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bookViews>
  <sheets>
    <sheet name="Notes" sheetId="4" r:id="rId1"/>
    <sheet name="InputPriceData" sheetId="1" r:id="rId2"/>
    <sheet name="Follow" sheetId="12" r:id="rId3"/>
    <sheet name="CalculationsAndCharts" sheetId="2" r:id="rId4"/>
    <sheet name="Transaction Summary" sheetId="14" r:id="rId5"/>
    <sheet name="PredictiveEventScenarioTester" sheetId="17" r:id="rId6"/>
    <sheet name="TradingSystemEvaluator" sheetId="18" r:id="rId7"/>
  </sheets>
  <functionGroups builtInGroupCount="17"/>
  <externalReferences>
    <externalReference r:id="rId8"/>
    <externalReference r:id="rId9"/>
  </externalReferences>
  <definedNames>
    <definedName name="GetStockHistoryData" localSheetId="1">InputPriceData!$B$16:$B$6265</definedName>
    <definedName name="GetStockIdData" localSheetId="1">InputPriceData!$B$1:$B$2</definedName>
    <definedName name="HeaderRowAnchor">InputPriceData!$B$15</definedName>
    <definedName name="HistReqDataType" localSheetId="2">[1]InputPriceData!$E$6</definedName>
    <definedName name="HistReqDataType" localSheetId="4">[2]InputPriceData!$E$6</definedName>
    <definedName name="HistReqDataType">InputPriceData!$E$6</definedName>
    <definedName name="HistReqEndDate">InputPriceData!$B$6</definedName>
    <definedName name="HistReqStartDate">InputPriceData!$B$5</definedName>
    <definedName name="HistReqSymbol">InputPriceData!$B$4</definedName>
    <definedName name="LongRunningBalance" comment="list of LONG running balance entries for Transaction Summary Page">OFFSET('Transaction Summary'!$I$15,0,0,'Transaction Summary'!$B$5,1)</definedName>
    <definedName name="LongTranNumbers" comment="List of LONG transaction numbers from Transaction Summary page">OFFSET('Transaction Summary'!$A$15,0,0,'Transaction Summary'!$B$5,1)</definedName>
    <definedName name="RelRowHeaderAnchor">InputPriceData!$A$15</definedName>
  </definedNames>
  <calcPr calcId="145621" iterate="1" calcOnSave="0"/>
</workbook>
</file>

<file path=xl/calcChain.xml><?xml version="1.0" encoding="utf-8"?>
<calcChain xmlns="http://schemas.openxmlformats.org/spreadsheetml/2006/main">
  <c r="E10" i="18" l="1"/>
  <c r="D10" i="18"/>
  <c r="C10" i="18"/>
  <c r="B10" i="18"/>
  <c r="C10" i="17"/>
  <c r="D10" i="17"/>
  <c r="B10" i="17"/>
  <c r="AQ2832" i="2"/>
  <c r="G10" i="18" l="1"/>
  <c r="E10" i="17"/>
  <c r="D12" i="18"/>
  <c r="D12" i="17"/>
  <c r="AU28" i="2"/>
  <c r="AR30" i="2"/>
  <c r="AW2832" i="2"/>
  <c r="AO31" i="2"/>
  <c r="AN30" i="2"/>
  <c r="AM30" i="2"/>
  <c r="AP29" i="2"/>
  <c r="V26" i="2"/>
  <c r="W24" i="2"/>
  <c r="I17" i="1"/>
  <c r="K17" i="1" s="1"/>
  <c r="J17" i="1"/>
  <c r="O17" i="1" s="1"/>
  <c r="N17" i="1"/>
  <c r="I18" i="1"/>
  <c r="M18" i="1" s="1"/>
  <c r="J18" i="1"/>
  <c r="O18" i="1" s="1"/>
  <c r="K18" i="1"/>
  <c r="L18" i="1"/>
  <c r="N18" i="1"/>
  <c r="I19" i="1"/>
  <c r="J19" i="1"/>
  <c r="O19" i="1" s="1"/>
  <c r="I20" i="1"/>
  <c r="J20" i="1"/>
  <c r="O20" i="1" s="1"/>
  <c r="I21" i="1"/>
  <c r="L21" i="1" s="1"/>
  <c r="J21" i="1"/>
  <c r="O21" i="1" s="1"/>
  <c r="K21" i="1"/>
  <c r="M21" i="1"/>
  <c r="N21" i="1"/>
  <c r="I22" i="1"/>
  <c r="J22" i="1"/>
  <c r="O22" i="1" s="1"/>
  <c r="K22" i="1"/>
  <c r="L22" i="1"/>
  <c r="M22" i="1"/>
  <c r="N22" i="1"/>
  <c r="I23" i="1"/>
  <c r="N23" i="1" s="1"/>
  <c r="J23" i="1"/>
  <c r="O23" i="1" s="1"/>
  <c r="K23" i="1"/>
  <c r="L23" i="1"/>
  <c r="M23" i="1"/>
  <c r="I24" i="1"/>
  <c r="K24" i="1" s="1"/>
  <c r="J24" i="1"/>
  <c r="O24" i="1" s="1"/>
  <c r="L24" i="1"/>
  <c r="M24" i="1"/>
  <c r="N24" i="1"/>
  <c r="I25" i="1"/>
  <c r="L25" i="1" s="1"/>
  <c r="J25" i="1"/>
  <c r="O25" i="1" s="1"/>
  <c r="K25" i="1"/>
  <c r="M25" i="1"/>
  <c r="N25" i="1"/>
  <c r="I26" i="1"/>
  <c r="M26" i="1" s="1"/>
  <c r="J26" i="1"/>
  <c r="O26" i="1" s="1"/>
  <c r="K26" i="1"/>
  <c r="L26" i="1"/>
  <c r="N26" i="1"/>
  <c r="I27" i="1"/>
  <c r="J27" i="1"/>
  <c r="O27" i="1" s="1"/>
  <c r="I28" i="1"/>
  <c r="J28" i="1"/>
  <c r="O28" i="1" s="1"/>
  <c r="I29" i="1"/>
  <c r="M29" i="1" s="1"/>
  <c r="J29" i="1"/>
  <c r="O29" i="1" s="1"/>
  <c r="K29" i="1"/>
  <c r="I30" i="1"/>
  <c r="J30" i="1"/>
  <c r="O30" i="1" s="1"/>
  <c r="K30" i="1"/>
  <c r="L30" i="1"/>
  <c r="M30" i="1"/>
  <c r="N30" i="1"/>
  <c r="I31" i="1"/>
  <c r="N31" i="1" s="1"/>
  <c r="J31" i="1"/>
  <c r="O31" i="1" s="1"/>
  <c r="K31" i="1"/>
  <c r="L31" i="1"/>
  <c r="M31" i="1"/>
  <c r="I32" i="1"/>
  <c r="K32" i="1" s="1"/>
  <c r="J32" i="1"/>
  <c r="O32" i="1" s="1"/>
  <c r="L32" i="1"/>
  <c r="M32" i="1"/>
  <c r="N32" i="1"/>
  <c r="I33" i="1"/>
  <c r="L33" i="1" s="1"/>
  <c r="J33" i="1"/>
  <c r="O33" i="1" s="1"/>
  <c r="K33" i="1"/>
  <c r="M33" i="1"/>
  <c r="N33" i="1"/>
  <c r="I34" i="1"/>
  <c r="M34" i="1" s="1"/>
  <c r="J34" i="1"/>
  <c r="O34" i="1" s="1"/>
  <c r="K34" i="1"/>
  <c r="L34" i="1"/>
  <c r="N34" i="1"/>
  <c r="I35" i="1"/>
  <c r="J35" i="1"/>
  <c r="O35" i="1" s="1"/>
  <c r="I36" i="1"/>
  <c r="J36" i="1"/>
  <c r="O36" i="1" s="1"/>
  <c r="I37" i="1"/>
  <c r="M37" i="1" s="1"/>
  <c r="J37" i="1"/>
  <c r="O37" i="1" s="1"/>
  <c r="K37" i="1"/>
  <c r="I38" i="1"/>
  <c r="J38" i="1"/>
  <c r="O38" i="1" s="1"/>
  <c r="K38" i="1"/>
  <c r="L38" i="1"/>
  <c r="M38" i="1"/>
  <c r="N38" i="1"/>
  <c r="I39" i="1"/>
  <c r="N39" i="1" s="1"/>
  <c r="J39" i="1"/>
  <c r="O39" i="1" s="1"/>
  <c r="K39" i="1"/>
  <c r="L39" i="1"/>
  <c r="M39" i="1"/>
  <c r="I40" i="1"/>
  <c r="K40" i="1" s="1"/>
  <c r="J40" i="1"/>
  <c r="O40" i="1" s="1"/>
  <c r="L40" i="1"/>
  <c r="M40" i="1"/>
  <c r="N40" i="1"/>
  <c r="I41" i="1"/>
  <c r="L41" i="1" s="1"/>
  <c r="J41" i="1"/>
  <c r="O41" i="1" s="1"/>
  <c r="K41" i="1"/>
  <c r="M41" i="1"/>
  <c r="N41" i="1"/>
  <c r="I42" i="1"/>
  <c r="M42" i="1" s="1"/>
  <c r="J42" i="1"/>
  <c r="O42" i="1" s="1"/>
  <c r="K42" i="1"/>
  <c r="L42" i="1"/>
  <c r="N42" i="1"/>
  <c r="I43" i="1"/>
  <c r="J43" i="1"/>
  <c r="O43" i="1" s="1"/>
  <c r="I44" i="1"/>
  <c r="J44" i="1"/>
  <c r="O44" i="1" s="1"/>
  <c r="I45" i="1"/>
  <c r="M45" i="1" s="1"/>
  <c r="J45" i="1"/>
  <c r="O45" i="1" s="1"/>
  <c r="K45" i="1"/>
  <c r="I46" i="1"/>
  <c r="J46" i="1"/>
  <c r="O46" i="1" s="1"/>
  <c r="K46" i="1"/>
  <c r="L46" i="1"/>
  <c r="M46" i="1"/>
  <c r="N46" i="1"/>
  <c r="I47" i="1"/>
  <c r="N47" i="1" s="1"/>
  <c r="J47" i="1"/>
  <c r="O47" i="1" s="1"/>
  <c r="K47" i="1"/>
  <c r="L47" i="1"/>
  <c r="M47" i="1"/>
  <c r="I48" i="1"/>
  <c r="K48" i="1" s="1"/>
  <c r="J48" i="1"/>
  <c r="O48" i="1" s="1"/>
  <c r="L48" i="1"/>
  <c r="M48" i="1"/>
  <c r="N48" i="1"/>
  <c r="I49" i="1"/>
  <c r="L49" i="1" s="1"/>
  <c r="J49" i="1"/>
  <c r="O49" i="1" s="1"/>
  <c r="K49" i="1"/>
  <c r="M49" i="1"/>
  <c r="N49" i="1"/>
  <c r="I50" i="1"/>
  <c r="M50" i="1" s="1"/>
  <c r="J50" i="1"/>
  <c r="O50" i="1" s="1"/>
  <c r="K50" i="1"/>
  <c r="L50" i="1"/>
  <c r="N50" i="1"/>
  <c r="I51" i="1"/>
  <c r="J51" i="1"/>
  <c r="O51" i="1" s="1"/>
  <c r="I52" i="1"/>
  <c r="J52" i="1"/>
  <c r="O52" i="1" s="1"/>
  <c r="I53" i="1"/>
  <c r="M53" i="1" s="1"/>
  <c r="J53" i="1"/>
  <c r="O53" i="1" s="1"/>
  <c r="K53" i="1"/>
  <c r="I54" i="1"/>
  <c r="J54" i="1"/>
  <c r="O54" i="1" s="1"/>
  <c r="K54" i="1"/>
  <c r="L54" i="1"/>
  <c r="M54" i="1"/>
  <c r="N54" i="1"/>
  <c r="I55" i="1"/>
  <c r="N55" i="1" s="1"/>
  <c r="J55" i="1"/>
  <c r="O55" i="1" s="1"/>
  <c r="K55" i="1"/>
  <c r="L55" i="1"/>
  <c r="M55" i="1"/>
  <c r="I56" i="1"/>
  <c r="K56" i="1" s="1"/>
  <c r="J56" i="1"/>
  <c r="O56" i="1" s="1"/>
  <c r="L56" i="1"/>
  <c r="M56" i="1"/>
  <c r="N56" i="1"/>
  <c r="I57" i="1"/>
  <c r="L57" i="1" s="1"/>
  <c r="J57" i="1"/>
  <c r="O57" i="1" s="1"/>
  <c r="K57" i="1"/>
  <c r="M57" i="1"/>
  <c r="N57" i="1"/>
  <c r="I58" i="1"/>
  <c r="M58" i="1" s="1"/>
  <c r="J58" i="1"/>
  <c r="O58" i="1" s="1"/>
  <c r="K58" i="1"/>
  <c r="L58" i="1"/>
  <c r="N58" i="1"/>
  <c r="I59" i="1"/>
  <c r="J59" i="1"/>
  <c r="O59" i="1" s="1"/>
  <c r="I60" i="1"/>
  <c r="J60" i="1"/>
  <c r="O60" i="1" s="1"/>
  <c r="I61" i="1"/>
  <c r="M61" i="1" s="1"/>
  <c r="J61" i="1"/>
  <c r="O61" i="1" s="1"/>
  <c r="K61" i="1"/>
  <c r="I62" i="1"/>
  <c r="J62" i="1"/>
  <c r="O62" i="1" s="1"/>
  <c r="K62" i="1"/>
  <c r="L62" i="1"/>
  <c r="M62" i="1"/>
  <c r="N62" i="1"/>
  <c r="I63" i="1"/>
  <c r="N63" i="1" s="1"/>
  <c r="J63" i="1"/>
  <c r="O63" i="1" s="1"/>
  <c r="K63" i="1"/>
  <c r="L63" i="1"/>
  <c r="M63" i="1"/>
  <c r="I64" i="1"/>
  <c r="K64" i="1" s="1"/>
  <c r="J64" i="1"/>
  <c r="O64" i="1" s="1"/>
  <c r="L64" i="1"/>
  <c r="M64" i="1"/>
  <c r="N64" i="1"/>
  <c r="I65" i="1"/>
  <c r="L65" i="1" s="1"/>
  <c r="J65" i="1"/>
  <c r="O65" i="1" s="1"/>
  <c r="K65" i="1"/>
  <c r="M65" i="1"/>
  <c r="N65" i="1"/>
  <c r="I66" i="1"/>
  <c r="M66" i="1" s="1"/>
  <c r="J66" i="1"/>
  <c r="O66" i="1" s="1"/>
  <c r="K66" i="1"/>
  <c r="L66" i="1"/>
  <c r="N66" i="1"/>
  <c r="I67" i="1"/>
  <c r="J67" i="1"/>
  <c r="O67" i="1" s="1"/>
  <c r="I68" i="1"/>
  <c r="J68" i="1"/>
  <c r="O68" i="1" s="1"/>
  <c r="I69" i="1"/>
  <c r="M69" i="1" s="1"/>
  <c r="J69" i="1"/>
  <c r="O69" i="1" s="1"/>
  <c r="K69" i="1"/>
  <c r="I70" i="1"/>
  <c r="J70" i="1"/>
  <c r="O70" i="1" s="1"/>
  <c r="K70" i="1"/>
  <c r="L70" i="1"/>
  <c r="M70" i="1"/>
  <c r="N70" i="1"/>
  <c r="I71" i="1"/>
  <c r="N71" i="1" s="1"/>
  <c r="J71" i="1"/>
  <c r="O71" i="1" s="1"/>
  <c r="K71" i="1"/>
  <c r="L71" i="1"/>
  <c r="M71" i="1"/>
  <c r="I72" i="1"/>
  <c r="K72" i="1" s="1"/>
  <c r="J72" i="1"/>
  <c r="O72" i="1" s="1"/>
  <c r="L72" i="1"/>
  <c r="M72" i="1"/>
  <c r="N72" i="1"/>
  <c r="I73" i="1"/>
  <c r="L73" i="1" s="1"/>
  <c r="J73" i="1"/>
  <c r="O73" i="1" s="1"/>
  <c r="K73" i="1"/>
  <c r="M73" i="1"/>
  <c r="N73" i="1"/>
  <c r="I74" i="1"/>
  <c r="M74" i="1" s="1"/>
  <c r="J74" i="1"/>
  <c r="O74" i="1" s="1"/>
  <c r="K74" i="1"/>
  <c r="L74" i="1"/>
  <c r="N74" i="1"/>
  <c r="I75" i="1"/>
  <c r="J75" i="1"/>
  <c r="O75" i="1" s="1"/>
  <c r="I76" i="1"/>
  <c r="J76" i="1"/>
  <c r="O76" i="1" s="1"/>
  <c r="I77" i="1"/>
  <c r="M77" i="1" s="1"/>
  <c r="J77" i="1"/>
  <c r="O77" i="1" s="1"/>
  <c r="K77" i="1"/>
  <c r="I78" i="1"/>
  <c r="J78" i="1"/>
  <c r="O78" i="1" s="1"/>
  <c r="K78" i="1"/>
  <c r="L78" i="1"/>
  <c r="M78" i="1"/>
  <c r="N78" i="1"/>
  <c r="I79" i="1"/>
  <c r="N79" i="1" s="1"/>
  <c r="J79" i="1"/>
  <c r="O79" i="1" s="1"/>
  <c r="K79" i="1"/>
  <c r="L79" i="1"/>
  <c r="M79" i="1"/>
  <c r="I80" i="1"/>
  <c r="K80" i="1" s="1"/>
  <c r="J80" i="1"/>
  <c r="O80" i="1" s="1"/>
  <c r="L80" i="1"/>
  <c r="M80" i="1"/>
  <c r="N80" i="1"/>
  <c r="I81" i="1"/>
  <c r="L81" i="1" s="1"/>
  <c r="J81" i="1"/>
  <c r="O81" i="1" s="1"/>
  <c r="K81" i="1"/>
  <c r="M81" i="1"/>
  <c r="N81" i="1"/>
  <c r="I82" i="1"/>
  <c r="M82" i="1" s="1"/>
  <c r="J82" i="1"/>
  <c r="O82" i="1" s="1"/>
  <c r="K82" i="1"/>
  <c r="L82" i="1"/>
  <c r="N82" i="1"/>
  <c r="I83" i="1"/>
  <c r="J83" i="1"/>
  <c r="O83" i="1" s="1"/>
  <c r="I84" i="1"/>
  <c r="J84" i="1"/>
  <c r="O84" i="1" s="1"/>
  <c r="I85" i="1"/>
  <c r="K85" i="1" s="1"/>
  <c r="J85" i="1"/>
  <c r="O85" i="1" s="1"/>
  <c r="I86" i="1"/>
  <c r="J86" i="1"/>
  <c r="O86" i="1" s="1"/>
  <c r="K86" i="1"/>
  <c r="L86" i="1"/>
  <c r="M86" i="1"/>
  <c r="N86" i="1"/>
  <c r="I87" i="1"/>
  <c r="N87" i="1" s="1"/>
  <c r="J87" i="1"/>
  <c r="O87" i="1" s="1"/>
  <c r="K87" i="1"/>
  <c r="L87" i="1"/>
  <c r="M87" i="1"/>
  <c r="I88" i="1"/>
  <c r="K88" i="1" s="1"/>
  <c r="J88" i="1"/>
  <c r="O88" i="1" s="1"/>
  <c r="L88" i="1"/>
  <c r="M88" i="1"/>
  <c r="N88" i="1"/>
  <c r="I89" i="1"/>
  <c r="L89" i="1" s="1"/>
  <c r="J89" i="1"/>
  <c r="O89" i="1" s="1"/>
  <c r="K89" i="1"/>
  <c r="M89" i="1"/>
  <c r="N89" i="1"/>
  <c r="I90" i="1"/>
  <c r="M90" i="1" s="1"/>
  <c r="J90" i="1"/>
  <c r="O90" i="1" s="1"/>
  <c r="K90" i="1"/>
  <c r="L90" i="1"/>
  <c r="N90" i="1"/>
  <c r="I91" i="1"/>
  <c r="J91" i="1"/>
  <c r="O91" i="1" s="1"/>
  <c r="I92" i="1"/>
  <c r="J92" i="1"/>
  <c r="O92" i="1" s="1"/>
  <c r="I93" i="1"/>
  <c r="J93" i="1"/>
  <c r="O93" i="1" s="1"/>
  <c r="I94" i="1"/>
  <c r="J94" i="1"/>
  <c r="O94" i="1" s="1"/>
  <c r="K94" i="1"/>
  <c r="L94" i="1"/>
  <c r="M94" i="1"/>
  <c r="N94" i="1"/>
  <c r="I95" i="1"/>
  <c r="N95" i="1" s="1"/>
  <c r="J95" i="1"/>
  <c r="O95" i="1" s="1"/>
  <c r="K95" i="1"/>
  <c r="L95" i="1"/>
  <c r="M95" i="1"/>
  <c r="I96" i="1"/>
  <c r="K96" i="1" s="1"/>
  <c r="J96" i="1"/>
  <c r="O96" i="1" s="1"/>
  <c r="L96" i="1"/>
  <c r="M96" i="1"/>
  <c r="N96" i="1"/>
  <c r="I97" i="1"/>
  <c r="L97" i="1" s="1"/>
  <c r="J97" i="1"/>
  <c r="O97" i="1" s="1"/>
  <c r="K97" i="1"/>
  <c r="M97" i="1"/>
  <c r="N97" i="1"/>
  <c r="I98" i="1"/>
  <c r="M98" i="1" s="1"/>
  <c r="J98" i="1"/>
  <c r="O98" i="1" s="1"/>
  <c r="K98" i="1"/>
  <c r="L98" i="1"/>
  <c r="N98" i="1"/>
  <c r="I99" i="1"/>
  <c r="J99" i="1"/>
  <c r="O99" i="1" s="1"/>
  <c r="I100" i="1"/>
  <c r="N100" i="1" s="1"/>
  <c r="J100" i="1"/>
  <c r="O100" i="1" s="1"/>
  <c r="I101" i="1"/>
  <c r="J101" i="1"/>
  <c r="O101" i="1" s="1"/>
  <c r="I102" i="1"/>
  <c r="J102" i="1"/>
  <c r="O102" i="1" s="1"/>
  <c r="K102" i="1"/>
  <c r="L102" i="1"/>
  <c r="M102" i="1"/>
  <c r="N102" i="1"/>
  <c r="I103" i="1"/>
  <c r="N103" i="1" s="1"/>
  <c r="J103" i="1"/>
  <c r="O103" i="1" s="1"/>
  <c r="K103" i="1"/>
  <c r="L103" i="1"/>
  <c r="I104" i="1"/>
  <c r="K104" i="1" s="1"/>
  <c r="J104" i="1"/>
  <c r="O104" i="1" s="1"/>
  <c r="L104" i="1"/>
  <c r="M104" i="1"/>
  <c r="N104" i="1"/>
  <c r="I105" i="1"/>
  <c r="L105" i="1" s="1"/>
  <c r="J105" i="1"/>
  <c r="O105" i="1" s="1"/>
  <c r="K105" i="1"/>
  <c r="M105" i="1"/>
  <c r="N105" i="1"/>
  <c r="I106" i="1"/>
  <c r="M106" i="1" s="1"/>
  <c r="J106" i="1"/>
  <c r="O106" i="1" s="1"/>
  <c r="K106" i="1"/>
  <c r="L106" i="1"/>
  <c r="N106" i="1"/>
  <c r="I107" i="1"/>
  <c r="J107" i="1"/>
  <c r="O107" i="1" s="1"/>
  <c r="I108" i="1"/>
  <c r="N108" i="1" s="1"/>
  <c r="J108" i="1"/>
  <c r="O108" i="1" s="1"/>
  <c r="I109" i="1"/>
  <c r="J109" i="1"/>
  <c r="O109" i="1" s="1"/>
  <c r="I110" i="1"/>
  <c r="J110" i="1"/>
  <c r="O110" i="1" s="1"/>
  <c r="K110" i="1"/>
  <c r="L110" i="1"/>
  <c r="M110" i="1"/>
  <c r="N110" i="1"/>
  <c r="I111" i="1"/>
  <c r="N111" i="1" s="1"/>
  <c r="J111" i="1"/>
  <c r="O111" i="1" s="1"/>
  <c r="K111" i="1"/>
  <c r="L111" i="1"/>
  <c r="M111" i="1"/>
  <c r="I112" i="1"/>
  <c r="K112" i="1" s="1"/>
  <c r="J112" i="1"/>
  <c r="O112" i="1" s="1"/>
  <c r="L112" i="1"/>
  <c r="M112" i="1"/>
  <c r="N112" i="1"/>
  <c r="I113" i="1"/>
  <c r="L113" i="1" s="1"/>
  <c r="J113" i="1"/>
  <c r="O113" i="1" s="1"/>
  <c r="K113" i="1"/>
  <c r="M113" i="1"/>
  <c r="N113" i="1"/>
  <c r="I114" i="1"/>
  <c r="M114" i="1" s="1"/>
  <c r="J114" i="1"/>
  <c r="O114" i="1" s="1"/>
  <c r="K114" i="1"/>
  <c r="L114" i="1"/>
  <c r="N114" i="1"/>
  <c r="I115" i="1"/>
  <c r="J115" i="1"/>
  <c r="O115" i="1" s="1"/>
  <c r="I116" i="1"/>
  <c r="N116" i="1" s="1"/>
  <c r="J116" i="1"/>
  <c r="O116" i="1" s="1"/>
  <c r="I117" i="1"/>
  <c r="J117" i="1"/>
  <c r="O117" i="1" s="1"/>
  <c r="I118" i="1"/>
  <c r="J118" i="1"/>
  <c r="O118" i="1" s="1"/>
  <c r="K118" i="1"/>
  <c r="L118" i="1"/>
  <c r="M118" i="1"/>
  <c r="N118" i="1"/>
  <c r="I119" i="1"/>
  <c r="N119" i="1" s="1"/>
  <c r="J119" i="1"/>
  <c r="O119" i="1" s="1"/>
  <c r="K119" i="1"/>
  <c r="L119" i="1"/>
  <c r="M119" i="1"/>
  <c r="I120" i="1"/>
  <c r="K120" i="1" s="1"/>
  <c r="J120" i="1"/>
  <c r="O120" i="1" s="1"/>
  <c r="L120" i="1"/>
  <c r="M120" i="1"/>
  <c r="N120" i="1"/>
  <c r="I121" i="1"/>
  <c r="L121" i="1" s="1"/>
  <c r="J121" i="1"/>
  <c r="O121" i="1" s="1"/>
  <c r="K121" i="1"/>
  <c r="M121" i="1"/>
  <c r="N121" i="1"/>
  <c r="I122" i="1"/>
  <c r="M122" i="1" s="1"/>
  <c r="J122" i="1"/>
  <c r="O122" i="1" s="1"/>
  <c r="K122" i="1"/>
  <c r="L122" i="1"/>
  <c r="N122" i="1"/>
  <c r="I123" i="1"/>
  <c r="J123" i="1"/>
  <c r="O123" i="1" s="1"/>
  <c r="I124" i="1"/>
  <c r="N124" i="1" s="1"/>
  <c r="J124" i="1"/>
  <c r="O124" i="1" s="1"/>
  <c r="I125" i="1"/>
  <c r="J125" i="1"/>
  <c r="O125" i="1" s="1"/>
  <c r="I126" i="1"/>
  <c r="J126" i="1"/>
  <c r="O126" i="1" s="1"/>
  <c r="K126" i="1"/>
  <c r="L126" i="1"/>
  <c r="M126" i="1"/>
  <c r="N126" i="1"/>
  <c r="I127" i="1"/>
  <c r="N127" i="1" s="1"/>
  <c r="J127" i="1"/>
  <c r="O127" i="1" s="1"/>
  <c r="K127" i="1"/>
  <c r="L127" i="1"/>
  <c r="M127" i="1"/>
  <c r="I128" i="1"/>
  <c r="K128" i="1" s="1"/>
  <c r="J128" i="1"/>
  <c r="O128" i="1" s="1"/>
  <c r="L128" i="1"/>
  <c r="M128" i="1"/>
  <c r="N128" i="1"/>
  <c r="I129" i="1"/>
  <c r="L129" i="1" s="1"/>
  <c r="J129" i="1"/>
  <c r="O129" i="1" s="1"/>
  <c r="K129" i="1"/>
  <c r="M129" i="1"/>
  <c r="N129" i="1"/>
  <c r="I130" i="1"/>
  <c r="M130" i="1" s="1"/>
  <c r="J130" i="1"/>
  <c r="O130" i="1" s="1"/>
  <c r="K130" i="1"/>
  <c r="L130" i="1"/>
  <c r="N130" i="1"/>
  <c r="I131" i="1"/>
  <c r="J131" i="1"/>
  <c r="O131" i="1" s="1"/>
  <c r="I132" i="1"/>
  <c r="N132" i="1" s="1"/>
  <c r="J132" i="1"/>
  <c r="O132" i="1" s="1"/>
  <c r="I133" i="1"/>
  <c r="J133" i="1"/>
  <c r="O133" i="1" s="1"/>
  <c r="I134" i="1"/>
  <c r="J134" i="1"/>
  <c r="O134" i="1" s="1"/>
  <c r="K134" i="1"/>
  <c r="L134" i="1"/>
  <c r="M134" i="1"/>
  <c r="N134" i="1"/>
  <c r="I135" i="1"/>
  <c r="N135" i="1" s="1"/>
  <c r="J135" i="1"/>
  <c r="O135" i="1" s="1"/>
  <c r="K135" i="1"/>
  <c r="L135" i="1"/>
  <c r="M135" i="1"/>
  <c r="I136" i="1"/>
  <c r="K136" i="1" s="1"/>
  <c r="J136" i="1"/>
  <c r="O136" i="1" s="1"/>
  <c r="L136" i="1"/>
  <c r="M136" i="1"/>
  <c r="N136" i="1"/>
  <c r="I137" i="1"/>
  <c r="L137" i="1" s="1"/>
  <c r="J137" i="1"/>
  <c r="O137" i="1" s="1"/>
  <c r="K137" i="1"/>
  <c r="M137" i="1"/>
  <c r="N137" i="1"/>
  <c r="I138" i="1"/>
  <c r="M138" i="1" s="1"/>
  <c r="J138" i="1"/>
  <c r="O138" i="1" s="1"/>
  <c r="K138" i="1"/>
  <c r="L138" i="1"/>
  <c r="N138" i="1"/>
  <c r="I139" i="1"/>
  <c r="J139" i="1"/>
  <c r="O139" i="1" s="1"/>
  <c r="I140" i="1"/>
  <c r="J140" i="1"/>
  <c r="O140" i="1" s="1"/>
  <c r="I141" i="1"/>
  <c r="J141" i="1"/>
  <c r="O141" i="1" s="1"/>
  <c r="I142" i="1"/>
  <c r="J142" i="1"/>
  <c r="O142" i="1" s="1"/>
  <c r="K142" i="1"/>
  <c r="L142" i="1"/>
  <c r="M142" i="1"/>
  <c r="N142" i="1"/>
  <c r="I143" i="1"/>
  <c r="N143" i="1" s="1"/>
  <c r="J143" i="1"/>
  <c r="O143" i="1" s="1"/>
  <c r="L143" i="1"/>
  <c r="M143" i="1"/>
  <c r="I144" i="1"/>
  <c r="K144" i="1" s="1"/>
  <c r="J144" i="1"/>
  <c r="O144" i="1" s="1"/>
  <c r="L144" i="1"/>
  <c r="M144" i="1"/>
  <c r="N144" i="1"/>
  <c r="I145" i="1"/>
  <c r="L145" i="1" s="1"/>
  <c r="J145" i="1"/>
  <c r="O145" i="1" s="1"/>
  <c r="K145" i="1"/>
  <c r="I146" i="1"/>
  <c r="M146" i="1" s="1"/>
  <c r="J146" i="1"/>
  <c r="O146" i="1" s="1"/>
  <c r="K146" i="1"/>
  <c r="L146" i="1"/>
  <c r="N146" i="1"/>
  <c r="I147" i="1"/>
  <c r="N147" i="1" s="1"/>
  <c r="J147" i="1"/>
  <c r="O147" i="1" s="1"/>
  <c r="K147" i="1"/>
  <c r="M147" i="1"/>
  <c r="I148" i="1"/>
  <c r="J148" i="1"/>
  <c r="O148" i="1" s="1"/>
  <c r="M148" i="1"/>
  <c r="I149" i="1"/>
  <c r="M149" i="1" s="1"/>
  <c r="J149" i="1"/>
  <c r="O149" i="1" s="1"/>
  <c r="K149" i="1"/>
  <c r="I150" i="1"/>
  <c r="J150" i="1"/>
  <c r="O150" i="1" s="1"/>
  <c r="K150" i="1"/>
  <c r="L150" i="1"/>
  <c r="M150" i="1"/>
  <c r="N150" i="1"/>
  <c r="I151" i="1"/>
  <c r="L151" i="1" s="1"/>
  <c r="J151" i="1"/>
  <c r="O151" i="1" s="1"/>
  <c r="M151" i="1"/>
  <c r="I152" i="1"/>
  <c r="K152" i="1" s="1"/>
  <c r="J152" i="1"/>
  <c r="O152" i="1" s="1"/>
  <c r="M152" i="1"/>
  <c r="N152" i="1"/>
  <c r="I153" i="1"/>
  <c r="J153" i="1"/>
  <c r="O153" i="1" s="1"/>
  <c r="K153" i="1"/>
  <c r="L153" i="1"/>
  <c r="M153" i="1"/>
  <c r="N153" i="1"/>
  <c r="I154" i="1"/>
  <c r="J154" i="1"/>
  <c r="O154" i="1" s="1"/>
  <c r="M154" i="1"/>
  <c r="I155" i="1"/>
  <c r="J155" i="1"/>
  <c r="O155" i="1" s="1"/>
  <c r="I156" i="1"/>
  <c r="K156" i="1" s="1"/>
  <c r="J156" i="1"/>
  <c r="O156" i="1" s="1"/>
  <c r="I157" i="1"/>
  <c r="M157" i="1" s="1"/>
  <c r="J157" i="1"/>
  <c r="O157" i="1" s="1"/>
  <c r="K157" i="1"/>
  <c r="L157" i="1"/>
  <c r="N157" i="1"/>
  <c r="I158" i="1"/>
  <c r="N158" i="1" s="1"/>
  <c r="J158" i="1"/>
  <c r="O158" i="1" s="1"/>
  <c r="M158" i="1"/>
  <c r="I159" i="1"/>
  <c r="K159" i="1" s="1"/>
  <c r="J159" i="1"/>
  <c r="O159" i="1" s="1"/>
  <c r="L159" i="1"/>
  <c r="M159" i="1"/>
  <c r="N159" i="1"/>
  <c r="I160" i="1"/>
  <c r="L160" i="1" s="1"/>
  <c r="J160" i="1"/>
  <c r="O160" i="1" s="1"/>
  <c r="K160" i="1"/>
  <c r="M160" i="1"/>
  <c r="N160" i="1"/>
  <c r="I161" i="1"/>
  <c r="J161" i="1"/>
  <c r="O161" i="1" s="1"/>
  <c r="K161" i="1"/>
  <c r="L161" i="1"/>
  <c r="M161" i="1"/>
  <c r="N161" i="1"/>
  <c r="I162" i="1"/>
  <c r="M162" i="1" s="1"/>
  <c r="J162" i="1"/>
  <c r="O162" i="1" s="1"/>
  <c r="I163" i="1"/>
  <c r="J163" i="1"/>
  <c r="O163" i="1" s="1"/>
  <c r="I164" i="1"/>
  <c r="K164" i="1" s="1"/>
  <c r="J164" i="1"/>
  <c r="O164" i="1" s="1"/>
  <c r="I165" i="1"/>
  <c r="M165" i="1" s="1"/>
  <c r="J165" i="1"/>
  <c r="O165" i="1" s="1"/>
  <c r="K165" i="1"/>
  <c r="L165" i="1"/>
  <c r="N165" i="1"/>
  <c r="I166" i="1"/>
  <c r="N166" i="1" s="1"/>
  <c r="J166" i="1"/>
  <c r="O166" i="1" s="1"/>
  <c r="M166" i="1"/>
  <c r="I167" i="1"/>
  <c r="K167" i="1" s="1"/>
  <c r="J167" i="1"/>
  <c r="O167" i="1" s="1"/>
  <c r="L167" i="1"/>
  <c r="M167" i="1"/>
  <c r="N167" i="1"/>
  <c r="I168" i="1"/>
  <c r="L168" i="1" s="1"/>
  <c r="J168" i="1"/>
  <c r="O168" i="1" s="1"/>
  <c r="K168" i="1"/>
  <c r="M168" i="1"/>
  <c r="N168" i="1"/>
  <c r="I169" i="1"/>
  <c r="J169" i="1"/>
  <c r="O169" i="1" s="1"/>
  <c r="K169" i="1"/>
  <c r="L169" i="1"/>
  <c r="M169" i="1"/>
  <c r="N169" i="1"/>
  <c r="I170" i="1"/>
  <c r="M170" i="1" s="1"/>
  <c r="J170" i="1"/>
  <c r="O170" i="1" s="1"/>
  <c r="I171" i="1"/>
  <c r="J171" i="1"/>
  <c r="O171" i="1" s="1"/>
  <c r="I172" i="1"/>
  <c r="K172" i="1" s="1"/>
  <c r="J172" i="1"/>
  <c r="O172" i="1" s="1"/>
  <c r="I173" i="1"/>
  <c r="M173" i="1" s="1"/>
  <c r="J173" i="1"/>
  <c r="O173" i="1" s="1"/>
  <c r="K173" i="1"/>
  <c r="L173" i="1"/>
  <c r="N173" i="1"/>
  <c r="I174" i="1"/>
  <c r="N174" i="1" s="1"/>
  <c r="J174" i="1"/>
  <c r="O174" i="1" s="1"/>
  <c r="M174" i="1"/>
  <c r="I175" i="1"/>
  <c r="K175" i="1" s="1"/>
  <c r="J175" i="1"/>
  <c r="O175" i="1" s="1"/>
  <c r="L175" i="1"/>
  <c r="M175" i="1"/>
  <c r="N175" i="1"/>
  <c r="I176" i="1"/>
  <c r="L176" i="1" s="1"/>
  <c r="J176" i="1"/>
  <c r="O176" i="1" s="1"/>
  <c r="K176" i="1"/>
  <c r="M176" i="1"/>
  <c r="N176" i="1"/>
  <c r="I177" i="1"/>
  <c r="J177" i="1"/>
  <c r="O177" i="1" s="1"/>
  <c r="K177" i="1"/>
  <c r="L177" i="1"/>
  <c r="M177" i="1"/>
  <c r="N177" i="1"/>
  <c r="I178" i="1"/>
  <c r="M178" i="1" s="1"/>
  <c r="J178" i="1"/>
  <c r="O178" i="1" s="1"/>
  <c r="I179" i="1"/>
  <c r="J179" i="1"/>
  <c r="O179" i="1" s="1"/>
  <c r="I180" i="1"/>
  <c r="K180" i="1" s="1"/>
  <c r="J180" i="1"/>
  <c r="O180" i="1" s="1"/>
  <c r="I181" i="1"/>
  <c r="M181" i="1" s="1"/>
  <c r="J181" i="1"/>
  <c r="O181" i="1" s="1"/>
  <c r="K181" i="1"/>
  <c r="L181" i="1"/>
  <c r="N181" i="1"/>
  <c r="I182" i="1"/>
  <c r="N182" i="1" s="1"/>
  <c r="J182" i="1"/>
  <c r="O182" i="1" s="1"/>
  <c r="M182" i="1"/>
  <c r="I183" i="1"/>
  <c r="K183" i="1" s="1"/>
  <c r="J183" i="1"/>
  <c r="O183" i="1" s="1"/>
  <c r="L183" i="1"/>
  <c r="M183" i="1"/>
  <c r="N183" i="1"/>
  <c r="I184" i="1"/>
  <c r="L184" i="1" s="1"/>
  <c r="J184" i="1"/>
  <c r="O184" i="1" s="1"/>
  <c r="K184" i="1"/>
  <c r="M184" i="1"/>
  <c r="N184" i="1"/>
  <c r="I185" i="1"/>
  <c r="J185" i="1"/>
  <c r="O185" i="1" s="1"/>
  <c r="K185" i="1"/>
  <c r="L185" i="1"/>
  <c r="M185" i="1"/>
  <c r="N185" i="1"/>
  <c r="I186" i="1"/>
  <c r="M186" i="1" s="1"/>
  <c r="J186" i="1"/>
  <c r="O186" i="1" s="1"/>
  <c r="I187" i="1"/>
  <c r="J187" i="1"/>
  <c r="O187" i="1" s="1"/>
  <c r="I188" i="1"/>
  <c r="K188" i="1" s="1"/>
  <c r="J188" i="1"/>
  <c r="O188" i="1" s="1"/>
  <c r="I189" i="1"/>
  <c r="M189" i="1" s="1"/>
  <c r="J189" i="1"/>
  <c r="O189" i="1" s="1"/>
  <c r="K189" i="1"/>
  <c r="L189" i="1"/>
  <c r="N189" i="1"/>
  <c r="I190" i="1"/>
  <c r="N190" i="1" s="1"/>
  <c r="J190" i="1"/>
  <c r="O190" i="1" s="1"/>
  <c r="M190" i="1"/>
  <c r="I191" i="1"/>
  <c r="K191" i="1" s="1"/>
  <c r="J191" i="1"/>
  <c r="O191" i="1" s="1"/>
  <c r="L191" i="1"/>
  <c r="M191" i="1"/>
  <c r="N191" i="1"/>
  <c r="I192" i="1"/>
  <c r="L192" i="1" s="1"/>
  <c r="J192" i="1"/>
  <c r="O192" i="1" s="1"/>
  <c r="K192" i="1"/>
  <c r="M192" i="1"/>
  <c r="N192" i="1"/>
  <c r="I193" i="1"/>
  <c r="J193" i="1"/>
  <c r="O193" i="1" s="1"/>
  <c r="K193" i="1"/>
  <c r="L193" i="1"/>
  <c r="M193" i="1"/>
  <c r="N193" i="1"/>
  <c r="I194" i="1"/>
  <c r="M194" i="1" s="1"/>
  <c r="J194" i="1"/>
  <c r="O194" i="1" s="1"/>
  <c r="I195" i="1"/>
  <c r="J195" i="1"/>
  <c r="O195" i="1" s="1"/>
  <c r="I196" i="1"/>
  <c r="K196" i="1" s="1"/>
  <c r="J196" i="1"/>
  <c r="O196" i="1" s="1"/>
  <c r="I197" i="1"/>
  <c r="M197" i="1" s="1"/>
  <c r="J197" i="1"/>
  <c r="O197" i="1" s="1"/>
  <c r="K197" i="1"/>
  <c r="L197" i="1"/>
  <c r="N197" i="1"/>
  <c r="I198" i="1"/>
  <c r="N198" i="1" s="1"/>
  <c r="J198" i="1"/>
  <c r="O198" i="1" s="1"/>
  <c r="M198" i="1"/>
  <c r="I199" i="1"/>
  <c r="K199" i="1" s="1"/>
  <c r="J199" i="1"/>
  <c r="O199" i="1" s="1"/>
  <c r="L199" i="1"/>
  <c r="M199" i="1"/>
  <c r="N199" i="1"/>
  <c r="I200" i="1"/>
  <c r="L200" i="1" s="1"/>
  <c r="J200" i="1"/>
  <c r="O200" i="1" s="1"/>
  <c r="K200" i="1"/>
  <c r="M200" i="1"/>
  <c r="I201" i="1"/>
  <c r="J201" i="1"/>
  <c r="O201" i="1" s="1"/>
  <c r="K201" i="1"/>
  <c r="L201" i="1"/>
  <c r="M201" i="1"/>
  <c r="N201" i="1"/>
  <c r="I202" i="1"/>
  <c r="N202" i="1" s="1"/>
  <c r="J202" i="1"/>
  <c r="O202" i="1" s="1"/>
  <c r="M202" i="1"/>
  <c r="I203" i="1"/>
  <c r="K203" i="1" s="1"/>
  <c r="J203" i="1"/>
  <c r="O203" i="1" s="1"/>
  <c r="L203" i="1"/>
  <c r="N203" i="1"/>
  <c r="I204" i="1"/>
  <c r="L204" i="1" s="1"/>
  <c r="J204" i="1"/>
  <c r="O204" i="1" s="1"/>
  <c r="K204" i="1"/>
  <c r="M204" i="1"/>
  <c r="N204" i="1"/>
  <c r="I205" i="1"/>
  <c r="M205" i="1" s="1"/>
  <c r="J205" i="1"/>
  <c r="O205" i="1" s="1"/>
  <c r="K205" i="1"/>
  <c r="L205" i="1"/>
  <c r="N205" i="1"/>
  <c r="I206" i="1"/>
  <c r="N206" i="1" s="1"/>
  <c r="J206" i="1"/>
  <c r="O206" i="1" s="1"/>
  <c r="L206" i="1"/>
  <c r="I207" i="1"/>
  <c r="J207" i="1"/>
  <c r="O207" i="1" s="1"/>
  <c r="I208" i="1"/>
  <c r="L208" i="1" s="1"/>
  <c r="J208" i="1"/>
  <c r="O208" i="1" s="1"/>
  <c r="K208" i="1"/>
  <c r="M208" i="1"/>
  <c r="I209" i="1"/>
  <c r="J209" i="1"/>
  <c r="O209" i="1" s="1"/>
  <c r="K209" i="1"/>
  <c r="L209" i="1"/>
  <c r="M209" i="1"/>
  <c r="N209" i="1"/>
  <c r="I210" i="1"/>
  <c r="N210" i="1" s="1"/>
  <c r="J210" i="1"/>
  <c r="O210" i="1" s="1"/>
  <c r="L210" i="1"/>
  <c r="I211" i="1"/>
  <c r="J211" i="1"/>
  <c r="O211" i="1" s="1"/>
  <c r="I212" i="1"/>
  <c r="L212" i="1" s="1"/>
  <c r="J212" i="1"/>
  <c r="O212" i="1" s="1"/>
  <c r="K212" i="1"/>
  <c r="M212" i="1"/>
  <c r="I213" i="1"/>
  <c r="M213" i="1" s="1"/>
  <c r="J213" i="1"/>
  <c r="O213" i="1" s="1"/>
  <c r="K213" i="1"/>
  <c r="L213" i="1"/>
  <c r="N213" i="1"/>
  <c r="I214" i="1"/>
  <c r="N214" i="1" s="1"/>
  <c r="J214" i="1"/>
  <c r="O214" i="1" s="1"/>
  <c r="K214" i="1"/>
  <c r="M214" i="1"/>
  <c r="I215" i="1"/>
  <c r="J215" i="1"/>
  <c r="O215" i="1" s="1"/>
  <c r="I216" i="1"/>
  <c r="L216" i="1" s="1"/>
  <c r="J216" i="1"/>
  <c r="O216" i="1" s="1"/>
  <c r="K216" i="1"/>
  <c r="M216" i="1"/>
  <c r="N216" i="1"/>
  <c r="I217" i="1"/>
  <c r="J217" i="1"/>
  <c r="O217" i="1" s="1"/>
  <c r="K217" i="1"/>
  <c r="L217" i="1"/>
  <c r="M217" i="1"/>
  <c r="N217" i="1"/>
  <c r="I218" i="1"/>
  <c r="N218" i="1" s="1"/>
  <c r="J218" i="1"/>
  <c r="O218" i="1" s="1"/>
  <c r="K218" i="1"/>
  <c r="M218" i="1"/>
  <c r="I219" i="1"/>
  <c r="J219" i="1"/>
  <c r="O219" i="1" s="1"/>
  <c r="I220" i="1"/>
  <c r="L220" i="1" s="1"/>
  <c r="J220" i="1"/>
  <c r="O220" i="1" s="1"/>
  <c r="K220" i="1"/>
  <c r="M220" i="1"/>
  <c r="N220" i="1"/>
  <c r="I221" i="1"/>
  <c r="M221" i="1" s="1"/>
  <c r="J221" i="1"/>
  <c r="O221" i="1" s="1"/>
  <c r="K221" i="1"/>
  <c r="L221" i="1"/>
  <c r="N221" i="1"/>
  <c r="I222" i="1"/>
  <c r="J222" i="1"/>
  <c r="O222" i="1" s="1"/>
  <c r="I223" i="1"/>
  <c r="K223" i="1" s="1"/>
  <c r="J223" i="1"/>
  <c r="O223" i="1" s="1"/>
  <c r="L223" i="1"/>
  <c r="M223" i="1"/>
  <c r="I224" i="1"/>
  <c r="L224" i="1" s="1"/>
  <c r="J224" i="1"/>
  <c r="O224" i="1" s="1"/>
  <c r="N224" i="1"/>
  <c r="I225" i="1"/>
  <c r="J225" i="1"/>
  <c r="O225" i="1" s="1"/>
  <c r="K225" i="1"/>
  <c r="L225" i="1"/>
  <c r="M225" i="1"/>
  <c r="N225" i="1"/>
  <c r="I226" i="1"/>
  <c r="J226" i="1"/>
  <c r="O226" i="1" s="1"/>
  <c r="I227" i="1"/>
  <c r="K227" i="1" s="1"/>
  <c r="J227" i="1"/>
  <c r="O227" i="1" s="1"/>
  <c r="L227" i="1"/>
  <c r="M227" i="1"/>
  <c r="N227" i="1"/>
  <c r="I228" i="1"/>
  <c r="J228" i="1"/>
  <c r="O228" i="1" s="1"/>
  <c r="N228" i="1"/>
  <c r="I229" i="1"/>
  <c r="M229" i="1" s="1"/>
  <c r="J229" i="1"/>
  <c r="O229" i="1" s="1"/>
  <c r="K229" i="1"/>
  <c r="L229" i="1"/>
  <c r="N229" i="1"/>
  <c r="I230" i="1"/>
  <c r="M230" i="1" s="1"/>
  <c r="J230" i="1"/>
  <c r="O230" i="1" s="1"/>
  <c r="I231" i="1"/>
  <c r="K231" i="1" s="1"/>
  <c r="J231" i="1"/>
  <c r="O231" i="1" s="1"/>
  <c r="L231" i="1"/>
  <c r="M231" i="1"/>
  <c r="I232" i="1"/>
  <c r="L232" i="1" s="1"/>
  <c r="J232" i="1"/>
  <c r="O232" i="1" s="1"/>
  <c r="M232" i="1"/>
  <c r="I233" i="1"/>
  <c r="J233" i="1"/>
  <c r="O233" i="1" s="1"/>
  <c r="K233" i="1"/>
  <c r="L233" i="1"/>
  <c r="M233" i="1"/>
  <c r="N233" i="1"/>
  <c r="I234" i="1"/>
  <c r="J234" i="1"/>
  <c r="O234" i="1" s="1"/>
  <c r="M234" i="1"/>
  <c r="I235" i="1"/>
  <c r="K235" i="1" s="1"/>
  <c r="J235" i="1"/>
  <c r="O235" i="1" s="1"/>
  <c r="L235" i="1"/>
  <c r="M235" i="1"/>
  <c r="I236" i="1"/>
  <c r="L236" i="1" s="1"/>
  <c r="J236" i="1"/>
  <c r="O236" i="1" s="1"/>
  <c r="M236" i="1"/>
  <c r="I237" i="1"/>
  <c r="M237" i="1" s="1"/>
  <c r="J237" i="1"/>
  <c r="O237" i="1" s="1"/>
  <c r="K237" i="1"/>
  <c r="L237" i="1"/>
  <c r="N237" i="1"/>
  <c r="I238" i="1"/>
  <c r="N238" i="1" s="1"/>
  <c r="J238" i="1"/>
  <c r="O238" i="1" s="1"/>
  <c r="K238" i="1"/>
  <c r="L238" i="1"/>
  <c r="M238" i="1"/>
  <c r="I239" i="1"/>
  <c r="K239" i="1" s="1"/>
  <c r="J239" i="1"/>
  <c r="O239" i="1" s="1"/>
  <c r="L239" i="1"/>
  <c r="M239" i="1"/>
  <c r="N239" i="1"/>
  <c r="I240" i="1"/>
  <c r="L240" i="1" s="1"/>
  <c r="J240" i="1"/>
  <c r="O240" i="1" s="1"/>
  <c r="K240" i="1"/>
  <c r="M240" i="1"/>
  <c r="I241" i="1"/>
  <c r="J241" i="1"/>
  <c r="O241" i="1" s="1"/>
  <c r="K241" i="1"/>
  <c r="L241" i="1"/>
  <c r="M241" i="1"/>
  <c r="N241" i="1"/>
  <c r="I242" i="1"/>
  <c r="J242" i="1"/>
  <c r="O242" i="1" s="1"/>
  <c r="M242" i="1"/>
  <c r="I243" i="1"/>
  <c r="K243" i="1" s="1"/>
  <c r="J243" i="1"/>
  <c r="O243" i="1" s="1"/>
  <c r="L243" i="1"/>
  <c r="M243" i="1"/>
  <c r="N243" i="1"/>
  <c r="I244" i="1"/>
  <c r="L244" i="1" s="1"/>
  <c r="J244" i="1"/>
  <c r="O244" i="1" s="1"/>
  <c r="K244" i="1"/>
  <c r="M244" i="1"/>
  <c r="N244" i="1"/>
  <c r="I245" i="1"/>
  <c r="M245" i="1" s="1"/>
  <c r="J245" i="1"/>
  <c r="O245" i="1" s="1"/>
  <c r="L245" i="1"/>
  <c r="I246" i="1"/>
  <c r="J246" i="1"/>
  <c r="O246" i="1" s="1"/>
  <c r="I247" i="1"/>
  <c r="J247" i="1"/>
  <c r="O247" i="1" s="1"/>
  <c r="K247" i="1"/>
  <c r="L247" i="1"/>
  <c r="M247" i="1"/>
  <c r="N247" i="1"/>
  <c r="I248" i="1"/>
  <c r="J248" i="1"/>
  <c r="O248" i="1" s="1"/>
  <c r="K248" i="1"/>
  <c r="L248" i="1"/>
  <c r="M248" i="1"/>
  <c r="N248" i="1"/>
  <c r="I249" i="1"/>
  <c r="J249" i="1"/>
  <c r="O249" i="1" s="1"/>
  <c r="K249" i="1"/>
  <c r="L249" i="1"/>
  <c r="M249" i="1"/>
  <c r="N249" i="1"/>
  <c r="I250" i="1"/>
  <c r="K250" i="1" s="1"/>
  <c r="J250" i="1"/>
  <c r="O250" i="1" s="1"/>
  <c r="L250" i="1"/>
  <c r="N250" i="1"/>
  <c r="I251" i="1"/>
  <c r="K251" i="1" s="1"/>
  <c r="J251" i="1"/>
  <c r="O251" i="1" s="1"/>
  <c r="L251" i="1"/>
  <c r="N251" i="1"/>
  <c r="I252" i="1"/>
  <c r="J252" i="1"/>
  <c r="O252" i="1" s="1"/>
  <c r="I253" i="1"/>
  <c r="K253" i="1" s="1"/>
  <c r="J253" i="1"/>
  <c r="O253" i="1" s="1"/>
  <c r="L253" i="1"/>
  <c r="I254" i="1"/>
  <c r="J254" i="1"/>
  <c r="O254" i="1" s="1"/>
  <c r="I255" i="1"/>
  <c r="L255" i="1" s="1"/>
  <c r="J255" i="1"/>
  <c r="O255" i="1" s="1"/>
  <c r="K255" i="1"/>
  <c r="M255" i="1"/>
  <c r="I256" i="1"/>
  <c r="J256" i="1"/>
  <c r="O256" i="1" s="1"/>
  <c r="I257" i="1"/>
  <c r="J257" i="1"/>
  <c r="O257" i="1" s="1"/>
  <c r="K257" i="1"/>
  <c r="L257" i="1"/>
  <c r="M257" i="1"/>
  <c r="N257" i="1"/>
  <c r="I258" i="1"/>
  <c r="K258" i="1" s="1"/>
  <c r="J258" i="1"/>
  <c r="O258" i="1" s="1"/>
  <c r="L258" i="1"/>
  <c r="I259" i="1"/>
  <c r="K259" i="1" s="1"/>
  <c r="J259" i="1"/>
  <c r="O259" i="1" s="1"/>
  <c r="L259" i="1"/>
  <c r="M259" i="1"/>
  <c r="N259" i="1"/>
  <c r="I260" i="1"/>
  <c r="L260" i="1" s="1"/>
  <c r="J260" i="1"/>
  <c r="O260" i="1" s="1"/>
  <c r="M260" i="1"/>
  <c r="I261" i="1"/>
  <c r="J261" i="1"/>
  <c r="O261" i="1" s="1"/>
  <c r="I262" i="1"/>
  <c r="N262" i="1" s="1"/>
  <c r="J262" i="1"/>
  <c r="O262" i="1" s="1"/>
  <c r="K262" i="1"/>
  <c r="L262" i="1"/>
  <c r="M262" i="1"/>
  <c r="I263" i="1"/>
  <c r="J263" i="1"/>
  <c r="O263" i="1" s="1"/>
  <c r="K263" i="1"/>
  <c r="L263" i="1"/>
  <c r="M263" i="1"/>
  <c r="N263" i="1"/>
  <c r="I264" i="1"/>
  <c r="K264" i="1" s="1"/>
  <c r="J264" i="1"/>
  <c r="O264" i="1" s="1"/>
  <c r="L264" i="1"/>
  <c r="N264" i="1"/>
  <c r="I265" i="1"/>
  <c r="J265" i="1"/>
  <c r="O265" i="1" s="1"/>
  <c r="K265" i="1"/>
  <c r="L265" i="1"/>
  <c r="M265" i="1"/>
  <c r="N265" i="1"/>
  <c r="I266" i="1"/>
  <c r="L266" i="1" s="1"/>
  <c r="J266" i="1"/>
  <c r="O266" i="1" s="1"/>
  <c r="N266" i="1"/>
  <c r="I267" i="1"/>
  <c r="J267" i="1"/>
  <c r="O267" i="1" s="1"/>
  <c r="N267" i="1"/>
  <c r="I268" i="1"/>
  <c r="K268" i="1" s="1"/>
  <c r="J268" i="1"/>
  <c r="O268" i="1" s="1"/>
  <c r="M268" i="1"/>
  <c r="I269" i="1"/>
  <c r="N269" i="1" s="1"/>
  <c r="J269" i="1"/>
  <c r="O269" i="1" s="1"/>
  <c r="K269" i="1"/>
  <c r="I270" i="1"/>
  <c r="N270" i="1" s="1"/>
  <c r="J270" i="1"/>
  <c r="O270" i="1" s="1"/>
  <c r="K270" i="1"/>
  <c r="M270" i="1"/>
  <c r="I271" i="1"/>
  <c r="M271" i="1" s="1"/>
  <c r="J271" i="1"/>
  <c r="O271" i="1" s="1"/>
  <c r="I272" i="1"/>
  <c r="J272" i="1"/>
  <c r="O272" i="1" s="1"/>
  <c r="K272" i="1"/>
  <c r="L272" i="1"/>
  <c r="M272" i="1"/>
  <c r="N272" i="1"/>
  <c r="I273" i="1"/>
  <c r="K273" i="1" s="1"/>
  <c r="J273" i="1"/>
  <c r="O273" i="1" s="1"/>
  <c r="L273" i="1"/>
  <c r="I274" i="1"/>
  <c r="J274" i="1"/>
  <c r="O274" i="1" s="1"/>
  <c r="K274" i="1"/>
  <c r="L274" i="1"/>
  <c r="M274" i="1"/>
  <c r="N274" i="1"/>
  <c r="I275" i="1"/>
  <c r="J275" i="1"/>
  <c r="O275" i="1" s="1"/>
  <c r="I276" i="1"/>
  <c r="K276" i="1" s="1"/>
  <c r="J276" i="1"/>
  <c r="O276" i="1" s="1"/>
  <c r="L276" i="1"/>
  <c r="N276" i="1"/>
  <c r="I277" i="1"/>
  <c r="L277" i="1" s="1"/>
  <c r="J277" i="1"/>
  <c r="O277" i="1" s="1"/>
  <c r="K277" i="1"/>
  <c r="M277" i="1"/>
  <c r="I278" i="1"/>
  <c r="J278" i="1"/>
  <c r="O278" i="1" s="1"/>
  <c r="I279" i="1"/>
  <c r="J279" i="1"/>
  <c r="O279" i="1" s="1"/>
  <c r="M279" i="1"/>
  <c r="I280" i="1"/>
  <c r="J280" i="1"/>
  <c r="O280" i="1" s="1"/>
  <c r="K280" i="1"/>
  <c r="L280" i="1"/>
  <c r="M280" i="1"/>
  <c r="N280" i="1"/>
  <c r="I281" i="1"/>
  <c r="J281" i="1"/>
  <c r="O281" i="1" s="1"/>
  <c r="K281" i="1"/>
  <c r="L281" i="1"/>
  <c r="I282" i="1"/>
  <c r="J282" i="1"/>
  <c r="O282" i="1" s="1"/>
  <c r="K282" i="1"/>
  <c r="L282" i="1"/>
  <c r="M282" i="1"/>
  <c r="N282" i="1"/>
  <c r="I283" i="1"/>
  <c r="J283" i="1"/>
  <c r="O283" i="1" s="1"/>
  <c r="I284" i="1"/>
  <c r="K284" i="1" s="1"/>
  <c r="J284" i="1"/>
  <c r="O284" i="1" s="1"/>
  <c r="L284" i="1"/>
  <c r="N284" i="1"/>
  <c r="I285" i="1"/>
  <c r="L285" i="1" s="1"/>
  <c r="J285" i="1"/>
  <c r="O285" i="1" s="1"/>
  <c r="K285" i="1"/>
  <c r="M285" i="1"/>
  <c r="I286" i="1"/>
  <c r="J286" i="1"/>
  <c r="O286" i="1" s="1"/>
  <c r="I287" i="1"/>
  <c r="K287" i="1" s="1"/>
  <c r="J287" i="1"/>
  <c r="O287" i="1" s="1"/>
  <c r="M287" i="1"/>
  <c r="I288" i="1"/>
  <c r="J288" i="1"/>
  <c r="O288" i="1" s="1"/>
  <c r="K288" i="1"/>
  <c r="L288" i="1"/>
  <c r="M288" i="1"/>
  <c r="N288" i="1"/>
  <c r="I289" i="1"/>
  <c r="J289" i="1"/>
  <c r="O289" i="1" s="1"/>
  <c r="I290" i="1"/>
  <c r="J290" i="1"/>
  <c r="O290" i="1" s="1"/>
  <c r="K290" i="1"/>
  <c r="L290" i="1"/>
  <c r="M290" i="1"/>
  <c r="N290" i="1"/>
  <c r="I291" i="1"/>
  <c r="L291" i="1" s="1"/>
  <c r="J291" i="1"/>
  <c r="O291" i="1" s="1"/>
  <c r="K291" i="1"/>
  <c r="N291" i="1"/>
  <c r="I292" i="1"/>
  <c r="K292" i="1" s="1"/>
  <c r="J292" i="1"/>
  <c r="O292" i="1" s="1"/>
  <c r="L292" i="1"/>
  <c r="N292" i="1"/>
  <c r="I293" i="1"/>
  <c r="J293" i="1"/>
  <c r="O293" i="1" s="1"/>
  <c r="K293" i="1"/>
  <c r="M293" i="1"/>
  <c r="I294" i="1"/>
  <c r="N294" i="1" s="1"/>
  <c r="J294" i="1"/>
  <c r="O294" i="1" s="1"/>
  <c r="L294" i="1"/>
  <c r="I295" i="1"/>
  <c r="J295" i="1"/>
  <c r="O295" i="1" s="1"/>
  <c r="I296" i="1"/>
  <c r="J296" i="1"/>
  <c r="O296" i="1" s="1"/>
  <c r="K296" i="1"/>
  <c r="L296" i="1"/>
  <c r="M296" i="1"/>
  <c r="N296" i="1"/>
  <c r="I297" i="1"/>
  <c r="N297" i="1" s="1"/>
  <c r="J297" i="1"/>
  <c r="O297" i="1" s="1"/>
  <c r="L297" i="1"/>
  <c r="I298" i="1"/>
  <c r="J298" i="1"/>
  <c r="O298" i="1" s="1"/>
  <c r="K298" i="1"/>
  <c r="L298" i="1"/>
  <c r="M298" i="1"/>
  <c r="N298" i="1"/>
  <c r="I299" i="1"/>
  <c r="L299" i="1" s="1"/>
  <c r="J299" i="1"/>
  <c r="O299" i="1" s="1"/>
  <c r="K299" i="1"/>
  <c r="M299" i="1"/>
  <c r="N299" i="1"/>
  <c r="I300" i="1"/>
  <c r="K300" i="1" s="1"/>
  <c r="J300" i="1"/>
  <c r="O300" i="1" s="1"/>
  <c r="L300" i="1"/>
  <c r="N300" i="1"/>
  <c r="I301" i="1"/>
  <c r="M301" i="1" s="1"/>
  <c r="J301" i="1"/>
  <c r="O301" i="1" s="1"/>
  <c r="K301" i="1"/>
  <c r="I302" i="1"/>
  <c r="J302" i="1"/>
  <c r="O302" i="1" s="1"/>
  <c r="L302" i="1"/>
  <c r="N302" i="1"/>
  <c r="I303" i="1"/>
  <c r="K303" i="1" s="1"/>
  <c r="J303" i="1"/>
  <c r="O303" i="1" s="1"/>
  <c r="M303" i="1"/>
  <c r="I304" i="1"/>
  <c r="J304" i="1"/>
  <c r="O304" i="1" s="1"/>
  <c r="K304" i="1"/>
  <c r="L304" i="1"/>
  <c r="M304" i="1"/>
  <c r="N304" i="1"/>
  <c r="I305" i="1"/>
  <c r="N305" i="1" s="1"/>
  <c r="J305" i="1"/>
  <c r="O305" i="1" s="1"/>
  <c r="K305" i="1"/>
  <c r="L305" i="1"/>
  <c r="I306" i="1"/>
  <c r="J306" i="1"/>
  <c r="O306" i="1" s="1"/>
  <c r="K306" i="1"/>
  <c r="L306" i="1"/>
  <c r="M306" i="1"/>
  <c r="N306" i="1"/>
  <c r="I307" i="1"/>
  <c r="L307" i="1" s="1"/>
  <c r="J307" i="1"/>
  <c r="O307" i="1" s="1"/>
  <c r="K307" i="1"/>
  <c r="N307" i="1"/>
  <c r="I308" i="1"/>
  <c r="K308" i="1" s="1"/>
  <c r="J308" i="1"/>
  <c r="O308" i="1" s="1"/>
  <c r="L308" i="1"/>
  <c r="N308" i="1"/>
  <c r="I309" i="1"/>
  <c r="K309" i="1" s="1"/>
  <c r="J309" i="1"/>
  <c r="O309" i="1" s="1"/>
  <c r="M309" i="1"/>
  <c r="I310" i="1"/>
  <c r="N310" i="1" s="1"/>
  <c r="J310" i="1"/>
  <c r="O310" i="1" s="1"/>
  <c r="L310" i="1"/>
  <c r="I311" i="1"/>
  <c r="J311" i="1"/>
  <c r="O311" i="1" s="1"/>
  <c r="K311" i="1"/>
  <c r="M311" i="1"/>
  <c r="I312" i="1"/>
  <c r="J312" i="1"/>
  <c r="O312" i="1" s="1"/>
  <c r="K312" i="1"/>
  <c r="L312" i="1"/>
  <c r="M312" i="1"/>
  <c r="N312" i="1"/>
  <c r="I313" i="1"/>
  <c r="J313" i="1"/>
  <c r="O313" i="1" s="1"/>
  <c r="I314" i="1"/>
  <c r="J314" i="1"/>
  <c r="O314" i="1" s="1"/>
  <c r="K314" i="1"/>
  <c r="L314" i="1"/>
  <c r="M314" i="1"/>
  <c r="N314" i="1"/>
  <c r="I315" i="1"/>
  <c r="L315" i="1" s="1"/>
  <c r="J315" i="1"/>
  <c r="O315" i="1" s="1"/>
  <c r="K315" i="1"/>
  <c r="M315" i="1"/>
  <c r="N315" i="1"/>
  <c r="I316" i="1"/>
  <c r="L316" i="1" s="1"/>
  <c r="J316" i="1"/>
  <c r="O316" i="1" s="1"/>
  <c r="N316" i="1"/>
  <c r="I317" i="1"/>
  <c r="M317" i="1" s="1"/>
  <c r="J317" i="1"/>
  <c r="O317" i="1" s="1"/>
  <c r="K317" i="1"/>
  <c r="I318" i="1"/>
  <c r="M318" i="1" s="1"/>
  <c r="J318" i="1"/>
  <c r="O318" i="1" s="1"/>
  <c r="K318" i="1"/>
  <c r="L318" i="1"/>
  <c r="N318" i="1"/>
  <c r="I319" i="1"/>
  <c r="N319" i="1" s="1"/>
  <c r="J319" i="1"/>
  <c r="O319" i="1" s="1"/>
  <c r="K319" i="1"/>
  <c r="M319" i="1"/>
  <c r="I320" i="1"/>
  <c r="J320" i="1"/>
  <c r="O320" i="1" s="1"/>
  <c r="K320" i="1"/>
  <c r="L320" i="1"/>
  <c r="M320" i="1"/>
  <c r="N320" i="1"/>
  <c r="I321" i="1"/>
  <c r="J321" i="1"/>
  <c r="O321" i="1" s="1"/>
  <c r="I322" i="1"/>
  <c r="J322" i="1"/>
  <c r="O322" i="1" s="1"/>
  <c r="K322" i="1"/>
  <c r="L322" i="1"/>
  <c r="M322" i="1"/>
  <c r="N322" i="1"/>
  <c r="I323" i="1"/>
  <c r="L323" i="1" s="1"/>
  <c r="J323" i="1"/>
  <c r="O323" i="1" s="1"/>
  <c r="K323" i="1"/>
  <c r="M323" i="1"/>
  <c r="I324" i="1"/>
  <c r="N324" i="1" s="1"/>
  <c r="J324" i="1"/>
  <c r="O324" i="1" s="1"/>
  <c r="L324" i="1"/>
  <c r="I325" i="1"/>
  <c r="J325" i="1"/>
  <c r="O325" i="1" s="1"/>
  <c r="I326" i="1"/>
  <c r="M326" i="1" s="1"/>
  <c r="J326" i="1"/>
  <c r="O326" i="1" s="1"/>
  <c r="K326" i="1"/>
  <c r="L326" i="1"/>
  <c r="I327" i="1"/>
  <c r="N327" i="1" s="1"/>
  <c r="J327" i="1"/>
  <c r="O327" i="1" s="1"/>
  <c r="L327" i="1"/>
  <c r="I328" i="1"/>
  <c r="J328" i="1"/>
  <c r="O328" i="1" s="1"/>
  <c r="K328" i="1"/>
  <c r="L328" i="1"/>
  <c r="M328" i="1"/>
  <c r="N328" i="1"/>
  <c r="I329" i="1"/>
  <c r="J329" i="1"/>
  <c r="O329" i="1" s="1"/>
  <c r="K329" i="1"/>
  <c r="L329" i="1"/>
  <c r="M329" i="1"/>
  <c r="N329" i="1"/>
  <c r="I330" i="1"/>
  <c r="J330" i="1"/>
  <c r="O330" i="1" s="1"/>
  <c r="K330" i="1"/>
  <c r="L330" i="1"/>
  <c r="M330" i="1"/>
  <c r="N330" i="1"/>
  <c r="I331" i="1"/>
  <c r="L331" i="1" s="1"/>
  <c r="J331" i="1"/>
  <c r="O331" i="1" s="1"/>
  <c r="M331" i="1"/>
  <c r="N331" i="1"/>
  <c r="I332" i="1"/>
  <c r="L332" i="1" s="1"/>
  <c r="J332" i="1"/>
  <c r="O332" i="1" s="1"/>
  <c r="N332" i="1"/>
  <c r="I333" i="1"/>
  <c r="J333" i="1"/>
  <c r="O333" i="1" s="1"/>
  <c r="I334" i="1"/>
  <c r="M334" i="1" s="1"/>
  <c r="J334" i="1"/>
  <c r="O334" i="1" s="1"/>
  <c r="L334" i="1"/>
  <c r="N334" i="1"/>
  <c r="I335" i="1"/>
  <c r="N335" i="1" s="1"/>
  <c r="J335" i="1"/>
  <c r="O335" i="1" s="1"/>
  <c r="K335" i="1"/>
  <c r="M335" i="1"/>
  <c r="I336" i="1"/>
  <c r="J336" i="1"/>
  <c r="O336" i="1" s="1"/>
  <c r="K336" i="1"/>
  <c r="L336" i="1"/>
  <c r="M336" i="1"/>
  <c r="N336" i="1"/>
  <c r="I337" i="1"/>
  <c r="M337" i="1" s="1"/>
  <c r="J337" i="1"/>
  <c r="O337" i="1" s="1"/>
  <c r="K337" i="1"/>
  <c r="L337" i="1"/>
  <c r="I338" i="1"/>
  <c r="K338" i="1" s="1"/>
  <c r="J338" i="1"/>
  <c r="O338" i="1" s="1"/>
  <c r="L338" i="1"/>
  <c r="M338" i="1"/>
  <c r="N338" i="1"/>
  <c r="I339" i="1"/>
  <c r="L339" i="1" s="1"/>
  <c r="J339" i="1"/>
  <c r="O339" i="1" s="1"/>
  <c r="M339" i="1"/>
  <c r="I340" i="1"/>
  <c r="J340" i="1"/>
  <c r="O340" i="1" s="1"/>
  <c r="I341" i="1"/>
  <c r="J341" i="1"/>
  <c r="O341" i="1" s="1"/>
  <c r="K341" i="1"/>
  <c r="M341" i="1"/>
  <c r="I342" i="1"/>
  <c r="M342" i="1" s="1"/>
  <c r="J342" i="1"/>
  <c r="O342" i="1" s="1"/>
  <c r="L342" i="1"/>
  <c r="I343" i="1"/>
  <c r="J343" i="1"/>
  <c r="O343" i="1" s="1"/>
  <c r="I344" i="1"/>
  <c r="J344" i="1"/>
  <c r="O344" i="1" s="1"/>
  <c r="K344" i="1"/>
  <c r="L344" i="1"/>
  <c r="M344" i="1"/>
  <c r="N344" i="1"/>
  <c r="I345" i="1"/>
  <c r="L345" i="1" s="1"/>
  <c r="J345" i="1"/>
  <c r="O345" i="1" s="1"/>
  <c r="K345" i="1"/>
  <c r="M345" i="1"/>
  <c r="N345" i="1"/>
  <c r="I346" i="1"/>
  <c r="K346" i="1" s="1"/>
  <c r="J346" i="1"/>
  <c r="O346" i="1" s="1"/>
  <c r="L346" i="1"/>
  <c r="M346" i="1"/>
  <c r="N346" i="1"/>
  <c r="I347" i="1"/>
  <c r="J347" i="1"/>
  <c r="O347" i="1" s="1"/>
  <c r="I348" i="1"/>
  <c r="J348" i="1"/>
  <c r="O348" i="1" s="1"/>
  <c r="L348" i="1"/>
  <c r="N348" i="1"/>
  <c r="I349" i="1"/>
  <c r="M349" i="1" s="1"/>
  <c r="J349" i="1"/>
  <c r="O349" i="1" s="1"/>
  <c r="K349" i="1"/>
  <c r="I350" i="1"/>
  <c r="J350" i="1"/>
  <c r="O350" i="1" s="1"/>
  <c r="I351" i="1"/>
  <c r="J351" i="1"/>
  <c r="O351" i="1" s="1"/>
  <c r="I352" i="1"/>
  <c r="J352" i="1"/>
  <c r="O352" i="1" s="1"/>
  <c r="K352" i="1"/>
  <c r="L352" i="1"/>
  <c r="M352" i="1"/>
  <c r="N352" i="1"/>
  <c r="I353" i="1"/>
  <c r="L353" i="1" s="1"/>
  <c r="J353" i="1"/>
  <c r="O353" i="1" s="1"/>
  <c r="K353" i="1"/>
  <c r="M353" i="1"/>
  <c r="I354" i="1"/>
  <c r="K354" i="1" s="1"/>
  <c r="J354" i="1"/>
  <c r="O354" i="1" s="1"/>
  <c r="L354" i="1"/>
  <c r="M354" i="1"/>
  <c r="N354" i="1"/>
  <c r="I355" i="1"/>
  <c r="L355" i="1" s="1"/>
  <c r="J355" i="1"/>
  <c r="O355" i="1" s="1"/>
  <c r="K355" i="1"/>
  <c r="M355" i="1"/>
  <c r="N355" i="1"/>
  <c r="I356" i="1"/>
  <c r="L356" i="1" s="1"/>
  <c r="J356" i="1"/>
  <c r="O356" i="1" s="1"/>
  <c r="N356" i="1"/>
  <c r="I357" i="1"/>
  <c r="M357" i="1" s="1"/>
  <c r="J357" i="1"/>
  <c r="O357" i="1" s="1"/>
  <c r="K357" i="1"/>
  <c r="I358" i="1"/>
  <c r="M358" i="1" s="1"/>
  <c r="J358" i="1"/>
  <c r="O358" i="1" s="1"/>
  <c r="K358" i="1"/>
  <c r="L358" i="1"/>
  <c r="N358" i="1"/>
  <c r="I359" i="1"/>
  <c r="N359" i="1" s="1"/>
  <c r="J359" i="1"/>
  <c r="O359" i="1" s="1"/>
  <c r="K359" i="1"/>
  <c r="M359" i="1"/>
  <c r="I360" i="1"/>
  <c r="J360" i="1"/>
  <c r="O360" i="1" s="1"/>
  <c r="K360" i="1"/>
  <c r="L360" i="1"/>
  <c r="M360" i="1"/>
  <c r="N360" i="1"/>
  <c r="I361" i="1"/>
  <c r="J361" i="1"/>
  <c r="O361" i="1" s="1"/>
  <c r="I362" i="1"/>
  <c r="K362" i="1" s="1"/>
  <c r="J362" i="1"/>
  <c r="O362" i="1" s="1"/>
  <c r="L362" i="1"/>
  <c r="M362" i="1"/>
  <c r="N362" i="1"/>
  <c r="I363" i="1"/>
  <c r="L363" i="1" s="1"/>
  <c r="J363" i="1"/>
  <c r="O363" i="1" s="1"/>
  <c r="M363" i="1"/>
  <c r="N363" i="1"/>
  <c r="I364" i="1"/>
  <c r="M364" i="1" s="1"/>
  <c r="J364" i="1"/>
  <c r="O364" i="1" s="1"/>
  <c r="L364" i="1"/>
  <c r="I365" i="1"/>
  <c r="L365" i="1" s="1"/>
  <c r="J365" i="1"/>
  <c r="O365" i="1" s="1"/>
  <c r="I366" i="1"/>
  <c r="J366" i="1"/>
  <c r="O366" i="1" s="1"/>
  <c r="K366" i="1"/>
  <c r="L366" i="1"/>
  <c r="M366" i="1"/>
  <c r="N366" i="1"/>
  <c r="I367" i="1"/>
  <c r="K367" i="1" s="1"/>
  <c r="J367" i="1"/>
  <c r="O367" i="1" s="1"/>
  <c r="L367" i="1"/>
  <c r="M367" i="1"/>
  <c r="N367" i="1"/>
  <c r="I368" i="1"/>
  <c r="J368" i="1"/>
  <c r="O368" i="1" s="1"/>
  <c r="K368" i="1"/>
  <c r="L368" i="1"/>
  <c r="M368" i="1"/>
  <c r="N368" i="1"/>
  <c r="I369" i="1"/>
  <c r="K369" i="1" s="1"/>
  <c r="J369" i="1"/>
  <c r="O369" i="1" s="1"/>
  <c r="L369" i="1"/>
  <c r="N369" i="1"/>
  <c r="I370" i="1"/>
  <c r="K370" i="1" s="1"/>
  <c r="J370" i="1"/>
  <c r="O370" i="1" s="1"/>
  <c r="L370" i="1"/>
  <c r="N370" i="1"/>
  <c r="I371" i="1"/>
  <c r="J371" i="1"/>
  <c r="O371" i="1" s="1"/>
  <c r="N371" i="1"/>
  <c r="I372" i="1"/>
  <c r="J372" i="1"/>
  <c r="O372" i="1" s="1"/>
  <c r="K372" i="1"/>
  <c r="L372" i="1"/>
  <c r="I373" i="1"/>
  <c r="M373" i="1" s="1"/>
  <c r="J373" i="1"/>
  <c r="O373" i="1" s="1"/>
  <c r="K373" i="1"/>
  <c r="I374" i="1"/>
  <c r="L374" i="1" s="1"/>
  <c r="J374" i="1"/>
  <c r="O374" i="1" s="1"/>
  <c r="K374" i="1"/>
  <c r="M374" i="1"/>
  <c r="I375" i="1"/>
  <c r="M375" i="1" s="1"/>
  <c r="J375" i="1"/>
  <c r="O375" i="1" s="1"/>
  <c r="I376" i="1"/>
  <c r="J376" i="1"/>
  <c r="O376" i="1" s="1"/>
  <c r="K376" i="1"/>
  <c r="L376" i="1"/>
  <c r="M376" i="1"/>
  <c r="N376" i="1"/>
  <c r="I377" i="1"/>
  <c r="J377" i="1"/>
  <c r="O377" i="1" s="1"/>
  <c r="K377" i="1"/>
  <c r="L377" i="1"/>
  <c r="I378" i="1"/>
  <c r="K378" i="1" s="1"/>
  <c r="J378" i="1"/>
  <c r="O378" i="1" s="1"/>
  <c r="M378" i="1"/>
  <c r="N378" i="1"/>
  <c r="I379" i="1"/>
  <c r="K379" i="1" s="1"/>
  <c r="J379" i="1"/>
  <c r="O379" i="1" s="1"/>
  <c r="L379" i="1"/>
  <c r="N379" i="1"/>
  <c r="I380" i="1"/>
  <c r="L380" i="1" s="1"/>
  <c r="J380" i="1"/>
  <c r="O380" i="1" s="1"/>
  <c r="K380" i="1"/>
  <c r="M380" i="1"/>
  <c r="I381" i="1"/>
  <c r="L381" i="1" s="1"/>
  <c r="J381" i="1"/>
  <c r="O381" i="1" s="1"/>
  <c r="I382" i="1"/>
  <c r="J382" i="1"/>
  <c r="O382" i="1" s="1"/>
  <c r="M382" i="1"/>
  <c r="I383" i="1"/>
  <c r="J383" i="1"/>
  <c r="O383" i="1" s="1"/>
  <c r="K383" i="1"/>
  <c r="L383" i="1"/>
  <c r="M383" i="1"/>
  <c r="N383" i="1"/>
  <c r="I384" i="1"/>
  <c r="J384" i="1"/>
  <c r="O384" i="1" s="1"/>
  <c r="I385" i="1"/>
  <c r="K385" i="1" s="1"/>
  <c r="J385" i="1"/>
  <c r="O385" i="1" s="1"/>
  <c r="L385" i="1"/>
  <c r="M385" i="1"/>
  <c r="N385" i="1"/>
  <c r="I386" i="1"/>
  <c r="L386" i="1" s="1"/>
  <c r="J386" i="1"/>
  <c r="O386" i="1" s="1"/>
  <c r="N386" i="1"/>
  <c r="I387" i="1"/>
  <c r="K387" i="1" s="1"/>
  <c r="J387" i="1"/>
  <c r="O387" i="1" s="1"/>
  <c r="L387" i="1"/>
  <c r="N387" i="1"/>
  <c r="I388" i="1"/>
  <c r="L388" i="1" s="1"/>
  <c r="J388" i="1"/>
  <c r="O388" i="1" s="1"/>
  <c r="K388" i="1"/>
  <c r="M388" i="1"/>
  <c r="I389" i="1"/>
  <c r="L389" i="1" s="1"/>
  <c r="J389" i="1"/>
  <c r="O389" i="1" s="1"/>
  <c r="I390" i="1"/>
  <c r="J390" i="1"/>
  <c r="O390" i="1" s="1"/>
  <c r="M390" i="1"/>
  <c r="I391" i="1"/>
  <c r="J391" i="1"/>
  <c r="O391" i="1" s="1"/>
  <c r="K391" i="1"/>
  <c r="L391" i="1"/>
  <c r="M391" i="1"/>
  <c r="N391" i="1"/>
  <c r="I392" i="1"/>
  <c r="J392" i="1"/>
  <c r="O392" i="1" s="1"/>
  <c r="I393" i="1"/>
  <c r="K393" i="1" s="1"/>
  <c r="J393" i="1"/>
  <c r="O393" i="1" s="1"/>
  <c r="L393" i="1"/>
  <c r="M393" i="1"/>
  <c r="N393" i="1"/>
  <c r="I394" i="1"/>
  <c r="L394" i="1" s="1"/>
  <c r="J394" i="1"/>
  <c r="O394" i="1" s="1"/>
  <c r="N394" i="1"/>
  <c r="I395" i="1"/>
  <c r="K395" i="1" s="1"/>
  <c r="J395" i="1"/>
  <c r="O395" i="1" s="1"/>
  <c r="L395" i="1"/>
  <c r="N395" i="1"/>
  <c r="I396" i="1"/>
  <c r="L396" i="1" s="1"/>
  <c r="J396" i="1"/>
  <c r="O396" i="1" s="1"/>
  <c r="K396" i="1"/>
  <c r="M396" i="1"/>
  <c r="I397" i="1"/>
  <c r="L397" i="1" s="1"/>
  <c r="J397" i="1"/>
  <c r="O397" i="1" s="1"/>
  <c r="I398" i="1"/>
  <c r="J398" i="1"/>
  <c r="O398" i="1" s="1"/>
  <c r="M398" i="1"/>
  <c r="I399" i="1"/>
  <c r="J399" i="1"/>
  <c r="O399" i="1" s="1"/>
  <c r="K399" i="1"/>
  <c r="L399" i="1"/>
  <c r="M399" i="1"/>
  <c r="N399" i="1"/>
  <c r="I400" i="1"/>
  <c r="J400" i="1"/>
  <c r="O400" i="1" s="1"/>
  <c r="I401" i="1"/>
  <c r="K401" i="1" s="1"/>
  <c r="J401" i="1"/>
  <c r="O401" i="1" s="1"/>
  <c r="L401" i="1"/>
  <c r="M401" i="1"/>
  <c r="N401" i="1"/>
  <c r="I402" i="1"/>
  <c r="L402" i="1" s="1"/>
  <c r="J402" i="1"/>
  <c r="O402" i="1" s="1"/>
  <c r="N402" i="1"/>
  <c r="I403" i="1"/>
  <c r="K403" i="1" s="1"/>
  <c r="J403" i="1"/>
  <c r="O403" i="1" s="1"/>
  <c r="L403" i="1"/>
  <c r="N403" i="1"/>
  <c r="I404" i="1"/>
  <c r="L404" i="1" s="1"/>
  <c r="J404" i="1"/>
  <c r="O404" i="1" s="1"/>
  <c r="K404" i="1"/>
  <c r="M404" i="1"/>
  <c r="I405" i="1"/>
  <c r="L405" i="1" s="1"/>
  <c r="J405" i="1"/>
  <c r="O405" i="1" s="1"/>
  <c r="I406" i="1"/>
  <c r="J406" i="1"/>
  <c r="O406" i="1" s="1"/>
  <c r="M406" i="1"/>
  <c r="I407" i="1"/>
  <c r="J407" i="1"/>
  <c r="O407" i="1" s="1"/>
  <c r="K407" i="1"/>
  <c r="L407" i="1"/>
  <c r="M407" i="1"/>
  <c r="N407" i="1"/>
  <c r="I408" i="1"/>
  <c r="J408" i="1"/>
  <c r="O408" i="1" s="1"/>
  <c r="I409" i="1"/>
  <c r="K409" i="1" s="1"/>
  <c r="J409" i="1"/>
  <c r="O409" i="1" s="1"/>
  <c r="L409" i="1"/>
  <c r="M409" i="1"/>
  <c r="N409" i="1"/>
  <c r="I410" i="1"/>
  <c r="L410" i="1" s="1"/>
  <c r="J410" i="1"/>
  <c r="O410" i="1" s="1"/>
  <c r="N410" i="1"/>
  <c r="I411" i="1"/>
  <c r="K411" i="1" s="1"/>
  <c r="J411" i="1"/>
  <c r="O411" i="1" s="1"/>
  <c r="L411" i="1"/>
  <c r="N411" i="1"/>
  <c r="I412" i="1"/>
  <c r="L412" i="1" s="1"/>
  <c r="J412" i="1"/>
  <c r="O412" i="1" s="1"/>
  <c r="K412" i="1"/>
  <c r="M412" i="1"/>
  <c r="I413" i="1"/>
  <c r="L413" i="1" s="1"/>
  <c r="J413" i="1"/>
  <c r="O413" i="1" s="1"/>
  <c r="I414" i="1"/>
  <c r="J414" i="1"/>
  <c r="O414" i="1" s="1"/>
  <c r="M414" i="1"/>
  <c r="I415" i="1"/>
  <c r="J415" i="1"/>
  <c r="O415" i="1" s="1"/>
  <c r="K415" i="1"/>
  <c r="L415" i="1"/>
  <c r="M415" i="1"/>
  <c r="N415" i="1"/>
  <c r="I416" i="1"/>
  <c r="J416" i="1"/>
  <c r="O416" i="1" s="1"/>
  <c r="I417" i="1"/>
  <c r="K417" i="1" s="1"/>
  <c r="J417" i="1"/>
  <c r="O417" i="1" s="1"/>
  <c r="L417" i="1"/>
  <c r="M417" i="1"/>
  <c r="N417" i="1"/>
  <c r="I418" i="1"/>
  <c r="L418" i="1" s="1"/>
  <c r="J418" i="1"/>
  <c r="O418" i="1" s="1"/>
  <c r="N418" i="1"/>
  <c r="I419" i="1"/>
  <c r="K419" i="1" s="1"/>
  <c r="J419" i="1"/>
  <c r="O419" i="1" s="1"/>
  <c r="L419" i="1"/>
  <c r="N419" i="1"/>
  <c r="I420" i="1"/>
  <c r="L420" i="1" s="1"/>
  <c r="J420" i="1"/>
  <c r="O420" i="1" s="1"/>
  <c r="K420" i="1"/>
  <c r="M420" i="1"/>
  <c r="I421" i="1"/>
  <c r="L421" i="1" s="1"/>
  <c r="J421" i="1"/>
  <c r="O421" i="1" s="1"/>
  <c r="I422" i="1"/>
  <c r="J422" i="1"/>
  <c r="O422" i="1" s="1"/>
  <c r="M422" i="1"/>
  <c r="I423" i="1"/>
  <c r="J423" i="1"/>
  <c r="O423" i="1" s="1"/>
  <c r="K423" i="1"/>
  <c r="L423" i="1"/>
  <c r="M423" i="1"/>
  <c r="N423" i="1"/>
  <c r="I424" i="1"/>
  <c r="J424" i="1"/>
  <c r="O424" i="1" s="1"/>
  <c r="I425" i="1"/>
  <c r="K425" i="1" s="1"/>
  <c r="J425" i="1"/>
  <c r="O425" i="1" s="1"/>
  <c r="L425" i="1"/>
  <c r="M425" i="1"/>
  <c r="N425" i="1"/>
  <c r="I426" i="1"/>
  <c r="L426" i="1" s="1"/>
  <c r="J426" i="1"/>
  <c r="O426" i="1" s="1"/>
  <c r="K426" i="1"/>
  <c r="N426" i="1"/>
  <c r="I427" i="1"/>
  <c r="K427" i="1" s="1"/>
  <c r="J427" i="1"/>
  <c r="O427" i="1" s="1"/>
  <c r="L427" i="1"/>
  <c r="N427" i="1"/>
  <c r="I428" i="1"/>
  <c r="L428" i="1" s="1"/>
  <c r="J428" i="1"/>
  <c r="O428" i="1" s="1"/>
  <c r="K428" i="1"/>
  <c r="M428" i="1"/>
  <c r="I429" i="1"/>
  <c r="N429" i="1" s="1"/>
  <c r="J429" i="1"/>
  <c r="O429" i="1" s="1"/>
  <c r="L429" i="1"/>
  <c r="I430" i="1"/>
  <c r="J430" i="1"/>
  <c r="O430" i="1" s="1"/>
  <c r="M430" i="1"/>
  <c r="I431" i="1"/>
  <c r="J431" i="1"/>
  <c r="O431" i="1" s="1"/>
  <c r="K431" i="1"/>
  <c r="L431" i="1"/>
  <c r="M431" i="1"/>
  <c r="N431" i="1"/>
  <c r="I432" i="1"/>
  <c r="J432" i="1"/>
  <c r="O432" i="1" s="1"/>
  <c r="I433" i="1"/>
  <c r="K433" i="1" s="1"/>
  <c r="J433" i="1"/>
  <c r="O433" i="1" s="1"/>
  <c r="L433" i="1"/>
  <c r="M433" i="1"/>
  <c r="N433" i="1"/>
  <c r="I434" i="1"/>
  <c r="L434" i="1" s="1"/>
  <c r="J434" i="1"/>
  <c r="O434" i="1" s="1"/>
  <c r="M434" i="1"/>
  <c r="I435" i="1"/>
  <c r="K435" i="1" s="1"/>
  <c r="J435" i="1"/>
  <c r="O435" i="1" s="1"/>
  <c r="L435" i="1"/>
  <c r="N435" i="1"/>
  <c r="I436" i="1"/>
  <c r="J436" i="1"/>
  <c r="O436" i="1" s="1"/>
  <c r="K436" i="1"/>
  <c r="M436" i="1"/>
  <c r="I437" i="1"/>
  <c r="L437" i="1" s="1"/>
  <c r="J437" i="1"/>
  <c r="O437" i="1" s="1"/>
  <c r="N437" i="1"/>
  <c r="I438" i="1"/>
  <c r="J438" i="1"/>
  <c r="O438" i="1" s="1"/>
  <c r="K438" i="1"/>
  <c r="M438" i="1"/>
  <c r="I439" i="1"/>
  <c r="J439" i="1"/>
  <c r="O439" i="1" s="1"/>
  <c r="K439" i="1"/>
  <c r="L439" i="1"/>
  <c r="M439" i="1"/>
  <c r="N439" i="1"/>
  <c r="I440" i="1"/>
  <c r="N440" i="1" s="1"/>
  <c r="J440" i="1"/>
  <c r="O440" i="1" s="1"/>
  <c r="K440" i="1"/>
  <c r="M440" i="1"/>
  <c r="I441" i="1"/>
  <c r="K441" i="1" s="1"/>
  <c r="J441" i="1"/>
  <c r="O441" i="1" s="1"/>
  <c r="L441" i="1"/>
  <c r="M441" i="1"/>
  <c r="N441" i="1"/>
  <c r="I442" i="1"/>
  <c r="L442" i="1" s="1"/>
  <c r="J442" i="1"/>
  <c r="O442" i="1" s="1"/>
  <c r="M442" i="1"/>
  <c r="N442" i="1"/>
  <c r="I443" i="1"/>
  <c r="K443" i="1" s="1"/>
  <c r="J443" i="1"/>
  <c r="O443" i="1" s="1"/>
  <c r="L443" i="1"/>
  <c r="N443" i="1"/>
  <c r="I444" i="1"/>
  <c r="J444" i="1"/>
  <c r="O444" i="1" s="1"/>
  <c r="I445" i="1"/>
  <c r="M445" i="1" s="1"/>
  <c r="J445" i="1"/>
  <c r="O445" i="1" s="1"/>
  <c r="L445" i="1"/>
  <c r="N445" i="1"/>
  <c r="I446" i="1"/>
  <c r="N446" i="1" s="1"/>
  <c r="J446" i="1"/>
  <c r="O446" i="1" s="1"/>
  <c r="K446" i="1"/>
  <c r="M446" i="1"/>
  <c r="I447" i="1"/>
  <c r="J447" i="1"/>
  <c r="O447" i="1" s="1"/>
  <c r="K447" i="1"/>
  <c r="L447" i="1"/>
  <c r="M447" i="1"/>
  <c r="N447" i="1"/>
  <c r="I448" i="1"/>
  <c r="M448" i="1" s="1"/>
  <c r="J448" i="1"/>
  <c r="O448" i="1" s="1"/>
  <c r="K448" i="1"/>
  <c r="L448" i="1"/>
  <c r="I449" i="1"/>
  <c r="K449" i="1" s="1"/>
  <c r="J449" i="1"/>
  <c r="O449" i="1" s="1"/>
  <c r="L449" i="1"/>
  <c r="M449" i="1"/>
  <c r="N449" i="1"/>
  <c r="I450" i="1"/>
  <c r="L450" i="1" s="1"/>
  <c r="J450" i="1"/>
  <c r="O450" i="1" s="1"/>
  <c r="M450" i="1"/>
  <c r="I451" i="1"/>
  <c r="J451" i="1"/>
  <c r="O451" i="1" s="1"/>
  <c r="I452" i="1"/>
  <c r="J452" i="1"/>
  <c r="O452" i="1" s="1"/>
  <c r="K452" i="1"/>
  <c r="M452" i="1"/>
  <c r="I453" i="1"/>
  <c r="M453" i="1" s="1"/>
  <c r="J453" i="1"/>
  <c r="O453" i="1" s="1"/>
  <c r="L453" i="1"/>
  <c r="I454" i="1"/>
  <c r="J454" i="1"/>
  <c r="O454" i="1" s="1"/>
  <c r="I455" i="1"/>
  <c r="J455" i="1"/>
  <c r="O455" i="1" s="1"/>
  <c r="K455" i="1"/>
  <c r="L455" i="1"/>
  <c r="M455" i="1"/>
  <c r="N455" i="1"/>
  <c r="I456" i="1"/>
  <c r="L456" i="1" s="1"/>
  <c r="J456" i="1"/>
  <c r="O456" i="1" s="1"/>
  <c r="K456" i="1"/>
  <c r="M456" i="1"/>
  <c r="N456" i="1"/>
  <c r="I457" i="1"/>
  <c r="K457" i="1" s="1"/>
  <c r="J457" i="1"/>
  <c r="O457" i="1" s="1"/>
  <c r="L457" i="1"/>
  <c r="M457" i="1"/>
  <c r="N457" i="1"/>
  <c r="I458" i="1"/>
  <c r="J458" i="1"/>
  <c r="O458" i="1" s="1"/>
  <c r="I459" i="1"/>
  <c r="J459" i="1"/>
  <c r="O459" i="1" s="1"/>
  <c r="L459" i="1"/>
  <c r="N459" i="1"/>
  <c r="I460" i="1"/>
  <c r="M460" i="1" s="1"/>
  <c r="J460" i="1"/>
  <c r="O460" i="1" s="1"/>
  <c r="K460" i="1"/>
  <c r="I461" i="1"/>
  <c r="J461" i="1"/>
  <c r="O461" i="1" s="1"/>
  <c r="I462" i="1"/>
  <c r="N462" i="1" s="1"/>
  <c r="J462" i="1"/>
  <c r="O462" i="1" s="1"/>
  <c r="K462" i="1"/>
  <c r="L462" i="1"/>
  <c r="I463" i="1"/>
  <c r="J463" i="1"/>
  <c r="O463" i="1" s="1"/>
  <c r="K463" i="1"/>
  <c r="L463" i="1"/>
  <c r="M463" i="1"/>
  <c r="N463" i="1"/>
  <c r="I464" i="1"/>
  <c r="L464" i="1" s="1"/>
  <c r="J464" i="1"/>
  <c r="O464" i="1" s="1"/>
  <c r="K464" i="1"/>
  <c r="M464" i="1"/>
  <c r="I465" i="1"/>
  <c r="K465" i="1" s="1"/>
  <c r="J465" i="1"/>
  <c r="O465" i="1" s="1"/>
  <c r="L465" i="1"/>
  <c r="M465" i="1"/>
  <c r="N465" i="1"/>
  <c r="I466" i="1"/>
  <c r="L466" i="1" s="1"/>
  <c r="J466" i="1"/>
  <c r="O466" i="1" s="1"/>
  <c r="K466" i="1"/>
  <c r="M466" i="1"/>
  <c r="N466" i="1"/>
  <c r="I467" i="1"/>
  <c r="L467" i="1" s="1"/>
  <c r="J467" i="1"/>
  <c r="O467" i="1" s="1"/>
  <c r="N467" i="1"/>
  <c r="I468" i="1"/>
  <c r="M468" i="1" s="1"/>
  <c r="J468" i="1"/>
  <c r="O468" i="1" s="1"/>
  <c r="K468" i="1"/>
  <c r="I469" i="1"/>
  <c r="M469" i="1" s="1"/>
  <c r="J469" i="1"/>
  <c r="O469" i="1" s="1"/>
  <c r="K469" i="1"/>
  <c r="L469" i="1"/>
  <c r="N469" i="1"/>
  <c r="I470" i="1"/>
  <c r="N470" i="1" s="1"/>
  <c r="J470" i="1"/>
  <c r="O470" i="1" s="1"/>
  <c r="K470" i="1"/>
  <c r="M470" i="1"/>
  <c r="I471" i="1"/>
  <c r="J471" i="1"/>
  <c r="O471" i="1" s="1"/>
  <c r="K471" i="1"/>
  <c r="L471" i="1"/>
  <c r="M471" i="1"/>
  <c r="N471" i="1"/>
  <c r="I472" i="1"/>
  <c r="J472" i="1"/>
  <c r="O472" i="1" s="1"/>
  <c r="I473" i="1"/>
  <c r="K473" i="1" s="1"/>
  <c r="J473" i="1"/>
  <c r="O473" i="1" s="1"/>
  <c r="L473" i="1"/>
  <c r="M473" i="1"/>
  <c r="N473" i="1"/>
  <c r="I474" i="1"/>
  <c r="L474" i="1" s="1"/>
  <c r="J474" i="1"/>
  <c r="O474" i="1" s="1"/>
  <c r="M474" i="1"/>
  <c r="N474" i="1"/>
  <c r="I475" i="1"/>
  <c r="L475" i="1" s="1"/>
  <c r="J475" i="1"/>
  <c r="O475" i="1" s="1"/>
  <c r="N475" i="1"/>
  <c r="I476" i="1"/>
  <c r="J476" i="1"/>
  <c r="O476" i="1" s="1"/>
  <c r="I477" i="1"/>
  <c r="M477" i="1" s="1"/>
  <c r="J477" i="1"/>
  <c r="O477" i="1" s="1"/>
  <c r="K477" i="1"/>
  <c r="L477" i="1"/>
  <c r="I478" i="1"/>
  <c r="L478" i="1" s="1"/>
  <c r="J478" i="1"/>
  <c r="O478" i="1" s="1"/>
  <c r="K478" i="1"/>
  <c r="M478" i="1"/>
  <c r="N478" i="1"/>
  <c r="I479" i="1"/>
  <c r="J479" i="1"/>
  <c r="O479" i="1" s="1"/>
  <c r="K479" i="1"/>
  <c r="L479" i="1"/>
  <c r="M479" i="1"/>
  <c r="N479" i="1"/>
  <c r="I480" i="1"/>
  <c r="L480" i="1" s="1"/>
  <c r="J480" i="1"/>
  <c r="O480" i="1" s="1"/>
  <c r="K480" i="1"/>
  <c r="M480" i="1"/>
  <c r="I481" i="1"/>
  <c r="J481" i="1"/>
  <c r="O481" i="1" s="1"/>
  <c r="I482" i="1"/>
  <c r="L482" i="1" s="1"/>
  <c r="J482" i="1"/>
  <c r="O482" i="1" s="1"/>
  <c r="K482" i="1"/>
  <c r="M482" i="1"/>
  <c r="N482" i="1"/>
  <c r="I483" i="1"/>
  <c r="M483" i="1" s="1"/>
  <c r="J483" i="1"/>
  <c r="O483" i="1" s="1"/>
  <c r="L483" i="1"/>
  <c r="N483" i="1"/>
  <c r="I484" i="1"/>
  <c r="N484" i="1" s="1"/>
  <c r="J484" i="1"/>
  <c r="O484" i="1" s="1"/>
  <c r="L484" i="1"/>
  <c r="I485" i="1"/>
  <c r="J485" i="1"/>
  <c r="O485" i="1" s="1"/>
  <c r="I486" i="1"/>
  <c r="J486" i="1"/>
  <c r="O486" i="1" s="1"/>
  <c r="K486" i="1"/>
  <c r="L486" i="1"/>
  <c r="M486" i="1"/>
  <c r="N486" i="1"/>
  <c r="I487" i="1"/>
  <c r="J487" i="1"/>
  <c r="O487" i="1" s="1"/>
  <c r="K487" i="1"/>
  <c r="L487" i="1"/>
  <c r="M487" i="1"/>
  <c r="N487" i="1"/>
  <c r="I488" i="1"/>
  <c r="K488" i="1" s="1"/>
  <c r="J488" i="1"/>
  <c r="O488" i="1" s="1"/>
  <c r="L488" i="1"/>
  <c r="M488" i="1"/>
  <c r="N488" i="1"/>
  <c r="I489" i="1"/>
  <c r="K489" i="1" s="1"/>
  <c r="J489" i="1"/>
  <c r="O489" i="1" s="1"/>
  <c r="L489" i="1"/>
  <c r="N489" i="1"/>
  <c r="I490" i="1"/>
  <c r="L490" i="1" s="1"/>
  <c r="J490" i="1"/>
  <c r="O490" i="1" s="1"/>
  <c r="K490" i="1"/>
  <c r="N490" i="1"/>
  <c r="I491" i="1"/>
  <c r="J491" i="1"/>
  <c r="O491" i="1" s="1"/>
  <c r="I492" i="1"/>
  <c r="N492" i="1" s="1"/>
  <c r="J492" i="1"/>
  <c r="O492" i="1" s="1"/>
  <c r="K492" i="1"/>
  <c r="L492" i="1"/>
  <c r="I493" i="1"/>
  <c r="L493" i="1" s="1"/>
  <c r="J493" i="1"/>
  <c r="O493" i="1" s="1"/>
  <c r="K493" i="1"/>
  <c r="M493" i="1"/>
  <c r="N493" i="1"/>
  <c r="I494" i="1"/>
  <c r="L494" i="1" s="1"/>
  <c r="J494" i="1"/>
  <c r="O494" i="1" s="1"/>
  <c r="K494" i="1"/>
  <c r="M494" i="1"/>
  <c r="I495" i="1"/>
  <c r="J495" i="1"/>
  <c r="O495" i="1" s="1"/>
  <c r="K495" i="1"/>
  <c r="L495" i="1"/>
  <c r="M495" i="1"/>
  <c r="N495" i="1"/>
  <c r="I496" i="1"/>
  <c r="J496" i="1"/>
  <c r="O496" i="1" s="1"/>
  <c r="I497" i="1"/>
  <c r="K497" i="1" s="1"/>
  <c r="J497" i="1"/>
  <c r="O497" i="1" s="1"/>
  <c r="L497" i="1"/>
  <c r="M497" i="1"/>
  <c r="N497" i="1"/>
  <c r="I498" i="1"/>
  <c r="L498" i="1" s="1"/>
  <c r="J498" i="1"/>
  <c r="O498" i="1" s="1"/>
  <c r="M498" i="1"/>
  <c r="N498" i="1"/>
  <c r="I499" i="1"/>
  <c r="M499" i="1" s="1"/>
  <c r="J499" i="1"/>
  <c r="O499" i="1" s="1"/>
  <c r="L499" i="1"/>
  <c r="I500" i="1"/>
  <c r="J500" i="1"/>
  <c r="O500" i="1" s="1"/>
  <c r="I501" i="1"/>
  <c r="J501" i="1"/>
  <c r="O501" i="1" s="1"/>
  <c r="K501" i="1"/>
  <c r="L501" i="1"/>
  <c r="M501" i="1"/>
  <c r="N501" i="1"/>
  <c r="I502" i="1"/>
  <c r="K502" i="1" s="1"/>
  <c r="J502" i="1"/>
  <c r="O502" i="1" s="1"/>
  <c r="L502" i="1"/>
  <c r="M502" i="1"/>
  <c r="N502" i="1"/>
  <c r="I503" i="1"/>
  <c r="J503" i="1"/>
  <c r="O503" i="1" s="1"/>
  <c r="K503" i="1"/>
  <c r="L503" i="1"/>
  <c r="M503" i="1"/>
  <c r="N503" i="1"/>
  <c r="I504" i="1"/>
  <c r="K504" i="1" s="1"/>
  <c r="J504" i="1"/>
  <c r="O504" i="1" s="1"/>
  <c r="L504" i="1"/>
  <c r="N504" i="1"/>
  <c r="I505" i="1"/>
  <c r="K505" i="1" s="1"/>
  <c r="J505" i="1"/>
  <c r="O505" i="1" s="1"/>
  <c r="L505" i="1"/>
  <c r="N505" i="1"/>
  <c r="I506" i="1"/>
  <c r="J506" i="1"/>
  <c r="O506" i="1" s="1"/>
  <c r="I507" i="1"/>
  <c r="M507" i="1" s="1"/>
  <c r="J507" i="1"/>
  <c r="O507" i="1" s="1"/>
  <c r="K507" i="1"/>
  <c r="L507" i="1"/>
  <c r="I508" i="1"/>
  <c r="N508" i="1" s="1"/>
  <c r="J508" i="1"/>
  <c r="O508" i="1" s="1"/>
  <c r="K508" i="1"/>
  <c r="M508" i="1"/>
  <c r="I509" i="1"/>
  <c r="L509" i="1" s="1"/>
  <c r="J509" i="1"/>
  <c r="O509" i="1" s="1"/>
  <c r="K509" i="1"/>
  <c r="M509" i="1"/>
  <c r="I510" i="1"/>
  <c r="J510" i="1"/>
  <c r="O510" i="1" s="1"/>
  <c r="I511" i="1"/>
  <c r="J511" i="1"/>
  <c r="O511" i="1" s="1"/>
  <c r="K511" i="1"/>
  <c r="L511" i="1"/>
  <c r="M511" i="1"/>
  <c r="N511" i="1"/>
  <c r="I512" i="1"/>
  <c r="M512" i="1" s="1"/>
  <c r="J512" i="1"/>
  <c r="O512" i="1" s="1"/>
  <c r="K512" i="1"/>
  <c r="L512" i="1"/>
  <c r="I513" i="1"/>
  <c r="K513" i="1" s="1"/>
  <c r="J513" i="1"/>
  <c r="O513" i="1" s="1"/>
  <c r="M513" i="1"/>
  <c r="N513" i="1"/>
  <c r="I514" i="1"/>
  <c r="L514" i="1" s="1"/>
  <c r="J514" i="1"/>
  <c r="O514" i="1" s="1"/>
  <c r="M514" i="1"/>
  <c r="I515" i="1"/>
  <c r="J515" i="1"/>
  <c r="O515" i="1" s="1"/>
  <c r="I516" i="1"/>
  <c r="N516" i="1" s="1"/>
  <c r="J516" i="1"/>
  <c r="O516" i="1" s="1"/>
  <c r="K516" i="1"/>
  <c r="L516" i="1"/>
  <c r="M516" i="1"/>
  <c r="I517" i="1"/>
  <c r="K517" i="1" s="1"/>
  <c r="J517" i="1"/>
  <c r="O517" i="1" s="1"/>
  <c r="L517" i="1"/>
  <c r="M517" i="1"/>
  <c r="N517" i="1"/>
  <c r="I518" i="1"/>
  <c r="K518" i="1" s="1"/>
  <c r="J518" i="1"/>
  <c r="O518" i="1" s="1"/>
  <c r="L518" i="1"/>
  <c r="N518" i="1"/>
  <c r="I519" i="1"/>
  <c r="J519" i="1"/>
  <c r="O519" i="1" s="1"/>
  <c r="K519" i="1"/>
  <c r="L519" i="1"/>
  <c r="M519" i="1"/>
  <c r="N519" i="1"/>
  <c r="I520" i="1"/>
  <c r="J520" i="1"/>
  <c r="O520" i="1" s="1"/>
  <c r="I521" i="1"/>
  <c r="J521" i="1"/>
  <c r="O521" i="1" s="1"/>
  <c r="I522" i="1"/>
  <c r="L522" i="1" s="1"/>
  <c r="J522" i="1"/>
  <c r="O522" i="1" s="1"/>
  <c r="K522" i="1"/>
  <c r="M522" i="1"/>
  <c r="I523" i="1"/>
  <c r="M523" i="1" s="1"/>
  <c r="J523" i="1"/>
  <c r="O523" i="1" s="1"/>
  <c r="K523" i="1"/>
  <c r="N523" i="1"/>
  <c r="I524" i="1"/>
  <c r="N524" i="1" s="1"/>
  <c r="J524" i="1"/>
  <c r="O524" i="1" s="1"/>
  <c r="K524" i="1"/>
  <c r="M524" i="1"/>
  <c r="I525" i="1"/>
  <c r="J525" i="1"/>
  <c r="O525" i="1" s="1"/>
  <c r="I526" i="1"/>
  <c r="M526" i="1" s="1"/>
  <c r="J526" i="1"/>
  <c r="O526" i="1" s="1"/>
  <c r="K526" i="1"/>
  <c r="L526" i="1"/>
  <c r="I527" i="1"/>
  <c r="J527" i="1"/>
  <c r="O527" i="1" s="1"/>
  <c r="K527" i="1"/>
  <c r="L527" i="1"/>
  <c r="M527" i="1"/>
  <c r="N527" i="1"/>
  <c r="I528" i="1"/>
  <c r="L528" i="1" s="1"/>
  <c r="J528" i="1"/>
  <c r="O528" i="1" s="1"/>
  <c r="K528" i="1"/>
  <c r="M528" i="1"/>
  <c r="N528" i="1"/>
  <c r="I529" i="1"/>
  <c r="K529" i="1" s="1"/>
  <c r="J529" i="1"/>
  <c r="O529" i="1" s="1"/>
  <c r="M529" i="1"/>
  <c r="I530" i="1"/>
  <c r="J530" i="1"/>
  <c r="O530" i="1" s="1"/>
  <c r="I531" i="1"/>
  <c r="M531" i="1" s="1"/>
  <c r="J531" i="1"/>
  <c r="O531" i="1" s="1"/>
  <c r="K531" i="1"/>
  <c r="L531" i="1"/>
  <c r="N531" i="1"/>
  <c r="I532" i="1"/>
  <c r="N532" i="1" s="1"/>
  <c r="J532" i="1"/>
  <c r="O532" i="1" s="1"/>
  <c r="L532" i="1"/>
  <c r="M532" i="1"/>
  <c r="I533" i="1"/>
  <c r="K533" i="1" s="1"/>
  <c r="J533" i="1"/>
  <c r="O533" i="1" s="1"/>
  <c r="L533" i="1"/>
  <c r="N533" i="1"/>
  <c r="I534" i="1"/>
  <c r="J534" i="1"/>
  <c r="O534" i="1" s="1"/>
  <c r="I535" i="1"/>
  <c r="J535" i="1"/>
  <c r="O535" i="1" s="1"/>
  <c r="K535" i="1"/>
  <c r="L535" i="1"/>
  <c r="M535" i="1"/>
  <c r="N535" i="1"/>
  <c r="I536" i="1"/>
  <c r="J536" i="1"/>
  <c r="O536" i="1" s="1"/>
  <c r="K536" i="1"/>
  <c r="L536" i="1"/>
  <c r="M536" i="1"/>
  <c r="N536" i="1"/>
  <c r="I537" i="1"/>
  <c r="K537" i="1" s="1"/>
  <c r="J537" i="1"/>
  <c r="O537" i="1" s="1"/>
  <c r="L537" i="1"/>
  <c r="M537" i="1"/>
  <c r="I538" i="1"/>
  <c r="L538" i="1" s="1"/>
  <c r="J538" i="1"/>
  <c r="O538" i="1" s="1"/>
  <c r="K538" i="1"/>
  <c r="N538" i="1"/>
  <c r="I539" i="1"/>
  <c r="M539" i="1" s="1"/>
  <c r="J539" i="1"/>
  <c r="O539" i="1" s="1"/>
  <c r="K539" i="1"/>
  <c r="N539" i="1"/>
  <c r="I540" i="1"/>
  <c r="J540" i="1"/>
  <c r="O540" i="1" s="1"/>
  <c r="I541" i="1"/>
  <c r="M541" i="1" s="1"/>
  <c r="J541" i="1"/>
  <c r="O541" i="1" s="1"/>
  <c r="K541" i="1"/>
  <c r="L541" i="1"/>
  <c r="I542" i="1"/>
  <c r="L542" i="1" s="1"/>
  <c r="J542" i="1"/>
  <c r="O542" i="1" s="1"/>
  <c r="K542" i="1"/>
  <c r="M542" i="1"/>
  <c r="N542" i="1"/>
  <c r="I543" i="1"/>
  <c r="J543" i="1"/>
  <c r="O543" i="1" s="1"/>
  <c r="K543" i="1"/>
  <c r="L543" i="1"/>
  <c r="M543" i="1"/>
  <c r="N543" i="1"/>
  <c r="I544" i="1"/>
  <c r="L544" i="1" s="1"/>
  <c r="J544" i="1"/>
  <c r="O544" i="1" s="1"/>
  <c r="K544" i="1"/>
  <c r="M544" i="1"/>
  <c r="I545" i="1"/>
  <c r="J545" i="1"/>
  <c r="O545" i="1" s="1"/>
  <c r="I546" i="1"/>
  <c r="L546" i="1" s="1"/>
  <c r="J546" i="1"/>
  <c r="O546" i="1" s="1"/>
  <c r="K546" i="1"/>
  <c r="M546" i="1"/>
  <c r="N546" i="1"/>
  <c r="I547" i="1"/>
  <c r="M547" i="1" s="1"/>
  <c r="J547" i="1"/>
  <c r="O547" i="1" s="1"/>
  <c r="L547" i="1"/>
  <c r="N547" i="1"/>
  <c r="I548" i="1"/>
  <c r="N548" i="1" s="1"/>
  <c r="J548" i="1"/>
  <c r="O548" i="1" s="1"/>
  <c r="L548" i="1"/>
  <c r="I549" i="1"/>
  <c r="J549" i="1"/>
  <c r="O549" i="1" s="1"/>
  <c r="N549" i="1"/>
  <c r="I550" i="1"/>
  <c r="J550" i="1"/>
  <c r="O550" i="1" s="1"/>
  <c r="K550" i="1"/>
  <c r="L550" i="1"/>
  <c r="M550" i="1"/>
  <c r="N550" i="1"/>
  <c r="I551" i="1"/>
  <c r="J551" i="1"/>
  <c r="O551" i="1" s="1"/>
  <c r="K551" i="1"/>
  <c r="L551" i="1"/>
  <c r="M551" i="1"/>
  <c r="N551" i="1"/>
  <c r="I552" i="1"/>
  <c r="K552" i="1" s="1"/>
  <c r="J552" i="1"/>
  <c r="O552" i="1" s="1"/>
  <c r="L552" i="1"/>
  <c r="M552" i="1"/>
  <c r="N552" i="1"/>
  <c r="I553" i="1"/>
  <c r="K553" i="1" s="1"/>
  <c r="J553" i="1"/>
  <c r="O553" i="1" s="1"/>
  <c r="L553" i="1"/>
  <c r="N553" i="1"/>
  <c r="I554" i="1"/>
  <c r="L554" i="1" s="1"/>
  <c r="J554" i="1"/>
  <c r="O554" i="1" s="1"/>
  <c r="K554" i="1"/>
  <c r="N554" i="1"/>
  <c r="I555" i="1"/>
  <c r="J555" i="1"/>
  <c r="O555" i="1" s="1"/>
  <c r="I556" i="1"/>
  <c r="K556" i="1" s="1"/>
  <c r="J556" i="1"/>
  <c r="O556" i="1" s="1"/>
  <c r="L556" i="1"/>
  <c r="I557" i="1"/>
  <c r="L557" i="1" s="1"/>
  <c r="J557" i="1"/>
  <c r="O557" i="1" s="1"/>
  <c r="K557" i="1"/>
  <c r="M557" i="1"/>
  <c r="N557" i="1"/>
  <c r="I558" i="1"/>
  <c r="L558" i="1" s="1"/>
  <c r="J558" i="1"/>
  <c r="O558" i="1" s="1"/>
  <c r="K558" i="1"/>
  <c r="M558" i="1"/>
  <c r="I559" i="1"/>
  <c r="J559" i="1"/>
  <c r="O559" i="1" s="1"/>
  <c r="K559" i="1"/>
  <c r="L559" i="1"/>
  <c r="M559" i="1"/>
  <c r="N559" i="1"/>
  <c r="I560" i="1"/>
  <c r="J560" i="1"/>
  <c r="O560" i="1" s="1"/>
  <c r="I561" i="1"/>
  <c r="K561" i="1" s="1"/>
  <c r="J561" i="1"/>
  <c r="O561" i="1" s="1"/>
  <c r="L561" i="1"/>
  <c r="M561" i="1"/>
  <c r="N561" i="1"/>
  <c r="I562" i="1"/>
  <c r="L562" i="1" s="1"/>
  <c r="J562" i="1"/>
  <c r="O562" i="1" s="1"/>
  <c r="M562" i="1"/>
  <c r="N562" i="1"/>
  <c r="I563" i="1"/>
  <c r="M563" i="1" s="1"/>
  <c r="J563" i="1"/>
  <c r="O563" i="1" s="1"/>
  <c r="L563" i="1"/>
  <c r="I564" i="1"/>
  <c r="J564" i="1"/>
  <c r="O564" i="1" s="1"/>
  <c r="I565" i="1"/>
  <c r="J565" i="1"/>
  <c r="O565" i="1" s="1"/>
  <c r="K565" i="1"/>
  <c r="L565" i="1"/>
  <c r="M565" i="1"/>
  <c r="N565" i="1"/>
  <c r="I566" i="1"/>
  <c r="K566" i="1" s="1"/>
  <c r="J566" i="1"/>
  <c r="O566" i="1" s="1"/>
  <c r="L566" i="1"/>
  <c r="M566" i="1"/>
  <c r="N566" i="1"/>
  <c r="I567" i="1"/>
  <c r="J567" i="1"/>
  <c r="O567" i="1" s="1"/>
  <c r="K567" i="1"/>
  <c r="L567" i="1"/>
  <c r="M567" i="1"/>
  <c r="N567" i="1"/>
  <c r="I568" i="1"/>
  <c r="K568" i="1" s="1"/>
  <c r="J568" i="1"/>
  <c r="O568" i="1" s="1"/>
  <c r="L568" i="1"/>
  <c r="N568" i="1"/>
  <c r="I569" i="1"/>
  <c r="K569" i="1" s="1"/>
  <c r="J569" i="1"/>
  <c r="O569" i="1" s="1"/>
  <c r="L569" i="1"/>
  <c r="N569" i="1"/>
  <c r="I570" i="1"/>
  <c r="J570" i="1"/>
  <c r="O570" i="1" s="1"/>
  <c r="I571" i="1"/>
  <c r="J571" i="1"/>
  <c r="O571" i="1" s="1"/>
  <c r="I572" i="1"/>
  <c r="N572" i="1" s="1"/>
  <c r="J572" i="1"/>
  <c r="O572" i="1" s="1"/>
  <c r="K572" i="1"/>
  <c r="M572" i="1"/>
  <c r="I573" i="1"/>
  <c r="L573" i="1" s="1"/>
  <c r="J573" i="1"/>
  <c r="O573" i="1" s="1"/>
  <c r="K573" i="1"/>
  <c r="M573" i="1"/>
  <c r="I574" i="1"/>
  <c r="J574" i="1"/>
  <c r="O574" i="1" s="1"/>
  <c r="I575" i="1"/>
  <c r="J575" i="1"/>
  <c r="O575" i="1" s="1"/>
  <c r="K575" i="1"/>
  <c r="L575" i="1"/>
  <c r="M575" i="1"/>
  <c r="N575" i="1"/>
  <c r="I576" i="1"/>
  <c r="J576" i="1"/>
  <c r="O576" i="1" s="1"/>
  <c r="K576" i="1"/>
  <c r="L576" i="1"/>
  <c r="I577" i="1"/>
  <c r="K577" i="1" s="1"/>
  <c r="J577" i="1"/>
  <c r="O577" i="1" s="1"/>
  <c r="M577" i="1"/>
  <c r="N577" i="1"/>
  <c r="I578" i="1"/>
  <c r="L578" i="1" s="1"/>
  <c r="J578" i="1"/>
  <c r="O578" i="1" s="1"/>
  <c r="M578" i="1"/>
  <c r="I579" i="1"/>
  <c r="J579" i="1"/>
  <c r="O579" i="1" s="1"/>
  <c r="I580" i="1"/>
  <c r="N580" i="1" s="1"/>
  <c r="J580" i="1"/>
  <c r="O580" i="1" s="1"/>
  <c r="K580" i="1"/>
  <c r="L580" i="1"/>
  <c r="M580" i="1"/>
  <c r="I581" i="1"/>
  <c r="K581" i="1" s="1"/>
  <c r="J581" i="1"/>
  <c r="O581" i="1" s="1"/>
  <c r="L581" i="1"/>
  <c r="M581" i="1"/>
  <c r="N581" i="1"/>
  <c r="I582" i="1"/>
  <c r="K582" i="1" s="1"/>
  <c r="J582" i="1"/>
  <c r="O582" i="1" s="1"/>
  <c r="L582" i="1"/>
  <c r="N582" i="1"/>
  <c r="I583" i="1"/>
  <c r="J583" i="1"/>
  <c r="O583" i="1" s="1"/>
  <c r="K583" i="1"/>
  <c r="L583" i="1"/>
  <c r="M583" i="1"/>
  <c r="N583" i="1"/>
  <c r="I584" i="1"/>
  <c r="N584" i="1" s="1"/>
  <c r="J584" i="1"/>
  <c r="O584" i="1" s="1"/>
  <c r="I585" i="1"/>
  <c r="J585" i="1"/>
  <c r="O585" i="1" s="1"/>
  <c r="I586" i="1"/>
  <c r="J586" i="1"/>
  <c r="O586" i="1" s="1"/>
  <c r="K586" i="1"/>
  <c r="M586" i="1"/>
  <c r="I587" i="1"/>
  <c r="M587" i="1" s="1"/>
  <c r="J587" i="1"/>
  <c r="O587" i="1" s="1"/>
  <c r="K587" i="1"/>
  <c r="N587" i="1"/>
  <c r="I588" i="1"/>
  <c r="N588" i="1" s="1"/>
  <c r="J588" i="1"/>
  <c r="O588" i="1" s="1"/>
  <c r="K588" i="1"/>
  <c r="M588" i="1"/>
  <c r="I589" i="1"/>
  <c r="J589" i="1"/>
  <c r="O589" i="1" s="1"/>
  <c r="I590" i="1"/>
  <c r="J590" i="1"/>
  <c r="O590" i="1" s="1"/>
  <c r="K590" i="1"/>
  <c r="L590" i="1"/>
  <c r="I591" i="1"/>
  <c r="J591" i="1"/>
  <c r="O591" i="1" s="1"/>
  <c r="K591" i="1"/>
  <c r="L591" i="1"/>
  <c r="M591" i="1"/>
  <c r="N591" i="1"/>
  <c r="I592" i="1"/>
  <c r="L592" i="1" s="1"/>
  <c r="J592" i="1"/>
  <c r="O592" i="1" s="1"/>
  <c r="K592" i="1"/>
  <c r="M592" i="1"/>
  <c r="N592" i="1"/>
  <c r="I593" i="1"/>
  <c r="K593" i="1" s="1"/>
  <c r="J593" i="1"/>
  <c r="O593" i="1" s="1"/>
  <c r="M593" i="1"/>
  <c r="I594" i="1"/>
  <c r="J594" i="1"/>
  <c r="O594" i="1" s="1"/>
  <c r="I595" i="1"/>
  <c r="J595" i="1"/>
  <c r="O595" i="1" s="1"/>
  <c r="K595" i="1"/>
  <c r="L595" i="1"/>
  <c r="M595" i="1"/>
  <c r="N595" i="1"/>
  <c r="I596" i="1"/>
  <c r="J596" i="1"/>
  <c r="O596" i="1" s="1"/>
  <c r="I597" i="1"/>
  <c r="K597" i="1" s="1"/>
  <c r="J597" i="1"/>
  <c r="O597" i="1" s="1"/>
  <c r="L597" i="1"/>
  <c r="M597" i="1"/>
  <c r="N597" i="1"/>
  <c r="I598" i="1"/>
  <c r="L598" i="1" s="1"/>
  <c r="J598" i="1"/>
  <c r="O598" i="1" s="1"/>
  <c r="K598" i="1"/>
  <c r="M598" i="1"/>
  <c r="I599" i="1"/>
  <c r="K599" i="1" s="1"/>
  <c r="J599" i="1"/>
  <c r="O599" i="1" s="1"/>
  <c r="L599" i="1"/>
  <c r="N599" i="1"/>
  <c r="I600" i="1"/>
  <c r="L600" i="1" s="1"/>
  <c r="J600" i="1"/>
  <c r="O600" i="1" s="1"/>
  <c r="K600" i="1"/>
  <c r="M600" i="1"/>
  <c r="I601" i="1"/>
  <c r="J601" i="1"/>
  <c r="O601" i="1" s="1"/>
  <c r="L601" i="1"/>
  <c r="N601" i="1"/>
  <c r="I602" i="1"/>
  <c r="J602" i="1"/>
  <c r="O602" i="1" s="1"/>
  <c r="M602" i="1"/>
  <c r="I603" i="1"/>
  <c r="J603" i="1"/>
  <c r="O603" i="1" s="1"/>
  <c r="K603" i="1"/>
  <c r="L603" i="1"/>
  <c r="M603" i="1"/>
  <c r="N603" i="1"/>
  <c r="I604" i="1"/>
  <c r="J604" i="1"/>
  <c r="O604" i="1" s="1"/>
  <c r="I605" i="1"/>
  <c r="K605" i="1" s="1"/>
  <c r="J605" i="1"/>
  <c r="O605" i="1" s="1"/>
  <c r="L605" i="1"/>
  <c r="M605" i="1"/>
  <c r="N605" i="1"/>
  <c r="I606" i="1"/>
  <c r="L606" i="1" s="1"/>
  <c r="J606" i="1"/>
  <c r="O606" i="1" s="1"/>
  <c r="K606" i="1"/>
  <c r="M606" i="1"/>
  <c r="I607" i="1"/>
  <c r="K607" i="1" s="1"/>
  <c r="J607" i="1"/>
  <c r="O607" i="1" s="1"/>
  <c r="L607" i="1"/>
  <c r="N607" i="1"/>
  <c r="I608" i="1"/>
  <c r="L608" i="1" s="1"/>
  <c r="J608" i="1"/>
  <c r="O608" i="1" s="1"/>
  <c r="K608" i="1"/>
  <c r="M608" i="1"/>
  <c r="I609" i="1"/>
  <c r="J609" i="1"/>
  <c r="O609" i="1" s="1"/>
  <c r="L609" i="1"/>
  <c r="N609" i="1"/>
  <c r="I610" i="1"/>
  <c r="J610" i="1"/>
  <c r="O610" i="1" s="1"/>
  <c r="M610" i="1"/>
  <c r="I611" i="1"/>
  <c r="J611" i="1"/>
  <c r="O611" i="1" s="1"/>
  <c r="K611" i="1"/>
  <c r="L611" i="1"/>
  <c r="M611" i="1"/>
  <c r="N611" i="1"/>
  <c r="I612" i="1"/>
  <c r="J612" i="1"/>
  <c r="O612" i="1" s="1"/>
  <c r="I613" i="1"/>
  <c r="K613" i="1" s="1"/>
  <c r="J613" i="1"/>
  <c r="O613" i="1" s="1"/>
  <c r="L613" i="1"/>
  <c r="M613" i="1"/>
  <c r="N613" i="1"/>
  <c r="I614" i="1"/>
  <c r="L614" i="1" s="1"/>
  <c r="J614" i="1"/>
  <c r="O614" i="1" s="1"/>
  <c r="K614" i="1"/>
  <c r="M614" i="1"/>
  <c r="I615" i="1"/>
  <c r="K615" i="1" s="1"/>
  <c r="J615" i="1"/>
  <c r="O615" i="1" s="1"/>
  <c r="L615" i="1"/>
  <c r="N615" i="1"/>
  <c r="I616" i="1"/>
  <c r="L616" i="1" s="1"/>
  <c r="J616" i="1"/>
  <c r="O616" i="1" s="1"/>
  <c r="K616" i="1"/>
  <c r="M616" i="1"/>
  <c r="I617" i="1"/>
  <c r="J617" i="1"/>
  <c r="O617" i="1" s="1"/>
  <c r="L617" i="1"/>
  <c r="N617" i="1"/>
  <c r="I618" i="1"/>
  <c r="J618" i="1"/>
  <c r="O618" i="1" s="1"/>
  <c r="M618" i="1"/>
  <c r="I619" i="1"/>
  <c r="J619" i="1"/>
  <c r="O619" i="1" s="1"/>
  <c r="K619" i="1"/>
  <c r="L619" i="1"/>
  <c r="M619" i="1"/>
  <c r="N619" i="1"/>
  <c r="I620" i="1"/>
  <c r="J620" i="1"/>
  <c r="O620" i="1" s="1"/>
  <c r="I621" i="1"/>
  <c r="K621" i="1" s="1"/>
  <c r="J621" i="1"/>
  <c r="O621" i="1" s="1"/>
  <c r="L621" i="1"/>
  <c r="M621" i="1"/>
  <c r="N621" i="1"/>
  <c r="I622" i="1"/>
  <c r="L622" i="1" s="1"/>
  <c r="J622" i="1"/>
  <c r="O622" i="1" s="1"/>
  <c r="K622" i="1"/>
  <c r="M622" i="1"/>
  <c r="I623" i="1"/>
  <c r="K623" i="1" s="1"/>
  <c r="J623" i="1"/>
  <c r="O623" i="1" s="1"/>
  <c r="L623" i="1"/>
  <c r="N623" i="1"/>
  <c r="I624" i="1"/>
  <c r="L624" i="1" s="1"/>
  <c r="J624" i="1"/>
  <c r="O624" i="1" s="1"/>
  <c r="K624" i="1"/>
  <c r="M624" i="1"/>
  <c r="I625" i="1"/>
  <c r="J625" i="1"/>
  <c r="O625" i="1" s="1"/>
  <c r="L625" i="1"/>
  <c r="N625" i="1"/>
  <c r="I626" i="1"/>
  <c r="J626" i="1"/>
  <c r="O626" i="1" s="1"/>
  <c r="M626" i="1"/>
  <c r="I627" i="1"/>
  <c r="J627" i="1"/>
  <c r="O627" i="1" s="1"/>
  <c r="K627" i="1"/>
  <c r="L627" i="1"/>
  <c r="M627" i="1"/>
  <c r="N627" i="1"/>
  <c r="I628" i="1"/>
  <c r="J628" i="1"/>
  <c r="O628" i="1" s="1"/>
  <c r="I629" i="1"/>
  <c r="K629" i="1" s="1"/>
  <c r="J629" i="1"/>
  <c r="O629" i="1" s="1"/>
  <c r="L629" i="1"/>
  <c r="M629" i="1"/>
  <c r="N629" i="1"/>
  <c r="I630" i="1"/>
  <c r="L630" i="1" s="1"/>
  <c r="J630" i="1"/>
  <c r="O630" i="1" s="1"/>
  <c r="K630" i="1"/>
  <c r="M630" i="1"/>
  <c r="I631" i="1"/>
  <c r="K631" i="1" s="1"/>
  <c r="J631" i="1"/>
  <c r="O631" i="1" s="1"/>
  <c r="L631" i="1"/>
  <c r="N631" i="1"/>
  <c r="I632" i="1"/>
  <c r="L632" i="1" s="1"/>
  <c r="J632" i="1"/>
  <c r="O632" i="1" s="1"/>
  <c r="K632" i="1"/>
  <c r="M632" i="1"/>
  <c r="I633" i="1"/>
  <c r="J633" i="1"/>
  <c r="O633" i="1" s="1"/>
  <c r="L633" i="1"/>
  <c r="N633" i="1"/>
  <c r="I634" i="1"/>
  <c r="J634" i="1"/>
  <c r="O634" i="1" s="1"/>
  <c r="M634" i="1"/>
  <c r="I635" i="1"/>
  <c r="J635" i="1"/>
  <c r="O635" i="1" s="1"/>
  <c r="K635" i="1"/>
  <c r="L635" i="1"/>
  <c r="M635" i="1"/>
  <c r="N635" i="1"/>
  <c r="I636" i="1"/>
  <c r="J636" i="1"/>
  <c r="O636" i="1" s="1"/>
  <c r="I637" i="1"/>
  <c r="K637" i="1" s="1"/>
  <c r="J637" i="1"/>
  <c r="O637" i="1" s="1"/>
  <c r="L637" i="1"/>
  <c r="M637" i="1"/>
  <c r="N637" i="1"/>
  <c r="I638" i="1"/>
  <c r="L638" i="1" s="1"/>
  <c r="J638" i="1"/>
  <c r="O638" i="1" s="1"/>
  <c r="K638" i="1"/>
  <c r="M638" i="1"/>
  <c r="I639" i="1"/>
  <c r="K639" i="1" s="1"/>
  <c r="J639" i="1"/>
  <c r="O639" i="1" s="1"/>
  <c r="L639" i="1"/>
  <c r="N639" i="1"/>
  <c r="I640" i="1"/>
  <c r="L640" i="1" s="1"/>
  <c r="J640" i="1"/>
  <c r="O640" i="1" s="1"/>
  <c r="K640" i="1"/>
  <c r="M640" i="1"/>
  <c r="I641" i="1"/>
  <c r="J641" i="1"/>
  <c r="O641" i="1" s="1"/>
  <c r="L641" i="1"/>
  <c r="N641" i="1"/>
  <c r="I642" i="1"/>
  <c r="J642" i="1"/>
  <c r="O642" i="1" s="1"/>
  <c r="M642" i="1"/>
  <c r="I643" i="1"/>
  <c r="J643" i="1"/>
  <c r="O643" i="1" s="1"/>
  <c r="K643" i="1"/>
  <c r="L643" i="1"/>
  <c r="M643" i="1"/>
  <c r="N643" i="1"/>
  <c r="I644" i="1"/>
  <c r="J644" i="1"/>
  <c r="O644" i="1" s="1"/>
  <c r="I645" i="1"/>
  <c r="K645" i="1" s="1"/>
  <c r="J645" i="1"/>
  <c r="O645" i="1" s="1"/>
  <c r="L645" i="1"/>
  <c r="M645" i="1"/>
  <c r="N645" i="1"/>
  <c r="I646" i="1"/>
  <c r="L646" i="1" s="1"/>
  <c r="J646" i="1"/>
  <c r="O646" i="1" s="1"/>
  <c r="K646" i="1"/>
  <c r="M646" i="1"/>
  <c r="I647" i="1"/>
  <c r="K647" i="1" s="1"/>
  <c r="J647" i="1"/>
  <c r="O647" i="1" s="1"/>
  <c r="L647" i="1"/>
  <c r="N647" i="1"/>
  <c r="I648" i="1"/>
  <c r="L648" i="1" s="1"/>
  <c r="J648" i="1"/>
  <c r="O648" i="1" s="1"/>
  <c r="K648" i="1"/>
  <c r="M648" i="1"/>
  <c r="I649" i="1"/>
  <c r="J649" i="1"/>
  <c r="O649" i="1" s="1"/>
  <c r="L649" i="1"/>
  <c r="N649" i="1"/>
  <c r="I650" i="1"/>
  <c r="J650" i="1"/>
  <c r="O650" i="1" s="1"/>
  <c r="M650" i="1"/>
  <c r="I651" i="1"/>
  <c r="J651" i="1"/>
  <c r="O651" i="1" s="1"/>
  <c r="K651" i="1"/>
  <c r="L651" i="1"/>
  <c r="M651" i="1"/>
  <c r="N651" i="1"/>
  <c r="I652" i="1"/>
  <c r="J652" i="1"/>
  <c r="O652" i="1" s="1"/>
  <c r="I653" i="1"/>
  <c r="K653" i="1" s="1"/>
  <c r="J653" i="1"/>
  <c r="O653" i="1" s="1"/>
  <c r="L653" i="1"/>
  <c r="M653" i="1"/>
  <c r="N653" i="1"/>
  <c r="I654" i="1"/>
  <c r="L654" i="1" s="1"/>
  <c r="J654" i="1"/>
  <c r="O654" i="1" s="1"/>
  <c r="K654" i="1"/>
  <c r="M654" i="1"/>
  <c r="I655" i="1"/>
  <c r="J655" i="1"/>
  <c r="O655" i="1" s="1"/>
  <c r="I656" i="1"/>
  <c r="L656" i="1" s="1"/>
  <c r="J656" i="1"/>
  <c r="O656" i="1" s="1"/>
  <c r="K656" i="1"/>
  <c r="M656" i="1"/>
  <c r="I657" i="1"/>
  <c r="M657" i="1" s="1"/>
  <c r="J657" i="1"/>
  <c r="O657" i="1" s="1"/>
  <c r="K657" i="1"/>
  <c r="L657" i="1"/>
  <c r="I658" i="1"/>
  <c r="J658" i="1"/>
  <c r="O658" i="1" s="1"/>
  <c r="I659" i="1"/>
  <c r="J659" i="1"/>
  <c r="O659" i="1" s="1"/>
  <c r="K659" i="1"/>
  <c r="L659" i="1"/>
  <c r="M659" i="1"/>
  <c r="N659" i="1"/>
  <c r="I660" i="1"/>
  <c r="M660" i="1" s="1"/>
  <c r="J660" i="1"/>
  <c r="O660" i="1" s="1"/>
  <c r="K660" i="1"/>
  <c r="L660" i="1"/>
  <c r="I661" i="1"/>
  <c r="K661" i="1" s="1"/>
  <c r="J661" i="1"/>
  <c r="O661" i="1" s="1"/>
  <c r="L661" i="1"/>
  <c r="M661" i="1"/>
  <c r="N661" i="1"/>
  <c r="I662" i="1"/>
  <c r="L662" i="1" s="1"/>
  <c r="J662" i="1"/>
  <c r="O662" i="1" s="1"/>
  <c r="K662" i="1"/>
  <c r="M662" i="1"/>
  <c r="N662" i="1"/>
  <c r="I663" i="1"/>
  <c r="L663" i="1" s="1"/>
  <c r="J663" i="1"/>
  <c r="O663" i="1" s="1"/>
  <c r="N663" i="1"/>
  <c r="I664" i="1"/>
  <c r="L664" i="1" s="1"/>
  <c r="J664" i="1"/>
  <c r="O664" i="1" s="1"/>
  <c r="K664" i="1"/>
  <c r="M664" i="1"/>
  <c r="I665" i="1"/>
  <c r="M665" i="1" s="1"/>
  <c r="J665" i="1"/>
  <c r="O665" i="1" s="1"/>
  <c r="K665" i="1"/>
  <c r="L665" i="1"/>
  <c r="N665" i="1"/>
  <c r="I666" i="1"/>
  <c r="M666" i="1" s="1"/>
  <c r="J666" i="1"/>
  <c r="O666" i="1" s="1"/>
  <c r="L666" i="1"/>
  <c r="I667" i="1"/>
  <c r="J667" i="1"/>
  <c r="O667" i="1" s="1"/>
  <c r="K667" i="1"/>
  <c r="L667" i="1"/>
  <c r="M667" i="1"/>
  <c r="N667" i="1"/>
  <c r="I668" i="1"/>
  <c r="M668" i="1" s="1"/>
  <c r="J668" i="1"/>
  <c r="O668" i="1" s="1"/>
  <c r="K668" i="1"/>
  <c r="L668" i="1"/>
  <c r="N668" i="1"/>
  <c r="I669" i="1"/>
  <c r="K669" i="1" s="1"/>
  <c r="J669" i="1"/>
  <c r="O669" i="1" s="1"/>
  <c r="L669" i="1"/>
  <c r="M669" i="1"/>
  <c r="N669" i="1"/>
  <c r="I670" i="1"/>
  <c r="L670" i="1" s="1"/>
  <c r="J670" i="1"/>
  <c r="O670" i="1" s="1"/>
  <c r="K670" i="1"/>
  <c r="M670" i="1"/>
  <c r="I671" i="1"/>
  <c r="J671" i="1"/>
  <c r="O671" i="1" s="1"/>
  <c r="I672" i="1"/>
  <c r="L672" i="1" s="1"/>
  <c r="J672" i="1"/>
  <c r="O672" i="1" s="1"/>
  <c r="K672" i="1"/>
  <c r="M672" i="1"/>
  <c r="I673" i="1"/>
  <c r="M673" i="1" s="1"/>
  <c r="J673" i="1"/>
  <c r="O673" i="1" s="1"/>
  <c r="K673" i="1"/>
  <c r="L673" i="1"/>
  <c r="I674" i="1"/>
  <c r="J674" i="1"/>
  <c r="O674" i="1" s="1"/>
  <c r="I675" i="1"/>
  <c r="J675" i="1"/>
  <c r="O675" i="1" s="1"/>
  <c r="K675" i="1"/>
  <c r="L675" i="1"/>
  <c r="M675" i="1"/>
  <c r="N675" i="1"/>
  <c r="I676" i="1"/>
  <c r="M676" i="1" s="1"/>
  <c r="J676" i="1"/>
  <c r="O676" i="1" s="1"/>
  <c r="K676" i="1"/>
  <c r="L676" i="1"/>
  <c r="I677" i="1"/>
  <c r="K677" i="1" s="1"/>
  <c r="J677" i="1"/>
  <c r="O677" i="1" s="1"/>
  <c r="L677" i="1"/>
  <c r="M677" i="1"/>
  <c r="N677" i="1"/>
  <c r="I678" i="1"/>
  <c r="L678" i="1" s="1"/>
  <c r="J678" i="1"/>
  <c r="O678" i="1" s="1"/>
  <c r="K678" i="1"/>
  <c r="M678" i="1"/>
  <c r="N678" i="1"/>
  <c r="I679" i="1"/>
  <c r="L679" i="1" s="1"/>
  <c r="J679" i="1"/>
  <c r="O679" i="1" s="1"/>
  <c r="N679" i="1"/>
  <c r="I680" i="1"/>
  <c r="L680" i="1" s="1"/>
  <c r="J680" i="1"/>
  <c r="O680" i="1" s="1"/>
  <c r="K680" i="1"/>
  <c r="M680" i="1"/>
  <c r="I681" i="1"/>
  <c r="M681" i="1" s="1"/>
  <c r="J681" i="1"/>
  <c r="O681" i="1" s="1"/>
  <c r="K681" i="1"/>
  <c r="L681" i="1"/>
  <c r="N681" i="1"/>
  <c r="I682" i="1"/>
  <c r="M682" i="1" s="1"/>
  <c r="J682" i="1"/>
  <c r="O682" i="1" s="1"/>
  <c r="L682" i="1"/>
  <c r="I683" i="1"/>
  <c r="J683" i="1"/>
  <c r="O683" i="1" s="1"/>
  <c r="K683" i="1"/>
  <c r="L683" i="1"/>
  <c r="M683" i="1"/>
  <c r="N683" i="1"/>
  <c r="I684" i="1"/>
  <c r="M684" i="1" s="1"/>
  <c r="J684" i="1"/>
  <c r="O684" i="1" s="1"/>
  <c r="K684" i="1"/>
  <c r="L684" i="1"/>
  <c r="N684" i="1"/>
  <c r="I685" i="1"/>
  <c r="K685" i="1" s="1"/>
  <c r="J685" i="1"/>
  <c r="O685" i="1" s="1"/>
  <c r="L685" i="1"/>
  <c r="M685" i="1"/>
  <c r="N685" i="1"/>
  <c r="I686" i="1"/>
  <c r="L686" i="1" s="1"/>
  <c r="J686" i="1"/>
  <c r="O686" i="1" s="1"/>
  <c r="M686" i="1"/>
  <c r="I687" i="1"/>
  <c r="J687" i="1"/>
  <c r="O687" i="1" s="1"/>
  <c r="I688" i="1"/>
  <c r="L688" i="1" s="1"/>
  <c r="J688" i="1"/>
  <c r="O688" i="1" s="1"/>
  <c r="K688" i="1"/>
  <c r="M688" i="1"/>
  <c r="I689" i="1"/>
  <c r="M689" i="1" s="1"/>
  <c r="J689" i="1"/>
  <c r="O689" i="1" s="1"/>
  <c r="L689" i="1"/>
  <c r="I690" i="1"/>
  <c r="J690" i="1"/>
  <c r="O690" i="1" s="1"/>
  <c r="I691" i="1"/>
  <c r="J691" i="1"/>
  <c r="O691" i="1" s="1"/>
  <c r="K691" i="1"/>
  <c r="L691" i="1"/>
  <c r="M691" i="1"/>
  <c r="N691" i="1"/>
  <c r="I692" i="1"/>
  <c r="L692" i="1" s="1"/>
  <c r="J692" i="1"/>
  <c r="O692" i="1" s="1"/>
  <c r="K692" i="1"/>
  <c r="M692" i="1"/>
  <c r="N692" i="1"/>
  <c r="I693" i="1"/>
  <c r="K693" i="1" s="1"/>
  <c r="J693" i="1"/>
  <c r="O693" i="1" s="1"/>
  <c r="L693" i="1"/>
  <c r="M693" i="1"/>
  <c r="N693" i="1"/>
  <c r="I694" i="1"/>
  <c r="J694" i="1"/>
  <c r="O694" i="1" s="1"/>
  <c r="I695" i="1"/>
  <c r="J695" i="1"/>
  <c r="O695" i="1" s="1"/>
  <c r="L695" i="1"/>
  <c r="N695" i="1"/>
  <c r="I696" i="1"/>
  <c r="M696" i="1" s="1"/>
  <c r="J696" i="1"/>
  <c r="O696" i="1" s="1"/>
  <c r="K696" i="1"/>
  <c r="I697" i="1"/>
  <c r="J697" i="1"/>
  <c r="O697" i="1" s="1"/>
  <c r="I698" i="1"/>
  <c r="N698" i="1" s="1"/>
  <c r="J698" i="1"/>
  <c r="O698" i="1" s="1"/>
  <c r="K698" i="1"/>
  <c r="L698" i="1"/>
  <c r="I699" i="1"/>
  <c r="J699" i="1"/>
  <c r="O699" i="1" s="1"/>
  <c r="K699" i="1"/>
  <c r="L699" i="1"/>
  <c r="M699" i="1"/>
  <c r="N699" i="1"/>
  <c r="I700" i="1"/>
  <c r="L700" i="1" s="1"/>
  <c r="J700" i="1"/>
  <c r="O700" i="1" s="1"/>
  <c r="K700" i="1"/>
  <c r="M700" i="1"/>
  <c r="I701" i="1"/>
  <c r="K701" i="1" s="1"/>
  <c r="J701" i="1"/>
  <c r="O701" i="1" s="1"/>
  <c r="L701" i="1"/>
  <c r="M701" i="1"/>
  <c r="N701" i="1"/>
  <c r="I702" i="1"/>
  <c r="L702" i="1" s="1"/>
  <c r="J702" i="1"/>
  <c r="O702" i="1" s="1"/>
  <c r="K702" i="1"/>
  <c r="M702" i="1"/>
  <c r="N702" i="1"/>
  <c r="I703" i="1"/>
  <c r="M703" i="1" s="1"/>
  <c r="J703" i="1"/>
  <c r="O703" i="1" s="1"/>
  <c r="L703" i="1"/>
  <c r="N703" i="1"/>
  <c r="I704" i="1"/>
  <c r="N704" i="1" s="1"/>
  <c r="J704" i="1"/>
  <c r="O704" i="1" s="1"/>
  <c r="K704" i="1"/>
  <c r="L704" i="1"/>
  <c r="I705" i="1"/>
  <c r="J705" i="1"/>
  <c r="O705" i="1" s="1"/>
  <c r="I706" i="1"/>
  <c r="J706" i="1"/>
  <c r="O706" i="1" s="1"/>
  <c r="K706" i="1"/>
  <c r="L706" i="1"/>
  <c r="M706" i="1"/>
  <c r="N706" i="1"/>
  <c r="I707" i="1"/>
  <c r="J707" i="1"/>
  <c r="O707" i="1" s="1"/>
  <c r="K707" i="1"/>
  <c r="L707" i="1"/>
  <c r="M707" i="1"/>
  <c r="N707" i="1"/>
  <c r="I708" i="1"/>
  <c r="K708" i="1" s="1"/>
  <c r="J708" i="1"/>
  <c r="O708" i="1" s="1"/>
  <c r="L708" i="1"/>
  <c r="M708" i="1"/>
  <c r="N708" i="1"/>
  <c r="I709" i="1"/>
  <c r="K709" i="1" s="1"/>
  <c r="J709" i="1"/>
  <c r="O709" i="1" s="1"/>
  <c r="L709" i="1"/>
  <c r="N709" i="1"/>
  <c r="I710" i="1"/>
  <c r="L710" i="1" s="1"/>
  <c r="J710" i="1"/>
  <c r="O710" i="1" s="1"/>
  <c r="K710" i="1"/>
  <c r="N710" i="1"/>
  <c r="I711" i="1"/>
  <c r="J711" i="1"/>
  <c r="O711" i="1" s="1"/>
  <c r="I712" i="1"/>
  <c r="N712" i="1" s="1"/>
  <c r="J712" i="1"/>
  <c r="O712" i="1" s="1"/>
  <c r="K712" i="1"/>
  <c r="L712" i="1"/>
  <c r="I713" i="1"/>
  <c r="L713" i="1" s="1"/>
  <c r="J713" i="1"/>
  <c r="O713" i="1" s="1"/>
  <c r="K713" i="1"/>
  <c r="M713" i="1"/>
  <c r="N713" i="1"/>
  <c r="I714" i="1"/>
  <c r="L714" i="1" s="1"/>
  <c r="J714" i="1"/>
  <c r="O714" i="1" s="1"/>
  <c r="K714" i="1"/>
  <c r="M714" i="1"/>
  <c r="I715" i="1"/>
  <c r="J715" i="1"/>
  <c r="O715" i="1" s="1"/>
  <c r="K715" i="1"/>
  <c r="L715" i="1"/>
  <c r="M715" i="1"/>
  <c r="N715" i="1"/>
  <c r="I716" i="1"/>
  <c r="J716" i="1"/>
  <c r="O716" i="1" s="1"/>
  <c r="I717" i="1"/>
  <c r="K717" i="1" s="1"/>
  <c r="J717" i="1"/>
  <c r="O717" i="1" s="1"/>
  <c r="L717" i="1"/>
  <c r="M717" i="1"/>
  <c r="N717" i="1"/>
  <c r="I718" i="1"/>
  <c r="L718" i="1" s="1"/>
  <c r="J718" i="1"/>
  <c r="O718" i="1" s="1"/>
  <c r="M718" i="1"/>
  <c r="N718" i="1"/>
  <c r="I719" i="1"/>
  <c r="M719" i="1" s="1"/>
  <c r="J719" i="1"/>
  <c r="O719" i="1" s="1"/>
  <c r="L719" i="1"/>
  <c r="I720" i="1"/>
  <c r="J720" i="1"/>
  <c r="O720" i="1" s="1"/>
  <c r="I721" i="1"/>
  <c r="J721" i="1"/>
  <c r="O721" i="1" s="1"/>
  <c r="K721" i="1"/>
  <c r="L721" i="1"/>
  <c r="M721" i="1"/>
  <c r="N721" i="1"/>
  <c r="I722" i="1"/>
  <c r="K722" i="1" s="1"/>
  <c r="J722" i="1"/>
  <c r="O722" i="1" s="1"/>
  <c r="L722" i="1"/>
  <c r="M722" i="1"/>
  <c r="N722" i="1"/>
  <c r="I723" i="1"/>
  <c r="J723" i="1"/>
  <c r="O723" i="1" s="1"/>
  <c r="K723" i="1"/>
  <c r="L723" i="1"/>
  <c r="M723" i="1"/>
  <c r="N723" i="1"/>
  <c r="I724" i="1"/>
  <c r="M724" i="1" s="1"/>
  <c r="J724" i="1"/>
  <c r="O724" i="1" s="1"/>
  <c r="K724" i="1"/>
  <c r="L724" i="1"/>
  <c r="N724" i="1"/>
  <c r="I725" i="1"/>
  <c r="K725" i="1" s="1"/>
  <c r="J725" i="1"/>
  <c r="O725" i="1" s="1"/>
  <c r="L725" i="1"/>
  <c r="N725" i="1"/>
  <c r="I726" i="1"/>
  <c r="J726" i="1"/>
  <c r="O726" i="1" s="1"/>
  <c r="I727" i="1"/>
  <c r="M727" i="1" s="1"/>
  <c r="J727" i="1"/>
  <c r="O727" i="1" s="1"/>
  <c r="K727" i="1"/>
  <c r="L727" i="1"/>
  <c r="I728" i="1"/>
  <c r="N728" i="1" s="1"/>
  <c r="J728" i="1"/>
  <c r="O728" i="1" s="1"/>
  <c r="K728" i="1"/>
  <c r="M728" i="1"/>
  <c r="I729" i="1"/>
  <c r="L729" i="1" s="1"/>
  <c r="J729" i="1"/>
  <c r="O729" i="1" s="1"/>
  <c r="K729" i="1"/>
  <c r="M729" i="1"/>
  <c r="I730" i="1"/>
  <c r="J730" i="1"/>
  <c r="O730" i="1" s="1"/>
  <c r="I731" i="1"/>
  <c r="J731" i="1"/>
  <c r="O731" i="1" s="1"/>
  <c r="K731" i="1"/>
  <c r="L731" i="1"/>
  <c r="M731" i="1"/>
  <c r="N731" i="1"/>
  <c r="I732" i="1"/>
  <c r="M732" i="1" s="1"/>
  <c r="J732" i="1"/>
  <c r="O732" i="1" s="1"/>
  <c r="K732" i="1"/>
  <c r="L732" i="1"/>
  <c r="I733" i="1"/>
  <c r="K733" i="1" s="1"/>
  <c r="J733" i="1"/>
  <c r="O733" i="1" s="1"/>
  <c r="M733" i="1"/>
  <c r="N733" i="1"/>
  <c r="I734" i="1"/>
  <c r="L734" i="1" s="1"/>
  <c r="J734" i="1"/>
  <c r="O734" i="1" s="1"/>
  <c r="M734" i="1"/>
  <c r="I735" i="1"/>
  <c r="J735" i="1"/>
  <c r="O735" i="1" s="1"/>
  <c r="I736" i="1"/>
  <c r="N736" i="1" s="1"/>
  <c r="J736" i="1"/>
  <c r="O736" i="1" s="1"/>
  <c r="K736" i="1"/>
  <c r="L736" i="1"/>
  <c r="M736" i="1"/>
  <c r="I737" i="1"/>
  <c r="K737" i="1" s="1"/>
  <c r="J737" i="1"/>
  <c r="O737" i="1" s="1"/>
  <c r="L737" i="1"/>
  <c r="M737" i="1"/>
  <c r="N737" i="1"/>
  <c r="I738" i="1"/>
  <c r="K738" i="1" s="1"/>
  <c r="J738" i="1"/>
  <c r="O738" i="1" s="1"/>
  <c r="L738" i="1"/>
  <c r="N738" i="1"/>
  <c r="I739" i="1"/>
  <c r="J739" i="1"/>
  <c r="O739" i="1" s="1"/>
  <c r="K739" i="1"/>
  <c r="L739" i="1"/>
  <c r="M739" i="1"/>
  <c r="N739" i="1"/>
  <c r="I740" i="1"/>
  <c r="J740" i="1"/>
  <c r="O740" i="1" s="1"/>
  <c r="I741" i="1"/>
  <c r="J741" i="1"/>
  <c r="O741" i="1" s="1"/>
  <c r="I742" i="1"/>
  <c r="L742" i="1" s="1"/>
  <c r="J742" i="1"/>
  <c r="O742" i="1" s="1"/>
  <c r="K742" i="1"/>
  <c r="M742" i="1"/>
  <c r="I743" i="1"/>
  <c r="M743" i="1" s="1"/>
  <c r="J743" i="1"/>
  <c r="O743" i="1" s="1"/>
  <c r="K743" i="1"/>
  <c r="N743" i="1"/>
  <c r="I744" i="1"/>
  <c r="N744" i="1" s="1"/>
  <c r="J744" i="1"/>
  <c r="O744" i="1" s="1"/>
  <c r="K744" i="1"/>
  <c r="M744" i="1"/>
  <c r="I745" i="1"/>
  <c r="J745" i="1"/>
  <c r="O745" i="1" s="1"/>
  <c r="I746" i="1"/>
  <c r="M746" i="1" s="1"/>
  <c r="J746" i="1"/>
  <c r="O746" i="1" s="1"/>
  <c r="K746" i="1"/>
  <c r="L746" i="1"/>
  <c r="I747" i="1"/>
  <c r="J747" i="1"/>
  <c r="O747" i="1" s="1"/>
  <c r="K747" i="1"/>
  <c r="L747" i="1"/>
  <c r="M747" i="1"/>
  <c r="N747" i="1"/>
  <c r="I748" i="1"/>
  <c r="L748" i="1" s="1"/>
  <c r="J748" i="1"/>
  <c r="O748" i="1" s="1"/>
  <c r="K748" i="1"/>
  <c r="M748" i="1"/>
  <c r="N748" i="1"/>
  <c r="I749" i="1"/>
  <c r="K749" i="1" s="1"/>
  <c r="J749" i="1"/>
  <c r="O749" i="1" s="1"/>
  <c r="M749" i="1"/>
  <c r="I750" i="1"/>
  <c r="J750" i="1"/>
  <c r="O750" i="1" s="1"/>
  <c r="I751" i="1"/>
  <c r="M751" i="1" s="1"/>
  <c r="J751" i="1"/>
  <c r="O751" i="1" s="1"/>
  <c r="K751" i="1"/>
  <c r="L751" i="1"/>
  <c r="N751" i="1"/>
  <c r="I752" i="1"/>
  <c r="N752" i="1" s="1"/>
  <c r="J752" i="1"/>
  <c r="O752" i="1" s="1"/>
  <c r="L752" i="1"/>
  <c r="M752" i="1"/>
  <c r="I753" i="1"/>
  <c r="K753" i="1" s="1"/>
  <c r="J753" i="1"/>
  <c r="O753" i="1" s="1"/>
  <c r="L753" i="1"/>
  <c r="N753" i="1"/>
  <c r="I754" i="1"/>
  <c r="J754" i="1"/>
  <c r="O754" i="1" s="1"/>
  <c r="I755" i="1"/>
  <c r="J755" i="1"/>
  <c r="O755" i="1" s="1"/>
  <c r="K755" i="1"/>
  <c r="L755" i="1"/>
  <c r="M755" i="1"/>
  <c r="N755" i="1"/>
  <c r="I756" i="1"/>
  <c r="J756" i="1"/>
  <c r="O756" i="1" s="1"/>
  <c r="K756" i="1"/>
  <c r="L756" i="1"/>
  <c r="M756" i="1"/>
  <c r="N756" i="1"/>
  <c r="I757" i="1"/>
  <c r="K757" i="1" s="1"/>
  <c r="J757" i="1"/>
  <c r="O757" i="1" s="1"/>
  <c r="L757" i="1"/>
  <c r="M757" i="1"/>
  <c r="I758" i="1"/>
  <c r="L758" i="1" s="1"/>
  <c r="J758" i="1"/>
  <c r="O758" i="1" s="1"/>
  <c r="K758" i="1"/>
  <c r="N758" i="1"/>
  <c r="I759" i="1"/>
  <c r="M759" i="1" s="1"/>
  <c r="J759" i="1"/>
  <c r="O759" i="1" s="1"/>
  <c r="K759" i="1"/>
  <c r="N759" i="1"/>
  <c r="I760" i="1"/>
  <c r="J760" i="1"/>
  <c r="O760" i="1" s="1"/>
  <c r="I761" i="1"/>
  <c r="M761" i="1" s="1"/>
  <c r="J761" i="1"/>
  <c r="O761" i="1" s="1"/>
  <c r="K761" i="1"/>
  <c r="L761" i="1"/>
  <c r="I762" i="1"/>
  <c r="L762" i="1" s="1"/>
  <c r="J762" i="1"/>
  <c r="O762" i="1" s="1"/>
  <c r="K762" i="1"/>
  <c r="M762" i="1"/>
  <c r="N762" i="1"/>
  <c r="I763" i="1"/>
  <c r="J763" i="1"/>
  <c r="O763" i="1" s="1"/>
  <c r="K763" i="1"/>
  <c r="L763" i="1"/>
  <c r="M763" i="1"/>
  <c r="N763" i="1"/>
  <c r="I764" i="1"/>
  <c r="L764" i="1" s="1"/>
  <c r="J764" i="1"/>
  <c r="O764" i="1" s="1"/>
  <c r="K764" i="1"/>
  <c r="M764" i="1"/>
  <c r="I765" i="1"/>
  <c r="J765" i="1"/>
  <c r="O765" i="1" s="1"/>
  <c r="I766" i="1"/>
  <c r="L766" i="1" s="1"/>
  <c r="J766" i="1"/>
  <c r="O766" i="1" s="1"/>
  <c r="K766" i="1"/>
  <c r="M766" i="1"/>
  <c r="N766" i="1"/>
  <c r="I767" i="1"/>
  <c r="M767" i="1" s="1"/>
  <c r="J767" i="1"/>
  <c r="O767" i="1" s="1"/>
  <c r="L767" i="1"/>
  <c r="N767" i="1"/>
  <c r="I768" i="1"/>
  <c r="N768" i="1" s="1"/>
  <c r="J768" i="1"/>
  <c r="O768" i="1" s="1"/>
  <c r="L768" i="1"/>
  <c r="I769" i="1"/>
  <c r="J769" i="1"/>
  <c r="O769" i="1" s="1"/>
  <c r="N769" i="1"/>
  <c r="I770" i="1"/>
  <c r="J770" i="1"/>
  <c r="O770" i="1" s="1"/>
  <c r="K770" i="1"/>
  <c r="L770" i="1"/>
  <c r="M770" i="1"/>
  <c r="N770" i="1"/>
  <c r="I771" i="1"/>
  <c r="J771" i="1"/>
  <c r="O771" i="1" s="1"/>
  <c r="K771" i="1"/>
  <c r="L771" i="1"/>
  <c r="M771" i="1"/>
  <c r="N771" i="1"/>
  <c r="I772" i="1"/>
  <c r="K772" i="1" s="1"/>
  <c r="J772" i="1"/>
  <c r="O772" i="1" s="1"/>
  <c r="L772" i="1"/>
  <c r="M772" i="1"/>
  <c r="N772" i="1"/>
  <c r="I773" i="1"/>
  <c r="K773" i="1" s="1"/>
  <c r="J773" i="1"/>
  <c r="O773" i="1" s="1"/>
  <c r="L773" i="1"/>
  <c r="N773" i="1"/>
  <c r="I774" i="1"/>
  <c r="L774" i="1" s="1"/>
  <c r="J774" i="1"/>
  <c r="O774" i="1" s="1"/>
  <c r="K774" i="1"/>
  <c r="N774" i="1"/>
  <c r="I775" i="1"/>
  <c r="J775" i="1"/>
  <c r="O775" i="1" s="1"/>
  <c r="I776" i="1"/>
  <c r="J776" i="1"/>
  <c r="O776" i="1" s="1"/>
  <c r="I777" i="1"/>
  <c r="L777" i="1" s="1"/>
  <c r="J777" i="1"/>
  <c r="O777" i="1" s="1"/>
  <c r="K777" i="1"/>
  <c r="M777" i="1"/>
  <c r="N777" i="1"/>
  <c r="I778" i="1"/>
  <c r="L778" i="1" s="1"/>
  <c r="J778" i="1"/>
  <c r="O778" i="1" s="1"/>
  <c r="K778" i="1"/>
  <c r="M778" i="1"/>
  <c r="I779" i="1"/>
  <c r="J779" i="1"/>
  <c r="O779" i="1" s="1"/>
  <c r="K779" i="1"/>
  <c r="L779" i="1"/>
  <c r="M779" i="1"/>
  <c r="N779" i="1"/>
  <c r="I780" i="1"/>
  <c r="J780" i="1"/>
  <c r="O780" i="1" s="1"/>
  <c r="I781" i="1"/>
  <c r="K781" i="1" s="1"/>
  <c r="J781" i="1"/>
  <c r="O781" i="1" s="1"/>
  <c r="L781" i="1"/>
  <c r="M781" i="1"/>
  <c r="N781" i="1"/>
  <c r="I782" i="1"/>
  <c r="L782" i="1" s="1"/>
  <c r="J782" i="1"/>
  <c r="O782" i="1" s="1"/>
  <c r="M782" i="1"/>
  <c r="N782" i="1"/>
  <c r="I783" i="1"/>
  <c r="M783" i="1" s="1"/>
  <c r="J783" i="1"/>
  <c r="O783" i="1" s="1"/>
  <c r="L783" i="1"/>
  <c r="I784" i="1"/>
  <c r="J784" i="1"/>
  <c r="O784" i="1" s="1"/>
  <c r="I785" i="1"/>
  <c r="J785" i="1"/>
  <c r="O785" i="1" s="1"/>
  <c r="K785" i="1"/>
  <c r="L785" i="1"/>
  <c r="M785" i="1"/>
  <c r="N785" i="1"/>
  <c r="I786" i="1"/>
  <c r="K786" i="1" s="1"/>
  <c r="J786" i="1"/>
  <c r="O786" i="1" s="1"/>
  <c r="L786" i="1"/>
  <c r="M786" i="1"/>
  <c r="N786" i="1"/>
  <c r="I787" i="1"/>
  <c r="J787" i="1"/>
  <c r="O787" i="1" s="1"/>
  <c r="K787" i="1"/>
  <c r="L787" i="1"/>
  <c r="M787" i="1"/>
  <c r="N787" i="1"/>
  <c r="I788" i="1"/>
  <c r="K788" i="1" s="1"/>
  <c r="J788" i="1"/>
  <c r="O788" i="1" s="1"/>
  <c r="L788" i="1"/>
  <c r="N788" i="1"/>
  <c r="I789" i="1"/>
  <c r="K789" i="1" s="1"/>
  <c r="J789" i="1"/>
  <c r="O789" i="1" s="1"/>
  <c r="L789" i="1"/>
  <c r="N789" i="1"/>
  <c r="I790" i="1"/>
  <c r="J790" i="1"/>
  <c r="O790" i="1" s="1"/>
  <c r="I791" i="1"/>
  <c r="K791" i="1" s="1"/>
  <c r="J791" i="1"/>
  <c r="O791" i="1" s="1"/>
  <c r="L791" i="1"/>
  <c r="I792" i="1"/>
  <c r="N792" i="1" s="1"/>
  <c r="J792" i="1"/>
  <c r="O792" i="1" s="1"/>
  <c r="K792" i="1"/>
  <c r="M792" i="1"/>
  <c r="I793" i="1"/>
  <c r="L793" i="1" s="1"/>
  <c r="J793" i="1"/>
  <c r="O793" i="1" s="1"/>
  <c r="K793" i="1"/>
  <c r="M793" i="1"/>
  <c r="I794" i="1"/>
  <c r="J794" i="1"/>
  <c r="O794" i="1" s="1"/>
  <c r="I795" i="1"/>
  <c r="J795" i="1"/>
  <c r="O795" i="1" s="1"/>
  <c r="K795" i="1"/>
  <c r="L795" i="1"/>
  <c r="M795" i="1"/>
  <c r="N795" i="1"/>
  <c r="I796" i="1"/>
  <c r="K796" i="1" s="1"/>
  <c r="J796" i="1"/>
  <c r="O796" i="1" s="1"/>
  <c r="I797" i="1"/>
  <c r="K797" i="1" s="1"/>
  <c r="J797" i="1"/>
  <c r="O797" i="1" s="1"/>
  <c r="M797" i="1"/>
  <c r="N797" i="1"/>
  <c r="I798" i="1"/>
  <c r="L798" i="1" s="1"/>
  <c r="J798" i="1"/>
  <c r="O798" i="1" s="1"/>
  <c r="M798" i="1"/>
  <c r="I799" i="1"/>
  <c r="J799" i="1"/>
  <c r="O799" i="1" s="1"/>
  <c r="I800" i="1"/>
  <c r="N800" i="1" s="1"/>
  <c r="J800" i="1"/>
  <c r="O800" i="1" s="1"/>
  <c r="K800" i="1"/>
  <c r="L800" i="1"/>
  <c r="M800" i="1"/>
  <c r="I801" i="1"/>
  <c r="K801" i="1" s="1"/>
  <c r="J801" i="1"/>
  <c r="O801" i="1" s="1"/>
  <c r="L801" i="1"/>
  <c r="M801" i="1"/>
  <c r="N801" i="1"/>
  <c r="I802" i="1"/>
  <c r="K802" i="1" s="1"/>
  <c r="J802" i="1"/>
  <c r="O802" i="1" s="1"/>
  <c r="L802" i="1"/>
  <c r="N802" i="1"/>
  <c r="I803" i="1"/>
  <c r="J803" i="1"/>
  <c r="O803" i="1" s="1"/>
  <c r="K803" i="1"/>
  <c r="L803" i="1"/>
  <c r="M803" i="1"/>
  <c r="N803" i="1"/>
  <c r="I804" i="1"/>
  <c r="J804" i="1"/>
  <c r="O804" i="1" s="1"/>
  <c r="N804" i="1"/>
  <c r="I805" i="1"/>
  <c r="J805" i="1"/>
  <c r="O805" i="1" s="1"/>
  <c r="I806" i="1"/>
  <c r="J806" i="1"/>
  <c r="O806" i="1" s="1"/>
  <c r="I807" i="1"/>
  <c r="M807" i="1" s="1"/>
  <c r="J807" i="1"/>
  <c r="O807" i="1" s="1"/>
  <c r="K807" i="1"/>
  <c r="N807" i="1"/>
  <c r="I808" i="1"/>
  <c r="N808" i="1" s="1"/>
  <c r="J808" i="1"/>
  <c r="O808" i="1" s="1"/>
  <c r="K808" i="1"/>
  <c r="M808" i="1"/>
  <c r="I809" i="1"/>
  <c r="J809" i="1"/>
  <c r="O809" i="1" s="1"/>
  <c r="I810" i="1"/>
  <c r="J810" i="1"/>
  <c r="O810" i="1" s="1"/>
  <c r="I811" i="1"/>
  <c r="J811" i="1"/>
  <c r="O811" i="1" s="1"/>
  <c r="K811" i="1"/>
  <c r="L811" i="1"/>
  <c r="M811" i="1"/>
  <c r="N811" i="1"/>
  <c r="I812" i="1"/>
  <c r="L812" i="1" s="1"/>
  <c r="J812" i="1"/>
  <c r="O812" i="1" s="1"/>
  <c r="K812" i="1"/>
  <c r="M812" i="1"/>
  <c r="N812" i="1"/>
  <c r="I813" i="1"/>
  <c r="K813" i="1" s="1"/>
  <c r="J813" i="1"/>
  <c r="O813" i="1" s="1"/>
  <c r="M813" i="1"/>
  <c r="I814" i="1"/>
  <c r="J814" i="1"/>
  <c r="O814" i="1" s="1"/>
  <c r="I815" i="1"/>
  <c r="M815" i="1" s="1"/>
  <c r="J815" i="1"/>
  <c r="O815" i="1" s="1"/>
  <c r="K815" i="1"/>
  <c r="L815" i="1"/>
  <c r="N815" i="1"/>
  <c r="I816" i="1"/>
  <c r="N816" i="1" s="1"/>
  <c r="J816" i="1"/>
  <c r="O816" i="1" s="1"/>
  <c r="L816" i="1"/>
  <c r="M816" i="1"/>
  <c r="I817" i="1"/>
  <c r="K817" i="1" s="1"/>
  <c r="J817" i="1"/>
  <c r="O817" i="1" s="1"/>
  <c r="L817" i="1"/>
  <c r="N817" i="1"/>
  <c r="I818" i="1"/>
  <c r="L818" i="1" s="1"/>
  <c r="J818" i="1"/>
  <c r="O818" i="1" s="1"/>
  <c r="N818" i="1"/>
  <c r="I819" i="1"/>
  <c r="J819" i="1"/>
  <c r="O819" i="1" s="1"/>
  <c r="K819" i="1"/>
  <c r="L819" i="1"/>
  <c r="M819" i="1"/>
  <c r="N819" i="1"/>
  <c r="I820" i="1"/>
  <c r="J820" i="1"/>
  <c r="O820" i="1" s="1"/>
  <c r="K820" i="1"/>
  <c r="L820" i="1"/>
  <c r="M820" i="1"/>
  <c r="N820" i="1"/>
  <c r="I821" i="1"/>
  <c r="J821" i="1"/>
  <c r="O821" i="1" s="1"/>
  <c r="L821" i="1"/>
  <c r="M821" i="1"/>
  <c r="I822" i="1"/>
  <c r="K822" i="1" s="1"/>
  <c r="J822" i="1"/>
  <c r="O822" i="1" s="1"/>
  <c r="I823" i="1"/>
  <c r="M823" i="1" s="1"/>
  <c r="J823" i="1"/>
  <c r="O823" i="1" s="1"/>
  <c r="K823" i="1"/>
  <c r="N823" i="1"/>
  <c r="I824" i="1"/>
  <c r="M824" i="1" s="1"/>
  <c r="J824" i="1"/>
  <c r="O824" i="1" s="1"/>
  <c r="I825" i="1"/>
  <c r="J825" i="1"/>
  <c r="O825" i="1" s="1"/>
  <c r="I826" i="1"/>
  <c r="L826" i="1" s="1"/>
  <c r="J826" i="1"/>
  <c r="O826" i="1" s="1"/>
  <c r="N826" i="1"/>
  <c r="I827" i="1"/>
  <c r="J827" i="1"/>
  <c r="O827" i="1" s="1"/>
  <c r="K827" i="1"/>
  <c r="L827" i="1"/>
  <c r="M827" i="1"/>
  <c r="N827" i="1"/>
  <c r="I828" i="1"/>
  <c r="L828" i="1" s="1"/>
  <c r="J828" i="1"/>
  <c r="O828" i="1" s="1"/>
  <c r="K828" i="1"/>
  <c r="M828" i="1"/>
  <c r="I829" i="1"/>
  <c r="J829" i="1"/>
  <c r="O829" i="1" s="1"/>
  <c r="M829" i="1"/>
  <c r="I830" i="1"/>
  <c r="L830" i="1" s="1"/>
  <c r="J830" i="1"/>
  <c r="O830" i="1" s="1"/>
  <c r="K830" i="1"/>
  <c r="M830" i="1"/>
  <c r="N830" i="1"/>
  <c r="I831" i="1"/>
  <c r="M831" i="1" s="1"/>
  <c r="J831" i="1"/>
  <c r="O831" i="1" s="1"/>
  <c r="L831" i="1"/>
  <c r="N831" i="1"/>
  <c r="I832" i="1"/>
  <c r="N832" i="1" s="1"/>
  <c r="J832" i="1"/>
  <c r="O832" i="1" s="1"/>
  <c r="L832" i="1"/>
  <c r="I833" i="1"/>
  <c r="J833" i="1"/>
  <c r="O833" i="1" s="1"/>
  <c r="I834" i="1"/>
  <c r="J834" i="1"/>
  <c r="O834" i="1" s="1"/>
  <c r="K834" i="1"/>
  <c r="L834" i="1"/>
  <c r="M834" i="1"/>
  <c r="N834" i="1"/>
  <c r="I835" i="1"/>
  <c r="J835" i="1"/>
  <c r="O835" i="1" s="1"/>
  <c r="K835" i="1"/>
  <c r="L835" i="1"/>
  <c r="M835" i="1"/>
  <c r="N835" i="1"/>
  <c r="I836" i="1"/>
  <c r="K836" i="1" s="1"/>
  <c r="J836" i="1"/>
  <c r="O836" i="1" s="1"/>
  <c r="L836" i="1"/>
  <c r="M836" i="1"/>
  <c r="N836" i="1"/>
  <c r="I837" i="1"/>
  <c r="J837" i="1"/>
  <c r="O837" i="1" s="1"/>
  <c r="L837" i="1"/>
  <c r="N837" i="1"/>
  <c r="I838" i="1"/>
  <c r="L838" i="1" s="1"/>
  <c r="J838" i="1"/>
  <c r="O838" i="1" s="1"/>
  <c r="K838" i="1"/>
  <c r="N838" i="1"/>
  <c r="I839" i="1"/>
  <c r="J839" i="1"/>
  <c r="O839" i="1" s="1"/>
  <c r="I840" i="1"/>
  <c r="K840" i="1" s="1"/>
  <c r="J840" i="1"/>
  <c r="O840" i="1" s="1"/>
  <c r="L840" i="1"/>
  <c r="I841" i="1"/>
  <c r="J841" i="1"/>
  <c r="O841" i="1" s="1"/>
  <c r="I842" i="1"/>
  <c r="L842" i="1" s="1"/>
  <c r="J842" i="1"/>
  <c r="O842" i="1" s="1"/>
  <c r="K842" i="1"/>
  <c r="M842" i="1"/>
  <c r="I843" i="1"/>
  <c r="J843" i="1"/>
  <c r="O843" i="1" s="1"/>
  <c r="K843" i="1"/>
  <c r="L843" i="1"/>
  <c r="M843" i="1"/>
  <c r="N843" i="1"/>
  <c r="I844" i="1"/>
  <c r="J844" i="1"/>
  <c r="O844" i="1" s="1"/>
  <c r="I845" i="1"/>
  <c r="K845" i="1" s="1"/>
  <c r="J845" i="1"/>
  <c r="O845" i="1" s="1"/>
  <c r="L845" i="1"/>
  <c r="M845" i="1"/>
  <c r="N845" i="1"/>
  <c r="I846" i="1"/>
  <c r="L846" i="1" s="1"/>
  <c r="J846" i="1"/>
  <c r="O846" i="1" s="1"/>
  <c r="M846" i="1"/>
  <c r="N846" i="1"/>
  <c r="I847" i="1"/>
  <c r="M847" i="1" s="1"/>
  <c r="J847" i="1"/>
  <c r="O847" i="1" s="1"/>
  <c r="L847" i="1"/>
  <c r="I848" i="1"/>
  <c r="J848" i="1"/>
  <c r="O848" i="1" s="1"/>
  <c r="L848" i="1"/>
  <c r="I849" i="1"/>
  <c r="J849" i="1"/>
  <c r="O849" i="1" s="1"/>
  <c r="K849" i="1"/>
  <c r="L849" i="1"/>
  <c r="M849" i="1"/>
  <c r="N849" i="1"/>
  <c r="I850" i="1"/>
  <c r="K850" i="1" s="1"/>
  <c r="J850" i="1"/>
  <c r="O850" i="1" s="1"/>
  <c r="L850" i="1"/>
  <c r="M850" i="1"/>
  <c r="N850" i="1"/>
  <c r="I851" i="1"/>
  <c r="J851" i="1"/>
  <c r="O851" i="1" s="1"/>
  <c r="K851" i="1"/>
  <c r="L851" i="1"/>
  <c r="M851" i="1"/>
  <c r="N851" i="1"/>
  <c r="I852" i="1"/>
  <c r="K852" i="1" s="1"/>
  <c r="J852" i="1"/>
  <c r="O852" i="1" s="1"/>
  <c r="L852" i="1"/>
  <c r="N852" i="1"/>
  <c r="I853" i="1"/>
  <c r="K853" i="1" s="1"/>
  <c r="J853" i="1"/>
  <c r="O853" i="1" s="1"/>
  <c r="L853" i="1"/>
  <c r="N853" i="1"/>
  <c r="I854" i="1"/>
  <c r="J854" i="1"/>
  <c r="O854" i="1" s="1"/>
  <c r="I855" i="1"/>
  <c r="K855" i="1" s="1"/>
  <c r="J855" i="1"/>
  <c r="O855" i="1" s="1"/>
  <c r="I856" i="1"/>
  <c r="J856" i="1"/>
  <c r="O856" i="1" s="1"/>
  <c r="I857" i="1"/>
  <c r="L857" i="1" s="1"/>
  <c r="J857" i="1"/>
  <c r="O857" i="1" s="1"/>
  <c r="K857" i="1"/>
  <c r="M857" i="1"/>
  <c r="I858" i="1"/>
  <c r="J858" i="1"/>
  <c r="O858" i="1" s="1"/>
  <c r="M858" i="1"/>
  <c r="I859" i="1"/>
  <c r="J859" i="1"/>
  <c r="O859" i="1" s="1"/>
  <c r="K859" i="1"/>
  <c r="L859" i="1"/>
  <c r="M859" i="1"/>
  <c r="N859" i="1"/>
  <c r="I860" i="1"/>
  <c r="K860" i="1" s="1"/>
  <c r="J860" i="1"/>
  <c r="O860" i="1" s="1"/>
  <c r="I861" i="1"/>
  <c r="K861" i="1" s="1"/>
  <c r="J861" i="1"/>
  <c r="O861" i="1" s="1"/>
  <c r="L861" i="1"/>
  <c r="M861" i="1"/>
  <c r="N861" i="1"/>
  <c r="I862" i="1"/>
  <c r="L862" i="1" s="1"/>
  <c r="J862" i="1"/>
  <c r="O862" i="1" s="1"/>
  <c r="K862" i="1"/>
  <c r="M862" i="1"/>
  <c r="I863" i="1"/>
  <c r="K863" i="1" s="1"/>
  <c r="J863" i="1"/>
  <c r="O863" i="1" s="1"/>
  <c r="L863" i="1"/>
  <c r="N863" i="1"/>
  <c r="I864" i="1"/>
  <c r="L864" i="1" s="1"/>
  <c r="J864" i="1"/>
  <c r="O864" i="1" s="1"/>
  <c r="K864" i="1"/>
  <c r="M864" i="1"/>
  <c r="I865" i="1"/>
  <c r="J865" i="1"/>
  <c r="O865" i="1" s="1"/>
  <c r="L865" i="1"/>
  <c r="N865" i="1"/>
  <c r="I866" i="1"/>
  <c r="J866" i="1"/>
  <c r="O866" i="1" s="1"/>
  <c r="M866" i="1"/>
  <c r="I867" i="1"/>
  <c r="J867" i="1"/>
  <c r="O867" i="1" s="1"/>
  <c r="K867" i="1"/>
  <c r="L867" i="1"/>
  <c r="M867" i="1"/>
  <c r="N867" i="1"/>
  <c r="I868" i="1"/>
  <c r="K868" i="1" s="1"/>
  <c r="J868" i="1"/>
  <c r="O868" i="1" s="1"/>
  <c r="I869" i="1"/>
  <c r="K869" i="1" s="1"/>
  <c r="J869" i="1"/>
  <c r="O869" i="1" s="1"/>
  <c r="L869" i="1"/>
  <c r="M869" i="1"/>
  <c r="N869" i="1"/>
  <c r="I870" i="1"/>
  <c r="L870" i="1" s="1"/>
  <c r="J870" i="1"/>
  <c r="O870" i="1" s="1"/>
  <c r="K870" i="1"/>
  <c r="M870" i="1"/>
  <c r="I871" i="1"/>
  <c r="K871" i="1" s="1"/>
  <c r="J871" i="1"/>
  <c r="O871" i="1" s="1"/>
  <c r="L871" i="1"/>
  <c r="N871" i="1"/>
  <c r="I872" i="1"/>
  <c r="L872" i="1" s="1"/>
  <c r="J872" i="1"/>
  <c r="O872" i="1" s="1"/>
  <c r="K872" i="1"/>
  <c r="M872" i="1"/>
  <c r="I873" i="1"/>
  <c r="J873" i="1"/>
  <c r="O873" i="1" s="1"/>
  <c r="L873" i="1"/>
  <c r="N873" i="1"/>
  <c r="I874" i="1"/>
  <c r="J874" i="1"/>
  <c r="O874" i="1" s="1"/>
  <c r="M874" i="1"/>
  <c r="I875" i="1"/>
  <c r="J875" i="1"/>
  <c r="O875" i="1" s="1"/>
  <c r="K875" i="1"/>
  <c r="L875" i="1"/>
  <c r="M875" i="1"/>
  <c r="N875" i="1"/>
  <c r="I876" i="1"/>
  <c r="K876" i="1" s="1"/>
  <c r="J876" i="1"/>
  <c r="O876" i="1" s="1"/>
  <c r="I877" i="1"/>
  <c r="K877" i="1" s="1"/>
  <c r="J877" i="1"/>
  <c r="O877" i="1" s="1"/>
  <c r="L877" i="1"/>
  <c r="M877" i="1"/>
  <c r="N877" i="1"/>
  <c r="I878" i="1"/>
  <c r="L878" i="1" s="1"/>
  <c r="J878" i="1"/>
  <c r="O878" i="1" s="1"/>
  <c r="K878" i="1"/>
  <c r="M878" i="1"/>
  <c r="I879" i="1"/>
  <c r="K879" i="1" s="1"/>
  <c r="J879" i="1"/>
  <c r="O879" i="1" s="1"/>
  <c r="L879" i="1"/>
  <c r="N879" i="1"/>
  <c r="I880" i="1"/>
  <c r="L880" i="1" s="1"/>
  <c r="J880" i="1"/>
  <c r="O880" i="1" s="1"/>
  <c r="K880" i="1"/>
  <c r="M880" i="1"/>
  <c r="I881" i="1"/>
  <c r="J881" i="1"/>
  <c r="O881" i="1" s="1"/>
  <c r="L881" i="1"/>
  <c r="N881" i="1"/>
  <c r="I882" i="1"/>
  <c r="J882" i="1"/>
  <c r="O882" i="1" s="1"/>
  <c r="M882" i="1"/>
  <c r="I883" i="1"/>
  <c r="J883" i="1"/>
  <c r="O883" i="1" s="1"/>
  <c r="K883" i="1"/>
  <c r="L883" i="1"/>
  <c r="M883" i="1"/>
  <c r="N883" i="1"/>
  <c r="I884" i="1"/>
  <c r="K884" i="1" s="1"/>
  <c r="J884" i="1"/>
  <c r="O884" i="1" s="1"/>
  <c r="I885" i="1"/>
  <c r="K885" i="1" s="1"/>
  <c r="J885" i="1"/>
  <c r="O885" i="1" s="1"/>
  <c r="L885" i="1"/>
  <c r="M885" i="1"/>
  <c r="N885" i="1"/>
  <c r="I886" i="1"/>
  <c r="L886" i="1" s="1"/>
  <c r="J886" i="1"/>
  <c r="O886" i="1" s="1"/>
  <c r="K886" i="1"/>
  <c r="M886" i="1"/>
  <c r="I887" i="1"/>
  <c r="K887" i="1" s="1"/>
  <c r="J887" i="1"/>
  <c r="O887" i="1" s="1"/>
  <c r="L887" i="1"/>
  <c r="N887" i="1"/>
  <c r="I888" i="1"/>
  <c r="L888" i="1" s="1"/>
  <c r="J888" i="1"/>
  <c r="O888" i="1" s="1"/>
  <c r="K888" i="1"/>
  <c r="M888" i="1"/>
  <c r="I889" i="1"/>
  <c r="J889" i="1"/>
  <c r="O889" i="1" s="1"/>
  <c r="L889" i="1"/>
  <c r="N889" i="1"/>
  <c r="I890" i="1"/>
  <c r="J890" i="1"/>
  <c r="O890" i="1" s="1"/>
  <c r="M890" i="1"/>
  <c r="I891" i="1"/>
  <c r="J891" i="1"/>
  <c r="O891" i="1" s="1"/>
  <c r="K891" i="1"/>
  <c r="L891" i="1"/>
  <c r="M891" i="1"/>
  <c r="N891" i="1"/>
  <c r="I892" i="1"/>
  <c r="M892" i="1" s="1"/>
  <c r="J892" i="1"/>
  <c r="O892" i="1" s="1"/>
  <c r="N892" i="1"/>
  <c r="I893" i="1"/>
  <c r="K893" i="1" s="1"/>
  <c r="J893" i="1"/>
  <c r="O893" i="1" s="1"/>
  <c r="L893" i="1"/>
  <c r="M893" i="1"/>
  <c r="N893" i="1"/>
  <c r="I894" i="1"/>
  <c r="J894" i="1"/>
  <c r="O894" i="1" s="1"/>
  <c r="I895" i="1"/>
  <c r="J895" i="1"/>
  <c r="O895" i="1" s="1"/>
  <c r="L895" i="1"/>
  <c r="N895" i="1"/>
  <c r="I896" i="1"/>
  <c r="L896" i="1" s="1"/>
  <c r="J896" i="1"/>
  <c r="O896" i="1" s="1"/>
  <c r="K896" i="1"/>
  <c r="M896" i="1"/>
  <c r="I897" i="1"/>
  <c r="J897" i="1"/>
  <c r="O897" i="1" s="1"/>
  <c r="I898" i="1"/>
  <c r="L898" i="1" s="1"/>
  <c r="J898" i="1"/>
  <c r="O898" i="1" s="1"/>
  <c r="M898" i="1"/>
  <c r="I899" i="1"/>
  <c r="J899" i="1"/>
  <c r="O899" i="1" s="1"/>
  <c r="K899" i="1"/>
  <c r="L899" i="1"/>
  <c r="M899" i="1"/>
  <c r="N899" i="1"/>
  <c r="I900" i="1"/>
  <c r="J900" i="1"/>
  <c r="O900" i="1" s="1"/>
  <c r="I901" i="1"/>
  <c r="K901" i="1" s="1"/>
  <c r="J901" i="1"/>
  <c r="O901" i="1" s="1"/>
  <c r="L901" i="1"/>
  <c r="M901" i="1"/>
  <c r="N901" i="1"/>
  <c r="I902" i="1"/>
  <c r="L902" i="1" s="1"/>
  <c r="J902" i="1"/>
  <c r="O902" i="1" s="1"/>
  <c r="N902" i="1"/>
  <c r="I903" i="1"/>
  <c r="J903" i="1"/>
  <c r="O903" i="1" s="1"/>
  <c r="I904" i="1"/>
  <c r="N904" i="1" s="1"/>
  <c r="J904" i="1"/>
  <c r="O904" i="1" s="1"/>
  <c r="K904" i="1"/>
  <c r="L904" i="1"/>
  <c r="M904" i="1"/>
  <c r="I905" i="1"/>
  <c r="M905" i="1" s="1"/>
  <c r="J905" i="1"/>
  <c r="O905" i="1" s="1"/>
  <c r="N905" i="1"/>
  <c r="I906" i="1"/>
  <c r="J906" i="1"/>
  <c r="O906" i="1" s="1"/>
  <c r="I907" i="1"/>
  <c r="J907" i="1"/>
  <c r="O907" i="1" s="1"/>
  <c r="K907" i="1"/>
  <c r="L907" i="1"/>
  <c r="M907" i="1"/>
  <c r="N907" i="1"/>
  <c r="I908" i="1"/>
  <c r="M908" i="1" s="1"/>
  <c r="J908" i="1"/>
  <c r="O908" i="1" s="1"/>
  <c r="N908" i="1"/>
  <c r="I909" i="1"/>
  <c r="N909" i="1" s="1"/>
  <c r="J909" i="1"/>
  <c r="O909" i="1" s="1"/>
  <c r="L909" i="1"/>
  <c r="M909" i="1"/>
  <c r="I910" i="1"/>
  <c r="L910" i="1" s="1"/>
  <c r="J910" i="1"/>
  <c r="O910" i="1" s="1"/>
  <c r="K910" i="1"/>
  <c r="M910" i="1"/>
  <c r="N910" i="1"/>
  <c r="I911" i="1"/>
  <c r="L911" i="1" s="1"/>
  <c r="J911" i="1"/>
  <c r="O911" i="1" s="1"/>
  <c r="I912" i="1"/>
  <c r="N912" i="1" s="1"/>
  <c r="J912" i="1"/>
  <c r="O912" i="1" s="1"/>
  <c r="K912" i="1"/>
  <c r="L912" i="1"/>
  <c r="M912" i="1"/>
  <c r="I913" i="1"/>
  <c r="M913" i="1" s="1"/>
  <c r="J913" i="1"/>
  <c r="O913" i="1" s="1"/>
  <c r="K913" i="1"/>
  <c r="L913" i="1"/>
  <c r="N913" i="1"/>
  <c r="I914" i="1"/>
  <c r="L914" i="1" s="1"/>
  <c r="J914" i="1"/>
  <c r="O914" i="1" s="1"/>
  <c r="I915" i="1"/>
  <c r="J915" i="1"/>
  <c r="O915" i="1" s="1"/>
  <c r="K915" i="1"/>
  <c r="L915" i="1"/>
  <c r="M915" i="1"/>
  <c r="N915" i="1"/>
  <c r="I916" i="1"/>
  <c r="M916" i="1" s="1"/>
  <c r="J916" i="1"/>
  <c r="O916" i="1" s="1"/>
  <c r="K916" i="1"/>
  <c r="L916" i="1"/>
  <c r="N916" i="1"/>
  <c r="I917" i="1"/>
  <c r="N917" i="1" s="1"/>
  <c r="J917" i="1"/>
  <c r="O917" i="1" s="1"/>
  <c r="L917" i="1"/>
  <c r="M917" i="1"/>
  <c r="I918" i="1"/>
  <c r="L918" i="1" s="1"/>
  <c r="J918" i="1"/>
  <c r="O918" i="1" s="1"/>
  <c r="K918" i="1"/>
  <c r="N918" i="1"/>
  <c r="I919" i="1"/>
  <c r="M919" i="1" s="1"/>
  <c r="J919" i="1"/>
  <c r="O919" i="1" s="1"/>
  <c r="K919" i="1"/>
  <c r="L919" i="1"/>
  <c r="N919" i="1"/>
  <c r="I920" i="1"/>
  <c r="N920" i="1" s="1"/>
  <c r="J920" i="1"/>
  <c r="O920" i="1" s="1"/>
  <c r="K920" i="1"/>
  <c r="L920" i="1"/>
  <c r="M920" i="1"/>
  <c r="I921" i="1"/>
  <c r="K921" i="1" s="1"/>
  <c r="J921" i="1"/>
  <c r="O921" i="1" s="1"/>
  <c r="L921" i="1"/>
  <c r="N921" i="1"/>
  <c r="I922" i="1"/>
  <c r="J922" i="1"/>
  <c r="O922" i="1" s="1"/>
  <c r="I923" i="1"/>
  <c r="J923" i="1"/>
  <c r="O923" i="1" s="1"/>
  <c r="K923" i="1"/>
  <c r="L923" i="1"/>
  <c r="M923" i="1"/>
  <c r="N923" i="1"/>
  <c r="I924" i="1"/>
  <c r="M924" i="1" s="1"/>
  <c r="J924" i="1"/>
  <c r="O924" i="1" s="1"/>
  <c r="K924" i="1"/>
  <c r="L924" i="1"/>
  <c r="I925" i="1"/>
  <c r="L925" i="1" s="1"/>
  <c r="J925" i="1"/>
  <c r="O925" i="1" s="1"/>
  <c r="I926" i="1"/>
  <c r="J926" i="1"/>
  <c r="O926" i="1" s="1"/>
  <c r="I927" i="1"/>
  <c r="M927" i="1" s="1"/>
  <c r="J927" i="1"/>
  <c r="O927" i="1" s="1"/>
  <c r="K927" i="1"/>
  <c r="L927" i="1"/>
  <c r="I928" i="1"/>
  <c r="N928" i="1" s="1"/>
  <c r="J928" i="1"/>
  <c r="O928" i="1" s="1"/>
  <c r="M928" i="1"/>
  <c r="I929" i="1"/>
  <c r="L929" i="1" s="1"/>
  <c r="J929" i="1"/>
  <c r="O929" i="1" s="1"/>
  <c r="K929" i="1"/>
  <c r="M929" i="1"/>
  <c r="I930" i="1"/>
  <c r="J930" i="1"/>
  <c r="O930" i="1" s="1"/>
  <c r="I931" i="1"/>
  <c r="J931" i="1"/>
  <c r="O931" i="1" s="1"/>
  <c r="K931" i="1"/>
  <c r="L931" i="1"/>
  <c r="M931" i="1"/>
  <c r="N931" i="1"/>
  <c r="I932" i="1"/>
  <c r="M932" i="1" s="1"/>
  <c r="J932" i="1"/>
  <c r="O932" i="1" s="1"/>
  <c r="K932" i="1"/>
  <c r="L932" i="1"/>
  <c r="I933" i="1"/>
  <c r="K933" i="1" s="1"/>
  <c r="J933" i="1"/>
  <c r="O933" i="1" s="1"/>
  <c r="M933" i="1"/>
  <c r="N933" i="1"/>
  <c r="I934" i="1"/>
  <c r="L934" i="1" s="1"/>
  <c r="J934" i="1"/>
  <c r="O934" i="1" s="1"/>
  <c r="M934" i="1"/>
  <c r="I935" i="1"/>
  <c r="J935" i="1"/>
  <c r="O935" i="1" s="1"/>
  <c r="I936" i="1"/>
  <c r="N936" i="1" s="1"/>
  <c r="J936" i="1"/>
  <c r="O936" i="1" s="1"/>
  <c r="K936" i="1"/>
  <c r="L936" i="1"/>
  <c r="M936" i="1"/>
  <c r="I937" i="1"/>
  <c r="K937" i="1" s="1"/>
  <c r="J937" i="1"/>
  <c r="O937" i="1" s="1"/>
  <c r="L937" i="1"/>
  <c r="M937" i="1"/>
  <c r="N937" i="1"/>
  <c r="I938" i="1"/>
  <c r="K938" i="1" s="1"/>
  <c r="J938" i="1"/>
  <c r="O938" i="1" s="1"/>
  <c r="L938" i="1"/>
  <c r="N938" i="1"/>
  <c r="I939" i="1"/>
  <c r="J939" i="1"/>
  <c r="O939" i="1" s="1"/>
  <c r="K939" i="1"/>
  <c r="L939" i="1"/>
  <c r="M939" i="1"/>
  <c r="N939" i="1"/>
  <c r="I940" i="1"/>
  <c r="J940" i="1"/>
  <c r="O940" i="1" s="1"/>
  <c r="I941" i="1"/>
  <c r="J941" i="1"/>
  <c r="O941" i="1" s="1"/>
  <c r="I942" i="1"/>
  <c r="L942" i="1" s="1"/>
  <c r="J942" i="1"/>
  <c r="O942" i="1" s="1"/>
  <c r="K942" i="1"/>
  <c r="M942" i="1"/>
  <c r="I943" i="1"/>
  <c r="M943" i="1" s="1"/>
  <c r="J943" i="1"/>
  <c r="O943" i="1" s="1"/>
  <c r="N943" i="1"/>
  <c r="I944" i="1"/>
  <c r="N944" i="1" s="1"/>
  <c r="J944" i="1"/>
  <c r="O944" i="1" s="1"/>
  <c r="K944" i="1"/>
  <c r="M944" i="1"/>
  <c r="I945" i="1"/>
  <c r="J945" i="1"/>
  <c r="O945" i="1" s="1"/>
  <c r="I946" i="1"/>
  <c r="M946" i="1" s="1"/>
  <c r="J946" i="1"/>
  <c r="O946" i="1" s="1"/>
  <c r="K946" i="1"/>
  <c r="L946" i="1"/>
  <c r="I947" i="1"/>
  <c r="J947" i="1"/>
  <c r="O947" i="1" s="1"/>
  <c r="K947" i="1"/>
  <c r="L947" i="1"/>
  <c r="M947" i="1"/>
  <c r="N947" i="1"/>
  <c r="I948" i="1"/>
  <c r="K948" i="1" s="1"/>
  <c r="J948" i="1"/>
  <c r="O948" i="1" s="1"/>
  <c r="M948" i="1"/>
  <c r="N948" i="1"/>
  <c r="I949" i="1"/>
  <c r="K949" i="1" s="1"/>
  <c r="J949" i="1"/>
  <c r="O949" i="1" s="1"/>
  <c r="M949" i="1"/>
  <c r="I950" i="1"/>
  <c r="J950" i="1"/>
  <c r="O950" i="1" s="1"/>
  <c r="I951" i="1"/>
  <c r="M951" i="1" s="1"/>
  <c r="J951" i="1"/>
  <c r="O951" i="1" s="1"/>
  <c r="K951" i="1"/>
  <c r="L951" i="1"/>
  <c r="N951" i="1"/>
  <c r="I952" i="1"/>
  <c r="N952" i="1" s="1"/>
  <c r="J952" i="1"/>
  <c r="O952" i="1" s="1"/>
  <c r="L952" i="1"/>
  <c r="M952" i="1"/>
  <c r="I953" i="1"/>
  <c r="K953" i="1" s="1"/>
  <c r="J953" i="1"/>
  <c r="O953" i="1" s="1"/>
  <c r="L953" i="1"/>
  <c r="N953" i="1"/>
  <c r="I954" i="1"/>
  <c r="J954" i="1"/>
  <c r="O954" i="1" s="1"/>
  <c r="I955" i="1"/>
  <c r="J955" i="1"/>
  <c r="O955" i="1" s="1"/>
  <c r="K955" i="1"/>
  <c r="L955" i="1"/>
  <c r="M955" i="1"/>
  <c r="N955" i="1"/>
  <c r="I956" i="1"/>
  <c r="J956" i="1"/>
  <c r="O956" i="1" s="1"/>
  <c r="K956" i="1"/>
  <c r="L956" i="1"/>
  <c r="M956" i="1"/>
  <c r="N956" i="1"/>
  <c r="I957" i="1"/>
  <c r="K957" i="1" s="1"/>
  <c r="J957" i="1"/>
  <c r="O957" i="1" s="1"/>
  <c r="L957" i="1"/>
  <c r="M957" i="1"/>
  <c r="I958" i="1"/>
  <c r="L958" i="1" s="1"/>
  <c r="J958" i="1"/>
  <c r="O958" i="1" s="1"/>
  <c r="N958" i="1"/>
  <c r="I959" i="1"/>
  <c r="M959" i="1" s="1"/>
  <c r="J959" i="1"/>
  <c r="O959" i="1" s="1"/>
  <c r="K959" i="1"/>
  <c r="N959" i="1"/>
  <c r="I960" i="1"/>
  <c r="J960" i="1"/>
  <c r="O960" i="1" s="1"/>
  <c r="I961" i="1"/>
  <c r="M961" i="1" s="1"/>
  <c r="J961" i="1"/>
  <c r="O961" i="1" s="1"/>
  <c r="K961" i="1"/>
  <c r="L961" i="1"/>
  <c r="I962" i="1"/>
  <c r="K962" i="1" s="1"/>
  <c r="J962" i="1"/>
  <c r="O962" i="1" s="1"/>
  <c r="M962" i="1"/>
  <c r="N962" i="1"/>
  <c r="I963" i="1"/>
  <c r="J963" i="1"/>
  <c r="O963" i="1" s="1"/>
  <c r="K963" i="1"/>
  <c r="L963" i="1"/>
  <c r="M963" i="1"/>
  <c r="N963" i="1"/>
  <c r="I964" i="1"/>
  <c r="L964" i="1" s="1"/>
  <c r="J964" i="1"/>
  <c r="O964" i="1" s="1"/>
  <c r="K964" i="1"/>
  <c r="M964" i="1"/>
  <c r="I965" i="1"/>
  <c r="J965" i="1"/>
  <c r="O965" i="1" s="1"/>
  <c r="I966" i="1"/>
  <c r="L966" i="1" s="1"/>
  <c r="J966" i="1"/>
  <c r="O966" i="1" s="1"/>
  <c r="K966" i="1"/>
  <c r="M966" i="1"/>
  <c r="N966" i="1"/>
  <c r="I967" i="1"/>
  <c r="M967" i="1" s="1"/>
  <c r="J967" i="1"/>
  <c r="O967" i="1" s="1"/>
  <c r="L967" i="1"/>
  <c r="N967" i="1"/>
  <c r="I968" i="1"/>
  <c r="N968" i="1" s="1"/>
  <c r="J968" i="1"/>
  <c r="O968" i="1" s="1"/>
  <c r="L968" i="1"/>
  <c r="I969" i="1"/>
  <c r="J969" i="1"/>
  <c r="O969" i="1" s="1"/>
  <c r="I970" i="1"/>
  <c r="J970" i="1"/>
  <c r="O970" i="1" s="1"/>
  <c r="K970" i="1"/>
  <c r="L970" i="1"/>
  <c r="M970" i="1"/>
  <c r="N970" i="1"/>
  <c r="I971" i="1"/>
  <c r="J971" i="1"/>
  <c r="O971" i="1" s="1"/>
  <c r="K971" i="1"/>
  <c r="L971" i="1"/>
  <c r="M971" i="1"/>
  <c r="N971" i="1"/>
  <c r="I972" i="1"/>
  <c r="K972" i="1" s="1"/>
  <c r="J972" i="1"/>
  <c r="O972" i="1" s="1"/>
  <c r="L972" i="1"/>
  <c r="M972" i="1"/>
  <c r="N972" i="1"/>
  <c r="I973" i="1"/>
  <c r="K973" i="1" s="1"/>
  <c r="J973" i="1"/>
  <c r="O973" i="1" s="1"/>
  <c r="N973" i="1"/>
  <c r="I974" i="1"/>
  <c r="L974" i="1" s="1"/>
  <c r="J974" i="1"/>
  <c r="O974" i="1" s="1"/>
  <c r="K974" i="1"/>
  <c r="N974" i="1"/>
  <c r="I975" i="1"/>
  <c r="J975" i="1"/>
  <c r="O975" i="1" s="1"/>
  <c r="I976" i="1"/>
  <c r="N976" i="1" s="1"/>
  <c r="J976" i="1"/>
  <c r="O976" i="1" s="1"/>
  <c r="K976" i="1"/>
  <c r="L976" i="1"/>
  <c r="I977" i="1"/>
  <c r="K977" i="1" s="1"/>
  <c r="J977" i="1"/>
  <c r="O977" i="1" s="1"/>
  <c r="M977" i="1"/>
  <c r="N977" i="1"/>
  <c r="I978" i="1"/>
  <c r="L978" i="1" s="1"/>
  <c r="J978" i="1"/>
  <c r="O978" i="1" s="1"/>
  <c r="K978" i="1"/>
  <c r="M978" i="1"/>
  <c r="I979" i="1"/>
  <c r="J979" i="1"/>
  <c r="O979" i="1" s="1"/>
  <c r="K979" i="1"/>
  <c r="L979" i="1"/>
  <c r="M979" i="1"/>
  <c r="N979" i="1"/>
  <c r="I980" i="1"/>
  <c r="J980" i="1"/>
  <c r="O980" i="1" s="1"/>
  <c r="I981" i="1"/>
  <c r="K981" i="1" s="1"/>
  <c r="J981" i="1"/>
  <c r="O981" i="1" s="1"/>
  <c r="L981" i="1"/>
  <c r="M981" i="1"/>
  <c r="N981" i="1"/>
  <c r="I982" i="1"/>
  <c r="L982" i="1" s="1"/>
  <c r="J982" i="1"/>
  <c r="O982" i="1" s="1"/>
  <c r="M982" i="1"/>
  <c r="N982" i="1"/>
  <c r="I983" i="1"/>
  <c r="M983" i="1" s="1"/>
  <c r="J983" i="1"/>
  <c r="O983" i="1" s="1"/>
  <c r="L983" i="1"/>
  <c r="I984" i="1"/>
  <c r="J984" i="1"/>
  <c r="O984" i="1" s="1"/>
  <c r="I985" i="1"/>
  <c r="J985" i="1"/>
  <c r="O985" i="1" s="1"/>
  <c r="K985" i="1"/>
  <c r="L985" i="1"/>
  <c r="M985" i="1"/>
  <c r="N985" i="1"/>
  <c r="I986" i="1"/>
  <c r="K986" i="1" s="1"/>
  <c r="J986" i="1"/>
  <c r="O986" i="1" s="1"/>
  <c r="L986" i="1"/>
  <c r="M986" i="1"/>
  <c r="N986" i="1"/>
  <c r="I987" i="1"/>
  <c r="J987" i="1"/>
  <c r="O987" i="1" s="1"/>
  <c r="K987" i="1"/>
  <c r="L987" i="1"/>
  <c r="M987" i="1"/>
  <c r="N987" i="1"/>
  <c r="I988" i="1"/>
  <c r="K988" i="1" s="1"/>
  <c r="J988" i="1"/>
  <c r="O988" i="1" s="1"/>
  <c r="L988" i="1"/>
  <c r="N988" i="1"/>
  <c r="I989" i="1"/>
  <c r="K989" i="1" s="1"/>
  <c r="J989" i="1"/>
  <c r="O989" i="1" s="1"/>
  <c r="L989" i="1"/>
  <c r="N989" i="1"/>
  <c r="I990" i="1"/>
  <c r="J990" i="1"/>
  <c r="O990" i="1" s="1"/>
  <c r="I991" i="1"/>
  <c r="M991" i="1" s="1"/>
  <c r="J991" i="1"/>
  <c r="O991" i="1" s="1"/>
  <c r="K991" i="1"/>
  <c r="L991" i="1"/>
  <c r="I992" i="1"/>
  <c r="N992" i="1" s="1"/>
  <c r="J992" i="1"/>
  <c r="O992" i="1" s="1"/>
  <c r="K992" i="1"/>
  <c r="M992" i="1"/>
  <c r="I993" i="1"/>
  <c r="L993" i="1" s="1"/>
  <c r="J993" i="1"/>
  <c r="O993" i="1" s="1"/>
  <c r="K993" i="1"/>
  <c r="M993" i="1"/>
  <c r="I994" i="1"/>
  <c r="J994" i="1"/>
  <c r="O994" i="1" s="1"/>
  <c r="I995" i="1"/>
  <c r="J995" i="1"/>
  <c r="O995" i="1" s="1"/>
  <c r="K995" i="1"/>
  <c r="L995" i="1"/>
  <c r="M995" i="1"/>
  <c r="N995" i="1"/>
  <c r="I996" i="1"/>
  <c r="M996" i="1" s="1"/>
  <c r="J996" i="1"/>
  <c r="O996" i="1" s="1"/>
  <c r="K996" i="1"/>
  <c r="L996" i="1"/>
  <c r="I997" i="1"/>
  <c r="K997" i="1" s="1"/>
  <c r="J997" i="1"/>
  <c r="O997" i="1" s="1"/>
  <c r="M997" i="1"/>
  <c r="N997" i="1"/>
  <c r="I998" i="1"/>
  <c r="L998" i="1" s="1"/>
  <c r="J998" i="1"/>
  <c r="O998" i="1" s="1"/>
  <c r="M998" i="1"/>
  <c r="I999" i="1"/>
  <c r="J999" i="1"/>
  <c r="O999" i="1" s="1"/>
  <c r="I1000" i="1"/>
  <c r="N1000" i="1" s="1"/>
  <c r="J1000" i="1"/>
  <c r="O1000" i="1" s="1"/>
  <c r="K1000" i="1"/>
  <c r="L1000" i="1"/>
  <c r="M1000" i="1"/>
  <c r="I1001" i="1"/>
  <c r="K1001" i="1" s="1"/>
  <c r="J1001" i="1"/>
  <c r="O1001" i="1" s="1"/>
  <c r="L1001" i="1"/>
  <c r="M1001" i="1"/>
  <c r="N1001" i="1"/>
  <c r="I1002" i="1"/>
  <c r="K1002" i="1" s="1"/>
  <c r="J1002" i="1"/>
  <c r="O1002" i="1" s="1"/>
  <c r="L1002" i="1"/>
  <c r="N1002" i="1"/>
  <c r="I1003" i="1"/>
  <c r="J1003" i="1"/>
  <c r="O1003" i="1" s="1"/>
  <c r="K1003" i="1"/>
  <c r="L1003" i="1"/>
  <c r="M1003" i="1"/>
  <c r="N1003" i="1"/>
  <c r="I1004" i="1"/>
  <c r="J1004" i="1"/>
  <c r="O1004" i="1" s="1"/>
  <c r="I1005" i="1"/>
  <c r="J1005" i="1"/>
  <c r="O1005" i="1" s="1"/>
  <c r="I1006" i="1"/>
  <c r="L1006" i="1" s="1"/>
  <c r="J1006" i="1"/>
  <c r="O1006" i="1" s="1"/>
  <c r="K1006" i="1"/>
  <c r="M1006" i="1"/>
  <c r="I1007" i="1"/>
  <c r="M1007" i="1" s="1"/>
  <c r="J1007" i="1"/>
  <c r="O1007" i="1" s="1"/>
  <c r="K1007" i="1"/>
  <c r="N1007" i="1"/>
  <c r="I1008" i="1"/>
  <c r="N1008" i="1" s="1"/>
  <c r="J1008" i="1"/>
  <c r="O1008" i="1" s="1"/>
  <c r="K1008" i="1"/>
  <c r="M1008" i="1"/>
  <c r="I1009" i="1"/>
  <c r="J1009" i="1"/>
  <c r="O1009" i="1" s="1"/>
  <c r="I1010" i="1"/>
  <c r="M1010" i="1" s="1"/>
  <c r="J1010" i="1"/>
  <c r="O1010" i="1" s="1"/>
  <c r="K1010" i="1"/>
  <c r="L1010" i="1"/>
  <c r="I1011" i="1"/>
  <c r="J1011" i="1"/>
  <c r="O1011" i="1" s="1"/>
  <c r="K1011" i="1"/>
  <c r="L1011" i="1"/>
  <c r="M1011" i="1"/>
  <c r="N1011" i="1"/>
  <c r="I1012" i="1"/>
  <c r="L1012" i="1" s="1"/>
  <c r="J1012" i="1"/>
  <c r="O1012" i="1" s="1"/>
  <c r="K1012" i="1"/>
  <c r="M1012" i="1"/>
  <c r="N1012" i="1"/>
  <c r="I1013" i="1"/>
  <c r="K1013" i="1" s="1"/>
  <c r="J1013" i="1"/>
  <c r="O1013" i="1" s="1"/>
  <c r="M1013" i="1"/>
  <c r="I1014" i="1"/>
  <c r="J1014" i="1"/>
  <c r="O1014" i="1" s="1"/>
  <c r="I1015" i="1"/>
  <c r="M1015" i="1" s="1"/>
  <c r="J1015" i="1"/>
  <c r="O1015" i="1" s="1"/>
  <c r="K1015" i="1"/>
  <c r="L1015" i="1"/>
  <c r="N1015" i="1"/>
  <c r="I1016" i="1"/>
  <c r="N1016" i="1" s="1"/>
  <c r="J1016" i="1"/>
  <c r="O1016" i="1" s="1"/>
  <c r="L1016" i="1"/>
  <c r="M1016" i="1"/>
  <c r="I1017" i="1"/>
  <c r="K1017" i="1" s="1"/>
  <c r="J1017" i="1"/>
  <c r="O1017" i="1" s="1"/>
  <c r="L1017" i="1"/>
  <c r="N1017" i="1"/>
  <c r="I1018" i="1"/>
  <c r="J1018" i="1"/>
  <c r="O1018" i="1" s="1"/>
  <c r="I1019" i="1"/>
  <c r="J1019" i="1"/>
  <c r="O1019" i="1" s="1"/>
  <c r="K1019" i="1"/>
  <c r="L1019" i="1"/>
  <c r="M1019" i="1"/>
  <c r="N1019" i="1"/>
  <c r="I1020" i="1"/>
  <c r="J1020" i="1"/>
  <c r="O1020" i="1" s="1"/>
  <c r="K1020" i="1"/>
  <c r="L1020" i="1"/>
  <c r="M1020" i="1"/>
  <c r="N1020" i="1"/>
  <c r="I1021" i="1"/>
  <c r="K1021" i="1" s="1"/>
  <c r="J1021" i="1"/>
  <c r="O1021" i="1" s="1"/>
  <c r="L1021" i="1"/>
  <c r="M1021" i="1"/>
  <c r="I1022" i="1"/>
  <c r="L1022" i="1" s="1"/>
  <c r="J1022" i="1"/>
  <c r="O1022" i="1" s="1"/>
  <c r="K1022" i="1"/>
  <c r="N1022" i="1"/>
  <c r="I1023" i="1"/>
  <c r="M1023" i="1" s="1"/>
  <c r="J1023" i="1"/>
  <c r="O1023" i="1" s="1"/>
  <c r="K1023" i="1"/>
  <c r="N1023" i="1"/>
  <c r="I1024" i="1"/>
  <c r="J1024" i="1"/>
  <c r="O1024" i="1" s="1"/>
  <c r="I1025" i="1"/>
  <c r="M1025" i="1" s="1"/>
  <c r="J1025" i="1"/>
  <c r="O1025" i="1" s="1"/>
  <c r="K1025" i="1"/>
  <c r="L1025" i="1"/>
  <c r="I1026" i="1"/>
  <c r="L1026" i="1" s="1"/>
  <c r="J1026" i="1"/>
  <c r="O1026" i="1" s="1"/>
  <c r="K1026" i="1"/>
  <c r="M1026" i="1"/>
  <c r="N1026" i="1"/>
  <c r="I1027" i="1"/>
  <c r="J1027" i="1"/>
  <c r="O1027" i="1" s="1"/>
  <c r="K1027" i="1"/>
  <c r="L1027" i="1"/>
  <c r="M1027" i="1"/>
  <c r="N1027" i="1"/>
  <c r="I1028" i="1"/>
  <c r="L1028" i="1" s="1"/>
  <c r="J1028" i="1"/>
  <c r="O1028" i="1" s="1"/>
  <c r="K1028" i="1"/>
  <c r="M1028" i="1"/>
  <c r="I1029" i="1"/>
  <c r="J1029" i="1"/>
  <c r="O1029" i="1" s="1"/>
  <c r="I1030" i="1"/>
  <c r="L1030" i="1" s="1"/>
  <c r="J1030" i="1"/>
  <c r="O1030" i="1" s="1"/>
  <c r="K1030" i="1"/>
  <c r="M1030" i="1"/>
  <c r="N1030" i="1"/>
  <c r="I1031" i="1"/>
  <c r="M1031" i="1" s="1"/>
  <c r="J1031" i="1"/>
  <c r="O1031" i="1" s="1"/>
  <c r="L1031" i="1"/>
  <c r="N1031" i="1"/>
  <c r="I1032" i="1"/>
  <c r="N1032" i="1" s="1"/>
  <c r="J1032" i="1"/>
  <c r="O1032" i="1" s="1"/>
  <c r="L1032" i="1"/>
  <c r="I1033" i="1"/>
  <c r="J1033" i="1"/>
  <c r="O1033" i="1" s="1"/>
  <c r="I1034" i="1"/>
  <c r="J1034" i="1"/>
  <c r="O1034" i="1" s="1"/>
  <c r="K1034" i="1"/>
  <c r="L1034" i="1"/>
  <c r="M1034" i="1"/>
  <c r="N1034" i="1"/>
  <c r="I1035" i="1"/>
  <c r="J1035" i="1"/>
  <c r="O1035" i="1" s="1"/>
  <c r="K1035" i="1"/>
  <c r="L1035" i="1"/>
  <c r="M1035" i="1"/>
  <c r="N1035" i="1"/>
  <c r="I1036" i="1"/>
  <c r="K1036" i="1" s="1"/>
  <c r="J1036" i="1"/>
  <c r="O1036" i="1" s="1"/>
  <c r="L1036" i="1"/>
  <c r="M1036" i="1"/>
  <c r="N1036" i="1"/>
  <c r="I1037" i="1"/>
  <c r="K1037" i="1" s="1"/>
  <c r="J1037" i="1"/>
  <c r="O1037" i="1" s="1"/>
  <c r="L1037" i="1"/>
  <c r="N1037" i="1"/>
  <c r="I1038" i="1"/>
  <c r="L1038" i="1" s="1"/>
  <c r="J1038" i="1"/>
  <c r="O1038" i="1" s="1"/>
  <c r="K1038" i="1"/>
  <c r="N1038" i="1"/>
  <c r="I1039" i="1"/>
  <c r="J1039" i="1"/>
  <c r="O1039" i="1" s="1"/>
  <c r="I1040" i="1"/>
  <c r="N1040" i="1" s="1"/>
  <c r="J1040" i="1"/>
  <c r="O1040" i="1" s="1"/>
  <c r="K1040" i="1"/>
  <c r="L1040" i="1"/>
  <c r="I1041" i="1"/>
  <c r="L1041" i="1" s="1"/>
  <c r="J1041" i="1"/>
  <c r="O1041" i="1" s="1"/>
  <c r="K1041" i="1"/>
  <c r="M1041" i="1"/>
  <c r="N1041" i="1"/>
  <c r="I1042" i="1"/>
  <c r="L1042" i="1" s="1"/>
  <c r="J1042" i="1"/>
  <c r="O1042" i="1" s="1"/>
  <c r="K1042" i="1"/>
  <c r="M1042" i="1"/>
  <c r="I1043" i="1"/>
  <c r="J1043" i="1"/>
  <c r="O1043" i="1" s="1"/>
  <c r="K1043" i="1"/>
  <c r="L1043" i="1"/>
  <c r="M1043" i="1"/>
  <c r="N1043" i="1"/>
  <c r="I1044" i="1"/>
  <c r="J1044" i="1"/>
  <c r="O1044" i="1" s="1"/>
  <c r="I1045" i="1"/>
  <c r="K1045" i="1" s="1"/>
  <c r="J1045" i="1"/>
  <c r="O1045" i="1" s="1"/>
  <c r="L1045" i="1"/>
  <c r="M1045" i="1"/>
  <c r="N1045" i="1"/>
  <c r="I1046" i="1"/>
  <c r="L1046" i="1" s="1"/>
  <c r="J1046" i="1"/>
  <c r="O1046" i="1" s="1"/>
  <c r="M1046" i="1"/>
  <c r="N1046" i="1"/>
  <c r="I1047" i="1"/>
  <c r="M1047" i="1" s="1"/>
  <c r="J1047" i="1"/>
  <c r="O1047" i="1" s="1"/>
  <c r="L1047" i="1"/>
  <c r="I1048" i="1"/>
  <c r="J1048" i="1"/>
  <c r="O1048" i="1" s="1"/>
  <c r="I1049" i="1"/>
  <c r="J1049" i="1"/>
  <c r="O1049" i="1" s="1"/>
  <c r="K1049" i="1"/>
  <c r="L1049" i="1"/>
  <c r="M1049" i="1"/>
  <c r="N1049" i="1"/>
  <c r="I1050" i="1"/>
  <c r="K1050" i="1" s="1"/>
  <c r="J1050" i="1"/>
  <c r="O1050" i="1" s="1"/>
  <c r="L1050" i="1"/>
  <c r="M1050" i="1"/>
  <c r="N1050" i="1"/>
  <c r="I1051" i="1"/>
  <c r="J1051" i="1"/>
  <c r="O1051" i="1" s="1"/>
  <c r="K1051" i="1"/>
  <c r="L1051" i="1"/>
  <c r="M1051" i="1"/>
  <c r="N1051" i="1"/>
  <c r="I1052" i="1"/>
  <c r="K1052" i="1" s="1"/>
  <c r="J1052" i="1"/>
  <c r="O1052" i="1" s="1"/>
  <c r="L1052" i="1"/>
  <c r="N1052" i="1"/>
  <c r="I1053" i="1"/>
  <c r="K1053" i="1" s="1"/>
  <c r="J1053" i="1"/>
  <c r="O1053" i="1" s="1"/>
  <c r="L1053" i="1"/>
  <c r="N1053" i="1"/>
  <c r="I1054" i="1"/>
  <c r="J1054" i="1"/>
  <c r="O1054" i="1" s="1"/>
  <c r="I1055" i="1"/>
  <c r="M1055" i="1" s="1"/>
  <c r="J1055" i="1"/>
  <c r="O1055" i="1" s="1"/>
  <c r="K1055" i="1"/>
  <c r="L1055" i="1"/>
  <c r="I1056" i="1"/>
  <c r="N1056" i="1" s="1"/>
  <c r="J1056" i="1"/>
  <c r="O1056" i="1" s="1"/>
  <c r="K1056" i="1"/>
  <c r="M1056" i="1"/>
  <c r="I1057" i="1"/>
  <c r="N1057" i="1" s="1"/>
  <c r="J1057" i="1"/>
  <c r="O1057" i="1" s="1"/>
  <c r="K1057" i="1"/>
  <c r="L1057" i="1"/>
  <c r="M1057" i="1"/>
  <c r="I1058" i="1"/>
  <c r="J1058" i="1"/>
  <c r="O1058" i="1" s="1"/>
  <c r="I1059" i="1"/>
  <c r="J1059" i="1"/>
  <c r="O1059" i="1" s="1"/>
  <c r="K1059" i="1"/>
  <c r="L1059" i="1"/>
  <c r="M1059" i="1"/>
  <c r="N1059" i="1"/>
  <c r="I1060" i="1"/>
  <c r="M1060" i="1" s="1"/>
  <c r="J1060" i="1"/>
  <c r="O1060" i="1" s="1"/>
  <c r="K1060" i="1"/>
  <c r="L1060" i="1"/>
  <c r="I1061" i="1"/>
  <c r="K1061" i="1" s="1"/>
  <c r="J1061" i="1"/>
  <c r="O1061" i="1" s="1"/>
  <c r="M1061" i="1"/>
  <c r="N1061" i="1"/>
  <c r="I1062" i="1"/>
  <c r="L1062" i="1" s="1"/>
  <c r="J1062" i="1"/>
  <c r="O1062" i="1" s="1"/>
  <c r="M1062" i="1"/>
  <c r="I1063" i="1"/>
  <c r="J1063" i="1"/>
  <c r="O1063" i="1" s="1"/>
  <c r="I1064" i="1"/>
  <c r="N1064" i="1" s="1"/>
  <c r="J1064" i="1"/>
  <c r="O1064" i="1" s="1"/>
  <c r="K1064" i="1"/>
  <c r="L1064" i="1"/>
  <c r="M1064" i="1"/>
  <c r="I1065" i="1"/>
  <c r="N1065" i="1" s="1"/>
  <c r="J1065" i="1"/>
  <c r="O1065" i="1" s="1"/>
  <c r="L1065" i="1"/>
  <c r="M1065" i="1"/>
  <c r="I1066" i="1"/>
  <c r="K1066" i="1" s="1"/>
  <c r="J1066" i="1"/>
  <c r="O1066" i="1" s="1"/>
  <c r="L1066" i="1"/>
  <c r="N1066" i="1"/>
  <c r="I1067" i="1"/>
  <c r="J1067" i="1"/>
  <c r="O1067" i="1" s="1"/>
  <c r="K1067" i="1"/>
  <c r="L1067" i="1"/>
  <c r="M1067" i="1"/>
  <c r="N1067" i="1"/>
  <c r="I1068" i="1"/>
  <c r="J1068" i="1"/>
  <c r="O1068" i="1" s="1"/>
  <c r="I1069" i="1"/>
  <c r="J1069" i="1"/>
  <c r="O1069" i="1" s="1"/>
  <c r="I1070" i="1"/>
  <c r="L1070" i="1" s="1"/>
  <c r="J1070" i="1"/>
  <c r="O1070" i="1" s="1"/>
  <c r="K1070" i="1"/>
  <c r="M1070" i="1"/>
  <c r="I1071" i="1"/>
  <c r="M1071" i="1" s="1"/>
  <c r="J1071" i="1"/>
  <c r="O1071" i="1" s="1"/>
  <c r="K1071" i="1"/>
  <c r="N1071" i="1"/>
  <c r="I1072" i="1"/>
  <c r="N1072" i="1" s="1"/>
  <c r="J1072" i="1"/>
  <c r="O1072" i="1" s="1"/>
  <c r="K1072" i="1"/>
  <c r="L1072" i="1"/>
  <c r="M1072" i="1"/>
  <c r="I1073" i="1"/>
  <c r="J1073" i="1"/>
  <c r="O1073" i="1" s="1"/>
  <c r="I1074" i="1"/>
  <c r="M1074" i="1" s="1"/>
  <c r="J1074" i="1"/>
  <c r="O1074" i="1" s="1"/>
  <c r="K1074" i="1"/>
  <c r="L1074" i="1"/>
  <c r="I1075" i="1"/>
  <c r="J1075" i="1"/>
  <c r="O1075" i="1" s="1"/>
  <c r="K1075" i="1"/>
  <c r="L1075" i="1"/>
  <c r="M1075" i="1"/>
  <c r="N1075" i="1"/>
  <c r="I1076" i="1"/>
  <c r="L1076" i="1" s="1"/>
  <c r="J1076" i="1"/>
  <c r="O1076" i="1" s="1"/>
  <c r="K1076" i="1"/>
  <c r="M1076" i="1"/>
  <c r="N1076" i="1"/>
  <c r="I1077" i="1"/>
  <c r="K1077" i="1" s="1"/>
  <c r="J1077" i="1"/>
  <c r="O1077" i="1" s="1"/>
  <c r="M1077" i="1"/>
  <c r="I1078" i="1"/>
  <c r="J1078" i="1"/>
  <c r="O1078" i="1" s="1"/>
  <c r="I1079" i="1"/>
  <c r="M1079" i="1" s="1"/>
  <c r="J1079" i="1"/>
  <c r="O1079" i="1" s="1"/>
  <c r="K1079" i="1"/>
  <c r="L1079" i="1"/>
  <c r="N1079" i="1"/>
  <c r="I1080" i="1"/>
  <c r="N1080" i="1" s="1"/>
  <c r="J1080" i="1"/>
  <c r="O1080" i="1" s="1"/>
  <c r="L1080" i="1"/>
  <c r="M1080" i="1"/>
  <c r="I1081" i="1"/>
  <c r="K1081" i="1" s="1"/>
  <c r="J1081" i="1"/>
  <c r="O1081" i="1" s="1"/>
  <c r="L1081" i="1"/>
  <c r="N1081" i="1"/>
  <c r="I1082" i="1"/>
  <c r="J1082" i="1"/>
  <c r="O1082" i="1" s="1"/>
  <c r="I1083" i="1"/>
  <c r="J1083" i="1"/>
  <c r="O1083" i="1" s="1"/>
  <c r="K1083" i="1"/>
  <c r="L1083" i="1"/>
  <c r="M1083" i="1"/>
  <c r="N1083" i="1"/>
  <c r="I1084" i="1"/>
  <c r="J1084" i="1"/>
  <c r="O1084" i="1" s="1"/>
  <c r="K1084" i="1"/>
  <c r="L1084" i="1"/>
  <c r="M1084" i="1"/>
  <c r="N1084" i="1"/>
  <c r="I1085" i="1"/>
  <c r="K1085" i="1" s="1"/>
  <c r="J1085" i="1"/>
  <c r="O1085" i="1" s="1"/>
  <c r="L1085" i="1"/>
  <c r="M1085" i="1"/>
  <c r="I1086" i="1"/>
  <c r="L1086" i="1" s="1"/>
  <c r="J1086" i="1"/>
  <c r="O1086" i="1" s="1"/>
  <c r="K1086" i="1"/>
  <c r="N1086" i="1"/>
  <c r="I1087" i="1"/>
  <c r="M1087" i="1" s="1"/>
  <c r="J1087" i="1"/>
  <c r="O1087" i="1" s="1"/>
  <c r="K1087" i="1"/>
  <c r="L1087" i="1"/>
  <c r="N1087" i="1"/>
  <c r="I1088" i="1"/>
  <c r="J1088" i="1"/>
  <c r="O1088" i="1" s="1"/>
  <c r="I1089" i="1"/>
  <c r="M1089" i="1" s="1"/>
  <c r="J1089" i="1"/>
  <c r="O1089" i="1" s="1"/>
  <c r="K1089" i="1"/>
  <c r="L1089" i="1"/>
  <c r="I1090" i="1"/>
  <c r="L1090" i="1" s="1"/>
  <c r="J1090" i="1"/>
  <c r="O1090" i="1" s="1"/>
  <c r="K1090" i="1"/>
  <c r="M1090" i="1"/>
  <c r="N1090" i="1"/>
  <c r="I1091" i="1"/>
  <c r="J1091" i="1"/>
  <c r="O1091" i="1" s="1"/>
  <c r="K1091" i="1"/>
  <c r="L1091" i="1"/>
  <c r="M1091" i="1"/>
  <c r="N1091" i="1"/>
  <c r="I1092" i="1"/>
  <c r="N1092" i="1" s="1"/>
  <c r="J1092" i="1"/>
  <c r="O1092" i="1" s="1"/>
  <c r="K1092" i="1"/>
  <c r="L1092" i="1"/>
  <c r="M1092" i="1"/>
  <c r="I1093" i="1"/>
  <c r="J1093" i="1"/>
  <c r="O1093" i="1" s="1"/>
  <c r="I1094" i="1"/>
  <c r="L1094" i="1" s="1"/>
  <c r="J1094" i="1"/>
  <c r="O1094" i="1" s="1"/>
  <c r="K1094" i="1"/>
  <c r="M1094" i="1"/>
  <c r="N1094" i="1"/>
  <c r="I1095" i="1"/>
  <c r="M1095" i="1" s="1"/>
  <c r="J1095" i="1"/>
  <c r="O1095" i="1" s="1"/>
  <c r="L1095" i="1"/>
  <c r="N1095" i="1"/>
  <c r="I1096" i="1"/>
  <c r="N1096" i="1" s="1"/>
  <c r="J1096" i="1"/>
  <c r="O1096" i="1" s="1"/>
  <c r="L1096" i="1"/>
  <c r="I1097" i="1"/>
  <c r="J1097" i="1"/>
  <c r="O1097" i="1" s="1"/>
  <c r="N1097" i="1"/>
  <c r="I1098" i="1"/>
  <c r="J1098" i="1"/>
  <c r="O1098" i="1" s="1"/>
  <c r="K1098" i="1"/>
  <c r="L1098" i="1"/>
  <c r="M1098" i="1"/>
  <c r="N1098" i="1"/>
  <c r="I1099" i="1"/>
  <c r="J1099" i="1"/>
  <c r="O1099" i="1" s="1"/>
  <c r="K1099" i="1"/>
  <c r="L1099" i="1"/>
  <c r="M1099" i="1"/>
  <c r="N1099" i="1"/>
  <c r="I1100" i="1"/>
  <c r="N1100" i="1" s="1"/>
  <c r="J1100" i="1"/>
  <c r="O1100" i="1" s="1"/>
  <c r="L1100" i="1"/>
  <c r="M1100" i="1"/>
  <c r="I1101" i="1"/>
  <c r="K1101" i="1" s="1"/>
  <c r="J1101" i="1"/>
  <c r="O1101" i="1" s="1"/>
  <c r="L1101" i="1"/>
  <c r="N1101" i="1"/>
  <c r="I1102" i="1"/>
  <c r="L1102" i="1" s="1"/>
  <c r="J1102" i="1"/>
  <c r="O1102" i="1" s="1"/>
  <c r="K1102" i="1"/>
  <c r="M1102" i="1"/>
  <c r="N1102" i="1"/>
  <c r="I1103" i="1"/>
  <c r="J1103" i="1"/>
  <c r="O1103" i="1" s="1"/>
  <c r="I1104" i="1"/>
  <c r="K1104" i="1" s="1"/>
  <c r="J1104" i="1"/>
  <c r="O1104" i="1" s="1"/>
  <c r="L1104" i="1"/>
  <c r="I1105" i="1"/>
  <c r="L1105" i="1" s="1"/>
  <c r="J1105" i="1"/>
  <c r="O1105" i="1" s="1"/>
  <c r="K1105" i="1"/>
  <c r="M1105" i="1"/>
  <c r="N1105" i="1"/>
  <c r="I1106" i="1"/>
  <c r="N1106" i="1" s="1"/>
  <c r="J1106" i="1"/>
  <c r="O1106" i="1" s="1"/>
  <c r="K1106" i="1"/>
  <c r="L1106" i="1"/>
  <c r="M1106" i="1"/>
  <c r="I1107" i="1"/>
  <c r="J1107" i="1"/>
  <c r="O1107" i="1" s="1"/>
  <c r="K1107" i="1"/>
  <c r="L1107" i="1"/>
  <c r="M1107" i="1"/>
  <c r="N1107" i="1"/>
  <c r="I1108" i="1"/>
  <c r="J1108" i="1"/>
  <c r="O1108" i="1" s="1"/>
  <c r="I1109" i="1"/>
  <c r="K1109" i="1" s="1"/>
  <c r="J1109" i="1"/>
  <c r="O1109" i="1" s="1"/>
  <c r="L1109" i="1"/>
  <c r="M1109" i="1"/>
  <c r="N1109" i="1"/>
  <c r="I1110" i="1"/>
  <c r="L1110" i="1" s="1"/>
  <c r="J1110" i="1"/>
  <c r="O1110" i="1" s="1"/>
  <c r="M1110" i="1"/>
  <c r="N1110" i="1"/>
  <c r="I1111" i="1"/>
  <c r="M1111" i="1" s="1"/>
  <c r="J1111" i="1"/>
  <c r="O1111" i="1" s="1"/>
  <c r="L1111" i="1"/>
  <c r="I1112" i="1"/>
  <c r="J1112" i="1"/>
  <c r="O1112" i="1" s="1"/>
  <c r="I1113" i="1"/>
  <c r="J1113" i="1"/>
  <c r="O1113" i="1" s="1"/>
  <c r="K1113" i="1"/>
  <c r="L1113" i="1"/>
  <c r="M1113" i="1"/>
  <c r="N1113" i="1"/>
  <c r="I1114" i="1"/>
  <c r="N1114" i="1" s="1"/>
  <c r="J1114" i="1"/>
  <c r="O1114" i="1" s="1"/>
  <c r="L1114" i="1"/>
  <c r="M1114" i="1"/>
  <c r="I1115" i="1"/>
  <c r="J1115" i="1"/>
  <c r="O1115" i="1" s="1"/>
  <c r="K1115" i="1"/>
  <c r="L1115" i="1"/>
  <c r="M1115" i="1"/>
  <c r="N1115" i="1"/>
  <c r="I1116" i="1"/>
  <c r="K1116" i="1" s="1"/>
  <c r="J1116" i="1"/>
  <c r="O1116" i="1" s="1"/>
  <c r="L1116" i="1"/>
  <c r="N1116" i="1"/>
  <c r="I1117" i="1"/>
  <c r="K1117" i="1" s="1"/>
  <c r="J1117" i="1"/>
  <c r="O1117" i="1" s="1"/>
  <c r="L1117" i="1"/>
  <c r="M1117" i="1"/>
  <c r="N1117" i="1"/>
  <c r="I1118" i="1"/>
  <c r="J1118" i="1"/>
  <c r="O1118" i="1" s="1"/>
  <c r="I1119" i="1"/>
  <c r="J1119" i="1"/>
  <c r="O1119" i="1" s="1"/>
  <c r="K1119" i="1"/>
  <c r="L1119" i="1"/>
  <c r="I1120" i="1"/>
  <c r="J1120" i="1"/>
  <c r="O1120" i="1" s="1"/>
  <c r="I1121" i="1"/>
  <c r="N1121" i="1" s="1"/>
  <c r="J1121" i="1"/>
  <c r="O1121" i="1" s="1"/>
  <c r="K1121" i="1"/>
  <c r="L1121" i="1"/>
  <c r="M1121" i="1"/>
  <c r="I1122" i="1"/>
  <c r="J1122" i="1"/>
  <c r="O1122" i="1" s="1"/>
  <c r="M1122" i="1"/>
  <c r="I1123" i="1"/>
  <c r="J1123" i="1"/>
  <c r="O1123" i="1" s="1"/>
  <c r="K1123" i="1"/>
  <c r="L1123" i="1"/>
  <c r="M1123" i="1"/>
  <c r="N1123" i="1"/>
  <c r="I1124" i="1"/>
  <c r="L1124" i="1" s="1"/>
  <c r="J1124" i="1"/>
  <c r="O1124" i="1" s="1"/>
  <c r="K1124" i="1"/>
  <c r="I1125" i="1"/>
  <c r="K1125" i="1" s="1"/>
  <c r="J1125" i="1"/>
  <c r="O1125" i="1" s="1"/>
  <c r="M1125" i="1"/>
  <c r="N1125" i="1"/>
  <c r="I1126" i="1"/>
  <c r="L1126" i="1" s="1"/>
  <c r="J1126" i="1"/>
  <c r="O1126" i="1" s="1"/>
  <c r="M1126" i="1"/>
  <c r="I1127" i="1"/>
  <c r="J1127" i="1"/>
  <c r="O1127" i="1" s="1"/>
  <c r="I1128" i="1"/>
  <c r="N1128" i="1" s="1"/>
  <c r="J1128" i="1"/>
  <c r="O1128" i="1" s="1"/>
  <c r="K1128" i="1"/>
  <c r="L1128" i="1"/>
  <c r="M1128" i="1"/>
  <c r="I1129" i="1"/>
  <c r="N1129" i="1" s="1"/>
  <c r="J1129" i="1"/>
  <c r="O1129" i="1" s="1"/>
  <c r="L1129" i="1"/>
  <c r="M1129" i="1"/>
  <c r="I1130" i="1"/>
  <c r="K1130" i="1" s="1"/>
  <c r="J1130" i="1"/>
  <c r="O1130" i="1" s="1"/>
  <c r="L1130" i="1"/>
  <c r="N1130" i="1"/>
  <c r="I1131" i="1"/>
  <c r="J1131" i="1"/>
  <c r="O1131" i="1" s="1"/>
  <c r="K1131" i="1"/>
  <c r="L1131" i="1"/>
  <c r="M1131" i="1"/>
  <c r="N1131" i="1"/>
  <c r="I1132" i="1"/>
  <c r="L1132" i="1" s="1"/>
  <c r="J1132" i="1"/>
  <c r="O1132" i="1" s="1"/>
  <c r="N1132" i="1"/>
  <c r="I1133" i="1"/>
  <c r="J1133" i="1"/>
  <c r="O1133" i="1" s="1"/>
  <c r="I1134" i="1"/>
  <c r="K1134" i="1" s="1"/>
  <c r="J1134" i="1"/>
  <c r="O1134" i="1" s="1"/>
  <c r="M1134" i="1"/>
  <c r="I1135" i="1"/>
  <c r="J1135" i="1"/>
  <c r="O1135" i="1" s="1"/>
  <c r="I1136" i="1"/>
  <c r="N1136" i="1" s="1"/>
  <c r="J1136" i="1"/>
  <c r="O1136" i="1" s="1"/>
  <c r="K1136" i="1"/>
  <c r="L1136" i="1"/>
  <c r="M1136" i="1"/>
  <c r="I1137" i="1"/>
  <c r="J1137" i="1"/>
  <c r="O1137" i="1" s="1"/>
  <c r="M1137" i="1"/>
  <c r="I1138" i="1"/>
  <c r="K1138" i="1" s="1"/>
  <c r="J1138" i="1"/>
  <c r="O1138" i="1" s="1"/>
  <c r="L1138" i="1"/>
  <c r="I1139" i="1"/>
  <c r="J1139" i="1"/>
  <c r="O1139" i="1" s="1"/>
  <c r="K1139" i="1"/>
  <c r="L1139" i="1"/>
  <c r="M1139" i="1"/>
  <c r="N1139" i="1"/>
  <c r="I1140" i="1"/>
  <c r="J1140" i="1"/>
  <c r="O1140" i="1" s="1"/>
  <c r="I1141" i="1"/>
  <c r="K1141" i="1" s="1"/>
  <c r="J1141" i="1"/>
  <c r="O1141" i="1" s="1"/>
  <c r="M1141" i="1"/>
  <c r="I1142" i="1"/>
  <c r="J1142" i="1"/>
  <c r="O1142" i="1" s="1"/>
  <c r="M1142" i="1"/>
  <c r="I1143" i="1"/>
  <c r="M1143" i="1" s="1"/>
  <c r="J1143" i="1"/>
  <c r="O1143" i="1" s="1"/>
  <c r="K1143" i="1"/>
  <c r="L1143" i="1"/>
  <c r="N1143" i="1"/>
  <c r="I1144" i="1"/>
  <c r="N1144" i="1" s="1"/>
  <c r="J1144" i="1"/>
  <c r="O1144" i="1" s="1"/>
  <c r="L1144" i="1"/>
  <c r="M1144" i="1"/>
  <c r="I1145" i="1"/>
  <c r="K1145" i="1" s="1"/>
  <c r="J1145" i="1"/>
  <c r="O1145" i="1" s="1"/>
  <c r="L1145" i="1"/>
  <c r="N1145" i="1"/>
  <c r="I1146" i="1"/>
  <c r="N1146" i="1" s="1"/>
  <c r="J1146" i="1"/>
  <c r="O1146" i="1" s="1"/>
  <c r="L1146" i="1"/>
  <c r="I1147" i="1"/>
  <c r="J1147" i="1"/>
  <c r="O1147" i="1" s="1"/>
  <c r="K1147" i="1"/>
  <c r="L1147" i="1"/>
  <c r="M1147" i="1"/>
  <c r="N1147" i="1"/>
  <c r="I1148" i="1"/>
  <c r="J1148" i="1"/>
  <c r="O1148" i="1" s="1"/>
  <c r="K1148" i="1"/>
  <c r="L1148" i="1"/>
  <c r="M1148" i="1"/>
  <c r="N1148" i="1"/>
  <c r="I1149" i="1"/>
  <c r="J1149" i="1"/>
  <c r="O1149" i="1" s="1"/>
  <c r="L1149" i="1"/>
  <c r="M1149" i="1"/>
  <c r="I1150" i="1"/>
  <c r="K1150" i="1" s="1"/>
  <c r="J1150" i="1"/>
  <c r="O1150" i="1" s="1"/>
  <c r="N1150" i="1"/>
  <c r="I1151" i="1"/>
  <c r="M1151" i="1" s="1"/>
  <c r="J1151" i="1"/>
  <c r="O1151" i="1" s="1"/>
  <c r="K1151" i="1"/>
  <c r="L1151" i="1"/>
  <c r="N1151" i="1"/>
  <c r="I1152" i="1"/>
  <c r="M1152" i="1" s="1"/>
  <c r="J1152" i="1"/>
  <c r="O1152" i="1" s="1"/>
  <c r="I1153" i="1"/>
  <c r="J1153" i="1"/>
  <c r="O1153" i="1" s="1"/>
  <c r="I1154" i="1"/>
  <c r="L1154" i="1" s="1"/>
  <c r="J1154" i="1"/>
  <c r="O1154" i="1" s="1"/>
  <c r="K1154" i="1"/>
  <c r="N1154" i="1"/>
  <c r="I1155" i="1"/>
  <c r="J1155" i="1"/>
  <c r="O1155" i="1" s="1"/>
  <c r="K1155" i="1"/>
  <c r="L1155" i="1"/>
  <c r="M1155" i="1"/>
  <c r="N1155" i="1"/>
  <c r="I1156" i="1"/>
  <c r="N1156" i="1" s="1"/>
  <c r="J1156" i="1"/>
  <c r="O1156" i="1" s="1"/>
  <c r="K1156" i="1"/>
  <c r="L1156" i="1"/>
  <c r="M1156" i="1"/>
  <c r="I1157" i="1"/>
  <c r="J1157" i="1"/>
  <c r="O1157" i="1" s="1"/>
  <c r="M1157" i="1"/>
  <c r="I1158" i="1"/>
  <c r="L1158" i="1" s="1"/>
  <c r="J1158" i="1"/>
  <c r="O1158" i="1" s="1"/>
  <c r="K1158" i="1"/>
  <c r="M1158" i="1"/>
  <c r="N1158" i="1"/>
  <c r="I1159" i="1"/>
  <c r="M1159" i="1" s="1"/>
  <c r="J1159" i="1"/>
  <c r="O1159" i="1" s="1"/>
  <c r="L1159" i="1"/>
  <c r="N1159" i="1"/>
  <c r="I1160" i="1"/>
  <c r="N1160" i="1" s="1"/>
  <c r="J1160" i="1"/>
  <c r="O1160" i="1" s="1"/>
  <c r="L1160" i="1"/>
  <c r="I1161" i="1"/>
  <c r="J1161" i="1"/>
  <c r="O1161" i="1" s="1"/>
  <c r="I1162" i="1"/>
  <c r="J1162" i="1"/>
  <c r="O1162" i="1" s="1"/>
  <c r="K1162" i="1"/>
  <c r="L1162" i="1"/>
  <c r="M1162" i="1"/>
  <c r="N1162" i="1"/>
  <c r="I1163" i="1"/>
  <c r="J1163" i="1"/>
  <c r="O1163" i="1" s="1"/>
  <c r="K1163" i="1"/>
  <c r="L1163" i="1"/>
  <c r="M1163" i="1"/>
  <c r="N1163" i="1"/>
  <c r="I1164" i="1"/>
  <c r="N1164" i="1" s="1"/>
  <c r="J1164" i="1"/>
  <c r="O1164" i="1" s="1"/>
  <c r="L1164" i="1"/>
  <c r="M1164" i="1"/>
  <c r="I1165" i="1"/>
  <c r="J1165" i="1"/>
  <c r="O1165" i="1" s="1"/>
  <c r="L1165" i="1"/>
  <c r="N1165" i="1"/>
  <c r="I1166" i="1"/>
  <c r="L1166" i="1" s="1"/>
  <c r="J1166" i="1"/>
  <c r="O1166" i="1" s="1"/>
  <c r="K1166" i="1"/>
  <c r="M1166" i="1"/>
  <c r="N1166" i="1"/>
  <c r="I1167" i="1"/>
  <c r="J1167" i="1"/>
  <c r="O1167" i="1" s="1"/>
  <c r="I1168" i="1"/>
  <c r="K1168" i="1" s="1"/>
  <c r="J1168" i="1"/>
  <c r="O1168" i="1" s="1"/>
  <c r="L1168" i="1"/>
  <c r="I1169" i="1"/>
  <c r="J1169" i="1"/>
  <c r="O1169" i="1" s="1"/>
  <c r="I1170" i="1"/>
  <c r="N1170" i="1" s="1"/>
  <c r="J1170" i="1"/>
  <c r="O1170" i="1" s="1"/>
  <c r="K1170" i="1"/>
  <c r="L1170" i="1"/>
  <c r="M1170" i="1"/>
  <c r="I1171" i="1"/>
  <c r="L1171" i="1" s="1"/>
  <c r="J1171" i="1"/>
  <c r="O1171" i="1" s="1"/>
  <c r="N1171" i="1"/>
  <c r="I1172" i="1"/>
  <c r="J1172" i="1"/>
  <c r="O1172" i="1" s="1"/>
  <c r="M1172" i="1"/>
  <c r="I1173" i="1"/>
  <c r="J1173" i="1"/>
  <c r="O1173" i="1" s="1"/>
  <c r="K1173" i="1"/>
  <c r="L1173" i="1"/>
  <c r="M1173" i="1"/>
  <c r="N1173" i="1"/>
  <c r="I1174" i="1"/>
  <c r="J1174" i="1"/>
  <c r="O1174" i="1" s="1"/>
  <c r="I1175" i="1"/>
  <c r="N1175" i="1" s="1"/>
  <c r="J1175" i="1"/>
  <c r="O1175" i="1" s="1"/>
  <c r="L1175" i="1"/>
  <c r="M1175" i="1"/>
  <c r="I1176" i="1"/>
  <c r="L1176" i="1" s="1"/>
  <c r="J1176" i="1"/>
  <c r="O1176" i="1" s="1"/>
  <c r="K1176" i="1"/>
  <c r="N1176" i="1"/>
  <c r="I1177" i="1"/>
  <c r="K1177" i="1" s="1"/>
  <c r="J1177" i="1"/>
  <c r="O1177" i="1" s="1"/>
  <c r="L1177" i="1"/>
  <c r="N1177" i="1"/>
  <c r="I1178" i="1"/>
  <c r="N1178" i="1" s="1"/>
  <c r="J1178" i="1"/>
  <c r="O1178" i="1" s="1"/>
  <c r="K1178" i="1"/>
  <c r="L1178" i="1"/>
  <c r="M1178" i="1"/>
  <c r="I1179" i="1"/>
  <c r="N1179" i="1" s="1"/>
  <c r="J1179" i="1"/>
  <c r="O1179" i="1" s="1"/>
  <c r="L1179" i="1"/>
  <c r="I1180" i="1"/>
  <c r="J1180" i="1"/>
  <c r="O1180" i="1" s="1"/>
  <c r="M1180" i="1"/>
  <c r="I1181" i="1"/>
  <c r="J1181" i="1"/>
  <c r="O1181" i="1" s="1"/>
  <c r="K1181" i="1"/>
  <c r="L1181" i="1"/>
  <c r="M1181" i="1"/>
  <c r="N1181" i="1"/>
  <c r="I1182" i="1"/>
  <c r="J1182" i="1"/>
  <c r="O1182" i="1" s="1"/>
  <c r="I1183" i="1"/>
  <c r="N1183" i="1" s="1"/>
  <c r="J1183" i="1"/>
  <c r="O1183" i="1" s="1"/>
  <c r="L1183" i="1"/>
  <c r="M1183" i="1"/>
  <c r="I1184" i="1"/>
  <c r="L1184" i="1" s="1"/>
  <c r="J1184" i="1"/>
  <c r="O1184" i="1" s="1"/>
  <c r="M1184" i="1"/>
  <c r="I1185" i="1"/>
  <c r="J1185" i="1"/>
  <c r="O1185" i="1" s="1"/>
  <c r="I1186" i="1"/>
  <c r="N1186" i="1" s="1"/>
  <c r="J1186" i="1"/>
  <c r="O1186" i="1" s="1"/>
  <c r="K1186" i="1"/>
  <c r="L1186" i="1"/>
  <c r="M1186" i="1"/>
  <c r="I1187" i="1"/>
  <c r="M1187" i="1" s="1"/>
  <c r="J1187" i="1"/>
  <c r="O1187" i="1" s="1"/>
  <c r="L1187" i="1"/>
  <c r="I1188" i="1"/>
  <c r="J1188" i="1"/>
  <c r="O1188" i="1" s="1"/>
  <c r="I1189" i="1"/>
  <c r="J1189" i="1"/>
  <c r="O1189" i="1" s="1"/>
  <c r="K1189" i="1"/>
  <c r="L1189" i="1"/>
  <c r="M1189" i="1"/>
  <c r="N1189" i="1"/>
  <c r="I1190" i="1"/>
  <c r="M1190" i="1" s="1"/>
  <c r="J1190" i="1"/>
  <c r="O1190" i="1" s="1"/>
  <c r="L1190" i="1"/>
  <c r="I1191" i="1"/>
  <c r="N1191" i="1" s="1"/>
  <c r="J1191" i="1"/>
  <c r="O1191" i="1" s="1"/>
  <c r="L1191" i="1"/>
  <c r="M1191" i="1"/>
  <c r="I1192" i="1"/>
  <c r="L1192" i="1" s="1"/>
  <c r="J1192" i="1"/>
  <c r="O1192" i="1" s="1"/>
  <c r="K1192" i="1"/>
  <c r="M1192" i="1"/>
  <c r="I1193" i="1"/>
  <c r="L1193" i="1" s="1"/>
  <c r="J1193" i="1"/>
  <c r="O1193" i="1" s="1"/>
  <c r="N1193" i="1"/>
  <c r="I1194" i="1"/>
  <c r="N1194" i="1" s="1"/>
  <c r="J1194" i="1"/>
  <c r="O1194" i="1" s="1"/>
  <c r="K1194" i="1"/>
  <c r="L1194" i="1"/>
  <c r="M1194" i="1"/>
  <c r="I1195" i="1"/>
  <c r="M1195" i="1" s="1"/>
  <c r="J1195" i="1"/>
  <c r="O1195" i="1" s="1"/>
  <c r="K1195" i="1"/>
  <c r="L1195" i="1"/>
  <c r="I1196" i="1"/>
  <c r="L1196" i="1" s="1"/>
  <c r="J1196" i="1"/>
  <c r="O1196" i="1" s="1"/>
  <c r="M1196" i="1"/>
  <c r="I1197" i="1"/>
  <c r="J1197" i="1"/>
  <c r="O1197" i="1" s="1"/>
  <c r="K1197" i="1"/>
  <c r="L1197" i="1"/>
  <c r="M1197" i="1"/>
  <c r="N1197" i="1"/>
  <c r="I1198" i="1"/>
  <c r="M1198" i="1" s="1"/>
  <c r="J1198" i="1"/>
  <c r="O1198" i="1" s="1"/>
  <c r="K1198" i="1"/>
  <c r="L1198" i="1"/>
  <c r="I1199" i="1"/>
  <c r="N1199" i="1" s="1"/>
  <c r="J1199" i="1"/>
  <c r="O1199" i="1" s="1"/>
  <c r="L1199" i="1"/>
  <c r="M1199" i="1"/>
  <c r="I1200" i="1"/>
  <c r="J1200" i="1"/>
  <c r="O1200" i="1" s="1"/>
  <c r="I1201" i="1"/>
  <c r="J1201" i="1"/>
  <c r="O1201" i="1" s="1"/>
  <c r="L1201" i="1"/>
  <c r="N1201" i="1"/>
  <c r="I1202" i="1"/>
  <c r="N1202" i="1" s="1"/>
  <c r="J1202" i="1"/>
  <c r="O1202" i="1" s="1"/>
  <c r="K1202" i="1"/>
  <c r="L1202" i="1"/>
  <c r="M1202" i="1"/>
  <c r="I1203" i="1"/>
  <c r="J1203" i="1"/>
  <c r="O1203" i="1" s="1"/>
  <c r="I1204" i="1"/>
  <c r="J1204" i="1"/>
  <c r="O1204" i="1" s="1"/>
  <c r="L1204" i="1"/>
  <c r="M1204" i="1"/>
  <c r="I1205" i="1"/>
  <c r="J1205" i="1"/>
  <c r="O1205" i="1" s="1"/>
  <c r="K1205" i="1"/>
  <c r="L1205" i="1"/>
  <c r="M1205" i="1"/>
  <c r="N1205" i="1"/>
  <c r="I1206" i="1"/>
  <c r="J1206" i="1"/>
  <c r="O1206" i="1" s="1"/>
  <c r="I1207" i="1"/>
  <c r="N1207" i="1" s="1"/>
  <c r="J1207" i="1"/>
  <c r="O1207" i="1" s="1"/>
  <c r="L1207" i="1"/>
  <c r="M1207" i="1"/>
  <c r="I1208" i="1"/>
  <c r="L1208" i="1" s="1"/>
  <c r="J1208" i="1"/>
  <c r="O1208" i="1" s="1"/>
  <c r="K1208" i="1"/>
  <c r="N1208" i="1"/>
  <c r="I1209" i="1"/>
  <c r="J1209" i="1"/>
  <c r="O1209" i="1" s="1"/>
  <c r="I1210" i="1"/>
  <c r="N1210" i="1" s="1"/>
  <c r="J1210" i="1"/>
  <c r="O1210" i="1" s="1"/>
  <c r="K1210" i="1"/>
  <c r="L1210" i="1"/>
  <c r="M1210" i="1"/>
  <c r="I1211" i="1"/>
  <c r="M1211" i="1" s="1"/>
  <c r="J1211" i="1"/>
  <c r="O1211" i="1" s="1"/>
  <c r="K1211" i="1"/>
  <c r="N1211" i="1"/>
  <c r="I1212" i="1"/>
  <c r="J1212" i="1"/>
  <c r="O1212" i="1" s="1"/>
  <c r="I1213" i="1"/>
  <c r="J1213" i="1"/>
  <c r="O1213" i="1" s="1"/>
  <c r="K1213" i="1"/>
  <c r="L1213" i="1"/>
  <c r="M1213" i="1"/>
  <c r="N1213" i="1"/>
  <c r="I1214" i="1"/>
  <c r="M1214" i="1" s="1"/>
  <c r="J1214" i="1"/>
  <c r="O1214" i="1" s="1"/>
  <c r="K1214" i="1"/>
  <c r="N1214" i="1"/>
  <c r="I1215" i="1"/>
  <c r="N1215" i="1" s="1"/>
  <c r="J1215" i="1"/>
  <c r="O1215" i="1" s="1"/>
  <c r="L1215" i="1"/>
  <c r="M1215" i="1"/>
  <c r="I1216" i="1"/>
  <c r="L1216" i="1" s="1"/>
  <c r="J1216" i="1"/>
  <c r="O1216" i="1" s="1"/>
  <c r="K1216" i="1"/>
  <c r="M1216" i="1"/>
  <c r="N1216" i="1"/>
  <c r="I1217" i="1"/>
  <c r="N1217" i="1" s="1"/>
  <c r="J1217" i="1"/>
  <c r="O1217" i="1" s="1"/>
  <c r="L1217" i="1"/>
  <c r="I1218" i="1"/>
  <c r="N1218" i="1" s="1"/>
  <c r="J1218" i="1"/>
  <c r="O1218" i="1" s="1"/>
  <c r="K1218" i="1"/>
  <c r="L1218" i="1"/>
  <c r="M1218" i="1"/>
  <c r="I1219" i="1"/>
  <c r="J1219" i="1"/>
  <c r="O1219" i="1" s="1"/>
  <c r="K1219" i="1"/>
  <c r="L1219" i="1"/>
  <c r="M1219" i="1"/>
  <c r="N1219" i="1"/>
  <c r="I1220" i="1"/>
  <c r="K1220" i="1" s="1"/>
  <c r="J1220" i="1"/>
  <c r="O1220" i="1" s="1"/>
  <c r="M1220" i="1"/>
  <c r="N1220" i="1"/>
  <c r="I1221" i="1"/>
  <c r="J1221" i="1"/>
  <c r="O1221" i="1" s="1"/>
  <c r="K1221" i="1"/>
  <c r="L1221" i="1"/>
  <c r="M1221" i="1"/>
  <c r="N1221" i="1"/>
  <c r="I1222" i="1"/>
  <c r="M1222" i="1" s="1"/>
  <c r="J1222" i="1"/>
  <c r="O1222" i="1" s="1"/>
  <c r="K1222" i="1"/>
  <c r="N1222" i="1"/>
  <c r="I1223" i="1"/>
  <c r="J1223" i="1"/>
  <c r="O1223" i="1" s="1"/>
  <c r="I1224" i="1"/>
  <c r="L1224" i="1" s="1"/>
  <c r="J1224" i="1"/>
  <c r="O1224" i="1" s="1"/>
  <c r="M1224" i="1"/>
  <c r="N1224" i="1"/>
  <c r="I1225" i="1"/>
  <c r="M1225" i="1" s="1"/>
  <c r="J1225" i="1"/>
  <c r="O1225" i="1" s="1"/>
  <c r="K1225" i="1"/>
  <c r="N1225" i="1"/>
  <c r="I1226" i="1"/>
  <c r="N1226" i="1" s="1"/>
  <c r="J1226" i="1"/>
  <c r="O1226" i="1" s="1"/>
  <c r="K1226" i="1"/>
  <c r="L1226" i="1"/>
  <c r="M1226" i="1"/>
  <c r="I1227" i="1"/>
  <c r="M1227" i="1" s="1"/>
  <c r="J1227" i="1"/>
  <c r="O1227" i="1" s="1"/>
  <c r="K1227" i="1"/>
  <c r="L1227" i="1"/>
  <c r="I1228" i="1"/>
  <c r="K1228" i="1" s="1"/>
  <c r="J1228" i="1"/>
  <c r="O1228" i="1" s="1"/>
  <c r="L1228" i="1"/>
  <c r="N1228" i="1"/>
  <c r="I1229" i="1"/>
  <c r="J1229" i="1"/>
  <c r="O1229" i="1" s="1"/>
  <c r="K1229" i="1"/>
  <c r="L1229" i="1"/>
  <c r="M1229" i="1"/>
  <c r="N1229" i="1"/>
  <c r="I1230" i="1"/>
  <c r="J1230" i="1"/>
  <c r="O1230" i="1" s="1"/>
  <c r="I1231" i="1"/>
  <c r="J1231" i="1"/>
  <c r="O1231" i="1" s="1"/>
  <c r="L1231" i="1"/>
  <c r="M1231" i="1"/>
  <c r="I1232" i="1"/>
  <c r="L1232" i="1" s="1"/>
  <c r="J1232" i="1"/>
  <c r="O1232" i="1" s="1"/>
  <c r="K1232" i="1"/>
  <c r="N1232" i="1"/>
  <c r="I1233" i="1"/>
  <c r="J1233" i="1"/>
  <c r="O1233" i="1" s="1"/>
  <c r="I1234" i="1"/>
  <c r="N1234" i="1" s="1"/>
  <c r="J1234" i="1"/>
  <c r="O1234" i="1" s="1"/>
  <c r="K1234" i="1"/>
  <c r="L1234" i="1"/>
  <c r="M1234" i="1"/>
  <c r="I1235" i="1"/>
  <c r="K1235" i="1" s="1"/>
  <c r="J1235" i="1"/>
  <c r="O1235" i="1" s="1"/>
  <c r="L1235" i="1"/>
  <c r="M1235" i="1"/>
  <c r="N1235" i="1"/>
  <c r="I1236" i="1"/>
  <c r="K1236" i="1" s="1"/>
  <c r="J1236" i="1"/>
  <c r="O1236" i="1" s="1"/>
  <c r="M1236" i="1"/>
  <c r="I1237" i="1"/>
  <c r="J1237" i="1"/>
  <c r="O1237" i="1" s="1"/>
  <c r="K1237" i="1"/>
  <c r="L1237" i="1"/>
  <c r="M1237" i="1"/>
  <c r="N1237" i="1"/>
  <c r="I1238" i="1"/>
  <c r="J1238" i="1"/>
  <c r="O1238" i="1" s="1"/>
  <c r="I1239" i="1"/>
  <c r="J1239" i="1"/>
  <c r="O1239" i="1" s="1"/>
  <c r="L1239" i="1"/>
  <c r="M1239" i="1"/>
  <c r="I1240" i="1"/>
  <c r="L1240" i="1" s="1"/>
  <c r="J1240" i="1"/>
  <c r="O1240" i="1" s="1"/>
  <c r="M1240" i="1"/>
  <c r="I1241" i="1"/>
  <c r="J1241" i="1"/>
  <c r="O1241" i="1" s="1"/>
  <c r="I1242" i="1"/>
  <c r="N1242" i="1" s="1"/>
  <c r="J1242" i="1"/>
  <c r="O1242" i="1" s="1"/>
  <c r="K1242" i="1"/>
  <c r="L1242" i="1"/>
  <c r="M1242" i="1"/>
  <c r="I1243" i="1"/>
  <c r="L1243" i="1" s="1"/>
  <c r="J1243" i="1"/>
  <c r="O1243" i="1" s="1"/>
  <c r="K1243" i="1"/>
  <c r="M1243" i="1"/>
  <c r="N1243" i="1"/>
  <c r="I1244" i="1"/>
  <c r="K1244" i="1" s="1"/>
  <c r="J1244" i="1"/>
  <c r="O1244" i="1" s="1"/>
  <c r="L1244" i="1"/>
  <c r="N1244" i="1"/>
  <c r="I1245" i="1"/>
  <c r="J1245" i="1"/>
  <c r="O1245" i="1" s="1"/>
  <c r="K1245" i="1"/>
  <c r="L1245" i="1"/>
  <c r="M1245" i="1"/>
  <c r="N1245" i="1"/>
  <c r="I1246" i="1"/>
  <c r="M1246" i="1" s="1"/>
  <c r="J1246" i="1"/>
  <c r="O1246" i="1" s="1"/>
  <c r="K1246" i="1"/>
  <c r="L1246" i="1"/>
  <c r="N1246" i="1"/>
  <c r="I1247" i="1"/>
  <c r="L1247" i="1" s="1"/>
  <c r="J1247" i="1"/>
  <c r="O1247" i="1" s="1"/>
  <c r="M1247" i="1"/>
  <c r="I1248" i="1"/>
  <c r="L1248" i="1" s="1"/>
  <c r="J1248" i="1"/>
  <c r="O1248" i="1" s="1"/>
  <c r="K1248" i="1"/>
  <c r="N1248" i="1"/>
  <c r="I1249" i="1"/>
  <c r="M1249" i="1" s="1"/>
  <c r="J1249" i="1"/>
  <c r="O1249" i="1" s="1"/>
  <c r="K1249" i="1"/>
  <c r="L1249" i="1"/>
  <c r="N1249" i="1"/>
  <c r="I1250" i="1"/>
  <c r="N1250" i="1" s="1"/>
  <c r="J1250" i="1"/>
  <c r="O1250" i="1" s="1"/>
  <c r="K1250" i="1"/>
  <c r="L1250" i="1"/>
  <c r="M1250" i="1"/>
  <c r="I1251" i="1"/>
  <c r="K1251" i="1" s="1"/>
  <c r="J1251" i="1"/>
  <c r="O1251" i="1" s="1"/>
  <c r="L1251" i="1"/>
  <c r="N1251" i="1"/>
  <c r="I1252" i="1"/>
  <c r="J1252" i="1"/>
  <c r="O1252" i="1" s="1"/>
  <c r="I1253" i="1"/>
  <c r="J1253" i="1"/>
  <c r="O1253" i="1" s="1"/>
  <c r="K1253" i="1"/>
  <c r="L1253" i="1"/>
  <c r="M1253" i="1"/>
  <c r="N1253" i="1"/>
  <c r="I1254" i="1"/>
  <c r="M1254" i="1" s="1"/>
  <c r="J1254" i="1"/>
  <c r="O1254" i="1" s="1"/>
  <c r="K1254" i="1"/>
  <c r="L1254" i="1"/>
  <c r="I1255" i="1"/>
  <c r="M1255" i="1" s="1"/>
  <c r="J1255" i="1"/>
  <c r="O1255" i="1" s="1"/>
  <c r="L1255" i="1"/>
  <c r="I1256" i="1"/>
  <c r="J1256" i="1"/>
  <c r="O1256" i="1" s="1"/>
  <c r="I1257" i="1"/>
  <c r="M1257" i="1" s="1"/>
  <c r="J1257" i="1"/>
  <c r="O1257" i="1" s="1"/>
  <c r="K1257" i="1"/>
  <c r="L1257" i="1"/>
  <c r="I1258" i="1"/>
  <c r="N1258" i="1" s="1"/>
  <c r="J1258" i="1"/>
  <c r="O1258" i="1" s="1"/>
  <c r="K1258" i="1"/>
  <c r="L1258" i="1"/>
  <c r="M1258" i="1"/>
  <c r="I1259" i="1"/>
  <c r="L1259" i="1" s="1"/>
  <c r="J1259" i="1"/>
  <c r="O1259" i="1" s="1"/>
  <c r="K1259" i="1"/>
  <c r="M1259" i="1"/>
  <c r="I1260" i="1"/>
  <c r="J1260" i="1"/>
  <c r="O1260" i="1" s="1"/>
  <c r="I1261" i="1"/>
  <c r="J1261" i="1"/>
  <c r="O1261" i="1" s="1"/>
  <c r="K1261" i="1"/>
  <c r="L1261" i="1"/>
  <c r="M1261" i="1"/>
  <c r="N1261" i="1"/>
  <c r="I1262" i="1"/>
  <c r="M1262" i="1" s="1"/>
  <c r="J1262" i="1"/>
  <c r="O1262" i="1" s="1"/>
  <c r="L1262" i="1"/>
  <c r="N1262" i="1"/>
  <c r="I1263" i="1"/>
  <c r="L1263" i="1" s="1"/>
  <c r="J1263" i="1"/>
  <c r="O1263" i="1" s="1"/>
  <c r="M1263" i="1"/>
  <c r="I1264" i="1"/>
  <c r="J1264" i="1"/>
  <c r="O1264" i="1" s="1"/>
  <c r="I1265" i="1"/>
  <c r="M1265" i="1" s="1"/>
  <c r="J1265" i="1"/>
  <c r="O1265" i="1" s="1"/>
  <c r="L1265" i="1"/>
  <c r="N1265" i="1"/>
  <c r="I1266" i="1"/>
  <c r="N1266" i="1" s="1"/>
  <c r="J1266" i="1"/>
  <c r="O1266" i="1" s="1"/>
  <c r="K1266" i="1"/>
  <c r="L1266" i="1"/>
  <c r="M1266" i="1"/>
  <c r="I1267" i="1"/>
  <c r="J1267" i="1"/>
  <c r="O1267" i="1" s="1"/>
  <c r="I1268" i="1"/>
  <c r="K1268" i="1" s="1"/>
  <c r="J1268" i="1"/>
  <c r="O1268" i="1" s="1"/>
  <c r="L1268" i="1"/>
  <c r="M1268" i="1"/>
  <c r="N1268" i="1"/>
  <c r="I1269" i="1"/>
  <c r="J1269" i="1"/>
  <c r="O1269" i="1" s="1"/>
  <c r="K1269" i="1"/>
  <c r="L1269" i="1"/>
  <c r="M1269" i="1"/>
  <c r="N1269" i="1"/>
  <c r="I1270" i="1"/>
  <c r="M1270" i="1" s="1"/>
  <c r="J1270" i="1"/>
  <c r="O1270" i="1" s="1"/>
  <c r="K1270" i="1"/>
  <c r="N1270" i="1"/>
  <c r="I1271" i="1"/>
  <c r="M1271" i="1" s="1"/>
  <c r="J1271" i="1"/>
  <c r="O1271" i="1" s="1"/>
  <c r="L1271" i="1"/>
  <c r="I1272" i="1"/>
  <c r="L1272" i="1" s="1"/>
  <c r="J1272" i="1"/>
  <c r="O1272" i="1" s="1"/>
  <c r="K1272" i="1"/>
  <c r="M1272" i="1"/>
  <c r="N1272" i="1"/>
  <c r="I1273" i="1"/>
  <c r="M1273" i="1" s="1"/>
  <c r="J1273" i="1"/>
  <c r="O1273" i="1" s="1"/>
  <c r="K1273" i="1"/>
  <c r="N1273" i="1"/>
  <c r="I1274" i="1"/>
  <c r="N1274" i="1" s="1"/>
  <c r="J1274" i="1"/>
  <c r="O1274" i="1" s="1"/>
  <c r="K1274" i="1"/>
  <c r="L1274" i="1"/>
  <c r="M1274" i="1"/>
  <c r="I1275" i="1"/>
  <c r="J1275" i="1"/>
  <c r="O1275" i="1" s="1"/>
  <c r="I1276" i="1"/>
  <c r="K1276" i="1" s="1"/>
  <c r="J1276" i="1"/>
  <c r="O1276" i="1" s="1"/>
  <c r="L1276" i="1"/>
  <c r="M1276" i="1"/>
  <c r="I1277" i="1"/>
  <c r="J1277" i="1"/>
  <c r="O1277" i="1" s="1"/>
  <c r="K1277" i="1"/>
  <c r="L1277" i="1"/>
  <c r="M1277" i="1"/>
  <c r="N1277" i="1"/>
  <c r="I1278" i="1"/>
  <c r="M1278" i="1" s="1"/>
  <c r="J1278" i="1"/>
  <c r="O1278" i="1" s="1"/>
  <c r="L1278" i="1"/>
  <c r="I1279" i="1"/>
  <c r="J1279" i="1"/>
  <c r="O1279" i="1" s="1"/>
  <c r="I1280" i="1"/>
  <c r="L1280" i="1" s="1"/>
  <c r="J1280" i="1"/>
  <c r="O1280" i="1" s="1"/>
  <c r="K1280" i="1"/>
  <c r="M1280" i="1"/>
  <c r="I1281" i="1"/>
  <c r="M1281" i="1" s="1"/>
  <c r="J1281" i="1"/>
  <c r="O1281" i="1" s="1"/>
  <c r="L1281" i="1"/>
  <c r="I1282" i="1"/>
  <c r="N1282" i="1" s="1"/>
  <c r="J1282" i="1"/>
  <c r="O1282" i="1" s="1"/>
  <c r="K1282" i="1"/>
  <c r="L1282" i="1"/>
  <c r="M1282" i="1"/>
  <c r="I1283" i="1"/>
  <c r="J1283" i="1"/>
  <c r="O1283" i="1" s="1"/>
  <c r="K1283" i="1"/>
  <c r="L1283" i="1"/>
  <c r="M1283" i="1"/>
  <c r="N1283" i="1"/>
  <c r="I1284" i="1"/>
  <c r="K1284" i="1" s="1"/>
  <c r="J1284" i="1"/>
  <c r="O1284" i="1" s="1"/>
  <c r="M1284" i="1"/>
  <c r="N1284" i="1"/>
  <c r="I1285" i="1"/>
  <c r="J1285" i="1"/>
  <c r="O1285" i="1" s="1"/>
  <c r="K1285" i="1"/>
  <c r="L1285" i="1"/>
  <c r="M1285" i="1"/>
  <c r="N1285" i="1"/>
  <c r="I1286" i="1"/>
  <c r="M1286" i="1" s="1"/>
  <c r="J1286" i="1"/>
  <c r="O1286" i="1" s="1"/>
  <c r="K1286" i="1"/>
  <c r="N1286" i="1"/>
  <c r="I1287" i="1"/>
  <c r="J1287" i="1"/>
  <c r="O1287" i="1" s="1"/>
  <c r="I1288" i="1"/>
  <c r="L1288" i="1" s="1"/>
  <c r="J1288" i="1"/>
  <c r="O1288" i="1" s="1"/>
  <c r="M1288" i="1"/>
  <c r="N1288" i="1"/>
  <c r="I1289" i="1"/>
  <c r="M1289" i="1" s="1"/>
  <c r="J1289" i="1"/>
  <c r="O1289" i="1" s="1"/>
  <c r="K1289" i="1"/>
  <c r="N1289" i="1"/>
  <c r="I1290" i="1"/>
  <c r="N1290" i="1" s="1"/>
  <c r="J1290" i="1"/>
  <c r="O1290" i="1" s="1"/>
  <c r="K1290" i="1"/>
  <c r="L1290" i="1"/>
  <c r="M1290" i="1"/>
  <c r="I1291" i="1"/>
  <c r="M1291" i="1" s="1"/>
  <c r="J1291" i="1"/>
  <c r="O1291" i="1" s="1"/>
  <c r="K1291" i="1"/>
  <c r="L1291" i="1"/>
  <c r="I1292" i="1"/>
  <c r="K1292" i="1" s="1"/>
  <c r="J1292" i="1"/>
  <c r="O1292" i="1" s="1"/>
  <c r="L1292" i="1"/>
  <c r="N1292" i="1"/>
  <c r="I1293" i="1"/>
  <c r="J1293" i="1"/>
  <c r="O1293" i="1" s="1"/>
  <c r="K1293" i="1"/>
  <c r="L1293" i="1"/>
  <c r="M1293" i="1"/>
  <c r="N1293" i="1"/>
  <c r="I1294" i="1"/>
  <c r="J1294" i="1"/>
  <c r="O1294" i="1" s="1"/>
  <c r="I1295" i="1"/>
  <c r="J1295" i="1"/>
  <c r="O1295" i="1" s="1"/>
  <c r="L1295" i="1"/>
  <c r="M1295" i="1"/>
  <c r="I1296" i="1"/>
  <c r="L1296" i="1" s="1"/>
  <c r="J1296" i="1"/>
  <c r="O1296" i="1" s="1"/>
  <c r="K1296" i="1"/>
  <c r="N1296" i="1"/>
  <c r="I1297" i="1"/>
  <c r="J1297" i="1"/>
  <c r="O1297" i="1" s="1"/>
  <c r="I1298" i="1"/>
  <c r="N1298" i="1" s="1"/>
  <c r="J1298" i="1"/>
  <c r="O1298" i="1" s="1"/>
  <c r="K1298" i="1"/>
  <c r="L1298" i="1"/>
  <c r="M1298" i="1"/>
  <c r="I1299" i="1"/>
  <c r="K1299" i="1" s="1"/>
  <c r="J1299" i="1"/>
  <c r="O1299" i="1" s="1"/>
  <c r="L1299" i="1"/>
  <c r="M1299" i="1"/>
  <c r="N1299" i="1"/>
  <c r="I1300" i="1"/>
  <c r="K1300" i="1" s="1"/>
  <c r="J1300" i="1"/>
  <c r="O1300" i="1" s="1"/>
  <c r="M1300" i="1"/>
  <c r="I1301" i="1"/>
  <c r="J1301" i="1"/>
  <c r="O1301" i="1" s="1"/>
  <c r="K1301" i="1"/>
  <c r="L1301" i="1"/>
  <c r="M1301" i="1"/>
  <c r="N1301" i="1"/>
  <c r="I1302" i="1"/>
  <c r="J1302" i="1"/>
  <c r="O1302" i="1" s="1"/>
  <c r="I1303" i="1"/>
  <c r="J1303" i="1"/>
  <c r="O1303" i="1" s="1"/>
  <c r="L1303" i="1"/>
  <c r="M1303" i="1"/>
  <c r="I1304" i="1"/>
  <c r="L1304" i="1" s="1"/>
  <c r="J1304" i="1"/>
  <c r="O1304" i="1" s="1"/>
  <c r="M1304" i="1"/>
  <c r="I1305" i="1"/>
  <c r="J1305" i="1"/>
  <c r="O1305" i="1" s="1"/>
  <c r="I1306" i="1"/>
  <c r="N1306" i="1" s="1"/>
  <c r="J1306" i="1"/>
  <c r="O1306" i="1" s="1"/>
  <c r="K1306" i="1"/>
  <c r="L1306" i="1"/>
  <c r="M1306" i="1"/>
  <c r="I1307" i="1"/>
  <c r="L1307" i="1" s="1"/>
  <c r="J1307" i="1"/>
  <c r="O1307" i="1" s="1"/>
  <c r="K1307" i="1"/>
  <c r="M1307" i="1"/>
  <c r="N1307" i="1"/>
  <c r="I1308" i="1"/>
  <c r="K1308" i="1" s="1"/>
  <c r="J1308" i="1"/>
  <c r="O1308" i="1" s="1"/>
  <c r="L1308" i="1"/>
  <c r="N1308" i="1"/>
  <c r="I1309" i="1"/>
  <c r="J1309" i="1"/>
  <c r="O1309" i="1" s="1"/>
  <c r="K1309" i="1"/>
  <c r="L1309" i="1"/>
  <c r="M1309" i="1"/>
  <c r="N1309" i="1"/>
  <c r="I1310" i="1"/>
  <c r="M1310" i="1" s="1"/>
  <c r="J1310" i="1"/>
  <c r="O1310" i="1" s="1"/>
  <c r="K1310" i="1"/>
  <c r="L1310" i="1"/>
  <c r="N1310" i="1"/>
  <c r="I1311" i="1"/>
  <c r="L1311" i="1" s="1"/>
  <c r="J1311" i="1"/>
  <c r="O1311" i="1" s="1"/>
  <c r="M1311" i="1"/>
  <c r="I1312" i="1"/>
  <c r="L1312" i="1" s="1"/>
  <c r="J1312" i="1"/>
  <c r="O1312" i="1" s="1"/>
  <c r="K1312" i="1"/>
  <c r="N1312" i="1"/>
  <c r="I1313" i="1"/>
  <c r="J1313" i="1"/>
  <c r="O1313" i="1" s="1"/>
  <c r="I1314" i="1"/>
  <c r="N1314" i="1" s="1"/>
  <c r="J1314" i="1"/>
  <c r="O1314" i="1" s="1"/>
  <c r="K1314" i="1"/>
  <c r="L1314" i="1"/>
  <c r="I1315" i="1"/>
  <c r="L1315" i="1" s="1"/>
  <c r="J1315" i="1"/>
  <c r="O1315" i="1" s="1"/>
  <c r="K1315" i="1"/>
  <c r="M1315" i="1"/>
  <c r="N1315" i="1"/>
  <c r="I1316" i="1"/>
  <c r="L1316" i="1" s="1"/>
  <c r="J1316" i="1"/>
  <c r="O1316" i="1" s="1"/>
  <c r="K1316" i="1"/>
  <c r="M1316" i="1"/>
  <c r="I1317" i="1"/>
  <c r="J1317" i="1"/>
  <c r="O1317" i="1" s="1"/>
  <c r="K1317" i="1"/>
  <c r="L1317" i="1"/>
  <c r="M1317" i="1"/>
  <c r="N1317" i="1"/>
  <c r="I1318" i="1"/>
  <c r="J1318" i="1"/>
  <c r="O1318" i="1" s="1"/>
  <c r="I1319" i="1"/>
  <c r="K1319" i="1" s="1"/>
  <c r="J1319" i="1"/>
  <c r="O1319" i="1" s="1"/>
  <c r="L1319" i="1"/>
  <c r="M1319" i="1"/>
  <c r="N1319" i="1"/>
  <c r="I1320" i="1"/>
  <c r="L1320" i="1" s="1"/>
  <c r="J1320" i="1"/>
  <c r="O1320" i="1" s="1"/>
  <c r="M1320" i="1"/>
  <c r="N1320" i="1"/>
  <c r="I1321" i="1"/>
  <c r="M1321" i="1" s="1"/>
  <c r="J1321" i="1"/>
  <c r="O1321" i="1" s="1"/>
  <c r="L1321" i="1"/>
  <c r="I1322" i="1"/>
  <c r="J1322" i="1"/>
  <c r="O1322" i="1" s="1"/>
  <c r="I1323" i="1"/>
  <c r="J1323" i="1"/>
  <c r="O1323" i="1" s="1"/>
  <c r="K1323" i="1"/>
  <c r="L1323" i="1"/>
  <c r="M1323" i="1"/>
  <c r="N1323" i="1"/>
  <c r="I1324" i="1"/>
  <c r="K1324" i="1" s="1"/>
  <c r="J1324" i="1"/>
  <c r="O1324" i="1" s="1"/>
  <c r="L1324" i="1"/>
  <c r="M1324" i="1"/>
  <c r="N1324" i="1"/>
  <c r="I1325" i="1"/>
  <c r="J1325" i="1"/>
  <c r="O1325" i="1" s="1"/>
  <c r="K1325" i="1"/>
  <c r="L1325" i="1"/>
  <c r="M1325" i="1"/>
  <c r="N1325" i="1"/>
  <c r="I1326" i="1"/>
  <c r="K1326" i="1" s="1"/>
  <c r="J1326" i="1"/>
  <c r="O1326" i="1" s="1"/>
  <c r="L1326" i="1"/>
  <c r="N1326" i="1"/>
  <c r="I1327" i="1"/>
  <c r="K1327" i="1" s="1"/>
  <c r="J1327" i="1"/>
  <c r="O1327" i="1" s="1"/>
  <c r="L1327" i="1"/>
  <c r="N1327" i="1"/>
  <c r="I1328" i="1"/>
  <c r="J1328" i="1"/>
  <c r="O1328" i="1" s="1"/>
  <c r="I1329" i="1"/>
  <c r="M1329" i="1" s="1"/>
  <c r="J1329" i="1"/>
  <c r="O1329" i="1" s="1"/>
  <c r="K1329" i="1"/>
  <c r="L1329" i="1"/>
  <c r="I1330" i="1"/>
  <c r="N1330" i="1" s="1"/>
  <c r="J1330" i="1"/>
  <c r="O1330" i="1" s="1"/>
  <c r="K1330" i="1"/>
  <c r="M1330" i="1"/>
  <c r="I1331" i="1"/>
  <c r="L1331" i="1" s="1"/>
  <c r="J1331" i="1"/>
  <c r="O1331" i="1" s="1"/>
  <c r="K1331" i="1"/>
  <c r="M1331" i="1"/>
  <c r="I1332" i="1"/>
  <c r="J1332" i="1"/>
  <c r="O1332" i="1" s="1"/>
  <c r="I1333" i="1"/>
  <c r="J1333" i="1"/>
  <c r="O1333" i="1" s="1"/>
  <c r="K1333" i="1"/>
  <c r="L1333" i="1"/>
  <c r="M1333" i="1"/>
  <c r="N1333" i="1"/>
  <c r="I1334" i="1"/>
  <c r="M1334" i="1" s="1"/>
  <c r="J1334" i="1"/>
  <c r="O1334" i="1" s="1"/>
  <c r="K1334" i="1"/>
  <c r="L1334" i="1"/>
  <c r="I1335" i="1"/>
  <c r="K1335" i="1" s="1"/>
  <c r="J1335" i="1"/>
  <c r="O1335" i="1" s="1"/>
  <c r="M1335" i="1"/>
  <c r="N1335" i="1"/>
  <c r="I1336" i="1"/>
  <c r="L1336" i="1" s="1"/>
  <c r="J1336" i="1"/>
  <c r="O1336" i="1" s="1"/>
  <c r="M1336" i="1"/>
  <c r="I1337" i="1"/>
  <c r="J1337" i="1"/>
  <c r="O1337" i="1" s="1"/>
  <c r="I1338" i="1"/>
  <c r="N1338" i="1" s="1"/>
  <c r="J1338" i="1"/>
  <c r="O1338" i="1" s="1"/>
  <c r="K1338" i="1"/>
  <c r="L1338" i="1"/>
  <c r="M1338" i="1"/>
  <c r="I1339" i="1"/>
  <c r="K1339" i="1" s="1"/>
  <c r="J1339" i="1"/>
  <c r="O1339" i="1" s="1"/>
  <c r="L1339" i="1"/>
  <c r="M1339" i="1"/>
  <c r="N1339" i="1"/>
  <c r="I1340" i="1"/>
  <c r="K1340" i="1" s="1"/>
  <c r="J1340" i="1"/>
  <c r="O1340" i="1" s="1"/>
  <c r="L1340" i="1"/>
  <c r="N1340" i="1"/>
  <c r="I1341" i="1"/>
  <c r="J1341" i="1"/>
  <c r="O1341" i="1" s="1"/>
  <c r="K1341" i="1"/>
  <c r="L1341" i="1"/>
  <c r="M1341" i="1"/>
  <c r="N1341" i="1"/>
  <c r="I1342" i="1"/>
  <c r="J1342" i="1"/>
  <c r="O1342" i="1" s="1"/>
  <c r="I1343" i="1"/>
  <c r="J1343" i="1"/>
  <c r="O1343" i="1" s="1"/>
  <c r="I1344" i="1"/>
  <c r="L1344" i="1" s="1"/>
  <c r="J1344" i="1"/>
  <c r="O1344" i="1" s="1"/>
  <c r="K1344" i="1"/>
  <c r="M1344" i="1"/>
  <c r="I1345" i="1"/>
  <c r="M1345" i="1" s="1"/>
  <c r="J1345" i="1"/>
  <c r="O1345" i="1" s="1"/>
  <c r="K1345" i="1"/>
  <c r="N1345" i="1"/>
  <c r="I1346" i="1"/>
  <c r="N1346" i="1" s="1"/>
  <c r="J1346" i="1"/>
  <c r="O1346" i="1" s="1"/>
  <c r="K1346" i="1"/>
  <c r="L1346" i="1"/>
  <c r="M1346" i="1"/>
  <c r="I1347" i="1"/>
  <c r="J1347" i="1"/>
  <c r="O1347" i="1" s="1"/>
  <c r="I1348" i="1"/>
  <c r="M1348" i="1" s="1"/>
  <c r="J1348" i="1"/>
  <c r="O1348" i="1" s="1"/>
  <c r="K1348" i="1"/>
  <c r="L1348" i="1"/>
  <c r="I1349" i="1"/>
  <c r="J1349" i="1"/>
  <c r="O1349" i="1" s="1"/>
  <c r="K1349" i="1"/>
  <c r="L1349" i="1"/>
  <c r="M1349" i="1"/>
  <c r="N1349" i="1"/>
  <c r="I1350" i="1"/>
  <c r="L1350" i="1" s="1"/>
  <c r="J1350" i="1"/>
  <c r="O1350" i="1" s="1"/>
  <c r="K1350" i="1"/>
  <c r="M1350" i="1"/>
  <c r="N1350" i="1"/>
  <c r="I1351" i="1"/>
  <c r="K1351" i="1" s="1"/>
  <c r="J1351" i="1"/>
  <c r="O1351" i="1" s="1"/>
  <c r="M1351" i="1"/>
  <c r="I1352" i="1"/>
  <c r="J1352" i="1"/>
  <c r="O1352" i="1" s="1"/>
  <c r="I1353" i="1"/>
  <c r="M1353" i="1" s="1"/>
  <c r="J1353" i="1"/>
  <c r="O1353" i="1" s="1"/>
  <c r="K1353" i="1"/>
  <c r="L1353" i="1"/>
  <c r="N1353" i="1"/>
  <c r="I1354" i="1"/>
  <c r="N1354" i="1" s="1"/>
  <c r="J1354" i="1"/>
  <c r="O1354" i="1" s="1"/>
  <c r="L1354" i="1"/>
  <c r="M1354" i="1"/>
  <c r="I1355" i="1"/>
  <c r="K1355" i="1" s="1"/>
  <c r="J1355" i="1"/>
  <c r="O1355" i="1" s="1"/>
  <c r="L1355" i="1"/>
  <c r="N1355" i="1"/>
  <c r="I1356" i="1"/>
  <c r="J1356" i="1"/>
  <c r="O1356" i="1" s="1"/>
  <c r="I1357" i="1"/>
  <c r="J1357" i="1"/>
  <c r="O1357" i="1" s="1"/>
  <c r="K1357" i="1"/>
  <c r="L1357" i="1"/>
  <c r="M1357" i="1"/>
  <c r="N1357" i="1"/>
  <c r="I1358" i="1"/>
  <c r="J1358" i="1"/>
  <c r="O1358" i="1" s="1"/>
  <c r="K1358" i="1"/>
  <c r="L1358" i="1"/>
  <c r="M1358" i="1"/>
  <c r="N1358" i="1"/>
  <c r="I1359" i="1"/>
  <c r="M1359" i="1" s="1"/>
  <c r="J1359" i="1"/>
  <c r="O1359" i="1" s="1"/>
  <c r="L1359" i="1"/>
  <c r="I1360" i="1"/>
  <c r="L1360" i="1" s="1"/>
  <c r="J1360" i="1"/>
  <c r="O1360" i="1" s="1"/>
  <c r="K1360" i="1"/>
  <c r="N1360" i="1"/>
  <c r="I1361" i="1"/>
  <c r="M1361" i="1" s="1"/>
  <c r="J1361" i="1"/>
  <c r="O1361" i="1" s="1"/>
  <c r="K1361" i="1"/>
  <c r="L1361" i="1"/>
  <c r="N1361" i="1"/>
  <c r="I1362" i="1"/>
  <c r="J1362" i="1"/>
  <c r="O1362" i="1" s="1"/>
  <c r="I1363" i="1"/>
  <c r="J1363" i="1"/>
  <c r="O1363" i="1" s="1"/>
  <c r="K1363" i="1"/>
  <c r="L1363" i="1"/>
  <c r="I1364" i="1"/>
  <c r="L1364" i="1" s="1"/>
  <c r="J1364" i="1"/>
  <c r="O1364" i="1" s="1"/>
  <c r="K1364" i="1"/>
  <c r="M1364" i="1"/>
  <c r="N1364" i="1"/>
  <c r="I1365" i="1"/>
  <c r="J1365" i="1"/>
  <c r="O1365" i="1" s="1"/>
  <c r="K1365" i="1"/>
  <c r="L1365" i="1"/>
  <c r="M1365" i="1"/>
  <c r="N1365" i="1"/>
  <c r="I1366" i="1"/>
  <c r="N1366" i="1" s="1"/>
  <c r="J1366" i="1"/>
  <c r="O1366" i="1" s="1"/>
  <c r="K1366" i="1"/>
  <c r="L1366" i="1"/>
  <c r="M1366" i="1"/>
  <c r="I1367" i="1"/>
  <c r="J1367" i="1"/>
  <c r="O1367" i="1" s="1"/>
  <c r="I1368" i="1"/>
  <c r="L1368" i="1" s="1"/>
  <c r="J1368" i="1"/>
  <c r="O1368" i="1" s="1"/>
  <c r="K1368" i="1"/>
  <c r="M1368" i="1"/>
  <c r="N1368" i="1"/>
  <c r="I1369" i="1"/>
  <c r="M1369" i="1" s="1"/>
  <c r="J1369" i="1"/>
  <c r="O1369" i="1" s="1"/>
  <c r="L1369" i="1"/>
  <c r="N1369" i="1"/>
  <c r="I1370" i="1"/>
  <c r="N1370" i="1" s="1"/>
  <c r="J1370" i="1"/>
  <c r="O1370" i="1" s="1"/>
  <c r="L1370" i="1"/>
  <c r="I1371" i="1"/>
  <c r="J1371" i="1"/>
  <c r="O1371" i="1" s="1"/>
  <c r="I1372" i="1"/>
  <c r="J1372" i="1"/>
  <c r="O1372" i="1" s="1"/>
  <c r="K1372" i="1"/>
  <c r="L1372" i="1"/>
  <c r="M1372" i="1"/>
  <c r="N1372" i="1"/>
  <c r="I1373" i="1"/>
  <c r="J1373" i="1"/>
  <c r="O1373" i="1" s="1"/>
  <c r="K1373" i="1"/>
  <c r="L1373" i="1"/>
  <c r="M1373" i="1"/>
  <c r="N1373" i="1"/>
  <c r="I1374" i="1"/>
  <c r="N1374" i="1" s="1"/>
  <c r="J1374" i="1"/>
  <c r="O1374" i="1" s="1"/>
  <c r="L1374" i="1"/>
  <c r="M1374" i="1"/>
  <c r="I1375" i="1"/>
  <c r="K1375" i="1" s="1"/>
  <c r="J1375" i="1"/>
  <c r="O1375" i="1" s="1"/>
  <c r="L1375" i="1"/>
  <c r="N1375" i="1"/>
  <c r="I1376" i="1"/>
  <c r="L1376" i="1" s="1"/>
  <c r="J1376" i="1"/>
  <c r="O1376" i="1" s="1"/>
  <c r="K1376" i="1"/>
  <c r="M1376" i="1"/>
  <c r="N1376" i="1"/>
  <c r="I1377" i="1"/>
  <c r="J1377" i="1"/>
  <c r="O1377" i="1" s="1"/>
  <c r="I1378" i="1"/>
  <c r="L1378" i="1" s="1"/>
  <c r="J1378" i="1"/>
  <c r="O1378" i="1" s="1"/>
  <c r="K1378" i="1"/>
  <c r="I1379" i="1"/>
  <c r="L1379" i="1" s="1"/>
  <c r="J1379" i="1"/>
  <c r="O1379" i="1" s="1"/>
  <c r="K1379" i="1"/>
  <c r="M1379" i="1"/>
  <c r="N1379" i="1"/>
  <c r="I1380" i="1"/>
  <c r="N1380" i="1" s="1"/>
  <c r="J1380" i="1"/>
  <c r="O1380" i="1" s="1"/>
  <c r="K1380" i="1"/>
  <c r="L1380" i="1"/>
  <c r="M1380" i="1"/>
  <c r="I1381" i="1"/>
  <c r="J1381" i="1"/>
  <c r="O1381" i="1" s="1"/>
  <c r="K1381" i="1"/>
  <c r="L1381" i="1"/>
  <c r="M1381" i="1"/>
  <c r="N1381" i="1"/>
  <c r="I1382" i="1"/>
  <c r="J1382" i="1"/>
  <c r="O1382" i="1" s="1"/>
  <c r="I1383" i="1"/>
  <c r="K1383" i="1" s="1"/>
  <c r="J1383" i="1"/>
  <c r="O1383" i="1" s="1"/>
  <c r="L1383" i="1"/>
  <c r="M1383" i="1"/>
  <c r="N1383" i="1"/>
  <c r="I1384" i="1"/>
  <c r="L1384" i="1" s="1"/>
  <c r="J1384" i="1"/>
  <c r="O1384" i="1" s="1"/>
  <c r="M1384" i="1"/>
  <c r="N1384" i="1"/>
  <c r="I1385" i="1"/>
  <c r="M1385" i="1" s="1"/>
  <c r="J1385" i="1"/>
  <c r="O1385" i="1" s="1"/>
  <c r="L1385" i="1"/>
  <c r="I1386" i="1"/>
  <c r="J1386" i="1"/>
  <c r="O1386" i="1" s="1"/>
  <c r="I1387" i="1"/>
  <c r="J1387" i="1"/>
  <c r="O1387" i="1" s="1"/>
  <c r="K1387" i="1"/>
  <c r="L1387" i="1"/>
  <c r="M1387" i="1"/>
  <c r="N1387" i="1"/>
  <c r="I1388" i="1"/>
  <c r="N1388" i="1" s="1"/>
  <c r="J1388" i="1"/>
  <c r="O1388" i="1" s="1"/>
  <c r="L1388" i="1"/>
  <c r="M1388" i="1"/>
  <c r="I1389" i="1"/>
  <c r="J1389" i="1"/>
  <c r="O1389" i="1" s="1"/>
  <c r="K1389" i="1"/>
  <c r="L1389" i="1"/>
  <c r="M1389" i="1"/>
  <c r="N1389" i="1"/>
  <c r="I1390" i="1"/>
  <c r="K1390" i="1" s="1"/>
  <c r="J1390" i="1"/>
  <c r="O1390" i="1" s="1"/>
  <c r="L1390" i="1"/>
  <c r="N1390" i="1"/>
  <c r="I1391" i="1"/>
  <c r="K1391" i="1" s="1"/>
  <c r="J1391" i="1"/>
  <c r="O1391" i="1" s="1"/>
  <c r="L1391" i="1"/>
  <c r="M1391" i="1"/>
  <c r="N1391" i="1"/>
  <c r="I1392" i="1"/>
  <c r="J1392" i="1"/>
  <c r="O1392" i="1" s="1"/>
  <c r="I1393" i="1"/>
  <c r="J1393" i="1"/>
  <c r="O1393" i="1" s="1"/>
  <c r="K1393" i="1"/>
  <c r="L1393" i="1"/>
  <c r="I1394" i="1"/>
  <c r="N1394" i="1" s="1"/>
  <c r="J1394" i="1"/>
  <c r="O1394" i="1" s="1"/>
  <c r="K1394" i="1"/>
  <c r="M1394" i="1"/>
  <c r="I1395" i="1"/>
  <c r="N1395" i="1" s="1"/>
  <c r="J1395" i="1"/>
  <c r="O1395" i="1" s="1"/>
  <c r="K1395" i="1"/>
  <c r="L1395" i="1"/>
  <c r="M1395" i="1"/>
  <c r="I1396" i="1"/>
  <c r="J1396" i="1"/>
  <c r="O1396" i="1" s="1"/>
  <c r="I1397" i="1"/>
  <c r="J1397" i="1"/>
  <c r="O1397" i="1" s="1"/>
  <c r="K1397" i="1"/>
  <c r="L1397" i="1"/>
  <c r="M1397" i="1"/>
  <c r="N1397" i="1"/>
  <c r="I1398" i="1"/>
  <c r="J1398" i="1"/>
  <c r="O1398" i="1" s="1"/>
  <c r="K1398" i="1"/>
  <c r="L1398" i="1"/>
  <c r="I1399" i="1"/>
  <c r="K1399" i="1" s="1"/>
  <c r="J1399" i="1"/>
  <c r="O1399" i="1" s="1"/>
  <c r="M1399" i="1"/>
  <c r="N1399" i="1"/>
  <c r="I1400" i="1"/>
  <c r="L1400" i="1" s="1"/>
  <c r="J1400" i="1"/>
  <c r="O1400" i="1" s="1"/>
  <c r="M1400" i="1"/>
  <c r="I1401" i="1"/>
  <c r="J1401" i="1"/>
  <c r="O1401" i="1" s="1"/>
  <c r="I1402" i="1"/>
  <c r="N1402" i="1" s="1"/>
  <c r="J1402" i="1"/>
  <c r="O1402" i="1" s="1"/>
  <c r="K1402" i="1"/>
  <c r="L1402" i="1"/>
  <c r="M1402" i="1"/>
  <c r="I1403" i="1"/>
  <c r="N1403" i="1" s="1"/>
  <c r="J1403" i="1"/>
  <c r="O1403" i="1" s="1"/>
  <c r="L1403" i="1"/>
  <c r="M1403" i="1"/>
  <c r="I1404" i="1"/>
  <c r="K1404" i="1" s="1"/>
  <c r="J1404" i="1"/>
  <c r="O1404" i="1" s="1"/>
  <c r="L1404" i="1"/>
  <c r="N1404" i="1"/>
  <c r="I1405" i="1"/>
  <c r="J1405" i="1"/>
  <c r="O1405" i="1" s="1"/>
  <c r="K1405" i="1"/>
  <c r="L1405" i="1"/>
  <c r="M1405" i="1"/>
  <c r="N1405" i="1"/>
  <c r="I1406" i="1"/>
  <c r="L1406" i="1" s="1"/>
  <c r="J1406" i="1"/>
  <c r="O1406" i="1" s="1"/>
  <c r="I1407" i="1"/>
  <c r="J1407" i="1"/>
  <c r="O1407" i="1" s="1"/>
  <c r="I1408" i="1"/>
  <c r="K1408" i="1" s="1"/>
  <c r="J1408" i="1"/>
  <c r="O1408" i="1" s="1"/>
  <c r="I1409" i="1"/>
  <c r="J1409" i="1"/>
  <c r="O1409" i="1" s="1"/>
  <c r="I1410" i="1"/>
  <c r="N1410" i="1" s="1"/>
  <c r="J1410" i="1"/>
  <c r="O1410" i="1" s="1"/>
  <c r="K1410" i="1"/>
  <c r="L1410" i="1"/>
  <c r="M1410" i="1"/>
  <c r="I1411" i="1"/>
  <c r="J1411" i="1"/>
  <c r="O1411" i="1" s="1"/>
  <c r="M1411" i="1"/>
  <c r="I1412" i="1"/>
  <c r="J1412" i="1"/>
  <c r="O1412" i="1" s="1"/>
  <c r="K1412" i="1"/>
  <c r="L1412" i="1"/>
  <c r="I1413" i="1"/>
  <c r="J1413" i="1"/>
  <c r="O1413" i="1" s="1"/>
  <c r="K1413" i="1"/>
  <c r="L1413" i="1"/>
  <c r="M1413" i="1"/>
  <c r="N1413" i="1"/>
  <c r="I1414" i="1"/>
  <c r="J1414" i="1"/>
  <c r="O1414" i="1" s="1"/>
  <c r="I1415" i="1"/>
  <c r="K1415" i="1" s="1"/>
  <c r="J1415" i="1"/>
  <c r="O1415" i="1" s="1"/>
  <c r="M1415" i="1"/>
  <c r="I1416" i="1"/>
  <c r="J1416" i="1"/>
  <c r="O1416" i="1" s="1"/>
  <c r="M1416" i="1"/>
  <c r="I1417" i="1"/>
  <c r="M1417" i="1" s="1"/>
  <c r="J1417" i="1"/>
  <c r="O1417" i="1" s="1"/>
  <c r="K1417" i="1"/>
  <c r="L1417" i="1"/>
  <c r="N1417" i="1"/>
  <c r="I1418" i="1"/>
  <c r="N1418" i="1" s="1"/>
  <c r="J1418" i="1"/>
  <c r="O1418" i="1" s="1"/>
  <c r="L1418" i="1"/>
  <c r="M1418" i="1"/>
  <c r="I1419" i="1"/>
  <c r="K1419" i="1" s="1"/>
  <c r="J1419" i="1"/>
  <c r="O1419" i="1" s="1"/>
  <c r="L1419" i="1"/>
  <c r="N1419" i="1"/>
  <c r="I1420" i="1"/>
  <c r="L1420" i="1" s="1"/>
  <c r="J1420" i="1"/>
  <c r="O1420" i="1" s="1"/>
  <c r="N1420" i="1"/>
  <c r="I1421" i="1"/>
  <c r="J1421" i="1"/>
  <c r="O1421" i="1" s="1"/>
  <c r="K1421" i="1"/>
  <c r="L1421" i="1"/>
  <c r="M1421" i="1"/>
  <c r="N1421" i="1"/>
  <c r="I1422" i="1"/>
  <c r="J1422" i="1"/>
  <c r="O1422" i="1" s="1"/>
  <c r="K1422" i="1"/>
  <c r="L1422" i="1"/>
  <c r="M1422" i="1"/>
  <c r="N1422" i="1"/>
  <c r="I1423" i="1"/>
  <c r="J1423" i="1"/>
  <c r="O1423" i="1" s="1"/>
  <c r="L1423" i="1"/>
  <c r="M1423" i="1"/>
  <c r="I1424" i="1"/>
  <c r="K1424" i="1" s="1"/>
  <c r="J1424" i="1"/>
  <c r="O1424" i="1" s="1"/>
  <c r="I1425" i="1"/>
  <c r="M1425" i="1" s="1"/>
  <c r="J1425" i="1"/>
  <c r="O1425" i="1" s="1"/>
  <c r="K1425" i="1"/>
  <c r="L1425" i="1"/>
  <c r="N1425" i="1"/>
  <c r="I1426" i="1"/>
  <c r="J1426" i="1"/>
  <c r="O1426" i="1" s="1"/>
  <c r="M1426" i="1"/>
  <c r="I1427" i="1"/>
  <c r="J1427" i="1"/>
  <c r="O1427" i="1" s="1"/>
  <c r="I1428" i="1"/>
  <c r="L1428" i="1" s="1"/>
  <c r="J1428" i="1"/>
  <c r="O1428" i="1" s="1"/>
  <c r="M1428" i="1"/>
  <c r="N1428" i="1"/>
  <c r="I1429" i="1"/>
  <c r="J1429" i="1"/>
  <c r="O1429" i="1" s="1"/>
  <c r="K1429" i="1"/>
  <c r="L1429" i="1"/>
  <c r="M1429" i="1"/>
  <c r="N1429" i="1"/>
  <c r="I1430" i="1"/>
  <c r="N1430" i="1" s="1"/>
  <c r="J1430" i="1"/>
  <c r="O1430" i="1" s="1"/>
  <c r="K1430" i="1"/>
  <c r="L1430" i="1"/>
  <c r="M1430" i="1"/>
  <c r="I1431" i="1"/>
  <c r="J1431" i="1"/>
  <c r="O1431" i="1" s="1"/>
  <c r="M1431" i="1"/>
  <c r="I1432" i="1"/>
  <c r="L1432" i="1" s="1"/>
  <c r="J1432" i="1"/>
  <c r="O1432" i="1" s="1"/>
  <c r="K1432" i="1"/>
  <c r="M1432" i="1"/>
  <c r="N1432" i="1"/>
  <c r="I1433" i="1"/>
  <c r="M1433" i="1" s="1"/>
  <c r="J1433" i="1"/>
  <c r="O1433" i="1" s="1"/>
  <c r="L1433" i="1"/>
  <c r="N1433" i="1"/>
  <c r="I1434" i="1"/>
  <c r="N1434" i="1" s="1"/>
  <c r="J1434" i="1"/>
  <c r="O1434" i="1" s="1"/>
  <c r="L1434" i="1"/>
  <c r="I1435" i="1"/>
  <c r="J1435" i="1"/>
  <c r="O1435" i="1" s="1"/>
  <c r="I1436" i="1"/>
  <c r="J1436" i="1"/>
  <c r="O1436" i="1" s="1"/>
  <c r="K1436" i="1"/>
  <c r="L1436" i="1"/>
  <c r="M1436" i="1"/>
  <c r="N1436" i="1"/>
  <c r="I1437" i="1"/>
  <c r="J1437" i="1"/>
  <c r="O1437" i="1" s="1"/>
  <c r="K1437" i="1"/>
  <c r="L1437" i="1"/>
  <c r="M1437" i="1"/>
  <c r="N1437" i="1"/>
  <c r="I1438" i="1"/>
  <c r="N1438" i="1" s="1"/>
  <c r="J1438" i="1"/>
  <c r="O1438" i="1" s="1"/>
  <c r="L1438" i="1"/>
  <c r="M1438" i="1"/>
  <c r="I1439" i="1"/>
  <c r="J1439" i="1"/>
  <c r="O1439" i="1" s="1"/>
  <c r="L1439" i="1"/>
  <c r="N1439" i="1"/>
  <c r="I1440" i="1"/>
  <c r="L1440" i="1" s="1"/>
  <c r="J1440" i="1"/>
  <c r="O1440" i="1" s="1"/>
  <c r="K1440" i="1"/>
  <c r="M1440" i="1"/>
  <c r="N1440" i="1"/>
  <c r="I1441" i="1"/>
  <c r="J1441" i="1"/>
  <c r="O1441" i="1" s="1"/>
  <c r="I1442" i="1"/>
  <c r="K1442" i="1" s="1"/>
  <c r="J1442" i="1"/>
  <c r="O1442" i="1" s="1"/>
  <c r="I1443" i="1"/>
  <c r="J1443" i="1"/>
  <c r="O1443" i="1" s="1"/>
  <c r="I1444" i="1"/>
  <c r="N1444" i="1" s="1"/>
  <c r="J1444" i="1"/>
  <c r="O1444" i="1" s="1"/>
  <c r="K1444" i="1"/>
  <c r="L1444" i="1"/>
  <c r="M1444" i="1"/>
  <c r="I1445" i="1"/>
  <c r="J1445" i="1"/>
  <c r="O1445" i="1" s="1"/>
  <c r="K1445" i="1"/>
  <c r="L1445" i="1"/>
  <c r="M1445" i="1"/>
  <c r="N1445" i="1"/>
  <c r="I1446" i="1"/>
  <c r="J1446" i="1"/>
  <c r="O1446" i="1" s="1"/>
  <c r="M1446" i="1"/>
  <c r="I1447" i="1"/>
  <c r="K1447" i="1" s="1"/>
  <c r="J1447" i="1"/>
  <c r="O1447" i="1" s="1"/>
  <c r="L1447" i="1"/>
  <c r="M1447" i="1"/>
  <c r="N1447" i="1"/>
  <c r="I1448" i="1"/>
  <c r="L1448" i="1" s="1"/>
  <c r="J1448" i="1"/>
  <c r="O1448" i="1" s="1"/>
  <c r="M1448" i="1"/>
  <c r="N1448" i="1"/>
  <c r="I1449" i="1"/>
  <c r="M1449" i="1" s="1"/>
  <c r="J1449" i="1"/>
  <c r="O1449" i="1" s="1"/>
  <c r="L1449" i="1"/>
  <c r="I1450" i="1"/>
  <c r="L1450" i="1" s="1"/>
  <c r="J1450" i="1"/>
  <c r="O1450" i="1" s="1"/>
  <c r="I1451" i="1"/>
  <c r="J1451" i="1"/>
  <c r="O1451" i="1" s="1"/>
  <c r="K1451" i="1"/>
  <c r="L1451" i="1"/>
  <c r="M1451" i="1"/>
  <c r="N1451" i="1"/>
  <c r="I1452" i="1"/>
  <c r="N1452" i="1" s="1"/>
  <c r="J1452" i="1"/>
  <c r="O1452" i="1" s="1"/>
  <c r="L1452" i="1"/>
  <c r="M1452" i="1"/>
  <c r="I1453" i="1"/>
  <c r="J1453" i="1"/>
  <c r="O1453" i="1" s="1"/>
  <c r="K1453" i="1"/>
  <c r="L1453" i="1"/>
  <c r="M1453" i="1"/>
  <c r="N1453" i="1"/>
  <c r="I1454" i="1"/>
  <c r="K1454" i="1" s="1"/>
  <c r="J1454" i="1"/>
  <c r="O1454" i="1" s="1"/>
  <c r="L1454" i="1"/>
  <c r="N1454" i="1"/>
  <c r="I1455" i="1"/>
  <c r="K1455" i="1" s="1"/>
  <c r="J1455" i="1"/>
  <c r="O1455" i="1" s="1"/>
  <c r="L1455" i="1"/>
  <c r="M1455" i="1"/>
  <c r="N1455" i="1"/>
  <c r="I1456" i="1"/>
  <c r="J1456" i="1"/>
  <c r="O1456" i="1" s="1"/>
  <c r="N1456" i="1"/>
  <c r="I1457" i="1"/>
  <c r="K1457" i="1" s="1"/>
  <c r="J1457" i="1"/>
  <c r="O1457" i="1" s="1"/>
  <c r="L1457" i="1"/>
  <c r="I1458" i="1"/>
  <c r="M1458" i="1" s="1"/>
  <c r="J1458" i="1"/>
  <c r="O1458" i="1" s="1"/>
  <c r="K1458" i="1"/>
  <c r="I1459" i="1"/>
  <c r="N1459" i="1" s="1"/>
  <c r="J1459" i="1"/>
  <c r="O1459" i="1" s="1"/>
  <c r="K1459" i="1"/>
  <c r="L1459" i="1"/>
  <c r="M1459" i="1"/>
  <c r="I1460" i="1"/>
  <c r="M1460" i="1" s="1"/>
  <c r="J1460" i="1"/>
  <c r="O1460" i="1" s="1"/>
  <c r="I1461" i="1"/>
  <c r="J1461" i="1"/>
  <c r="O1461" i="1" s="1"/>
  <c r="K1461" i="1"/>
  <c r="L1461" i="1"/>
  <c r="M1461" i="1"/>
  <c r="N1461" i="1"/>
  <c r="I1462" i="1"/>
  <c r="J1462" i="1"/>
  <c r="O1462" i="1" s="1"/>
  <c r="K1462" i="1"/>
  <c r="L1462" i="1"/>
  <c r="I1463" i="1"/>
  <c r="K1463" i="1" s="1"/>
  <c r="J1463" i="1"/>
  <c r="O1463" i="1" s="1"/>
  <c r="M1463" i="1"/>
  <c r="N1463" i="1"/>
  <c r="I1464" i="1"/>
  <c r="L1464" i="1" s="1"/>
  <c r="J1464" i="1"/>
  <c r="O1464" i="1" s="1"/>
  <c r="M1464" i="1"/>
  <c r="I1465" i="1"/>
  <c r="J1465" i="1"/>
  <c r="O1465" i="1" s="1"/>
  <c r="L1465" i="1"/>
  <c r="I1466" i="1"/>
  <c r="N1466" i="1" s="1"/>
  <c r="J1466" i="1"/>
  <c r="O1466" i="1" s="1"/>
  <c r="K1466" i="1"/>
  <c r="L1466" i="1"/>
  <c r="M1466" i="1"/>
  <c r="I1467" i="1"/>
  <c r="N1467" i="1" s="1"/>
  <c r="J1467" i="1"/>
  <c r="O1467" i="1" s="1"/>
  <c r="L1467" i="1"/>
  <c r="M1467" i="1"/>
  <c r="I1468" i="1"/>
  <c r="K1468" i="1" s="1"/>
  <c r="J1468" i="1"/>
  <c r="O1468" i="1" s="1"/>
  <c r="L1468" i="1"/>
  <c r="N1468" i="1"/>
  <c r="I1469" i="1"/>
  <c r="J1469" i="1"/>
  <c r="O1469" i="1" s="1"/>
  <c r="K1469" i="1"/>
  <c r="L1469" i="1"/>
  <c r="M1469" i="1"/>
  <c r="N1469" i="1"/>
  <c r="I1470" i="1"/>
  <c r="L1470" i="1" s="1"/>
  <c r="J1470" i="1"/>
  <c r="O1470" i="1" s="1"/>
  <c r="N1470" i="1"/>
  <c r="I1471" i="1"/>
  <c r="J1471" i="1"/>
  <c r="O1471" i="1" s="1"/>
  <c r="N1471" i="1"/>
  <c r="I1472" i="1"/>
  <c r="K1472" i="1" s="1"/>
  <c r="J1472" i="1"/>
  <c r="O1472" i="1" s="1"/>
  <c r="M1472" i="1"/>
  <c r="I1473" i="1"/>
  <c r="N1473" i="1" s="1"/>
  <c r="J1473" i="1"/>
  <c r="O1473" i="1" s="1"/>
  <c r="K1473" i="1"/>
  <c r="I1474" i="1"/>
  <c r="N1474" i="1" s="1"/>
  <c r="J1474" i="1"/>
  <c r="O1474" i="1" s="1"/>
  <c r="K1474" i="1"/>
  <c r="L1474" i="1"/>
  <c r="M1474" i="1"/>
  <c r="I1475" i="1"/>
  <c r="M1475" i="1" s="1"/>
  <c r="J1475" i="1"/>
  <c r="O1475" i="1" s="1"/>
  <c r="I1476" i="1"/>
  <c r="J1476" i="1"/>
  <c r="O1476" i="1" s="1"/>
  <c r="K1476" i="1"/>
  <c r="L1476" i="1"/>
  <c r="I1477" i="1"/>
  <c r="J1477" i="1"/>
  <c r="O1477" i="1" s="1"/>
  <c r="K1477" i="1"/>
  <c r="L1477" i="1"/>
  <c r="M1477" i="1"/>
  <c r="N1477" i="1"/>
  <c r="I1478" i="1"/>
  <c r="L1478" i="1" s="1"/>
  <c r="J1478" i="1"/>
  <c r="O1478" i="1" s="1"/>
  <c r="K1478" i="1"/>
  <c r="N1478" i="1"/>
  <c r="I1479" i="1"/>
  <c r="K1479" i="1" s="1"/>
  <c r="J1479" i="1"/>
  <c r="O1479" i="1" s="1"/>
  <c r="M1479" i="1"/>
  <c r="I1480" i="1"/>
  <c r="M1480" i="1" s="1"/>
  <c r="J1480" i="1"/>
  <c r="O1480" i="1" s="1"/>
  <c r="I1481" i="1"/>
  <c r="M1481" i="1" s="1"/>
  <c r="J1481" i="1"/>
  <c r="O1481" i="1" s="1"/>
  <c r="K1481" i="1"/>
  <c r="L1481" i="1"/>
  <c r="N1481" i="1"/>
  <c r="I1482" i="1"/>
  <c r="N1482" i="1" s="1"/>
  <c r="J1482" i="1"/>
  <c r="O1482" i="1" s="1"/>
  <c r="L1482" i="1"/>
  <c r="M1482" i="1"/>
  <c r="I1483" i="1"/>
  <c r="K1483" i="1" s="1"/>
  <c r="J1483" i="1"/>
  <c r="O1483" i="1" s="1"/>
  <c r="L1483" i="1"/>
  <c r="N1483" i="1"/>
  <c r="I1484" i="1"/>
  <c r="J1484" i="1"/>
  <c r="O1484" i="1" s="1"/>
  <c r="L1484" i="1"/>
  <c r="N1484" i="1"/>
  <c r="I1485" i="1"/>
  <c r="J1485" i="1"/>
  <c r="O1485" i="1" s="1"/>
  <c r="K1485" i="1"/>
  <c r="L1485" i="1"/>
  <c r="M1485" i="1"/>
  <c r="N1485" i="1"/>
  <c r="I1486" i="1"/>
  <c r="J1486" i="1"/>
  <c r="O1486" i="1" s="1"/>
  <c r="K1486" i="1"/>
  <c r="L1486" i="1"/>
  <c r="M1486" i="1"/>
  <c r="N1486" i="1"/>
  <c r="I1487" i="1"/>
  <c r="J1487" i="1"/>
  <c r="O1487" i="1" s="1"/>
  <c r="I1488" i="1"/>
  <c r="K1488" i="1" s="1"/>
  <c r="J1488" i="1"/>
  <c r="O1488" i="1" s="1"/>
  <c r="N1488" i="1"/>
  <c r="I1489" i="1"/>
  <c r="N1489" i="1" s="1"/>
  <c r="J1489" i="1"/>
  <c r="O1489" i="1" s="1"/>
  <c r="K1489" i="1"/>
  <c r="L1489" i="1"/>
  <c r="M1489" i="1"/>
  <c r="I1490" i="1"/>
  <c r="J1490" i="1"/>
  <c r="O1490" i="1" s="1"/>
  <c r="I1491" i="1"/>
  <c r="M1491" i="1" s="1"/>
  <c r="J1491" i="1"/>
  <c r="O1491" i="1" s="1"/>
  <c r="I1492" i="1"/>
  <c r="J1492" i="1"/>
  <c r="O1492" i="1" s="1"/>
  <c r="K1492" i="1"/>
  <c r="L1492" i="1"/>
  <c r="M1492" i="1"/>
  <c r="N1492" i="1"/>
  <c r="I1493" i="1"/>
  <c r="J1493" i="1"/>
  <c r="O1493" i="1" s="1"/>
  <c r="K1493" i="1"/>
  <c r="L1493" i="1"/>
  <c r="I1494" i="1"/>
  <c r="N1494" i="1" s="1"/>
  <c r="J1494" i="1"/>
  <c r="O1494" i="1" s="1"/>
  <c r="L1494" i="1"/>
  <c r="M1494" i="1"/>
  <c r="I1495" i="1"/>
  <c r="L1495" i="1" s="1"/>
  <c r="J1495" i="1"/>
  <c r="O1495" i="1" s="1"/>
  <c r="K1495" i="1"/>
  <c r="M1495" i="1"/>
  <c r="N1495" i="1"/>
  <c r="I1496" i="1"/>
  <c r="K1496" i="1" s="1"/>
  <c r="J1496" i="1"/>
  <c r="O1496" i="1" s="1"/>
  <c r="L1496" i="1"/>
  <c r="N1496" i="1"/>
  <c r="I1497" i="1"/>
  <c r="N1497" i="1" s="1"/>
  <c r="J1497" i="1"/>
  <c r="O1497" i="1" s="1"/>
  <c r="K1497" i="1"/>
  <c r="L1497" i="1"/>
  <c r="M1497" i="1"/>
  <c r="I1498" i="1"/>
  <c r="M1498" i="1" s="1"/>
  <c r="J1498" i="1"/>
  <c r="O1498" i="1" s="1"/>
  <c r="K1498" i="1"/>
  <c r="L1498" i="1"/>
  <c r="N1498" i="1"/>
  <c r="I1499" i="1"/>
  <c r="L1499" i="1" s="1"/>
  <c r="J1499" i="1"/>
  <c r="O1499" i="1" s="1"/>
  <c r="I1500" i="1"/>
  <c r="J1500" i="1"/>
  <c r="O1500" i="1" s="1"/>
  <c r="K1500" i="1"/>
  <c r="L1500" i="1"/>
  <c r="M1500" i="1"/>
  <c r="N1500" i="1"/>
  <c r="I1501" i="1"/>
  <c r="M1501" i="1" s="1"/>
  <c r="J1501" i="1"/>
  <c r="O1501" i="1" s="1"/>
  <c r="K1501" i="1"/>
  <c r="L1501" i="1"/>
  <c r="N1501" i="1"/>
  <c r="I1502" i="1"/>
  <c r="N1502" i="1" s="1"/>
  <c r="J1502" i="1"/>
  <c r="O1502" i="1" s="1"/>
  <c r="L1502" i="1"/>
  <c r="M1502" i="1"/>
  <c r="I1503" i="1"/>
  <c r="L1503" i="1" s="1"/>
  <c r="J1503" i="1"/>
  <c r="O1503" i="1" s="1"/>
  <c r="K1503" i="1"/>
  <c r="N1503" i="1"/>
  <c r="I1504" i="1"/>
  <c r="J1504" i="1"/>
  <c r="O1504" i="1" s="1"/>
  <c r="L1504" i="1"/>
  <c r="N1504" i="1"/>
  <c r="I1505" i="1"/>
  <c r="N1505" i="1" s="1"/>
  <c r="J1505" i="1"/>
  <c r="O1505" i="1" s="1"/>
  <c r="K1505" i="1"/>
  <c r="L1505" i="1"/>
  <c r="M1505" i="1"/>
  <c r="I1506" i="1"/>
  <c r="M1506" i="1" s="1"/>
  <c r="J1506" i="1"/>
  <c r="O1506" i="1" s="1"/>
  <c r="K1506" i="1"/>
  <c r="N1506" i="1"/>
  <c r="I1507" i="1"/>
  <c r="J1507" i="1"/>
  <c r="O1507" i="1" s="1"/>
  <c r="L1507" i="1"/>
  <c r="M1507" i="1"/>
  <c r="I1508" i="1"/>
  <c r="J1508" i="1"/>
  <c r="O1508" i="1" s="1"/>
  <c r="K1508" i="1"/>
  <c r="L1508" i="1"/>
  <c r="M1508" i="1"/>
  <c r="N1508" i="1"/>
  <c r="I1509" i="1"/>
  <c r="M1509" i="1" s="1"/>
  <c r="J1509" i="1"/>
  <c r="O1509" i="1" s="1"/>
  <c r="K1509" i="1"/>
  <c r="N1509" i="1"/>
  <c r="I1510" i="1"/>
  <c r="N1510" i="1" s="1"/>
  <c r="J1510" i="1"/>
  <c r="O1510" i="1" s="1"/>
  <c r="L1510" i="1"/>
  <c r="M1510" i="1"/>
  <c r="I1511" i="1"/>
  <c r="L1511" i="1" s="1"/>
  <c r="J1511" i="1"/>
  <c r="O1511" i="1" s="1"/>
  <c r="M1511" i="1"/>
  <c r="N1511" i="1"/>
  <c r="I1512" i="1"/>
  <c r="N1512" i="1" s="1"/>
  <c r="J1512" i="1"/>
  <c r="O1512" i="1" s="1"/>
  <c r="L1512" i="1"/>
  <c r="I1513" i="1"/>
  <c r="N1513" i="1" s="1"/>
  <c r="J1513" i="1"/>
  <c r="O1513" i="1" s="1"/>
  <c r="K1513" i="1"/>
  <c r="L1513" i="1"/>
  <c r="M1513" i="1"/>
  <c r="I1514" i="1"/>
  <c r="M1514" i="1" s="1"/>
  <c r="J1514" i="1"/>
  <c r="O1514" i="1" s="1"/>
  <c r="L1514" i="1"/>
  <c r="N1514" i="1"/>
  <c r="I1515" i="1"/>
  <c r="M1515" i="1" s="1"/>
  <c r="J1515" i="1"/>
  <c r="O1515" i="1" s="1"/>
  <c r="L1515" i="1"/>
  <c r="I1516" i="1"/>
  <c r="J1516" i="1"/>
  <c r="O1516" i="1" s="1"/>
  <c r="K1516" i="1"/>
  <c r="L1516" i="1"/>
  <c r="M1516" i="1"/>
  <c r="N1516" i="1"/>
  <c r="I1517" i="1"/>
  <c r="M1517" i="1" s="1"/>
  <c r="J1517" i="1"/>
  <c r="O1517" i="1" s="1"/>
  <c r="L1517" i="1"/>
  <c r="N1517" i="1"/>
  <c r="I1518" i="1"/>
  <c r="N1518" i="1" s="1"/>
  <c r="J1518" i="1"/>
  <c r="O1518" i="1" s="1"/>
  <c r="L1518" i="1"/>
  <c r="M1518" i="1"/>
  <c r="I1519" i="1"/>
  <c r="J1519" i="1"/>
  <c r="O1519" i="1" s="1"/>
  <c r="I1520" i="1"/>
  <c r="L1520" i="1" s="1"/>
  <c r="J1520" i="1"/>
  <c r="O1520" i="1" s="1"/>
  <c r="N1520" i="1"/>
  <c r="I1521" i="1"/>
  <c r="N1521" i="1" s="1"/>
  <c r="J1521" i="1"/>
  <c r="O1521" i="1" s="1"/>
  <c r="K1521" i="1"/>
  <c r="L1521" i="1"/>
  <c r="M1521" i="1"/>
  <c r="I1522" i="1"/>
  <c r="J1522" i="1"/>
  <c r="O1522" i="1" s="1"/>
  <c r="I1523" i="1"/>
  <c r="L1523" i="1" s="1"/>
  <c r="J1523" i="1"/>
  <c r="O1523" i="1" s="1"/>
  <c r="M1523" i="1"/>
  <c r="I1524" i="1"/>
  <c r="J1524" i="1"/>
  <c r="O1524" i="1" s="1"/>
  <c r="K1524" i="1"/>
  <c r="L1524" i="1"/>
  <c r="M1524" i="1"/>
  <c r="N1524" i="1"/>
  <c r="I1525" i="1"/>
  <c r="J1525" i="1"/>
  <c r="O1525" i="1" s="1"/>
  <c r="I1526" i="1"/>
  <c r="N1526" i="1" s="1"/>
  <c r="J1526" i="1"/>
  <c r="O1526" i="1" s="1"/>
  <c r="L1526" i="1"/>
  <c r="M1526" i="1"/>
  <c r="I1527" i="1"/>
  <c r="L1527" i="1" s="1"/>
  <c r="J1527" i="1"/>
  <c r="O1527" i="1" s="1"/>
  <c r="K1527" i="1"/>
  <c r="M1527" i="1"/>
  <c r="I1528" i="1"/>
  <c r="J1528" i="1"/>
  <c r="O1528" i="1" s="1"/>
  <c r="I1529" i="1"/>
  <c r="N1529" i="1" s="1"/>
  <c r="J1529" i="1"/>
  <c r="O1529" i="1" s="1"/>
  <c r="K1529" i="1"/>
  <c r="L1529" i="1"/>
  <c r="M1529" i="1"/>
  <c r="I1530" i="1"/>
  <c r="K1530" i="1" s="1"/>
  <c r="J1530" i="1"/>
  <c r="O1530" i="1" s="1"/>
  <c r="M1530" i="1"/>
  <c r="N1530" i="1"/>
  <c r="I1531" i="1"/>
  <c r="K1531" i="1" s="1"/>
  <c r="J1531" i="1"/>
  <c r="O1531" i="1" s="1"/>
  <c r="L1531" i="1"/>
  <c r="N1531" i="1"/>
  <c r="I1532" i="1"/>
  <c r="J1532" i="1"/>
  <c r="O1532" i="1" s="1"/>
  <c r="K1532" i="1"/>
  <c r="L1532" i="1"/>
  <c r="M1532" i="1"/>
  <c r="N1532" i="1"/>
  <c r="I1533" i="1"/>
  <c r="M1533" i="1" s="1"/>
  <c r="J1533" i="1"/>
  <c r="O1533" i="1" s="1"/>
  <c r="K1533" i="1"/>
  <c r="L1533" i="1"/>
  <c r="N1533" i="1"/>
  <c r="I1534" i="1"/>
  <c r="L1534" i="1" s="1"/>
  <c r="J1534" i="1"/>
  <c r="O1534" i="1" s="1"/>
  <c r="M1534" i="1"/>
  <c r="I1535" i="1"/>
  <c r="L1535" i="1" s="1"/>
  <c r="J1535" i="1"/>
  <c r="O1535" i="1" s="1"/>
  <c r="K1535" i="1"/>
  <c r="N1535" i="1"/>
  <c r="I1536" i="1"/>
  <c r="M1536" i="1" s="1"/>
  <c r="J1536" i="1"/>
  <c r="O1536" i="1" s="1"/>
  <c r="K1536" i="1"/>
  <c r="L1536" i="1"/>
  <c r="N1536" i="1"/>
  <c r="I1537" i="1"/>
  <c r="N1537" i="1" s="1"/>
  <c r="J1537" i="1"/>
  <c r="O1537" i="1" s="1"/>
  <c r="K1537" i="1"/>
  <c r="L1537" i="1"/>
  <c r="M1537" i="1"/>
  <c r="I1538" i="1"/>
  <c r="M1538" i="1" s="1"/>
  <c r="J1538" i="1"/>
  <c r="O1538" i="1" s="1"/>
  <c r="K1538" i="1"/>
  <c r="L1538" i="1"/>
  <c r="N1538" i="1"/>
  <c r="I1539" i="1"/>
  <c r="J1539" i="1"/>
  <c r="O1539" i="1" s="1"/>
  <c r="I1540" i="1"/>
  <c r="J1540" i="1"/>
  <c r="O1540" i="1" s="1"/>
  <c r="K1540" i="1"/>
  <c r="L1540" i="1"/>
  <c r="M1540" i="1"/>
  <c r="N1540" i="1"/>
  <c r="I1541" i="1"/>
  <c r="M1541" i="1" s="1"/>
  <c r="J1541" i="1"/>
  <c r="O1541" i="1" s="1"/>
  <c r="K1541" i="1"/>
  <c r="L1541" i="1"/>
  <c r="I1542" i="1"/>
  <c r="L1542" i="1" s="1"/>
  <c r="J1542" i="1"/>
  <c r="O1542" i="1" s="1"/>
  <c r="I1543" i="1"/>
  <c r="J1543" i="1"/>
  <c r="O1543" i="1" s="1"/>
  <c r="I1544" i="1"/>
  <c r="M1544" i="1" s="1"/>
  <c r="J1544" i="1"/>
  <c r="O1544" i="1" s="1"/>
  <c r="K1544" i="1"/>
  <c r="L1544" i="1"/>
  <c r="I1545" i="1"/>
  <c r="N1545" i="1" s="1"/>
  <c r="J1545" i="1"/>
  <c r="O1545" i="1" s="1"/>
  <c r="K1545" i="1"/>
  <c r="L1545" i="1"/>
  <c r="M1545" i="1"/>
  <c r="I1546" i="1"/>
  <c r="L1546" i="1" s="1"/>
  <c r="J1546" i="1"/>
  <c r="O1546" i="1" s="1"/>
  <c r="K1546" i="1"/>
  <c r="M1546" i="1"/>
  <c r="I1547" i="1"/>
  <c r="J1547" i="1"/>
  <c r="O1547" i="1" s="1"/>
  <c r="I1548" i="1"/>
  <c r="J1548" i="1"/>
  <c r="O1548" i="1" s="1"/>
  <c r="K1548" i="1"/>
  <c r="L1548" i="1"/>
  <c r="M1548" i="1"/>
  <c r="N1548" i="1"/>
  <c r="I1549" i="1"/>
  <c r="M1549" i="1" s="1"/>
  <c r="J1549" i="1"/>
  <c r="O1549" i="1" s="1"/>
  <c r="L1549" i="1"/>
  <c r="N1549" i="1"/>
  <c r="I1550" i="1"/>
  <c r="J1550" i="1"/>
  <c r="O1550" i="1" s="1"/>
  <c r="L1550" i="1"/>
  <c r="M1550" i="1"/>
  <c r="I1551" i="1"/>
  <c r="J1551" i="1"/>
  <c r="O1551" i="1" s="1"/>
  <c r="I1552" i="1"/>
  <c r="M1552" i="1" s="1"/>
  <c r="J1552" i="1"/>
  <c r="O1552" i="1" s="1"/>
  <c r="L1552" i="1"/>
  <c r="N1552" i="1"/>
  <c r="I1553" i="1"/>
  <c r="N1553" i="1" s="1"/>
  <c r="J1553" i="1"/>
  <c r="O1553" i="1" s="1"/>
  <c r="K1553" i="1"/>
  <c r="L1553" i="1"/>
  <c r="M1553" i="1"/>
  <c r="I1554" i="1"/>
  <c r="J1554" i="1"/>
  <c r="O1554" i="1" s="1"/>
  <c r="I1555" i="1"/>
  <c r="K1555" i="1" s="1"/>
  <c r="J1555" i="1"/>
  <c r="O1555" i="1" s="1"/>
  <c r="L1555" i="1"/>
  <c r="M1555" i="1"/>
  <c r="N1555" i="1"/>
  <c r="I1556" i="1"/>
  <c r="J1556" i="1"/>
  <c r="O1556" i="1" s="1"/>
  <c r="K1556" i="1"/>
  <c r="L1556" i="1"/>
  <c r="M1556" i="1"/>
  <c r="N1556" i="1"/>
  <c r="I1557" i="1"/>
  <c r="M1557" i="1" s="1"/>
  <c r="J1557" i="1"/>
  <c r="O1557" i="1" s="1"/>
  <c r="N1557" i="1"/>
  <c r="I1558" i="1"/>
  <c r="M1558" i="1" s="1"/>
  <c r="J1558" i="1"/>
  <c r="O1558" i="1" s="1"/>
  <c r="L1558" i="1"/>
  <c r="I1559" i="1"/>
  <c r="L1559" i="1" s="1"/>
  <c r="J1559" i="1"/>
  <c r="O1559" i="1" s="1"/>
  <c r="K1559" i="1"/>
  <c r="M1559" i="1"/>
  <c r="N1559" i="1"/>
  <c r="I1560" i="1"/>
  <c r="M1560" i="1" s="1"/>
  <c r="J1560" i="1"/>
  <c r="O1560" i="1" s="1"/>
  <c r="N1560" i="1"/>
  <c r="I1561" i="1"/>
  <c r="N1561" i="1" s="1"/>
  <c r="J1561" i="1"/>
  <c r="O1561" i="1" s="1"/>
  <c r="K1561" i="1"/>
  <c r="L1561" i="1"/>
  <c r="M1561" i="1"/>
  <c r="I1562" i="1"/>
  <c r="J1562" i="1"/>
  <c r="O1562" i="1" s="1"/>
  <c r="I1563" i="1"/>
  <c r="K1563" i="1" s="1"/>
  <c r="J1563" i="1"/>
  <c r="O1563" i="1" s="1"/>
  <c r="L1563" i="1"/>
  <c r="M1563" i="1"/>
  <c r="I1564" i="1"/>
  <c r="J1564" i="1"/>
  <c r="O1564" i="1" s="1"/>
  <c r="K1564" i="1"/>
  <c r="L1564" i="1"/>
  <c r="M1564" i="1"/>
  <c r="N1564" i="1"/>
  <c r="I1565" i="1"/>
  <c r="M1565" i="1" s="1"/>
  <c r="J1565" i="1"/>
  <c r="O1565" i="1" s="1"/>
  <c r="K1565" i="1"/>
  <c r="L1565" i="1"/>
  <c r="I1566" i="1"/>
  <c r="J1566" i="1"/>
  <c r="O1566" i="1" s="1"/>
  <c r="I1567" i="1"/>
  <c r="L1567" i="1" s="1"/>
  <c r="J1567" i="1"/>
  <c r="O1567" i="1" s="1"/>
  <c r="K1567" i="1"/>
  <c r="M1567" i="1"/>
  <c r="I1568" i="1"/>
  <c r="M1568" i="1" s="1"/>
  <c r="J1568" i="1"/>
  <c r="O1568" i="1" s="1"/>
  <c r="K1568" i="1"/>
  <c r="L1568" i="1"/>
  <c r="I1569" i="1"/>
  <c r="N1569" i="1" s="1"/>
  <c r="J1569" i="1"/>
  <c r="O1569" i="1" s="1"/>
  <c r="K1569" i="1"/>
  <c r="L1569" i="1"/>
  <c r="M1569" i="1"/>
  <c r="I1570" i="1"/>
  <c r="J1570" i="1"/>
  <c r="O1570" i="1" s="1"/>
  <c r="K1570" i="1"/>
  <c r="L1570" i="1"/>
  <c r="M1570" i="1"/>
  <c r="N1570" i="1"/>
  <c r="I1571" i="1"/>
  <c r="K1571" i="1" s="1"/>
  <c r="J1571" i="1"/>
  <c r="O1571" i="1" s="1"/>
  <c r="M1571" i="1"/>
  <c r="N1571" i="1"/>
  <c r="I1572" i="1"/>
  <c r="J1572" i="1"/>
  <c r="O1572" i="1" s="1"/>
  <c r="K1572" i="1"/>
  <c r="L1572" i="1"/>
  <c r="M1572" i="1"/>
  <c r="N1572" i="1"/>
  <c r="I1573" i="1"/>
  <c r="M1573" i="1" s="1"/>
  <c r="J1573" i="1"/>
  <c r="O1573" i="1" s="1"/>
  <c r="K1573" i="1"/>
  <c r="L1573" i="1"/>
  <c r="N1573" i="1"/>
  <c r="I1574" i="1"/>
  <c r="J1574" i="1"/>
  <c r="O1574" i="1" s="1"/>
  <c r="I1575" i="1"/>
  <c r="L1575" i="1" s="1"/>
  <c r="J1575" i="1"/>
  <c r="O1575" i="1" s="1"/>
  <c r="M1575" i="1"/>
  <c r="N1575" i="1"/>
  <c r="I1576" i="1"/>
  <c r="M1576" i="1" s="1"/>
  <c r="J1576" i="1"/>
  <c r="O1576" i="1" s="1"/>
  <c r="K1576" i="1"/>
  <c r="L1576" i="1"/>
  <c r="N1576" i="1"/>
  <c r="I1577" i="1"/>
  <c r="N1577" i="1" s="1"/>
  <c r="J1577" i="1"/>
  <c r="O1577" i="1" s="1"/>
  <c r="K1577" i="1"/>
  <c r="L1577" i="1"/>
  <c r="M1577" i="1"/>
  <c r="I1578" i="1"/>
  <c r="M1578" i="1" s="1"/>
  <c r="J1578" i="1"/>
  <c r="O1578" i="1" s="1"/>
  <c r="K1578" i="1"/>
  <c r="L1578" i="1"/>
  <c r="I1579" i="1"/>
  <c r="K1579" i="1" s="1"/>
  <c r="J1579" i="1"/>
  <c r="O1579" i="1" s="1"/>
  <c r="N1579" i="1"/>
  <c r="I1580" i="1"/>
  <c r="J1580" i="1"/>
  <c r="O1580" i="1" s="1"/>
  <c r="K1580" i="1"/>
  <c r="L1580" i="1"/>
  <c r="M1580" i="1"/>
  <c r="N1580" i="1"/>
  <c r="I1581" i="1"/>
  <c r="J1581" i="1"/>
  <c r="O1581" i="1" s="1"/>
  <c r="I1582" i="1"/>
  <c r="J1582" i="1"/>
  <c r="O1582" i="1" s="1"/>
  <c r="L1582" i="1"/>
  <c r="M1582" i="1"/>
  <c r="I1583" i="1"/>
  <c r="L1583" i="1" s="1"/>
  <c r="J1583" i="1"/>
  <c r="O1583" i="1" s="1"/>
  <c r="N1583" i="1"/>
  <c r="I1584" i="1"/>
  <c r="J1584" i="1"/>
  <c r="O1584" i="1" s="1"/>
  <c r="I1585" i="1"/>
  <c r="N1585" i="1" s="1"/>
  <c r="J1585" i="1"/>
  <c r="O1585" i="1" s="1"/>
  <c r="K1585" i="1"/>
  <c r="L1585" i="1"/>
  <c r="M1585" i="1"/>
  <c r="I1586" i="1"/>
  <c r="N1586" i="1" s="1"/>
  <c r="J1586" i="1"/>
  <c r="O1586" i="1" s="1"/>
  <c r="L1586" i="1"/>
  <c r="M1586" i="1"/>
  <c r="I1587" i="1"/>
  <c r="K1587" i="1" s="1"/>
  <c r="J1587" i="1"/>
  <c r="O1587" i="1" s="1"/>
  <c r="L1587" i="1"/>
  <c r="M1587" i="1"/>
  <c r="I1588" i="1"/>
  <c r="J1588" i="1"/>
  <c r="O1588" i="1" s="1"/>
  <c r="K1588" i="1"/>
  <c r="L1588" i="1"/>
  <c r="M1588" i="1"/>
  <c r="N1588" i="1"/>
  <c r="I1589" i="1"/>
  <c r="J1589" i="1"/>
  <c r="O1589" i="1" s="1"/>
  <c r="I1590" i="1"/>
  <c r="J1590" i="1"/>
  <c r="O1590" i="1" s="1"/>
  <c r="L1590" i="1"/>
  <c r="M1590" i="1"/>
  <c r="I1591" i="1"/>
  <c r="L1591" i="1" s="1"/>
  <c r="J1591" i="1"/>
  <c r="O1591" i="1" s="1"/>
  <c r="K1591" i="1"/>
  <c r="M1591" i="1"/>
  <c r="I1592" i="1"/>
  <c r="J1592" i="1"/>
  <c r="O1592" i="1" s="1"/>
  <c r="I1593" i="1"/>
  <c r="N1593" i="1" s="1"/>
  <c r="J1593" i="1"/>
  <c r="O1593" i="1" s="1"/>
  <c r="K1593" i="1"/>
  <c r="L1593" i="1"/>
  <c r="M1593" i="1"/>
  <c r="I1594" i="1"/>
  <c r="K1594" i="1" s="1"/>
  <c r="J1594" i="1"/>
  <c r="O1594" i="1" s="1"/>
  <c r="M1594" i="1"/>
  <c r="N1594" i="1"/>
  <c r="I1595" i="1"/>
  <c r="K1595" i="1" s="1"/>
  <c r="J1595" i="1"/>
  <c r="O1595" i="1" s="1"/>
  <c r="L1595" i="1"/>
  <c r="M1595" i="1"/>
  <c r="N1595" i="1"/>
  <c r="I1596" i="1"/>
  <c r="J1596" i="1"/>
  <c r="O1596" i="1" s="1"/>
  <c r="K1596" i="1"/>
  <c r="L1596" i="1"/>
  <c r="M1596" i="1"/>
  <c r="N1596" i="1"/>
  <c r="I1597" i="1"/>
  <c r="M1597" i="1" s="1"/>
  <c r="J1597" i="1"/>
  <c r="O1597" i="1" s="1"/>
  <c r="K1597" i="1"/>
  <c r="L1597" i="1"/>
  <c r="N1597" i="1"/>
  <c r="I1598" i="1"/>
  <c r="L1598" i="1" s="1"/>
  <c r="J1598" i="1"/>
  <c r="O1598" i="1" s="1"/>
  <c r="M1598" i="1"/>
  <c r="I1599" i="1"/>
  <c r="L1599" i="1" s="1"/>
  <c r="J1599" i="1"/>
  <c r="O1599" i="1" s="1"/>
  <c r="K1599" i="1"/>
  <c r="M1599" i="1"/>
  <c r="N1599" i="1"/>
  <c r="I1600" i="1"/>
  <c r="M1600" i="1" s="1"/>
  <c r="J1600" i="1"/>
  <c r="O1600" i="1" s="1"/>
  <c r="K1600" i="1"/>
  <c r="L1600" i="1"/>
  <c r="N1600" i="1"/>
  <c r="I1601" i="1"/>
  <c r="N1601" i="1" s="1"/>
  <c r="J1601" i="1"/>
  <c r="O1601" i="1" s="1"/>
  <c r="K1601" i="1"/>
  <c r="L1601" i="1"/>
  <c r="M1601" i="1"/>
  <c r="I1602" i="1"/>
  <c r="M1602" i="1" s="1"/>
  <c r="J1602" i="1"/>
  <c r="O1602" i="1" s="1"/>
  <c r="K1602" i="1"/>
  <c r="L1602" i="1"/>
  <c r="N1602" i="1"/>
  <c r="I1603" i="1"/>
  <c r="J1603" i="1"/>
  <c r="O1603" i="1" s="1"/>
  <c r="I1604" i="1"/>
  <c r="J1604" i="1"/>
  <c r="O1604" i="1" s="1"/>
  <c r="K1604" i="1"/>
  <c r="L1604" i="1"/>
  <c r="M1604" i="1"/>
  <c r="N1604" i="1"/>
  <c r="I1605" i="1"/>
  <c r="M1605" i="1" s="1"/>
  <c r="J1605" i="1"/>
  <c r="O1605" i="1" s="1"/>
  <c r="K1605" i="1"/>
  <c r="L1605" i="1"/>
  <c r="I1606" i="1"/>
  <c r="M1606" i="1" s="1"/>
  <c r="J1606" i="1"/>
  <c r="O1606" i="1" s="1"/>
  <c r="L1606" i="1"/>
  <c r="I1607" i="1"/>
  <c r="J1607" i="1"/>
  <c r="O1607" i="1" s="1"/>
  <c r="I1608" i="1"/>
  <c r="M1608" i="1" s="1"/>
  <c r="J1608" i="1"/>
  <c r="O1608" i="1" s="1"/>
  <c r="K1608" i="1"/>
  <c r="L1608" i="1"/>
  <c r="I1609" i="1"/>
  <c r="N1609" i="1" s="1"/>
  <c r="J1609" i="1"/>
  <c r="O1609" i="1" s="1"/>
  <c r="K1609" i="1"/>
  <c r="L1609" i="1"/>
  <c r="M1609" i="1"/>
  <c r="I1610" i="1"/>
  <c r="N1610" i="1" s="1"/>
  <c r="J1610" i="1"/>
  <c r="O1610" i="1" s="1"/>
  <c r="K1610" i="1"/>
  <c r="L1610" i="1"/>
  <c r="M1610" i="1"/>
  <c r="I1611" i="1"/>
  <c r="J1611" i="1"/>
  <c r="O1611" i="1" s="1"/>
  <c r="I1612" i="1"/>
  <c r="J1612" i="1"/>
  <c r="O1612" i="1" s="1"/>
  <c r="K1612" i="1"/>
  <c r="L1612" i="1"/>
  <c r="M1612" i="1"/>
  <c r="N1612" i="1"/>
  <c r="I1613" i="1"/>
  <c r="M1613" i="1" s="1"/>
  <c r="J1613" i="1"/>
  <c r="O1613" i="1" s="1"/>
  <c r="L1613" i="1"/>
  <c r="N1613" i="1"/>
  <c r="I1614" i="1"/>
  <c r="J1614" i="1"/>
  <c r="O1614" i="1" s="1"/>
  <c r="L1614" i="1"/>
  <c r="M1614" i="1"/>
  <c r="I1615" i="1"/>
  <c r="J1615" i="1"/>
  <c r="O1615" i="1" s="1"/>
  <c r="I1616" i="1"/>
  <c r="M1616" i="1" s="1"/>
  <c r="J1616" i="1"/>
  <c r="O1616" i="1" s="1"/>
  <c r="L1616" i="1"/>
  <c r="N1616" i="1"/>
  <c r="I1617" i="1"/>
  <c r="N1617" i="1" s="1"/>
  <c r="J1617" i="1"/>
  <c r="O1617" i="1" s="1"/>
  <c r="K1617" i="1"/>
  <c r="L1617" i="1"/>
  <c r="M1617" i="1"/>
  <c r="I1618" i="1"/>
  <c r="J1618" i="1"/>
  <c r="O1618" i="1" s="1"/>
  <c r="I1619" i="1"/>
  <c r="K1619" i="1" s="1"/>
  <c r="J1619" i="1"/>
  <c r="O1619" i="1" s="1"/>
  <c r="L1619" i="1"/>
  <c r="M1619" i="1"/>
  <c r="N1619" i="1"/>
  <c r="I1620" i="1"/>
  <c r="J1620" i="1"/>
  <c r="O1620" i="1" s="1"/>
  <c r="K1620" i="1"/>
  <c r="L1620" i="1"/>
  <c r="M1620" i="1"/>
  <c r="N1620" i="1"/>
  <c r="I1621" i="1"/>
  <c r="M1621" i="1" s="1"/>
  <c r="J1621" i="1"/>
  <c r="O1621" i="1" s="1"/>
  <c r="K1621" i="1"/>
  <c r="N1621" i="1"/>
  <c r="I1622" i="1"/>
  <c r="J1622" i="1"/>
  <c r="O1622" i="1" s="1"/>
  <c r="L1622" i="1"/>
  <c r="M1622" i="1"/>
  <c r="I1623" i="1"/>
  <c r="L1623" i="1" s="1"/>
  <c r="J1623" i="1"/>
  <c r="O1623" i="1" s="1"/>
  <c r="K1623" i="1"/>
  <c r="M1623" i="1"/>
  <c r="N1623" i="1"/>
  <c r="I1624" i="1"/>
  <c r="M1624" i="1" s="1"/>
  <c r="J1624" i="1"/>
  <c r="O1624" i="1" s="1"/>
  <c r="K1624" i="1"/>
  <c r="N1624" i="1"/>
  <c r="I1625" i="1"/>
  <c r="N1625" i="1" s="1"/>
  <c r="J1625" i="1"/>
  <c r="O1625" i="1" s="1"/>
  <c r="K1625" i="1"/>
  <c r="L1625" i="1"/>
  <c r="M1625" i="1"/>
  <c r="I1626" i="1"/>
  <c r="J1626" i="1"/>
  <c r="O1626" i="1" s="1"/>
  <c r="I1627" i="1"/>
  <c r="M1627" i="1" s="1"/>
  <c r="J1627" i="1"/>
  <c r="O1627" i="1" s="1"/>
  <c r="K1627" i="1"/>
  <c r="L1627" i="1"/>
  <c r="I1628" i="1"/>
  <c r="J1628" i="1"/>
  <c r="O1628" i="1" s="1"/>
  <c r="K1628" i="1"/>
  <c r="L1628" i="1"/>
  <c r="M1628" i="1"/>
  <c r="N1628" i="1"/>
  <c r="I1629" i="1"/>
  <c r="L1629" i="1" s="1"/>
  <c r="J1629" i="1"/>
  <c r="O1629" i="1" s="1"/>
  <c r="K1629" i="1"/>
  <c r="M1629" i="1"/>
  <c r="N1629" i="1"/>
  <c r="I1630" i="1"/>
  <c r="K1630" i="1" s="1"/>
  <c r="J1630" i="1"/>
  <c r="O1630" i="1" s="1"/>
  <c r="L1630" i="1"/>
  <c r="M1630" i="1"/>
  <c r="I1631" i="1"/>
  <c r="J1631" i="1"/>
  <c r="O1631" i="1" s="1"/>
  <c r="I1632" i="1"/>
  <c r="M1632" i="1" s="1"/>
  <c r="J1632" i="1"/>
  <c r="O1632" i="1" s="1"/>
  <c r="K1632" i="1"/>
  <c r="L1632" i="1"/>
  <c r="N1632" i="1"/>
  <c r="I1633" i="1"/>
  <c r="N1633" i="1" s="1"/>
  <c r="J1633" i="1"/>
  <c r="O1633" i="1" s="1"/>
  <c r="L1633" i="1"/>
  <c r="M1633" i="1"/>
  <c r="I1634" i="1"/>
  <c r="M1634" i="1" s="1"/>
  <c r="J1634" i="1"/>
  <c r="O1634" i="1" s="1"/>
  <c r="K1634" i="1"/>
  <c r="L1634" i="1"/>
  <c r="N1634" i="1"/>
  <c r="I1635" i="1"/>
  <c r="J1635" i="1"/>
  <c r="O1635" i="1" s="1"/>
  <c r="I1636" i="1"/>
  <c r="J1636" i="1"/>
  <c r="O1636" i="1" s="1"/>
  <c r="K1636" i="1"/>
  <c r="L1636" i="1"/>
  <c r="M1636" i="1"/>
  <c r="N1636" i="1"/>
  <c r="I1637" i="1"/>
  <c r="J1637" i="1"/>
  <c r="O1637" i="1" s="1"/>
  <c r="K1637" i="1"/>
  <c r="L1637" i="1"/>
  <c r="M1637" i="1"/>
  <c r="N1637" i="1"/>
  <c r="I1638" i="1"/>
  <c r="K1638" i="1" s="1"/>
  <c r="J1638" i="1"/>
  <c r="O1638" i="1" s="1"/>
  <c r="L1638" i="1"/>
  <c r="M1638" i="1"/>
  <c r="I1639" i="1"/>
  <c r="L1639" i="1" s="1"/>
  <c r="J1639" i="1"/>
  <c r="O1639" i="1" s="1"/>
  <c r="K1639" i="1"/>
  <c r="N1639" i="1"/>
  <c r="I1640" i="1"/>
  <c r="M1640" i="1" s="1"/>
  <c r="J1640" i="1"/>
  <c r="O1640" i="1" s="1"/>
  <c r="K1640" i="1"/>
  <c r="L1640" i="1"/>
  <c r="N1640" i="1"/>
  <c r="I1641" i="1"/>
  <c r="J1641" i="1"/>
  <c r="O1641" i="1" s="1"/>
  <c r="I1642" i="1"/>
  <c r="M1642" i="1" s="1"/>
  <c r="J1642" i="1"/>
  <c r="O1642" i="1" s="1"/>
  <c r="K1642" i="1"/>
  <c r="L1642" i="1"/>
  <c r="I1643" i="1"/>
  <c r="L1643" i="1" s="1"/>
  <c r="J1643" i="1"/>
  <c r="O1643" i="1" s="1"/>
  <c r="K1643" i="1"/>
  <c r="M1643" i="1"/>
  <c r="N1643" i="1"/>
  <c r="I1644" i="1"/>
  <c r="J1644" i="1"/>
  <c r="O1644" i="1" s="1"/>
  <c r="K1644" i="1"/>
  <c r="L1644" i="1"/>
  <c r="M1644" i="1"/>
  <c r="N1644" i="1"/>
  <c r="I1645" i="1"/>
  <c r="N1645" i="1" s="1"/>
  <c r="J1645" i="1"/>
  <c r="O1645" i="1" s="1"/>
  <c r="K1645" i="1"/>
  <c r="L1645" i="1"/>
  <c r="M1645" i="1"/>
  <c r="I1646" i="1"/>
  <c r="J1646" i="1"/>
  <c r="O1646" i="1" s="1"/>
  <c r="I1647" i="1"/>
  <c r="L1647" i="1" s="1"/>
  <c r="J1647" i="1"/>
  <c r="O1647" i="1" s="1"/>
  <c r="K1647" i="1"/>
  <c r="M1647" i="1"/>
  <c r="N1647" i="1"/>
  <c r="I1648" i="1"/>
  <c r="M1648" i="1" s="1"/>
  <c r="J1648" i="1"/>
  <c r="O1648" i="1" s="1"/>
  <c r="L1648" i="1"/>
  <c r="N1648" i="1"/>
  <c r="I1649" i="1"/>
  <c r="N1649" i="1" s="1"/>
  <c r="J1649" i="1"/>
  <c r="O1649" i="1" s="1"/>
  <c r="K1649" i="1"/>
  <c r="L1649" i="1"/>
  <c r="I1650" i="1"/>
  <c r="J1650" i="1"/>
  <c r="O1650" i="1" s="1"/>
  <c r="I1651" i="1"/>
  <c r="J1651" i="1"/>
  <c r="O1651" i="1" s="1"/>
  <c r="K1651" i="1"/>
  <c r="L1651" i="1"/>
  <c r="M1651" i="1"/>
  <c r="N1651" i="1"/>
  <c r="I1652" i="1"/>
  <c r="J1652" i="1"/>
  <c r="O1652" i="1" s="1"/>
  <c r="K1652" i="1"/>
  <c r="L1652" i="1"/>
  <c r="M1652" i="1"/>
  <c r="N1652" i="1"/>
  <c r="I1653" i="1"/>
  <c r="N1653" i="1" s="1"/>
  <c r="J1653" i="1"/>
  <c r="O1653" i="1" s="1"/>
  <c r="L1653" i="1"/>
  <c r="M1653" i="1"/>
  <c r="I1654" i="1"/>
  <c r="K1654" i="1" s="1"/>
  <c r="J1654" i="1"/>
  <c r="O1654" i="1" s="1"/>
  <c r="L1654" i="1"/>
  <c r="N1654" i="1"/>
  <c r="I1655" i="1"/>
  <c r="L1655" i="1" s="1"/>
  <c r="J1655" i="1"/>
  <c r="O1655" i="1" s="1"/>
  <c r="K1655" i="1"/>
  <c r="M1655" i="1"/>
  <c r="N1655" i="1"/>
  <c r="I1656" i="1"/>
  <c r="J1656" i="1"/>
  <c r="O1656" i="1" s="1"/>
  <c r="I1657" i="1"/>
  <c r="N1657" i="1" s="1"/>
  <c r="J1657" i="1"/>
  <c r="O1657" i="1" s="1"/>
  <c r="K1657" i="1"/>
  <c r="L1657" i="1"/>
  <c r="I1658" i="1"/>
  <c r="L1658" i="1" s="1"/>
  <c r="J1658" i="1"/>
  <c r="O1658" i="1" s="1"/>
  <c r="K1658" i="1"/>
  <c r="M1658" i="1"/>
  <c r="N1658" i="1"/>
  <c r="I1659" i="1"/>
  <c r="N1659" i="1" s="1"/>
  <c r="J1659" i="1"/>
  <c r="O1659" i="1" s="1"/>
  <c r="K1659" i="1"/>
  <c r="L1659" i="1"/>
  <c r="M1659" i="1"/>
  <c r="I1660" i="1"/>
  <c r="J1660" i="1"/>
  <c r="O1660" i="1" s="1"/>
  <c r="K1660" i="1"/>
  <c r="L1660" i="1"/>
  <c r="M1660" i="1"/>
  <c r="N1660" i="1"/>
  <c r="I1661" i="1"/>
  <c r="J1661" i="1"/>
  <c r="O1661" i="1" s="1"/>
  <c r="I1662" i="1"/>
  <c r="K1662" i="1" s="1"/>
  <c r="J1662" i="1"/>
  <c r="O1662" i="1" s="1"/>
  <c r="L1662" i="1"/>
  <c r="M1662" i="1"/>
  <c r="N1662" i="1"/>
  <c r="I1663" i="1"/>
  <c r="L1663" i="1" s="1"/>
  <c r="J1663" i="1"/>
  <c r="O1663" i="1" s="1"/>
  <c r="M1663" i="1"/>
  <c r="N1663" i="1"/>
  <c r="I1664" i="1"/>
  <c r="M1664" i="1" s="1"/>
  <c r="J1664" i="1"/>
  <c r="O1664" i="1" s="1"/>
  <c r="K1664" i="1"/>
  <c r="L1664" i="1"/>
  <c r="I1665" i="1"/>
  <c r="J1665" i="1"/>
  <c r="O1665" i="1" s="1"/>
  <c r="I1666" i="1"/>
  <c r="J1666" i="1"/>
  <c r="O1666" i="1" s="1"/>
  <c r="K1666" i="1"/>
  <c r="L1666" i="1"/>
  <c r="M1666" i="1"/>
  <c r="N1666" i="1"/>
  <c r="I1667" i="1"/>
  <c r="N1667" i="1" s="1"/>
  <c r="J1667" i="1"/>
  <c r="O1667" i="1" s="1"/>
  <c r="L1667" i="1"/>
  <c r="M1667" i="1"/>
  <c r="I1668" i="1"/>
  <c r="J1668" i="1"/>
  <c r="O1668" i="1" s="1"/>
  <c r="K1668" i="1"/>
  <c r="L1668" i="1"/>
  <c r="M1668" i="1"/>
  <c r="N1668" i="1"/>
  <c r="I1669" i="1"/>
  <c r="M1669" i="1" s="1"/>
  <c r="J1669" i="1"/>
  <c r="O1669" i="1" s="1"/>
  <c r="K1669" i="1"/>
  <c r="L1669" i="1"/>
  <c r="N1669" i="1"/>
  <c r="I1670" i="1"/>
  <c r="K1670" i="1" s="1"/>
  <c r="J1670" i="1"/>
  <c r="O1670" i="1" s="1"/>
  <c r="L1670" i="1"/>
  <c r="M1670" i="1"/>
  <c r="N1670" i="1"/>
  <c r="I1671" i="1"/>
  <c r="J1671" i="1"/>
  <c r="O1671" i="1" s="1"/>
  <c r="I1672" i="1"/>
  <c r="M1672" i="1" s="1"/>
  <c r="J1672" i="1"/>
  <c r="O1672" i="1" s="1"/>
  <c r="K1672" i="1"/>
  <c r="L1672" i="1"/>
  <c r="I1673" i="1"/>
  <c r="N1673" i="1" s="1"/>
  <c r="J1673" i="1"/>
  <c r="O1673" i="1" s="1"/>
  <c r="K1673" i="1"/>
  <c r="M1673" i="1"/>
  <c r="I1674" i="1"/>
  <c r="N1674" i="1" s="1"/>
  <c r="J1674" i="1"/>
  <c r="O1674" i="1" s="1"/>
  <c r="K1674" i="1"/>
  <c r="L1674" i="1"/>
  <c r="M1674" i="1"/>
  <c r="I1675" i="1"/>
  <c r="J1675" i="1"/>
  <c r="O1675" i="1" s="1"/>
  <c r="I1676" i="1"/>
  <c r="J1676" i="1"/>
  <c r="O1676" i="1" s="1"/>
  <c r="K1676" i="1"/>
  <c r="L1676" i="1"/>
  <c r="M1676" i="1"/>
  <c r="N1676" i="1"/>
  <c r="I1677" i="1"/>
  <c r="M1677" i="1" s="1"/>
  <c r="J1677" i="1"/>
  <c r="O1677" i="1" s="1"/>
  <c r="K1677" i="1"/>
  <c r="L1677" i="1"/>
  <c r="I1678" i="1"/>
  <c r="K1678" i="1" s="1"/>
  <c r="J1678" i="1"/>
  <c r="O1678" i="1" s="1"/>
  <c r="M1678" i="1"/>
  <c r="N1678" i="1"/>
  <c r="I1679" i="1"/>
  <c r="L1679" i="1" s="1"/>
  <c r="J1679" i="1"/>
  <c r="O1679" i="1" s="1"/>
  <c r="K1679" i="1"/>
  <c r="M1679" i="1"/>
  <c r="I1680" i="1"/>
  <c r="J1680" i="1"/>
  <c r="O1680" i="1" s="1"/>
  <c r="I1681" i="1"/>
  <c r="N1681" i="1" s="1"/>
  <c r="J1681" i="1"/>
  <c r="O1681" i="1" s="1"/>
  <c r="K1681" i="1"/>
  <c r="L1681" i="1"/>
  <c r="M1681" i="1"/>
  <c r="I1682" i="1"/>
  <c r="N1682" i="1" s="1"/>
  <c r="J1682" i="1"/>
  <c r="O1682" i="1" s="1"/>
  <c r="L1682" i="1"/>
  <c r="M1682" i="1"/>
  <c r="I1683" i="1"/>
  <c r="M1683" i="1" s="1"/>
  <c r="J1683" i="1"/>
  <c r="O1683" i="1" s="1"/>
  <c r="K1683" i="1"/>
  <c r="L1683" i="1"/>
  <c r="N1683" i="1"/>
  <c r="I1684" i="1"/>
  <c r="J1684" i="1"/>
  <c r="O1684" i="1" s="1"/>
  <c r="K1684" i="1"/>
  <c r="L1684" i="1"/>
  <c r="M1684" i="1"/>
  <c r="N1684" i="1"/>
  <c r="I1685" i="1"/>
  <c r="J1685" i="1"/>
  <c r="O1685" i="1" s="1"/>
  <c r="I1686" i="1"/>
  <c r="J1686" i="1"/>
  <c r="O1686" i="1" s="1"/>
  <c r="I1687" i="1"/>
  <c r="L1687" i="1" s="1"/>
  <c r="J1687" i="1"/>
  <c r="O1687" i="1" s="1"/>
  <c r="K1687" i="1"/>
  <c r="M1687" i="1"/>
  <c r="I1688" i="1"/>
  <c r="M1688" i="1" s="1"/>
  <c r="J1688" i="1"/>
  <c r="O1688" i="1" s="1"/>
  <c r="K1688" i="1"/>
  <c r="N1688" i="1"/>
  <c r="I1689" i="1"/>
  <c r="N1689" i="1" s="1"/>
  <c r="J1689" i="1"/>
  <c r="O1689" i="1" s="1"/>
  <c r="K1689" i="1"/>
  <c r="L1689" i="1"/>
  <c r="M1689" i="1"/>
  <c r="I1690" i="1"/>
  <c r="J1690" i="1"/>
  <c r="O1690" i="1" s="1"/>
  <c r="I1691" i="1"/>
  <c r="M1691" i="1" s="1"/>
  <c r="J1691" i="1"/>
  <c r="O1691" i="1" s="1"/>
  <c r="K1691" i="1"/>
  <c r="L1691" i="1"/>
  <c r="I1692" i="1"/>
  <c r="J1692" i="1"/>
  <c r="O1692" i="1" s="1"/>
  <c r="K1692" i="1"/>
  <c r="L1692" i="1"/>
  <c r="M1692" i="1"/>
  <c r="N1692" i="1"/>
  <c r="I1693" i="1"/>
  <c r="L1693" i="1" s="1"/>
  <c r="J1693" i="1"/>
  <c r="O1693" i="1" s="1"/>
  <c r="K1693" i="1"/>
  <c r="M1693" i="1"/>
  <c r="N1693" i="1"/>
  <c r="I1694" i="1"/>
  <c r="K1694" i="1" s="1"/>
  <c r="J1694" i="1"/>
  <c r="O1694" i="1" s="1"/>
  <c r="L1694" i="1"/>
  <c r="M1694" i="1"/>
  <c r="I1695" i="1"/>
  <c r="J1695" i="1"/>
  <c r="O1695" i="1" s="1"/>
  <c r="I1696" i="1"/>
  <c r="M1696" i="1" s="1"/>
  <c r="J1696" i="1"/>
  <c r="O1696" i="1" s="1"/>
  <c r="K1696" i="1"/>
  <c r="L1696" i="1"/>
  <c r="N1696" i="1"/>
  <c r="I1697" i="1"/>
  <c r="N1697" i="1" s="1"/>
  <c r="J1697" i="1"/>
  <c r="O1697" i="1" s="1"/>
  <c r="L1697" i="1"/>
  <c r="M1697" i="1"/>
  <c r="I1698" i="1"/>
  <c r="M1698" i="1" s="1"/>
  <c r="J1698" i="1"/>
  <c r="O1698" i="1" s="1"/>
  <c r="K1698" i="1"/>
  <c r="L1698" i="1"/>
  <c r="N1698" i="1"/>
  <c r="I1699" i="1"/>
  <c r="J1699" i="1"/>
  <c r="O1699" i="1" s="1"/>
  <c r="I1700" i="1"/>
  <c r="J1700" i="1"/>
  <c r="O1700" i="1" s="1"/>
  <c r="K1700" i="1"/>
  <c r="L1700" i="1"/>
  <c r="M1700" i="1"/>
  <c r="N1700" i="1"/>
  <c r="I1701" i="1"/>
  <c r="J1701" i="1"/>
  <c r="O1701" i="1" s="1"/>
  <c r="K1701" i="1"/>
  <c r="L1701" i="1"/>
  <c r="M1701" i="1"/>
  <c r="N1701" i="1"/>
  <c r="I1702" i="1"/>
  <c r="K1702" i="1" s="1"/>
  <c r="J1702" i="1"/>
  <c r="O1702" i="1" s="1"/>
  <c r="L1702" i="1"/>
  <c r="M1702" i="1"/>
  <c r="I1703" i="1"/>
  <c r="L1703" i="1" s="1"/>
  <c r="J1703" i="1"/>
  <c r="O1703" i="1" s="1"/>
  <c r="K1703" i="1"/>
  <c r="N1703" i="1"/>
  <c r="I1704" i="1"/>
  <c r="M1704" i="1" s="1"/>
  <c r="J1704" i="1"/>
  <c r="O1704" i="1" s="1"/>
  <c r="K1704" i="1"/>
  <c r="L1704" i="1"/>
  <c r="N1704" i="1"/>
  <c r="I1705" i="1"/>
  <c r="J1705" i="1"/>
  <c r="O1705" i="1" s="1"/>
  <c r="I1706" i="1"/>
  <c r="M1706" i="1" s="1"/>
  <c r="J1706" i="1"/>
  <c r="O1706" i="1" s="1"/>
  <c r="K1706" i="1"/>
  <c r="L1706" i="1"/>
  <c r="I1707" i="1"/>
  <c r="L1707" i="1" s="1"/>
  <c r="J1707" i="1"/>
  <c r="O1707" i="1" s="1"/>
  <c r="K1707" i="1"/>
  <c r="M1707" i="1"/>
  <c r="N1707" i="1"/>
  <c r="I1708" i="1"/>
  <c r="J1708" i="1"/>
  <c r="O1708" i="1" s="1"/>
  <c r="K1708" i="1"/>
  <c r="L1708" i="1"/>
  <c r="M1708" i="1"/>
  <c r="N1708" i="1"/>
  <c r="I1709" i="1"/>
  <c r="N1709" i="1" s="1"/>
  <c r="J1709" i="1"/>
  <c r="O1709" i="1" s="1"/>
  <c r="K1709" i="1"/>
  <c r="L1709" i="1"/>
  <c r="M1709" i="1"/>
  <c r="I1710" i="1"/>
  <c r="J1710" i="1"/>
  <c r="O1710" i="1" s="1"/>
  <c r="I1711" i="1"/>
  <c r="L1711" i="1" s="1"/>
  <c r="J1711" i="1"/>
  <c r="O1711" i="1" s="1"/>
  <c r="K1711" i="1"/>
  <c r="M1711" i="1"/>
  <c r="N1711" i="1"/>
  <c r="I1712" i="1"/>
  <c r="M1712" i="1" s="1"/>
  <c r="J1712" i="1"/>
  <c r="O1712" i="1" s="1"/>
  <c r="L1712" i="1"/>
  <c r="N1712" i="1"/>
  <c r="I1713" i="1"/>
  <c r="N1713" i="1" s="1"/>
  <c r="J1713" i="1"/>
  <c r="O1713" i="1" s="1"/>
  <c r="K1713" i="1"/>
  <c r="L1713" i="1"/>
  <c r="I1714" i="1"/>
  <c r="J1714" i="1"/>
  <c r="O1714" i="1" s="1"/>
  <c r="I1715" i="1"/>
  <c r="J1715" i="1"/>
  <c r="O1715" i="1" s="1"/>
  <c r="K1715" i="1"/>
  <c r="L1715" i="1"/>
  <c r="M1715" i="1"/>
  <c r="N1715" i="1"/>
  <c r="I1716" i="1"/>
  <c r="J1716" i="1"/>
  <c r="O1716" i="1" s="1"/>
  <c r="K1716" i="1"/>
  <c r="L1716" i="1"/>
  <c r="M1716" i="1"/>
  <c r="N1716" i="1"/>
  <c r="I1717" i="1"/>
  <c r="N1717" i="1" s="1"/>
  <c r="J1717" i="1"/>
  <c r="O1717" i="1" s="1"/>
  <c r="L1717" i="1"/>
  <c r="M1717" i="1"/>
  <c r="I1718" i="1"/>
  <c r="K1718" i="1" s="1"/>
  <c r="J1718" i="1"/>
  <c r="O1718" i="1" s="1"/>
  <c r="L1718" i="1"/>
  <c r="N1718" i="1"/>
  <c r="I1719" i="1"/>
  <c r="L1719" i="1" s="1"/>
  <c r="J1719" i="1"/>
  <c r="O1719" i="1" s="1"/>
  <c r="K1719" i="1"/>
  <c r="M1719" i="1"/>
  <c r="N1719" i="1"/>
  <c r="I1720" i="1"/>
  <c r="J1720" i="1"/>
  <c r="O1720" i="1" s="1"/>
  <c r="I1721" i="1"/>
  <c r="N1721" i="1" s="1"/>
  <c r="J1721" i="1"/>
  <c r="O1721" i="1" s="1"/>
  <c r="K1721" i="1"/>
  <c r="L1721" i="1"/>
  <c r="I1722" i="1"/>
  <c r="L1722" i="1" s="1"/>
  <c r="J1722" i="1"/>
  <c r="O1722" i="1" s="1"/>
  <c r="K1722" i="1"/>
  <c r="M1722" i="1"/>
  <c r="N1722" i="1"/>
  <c r="I1723" i="1"/>
  <c r="N1723" i="1" s="1"/>
  <c r="J1723" i="1"/>
  <c r="O1723" i="1" s="1"/>
  <c r="K1723" i="1"/>
  <c r="L1723" i="1"/>
  <c r="M1723" i="1"/>
  <c r="I1724" i="1"/>
  <c r="J1724" i="1"/>
  <c r="O1724" i="1" s="1"/>
  <c r="K1724" i="1"/>
  <c r="L1724" i="1"/>
  <c r="M1724" i="1"/>
  <c r="N1724" i="1"/>
  <c r="I1725" i="1"/>
  <c r="J1725" i="1"/>
  <c r="O1725" i="1" s="1"/>
  <c r="I1726" i="1"/>
  <c r="K1726" i="1" s="1"/>
  <c r="J1726" i="1"/>
  <c r="O1726" i="1" s="1"/>
  <c r="L1726" i="1"/>
  <c r="M1726" i="1"/>
  <c r="N1726" i="1"/>
  <c r="I1727" i="1"/>
  <c r="L1727" i="1" s="1"/>
  <c r="J1727" i="1"/>
  <c r="O1727" i="1" s="1"/>
  <c r="M1727" i="1"/>
  <c r="N1727" i="1"/>
  <c r="I1728" i="1"/>
  <c r="M1728" i="1" s="1"/>
  <c r="J1728" i="1"/>
  <c r="O1728" i="1" s="1"/>
  <c r="K1728" i="1"/>
  <c r="L1728" i="1"/>
  <c r="I1729" i="1"/>
  <c r="J1729" i="1"/>
  <c r="O1729" i="1" s="1"/>
  <c r="I1730" i="1"/>
  <c r="J1730" i="1"/>
  <c r="O1730" i="1" s="1"/>
  <c r="K1730" i="1"/>
  <c r="L1730" i="1"/>
  <c r="M1730" i="1"/>
  <c r="N1730" i="1"/>
  <c r="I1731" i="1"/>
  <c r="N1731" i="1" s="1"/>
  <c r="J1731" i="1"/>
  <c r="O1731" i="1" s="1"/>
  <c r="L1731" i="1"/>
  <c r="M1731" i="1"/>
  <c r="I1732" i="1"/>
  <c r="J1732" i="1"/>
  <c r="O1732" i="1" s="1"/>
  <c r="K1732" i="1"/>
  <c r="L1732" i="1"/>
  <c r="M1732" i="1"/>
  <c r="N1732" i="1"/>
  <c r="I1733" i="1"/>
  <c r="M1733" i="1" s="1"/>
  <c r="J1733" i="1"/>
  <c r="O1733" i="1" s="1"/>
  <c r="K1733" i="1"/>
  <c r="L1733" i="1"/>
  <c r="N1733" i="1"/>
  <c r="I1734" i="1"/>
  <c r="K1734" i="1" s="1"/>
  <c r="J1734" i="1"/>
  <c r="O1734" i="1" s="1"/>
  <c r="L1734" i="1"/>
  <c r="M1734" i="1"/>
  <c r="N1734" i="1"/>
  <c r="I1735" i="1"/>
  <c r="J1735" i="1"/>
  <c r="O1735" i="1" s="1"/>
  <c r="I1736" i="1"/>
  <c r="M1736" i="1" s="1"/>
  <c r="J1736" i="1"/>
  <c r="O1736" i="1" s="1"/>
  <c r="K1736" i="1"/>
  <c r="L1736" i="1"/>
  <c r="I1737" i="1"/>
  <c r="N1737" i="1" s="1"/>
  <c r="J1737" i="1"/>
  <c r="O1737" i="1" s="1"/>
  <c r="K1737" i="1"/>
  <c r="M1737" i="1"/>
  <c r="I1738" i="1"/>
  <c r="N1738" i="1" s="1"/>
  <c r="J1738" i="1"/>
  <c r="O1738" i="1" s="1"/>
  <c r="K1738" i="1"/>
  <c r="L1738" i="1"/>
  <c r="M1738" i="1"/>
  <c r="I1739" i="1"/>
  <c r="J1739" i="1"/>
  <c r="O1739" i="1" s="1"/>
  <c r="I1740" i="1"/>
  <c r="J1740" i="1"/>
  <c r="O1740" i="1" s="1"/>
  <c r="K1740" i="1"/>
  <c r="L1740" i="1"/>
  <c r="M1740" i="1"/>
  <c r="N1740" i="1"/>
  <c r="I1741" i="1"/>
  <c r="M1741" i="1" s="1"/>
  <c r="J1741" i="1"/>
  <c r="O1741" i="1" s="1"/>
  <c r="K1741" i="1"/>
  <c r="L1741" i="1"/>
  <c r="I1742" i="1"/>
  <c r="K1742" i="1" s="1"/>
  <c r="J1742" i="1"/>
  <c r="O1742" i="1" s="1"/>
  <c r="M1742" i="1"/>
  <c r="N1742" i="1"/>
  <c r="I1743" i="1"/>
  <c r="L1743" i="1" s="1"/>
  <c r="J1743" i="1"/>
  <c r="O1743" i="1" s="1"/>
  <c r="K1743" i="1"/>
  <c r="M1743" i="1"/>
  <c r="I1744" i="1"/>
  <c r="J1744" i="1"/>
  <c r="O1744" i="1" s="1"/>
  <c r="I1745" i="1"/>
  <c r="N1745" i="1" s="1"/>
  <c r="J1745" i="1"/>
  <c r="O1745" i="1" s="1"/>
  <c r="K1745" i="1"/>
  <c r="L1745" i="1"/>
  <c r="M1745" i="1"/>
  <c r="I1746" i="1"/>
  <c r="N1746" i="1" s="1"/>
  <c r="J1746" i="1"/>
  <c r="O1746" i="1" s="1"/>
  <c r="L1746" i="1"/>
  <c r="M1746" i="1"/>
  <c r="I1747" i="1"/>
  <c r="M1747" i="1" s="1"/>
  <c r="J1747" i="1"/>
  <c r="O1747" i="1" s="1"/>
  <c r="K1747" i="1"/>
  <c r="L1747" i="1"/>
  <c r="N1747" i="1"/>
  <c r="I1748" i="1"/>
  <c r="J1748" i="1"/>
  <c r="O1748" i="1" s="1"/>
  <c r="K1748" i="1"/>
  <c r="L1748" i="1"/>
  <c r="M1748" i="1"/>
  <c r="N1748" i="1"/>
  <c r="I1749" i="1"/>
  <c r="J1749" i="1"/>
  <c r="O1749" i="1" s="1"/>
  <c r="I1750" i="1"/>
  <c r="J1750" i="1"/>
  <c r="O1750" i="1" s="1"/>
  <c r="I1751" i="1"/>
  <c r="L1751" i="1" s="1"/>
  <c r="J1751" i="1"/>
  <c r="O1751" i="1" s="1"/>
  <c r="K1751" i="1"/>
  <c r="M1751" i="1"/>
  <c r="I1752" i="1"/>
  <c r="M1752" i="1" s="1"/>
  <c r="J1752" i="1"/>
  <c r="O1752" i="1" s="1"/>
  <c r="K1752" i="1"/>
  <c r="N1752" i="1"/>
  <c r="I1753" i="1"/>
  <c r="N1753" i="1" s="1"/>
  <c r="J1753" i="1"/>
  <c r="O1753" i="1" s="1"/>
  <c r="K1753" i="1"/>
  <c r="L1753" i="1"/>
  <c r="M1753" i="1"/>
  <c r="I1754" i="1"/>
  <c r="J1754" i="1"/>
  <c r="O1754" i="1" s="1"/>
  <c r="I1755" i="1"/>
  <c r="M1755" i="1" s="1"/>
  <c r="J1755" i="1"/>
  <c r="O1755" i="1" s="1"/>
  <c r="K1755" i="1"/>
  <c r="L1755" i="1"/>
  <c r="I1756" i="1"/>
  <c r="J1756" i="1"/>
  <c r="O1756" i="1" s="1"/>
  <c r="K1756" i="1"/>
  <c r="L1756" i="1"/>
  <c r="M1756" i="1"/>
  <c r="N1756" i="1"/>
  <c r="I1757" i="1"/>
  <c r="L1757" i="1" s="1"/>
  <c r="J1757" i="1"/>
  <c r="O1757" i="1" s="1"/>
  <c r="K1757" i="1"/>
  <c r="M1757" i="1"/>
  <c r="N1757" i="1"/>
  <c r="I1758" i="1"/>
  <c r="K1758" i="1" s="1"/>
  <c r="J1758" i="1"/>
  <c r="O1758" i="1" s="1"/>
  <c r="L1758" i="1"/>
  <c r="M1758" i="1"/>
  <c r="I1759" i="1"/>
  <c r="J1759" i="1"/>
  <c r="O1759" i="1" s="1"/>
  <c r="I1760" i="1"/>
  <c r="M1760" i="1" s="1"/>
  <c r="J1760" i="1"/>
  <c r="O1760" i="1" s="1"/>
  <c r="K1760" i="1"/>
  <c r="L1760" i="1"/>
  <c r="N1760" i="1"/>
  <c r="I1761" i="1"/>
  <c r="N1761" i="1" s="1"/>
  <c r="J1761" i="1"/>
  <c r="O1761" i="1" s="1"/>
  <c r="L1761" i="1"/>
  <c r="M1761" i="1"/>
  <c r="I1762" i="1"/>
  <c r="M1762" i="1" s="1"/>
  <c r="J1762" i="1"/>
  <c r="O1762" i="1" s="1"/>
  <c r="K1762" i="1"/>
  <c r="L1762" i="1"/>
  <c r="N1762" i="1"/>
  <c r="I1763" i="1"/>
  <c r="N1763" i="1" s="1"/>
  <c r="J1763" i="1"/>
  <c r="O1763" i="1" s="1"/>
  <c r="I1764" i="1"/>
  <c r="J1764" i="1"/>
  <c r="O1764" i="1" s="1"/>
  <c r="K1764" i="1"/>
  <c r="L1764" i="1"/>
  <c r="M1764" i="1"/>
  <c r="N1764" i="1"/>
  <c r="I1765" i="1"/>
  <c r="J1765" i="1"/>
  <c r="O1765" i="1" s="1"/>
  <c r="K1765" i="1"/>
  <c r="L1765" i="1"/>
  <c r="M1765" i="1"/>
  <c r="N1765" i="1"/>
  <c r="I1766" i="1"/>
  <c r="L1766" i="1" s="1"/>
  <c r="J1766" i="1"/>
  <c r="O1766" i="1" s="1"/>
  <c r="I1767" i="1"/>
  <c r="L1767" i="1" s="1"/>
  <c r="J1767" i="1"/>
  <c r="O1767" i="1" s="1"/>
  <c r="K1767" i="1"/>
  <c r="N1767" i="1"/>
  <c r="I1768" i="1"/>
  <c r="M1768" i="1" s="1"/>
  <c r="J1768" i="1"/>
  <c r="O1768" i="1" s="1"/>
  <c r="K1768" i="1"/>
  <c r="L1768" i="1"/>
  <c r="N1768" i="1"/>
  <c r="I1769" i="1"/>
  <c r="J1769" i="1"/>
  <c r="O1769" i="1" s="1"/>
  <c r="I1770" i="1"/>
  <c r="K1770" i="1" s="1"/>
  <c r="J1770" i="1"/>
  <c r="O1770" i="1" s="1"/>
  <c r="L1770" i="1"/>
  <c r="I1771" i="1"/>
  <c r="L1771" i="1" s="1"/>
  <c r="J1771" i="1"/>
  <c r="O1771" i="1" s="1"/>
  <c r="K1771" i="1"/>
  <c r="M1771" i="1"/>
  <c r="N1771" i="1"/>
  <c r="I1772" i="1"/>
  <c r="J1772" i="1"/>
  <c r="O1772" i="1" s="1"/>
  <c r="K1772" i="1"/>
  <c r="L1772" i="1"/>
  <c r="M1772" i="1"/>
  <c r="N1772" i="1"/>
  <c r="I1773" i="1"/>
  <c r="N1773" i="1" s="1"/>
  <c r="J1773" i="1"/>
  <c r="O1773" i="1" s="1"/>
  <c r="K1773" i="1"/>
  <c r="L1773" i="1"/>
  <c r="M1773" i="1"/>
  <c r="I1774" i="1"/>
  <c r="J1774" i="1"/>
  <c r="O1774" i="1" s="1"/>
  <c r="I1775" i="1"/>
  <c r="L1775" i="1" s="1"/>
  <c r="J1775" i="1"/>
  <c r="O1775" i="1" s="1"/>
  <c r="K1775" i="1"/>
  <c r="M1775" i="1"/>
  <c r="N1775" i="1"/>
  <c r="I1776" i="1"/>
  <c r="M1776" i="1" s="1"/>
  <c r="J1776" i="1"/>
  <c r="O1776" i="1" s="1"/>
  <c r="L1776" i="1"/>
  <c r="N1776" i="1"/>
  <c r="I1777" i="1"/>
  <c r="N1777" i="1" s="1"/>
  <c r="J1777" i="1"/>
  <c r="O1777" i="1" s="1"/>
  <c r="K1777" i="1"/>
  <c r="L1777" i="1"/>
  <c r="I1778" i="1"/>
  <c r="N1778" i="1" s="1"/>
  <c r="J1778" i="1"/>
  <c r="O1778" i="1" s="1"/>
  <c r="I1779" i="1"/>
  <c r="J1779" i="1"/>
  <c r="O1779" i="1" s="1"/>
  <c r="K1779" i="1"/>
  <c r="L1779" i="1"/>
  <c r="M1779" i="1"/>
  <c r="N1779" i="1"/>
  <c r="I1780" i="1"/>
  <c r="J1780" i="1"/>
  <c r="O1780" i="1" s="1"/>
  <c r="K1780" i="1"/>
  <c r="L1780" i="1"/>
  <c r="M1780" i="1"/>
  <c r="N1780" i="1"/>
  <c r="I1781" i="1"/>
  <c r="N1781" i="1" s="1"/>
  <c r="J1781" i="1"/>
  <c r="O1781" i="1" s="1"/>
  <c r="L1781" i="1"/>
  <c r="M1781" i="1"/>
  <c r="I1782" i="1"/>
  <c r="J1782" i="1"/>
  <c r="O1782" i="1" s="1"/>
  <c r="I1783" i="1"/>
  <c r="L1783" i="1" s="1"/>
  <c r="J1783" i="1"/>
  <c r="O1783" i="1" s="1"/>
  <c r="K1783" i="1"/>
  <c r="M1783" i="1"/>
  <c r="N1783" i="1"/>
  <c r="I1784" i="1"/>
  <c r="N1784" i="1" s="1"/>
  <c r="J1784" i="1"/>
  <c r="O1784" i="1" s="1"/>
  <c r="I1785" i="1"/>
  <c r="J1785" i="1"/>
  <c r="O1785" i="1" s="1"/>
  <c r="K1785" i="1"/>
  <c r="L1785" i="1"/>
  <c r="I1786" i="1"/>
  <c r="L1786" i="1" s="1"/>
  <c r="J1786" i="1"/>
  <c r="O1786" i="1" s="1"/>
  <c r="M1786" i="1"/>
  <c r="I1787" i="1"/>
  <c r="N1787" i="1" s="1"/>
  <c r="J1787" i="1"/>
  <c r="O1787" i="1" s="1"/>
  <c r="K1787" i="1"/>
  <c r="L1787" i="1"/>
  <c r="M1787" i="1"/>
  <c r="I1788" i="1"/>
  <c r="J1788" i="1"/>
  <c r="O1788" i="1" s="1"/>
  <c r="K1788" i="1"/>
  <c r="L1788" i="1"/>
  <c r="M1788" i="1"/>
  <c r="N1788" i="1"/>
  <c r="I1789" i="1"/>
  <c r="M1789" i="1" s="1"/>
  <c r="J1789" i="1"/>
  <c r="O1789" i="1" s="1"/>
  <c r="I1790" i="1"/>
  <c r="K1790" i="1" s="1"/>
  <c r="J1790" i="1"/>
  <c r="O1790" i="1" s="1"/>
  <c r="L1790" i="1"/>
  <c r="M1790" i="1"/>
  <c r="N1790" i="1"/>
  <c r="I1791" i="1"/>
  <c r="L1791" i="1" s="1"/>
  <c r="J1791" i="1"/>
  <c r="O1791" i="1" s="1"/>
  <c r="M1791" i="1"/>
  <c r="N1791" i="1"/>
  <c r="I1792" i="1"/>
  <c r="M1792" i="1" s="1"/>
  <c r="J1792" i="1"/>
  <c r="O1792" i="1" s="1"/>
  <c r="K1792" i="1"/>
  <c r="L1792" i="1"/>
  <c r="I1793" i="1"/>
  <c r="J1793" i="1"/>
  <c r="O1793" i="1" s="1"/>
  <c r="L1793" i="1"/>
  <c r="I1794" i="1"/>
  <c r="J1794" i="1"/>
  <c r="O1794" i="1" s="1"/>
  <c r="K1794" i="1"/>
  <c r="L1794" i="1"/>
  <c r="M1794" i="1"/>
  <c r="N1794" i="1"/>
  <c r="I1795" i="1"/>
  <c r="N1795" i="1" s="1"/>
  <c r="J1795" i="1"/>
  <c r="O1795" i="1" s="1"/>
  <c r="L1795" i="1"/>
  <c r="M1795" i="1"/>
  <c r="I1796" i="1"/>
  <c r="J1796" i="1"/>
  <c r="O1796" i="1" s="1"/>
  <c r="K1796" i="1"/>
  <c r="L1796" i="1"/>
  <c r="M1796" i="1"/>
  <c r="N1796" i="1"/>
  <c r="I1797" i="1"/>
  <c r="M1797" i="1" s="1"/>
  <c r="J1797" i="1"/>
  <c r="O1797" i="1" s="1"/>
  <c r="K1797" i="1"/>
  <c r="L1797" i="1"/>
  <c r="N1797" i="1"/>
  <c r="I1798" i="1"/>
  <c r="N1798" i="1" s="1"/>
  <c r="J1798" i="1"/>
  <c r="O1798" i="1" s="1"/>
  <c r="K1798" i="1"/>
  <c r="L1798" i="1"/>
  <c r="M1798" i="1"/>
  <c r="I1799" i="1"/>
  <c r="J1799" i="1"/>
  <c r="O1799" i="1" s="1"/>
  <c r="L1799" i="1"/>
  <c r="N1799" i="1"/>
  <c r="I1800" i="1"/>
  <c r="M1800" i="1" s="1"/>
  <c r="J1800" i="1"/>
  <c r="O1800" i="1" s="1"/>
  <c r="I1801" i="1"/>
  <c r="J1801" i="1"/>
  <c r="O1801" i="1" s="1"/>
  <c r="K1801" i="1"/>
  <c r="L1801" i="1"/>
  <c r="M1801" i="1"/>
  <c r="N1801" i="1"/>
  <c r="I1802" i="1"/>
  <c r="K1802" i="1" s="1"/>
  <c r="J1802" i="1"/>
  <c r="O1802" i="1" s="1"/>
  <c r="L1802" i="1"/>
  <c r="I1803" i="1"/>
  <c r="N1803" i="1" s="1"/>
  <c r="J1803" i="1"/>
  <c r="O1803" i="1" s="1"/>
  <c r="L1803" i="1"/>
  <c r="M1803" i="1"/>
  <c r="I1804" i="1"/>
  <c r="L1804" i="1" s="1"/>
  <c r="J1804" i="1"/>
  <c r="O1804" i="1" s="1"/>
  <c r="K1804" i="1"/>
  <c r="M1804" i="1"/>
  <c r="I1805" i="1"/>
  <c r="M1805" i="1" s="1"/>
  <c r="J1805" i="1"/>
  <c r="O1805" i="1" s="1"/>
  <c r="K1805" i="1"/>
  <c r="L1805" i="1"/>
  <c r="N1805" i="1"/>
  <c r="I1806" i="1"/>
  <c r="N1806" i="1" s="1"/>
  <c r="J1806" i="1"/>
  <c r="O1806" i="1" s="1"/>
  <c r="K1806" i="1"/>
  <c r="L1806" i="1"/>
  <c r="M1806" i="1"/>
  <c r="I1807" i="1"/>
  <c r="J1807" i="1"/>
  <c r="O1807" i="1" s="1"/>
  <c r="L1807" i="1"/>
  <c r="N1807" i="1"/>
  <c r="I1808" i="1"/>
  <c r="M1808" i="1" s="1"/>
  <c r="J1808" i="1"/>
  <c r="O1808" i="1" s="1"/>
  <c r="I1809" i="1"/>
  <c r="J1809" i="1"/>
  <c r="O1809" i="1" s="1"/>
  <c r="K1809" i="1"/>
  <c r="L1809" i="1"/>
  <c r="M1809" i="1"/>
  <c r="N1809" i="1"/>
  <c r="I1810" i="1"/>
  <c r="K1810" i="1" s="1"/>
  <c r="J1810" i="1"/>
  <c r="O1810" i="1" s="1"/>
  <c r="L1810" i="1"/>
  <c r="I1811" i="1"/>
  <c r="N1811" i="1" s="1"/>
  <c r="J1811" i="1"/>
  <c r="O1811" i="1" s="1"/>
  <c r="L1811" i="1"/>
  <c r="M1811" i="1"/>
  <c r="I1812" i="1"/>
  <c r="L1812" i="1" s="1"/>
  <c r="J1812" i="1"/>
  <c r="O1812" i="1" s="1"/>
  <c r="K1812" i="1"/>
  <c r="M1812" i="1"/>
  <c r="I1813" i="1"/>
  <c r="M1813" i="1" s="1"/>
  <c r="J1813" i="1"/>
  <c r="O1813" i="1" s="1"/>
  <c r="K1813" i="1"/>
  <c r="L1813" i="1"/>
  <c r="N1813" i="1"/>
  <c r="I1814" i="1"/>
  <c r="N1814" i="1" s="1"/>
  <c r="J1814" i="1"/>
  <c r="O1814" i="1" s="1"/>
  <c r="K1814" i="1"/>
  <c r="L1814" i="1"/>
  <c r="M1814" i="1"/>
  <c r="I1815" i="1"/>
  <c r="J1815" i="1"/>
  <c r="O1815" i="1" s="1"/>
  <c r="L1815" i="1"/>
  <c r="N1815" i="1"/>
  <c r="I1816" i="1"/>
  <c r="M1816" i="1" s="1"/>
  <c r="J1816" i="1"/>
  <c r="O1816" i="1" s="1"/>
  <c r="I1817" i="1"/>
  <c r="J1817" i="1"/>
  <c r="O1817" i="1" s="1"/>
  <c r="K1817" i="1"/>
  <c r="L1817" i="1"/>
  <c r="M1817" i="1"/>
  <c r="N1817" i="1"/>
  <c r="I1818" i="1"/>
  <c r="K1818" i="1" s="1"/>
  <c r="J1818" i="1"/>
  <c r="O1818" i="1" s="1"/>
  <c r="L1818" i="1"/>
  <c r="I1819" i="1"/>
  <c r="N1819" i="1" s="1"/>
  <c r="J1819" i="1"/>
  <c r="O1819" i="1" s="1"/>
  <c r="L1819" i="1"/>
  <c r="M1819" i="1"/>
  <c r="I1820" i="1"/>
  <c r="L1820" i="1" s="1"/>
  <c r="J1820" i="1"/>
  <c r="O1820" i="1" s="1"/>
  <c r="K1820" i="1"/>
  <c r="M1820" i="1"/>
  <c r="I1821" i="1"/>
  <c r="M1821" i="1" s="1"/>
  <c r="J1821" i="1"/>
  <c r="O1821" i="1" s="1"/>
  <c r="K1821" i="1"/>
  <c r="L1821" i="1"/>
  <c r="N1821" i="1"/>
  <c r="I1822" i="1"/>
  <c r="N1822" i="1" s="1"/>
  <c r="J1822" i="1"/>
  <c r="O1822" i="1" s="1"/>
  <c r="K1822" i="1"/>
  <c r="L1822" i="1"/>
  <c r="M1822" i="1"/>
  <c r="I1823" i="1"/>
  <c r="J1823" i="1"/>
  <c r="O1823" i="1" s="1"/>
  <c r="L1823" i="1"/>
  <c r="N1823" i="1"/>
  <c r="I1824" i="1"/>
  <c r="M1824" i="1" s="1"/>
  <c r="J1824" i="1"/>
  <c r="O1824" i="1" s="1"/>
  <c r="I1825" i="1"/>
  <c r="J1825" i="1"/>
  <c r="O1825" i="1" s="1"/>
  <c r="K1825" i="1"/>
  <c r="L1825" i="1"/>
  <c r="M1825" i="1"/>
  <c r="N1825" i="1"/>
  <c r="I1826" i="1"/>
  <c r="K1826" i="1" s="1"/>
  <c r="J1826" i="1"/>
  <c r="O1826" i="1" s="1"/>
  <c r="L1826" i="1"/>
  <c r="I1827" i="1"/>
  <c r="N1827" i="1" s="1"/>
  <c r="J1827" i="1"/>
  <c r="O1827" i="1" s="1"/>
  <c r="L1827" i="1"/>
  <c r="M1827" i="1"/>
  <c r="I1828" i="1"/>
  <c r="L1828" i="1" s="1"/>
  <c r="J1828" i="1"/>
  <c r="O1828" i="1" s="1"/>
  <c r="K1828" i="1"/>
  <c r="M1828" i="1"/>
  <c r="I1829" i="1"/>
  <c r="M1829" i="1" s="1"/>
  <c r="J1829" i="1"/>
  <c r="O1829" i="1" s="1"/>
  <c r="K1829" i="1"/>
  <c r="L1829" i="1"/>
  <c r="N1829" i="1"/>
  <c r="I1830" i="1"/>
  <c r="N1830" i="1" s="1"/>
  <c r="J1830" i="1"/>
  <c r="O1830" i="1" s="1"/>
  <c r="K1830" i="1"/>
  <c r="L1830" i="1"/>
  <c r="M1830" i="1"/>
  <c r="I1831" i="1"/>
  <c r="K1831" i="1" s="1"/>
  <c r="J1831" i="1"/>
  <c r="O1831" i="1" s="1"/>
  <c r="L1831" i="1"/>
  <c r="M1831" i="1"/>
  <c r="N1831" i="1"/>
  <c r="I1832" i="1"/>
  <c r="M1832" i="1" s="1"/>
  <c r="J1832" i="1"/>
  <c r="O1832" i="1" s="1"/>
  <c r="I1833" i="1"/>
  <c r="J1833" i="1"/>
  <c r="O1833" i="1" s="1"/>
  <c r="K1833" i="1"/>
  <c r="L1833" i="1"/>
  <c r="M1833" i="1"/>
  <c r="N1833" i="1"/>
  <c r="I1834" i="1"/>
  <c r="J1834" i="1"/>
  <c r="O1834" i="1" s="1"/>
  <c r="I1835" i="1"/>
  <c r="L1835" i="1" s="1"/>
  <c r="J1835" i="1"/>
  <c r="O1835" i="1" s="1"/>
  <c r="M1835" i="1"/>
  <c r="I1836" i="1"/>
  <c r="J1836" i="1"/>
  <c r="O1836" i="1" s="1"/>
  <c r="I1837" i="1"/>
  <c r="M1837" i="1" s="1"/>
  <c r="J1837" i="1"/>
  <c r="O1837" i="1" s="1"/>
  <c r="K1837" i="1"/>
  <c r="L1837" i="1"/>
  <c r="N1837" i="1"/>
  <c r="I1838" i="1"/>
  <c r="N1838" i="1" s="1"/>
  <c r="J1838" i="1"/>
  <c r="O1838" i="1" s="1"/>
  <c r="K1838" i="1"/>
  <c r="L1838" i="1"/>
  <c r="M1838" i="1"/>
  <c r="I1839" i="1"/>
  <c r="K1839" i="1" s="1"/>
  <c r="J1839" i="1"/>
  <c r="O1839" i="1" s="1"/>
  <c r="L1839" i="1"/>
  <c r="N1839" i="1"/>
  <c r="I1840" i="1"/>
  <c r="J1840" i="1"/>
  <c r="O1840" i="1" s="1"/>
  <c r="M1840" i="1"/>
  <c r="N1840" i="1"/>
  <c r="I1841" i="1"/>
  <c r="J1841" i="1"/>
  <c r="O1841" i="1" s="1"/>
  <c r="K1841" i="1"/>
  <c r="L1841" i="1"/>
  <c r="M1841" i="1"/>
  <c r="N1841" i="1"/>
  <c r="I1842" i="1"/>
  <c r="K1842" i="1" s="1"/>
  <c r="J1842" i="1"/>
  <c r="O1842" i="1" s="1"/>
  <c r="L1842" i="1"/>
  <c r="I1843" i="1"/>
  <c r="J1843" i="1"/>
  <c r="O1843" i="1" s="1"/>
  <c r="I1844" i="1"/>
  <c r="L1844" i="1" s="1"/>
  <c r="J1844" i="1"/>
  <c r="O1844" i="1" s="1"/>
  <c r="N1844" i="1"/>
  <c r="I1845" i="1"/>
  <c r="M1845" i="1" s="1"/>
  <c r="J1845" i="1"/>
  <c r="O1845" i="1" s="1"/>
  <c r="K1845" i="1"/>
  <c r="L1845" i="1"/>
  <c r="N1845" i="1"/>
  <c r="I1846" i="1"/>
  <c r="N1846" i="1" s="1"/>
  <c r="J1846" i="1"/>
  <c r="O1846" i="1" s="1"/>
  <c r="K1846" i="1"/>
  <c r="L1846" i="1"/>
  <c r="M1846" i="1"/>
  <c r="I1847" i="1"/>
  <c r="K1847" i="1" s="1"/>
  <c r="J1847" i="1"/>
  <c r="O1847" i="1" s="1"/>
  <c r="M1847" i="1"/>
  <c r="N1847" i="1"/>
  <c r="I1848" i="1"/>
  <c r="N1848" i="1" s="1"/>
  <c r="J1848" i="1"/>
  <c r="O1848" i="1" s="1"/>
  <c r="M1848" i="1"/>
  <c r="I1849" i="1"/>
  <c r="J1849" i="1"/>
  <c r="O1849" i="1" s="1"/>
  <c r="K1849" i="1"/>
  <c r="L1849" i="1"/>
  <c r="M1849" i="1"/>
  <c r="N1849" i="1"/>
  <c r="I1850" i="1"/>
  <c r="J1850" i="1"/>
  <c r="O1850" i="1" s="1"/>
  <c r="K1850" i="1"/>
  <c r="L1850" i="1"/>
  <c r="I1851" i="1"/>
  <c r="L1851" i="1" s="1"/>
  <c r="J1851" i="1"/>
  <c r="O1851" i="1" s="1"/>
  <c r="M1851" i="1"/>
  <c r="I1852" i="1"/>
  <c r="L1852" i="1" s="1"/>
  <c r="J1852" i="1"/>
  <c r="O1852" i="1" s="1"/>
  <c r="K1852" i="1"/>
  <c r="M1852" i="1"/>
  <c r="N1852" i="1"/>
  <c r="I1853" i="1"/>
  <c r="M1853" i="1" s="1"/>
  <c r="J1853" i="1"/>
  <c r="O1853" i="1" s="1"/>
  <c r="K1853" i="1"/>
  <c r="L1853" i="1"/>
  <c r="N1853" i="1"/>
  <c r="I1854" i="1"/>
  <c r="N1854" i="1" s="1"/>
  <c r="J1854" i="1"/>
  <c r="O1854" i="1" s="1"/>
  <c r="K1854" i="1"/>
  <c r="L1854" i="1"/>
  <c r="M1854" i="1"/>
  <c r="I1855" i="1"/>
  <c r="J1855" i="1"/>
  <c r="O1855" i="1" s="1"/>
  <c r="I1856" i="1"/>
  <c r="M1856" i="1" s="1"/>
  <c r="J1856" i="1"/>
  <c r="O1856" i="1" s="1"/>
  <c r="N1856" i="1"/>
  <c r="I1857" i="1"/>
  <c r="J1857" i="1"/>
  <c r="O1857" i="1" s="1"/>
  <c r="K1857" i="1"/>
  <c r="L1857" i="1"/>
  <c r="M1857" i="1"/>
  <c r="N1857" i="1"/>
  <c r="I1858" i="1"/>
  <c r="J1858" i="1"/>
  <c r="O1858" i="1" s="1"/>
  <c r="I1859" i="1"/>
  <c r="J1859" i="1"/>
  <c r="O1859" i="1" s="1"/>
  <c r="L1859" i="1"/>
  <c r="M1859" i="1"/>
  <c r="I1860" i="1"/>
  <c r="L1860" i="1" s="1"/>
  <c r="J1860" i="1"/>
  <c r="O1860" i="1" s="1"/>
  <c r="K1860" i="1"/>
  <c r="N1860" i="1"/>
  <c r="I1861" i="1"/>
  <c r="M1861" i="1" s="1"/>
  <c r="J1861" i="1"/>
  <c r="O1861" i="1" s="1"/>
  <c r="K1861" i="1"/>
  <c r="L1861" i="1"/>
  <c r="N1861" i="1"/>
  <c r="I1862" i="1"/>
  <c r="N1862" i="1" s="1"/>
  <c r="J1862" i="1"/>
  <c r="O1862" i="1" s="1"/>
  <c r="K1862" i="1"/>
  <c r="L1862" i="1"/>
  <c r="M1862" i="1"/>
  <c r="I1863" i="1"/>
  <c r="K1863" i="1" s="1"/>
  <c r="J1863" i="1"/>
  <c r="O1863" i="1" s="1"/>
  <c r="M1863" i="1"/>
  <c r="I1864" i="1"/>
  <c r="J1864" i="1"/>
  <c r="O1864" i="1" s="1"/>
  <c r="I1865" i="1"/>
  <c r="J1865" i="1"/>
  <c r="O1865" i="1" s="1"/>
  <c r="K1865" i="1"/>
  <c r="L1865" i="1"/>
  <c r="M1865" i="1"/>
  <c r="N1865" i="1"/>
  <c r="I1866" i="1"/>
  <c r="K1866" i="1" s="1"/>
  <c r="J1866" i="1"/>
  <c r="O1866" i="1" s="1"/>
  <c r="I1867" i="1"/>
  <c r="J1867" i="1"/>
  <c r="O1867" i="1" s="1"/>
  <c r="I1868" i="1"/>
  <c r="L1868" i="1" s="1"/>
  <c r="J1868" i="1"/>
  <c r="O1868" i="1" s="1"/>
  <c r="M1868" i="1"/>
  <c r="N1868" i="1"/>
  <c r="I1869" i="1"/>
  <c r="M1869" i="1" s="1"/>
  <c r="J1869" i="1"/>
  <c r="O1869" i="1" s="1"/>
  <c r="K1869" i="1"/>
  <c r="L1869" i="1"/>
  <c r="N1869" i="1"/>
  <c r="I1870" i="1"/>
  <c r="N1870" i="1" s="1"/>
  <c r="J1870" i="1"/>
  <c r="O1870" i="1" s="1"/>
  <c r="K1870" i="1"/>
  <c r="L1870" i="1"/>
  <c r="M1870" i="1"/>
  <c r="I1871" i="1"/>
  <c r="K1871" i="1" s="1"/>
  <c r="J1871" i="1"/>
  <c r="O1871" i="1" s="1"/>
  <c r="L1871" i="1"/>
  <c r="M1871" i="1"/>
  <c r="I1872" i="1"/>
  <c r="M1872" i="1" s="1"/>
  <c r="J1872" i="1"/>
  <c r="O1872" i="1" s="1"/>
  <c r="N1872" i="1"/>
  <c r="I1873" i="1"/>
  <c r="J1873" i="1"/>
  <c r="O1873" i="1" s="1"/>
  <c r="K1873" i="1"/>
  <c r="L1873" i="1"/>
  <c r="M1873" i="1"/>
  <c r="N1873" i="1"/>
  <c r="I1874" i="1"/>
  <c r="J1874" i="1"/>
  <c r="O1874" i="1" s="1"/>
  <c r="K1874" i="1"/>
  <c r="L1874" i="1"/>
  <c r="I1875" i="1"/>
  <c r="L1875" i="1" s="1"/>
  <c r="J1875" i="1"/>
  <c r="O1875" i="1" s="1"/>
  <c r="I1876" i="1"/>
  <c r="J1876" i="1"/>
  <c r="O1876" i="1" s="1"/>
  <c r="I1877" i="1"/>
  <c r="M1877" i="1" s="1"/>
  <c r="J1877" i="1"/>
  <c r="O1877" i="1" s="1"/>
  <c r="K1877" i="1"/>
  <c r="L1877" i="1"/>
  <c r="N1877" i="1"/>
  <c r="I1878" i="1"/>
  <c r="N1878" i="1" s="1"/>
  <c r="J1878" i="1"/>
  <c r="O1878" i="1" s="1"/>
  <c r="K1878" i="1"/>
  <c r="L1878" i="1"/>
  <c r="M1878" i="1"/>
  <c r="I1879" i="1"/>
  <c r="J1879" i="1"/>
  <c r="O1879" i="1" s="1"/>
  <c r="I1880" i="1"/>
  <c r="J1880" i="1"/>
  <c r="O1880" i="1" s="1"/>
  <c r="M1880" i="1"/>
  <c r="N1880" i="1"/>
  <c r="I1881" i="1"/>
  <c r="J1881" i="1"/>
  <c r="O1881" i="1" s="1"/>
  <c r="K1881" i="1"/>
  <c r="L1881" i="1"/>
  <c r="M1881" i="1"/>
  <c r="N1881" i="1"/>
  <c r="I1882" i="1"/>
  <c r="L1882" i="1" s="1"/>
  <c r="J1882" i="1"/>
  <c r="O1882" i="1" s="1"/>
  <c r="K1882" i="1"/>
  <c r="I1883" i="1"/>
  <c r="J1883" i="1"/>
  <c r="O1883" i="1" s="1"/>
  <c r="L1883" i="1"/>
  <c r="M1883" i="1"/>
  <c r="I1884" i="1"/>
  <c r="L1884" i="1" s="1"/>
  <c r="J1884" i="1"/>
  <c r="O1884" i="1" s="1"/>
  <c r="M1884" i="1"/>
  <c r="I1885" i="1"/>
  <c r="M1885" i="1" s="1"/>
  <c r="J1885" i="1"/>
  <c r="O1885" i="1" s="1"/>
  <c r="K1885" i="1"/>
  <c r="L1885" i="1"/>
  <c r="N1885" i="1"/>
  <c r="I1886" i="1"/>
  <c r="N1886" i="1" s="1"/>
  <c r="J1886" i="1"/>
  <c r="O1886" i="1" s="1"/>
  <c r="K1886" i="1"/>
  <c r="L1886" i="1"/>
  <c r="M1886" i="1"/>
  <c r="I1887" i="1"/>
  <c r="K1887" i="1" s="1"/>
  <c r="J1887" i="1"/>
  <c r="O1887" i="1" s="1"/>
  <c r="N1887" i="1"/>
  <c r="I1888" i="1"/>
  <c r="J1888" i="1"/>
  <c r="O1888" i="1" s="1"/>
  <c r="I1889" i="1"/>
  <c r="J1889" i="1"/>
  <c r="O1889" i="1" s="1"/>
  <c r="K1889" i="1"/>
  <c r="L1889" i="1"/>
  <c r="M1889" i="1"/>
  <c r="N1889" i="1"/>
  <c r="I1890" i="1"/>
  <c r="M1890" i="1" s="1"/>
  <c r="J1890" i="1"/>
  <c r="O1890" i="1" s="1"/>
  <c r="L1890" i="1"/>
  <c r="N1890" i="1"/>
  <c r="I1891" i="1"/>
  <c r="L1891" i="1" s="1"/>
  <c r="J1891" i="1"/>
  <c r="O1891" i="1" s="1"/>
  <c r="M1891" i="1"/>
  <c r="I1892" i="1"/>
  <c r="J1892" i="1"/>
  <c r="O1892" i="1" s="1"/>
  <c r="I1893" i="1"/>
  <c r="M1893" i="1" s="1"/>
  <c r="J1893" i="1"/>
  <c r="O1893" i="1" s="1"/>
  <c r="L1893" i="1"/>
  <c r="N1893" i="1"/>
  <c r="I1894" i="1"/>
  <c r="N1894" i="1" s="1"/>
  <c r="J1894" i="1"/>
  <c r="O1894" i="1" s="1"/>
  <c r="K1894" i="1"/>
  <c r="L1894" i="1"/>
  <c r="M1894" i="1"/>
  <c r="I1895" i="1"/>
  <c r="J1895" i="1"/>
  <c r="O1895" i="1" s="1"/>
  <c r="I1896" i="1"/>
  <c r="K1896" i="1" s="1"/>
  <c r="J1896" i="1"/>
  <c r="O1896" i="1" s="1"/>
  <c r="L1896" i="1"/>
  <c r="M1896" i="1"/>
  <c r="N1896" i="1"/>
  <c r="I1897" i="1"/>
  <c r="J1897" i="1"/>
  <c r="O1897" i="1" s="1"/>
  <c r="K1897" i="1"/>
  <c r="L1897" i="1"/>
  <c r="M1897" i="1"/>
  <c r="N1897" i="1"/>
  <c r="I1898" i="1"/>
  <c r="M1898" i="1" s="1"/>
  <c r="J1898" i="1"/>
  <c r="O1898" i="1" s="1"/>
  <c r="N1898" i="1"/>
  <c r="I1899" i="1"/>
  <c r="M1899" i="1" s="1"/>
  <c r="J1899" i="1"/>
  <c r="O1899" i="1" s="1"/>
  <c r="L1899" i="1"/>
  <c r="I1900" i="1"/>
  <c r="L1900" i="1" s="1"/>
  <c r="J1900" i="1"/>
  <c r="O1900" i="1" s="1"/>
  <c r="K1900" i="1"/>
  <c r="M1900" i="1"/>
  <c r="N1900" i="1"/>
  <c r="I1901" i="1"/>
  <c r="M1901" i="1" s="1"/>
  <c r="J1901" i="1"/>
  <c r="O1901" i="1" s="1"/>
  <c r="N1901" i="1"/>
  <c r="I1902" i="1"/>
  <c r="N1902" i="1" s="1"/>
  <c r="J1902" i="1"/>
  <c r="O1902" i="1" s="1"/>
  <c r="K1902" i="1"/>
  <c r="L1902" i="1"/>
  <c r="M1902" i="1"/>
  <c r="I1903" i="1"/>
  <c r="J1903" i="1"/>
  <c r="O1903" i="1" s="1"/>
  <c r="I1904" i="1"/>
  <c r="K1904" i="1" s="1"/>
  <c r="J1904" i="1"/>
  <c r="O1904" i="1" s="1"/>
  <c r="L1904" i="1"/>
  <c r="M1904" i="1"/>
  <c r="I1905" i="1"/>
  <c r="J1905" i="1"/>
  <c r="O1905" i="1" s="1"/>
  <c r="K1905" i="1"/>
  <c r="L1905" i="1"/>
  <c r="M1905" i="1"/>
  <c r="N1905" i="1"/>
  <c r="I1906" i="1"/>
  <c r="M1906" i="1" s="1"/>
  <c r="J1906" i="1"/>
  <c r="O1906" i="1" s="1"/>
  <c r="L1906" i="1"/>
  <c r="I1907" i="1"/>
  <c r="J1907" i="1"/>
  <c r="O1907" i="1" s="1"/>
  <c r="I1908" i="1"/>
  <c r="L1908" i="1" s="1"/>
  <c r="J1908" i="1"/>
  <c r="O1908" i="1" s="1"/>
  <c r="K1908" i="1"/>
  <c r="M1908" i="1"/>
  <c r="I1909" i="1"/>
  <c r="M1909" i="1" s="1"/>
  <c r="J1909" i="1"/>
  <c r="O1909" i="1" s="1"/>
  <c r="L1909" i="1"/>
  <c r="I1910" i="1"/>
  <c r="N1910" i="1" s="1"/>
  <c r="J1910" i="1"/>
  <c r="O1910" i="1" s="1"/>
  <c r="K1910" i="1"/>
  <c r="L1910" i="1"/>
  <c r="M1910" i="1"/>
  <c r="I1911" i="1"/>
  <c r="J1911" i="1"/>
  <c r="O1911" i="1" s="1"/>
  <c r="K1911" i="1"/>
  <c r="L1911" i="1"/>
  <c r="M1911" i="1"/>
  <c r="N1911" i="1"/>
  <c r="I1912" i="1"/>
  <c r="K1912" i="1" s="1"/>
  <c r="J1912" i="1"/>
  <c r="O1912" i="1" s="1"/>
  <c r="M1912" i="1"/>
  <c r="N1912" i="1"/>
  <c r="I1913" i="1"/>
  <c r="J1913" i="1"/>
  <c r="O1913" i="1" s="1"/>
  <c r="K1913" i="1"/>
  <c r="L1913" i="1"/>
  <c r="M1913" i="1"/>
  <c r="N1913" i="1"/>
  <c r="I1914" i="1"/>
  <c r="M1914" i="1" s="1"/>
  <c r="J1914" i="1"/>
  <c r="O1914" i="1" s="1"/>
  <c r="K1914" i="1"/>
  <c r="N1914" i="1"/>
  <c r="I1915" i="1"/>
  <c r="J1915" i="1"/>
  <c r="O1915" i="1" s="1"/>
  <c r="I1916" i="1"/>
  <c r="L1916" i="1" s="1"/>
  <c r="J1916" i="1"/>
  <c r="O1916" i="1" s="1"/>
  <c r="M1916" i="1"/>
  <c r="N1916" i="1"/>
  <c r="I1917" i="1"/>
  <c r="M1917" i="1" s="1"/>
  <c r="J1917" i="1"/>
  <c r="O1917" i="1" s="1"/>
  <c r="K1917" i="1"/>
  <c r="N1917" i="1"/>
  <c r="I1918" i="1"/>
  <c r="N1918" i="1" s="1"/>
  <c r="J1918" i="1"/>
  <c r="O1918" i="1" s="1"/>
  <c r="K1918" i="1"/>
  <c r="L1918" i="1"/>
  <c r="M1918" i="1"/>
  <c r="I1919" i="1"/>
  <c r="M1919" i="1" s="1"/>
  <c r="J1919" i="1"/>
  <c r="O1919" i="1" s="1"/>
  <c r="K1919" i="1"/>
  <c r="L1919" i="1"/>
  <c r="I1920" i="1"/>
  <c r="K1920" i="1" s="1"/>
  <c r="J1920" i="1"/>
  <c r="O1920" i="1" s="1"/>
  <c r="N1920" i="1"/>
  <c r="I1921" i="1"/>
  <c r="J1921" i="1"/>
  <c r="O1921" i="1" s="1"/>
  <c r="K1921" i="1"/>
  <c r="L1921" i="1"/>
  <c r="M1921" i="1"/>
  <c r="N1921" i="1"/>
  <c r="I1922" i="1"/>
  <c r="J1922" i="1"/>
  <c r="O1922" i="1" s="1"/>
  <c r="I1923" i="1"/>
  <c r="J1923" i="1"/>
  <c r="O1923" i="1" s="1"/>
  <c r="L1923" i="1"/>
  <c r="M1923" i="1"/>
  <c r="I1924" i="1"/>
  <c r="L1924" i="1" s="1"/>
  <c r="J1924" i="1"/>
  <c r="O1924" i="1" s="1"/>
  <c r="N1924" i="1"/>
  <c r="I1925" i="1"/>
  <c r="J1925" i="1"/>
  <c r="O1925" i="1" s="1"/>
  <c r="I1926" i="1"/>
  <c r="N1926" i="1" s="1"/>
  <c r="J1926" i="1"/>
  <c r="O1926" i="1" s="1"/>
  <c r="K1926" i="1"/>
  <c r="L1926" i="1"/>
  <c r="M1926" i="1"/>
  <c r="I1927" i="1"/>
  <c r="K1927" i="1" s="1"/>
  <c r="J1927" i="1"/>
  <c r="O1927" i="1" s="1"/>
  <c r="L1927" i="1"/>
  <c r="M1927" i="1"/>
  <c r="N1927" i="1"/>
  <c r="I1928" i="1"/>
  <c r="K1928" i="1" s="1"/>
  <c r="J1928" i="1"/>
  <c r="O1928" i="1" s="1"/>
  <c r="M1928" i="1"/>
  <c r="I1929" i="1"/>
  <c r="J1929" i="1"/>
  <c r="O1929" i="1" s="1"/>
  <c r="K1929" i="1"/>
  <c r="L1929" i="1"/>
  <c r="M1929" i="1"/>
  <c r="N1929" i="1"/>
  <c r="I1930" i="1"/>
  <c r="J1930" i="1"/>
  <c r="O1930" i="1" s="1"/>
  <c r="I1931" i="1"/>
  <c r="J1931" i="1"/>
  <c r="O1931" i="1" s="1"/>
  <c r="L1931" i="1"/>
  <c r="M1931" i="1"/>
  <c r="I1932" i="1"/>
  <c r="L1932" i="1" s="1"/>
  <c r="J1932" i="1"/>
  <c r="O1932" i="1" s="1"/>
  <c r="M1932" i="1"/>
  <c r="I1933" i="1"/>
  <c r="J1933" i="1"/>
  <c r="O1933" i="1" s="1"/>
  <c r="I1934" i="1"/>
  <c r="N1934" i="1" s="1"/>
  <c r="J1934" i="1"/>
  <c r="O1934" i="1" s="1"/>
  <c r="K1934" i="1"/>
  <c r="L1934" i="1"/>
  <c r="M1934" i="1"/>
  <c r="I1935" i="1"/>
  <c r="K1935" i="1" s="1"/>
  <c r="J1935" i="1"/>
  <c r="O1935" i="1" s="1"/>
  <c r="M1935" i="1"/>
  <c r="N1935" i="1"/>
  <c r="I1936" i="1"/>
  <c r="K1936" i="1" s="1"/>
  <c r="J1936" i="1"/>
  <c r="O1936" i="1" s="1"/>
  <c r="L1936" i="1"/>
  <c r="N1936" i="1"/>
  <c r="I1937" i="1"/>
  <c r="J1937" i="1"/>
  <c r="O1937" i="1" s="1"/>
  <c r="K1937" i="1"/>
  <c r="L1937" i="1"/>
  <c r="M1937" i="1"/>
  <c r="N1937" i="1"/>
  <c r="I1938" i="1"/>
  <c r="M1938" i="1" s="1"/>
  <c r="J1938" i="1"/>
  <c r="O1938" i="1" s="1"/>
  <c r="K1938" i="1"/>
  <c r="L1938" i="1"/>
  <c r="N1938" i="1"/>
  <c r="I1939" i="1"/>
  <c r="L1939" i="1" s="1"/>
  <c r="J1939" i="1"/>
  <c r="O1939" i="1" s="1"/>
  <c r="M1939" i="1"/>
  <c r="I1940" i="1"/>
  <c r="L1940" i="1" s="1"/>
  <c r="J1940" i="1"/>
  <c r="O1940" i="1" s="1"/>
  <c r="K1940" i="1"/>
  <c r="N1940" i="1"/>
  <c r="I1941" i="1"/>
  <c r="M1941" i="1" s="1"/>
  <c r="J1941" i="1"/>
  <c r="O1941" i="1" s="1"/>
  <c r="K1941" i="1"/>
  <c r="L1941" i="1"/>
  <c r="N1941" i="1"/>
  <c r="I1942" i="1"/>
  <c r="N1942" i="1" s="1"/>
  <c r="J1942" i="1"/>
  <c r="O1942" i="1" s="1"/>
  <c r="K1942" i="1"/>
  <c r="L1942" i="1"/>
  <c r="M1942" i="1"/>
  <c r="I1943" i="1"/>
  <c r="K1943" i="1" s="1"/>
  <c r="J1943" i="1"/>
  <c r="O1943" i="1" s="1"/>
  <c r="L1943" i="1"/>
  <c r="N1943" i="1"/>
  <c r="I1944" i="1"/>
  <c r="J1944" i="1"/>
  <c r="O1944" i="1" s="1"/>
  <c r="I1945" i="1"/>
  <c r="J1945" i="1"/>
  <c r="O1945" i="1" s="1"/>
  <c r="K1945" i="1"/>
  <c r="L1945" i="1"/>
  <c r="M1945" i="1"/>
  <c r="N1945" i="1"/>
  <c r="I1946" i="1"/>
  <c r="M1946" i="1" s="1"/>
  <c r="J1946" i="1"/>
  <c r="O1946" i="1" s="1"/>
  <c r="K1946" i="1"/>
  <c r="L1946" i="1"/>
  <c r="I1947" i="1"/>
  <c r="L1947" i="1" s="1"/>
  <c r="J1947" i="1"/>
  <c r="O1947" i="1" s="1"/>
  <c r="I1948" i="1"/>
  <c r="J1948" i="1"/>
  <c r="O1948" i="1" s="1"/>
  <c r="I1949" i="1"/>
  <c r="M1949" i="1" s="1"/>
  <c r="J1949" i="1"/>
  <c r="O1949" i="1" s="1"/>
  <c r="K1949" i="1"/>
  <c r="L1949" i="1"/>
  <c r="I1950" i="1"/>
  <c r="N1950" i="1" s="1"/>
  <c r="J1950" i="1"/>
  <c r="O1950" i="1" s="1"/>
  <c r="K1950" i="1"/>
  <c r="L1950" i="1"/>
  <c r="M1950" i="1"/>
  <c r="I1951" i="1"/>
  <c r="L1951" i="1" s="1"/>
  <c r="J1951" i="1"/>
  <c r="O1951" i="1" s="1"/>
  <c r="K1951" i="1"/>
  <c r="M1951" i="1"/>
  <c r="I1952" i="1"/>
  <c r="J1952" i="1"/>
  <c r="O1952" i="1" s="1"/>
  <c r="I1953" i="1"/>
  <c r="J1953" i="1"/>
  <c r="O1953" i="1" s="1"/>
  <c r="K1953" i="1"/>
  <c r="L1953" i="1"/>
  <c r="M1953" i="1"/>
  <c r="N1953" i="1"/>
  <c r="I1954" i="1"/>
  <c r="M1954" i="1" s="1"/>
  <c r="J1954" i="1"/>
  <c r="O1954" i="1" s="1"/>
  <c r="L1954" i="1"/>
  <c r="N1954" i="1"/>
  <c r="I1955" i="1"/>
  <c r="L1955" i="1" s="1"/>
  <c r="J1955" i="1"/>
  <c r="O1955" i="1" s="1"/>
  <c r="M1955" i="1"/>
  <c r="I1956" i="1"/>
  <c r="J1956" i="1"/>
  <c r="O1956" i="1" s="1"/>
  <c r="I1957" i="1"/>
  <c r="M1957" i="1" s="1"/>
  <c r="J1957" i="1"/>
  <c r="O1957" i="1" s="1"/>
  <c r="L1957" i="1"/>
  <c r="N1957" i="1"/>
  <c r="I1958" i="1"/>
  <c r="N1958" i="1" s="1"/>
  <c r="J1958" i="1"/>
  <c r="O1958" i="1" s="1"/>
  <c r="K1958" i="1"/>
  <c r="L1958" i="1"/>
  <c r="M1958" i="1"/>
  <c r="I1959" i="1"/>
  <c r="J1959" i="1"/>
  <c r="O1959" i="1" s="1"/>
  <c r="I1960" i="1"/>
  <c r="K1960" i="1" s="1"/>
  <c r="J1960" i="1"/>
  <c r="O1960" i="1" s="1"/>
  <c r="L1960" i="1"/>
  <c r="M1960" i="1"/>
  <c r="N1960" i="1"/>
  <c r="I1961" i="1"/>
  <c r="J1961" i="1"/>
  <c r="O1961" i="1" s="1"/>
  <c r="K1961" i="1"/>
  <c r="L1961" i="1"/>
  <c r="M1961" i="1"/>
  <c r="N1961" i="1"/>
  <c r="I1962" i="1"/>
  <c r="M1962" i="1" s="1"/>
  <c r="J1962" i="1"/>
  <c r="O1962" i="1" s="1"/>
  <c r="N1962" i="1"/>
  <c r="I1963" i="1"/>
  <c r="M1963" i="1" s="1"/>
  <c r="J1963" i="1"/>
  <c r="O1963" i="1" s="1"/>
  <c r="L1963" i="1"/>
  <c r="I1964" i="1"/>
  <c r="L1964" i="1" s="1"/>
  <c r="J1964" i="1"/>
  <c r="O1964" i="1" s="1"/>
  <c r="K1964" i="1"/>
  <c r="M1964" i="1"/>
  <c r="N1964" i="1"/>
  <c r="I1965" i="1"/>
  <c r="M1965" i="1" s="1"/>
  <c r="J1965" i="1"/>
  <c r="O1965" i="1" s="1"/>
  <c r="N1965" i="1"/>
  <c r="I1966" i="1"/>
  <c r="N1966" i="1" s="1"/>
  <c r="J1966" i="1"/>
  <c r="O1966" i="1" s="1"/>
  <c r="K1966" i="1"/>
  <c r="L1966" i="1"/>
  <c r="M1966" i="1"/>
  <c r="I1967" i="1"/>
  <c r="J1967" i="1"/>
  <c r="O1967" i="1" s="1"/>
  <c r="I1968" i="1"/>
  <c r="K1968" i="1" s="1"/>
  <c r="J1968" i="1"/>
  <c r="O1968" i="1" s="1"/>
  <c r="L1968" i="1"/>
  <c r="M1968" i="1"/>
  <c r="I1969" i="1"/>
  <c r="J1969" i="1"/>
  <c r="O1969" i="1" s="1"/>
  <c r="K1969" i="1"/>
  <c r="L1969" i="1"/>
  <c r="M1969" i="1"/>
  <c r="N1969" i="1"/>
  <c r="I1970" i="1"/>
  <c r="M1970" i="1" s="1"/>
  <c r="J1970" i="1"/>
  <c r="O1970" i="1" s="1"/>
  <c r="L1970" i="1"/>
  <c r="I1971" i="1"/>
  <c r="J1971" i="1"/>
  <c r="O1971" i="1" s="1"/>
  <c r="I1972" i="1"/>
  <c r="L1972" i="1" s="1"/>
  <c r="J1972" i="1"/>
  <c r="O1972" i="1" s="1"/>
  <c r="K1972" i="1"/>
  <c r="M1972" i="1"/>
  <c r="I1973" i="1"/>
  <c r="M1973" i="1" s="1"/>
  <c r="J1973" i="1"/>
  <c r="O1973" i="1" s="1"/>
  <c r="L1973" i="1"/>
  <c r="I1974" i="1"/>
  <c r="N1974" i="1" s="1"/>
  <c r="J1974" i="1"/>
  <c r="O1974" i="1" s="1"/>
  <c r="K1974" i="1"/>
  <c r="L1974" i="1"/>
  <c r="M1974" i="1"/>
  <c r="I1975" i="1"/>
  <c r="J1975" i="1"/>
  <c r="O1975" i="1" s="1"/>
  <c r="K1975" i="1"/>
  <c r="L1975" i="1"/>
  <c r="M1975" i="1"/>
  <c r="N1975" i="1"/>
  <c r="I1976" i="1"/>
  <c r="K1976" i="1" s="1"/>
  <c r="J1976" i="1"/>
  <c r="O1976" i="1" s="1"/>
  <c r="M1976" i="1"/>
  <c r="N1976" i="1"/>
  <c r="I1977" i="1"/>
  <c r="J1977" i="1"/>
  <c r="O1977" i="1" s="1"/>
  <c r="K1977" i="1"/>
  <c r="L1977" i="1"/>
  <c r="M1977" i="1"/>
  <c r="N1977" i="1"/>
  <c r="I1978" i="1"/>
  <c r="M1978" i="1" s="1"/>
  <c r="J1978" i="1"/>
  <c r="O1978" i="1" s="1"/>
  <c r="K1978" i="1"/>
  <c r="N1978" i="1"/>
  <c r="I1979" i="1"/>
  <c r="J1979" i="1"/>
  <c r="O1979" i="1" s="1"/>
  <c r="I1980" i="1"/>
  <c r="L1980" i="1" s="1"/>
  <c r="J1980" i="1"/>
  <c r="O1980" i="1" s="1"/>
  <c r="M1980" i="1"/>
  <c r="N1980" i="1"/>
  <c r="I1981" i="1"/>
  <c r="M1981" i="1" s="1"/>
  <c r="J1981" i="1"/>
  <c r="O1981" i="1" s="1"/>
  <c r="K1981" i="1"/>
  <c r="N1981" i="1"/>
  <c r="I1982" i="1"/>
  <c r="N1982" i="1" s="1"/>
  <c r="J1982" i="1"/>
  <c r="O1982" i="1" s="1"/>
  <c r="K1982" i="1"/>
  <c r="L1982" i="1"/>
  <c r="M1982" i="1"/>
  <c r="I1983" i="1"/>
  <c r="M1983" i="1" s="1"/>
  <c r="J1983" i="1"/>
  <c r="O1983" i="1" s="1"/>
  <c r="K1983" i="1"/>
  <c r="L1983" i="1"/>
  <c r="I1984" i="1"/>
  <c r="K1984" i="1" s="1"/>
  <c r="J1984" i="1"/>
  <c r="O1984" i="1" s="1"/>
  <c r="N1984" i="1"/>
  <c r="I1985" i="1"/>
  <c r="J1985" i="1"/>
  <c r="O1985" i="1" s="1"/>
  <c r="K1985" i="1"/>
  <c r="L1985" i="1"/>
  <c r="M1985" i="1"/>
  <c r="N1985" i="1"/>
  <c r="I1986" i="1"/>
  <c r="J1986" i="1"/>
  <c r="O1986" i="1" s="1"/>
  <c r="I1987" i="1"/>
  <c r="J1987" i="1"/>
  <c r="O1987" i="1" s="1"/>
  <c r="L1987" i="1"/>
  <c r="M1987" i="1"/>
  <c r="I1988" i="1"/>
  <c r="L1988" i="1" s="1"/>
  <c r="J1988" i="1"/>
  <c r="O1988" i="1" s="1"/>
  <c r="N1988" i="1"/>
  <c r="I1989" i="1"/>
  <c r="J1989" i="1"/>
  <c r="O1989" i="1" s="1"/>
  <c r="I1990" i="1"/>
  <c r="N1990" i="1" s="1"/>
  <c r="J1990" i="1"/>
  <c r="O1990" i="1" s="1"/>
  <c r="K1990" i="1"/>
  <c r="L1990" i="1"/>
  <c r="M1990" i="1"/>
  <c r="I1991" i="1"/>
  <c r="K1991" i="1" s="1"/>
  <c r="J1991" i="1"/>
  <c r="O1991" i="1" s="1"/>
  <c r="L1991" i="1"/>
  <c r="M1991" i="1"/>
  <c r="N1991" i="1"/>
  <c r="I1992" i="1"/>
  <c r="K1992" i="1" s="1"/>
  <c r="J1992" i="1"/>
  <c r="O1992" i="1" s="1"/>
  <c r="M1992" i="1"/>
  <c r="I1993" i="1"/>
  <c r="J1993" i="1"/>
  <c r="O1993" i="1" s="1"/>
  <c r="K1993" i="1"/>
  <c r="L1993" i="1"/>
  <c r="M1993" i="1"/>
  <c r="N1993" i="1"/>
  <c r="I1994" i="1"/>
  <c r="J1994" i="1"/>
  <c r="O1994" i="1" s="1"/>
  <c r="I1995" i="1"/>
  <c r="J1995" i="1"/>
  <c r="O1995" i="1" s="1"/>
  <c r="L1995" i="1"/>
  <c r="M1995" i="1"/>
  <c r="I1996" i="1"/>
  <c r="L1996" i="1" s="1"/>
  <c r="J1996" i="1"/>
  <c r="O1996" i="1" s="1"/>
  <c r="M1996" i="1"/>
  <c r="I1997" i="1"/>
  <c r="J1997" i="1"/>
  <c r="O1997" i="1" s="1"/>
  <c r="I1998" i="1"/>
  <c r="N1998" i="1" s="1"/>
  <c r="J1998" i="1"/>
  <c r="O1998" i="1" s="1"/>
  <c r="K1998" i="1"/>
  <c r="L1998" i="1"/>
  <c r="M1998" i="1"/>
  <c r="I1999" i="1"/>
  <c r="K1999" i="1" s="1"/>
  <c r="J1999" i="1"/>
  <c r="O1999" i="1" s="1"/>
  <c r="M1999" i="1"/>
  <c r="N1999" i="1"/>
  <c r="I2000" i="1"/>
  <c r="K2000" i="1" s="1"/>
  <c r="J2000" i="1"/>
  <c r="O2000" i="1" s="1"/>
  <c r="L2000" i="1"/>
  <c r="N2000" i="1"/>
  <c r="I2001" i="1"/>
  <c r="J2001" i="1"/>
  <c r="O2001" i="1" s="1"/>
  <c r="K2001" i="1"/>
  <c r="L2001" i="1"/>
  <c r="M2001" i="1"/>
  <c r="N2001" i="1"/>
  <c r="I2002" i="1"/>
  <c r="M2002" i="1" s="1"/>
  <c r="J2002" i="1"/>
  <c r="O2002" i="1" s="1"/>
  <c r="K2002" i="1"/>
  <c r="L2002" i="1"/>
  <c r="N2002" i="1"/>
  <c r="I2003" i="1"/>
  <c r="L2003" i="1" s="1"/>
  <c r="J2003" i="1"/>
  <c r="O2003" i="1" s="1"/>
  <c r="M2003" i="1"/>
  <c r="I2004" i="1"/>
  <c r="L2004" i="1" s="1"/>
  <c r="J2004" i="1"/>
  <c r="O2004" i="1" s="1"/>
  <c r="K2004" i="1"/>
  <c r="N2004" i="1"/>
  <c r="I2005" i="1"/>
  <c r="M2005" i="1" s="1"/>
  <c r="J2005" i="1"/>
  <c r="O2005" i="1" s="1"/>
  <c r="K2005" i="1"/>
  <c r="L2005" i="1"/>
  <c r="N2005" i="1"/>
  <c r="I2006" i="1"/>
  <c r="N2006" i="1" s="1"/>
  <c r="J2006" i="1"/>
  <c r="O2006" i="1" s="1"/>
  <c r="K2006" i="1"/>
  <c r="L2006" i="1"/>
  <c r="M2006" i="1"/>
  <c r="I2007" i="1"/>
  <c r="K2007" i="1" s="1"/>
  <c r="J2007" i="1"/>
  <c r="O2007" i="1" s="1"/>
  <c r="L2007" i="1"/>
  <c r="N2007" i="1"/>
  <c r="I2008" i="1"/>
  <c r="J2008" i="1"/>
  <c r="O2008" i="1" s="1"/>
  <c r="I2009" i="1"/>
  <c r="J2009" i="1"/>
  <c r="O2009" i="1" s="1"/>
  <c r="K2009" i="1"/>
  <c r="L2009" i="1"/>
  <c r="M2009" i="1"/>
  <c r="N2009" i="1"/>
  <c r="I2010" i="1"/>
  <c r="M2010" i="1" s="1"/>
  <c r="J2010" i="1"/>
  <c r="O2010" i="1" s="1"/>
  <c r="K2010" i="1"/>
  <c r="L2010" i="1"/>
  <c r="I2011" i="1"/>
  <c r="L2011" i="1" s="1"/>
  <c r="J2011" i="1"/>
  <c r="O2011" i="1" s="1"/>
  <c r="I2012" i="1"/>
  <c r="J2012" i="1"/>
  <c r="O2012" i="1" s="1"/>
  <c r="I2013" i="1"/>
  <c r="M2013" i="1" s="1"/>
  <c r="J2013" i="1"/>
  <c r="O2013" i="1" s="1"/>
  <c r="K2013" i="1"/>
  <c r="L2013" i="1"/>
  <c r="I2014" i="1"/>
  <c r="N2014" i="1" s="1"/>
  <c r="J2014" i="1"/>
  <c r="O2014" i="1" s="1"/>
  <c r="K2014" i="1"/>
  <c r="L2014" i="1"/>
  <c r="M2014" i="1"/>
  <c r="I2015" i="1"/>
  <c r="L2015" i="1" s="1"/>
  <c r="J2015" i="1"/>
  <c r="O2015" i="1" s="1"/>
  <c r="K2015" i="1"/>
  <c r="M2015" i="1"/>
  <c r="I2016" i="1"/>
  <c r="J2016" i="1"/>
  <c r="O2016" i="1" s="1"/>
  <c r="I2017" i="1"/>
  <c r="J2017" i="1"/>
  <c r="O2017" i="1" s="1"/>
  <c r="K2017" i="1"/>
  <c r="L2017" i="1"/>
  <c r="M2017" i="1"/>
  <c r="N2017" i="1"/>
  <c r="I2018" i="1"/>
  <c r="M2018" i="1" s="1"/>
  <c r="J2018" i="1"/>
  <c r="O2018" i="1" s="1"/>
  <c r="L2018" i="1"/>
  <c r="N2018" i="1"/>
  <c r="I2019" i="1"/>
  <c r="L2019" i="1" s="1"/>
  <c r="J2019" i="1"/>
  <c r="O2019" i="1" s="1"/>
  <c r="M2019" i="1"/>
  <c r="I2020" i="1"/>
  <c r="J2020" i="1"/>
  <c r="O2020" i="1" s="1"/>
  <c r="I2021" i="1"/>
  <c r="M2021" i="1" s="1"/>
  <c r="J2021" i="1"/>
  <c r="O2021" i="1" s="1"/>
  <c r="L2021" i="1"/>
  <c r="N2021" i="1"/>
  <c r="I2022" i="1"/>
  <c r="N2022" i="1" s="1"/>
  <c r="J2022" i="1"/>
  <c r="O2022" i="1" s="1"/>
  <c r="K2022" i="1"/>
  <c r="L2022" i="1"/>
  <c r="M2022" i="1"/>
  <c r="I2023" i="1"/>
  <c r="J2023" i="1"/>
  <c r="O2023" i="1" s="1"/>
  <c r="I2024" i="1"/>
  <c r="K2024" i="1" s="1"/>
  <c r="J2024" i="1"/>
  <c r="O2024" i="1" s="1"/>
  <c r="L2024" i="1"/>
  <c r="M2024" i="1"/>
  <c r="N2024" i="1"/>
  <c r="I2025" i="1"/>
  <c r="J2025" i="1"/>
  <c r="O2025" i="1" s="1"/>
  <c r="K2025" i="1"/>
  <c r="L2025" i="1"/>
  <c r="M2025" i="1"/>
  <c r="N2025" i="1"/>
  <c r="I2026" i="1"/>
  <c r="K2026" i="1" s="1"/>
  <c r="J2026" i="1"/>
  <c r="O2026" i="1" s="1"/>
  <c r="M2026" i="1"/>
  <c r="N2026" i="1"/>
  <c r="I2027" i="1"/>
  <c r="K2027" i="1" s="1"/>
  <c r="J2027" i="1"/>
  <c r="O2027" i="1" s="1"/>
  <c r="M2027" i="1"/>
  <c r="I2028" i="1"/>
  <c r="J2028" i="1"/>
  <c r="O2028" i="1" s="1"/>
  <c r="I2029" i="1"/>
  <c r="M2029" i="1" s="1"/>
  <c r="J2029" i="1"/>
  <c r="O2029" i="1" s="1"/>
  <c r="K2029" i="1"/>
  <c r="L2029" i="1"/>
  <c r="N2029" i="1"/>
  <c r="I2030" i="1"/>
  <c r="N2030" i="1" s="1"/>
  <c r="J2030" i="1"/>
  <c r="O2030" i="1" s="1"/>
  <c r="L2030" i="1"/>
  <c r="M2030" i="1"/>
  <c r="I2031" i="1"/>
  <c r="K2031" i="1" s="1"/>
  <c r="J2031" i="1"/>
  <c r="O2031" i="1" s="1"/>
  <c r="L2031" i="1"/>
  <c r="N2031" i="1"/>
  <c r="I2032" i="1"/>
  <c r="J2032" i="1"/>
  <c r="O2032" i="1" s="1"/>
  <c r="I2033" i="1"/>
  <c r="J2033" i="1"/>
  <c r="O2033" i="1" s="1"/>
  <c r="K2033" i="1"/>
  <c r="L2033" i="1"/>
  <c r="M2033" i="1"/>
  <c r="N2033" i="1"/>
  <c r="I2034" i="1"/>
  <c r="J2034" i="1"/>
  <c r="O2034" i="1" s="1"/>
  <c r="K2034" i="1"/>
  <c r="L2034" i="1"/>
  <c r="M2034" i="1"/>
  <c r="N2034" i="1"/>
  <c r="I2035" i="1"/>
  <c r="K2035" i="1" s="1"/>
  <c r="J2035" i="1"/>
  <c r="O2035" i="1" s="1"/>
  <c r="L2035" i="1"/>
  <c r="M2035" i="1"/>
  <c r="I2036" i="1"/>
  <c r="L2036" i="1" s="1"/>
  <c r="J2036" i="1"/>
  <c r="O2036" i="1" s="1"/>
  <c r="N2036" i="1"/>
  <c r="I2037" i="1"/>
  <c r="M2037" i="1" s="1"/>
  <c r="J2037" i="1"/>
  <c r="O2037" i="1" s="1"/>
  <c r="K2037" i="1"/>
  <c r="N2037" i="1"/>
  <c r="I2038" i="1"/>
  <c r="J2038" i="1"/>
  <c r="O2038" i="1" s="1"/>
  <c r="I2039" i="1"/>
  <c r="M2039" i="1" s="1"/>
  <c r="J2039" i="1"/>
  <c r="O2039" i="1" s="1"/>
  <c r="K2039" i="1"/>
  <c r="L2039" i="1"/>
  <c r="I2040" i="1"/>
  <c r="K2040" i="1" s="1"/>
  <c r="J2040" i="1"/>
  <c r="O2040" i="1" s="1"/>
  <c r="M2040" i="1"/>
  <c r="N2040" i="1"/>
  <c r="I2041" i="1"/>
  <c r="J2041" i="1"/>
  <c r="O2041" i="1" s="1"/>
  <c r="K2041" i="1"/>
  <c r="L2041" i="1"/>
  <c r="M2041" i="1"/>
  <c r="N2041" i="1"/>
  <c r="I2042" i="1"/>
  <c r="N2042" i="1" s="1"/>
  <c r="J2042" i="1"/>
  <c r="O2042" i="1" s="1"/>
  <c r="K2042" i="1"/>
  <c r="L2042" i="1"/>
  <c r="M2042" i="1"/>
  <c r="I2043" i="1"/>
  <c r="J2043" i="1"/>
  <c r="O2043" i="1" s="1"/>
  <c r="I2044" i="1"/>
  <c r="L2044" i="1" s="1"/>
  <c r="J2044" i="1"/>
  <c r="O2044" i="1" s="1"/>
  <c r="K2044" i="1"/>
  <c r="M2044" i="1"/>
  <c r="N2044" i="1"/>
  <c r="I2045" i="1"/>
  <c r="M2045" i="1" s="1"/>
  <c r="J2045" i="1"/>
  <c r="O2045" i="1" s="1"/>
  <c r="L2045" i="1"/>
  <c r="N2045" i="1"/>
  <c r="I2046" i="1"/>
  <c r="N2046" i="1" s="1"/>
  <c r="J2046" i="1"/>
  <c r="O2046" i="1" s="1"/>
  <c r="L2046" i="1"/>
  <c r="I2047" i="1"/>
  <c r="J2047" i="1"/>
  <c r="O2047" i="1" s="1"/>
  <c r="I2048" i="1"/>
  <c r="J2048" i="1"/>
  <c r="O2048" i="1" s="1"/>
  <c r="K2048" i="1"/>
  <c r="L2048" i="1"/>
  <c r="M2048" i="1"/>
  <c r="N2048" i="1"/>
  <c r="I2049" i="1"/>
  <c r="J2049" i="1"/>
  <c r="O2049" i="1" s="1"/>
  <c r="K2049" i="1"/>
  <c r="L2049" i="1"/>
  <c r="M2049" i="1"/>
  <c r="N2049" i="1"/>
  <c r="I2050" i="1"/>
  <c r="K2050" i="1" s="1"/>
  <c r="J2050" i="1"/>
  <c r="O2050" i="1" s="1"/>
  <c r="L2050" i="1"/>
  <c r="M2050" i="1"/>
  <c r="N2050" i="1"/>
  <c r="I2051" i="1"/>
  <c r="K2051" i="1" s="1"/>
  <c r="J2051" i="1"/>
  <c r="O2051" i="1" s="1"/>
  <c r="N2051" i="1"/>
  <c r="I2052" i="1"/>
  <c r="L2052" i="1" s="1"/>
  <c r="J2052" i="1"/>
  <c r="O2052" i="1" s="1"/>
  <c r="K2052" i="1"/>
  <c r="M2052" i="1"/>
  <c r="N2052" i="1"/>
  <c r="I2053" i="1"/>
  <c r="J2053" i="1"/>
  <c r="O2053" i="1" s="1"/>
  <c r="I2054" i="1"/>
  <c r="N2054" i="1" s="1"/>
  <c r="J2054" i="1"/>
  <c r="O2054" i="1" s="1"/>
  <c r="K2054" i="1"/>
  <c r="L2054" i="1"/>
  <c r="I2055" i="1"/>
  <c r="K2055" i="1" s="1"/>
  <c r="J2055" i="1"/>
  <c r="O2055" i="1" s="1"/>
  <c r="M2055" i="1"/>
  <c r="N2055" i="1"/>
  <c r="I2056" i="1"/>
  <c r="N2056" i="1" s="1"/>
  <c r="J2056" i="1"/>
  <c r="O2056" i="1" s="1"/>
  <c r="K2056" i="1"/>
  <c r="L2056" i="1"/>
  <c r="M2056" i="1"/>
  <c r="I2057" i="1"/>
  <c r="J2057" i="1"/>
  <c r="O2057" i="1" s="1"/>
  <c r="K2057" i="1"/>
  <c r="L2057" i="1"/>
  <c r="M2057" i="1"/>
  <c r="N2057" i="1"/>
  <c r="I2058" i="1"/>
  <c r="J2058" i="1"/>
  <c r="O2058" i="1" s="1"/>
  <c r="I2059" i="1"/>
  <c r="K2059" i="1" s="1"/>
  <c r="J2059" i="1"/>
  <c r="O2059" i="1" s="1"/>
  <c r="L2059" i="1"/>
  <c r="M2059" i="1"/>
  <c r="N2059" i="1"/>
  <c r="I2060" i="1"/>
  <c r="L2060" i="1" s="1"/>
  <c r="J2060" i="1"/>
  <c r="O2060" i="1" s="1"/>
  <c r="M2060" i="1"/>
  <c r="N2060" i="1"/>
  <c r="I2061" i="1"/>
  <c r="M2061" i="1" s="1"/>
  <c r="J2061" i="1"/>
  <c r="O2061" i="1" s="1"/>
  <c r="L2061" i="1"/>
  <c r="I2062" i="1"/>
  <c r="J2062" i="1"/>
  <c r="O2062" i="1" s="1"/>
  <c r="I2063" i="1"/>
  <c r="J2063" i="1"/>
  <c r="O2063" i="1" s="1"/>
  <c r="K2063" i="1"/>
  <c r="L2063" i="1"/>
  <c r="M2063" i="1"/>
  <c r="N2063" i="1"/>
  <c r="I2064" i="1"/>
  <c r="N2064" i="1" s="1"/>
  <c r="J2064" i="1"/>
  <c r="O2064" i="1" s="1"/>
  <c r="L2064" i="1"/>
  <c r="M2064" i="1"/>
  <c r="I2065" i="1"/>
  <c r="J2065" i="1"/>
  <c r="O2065" i="1" s="1"/>
  <c r="K2065" i="1"/>
  <c r="L2065" i="1"/>
  <c r="M2065" i="1"/>
  <c r="N2065" i="1"/>
  <c r="I2066" i="1"/>
  <c r="K2066" i="1" s="1"/>
  <c r="J2066" i="1"/>
  <c r="O2066" i="1" s="1"/>
  <c r="L2066" i="1"/>
  <c r="N2066" i="1"/>
  <c r="I2067" i="1"/>
  <c r="K2067" i="1" s="1"/>
  <c r="J2067" i="1"/>
  <c r="O2067" i="1" s="1"/>
  <c r="L2067" i="1"/>
  <c r="M2067" i="1"/>
  <c r="N2067" i="1"/>
  <c r="I2068" i="1"/>
  <c r="J2068" i="1"/>
  <c r="O2068" i="1" s="1"/>
  <c r="I2069" i="1"/>
  <c r="M2069" i="1" s="1"/>
  <c r="J2069" i="1"/>
  <c r="O2069" i="1" s="1"/>
  <c r="K2069" i="1"/>
  <c r="L2069" i="1"/>
  <c r="I2070" i="1"/>
  <c r="N2070" i="1" s="1"/>
  <c r="J2070" i="1"/>
  <c r="O2070" i="1" s="1"/>
  <c r="M2070" i="1"/>
  <c r="I2071" i="1"/>
  <c r="N2071" i="1" s="1"/>
  <c r="J2071" i="1"/>
  <c r="O2071" i="1" s="1"/>
  <c r="K2071" i="1"/>
  <c r="L2071" i="1"/>
  <c r="M2071" i="1"/>
  <c r="I2072" i="1"/>
  <c r="J2072" i="1"/>
  <c r="O2072" i="1" s="1"/>
  <c r="I2073" i="1"/>
  <c r="J2073" i="1"/>
  <c r="O2073" i="1" s="1"/>
  <c r="K2073" i="1"/>
  <c r="L2073" i="1"/>
  <c r="M2073" i="1"/>
  <c r="N2073" i="1"/>
  <c r="I2074" i="1"/>
  <c r="M2074" i="1" s="1"/>
  <c r="J2074" i="1"/>
  <c r="O2074" i="1" s="1"/>
  <c r="K2074" i="1"/>
  <c r="L2074" i="1"/>
  <c r="I2075" i="1"/>
  <c r="K2075" i="1" s="1"/>
  <c r="J2075" i="1"/>
  <c r="O2075" i="1" s="1"/>
  <c r="M2075" i="1"/>
  <c r="N2075" i="1"/>
  <c r="I2076" i="1"/>
  <c r="L2076" i="1" s="1"/>
  <c r="J2076" i="1"/>
  <c r="O2076" i="1" s="1"/>
  <c r="M2076" i="1"/>
  <c r="I2077" i="1"/>
  <c r="J2077" i="1"/>
  <c r="O2077" i="1" s="1"/>
  <c r="I2078" i="1"/>
  <c r="N2078" i="1" s="1"/>
  <c r="J2078" i="1"/>
  <c r="O2078" i="1" s="1"/>
  <c r="K2078" i="1"/>
  <c r="L2078" i="1"/>
  <c r="M2078" i="1"/>
  <c r="I2079" i="1"/>
  <c r="N2079" i="1" s="1"/>
  <c r="J2079" i="1"/>
  <c r="O2079" i="1" s="1"/>
  <c r="L2079" i="1"/>
  <c r="M2079" i="1"/>
  <c r="I2080" i="1"/>
  <c r="K2080" i="1" s="1"/>
  <c r="J2080" i="1"/>
  <c r="O2080" i="1" s="1"/>
  <c r="L2080" i="1"/>
  <c r="N2080" i="1"/>
  <c r="I2081" i="1"/>
  <c r="J2081" i="1"/>
  <c r="O2081" i="1" s="1"/>
  <c r="K2081" i="1"/>
  <c r="L2081" i="1"/>
  <c r="M2081" i="1"/>
  <c r="N2081" i="1"/>
  <c r="I2082" i="1"/>
  <c r="J2082" i="1"/>
  <c r="O2082" i="1" s="1"/>
  <c r="I2083" i="1"/>
  <c r="J2083" i="1"/>
  <c r="O2083" i="1" s="1"/>
  <c r="I2084" i="1"/>
  <c r="L2084" i="1" s="1"/>
  <c r="J2084" i="1"/>
  <c r="O2084" i="1" s="1"/>
  <c r="K2084" i="1"/>
  <c r="M2084" i="1"/>
  <c r="I2085" i="1"/>
  <c r="M2085" i="1" s="1"/>
  <c r="J2085" i="1"/>
  <c r="O2085" i="1" s="1"/>
  <c r="N2085" i="1"/>
  <c r="I2086" i="1"/>
  <c r="N2086" i="1" s="1"/>
  <c r="J2086" i="1"/>
  <c r="O2086" i="1" s="1"/>
  <c r="K2086" i="1"/>
  <c r="L2086" i="1"/>
  <c r="M2086" i="1"/>
  <c r="I2087" i="1"/>
  <c r="J2087" i="1"/>
  <c r="O2087" i="1" s="1"/>
  <c r="I2088" i="1"/>
  <c r="M2088" i="1" s="1"/>
  <c r="J2088" i="1"/>
  <c r="O2088" i="1" s="1"/>
  <c r="K2088" i="1"/>
  <c r="L2088" i="1"/>
  <c r="I2089" i="1"/>
  <c r="J2089" i="1"/>
  <c r="O2089" i="1" s="1"/>
  <c r="K2089" i="1"/>
  <c r="L2089" i="1"/>
  <c r="M2089" i="1"/>
  <c r="N2089" i="1"/>
  <c r="I2090" i="1"/>
  <c r="K2090" i="1" s="1"/>
  <c r="J2090" i="1"/>
  <c r="O2090" i="1" s="1"/>
  <c r="M2090" i="1"/>
  <c r="N2090" i="1"/>
  <c r="I2091" i="1"/>
  <c r="K2091" i="1" s="1"/>
  <c r="J2091" i="1"/>
  <c r="O2091" i="1" s="1"/>
  <c r="M2091" i="1"/>
  <c r="I2092" i="1"/>
  <c r="J2092" i="1"/>
  <c r="O2092" i="1" s="1"/>
  <c r="I2093" i="1"/>
  <c r="M2093" i="1" s="1"/>
  <c r="J2093" i="1"/>
  <c r="O2093" i="1" s="1"/>
  <c r="K2093" i="1"/>
  <c r="L2093" i="1"/>
  <c r="N2093" i="1"/>
  <c r="I2094" i="1"/>
  <c r="N2094" i="1" s="1"/>
  <c r="J2094" i="1"/>
  <c r="O2094" i="1" s="1"/>
  <c r="L2094" i="1"/>
  <c r="M2094" i="1"/>
  <c r="I2095" i="1"/>
  <c r="K2095" i="1" s="1"/>
  <c r="J2095" i="1"/>
  <c r="O2095" i="1" s="1"/>
  <c r="L2095" i="1"/>
  <c r="N2095" i="1"/>
  <c r="I2096" i="1"/>
  <c r="J2096" i="1"/>
  <c r="O2096" i="1" s="1"/>
  <c r="I2097" i="1"/>
  <c r="J2097" i="1"/>
  <c r="O2097" i="1" s="1"/>
  <c r="K2097" i="1"/>
  <c r="L2097" i="1"/>
  <c r="M2097" i="1"/>
  <c r="N2097" i="1"/>
  <c r="I2098" i="1"/>
  <c r="J2098" i="1"/>
  <c r="O2098" i="1" s="1"/>
  <c r="K2098" i="1"/>
  <c r="L2098" i="1"/>
  <c r="M2098" i="1"/>
  <c r="N2098" i="1"/>
  <c r="I2099" i="1"/>
  <c r="K2099" i="1" s="1"/>
  <c r="J2099" i="1"/>
  <c r="O2099" i="1" s="1"/>
  <c r="L2099" i="1"/>
  <c r="M2099" i="1"/>
  <c r="I2100" i="1"/>
  <c r="L2100" i="1" s="1"/>
  <c r="J2100" i="1"/>
  <c r="O2100" i="1" s="1"/>
  <c r="N2100" i="1"/>
  <c r="I2101" i="1"/>
  <c r="M2101" i="1" s="1"/>
  <c r="J2101" i="1"/>
  <c r="O2101" i="1" s="1"/>
  <c r="K2101" i="1"/>
  <c r="L2101" i="1"/>
  <c r="N2101" i="1"/>
  <c r="I2102" i="1"/>
  <c r="J2102" i="1"/>
  <c r="O2102" i="1" s="1"/>
  <c r="I2103" i="1"/>
  <c r="M2103" i="1" s="1"/>
  <c r="J2103" i="1"/>
  <c r="O2103" i="1" s="1"/>
  <c r="K2103" i="1"/>
  <c r="L2103" i="1"/>
  <c r="I2104" i="1"/>
  <c r="K2104" i="1" s="1"/>
  <c r="J2104" i="1"/>
  <c r="O2104" i="1" s="1"/>
  <c r="M2104" i="1"/>
  <c r="N2104" i="1"/>
  <c r="I2105" i="1"/>
  <c r="J2105" i="1"/>
  <c r="O2105" i="1" s="1"/>
  <c r="K2105" i="1"/>
  <c r="L2105" i="1"/>
  <c r="M2105" i="1"/>
  <c r="N2105" i="1"/>
  <c r="I2106" i="1"/>
  <c r="N2106" i="1" s="1"/>
  <c r="J2106" i="1"/>
  <c r="O2106" i="1" s="1"/>
  <c r="K2106" i="1"/>
  <c r="L2106" i="1"/>
  <c r="M2106" i="1"/>
  <c r="I2107" i="1"/>
  <c r="J2107" i="1"/>
  <c r="O2107" i="1" s="1"/>
  <c r="I2108" i="1"/>
  <c r="L2108" i="1" s="1"/>
  <c r="J2108" i="1"/>
  <c r="O2108" i="1" s="1"/>
  <c r="K2108" i="1"/>
  <c r="M2108" i="1"/>
  <c r="N2108" i="1"/>
  <c r="I2109" i="1"/>
  <c r="M2109" i="1" s="1"/>
  <c r="J2109" i="1"/>
  <c r="O2109" i="1" s="1"/>
  <c r="L2109" i="1"/>
  <c r="N2109" i="1"/>
  <c r="I2110" i="1"/>
  <c r="N2110" i="1" s="1"/>
  <c r="J2110" i="1"/>
  <c r="O2110" i="1" s="1"/>
  <c r="L2110" i="1"/>
  <c r="I2111" i="1"/>
  <c r="J2111" i="1"/>
  <c r="O2111" i="1" s="1"/>
  <c r="I2112" i="1"/>
  <c r="J2112" i="1"/>
  <c r="O2112" i="1" s="1"/>
  <c r="K2112" i="1"/>
  <c r="L2112" i="1"/>
  <c r="M2112" i="1"/>
  <c r="N2112" i="1"/>
  <c r="I2113" i="1"/>
  <c r="J2113" i="1"/>
  <c r="O2113" i="1" s="1"/>
  <c r="K2113" i="1"/>
  <c r="L2113" i="1"/>
  <c r="M2113" i="1"/>
  <c r="N2113" i="1"/>
  <c r="I2114" i="1"/>
  <c r="N2114" i="1" s="1"/>
  <c r="J2114" i="1"/>
  <c r="O2114" i="1" s="1"/>
  <c r="L2114" i="1"/>
  <c r="M2114" i="1"/>
  <c r="I2115" i="1"/>
  <c r="K2115" i="1" s="1"/>
  <c r="J2115" i="1"/>
  <c r="O2115" i="1" s="1"/>
  <c r="N2115" i="1"/>
  <c r="I2116" i="1"/>
  <c r="L2116" i="1" s="1"/>
  <c r="J2116" i="1"/>
  <c r="O2116" i="1" s="1"/>
  <c r="K2116" i="1"/>
  <c r="M2116" i="1"/>
  <c r="N2116" i="1"/>
  <c r="I2117" i="1"/>
  <c r="J2117" i="1"/>
  <c r="O2117" i="1" s="1"/>
  <c r="I2118" i="1"/>
  <c r="N2118" i="1" s="1"/>
  <c r="J2118" i="1"/>
  <c r="O2118" i="1" s="1"/>
  <c r="K2118" i="1"/>
  <c r="L2118" i="1"/>
  <c r="I2119" i="1"/>
  <c r="K2119" i="1" s="1"/>
  <c r="J2119" i="1"/>
  <c r="O2119" i="1" s="1"/>
  <c r="M2119" i="1"/>
  <c r="N2119" i="1"/>
  <c r="I2120" i="1"/>
  <c r="N2120" i="1" s="1"/>
  <c r="J2120" i="1"/>
  <c r="O2120" i="1" s="1"/>
  <c r="K2120" i="1"/>
  <c r="L2120" i="1"/>
  <c r="M2120" i="1"/>
  <c r="I2121" i="1"/>
  <c r="J2121" i="1"/>
  <c r="O2121" i="1" s="1"/>
  <c r="K2121" i="1"/>
  <c r="L2121" i="1"/>
  <c r="M2121" i="1"/>
  <c r="N2121" i="1"/>
  <c r="I2122" i="1"/>
  <c r="J2122" i="1"/>
  <c r="O2122" i="1" s="1"/>
  <c r="I2123" i="1"/>
  <c r="K2123" i="1" s="1"/>
  <c r="J2123" i="1"/>
  <c r="O2123" i="1" s="1"/>
  <c r="L2123" i="1"/>
  <c r="M2123" i="1"/>
  <c r="N2123" i="1"/>
  <c r="I2124" i="1"/>
  <c r="L2124" i="1" s="1"/>
  <c r="J2124" i="1"/>
  <c r="O2124" i="1" s="1"/>
  <c r="M2124" i="1"/>
  <c r="N2124" i="1"/>
  <c r="I2125" i="1"/>
  <c r="M2125" i="1" s="1"/>
  <c r="J2125" i="1"/>
  <c r="O2125" i="1" s="1"/>
  <c r="L2125" i="1"/>
  <c r="I2126" i="1"/>
  <c r="J2126" i="1"/>
  <c r="O2126" i="1" s="1"/>
  <c r="I2127" i="1"/>
  <c r="J2127" i="1"/>
  <c r="O2127" i="1" s="1"/>
  <c r="K2127" i="1"/>
  <c r="L2127" i="1"/>
  <c r="M2127" i="1"/>
  <c r="N2127" i="1"/>
  <c r="I2128" i="1"/>
  <c r="N2128" i="1" s="1"/>
  <c r="J2128" i="1"/>
  <c r="O2128" i="1" s="1"/>
  <c r="L2128" i="1"/>
  <c r="M2128" i="1"/>
  <c r="I2129" i="1"/>
  <c r="J2129" i="1"/>
  <c r="O2129" i="1" s="1"/>
  <c r="K2129" i="1"/>
  <c r="L2129" i="1"/>
  <c r="M2129" i="1"/>
  <c r="N2129" i="1"/>
  <c r="I2130" i="1"/>
  <c r="K2130" i="1" s="1"/>
  <c r="J2130" i="1"/>
  <c r="O2130" i="1" s="1"/>
  <c r="L2130" i="1"/>
  <c r="N2130" i="1"/>
  <c r="I2131" i="1"/>
  <c r="K2131" i="1" s="1"/>
  <c r="J2131" i="1"/>
  <c r="O2131" i="1" s="1"/>
  <c r="L2131" i="1"/>
  <c r="M2131" i="1"/>
  <c r="N2131" i="1"/>
  <c r="I2132" i="1"/>
  <c r="J2132" i="1"/>
  <c r="O2132" i="1" s="1"/>
  <c r="I2133" i="1"/>
  <c r="M2133" i="1" s="1"/>
  <c r="J2133" i="1"/>
  <c r="O2133" i="1" s="1"/>
  <c r="K2133" i="1"/>
  <c r="L2133" i="1"/>
  <c r="I2134" i="1"/>
  <c r="N2134" i="1" s="1"/>
  <c r="J2134" i="1"/>
  <c r="O2134" i="1" s="1"/>
  <c r="M2134" i="1"/>
  <c r="I2135" i="1"/>
  <c r="N2135" i="1" s="1"/>
  <c r="J2135" i="1"/>
  <c r="O2135" i="1" s="1"/>
  <c r="K2135" i="1"/>
  <c r="L2135" i="1"/>
  <c r="M2135" i="1"/>
  <c r="I2136" i="1"/>
  <c r="J2136" i="1"/>
  <c r="O2136" i="1" s="1"/>
  <c r="I2137" i="1"/>
  <c r="J2137" i="1"/>
  <c r="O2137" i="1" s="1"/>
  <c r="K2137" i="1"/>
  <c r="L2137" i="1"/>
  <c r="M2137" i="1"/>
  <c r="N2137" i="1"/>
  <c r="I2138" i="1"/>
  <c r="M2138" i="1" s="1"/>
  <c r="J2138" i="1"/>
  <c r="O2138" i="1" s="1"/>
  <c r="K2138" i="1"/>
  <c r="L2138" i="1"/>
  <c r="I2139" i="1"/>
  <c r="K2139" i="1" s="1"/>
  <c r="J2139" i="1"/>
  <c r="O2139" i="1" s="1"/>
  <c r="M2139" i="1"/>
  <c r="N2139" i="1"/>
  <c r="I2140" i="1"/>
  <c r="L2140" i="1" s="1"/>
  <c r="J2140" i="1"/>
  <c r="O2140" i="1" s="1"/>
  <c r="M2140" i="1"/>
  <c r="I2141" i="1"/>
  <c r="J2141" i="1"/>
  <c r="O2141" i="1" s="1"/>
  <c r="L2141" i="1"/>
  <c r="I2142" i="1"/>
  <c r="N2142" i="1" s="1"/>
  <c r="J2142" i="1"/>
  <c r="O2142" i="1" s="1"/>
  <c r="K2142" i="1"/>
  <c r="L2142" i="1"/>
  <c r="M2142" i="1"/>
  <c r="I2143" i="1"/>
  <c r="N2143" i="1" s="1"/>
  <c r="J2143" i="1"/>
  <c r="O2143" i="1" s="1"/>
  <c r="L2143" i="1"/>
  <c r="M2143" i="1"/>
  <c r="I2144" i="1"/>
  <c r="K2144" i="1" s="1"/>
  <c r="J2144" i="1"/>
  <c r="O2144" i="1" s="1"/>
  <c r="L2144" i="1"/>
  <c r="N2144" i="1"/>
  <c r="I2145" i="1"/>
  <c r="J2145" i="1"/>
  <c r="O2145" i="1" s="1"/>
  <c r="K2145" i="1"/>
  <c r="L2145" i="1"/>
  <c r="M2145" i="1"/>
  <c r="N2145" i="1"/>
  <c r="I2146" i="1"/>
  <c r="J2146" i="1"/>
  <c r="O2146" i="1" s="1"/>
  <c r="I2147" i="1"/>
  <c r="J2147" i="1"/>
  <c r="O2147" i="1" s="1"/>
  <c r="N2147" i="1"/>
  <c r="I2148" i="1"/>
  <c r="J2148" i="1"/>
  <c r="O2148" i="1" s="1"/>
  <c r="I2149" i="1"/>
  <c r="J2149" i="1"/>
  <c r="O2149" i="1" s="1"/>
  <c r="K2149" i="1"/>
  <c r="N2149" i="1"/>
  <c r="I2150" i="1"/>
  <c r="N2150" i="1" s="1"/>
  <c r="J2150" i="1"/>
  <c r="O2150" i="1" s="1"/>
  <c r="K2150" i="1"/>
  <c r="L2150" i="1"/>
  <c r="M2150" i="1"/>
  <c r="I2151" i="1"/>
  <c r="J2151" i="1"/>
  <c r="O2151" i="1" s="1"/>
  <c r="I2152" i="1"/>
  <c r="J2152" i="1"/>
  <c r="O2152" i="1" s="1"/>
  <c r="K2152" i="1"/>
  <c r="L2152" i="1"/>
  <c r="I2153" i="1"/>
  <c r="J2153" i="1"/>
  <c r="O2153" i="1" s="1"/>
  <c r="K2153" i="1"/>
  <c r="L2153" i="1"/>
  <c r="M2153" i="1"/>
  <c r="N2153" i="1"/>
  <c r="I2154" i="1"/>
  <c r="L2154" i="1" s="1"/>
  <c r="J2154" i="1"/>
  <c r="O2154" i="1" s="1"/>
  <c r="K2154" i="1"/>
  <c r="M2154" i="1"/>
  <c r="I2155" i="1"/>
  <c r="K2155" i="1" s="1"/>
  <c r="J2155" i="1"/>
  <c r="O2155" i="1" s="1"/>
  <c r="M2155" i="1"/>
  <c r="I2156" i="1"/>
  <c r="J2156" i="1"/>
  <c r="O2156" i="1" s="1"/>
  <c r="I2157" i="1"/>
  <c r="M2157" i="1" s="1"/>
  <c r="J2157" i="1"/>
  <c r="O2157" i="1" s="1"/>
  <c r="K2157" i="1"/>
  <c r="L2157" i="1"/>
  <c r="N2157" i="1"/>
  <c r="I2158" i="1"/>
  <c r="N2158" i="1" s="1"/>
  <c r="J2158" i="1"/>
  <c r="O2158" i="1" s="1"/>
  <c r="L2158" i="1"/>
  <c r="M2158" i="1"/>
  <c r="I2159" i="1"/>
  <c r="K2159" i="1" s="1"/>
  <c r="J2159" i="1"/>
  <c r="O2159" i="1" s="1"/>
  <c r="L2159" i="1"/>
  <c r="N2159" i="1"/>
  <c r="I2160" i="1"/>
  <c r="N2160" i="1" s="1"/>
  <c r="J2160" i="1"/>
  <c r="O2160" i="1" s="1"/>
  <c r="L2160" i="1"/>
  <c r="I2161" i="1"/>
  <c r="J2161" i="1"/>
  <c r="O2161" i="1" s="1"/>
  <c r="K2161" i="1"/>
  <c r="L2161" i="1"/>
  <c r="M2161" i="1"/>
  <c r="N2161" i="1"/>
  <c r="I2162" i="1"/>
  <c r="J2162" i="1"/>
  <c r="O2162" i="1" s="1"/>
  <c r="K2162" i="1"/>
  <c r="L2162" i="1"/>
  <c r="M2162" i="1"/>
  <c r="N2162" i="1"/>
  <c r="I2163" i="1"/>
  <c r="M2163" i="1" s="1"/>
  <c r="J2163" i="1"/>
  <c r="O2163" i="1" s="1"/>
  <c r="L2163" i="1"/>
  <c r="I2164" i="1"/>
  <c r="J2164" i="1"/>
  <c r="O2164" i="1" s="1"/>
  <c r="I2165" i="1"/>
  <c r="M2165" i="1" s="1"/>
  <c r="J2165" i="1"/>
  <c r="O2165" i="1" s="1"/>
  <c r="K2165" i="1"/>
  <c r="L2165" i="1"/>
  <c r="N2165" i="1"/>
  <c r="I2166" i="1"/>
  <c r="J2166" i="1"/>
  <c r="O2166" i="1" s="1"/>
  <c r="M2166" i="1"/>
  <c r="I2167" i="1"/>
  <c r="J2167" i="1"/>
  <c r="O2167" i="1" s="1"/>
  <c r="K2167" i="1"/>
  <c r="L2167" i="1"/>
  <c r="I2168" i="1"/>
  <c r="L2168" i="1" s="1"/>
  <c r="J2168" i="1"/>
  <c r="O2168" i="1" s="1"/>
  <c r="K2168" i="1"/>
  <c r="N2168" i="1"/>
  <c r="I2169" i="1"/>
  <c r="J2169" i="1"/>
  <c r="O2169" i="1" s="1"/>
  <c r="K2169" i="1"/>
  <c r="L2169" i="1"/>
  <c r="M2169" i="1"/>
  <c r="N2169" i="1"/>
  <c r="I2170" i="1"/>
  <c r="N2170" i="1" s="1"/>
  <c r="J2170" i="1"/>
  <c r="O2170" i="1" s="1"/>
  <c r="K2170" i="1"/>
  <c r="L2170" i="1"/>
  <c r="M2170" i="1"/>
  <c r="I2171" i="1"/>
  <c r="J2171" i="1"/>
  <c r="O2171" i="1" s="1"/>
  <c r="M2171" i="1"/>
  <c r="I2172" i="1"/>
  <c r="L2172" i="1" s="1"/>
  <c r="J2172" i="1"/>
  <c r="O2172" i="1" s="1"/>
  <c r="K2172" i="1"/>
  <c r="M2172" i="1"/>
  <c r="N2172" i="1"/>
  <c r="I2173" i="1"/>
  <c r="M2173" i="1" s="1"/>
  <c r="J2173" i="1"/>
  <c r="O2173" i="1" s="1"/>
  <c r="L2173" i="1"/>
  <c r="N2173" i="1"/>
  <c r="I2174" i="1"/>
  <c r="N2174" i="1" s="1"/>
  <c r="J2174" i="1"/>
  <c r="O2174" i="1" s="1"/>
  <c r="L2174" i="1"/>
  <c r="I2175" i="1"/>
  <c r="J2175" i="1"/>
  <c r="O2175" i="1" s="1"/>
  <c r="L2175" i="1"/>
  <c r="N2175" i="1"/>
  <c r="I2176" i="1"/>
  <c r="J2176" i="1"/>
  <c r="O2176" i="1" s="1"/>
  <c r="K2176" i="1"/>
  <c r="L2176" i="1"/>
  <c r="M2176" i="1"/>
  <c r="N2176" i="1"/>
  <c r="I2177" i="1"/>
  <c r="J2177" i="1"/>
  <c r="O2177" i="1" s="1"/>
  <c r="K2177" i="1"/>
  <c r="L2177" i="1"/>
  <c r="M2177" i="1"/>
  <c r="N2177" i="1"/>
  <c r="I2178" i="1"/>
  <c r="N2178" i="1" s="1"/>
  <c r="J2178" i="1"/>
  <c r="O2178" i="1" s="1"/>
  <c r="L2178" i="1"/>
  <c r="M2178" i="1"/>
  <c r="I2179" i="1"/>
  <c r="N2179" i="1" s="1"/>
  <c r="J2179" i="1"/>
  <c r="O2179" i="1" s="1"/>
  <c r="L2179" i="1"/>
  <c r="I2180" i="1"/>
  <c r="L2180" i="1" s="1"/>
  <c r="J2180" i="1"/>
  <c r="O2180" i="1" s="1"/>
  <c r="K2180" i="1"/>
  <c r="M2180" i="1"/>
  <c r="N2180" i="1"/>
  <c r="I2181" i="1"/>
  <c r="J2181" i="1"/>
  <c r="O2181" i="1" s="1"/>
  <c r="N2181" i="1"/>
  <c r="I2182" i="1"/>
  <c r="J2182" i="1"/>
  <c r="O2182" i="1" s="1"/>
  <c r="I2183" i="1"/>
  <c r="L2183" i="1" s="1"/>
  <c r="J2183" i="1"/>
  <c r="O2183" i="1" s="1"/>
  <c r="K2183" i="1"/>
  <c r="M2183" i="1"/>
  <c r="I2184" i="1"/>
  <c r="N2184" i="1" s="1"/>
  <c r="J2184" i="1"/>
  <c r="O2184" i="1" s="1"/>
  <c r="K2184" i="1"/>
  <c r="L2184" i="1"/>
  <c r="M2184" i="1"/>
  <c r="I2185" i="1"/>
  <c r="J2185" i="1"/>
  <c r="O2185" i="1" s="1"/>
  <c r="K2185" i="1"/>
  <c r="L2185" i="1"/>
  <c r="M2185" i="1"/>
  <c r="N2185" i="1"/>
  <c r="I2186" i="1"/>
  <c r="J2186" i="1"/>
  <c r="O2186" i="1" s="1"/>
  <c r="M2186" i="1"/>
  <c r="I2187" i="1"/>
  <c r="K2187" i="1" s="1"/>
  <c r="J2187" i="1"/>
  <c r="O2187" i="1" s="1"/>
  <c r="L2187" i="1"/>
  <c r="M2187" i="1"/>
  <c r="N2187" i="1"/>
  <c r="I2188" i="1"/>
  <c r="L2188" i="1" s="1"/>
  <c r="J2188" i="1"/>
  <c r="O2188" i="1" s="1"/>
  <c r="M2188" i="1"/>
  <c r="N2188" i="1"/>
  <c r="I2189" i="1"/>
  <c r="M2189" i="1" s="1"/>
  <c r="J2189" i="1"/>
  <c r="O2189" i="1" s="1"/>
  <c r="L2189" i="1"/>
  <c r="I2190" i="1"/>
  <c r="J2190" i="1"/>
  <c r="O2190" i="1" s="1"/>
  <c r="I2191" i="1"/>
  <c r="J2191" i="1"/>
  <c r="O2191" i="1" s="1"/>
  <c r="K2191" i="1"/>
  <c r="L2191" i="1"/>
  <c r="M2191" i="1"/>
  <c r="N2191" i="1"/>
  <c r="I2192" i="1"/>
  <c r="N2192" i="1" s="1"/>
  <c r="J2192" i="1"/>
  <c r="O2192" i="1" s="1"/>
  <c r="L2192" i="1"/>
  <c r="M2192" i="1"/>
  <c r="I2193" i="1"/>
  <c r="J2193" i="1"/>
  <c r="O2193" i="1" s="1"/>
  <c r="K2193" i="1"/>
  <c r="L2193" i="1"/>
  <c r="M2193" i="1"/>
  <c r="N2193" i="1"/>
  <c r="I2194" i="1"/>
  <c r="K2194" i="1" s="1"/>
  <c r="J2194" i="1"/>
  <c r="O2194" i="1" s="1"/>
  <c r="L2194" i="1"/>
  <c r="N2194" i="1"/>
  <c r="I2195" i="1"/>
  <c r="K2195" i="1" s="1"/>
  <c r="J2195" i="1"/>
  <c r="O2195" i="1" s="1"/>
  <c r="L2195" i="1"/>
  <c r="M2195" i="1"/>
  <c r="N2195" i="1"/>
  <c r="I2196" i="1"/>
  <c r="J2196" i="1"/>
  <c r="O2196" i="1" s="1"/>
  <c r="N2196" i="1"/>
  <c r="I2197" i="1"/>
  <c r="L2197" i="1" s="1"/>
  <c r="J2197" i="1"/>
  <c r="O2197" i="1" s="1"/>
  <c r="K2197" i="1"/>
  <c r="I2198" i="1"/>
  <c r="J2198" i="1"/>
  <c r="O2198" i="1" s="1"/>
  <c r="K2198" i="1"/>
  <c r="M2198" i="1"/>
  <c r="I2199" i="1"/>
  <c r="N2199" i="1" s="1"/>
  <c r="J2199" i="1"/>
  <c r="O2199" i="1" s="1"/>
  <c r="K2199" i="1"/>
  <c r="L2199" i="1"/>
  <c r="M2199" i="1"/>
  <c r="I2200" i="1"/>
  <c r="J2200" i="1"/>
  <c r="O2200" i="1" s="1"/>
  <c r="I2201" i="1"/>
  <c r="J2201" i="1"/>
  <c r="O2201" i="1" s="1"/>
  <c r="K2201" i="1"/>
  <c r="L2201" i="1"/>
  <c r="M2201" i="1"/>
  <c r="N2201" i="1"/>
  <c r="I2202" i="1"/>
  <c r="K2202" i="1" s="1"/>
  <c r="J2202" i="1"/>
  <c r="O2202" i="1" s="1"/>
  <c r="L2202" i="1"/>
  <c r="I2203" i="1"/>
  <c r="K2203" i="1" s="1"/>
  <c r="J2203" i="1"/>
  <c r="O2203" i="1" s="1"/>
  <c r="M2203" i="1"/>
  <c r="N2203" i="1"/>
  <c r="I2204" i="1"/>
  <c r="L2204" i="1" s="1"/>
  <c r="J2204" i="1"/>
  <c r="O2204" i="1" s="1"/>
  <c r="M2204" i="1"/>
  <c r="I2205" i="1"/>
  <c r="J2205" i="1"/>
  <c r="O2205" i="1" s="1"/>
  <c r="I2206" i="1"/>
  <c r="N2206" i="1" s="1"/>
  <c r="J2206" i="1"/>
  <c r="O2206" i="1" s="1"/>
  <c r="K2206" i="1"/>
  <c r="L2206" i="1"/>
  <c r="M2206" i="1"/>
  <c r="I2207" i="1"/>
  <c r="N2207" i="1" s="1"/>
  <c r="J2207" i="1"/>
  <c r="O2207" i="1" s="1"/>
  <c r="L2207" i="1"/>
  <c r="M2207" i="1"/>
  <c r="I2208" i="1"/>
  <c r="K2208" i="1" s="1"/>
  <c r="J2208" i="1"/>
  <c r="O2208" i="1" s="1"/>
  <c r="L2208" i="1"/>
  <c r="N2208" i="1"/>
  <c r="I2209" i="1"/>
  <c r="J2209" i="1"/>
  <c r="O2209" i="1" s="1"/>
  <c r="K2209" i="1"/>
  <c r="L2209" i="1"/>
  <c r="M2209" i="1"/>
  <c r="N2209" i="1"/>
  <c r="I2210" i="1"/>
  <c r="N2210" i="1" s="1"/>
  <c r="J2210" i="1"/>
  <c r="O2210" i="1" s="1"/>
  <c r="L2210" i="1"/>
  <c r="I2211" i="1"/>
  <c r="J2211" i="1"/>
  <c r="O2211" i="1" s="1"/>
  <c r="N2211" i="1"/>
  <c r="I2212" i="1"/>
  <c r="M2212" i="1" s="1"/>
  <c r="J2212" i="1"/>
  <c r="O2212" i="1" s="1"/>
  <c r="K2212" i="1"/>
  <c r="I2213" i="1"/>
  <c r="J2213" i="1"/>
  <c r="O2213" i="1" s="1"/>
  <c r="K2213" i="1"/>
  <c r="N2213" i="1"/>
  <c r="I2214" i="1"/>
  <c r="N2214" i="1" s="1"/>
  <c r="J2214" i="1"/>
  <c r="O2214" i="1" s="1"/>
  <c r="K2214" i="1"/>
  <c r="L2214" i="1"/>
  <c r="M2214" i="1"/>
  <c r="I2215" i="1"/>
  <c r="J2215" i="1"/>
  <c r="O2215" i="1" s="1"/>
  <c r="I2216" i="1"/>
  <c r="L2216" i="1" s="1"/>
  <c r="J2216" i="1"/>
  <c r="O2216" i="1" s="1"/>
  <c r="K2216" i="1"/>
  <c r="I2217" i="1"/>
  <c r="J2217" i="1"/>
  <c r="O2217" i="1" s="1"/>
  <c r="K2217" i="1"/>
  <c r="L2217" i="1"/>
  <c r="M2217" i="1"/>
  <c r="N2217" i="1"/>
  <c r="I2218" i="1"/>
  <c r="L2218" i="1" s="1"/>
  <c r="J2218" i="1"/>
  <c r="O2218" i="1" s="1"/>
  <c r="K2218" i="1"/>
  <c r="M2218" i="1"/>
  <c r="N2218" i="1"/>
  <c r="I2219" i="1"/>
  <c r="K2219" i="1" s="1"/>
  <c r="J2219" i="1"/>
  <c r="O2219" i="1" s="1"/>
  <c r="M2219" i="1"/>
  <c r="I2220" i="1"/>
  <c r="J2220" i="1"/>
  <c r="O2220" i="1" s="1"/>
  <c r="I2221" i="1"/>
  <c r="M2221" i="1" s="1"/>
  <c r="J2221" i="1"/>
  <c r="O2221" i="1" s="1"/>
  <c r="K2221" i="1"/>
  <c r="L2221" i="1"/>
  <c r="N2221" i="1"/>
  <c r="I2222" i="1"/>
  <c r="N2222" i="1" s="1"/>
  <c r="J2222" i="1"/>
  <c r="O2222" i="1" s="1"/>
  <c r="L2222" i="1"/>
  <c r="M2222" i="1"/>
  <c r="I2223" i="1"/>
  <c r="K2223" i="1" s="1"/>
  <c r="J2223" i="1"/>
  <c r="O2223" i="1" s="1"/>
  <c r="L2223" i="1"/>
  <c r="N2223" i="1"/>
  <c r="I2224" i="1"/>
  <c r="L2224" i="1" s="1"/>
  <c r="J2224" i="1"/>
  <c r="O2224" i="1" s="1"/>
  <c r="N2224" i="1"/>
  <c r="I2225" i="1"/>
  <c r="J2225" i="1"/>
  <c r="O2225" i="1" s="1"/>
  <c r="K2225" i="1"/>
  <c r="L2225" i="1"/>
  <c r="M2225" i="1"/>
  <c r="N2225" i="1"/>
  <c r="I2226" i="1"/>
  <c r="J2226" i="1"/>
  <c r="O2226" i="1" s="1"/>
  <c r="K2226" i="1"/>
  <c r="L2226" i="1"/>
  <c r="M2226" i="1"/>
  <c r="N2226" i="1"/>
  <c r="I2227" i="1"/>
  <c r="L2227" i="1" s="1"/>
  <c r="J2227" i="1"/>
  <c r="O2227" i="1" s="1"/>
  <c r="M2227" i="1"/>
  <c r="I2228" i="1"/>
  <c r="N2228" i="1" s="1"/>
  <c r="J2228" i="1"/>
  <c r="O2228" i="1" s="1"/>
  <c r="K2228" i="1"/>
  <c r="I2229" i="1"/>
  <c r="M2229" i="1" s="1"/>
  <c r="J2229" i="1"/>
  <c r="O2229" i="1" s="1"/>
  <c r="K2229" i="1"/>
  <c r="L2229" i="1"/>
  <c r="N2229" i="1"/>
  <c r="I2230" i="1"/>
  <c r="J2230" i="1"/>
  <c r="O2230" i="1" s="1"/>
  <c r="M2230" i="1"/>
  <c r="I2231" i="1"/>
  <c r="J2231" i="1"/>
  <c r="O2231" i="1" s="1"/>
  <c r="K2231" i="1"/>
  <c r="L2231" i="1"/>
  <c r="I2232" i="1"/>
  <c r="L2232" i="1" s="1"/>
  <c r="J2232" i="1"/>
  <c r="O2232" i="1" s="1"/>
  <c r="M2232" i="1"/>
  <c r="I2233" i="1"/>
  <c r="J2233" i="1"/>
  <c r="O2233" i="1" s="1"/>
  <c r="K2233" i="1"/>
  <c r="L2233" i="1"/>
  <c r="M2233" i="1"/>
  <c r="N2233" i="1"/>
  <c r="I2234" i="1"/>
  <c r="N2234" i="1" s="1"/>
  <c r="J2234" i="1"/>
  <c r="O2234" i="1" s="1"/>
  <c r="K2234" i="1"/>
  <c r="L2234" i="1"/>
  <c r="M2234" i="1"/>
  <c r="I2235" i="1"/>
  <c r="M2235" i="1" s="1"/>
  <c r="J2235" i="1"/>
  <c r="O2235" i="1" s="1"/>
  <c r="I2236" i="1"/>
  <c r="L2236" i="1" s="1"/>
  <c r="J2236" i="1"/>
  <c r="O2236" i="1" s="1"/>
  <c r="K2236" i="1"/>
  <c r="M2236" i="1"/>
  <c r="N2236" i="1"/>
  <c r="I2237" i="1"/>
  <c r="M2237" i="1" s="1"/>
  <c r="J2237" i="1"/>
  <c r="O2237" i="1" s="1"/>
  <c r="L2237" i="1"/>
  <c r="N2237" i="1"/>
  <c r="I2238" i="1"/>
  <c r="N2238" i="1" s="1"/>
  <c r="J2238" i="1"/>
  <c r="O2238" i="1" s="1"/>
  <c r="L2238" i="1"/>
  <c r="I2239" i="1"/>
  <c r="M2239" i="1" s="1"/>
  <c r="J2239" i="1"/>
  <c r="O2239" i="1" s="1"/>
  <c r="K2239" i="1"/>
  <c r="L2239" i="1"/>
  <c r="N2239" i="1"/>
  <c r="I2240" i="1"/>
  <c r="J2240" i="1"/>
  <c r="O2240" i="1" s="1"/>
  <c r="K2240" i="1"/>
  <c r="L2240" i="1"/>
  <c r="M2240" i="1"/>
  <c r="N2240" i="1"/>
  <c r="I2241" i="1"/>
  <c r="J2241" i="1"/>
  <c r="O2241" i="1" s="1"/>
  <c r="K2241" i="1"/>
  <c r="L2241" i="1"/>
  <c r="M2241" i="1"/>
  <c r="N2241" i="1"/>
  <c r="I2242" i="1"/>
  <c r="N2242" i="1" s="1"/>
  <c r="J2242" i="1"/>
  <c r="O2242" i="1" s="1"/>
  <c r="L2242" i="1"/>
  <c r="M2242" i="1"/>
  <c r="I2243" i="1"/>
  <c r="J2243" i="1"/>
  <c r="O2243" i="1" s="1"/>
  <c r="L2243" i="1"/>
  <c r="N2243" i="1"/>
  <c r="I2244" i="1"/>
  <c r="L2244" i="1" s="1"/>
  <c r="J2244" i="1"/>
  <c r="O2244" i="1" s="1"/>
  <c r="K2244" i="1"/>
  <c r="M2244" i="1"/>
  <c r="N2244" i="1"/>
  <c r="I2245" i="1"/>
  <c r="J2245" i="1"/>
  <c r="O2245" i="1" s="1"/>
  <c r="I2246" i="1"/>
  <c r="L2246" i="1" s="1"/>
  <c r="J2246" i="1"/>
  <c r="O2246" i="1" s="1"/>
  <c r="K2246" i="1"/>
  <c r="I2247" i="1"/>
  <c r="J2247" i="1"/>
  <c r="O2247" i="1" s="1"/>
  <c r="I2248" i="1"/>
  <c r="N2248" i="1" s="1"/>
  <c r="J2248" i="1"/>
  <c r="O2248" i="1" s="1"/>
  <c r="K2248" i="1"/>
  <c r="L2248" i="1"/>
  <c r="M2248" i="1"/>
  <c r="I2249" i="1"/>
  <c r="J2249" i="1"/>
  <c r="O2249" i="1" s="1"/>
  <c r="K2249" i="1"/>
  <c r="L2249" i="1"/>
  <c r="M2249" i="1"/>
  <c r="N2249" i="1"/>
  <c r="I2250" i="1"/>
  <c r="M2250" i="1" s="1"/>
  <c r="J2250" i="1"/>
  <c r="O2250" i="1" s="1"/>
  <c r="L2250" i="1"/>
  <c r="I2251" i="1"/>
  <c r="K2251" i="1" s="1"/>
  <c r="J2251" i="1"/>
  <c r="O2251" i="1" s="1"/>
  <c r="L2251" i="1"/>
  <c r="M2251" i="1"/>
  <c r="N2251" i="1"/>
  <c r="I2252" i="1"/>
  <c r="L2252" i="1" s="1"/>
  <c r="J2252" i="1"/>
  <c r="O2252" i="1" s="1"/>
  <c r="M2252" i="1"/>
  <c r="N2252" i="1"/>
  <c r="I2253" i="1"/>
  <c r="J2253" i="1"/>
  <c r="O2253" i="1" s="1"/>
  <c r="I2254" i="1"/>
  <c r="K2254" i="1" s="1"/>
  <c r="J2254" i="1"/>
  <c r="O2254" i="1" s="1"/>
  <c r="L2254" i="1"/>
  <c r="I2255" i="1"/>
  <c r="J2255" i="1"/>
  <c r="O2255" i="1" s="1"/>
  <c r="K2255" i="1"/>
  <c r="L2255" i="1"/>
  <c r="M2255" i="1"/>
  <c r="N2255" i="1"/>
  <c r="I2256" i="1"/>
  <c r="N2256" i="1" s="1"/>
  <c r="J2256" i="1"/>
  <c r="O2256" i="1" s="1"/>
  <c r="L2256" i="1"/>
  <c r="M2256" i="1"/>
  <c r="I2257" i="1"/>
  <c r="J2257" i="1"/>
  <c r="O2257" i="1" s="1"/>
  <c r="K2257" i="1"/>
  <c r="L2257" i="1"/>
  <c r="M2257" i="1"/>
  <c r="N2257" i="1"/>
  <c r="I2258" i="1"/>
  <c r="L2258" i="1" s="1"/>
  <c r="J2258" i="1"/>
  <c r="O2258" i="1" s="1"/>
  <c r="N2258" i="1"/>
  <c r="I2259" i="1"/>
  <c r="K2259" i="1" s="1"/>
  <c r="J2259" i="1"/>
  <c r="O2259" i="1" s="1"/>
  <c r="L2259" i="1"/>
  <c r="M2259" i="1"/>
  <c r="N2259" i="1"/>
  <c r="I2260" i="1"/>
  <c r="M2260" i="1" s="1"/>
  <c r="J2260" i="1"/>
  <c r="O2260" i="1" s="1"/>
  <c r="N2260" i="1"/>
  <c r="I2261" i="1"/>
  <c r="J2261" i="1"/>
  <c r="O2261" i="1" s="1"/>
  <c r="I2262" i="1"/>
  <c r="J2262" i="1"/>
  <c r="O2262" i="1" s="1"/>
  <c r="K2262" i="1"/>
  <c r="M2262" i="1"/>
  <c r="I2263" i="1"/>
  <c r="N2263" i="1" s="1"/>
  <c r="J2263" i="1"/>
  <c r="O2263" i="1" s="1"/>
  <c r="K2263" i="1"/>
  <c r="L2263" i="1"/>
  <c r="M2263" i="1"/>
  <c r="I2264" i="1"/>
  <c r="J2264" i="1"/>
  <c r="O2264" i="1" s="1"/>
  <c r="I2265" i="1"/>
  <c r="J2265" i="1"/>
  <c r="O2265" i="1" s="1"/>
  <c r="K2265" i="1"/>
  <c r="L2265" i="1"/>
  <c r="M2265" i="1"/>
  <c r="N2265" i="1"/>
  <c r="I2266" i="1"/>
  <c r="M2266" i="1" s="1"/>
  <c r="J2266" i="1"/>
  <c r="O2266" i="1" s="1"/>
  <c r="L2266" i="1"/>
  <c r="I2267" i="1"/>
  <c r="K2267" i="1" s="1"/>
  <c r="J2267" i="1"/>
  <c r="O2267" i="1" s="1"/>
  <c r="M2267" i="1"/>
  <c r="N2267" i="1"/>
  <c r="I2268" i="1"/>
  <c r="M2268" i="1" s="1"/>
  <c r="J2268" i="1"/>
  <c r="O2268" i="1" s="1"/>
  <c r="I2269" i="1"/>
  <c r="J2269" i="1"/>
  <c r="O2269" i="1" s="1"/>
  <c r="I2270" i="1"/>
  <c r="N2270" i="1" s="1"/>
  <c r="J2270" i="1"/>
  <c r="O2270" i="1" s="1"/>
  <c r="K2270" i="1"/>
  <c r="L2270" i="1"/>
  <c r="M2270" i="1"/>
  <c r="I2271" i="1"/>
  <c r="N2271" i="1" s="1"/>
  <c r="J2271" i="1"/>
  <c r="O2271" i="1" s="1"/>
  <c r="L2271" i="1"/>
  <c r="M2271" i="1"/>
  <c r="I2272" i="1"/>
  <c r="J2272" i="1"/>
  <c r="O2272" i="1" s="1"/>
  <c r="I2273" i="1"/>
  <c r="J2273" i="1"/>
  <c r="O2273" i="1" s="1"/>
  <c r="K2273" i="1"/>
  <c r="L2273" i="1"/>
  <c r="M2273" i="1"/>
  <c r="N2273" i="1"/>
  <c r="I2274" i="1"/>
  <c r="M2274" i="1" s="1"/>
  <c r="J2274" i="1"/>
  <c r="O2274" i="1" s="1"/>
  <c r="K2274" i="1"/>
  <c r="N2274" i="1"/>
  <c r="I2275" i="1"/>
  <c r="N2275" i="1" s="1"/>
  <c r="J2275" i="1"/>
  <c r="O2275" i="1" s="1"/>
  <c r="M2275" i="1"/>
  <c r="I2276" i="1"/>
  <c r="J2276" i="1"/>
  <c r="O2276" i="1" s="1"/>
  <c r="K2276" i="1"/>
  <c r="M2276" i="1"/>
  <c r="I2277" i="1"/>
  <c r="K2277" i="1" s="1"/>
  <c r="J2277" i="1"/>
  <c r="O2277" i="1" s="1"/>
  <c r="N2277" i="1"/>
  <c r="I2278" i="1"/>
  <c r="N2278" i="1" s="1"/>
  <c r="J2278" i="1"/>
  <c r="O2278" i="1" s="1"/>
  <c r="K2278" i="1"/>
  <c r="L2278" i="1"/>
  <c r="M2278" i="1"/>
  <c r="I2279" i="1"/>
  <c r="L2279" i="1" s="1"/>
  <c r="J2279" i="1"/>
  <c r="O2279" i="1" s="1"/>
  <c r="M2279" i="1"/>
  <c r="I2280" i="1"/>
  <c r="J2280" i="1"/>
  <c r="O2280" i="1" s="1"/>
  <c r="I2281" i="1"/>
  <c r="J2281" i="1"/>
  <c r="O2281" i="1" s="1"/>
  <c r="K2281" i="1"/>
  <c r="L2281" i="1"/>
  <c r="M2281" i="1"/>
  <c r="N2281" i="1"/>
  <c r="I2282" i="1"/>
  <c r="L2282" i="1" s="1"/>
  <c r="J2282" i="1"/>
  <c r="O2282" i="1" s="1"/>
  <c r="K2282" i="1"/>
  <c r="M2282" i="1"/>
  <c r="I2283" i="1"/>
  <c r="J2283" i="1"/>
  <c r="O2283" i="1" s="1"/>
  <c r="M2283" i="1"/>
  <c r="I2284" i="1"/>
  <c r="J2284" i="1"/>
  <c r="O2284" i="1" s="1"/>
  <c r="I2285" i="1"/>
  <c r="M2285" i="1" s="1"/>
  <c r="J2285" i="1"/>
  <c r="O2285" i="1" s="1"/>
  <c r="K2285" i="1"/>
  <c r="L2285" i="1"/>
  <c r="N2285" i="1"/>
  <c r="I2286" i="1"/>
  <c r="L2286" i="1" s="1"/>
  <c r="J2286" i="1"/>
  <c r="O2286" i="1" s="1"/>
  <c r="M2286" i="1"/>
  <c r="I2287" i="1"/>
  <c r="M2287" i="1" s="1"/>
  <c r="J2287" i="1"/>
  <c r="O2287" i="1" s="1"/>
  <c r="K2287" i="1"/>
  <c r="L2287" i="1"/>
  <c r="N2287" i="1"/>
  <c r="I2288" i="1"/>
  <c r="L2288" i="1" s="1"/>
  <c r="J2288" i="1"/>
  <c r="O2288" i="1" s="1"/>
  <c r="K2288" i="1"/>
  <c r="M2288" i="1"/>
  <c r="N2288" i="1"/>
  <c r="I2289" i="1"/>
  <c r="J2289" i="1"/>
  <c r="O2289" i="1" s="1"/>
  <c r="K2289" i="1"/>
  <c r="L2289" i="1"/>
  <c r="M2289" i="1"/>
  <c r="N2289" i="1"/>
  <c r="I2290" i="1"/>
  <c r="J2290" i="1"/>
  <c r="O2290" i="1" s="1"/>
  <c r="K2290" i="1"/>
  <c r="L2290" i="1"/>
  <c r="M2290" i="1"/>
  <c r="N2290" i="1"/>
  <c r="I2291" i="1"/>
  <c r="J2291" i="1"/>
  <c r="O2291" i="1" s="1"/>
  <c r="I2292" i="1"/>
  <c r="K2292" i="1" s="1"/>
  <c r="J2292" i="1"/>
  <c r="O2292" i="1" s="1"/>
  <c r="N2292" i="1"/>
  <c r="I2293" i="1"/>
  <c r="M2293" i="1" s="1"/>
  <c r="J2293" i="1"/>
  <c r="O2293" i="1" s="1"/>
  <c r="K2293" i="1"/>
  <c r="L2293" i="1"/>
  <c r="N2293" i="1"/>
  <c r="I2294" i="1"/>
  <c r="J2294" i="1"/>
  <c r="O2294" i="1" s="1"/>
  <c r="L2294" i="1"/>
  <c r="M2294" i="1"/>
  <c r="I2295" i="1"/>
  <c r="M2295" i="1" s="1"/>
  <c r="J2295" i="1"/>
  <c r="O2295" i="1" s="1"/>
  <c r="K2295" i="1"/>
  <c r="N2295" i="1"/>
  <c r="I2296" i="1"/>
  <c r="J2296" i="1"/>
  <c r="O2296" i="1" s="1"/>
  <c r="I2297" i="1"/>
  <c r="J2297" i="1"/>
  <c r="O2297" i="1" s="1"/>
  <c r="K2297" i="1"/>
  <c r="L2297" i="1"/>
  <c r="M2297" i="1"/>
  <c r="N2297" i="1"/>
  <c r="I2298" i="1"/>
  <c r="N2298" i="1" s="1"/>
  <c r="J2298" i="1"/>
  <c r="O2298" i="1" s="1"/>
  <c r="K2298" i="1"/>
  <c r="L2298" i="1"/>
  <c r="M2298" i="1"/>
  <c r="I2299" i="1"/>
  <c r="K2299" i="1" s="1"/>
  <c r="J2299" i="1"/>
  <c r="O2299" i="1" s="1"/>
  <c r="M2299" i="1"/>
  <c r="I2300" i="1"/>
  <c r="L2300" i="1" s="1"/>
  <c r="J2300" i="1"/>
  <c r="O2300" i="1" s="1"/>
  <c r="K2300" i="1"/>
  <c r="M2300" i="1"/>
  <c r="N2300" i="1"/>
  <c r="I2301" i="1"/>
  <c r="J2301" i="1"/>
  <c r="O2301" i="1" s="1"/>
  <c r="L2301" i="1"/>
  <c r="N2301" i="1"/>
  <c r="I2302" i="1"/>
  <c r="K2302" i="1" s="1"/>
  <c r="J2302" i="1"/>
  <c r="O2302" i="1" s="1"/>
  <c r="L2302" i="1"/>
  <c r="I2303" i="1"/>
  <c r="J2303" i="1"/>
  <c r="O2303" i="1" s="1"/>
  <c r="I2304" i="1"/>
  <c r="J2304" i="1"/>
  <c r="O2304" i="1" s="1"/>
  <c r="K2304" i="1"/>
  <c r="L2304" i="1"/>
  <c r="M2304" i="1"/>
  <c r="N2304" i="1"/>
  <c r="I2305" i="1"/>
  <c r="J2305" i="1"/>
  <c r="O2305" i="1" s="1"/>
  <c r="K2305" i="1"/>
  <c r="L2305" i="1"/>
  <c r="M2305" i="1"/>
  <c r="N2305" i="1"/>
  <c r="I2306" i="1"/>
  <c r="M2306" i="1" s="1"/>
  <c r="J2306" i="1"/>
  <c r="O2306" i="1" s="1"/>
  <c r="L2306" i="1"/>
  <c r="I2307" i="1"/>
  <c r="J2307" i="1"/>
  <c r="O2307" i="1" s="1"/>
  <c r="I2308" i="1"/>
  <c r="L2308" i="1" s="1"/>
  <c r="J2308" i="1"/>
  <c r="O2308" i="1" s="1"/>
  <c r="K2308" i="1"/>
  <c r="M2308" i="1"/>
  <c r="N2308" i="1"/>
  <c r="I2309" i="1"/>
  <c r="L2309" i="1" s="1"/>
  <c r="J2309" i="1"/>
  <c r="O2309" i="1" s="1"/>
  <c r="N2309" i="1"/>
  <c r="I2310" i="1"/>
  <c r="J2310" i="1"/>
  <c r="O2310" i="1" s="1"/>
  <c r="I2311" i="1"/>
  <c r="L2311" i="1" s="1"/>
  <c r="J2311" i="1"/>
  <c r="O2311" i="1" s="1"/>
  <c r="M2311" i="1"/>
  <c r="N2311" i="1"/>
  <c r="I2312" i="1"/>
  <c r="N2312" i="1" s="1"/>
  <c r="J2312" i="1"/>
  <c r="O2312" i="1" s="1"/>
  <c r="K2312" i="1"/>
  <c r="L2312" i="1"/>
  <c r="M2312" i="1"/>
  <c r="I2313" i="1"/>
  <c r="J2313" i="1"/>
  <c r="O2313" i="1" s="1"/>
  <c r="K2313" i="1"/>
  <c r="L2313" i="1"/>
  <c r="M2313" i="1"/>
  <c r="N2313" i="1"/>
  <c r="I2314" i="1"/>
  <c r="K2314" i="1" s="1"/>
  <c r="J2314" i="1"/>
  <c r="O2314" i="1" s="1"/>
  <c r="L2314" i="1"/>
  <c r="M2314" i="1"/>
  <c r="I2315" i="1"/>
  <c r="J2315" i="1"/>
  <c r="O2315" i="1" s="1"/>
  <c r="K2315" i="1"/>
  <c r="L2315" i="1"/>
  <c r="M2315" i="1"/>
  <c r="N2315" i="1"/>
  <c r="I2316" i="1"/>
  <c r="M2316" i="1" s="1"/>
  <c r="J2316" i="1"/>
  <c r="O2316" i="1" s="1"/>
  <c r="L2316" i="1"/>
  <c r="I2317" i="1"/>
  <c r="J2317" i="1"/>
  <c r="O2317" i="1" s="1"/>
  <c r="I2318" i="1"/>
  <c r="L2318" i="1" s="1"/>
  <c r="J2318" i="1"/>
  <c r="O2318" i="1" s="1"/>
  <c r="K2318" i="1"/>
  <c r="M2318" i="1"/>
  <c r="I2319" i="1"/>
  <c r="M2319" i="1" s="1"/>
  <c r="J2319" i="1"/>
  <c r="O2319" i="1" s="1"/>
  <c r="L2319" i="1"/>
  <c r="I2320" i="1"/>
  <c r="N2320" i="1" s="1"/>
  <c r="J2320" i="1"/>
  <c r="O2320" i="1" s="1"/>
  <c r="K2320" i="1"/>
  <c r="L2320" i="1"/>
  <c r="M2320" i="1"/>
  <c r="I2321" i="1"/>
  <c r="J2321" i="1"/>
  <c r="O2321" i="1" s="1"/>
  <c r="K2321" i="1"/>
  <c r="L2321" i="1"/>
  <c r="M2321" i="1"/>
  <c r="N2321" i="1"/>
  <c r="I2322" i="1"/>
  <c r="K2322" i="1" s="1"/>
  <c r="J2322" i="1"/>
  <c r="O2322" i="1" s="1"/>
  <c r="M2322" i="1"/>
  <c r="N2322" i="1"/>
  <c r="I2323" i="1"/>
  <c r="J2323" i="1"/>
  <c r="O2323" i="1" s="1"/>
  <c r="K2323" i="1"/>
  <c r="L2323" i="1"/>
  <c r="M2323" i="1"/>
  <c r="N2323" i="1"/>
  <c r="I2324" i="1"/>
  <c r="M2324" i="1" s="1"/>
  <c r="J2324" i="1"/>
  <c r="O2324" i="1" s="1"/>
  <c r="K2324" i="1"/>
  <c r="N2324" i="1"/>
  <c r="I2325" i="1"/>
  <c r="J2325" i="1"/>
  <c r="O2325" i="1" s="1"/>
  <c r="I2326" i="1"/>
  <c r="L2326" i="1" s="1"/>
  <c r="J2326" i="1"/>
  <c r="O2326" i="1" s="1"/>
  <c r="M2326" i="1"/>
  <c r="N2326" i="1"/>
  <c r="I2327" i="1"/>
  <c r="M2327" i="1" s="1"/>
  <c r="J2327" i="1"/>
  <c r="O2327" i="1" s="1"/>
  <c r="K2327" i="1"/>
  <c r="N2327" i="1"/>
  <c r="I2328" i="1"/>
  <c r="N2328" i="1" s="1"/>
  <c r="J2328" i="1"/>
  <c r="O2328" i="1" s="1"/>
  <c r="K2328" i="1"/>
  <c r="L2328" i="1"/>
  <c r="M2328" i="1"/>
  <c r="I2329" i="1"/>
  <c r="M2329" i="1" s="1"/>
  <c r="J2329" i="1"/>
  <c r="O2329" i="1" s="1"/>
  <c r="K2329" i="1"/>
  <c r="L2329" i="1"/>
  <c r="I2330" i="1"/>
  <c r="K2330" i="1" s="1"/>
  <c r="J2330" i="1"/>
  <c r="O2330" i="1" s="1"/>
  <c r="L2330" i="1"/>
  <c r="N2330" i="1"/>
  <c r="I2331" i="1"/>
  <c r="J2331" i="1"/>
  <c r="O2331" i="1" s="1"/>
  <c r="K2331" i="1"/>
  <c r="L2331" i="1"/>
  <c r="M2331" i="1"/>
  <c r="N2331" i="1"/>
  <c r="I2332" i="1"/>
  <c r="J2332" i="1"/>
  <c r="O2332" i="1" s="1"/>
  <c r="I2333" i="1"/>
  <c r="J2333" i="1"/>
  <c r="O2333" i="1" s="1"/>
  <c r="L2333" i="1"/>
  <c r="M2333" i="1"/>
  <c r="I2334" i="1"/>
  <c r="L2334" i="1" s="1"/>
  <c r="J2334" i="1"/>
  <c r="O2334" i="1" s="1"/>
  <c r="K2334" i="1"/>
  <c r="N2334" i="1"/>
  <c r="I2335" i="1"/>
  <c r="J2335" i="1"/>
  <c r="O2335" i="1" s="1"/>
  <c r="I2336" i="1"/>
  <c r="N2336" i="1" s="1"/>
  <c r="J2336" i="1"/>
  <c r="O2336" i="1" s="1"/>
  <c r="K2336" i="1"/>
  <c r="L2336" i="1"/>
  <c r="M2336" i="1"/>
  <c r="I2337" i="1"/>
  <c r="K2337" i="1" s="1"/>
  <c r="J2337" i="1"/>
  <c r="O2337" i="1" s="1"/>
  <c r="L2337" i="1"/>
  <c r="M2337" i="1"/>
  <c r="N2337" i="1"/>
  <c r="I2338" i="1"/>
  <c r="K2338" i="1" s="1"/>
  <c r="J2338" i="1"/>
  <c r="O2338" i="1" s="1"/>
  <c r="M2338" i="1"/>
  <c r="I2339" i="1"/>
  <c r="J2339" i="1"/>
  <c r="O2339" i="1" s="1"/>
  <c r="K2339" i="1"/>
  <c r="L2339" i="1"/>
  <c r="M2339" i="1"/>
  <c r="N2339" i="1"/>
  <c r="I2340" i="1"/>
  <c r="J2340" i="1"/>
  <c r="O2340" i="1" s="1"/>
  <c r="I2341" i="1"/>
  <c r="J2341" i="1"/>
  <c r="O2341" i="1" s="1"/>
  <c r="L2341" i="1"/>
  <c r="M2341" i="1"/>
  <c r="I2342" i="1"/>
  <c r="L2342" i="1" s="1"/>
  <c r="J2342" i="1"/>
  <c r="O2342" i="1" s="1"/>
  <c r="M2342" i="1"/>
  <c r="I2343" i="1"/>
  <c r="J2343" i="1"/>
  <c r="O2343" i="1" s="1"/>
  <c r="I2344" i="1"/>
  <c r="N2344" i="1" s="1"/>
  <c r="J2344" i="1"/>
  <c r="O2344" i="1" s="1"/>
  <c r="K2344" i="1"/>
  <c r="L2344" i="1"/>
  <c r="M2344" i="1"/>
  <c r="I2345" i="1"/>
  <c r="L2345" i="1" s="1"/>
  <c r="J2345" i="1"/>
  <c r="O2345" i="1" s="1"/>
  <c r="K2345" i="1"/>
  <c r="M2345" i="1"/>
  <c r="N2345" i="1"/>
  <c r="I2346" i="1"/>
  <c r="K2346" i="1" s="1"/>
  <c r="J2346" i="1"/>
  <c r="O2346" i="1" s="1"/>
  <c r="L2346" i="1"/>
  <c r="N2346" i="1"/>
  <c r="I2347" i="1"/>
  <c r="J2347" i="1"/>
  <c r="O2347" i="1" s="1"/>
  <c r="K2347" i="1"/>
  <c r="L2347" i="1"/>
  <c r="M2347" i="1"/>
  <c r="N2347" i="1"/>
  <c r="I2348" i="1"/>
  <c r="M2348" i="1" s="1"/>
  <c r="J2348" i="1"/>
  <c r="O2348" i="1" s="1"/>
  <c r="K2348" i="1"/>
  <c r="L2348" i="1"/>
  <c r="N2348" i="1"/>
  <c r="I2349" i="1"/>
  <c r="L2349" i="1" s="1"/>
  <c r="J2349" i="1"/>
  <c r="O2349" i="1" s="1"/>
  <c r="M2349" i="1"/>
  <c r="I2350" i="1"/>
  <c r="L2350" i="1" s="1"/>
  <c r="J2350" i="1"/>
  <c r="O2350" i="1" s="1"/>
  <c r="K2350" i="1"/>
  <c r="N2350" i="1"/>
  <c r="I2351" i="1"/>
  <c r="M2351" i="1" s="1"/>
  <c r="J2351" i="1"/>
  <c r="O2351" i="1" s="1"/>
  <c r="K2351" i="1"/>
  <c r="L2351" i="1"/>
  <c r="N2351" i="1"/>
  <c r="I2352" i="1"/>
  <c r="N2352" i="1" s="1"/>
  <c r="J2352" i="1"/>
  <c r="O2352" i="1" s="1"/>
  <c r="K2352" i="1"/>
  <c r="L2352" i="1"/>
  <c r="M2352" i="1"/>
  <c r="I2353" i="1"/>
  <c r="K2353" i="1" s="1"/>
  <c r="J2353" i="1"/>
  <c r="O2353" i="1" s="1"/>
  <c r="L2353" i="1"/>
  <c r="N2353" i="1"/>
  <c r="I2354" i="1"/>
  <c r="J2354" i="1"/>
  <c r="O2354" i="1" s="1"/>
  <c r="I2355" i="1"/>
  <c r="J2355" i="1"/>
  <c r="O2355" i="1" s="1"/>
  <c r="K2355" i="1"/>
  <c r="L2355" i="1"/>
  <c r="M2355" i="1"/>
  <c r="N2355" i="1"/>
  <c r="I2356" i="1"/>
  <c r="M2356" i="1" s="1"/>
  <c r="J2356" i="1"/>
  <c r="O2356" i="1" s="1"/>
  <c r="K2356" i="1"/>
  <c r="L2356" i="1"/>
  <c r="I2357" i="1"/>
  <c r="M2357" i="1" s="1"/>
  <c r="J2357" i="1"/>
  <c r="O2357" i="1" s="1"/>
  <c r="L2357" i="1"/>
  <c r="I2358" i="1"/>
  <c r="J2358" i="1"/>
  <c r="O2358" i="1" s="1"/>
  <c r="I2359" i="1"/>
  <c r="M2359" i="1" s="1"/>
  <c r="J2359" i="1"/>
  <c r="O2359" i="1" s="1"/>
  <c r="K2359" i="1"/>
  <c r="L2359" i="1"/>
  <c r="I2360" i="1"/>
  <c r="N2360" i="1" s="1"/>
  <c r="J2360" i="1"/>
  <c r="O2360" i="1" s="1"/>
  <c r="K2360" i="1"/>
  <c r="L2360" i="1"/>
  <c r="M2360" i="1"/>
  <c r="I2361" i="1"/>
  <c r="L2361" i="1" s="1"/>
  <c r="J2361" i="1"/>
  <c r="O2361" i="1" s="1"/>
  <c r="K2361" i="1"/>
  <c r="M2361" i="1"/>
  <c r="I2362" i="1"/>
  <c r="J2362" i="1"/>
  <c r="O2362" i="1" s="1"/>
  <c r="I2363" i="1"/>
  <c r="J2363" i="1"/>
  <c r="O2363" i="1" s="1"/>
  <c r="K2363" i="1"/>
  <c r="L2363" i="1"/>
  <c r="M2363" i="1"/>
  <c r="N2363" i="1"/>
  <c r="I2364" i="1"/>
  <c r="M2364" i="1" s="1"/>
  <c r="J2364" i="1"/>
  <c r="O2364" i="1" s="1"/>
  <c r="L2364" i="1"/>
  <c r="N2364" i="1"/>
  <c r="I2365" i="1"/>
  <c r="L2365" i="1" s="1"/>
  <c r="J2365" i="1"/>
  <c r="O2365" i="1" s="1"/>
  <c r="M2365" i="1"/>
  <c r="I2366" i="1"/>
  <c r="J2366" i="1"/>
  <c r="O2366" i="1" s="1"/>
  <c r="I2367" i="1"/>
  <c r="M2367" i="1" s="1"/>
  <c r="J2367" i="1"/>
  <c r="O2367" i="1" s="1"/>
  <c r="L2367" i="1"/>
  <c r="N2367" i="1"/>
  <c r="I2368" i="1"/>
  <c r="N2368" i="1" s="1"/>
  <c r="J2368" i="1"/>
  <c r="O2368" i="1" s="1"/>
  <c r="K2368" i="1"/>
  <c r="L2368" i="1"/>
  <c r="M2368" i="1"/>
  <c r="I2369" i="1"/>
  <c r="J2369" i="1"/>
  <c r="O2369" i="1" s="1"/>
  <c r="I2370" i="1"/>
  <c r="K2370" i="1" s="1"/>
  <c r="J2370" i="1"/>
  <c r="O2370" i="1" s="1"/>
  <c r="L2370" i="1"/>
  <c r="M2370" i="1"/>
  <c r="N2370" i="1"/>
  <c r="I2371" i="1"/>
  <c r="J2371" i="1"/>
  <c r="O2371" i="1" s="1"/>
  <c r="K2371" i="1"/>
  <c r="L2371" i="1"/>
  <c r="M2371" i="1"/>
  <c r="N2371" i="1"/>
  <c r="I2372" i="1"/>
  <c r="M2372" i="1" s="1"/>
  <c r="J2372" i="1"/>
  <c r="O2372" i="1" s="1"/>
  <c r="K2372" i="1"/>
  <c r="N2372" i="1"/>
  <c r="I2373" i="1"/>
  <c r="M2373" i="1" s="1"/>
  <c r="J2373" i="1"/>
  <c r="O2373" i="1" s="1"/>
  <c r="L2373" i="1"/>
  <c r="I2374" i="1"/>
  <c r="L2374" i="1" s="1"/>
  <c r="J2374" i="1"/>
  <c r="O2374" i="1" s="1"/>
  <c r="K2374" i="1"/>
  <c r="M2374" i="1"/>
  <c r="N2374" i="1"/>
  <c r="I2375" i="1"/>
  <c r="M2375" i="1" s="1"/>
  <c r="J2375" i="1"/>
  <c r="O2375" i="1" s="1"/>
  <c r="K2375" i="1"/>
  <c r="N2375" i="1"/>
  <c r="I2376" i="1"/>
  <c r="N2376" i="1" s="1"/>
  <c r="J2376" i="1"/>
  <c r="O2376" i="1" s="1"/>
  <c r="K2376" i="1"/>
  <c r="L2376" i="1"/>
  <c r="M2376" i="1"/>
  <c r="I2377" i="1"/>
  <c r="J2377" i="1"/>
  <c r="O2377" i="1" s="1"/>
  <c r="I2378" i="1"/>
  <c r="K2378" i="1" s="1"/>
  <c r="J2378" i="1"/>
  <c r="O2378" i="1" s="1"/>
  <c r="L2378" i="1"/>
  <c r="M2378" i="1"/>
  <c r="I2379" i="1"/>
  <c r="J2379" i="1"/>
  <c r="O2379" i="1" s="1"/>
  <c r="K2379" i="1"/>
  <c r="L2379" i="1"/>
  <c r="M2379" i="1"/>
  <c r="N2379" i="1"/>
  <c r="I2380" i="1"/>
  <c r="M2380" i="1" s="1"/>
  <c r="J2380" i="1"/>
  <c r="O2380" i="1" s="1"/>
  <c r="L2380" i="1"/>
  <c r="I2381" i="1"/>
  <c r="J2381" i="1"/>
  <c r="O2381" i="1" s="1"/>
  <c r="I2382" i="1"/>
  <c r="L2382" i="1" s="1"/>
  <c r="J2382" i="1"/>
  <c r="O2382" i="1" s="1"/>
  <c r="K2382" i="1"/>
  <c r="M2382" i="1"/>
  <c r="I2383" i="1"/>
  <c r="M2383" i="1" s="1"/>
  <c r="J2383" i="1"/>
  <c r="O2383" i="1" s="1"/>
  <c r="L2383" i="1"/>
  <c r="I2384" i="1"/>
  <c r="N2384" i="1" s="1"/>
  <c r="J2384" i="1"/>
  <c r="O2384" i="1" s="1"/>
  <c r="K2384" i="1"/>
  <c r="L2384" i="1"/>
  <c r="M2384" i="1"/>
  <c r="I2385" i="1"/>
  <c r="J2385" i="1"/>
  <c r="O2385" i="1" s="1"/>
  <c r="K2385" i="1"/>
  <c r="L2385" i="1"/>
  <c r="M2385" i="1"/>
  <c r="N2385" i="1"/>
  <c r="I2386" i="1"/>
  <c r="K2386" i="1" s="1"/>
  <c r="J2386" i="1"/>
  <c r="O2386" i="1" s="1"/>
  <c r="M2386" i="1"/>
  <c r="N2386" i="1"/>
  <c r="I2387" i="1"/>
  <c r="J2387" i="1"/>
  <c r="O2387" i="1" s="1"/>
  <c r="K2387" i="1"/>
  <c r="L2387" i="1"/>
  <c r="M2387" i="1"/>
  <c r="N2387" i="1"/>
  <c r="I2388" i="1"/>
  <c r="M2388" i="1" s="1"/>
  <c r="J2388" i="1"/>
  <c r="O2388" i="1" s="1"/>
  <c r="K2388" i="1"/>
  <c r="N2388" i="1"/>
  <c r="I2389" i="1"/>
  <c r="J2389" i="1"/>
  <c r="O2389" i="1" s="1"/>
  <c r="I2390" i="1"/>
  <c r="L2390" i="1" s="1"/>
  <c r="J2390" i="1"/>
  <c r="O2390" i="1" s="1"/>
  <c r="M2390" i="1"/>
  <c r="N2390" i="1"/>
  <c r="I2391" i="1"/>
  <c r="M2391" i="1" s="1"/>
  <c r="J2391" i="1"/>
  <c r="O2391" i="1" s="1"/>
  <c r="K2391" i="1"/>
  <c r="N2391" i="1"/>
  <c r="I2392" i="1"/>
  <c r="N2392" i="1" s="1"/>
  <c r="J2392" i="1"/>
  <c r="O2392" i="1" s="1"/>
  <c r="K2392" i="1"/>
  <c r="L2392" i="1"/>
  <c r="M2392" i="1"/>
  <c r="I2393" i="1"/>
  <c r="M2393" i="1" s="1"/>
  <c r="J2393" i="1"/>
  <c r="O2393" i="1" s="1"/>
  <c r="K2393" i="1"/>
  <c r="L2393" i="1"/>
  <c r="I2394" i="1"/>
  <c r="K2394" i="1" s="1"/>
  <c r="J2394" i="1"/>
  <c r="O2394" i="1" s="1"/>
  <c r="L2394" i="1"/>
  <c r="N2394" i="1"/>
  <c r="I2395" i="1"/>
  <c r="J2395" i="1"/>
  <c r="O2395" i="1" s="1"/>
  <c r="K2395" i="1"/>
  <c r="L2395" i="1"/>
  <c r="M2395" i="1"/>
  <c r="N2395" i="1"/>
  <c r="I2396" i="1"/>
  <c r="J2396" i="1"/>
  <c r="O2396" i="1" s="1"/>
  <c r="I2397" i="1"/>
  <c r="J2397" i="1"/>
  <c r="O2397" i="1" s="1"/>
  <c r="L2397" i="1"/>
  <c r="M2397" i="1"/>
  <c r="I2398" i="1"/>
  <c r="L2398" i="1" s="1"/>
  <c r="J2398" i="1"/>
  <c r="O2398" i="1" s="1"/>
  <c r="K2398" i="1"/>
  <c r="N2398" i="1"/>
  <c r="I2399" i="1"/>
  <c r="J2399" i="1"/>
  <c r="O2399" i="1" s="1"/>
  <c r="I2400" i="1"/>
  <c r="N2400" i="1" s="1"/>
  <c r="J2400" i="1"/>
  <c r="O2400" i="1" s="1"/>
  <c r="K2400" i="1"/>
  <c r="L2400" i="1"/>
  <c r="M2400" i="1"/>
  <c r="I2401" i="1"/>
  <c r="K2401" i="1" s="1"/>
  <c r="J2401" i="1"/>
  <c r="O2401" i="1" s="1"/>
  <c r="L2401" i="1"/>
  <c r="M2401" i="1"/>
  <c r="N2401" i="1"/>
  <c r="I2402" i="1"/>
  <c r="K2402" i="1" s="1"/>
  <c r="J2402" i="1"/>
  <c r="O2402" i="1" s="1"/>
  <c r="M2402" i="1"/>
  <c r="I2403" i="1"/>
  <c r="J2403" i="1"/>
  <c r="O2403" i="1" s="1"/>
  <c r="K2403" i="1"/>
  <c r="L2403" i="1"/>
  <c r="M2403" i="1"/>
  <c r="N2403" i="1"/>
  <c r="I2404" i="1"/>
  <c r="J2404" i="1"/>
  <c r="O2404" i="1" s="1"/>
  <c r="I2405" i="1"/>
  <c r="J2405" i="1"/>
  <c r="O2405" i="1" s="1"/>
  <c r="L2405" i="1"/>
  <c r="M2405" i="1"/>
  <c r="I2406" i="1"/>
  <c r="L2406" i="1" s="1"/>
  <c r="J2406" i="1"/>
  <c r="O2406" i="1" s="1"/>
  <c r="M2406" i="1"/>
  <c r="I2407" i="1"/>
  <c r="J2407" i="1"/>
  <c r="O2407" i="1" s="1"/>
  <c r="I2408" i="1"/>
  <c r="N2408" i="1" s="1"/>
  <c r="J2408" i="1"/>
  <c r="O2408" i="1" s="1"/>
  <c r="K2408" i="1"/>
  <c r="L2408" i="1"/>
  <c r="M2408" i="1"/>
  <c r="I2409" i="1"/>
  <c r="L2409" i="1" s="1"/>
  <c r="J2409" i="1"/>
  <c r="O2409" i="1" s="1"/>
  <c r="K2409" i="1"/>
  <c r="M2409" i="1"/>
  <c r="N2409" i="1"/>
  <c r="I2410" i="1"/>
  <c r="K2410" i="1" s="1"/>
  <c r="J2410" i="1"/>
  <c r="O2410" i="1" s="1"/>
  <c r="L2410" i="1"/>
  <c r="N2410" i="1"/>
  <c r="I2411" i="1"/>
  <c r="J2411" i="1"/>
  <c r="O2411" i="1" s="1"/>
  <c r="K2411" i="1"/>
  <c r="L2411" i="1"/>
  <c r="M2411" i="1"/>
  <c r="N2411" i="1"/>
  <c r="I2412" i="1"/>
  <c r="M2412" i="1" s="1"/>
  <c r="J2412" i="1"/>
  <c r="O2412" i="1" s="1"/>
  <c r="K2412" i="1"/>
  <c r="L2412" i="1"/>
  <c r="N2412" i="1"/>
  <c r="I2413" i="1"/>
  <c r="L2413" i="1" s="1"/>
  <c r="J2413" i="1"/>
  <c r="O2413" i="1" s="1"/>
  <c r="M2413" i="1"/>
  <c r="I2414" i="1"/>
  <c r="L2414" i="1" s="1"/>
  <c r="J2414" i="1"/>
  <c r="O2414" i="1" s="1"/>
  <c r="K2414" i="1"/>
  <c r="N2414" i="1"/>
  <c r="I2415" i="1"/>
  <c r="M2415" i="1" s="1"/>
  <c r="J2415" i="1"/>
  <c r="O2415" i="1" s="1"/>
  <c r="K2415" i="1"/>
  <c r="L2415" i="1"/>
  <c r="N2415" i="1"/>
  <c r="I2416" i="1"/>
  <c r="N2416" i="1" s="1"/>
  <c r="J2416" i="1"/>
  <c r="O2416" i="1" s="1"/>
  <c r="K2416" i="1"/>
  <c r="L2416" i="1"/>
  <c r="M2416" i="1"/>
  <c r="I2417" i="1"/>
  <c r="K2417" i="1" s="1"/>
  <c r="J2417" i="1"/>
  <c r="O2417" i="1" s="1"/>
  <c r="L2417" i="1"/>
  <c r="N2417" i="1"/>
  <c r="I2418" i="1"/>
  <c r="J2418" i="1"/>
  <c r="O2418" i="1" s="1"/>
  <c r="I2419" i="1"/>
  <c r="J2419" i="1"/>
  <c r="O2419" i="1" s="1"/>
  <c r="K2419" i="1"/>
  <c r="L2419" i="1"/>
  <c r="M2419" i="1"/>
  <c r="N2419" i="1"/>
  <c r="I2420" i="1"/>
  <c r="J2420" i="1"/>
  <c r="O2420" i="1" s="1"/>
  <c r="K2420" i="1"/>
  <c r="L2420" i="1"/>
  <c r="M2420" i="1"/>
  <c r="N2420" i="1"/>
  <c r="I2421" i="1"/>
  <c r="K2421" i="1" s="1"/>
  <c r="J2421" i="1"/>
  <c r="O2421" i="1" s="1"/>
  <c r="L2421" i="1"/>
  <c r="M2421" i="1"/>
  <c r="I2422" i="1"/>
  <c r="L2422" i="1" s="1"/>
  <c r="J2422" i="1"/>
  <c r="O2422" i="1" s="1"/>
  <c r="K2422" i="1"/>
  <c r="N2422" i="1"/>
  <c r="I2423" i="1"/>
  <c r="M2423" i="1" s="1"/>
  <c r="J2423" i="1"/>
  <c r="O2423" i="1" s="1"/>
  <c r="K2423" i="1"/>
  <c r="N2423" i="1"/>
  <c r="I2424" i="1"/>
  <c r="J2424" i="1"/>
  <c r="O2424" i="1" s="1"/>
  <c r="I2425" i="1"/>
  <c r="M2425" i="1" s="1"/>
  <c r="J2425" i="1"/>
  <c r="O2425" i="1" s="1"/>
  <c r="K2425" i="1"/>
  <c r="L2425" i="1"/>
  <c r="I2426" i="1"/>
  <c r="L2426" i="1" s="1"/>
  <c r="J2426" i="1"/>
  <c r="O2426" i="1" s="1"/>
  <c r="K2426" i="1"/>
  <c r="M2426" i="1"/>
  <c r="N2426" i="1"/>
  <c r="I2427" i="1"/>
  <c r="J2427" i="1"/>
  <c r="O2427" i="1" s="1"/>
  <c r="K2427" i="1"/>
  <c r="L2427" i="1"/>
  <c r="M2427" i="1"/>
  <c r="N2427" i="1"/>
  <c r="I2428" i="1"/>
  <c r="L2428" i="1" s="1"/>
  <c r="J2428" i="1"/>
  <c r="O2428" i="1" s="1"/>
  <c r="K2428" i="1"/>
  <c r="M2428" i="1"/>
  <c r="I2429" i="1"/>
  <c r="J2429" i="1"/>
  <c r="O2429" i="1" s="1"/>
  <c r="I2430" i="1"/>
  <c r="L2430" i="1" s="1"/>
  <c r="J2430" i="1"/>
  <c r="O2430" i="1" s="1"/>
  <c r="K2430" i="1"/>
  <c r="M2430" i="1"/>
  <c r="N2430" i="1"/>
  <c r="I2431" i="1"/>
  <c r="M2431" i="1" s="1"/>
  <c r="J2431" i="1"/>
  <c r="O2431" i="1" s="1"/>
  <c r="L2431" i="1"/>
  <c r="N2431" i="1"/>
  <c r="I2432" i="1"/>
  <c r="N2432" i="1" s="1"/>
  <c r="J2432" i="1"/>
  <c r="O2432" i="1" s="1"/>
  <c r="L2432" i="1"/>
  <c r="I2433" i="1"/>
  <c r="J2433" i="1"/>
  <c r="O2433" i="1" s="1"/>
  <c r="I2434" i="1"/>
  <c r="J2434" i="1"/>
  <c r="O2434" i="1" s="1"/>
  <c r="K2434" i="1"/>
  <c r="L2434" i="1"/>
  <c r="M2434" i="1"/>
  <c r="N2434" i="1"/>
  <c r="I2435" i="1"/>
  <c r="J2435" i="1"/>
  <c r="O2435" i="1" s="1"/>
  <c r="K2435" i="1"/>
  <c r="L2435" i="1"/>
  <c r="M2435" i="1"/>
  <c r="N2435" i="1"/>
  <c r="I2436" i="1"/>
  <c r="K2436" i="1" s="1"/>
  <c r="J2436" i="1"/>
  <c r="O2436" i="1" s="1"/>
  <c r="L2436" i="1"/>
  <c r="M2436" i="1"/>
  <c r="N2436" i="1"/>
  <c r="I2437" i="1"/>
  <c r="K2437" i="1" s="1"/>
  <c r="J2437" i="1"/>
  <c r="O2437" i="1" s="1"/>
  <c r="L2437" i="1"/>
  <c r="N2437" i="1"/>
  <c r="I2438" i="1"/>
  <c r="L2438" i="1" s="1"/>
  <c r="J2438" i="1"/>
  <c r="O2438" i="1" s="1"/>
  <c r="K2438" i="1"/>
  <c r="N2438" i="1"/>
  <c r="I2439" i="1"/>
  <c r="J2439" i="1"/>
  <c r="O2439" i="1" s="1"/>
  <c r="I2440" i="1"/>
  <c r="N2440" i="1" s="1"/>
  <c r="J2440" i="1"/>
  <c r="O2440" i="1" s="1"/>
  <c r="K2440" i="1"/>
  <c r="L2440" i="1"/>
  <c r="I2441" i="1"/>
  <c r="L2441" i="1" s="1"/>
  <c r="J2441" i="1"/>
  <c r="O2441" i="1" s="1"/>
  <c r="K2441" i="1"/>
  <c r="M2441" i="1"/>
  <c r="N2441" i="1"/>
  <c r="I2442" i="1"/>
  <c r="L2442" i="1" s="1"/>
  <c r="J2442" i="1"/>
  <c r="O2442" i="1" s="1"/>
  <c r="K2442" i="1"/>
  <c r="M2442" i="1"/>
  <c r="I2443" i="1"/>
  <c r="J2443" i="1"/>
  <c r="O2443" i="1" s="1"/>
  <c r="K2443" i="1"/>
  <c r="L2443" i="1"/>
  <c r="M2443" i="1"/>
  <c r="N2443" i="1"/>
  <c r="I2444" i="1"/>
  <c r="J2444" i="1"/>
  <c r="O2444" i="1" s="1"/>
  <c r="I2445" i="1"/>
  <c r="K2445" i="1" s="1"/>
  <c r="J2445" i="1"/>
  <c r="O2445" i="1" s="1"/>
  <c r="L2445" i="1"/>
  <c r="M2445" i="1"/>
  <c r="N2445" i="1"/>
  <c r="I2446" i="1"/>
  <c r="L2446" i="1" s="1"/>
  <c r="J2446" i="1"/>
  <c r="O2446" i="1" s="1"/>
  <c r="M2446" i="1"/>
  <c r="N2446" i="1"/>
  <c r="I2447" i="1"/>
  <c r="M2447" i="1" s="1"/>
  <c r="J2447" i="1"/>
  <c r="O2447" i="1" s="1"/>
  <c r="L2447" i="1"/>
  <c r="I2448" i="1"/>
  <c r="J2448" i="1"/>
  <c r="O2448" i="1" s="1"/>
  <c r="I2449" i="1"/>
  <c r="J2449" i="1"/>
  <c r="O2449" i="1" s="1"/>
  <c r="K2449" i="1"/>
  <c r="L2449" i="1"/>
  <c r="M2449" i="1"/>
  <c r="N2449" i="1"/>
  <c r="I2450" i="1"/>
  <c r="K2450" i="1" s="1"/>
  <c r="J2450" i="1"/>
  <c r="O2450" i="1" s="1"/>
  <c r="L2450" i="1"/>
  <c r="M2450" i="1"/>
  <c r="N2450" i="1"/>
  <c r="I2451" i="1"/>
  <c r="J2451" i="1"/>
  <c r="O2451" i="1" s="1"/>
  <c r="K2451" i="1"/>
  <c r="L2451" i="1"/>
  <c r="M2451" i="1"/>
  <c r="N2451" i="1"/>
  <c r="I2452" i="1"/>
  <c r="K2452" i="1" s="1"/>
  <c r="J2452" i="1"/>
  <c r="O2452" i="1" s="1"/>
  <c r="L2452" i="1"/>
  <c r="N2452" i="1"/>
  <c r="I2453" i="1"/>
  <c r="K2453" i="1" s="1"/>
  <c r="J2453" i="1"/>
  <c r="O2453" i="1" s="1"/>
  <c r="L2453" i="1"/>
  <c r="N2453" i="1"/>
  <c r="I2454" i="1"/>
  <c r="J2454" i="1"/>
  <c r="O2454" i="1" s="1"/>
  <c r="I2455" i="1"/>
  <c r="M2455" i="1" s="1"/>
  <c r="J2455" i="1"/>
  <c r="O2455" i="1" s="1"/>
  <c r="K2455" i="1"/>
  <c r="L2455" i="1"/>
  <c r="I2456" i="1"/>
  <c r="N2456" i="1" s="1"/>
  <c r="J2456" i="1"/>
  <c r="O2456" i="1" s="1"/>
  <c r="K2456" i="1"/>
  <c r="M2456" i="1"/>
  <c r="I2457" i="1"/>
  <c r="L2457" i="1" s="1"/>
  <c r="J2457" i="1"/>
  <c r="O2457" i="1" s="1"/>
  <c r="K2457" i="1"/>
  <c r="M2457" i="1"/>
  <c r="I2458" i="1"/>
  <c r="J2458" i="1"/>
  <c r="O2458" i="1" s="1"/>
  <c r="I2459" i="1"/>
  <c r="J2459" i="1"/>
  <c r="O2459" i="1" s="1"/>
  <c r="K2459" i="1"/>
  <c r="L2459" i="1"/>
  <c r="M2459" i="1"/>
  <c r="N2459" i="1"/>
  <c r="I2460" i="1"/>
  <c r="M2460" i="1" s="1"/>
  <c r="J2460" i="1"/>
  <c r="O2460" i="1" s="1"/>
  <c r="K2460" i="1"/>
  <c r="L2460" i="1"/>
  <c r="I2461" i="1"/>
  <c r="K2461" i="1" s="1"/>
  <c r="J2461" i="1"/>
  <c r="O2461" i="1" s="1"/>
  <c r="M2461" i="1"/>
  <c r="N2461" i="1"/>
  <c r="I2462" i="1"/>
  <c r="L2462" i="1" s="1"/>
  <c r="J2462" i="1"/>
  <c r="O2462" i="1" s="1"/>
  <c r="M2462" i="1"/>
  <c r="I2463" i="1"/>
  <c r="J2463" i="1"/>
  <c r="O2463" i="1" s="1"/>
  <c r="I2464" i="1"/>
  <c r="N2464" i="1" s="1"/>
  <c r="J2464" i="1"/>
  <c r="O2464" i="1" s="1"/>
  <c r="K2464" i="1"/>
  <c r="L2464" i="1"/>
  <c r="M2464" i="1"/>
  <c r="I2465" i="1"/>
  <c r="K2465" i="1" s="1"/>
  <c r="J2465" i="1"/>
  <c r="O2465" i="1" s="1"/>
  <c r="L2465" i="1"/>
  <c r="M2465" i="1"/>
  <c r="N2465" i="1"/>
  <c r="I2466" i="1"/>
  <c r="K2466" i="1" s="1"/>
  <c r="J2466" i="1"/>
  <c r="O2466" i="1" s="1"/>
  <c r="L2466" i="1"/>
  <c r="N2466" i="1"/>
  <c r="I2467" i="1"/>
  <c r="J2467" i="1"/>
  <c r="O2467" i="1" s="1"/>
  <c r="K2467" i="1"/>
  <c r="L2467" i="1"/>
  <c r="M2467" i="1"/>
  <c r="N2467" i="1"/>
  <c r="I2468" i="1"/>
  <c r="J2468" i="1"/>
  <c r="O2468" i="1" s="1"/>
  <c r="I2469" i="1"/>
  <c r="J2469" i="1"/>
  <c r="O2469" i="1" s="1"/>
  <c r="I2470" i="1"/>
  <c r="L2470" i="1" s="1"/>
  <c r="J2470" i="1"/>
  <c r="O2470" i="1" s="1"/>
  <c r="K2470" i="1"/>
  <c r="M2470" i="1"/>
  <c r="I2471" i="1"/>
  <c r="M2471" i="1" s="1"/>
  <c r="J2471" i="1"/>
  <c r="O2471" i="1" s="1"/>
  <c r="K2471" i="1"/>
  <c r="N2471" i="1"/>
  <c r="I2472" i="1"/>
  <c r="N2472" i="1" s="1"/>
  <c r="J2472" i="1"/>
  <c r="O2472" i="1" s="1"/>
  <c r="K2472" i="1"/>
  <c r="L2472" i="1"/>
  <c r="M2472" i="1"/>
  <c r="I2473" i="1"/>
  <c r="J2473" i="1"/>
  <c r="O2473" i="1" s="1"/>
  <c r="I2474" i="1"/>
  <c r="M2474" i="1" s="1"/>
  <c r="J2474" i="1"/>
  <c r="O2474" i="1" s="1"/>
  <c r="K2474" i="1"/>
  <c r="L2474" i="1"/>
  <c r="I2475" i="1"/>
  <c r="J2475" i="1"/>
  <c r="O2475" i="1" s="1"/>
  <c r="K2475" i="1"/>
  <c r="L2475" i="1"/>
  <c r="M2475" i="1"/>
  <c r="N2475" i="1"/>
  <c r="I2476" i="1"/>
  <c r="L2476" i="1" s="1"/>
  <c r="J2476" i="1"/>
  <c r="O2476" i="1" s="1"/>
  <c r="K2476" i="1"/>
  <c r="M2476" i="1"/>
  <c r="N2476" i="1"/>
  <c r="I2477" i="1"/>
  <c r="K2477" i="1" s="1"/>
  <c r="J2477" i="1"/>
  <c r="O2477" i="1" s="1"/>
  <c r="M2477" i="1"/>
  <c r="I2478" i="1"/>
  <c r="J2478" i="1"/>
  <c r="O2478" i="1" s="1"/>
  <c r="I2479" i="1"/>
  <c r="M2479" i="1" s="1"/>
  <c r="J2479" i="1"/>
  <c r="O2479" i="1" s="1"/>
  <c r="K2479" i="1"/>
  <c r="L2479" i="1"/>
  <c r="N2479" i="1"/>
  <c r="I2480" i="1"/>
  <c r="N2480" i="1" s="1"/>
  <c r="J2480" i="1"/>
  <c r="O2480" i="1" s="1"/>
  <c r="L2480" i="1"/>
  <c r="M2480" i="1"/>
  <c r="I2481" i="1"/>
  <c r="K2481" i="1" s="1"/>
  <c r="J2481" i="1"/>
  <c r="O2481" i="1" s="1"/>
  <c r="L2481" i="1"/>
  <c r="N2481" i="1"/>
  <c r="I2482" i="1"/>
  <c r="J2482" i="1"/>
  <c r="O2482" i="1" s="1"/>
  <c r="I2483" i="1"/>
  <c r="J2483" i="1"/>
  <c r="O2483" i="1" s="1"/>
  <c r="K2483" i="1"/>
  <c r="L2483" i="1"/>
  <c r="M2483" i="1"/>
  <c r="N2483" i="1"/>
  <c r="I2484" i="1"/>
  <c r="J2484" i="1"/>
  <c r="O2484" i="1" s="1"/>
  <c r="K2484" i="1"/>
  <c r="L2484" i="1"/>
  <c r="M2484" i="1"/>
  <c r="N2484" i="1"/>
  <c r="I2485" i="1"/>
  <c r="K2485" i="1" s="1"/>
  <c r="J2485" i="1"/>
  <c r="O2485" i="1" s="1"/>
  <c r="L2485" i="1"/>
  <c r="M2485" i="1"/>
  <c r="I2486" i="1"/>
  <c r="L2486" i="1" s="1"/>
  <c r="J2486" i="1"/>
  <c r="O2486" i="1" s="1"/>
  <c r="K2486" i="1"/>
  <c r="N2486" i="1"/>
  <c r="I2487" i="1"/>
  <c r="M2487" i="1" s="1"/>
  <c r="J2487" i="1"/>
  <c r="O2487" i="1" s="1"/>
  <c r="K2487" i="1"/>
  <c r="L2487" i="1"/>
  <c r="N2487" i="1"/>
  <c r="I2488" i="1"/>
  <c r="J2488" i="1"/>
  <c r="O2488" i="1" s="1"/>
  <c r="I2489" i="1"/>
  <c r="M2489" i="1" s="1"/>
  <c r="J2489" i="1"/>
  <c r="O2489" i="1" s="1"/>
  <c r="K2489" i="1"/>
  <c r="L2489" i="1"/>
  <c r="I2490" i="1"/>
  <c r="L2490" i="1" s="1"/>
  <c r="J2490" i="1"/>
  <c r="O2490" i="1" s="1"/>
  <c r="K2490" i="1"/>
  <c r="M2490" i="1"/>
  <c r="N2490" i="1"/>
  <c r="I2491" i="1"/>
  <c r="J2491" i="1"/>
  <c r="O2491" i="1" s="1"/>
  <c r="K2491" i="1"/>
  <c r="L2491" i="1"/>
  <c r="M2491" i="1"/>
  <c r="N2491" i="1"/>
  <c r="I2492" i="1"/>
  <c r="N2492" i="1" s="1"/>
  <c r="J2492" i="1"/>
  <c r="O2492" i="1" s="1"/>
  <c r="K2492" i="1"/>
  <c r="L2492" i="1"/>
  <c r="M2492" i="1"/>
  <c r="I2493" i="1"/>
  <c r="J2493" i="1"/>
  <c r="O2493" i="1" s="1"/>
  <c r="I2494" i="1"/>
  <c r="L2494" i="1" s="1"/>
  <c r="J2494" i="1"/>
  <c r="O2494" i="1" s="1"/>
  <c r="K2494" i="1"/>
  <c r="M2494" i="1"/>
  <c r="N2494" i="1"/>
  <c r="I2495" i="1"/>
  <c r="M2495" i="1" s="1"/>
  <c r="J2495" i="1"/>
  <c r="O2495" i="1" s="1"/>
  <c r="L2495" i="1"/>
  <c r="N2495" i="1"/>
  <c r="I2496" i="1"/>
  <c r="N2496" i="1" s="1"/>
  <c r="J2496" i="1"/>
  <c r="O2496" i="1" s="1"/>
  <c r="L2496" i="1"/>
  <c r="I2497" i="1"/>
  <c r="J2497" i="1"/>
  <c r="O2497" i="1" s="1"/>
  <c r="I2498" i="1"/>
  <c r="J2498" i="1"/>
  <c r="O2498" i="1" s="1"/>
  <c r="K2498" i="1"/>
  <c r="L2498" i="1"/>
  <c r="M2498" i="1"/>
  <c r="N2498" i="1"/>
  <c r="I2499" i="1"/>
  <c r="J2499" i="1"/>
  <c r="O2499" i="1" s="1"/>
  <c r="K2499" i="1"/>
  <c r="L2499" i="1"/>
  <c r="M2499" i="1"/>
  <c r="N2499" i="1"/>
  <c r="I2500" i="1"/>
  <c r="N2500" i="1" s="1"/>
  <c r="J2500" i="1"/>
  <c r="O2500" i="1" s="1"/>
  <c r="L2500" i="1"/>
  <c r="M2500" i="1"/>
  <c r="I2501" i="1"/>
  <c r="K2501" i="1" s="1"/>
  <c r="J2501" i="1"/>
  <c r="O2501" i="1" s="1"/>
  <c r="L2501" i="1"/>
  <c r="N2501" i="1"/>
  <c r="I2502" i="1"/>
  <c r="L2502" i="1" s="1"/>
  <c r="J2502" i="1"/>
  <c r="O2502" i="1" s="1"/>
  <c r="K2502" i="1"/>
  <c r="M2502" i="1"/>
  <c r="N2502" i="1"/>
  <c r="I2503" i="1"/>
  <c r="J2503" i="1"/>
  <c r="O2503" i="1" s="1"/>
  <c r="I2504" i="1"/>
  <c r="N2504" i="1" s="1"/>
  <c r="J2504" i="1"/>
  <c r="O2504" i="1" s="1"/>
  <c r="K2504" i="1"/>
  <c r="L2504" i="1"/>
  <c r="I2505" i="1"/>
  <c r="L2505" i="1" s="1"/>
  <c r="J2505" i="1"/>
  <c r="O2505" i="1" s="1"/>
  <c r="K2505" i="1"/>
  <c r="M2505" i="1"/>
  <c r="N2505" i="1"/>
  <c r="I2506" i="1"/>
  <c r="N2506" i="1" s="1"/>
  <c r="J2506" i="1"/>
  <c r="O2506" i="1" s="1"/>
  <c r="K2506" i="1"/>
  <c r="L2506" i="1"/>
  <c r="M2506" i="1"/>
  <c r="I2507" i="1"/>
  <c r="J2507" i="1"/>
  <c r="O2507" i="1" s="1"/>
  <c r="K2507" i="1"/>
  <c r="L2507" i="1"/>
  <c r="M2507" i="1"/>
  <c r="N2507" i="1"/>
  <c r="I2508" i="1"/>
  <c r="J2508" i="1"/>
  <c r="O2508" i="1" s="1"/>
  <c r="I2509" i="1"/>
  <c r="K2509" i="1" s="1"/>
  <c r="J2509" i="1"/>
  <c r="O2509" i="1" s="1"/>
  <c r="L2509" i="1"/>
  <c r="M2509" i="1"/>
  <c r="N2509" i="1"/>
  <c r="I2510" i="1"/>
  <c r="L2510" i="1" s="1"/>
  <c r="J2510" i="1"/>
  <c r="O2510" i="1" s="1"/>
  <c r="M2510" i="1"/>
  <c r="N2510" i="1"/>
  <c r="I2511" i="1"/>
  <c r="M2511" i="1" s="1"/>
  <c r="J2511" i="1"/>
  <c r="O2511" i="1" s="1"/>
  <c r="L2511" i="1"/>
  <c r="I2512" i="1"/>
  <c r="J2512" i="1"/>
  <c r="O2512" i="1" s="1"/>
  <c r="I2513" i="1"/>
  <c r="J2513" i="1"/>
  <c r="O2513" i="1" s="1"/>
  <c r="K2513" i="1"/>
  <c r="L2513" i="1"/>
  <c r="M2513" i="1"/>
  <c r="N2513" i="1"/>
  <c r="I2514" i="1"/>
  <c r="N2514" i="1" s="1"/>
  <c r="J2514" i="1"/>
  <c r="O2514" i="1" s="1"/>
  <c r="L2514" i="1"/>
  <c r="M2514" i="1"/>
  <c r="I2515" i="1"/>
  <c r="J2515" i="1"/>
  <c r="O2515" i="1" s="1"/>
  <c r="K2515" i="1"/>
  <c r="L2515" i="1"/>
  <c r="M2515" i="1"/>
  <c r="N2515" i="1"/>
  <c r="I2516" i="1"/>
  <c r="K2516" i="1" s="1"/>
  <c r="J2516" i="1"/>
  <c r="O2516" i="1" s="1"/>
  <c r="L2516" i="1"/>
  <c r="N2516" i="1"/>
  <c r="I2517" i="1"/>
  <c r="K2517" i="1" s="1"/>
  <c r="J2517" i="1"/>
  <c r="O2517" i="1" s="1"/>
  <c r="L2517" i="1"/>
  <c r="M2517" i="1"/>
  <c r="N2517" i="1"/>
  <c r="I2518" i="1"/>
  <c r="J2518" i="1"/>
  <c r="O2518" i="1" s="1"/>
  <c r="I2519" i="1"/>
  <c r="M2519" i="1" s="1"/>
  <c r="J2519" i="1"/>
  <c r="O2519" i="1" s="1"/>
  <c r="K2519" i="1"/>
  <c r="L2519" i="1"/>
  <c r="I2520" i="1"/>
  <c r="N2520" i="1" s="1"/>
  <c r="J2520" i="1"/>
  <c r="O2520" i="1" s="1"/>
  <c r="K2520" i="1"/>
  <c r="M2520" i="1"/>
  <c r="I2521" i="1"/>
  <c r="N2521" i="1" s="1"/>
  <c r="J2521" i="1"/>
  <c r="O2521" i="1" s="1"/>
  <c r="K2521" i="1"/>
  <c r="L2521" i="1"/>
  <c r="M2521" i="1"/>
  <c r="I2522" i="1"/>
  <c r="J2522" i="1"/>
  <c r="O2522" i="1" s="1"/>
  <c r="I2523" i="1"/>
  <c r="J2523" i="1"/>
  <c r="O2523" i="1" s="1"/>
  <c r="K2523" i="1"/>
  <c r="L2523" i="1"/>
  <c r="M2523" i="1"/>
  <c r="N2523" i="1"/>
  <c r="I2524" i="1"/>
  <c r="M2524" i="1" s="1"/>
  <c r="J2524" i="1"/>
  <c r="O2524" i="1" s="1"/>
  <c r="K2524" i="1"/>
  <c r="L2524" i="1"/>
  <c r="I2525" i="1"/>
  <c r="K2525" i="1" s="1"/>
  <c r="J2525" i="1"/>
  <c r="O2525" i="1" s="1"/>
  <c r="M2525" i="1"/>
  <c r="N2525" i="1"/>
  <c r="I2526" i="1"/>
  <c r="L2526" i="1" s="1"/>
  <c r="J2526" i="1"/>
  <c r="O2526" i="1" s="1"/>
  <c r="M2526" i="1"/>
  <c r="I2527" i="1"/>
  <c r="J2527" i="1"/>
  <c r="O2527" i="1" s="1"/>
  <c r="I2528" i="1"/>
  <c r="N2528" i="1" s="1"/>
  <c r="J2528" i="1"/>
  <c r="O2528" i="1" s="1"/>
  <c r="K2528" i="1"/>
  <c r="L2528" i="1"/>
  <c r="M2528" i="1"/>
  <c r="I2529" i="1"/>
  <c r="N2529" i="1" s="1"/>
  <c r="J2529" i="1"/>
  <c r="O2529" i="1" s="1"/>
  <c r="L2529" i="1"/>
  <c r="M2529" i="1"/>
  <c r="I2530" i="1"/>
  <c r="K2530" i="1" s="1"/>
  <c r="J2530" i="1"/>
  <c r="O2530" i="1" s="1"/>
  <c r="L2530" i="1"/>
  <c r="N2530" i="1"/>
  <c r="I2531" i="1"/>
  <c r="J2531" i="1"/>
  <c r="O2531" i="1" s="1"/>
  <c r="K2531" i="1"/>
  <c r="L2531" i="1"/>
  <c r="M2531" i="1"/>
  <c r="N2531" i="1"/>
  <c r="I2532" i="1"/>
  <c r="J2532" i="1"/>
  <c r="O2532" i="1" s="1"/>
  <c r="I2533" i="1"/>
  <c r="J2533" i="1"/>
  <c r="O2533" i="1" s="1"/>
  <c r="I2534" i="1"/>
  <c r="L2534" i="1" s="1"/>
  <c r="J2534" i="1"/>
  <c r="O2534" i="1" s="1"/>
  <c r="K2534" i="1"/>
  <c r="M2534" i="1"/>
  <c r="I2535" i="1"/>
  <c r="M2535" i="1" s="1"/>
  <c r="J2535" i="1"/>
  <c r="O2535" i="1" s="1"/>
  <c r="K2535" i="1"/>
  <c r="N2535" i="1"/>
  <c r="I2536" i="1"/>
  <c r="N2536" i="1" s="1"/>
  <c r="J2536" i="1"/>
  <c r="O2536" i="1" s="1"/>
  <c r="K2536" i="1"/>
  <c r="L2536" i="1"/>
  <c r="M2536" i="1"/>
  <c r="I2537" i="1"/>
  <c r="J2537" i="1"/>
  <c r="O2537" i="1" s="1"/>
  <c r="I2538" i="1"/>
  <c r="M2538" i="1" s="1"/>
  <c r="J2538" i="1"/>
  <c r="O2538" i="1" s="1"/>
  <c r="K2538" i="1"/>
  <c r="L2538" i="1"/>
  <c r="I2539" i="1"/>
  <c r="J2539" i="1"/>
  <c r="O2539" i="1" s="1"/>
  <c r="K2539" i="1"/>
  <c r="L2539" i="1"/>
  <c r="M2539" i="1"/>
  <c r="N2539" i="1"/>
  <c r="I2540" i="1"/>
  <c r="L2540" i="1" s="1"/>
  <c r="J2540" i="1"/>
  <c r="O2540" i="1" s="1"/>
  <c r="K2540" i="1"/>
  <c r="M2540" i="1"/>
  <c r="N2540" i="1"/>
  <c r="I2541" i="1"/>
  <c r="K2541" i="1" s="1"/>
  <c r="J2541" i="1"/>
  <c r="O2541" i="1" s="1"/>
  <c r="M2541" i="1"/>
  <c r="I2542" i="1"/>
  <c r="J2542" i="1"/>
  <c r="O2542" i="1" s="1"/>
  <c r="I2543" i="1"/>
  <c r="M2543" i="1" s="1"/>
  <c r="J2543" i="1"/>
  <c r="O2543" i="1" s="1"/>
  <c r="K2543" i="1"/>
  <c r="L2543" i="1"/>
  <c r="N2543" i="1"/>
  <c r="I2544" i="1"/>
  <c r="N2544" i="1" s="1"/>
  <c r="J2544" i="1"/>
  <c r="O2544" i="1" s="1"/>
  <c r="L2544" i="1"/>
  <c r="M2544" i="1"/>
  <c r="I2545" i="1"/>
  <c r="K2545" i="1" s="1"/>
  <c r="J2545" i="1"/>
  <c r="O2545" i="1" s="1"/>
  <c r="L2545" i="1"/>
  <c r="N2545" i="1"/>
  <c r="I2546" i="1"/>
  <c r="J2546" i="1"/>
  <c r="O2546" i="1" s="1"/>
  <c r="I2547" i="1"/>
  <c r="J2547" i="1"/>
  <c r="O2547" i="1" s="1"/>
  <c r="K2547" i="1"/>
  <c r="L2547" i="1"/>
  <c r="M2547" i="1"/>
  <c r="N2547" i="1"/>
  <c r="I2548" i="1"/>
  <c r="J2548" i="1"/>
  <c r="O2548" i="1" s="1"/>
  <c r="K2548" i="1"/>
  <c r="L2548" i="1"/>
  <c r="M2548" i="1"/>
  <c r="N2548" i="1"/>
  <c r="I2549" i="1"/>
  <c r="K2549" i="1" s="1"/>
  <c r="J2549" i="1"/>
  <c r="O2549" i="1" s="1"/>
  <c r="L2549" i="1"/>
  <c r="M2549" i="1"/>
  <c r="I2550" i="1"/>
  <c r="L2550" i="1" s="1"/>
  <c r="J2550" i="1"/>
  <c r="O2550" i="1" s="1"/>
  <c r="K2550" i="1"/>
  <c r="N2550" i="1"/>
  <c r="I2551" i="1"/>
  <c r="M2551" i="1" s="1"/>
  <c r="J2551" i="1"/>
  <c r="O2551" i="1" s="1"/>
  <c r="K2551" i="1"/>
  <c r="L2551" i="1"/>
  <c r="N2551" i="1"/>
  <c r="I2552" i="1"/>
  <c r="J2552" i="1"/>
  <c r="O2552" i="1" s="1"/>
  <c r="I2553" i="1"/>
  <c r="M2553" i="1" s="1"/>
  <c r="J2553" i="1"/>
  <c r="O2553" i="1" s="1"/>
  <c r="K2553" i="1"/>
  <c r="L2553" i="1"/>
  <c r="I2554" i="1"/>
  <c r="L2554" i="1" s="1"/>
  <c r="J2554" i="1"/>
  <c r="O2554" i="1" s="1"/>
  <c r="K2554" i="1"/>
  <c r="M2554" i="1"/>
  <c r="N2554" i="1"/>
  <c r="I2555" i="1"/>
  <c r="J2555" i="1"/>
  <c r="O2555" i="1" s="1"/>
  <c r="K2555" i="1"/>
  <c r="L2555" i="1"/>
  <c r="M2555" i="1"/>
  <c r="N2555" i="1"/>
  <c r="I2556" i="1"/>
  <c r="N2556" i="1" s="1"/>
  <c r="J2556" i="1"/>
  <c r="O2556" i="1" s="1"/>
  <c r="K2556" i="1"/>
  <c r="L2556" i="1"/>
  <c r="M2556" i="1"/>
  <c r="I2557" i="1"/>
  <c r="J2557" i="1"/>
  <c r="O2557" i="1" s="1"/>
  <c r="I2558" i="1"/>
  <c r="L2558" i="1" s="1"/>
  <c r="J2558" i="1"/>
  <c r="O2558" i="1" s="1"/>
  <c r="K2558" i="1"/>
  <c r="M2558" i="1"/>
  <c r="N2558" i="1"/>
  <c r="I2559" i="1"/>
  <c r="M2559" i="1" s="1"/>
  <c r="J2559" i="1"/>
  <c r="O2559" i="1" s="1"/>
  <c r="L2559" i="1"/>
  <c r="N2559" i="1"/>
  <c r="I2560" i="1"/>
  <c r="N2560" i="1" s="1"/>
  <c r="J2560" i="1"/>
  <c r="O2560" i="1" s="1"/>
  <c r="L2560" i="1"/>
  <c r="I2561" i="1"/>
  <c r="J2561" i="1"/>
  <c r="O2561" i="1" s="1"/>
  <c r="I2562" i="1"/>
  <c r="J2562" i="1"/>
  <c r="O2562" i="1" s="1"/>
  <c r="K2562" i="1"/>
  <c r="L2562" i="1"/>
  <c r="M2562" i="1"/>
  <c r="N2562" i="1"/>
  <c r="I2563" i="1"/>
  <c r="J2563" i="1"/>
  <c r="O2563" i="1" s="1"/>
  <c r="K2563" i="1"/>
  <c r="L2563" i="1"/>
  <c r="M2563" i="1"/>
  <c r="N2563" i="1"/>
  <c r="I2564" i="1"/>
  <c r="N2564" i="1" s="1"/>
  <c r="J2564" i="1"/>
  <c r="O2564" i="1" s="1"/>
  <c r="L2564" i="1"/>
  <c r="M2564" i="1"/>
  <c r="I2565" i="1"/>
  <c r="K2565" i="1" s="1"/>
  <c r="J2565" i="1"/>
  <c r="O2565" i="1" s="1"/>
  <c r="L2565" i="1"/>
  <c r="N2565" i="1"/>
  <c r="I2566" i="1"/>
  <c r="L2566" i="1" s="1"/>
  <c r="J2566" i="1"/>
  <c r="O2566" i="1" s="1"/>
  <c r="K2566" i="1"/>
  <c r="M2566" i="1"/>
  <c r="N2566" i="1"/>
  <c r="I2567" i="1"/>
  <c r="J2567" i="1"/>
  <c r="O2567" i="1" s="1"/>
  <c r="I2568" i="1"/>
  <c r="N2568" i="1" s="1"/>
  <c r="J2568" i="1"/>
  <c r="O2568" i="1" s="1"/>
  <c r="K2568" i="1"/>
  <c r="L2568" i="1"/>
  <c r="I2569" i="1"/>
  <c r="L2569" i="1" s="1"/>
  <c r="J2569" i="1"/>
  <c r="O2569" i="1" s="1"/>
  <c r="K2569" i="1"/>
  <c r="M2569" i="1"/>
  <c r="N2569" i="1"/>
  <c r="I2570" i="1"/>
  <c r="N2570" i="1" s="1"/>
  <c r="J2570" i="1"/>
  <c r="O2570" i="1" s="1"/>
  <c r="K2570" i="1"/>
  <c r="L2570" i="1"/>
  <c r="M2570" i="1"/>
  <c r="I2571" i="1"/>
  <c r="J2571" i="1"/>
  <c r="O2571" i="1" s="1"/>
  <c r="K2571" i="1"/>
  <c r="L2571" i="1"/>
  <c r="M2571" i="1"/>
  <c r="N2571" i="1"/>
  <c r="I2572" i="1"/>
  <c r="J2572" i="1"/>
  <c r="O2572" i="1" s="1"/>
  <c r="I2573" i="1"/>
  <c r="K2573" i="1" s="1"/>
  <c r="J2573" i="1"/>
  <c r="O2573" i="1" s="1"/>
  <c r="L2573" i="1"/>
  <c r="M2573" i="1"/>
  <c r="N2573" i="1"/>
  <c r="I2574" i="1"/>
  <c r="L2574" i="1" s="1"/>
  <c r="J2574" i="1"/>
  <c r="O2574" i="1" s="1"/>
  <c r="M2574" i="1"/>
  <c r="N2574" i="1"/>
  <c r="I2575" i="1"/>
  <c r="M2575" i="1" s="1"/>
  <c r="J2575" i="1"/>
  <c r="O2575" i="1" s="1"/>
  <c r="L2575" i="1"/>
  <c r="I2576" i="1"/>
  <c r="J2576" i="1"/>
  <c r="O2576" i="1" s="1"/>
  <c r="I2577" i="1"/>
  <c r="J2577" i="1"/>
  <c r="O2577" i="1" s="1"/>
  <c r="K2577" i="1"/>
  <c r="L2577" i="1"/>
  <c r="M2577" i="1"/>
  <c r="N2577" i="1"/>
  <c r="I2578" i="1"/>
  <c r="N2578" i="1" s="1"/>
  <c r="J2578" i="1"/>
  <c r="O2578" i="1" s="1"/>
  <c r="L2578" i="1"/>
  <c r="M2578" i="1"/>
  <c r="I2579" i="1"/>
  <c r="J2579" i="1"/>
  <c r="O2579" i="1" s="1"/>
  <c r="K2579" i="1"/>
  <c r="L2579" i="1"/>
  <c r="M2579" i="1"/>
  <c r="N2579" i="1"/>
  <c r="I2580" i="1"/>
  <c r="K2580" i="1" s="1"/>
  <c r="J2580" i="1"/>
  <c r="O2580" i="1" s="1"/>
  <c r="L2580" i="1"/>
  <c r="N2580" i="1"/>
  <c r="I2581" i="1"/>
  <c r="K2581" i="1" s="1"/>
  <c r="J2581" i="1"/>
  <c r="O2581" i="1" s="1"/>
  <c r="L2581" i="1"/>
  <c r="M2581" i="1"/>
  <c r="N2581" i="1"/>
  <c r="I2582" i="1"/>
  <c r="J2582" i="1"/>
  <c r="O2582" i="1" s="1"/>
  <c r="I2583" i="1"/>
  <c r="M2583" i="1" s="1"/>
  <c r="J2583" i="1"/>
  <c r="O2583" i="1" s="1"/>
  <c r="K2583" i="1"/>
  <c r="L2583" i="1"/>
  <c r="I2584" i="1"/>
  <c r="N2584" i="1" s="1"/>
  <c r="J2584" i="1"/>
  <c r="O2584" i="1" s="1"/>
  <c r="K2584" i="1"/>
  <c r="M2584" i="1"/>
  <c r="I2585" i="1"/>
  <c r="N2585" i="1" s="1"/>
  <c r="J2585" i="1"/>
  <c r="O2585" i="1" s="1"/>
  <c r="K2585" i="1"/>
  <c r="L2585" i="1"/>
  <c r="M2585" i="1"/>
  <c r="I2586" i="1"/>
  <c r="J2586" i="1"/>
  <c r="O2586" i="1" s="1"/>
  <c r="I2587" i="1"/>
  <c r="J2587" i="1"/>
  <c r="O2587" i="1" s="1"/>
  <c r="K2587" i="1"/>
  <c r="L2587" i="1"/>
  <c r="M2587" i="1"/>
  <c r="N2587" i="1"/>
  <c r="I2588" i="1"/>
  <c r="M2588" i="1" s="1"/>
  <c r="J2588" i="1"/>
  <c r="O2588" i="1" s="1"/>
  <c r="K2588" i="1"/>
  <c r="L2588" i="1"/>
  <c r="I2589" i="1"/>
  <c r="K2589" i="1" s="1"/>
  <c r="J2589" i="1"/>
  <c r="O2589" i="1" s="1"/>
  <c r="M2589" i="1"/>
  <c r="N2589" i="1"/>
  <c r="I2590" i="1"/>
  <c r="L2590" i="1" s="1"/>
  <c r="J2590" i="1"/>
  <c r="O2590" i="1" s="1"/>
  <c r="M2590" i="1"/>
  <c r="I2591" i="1"/>
  <c r="J2591" i="1"/>
  <c r="O2591" i="1" s="1"/>
  <c r="I2592" i="1"/>
  <c r="N2592" i="1" s="1"/>
  <c r="J2592" i="1"/>
  <c r="O2592" i="1" s="1"/>
  <c r="K2592" i="1"/>
  <c r="L2592" i="1"/>
  <c r="M2592" i="1"/>
  <c r="I2593" i="1"/>
  <c r="N2593" i="1" s="1"/>
  <c r="J2593" i="1"/>
  <c r="O2593" i="1" s="1"/>
  <c r="L2593" i="1"/>
  <c r="M2593" i="1"/>
  <c r="I2594" i="1"/>
  <c r="K2594" i="1" s="1"/>
  <c r="J2594" i="1"/>
  <c r="O2594" i="1" s="1"/>
  <c r="L2594" i="1"/>
  <c r="N2594" i="1"/>
  <c r="I2595" i="1"/>
  <c r="J2595" i="1"/>
  <c r="O2595" i="1" s="1"/>
  <c r="K2595" i="1"/>
  <c r="L2595" i="1"/>
  <c r="M2595" i="1"/>
  <c r="N2595" i="1"/>
  <c r="I2596" i="1"/>
  <c r="N2596" i="1" s="1"/>
  <c r="J2596" i="1"/>
  <c r="O2596" i="1" s="1"/>
  <c r="I2597" i="1"/>
  <c r="J2597" i="1"/>
  <c r="O2597" i="1" s="1"/>
  <c r="I2598" i="1"/>
  <c r="K2598" i="1" s="1"/>
  <c r="J2598" i="1"/>
  <c r="O2598" i="1" s="1"/>
  <c r="M2598" i="1"/>
  <c r="I2599" i="1"/>
  <c r="M2599" i="1" s="1"/>
  <c r="J2599" i="1"/>
  <c r="O2599" i="1" s="1"/>
  <c r="K2599" i="1"/>
  <c r="N2599" i="1"/>
  <c r="I2600" i="1"/>
  <c r="N2600" i="1" s="1"/>
  <c r="J2600" i="1"/>
  <c r="O2600" i="1" s="1"/>
  <c r="K2600" i="1"/>
  <c r="L2600" i="1"/>
  <c r="M2600" i="1"/>
  <c r="I2601" i="1"/>
  <c r="J2601" i="1"/>
  <c r="O2601" i="1" s="1"/>
  <c r="I2602" i="1"/>
  <c r="L2602" i="1" s="1"/>
  <c r="J2602" i="1"/>
  <c r="O2602" i="1" s="1"/>
  <c r="K2602" i="1"/>
  <c r="I2603" i="1"/>
  <c r="J2603" i="1"/>
  <c r="O2603" i="1" s="1"/>
  <c r="K2603" i="1"/>
  <c r="L2603" i="1"/>
  <c r="M2603" i="1"/>
  <c r="N2603" i="1"/>
  <c r="I2604" i="1"/>
  <c r="L2604" i="1" s="1"/>
  <c r="J2604" i="1"/>
  <c r="O2604" i="1" s="1"/>
  <c r="K2604" i="1"/>
  <c r="M2604" i="1"/>
  <c r="N2604" i="1"/>
  <c r="I2605" i="1"/>
  <c r="K2605" i="1" s="1"/>
  <c r="J2605" i="1"/>
  <c r="O2605" i="1" s="1"/>
  <c r="M2605" i="1"/>
  <c r="I2606" i="1"/>
  <c r="J2606" i="1"/>
  <c r="O2606" i="1" s="1"/>
  <c r="I2607" i="1"/>
  <c r="M2607" i="1" s="1"/>
  <c r="J2607" i="1"/>
  <c r="O2607" i="1" s="1"/>
  <c r="K2607" i="1"/>
  <c r="L2607" i="1"/>
  <c r="N2607" i="1"/>
  <c r="I2608" i="1"/>
  <c r="N2608" i="1" s="1"/>
  <c r="J2608" i="1"/>
  <c r="O2608" i="1" s="1"/>
  <c r="L2608" i="1"/>
  <c r="M2608" i="1"/>
  <c r="I2609" i="1"/>
  <c r="K2609" i="1" s="1"/>
  <c r="J2609" i="1"/>
  <c r="O2609" i="1" s="1"/>
  <c r="L2609" i="1"/>
  <c r="N2609" i="1"/>
  <c r="I2610" i="1"/>
  <c r="J2610" i="1"/>
  <c r="O2610" i="1" s="1"/>
  <c r="I2611" i="1"/>
  <c r="J2611" i="1"/>
  <c r="O2611" i="1" s="1"/>
  <c r="K2611" i="1"/>
  <c r="L2611" i="1"/>
  <c r="M2611" i="1"/>
  <c r="N2611" i="1"/>
  <c r="I2612" i="1"/>
  <c r="J2612" i="1"/>
  <c r="O2612" i="1" s="1"/>
  <c r="K2612" i="1"/>
  <c r="L2612" i="1"/>
  <c r="M2612" i="1"/>
  <c r="N2612" i="1"/>
  <c r="I2613" i="1"/>
  <c r="M2613" i="1" s="1"/>
  <c r="J2613" i="1"/>
  <c r="O2613" i="1" s="1"/>
  <c r="L2613" i="1"/>
  <c r="I2614" i="1"/>
  <c r="L2614" i="1" s="1"/>
  <c r="J2614" i="1"/>
  <c r="O2614" i="1" s="1"/>
  <c r="K2614" i="1"/>
  <c r="N2614" i="1"/>
  <c r="I2615" i="1"/>
  <c r="M2615" i="1" s="1"/>
  <c r="J2615" i="1"/>
  <c r="O2615" i="1" s="1"/>
  <c r="K2615" i="1"/>
  <c r="L2615" i="1"/>
  <c r="N2615" i="1"/>
  <c r="I2616" i="1"/>
  <c r="J2616" i="1"/>
  <c r="O2616" i="1" s="1"/>
  <c r="I2617" i="1"/>
  <c r="K2617" i="1" s="1"/>
  <c r="J2617" i="1"/>
  <c r="O2617" i="1" s="1"/>
  <c r="L2617" i="1"/>
  <c r="I2618" i="1"/>
  <c r="L2618" i="1" s="1"/>
  <c r="J2618" i="1"/>
  <c r="O2618" i="1" s="1"/>
  <c r="K2618" i="1"/>
  <c r="M2618" i="1"/>
  <c r="N2618" i="1"/>
  <c r="I2619" i="1"/>
  <c r="J2619" i="1"/>
  <c r="O2619" i="1" s="1"/>
  <c r="K2619" i="1"/>
  <c r="L2619" i="1"/>
  <c r="M2619" i="1"/>
  <c r="N2619" i="1"/>
  <c r="I2620" i="1"/>
  <c r="N2620" i="1" s="1"/>
  <c r="J2620" i="1"/>
  <c r="O2620" i="1" s="1"/>
  <c r="K2620" i="1"/>
  <c r="L2620" i="1"/>
  <c r="M2620" i="1"/>
  <c r="I2621" i="1"/>
  <c r="J2621" i="1"/>
  <c r="O2621" i="1" s="1"/>
  <c r="I2622" i="1"/>
  <c r="L2622" i="1" s="1"/>
  <c r="J2622" i="1"/>
  <c r="O2622" i="1" s="1"/>
  <c r="K2622" i="1"/>
  <c r="M2622" i="1"/>
  <c r="N2622" i="1"/>
  <c r="I2623" i="1"/>
  <c r="M2623" i="1" s="1"/>
  <c r="J2623" i="1"/>
  <c r="O2623" i="1" s="1"/>
  <c r="L2623" i="1"/>
  <c r="N2623" i="1"/>
  <c r="I2624" i="1"/>
  <c r="N2624" i="1" s="1"/>
  <c r="J2624" i="1"/>
  <c r="O2624" i="1" s="1"/>
  <c r="L2624" i="1"/>
  <c r="I2625" i="1"/>
  <c r="J2625" i="1"/>
  <c r="O2625" i="1" s="1"/>
  <c r="I2626" i="1"/>
  <c r="J2626" i="1"/>
  <c r="O2626" i="1" s="1"/>
  <c r="K2626" i="1"/>
  <c r="L2626" i="1"/>
  <c r="M2626" i="1"/>
  <c r="N2626" i="1"/>
  <c r="I2627" i="1"/>
  <c r="J2627" i="1"/>
  <c r="O2627" i="1" s="1"/>
  <c r="K2627" i="1"/>
  <c r="L2627" i="1"/>
  <c r="M2627" i="1"/>
  <c r="N2627" i="1"/>
  <c r="I2628" i="1"/>
  <c r="N2628" i="1" s="1"/>
  <c r="J2628" i="1"/>
  <c r="O2628" i="1" s="1"/>
  <c r="L2628" i="1"/>
  <c r="M2628" i="1"/>
  <c r="I2629" i="1"/>
  <c r="K2629" i="1" s="1"/>
  <c r="J2629" i="1"/>
  <c r="O2629" i="1" s="1"/>
  <c r="L2629" i="1"/>
  <c r="N2629" i="1"/>
  <c r="I2630" i="1"/>
  <c r="L2630" i="1" s="1"/>
  <c r="J2630" i="1"/>
  <c r="O2630" i="1" s="1"/>
  <c r="K2630" i="1"/>
  <c r="M2630" i="1"/>
  <c r="N2630" i="1"/>
  <c r="I2631" i="1"/>
  <c r="J2631" i="1"/>
  <c r="O2631" i="1" s="1"/>
  <c r="I2632" i="1"/>
  <c r="L2632" i="1" s="1"/>
  <c r="J2632" i="1"/>
  <c r="O2632" i="1" s="1"/>
  <c r="K2632" i="1"/>
  <c r="I2633" i="1"/>
  <c r="L2633" i="1" s="1"/>
  <c r="J2633" i="1"/>
  <c r="O2633" i="1" s="1"/>
  <c r="K2633" i="1"/>
  <c r="M2633" i="1"/>
  <c r="N2633" i="1"/>
  <c r="I2634" i="1"/>
  <c r="N2634" i="1" s="1"/>
  <c r="J2634" i="1"/>
  <c r="O2634" i="1" s="1"/>
  <c r="K2634" i="1"/>
  <c r="L2634" i="1"/>
  <c r="M2634" i="1"/>
  <c r="I2635" i="1"/>
  <c r="J2635" i="1"/>
  <c r="O2635" i="1" s="1"/>
  <c r="K2635" i="1"/>
  <c r="L2635" i="1"/>
  <c r="M2635" i="1"/>
  <c r="N2635" i="1"/>
  <c r="I2636" i="1"/>
  <c r="J2636" i="1"/>
  <c r="O2636" i="1" s="1"/>
  <c r="I2637" i="1"/>
  <c r="K2637" i="1" s="1"/>
  <c r="J2637" i="1"/>
  <c r="O2637" i="1" s="1"/>
  <c r="L2637" i="1"/>
  <c r="M2637" i="1"/>
  <c r="N2637" i="1"/>
  <c r="I2638" i="1"/>
  <c r="L2638" i="1" s="1"/>
  <c r="J2638" i="1"/>
  <c r="O2638" i="1" s="1"/>
  <c r="M2638" i="1"/>
  <c r="N2638" i="1"/>
  <c r="I2639" i="1"/>
  <c r="M2639" i="1" s="1"/>
  <c r="J2639" i="1"/>
  <c r="O2639" i="1" s="1"/>
  <c r="L2639" i="1"/>
  <c r="I2640" i="1"/>
  <c r="J2640" i="1"/>
  <c r="O2640" i="1" s="1"/>
  <c r="I2641" i="1"/>
  <c r="J2641" i="1"/>
  <c r="O2641" i="1" s="1"/>
  <c r="K2641" i="1"/>
  <c r="L2641" i="1"/>
  <c r="M2641" i="1"/>
  <c r="N2641" i="1"/>
  <c r="I2642" i="1"/>
  <c r="N2642" i="1" s="1"/>
  <c r="J2642" i="1"/>
  <c r="O2642" i="1" s="1"/>
  <c r="L2642" i="1"/>
  <c r="M2642" i="1"/>
  <c r="I2643" i="1"/>
  <c r="J2643" i="1"/>
  <c r="O2643" i="1" s="1"/>
  <c r="K2643" i="1"/>
  <c r="L2643" i="1"/>
  <c r="M2643" i="1"/>
  <c r="N2643" i="1"/>
  <c r="I2644" i="1"/>
  <c r="K2644" i="1" s="1"/>
  <c r="J2644" i="1"/>
  <c r="O2644" i="1" s="1"/>
  <c r="L2644" i="1"/>
  <c r="N2644" i="1"/>
  <c r="I2645" i="1"/>
  <c r="K2645" i="1" s="1"/>
  <c r="J2645" i="1"/>
  <c r="O2645" i="1" s="1"/>
  <c r="L2645" i="1"/>
  <c r="M2645" i="1"/>
  <c r="N2645" i="1"/>
  <c r="I2646" i="1"/>
  <c r="J2646" i="1"/>
  <c r="O2646" i="1" s="1"/>
  <c r="I2647" i="1"/>
  <c r="J2647" i="1"/>
  <c r="O2647" i="1" s="1"/>
  <c r="K2647" i="1"/>
  <c r="L2647" i="1"/>
  <c r="I2648" i="1"/>
  <c r="N2648" i="1" s="1"/>
  <c r="J2648" i="1"/>
  <c r="O2648" i="1" s="1"/>
  <c r="K2648" i="1"/>
  <c r="M2648" i="1"/>
  <c r="I2649" i="1"/>
  <c r="N2649" i="1" s="1"/>
  <c r="J2649" i="1"/>
  <c r="O2649" i="1" s="1"/>
  <c r="K2649" i="1"/>
  <c r="L2649" i="1"/>
  <c r="M2649" i="1"/>
  <c r="I2650" i="1"/>
  <c r="J2650" i="1"/>
  <c r="O2650" i="1" s="1"/>
  <c r="I2651" i="1"/>
  <c r="J2651" i="1"/>
  <c r="O2651" i="1" s="1"/>
  <c r="K2651" i="1"/>
  <c r="L2651" i="1"/>
  <c r="M2651" i="1"/>
  <c r="N2651" i="1"/>
  <c r="I2652" i="1"/>
  <c r="J2652" i="1"/>
  <c r="O2652" i="1" s="1"/>
  <c r="K2652" i="1"/>
  <c r="L2652" i="1"/>
  <c r="I2653" i="1"/>
  <c r="K2653" i="1" s="1"/>
  <c r="J2653" i="1"/>
  <c r="O2653" i="1" s="1"/>
  <c r="M2653" i="1"/>
  <c r="N2653" i="1"/>
  <c r="I2654" i="1"/>
  <c r="L2654" i="1" s="1"/>
  <c r="J2654" i="1"/>
  <c r="O2654" i="1" s="1"/>
  <c r="M2654" i="1"/>
  <c r="I2655" i="1"/>
  <c r="J2655" i="1"/>
  <c r="O2655" i="1" s="1"/>
  <c r="I2656" i="1"/>
  <c r="N2656" i="1" s="1"/>
  <c r="J2656" i="1"/>
  <c r="O2656" i="1" s="1"/>
  <c r="K2656" i="1"/>
  <c r="L2656" i="1"/>
  <c r="M2656" i="1"/>
  <c r="I2657" i="1"/>
  <c r="N2657" i="1" s="1"/>
  <c r="J2657" i="1"/>
  <c r="O2657" i="1" s="1"/>
  <c r="L2657" i="1"/>
  <c r="M2657" i="1"/>
  <c r="I2658" i="1"/>
  <c r="K2658" i="1" s="1"/>
  <c r="J2658" i="1"/>
  <c r="O2658" i="1" s="1"/>
  <c r="L2658" i="1"/>
  <c r="N2658" i="1"/>
  <c r="I2659" i="1"/>
  <c r="J2659" i="1"/>
  <c r="O2659" i="1" s="1"/>
  <c r="K2659" i="1"/>
  <c r="L2659" i="1"/>
  <c r="M2659" i="1"/>
  <c r="N2659" i="1"/>
  <c r="I2660" i="1"/>
  <c r="J2660" i="1"/>
  <c r="O2660" i="1" s="1"/>
  <c r="N2660" i="1"/>
  <c r="I2661" i="1"/>
  <c r="J2661" i="1"/>
  <c r="O2661" i="1" s="1"/>
  <c r="I2662" i="1"/>
  <c r="M2662" i="1" s="1"/>
  <c r="J2662" i="1"/>
  <c r="O2662" i="1" s="1"/>
  <c r="K2662" i="1"/>
  <c r="I2663" i="1"/>
  <c r="M2663" i="1" s="1"/>
  <c r="J2663" i="1"/>
  <c r="O2663" i="1" s="1"/>
  <c r="K2663" i="1"/>
  <c r="N2663" i="1"/>
  <c r="I2664" i="1"/>
  <c r="N2664" i="1" s="1"/>
  <c r="J2664" i="1"/>
  <c r="O2664" i="1" s="1"/>
  <c r="K2664" i="1"/>
  <c r="L2664" i="1"/>
  <c r="M2664" i="1"/>
  <c r="I2665" i="1"/>
  <c r="J2665" i="1"/>
  <c r="O2665" i="1" s="1"/>
  <c r="I2666" i="1"/>
  <c r="L2666" i="1" s="1"/>
  <c r="J2666" i="1"/>
  <c r="O2666" i="1" s="1"/>
  <c r="K2666" i="1"/>
  <c r="I2667" i="1"/>
  <c r="J2667" i="1"/>
  <c r="O2667" i="1" s="1"/>
  <c r="K2667" i="1"/>
  <c r="L2667" i="1"/>
  <c r="M2667" i="1"/>
  <c r="N2667" i="1"/>
  <c r="I2668" i="1"/>
  <c r="L2668" i="1" s="1"/>
  <c r="J2668" i="1"/>
  <c r="O2668" i="1" s="1"/>
  <c r="K2668" i="1"/>
  <c r="M2668" i="1"/>
  <c r="N2668" i="1"/>
  <c r="I2669" i="1"/>
  <c r="K2669" i="1" s="1"/>
  <c r="J2669" i="1"/>
  <c r="O2669" i="1" s="1"/>
  <c r="M2669" i="1"/>
  <c r="I2670" i="1"/>
  <c r="J2670" i="1"/>
  <c r="O2670" i="1" s="1"/>
  <c r="I2671" i="1"/>
  <c r="M2671" i="1" s="1"/>
  <c r="J2671" i="1"/>
  <c r="O2671" i="1" s="1"/>
  <c r="K2671" i="1"/>
  <c r="L2671" i="1"/>
  <c r="N2671" i="1"/>
  <c r="I2672" i="1"/>
  <c r="N2672" i="1" s="1"/>
  <c r="J2672" i="1"/>
  <c r="O2672" i="1" s="1"/>
  <c r="L2672" i="1"/>
  <c r="M2672" i="1"/>
  <c r="I2673" i="1"/>
  <c r="K2673" i="1" s="1"/>
  <c r="J2673" i="1"/>
  <c r="O2673" i="1" s="1"/>
  <c r="L2673" i="1"/>
  <c r="N2673" i="1"/>
  <c r="I2674" i="1"/>
  <c r="L2674" i="1" s="1"/>
  <c r="J2674" i="1"/>
  <c r="O2674" i="1" s="1"/>
  <c r="N2674" i="1"/>
  <c r="I2675" i="1"/>
  <c r="J2675" i="1"/>
  <c r="O2675" i="1" s="1"/>
  <c r="K2675" i="1"/>
  <c r="L2675" i="1"/>
  <c r="M2675" i="1"/>
  <c r="N2675" i="1"/>
  <c r="I2676" i="1"/>
  <c r="J2676" i="1"/>
  <c r="O2676" i="1" s="1"/>
  <c r="K2676" i="1"/>
  <c r="L2676" i="1"/>
  <c r="M2676" i="1"/>
  <c r="N2676" i="1"/>
  <c r="I2677" i="1"/>
  <c r="L2677" i="1" s="1"/>
  <c r="J2677" i="1"/>
  <c r="O2677" i="1" s="1"/>
  <c r="M2677" i="1"/>
  <c r="I2678" i="1"/>
  <c r="N2678" i="1" s="1"/>
  <c r="J2678" i="1"/>
  <c r="O2678" i="1" s="1"/>
  <c r="K2678" i="1"/>
  <c r="I2679" i="1"/>
  <c r="M2679" i="1" s="1"/>
  <c r="J2679" i="1"/>
  <c r="O2679" i="1" s="1"/>
  <c r="K2679" i="1"/>
  <c r="L2679" i="1"/>
  <c r="N2679" i="1"/>
  <c r="I2680" i="1"/>
  <c r="J2680" i="1"/>
  <c r="O2680" i="1" s="1"/>
  <c r="M2680" i="1"/>
  <c r="I2681" i="1"/>
  <c r="J2681" i="1"/>
  <c r="O2681" i="1" s="1"/>
  <c r="K2681" i="1"/>
  <c r="L2681" i="1"/>
  <c r="I2682" i="1"/>
  <c r="L2682" i="1" s="1"/>
  <c r="J2682" i="1"/>
  <c r="O2682" i="1" s="1"/>
  <c r="M2682" i="1"/>
  <c r="I2683" i="1"/>
  <c r="J2683" i="1"/>
  <c r="O2683" i="1" s="1"/>
  <c r="K2683" i="1"/>
  <c r="L2683" i="1"/>
  <c r="M2683" i="1"/>
  <c r="N2683" i="1"/>
  <c r="I2684" i="1"/>
  <c r="N2684" i="1" s="1"/>
  <c r="J2684" i="1"/>
  <c r="O2684" i="1" s="1"/>
  <c r="K2684" i="1"/>
  <c r="L2684" i="1"/>
  <c r="M2684" i="1"/>
  <c r="I2685" i="1"/>
  <c r="M2685" i="1" s="1"/>
  <c r="J2685" i="1"/>
  <c r="O2685" i="1" s="1"/>
  <c r="I2686" i="1"/>
  <c r="L2686" i="1" s="1"/>
  <c r="J2686" i="1"/>
  <c r="O2686" i="1" s="1"/>
  <c r="K2686" i="1"/>
  <c r="M2686" i="1"/>
  <c r="N2686" i="1"/>
  <c r="I2687" i="1"/>
  <c r="M2687" i="1" s="1"/>
  <c r="J2687" i="1"/>
  <c r="O2687" i="1" s="1"/>
  <c r="L2687" i="1"/>
  <c r="N2687" i="1"/>
  <c r="I2688" i="1"/>
  <c r="N2688" i="1" s="1"/>
  <c r="J2688" i="1"/>
  <c r="O2688" i="1" s="1"/>
  <c r="L2688" i="1"/>
  <c r="I2689" i="1"/>
  <c r="J2689" i="1"/>
  <c r="O2689" i="1" s="1"/>
  <c r="L2689" i="1"/>
  <c r="N2689" i="1"/>
  <c r="I2690" i="1"/>
  <c r="J2690" i="1"/>
  <c r="O2690" i="1" s="1"/>
  <c r="K2690" i="1"/>
  <c r="L2690" i="1"/>
  <c r="M2690" i="1"/>
  <c r="N2690" i="1"/>
  <c r="I2691" i="1"/>
  <c r="J2691" i="1"/>
  <c r="O2691" i="1" s="1"/>
  <c r="K2691" i="1"/>
  <c r="L2691" i="1"/>
  <c r="M2691" i="1"/>
  <c r="N2691" i="1"/>
  <c r="I2692" i="1"/>
  <c r="N2692" i="1" s="1"/>
  <c r="J2692" i="1"/>
  <c r="O2692" i="1" s="1"/>
  <c r="L2692" i="1"/>
  <c r="M2692" i="1"/>
  <c r="I2693" i="1"/>
  <c r="L2693" i="1" s="1"/>
  <c r="J2693" i="1"/>
  <c r="O2693" i="1" s="1"/>
  <c r="N2693" i="1"/>
  <c r="I2694" i="1"/>
  <c r="L2694" i="1" s="1"/>
  <c r="J2694" i="1"/>
  <c r="O2694" i="1" s="1"/>
  <c r="K2694" i="1"/>
  <c r="M2694" i="1"/>
  <c r="N2694" i="1"/>
  <c r="I2695" i="1"/>
  <c r="J2695" i="1"/>
  <c r="O2695" i="1" s="1"/>
  <c r="N2695" i="1"/>
  <c r="I2696" i="1"/>
  <c r="L2696" i="1" s="1"/>
  <c r="J2696" i="1"/>
  <c r="O2696" i="1" s="1"/>
  <c r="K2696" i="1"/>
  <c r="I2697" i="1"/>
  <c r="L2697" i="1" s="1"/>
  <c r="J2697" i="1"/>
  <c r="O2697" i="1" s="1"/>
  <c r="K2697" i="1"/>
  <c r="M2697" i="1"/>
  <c r="N2697" i="1"/>
  <c r="I2698" i="1"/>
  <c r="N2698" i="1" s="1"/>
  <c r="J2698" i="1"/>
  <c r="O2698" i="1" s="1"/>
  <c r="K2698" i="1"/>
  <c r="L2698" i="1"/>
  <c r="M2698" i="1"/>
  <c r="I2699" i="1"/>
  <c r="J2699" i="1"/>
  <c r="O2699" i="1" s="1"/>
  <c r="K2699" i="1"/>
  <c r="L2699" i="1"/>
  <c r="M2699" i="1"/>
  <c r="N2699" i="1"/>
  <c r="I2700" i="1"/>
  <c r="J2700" i="1"/>
  <c r="O2700" i="1" s="1"/>
  <c r="I2701" i="1"/>
  <c r="K2701" i="1" s="1"/>
  <c r="J2701" i="1"/>
  <c r="O2701" i="1" s="1"/>
  <c r="L2701" i="1"/>
  <c r="M2701" i="1"/>
  <c r="N2701" i="1"/>
  <c r="I2702" i="1"/>
  <c r="L2702" i="1" s="1"/>
  <c r="J2702" i="1"/>
  <c r="O2702" i="1" s="1"/>
  <c r="M2702" i="1"/>
  <c r="N2702" i="1"/>
  <c r="I2703" i="1"/>
  <c r="M2703" i="1" s="1"/>
  <c r="J2703" i="1"/>
  <c r="O2703" i="1" s="1"/>
  <c r="L2703" i="1"/>
  <c r="I2704" i="1"/>
  <c r="J2704" i="1"/>
  <c r="O2704" i="1" s="1"/>
  <c r="L2704" i="1"/>
  <c r="I2705" i="1"/>
  <c r="J2705" i="1"/>
  <c r="O2705" i="1" s="1"/>
  <c r="K2705" i="1"/>
  <c r="L2705" i="1"/>
  <c r="M2705" i="1"/>
  <c r="N2705" i="1"/>
  <c r="I2706" i="1"/>
  <c r="N2706" i="1" s="1"/>
  <c r="J2706" i="1"/>
  <c r="O2706" i="1" s="1"/>
  <c r="L2706" i="1"/>
  <c r="M2706" i="1"/>
  <c r="I2707" i="1"/>
  <c r="J2707" i="1"/>
  <c r="O2707" i="1" s="1"/>
  <c r="K2707" i="1"/>
  <c r="L2707" i="1"/>
  <c r="M2707" i="1"/>
  <c r="N2707" i="1"/>
  <c r="I2708" i="1"/>
  <c r="K2708" i="1" s="1"/>
  <c r="J2708" i="1"/>
  <c r="O2708" i="1" s="1"/>
  <c r="L2708" i="1"/>
  <c r="N2708" i="1"/>
  <c r="I2709" i="1"/>
  <c r="K2709" i="1" s="1"/>
  <c r="J2709" i="1"/>
  <c r="O2709" i="1" s="1"/>
  <c r="L2709" i="1"/>
  <c r="M2709" i="1"/>
  <c r="N2709" i="1"/>
  <c r="I2710" i="1"/>
  <c r="J2710" i="1"/>
  <c r="O2710" i="1" s="1"/>
  <c r="I2711" i="1"/>
  <c r="K2711" i="1" s="1"/>
  <c r="J2711" i="1"/>
  <c r="O2711" i="1" s="1"/>
  <c r="L2711" i="1"/>
  <c r="I2712" i="1"/>
  <c r="J2712" i="1"/>
  <c r="O2712" i="1" s="1"/>
  <c r="I2713" i="1"/>
  <c r="N2713" i="1" s="1"/>
  <c r="J2713" i="1"/>
  <c r="O2713" i="1" s="1"/>
  <c r="K2713" i="1"/>
  <c r="L2713" i="1"/>
  <c r="M2713" i="1"/>
  <c r="I2714" i="1"/>
  <c r="J2714" i="1"/>
  <c r="O2714" i="1" s="1"/>
  <c r="M2714" i="1"/>
  <c r="I2715" i="1"/>
  <c r="J2715" i="1"/>
  <c r="O2715" i="1" s="1"/>
  <c r="K2715" i="1"/>
  <c r="L2715" i="1"/>
  <c r="M2715" i="1"/>
  <c r="N2715" i="1"/>
  <c r="I2716" i="1"/>
  <c r="L2716" i="1" s="1"/>
  <c r="J2716" i="1"/>
  <c r="O2716" i="1" s="1"/>
  <c r="K2716" i="1"/>
  <c r="I2717" i="1"/>
  <c r="K2717" i="1" s="1"/>
  <c r="J2717" i="1"/>
  <c r="O2717" i="1" s="1"/>
  <c r="M2717" i="1"/>
  <c r="N2717" i="1"/>
  <c r="I2718" i="1"/>
  <c r="L2718" i="1" s="1"/>
  <c r="J2718" i="1"/>
  <c r="O2718" i="1" s="1"/>
  <c r="M2718" i="1"/>
  <c r="I2719" i="1"/>
  <c r="J2719" i="1"/>
  <c r="O2719" i="1" s="1"/>
  <c r="I2720" i="1"/>
  <c r="N2720" i="1" s="1"/>
  <c r="J2720" i="1"/>
  <c r="O2720" i="1" s="1"/>
  <c r="K2720" i="1"/>
  <c r="L2720" i="1"/>
  <c r="M2720" i="1"/>
  <c r="I2721" i="1"/>
  <c r="N2721" i="1" s="1"/>
  <c r="J2721" i="1"/>
  <c r="O2721" i="1" s="1"/>
  <c r="L2721" i="1"/>
  <c r="M2721" i="1"/>
  <c r="I2722" i="1"/>
  <c r="K2722" i="1" s="1"/>
  <c r="J2722" i="1"/>
  <c r="O2722" i="1" s="1"/>
  <c r="L2722" i="1"/>
  <c r="N2722" i="1"/>
  <c r="I2723" i="1"/>
  <c r="J2723" i="1"/>
  <c r="O2723" i="1" s="1"/>
  <c r="K2723" i="1"/>
  <c r="L2723" i="1"/>
  <c r="M2723" i="1"/>
  <c r="N2723" i="1"/>
  <c r="I2724" i="1"/>
  <c r="L2724" i="1" s="1"/>
  <c r="J2724" i="1"/>
  <c r="O2724" i="1" s="1"/>
  <c r="N2724" i="1"/>
  <c r="I2725" i="1"/>
  <c r="J2725" i="1"/>
  <c r="O2725" i="1" s="1"/>
  <c r="I2726" i="1"/>
  <c r="J2726" i="1"/>
  <c r="O2726" i="1" s="1"/>
  <c r="K2726" i="1"/>
  <c r="L2726" i="1"/>
  <c r="M2726" i="1"/>
  <c r="N2726" i="1"/>
  <c r="I2727" i="1"/>
  <c r="L2727" i="1" s="1"/>
  <c r="J2727" i="1"/>
  <c r="O2727" i="1" s="1"/>
  <c r="K2727" i="1"/>
  <c r="I2728" i="1"/>
  <c r="N2728" i="1" s="1"/>
  <c r="J2728" i="1"/>
  <c r="O2728" i="1" s="1"/>
  <c r="L2728" i="1"/>
  <c r="M2728" i="1"/>
  <c r="I2729" i="1"/>
  <c r="L2729" i="1" s="1"/>
  <c r="J2729" i="1"/>
  <c r="O2729" i="1" s="1"/>
  <c r="M2729" i="1"/>
  <c r="I2730" i="1"/>
  <c r="K2730" i="1" s="1"/>
  <c r="J2730" i="1"/>
  <c r="O2730" i="1" s="1"/>
  <c r="L2730" i="1"/>
  <c r="N2730" i="1"/>
  <c r="I2731" i="1"/>
  <c r="N2731" i="1" s="1"/>
  <c r="J2731" i="1"/>
  <c r="O2731" i="1" s="1"/>
  <c r="K2731" i="1"/>
  <c r="L2731" i="1"/>
  <c r="M2731" i="1"/>
  <c r="I2732" i="1"/>
  <c r="L2732" i="1" s="1"/>
  <c r="J2732" i="1"/>
  <c r="O2732" i="1" s="1"/>
  <c r="N2732" i="1"/>
  <c r="I2733" i="1"/>
  <c r="J2733" i="1"/>
  <c r="O2733" i="1" s="1"/>
  <c r="M2733" i="1"/>
  <c r="I2734" i="1"/>
  <c r="J2734" i="1"/>
  <c r="O2734" i="1" s="1"/>
  <c r="K2734" i="1"/>
  <c r="L2734" i="1"/>
  <c r="M2734" i="1"/>
  <c r="N2734" i="1"/>
  <c r="I2735" i="1"/>
  <c r="J2735" i="1"/>
  <c r="O2735" i="1" s="1"/>
  <c r="I2736" i="1"/>
  <c r="N2736" i="1" s="1"/>
  <c r="J2736" i="1"/>
  <c r="O2736" i="1" s="1"/>
  <c r="L2736" i="1"/>
  <c r="M2736" i="1"/>
  <c r="I2737" i="1"/>
  <c r="L2737" i="1" s="1"/>
  <c r="J2737" i="1"/>
  <c r="O2737" i="1" s="1"/>
  <c r="K2737" i="1"/>
  <c r="N2737" i="1"/>
  <c r="I2738" i="1"/>
  <c r="K2738" i="1" s="1"/>
  <c r="J2738" i="1"/>
  <c r="O2738" i="1" s="1"/>
  <c r="L2738" i="1"/>
  <c r="N2738" i="1"/>
  <c r="I2739" i="1"/>
  <c r="N2739" i="1" s="1"/>
  <c r="J2739" i="1"/>
  <c r="O2739" i="1" s="1"/>
  <c r="K2739" i="1"/>
  <c r="L2739" i="1"/>
  <c r="M2739" i="1"/>
  <c r="I2740" i="1"/>
  <c r="N2740" i="1" s="1"/>
  <c r="J2740" i="1"/>
  <c r="O2740" i="1" s="1"/>
  <c r="L2740" i="1"/>
  <c r="I2741" i="1"/>
  <c r="J2741" i="1"/>
  <c r="O2741" i="1" s="1"/>
  <c r="M2741" i="1"/>
  <c r="I2742" i="1"/>
  <c r="J2742" i="1"/>
  <c r="O2742" i="1" s="1"/>
  <c r="K2742" i="1"/>
  <c r="L2742" i="1"/>
  <c r="M2742" i="1"/>
  <c r="N2742" i="1"/>
  <c r="I2743" i="1"/>
  <c r="J2743" i="1"/>
  <c r="O2743" i="1" s="1"/>
  <c r="I2744" i="1"/>
  <c r="N2744" i="1" s="1"/>
  <c r="J2744" i="1"/>
  <c r="O2744" i="1" s="1"/>
  <c r="L2744" i="1"/>
  <c r="M2744" i="1"/>
  <c r="I2745" i="1"/>
  <c r="J2745" i="1"/>
  <c r="O2745" i="1" s="1"/>
  <c r="I2746" i="1"/>
  <c r="K2746" i="1" s="1"/>
  <c r="J2746" i="1"/>
  <c r="O2746" i="1" s="1"/>
  <c r="L2746" i="1"/>
  <c r="N2746" i="1"/>
  <c r="I2747" i="1"/>
  <c r="N2747" i="1" s="1"/>
  <c r="J2747" i="1"/>
  <c r="O2747" i="1" s="1"/>
  <c r="K2747" i="1"/>
  <c r="L2747" i="1"/>
  <c r="M2747" i="1"/>
  <c r="I2748" i="1"/>
  <c r="J2748" i="1"/>
  <c r="O2748" i="1" s="1"/>
  <c r="I2749" i="1"/>
  <c r="M2749" i="1" s="1"/>
  <c r="J2749" i="1"/>
  <c r="O2749" i="1" s="1"/>
  <c r="I2750" i="1"/>
  <c r="J2750" i="1"/>
  <c r="O2750" i="1" s="1"/>
  <c r="K2750" i="1"/>
  <c r="L2750" i="1"/>
  <c r="M2750" i="1"/>
  <c r="N2750" i="1"/>
  <c r="I2751" i="1"/>
  <c r="J2751" i="1"/>
  <c r="O2751" i="1" s="1"/>
  <c r="K2751" i="1"/>
  <c r="L2751" i="1"/>
  <c r="I2752" i="1"/>
  <c r="N2752" i="1" s="1"/>
  <c r="J2752" i="1"/>
  <c r="O2752" i="1" s="1"/>
  <c r="L2752" i="1"/>
  <c r="M2752" i="1"/>
  <c r="I2753" i="1"/>
  <c r="J2753" i="1"/>
  <c r="O2753" i="1" s="1"/>
  <c r="I2754" i="1"/>
  <c r="K2754" i="1" s="1"/>
  <c r="J2754" i="1"/>
  <c r="O2754" i="1" s="1"/>
  <c r="L2754" i="1"/>
  <c r="N2754" i="1"/>
  <c r="I2755" i="1"/>
  <c r="N2755" i="1" s="1"/>
  <c r="J2755" i="1"/>
  <c r="O2755" i="1" s="1"/>
  <c r="K2755" i="1"/>
  <c r="L2755" i="1"/>
  <c r="M2755" i="1"/>
  <c r="I2756" i="1"/>
  <c r="J2756" i="1"/>
  <c r="O2756" i="1" s="1"/>
  <c r="I2757" i="1"/>
  <c r="J2757" i="1"/>
  <c r="O2757" i="1" s="1"/>
  <c r="M2757" i="1"/>
  <c r="I2758" i="1"/>
  <c r="J2758" i="1"/>
  <c r="O2758" i="1" s="1"/>
  <c r="K2758" i="1"/>
  <c r="L2758" i="1"/>
  <c r="M2758" i="1"/>
  <c r="N2758" i="1"/>
  <c r="I2759" i="1"/>
  <c r="J2759" i="1"/>
  <c r="O2759" i="1" s="1"/>
  <c r="K2759" i="1"/>
  <c r="L2759" i="1"/>
  <c r="I2760" i="1"/>
  <c r="N2760" i="1" s="1"/>
  <c r="J2760" i="1"/>
  <c r="O2760" i="1" s="1"/>
  <c r="L2760" i="1"/>
  <c r="M2760" i="1"/>
  <c r="I2761" i="1"/>
  <c r="L2761" i="1" s="1"/>
  <c r="J2761" i="1"/>
  <c r="O2761" i="1" s="1"/>
  <c r="K2761" i="1"/>
  <c r="M2761" i="1"/>
  <c r="N2761" i="1"/>
  <c r="I2762" i="1"/>
  <c r="K2762" i="1" s="1"/>
  <c r="J2762" i="1"/>
  <c r="O2762" i="1" s="1"/>
  <c r="L2762" i="1"/>
  <c r="N2762" i="1"/>
  <c r="I2763" i="1"/>
  <c r="N2763" i="1" s="1"/>
  <c r="J2763" i="1"/>
  <c r="O2763" i="1" s="1"/>
  <c r="K2763" i="1"/>
  <c r="L2763" i="1"/>
  <c r="M2763" i="1"/>
  <c r="I2764" i="1"/>
  <c r="J2764" i="1"/>
  <c r="O2764" i="1" s="1"/>
  <c r="L2764" i="1"/>
  <c r="N2764" i="1"/>
  <c r="I2765" i="1"/>
  <c r="M2765" i="1" s="1"/>
  <c r="J2765" i="1"/>
  <c r="O2765" i="1" s="1"/>
  <c r="I2766" i="1"/>
  <c r="J2766" i="1"/>
  <c r="O2766" i="1" s="1"/>
  <c r="K2766" i="1"/>
  <c r="L2766" i="1"/>
  <c r="M2766" i="1"/>
  <c r="N2766" i="1"/>
  <c r="I2767" i="1"/>
  <c r="K2767" i="1" s="1"/>
  <c r="J2767" i="1"/>
  <c r="O2767" i="1" s="1"/>
  <c r="L2767" i="1"/>
  <c r="I2768" i="1"/>
  <c r="N2768" i="1" s="1"/>
  <c r="J2768" i="1"/>
  <c r="O2768" i="1" s="1"/>
  <c r="L2768" i="1"/>
  <c r="M2768" i="1"/>
  <c r="I2769" i="1"/>
  <c r="L2769" i="1" s="1"/>
  <c r="J2769" i="1"/>
  <c r="O2769" i="1" s="1"/>
  <c r="K2769" i="1"/>
  <c r="M2769" i="1"/>
  <c r="I2770" i="1"/>
  <c r="K2770" i="1" s="1"/>
  <c r="J2770" i="1"/>
  <c r="O2770" i="1" s="1"/>
  <c r="L2770" i="1"/>
  <c r="N2770" i="1"/>
  <c r="I2771" i="1"/>
  <c r="N2771" i="1" s="1"/>
  <c r="J2771" i="1"/>
  <c r="O2771" i="1" s="1"/>
  <c r="K2771" i="1"/>
  <c r="L2771" i="1"/>
  <c r="M2771" i="1"/>
  <c r="I2772" i="1"/>
  <c r="J2772" i="1"/>
  <c r="O2772" i="1" s="1"/>
  <c r="L2772" i="1"/>
  <c r="N2772" i="1"/>
  <c r="I2773" i="1"/>
  <c r="J2773" i="1"/>
  <c r="O2773" i="1" s="1"/>
  <c r="M2773" i="1"/>
  <c r="I2774" i="1"/>
  <c r="J2774" i="1"/>
  <c r="O2774" i="1" s="1"/>
  <c r="K2774" i="1"/>
  <c r="L2774" i="1"/>
  <c r="M2774" i="1"/>
  <c r="N2774" i="1"/>
  <c r="I2775" i="1"/>
  <c r="L2775" i="1" s="1"/>
  <c r="J2775" i="1"/>
  <c r="O2775" i="1" s="1"/>
  <c r="K2775" i="1"/>
  <c r="I2776" i="1"/>
  <c r="N2776" i="1" s="1"/>
  <c r="J2776" i="1"/>
  <c r="O2776" i="1" s="1"/>
  <c r="L2776" i="1"/>
  <c r="M2776" i="1"/>
  <c r="I2777" i="1"/>
  <c r="L2777" i="1" s="1"/>
  <c r="J2777" i="1"/>
  <c r="O2777" i="1" s="1"/>
  <c r="M2777" i="1"/>
  <c r="N2777" i="1"/>
  <c r="I2778" i="1"/>
  <c r="N2778" i="1" s="1"/>
  <c r="J2778" i="1"/>
  <c r="O2778" i="1" s="1"/>
  <c r="L2778" i="1"/>
  <c r="I2779" i="1"/>
  <c r="N2779" i="1" s="1"/>
  <c r="J2779" i="1"/>
  <c r="O2779" i="1" s="1"/>
  <c r="K2779" i="1"/>
  <c r="L2779" i="1"/>
  <c r="M2779" i="1"/>
  <c r="I2780" i="1"/>
  <c r="M2780" i="1" s="1"/>
  <c r="J2780" i="1"/>
  <c r="O2780" i="1" s="1"/>
  <c r="L2780" i="1"/>
  <c r="N2780" i="1"/>
  <c r="I2781" i="1"/>
  <c r="M2781" i="1" s="1"/>
  <c r="J2781" i="1"/>
  <c r="O2781" i="1" s="1"/>
  <c r="L2781" i="1"/>
  <c r="I2782" i="1"/>
  <c r="J2782" i="1"/>
  <c r="O2782" i="1" s="1"/>
  <c r="K2782" i="1"/>
  <c r="L2782" i="1"/>
  <c r="M2782" i="1"/>
  <c r="N2782" i="1"/>
  <c r="I2783" i="1"/>
  <c r="M2783" i="1" s="1"/>
  <c r="J2783" i="1"/>
  <c r="O2783" i="1" s="1"/>
  <c r="L2783" i="1"/>
  <c r="N2783" i="1"/>
  <c r="I2784" i="1"/>
  <c r="N2784" i="1" s="1"/>
  <c r="J2784" i="1"/>
  <c r="O2784" i="1" s="1"/>
  <c r="L2784" i="1"/>
  <c r="M2784" i="1"/>
  <c r="I2785" i="1"/>
  <c r="J2785" i="1"/>
  <c r="O2785" i="1" s="1"/>
  <c r="I2786" i="1"/>
  <c r="L2786" i="1" s="1"/>
  <c r="J2786" i="1"/>
  <c r="O2786" i="1" s="1"/>
  <c r="N2786" i="1"/>
  <c r="I2787" i="1"/>
  <c r="N2787" i="1" s="1"/>
  <c r="J2787" i="1"/>
  <c r="O2787" i="1" s="1"/>
  <c r="K2787" i="1"/>
  <c r="L2787" i="1"/>
  <c r="M2787" i="1"/>
  <c r="I2788" i="1"/>
  <c r="J2788" i="1"/>
  <c r="O2788" i="1" s="1"/>
  <c r="I2789" i="1"/>
  <c r="L2789" i="1" s="1"/>
  <c r="J2789" i="1"/>
  <c r="O2789" i="1" s="1"/>
  <c r="M2789" i="1"/>
  <c r="I2790" i="1"/>
  <c r="J2790" i="1"/>
  <c r="O2790" i="1" s="1"/>
  <c r="K2790" i="1"/>
  <c r="L2790" i="1"/>
  <c r="M2790" i="1"/>
  <c r="N2790" i="1"/>
  <c r="I2791" i="1"/>
  <c r="J2791" i="1"/>
  <c r="O2791" i="1" s="1"/>
  <c r="I2792" i="1"/>
  <c r="N2792" i="1" s="1"/>
  <c r="J2792" i="1"/>
  <c r="O2792" i="1" s="1"/>
  <c r="L2792" i="1"/>
  <c r="M2792" i="1"/>
  <c r="I2793" i="1"/>
  <c r="L2793" i="1" s="1"/>
  <c r="J2793" i="1"/>
  <c r="O2793" i="1" s="1"/>
  <c r="M2793" i="1"/>
  <c r="I2794" i="1"/>
  <c r="J2794" i="1"/>
  <c r="O2794" i="1" s="1"/>
  <c r="I2795" i="1"/>
  <c r="N2795" i="1" s="1"/>
  <c r="J2795" i="1"/>
  <c r="O2795" i="1" s="1"/>
  <c r="K2795" i="1"/>
  <c r="L2795" i="1"/>
  <c r="M2795" i="1"/>
  <c r="I2796" i="1"/>
  <c r="M2796" i="1" s="1"/>
  <c r="J2796" i="1"/>
  <c r="O2796" i="1" s="1"/>
  <c r="L2796" i="1"/>
  <c r="I2797" i="1"/>
  <c r="J2797" i="1"/>
  <c r="O2797" i="1" s="1"/>
  <c r="I2798" i="1"/>
  <c r="J2798" i="1"/>
  <c r="O2798" i="1" s="1"/>
  <c r="K2798" i="1"/>
  <c r="L2798" i="1"/>
  <c r="M2798" i="1"/>
  <c r="N2798" i="1"/>
  <c r="I2799" i="1"/>
  <c r="M2799" i="1" s="1"/>
  <c r="J2799" i="1"/>
  <c r="O2799" i="1" s="1"/>
  <c r="L2799" i="1"/>
  <c r="I2800" i="1"/>
  <c r="N2800" i="1" s="1"/>
  <c r="J2800" i="1"/>
  <c r="O2800" i="1" s="1"/>
  <c r="L2800" i="1"/>
  <c r="M2800" i="1"/>
  <c r="I2801" i="1"/>
  <c r="L2801" i="1" s="1"/>
  <c r="J2801" i="1"/>
  <c r="O2801" i="1" s="1"/>
  <c r="K2801" i="1"/>
  <c r="M2801" i="1"/>
  <c r="I2802" i="1"/>
  <c r="L2802" i="1" s="1"/>
  <c r="J2802" i="1"/>
  <c r="O2802" i="1" s="1"/>
  <c r="N2802" i="1"/>
  <c r="I2803" i="1"/>
  <c r="N2803" i="1" s="1"/>
  <c r="J2803" i="1"/>
  <c r="O2803" i="1" s="1"/>
  <c r="K2803" i="1"/>
  <c r="L2803" i="1"/>
  <c r="M2803" i="1"/>
  <c r="I2804" i="1"/>
  <c r="M2804" i="1" s="1"/>
  <c r="J2804" i="1"/>
  <c r="O2804" i="1" s="1"/>
  <c r="K2804" i="1"/>
  <c r="L2804" i="1"/>
  <c r="I2805" i="1"/>
  <c r="L2805" i="1" s="1"/>
  <c r="J2805" i="1"/>
  <c r="O2805" i="1" s="1"/>
  <c r="M2805" i="1"/>
  <c r="I2806" i="1"/>
  <c r="J2806" i="1"/>
  <c r="O2806" i="1" s="1"/>
  <c r="K2806" i="1"/>
  <c r="L2806" i="1"/>
  <c r="M2806" i="1"/>
  <c r="N2806" i="1"/>
  <c r="I2807" i="1"/>
  <c r="M2807" i="1" s="1"/>
  <c r="J2807" i="1"/>
  <c r="O2807" i="1" s="1"/>
  <c r="K2807" i="1"/>
  <c r="L2807" i="1"/>
  <c r="I2808" i="1"/>
  <c r="N2808" i="1" s="1"/>
  <c r="J2808" i="1"/>
  <c r="O2808" i="1" s="1"/>
  <c r="L2808" i="1"/>
  <c r="M2808" i="1"/>
  <c r="I2809" i="1"/>
  <c r="J2809" i="1"/>
  <c r="O2809" i="1" s="1"/>
  <c r="I2810" i="1"/>
  <c r="J2810" i="1"/>
  <c r="O2810" i="1" s="1"/>
  <c r="L2810" i="1"/>
  <c r="N2810" i="1"/>
  <c r="I2811" i="1"/>
  <c r="N2811" i="1" s="1"/>
  <c r="J2811" i="1"/>
  <c r="O2811" i="1" s="1"/>
  <c r="K2811" i="1"/>
  <c r="L2811" i="1"/>
  <c r="M2811" i="1"/>
  <c r="I2812" i="1"/>
  <c r="J2812" i="1"/>
  <c r="O2812" i="1" s="1"/>
  <c r="I2813" i="1"/>
  <c r="J2813" i="1"/>
  <c r="O2813" i="1" s="1"/>
  <c r="L2813" i="1"/>
  <c r="M2813" i="1"/>
  <c r="I2814" i="1"/>
  <c r="J2814" i="1"/>
  <c r="O2814" i="1" s="1"/>
  <c r="K2814" i="1"/>
  <c r="L2814" i="1"/>
  <c r="M2814" i="1"/>
  <c r="N2814" i="1"/>
  <c r="I2815" i="1"/>
  <c r="J2815" i="1"/>
  <c r="O2815" i="1" s="1"/>
  <c r="I2816" i="1"/>
  <c r="J2816" i="1"/>
  <c r="O2816" i="1" s="1"/>
  <c r="L2816" i="1"/>
  <c r="M2816" i="1"/>
  <c r="I2817" i="1"/>
  <c r="L2817" i="1" s="1"/>
  <c r="J2817" i="1"/>
  <c r="O2817" i="1" s="1"/>
  <c r="K2817" i="1"/>
  <c r="N2817" i="1"/>
  <c r="I2818" i="1"/>
  <c r="J2818" i="1"/>
  <c r="O2818" i="1" s="1"/>
  <c r="I2819" i="1"/>
  <c r="N2819" i="1" s="1"/>
  <c r="J2819" i="1"/>
  <c r="O2819" i="1" s="1"/>
  <c r="K2819" i="1"/>
  <c r="L2819" i="1"/>
  <c r="M2819" i="1"/>
  <c r="I2820" i="1"/>
  <c r="N2820" i="1" s="1"/>
  <c r="J2820" i="1"/>
  <c r="O2820" i="1" s="1"/>
  <c r="L2820" i="1"/>
  <c r="M2820" i="1"/>
  <c r="I2821" i="1"/>
  <c r="K2821" i="1" s="1"/>
  <c r="J2821" i="1"/>
  <c r="O2821" i="1" s="1"/>
  <c r="M2821" i="1"/>
  <c r="I2822" i="1"/>
  <c r="J2822" i="1"/>
  <c r="O2822" i="1" s="1"/>
  <c r="K2822" i="1"/>
  <c r="L2822" i="1"/>
  <c r="M2822" i="1"/>
  <c r="N2822" i="1"/>
  <c r="I2823" i="1"/>
  <c r="J2823" i="1"/>
  <c r="O2823" i="1" s="1"/>
  <c r="I2824" i="1"/>
  <c r="J2824" i="1"/>
  <c r="O2824" i="1" s="1"/>
  <c r="L2824" i="1"/>
  <c r="M2824" i="1"/>
  <c r="I2825" i="1"/>
  <c r="L2825" i="1" s="1"/>
  <c r="J2825" i="1"/>
  <c r="O2825" i="1" s="1"/>
  <c r="M2825" i="1"/>
  <c r="I2826" i="1"/>
  <c r="J2826" i="1"/>
  <c r="O2826" i="1" s="1"/>
  <c r="I2827" i="1"/>
  <c r="N2827" i="1" s="1"/>
  <c r="J2827" i="1"/>
  <c r="O2827" i="1" s="1"/>
  <c r="K2827" i="1"/>
  <c r="L2827" i="1"/>
  <c r="M2827" i="1"/>
  <c r="I2828" i="1"/>
  <c r="L2828" i="1" s="1"/>
  <c r="J2828" i="1"/>
  <c r="O2828" i="1" s="1"/>
  <c r="K2828" i="1"/>
  <c r="M2828" i="1"/>
  <c r="N2828" i="1"/>
  <c r="I2829" i="1"/>
  <c r="K2829" i="1" s="1"/>
  <c r="J2829" i="1"/>
  <c r="O2829" i="1" s="1"/>
  <c r="L2829" i="1"/>
  <c r="M2829" i="1"/>
  <c r="N2829" i="1"/>
  <c r="I2830" i="1"/>
  <c r="J2830" i="1"/>
  <c r="O2830" i="1" s="1"/>
  <c r="K2830" i="1"/>
  <c r="L2830" i="1"/>
  <c r="M2830" i="1"/>
  <c r="N2830" i="1"/>
  <c r="I2831" i="1"/>
  <c r="M2831" i="1" s="1"/>
  <c r="J2831" i="1"/>
  <c r="O2831" i="1" s="1"/>
  <c r="K2831" i="1"/>
  <c r="L2831" i="1"/>
  <c r="N2831" i="1"/>
  <c r="I2832" i="1"/>
  <c r="L2832" i="1" s="1"/>
  <c r="J2832" i="1"/>
  <c r="O2832" i="1" s="1"/>
  <c r="M2832" i="1"/>
  <c r="I2833" i="1"/>
  <c r="L2833" i="1" s="1"/>
  <c r="J2833" i="1"/>
  <c r="O2833" i="1" s="1"/>
  <c r="K2833" i="1"/>
  <c r="M2833" i="1"/>
  <c r="N2833" i="1"/>
  <c r="I2834" i="1"/>
  <c r="M2834" i="1" s="1"/>
  <c r="J2834" i="1"/>
  <c r="O2834" i="1" s="1"/>
  <c r="K2834" i="1"/>
  <c r="L2834" i="1"/>
  <c r="N2834" i="1"/>
  <c r="I2835" i="1"/>
  <c r="N2835" i="1" s="1"/>
  <c r="J2835" i="1"/>
  <c r="O2835" i="1" s="1"/>
  <c r="K2835" i="1"/>
  <c r="L2835" i="1"/>
  <c r="M2835" i="1"/>
  <c r="I2836" i="1"/>
  <c r="K2836" i="1" s="1"/>
  <c r="J2836" i="1"/>
  <c r="O2836" i="1" s="1"/>
  <c r="L2836" i="1"/>
  <c r="N2836" i="1"/>
  <c r="I2837" i="1"/>
  <c r="J2837" i="1"/>
  <c r="O2837" i="1" s="1"/>
  <c r="I2838" i="1"/>
  <c r="J2838" i="1"/>
  <c r="O2838" i="1" s="1"/>
  <c r="K2838" i="1"/>
  <c r="L2838" i="1"/>
  <c r="M2838" i="1"/>
  <c r="N2838" i="1"/>
  <c r="I2839" i="1"/>
  <c r="M2839" i="1" s="1"/>
  <c r="J2839" i="1"/>
  <c r="O2839" i="1" s="1"/>
  <c r="K2839" i="1"/>
  <c r="L2839" i="1"/>
  <c r="I2840" i="1"/>
  <c r="M2840" i="1" s="1"/>
  <c r="J2840" i="1"/>
  <c r="O2840" i="1" s="1"/>
  <c r="L2840" i="1"/>
  <c r="I2841" i="1"/>
  <c r="J2841" i="1"/>
  <c r="O2841" i="1" s="1"/>
  <c r="I2842" i="1"/>
  <c r="M2842" i="1" s="1"/>
  <c r="J2842" i="1"/>
  <c r="O2842" i="1" s="1"/>
  <c r="K2842" i="1"/>
  <c r="L2842" i="1"/>
  <c r="I2843" i="1"/>
  <c r="N2843" i="1" s="1"/>
  <c r="J2843" i="1"/>
  <c r="O2843" i="1" s="1"/>
  <c r="K2843" i="1"/>
  <c r="L2843" i="1"/>
  <c r="M2843" i="1"/>
  <c r="I2844" i="1"/>
  <c r="N2844" i="1" s="1"/>
  <c r="J2844" i="1"/>
  <c r="O2844" i="1" s="1"/>
  <c r="K2844" i="1"/>
  <c r="L2844" i="1"/>
  <c r="M2844" i="1"/>
  <c r="I2845" i="1"/>
  <c r="J2845" i="1"/>
  <c r="O2845" i="1" s="1"/>
  <c r="I2846" i="1"/>
  <c r="J2846" i="1"/>
  <c r="O2846" i="1" s="1"/>
  <c r="K2846" i="1"/>
  <c r="L2846" i="1"/>
  <c r="M2846" i="1"/>
  <c r="N2846" i="1"/>
  <c r="I2847" i="1"/>
  <c r="M2847" i="1" s="1"/>
  <c r="J2847" i="1"/>
  <c r="O2847" i="1" s="1"/>
  <c r="L2847" i="1"/>
  <c r="N2847" i="1"/>
  <c r="I2848" i="1"/>
  <c r="L2848" i="1" s="1"/>
  <c r="J2848" i="1"/>
  <c r="O2848" i="1" s="1"/>
  <c r="M2848" i="1"/>
  <c r="I2849" i="1"/>
  <c r="J2849" i="1"/>
  <c r="O2849" i="1" s="1"/>
  <c r="I2850" i="1"/>
  <c r="M2850" i="1" s="1"/>
  <c r="J2850" i="1"/>
  <c r="O2850" i="1" s="1"/>
  <c r="L2850" i="1"/>
  <c r="N2850" i="1"/>
  <c r="I2851" i="1"/>
  <c r="N2851" i="1" s="1"/>
  <c r="J2851" i="1"/>
  <c r="O2851" i="1" s="1"/>
  <c r="K2851" i="1"/>
  <c r="L2851" i="1"/>
  <c r="M2851" i="1"/>
  <c r="I2852" i="1"/>
  <c r="J2852" i="1"/>
  <c r="O2852" i="1" s="1"/>
  <c r="I2853" i="1"/>
  <c r="K2853" i="1" s="1"/>
  <c r="J2853" i="1"/>
  <c r="O2853" i="1" s="1"/>
  <c r="L2853" i="1"/>
  <c r="M2853" i="1"/>
  <c r="N2853" i="1"/>
  <c r="I2854" i="1"/>
  <c r="J2854" i="1"/>
  <c r="O2854" i="1" s="1"/>
  <c r="K2854" i="1"/>
  <c r="L2854" i="1"/>
  <c r="M2854" i="1"/>
  <c r="N2854" i="1"/>
  <c r="I2855" i="1"/>
  <c r="M2855" i="1" s="1"/>
  <c r="J2855" i="1"/>
  <c r="O2855" i="1" s="1"/>
  <c r="K2855" i="1"/>
  <c r="N2855" i="1"/>
  <c r="I2856" i="1"/>
  <c r="J2856" i="1"/>
  <c r="O2856" i="1" s="1"/>
  <c r="L2856" i="1"/>
  <c r="M2856" i="1"/>
  <c r="I2857" i="1"/>
  <c r="L2857" i="1" s="1"/>
  <c r="J2857" i="1"/>
  <c r="O2857" i="1" s="1"/>
  <c r="K2857" i="1"/>
  <c r="M2857" i="1"/>
  <c r="N2857" i="1"/>
  <c r="I2858" i="1"/>
  <c r="M2858" i="1" s="1"/>
  <c r="J2858" i="1"/>
  <c r="O2858" i="1" s="1"/>
  <c r="K2858" i="1"/>
  <c r="N2858" i="1"/>
  <c r="I2859" i="1"/>
  <c r="N2859" i="1" s="1"/>
  <c r="J2859" i="1"/>
  <c r="O2859" i="1" s="1"/>
  <c r="K2859" i="1"/>
  <c r="L2859" i="1"/>
  <c r="M2859" i="1"/>
  <c r="I2860" i="1"/>
  <c r="J2860" i="1"/>
  <c r="O2860" i="1" s="1"/>
  <c r="I2861" i="1"/>
  <c r="K2861" i="1" s="1"/>
  <c r="J2861" i="1"/>
  <c r="O2861" i="1" s="1"/>
  <c r="L2861" i="1"/>
  <c r="M2861" i="1"/>
  <c r="I2862" i="1"/>
  <c r="J2862" i="1"/>
  <c r="O2862" i="1" s="1"/>
  <c r="K2862" i="1"/>
  <c r="L2862" i="1"/>
  <c r="M2862" i="1"/>
  <c r="N2862" i="1"/>
  <c r="I2863" i="1"/>
  <c r="M2863" i="1" s="1"/>
  <c r="J2863" i="1"/>
  <c r="O2863" i="1" s="1"/>
  <c r="L2863" i="1"/>
  <c r="I2864" i="1"/>
  <c r="J2864" i="1"/>
  <c r="O2864" i="1" s="1"/>
  <c r="I2865" i="1"/>
  <c r="L2865" i="1" s="1"/>
  <c r="J2865" i="1"/>
  <c r="O2865" i="1" s="1"/>
  <c r="K2865" i="1"/>
  <c r="M2865" i="1"/>
  <c r="I2866" i="1"/>
  <c r="M2866" i="1" s="1"/>
  <c r="J2866" i="1"/>
  <c r="O2866" i="1" s="1"/>
  <c r="L2866" i="1"/>
  <c r="I2867" i="1"/>
  <c r="N2867" i="1" s="1"/>
  <c r="J2867" i="1"/>
  <c r="O2867" i="1" s="1"/>
  <c r="K2867" i="1"/>
  <c r="L2867" i="1"/>
  <c r="M2867" i="1"/>
  <c r="I2868" i="1"/>
  <c r="J2868" i="1"/>
  <c r="O2868" i="1" s="1"/>
  <c r="K2868" i="1"/>
  <c r="L2868" i="1"/>
  <c r="M2868" i="1"/>
  <c r="N2868" i="1"/>
  <c r="I2869" i="1"/>
  <c r="K2869" i="1" s="1"/>
  <c r="J2869" i="1"/>
  <c r="O2869" i="1" s="1"/>
  <c r="M2869" i="1"/>
  <c r="N2869" i="1"/>
  <c r="I2870" i="1"/>
  <c r="J2870" i="1"/>
  <c r="O2870" i="1" s="1"/>
  <c r="K2870" i="1"/>
  <c r="L2870" i="1"/>
  <c r="M2870" i="1"/>
  <c r="N2870" i="1"/>
  <c r="I2871" i="1"/>
  <c r="M2871" i="1" s="1"/>
  <c r="J2871" i="1"/>
  <c r="O2871" i="1" s="1"/>
  <c r="K2871" i="1"/>
  <c r="L2871" i="1"/>
  <c r="N2871" i="1"/>
  <c r="I2872" i="1"/>
  <c r="J2872" i="1"/>
  <c r="O2872" i="1" s="1"/>
  <c r="I2873" i="1"/>
  <c r="L2873" i="1" s="1"/>
  <c r="J2873" i="1"/>
  <c r="O2873" i="1" s="1"/>
  <c r="M2873" i="1"/>
  <c r="N2873" i="1"/>
  <c r="I2874" i="1"/>
  <c r="M2874" i="1" s="1"/>
  <c r="J2874" i="1"/>
  <c r="O2874" i="1" s="1"/>
  <c r="K2874" i="1"/>
  <c r="L2874" i="1"/>
  <c r="N2874" i="1"/>
  <c r="I2875" i="1"/>
  <c r="N2875" i="1" s="1"/>
  <c r="J2875" i="1"/>
  <c r="O2875" i="1" s="1"/>
  <c r="K2875" i="1"/>
  <c r="L2875" i="1"/>
  <c r="M2875" i="1"/>
  <c r="I2876" i="1"/>
  <c r="M2876" i="1" s="1"/>
  <c r="J2876" i="1"/>
  <c r="O2876" i="1" s="1"/>
  <c r="K2876" i="1"/>
  <c r="L2876" i="1"/>
  <c r="I2877" i="1"/>
  <c r="K2877" i="1" s="1"/>
  <c r="J2877" i="1"/>
  <c r="O2877" i="1" s="1"/>
  <c r="L2877" i="1"/>
  <c r="N2877" i="1"/>
  <c r="I2878" i="1"/>
  <c r="J2878" i="1"/>
  <c r="O2878" i="1" s="1"/>
  <c r="K2878" i="1"/>
  <c r="L2878" i="1"/>
  <c r="M2878" i="1"/>
  <c r="N2878" i="1"/>
  <c r="I2879" i="1"/>
  <c r="J2879" i="1"/>
  <c r="O2879" i="1" s="1"/>
  <c r="I2880" i="1"/>
  <c r="J2880" i="1"/>
  <c r="O2880" i="1" s="1"/>
  <c r="L2880" i="1"/>
  <c r="M2880" i="1"/>
  <c r="I2881" i="1"/>
  <c r="L2881" i="1" s="1"/>
  <c r="J2881" i="1"/>
  <c r="O2881" i="1" s="1"/>
  <c r="K2881" i="1"/>
  <c r="N2881" i="1"/>
  <c r="I2882" i="1"/>
  <c r="J2882" i="1"/>
  <c r="O2882" i="1" s="1"/>
  <c r="I2883" i="1"/>
  <c r="N2883" i="1" s="1"/>
  <c r="J2883" i="1"/>
  <c r="O2883" i="1" s="1"/>
  <c r="K2883" i="1"/>
  <c r="L2883" i="1"/>
  <c r="M2883" i="1"/>
  <c r="I2884" i="1"/>
  <c r="N2884" i="1" s="1"/>
  <c r="J2884" i="1"/>
  <c r="O2884" i="1" s="1"/>
  <c r="L2884" i="1"/>
  <c r="M2884" i="1"/>
  <c r="I2885" i="1"/>
  <c r="K2885" i="1" s="1"/>
  <c r="J2885" i="1"/>
  <c r="O2885" i="1" s="1"/>
  <c r="M2885" i="1"/>
  <c r="I2886" i="1"/>
  <c r="J2886" i="1"/>
  <c r="O2886" i="1" s="1"/>
  <c r="K2886" i="1"/>
  <c r="L2886" i="1"/>
  <c r="M2886" i="1"/>
  <c r="N2886" i="1"/>
  <c r="I2887" i="1"/>
  <c r="J2887" i="1"/>
  <c r="O2887" i="1" s="1"/>
  <c r="I2888" i="1"/>
  <c r="J2888" i="1"/>
  <c r="O2888" i="1" s="1"/>
  <c r="L2888" i="1"/>
  <c r="M2888" i="1"/>
  <c r="I2889" i="1"/>
  <c r="L2889" i="1" s="1"/>
  <c r="J2889" i="1"/>
  <c r="O2889" i="1" s="1"/>
  <c r="M2889" i="1"/>
  <c r="I2890" i="1"/>
  <c r="J2890" i="1"/>
  <c r="O2890" i="1" s="1"/>
  <c r="I2891" i="1"/>
  <c r="N2891" i="1" s="1"/>
  <c r="J2891" i="1"/>
  <c r="O2891" i="1" s="1"/>
  <c r="K2891" i="1"/>
  <c r="L2891" i="1"/>
  <c r="M2891" i="1"/>
  <c r="I2892" i="1"/>
  <c r="L2892" i="1" s="1"/>
  <c r="J2892" i="1"/>
  <c r="O2892" i="1" s="1"/>
  <c r="K2892" i="1"/>
  <c r="M2892" i="1"/>
  <c r="N2892" i="1"/>
  <c r="I2893" i="1"/>
  <c r="K2893" i="1" s="1"/>
  <c r="J2893" i="1"/>
  <c r="O2893" i="1" s="1"/>
  <c r="L2893" i="1"/>
  <c r="M2893" i="1"/>
  <c r="N2893" i="1"/>
  <c r="I2894" i="1"/>
  <c r="J2894" i="1"/>
  <c r="O2894" i="1" s="1"/>
  <c r="K2894" i="1"/>
  <c r="L2894" i="1"/>
  <c r="M2894" i="1"/>
  <c r="N2894" i="1"/>
  <c r="I2895" i="1"/>
  <c r="M2895" i="1" s="1"/>
  <c r="J2895" i="1"/>
  <c r="O2895" i="1" s="1"/>
  <c r="K2895" i="1"/>
  <c r="L2895" i="1"/>
  <c r="N2895" i="1"/>
  <c r="I2896" i="1"/>
  <c r="L2896" i="1" s="1"/>
  <c r="J2896" i="1"/>
  <c r="O2896" i="1" s="1"/>
  <c r="M2896" i="1"/>
  <c r="I2897" i="1"/>
  <c r="L2897" i="1" s="1"/>
  <c r="J2897" i="1"/>
  <c r="O2897" i="1" s="1"/>
  <c r="K2897" i="1"/>
  <c r="M2897" i="1"/>
  <c r="N2897" i="1"/>
  <c r="I2898" i="1"/>
  <c r="M2898" i="1" s="1"/>
  <c r="J2898" i="1"/>
  <c r="O2898" i="1" s="1"/>
  <c r="K2898" i="1"/>
  <c r="L2898" i="1"/>
  <c r="N2898" i="1"/>
  <c r="I2899" i="1"/>
  <c r="N2899" i="1" s="1"/>
  <c r="J2899" i="1"/>
  <c r="O2899" i="1" s="1"/>
  <c r="K2899" i="1"/>
  <c r="L2899" i="1"/>
  <c r="M2899" i="1"/>
  <c r="I2900" i="1"/>
  <c r="K2900" i="1" s="1"/>
  <c r="J2900" i="1"/>
  <c r="O2900" i="1" s="1"/>
  <c r="L2900" i="1"/>
  <c r="N2900" i="1"/>
  <c r="I2901" i="1"/>
  <c r="J2901" i="1"/>
  <c r="O2901" i="1" s="1"/>
  <c r="I2902" i="1"/>
  <c r="J2902" i="1"/>
  <c r="O2902" i="1" s="1"/>
  <c r="K2902" i="1"/>
  <c r="L2902" i="1"/>
  <c r="M2902" i="1"/>
  <c r="N2902" i="1"/>
  <c r="I2903" i="1"/>
  <c r="M2903" i="1" s="1"/>
  <c r="J2903" i="1"/>
  <c r="O2903" i="1" s="1"/>
  <c r="K2903" i="1"/>
  <c r="L2903" i="1"/>
  <c r="I2904" i="1"/>
  <c r="M2904" i="1" s="1"/>
  <c r="J2904" i="1"/>
  <c r="O2904" i="1" s="1"/>
  <c r="L2904" i="1"/>
  <c r="I2905" i="1"/>
  <c r="J2905" i="1"/>
  <c r="O2905" i="1" s="1"/>
  <c r="I2906" i="1"/>
  <c r="M2906" i="1" s="1"/>
  <c r="J2906" i="1"/>
  <c r="O2906" i="1" s="1"/>
  <c r="K2906" i="1"/>
  <c r="L2906" i="1"/>
  <c r="I2907" i="1"/>
  <c r="N2907" i="1" s="1"/>
  <c r="J2907" i="1"/>
  <c r="O2907" i="1" s="1"/>
  <c r="K2907" i="1"/>
  <c r="L2907" i="1"/>
  <c r="M2907" i="1"/>
  <c r="I2908" i="1"/>
  <c r="N2908" i="1" s="1"/>
  <c r="J2908" i="1"/>
  <c r="O2908" i="1" s="1"/>
  <c r="K2908" i="1"/>
  <c r="L2908" i="1"/>
  <c r="M2908" i="1"/>
  <c r="I2909" i="1"/>
  <c r="J2909" i="1"/>
  <c r="O2909" i="1" s="1"/>
  <c r="I2910" i="1"/>
  <c r="J2910" i="1"/>
  <c r="O2910" i="1" s="1"/>
  <c r="K2910" i="1"/>
  <c r="L2910" i="1"/>
  <c r="M2910" i="1"/>
  <c r="N2910" i="1"/>
  <c r="I2911" i="1"/>
  <c r="M2911" i="1" s="1"/>
  <c r="J2911" i="1"/>
  <c r="O2911" i="1" s="1"/>
  <c r="L2911" i="1"/>
  <c r="N2911" i="1"/>
  <c r="I2912" i="1"/>
  <c r="L2912" i="1" s="1"/>
  <c r="J2912" i="1"/>
  <c r="O2912" i="1" s="1"/>
  <c r="M2912" i="1"/>
  <c r="I2913" i="1"/>
  <c r="J2913" i="1"/>
  <c r="O2913" i="1" s="1"/>
  <c r="I2914" i="1"/>
  <c r="M2914" i="1" s="1"/>
  <c r="J2914" i="1"/>
  <c r="O2914" i="1" s="1"/>
  <c r="L2914" i="1"/>
  <c r="N2914" i="1"/>
  <c r="I2915" i="1"/>
  <c r="N2915" i="1" s="1"/>
  <c r="J2915" i="1"/>
  <c r="O2915" i="1" s="1"/>
  <c r="K2915" i="1"/>
  <c r="L2915" i="1"/>
  <c r="M2915" i="1"/>
  <c r="I2916" i="1"/>
  <c r="J2916" i="1"/>
  <c r="O2916" i="1" s="1"/>
  <c r="I2917" i="1"/>
  <c r="K2917" i="1" s="1"/>
  <c r="J2917" i="1"/>
  <c r="O2917" i="1" s="1"/>
  <c r="L2917" i="1"/>
  <c r="M2917" i="1"/>
  <c r="N2917" i="1"/>
  <c r="I2918" i="1"/>
  <c r="J2918" i="1"/>
  <c r="O2918" i="1" s="1"/>
  <c r="K2918" i="1"/>
  <c r="L2918" i="1"/>
  <c r="M2918" i="1"/>
  <c r="N2918" i="1"/>
  <c r="I2919" i="1"/>
  <c r="M2919" i="1" s="1"/>
  <c r="J2919" i="1"/>
  <c r="O2919" i="1" s="1"/>
  <c r="K2919" i="1"/>
  <c r="N2919" i="1"/>
  <c r="I2920" i="1"/>
  <c r="J2920" i="1"/>
  <c r="O2920" i="1" s="1"/>
  <c r="L2920" i="1"/>
  <c r="M2920" i="1"/>
  <c r="I2921" i="1"/>
  <c r="L2921" i="1" s="1"/>
  <c r="J2921" i="1"/>
  <c r="O2921" i="1" s="1"/>
  <c r="K2921" i="1"/>
  <c r="M2921" i="1"/>
  <c r="N2921" i="1"/>
  <c r="I2922" i="1"/>
  <c r="M2922" i="1" s="1"/>
  <c r="J2922" i="1"/>
  <c r="O2922" i="1" s="1"/>
  <c r="K2922" i="1"/>
  <c r="N2922" i="1"/>
  <c r="I2923" i="1"/>
  <c r="N2923" i="1" s="1"/>
  <c r="J2923" i="1"/>
  <c r="O2923" i="1" s="1"/>
  <c r="K2923" i="1"/>
  <c r="L2923" i="1"/>
  <c r="M2923" i="1"/>
  <c r="I2924" i="1"/>
  <c r="J2924" i="1"/>
  <c r="O2924" i="1" s="1"/>
  <c r="I2925" i="1"/>
  <c r="K2925" i="1" s="1"/>
  <c r="J2925" i="1"/>
  <c r="O2925" i="1" s="1"/>
  <c r="L2925" i="1"/>
  <c r="M2925" i="1"/>
  <c r="I2926" i="1"/>
  <c r="J2926" i="1"/>
  <c r="O2926" i="1" s="1"/>
  <c r="K2926" i="1"/>
  <c r="L2926" i="1"/>
  <c r="M2926" i="1"/>
  <c r="N2926" i="1"/>
  <c r="I2927" i="1"/>
  <c r="M2927" i="1" s="1"/>
  <c r="J2927" i="1"/>
  <c r="O2927" i="1" s="1"/>
  <c r="L2927" i="1"/>
  <c r="I2928" i="1"/>
  <c r="J2928" i="1"/>
  <c r="O2928" i="1" s="1"/>
  <c r="I2929" i="1"/>
  <c r="L2929" i="1" s="1"/>
  <c r="J2929" i="1"/>
  <c r="O2929" i="1" s="1"/>
  <c r="K2929" i="1"/>
  <c r="M2929" i="1"/>
  <c r="I2930" i="1"/>
  <c r="M2930" i="1" s="1"/>
  <c r="J2930" i="1"/>
  <c r="O2930" i="1" s="1"/>
  <c r="L2930" i="1"/>
  <c r="I2931" i="1"/>
  <c r="N2931" i="1" s="1"/>
  <c r="J2931" i="1"/>
  <c r="O2931" i="1" s="1"/>
  <c r="K2931" i="1"/>
  <c r="L2931" i="1"/>
  <c r="M2931" i="1"/>
  <c r="I2932" i="1"/>
  <c r="J2932" i="1"/>
  <c r="O2932" i="1" s="1"/>
  <c r="K2932" i="1"/>
  <c r="L2932" i="1"/>
  <c r="M2932" i="1"/>
  <c r="N2932" i="1"/>
  <c r="I2933" i="1"/>
  <c r="K2933" i="1" s="1"/>
  <c r="J2933" i="1"/>
  <c r="O2933" i="1" s="1"/>
  <c r="M2933" i="1"/>
  <c r="N2933" i="1"/>
  <c r="I2934" i="1"/>
  <c r="J2934" i="1"/>
  <c r="O2934" i="1" s="1"/>
  <c r="K2934" i="1"/>
  <c r="L2934" i="1"/>
  <c r="M2934" i="1"/>
  <c r="N2934" i="1"/>
  <c r="I2935" i="1"/>
  <c r="M2935" i="1" s="1"/>
  <c r="J2935" i="1"/>
  <c r="O2935" i="1" s="1"/>
  <c r="K2935" i="1"/>
  <c r="L2935" i="1"/>
  <c r="N2935" i="1"/>
  <c r="I2936" i="1"/>
  <c r="J2936" i="1"/>
  <c r="O2936" i="1" s="1"/>
  <c r="I2937" i="1"/>
  <c r="L2937" i="1" s="1"/>
  <c r="J2937" i="1"/>
  <c r="O2937" i="1" s="1"/>
  <c r="M2937" i="1"/>
  <c r="N2937" i="1"/>
  <c r="I2938" i="1"/>
  <c r="M2938" i="1" s="1"/>
  <c r="J2938" i="1"/>
  <c r="O2938" i="1" s="1"/>
  <c r="K2938" i="1"/>
  <c r="L2938" i="1"/>
  <c r="N2938" i="1"/>
  <c r="I2939" i="1"/>
  <c r="N2939" i="1" s="1"/>
  <c r="J2939" i="1"/>
  <c r="O2939" i="1" s="1"/>
  <c r="K2939" i="1"/>
  <c r="L2939" i="1"/>
  <c r="M2939" i="1"/>
  <c r="I2940" i="1"/>
  <c r="M2940" i="1" s="1"/>
  <c r="J2940" i="1"/>
  <c r="O2940" i="1" s="1"/>
  <c r="K2940" i="1"/>
  <c r="L2940" i="1"/>
  <c r="I2941" i="1"/>
  <c r="K2941" i="1" s="1"/>
  <c r="J2941" i="1"/>
  <c r="O2941" i="1" s="1"/>
  <c r="L2941" i="1"/>
  <c r="N2941" i="1"/>
  <c r="I2942" i="1"/>
  <c r="J2942" i="1"/>
  <c r="O2942" i="1" s="1"/>
  <c r="K2942" i="1"/>
  <c r="L2942" i="1"/>
  <c r="M2942" i="1"/>
  <c r="N2942" i="1"/>
  <c r="I2943" i="1"/>
  <c r="J2943" i="1"/>
  <c r="O2943" i="1" s="1"/>
  <c r="I2944" i="1"/>
  <c r="J2944" i="1"/>
  <c r="O2944" i="1" s="1"/>
  <c r="L2944" i="1"/>
  <c r="M2944" i="1"/>
  <c r="I2945" i="1"/>
  <c r="L2945" i="1" s="1"/>
  <c r="J2945" i="1"/>
  <c r="O2945" i="1" s="1"/>
  <c r="K2945" i="1"/>
  <c r="N2945" i="1"/>
  <c r="I2946" i="1"/>
  <c r="J2946" i="1"/>
  <c r="O2946" i="1" s="1"/>
  <c r="I2947" i="1"/>
  <c r="N2947" i="1" s="1"/>
  <c r="J2947" i="1"/>
  <c r="O2947" i="1" s="1"/>
  <c r="K2947" i="1"/>
  <c r="L2947" i="1"/>
  <c r="M2947" i="1"/>
  <c r="I2948" i="1"/>
  <c r="N2948" i="1" s="1"/>
  <c r="J2948" i="1"/>
  <c r="O2948" i="1" s="1"/>
  <c r="L2948" i="1"/>
  <c r="M2948" i="1"/>
  <c r="I2949" i="1"/>
  <c r="K2949" i="1" s="1"/>
  <c r="J2949" i="1"/>
  <c r="O2949" i="1" s="1"/>
  <c r="M2949" i="1"/>
  <c r="I2950" i="1"/>
  <c r="J2950" i="1"/>
  <c r="O2950" i="1" s="1"/>
  <c r="K2950" i="1"/>
  <c r="L2950" i="1"/>
  <c r="M2950" i="1"/>
  <c r="N2950" i="1"/>
  <c r="I2951" i="1"/>
  <c r="J2951" i="1"/>
  <c r="O2951" i="1" s="1"/>
  <c r="I2952" i="1"/>
  <c r="J2952" i="1"/>
  <c r="O2952" i="1" s="1"/>
  <c r="L2952" i="1"/>
  <c r="M2952" i="1"/>
  <c r="I2953" i="1"/>
  <c r="L2953" i="1" s="1"/>
  <c r="J2953" i="1"/>
  <c r="O2953" i="1" s="1"/>
  <c r="M2953" i="1"/>
  <c r="I2954" i="1"/>
  <c r="J2954" i="1"/>
  <c r="O2954" i="1" s="1"/>
  <c r="I2955" i="1"/>
  <c r="N2955" i="1" s="1"/>
  <c r="J2955" i="1"/>
  <c r="O2955" i="1" s="1"/>
  <c r="K2955" i="1"/>
  <c r="L2955" i="1"/>
  <c r="M2955" i="1"/>
  <c r="I2956" i="1"/>
  <c r="L2956" i="1" s="1"/>
  <c r="J2956" i="1"/>
  <c r="O2956" i="1" s="1"/>
  <c r="K2956" i="1"/>
  <c r="M2956" i="1"/>
  <c r="N2956" i="1"/>
  <c r="I2957" i="1"/>
  <c r="K2957" i="1" s="1"/>
  <c r="J2957" i="1"/>
  <c r="O2957" i="1" s="1"/>
  <c r="L2957" i="1"/>
  <c r="M2957" i="1"/>
  <c r="N2957" i="1"/>
  <c r="I2958" i="1"/>
  <c r="J2958" i="1"/>
  <c r="O2958" i="1" s="1"/>
  <c r="K2958" i="1"/>
  <c r="L2958" i="1"/>
  <c r="M2958" i="1"/>
  <c r="N2958" i="1"/>
  <c r="I2959" i="1"/>
  <c r="M2959" i="1" s="1"/>
  <c r="J2959" i="1"/>
  <c r="O2959" i="1" s="1"/>
  <c r="K2959" i="1"/>
  <c r="L2959" i="1"/>
  <c r="N2959" i="1"/>
  <c r="I2960" i="1"/>
  <c r="L2960" i="1" s="1"/>
  <c r="J2960" i="1"/>
  <c r="O2960" i="1" s="1"/>
  <c r="M2960" i="1"/>
  <c r="I2961" i="1"/>
  <c r="L2961" i="1" s="1"/>
  <c r="J2961" i="1"/>
  <c r="O2961" i="1" s="1"/>
  <c r="K2961" i="1"/>
  <c r="M2961" i="1"/>
  <c r="N2961" i="1"/>
  <c r="I2962" i="1"/>
  <c r="M2962" i="1" s="1"/>
  <c r="J2962" i="1"/>
  <c r="O2962" i="1" s="1"/>
  <c r="K2962" i="1"/>
  <c r="L2962" i="1"/>
  <c r="N2962" i="1"/>
  <c r="I2963" i="1"/>
  <c r="N2963" i="1" s="1"/>
  <c r="J2963" i="1"/>
  <c r="O2963" i="1" s="1"/>
  <c r="K2963" i="1"/>
  <c r="L2963" i="1"/>
  <c r="M2963" i="1"/>
  <c r="I2964" i="1"/>
  <c r="K2964" i="1" s="1"/>
  <c r="J2964" i="1"/>
  <c r="O2964" i="1" s="1"/>
  <c r="L2964" i="1"/>
  <c r="N2964" i="1"/>
  <c r="I2965" i="1"/>
  <c r="J2965" i="1"/>
  <c r="O2965" i="1" s="1"/>
  <c r="I2966" i="1"/>
  <c r="J2966" i="1"/>
  <c r="O2966" i="1" s="1"/>
  <c r="K2966" i="1"/>
  <c r="L2966" i="1"/>
  <c r="M2966" i="1"/>
  <c r="N2966" i="1"/>
  <c r="I2967" i="1"/>
  <c r="M2967" i="1" s="1"/>
  <c r="J2967" i="1"/>
  <c r="O2967" i="1" s="1"/>
  <c r="K2967" i="1"/>
  <c r="L2967" i="1"/>
  <c r="I2968" i="1"/>
  <c r="M2968" i="1" s="1"/>
  <c r="J2968" i="1"/>
  <c r="O2968" i="1" s="1"/>
  <c r="L2968" i="1"/>
  <c r="I2969" i="1"/>
  <c r="J2969" i="1"/>
  <c r="O2969" i="1" s="1"/>
  <c r="I2970" i="1"/>
  <c r="M2970" i="1" s="1"/>
  <c r="J2970" i="1"/>
  <c r="O2970" i="1" s="1"/>
  <c r="K2970" i="1"/>
  <c r="L2970" i="1"/>
  <c r="I2971" i="1"/>
  <c r="N2971" i="1" s="1"/>
  <c r="J2971" i="1"/>
  <c r="O2971" i="1" s="1"/>
  <c r="K2971" i="1"/>
  <c r="L2971" i="1"/>
  <c r="M2971" i="1"/>
  <c r="I2972" i="1"/>
  <c r="N2972" i="1" s="1"/>
  <c r="J2972" i="1"/>
  <c r="O2972" i="1" s="1"/>
  <c r="K2972" i="1"/>
  <c r="L2972" i="1"/>
  <c r="M2972" i="1"/>
  <c r="I2973" i="1"/>
  <c r="J2973" i="1"/>
  <c r="O2973" i="1" s="1"/>
  <c r="I2974" i="1"/>
  <c r="J2974" i="1"/>
  <c r="O2974" i="1" s="1"/>
  <c r="K2974" i="1"/>
  <c r="L2974" i="1"/>
  <c r="M2974" i="1"/>
  <c r="N2974" i="1"/>
  <c r="I2975" i="1"/>
  <c r="M2975" i="1" s="1"/>
  <c r="J2975" i="1"/>
  <c r="O2975" i="1" s="1"/>
  <c r="L2975" i="1"/>
  <c r="N2975" i="1"/>
  <c r="I2976" i="1"/>
  <c r="L2976" i="1" s="1"/>
  <c r="J2976" i="1"/>
  <c r="O2976" i="1" s="1"/>
  <c r="M2976" i="1"/>
  <c r="I2977" i="1"/>
  <c r="J2977" i="1"/>
  <c r="O2977" i="1" s="1"/>
  <c r="I2978" i="1"/>
  <c r="M2978" i="1" s="1"/>
  <c r="J2978" i="1"/>
  <c r="O2978" i="1" s="1"/>
  <c r="L2978" i="1"/>
  <c r="N2978" i="1"/>
  <c r="I2979" i="1"/>
  <c r="N2979" i="1" s="1"/>
  <c r="J2979" i="1"/>
  <c r="O2979" i="1" s="1"/>
  <c r="K2979" i="1"/>
  <c r="L2979" i="1"/>
  <c r="M2979" i="1"/>
  <c r="I2980" i="1"/>
  <c r="J2980" i="1"/>
  <c r="O2980" i="1" s="1"/>
  <c r="I2981" i="1"/>
  <c r="K2981" i="1" s="1"/>
  <c r="J2981" i="1"/>
  <c r="O2981" i="1" s="1"/>
  <c r="L2981" i="1"/>
  <c r="M2981" i="1"/>
  <c r="N2981" i="1"/>
  <c r="I2982" i="1"/>
  <c r="J2982" i="1"/>
  <c r="O2982" i="1" s="1"/>
  <c r="K2982" i="1"/>
  <c r="L2982" i="1"/>
  <c r="M2982" i="1"/>
  <c r="N2982" i="1"/>
  <c r="I2983" i="1"/>
  <c r="M2983" i="1" s="1"/>
  <c r="J2983" i="1"/>
  <c r="O2983" i="1" s="1"/>
  <c r="K2983" i="1"/>
  <c r="N2983" i="1"/>
  <c r="I2984" i="1"/>
  <c r="J2984" i="1"/>
  <c r="O2984" i="1" s="1"/>
  <c r="L2984" i="1"/>
  <c r="M2984" i="1"/>
  <c r="I2985" i="1"/>
  <c r="L2985" i="1" s="1"/>
  <c r="J2985" i="1"/>
  <c r="O2985" i="1" s="1"/>
  <c r="K2985" i="1"/>
  <c r="M2985" i="1"/>
  <c r="N2985" i="1"/>
  <c r="I2986" i="1"/>
  <c r="M2986" i="1" s="1"/>
  <c r="J2986" i="1"/>
  <c r="O2986" i="1" s="1"/>
  <c r="K2986" i="1"/>
  <c r="N2986" i="1"/>
  <c r="I2987" i="1"/>
  <c r="N2987" i="1" s="1"/>
  <c r="J2987" i="1"/>
  <c r="O2987" i="1" s="1"/>
  <c r="K2987" i="1"/>
  <c r="L2987" i="1"/>
  <c r="M2987" i="1"/>
  <c r="I2988" i="1"/>
  <c r="J2988" i="1"/>
  <c r="O2988" i="1" s="1"/>
  <c r="I2989" i="1"/>
  <c r="K2989" i="1" s="1"/>
  <c r="J2989" i="1"/>
  <c r="O2989" i="1" s="1"/>
  <c r="L2989" i="1"/>
  <c r="M2989" i="1"/>
  <c r="I2990" i="1"/>
  <c r="J2990" i="1"/>
  <c r="O2990" i="1" s="1"/>
  <c r="K2990" i="1"/>
  <c r="L2990" i="1"/>
  <c r="M2990" i="1"/>
  <c r="N2990" i="1"/>
  <c r="I2991" i="1"/>
  <c r="M2991" i="1" s="1"/>
  <c r="J2991" i="1"/>
  <c r="O2991" i="1" s="1"/>
  <c r="L2991" i="1"/>
  <c r="I2992" i="1"/>
  <c r="J2992" i="1"/>
  <c r="O2992" i="1" s="1"/>
  <c r="I2993" i="1"/>
  <c r="L2993" i="1" s="1"/>
  <c r="J2993" i="1"/>
  <c r="O2993" i="1" s="1"/>
  <c r="K2993" i="1"/>
  <c r="M2993" i="1"/>
  <c r="I2994" i="1"/>
  <c r="M2994" i="1" s="1"/>
  <c r="J2994" i="1"/>
  <c r="O2994" i="1" s="1"/>
  <c r="L2994" i="1"/>
  <c r="I2995" i="1"/>
  <c r="N2995" i="1" s="1"/>
  <c r="J2995" i="1"/>
  <c r="O2995" i="1" s="1"/>
  <c r="K2995" i="1"/>
  <c r="L2995" i="1"/>
  <c r="M2995" i="1"/>
  <c r="I2996" i="1"/>
  <c r="J2996" i="1"/>
  <c r="O2996" i="1" s="1"/>
  <c r="K2996" i="1"/>
  <c r="L2996" i="1"/>
  <c r="M2996" i="1"/>
  <c r="N2996" i="1"/>
  <c r="I2997" i="1"/>
  <c r="K2997" i="1" s="1"/>
  <c r="J2997" i="1"/>
  <c r="O2997" i="1" s="1"/>
  <c r="M2997" i="1"/>
  <c r="N2997" i="1"/>
  <c r="I2998" i="1"/>
  <c r="J2998" i="1"/>
  <c r="O2998" i="1" s="1"/>
  <c r="K2998" i="1"/>
  <c r="L2998" i="1"/>
  <c r="M2998" i="1"/>
  <c r="N2998" i="1"/>
  <c r="I2999" i="1"/>
  <c r="M2999" i="1" s="1"/>
  <c r="J2999" i="1"/>
  <c r="O2999" i="1" s="1"/>
  <c r="K2999" i="1"/>
  <c r="L2999" i="1"/>
  <c r="N2999" i="1"/>
  <c r="I3000" i="1"/>
  <c r="J3000" i="1"/>
  <c r="O3000" i="1" s="1"/>
  <c r="I3001" i="1"/>
  <c r="L3001" i="1" s="1"/>
  <c r="J3001" i="1"/>
  <c r="O3001" i="1" s="1"/>
  <c r="M3001" i="1"/>
  <c r="N3001" i="1"/>
  <c r="I3002" i="1"/>
  <c r="M3002" i="1" s="1"/>
  <c r="J3002" i="1"/>
  <c r="O3002" i="1" s="1"/>
  <c r="K3002" i="1"/>
  <c r="L3002" i="1"/>
  <c r="N3002" i="1"/>
  <c r="I3003" i="1"/>
  <c r="N3003" i="1" s="1"/>
  <c r="J3003" i="1"/>
  <c r="O3003" i="1" s="1"/>
  <c r="K3003" i="1"/>
  <c r="L3003" i="1"/>
  <c r="M3003" i="1"/>
  <c r="I3004" i="1"/>
  <c r="M3004" i="1" s="1"/>
  <c r="J3004" i="1"/>
  <c r="O3004" i="1" s="1"/>
  <c r="K3004" i="1"/>
  <c r="L3004" i="1"/>
  <c r="I3005" i="1"/>
  <c r="K3005" i="1" s="1"/>
  <c r="J3005" i="1"/>
  <c r="O3005" i="1" s="1"/>
  <c r="L3005" i="1"/>
  <c r="N3005" i="1"/>
  <c r="I3006" i="1"/>
  <c r="J3006" i="1"/>
  <c r="O3006" i="1" s="1"/>
  <c r="K3006" i="1"/>
  <c r="L3006" i="1"/>
  <c r="M3006" i="1"/>
  <c r="N3006" i="1"/>
  <c r="I3007" i="1"/>
  <c r="J3007" i="1"/>
  <c r="O3007" i="1" s="1"/>
  <c r="I3008" i="1"/>
  <c r="J3008" i="1"/>
  <c r="O3008" i="1" s="1"/>
  <c r="L3008" i="1"/>
  <c r="M3008" i="1"/>
  <c r="I3009" i="1"/>
  <c r="L3009" i="1" s="1"/>
  <c r="J3009" i="1"/>
  <c r="O3009" i="1" s="1"/>
  <c r="K3009" i="1"/>
  <c r="N3009" i="1"/>
  <c r="I3010" i="1"/>
  <c r="J3010" i="1"/>
  <c r="O3010" i="1" s="1"/>
  <c r="I3011" i="1"/>
  <c r="N3011" i="1" s="1"/>
  <c r="J3011" i="1"/>
  <c r="O3011" i="1" s="1"/>
  <c r="K3011" i="1"/>
  <c r="L3011" i="1"/>
  <c r="M3011" i="1"/>
  <c r="I3012" i="1"/>
  <c r="N3012" i="1" s="1"/>
  <c r="J3012" i="1"/>
  <c r="O3012" i="1" s="1"/>
  <c r="L3012" i="1"/>
  <c r="M3012" i="1"/>
  <c r="I3013" i="1"/>
  <c r="K3013" i="1" s="1"/>
  <c r="J3013" i="1"/>
  <c r="O3013" i="1" s="1"/>
  <c r="L3013" i="1"/>
  <c r="N3013" i="1"/>
  <c r="I3014" i="1"/>
  <c r="J3014" i="1"/>
  <c r="O3014" i="1" s="1"/>
  <c r="K3014" i="1"/>
  <c r="L3014" i="1"/>
  <c r="M3014" i="1"/>
  <c r="N3014" i="1"/>
  <c r="I3015" i="1"/>
  <c r="J3015" i="1"/>
  <c r="O3015" i="1" s="1"/>
  <c r="I3016" i="1"/>
  <c r="J3016" i="1"/>
  <c r="O3016" i="1" s="1"/>
  <c r="I3017" i="1"/>
  <c r="L3017" i="1" s="1"/>
  <c r="J3017" i="1"/>
  <c r="O3017" i="1" s="1"/>
  <c r="K3017" i="1"/>
  <c r="M3017" i="1"/>
  <c r="I3018" i="1"/>
  <c r="M3018" i="1" s="1"/>
  <c r="J3018" i="1"/>
  <c r="O3018" i="1" s="1"/>
  <c r="K3018" i="1"/>
  <c r="N3018" i="1"/>
  <c r="I3019" i="1"/>
  <c r="N3019" i="1" s="1"/>
  <c r="J3019" i="1"/>
  <c r="O3019" i="1" s="1"/>
  <c r="K3019" i="1"/>
  <c r="L3019" i="1"/>
  <c r="M3019" i="1"/>
  <c r="I3020" i="1"/>
  <c r="J3020" i="1"/>
  <c r="O3020" i="1" s="1"/>
  <c r="I3021" i="1"/>
  <c r="M3021" i="1" s="1"/>
  <c r="J3021" i="1"/>
  <c r="O3021" i="1" s="1"/>
  <c r="K3021" i="1"/>
  <c r="L3021" i="1"/>
  <c r="I3022" i="1"/>
  <c r="J3022" i="1"/>
  <c r="O3022" i="1" s="1"/>
  <c r="K3022" i="1"/>
  <c r="L3022" i="1"/>
  <c r="M3022" i="1"/>
  <c r="N3022" i="1"/>
  <c r="I3023" i="1"/>
  <c r="L3023" i="1" s="1"/>
  <c r="J3023" i="1"/>
  <c r="O3023" i="1" s="1"/>
  <c r="K3023" i="1"/>
  <c r="M3023" i="1"/>
  <c r="N3023" i="1"/>
  <c r="I3024" i="1"/>
  <c r="K3024" i="1" s="1"/>
  <c r="J3024" i="1"/>
  <c r="O3024" i="1" s="1"/>
  <c r="M3024" i="1"/>
  <c r="I3025" i="1"/>
  <c r="J3025" i="1"/>
  <c r="O3025" i="1" s="1"/>
  <c r="I3026" i="1"/>
  <c r="M3026" i="1" s="1"/>
  <c r="J3026" i="1"/>
  <c r="O3026" i="1" s="1"/>
  <c r="K3026" i="1"/>
  <c r="L3026" i="1"/>
  <c r="N3026" i="1"/>
  <c r="I3027" i="1"/>
  <c r="N3027" i="1" s="1"/>
  <c r="J3027" i="1"/>
  <c r="O3027" i="1" s="1"/>
  <c r="L3027" i="1"/>
  <c r="M3027" i="1"/>
  <c r="I3028" i="1"/>
  <c r="K3028" i="1" s="1"/>
  <c r="J3028" i="1"/>
  <c r="O3028" i="1" s="1"/>
  <c r="L3028" i="1"/>
  <c r="N3028" i="1"/>
  <c r="I3029" i="1"/>
  <c r="J3029" i="1"/>
  <c r="O3029" i="1" s="1"/>
  <c r="I3030" i="1"/>
  <c r="J3030" i="1"/>
  <c r="O3030" i="1" s="1"/>
  <c r="K3030" i="1"/>
  <c r="L3030" i="1"/>
  <c r="M3030" i="1"/>
  <c r="N3030" i="1"/>
  <c r="I3031" i="1"/>
  <c r="J3031" i="1"/>
  <c r="O3031" i="1" s="1"/>
  <c r="K3031" i="1"/>
  <c r="L3031" i="1"/>
  <c r="M3031" i="1"/>
  <c r="N3031" i="1"/>
  <c r="I3032" i="1"/>
  <c r="K3032" i="1" s="1"/>
  <c r="J3032" i="1"/>
  <c r="O3032" i="1" s="1"/>
  <c r="L3032" i="1"/>
  <c r="M3032" i="1"/>
  <c r="I3033" i="1"/>
  <c r="L3033" i="1" s="1"/>
  <c r="J3033" i="1"/>
  <c r="O3033" i="1" s="1"/>
  <c r="K3033" i="1"/>
  <c r="N3033" i="1"/>
  <c r="I3034" i="1"/>
  <c r="M3034" i="1" s="1"/>
  <c r="J3034" i="1"/>
  <c r="O3034" i="1" s="1"/>
  <c r="K3034" i="1"/>
  <c r="L3034" i="1"/>
  <c r="N3034" i="1"/>
  <c r="I3035" i="1"/>
  <c r="J3035" i="1"/>
  <c r="O3035" i="1" s="1"/>
  <c r="I3036" i="1"/>
  <c r="M3036" i="1" s="1"/>
  <c r="J3036" i="1"/>
  <c r="O3036" i="1" s="1"/>
  <c r="K3036" i="1"/>
  <c r="L3036" i="1"/>
  <c r="I3037" i="1"/>
  <c r="L3037" i="1" s="1"/>
  <c r="J3037" i="1"/>
  <c r="O3037" i="1" s="1"/>
  <c r="K3037" i="1"/>
  <c r="M3037" i="1"/>
  <c r="N3037" i="1"/>
  <c r="I3038" i="1"/>
  <c r="J3038" i="1"/>
  <c r="O3038" i="1" s="1"/>
  <c r="K3038" i="1"/>
  <c r="L3038" i="1"/>
  <c r="M3038" i="1"/>
  <c r="N3038" i="1"/>
  <c r="I3039" i="1"/>
  <c r="N3039" i="1" s="1"/>
  <c r="J3039" i="1"/>
  <c r="O3039" i="1" s="1"/>
  <c r="K3039" i="1"/>
  <c r="L3039" i="1"/>
  <c r="M3039" i="1"/>
  <c r="I3040" i="1"/>
  <c r="J3040" i="1"/>
  <c r="O3040" i="1" s="1"/>
  <c r="I3041" i="1"/>
  <c r="L3041" i="1" s="1"/>
  <c r="J3041" i="1"/>
  <c r="O3041" i="1" s="1"/>
  <c r="K3041" i="1"/>
  <c r="M3041" i="1"/>
  <c r="N3041" i="1"/>
  <c r="I3042" i="1"/>
  <c r="M3042" i="1" s="1"/>
  <c r="J3042" i="1"/>
  <c r="O3042" i="1" s="1"/>
  <c r="L3042" i="1"/>
  <c r="N3042" i="1"/>
  <c r="I3043" i="1"/>
  <c r="N3043" i="1" s="1"/>
  <c r="J3043" i="1"/>
  <c r="O3043" i="1" s="1"/>
  <c r="L3043" i="1"/>
  <c r="I3044" i="1"/>
  <c r="J3044" i="1"/>
  <c r="O3044" i="1" s="1"/>
  <c r="I3045" i="1"/>
  <c r="J3045" i="1"/>
  <c r="O3045" i="1" s="1"/>
  <c r="K3045" i="1"/>
  <c r="L3045" i="1"/>
  <c r="M3045" i="1"/>
  <c r="N3045" i="1"/>
  <c r="I3046" i="1"/>
  <c r="J3046" i="1"/>
  <c r="O3046" i="1" s="1"/>
  <c r="K3046" i="1"/>
  <c r="L3046" i="1"/>
  <c r="M3046" i="1"/>
  <c r="N3046" i="1"/>
  <c r="I3047" i="1"/>
  <c r="N3047" i="1" s="1"/>
  <c r="J3047" i="1"/>
  <c r="O3047" i="1" s="1"/>
  <c r="L3047" i="1"/>
  <c r="M3047" i="1"/>
  <c r="I3048" i="1"/>
  <c r="K3048" i="1" s="1"/>
  <c r="J3048" i="1"/>
  <c r="O3048" i="1" s="1"/>
  <c r="L3048" i="1"/>
  <c r="N3048" i="1"/>
  <c r="I3049" i="1"/>
  <c r="L3049" i="1" s="1"/>
  <c r="J3049" i="1"/>
  <c r="O3049" i="1" s="1"/>
  <c r="K3049" i="1"/>
  <c r="M3049" i="1"/>
  <c r="N3049" i="1"/>
  <c r="I3050" i="1"/>
  <c r="J3050" i="1"/>
  <c r="O3050" i="1" s="1"/>
  <c r="I3051" i="1"/>
  <c r="N3051" i="1" s="1"/>
  <c r="J3051" i="1"/>
  <c r="O3051" i="1" s="1"/>
  <c r="K3051" i="1"/>
  <c r="L3051" i="1"/>
  <c r="I3052" i="1"/>
  <c r="L3052" i="1" s="1"/>
  <c r="J3052" i="1"/>
  <c r="O3052" i="1" s="1"/>
  <c r="K3052" i="1"/>
  <c r="M3052" i="1"/>
  <c r="N3052" i="1"/>
  <c r="I3053" i="1"/>
  <c r="N3053" i="1" s="1"/>
  <c r="J3053" i="1"/>
  <c r="O3053" i="1" s="1"/>
  <c r="K3053" i="1"/>
  <c r="L3053" i="1"/>
  <c r="M3053" i="1"/>
  <c r="I3054" i="1"/>
  <c r="J3054" i="1"/>
  <c r="O3054" i="1" s="1"/>
  <c r="K3054" i="1"/>
  <c r="L3054" i="1"/>
  <c r="M3054" i="1"/>
  <c r="N3054" i="1"/>
  <c r="I3055" i="1"/>
  <c r="J3055" i="1"/>
  <c r="O3055" i="1" s="1"/>
  <c r="I3056" i="1"/>
  <c r="K3056" i="1" s="1"/>
  <c r="J3056" i="1"/>
  <c r="O3056" i="1" s="1"/>
  <c r="L3056" i="1"/>
  <c r="M3056" i="1"/>
  <c r="N3056" i="1"/>
  <c r="I3057" i="1"/>
  <c r="L3057" i="1" s="1"/>
  <c r="J3057" i="1"/>
  <c r="O3057" i="1" s="1"/>
  <c r="M3057" i="1"/>
  <c r="N3057" i="1"/>
  <c r="I3058" i="1"/>
  <c r="M3058" i="1" s="1"/>
  <c r="J3058" i="1"/>
  <c r="O3058" i="1" s="1"/>
  <c r="L3058" i="1"/>
  <c r="I3059" i="1"/>
  <c r="J3059" i="1"/>
  <c r="O3059" i="1" s="1"/>
  <c r="I3060" i="1"/>
  <c r="J3060" i="1"/>
  <c r="O3060" i="1" s="1"/>
  <c r="K3060" i="1"/>
  <c r="L3060" i="1"/>
  <c r="M3060" i="1"/>
  <c r="N3060" i="1"/>
  <c r="I3061" i="1"/>
  <c r="N3061" i="1" s="1"/>
  <c r="J3061" i="1"/>
  <c r="O3061" i="1" s="1"/>
  <c r="L3061" i="1"/>
  <c r="M3061" i="1"/>
  <c r="I3062" i="1"/>
  <c r="J3062" i="1"/>
  <c r="O3062" i="1" s="1"/>
  <c r="K3062" i="1"/>
  <c r="L3062" i="1"/>
  <c r="M3062" i="1"/>
  <c r="N3062" i="1"/>
  <c r="I3063" i="1"/>
  <c r="K3063" i="1" s="1"/>
  <c r="J3063" i="1"/>
  <c r="O3063" i="1" s="1"/>
  <c r="L3063" i="1"/>
  <c r="N3063" i="1"/>
  <c r="I3064" i="1"/>
  <c r="K3064" i="1" s="1"/>
  <c r="J3064" i="1"/>
  <c r="O3064" i="1" s="1"/>
  <c r="L3064" i="1"/>
  <c r="M3064" i="1"/>
  <c r="N3064" i="1"/>
  <c r="I3065" i="1"/>
  <c r="J3065" i="1"/>
  <c r="O3065" i="1" s="1"/>
  <c r="I3066" i="1"/>
  <c r="M3066" i="1" s="1"/>
  <c r="J3066" i="1"/>
  <c r="O3066" i="1" s="1"/>
  <c r="K3066" i="1"/>
  <c r="L3066" i="1"/>
  <c r="I3067" i="1"/>
  <c r="N3067" i="1" s="1"/>
  <c r="J3067" i="1"/>
  <c r="O3067" i="1" s="1"/>
  <c r="K3067" i="1"/>
  <c r="M3067" i="1"/>
  <c r="I3068" i="1"/>
  <c r="N3068" i="1" s="1"/>
  <c r="J3068" i="1"/>
  <c r="O3068" i="1" s="1"/>
  <c r="K3068" i="1"/>
  <c r="L3068" i="1"/>
  <c r="M3068" i="1"/>
  <c r="I3069" i="1"/>
  <c r="J3069" i="1"/>
  <c r="O3069" i="1" s="1"/>
  <c r="I3070" i="1"/>
  <c r="J3070" i="1"/>
  <c r="O3070" i="1" s="1"/>
  <c r="K3070" i="1"/>
  <c r="L3070" i="1"/>
  <c r="M3070" i="1"/>
  <c r="N3070" i="1"/>
  <c r="I3071" i="1"/>
  <c r="M3071" i="1" s="1"/>
  <c r="J3071" i="1"/>
  <c r="O3071" i="1" s="1"/>
  <c r="K3071" i="1"/>
  <c r="L3071" i="1"/>
  <c r="I3072" i="1"/>
  <c r="K3072" i="1" s="1"/>
  <c r="J3072" i="1"/>
  <c r="O3072" i="1" s="1"/>
  <c r="M3072" i="1"/>
  <c r="N3072" i="1"/>
  <c r="I3073" i="1"/>
  <c r="L3073" i="1" s="1"/>
  <c r="J3073" i="1"/>
  <c r="O3073" i="1" s="1"/>
  <c r="M3073" i="1"/>
  <c r="I3074" i="1"/>
  <c r="J3074" i="1"/>
  <c r="O3074" i="1" s="1"/>
  <c r="I3075" i="1"/>
  <c r="N3075" i="1" s="1"/>
  <c r="J3075" i="1"/>
  <c r="O3075" i="1" s="1"/>
  <c r="K3075" i="1"/>
  <c r="L3075" i="1"/>
  <c r="M3075" i="1"/>
  <c r="I3076" i="1"/>
  <c r="N3076" i="1" s="1"/>
  <c r="J3076" i="1"/>
  <c r="O3076" i="1" s="1"/>
  <c r="L3076" i="1"/>
  <c r="M3076" i="1"/>
  <c r="I3077" i="1"/>
  <c r="K3077" i="1" s="1"/>
  <c r="J3077" i="1"/>
  <c r="O3077" i="1" s="1"/>
  <c r="L3077" i="1"/>
  <c r="N3077" i="1"/>
  <c r="I3078" i="1"/>
  <c r="J3078" i="1"/>
  <c r="O3078" i="1" s="1"/>
  <c r="K3078" i="1"/>
  <c r="L3078" i="1"/>
  <c r="M3078" i="1"/>
  <c r="N3078" i="1"/>
  <c r="I3079" i="1"/>
  <c r="J3079" i="1"/>
  <c r="O3079" i="1" s="1"/>
  <c r="I3080" i="1"/>
  <c r="J3080" i="1"/>
  <c r="O3080" i="1" s="1"/>
  <c r="I3081" i="1"/>
  <c r="L3081" i="1" s="1"/>
  <c r="J3081" i="1"/>
  <c r="O3081" i="1" s="1"/>
  <c r="K3081" i="1"/>
  <c r="M3081" i="1"/>
  <c r="I3082" i="1"/>
  <c r="M3082" i="1" s="1"/>
  <c r="J3082" i="1"/>
  <c r="O3082" i="1" s="1"/>
  <c r="K3082" i="1"/>
  <c r="N3082" i="1"/>
  <c r="I3083" i="1"/>
  <c r="N3083" i="1" s="1"/>
  <c r="J3083" i="1"/>
  <c r="O3083" i="1" s="1"/>
  <c r="K3083" i="1"/>
  <c r="L3083" i="1"/>
  <c r="M3083" i="1"/>
  <c r="I3084" i="1"/>
  <c r="J3084" i="1"/>
  <c r="O3084" i="1" s="1"/>
  <c r="I3085" i="1"/>
  <c r="M3085" i="1" s="1"/>
  <c r="J3085" i="1"/>
  <c r="O3085" i="1" s="1"/>
  <c r="K3085" i="1"/>
  <c r="L3085" i="1"/>
  <c r="I3086" i="1"/>
  <c r="J3086" i="1"/>
  <c r="O3086" i="1" s="1"/>
  <c r="K3086" i="1"/>
  <c r="L3086" i="1"/>
  <c r="M3086" i="1"/>
  <c r="N3086" i="1"/>
  <c r="I3087" i="1"/>
  <c r="L3087" i="1" s="1"/>
  <c r="J3087" i="1"/>
  <c r="O3087" i="1" s="1"/>
  <c r="K3087" i="1"/>
  <c r="M3087" i="1"/>
  <c r="N3087" i="1"/>
  <c r="I3088" i="1"/>
  <c r="K3088" i="1" s="1"/>
  <c r="J3088" i="1"/>
  <c r="O3088" i="1" s="1"/>
  <c r="M3088" i="1"/>
  <c r="I3089" i="1"/>
  <c r="J3089" i="1"/>
  <c r="O3089" i="1" s="1"/>
  <c r="I3090" i="1"/>
  <c r="M3090" i="1" s="1"/>
  <c r="J3090" i="1"/>
  <c r="O3090" i="1" s="1"/>
  <c r="K3090" i="1"/>
  <c r="L3090" i="1"/>
  <c r="N3090" i="1"/>
  <c r="I3091" i="1"/>
  <c r="N3091" i="1" s="1"/>
  <c r="J3091" i="1"/>
  <c r="O3091" i="1" s="1"/>
  <c r="L3091" i="1"/>
  <c r="M3091" i="1"/>
  <c r="I3092" i="1"/>
  <c r="K3092" i="1" s="1"/>
  <c r="J3092" i="1"/>
  <c r="O3092" i="1" s="1"/>
  <c r="L3092" i="1"/>
  <c r="N3092" i="1"/>
  <c r="I3093" i="1"/>
  <c r="J3093" i="1"/>
  <c r="O3093" i="1" s="1"/>
  <c r="I3094" i="1"/>
  <c r="J3094" i="1"/>
  <c r="O3094" i="1" s="1"/>
  <c r="K3094" i="1"/>
  <c r="L3094" i="1"/>
  <c r="M3094" i="1"/>
  <c r="N3094" i="1"/>
  <c r="I3095" i="1"/>
  <c r="J3095" i="1"/>
  <c r="O3095" i="1" s="1"/>
  <c r="K3095" i="1"/>
  <c r="L3095" i="1"/>
  <c r="M3095" i="1"/>
  <c r="N3095" i="1"/>
  <c r="I3096" i="1"/>
  <c r="K3096" i="1" s="1"/>
  <c r="J3096" i="1"/>
  <c r="O3096" i="1" s="1"/>
  <c r="L3096" i="1"/>
  <c r="M3096" i="1"/>
  <c r="I3097" i="1"/>
  <c r="L3097" i="1" s="1"/>
  <c r="J3097" i="1"/>
  <c r="O3097" i="1" s="1"/>
  <c r="K3097" i="1"/>
  <c r="N3097" i="1"/>
  <c r="I3098" i="1"/>
  <c r="M3098" i="1" s="1"/>
  <c r="J3098" i="1"/>
  <c r="O3098" i="1" s="1"/>
  <c r="K3098" i="1"/>
  <c r="L3098" i="1"/>
  <c r="N3098" i="1"/>
  <c r="I3099" i="1"/>
  <c r="J3099" i="1"/>
  <c r="O3099" i="1" s="1"/>
  <c r="I3100" i="1"/>
  <c r="M3100" i="1" s="1"/>
  <c r="J3100" i="1"/>
  <c r="O3100" i="1" s="1"/>
  <c r="K3100" i="1"/>
  <c r="L3100" i="1"/>
  <c r="I3101" i="1"/>
  <c r="L3101" i="1" s="1"/>
  <c r="J3101" i="1"/>
  <c r="O3101" i="1" s="1"/>
  <c r="K3101" i="1"/>
  <c r="M3101" i="1"/>
  <c r="N3101" i="1"/>
  <c r="I3102" i="1"/>
  <c r="J3102" i="1"/>
  <c r="O3102" i="1" s="1"/>
  <c r="K3102" i="1"/>
  <c r="L3102" i="1"/>
  <c r="M3102" i="1"/>
  <c r="N3102" i="1"/>
  <c r="I3103" i="1"/>
  <c r="N3103" i="1" s="1"/>
  <c r="J3103" i="1"/>
  <c r="O3103" i="1" s="1"/>
  <c r="K3103" i="1"/>
  <c r="L3103" i="1"/>
  <c r="M3103" i="1"/>
  <c r="I3104" i="1"/>
  <c r="J3104" i="1"/>
  <c r="O3104" i="1" s="1"/>
  <c r="I3105" i="1"/>
  <c r="L3105" i="1" s="1"/>
  <c r="J3105" i="1"/>
  <c r="O3105" i="1" s="1"/>
  <c r="K3105" i="1"/>
  <c r="M3105" i="1"/>
  <c r="N3105" i="1"/>
  <c r="I3106" i="1"/>
  <c r="M3106" i="1" s="1"/>
  <c r="J3106" i="1"/>
  <c r="O3106" i="1" s="1"/>
  <c r="L3106" i="1"/>
  <c r="N3106" i="1"/>
  <c r="I3107" i="1"/>
  <c r="N3107" i="1" s="1"/>
  <c r="J3107" i="1"/>
  <c r="O3107" i="1" s="1"/>
  <c r="L3107" i="1"/>
  <c r="I3108" i="1"/>
  <c r="J3108" i="1"/>
  <c r="O3108" i="1" s="1"/>
  <c r="I3109" i="1"/>
  <c r="J3109" i="1"/>
  <c r="O3109" i="1" s="1"/>
  <c r="K3109" i="1"/>
  <c r="L3109" i="1"/>
  <c r="M3109" i="1"/>
  <c r="N3109" i="1"/>
  <c r="I3110" i="1"/>
  <c r="J3110" i="1"/>
  <c r="O3110" i="1" s="1"/>
  <c r="K3110" i="1"/>
  <c r="L3110" i="1"/>
  <c r="M3110" i="1"/>
  <c r="N3110" i="1"/>
  <c r="I3111" i="1"/>
  <c r="N3111" i="1" s="1"/>
  <c r="J3111" i="1"/>
  <c r="O3111" i="1" s="1"/>
  <c r="L3111" i="1"/>
  <c r="M3111" i="1"/>
  <c r="I3112" i="1"/>
  <c r="K3112" i="1" s="1"/>
  <c r="J3112" i="1"/>
  <c r="O3112" i="1" s="1"/>
  <c r="L3112" i="1"/>
  <c r="N3112" i="1"/>
  <c r="I3113" i="1"/>
  <c r="L3113" i="1" s="1"/>
  <c r="J3113" i="1"/>
  <c r="O3113" i="1" s="1"/>
  <c r="K3113" i="1"/>
  <c r="M3113" i="1"/>
  <c r="N3113" i="1"/>
  <c r="I3114" i="1"/>
  <c r="J3114" i="1"/>
  <c r="O3114" i="1" s="1"/>
  <c r="I3115" i="1"/>
  <c r="N3115" i="1" s="1"/>
  <c r="J3115" i="1"/>
  <c r="O3115" i="1" s="1"/>
  <c r="K3115" i="1"/>
  <c r="L3115" i="1"/>
  <c r="I3116" i="1"/>
  <c r="L3116" i="1" s="1"/>
  <c r="J3116" i="1"/>
  <c r="O3116" i="1" s="1"/>
  <c r="K3116" i="1"/>
  <c r="M3116" i="1"/>
  <c r="N3116" i="1"/>
  <c r="I3117" i="1"/>
  <c r="N3117" i="1" s="1"/>
  <c r="J3117" i="1"/>
  <c r="O3117" i="1" s="1"/>
  <c r="K3117" i="1"/>
  <c r="L3117" i="1"/>
  <c r="M3117" i="1"/>
  <c r="I3118" i="1"/>
  <c r="J3118" i="1"/>
  <c r="O3118" i="1" s="1"/>
  <c r="K3118" i="1"/>
  <c r="L3118" i="1"/>
  <c r="M3118" i="1"/>
  <c r="N3118" i="1"/>
  <c r="I3119" i="1"/>
  <c r="J3119" i="1"/>
  <c r="O3119" i="1" s="1"/>
  <c r="I3120" i="1"/>
  <c r="K3120" i="1" s="1"/>
  <c r="J3120" i="1"/>
  <c r="O3120" i="1" s="1"/>
  <c r="L3120" i="1"/>
  <c r="M3120" i="1"/>
  <c r="N3120" i="1"/>
  <c r="I3121" i="1"/>
  <c r="L3121" i="1" s="1"/>
  <c r="J3121" i="1"/>
  <c r="O3121" i="1" s="1"/>
  <c r="M3121" i="1"/>
  <c r="N3121" i="1"/>
  <c r="I3122" i="1"/>
  <c r="M3122" i="1" s="1"/>
  <c r="J3122" i="1"/>
  <c r="O3122" i="1" s="1"/>
  <c r="L3122" i="1"/>
  <c r="I3123" i="1"/>
  <c r="J3123" i="1"/>
  <c r="O3123" i="1" s="1"/>
  <c r="I3124" i="1"/>
  <c r="J3124" i="1"/>
  <c r="O3124" i="1" s="1"/>
  <c r="K3124" i="1"/>
  <c r="L3124" i="1"/>
  <c r="M3124" i="1"/>
  <c r="N3124" i="1"/>
  <c r="I3125" i="1"/>
  <c r="N3125" i="1" s="1"/>
  <c r="J3125" i="1"/>
  <c r="O3125" i="1" s="1"/>
  <c r="L3125" i="1"/>
  <c r="M3125" i="1"/>
  <c r="I3126" i="1"/>
  <c r="J3126" i="1"/>
  <c r="O3126" i="1" s="1"/>
  <c r="K3126" i="1"/>
  <c r="L3126" i="1"/>
  <c r="M3126" i="1"/>
  <c r="N3126" i="1"/>
  <c r="I3127" i="1"/>
  <c r="K3127" i="1" s="1"/>
  <c r="J3127" i="1"/>
  <c r="O3127" i="1" s="1"/>
  <c r="L3127" i="1"/>
  <c r="N3127" i="1"/>
  <c r="I3128" i="1"/>
  <c r="K3128" i="1" s="1"/>
  <c r="J3128" i="1"/>
  <c r="O3128" i="1" s="1"/>
  <c r="L3128" i="1"/>
  <c r="M3128" i="1"/>
  <c r="N3128" i="1"/>
  <c r="I3129" i="1"/>
  <c r="J3129" i="1"/>
  <c r="O3129" i="1" s="1"/>
  <c r="I3130" i="1"/>
  <c r="M3130" i="1" s="1"/>
  <c r="J3130" i="1"/>
  <c r="O3130" i="1" s="1"/>
  <c r="K3130" i="1"/>
  <c r="L3130" i="1"/>
  <c r="I3131" i="1"/>
  <c r="N3131" i="1" s="1"/>
  <c r="J3131" i="1"/>
  <c r="O3131" i="1" s="1"/>
  <c r="K3131" i="1"/>
  <c r="M3131" i="1"/>
  <c r="I3132" i="1"/>
  <c r="N3132" i="1" s="1"/>
  <c r="J3132" i="1"/>
  <c r="O3132" i="1" s="1"/>
  <c r="K3132" i="1"/>
  <c r="L3132" i="1"/>
  <c r="M3132" i="1"/>
  <c r="I3133" i="1"/>
  <c r="J3133" i="1"/>
  <c r="O3133" i="1" s="1"/>
  <c r="I3134" i="1"/>
  <c r="J3134" i="1"/>
  <c r="O3134" i="1" s="1"/>
  <c r="K3134" i="1"/>
  <c r="L3134" i="1"/>
  <c r="M3134" i="1"/>
  <c r="N3134" i="1"/>
  <c r="I3135" i="1"/>
  <c r="M3135" i="1" s="1"/>
  <c r="J3135" i="1"/>
  <c r="O3135" i="1" s="1"/>
  <c r="K3135" i="1"/>
  <c r="L3135" i="1"/>
  <c r="I3136" i="1"/>
  <c r="K3136" i="1" s="1"/>
  <c r="J3136" i="1"/>
  <c r="O3136" i="1" s="1"/>
  <c r="M3136" i="1"/>
  <c r="N3136" i="1"/>
  <c r="I3137" i="1"/>
  <c r="L3137" i="1" s="1"/>
  <c r="J3137" i="1"/>
  <c r="O3137" i="1" s="1"/>
  <c r="M3137" i="1"/>
  <c r="I3138" i="1"/>
  <c r="J3138" i="1"/>
  <c r="O3138" i="1" s="1"/>
  <c r="I3139" i="1"/>
  <c r="N3139" i="1" s="1"/>
  <c r="J3139" i="1"/>
  <c r="O3139" i="1" s="1"/>
  <c r="K3139" i="1"/>
  <c r="L3139" i="1"/>
  <c r="M3139" i="1"/>
  <c r="I3140" i="1"/>
  <c r="N3140" i="1" s="1"/>
  <c r="J3140" i="1"/>
  <c r="O3140" i="1" s="1"/>
  <c r="L3140" i="1"/>
  <c r="M3140" i="1"/>
  <c r="I3141" i="1"/>
  <c r="K3141" i="1" s="1"/>
  <c r="J3141" i="1"/>
  <c r="O3141" i="1" s="1"/>
  <c r="L3141" i="1"/>
  <c r="N3141" i="1"/>
  <c r="I3142" i="1"/>
  <c r="J3142" i="1"/>
  <c r="O3142" i="1" s="1"/>
  <c r="K3142" i="1"/>
  <c r="L3142" i="1"/>
  <c r="M3142" i="1"/>
  <c r="N3142" i="1"/>
  <c r="I3143" i="1"/>
  <c r="J3143" i="1"/>
  <c r="O3143" i="1" s="1"/>
  <c r="I3144" i="1"/>
  <c r="J3144" i="1"/>
  <c r="O3144" i="1" s="1"/>
  <c r="I3145" i="1"/>
  <c r="L3145" i="1" s="1"/>
  <c r="J3145" i="1"/>
  <c r="O3145" i="1" s="1"/>
  <c r="K3145" i="1"/>
  <c r="M3145" i="1"/>
  <c r="I3146" i="1"/>
  <c r="M3146" i="1" s="1"/>
  <c r="J3146" i="1"/>
  <c r="O3146" i="1" s="1"/>
  <c r="K3146" i="1"/>
  <c r="N3146" i="1"/>
  <c r="I3147" i="1"/>
  <c r="N3147" i="1" s="1"/>
  <c r="J3147" i="1"/>
  <c r="O3147" i="1" s="1"/>
  <c r="K3147" i="1"/>
  <c r="L3147" i="1"/>
  <c r="M3147" i="1"/>
  <c r="I3148" i="1"/>
  <c r="J3148" i="1"/>
  <c r="O3148" i="1" s="1"/>
  <c r="I3149" i="1"/>
  <c r="M3149" i="1" s="1"/>
  <c r="J3149" i="1"/>
  <c r="O3149" i="1" s="1"/>
  <c r="K3149" i="1"/>
  <c r="L3149" i="1"/>
  <c r="I3150" i="1"/>
  <c r="J3150" i="1"/>
  <c r="O3150" i="1" s="1"/>
  <c r="K3150" i="1"/>
  <c r="L3150" i="1"/>
  <c r="M3150" i="1"/>
  <c r="N3150" i="1"/>
  <c r="I3151" i="1"/>
  <c r="L3151" i="1" s="1"/>
  <c r="J3151" i="1"/>
  <c r="O3151" i="1" s="1"/>
  <c r="K3151" i="1"/>
  <c r="M3151" i="1"/>
  <c r="N3151" i="1"/>
  <c r="I3152" i="1"/>
  <c r="K3152" i="1" s="1"/>
  <c r="J3152" i="1"/>
  <c r="O3152" i="1" s="1"/>
  <c r="M3152" i="1"/>
  <c r="I3153" i="1"/>
  <c r="J3153" i="1"/>
  <c r="O3153" i="1" s="1"/>
  <c r="I3154" i="1"/>
  <c r="M3154" i="1" s="1"/>
  <c r="J3154" i="1"/>
  <c r="O3154" i="1" s="1"/>
  <c r="K3154" i="1"/>
  <c r="L3154" i="1"/>
  <c r="N3154" i="1"/>
  <c r="I3155" i="1"/>
  <c r="N3155" i="1" s="1"/>
  <c r="J3155" i="1"/>
  <c r="O3155" i="1" s="1"/>
  <c r="L3155" i="1"/>
  <c r="M3155" i="1"/>
  <c r="I3156" i="1"/>
  <c r="K3156" i="1" s="1"/>
  <c r="J3156" i="1"/>
  <c r="O3156" i="1" s="1"/>
  <c r="L3156" i="1"/>
  <c r="N3156" i="1"/>
  <c r="I3157" i="1"/>
  <c r="J3157" i="1"/>
  <c r="O3157" i="1" s="1"/>
  <c r="N3157" i="1"/>
  <c r="I3158" i="1"/>
  <c r="J3158" i="1"/>
  <c r="O3158" i="1" s="1"/>
  <c r="K3158" i="1"/>
  <c r="L3158" i="1"/>
  <c r="M3158" i="1"/>
  <c r="N3158" i="1"/>
  <c r="I3159" i="1"/>
  <c r="J3159" i="1"/>
  <c r="O3159" i="1" s="1"/>
  <c r="K3159" i="1"/>
  <c r="L3159" i="1"/>
  <c r="M3159" i="1"/>
  <c r="N3159" i="1"/>
  <c r="I3160" i="1"/>
  <c r="L3160" i="1" s="1"/>
  <c r="J3160" i="1"/>
  <c r="O3160" i="1" s="1"/>
  <c r="M3160" i="1"/>
  <c r="I3161" i="1"/>
  <c r="L3161" i="1" s="1"/>
  <c r="J3161" i="1"/>
  <c r="O3161" i="1" s="1"/>
  <c r="K3161" i="1"/>
  <c r="N3161" i="1"/>
  <c r="I3162" i="1"/>
  <c r="M3162" i="1" s="1"/>
  <c r="J3162" i="1"/>
  <c r="O3162" i="1" s="1"/>
  <c r="K3162" i="1"/>
  <c r="L3162" i="1"/>
  <c r="N3162" i="1"/>
  <c r="I3163" i="1"/>
  <c r="J3163" i="1"/>
  <c r="O3163" i="1" s="1"/>
  <c r="I3164" i="1"/>
  <c r="J3164" i="1"/>
  <c r="O3164" i="1" s="1"/>
  <c r="K3164" i="1"/>
  <c r="L3164" i="1"/>
  <c r="I3165" i="1"/>
  <c r="L3165" i="1" s="1"/>
  <c r="J3165" i="1"/>
  <c r="O3165" i="1" s="1"/>
  <c r="K3165" i="1"/>
  <c r="M3165" i="1"/>
  <c r="N3165" i="1"/>
  <c r="I3166" i="1"/>
  <c r="J3166" i="1"/>
  <c r="O3166" i="1" s="1"/>
  <c r="K3166" i="1"/>
  <c r="L3166" i="1"/>
  <c r="M3166" i="1"/>
  <c r="N3166" i="1"/>
  <c r="I3167" i="1"/>
  <c r="N3167" i="1" s="1"/>
  <c r="J3167" i="1"/>
  <c r="O3167" i="1" s="1"/>
  <c r="K3167" i="1"/>
  <c r="L3167" i="1"/>
  <c r="M3167" i="1"/>
  <c r="I3168" i="1"/>
  <c r="J3168" i="1"/>
  <c r="O3168" i="1" s="1"/>
  <c r="I3169" i="1"/>
  <c r="L3169" i="1" s="1"/>
  <c r="J3169" i="1"/>
  <c r="O3169" i="1" s="1"/>
  <c r="K3169" i="1"/>
  <c r="M3169" i="1"/>
  <c r="N3169" i="1"/>
  <c r="I3170" i="1"/>
  <c r="M3170" i="1" s="1"/>
  <c r="J3170" i="1"/>
  <c r="O3170" i="1" s="1"/>
  <c r="L3170" i="1"/>
  <c r="N3170" i="1"/>
  <c r="I3171" i="1"/>
  <c r="N3171" i="1" s="1"/>
  <c r="J3171" i="1"/>
  <c r="O3171" i="1" s="1"/>
  <c r="L3171" i="1"/>
  <c r="I3172" i="1"/>
  <c r="J3172" i="1"/>
  <c r="O3172" i="1" s="1"/>
  <c r="N3172" i="1"/>
  <c r="I3173" i="1"/>
  <c r="J3173" i="1"/>
  <c r="O3173" i="1" s="1"/>
  <c r="K3173" i="1"/>
  <c r="L3173" i="1"/>
  <c r="M3173" i="1"/>
  <c r="N3173" i="1"/>
  <c r="I3174" i="1"/>
  <c r="J3174" i="1"/>
  <c r="O3174" i="1" s="1"/>
  <c r="K3174" i="1"/>
  <c r="L3174" i="1"/>
  <c r="M3174" i="1"/>
  <c r="N3174" i="1"/>
  <c r="I3175" i="1"/>
  <c r="N3175" i="1" s="1"/>
  <c r="J3175" i="1"/>
  <c r="O3175" i="1" s="1"/>
  <c r="L3175" i="1"/>
  <c r="M3175" i="1"/>
  <c r="I3176" i="1"/>
  <c r="K3176" i="1" s="1"/>
  <c r="J3176" i="1"/>
  <c r="O3176" i="1" s="1"/>
  <c r="L3176" i="1"/>
  <c r="N3176" i="1"/>
  <c r="I3177" i="1"/>
  <c r="L3177" i="1" s="1"/>
  <c r="J3177" i="1"/>
  <c r="O3177" i="1" s="1"/>
  <c r="K3177" i="1"/>
  <c r="M3177" i="1"/>
  <c r="N3177" i="1"/>
  <c r="I3178" i="1"/>
  <c r="J3178" i="1"/>
  <c r="O3178" i="1" s="1"/>
  <c r="I3179" i="1"/>
  <c r="K3179" i="1" s="1"/>
  <c r="J3179" i="1"/>
  <c r="O3179" i="1" s="1"/>
  <c r="L3179" i="1"/>
  <c r="I3180" i="1"/>
  <c r="L3180" i="1" s="1"/>
  <c r="J3180" i="1"/>
  <c r="O3180" i="1" s="1"/>
  <c r="K3180" i="1"/>
  <c r="M3180" i="1"/>
  <c r="N3180" i="1"/>
  <c r="I3181" i="1"/>
  <c r="N3181" i="1" s="1"/>
  <c r="J3181" i="1"/>
  <c r="O3181" i="1" s="1"/>
  <c r="K3181" i="1"/>
  <c r="L3181" i="1"/>
  <c r="M3181" i="1"/>
  <c r="I3182" i="1"/>
  <c r="J3182" i="1"/>
  <c r="O3182" i="1" s="1"/>
  <c r="K3182" i="1"/>
  <c r="L3182" i="1"/>
  <c r="M3182" i="1"/>
  <c r="N3182" i="1"/>
  <c r="I3183" i="1"/>
  <c r="J3183" i="1"/>
  <c r="O3183" i="1" s="1"/>
  <c r="I3184" i="1"/>
  <c r="K3184" i="1" s="1"/>
  <c r="J3184" i="1"/>
  <c r="O3184" i="1" s="1"/>
  <c r="L3184" i="1"/>
  <c r="M3184" i="1"/>
  <c r="N3184" i="1"/>
  <c r="I3185" i="1"/>
  <c r="L3185" i="1" s="1"/>
  <c r="J3185" i="1"/>
  <c r="O3185" i="1" s="1"/>
  <c r="M3185" i="1"/>
  <c r="N3185" i="1"/>
  <c r="I3186" i="1"/>
  <c r="M3186" i="1" s="1"/>
  <c r="J3186" i="1"/>
  <c r="O3186" i="1" s="1"/>
  <c r="L3186" i="1"/>
  <c r="I3187" i="1"/>
  <c r="J3187" i="1"/>
  <c r="O3187" i="1" s="1"/>
  <c r="I3188" i="1"/>
  <c r="J3188" i="1"/>
  <c r="O3188" i="1" s="1"/>
  <c r="K3188" i="1"/>
  <c r="L3188" i="1"/>
  <c r="M3188" i="1"/>
  <c r="N3188" i="1"/>
  <c r="I3189" i="1"/>
  <c r="N3189" i="1" s="1"/>
  <c r="J3189" i="1"/>
  <c r="O3189" i="1" s="1"/>
  <c r="L3189" i="1"/>
  <c r="M3189" i="1"/>
  <c r="I3190" i="1"/>
  <c r="J3190" i="1"/>
  <c r="O3190" i="1" s="1"/>
  <c r="K3190" i="1"/>
  <c r="L3190" i="1"/>
  <c r="M3190" i="1"/>
  <c r="N3190" i="1"/>
  <c r="I3191" i="1"/>
  <c r="K3191" i="1" s="1"/>
  <c r="J3191" i="1"/>
  <c r="O3191" i="1" s="1"/>
  <c r="L3191" i="1"/>
  <c r="N3191" i="1"/>
  <c r="I3192" i="1"/>
  <c r="K3192" i="1" s="1"/>
  <c r="J3192" i="1"/>
  <c r="O3192" i="1" s="1"/>
  <c r="L3192" i="1"/>
  <c r="M3192" i="1"/>
  <c r="N3192" i="1"/>
  <c r="I3193" i="1"/>
  <c r="J3193" i="1"/>
  <c r="O3193" i="1" s="1"/>
  <c r="I3194" i="1"/>
  <c r="J3194" i="1"/>
  <c r="O3194" i="1" s="1"/>
  <c r="K3194" i="1"/>
  <c r="L3194" i="1"/>
  <c r="I3195" i="1"/>
  <c r="N3195" i="1" s="1"/>
  <c r="J3195" i="1"/>
  <c r="O3195" i="1" s="1"/>
  <c r="K3195" i="1"/>
  <c r="M3195" i="1"/>
  <c r="I3196" i="1"/>
  <c r="N3196" i="1" s="1"/>
  <c r="J3196" i="1"/>
  <c r="O3196" i="1" s="1"/>
  <c r="K3196" i="1"/>
  <c r="L3196" i="1"/>
  <c r="M3196" i="1"/>
  <c r="I3197" i="1"/>
  <c r="J3197" i="1"/>
  <c r="O3197" i="1" s="1"/>
  <c r="I3198" i="1"/>
  <c r="J3198" i="1"/>
  <c r="O3198" i="1" s="1"/>
  <c r="K3198" i="1"/>
  <c r="L3198" i="1"/>
  <c r="M3198" i="1"/>
  <c r="N3198" i="1"/>
  <c r="I3199" i="1"/>
  <c r="J3199" i="1"/>
  <c r="O3199" i="1" s="1"/>
  <c r="K3199" i="1"/>
  <c r="L3199" i="1"/>
  <c r="I3200" i="1"/>
  <c r="K3200" i="1" s="1"/>
  <c r="J3200" i="1"/>
  <c r="O3200" i="1" s="1"/>
  <c r="M3200" i="1"/>
  <c r="N3200" i="1"/>
  <c r="I3201" i="1"/>
  <c r="L3201" i="1" s="1"/>
  <c r="J3201" i="1"/>
  <c r="O3201" i="1" s="1"/>
  <c r="M3201" i="1"/>
  <c r="I3202" i="1"/>
  <c r="J3202" i="1"/>
  <c r="O3202" i="1" s="1"/>
  <c r="I3203" i="1"/>
  <c r="N3203" i="1" s="1"/>
  <c r="J3203" i="1"/>
  <c r="O3203" i="1" s="1"/>
  <c r="K3203" i="1"/>
  <c r="L3203" i="1"/>
  <c r="M3203" i="1"/>
  <c r="I3204" i="1"/>
  <c r="N3204" i="1" s="1"/>
  <c r="J3204" i="1"/>
  <c r="O3204" i="1" s="1"/>
  <c r="L3204" i="1"/>
  <c r="M3204" i="1"/>
  <c r="I3205" i="1"/>
  <c r="K3205" i="1" s="1"/>
  <c r="J3205" i="1"/>
  <c r="O3205" i="1" s="1"/>
  <c r="L3205" i="1"/>
  <c r="N3205" i="1"/>
  <c r="I3206" i="1"/>
  <c r="J3206" i="1"/>
  <c r="O3206" i="1" s="1"/>
  <c r="K3206" i="1"/>
  <c r="L3206" i="1"/>
  <c r="M3206" i="1"/>
  <c r="N3206" i="1"/>
  <c r="I3207" i="1"/>
  <c r="J3207" i="1"/>
  <c r="O3207" i="1" s="1"/>
  <c r="N3207" i="1"/>
  <c r="I3208" i="1"/>
  <c r="J3208" i="1"/>
  <c r="O3208" i="1" s="1"/>
  <c r="I3209" i="1"/>
  <c r="K3209" i="1" s="1"/>
  <c r="J3209" i="1"/>
  <c r="O3209" i="1" s="1"/>
  <c r="M3209" i="1"/>
  <c r="I3210" i="1"/>
  <c r="M3210" i="1" s="1"/>
  <c r="J3210" i="1"/>
  <c r="O3210" i="1" s="1"/>
  <c r="K3210" i="1"/>
  <c r="N3210" i="1"/>
  <c r="I3211" i="1"/>
  <c r="N3211" i="1" s="1"/>
  <c r="J3211" i="1"/>
  <c r="O3211" i="1" s="1"/>
  <c r="K3211" i="1"/>
  <c r="L3211" i="1"/>
  <c r="M3211" i="1"/>
  <c r="I3212" i="1"/>
  <c r="J3212" i="1"/>
  <c r="O3212" i="1" s="1"/>
  <c r="I3213" i="1"/>
  <c r="J3213" i="1"/>
  <c r="O3213" i="1" s="1"/>
  <c r="K3213" i="1"/>
  <c r="L3213" i="1"/>
  <c r="I3214" i="1"/>
  <c r="J3214" i="1"/>
  <c r="O3214" i="1" s="1"/>
  <c r="K3214" i="1"/>
  <c r="L3214" i="1"/>
  <c r="M3214" i="1"/>
  <c r="N3214" i="1"/>
  <c r="I3215" i="1"/>
  <c r="L3215" i="1" s="1"/>
  <c r="J3215" i="1"/>
  <c r="O3215" i="1" s="1"/>
  <c r="K3215" i="1"/>
  <c r="M3215" i="1"/>
  <c r="N3215" i="1"/>
  <c r="I3216" i="1"/>
  <c r="K3216" i="1" s="1"/>
  <c r="J3216" i="1"/>
  <c r="O3216" i="1" s="1"/>
  <c r="M3216" i="1"/>
  <c r="I3217" i="1"/>
  <c r="J3217" i="1"/>
  <c r="O3217" i="1" s="1"/>
  <c r="I3218" i="1"/>
  <c r="M3218" i="1" s="1"/>
  <c r="J3218" i="1"/>
  <c r="O3218" i="1" s="1"/>
  <c r="K3218" i="1"/>
  <c r="L3218" i="1"/>
  <c r="N3218" i="1"/>
  <c r="I3219" i="1"/>
  <c r="N3219" i="1" s="1"/>
  <c r="J3219" i="1"/>
  <c r="O3219" i="1" s="1"/>
  <c r="L3219" i="1"/>
  <c r="M3219" i="1"/>
  <c r="I3220" i="1"/>
  <c r="K3220" i="1" s="1"/>
  <c r="J3220" i="1"/>
  <c r="O3220" i="1" s="1"/>
  <c r="L3220" i="1"/>
  <c r="N3220" i="1"/>
  <c r="I3221" i="1"/>
  <c r="J3221" i="1"/>
  <c r="O3221" i="1" s="1"/>
  <c r="N3221" i="1"/>
  <c r="I3222" i="1"/>
  <c r="J3222" i="1"/>
  <c r="O3222" i="1" s="1"/>
  <c r="K3222" i="1"/>
  <c r="L3222" i="1"/>
  <c r="M3222" i="1"/>
  <c r="N3222" i="1"/>
  <c r="I3223" i="1"/>
  <c r="J3223" i="1"/>
  <c r="O3223" i="1" s="1"/>
  <c r="K3223" i="1"/>
  <c r="L3223" i="1"/>
  <c r="M3223" i="1"/>
  <c r="N3223" i="1"/>
  <c r="I3224" i="1"/>
  <c r="L3224" i="1" s="1"/>
  <c r="J3224" i="1"/>
  <c r="O3224" i="1" s="1"/>
  <c r="I3225" i="1"/>
  <c r="L3225" i="1" s="1"/>
  <c r="J3225" i="1"/>
  <c r="O3225" i="1" s="1"/>
  <c r="K3225" i="1"/>
  <c r="N3225" i="1"/>
  <c r="I3226" i="1"/>
  <c r="M3226" i="1" s="1"/>
  <c r="J3226" i="1"/>
  <c r="O3226" i="1" s="1"/>
  <c r="K3226" i="1"/>
  <c r="L3226" i="1"/>
  <c r="N3226" i="1"/>
  <c r="I3227" i="1"/>
  <c r="J3227" i="1"/>
  <c r="O3227" i="1" s="1"/>
  <c r="I3228" i="1"/>
  <c r="K3228" i="1" s="1"/>
  <c r="J3228" i="1"/>
  <c r="O3228" i="1" s="1"/>
  <c r="L3228" i="1"/>
  <c r="I3229" i="1"/>
  <c r="L3229" i="1" s="1"/>
  <c r="J3229" i="1"/>
  <c r="O3229" i="1" s="1"/>
  <c r="K3229" i="1"/>
  <c r="M3229" i="1"/>
  <c r="N3229" i="1"/>
  <c r="I3230" i="1"/>
  <c r="J3230" i="1"/>
  <c r="O3230" i="1" s="1"/>
  <c r="K3230" i="1"/>
  <c r="L3230" i="1"/>
  <c r="M3230" i="1"/>
  <c r="N3230" i="1"/>
  <c r="I3231" i="1"/>
  <c r="N3231" i="1" s="1"/>
  <c r="J3231" i="1"/>
  <c r="O3231" i="1" s="1"/>
  <c r="K3231" i="1"/>
  <c r="L3231" i="1"/>
  <c r="M3231" i="1"/>
  <c r="I3232" i="1"/>
  <c r="J3232" i="1"/>
  <c r="O3232" i="1" s="1"/>
  <c r="M3232" i="1"/>
  <c r="I3233" i="1"/>
  <c r="L3233" i="1" s="1"/>
  <c r="J3233" i="1"/>
  <c r="O3233" i="1" s="1"/>
  <c r="K3233" i="1"/>
  <c r="M3233" i="1"/>
  <c r="N3233" i="1"/>
  <c r="I3234" i="1"/>
  <c r="M3234" i="1" s="1"/>
  <c r="J3234" i="1"/>
  <c r="O3234" i="1" s="1"/>
  <c r="L3234" i="1"/>
  <c r="N3234" i="1"/>
  <c r="I3235" i="1"/>
  <c r="N3235" i="1" s="1"/>
  <c r="J3235" i="1"/>
  <c r="O3235" i="1" s="1"/>
  <c r="L3235" i="1"/>
  <c r="I3236" i="1"/>
  <c r="L3236" i="1" s="1"/>
  <c r="J3236" i="1"/>
  <c r="O3236" i="1" s="1"/>
  <c r="N3236" i="1"/>
  <c r="I3237" i="1"/>
  <c r="J3237" i="1"/>
  <c r="O3237" i="1" s="1"/>
  <c r="K3237" i="1"/>
  <c r="L3237" i="1"/>
  <c r="M3237" i="1"/>
  <c r="N3237" i="1"/>
  <c r="I3238" i="1"/>
  <c r="J3238" i="1"/>
  <c r="O3238" i="1" s="1"/>
  <c r="K3238" i="1"/>
  <c r="L3238" i="1"/>
  <c r="M3238" i="1"/>
  <c r="N3238" i="1"/>
  <c r="I3239" i="1"/>
  <c r="N3239" i="1" s="1"/>
  <c r="J3239" i="1"/>
  <c r="O3239" i="1" s="1"/>
  <c r="L3239" i="1"/>
  <c r="M3239" i="1"/>
  <c r="I3240" i="1"/>
  <c r="J3240" i="1"/>
  <c r="O3240" i="1" s="1"/>
  <c r="L3240" i="1"/>
  <c r="N3240" i="1"/>
  <c r="I3241" i="1"/>
  <c r="L3241" i="1" s="1"/>
  <c r="J3241" i="1"/>
  <c r="O3241" i="1" s="1"/>
  <c r="K3241" i="1"/>
  <c r="M3241" i="1"/>
  <c r="N3241" i="1"/>
  <c r="I3242" i="1"/>
  <c r="N3242" i="1" s="1"/>
  <c r="J3242" i="1"/>
  <c r="O3242" i="1" s="1"/>
  <c r="I3243" i="1"/>
  <c r="J3243" i="1"/>
  <c r="O3243" i="1" s="1"/>
  <c r="I3244" i="1"/>
  <c r="L3244" i="1" s="1"/>
  <c r="J3244" i="1"/>
  <c r="O3244" i="1" s="1"/>
  <c r="M3244" i="1"/>
  <c r="N3244" i="1"/>
  <c r="I3245" i="1"/>
  <c r="N3245" i="1" s="1"/>
  <c r="J3245" i="1"/>
  <c r="O3245" i="1" s="1"/>
  <c r="K3245" i="1"/>
  <c r="L3245" i="1"/>
  <c r="M3245" i="1"/>
  <c r="I3246" i="1"/>
  <c r="J3246" i="1"/>
  <c r="O3246" i="1" s="1"/>
  <c r="K3246" i="1"/>
  <c r="L3246" i="1"/>
  <c r="M3246" i="1"/>
  <c r="N3246" i="1"/>
  <c r="I3247" i="1"/>
  <c r="J3247" i="1"/>
  <c r="O3247" i="1" s="1"/>
  <c r="M3247" i="1"/>
  <c r="I3248" i="1"/>
  <c r="K3248" i="1" s="1"/>
  <c r="J3248" i="1"/>
  <c r="O3248" i="1" s="1"/>
  <c r="L3248" i="1"/>
  <c r="M3248" i="1"/>
  <c r="N3248" i="1"/>
  <c r="I3249" i="1"/>
  <c r="L3249" i="1" s="1"/>
  <c r="J3249" i="1"/>
  <c r="O3249" i="1" s="1"/>
  <c r="M3249" i="1"/>
  <c r="N3249" i="1"/>
  <c r="I3250" i="1"/>
  <c r="M3250" i="1" s="1"/>
  <c r="J3250" i="1"/>
  <c r="O3250" i="1" s="1"/>
  <c r="L3250" i="1"/>
  <c r="I3251" i="1"/>
  <c r="J3251" i="1"/>
  <c r="O3251" i="1" s="1"/>
  <c r="I3252" i="1"/>
  <c r="J3252" i="1"/>
  <c r="O3252" i="1" s="1"/>
  <c r="K3252" i="1"/>
  <c r="L3252" i="1"/>
  <c r="M3252" i="1"/>
  <c r="N3252" i="1"/>
  <c r="I3253" i="1"/>
  <c r="N3253" i="1" s="1"/>
  <c r="J3253" i="1"/>
  <c r="O3253" i="1" s="1"/>
  <c r="L3253" i="1"/>
  <c r="M3253" i="1"/>
  <c r="I3254" i="1"/>
  <c r="J3254" i="1"/>
  <c r="O3254" i="1" s="1"/>
  <c r="K3254" i="1"/>
  <c r="L3254" i="1"/>
  <c r="M3254" i="1"/>
  <c r="N3254" i="1"/>
  <c r="I3255" i="1"/>
  <c r="K3255" i="1" s="1"/>
  <c r="J3255" i="1"/>
  <c r="O3255" i="1" s="1"/>
  <c r="L3255" i="1"/>
  <c r="N3255" i="1"/>
  <c r="I3256" i="1"/>
  <c r="K3256" i="1" s="1"/>
  <c r="J3256" i="1"/>
  <c r="O3256" i="1" s="1"/>
  <c r="L3256" i="1"/>
  <c r="M3256" i="1"/>
  <c r="N3256" i="1"/>
  <c r="I3257" i="1"/>
  <c r="J3257" i="1"/>
  <c r="O3257" i="1" s="1"/>
  <c r="N3257" i="1"/>
  <c r="I3258" i="1"/>
  <c r="J3258" i="1"/>
  <c r="O3258" i="1" s="1"/>
  <c r="I3259" i="1"/>
  <c r="J3259" i="1"/>
  <c r="O3259" i="1" s="1"/>
  <c r="K3259" i="1"/>
  <c r="M3259" i="1"/>
  <c r="I3260" i="1"/>
  <c r="N3260" i="1" s="1"/>
  <c r="J3260" i="1"/>
  <c r="O3260" i="1" s="1"/>
  <c r="K3260" i="1"/>
  <c r="L3260" i="1"/>
  <c r="M3260" i="1"/>
  <c r="I3261" i="1"/>
  <c r="J3261" i="1"/>
  <c r="O3261" i="1" s="1"/>
  <c r="I3262" i="1"/>
  <c r="J3262" i="1"/>
  <c r="O3262" i="1" s="1"/>
  <c r="K3262" i="1"/>
  <c r="L3262" i="1"/>
  <c r="M3262" i="1"/>
  <c r="N3262" i="1"/>
  <c r="I3263" i="1"/>
  <c r="J3263" i="1"/>
  <c r="O3263" i="1" s="1"/>
  <c r="K3263" i="1"/>
  <c r="L3263" i="1"/>
  <c r="I3264" i="1"/>
  <c r="K3264" i="1" s="1"/>
  <c r="J3264" i="1"/>
  <c r="O3264" i="1" s="1"/>
  <c r="M3264" i="1"/>
  <c r="N3264" i="1"/>
  <c r="I3265" i="1"/>
  <c r="L3265" i="1" s="1"/>
  <c r="J3265" i="1"/>
  <c r="O3265" i="1" s="1"/>
  <c r="M3265" i="1"/>
  <c r="I3266" i="1"/>
  <c r="J3266" i="1"/>
  <c r="O3266" i="1" s="1"/>
  <c r="L3266" i="1"/>
  <c r="I3267" i="1"/>
  <c r="N3267" i="1" s="1"/>
  <c r="J3267" i="1"/>
  <c r="O3267" i="1" s="1"/>
  <c r="K3267" i="1"/>
  <c r="L3267" i="1"/>
  <c r="M3267" i="1"/>
  <c r="I3268" i="1"/>
  <c r="N3268" i="1" s="1"/>
  <c r="J3268" i="1"/>
  <c r="O3268" i="1" s="1"/>
  <c r="L3268" i="1"/>
  <c r="M3268" i="1"/>
  <c r="I3269" i="1"/>
  <c r="K3269" i="1" s="1"/>
  <c r="J3269" i="1"/>
  <c r="O3269" i="1" s="1"/>
  <c r="L3269" i="1"/>
  <c r="N3269" i="1"/>
  <c r="I3270" i="1"/>
  <c r="J3270" i="1"/>
  <c r="O3270" i="1" s="1"/>
  <c r="K3270" i="1"/>
  <c r="L3270" i="1"/>
  <c r="M3270" i="1"/>
  <c r="N3270" i="1"/>
  <c r="I3271" i="1"/>
  <c r="J3271" i="1"/>
  <c r="O3271" i="1" s="1"/>
  <c r="I3272" i="1"/>
  <c r="J3272" i="1"/>
  <c r="O3272" i="1" s="1"/>
  <c r="N3272" i="1"/>
  <c r="I3273" i="1"/>
  <c r="J3273" i="1"/>
  <c r="O3273" i="1" s="1"/>
  <c r="I3274" i="1"/>
  <c r="J3274" i="1"/>
  <c r="O3274" i="1" s="1"/>
  <c r="K3274" i="1"/>
  <c r="N3274" i="1"/>
  <c r="I3275" i="1"/>
  <c r="N3275" i="1" s="1"/>
  <c r="J3275" i="1"/>
  <c r="O3275" i="1" s="1"/>
  <c r="K3275" i="1"/>
  <c r="L3275" i="1"/>
  <c r="M3275" i="1"/>
  <c r="I3276" i="1"/>
  <c r="J3276" i="1"/>
  <c r="O3276" i="1" s="1"/>
  <c r="I3277" i="1"/>
  <c r="J3277" i="1"/>
  <c r="O3277" i="1" s="1"/>
  <c r="K3277" i="1"/>
  <c r="L3277" i="1"/>
  <c r="I3278" i="1"/>
  <c r="J3278" i="1"/>
  <c r="O3278" i="1" s="1"/>
  <c r="K3278" i="1"/>
  <c r="L3278" i="1"/>
  <c r="M3278" i="1"/>
  <c r="N3278" i="1"/>
  <c r="I3279" i="1"/>
  <c r="L3279" i="1" s="1"/>
  <c r="J3279" i="1"/>
  <c r="O3279" i="1" s="1"/>
  <c r="K3279" i="1"/>
  <c r="M3279" i="1"/>
  <c r="I3280" i="1"/>
  <c r="K3280" i="1" s="1"/>
  <c r="J3280" i="1"/>
  <c r="O3280" i="1" s="1"/>
  <c r="M3280" i="1"/>
  <c r="I3281" i="1"/>
  <c r="J3281" i="1"/>
  <c r="O3281" i="1" s="1"/>
  <c r="I3282" i="1"/>
  <c r="M3282" i="1" s="1"/>
  <c r="J3282" i="1"/>
  <c r="O3282" i="1" s="1"/>
  <c r="K3282" i="1"/>
  <c r="L3282" i="1"/>
  <c r="N3282" i="1"/>
  <c r="I3283" i="1"/>
  <c r="N3283" i="1" s="1"/>
  <c r="J3283" i="1"/>
  <c r="O3283" i="1" s="1"/>
  <c r="L3283" i="1"/>
  <c r="M3283" i="1"/>
  <c r="I3284" i="1"/>
  <c r="K3284" i="1" s="1"/>
  <c r="J3284" i="1"/>
  <c r="O3284" i="1" s="1"/>
  <c r="L3284" i="1"/>
  <c r="N3284" i="1"/>
  <c r="I3285" i="1"/>
  <c r="J3285" i="1"/>
  <c r="O3285" i="1" s="1"/>
  <c r="L3285" i="1"/>
  <c r="N3285" i="1"/>
  <c r="I3286" i="1"/>
  <c r="J3286" i="1"/>
  <c r="O3286" i="1" s="1"/>
  <c r="K3286" i="1"/>
  <c r="L3286" i="1"/>
  <c r="M3286" i="1"/>
  <c r="N3286" i="1"/>
  <c r="I3287" i="1"/>
  <c r="J3287" i="1"/>
  <c r="O3287" i="1" s="1"/>
  <c r="K3287" i="1"/>
  <c r="L3287" i="1"/>
  <c r="M3287" i="1"/>
  <c r="N3287" i="1"/>
  <c r="I3288" i="1"/>
  <c r="L3288" i="1" s="1"/>
  <c r="J3288" i="1"/>
  <c r="O3288" i="1" s="1"/>
  <c r="I3289" i="1"/>
  <c r="J3289" i="1"/>
  <c r="O3289" i="1" s="1"/>
  <c r="I3290" i="1"/>
  <c r="M3290" i="1" s="1"/>
  <c r="J3290" i="1"/>
  <c r="O3290" i="1" s="1"/>
  <c r="K3290" i="1"/>
  <c r="L3290" i="1"/>
  <c r="N3290" i="1"/>
  <c r="I3291" i="1"/>
  <c r="J3291" i="1"/>
  <c r="O3291" i="1" s="1"/>
  <c r="M3291" i="1"/>
  <c r="I3292" i="1"/>
  <c r="J3292" i="1"/>
  <c r="O3292" i="1" s="1"/>
  <c r="K3292" i="1"/>
  <c r="L3292" i="1"/>
  <c r="I3293" i="1"/>
  <c r="L3293" i="1" s="1"/>
  <c r="J3293" i="1"/>
  <c r="O3293" i="1" s="1"/>
  <c r="K3293" i="1"/>
  <c r="M3293" i="1"/>
  <c r="N3293" i="1"/>
  <c r="I3294" i="1"/>
  <c r="J3294" i="1"/>
  <c r="O3294" i="1" s="1"/>
  <c r="K3294" i="1"/>
  <c r="L3294" i="1"/>
  <c r="M3294" i="1"/>
  <c r="N3294" i="1"/>
  <c r="I3295" i="1"/>
  <c r="N3295" i="1" s="1"/>
  <c r="J3295" i="1"/>
  <c r="O3295" i="1" s="1"/>
  <c r="K3295" i="1"/>
  <c r="L3295" i="1"/>
  <c r="M3295" i="1"/>
  <c r="I3296" i="1"/>
  <c r="M3296" i="1" s="1"/>
  <c r="J3296" i="1"/>
  <c r="O3296" i="1" s="1"/>
  <c r="I3297" i="1"/>
  <c r="L3297" i="1" s="1"/>
  <c r="J3297" i="1"/>
  <c r="O3297" i="1" s="1"/>
  <c r="K3297" i="1"/>
  <c r="M3297" i="1"/>
  <c r="N3297" i="1"/>
  <c r="I3298" i="1"/>
  <c r="M3298" i="1" s="1"/>
  <c r="J3298" i="1"/>
  <c r="O3298" i="1" s="1"/>
  <c r="L3298" i="1"/>
  <c r="N3298" i="1"/>
  <c r="I3299" i="1"/>
  <c r="N3299" i="1" s="1"/>
  <c r="J3299" i="1"/>
  <c r="O3299" i="1" s="1"/>
  <c r="L3299" i="1"/>
  <c r="I3300" i="1"/>
  <c r="J3300" i="1"/>
  <c r="O3300" i="1" s="1"/>
  <c r="L3300" i="1"/>
  <c r="N3300" i="1"/>
  <c r="I3301" i="1"/>
  <c r="J3301" i="1"/>
  <c r="O3301" i="1" s="1"/>
  <c r="K3301" i="1"/>
  <c r="L3301" i="1"/>
  <c r="M3301" i="1"/>
  <c r="N3301" i="1"/>
  <c r="I3302" i="1"/>
  <c r="J3302" i="1"/>
  <c r="O3302" i="1" s="1"/>
  <c r="K3302" i="1"/>
  <c r="L3302" i="1"/>
  <c r="M3302" i="1"/>
  <c r="N3302" i="1"/>
  <c r="I3303" i="1"/>
  <c r="N3303" i="1" s="1"/>
  <c r="J3303" i="1"/>
  <c r="O3303" i="1" s="1"/>
  <c r="L3303" i="1"/>
  <c r="M3303" i="1"/>
  <c r="I3304" i="1"/>
  <c r="L3304" i="1" s="1"/>
  <c r="J3304" i="1"/>
  <c r="O3304" i="1" s="1"/>
  <c r="I3305" i="1"/>
  <c r="L3305" i="1" s="1"/>
  <c r="J3305" i="1"/>
  <c r="O3305" i="1" s="1"/>
  <c r="K3305" i="1"/>
  <c r="M3305" i="1"/>
  <c r="N3305" i="1"/>
  <c r="I3306" i="1"/>
  <c r="J3306" i="1"/>
  <c r="O3306" i="1" s="1"/>
  <c r="N3306" i="1"/>
  <c r="I3307" i="1"/>
  <c r="J3307" i="1"/>
  <c r="O3307" i="1" s="1"/>
  <c r="I3308" i="1"/>
  <c r="L3308" i="1" s="1"/>
  <c r="J3308" i="1"/>
  <c r="O3308" i="1" s="1"/>
  <c r="K3308" i="1"/>
  <c r="M3308" i="1"/>
  <c r="I3309" i="1"/>
  <c r="N3309" i="1" s="1"/>
  <c r="J3309" i="1"/>
  <c r="O3309" i="1" s="1"/>
  <c r="K3309" i="1"/>
  <c r="L3309" i="1"/>
  <c r="M3309" i="1"/>
  <c r="I3310" i="1"/>
  <c r="J3310" i="1"/>
  <c r="O3310" i="1" s="1"/>
  <c r="K3310" i="1"/>
  <c r="L3310" i="1"/>
  <c r="M3310" i="1"/>
  <c r="N3310" i="1"/>
  <c r="I3311" i="1"/>
  <c r="J3311" i="1"/>
  <c r="O3311" i="1" s="1"/>
  <c r="M3311" i="1"/>
  <c r="I3312" i="1"/>
  <c r="K3312" i="1" s="1"/>
  <c r="J3312" i="1"/>
  <c r="O3312" i="1" s="1"/>
  <c r="L3312" i="1"/>
  <c r="M3312" i="1"/>
  <c r="N3312" i="1"/>
  <c r="I3313" i="1"/>
  <c r="L3313" i="1" s="1"/>
  <c r="J3313" i="1"/>
  <c r="O3313" i="1" s="1"/>
  <c r="M3313" i="1"/>
  <c r="N3313" i="1"/>
  <c r="I3314" i="1"/>
  <c r="M3314" i="1" s="1"/>
  <c r="J3314" i="1"/>
  <c r="O3314" i="1" s="1"/>
  <c r="L3314" i="1"/>
  <c r="I3315" i="1"/>
  <c r="J3315" i="1"/>
  <c r="O3315" i="1" s="1"/>
  <c r="I3316" i="1"/>
  <c r="J3316" i="1"/>
  <c r="O3316" i="1" s="1"/>
  <c r="K3316" i="1"/>
  <c r="L3316" i="1"/>
  <c r="M3316" i="1"/>
  <c r="N3316" i="1"/>
  <c r="I3317" i="1"/>
  <c r="N3317" i="1" s="1"/>
  <c r="J3317" i="1"/>
  <c r="O3317" i="1" s="1"/>
  <c r="L3317" i="1"/>
  <c r="M3317" i="1"/>
  <c r="I3318" i="1"/>
  <c r="J3318" i="1"/>
  <c r="O3318" i="1" s="1"/>
  <c r="K3318" i="1"/>
  <c r="L3318" i="1"/>
  <c r="M3318" i="1"/>
  <c r="N3318" i="1"/>
  <c r="I3319" i="1"/>
  <c r="J3319" i="1"/>
  <c r="O3319" i="1" s="1"/>
  <c r="L3319" i="1"/>
  <c r="N3319" i="1"/>
  <c r="I3320" i="1"/>
  <c r="K3320" i="1" s="1"/>
  <c r="J3320" i="1"/>
  <c r="O3320" i="1" s="1"/>
  <c r="L3320" i="1"/>
  <c r="M3320" i="1"/>
  <c r="N3320" i="1"/>
  <c r="I3321" i="1"/>
  <c r="J3321" i="1"/>
  <c r="O3321" i="1" s="1"/>
  <c r="I3322" i="1"/>
  <c r="K3322" i="1" s="1"/>
  <c r="J3322" i="1"/>
  <c r="O3322" i="1" s="1"/>
  <c r="L3322" i="1"/>
  <c r="I3323" i="1"/>
  <c r="J3323" i="1"/>
  <c r="O3323" i="1" s="1"/>
  <c r="K3323" i="1"/>
  <c r="M3323" i="1"/>
  <c r="I3324" i="1"/>
  <c r="N3324" i="1" s="1"/>
  <c r="J3324" i="1"/>
  <c r="O3324" i="1" s="1"/>
  <c r="K3324" i="1"/>
  <c r="L3324" i="1"/>
  <c r="M3324" i="1"/>
  <c r="I3325" i="1"/>
  <c r="K3325" i="1" s="1"/>
  <c r="J3325" i="1"/>
  <c r="O3325" i="1" s="1"/>
  <c r="N3325" i="1"/>
  <c r="I3326" i="1"/>
  <c r="J3326" i="1"/>
  <c r="O3326" i="1" s="1"/>
  <c r="K3326" i="1"/>
  <c r="L3326" i="1"/>
  <c r="M3326" i="1"/>
  <c r="N3326" i="1"/>
  <c r="I3327" i="1"/>
  <c r="J3327" i="1"/>
  <c r="O3327" i="1" s="1"/>
  <c r="I3328" i="1"/>
  <c r="J3328" i="1"/>
  <c r="O3328" i="1" s="1"/>
  <c r="M3328" i="1"/>
  <c r="N3328" i="1"/>
  <c r="I3329" i="1"/>
  <c r="J3329" i="1"/>
  <c r="O3329" i="1" s="1"/>
  <c r="K3329" i="1"/>
  <c r="M3329" i="1"/>
  <c r="I3330" i="1"/>
  <c r="J3330" i="1"/>
  <c r="O3330" i="1" s="1"/>
  <c r="I3331" i="1"/>
  <c r="N3331" i="1" s="1"/>
  <c r="J3331" i="1"/>
  <c r="O3331" i="1" s="1"/>
  <c r="K3331" i="1"/>
  <c r="L3331" i="1"/>
  <c r="M3331" i="1"/>
  <c r="I3332" i="1"/>
  <c r="L3332" i="1" s="1"/>
  <c r="J3332" i="1"/>
  <c r="O3332" i="1" s="1"/>
  <c r="I3333" i="1"/>
  <c r="J3333" i="1"/>
  <c r="O3333" i="1" s="1"/>
  <c r="I3334" i="1"/>
  <c r="J3334" i="1"/>
  <c r="O3334" i="1" s="1"/>
  <c r="K3334" i="1"/>
  <c r="L3334" i="1"/>
  <c r="M3334" i="1"/>
  <c r="N3334" i="1"/>
  <c r="I3335" i="1"/>
  <c r="N3335" i="1" s="1"/>
  <c r="J3335" i="1"/>
  <c r="O3335" i="1" s="1"/>
  <c r="L3335" i="1"/>
  <c r="M3335" i="1"/>
  <c r="I3336" i="1"/>
  <c r="M3336" i="1" s="1"/>
  <c r="J3336" i="1"/>
  <c r="O3336" i="1" s="1"/>
  <c r="I3337" i="1"/>
  <c r="J3337" i="1"/>
  <c r="O3337" i="1" s="1"/>
  <c r="I3338" i="1"/>
  <c r="J3338" i="1"/>
  <c r="O3338" i="1" s="1"/>
  <c r="K3338" i="1"/>
  <c r="N3338" i="1"/>
  <c r="I3339" i="1"/>
  <c r="N3339" i="1" s="1"/>
  <c r="J3339" i="1"/>
  <c r="O3339" i="1" s="1"/>
  <c r="K3339" i="1"/>
  <c r="L3339" i="1"/>
  <c r="M3339" i="1"/>
  <c r="I3340" i="1"/>
  <c r="J3340" i="1"/>
  <c r="O3340" i="1" s="1"/>
  <c r="I3341" i="1"/>
  <c r="K3341" i="1" s="1"/>
  <c r="J3341" i="1"/>
  <c r="O3341" i="1" s="1"/>
  <c r="L3341" i="1"/>
  <c r="M3341" i="1"/>
  <c r="N3341" i="1"/>
  <c r="I3342" i="1"/>
  <c r="J3342" i="1"/>
  <c r="O3342" i="1" s="1"/>
  <c r="K3342" i="1"/>
  <c r="L3342" i="1"/>
  <c r="M3342" i="1"/>
  <c r="N3342" i="1"/>
  <c r="I3343" i="1"/>
  <c r="M3343" i="1" s="1"/>
  <c r="J3343" i="1"/>
  <c r="O3343" i="1" s="1"/>
  <c r="N3343" i="1"/>
  <c r="I3344" i="1"/>
  <c r="J3344" i="1"/>
  <c r="O3344" i="1" s="1"/>
  <c r="L3344" i="1"/>
  <c r="M3344" i="1"/>
  <c r="I3345" i="1"/>
  <c r="L3345" i="1" s="1"/>
  <c r="J3345" i="1"/>
  <c r="O3345" i="1" s="1"/>
  <c r="K3345" i="1"/>
  <c r="M3345" i="1"/>
  <c r="N3345" i="1"/>
  <c r="I3346" i="1"/>
  <c r="M3346" i="1" s="1"/>
  <c r="J3346" i="1"/>
  <c r="O3346" i="1" s="1"/>
  <c r="N3346" i="1"/>
  <c r="I3347" i="1"/>
  <c r="N3347" i="1" s="1"/>
  <c r="J3347" i="1"/>
  <c r="O3347" i="1" s="1"/>
  <c r="K3347" i="1"/>
  <c r="L3347" i="1"/>
  <c r="M3347" i="1"/>
  <c r="I3348" i="1"/>
  <c r="J3348" i="1"/>
  <c r="O3348" i="1" s="1"/>
  <c r="I3349" i="1"/>
  <c r="K3349" i="1" s="1"/>
  <c r="J3349" i="1"/>
  <c r="O3349" i="1" s="1"/>
  <c r="L3349" i="1"/>
  <c r="M3349" i="1"/>
  <c r="I3350" i="1"/>
  <c r="J3350" i="1"/>
  <c r="O3350" i="1" s="1"/>
  <c r="K3350" i="1"/>
  <c r="L3350" i="1"/>
  <c r="M3350" i="1"/>
  <c r="N3350" i="1"/>
  <c r="I3351" i="1"/>
  <c r="M3351" i="1" s="1"/>
  <c r="J3351" i="1"/>
  <c r="O3351" i="1" s="1"/>
  <c r="K3351" i="1"/>
  <c r="L3351" i="1"/>
  <c r="I3352" i="1"/>
  <c r="J3352" i="1"/>
  <c r="O3352" i="1" s="1"/>
  <c r="I3353" i="1"/>
  <c r="L3353" i="1" s="1"/>
  <c r="J3353" i="1"/>
  <c r="O3353" i="1" s="1"/>
  <c r="K3353" i="1"/>
  <c r="M3353" i="1"/>
  <c r="I3354" i="1"/>
  <c r="M3354" i="1" s="1"/>
  <c r="J3354" i="1"/>
  <c r="O3354" i="1" s="1"/>
  <c r="K3354" i="1"/>
  <c r="L3354" i="1"/>
  <c r="I3355" i="1"/>
  <c r="N3355" i="1" s="1"/>
  <c r="J3355" i="1"/>
  <c r="O3355" i="1" s="1"/>
  <c r="K3355" i="1"/>
  <c r="L3355" i="1"/>
  <c r="M3355" i="1"/>
  <c r="I3356" i="1"/>
  <c r="J3356" i="1"/>
  <c r="O3356" i="1" s="1"/>
  <c r="K3356" i="1"/>
  <c r="L3356" i="1"/>
  <c r="M3356" i="1"/>
  <c r="N3356" i="1"/>
  <c r="I3357" i="1"/>
  <c r="K3357" i="1" s="1"/>
  <c r="J3357" i="1"/>
  <c r="O3357" i="1" s="1"/>
  <c r="M3357" i="1"/>
  <c r="N3357" i="1"/>
  <c r="I3358" i="1"/>
  <c r="J3358" i="1"/>
  <c r="O3358" i="1" s="1"/>
  <c r="K3358" i="1"/>
  <c r="L3358" i="1"/>
  <c r="M3358" i="1"/>
  <c r="N3358" i="1"/>
  <c r="I3359" i="1"/>
  <c r="M3359" i="1" s="1"/>
  <c r="J3359" i="1"/>
  <c r="O3359" i="1" s="1"/>
  <c r="K3359" i="1"/>
  <c r="L3359" i="1"/>
  <c r="N3359" i="1"/>
  <c r="I3360" i="1"/>
  <c r="J3360" i="1"/>
  <c r="O3360" i="1" s="1"/>
  <c r="I3361" i="1"/>
  <c r="L3361" i="1" s="1"/>
  <c r="J3361" i="1"/>
  <c r="O3361" i="1" s="1"/>
  <c r="M3361" i="1"/>
  <c r="N3361" i="1"/>
  <c r="I3362" i="1"/>
  <c r="M3362" i="1" s="1"/>
  <c r="J3362" i="1"/>
  <c r="O3362" i="1" s="1"/>
  <c r="K3362" i="1"/>
  <c r="L3362" i="1"/>
  <c r="N3362" i="1"/>
  <c r="I3363" i="1"/>
  <c r="N3363" i="1" s="1"/>
  <c r="J3363" i="1"/>
  <c r="O3363" i="1" s="1"/>
  <c r="K3363" i="1"/>
  <c r="L3363" i="1"/>
  <c r="M3363" i="1"/>
  <c r="I3364" i="1"/>
  <c r="M3364" i="1" s="1"/>
  <c r="J3364" i="1"/>
  <c r="O3364" i="1" s="1"/>
  <c r="K3364" i="1"/>
  <c r="L3364" i="1"/>
  <c r="I3365" i="1"/>
  <c r="K3365" i="1" s="1"/>
  <c r="J3365" i="1"/>
  <c r="O3365" i="1" s="1"/>
  <c r="N3365" i="1"/>
  <c r="I3366" i="1"/>
  <c r="J3366" i="1"/>
  <c r="O3366" i="1" s="1"/>
  <c r="K3366" i="1"/>
  <c r="L3366" i="1"/>
  <c r="M3366" i="1"/>
  <c r="N3366" i="1"/>
  <c r="I3367" i="1"/>
  <c r="J3367" i="1"/>
  <c r="O3367" i="1" s="1"/>
  <c r="I3368" i="1"/>
  <c r="J3368" i="1"/>
  <c r="O3368" i="1" s="1"/>
  <c r="L3368" i="1"/>
  <c r="M3368" i="1"/>
  <c r="I3369" i="1"/>
  <c r="L3369" i="1" s="1"/>
  <c r="J3369" i="1"/>
  <c r="O3369" i="1" s="1"/>
  <c r="N3369" i="1"/>
  <c r="I3370" i="1"/>
  <c r="J3370" i="1"/>
  <c r="O3370" i="1" s="1"/>
  <c r="I3371" i="1"/>
  <c r="N3371" i="1" s="1"/>
  <c r="J3371" i="1"/>
  <c r="O3371" i="1" s="1"/>
  <c r="K3371" i="1"/>
  <c r="L3371" i="1"/>
  <c r="M3371" i="1"/>
  <c r="I3372" i="1"/>
  <c r="N3372" i="1" s="1"/>
  <c r="J3372" i="1"/>
  <c r="O3372" i="1" s="1"/>
  <c r="L3372" i="1"/>
  <c r="M3372" i="1"/>
  <c r="I3373" i="1"/>
  <c r="K3373" i="1" s="1"/>
  <c r="J3373" i="1"/>
  <c r="O3373" i="1" s="1"/>
  <c r="L3373" i="1"/>
  <c r="M3373" i="1"/>
  <c r="I3374" i="1"/>
  <c r="J3374" i="1"/>
  <c r="O3374" i="1" s="1"/>
  <c r="K3374" i="1"/>
  <c r="L3374" i="1"/>
  <c r="M3374" i="1"/>
  <c r="N3374" i="1"/>
  <c r="I3375" i="1"/>
  <c r="J3375" i="1"/>
  <c r="O3375" i="1" s="1"/>
  <c r="I3376" i="1"/>
  <c r="J3376" i="1"/>
  <c r="O3376" i="1" s="1"/>
  <c r="L3376" i="1"/>
  <c r="M3376" i="1"/>
  <c r="I3377" i="1"/>
  <c r="L3377" i="1" s="1"/>
  <c r="J3377" i="1"/>
  <c r="O3377" i="1" s="1"/>
  <c r="K3377" i="1"/>
  <c r="M3377" i="1"/>
  <c r="I3378" i="1"/>
  <c r="J3378" i="1"/>
  <c r="O3378" i="1" s="1"/>
  <c r="I3379" i="1"/>
  <c r="N3379" i="1" s="1"/>
  <c r="J3379" i="1"/>
  <c r="O3379" i="1" s="1"/>
  <c r="K3379" i="1"/>
  <c r="L3379" i="1"/>
  <c r="M3379" i="1"/>
  <c r="I3380" i="1"/>
  <c r="K3380" i="1" s="1"/>
  <c r="J3380" i="1"/>
  <c r="O3380" i="1" s="1"/>
  <c r="M3380" i="1"/>
  <c r="N3380" i="1"/>
  <c r="I3381" i="1"/>
  <c r="K3381" i="1" s="1"/>
  <c r="J3381" i="1"/>
  <c r="O3381" i="1" s="1"/>
  <c r="L3381" i="1"/>
  <c r="M3381" i="1"/>
  <c r="N3381" i="1"/>
  <c r="I3382" i="1"/>
  <c r="J3382" i="1"/>
  <c r="O3382" i="1" s="1"/>
  <c r="K3382" i="1"/>
  <c r="L3382" i="1"/>
  <c r="M3382" i="1"/>
  <c r="N3382" i="1"/>
  <c r="I3383" i="1"/>
  <c r="M3383" i="1" s="1"/>
  <c r="J3383" i="1"/>
  <c r="O3383" i="1" s="1"/>
  <c r="K3383" i="1"/>
  <c r="L3383" i="1"/>
  <c r="N3383" i="1"/>
  <c r="I3384" i="1"/>
  <c r="L3384" i="1" s="1"/>
  <c r="J3384" i="1"/>
  <c r="O3384" i="1" s="1"/>
  <c r="M3384" i="1"/>
  <c r="I3385" i="1"/>
  <c r="L3385" i="1" s="1"/>
  <c r="J3385" i="1"/>
  <c r="O3385" i="1" s="1"/>
  <c r="K3385" i="1"/>
  <c r="M3385" i="1"/>
  <c r="N3385" i="1"/>
  <c r="I3386" i="1"/>
  <c r="M3386" i="1" s="1"/>
  <c r="J3386" i="1"/>
  <c r="O3386" i="1" s="1"/>
  <c r="K3386" i="1"/>
  <c r="L3386" i="1"/>
  <c r="N3386" i="1"/>
  <c r="I3387" i="1"/>
  <c r="N3387" i="1" s="1"/>
  <c r="J3387" i="1"/>
  <c r="O3387" i="1" s="1"/>
  <c r="K3387" i="1"/>
  <c r="L3387" i="1"/>
  <c r="M3387" i="1"/>
  <c r="I3388" i="1"/>
  <c r="M3388" i="1" s="1"/>
  <c r="J3388" i="1"/>
  <c r="O3388" i="1" s="1"/>
  <c r="K3388" i="1"/>
  <c r="L3388" i="1"/>
  <c r="N3388" i="1"/>
  <c r="I3389" i="1"/>
  <c r="J3389" i="1"/>
  <c r="O3389" i="1" s="1"/>
  <c r="I3390" i="1"/>
  <c r="J3390" i="1"/>
  <c r="O3390" i="1" s="1"/>
  <c r="K3390" i="1"/>
  <c r="L3390" i="1"/>
  <c r="M3390" i="1"/>
  <c r="N3390" i="1"/>
  <c r="I3391" i="1"/>
  <c r="M3391" i="1" s="1"/>
  <c r="J3391" i="1"/>
  <c r="O3391" i="1" s="1"/>
  <c r="K3391" i="1"/>
  <c r="L3391" i="1"/>
  <c r="I3392" i="1"/>
  <c r="L3392" i="1" s="1"/>
  <c r="J3392" i="1"/>
  <c r="O3392" i="1" s="1"/>
  <c r="I3393" i="1"/>
  <c r="J3393" i="1"/>
  <c r="O3393" i="1" s="1"/>
  <c r="I3394" i="1"/>
  <c r="M3394" i="1" s="1"/>
  <c r="J3394" i="1"/>
  <c r="O3394" i="1" s="1"/>
  <c r="K3394" i="1"/>
  <c r="L3394" i="1"/>
  <c r="I3395" i="1"/>
  <c r="N3395" i="1" s="1"/>
  <c r="J3395" i="1"/>
  <c r="O3395" i="1" s="1"/>
  <c r="K3395" i="1"/>
  <c r="L3395" i="1"/>
  <c r="M3395" i="1"/>
  <c r="I3396" i="1"/>
  <c r="N3396" i="1" s="1"/>
  <c r="J3396" i="1"/>
  <c r="O3396" i="1" s="1"/>
  <c r="K3396" i="1"/>
  <c r="L3396" i="1"/>
  <c r="M3396" i="1"/>
  <c r="I3397" i="1"/>
  <c r="J3397" i="1"/>
  <c r="O3397" i="1" s="1"/>
  <c r="I3398" i="1"/>
  <c r="J3398" i="1"/>
  <c r="O3398" i="1" s="1"/>
  <c r="K3398" i="1"/>
  <c r="L3398" i="1"/>
  <c r="M3398" i="1"/>
  <c r="N3398" i="1"/>
  <c r="I3399" i="1"/>
  <c r="M3399" i="1" s="1"/>
  <c r="J3399" i="1"/>
  <c r="O3399" i="1" s="1"/>
  <c r="L3399" i="1"/>
  <c r="N3399" i="1"/>
  <c r="I3400" i="1"/>
  <c r="J3400" i="1"/>
  <c r="O3400" i="1" s="1"/>
  <c r="L3400" i="1"/>
  <c r="M3400" i="1"/>
  <c r="I3401" i="1"/>
  <c r="J3401" i="1"/>
  <c r="O3401" i="1" s="1"/>
  <c r="I3402" i="1"/>
  <c r="M3402" i="1" s="1"/>
  <c r="J3402" i="1"/>
  <c r="O3402" i="1" s="1"/>
  <c r="L3402" i="1"/>
  <c r="N3402" i="1"/>
  <c r="I3403" i="1"/>
  <c r="N3403" i="1" s="1"/>
  <c r="J3403" i="1"/>
  <c r="O3403" i="1" s="1"/>
  <c r="K3403" i="1"/>
  <c r="L3403" i="1"/>
  <c r="M3403" i="1"/>
  <c r="I3404" i="1"/>
  <c r="J3404" i="1"/>
  <c r="O3404" i="1" s="1"/>
  <c r="I3405" i="1"/>
  <c r="K3405" i="1" s="1"/>
  <c r="J3405" i="1"/>
  <c r="O3405" i="1" s="1"/>
  <c r="L3405" i="1"/>
  <c r="M3405" i="1"/>
  <c r="N3405" i="1"/>
  <c r="I3406" i="1"/>
  <c r="J3406" i="1"/>
  <c r="O3406" i="1" s="1"/>
  <c r="K3406" i="1"/>
  <c r="L3406" i="1"/>
  <c r="M3406" i="1"/>
  <c r="N3406" i="1"/>
  <c r="I3407" i="1"/>
  <c r="M3407" i="1" s="1"/>
  <c r="J3407" i="1"/>
  <c r="O3407" i="1" s="1"/>
  <c r="N3407" i="1"/>
  <c r="I3408" i="1"/>
  <c r="J3408" i="1"/>
  <c r="O3408" i="1" s="1"/>
  <c r="L3408" i="1"/>
  <c r="M3408" i="1"/>
  <c r="I3409" i="1"/>
  <c r="L3409" i="1" s="1"/>
  <c r="J3409" i="1"/>
  <c r="O3409" i="1" s="1"/>
  <c r="K3409" i="1"/>
  <c r="M3409" i="1"/>
  <c r="N3409" i="1"/>
  <c r="I3410" i="1"/>
  <c r="M3410" i="1" s="1"/>
  <c r="J3410" i="1"/>
  <c r="O3410" i="1" s="1"/>
  <c r="N3410" i="1"/>
  <c r="I3411" i="1"/>
  <c r="N3411" i="1" s="1"/>
  <c r="J3411" i="1"/>
  <c r="O3411" i="1" s="1"/>
  <c r="K3411" i="1"/>
  <c r="L3411" i="1"/>
  <c r="M3411" i="1"/>
  <c r="I3412" i="1"/>
  <c r="J3412" i="1"/>
  <c r="O3412" i="1" s="1"/>
  <c r="I3413" i="1"/>
  <c r="K3413" i="1" s="1"/>
  <c r="J3413" i="1"/>
  <c r="O3413" i="1" s="1"/>
  <c r="L3413" i="1"/>
  <c r="M3413" i="1"/>
  <c r="I3414" i="1"/>
  <c r="J3414" i="1"/>
  <c r="O3414" i="1" s="1"/>
  <c r="K3414" i="1"/>
  <c r="L3414" i="1"/>
  <c r="M3414" i="1"/>
  <c r="N3414" i="1"/>
  <c r="I3415" i="1"/>
  <c r="M3415" i="1" s="1"/>
  <c r="J3415" i="1"/>
  <c r="O3415" i="1" s="1"/>
  <c r="K3415" i="1"/>
  <c r="L3415" i="1"/>
  <c r="I3416" i="1"/>
  <c r="J3416" i="1"/>
  <c r="O3416" i="1" s="1"/>
  <c r="I3417" i="1"/>
  <c r="L3417" i="1" s="1"/>
  <c r="J3417" i="1"/>
  <c r="O3417" i="1" s="1"/>
  <c r="K3417" i="1"/>
  <c r="M3417" i="1"/>
  <c r="I3418" i="1"/>
  <c r="M3418" i="1" s="1"/>
  <c r="J3418" i="1"/>
  <c r="O3418" i="1" s="1"/>
  <c r="K3418" i="1"/>
  <c r="L3418" i="1"/>
  <c r="I3419" i="1"/>
  <c r="N3419" i="1" s="1"/>
  <c r="J3419" i="1"/>
  <c r="O3419" i="1" s="1"/>
  <c r="K3419" i="1"/>
  <c r="L3419" i="1"/>
  <c r="M3419" i="1"/>
  <c r="I3420" i="1"/>
  <c r="J3420" i="1"/>
  <c r="O3420" i="1" s="1"/>
  <c r="K3420" i="1"/>
  <c r="L3420" i="1"/>
  <c r="M3420" i="1"/>
  <c r="N3420" i="1"/>
  <c r="I3421" i="1"/>
  <c r="K3421" i="1" s="1"/>
  <c r="J3421" i="1"/>
  <c r="O3421" i="1" s="1"/>
  <c r="M3421" i="1"/>
  <c r="N3421" i="1"/>
  <c r="I3422" i="1"/>
  <c r="J3422" i="1"/>
  <c r="O3422" i="1" s="1"/>
  <c r="K3422" i="1"/>
  <c r="L3422" i="1"/>
  <c r="M3422" i="1"/>
  <c r="N3422" i="1"/>
  <c r="I3423" i="1"/>
  <c r="M3423" i="1" s="1"/>
  <c r="J3423" i="1"/>
  <c r="O3423" i="1" s="1"/>
  <c r="K3423" i="1"/>
  <c r="L3423" i="1"/>
  <c r="N3423" i="1"/>
  <c r="I3424" i="1"/>
  <c r="J3424" i="1"/>
  <c r="O3424" i="1" s="1"/>
  <c r="I3425" i="1"/>
  <c r="L3425" i="1" s="1"/>
  <c r="J3425" i="1"/>
  <c r="O3425" i="1" s="1"/>
  <c r="M3425" i="1"/>
  <c r="N3425" i="1"/>
  <c r="I3426" i="1"/>
  <c r="M3426" i="1" s="1"/>
  <c r="J3426" i="1"/>
  <c r="O3426" i="1" s="1"/>
  <c r="K3426" i="1"/>
  <c r="L3426" i="1"/>
  <c r="N3426" i="1"/>
  <c r="I3427" i="1"/>
  <c r="N3427" i="1" s="1"/>
  <c r="J3427" i="1"/>
  <c r="O3427" i="1" s="1"/>
  <c r="K3427" i="1"/>
  <c r="L3427" i="1"/>
  <c r="M3427" i="1"/>
  <c r="I3428" i="1"/>
  <c r="M3428" i="1" s="1"/>
  <c r="J3428" i="1"/>
  <c r="O3428" i="1" s="1"/>
  <c r="K3428" i="1"/>
  <c r="L3428" i="1"/>
  <c r="I3429" i="1"/>
  <c r="K3429" i="1" s="1"/>
  <c r="J3429" i="1"/>
  <c r="O3429" i="1" s="1"/>
  <c r="N3429" i="1"/>
  <c r="I3430" i="1"/>
  <c r="J3430" i="1"/>
  <c r="O3430" i="1" s="1"/>
  <c r="K3430" i="1"/>
  <c r="L3430" i="1"/>
  <c r="M3430" i="1"/>
  <c r="N3430" i="1"/>
  <c r="I3431" i="1"/>
  <c r="J3431" i="1"/>
  <c r="O3431" i="1" s="1"/>
  <c r="I3432" i="1"/>
  <c r="J3432" i="1"/>
  <c r="O3432" i="1" s="1"/>
  <c r="L3432" i="1"/>
  <c r="M3432" i="1"/>
  <c r="I3433" i="1"/>
  <c r="L3433" i="1" s="1"/>
  <c r="J3433" i="1"/>
  <c r="O3433" i="1" s="1"/>
  <c r="N3433" i="1"/>
  <c r="I3434" i="1"/>
  <c r="J3434" i="1"/>
  <c r="O3434" i="1" s="1"/>
  <c r="I3435" i="1"/>
  <c r="N3435" i="1" s="1"/>
  <c r="J3435" i="1"/>
  <c r="O3435" i="1" s="1"/>
  <c r="K3435" i="1"/>
  <c r="L3435" i="1"/>
  <c r="M3435" i="1"/>
  <c r="I3436" i="1"/>
  <c r="N3436" i="1" s="1"/>
  <c r="J3436" i="1"/>
  <c r="O3436" i="1" s="1"/>
  <c r="L3436" i="1"/>
  <c r="M3436" i="1"/>
  <c r="I3437" i="1"/>
  <c r="K3437" i="1" s="1"/>
  <c r="J3437" i="1"/>
  <c r="O3437" i="1" s="1"/>
  <c r="L3437" i="1"/>
  <c r="M3437" i="1"/>
  <c r="I3438" i="1"/>
  <c r="J3438" i="1"/>
  <c r="O3438" i="1" s="1"/>
  <c r="K3438" i="1"/>
  <c r="L3438" i="1"/>
  <c r="M3438" i="1"/>
  <c r="N3438" i="1"/>
  <c r="I3439" i="1"/>
  <c r="J3439" i="1"/>
  <c r="O3439" i="1" s="1"/>
  <c r="I3440" i="1"/>
  <c r="J3440" i="1"/>
  <c r="O3440" i="1" s="1"/>
  <c r="L3440" i="1"/>
  <c r="M3440" i="1"/>
  <c r="I3441" i="1"/>
  <c r="L3441" i="1" s="1"/>
  <c r="J3441" i="1"/>
  <c r="O3441" i="1" s="1"/>
  <c r="K3441" i="1"/>
  <c r="M3441" i="1"/>
  <c r="I3442" i="1"/>
  <c r="J3442" i="1"/>
  <c r="O3442" i="1" s="1"/>
  <c r="I3443" i="1"/>
  <c r="N3443" i="1" s="1"/>
  <c r="J3443" i="1"/>
  <c r="O3443" i="1" s="1"/>
  <c r="K3443" i="1"/>
  <c r="L3443" i="1"/>
  <c r="M3443" i="1"/>
  <c r="I3444" i="1"/>
  <c r="K3444" i="1" s="1"/>
  <c r="J3444" i="1"/>
  <c r="O3444" i="1" s="1"/>
  <c r="M3444" i="1"/>
  <c r="N3444" i="1"/>
  <c r="I3445" i="1"/>
  <c r="K3445" i="1" s="1"/>
  <c r="J3445" i="1"/>
  <c r="O3445" i="1" s="1"/>
  <c r="L3445" i="1"/>
  <c r="M3445" i="1"/>
  <c r="N3445" i="1"/>
  <c r="I3446" i="1"/>
  <c r="J3446" i="1"/>
  <c r="O3446" i="1" s="1"/>
  <c r="K3446" i="1"/>
  <c r="L3446" i="1"/>
  <c r="M3446" i="1"/>
  <c r="N3446" i="1"/>
  <c r="I3447" i="1"/>
  <c r="M3447" i="1" s="1"/>
  <c r="J3447" i="1"/>
  <c r="O3447" i="1" s="1"/>
  <c r="K3447" i="1"/>
  <c r="L3447" i="1"/>
  <c r="N3447" i="1"/>
  <c r="I3448" i="1"/>
  <c r="L3448" i="1" s="1"/>
  <c r="J3448" i="1"/>
  <c r="O3448" i="1" s="1"/>
  <c r="M3448" i="1"/>
  <c r="I3449" i="1"/>
  <c r="L3449" i="1" s="1"/>
  <c r="J3449" i="1"/>
  <c r="O3449" i="1" s="1"/>
  <c r="K3449" i="1"/>
  <c r="M3449" i="1"/>
  <c r="N3449" i="1"/>
  <c r="I3450" i="1"/>
  <c r="M3450" i="1" s="1"/>
  <c r="J3450" i="1"/>
  <c r="O3450" i="1" s="1"/>
  <c r="K3450" i="1"/>
  <c r="L3450" i="1"/>
  <c r="N3450" i="1"/>
  <c r="I3451" i="1"/>
  <c r="N3451" i="1" s="1"/>
  <c r="J3451" i="1"/>
  <c r="O3451" i="1" s="1"/>
  <c r="K3451" i="1"/>
  <c r="L3451" i="1"/>
  <c r="M3451" i="1"/>
  <c r="I3452" i="1"/>
  <c r="M3452" i="1" s="1"/>
  <c r="J3452" i="1"/>
  <c r="O3452" i="1" s="1"/>
  <c r="K3452" i="1"/>
  <c r="L3452" i="1"/>
  <c r="N3452" i="1"/>
  <c r="I3453" i="1"/>
  <c r="J3453" i="1"/>
  <c r="O3453" i="1" s="1"/>
  <c r="I3454" i="1"/>
  <c r="J3454" i="1"/>
  <c r="O3454" i="1" s="1"/>
  <c r="K3454" i="1"/>
  <c r="L3454" i="1"/>
  <c r="M3454" i="1"/>
  <c r="N3454" i="1"/>
  <c r="I3455" i="1"/>
  <c r="M3455" i="1" s="1"/>
  <c r="J3455" i="1"/>
  <c r="O3455" i="1" s="1"/>
  <c r="K3455" i="1"/>
  <c r="L3455" i="1"/>
  <c r="I3456" i="1"/>
  <c r="L3456" i="1" s="1"/>
  <c r="J3456" i="1"/>
  <c r="O3456" i="1" s="1"/>
  <c r="I3457" i="1"/>
  <c r="J3457" i="1"/>
  <c r="O3457" i="1" s="1"/>
  <c r="I3458" i="1"/>
  <c r="M3458" i="1" s="1"/>
  <c r="J3458" i="1"/>
  <c r="O3458" i="1" s="1"/>
  <c r="K3458" i="1"/>
  <c r="L3458" i="1"/>
  <c r="I3459" i="1"/>
  <c r="N3459" i="1" s="1"/>
  <c r="J3459" i="1"/>
  <c r="O3459" i="1" s="1"/>
  <c r="K3459" i="1"/>
  <c r="L3459" i="1"/>
  <c r="M3459" i="1"/>
  <c r="I3460" i="1"/>
  <c r="N3460" i="1" s="1"/>
  <c r="J3460" i="1"/>
  <c r="O3460" i="1" s="1"/>
  <c r="K3460" i="1"/>
  <c r="L3460" i="1"/>
  <c r="M3460" i="1"/>
  <c r="I3461" i="1"/>
  <c r="J3461" i="1"/>
  <c r="O3461" i="1" s="1"/>
  <c r="I3462" i="1"/>
  <c r="J3462" i="1"/>
  <c r="O3462" i="1" s="1"/>
  <c r="K3462" i="1"/>
  <c r="L3462" i="1"/>
  <c r="M3462" i="1"/>
  <c r="N3462" i="1"/>
  <c r="I3463" i="1"/>
  <c r="M3463" i="1" s="1"/>
  <c r="J3463" i="1"/>
  <c r="O3463" i="1" s="1"/>
  <c r="L3463" i="1"/>
  <c r="N3463" i="1"/>
  <c r="I3464" i="1"/>
  <c r="J3464" i="1"/>
  <c r="O3464" i="1" s="1"/>
  <c r="L3464" i="1"/>
  <c r="M3464" i="1"/>
  <c r="I3465" i="1"/>
  <c r="J3465" i="1"/>
  <c r="O3465" i="1" s="1"/>
  <c r="I3466" i="1"/>
  <c r="M3466" i="1" s="1"/>
  <c r="J3466" i="1"/>
  <c r="O3466" i="1" s="1"/>
  <c r="L3466" i="1"/>
  <c r="N3466" i="1"/>
  <c r="I3467" i="1"/>
  <c r="N3467" i="1" s="1"/>
  <c r="J3467" i="1"/>
  <c r="O3467" i="1" s="1"/>
  <c r="K3467" i="1"/>
  <c r="L3467" i="1"/>
  <c r="M3467" i="1"/>
  <c r="I3468" i="1"/>
  <c r="J3468" i="1"/>
  <c r="O3468" i="1" s="1"/>
  <c r="I3469" i="1"/>
  <c r="K3469" i="1" s="1"/>
  <c r="J3469" i="1"/>
  <c r="O3469" i="1" s="1"/>
  <c r="L3469" i="1"/>
  <c r="M3469" i="1"/>
  <c r="N3469" i="1"/>
  <c r="I3470" i="1"/>
  <c r="J3470" i="1"/>
  <c r="O3470" i="1" s="1"/>
  <c r="K3470" i="1"/>
  <c r="L3470" i="1"/>
  <c r="M3470" i="1"/>
  <c r="N3470" i="1"/>
  <c r="I3471" i="1"/>
  <c r="M3471" i="1" s="1"/>
  <c r="J3471" i="1"/>
  <c r="O3471" i="1" s="1"/>
  <c r="N3471" i="1"/>
  <c r="I3472" i="1"/>
  <c r="J3472" i="1"/>
  <c r="O3472" i="1" s="1"/>
  <c r="L3472" i="1"/>
  <c r="M3472" i="1"/>
  <c r="I3473" i="1"/>
  <c r="L3473" i="1" s="1"/>
  <c r="J3473" i="1"/>
  <c r="O3473" i="1" s="1"/>
  <c r="K3473" i="1"/>
  <c r="M3473" i="1"/>
  <c r="N3473" i="1"/>
  <c r="I3474" i="1"/>
  <c r="M3474" i="1" s="1"/>
  <c r="J3474" i="1"/>
  <c r="O3474" i="1" s="1"/>
  <c r="N3474" i="1"/>
  <c r="I3475" i="1"/>
  <c r="N3475" i="1" s="1"/>
  <c r="J3475" i="1"/>
  <c r="O3475" i="1" s="1"/>
  <c r="K3475" i="1"/>
  <c r="L3475" i="1"/>
  <c r="M3475" i="1"/>
  <c r="I3476" i="1"/>
  <c r="J3476" i="1"/>
  <c r="O3476" i="1" s="1"/>
  <c r="I3477" i="1"/>
  <c r="K3477" i="1" s="1"/>
  <c r="J3477" i="1"/>
  <c r="O3477" i="1" s="1"/>
  <c r="L3477" i="1"/>
  <c r="M3477" i="1"/>
  <c r="I3478" i="1"/>
  <c r="J3478" i="1"/>
  <c r="O3478" i="1" s="1"/>
  <c r="K3478" i="1"/>
  <c r="L3478" i="1"/>
  <c r="M3478" i="1"/>
  <c r="N3478" i="1"/>
  <c r="I3479" i="1"/>
  <c r="M3479" i="1" s="1"/>
  <c r="J3479" i="1"/>
  <c r="O3479" i="1" s="1"/>
  <c r="K3479" i="1"/>
  <c r="L3479" i="1"/>
  <c r="I3480" i="1"/>
  <c r="J3480" i="1"/>
  <c r="O3480" i="1" s="1"/>
  <c r="I3481" i="1"/>
  <c r="L3481" i="1" s="1"/>
  <c r="J3481" i="1"/>
  <c r="O3481" i="1" s="1"/>
  <c r="K3481" i="1"/>
  <c r="M3481" i="1"/>
  <c r="I3482" i="1"/>
  <c r="M3482" i="1" s="1"/>
  <c r="J3482" i="1"/>
  <c r="O3482" i="1" s="1"/>
  <c r="K3482" i="1"/>
  <c r="L3482" i="1"/>
  <c r="I3483" i="1"/>
  <c r="N3483" i="1" s="1"/>
  <c r="J3483" i="1"/>
  <c r="O3483" i="1" s="1"/>
  <c r="K3483" i="1"/>
  <c r="L3483" i="1"/>
  <c r="M3483" i="1"/>
  <c r="I3484" i="1"/>
  <c r="J3484" i="1"/>
  <c r="O3484" i="1" s="1"/>
  <c r="K3484" i="1"/>
  <c r="L3484" i="1"/>
  <c r="M3484" i="1"/>
  <c r="N3484" i="1"/>
  <c r="I3485" i="1"/>
  <c r="K3485" i="1" s="1"/>
  <c r="J3485" i="1"/>
  <c r="O3485" i="1" s="1"/>
  <c r="M3485" i="1"/>
  <c r="N3485" i="1"/>
  <c r="I3486" i="1"/>
  <c r="J3486" i="1"/>
  <c r="O3486" i="1" s="1"/>
  <c r="K3486" i="1"/>
  <c r="L3486" i="1"/>
  <c r="M3486" i="1"/>
  <c r="N3486" i="1"/>
  <c r="I3487" i="1"/>
  <c r="M3487" i="1" s="1"/>
  <c r="J3487" i="1"/>
  <c r="O3487" i="1" s="1"/>
  <c r="K3487" i="1"/>
  <c r="L3487" i="1"/>
  <c r="N3487" i="1"/>
  <c r="I3488" i="1"/>
  <c r="J3488" i="1"/>
  <c r="O3488" i="1" s="1"/>
  <c r="I3489" i="1"/>
  <c r="L3489" i="1" s="1"/>
  <c r="J3489" i="1"/>
  <c r="O3489" i="1" s="1"/>
  <c r="M3489" i="1"/>
  <c r="N3489" i="1"/>
  <c r="I3490" i="1"/>
  <c r="M3490" i="1" s="1"/>
  <c r="J3490" i="1"/>
  <c r="O3490" i="1" s="1"/>
  <c r="K3490" i="1"/>
  <c r="L3490" i="1"/>
  <c r="N3490" i="1"/>
  <c r="I3491" i="1"/>
  <c r="N3491" i="1" s="1"/>
  <c r="J3491" i="1"/>
  <c r="O3491" i="1" s="1"/>
  <c r="K3491" i="1"/>
  <c r="L3491" i="1"/>
  <c r="M3491" i="1"/>
  <c r="I3492" i="1"/>
  <c r="M3492" i="1" s="1"/>
  <c r="J3492" i="1"/>
  <c r="O3492" i="1" s="1"/>
  <c r="K3492" i="1"/>
  <c r="L3492" i="1"/>
  <c r="I3493" i="1"/>
  <c r="K3493" i="1" s="1"/>
  <c r="J3493" i="1"/>
  <c r="O3493" i="1" s="1"/>
  <c r="N3493" i="1"/>
  <c r="I3494" i="1"/>
  <c r="J3494" i="1"/>
  <c r="O3494" i="1" s="1"/>
  <c r="K3494" i="1"/>
  <c r="L3494" i="1"/>
  <c r="M3494" i="1"/>
  <c r="N3494" i="1"/>
  <c r="I3495" i="1"/>
  <c r="J3495" i="1"/>
  <c r="O3495" i="1" s="1"/>
  <c r="I3496" i="1"/>
  <c r="J3496" i="1"/>
  <c r="O3496" i="1" s="1"/>
  <c r="L3496" i="1"/>
  <c r="M3496" i="1"/>
  <c r="I3497" i="1"/>
  <c r="L3497" i="1" s="1"/>
  <c r="J3497" i="1"/>
  <c r="O3497" i="1" s="1"/>
  <c r="N3497" i="1"/>
  <c r="I3498" i="1"/>
  <c r="J3498" i="1"/>
  <c r="O3498" i="1" s="1"/>
  <c r="I3499" i="1"/>
  <c r="N3499" i="1" s="1"/>
  <c r="J3499" i="1"/>
  <c r="O3499" i="1" s="1"/>
  <c r="K3499" i="1"/>
  <c r="L3499" i="1"/>
  <c r="M3499" i="1"/>
  <c r="I3500" i="1"/>
  <c r="N3500" i="1" s="1"/>
  <c r="J3500" i="1"/>
  <c r="O3500" i="1" s="1"/>
  <c r="L3500" i="1"/>
  <c r="M3500" i="1"/>
  <c r="I3501" i="1"/>
  <c r="K3501" i="1" s="1"/>
  <c r="J3501" i="1"/>
  <c r="O3501" i="1" s="1"/>
  <c r="L3501" i="1"/>
  <c r="M3501" i="1"/>
  <c r="I3502" i="1"/>
  <c r="J3502" i="1"/>
  <c r="O3502" i="1" s="1"/>
  <c r="K3502" i="1"/>
  <c r="L3502" i="1"/>
  <c r="M3502" i="1"/>
  <c r="N3502" i="1"/>
  <c r="I3503" i="1"/>
  <c r="J3503" i="1"/>
  <c r="O3503" i="1" s="1"/>
  <c r="I3504" i="1"/>
  <c r="J3504" i="1"/>
  <c r="O3504" i="1" s="1"/>
  <c r="L3504" i="1"/>
  <c r="M3504" i="1"/>
  <c r="I3505" i="1"/>
  <c r="L3505" i="1" s="1"/>
  <c r="J3505" i="1"/>
  <c r="O3505" i="1" s="1"/>
  <c r="K3505" i="1"/>
  <c r="M3505" i="1"/>
  <c r="I3506" i="1"/>
  <c r="J3506" i="1"/>
  <c r="O3506" i="1" s="1"/>
  <c r="I3507" i="1"/>
  <c r="N3507" i="1" s="1"/>
  <c r="J3507" i="1"/>
  <c r="O3507" i="1" s="1"/>
  <c r="K3507" i="1"/>
  <c r="L3507" i="1"/>
  <c r="M3507" i="1"/>
  <c r="I3508" i="1"/>
  <c r="K3508" i="1" s="1"/>
  <c r="J3508" i="1"/>
  <c r="O3508" i="1" s="1"/>
  <c r="M3508" i="1"/>
  <c r="N3508" i="1"/>
  <c r="I3509" i="1"/>
  <c r="K3509" i="1" s="1"/>
  <c r="J3509" i="1"/>
  <c r="O3509" i="1" s="1"/>
  <c r="L3509" i="1"/>
  <c r="M3509" i="1"/>
  <c r="N3509" i="1"/>
  <c r="I3510" i="1"/>
  <c r="J3510" i="1"/>
  <c r="O3510" i="1" s="1"/>
  <c r="K3510" i="1"/>
  <c r="L3510" i="1"/>
  <c r="M3510" i="1"/>
  <c r="N3510" i="1"/>
  <c r="I3511" i="1"/>
  <c r="M3511" i="1" s="1"/>
  <c r="J3511" i="1"/>
  <c r="O3511" i="1" s="1"/>
  <c r="K3511" i="1"/>
  <c r="L3511" i="1"/>
  <c r="N3511" i="1"/>
  <c r="I3512" i="1"/>
  <c r="L3512" i="1" s="1"/>
  <c r="J3512" i="1"/>
  <c r="O3512" i="1" s="1"/>
  <c r="M3512" i="1"/>
  <c r="I3513" i="1"/>
  <c r="L3513" i="1" s="1"/>
  <c r="J3513" i="1"/>
  <c r="O3513" i="1" s="1"/>
  <c r="K3513" i="1"/>
  <c r="M3513" i="1"/>
  <c r="N3513" i="1"/>
  <c r="I3514" i="1"/>
  <c r="M3514" i="1" s="1"/>
  <c r="J3514" i="1"/>
  <c r="O3514" i="1" s="1"/>
  <c r="K3514" i="1"/>
  <c r="L3514" i="1"/>
  <c r="N3514" i="1"/>
  <c r="I3515" i="1"/>
  <c r="N3515" i="1" s="1"/>
  <c r="J3515" i="1"/>
  <c r="O3515" i="1" s="1"/>
  <c r="K3515" i="1"/>
  <c r="L3515" i="1"/>
  <c r="M3515" i="1"/>
  <c r="I3516" i="1"/>
  <c r="M3516" i="1" s="1"/>
  <c r="J3516" i="1"/>
  <c r="O3516" i="1" s="1"/>
  <c r="K3516" i="1"/>
  <c r="L3516" i="1"/>
  <c r="N3516" i="1"/>
  <c r="I3517" i="1"/>
  <c r="J3517" i="1"/>
  <c r="O3517" i="1" s="1"/>
  <c r="I3518" i="1"/>
  <c r="J3518" i="1"/>
  <c r="O3518" i="1" s="1"/>
  <c r="K3518" i="1"/>
  <c r="L3518" i="1"/>
  <c r="M3518" i="1"/>
  <c r="N3518" i="1"/>
  <c r="I3519" i="1"/>
  <c r="M3519" i="1" s="1"/>
  <c r="J3519" i="1"/>
  <c r="O3519" i="1" s="1"/>
  <c r="K3519" i="1"/>
  <c r="L3519" i="1"/>
  <c r="I3520" i="1"/>
  <c r="L3520" i="1" s="1"/>
  <c r="J3520" i="1"/>
  <c r="O3520" i="1" s="1"/>
  <c r="I3521" i="1"/>
  <c r="J3521" i="1"/>
  <c r="O3521" i="1" s="1"/>
  <c r="I3522" i="1"/>
  <c r="M3522" i="1" s="1"/>
  <c r="J3522" i="1"/>
  <c r="O3522" i="1" s="1"/>
  <c r="K3522" i="1"/>
  <c r="L3522" i="1"/>
  <c r="I3523" i="1"/>
  <c r="N3523" i="1" s="1"/>
  <c r="J3523" i="1"/>
  <c r="O3523" i="1" s="1"/>
  <c r="K3523" i="1"/>
  <c r="L3523" i="1"/>
  <c r="M3523" i="1"/>
  <c r="I3524" i="1"/>
  <c r="N3524" i="1" s="1"/>
  <c r="J3524" i="1"/>
  <c r="O3524" i="1" s="1"/>
  <c r="K3524" i="1"/>
  <c r="L3524" i="1"/>
  <c r="M3524" i="1"/>
  <c r="I3525" i="1"/>
  <c r="J3525" i="1"/>
  <c r="O3525" i="1" s="1"/>
  <c r="I3526" i="1"/>
  <c r="J3526" i="1"/>
  <c r="O3526" i="1" s="1"/>
  <c r="K3526" i="1"/>
  <c r="L3526" i="1"/>
  <c r="M3526" i="1"/>
  <c r="N3526" i="1"/>
  <c r="I3527" i="1"/>
  <c r="M3527" i="1" s="1"/>
  <c r="J3527" i="1"/>
  <c r="O3527" i="1" s="1"/>
  <c r="L3527" i="1"/>
  <c r="N3527" i="1"/>
  <c r="I3528" i="1"/>
  <c r="J3528" i="1"/>
  <c r="O3528" i="1" s="1"/>
  <c r="L3528" i="1"/>
  <c r="M3528" i="1"/>
  <c r="I3529" i="1"/>
  <c r="J3529" i="1"/>
  <c r="O3529" i="1" s="1"/>
  <c r="I3530" i="1"/>
  <c r="M3530" i="1" s="1"/>
  <c r="J3530" i="1"/>
  <c r="O3530" i="1" s="1"/>
  <c r="L3530" i="1"/>
  <c r="N3530" i="1"/>
  <c r="I3531" i="1"/>
  <c r="N3531" i="1" s="1"/>
  <c r="J3531" i="1"/>
  <c r="O3531" i="1" s="1"/>
  <c r="K3531" i="1"/>
  <c r="L3531" i="1"/>
  <c r="M3531" i="1"/>
  <c r="I3532" i="1"/>
  <c r="J3532" i="1"/>
  <c r="O3532" i="1" s="1"/>
  <c r="I3533" i="1"/>
  <c r="K3533" i="1" s="1"/>
  <c r="J3533" i="1"/>
  <c r="O3533" i="1" s="1"/>
  <c r="L3533" i="1"/>
  <c r="M3533" i="1"/>
  <c r="N3533" i="1"/>
  <c r="I3534" i="1"/>
  <c r="J3534" i="1"/>
  <c r="O3534" i="1" s="1"/>
  <c r="K3534" i="1"/>
  <c r="L3534" i="1"/>
  <c r="M3534" i="1"/>
  <c r="N3534" i="1"/>
  <c r="I3535" i="1"/>
  <c r="M3535" i="1" s="1"/>
  <c r="J3535" i="1"/>
  <c r="O3535" i="1" s="1"/>
  <c r="K3535" i="1"/>
  <c r="N3535" i="1"/>
  <c r="I3536" i="1"/>
  <c r="J3536" i="1"/>
  <c r="O3536" i="1" s="1"/>
  <c r="L3536" i="1"/>
  <c r="M3536" i="1"/>
  <c r="I3537" i="1"/>
  <c r="L3537" i="1" s="1"/>
  <c r="J3537" i="1"/>
  <c r="O3537" i="1" s="1"/>
  <c r="K3537" i="1"/>
  <c r="M3537" i="1"/>
  <c r="N3537" i="1"/>
  <c r="I3538" i="1"/>
  <c r="M3538" i="1" s="1"/>
  <c r="J3538" i="1"/>
  <c r="O3538" i="1" s="1"/>
  <c r="N3538" i="1"/>
  <c r="I3539" i="1"/>
  <c r="N3539" i="1" s="1"/>
  <c r="J3539" i="1"/>
  <c r="O3539" i="1" s="1"/>
  <c r="K3539" i="1"/>
  <c r="L3539" i="1"/>
  <c r="M3539" i="1"/>
  <c r="I3540" i="1"/>
  <c r="J3540" i="1"/>
  <c r="O3540" i="1" s="1"/>
  <c r="I3541" i="1"/>
  <c r="K3541" i="1" s="1"/>
  <c r="J3541" i="1"/>
  <c r="O3541" i="1" s="1"/>
  <c r="L3541" i="1"/>
  <c r="M3541" i="1"/>
  <c r="I3542" i="1"/>
  <c r="J3542" i="1"/>
  <c r="O3542" i="1" s="1"/>
  <c r="K3542" i="1"/>
  <c r="L3542" i="1"/>
  <c r="M3542" i="1"/>
  <c r="N3542" i="1"/>
  <c r="I3543" i="1"/>
  <c r="M3543" i="1" s="1"/>
  <c r="J3543" i="1"/>
  <c r="O3543" i="1" s="1"/>
  <c r="K3543" i="1"/>
  <c r="L3543" i="1"/>
  <c r="I3544" i="1"/>
  <c r="J3544" i="1"/>
  <c r="O3544" i="1" s="1"/>
  <c r="I3545" i="1"/>
  <c r="L3545" i="1" s="1"/>
  <c r="J3545" i="1"/>
  <c r="O3545" i="1" s="1"/>
  <c r="K3545" i="1"/>
  <c r="M3545" i="1"/>
  <c r="I3546" i="1"/>
  <c r="M3546" i="1" s="1"/>
  <c r="J3546" i="1"/>
  <c r="O3546" i="1" s="1"/>
  <c r="K3546" i="1"/>
  <c r="L3546" i="1"/>
  <c r="I3547" i="1"/>
  <c r="N3547" i="1" s="1"/>
  <c r="J3547" i="1"/>
  <c r="O3547" i="1" s="1"/>
  <c r="K3547" i="1"/>
  <c r="L3547" i="1"/>
  <c r="M3547" i="1"/>
  <c r="I3548" i="1"/>
  <c r="J3548" i="1"/>
  <c r="O3548" i="1" s="1"/>
  <c r="K3548" i="1"/>
  <c r="L3548" i="1"/>
  <c r="M3548" i="1"/>
  <c r="N3548" i="1"/>
  <c r="I3549" i="1"/>
  <c r="K3549" i="1" s="1"/>
  <c r="J3549" i="1"/>
  <c r="O3549" i="1" s="1"/>
  <c r="M3549" i="1"/>
  <c r="N3549" i="1"/>
  <c r="I3550" i="1"/>
  <c r="J3550" i="1"/>
  <c r="O3550" i="1" s="1"/>
  <c r="K3550" i="1"/>
  <c r="L3550" i="1"/>
  <c r="M3550" i="1"/>
  <c r="N3550" i="1"/>
  <c r="I3551" i="1"/>
  <c r="M3551" i="1" s="1"/>
  <c r="J3551" i="1"/>
  <c r="O3551" i="1" s="1"/>
  <c r="K3551" i="1"/>
  <c r="L3551" i="1"/>
  <c r="N3551" i="1"/>
  <c r="I3552" i="1"/>
  <c r="J3552" i="1"/>
  <c r="O3552" i="1" s="1"/>
  <c r="I3553" i="1"/>
  <c r="L3553" i="1" s="1"/>
  <c r="J3553" i="1"/>
  <c r="O3553" i="1" s="1"/>
  <c r="M3553" i="1"/>
  <c r="N3553" i="1"/>
  <c r="I3554" i="1"/>
  <c r="M3554" i="1" s="1"/>
  <c r="J3554" i="1"/>
  <c r="O3554" i="1" s="1"/>
  <c r="K3554" i="1"/>
  <c r="L3554" i="1"/>
  <c r="N3554" i="1"/>
  <c r="I3555" i="1"/>
  <c r="N3555" i="1" s="1"/>
  <c r="J3555" i="1"/>
  <c r="O3555" i="1" s="1"/>
  <c r="K3555" i="1"/>
  <c r="L3555" i="1"/>
  <c r="M3555" i="1"/>
  <c r="I3556" i="1"/>
  <c r="M3556" i="1" s="1"/>
  <c r="J3556" i="1"/>
  <c r="O3556" i="1" s="1"/>
  <c r="K3556" i="1"/>
  <c r="L3556" i="1"/>
  <c r="I3557" i="1"/>
  <c r="K3557" i="1" s="1"/>
  <c r="J3557" i="1"/>
  <c r="O3557" i="1" s="1"/>
  <c r="L3557" i="1"/>
  <c r="N3557" i="1"/>
  <c r="I3558" i="1"/>
  <c r="J3558" i="1"/>
  <c r="O3558" i="1" s="1"/>
  <c r="K3558" i="1"/>
  <c r="L3558" i="1"/>
  <c r="M3558" i="1"/>
  <c r="N3558" i="1"/>
  <c r="I3559" i="1"/>
  <c r="J3559" i="1"/>
  <c r="O3559" i="1" s="1"/>
  <c r="I3560" i="1"/>
  <c r="J3560" i="1"/>
  <c r="O3560" i="1" s="1"/>
  <c r="L3560" i="1"/>
  <c r="M3560" i="1"/>
  <c r="I3561" i="1"/>
  <c r="L3561" i="1" s="1"/>
  <c r="J3561" i="1"/>
  <c r="O3561" i="1" s="1"/>
  <c r="K3561" i="1"/>
  <c r="N3561" i="1"/>
  <c r="I3562" i="1"/>
  <c r="J3562" i="1"/>
  <c r="O3562" i="1" s="1"/>
  <c r="I3563" i="1"/>
  <c r="N3563" i="1" s="1"/>
  <c r="J3563" i="1"/>
  <c r="O3563" i="1" s="1"/>
  <c r="K3563" i="1"/>
  <c r="L3563" i="1"/>
  <c r="M3563" i="1"/>
  <c r="I3564" i="1"/>
  <c r="N3564" i="1" s="1"/>
  <c r="J3564" i="1"/>
  <c r="O3564" i="1" s="1"/>
  <c r="L3564" i="1"/>
  <c r="M3564" i="1"/>
  <c r="I3565" i="1"/>
  <c r="K3565" i="1" s="1"/>
  <c r="J3565" i="1"/>
  <c r="O3565" i="1" s="1"/>
  <c r="L3565" i="1"/>
  <c r="M3565" i="1"/>
  <c r="I3566" i="1"/>
  <c r="J3566" i="1"/>
  <c r="O3566" i="1" s="1"/>
  <c r="K3566" i="1"/>
  <c r="L3566" i="1"/>
  <c r="M3566" i="1"/>
  <c r="N3566" i="1"/>
  <c r="I3567" i="1"/>
  <c r="J3567" i="1"/>
  <c r="O3567" i="1" s="1"/>
  <c r="I3568" i="1"/>
  <c r="J3568" i="1"/>
  <c r="O3568" i="1" s="1"/>
  <c r="L3568" i="1"/>
  <c r="M3568" i="1"/>
  <c r="I3569" i="1"/>
  <c r="L3569" i="1" s="1"/>
  <c r="J3569" i="1"/>
  <c r="O3569" i="1" s="1"/>
  <c r="K3569" i="1"/>
  <c r="M3569" i="1"/>
  <c r="I3570" i="1"/>
  <c r="J3570" i="1"/>
  <c r="O3570" i="1" s="1"/>
  <c r="I3571" i="1"/>
  <c r="N3571" i="1" s="1"/>
  <c r="J3571" i="1"/>
  <c r="O3571" i="1" s="1"/>
  <c r="K3571" i="1"/>
  <c r="L3571" i="1"/>
  <c r="M3571" i="1"/>
  <c r="I3572" i="1"/>
  <c r="L3572" i="1" s="1"/>
  <c r="J3572" i="1"/>
  <c r="O3572" i="1" s="1"/>
  <c r="K3572" i="1"/>
  <c r="M3572" i="1"/>
  <c r="N3572" i="1"/>
  <c r="I3573" i="1"/>
  <c r="K3573" i="1" s="1"/>
  <c r="J3573" i="1"/>
  <c r="O3573" i="1" s="1"/>
  <c r="L3573" i="1"/>
  <c r="M3573" i="1"/>
  <c r="N3573" i="1"/>
  <c r="I3574" i="1"/>
  <c r="J3574" i="1"/>
  <c r="O3574" i="1" s="1"/>
  <c r="K3574" i="1"/>
  <c r="L3574" i="1"/>
  <c r="M3574" i="1"/>
  <c r="N3574" i="1"/>
  <c r="I3575" i="1"/>
  <c r="M3575" i="1" s="1"/>
  <c r="J3575" i="1"/>
  <c r="O3575" i="1" s="1"/>
  <c r="K3575" i="1"/>
  <c r="L3575" i="1"/>
  <c r="N3575" i="1"/>
  <c r="I3576" i="1"/>
  <c r="L3576" i="1" s="1"/>
  <c r="J3576" i="1"/>
  <c r="O3576" i="1" s="1"/>
  <c r="M3576" i="1"/>
  <c r="I3577" i="1"/>
  <c r="L3577" i="1" s="1"/>
  <c r="J3577" i="1"/>
  <c r="O3577" i="1" s="1"/>
  <c r="K3577" i="1"/>
  <c r="M3577" i="1"/>
  <c r="N3577" i="1"/>
  <c r="I3578" i="1"/>
  <c r="M3578" i="1" s="1"/>
  <c r="J3578" i="1"/>
  <c r="O3578" i="1" s="1"/>
  <c r="K3578" i="1"/>
  <c r="L3578" i="1"/>
  <c r="N3578" i="1"/>
  <c r="I3579" i="1"/>
  <c r="N3579" i="1" s="1"/>
  <c r="J3579" i="1"/>
  <c r="O3579" i="1" s="1"/>
  <c r="K3579" i="1"/>
  <c r="L3579" i="1"/>
  <c r="M3579" i="1"/>
  <c r="I3580" i="1"/>
  <c r="M3580" i="1" s="1"/>
  <c r="J3580" i="1"/>
  <c r="O3580" i="1" s="1"/>
  <c r="K3580" i="1"/>
  <c r="L3580" i="1"/>
  <c r="N3580" i="1"/>
  <c r="I3581" i="1"/>
  <c r="J3581" i="1"/>
  <c r="O3581" i="1" s="1"/>
  <c r="I3582" i="1"/>
  <c r="J3582" i="1"/>
  <c r="O3582" i="1" s="1"/>
  <c r="K3582" i="1"/>
  <c r="L3582" i="1"/>
  <c r="M3582" i="1"/>
  <c r="N3582" i="1"/>
  <c r="I3583" i="1"/>
  <c r="M3583" i="1" s="1"/>
  <c r="J3583" i="1"/>
  <c r="O3583" i="1" s="1"/>
  <c r="K3583" i="1"/>
  <c r="L3583" i="1"/>
  <c r="I3584" i="1"/>
  <c r="M3584" i="1" s="1"/>
  <c r="J3584" i="1"/>
  <c r="O3584" i="1" s="1"/>
  <c r="L3584" i="1"/>
  <c r="I3585" i="1"/>
  <c r="J3585" i="1"/>
  <c r="O3585" i="1" s="1"/>
  <c r="I3586" i="1"/>
  <c r="M3586" i="1" s="1"/>
  <c r="J3586" i="1"/>
  <c r="O3586" i="1" s="1"/>
  <c r="K3586" i="1"/>
  <c r="L3586" i="1"/>
  <c r="I3587" i="1"/>
  <c r="N3587" i="1" s="1"/>
  <c r="J3587" i="1"/>
  <c r="O3587" i="1" s="1"/>
  <c r="K3587" i="1"/>
  <c r="L3587" i="1"/>
  <c r="M3587" i="1"/>
  <c r="I3588" i="1"/>
  <c r="N3588" i="1" s="1"/>
  <c r="J3588" i="1"/>
  <c r="O3588" i="1" s="1"/>
  <c r="K3588" i="1"/>
  <c r="L3588" i="1"/>
  <c r="M3588" i="1"/>
  <c r="I3589" i="1"/>
  <c r="J3589" i="1"/>
  <c r="O3589" i="1" s="1"/>
  <c r="I3590" i="1"/>
  <c r="J3590" i="1"/>
  <c r="O3590" i="1" s="1"/>
  <c r="K3590" i="1"/>
  <c r="L3590" i="1"/>
  <c r="M3590" i="1"/>
  <c r="N3590" i="1"/>
  <c r="I3591" i="1"/>
  <c r="M3591" i="1" s="1"/>
  <c r="J3591" i="1"/>
  <c r="O3591" i="1" s="1"/>
  <c r="L3591" i="1"/>
  <c r="N3591" i="1"/>
  <c r="I3592" i="1"/>
  <c r="J3592" i="1"/>
  <c r="O3592" i="1" s="1"/>
  <c r="L3592" i="1"/>
  <c r="M3592" i="1"/>
  <c r="I3593" i="1"/>
  <c r="J3593" i="1"/>
  <c r="O3593" i="1" s="1"/>
  <c r="I3594" i="1"/>
  <c r="M3594" i="1" s="1"/>
  <c r="J3594" i="1"/>
  <c r="O3594" i="1" s="1"/>
  <c r="L3594" i="1"/>
  <c r="N3594" i="1"/>
  <c r="I3595" i="1"/>
  <c r="N3595" i="1" s="1"/>
  <c r="J3595" i="1"/>
  <c r="O3595" i="1" s="1"/>
  <c r="K3595" i="1"/>
  <c r="L3595" i="1"/>
  <c r="M3595" i="1"/>
  <c r="I3596" i="1"/>
  <c r="J3596" i="1"/>
  <c r="O3596" i="1" s="1"/>
  <c r="I3597" i="1"/>
  <c r="K3597" i="1" s="1"/>
  <c r="J3597" i="1"/>
  <c r="O3597" i="1" s="1"/>
  <c r="L3597" i="1"/>
  <c r="M3597" i="1"/>
  <c r="N3597" i="1"/>
  <c r="I3598" i="1"/>
  <c r="J3598" i="1"/>
  <c r="O3598" i="1" s="1"/>
  <c r="K3598" i="1"/>
  <c r="L3598" i="1"/>
  <c r="M3598" i="1"/>
  <c r="N3598" i="1"/>
  <c r="I3599" i="1"/>
  <c r="M3599" i="1" s="1"/>
  <c r="J3599" i="1"/>
  <c r="O3599" i="1" s="1"/>
  <c r="K3599" i="1"/>
  <c r="N3599" i="1"/>
  <c r="I3600" i="1"/>
  <c r="J3600" i="1"/>
  <c r="O3600" i="1" s="1"/>
  <c r="L3600" i="1"/>
  <c r="M3600" i="1"/>
  <c r="I3601" i="1"/>
  <c r="L3601" i="1" s="1"/>
  <c r="J3601" i="1"/>
  <c r="O3601" i="1" s="1"/>
  <c r="K3601" i="1"/>
  <c r="M3601" i="1"/>
  <c r="N3601" i="1"/>
  <c r="I3602" i="1"/>
  <c r="M3602" i="1" s="1"/>
  <c r="J3602" i="1"/>
  <c r="O3602" i="1" s="1"/>
  <c r="K3602" i="1"/>
  <c r="N3602" i="1"/>
  <c r="I3603" i="1"/>
  <c r="N3603" i="1" s="1"/>
  <c r="J3603" i="1"/>
  <c r="O3603" i="1" s="1"/>
  <c r="K3603" i="1"/>
  <c r="L3603" i="1"/>
  <c r="M3603" i="1"/>
  <c r="I3604" i="1"/>
  <c r="J3604" i="1"/>
  <c r="O3604" i="1" s="1"/>
  <c r="I3605" i="1"/>
  <c r="K3605" i="1" s="1"/>
  <c r="J3605" i="1"/>
  <c r="O3605" i="1" s="1"/>
  <c r="L3605" i="1"/>
  <c r="M3605" i="1"/>
  <c r="I3606" i="1"/>
  <c r="J3606" i="1"/>
  <c r="O3606" i="1" s="1"/>
  <c r="K3606" i="1"/>
  <c r="L3606" i="1"/>
  <c r="M3606" i="1"/>
  <c r="N3606" i="1"/>
  <c r="I3607" i="1"/>
  <c r="M3607" i="1" s="1"/>
  <c r="J3607" i="1"/>
  <c r="O3607" i="1" s="1"/>
  <c r="K3607" i="1"/>
  <c r="L3607" i="1"/>
  <c r="I3608" i="1"/>
  <c r="J3608" i="1"/>
  <c r="O3608" i="1" s="1"/>
  <c r="I3609" i="1"/>
  <c r="L3609" i="1" s="1"/>
  <c r="J3609" i="1"/>
  <c r="O3609" i="1" s="1"/>
  <c r="K3609" i="1"/>
  <c r="M3609" i="1"/>
  <c r="I3610" i="1"/>
  <c r="M3610" i="1" s="1"/>
  <c r="J3610" i="1"/>
  <c r="O3610" i="1" s="1"/>
  <c r="K3610" i="1"/>
  <c r="L3610" i="1"/>
  <c r="I3611" i="1"/>
  <c r="N3611" i="1" s="1"/>
  <c r="J3611" i="1"/>
  <c r="O3611" i="1" s="1"/>
  <c r="K3611" i="1"/>
  <c r="L3611" i="1"/>
  <c r="M3611" i="1"/>
  <c r="I3612" i="1"/>
  <c r="J3612" i="1"/>
  <c r="O3612" i="1" s="1"/>
  <c r="K3612" i="1"/>
  <c r="L3612" i="1"/>
  <c r="M3612" i="1"/>
  <c r="N3612" i="1"/>
  <c r="I3613" i="1"/>
  <c r="K3613" i="1" s="1"/>
  <c r="J3613" i="1"/>
  <c r="O3613" i="1" s="1"/>
  <c r="M3613" i="1"/>
  <c r="N3613" i="1"/>
  <c r="I3614" i="1"/>
  <c r="J3614" i="1"/>
  <c r="O3614" i="1" s="1"/>
  <c r="K3614" i="1"/>
  <c r="L3614" i="1"/>
  <c r="M3614" i="1"/>
  <c r="N3614" i="1"/>
  <c r="I3615" i="1"/>
  <c r="M3615" i="1" s="1"/>
  <c r="J3615" i="1"/>
  <c r="O3615" i="1" s="1"/>
  <c r="K3615" i="1"/>
  <c r="L3615" i="1"/>
  <c r="N3615" i="1"/>
  <c r="I3616" i="1"/>
  <c r="J3616" i="1"/>
  <c r="O3616" i="1" s="1"/>
  <c r="I3617" i="1"/>
  <c r="L3617" i="1" s="1"/>
  <c r="J3617" i="1"/>
  <c r="O3617" i="1" s="1"/>
  <c r="M3617" i="1"/>
  <c r="N3617" i="1"/>
  <c r="I3618" i="1"/>
  <c r="M3618" i="1" s="1"/>
  <c r="J3618" i="1"/>
  <c r="O3618" i="1" s="1"/>
  <c r="K3618" i="1"/>
  <c r="L3618" i="1"/>
  <c r="N3618" i="1"/>
  <c r="I3619" i="1"/>
  <c r="N3619" i="1" s="1"/>
  <c r="J3619" i="1"/>
  <c r="O3619" i="1" s="1"/>
  <c r="K3619" i="1"/>
  <c r="L3619" i="1"/>
  <c r="M3619" i="1"/>
  <c r="I3620" i="1"/>
  <c r="M3620" i="1" s="1"/>
  <c r="J3620" i="1"/>
  <c r="O3620" i="1" s="1"/>
  <c r="K3620" i="1"/>
  <c r="L3620" i="1"/>
  <c r="I3621" i="1"/>
  <c r="K3621" i="1" s="1"/>
  <c r="J3621" i="1"/>
  <c r="O3621" i="1" s="1"/>
  <c r="L3621" i="1"/>
  <c r="N3621" i="1"/>
  <c r="I3622" i="1"/>
  <c r="J3622" i="1"/>
  <c r="O3622" i="1" s="1"/>
  <c r="K3622" i="1"/>
  <c r="L3622" i="1"/>
  <c r="M3622" i="1"/>
  <c r="N3622" i="1"/>
  <c r="I3623" i="1"/>
  <c r="J3623" i="1"/>
  <c r="O3623" i="1" s="1"/>
  <c r="I3624" i="1"/>
  <c r="J3624" i="1"/>
  <c r="O3624" i="1" s="1"/>
  <c r="L3624" i="1"/>
  <c r="M3624" i="1"/>
  <c r="I3625" i="1"/>
  <c r="L3625" i="1" s="1"/>
  <c r="J3625" i="1"/>
  <c r="O3625" i="1" s="1"/>
  <c r="K3625" i="1"/>
  <c r="N3625" i="1"/>
  <c r="I3626" i="1"/>
  <c r="J3626" i="1"/>
  <c r="O3626" i="1" s="1"/>
  <c r="I3627" i="1"/>
  <c r="N3627" i="1" s="1"/>
  <c r="J3627" i="1"/>
  <c r="O3627" i="1" s="1"/>
  <c r="K3627" i="1"/>
  <c r="L3627" i="1"/>
  <c r="M3627" i="1"/>
  <c r="I3628" i="1"/>
  <c r="N3628" i="1" s="1"/>
  <c r="J3628" i="1"/>
  <c r="O3628" i="1" s="1"/>
  <c r="L3628" i="1"/>
  <c r="M3628" i="1"/>
  <c r="I3629" i="1"/>
  <c r="K3629" i="1" s="1"/>
  <c r="J3629" i="1"/>
  <c r="O3629" i="1" s="1"/>
  <c r="L3629" i="1"/>
  <c r="M3629" i="1"/>
  <c r="I3630" i="1"/>
  <c r="J3630" i="1"/>
  <c r="O3630" i="1" s="1"/>
  <c r="K3630" i="1"/>
  <c r="L3630" i="1"/>
  <c r="M3630" i="1"/>
  <c r="N3630" i="1"/>
  <c r="I3631" i="1"/>
  <c r="J3631" i="1"/>
  <c r="O3631" i="1" s="1"/>
  <c r="I3632" i="1"/>
  <c r="K3632" i="1" s="1"/>
  <c r="J3632" i="1"/>
  <c r="O3632" i="1" s="1"/>
  <c r="L3632" i="1"/>
  <c r="M3632" i="1"/>
  <c r="I3633" i="1"/>
  <c r="L3633" i="1" s="1"/>
  <c r="J3633" i="1"/>
  <c r="O3633" i="1" s="1"/>
  <c r="K3633" i="1"/>
  <c r="N3633" i="1"/>
  <c r="I3634" i="1"/>
  <c r="M3634" i="1" s="1"/>
  <c r="J3634" i="1"/>
  <c r="O3634" i="1" s="1"/>
  <c r="K3634" i="1"/>
  <c r="L3634" i="1"/>
  <c r="N3634" i="1"/>
  <c r="I3635" i="1"/>
  <c r="J3635" i="1"/>
  <c r="O3635" i="1" s="1"/>
  <c r="I3636" i="1"/>
  <c r="M3636" i="1" s="1"/>
  <c r="J3636" i="1"/>
  <c r="O3636" i="1" s="1"/>
  <c r="K3636" i="1"/>
  <c r="L3636" i="1"/>
  <c r="I3637" i="1"/>
  <c r="L3637" i="1" s="1"/>
  <c r="J3637" i="1"/>
  <c r="O3637" i="1" s="1"/>
  <c r="K3637" i="1"/>
  <c r="M3637" i="1"/>
  <c r="N3637" i="1"/>
  <c r="I3638" i="1"/>
  <c r="J3638" i="1"/>
  <c r="O3638" i="1" s="1"/>
  <c r="K3638" i="1"/>
  <c r="L3638" i="1"/>
  <c r="M3638" i="1"/>
  <c r="N3638" i="1"/>
  <c r="I3639" i="1"/>
  <c r="N3639" i="1" s="1"/>
  <c r="J3639" i="1"/>
  <c r="O3639" i="1" s="1"/>
  <c r="K3639" i="1"/>
  <c r="L3639" i="1"/>
  <c r="M3639" i="1"/>
  <c r="I3640" i="1"/>
  <c r="J3640" i="1"/>
  <c r="O3640" i="1" s="1"/>
  <c r="I3641" i="1"/>
  <c r="L3641" i="1" s="1"/>
  <c r="J3641" i="1"/>
  <c r="O3641" i="1" s="1"/>
  <c r="K3641" i="1"/>
  <c r="M3641" i="1"/>
  <c r="N3641" i="1"/>
  <c r="I3642" i="1"/>
  <c r="M3642" i="1" s="1"/>
  <c r="J3642" i="1"/>
  <c r="O3642" i="1" s="1"/>
  <c r="L3642" i="1"/>
  <c r="N3642" i="1"/>
  <c r="I3643" i="1"/>
  <c r="N3643" i="1" s="1"/>
  <c r="J3643" i="1"/>
  <c r="O3643" i="1" s="1"/>
  <c r="K3643" i="1"/>
  <c r="L3643" i="1"/>
  <c r="I3644" i="1"/>
  <c r="J3644" i="1"/>
  <c r="O3644" i="1" s="1"/>
  <c r="I3645" i="1"/>
  <c r="J3645" i="1"/>
  <c r="O3645" i="1" s="1"/>
  <c r="K3645" i="1"/>
  <c r="L3645" i="1"/>
  <c r="M3645" i="1"/>
  <c r="N3645" i="1"/>
  <c r="I3646" i="1"/>
  <c r="J3646" i="1"/>
  <c r="O3646" i="1" s="1"/>
  <c r="K3646" i="1"/>
  <c r="L3646" i="1"/>
  <c r="M3646" i="1"/>
  <c r="N3646" i="1"/>
  <c r="I3647" i="1"/>
  <c r="N3647" i="1" s="1"/>
  <c r="J3647" i="1"/>
  <c r="O3647" i="1" s="1"/>
  <c r="L3647" i="1"/>
  <c r="M3647" i="1"/>
  <c r="I3648" i="1"/>
  <c r="K3648" i="1" s="1"/>
  <c r="J3648" i="1"/>
  <c r="O3648" i="1" s="1"/>
  <c r="L3648" i="1"/>
  <c r="N3648" i="1"/>
  <c r="I3649" i="1"/>
  <c r="L3649" i="1" s="1"/>
  <c r="J3649" i="1"/>
  <c r="O3649" i="1" s="1"/>
  <c r="K3649" i="1"/>
  <c r="M3649" i="1"/>
  <c r="N3649" i="1"/>
  <c r="I3650" i="1"/>
  <c r="J3650" i="1"/>
  <c r="O3650" i="1" s="1"/>
  <c r="I3651" i="1"/>
  <c r="N3651" i="1" s="1"/>
  <c r="J3651" i="1"/>
  <c r="O3651" i="1" s="1"/>
  <c r="K3651" i="1"/>
  <c r="L3651" i="1"/>
  <c r="I3652" i="1"/>
  <c r="L3652" i="1" s="1"/>
  <c r="J3652" i="1"/>
  <c r="O3652" i="1" s="1"/>
  <c r="K3652" i="1"/>
  <c r="M3652" i="1"/>
  <c r="N3652" i="1"/>
  <c r="I3653" i="1"/>
  <c r="N3653" i="1" s="1"/>
  <c r="J3653" i="1"/>
  <c r="O3653" i="1" s="1"/>
  <c r="K3653" i="1"/>
  <c r="L3653" i="1"/>
  <c r="M3653" i="1"/>
  <c r="I3654" i="1"/>
  <c r="J3654" i="1"/>
  <c r="O3654" i="1" s="1"/>
  <c r="K3654" i="1"/>
  <c r="L3654" i="1"/>
  <c r="M3654" i="1"/>
  <c r="N3654" i="1"/>
  <c r="I3655" i="1"/>
  <c r="J3655" i="1"/>
  <c r="O3655" i="1" s="1"/>
  <c r="I3656" i="1"/>
  <c r="K3656" i="1" s="1"/>
  <c r="J3656" i="1"/>
  <c r="O3656" i="1" s="1"/>
  <c r="L3656" i="1"/>
  <c r="M3656" i="1"/>
  <c r="N3656" i="1"/>
  <c r="I3657" i="1"/>
  <c r="L3657" i="1" s="1"/>
  <c r="J3657" i="1"/>
  <c r="O3657" i="1" s="1"/>
  <c r="M3657" i="1"/>
  <c r="N3657" i="1"/>
  <c r="I3658" i="1"/>
  <c r="M3658" i="1" s="1"/>
  <c r="J3658" i="1"/>
  <c r="O3658" i="1" s="1"/>
  <c r="K3658" i="1"/>
  <c r="L3658" i="1"/>
  <c r="I3659" i="1"/>
  <c r="J3659" i="1"/>
  <c r="O3659" i="1" s="1"/>
  <c r="I3660" i="1"/>
  <c r="J3660" i="1"/>
  <c r="O3660" i="1" s="1"/>
  <c r="K3660" i="1"/>
  <c r="L3660" i="1"/>
  <c r="M3660" i="1"/>
  <c r="N3660" i="1"/>
  <c r="I3661" i="1"/>
  <c r="N3661" i="1" s="1"/>
  <c r="J3661" i="1"/>
  <c r="O3661" i="1" s="1"/>
  <c r="L3661" i="1"/>
  <c r="M3661" i="1"/>
  <c r="I3662" i="1"/>
  <c r="J3662" i="1"/>
  <c r="O3662" i="1" s="1"/>
  <c r="K3662" i="1"/>
  <c r="L3662" i="1"/>
  <c r="M3662" i="1"/>
  <c r="N3662" i="1"/>
  <c r="I3663" i="1"/>
  <c r="M3663" i="1" s="1"/>
  <c r="J3663" i="1"/>
  <c r="O3663" i="1" s="1"/>
  <c r="K3663" i="1"/>
  <c r="L3663" i="1"/>
  <c r="N3663" i="1"/>
  <c r="I3664" i="1"/>
  <c r="K3664" i="1" s="1"/>
  <c r="J3664" i="1"/>
  <c r="O3664" i="1" s="1"/>
  <c r="L3664" i="1"/>
  <c r="M3664" i="1"/>
  <c r="N3664" i="1"/>
  <c r="I3665" i="1"/>
  <c r="J3665" i="1"/>
  <c r="O3665" i="1" s="1"/>
  <c r="I3666" i="1"/>
  <c r="M3666" i="1" s="1"/>
  <c r="J3666" i="1"/>
  <c r="O3666" i="1" s="1"/>
  <c r="K3666" i="1"/>
  <c r="L3666" i="1"/>
  <c r="I3667" i="1"/>
  <c r="N3667" i="1" s="1"/>
  <c r="J3667" i="1"/>
  <c r="O3667" i="1" s="1"/>
  <c r="K3667" i="1"/>
  <c r="M3667" i="1"/>
  <c r="I3668" i="1"/>
  <c r="N3668" i="1" s="1"/>
  <c r="J3668" i="1"/>
  <c r="O3668" i="1" s="1"/>
  <c r="K3668" i="1"/>
  <c r="L3668" i="1"/>
  <c r="M3668" i="1"/>
  <c r="I3669" i="1"/>
  <c r="J3669" i="1"/>
  <c r="O3669" i="1" s="1"/>
  <c r="I3670" i="1"/>
  <c r="J3670" i="1"/>
  <c r="O3670" i="1" s="1"/>
  <c r="K3670" i="1"/>
  <c r="L3670" i="1"/>
  <c r="M3670" i="1"/>
  <c r="N3670" i="1"/>
  <c r="I3671" i="1"/>
  <c r="M3671" i="1" s="1"/>
  <c r="J3671" i="1"/>
  <c r="O3671" i="1" s="1"/>
  <c r="K3671" i="1"/>
  <c r="L3671" i="1"/>
  <c r="I3672" i="1"/>
  <c r="K3672" i="1" s="1"/>
  <c r="J3672" i="1"/>
  <c r="O3672" i="1" s="1"/>
  <c r="M3672" i="1"/>
  <c r="N3672" i="1"/>
  <c r="I3673" i="1"/>
  <c r="L3673" i="1" s="1"/>
  <c r="J3673" i="1"/>
  <c r="O3673" i="1" s="1"/>
  <c r="K3673" i="1"/>
  <c r="M3673" i="1"/>
  <c r="I3674" i="1"/>
  <c r="J3674" i="1"/>
  <c r="O3674" i="1" s="1"/>
  <c r="I3675" i="1"/>
  <c r="N3675" i="1" s="1"/>
  <c r="J3675" i="1"/>
  <c r="O3675" i="1" s="1"/>
  <c r="K3675" i="1"/>
  <c r="L3675" i="1"/>
  <c r="M3675" i="1"/>
  <c r="I3676" i="1"/>
  <c r="N3676" i="1" s="1"/>
  <c r="J3676" i="1"/>
  <c r="O3676" i="1" s="1"/>
  <c r="L3676" i="1"/>
  <c r="M3676" i="1"/>
  <c r="I3677" i="1"/>
  <c r="M3677" i="1" s="1"/>
  <c r="J3677" i="1"/>
  <c r="O3677" i="1" s="1"/>
  <c r="K3677" i="1"/>
  <c r="L3677" i="1"/>
  <c r="N3677" i="1"/>
  <c r="I3678" i="1"/>
  <c r="J3678" i="1"/>
  <c r="O3678" i="1" s="1"/>
  <c r="K3678" i="1"/>
  <c r="L3678" i="1"/>
  <c r="M3678" i="1"/>
  <c r="N3678" i="1"/>
  <c r="I3679" i="1"/>
  <c r="J3679" i="1"/>
  <c r="O3679" i="1" s="1"/>
  <c r="I3680" i="1"/>
  <c r="J3680" i="1"/>
  <c r="O3680" i="1" s="1"/>
  <c r="I3681" i="1"/>
  <c r="L3681" i="1" s="1"/>
  <c r="J3681" i="1"/>
  <c r="O3681" i="1" s="1"/>
  <c r="K3681" i="1"/>
  <c r="M3681" i="1"/>
  <c r="I3682" i="1"/>
  <c r="M3682" i="1" s="1"/>
  <c r="J3682" i="1"/>
  <c r="O3682" i="1" s="1"/>
  <c r="K3682" i="1"/>
  <c r="N3682" i="1"/>
  <c r="I3683" i="1"/>
  <c r="N3683" i="1" s="1"/>
  <c r="J3683" i="1"/>
  <c r="O3683" i="1" s="1"/>
  <c r="K3683" i="1"/>
  <c r="L3683" i="1"/>
  <c r="M3683" i="1"/>
  <c r="I3684" i="1"/>
  <c r="J3684" i="1"/>
  <c r="O3684" i="1" s="1"/>
  <c r="I3685" i="1"/>
  <c r="M3685" i="1" s="1"/>
  <c r="J3685" i="1"/>
  <c r="O3685" i="1" s="1"/>
  <c r="K3685" i="1"/>
  <c r="L3685" i="1"/>
  <c r="I3686" i="1"/>
  <c r="J3686" i="1"/>
  <c r="O3686" i="1" s="1"/>
  <c r="K3686" i="1"/>
  <c r="L3686" i="1"/>
  <c r="M3686" i="1"/>
  <c r="N3686" i="1"/>
  <c r="I3687" i="1"/>
  <c r="L3687" i="1" s="1"/>
  <c r="J3687" i="1"/>
  <c r="O3687" i="1" s="1"/>
  <c r="K3687" i="1"/>
  <c r="M3687" i="1"/>
  <c r="N3687" i="1"/>
  <c r="I3688" i="1"/>
  <c r="K3688" i="1" s="1"/>
  <c r="J3688" i="1"/>
  <c r="O3688" i="1" s="1"/>
  <c r="L3688" i="1"/>
  <c r="M3688" i="1"/>
  <c r="I3689" i="1"/>
  <c r="J3689" i="1"/>
  <c r="O3689" i="1" s="1"/>
  <c r="I3690" i="1"/>
  <c r="M3690" i="1" s="1"/>
  <c r="J3690" i="1"/>
  <c r="O3690" i="1" s="1"/>
  <c r="K3690" i="1"/>
  <c r="L3690" i="1"/>
  <c r="N3690" i="1"/>
  <c r="I3691" i="1"/>
  <c r="N3691" i="1" s="1"/>
  <c r="J3691" i="1"/>
  <c r="O3691" i="1" s="1"/>
  <c r="L3691" i="1"/>
  <c r="M3691" i="1"/>
  <c r="I3692" i="1"/>
  <c r="M3692" i="1" s="1"/>
  <c r="J3692" i="1"/>
  <c r="O3692" i="1" s="1"/>
  <c r="K3692" i="1"/>
  <c r="L3692" i="1"/>
  <c r="N3692" i="1"/>
  <c r="I3693" i="1"/>
  <c r="J3693" i="1"/>
  <c r="O3693" i="1" s="1"/>
  <c r="I3694" i="1"/>
  <c r="J3694" i="1"/>
  <c r="O3694" i="1" s="1"/>
  <c r="K3694" i="1"/>
  <c r="L3694" i="1"/>
  <c r="M3694" i="1"/>
  <c r="N3694" i="1"/>
  <c r="I3695" i="1"/>
  <c r="J3695" i="1"/>
  <c r="O3695" i="1" s="1"/>
  <c r="K3695" i="1"/>
  <c r="L3695" i="1"/>
  <c r="M3695" i="1"/>
  <c r="N3695" i="1"/>
  <c r="I3696" i="1"/>
  <c r="K3696" i="1" s="1"/>
  <c r="J3696" i="1"/>
  <c r="O3696" i="1" s="1"/>
  <c r="L3696" i="1"/>
  <c r="M3696" i="1"/>
  <c r="I3697" i="1"/>
  <c r="L3697" i="1" s="1"/>
  <c r="J3697" i="1"/>
  <c r="O3697" i="1" s="1"/>
  <c r="K3697" i="1"/>
  <c r="N3697" i="1"/>
  <c r="I3698" i="1"/>
  <c r="M3698" i="1" s="1"/>
  <c r="J3698" i="1"/>
  <c r="O3698" i="1" s="1"/>
  <c r="K3698" i="1"/>
  <c r="L3698" i="1"/>
  <c r="N3698" i="1"/>
  <c r="I3699" i="1"/>
  <c r="J3699" i="1"/>
  <c r="O3699" i="1" s="1"/>
  <c r="I3700" i="1"/>
  <c r="M3700" i="1" s="1"/>
  <c r="J3700" i="1"/>
  <c r="O3700" i="1" s="1"/>
  <c r="K3700" i="1"/>
  <c r="L3700" i="1"/>
  <c r="I3701" i="1"/>
  <c r="L3701" i="1" s="1"/>
  <c r="J3701" i="1"/>
  <c r="O3701" i="1" s="1"/>
  <c r="K3701" i="1"/>
  <c r="M3701" i="1"/>
  <c r="N3701" i="1"/>
  <c r="I3702" i="1"/>
  <c r="J3702" i="1"/>
  <c r="O3702" i="1" s="1"/>
  <c r="K3702" i="1"/>
  <c r="L3702" i="1"/>
  <c r="M3702" i="1"/>
  <c r="N3702" i="1"/>
  <c r="I3703" i="1"/>
  <c r="N3703" i="1" s="1"/>
  <c r="J3703" i="1"/>
  <c r="O3703" i="1" s="1"/>
  <c r="K3703" i="1"/>
  <c r="L3703" i="1"/>
  <c r="M3703" i="1"/>
  <c r="I3704" i="1"/>
  <c r="J3704" i="1"/>
  <c r="O3704" i="1" s="1"/>
  <c r="I3705" i="1"/>
  <c r="L3705" i="1" s="1"/>
  <c r="J3705" i="1"/>
  <c r="O3705" i="1" s="1"/>
  <c r="K3705" i="1"/>
  <c r="M3705" i="1"/>
  <c r="N3705" i="1"/>
  <c r="I3706" i="1"/>
  <c r="M3706" i="1" s="1"/>
  <c r="J3706" i="1"/>
  <c r="O3706" i="1" s="1"/>
  <c r="L3706" i="1"/>
  <c r="N3706" i="1"/>
  <c r="I3707" i="1"/>
  <c r="N3707" i="1" s="1"/>
  <c r="J3707" i="1"/>
  <c r="O3707" i="1" s="1"/>
  <c r="K3707" i="1"/>
  <c r="L3707" i="1"/>
  <c r="I3708" i="1"/>
  <c r="J3708" i="1"/>
  <c r="O3708" i="1" s="1"/>
  <c r="I3709" i="1"/>
  <c r="J3709" i="1"/>
  <c r="O3709" i="1" s="1"/>
  <c r="K3709" i="1"/>
  <c r="L3709" i="1"/>
  <c r="M3709" i="1"/>
  <c r="N3709" i="1"/>
  <c r="I3710" i="1"/>
  <c r="J3710" i="1"/>
  <c r="O3710" i="1" s="1"/>
  <c r="K3710" i="1"/>
  <c r="L3710" i="1"/>
  <c r="M3710" i="1"/>
  <c r="N3710" i="1"/>
  <c r="I3711" i="1"/>
  <c r="N3711" i="1" s="1"/>
  <c r="J3711" i="1"/>
  <c r="O3711" i="1" s="1"/>
  <c r="L3711" i="1"/>
  <c r="M3711" i="1"/>
  <c r="I3712" i="1"/>
  <c r="K3712" i="1" s="1"/>
  <c r="J3712" i="1"/>
  <c r="O3712" i="1" s="1"/>
  <c r="L3712" i="1"/>
  <c r="N3712" i="1"/>
  <c r="I3713" i="1"/>
  <c r="L3713" i="1" s="1"/>
  <c r="J3713" i="1"/>
  <c r="O3713" i="1" s="1"/>
  <c r="K3713" i="1"/>
  <c r="M3713" i="1"/>
  <c r="N3713" i="1"/>
  <c r="I3714" i="1"/>
  <c r="J3714" i="1"/>
  <c r="O3714" i="1" s="1"/>
  <c r="I3715" i="1"/>
  <c r="N3715" i="1" s="1"/>
  <c r="J3715" i="1"/>
  <c r="O3715" i="1" s="1"/>
  <c r="K3715" i="1"/>
  <c r="L3715" i="1"/>
  <c r="I3716" i="1"/>
  <c r="L3716" i="1" s="1"/>
  <c r="J3716" i="1"/>
  <c r="O3716" i="1" s="1"/>
  <c r="K3716" i="1"/>
  <c r="M3716" i="1"/>
  <c r="N3716" i="1"/>
  <c r="I3717" i="1"/>
  <c r="N3717" i="1" s="1"/>
  <c r="J3717" i="1"/>
  <c r="O3717" i="1" s="1"/>
  <c r="K3717" i="1"/>
  <c r="L3717" i="1"/>
  <c r="M3717" i="1"/>
  <c r="I3718" i="1"/>
  <c r="J3718" i="1"/>
  <c r="O3718" i="1" s="1"/>
  <c r="K3718" i="1"/>
  <c r="L3718" i="1"/>
  <c r="M3718" i="1"/>
  <c r="N3718" i="1"/>
  <c r="I3719" i="1"/>
  <c r="J3719" i="1"/>
  <c r="O3719" i="1" s="1"/>
  <c r="I3720" i="1"/>
  <c r="K3720" i="1" s="1"/>
  <c r="J3720" i="1"/>
  <c r="O3720" i="1" s="1"/>
  <c r="L3720" i="1"/>
  <c r="M3720" i="1"/>
  <c r="N3720" i="1"/>
  <c r="I3721" i="1"/>
  <c r="L3721" i="1" s="1"/>
  <c r="J3721" i="1"/>
  <c r="O3721" i="1" s="1"/>
  <c r="M3721" i="1"/>
  <c r="N3721" i="1"/>
  <c r="I3722" i="1"/>
  <c r="M3722" i="1" s="1"/>
  <c r="J3722" i="1"/>
  <c r="O3722" i="1" s="1"/>
  <c r="K3722" i="1"/>
  <c r="L3722" i="1"/>
  <c r="I3723" i="1"/>
  <c r="J3723" i="1"/>
  <c r="O3723" i="1" s="1"/>
  <c r="I3724" i="1"/>
  <c r="J3724" i="1"/>
  <c r="O3724" i="1" s="1"/>
  <c r="K3724" i="1"/>
  <c r="L3724" i="1"/>
  <c r="M3724" i="1"/>
  <c r="N3724" i="1"/>
  <c r="I3725" i="1"/>
  <c r="N3725" i="1" s="1"/>
  <c r="J3725" i="1"/>
  <c r="O3725" i="1" s="1"/>
  <c r="L3725" i="1"/>
  <c r="M3725" i="1"/>
  <c r="I3726" i="1"/>
  <c r="J3726" i="1"/>
  <c r="O3726" i="1" s="1"/>
  <c r="K3726" i="1"/>
  <c r="L3726" i="1"/>
  <c r="M3726" i="1"/>
  <c r="N3726" i="1"/>
  <c r="I3727" i="1"/>
  <c r="M3727" i="1" s="1"/>
  <c r="J3727" i="1"/>
  <c r="O3727" i="1" s="1"/>
  <c r="K3727" i="1"/>
  <c r="L3727" i="1"/>
  <c r="N3727" i="1"/>
  <c r="I3728" i="1"/>
  <c r="K3728" i="1" s="1"/>
  <c r="J3728" i="1"/>
  <c r="O3728" i="1" s="1"/>
  <c r="L3728" i="1"/>
  <c r="M3728" i="1"/>
  <c r="N3728" i="1"/>
  <c r="I3729" i="1"/>
  <c r="J3729" i="1"/>
  <c r="O3729" i="1" s="1"/>
  <c r="I3730" i="1"/>
  <c r="M3730" i="1" s="1"/>
  <c r="J3730" i="1"/>
  <c r="O3730" i="1" s="1"/>
  <c r="K3730" i="1"/>
  <c r="L3730" i="1"/>
  <c r="I3731" i="1"/>
  <c r="N3731" i="1" s="1"/>
  <c r="J3731" i="1"/>
  <c r="O3731" i="1" s="1"/>
  <c r="K3731" i="1"/>
  <c r="M3731" i="1"/>
  <c r="I3732" i="1"/>
  <c r="N3732" i="1" s="1"/>
  <c r="J3732" i="1"/>
  <c r="O3732" i="1" s="1"/>
  <c r="K3732" i="1"/>
  <c r="L3732" i="1"/>
  <c r="M3732" i="1"/>
  <c r="I3733" i="1"/>
  <c r="J3733" i="1"/>
  <c r="O3733" i="1" s="1"/>
  <c r="I3734" i="1"/>
  <c r="J3734" i="1"/>
  <c r="O3734" i="1" s="1"/>
  <c r="K3734" i="1"/>
  <c r="L3734" i="1"/>
  <c r="M3734" i="1"/>
  <c r="N3734" i="1"/>
  <c r="I3735" i="1"/>
  <c r="M3735" i="1" s="1"/>
  <c r="J3735" i="1"/>
  <c r="O3735" i="1" s="1"/>
  <c r="K3735" i="1"/>
  <c r="L3735" i="1"/>
  <c r="I3736" i="1"/>
  <c r="K3736" i="1" s="1"/>
  <c r="J3736" i="1"/>
  <c r="O3736" i="1" s="1"/>
  <c r="M3736" i="1"/>
  <c r="N3736" i="1"/>
  <c r="I3737" i="1"/>
  <c r="L3737" i="1" s="1"/>
  <c r="J3737" i="1"/>
  <c r="O3737" i="1" s="1"/>
  <c r="K3737" i="1"/>
  <c r="M3737" i="1"/>
  <c r="I3738" i="1"/>
  <c r="J3738" i="1"/>
  <c r="O3738" i="1" s="1"/>
  <c r="I3739" i="1"/>
  <c r="N3739" i="1" s="1"/>
  <c r="J3739" i="1"/>
  <c r="O3739" i="1" s="1"/>
  <c r="K3739" i="1"/>
  <c r="L3739" i="1"/>
  <c r="M3739" i="1"/>
  <c r="I3740" i="1"/>
  <c r="N3740" i="1" s="1"/>
  <c r="J3740" i="1"/>
  <c r="O3740" i="1" s="1"/>
  <c r="L3740" i="1"/>
  <c r="M3740" i="1"/>
  <c r="I3741" i="1"/>
  <c r="M3741" i="1" s="1"/>
  <c r="J3741" i="1"/>
  <c r="O3741" i="1" s="1"/>
  <c r="K3741" i="1"/>
  <c r="L3741" i="1"/>
  <c r="N3741" i="1"/>
  <c r="I3742" i="1"/>
  <c r="J3742" i="1"/>
  <c r="O3742" i="1" s="1"/>
  <c r="K3742" i="1"/>
  <c r="L3742" i="1"/>
  <c r="M3742" i="1"/>
  <c r="N3742" i="1"/>
  <c r="I3743" i="1"/>
  <c r="J3743" i="1"/>
  <c r="O3743" i="1" s="1"/>
  <c r="I3744" i="1"/>
  <c r="J3744" i="1"/>
  <c r="O3744" i="1" s="1"/>
  <c r="I3745" i="1"/>
  <c r="L3745" i="1" s="1"/>
  <c r="J3745" i="1"/>
  <c r="O3745" i="1" s="1"/>
  <c r="K3745" i="1"/>
  <c r="M3745" i="1"/>
  <c r="I3746" i="1"/>
  <c r="M3746" i="1" s="1"/>
  <c r="J3746" i="1"/>
  <c r="O3746" i="1" s="1"/>
  <c r="K3746" i="1"/>
  <c r="N3746" i="1"/>
  <c r="I3747" i="1"/>
  <c r="N3747" i="1" s="1"/>
  <c r="J3747" i="1"/>
  <c r="O3747" i="1" s="1"/>
  <c r="K3747" i="1"/>
  <c r="L3747" i="1"/>
  <c r="M3747" i="1"/>
  <c r="I3748" i="1"/>
  <c r="J3748" i="1"/>
  <c r="O3748" i="1" s="1"/>
  <c r="I3749" i="1"/>
  <c r="M3749" i="1" s="1"/>
  <c r="J3749" i="1"/>
  <c r="O3749" i="1" s="1"/>
  <c r="K3749" i="1"/>
  <c r="L3749" i="1"/>
  <c r="I3750" i="1"/>
  <c r="J3750" i="1"/>
  <c r="O3750" i="1" s="1"/>
  <c r="K3750" i="1"/>
  <c r="L3750" i="1"/>
  <c r="M3750" i="1"/>
  <c r="N3750" i="1"/>
  <c r="I3751" i="1"/>
  <c r="L3751" i="1" s="1"/>
  <c r="J3751" i="1"/>
  <c r="O3751" i="1" s="1"/>
  <c r="K3751" i="1"/>
  <c r="M3751" i="1"/>
  <c r="N3751" i="1"/>
  <c r="I3752" i="1"/>
  <c r="K3752" i="1" s="1"/>
  <c r="J3752" i="1"/>
  <c r="O3752" i="1" s="1"/>
  <c r="L3752" i="1"/>
  <c r="M3752" i="1"/>
  <c r="I3753" i="1"/>
  <c r="J3753" i="1"/>
  <c r="O3753" i="1" s="1"/>
  <c r="I3754" i="1"/>
  <c r="M3754" i="1" s="1"/>
  <c r="J3754" i="1"/>
  <c r="O3754" i="1" s="1"/>
  <c r="K3754" i="1"/>
  <c r="L3754" i="1"/>
  <c r="N3754" i="1"/>
  <c r="I3755" i="1"/>
  <c r="N3755" i="1" s="1"/>
  <c r="J3755" i="1"/>
  <c r="O3755" i="1" s="1"/>
  <c r="L3755" i="1"/>
  <c r="M3755" i="1"/>
  <c r="I3756" i="1"/>
  <c r="M3756" i="1" s="1"/>
  <c r="J3756" i="1"/>
  <c r="O3756" i="1" s="1"/>
  <c r="K3756" i="1"/>
  <c r="L3756" i="1"/>
  <c r="N3756" i="1"/>
  <c r="I3757" i="1"/>
  <c r="J3757" i="1"/>
  <c r="O3757" i="1" s="1"/>
  <c r="I3758" i="1"/>
  <c r="J3758" i="1"/>
  <c r="O3758" i="1" s="1"/>
  <c r="K3758" i="1"/>
  <c r="L3758" i="1"/>
  <c r="M3758" i="1"/>
  <c r="N3758" i="1"/>
  <c r="I3759" i="1"/>
  <c r="J3759" i="1"/>
  <c r="O3759" i="1" s="1"/>
  <c r="K3759" i="1"/>
  <c r="L3759" i="1"/>
  <c r="M3759" i="1"/>
  <c r="N3759" i="1"/>
  <c r="I3760" i="1"/>
  <c r="K3760" i="1" s="1"/>
  <c r="J3760" i="1"/>
  <c r="O3760" i="1" s="1"/>
  <c r="L3760" i="1"/>
  <c r="M3760" i="1"/>
  <c r="I3761" i="1"/>
  <c r="L3761" i="1" s="1"/>
  <c r="J3761" i="1"/>
  <c r="O3761" i="1" s="1"/>
  <c r="K3761" i="1"/>
  <c r="N3761" i="1"/>
  <c r="I3762" i="1"/>
  <c r="M3762" i="1" s="1"/>
  <c r="J3762" i="1"/>
  <c r="O3762" i="1" s="1"/>
  <c r="K3762" i="1"/>
  <c r="L3762" i="1"/>
  <c r="N3762" i="1"/>
  <c r="I3763" i="1"/>
  <c r="J3763" i="1"/>
  <c r="O3763" i="1" s="1"/>
  <c r="I3764" i="1"/>
  <c r="M3764" i="1" s="1"/>
  <c r="J3764" i="1"/>
  <c r="O3764" i="1" s="1"/>
  <c r="K3764" i="1"/>
  <c r="L3764" i="1"/>
  <c r="I3765" i="1"/>
  <c r="L3765" i="1" s="1"/>
  <c r="J3765" i="1"/>
  <c r="O3765" i="1" s="1"/>
  <c r="K3765" i="1"/>
  <c r="M3765" i="1"/>
  <c r="N3765" i="1"/>
  <c r="I3766" i="1"/>
  <c r="J3766" i="1"/>
  <c r="O3766" i="1" s="1"/>
  <c r="K3766" i="1"/>
  <c r="L3766" i="1"/>
  <c r="M3766" i="1"/>
  <c r="N3766" i="1"/>
  <c r="I3767" i="1"/>
  <c r="N3767" i="1" s="1"/>
  <c r="J3767" i="1"/>
  <c r="O3767" i="1" s="1"/>
  <c r="K3767" i="1"/>
  <c r="L3767" i="1"/>
  <c r="M3767" i="1"/>
  <c r="I3768" i="1"/>
  <c r="J3768" i="1"/>
  <c r="O3768" i="1" s="1"/>
  <c r="I3769" i="1"/>
  <c r="L3769" i="1" s="1"/>
  <c r="J3769" i="1"/>
  <c r="O3769" i="1" s="1"/>
  <c r="K3769" i="1"/>
  <c r="M3769" i="1"/>
  <c r="N3769" i="1"/>
  <c r="I3770" i="1"/>
  <c r="M3770" i="1" s="1"/>
  <c r="J3770" i="1"/>
  <c r="O3770" i="1" s="1"/>
  <c r="L3770" i="1"/>
  <c r="N3770" i="1"/>
  <c r="I3771" i="1"/>
  <c r="N3771" i="1" s="1"/>
  <c r="J3771" i="1"/>
  <c r="O3771" i="1" s="1"/>
  <c r="K3771" i="1"/>
  <c r="L3771" i="1"/>
  <c r="I3772" i="1"/>
  <c r="J3772" i="1"/>
  <c r="O3772" i="1" s="1"/>
  <c r="N3772" i="1"/>
  <c r="I3773" i="1"/>
  <c r="J3773" i="1"/>
  <c r="O3773" i="1" s="1"/>
  <c r="K3773" i="1"/>
  <c r="L3773" i="1"/>
  <c r="M3773" i="1"/>
  <c r="N3773" i="1"/>
  <c r="I3774" i="1"/>
  <c r="J3774" i="1"/>
  <c r="O3774" i="1" s="1"/>
  <c r="K3774" i="1"/>
  <c r="L3774" i="1"/>
  <c r="M3774" i="1"/>
  <c r="N3774" i="1"/>
  <c r="I3775" i="1"/>
  <c r="N3775" i="1" s="1"/>
  <c r="J3775" i="1"/>
  <c r="O3775" i="1" s="1"/>
  <c r="L3775" i="1"/>
  <c r="M3775" i="1"/>
  <c r="I3776" i="1"/>
  <c r="K3776" i="1" s="1"/>
  <c r="J3776" i="1"/>
  <c r="O3776" i="1" s="1"/>
  <c r="L3776" i="1"/>
  <c r="N3776" i="1"/>
  <c r="I3777" i="1"/>
  <c r="L3777" i="1" s="1"/>
  <c r="J3777" i="1"/>
  <c r="O3777" i="1" s="1"/>
  <c r="K3777" i="1"/>
  <c r="M3777" i="1"/>
  <c r="N3777" i="1"/>
  <c r="I3778" i="1"/>
  <c r="J3778" i="1"/>
  <c r="O3778" i="1" s="1"/>
  <c r="I3779" i="1"/>
  <c r="J3779" i="1"/>
  <c r="O3779" i="1" s="1"/>
  <c r="K3779" i="1"/>
  <c r="L3779" i="1"/>
  <c r="I3780" i="1"/>
  <c r="L3780" i="1" s="1"/>
  <c r="J3780" i="1"/>
  <c r="O3780" i="1" s="1"/>
  <c r="K3780" i="1"/>
  <c r="M3780" i="1"/>
  <c r="N3780" i="1"/>
  <c r="I3781" i="1"/>
  <c r="N3781" i="1" s="1"/>
  <c r="J3781" i="1"/>
  <c r="O3781" i="1" s="1"/>
  <c r="K3781" i="1"/>
  <c r="L3781" i="1"/>
  <c r="M3781" i="1"/>
  <c r="I3782" i="1"/>
  <c r="J3782" i="1"/>
  <c r="O3782" i="1" s="1"/>
  <c r="K3782" i="1"/>
  <c r="L3782" i="1"/>
  <c r="M3782" i="1"/>
  <c r="N3782" i="1"/>
  <c r="I3783" i="1"/>
  <c r="J3783" i="1"/>
  <c r="O3783" i="1" s="1"/>
  <c r="I3784" i="1"/>
  <c r="K3784" i="1" s="1"/>
  <c r="J3784" i="1"/>
  <c r="O3784" i="1" s="1"/>
  <c r="L3784" i="1"/>
  <c r="M3784" i="1"/>
  <c r="N3784" i="1"/>
  <c r="I3785" i="1"/>
  <c r="L3785" i="1" s="1"/>
  <c r="J3785" i="1"/>
  <c r="O3785" i="1" s="1"/>
  <c r="M3785" i="1"/>
  <c r="N3785" i="1"/>
  <c r="I3786" i="1"/>
  <c r="M3786" i="1" s="1"/>
  <c r="J3786" i="1"/>
  <c r="O3786" i="1" s="1"/>
  <c r="K3786" i="1"/>
  <c r="L3786" i="1"/>
  <c r="I3787" i="1"/>
  <c r="J3787" i="1"/>
  <c r="O3787" i="1" s="1"/>
  <c r="I3788" i="1"/>
  <c r="J3788" i="1"/>
  <c r="O3788" i="1" s="1"/>
  <c r="K3788" i="1"/>
  <c r="L3788" i="1"/>
  <c r="M3788" i="1"/>
  <c r="N3788" i="1"/>
  <c r="I3789" i="1"/>
  <c r="N3789" i="1" s="1"/>
  <c r="J3789" i="1"/>
  <c r="O3789" i="1" s="1"/>
  <c r="L3789" i="1"/>
  <c r="M3789" i="1"/>
  <c r="I3790" i="1"/>
  <c r="J3790" i="1"/>
  <c r="O3790" i="1" s="1"/>
  <c r="K3790" i="1"/>
  <c r="L3790" i="1"/>
  <c r="M3790" i="1"/>
  <c r="N3790" i="1"/>
  <c r="I3791" i="1"/>
  <c r="M3791" i="1" s="1"/>
  <c r="J3791" i="1"/>
  <c r="O3791" i="1" s="1"/>
  <c r="K3791" i="1"/>
  <c r="L3791" i="1"/>
  <c r="N3791" i="1"/>
  <c r="I3792" i="1"/>
  <c r="K3792" i="1" s="1"/>
  <c r="J3792" i="1"/>
  <c r="O3792" i="1" s="1"/>
  <c r="L3792" i="1"/>
  <c r="M3792" i="1"/>
  <c r="N3792" i="1"/>
  <c r="I3793" i="1"/>
  <c r="J3793" i="1"/>
  <c r="O3793" i="1" s="1"/>
  <c r="I3794" i="1"/>
  <c r="J3794" i="1"/>
  <c r="O3794" i="1" s="1"/>
  <c r="K3794" i="1"/>
  <c r="L3794" i="1"/>
  <c r="I3795" i="1"/>
  <c r="N3795" i="1" s="1"/>
  <c r="J3795" i="1"/>
  <c r="O3795" i="1" s="1"/>
  <c r="K3795" i="1"/>
  <c r="M3795" i="1"/>
  <c r="I3796" i="1"/>
  <c r="N3796" i="1" s="1"/>
  <c r="J3796" i="1"/>
  <c r="O3796" i="1" s="1"/>
  <c r="K3796" i="1"/>
  <c r="L3796" i="1"/>
  <c r="M3796" i="1"/>
  <c r="I3797" i="1"/>
  <c r="J3797" i="1"/>
  <c r="O3797" i="1" s="1"/>
  <c r="I3798" i="1"/>
  <c r="J3798" i="1"/>
  <c r="O3798" i="1" s="1"/>
  <c r="K3798" i="1"/>
  <c r="L3798" i="1"/>
  <c r="M3798" i="1"/>
  <c r="N3798" i="1"/>
  <c r="I3799" i="1"/>
  <c r="J3799" i="1"/>
  <c r="O3799" i="1" s="1"/>
  <c r="K3799" i="1"/>
  <c r="L3799" i="1"/>
  <c r="I3800" i="1"/>
  <c r="K3800" i="1" s="1"/>
  <c r="J3800" i="1"/>
  <c r="O3800" i="1" s="1"/>
  <c r="M3800" i="1"/>
  <c r="N3800" i="1"/>
  <c r="I3801" i="1"/>
  <c r="L3801" i="1" s="1"/>
  <c r="J3801" i="1"/>
  <c r="O3801" i="1" s="1"/>
  <c r="K3801" i="1"/>
  <c r="M3801" i="1"/>
  <c r="I3802" i="1"/>
  <c r="J3802" i="1"/>
  <c r="O3802" i="1" s="1"/>
  <c r="I3803" i="1"/>
  <c r="N3803" i="1" s="1"/>
  <c r="J3803" i="1"/>
  <c r="O3803" i="1" s="1"/>
  <c r="K3803" i="1"/>
  <c r="L3803" i="1"/>
  <c r="M3803" i="1"/>
  <c r="I3804" i="1"/>
  <c r="N3804" i="1" s="1"/>
  <c r="J3804" i="1"/>
  <c r="O3804" i="1" s="1"/>
  <c r="L3804" i="1"/>
  <c r="M3804" i="1"/>
  <c r="I3805" i="1"/>
  <c r="M3805" i="1" s="1"/>
  <c r="J3805" i="1"/>
  <c r="O3805" i="1" s="1"/>
  <c r="K3805" i="1"/>
  <c r="L3805" i="1"/>
  <c r="N3805" i="1"/>
  <c r="I3806" i="1"/>
  <c r="J3806" i="1"/>
  <c r="O3806" i="1" s="1"/>
  <c r="K3806" i="1"/>
  <c r="L3806" i="1"/>
  <c r="M3806" i="1"/>
  <c r="N3806" i="1"/>
  <c r="I3807" i="1"/>
  <c r="L3807" i="1" s="1"/>
  <c r="J3807" i="1"/>
  <c r="O3807" i="1" s="1"/>
  <c r="N3807" i="1"/>
  <c r="I3808" i="1"/>
  <c r="J3808" i="1"/>
  <c r="O3808" i="1" s="1"/>
  <c r="N3808" i="1"/>
  <c r="I3809" i="1"/>
  <c r="K3809" i="1" s="1"/>
  <c r="J3809" i="1"/>
  <c r="O3809" i="1" s="1"/>
  <c r="M3809" i="1"/>
  <c r="I3810" i="1"/>
  <c r="J3810" i="1"/>
  <c r="O3810" i="1" s="1"/>
  <c r="K3810" i="1"/>
  <c r="N3810" i="1"/>
  <c r="I3811" i="1"/>
  <c r="N3811" i="1" s="1"/>
  <c r="J3811" i="1"/>
  <c r="O3811" i="1" s="1"/>
  <c r="K3811" i="1"/>
  <c r="L3811" i="1"/>
  <c r="M3811" i="1"/>
  <c r="I3812" i="1"/>
  <c r="J3812" i="1"/>
  <c r="O3812" i="1" s="1"/>
  <c r="M3812" i="1"/>
  <c r="I3813" i="1"/>
  <c r="J3813" i="1"/>
  <c r="O3813" i="1" s="1"/>
  <c r="K3813" i="1"/>
  <c r="L3813" i="1"/>
  <c r="I3814" i="1"/>
  <c r="J3814" i="1"/>
  <c r="O3814" i="1" s="1"/>
  <c r="K3814" i="1"/>
  <c r="L3814" i="1"/>
  <c r="M3814" i="1"/>
  <c r="N3814" i="1"/>
  <c r="I3815" i="1"/>
  <c r="L3815" i="1" s="1"/>
  <c r="J3815" i="1"/>
  <c r="O3815" i="1" s="1"/>
  <c r="K3815" i="1"/>
  <c r="M3815" i="1"/>
  <c r="N3815" i="1"/>
  <c r="I3816" i="1"/>
  <c r="K3816" i="1" s="1"/>
  <c r="J3816" i="1"/>
  <c r="O3816" i="1" s="1"/>
  <c r="L3816" i="1"/>
  <c r="M3816" i="1"/>
  <c r="I3817" i="1"/>
  <c r="M3817" i="1" s="1"/>
  <c r="J3817" i="1"/>
  <c r="O3817" i="1" s="1"/>
  <c r="I3818" i="1"/>
  <c r="M3818" i="1" s="1"/>
  <c r="J3818" i="1"/>
  <c r="O3818" i="1" s="1"/>
  <c r="K3818" i="1"/>
  <c r="L3818" i="1"/>
  <c r="N3818" i="1"/>
  <c r="I3819" i="1"/>
  <c r="N3819" i="1" s="1"/>
  <c r="J3819" i="1"/>
  <c r="O3819" i="1" s="1"/>
  <c r="L3819" i="1"/>
  <c r="M3819" i="1"/>
  <c r="I3820" i="1"/>
  <c r="M3820" i="1" s="1"/>
  <c r="J3820" i="1"/>
  <c r="O3820" i="1" s="1"/>
  <c r="K3820" i="1"/>
  <c r="L3820" i="1"/>
  <c r="N3820" i="1"/>
  <c r="I3821" i="1"/>
  <c r="J3821" i="1"/>
  <c r="O3821" i="1" s="1"/>
  <c r="I3822" i="1"/>
  <c r="J3822" i="1"/>
  <c r="O3822" i="1" s="1"/>
  <c r="K3822" i="1"/>
  <c r="L3822" i="1"/>
  <c r="M3822" i="1"/>
  <c r="N3822" i="1"/>
  <c r="I3823" i="1"/>
  <c r="J3823" i="1"/>
  <c r="O3823" i="1" s="1"/>
  <c r="K3823" i="1"/>
  <c r="L3823" i="1"/>
  <c r="M3823" i="1"/>
  <c r="N3823" i="1"/>
  <c r="I3824" i="1"/>
  <c r="J3824" i="1"/>
  <c r="O3824" i="1" s="1"/>
  <c r="L3824" i="1"/>
  <c r="M3824" i="1"/>
  <c r="I3825" i="1"/>
  <c r="J3825" i="1"/>
  <c r="O3825" i="1" s="1"/>
  <c r="I3826" i="1"/>
  <c r="M3826" i="1" s="1"/>
  <c r="J3826" i="1"/>
  <c r="O3826" i="1" s="1"/>
  <c r="K3826" i="1"/>
  <c r="L3826" i="1"/>
  <c r="N3826" i="1"/>
  <c r="I3827" i="1"/>
  <c r="J3827" i="1"/>
  <c r="O3827" i="1" s="1"/>
  <c r="M3827" i="1"/>
  <c r="I3828" i="1"/>
  <c r="J3828" i="1"/>
  <c r="O3828" i="1" s="1"/>
  <c r="K3828" i="1"/>
  <c r="L3828" i="1"/>
  <c r="I3829" i="1"/>
  <c r="L3829" i="1" s="1"/>
  <c r="J3829" i="1"/>
  <c r="O3829" i="1" s="1"/>
  <c r="K3829" i="1"/>
  <c r="M3829" i="1"/>
  <c r="N3829" i="1"/>
  <c r="I3830" i="1"/>
  <c r="J3830" i="1"/>
  <c r="O3830" i="1" s="1"/>
  <c r="K3830" i="1"/>
  <c r="L3830" i="1"/>
  <c r="M3830" i="1"/>
  <c r="N3830" i="1"/>
  <c r="I3831" i="1"/>
  <c r="N3831" i="1" s="1"/>
  <c r="J3831" i="1"/>
  <c r="O3831" i="1" s="1"/>
  <c r="K3831" i="1"/>
  <c r="L3831" i="1"/>
  <c r="M3831" i="1"/>
  <c r="I3832" i="1"/>
  <c r="N3832" i="1" s="1"/>
  <c r="J3832" i="1"/>
  <c r="O3832" i="1" s="1"/>
  <c r="M3832" i="1"/>
  <c r="I3833" i="1"/>
  <c r="L3833" i="1" s="1"/>
  <c r="J3833" i="1"/>
  <c r="O3833" i="1" s="1"/>
  <c r="K3833" i="1"/>
  <c r="M3833" i="1"/>
  <c r="N3833" i="1"/>
  <c r="I3834" i="1"/>
  <c r="J3834" i="1"/>
  <c r="O3834" i="1" s="1"/>
  <c r="L3834" i="1"/>
  <c r="N3834" i="1"/>
  <c r="I3835" i="1"/>
  <c r="N3835" i="1" s="1"/>
  <c r="J3835" i="1"/>
  <c r="O3835" i="1" s="1"/>
  <c r="K3835" i="1"/>
  <c r="L3835" i="1"/>
  <c r="I3836" i="1"/>
  <c r="J3836" i="1"/>
  <c r="O3836" i="1" s="1"/>
  <c r="I3837" i="1"/>
  <c r="J3837" i="1"/>
  <c r="O3837" i="1" s="1"/>
  <c r="K3837" i="1"/>
  <c r="L3837" i="1"/>
  <c r="M3837" i="1"/>
  <c r="N3837" i="1"/>
  <c r="I3838" i="1"/>
  <c r="J3838" i="1"/>
  <c r="O3838" i="1" s="1"/>
  <c r="K3838" i="1"/>
  <c r="L3838" i="1"/>
  <c r="M3838" i="1"/>
  <c r="N3838" i="1"/>
  <c r="I3839" i="1"/>
  <c r="J3839" i="1"/>
  <c r="O3839" i="1" s="1"/>
  <c r="L3839" i="1"/>
  <c r="M3839" i="1"/>
  <c r="I3840" i="1"/>
  <c r="J3840" i="1"/>
  <c r="O3840" i="1" s="1"/>
  <c r="I3841" i="1"/>
  <c r="L3841" i="1" s="1"/>
  <c r="J3841" i="1"/>
  <c r="O3841" i="1" s="1"/>
  <c r="K3841" i="1"/>
  <c r="M3841" i="1"/>
  <c r="N3841" i="1"/>
  <c r="I3842" i="1"/>
  <c r="J3842" i="1"/>
  <c r="O3842" i="1" s="1"/>
  <c r="N3842" i="1"/>
  <c r="I3843" i="1"/>
  <c r="J3843" i="1"/>
  <c r="O3843" i="1" s="1"/>
  <c r="K3843" i="1"/>
  <c r="L3843" i="1"/>
  <c r="I3844" i="1"/>
  <c r="L3844" i="1" s="1"/>
  <c r="J3844" i="1"/>
  <c r="O3844" i="1" s="1"/>
  <c r="K3844" i="1"/>
  <c r="M3844" i="1"/>
  <c r="I3845" i="1"/>
  <c r="N3845" i="1" s="1"/>
  <c r="J3845" i="1"/>
  <c r="O3845" i="1" s="1"/>
  <c r="K3845" i="1"/>
  <c r="L3845" i="1"/>
  <c r="M3845" i="1"/>
  <c r="I3846" i="1"/>
  <c r="J3846" i="1"/>
  <c r="O3846" i="1" s="1"/>
  <c r="K3846" i="1"/>
  <c r="L3846" i="1"/>
  <c r="M3846" i="1"/>
  <c r="N3846" i="1"/>
  <c r="I3847" i="1"/>
  <c r="N3847" i="1" s="1"/>
  <c r="J3847" i="1"/>
  <c r="O3847" i="1" s="1"/>
  <c r="M3847" i="1"/>
  <c r="I3848" i="1"/>
  <c r="K3848" i="1" s="1"/>
  <c r="J3848" i="1"/>
  <c r="O3848" i="1" s="1"/>
  <c r="L3848" i="1"/>
  <c r="M3848" i="1"/>
  <c r="N3848" i="1"/>
  <c r="I3849" i="1"/>
  <c r="J3849" i="1"/>
  <c r="O3849" i="1" s="1"/>
  <c r="M3849" i="1"/>
  <c r="N3849" i="1"/>
  <c r="I3850" i="1"/>
  <c r="M3850" i="1" s="1"/>
  <c r="J3850" i="1"/>
  <c r="O3850" i="1" s="1"/>
  <c r="K3850" i="1"/>
  <c r="L3850" i="1"/>
  <c r="I3851" i="1"/>
  <c r="J3851" i="1"/>
  <c r="O3851" i="1" s="1"/>
  <c r="I3852" i="1"/>
  <c r="J3852" i="1"/>
  <c r="O3852" i="1" s="1"/>
  <c r="K3852" i="1"/>
  <c r="L3852" i="1"/>
  <c r="M3852" i="1"/>
  <c r="N3852" i="1"/>
  <c r="I3853" i="1"/>
  <c r="L3853" i="1" s="1"/>
  <c r="J3853" i="1"/>
  <c r="O3853" i="1" s="1"/>
  <c r="M3853" i="1"/>
  <c r="I3854" i="1"/>
  <c r="J3854" i="1"/>
  <c r="O3854" i="1" s="1"/>
  <c r="K3854" i="1"/>
  <c r="L3854" i="1"/>
  <c r="M3854" i="1"/>
  <c r="N3854" i="1"/>
  <c r="I3855" i="1"/>
  <c r="M3855" i="1" s="1"/>
  <c r="J3855" i="1"/>
  <c r="O3855" i="1" s="1"/>
  <c r="K3855" i="1"/>
  <c r="L3855" i="1"/>
  <c r="N3855" i="1"/>
  <c r="I3856" i="1"/>
  <c r="K3856" i="1" s="1"/>
  <c r="J3856" i="1"/>
  <c r="O3856" i="1" s="1"/>
  <c r="L3856" i="1"/>
  <c r="M3856" i="1"/>
  <c r="N3856" i="1"/>
  <c r="I3857" i="1"/>
  <c r="J3857" i="1"/>
  <c r="O3857" i="1" s="1"/>
  <c r="I3858" i="1"/>
  <c r="L3858" i="1" s="1"/>
  <c r="J3858" i="1"/>
  <c r="O3858" i="1" s="1"/>
  <c r="K3858" i="1"/>
  <c r="I3859" i="1"/>
  <c r="J3859" i="1"/>
  <c r="O3859" i="1" s="1"/>
  <c r="I3860" i="1"/>
  <c r="N3860" i="1" s="1"/>
  <c r="J3860" i="1"/>
  <c r="O3860" i="1" s="1"/>
  <c r="K3860" i="1"/>
  <c r="L3860" i="1"/>
  <c r="M3860" i="1"/>
  <c r="I3861" i="1"/>
  <c r="M3861" i="1" s="1"/>
  <c r="J3861" i="1"/>
  <c r="O3861" i="1" s="1"/>
  <c r="N3861" i="1"/>
  <c r="I3862" i="1"/>
  <c r="J3862" i="1"/>
  <c r="O3862" i="1" s="1"/>
  <c r="K3862" i="1"/>
  <c r="L3862" i="1"/>
  <c r="M3862" i="1"/>
  <c r="N3862" i="1"/>
  <c r="I3863" i="1"/>
  <c r="J3863" i="1"/>
  <c r="O3863" i="1" s="1"/>
  <c r="K3863" i="1"/>
  <c r="L3863" i="1"/>
  <c r="I3864" i="1"/>
  <c r="N3864" i="1" s="1"/>
  <c r="J3864" i="1"/>
  <c r="O3864" i="1" s="1"/>
  <c r="M3864" i="1"/>
  <c r="I3865" i="1"/>
  <c r="L3865" i="1" s="1"/>
  <c r="J3865" i="1"/>
  <c r="O3865" i="1" s="1"/>
  <c r="K3865" i="1"/>
  <c r="M3865" i="1"/>
  <c r="I3866" i="1"/>
  <c r="L3866" i="1" s="1"/>
  <c r="J3866" i="1"/>
  <c r="O3866" i="1" s="1"/>
  <c r="N3866" i="1"/>
  <c r="I3867" i="1"/>
  <c r="N3867" i="1" s="1"/>
  <c r="J3867" i="1"/>
  <c r="O3867" i="1" s="1"/>
  <c r="K3867" i="1"/>
  <c r="L3867" i="1"/>
  <c r="M3867" i="1"/>
  <c r="I3868" i="1"/>
  <c r="J3868" i="1"/>
  <c r="O3868" i="1" s="1"/>
  <c r="I3869" i="1"/>
  <c r="M3869" i="1" s="1"/>
  <c r="J3869" i="1"/>
  <c r="O3869" i="1" s="1"/>
  <c r="K3869" i="1"/>
  <c r="L3869" i="1"/>
  <c r="N3869" i="1"/>
  <c r="I3870" i="1"/>
  <c r="J3870" i="1"/>
  <c r="O3870" i="1" s="1"/>
  <c r="K3870" i="1"/>
  <c r="L3870" i="1"/>
  <c r="M3870" i="1"/>
  <c r="N3870" i="1"/>
  <c r="I3871" i="1"/>
  <c r="J3871" i="1"/>
  <c r="O3871" i="1" s="1"/>
  <c r="I3872" i="1"/>
  <c r="J3872" i="1"/>
  <c r="O3872" i="1" s="1"/>
  <c r="N3872" i="1"/>
  <c r="I3873" i="1"/>
  <c r="J3873" i="1"/>
  <c r="O3873" i="1" s="1"/>
  <c r="K3873" i="1"/>
  <c r="M3873" i="1"/>
  <c r="I3874" i="1"/>
  <c r="J3874" i="1"/>
  <c r="O3874" i="1" s="1"/>
  <c r="I3875" i="1"/>
  <c r="N3875" i="1" s="1"/>
  <c r="J3875" i="1"/>
  <c r="O3875" i="1" s="1"/>
  <c r="K3875" i="1"/>
  <c r="L3875" i="1"/>
  <c r="M3875" i="1"/>
  <c r="I3876" i="1"/>
  <c r="J3876" i="1"/>
  <c r="O3876" i="1" s="1"/>
  <c r="M3876" i="1"/>
  <c r="N3876" i="1"/>
  <c r="I3877" i="1"/>
  <c r="J3877" i="1"/>
  <c r="O3877" i="1" s="1"/>
  <c r="K3877" i="1"/>
  <c r="L3877" i="1"/>
  <c r="I3878" i="1"/>
  <c r="J3878" i="1"/>
  <c r="O3878" i="1" s="1"/>
  <c r="K3878" i="1"/>
  <c r="L3878" i="1"/>
  <c r="M3878" i="1"/>
  <c r="N3878" i="1"/>
  <c r="I3879" i="1"/>
  <c r="J3879" i="1"/>
  <c r="O3879" i="1" s="1"/>
  <c r="I3880" i="1"/>
  <c r="K3880" i="1" s="1"/>
  <c r="J3880" i="1"/>
  <c r="O3880" i="1" s="1"/>
  <c r="L3880" i="1"/>
  <c r="M3880" i="1"/>
  <c r="I3881" i="1"/>
  <c r="N3881" i="1" s="1"/>
  <c r="J3881" i="1"/>
  <c r="O3881" i="1" s="1"/>
  <c r="M3881" i="1"/>
  <c r="I3882" i="1"/>
  <c r="M3882" i="1" s="1"/>
  <c r="J3882" i="1"/>
  <c r="O3882" i="1" s="1"/>
  <c r="K3882" i="1"/>
  <c r="L3882" i="1"/>
  <c r="N3882" i="1"/>
  <c r="I3883" i="1"/>
  <c r="J3883" i="1"/>
  <c r="O3883" i="1" s="1"/>
  <c r="L3883" i="1"/>
  <c r="M3883" i="1"/>
  <c r="I3884" i="1"/>
  <c r="M3884" i="1" s="1"/>
  <c r="J3884" i="1"/>
  <c r="O3884" i="1" s="1"/>
  <c r="K3884" i="1"/>
  <c r="L3884" i="1"/>
  <c r="N3884" i="1"/>
  <c r="I3885" i="1"/>
  <c r="J3885" i="1"/>
  <c r="O3885" i="1" s="1"/>
  <c r="I3886" i="1"/>
  <c r="J3886" i="1"/>
  <c r="O3886" i="1" s="1"/>
  <c r="K3886" i="1"/>
  <c r="L3886" i="1"/>
  <c r="M3886" i="1"/>
  <c r="N3886" i="1"/>
  <c r="I3887" i="1"/>
  <c r="J3887" i="1"/>
  <c r="O3887" i="1" s="1"/>
  <c r="K3887" i="1"/>
  <c r="L3887" i="1"/>
  <c r="M3887" i="1"/>
  <c r="N3887" i="1"/>
  <c r="I3888" i="1"/>
  <c r="L3888" i="1" s="1"/>
  <c r="J3888" i="1"/>
  <c r="O3888" i="1" s="1"/>
  <c r="M3888" i="1"/>
  <c r="I3889" i="1"/>
  <c r="J3889" i="1"/>
  <c r="O3889" i="1" s="1"/>
  <c r="I3890" i="1"/>
  <c r="M3890" i="1" s="1"/>
  <c r="J3890" i="1"/>
  <c r="O3890" i="1" s="1"/>
  <c r="K3890" i="1"/>
  <c r="L3890" i="1"/>
  <c r="N3890" i="1"/>
  <c r="I3891" i="1"/>
  <c r="J3891" i="1"/>
  <c r="O3891" i="1" s="1"/>
  <c r="M3891" i="1"/>
  <c r="I3892" i="1"/>
  <c r="J3892" i="1"/>
  <c r="O3892" i="1" s="1"/>
  <c r="K3892" i="1"/>
  <c r="L3892" i="1"/>
  <c r="I3893" i="1"/>
  <c r="L3893" i="1" s="1"/>
  <c r="J3893" i="1"/>
  <c r="O3893" i="1" s="1"/>
  <c r="K3893" i="1"/>
  <c r="M3893" i="1"/>
  <c r="N3893" i="1"/>
  <c r="I3894" i="1"/>
  <c r="J3894" i="1"/>
  <c r="O3894" i="1" s="1"/>
  <c r="K3894" i="1"/>
  <c r="L3894" i="1"/>
  <c r="M3894" i="1"/>
  <c r="N3894" i="1"/>
  <c r="I3895" i="1"/>
  <c r="N3895" i="1" s="1"/>
  <c r="J3895" i="1"/>
  <c r="O3895" i="1" s="1"/>
  <c r="K3895" i="1"/>
  <c r="L3895" i="1"/>
  <c r="M3895" i="1"/>
  <c r="I3896" i="1"/>
  <c r="N3896" i="1" s="1"/>
  <c r="J3896" i="1"/>
  <c r="O3896" i="1" s="1"/>
  <c r="M3896" i="1"/>
  <c r="I3897" i="1"/>
  <c r="L3897" i="1" s="1"/>
  <c r="J3897" i="1"/>
  <c r="O3897" i="1" s="1"/>
  <c r="K3897" i="1"/>
  <c r="M3897" i="1"/>
  <c r="N3897" i="1"/>
  <c r="I3898" i="1"/>
  <c r="J3898" i="1"/>
  <c r="O3898" i="1" s="1"/>
  <c r="L3898" i="1"/>
  <c r="N3898" i="1"/>
  <c r="I3899" i="1"/>
  <c r="N3899" i="1" s="1"/>
  <c r="J3899" i="1"/>
  <c r="O3899" i="1" s="1"/>
  <c r="K3899" i="1"/>
  <c r="L3899" i="1"/>
  <c r="I3900" i="1"/>
  <c r="J3900" i="1"/>
  <c r="O3900" i="1" s="1"/>
  <c r="I3901" i="1"/>
  <c r="J3901" i="1"/>
  <c r="O3901" i="1" s="1"/>
  <c r="K3901" i="1"/>
  <c r="L3901" i="1"/>
  <c r="M3901" i="1"/>
  <c r="N3901" i="1"/>
  <c r="I3902" i="1"/>
  <c r="J3902" i="1"/>
  <c r="O3902" i="1" s="1"/>
  <c r="K3902" i="1"/>
  <c r="L3902" i="1"/>
  <c r="M3902" i="1"/>
  <c r="N3902" i="1"/>
  <c r="I3903" i="1"/>
  <c r="L3903" i="1" s="1"/>
  <c r="J3903" i="1"/>
  <c r="O3903" i="1" s="1"/>
  <c r="M3903" i="1"/>
  <c r="I3904" i="1"/>
  <c r="J3904" i="1"/>
  <c r="O3904" i="1" s="1"/>
  <c r="I3905" i="1"/>
  <c r="L3905" i="1" s="1"/>
  <c r="J3905" i="1"/>
  <c r="O3905" i="1" s="1"/>
  <c r="K3905" i="1"/>
  <c r="M3905" i="1"/>
  <c r="N3905" i="1"/>
  <c r="I3906" i="1"/>
  <c r="J3906" i="1"/>
  <c r="O3906" i="1" s="1"/>
  <c r="L3906" i="1"/>
  <c r="N3906" i="1"/>
  <c r="I3907" i="1"/>
  <c r="J3907" i="1"/>
  <c r="O3907" i="1" s="1"/>
  <c r="K3907" i="1"/>
  <c r="L3907" i="1"/>
  <c r="I3908" i="1"/>
  <c r="L3908" i="1" s="1"/>
  <c r="J3908" i="1"/>
  <c r="O3908" i="1" s="1"/>
  <c r="K3908" i="1"/>
  <c r="N3908" i="1"/>
  <c r="I3909" i="1"/>
  <c r="N3909" i="1" s="1"/>
  <c r="J3909" i="1"/>
  <c r="O3909" i="1" s="1"/>
  <c r="K3909" i="1"/>
  <c r="L3909" i="1"/>
  <c r="M3909" i="1"/>
  <c r="I3910" i="1"/>
  <c r="J3910" i="1"/>
  <c r="O3910" i="1" s="1"/>
  <c r="K3910" i="1"/>
  <c r="L3910" i="1"/>
  <c r="M3910" i="1"/>
  <c r="N3910" i="1"/>
  <c r="I3911" i="1"/>
  <c r="K3911" i="1" s="1"/>
  <c r="J3911" i="1"/>
  <c r="O3911" i="1" s="1"/>
  <c r="M3911" i="1"/>
  <c r="N3911" i="1"/>
  <c r="I3912" i="1"/>
  <c r="K3912" i="1" s="1"/>
  <c r="J3912" i="1"/>
  <c r="O3912" i="1" s="1"/>
  <c r="L3912" i="1"/>
  <c r="M3912" i="1"/>
  <c r="N3912" i="1"/>
  <c r="I3913" i="1"/>
  <c r="J3913" i="1"/>
  <c r="O3913" i="1" s="1"/>
  <c r="I3914" i="1"/>
  <c r="K3914" i="1" s="1"/>
  <c r="J3914" i="1"/>
  <c r="O3914" i="1" s="1"/>
  <c r="L3914" i="1"/>
  <c r="I3915" i="1"/>
  <c r="N3915" i="1" s="1"/>
  <c r="J3915" i="1"/>
  <c r="O3915" i="1" s="1"/>
  <c r="K3915" i="1"/>
  <c r="L3915" i="1"/>
  <c r="M3915" i="1"/>
  <c r="I3916" i="1"/>
  <c r="J3916" i="1"/>
  <c r="O3916" i="1" s="1"/>
  <c r="K3916" i="1"/>
  <c r="L3916" i="1"/>
  <c r="M3916" i="1"/>
  <c r="N3916" i="1"/>
  <c r="I3917" i="1"/>
  <c r="J3917" i="1"/>
  <c r="O3917" i="1" s="1"/>
  <c r="L3917" i="1"/>
  <c r="M3917" i="1"/>
  <c r="I3918" i="1"/>
  <c r="J3918" i="1"/>
  <c r="O3918" i="1" s="1"/>
  <c r="K3918" i="1"/>
  <c r="L3918" i="1"/>
  <c r="M3918" i="1"/>
  <c r="N3918" i="1"/>
  <c r="I3919" i="1"/>
  <c r="J3919" i="1"/>
  <c r="O3919" i="1" s="1"/>
  <c r="I3920" i="1"/>
  <c r="K3920" i="1" s="1"/>
  <c r="J3920" i="1"/>
  <c r="O3920" i="1" s="1"/>
  <c r="L3920" i="1"/>
  <c r="M3920" i="1"/>
  <c r="N3920" i="1"/>
  <c r="I3921" i="1"/>
  <c r="N3921" i="1" s="1"/>
  <c r="J3921" i="1"/>
  <c r="O3921" i="1" s="1"/>
  <c r="M3921" i="1"/>
  <c r="I3922" i="1"/>
  <c r="J3922" i="1"/>
  <c r="O3922" i="1" s="1"/>
  <c r="I3923" i="1"/>
  <c r="J3923" i="1"/>
  <c r="O3923" i="1" s="1"/>
  <c r="K3923" i="1"/>
  <c r="M3923" i="1"/>
  <c r="I3924" i="1"/>
  <c r="N3924" i="1" s="1"/>
  <c r="J3924" i="1"/>
  <c r="O3924" i="1" s="1"/>
  <c r="K3924" i="1"/>
  <c r="L3924" i="1"/>
  <c r="M3924" i="1"/>
  <c r="I3925" i="1"/>
  <c r="J3925" i="1"/>
  <c r="O3925" i="1" s="1"/>
  <c r="I3926" i="1"/>
  <c r="J3926" i="1"/>
  <c r="O3926" i="1" s="1"/>
  <c r="K3926" i="1"/>
  <c r="L3926" i="1"/>
  <c r="M3926" i="1"/>
  <c r="N3926" i="1"/>
  <c r="I3927" i="1"/>
  <c r="M3927" i="1" s="1"/>
  <c r="J3927" i="1"/>
  <c r="O3927" i="1" s="1"/>
  <c r="L3927" i="1"/>
  <c r="N3927" i="1"/>
  <c r="I3928" i="1"/>
  <c r="J3928" i="1"/>
  <c r="O3928" i="1" s="1"/>
  <c r="M3928" i="1"/>
  <c r="N3928" i="1"/>
  <c r="I3929" i="1"/>
  <c r="J3929" i="1"/>
  <c r="O3929" i="1" s="1"/>
  <c r="K3929" i="1"/>
  <c r="M3929" i="1"/>
  <c r="I3930" i="1"/>
  <c r="M3930" i="1" s="1"/>
  <c r="J3930" i="1"/>
  <c r="O3930" i="1" s="1"/>
  <c r="K3930" i="1"/>
  <c r="N3930" i="1"/>
  <c r="I3931" i="1"/>
  <c r="N3931" i="1" s="1"/>
  <c r="J3931" i="1"/>
  <c r="O3931" i="1" s="1"/>
  <c r="K3931" i="1"/>
  <c r="L3931" i="1"/>
  <c r="M3931" i="1"/>
  <c r="I3932" i="1"/>
  <c r="J3932" i="1"/>
  <c r="O3932" i="1" s="1"/>
  <c r="I3933" i="1"/>
  <c r="M3933" i="1" s="1"/>
  <c r="J3933" i="1"/>
  <c r="O3933" i="1" s="1"/>
  <c r="K3933" i="1"/>
  <c r="N3933" i="1"/>
  <c r="I3934" i="1"/>
  <c r="J3934" i="1"/>
  <c r="O3934" i="1" s="1"/>
  <c r="K3934" i="1"/>
  <c r="L3934" i="1"/>
  <c r="M3934" i="1"/>
  <c r="N3934" i="1"/>
  <c r="I3935" i="1"/>
  <c r="J3935" i="1"/>
  <c r="O3935" i="1" s="1"/>
  <c r="I3936" i="1"/>
  <c r="J3936" i="1"/>
  <c r="O3936" i="1" s="1"/>
  <c r="I3937" i="1"/>
  <c r="K3937" i="1" s="1"/>
  <c r="J3937" i="1"/>
  <c r="O3937" i="1" s="1"/>
  <c r="M3937" i="1"/>
  <c r="I3938" i="1"/>
  <c r="J3938" i="1"/>
  <c r="O3938" i="1" s="1"/>
  <c r="K3938" i="1"/>
  <c r="N3938" i="1"/>
  <c r="I3939" i="1"/>
  <c r="N3939" i="1" s="1"/>
  <c r="J3939" i="1"/>
  <c r="O3939" i="1" s="1"/>
  <c r="K3939" i="1"/>
  <c r="L3939" i="1"/>
  <c r="M3939" i="1"/>
  <c r="I3940" i="1"/>
  <c r="K3940" i="1" s="1"/>
  <c r="J3940" i="1"/>
  <c r="O3940" i="1" s="1"/>
  <c r="L3940" i="1"/>
  <c r="N3940" i="1"/>
  <c r="I3941" i="1"/>
  <c r="J3941" i="1"/>
  <c r="O3941" i="1" s="1"/>
  <c r="I3942" i="1"/>
  <c r="J3942" i="1"/>
  <c r="O3942" i="1" s="1"/>
  <c r="K3942" i="1"/>
  <c r="L3942" i="1"/>
  <c r="M3942" i="1"/>
  <c r="N3942" i="1"/>
  <c r="I3943" i="1"/>
  <c r="L3943" i="1" s="1"/>
  <c r="J3943" i="1"/>
  <c r="O3943" i="1" s="1"/>
  <c r="K3943" i="1"/>
  <c r="M3943" i="1"/>
  <c r="I3944" i="1"/>
  <c r="M3944" i="1" s="1"/>
  <c r="J3944" i="1"/>
  <c r="O3944" i="1" s="1"/>
  <c r="L3944" i="1"/>
  <c r="I3945" i="1"/>
  <c r="J3945" i="1"/>
  <c r="O3945" i="1" s="1"/>
  <c r="I3946" i="1"/>
  <c r="M3946" i="1" s="1"/>
  <c r="J3946" i="1"/>
  <c r="O3946" i="1" s="1"/>
  <c r="K3946" i="1"/>
  <c r="L3946" i="1"/>
  <c r="N3946" i="1"/>
  <c r="I3947" i="1"/>
  <c r="L3947" i="1" s="1"/>
  <c r="J3947" i="1"/>
  <c r="O3947" i="1" s="1"/>
  <c r="M3947" i="1"/>
  <c r="I3948" i="1"/>
  <c r="J3948" i="1"/>
  <c r="O3948" i="1" s="1"/>
  <c r="I3949" i="1"/>
  <c r="M3949" i="1" s="1"/>
  <c r="J3949" i="1"/>
  <c r="O3949" i="1" s="1"/>
  <c r="K3949" i="1"/>
  <c r="L3949" i="1"/>
  <c r="I3950" i="1"/>
  <c r="K3950" i="1" s="1"/>
  <c r="J3950" i="1"/>
  <c r="O3950" i="1" s="1"/>
  <c r="L3950" i="1"/>
  <c r="N3950" i="1"/>
  <c r="I3951" i="1"/>
  <c r="J3951" i="1"/>
  <c r="O3951" i="1" s="1"/>
  <c r="K3951" i="1"/>
  <c r="L3951" i="1"/>
  <c r="M3951" i="1"/>
  <c r="N3951" i="1"/>
  <c r="I3952" i="1"/>
  <c r="J3952" i="1"/>
  <c r="O3952" i="1" s="1"/>
  <c r="I3953" i="1"/>
  <c r="J3953" i="1"/>
  <c r="O3953" i="1" s="1"/>
  <c r="L3953" i="1"/>
  <c r="M3953" i="1"/>
  <c r="I3954" i="1"/>
  <c r="L3954" i="1" s="1"/>
  <c r="J3954" i="1"/>
  <c r="O3954" i="1" s="1"/>
  <c r="K3954" i="1"/>
  <c r="N3954" i="1"/>
  <c r="I3955" i="1"/>
  <c r="J3955" i="1"/>
  <c r="O3955" i="1" s="1"/>
  <c r="I3956" i="1"/>
  <c r="N3956" i="1" s="1"/>
  <c r="J3956" i="1"/>
  <c r="O3956" i="1" s="1"/>
  <c r="K3956" i="1"/>
  <c r="L3956" i="1"/>
  <c r="M3956" i="1"/>
  <c r="I3957" i="1"/>
  <c r="N3957" i="1" s="1"/>
  <c r="J3957" i="1"/>
  <c r="O3957" i="1" s="1"/>
  <c r="L3957" i="1"/>
  <c r="M3957" i="1"/>
  <c r="I3958" i="1"/>
  <c r="K3958" i="1" s="1"/>
  <c r="J3958" i="1"/>
  <c r="O3958" i="1" s="1"/>
  <c r="L3958" i="1"/>
  <c r="M3958" i="1"/>
  <c r="I3959" i="1"/>
  <c r="J3959" i="1"/>
  <c r="O3959" i="1" s="1"/>
  <c r="K3959" i="1"/>
  <c r="L3959" i="1"/>
  <c r="M3959" i="1"/>
  <c r="N3959" i="1"/>
  <c r="I3960" i="1"/>
  <c r="J3960" i="1"/>
  <c r="O3960" i="1" s="1"/>
  <c r="I3961" i="1"/>
  <c r="J3961" i="1"/>
  <c r="O3961" i="1" s="1"/>
  <c r="L3961" i="1"/>
  <c r="M3961" i="1"/>
  <c r="I3962" i="1"/>
  <c r="L3962" i="1" s="1"/>
  <c r="J3962" i="1"/>
  <c r="O3962" i="1" s="1"/>
  <c r="K3962" i="1"/>
  <c r="M3962" i="1"/>
  <c r="I3963" i="1"/>
  <c r="J3963" i="1"/>
  <c r="O3963" i="1" s="1"/>
  <c r="I3964" i="1"/>
  <c r="N3964" i="1" s="1"/>
  <c r="J3964" i="1"/>
  <c r="O3964" i="1" s="1"/>
  <c r="K3964" i="1"/>
  <c r="L3964" i="1"/>
  <c r="M3964" i="1"/>
  <c r="I3965" i="1"/>
  <c r="L3965" i="1" s="1"/>
  <c r="J3965" i="1"/>
  <c r="O3965" i="1" s="1"/>
  <c r="K3965" i="1"/>
  <c r="M3965" i="1"/>
  <c r="N3965" i="1"/>
  <c r="I3966" i="1"/>
  <c r="K3966" i="1" s="1"/>
  <c r="J3966" i="1"/>
  <c r="O3966" i="1" s="1"/>
  <c r="L3966" i="1"/>
  <c r="M3966" i="1"/>
  <c r="N3966" i="1"/>
  <c r="I3967" i="1"/>
  <c r="J3967" i="1"/>
  <c r="O3967" i="1" s="1"/>
  <c r="K3967" i="1"/>
  <c r="L3967" i="1"/>
  <c r="M3967" i="1"/>
  <c r="N3967" i="1"/>
  <c r="I3968" i="1"/>
  <c r="M3968" i="1" s="1"/>
  <c r="J3968" i="1"/>
  <c r="O3968" i="1" s="1"/>
  <c r="K3968" i="1"/>
  <c r="L3968" i="1"/>
  <c r="N3968" i="1"/>
  <c r="I3969" i="1"/>
  <c r="L3969" i="1" s="1"/>
  <c r="J3969" i="1"/>
  <c r="O3969" i="1" s="1"/>
  <c r="M3969" i="1"/>
  <c r="I3970" i="1"/>
  <c r="L3970" i="1" s="1"/>
  <c r="J3970" i="1"/>
  <c r="O3970" i="1" s="1"/>
  <c r="K3970" i="1"/>
  <c r="M3970" i="1"/>
  <c r="N3970" i="1"/>
  <c r="I3971" i="1"/>
  <c r="M3971" i="1" s="1"/>
  <c r="J3971" i="1"/>
  <c r="O3971" i="1" s="1"/>
  <c r="K3971" i="1"/>
  <c r="L3971" i="1"/>
  <c r="N3971" i="1"/>
  <c r="I3972" i="1"/>
  <c r="N3972" i="1" s="1"/>
  <c r="J3972" i="1"/>
  <c r="O3972" i="1" s="1"/>
  <c r="K3972" i="1"/>
  <c r="L3972" i="1"/>
  <c r="M3972" i="1"/>
  <c r="I3973" i="1"/>
  <c r="K3973" i="1" s="1"/>
  <c r="J3973" i="1"/>
  <c r="O3973" i="1" s="1"/>
  <c r="L3973" i="1"/>
  <c r="N3973" i="1"/>
  <c r="I3974" i="1"/>
  <c r="J3974" i="1"/>
  <c r="O3974" i="1" s="1"/>
  <c r="I3975" i="1"/>
  <c r="J3975" i="1"/>
  <c r="O3975" i="1" s="1"/>
  <c r="K3975" i="1"/>
  <c r="L3975" i="1"/>
  <c r="M3975" i="1"/>
  <c r="N3975" i="1"/>
  <c r="I3976" i="1"/>
  <c r="M3976" i="1" s="1"/>
  <c r="J3976" i="1"/>
  <c r="O3976" i="1" s="1"/>
  <c r="K3976" i="1"/>
  <c r="L3976" i="1"/>
  <c r="I3977" i="1"/>
  <c r="M3977" i="1" s="1"/>
  <c r="J3977" i="1"/>
  <c r="O3977" i="1" s="1"/>
  <c r="L3977" i="1"/>
  <c r="I3978" i="1"/>
  <c r="J3978" i="1"/>
  <c r="O3978" i="1" s="1"/>
  <c r="I3979" i="1"/>
  <c r="M3979" i="1" s="1"/>
  <c r="J3979" i="1"/>
  <c r="O3979" i="1" s="1"/>
  <c r="K3979" i="1"/>
  <c r="L3979" i="1"/>
  <c r="I3980" i="1"/>
  <c r="N3980" i="1" s="1"/>
  <c r="J3980" i="1"/>
  <c r="O3980" i="1" s="1"/>
  <c r="K3980" i="1"/>
  <c r="L3980" i="1"/>
  <c r="M3980" i="1"/>
  <c r="I3981" i="1"/>
  <c r="N3981" i="1" s="1"/>
  <c r="J3981" i="1"/>
  <c r="O3981" i="1" s="1"/>
  <c r="K3981" i="1"/>
  <c r="L3981" i="1"/>
  <c r="M3981" i="1"/>
  <c r="I3982" i="1"/>
  <c r="J3982" i="1"/>
  <c r="O3982" i="1" s="1"/>
  <c r="I3983" i="1"/>
  <c r="J3983" i="1"/>
  <c r="O3983" i="1" s="1"/>
  <c r="K3983" i="1"/>
  <c r="L3983" i="1"/>
  <c r="M3983" i="1"/>
  <c r="N3983" i="1"/>
  <c r="I3984" i="1"/>
  <c r="M3984" i="1" s="1"/>
  <c r="J3984" i="1"/>
  <c r="O3984" i="1" s="1"/>
  <c r="L3984" i="1"/>
  <c r="N3984" i="1"/>
  <c r="I3985" i="1"/>
  <c r="J3985" i="1"/>
  <c r="O3985" i="1" s="1"/>
  <c r="L3985" i="1"/>
  <c r="M3985" i="1"/>
  <c r="I3986" i="1"/>
  <c r="J3986" i="1"/>
  <c r="O3986" i="1" s="1"/>
  <c r="I3987" i="1"/>
  <c r="M3987" i="1" s="1"/>
  <c r="J3987" i="1"/>
  <c r="O3987" i="1" s="1"/>
  <c r="L3987" i="1"/>
  <c r="N3987" i="1"/>
  <c r="I3988" i="1"/>
  <c r="N3988" i="1" s="1"/>
  <c r="J3988" i="1"/>
  <c r="O3988" i="1" s="1"/>
  <c r="K3988" i="1"/>
  <c r="L3988" i="1"/>
  <c r="M3988" i="1"/>
  <c r="I3989" i="1"/>
  <c r="J3989" i="1"/>
  <c r="O3989" i="1" s="1"/>
  <c r="I3990" i="1"/>
  <c r="K3990" i="1" s="1"/>
  <c r="J3990" i="1"/>
  <c r="O3990" i="1" s="1"/>
  <c r="L3990" i="1"/>
  <c r="M3990" i="1"/>
  <c r="N3990" i="1"/>
  <c r="I3991" i="1"/>
  <c r="J3991" i="1"/>
  <c r="O3991" i="1" s="1"/>
  <c r="K3991" i="1"/>
  <c r="L3991" i="1"/>
  <c r="M3991" i="1"/>
  <c r="N3991" i="1"/>
  <c r="I3992" i="1"/>
  <c r="M3992" i="1" s="1"/>
  <c r="J3992" i="1"/>
  <c r="O3992" i="1" s="1"/>
  <c r="K3992" i="1"/>
  <c r="N3992" i="1"/>
  <c r="I3993" i="1"/>
  <c r="J3993" i="1"/>
  <c r="O3993" i="1" s="1"/>
  <c r="L3993" i="1"/>
  <c r="M3993" i="1"/>
  <c r="I3994" i="1"/>
  <c r="L3994" i="1" s="1"/>
  <c r="J3994" i="1"/>
  <c r="O3994" i="1" s="1"/>
  <c r="K3994" i="1"/>
  <c r="M3994" i="1"/>
  <c r="N3994" i="1"/>
  <c r="I3995" i="1"/>
  <c r="M3995" i="1" s="1"/>
  <c r="J3995" i="1"/>
  <c r="O3995" i="1" s="1"/>
  <c r="K3995" i="1"/>
  <c r="N3995" i="1"/>
  <c r="I3996" i="1"/>
  <c r="N3996" i="1" s="1"/>
  <c r="J3996" i="1"/>
  <c r="O3996" i="1" s="1"/>
  <c r="K3996" i="1"/>
  <c r="L3996" i="1"/>
  <c r="M3996" i="1"/>
  <c r="I3997" i="1"/>
  <c r="J3997" i="1"/>
  <c r="O3997" i="1" s="1"/>
  <c r="I3998" i="1"/>
  <c r="K3998" i="1" s="1"/>
  <c r="J3998" i="1"/>
  <c r="O3998" i="1" s="1"/>
  <c r="L3998" i="1"/>
  <c r="M3998" i="1"/>
  <c r="I3999" i="1"/>
  <c r="J3999" i="1"/>
  <c r="O3999" i="1" s="1"/>
  <c r="K3999" i="1"/>
  <c r="L3999" i="1"/>
  <c r="M3999" i="1"/>
  <c r="N3999" i="1"/>
  <c r="I4000" i="1"/>
  <c r="M4000" i="1" s="1"/>
  <c r="J4000" i="1"/>
  <c r="O4000" i="1" s="1"/>
  <c r="K4000" i="1"/>
  <c r="L4000" i="1"/>
  <c r="I4001" i="1"/>
  <c r="J4001" i="1"/>
  <c r="O4001" i="1" s="1"/>
  <c r="I4002" i="1"/>
  <c r="L4002" i="1" s="1"/>
  <c r="J4002" i="1"/>
  <c r="O4002" i="1" s="1"/>
  <c r="K4002" i="1"/>
  <c r="M4002" i="1"/>
  <c r="I4003" i="1"/>
  <c r="M4003" i="1" s="1"/>
  <c r="J4003" i="1"/>
  <c r="O4003" i="1" s="1"/>
  <c r="K4003" i="1"/>
  <c r="L4003" i="1"/>
  <c r="I4004" i="1"/>
  <c r="N4004" i="1" s="1"/>
  <c r="J4004" i="1"/>
  <c r="O4004" i="1" s="1"/>
  <c r="K4004" i="1"/>
  <c r="L4004" i="1"/>
  <c r="M4004" i="1"/>
  <c r="I4005" i="1"/>
  <c r="J4005" i="1"/>
  <c r="O4005" i="1" s="1"/>
  <c r="K4005" i="1"/>
  <c r="L4005" i="1"/>
  <c r="M4005" i="1"/>
  <c r="N4005" i="1"/>
  <c r="I4006" i="1"/>
  <c r="K4006" i="1" s="1"/>
  <c r="J4006" i="1"/>
  <c r="O4006" i="1" s="1"/>
  <c r="M4006" i="1"/>
  <c r="N4006" i="1"/>
  <c r="I4007" i="1"/>
  <c r="J4007" i="1"/>
  <c r="O4007" i="1" s="1"/>
  <c r="K4007" i="1"/>
  <c r="L4007" i="1"/>
  <c r="M4007" i="1"/>
  <c r="N4007" i="1"/>
  <c r="I4008" i="1"/>
  <c r="M4008" i="1" s="1"/>
  <c r="J4008" i="1"/>
  <c r="O4008" i="1" s="1"/>
  <c r="K4008" i="1"/>
  <c r="L4008" i="1"/>
  <c r="N4008" i="1"/>
  <c r="I4009" i="1"/>
  <c r="J4009" i="1"/>
  <c r="O4009" i="1" s="1"/>
  <c r="I4010" i="1"/>
  <c r="L4010" i="1" s="1"/>
  <c r="J4010" i="1"/>
  <c r="O4010" i="1" s="1"/>
  <c r="M4010" i="1"/>
  <c r="N4010" i="1"/>
  <c r="I4011" i="1"/>
  <c r="M4011" i="1" s="1"/>
  <c r="J4011" i="1"/>
  <c r="O4011" i="1" s="1"/>
  <c r="K4011" i="1"/>
  <c r="L4011" i="1"/>
  <c r="N4011" i="1"/>
  <c r="I4012" i="1"/>
  <c r="N4012" i="1" s="1"/>
  <c r="J4012" i="1"/>
  <c r="O4012" i="1" s="1"/>
  <c r="K4012" i="1"/>
  <c r="L4012" i="1"/>
  <c r="M4012" i="1"/>
  <c r="I4013" i="1"/>
  <c r="M4013" i="1" s="1"/>
  <c r="J4013" i="1"/>
  <c r="O4013" i="1" s="1"/>
  <c r="K4013" i="1"/>
  <c r="L4013" i="1"/>
  <c r="I4014" i="1"/>
  <c r="K4014" i="1" s="1"/>
  <c r="J4014" i="1"/>
  <c r="O4014" i="1" s="1"/>
  <c r="L4014" i="1"/>
  <c r="N4014" i="1"/>
  <c r="I4015" i="1"/>
  <c r="J4015" i="1"/>
  <c r="O4015" i="1" s="1"/>
  <c r="K4015" i="1"/>
  <c r="L4015" i="1"/>
  <c r="M4015" i="1"/>
  <c r="N4015" i="1"/>
  <c r="I4016" i="1"/>
  <c r="J4016" i="1"/>
  <c r="O4016" i="1" s="1"/>
  <c r="I4017" i="1"/>
  <c r="J4017" i="1"/>
  <c r="O4017" i="1" s="1"/>
  <c r="L4017" i="1"/>
  <c r="M4017" i="1"/>
  <c r="I4018" i="1"/>
  <c r="L4018" i="1" s="1"/>
  <c r="J4018" i="1"/>
  <c r="O4018" i="1" s="1"/>
  <c r="K4018" i="1"/>
  <c r="N4018" i="1"/>
  <c r="I4019" i="1"/>
  <c r="J4019" i="1"/>
  <c r="O4019" i="1" s="1"/>
  <c r="I4020" i="1"/>
  <c r="N4020" i="1" s="1"/>
  <c r="J4020" i="1"/>
  <c r="O4020" i="1" s="1"/>
  <c r="K4020" i="1"/>
  <c r="L4020" i="1"/>
  <c r="M4020" i="1"/>
  <c r="I4021" i="1"/>
  <c r="N4021" i="1" s="1"/>
  <c r="J4021" i="1"/>
  <c r="O4021" i="1" s="1"/>
  <c r="L4021" i="1"/>
  <c r="M4021" i="1"/>
  <c r="I4022" i="1"/>
  <c r="K4022" i="1" s="1"/>
  <c r="J4022" i="1"/>
  <c r="O4022" i="1" s="1"/>
  <c r="L4022" i="1"/>
  <c r="M4022" i="1"/>
  <c r="I4023" i="1"/>
  <c r="J4023" i="1"/>
  <c r="O4023" i="1" s="1"/>
  <c r="K4023" i="1"/>
  <c r="L4023" i="1"/>
  <c r="M4023" i="1"/>
  <c r="N4023" i="1"/>
  <c r="I4024" i="1"/>
  <c r="J4024" i="1"/>
  <c r="O4024" i="1" s="1"/>
  <c r="I4025" i="1"/>
  <c r="J4025" i="1"/>
  <c r="O4025" i="1" s="1"/>
  <c r="L4025" i="1"/>
  <c r="M4025" i="1"/>
  <c r="I4026" i="1"/>
  <c r="L4026" i="1" s="1"/>
  <c r="J4026" i="1"/>
  <c r="O4026" i="1" s="1"/>
  <c r="K4026" i="1"/>
  <c r="M4026" i="1"/>
  <c r="I4027" i="1"/>
  <c r="J4027" i="1"/>
  <c r="O4027" i="1" s="1"/>
  <c r="I4028" i="1"/>
  <c r="N4028" i="1" s="1"/>
  <c r="J4028" i="1"/>
  <c r="O4028" i="1" s="1"/>
  <c r="K4028" i="1"/>
  <c r="L4028" i="1"/>
  <c r="M4028" i="1"/>
  <c r="I4029" i="1"/>
  <c r="L4029" i="1" s="1"/>
  <c r="J4029" i="1"/>
  <c r="O4029" i="1" s="1"/>
  <c r="K4029" i="1"/>
  <c r="M4029" i="1"/>
  <c r="N4029" i="1"/>
  <c r="I4030" i="1"/>
  <c r="K4030" i="1" s="1"/>
  <c r="J4030" i="1"/>
  <c r="O4030" i="1" s="1"/>
  <c r="L4030" i="1"/>
  <c r="M4030" i="1"/>
  <c r="N4030" i="1"/>
  <c r="I4031" i="1"/>
  <c r="J4031" i="1"/>
  <c r="O4031" i="1" s="1"/>
  <c r="K4031" i="1"/>
  <c r="L4031" i="1"/>
  <c r="M4031" i="1"/>
  <c r="N4031" i="1"/>
  <c r="I4032" i="1"/>
  <c r="M4032" i="1" s="1"/>
  <c r="J4032" i="1"/>
  <c r="O4032" i="1" s="1"/>
  <c r="K4032" i="1"/>
  <c r="L4032" i="1"/>
  <c r="N4032" i="1"/>
  <c r="I4033" i="1"/>
  <c r="L4033" i="1" s="1"/>
  <c r="J4033" i="1"/>
  <c r="O4033" i="1" s="1"/>
  <c r="M4033" i="1"/>
  <c r="I4034" i="1"/>
  <c r="L4034" i="1" s="1"/>
  <c r="J4034" i="1"/>
  <c r="O4034" i="1" s="1"/>
  <c r="K4034" i="1"/>
  <c r="M4034" i="1"/>
  <c r="N4034" i="1"/>
  <c r="I4035" i="1"/>
  <c r="M4035" i="1" s="1"/>
  <c r="J4035" i="1"/>
  <c r="O4035" i="1" s="1"/>
  <c r="K4035" i="1"/>
  <c r="L4035" i="1"/>
  <c r="N4035" i="1"/>
  <c r="I4036" i="1"/>
  <c r="N4036" i="1" s="1"/>
  <c r="J4036" i="1"/>
  <c r="O4036" i="1" s="1"/>
  <c r="K4036" i="1"/>
  <c r="L4036" i="1"/>
  <c r="M4036" i="1"/>
  <c r="I4037" i="1"/>
  <c r="M4037" i="1" s="1"/>
  <c r="J4037" i="1"/>
  <c r="O4037" i="1" s="1"/>
  <c r="K4037" i="1"/>
  <c r="L4037" i="1"/>
  <c r="N4037" i="1"/>
  <c r="I4038" i="1"/>
  <c r="J4038" i="1"/>
  <c r="O4038" i="1" s="1"/>
  <c r="I4039" i="1"/>
  <c r="J4039" i="1"/>
  <c r="O4039" i="1" s="1"/>
  <c r="K4039" i="1"/>
  <c r="L4039" i="1"/>
  <c r="M4039" i="1"/>
  <c r="N4039" i="1"/>
  <c r="I4040" i="1"/>
  <c r="M4040" i="1" s="1"/>
  <c r="J4040" i="1"/>
  <c r="O4040" i="1" s="1"/>
  <c r="K4040" i="1"/>
  <c r="L4040" i="1"/>
  <c r="I4041" i="1"/>
  <c r="M4041" i="1" s="1"/>
  <c r="J4041" i="1"/>
  <c r="O4041" i="1" s="1"/>
  <c r="L4041" i="1"/>
  <c r="I4042" i="1"/>
  <c r="J4042" i="1"/>
  <c r="O4042" i="1" s="1"/>
  <c r="I4043" i="1"/>
  <c r="M4043" i="1" s="1"/>
  <c r="J4043" i="1"/>
  <c r="O4043" i="1" s="1"/>
  <c r="K4043" i="1"/>
  <c r="L4043" i="1"/>
  <c r="I4044" i="1"/>
  <c r="N4044" i="1" s="1"/>
  <c r="J4044" i="1"/>
  <c r="O4044" i="1" s="1"/>
  <c r="K4044" i="1"/>
  <c r="L4044" i="1"/>
  <c r="M4044" i="1"/>
  <c r="I4045" i="1"/>
  <c r="N4045" i="1" s="1"/>
  <c r="J4045" i="1"/>
  <c r="O4045" i="1" s="1"/>
  <c r="K4045" i="1"/>
  <c r="L4045" i="1"/>
  <c r="M4045" i="1"/>
  <c r="I4046" i="1"/>
  <c r="J4046" i="1"/>
  <c r="O4046" i="1" s="1"/>
  <c r="I4047" i="1"/>
  <c r="J4047" i="1"/>
  <c r="O4047" i="1" s="1"/>
  <c r="K4047" i="1"/>
  <c r="L4047" i="1"/>
  <c r="M4047" i="1"/>
  <c r="N4047" i="1"/>
  <c r="I4048" i="1"/>
  <c r="M4048" i="1" s="1"/>
  <c r="J4048" i="1"/>
  <c r="O4048" i="1" s="1"/>
  <c r="L4048" i="1"/>
  <c r="N4048" i="1"/>
  <c r="I4049" i="1"/>
  <c r="J4049" i="1"/>
  <c r="O4049" i="1" s="1"/>
  <c r="L4049" i="1"/>
  <c r="M4049" i="1"/>
  <c r="I4050" i="1"/>
  <c r="J4050" i="1"/>
  <c r="O4050" i="1" s="1"/>
  <c r="I4051" i="1"/>
  <c r="M4051" i="1" s="1"/>
  <c r="J4051" i="1"/>
  <c r="O4051" i="1" s="1"/>
  <c r="L4051" i="1"/>
  <c r="N4051" i="1"/>
  <c r="I4052" i="1"/>
  <c r="N4052" i="1" s="1"/>
  <c r="J4052" i="1"/>
  <c r="O4052" i="1" s="1"/>
  <c r="K4052" i="1"/>
  <c r="L4052" i="1"/>
  <c r="M4052" i="1"/>
  <c r="I4053" i="1"/>
  <c r="J4053" i="1"/>
  <c r="O4053" i="1" s="1"/>
  <c r="I4054" i="1"/>
  <c r="K4054" i="1" s="1"/>
  <c r="J4054" i="1"/>
  <c r="O4054" i="1" s="1"/>
  <c r="L4054" i="1"/>
  <c r="M4054" i="1"/>
  <c r="N4054" i="1"/>
  <c r="I4055" i="1"/>
  <c r="J4055" i="1"/>
  <c r="O4055" i="1" s="1"/>
  <c r="K4055" i="1"/>
  <c r="L4055" i="1"/>
  <c r="M4055" i="1"/>
  <c r="N4055" i="1"/>
  <c r="I4056" i="1"/>
  <c r="M4056" i="1" s="1"/>
  <c r="J4056" i="1"/>
  <c r="O4056" i="1" s="1"/>
  <c r="K4056" i="1"/>
  <c r="N4056" i="1"/>
  <c r="I4057" i="1"/>
  <c r="J4057" i="1"/>
  <c r="O4057" i="1" s="1"/>
  <c r="L4057" i="1"/>
  <c r="M4057" i="1"/>
  <c r="I4058" i="1"/>
  <c r="L4058" i="1" s="1"/>
  <c r="J4058" i="1"/>
  <c r="O4058" i="1" s="1"/>
  <c r="K4058" i="1"/>
  <c r="M4058" i="1"/>
  <c r="N4058" i="1"/>
  <c r="I4059" i="1"/>
  <c r="M4059" i="1" s="1"/>
  <c r="J4059" i="1"/>
  <c r="O4059" i="1" s="1"/>
  <c r="K4059" i="1"/>
  <c r="N4059" i="1"/>
  <c r="I4060" i="1"/>
  <c r="N4060" i="1" s="1"/>
  <c r="J4060" i="1"/>
  <c r="O4060" i="1" s="1"/>
  <c r="K4060" i="1"/>
  <c r="L4060" i="1"/>
  <c r="M4060" i="1"/>
  <c r="I4061" i="1"/>
  <c r="J4061" i="1"/>
  <c r="O4061" i="1" s="1"/>
  <c r="I4062" i="1"/>
  <c r="K4062" i="1" s="1"/>
  <c r="J4062" i="1"/>
  <c r="O4062" i="1" s="1"/>
  <c r="L4062" i="1"/>
  <c r="M4062" i="1"/>
  <c r="I4063" i="1"/>
  <c r="J4063" i="1"/>
  <c r="O4063" i="1" s="1"/>
  <c r="K4063" i="1"/>
  <c r="L4063" i="1"/>
  <c r="M4063" i="1"/>
  <c r="N4063" i="1"/>
  <c r="I4064" i="1"/>
  <c r="M4064" i="1" s="1"/>
  <c r="J4064" i="1"/>
  <c r="O4064" i="1" s="1"/>
  <c r="K4064" i="1"/>
  <c r="L4064" i="1"/>
  <c r="I4065" i="1"/>
  <c r="J4065" i="1"/>
  <c r="O4065" i="1" s="1"/>
  <c r="I4066" i="1"/>
  <c r="L4066" i="1" s="1"/>
  <c r="J4066" i="1"/>
  <c r="O4066" i="1" s="1"/>
  <c r="K4066" i="1"/>
  <c r="M4066" i="1"/>
  <c r="I4067" i="1"/>
  <c r="M4067" i="1" s="1"/>
  <c r="J4067" i="1"/>
  <c r="O4067" i="1" s="1"/>
  <c r="K4067" i="1"/>
  <c r="L4067" i="1"/>
  <c r="I4068" i="1"/>
  <c r="N4068" i="1" s="1"/>
  <c r="J4068" i="1"/>
  <c r="O4068" i="1" s="1"/>
  <c r="K4068" i="1"/>
  <c r="L4068" i="1"/>
  <c r="M4068" i="1"/>
  <c r="I4069" i="1"/>
  <c r="J4069" i="1"/>
  <c r="O4069" i="1" s="1"/>
  <c r="K4069" i="1"/>
  <c r="L4069" i="1"/>
  <c r="M4069" i="1"/>
  <c r="N4069" i="1"/>
  <c r="I4070" i="1"/>
  <c r="K4070" i="1" s="1"/>
  <c r="J4070" i="1"/>
  <c r="O4070" i="1" s="1"/>
  <c r="M4070" i="1"/>
  <c r="N4070" i="1"/>
  <c r="I4071" i="1"/>
  <c r="J4071" i="1"/>
  <c r="O4071" i="1" s="1"/>
  <c r="K4071" i="1"/>
  <c r="L4071" i="1"/>
  <c r="M4071" i="1"/>
  <c r="N4071" i="1"/>
  <c r="I4072" i="1"/>
  <c r="M4072" i="1" s="1"/>
  <c r="J4072" i="1"/>
  <c r="O4072" i="1" s="1"/>
  <c r="K4072" i="1"/>
  <c r="L4072" i="1"/>
  <c r="N4072" i="1"/>
  <c r="I4073" i="1"/>
  <c r="J4073" i="1"/>
  <c r="O4073" i="1" s="1"/>
  <c r="I4074" i="1"/>
  <c r="L4074" i="1" s="1"/>
  <c r="J4074" i="1"/>
  <c r="O4074" i="1" s="1"/>
  <c r="M4074" i="1"/>
  <c r="N4074" i="1"/>
  <c r="I4075" i="1"/>
  <c r="M4075" i="1" s="1"/>
  <c r="J4075" i="1"/>
  <c r="O4075" i="1" s="1"/>
  <c r="K4075" i="1"/>
  <c r="L4075" i="1"/>
  <c r="N4075" i="1"/>
  <c r="I4076" i="1"/>
  <c r="N4076" i="1" s="1"/>
  <c r="J4076" i="1"/>
  <c r="O4076" i="1" s="1"/>
  <c r="K4076" i="1"/>
  <c r="L4076" i="1"/>
  <c r="M4076" i="1"/>
  <c r="I4077" i="1"/>
  <c r="M4077" i="1" s="1"/>
  <c r="J4077" i="1"/>
  <c r="O4077" i="1" s="1"/>
  <c r="K4077" i="1"/>
  <c r="L4077" i="1"/>
  <c r="I4078" i="1"/>
  <c r="K4078" i="1" s="1"/>
  <c r="J4078" i="1"/>
  <c r="O4078" i="1" s="1"/>
  <c r="L4078" i="1"/>
  <c r="N4078" i="1"/>
  <c r="I4079" i="1"/>
  <c r="J4079" i="1"/>
  <c r="O4079" i="1" s="1"/>
  <c r="K4079" i="1"/>
  <c r="L4079" i="1"/>
  <c r="M4079" i="1"/>
  <c r="N4079" i="1"/>
  <c r="I4080" i="1"/>
  <c r="J4080" i="1"/>
  <c r="O4080" i="1" s="1"/>
  <c r="I4081" i="1"/>
  <c r="J4081" i="1"/>
  <c r="O4081" i="1" s="1"/>
  <c r="L4081" i="1"/>
  <c r="M4081" i="1"/>
  <c r="I4082" i="1"/>
  <c r="L4082" i="1" s="1"/>
  <c r="J4082" i="1"/>
  <c r="O4082" i="1" s="1"/>
  <c r="K4082" i="1"/>
  <c r="N4082" i="1"/>
  <c r="I4083" i="1"/>
  <c r="J4083" i="1"/>
  <c r="O4083" i="1" s="1"/>
  <c r="I4084" i="1"/>
  <c r="N4084" i="1" s="1"/>
  <c r="J4084" i="1"/>
  <c r="O4084" i="1" s="1"/>
  <c r="K4084" i="1"/>
  <c r="L4084" i="1"/>
  <c r="M4084" i="1"/>
  <c r="I4085" i="1"/>
  <c r="N4085" i="1" s="1"/>
  <c r="J4085" i="1"/>
  <c r="O4085" i="1" s="1"/>
  <c r="L4085" i="1"/>
  <c r="M4085" i="1"/>
  <c r="I4086" i="1"/>
  <c r="K4086" i="1" s="1"/>
  <c r="J4086" i="1"/>
  <c r="O4086" i="1" s="1"/>
  <c r="L4086" i="1"/>
  <c r="M4086" i="1"/>
  <c r="I4087" i="1"/>
  <c r="J4087" i="1"/>
  <c r="O4087" i="1" s="1"/>
  <c r="K4087" i="1"/>
  <c r="L4087" i="1"/>
  <c r="M4087" i="1"/>
  <c r="N4087" i="1"/>
  <c r="I4088" i="1"/>
  <c r="J4088" i="1"/>
  <c r="O4088" i="1" s="1"/>
  <c r="I4089" i="1"/>
  <c r="J4089" i="1"/>
  <c r="O4089" i="1" s="1"/>
  <c r="L4089" i="1"/>
  <c r="M4089" i="1"/>
  <c r="I4090" i="1"/>
  <c r="L4090" i="1" s="1"/>
  <c r="J4090" i="1"/>
  <c r="O4090" i="1" s="1"/>
  <c r="K4090" i="1"/>
  <c r="M4090" i="1"/>
  <c r="I4091" i="1"/>
  <c r="J4091" i="1"/>
  <c r="O4091" i="1" s="1"/>
  <c r="I4092" i="1"/>
  <c r="N4092" i="1" s="1"/>
  <c r="J4092" i="1"/>
  <c r="O4092" i="1" s="1"/>
  <c r="K4092" i="1"/>
  <c r="L4092" i="1"/>
  <c r="M4092" i="1"/>
  <c r="I4093" i="1"/>
  <c r="L4093" i="1" s="1"/>
  <c r="J4093" i="1"/>
  <c r="O4093" i="1" s="1"/>
  <c r="K4093" i="1"/>
  <c r="M4093" i="1"/>
  <c r="N4093" i="1"/>
  <c r="I4094" i="1"/>
  <c r="K4094" i="1" s="1"/>
  <c r="J4094" i="1"/>
  <c r="O4094" i="1" s="1"/>
  <c r="L4094" i="1"/>
  <c r="M4094" i="1"/>
  <c r="N4094" i="1"/>
  <c r="I4095" i="1"/>
  <c r="J4095" i="1"/>
  <c r="O4095" i="1" s="1"/>
  <c r="K4095" i="1"/>
  <c r="L4095" i="1"/>
  <c r="M4095" i="1"/>
  <c r="N4095" i="1"/>
  <c r="I4096" i="1"/>
  <c r="M4096" i="1" s="1"/>
  <c r="J4096" i="1"/>
  <c r="O4096" i="1" s="1"/>
  <c r="K4096" i="1"/>
  <c r="L4096" i="1"/>
  <c r="N4096" i="1"/>
  <c r="I4097" i="1"/>
  <c r="L4097" i="1" s="1"/>
  <c r="J4097" i="1"/>
  <c r="O4097" i="1" s="1"/>
  <c r="M4097" i="1"/>
  <c r="I4098" i="1"/>
  <c r="L4098" i="1" s="1"/>
  <c r="J4098" i="1"/>
  <c r="O4098" i="1" s="1"/>
  <c r="K4098" i="1"/>
  <c r="M4098" i="1"/>
  <c r="N4098" i="1"/>
  <c r="I4099" i="1"/>
  <c r="M4099" i="1" s="1"/>
  <c r="J4099" i="1"/>
  <c r="O4099" i="1" s="1"/>
  <c r="K4099" i="1"/>
  <c r="L4099" i="1"/>
  <c r="N4099" i="1"/>
  <c r="I4100" i="1"/>
  <c r="N4100" i="1" s="1"/>
  <c r="J4100" i="1"/>
  <c r="O4100" i="1" s="1"/>
  <c r="K4100" i="1"/>
  <c r="L4100" i="1"/>
  <c r="M4100" i="1"/>
  <c r="I4101" i="1"/>
  <c r="M4101" i="1" s="1"/>
  <c r="J4101" i="1"/>
  <c r="O4101" i="1" s="1"/>
  <c r="K4101" i="1"/>
  <c r="L4101" i="1"/>
  <c r="N4101" i="1"/>
  <c r="I4102" i="1"/>
  <c r="J4102" i="1"/>
  <c r="O4102" i="1" s="1"/>
  <c r="I4103" i="1"/>
  <c r="J4103" i="1"/>
  <c r="O4103" i="1" s="1"/>
  <c r="K4103" i="1"/>
  <c r="L4103" i="1"/>
  <c r="M4103" i="1"/>
  <c r="N4103" i="1"/>
  <c r="I4104" i="1"/>
  <c r="M4104" i="1" s="1"/>
  <c r="J4104" i="1"/>
  <c r="O4104" i="1" s="1"/>
  <c r="K4104" i="1"/>
  <c r="L4104" i="1"/>
  <c r="I4105" i="1"/>
  <c r="M4105" i="1" s="1"/>
  <c r="J4105" i="1"/>
  <c r="O4105" i="1" s="1"/>
  <c r="L4105" i="1"/>
  <c r="I4106" i="1"/>
  <c r="J4106" i="1"/>
  <c r="O4106" i="1" s="1"/>
  <c r="I4107" i="1"/>
  <c r="M4107" i="1" s="1"/>
  <c r="J4107" i="1"/>
  <c r="O4107" i="1" s="1"/>
  <c r="K4107" i="1"/>
  <c r="L4107" i="1"/>
  <c r="I4108" i="1"/>
  <c r="N4108" i="1" s="1"/>
  <c r="J4108" i="1"/>
  <c r="O4108" i="1" s="1"/>
  <c r="K4108" i="1"/>
  <c r="L4108" i="1"/>
  <c r="M4108" i="1"/>
  <c r="I4109" i="1"/>
  <c r="N4109" i="1" s="1"/>
  <c r="J4109" i="1"/>
  <c r="O4109" i="1" s="1"/>
  <c r="K4109" i="1"/>
  <c r="L4109" i="1"/>
  <c r="M4109" i="1"/>
  <c r="I4110" i="1"/>
  <c r="J4110" i="1"/>
  <c r="O4110" i="1" s="1"/>
  <c r="I4111" i="1"/>
  <c r="J4111" i="1"/>
  <c r="O4111" i="1" s="1"/>
  <c r="K4111" i="1"/>
  <c r="L4111" i="1"/>
  <c r="M4111" i="1"/>
  <c r="N4111" i="1"/>
  <c r="I4112" i="1"/>
  <c r="M4112" i="1" s="1"/>
  <c r="J4112" i="1"/>
  <c r="O4112" i="1" s="1"/>
  <c r="L4112" i="1"/>
  <c r="N4112" i="1"/>
  <c r="I4113" i="1"/>
  <c r="J4113" i="1"/>
  <c r="O4113" i="1" s="1"/>
  <c r="L4113" i="1"/>
  <c r="M4113" i="1"/>
  <c r="I4114" i="1"/>
  <c r="J4114" i="1"/>
  <c r="O4114" i="1" s="1"/>
  <c r="I4115" i="1"/>
  <c r="M4115" i="1" s="1"/>
  <c r="J4115" i="1"/>
  <c r="O4115" i="1" s="1"/>
  <c r="L4115" i="1"/>
  <c r="N4115" i="1"/>
  <c r="I4116" i="1"/>
  <c r="N4116" i="1" s="1"/>
  <c r="J4116" i="1"/>
  <c r="O4116" i="1" s="1"/>
  <c r="K4116" i="1"/>
  <c r="L4116" i="1"/>
  <c r="M4116" i="1"/>
  <c r="I4117" i="1"/>
  <c r="J4117" i="1"/>
  <c r="O4117" i="1" s="1"/>
  <c r="I4118" i="1"/>
  <c r="K4118" i="1" s="1"/>
  <c r="J4118" i="1"/>
  <c r="O4118" i="1" s="1"/>
  <c r="L4118" i="1"/>
  <c r="M4118" i="1"/>
  <c r="N4118" i="1"/>
  <c r="I4119" i="1"/>
  <c r="J4119" i="1"/>
  <c r="O4119" i="1" s="1"/>
  <c r="K4119" i="1"/>
  <c r="L4119" i="1"/>
  <c r="M4119" i="1"/>
  <c r="N4119" i="1"/>
  <c r="I4120" i="1"/>
  <c r="M4120" i="1" s="1"/>
  <c r="J4120" i="1"/>
  <c r="O4120" i="1" s="1"/>
  <c r="K4120" i="1"/>
  <c r="N4120" i="1"/>
  <c r="I4121" i="1"/>
  <c r="J4121" i="1"/>
  <c r="O4121" i="1" s="1"/>
  <c r="L4121" i="1"/>
  <c r="M4121" i="1"/>
  <c r="I4122" i="1"/>
  <c r="L4122" i="1" s="1"/>
  <c r="J4122" i="1"/>
  <c r="O4122" i="1" s="1"/>
  <c r="K4122" i="1"/>
  <c r="M4122" i="1"/>
  <c r="N4122" i="1"/>
  <c r="I4123" i="1"/>
  <c r="M4123" i="1" s="1"/>
  <c r="J4123" i="1"/>
  <c r="O4123" i="1" s="1"/>
  <c r="K4123" i="1"/>
  <c r="N4123" i="1"/>
  <c r="I4124" i="1"/>
  <c r="N4124" i="1" s="1"/>
  <c r="J4124" i="1"/>
  <c r="O4124" i="1" s="1"/>
  <c r="K4124" i="1"/>
  <c r="L4124" i="1"/>
  <c r="M4124" i="1"/>
  <c r="I4125" i="1"/>
  <c r="J4125" i="1"/>
  <c r="O4125" i="1" s="1"/>
  <c r="I4126" i="1"/>
  <c r="K4126" i="1" s="1"/>
  <c r="J4126" i="1"/>
  <c r="O4126" i="1" s="1"/>
  <c r="L4126" i="1"/>
  <c r="M4126" i="1"/>
  <c r="I4127" i="1"/>
  <c r="J4127" i="1"/>
  <c r="O4127" i="1" s="1"/>
  <c r="K4127" i="1"/>
  <c r="L4127" i="1"/>
  <c r="M4127" i="1"/>
  <c r="N4127" i="1"/>
  <c r="I4128" i="1"/>
  <c r="M4128" i="1" s="1"/>
  <c r="J4128" i="1"/>
  <c r="O4128" i="1" s="1"/>
  <c r="K4128" i="1"/>
  <c r="L4128" i="1"/>
  <c r="I4129" i="1"/>
  <c r="J4129" i="1"/>
  <c r="O4129" i="1" s="1"/>
  <c r="I4130" i="1"/>
  <c r="L4130" i="1" s="1"/>
  <c r="J4130" i="1"/>
  <c r="O4130" i="1" s="1"/>
  <c r="K4130" i="1"/>
  <c r="M4130" i="1"/>
  <c r="I4131" i="1"/>
  <c r="M4131" i="1" s="1"/>
  <c r="J4131" i="1"/>
  <c r="O4131" i="1" s="1"/>
  <c r="K4131" i="1"/>
  <c r="L4131" i="1"/>
  <c r="I4132" i="1"/>
  <c r="N4132" i="1" s="1"/>
  <c r="J4132" i="1"/>
  <c r="O4132" i="1" s="1"/>
  <c r="K4132" i="1"/>
  <c r="L4132" i="1"/>
  <c r="M4132" i="1"/>
  <c r="I4133" i="1"/>
  <c r="J4133" i="1"/>
  <c r="O4133" i="1" s="1"/>
  <c r="K4133" i="1"/>
  <c r="L4133" i="1"/>
  <c r="M4133" i="1"/>
  <c r="N4133" i="1"/>
  <c r="I4134" i="1"/>
  <c r="K4134" i="1" s="1"/>
  <c r="J4134" i="1"/>
  <c r="O4134" i="1" s="1"/>
  <c r="M4134" i="1"/>
  <c r="N4134" i="1"/>
  <c r="I4135" i="1"/>
  <c r="J4135" i="1"/>
  <c r="O4135" i="1" s="1"/>
  <c r="K4135" i="1"/>
  <c r="L4135" i="1"/>
  <c r="M4135" i="1"/>
  <c r="N4135" i="1"/>
  <c r="I4136" i="1"/>
  <c r="M4136" i="1" s="1"/>
  <c r="J4136" i="1"/>
  <c r="O4136" i="1" s="1"/>
  <c r="K4136" i="1"/>
  <c r="L4136" i="1"/>
  <c r="N4136" i="1"/>
  <c r="I4137" i="1"/>
  <c r="J4137" i="1"/>
  <c r="O4137" i="1" s="1"/>
  <c r="I4138" i="1"/>
  <c r="L4138" i="1" s="1"/>
  <c r="J4138" i="1"/>
  <c r="O4138" i="1" s="1"/>
  <c r="M4138" i="1"/>
  <c r="N4138" i="1"/>
  <c r="I4139" i="1"/>
  <c r="M4139" i="1" s="1"/>
  <c r="J4139" i="1"/>
  <c r="O4139" i="1" s="1"/>
  <c r="K4139" i="1"/>
  <c r="L4139" i="1"/>
  <c r="N4139" i="1"/>
  <c r="I4140" i="1"/>
  <c r="N4140" i="1" s="1"/>
  <c r="J4140" i="1"/>
  <c r="O4140" i="1" s="1"/>
  <c r="K4140" i="1"/>
  <c r="L4140" i="1"/>
  <c r="M4140" i="1"/>
  <c r="I4141" i="1"/>
  <c r="M4141" i="1" s="1"/>
  <c r="J4141" i="1"/>
  <c r="O4141" i="1" s="1"/>
  <c r="K4141" i="1"/>
  <c r="L4141" i="1"/>
  <c r="I4142" i="1"/>
  <c r="K4142" i="1" s="1"/>
  <c r="J4142" i="1"/>
  <c r="O4142" i="1" s="1"/>
  <c r="L4142" i="1"/>
  <c r="N4142" i="1"/>
  <c r="I4143" i="1"/>
  <c r="J4143" i="1"/>
  <c r="O4143" i="1" s="1"/>
  <c r="K4143" i="1"/>
  <c r="L4143" i="1"/>
  <c r="M4143" i="1"/>
  <c r="N4143" i="1"/>
  <c r="I4144" i="1"/>
  <c r="J4144" i="1"/>
  <c r="O4144" i="1" s="1"/>
  <c r="I4145" i="1"/>
  <c r="J4145" i="1"/>
  <c r="O4145" i="1" s="1"/>
  <c r="L4145" i="1"/>
  <c r="M4145" i="1"/>
  <c r="I4146" i="1"/>
  <c r="L4146" i="1" s="1"/>
  <c r="J4146" i="1"/>
  <c r="O4146" i="1" s="1"/>
  <c r="K4146" i="1"/>
  <c r="N4146" i="1"/>
  <c r="I4147" i="1"/>
  <c r="J4147" i="1"/>
  <c r="O4147" i="1" s="1"/>
  <c r="I4148" i="1"/>
  <c r="N4148" i="1" s="1"/>
  <c r="J4148" i="1"/>
  <c r="O4148" i="1" s="1"/>
  <c r="K4148" i="1"/>
  <c r="L4148" i="1"/>
  <c r="M4148" i="1"/>
  <c r="I4149" i="1"/>
  <c r="N4149" i="1" s="1"/>
  <c r="J4149" i="1"/>
  <c r="O4149" i="1" s="1"/>
  <c r="L4149" i="1"/>
  <c r="M4149" i="1"/>
  <c r="I4150" i="1"/>
  <c r="K4150" i="1" s="1"/>
  <c r="J4150" i="1"/>
  <c r="O4150" i="1" s="1"/>
  <c r="L4150" i="1"/>
  <c r="M4150" i="1"/>
  <c r="I4151" i="1"/>
  <c r="J4151" i="1"/>
  <c r="O4151" i="1" s="1"/>
  <c r="K4151" i="1"/>
  <c r="L4151" i="1"/>
  <c r="M4151" i="1"/>
  <c r="N4151" i="1"/>
  <c r="I4152" i="1"/>
  <c r="J4152" i="1"/>
  <c r="O4152" i="1" s="1"/>
  <c r="I4153" i="1"/>
  <c r="J4153" i="1"/>
  <c r="O4153" i="1" s="1"/>
  <c r="L4153" i="1"/>
  <c r="M4153" i="1"/>
  <c r="I4154" i="1"/>
  <c r="L4154" i="1" s="1"/>
  <c r="J4154" i="1"/>
  <c r="O4154" i="1" s="1"/>
  <c r="K4154" i="1"/>
  <c r="M4154" i="1"/>
  <c r="I4155" i="1"/>
  <c r="J4155" i="1"/>
  <c r="O4155" i="1" s="1"/>
  <c r="I4156" i="1"/>
  <c r="N4156" i="1" s="1"/>
  <c r="J4156" i="1"/>
  <c r="O4156" i="1" s="1"/>
  <c r="K4156" i="1"/>
  <c r="L4156" i="1"/>
  <c r="M4156" i="1"/>
  <c r="I4157" i="1"/>
  <c r="L4157" i="1" s="1"/>
  <c r="J4157" i="1"/>
  <c r="O4157" i="1" s="1"/>
  <c r="K4157" i="1"/>
  <c r="M4157" i="1"/>
  <c r="N4157" i="1"/>
  <c r="I4158" i="1"/>
  <c r="K4158" i="1" s="1"/>
  <c r="J4158" i="1"/>
  <c r="O4158" i="1" s="1"/>
  <c r="L4158" i="1"/>
  <c r="M4158" i="1"/>
  <c r="N4158" i="1"/>
  <c r="I4159" i="1"/>
  <c r="J4159" i="1"/>
  <c r="O4159" i="1" s="1"/>
  <c r="K4159" i="1"/>
  <c r="L4159" i="1"/>
  <c r="M4159" i="1"/>
  <c r="N4159" i="1"/>
  <c r="I4160" i="1"/>
  <c r="M4160" i="1" s="1"/>
  <c r="J4160" i="1"/>
  <c r="O4160" i="1" s="1"/>
  <c r="K4160" i="1"/>
  <c r="L4160" i="1"/>
  <c r="N4160" i="1"/>
  <c r="I4161" i="1"/>
  <c r="L4161" i="1" s="1"/>
  <c r="J4161" i="1"/>
  <c r="O4161" i="1" s="1"/>
  <c r="M4161" i="1"/>
  <c r="I4162" i="1"/>
  <c r="L4162" i="1" s="1"/>
  <c r="J4162" i="1"/>
  <c r="O4162" i="1" s="1"/>
  <c r="K4162" i="1"/>
  <c r="M4162" i="1"/>
  <c r="N4162" i="1"/>
  <c r="I4163" i="1"/>
  <c r="M4163" i="1" s="1"/>
  <c r="J4163" i="1"/>
  <c r="O4163" i="1" s="1"/>
  <c r="K4163" i="1"/>
  <c r="L4163" i="1"/>
  <c r="N4163" i="1"/>
  <c r="I4164" i="1"/>
  <c r="N4164" i="1" s="1"/>
  <c r="J4164" i="1"/>
  <c r="O4164" i="1" s="1"/>
  <c r="K4164" i="1"/>
  <c r="L4164" i="1"/>
  <c r="M4164" i="1"/>
  <c r="I4165" i="1"/>
  <c r="M4165" i="1" s="1"/>
  <c r="J4165" i="1"/>
  <c r="O4165" i="1" s="1"/>
  <c r="K4165" i="1"/>
  <c r="L4165" i="1"/>
  <c r="N4165" i="1"/>
  <c r="I4166" i="1"/>
  <c r="J4166" i="1"/>
  <c r="O4166" i="1" s="1"/>
  <c r="I4167" i="1"/>
  <c r="J4167" i="1"/>
  <c r="O4167" i="1" s="1"/>
  <c r="K4167" i="1"/>
  <c r="L4167" i="1"/>
  <c r="M4167" i="1"/>
  <c r="N4167" i="1"/>
  <c r="I4168" i="1"/>
  <c r="M4168" i="1" s="1"/>
  <c r="J4168" i="1"/>
  <c r="O4168" i="1" s="1"/>
  <c r="K4168" i="1"/>
  <c r="L4168" i="1"/>
  <c r="I4169" i="1"/>
  <c r="M4169" i="1" s="1"/>
  <c r="J4169" i="1"/>
  <c r="O4169" i="1" s="1"/>
  <c r="L4169" i="1"/>
  <c r="I4170" i="1"/>
  <c r="J4170" i="1"/>
  <c r="O4170" i="1" s="1"/>
  <c r="I4171" i="1"/>
  <c r="M4171" i="1" s="1"/>
  <c r="J4171" i="1"/>
  <c r="O4171" i="1" s="1"/>
  <c r="K4171" i="1"/>
  <c r="L4171" i="1"/>
  <c r="I4172" i="1"/>
  <c r="N4172" i="1" s="1"/>
  <c r="J4172" i="1"/>
  <c r="O4172" i="1" s="1"/>
  <c r="K4172" i="1"/>
  <c r="L4172" i="1"/>
  <c r="M4172" i="1"/>
  <c r="I4173" i="1"/>
  <c r="N4173" i="1" s="1"/>
  <c r="J4173" i="1"/>
  <c r="O4173" i="1" s="1"/>
  <c r="K4173" i="1"/>
  <c r="L4173" i="1"/>
  <c r="M4173" i="1"/>
  <c r="I4174" i="1"/>
  <c r="J4174" i="1"/>
  <c r="O4174" i="1" s="1"/>
  <c r="I4175" i="1"/>
  <c r="J4175" i="1"/>
  <c r="O4175" i="1" s="1"/>
  <c r="K4175" i="1"/>
  <c r="L4175" i="1"/>
  <c r="M4175" i="1"/>
  <c r="N4175" i="1"/>
  <c r="I4176" i="1"/>
  <c r="M4176" i="1" s="1"/>
  <c r="J4176" i="1"/>
  <c r="O4176" i="1" s="1"/>
  <c r="L4176" i="1"/>
  <c r="N4176" i="1"/>
  <c r="I4177" i="1"/>
  <c r="J4177" i="1"/>
  <c r="O4177" i="1" s="1"/>
  <c r="L4177" i="1"/>
  <c r="M4177" i="1"/>
  <c r="I4178" i="1"/>
  <c r="J4178" i="1"/>
  <c r="O4178" i="1" s="1"/>
  <c r="I4179" i="1"/>
  <c r="M4179" i="1" s="1"/>
  <c r="J4179" i="1"/>
  <c r="O4179" i="1" s="1"/>
  <c r="L4179" i="1"/>
  <c r="N4179" i="1"/>
  <c r="I4180" i="1"/>
  <c r="N4180" i="1" s="1"/>
  <c r="J4180" i="1"/>
  <c r="O4180" i="1" s="1"/>
  <c r="K4180" i="1"/>
  <c r="L4180" i="1"/>
  <c r="M4180" i="1"/>
  <c r="I4181" i="1"/>
  <c r="J4181" i="1"/>
  <c r="O4181" i="1" s="1"/>
  <c r="I4182" i="1"/>
  <c r="K4182" i="1" s="1"/>
  <c r="J4182" i="1"/>
  <c r="O4182" i="1" s="1"/>
  <c r="L4182" i="1"/>
  <c r="M4182" i="1"/>
  <c r="N4182" i="1"/>
  <c r="I4183" i="1"/>
  <c r="J4183" i="1"/>
  <c r="O4183" i="1" s="1"/>
  <c r="K4183" i="1"/>
  <c r="L4183" i="1"/>
  <c r="M4183" i="1"/>
  <c r="N4183" i="1"/>
  <c r="I4184" i="1"/>
  <c r="M4184" i="1" s="1"/>
  <c r="J4184" i="1"/>
  <c r="O4184" i="1" s="1"/>
  <c r="K4184" i="1"/>
  <c r="N4184" i="1"/>
  <c r="I4185" i="1"/>
  <c r="J4185" i="1"/>
  <c r="O4185" i="1" s="1"/>
  <c r="L4185" i="1"/>
  <c r="M4185" i="1"/>
  <c r="I4186" i="1"/>
  <c r="L4186" i="1" s="1"/>
  <c r="J4186" i="1"/>
  <c r="O4186" i="1" s="1"/>
  <c r="K4186" i="1"/>
  <c r="M4186" i="1"/>
  <c r="N4186" i="1"/>
  <c r="I4187" i="1"/>
  <c r="M4187" i="1" s="1"/>
  <c r="J4187" i="1"/>
  <c r="O4187" i="1" s="1"/>
  <c r="K4187" i="1"/>
  <c r="N4187" i="1"/>
  <c r="I4188" i="1"/>
  <c r="N4188" i="1" s="1"/>
  <c r="J4188" i="1"/>
  <c r="O4188" i="1" s="1"/>
  <c r="K4188" i="1"/>
  <c r="L4188" i="1"/>
  <c r="M4188" i="1"/>
  <c r="I4189" i="1"/>
  <c r="J4189" i="1"/>
  <c r="O4189" i="1" s="1"/>
  <c r="I4190" i="1"/>
  <c r="K4190" i="1" s="1"/>
  <c r="J4190" i="1"/>
  <c r="O4190" i="1" s="1"/>
  <c r="L4190" i="1"/>
  <c r="M4190" i="1"/>
  <c r="I4191" i="1"/>
  <c r="J4191" i="1"/>
  <c r="O4191" i="1" s="1"/>
  <c r="K4191" i="1"/>
  <c r="L4191" i="1"/>
  <c r="M4191" i="1"/>
  <c r="N4191" i="1"/>
  <c r="I4192" i="1"/>
  <c r="M4192" i="1" s="1"/>
  <c r="J4192" i="1"/>
  <c r="O4192" i="1" s="1"/>
  <c r="K4192" i="1"/>
  <c r="L4192" i="1"/>
  <c r="I4193" i="1"/>
  <c r="J4193" i="1"/>
  <c r="O4193" i="1" s="1"/>
  <c r="I4194" i="1"/>
  <c r="L4194" i="1" s="1"/>
  <c r="J4194" i="1"/>
  <c r="O4194" i="1" s="1"/>
  <c r="K4194" i="1"/>
  <c r="M4194" i="1"/>
  <c r="I4195" i="1"/>
  <c r="M4195" i="1" s="1"/>
  <c r="J4195" i="1"/>
  <c r="O4195" i="1" s="1"/>
  <c r="K4195" i="1"/>
  <c r="L4195" i="1"/>
  <c r="I4196" i="1"/>
  <c r="N4196" i="1" s="1"/>
  <c r="J4196" i="1"/>
  <c r="O4196" i="1" s="1"/>
  <c r="K4196" i="1"/>
  <c r="L4196" i="1"/>
  <c r="M4196" i="1"/>
  <c r="I4197" i="1"/>
  <c r="J4197" i="1"/>
  <c r="O4197" i="1" s="1"/>
  <c r="K4197" i="1"/>
  <c r="L4197" i="1"/>
  <c r="M4197" i="1"/>
  <c r="N4197" i="1"/>
  <c r="I4198" i="1"/>
  <c r="K4198" i="1" s="1"/>
  <c r="J4198" i="1"/>
  <c r="O4198" i="1" s="1"/>
  <c r="M4198" i="1"/>
  <c r="N4198" i="1"/>
  <c r="I4199" i="1"/>
  <c r="J4199" i="1"/>
  <c r="O4199" i="1" s="1"/>
  <c r="K4199" i="1"/>
  <c r="L4199" i="1"/>
  <c r="M4199" i="1"/>
  <c r="N4199" i="1"/>
  <c r="I4200" i="1"/>
  <c r="M4200" i="1" s="1"/>
  <c r="J4200" i="1"/>
  <c r="O4200" i="1" s="1"/>
  <c r="K4200" i="1"/>
  <c r="L4200" i="1"/>
  <c r="N4200" i="1"/>
  <c r="I4201" i="1"/>
  <c r="J4201" i="1"/>
  <c r="O4201" i="1" s="1"/>
  <c r="I4202" i="1"/>
  <c r="L4202" i="1" s="1"/>
  <c r="J4202" i="1"/>
  <c r="O4202" i="1" s="1"/>
  <c r="M4202" i="1"/>
  <c r="N4202" i="1"/>
  <c r="I4203" i="1"/>
  <c r="M4203" i="1" s="1"/>
  <c r="J4203" i="1"/>
  <c r="O4203" i="1" s="1"/>
  <c r="K4203" i="1"/>
  <c r="L4203" i="1"/>
  <c r="N4203" i="1"/>
  <c r="I4204" i="1"/>
  <c r="N4204" i="1" s="1"/>
  <c r="J4204" i="1"/>
  <c r="O4204" i="1" s="1"/>
  <c r="K4204" i="1"/>
  <c r="L4204" i="1"/>
  <c r="M4204" i="1"/>
  <c r="I4205" i="1"/>
  <c r="M4205" i="1" s="1"/>
  <c r="J4205" i="1"/>
  <c r="O4205" i="1" s="1"/>
  <c r="K4205" i="1"/>
  <c r="L4205" i="1"/>
  <c r="I4206" i="1"/>
  <c r="K4206" i="1" s="1"/>
  <c r="J4206" i="1"/>
  <c r="O4206" i="1" s="1"/>
  <c r="L4206" i="1"/>
  <c r="N4206" i="1"/>
  <c r="I4207" i="1"/>
  <c r="J4207" i="1"/>
  <c r="O4207" i="1" s="1"/>
  <c r="K4207" i="1"/>
  <c r="L4207" i="1"/>
  <c r="M4207" i="1"/>
  <c r="N4207" i="1"/>
  <c r="I4208" i="1"/>
  <c r="J4208" i="1"/>
  <c r="O4208" i="1" s="1"/>
  <c r="I4209" i="1"/>
  <c r="J4209" i="1"/>
  <c r="O4209" i="1" s="1"/>
  <c r="L4209" i="1"/>
  <c r="M4209" i="1"/>
  <c r="I4210" i="1"/>
  <c r="L4210" i="1" s="1"/>
  <c r="J4210" i="1"/>
  <c r="O4210" i="1" s="1"/>
  <c r="K4210" i="1"/>
  <c r="N4210" i="1"/>
  <c r="I4211" i="1"/>
  <c r="J4211" i="1"/>
  <c r="O4211" i="1" s="1"/>
  <c r="I4212" i="1"/>
  <c r="N4212" i="1" s="1"/>
  <c r="J4212" i="1"/>
  <c r="O4212" i="1" s="1"/>
  <c r="K4212" i="1"/>
  <c r="L4212" i="1"/>
  <c r="M4212" i="1"/>
  <c r="I4213" i="1"/>
  <c r="N4213" i="1" s="1"/>
  <c r="J4213" i="1"/>
  <c r="O4213" i="1" s="1"/>
  <c r="L4213" i="1"/>
  <c r="M4213" i="1"/>
  <c r="I4214" i="1"/>
  <c r="K4214" i="1" s="1"/>
  <c r="J4214" i="1"/>
  <c r="O4214" i="1" s="1"/>
  <c r="L4214" i="1"/>
  <c r="M4214" i="1"/>
  <c r="I4215" i="1"/>
  <c r="J4215" i="1"/>
  <c r="O4215" i="1" s="1"/>
  <c r="K4215" i="1"/>
  <c r="L4215" i="1"/>
  <c r="M4215" i="1"/>
  <c r="N4215" i="1"/>
  <c r="I4216" i="1"/>
  <c r="J4216" i="1"/>
  <c r="O4216" i="1" s="1"/>
  <c r="I4217" i="1"/>
  <c r="J4217" i="1"/>
  <c r="O4217" i="1" s="1"/>
  <c r="L4217" i="1"/>
  <c r="M4217" i="1"/>
  <c r="I4218" i="1"/>
  <c r="L4218" i="1" s="1"/>
  <c r="J4218" i="1"/>
  <c r="O4218" i="1" s="1"/>
  <c r="K4218" i="1"/>
  <c r="M4218" i="1"/>
  <c r="I4219" i="1"/>
  <c r="J4219" i="1"/>
  <c r="O4219" i="1" s="1"/>
  <c r="I4220" i="1"/>
  <c r="N4220" i="1" s="1"/>
  <c r="J4220" i="1"/>
  <c r="O4220" i="1" s="1"/>
  <c r="K4220" i="1"/>
  <c r="L4220" i="1"/>
  <c r="M4220" i="1"/>
  <c r="I4221" i="1"/>
  <c r="L4221" i="1" s="1"/>
  <c r="J4221" i="1"/>
  <c r="O4221" i="1" s="1"/>
  <c r="K4221" i="1"/>
  <c r="M4221" i="1"/>
  <c r="N4221" i="1"/>
  <c r="I4222" i="1"/>
  <c r="K4222" i="1" s="1"/>
  <c r="J4222" i="1"/>
  <c r="O4222" i="1" s="1"/>
  <c r="L4222" i="1"/>
  <c r="M4222" i="1"/>
  <c r="N4222" i="1"/>
  <c r="I4223" i="1"/>
  <c r="J4223" i="1"/>
  <c r="O4223" i="1" s="1"/>
  <c r="K4223" i="1"/>
  <c r="L4223" i="1"/>
  <c r="M4223" i="1"/>
  <c r="N4223" i="1"/>
  <c r="I4224" i="1"/>
  <c r="M4224" i="1" s="1"/>
  <c r="J4224" i="1"/>
  <c r="O4224" i="1" s="1"/>
  <c r="K4224" i="1"/>
  <c r="L4224" i="1"/>
  <c r="N4224" i="1"/>
  <c r="I4225" i="1"/>
  <c r="L4225" i="1" s="1"/>
  <c r="J4225" i="1"/>
  <c r="O4225" i="1" s="1"/>
  <c r="M4225" i="1"/>
  <c r="I4226" i="1"/>
  <c r="L4226" i="1" s="1"/>
  <c r="J4226" i="1"/>
  <c r="O4226" i="1" s="1"/>
  <c r="K4226" i="1"/>
  <c r="M4226" i="1"/>
  <c r="N4226" i="1"/>
  <c r="I4227" i="1"/>
  <c r="M4227" i="1" s="1"/>
  <c r="J4227" i="1"/>
  <c r="O4227" i="1" s="1"/>
  <c r="K4227" i="1"/>
  <c r="L4227" i="1"/>
  <c r="N4227" i="1"/>
  <c r="I4228" i="1"/>
  <c r="N4228" i="1" s="1"/>
  <c r="J4228" i="1"/>
  <c r="O4228" i="1" s="1"/>
  <c r="K4228" i="1"/>
  <c r="L4228" i="1"/>
  <c r="M4228" i="1"/>
  <c r="I4229" i="1"/>
  <c r="M4229" i="1" s="1"/>
  <c r="J4229" i="1"/>
  <c r="O4229" i="1" s="1"/>
  <c r="K4229" i="1"/>
  <c r="L4229" i="1"/>
  <c r="N4229" i="1"/>
  <c r="I4230" i="1"/>
  <c r="J4230" i="1"/>
  <c r="O4230" i="1" s="1"/>
  <c r="I4231" i="1"/>
  <c r="J4231" i="1"/>
  <c r="O4231" i="1" s="1"/>
  <c r="K4231" i="1"/>
  <c r="L4231" i="1"/>
  <c r="M4231" i="1"/>
  <c r="N4231" i="1"/>
  <c r="I4232" i="1"/>
  <c r="M4232" i="1" s="1"/>
  <c r="J4232" i="1"/>
  <c r="O4232" i="1" s="1"/>
  <c r="K4232" i="1"/>
  <c r="L4232" i="1"/>
  <c r="I4233" i="1"/>
  <c r="M4233" i="1" s="1"/>
  <c r="J4233" i="1"/>
  <c r="O4233" i="1" s="1"/>
  <c r="L4233" i="1"/>
  <c r="I4234" i="1"/>
  <c r="J4234" i="1"/>
  <c r="O4234" i="1" s="1"/>
  <c r="I4235" i="1"/>
  <c r="M4235" i="1" s="1"/>
  <c r="J4235" i="1"/>
  <c r="O4235" i="1" s="1"/>
  <c r="K4235" i="1"/>
  <c r="L4235" i="1"/>
  <c r="I4236" i="1"/>
  <c r="N4236" i="1" s="1"/>
  <c r="J4236" i="1"/>
  <c r="O4236" i="1" s="1"/>
  <c r="K4236" i="1"/>
  <c r="L4236" i="1"/>
  <c r="M4236" i="1"/>
  <c r="I4237" i="1"/>
  <c r="N4237" i="1" s="1"/>
  <c r="J4237" i="1"/>
  <c r="O4237" i="1" s="1"/>
  <c r="K4237" i="1"/>
  <c r="L4237" i="1"/>
  <c r="M4237" i="1"/>
  <c r="I4238" i="1"/>
  <c r="J4238" i="1"/>
  <c r="O4238" i="1" s="1"/>
  <c r="I4239" i="1"/>
  <c r="J4239" i="1"/>
  <c r="O4239" i="1" s="1"/>
  <c r="K4239" i="1"/>
  <c r="L4239" i="1"/>
  <c r="M4239" i="1"/>
  <c r="N4239" i="1"/>
  <c r="I4240" i="1"/>
  <c r="M4240" i="1" s="1"/>
  <c r="J4240" i="1"/>
  <c r="O4240" i="1" s="1"/>
  <c r="L4240" i="1"/>
  <c r="N4240" i="1"/>
  <c r="I4241" i="1"/>
  <c r="J4241" i="1"/>
  <c r="O4241" i="1" s="1"/>
  <c r="L4241" i="1"/>
  <c r="M4241" i="1"/>
  <c r="I4242" i="1"/>
  <c r="J4242" i="1"/>
  <c r="O4242" i="1" s="1"/>
  <c r="I4243" i="1"/>
  <c r="M4243" i="1" s="1"/>
  <c r="J4243" i="1"/>
  <c r="O4243" i="1" s="1"/>
  <c r="L4243" i="1"/>
  <c r="N4243" i="1"/>
  <c r="I4244" i="1"/>
  <c r="N4244" i="1" s="1"/>
  <c r="J4244" i="1"/>
  <c r="O4244" i="1" s="1"/>
  <c r="K4244" i="1"/>
  <c r="L4244" i="1"/>
  <c r="M4244" i="1"/>
  <c r="I4245" i="1"/>
  <c r="J4245" i="1"/>
  <c r="O4245" i="1" s="1"/>
  <c r="I4246" i="1"/>
  <c r="K4246" i="1" s="1"/>
  <c r="J4246" i="1"/>
  <c r="O4246" i="1" s="1"/>
  <c r="L4246" i="1"/>
  <c r="M4246" i="1"/>
  <c r="N4246" i="1"/>
  <c r="I4247" i="1"/>
  <c r="J4247" i="1"/>
  <c r="O4247" i="1" s="1"/>
  <c r="K4247" i="1"/>
  <c r="L4247" i="1"/>
  <c r="M4247" i="1"/>
  <c r="N4247" i="1"/>
  <c r="I4248" i="1"/>
  <c r="M4248" i="1" s="1"/>
  <c r="J4248" i="1"/>
  <c r="O4248" i="1" s="1"/>
  <c r="K4248" i="1"/>
  <c r="N4248" i="1"/>
  <c r="I4249" i="1"/>
  <c r="J4249" i="1"/>
  <c r="O4249" i="1" s="1"/>
  <c r="L4249" i="1"/>
  <c r="M4249" i="1"/>
  <c r="I4250" i="1"/>
  <c r="L4250" i="1" s="1"/>
  <c r="J4250" i="1"/>
  <c r="O4250" i="1" s="1"/>
  <c r="K4250" i="1"/>
  <c r="M4250" i="1"/>
  <c r="N4250" i="1"/>
  <c r="I4251" i="1"/>
  <c r="M4251" i="1" s="1"/>
  <c r="J4251" i="1"/>
  <c r="O4251" i="1" s="1"/>
  <c r="K4251" i="1"/>
  <c r="N4251" i="1"/>
  <c r="I4252" i="1"/>
  <c r="N4252" i="1" s="1"/>
  <c r="J4252" i="1"/>
  <c r="O4252" i="1" s="1"/>
  <c r="K4252" i="1"/>
  <c r="L4252" i="1"/>
  <c r="M4252" i="1"/>
  <c r="I4253" i="1"/>
  <c r="J4253" i="1"/>
  <c r="O4253" i="1" s="1"/>
  <c r="I4254" i="1"/>
  <c r="K4254" i="1" s="1"/>
  <c r="J4254" i="1"/>
  <c r="O4254" i="1" s="1"/>
  <c r="L4254" i="1"/>
  <c r="M4254" i="1"/>
  <c r="I4255" i="1"/>
  <c r="J4255" i="1"/>
  <c r="O4255" i="1" s="1"/>
  <c r="K4255" i="1"/>
  <c r="L4255" i="1"/>
  <c r="M4255" i="1"/>
  <c r="N4255" i="1"/>
  <c r="I4256" i="1"/>
  <c r="M4256" i="1" s="1"/>
  <c r="J4256" i="1"/>
  <c r="O4256" i="1" s="1"/>
  <c r="K4256" i="1"/>
  <c r="L4256" i="1"/>
  <c r="I4257" i="1"/>
  <c r="J4257" i="1"/>
  <c r="O4257" i="1" s="1"/>
  <c r="I4258" i="1"/>
  <c r="L4258" i="1" s="1"/>
  <c r="J4258" i="1"/>
  <c r="O4258" i="1" s="1"/>
  <c r="K4258" i="1"/>
  <c r="M4258" i="1"/>
  <c r="I4259" i="1"/>
  <c r="M4259" i="1" s="1"/>
  <c r="J4259" i="1"/>
  <c r="O4259" i="1" s="1"/>
  <c r="K4259" i="1"/>
  <c r="L4259" i="1"/>
  <c r="I4260" i="1"/>
  <c r="N4260" i="1" s="1"/>
  <c r="J4260" i="1"/>
  <c r="O4260" i="1" s="1"/>
  <c r="K4260" i="1"/>
  <c r="L4260" i="1"/>
  <c r="M4260" i="1"/>
  <c r="I4261" i="1"/>
  <c r="J4261" i="1"/>
  <c r="O4261" i="1" s="1"/>
  <c r="K4261" i="1"/>
  <c r="L4261" i="1"/>
  <c r="M4261" i="1"/>
  <c r="N4261" i="1"/>
  <c r="I4262" i="1"/>
  <c r="K4262" i="1" s="1"/>
  <c r="J4262" i="1"/>
  <c r="O4262" i="1" s="1"/>
  <c r="M4262" i="1"/>
  <c r="N4262" i="1"/>
  <c r="I4263" i="1"/>
  <c r="J4263" i="1"/>
  <c r="O4263" i="1" s="1"/>
  <c r="K4263" i="1"/>
  <c r="L4263" i="1"/>
  <c r="M4263" i="1"/>
  <c r="N4263" i="1"/>
  <c r="I4264" i="1"/>
  <c r="N4264" i="1" s="1"/>
  <c r="J4264" i="1"/>
  <c r="O4264" i="1" s="1"/>
  <c r="K4264" i="1"/>
  <c r="L4264" i="1"/>
  <c r="M4264" i="1"/>
  <c r="I4265" i="1"/>
  <c r="J4265" i="1"/>
  <c r="O4265" i="1" s="1"/>
  <c r="I4266" i="1"/>
  <c r="L4266" i="1" s="1"/>
  <c r="J4266" i="1"/>
  <c r="O4266" i="1" s="1"/>
  <c r="K4266" i="1"/>
  <c r="M4266" i="1"/>
  <c r="N4266" i="1"/>
  <c r="I4267" i="1"/>
  <c r="M4267" i="1" s="1"/>
  <c r="J4267" i="1"/>
  <c r="O4267" i="1" s="1"/>
  <c r="L4267" i="1"/>
  <c r="N4267" i="1"/>
  <c r="I4268" i="1"/>
  <c r="N4268" i="1" s="1"/>
  <c r="J4268" i="1"/>
  <c r="O4268" i="1" s="1"/>
  <c r="K4268" i="1"/>
  <c r="L4268" i="1"/>
  <c r="I4269" i="1"/>
  <c r="J4269" i="1"/>
  <c r="O4269" i="1" s="1"/>
  <c r="I4270" i="1"/>
  <c r="J4270" i="1"/>
  <c r="O4270" i="1" s="1"/>
  <c r="K4270" i="1"/>
  <c r="L4270" i="1"/>
  <c r="M4270" i="1"/>
  <c r="N4270" i="1"/>
  <c r="I4271" i="1"/>
  <c r="J4271" i="1"/>
  <c r="O4271" i="1" s="1"/>
  <c r="K4271" i="1"/>
  <c r="L4271" i="1"/>
  <c r="M4271" i="1"/>
  <c r="N4271" i="1"/>
  <c r="I4272" i="1"/>
  <c r="N4272" i="1" s="1"/>
  <c r="J4272" i="1"/>
  <c r="O4272" i="1" s="1"/>
  <c r="L4272" i="1"/>
  <c r="M4272" i="1"/>
  <c r="I4273" i="1"/>
  <c r="K4273" i="1" s="1"/>
  <c r="J4273" i="1"/>
  <c r="O4273" i="1" s="1"/>
  <c r="L4273" i="1"/>
  <c r="N4273" i="1"/>
  <c r="I4274" i="1"/>
  <c r="L4274" i="1" s="1"/>
  <c r="J4274" i="1"/>
  <c r="O4274" i="1" s="1"/>
  <c r="K4274" i="1"/>
  <c r="M4274" i="1"/>
  <c r="N4274" i="1"/>
  <c r="I4275" i="1"/>
  <c r="J4275" i="1"/>
  <c r="O4275" i="1" s="1"/>
  <c r="I4276" i="1"/>
  <c r="N4276" i="1" s="1"/>
  <c r="J4276" i="1"/>
  <c r="O4276" i="1" s="1"/>
  <c r="K4276" i="1"/>
  <c r="L4276" i="1"/>
  <c r="I4277" i="1"/>
  <c r="L4277" i="1" s="1"/>
  <c r="J4277" i="1"/>
  <c r="O4277" i="1" s="1"/>
  <c r="K4277" i="1"/>
  <c r="M4277" i="1"/>
  <c r="N4277" i="1"/>
  <c r="I4278" i="1"/>
  <c r="N4278" i="1" s="1"/>
  <c r="J4278" i="1"/>
  <c r="O4278" i="1" s="1"/>
  <c r="K4278" i="1"/>
  <c r="L4278" i="1"/>
  <c r="M4278" i="1"/>
  <c r="I4279" i="1"/>
  <c r="J4279" i="1"/>
  <c r="O4279" i="1" s="1"/>
  <c r="K4279" i="1"/>
  <c r="L4279" i="1"/>
  <c r="M4279" i="1"/>
  <c r="N4279" i="1"/>
  <c r="I4280" i="1"/>
  <c r="J4280" i="1"/>
  <c r="O4280" i="1" s="1"/>
  <c r="I4281" i="1"/>
  <c r="K4281" i="1" s="1"/>
  <c r="J4281" i="1"/>
  <c r="O4281" i="1" s="1"/>
  <c r="L4281" i="1"/>
  <c r="M4281" i="1"/>
  <c r="N4281" i="1"/>
  <c r="I4282" i="1"/>
  <c r="L4282" i="1" s="1"/>
  <c r="J4282" i="1"/>
  <c r="O4282" i="1" s="1"/>
  <c r="M4282" i="1"/>
  <c r="N4282" i="1"/>
  <c r="I4283" i="1"/>
  <c r="M4283" i="1" s="1"/>
  <c r="J4283" i="1"/>
  <c r="O4283" i="1" s="1"/>
  <c r="K4283" i="1"/>
  <c r="L4283" i="1"/>
  <c r="I4284" i="1"/>
  <c r="J4284" i="1"/>
  <c r="O4284" i="1" s="1"/>
  <c r="I4285" i="1"/>
  <c r="J4285" i="1"/>
  <c r="O4285" i="1" s="1"/>
  <c r="K4285" i="1"/>
  <c r="L4285" i="1"/>
  <c r="M4285" i="1"/>
  <c r="N4285" i="1"/>
  <c r="I4286" i="1"/>
  <c r="N4286" i="1" s="1"/>
  <c r="J4286" i="1"/>
  <c r="O4286" i="1" s="1"/>
  <c r="L4286" i="1"/>
  <c r="M4286" i="1"/>
  <c r="I4287" i="1"/>
  <c r="J4287" i="1"/>
  <c r="O4287" i="1" s="1"/>
  <c r="K4287" i="1"/>
  <c r="L4287" i="1"/>
  <c r="M4287" i="1"/>
  <c r="N4287" i="1"/>
  <c r="I4288" i="1"/>
  <c r="M4288" i="1" s="1"/>
  <c r="J4288" i="1"/>
  <c r="O4288" i="1" s="1"/>
  <c r="K4288" i="1"/>
  <c r="L4288" i="1"/>
  <c r="N4288" i="1"/>
  <c r="I4289" i="1"/>
  <c r="K4289" i="1" s="1"/>
  <c r="J4289" i="1"/>
  <c r="O4289" i="1" s="1"/>
  <c r="L4289" i="1"/>
  <c r="M4289" i="1"/>
  <c r="N4289" i="1"/>
  <c r="I4290" i="1"/>
  <c r="J4290" i="1"/>
  <c r="O4290" i="1" s="1"/>
  <c r="I4291" i="1"/>
  <c r="M4291" i="1" s="1"/>
  <c r="J4291" i="1"/>
  <c r="O4291" i="1" s="1"/>
  <c r="K4291" i="1"/>
  <c r="L4291" i="1"/>
  <c r="I4292" i="1"/>
  <c r="N4292" i="1" s="1"/>
  <c r="J4292" i="1"/>
  <c r="O4292" i="1" s="1"/>
  <c r="K4292" i="1"/>
  <c r="M4292" i="1"/>
  <c r="I4293" i="1"/>
  <c r="N4293" i="1" s="1"/>
  <c r="J4293" i="1"/>
  <c r="O4293" i="1" s="1"/>
  <c r="K4293" i="1"/>
  <c r="L4293" i="1"/>
  <c r="M4293" i="1"/>
  <c r="I4294" i="1"/>
  <c r="J4294" i="1"/>
  <c r="O4294" i="1" s="1"/>
  <c r="I4295" i="1"/>
  <c r="J4295" i="1"/>
  <c r="O4295" i="1" s="1"/>
  <c r="K4295" i="1"/>
  <c r="L4295" i="1"/>
  <c r="M4295" i="1"/>
  <c r="N4295" i="1"/>
  <c r="I4296" i="1"/>
  <c r="M4296" i="1" s="1"/>
  <c r="J4296" i="1"/>
  <c r="O4296" i="1" s="1"/>
  <c r="K4296" i="1"/>
  <c r="L4296" i="1"/>
  <c r="I4297" i="1"/>
  <c r="K4297" i="1" s="1"/>
  <c r="J4297" i="1"/>
  <c r="O4297" i="1" s="1"/>
  <c r="M4297" i="1"/>
  <c r="N4297" i="1"/>
  <c r="I4298" i="1"/>
  <c r="L4298" i="1" s="1"/>
  <c r="J4298" i="1"/>
  <c r="O4298" i="1" s="1"/>
  <c r="K4298" i="1"/>
  <c r="M4298" i="1"/>
  <c r="I4299" i="1"/>
  <c r="J4299" i="1"/>
  <c r="O4299" i="1" s="1"/>
  <c r="I4300" i="1"/>
  <c r="N4300" i="1" s="1"/>
  <c r="J4300" i="1"/>
  <c r="O4300" i="1" s="1"/>
  <c r="K4300" i="1"/>
  <c r="L4300" i="1"/>
  <c r="M4300" i="1"/>
  <c r="I4301" i="1"/>
  <c r="N4301" i="1" s="1"/>
  <c r="J4301" i="1"/>
  <c r="O4301" i="1" s="1"/>
  <c r="L4301" i="1"/>
  <c r="M4301" i="1"/>
  <c r="I4302" i="1"/>
  <c r="M4302" i="1" s="1"/>
  <c r="J4302" i="1"/>
  <c r="O4302" i="1" s="1"/>
  <c r="K4302" i="1"/>
  <c r="L4302" i="1"/>
  <c r="N4302" i="1"/>
  <c r="I4303" i="1"/>
  <c r="J4303" i="1"/>
  <c r="O4303" i="1" s="1"/>
  <c r="K4303" i="1"/>
  <c r="L4303" i="1"/>
  <c r="M4303" i="1"/>
  <c r="N4303" i="1"/>
  <c r="I4304" i="1"/>
  <c r="J4304" i="1"/>
  <c r="O4304" i="1" s="1"/>
  <c r="I4305" i="1"/>
  <c r="J4305" i="1"/>
  <c r="O4305" i="1" s="1"/>
  <c r="I4306" i="1"/>
  <c r="L4306" i="1" s="1"/>
  <c r="J4306" i="1"/>
  <c r="O4306" i="1" s="1"/>
  <c r="K4306" i="1"/>
  <c r="M4306" i="1"/>
  <c r="I4307" i="1"/>
  <c r="M4307" i="1" s="1"/>
  <c r="J4307" i="1"/>
  <c r="O4307" i="1" s="1"/>
  <c r="K4307" i="1"/>
  <c r="N4307" i="1"/>
  <c r="I4308" i="1"/>
  <c r="N4308" i="1" s="1"/>
  <c r="J4308" i="1"/>
  <c r="O4308" i="1" s="1"/>
  <c r="K4308" i="1"/>
  <c r="L4308" i="1"/>
  <c r="M4308" i="1"/>
  <c r="I4309" i="1"/>
  <c r="J4309" i="1"/>
  <c r="O4309" i="1" s="1"/>
  <c r="I4310" i="1"/>
  <c r="M4310" i="1" s="1"/>
  <c r="J4310" i="1"/>
  <c r="O4310" i="1" s="1"/>
  <c r="K4310" i="1"/>
  <c r="L4310" i="1"/>
  <c r="I4311" i="1"/>
  <c r="J4311" i="1"/>
  <c r="O4311" i="1" s="1"/>
  <c r="K4311" i="1"/>
  <c r="L4311" i="1"/>
  <c r="M4311" i="1"/>
  <c r="N4311" i="1"/>
  <c r="I4312" i="1"/>
  <c r="L4312" i="1" s="1"/>
  <c r="J4312" i="1"/>
  <c r="O4312" i="1" s="1"/>
  <c r="K4312" i="1"/>
  <c r="M4312" i="1"/>
  <c r="N4312" i="1"/>
  <c r="I4313" i="1"/>
  <c r="K4313" i="1" s="1"/>
  <c r="J4313" i="1"/>
  <c r="O4313" i="1" s="1"/>
  <c r="L4313" i="1"/>
  <c r="M4313" i="1"/>
  <c r="I4314" i="1"/>
  <c r="J4314" i="1"/>
  <c r="O4314" i="1" s="1"/>
  <c r="I4315" i="1"/>
  <c r="M4315" i="1" s="1"/>
  <c r="J4315" i="1"/>
  <c r="O4315" i="1" s="1"/>
  <c r="K4315" i="1"/>
  <c r="L4315" i="1"/>
  <c r="N4315" i="1"/>
  <c r="I4316" i="1"/>
  <c r="N4316" i="1" s="1"/>
  <c r="J4316" i="1"/>
  <c r="O4316" i="1" s="1"/>
  <c r="L4316" i="1"/>
  <c r="M4316" i="1"/>
  <c r="I4317" i="1"/>
  <c r="M4317" i="1" s="1"/>
  <c r="J4317" i="1"/>
  <c r="O4317" i="1" s="1"/>
  <c r="K4317" i="1"/>
  <c r="L4317" i="1"/>
  <c r="N4317" i="1"/>
  <c r="I4318" i="1"/>
  <c r="J4318" i="1"/>
  <c r="O4318" i="1" s="1"/>
  <c r="I4319" i="1"/>
  <c r="J4319" i="1"/>
  <c r="O4319" i="1" s="1"/>
  <c r="K4319" i="1"/>
  <c r="L4319" i="1"/>
  <c r="M4319" i="1"/>
  <c r="N4319" i="1"/>
  <c r="I4320" i="1"/>
  <c r="J4320" i="1"/>
  <c r="O4320" i="1" s="1"/>
  <c r="K4320" i="1"/>
  <c r="L4320" i="1"/>
  <c r="M4320" i="1"/>
  <c r="N4320" i="1"/>
  <c r="I4321" i="1"/>
  <c r="K4321" i="1" s="1"/>
  <c r="J4321" i="1"/>
  <c r="O4321" i="1" s="1"/>
  <c r="L4321" i="1"/>
  <c r="M4321" i="1"/>
  <c r="I4322" i="1"/>
  <c r="L4322" i="1" s="1"/>
  <c r="J4322" i="1"/>
  <c r="O4322" i="1" s="1"/>
  <c r="K4322" i="1"/>
  <c r="N4322" i="1"/>
  <c r="I4323" i="1"/>
  <c r="M4323" i="1" s="1"/>
  <c r="J4323" i="1"/>
  <c r="O4323" i="1" s="1"/>
  <c r="K4323" i="1"/>
  <c r="L4323" i="1"/>
  <c r="N4323" i="1"/>
  <c r="I4324" i="1"/>
  <c r="J4324" i="1"/>
  <c r="O4324" i="1" s="1"/>
  <c r="I4325" i="1"/>
  <c r="M4325" i="1" s="1"/>
  <c r="J4325" i="1"/>
  <c r="O4325" i="1" s="1"/>
  <c r="K4325" i="1"/>
  <c r="L4325" i="1"/>
  <c r="I4326" i="1"/>
  <c r="L4326" i="1" s="1"/>
  <c r="J4326" i="1"/>
  <c r="O4326" i="1" s="1"/>
  <c r="K4326" i="1"/>
  <c r="M4326" i="1"/>
  <c r="N4326" i="1"/>
  <c r="I4327" i="1"/>
  <c r="J4327" i="1"/>
  <c r="O4327" i="1" s="1"/>
  <c r="K4327" i="1"/>
  <c r="L4327" i="1"/>
  <c r="M4327" i="1"/>
  <c r="N4327" i="1"/>
  <c r="I4328" i="1"/>
  <c r="N4328" i="1" s="1"/>
  <c r="J4328" i="1"/>
  <c r="O4328" i="1" s="1"/>
  <c r="K4328" i="1"/>
  <c r="L4328" i="1"/>
  <c r="M4328" i="1"/>
  <c r="I4329" i="1"/>
  <c r="J4329" i="1"/>
  <c r="O4329" i="1" s="1"/>
  <c r="I4330" i="1"/>
  <c r="L4330" i="1" s="1"/>
  <c r="J4330" i="1"/>
  <c r="O4330" i="1" s="1"/>
  <c r="K4330" i="1"/>
  <c r="M4330" i="1"/>
  <c r="N4330" i="1"/>
  <c r="I4331" i="1"/>
  <c r="M4331" i="1" s="1"/>
  <c r="J4331" i="1"/>
  <c r="O4331" i="1" s="1"/>
  <c r="L4331" i="1"/>
  <c r="N4331" i="1"/>
  <c r="I4332" i="1"/>
  <c r="N4332" i="1" s="1"/>
  <c r="J4332" i="1"/>
  <c r="O4332" i="1" s="1"/>
  <c r="K4332" i="1"/>
  <c r="L4332" i="1"/>
  <c r="I4333" i="1"/>
  <c r="J4333" i="1"/>
  <c r="O4333" i="1" s="1"/>
  <c r="I4334" i="1"/>
  <c r="J4334" i="1"/>
  <c r="O4334" i="1" s="1"/>
  <c r="K4334" i="1"/>
  <c r="L4334" i="1"/>
  <c r="M4334" i="1"/>
  <c r="N4334" i="1"/>
  <c r="I4335" i="1"/>
  <c r="J4335" i="1"/>
  <c r="O4335" i="1" s="1"/>
  <c r="K4335" i="1"/>
  <c r="L4335" i="1"/>
  <c r="M4335" i="1"/>
  <c r="N4335" i="1"/>
  <c r="I4336" i="1"/>
  <c r="N4336" i="1" s="1"/>
  <c r="J4336" i="1"/>
  <c r="O4336" i="1" s="1"/>
  <c r="L4336" i="1"/>
  <c r="M4336" i="1"/>
  <c r="I4337" i="1"/>
  <c r="K4337" i="1" s="1"/>
  <c r="J4337" i="1"/>
  <c r="O4337" i="1" s="1"/>
  <c r="L4337" i="1"/>
  <c r="N4337" i="1"/>
  <c r="I4338" i="1"/>
  <c r="L4338" i="1" s="1"/>
  <c r="J4338" i="1"/>
  <c r="O4338" i="1" s="1"/>
  <c r="K4338" i="1"/>
  <c r="M4338" i="1"/>
  <c r="N4338" i="1"/>
  <c r="I4339" i="1"/>
  <c r="J4339" i="1"/>
  <c r="O4339" i="1" s="1"/>
  <c r="I4340" i="1"/>
  <c r="N4340" i="1" s="1"/>
  <c r="J4340" i="1"/>
  <c r="O4340" i="1" s="1"/>
  <c r="K4340" i="1"/>
  <c r="L4340" i="1"/>
  <c r="I4341" i="1"/>
  <c r="L4341" i="1" s="1"/>
  <c r="J4341" i="1"/>
  <c r="O4341" i="1" s="1"/>
  <c r="K4341" i="1"/>
  <c r="M4341" i="1"/>
  <c r="N4341" i="1"/>
  <c r="I4342" i="1"/>
  <c r="N4342" i="1" s="1"/>
  <c r="J4342" i="1"/>
  <c r="O4342" i="1" s="1"/>
  <c r="K4342" i="1"/>
  <c r="L4342" i="1"/>
  <c r="M4342" i="1"/>
  <c r="I4343" i="1"/>
  <c r="J4343" i="1"/>
  <c r="O4343" i="1" s="1"/>
  <c r="K4343" i="1"/>
  <c r="L4343" i="1"/>
  <c r="M4343" i="1"/>
  <c r="N4343" i="1"/>
  <c r="I4344" i="1"/>
  <c r="J4344" i="1"/>
  <c r="O4344" i="1" s="1"/>
  <c r="I4345" i="1"/>
  <c r="K4345" i="1" s="1"/>
  <c r="J4345" i="1"/>
  <c r="O4345" i="1" s="1"/>
  <c r="L4345" i="1"/>
  <c r="M4345" i="1"/>
  <c r="N4345" i="1"/>
  <c r="I4346" i="1"/>
  <c r="L4346" i="1" s="1"/>
  <c r="J4346" i="1"/>
  <c r="O4346" i="1" s="1"/>
  <c r="M4346" i="1"/>
  <c r="N4346" i="1"/>
  <c r="I4347" i="1"/>
  <c r="M4347" i="1" s="1"/>
  <c r="J4347" i="1"/>
  <c r="O4347" i="1" s="1"/>
  <c r="K4347" i="1"/>
  <c r="L4347" i="1"/>
  <c r="I4348" i="1"/>
  <c r="J4348" i="1"/>
  <c r="O4348" i="1" s="1"/>
  <c r="I4349" i="1"/>
  <c r="J4349" i="1"/>
  <c r="O4349" i="1" s="1"/>
  <c r="K4349" i="1"/>
  <c r="L4349" i="1"/>
  <c r="M4349" i="1"/>
  <c r="N4349" i="1"/>
  <c r="I4350" i="1"/>
  <c r="N4350" i="1" s="1"/>
  <c r="J4350" i="1"/>
  <c r="O4350" i="1" s="1"/>
  <c r="L4350" i="1"/>
  <c r="M4350" i="1"/>
  <c r="I4351" i="1"/>
  <c r="J4351" i="1"/>
  <c r="O4351" i="1" s="1"/>
  <c r="K4351" i="1"/>
  <c r="L4351" i="1"/>
  <c r="M4351" i="1"/>
  <c r="N4351" i="1"/>
  <c r="I4352" i="1"/>
  <c r="M4352" i="1" s="1"/>
  <c r="J4352" i="1"/>
  <c r="O4352" i="1" s="1"/>
  <c r="K4352" i="1"/>
  <c r="L4352" i="1"/>
  <c r="N4352" i="1"/>
  <c r="I4353" i="1"/>
  <c r="K4353" i="1" s="1"/>
  <c r="J4353" i="1"/>
  <c r="O4353" i="1" s="1"/>
  <c r="L4353" i="1"/>
  <c r="M4353" i="1"/>
  <c r="N4353" i="1"/>
  <c r="I4354" i="1"/>
  <c r="J4354" i="1"/>
  <c r="O4354" i="1" s="1"/>
  <c r="I4355" i="1"/>
  <c r="M4355" i="1" s="1"/>
  <c r="J4355" i="1"/>
  <c r="O4355" i="1" s="1"/>
  <c r="K4355" i="1"/>
  <c r="L4355" i="1"/>
  <c r="I4356" i="1"/>
  <c r="N4356" i="1" s="1"/>
  <c r="J4356" i="1"/>
  <c r="O4356" i="1" s="1"/>
  <c r="K4356" i="1"/>
  <c r="M4356" i="1"/>
  <c r="I4357" i="1"/>
  <c r="N4357" i="1" s="1"/>
  <c r="J4357" i="1"/>
  <c r="O4357" i="1" s="1"/>
  <c r="K4357" i="1"/>
  <c r="L4357" i="1"/>
  <c r="M4357" i="1"/>
  <c r="I4358" i="1"/>
  <c r="J4358" i="1"/>
  <c r="O4358" i="1" s="1"/>
  <c r="I4359" i="1"/>
  <c r="J4359" i="1"/>
  <c r="O4359" i="1" s="1"/>
  <c r="K4359" i="1"/>
  <c r="L4359" i="1"/>
  <c r="M4359" i="1"/>
  <c r="N4359" i="1"/>
  <c r="I4360" i="1"/>
  <c r="M4360" i="1" s="1"/>
  <c r="J4360" i="1"/>
  <c r="O4360" i="1" s="1"/>
  <c r="K4360" i="1"/>
  <c r="L4360" i="1"/>
  <c r="I4361" i="1"/>
  <c r="K4361" i="1" s="1"/>
  <c r="J4361" i="1"/>
  <c r="O4361" i="1" s="1"/>
  <c r="M4361" i="1"/>
  <c r="N4361" i="1"/>
  <c r="I4362" i="1"/>
  <c r="L4362" i="1" s="1"/>
  <c r="J4362" i="1"/>
  <c r="O4362" i="1" s="1"/>
  <c r="K4362" i="1"/>
  <c r="M4362" i="1"/>
  <c r="I4363" i="1"/>
  <c r="J4363" i="1"/>
  <c r="O4363" i="1" s="1"/>
  <c r="I4364" i="1"/>
  <c r="N4364" i="1" s="1"/>
  <c r="J4364" i="1"/>
  <c r="O4364" i="1" s="1"/>
  <c r="K4364" i="1"/>
  <c r="L4364" i="1"/>
  <c r="M4364" i="1"/>
  <c r="I4365" i="1"/>
  <c r="N4365" i="1" s="1"/>
  <c r="J4365" i="1"/>
  <c r="O4365" i="1" s="1"/>
  <c r="L4365" i="1"/>
  <c r="M4365" i="1"/>
  <c r="I4366" i="1"/>
  <c r="M4366" i="1" s="1"/>
  <c r="J4366" i="1"/>
  <c r="O4366" i="1" s="1"/>
  <c r="K4366" i="1"/>
  <c r="L4366" i="1"/>
  <c r="N4366" i="1"/>
  <c r="I4367" i="1"/>
  <c r="J4367" i="1"/>
  <c r="O4367" i="1" s="1"/>
  <c r="K4367" i="1"/>
  <c r="L4367" i="1"/>
  <c r="M4367" i="1"/>
  <c r="N4367" i="1"/>
  <c r="I4368" i="1"/>
  <c r="J4368" i="1"/>
  <c r="O4368" i="1" s="1"/>
  <c r="I4369" i="1"/>
  <c r="J4369" i="1"/>
  <c r="O4369" i="1" s="1"/>
  <c r="I4370" i="1"/>
  <c r="J4370" i="1"/>
  <c r="O4370" i="1" s="1"/>
  <c r="K4370" i="1"/>
  <c r="M4370" i="1"/>
  <c r="I4371" i="1"/>
  <c r="M4371" i="1" s="1"/>
  <c r="J4371" i="1"/>
  <c r="O4371" i="1" s="1"/>
  <c r="K4371" i="1"/>
  <c r="N4371" i="1"/>
  <c r="I4372" i="1"/>
  <c r="N4372" i="1" s="1"/>
  <c r="J4372" i="1"/>
  <c r="O4372" i="1" s="1"/>
  <c r="K4372" i="1"/>
  <c r="L4372" i="1"/>
  <c r="M4372" i="1"/>
  <c r="I4373" i="1"/>
  <c r="J4373" i="1"/>
  <c r="O4373" i="1" s="1"/>
  <c r="I4374" i="1"/>
  <c r="J4374" i="1"/>
  <c r="O4374" i="1" s="1"/>
  <c r="K4374" i="1"/>
  <c r="L4374" i="1"/>
  <c r="I4375" i="1"/>
  <c r="J4375" i="1"/>
  <c r="O4375" i="1" s="1"/>
  <c r="K4375" i="1"/>
  <c r="L4375" i="1"/>
  <c r="M4375" i="1"/>
  <c r="N4375" i="1"/>
  <c r="I4376" i="1"/>
  <c r="L4376" i="1" s="1"/>
  <c r="J4376" i="1"/>
  <c r="O4376" i="1" s="1"/>
  <c r="K4376" i="1"/>
  <c r="M4376" i="1"/>
  <c r="N4376" i="1"/>
  <c r="I4377" i="1"/>
  <c r="K4377" i="1" s="1"/>
  <c r="J4377" i="1"/>
  <c r="O4377" i="1" s="1"/>
  <c r="L4377" i="1"/>
  <c r="M4377" i="1"/>
  <c r="I4378" i="1"/>
  <c r="J4378" i="1"/>
  <c r="O4378" i="1" s="1"/>
  <c r="I4379" i="1"/>
  <c r="M4379" i="1" s="1"/>
  <c r="J4379" i="1"/>
  <c r="O4379" i="1" s="1"/>
  <c r="K4379" i="1"/>
  <c r="L4379" i="1"/>
  <c r="N4379" i="1"/>
  <c r="I4380" i="1"/>
  <c r="N4380" i="1" s="1"/>
  <c r="J4380" i="1"/>
  <c r="O4380" i="1" s="1"/>
  <c r="L4380" i="1"/>
  <c r="M4380" i="1"/>
  <c r="I4381" i="1"/>
  <c r="M4381" i="1" s="1"/>
  <c r="J4381" i="1"/>
  <c r="O4381" i="1" s="1"/>
  <c r="K4381" i="1"/>
  <c r="L4381" i="1"/>
  <c r="N4381" i="1"/>
  <c r="I4382" i="1"/>
  <c r="J4382" i="1"/>
  <c r="O4382" i="1" s="1"/>
  <c r="N4382" i="1"/>
  <c r="I4383" i="1"/>
  <c r="J4383" i="1"/>
  <c r="O4383" i="1" s="1"/>
  <c r="K4383" i="1"/>
  <c r="L4383" i="1"/>
  <c r="M4383" i="1"/>
  <c r="N4383" i="1"/>
  <c r="I4384" i="1"/>
  <c r="J4384" i="1"/>
  <c r="O4384" i="1" s="1"/>
  <c r="K4384" i="1"/>
  <c r="L4384" i="1"/>
  <c r="M4384" i="1"/>
  <c r="N4384" i="1"/>
  <c r="I4385" i="1"/>
  <c r="J4385" i="1"/>
  <c r="O4385" i="1" s="1"/>
  <c r="L4385" i="1"/>
  <c r="M4385" i="1"/>
  <c r="I4386" i="1"/>
  <c r="L4386" i="1" s="1"/>
  <c r="J4386" i="1"/>
  <c r="O4386" i="1" s="1"/>
  <c r="K4386" i="1"/>
  <c r="N4386" i="1"/>
  <c r="I4387" i="1"/>
  <c r="M4387" i="1" s="1"/>
  <c r="J4387" i="1"/>
  <c r="O4387" i="1" s="1"/>
  <c r="K4387" i="1"/>
  <c r="L4387" i="1"/>
  <c r="N4387" i="1"/>
  <c r="I4388" i="1"/>
  <c r="J4388" i="1"/>
  <c r="O4388" i="1" s="1"/>
  <c r="I4389" i="1"/>
  <c r="J4389" i="1"/>
  <c r="O4389" i="1" s="1"/>
  <c r="I4390" i="1"/>
  <c r="L4390" i="1" s="1"/>
  <c r="J4390" i="1"/>
  <c r="O4390" i="1" s="1"/>
  <c r="K4390" i="1"/>
  <c r="M4390" i="1"/>
  <c r="N4390" i="1"/>
  <c r="I4391" i="1"/>
  <c r="J4391" i="1"/>
  <c r="O4391" i="1" s="1"/>
  <c r="K4391" i="1"/>
  <c r="L4391" i="1"/>
  <c r="M4391" i="1"/>
  <c r="N4391" i="1"/>
  <c r="I4392" i="1"/>
  <c r="N4392" i="1" s="1"/>
  <c r="J4392" i="1"/>
  <c r="O4392" i="1" s="1"/>
  <c r="K4392" i="1"/>
  <c r="L4392" i="1"/>
  <c r="M4392" i="1"/>
  <c r="I4393" i="1"/>
  <c r="J4393" i="1"/>
  <c r="O4393" i="1" s="1"/>
  <c r="I4394" i="1"/>
  <c r="L4394" i="1" s="1"/>
  <c r="J4394" i="1"/>
  <c r="O4394" i="1" s="1"/>
  <c r="K4394" i="1"/>
  <c r="M4394" i="1"/>
  <c r="N4394" i="1"/>
  <c r="I4395" i="1"/>
  <c r="M4395" i="1" s="1"/>
  <c r="J4395" i="1"/>
  <c r="O4395" i="1" s="1"/>
  <c r="L4395" i="1"/>
  <c r="N4395" i="1"/>
  <c r="I4396" i="1"/>
  <c r="N4396" i="1" s="1"/>
  <c r="J4396" i="1"/>
  <c r="O4396" i="1" s="1"/>
  <c r="K4396" i="1"/>
  <c r="L4396" i="1"/>
  <c r="I4397" i="1"/>
  <c r="J4397" i="1"/>
  <c r="O4397" i="1" s="1"/>
  <c r="N4397" i="1"/>
  <c r="I4398" i="1"/>
  <c r="J4398" i="1"/>
  <c r="O4398" i="1" s="1"/>
  <c r="K4398" i="1"/>
  <c r="L4398" i="1"/>
  <c r="M4398" i="1"/>
  <c r="N4398" i="1"/>
  <c r="I4399" i="1"/>
  <c r="J4399" i="1"/>
  <c r="O4399" i="1" s="1"/>
  <c r="K4399" i="1"/>
  <c r="L4399" i="1"/>
  <c r="M4399" i="1"/>
  <c r="N4399" i="1"/>
  <c r="I4400" i="1"/>
  <c r="N4400" i="1" s="1"/>
  <c r="J4400" i="1"/>
  <c r="O4400" i="1" s="1"/>
  <c r="L4400" i="1"/>
  <c r="M4400" i="1"/>
  <c r="I4401" i="1"/>
  <c r="K4401" i="1" s="1"/>
  <c r="J4401" i="1"/>
  <c r="O4401" i="1" s="1"/>
  <c r="L4401" i="1"/>
  <c r="N4401" i="1"/>
  <c r="I4402" i="1"/>
  <c r="L4402" i="1" s="1"/>
  <c r="J4402" i="1"/>
  <c r="O4402" i="1" s="1"/>
  <c r="K4402" i="1"/>
  <c r="M4402" i="1"/>
  <c r="N4402" i="1"/>
  <c r="I4403" i="1"/>
  <c r="J4403" i="1"/>
  <c r="O4403" i="1" s="1"/>
  <c r="I4404" i="1"/>
  <c r="J4404" i="1"/>
  <c r="O4404" i="1" s="1"/>
  <c r="I4405" i="1"/>
  <c r="L4405" i="1" s="1"/>
  <c r="J4405" i="1"/>
  <c r="O4405" i="1" s="1"/>
  <c r="K4405" i="1"/>
  <c r="M4405" i="1"/>
  <c r="N4405" i="1"/>
  <c r="I4406" i="1"/>
  <c r="N4406" i="1" s="1"/>
  <c r="J4406" i="1"/>
  <c r="O4406" i="1" s="1"/>
  <c r="K4406" i="1"/>
  <c r="L4406" i="1"/>
  <c r="M4406" i="1"/>
  <c r="I4407" i="1"/>
  <c r="J4407" i="1"/>
  <c r="O4407" i="1" s="1"/>
  <c r="K4407" i="1"/>
  <c r="L4407" i="1"/>
  <c r="M4407" i="1"/>
  <c r="N4407" i="1"/>
  <c r="I4408" i="1"/>
  <c r="J4408" i="1"/>
  <c r="O4408" i="1" s="1"/>
  <c r="I4409" i="1"/>
  <c r="K4409" i="1" s="1"/>
  <c r="J4409" i="1"/>
  <c r="O4409" i="1" s="1"/>
  <c r="L4409" i="1"/>
  <c r="M4409" i="1"/>
  <c r="N4409" i="1"/>
  <c r="I4410" i="1"/>
  <c r="L4410" i="1" s="1"/>
  <c r="J4410" i="1"/>
  <c r="O4410" i="1" s="1"/>
  <c r="M4410" i="1"/>
  <c r="N4410" i="1"/>
  <c r="I4411" i="1"/>
  <c r="M4411" i="1" s="1"/>
  <c r="J4411" i="1"/>
  <c r="O4411" i="1" s="1"/>
  <c r="K4411" i="1"/>
  <c r="L4411" i="1"/>
  <c r="I4412" i="1"/>
  <c r="J4412" i="1"/>
  <c r="O4412" i="1" s="1"/>
  <c r="I4413" i="1"/>
  <c r="J4413" i="1"/>
  <c r="O4413" i="1" s="1"/>
  <c r="K4413" i="1"/>
  <c r="L4413" i="1"/>
  <c r="M4413" i="1"/>
  <c r="N4413" i="1"/>
  <c r="I4414" i="1"/>
  <c r="N4414" i="1" s="1"/>
  <c r="J4414" i="1"/>
  <c r="O4414" i="1" s="1"/>
  <c r="L4414" i="1"/>
  <c r="M4414" i="1"/>
  <c r="I4415" i="1"/>
  <c r="J4415" i="1"/>
  <c r="O4415" i="1" s="1"/>
  <c r="K4415" i="1"/>
  <c r="L4415" i="1"/>
  <c r="M4415" i="1"/>
  <c r="N4415" i="1"/>
  <c r="I4416" i="1"/>
  <c r="M4416" i="1" s="1"/>
  <c r="J4416" i="1"/>
  <c r="O4416" i="1" s="1"/>
  <c r="K4416" i="1"/>
  <c r="L4416" i="1"/>
  <c r="N4416" i="1"/>
  <c r="I4417" i="1"/>
  <c r="K4417" i="1" s="1"/>
  <c r="J4417" i="1"/>
  <c r="O4417" i="1" s="1"/>
  <c r="L4417" i="1"/>
  <c r="M4417" i="1"/>
  <c r="N4417" i="1"/>
  <c r="I4418" i="1"/>
  <c r="J4418" i="1"/>
  <c r="O4418" i="1" s="1"/>
  <c r="I4419" i="1"/>
  <c r="J4419" i="1"/>
  <c r="O4419" i="1" s="1"/>
  <c r="K4419" i="1"/>
  <c r="L4419" i="1"/>
  <c r="I4420" i="1"/>
  <c r="N4420" i="1" s="1"/>
  <c r="J4420" i="1"/>
  <c r="O4420" i="1" s="1"/>
  <c r="K4420" i="1"/>
  <c r="M4420" i="1"/>
  <c r="I4421" i="1"/>
  <c r="N4421" i="1" s="1"/>
  <c r="J4421" i="1"/>
  <c r="O4421" i="1" s="1"/>
  <c r="K4421" i="1"/>
  <c r="L4421" i="1"/>
  <c r="M4421" i="1"/>
  <c r="I4422" i="1"/>
  <c r="J4422" i="1"/>
  <c r="O4422" i="1" s="1"/>
  <c r="I4423" i="1"/>
  <c r="J4423" i="1"/>
  <c r="O4423" i="1" s="1"/>
  <c r="K4423" i="1"/>
  <c r="L4423" i="1"/>
  <c r="M4423" i="1"/>
  <c r="N4423" i="1"/>
  <c r="I4424" i="1"/>
  <c r="J4424" i="1"/>
  <c r="O4424" i="1" s="1"/>
  <c r="K4424" i="1"/>
  <c r="L4424" i="1"/>
  <c r="I4425" i="1"/>
  <c r="K4425" i="1" s="1"/>
  <c r="J4425" i="1"/>
  <c r="O4425" i="1" s="1"/>
  <c r="M4425" i="1"/>
  <c r="N4425" i="1"/>
  <c r="I4426" i="1"/>
  <c r="L4426" i="1" s="1"/>
  <c r="J4426" i="1"/>
  <c r="O4426" i="1" s="1"/>
  <c r="K4426" i="1"/>
  <c r="M4426" i="1"/>
  <c r="I4427" i="1"/>
  <c r="J4427" i="1"/>
  <c r="O4427" i="1" s="1"/>
  <c r="I4428" i="1"/>
  <c r="N4428" i="1" s="1"/>
  <c r="J4428" i="1"/>
  <c r="O4428" i="1" s="1"/>
  <c r="K4428" i="1"/>
  <c r="L4428" i="1"/>
  <c r="M4428" i="1"/>
  <c r="I4429" i="1"/>
  <c r="N4429" i="1" s="1"/>
  <c r="J4429" i="1"/>
  <c r="O4429" i="1" s="1"/>
  <c r="L4429" i="1"/>
  <c r="M4429" i="1"/>
  <c r="I4430" i="1"/>
  <c r="M4430" i="1" s="1"/>
  <c r="J4430" i="1"/>
  <c r="O4430" i="1" s="1"/>
  <c r="K4430" i="1"/>
  <c r="L4430" i="1"/>
  <c r="N4430" i="1"/>
  <c r="I4431" i="1"/>
  <c r="J4431" i="1"/>
  <c r="O4431" i="1" s="1"/>
  <c r="K4431" i="1"/>
  <c r="L4431" i="1"/>
  <c r="M4431" i="1"/>
  <c r="N4431" i="1"/>
  <c r="I4432" i="1"/>
  <c r="J4432" i="1"/>
  <c r="O4432" i="1" s="1"/>
  <c r="N4432" i="1"/>
  <c r="I4433" i="1"/>
  <c r="J4433" i="1"/>
  <c r="O4433" i="1" s="1"/>
  <c r="I4434" i="1"/>
  <c r="M4434" i="1" s="1"/>
  <c r="J4434" i="1"/>
  <c r="O4434" i="1" s="1"/>
  <c r="K4434" i="1"/>
  <c r="I4435" i="1"/>
  <c r="M4435" i="1" s="1"/>
  <c r="J4435" i="1"/>
  <c r="O4435" i="1" s="1"/>
  <c r="K4435" i="1"/>
  <c r="N4435" i="1"/>
  <c r="I4436" i="1"/>
  <c r="N4436" i="1" s="1"/>
  <c r="J4436" i="1"/>
  <c r="O4436" i="1" s="1"/>
  <c r="K4436" i="1"/>
  <c r="L4436" i="1"/>
  <c r="M4436" i="1"/>
  <c r="I4437" i="1"/>
  <c r="J4437" i="1"/>
  <c r="O4437" i="1" s="1"/>
  <c r="I4438" i="1"/>
  <c r="K4438" i="1" s="1"/>
  <c r="J4438" i="1"/>
  <c r="O4438" i="1" s="1"/>
  <c r="L4438" i="1"/>
  <c r="I4439" i="1"/>
  <c r="J4439" i="1"/>
  <c r="O4439" i="1" s="1"/>
  <c r="K4439" i="1"/>
  <c r="L4439" i="1"/>
  <c r="M4439" i="1"/>
  <c r="N4439" i="1"/>
  <c r="I4440" i="1"/>
  <c r="L4440" i="1" s="1"/>
  <c r="J4440" i="1"/>
  <c r="O4440" i="1" s="1"/>
  <c r="K4440" i="1"/>
  <c r="M4440" i="1"/>
  <c r="N4440" i="1"/>
  <c r="I4441" i="1"/>
  <c r="K4441" i="1" s="1"/>
  <c r="J4441" i="1"/>
  <c r="O4441" i="1" s="1"/>
  <c r="L4441" i="1"/>
  <c r="M4441" i="1"/>
  <c r="I4442" i="1"/>
  <c r="J4442" i="1"/>
  <c r="O4442" i="1" s="1"/>
  <c r="I4443" i="1"/>
  <c r="M4443" i="1" s="1"/>
  <c r="J4443" i="1"/>
  <c r="O4443" i="1" s="1"/>
  <c r="K4443" i="1"/>
  <c r="L4443" i="1"/>
  <c r="N4443" i="1"/>
  <c r="I4444" i="1"/>
  <c r="N4444" i="1" s="1"/>
  <c r="J4444" i="1"/>
  <c r="O4444" i="1" s="1"/>
  <c r="L4444" i="1"/>
  <c r="M4444" i="1"/>
  <c r="I4445" i="1"/>
  <c r="M4445" i="1" s="1"/>
  <c r="J4445" i="1"/>
  <c r="O4445" i="1" s="1"/>
  <c r="K4445" i="1"/>
  <c r="L4445" i="1"/>
  <c r="N4445" i="1"/>
  <c r="I4446" i="1"/>
  <c r="J4446" i="1"/>
  <c r="O4446" i="1" s="1"/>
  <c r="N4446" i="1"/>
  <c r="I4447" i="1"/>
  <c r="J4447" i="1"/>
  <c r="O4447" i="1" s="1"/>
  <c r="K4447" i="1"/>
  <c r="L4447" i="1"/>
  <c r="M4447" i="1"/>
  <c r="N4447" i="1"/>
  <c r="I4448" i="1"/>
  <c r="J4448" i="1"/>
  <c r="O4448" i="1" s="1"/>
  <c r="K4448" i="1"/>
  <c r="L4448" i="1"/>
  <c r="M4448" i="1"/>
  <c r="N4448" i="1"/>
  <c r="I4449" i="1"/>
  <c r="L4449" i="1" s="1"/>
  <c r="J4449" i="1"/>
  <c r="O4449" i="1" s="1"/>
  <c r="M4449" i="1"/>
  <c r="I4450" i="1"/>
  <c r="L4450" i="1" s="1"/>
  <c r="J4450" i="1"/>
  <c r="O4450" i="1" s="1"/>
  <c r="K4450" i="1"/>
  <c r="N4450" i="1"/>
  <c r="I4451" i="1"/>
  <c r="M4451" i="1" s="1"/>
  <c r="J4451" i="1"/>
  <c r="O4451" i="1" s="1"/>
  <c r="K4451" i="1"/>
  <c r="L4451" i="1"/>
  <c r="N4451" i="1"/>
  <c r="I4452" i="1"/>
  <c r="J4452" i="1"/>
  <c r="O4452" i="1" s="1"/>
  <c r="I4453" i="1"/>
  <c r="J4453" i="1"/>
  <c r="O4453" i="1" s="1"/>
  <c r="K4453" i="1"/>
  <c r="L4453" i="1"/>
  <c r="I4454" i="1"/>
  <c r="L4454" i="1" s="1"/>
  <c r="J4454" i="1"/>
  <c r="O4454" i="1" s="1"/>
  <c r="K4454" i="1"/>
  <c r="M4454" i="1"/>
  <c r="N4454" i="1"/>
  <c r="I4455" i="1"/>
  <c r="J4455" i="1"/>
  <c r="O4455" i="1" s="1"/>
  <c r="K4455" i="1"/>
  <c r="L4455" i="1"/>
  <c r="M4455" i="1"/>
  <c r="N4455" i="1"/>
  <c r="I4456" i="1"/>
  <c r="N4456" i="1" s="1"/>
  <c r="J4456" i="1"/>
  <c r="O4456" i="1" s="1"/>
  <c r="K4456" i="1"/>
  <c r="L4456" i="1"/>
  <c r="M4456" i="1"/>
  <c r="I4457" i="1"/>
  <c r="J4457" i="1"/>
  <c r="O4457" i="1" s="1"/>
  <c r="I4458" i="1"/>
  <c r="L4458" i="1" s="1"/>
  <c r="J4458" i="1"/>
  <c r="O4458" i="1" s="1"/>
  <c r="K4458" i="1"/>
  <c r="M4458" i="1"/>
  <c r="N4458" i="1"/>
  <c r="I4459" i="1"/>
  <c r="M4459" i="1" s="1"/>
  <c r="J4459" i="1"/>
  <c r="O4459" i="1" s="1"/>
  <c r="L4459" i="1"/>
  <c r="N4459" i="1"/>
  <c r="I4460" i="1"/>
  <c r="N4460" i="1" s="1"/>
  <c r="J4460" i="1"/>
  <c r="O4460" i="1" s="1"/>
  <c r="K4460" i="1"/>
  <c r="L4460" i="1"/>
  <c r="I4461" i="1"/>
  <c r="N4461" i="1" s="1"/>
  <c r="J4461" i="1"/>
  <c r="O4461" i="1" s="1"/>
  <c r="I4462" i="1"/>
  <c r="J4462" i="1"/>
  <c r="O4462" i="1" s="1"/>
  <c r="K4462" i="1"/>
  <c r="L4462" i="1"/>
  <c r="M4462" i="1"/>
  <c r="N4462" i="1"/>
  <c r="I4463" i="1"/>
  <c r="J4463" i="1"/>
  <c r="O4463" i="1" s="1"/>
  <c r="K4463" i="1"/>
  <c r="L4463" i="1"/>
  <c r="M4463" i="1"/>
  <c r="N4463" i="1"/>
  <c r="I4464" i="1"/>
  <c r="N4464" i="1" s="1"/>
  <c r="J4464" i="1"/>
  <c r="O4464" i="1" s="1"/>
  <c r="L4464" i="1"/>
  <c r="M4464" i="1"/>
  <c r="I4465" i="1"/>
  <c r="K4465" i="1" s="1"/>
  <c r="J4465" i="1"/>
  <c r="O4465" i="1" s="1"/>
  <c r="L4465" i="1"/>
  <c r="N4465" i="1"/>
  <c r="I4466" i="1"/>
  <c r="L4466" i="1" s="1"/>
  <c r="J4466" i="1"/>
  <c r="O4466" i="1" s="1"/>
  <c r="K4466" i="1"/>
  <c r="M4466" i="1"/>
  <c r="N4466" i="1"/>
  <c r="I4467" i="1"/>
  <c r="J4467" i="1"/>
  <c r="O4467" i="1" s="1"/>
  <c r="I4468" i="1"/>
  <c r="J4468" i="1"/>
  <c r="O4468" i="1" s="1"/>
  <c r="K4468" i="1"/>
  <c r="L4468" i="1"/>
  <c r="I4469" i="1"/>
  <c r="L4469" i="1" s="1"/>
  <c r="J4469" i="1"/>
  <c r="O4469" i="1" s="1"/>
  <c r="K4469" i="1"/>
  <c r="M4469" i="1"/>
  <c r="N4469" i="1"/>
  <c r="I4470" i="1"/>
  <c r="N4470" i="1" s="1"/>
  <c r="J4470" i="1"/>
  <c r="O4470" i="1" s="1"/>
  <c r="K4470" i="1"/>
  <c r="L4470" i="1"/>
  <c r="M4470" i="1"/>
  <c r="I4471" i="1"/>
  <c r="J4471" i="1"/>
  <c r="O4471" i="1" s="1"/>
  <c r="K4471" i="1"/>
  <c r="L4471" i="1"/>
  <c r="M4471" i="1"/>
  <c r="N4471" i="1"/>
  <c r="I4472" i="1"/>
  <c r="J4472" i="1"/>
  <c r="O4472" i="1" s="1"/>
  <c r="I4473" i="1"/>
  <c r="K4473" i="1" s="1"/>
  <c r="J4473" i="1"/>
  <c r="O4473" i="1" s="1"/>
  <c r="L4473" i="1"/>
  <c r="M4473" i="1"/>
  <c r="N4473" i="1"/>
  <c r="I4474" i="1"/>
  <c r="L4474" i="1" s="1"/>
  <c r="J4474" i="1"/>
  <c r="O4474" i="1" s="1"/>
  <c r="M4474" i="1"/>
  <c r="N4474" i="1"/>
  <c r="I4475" i="1"/>
  <c r="M4475" i="1" s="1"/>
  <c r="J4475" i="1"/>
  <c r="O4475" i="1" s="1"/>
  <c r="K4475" i="1"/>
  <c r="L4475" i="1"/>
  <c r="I4476" i="1"/>
  <c r="J4476" i="1"/>
  <c r="O4476" i="1" s="1"/>
  <c r="I4477" i="1"/>
  <c r="J4477" i="1"/>
  <c r="O4477" i="1" s="1"/>
  <c r="K4477" i="1"/>
  <c r="L4477" i="1"/>
  <c r="M4477" i="1"/>
  <c r="N4477" i="1"/>
  <c r="I4478" i="1"/>
  <c r="N4478" i="1" s="1"/>
  <c r="J4478" i="1"/>
  <c r="O4478" i="1" s="1"/>
  <c r="L4478" i="1"/>
  <c r="M4478" i="1"/>
  <c r="I4479" i="1"/>
  <c r="J4479" i="1"/>
  <c r="O4479" i="1" s="1"/>
  <c r="K4479" i="1"/>
  <c r="L4479" i="1"/>
  <c r="M4479" i="1"/>
  <c r="N4479" i="1"/>
  <c r="I4480" i="1"/>
  <c r="M4480" i="1" s="1"/>
  <c r="J4480" i="1"/>
  <c r="O4480" i="1" s="1"/>
  <c r="K4480" i="1"/>
  <c r="L4480" i="1"/>
  <c r="N4480" i="1"/>
  <c r="I4481" i="1"/>
  <c r="K4481" i="1" s="1"/>
  <c r="J4481" i="1"/>
  <c r="O4481" i="1" s="1"/>
  <c r="L4481" i="1"/>
  <c r="M4481" i="1"/>
  <c r="N4481" i="1"/>
  <c r="I4482" i="1"/>
  <c r="J4482" i="1"/>
  <c r="O4482" i="1" s="1"/>
  <c r="I4483" i="1"/>
  <c r="K4483" i="1" s="1"/>
  <c r="J4483" i="1"/>
  <c r="O4483" i="1" s="1"/>
  <c r="L4483" i="1"/>
  <c r="I4484" i="1"/>
  <c r="N4484" i="1" s="1"/>
  <c r="J4484" i="1"/>
  <c r="O4484" i="1" s="1"/>
  <c r="K4484" i="1"/>
  <c r="M4484" i="1"/>
  <c r="I4485" i="1"/>
  <c r="N4485" i="1" s="1"/>
  <c r="J4485" i="1"/>
  <c r="O4485" i="1" s="1"/>
  <c r="K4485" i="1"/>
  <c r="L4485" i="1"/>
  <c r="M4485" i="1"/>
  <c r="I4486" i="1"/>
  <c r="J4486" i="1"/>
  <c r="O4486" i="1" s="1"/>
  <c r="I4487" i="1"/>
  <c r="J4487" i="1"/>
  <c r="O4487" i="1" s="1"/>
  <c r="K4487" i="1"/>
  <c r="L4487" i="1"/>
  <c r="M4487" i="1"/>
  <c r="N4487" i="1"/>
  <c r="I4488" i="1"/>
  <c r="K4488" i="1" s="1"/>
  <c r="J4488" i="1"/>
  <c r="O4488" i="1" s="1"/>
  <c r="L4488" i="1"/>
  <c r="I4489" i="1"/>
  <c r="K4489" i="1" s="1"/>
  <c r="J4489" i="1"/>
  <c r="O4489" i="1" s="1"/>
  <c r="M4489" i="1"/>
  <c r="N4489" i="1"/>
  <c r="I4490" i="1"/>
  <c r="L4490" i="1" s="1"/>
  <c r="J4490" i="1"/>
  <c r="O4490" i="1" s="1"/>
  <c r="K4490" i="1"/>
  <c r="M4490" i="1"/>
  <c r="I4491" i="1"/>
  <c r="J4491" i="1"/>
  <c r="O4491" i="1" s="1"/>
  <c r="L4491" i="1"/>
  <c r="I4492" i="1"/>
  <c r="N4492" i="1" s="1"/>
  <c r="J4492" i="1"/>
  <c r="O4492" i="1" s="1"/>
  <c r="K4492" i="1"/>
  <c r="L4492" i="1"/>
  <c r="M4492" i="1"/>
  <c r="I4493" i="1"/>
  <c r="N4493" i="1" s="1"/>
  <c r="J4493" i="1"/>
  <c r="O4493" i="1" s="1"/>
  <c r="L4493" i="1"/>
  <c r="M4493" i="1"/>
  <c r="I4494" i="1"/>
  <c r="M4494" i="1" s="1"/>
  <c r="J4494" i="1"/>
  <c r="O4494" i="1" s="1"/>
  <c r="K4494" i="1"/>
  <c r="L4494" i="1"/>
  <c r="N4494" i="1"/>
  <c r="I4495" i="1"/>
  <c r="J4495" i="1"/>
  <c r="O4495" i="1" s="1"/>
  <c r="K4495" i="1"/>
  <c r="L4495" i="1"/>
  <c r="M4495" i="1"/>
  <c r="N4495" i="1"/>
  <c r="I4496" i="1"/>
  <c r="J4496" i="1"/>
  <c r="O4496" i="1" s="1"/>
  <c r="L4496" i="1"/>
  <c r="N4496" i="1"/>
  <c r="I4497" i="1"/>
  <c r="J4497" i="1"/>
  <c r="O4497" i="1" s="1"/>
  <c r="N4497" i="1"/>
  <c r="I4498" i="1"/>
  <c r="J4498" i="1"/>
  <c r="O4498" i="1" s="1"/>
  <c r="K4498" i="1"/>
  <c r="M4498" i="1"/>
  <c r="I4499" i="1"/>
  <c r="J4499" i="1"/>
  <c r="O4499" i="1" s="1"/>
  <c r="K4499" i="1"/>
  <c r="N4499" i="1"/>
  <c r="I4500" i="1"/>
  <c r="N4500" i="1" s="1"/>
  <c r="J4500" i="1"/>
  <c r="O4500" i="1" s="1"/>
  <c r="K4500" i="1"/>
  <c r="L4500" i="1"/>
  <c r="M4500" i="1"/>
  <c r="I4501" i="1"/>
  <c r="M4501" i="1" s="1"/>
  <c r="J4501" i="1"/>
  <c r="O4501" i="1" s="1"/>
  <c r="I4502" i="1"/>
  <c r="J4502" i="1"/>
  <c r="O4502" i="1" s="1"/>
  <c r="I4503" i="1"/>
  <c r="J4503" i="1"/>
  <c r="O4503" i="1" s="1"/>
  <c r="K4503" i="1"/>
  <c r="L4503" i="1"/>
  <c r="M4503" i="1"/>
  <c r="N4503" i="1"/>
  <c r="I4504" i="1"/>
  <c r="L4504" i="1" s="1"/>
  <c r="J4504" i="1"/>
  <c r="O4504" i="1" s="1"/>
  <c r="K4504" i="1"/>
  <c r="M4504" i="1"/>
  <c r="I4505" i="1"/>
  <c r="K4505" i="1" s="1"/>
  <c r="J4505" i="1"/>
  <c r="O4505" i="1" s="1"/>
  <c r="L4505" i="1"/>
  <c r="M4505" i="1"/>
  <c r="I4506" i="1"/>
  <c r="J4506" i="1"/>
  <c r="O4506" i="1" s="1"/>
  <c r="M4506" i="1"/>
  <c r="I4507" i="1"/>
  <c r="M4507" i="1" s="1"/>
  <c r="J4507" i="1"/>
  <c r="O4507" i="1" s="1"/>
  <c r="K4507" i="1"/>
  <c r="L4507" i="1"/>
  <c r="N4507" i="1"/>
  <c r="I4508" i="1"/>
  <c r="N4508" i="1" s="1"/>
  <c r="J4508" i="1"/>
  <c r="O4508" i="1" s="1"/>
  <c r="L4508" i="1"/>
  <c r="M4508" i="1"/>
  <c r="I4509" i="1"/>
  <c r="M4509" i="1" s="1"/>
  <c r="J4509" i="1"/>
  <c r="O4509" i="1" s="1"/>
  <c r="K4509" i="1"/>
  <c r="L4509" i="1"/>
  <c r="N4509" i="1"/>
  <c r="I4510" i="1"/>
  <c r="J4510" i="1"/>
  <c r="O4510" i="1" s="1"/>
  <c r="I4511" i="1"/>
  <c r="J4511" i="1"/>
  <c r="O4511" i="1" s="1"/>
  <c r="K4511" i="1"/>
  <c r="L4511" i="1"/>
  <c r="M4511" i="1"/>
  <c r="N4511" i="1"/>
  <c r="I4512" i="1"/>
  <c r="J4512" i="1"/>
  <c r="O4512" i="1" s="1"/>
  <c r="K4512" i="1"/>
  <c r="L4512" i="1"/>
  <c r="M4512" i="1"/>
  <c r="N4512" i="1"/>
  <c r="I4513" i="1"/>
  <c r="J4513" i="1"/>
  <c r="O4513" i="1" s="1"/>
  <c r="L4513" i="1"/>
  <c r="M4513" i="1"/>
  <c r="I4514" i="1"/>
  <c r="J4514" i="1"/>
  <c r="O4514" i="1" s="1"/>
  <c r="I4515" i="1"/>
  <c r="M4515" i="1" s="1"/>
  <c r="J4515" i="1"/>
  <c r="O4515" i="1" s="1"/>
  <c r="K4515" i="1"/>
  <c r="L4515" i="1"/>
  <c r="N4515" i="1"/>
  <c r="I4516" i="1"/>
  <c r="J4516" i="1"/>
  <c r="O4516" i="1" s="1"/>
  <c r="M4516" i="1"/>
  <c r="I4517" i="1"/>
  <c r="K4517" i="1" s="1"/>
  <c r="J4517" i="1"/>
  <c r="O4517" i="1" s="1"/>
  <c r="L4517" i="1"/>
  <c r="I4518" i="1"/>
  <c r="J4518" i="1"/>
  <c r="O4518" i="1" s="1"/>
  <c r="I4519" i="1"/>
  <c r="J4519" i="1"/>
  <c r="O4519" i="1" s="1"/>
  <c r="K4519" i="1"/>
  <c r="L4519" i="1"/>
  <c r="M4519" i="1"/>
  <c r="N4519" i="1"/>
  <c r="I4520" i="1"/>
  <c r="N4520" i="1" s="1"/>
  <c r="J4520" i="1"/>
  <c r="O4520" i="1" s="1"/>
  <c r="K4520" i="1"/>
  <c r="L4520" i="1"/>
  <c r="M4520" i="1"/>
  <c r="I4521" i="1"/>
  <c r="J4521" i="1"/>
  <c r="O4521" i="1" s="1"/>
  <c r="M4521" i="1"/>
  <c r="I4522" i="1"/>
  <c r="L4522" i="1" s="1"/>
  <c r="J4522" i="1"/>
  <c r="O4522" i="1" s="1"/>
  <c r="K4522" i="1"/>
  <c r="M4522" i="1"/>
  <c r="N4522" i="1"/>
  <c r="I4523" i="1"/>
  <c r="M4523" i="1" s="1"/>
  <c r="J4523" i="1"/>
  <c r="O4523" i="1" s="1"/>
  <c r="L4523" i="1"/>
  <c r="N4523" i="1"/>
  <c r="I4524" i="1"/>
  <c r="N4524" i="1" s="1"/>
  <c r="J4524" i="1"/>
  <c r="O4524" i="1" s="1"/>
  <c r="K4524" i="1"/>
  <c r="L4524" i="1"/>
  <c r="I4525" i="1"/>
  <c r="J4525" i="1"/>
  <c r="O4525" i="1" s="1"/>
  <c r="L4525" i="1"/>
  <c r="N4525" i="1"/>
  <c r="I4526" i="1"/>
  <c r="J4526" i="1"/>
  <c r="O4526" i="1" s="1"/>
  <c r="K4526" i="1"/>
  <c r="L4526" i="1"/>
  <c r="M4526" i="1"/>
  <c r="N4526" i="1"/>
  <c r="I4527" i="1"/>
  <c r="J4527" i="1"/>
  <c r="O4527" i="1" s="1"/>
  <c r="K4527" i="1"/>
  <c r="L4527" i="1"/>
  <c r="M4527" i="1"/>
  <c r="N4527" i="1"/>
  <c r="I4528" i="1"/>
  <c r="N4528" i="1" s="1"/>
  <c r="J4528" i="1"/>
  <c r="O4528" i="1" s="1"/>
  <c r="L4528" i="1"/>
  <c r="M4528" i="1"/>
  <c r="I4529" i="1"/>
  <c r="N4529" i="1" s="1"/>
  <c r="J4529" i="1"/>
  <c r="O4529" i="1" s="1"/>
  <c r="L4529" i="1"/>
  <c r="I4530" i="1"/>
  <c r="L4530" i="1" s="1"/>
  <c r="J4530" i="1"/>
  <c r="O4530" i="1" s="1"/>
  <c r="K4530" i="1"/>
  <c r="M4530" i="1"/>
  <c r="N4530" i="1"/>
  <c r="I4531" i="1"/>
  <c r="J4531" i="1"/>
  <c r="O4531" i="1" s="1"/>
  <c r="N4531" i="1"/>
  <c r="I4532" i="1"/>
  <c r="J4532" i="1"/>
  <c r="O4532" i="1" s="1"/>
  <c r="I4533" i="1"/>
  <c r="L4533" i="1" s="1"/>
  <c r="J4533" i="1"/>
  <c r="O4533" i="1" s="1"/>
  <c r="K4533" i="1"/>
  <c r="M4533" i="1"/>
  <c r="I4534" i="1"/>
  <c r="N4534" i="1" s="1"/>
  <c r="J4534" i="1"/>
  <c r="O4534" i="1" s="1"/>
  <c r="K4534" i="1"/>
  <c r="L4534" i="1"/>
  <c r="M4534" i="1"/>
  <c r="I4535" i="1"/>
  <c r="J4535" i="1"/>
  <c r="O4535" i="1" s="1"/>
  <c r="K4535" i="1"/>
  <c r="L4535" i="1"/>
  <c r="M4535" i="1"/>
  <c r="N4535" i="1"/>
  <c r="I4536" i="1"/>
  <c r="J4536" i="1"/>
  <c r="O4536" i="1" s="1"/>
  <c r="M4536" i="1"/>
  <c r="I4537" i="1"/>
  <c r="K4537" i="1" s="1"/>
  <c r="J4537" i="1"/>
  <c r="O4537" i="1" s="1"/>
  <c r="L4537" i="1"/>
  <c r="M4537" i="1"/>
  <c r="N4537" i="1"/>
  <c r="I4538" i="1"/>
  <c r="L4538" i="1" s="1"/>
  <c r="J4538" i="1"/>
  <c r="O4538" i="1" s="1"/>
  <c r="M4538" i="1"/>
  <c r="N4538" i="1"/>
  <c r="I4539" i="1"/>
  <c r="M4539" i="1" s="1"/>
  <c r="J4539" i="1"/>
  <c r="O4539" i="1" s="1"/>
  <c r="K4539" i="1"/>
  <c r="L4539" i="1"/>
  <c r="I4540" i="1"/>
  <c r="J4540" i="1"/>
  <c r="O4540" i="1" s="1"/>
  <c r="L4540" i="1"/>
  <c r="I4541" i="1"/>
  <c r="J4541" i="1"/>
  <c r="O4541" i="1" s="1"/>
  <c r="K4541" i="1"/>
  <c r="L4541" i="1"/>
  <c r="M4541" i="1"/>
  <c r="N4541" i="1"/>
  <c r="I4542" i="1"/>
  <c r="N4542" i="1" s="1"/>
  <c r="J4542" i="1"/>
  <c r="O4542" i="1" s="1"/>
  <c r="L4542" i="1"/>
  <c r="M4542" i="1"/>
  <c r="I4543" i="1"/>
  <c r="J4543" i="1"/>
  <c r="O4543" i="1" s="1"/>
  <c r="K4543" i="1"/>
  <c r="L4543" i="1"/>
  <c r="M4543" i="1"/>
  <c r="N4543" i="1"/>
  <c r="I4544" i="1"/>
  <c r="M4544" i="1" s="1"/>
  <c r="J4544" i="1"/>
  <c r="O4544" i="1" s="1"/>
  <c r="K4544" i="1"/>
  <c r="L4544" i="1"/>
  <c r="N4544" i="1"/>
  <c r="I4545" i="1"/>
  <c r="K4545" i="1" s="1"/>
  <c r="J4545" i="1"/>
  <c r="O4545" i="1" s="1"/>
  <c r="L4545" i="1"/>
  <c r="M4545" i="1"/>
  <c r="N4545" i="1"/>
  <c r="I4546" i="1"/>
  <c r="J4546" i="1"/>
  <c r="O4546" i="1" s="1"/>
  <c r="I4547" i="1"/>
  <c r="K4547" i="1" s="1"/>
  <c r="J4547" i="1"/>
  <c r="O4547" i="1" s="1"/>
  <c r="L4547" i="1"/>
  <c r="I4548" i="1"/>
  <c r="J4548" i="1"/>
  <c r="O4548" i="1" s="1"/>
  <c r="K4548" i="1"/>
  <c r="M4548" i="1"/>
  <c r="I4549" i="1"/>
  <c r="N4549" i="1" s="1"/>
  <c r="J4549" i="1"/>
  <c r="O4549" i="1" s="1"/>
  <c r="K4549" i="1"/>
  <c r="L4549" i="1"/>
  <c r="M4549" i="1"/>
  <c r="I4550" i="1"/>
  <c r="N4550" i="1" s="1"/>
  <c r="J4550" i="1"/>
  <c r="O4550" i="1" s="1"/>
  <c r="M4550" i="1"/>
  <c r="I4551" i="1"/>
  <c r="J4551" i="1"/>
  <c r="O4551" i="1" s="1"/>
  <c r="K4551" i="1"/>
  <c r="L4551" i="1"/>
  <c r="M4551" i="1"/>
  <c r="N4551" i="1"/>
  <c r="I4552" i="1"/>
  <c r="J4552" i="1"/>
  <c r="O4552" i="1" s="1"/>
  <c r="I4553" i="1"/>
  <c r="M4553" i="1" s="1"/>
  <c r="J4553" i="1"/>
  <c r="O4553" i="1" s="1"/>
  <c r="N4553" i="1"/>
  <c r="I4554" i="1"/>
  <c r="L4554" i="1" s="1"/>
  <c r="J4554" i="1"/>
  <c r="O4554" i="1" s="1"/>
  <c r="K4554" i="1"/>
  <c r="M4554" i="1"/>
  <c r="I4555" i="1"/>
  <c r="J4555" i="1"/>
  <c r="O4555" i="1" s="1"/>
  <c r="L4555" i="1"/>
  <c r="N4555" i="1"/>
  <c r="I4556" i="1"/>
  <c r="N4556" i="1" s="1"/>
  <c r="J4556" i="1"/>
  <c r="O4556" i="1" s="1"/>
  <c r="K4556" i="1"/>
  <c r="L4556" i="1"/>
  <c r="M4556" i="1"/>
  <c r="I4557" i="1"/>
  <c r="J4557" i="1"/>
  <c r="O4557" i="1" s="1"/>
  <c r="I4558" i="1"/>
  <c r="M4558" i="1" s="1"/>
  <c r="J4558" i="1"/>
  <c r="O4558" i="1" s="1"/>
  <c r="K4558" i="1"/>
  <c r="L4558" i="1"/>
  <c r="N4558" i="1"/>
  <c r="I4559" i="1"/>
  <c r="J4559" i="1"/>
  <c r="O4559" i="1" s="1"/>
  <c r="K4559" i="1"/>
  <c r="L4559" i="1"/>
  <c r="M4559" i="1"/>
  <c r="N4559" i="1"/>
  <c r="I4560" i="1"/>
  <c r="K4560" i="1" s="1"/>
  <c r="J4560" i="1"/>
  <c r="O4560" i="1" s="1"/>
  <c r="L4560" i="1"/>
  <c r="M4560" i="1"/>
  <c r="N4560" i="1"/>
  <c r="I4561" i="1"/>
  <c r="J4561" i="1"/>
  <c r="O4561" i="1" s="1"/>
  <c r="I4562" i="1"/>
  <c r="M4562" i="1" s="1"/>
  <c r="J4562" i="1"/>
  <c r="O4562" i="1" s="1"/>
  <c r="K4562" i="1"/>
  <c r="I4563" i="1"/>
  <c r="J4563" i="1"/>
  <c r="O4563" i="1" s="1"/>
  <c r="I4564" i="1"/>
  <c r="N4564" i="1" s="1"/>
  <c r="J4564" i="1"/>
  <c r="O4564" i="1" s="1"/>
  <c r="K4564" i="1"/>
  <c r="L4564" i="1"/>
  <c r="M4564" i="1"/>
  <c r="I4565" i="1"/>
  <c r="J4565" i="1"/>
  <c r="O4565" i="1" s="1"/>
  <c r="M4565" i="1"/>
  <c r="N4565" i="1"/>
  <c r="I4566" i="1"/>
  <c r="J4566" i="1"/>
  <c r="O4566" i="1" s="1"/>
  <c r="K4566" i="1"/>
  <c r="L4566" i="1"/>
  <c r="I4567" i="1"/>
  <c r="J4567" i="1"/>
  <c r="O4567" i="1" s="1"/>
  <c r="K4567" i="1"/>
  <c r="L4567" i="1"/>
  <c r="M4567" i="1"/>
  <c r="N4567" i="1"/>
  <c r="I4568" i="1"/>
  <c r="L4568" i="1" s="1"/>
  <c r="J4568" i="1"/>
  <c r="O4568" i="1" s="1"/>
  <c r="K4568" i="1"/>
  <c r="M4568" i="1"/>
  <c r="N4568" i="1"/>
  <c r="I4569" i="1"/>
  <c r="K4569" i="1" s="1"/>
  <c r="J4569" i="1"/>
  <c r="O4569" i="1" s="1"/>
  <c r="L4569" i="1"/>
  <c r="M4569" i="1"/>
  <c r="I4570" i="1"/>
  <c r="M4570" i="1" s="1"/>
  <c r="J4570" i="1"/>
  <c r="O4570" i="1" s="1"/>
  <c r="N4570" i="1"/>
  <c r="I4571" i="1"/>
  <c r="M4571" i="1" s="1"/>
  <c r="J4571" i="1"/>
  <c r="O4571" i="1" s="1"/>
  <c r="K4571" i="1"/>
  <c r="L4571" i="1"/>
  <c r="N4571" i="1"/>
  <c r="I4572" i="1"/>
  <c r="J4572" i="1"/>
  <c r="O4572" i="1" s="1"/>
  <c r="I4573" i="1"/>
  <c r="M4573" i="1" s="1"/>
  <c r="J4573" i="1"/>
  <c r="O4573" i="1" s="1"/>
  <c r="K4573" i="1"/>
  <c r="L4573" i="1"/>
  <c r="N4573" i="1"/>
  <c r="I4574" i="1"/>
  <c r="J4574" i="1"/>
  <c r="O4574" i="1" s="1"/>
  <c r="I4575" i="1"/>
  <c r="J4575" i="1"/>
  <c r="O4575" i="1" s="1"/>
  <c r="K4575" i="1"/>
  <c r="L4575" i="1"/>
  <c r="M4575" i="1"/>
  <c r="N4575" i="1"/>
  <c r="I4576" i="1"/>
  <c r="J4576" i="1"/>
  <c r="O4576" i="1" s="1"/>
  <c r="K4576" i="1"/>
  <c r="L4576" i="1"/>
  <c r="M4576" i="1"/>
  <c r="N4576" i="1"/>
  <c r="I4577" i="1"/>
  <c r="M4577" i="1" s="1"/>
  <c r="J4577" i="1"/>
  <c r="O4577" i="1" s="1"/>
  <c r="L4577" i="1"/>
  <c r="I4578" i="1"/>
  <c r="J4578" i="1"/>
  <c r="O4578" i="1" s="1"/>
  <c r="I4579" i="1"/>
  <c r="M4579" i="1" s="1"/>
  <c r="J4579" i="1"/>
  <c r="O4579" i="1" s="1"/>
  <c r="K4579" i="1"/>
  <c r="L4579" i="1"/>
  <c r="N4579" i="1"/>
  <c r="I4580" i="1"/>
  <c r="J4580" i="1"/>
  <c r="O4580" i="1" s="1"/>
  <c r="M4580" i="1"/>
  <c r="I4581" i="1"/>
  <c r="J4581" i="1"/>
  <c r="O4581" i="1" s="1"/>
  <c r="K4581" i="1"/>
  <c r="L4581" i="1"/>
  <c r="I4582" i="1"/>
  <c r="L4582" i="1" s="1"/>
  <c r="J4582" i="1"/>
  <c r="O4582" i="1" s="1"/>
  <c r="K4582" i="1"/>
  <c r="M4582" i="1"/>
  <c r="I4583" i="1"/>
  <c r="J4583" i="1"/>
  <c r="O4583" i="1" s="1"/>
  <c r="K4583" i="1"/>
  <c r="L4583" i="1"/>
  <c r="M4583" i="1"/>
  <c r="N4583" i="1"/>
  <c r="I4584" i="1"/>
  <c r="N4584" i="1" s="1"/>
  <c r="J4584" i="1"/>
  <c r="O4584" i="1" s="1"/>
  <c r="K4584" i="1"/>
  <c r="L4584" i="1"/>
  <c r="M4584" i="1"/>
  <c r="I4585" i="1"/>
  <c r="M4585" i="1" s="1"/>
  <c r="J4585" i="1"/>
  <c r="O4585" i="1" s="1"/>
  <c r="N4585" i="1"/>
  <c r="I4586" i="1"/>
  <c r="L4586" i="1" s="1"/>
  <c r="J4586" i="1"/>
  <c r="O4586" i="1" s="1"/>
  <c r="K4586" i="1"/>
  <c r="M4586" i="1"/>
  <c r="N4586" i="1"/>
  <c r="I4587" i="1"/>
  <c r="J4587" i="1"/>
  <c r="O4587" i="1" s="1"/>
  <c r="I4588" i="1"/>
  <c r="N4588" i="1" s="1"/>
  <c r="J4588" i="1"/>
  <c r="O4588" i="1" s="1"/>
  <c r="K4588" i="1"/>
  <c r="L4588" i="1"/>
  <c r="I4589" i="1"/>
  <c r="J4589" i="1"/>
  <c r="O4589" i="1" s="1"/>
  <c r="I4590" i="1"/>
  <c r="J4590" i="1"/>
  <c r="O4590" i="1" s="1"/>
  <c r="K4590" i="1"/>
  <c r="L4590" i="1"/>
  <c r="M4590" i="1"/>
  <c r="N4590" i="1"/>
  <c r="I4591" i="1"/>
  <c r="J4591" i="1"/>
  <c r="O4591" i="1" s="1"/>
  <c r="K4591" i="1"/>
  <c r="L4591" i="1"/>
  <c r="M4591" i="1"/>
  <c r="N4591" i="1"/>
  <c r="I4592" i="1"/>
  <c r="M4592" i="1" s="1"/>
  <c r="J4592" i="1"/>
  <c r="O4592" i="1" s="1"/>
  <c r="L4592" i="1"/>
  <c r="I4593" i="1"/>
  <c r="J4593" i="1"/>
  <c r="O4593" i="1" s="1"/>
  <c r="I4594" i="1"/>
  <c r="L4594" i="1" s="1"/>
  <c r="J4594" i="1"/>
  <c r="O4594" i="1" s="1"/>
  <c r="K4594" i="1"/>
  <c r="M4594" i="1"/>
  <c r="N4594" i="1"/>
  <c r="I4595" i="1"/>
  <c r="J4595" i="1"/>
  <c r="O4595" i="1" s="1"/>
  <c r="N4595" i="1"/>
  <c r="I4596" i="1"/>
  <c r="J4596" i="1"/>
  <c r="O4596" i="1" s="1"/>
  <c r="K4596" i="1"/>
  <c r="L4596" i="1"/>
  <c r="I4597" i="1"/>
  <c r="M4597" i="1" s="1"/>
  <c r="J4597" i="1"/>
  <c r="O4597" i="1" s="1"/>
  <c r="L4597" i="1"/>
  <c r="I4598" i="1"/>
  <c r="J4598" i="1"/>
  <c r="O4598" i="1" s="1"/>
  <c r="I4599" i="1"/>
  <c r="M4599" i="1" s="1"/>
  <c r="J4599" i="1"/>
  <c r="O4599" i="1" s="1"/>
  <c r="K4599" i="1"/>
  <c r="L4599" i="1"/>
  <c r="N4599" i="1"/>
  <c r="I4600" i="1"/>
  <c r="N4600" i="1" s="1"/>
  <c r="J4600" i="1"/>
  <c r="O4600" i="1" s="1"/>
  <c r="K4600" i="1"/>
  <c r="L4600" i="1"/>
  <c r="M4600" i="1"/>
  <c r="I4601" i="1"/>
  <c r="J4601" i="1"/>
  <c r="O4601" i="1" s="1"/>
  <c r="I4602" i="1"/>
  <c r="K4602" i="1" s="1"/>
  <c r="J4602" i="1"/>
  <c r="O4602" i="1" s="1"/>
  <c r="L4602" i="1"/>
  <c r="M4602" i="1"/>
  <c r="N4602" i="1"/>
  <c r="I4603" i="1"/>
  <c r="J4603" i="1"/>
  <c r="O4603" i="1" s="1"/>
  <c r="K4603" i="1"/>
  <c r="L4603" i="1"/>
  <c r="M4603" i="1"/>
  <c r="N4603" i="1"/>
  <c r="I4604" i="1"/>
  <c r="M4604" i="1" s="1"/>
  <c r="J4604" i="1"/>
  <c r="O4604" i="1" s="1"/>
  <c r="K4604" i="1"/>
  <c r="N4604" i="1"/>
  <c r="I4605" i="1"/>
  <c r="J4605" i="1"/>
  <c r="O4605" i="1" s="1"/>
  <c r="L4605" i="1"/>
  <c r="M4605" i="1"/>
  <c r="I4606" i="1"/>
  <c r="L4606" i="1" s="1"/>
  <c r="J4606" i="1"/>
  <c r="O4606" i="1" s="1"/>
  <c r="K4606" i="1"/>
  <c r="M4606" i="1"/>
  <c r="N4606" i="1"/>
  <c r="I4607" i="1"/>
  <c r="M4607" i="1" s="1"/>
  <c r="J4607" i="1"/>
  <c r="O4607" i="1" s="1"/>
  <c r="K4607" i="1"/>
  <c r="N4607" i="1"/>
  <c r="I4608" i="1"/>
  <c r="N4608" i="1" s="1"/>
  <c r="J4608" i="1"/>
  <c r="O4608" i="1" s="1"/>
  <c r="K4608" i="1"/>
  <c r="L4608" i="1"/>
  <c r="M4608" i="1"/>
  <c r="I4609" i="1"/>
  <c r="J4609" i="1"/>
  <c r="O4609" i="1" s="1"/>
  <c r="I4610" i="1"/>
  <c r="K4610" i="1" s="1"/>
  <c r="J4610" i="1"/>
  <c r="O4610" i="1" s="1"/>
  <c r="L4610" i="1"/>
  <c r="M4610" i="1"/>
  <c r="I4611" i="1"/>
  <c r="J4611" i="1"/>
  <c r="O4611" i="1" s="1"/>
  <c r="K4611" i="1"/>
  <c r="L4611" i="1"/>
  <c r="M4611" i="1"/>
  <c r="N4611" i="1"/>
  <c r="I4612" i="1"/>
  <c r="M4612" i="1" s="1"/>
  <c r="J4612" i="1"/>
  <c r="O4612" i="1" s="1"/>
  <c r="K4612" i="1"/>
  <c r="L4612" i="1"/>
  <c r="I4613" i="1"/>
  <c r="J4613" i="1"/>
  <c r="O4613" i="1" s="1"/>
  <c r="I4614" i="1"/>
  <c r="L4614" i="1" s="1"/>
  <c r="J4614" i="1"/>
  <c r="O4614" i="1" s="1"/>
  <c r="K4614" i="1"/>
  <c r="M4614" i="1"/>
  <c r="I4615" i="1"/>
  <c r="M4615" i="1" s="1"/>
  <c r="J4615" i="1"/>
  <c r="O4615" i="1" s="1"/>
  <c r="K4615" i="1"/>
  <c r="L4615" i="1"/>
  <c r="I4616" i="1"/>
  <c r="N4616" i="1" s="1"/>
  <c r="J4616" i="1"/>
  <c r="O4616" i="1" s="1"/>
  <c r="K4616" i="1"/>
  <c r="L4616" i="1"/>
  <c r="M4616" i="1"/>
  <c r="I4617" i="1"/>
  <c r="J4617" i="1"/>
  <c r="O4617" i="1" s="1"/>
  <c r="K4617" i="1"/>
  <c r="L4617" i="1"/>
  <c r="M4617" i="1"/>
  <c r="N4617" i="1"/>
  <c r="I4618" i="1"/>
  <c r="K4618" i="1" s="1"/>
  <c r="J4618" i="1"/>
  <c r="O4618" i="1" s="1"/>
  <c r="M4618" i="1"/>
  <c r="N4618" i="1"/>
  <c r="I4619" i="1"/>
  <c r="J4619" i="1"/>
  <c r="O4619" i="1" s="1"/>
  <c r="K4619" i="1"/>
  <c r="L4619" i="1"/>
  <c r="M4619" i="1"/>
  <c r="N4619" i="1"/>
  <c r="I4620" i="1"/>
  <c r="M4620" i="1" s="1"/>
  <c r="J4620" i="1"/>
  <c r="O4620" i="1" s="1"/>
  <c r="K4620" i="1"/>
  <c r="L4620" i="1"/>
  <c r="N4620" i="1"/>
  <c r="I4621" i="1"/>
  <c r="J4621" i="1"/>
  <c r="O4621" i="1" s="1"/>
  <c r="I4622" i="1"/>
  <c r="L4622" i="1" s="1"/>
  <c r="J4622" i="1"/>
  <c r="O4622" i="1" s="1"/>
  <c r="M4622" i="1"/>
  <c r="N4622" i="1"/>
  <c r="I4623" i="1"/>
  <c r="M4623" i="1" s="1"/>
  <c r="J4623" i="1"/>
  <c r="O4623" i="1" s="1"/>
  <c r="K4623" i="1"/>
  <c r="L4623" i="1"/>
  <c r="N4623" i="1"/>
  <c r="I4624" i="1"/>
  <c r="N4624" i="1" s="1"/>
  <c r="J4624" i="1"/>
  <c r="O4624" i="1" s="1"/>
  <c r="K4624" i="1"/>
  <c r="L4624" i="1"/>
  <c r="M4624" i="1"/>
  <c r="I4625" i="1"/>
  <c r="M4625" i="1" s="1"/>
  <c r="J4625" i="1"/>
  <c r="O4625" i="1" s="1"/>
  <c r="K4625" i="1"/>
  <c r="L4625" i="1"/>
  <c r="I4626" i="1"/>
  <c r="K4626" i="1" s="1"/>
  <c r="J4626" i="1"/>
  <c r="O4626" i="1" s="1"/>
  <c r="L4626" i="1"/>
  <c r="N4626" i="1"/>
  <c r="I4627" i="1"/>
  <c r="J4627" i="1"/>
  <c r="O4627" i="1" s="1"/>
  <c r="K4627" i="1"/>
  <c r="L4627" i="1"/>
  <c r="M4627" i="1"/>
  <c r="N4627" i="1"/>
  <c r="I4628" i="1"/>
  <c r="J4628" i="1"/>
  <c r="O4628" i="1" s="1"/>
  <c r="I4629" i="1"/>
  <c r="J4629" i="1"/>
  <c r="O4629" i="1" s="1"/>
  <c r="L4629" i="1"/>
  <c r="M4629" i="1"/>
  <c r="I4630" i="1"/>
  <c r="L4630" i="1" s="1"/>
  <c r="J4630" i="1"/>
  <c r="O4630" i="1" s="1"/>
  <c r="K4630" i="1"/>
  <c r="N4630" i="1"/>
  <c r="I4631" i="1"/>
  <c r="J4631" i="1"/>
  <c r="O4631" i="1" s="1"/>
  <c r="I4632" i="1"/>
  <c r="N4632" i="1" s="1"/>
  <c r="J4632" i="1"/>
  <c r="O4632" i="1" s="1"/>
  <c r="K4632" i="1"/>
  <c r="L4632" i="1"/>
  <c r="M4632" i="1"/>
  <c r="I4633" i="1"/>
  <c r="N4633" i="1" s="1"/>
  <c r="J4633" i="1"/>
  <c r="O4633" i="1" s="1"/>
  <c r="L4633" i="1"/>
  <c r="M4633" i="1"/>
  <c r="I4634" i="1"/>
  <c r="K4634" i="1" s="1"/>
  <c r="J4634" i="1"/>
  <c r="O4634" i="1" s="1"/>
  <c r="L4634" i="1"/>
  <c r="M4634" i="1"/>
  <c r="I4635" i="1"/>
  <c r="J4635" i="1"/>
  <c r="O4635" i="1" s="1"/>
  <c r="K4635" i="1"/>
  <c r="L4635" i="1"/>
  <c r="M4635" i="1"/>
  <c r="N4635" i="1"/>
  <c r="I4636" i="1"/>
  <c r="J4636" i="1"/>
  <c r="O4636" i="1" s="1"/>
  <c r="I4637" i="1"/>
  <c r="J4637" i="1"/>
  <c r="O4637" i="1" s="1"/>
  <c r="L4637" i="1"/>
  <c r="M4637" i="1"/>
  <c r="I4638" i="1"/>
  <c r="L4638" i="1" s="1"/>
  <c r="J4638" i="1"/>
  <c r="O4638" i="1" s="1"/>
  <c r="K4638" i="1"/>
  <c r="M4638" i="1"/>
  <c r="I4639" i="1"/>
  <c r="J4639" i="1"/>
  <c r="O4639" i="1" s="1"/>
  <c r="I4640" i="1"/>
  <c r="N4640" i="1" s="1"/>
  <c r="J4640" i="1"/>
  <c r="O4640" i="1" s="1"/>
  <c r="K4640" i="1"/>
  <c r="L4640" i="1"/>
  <c r="M4640" i="1"/>
  <c r="I4641" i="1"/>
  <c r="L4641" i="1" s="1"/>
  <c r="J4641" i="1"/>
  <c r="O4641" i="1" s="1"/>
  <c r="K4641" i="1"/>
  <c r="M4641" i="1"/>
  <c r="N4641" i="1"/>
  <c r="I4642" i="1"/>
  <c r="K4642" i="1" s="1"/>
  <c r="J4642" i="1"/>
  <c r="O4642" i="1" s="1"/>
  <c r="L4642" i="1"/>
  <c r="M4642" i="1"/>
  <c r="N4642" i="1"/>
  <c r="I4643" i="1"/>
  <c r="J4643" i="1"/>
  <c r="O4643" i="1" s="1"/>
  <c r="K4643" i="1"/>
  <c r="L4643" i="1"/>
  <c r="M4643" i="1"/>
  <c r="N4643" i="1"/>
  <c r="I4644" i="1"/>
  <c r="M4644" i="1" s="1"/>
  <c r="J4644" i="1"/>
  <c r="O4644" i="1" s="1"/>
  <c r="K4644" i="1"/>
  <c r="L4644" i="1"/>
  <c r="N4644" i="1"/>
  <c r="I4645" i="1"/>
  <c r="L4645" i="1" s="1"/>
  <c r="J4645" i="1"/>
  <c r="O4645" i="1" s="1"/>
  <c r="M4645" i="1"/>
  <c r="I4646" i="1"/>
  <c r="L4646" i="1" s="1"/>
  <c r="J4646" i="1"/>
  <c r="O4646" i="1" s="1"/>
  <c r="K4646" i="1"/>
  <c r="M4646" i="1"/>
  <c r="N4646" i="1"/>
  <c r="I4647" i="1"/>
  <c r="M4647" i="1" s="1"/>
  <c r="J4647" i="1"/>
  <c r="O4647" i="1" s="1"/>
  <c r="K4647" i="1"/>
  <c r="L4647" i="1"/>
  <c r="N4647" i="1"/>
  <c r="I4648" i="1"/>
  <c r="N4648" i="1" s="1"/>
  <c r="J4648" i="1"/>
  <c r="O4648" i="1" s="1"/>
  <c r="K4648" i="1"/>
  <c r="L4648" i="1"/>
  <c r="M4648" i="1"/>
  <c r="I4649" i="1"/>
  <c r="M4649" i="1" s="1"/>
  <c r="J4649" i="1"/>
  <c r="O4649" i="1" s="1"/>
  <c r="K4649" i="1"/>
  <c r="L4649" i="1"/>
  <c r="N4649" i="1"/>
  <c r="I4650" i="1"/>
  <c r="J4650" i="1"/>
  <c r="O4650" i="1" s="1"/>
  <c r="I4651" i="1"/>
  <c r="J4651" i="1"/>
  <c r="O4651" i="1" s="1"/>
  <c r="K4651" i="1"/>
  <c r="L4651" i="1"/>
  <c r="M4651" i="1"/>
  <c r="N4651" i="1"/>
  <c r="I4652" i="1"/>
  <c r="M4652" i="1" s="1"/>
  <c r="J4652" i="1"/>
  <c r="O4652" i="1" s="1"/>
  <c r="K4652" i="1"/>
  <c r="L4652" i="1"/>
  <c r="I4653" i="1"/>
  <c r="M4653" i="1" s="1"/>
  <c r="J4653" i="1"/>
  <c r="O4653" i="1" s="1"/>
  <c r="L4653" i="1"/>
  <c r="I4654" i="1"/>
  <c r="J4654" i="1"/>
  <c r="O4654" i="1" s="1"/>
  <c r="I4655" i="1"/>
  <c r="M4655" i="1" s="1"/>
  <c r="J4655" i="1"/>
  <c r="O4655" i="1" s="1"/>
  <c r="K4655" i="1"/>
  <c r="L4655" i="1"/>
  <c r="I4656" i="1"/>
  <c r="N4656" i="1" s="1"/>
  <c r="J4656" i="1"/>
  <c r="O4656" i="1" s="1"/>
  <c r="K4656" i="1"/>
  <c r="L4656" i="1"/>
  <c r="M4656" i="1"/>
  <c r="I4657" i="1"/>
  <c r="N4657" i="1" s="1"/>
  <c r="J4657" i="1"/>
  <c r="O4657" i="1" s="1"/>
  <c r="K4657" i="1"/>
  <c r="L4657" i="1"/>
  <c r="M4657" i="1"/>
  <c r="I4658" i="1"/>
  <c r="J4658" i="1"/>
  <c r="O4658" i="1" s="1"/>
  <c r="I4659" i="1"/>
  <c r="J4659" i="1"/>
  <c r="O4659" i="1" s="1"/>
  <c r="K4659" i="1"/>
  <c r="L4659" i="1"/>
  <c r="M4659" i="1"/>
  <c r="N4659" i="1"/>
  <c r="I4660" i="1"/>
  <c r="M4660" i="1" s="1"/>
  <c r="J4660" i="1"/>
  <c r="O4660" i="1" s="1"/>
  <c r="L4660" i="1"/>
  <c r="N4660" i="1"/>
  <c r="I4661" i="1"/>
  <c r="J4661" i="1"/>
  <c r="O4661" i="1" s="1"/>
  <c r="L4661" i="1"/>
  <c r="M4661" i="1"/>
  <c r="I4662" i="1"/>
  <c r="J4662" i="1"/>
  <c r="O4662" i="1" s="1"/>
  <c r="I4663" i="1"/>
  <c r="M4663" i="1" s="1"/>
  <c r="J4663" i="1"/>
  <c r="O4663" i="1" s="1"/>
  <c r="L4663" i="1"/>
  <c r="N4663" i="1"/>
  <c r="I4664" i="1"/>
  <c r="N4664" i="1" s="1"/>
  <c r="J4664" i="1"/>
  <c r="O4664" i="1" s="1"/>
  <c r="K4664" i="1"/>
  <c r="L4664" i="1"/>
  <c r="M4664" i="1"/>
  <c r="I4665" i="1"/>
  <c r="J4665" i="1"/>
  <c r="O4665" i="1" s="1"/>
  <c r="I4666" i="1"/>
  <c r="K4666" i="1" s="1"/>
  <c r="J4666" i="1"/>
  <c r="O4666" i="1" s="1"/>
  <c r="L4666" i="1"/>
  <c r="M4666" i="1"/>
  <c r="N4666" i="1"/>
  <c r="I4667" i="1"/>
  <c r="J4667" i="1"/>
  <c r="O4667" i="1" s="1"/>
  <c r="K4667" i="1"/>
  <c r="L4667" i="1"/>
  <c r="M4667" i="1"/>
  <c r="N4667" i="1"/>
  <c r="I4668" i="1"/>
  <c r="M4668" i="1" s="1"/>
  <c r="J4668" i="1"/>
  <c r="O4668" i="1" s="1"/>
  <c r="K4668" i="1"/>
  <c r="N4668" i="1"/>
  <c r="I4669" i="1"/>
  <c r="J4669" i="1"/>
  <c r="O4669" i="1" s="1"/>
  <c r="L4669" i="1"/>
  <c r="M4669" i="1"/>
  <c r="I4670" i="1"/>
  <c r="L4670" i="1" s="1"/>
  <c r="J4670" i="1"/>
  <c r="O4670" i="1" s="1"/>
  <c r="K4670" i="1"/>
  <c r="M4670" i="1"/>
  <c r="N4670" i="1"/>
  <c r="I4671" i="1"/>
  <c r="M4671" i="1" s="1"/>
  <c r="J4671" i="1"/>
  <c r="O4671" i="1" s="1"/>
  <c r="K4671" i="1"/>
  <c r="N4671" i="1"/>
  <c r="I4672" i="1"/>
  <c r="N4672" i="1" s="1"/>
  <c r="J4672" i="1"/>
  <c r="O4672" i="1" s="1"/>
  <c r="K4672" i="1"/>
  <c r="L4672" i="1"/>
  <c r="M4672" i="1"/>
  <c r="I4673" i="1"/>
  <c r="J4673" i="1"/>
  <c r="O4673" i="1" s="1"/>
  <c r="I4674" i="1"/>
  <c r="K4674" i="1" s="1"/>
  <c r="J4674" i="1"/>
  <c r="O4674" i="1" s="1"/>
  <c r="L4674" i="1"/>
  <c r="M4674" i="1"/>
  <c r="I4675" i="1"/>
  <c r="J4675" i="1"/>
  <c r="O4675" i="1" s="1"/>
  <c r="K4675" i="1"/>
  <c r="L4675" i="1"/>
  <c r="M4675" i="1"/>
  <c r="N4675" i="1"/>
  <c r="I4676" i="1"/>
  <c r="M4676" i="1" s="1"/>
  <c r="J4676" i="1"/>
  <c r="O4676" i="1" s="1"/>
  <c r="K4676" i="1"/>
  <c r="L4676" i="1"/>
  <c r="I4677" i="1"/>
  <c r="J4677" i="1"/>
  <c r="O4677" i="1" s="1"/>
  <c r="I4678" i="1"/>
  <c r="L4678" i="1" s="1"/>
  <c r="J4678" i="1"/>
  <c r="O4678" i="1" s="1"/>
  <c r="K4678" i="1"/>
  <c r="M4678" i="1"/>
  <c r="I4679" i="1"/>
  <c r="M4679" i="1" s="1"/>
  <c r="J4679" i="1"/>
  <c r="O4679" i="1" s="1"/>
  <c r="K4679" i="1"/>
  <c r="L4679" i="1"/>
  <c r="I4680" i="1"/>
  <c r="N4680" i="1" s="1"/>
  <c r="J4680" i="1"/>
  <c r="O4680" i="1" s="1"/>
  <c r="K4680" i="1"/>
  <c r="L4680" i="1"/>
  <c r="M4680" i="1"/>
  <c r="I4681" i="1"/>
  <c r="J4681" i="1"/>
  <c r="O4681" i="1" s="1"/>
  <c r="K4681" i="1"/>
  <c r="L4681" i="1"/>
  <c r="M4681" i="1"/>
  <c r="N4681" i="1"/>
  <c r="I4682" i="1"/>
  <c r="K4682" i="1" s="1"/>
  <c r="J4682" i="1"/>
  <c r="O4682" i="1" s="1"/>
  <c r="M4682" i="1"/>
  <c r="N4682" i="1"/>
  <c r="I4683" i="1"/>
  <c r="J4683" i="1"/>
  <c r="O4683" i="1" s="1"/>
  <c r="K4683" i="1"/>
  <c r="L4683" i="1"/>
  <c r="M4683" i="1"/>
  <c r="N4683" i="1"/>
  <c r="I4684" i="1"/>
  <c r="M4684" i="1" s="1"/>
  <c r="J4684" i="1"/>
  <c r="O4684" i="1" s="1"/>
  <c r="K4684" i="1"/>
  <c r="L4684" i="1"/>
  <c r="N4684" i="1"/>
  <c r="I4685" i="1"/>
  <c r="J4685" i="1"/>
  <c r="O4685" i="1" s="1"/>
  <c r="I4686" i="1"/>
  <c r="L4686" i="1" s="1"/>
  <c r="J4686" i="1"/>
  <c r="O4686" i="1" s="1"/>
  <c r="M4686" i="1"/>
  <c r="N4686" i="1"/>
  <c r="I4687" i="1"/>
  <c r="M4687" i="1" s="1"/>
  <c r="J4687" i="1"/>
  <c r="O4687" i="1" s="1"/>
  <c r="K4687" i="1"/>
  <c r="L4687" i="1"/>
  <c r="N4687" i="1"/>
  <c r="I4688" i="1"/>
  <c r="N4688" i="1" s="1"/>
  <c r="J4688" i="1"/>
  <c r="O4688" i="1" s="1"/>
  <c r="K4688" i="1"/>
  <c r="L4688" i="1"/>
  <c r="M4688" i="1"/>
  <c r="I4689" i="1"/>
  <c r="M4689" i="1" s="1"/>
  <c r="J4689" i="1"/>
  <c r="O4689" i="1" s="1"/>
  <c r="K4689" i="1"/>
  <c r="L4689" i="1"/>
  <c r="I4690" i="1"/>
  <c r="K4690" i="1" s="1"/>
  <c r="J4690" i="1"/>
  <c r="O4690" i="1" s="1"/>
  <c r="L4690" i="1"/>
  <c r="N4690" i="1"/>
  <c r="I4691" i="1"/>
  <c r="J4691" i="1"/>
  <c r="O4691" i="1" s="1"/>
  <c r="K4691" i="1"/>
  <c r="L4691" i="1"/>
  <c r="M4691" i="1"/>
  <c r="N4691" i="1"/>
  <c r="I4692" i="1"/>
  <c r="J4692" i="1"/>
  <c r="O4692" i="1" s="1"/>
  <c r="I4693" i="1"/>
  <c r="J4693" i="1"/>
  <c r="O4693" i="1" s="1"/>
  <c r="L4693" i="1"/>
  <c r="M4693" i="1"/>
  <c r="I4694" i="1"/>
  <c r="L4694" i="1" s="1"/>
  <c r="J4694" i="1"/>
  <c r="O4694" i="1" s="1"/>
  <c r="K4694" i="1"/>
  <c r="N4694" i="1"/>
  <c r="I4695" i="1"/>
  <c r="J4695" i="1"/>
  <c r="O4695" i="1" s="1"/>
  <c r="I4696" i="1"/>
  <c r="N4696" i="1" s="1"/>
  <c r="J4696" i="1"/>
  <c r="O4696" i="1" s="1"/>
  <c r="K4696" i="1"/>
  <c r="L4696" i="1"/>
  <c r="M4696" i="1"/>
  <c r="I4697" i="1"/>
  <c r="N4697" i="1" s="1"/>
  <c r="J4697" i="1"/>
  <c r="O4697" i="1" s="1"/>
  <c r="L4697" i="1"/>
  <c r="M4697" i="1"/>
  <c r="I4698" i="1"/>
  <c r="K4698" i="1" s="1"/>
  <c r="J4698" i="1"/>
  <c r="O4698" i="1" s="1"/>
  <c r="L4698" i="1"/>
  <c r="M4698" i="1"/>
  <c r="I4699" i="1"/>
  <c r="J4699" i="1"/>
  <c r="O4699" i="1" s="1"/>
  <c r="K4699" i="1"/>
  <c r="L4699" i="1"/>
  <c r="M4699" i="1"/>
  <c r="N4699" i="1"/>
  <c r="I4700" i="1"/>
  <c r="J4700" i="1"/>
  <c r="O4700" i="1" s="1"/>
  <c r="I4701" i="1"/>
  <c r="J4701" i="1"/>
  <c r="O4701" i="1" s="1"/>
  <c r="L4701" i="1"/>
  <c r="M4701" i="1"/>
  <c r="I4702" i="1"/>
  <c r="L4702" i="1" s="1"/>
  <c r="J4702" i="1"/>
  <c r="O4702" i="1" s="1"/>
  <c r="K4702" i="1"/>
  <c r="M4702" i="1"/>
  <c r="I4703" i="1"/>
  <c r="J4703" i="1"/>
  <c r="O4703" i="1" s="1"/>
  <c r="I4704" i="1"/>
  <c r="N4704" i="1" s="1"/>
  <c r="J4704" i="1"/>
  <c r="O4704" i="1" s="1"/>
  <c r="K4704" i="1"/>
  <c r="L4704" i="1"/>
  <c r="M4704" i="1"/>
  <c r="I4705" i="1"/>
  <c r="L4705" i="1" s="1"/>
  <c r="J4705" i="1"/>
  <c r="O4705" i="1" s="1"/>
  <c r="K4705" i="1"/>
  <c r="M4705" i="1"/>
  <c r="N4705" i="1"/>
  <c r="I4706" i="1"/>
  <c r="K4706" i="1" s="1"/>
  <c r="J4706" i="1"/>
  <c r="O4706" i="1" s="1"/>
  <c r="L4706" i="1"/>
  <c r="M4706" i="1"/>
  <c r="N4706" i="1"/>
  <c r="I4707" i="1"/>
  <c r="J4707" i="1"/>
  <c r="O4707" i="1" s="1"/>
  <c r="K4707" i="1"/>
  <c r="L4707" i="1"/>
  <c r="M4707" i="1"/>
  <c r="N4707" i="1"/>
  <c r="I4708" i="1"/>
  <c r="M4708" i="1" s="1"/>
  <c r="J4708" i="1"/>
  <c r="O4708" i="1" s="1"/>
  <c r="K4708" i="1"/>
  <c r="L4708" i="1"/>
  <c r="N4708" i="1"/>
  <c r="I4709" i="1"/>
  <c r="L4709" i="1" s="1"/>
  <c r="J4709" i="1"/>
  <c r="O4709" i="1" s="1"/>
  <c r="M4709" i="1"/>
  <c r="I4710" i="1"/>
  <c r="L4710" i="1" s="1"/>
  <c r="J4710" i="1"/>
  <c r="O4710" i="1" s="1"/>
  <c r="K4710" i="1"/>
  <c r="M4710" i="1"/>
  <c r="N4710" i="1"/>
  <c r="I4711" i="1"/>
  <c r="M4711" i="1" s="1"/>
  <c r="J4711" i="1"/>
  <c r="O4711" i="1" s="1"/>
  <c r="K4711" i="1"/>
  <c r="L4711" i="1"/>
  <c r="N4711" i="1"/>
  <c r="I4712" i="1"/>
  <c r="N4712" i="1" s="1"/>
  <c r="J4712" i="1"/>
  <c r="O4712" i="1" s="1"/>
  <c r="K4712" i="1"/>
  <c r="L4712" i="1"/>
  <c r="M4712" i="1"/>
  <c r="I4713" i="1"/>
  <c r="M4713" i="1" s="1"/>
  <c r="J4713" i="1"/>
  <c r="O4713" i="1" s="1"/>
  <c r="K4713" i="1"/>
  <c r="L4713" i="1"/>
  <c r="N4713" i="1"/>
  <c r="I4714" i="1"/>
  <c r="J4714" i="1"/>
  <c r="O4714" i="1" s="1"/>
  <c r="I4715" i="1"/>
  <c r="J4715" i="1"/>
  <c r="O4715" i="1" s="1"/>
  <c r="K4715" i="1"/>
  <c r="L4715" i="1"/>
  <c r="M4715" i="1"/>
  <c r="N4715" i="1"/>
  <c r="I4716" i="1"/>
  <c r="M4716" i="1" s="1"/>
  <c r="J4716" i="1"/>
  <c r="O4716" i="1" s="1"/>
  <c r="K4716" i="1"/>
  <c r="L4716" i="1"/>
  <c r="I4717" i="1"/>
  <c r="M4717" i="1" s="1"/>
  <c r="J4717" i="1"/>
  <c r="O4717" i="1" s="1"/>
  <c r="L4717" i="1"/>
  <c r="I4718" i="1"/>
  <c r="J4718" i="1"/>
  <c r="O4718" i="1" s="1"/>
  <c r="I4719" i="1"/>
  <c r="M4719" i="1" s="1"/>
  <c r="J4719" i="1"/>
  <c r="O4719" i="1" s="1"/>
  <c r="K4719" i="1"/>
  <c r="L4719" i="1"/>
  <c r="I4720" i="1"/>
  <c r="N4720" i="1" s="1"/>
  <c r="J4720" i="1"/>
  <c r="O4720" i="1" s="1"/>
  <c r="K4720" i="1"/>
  <c r="L4720" i="1"/>
  <c r="M4720" i="1"/>
  <c r="I4721" i="1"/>
  <c r="N4721" i="1" s="1"/>
  <c r="J4721" i="1"/>
  <c r="O4721" i="1" s="1"/>
  <c r="K4721" i="1"/>
  <c r="L4721" i="1"/>
  <c r="M4721" i="1"/>
  <c r="I4722" i="1"/>
  <c r="J4722" i="1"/>
  <c r="O4722" i="1" s="1"/>
  <c r="I4723" i="1"/>
  <c r="J4723" i="1"/>
  <c r="O4723" i="1" s="1"/>
  <c r="K4723" i="1"/>
  <c r="L4723" i="1"/>
  <c r="M4723" i="1"/>
  <c r="N4723" i="1"/>
  <c r="I4724" i="1"/>
  <c r="M4724" i="1" s="1"/>
  <c r="J4724" i="1"/>
  <c r="O4724" i="1" s="1"/>
  <c r="L4724" i="1"/>
  <c r="N4724" i="1"/>
  <c r="I4725" i="1"/>
  <c r="J4725" i="1"/>
  <c r="O4725" i="1" s="1"/>
  <c r="L4725" i="1"/>
  <c r="M4725" i="1"/>
  <c r="I4726" i="1"/>
  <c r="J4726" i="1"/>
  <c r="O4726" i="1" s="1"/>
  <c r="I4727" i="1"/>
  <c r="M4727" i="1" s="1"/>
  <c r="J4727" i="1"/>
  <c r="O4727" i="1" s="1"/>
  <c r="L4727" i="1"/>
  <c r="N4727" i="1"/>
  <c r="I4728" i="1"/>
  <c r="N4728" i="1" s="1"/>
  <c r="J4728" i="1"/>
  <c r="O4728" i="1" s="1"/>
  <c r="K4728" i="1"/>
  <c r="L4728" i="1"/>
  <c r="M4728" i="1"/>
  <c r="I4729" i="1"/>
  <c r="J4729" i="1"/>
  <c r="O4729" i="1" s="1"/>
  <c r="I4730" i="1"/>
  <c r="K4730" i="1" s="1"/>
  <c r="J4730" i="1"/>
  <c r="O4730" i="1" s="1"/>
  <c r="L4730" i="1"/>
  <c r="M4730" i="1"/>
  <c r="N4730" i="1"/>
  <c r="I4731" i="1"/>
  <c r="J4731" i="1"/>
  <c r="O4731" i="1" s="1"/>
  <c r="K4731" i="1"/>
  <c r="L4731" i="1"/>
  <c r="M4731" i="1"/>
  <c r="N4731" i="1"/>
  <c r="I4732" i="1"/>
  <c r="M4732" i="1" s="1"/>
  <c r="J4732" i="1"/>
  <c r="O4732" i="1" s="1"/>
  <c r="K4732" i="1"/>
  <c r="N4732" i="1"/>
  <c r="I4733" i="1"/>
  <c r="J4733" i="1"/>
  <c r="O4733" i="1" s="1"/>
  <c r="L4733" i="1"/>
  <c r="M4733" i="1"/>
  <c r="I4734" i="1"/>
  <c r="L4734" i="1" s="1"/>
  <c r="J4734" i="1"/>
  <c r="O4734" i="1" s="1"/>
  <c r="K4734" i="1"/>
  <c r="M4734" i="1"/>
  <c r="N4734" i="1"/>
  <c r="I4735" i="1"/>
  <c r="M4735" i="1" s="1"/>
  <c r="J4735" i="1"/>
  <c r="O4735" i="1" s="1"/>
  <c r="K4735" i="1"/>
  <c r="N4735" i="1"/>
  <c r="I4736" i="1"/>
  <c r="N4736" i="1" s="1"/>
  <c r="J4736" i="1"/>
  <c r="O4736" i="1" s="1"/>
  <c r="K4736" i="1"/>
  <c r="L4736" i="1"/>
  <c r="M4736" i="1"/>
  <c r="I4737" i="1"/>
  <c r="J4737" i="1"/>
  <c r="O4737" i="1" s="1"/>
  <c r="I4738" i="1"/>
  <c r="K4738" i="1" s="1"/>
  <c r="J4738" i="1"/>
  <c r="O4738" i="1" s="1"/>
  <c r="L4738" i="1"/>
  <c r="M4738" i="1"/>
  <c r="I4739" i="1"/>
  <c r="J4739" i="1"/>
  <c r="O4739" i="1" s="1"/>
  <c r="K4739" i="1"/>
  <c r="L4739" i="1"/>
  <c r="M4739" i="1"/>
  <c r="N4739" i="1"/>
  <c r="I4740" i="1"/>
  <c r="M4740" i="1" s="1"/>
  <c r="J4740" i="1"/>
  <c r="O4740" i="1" s="1"/>
  <c r="K4740" i="1"/>
  <c r="L4740" i="1"/>
  <c r="I4741" i="1"/>
  <c r="J4741" i="1"/>
  <c r="O4741" i="1" s="1"/>
  <c r="I4742" i="1"/>
  <c r="L4742" i="1" s="1"/>
  <c r="J4742" i="1"/>
  <c r="O4742" i="1" s="1"/>
  <c r="K4742" i="1"/>
  <c r="M4742" i="1"/>
  <c r="I4743" i="1"/>
  <c r="M4743" i="1" s="1"/>
  <c r="J4743" i="1"/>
  <c r="O4743" i="1" s="1"/>
  <c r="K4743" i="1"/>
  <c r="L4743" i="1"/>
  <c r="I4744" i="1"/>
  <c r="N4744" i="1" s="1"/>
  <c r="J4744" i="1"/>
  <c r="O4744" i="1" s="1"/>
  <c r="K4744" i="1"/>
  <c r="L4744" i="1"/>
  <c r="M4744" i="1"/>
  <c r="I4745" i="1"/>
  <c r="J4745" i="1"/>
  <c r="O4745" i="1" s="1"/>
  <c r="K4745" i="1"/>
  <c r="L4745" i="1"/>
  <c r="M4745" i="1"/>
  <c r="N4745" i="1"/>
  <c r="I4746" i="1"/>
  <c r="K4746" i="1" s="1"/>
  <c r="J4746" i="1"/>
  <c r="O4746" i="1" s="1"/>
  <c r="M4746" i="1"/>
  <c r="N4746" i="1"/>
  <c r="I4747" i="1"/>
  <c r="J4747" i="1"/>
  <c r="O4747" i="1" s="1"/>
  <c r="K4747" i="1"/>
  <c r="L4747" i="1"/>
  <c r="M4747" i="1"/>
  <c r="N4747" i="1"/>
  <c r="I4748" i="1"/>
  <c r="M4748" i="1" s="1"/>
  <c r="J4748" i="1"/>
  <c r="O4748" i="1" s="1"/>
  <c r="K4748" i="1"/>
  <c r="L4748" i="1"/>
  <c r="N4748" i="1"/>
  <c r="I4749" i="1"/>
  <c r="J4749" i="1"/>
  <c r="O4749" i="1" s="1"/>
  <c r="I4750" i="1"/>
  <c r="L4750" i="1" s="1"/>
  <c r="J4750" i="1"/>
  <c r="O4750" i="1" s="1"/>
  <c r="M4750" i="1"/>
  <c r="N4750" i="1"/>
  <c r="I4751" i="1"/>
  <c r="M4751" i="1" s="1"/>
  <c r="J4751" i="1"/>
  <c r="O4751" i="1" s="1"/>
  <c r="K4751" i="1"/>
  <c r="L4751" i="1"/>
  <c r="N4751" i="1"/>
  <c r="I4752" i="1"/>
  <c r="N4752" i="1" s="1"/>
  <c r="J4752" i="1"/>
  <c r="O4752" i="1" s="1"/>
  <c r="K4752" i="1"/>
  <c r="L4752" i="1"/>
  <c r="M4752" i="1"/>
  <c r="I4753" i="1"/>
  <c r="M4753" i="1" s="1"/>
  <c r="J4753" i="1"/>
  <c r="O4753" i="1" s="1"/>
  <c r="K4753" i="1"/>
  <c r="L4753" i="1"/>
  <c r="I4754" i="1"/>
  <c r="K4754" i="1" s="1"/>
  <c r="J4754" i="1"/>
  <c r="O4754" i="1" s="1"/>
  <c r="L4754" i="1"/>
  <c r="N4754" i="1"/>
  <c r="I4755" i="1"/>
  <c r="J4755" i="1"/>
  <c r="O4755" i="1" s="1"/>
  <c r="K4755" i="1"/>
  <c r="L4755" i="1"/>
  <c r="M4755" i="1"/>
  <c r="N4755" i="1"/>
  <c r="I4756" i="1"/>
  <c r="J4756" i="1"/>
  <c r="O4756" i="1" s="1"/>
  <c r="I4757" i="1"/>
  <c r="J4757" i="1"/>
  <c r="O4757" i="1" s="1"/>
  <c r="L4757" i="1"/>
  <c r="M4757" i="1"/>
  <c r="I4758" i="1"/>
  <c r="L4758" i="1" s="1"/>
  <c r="J4758" i="1"/>
  <c r="O4758" i="1" s="1"/>
  <c r="K4758" i="1"/>
  <c r="N4758" i="1"/>
  <c r="I4759" i="1"/>
  <c r="J4759" i="1"/>
  <c r="O4759" i="1" s="1"/>
  <c r="I4760" i="1"/>
  <c r="N4760" i="1" s="1"/>
  <c r="J4760" i="1"/>
  <c r="O4760" i="1" s="1"/>
  <c r="K4760" i="1"/>
  <c r="L4760" i="1"/>
  <c r="M4760" i="1"/>
  <c r="I4761" i="1"/>
  <c r="N4761" i="1" s="1"/>
  <c r="J4761" i="1"/>
  <c r="O4761" i="1" s="1"/>
  <c r="L4761" i="1"/>
  <c r="M4761" i="1"/>
  <c r="I4762" i="1"/>
  <c r="K4762" i="1" s="1"/>
  <c r="J4762" i="1"/>
  <c r="O4762" i="1" s="1"/>
  <c r="L4762" i="1"/>
  <c r="M4762" i="1"/>
  <c r="I4763" i="1"/>
  <c r="J4763" i="1"/>
  <c r="O4763" i="1" s="1"/>
  <c r="K4763" i="1"/>
  <c r="L4763" i="1"/>
  <c r="M4763" i="1"/>
  <c r="N4763" i="1"/>
  <c r="I4764" i="1"/>
  <c r="J4764" i="1"/>
  <c r="O4764" i="1" s="1"/>
  <c r="I4765" i="1"/>
  <c r="J4765" i="1"/>
  <c r="O4765" i="1" s="1"/>
  <c r="L4765" i="1"/>
  <c r="M4765" i="1"/>
  <c r="I4766" i="1"/>
  <c r="L4766" i="1" s="1"/>
  <c r="J4766" i="1"/>
  <c r="O4766" i="1" s="1"/>
  <c r="K4766" i="1"/>
  <c r="M4766" i="1"/>
  <c r="I4767" i="1"/>
  <c r="J4767" i="1"/>
  <c r="O4767" i="1" s="1"/>
  <c r="I4768" i="1"/>
  <c r="N4768" i="1" s="1"/>
  <c r="J4768" i="1"/>
  <c r="O4768" i="1" s="1"/>
  <c r="K4768" i="1"/>
  <c r="L4768" i="1"/>
  <c r="M4768" i="1"/>
  <c r="I4769" i="1"/>
  <c r="L4769" i="1" s="1"/>
  <c r="J4769" i="1"/>
  <c r="O4769" i="1" s="1"/>
  <c r="K4769" i="1"/>
  <c r="M4769" i="1"/>
  <c r="N4769" i="1"/>
  <c r="I4770" i="1"/>
  <c r="K4770" i="1" s="1"/>
  <c r="J4770" i="1"/>
  <c r="O4770" i="1" s="1"/>
  <c r="L4770" i="1"/>
  <c r="M4770" i="1"/>
  <c r="N4770" i="1"/>
  <c r="I4771" i="1"/>
  <c r="J4771" i="1"/>
  <c r="O4771" i="1" s="1"/>
  <c r="K4771" i="1"/>
  <c r="L4771" i="1"/>
  <c r="M4771" i="1"/>
  <c r="N4771" i="1"/>
  <c r="I4772" i="1"/>
  <c r="M4772" i="1" s="1"/>
  <c r="J4772" i="1"/>
  <c r="O4772" i="1" s="1"/>
  <c r="K4772" i="1"/>
  <c r="L4772" i="1"/>
  <c r="N4772" i="1"/>
  <c r="I4773" i="1"/>
  <c r="L4773" i="1" s="1"/>
  <c r="J4773" i="1"/>
  <c r="O4773" i="1" s="1"/>
  <c r="M4773" i="1"/>
  <c r="I4774" i="1"/>
  <c r="L4774" i="1" s="1"/>
  <c r="J4774" i="1"/>
  <c r="O4774" i="1" s="1"/>
  <c r="K4774" i="1"/>
  <c r="M4774" i="1"/>
  <c r="N4774" i="1"/>
  <c r="I4775" i="1"/>
  <c r="M4775" i="1" s="1"/>
  <c r="J4775" i="1"/>
  <c r="O4775" i="1" s="1"/>
  <c r="K4775" i="1"/>
  <c r="L4775" i="1"/>
  <c r="N4775" i="1"/>
  <c r="I4776" i="1"/>
  <c r="N4776" i="1" s="1"/>
  <c r="J4776" i="1"/>
  <c r="O4776" i="1" s="1"/>
  <c r="K4776" i="1"/>
  <c r="L4776" i="1"/>
  <c r="M4776" i="1"/>
  <c r="I4777" i="1"/>
  <c r="M4777" i="1" s="1"/>
  <c r="J4777" i="1"/>
  <c r="O4777" i="1" s="1"/>
  <c r="K4777" i="1"/>
  <c r="L4777" i="1"/>
  <c r="N4777" i="1"/>
  <c r="I4778" i="1"/>
  <c r="J4778" i="1"/>
  <c r="O4778" i="1" s="1"/>
  <c r="I4779" i="1"/>
  <c r="J4779" i="1"/>
  <c r="O4779" i="1" s="1"/>
  <c r="K4779" i="1"/>
  <c r="L4779" i="1"/>
  <c r="M4779" i="1"/>
  <c r="N4779" i="1"/>
  <c r="I4780" i="1"/>
  <c r="M4780" i="1" s="1"/>
  <c r="J4780" i="1"/>
  <c r="O4780" i="1" s="1"/>
  <c r="K4780" i="1"/>
  <c r="L4780" i="1"/>
  <c r="I4781" i="1"/>
  <c r="M4781" i="1" s="1"/>
  <c r="J4781" i="1"/>
  <c r="O4781" i="1" s="1"/>
  <c r="L4781" i="1"/>
  <c r="I4782" i="1"/>
  <c r="J4782" i="1"/>
  <c r="O4782" i="1" s="1"/>
  <c r="I4783" i="1"/>
  <c r="M4783" i="1" s="1"/>
  <c r="J4783" i="1"/>
  <c r="O4783" i="1" s="1"/>
  <c r="K4783" i="1"/>
  <c r="L4783" i="1"/>
  <c r="I4784" i="1"/>
  <c r="N4784" i="1" s="1"/>
  <c r="J4784" i="1"/>
  <c r="O4784" i="1" s="1"/>
  <c r="K4784" i="1"/>
  <c r="L4784" i="1"/>
  <c r="M4784" i="1"/>
  <c r="I4785" i="1"/>
  <c r="N4785" i="1" s="1"/>
  <c r="J4785" i="1"/>
  <c r="O4785" i="1" s="1"/>
  <c r="K4785" i="1"/>
  <c r="L4785" i="1"/>
  <c r="M4785" i="1"/>
  <c r="I4786" i="1"/>
  <c r="J4786" i="1"/>
  <c r="O4786" i="1" s="1"/>
  <c r="I4787" i="1"/>
  <c r="J4787" i="1"/>
  <c r="O4787" i="1" s="1"/>
  <c r="K4787" i="1"/>
  <c r="L4787" i="1"/>
  <c r="M4787" i="1"/>
  <c r="N4787" i="1"/>
  <c r="I4788" i="1"/>
  <c r="M4788" i="1" s="1"/>
  <c r="J4788" i="1"/>
  <c r="O4788" i="1" s="1"/>
  <c r="L4788" i="1"/>
  <c r="N4788" i="1"/>
  <c r="I4789" i="1"/>
  <c r="J4789" i="1"/>
  <c r="O4789" i="1" s="1"/>
  <c r="L4789" i="1"/>
  <c r="M4789" i="1"/>
  <c r="I4790" i="1"/>
  <c r="J4790" i="1"/>
  <c r="O4790" i="1" s="1"/>
  <c r="I4791" i="1"/>
  <c r="M4791" i="1" s="1"/>
  <c r="J4791" i="1"/>
  <c r="O4791" i="1" s="1"/>
  <c r="L4791" i="1"/>
  <c r="N4791" i="1"/>
  <c r="I4792" i="1"/>
  <c r="N4792" i="1" s="1"/>
  <c r="J4792" i="1"/>
  <c r="O4792" i="1" s="1"/>
  <c r="K4792" i="1"/>
  <c r="L4792" i="1"/>
  <c r="M4792" i="1"/>
  <c r="I4793" i="1"/>
  <c r="J4793" i="1"/>
  <c r="O4793" i="1" s="1"/>
  <c r="I4794" i="1"/>
  <c r="K4794" i="1" s="1"/>
  <c r="J4794" i="1"/>
  <c r="O4794" i="1" s="1"/>
  <c r="L4794" i="1"/>
  <c r="M4794" i="1"/>
  <c r="N4794" i="1"/>
  <c r="I4795" i="1"/>
  <c r="J4795" i="1"/>
  <c r="O4795" i="1" s="1"/>
  <c r="K4795" i="1"/>
  <c r="L4795" i="1"/>
  <c r="M4795" i="1"/>
  <c r="N4795" i="1"/>
  <c r="I4796" i="1"/>
  <c r="M4796" i="1" s="1"/>
  <c r="J4796" i="1"/>
  <c r="O4796" i="1" s="1"/>
  <c r="K4796" i="1"/>
  <c r="N4796" i="1"/>
  <c r="I4797" i="1"/>
  <c r="J4797" i="1"/>
  <c r="O4797" i="1" s="1"/>
  <c r="L4797" i="1"/>
  <c r="M4797" i="1"/>
  <c r="I4798" i="1"/>
  <c r="L4798" i="1" s="1"/>
  <c r="J4798" i="1"/>
  <c r="O4798" i="1" s="1"/>
  <c r="K4798" i="1"/>
  <c r="M4798" i="1"/>
  <c r="N4798" i="1"/>
  <c r="I4799" i="1"/>
  <c r="M4799" i="1" s="1"/>
  <c r="J4799" i="1"/>
  <c r="O4799" i="1" s="1"/>
  <c r="K4799" i="1"/>
  <c r="N4799" i="1"/>
  <c r="I4800" i="1"/>
  <c r="N4800" i="1" s="1"/>
  <c r="J4800" i="1"/>
  <c r="O4800" i="1" s="1"/>
  <c r="K4800" i="1"/>
  <c r="L4800" i="1"/>
  <c r="M4800" i="1"/>
  <c r="I4801" i="1"/>
  <c r="J4801" i="1"/>
  <c r="O4801" i="1" s="1"/>
  <c r="I4802" i="1"/>
  <c r="K4802" i="1" s="1"/>
  <c r="J4802" i="1"/>
  <c r="O4802" i="1" s="1"/>
  <c r="L4802" i="1"/>
  <c r="M4802" i="1"/>
  <c r="I4803" i="1"/>
  <c r="J4803" i="1"/>
  <c r="O4803" i="1" s="1"/>
  <c r="K4803" i="1"/>
  <c r="L4803" i="1"/>
  <c r="M4803" i="1"/>
  <c r="N4803" i="1"/>
  <c r="I4804" i="1"/>
  <c r="M4804" i="1" s="1"/>
  <c r="J4804" i="1"/>
  <c r="O4804" i="1" s="1"/>
  <c r="K4804" i="1"/>
  <c r="L4804" i="1"/>
  <c r="I4805" i="1"/>
  <c r="J4805" i="1"/>
  <c r="O4805" i="1" s="1"/>
  <c r="I4806" i="1"/>
  <c r="L4806" i="1" s="1"/>
  <c r="J4806" i="1"/>
  <c r="O4806" i="1" s="1"/>
  <c r="K4806" i="1"/>
  <c r="M4806" i="1"/>
  <c r="I4807" i="1"/>
  <c r="M4807" i="1" s="1"/>
  <c r="J4807" i="1"/>
  <c r="O4807" i="1" s="1"/>
  <c r="K4807" i="1"/>
  <c r="L4807" i="1"/>
  <c r="I4808" i="1"/>
  <c r="N4808" i="1" s="1"/>
  <c r="J4808" i="1"/>
  <c r="O4808" i="1" s="1"/>
  <c r="K4808" i="1"/>
  <c r="L4808" i="1"/>
  <c r="M4808" i="1"/>
  <c r="I4809" i="1"/>
  <c r="J4809" i="1"/>
  <c r="O4809" i="1" s="1"/>
  <c r="K4809" i="1"/>
  <c r="L4809" i="1"/>
  <c r="M4809" i="1"/>
  <c r="N4809" i="1"/>
  <c r="I4810" i="1"/>
  <c r="K4810" i="1" s="1"/>
  <c r="J4810" i="1"/>
  <c r="O4810" i="1" s="1"/>
  <c r="M4810" i="1"/>
  <c r="N4810" i="1"/>
  <c r="I4811" i="1"/>
  <c r="J4811" i="1"/>
  <c r="O4811" i="1" s="1"/>
  <c r="K4811" i="1"/>
  <c r="L4811" i="1"/>
  <c r="M4811" i="1"/>
  <c r="N4811" i="1"/>
  <c r="I4812" i="1"/>
  <c r="M4812" i="1" s="1"/>
  <c r="J4812" i="1"/>
  <c r="O4812" i="1" s="1"/>
  <c r="K4812" i="1"/>
  <c r="L4812" i="1"/>
  <c r="N4812" i="1"/>
  <c r="I4813" i="1"/>
  <c r="J4813" i="1"/>
  <c r="O4813" i="1" s="1"/>
  <c r="I4814" i="1"/>
  <c r="L4814" i="1" s="1"/>
  <c r="J4814" i="1"/>
  <c r="O4814" i="1" s="1"/>
  <c r="M4814" i="1"/>
  <c r="N4814" i="1"/>
  <c r="I4815" i="1"/>
  <c r="M4815" i="1" s="1"/>
  <c r="J4815" i="1"/>
  <c r="O4815" i="1" s="1"/>
  <c r="K4815" i="1"/>
  <c r="L4815" i="1"/>
  <c r="N4815" i="1"/>
  <c r="I4816" i="1"/>
  <c r="N4816" i="1" s="1"/>
  <c r="J4816" i="1"/>
  <c r="O4816" i="1" s="1"/>
  <c r="K4816" i="1"/>
  <c r="L4816" i="1"/>
  <c r="M4816" i="1"/>
  <c r="I4817" i="1"/>
  <c r="M4817" i="1" s="1"/>
  <c r="J4817" i="1"/>
  <c r="O4817" i="1" s="1"/>
  <c r="K4817" i="1"/>
  <c r="L4817" i="1"/>
  <c r="I4818" i="1"/>
  <c r="K4818" i="1" s="1"/>
  <c r="J4818" i="1"/>
  <c r="O4818" i="1" s="1"/>
  <c r="L4818" i="1"/>
  <c r="N4818" i="1"/>
  <c r="I4819" i="1"/>
  <c r="J4819" i="1"/>
  <c r="O4819" i="1" s="1"/>
  <c r="K4819" i="1"/>
  <c r="L4819" i="1"/>
  <c r="M4819" i="1"/>
  <c r="N4819" i="1"/>
  <c r="I4820" i="1"/>
  <c r="J4820" i="1"/>
  <c r="O4820" i="1" s="1"/>
  <c r="I4821" i="1"/>
  <c r="J4821" i="1"/>
  <c r="O4821" i="1" s="1"/>
  <c r="L4821" i="1"/>
  <c r="M4821" i="1"/>
  <c r="I4822" i="1"/>
  <c r="L4822" i="1" s="1"/>
  <c r="J4822" i="1"/>
  <c r="O4822" i="1" s="1"/>
  <c r="K4822" i="1"/>
  <c r="N4822" i="1"/>
  <c r="I4823" i="1"/>
  <c r="J4823" i="1"/>
  <c r="O4823" i="1" s="1"/>
  <c r="I4824" i="1"/>
  <c r="N4824" i="1" s="1"/>
  <c r="J4824" i="1"/>
  <c r="O4824" i="1" s="1"/>
  <c r="K4824" i="1"/>
  <c r="L4824" i="1"/>
  <c r="M4824" i="1"/>
  <c r="I4825" i="1"/>
  <c r="N4825" i="1" s="1"/>
  <c r="J4825" i="1"/>
  <c r="O4825" i="1" s="1"/>
  <c r="L4825" i="1"/>
  <c r="M4825" i="1"/>
  <c r="I4826" i="1"/>
  <c r="K4826" i="1" s="1"/>
  <c r="J4826" i="1"/>
  <c r="O4826" i="1" s="1"/>
  <c r="L4826" i="1"/>
  <c r="M4826" i="1"/>
  <c r="I4827" i="1"/>
  <c r="J4827" i="1"/>
  <c r="O4827" i="1" s="1"/>
  <c r="K4827" i="1"/>
  <c r="L4827" i="1"/>
  <c r="M4827" i="1"/>
  <c r="N4827" i="1"/>
  <c r="I4828" i="1"/>
  <c r="J4828" i="1"/>
  <c r="O4828" i="1" s="1"/>
  <c r="I4829" i="1"/>
  <c r="J4829" i="1"/>
  <c r="O4829" i="1" s="1"/>
  <c r="L4829" i="1"/>
  <c r="M4829" i="1"/>
  <c r="I4830" i="1"/>
  <c r="L4830" i="1" s="1"/>
  <c r="J4830" i="1"/>
  <c r="O4830" i="1" s="1"/>
  <c r="K4830" i="1"/>
  <c r="M4830" i="1"/>
  <c r="I4831" i="1"/>
  <c r="J4831" i="1"/>
  <c r="O4831" i="1" s="1"/>
  <c r="I4832" i="1"/>
  <c r="N4832" i="1" s="1"/>
  <c r="J4832" i="1"/>
  <c r="O4832" i="1" s="1"/>
  <c r="K4832" i="1"/>
  <c r="L4832" i="1"/>
  <c r="M4832" i="1"/>
  <c r="I4833" i="1"/>
  <c r="L4833" i="1" s="1"/>
  <c r="J4833" i="1"/>
  <c r="O4833" i="1" s="1"/>
  <c r="K4833" i="1"/>
  <c r="M4833" i="1"/>
  <c r="N4833" i="1"/>
  <c r="I4834" i="1"/>
  <c r="K4834" i="1" s="1"/>
  <c r="J4834" i="1"/>
  <c r="O4834" i="1" s="1"/>
  <c r="L4834" i="1"/>
  <c r="M4834" i="1"/>
  <c r="N4834" i="1"/>
  <c r="I4835" i="1"/>
  <c r="J4835" i="1"/>
  <c r="O4835" i="1" s="1"/>
  <c r="K4835" i="1"/>
  <c r="L4835" i="1"/>
  <c r="M4835" i="1"/>
  <c r="N4835" i="1"/>
  <c r="I4836" i="1"/>
  <c r="M4836" i="1" s="1"/>
  <c r="J4836" i="1"/>
  <c r="O4836" i="1" s="1"/>
  <c r="K4836" i="1"/>
  <c r="L4836" i="1"/>
  <c r="N4836" i="1"/>
  <c r="I4837" i="1"/>
  <c r="L4837" i="1" s="1"/>
  <c r="J4837" i="1"/>
  <c r="O4837" i="1" s="1"/>
  <c r="M4837" i="1"/>
  <c r="I4838" i="1"/>
  <c r="L4838" i="1" s="1"/>
  <c r="J4838" i="1"/>
  <c r="O4838" i="1" s="1"/>
  <c r="K4838" i="1"/>
  <c r="M4838" i="1"/>
  <c r="N4838" i="1"/>
  <c r="I4839" i="1"/>
  <c r="M4839" i="1" s="1"/>
  <c r="J4839" i="1"/>
  <c r="O4839" i="1" s="1"/>
  <c r="K4839" i="1"/>
  <c r="L4839" i="1"/>
  <c r="N4839" i="1"/>
  <c r="I4840" i="1"/>
  <c r="N4840" i="1" s="1"/>
  <c r="J4840" i="1"/>
  <c r="O4840" i="1" s="1"/>
  <c r="K4840" i="1"/>
  <c r="L4840" i="1"/>
  <c r="M4840" i="1"/>
  <c r="I4841" i="1"/>
  <c r="M4841" i="1" s="1"/>
  <c r="J4841" i="1"/>
  <c r="O4841" i="1" s="1"/>
  <c r="K4841" i="1"/>
  <c r="L4841" i="1"/>
  <c r="N4841" i="1"/>
  <c r="I4842" i="1"/>
  <c r="J4842" i="1"/>
  <c r="O4842" i="1" s="1"/>
  <c r="I4843" i="1"/>
  <c r="J4843" i="1"/>
  <c r="O4843" i="1" s="1"/>
  <c r="K4843" i="1"/>
  <c r="L4843" i="1"/>
  <c r="M4843" i="1"/>
  <c r="N4843" i="1"/>
  <c r="I4844" i="1"/>
  <c r="M4844" i="1" s="1"/>
  <c r="J4844" i="1"/>
  <c r="O4844" i="1" s="1"/>
  <c r="K4844" i="1"/>
  <c r="L4844" i="1"/>
  <c r="I4845" i="1"/>
  <c r="M4845" i="1" s="1"/>
  <c r="J4845" i="1"/>
  <c r="O4845" i="1" s="1"/>
  <c r="L4845" i="1"/>
  <c r="I4846" i="1"/>
  <c r="J4846" i="1"/>
  <c r="O4846" i="1" s="1"/>
  <c r="I4847" i="1"/>
  <c r="M4847" i="1" s="1"/>
  <c r="J4847" i="1"/>
  <c r="O4847" i="1" s="1"/>
  <c r="K4847" i="1"/>
  <c r="L4847" i="1"/>
  <c r="I4848" i="1"/>
  <c r="N4848" i="1" s="1"/>
  <c r="J4848" i="1"/>
  <c r="O4848" i="1" s="1"/>
  <c r="K4848" i="1"/>
  <c r="L4848" i="1"/>
  <c r="M4848" i="1"/>
  <c r="I4849" i="1"/>
  <c r="N4849" i="1" s="1"/>
  <c r="J4849" i="1"/>
  <c r="O4849" i="1" s="1"/>
  <c r="K4849" i="1"/>
  <c r="L4849" i="1"/>
  <c r="M4849" i="1"/>
  <c r="I4850" i="1"/>
  <c r="J4850" i="1"/>
  <c r="O4850" i="1" s="1"/>
  <c r="I4851" i="1"/>
  <c r="J4851" i="1"/>
  <c r="O4851" i="1" s="1"/>
  <c r="K4851" i="1"/>
  <c r="L4851" i="1"/>
  <c r="M4851" i="1"/>
  <c r="N4851" i="1"/>
  <c r="I4852" i="1"/>
  <c r="M4852" i="1" s="1"/>
  <c r="J4852" i="1"/>
  <c r="O4852" i="1" s="1"/>
  <c r="L4852" i="1"/>
  <c r="N4852" i="1"/>
  <c r="I4853" i="1"/>
  <c r="J4853" i="1"/>
  <c r="O4853" i="1" s="1"/>
  <c r="L4853" i="1"/>
  <c r="M4853" i="1"/>
  <c r="I4854" i="1"/>
  <c r="J4854" i="1"/>
  <c r="O4854" i="1" s="1"/>
  <c r="I4855" i="1"/>
  <c r="M4855" i="1" s="1"/>
  <c r="J4855" i="1"/>
  <c r="O4855" i="1" s="1"/>
  <c r="L4855" i="1"/>
  <c r="N4855" i="1"/>
  <c r="I4856" i="1"/>
  <c r="N4856" i="1" s="1"/>
  <c r="J4856" i="1"/>
  <c r="O4856" i="1" s="1"/>
  <c r="K4856" i="1"/>
  <c r="L4856" i="1"/>
  <c r="M4856" i="1"/>
  <c r="I4857" i="1"/>
  <c r="J4857" i="1"/>
  <c r="O4857" i="1" s="1"/>
  <c r="I4858" i="1"/>
  <c r="K4858" i="1" s="1"/>
  <c r="J4858" i="1"/>
  <c r="O4858" i="1" s="1"/>
  <c r="L4858" i="1"/>
  <c r="M4858" i="1"/>
  <c r="N4858" i="1"/>
  <c r="I4859" i="1"/>
  <c r="J4859" i="1"/>
  <c r="O4859" i="1" s="1"/>
  <c r="K4859" i="1"/>
  <c r="L4859" i="1"/>
  <c r="M4859" i="1"/>
  <c r="N4859" i="1"/>
  <c r="I4860" i="1"/>
  <c r="M4860" i="1" s="1"/>
  <c r="J4860" i="1"/>
  <c r="O4860" i="1" s="1"/>
  <c r="K4860" i="1"/>
  <c r="N4860" i="1"/>
  <c r="I4861" i="1"/>
  <c r="J4861" i="1"/>
  <c r="O4861" i="1" s="1"/>
  <c r="L4861" i="1"/>
  <c r="M4861" i="1"/>
  <c r="I4862" i="1"/>
  <c r="L4862" i="1" s="1"/>
  <c r="J4862" i="1"/>
  <c r="O4862" i="1" s="1"/>
  <c r="K4862" i="1"/>
  <c r="M4862" i="1"/>
  <c r="N4862" i="1"/>
  <c r="I4863" i="1"/>
  <c r="M4863" i="1" s="1"/>
  <c r="J4863" i="1"/>
  <c r="O4863" i="1" s="1"/>
  <c r="K4863" i="1"/>
  <c r="N4863" i="1"/>
  <c r="I4864" i="1"/>
  <c r="N4864" i="1" s="1"/>
  <c r="J4864" i="1"/>
  <c r="O4864" i="1" s="1"/>
  <c r="K4864" i="1"/>
  <c r="L4864" i="1"/>
  <c r="M4864" i="1"/>
  <c r="I4865" i="1"/>
  <c r="J4865" i="1"/>
  <c r="O4865" i="1" s="1"/>
  <c r="I4866" i="1"/>
  <c r="K4866" i="1" s="1"/>
  <c r="J4866" i="1"/>
  <c r="O4866" i="1" s="1"/>
  <c r="L4866" i="1"/>
  <c r="M4866" i="1"/>
  <c r="I4867" i="1"/>
  <c r="J4867" i="1"/>
  <c r="O4867" i="1" s="1"/>
  <c r="K4867" i="1"/>
  <c r="L4867" i="1"/>
  <c r="M4867" i="1"/>
  <c r="N4867" i="1"/>
  <c r="I4868" i="1"/>
  <c r="M4868" i="1" s="1"/>
  <c r="J4868" i="1"/>
  <c r="O4868" i="1" s="1"/>
  <c r="K4868" i="1"/>
  <c r="L4868" i="1"/>
  <c r="I4869" i="1"/>
  <c r="J4869" i="1"/>
  <c r="O4869" i="1" s="1"/>
  <c r="I4870" i="1"/>
  <c r="L4870" i="1" s="1"/>
  <c r="J4870" i="1"/>
  <c r="O4870" i="1" s="1"/>
  <c r="K4870" i="1"/>
  <c r="M4870" i="1"/>
  <c r="I4871" i="1"/>
  <c r="M4871" i="1" s="1"/>
  <c r="J4871" i="1"/>
  <c r="O4871" i="1" s="1"/>
  <c r="K4871" i="1"/>
  <c r="L4871" i="1"/>
  <c r="I4872" i="1"/>
  <c r="N4872" i="1" s="1"/>
  <c r="J4872" i="1"/>
  <c r="O4872" i="1" s="1"/>
  <c r="K4872" i="1"/>
  <c r="L4872" i="1"/>
  <c r="M4872" i="1"/>
  <c r="I4873" i="1"/>
  <c r="J4873" i="1"/>
  <c r="O4873" i="1" s="1"/>
  <c r="K4873" i="1"/>
  <c r="L4873" i="1"/>
  <c r="M4873" i="1"/>
  <c r="N4873" i="1"/>
  <c r="I4874" i="1"/>
  <c r="K4874" i="1" s="1"/>
  <c r="J4874" i="1"/>
  <c r="O4874" i="1" s="1"/>
  <c r="M4874" i="1"/>
  <c r="N4874" i="1"/>
  <c r="I4875" i="1"/>
  <c r="J4875" i="1"/>
  <c r="O4875" i="1" s="1"/>
  <c r="K4875" i="1"/>
  <c r="L4875" i="1"/>
  <c r="M4875" i="1"/>
  <c r="N4875" i="1"/>
  <c r="I4876" i="1"/>
  <c r="M4876" i="1" s="1"/>
  <c r="J4876" i="1"/>
  <c r="O4876" i="1" s="1"/>
  <c r="K4876" i="1"/>
  <c r="L4876" i="1"/>
  <c r="N4876" i="1"/>
  <c r="I4877" i="1"/>
  <c r="J4877" i="1"/>
  <c r="O4877" i="1" s="1"/>
  <c r="I4878" i="1"/>
  <c r="L4878" i="1" s="1"/>
  <c r="J4878" i="1"/>
  <c r="O4878" i="1" s="1"/>
  <c r="M4878" i="1"/>
  <c r="N4878" i="1"/>
  <c r="I4879" i="1"/>
  <c r="M4879" i="1" s="1"/>
  <c r="J4879" i="1"/>
  <c r="O4879" i="1" s="1"/>
  <c r="K4879" i="1"/>
  <c r="L4879" i="1"/>
  <c r="N4879" i="1"/>
  <c r="I4880" i="1"/>
  <c r="N4880" i="1" s="1"/>
  <c r="J4880" i="1"/>
  <c r="O4880" i="1" s="1"/>
  <c r="K4880" i="1"/>
  <c r="L4880" i="1"/>
  <c r="M4880" i="1"/>
  <c r="I4881" i="1"/>
  <c r="M4881" i="1" s="1"/>
  <c r="J4881" i="1"/>
  <c r="O4881" i="1" s="1"/>
  <c r="K4881" i="1"/>
  <c r="L4881" i="1"/>
  <c r="I4882" i="1"/>
  <c r="K4882" i="1" s="1"/>
  <c r="J4882" i="1"/>
  <c r="O4882" i="1" s="1"/>
  <c r="L4882" i="1"/>
  <c r="N4882" i="1"/>
  <c r="I4883" i="1"/>
  <c r="J4883" i="1"/>
  <c r="O4883" i="1" s="1"/>
  <c r="K4883" i="1"/>
  <c r="L4883" i="1"/>
  <c r="M4883" i="1"/>
  <c r="N4883" i="1"/>
  <c r="I4884" i="1"/>
  <c r="J4884" i="1"/>
  <c r="O4884" i="1" s="1"/>
  <c r="I4885" i="1"/>
  <c r="J4885" i="1"/>
  <c r="O4885" i="1" s="1"/>
  <c r="L4885" i="1"/>
  <c r="M4885" i="1"/>
  <c r="I4886" i="1"/>
  <c r="L4886" i="1" s="1"/>
  <c r="J4886" i="1"/>
  <c r="O4886" i="1" s="1"/>
  <c r="K4886" i="1"/>
  <c r="N4886" i="1"/>
  <c r="I4887" i="1"/>
  <c r="J4887" i="1"/>
  <c r="O4887" i="1" s="1"/>
  <c r="I4888" i="1"/>
  <c r="N4888" i="1" s="1"/>
  <c r="J4888" i="1"/>
  <c r="O4888" i="1" s="1"/>
  <c r="K4888" i="1"/>
  <c r="L4888" i="1"/>
  <c r="M4888" i="1"/>
  <c r="I4889" i="1"/>
  <c r="N4889" i="1" s="1"/>
  <c r="J4889" i="1"/>
  <c r="O4889" i="1" s="1"/>
  <c r="L4889" i="1"/>
  <c r="M4889" i="1"/>
  <c r="I4890" i="1"/>
  <c r="K4890" i="1" s="1"/>
  <c r="J4890" i="1"/>
  <c r="O4890" i="1" s="1"/>
  <c r="L4890" i="1"/>
  <c r="M4890" i="1"/>
  <c r="I4891" i="1"/>
  <c r="J4891" i="1"/>
  <c r="O4891" i="1" s="1"/>
  <c r="K4891" i="1"/>
  <c r="L4891" i="1"/>
  <c r="M4891" i="1"/>
  <c r="N4891" i="1"/>
  <c r="I4892" i="1"/>
  <c r="J4892" i="1"/>
  <c r="O4892" i="1" s="1"/>
  <c r="I4893" i="1"/>
  <c r="J4893" i="1"/>
  <c r="O4893" i="1" s="1"/>
  <c r="L4893" i="1"/>
  <c r="M4893" i="1"/>
  <c r="I4894" i="1"/>
  <c r="L4894" i="1" s="1"/>
  <c r="J4894" i="1"/>
  <c r="O4894" i="1" s="1"/>
  <c r="K4894" i="1"/>
  <c r="M4894" i="1"/>
  <c r="I4895" i="1"/>
  <c r="J4895" i="1"/>
  <c r="O4895" i="1" s="1"/>
  <c r="I4896" i="1"/>
  <c r="N4896" i="1" s="1"/>
  <c r="J4896" i="1"/>
  <c r="O4896" i="1" s="1"/>
  <c r="K4896" i="1"/>
  <c r="L4896" i="1"/>
  <c r="M4896" i="1"/>
  <c r="I4897" i="1"/>
  <c r="L4897" i="1" s="1"/>
  <c r="J4897" i="1"/>
  <c r="O4897" i="1" s="1"/>
  <c r="K4897" i="1"/>
  <c r="M4897" i="1"/>
  <c r="N4897" i="1"/>
  <c r="I4898" i="1"/>
  <c r="K4898" i="1" s="1"/>
  <c r="J4898" i="1"/>
  <c r="O4898" i="1" s="1"/>
  <c r="L4898" i="1"/>
  <c r="M4898" i="1"/>
  <c r="N4898" i="1"/>
  <c r="I4899" i="1"/>
  <c r="J4899" i="1"/>
  <c r="O4899" i="1" s="1"/>
  <c r="K4899" i="1"/>
  <c r="L4899" i="1"/>
  <c r="M4899" i="1"/>
  <c r="N4899" i="1"/>
  <c r="I4900" i="1"/>
  <c r="M4900" i="1" s="1"/>
  <c r="J4900" i="1"/>
  <c r="O4900" i="1" s="1"/>
  <c r="K4900" i="1"/>
  <c r="L4900" i="1"/>
  <c r="N4900" i="1"/>
  <c r="I4901" i="1"/>
  <c r="L4901" i="1" s="1"/>
  <c r="J4901" i="1"/>
  <c r="O4901" i="1" s="1"/>
  <c r="M4901" i="1"/>
  <c r="I4902" i="1"/>
  <c r="L4902" i="1" s="1"/>
  <c r="J4902" i="1"/>
  <c r="O4902" i="1" s="1"/>
  <c r="K4902" i="1"/>
  <c r="M4902" i="1"/>
  <c r="N4902" i="1"/>
  <c r="I4903" i="1"/>
  <c r="M4903" i="1" s="1"/>
  <c r="J4903" i="1"/>
  <c r="O4903" i="1" s="1"/>
  <c r="K4903" i="1"/>
  <c r="L4903" i="1"/>
  <c r="N4903" i="1"/>
  <c r="I4904" i="1"/>
  <c r="N4904" i="1" s="1"/>
  <c r="J4904" i="1"/>
  <c r="O4904" i="1" s="1"/>
  <c r="K4904" i="1"/>
  <c r="L4904" i="1"/>
  <c r="M4904" i="1"/>
  <c r="I4905" i="1"/>
  <c r="M4905" i="1" s="1"/>
  <c r="J4905" i="1"/>
  <c r="O4905" i="1" s="1"/>
  <c r="K4905" i="1"/>
  <c r="L4905" i="1"/>
  <c r="N4905" i="1"/>
  <c r="I4906" i="1"/>
  <c r="J4906" i="1"/>
  <c r="O4906" i="1" s="1"/>
  <c r="I4907" i="1"/>
  <c r="J4907" i="1"/>
  <c r="O4907" i="1" s="1"/>
  <c r="K4907" i="1"/>
  <c r="L4907" i="1"/>
  <c r="M4907" i="1"/>
  <c r="N4907" i="1"/>
  <c r="I4908" i="1"/>
  <c r="M4908" i="1" s="1"/>
  <c r="J4908" i="1"/>
  <c r="O4908" i="1" s="1"/>
  <c r="K4908" i="1"/>
  <c r="L4908" i="1"/>
  <c r="I4909" i="1"/>
  <c r="M4909" i="1" s="1"/>
  <c r="J4909" i="1"/>
  <c r="O4909" i="1" s="1"/>
  <c r="L4909" i="1"/>
  <c r="I4910" i="1"/>
  <c r="J4910" i="1"/>
  <c r="O4910" i="1" s="1"/>
  <c r="I4911" i="1"/>
  <c r="M4911" i="1" s="1"/>
  <c r="J4911" i="1"/>
  <c r="O4911" i="1" s="1"/>
  <c r="K4911" i="1"/>
  <c r="L4911" i="1"/>
  <c r="I4912" i="1"/>
  <c r="N4912" i="1" s="1"/>
  <c r="J4912" i="1"/>
  <c r="O4912" i="1" s="1"/>
  <c r="K4912" i="1"/>
  <c r="L4912" i="1"/>
  <c r="M4912" i="1"/>
  <c r="I4913" i="1"/>
  <c r="N4913" i="1" s="1"/>
  <c r="J4913" i="1"/>
  <c r="O4913" i="1" s="1"/>
  <c r="K4913" i="1"/>
  <c r="L4913" i="1"/>
  <c r="M4913" i="1"/>
  <c r="I4914" i="1"/>
  <c r="J4914" i="1"/>
  <c r="O4914" i="1" s="1"/>
  <c r="I4915" i="1"/>
  <c r="J4915" i="1"/>
  <c r="O4915" i="1" s="1"/>
  <c r="K4915" i="1"/>
  <c r="L4915" i="1"/>
  <c r="M4915" i="1"/>
  <c r="N4915" i="1"/>
  <c r="I4916" i="1"/>
  <c r="M4916" i="1" s="1"/>
  <c r="J4916" i="1"/>
  <c r="O4916" i="1" s="1"/>
  <c r="L4916" i="1"/>
  <c r="N4916" i="1"/>
  <c r="I4917" i="1"/>
  <c r="J4917" i="1"/>
  <c r="O4917" i="1" s="1"/>
  <c r="L4917" i="1"/>
  <c r="M4917" i="1"/>
  <c r="I4918" i="1"/>
  <c r="J4918" i="1"/>
  <c r="O4918" i="1" s="1"/>
  <c r="I4919" i="1"/>
  <c r="M4919" i="1" s="1"/>
  <c r="J4919" i="1"/>
  <c r="O4919" i="1" s="1"/>
  <c r="L4919" i="1"/>
  <c r="N4919" i="1"/>
  <c r="I4920" i="1"/>
  <c r="N4920" i="1" s="1"/>
  <c r="J4920" i="1"/>
  <c r="O4920" i="1" s="1"/>
  <c r="K4920" i="1"/>
  <c r="L4920" i="1"/>
  <c r="M4920" i="1"/>
  <c r="I4921" i="1"/>
  <c r="J4921" i="1"/>
  <c r="O4921" i="1" s="1"/>
  <c r="I4922" i="1"/>
  <c r="K4922" i="1" s="1"/>
  <c r="J4922" i="1"/>
  <c r="O4922" i="1" s="1"/>
  <c r="L4922" i="1"/>
  <c r="M4922" i="1"/>
  <c r="N4922" i="1"/>
  <c r="I4923" i="1"/>
  <c r="J4923" i="1"/>
  <c r="O4923" i="1" s="1"/>
  <c r="K4923" i="1"/>
  <c r="L4923" i="1"/>
  <c r="M4923" i="1"/>
  <c r="N4923" i="1"/>
  <c r="I4924" i="1"/>
  <c r="M4924" i="1" s="1"/>
  <c r="J4924" i="1"/>
  <c r="O4924" i="1" s="1"/>
  <c r="K4924" i="1"/>
  <c r="N4924" i="1"/>
  <c r="I4925" i="1"/>
  <c r="J4925" i="1"/>
  <c r="O4925" i="1" s="1"/>
  <c r="L4925" i="1"/>
  <c r="M4925" i="1"/>
  <c r="I4926" i="1"/>
  <c r="L4926" i="1" s="1"/>
  <c r="J4926" i="1"/>
  <c r="O4926" i="1" s="1"/>
  <c r="K4926" i="1"/>
  <c r="M4926" i="1"/>
  <c r="N4926" i="1"/>
  <c r="I4927" i="1"/>
  <c r="M4927" i="1" s="1"/>
  <c r="J4927" i="1"/>
  <c r="O4927" i="1" s="1"/>
  <c r="K4927" i="1"/>
  <c r="N4927" i="1"/>
  <c r="I4928" i="1"/>
  <c r="N4928" i="1" s="1"/>
  <c r="J4928" i="1"/>
  <c r="O4928" i="1" s="1"/>
  <c r="K4928" i="1"/>
  <c r="L4928" i="1"/>
  <c r="M4928" i="1"/>
  <c r="I4929" i="1"/>
  <c r="J4929" i="1"/>
  <c r="O4929" i="1" s="1"/>
  <c r="I4930" i="1"/>
  <c r="K4930" i="1" s="1"/>
  <c r="J4930" i="1"/>
  <c r="O4930" i="1" s="1"/>
  <c r="L4930" i="1"/>
  <c r="M4930" i="1"/>
  <c r="I4931" i="1"/>
  <c r="J4931" i="1"/>
  <c r="O4931" i="1" s="1"/>
  <c r="K4931" i="1"/>
  <c r="L4931" i="1"/>
  <c r="M4931" i="1"/>
  <c r="N4931" i="1"/>
  <c r="I4932" i="1"/>
  <c r="M4932" i="1" s="1"/>
  <c r="J4932" i="1"/>
  <c r="O4932" i="1" s="1"/>
  <c r="K4932" i="1"/>
  <c r="L4932" i="1"/>
  <c r="I4933" i="1"/>
  <c r="J4933" i="1"/>
  <c r="O4933" i="1" s="1"/>
  <c r="I4934" i="1"/>
  <c r="L4934" i="1" s="1"/>
  <c r="J4934" i="1"/>
  <c r="O4934" i="1" s="1"/>
  <c r="K4934" i="1"/>
  <c r="M4934" i="1"/>
  <c r="I4935" i="1"/>
  <c r="M4935" i="1" s="1"/>
  <c r="J4935" i="1"/>
  <c r="O4935" i="1" s="1"/>
  <c r="K4935" i="1"/>
  <c r="L4935" i="1"/>
  <c r="I4936" i="1"/>
  <c r="N4936" i="1" s="1"/>
  <c r="J4936" i="1"/>
  <c r="O4936" i="1" s="1"/>
  <c r="K4936" i="1"/>
  <c r="L4936" i="1"/>
  <c r="M4936" i="1"/>
  <c r="I4937" i="1"/>
  <c r="J4937" i="1"/>
  <c r="O4937" i="1" s="1"/>
  <c r="K4937" i="1"/>
  <c r="L4937" i="1"/>
  <c r="M4937" i="1"/>
  <c r="N4937" i="1"/>
  <c r="I4938" i="1"/>
  <c r="K4938" i="1" s="1"/>
  <c r="J4938" i="1"/>
  <c r="O4938" i="1" s="1"/>
  <c r="M4938" i="1"/>
  <c r="N4938" i="1"/>
  <c r="I4939" i="1"/>
  <c r="J4939" i="1"/>
  <c r="O4939" i="1" s="1"/>
  <c r="K4939" i="1"/>
  <c r="L4939" i="1"/>
  <c r="M4939" i="1"/>
  <c r="N4939" i="1"/>
  <c r="I4940" i="1"/>
  <c r="M4940" i="1" s="1"/>
  <c r="J4940" i="1"/>
  <c r="O4940" i="1" s="1"/>
  <c r="K4940" i="1"/>
  <c r="L4940" i="1"/>
  <c r="N4940" i="1"/>
  <c r="I4941" i="1"/>
  <c r="J4941" i="1"/>
  <c r="O4941" i="1" s="1"/>
  <c r="I4942" i="1"/>
  <c r="L4942" i="1" s="1"/>
  <c r="J4942" i="1"/>
  <c r="O4942" i="1" s="1"/>
  <c r="M4942" i="1"/>
  <c r="N4942" i="1"/>
  <c r="I4943" i="1"/>
  <c r="M4943" i="1" s="1"/>
  <c r="J4943" i="1"/>
  <c r="O4943" i="1" s="1"/>
  <c r="K4943" i="1"/>
  <c r="L4943" i="1"/>
  <c r="N4943" i="1"/>
  <c r="I4944" i="1"/>
  <c r="N4944" i="1" s="1"/>
  <c r="J4944" i="1"/>
  <c r="O4944" i="1" s="1"/>
  <c r="K4944" i="1"/>
  <c r="L4944" i="1"/>
  <c r="M4944" i="1"/>
  <c r="I4945" i="1"/>
  <c r="M4945" i="1" s="1"/>
  <c r="J4945" i="1"/>
  <c r="O4945" i="1" s="1"/>
  <c r="K4945" i="1"/>
  <c r="L4945" i="1"/>
  <c r="I4946" i="1"/>
  <c r="K4946" i="1" s="1"/>
  <c r="J4946" i="1"/>
  <c r="O4946" i="1" s="1"/>
  <c r="L4946" i="1"/>
  <c r="N4946" i="1"/>
  <c r="I4947" i="1"/>
  <c r="J4947" i="1"/>
  <c r="O4947" i="1" s="1"/>
  <c r="K4947" i="1"/>
  <c r="L4947" i="1"/>
  <c r="M4947" i="1"/>
  <c r="N4947" i="1"/>
  <c r="I4948" i="1"/>
  <c r="J4948" i="1"/>
  <c r="O4948" i="1" s="1"/>
  <c r="I4949" i="1"/>
  <c r="J4949" i="1"/>
  <c r="O4949" i="1" s="1"/>
  <c r="L4949" i="1"/>
  <c r="M4949" i="1"/>
  <c r="I4950" i="1"/>
  <c r="L4950" i="1" s="1"/>
  <c r="J4950" i="1"/>
  <c r="O4950" i="1" s="1"/>
  <c r="K4950" i="1"/>
  <c r="N4950" i="1"/>
  <c r="I4951" i="1"/>
  <c r="J4951" i="1"/>
  <c r="O4951" i="1" s="1"/>
  <c r="I4952" i="1"/>
  <c r="N4952" i="1" s="1"/>
  <c r="J4952" i="1"/>
  <c r="O4952" i="1" s="1"/>
  <c r="K4952" i="1"/>
  <c r="L4952" i="1"/>
  <c r="M4952" i="1"/>
  <c r="I4953" i="1"/>
  <c r="N4953" i="1" s="1"/>
  <c r="J4953" i="1"/>
  <c r="O4953" i="1" s="1"/>
  <c r="L4953" i="1"/>
  <c r="M4953" i="1"/>
  <c r="I4954" i="1"/>
  <c r="K4954" i="1" s="1"/>
  <c r="J4954" i="1"/>
  <c r="O4954" i="1" s="1"/>
  <c r="L4954" i="1"/>
  <c r="M4954" i="1"/>
  <c r="I4955" i="1"/>
  <c r="J4955" i="1"/>
  <c r="O4955" i="1" s="1"/>
  <c r="K4955" i="1"/>
  <c r="L4955" i="1"/>
  <c r="M4955" i="1"/>
  <c r="N4955" i="1"/>
  <c r="I4956" i="1"/>
  <c r="J4956" i="1"/>
  <c r="O4956" i="1" s="1"/>
  <c r="I4957" i="1"/>
  <c r="J4957" i="1"/>
  <c r="O4957" i="1" s="1"/>
  <c r="L4957" i="1"/>
  <c r="M4957" i="1"/>
  <c r="I4958" i="1"/>
  <c r="L4958" i="1" s="1"/>
  <c r="J4958" i="1"/>
  <c r="O4958" i="1" s="1"/>
  <c r="K4958" i="1"/>
  <c r="M4958" i="1"/>
  <c r="I4959" i="1"/>
  <c r="J4959" i="1"/>
  <c r="O4959" i="1" s="1"/>
  <c r="I4960" i="1"/>
  <c r="N4960" i="1" s="1"/>
  <c r="J4960" i="1"/>
  <c r="O4960" i="1" s="1"/>
  <c r="K4960" i="1"/>
  <c r="L4960" i="1"/>
  <c r="M4960" i="1"/>
  <c r="I4961" i="1"/>
  <c r="L4961" i="1" s="1"/>
  <c r="J4961" i="1"/>
  <c r="O4961" i="1" s="1"/>
  <c r="K4961" i="1"/>
  <c r="M4961" i="1"/>
  <c r="N4961" i="1"/>
  <c r="I4962" i="1"/>
  <c r="K4962" i="1" s="1"/>
  <c r="J4962" i="1"/>
  <c r="O4962" i="1" s="1"/>
  <c r="L4962" i="1"/>
  <c r="M4962" i="1"/>
  <c r="N4962" i="1"/>
  <c r="I4963" i="1"/>
  <c r="J4963" i="1"/>
  <c r="O4963" i="1" s="1"/>
  <c r="K4963" i="1"/>
  <c r="L4963" i="1"/>
  <c r="M4963" i="1"/>
  <c r="N4963" i="1"/>
  <c r="I4964" i="1"/>
  <c r="M4964" i="1" s="1"/>
  <c r="J4964" i="1"/>
  <c r="O4964" i="1" s="1"/>
  <c r="K4964" i="1"/>
  <c r="L4964" i="1"/>
  <c r="N4964" i="1"/>
  <c r="I4965" i="1"/>
  <c r="L4965" i="1" s="1"/>
  <c r="J4965" i="1"/>
  <c r="O4965" i="1" s="1"/>
  <c r="M4965" i="1"/>
  <c r="I4966" i="1"/>
  <c r="L4966" i="1" s="1"/>
  <c r="J4966" i="1"/>
  <c r="O4966" i="1" s="1"/>
  <c r="K4966" i="1"/>
  <c r="M4966" i="1"/>
  <c r="N4966" i="1"/>
  <c r="I4967" i="1"/>
  <c r="M4967" i="1" s="1"/>
  <c r="J4967" i="1"/>
  <c r="O4967" i="1" s="1"/>
  <c r="K4967" i="1"/>
  <c r="L4967" i="1"/>
  <c r="N4967" i="1"/>
  <c r="I4968" i="1"/>
  <c r="N4968" i="1" s="1"/>
  <c r="J4968" i="1"/>
  <c r="O4968" i="1" s="1"/>
  <c r="K4968" i="1"/>
  <c r="L4968" i="1"/>
  <c r="M4968" i="1"/>
  <c r="I4969" i="1"/>
  <c r="M4969" i="1" s="1"/>
  <c r="J4969" i="1"/>
  <c r="O4969" i="1" s="1"/>
  <c r="K4969" i="1"/>
  <c r="L4969" i="1"/>
  <c r="N4969" i="1"/>
  <c r="I4970" i="1"/>
  <c r="J4970" i="1"/>
  <c r="O4970" i="1" s="1"/>
  <c r="I4971" i="1"/>
  <c r="J4971" i="1"/>
  <c r="O4971" i="1" s="1"/>
  <c r="K4971" i="1"/>
  <c r="L4971" i="1"/>
  <c r="M4971" i="1"/>
  <c r="N4971" i="1"/>
  <c r="I4972" i="1"/>
  <c r="M4972" i="1" s="1"/>
  <c r="J4972" i="1"/>
  <c r="O4972" i="1" s="1"/>
  <c r="K4972" i="1"/>
  <c r="L4972" i="1"/>
  <c r="I4973" i="1"/>
  <c r="M4973" i="1" s="1"/>
  <c r="J4973" i="1"/>
  <c r="O4973" i="1" s="1"/>
  <c r="L4973" i="1"/>
  <c r="I4974" i="1"/>
  <c r="J4974" i="1"/>
  <c r="O4974" i="1" s="1"/>
  <c r="I4975" i="1"/>
  <c r="M4975" i="1" s="1"/>
  <c r="J4975" i="1"/>
  <c r="O4975" i="1" s="1"/>
  <c r="K4975" i="1"/>
  <c r="L4975" i="1"/>
  <c r="I4976" i="1"/>
  <c r="N4976" i="1" s="1"/>
  <c r="J4976" i="1"/>
  <c r="O4976" i="1" s="1"/>
  <c r="K4976" i="1"/>
  <c r="L4976" i="1"/>
  <c r="M4976" i="1"/>
  <c r="I4977" i="1"/>
  <c r="N4977" i="1" s="1"/>
  <c r="J4977" i="1"/>
  <c r="O4977" i="1" s="1"/>
  <c r="K4977" i="1"/>
  <c r="L4977" i="1"/>
  <c r="M4977" i="1"/>
  <c r="I4978" i="1"/>
  <c r="J4978" i="1"/>
  <c r="O4978" i="1" s="1"/>
  <c r="I4979" i="1"/>
  <c r="J4979" i="1"/>
  <c r="O4979" i="1" s="1"/>
  <c r="K4979" i="1"/>
  <c r="L4979" i="1"/>
  <c r="M4979" i="1"/>
  <c r="N4979" i="1"/>
  <c r="I4980" i="1"/>
  <c r="M4980" i="1" s="1"/>
  <c r="J4980" i="1"/>
  <c r="O4980" i="1" s="1"/>
  <c r="L4980" i="1"/>
  <c r="N4980" i="1"/>
  <c r="I4981" i="1"/>
  <c r="J4981" i="1"/>
  <c r="O4981" i="1" s="1"/>
  <c r="L4981" i="1"/>
  <c r="M4981" i="1"/>
  <c r="I4982" i="1"/>
  <c r="J4982" i="1"/>
  <c r="O4982" i="1" s="1"/>
  <c r="I4983" i="1"/>
  <c r="M4983" i="1" s="1"/>
  <c r="J4983" i="1"/>
  <c r="O4983" i="1" s="1"/>
  <c r="L4983" i="1"/>
  <c r="N4983" i="1"/>
  <c r="I4984" i="1"/>
  <c r="N4984" i="1" s="1"/>
  <c r="J4984" i="1"/>
  <c r="O4984" i="1" s="1"/>
  <c r="K4984" i="1"/>
  <c r="L4984" i="1"/>
  <c r="M4984" i="1"/>
  <c r="I4985" i="1"/>
  <c r="J4985" i="1"/>
  <c r="O4985" i="1" s="1"/>
  <c r="I4986" i="1"/>
  <c r="K4986" i="1" s="1"/>
  <c r="J4986" i="1"/>
  <c r="O4986" i="1" s="1"/>
  <c r="L4986" i="1"/>
  <c r="M4986" i="1"/>
  <c r="N4986" i="1"/>
  <c r="I4987" i="1"/>
  <c r="J4987" i="1"/>
  <c r="O4987" i="1" s="1"/>
  <c r="K4987" i="1"/>
  <c r="L4987" i="1"/>
  <c r="M4987" i="1"/>
  <c r="N4987" i="1"/>
  <c r="I4988" i="1"/>
  <c r="M4988" i="1" s="1"/>
  <c r="J4988" i="1"/>
  <c r="O4988" i="1" s="1"/>
  <c r="K4988" i="1"/>
  <c r="N4988" i="1"/>
  <c r="I4989" i="1"/>
  <c r="J4989" i="1"/>
  <c r="O4989" i="1" s="1"/>
  <c r="L4989" i="1"/>
  <c r="M4989" i="1"/>
  <c r="I4990" i="1"/>
  <c r="L4990" i="1" s="1"/>
  <c r="J4990" i="1"/>
  <c r="O4990" i="1" s="1"/>
  <c r="K4990" i="1"/>
  <c r="M4990" i="1"/>
  <c r="N4990" i="1"/>
  <c r="I4991" i="1"/>
  <c r="M4991" i="1" s="1"/>
  <c r="J4991" i="1"/>
  <c r="O4991" i="1" s="1"/>
  <c r="K4991" i="1"/>
  <c r="N4991" i="1"/>
  <c r="I4992" i="1"/>
  <c r="N4992" i="1" s="1"/>
  <c r="J4992" i="1"/>
  <c r="O4992" i="1" s="1"/>
  <c r="K4992" i="1"/>
  <c r="L4992" i="1"/>
  <c r="M4992" i="1"/>
  <c r="I4993" i="1"/>
  <c r="J4993" i="1"/>
  <c r="O4993" i="1" s="1"/>
  <c r="I4994" i="1"/>
  <c r="K4994" i="1" s="1"/>
  <c r="J4994" i="1"/>
  <c r="O4994" i="1" s="1"/>
  <c r="L4994" i="1"/>
  <c r="M4994" i="1"/>
  <c r="I4995" i="1"/>
  <c r="J4995" i="1"/>
  <c r="O4995" i="1" s="1"/>
  <c r="K4995" i="1"/>
  <c r="L4995" i="1"/>
  <c r="M4995" i="1"/>
  <c r="N4995" i="1"/>
  <c r="I4996" i="1"/>
  <c r="M4996" i="1" s="1"/>
  <c r="J4996" i="1"/>
  <c r="O4996" i="1" s="1"/>
  <c r="K4996" i="1"/>
  <c r="L4996" i="1"/>
  <c r="I4997" i="1"/>
  <c r="J4997" i="1"/>
  <c r="O4997" i="1" s="1"/>
  <c r="I4998" i="1"/>
  <c r="L4998" i="1" s="1"/>
  <c r="J4998" i="1"/>
  <c r="O4998" i="1" s="1"/>
  <c r="K4998" i="1"/>
  <c r="M4998" i="1"/>
  <c r="I4999" i="1"/>
  <c r="M4999" i="1" s="1"/>
  <c r="J4999" i="1"/>
  <c r="O4999" i="1" s="1"/>
  <c r="K4999" i="1"/>
  <c r="L4999" i="1"/>
  <c r="I5000" i="1"/>
  <c r="N5000" i="1" s="1"/>
  <c r="J5000" i="1"/>
  <c r="O5000" i="1" s="1"/>
  <c r="K5000" i="1"/>
  <c r="L5000" i="1"/>
  <c r="M5000" i="1"/>
  <c r="I5001" i="1"/>
  <c r="J5001" i="1"/>
  <c r="O5001" i="1" s="1"/>
  <c r="K5001" i="1"/>
  <c r="L5001" i="1"/>
  <c r="M5001" i="1"/>
  <c r="N5001" i="1"/>
  <c r="I5002" i="1"/>
  <c r="K5002" i="1" s="1"/>
  <c r="J5002" i="1"/>
  <c r="O5002" i="1" s="1"/>
  <c r="M5002" i="1"/>
  <c r="N5002" i="1"/>
  <c r="I5003" i="1"/>
  <c r="J5003" i="1"/>
  <c r="O5003" i="1" s="1"/>
  <c r="K5003" i="1"/>
  <c r="L5003" i="1"/>
  <c r="M5003" i="1"/>
  <c r="N5003" i="1"/>
  <c r="I5004" i="1"/>
  <c r="M5004" i="1" s="1"/>
  <c r="J5004" i="1"/>
  <c r="O5004" i="1" s="1"/>
  <c r="K5004" i="1"/>
  <c r="L5004" i="1"/>
  <c r="N5004" i="1"/>
  <c r="I5005" i="1"/>
  <c r="J5005" i="1"/>
  <c r="O5005" i="1" s="1"/>
  <c r="I5006" i="1"/>
  <c r="L5006" i="1" s="1"/>
  <c r="J5006" i="1"/>
  <c r="O5006" i="1" s="1"/>
  <c r="M5006" i="1"/>
  <c r="N5006" i="1"/>
  <c r="I5007" i="1"/>
  <c r="M5007" i="1" s="1"/>
  <c r="J5007" i="1"/>
  <c r="O5007" i="1" s="1"/>
  <c r="K5007" i="1"/>
  <c r="L5007" i="1"/>
  <c r="N5007" i="1"/>
  <c r="I5008" i="1"/>
  <c r="N5008" i="1" s="1"/>
  <c r="J5008" i="1"/>
  <c r="O5008" i="1" s="1"/>
  <c r="K5008" i="1"/>
  <c r="L5008" i="1"/>
  <c r="M5008" i="1"/>
  <c r="I5009" i="1"/>
  <c r="M5009" i="1" s="1"/>
  <c r="J5009" i="1"/>
  <c r="O5009" i="1" s="1"/>
  <c r="K5009" i="1"/>
  <c r="L5009" i="1"/>
  <c r="I5010" i="1"/>
  <c r="K5010" i="1" s="1"/>
  <c r="J5010" i="1"/>
  <c r="O5010" i="1" s="1"/>
  <c r="L5010" i="1"/>
  <c r="N5010" i="1"/>
  <c r="I5011" i="1"/>
  <c r="J5011" i="1"/>
  <c r="O5011" i="1" s="1"/>
  <c r="K5011" i="1"/>
  <c r="L5011" i="1"/>
  <c r="M5011" i="1"/>
  <c r="N5011" i="1"/>
  <c r="I5012" i="1"/>
  <c r="J5012" i="1"/>
  <c r="O5012" i="1" s="1"/>
  <c r="I5013" i="1"/>
  <c r="J5013" i="1"/>
  <c r="O5013" i="1" s="1"/>
  <c r="L5013" i="1"/>
  <c r="M5013" i="1"/>
  <c r="I5014" i="1"/>
  <c r="L5014" i="1" s="1"/>
  <c r="J5014" i="1"/>
  <c r="O5014" i="1" s="1"/>
  <c r="K5014" i="1"/>
  <c r="N5014" i="1"/>
  <c r="I5015" i="1"/>
  <c r="J5015" i="1"/>
  <c r="O5015" i="1" s="1"/>
  <c r="I5016" i="1"/>
  <c r="N5016" i="1" s="1"/>
  <c r="J5016" i="1"/>
  <c r="O5016" i="1" s="1"/>
  <c r="K5016" i="1"/>
  <c r="L5016" i="1"/>
  <c r="M5016" i="1"/>
  <c r="I5017" i="1"/>
  <c r="N5017" i="1" s="1"/>
  <c r="J5017" i="1"/>
  <c r="O5017" i="1" s="1"/>
  <c r="L5017" i="1"/>
  <c r="M5017" i="1"/>
  <c r="I5018" i="1"/>
  <c r="K5018" i="1" s="1"/>
  <c r="J5018" i="1"/>
  <c r="O5018" i="1" s="1"/>
  <c r="L5018" i="1"/>
  <c r="M5018" i="1"/>
  <c r="I5019" i="1"/>
  <c r="J5019" i="1"/>
  <c r="O5019" i="1" s="1"/>
  <c r="K5019" i="1"/>
  <c r="L5019" i="1"/>
  <c r="M5019" i="1"/>
  <c r="N5019" i="1"/>
  <c r="I5020" i="1"/>
  <c r="J5020" i="1"/>
  <c r="O5020" i="1" s="1"/>
  <c r="I5021" i="1"/>
  <c r="J5021" i="1"/>
  <c r="O5021" i="1" s="1"/>
  <c r="L5021" i="1"/>
  <c r="M5021" i="1"/>
  <c r="I5022" i="1"/>
  <c r="L5022" i="1" s="1"/>
  <c r="J5022" i="1"/>
  <c r="O5022" i="1" s="1"/>
  <c r="K5022" i="1"/>
  <c r="M5022" i="1"/>
  <c r="I5023" i="1"/>
  <c r="J5023" i="1"/>
  <c r="O5023" i="1" s="1"/>
  <c r="I5024" i="1"/>
  <c r="N5024" i="1" s="1"/>
  <c r="J5024" i="1"/>
  <c r="O5024" i="1" s="1"/>
  <c r="K5024" i="1"/>
  <c r="L5024" i="1"/>
  <c r="M5024" i="1"/>
  <c r="I5025" i="1"/>
  <c r="L5025" i="1" s="1"/>
  <c r="J5025" i="1"/>
  <c r="O5025" i="1" s="1"/>
  <c r="K5025" i="1"/>
  <c r="M5025" i="1"/>
  <c r="N5025" i="1"/>
  <c r="I5026" i="1"/>
  <c r="K5026" i="1" s="1"/>
  <c r="J5026" i="1"/>
  <c r="O5026" i="1" s="1"/>
  <c r="L5026" i="1"/>
  <c r="M5026" i="1"/>
  <c r="N5026" i="1"/>
  <c r="I5027" i="1"/>
  <c r="J5027" i="1"/>
  <c r="O5027" i="1" s="1"/>
  <c r="K5027" i="1"/>
  <c r="L5027" i="1"/>
  <c r="M5027" i="1"/>
  <c r="N5027" i="1"/>
  <c r="I5028" i="1"/>
  <c r="M5028" i="1" s="1"/>
  <c r="J5028" i="1"/>
  <c r="O5028" i="1" s="1"/>
  <c r="K5028" i="1"/>
  <c r="L5028" i="1"/>
  <c r="N5028" i="1"/>
  <c r="I5029" i="1"/>
  <c r="L5029" i="1" s="1"/>
  <c r="J5029" i="1"/>
  <c r="O5029" i="1" s="1"/>
  <c r="M5029" i="1"/>
  <c r="I5030" i="1"/>
  <c r="L5030" i="1" s="1"/>
  <c r="J5030" i="1"/>
  <c r="O5030" i="1" s="1"/>
  <c r="K5030" i="1"/>
  <c r="M5030" i="1"/>
  <c r="N5030" i="1"/>
  <c r="I5031" i="1"/>
  <c r="M5031" i="1" s="1"/>
  <c r="J5031" i="1"/>
  <c r="O5031" i="1" s="1"/>
  <c r="K5031" i="1"/>
  <c r="L5031" i="1"/>
  <c r="N5031" i="1"/>
  <c r="I5032" i="1"/>
  <c r="N5032" i="1" s="1"/>
  <c r="J5032" i="1"/>
  <c r="O5032" i="1" s="1"/>
  <c r="K5032" i="1"/>
  <c r="L5032" i="1"/>
  <c r="M5032" i="1"/>
  <c r="I5033" i="1"/>
  <c r="M5033" i="1" s="1"/>
  <c r="J5033" i="1"/>
  <c r="O5033" i="1" s="1"/>
  <c r="K5033" i="1"/>
  <c r="L5033" i="1"/>
  <c r="N5033" i="1"/>
  <c r="I5034" i="1"/>
  <c r="J5034" i="1"/>
  <c r="O5034" i="1" s="1"/>
  <c r="I5035" i="1"/>
  <c r="J5035" i="1"/>
  <c r="O5035" i="1" s="1"/>
  <c r="K5035" i="1"/>
  <c r="L5035" i="1"/>
  <c r="M5035" i="1"/>
  <c r="N5035" i="1"/>
  <c r="I5036" i="1"/>
  <c r="M5036" i="1" s="1"/>
  <c r="J5036" i="1"/>
  <c r="O5036" i="1" s="1"/>
  <c r="K5036" i="1"/>
  <c r="L5036" i="1"/>
  <c r="I5037" i="1"/>
  <c r="M5037" i="1" s="1"/>
  <c r="J5037" i="1"/>
  <c r="O5037" i="1" s="1"/>
  <c r="L5037" i="1"/>
  <c r="I5038" i="1"/>
  <c r="J5038" i="1"/>
  <c r="O5038" i="1" s="1"/>
  <c r="I5039" i="1"/>
  <c r="M5039" i="1" s="1"/>
  <c r="J5039" i="1"/>
  <c r="O5039" i="1" s="1"/>
  <c r="K5039" i="1"/>
  <c r="L5039" i="1"/>
  <c r="I5040" i="1"/>
  <c r="N5040" i="1" s="1"/>
  <c r="J5040" i="1"/>
  <c r="O5040" i="1" s="1"/>
  <c r="K5040" i="1"/>
  <c r="L5040" i="1"/>
  <c r="M5040" i="1"/>
  <c r="I5041" i="1"/>
  <c r="N5041" i="1" s="1"/>
  <c r="J5041" i="1"/>
  <c r="O5041" i="1" s="1"/>
  <c r="K5041" i="1"/>
  <c r="L5041" i="1"/>
  <c r="M5041" i="1"/>
  <c r="I5042" i="1"/>
  <c r="J5042" i="1"/>
  <c r="O5042" i="1" s="1"/>
  <c r="I5043" i="1"/>
  <c r="J5043" i="1"/>
  <c r="O5043" i="1" s="1"/>
  <c r="K5043" i="1"/>
  <c r="L5043" i="1"/>
  <c r="M5043" i="1"/>
  <c r="N5043" i="1"/>
  <c r="I5044" i="1"/>
  <c r="M5044" i="1" s="1"/>
  <c r="J5044" i="1"/>
  <c r="O5044" i="1" s="1"/>
  <c r="L5044" i="1"/>
  <c r="N5044" i="1"/>
  <c r="I5045" i="1"/>
  <c r="J5045" i="1"/>
  <c r="O5045" i="1" s="1"/>
  <c r="L5045" i="1"/>
  <c r="M5045" i="1"/>
  <c r="I5046" i="1"/>
  <c r="J5046" i="1"/>
  <c r="O5046" i="1" s="1"/>
  <c r="I5047" i="1"/>
  <c r="M5047" i="1" s="1"/>
  <c r="J5047" i="1"/>
  <c r="O5047" i="1" s="1"/>
  <c r="L5047" i="1"/>
  <c r="N5047" i="1"/>
  <c r="I5048" i="1"/>
  <c r="N5048" i="1" s="1"/>
  <c r="J5048" i="1"/>
  <c r="O5048" i="1" s="1"/>
  <c r="K5048" i="1"/>
  <c r="L5048" i="1"/>
  <c r="M5048" i="1"/>
  <c r="I5049" i="1"/>
  <c r="J5049" i="1"/>
  <c r="O5049" i="1" s="1"/>
  <c r="I5050" i="1"/>
  <c r="K5050" i="1" s="1"/>
  <c r="J5050" i="1"/>
  <c r="O5050" i="1" s="1"/>
  <c r="L5050" i="1"/>
  <c r="M5050" i="1"/>
  <c r="N5050" i="1"/>
  <c r="I5051" i="1"/>
  <c r="J5051" i="1"/>
  <c r="O5051" i="1" s="1"/>
  <c r="K5051" i="1"/>
  <c r="L5051" i="1"/>
  <c r="M5051" i="1"/>
  <c r="N5051" i="1"/>
  <c r="I5052" i="1"/>
  <c r="M5052" i="1" s="1"/>
  <c r="J5052" i="1"/>
  <c r="O5052" i="1" s="1"/>
  <c r="K5052" i="1"/>
  <c r="N5052" i="1"/>
  <c r="I5053" i="1"/>
  <c r="J5053" i="1"/>
  <c r="O5053" i="1" s="1"/>
  <c r="L5053" i="1"/>
  <c r="M5053" i="1"/>
  <c r="I5054" i="1"/>
  <c r="L5054" i="1" s="1"/>
  <c r="J5054" i="1"/>
  <c r="O5054" i="1" s="1"/>
  <c r="K5054" i="1"/>
  <c r="M5054" i="1"/>
  <c r="N5054" i="1"/>
  <c r="I5055" i="1"/>
  <c r="M5055" i="1" s="1"/>
  <c r="J5055" i="1"/>
  <c r="O5055" i="1" s="1"/>
  <c r="K5055" i="1"/>
  <c r="N5055" i="1"/>
  <c r="I5056" i="1"/>
  <c r="N5056" i="1" s="1"/>
  <c r="J5056" i="1"/>
  <c r="O5056" i="1" s="1"/>
  <c r="K5056" i="1"/>
  <c r="L5056" i="1"/>
  <c r="M5056" i="1"/>
  <c r="I5057" i="1"/>
  <c r="J5057" i="1"/>
  <c r="O5057" i="1" s="1"/>
  <c r="I5058" i="1"/>
  <c r="K5058" i="1" s="1"/>
  <c r="J5058" i="1"/>
  <c r="O5058" i="1" s="1"/>
  <c r="L5058" i="1"/>
  <c r="M5058" i="1"/>
  <c r="I5059" i="1"/>
  <c r="J5059" i="1"/>
  <c r="O5059" i="1" s="1"/>
  <c r="K5059" i="1"/>
  <c r="L5059" i="1"/>
  <c r="M5059" i="1"/>
  <c r="N5059" i="1"/>
  <c r="I5060" i="1"/>
  <c r="M5060" i="1" s="1"/>
  <c r="J5060" i="1"/>
  <c r="O5060" i="1" s="1"/>
  <c r="K5060" i="1"/>
  <c r="L5060" i="1"/>
  <c r="N5060" i="1"/>
  <c r="I5061" i="1"/>
  <c r="K5061" i="1" s="1"/>
  <c r="J5061" i="1"/>
  <c r="O5061" i="1" s="1"/>
  <c r="L5061" i="1"/>
  <c r="M5061" i="1"/>
  <c r="N5061" i="1"/>
  <c r="I5062" i="1"/>
  <c r="J5062" i="1"/>
  <c r="O5062" i="1" s="1"/>
  <c r="I5063" i="1"/>
  <c r="M5063" i="1" s="1"/>
  <c r="J5063" i="1"/>
  <c r="O5063" i="1" s="1"/>
  <c r="K5063" i="1"/>
  <c r="L5063" i="1"/>
  <c r="I5064" i="1"/>
  <c r="N5064" i="1" s="1"/>
  <c r="J5064" i="1"/>
  <c r="O5064" i="1" s="1"/>
  <c r="K5064" i="1"/>
  <c r="M5064" i="1"/>
  <c r="I5065" i="1"/>
  <c r="N5065" i="1" s="1"/>
  <c r="J5065" i="1"/>
  <c r="O5065" i="1" s="1"/>
  <c r="K5065" i="1"/>
  <c r="L5065" i="1"/>
  <c r="M5065" i="1"/>
  <c r="I5066" i="1"/>
  <c r="J5066" i="1"/>
  <c r="O5066" i="1" s="1"/>
  <c r="I5067" i="1"/>
  <c r="J5067" i="1"/>
  <c r="O5067" i="1" s="1"/>
  <c r="K5067" i="1"/>
  <c r="L5067" i="1"/>
  <c r="M5067" i="1"/>
  <c r="N5067" i="1"/>
  <c r="I5068" i="1"/>
  <c r="M5068" i="1" s="1"/>
  <c r="J5068" i="1"/>
  <c r="O5068" i="1" s="1"/>
  <c r="K5068" i="1"/>
  <c r="L5068" i="1"/>
  <c r="I5069" i="1"/>
  <c r="K5069" i="1" s="1"/>
  <c r="J5069" i="1"/>
  <c r="O5069" i="1" s="1"/>
  <c r="M5069" i="1"/>
  <c r="N5069" i="1"/>
  <c r="I5070" i="1"/>
  <c r="L5070" i="1" s="1"/>
  <c r="J5070" i="1"/>
  <c r="O5070" i="1" s="1"/>
  <c r="K5070" i="1"/>
  <c r="M5070" i="1"/>
  <c r="I5071" i="1"/>
  <c r="J5071" i="1"/>
  <c r="O5071" i="1" s="1"/>
  <c r="I5072" i="1"/>
  <c r="N5072" i="1" s="1"/>
  <c r="J5072" i="1"/>
  <c r="O5072" i="1" s="1"/>
  <c r="K5072" i="1"/>
  <c r="L5072" i="1"/>
  <c r="M5072" i="1"/>
  <c r="I5073" i="1"/>
  <c r="N5073" i="1" s="1"/>
  <c r="J5073" i="1"/>
  <c r="O5073" i="1" s="1"/>
  <c r="L5073" i="1"/>
  <c r="M5073" i="1"/>
  <c r="I5074" i="1"/>
  <c r="M5074" i="1" s="1"/>
  <c r="J5074" i="1"/>
  <c r="O5074" i="1" s="1"/>
  <c r="K5074" i="1"/>
  <c r="L5074" i="1"/>
  <c r="N5074" i="1"/>
  <c r="I5075" i="1"/>
  <c r="J5075" i="1"/>
  <c r="O5075" i="1" s="1"/>
  <c r="K5075" i="1"/>
  <c r="L5075" i="1"/>
  <c r="M5075" i="1"/>
  <c r="N5075" i="1"/>
  <c r="I5076" i="1"/>
  <c r="J5076" i="1"/>
  <c r="O5076" i="1" s="1"/>
  <c r="I5077" i="1"/>
  <c r="J5077" i="1"/>
  <c r="O5077" i="1" s="1"/>
  <c r="I5078" i="1"/>
  <c r="L5078" i="1" s="1"/>
  <c r="J5078" i="1"/>
  <c r="O5078" i="1" s="1"/>
  <c r="K5078" i="1"/>
  <c r="M5078" i="1"/>
  <c r="I5079" i="1"/>
  <c r="M5079" i="1" s="1"/>
  <c r="J5079" i="1"/>
  <c r="O5079" i="1" s="1"/>
  <c r="K5079" i="1"/>
  <c r="N5079" i="1"/>
  <c r="I5080" i="1"/>
  <c r="N5080" i="1" s="1"/>
  <c r="J5080" i="1"/>
  <c r="O5080" i="1" s="1"/>
  <c r="K5080" i="1"/>
  <c r="L5080" i="1"/>
  <c r="M5080" i="1"/>
  <c r="I5081" i="1"/>
  <c r="J5081" i="1"/>
  <c r="O5081" i="1" s="1"/>
  <c r="I5082" i="1"/>
  <c r="M5082" i="1" s="1"/>
  <c r="J5082" i="1"/>
  <c r="O5082" i="1" s="1"/>
  <c r="K5082" i="1"/>
  <c r="L5082" i="1"/>
  <c r="I5083" i="1"/>
  <c r="J5083" i="1"/>
  <c r="O5083" i="1" s="1"/>
  <c r="K5083" i="1"/>
  <c r="L5083" i="1"/>
  <c r="M5083" i="1"/>
  <c r="N5083" i="1"/>
  <c r="I5084" i="1"/>
  <c r="L5084" i="1" s="1"/>
  <c r="J5084" i="1"/>
  <c r="O5084" i="1" s="1"/>
  <c r="K5084" i="1"/>
  <c r="M5084" i="1"/>
  <c r="N5084" i="1"/>
  <c r="I5085" i="1"/>
  <c r="K5085" i="1" s="1"/>
  <c r="J5085" i="1"/>
  <c r="O5085" i="1" s="1"/>
  <c r="L5085" i="1"/>
  <c r="M5085" i="1"/>
  <c r="I5086" i="1"/>
  <c r="J5086" i="1"/>
  <c r="O5086" i="1" s="1"/>
  <c r="I5087" i="1"/>
  <c r="M5087" i="1" s="1"/>
  <c r="J5087" i="1"/>
  <c r="O5087" i="1" s="1"/>
  <c r="K5087" i="1"/>
  <c r="L5087" i="1"/>
  <c r="N5087" i="1"/>
  <c r="I5088" i="1"/>
  <c r="N5088" i="1" s="1"/>
  <c r="J5088" i="1"/>
  <c r="O5088" i="1" s="1"/>
  <c r="L5088" i="1"/>
  <c r="M5088" i="1"/>
  <c r="I5089" i="1"/>
  <c r="M5089" i="1" s="1"/>
  <c r="J5089" i="1"/>
  <c r="O5089" i="1" s="1"/>
  <c r="K5089" i="1"/>
  <c r="L5089" i="1"/>
  <c r="N5089" i="1"/>
  <c r="I5090" i="1"/>
  <c r="J5090" i="1"/>
  <c r="O5090" i="1" s="1"/>
  <c r="I5091" i="1"/>
  <c r="J5091" i="1"/>
  <c r="O5091" i="1" s="1"/>
  <c r="K5091" i="1"/>
  <c r="L5091" i="1"/>
  <c r="M5091" i="1"/>
  <c r="N5091" i="1"/>
  <c r="I5092" i="1"/>
  <c r="J5092" i="1"/>
  <c r="O5092" i="1" s="1"/>
  <c r="K5092" i="1"/>
  <c r="L5092" i="1"/>
  <c r="M5092" i="1"/>
  <c r="N5092" i="1"/>
  <c r="I5093" i="1"/>
  <c r="K5093" i="1" s="1"/>
  <c r="J5093" i="1"/>
  <c r="O5093" i="1" s="1"/>
  <c r="L5093" i="1"/>
  <c r="M5093" i="1"/>
  <c r="I5094" i="1"/>
  <c r="L5094" i="1" s="1"/>
  <c r="J5094" i="1"/>
  <c r="O5094" i="1" s="1"/>
  <c r="K5094" i="1"/>
  <c r="N5094" i="1"/>
  <c r="I5095" i="1"/>
  <c r="M5095" i="1" s="1"/>
  <c r="J5095" i="1"/>
  <c r="O5095" i="1" s="1"/>
  <c r="K5095" i="1"/>
  <c r="L5095" i="1"/>
  <c r="N5095" i="1"/>
  <c r="I5096" i="1"/>
  <c r="J5096" i="1"/>
  <c r="O5096" i="1" s="1"/>
  <c r="I5097" i="1"/>
  <c r="M5097" i="1" s="1"/>
  <c r="J5097" i="1"/>
  <c r="O5097" i="1" s="1"/>
  <c r="K5097" i="1"/>
  <c r="L5097" i="1"/>
  <c r="I5098" i="1"/>
  <c r="L5098" i="1" s="1"/>
  <c r="J5098" i="1"/>
  <c r="O5098" i="1" s="1"/>
  <c r="K5098" i="1"/>
  <c r="M5098" i="1"/>
  <c r="N5098" i="1"/>
  <c r="I5099" i="1"/>
  <c r="J5099" i="1"/>
  <c r="O5099" i="1" s="1"/>
  <c r="K5099" i="1"/>
  <c r="L5099" i="1"/>
  <c r="M5099" i="1"/>
  <c r="N5099" i="1"/>
  <c r="I5100" i="1"/>
  <c r="N5100" i="1" s="1"/>
  <c r="J5100" i="1"/>
  <c r="O5100" i="1" s="1"/>
  <c r="K5100" i="1"/>
  <c r="L5100" i="1"/>
  <c r="M5100" i="1"/>
  <c r="I5101" i="1"/>
  <c r="J5101" i="1"/>
  <c r="O5101" i="1" s="1"/>
  <c r="I5102" i="1"/>
  <c r="L5102" i="1" s="1"/>
  <c r="J5102" i="1"/>
  <c r="O5102" i="1" s="1"/>
  <c r="K5102" i="1"/>
  <c r="M5102" i="1"/>
  <c r="N5102" i="1"/>
  <c r="I5103" i="1"/>
  <c r="M5103" i="1" s="1"/>
  <c r="J5103" i="1"/>
  <c r="O5103" i="1" s="1"/>
  <c r="L5103" i="1"/>
  <c r="N5103" i="1"/>
  <c r="I5104" i="1"/>
  <c r="N5104" i="1" s="1"/>
  <c r="J5104" i="1"/>
  <c r="O5104" i="1" s="1"/>
  <c r="K5104" i="1"/>
  <c r="L5104" i="1"/>
  <c r="I5105" i="1"/>
  <c r="J5105" i="1"/>
  <c r="O5105" i="1" s="1"/>
  <c r="I5106" i="1"/>
  <c r="J5106" i="1"/>
  <c r="O5106" i="1" s="1"/>
  <c r="K5106" i="1"/>
  <c r="L5106" i="1"/>
  <c r="M5106" i="1"/>
  <c r="N5106" i="1"/>
  <c r="I5107" i="1"/>
  <c r="J5107" i="1"/>
  <c r="O5107" i="1" s="1"/>
  <c r="K5107" i="1"/>
  <c r="L5107" i="1"/>
  <c r="M5107" i="1"/>
  <c r="N5107" i="1"/>
  <c r="I5108" i="1"/>
  <c r="N5108" i="1" s="1"/>
  <c r="J5108" i="1"/>
  <c r="O5108" i="1" s="1"/>
  <c r="L5108" i="1"/>
  <c r="M5108" i="1"/>
  <c r="I5109" i="1"/>
  <c r="K5109" i="1" s="1"/>
  <c r="J5109" i="1"/>
  <c r="O5109" i="1" s="1"/>
  <c r="L5109" i="1"/>
  <c r="N5109" i="1"/>
  <c r="I5110" i="1"/>
  <c r="L5110" i="1" s="1"/>
  <c r="J5110" i="1"/>
  <c r="O5110" i="1" s="1"/>
  <c r="K5110" i="1"/>
  <c r="M5110" i="1"/>
  <c r="N5110" i="1"/>
  <c r="I5111" i="1"/>
  <c r="J5111" i="1"/>
  <c r="O5111" i="1" s="1"/>
  <c r="I5112" i="1"/>
  <c r="N5112" i="1" s="1"/>
  <c r="J5112" i="1"/>
  <c r="O5112" i="1" s="1"/>
  <c r="K5112" i="1"/>
  <c r="L5112" i="1"/>
  <c r="I5113" i="1"/>
  <c r="L5113" i="1" s="1"/>
  <c r="J5113" i="1"/>
  <c r="O5113" i="1" s="1"/>
  <c r="K5113" i="1"/>
  <c r="M5113" i="1"/>
  <c r="N5113" i="1"/>
  <c r="I5114" i="1"/>
  <c r="N5114" i="1" s="1"/>
  <c r="J5114" i="1"/>
  <c r="O5114" i="1" s="1"/>
  <c r="K5114" i="1"/>
  <c r="L5114" i="1"/>
  <c r="M5114" i="1"/>
  <c r="I5115" i="1"/>
  <c r="J5115" i="1"/>
  <c r="O5115" i="1" s="1"/>
  <c r="K5115" i="1"/>
  <c r="L5115" i="1"/>
  <c r="M5115" i="1"/>
  <c r="N5115" i="1"/>
  <c r="I5116" i="1"/>
  <c r="J5116" i="1"/>
  <c r="O5116" i="1" s="1"/>
  <c r="I5117" i="1"/>
  <c r="K5117" i="1" s="1"/>
  <c r="J5117" i="1"/>
  <c r="O5117" i="1" s="1"/>
  <c r="L5117" i="1"/>
  <c r="M5117" i="1"/>
  <c r="N5117" i="1"/>
  <c r="I5118" i="1"/>
  <c r="L5118" i="1" s="1"/>
  <c r="J5118" i="1"/>
  <c r="O5118" i="1" s="1"/>
  <c r="M5118" i="1"/>
  <c r="N5118" i="1"/>
  <c r="I5119" i="1"/>
  <c r="M5119" i="1" s="1"/>
  <c r="J5119" i="1"/>
  <c r="O5119" i="1" s="1"/>
  <c r="K5119" i="1"/>
  <c r="L5119" i="1"/>
  <c r="I5120" i="1"/>
  <c r="J5120" i="1"/>
  <c r="O5120" i="1" s="1"/>
  <c r="I5121" i="1"/>
  <c r="J5121" i="1"/>
  <c r="O5121" i="1" s="1"/>
  <c r="K5121" i="1"/>
  <c r="L5121" i="1"/>
  <c r="M5121" i="1"/>
  <c r="N5121" i="1"/>
  <c r="I5122" i="1"/>
  <c r="N5122" i="1" s="1"/>
  <c r="J5122" i="1"/>
  <c r="O5122" i="1" s="1"/>
  <c r="L5122" i="1"/>
  <c r="M5122" i="1"/>
  <c r="I5123" i="1"/>
  <c r="J5123" i="1"/>
  <c r="O5123" i="1" s="1"/>
  <c r="K5123" i="1"/>
  <c r="L5123" i="1"/>
  <c r="M5123" i="1"/>
  <c r="N5123" i="1"/>
  <c r="I5124" i="1"/>
  <c r="M5124" i="1" s="1"/>
  <c r="J5124" i="1"/>
  <c r="O5124" i="1" s="1"/>
  <c r="K5124" i="1"/>
  <c r="L5124" i="1"/>
  <c r="N5124" i="1"/>
  <c r="I5125" i="1"/>
  <c r="K5125" i="1" s="1"/>
  <c r="J5125" i="1"/>
  <c r="O5125" i="1" s="1"/>
  <c r="L5125" i="1"/>
  <c r="M5125" i="1"/>
  <c r="N5125" i="1"/>
  <c r="I5126" i="1"/>
  <c r="J5126" i="1"/>
  <c r="O5126" i="1" s="1"/>
  <c r="I5127" i="1"/>
  <c r="M5127" i="1" s="1"/>
  <c r="J5127" i="1"/>
  <c r="O5127" i="1" s="1"/>
  <c r="K5127" i="1"/>
  <c r="L5127" i="1"/>
  <c r="I5128" i="1"/>
  <c r="N5128" i="1" s="1"/>
  <c r="J5128" i="1"/>
  <c r="O5128" i="1" s="1"/>
  <c r="K5128" i="1"/>
  <c r="M5128" i="1"/>
  <c r="I5129" i="1"/>
  <c r="N5129" i="1" s="1"/>
  <c r="J5129" i="1"/>
  <c r="O5129" i="1" s="1"/>
  <c r="K5129" i="1"/>
  <c r="L5129" i="1"/>
  <c r="M5129" i="1"/>
  <c r="I5130" i="1"/>
  <c r="J5130" i="1"/>
  <c r="O5130" i="1" s="1"/>
  <c r="I5131" i="1"/>
  <c r="J5131" i="1"/>
  <c r="O5131" i="1" s="1"/>
  <c r="K5131" i="1"/>
  <c r="L5131" i="1"/>
  <c r="M5131" i="1"/>
  <c r="N5131" i="1"/>
  <c r="I5132" i="1"/>
  <c r="M5132" i="1" s="1"/>
  <c r="J5132" i="1"/>
  <c r="O5132" i="1" s="1"/>
  <c r="K5132" i="1"/>
  <c r="L5132" i="1"/>
  <c r="I5133" i="1"/>
  <c r="K5133" i="1" s="1"/>
  <c r="J5133" i="1"/>
  <c r="O5133" i="1" s="1"/>
  <c r="M5133" i="1"/>
  <c r="N5133" i="1"/>
  <c r="I5134" i="1"/>
  <c r="L5134" i="1" s="1"/>
  <c r="J5134" i="1"/>
  <c r="O5134" i="1" s="1"/>
  <c r="K5134" i="1"/>
  <c r="M5134" i="1"/>
  <c r="I5135" i="1"/>
  <c r="J5135" i="1"/>
  <c r="O5135" i="1" s="1"/>
  <c r="I5136" i="1"/>
  <c r="N5136" i="1" s="1"/>
  <c r="J5136" i="1"/>
  <c r="O5136" i="1" s="1"/>
  <c r="K5136" i="1"/>
  <c r="L5136" i="1"/>
  <c r="M5136" i="1"/>
  <c r="I5137" i="1"/>
  <c r="N5137" i="1" s="1"/>
  <c r="J5137" i="1"/>
  <c r="O5137" i="1" s="1"/>
  <c r="L5137" i="1"/>
  <c r="M5137" i="1"/>
  <c r="I5138" i="1"/>
  <c r="M5138" i="1" s="1"/>
  <c r="J5138" i="1"/>
  <c r="O5138" i="1" s="1"/>
  <c r="K5138" i="1"/>
  <c r="L5138" i="1"/>
  <c r="N5138" i="1"/>
  <c r="I5139" i="1"/>
  <c r="J5139" i="1"/>
  <c r="O5139" i="1" s="1"/>
  <c r="K5139" i="1"/>
  <c r="L5139" i="1"/>
  <c r="M5139" i="1"/>
  <c r="N5139" i="1"/>
  <c r="I5140" i="1"/>
  <c r="J5140" i="1"/>
  <c r="O5140" i="1" s="1"/>
  <c r="I5141" i="1"/>
  <c r="J5141" i="1"/>
  <c r="O5141" i="1" s="1"/>
  <c r="I5142" i="1"/>
  <c r="L5142" i="1" s="1"/>
  <c r="J5142" i="1"/>
  <c r="O5142" i="1" s="1"/>
  <c r="K5142" i="1"/>
  <c r="M5142" i="1"/>
  <c r="I5143" i="1"/>
  <c r="M5143" i="1" s="1"/>
  <c r="J5143" i="1"/>
  <c r="O5143" i="1" s="1"/>
  <c r="K5143" i="1"/>
  <c r="N5143" i="1"/>
  <c r="I5144" i="1"/>
  <c r="N5144" i="1" s="1"/>
  <c r="J5144" i="1"/>
  <c r="O5144" i="1" s="1"/>
  <c r="K5144" i="1"/>
  <c r="L5144" i="1"/>
  <c r="M5144" i="1"/>
  <c r="I5145" i="1"/>
  <c r="J5145" i="1"/>
  <c r="O5145" i="1" s="1"/>
  <c r="I5146" i="1"/>
  <c r="M5146" i="1" s="1"/>
  <c r="J5146" i="1"/>
  <c r="O5146" i="1" s="1"/>
  <c r="K5146" i="1"/>
  <c r="L5146" i="1"/>
  <c r="I5147" i="1"/>
  <c r="J5147" i="1"/>
  <c r="O5147" i="1" s="1"/>
  <c r="K5147" i="1"/>
  <c r="L5147" i="1"/>
  <c r="M5147" i="1"/>
  <c r="N5147" i="1"/>
  <c r="I5148" i="1"/>
  <c r="L5148" i="1" s="1"/>
  <c r="J5148" i="1"/>
  <c r="O5148" i="1" s="1"/>
  <c r="K5148" i="1"/>
  <c r="M5148" i="1"/>
  <c r="N5148" i="1"/>
  <c r="I5149" i="1"/>
  <c r="K5149" i="1" s="1"/>
  <c r="J5149" i="1"/>
  <c r="O5149" i="1" s="1"/>
  <c r="L5149" i="1"/>
  <c r="M5149" i="1"/>
  <c r="I5150" i="1"/>
  <c r="J5150" i="1"/>
  <c r="O5150" i="1" s="1"/>
  <c r="I5151" i="1"/>
  <c r="M5151" i="1" s="1"/>
  <c r="J5151" i="1"/>
  <c r="O5151" i="1" s="1"/>
  <c r="K5151" i="1"/>
  <c r="L5151" i="1"/>
  <c r="N5151" i="1"/>
  <c r="I5152" i="1"/>
  <c r="N5152" i="1" s="1"/>
  <c r="J5152" i="1"/>
  <c r="O5152" i="1" s="1"/>
  <c r="L5152" i="1"/>
  <c r="M5152" i="1"/>
  <c r="I5153" i="1"/>
  <c r="M5153" i="1" s="1"/>
  <c r="J5153" i="1"/>
  <c r="O5153" i="1" s="1"/>
  <c r="K5153" i="1"/>
  <c r="L5153" i="1"/>
  <c r="N5153" i="1"/>
  <c r="I5154" i="1"/>
  <c r="J5154" i="1"/>
  <c r="O5154" i="1" s="1"/>
  <c r="I5155" i="1"/>
  <c r="J5155" i="1"/>
  <c r="O5155" i="1" s="1"/>
  <c r="K5155" i="1"/>
  <c r="L5155" i="1"/>
  <c r="M5155" i="1"/>
  <c r="N5155" i="1"/>
  <c r="I5156" i="1"/>
  <c r="J5156" i="1"/>
  <c r="O5156" i="1" s="1"/>
  <c r="K5156" i="1"/>
  <c r="L5156" i="1"/>
  <c r="M5156" i="1"/>
  <c r="N5156" i="1"/>
  <c r="I5157" i="1"/>
  <c r="K5157" i="1" s="1"/>
  <c r="J5157" i="1"/>
  <c r="O5157" i="1" s="1"/>
  <c r="L5157" i="1"/>
  <c r="M5157" i="1"/>
  <c r="I5158" i="1"/>
  <c r="L5158" i="1" s="1"/>
  <c r="J5158" i="1"/>
  <c r="O5158" i="1" s="1"/>
  <c r="K5158" i="1"/>
  <c r="N5158" i="1"/>
  <c r="I5159" i="1"/>
  <c r="M5159" i="1" s="1"/>
  <c r="J5159" i="1"/>
  <c r="O5159" i="1" s="1"/>
  <c r="K5159" i="1"/>
  <c r="L5159" i="1"/>
  <c r="N5159" i="1"/>
  <c r="I5160" i="1"/>
  <c r="J5160" i="1"/>
  <c r="O5160" i="1" s="1"/>
  <c r="I5161" i="1"/>
  <c r="M5161" i="1" s="1"/>
  <c r="J5161" i="1"/>
  <c r="O5161" i="1" s="1"/>
  <c r="K5161" i="1"/>
  <c r="L5161" i="1"/>
  <c r="I5162" i="1"/>
  <c r="L5162" i="1" s="1"/>
  <c r="J5162" i="1"/>
  <c r="O5162" i="1" s="1"/>
  <c r="K5162" i="1"/>
  <c r="M5162" i="1"/>
  <c r="N5162" i="1"/>
  <c r="I5163" i="1"/>
  <c r="J5163" i="1"/>
  <c r="O5163" i="1" s="1"/>
  <c r="K5163" i="1"/>
  <c r="L5163" i="1"/>
  <c r="M5163" i="1"/>
  <c r="N5163" i="1"/>
  <c r="I5164" i="1"/>
  <c r="N5164" i="1" s="1"/>
  <c r="J5164" i="1"/>
  <c r="O5164" i="1" s="1"/>
  <c r="K5164" i="1"/>
  <c r="L5164" i="1"/>
  <c r="M5164" i="1"/>
  <c r="I5165" i="1"/>
  <c r="J5165" i="1"/>
  <c r="O5165" i="1" s="1"/>
  <c r="I5166" i="1"/>
  <c r="L5166" i="1" s="1"/>
  <c r="J5166" i="1"/>
  <c r="O5166" i="1" s="1"/>
  <c r="K5166" i="1"/>
  <c r="M5166" i="1"/>
  <c r="N5166" i="1"/>
  <c r="I5167" i="1"/>
  <c r="M5167" i="1" s="1"/>
  <c r="J5167" i="1"/>
  <c r="O5167" i="1" s="1"/>
  <c r="L5167" i="1"/>
  <c r="N5167" i="1"/>
  <c r="I5168" i="1"/>
  <c r="N5168" i="1" s="1"/>
  <c r="J5168" i="1"/>
  <c r="O5168" i="1" s="1"/>
  <c r="K5168" i="1"/>
  <c r="L5168" i="1"/>
  <c r="I5169" i="1"/>
  <c r="J5169" i="1"/>
  <c r="O5169" i="1" s="1"/>
  <c r="I5170" i="1"/>
  <c r="J5170" i="1"/>
  <c r="O5170" i="1" s="1"/>
  <c r="K5170" i="1"/>
  <c r="L5170" i="1"/>
  <c r="M5170" i="1"/>
  <c r="N5170" i="1"/>
  <c r="I5171" i="1"/>
  <c r="J5171" i="1"/>
  <c r="O5171" i="1" s="1"/>
  <c r="K5171" i="1"/>
  <c r="L5171" i="1"/>
  <c r="M5171" i="1"/>
  <c r="N5171" i="1"/>
  <c r="I5172" i="1"/>
  <c r="N5172" i="1" s="1"/>
  <c r="J5172" i="1"/>
  <c r="O5172" i="1" s="1"/>
  <c r="L5172" i="1"/>
  <c r="M5172" i="1"/>
  <c r="I5173" i="1"/>
  <c r="K5173" i="1" s="1"/>
  <c r="J5173" i="1"/>
  <c r="O5173" i="1" s="1"/>
  <c r="L5173" i="1"/>
  <c r="N5173" i="1"/>
  <c r="I5174" i="1"/>
  <c r="L5174" i="1" s="1"/>
  <c r="J5174" i="1"/>
  <c r="O5174" i="1" s="1"/>
  <c r="K5174" i="1"/>
  <c r="M5174" i="1"/>
  <c r="N5174" i="1"/>
  <c r="I5175" i="1"/>
  <c r="J5175" i="1"/>
  <c r="O5175" i="1" s="1"/>
  <c r="I5176" i="1"/>
  <c r="N5176" i="1" s="1"/>
  <c r="J5176" i="1"/>
  <c r="O5176" i="1" s="1"/>
  <c r="K5176" i="1"/>
  <c r="L5176" i="1"/>
  <c r="I5177" i="1"/>
  <c r="L5177" i="1" s="1"/>
  <c r="J5177" i="1"/>
  <c r="O5177" i="1" s="1"/>
  <c r="K5177" i="1"/>
  <c r="M5177" i="1"/>
  <c r="N5177" i="1"/>
  <c r="I5178" i="1"/>
  <c r="N5178" i="1" s="1"/>
  <c r="J5178" i="1"/>
  <c r="O5178" i="1" s="1"/>
  <c r="K5178" i="1"/>
  <c r="L5178" i="1"/>
  <c r="M5178" i="1"/>
  <c r="I5179" i="1"/>
  <c r="J5179" i="1"/>
  <c r="O5179" i="1" s="1"/>
  <c r="K5179" i="1"/>
  <c r="L5179" i="1"/>
  <c r="M5179" i="1"/>
  <c r="N5179" i="1"/>
  <c r="I5180" i="1"/>
  <c r="J5180" i="1"/>
  <c r="O5180" i="1" s="1"/>
  <c r="I5181" i="1"/>
  <c r="K5181" i="1" s="1"/>
  <c r="J5181" i="1"/>
  <c r="O5181" i="1" s="1"/>
  <c r="L5181" i="1"/>
  <c r="M5181" i="1"/>
  <c r="N5181" i="1"/>
  <c r="I5182" i="1"/>
  <c r="L5182" i="1" s="1"/>
  <c r="J5182" i="1"/>
  <c r="O5182" i="1" s="1"/>
  <c r="M5182" i="1"/>
  <c r="N5182" i="1"/>
  <c r="I5183" i="1"/>
  <c r="M5183" i="1" s="1"/>
  <c r="J5183" i="1"/>
  <c r="O5183" i="1" s="1"/>
  <c r="K5183" i="1"/>
  <c r="L5183" i="1"/>
  <c r="I5184" i="1"/>
  <c r="J5184" i="1"/>
  <c r="O5184" i="1" s="1"/>
  <c r="I5185" i="1"/>
  <c r="J5185" i="1"/>
  <c r="O5185" i="1" s="1"/>
  <c r="K5185" i="1"/>
  <c r="L5185" i="1"/>
  <c r="M5185" i="1"/>
  <c r="N5185" i="1"/>
  <c r="I5186" i="1"/>
  <c r="N5186" i="1" s="1"/>
  <c r="J5186" i="1"/>
  <c r="O5186" i="1" s="1"/>
  <c r="L5186" i="1"/>
  <c r="M5186" i="1"/>
  <c r="I5187" i="1"/>
  <c r="J5187" i="1"/>
  <c r="O5187" i="1" s="1"/>
  <c r="K5187" i="1"/>
  <c r="L5187" i="1"/>
  <c r="M5187" i="1"/>
  <c r="N5187" i="1"/>
  <c r="I5188" i="1"/>
  <c r="M5188" i="1" s="1"/>
  <c r="J5188" i="1"/>
  <c r="O5188" i="1" s="1"/>
  <c r="K5188" i="1"/>
  <c r="L5188" i="1"/>
  <c r="N5188" i="1"/>
  <c r="I5189" i="1"/>
  <c r="K5189" i="1" s="1"/>
  <c r="J5189" i="1"/>
  <c r="O5189" i="1" s="1"/>
  <c r="L5189" i="1"/>
  <c r="M5189" i="1"/>
  <c r="N5189" i="1"/>
  <c r="I5190" i="1"/>
  <c r="J5190" i="1"/>
  <c r="O5190" i="1" s="1"/>
  <c r="I5191" i="1"/>
  <c r="M5191" i="1" s="1"/>
  <c r="J5191" i="1"/>
  <c r="O5191" i="1" s="1"/>
  <c r="K5191" i="1"/>
  <c r="L5191" i="1"/>
  <c r="I5192" i="1"/>
  <c r="N5192" i="1" s="1"/>
  <c r="J5192" i="1"/>
  <c r="O5192" i="1" s="1"/>
  <c r="K5192" i="1"/>
  <c r="M5192" i="1"/>
  <c r="I5193" i="1"/>
  <c r="N5193" i="1" s="1"/>
  <c r="J5193" i="1"/>
  <c r="O5193" i="1" s="1"/>
  <c r="K5193" i="1"/>
  <c r="L5193" i="1"/>
  <c r="M5193" i="1"/>
  <c r="I5194" i="1"/>
  <c r="J5194" i="1"/>
  <c r="O5194" i="1" s="1"/>
  <c r="I5195" i="1"/>
  <c r="J5195" i="1"/>
  <c r="O5195" i="1" s="1"/>
  <c r="K5195" i="1"/>
  <c r="L5195" i="1"/>
  <c r="M5195" i="1"/>
  <c r="N5195" i="1"/>
  <c r="I5196" i="1"/>
  <c r="M5196" i="1" s="1"/>
  <c r="J5196" i="1"/>
  <c r="O5196" i="1" s="1"/>
  <c r="K5196" i="1"/>
  <c r="L5196" i="1"/>
  <c r="I5197" i="1"/>
  <c r="K5197" i="1" s="1"/>
  <c r="J5197" i="1"/>
  <c r="O5197" i="1" s="1"/>
  <c r="M5197" i="1"/>
  <c r="N5197" i="1"/>
  <c r="I5198" i="1"/>
  <c r="L5198" i="1" s="1"/>
  <c r="J5198" i="1"/>
  <c r="O5198" i="1" s="1"/>
  <c r="K5198" i="1"/>
  <c r="M5198" i="1"/>
  <c r="I5199" i="1"/>
  <c r="J5199" i="1"/>
  <c r="O5199" i="1" s="1"/>
  <c r="I5200" i="1"/>
  <c r="N5200" i="1" s="1"/>
  <c r="J5200" i="1"/>
  <c r="O5200" i="1" s="1"/>
  <c r="K5200" i="1"/>
  <c r="L5200" i="1"/>
  <c r="M5200" i="1"/>
  <c r="I5201" i="1"/>
  <c r="N5201" i="1" s="1"/>
  <c r="J5201" i="1"/>
  <c r="O5201" i="1" s="1"/>
  <c r="L5201" i="1"/>
  <c r="M5201" i="1"/>
  <c r="I5202" i="1"/>
  <c r="M5202" i="1" s="1"/>
  <c r="J5202" i="1"/>
  <c r="O5202" i="1" s="1"/>
  <c r="K5202" i="1"/>
  <c r="L5202" i="1"/>
  <c r="N5202" i="1"/>
  <c r="I5203" i="1"/>
  <c r="J5203" i="1"/>
  <c r="O5203" i="1" s="1"/>
  <c r="K5203" i="1"/>
  <c r="L5203" i="1"/>
  <c r="M5203" i="1"/>
  <c r="N5203" i="1"/>
  <c r="I5204" i="1"/>
  <c r="J5204" i="1"/>
  <c r="O5204" i="1" s="1"/>
  <c r="I5205" i="1"/>
  <c r="J5205" i="1"/>
  <c r="O5205" i="1" s="1"/>
  <c r="I5206" i="1"/>
  <c r="L5206" i="1" s="1"/>
  <c r="J5206" i="1"/>
  <c r="O5206" i="1" s="1"/>
  <c r="K5206" i="1"/>
  <c r="M5206" i="1"/>
  <c r="I5207" i="1"/>
  <c r="M5207" i="1" s="1"/>
  <c r="J5207" i="1"/>
  <c r="O5207" i="1" s="1"/>
  <c r="K5207" i="1"/>
  <c r="N5207" i="1"/>
  <c r="I5208" i="1"/>
  <c r="N5208" i="1" s="1"/>
  <c r="J5208" i="1"/>
  <c r="O5208" i="1" s="1"/>
  <c r="K5208" i="1"/>
  <c r="L5208" i="1"/>
  <c r="M5208" i="1"/>
  <c r="I5209" i="1"/>
  <c r="J5209" i="1"/>
  <c r="O5209" i="1" s="1"/>
  <c r="I5210" i="1"/>
  <c r="M5210" i="1" s="1"/>
  <c r="J5210" i="1"/>
  <c r="O5210" i="1" s="1"/>
  <c r="K5210" i="1"/>
  <c r="L5210" i="1"/>
  <c r="I5211" i="1"/>
  <c r="J5211" i="1"/>
  <c r="O5211" i="1" s="1"/>
  <c r="K5211" i="1"/>
  <c r="L5211" i="1"/>
  <c r="M5211" i="1"/>
  <c r="N5211" i="1"/>
  <c r="I5212" i="1"/>
  <c r="L5212" i="1" s="1"/>
  <c r="J5212" i="1"/>
  <c r="O5212" i="1" s="1"/>
  <c r="K5212" i="1"/>
  <c r="M5212" i="1"/>
  <c r="N5212" i="1"/>
  <c r="I5213" i="1"/>
  <c r="K5213" i="1" s="1"/>
  <c r="J5213" i="1"/>
  <c r="O5213" i="1" s="1"/>
  <c r="L5213" i="1"/>
  <c r="M5213" i="1"/>
  <c r="I5214" i="1"/>
  <c r="J5214" i="1"/>
  <c r="O5214" i="1" s="1"/>
  <c r="I5215" i="1"/>
  <c r="M5215" i="1" s="1"/>
  <c r="J5215" i="1"/>
  <c r="O5215" i="1" s="1"/>
  <c r="K5215" i="1"/>
  <c r="L5215" i="1"/>
  <c r="N5215" i="1"/>
  <c r="I5216" i="1"/>
  <c r="N5216" i="1" s="1"/>
  <c r="J5216" i="1"/>
  <c r="O5216" i="1" s="1"/>
  <c r="L5216" i="1"/>
  <c r="M5216" i="1"/>
  <c r="I5217" i="1"/>
  <c r="M5217" i="1" s="1"/>
  <c r="J5217" i="1"/>
  <c r="O5217" i="1" s="1"/>
  <c r="K5217" i="1"/>
  <c r="L5217" i="1"/>
  <c r="N5217" i="1"/>
  <c r="I5218" i="1"/>
  <c r="J5218" i="1"/>
  <c r="O5218" i="1" s="1"/>
  <c r="I5219" i="1"/>
  <c r="J5219" i="1"/>
  <c r="O5219" i="1" s="1"/>
  <c r="K5219" i="1"/>
  <c r="L5219" i="1"/>
  <c r="M5219" i="1"/>
  <c r="N5219" i="1"/>
  <c r="I5220" i="1"/>
  <c r="J5220" i="1"/>
  <c r="O5220" i="1" s="1"/>
  <c r="K5220" i="1"/>
  <c r="L5220" i="1"/>
  <c r="M5220" i="1"/>
  <c r="N5220" i="1"/>
  <c r="I5221" i="1"/>
  <c r="K5221" i="1" s="1"/>
  <c r="J5221" i="1"/>
  <c r="O5221" i="1" s="1"/>
  <c r="L5221" i="1"/>
  <c r="M5221" i="1"/>
  <c r="I5222" i="1"/>
  <c r="L5222" i="1" s="1"/>
  <c r="J5222" i="1"/>
  <c r="O5222" i="1" s="1"/>
  <c r="K5222" i="1"/>
  <c r="N5222" i="1"/>
  <c r="I5223" i="1"/>
  <c r="M5223" i="1" s="1"/>
  <c r="J5223" i="1"/>
  <c r="O5223" i="1" s="1"/>
  <c r="K5223" i="1"/>
  <c r="L5223" i="1"/>
  <c r="N5223" i="1"/>
  <c r="I5224" i="1"/>
  <c r="J5224" i="1"/>
  <c r="O5224" i="1" s="1"/>
  <c r="I5225" i="1"/>
  <c r="M5225" i="1" s="1"/>
  <c r="J5225" i="1"/>
  <c r="O5225" i="1" s="1"/>
  <c r="K5225" i="1"/>
  <c r="L5225" i="1"/>
  <c r="I5226" i="1"/>
  <c r="L5226" i="1" s="1"/>
  <c r="J5226" i="1"/>
  <c r="O5226" i="1" s="1"/>
  <c r="K5226" i="1"/>
  <c r="M5226" i="1"/>
  <c r="N5226" i="1"/>
  <c r="I5227" i="1"/>
  <c r="J5227" i="1"/>
  <c r="O5227" i="1" s="1"/>
  <c r="K5227" i="1"/>
  <c r="L5227" i="1"/>
  <c r="M5227" i="1"/>
  <c r="N5227" i="1"/>
  <c r="I5228" i="1"/>
  <c r="N5228" i="1" s="1"/>
  <c r="J5228" i="1"/>
  <c r="O5228" i="1" s="1"/>
  <c r="K5228" i="1"/>
  <c r="L5228" i="1"/>
  <c r="M5228" i="1"/>
  <c r="I5229" i="1"/>
  <c r="J5229" i="1"/>
  <c r="O5229" i="1" s="1"/>
  <c r="I5230" i="1"/>
  <c r="L5230" i="1" s="1"/>
  <c r="J5230" i="1"/>
  <c r="O5230" i="1" s="1"/>
  <c r="K5230" i="1"/>
  <c r="M5230" i="1"/>
  <c r="N5230" i="1"/>
  <c r="I5231" i="1"/>
  <c r="M5231" i="1" s="1"/>
  <c r="J5231" i="1"/>
  <c r="O5231" i="1" s="1"/>
  <c r="L5231" i="1"/>
  <c r="N5231" i="1"/>
  <c r="I5232" i="1"/>
  <c r="N5232" i="1" s="1"/>
  <c r="J5232" i="1"/>
  <c r="O5232" i="1" s="1"/>
  <c r="K5232" i="1"/>
  <c r="L5232" i="1"/>
  <c r="I5233" i="1"/>
  <c r="J5233" i="1"/>
  <c r="O5233" i="1" s="1"/>
  <c r="I5234" i="1"/>
  <c r="J5234" i="1"/>
  <c r="O5234" i="1" s="1"/>
  <c r="K5234" i="1"/>
  <c r="L5234" i="1"/>
  <c r="M5234" i="1"/>
  <c r="N5234" i="1"/>
  <c r="I5235" i="1"/>
  <c r="J5235" i="1"/>
  <c r="O5235" i="1" s="1"/>
  <c r="K5235" i="1"/>
  <c r="L5235" i="1"/>
  <c r="M5235" i="1"/>
  <c r="N5235" i="1"/>
  <c r="I5236" i="1"/>
  <c r="N5236" i="1" s="1"/>
  <c r="J5236" i="1"/>
  <c r="O5236" i="1" s="1"/>
  <c r="L5236" i="1"/>
  <c r="M5236" i="1"/>
  <c r="I5237" i="1"/>
  <c r="K5237" i="1" s="1"/>
  <c r="J5237" i="1"/>
  <c r="O5237" i="1" s="1"/>
  <c r="L5237" i="1"/>
  <c r="N5237" i="1"/>
  <c r="I5238" i="1"/>
  <c r="L5238" i="1" s="1"/>
  <c r="J5238" i="1"/>
  <c r="O5238" i="1" s="1"/>
  <c r="K5238" i="1"/>
  <c r="M5238" i="1"/>
  <c r="N5238" i="1"/>
  <c r="I5239" i="1"/>
  <c r="J5239" i="1"/>
  <c r="O5239" i="1" s="1"/>
  <c r="I5240" i="1"/>
  <c r="N5240" i="1" s="1"/>
  <c r="J5240" i="1"/>
  <c r="O5240" i="1" s="1"/>
  <c r="K5240" i="1"/>
  <c r="L5240" i="1"/>
  <c r="I5241" i="1"/>
  <c r="L5241" i="1" s="1"/>
  <c r="J5241" i="1"/>
  <c r="O5241" i="1" s="1"/>
  <c r="K5241" i="1"/>
  <c r="M5241" i="1"/>
  <c r="N5241" i="1"/>
  <c r="I5242" i="1"/>
  <c r="N5242" i="1" s="1"/>
  <c r="J5242" i="1"/>
  <c r="O5242" i="1" s="1"/>
  <c r="K5242" i="1"/>
  <c r="L5242" i="1"/>
  <c r="M5242" i="1"/>
  <c r="I5243" i="1"/>
  <c r="J5243" i="1"/>
  <c r="O5243" i="1" s="1"/>
  <c r="K5243" i="1"/>
  <c r="L5243" i="1"/>
  <c r="M5243" i="1"/>
  <c r="N5243" i="1"/>
  <c r="I5244" i="1"/>
  <c r="J5244" i="1"/>
  <c r="O5244" i="1" s="1"/>
  <c r="I5245" i="1"/>
  <c r="K5245" i="1" s="1"/>
  <c r="J5245" i="1"/>
  <c r="O5245" i="1" s="1"/>
  <c r="L5245" i="1"/>
  <c r="M5245" i="1"/>
  <c r="N5245" i="1"/>
  <c r="I5246" i="1"/>
  <c r="L5246" i="1" s="1"/>
  <c r="J5246" i="1"/>
  <c r="O5246" i="1" s="1"/>
  <c r="M5246" i="1"/>
  <c r="N5246" i="1"/>
  <c r="I5247" i="1"/>
  <c r="M5247" i="1" s="1"/>
  <c r="J5247" i="1"/>
  <c r="O5247" i="1" s="1"/>
  <c r="K5247" i="1"/>
  <c r="L5247" i="1"/>
  <c r="I5248" i="1"/>
  <c r="J5248" i="1"/>
  <c r="O5248" i="1" s="1"/>
  <c r="I5249" i="1"/>
  <c r="J5249" i="1"/>
  <c r="O5249" i="1" s="1"/>
  <c r="K5249" i="1"/>
  <c r="L5249" i="1"/>
  <c r="M5249" i="1"/>
  <c r="N5249" i="1"/>
  <c r="I5250" i="1"/>
  <c r="N5250" i="1" s="1"/>
  <c r="J5250" i="1"/>
  <c r="O5250" i="1" s="1"/>
  <c r="L5250" i="1"/>
  <c r="M5250" i="1"/>
  <c r="I5251" i="1"/>
  <c r="J5251" i="1"/>
  <c r="O5251" i="1" s="1"/>
  <c r="K5251" i="1"/>
  <c r="L5251" i="1"/>
  <c r="M5251" i="1"/>
  <c r="N5251" i="1"/>
  <c r="I5252" i="1"/>
  <c r="M5252" i="1" s="1"/>
  <c r="J5252" i="1"/>
  <c r="O5252" i="1" s="1"/>
  <c r="K5252" i="1"/>
  <c r="L5252" i="1"/>
  <c r="N5252" i="1"/>
  <c r="I5253" i="1"/>
  <c r="K5253" i="1" s="1"/>
  <c r="J5253" i="1"/>
  <c r="O5253" i="1" s="1"/>
  <c r="L5253" i="1"/>
  <c r="M5253" i="1"/>
  <c r="N5253" i="1"/>
  <c r="I5254" i="1"/>
  <c r="J5254" i="1"/>
  <c r="O5254" i="1" s="1"/>
  <c r="I5255" i="1"/>
  <c r="M5255" i="1" s="1"/>
  <c r="J5255" i="1"/>
  <c r="O5255" i="1" s="1"/>
  <c r="K5255" i="1"/>
  <c r="L5255" i="1"/>
  <c r="I5256" i="1"/>
  <c r="N5256" i="1" s="1"/>
  <c r="J5256" i="1"/>
  <c r="O5256" i="1" s="1"/>
  <c r="K5256" i="1"/>
  <c r="M5256" i="1"/>
  <c r="I5257" i="1"/>
  <c r="N5257" i="1" s="1"/>
  <c r="J5257" i="1"/>
  <c r="O5257" i="1" s="1"/>
  <c r="K5257" i="1"/>
  <c r="L5257" i="1"/>
  <c r="M5257" i="1"/>
  <c r="I5258" i="1"/>
  <c r="J5258" i="1"/>
  <c r="O5258" i="1" s="1"/>
  <c r="I5259" i="1"/>
  <c r="J5259" i="1"/>
  <c r="O5259" i="1" s="1"/>
  <c r="K5259" i="1"/>
  <c r="L5259" i="1"/>
  <c r="M5259" i="1"/>
  <c r="N5259" i="1"/>
  <c r="I5260" i="1"/>
  <c r="M5260" i="1" s="1"/>
  <c r="J5260" i="1"/>
  <c r="O5260" i="1" s="1"/>
  <c r="K5260" i="1"/>
  <c r="L5260" i="1"/>
  <c r="I5261" i="1"/>
  <c r="K5261" i="1" s="1"/>
  <c r="J5261" i="1"/>
  <c r="O5261" i="1" s="1"/>
  <c r="M5261" i="1"/>
  <c r="N5261" i="1"/>
  <c r="I5262" i="1"/>
  <c r="L5262" i="1" s="1"/>
  <c r="J5262" i="1"/>
  <c r="O5262" i="1" s="1"/>
  <c r="K5262" i="1"/>
  <c r="M5262" i="1"/>
  <c r="I5263" i="1"/>
  <c r="J5263" i="1"/>
  <c r="O5263" i="1" s="1"/>
  <c r="I5264" i="1"/>
  <c r="N5264" i="1" s="1"/>
  <c r="J5264" i="1"/>
  <c r="O5264" i="1" s="1"/>
  <c r="K5264" i="1"/>
  <c r="L5264" i="1"/>
  <c r="M5264" i="1"/>
  <c r="I5265" i="1"/>
  <c r="N5265" i="1" s="1"/>
  <c r="J5265" i="1"/>
  <c r="O5265" i="1" s="1"/>
  <c r="L5265" i="1"/>
  <c r="M5265" i="1"/>
  <c r="I5266" i="1"/>
  <c r="M5266" i="1" s="1"/>
  <c r="J5266" i="1"/>
  <c r="O5266" i="1" s="1"/>
  <c r="K5266" i="1"/>
  <c r="L5266" i="1"/>
  <c r="N5266" i="1"/>
  <c r="I5267" i="1"/>
  <c r="J5267" i="1"/>
  <c r="O5267" i="1" s="1"/>
  <c r="K5267" i="1"/>
  <c r="L5267" i="1"/>
  <c r="M5267" i="1"/>
  <c r="N5267" i="1"/>
  <c r="I5268" i="1"/>
  <c r="J5268" i="1"/>
  <c r="O5268" i="1" s="1"/>
  <c r="I5269" i="1"/>
  <c r="J5269" i="1"/>
  <c r="O5269" i="1" s="1"/>
  <c r="I5270" i="1"/>
  <c r="L5270" i="1" s="1"/>
  <c r="J5270" i="1"/>
  <c r="O5270" i="1" s="1"/>
  <c r="K5270" i="1"/>
  <c r="M5270" i="1"/>
  <c r="I5271" i="1"/>
  <c r="M5271" i="1" s="1"/>
  <c r="J5271" i="1"/>
  <c r="O5271" i="1" s="1"/>
  <c r="K5271" i="1"/>
  <c r="N5271" i="1"/>
  <c r="I5272" i="1"/>
  <c r="N5272" i="1" s="1"/>
  <c r="J5272" i="1"/>
  <c r="O5272" i="1" s="1"/>
  <c r="K5272" i="1"/>
  <c r="L5272" i="1"/>
  <c r="M5272" i="1"/>
  <c r="I5273" i="1"/>
  <c r="J5273" i="1"/>
  <c r="O5273" i="1" s="1"/>
  <c r="I5274" i="1"/>
  <c r="M5274" i="1" s="1"/>
  <c r="J5274" i="1"/>
  <c r="O5274" i="1" s="1"/>
  <c r="K5274" i="1"/>
  <c r="L5274" i="1"/>
  <c r="I5275" i="1"/>
  <c r="J5275" i="1"/>
  <c r="O5275" i="1" s="1"/>
  <c r="K5275" i="1"/>
  <c r="L5275" i="1"/>
  <c r="M5275" i="1"/>
  <c r="N5275" i="1"/>
  <c r="I5276" i="1"/>
  <c r="L5276" i="1" s="1"/>
  <c r="J5276" i="1"/>
  <c r="O5276" i="1" s="1"/>
  <c r="K5276" i="1"/>
  <c r="M5276" i="1"/>
  <c r="N5276" i="1"/>
  <c r="I5277" i="1"/>
  <c r="K5277" i="1" s="1"/>
  <c r="J5277" i="1"/>
  <c r="O5277" i="1" s="1"/>
  <c r="L5277" i="1"/>
  <c r="M5277" i="1"/>
  <c r="I5278" i="1"/>
  <c r="J5278" i="1"/>
  <c r="O5278" i="1" s="1"/>
  <c r="I5279" i="1"/>
  <c r="M5279" i="1" s="1"/>
  <c r="J5279" i="1"/>
  <c r="O5279" i="1" s="1"/>
  <c r="K5279" i="1"/>
  <c r="L5279" i="1"/>
  <c r="N5279" i="1"/>
  <c r="I5280" i="1"/>
  <c r="N5280" i="1" s="1"/>
  <c r="J5280" i="1"/>
  <c r="O5280" i="1" s="1"/>
  <c r="L5280" i="1"/>
  <c r="M5280" i="1"/>
  <c r="I5281" i="1"/>
  <c r="M5281" i="1" s="1"/>
  <c r="J5281" i="1"/>
  <c r="O5281" i="1" s="1"/>
  <c r="K5281" i="1"/>
  <c r="L5281" i="1"/>
  <c r="N5281" i="1"/>
  <c r="I5282" i="1"/>
  <c r="J5282" i="1"/>
  <c r="O5282" i="1" s="1"/>
  <c r="I5283" i="1"/>
  <c r="J5283" i="1"/>
  <c r="O5283" i="1" s="1"/>
  <c r="K5283" i="1"/>
  <c r="L5283" i="1"/>
  <c r="M5283" i="1"/>
  <c r="N5283" i="1"/>
  <c r="I5284" i="1"/>
  <c r="J5284" i="1"/>
  <c r="O5284" i="1" s="1"/>
  <c r="K5284" i="1"/>
  <c r="L5284" i="1"/>
  <c r="M5284" i="1"/>
  <c r="N5284" i="1"/>
  <c r="I5285" i="1"/>
  <c r="K5285" i="1" s="1"/>
  <c r="J5285" i="1"/>
  <c r="O5285" i="1" s="1"/>
  <c r="L5285" i="1"/>
  <c r="M5285" i="1"/>
  <c r="I5286" i="1"/>
  <c r="L5286" i="1" s="1"/>
  <c r="J5286" i="1"/>
  <c r="O5286" i="1" s="1"/>
  <c r="K5286" i="1"/>
  <c r="N5286" i="1"/>
  <c r="I5287" i="1"/>
  <c r="M5287" i="1" s="1"/>
  <c r="J5287" i="1"/>
  <c r="O5287" i="1" s="1"/>
  <c r="K5287" i="1"/>
  <c r="L5287" i="1"/>
  <c r="N5287" i="1"/>
  <c r="I5288" i="1"/>
  <c r="J5288" i="1"/>
  <c r="O5288" i="1" s="1"/>
  <c r="I5289" i="1"/>
  <c r="M5289" i="1" s="1"/>
  <c r="J5289" i="1"/>
  <c r="O5289" i="1" s="1"/>
  <c r="K5289" i="1"/>
  <c r="L5289" i="1"/>
  <c r="I5290" i="1"/>
  <c r="L5290" i="1" s="1"/>
  <c r="J5290" i="1"/>
  <c r="O5290" i="1" s="1"/>
  <c r="K5290" i="1"/>
  <c r="M5290" i="1"/>
  <c r="N5290" i="1"/>
  <c r="I5291" i="1"/>
  <c r="J5291" i="1"/>
  <c r="O5291" i="1" s="1"/>
  <c r="K5291" i="1"/>
  <c r="L5291" i="1"/>
  <c r="M5291" i="1"/>
  <c r="N5291" i="1"/>
  <c r="I5292" i="1"/>
  <c r="N5292" i="1" s="1"/>
  <c r="J5292" i="1"/>
  <c r="O5292" i="1" s="1"/>
  <c r="K5292" i="1"/>
  <c r="L5292" i="1"/>
  <c r="M5292" i="1"/>
  <c r="I5293" i="1"/>
  <c r="J5293" i="1"/>
  <c r="O5293" i="1" s="1"/>
  <c r="I5294" i="1"/>
  <c r="L5294" i="1" s="1"/>
  <c r="J5294" i="1"/>
  <c r="O5294" i="1" s="1"/>
  <c r="K5294" i="1"/>
  <c r="M5294" i="1"/>
  <c r="N5294" i="1"/>
  <c r="I5295" i="1"/>
  <c r="M5295" i="1" s="1"/>
  <c r="J5295" i="1"/>
  <c r="O5295" i="1" s="1"/>
  <c r="L5295" i="1"/>
  <c r="N5295" i="1"/>
  <c r="I5296" i="1"/>
  <c r="N5296" i="1" s="1"/>
  <c r="J5296" i="1"/>
  <c r="O5296" i="1" s="1"/>
  <c r="K5296" i="1"/>
  <c r="L5296" i="1"/>
  <c r="I5297" i="1"/>
  <c r="J5297" i="1"/>
  <c r="O5297" i="1" s="1"/>
  <c r="I5298" i="1"/>
  <c r="J5298" i="1"/>
  <c r="O5298" i="1" s="1"/>
  <c r="K5298" i="1"/>
  <c r="L5298" i="1"/>
  <c r="M5298" i="1"/>
  <c r="N5298" i="1"/>
  <c r="I5299" i="1"/>
  <c r="J5299" i="1"/>
  <c r="O5299" i="1" s="1"/>
  <c r="K5299" i="1"/>
  <c r="L5299" i="1"/>
  <c r="M5299" i="1"/>
  <c r="N5299" i="1"/>
  <c r="I5300" i="1"/>
  <c r="N5300" i="1" s="1"/>
  <c r="J5300" i="1"/>
  <c r="O5300" i="1" s="1"/>
  <c r="L5300" i="1"/>
  <c r="M5300" i="1"/>
  <c r="I5301" i="1"/>
  <c r="K5301" i="1" s="1"/>
  <c r="J5301" i="1"/>
  <c r="O5301" i="1" s="1"/>
  <c r="L5301" i="1"/>
  <c r="N5301" i="1"/>
  <c r="I5302" i="1"/>
  <c r="L5302" i="1" s="1"/>
  <c r="J5302" i="1"/>
  <c r="O5302" i="1" s="1"/>
  <c r="K5302" i="1"/>
  <c r="M5302" i="1"/>
  <c r="N5302" i="1"/>
  <c r="I5303" i="1"/>
  <c r="J5303" i="1"/>
  <c r="O5303" i="1" s="1"/>
  <c r="I5304" i="1"/>
  <c r="N5304" i="1" s="1"/>
  <c r="J5304" i="1"/>
  <c r="O5304" i="1" s="1"/>
  <c r="K5304" i="1"/>
  <c r="L5304" i="1"/>
  <c r="I5305" i="1"/>
  <c r="L5305" i="1" s="1"/>
  <c r="J5305" i="1"/>
  <c r="O5305" i="1" s="1"/>
  <c r="K5305" i="1"/>
  <c r="M5305" i="1"/>
  <c r="N5305" i="1"/>
  <c r="I5306" i="1"/>
  <c r="N5306" i="1" s="1"/>
  <c r="J5306" i="1"/>
  <c r="O5306" i="1" s="1"/>
  <c r="K5306" i="1"/>
  <c r="L5306" i="1"/>
  <c r="M5306" i="1"/>
  <c r="I5307" i="1"/>
  <c r="J5307" i="1"/>
  <c r="O5307" i="1" s="1"/>
  <c r="K5307" i="1"/>
  <c r="L5307" i="1"/>
  <c r="M5307" i="1"/>
  <c r="N5307" i="1"/>
  <c r="I5308" i="1"/>
  <c r="J5308" i="1"/>
  <c r="O5308" i="1" s="1"/>
  <c r="I5309" i="1"/>
  <c r="K5309" i="1" s="1"/>
  <c r="J5309" i="1"/>
  <c r="O5309" i="1" s="1"/>
  <c r="L5309" i="1"/>
  <c r="M5309" i="1"/>
  <c r="N5309" i="1"/>
  <c r="I5310" i="1"/>
  <c r="L5310" i="1" s="1"/>
  <c r="J5310" i="1"/>
  <c r="O5310" i="1" s="1"/>
  <c r="M5310" i="1"/>
  <c r="N5310" i="1"/>
  <c r="I5311" i="1"/>
  <c r="M5311" i="1" s="1"/>
  <c r="J5311" i="1"/>
  <c r="O5311" i="1" s="1"/>
  <c r="K5311" i="1"/>
  <c r="L5311" i="1"/>
  <c r="I5312" i="1"/>
  <c r="J5312" i="1"/>
  <c r="O5312" i="1" s="1"/>
  <c r="I5313" i="1"/>
  <c r="J5313" i="1"/>
  <c r="O5313" i="1" s="1"/>
  <c r="K5313" i="1"/>
  <c r="L5313" i="1"/>
  <c r="M5313" i="1"/>
  <c r="N5313" i="1"/>
  <c r="I5314" i="1"/>
  <c r="N5314" i="1" s="1"/>
  <c r="J5314" i="1"/>
  <c r="O5314" i="1" s="1"/>
  <c r="L5314" i="1"/>
  <c r="M5314" i="1"/>
  <c r="I5315" i="1"/>
  <c r="J5315" i="1"/>
  <c r="O5315" i="1" s="1"/>
  <c r="K5315" i="1"/>
  <c r="L5315" i="1"/>
  <c r="M5315" i="1"/>
  <c r="N5315" i="1"/>
  <c r="I5316" i="1"/>
  <c r="M5316" i="1" s="1"/>
  <c r="J5316" i="1"/>
  <c r="O5316" i="1" s="1"/>
  <c r="K5316" i="1"/>
  <c r="L5316" i="1"/>
  <c r="N5316" i="1"/>
  <c r="I5317" i="1"/>
  <c r="K5317" i="1" s="1"/>
  <c r="J5317" i="1"/>
  <c r="O5317" i="1" s="1"/>
  <c r="L5317" i="1"/>
  <c r="M5317" i="1"/>
  <c r="N5317" i="1"/>
  <c r="I5318" i="1"/>
  <c r="J5318" i="1"/>
  <c r="O5318" i="1" s="1"/>
  <c r="I5319" i="1"/>
  <c r="J5319" i="1"/>
  <c r="O5319" i="1" s="1"/>
  <c r="K5319" i="1"/>
  <c r="L5319" i="1"/>
  <c r="I5320" i="1"/>
  <c r="N5320" i="1" s="1"/>
  <c r="J5320" i="1"/>
  <c r="O5320" i="1" s="1"/>
  <c r="K5320" i="1"/>
  <c r="M5320" i="1"/>
  <c r="I5321" i="1"/>
  <c r="N5321" i="1" s="1"/>
  <c r="J5321" i="1"/>
  <c r="O5321" i="1" s="1"/>
  <c r="K5321" i="1"/>
  <c r="L5321" i="1"/>
  <c r="M5321" i="1"/>
  <c r="I5322" i="1"/>
  <c r="J5322" i="1"/>
  <c r="O5322" i="1" s="1"/>
  <c r="I5323" i="1"/>
  <c r="J5323" i="1"/>
  <c r="O5323" i="1" s="1"/>
  <c r="K5323" i="1"/>
  <c r="L5323" i="1"/>
  <c r="M5323" i="1"/>
  <c r="N5323" i="1"/>
  <c r="I5324" i="1"/>
  <c r="J5324" i="1"/>
  <c r="O5324" i="1" s="1"/>
  <c r="K5324" i="1"/>
  <c r="L5324" i="1"/>
  <c r="I5325" i="1"/>
  <c r="K5325" i="1" s="1"/>
  <c r="J5325" i="1"/>
  <c r="O5325" i="1" s="1"/>
  <c r="M5325" i="1"/>
  <c r="N5325" i="1"/>
  <c r="I5326" i="1"/>
  <c r="L5326" i="1" s="1"/>
  <c r="J5326" i="1"/>
  <c r="O5326" i="1" s="1"/>
  <c r="K5326" i="1"/>
  <c r="M5326" i="1"/>
  <c r="I5327" i="1"/>
  <c r="J5327" i="1"/>
  <c r="O5327" i="1" s="1"/>
  <c r="I5328" i="1"/>
  <c r="N5328" i="1" s="1"/>
  <c r="J5328" i="1"/>
  <c r="O5328" i="1" s="1"/>
  <c r="K5328" i="1"/>
  <c r="L5328" i="1"/>
  <c r="M5328" i="1"/>
  <c r="I5329" i="1"/>
  <c r="N5329" i="1" s="1"/>
  <c r="J5329" i="1"/>
  <c r="O5329" i="1" s="1"/>
  <c r="L5329" i="1"/>
  <c r="M5329" i="1"/>
  <c r="I5330" i="1"/>
  <c r="M5330" i="1" s="1"/>
  <c r="J5330" i="1"/>
  <c r="O5330" i="1" s="1"/>
  <c r="K5330" i="1"/>
  <c r="L5330" i="1"/>
  <c r="N5330" i="1"/>
  <c r="I5331" i="1"/>
  <c r="J5331" i="1"/>
  <c r="O5331" i="1" s="1"/>
  <c r="K5331" i="1"/>
  <c r="L5331" i="1"/>
  <c r="M5331" i="1"/>
  <c r="N5331" i="1"/>
  <c r="I5332" i="1"/>
  <c r="J5332" i="1"/>
  <c r="O5332" i="1" s="1"/>
  <c r="I5333" i="1"/>
  <c r="J5333" i="1"/>
  <c r="O5333" i="1" s="1"/>
  <c r="I5334" i="1"/>
  <c r="J5334" i="1"/>
  <c r="O5334" i="1" s="1"/>
  <c r="K5334" i="1"/>
  <c r="M5334" i="1"/>
  <c r="I5335" i="1"/>
  <c r="M5335" i="1" s="1"/>
  <c r="J5335" i="1"/>
  <c r="O5335" i="1" s="1"/>
  <c r="K5335" i="1"/>
  <c r="N5335" i="1"/>
  <c r="I5336" i="1"/>
  <c r="N5336" i="1" s="1"/>
  <c r="J5336" i="1"/>
  <c r="O5336" i="1" s="1"/>
  <c r="K5336" i="1"/>
  <c r="L5336" i="1"/>
  <c r="M5336" i="1"/>
  <c r="I5337" i="1"/>
  <c r="J5337" i="1"/>
  <c r="O5337" i="1" s="1"/>
  <c r="I5338" i="1"/>
  <c r="L5338" i="1" s="1"/>
  <c r="J5338" i="1"/>
  <c r="O5338" i="1" s="1"/>
  <c r="I5339" i="1"/>
  <c r="J5339" i="1"/>
  <c r="O5339" i="1" s="1"/>
  <c r="K5339" i="1"/>
  <c r="L5339" i="1"/>
  <c r="M5339" i="1"/>
  <c r="N5339" i="1"/>
  <c r="I5340" i="1"/>
  <c r="L5340" i="1" s="1"/>
  <c r="J5340" i="1"/>
  <c r="O5340" i="1" s="1"/>
  <c r="K5340" i="1"/>
  <c r="M5340" i="1"/>
  <c r="N5340" i="1"/>
  <c r="I5341" i="1"/>
  <c r="K5341" i="1" s="1"/>
  <c r="J5341" i="1"/>
  <c r="O5341" i="1" s="1"/>
  <c r="L5341" i="1"/>
  <c r="M5341" i="1"/>
  <c r="I5342" i="1"/>
  <c r="J5342" i="1"/>
  <c r="O5342" i="1" s="1"/>
  <c r="I5343" i="1"/>
  <c r="M5343" i="1" s="1"/>
  <c r="J5343" i="1"/>
  <c r="O5343" i="1" s="1"/>
  <c r="K5343" i="1"/>
  <c r="L5343" i="1"/>
  <c r="N5343" i="1"/>
  <c r="I5344" i="1"/>
  <c r="N5344" i="1" s="1"/>
  <c r="J5344" i="1"/>
  <c r="O5344" i="1" s="1"/>
  <c r="L5344" i="1"/>
  <c r="M5344" i="1"/>
  <c r="I5345" i="1"/>
  <c r="M5345" i="1" s="1"/>
  <c r="J5345" i="1"/>
  <c r="O5345" i="1" s="1"/>
  <c r="K5345" i="1"/>
  <c r="L5345" i="1"/>
  <c r="N5345" i="1"/>
  <c r="I5346" i="1"/>
  <c r="J5346" i="1"/>
  <c r="O5346" i="1" s="1"/>
  <c r="N5346" i="1"/>
  <c r="I5347" i="1"/>
  <c r="J5347" i="1"/>
  <c r="O5347" i="1" s="1"/>
  <c r="K5347" i="1"/>
  <c r="L5347" i="1"/>
  <c r="M5347" i="1"/>
  <c r="N5347" i="1"/>
  <c r="I5348" i="1"/>
  <c r="J5348" i="1"/>
  <c r="O5348" i="1" s="1"/>
  <c r="K5348" i="1"/>
  <c r="L5348" i="1"/>
  <c r="M5348" i="1"/>
  <c r="N5348" i="1"/>
  <c r="I5349" i="1"/>
  <c r="J5349" i="1"/>
  <c r="O5349" i="1" s="1"/>
  <c r="I5350" i="1"/>
  <c r="L5350" i="1" s="1"/>
  <c r="J5350" i="1"/>
  <c r="O5350" i="1" s="1"/>
  <c r="K5350" i="1"/>
  <c r="N5350" i="1"/>
  <c r="I5351" i="1"/>
  <c r="M5351" i="1" s="1"/>
  <c r="J5351" i="1"/>
  <c r="O5351" i="1" s="1"/>
  <c r="K5351" i="1"/>
  <c r="L5351" i="1"/>
  <c r="N5351" i="1"/>
  <c r="I5352" i="1"/>
  <c r="J5352" i="1"/>
  <c r="O5352" i="1" s="1"/>
  <c r="I5353" i="1"/>
  <c r="K5353" i="1" s="1"/>
  <c r="J5353" i="1"/>
  <c r="O5353" i="1" s="1"/>
  <c r="I5354" i="1"/>
  <c r="L5354" i="1" s="1"/>
  <c r="J5354" i="1"/>
  <c r="O5354" i="1" s="1"/>
  <c r="K5354" i="1"/>
  <c r="M5354" i="1"/>
  <c r="N5354" i="1"/>
  <c r="I5355" i="1"/>
  <c r="J5355" i="1"/>
  <c r="O5355" i="1" s="1"/>
  <c r="K5355" i="1"/>
  <c r="L5355" i="1"/>
  <c r="M5355" i="1"/>
  <c r="N5355" i="1"/>
  <c r="I5356" i="1"/>
  <c r="N5356" i="1" s="1"/>
  <c r="J5356" i="1"/>
  <c r="O5356" i="1" s="1"/>
  <c r="K5356" i="1"/>
  <c r="L5356" i="1"/>
  <c r="M5356" i="1"/>
  <c r="I5357" i="1"/>
  <c r="J5357" i="1"/>
  <c r="O5357" i="1" s="1"/>
  <c r="I5358" i="1"/>
  <c r="L5358" i="1" s="1"/>
  <c r="J5358" i="1"/>
  <c r="O5358" i="1" s="1"/>
  <c r="K5358" i="1"/>
  <c r="M5358" i="1"/>
  <c r="N5358" i="1"/>
  <c r="I5359" i="1"/>
  <c r="M5359" i="1" s="1"/>
  <c r="J5359" i="1"/>
  <c r="O5359" i="1" s="1"/>
  <c r="L5359" i="1"/>
  <c r="N5359" i="1"/>
  <c r="I5360" i="1"/>
  <c r="N5360" i="1" s="1"/>
  <c r="J5360" i="1"/>
  <c r="O5360" i="1" s="1"/>
  <c r="K5360" i="1"/>
  <c r="L5360" i="1"/>
  <c r="I5361" i="1"/>
  <c r="J5361" i="1"/>
  <c r="O5361" i="1" s="1"/>
  <c r="I5362" i="1"/>
  <c r="J5362" i="1"/>
  <c r="O5362" i="1" s="1"/>
  <c r="K5362" i="1"/>
  <c r="L5362" i="1"/>
  <c r="M5362" i="1"/>
  <c r="N5362" i="1"/>
  <c r="I5363" i="1"/>
  <c r="J5363" i="1"/>
  <c r="O5363" i="1" s="1"/>
  <c r="K5363" i="1"/>
  <c r="L5363" i="1"/>
  <c r="M5363" i="1"/>
  <c r="N5363" i="1"/>
  <c r="I5364" i="1"/>
  <c r="N5364" i="1" s="1"/>
  <c r="J5364" i="1"/>
  <c r="O5364" i="1" s="1"/>
  <c r="L5364" i="1"/>
  <c r="M5364" i="1"/>
  <c r="I5365" i="1"/>
  <c r="K5365" i="1" s="1"/>
  <c r="J5365" i="1"/>
  <c r="O5365" i="1" s="1"/>
  <c r="L5365" i="1"/>
  <c r="N5365" i="1"/>
  <c r="I5366" i="1"/>
  <c r="L5366" i="1" s="1"/>
  <c r="J5366" i="1"/>
  <c r="O5366" i="1" s="1"/>
  <c r="K5366" i="1"/>
  <c r="M5366" i="1"/>
  <c r="N5366" i="1"/>
  <c r="I5367" i="1"/>
  <c r="J5367" i="1"/>
  <c r="O5367" i="1" s="1"/>
  <c r="I5368" i="1"/>
  <c r="J5368" i="1"/>
  <c r="O5368" i="1" s="1"/>
  <c r="I5369" i="1"/>
  <c r="L5369" i="1" s="1"/>
  <c r="J5369" i="1"/>
  <c r="O5369" i="1" s="1"/>
  <c r="K5369" i="1"/>
  <c r="M5369" i="1"/>
  <c r="N5369" i="1"/>
  <c r="I5370" i="1"/>
  <c r="N5370" i="1" s="1"/>
  <c r="J5370" i="1"/>
  <c r="O5370" i="1" s="1"/>
  <c r="K5370" i="1"/>
  <c r="L5370" i="1"/>
  <c r="M5370" i="1"/>
  <c r="I5371" i="1"/>
  <c r="J5371" i="1"/>
  <c r="O5371" i="1" s="1"/>
  <c r="K5371" i="1"/>
  <c r="L5371" i="1"/>
  <c r="M5371" i="1"/>
  <c r="N5371" i="1"/>
  <c r="I5372" i="1"/>
  <c r="J5372" i="1"/>
  <c r="O5372" i="1" s="1"/>
  <c r="I5373" i="1"/>
  <c r="K5373" i="1" s="1"/>
  <c r="J5373" i="1"/>
  <c r="O5373" i="1" s="1"/>
  <c r="L5373" i="1"/>
  <c r="M5373" i="1"/>
  <c r="N5373" i="1"/>
  <c r="I5374" i="1"/>
  <c r="L5374" i="1" s="1"/>
  <c r="J5374" i="1"/>
  <c r="O5374" i="1" s="1"/>
  <c r="M5374" i="1"/>
  <c r="N5374" i="1"/>
  <c r="I5375" i="1"/>
  <c r="M5375" i="1" s="1"/>
  <c r="J5375" i="1"/>
  <c r="O5375" i="1" s="1"/>
  <c r="K5375" i="1"/>
  <c r="L5375" i="1"/>
  <c r="I5376" i="1"/>
  <c r="J5376" i="1"/>
  <c r="O5376" i="1" s="1"/>
  <c r="I5377" i="1"/>
  <c r="J5377" i="1"/>
  <c r="O5377" i="1" s="1"/>
  <c r="K5377" i="1"/>
  <c r="L5377" i="1"/>
  <c r="M5377" i="1"/>
  <c r="N5377" i="1"/>
  <c r="I5378" i="1"/>
  <c r="N5378" i="1" s="1"/>
  <c r="J5378" i="1"/>
  <c r="O5378" i="1" s="1"/>
  <c r="L5378" i="1"/>
  <c r="M5378" i="1"/>
  <c r="I5379" i="1"/>
  <c r="J5379" i="1"/>
  <c r="O5379" i="1" s="1"/>
  <c r="K5379" i="1"/>
  <c r="L5379" i="1"/>
  <c r="M5379" i="1"/>
  <c r="N5379" i="1"/>
  <c r="I5380" i="1"/>
  <c r="M5380" i="1" s="1"/>
  <c r="J5380" i="1"/>
  <c r="O5380" i="1" s="1"/>
  <c r="K5380" i="1"/>
  <c r="L5380" i="1"/>
  <c r="N5380" i="1"/>
  <c r="I5381" i="1"/>
  <c r="K5381" i="1" s="1"/>
  <c r="J5381" i="1"/>
  <c r="O5381" i="1" s="1"/>
  <c r="L5381" i="1"/>
  <c r="M5381" i="1"/>
  <c r="N5381" i="1"/>
  <c r="I5382" i="1"/>
  <c r="J5382" i="1"/>
  <c r="O5382" i="1" s="1"/>
  <c r="I5383" i="1"/>
  <c r="J5383" i="1"/>
  <c r="O5383" i="1" s="1"/>
  <c r="I5384" i="1"/>
  <c r="N5384" i="1" s="1"/>
  <c r="J5384" i="1"/>
  <c r="O5384" i="1" s="1"/>
  <c r="K5384" i="1"/>
  <c r="M5384" i="1"/>
  <c r="I5385" i="1"/>
  <c r="N5385" i="1" s="1"/>
  <c r="J5385" i="1"/>
  <c r="O5385" i="1" s="1"/>
  <c r="K5385" i="1"/>
  <c r="L5385" i="1"/>
  <c r="M5385" i="1"/>
  <c r="I5386" i="1"/>
  <c r="J5386" i="1"/>
  <c r="O5386" i="1" s="1"/>
  <c r="I5387" i="1"/>
  <c r="J5387" i="1"/>
  <c r="O5387" i="1" s="1"/>
  <c r="K5387" i="1"/>
  <c r="L5387" i="1"/>
  <c r="M5387" i="1"/>
  <c r="N5387" i="1"/>
  <c r="I5388" i="1"/>
  <c r="J5388" i="1"/>
  <c r="O5388" i="1" s="1"/>
  <c r="I5389" i="1"/>
  <c r="K5389" i="1" s="1"/>
  <c r="J5389" i="1"/>
  <c r="O5389" i="1" s="1"/>
  <c r="M5389" i="1"/>
  <c r="N5389" i="1"/>
  <c r="I5390" i="1"/>
  <c r="L5390" i="1" s="1"/>
  <c r="J5390" i="1"/>
  <c r="O5390" i="1" s="1"/>
  <c r="K5390" i="1"/>
  <c r="M5390" i="1"/>
  <c r="I5391" i="1"/>
  <c r="J5391" i="1"/>
  <c r="O5391" i="1" s="1"/>
  <c r="I5392" i="1"/>
  <c r="N5392" i="1" s="1"/>
  <c r="J5392" i="1"/>
  <c r="O5392" i="1" s="1"/>
  <c r="K5392" i="1"/>
  <c r="L5392" i="1"/>
  <c r="M5392" i="1"/>
  <c r="I5393" i="1"/>
  <c r="N5393" i="1" s="1"/>
  <c r="J5393" i="1"/>
  <c r="O5393" i="1" s="1"/>
  <c r="L5393" i="1"/>
  <c r="M5393" i="1"/>
  <c r="I5394" i="1"/>
  <c r="M5394" i="1" s="1"/>
  <c r="J5394" i="1"/>
  <c r="O5394" i="1" s="1"/>
  <c r="K5394" i="1"/>
  <c r="L5394" i="1"/>
  <c r="N5394" i="1"/>
  <c r="I5395" i="1"/>
  <c r="J5395" i="1"/>
  <c r="O5395" i="1" s="1"/>
  <c r="K5395" i="1"/>
  <c r="L5395" i="1"/>
  <c r="M5395" i="1"/>
  <c r="N5395" i="1"/>
  <c r="I5396" i="1"/>
  <c r="J5396" i="1"/>
  <c r="O5396" i="1" s="1"/>
  <c r="N5396" i="1"/>
  <c r="I5397" i="1"/>
  <c r="J5397" i="1"/>
  <c r="O5397" i="1" s="1"/>
  <c r="I5398" i="1"/>
  <c r="K5398" i="1" s="1"/>
  <c r="J5398" i="1"/>
  <c r="O5398" i="1" s="1"/>
  <c r="M5398" i="1"/>
  <c r="I5399" i="1"/>
  <c r="M5399" i="1" s="1"/>
  <c r="J5399" i="1"/>
  <c r="O5399" i="1" s="1"/>
  <c r="K5399" i="1"/>
  <c r="N5399" i="1"/>
  <c r="I5400" i="1"/>
  <c r="N5400" i="1" s="1"/>
  <c r="J5400" i="1"/>
  <c r="O5400" i="1" s="1"/>
  <c r="K5400" i="1"/>
  <c r="L5400" i="1"/>
  <c r="M5400" i="1"/>
  <c r="I5401" i="1"/>
  <c r="J5401" i="1"/>
  <c r="O5401" i="1" s="1"/>
  <c r="I5402" i="1"/>
  <c r="J5402" i="1"/>
  <c r="O5402" i="1" s="1"/>
  <c r="K5402" i="1"/>
  <c r="L5402" i="1"/>
  <c r="I5403" i="1"/>
  <c r="J5403" i="1"/>
  <c r="O5403" i="1" s="1"/>
  <c r="K5403" i="1"/>
  <c r="L5403" i="1"/>
  <c r="M5403" i="1"/>
  <c r="N5403" i="1"/>
  <c r="I5404" i="1"/>
  <c r="L5404" i="1" s="1"/>
  <c r="J5404" i="1"/>
  <c r="O5404" i="1" s="1"/>
  <c r="K5404" i="1"/>
  <c r="M5404" i="1"/>
  <c r="N5404" i="1"/>
  <c r="I5405" i="1"/>
  <c r="K5405" i="1" s="1"/>
  <c r="J5405" i="1"/>
  <c r="O5405" i="1" s="1"/>
  <c r="L5405" i="1"/>
  <c r="M5405" i="1"/>
  <c r="I5406" i="1"/>
  <c r="J5406" i="1"/>
  <c r="O5406" i="1" s="1"/>
  <c r="I5407" i="1"/>
  <c r="M5407" i="1" s="1"/>
  <c r="J5407" i="1"/>
  <c r="O5407" i="1" s="1"/>
  <c r="K5407" i="1"/>
  <c r="L5407" i="1"/>
  <c r="N5407" i="1"/>
  <c r="I5408" i="1"/>
  <c r="N5408" i="1" s="1"/>
  <c r="J5408" i="1"/>
  <c r="O5408" i="1" s="1"/>
  <c r="L5408" i="1"/>
  <c r="M5408" i="1"/>
  <c r="I5409" i="1"/>
  <c r="M5409" i="1" s="1"/>
  <c r="J5409" i="1"/>
  <c r="O5409" i="1" s="1"/>
  <c r="K5409" i="1"/>
  <c r="L5409" i="1"/>
  <c r="N5409" i="1"/>
  <c r="I5410" i="1"/>
  <c r="N5410" i="1" s="1"/>
  <c r="J5410" i="1"/>
  <c r="O5410" i="1" s="1"/>
  <c r="I5411" i="1"/>
  <c r="J5411" i="1"/>
  <c r="O5411" i="1" s="1"/>
  <c r="K5411" i="1"/>
  <c r="L5411" i="1"/>
  <c r="M5411" i="1"/>
  <c r="N5411" i="1"/>
  <c r="I5412" i="1"/>
  <c r="J5412" i="1"/>
  <c r="O5412" i="1" s="1"/>
  <c r="K5412" i="1"/>
  <c r="L5412" i="1"/>
  <c r="M5412" i="1"/>
  <c r="N5412" i="1"/>
  <c r="I5413" i="1"/>
  <c r="J5413" i="1"/>
  <c r="O5413" i="1" s="1"/>
  <c r="K5413" i="1"/>
  <c r="L5413" i="1"/>
  <c r="I5414" i="1"/>
  <c r="N5414" i="1" s="1"/>
  <c r="J5414" i="1"/>
  <c r="O5414" i="1" s="1"/>
  <c r="L5414" i="1"/>
  <c r="M5414" i="1"/>
  <c r="I5415" i="1"/>
  <c r="L5415" i="1" s="1"/>
  <c r="J5415" i="1"/>
  <c r="O5415" i="1" s="1"/>
  <c r="K5415" i="1"/>
  <c r="M5415" i="1"/>
  <c r="N5415" i="1"/>
  <c r="I5416" i="1"/>
  <c r="M5416" i="1" s="1"/>
  <c r="J5416" i="1"/>
  <c r="O5416" i="1" s="1"/>
  <c r="K5416" i="1"/>
  <c r="L5416" i="1"/>
  <c r="N5416" i="1"/>
  <c r="I5417" i="1"/>
  <c r="N5417" i="1" s="1"/>
  <c r="J5417" i="1"/>
  <c r="O5417" i="1" s="1"/>
  <c r="K5417" i="1"/>
  <c r="L5417" i="1"/>
  <c r="M5417" i="1"/>
  <c r="I5418" i="1"/>
  <c r="J5418" i="1"/>
  <c r="O5418" i="1" s="1"/>
  <c r="I5419" i="1"/>
  <c r="J5419" i="1"/>
  <c r="O5419" i="1" s="1"/>
  <c r="I5420" i="1"/>
  <c r="J5420" i="1"/>
  <c r="O5420" i="1" s="1"/>
  <c r="K5420" i="1"/>
  <c r="L5420" i="1"/>
  <c r="M5420" i="1"/>
  <c r="N5420" i="1"/>
  <c r="I5421" i="1"/>
  <c r="K5421" i="1" s="1"/>
  <c r="J5421" i="1"/>
  <c r="O5421" i="1" s="1"/>
  <c r="I5422" i="1"/>
  <c r="N5422" i="1" s="1"/>
  <c r="J5422" i="1"/>
  <c r="O5422" i="1" s="1"/>
  <c r="L5422" i="1"/>
  <c r="M5422" i="1"/>
  <c r="I5423" i="1"/>
  <c r="L5423" i="1" s="1"/>
  <c r="J5423" i="1"/>
  <c r="O5423" i="1" s="1"/>
  <c r="K5423" i="1"/>
  <c r="M5423" i="1"/>
  <c r="N5423" i="1"/>
  <c r="I5424" i="1"/>
  <c r="M5424" i="1" s="1"/>
  <c r="J5424" i="1"/>
  <c r="O5424" i="1" s="1"/>
  <c r="K5424" i="1"/>
  <c r="L5424" i="1"/>
  <c r="N5424" i="1"/>
  <c r="I5425" i="1"/>
  <c r="N5425" i="1" s="1"/>
  <c r="J5425" i="1"/>
  <c r="O5425" i="1" s="1"/>
  <c r="K5425" i="1"/>
  <c r="L5425" i="1"/>
  <c r="M5425" i="1"/>
  <c r="I5426" i="1"/>
  <c r="J5426" i="1"/>
  <c r="O5426" i="1" s="1"/>
  <c r="N5426" i="1"/>
  <c r="I5427" i="1"/>
  <c r="J5427" i="1"/>
  <c r="O5427" i="1" s="1"/>
  <c r="I5428" i="1"/>
  <c r="J5428" i="1"/>
  <c r="O5428" i="1" s="1"/>
  <c r="K5428" i="1"/>
  <c r="L5428" i="1"/>
  <c r="M5428" i="1"/>
  <c r="N5428" i="1"/>
  <c r="I5429" i="1"/>
  <c r="J5429" i="1"/>
  <c r="O5429" i="1" s="1"/>
  <c r="K5429" i="1"/>
  <c r="L5429" i="1"/>
  <c r="I5430" i="1"/>
  <c r="N5430" i="1" s="1"/>
  <c r="J5430" i="1"/>
  <c r="O5430" i="1" s="1"/>
  <c r="L5430" i="1"/>
  <c r="M5430" i="1"/>
  <c r="I5431" i="1"/>
  <c r="L5431" i="1" s="1"/>
  <c r="J5431" i="1"/>
  <c r="O5431" i="1" s="1"/>
  <c r="K5431" i="1"/>
  <c r="M5431" i="1"/>
  <c r="N5431" i="1"/>
  <c r="I5432" i="1"/>
  <c r="M5432" i="1" s="1"/>
  <c r="J5432" i="1"/>
  <c r="O5432" i="1" s="1"/>
  <c r="K5432" i="1"/>
  <c r="L5432" i="1"/>
  <c r="N5432" i="1"/>
  <c r="I5433" i="1"/>
  <c r="N5433" i="1" s="1"/>
  <c r="J5433" i="1"/>
  <c r="O5433" i="1" s="1"/>
  <c r="K5433" i="1"/>
  <c r="L5433" i="1"/>
  <c r="M5433" i="1"/>
  <c r="I5434" i="1"/>
  <c r="N5434" i="1" s="1"/>
  <c r="J5434" i="1"/>
  <c r="O5434" i="1" s="1"/>
  <c r="I5435" i="1"/>
  <c r="J5435" i="1"/>
  <c r="O5435" i="1" s="1"/>
  <c r="I5436" i="1"/>
  <c r="J5436" i="1"/>
  <c r="O5436" i="1" s="1"/>
  <c r="K5436" i="1"/>
  <c r="L5436" i="1"/>
  <c r="M5436" i="1"/>
  <c r="N5436" i="1"/>
  <c r="I5437" i="1"/>
  <c r="J5437" i="1"/>
  <c r="O5437" i="1" s="1"/>
  <c r="I5438" i="1"/>
  <c r="N5438" i="1" s="1"/>
  <c r="J5438" i="1"/>
  <c r="O5438" i="1" s="1"/>
  <c r="L5438" i="1"/>
  <c r="M5438" i="1"/>
  <c r="I5439" i="1"/>
  <c r="L5439" i="1" s="1"/>
  <c r="J5439" i="1"/>
  <c r="O5439" i="1" s="1"/>
  <c r="I5440" i="1"/>
  <c r="M5440" i="1" s="1"/>
  <c r="J5440" i="1"/>
  <c r="O5440" i="1" s="1"/>
  <c r="K5440" i="1"/>
  <c r="L5440" i="1"/>
  <c r="N5440" i="1"/>
  <c r="I5441" i="1"/>
  <c r="N5441" i="1" s="1"/>
  <c r="J5441" i="1"/>
  <c r="O5441" i="1" s="1"/>
  <c r="K5441" i="1"/>
  <c r="L5441" i="1"/>
  <c r="M5441" i="1"/>
  <c r="I5442" i="1"/>
  <c r="J5442" i="1"/>
  <c r="O5442" i="1" s="1"/>
  <c r="L5442" i="1"/>
  <c r="N5442" i="1"/>
  <c r="I5443" i="1"/>
  <c r="J5443" i="1"/>
  <c r="O5443" i="1" s="1"/>
  <c r="M5443" i="1"/>
  <c r="I5444" i="1"/>
  <c r="J5444" i="1"/>
  <c r="O5444" i="1" s="1"/>
  <c r="K5444" i="1"/>
  <c r="L5444" i="1"/>
  <c r="M5444" i="1"/>
  <c r="N5444" i="1"/>
  <c r="I5445" i="1"/>
  <c r="J5445" i="1"/>
  <c r="O5445" i="1" s="1"/>
  <c r="I5446" i="1"/>
  <c r="N5446" i="1" s="1"/>
  <c r="J5446" i="1"/>
  <c r="O5446" i="1" s="1"/>
  <c r="L5446" i="1"/>
  <c r="M5446" i="1"/>
  <c r="I5447" i="1"/>
  <c r="L5447" i="1" s="1"/>
  <c r="J5447" i="1"/>
  <c r="O5447" i="1" s="1"/>
  <c r="I5448" i="1"/>
  <c r="M5448" i="1" s="1"/>
  <c r="J5448" i="1"/>
  <c r="O5448" i="1" s="1"/>
  <c r="K5448" i="1"/>
  <c r="L5448" i="1"/>
  <c r="N5448" i="1"/>
  <c r="I5449" i="1"/>
  <c r="N5449" i="1" s="1"/>
  <c r="J5449" i="1"/>
  <c r="O5449" i="1" s="1"/>
  <c r="K5449" i="1"/>
  <c r="L5449" i="1"/>
  <c r="M5449" i="1"/>
  <c r="I5450" i="1"/>
  <c r="J5450" i="1"/>
  <c r="O5450" i="1" s="1"/>
  <c r="L5450" i="1"/>
  <c r="N5450" i="1"/>
  <c r="I5451" i="1"/>
  <c r="J5451" i="1"/>
  <c r="O5451" i="1" s="1"/>
  <c r="M5451" i="1"/>
  <c r="I5452" i="1"/>
  <c r="J5452" i="1"/>
  <c r="O5452" i="1" s="1"/>
  <c r="K5452" i="1"/>
  <c r="L5452" i="1"/>
  <c r="M5452" i="1"/>
  <c r="N5452" i="1"/>
  <c r="I5453" i="1"/>
  <c r="J5453" i="1"/>
  <c r="O5453" i="1" s="1"/>
  <c r="I5454" i="1"/>
  <c r="N5454" i="1" s="1"/>
  <c r="J5454" i="1"/>
  <c r="O5454" i="1" s="1"/>
  <c r="L5454" i="1"/>
  <c r="M5454" i="1"/>
  <c r="I5455" i="1"/>
  <c r="L5455" i="1" s="1"/>
  <c r="J5455" i="1"/>
  <c r="O5455" i="1" s="1"/>
  <c r="I5456" i="1"/>
  <c r="M5456" i="1" s="1"/>
  <c r="J5456" i="1"/>
  <c r="O5456" i="1" s="1"/>
  <c r="K5456" i="1"/>
  <c r="L5456" i="1"/>
  <c r="N5456" i="1"/>
  <c r="I5457" i="1"/>
  <c r="N5457" i="1" s="1"/>
  <c r="J5457" i="1"/>
  <c r="O5457" i="1" s="1"/>
  <c r="K5457" i="1"/>
  <c r="L5457" i="1"/>
  <c r="M5457" i="1"/>
  <c r="I5458" i="1"/>
  <c r="J5458" i="1"/>
  <c r="O5458" i="1" s="1"/>
  <c r="L5458" i="1"/>
  <c r="N5458" i="1"/>
  <c r="I5459" i="1"/>
  <c r="J5459" i="1"/>
  <c r="O5459" i="1" s="1"/>
  <c r="M5459" i="1"/>
  <c r="I5460" i="1"/>
  <c r="J5460" i="1"/>
  <c r="O5460" i="1" s="1"/>
  <c r="K5460" i="1"/>
  <c r="L5460" i="1"/>
  <c r="M5460" i="1"/>
  <c r="N5460" i="1"/>
  <c r="I5461" i="1"/>
  <c r="J5461" i="1"/>
  <c r="O5461" i="1" s="1"/>
  <c r="I5462" i="1"/>
  <c r="N5462" i="1" s="1"/>
  <c r="J5462" i="1"/>
  <c r="O5462" i="1" s="1"/>
  <c r="L5462" i="1"/>
  <c r="M5462" i="1"/>
  <c r="I5463" i="1"/>
  <c r="L5463" i="1" s="1"/>
  <c r="J5463" i="1"/>
  <c r="O5463" i="1" s="1"/>
  <c r="I5464" i="1"/>
  <c r="M5464" i="1" s="1"/>
  <c r="J5464" i="1"/>
  <c r="O5464" i="1" s="1"/>
  <c r="K5464" i="1"/>
  <c r="L5464" i="1"/>
  <c r="N5464" i="1"/>
  <c r="I5465" i="1"/>
  <c r="N5465" i="1" s="1"/>
  <c r="J5465" i="1"/>
  <c r="O5465" i="1" s="1"/>
  <c r="K5465" i="1"/>
  <c r="L5465" i="1"/>
  <c r="M5465" i="1"/>
  <c r="I5466" i="1"/>
  <c r="K5466" i="1" s="1"/>
  <c r="J5466" i="1"/>
  <c r="O5466" i="1" s="1"/>
  <c r="L5466" i="1"/>
  <c r="M5466" i="1"/>
  <c r="N5466" i="1"/>
  <c r="I5467" i="1"/>
  <c r="J5467" i="1"/>
  <c r="O5467" i="1" s="1"/>
  <c r="M5467" i="1"/>
  <c r="N5467" i="1"/>
  <c r="I5468" i="1"/>
  <c r="J5468" i="1"/>
  <c r="O5468" i="1" s="1"/>
  <c r="K5468" i="1"/>
  <c r="L5468" i="1"/>
  <c r="M5468" i="1"/>
  <c r="N5468" i="1"/>
  <c r="I5469" i="1"/>
  <c r="K5469" i="1" s="1"/>
  <c r="J5469" i="1"/>
  <c r="O5469" i="1" s="1"/>
  <c r="L5469" i="1"/>
  <c r="I5470" i="1"/>
  <c r="J5470" i="1"/>
  <c r="O5470" i="1" s="1"/>
  <c r="I5471" i="1"/>
  <c r="L5471" i="1" s="1"/>
  <c r="J5471" i="1"/>
  <c r="O5471" i="1" s="1"/>
  <c r="N5471" i="1"/>
  <c r="I5472" i="1"/>
  <c r="M5472" i="1" s="1"/>
  <c r="J5472" i="1"/>
  <c r="O5472" i="1" s="1"/>
  <c r="K5472" i="1"/>
  <c r="L5472" i="1"/>
  <c r="N5472" i="1"/>
  <c r="I5473" i="1"/>
  <c r="N5473" i="1" s="1"/>
  <c r="J5473" i="1"/>
  <c r="O5473" i="1" s="1"/>
  <c r="K5473" i="1"/>
  <c r="L5473" i="1"/>
  <c r="M5473" i="1"/>
  <c r="I5474" i="1"/>
  <c r="K5474" i="1" s="1"/>
  <c r="J5474" i="1"/>
  <c r="O5474" i="1" s="1"/>
  <c r="M5474" i="1"/>
  <c r="N5474" i="1"/>
  <c r="I5475" i="1"/>
  <c r="J5475" i="1"/>
  <c r="O5475" i="1" s="1"/>
  <c r="M5475" i="1"/>
  <c r="N5475" i="1"/>
  <c r="I5476" i="1"/>
  <c r="J5476" i="1"/>
  <c r="O5476" i="1" s="1"/>
  <c r="K5476" i="1"/>
  <c r="L5476" i="1"/>
  <c r="M5476" i="1"/>
  <c r="N5476" i="1"/>
  <c r="I5477" i="1"/>
  <c r="J5477" i="1"/>
  <c r="O5477" i="1" s="1"/>
  <c r="K5477" i="1"/>
  <c r="L5477" i="1"/>
  <c r="I5478" i="1"/>
  <c r="L5478" i="1" s="1"/>
  <c r="J5478" i="1"/>
  <c r="O5478" i="1" s="1"/>
  <c r="M5478" i="1"/>
  <c r="I5479" i="1"/>
  <c r="L5479" i="1" s="1"/>
  <c r="J5479" i="1"/>
  <c r="O5479" i="1" s="1"/>
  <c r="K5479" i="1"/>
  <c r="M5479" i="1"/>
  <c r="N5479" i="1"/>
  <c r="I5480" i="1"/>
  <c r="M5480" i="1" s="1"/>
  <c r="J5480" i="1"/>
  <c r="O5480" i="1" s="1"/>
  <c r="K5480" i="1"/>
  <c r="L5480" i="1"/>
  <c r="N5480" i="1"/>
  <c r="I5481" i="1"/>
  <c r="N5481" i="1" s="1"/>
  <c r="J5481" i="1"/>
  <c r="O5481" i="1" s="1"/>
  <c r="K5481" i="1"/>
  <c r="L5481" i="1"/>
  <c r="M5481" i="1"/>
  <c r="I5482" i="1"/>
  <c r="K5482" i="1" s="1"/>
  <c r="J5482" i="1"/>
  <c r="O5482" i="1" s="1"/>
  <c r="I5483" i="1"/>
  <c r="M5483" i="1" s="1"/>
  <c r="J5483" i="1"/>
  <c r="O5483" i="1" s="1"/>
  <c r="N5483" i="1"/>
  <c r="I5484" i="1"/>
  <c r="J5484" i="1"/>
  <c r="O5484" i="1" s="1"/>
  <c r="K5484" i="1"/>
  <c r="L5484" i="1"/>
  <c r="M5484" i="1"/>
  <c r="N5484" i="1"/>
  <c r="I5485" i="1"/>
  <c r="J5485" i="1"/>
  <c r="O5485" i="1" s="1"/>
  <c r="I5486" i="1"/>
  <c r="J5486" i="1"/>
  <c r="O5486" i="1" s="1"/>
  <c r="L5486" i="1"/>
  <c r="M5486" i="1"/>
  <c r="I5487" i="1"/>
  <c r="L5487" i="1" s="1"/>
  <c r="J5487" i="1"/>
  <c r="O5487" i="1" s="1"/>
  <c r="K5487" i="1"/>
  <c r="M5487" i="1"/>
  <c r="N5487" i="1"/>
  <c r="I5488" i="1"/>
  <c r="M5488" i="1" s="1"/>
  <c r="J5488" i="1"/>
  <c r="O5488" i="1" s="1"/>
  <c r="K5488" i="1"/>
  <c r="L5488" i="1"/>
  <c r="N5488" i="1"/>
  <c r="I5489" i="1"/>
  <c r="N5489" i="1" s="1"/>
  <c r="J5489" i="1"/>
  <c r="O5489" i="1" s="1"/>
  <c r="K5489" i="1"/>
  <c r="L5489" i="1"/>
  <c r="M5489" i="1"/>
  <c r="I5490" i="1"/>
  <c r="K5490" i="1" s="1"/>
  <c r="J5490" i="1"/>
  <c r="O5490" i="1" s="1"/>
  <c r="M5490" i="1"/>
  <c r="I5491" i="1"/>
  <c r="J5491" i="1"/>
  <c r="O5491" i="1" s="1"/>
  <c r="I5492" i="1"/>
  <c r="J5492" i="1"/>
  <c r="O5492" i="1" s="1"/>
  <c r="K5492" i="1"/>
  <c r="L5492" i="1"/>
  <c r="M5492" i="1"/>
  <c r="N5492" i="1"/>
  <c r="I5493" i="1"/>
  <c r="K5493" i="1" s="1"/>
  <c r="J5493" i="1"/>
  <c r="O5493" i="1" s="1"/>
  <c r="I5494" i="1"/>
  <c r="L5494" i="1" s="1"/>
  <c r="J5494" i="1"/>
  <c r="O5494" i="1" s="1"/>
  <c r="I5495" i="1"/>
  <c r="L5495" i="1" s="1"/>
  <c r="J5495" i="1"/>
  <c r="O5495" i="1" s="1"/>
  <c r="M5495" i="1"/>
  <c r="N5495" i="1"/>
  <c r="I5496" i="1"/>
  <c r="M5496" i="1" s="1"/>
  <c r="J5496" i="1"/>
  <c r="O5496" i="1" s="1"/>
  <c r="K5496" i="1"/>
  <c r="L5496" i="1"/>
  <c r="N5496" i="1"/>
  <c r="I5497" i="1"/>
  <c r="N5497" i="1" s="1"/>
  <c r="J5497" i="1"/>
  <c r="O5497" i="1" s="1"/>
  <c r="K5497" i="1"/>
  <c r="L5497" i="1"/>
  <c r="M5497" i="1"/>
  <c r="I5498" i="1"/>
  <c r="K5498" i="1" s="1"/>
  <c r="J5498" i="1"/>
  <c r="O5498" i="1" s="1"/>
  <c r="L5498" i="1"/>
  <c r="M5498" i="1"/>
  <c r="I5499" i="1"/>
  <c r="M5499" i="1" s="1"/>
  <c r="J5499" i="1"/>
  <c r="O5499" i="1" s="1"/>
  <c r="N5499" i="1"/>
  <c r="I5500" i="1"/>
  <c r="J5500" i="1"/>
  <c r="O5500" i="1" s="1"/>
  <c r="K5500" i="1"/>
  <c r="L5500" i="1"/>
  <c r="M5500" i="1"/>
  <c r="N5500" i="1"/>
  <c r="I5501" i="1"/>
  <c r="J5501" i="1"/>
  <c r="O5501" i="1" s="1"/>
  <c r="K5501" i="1"/>
  <c r="L5501" i="1"/>
  <c r="I5502" i="1"/>
  <c r="M5502" i="1" s="1"/>
  <c r="J5502" i="1"/>
  <c r="O5502" i="1" s="1"/>
  <c r="L5502" i="1"/>
  <c r="I5503" i="1"/>
  <c r="L5503" i="1" s="1"/>
  <c r="J5503" i="1"/>
  <c r="O5503" i="1" s="1"/>
  <c r="I5504" i="1"/>
  <c r="M5504" i="1" s="1"/>
  <c r="J5504" i="1"/>
  <c r="O5504" i="1" s="1"/>
  <c r="K5504" i="1"/>
  <c r="L5504" i="1"/>
  <c r="N5504" i="1"/>
  <c r="I5505" i="1"/>
  <c r="N5505" i="1" s="1"/>
  <c r="J5505" i="1"/>
  <c r="O5505" i="1" s="1"/>
  <c r="K5505" i="1"/>
  <c r="L5505" i="1"/>
  <c r="M5505" i="1"/>
  <c r="I5506" i="1"/>
  <c r="K5506" i="1" s="1"/>
  <c r="J5506" i="1"/>
  <c r="O5506" i="1" s="1"/>
  <c r="I5507" i="1"/>
  <c r="J5507" i="1"/>
  <c r="O5507" i="1" s="1"/>
  <c r="M5507" i="1"/>
  <c r="N5507" i="1"/>
  <c r="I5508" i="1"/>
  <c r="J5508" i="1"/>
  <c r="O5508" i="1" s="1"/>
  <c r="K5508" i="1"/>
  <c r="L5508" i="1"/>
  <c r="M5508" i="1"/>
  <c r="N5508" i="1"/>
  <c r="I5509" i="1"/>
  <c r="J5509" i="1"/>
  <c r="O5509" i="1" s="1"/>
  <c r="K5509" i="1"/>
  <c r="L5509" i="1"/>
  <c r="I5510" i="1"/>
  <c r="J5510" i="1"/>
  <c r="O5510" i="1" s="1"/>
  <c r="L5510" i="1"/>
  <c r="M5510" i="1"/>
  <c r="I5511" i="1"/>
  <c r="L5511" i="1" s="1"/>
  <c r="J5511" i="1"/>
  <c r="O5511" i="1" s="1"/>
  <c r="M5511" i="1"/>
  <c r="I5512" i="1"/>
  <c r="M5512" i="1" s="1"/>
  <c r="J5512" i="1"/>
  <c r="O5512" i="1" s="1"/>
  <c r="K5512" i="1"/>
  <c r="L5512" i="1"/>
  <c r="N5512" i="1"/>
  <c r="I5513" i="1"/>
  <c r="N5513" i="1" s="1"/>
  <c r="J5513" i="1"/>
  <c r="O5513" i="1" s="1"/>
  <c r="K5513" i="1"/>
  <c r="L5513" i="1"/>
  <c r="M5513" i="1"/>
  <c r="I5514" i="1"/>
  <c r="K5514" i="1" s="1"/>
  <c r="J5514" i="1"/>
  <c r="O5514" i="1" s="1"/>
  <c r="N5514" i="1"/>
  <c r="I5515" i="1"/>
  <c r="J5515" i="1"/>
  <c r="O5515" i="1" s="1"/>
  <c r="I5516" i="1"/>
  <c r="J5516" i="1"/>
  <c r="O5516" i="1" s="1"/>
  <c r="K5516" i="1"/>
  <c r="L5516" i="1"/>
  <c r="M5516" i="1"/>
  <c r="N5516" i="1"/>
  <c r="I5517" i="1"/>
  <c r="K5517" i="1" s="1"/>
  <c r="J5517" i="1"/>
  <c r="O5517" i="1" s="1"/>
  <c r="L5517" i="1"/>
  <c r="I5518" i="1"/>
  <c r="J5518" i="1"/>
  <c r="O5518" i="1" s="1"/>
  <c r="L5518" i="1"/>
  <c r="M5518" i="1"/>
  <c r="I5519" i="1"/>
  <c r="L5519" i="1" s="1"/>
  <c r="J5519" i="1"/>
  <c r="O5519" i="1" s="1"/>
  <c r="K5519" i="1"/>
  <c r="M5519" i="1"/>
  <c r="I5520" i="1"/>
  <c r="M5520" i="1" s="1"/>
  <c r="J5520" i="1"/>
  <c r="O5520" i="1" s="1"/>
  <c r="K5520" i="1"/>
  <c r="L5520" i="1"/>
  <c r="N5520" i="1"/>
  <c r="I5521" i="1"/>
  <c r="N5521" i="1" s="1"/>
  <c r="J5521" i="1"/>
  <c r="O5521" i="1" s="1"/>
  <c r="K5521" i="1"/>
  <c r="L5521" i="1"/>
  <c r="M5521" i="1"/>
  <c r="I5522" i="1"/>
  <c r="K5522" i="1" s="1"/>
  <c r="J5522" i="1"/>
  <c r="O5522" i="1" s="1"/>
  <c r="L5522" i="1"/>
  <c r="M5522" i="1"/>
  <c r="N5522" i="1"/>
  <c r="I5523" i="1"/>
  <c r="M5523" i="1" s="1"/>
  <c r="J5523" i="1"/>
  <c r="O5523" i="1" s="1"/>
  <c r="I5524" i="1"/>
  <c r="J5524" i="1"/>
  <c r="O5524" i="1" s="1"/>
  <c r="K5524" i="1"/>
  <c r="L5524" i="1"/>
  <c r="M5524" i="1"/>
  <c r="N5524" i="1"/>
  <c r="I5525" i="1"/>
  <c r="J5525" i="1"/>
  <c r="O5525" i="1" s="1"/>
  <c r="I5526" i="1"/>
  <c r="L5526" i="1" s="1"/>
  <c r="J5526" i="1"/>
  <c r="O5526" i="1" s="1"/>
  <c r="M5526" i="1"/>
  <c r="I5527" i="1"/>
  <c r="L5527" i="1" s="1"/>
  <c r="J5527" i="1"/>
  <c r="O5527" i="1" s="1"/>
  <c r="I5528" i="1"/>
  <c r="M5528" i="1" s="1"/>
  <c r="J5528" i="1"/>
  <c r="O5528" i="1" s="1"/>
  <c r="K5528" i="1"/>
  <c r="L5528" i="1"/>
  <c r="N5528" i="1"/>
  <c r="I5529" i="1"/>
  <c r="N5529" i="1" s="1"/>
  <c r="J5529" i="1"/>
  <c r="O5529" i="1" s="1"/>
  <c r="K5529" i="1"/>
  <c r="L5529" i="1"/>
  <c r="M5529" i="1"/>
  <c r="I5530" i="1"/>
  <c r="K5530" i="1" s="1"/>
  <c r="J5530" i="1"/>
  <c r="O5530" i="1" s="1"/>
  <c r="L5530" i="1"/>
  <c r="M5530" i="1"/>
  <c r="N5530" i="1"/>
  <c r="I5531" i="1"/>
  <c r="J5531" i="1"/>
  <c r="O5531" i="1" s="1"/>
  <c r="M5531" i="1"/>
  <c r="N5531" i="1"/>
  <c r="I5532" i="1"/>
  <c r="J5532" i="1"/>
  <c r="O5532" i="1" s="1"/>
  <c r="K5532" i="1"/>
  <c r="L5532" i="1"/>
  <c r="M5532" i="1"/>
  <c r="N5532" i="1"/>
  <c r="I5533" i="1"/>
  <c r="K5533" i="1" s="1"/>
  <c r="J5533" i="1"/>
  <c r="O5533" i="1" s="1"/>
  <c r="L5533" i="1"/>
  <c r="I5534" i="1"/>
  <c r="J5534" i="1"/>
  <c r="O5534" i="1" s="1"/>
  <c r="I5535" i="1"/>
  <c r="L5535" i="1" s="1"/>
  <c r="J5535" i="1"/>
  <c r="O5535" i="1" s="1"/>
  <c r="K5535" i="1"/>
  <c r="N5535" i="1"/>
  <c r="I5536" i="1"/>
  <c r="M5536" i="1" s="1"/>
  <c r="J5536" i="1"/>
  <c r="O5536" i="1" s="1"/>
  <c r="K5536" i="1"/>
  <c r="L5536" i="1"/>
  <c r="N5536" i="1"/>
  <c r="I5537" i="1"/>
  <c r="N5537" i="1" s="1"/>
  <c r="J5537" i="1"/>
  <c r="O5537" i="1" s="1"/>
  <c r="K5537" i="1"/>
  <c r="L5537" i="1"/>
  <c r="M5537" i="1"/>
  <c r="I5538" i="1"/>
  <c r="K5538" i="1" s="1"/>
  <c r="J5538" i="1"/>
  <c r="O5538" i="1" s="1"/>
  <c r="M5538" i="1"/>
  <c r="N5538" i="1"/>
  <c r="I5539" i="1"/>
  <c r="J5539" i="1"/>
  <c r="O5539" i="1" s="1"/>
  <c r="M5539" i="1"/>
  <c r="N5539" i="1"/>
  <c r="I5540" i="1"/>
  <c r="J5540" i="1"/>
  <c r="O5540" i="1" s="1"/>
  <c r="K5540" i="1"/>
  <c r="L5540" i="1"/>
  <c r="M5540" i="1"/>
  <c r="N5540" i="1"/>
  <c r="I5541" i="1"/>
  <c r="J5541" i="1"/>
  <c r="O5541" i="1" s="1"/>
  <c r="K5541" i="1"/>
  <c r="L5541" i="1"/>
  <c r="I5542" i="1"/>
  <c r="L5542" i="1" s="1"/>
  <c r="J5542" i="1"/>
  <c r="O5542" i="1" s="1"/>
  <c r="M5542" i="1"/>
  <c r="I5543" i="1"/>
  <c r="L5543" i="1" s="1"/>
  <c r="J5543" i="1"/>
  <c r="O5543" i="1" s="1"/>
  <c r="K5543" i="1"/>
  <c r="M5543" i="1"/>
  <c r="N5543" i="1"/>
  <c r="I5544" i="1"/>
  <c r="M5544" i="1" s="1"/>
  <c r="J5544" i="1"/>
  <c r="O5544" i="1" s="1"/>
  <c r="K5544" i="1"/>
  <c r="L5544" i="1"/>
  <c r="N5544" i="1"/>
  <c r="I5545" i="1"/>
  <c r="N5545" i="1" s="1"/>
  <c r="J5545" i="1"/>
  <c r="O5545" i="1" s="1"/>
  <c r="K5545" i="1"/>
  <c r="L5545" i="1"/>
  <c r="M5545" i="1"/>
  <c r="I5546" i="1"/>
  <c r="K5546" i="1" s="1"/>
  <c r="J5546" i="1"/>
  <c r="O5546" i="1" s="1"/>
  <c r="I5547" i="1"/>
  <c r="M5547" i="1" s="1"/>
  <c r="J5547" i="1"/>
  <c r="O5547" i="1" s="1"/>
  <c r="N5547" i="1"/>
  <c r="I5548" i="1"/>
  <c r="J5548" i="1"/>
  <c r="O5548" i="1" s="1"/>
  <c r="K5548" i="1"/>
  <c r="L5548" i="1"/>
  <c r="M5548" i="1"/>
  <c r="N5548" i="1"/>
  <c r="I5549" i="1"/>
  <c r="J5549" i="1"/>
  <c r="O5549" i="1" s="1"/>
  <c r="I5550" i="1"/>
  <c r="J5550" i="1"/>
  <c r="O5550" i="1" s="1"/>
  <c r="L5550" i="1"/>
  <c r="M5550" i="1"/>
  <c r="I5551" i="1"/>
  <c r="L5551" i="1" s="1"/>
  <c r="J5551" i="1"/>
  <c r="O5551" i="1" s="1"/>
  <c r="K5551" i="1"/>
  <c r="M5551" i="1"/>
  <c r="N5551" i="1"/>
  <c r="I5552" i="1"/>
  <c r="M5552" i="1" s="1"/>
  <c r="J5552" i="1"/>
  <c r="O5552" i="1" s="1"/>
  <c r="K5552" i="1"/>
  <c r="L5552" i="1"/>
  <c r="N5552" i="1"/>
  <c r="I5553" i="1"/>
  <c r="N5553" i="1" s="1"/>
  <c r="J5553" i="1"/>
  <c r="O5553" i="1" s="1"/>
  <c r="K5553" i="1"/>
  <c r="L5553" i="1"/>
  <c r="M5553" i="1"/>
  <c r="I5554" i="1"/>
  <c r="K5554" i="1" s="1"/>
  <c r="J5554" i="1"/>
  <c r="O5554" i="1" s="1"/>
  <c r="L5554" i="1"/>
  <c r="N5554" i="1"/>
  <c r="I5555" i="1"/>
  <c r="K5555" i="1" s="1"/>
  <c r="J5555" i="1"/>
  <c r="O5555" i="1" s="1"/>
  <c r="I5556" i="1"/>
  <c r="J5556" i="1"/>
  <c r="O5556" i="1" s="1"/>
  <c r="K5556" i="1"/>
  <c r="L5556" i="1"/>
  <c r="M5556" i="1"/>
  <c r="N5556" i="1"/>
  <c r="I5557" i="1"/>
  <c r="M5557" i="1" s="1"/>
  <c r="J5557" i="1"/>
  <c r="O5557" i="1" s="1"/>
  <c r="K5557" i="1"/>
  <c r="L5557" i="1"/>
  <c r="I5558" i="1"/>
  <c r="M5558" i="1" s="1"/>
  <c r="J5558" i="1"/>
  <c r="O5558" i="1" s="1"/>
  <c r="L5558" i="1"/>
  <c r="I5559" i="1"/>
  <c r="L5559" i="1" s="1"/>
  <c r="J5559" i="1"/>
  <c r="O5559" i="1" s="1"/>
  <c r="I5560" i="1"/>
  <c r="M5560" i="1" s="1"/>
  <c r="J5560" i="1"/>
  <c r="O5560" i="1" s="1"/>
  <c r="K5560" i="1"/>
  <c r="L5560" i="1"/>
  <c r="I5561" i="1"/>
  <c r="N5561" i="1" s="1"/>
  <c r="J5561" i="1"/>
  <c r="O5561" i="1" s="1"/>
  <c r="K5561" i="1"/>
  <c r="L5561" i="1"/>
  <c r="M5561" i="1"/>
  <c r="I5562" i="1"/>
  <c r="N5562" i="1" s="1"/>
  <c r="J5562" i="1"/>
  <c r="O5562" i="1" s="1"/>
  <c r="K5562" i="1"/>
  <c r="L5562" i="1"/>
  <c r="M5562" i="1"/>
  <c r="I5563" i="1"/>
  <c r="K5563" i="1" s="1"/>
  <c r="J5563" i="1"/>
  <c r="O5563" i="1" s="1"/>
  <c r="I5564" i="1"/>
  <c r="J5564" i="1"/>
  <c r="O5564" i="1" s="1"/>
  <c r="K5564" i="1"/>
  <c r="L5564" i="1"/>
  <c r="M5564" i="1"/>
  <c r="N5564" i="1"/>
  <c r="I5565" i="1"/>
  <c r="M5565" i="1" s="1"/>
  <c r="J5565" i="1"/>
  <c r="O5565" i="1" s="1"/>
  <c r="L5565" i="1"/>
  <c r="N5565" i="1"/>
  <c r="I5566" i="1"/>
  <c r="L5566" i="1" s="1"/>
  <c r="J5566" i="1"/>
  <c r="O5566" i="1" s="1"/>
  <c r="M5566" i="1"/>
  <c r="I5567" i="1"/>
  <c r="L5567" i="1" s="1"/>
  <c r="J5567" i="1"/>
  <c r="O5567" i="1" s="1"/>
  <c r="I5568" i="1"/>
  <c r="M5568" i="1" s="1"/>
  <c r="J5568" i="1"/>
  <c r="O5568" i="1" s="1"/>
  <c r="L5568" i="1"/>
  <c r="N5568" i="1"/>
  <c r="I5569" i="1"/>
  <c r="N5569" i="1" s="1"/>
  <c r="J5569" i="1"/>
  <c r="O5569" i="1" s="1"/>
  <c r="K5569" i="1"/>
  <c r="L5569" i="1"/>
  <c r="M5569" i="1"/>
  <c r="I5570" i="1"/>
  <c r="K5570" i="1" s="1"/>
  <c r="J5570" i="1"/>
  <c r="O5570" i="1" s="1"/>
  <c r="I5571" i="1"/>
  <c r="K5571" i="1" s="1"/>
  <c r="J5571" i="1"/>
  <c r="O5571" i="1" s="1"/>
  <c r="L5571" i="1"/>
  <c r="M5571" i="1"/>
  <c r="N5571" i="1"/>
  <c r="I5572" i="1"/>
  <c r="J5572" i="1"/>
  <c r="O5572" i="1" s="1"/>
  <c r="K5572" i="1"/>
  <c r="L5572" i="1"/>
  <c r="M5572" i="1"/>
  <c r="N5572" i="1"/>
  <c r="I5573" i="1"/>
  <c r="M5573" i="1" s="1"/>
  <c r="J5573" i="1"/>
  <c r="O5573" i="1" s="1"/>
  <c r="K5573" i="1"/>
  <c r="N5573" i="1"/>
  <c r="I5574" i="1"/>
  <c r="J5574" i="1"/>
  <c r="O5574" i="1" s="1"/>
  <c r="L5574" i="1"/>
  <c r="M5574" i="1"/>
  <c r="I5575" i="1"/>
  <c r="L5575" i="1" s="1"/>
  <c r="J5575" i="1"/>
  <c r="O5575" i="1" s="1"/>
  <c r="K5575" i="1"/>
  <c r="M5575" i="1"/>
  <c r="N5575" i="1"/>
  <c r="I5576" i="1"/>
  <c r="M5576" i="1" s="1"/>
  <c r="J5576" i="1"/>
  <c r="O5576" i="1" s="1"/>
  <c r="K5576" i="1"/>
  <c r="N5576" i="1"/>
  <c r="I5577" i="1"/>
  <c r="N5577" i="1" s="1"/>
  <c r="J5577" i="1"/>
  <c r="O5577" i="1" s="1"/>
  <c r="K5577" i="1"/>
  <c r="L5577" i="1"/>
  <c r="M5577" i="1"/>
  <c r="I5578" i="1"/>
  <c r="K5578" i="1" s="1"/>
  <c r="J5578" i="1"/>
  <c r="O5578" i="1" s="1"/>
  <c r="I5579" i="1"/>
  <c r="K5579" i="1" s="1"/>
  <c r="J5579" i="1"/>
  <c r="O5579" i="1" s="1"/>
  <c r="L5579" i="1"/>
  <c r="M5579" i="1"/>
  <c r="I5580" i="1"/>
  <c r="J5580" i="1"/>
  <c r="O5580" i="1" s="1"/>
  <c r="K5580" i="1"/>
  <c r="L5580" i="1"/>
  <c r="M5580" i="1"/>
  <c r="N5580" i="1"/>
  <c r="I5581" i="1"/>
  <c r="M5581" i="1" s="1"/>
  <c r="J5581" i="1"/>
  <c r="O5581" i="1" s="1"/>
  <c r="L5581" i="1"/>
  <c r="I5582" i="1"/>
  <c r="M5582" i="1" s="1"/>
  <c r="J5582" i="1"/>
  <c r="O5582" i="1" s="1"/>
  <c r="I5583" i="1"/>
  <c r="L5583" i="1" s="1"/>
  <c r="J5583" i="1"/>
  <c r="O5583" i="1" s="1"/>
  <c r="K5583" i="1"/>
  <c r="M5583" i="1"/>
  <c r="I5584" i="1"/>
  <c r="M5584" i="1" s="1"/>
  <c r="J5584" i="1"/>
  <c r="O5584" i="1" s="1"/>
  <c r="L5584" i="1"/>
  <c r="I5585" i="1"/>
  <c r="N5585" i="1" s="1"/>
  <c r="J5585" i="1"/>
  <c r="O5585" i="1" s="1"/>
  <c r="K5585" i="1"/>
  <c r="L5585" i="1"/>
  <c r="M5585" i="1"/>
  <c r="I5586" i="1"/>
  <c r="J5586" i="1"/>
  <c r="O5586" i="1" s="1"/>
  <c r="K5586" i="1"/>
  <c r="L5586" i="1"/>
  <c r="M5586" i="1"/>
  <c r="N5586" i="1"/>
  <c r="I5587" i="1"/>
  <c r="K5587" i="1" s="1"/>
  <c r="J5587" i="1"/>
  <c r="O5587" i="1" s="1"/>
  <c r="M5587" i="1"/>
  <c r="N5587" i="1"/>
  <c r="I5588" i="1"/>
  <c r="J5588" i="1"/>
  <c r="O5588" i="1" s="1"/>
  <c r="K5588" i="1"/>
  <c r="L5588" i="1"/>
  <c r="M5588" i="1"/>
  <c r="N5588" i="1"/>
  <c r="I5589" i="1"/>
  <c r="M5589" i="1" s="1"/>
  <c r="J5589" i="1"/>
  <c r="O5589" i="1" s="1"/>
  <c r="K5589" i="1"/>
  <c r="L5589" i="1"/>
  <c r="N5589" i="1"/>
  <c r="I5590" i="1"/>
  <c r="J5590" i="1"/>
  <c r="O5590" i="1" s="1"/>
  <c r="I5591" i="1"/>
  <c r="L5591" i="1" s="1"/>
  <c r="J5591" i="1"/>
  <c r="O5591" i="1" s="1"/>
  <c r="M5591" i="1"/>
  <c r="N5591" i="1"/>
  <c r="I5592" i="1"/>
  <c r="M5592" i="1" s="1"/>
  <c r="J5592" i="1"/>
  <c r="O5592" i="1" s="1"/>
  <c r="K5592" i="1"/>
  <c r="L5592" i="1"/>
  <c r="N5592" i="1"/>
  <c r="I5593" i="1"/>
  <c r="N5593" i="1" s="1"/>
  <c r="J5593" i="1"/>
  <c r="O5593" i="1" s="1"/>
  <c r="K5593" i="1"/>
  <c r="L5593" i="1"/>
  <c r="M5593" i="1"/>
  <c r="I5594" i="1"/>
  <c r="M5594" i="1" s="1"/>
  <c r="J5594" i="1"/>
  <c r="O5594" i="1" s="1"/>
  <c r="K5594" i="1"/>
  <c r="L5594" i="1"/>
  <c r="I5595" i="1"/>
  <c r="K5595" i="1" s="1"/>
  <c r="J5595" i="1"/>
  <c r="O5595" i="1" s="1"/>
  <c r="L5595" i="1"/>
  <c r="N5595" i="1"/>
  <c r="I5596" i="1"/>
  <c r="J5596" i="1"/>
  <c r="O5596" i="1" s="1"/>
  <c r="K5596" i="1"/>
  <c r="L5596" i="1"/>
  <c r="M5596" i="1"/>
  <c r="N5596" i="1"/>
  <c r="I5597" i="1"/>
  <c r="M5597" i="1" s="1"/>
  <c r="J5597" i="1"/>
  <c r="O5597" i="1" s="1"/>
  <c r="I5598" i="1"/>
  <c r="J5598" i="1"/>
  <c r="O5598" i="1" s="1"/>
  <c r="L5598" i="1"/>
  <c r="M5598" i="1"/>
  <c r="I5599" i="1"/>
  <c r="L5599" i="1" s="1"/>
  <c r="J5599" i="1"/>
  <c r="O5599" i="1" s="1"/>
  <c r="K5599" i="1"/>
  <c r="N5599" i="1"/>
  <c r="I5600" i="1"/>
  <c r="M5600" i="1" s="1"/>
  <c r="J5600" i="1"/>
  <c r="O5600" i="1" s="1"/>
  <c r="I5601" i="1"/>
  <c r="N5601" i="1" s="1"/>
  <c r="J5601" i="1"/>
  <c r="O5601" i="1" s="1"/>
  <c r="K5601" i="1"/>
  <c r="L5601" i="1"/>
  <c r="M5601" i="1"/>
  <c r="I5602" i="1"/>
  <c r="N5602" i="1" s="1"/>
  <c r="J5602" i="1"/>
  <c r="O5602" i="1" s="1"/>
  <c r="L5602" i="1"/>
  <c r="M5602" i="1"/>
  <c r="I5603" i="1"/>
  <c r="K5603" i="1" s="1"/>
  <c r="J5603" i="1"/>
  <c r="O5603" i="1" s="1"/>
  <c r="M5603" i="1"/>
  <c r="I5604" i="1"/>
  <c r="J5604" i="1"/>
  <c r="O5604" i="1" s="1"/>
  <c r="K5604" i="1"/>
  <c r="L5604" i="1"/>
  <c r="M5604" i="1"/>
  <c r="N5604" i="1"/>
  <c r="I5605" i="1"/>
  <c r="M5605" i="1" s="1"/>
  <c r="J5605" i="1"/>
  <c r="O5605" i="1" s="1"/>
  <c r="I5606" i="1"/>
  <c r="J5606" i="1"/>
  <c r="O5606" i="1" s="1"/>
  <c r="L5606" i="1"/>
  <c r="M5606" i="1"/>
  <c r="I5607" i="1"/>
  <c r="L5607" i="1" s="1"/>
  <c r="J5607" i="1"/>
  <c r="O5607" i="1" s="1"/>
  <c r="M5607" i="1"/>
  <c r="I5608" i="1"/>
  <c r="M5608" i="1" s="1"/>
  <c r="J5608" i="1"/>
  <c r="O5608" i="1" s="1"/>
  <c r="I5609" i="1"/>
  <c r="N5609" i="1" s="1"/>
  <c r="J5609" i="1"/>
  <c r="O5609" i="1" s="1"/>
  <c r="K5609" i="1"/>
  <c r="L5609" i="1"/>
  <c r="M5609" i="1"/>
  <c r="I5610" i="1"/>
  <c r="L5610" i="1" s="1"/>
  <c r="J5610" i="1"/>
  <c r="O5610" i="1" s="1"/>
  <c r="K5610" i="1"/>
  <c r="M5610" i="1"/>
  <c r="N5610" i="1"/>
  <c r="I5611" i="1"/>
  <c r="K5611" i="1" s="1"/>
  <c r="J5611" i="1"/>
  <c r="O5611" i="1" s="1"/>
  <c r="L5611" i="1"/>
  <c r="M5611" i="1"/>
  <c r="N5611" i="1"/>
  <c r="I5612" i="1"/>
  <c r="J5612" i="1"/>
  <c r="O5612" i="1" s="1"/>
  <c r="K5612" i="1"/>
  <c r="L5612" i="1"/>
  <c r="M5612" i="1"/>
  <c r="N5612" i="1"/>
  <c r="I5613" i="1"/>
  <c r="M5613" i="1" s="1"/>
  <c r="J5613" i="1"/>
  <c r="O5613" i="1" s="1"/>
  <c r="K5613" i="1"/>
  <c r="L5613" i="1"/>
  <c r="N5613" i="1"/>
  <c r="I5614" i="1"/>
  <c r="L5614" i="1" s="1"/>
  <c r="J5614" i="1"/>
  <c r="O5614" i="1" s="1"/>
  <c r="M5614" i="1"/>
  <c r="I5615" i="1"/>
  <c r="L5615" i="1" s="1"/>
  <c r="J5615" i="1"/>
  <c r="O5615" i="1" s="1"/>
  <c r="K5615" i="1"/>
  <c r="M5615" i="1"/>
  <c r="N5615" i="1"/>
  <c r="I5616" i="1"/>
  <c r="M5616" i="1" s="1"/>
  <c r="J5616" i="1"/>
  <c r="O5616" i="1" s="1"/>
  <c r="K5616" i="1"/>
  <c r="L5616" i="1"/>
  <c r="N5616" i="1"/>
  <c r="I5617" i="1"/>
  <c r="N5617" i="1" s="1"/>
  <c r="J5617" i="1"/>
  <c r="O5617" i="1" s="1"/>
  <c r="K5617" i="1"/>
  <c r="L5617" i="1"/>
  <c r="M5617" i="1"/>
  <c r="I5618" i="1"/>
  <c r="K5618" i="1" s="1"/>
  <c r="J5618" i="1"/>
  <c r="O5618" i="1" s="1"/>
  <c r="L5618" i="1"/>
  <c r="N5618" i="1"/>
  <c r="I5619" i="1"/>
  <c r="K5619" i="1" s="1"/>
  <c r="J5619" i="1"/>
  <c r="O5619" i="1" s="1"/>
  <c r="I5620" i="1"/>
  <c r="J5620" i="1"/>
  <c r="O5620" i="1" s="1"/>
  <c r="K5620" i="1"/>
  <c r="L5620" i="1"/>
  <c r="M5620" i="1"/>
  <c r="N5620" i="1"/>
  <c r="I5621" i="1"/>
  <c r="M5621" i="1" s="1"/>
  <c r="J5621" i="1"/>
  <c r="O5621" i="1" s="1"/>
  <c r="K5621" i="1"/>
  <c r="L5621" i="1"/>
  <c r="I5622" i="1"/>
  <c r="M5622" i="1" s="1"/>
  <c r="J5622" i="1"/>
  <c r="O5622" i="1" s="1"/>
  <c r="L5622" i="1"/>
  <c r="I5623" i="1"/>
  <c r="L5623" i="1" s="1"/>
  <c r="J5623" i="1"/>
  <c r="O5623" i="1" s="1"/>
  <c r="I5624" i="1"/>
  <c r="M5624" i="1" s="1"/>
  <c r="J5624" i="1"/>
  <c r="O5624" i="1" s="1"/>
  <c r="K5624" i="1"/>
  <c r="L5624" i="1"/>
  <c r="I5625" i="1"/>
  <c r="N5625" i="1" s="1"/>
  <c r="J5625" i="1"/>
  <c r="O5625" i="1" s="1"/>
  <c r="K5625" i="1"/>
  <c r="L5625" i="1"/>
  <c r="M5625" i="1"/>
  <c r="I5626" i="1"/>
  <c r="N5626" i="1" s="1"/>
  <c r="J5626" i="1"/>
  <c r="O5626" i="1" s="1"/>
  <c r="K5626" i="1"/>
  <c r="L5626" i="1"/>
  <c r="M5626" i="1"/>
  <c r="I5627" i="1"/>
  <c r="K5627" i="1" s="1"/>
  <c r="J5627" i="1"/>
  <c r="O5627" i="1" s="1"/>
  <c r="I5628" i="1"/>
  <c r="J5628" i="1"/>
  <c r="O5628" i="1" s="1"/>
  <c r="K5628" i="1"/>
  <c r="L5628" i="1"/>
  <c r="M5628" i="1"/>
  <c r="N5628" i="1"/>
  <c r="I5629" i="1"/>
  <c r="M5629" i="1" s="1"/>
  <c r="J5629" i="1"/>
  <c r="O5629" i="1" s="1"/>
  <c r="L5629" i="1"/>
  <c r="N5629" i="1"/>
  <c r="I5630" i="1"/>
  <c r="L5630" i="1" s="1"/>
  <c r="J5630" i="1"/>
  <c r="O5630" i="1" s="1"/>
  <c r="M5630" i="1"/>
  <c r="I5631" i="1"/>
  <c r="L5631" i="1" s="1"/>
  <c r="J5631" i="1"/>
  <c r="O5631" i="1" s="1"/>
  <c r="I5632" i="1"/>
  <c r="M5632" i="1" s="1"/>
  <c r="J5632" i="1"/>
  <c r="O5632" i="1" s="1"/>
  <c r="L5632" i="1"/>
  <c r="N5632" i="1"/>
  <c r="I5633" i="1"/>
  <c r="N5633" i="1" s="1"/>
  <c r="J5633" i="1"/>
  <c r="O5633" i="1" s="1"/>
  <c r="K5633" i="1"/>
  <c r="L5633" i="1"/>
  <c r="M5633" i="1"/>
  <c r="I5634" i="1"/>
  <c r="K5634" i="1" s="1"/>
  <c r="J5634" i="1"/>
  <c r="O5634" i="1" s="1"/>
  <c r="I5635" i="1"/>
  <c r="K5635" i="1" s="1"/>
  <c r="J5635" i="1"/>
  <c r="O5635" i="1" s="1"/>
  <c r="L5635" i="1"/>
  <c r="M5635" i="1"/>
  <c r="N5635" i="1"/>
  <c r="I5636" i="1"/>
  <c r="J5636" i="1"/>
  <c r="O5636" i="1" s="1"/>
  <c r="K5636" i="1"/>
  <c r="L5636" i="1"/>
  <c r="M5636" i="1"/>
  <c r="N5636" i="1"/>
  <c r="I5637" i="1"/>
  <c r="M5637" i="1" s="1"/>
  <c r="J5637" i="1"/>
  <c r="O5637" i="1" s="1"/>
  <c r="K5637" i="1"/>
  <c r="N5637" i="1"/>
  <c r="I5638" i="1"/>
  <c r="J5638" i="1"/>
  <c r="O5638" i="1" s="1"/>
  <c r="L5638" i="1"/>
  <c r="M5638" i="1"/>
  <c r="I5639" i="1"/>
  <c r="L5639" i="1" s="1"/>
  <c r="J5639" i="1"/>
  <c r="O5639" i="1" s="1"/>
  <c r="K5639" i="1"/>
  <c r="M5639" i="1"/>
  <c r="N5639" i="1"/>
  <c r="I5640" i="1"/>
  <c r="M5640" i="1" s="1"/>
  <c r="J5640" i="1"/>
  <c r="O5640" i="1" s="1"/>
  <c r="K5640" i="1"/>
  <c r="N5640" i="1"/>
  <c r="I5641" i="1"/>
  <c r="N5641" i="1" s="1"/>
  <c r="J5641" i="1"/>
  <c r="O5641" i="1" s="1"/>
  <c r="K5641" i="1"/>
  <c r="L5641" i="1"/>
  <c r="M5641" i="1"/>
  <c r="I5642" i="1"/>
  <c r="K5642" i="1" s="1"/>
  <c r="J5642" i="1"/>
  <c r="O5642" i="1" s="1"/>
  <c r="I5643" i="1"/>
  <c r="K5643" i="1" s="1"/>
  <c r="J5643" i="1"/>
  <c r="O5643" i="1" s="1"/>
  <c r="L5643" i="1"/>
  <c r="M5643" i="1"/>
  <c r="I5644" i="1"/>
  <c r="J5644" i="1"/>
  <c r="O5644" i="1" s="1"/>
  <c r="K5644" i="1"/>
  <c r="L5644" i="1"/>
  <c r="M5644" i="1"/>
  <c r="N5644" i="1"/>
  <c r="I5645" i="1"/>
  <c r="M5645" i="1" s="1"/>
  <c r="J5645" i="1"/>
  <c r="O5645" i="1" s="1"/>
  <c r="L5645" i="1"/>
  <c r="I5646" i="1"/>
  <c r="J5646" i="1"/>
  <c r="O5646" i="1" s="1"/>
  <c r="I5647" i="1"/>
  <c r="L5647" i="1" s="1"/>
  <c r="J5647" i="1"/>
  <c r="O5647" i="1" s="1"/>
  <c r="K5647" i="1"/>
  <c r="M5647" i="1"/>
  <c r="I5648" i="1"/>
  <c r="M5648" i="1" s="1"/>
  <c r="J5648" i="1"/>
  <c r="O5648" i="1" s="1"/>
  <c r="L5648" i="1"/>
  <c r="I5649" i="1"/>
  <c r="N5649" i="1" s="1"/>
  <c r="J5649" i="1"/>
  <c r="O5649" i="1" s="1"/>
  <c r="K5649" i="1"/>
  <c r="L5649" i="1"/>
  <c r="M5649" i="1"/>
  <c r="I5650" i="1"/>
  <c r="J5650" i="1"/>
  <c r="O5650" i="1" s="1"/>
  <c r="K5650" i="1"/>
  <c r="L5650" i="1"/>
  <c r="M5650" i="1"/>
  <c r="N5650" i="1"/>
  <c r="I5651" i="1"/>
  <c r="K5651" i="1" s="1"/>
  <c r="J5651" i="1"/>
  <c r="O5651" i="1" s="1"/>
  <c r="M5651" i="1"/>
  <c r="N5651" i="1"/>
  <c r="I5652" i="1"/>
  <c r="J5652" i="1"/>
  <c r="O5652" i="1" s="1"/>
  <c r="K5652" i="1"/>
  <c r="L5652" i="1"/>
  <c r="M5652" i="1"/>
  <c r="N5652" i="1"/>
  <c r="I5653" i="1"/>
  <c r="M5653" i="1" s="1"/>
  <c r="J5653" i="1"/>
  <c r="O5653" i="1" s="1"/>
  <c r="K5653" i="1"/>
  <c r="L5653" i="1"/>
  <c r="N5653" i="1"/>
  <c r="I5654" i="1"/>
  <c r="J5654" i="1"/>
  <c r="O5654" i="1" s="1"/>
  <c r="I5655" i="1"/>
  <c r="L5655" i="1" s="1"/>
  <c r="J5655" i="1"/>
  <c r="O5655" i="1" s="1"/>
  <c r="M5655" i="1"/>
  <c r="N5655" i="1"/>
  <c r="I5656" i="1"/>
  <c r="M5656" i="1" s="1"/>
  <c r="J5656" i="1"/>
  <c r="O5656" i="1" s="1"/>
  <c r="K5656" i="1"/>
  <c r="L5656" i="1"/>
  <c r="N5656" i="1"/>
  <c r="I5657" i="1"/>
  <c r="N5657" i="1" s="1"/>
  <c r="J5657" i="1"/>
  <c r="O5657" i="1" s="1"/>
  <c r="K5657" i="1"/>
  <c r="L5657" i="1"/>
  <c r="M5657" i="1"/>
  <c r="I5658" i="1"/>
  <c r="M5658" i="1" s="1"/>
  <c r="J5658" i="1"/>
  <c r="O5658" i="1" s="1"/>
  <c r="K5658" i="1"/>
  <c r="L5658" i="1"/>
  <c r="I5659" i="1"/>
  <c r="K5659" i="1" s="1"/>
  <c r="J5659" i="1"/>
  <c r="O5659" i="1" s="1"/>
  <c r="L5659" i="1"/>
  <c r="N5659" i="1"/>
  <c r="I5660" i="1"/>
  <c r="J5660" i="1"/>
  <c r="O5660" i="1" s="1"/>
  <c r="K5660" i="1"/>
  <c r="L5660" i="1"/>
  <c r="M5660" i="1"/>
  <c r="N5660" i="1"/>
  <c r="I5661" i="1"/>
  <c r="M5661" i="1" s="1"/>
  <c r="J5661" i="1"/>
  <c r="O5661" i="1" s="1"/>
  <c r="I5662" i="1"/>
  <c r="J5662" i="1"/>
  <c r="O5662" i="1" s="1"/>
  <c r="L5662" i="1"/>
  <c r="M5662" i="1"/>
  <c r="I5663" i="1"/>
  <c r="L5663" i="1" s="1"/>
  <c r="J5663" i="1"/>
  <c r="O5663" i="1" s="1"/>
  <c r="K5663" i="1"/>
  <c r="N5663" i="1"/>
  <c r="I5664" i="1"/>
  <c r="M5664" i="1" s="1"/>
  <c r="J5664" i="1"/>
  <c r="O5664" i="1" s="1"/>
  <c r="I5665" i="1"/>
  <c r="N5665" i="1" s="1"/>
  <c r="J5665" i="1"/>
  <c r="O5665" i="1" s="1"/>
  <c r="K5665" i="1"/>
  <c r="L5665" i="1"/>
  <c r="M5665" i="1"/>
  <c r="I5666" i="1"/>
  <c r="N5666" i="1" s="1"/>
  <c r="J5666" i="1"/>
  <c r="O5666" i="1" s="1"/>
  <c r="L5666" i="1"/>
  <c r="M5666" i="1"/>
  <c r="I5667" i="1"/>
  <c r="K5667" i="1" s="1"/>
  <c r="J5667" i="1"/>
  <c r="O5667" i="1" s="1"/>
  <c r="M5667" i="1"/>
  <c r="I5668" i="1"/>
  <c r="J5668" i="1"/>
  <c r="O5668" i="1" s="1"/>
  <c r="K5668" i="1"/>
  <c r="L5668" i="1"/>
  <c r="M5668" i="1"/>
  <c r="N5668" i="1"/>
  <c r="I5669" i="1"/>
  <c r="M5669" i="1" s="1"/>
  <c r="J5669" i="1"/>
  <c r="O5669" i="1" s="1"/>
  <c r="I5670" i="1"/>
  <c r="J5670" i="1"/>
  <c r="O5670" i="1" s="1"/>
  <c r="L5670" i="1"/>
  <c r="M5670" i="1"/>
  <c r="I5671" i="1"/>
  <c r="L5671" i="1" s="1"/>
  <c r="J5671" i="1"/>
  <c r="O5671" i="1" s="1"/>
  <c r="M5671" i="1"/>
  <c r="I5672" i="1"/>
  <c r="M5672" i="1" s="1"/>
  <c r="J5672" i="1"/>
  <c r="O5672" i="1" s="1"/>
  <c r="I5673" i="1"/>
  <c r="N5673" i="1" s="1"/>
  <c r="J5673" i="1"/>
  <c r="O5673" i="1" s="1"/>
  <c r="K5673" i="1"/>
  <c r="L5673" i="1"/>
  <c r="M5673" i="1"/>
  <c r="I5674" i="1"/>
  <c r="L5674" i="1" s="1"/>
  <c r="J5674" i="1"/>
  <c r="O5674" i="1" s="1"/>
  <c r="K5674" i="1"/>
  <c r="M5674" i="1"/>
  <c r="N5674" i="1"/>
  <c r="I5675" i="1"/>
  <c r="K5675" i="1" s="1"/>
  <c r="J5675" i="1"/>
  <c r="O5675" i="1" s="1"/>
  <c r="L5675" i="1"/>
  <c r="M5675" i="1"/>
  <c r="N5675" i="1"/>
  <c r="I5676" i="1"/>
  <c r="J5676" i="1"/>
  <c r="O5676" i="1" s="1"/>
  <c r="K5676" i="1"/>
  <c r="L5676" i="1"/>
  <c r="M5676" i="1"/>
  <c r="N5676" i="1"/>
  <c r="I5677" i="1"/>
  <c r="M5677" i="1" s="1"/>
  <c r="J5677" i="1"/>
  <c r="O5677" i="1" s="1"/>
  <c r="K5677" i="1"/>
  <c r="L5677" i="1"/>
  <c r="N5677" i="1"/>
  <c r="I5678" i="1"/>
  <c r="L5678" i="1" s="1"/>
  <c r="J5678" i="1"/>
  <c r="O5678" i="1" s="1"/>
  <c r="M5678" i="1"/>
  <c r="I5679" i="1"/>
  <c r="L5679" i="1" s="1"/>
  <c r="J5679" i="1"/>
  <c r="O5679" i="1" s="1"/>
  <c r="K5679" i="1"/>
  <c r="M5679" i="1"/>
  <c r="N5679" i="1"/>
  <c r="I5680" i="1"/>
  <c r="M5680" i="1" s="1"/>
  <c r="J5680" i="1"/>
  <c r="O5680" i="1" s="1"/>
  <c r="K5680" i="1"/>
  <c r="L5680" i="1"/>
  <c r="N5680" i="1"/>
  <c r="I5681" i="1"/>
  <c r="N5681" i="1" s="1"/>
  <c r="J5681" i="1"/>
  <c r="O5681" i="1" s="1"/>
  <c r="K5681" i="1"/>
  <c r="L5681" i="1"/>
  <c r="M5681" i="1"/>
  <c r="I5682" i="1"/>
  <c r="K5682" i="1" s="1"/>
  <c r="J5682" i="1"/>
  <c r="O5682" i="1" s="1"/>
  <c r="L5682" i="1"/>
  <c r="N5682" i="1"/>
  <c r="I5683" i="1"/>
  <c r="K5683" i="1" s="1"/>
  <c r="J5683" i="1"/>
  <c r="O5683" i="1" s="1"/>
  <c r="I5684" i="1"/>
  <c r="J5684" i="1"/>
  <c r="O5684" i="1" s="1"/>
  <c r="K5684" i="1"/>
  <c r="L5684" i="1"/>
  <c r="M5684" i="1"/>
  <c r="N5684" i="1"/>
  <c r="I5685" i="1"/>
  <c r="M5685" i="1" s="1"/>
  <c r="J5685" i="1"/>
  <c r="O5685" i="1" s="1"/>
  <c r="K5685" i="1"/>
  <c r="L5685" i="1"/>
  <c r="I5686" i="1"/>
  <c r="M5686" i="1" s="1"/>
  <c r="J5686" i="1"/>
  <c r="O5686" i="1" s="1"/>
  <c r="L5686" i="1"/>
  <c r="I5687" i="1"/>
  <c r="L5687" i="1" s="1"/>
  <c r="J5687" i="1"/>
  <c r="O5687" i="1" s="1"/>
  <c r="I5688" i="1"/>
  <c r="M5688" i="1" s="1"/>
  <c r="J5688" i="1"/>
  <c r="O5688" i="1" s="1"/>
  <c r="K5688" i="1"/>
  <c r="L5688" i="1"/>
  <c r="I5689" i="1"/>
  <c r="N5689" i="1" s="1"/>
  <c r="J5689" i="1"/>
  <c r="O5689" i="1" s="1"/>
  <c r="K5689" i="1"/>
  <c r="L5689" i="1"/>
  <c r="M5689" i="1"/>
  <c r="I5690" i="1"/>
  <c r="N5690" i="1" s="1"/>
  <c r="J5690" i="1"/>
  <c r="O5690" i="1" s="1"/>
  <c r="K5690" i="1"/>
  <c r="L5690" i="1"/>
  <c r="M5690" i="1"/>
  <c r="I5691" i="1"/>
  <c r="K5691" i="1" s="1"/>
  <c r="J5691" i="1"/>
  <c r="O5691" i="1" s="1"/>
  <c r="I5692" i="1"/>
  <c r="J5692" i="1"/>
  <c r="O5692" i="1" s="1"/>
  <c r="K5692" i="1"/>
  <c r="L5692" i="1"/>
  <c r="M5692" i="1"/>
  <c r="N5692" i="1"/>
  <c r="I5693" i="1"/>
  <c r="M5693" i="1" s="1"/>
  <c r="J5693" i="1"/>
  <c r="O5693" i="1" s="1"/>
  <c r="L5693" i="1"/>
  <c r="N5693" i="1"/>
  <c r="I5694" i="1"/>
  <c r="L5694" i="1" s="1"/>
  <c r="J5694" i="1"/>
  <c r="O5694" i="1" s="1"/>
  <c r="M5694" i="1"/>
  <c r="I5695" i="1"/>
  <c r="L5695" i="1" s="1"/>
  <c r="J5695" i="1"/>
  <c r="O5695" i="1" s="1"/>
  <c r="I5696" i="1"/>
  <c r="M5696" i="1" s="1"/>
  <c r="J5696" i="1"/>
  <c r="O5696" i="1" s="1"/>
  <c r="L5696" i="1"/>
  <c r="N5696" i="1"/>
  <c r="I5697" i="1"/>
  <c r="N5697" i="1" s="1"/>
  <c r="J5697" i="1"/>
  <c r="O5697" i="1" s="1"/>
  <c r="K5697" i="1"/>
  <c r="L5697" i="1"/>
  <c r="M5697" i="1"/>
  <c r="I5698" i="1"/>
  <c r="K5698" i="1" s="1"/>
  <c r="J5698" i="1"/>
  <c r="O5698" i="1" s="1"/>
  <c r="I5699" i="1"/>
  <c r="K5699" i="1" s="1"/>
  <c r="J5699" i="1"/>
  <c r="O5699" i="1" s="1"/>
  <c r="L5699" i="1"/>
  <c r="M5699" i="1"/>
  <c r="N5699" i="1"/>
  <c r="I5700" i="1"/>
  <c r="J5700" i="1"/>
  <c r="O5700" i="1" s="1"/>
  <c r="K5700" i="1"/>
  <c r="L5700" i="1"/>
  <c r="M5700" i="1"/>
  <c r="N5700" i="1"/>
  <c r="I5701" i="1"/>
  <c r="M5701" i="1" s="1"/>
  <c r="J5701" i="1"/>
  <c r="O5701" i="1" s="1"/>
  <c r="K5701" i="1"/>
  <c r="N5701" i="1"/>
  <c r="I5702" i="1"/>
  <c r="J5702" i="1"/>
  <c r="O5702" i="1" s="1"/>
  <c r="L5702" i="1"/>
  <c r="M5702" i="1"/>
  <c r="I5703" i="1"/>
  <c r="L5703" i="1" s="1"/>
  <c r="J5703" i="1"/>
  <c r="O5703" i="1" s="1"/>
  <c r="K5703" i="1"/>
  <c r="M5703" i="1"/>
  <c r="N5703" i="1"/>
  <c r="I5704" i="1"/>
  <c r="M5704" i="1" s="1"/>
  <c r="J5704" i="1"/>
  <c r="O5704" i="1" s="1"/>
  <c r="K5704" i="1"/>
  <c r="N5704" i="1"/>
  <c r="I5705" i="1"/>
  <c r="N5705" i="1" s="1"/>
  <c r="J5705" i="1"/>
  <c r="O5705" i="1" s="1"/>
  <c r="K5705" i="1"/>
  <c r="L5705" i="1"/>
  <c r="M5705" i="1"/>
  <c r="I5706" i="1"/>
  <c r="K5706" i="1" s="1"/>
  <c r="J5706" i="1"/>
  <c r="O5706" i="1" s="1"/>
  <c r="I5707" i="1"/>
  <c r="K5707" i="1" s="1"/>
  <c r="J5707" i="1"/>
  <c r="O5707" i="1" s="1"/>
  <c r="L5707" i="1"/>
  <c r="M5707" i="1"/>
  <c r="I5708" i="1"/>
  <c r="J5708" i="1"/>
  <c r="O5708" i="1" s="1"/>
  <c r="K5708" i="1"/>
  <c r="L5708" i="1"/>
  <c r="M5708" i="1"/>
  <c r="N5708" i="1"/>
  <c r="I5709" i="1"/>
  <c r="M5709" i="1" s="1"/>
  <c r="J5709" i="1"/>
  <c r="O5709" i="1" s="1"/>
  <c r="L5709" i="1"/>
  <c r="I5710" i="1"/>
  <c r="L5710" i="1" s="1"/>
  <c r="J5710" i="1"/>
  <c r="O5710" i="1" s="1"/>
  <c r="I5711" i="1"/>
  <c r="L5711" i="1" s="1"/>
  <c r="J5711" i="1"/>
  <c r="O5711" i="1" s="1"/>
  <c r="K5711" i="1"/>
  <c r="M5711" i="1"/>
  <c r="I5712" i="1"/>
  <c r="M5712" i="1" s="1"/>
  <c r="J5712" i="1"/>
  <c r="O5712" i="1" s="1"/>
  <c r="L5712" i="1"/>
  <c r="I5713" i="1"/>
  <c r="N5713" i="1" s="1"/>
  <c r="J5713" i="1"/>
  <c r="O5713" i="1" s="1"/>
  <c r="K5713" i="1"/>
  <c r="L5713" i="1"/>
  <c r="M5713" i="1"/>
  <c r="I5714" i="1"/>
  <c r="J5714" i="1"/>
  <c r="O5714" i="1" s="1"/>
  <c r="K5714" i="1"/>
  <c r="L5714" i="1"/>
  <c r="M5714" i="1"/>
  <c r="N5714" i="1"/>
  <c r="I5715" i="1"/>
  <c r="K5715" i="1" s="1"/>
  <c r="J5715" i="1"/>
  <c r="O5715" i="1" s="1"/>
  <c r="M5715" i="1"/>
  <c r="N5715" i="1"/>
  <c r="I5716" i="1"/>
  <c r="J5716" i="1"/>
  <c r="O5716" i="1" s="1"/>
  <c r="K5716" i="1"/>
  <c r="L5716" i="1"/>
  <c r="M5716" i="1"/>
  <c r="N5716" i="1"/>
  <c r="I5717" i="1"/>
  <c r="M5717" i="1" s="1"/>
  <c r="J5717" i="1"/>
  <c r="O5717" i="1" s="1"/>
  <c r="K5717" i="1"/>
  <c r="L5717" i="1"/>
  <c r="N5717" i="1"/>
  <c r="I5718" i="1"/>
  <c r="J5718" i="1"/>
  <c r="O5718" i="1" s="1"/>
  <c r="I5719" i="1"/>
  <c r="L5719" i="1" s="1"/>
  <c r="J5719" i="1"/>
  <c r="O5719" i="1" s="1"/>
  <c r="M5719" i="1"/>
  <c r="N5719" i="1"/>
  <c r="I5720" i="1"/>
  <c r="M5720" i="1" s="1"/>
  <c r="J5720" i="1"/>
  <c r="O5720" i="1" s="1"/>
  <c r="K5720" i="1"/>
  <c r="L5720" i="1"/>
  <c r="N5720" i="1"/>
  <c r="I5721" i="1"/>
  <c r="N5721" i="1" s="1"/>
  <c r="J5721" i="1"/>
  <c r="O5721" i="1" s="1"/>
  <c r="K5721" i="1"/>
  <c r="L5721" i="1"/>
  <c r="M5721" i="1"/>
  <c r="I5722" i="1"/>
  <c r="M5722" i="1" s="1"/>
  <c r="J5722" i="1"/>
  <c r="O5722" i="1" s="1"/>
  <c r="K5722" i="1"/>
  <c r="L5722" i="1"/>
  <c r="I5723" i="1"/>
  <c r="K5723" i="1" s="1"/>
  <c r="J5723" i="1"/>
  <c r="O5723" i="1" s="1"/>
  <c r="L5723" i="1"/>
  <c r="N5723" i="1"/>
  <c r="I5724" i="1"/>
  <c r="J5724" i="1"/>
  <c r="O5724" i="1" s="1"/>
  <c r="K5724" i="1"/>
  <c r="L5724" i="1"/>
  <c r="M5724" i="1"/>
  <c r="N5724" i="1"/>
  <c r="I5725" i="1"/>
  <c r="M5725" i="1" s="1"/>
  <c r="J5725" i="1"/>
  <c r="O5725" i="1" s="1"/>
  <c r="I5726" i="1"/>
  <c r="J5726" i="1"/>
  <c r="O5726" i="1" s="1"/>
  <c r="L5726" i="1"/>
  <c r="M5726" i="1"/>
  <c r="I5727" i="1"/>
  <c r="L5727" i="1" s="1"/>
  <c r="J5727" i="1"/>
  <c r="O5727" i="1" s="1"/>
  <c r="K5727" i="1"/>
  <c r="N5727" i="1"/>
  <c r="I5728" i="1"/>
  <c r="M5728" i="1" s="1"/>
  <c r="J5728" i="1"/>
  <c r="O5728" i="1" s="1"/>
  <c r="I5729" i="1"/>
  <c r="N5729" i="1" s="1"/>
  <c r="J5729" i="1"/>
  <c r="O5729" i="1" s="1"/>
  <c r="K5729" i="1"/>
  <c r="L5729" i="1"/>
  <c r="M5729" i="1"/>
  <c r="I5730" i="1"/>
  <c r="N5730" i="1" s="1"/>
  <c r="J5730" i="1"/>
  <c r="O5730" i="1" s="1"/>
  <c r="L5730" i="1"/>
  <c r="M5730" i="1"/>
  <c r="I5731" i="1"/>
  <c r="K5731" i="1" s="1"/>
  <c r="J5731" i="1"/>
  <c r="O5731" i="1" s="1"/>
  <c r="M5731" i="1"/>
  <c r="I5732" i="1"/>
  <c r="J5732" i="1"/>
  <c r="O5732" i="1" s="1"/>
  <c r="K5732" i="1"/>
  <c r="L5732" i="1"/>
  <c r="M5732" i="1"/>
  <c r="N5732" i="1"/>
  <c r="I5733" i="1"/>
  <c r="M5733" i="1" s="1"/>
  <c r="J5733" i="1"/>
  <c r="O5733" i="1" s="1"/>
  <c r="I5734" i="1"/>
  <c r="J5734" i="1"/>
  <c r="O5734" i="1" s="1"/>
  <c r="L5734" i="1"/>
  <c r="M5734" i="1"/>
  <c r="I5735" i="1"/>
  <c r="L5735" i="1" s="1"/>
  <c r="J5735" i="1"/>
  <c r="O5735" i="1" s="1"/>
  <c r="M5735" i="1"/>
  <c r="I5736" i="1"/>
  <c r="M5736" i="1" s="1"/>
  <c r="J5736" i="1"/>
  <c r="O5736" i="1" s="1"/>
  <c r="I5737" i="1"/>
  <c r="N5737" i="1" s="1"/>
  <c r="J5737" i="1"/>
  <c r="O5737" i="1" s="1"/>
  <c r="K5737" i="1"/>
  <c r="L5737" i="1"/>
  <c r="M5737" i="1"/>
  <c r="I5738" i="1"/>
  <c r="L5738" i="1" s="1"/>
  <c r="J5738" i="1"/>
  <c r="O5738" i="1" s="1"/>
  <c r="K5738" i="1"/>
  <c r="M5738" i="1"/>
  <c r="N5738" i="1"/>
  <c r="I5739" i="1"/>
  <c r="K5739" i="1" s="1"/>
  <c r="J5739" i="1"/>
  <c r="O5739" i="1" s="1"/>
  <c r="L5739" i="1"/>
  <c r="M5739" i="1"/>
  <c r="N5739" i="1"/>
  <c r="I5740" i="1"/>
  <c r="J5740" i="1"/>
  <c r="O5740" i="1" s="1"/>
  <c r="K5740" i="1"/>
  <c r="L5740" i="1"/>
  <c r="M5740" i="1"/>
  <c r="N5740" i="1"/>
  <c r="I5741" i="1"/>
  <c r="M5741" i="1" s="1"/>
  <c r="J5741" i="1"/>
  <c r="O5741" i="1" s="1"/>
  <c r="K5741" i="1"/>
  <c r="L5741" i="1"/>
  <c r="N5741" i="1"/>
  <c r="I5742" i="1"/>
  <c r="L5742" i="1" s="1"/>
  <c r="J5742" i="1"/>
  <c r="O5742" i="1" s="1"/>
  <c r="M5742" i="1"/>
  <c r="I5743" i="1"/>
  <c r="L5743" i="1" s="1"/>
  <c r="J5743" i="1"/>
  <c r="O5743" i="1" s="1"/>
  <c r="K5743" i="1"/>
  <c r="M5743" i="1"/>
  <c r="N5743" i="1"/>
  <c r="I5744" i="1"/>
  <c r="M5744" i="1" s="1"/>
  <c r="J5744" i="1"/>
  <c r="O5744" i="1" s="1"/>
  <c r="K5744" i="1"/>
  <c r="L5744" i="1"/>
  <c r="N5744" i="1"/>
  <c r="I5745" i="1"/>
  <c r="N5745" i="1" s="1"/>
  <c r="J5745" i="1"/>
  <c r="O5745" i="1" s="1"/>
  <c r="K5745" i="1"/>
  <c r="L5745" i="1"/>
  <c r="M5745" i="1"/>
  <c r="I5746" i="1"/>
  <c r="K5746" i="1" s="1"/>
  <c r="J5746" i="1"/>
  <c r="O5746" i="1" s="1"/>
  <c r="L5746" i="1"/>
  <c r="N5746" i="1"/>
  <c r="I5747" i="1"/>
  <c r="K5747" i="1" s="1"/>
  <c r="J5747" i="1"/>
  <c r="O5747" i="1" s="1"/>
  <c r="I5748" i="1"/>
  <c r="J5748" i="1"/>
  <c r="O5748" i="1" s="1"/>
  <c r="K5748" i="1"/>
  <c r="L5748" i="1"/>
  <c r="M5748" i="1"/>
  <c r="N5748" i="1"/>
  <c r="I5749" i="1"/>
  <c r="M5749" i="1" s="1"/>
  <c r="J5749" i="1"/>
  <c r="O5749" i="1" s="1"/>
  <c r="K5749" i="1"/>
  <c r="L5749" i="1"/>
  <c r="I5750" i="1"/>
  <c r="M5750" i="1" s="1"/>
  <c r="J5750" i="1"/>
  <c r="O5750" i="1" s="1"/>
  <c r="L5750" i="1"/>
  <c r="I5751" i="1"/>
  <c r="L5751" i="1" s="1"/>
  <c r="J5751" i="1"/>
  <c r="O5751" i="1" s="1"/>
  <c r="I5752" i="1"/>
  <c r="M5752" i="1" s="1"/>
  <c r="J5752" i="1"/>
  <c r="O5752" i="1" s="1"/>
  <c r="K5752" i="1"/>
  <c r="L5752" i="1"/>
  <c r="I5753" i="1"/>
  <c r="N5753" i="1" s="1"/>
  <c r="J5753" i="1"/>
  <c r="O5753" i="1" s="1"/>
  <c r="K5753" i="1"/>
  <c r="L5753" i="1"/>
  <c r="M5753" i="1"/>
  <c r="I5754" i="1"/>
  <c r="N5754" i="1" s="1"/>
  <c r="J5754" i="1"/>
  <c r="O5754" i="1" s="1"/>
  <c r="K5754" i="1"/>
  <c r="L5754" i="1"/>
  <c r="M5754" i="1"/>
  <c r="I5755" i="1"/>
  <c r="K5755" i="1" s="1"/>
  <c r="J5755" i="1"/>
  <c r="O5755" i="1" s="1"/>
  <c r="I5756" i="1"/>
  <c r="J5756" i="1"/>
  <c r="O5756" i="1" s="1"/>
  <c r="K5756" i="1"/>
  <c r="L5756" i="1"/>
  <c r="M5756" i="1"/>
  <c r="N5756" i="1"/>
  <c r="I5757" i="1"/>
  <c r="M5757" i="1" s="1"/>
  <c r="J5757" i="1"/>
  <c r="O5757" i="1" s="1"/>
  <c r="L5757" i="1"/>
  <c r="N5757" i="1"/>
  <c r="I5758" i="1"/>
  <c r="L5758" i="1" s="1"/>
  <c r="J5758" i="1"/>
  <c r="O5758" i="1" s="1"/>
  <c r="M5758" i="1"/>
  <c r="I5759" i="1"/>
  <c r="L5759" i="1" s="1"/>
  <c r="J5759" i="1"/>
  <c r="O5759" i="1" s="1"/>
  <c r="I5760" i="1"/>
  <c r="M5760" i="1" s="1"/>
  <c r="J5760" i="1"/>
  <c r="O5760" i="1" s="1"/>
  <c r="L5760" i="1"/>
  <c r="N5760" i="1"/>
  <c r="I5761" i="1"/>
  <c r="N5761" i="1" s="1"/>
  <c r="J5761" i="1"/>
  <c r="O5761" i="1" s="1"/>
  <c r="K5761" i="1"/>
  <c r="L5761" i="1"/>
  <c r="M5761" i="1"/>
  <c r="I5762" i="1"/>
  <c r="K5762" i="1" s="1"/>
  <c r="J5762" i="1"/>
  <c r="O5762" i="1" s="1"/>
  <c r="I5763" i="1"/>
  <c r="K5763" i="1" s="1"/>
  <c r="J5763" i="1"/>
  <c r="O5763" i="1" s="1"/>
  <c r="L5763" i="1"/>
  <c r="M5763" i="1"/>
  <c r="N5763" i="1"/>
  <c r="I5764" i="1"/>
  <c r="J5764" i="1"/>
  <c r="O5764" i="1" s="1"/>
  <c r="K5764" i="1"/>
  <c r="L5764" i="1"/>
  <c r="M5764" i="1"/>
  <c r="N5764" i="1"/>
  <c r="I5765" i="1"/>
  <c r="M5765" i="1" s="1"/>
  <c r="J5765" i="1"/>
  <c r="O5765" i="1" s="1"/>
  <c r="K5765" i="1"/>
  <c r="N5765" i="1"/>
  <c r="I5766" i="1"/>
  <c r="J5766" i="1"/>
  <c r="O5766" i="1" s="1"/>
  <c r="L5766" i="1"/>
  <c r="M5766" i="1"/>
  <c r="I5767" i="1"/>
  <c r="L5767" i="1" s="1"/>
  <c r="J5767" i="1"/>
  <c r="O5767" i="1" s="1"/>
  <c r="K5767" i="1"/>
  <c r="M5767" i="1"/>
  <c r="N5767" i="1"/>
  <c r="I5768" i="1"/>
  <c r="M5768" i="1" s="1"/>
  <c r="J5768" i="1"/>
  <c r="O5768" i="1" s="1"/>
  <c r="K5768" i="1"/>
  <c r="N5768" i="1"/>
  <c r="I5769" i="1"/>
  <c r="N5769" i="1" s="1"/>
  <c r="J5769" i="1"/>
  <c r="O5769" i="1" s="1"/>
  <c r="K5769" i="1"/>
  <c r="L5769" i="1"/>
  <c r="M5769" i="1"/>
  <c r="I5770" i="1"/>
  <c r="K5770" i="1" s="1"/>
  <c r="J5770" i="1"/>
  <c r="O5770" i="1" s="1"/>
  <c r="I5771" i="1"/>
  <c r="K5771" i="1" s="1"/>
  <c r="J5771" i="1"/>
  <c r="O5771" i="1" s="1"/>
  <c r="L5771" i="1"/>
  <c r="M5771" i="1"/>
  <c r="I5772" i="1"/>
  <c r="J5772" i="1"/>
  <c r="O5772" i="1" s="1"/>
  <c r="K5772" i="1"/>
  <c r="L5772" i="1"/>
  <c r="M5772" i="1"/>
  <c r="N5772" i="1"/>
  <c r="I5773" i="1"/>
  <c r="M5773" i="1" s="1"/>
  <c r="J5773" i="1"/>
  <c r="O5773" i="1" s="1"/>
  <c r="L5773" i="1"/>
  <c r="I5774" i="1"/>
  <c r="M5774" i="1" s="1"/>
  <c r="J5774" i="1"/>
  <c r="O5774" i="1" s="1"/>
  <c r="I5775" i="1"/>
  <c r="L5775" i="1" s="1"/>
  <c r="J5775" i="1"/>
  <c r="O5775" i="1" s="1"/>
  <c r="K5775" i="1"/>
  <c r="M5775" i="1"/>
  <c r="I5776" i="1"/>
  <c r="M5776" i="1" s="1"/>
  <c r="J5776" i="1"/>
  <c r="O5776" i="1" s="1"/>
  <c r="L5776" i="1"/>
  <c r="I5777" i="1"/>
  <c r="N5777" i="1" s="1"/>
  <c r="J5777" i="1"/>
  <c r="O5777" i="1" s="1"/>
  <c r="K5777" i="1"/>
  <c r="L5777" i="1"/>
  <c r="M5777" i="1"/>
  <c r="I5778" i="1"/>
  <c r="J5778" i="1"/>
  <c r="O5778" i="1" s="1"/>
  <c r="K5778" i="1"/>
  <c r="L5778" i="1"/>
  <c r="M5778" i="1"/>
  <c r="N5778" i="1"/>
  <c r="I5779" i="1"/>
  <c r="K5779" i="1" s="1"/>
  <c r="J5779" i="1"/>
  <c r="O5779" i="1" s="1"/>
  <c r="M5779" i="1"/>
  <c r="N5779" i="1"/>
  <c r="I5780" i="1"/>
  <c r="J5780" i="1"/>
  <c r="O5780" i="1" s="1"/>
  <c r="K5780" i="1"/>
  <c r="L5780" i="1"/>
  <c r="M5780" i="1"/>
  <c r="N5780" i="1"/>
  <c r="I5781" i="1"/>
  <c r="M5781" i="1" s="1"/>
  <c r="J5781" i="1"/>
  <c r="O5781" i="1" s="1"/>
  <c r="K5781" i="1"/>
  <c r="L5781" i="1"/>
  <c r="N5781" i="1"/>
  <c r="I5782" i="1"/>
  <c r="J5782" i="1"/>
  <c r="O5782" i="1" s="1"/>
  <c r="I5783" i="1"/>
  <c r="L5783" i="1" s="1"/>
  <c r="J5783" i="1"/>
  <c r="O5783" i="1" s="1"/>
  <c r="M5783" i="1"/>
  <c r="N5783" i="1"/>
  <c r="I5784" i="1"/>
  <c r="M5784" i="1" s="1"/>
  <c r="J5784" i="1"/>
  <c r="O5784" i="1" s="1"/>
  <c r="K5784" i="1"/>
  <c r="L5784" i="1"/>
  <c r="N5784" i="1"/>
  <c r="I5785" i="1"/>
  <c r="N5785" i="1" s="1"/>
  <c r="J5785" i="1"/>
  <c r="O5785" i="1" s="1"/>
  <c r="K5785" i="1"/>
  <c r="L5785" i="1"/>
  <c r="M5785" i="1"/>
  <c r="I5786" i="1"/>
  <c r="M5786" i="1" s="1"/>
  <c r="J5786" i="1"/>
  <c r="O5786" i="1" s="1"/>
  <c r="K5786" i="1"/>
  <c r="L5786" i="1"/>
  <c r="I5787" i="1"/>
  <c r="K5787" i="1" s="1"/>
  <c r="J5787" i="1"/>
  <c r="O5787" i="1" s="1"/>
  <c r="L5787" i="1"/>
  <c r="N5787" i="1"/>
  <c r="I5788" i="1"/>
  <c r="J5788" i="1"/>
  <c r="O5788" i="1" s="1"/>
  <c r="K5788" i="1"/>
  <c r="L5788" i="1"/>
  <c r="M5788" i="1"/>
  <c r="N5788" i="1"/>
  <c r="I5789" i="1"/>
  <c r="M5789" i="1" s="1"/>
  <c r="J5789" i="1"/>
  <c r="O5789" i="1" s="1"/>
  <c r="I5790" i="1"/>
  <c r="J5790" i="1"/>
  <c r="O5790" i="1" s="1"/>
  <c r="L5790" i="1"/>
  <c r="M5790" i="1"/>
  <c r="I5791" i="1"/>
  <c r="L5791" i="1" s="1"/>
  <c r="J5791" i="1"/>
  <c r="O5791" i="1" s="1"/>
  <c r="K5791" i="1"/>
  <c r="N5791" i="1"/>
  <c r="I5792" i="1"/>
  <c r="M5792" i="1" s="1"/>
  <c r="J5792" i="1"/>
  <c r="O5792" i="1" s="1"/>
  <c r="I5793" i="1"/>
  <c r="N5793" i="1" s="1"/>
  <c r="J5793" i="1"/>
  <c r="O5793" i="1" s="1"/>
  <c r="K5793" i="1"/>
  <c r="L5793" i="1"/>
  <c r="M5793" i="1"/>
  <c r="I5794" i="1"/>
  <c r="N5794" i="1" s="1"/>
  <c r="J5794" i="1"/>
  <c r="O5794" i="1" s="1"/>
  <c r="L5794" i="1"/>
  <c r="M5794" i="1"/>
  <c r="I5795" i="1"/>
  <c r="K5795" i="1" s="1"/>
  <c r="J5795" i="1"/>
  <c r="O5795" i="1" s="1"/>
  <c r="M5795" i="1"/>
  <c r="I5796" i="1"/>
  <c r="J5796" i="1"/>
  <c r="O5796" i="1" s="1"/>
  <c r="K5796" i="1"/>
  <c r="L5796" i="1"/>
  <c r="M5796" i="1"/>
  <c r="N5796" i="1"/>
  <c r="I5797" i="1"/>
  <c r="M5797" i="1" s="1"/>
  <c r="J5797" i="1"/>
  <c r="O5797" i="1" s="1"/>
  <c r="I5798" i="1"/>
  <c r="J5798" i="1"/>
  <c r="O5798" i="1" s="1"/>
  <c r="L5798" i="1"/>
  <c r="M5798" i="1"/>
  <c r="I5799" i="1"/>
  <c r="L5799" i="1" s="1"/>
  <c r="J5799" i="1"/>
  <c r="O5799" i="1" s="1"/>
  <c r="M5799" i="1"/>
  <c r="I5800" i="1"/>
  <c r="M5800" i="1" s="1"/>
  <c r="J5800" i="1"/>
  <c r="O5800" i="1" s="1"/>
  <c r="I5801" i="1"/>
  <c r="N5801" i="1" s="1"/>
  <c r="J5801" i="1"/>
  <c r="O5801" i="1" s="1"/>
  <c r="K5801" i="1"/>
  <c r="L5801" i="1"/>
  <c r="M5801" i="1"/>
  <c r="I5802" i="1"/>
  <c r="L5802" i="1" s="1"/>
  <c r="J5802" i="1"/>
  <c r="O5802" i="1" s="1"/>
  <c r="K5802" i="1"/>
  <c r="M5802" i="1"/>
  <c r="N5802" i="1"/>
  <c r="I5803" i="1"/>
  <c r="K5803" i="1" s="1"/>
  <c r="J5803" i="1"/>
  <c r="O5803" i="1" s="1"/>
  <c r="L5803" i="1"/>
  <c r="M5803" i="1"/>
  <c r="N5803" i="1"/>
  <c r="I5804" i="1"/>
  <c r="J5804" i="1"/>
  <c r="O5804" i="1" s="1"/>
  <c r="K5804" i="1"/>
  <c r="L5804" i="1"/>
  <c r="M5804" i="1"/>
  <c r="N5804" i="1"/>
  <c r="I5805" i="1"/>
  <c r="M5805" i="1" s="1"/>
  <c r="J5805" i="1"/>
  <c r="O5805" i="1" s="1"/>
  <c r="K5805" i="1"/>
  <c r="L5805" i="1"/>
  <c r="N5805" i="1"/>
  <c r="I5806" i="1"/>
  <c r="L5806" i="1" s="1"/>
  <c r="J5806" i="1"/>
  <c r="O5806" i="1" s="1"/>
  <c r="M5806" i="1"/>
  <c r="I5807" i="1"/>
  <c r="L5807" i="1" s="1"/>
  <c r="J5807" i="1"/>
  <c r="O5807" i="1" s="1"/>
  <c r="K5807" i="1"/>
  <c r="M5807" i="1"/>
  <c r="N5807" i="1"/>
  <c r="I5808" i="1"/>
  <c r="M5808" i="1" s="1"/>
  <c r="J5808" i="1"/>
  <c r="O5808" i="1" s="1"/>
  <c r="K5808" i="1"/>
  <c r="L5808" i="1"/>
  <c r="N5808" i="1"/>
  <c r="I5809" i="1"/>
  <c r="N5809" i="1" s="1"/>
  <c r="J5809" i="1"/>
  <c r="O5809" i="1" s="1"/>
  <c r="K5809" i="1"/>
  <c r="L5809" i="1"/>
  <c r="M5809" i="1"/>
  <c r="I5810" i="1"/>
  <c r="K5810" i="1" s="1"/>
  <c r="J5810" i="1"/>
  <c r="O5810" i="1" s="1"/>
  <c r="L5810" i="1"/>
  <c r="N5810" i="1"/>
  <c r="I5811" i="1"/>
  <c r="K5811" i="1" s="1"/>
  <c r="J5811" i="1"/>
  <c r="O5811" i="1" s="1"/>
  <c r="I5812" i="1"/>
  <c r="J5812" i="1"/>
  <c r="O5812" i="1" s="1"/>
  <c r="K5812" i="1"/>
  <c r="L5812" i="1"/>
  <c r="M5812" i="1"/>
  <c r="N5812" i="1"/>
  <c r="I5813" i="1"/>
  <c r="M5813" i="1" s="1"/>
  <c r="J5813" i="1"/>
  <c r="O5813" i="1" s="1"/>
  <c r="K5813" i="1"/>
  <c r="L5813" i="1"/>
  <c r="I5814" i="1"/>
  <c r="M5814" i="1" s="1"/>
  <c r="J5814" i="1"/>
  <c r="O5814" i="1" s="1"/>
  <c r="L5814" i="1"/>
  <c r="I5815" i="1"/>
  <c r="L5815" i="1" s="1"/>
  <c r="J5815" i="1"/>
  <c r="O5815" i="1" s="1"/>
  <c r="I5816" i="1"/>
  <c r="M5816" i="1" s="1"/>
  <c r="J5816" i="1"/>
  <c r="O5816" i="1" s="1"/>
  <c r="K5816" i="1"/>
  <c r="L5816" i="1"/>
  <c r="I5817" i="1"/>
  <c r="N5817" i="1" s="1"/>
  <c r="J5817" i="1"/>
  <c r="O5817" i="1" s="1"/>
  <c r="K5817" i="1"/>
  <c r="L5817" i="1"/>
  <c r="M5817" i="1"/>
  <c r="I5818" i="1"/>
  <c r="N5818" i="1" s="1"/>
  <c r="J5818" i="1"/>
  <c r="O5818" i="1" s="1"/>
  <c r="K5818" i="1"/>
  <c r="L5818" i="1"/>
  <c r="M5818" i="1"/>
  <c r="I5819" i="1"/>
  <c r="K5819" i="1" s="1"/>
  <c r="J5819" i="1"/>
  <c r="O5819" i="1" s="1"/>
  <c r="I5820" i="1"/>
  <c r="J5820" i="1"/>
  <c r="O5820" i="1" s="1"/>
  <c r="K5820" i="1"/>
  <c r="L5820" i="1"/>
  <c r="M5820" i="1"/>
  <c r="N5820" i="1"/>
  <c r="I5821" i="1"/>
  <c r="M5821" i="1" s="1"/>
  <c r="J5821" i="1"/>
  <c r="O5821" i="1" s="1"/>
  <c r="L5821" i="1"/>
  <c r="N5821" i="1"/>
  <c r="I5822" i="1"/>
  <c r="L5822" i="1" s="1"/>
  <c r="J5822" i="1"/>
  <c r="O5822" i="1" s="1"/>
  <c r="M5822" i="1"/>
  <c r="I5823" i="1"/>
  <c r="L5823" i="1" s="1"/>
  <c r="J5823" i="1"/>
  <c r="O5823" i="1" s="1"/>
  <c r="I5824" i="1"/>
  <c r="M5824" i="1" s="1"/>
  <c r="J5824" i="1"/>
  <c r="O5824" i="1" s="1"/>
  <c r="L5824" i="1"/>
  <c r="N5824" i="1"/>
  <c r="I5825" i="1"/>
  <c r="N5825" i="1" s="1"/>
  <c r="J5825" i="1"/>
  <c r="O5825" i="1" s="1"/>
  <c r="K5825" i="1"/>
  <c r="L5825" i="1"/>
  <c r="M5825" i="1"/>
  <c r="I5826" i="1"/>
  <c r="K5826" i="1" s="1"/>
  <c r="J5826" i="1"/>
  <c r="O5826" i="1" s="1"/>
  <c r="I5827" i="1"/>
  <c r="K5827" i="1" s="1"/>
  <c r="J5827" i="1"/>
  <c r="O5827" i="1" s="1"/>
  <c r="L5827" i="1"/>
  <c r="M5827" i="1"/>
  <c r="N5827" i="1"/>
  <c r="I5828" i="1"/>
  <c r="J5828" i="1"/>
  <c r="O5828" i="1" s="1"/>
  <c r="K5828" i="1"/>
  <c r="L5828" i="1"/>
  <c r="M5828" i="1"/>
  <c r="N5828" i="1"/>
  <c r="I5829" i="1"/>
  <c r="M5829" i="1" s="1"/>
  <c r="J5829" i="1"/>
  <c r="O5829" i="1" s="1"/>
  <c r="K5829" i="1"/>
  <c r="N5829" i="1"/>
  <c r="I5830" i="1"/>
  <c r="J5830" i="1"/>
  <c r="O5830" i="1" s="1"/>
  <c r="L5830" i="1"/>
  <c r="M5830" i="1"/>
  <c r="I5831" i="1"/>
  <c r="L5831" i="1" s="1"/>
  <c r="J5831" i="1"/>
  <c r="O5831" i="1" s="1"/>
  <c r="K5831" i="1"/>
  <c r="M5831" i="1"/>
  <c r="N5831" i="1"/>
  <c r="I5832" i="1"/>
  <c r="M5832" i="1" s="1"/>
  <c r="J5832" i="1"/>
  <c r="O5832" i="1" s="1"/>
  <c r="K5832" i="1"/>
  <c r="N5832" i="1"/>
  <c r="I5833" i="1"/>
  <c r="N5833" i="1" s="1"/>
  <c r="J5833" i="1"/>
  <c r="O5833" i="1" s="1"/>
  <c r="K5833" i="1"/>
  <c r="L5833" i="1"/>
  <c r="M5833" i="1"/>
  <c r="I5834" i="1"/>
  <c r="K5834" i="1" s="1"/>
  <c r="J5834" i="1"/>
  <c r="O5834" i="1" s="1"/>
  <c r="I5835" i="1"/>
  <c r="K5835" i="1" s="1"/>
  <c r="J5835" i="1"/>
  <c r="O5835" i="1" s="1"/>
  <c r="L5835" i="1"/>
  <c r="M5835" i="1"/>
  <c r="I5836" i="1"/>
  <c r="J5836" i="1"/>
  <c r="O5836" i="1" s="1"/>
  <c r="K5836" i="1"/>
  <c r="L5836" i="1"/>
  <c r="M5836" i="1"/>
  <c r="N5836" i="1"/>
  <c r="I5837" i="1"/>
  <c r="M5837" i="1" s="1"/>
  <c r="J5837" i="1"/>
  <c r="O5837" i="1" s="1"/>
  <c r="L5837" i="1"/>
  <c r="I5838" i="1"/>
  <c r="J5838" i="1"/>
  <c r="O5838" i="1" s="1"/>
  <c r="I5839" i="1"/>
  <c r="L5839" i="1" s="1"/>
  <c r="J5839" i="1"/>
  <c r="O5839" i="1" s="1"/>
  <c r="K5839" i="1"/>
  <c r="M5839" i="1"/>
  <c r="I5840" i="1"/>
  <c r="M5840" i="1" s="1"/>
  <c r="J5840" i="1"/>
  <c r="O5840" i="1" s="1"/>
  <c r="L5840" i="1"/>
  <c r="I5841" i="1"/>
  <c r="N5841" i="1" s="1"/>
  <c r="J5841" i="1"/>
  <c r="O5841" i="1" s="1"/>
  <c r="K5841" i="1"/>
  <c r="L5841" i="1"/>
  <c r="M5841" i="1"/>
  <c r="I5842" i="1"/>
  <c r="J5842" i="1"/>
  <c r="O5842" i="1" s="1"/>
  <c r="K5842" i="1"/>
  <c r="L5842" i="1"/>
  <c r="M5842" i="1"/>
  <c r="N5842" i="1"/>
  <c r="I5843" i="1"/>
  <c r="K5843" i="1" s="1"/>
  <c r="J5843" i="1"/>
  <c r="O5843" i="1" s="1"/>
  <c r="M5843" i="1"/>
  <c r="N5843" i="1"/>
  <c r="I5844" i="1"/>
  <c r="J5844" i="1"/>
  <c r="O5844" i="1" s="1"/>
  <c r="K5844" i="1"/>
  <c r="L5844" i="1"/>
  <c r="M5844" i="1"/>
  <c r="N5844" i="1"/>
  <c r="I5845" i="1"/>
  <c r="M5845" i="1" s="1"/>
  <c r="J5845" i="1"/>
  <c r="O5845" i="1" s="1"/>
  <c r="K5845" i="1"/>
  <c r="L5845" i="1"/>
  <c r="N5845" i="1"/>
  <c r="I5846" i="1"/>
  <c r="J5846" i="1"/>
  <c r="O5846" i="1" s="1"/>
  <c r="I5847" i="1"/>
  <c r="L5847" i="1" s="1"/>
  <c r="J5847" i="1"/>
  <c r="O5847" i="1" s="1"/>
  <c r="M5847" i="1"/>
  <c r="N5847" i="1"/>
  <c r="I5848" i="1"/>
  <c r="M5848" i="1" s="1"/>
  <c r="J5848" i="1"/>
  <c r="O5848" i="1" s="1"/>
  <c r="K5848" i="1"/>
  <c r="L5848" i="1"/>
  <c r="N5848" i="1"/>
  <c r="I5849" i="1"/>
  <c r="N5849" i="1" s="1"/>
  <c r="J5849" i="1"/>
  <c r="O5849" i="1" s="1"/>
  <c r="K5849" i="1"/>
  <c r="L5849" i="1"/>
  <c r="M5849" i="1"/>
  <c r="I5850" i="1"/>
  <c r="M5850" i="1" s="1"/>
  <c r="J5850" i="1"/>
  <c r="O5850" i="1" s="1"/>
  <c r="K5850" i="1"/>
  <c r="L5850" i="1"/>
  <c r="I5851" i="1"/>
  <c r="K5851" i="1" s="1"/>
  <c r="J5851" i="1"/>
  <c r="O5851" i="1" s="1"/>
  <c r="L5851" i="1"/>
  <c r="N5851" i="1"/>
  <c r="I5852" i="1"/>
  <c r="J5852" i="1"/>
  <c r="O5852" i="1" s="1"/>
  <c r="K5852" i="1"/>
  <c r="L5852" i="1"/>
  <c r="M5852" i="1"/>
  <c r="N5852" i="1"/>
  <c r="I5853" i="1"/>
  <c r="M5853" i="1" s="1"/>
  <c r="J5853" i="1"/>
  <c r="O5853" i="1" s="1"/>
  <c r="I5854" i="1"/>
  <c r="J5854" i="1"/>
  <c r="O5854" i="1" s="1"/>
  <c r="L5854" i="1"/>
  <c r="M5854" i="1"/>
  <c r="I5855" i="1"/>
  <c r="L5855" i="1" s="1"/>
  <c r="J5855" i="1"/>
  <c r="O5855" i="1" s="1"/>
  <c r="K5855" i="1"/>
  <c r="N5855" i="1"/>
  <c r="I5856" i="1"/>
  <c r="M5856" i="1" s="1"/>
  <c r="J5856" i="1"/>
  <c r="O5856" i="1" s="1"/>
  <c r="I5857" i="1"/>
  <c r="N5857" i="1" s="1"/>
  <c r="J5857" i="1"/>
  <c r="O5857" i="1" s="1"/>
  <c r="K5857" i="1"/>
  <c r="L5857" i="1"/>
  <c r="M5857" i="1"/>
  <c r="I5858" i="1"/>
  <c r="N5858" i="1" s="1"/>
  <c r="J5858" i="1"/>
  <c r="O5858" i="1" s="1"/>
  <c r="L5858" i="1"/>
  <c r="M5858" i="1"/>
  <c r="I5859" i="1"/>
  <c r="K5859" i="1" s="1"/>
  <c r="J5859" i="1"/>
  <c r="O5859" i="1" s="1"/>
  <c r="M5859" i="1"/>
  <c r="I5860" i="1"/>
  <c r="J5860" i="1"/>
  <c r="O5860" i="1" s="1"/>
  <c r="K5860" i="1"/>
  <c r="L5860" i="1"/>
  <c r="M5860" i="1"/>
  <c r="N5860" i="1"/>
  <c r="I5861" i="1"/>
  <c r="M5861" i="1" s="1"/>
  <c r="J5861" i="1"/>
  <c r="O5861" i="1" s="1"/>
  <c r="I5862" i="1"/>
  <c r="J5862" i="1"/>
  <c r="O5862" i="1" s="1"/>
  <c r="L5862" i="1"/>
  <c r="M5862" i="1"/>
  <c r="I5863" i="1"/>
  <c r="L5863" i="1" s="1"/>
  <c r="J5863" i="1"/>
  <c r="O5863" i="1" s="1"/>
  <c r="M5863" i="1"/>
  <c r="I5864" i="1"/>
  <c r="M5864" i="1" s="1"/>
  <c r="J5864" i="1"/>
  <c r="O5864" i="1" s="1"/>
  <c r="I5865" i="1"/>
  <c r="N5865" i="1" s="1"/>
  <c r="J5865" i="1"/>
  <c r="O5865" i="1" s="1"/>
  <c r="K5865" i="1"/>
  <c r="L5865" i="1"/>
  <c r="M5865" i="1"/>
  <c r="I5866" i="1"/>
  <c r="L5866" i="1" s="1"/>
  <c r="J5866" i="1"/>
  <c r="O5866" i="1" s="1"/>
  <c r="K5866" i="1"/>
  <c r="M5866" i="1"/>
  <c r="N5866" i="1"/>
  <c r="I5867" i="1"/>
  <c r="K5867" i="1" s="1"/>
  <c r="J5867" i="1"/>
  <c r="O5867" i="1" s="1"/>
  <c r="L5867" i="1"/>
  <c r="M5867" i="1"/>
  <c r="N5867" i="1"/>
  <c r="I5868" i="1"/>
  <c r="J5868" i="1"/>
  <c r="O5868" i="1" s="1"/>
  <c r="K5868" i="1"/>
  <c r="L5868" i="1"/>
  <c r="M5868" i="1"/>
  <c r="N5868" i="1"/>
  <c r="I5869" i="1"/>
  <c r="M5869" i="1" s="1"/>
  <c r="J5869" i="1"/>
  <c r="O5869" i="1" s="1"/>
  <c r="K5869" i="1"/>
  <c r="L5869" i="1"/>
  <c r="N5869" i="1"/>
  <c r="I5870" i="1"/>
  <c r="L5870" i="1" s="1"/>
  <c r="J5870" i="1"/>
  <c r="O5870" i="1" s="1"/>
  <c r="M5870" i="1"/>
  <c r="I5871" i="1"/>
  <c r="L5871" i="1" s="1"/>
  <c r="J5871" i="1"/>
  <c r="O5871" i="1" s="1"/>
  <c r="K5871" i="1"/>
  <c r="M5871" i="1"/>
  <c r="N5871" i="1"/>
  <c r="I5872" i="1"/>
  <c r="M5872" i="1" s="1"/>
  <c r="J5872" i="1"/>
  <c r="O5872" i="1" s="1"/>
  <c r="K5872" i="1"/>
  <c r="L5872" i="1"/>
  <c r="N5872" i="1"/>
  <c r="I5873" i="1"/>
  <c r="N5873" i="1" s="1"/>
  <c r="J5873" i="1"/>
  <c r="O5873" i="1" s="1"/>
  <c r="K5873" i="1"/>
  <c r="L5873" i="1"/>
  <c r="M5873" i="1"/>
  <c r="I5874" i="1"/>
  <c r="K5874" i="1" s="1"/>
  <c r="J5874" i="1"/>
  <c r="O5874" i="1" s="1"/>
  <c r="L5874" i="1"/>
  <c r="N5874" i="1"/>
  <c r="I5875" i="1"/>
  <c r="K5875" i="1" s="1"/>
  <c r="J5875" i="1"/>
  <c r="O5875" i="1" s="1"/>
  <c r="I5876" i="1"/>
  <c r="J5876" i="1"/>
  <c r="O5876" i="1" s="1"/>
  <c r="K5876" i="1"/>
  <c r="L5876" i="1"/>
  <c r="M5876" i="1"/>
  <c r="N5876" i="1"/>
  <c r="I5877" i="1"/>
  <c r="M5877" i="1" s="1"/>
  <c r="J5877" i="1"/>
  <c r="O5877" i="1" s="1"/>
  <c r="K5877" i="1"/>
  <c r="L5877" i="1"/>
  <c r="I5878" i="1"/>
  <c r="M5878" i="1" s="1"/>
  <c r="J5878" i="1"/>
  <c r="O5878" i="1" s="1"/>
  <c r="L5878" i="1"/>
  <c r="I5879" i="1"/>
  <c r="L5879" i="1" s="1"/>
  <c r="J5879" i="1"/>
  <c r="O5879" i="1" s="1"/>
  <c r="I5880" i="1"/>
  <c r="M5880" i="1" s="1"/>
  <c r="J5880" i="1"/>
  <c r="O5880" i="1" s="1"/>
  <c r="K5880" i="1"/>
  <c r="L5880" i="1"/>
  <c r="I5881" i="1"/>
  <c r="N5881" i="1" s="1"/>
  <c r="J5881" i="1"/>
  <c r="O5881" i="1" s="1"/>
  <c r="K5881" i="1"/>
  <c r="L5881" i="1"/>
  <c r="M5881" i="1"/>
  <c r="I5882" i="1"/>
  <c r="N5882" i="1" s="1"/>
  <c r="J5882" i="1"/>
  <c r="O5882" i="1" s="1"/>
  <c r="K5882" i="1"/>
  <c r="L5882" i="1"/>
  <c r="M5882" i="1"/>
  <c r="I5883" i="1"/>
  <c r="K5883" i="1" s="1"/>
  <c r="J5883" i="1"/>
  <c r="O5883" i="1" s="1"/>
  <c r="I5884" i="1"/>
  <c r="J5884" i="1"/>
  <c r="O5884" i="1" s="1"/>
  <c r="K5884" i="1"/>
  <c r="L5884" i="1"/>
  <c r="M5884" i="1"/>
  <c r="N5884" i="1"/>
  <c r="I5885" i="1"/>
  <c r="M5885" i="1" s="1"/>
  <c r="J5885" i="1"/>
  <c r="O5885" i="1" s="1"/>
  <c r="L5885" i="1"/>
  <c r="N5885" i="1"/>
  <c r="I5886" i="1"/>
  <c r="L5886" i="1" s="1"/>
  <c r="J5886" i="1"/>
  <c r="O5886" i="1" s="1"/>
  <c r="M5886" i="1"/>
  <c r="I5887" i="1"/>
  <c r="L5887" i="1" s="1"/>
  <c r="J5887" i="1"/>
  <c r="O5887" i="1" s="1"/>
  <c r="I5888" i="1"/>
  <c r="M5888" i="1" s="1"/>
  <c r="J5888" i="1"/>
  <c r="O5888" i="1" s="1"/>
  <c r="L5888" i="1"/>
  <c r="N5888" i="1"/>
  <c r="I5889" i="1"/>
  <c r="N5889" i="1" s="1"/>
  <c r="J5889" i="1"/>
  <c r="O5889" i="1" s="1"/>
  <c r="K5889" i="1"/>
  <c r="L5889" i="1"/>
  <c r="M5889" i="1"/>
  <c r="I5890" i="1"/>
  <c r="K5890" i="1" s="1"/>
  <c r="J5890" i="1"/>
  <c r="O5890" i="1" s="1"/>
  <c r="I5891" i="1"/>
  <c r="K5891" i="1" s="1"/>
  <c r="J5891" i="1"/>
  <c r="O5891" i="1" s="1"/>
  <c r="L5891" i="1"/>
  <c r="M5891" i="1"/>
  <c r="N5891" i="1"/>
  <c r="I5892" i="1"/>
  <c r="J5892" i="1"/>
  <c r="O5892" i="1" s="1"/>
  <c r="K5892" i="1"/>
  <c r="L5892" i="1"/>
  <c r="M5892" i="1"/>
  <c r="N5892" i="1"/>
  <c r="I5893" i="1"/>
  <c r="M5893" i="1" s="1"/>
  <c r="J5893" i="1"/>
  <c r="O5893" i="1" s="1"/>
  <c r="K5893" i="1"/>
  <c r="N5893" i="1"/>
  <c r="I5894" i="1"/>
  <c r="J5894" i="1"/>
  <c r="O5894" i="1" s="1"/>
  <c r="L5894" i="1"/>
  <c r="M5894" i="1"/>
  <c r="I5895" i="1"/>
  <c r="L5895" i="1" s="1"/>
  <c r="J5895" i="1"/>
  <c r="O5895" i="1" s="1"/>
  <c r="K5895" i="1"/>
  <c r="M5895" i="1"/>
  <c r="N5895" i="1"/>
  <c r="I5896" i="1"/>
  <c r="M5896" i="1" s="1"/>
  <c r="J5896" i="1"/>
  <c r="O5896" i="1" s="1"/>
  <c r="K5896" i="1"/>
  <c r="N5896" i="1"/>
  <c r="I5897" i="1"/>
  <c r="N5897" i="1" s="1"/>
  <c r="J5897" i="1"/>
  <c r="O5897" i="1" s="1"/>
  <c r="K5897" i="1"/>
  <c r="L5897" i="1"/>
  <c r="M5897" i="1"/>
  <c r="I5898" i="1"/>
  <c r="K5898" i="1" s="1"/>
  <c r="J5898" i="1"/>
  <c r="O5898" i="1" s="1"/>
  <c r="I5899" i="1"/>
  <c r="K5899" i="1" s="1"/>
  <c r="J5899" i="1"/>
  <c r="O5899" i="1" s="1"/>
  <c r="L5899" i="1"/>
  <c r="M5899" i="1"/>
  <c r="I5900" i="1"/>
  <c r="J5900" i="1"/>
  <c r="O5900" i="1" s="1"/>
  <c r="K5900" i="1"/>
  <c r="L5900" i="1"/>
  <c r="M5900" i="1"/>
  <c r="N5900" i="1"/>
  <c r="I5901" i="1"/>
  <c r="M5901" i="1" s="1"/>
  <c r="J5901" i="1"/>
  <c r="O5901" i="1" s="1"/>
  <c r="L5901" i="1"/>
  <c r="I5902" i="1"/>
  <c r="M5902" i="1" s="1"/>
  <c r="J5902" i="1"/>
  <c r="O5902" i="1" s="1"/>
  <c r="I5903" i="1"/>
  <c r="L5903" i="1" s="1"/>
  <c r="J5903" i="1"/>
  <c r="O5903" i="1" s="1"/>
  <c r="K5903" i="1"/>
  <c r="M5903" i="1"/>
  <c r="I5904" i="1"/>
  <c r="M5904" i="1" s="1"/>
  <c r="J5904" i="1"/>
  <c r="O5904" i="1" s="1"/>
  <c r="L5904" i="1"/>
  <c r="I5905" i="1"/>
  <c r="N5905" i="1" s="1"/>
  <c r="J5905" i="1"/>
  <c r="O5905" i="1" s="1"/>
  <c r="K5905" i="1"/>
  <c r="L5905" i="1"/>
  <c r="M5905" i="1"/>
  <c r="I5906" i="1"/>
  <c r="J5906" i="1"/>
  <c r="O5906" i="1" s="1"/>
  <c r="K5906" i="1"/>
  <c r="L5906" i="1"/>
  <c r="M5906" i="1"/>
  <c r="N5906" i="1"/>
  <c r="I5907" i="1"/>
  <c r="K5907" i="1" s="1"/>
  <c r="J5907" i="1"/>
  <c r="O5907" i="1" s="1"/>
  <c r="M5907" i="1"/>
  <c r="N5907" i="1"/>
  <c r="I5908" i="1"/>
  <c r="J5908" i="1"/>
  <c r="O5908" i="1" s="1"/>
  <c r="K5908" i="1"/>
  <c r="L5908" i="1"/>
  <c r="M5908" i="1"/>
  <c r="N5908" i="1"/>
  <c r="I5909" i="1"/>
  <c r="M5909" i="1" s="1"/>
  <c r="J5909" i="1"/>
  <c r="O5909" i="1" s="1"/>
  <c r="K5909" i="1"/>
  <c r="L5909" i="1"/>
  <c r="N5909" i="1"/>
  <c r="I5910" i="1"/>
  <c r="J5910" i="1"/>
  <c r="O5910" i="1" s="1"/>
  <c r="I5911" i="1"/>
  <c r="L5911" i="1" s="1"/>
  <c r="J5911" i="1"/>
  <c r="O5911" i="1" s="1"/>
  <c r="M5911" i="1"/>
  <c r="N5911" i="1"/>
  <c r="I5912" i="1"/>
  <c r="M5912" i="1" s="1"/>
  <c r="J5912" i="1"/>
  <c r="O5912" i="1" s="1"/>
  <c r="K5912" i="1"/>
  <c r="L5912" i="1"/>
  <c r="N5912" i="1"/>
  <c r="I5913" i="1"/>
  <c r="N5913" i="1" s="1"/>
  <c r="J5913" i="1"/>
  <c r="O5913" i="1" s="1"/>
  <c r="K5913" i="1"/>
  <c r="L5913" i="1"/>
  <c r="M5913" i="1"/>
  <c r="I5914" i="1"/>
  <c r="M5914" i="1" s="1"/>
  <c r="J5914" i="1"/>
  <c r="O5914" i="1" s="1"/>
  <c r="K5914" i="1"/>
  <c r="L5914" i="1"/>
  <c r="I5915" i="1"/>
  <c r="K5915" i="1" s="1"/>
  <c r="J5915" i="1"/>
  <c r="O5915" i="1" s="1"/>
  <c r="L5915" i="1"/>
  <c r="N5915" i="1"/>
  <c r="I5916" i="1"/>
  <c r="J5916" i="1"/>
  <c r="O5916" i="1" s="1"/>
  <c r="K5916" i="1"/>
  <c r="L5916" i="1"/>
  <c r="M5916" i="1"/>
  <c r="N5916" i="1"/>
  <c r="I5917" i="1"/>
  <c r="M5917" i="1" s="1"/>
  <c r="J5917" i="1"/>
  <c r="O5917" i="1" s="1"/>
  <c r="I5918" i="1"/>
  <c r="J5918" i="1"/>
  <c r="O5918" i="1" s="1"/>
  <c r="L5918" i="1"/>
  <c r="M5918" i="1"/>
  <c r="I5919" i="1"/>
  <c r="L5919" i="1" s="1"/>
  <c r="J5919" i="1"/>
  <c r="O5919" i="1" s="1"/>
  <c r="K5919" i="1"/>
  <c r="N5919" i="1"/>
  <c r="I5920" i="1"/>
  <c r="M5920" i="1" s="1"/>
  <c r="J5920" i="1"/>
  <c r="O5920" i="1" s="1"/>
  <c r="I5921" i="1"/>
  <c r="N5921" i="1" s="1"/>
  <c r="J5921" i="1"/>
  <c r="O5921" i="1" s="1"/>
  <c r="K5921" i="1"/>
  <c r="L5921" i="1"/>
  <c r="M5921" i="1"/>
  <c r="I5922" i="1"/>
  <c r="N5922" i="1" s="1"/>
  <c r="J5922" i="1"/>
  <c r="O5922" i="1" s="1"/>
  <c r="L5922" i="1"/>
  <c r="M5922" i="1"/>
  <c r="I5923" i="1"/>
  <c r="K5923" i="1" s="1"/>
  <c r="J5923" i="1"/>
  <c r="O5923" i="1" s="1"/>
  <c r="M5923" i="1"/>
  <c r="I5924" i="1"/>
  <c r="J5924" i="1"/>
  <c r="O5924" i="1" s="1"/>
  <c r="K5924" i="1"/>
  <c r="L5924" i="1"/>
  <c r="M5924" i="1"/>
  <c r="N5924" i="1"/>
  <c r="I5925" i="1"/>
  <c r="M5925" i="1" s="1"/>
  <c r="J5925" i="1"/>
  <c r="O5925" i="1" s="1"/>
  <c r="I5926" i="1"/>
  <c r="J5926" i="1"/>
  <c r="O5926" i="1" s="1"/>
  <c r="L5926" i="1"/>
  <c r="M5926" i="1"/>
  <c r="I5927" i="1"/>
  <c r="L5927" i="1" s="1"/>
  <c r="J5927" i="1"/>
  <c r="O5927" i="1" s="1"/>
  <c r="M5927" i="1"/>
  <c r="I5928" i="1"/>
  <c r="M5928" i="1" s="1"/>
  <c r="J5928" i="1"/>
  <c r="O5928" i="1" s="1"/>
  <c r="I5929" i="1"/>
  <c r="N5929" i="1" s="1"/>
  <c r="J5929" i="1"/>
  <c r="O5929" i="1" s="1"/>
  <c r="K5929" i="1"/>
  <c r="L5929" i="1"/>
  <c r="M5929" i="1"/>
  <c r="I5930" i="1"/>
  <c r="L5930" i="1" s="1"/>
  <c r="J5930" i="1"/>
  <c r="O5930" i="1" s="1"/>
  <c r="K5930" i="1"/>
  <c r="M5930" i="1"/>
  <c r="N5930" i="1"/>
  <c r="I5931" i="1"/>
  <c r="K5931" i="1" s="1"/>
  <c r="J5931" i="1"/>
  <c r="O5931" i="1" s="1"/>
  <c r="L5931" i="1"/>
  <c r="M5931" i="1"/>
  <c r="N5931" i="1"/>
  <c r="I5932" i="1"/>
  <c r="J5932" i="1"/>
  <c r="O5932" i="1" s="1"/>
  <c r="K5932" i="1"/>
  <c r="L5932" i="1"/>
  <c r="M5932" i="1"/>
  <c r="N5932" i="1"/>
  <c r="I5933" i="1"/>
  <c r="M5933" i="1" s="1"/>
  <c r="J5933" i="1"/>
  <c r="O5933" i="1" s="1"/>
  <c r="K5933" i="1"/>
  <c r="L5933" i="1"/>
  <c r="N5933" i="1"/>
  <c r="I5934" i="1"/>
  <c r="L5934" i="1" s="1"/>
  <c r="J5934" i="1"/>
  <c r="O5934" i="1" s="1"/>
  <c r="M5934" i="1"/>
  <c r="I5935" i="1"/>
  <c r="L5935" i="1" s="1"/>
  <c r="J5935" i="1"/>
  <c r="O5935" i="1" s="1"/>
  <c r="K5935" i="1"/>
  <c r="M5935" i="1"/>
  <c r="N5935" i="1"/>
  <c r="I5936" i="1"/>
  <c r="M5936" i="1" s="1"/>
  <c r="J5936" i="1"/>
  <c r="O5936" i="1" s="1"/>
  <c r="K5936" i="1"/>
  <c r="L5936" i="1"/>
  <c r="N5936" i="1"/>
  <c r="I5937" i="1"/>
  <c r="N5937" i="1" s="1"/>
  <c r="J5937" i="1"/>
  <c r="O5937" i="1" s="1"/>
  <c r="K5937" i="1"/>
  <c r="L5937" i="1"/>
  <c r="M5937" i="1"/>
  <c r="I5938" i="1"/>
  <c r="M5938" i="1" s="1"/>
  <c r="J5938" i="1"/>
  <c r="O5938" i="1" s="1"/>
  <c r="K5938" i="1"/>
  <c r="L5938" i="1"/>
  <c r="N5938" i="1"/>
  <c r="I5939" i="1"/>
  <c r="K5939" i="1" s="1"/>
  <c r="J5939" i="1"/>
  <c r="O5939" i="1" s="1"/>
  <c r="I5940" i="1"/>
  <c r="J5940" i="1"/>
  <c r="O5940" i="1" s="1"/>
  <c r="K5940" i="1"/>
  <c r="L5940" i="1"/>
  <c r="M5940" i="1"/>
  <c r="N5940" i="1"/>
  <c r="I5941" i="1"/>
  <c r="M5941" i="1" s="1"/>
  <c r="J5941" i="1"/>
  <c r="O5941" i="1" s="1"/>
  <c r="K5941" i="1"/>
  <c r="L5941" i="1"/>
  <c r="I5942" i="1"/>
  <c r="M5942" i="1" s="1"/>
  <c r="J5942" i="1"/>
  <c r="O5942" i="1" s="1"/>
  <c r="L5942" i="1"/>
  <c r="I5943" i="1"/>
  <c r="L5943" i="1" s="1"/>
  <c r="J5943" i="1"/>
  <c r="O5943" i="1" s="1"/>
  <c r="I5944" i="1"/>
  <c r="M5944" i="1" s="1"/>
  <c r="J5944" i="1"/>
  <c r="O5944" i="1" s="1"/>
  <c r="K5944" i="1"/>
  <c r="L5944" i="1"/>
  <c r="I5945" i="1"/>
  <c r="N5945" i="1" s="1"/>
  <c r="J5945" i="1"/>
  <c r="O5945" i="1" s="1"/>
  <c r="K5945" i="1"/>
  <c r="L5945" i="1"/>
  <c r="M5945" i="1"/>
  <c r="I5946" i="1"/>
  <c r="N5946" i="1" s="1"/>
  <c r="J5946" i="1"/>
  <c r="O5946" i="1" s="1"/>
  <c r="K5946" i="1"/>
  <c r="L5946" i="1"/>
  <c r="M5946" i="1"/>
  <c r="I5947" i="1"/>
  <c r="K5947" i="1" s="1"/>
  <c r="J5947" i="1"/>
  <c r="O5947" i="1" s="1"/>
  <c r="I5948" i="1"/>
  <c r="J5948" i="1"/>
  <c r="O5948" i="1" s="1"/>
  <c r="K5948" i="1"/>
  <c r="L5948" i="1"/>
  <c r="M5948" i="1"/>
  <c r="N5948" i="1"/>
  <c r="I5949" i="1"/>
  <c r="M5949" i="1" s="1"/>
  <c r="J5949" i="1"/>
  <c r="O5949" i="1" s="1"/>
  <c r="L5949" i="1"/>
  <c r="N5949" i="1"/>
  <c r="I5950" i="1"/>
  <c r="J5950" i="1"/>
  <c r="O5950" i="1" s="1"/>
  <c r="L5950" i="1"/>
  <c r="M5950" i="1"/>
  <c r="I5951" i="1"/>
  <c r="L5951" i="1" s="1"/>
  <c r="J5951" i="1"/>
  <c r="O5951" i="1" s="1"/>
  <c r="I5952" i="1"/>
  <c r="M5952" i="1" s="1"/>
  <c r="J5952" i="1"/>
  <c r="O5952" i="1" s="1"/>
  <c r="L5952" i="1"/>
  <c r="N5952" i="1"/>
  <c r="I5953" i="1"/>
  <c r="N5953" i="1" s="1"/>
  <c r="J5953" i="1"/>
  <c r="O5953" i="1" s="1"/>
  <c r="K5953" i="1"/>
  <c r="L5953" i="1"/>
  <c r="M5953" i="1"/>
  <c r="I5954" i="1"/>
  <c r="K5954" i="1" s="1"/>
  <c r="J5954" i="1"/>
  <c r="O5954" i="1" s="1"/>
  <c r="I5955" i="1"/>
  <c r="K5955" i="1" s="1"/>
  <c r="J5955" i="1"/>
  <c r="O5955" i="1" s="1"/>
  <c r="L5955" i="1"/>
  <c r="M5955" i="1"/>
  <c r="N5955" i="1"/>
  <c r="I5956" i="1"/>
  <c r="J5956" i="1"/>
  <c r="O5956" i="1" s="1"/>
  <c r="K5956" i="1"/>
  <c r="L5956" i="1"/>
  <c r="M5956" i="1"/>
  <c r="N5956" i="1"/>
  <c r="I5957" i="1"/>
  <c r="M5957" i="1" s="1"/>
  <c r="J5957" i="1"/>
  <c r="O5957" i="1" s="1"/>
  <c r="K5957" i="1"/>
  <c r="N5957" i="1"/>
  <c r="I5958" i="1"/>
  <c r="J5958" i="1"/>
  <c r="O5958" i="1" s="1"/>
  <c r="L5958" i="1"/>
  <c r="M5958" i="1"/>
  <c r="I5959" i="1"/>
  <c r="L5959" i="1" s="1"/>
  <c r="J5959" i="1"/>
  <c r="O5959" i="1" s="1"/>
  <c r="K5959" i="1"/>
  <c r="M5959" i="1"/>
  <c r="N5959" i="1"/>
  <c r="I5960" i="1"/>
  <c r="M5960" i="1" s="1"/>
  <c r="J5960" i="1"/>
  <c r="O5960" i="1" s="1"/>
  <c r="K5960" i="1"/>
  <c r="N5960" i="1"/>
  <c r="I5961" i="1"/>
  <c r="N5961" i="1" s="1"/>
  <c r="J5961" i="1"/>
  <c r="O5961" i="1" s="1"/>
  <c r="K5961" i="1"/>
  <c r="L5961" i="1"/>
  <c r="M5961" i="1"/>
  <c r="I5962" i="1"/>
  <c r="K5962" i="1" s="1"/>
  <c r="J5962" i="1"/>
  <c r="O5962" i="1" s="1"/>
  <c r="I5963" i="1"/>
  <c r="K5963" i="1" s="1"/>
  <c r="J5963" i="1"/>
  <c r="O5963" i="1" s="1"/>
  <c r="L5963" i="1"/>
  <c r="M5963" i="1"/>
  <c r="I5964" i="1"/>
  <c r="J5964" i="1"/>
  <c r="O5964" i="1" s="1"/>
  <c r="K5964" i="1"/>
  <c r="L5964" i="1"/>
  <c r="M5964" i="1"/>
  <c r="N5964" i="1"/>
  <c r="I5965" i="1"/>
  <c r="M5965" i="1" s="1"/>
  <c r="J5965" i="1"/>
  <c r="O5965" i="1" s="1"/>
  <c r="K5965" i="1"/>
  <c r="L5965" i="1"/>
  <c r="I5966" i="1"/>
  <c r="J5966" i="1"/>
  <c r="O5966" i="1" s="1"/>
  <c r="I5967" i="1"/>
  <c r="L5967" i="1" s="1"/>
  <c r="J5967" i="1"/>
  <c r="O5967" i="1" s="1"/>
  <c r="K5967" i="1"/>
  <c r="M5967" i="1"/>
  <c r="I5968" i="1"/>
  <c r="M5968" i="1" s="1"/>
  <c r="J5968" i="1"/>
  <c r="O5968" i="1" s="1"/>
  <c r="K5968" i="1"/>
  <c r="L5968" i="1"/>
  <c r="I5969" i="1"/>
  <c r="N5969" i="1" s="1"/>
  <c r="J5969" i="1"/>
  <c r="O5969" i="1" s="1"/>
  <c r="K5969" i="1"/>
  <c r="L5969" i="1"/>
  <c r="M5969" i="1"/>
  <c r="I5970" i="1"/>
  <c r="J5970" i="1"/>
  <c r="O5970" i="1" s="1"/>
  <c r="K5970" i="1"/>
  <c r="L5970" i="1"/>
  <c r="M5970" i="1"/>
  <c r="N5970" i="1"/>
  <c r="I5971" i="1"/>
  <c r="K5971" i="1" s="1"/>
  <c r="J5971" i="1"/>
  <c r="O5971" i="1" s="1"/>
  <c r="M5971" i="1"/>
  <c r="N5971" i="1"/>
  <c r="I5972" i="1"/>
  <c r="J5972" i="1"/>
  <c r="O5972" i="1" s="1"/>
  <c r="K5972" i="1"/>
  <c r="L5972" i="1"/>
  <c r="M5972" i="1"/>
  <c r="N5972" i="1"/>
  <c r="I5973" i="1"/>
  <c r="M5973" i="1" s="1"/>
  <c r="J5973" i="1"/>
  <c r="O5973" i="1" s="1"/>
  <c r="K5973" i="1"/>
  <c r="L5973" i="1"/>
  <c r="N5973" i="1"/>
  <c r="I5974" i="1"/>
  <c r="J5974" i="1"/>
  <c r="O5974" i="1" s="1"/>
  <c r="I5975" i="1"/>
  <c r="L5975" i="1" s="1"/>
  <c r="J5975" i="1"/>
  <c r="O5975" i="1" s="1"/>
  <c r="M5975" i="1"/>
  <c r="N5975" i="1"/>
  <c r="I5976" i="1"/>
  <c r="M5976" i="1" s="1"/>
  <c r="J5976" i="1"/>
  <c r="O5976" i="1" s="1"/>
  <c r="K5976" i="1"/>
  <c r="L5976" i="1"/>
  <c r="N5976" i="1"/>
  <c r="I5977" i="1"/>
  <c r="N5977" i="1" s="1"/>
  <c r="J5977" i="1"/>
  <c r="O5977" i="1" s="1"/>
  <c r="K5977" i="1"/>
  <c r="L5977" i="1"/>
  <c r="M5977" i="1"/>
  <c r="I5978" i="1"/>
  <c r="M5978" i="1" s="1"/>
  <c r="J5978" i="1"/>
  <c r="O5978" i="1" s="1"/>
  <c r="K5978" i="1"/>
  <c r="L5978" i="1"/>
  <c r="I5979" i="1"/>
  <c r="K5979" i="1" s="1"/>
  <c r="J5979" i="1"/>
  <c r="O5979" i="1" s="1"/>
  <c r="L5979" i="1"/>
  <c r="N5979" i="1"/>
  <c r="I5980" i="1"/>
  <c r="J5980" i="1"/>
  <c r="O5980" i="1" s="1"/>
  <c r="K5980" i="1"/>
  <c r="L5980" i="1"/>
  <c r="M5980" i="1"/>
  <c r="N5980" i="1"/>
  <c r="I5981" i="1"/>
  <c r="M5981" i="1" s="1"/>
  <c r="J5981" i="1"/>
  <c r="O5981" i="1" s="1"/>
  <c r="I5982" i="1"/>
  <c r="J5982" i="1"/>
  <c r="O5982" i="1" s="1"/>
  <c r="L5982" i="1"/>
  <c r="M5982" i="1"/>
  <c r="I5983" i="1"/>
  <c r="L5983" i="1" s="1"/>
  <c r="J5983" i="1"/>
  <c r="O5983" i="1" s="1"/>
  <c r="K5983" i="1"/>
  <c r="N5983" i="1"/>
  <c r="I5984" i="1"/>
  <c r="M5984" i="1" s="1"/>
  <c r="J5984" i="1"/>
  <c r="O5984" i="1" s="1"/>
  <c r="I5985" i="1"/>
  <c r="N5985" i="1" s="1"/>
  <c r="J5985" i="1"/>
  <c r="O5985" i="1" s="1"/>
  <c r="K5985" i="1"/>
  <c r="L5985" i="1"/>
  <c r="M5985" i="1"/>
  <c r="I5986" i="1"/>
  <c r="N5986" i="1" s="1"/>
  <c r="J5986" i="1"/>
  <c r="O5986" i="1" s="1"/>
  <c r="L5986" i="1"/>
  <c r="M5986" i="1"/>
  <c r="I5987" i="1"/>
  <c r="K5987" i="1" s="1"/>
  <c r="J5987" i="1"/>
  <c r="O5987" i="1" s="1"/>
  <c r="L5987" i="1"/>
  <c r="M5987" i="1"/>
  <c r="I5988" i="1"/>
  <c r="J5988" i="1"/>
  <c r="O5988" i="1" s="1"/>
  <c r="K5988" i="1"/>
  <c r="L5988" i="1"/>
  <c r="M5988" i="1"/>
  <c r="N5988" i="1"/>
  <c r="I5989" i="1"/>
  <c r="M5989" i="1" s="1"/>
  <c r="J5989" i="1"/>
  <c r="O5989" i="1" s="1"/>
  <c r="I5990" i="1"/>
  <c r="J5990" i="1"/>
  <c r="O5990" i="1" s="1"/>
  <c r="L5990" i="1"/>
  <c r="M5990" i="1"/>
  <c r="I5991" i="1"/>
  <c r="L5991" i="1" s="1"/>
  <c r="J5991" i="1"/>
  <c r="O5991" i="1" s="1"/>
  <c r="K5991" i="1"/>
  <c r="M5991" i="1"/>
  <c r="I5992" i="1"/>
  <c r="M5992" i="1" s="1"/>
  <c r="J5992" i="1"/>
  <c r="O5992" i="1" s="1"/>
  <c r="I5993" i="1"/>
  <c r="N5993" i="1" s="1"/>
  <c r="J5993" i="1"/>
  <c r="O5993" i="1" s="1"/>
  <c r="K5993" i="1"/>
  <c r="L5993" i="1"/>
  <c r="M5993" i="1"/>
  <c r="I5994" i="1"/>
  <c r="L5994" i="1" s="1"/>
  <c r="J5994" i="1"/>
  <c r="O5994" i="1" s="1"/>
  <c r="K5994" i="1"/>
  <c r="M5994" i="1"/>
  <c r="N5994" i="1"/>
  <c r="I5995" i="1"/>
  <c r="K5995" i="1" s="1"/>
  <c r="J5995" i="1"/>
  <c r="O5995" i="1" s="1"/>
  <c r="L5995" i="1"/>
  <c r="M5995" i="1"/>
  <c r="N5995" i="1"/>
  <c r="I5996" i="1"/>
  <c r="J5996" i="1"/>
  <c r="O5996" i="1" s="1"/>
  <c r="K5996" i="1"/>
  <c r="L5996" i="1"/>
  <c r="M5996" i="1"/>
  <c r="N5996" i="1"/>
  <c r="I5997" i="1"/>
  <c r="M5997" i="1" s="1"/>
  <c r="J5997" i="1"/>
  <c r="O5997" i="1" s="1"/>
  <c r="K5997" i="1"/>
  <c r="L5997" i="1"/>
  <c r="N5997" i="1"/>
  <c r="I5998" i="1"/>
  <c r="L5998" i="1" s="1"/>
  <c r="J5998" i="1"/>
  <c r="O5998" i="1" s="1"/>
  <c r="M5998" i="1"/>
  <c r="I5999" i="1"/>
  <c r="L5999" i="1" s="1"/>
  <c r="J5999" i="1"/>
  <c r="O5999" i="1" s="1"/>
  <c r="K5999" i="1"/>
  <c r="M5999" i="1"/>
  <c r="N5999" i="1"/>
  <c r="I6000" i="1"/>
  <c r="M6000" i="1" s="1"/>
  <c r="J6000" i="1"/>
  <c r="O6000" i="1" s="1"/>
  <c r="K6000" i="1"/>
  <c r="L6000" i="1"/>
  <c r="N6000" i="1"/>
  <c r="I6001" i="1"/>
  <c r="N6001" i="1" s="1"/>
  <c r="J6001" i="1"/>
  <c r="O6001" i="1" s="1"/>
  <c r="K6001" i="1"/>
  <c r="L6001" i="1"/>
  <c r="M6001" i="1"/>
  <c r="I6002" i="1"/>
  <c r="M6002" i="1" s="1"/>
  <c r="J6002" i="1"/>
  <c r="O6002" i="1" s="1"/>
  <c r="K6002" i="1"/>
  <c r="L6002" i="1"/>
  <c r="N6002" i="1"/>
  <c r="I6003" i="1"/>
  <c r="K6003" i="1" s="1"/>
  <c r="J6003" i="1"/>
  <c r="O6003" i="1" s="1"/>
  <c r="I6004" i="1"/>
  <c r="J6004" i="1"/>
  <c r="O6004" i="1" s="1"/>
  <c r="K6004" i="1"/>
  <c r="L6004" i="1"/>
  <c r="M6004" i="1"/>
  <c r="N6004" i="1"/>
  <c r="I6005" i="1"/>
  <c r="M6005" i="1" s="1"/>
  <c r="J6005" i="1"/>
  <c r="O6005" i="1" s="1"/>
  <c r="K6005" i="1"/>
  <c r="L6005" i="1"/>
  <c r="I6006" i="1"/>
  <c r="M6006" i="1" s="1"/>
  <c r="J6006" i="1"/>
  <c r="O6006" i="1" s="1"/>
  <c r="L6006" i="1"/>
  <c r="I6007" i="1"/>
  <c r="L6007" i="1" s="1"/>
  <c r="J6007" i="1"/>
  <c r="O6007" i="1" s="1"/>
  <c r="I6008" i="1"/>
  <c r="M6008" i="1" s="1"/>
  <c r="J6008" i="1"/>
  <c r="O6008" i="1" s="1"/>
  <c r="K6008" i="1"/>
  <c r="L6008" i="1"/>
  <c r="I6009" i="1"/>
  <c r="N6009" i="1" s="1"/>
  <c r="J6009" i="1"/>
  <c r="O6009" i="1" s="1"/>
  <c r="K6009" i="1"/>
  <c r="L6009" i="1"/>
  <c r="M6009" i="1"/>
  <c r="I6010" i="1"/>
  <c r="N6010" i="1" s="1"/>
  <c r="J6010" i="1"/>
  <c r="O6010" i="1" s="1"/>
  <c r="K6010" i="1"/>
  <c r="L6010" i="1"/>
  <c r="M6010" i="1"/>
  <c r="I6011" i="1"/>
  <c r="K6011" i="1" s="1"/>
  <c r="J6011" i="1"/>
  <c r="O6011" i="1" s="1"/>
  <c r="I6012" i="1"/>
  <c r="J6012" i="1"/>
  <c r="O6012" i="1" s="1"/>
  <c r="K6012" i="1"/>
  <c r="L6012" i="1"/>
  <c r="M6012" i="1"/>
  <c r="N6012" i="1"/>
  <c r="I6013" i="1"/>
  <c r="M6013" i="1" s="1"/>
  <c r="J6013" i="1"/>
  <c r="O6013" i="1" s="1"/>
  <c r="L6013" i="1"/>
  <c r="N6013" i="1"/>
  <c r="I6014" i="1"/>
  <c r="J6014" i="1"/>
  <c r="O6014" i="1" s="1"/>
  <c r="L6014" i="1"/>
  <c r="M6014" i="1"/>
  <c r="I6015" i="1"/>
  <c r="L6015" i="1" s="1"/>
  <c r="J6015" i="1"/>
  <c r="O6015" i="1" s="1"/>
  <c r="I6016" i="1"/>
  <c r="M6016" i="1" s="1"/>
  <c r="J6016" i="1"/>
  <c r="O6016" i="1" s="1"/>
  <c r="L6016" i="1"/>
  <c r="N6016" i="1"/>
  <c r="I6017" i="1"/>
  <c r="N6017" i="1" s="1"/>
  <c r="J6017" i="1"/>
  <c r="O6017" i="1" s="1"/>
  <c r="K6017" i="1"/>
  <c r="L6017" i="1"/>
  <c r="M6017" i="1"/>
  <c r="I6018" i="1"/>
  <c r="K6018" i="1" s="1"/>
  <c r="J6018" i="1"/>
  <c r="O6018" i="1" s="1"/>
  <c r="I6019" i="1"/>
  <c r="K6019" i="1" s="1"/>
  <c r="J6019" i="1"/>
  <c r="O6019" i="1" s="1"/>
  <c r="L6019" i="1"/>
  <c r="M6019" i="1"/>
  <c r="N6019" i="1"/>
  <c r="I6020" i="1"/>
  <c r="J6020" i="1"/>
  <c r="O6020" i="1" s="1"/>
  <c r="K6020" i="1"/>
  <c r="L6020" i="1"/>
  <c r="M6020" i="1"/>
  <c r="N6020" i="1"/>
  <c r="I6021" i="1"/>
  <c r="M6021" i="1" s="1"/>
  <c r="J6021" i="1"/>
  <c r="O6021" i="1" s="1"/>
  <c r="K6021" i="1"/>
  <c r="N6021" i="1"/>
  <c r="I6022" i="1"/>
  <c r="J6022" i="1"/>
  <c r="O6022" i="1" s="1"/>
  <c r="L6022" i="1"/>
  <c r="M6022" i="1"/>
  <c r="I6023" i="1"/>
  <c r="L6023" i="1" s="1"/>
  <c r="J6023" i="1"/>
  <c r="O6023" i="1" s="1"/>
  <c r="K6023" i="1"/>
  <c r="M6023" i="1"/>
  <c r="N6023" i="1"/>
  <c r="I6024" i="1"/>
  <c r="M6024" i="1" s="1"/>
  <c r="J6024" i="1"/>
  <c r="O6024" i="1" s="1"/>
  <c r="K6024" i="1"/>
  <c r="N6024" i="1"/>
  <c r="I6025" i="1"/>
  <c r="N6025" i="1" s="1"/>
  <c r="J6025" i="1"/>
  <c r="O6025" i="1" s="1"/>
  <c r="K6025" i="1"/>
  <c r="L6025" i="1"/>
  <c r="M6025" i="1"/>
  <c r="I6026" i="1"/>
  <c r="K6026" i="1" s="1"/>
  <c r="J6026" i="1"/>
  <c r="O6026" i="1" s="1"/>
  <c r="I6027" i="1"/>
  <c r="K6027" i="1" s="1"/>
  <c r="J6027" i="1"/>
  <c r="O6027" i="1" s="1"/>
  <c r="L6027" i="1"/>
  <c r="M6027" i="1"/>
  <c r="I6028" i="1"/>
  <c r="J6028" i="1"/>
  <c r="O6028" i="1" s="1"/>
  <c r="K6028" i="1"/>
  <c r="L6028" i="1"/>
  <c r="M6028" i="1"/>
  <c r="N6028" i="1"/>
  <c r="I6029" i="1"/>
  <c r="M6029" i="1" s="1"/>
  <c r="J6029" i="1"/>
  <c r="O6029" i="1" s="1"/>
  <c r="K6029" i="1"/>
  <c r="L6029" i="1"/>
  <c r="I6030" i="1"/>
  <c r="J6030" i="1"/>
  <c r="O6030" i="1" s="1"/>
  <c r="I6031" i="1"/>
  <c r="L6031" i="1" s="1"/>
  <c r="J6031" i="1"/>
  <c r="O6031" i="1" s="1"/>
  <c r="K6031" i="1"/>
  <c r="M6031" i="1"/>
  <c r="I6032" i="1"/>
  <c r="M6032" i="1" s="1"/>
  <c r="J6032" i="1"/>
  <c r="O6032" i="1" s="1"/>
  <c r="K6032" i="1"/>
  <c r="L6032" i="1"/>
  <c r="I6033" i="1"/>
  <c r="N6033" i="1" s="1"/>
  <c r="J6033" i="1"/>
  <c r="O6033" i="1" s="1"/>
  <c r="K6033" i="1"/>
  <c r="L6033" i="1"/>
  <c r="M6033" i="1"/>
  <c r="I6034" i="1"/>
  <c r="J6034" i="1"/>
  <c r="O6034" i="1" s="1"/>
  <c r="K6034" i="1"/>
  <c r="L6034" i="1"/>
  <c r="M6034" i="1"/>
  <c r="N6034" i="1"/>
  <c r="I6035" i="1"/>
  <c r="K6035" i="1" s="1"/>
  <c r="J6035" i="1"/>
  <c r="O6035" i="1" s="1"/>
  <c r="M6035" i="1"/>
  <c r="N6035" i="1"/>
  <c r="I6036" i="1"/>
  <c r="J6036" i="1"/>
  <c r="O6036" i="1" s="1"/>
  <c r="K6036" i="1"/>
  <c r="L6036" i="1"/>
  <c r="M6036" i="1"/>
  <c r="N6036" i="1"/>
  <c r="I6037" i="1"/>
  <c r="M6037" i="1" s="1"/>
  <c r="J6037" i="1"/>
  <c r="O6037" i="1" s="1"/>
  <c r="K6037" i="1"/>
  <c r="L6037" i="1"/>
  <c r="N6037" i="1"/>
  <c r="I6038" i="1"/>
  <c r="J6038" i="1"/>
  <c r="O6038" i="1" s="1"/>
  <c r="I6039" i="1"/>
  <c r="L6039" i="1" s="1"/>
  <c r="J6039" i="1"/>
  <c r="O6039" i="1" s="1"/>
  <c r="M6039" i="1"/>
  <c r="N6039" i="1"/>
  <c r="I6040" i="1"/>
  <c r="M6040" i="1" s="1"/>
  <c r="J6040" i="1"/>
  <c r="O6040" i="1" s="1"/>
  <c r="K6040" i="1"/>
  <c r="L6040" i="1"/>
  <c r="N6040" i="1"/>
  <c r="I6041" i="1"/>
  <c r="N6041" i="1" s="1"/>
  <c r="J6041" i="1"/>
  <c r="O6041" i="1" s="1"/>
  <c r="K6041" i="1"/>
  <c r="L6041" i="1"/>
  <c r="M6041" i="1"/>
  <c r="I6042" i="1"/>
  <c r="M6042" i="1" s="1"/>
  <c r="J6042" i="1"/>
  <c r="O6042" i="1" s="1"/>
  <c r="K6042" i="1"/>
  <c r="L6042" i="1"/>
  <c r="I6043" i="1"/>
  <c r="K6043" i="1" s="1"/>
  <c r="J6043" i="1"/>
  <c r="O6043" i="1" s="1"/>
  <c r="L6043" i="1"/>
  <c r="N6043" i="1"/>
  <c r="I6044" i="1"/>
  <c r="J6044" i="1"/>
  <c r="O6044" i="1" s="1"/>
  <c r="K6044" i="1"/>
  <c r="L6044" i="1"/>
  <c r="M6044" i="1"/>
  <c r="N6044" i="1"/>
  <c r="I6045" i="1"/>
  <c r="M6045" i="1" s="1"/>
  <c r="J6045" i="1"/>
  <c r="O6045" i="1" s="1"/>
  <c r="I6046" i="1"/>
  <c r="J6046" i="1"/>
  <c r="O6046" i="1" s="1"/>
  <c r="L6046" i="1"/>
  <c r="M6046" i="1"/>
  <c r="I6047" i="1"/>
  <c r="L6047" i="1" s="1"/>
  <c r="J6047" i="1"/>
  <c r="O6047" i="1" s="1"/>
  <c r="K6047" i="1"/>
  <c r="N6047" i="1"/>
  <c r="I6048" i="1"/>
  <c r="M6048" i="1" s="1"/>
  <c r="J6048" i="1"/>
  <c r="O6048" i="1" s="1"/>
  <c r="I6049" i="1"/>
  <c r="N6049" i="1" s="1"/>
  <c r="J6049" i="1"/>
  <c r="O6049" i="1" s="1"/>
  <c r="K6049" i="1"/>
  <c r="L6049" i="1"/>
  <c r="M6049" i="1"/>
  <c r="I6050" i="1"/>
  <c r="N6050" i="1" s="1"/>
  <c r="J6050" i="1"/>
  <c r="O6050" i="1" s="1"/>
  <c r="L6050" i="1"/>
  <c r="M6050" i="1"/>
  <c r="I6051" i="1"/>
  <c r="K6051" i="1" s="1"/>
  <c r="J6051" i="1"/>
  <c r="O6051" i="1" s="1"/>
  <c r="L6051" i="1"/>
  <c r="M6051" i="1"/>
  <c r="I6052" i="1"/>
  <c r="J6052" i="1"/>
  <c r="O6052" i="1" s="1"/>
  <c r="K6052" i="1"/>
  <c r="L6052" i="1"/>
  <c r="M6052" i="1"/>
  <c r="N6052" i="1"/>
  <c r="I6053" i="1"/>
  <c r="M6053" i="1" s="1"/>
  <c r="J6053" i="1"/>
  <c r="O6053" i="1" s="1"/>
  <c r="I6054" i="1"/>
  <c r="J6054" i="1"/>
  <c r="O6054" i="1" s="1"/>
  <c r="L6054" i="1"/>
  <c r="M6054" i="1"/>
  <c r="I6055" i="1"/>
  <c r="L6055" i="1" s="1"/>
  <c r="J6055" i="1"/>
  <c r="O6055" i="1" s="1"/>
  <c r="K6055" i="1"/>
  <c r="M6055" i="1"/>
  <c r="I6056" i="1"/>
  <c r="M6056" i="1" s="1"/>
  <c r="J6056" i="1"/>
  <c r="O6056" i="1" s="1"/>
  <c r="I6057" i="1"/>
  <c r="N6057" i="1" s="1"/>
  <c r="J6057" i="1"/>
  <c r="O6057" i="1" s="1"/>
  <c r="K6057" i="1"/>
  <c r="L6057" i="1"/>
  <c r="M6057" i="1"/>
  <c r="I6058" i="1"/>
  <c r="L6058" i="1" s="1"/>
  <c r="J6058" i="1"/>
  <c r="O6058" i="1" s="1"/>
  <c r="K6058" i="1"/>
  <c r="M6058" i="1"/>
  <c r="N6058" i="1"/>
  <c r="I6059" i="1"/>
  <c r="K6059" i="1" s="1"/>
  <c r="J6059" i="1"/>
  <c r="O6059" i="1" s="1"/>
  <c r="L6059" i="1"/>
  <c r="M6059" i="1"/>
  <c r="N6059" i="1"/>
  <c r="I6060" i="1"/>
  <c r="J6060" i="1"/>
  <c r="O6060" i="1" s="1"/>
  <c r="K6060" i="1"/>
  <c r="L6060" i="1"/>
  <c r="M6060" i="1"/>
  <c r="N6060" i="1"/>
  <c r="I6061" i="1"/>
  <c r="M6061" i="1" s="1"/>
  <c r="J6061" i="1"/>
  <c r="O6061" i="1" s="1"/>
  <c r="K6061" i="1"/>
  <c r="L6061" i="1"/>
  <c r="N6061" i="1"/>
  <c r="I6062" i="1"/>
  <c r="L6062" i="1" s="1"/>
  <c r="J6062" i="1"/>
  <c r="O6062" i="1" s="1"/>
  <c r="M6062" i="1"/>
  <c r="I6063" i="1"/>
  <c r="L6063" i="1" s="1"/>
  <c r="J6063" i="1"/>
  <c r="O6063" i="1" s="1"/>
  <c r="K6063" i="1"/>
  <c r="M6063" i="1"/>
  <c r="N6063" i="1"/>
  <c r="I6064" i="1"/>
  <c r="M6064" i="1" s="1"/>
  <c r="J6064" i="1"/>
  <c r="O6064" i="1" s="1"/>
  <c r="K6064" i="1"/>
  <c r="L6064" i="1"/>
  <c r="N6064" i="1"/>
  <c r="I6065" i="1"/>
  <c r="N6065" i="1" s="1"/>
  <c r="J6065" i="1"/>
  <c r="O6065" i="1" s="1"/>
  <c r="K6065" i="1"/>
  <c r="L6065" i="1"/>
  <c r="M6065" i="1"/>
  <c r="I6066" i="1"/>
  <c r="M6066" i="1" s="1"/>
  <c r="J6066" i="1"/>
  <c r="O6066" i="1" s="1"/>
  <c r="K6066" i="1"/>
  <c r="L6066" i="1"/>
  <c r="N6066" i="1"/>
  <c r="I6067" i="1"/>
  <c r="K6067" i="1" s="1"/>
  <c r="J6067" i="1"/>
  <c r="O6067" i="1" s="1"/>
  <c r="I6068" i="1"/>
  <c r="J6068" i="1"/>
  <c r="O6068" i="1" s="1"/>
  <c r="K6068" i="1"/>
  <c r="L6068" i="1"/>
  <c r="M6068" i="1"/>
  <c r="N6068" i="1"/>
  <c r="I6069" i="1"/>
  <c r="M6069" i="1" s="1"/>
  <c r="J6069" i="1"/>
  <c r="O6069" i="1" s="1"/>
  <c r="K6069" i="1"/>
  <c r="L6069" i="1"/>
  <c r="I6070" i="1"/>
  <c r="M6070" i="1" s="1"/>
  <c r="J6070" i="1"/>
  <c r="O6070" i="1" s="1"/>
  <c r="L6070" i="1"/>
  <c r="I6071" i="1"/>
  <c r="L6071" i="1" s="1"/>
  <c r="J6071" i="1"/>
  <c r="O6071" i="1" s="1"/>
  <c r="I6072" i="1"/>
  <c r="M6072" i="1" s="1"/>
  <c r="J6072" i="1"/>
  <c r="O6072" i="1" s="1"/>
  <c r="K6072" i="1"/>
  <c r="L6072" i="1"/>
  <c r="I6073" i="1"/>
  <c r="N6073" i="1" s="1"/>
  <c r="J6073" i="1"/>
  <c r="O6073" i="1" s="1"/>
  <c r="K6073" i="1"/>
  <c r="L6073" i="1"/>
  <c r="M6073" i="1"/>
  <c r="I6074" i="1"/>
  <c r="N6074" i="1" s="1"/>
  <c r="J6074" i="1"/>
  <c r="O6074" i="1" s="1"/>
  <c r="K6074" i="1"/>
  <c r="L6074" i="1"/>
  <c r="M6074" i="1"/>
  <c r="I6075" i="1"/>
  <c r="K6075" i="1" s="1"/>
  <c r="J6075" i="1"/>
  <c r="O6075" i="1" s="1"/>
  <c r="I6076" i="1"/>
  <c r="J6076" i="1"/>
  <c r="O6076" i="1" s="1"/>
  <c r="K6076" i="1"/>
  <c r="L6076" i="1"/>
  <c r="M6076" i="1"/>
  <c r="N6076" i="1"/>
  <c r="I6077" i="1"/>
  <c r="M6077" i="1" s="1"/>
  <c r="J6077" i="1"/>
  <c r="O6077" i="1" s="1"/>
  <c r="L6077" i="1"/>
  <c r="N6077" i="1"/>
  <c r="I6078" i="1"/>
  <c r="J6078" i="1"/>
  <c r="O6078" i="1" s="1"/>
  <c r="L6078" i="1"/>
  <c r="M6078" i="1"/>
  <c r="I6079" i="1"/>
  <c r="L6079" i="1" s="1"/>
  <c r="J6079" i="1"/>
  <c r="O6079" i="1" s="1"/>
  <c r="I6080" i="1"/>
  <c r="M6080" i="1" s="1"/>
  <c r="J6080" i="1"/>
  <c r="O6080" i="1" s="1"/>
  <c r="L6080" i="1"/>
  <c r="N6080" i="1"/>
  <c r="I6081" i="1"/>
  <c r="N6081" i="1" s="1"/>
  <c r="J6081" i="1"/>
  <c r="O6081" i="1" s="1"/>
  <c r="K6081" i="1"/>
  <c r="L6081" i="1"/>
  <c r="M6081" i="1"/>
  <c r="I6082" i="1"/>
  <c r="K6082" i="1" s="1"/>
  <c r="J6082" i="1"/>
  <c r="O6082" i="1" s="1"/>
  <c r="I6083" i="1"/>
  <c r="K6083" i="1" s="1"/>
  <c r="J6083" i="1"/>
  <c r="O6083" i="1" s="1"/>
  <c r="L6083" i="1"/>
  <c r="M6083" i="1"/>
  <c r="N6083" i="1"/>
  <c r="I6084" i="1"/>
  <c r="J6084" i="1"/>
  <c r="O6084" i="1" s="1"/>
  <c r="K6084" i="1"/>
  <c r="L6084" i="1"/>
  <c r="M6084" i="1"/>
  <c r="N6084" i="1"/>
  <c r="I6085" i="1"/>
  <c r="M6085" i="1" s="1"/>
  <c r="J6085" i="1"/>
  <c r="O6085" i="1" s="1"/>
  <c r="K6085" i="1"/>
  <c r="N6085" i="1"/>
  <c r="I6086" i="1"/>
  <c r="J6086" i="1"/>
  <c r="O6086" i="1" s="1"/>
  <c r="L6086" i="1"/>
  <c r="M6086" i="1"/>
  <c r="I6087" i="1"/>
  <c r="L6087" i="1" s="1"/>
  <c r="J6087" i="1"/>
  <c r="O6087" i="1" s="1"/>
  <c r="K6087" i="1"/>
  <c r="M6087" i="1"/>
  <c r="N6087" i="1"/>
  <c r="I6088" i="1"/>
  <c r="M6088" i="1" s="1"/>
  <c r="J6088" i="1"/>
  <c r="O6088" i="1" s="1"/>
  <c r="K6088" i="1"/>
  <c r="N6088" i="1"/>
  <c r="I6089" i="1"/>
  <c r="N6089" i="1" s="1"/>
  <c r="J6089" i="1"/>
  <c r="O6089" i="1" s="1"/>
  <c r="K6089" i="1"/>
  <c r="L6089" i="1"/>
  <c r="M6089" i="1"/>
  <c r="I6090" i="1"/>
  <c r="K6090" i="1" s="1"/>
  <c r="J6090" i="1"/>
  <c r="O6090" i="1" s="1"/>
  <c r="I6091" i="1"/>
  <c r="K6091" i="1" s="1"/>
  <c r="J6091" i="1"/>
  <c r="O6091" i="1" s="1"/>
  <c r="L6091" i="1"/>
  <c r="M6091" i="1"/>
  <c r="I6092" i="1"/>
  <c r="J6092" i="1"/>
  <c r="O6092" i="1" s="1"/>
  <c r="K6092" i="1"/>
  <c r="L6092" i="1"/>
  <c r="M6092" i="1"/>
  <c r="N6092" i="1"/>
  <c r="I6093" i="1"/>
  <c r="M6093" i="1" s="1"/>
  <c r="J6093" i="1"/>
  <c r="O6093" i="1" s="1"/>
  <c r="K6093" i="1"/>
  <c r="L6093" i="1"/>
  <c r="I6094" i="1"/>
  <c r="J6094" i="1"/>
  <c r="O6094" i="1" s="1"/>
  <c r="I6095" i="1"/>
  <c r="L6095" i="1" s="1"/>
  <c r="J6095" i="1"/>
  <c r="O6095" i="1" s="1"/>
  <c r="K6095" i="1"/>
  <c r="M6095" i="1"/>
  <c r="I6096" i="1"/>
  <c r="M6096" i="1" s="1"/>
  <c r="J6096" i="1"/>
  <c r="O6096" i="1" s="1"/>
  <c r="K6096" i="1"/>
  <c r="L6096" i="1"/>
  <c r="I6097" i="1"/>
  <c r="N6097" i="1" s="1"/>
  <c r="J6097" i="1"/>
  <c r="O6097" i="1" s="1"/>
  <c r="K6097" i="1"/>
  <c r="L6097" i="1"/>
  <c r="M6097" i="1"/>
  <c r="I6098" i="1"/>
  <c r="J6098" i="1"/>
  <c r="O6098" i="1" s="1"/>
  <c r="K6098" i="1"/>
  <c r="L6098" i="1"/>
  <c r="M6098" i="1"/>
  <c r="N6098" i="1"/>
  <c r="I6099" i="1"/>
  <c r="K6099" i="1" s="1"/>
  <c r="J6099" i="1"/>
  <c r="O6099" i="1" s="1"/>
  <c r="M6099" i="1"/>
  <c r="N6099" i="1"/>
  <c r="I6100" i="1"/>
  <c r="J6100" i="1"/>
  <c r="O6100" i="1" s="1"/>
  <c r="K6100" i="1"/>
  <c r="L6100" i="1"/>
  <c r="M6100" i="1"/>
  <c r="N6100" i="1"/>
  <c r="I6101" i="1"/>
  <c r="M6101" i="1" s="1"/>
  <c r="J6101" i="1"/>
  <c r="O6101" i="1" s="1"/>
  <c r="K6101" i="1"/>
  <c r="L6101" i="1"/>
  <c r="N6101" i="1"/>
  <c r="I6102" i="1"/>
  <c r="J6102" i="1"/>
  <c r="O6102" i="1" s="1"/>
  <c r="I6103" i="1"/>
  <c r="L6103" i="1" s="1"/>
  <c r="J6103" i="1"/>
  <c r="O6103" i="1" s="1"/>
  <c r="M6103" i="1"/>
  <c r="N6103" i="1"/>
  <c r="I6104" i="1"/>
  <c r="M6104" i="1" s="1"/>
  <c r="J6104" i="1"/>
  <c r="O6104" i="1" s="1"/>
  <c r="K6104" i="1"/>
  <c r="L6104" i="1"/>
  <c r="N6104" i="1"/>
  <c r="I6105" i="1"/>
  <c r="N6105" i="1" s="1"/>
  <c r="J6105" i="1"/>
  <c r="O6105" i="1" s="1"/>
  <c r="K6105" i="1"/>
  <c r="L6105" i="1"/>
  <c r="M6105" i="1"/>
  <c r="I6106" i="1"/>
  <c r="M6106" i="1" s="1"/>
  <c r="J6106" i="1"/>
  <c r="O6106" i="1" s="1"/>
  <c r="K6106" i="1"/>
  <c r="L6106" i="1"/>
  <c r="I6107" i="1"/>
  <c r="K6107" i="1" s="1"/>
  <c r="J6107" i="1"/>
  <c r="O6107" i="1" s="1"/>
  <c r="L6107" i="1"/>
  <c r="N6107" i="1"/>
  <c r="I6108" i="1"/>
  <c r="J6108" i="1"/>
  <c r="O6108" i="1" s="1"/>
  <c r="K6108" i="1"/>
  <c r="L6108" i="1"/>
  <c r="M6108" i="1"/>
  <c r="N6108" i="1"/>
  <c r="I6109" i="1"/>
  <c r="M6109" i="1" s="1"/>
  <c r="J6109" i="1"/>
  <c r="O6109" i="1" s="1"/>
  <c r="I6110" i="1"/>
  <c r="J6110" i="1"/>
  <c r="O6110" i="1" s="1"/>
  <c r="L6110" i="1"/>
  <c r="M6110" i="1"/>
  <c r="I6111" i="1"/>
  <c r="L6111" i="1" s="1"/>
  <c r="J6111" i="1"/>
  <c r="O6111" i="1" s="1"/>
  <c r="K6111" i="1"/>
  <c r="N6111" i="1"/>
  <c r="I6112" i="1"/>
  <c r="M6112" i="1" s="1"/>
  <c r="J6112" i="1"/>
  <c r="O6112" i="1" s="1"/>
  <c r="I6113" i="1"/>
  <c r="N6113" i="1" s="1"/>
  <c r="J6113" i="1"/>
  <c r="O6113" i="1" s="1"/>
  <c r="K6113" i="1"/>
  <c r="L6113" i="1"/>
  <c r="M6113" i="1"/>
  <c r="I6114" i="1"/>
  <c r="N6114" i="1" s="1"/>
  <c r="J6114" i="1"/>
  <c r="O6114" i="1" s="1"/>
  <c r="L6114" i="1"/>
  <c r="M6114" i="1"/>
  <c r="I6115" i="1"/>
  <c r="K6115" i="1" s="1"/>
  <c r="J6115" i="1"/>
  <c r="O6115" i="1" s="1"/>
  <c r="L6115" i="1"/>
  <c r="M6115" i="1"/>
  <c r="I6116" i="1"/>
  <c r="J6116" i="1"/>
  <c r="O6116" i="1" s="1"/>
  <c r="K6116" i="1"/>
  <c r="L6116" i="1"/>
  <c r="M6116" i="1"/>
  <c r="N6116" i="1"/>
  <c r="I6117" i="1"/>
  <c r="M6117" i="1" s="1"/>
  <c r="J6117" i="1"/>
  <c r="O6117" i="1" s="1"/>
  <c r="I6118" i="1"/>
  <c r="J6118" i="1"/>
  <c r="O6118" i="1" s="1"/>
  <c r="L6118" i="1"/>
  <c r="M6118" i="1"/>
  <c r="I6119" i="1"/>
  <c r="L6119" i="1" s="1"/>
  <c r="J6119" i="1"/>
  <c r="O6119" i="1" s="1"/>
  <c r="K6119" i="1"/>
  <c r="M6119" i="1"/>
  <c r="I6120" i="1"/>
  <c r="M6120" i="1" s="1"/>
  <c r="J6120" i="1"/>
  <c r="O6120" i="1" s="1"/>
  <c r="I6121" i="1"/>
  <c r="N6121" i="1" s="1"/>
  <c r="J6121" i="1"/>
  <c r="O6121" i="1" s="1"/>
  <c r="K6121" i="1"/>
  <c r="L6121" i="1"/>
  <c r="M6121" i="1"/>
  <c r="I6122" i="1"/>
  <c r="L6122" i="1" s="1"/>
  <c r="J6122" i="1"/>
  <c r="O6122" i="1" s="1"/>
  <c r="K6122" i="1"/>
  <c r="M6122" i="1"/>
  <c r="N6122" i="1"/>
  <c r="I6123" i="1"/>
  <c r="K6123" i="1" s="1"/>
  <c r="J6123" i="1"/>
  <c r="O6123" i="1" s="1"/>
  <c r="L6123" i="1"/>
  <c r="M6123" i="1"/>
  <c r="N6123" i="1"/>
  <c r="I6124" i="1"/>
  <c r="J6124" i="1"/>
  <c r="O6124" i="1" s="1"/>
  <c r="K6124" i="1"/>
  <c r="L6124" i="1"/>
  <c r="M6124" i="1"/>
  <c r="N6124" i="1"/>
  <c r="I6125" i="1"/>
  <c r="M6125" i="1" s="1"/>
  <c r="J6125" i="1"/>
  <c r="O6125" i="1" s="1"/>
  <c r="K6125" i="1"/>
  <c r="L6125" i="1"/>
  <c r="N6125" i="1"/>
  <c r="I6126" i="1"/>
  <c r="L6126" i="1" s="1"/>
  <c r="J6126" i="1"/>
  <c r="O6126" i="1" s="1"/>
  <c r="M6126" i="1"/>
  <c r="I6127" i="1"/>
  <c r="L6127" i="1" s="1"/>
  <c r="J6127" i="1"/>
  <c r="O6127" i="1" s="1"/>
  <c r="K6127" i="1"/>
  <c r="M6127" i="1"/>
  <c r="N6127" i="1"/>
  <c r="I6128" i="1"/>
  <c r="M6128" i="1" s="1"/>
  <c r="J6128" i="1"/>
  <c r="O6128" i="1" s="1"/>
  <c r="K6128" i="1"/>
  <c r="L6128" i="1"/>
  <c r="N6128" i="1"/>
  <c r="I6129" i="1"/>
  <c r="N6129" i="1" s="1"/>
  <c r="J6129" i="1"/>
  <c r="O6129" i="1" s="1"/>
  <c r="K6129" i="1"/>
  <c r="L6129" i="1"/>
  <c r="M6129" i="1"/>
  <c r="I6130" i="1"/>
  <c r="M6130" i="1" s="1"/>
  <c r="J6130" i="1"/>
  <c r="O6130" i="1" s="1"/>
  <c r="K6130" i="1"/>
  <c r="L6130" i="1"/>
  <c r="N6130" i="1"/>
  <c r="I6131" i="1"/>
  <c r="K6131" i="1" s="1"/>
  <c r="J6131" i="1"/>
  <c r="O6131" i="1" s="1"/>
  <c r="I6132" i="1"/>
  <c r="J6132" i="1"/>
  <c r="O6132" i="1" s="1"/>
  <c r="K6132" i="1"/>
  <c r="L6132" i="1"/>
  <c r="M6132" i="1"/>
  <c r="N6132" i="1"/>
  <c r="I6133" i="1"/>
  <c r="M6133" i="1" s="1"/>
  <c r="J6133" i="1"/>
  <c r="O6133" i="1" s="1"/>
  <c r="K6133" i="1"/>
  <c r="L6133" i="1"/>
  <c r="I6134" i="1"/>
  <c r="M6134" i="1" s="1"/>
  <c r="J6134" i="1"/>
  <c r="O6134" i="1" s="1"/>
  <c r="L6134" i="1"/>
  <c r="I6135" i="1"/>
  <c r="L6135" i="1" s="1"/>
  <c r="J6135" i="1"/>
  <c r="O6135" i="1" s="1"/>
  <c r="I6136" i="1"/>
  <c r="M6136" i="1" s="1"/>
  <c r="J6136" i="1"/>
  <c r="O6136" i="1" s="1"/>
  <c r="K6136" i="1"/>
  <c r="L6136" i="1"/>
  <c r="I6137" i="1"/>
  <c r="N6137" i="1" s="1"/>
  <c r="J6137" i="1"/>
  <c r="O6137" i="1" s="1"/>
  <c r="K6137" i="1"/>
  <c r="L6137" i="1"/>
  <c r="M6137" i="1"/>
  <c r="I6138" i="1"/>
  <c r="N6138" i="1" s="1"/>
  <c r="J6138" i="1"/>
  <c r="O6138" i="1" s="1"/>
  <c r="K6138" i="1"/>
  <c r="L6138" i="1"/>
  <c r="M6138" i="1"/>
  <c r="I6139" i="1"/>
  <c r="K6139" i="1" s="1"/>
  <c r="J6139" i="1"/>
  <c r="O6139" i="1" s="1"/>
  <c r="I6140" i="1"/>
  <c r="J6140" i="1"/>
  <c r="O6140" i="1" s="1"/>
  <c r="K6140" i="1"/>
  <c r="L6140" i="1"/>
  <c r="M6140" i="1"/>
  <c r="N6140" i="1"/>
  <c r="I6141" i="1"/>
  <c r="M6141" i="1" s="1"/>
  <c r="J6141" i="1"/>
  <c r="O6141" i="1" s="1"/>
  <c r="L6141" i="1"/>
  <c r="N6141" i="1"/>
  <c r="I6142" i="1"/>
  <c r="J6142" i="1"/>
  <c r="O6142" i="1" s="1"/>
  <c r="L6142" i="1"/>
  <c r="M6142" i="1"/>
  <c r="I6143" i="1"/>
  <c r="L6143" i="1" s="1"/>
  <c r="J6143" i="1"/>
  <c r="O6143" i="1" s="1"/>
  <c r="I6144" i="1"/>
  <c r="M6144" i="1" s="1"/>
  <c r="J6144" i="1"/>
  <c r="O6144" i="1" s="1"/>
  <c r="L6144" i="1"/>
  <c r="N6144" i="1"/>
  <c r="I6145" i="1"/>
  <c r="N6145" i="1" s="1"/>
  <c r="J6145" i="1"/>
  <c r="O6145" i="1" s="1"/>
  <c r="K6145" i="1"/>
  <c r="L6145" i="1"/>
  <c r="M6145" i="1"/>
  <c r="I6146" i="1"/>
  <c r="K6146" i="1" s="1"/>
  <c r="J6146" i="1"/>
  <c r="O6146" i="1" s="1"/>
  <c r="I6147" i="1"/>
  <c r="K6147" i="1" s="1"/>
  <c r="J6147" i="1"/>
  <c r="O6147" i="1" s="1"/>
  <c r="L6147" i="1"/>
  <c r="M6147" i="1"/>
  <c r="N6147" i="1"/>
  <c r="I6148" i="1"/>
  <c r="J6148" i="1"/>
  <c r="O6148" i="1" s="1"/>
  <c r="K6148" i="1"/>
  <c r="L6148" i="1"/>
  <c r="M6148" i="1"/>
  <c r="N6148" i="1"/>
  <c r="I6149" i="1"/>
  <c r="M6149" i="1" s="1"/>
  <c r="J6149" i="1"/>
  <c r="O6149" i="1" s="1"/>
  <c r="K6149" i="1"/>
  <c r="N6149" i="1"/>
  <c r="I6150" i="1"/>
  <c r="J6150" i="1"/>
  <c r="O6150" i="1" s="1"/>
  <c r="L6150" i="1"/>
  <c r="M6150" i="1"/>
  <c r="I6151" i="1"/>
  <c r="L6151" i="1" s="1"/>
  <c r="J6151" i="1"/>
  <c r="O6151" i="1" s="1"/>
  <c r="K6151" i="1"/>
  <c r="M6151" i="1"/>
  <c r="N6151" i="1"/>
  <c r="I6152" i="1"/>
  <c r="M6152" i="1" s="1"/>
  <c r="J6152" i="1"/>
  <c r="O6152" i="1" s="1"/>
  <c r="K6152" i="1"/>
  <c r="N6152" i="1"/>
  <c r="I6153" i="1"/>
  <c r="N6153" i="1" s="1"/>
  <c r="J6153" i="1"/>
  <c r="O6153" i="1" s="1"/>
  <c r="K6153" i="1"/>
  <c r="L6153" i="1"/>
  <c r="M6153" i="1"/>
  <c r="I6154" i="1"/>
  <c r="K6154" i="1" s="1"/>
  <c r="J6154" i="1"/>
  <c r="O6154" i="1" s="1"/>
  <c r="I6155" i="1"/>
  <c r="K6155" i="1" s="1"/>
  <c r="J6155" i="1"/>
  <c r="O6155" i="1" s="1"/>
  <c r="L6155" i="1"/>
  <c r="M6155" i="1"/>
  <c r="I6156" i="1"/>
  <c r="J6156" i="1"/>
  <c r="O6156" i="1" s="1"/>
  <c r="K6156" i="1"/>
  <c r="L6156" i="1"/>
  <c r="M6156" i="1"/>
  <c r="N6156" i="1"/>
  <c r="I6157" i="1"/>
  <c r="M6157" i="1" s="1"/>
  <c r="J6157" i="1"/>
  <c r="O6157" i="1" s="1"/>
  <c r="K6157" i="1"/>
  <c r="L6157" i="1"/>
  <c r="I6158" i="1"/>
  <c r="J6158" i="1"/>
  <c r="O6158" i="1" s="1"/>
  <c r="I6159" i="1"/>
  <c r="L6159" i="1" s="1"/>
  <c r="J6159" i="1"/>
  <c r="O6159" i="1" s="1"/>
  <c r="K6159" i="1"/>
  <c r="M6159" i="1"/>
  <c r="I6160" i="1"/>
  <c r="M6160" i="1" s="1"/>
  <c r="J6160" i="1"/>
  <c r="O6160" i="1" s="1"/>
  <c r="K6160" i="1"/>
  <c r="L6160" i="1"/>
  <c r="I6161" i="1"/>
  <c r="N6161" i="1" s="1"/>
  <c r="J6161" i="1"/>
  <c r="O6161" i="1" s="1"/>
  <c r="K6161" i="1"/>
  <c r="L6161" i="1"/>
  <c r="M6161" i="1"/>
  <c r="I6162" i="1"/>
  <c r="J6162" i="1"/>
  <c r="O6162" i="1" s="1"/>
  <c r="K6162" i="1"/>
  <c r="L6162" i="1"/>
  <c r="M6162" i="1"/>
  <c r="N6162" i="1"/>
  <c r="I6163" i="1"/>
  <c r="K6163" i="1" s="1"/>
  <c r="J6163" i="1"/>
  <c r="O6163" i="1" s="1"/>
  <c r="M6163" i="1"/>
  <c r="N6163" i="1"/>
  <c r="I6164" i="1"/>
  <c r="J6164" i="1"/>
  <c r="O6164" i="1" s="1"/>
  <c r="K6164" i="1"/>
  <c r="L6164" i="1"/>
  <c r="M6164" i="1"/>
  <c r="N6164" i="1"/>
  <c r="I6165" i="1"/>
  <c r="M6165" i="1" s="1"/>
  <c r="J6165" i="1"/>
  <c r="O6165" i="1" s="1"/>
  <c r="K6165" i="1"/>
  <c r="L6165" i="1"/>
  <c r="N6165" i="1"/>
  <c r="I6166" i="1"/>
  <c r="M6166" i="1" s="1"/>
  <c r="J6166" i="1"/>
  <c r="O6166" i="1" s="1"/>
  <c r="I6167" i="1"/>
  <c r="L6167" i="1" s="1"/>
  <c r="J6167" i="1"/>
  <c r="O6167" i="1" s="1"/>
  <c r="M6167" i="1"/>
  <c r="N6167" i="1"/>
  <c r="I6168" i="1"/>
  <c r="M6168" i="1" s="1"/>
  <c r="J6168" i="1"/>
  <c r="O6168" i="1" s="1"/>
  <c r="K6168" i="1"/>
  <c r="L6168" i="1"/>
  <c r="N6168" i="1"/>
  <c r="I6169" i="1"/>
  <c r="N6169" i="1" s="1"/>
  <c r="J6169" i="1"/>
  <c r="O6169" i="1" s="1"/>
  <c r="K6169" i="1"/>
  <c r="L6169" i="1"/>
  <c r="M6169" i="1"/>
  <c r="I6170" i="1"/>
  <c r="M6170" i="1" s="1"/>
  <c r="J6170" i="1"/>
  <c r="O6170" i="1" s="1"/>
  <c r="K6170" i="1"/>
  <c r="L6170" i="1"/>
  <c r="I6171" i="1"/>
  <c r="K6171" i="1" s="1"/>
  <c r="J6171" i="1"/>
  <c r="O6171" i="1" s="1"/>
  <c r="L6171" i="1"/>
  <c r="N6171" i="1"/>
  <c r="I6172" i="1"/>
  <c r="J6172" i="1"/>
  <c r="O6172" i="1" s="1"/>
  <c r="K6172" i="1"/>
  <c r="L6172" i="1"/>
  <c r="M6172" i="1"/>
  <c r="N6172" i="1"/>
  <c r="I6173" i="1"/>
  <c r="M6173" i="1" s="1"/>
  <c r="J6173" i="1"/>
  <c r="O6173" i="1" s="1"/>
  <c r="I6174" i="1"/>
  <c r="J6174" i="1"/>
  <c r="O6174" i="1" s="1"/>
  <c r="L6174" i="1"/>
  <c r="M6174" i="1"/>
  <c r="I6175" i="1"/>
  <c r="L6175" i="1" s="1"/>
  <c r="J6175" i="1"/>
  <c r="O6175" i="1" s="1"/>
  <c r="K6175" i="1"/>
  <c r="N6175" i="1"/>
  <c r="I6176" i="1"/>
  <c r="M6176" i="1" s="1"/>
  <c r="J6176" i="1"/>
  <c r="O6176" i="1" s="1"/>
  <c r="I6177" i="1"/>
  <c r="N6177" i="1" s="1"/>
  <c r="J6177" i="1"/>
  <c r="O6177" i="1" s="1"/>
  <c r="K6177" i="1"/>
  <c r="L6177" i="1"/>
  <c r="M6177" i="1"/>
  <c r="I6178" i="1"/>
  <c r="N6178" i="1" s="1"/>
  <c r="J6178" i="1"/>
  <c r="O6178" i="1" s="1"/>
  <c r="L6178" i="1"/>
  <c r="M6178" i="1"/>
  <c r="I6179" i="1"/>
  <c r="K6179" i="1" s="1"/>
  <c r="J6179" i="1"/>
  <c r="O6179" i="1" s="1"/>
  <c r="L6179" i="1"/>
  <c r="M6179" i="1"/>
  <c r="I6180" i="1"/>
  <c r="J6180" i="1"/>
  <c r="O6180" i="1" s="1"/>
  <c r="K6180" i="1"/>
  <c r="L6180" i="1"/>
  <c r="M6180" i="1"/>
  <c r="N6180" i="1"/>
  <c r="I6181" i="1"/>
  <c r="M6181" i="1" s="1"/>
  <c r="J6181" i="1"/>
  <c r="O6181" i="1" s="1"/>
  <c r="I6182" i="1"/>
  <c r="J6182" i="1"/>
  <c r="O6182" i="1" s="1"/>
  <c r="L6182" i="1"/>
  <c r="M6182" i="1"/>
  <c r="I6183" i="1"/>
  <c r="L6183" i="1" s="1"/>
  <c r="J6183" i="1"/>
  <c r="O6183" i="1" s="1"/>
  <c r="K6183" i="1"/>
  <c r="M6183" i="1"/>
  <c r="I6184" i="1"/>
  <c r="M6184" i="1" s="1"/>
  <c r="J6184" i="1"/>
  <c r="O6184" i="1" s="1"/>
  <c r="I6185" i="1"/>
  <c r="N6185" i="1" s="1"/>
  <c r="J6185" i="1"/>
  <c r="O6185" i="1" s="1"/>
  <c r="K6185" i="1"/>
  <c r="L6185" i="1"/>
  <c r="M6185" i="1"/>
  <c r="I6186" i="1"/>
  <c r="L6186" i="1" s="1"/>
  <c r="J6186" i="1"/>
  <c r="O6186" i="1" s="1"/>
  <c r="K6186" i="1"/>
  <c r="M6186" i="1"/>
  <c r="N6186" i="1"/>
  <c r="I6187" i="1"/>
  <c r="K6187" i="1" s="1"/>
  <c r="J6187" i="1"/>
  <c r="O6187" i="1" s="1"/>
  <c r="L6187" i="1"/>
  <c r="M6187" i="1"/>
  <c r="N6187" i="1"/>
  <c r="I6188" i="1"/>
  <c r="J6188" i="1"/>
  <c r="O6188" i="1" s="1"/>
  <c r="K6188" i="1"/>
  <c r="L6188" i="1"/>
  <c r="M6188" i="1"/>
  <c r="N6188" i="1"/>
  <c r="I6189" i="1"/>
  <c r="M6189" i="1" s="1"/>
  <c r="J6189" i="1"/>
  <c r="O6189" i="1" s="1"/>
  <c r="K6189" i="1"/>
  <c r="L6189" i="1"/>
  <c r="N6189" i="1"/>
  <c r="I6190" i="1"/>
  <c r="L6190" i="1" s="1"/>
  <c r="J6190" i="1"/>
  <c r="O6190" i="1" s="1"/>
  <c r="M6190" i="1"/>
  <c r="I6191" i="1"/>
  <c r="L6191" i="1" s="1"/>
  <c r="J6191" i="1"/>
  <c r="O6191" i="1" s="1"/>
  <c r="K6191" i="1"/>
  <c r="M6191" i="1"/>
  <c r="N6191" i="1"/>
  <c r="I6192" i="1"/>
  <c r="M6192" i="1" s="1"/>
  <c r="J6192" i="1"/>
  <c r="O6192" i="1" s="1"/>
  <c r="K6192" i="1"/>
  <c r="L6192" i="1"/>
  <c r="N6192" i="1"/>
  <c r="I6193" i="1"/>
  <c r="N6193" i="1" s="1"/>
  <c r="J6193" i="1"/>
  <c r="O6193" i="1" s="1"/>
  <c r="K6193" i="1"/>
  <c r="L6193" i="1"/>
  <c r="M6193" i="1"/>
  <c r="I6194" i="1"/>
  <c r="M6194" i="1" s="1"/>
  <c r="J6194" i="1"/>
  <c r="O6194" i="1" s="1"/>
  <c r="K6194" i="1"/>
  <c r="L6194" i="1"/>
  <c r="N6194" i="1"/>
  <c r="I6195" i="1"/>
  <c r="K6195" i="1" s="1"/>
  <c r="J6195" i="1"/>
  <c r="O6195" i="1" s="1"/>
  <c r="I6196" i="1"/>
  <c r="J6196" i="1"/>
  <c r="O6196" i="1" s="1"/>
  <c r="K6196" i="1"/>
  <c r="L6196" i="1"/>
  <c r="M6196" i="1"/>
  <c r="N6196" i="1"/>
  <c r="I6197" i="1"/>
  <c r="M6197" i="1" s="1"/>
  <c r="J6197" i="1"/>
  <c r="O6197" i="1" s="1"/>
  <c r="K6197" i="1"/>
  <c r="L6197" i="1"/>
  <c r="I6198" i="1"/>
  <c r="M6198" i="1" s="1"/>
  <c r="J6198" i="1"/>
  <c r="O6198" i="1" s="1"/>
  <c r="L6198" i="1"/>
  <c r="I6199" i="1"/>
  <c r="L6199" i="1" s="1"/>
  <c r="J6199" i="1"/>
  <c r="O6199" i="1" s="1"/>
  <c r="I6200" i="1"/>
  <c r="M6200" i="1" s="1"/>
  <c r="J6200" i="1"/>
  <c r="O6200" i="1" s="1"/>
  <c r="K6200" i="1"/>
  <c r="L6200" i="1"/>
  <c r="I6201" i="1"/>
  <c r="N6201" i="1" s="1"/>
  <c r="J6201" i="1"/>
  <c r="O6201" i="1" s="1"/>
  <c r="K6201" i="1"/>
  <c r="L6201" i="1"/>
  <c r="M6201" i="1"/>
  <c r="I6202" i="1"/>
  <c r="N6202" i="1" s="1"/>
  <c r="J6202" i="1"/>
  <c r="O6202" i="1" s="1"/>
  <c r="K6202" i="1"/>
  <c r="L6202" i="1"/>
  <c r="M6202" i="1"/>
  <c r="I6203" i="1"/>
  <c r="K6203" i="1" s="1"/>
  <c r="J6203" i="1"/>
  <c r="O6203" i="1" s="1"/>
  <c r="I6204" i="1"/>
  <c r="J6204" i="1"/>
  <c r="O6204" i="1" s="1"/>
  <c r="K6204" i="1"/>
  <c r="L6204" i="1"/>
  <c r="M6204" i="1"/>
  <c r="N6204" i="1"/>
  <c r="I6205" i="1"/>
  <c r="M6205" i="1" s="1"/>
  <c r="J6205" i="1"/>
  <c r="O6205" i="1" s="1"/>
  <c r="L6205" i="1"/>
  <c r="N6205" i="1"/>
  <c r="I6206" i="1"/>
  <c r="J6206" i="1"/>
  <c r="O6206" i="1" s="1"/>
  <c r="L6206" i="1"/>
  <c r="M6206" i="1"/>
  <c r="I6207" i="1"/>
  <c r="L6207" i="1" s="1"/>
  <c r="J6207" i="1"/>
  <c r="O6207" i="1" s="1"/>
  <c r="I6208" i="1"/>
  <c r="M6208" i="1" s="1"/>
  <c r="J6208" i="1"/>
  <c r="O6208" i="1" s="1"/>
  <c r="L6208" i="1"/>
  <c r="N6208" i="1"/>
  <c r="I6209" i="1"/>
  <c r="N6209" i="1" s="1"/>
  <c r="J6209" i="1"/>
  <c r="O6209" i="1" s="1"/>
  <c r="K6209" i="1"/>
  <c r="L6209" i="1"/>
  <c r="M6209" i="1"/>
  <c r="I6210" i="1"/>
  <c r="K6210" i="1" s="1"/>
  <c r="J6210" i="1"/>
  <c r="O6210" i="1" s="1"/>
  <c r="I6211" i="1"/>
  <c r="K6211" i="1" s="1"/>
  <c r="J6211" i="1"/>
  <c r="O6211" i="1" s="1"/>
  <c r="L6211" i="1"/>
  <c r="M6211" i="1"/>
  <c r="N6211" i="1"/>
  <c r="I6212" i="1"/>
  <c r="J6212" i="1"/>
  <c r="O6212" i="1" s="1"/>
  <c r="K6212" i="1"/>
  <c r="L6212" i="1"/>
  <c r="M6212" i="1"/>
  <c r="N6212" i="1"/>
  <c r="I6213" i="1"/>
  <c r="M6213" i="1" s="1"/>
  <c r="J6213" i="1"/>
  <c r="O6213" i="1" s="1"/>
  <c r="K6213" i="1"/>
  <c r="N6213" i="1"/>
  <c r="I6214" i="1"/>
  <c r="J6214" i="1"/>
  <c r="O6214" i="1" s="1"/>
  <c r="L6214" i="1"/>
  <c r="M6214" i="1"/>
  <c r="I6215" i="1"/>
  <c r="L6215" i="1" s="1"/>
  <c r="J6215" i="1"/>
  <c r="O6215" i="1" s="1"/>
  <c r="K6215" i="1"/>
  <c r="M6215" i="1"/>
  <c r="N6215" i="1"/>
  <c r="I6216" i="1"/>
  <c r="M6216" i="1" s="1"/>
  <c r="J6216" i="1"/>
  <c r="O6216" i="1" s="1"/>
  <c r="K6216" i="1"/>
  <c r="N6216" i="1"/>
  <c r="I6217" i="1"/>
  <c r="N6217" i="1" s="1"/>
  <c r="J6217" i="1"/>
  <c r="O6217" i="1" s="1"/>
  <c r="K6217" i="1"/>
  <c r="L6217" i="1"/>
  <c r="M6217" i="1"/>
  <c r="I6218" i="1"/>
  <c r="K6218" i="1" s="1"/>
  <c r="J6218" i="1"/>
  <c r="O6218" i="1" s="1"/>
  <c r="I6219" i="1"/>
  <c r="K6219" i="1" s="1"/>
  <c r="J6219" i="1"/>
  <c r="O6219" i="1" s="1"/>
  <c r="L6219" i="1"/>
  <c r="M6219" i="1"/>
  <c r="I6220" i="1"/>
  <c r="J6220" i="1"/>
  <c r="O6220" i="1" s="1"/>
  <c r="K6220" i="1"/>
  <c r="L6220" i="1"/>
  <c r="M6220" i="1"/>
  <c r="N6220" i="1"/>
  <c r="I6221" i="1"/>
  <c r="M6221" i="1" s="1"/>
  <c r="J6221" i="1"/>
  <c r="O6221" i="1" s="1"/>
  <c r="K6221" i="1"/>
  <c r="L6221" i="1"/>
  <c r="I6222" i="1"/>
  <c r="J6222" i="1"/>
  <c r="O6222" i="1" s="1"/>
  <c r="I6223" i="1"/>
  <c r="L6223" i="1" s="1"/>
  <c r="J6223" i="1"/>
  <c r="O6223" i="1" s="1"/>
  <c r="K6223" i="1"/>
  <c r="M6223" i="1"/>
  <c r="I6224" i="1"/>
  <c r="M6224" i="1" s="1"/>
  <c r="J6224" i="1"/>
  <c r="O6224" i="1" s="1"/>
  <c r="K6224" i="1"/>
  <c r="L6224" i="1"/>
  <c r="I6225" i="1"/>
  <c r="N6225" i="1" s="1"/>
  <c r="J6225" i="1"/>
  <c r="O6225" i="1" s="1"/>
  <c r="K6225" i="1"/>
  <c r="L6225" i="1"/>
  <c r="M6225" i="1"/>
  <c r="I6226" i="1"/>
  <c r="J6226" i="1"/>
  <c r="O6226" i="1" s="1"/>
  <c r="K6226" i="1"/>
  <c r="L6226" i="1"/>
  <c r="M6226" i="1"/>
  <c r="N6226" i="1"/>
  <c r="I6227" i="1"/>
  <c r="K6227" i="1" s="1"/>
  <c r="J6227" i="1"/>
  <c r="O6227" i="1" s="1"/>
  <c r="M6227" i="1"/>
  <c r="N6227" i="1"/>
  <c r="I6228" i="1"/>
  <c r="J6228" i="1"/>
  <c r="O6228" i="1" s="1"/>
  <c r="K6228" i="1"/>
  <c r="L6228" i="1"/>
  <c r="M6228" i="1"/>
  <c r="N6228" i="1"/>
  <c r="I6229" i="1"/>
  <c r="M6229" i="1" s="1"/>
  <c r="J6229" i="1"/>
  <c r="O6229" i="1" s="1"/>
  <c r="K6229" i="1"/>
  <c r="L6229" i="1"/>
  <c r="N6229" i="1"/>
  <c r="I6230" i="1"/>
  <c r="J6230" i="1"/>
  <c r="O6230" i="1" s="1"/>
  <c r="I6231" i="1"/>
  <c r="L6231" i="1" s="1"/>
  <c r="J6231" i="1"/>
  <c r="O6231" i="1" s="1"/>
  <c r="M6231" i="1"/>
  <c r="N6231" i="1"/>
  <c r="I6232" i="1"/>
  <c r="M6232" i="1" s="1"/>
  <c r="J6232" i="1"/>
  <c r="O6232" i="1" s="1"/>
  <c r="K6232" i="1"/>
  <c r="L6232" i="1"/>
  <c r="N6232" i="1"/>
  <c r="I6233" i="1"/>
  <c r="N6233" i="1" s="1"/>
  <c r="J6233" i="1"/>
  <c r="O6233" i="1" s="1"/>
  <c r="K6233" i="1"/>
  <c r="L6233" i="1"/>
  <c r="M6233" i="1"/>
  <c r="I6234" i="1"/>
  <c r="M6234" i="1" s="1"/>
  <c r="J6234" i="1"/>
  <c r="O6234" i="1" s="1"/>
  <c r="K6234" i="1"/>
  <c r="L6234" i="1"/>
  <c r="I6235" i="1"/>
  <c r="K6235" i="1" s="1"/>
  <c r="J6235" i="1"/>
  <c r="O6235" i="1" s="1"/>
  <c r="L6235" i="1"/>
  <c r="N6235" i="1"/>
  <c r="I6236" i="1"/>
  <c r="J6236" i="1"/>
  <c r="O6236" i="1" s="1"/>
  <c r="K6236" i="1"/>
  <c r="L6236" i="1"/>
  <c r="M6236" i="1"/>
  <c r="N6236" i="1"/>
  <c r="I6237" i="1"/>
  <c r="M6237" i="1" s="1"/>
  <c r="J6237" i="1"/>
  <c r="O6237" i="1" s="1"/>
  <c r="I6238" i="1"/>
  <c r="J6238" i="1"/>
  <c r="O6238" i="1" s="1"/>
  <c r="L6238" i="1"/>
  <c r="M6238" i="1"/>
  <c r="I6239" i="1"/>
  <c r="L6239" i="1" s="1"/>
  <c r="J6239" i="1"/>
  <c r="O6239" i="1" s="1"/>
  <c r="K6239" i="1"/>
  <c r="N6239" i="1"/>
  <c r="I6240" i="1"/>
  <c r="M6240" i="1" s="1"/>
  <c r="J6240" i="1"/>
  <c r="O6240" i="1" s="1"/>
  <c r="I6241" i="1"/>
  <c r="N6241" i="1" s="1"/>
  <c r="J6241" i="1"/>
  <c r="O6241" i="1" s="1"/>
  <c r="K6241" i="1"/>
  <c r="L6241" i="1"/>
  <c r="M6241" i="1"/>
  <c r="I6242" i="1"/>
  <c r="N6242" i="1" s="1"/>
  <c r="J6242" i="1"/>
  <c r="O6242" i="1" s="1"/>
  <c r="L6242" i="1"/>
  <c r="M6242" i="1"/>
  <c r="I6243" i="1"/>
  <c r="K6243" i="1" s="1"/>
  <c r="J6243" i="1"/>
  <c r="O6243" i="1" s="1"/>
  <c r="L6243" i="1"/>
  <c r="M6243" i="1"/>
  <c r="I6244" i="1"/>
  <c r="J6244" i="1"/>
  <c r="O6244" i="1" s="1"/>
  <c r="K6244" i="1"/>
  <c r="L6244" i="1"/>
  <c r="M6244" i="1"/>
  <c r="N6244" i="1"/>
  <c r="I6245" i="1"/>
  <c r="M6245" i="1" s="1"/>
  <c r="J6245" i="1"/>
  <c r="O6245" i="1" s="1"/>
  <c r="I6246" i="1"/>
  <c r="J6246" i="1"/>
  <c r="O6246" i="1" s="1"/>
  <c r="L6246" i="1"/>
  <c r="M6246" i="1"/>
  <c r="I6247" i="1"/>
  <c r="L6247" i="1" s="1"/>
  <c r="J6247" i="1"/>
  <c r="O6247" i="1" s="1"/>
  <c r="K6247" i="1"/>
  <c r="M6247" i="1"/>
  <c r="I6248" i="1"/>
  <c r="M6248" i="1" s="1"/>
  <c r="J6248" i="1"/>
  <c r="O6248" i="1" s="1"/>
  <c r="I6249" i="1"/>
  <c r="N6249" i="1" s="1"/>
  <c r="J6249" i="1"/>
  <c r="O6249" i="1" s="1"/>
  <c r="K6249" i="1"/>
  <c r="L6249" i="1"/>
  <c r="M6249" i="1"/>
  <c r="I6250" i="1"/>
  <c r="N6250" i="1" s="1"/>
  <c r="J6250" i="1"/>
  <c r="O6250" i="1" s="1"/>
  <c r="L6250" i="1"/>
  <c r="M6250" i="1"/>
  <c r="I6251" i="1"/>
  <c r="M6251" i="1" s="1"/>
  <c r="J6251" i="1"/>
  <c r="O6251" i="1" s="1"/>
  <c r="K6251" i="1"/>
  <c r="L6251" i="1"/>
  <c r="N6251" i="1"/>
  <c r="I6252" i="1"/>
  <c r="J6252" i="1"/>
  <c r="O6252" i="1" s="1"/>
  <c r="K6252" i="1"/>
  <c r="L6252" i="1"/>
  <c r="M6252" i="1"/>
  <c r="N6252" i="1"/>
  <c r="I6253" i="1"/>
  <c r="L6253" i="1" s="1"/>
  <c r="J6253" i="1"/>
  <c r="O6253" i="1" s="1"/>
  <c r="I6254" i="1"/>
  <c r="K6254" i="1" s="1"/>
  <c r="J6254" i="1"/>
  <c r="O6254" i="1" s="1"/>
  <c r="I6255" i="1"/>
  <c r="L6255" i="1" s="1"/>
  <c r="J6255" i="1"/>
  <c r="O6255" i="1" s="1"/>
  <c r="K6255" i="1"/>
  <c r="M6255" i="1"/>
  <c r="I6256" i="1"/>
  <c r="M6256" i="1" s="1"/>
  <c r="J6256" i="1"/>
  <c r="O6256" i="1" s="1"/>
  <c r="K6256" i="1"/>
  <c r="N6256" i="1"/>
  <c r="I6257" i="1"/>
  <c r="N6257" i="1" s="1"/>
  <c r="J6257" i="1"/>
  <c r="O6257" i="1" s="1"/>
  <c r="K6257" i="1"/>
  <c r="L6257" i="1"/>
  <c r="M6257" i="1"/>
  <c r="I6258" i="1"/>
  <c r="K6258" i="1" s="1"/>
  <c r="J6258" i="1"/>
  <c r="O6258" i="1" s="1"/>
  <c r="I6259" i="1"/>
  <c r="M6259" i="1" s="1"/>
  <c r="J6259" i="1"/>
  <c r="O6259" i="1" s="1"/>
  <c r="K6259" i="1"/>
  <c r="L6259" i="1"/>
  <c r="I6260" i="1"/>
  <c r="J6260" i="1"/>
  <c r="O6260" i="1" s="1"/>
  <c r="K6260" i="1"/>
  <c r="L6260" i="1"/>
  <c r="M6260" i="1"/>
  <c r="N6260" i="1"/>
  <c r="I6261" i="1"/>
  <c r="L6261" i="1" s="1"/>
  <c r="J6261" i="1"/>
  <c r="O6261" i="1" s="1"/>
  <c r="K6261" i="1"/>
  <c r="M6261" i="1"/>
  <c r="N6261" i="1"/>
  <c r="I6262" i="1"/>
  <c r="K6262" i="1" s="1"/>
  <c r="J6262" i="1"/>
  <c r="O6262" i="1" s="1"/>
  <c r="L6262" i="1"/>
  <c r="M6262" i="1"/>
  <c r="I6263" i="1"/>
  <c r="L6263" i="1" s="1"/>
  <c r="J6263" i="1"/>
  <c r="O6263" i="1" s="1"/>
  <c r="I6264" i="1"/>
  <c r="M6264" i="1" s="1"/>
  <c r="J6264" i="1"/>
  <c r="O6264" i="1" s="1"/>
  <c r="K6264" i="1"/>
  <c r="L6264" i="1"/>
  <c r="N6264" i="1"/>
  <c r="J16" i="1"/>
  <c r="O16" i="1" s="1"/>
  <c r="L16" i="1"/>
  <c r="M16" i="1"/>
  <c r="N16" i="1"/>
  <c r="K16" i="1"/>
  <c r="I16" i="1"/>
  <c r="X17" i="1"/>
  <c r="Z17" i="1" s="1"/>
  <c r="X18" i="1"/>
  <c r="Z18" i="1" s="1"/>
  <c r="X19" i="1"/>
  <c r="Z19" i="1" s="1"/>
  <c r="X20" i="1"/>
  <c r="Z20" i="1" s="1"/>
  <c r="X21" i="1"/>
  <c r="Z21" i="1"/>
  <c r="X22" i="1"/>
  <c r="Z22" i="1"/>
  <c r="X23" i="1"/>
  <c r="Z23" i="1" s="1"/>
  <c r="X24" i="1"/>
  <c r="Z24" i="1"/>
  <c r="Y24" i="1" s="1"/>
  <c r="AA24" i="1" s="1"/>
  <c r="X25" i="1"/>
  <c r="Z25" i="1"/>
  <c r="Y25" i="1" s="1"/>
  <c r="AA25" i="1" s="1"/>
  <c r="X26" i="1"/>
  <c r="Z26" i="1" s="1"/>
  <c r="X27" i="1"/>
  <c r="Z27" i="1" s="1"/>
  <c r="X28" i="1"/>
  <c r="Z28" i="1" s="1"/>
  <c r="X29" i="1"/>
  <c r="Z29" i="1"/>
  <c r="X30" i="1"/>
  <c r="Z30" i="1"/>
  <c r="X31" i="1"/>
  <c r="Z31" i="1" s="1"/>
  <c r="X32" i="1"/>
  <c r="Z32" i="1"/>
  <c r="Y32" i="1" s="1"/>
  <c r="AA32" i="1" s="1"/>
  <c r="X33" i="1"/>
  <c r="Z33" i="1"/>
  <c r="Y33" i="1" s="1"/>
  <c r="AA33" i="1" s="1"/>
  <c r="X34" i="1"/>
  <c r="Z34" i="1" s="1"/>
  <c r="X35" i="1"/>
  <c r="Z35" i="1" s="1"/>
  <c r="X36" i="1"/>
  <c r="Z36" i="1" s="1"/>
  <c r="X37" i="1"/>
  <c r="Z37" i="1"/>
  <c r="Y37" i="1" s="1"/>
  <c r="AA37" i="1" s="1"/>
  <c r="X38" i="1"/>
  <c r="Z38" i="1"/>
  <c r="X39" i="1"/>
  <c r="Z39" i="1" s="1"/>
  <c r="X40" i="1"/>
  <c r="Z40" i="1"/>
  <c r="Y40" i="1" s="1"/>
  <c r="AA40" i="1" s="1"/>
  <c r="X41" i="1"/>
  <c r="Z41" i="1"/>
  <c r="Y41" i="1" s="1"/>
  <c r="AA41" i="1" s="1"/>
  <c r="X42" i="1"/>
  <c r="Z42" i="1"/>
  <c r="Y42" i="1" s="1"/>
  <c r="AA42" i="1" s="1"/>
  <c r="AB42" i="1" s="1"/>
  <c r="X43" i="1"/>
  <c r="Z43" i="1" s="1"/>
  <c r="X44" i="1"/>
  <c r="Z44" i="1" s="1"/>
  <c r="X45" i="1"/>
  <c r="Z45" i="1"/>
  <c r="X46" i="1"/>
  <c r="Z46" i="1"/>
  <c r="X47" i="1"/>
  <c r="Z47" i="1" s="1"/>
  <c r="X48" i="1"/>
  <c r="Z48" i="1"/>
  <c r="Y48" i="1" s="1"/>
  <c r="AA48" i="1" s="1"/>
  <c r="X49" i="1"/>
  <c r="Z49" i="1"/>
  <c r="Y49" i="1" s="1"/>
  <c r="AA49" i="1" s="1"/>
  <c r="X50" i="1"/>
  <c r="Z50" i="1"/>
  <c r="Y50" i="1" s="1"/>
  <c r="AA50" i="1" s="1"/>
  <c r="AB50" i="1" s="1"/>
  <c r="X51" i="1"/>
  <c r="Z51" i="1" s="1"/>
  <c r="X52" i="1"/>
  <c r="Z52" i="1" s="1"/>
  <c r="X53" i="1"/>
  <c r="Z53" i="1"/>
  <c r="X54" i="1"/>
  <c r="Z54" i="1"/>
  <c r="X55" i="1"/>
  <c r="Z55" i="1" s="1"/>
  <c r="X56" i="1"/>
  <c r="Z56" i="1"/>
  <c r="Y56" i="1" s="1"/>
  <c r="AA56" i="1" s="1"/>
  <c r="X57" i="1"/>
  <c r="Z57" i="1"/>
  <c r="Y57" i="1" s="1"/>
  <c r="AA57" i="1" s="1"/>
  <c r="X58" i="1"/>
  <c r="Z58" i="1"/>
  <c r="Y58" i="1" s="1"/>
  <c r="AA58" i="1" s="1"/>
  <c r="AB58" i="1" s="1"/>
  <c r="X59" i="1"/>
  <c r="Z59" i="1" s="1"/>
  <c r="X60" i="1"/>
  <c r="Z60" i="1" s="1"/>
  <c r="X61" i="1"/>
  <c r="Z61" i="1"/>
  <c r="Z16" i="1"/>
  <c r="Y16" i="1" s="1"/>
  <c r="AA16" i="1" s="1"/>
  <c r="X16" i="1"/>
  <c r="N6158" i="1" l="1"/>
  <c r="K6158" i="1"/>
  <c r="N5966" i="1"/>
  <c r="K5966" i="1"/>
  <c r="M5549" i="1"/>
  <c r="N5549" i="1"/>
  <c r="K5322" i="1"/>
  <c r="L5322" i="1"/>
  <c r="M5322" i="1"/>
  <c r="N5322" i="1"/>
  <c r="K4857" i="1"/>
  <c r="L4857" i="1"/>
  <c r="M4857" i="1"/>
  <c r="N4857" i="1"/>
  <c r="L4846" i="1"/>
  <c r="K4846" i="1"/>
  <c r="M4846" i="1"/>
  <c r="N4846" i="1"/>
  <c r="M4155" i="1"/>
  <c r="K4155" i="1"/>
  <c r="L4155" i="1"/>
  <c r="N4155" i="1"/>
  <c r="K4061" i="1"/>
  <c r="L4061" i="1"/>
  <c r="M4061" i="1"/>
  <c r="N4061" i="1"/>
  <c r="K4038" i="1"/>
  <c r="L4038" i="1"/>
  <c r="M4038" i="1"/>
  <c r="N4038" i="1"/>
  <c r="K3904" i="1"/>
  <c r="M3904" i="1"/>
  <c r="L3904" i="1"/>
  <c r="N3904" i="1"/>
  <c r="K3020" i="1"/>
  <c r="L3020" i="1"/>
  <c r="M3020" i="1"/>
  <c r="N3020" i="1"/>
  <c r="L2753" i="1"/>
  <c r="K2753" i="1"/>
  <c r="M2753" i="1"/>
  <c r="N2753" i="1"/>
  <c r="M2743" i="1"/>
  <c r="N2743" i="1"/>
  <c r="K2743" i="1"/>
  <c r="L2743" i="1"/>
  <c r="K2468" i="1"/>
  <c r="L2468" i="1"/>
  <c r="M2468" i="1"/>
  <c r="N2468" i="1"/>
  <c r="K1635" i="1"/>
  <c r="L1635" i="1"/>
  <c r="M1635" i="1"/>
  <c r="N1635" i="1"/>
  <c r="K1554" i="1"/>
  <c r="L1554" i="1"/>
  <c r="M1554" i="1"/>
  <c r="N1554" i="1"/>
  <c r="K1539" i="1"/>
  <c r="L1539" i="1"/>
  <c r="M1539" i="1"/>
  <c r="N1539" i="1"/>
  <c r="M1441" i="1"/>
  <c r="K1441" i="1"/>
  <c r="L1441" i="1"/>
  <c r="N1441" i="1"/>
  <c r="M1409" i="1"/>
  <c r="L1409" i="1"/>
  <c r="K1409" i="1"/>
  <c r="N1409" i="1"/>
  <c r="M1233" i="1"/>
  <c r="K1233" i="1"/>
  <c r="L1233" i="1"/>
  <c r="N1233" i="1"/>
  <c r="M1206" i="1"/>
  <c r="K1206" i="1"/>
  <c r="L1206" i="1"/>
  <c r="N1206" i="1"/>
  <c r="L325" i="1"/>
  <c r="N325" i="1"/>
  <c r="K325" i="1"/>
  <c r="M325" i="1"/>
  <c r="N6102" i="1"/>
  <c r="K6102" i="1"/>
  <c r="N5782" i="1"/>
  <c r="K5782" i="1"/>
  <c r="N5718" i="1"/>
  <c r="K5718" i="1"/>
  <c r="N5654" i="1"/>
  <c r="K5654" i="1"/>
  <c r="N5590" i="1"/>
  <c r="K5590" i="1"/>
  <c r="N5470" i="1"/>
  <c r="K5470" i="1"/>
  <c r="K5349" i="1"/>
  <c r="N5349" i="1"/>
  <c r="M5327" i="1"/>
  <c r="K5327" i="1"/>
  <c r="L5327" i="1"/>
  <c r="N5327" i="1"/>
  <c r="M5239" i="1"/>
  <c r="K5239" i="1"/>
  <c r="L5239" i="1"/>
  <c r="N5239" i="1"/>
  <c r="K5165" i="1"/>
  <c r="L5165" i="1"/>
  <c r="M5165" i="1"/>
  <c r="N5165" i="1"/>
  <c r="K5141" i="1"/>
  <c r="L5141" i="1"/>
  <c r="M5141" i="1"/>
  <c r="N5141" i="1"/>
  <c r="M5012" i="1"/>
  <c r="K5012" i="1"/>
  <c r="L5012" i="1"/>
  <c r="N5012" i="1"/>
  <c r="K4921" i="1"/>
  <c r="L4921" i="1"/>
  <c r="M4921" i="1"/>
  <c r="N4921" i="1"/>
  <c r="L4598" i="1"/>
  <c r="K4598" i="1"/>
  <c r="M4598" i="1"/>
  <c r="N4598" i="1"/>
  <c r="L4578" i="1"/>
  <c r="M4578" i="1"/>
  <c r="K4578" i="1"/>
  <c r="N4578" i="1"/>
  <c r="K4294" i="1"/>
  <c r="L4294" i="1"/>
  <c r="M4294" i="1"/>
  <c r="N4294" i="1"/>
  <c r="M4275" i="1"/>
  <c r="K4275" i="1"/>
  <c r="L4275" i="1"/>
  <c r="N4275" i="1"/>
  <c r="M4219" i="1"/>
  <c r="K4219" i="1"/>
  <c r="L4219" i="1"/>
  <c r="N4219" i="1"/>
  <c r="K4102" i="1"/>
  <c r="L4102" i="1"/>
  <c r="M4102" i="1"/>
  <c r="N4102" i="1"/>
  <c r="M4019" i="1"/>
  <c r="K4019" i="1"/>
  <c r="L4019" i="1"/>
  <c r="N4019" i="1"/>
  <c r="M3378" i="1"/>
  <c r="K3378" i="1"/>
  <c r="L3378" i="1"/>
  <c r="N3378" i="1"/>
  <c r="K3108" i="1"/>
  <c r="L3108" i="1"/>
  <c r="M3108" i="1"/>
  <c r="N3108" i="1"/>
  <c r="K2924" i="1"/>
  <c r="L2924" i="1"/>
  <c r="M2924" i="1"/>
  <c r="N2924" i="1"/>
  <c r="N2872" i="1"/>
  <c r="K2872" i="1"/>
  <c r="L2872" i="1"/>
  <c r="M2872" i="1"/>
  <c r="K2661" i="1"/>
  <c r="L2661" i="1"/>
  <c r="M2661" i="1"/>
  <c r="N2661" i="1"/>
  <c r="N2640" i="1"/>
  <c r="K2640" i="1"/>
  <c r="L2640" i="1"/>
  <c r="M2640" i="1"/>
  <c r="K2508" i="1"/>
  <c r="L2508" i="1"/>
  <c r="M2508" i="1"/>
  <c r="N2508" i="1"/>
  <c r="K2433" i="1"/>
  <c r="L2433" i="1"/>
  <c r="M2433" i="1"/>
  <c r="N2433" i="1"/>
  <c r="N2424" i="1"/>
  <c r="K2424" i="1"/>
  <c r="L2424" i="1"/>
  <c r="M2424" i="1"/>
  <c r="M2407" i="1"/>
  <c r="K2407" i="1"/>
  <c r="L2407" i="1"/>
  <c r="N2407" i="1"/>
  <c r="N2325" i="1"/>
  <c r="K2325" i="1"/>
  <c r="L2325" i="1"/>
  <c r="M2325" i="1"/>
  <c r="N2310" i="1"/>
  <c r="M2310" i="1"/>
  <c r="K2310" i="1"/>
  <c r="L2310" i="1"/>
  <c r="M2245" i="1"/>
  <c r="K2245" i="1"/>
  <c r="L2245" i="1"/>
  <c r="N2245" i="1"/>
  <c r="N2182" i="1"/>
  <c r="M2182" i="1"/>
  <c r="K2182" i="1"/>
  <c r="L2182" i="1"/>
  <c r="L2156" i="1"/>
  <c r="K2156" i="1"/>
  <c r="N2156" i="1"/>
  <c r="M2156" i="1"/>
  <c r="K2146" i="1"/>
  <c r="M2146" i="1"/>
  <c r="L2146" i="1"/>
  <c r="N2146" i="1"/>
  <c r="K2111" i="1"/>
  <c r="L2111" i="1"/>
  <c r="M2111" i="1"/>
  <c r="N2111" i="1"/>
  <c r="K2107" i="1"/>
  <c r="L2107" i="1"/>
  <c r="M2107" i="1"/>
  <c r="N2107" i="1"/>
  <c r="M1989" i="1"/>
  <c r="K1989" i="1"/>
  <c r="L1989" i="1"/>
  <c r="N1989" i="1"/>
  <c r="N1979" i="1"/>
  <c r="K1979" i="1"/>
  <c r="L1979" i="1"/>
  <c r="M1979" i="1"/>
  <c r="K1967" i="1"/>
  <c r="L1967" i="1"/>
  <c r="M1967" i="1"/>
  <c r="N1967" i="1"/>
  <c r="K1952" i="1"/>
  <c r="L1952" i="1"/>
  <c r="M1952" i="1"/>
  <c r="N1952" i="1"/>
  <c r="M1922" i="1"/>
  <c r="K1922" i="1"/>
  <c r="L1922" i="1"/>
  <c r="N1922" i="1"/>
  <c r="K1855" i="1"/>
  <c r="L1855" i="1"/>
  <c r="M1855" i="1"/>
  <c r="N1855" i="1"/>
  <c r="N1843" i="1"/>
  <c r="K1843" i="1"/>
  <c r="L1843" i="1"/>
  <c r="M1843" i="1"/>
  <c r="N1729" i="1"/>
  <c r="K1729" i="1"/>
  <c r="L1729" i="1"/>
  <c r="M1729" i="1"/>
  <c r="K1710" i="1"/>
  <c r="L1710" i="1"/>
  <c r="M1710" i="1"/>
  <c r="N1710" i="1"/>
  <c r="N1705" i="1"/>
  <c r="K1705" i="1"/>
  <c r="L1705" i="1"/>
  <c r="M1705" i="1"/>
  <c r="K1686" i="1"/>
  <c r="L1686" i="1"/>
  <c r="M1686" i="1"/>
  <c r="N1686" i="1"/>
  <c r="K1650" i="1"/>
  <c r="L1650" i="1"/>
  <c r="M1650" i="1"/>
  <c r="N1650" i="1"/>
  <c r="L1631" i="1"/>
  <c r="K1631" i="1"/>
  <c r="M1631" i="1"/>
  <c r="N1631" i="1"/>
  <c r="K1626" i="1"/>
  <c r="L1626" i="1"/>
  <c r="M1626" i="1"/>
  <c r="N1626" i="1"/>
  <c r="K1603" i="1"/>
  <c r="L1603" i="1"/>
  <c r="M1603" i="1"/>
  <c r="N1603" i="1"/>
  <c r="M1584" i="1"/>
  <c r="K1584" i="1"/>
  <c r="L1584" i="1"/>
  <c r="N1584" i="1"/>
  <c r="K1371" i="1"/>
  <c r="L1371" i="1"/>
  <c r="M1371" i="1"/>
  <c r="N1371" i="1"/>
  <c r="K1367" i="1"/>
  <c r="L1367" i="1"/>
  <c r="M1367" i="1"/>
  <c r="N1367" i="1"/>
  <c r="N1362" i="1"/>
  <c r="K1362" i="1"/>
  <c r="L1362" i="1"/>
  <c r="M1362" i="1"/>
  <c r="L1256" i="1"/>
  <c r="K1256" i="1"/>
  <c r="M1256" i="1"/>
  <c r="N1256" i="1"/>
  <c r="M1238" i="1"/>
  <c r="K1238" i="1"/>
  <c r="L1238" i="1"/>
  <c r="N1238" i="1"/>
  <c r="K1212" i="1"/>
  <c r="N1212" i="1"/>
  <c r="L1212" i="1"/>
  <c r="M1212" i="1"/>
  <c r="M1039" i="1"/>
  <c r="K1039" i="1"/>
  <c r="L1039" i="1"/>
  <c r="N1039" i="1"/>
  <c r="M935" i="1"/>
  <c r="K935" i="1"/>
  <c r="L935" i="1"/>
  <c r="N935" i="1"/>
  <c r="M810" i="1"/>
  <c r="N810" i="1"/>
  <c r="K810" i="1"/>
  <c r="L810" i="1"/>
  <c r="N776" i="1"/>
  <c r="M776" i="1"/>
  <c r="K776" i="1"/>
  <c r="L776" i="1"/>
  <c r="K740" i="1"/>
  <c r="L740" i="1"/>
  <c r="M740" i="1"/>
  <c r="N740" i="1"/>
  <c r="N690" i="1"/>
  <c r="K690" i="1"/>
  <c r="L690" i="1"/>
  <c r="M690" i="1"/>
  <c r="M604" i="1"/>
  <c r="N604" i="1"/>
  <c r="K604" i="1"/>
  <c r="L604" i="1"/>
  <c r="M491" i="1"/>
  <c r="K491" i="1"/>
  <c r="L491" i="1"/>
  <c r="N491" i="1"/>
  <c r="M392" i="1"/>
  <c r="N392" i="1"/>
  <c r="K392" i="1"/>
  <c r="L392" i="1"/>
  <c r="N351" i="1"/>
  <c r="M351" i="1"/>
  <c r="K351" i="1"/>
  <c r="L351" i="1"/>
  <c r="K313" i="1"/>
  <c r="L313" i="1"/>
  <c r="M313" i="1"/>
  <c r="N313" i="1"/>
  <c r="L195" i="1"/>
  <c r="M195" i="1"/>
  <c r="K195" i="1"/>
  <c r="N195" i="1"/>
  <c r="L163" i="1"/>
  <c r="M163" i="1"/>
  <c r="K163" i="1"/>
  <c r="N163" i="1"/>
  <c r="L44" i="1"/>
  <c r="M44" i="1"/>
  <c r="N44" i="1"/>
  <c r="K44" i="1"/>
  <c r="K35" i="1"/>
  <c r="L35" i="1"/>
  <c r="M35" i="1"/>
  <c r="N35" i="1"/>
  <c r="N6262" i="1"/>
  <c r="L6256" i="1"/>
  <c r="K6250" i="1"/>
  <c r="N6247" i="1"/>
  <c r="N6243" i="1"/>
  <c r="K6242" i="1"/>
  <c r="M6239" i="1"/>
  <c r="N6238" i="1"/>
  <c r="K6238" i="1"/>
  <c r="M6235" i="1"/>
  <c r="K6231" i="1"/>
  <c r="L6227" i="1"/>
  <c r="N6224" i="1"/>
  <c r="N6221" i="1"/>
  <c r="L6216" i="1"/>
  <c r="L6213" i="1"/>
  <c r="K6208" i="1"/>
  <c r="K6205" i="1"/>
  <c r="N6183" i="1"/>
  <c r="N6179" i="1"/>
  <c r="K6178" i="1"/>
  <c r="M6175" i="1"/>
  <c r="N6174" i="1"/>
  <c r="K6174" i="1"/>
  <c r="M6171" i="1"/>
  <c r="K6167" i="1"/>
  <c r="L6163" i="1"/>
  <c r="N6160" i="1"/>
  <c r="N6157" i="1"/>
  <c r="L6152" i="1"/>
  <c r="L6149" i="1"/>
  <c r="K6144" i="1"/>
  <c r="K6141" i="1"/>
  <c r="N6119" i="1"/>
  <c r="N6115" i="1"/>
  <c r="K6114" i="1"/>
  <c r="M6111" i="1"/>
  <c r="N6110" i="1"/>
  <c r="K6110" i="1"/>
  <c r="M6107" i="1"/>
  <c r="K6103" i="1"/>
  <c r="L6099" i="1"/>
  <c r="N6096" i="1"/>
  <c r="N6093" i="1"/>
  <c r="L6088" i="1"/>
  <c r="L6085" i="1"/>
  <c r="K6080" i="1"/>
  <c r="K6077" i="1"/>
  <c r="N6055" i="1"/>
  <c r="N6051" i="1"/>
  <c r="K6050" i="1"/>
  <c r="M6047" i="1"/>
  <c r="N6046" i="1"/>
  <c r="K6046" i="1"/>
  <c r="M6043" i="1"/>
  <c r="K6039" i="1"/>
  <c r="L6035" i="1"/>
  <c r="N6032" i="1"/>
  <c r="N6029" i="1"/>
  <c r="L6024" i="1"/>
  <c r="L6021" i="1"/>
  <c r="K6016" i="1"/>
  <c r="K6013" i="1"/>
  <c r="N5991" i="1"/>
  <c r="N5987" i="1"/>
  <c r="K5986" i="1"/>
  <c r="M5983" i="1"/>
  <c r="N5982" i="1"/>
  <c r="K5982" i="1"/>
  <c r="M5979" i="1"/>
  <c r="K5975" i="1"/>
  <c r="L5971" i="1"/>
  <c r="N5968" i="1"/>
  <c r="N5965" i="1"/>
  <c r="L5960" i="1"/>
  <c r="L5957" i="1"/>
  <c r="K5952" i="1"/>
  <c r="K5949" i="1"/>
  <c r="N5927" i="1"/>
  <c r="N5923" i="1"/>
  <c r="K5922" i="1"/>
  <c r="M5919" i="1"/>
  <c r="N5918" i="1"/>
  <c r="K5918" i="1"/>
  <c r="M5915" i="1"/>
  <c r="K5911" i="1"/>
  <c r="L5907" i="1"/>
  <c r="N5904" i="1"/>
  <c r="N5901" i="1"/>
  <c r="L5896" i="1"/>
  <c r="L5893" i="1"/>
  <c r="K5888" i="1"/>
  <c r="K5885" i="1"/>
  <c r="M5874" i="1"/>
  <c r="N5863" i="1"/>
  <c r="N5859" i="1"/>
  <c r="K5858" i="1"/>
  <c r="M5855" i="1"/>
  <c r="N5854" i="1"/>
  <c r="K5854" i="1"/>
  <c r="M5851" i="1"/>
  <c r="K5847" i="1"/>
  <c r="L5843" i="1"/>
  <c r="N5840" i="1"/>
  <c r="N5837" i="1"/>
  <c r="L5832" i="1"/>
  <c r="L5829" i="1"/>
  <c r="K5824" i="1"/>
  <c r="K5821" i="1"/>
  <c r="M5810" i="1"/>
  <c r="N5799" i="1"/>
  <c r="N5795" i="1"/>
  <c r="K5794" i="1"/>
  <c r="M5791" i="1"/>
  <c r="N5790" i="1"/>
  <c r="K5790" i="1"/>
  <c r="M5787" i="1"/>
  <c r="K5783" i="1"/>
  <c r="L5779" i="1"/>
  <c r="N5776" i="1"/>
  <c r="N5773" i="1"/>
  <c r="L5768" i="1"/>
  <c r="L5765" i="1"/>
  <c r="K5760" i="1"/>
  <c r="K5757" i="1"/>
  <c r="M5746" i="1"/>
  <c r="N5735" i="1"/>
  <c r="N5731" i="1"/>
  <c r="K5730" i="1"/>
  <c r="M5727" i="1"/>
  <c r="N5726" i="1"/>
  <c r="K5726" i="1"/>
  <c r="M5723" i="1"/>
  <c r="K5719" i="1"/>
  <c r="L5715" i="1"/>
  <c r="N5712" i="1"/>
  <c r="N5709" i="1"/>
  <c r="L5704" i="1"/>
  <c r="L5701" i="1"/>
  <c r="K5696" i="1"/>
  <c r="K5693" i="1"/>
  <c r="M5682" i="1"/>
  <c r="N5671" i="1"/>
  <c r="N5667" i="1"/>
  <c r="K5666" i="1"/>
  <c r="M5663" i="1"/>
  <c r="N5662" i="1"/>
  <c r="K5662" i="1"/>
  <c r="M5659" i="1"/>
  <c r="K5655" i="1"/>
  <c r="L5651" i="1"/>
  <c r="N5648" i="1"/>
  <c r="N5645" i="1"/>
  <c r="L5640" i="1"/>
  <c r="L5637" i="1"/>
  <c r="K5632" i="1"/>
  <c r="K5629" i="1"/>
  <c r="M5618" i="1"/>
  <c r="N5607" i="1"/>
  <c r="N5603" i="1"/>
  <c r="K5602" i="1"/>
  <c r="M5599" i="1"/>
  <c r="N5598" i="1"/>
  <c r="K5598" i="1"/>
  <c r="M5595" i="1"/>
  <c r="K5591" i="1"/>
  <c r="L5587" i="1"/>
  <c r="N5584" i="1"/>
  <c r="N5581" i="1"/>
  <c r="L5576" i="1"/>
  <c r="L5573" i="1"/>
  <c r="K5568" i="1"/>
  <c r="K5565" i="1"/>
  <c r="M5554" i="1"/>
  <c r="L5538" i="1"/>
  <c r="M5535" i="1"/>
  <c r="K5531" i="1"/>
  <c r="L5531" i="1"/>
  <c r="N5523" i="1"/>
  <c r="M5514" i="1"/>
  <c r="N5511" i="1"/>
  <c r="N5510" i="1"/>
  <c r="K5510" i="1"/>
  <c r="M5501" i="1"/>
  <c r="N5501" i="1"/>
  <c r="K5495" i="1"/>
  <c r="L5493" i="1"/>
  <c r="N5490" i="1"/>
  <c r="L5474" i="1"/>
  <c r="M5471" i="1"/>
  <c r="K5467" i="1"/>
  <c r="L5467" i="1"/>
  <c r="K5435" i="1"/>
  <c r="L5435" i="1"/>
  <c r="M5435" i="1"/>
  <c r="N5435" i="1"/>
  <c r="L5421" i="1"/>
  <c r="K5396" i="1"/>
  <c r="L5396" i="1"/>
  <c r="M5396" i="1"/>
  <c r="K5386" i="1"/>
  <c r="L5386" i="1"/>
  <c r="M5386" i="1"/>
  <c r="N5386" i="1"/>
  <c r="K5372" i="1"/>
  <c r="L5372" i="1"/>
  <c r="M5372" i="1"/>
  <c r="N5372" i="1"/>
  <c r="M5367" i="1"/>
  <c r="K5367" i="1"/>
  <c r="L5367" i="1"/>
  <c r="N5367" i="1"/>
  <c r="K5357" i="1"/>
  <c r="L5357" i="1"/>
  <c r="M5357" i="1"/>
  <c r="N5357" i="1"/>
  <c r="N5352" i="1"/>
  <c r="K5352" i="1"/>
  <c r="L5352" i="1"/>
  <c r="M5352" i="1"/>
  <c r="K5346" i="1"/>
  <c r="L5346" i="1"/>
  <c r="M5346" i="1"/>
  <c r="L5334" i="1"/>
  <c r="N5334" i="1"/>
  <c r="K5268" i="1"/>
  <c r="L5268" i="1"/>
  <c r="M5268" i="1"/>
  <c r="N5268" i="1"/>
  <c r="L5254" i="1"/>
  <c r="K5254" i="1"/>
  <c r="M5254" i="1"/>
  <c r="N5254" i="1"/>
  <c r="K5194" i="1"/>
  <c r="L5194" i="1"/>
  <c r="M5194" i="1"/>
  <c r="N5194" i="1"/>
  <c r="K5180" i="1"/>
  <c r="L5180" i="1"/>
  <c r="M5180" i="1"/>
  <c r="N5180" i="1"/>
  <c r="M5175" i="1"/>
  <c r="K5175" i="1"/>
  <c r="L5175" i="1"/>
  <c r="N5175" i="1"/>
  <c r="N5120" i="1"/>
  <c r="K5120" i="1"/>
  <c r="L5120" i="1"/>
  <c r="M5120" i="1"/>
  <c r="K5101" i="1"/>
  <c r="L5101" i="1"/>
  <c r="M5101" i="1"/>
  <c r="N5101" i="1"/>
  <c r="N5096" i="1"/>
  <c r="K5096" i="1"/>
  <c r="L5096" i="1"/>
  <c r="M5096" i="1"/>
  <c r="K5077" i="1"/>
  <c r="L5077" i="1"/>
  <c r="M5077" i="1"/>
  <c r="N5077" i="1"/>
  <c r="N4997" i="1"/>
  <c r="K4997" i="1"/>
  <c r="L4997" i="1"/>
  <c r="M4997" i="1"/>
  <c r="K4985" i="1"/>
  <c r="L4985" i="1"/>
  <c r="M4985" i="1"/>
  <c r="N4985" i="1"/>
  <c r="L4974" i="1"/>
  <c r="K4974" i="1"/>
  <c r="M4974" i="1"/>
  <c r="N4974" i="1"/>
  <c r="M4959" i="1"/>
  <c r="K4959" i="1"/>
  <c r="L4959" i="1"/>
  <c r="N4959" i="1"/>
  <c r="K4865" i="1"/>
  <c r="L4865" i="1"/>
  <c r="M4865" i="1"/>
  <c r="N4865" i="1"/>
  <c r="K4842" i="1"/>
  <c r="L4842" i="1"/>
  <c r="M4842" i="1"/>
  <c r="N4842" i="1"/>
  <c r="M4759" i="1"/>
  <c r="K4759" i="1"/>
  <c r="L4759" i="1"/>
  <c r="N4759" i="1"/>
  <c r="L4726" i="1"/>
  <c r="K4726" i="1"/>
  <c r="M4726" i="1"/>
  <c r="N4726" i="1"/>
  <c r="M4700" i="1"/>
  <c r="K4700" i="1"/>
  <c r="L4700" i="1"/>
  <c r="N4700" i="1"/>
  <c r="K5427" i="1"/>
  <c r="L5427" i="1"/>
  <c r="M5427" i="1"/>
  <c r="N5427" i="1"/>
  <c r="N5368" i="1"/>
  <c r="M5368" i="1"/>
  <c r="K5308" i="1"/>
  <c r="L5308" i="1"/>
  <c r="M5308" i="1"/>
  <c r="N5308" i="1"/>
  <c r="N5248" i="1"/>
  <c r="K5248" i="1"/>
  <c r="L5248" i="1"/>
  <c r="M5248" i="1"/>
  <c r="K4978" i="1"/>
  <c r="L4978" i="1"/>
  <c r="M4978" i="1"/>
  <c r="N4978" i="1"/>
  <c r="M4831" i="1"/>
  <c r="K4831" i="1"/>
  <c r="L4831" i="1"/>
  <c r="N4831" i="1"/>
  <c r="K4737" i="1"/>
  <c r="L4737" i="1"/>
  <c r="M4737" i="1"/>
  <c r="N4737" i="1"/>
  <c r="K4358" i="1"/>
  <c r="L4358" i="1"/>
  <c r="M4358" i="1"/>
  <c r="N4358" i="1"/>
  <c r="K3935" i="1"/>
  <c r="L3935" i="1"/>
  <c r="M3935" i="1"/>
  <c r="N3935" i="1"/>
  <c r="L3665" i="1"/>
  <c r="K3665" i="1"/>
  <c r="M3665" i="1"/>
  <c r="N3665" i="1"/>
  <c r="L3065" i="1"/>
  <c r="K3065" i="1"/>
  <c r="M3065" i="1"/>
  <c r="N3065" i="1"/>
  <c r="N2928" i="1"/>
  <c r="K2928" i="1"/>
  <c r="L2928" i="1"/>
  <c r="M2928" i="1"/>
  <c r="K2852" i="1"/>
  <c r="L2852" i="1"/>
  <c r="M2852" i="1"/>
  <c r="N2852" i="1"/>
  <c r="M2631" i="1"/>
  <c r="K2631" i="1"/>
  <c r="L2631" i="1"/>
  <c r="N2631" i="1"/>
  <c r="L1956" i="1"/>
  <c r="K1956" i="1"/>
  <c r="M1956" i="1"/>
  <c r="N1956" i="1"/>
  <c r="K1690" i="1"/>
  <c r="L1690" i="1"/>
  <c r="M1690" i="1"/>
  <c r="N1690" i="1"/>
  <c r="K1332" i="1"/>
  <c r="L1332" i="1"/>
  <c r="M1332" i="1"/>
  <c r="N1332" i="1"/>
  <c r="L950" i="1"/>
  <c r="K950" i="1"/>
  <c r="M950" i="1"/>
  <c r="N950" i="1"/>
  <c r="M400" i="1"/>
  <c r="N400" i="1"/>
  <c r="K400" i="1"/>
  <c r="L400" i="1"/>
  <c r="N6230" i="1"/>
  <c r="K6230" i="1"/>
  <c r="N5534" i="1"/>
  <c r="K5534" i="1"/>
  <c r="M5525" i="1"/>
  <c r="N5525" i="1"/>
  <c r="M5437" i="1"/>
  <c r="N5437" i="1"/>
  <c r="M5388" i="1"/>
  <c r="N5388" i="1"/>
  <c r="K5361" i="1"/>
  <c r="L5361" i="1"/>
  <c r="M5361" i="1"/>
  <c r="L5318" i="1"/>
  <c r="K5318" i="1"/>
  <c r="M5318" i="1"/>
  <c r="N5318" i="1"/>
  <c r="K5258" i="1"/>
  <c r="L5258" i="1"/>
  <c r="M5258" i="1"/>
  <c r="N5258" i="1"/>
  <c r="K5244" i="1"/>
  <c r="L5244" i="1"/>
  <c r="M5244" i="1"/>
  <c r="N5244" i="1"/>
  <c r="K5042" i="1"/>
  <c r="L5042" i="1"/>
  <c r="M5042" i="1"/>
  <c r="N5042" i="1"/>
  <c r="K4589" i="1"/>
  <c r="L4589" i="1"/>
  <c r="M4589" i="1"/>
  <c r="N4589" i="1"/>
  <c r="K4368" i="1"/>
  <c r="L4368" i="1"/>
  <c r="M4368" i="1"/>
  <c r="N4368" i="1"/>
  <c r="M3559" i="1"/>
  <c r="K3559" i="1"/>
  <c r="L3559" i="1"/>
  <c r="N3559" i="1"/>
  <c r="N3552" i="1"/>
  <c r="K3552" i="1"/>
  <c r="L3552" i="1"/>
  <c r="M3552" i="1"/>
  <c r="M2879" i="1"/>
  <c r="K2879" i="1"/>
  <c r="L2879" i="1"/>
  <c r="N2879" i="1"/>
  <c r="L2745" i="1"/>
  <c r="K2745" i="1"/>
  <c r="M2745" i="1"/>
  <c r="N2745" i="1"/>
  <c r="K2665" i="1"/>
  <c r="L2665" i="1"/>
  <c r="N2665" i="1"/>
  <c r="M2665" i="1"/>
  <c r="N6018" i="1"/>
  <c r="N5990" i="1"/>
  <c r="K5990" i="1"/>
  <c r="N5954" i="1"/>
  <c r="N5926" i="1"/>
  <c r="K5926" i="1"/>
  <c r="N5890" i="1"/>
  <c r="N5862" i="1"/>
  <c r="K5862" i="1"/>
  <c r="N5826" i="1"/>
  <c r="N5798" i="1"/>
  <c r="K5798" i="1"/>
  <c r="N5762" i="1"/>
  <c r="N5734" i="1"/>
  <c r="K5734" i="1"/>
  <c r="N5698" i="1"/>
  <c r="N5670" i="1"/>
  <c r="K5670" i="1"/>
  <c r="N5634" i="1"/>
  <c r="N5606" i="1"/>
  <c r="K5606" i="1"/>
  <c r="N5570" i="1"/>
  <c r="N5550" i="1"/>
  <c r="K5550" i="1"/>
  <c r="M5541" i="1"/>
  <c r="N5541" i="1"/>
  <c r="L5514" i="1"/>
  <c r="K5507" i="1"/>
  <c r="L5507" i="1"/>
  <c r="N5486" i="1"/>
  <c r="K5486" i="1"/>
  <c r="M5477" i="1"/>
  <c r="N5477" i="1"/>
  <c r="K5471" i="1"/>
  <c r="K5459" i="1"/>
  <c r="L5459" i="1"/>
  <c r="N5459" i="1"/>
  <c r="K5451" i="1"/>
  <c r="L5451" i="1"/>
  <c r="N5451" i="1"/>
  <c r="K5443" i="1"/>
  <c r="L5443" i="1"/>
  <c r="N5443" i="1"/>
  <c r="K5426" i="1"/>
  <c r="L5426" i="1"/>
  <c r="M5426" i="1"/>
  <c r="M5413" i="1"/>
  <c r="N5413" i="1"/>
  <c r="M5402" i="1"/>
  <c r="N5402" i="1"/>
  <c r="M5391" i="1"/>
  <c r="K5391" i="1"/>
  <c r="L5391" i="1"/>
  <c r="N5391" i="1"/>
  <c r="L5382" i="1"/>
  <c r="K5382" i="1"/>
  <c r="M5382" i="1"/>
  <c r="N5382" i="1"/>
  <c r="L5342" i="1"/>
  <c r="K5342" i="1"/>
  <c r="M5342" i="1"/>
  <c r="N5342" i="1"/>
  <c r="K5337" i="1"/>
  <c r="L5337" i="1"/>
  <c r="M5337" i="1"/>
  <c r="N5337" i="1"/>
  <c r="M5263" i="1"/>
  <c r="K5263" i="1"/>
  <c r="L5263" i="1"/>
  <c r="N5263" i="1"/>
  <c r="K5204" i="1"/>
  <c r="L5204" i="1"/>
  <c r="M5204" i="1"/>
  <c r="N5204" i="1"/>
  <c r="L5190" i="1"/>
  <c r="K5190" i="1"/>
  <c r="M5190" i="1"/>
  <c r="N5190" i="1"/>
  <c r="K5130" i="1"/>
  <c r="L5130" i="1"/>
  <c r="M5130" i="1"/>
  <c r="N5130" i="1"/>
  <c r="K5116" i="1"/>
  <c r="L5116" i="1"/>
  <c r="M5116" i="1"/>
  <c r="N5116" i="1"/>
  <c r="M5111" i="1"/>
  <c r="K5111" i="1"/>
  <c r="L5111" i="1"/>
  <c r="N5111" i="1"/>
  <c r="K5049" i="1"/>
  <c r="L5049" i="1"/>
  <c r="M5049" i="1"/>
  <c r="N5049" i="1"/>
  <c r="L5038" i="1"/>
  <c r="K5038" i="1"/>
  <c r="M5038" i="1"/>
  <c r="N5038" i="1"/>
  <c r="M5023" i="1"/>
  <c r="K5023" i="1"/>
  <c r="L5023" i="1"/>
  <c r="N5023" i="1"/>
  <c r="K4929" i="1"/>
  <c r="L4929" i="1"/>
  <c r="M4929" i="1"/>
  <c r="N4929" i="1"/>
  <c r="K4906" i="1"/>
  <c r="L4906" i="1"/>
  <c r="M4906" i="1"/>
  <c r="N4906" i="1"/>
  <c r="M4823" i="1"/>
  <c r="K4823" i="1"/>
  <c r="L4823" i="1"/>
  <c r="N4823" i="1"/>
  <c r="L4790" i="1"/>
  <c r="K4790" i="1"/>
  <c r="M4790" i="1"/>
  <c r="N4790" i="1"/>
  <c r="M4764" i="1"/>
  <c r="K4764" i="1"/>
  <c r="L4764" i="1"/>
  <c r="N4764" i="1"/>
  <c r="K4658" i="1"/>
  <c r="L4658" i="1"/>
  <c r="M4658" i="1"/>
  <c r="N4658" i="1"/>
  <c r="M4628" i="1"/>
  <c r="K4628" i="1"/>
  <c r="L4628" i="1"/>
  <c r="N4628" i="1"/>
  <c r="N4621" i="1"/>
  <c r="K4621" i="1"/>
  <c r="L4621" i="1"/>
  <c r="M4621" i="1"/>
  <c r="K4510" i="1"/>
  <c r="M4510" i="1"/>
  <c r="L4510" i="1"/>
  <c r="N4510" i="1"/>
  <c r="M4389" i="1"/>
  <c r="N4389" i="1"/>
  <c r="K4389" i="1"/>
  <c r="L4389" i="1"/>
  <c r="N5838" i="1"/>
  <c r="K5838" i="1"/>
  <c r="N5646" i="1"/>
  <c r="K5646" i="1"/>
  <c r="M5485" i="1"/>
  <c r="N5485" i="1"/>
  <c r="M5303" i="1"/>
  <c r="K5303" i="1"/>
  <c r="L5303" i="1"/>
  <c r="N5303" i="1"/>
  <c r="K5169" i="1"/>
  <c r="L5169" i="1"/>
  <c r="M5169" i="1"/>
  <c r="N5169" i="1"/>
  <c r="M4631" i="1"/>
  <c r="K4631" i="1"/>
  <c r="L4631" i="1"/>
  <c r="N4631" i="1"/>
  <c r="M4502" i="1"/>
  <c r="N4502" i="1"/>
  <c r="K4502" i="1"/>
  <c r="L4502" i="1"/>
  <c r="K4181" i="1"/>
  <c r="L4181" i="1"/>
  <c r="M4181" i="1"/>
  <c r="N4181" i="1"/>
  <c r="L4170" i="1"/>
  <c r="K4170" i="1"/>
  <c r="M4170" i="1"/>
  <c r="N4170" i="1"/>
  <c r="N2936" i="1"/>
  <c r="K2936" i="1"/>
  <c r="L2936" i="1"/>
  <c r="M2936" i="1"/>
  <c r="K2700" i="1"/>
  <c r="L2700" i="1"/>
  <c r="N2700" i="1"/>
  <c r="M2700" i="1"/>
  <c r="K2272" i="1"/>
  <c r="M2272" i="1"/>
  <c r="L2272" i="1"/>
  <c r="N2272" i="1"/>
  <c r="K2058" i="1"/>
  <c r="L2058" i="1"/>
  <c r="M2058" i="1"/>
  <c r="N2058" i="1"/>
  <c r="K2032" i="1"/>
  <c r="L2032" i="1"/>
  <c r="M2032" i="1"/>
  <c r="N2032" i="1"/>
  <c r="M1834" i="1"/>
  <c r="N1834" i="1"/>
  <c r="K1834" i="1"/>
  <c r="L1834" i="1"/>
  <c r="M825" i="1"/>
  <c r="N825" i="1"/>
  <c r="K825" i="1"/>
  <c r="L825" i="1"/>
  <c r="L458" i="1"/>
  <c r="K458" i="1"/>
  <c r="M458" i="1"/>
  <c r="N458" i="1"/>
  <c r="L283" i="1"/>
  <c r="K283" i="1"/>
  <c r="M283" i="1"/>
  <c r="N283" i="1"/>
  <c r="K256" i="1"/>
  <c r="L256" i="1"/>
  <c r="N256" i="1"/>
  <c r="M256" i="1"/>
  <c r="K5491" i="1"/>
  <c r="L5491" i="1"/>
  <c r="M5453" i="1"/>
  <c r="N5453" i="1"/>
  <c r="L4662" i="1"/>
  <c r="K4662" i="1"/>
  <c r="M4662" i="1"/>
  <c r="N4662" i="1"/>
  <c r="L4354" i="1"/>
  <c r="K4354" i="1"/>
  <c r="M4354" i="1"/>
  <c r="N4354" i="1"/>
  <c r="K4280" i="1"/>
  <c r="L4280" i="1"/>
  <c r="M4280" i="1"/>
  <c r="N4280" i="1"/>
  <c r="K4245" i="1"/>
  <c r="L4245" i="1"/>
  <c r="M4245" i="1"/>
  <c r="N4245" i="1"/>
  <c r="K4125" i="1"/>
  <c r="L4125" i="1"/>
  <c r="M4125" i="1"/>
  <c r="N4125" i="1"/>
  <c r="N3251" i="1"/>
  <c r="K3251" i="1"/>
  <c r="M3251" i="1"/>
  <c r="L3251" i="1"/>
  <c r="L2710" i="1"/>
  <c r="K2710" i="1"/>
  <c r="M2710" i="1"/>
  <c r="N2710" i="1"/>
  <c r="N6210" i="1"/>
  <c r="N6182" i="1"/>
  <c r="K6182" i="1"/>
  <c r="N6118" i="1"/>
  <c r="K6118" i="1"/>
  <c r="N6218" i="1"/>
  <c r="N6199" i="1"/>
  <c r="N6176" i="1"/>
  <c r="N6173" i="1"/>
  <c r="N6154" i="1"/>
  <c r="M6146" i="1"/>
  <c r="N6135" i="1"/>
  <c r="N6131" i="1"/>
  <c r="N6126" i="1"/>
  <c r="K6126" i="1"/>
  <c r="N6112" i="1"/>
  <c r="N6109" i="1"/>
  <c r="N6090" i="1"/>
  <c r="M6082" i="1"/>
  <c r="N6071" i="1"/>
  <c r="N6067" i="1"/>
  <c r="N6062" i="1"/>
  <c r="K6062" i="1"/>
  <c r="N6048" i="1"/>
  <c r="N6045" i="1"/>
  <c r="N6026" i="1"/>
  <c r="M6018" i="1"/>
  <c r="N6007" i="1"/>
  <c r="N6003" i="1"/>
  <c r="N5998" i="1"/>
  <c r="K5998" i="1"/>
  <c r="N5984" i="1"/>
  <c r="N5981" i="1"/>
  <c r="N5962" i="1"/>
  <c r="M5954" i="1"/>
  <c r="N5943" i="1"/>
  <c r="N5939" i="1"/>
  <c r="N5934" i="1"/>
  <c r="K5934" i="1"/>
  <c r="K5927" i="1"/>
  <c r="L5923" i="1"/>
  <c r="N5920" i="1"/>
  <c r="N5917" i="1"/>
  <c r="K5904" i="1"/>
  <c r="K5901" i="1"/>
  <c r="N5898" i="1"/>
  <c r="M5890" i="1"/>
  <c r="N5879" i="1"/>
  <c r="N5875" i="1"/>
  <c r="N5870" i="1"/>
  <c r="K5870" i="1"/>
  <c r="K5863" i="1"/>
  <c r="L5859" i="1"/>
  <c r="N5856" i="1"/>
  <c r="N5853" i="1"/>
  <c r="K5840" i="1"/>
  <c r="K5837" i="1"/>
  <c r="N5834" i="1"/>
  <c r="M5826" i="1"/>
  <c r="N5815" i="1"/>
  <c r="N5811" i="1"/>
  <c r="N5806" i="1"/>
  <c r="K5806" i="1"/>
  <c r="K5799" i="1"/>
  <c r="L5795" i="1"/>
  <c r="N5792" i="1"/>
  <c r="N5789" i="1"/>
  <c r="K5776" i="1"/>
  <c r="K5773" i="1"/>
  <c r="N5770" i="1"/>
  <c r="M5762" i="1"/>
  <c r="N5751" i="1"/>
  <c r="N5747" i="1"/>
  <c r="N5742" i="1"/>
  <c r="K5742" i="1"/>
  <c r="K5735" i="1"/>
  <c r="L5731" i="1"/>
  <c r="N5728" i="1"/>
  <c r="N5725" i="1"/>
  <c r="K5712" i="1"/>
  <c r="K5709" i="1"/>
  <c r="N5706" i="1"/>
  <c r="M5698" i="1"/>
  <c r="N5687" i="1"/>
  <c r="N5683" i="1"/>
  <c r="N5678" i="1"/>
  <c r="K5678" i="1"/>
  <c r="K5671" i="1"/>
  <c r="L5667" i="1"/>
  <c r="N5664" i="1"/>
  <c r="N5661" i="1"/>
  <c r="K5648" i="1"/>
  <c r="K5645" i="1"/>
  <c r="N5642" i="1"/>
  <c r="M5634" i="1"/>
  <c r="N5623" i="1"/>
  <c r="N5619" i="1"/>
  <c r="N5614" i="1"/>
  <c r="K5614" i="1"/>
  <c r="K5607" i="1"/>
  <c r="L5603" i="1"/>
  <c r="N5600" i="1"/>
  <c r="N5597" i="1"/>
  <c r="K5584" i="1"/>
  <c r="K5581" i="1"/>
  <c r="N5578" i="1"/>
  <c r="M5570" i="1"/>
  <c r="N5559" i="1"/>
  <c r="N5555" i="1"/>
  <c r="K5547" i="1"/>
  <c r="L5547" i="1"/>
  <c r="N5527" i="1"/>
  <c r="N5526" i="1"/>
  <c r="K5526" i="1"/>
  <c r="M5517" i="1"/>
  <c r="N5517" i="1"/>
  <c r="K5511" i="1"/>
  <c r="N5506" i="1"/>
  <c r="L5490" i="1"/>
  <c r="K5483" i="1"/>
  <c r="L5483" i="1"/>
  <c r="N5463" i="1"/>
  <c r="N5455" i="1"/>
  <c r="N5447" i="1"/>
  <c r="N5439" i="1"/>
  <c r="K5410" i="1"/>
  <c r="L5410" i="1"/>
  <c r="M5410" i="1"/>
  <c r="L5398" i="1"/>
  <c r="N5398" i="1"/>
  <c r="K5333" i="1"/>
  <c r="L5333" i="1"/>
  <c r="M5333" i="1"/>
  <c r="N5333" i="1"/>
  <c r="M5199" i="1"/>
  <c r="K5199" i="1"/>
  <c r="L5199" i="1"/>
  <c r="N5199" i="1"/>
  <c r="K5140" i="1"/>
  <c r="L5140" i="1"/>
  <c r="M5140" i="1"/>
  <c r="N5140" i="1"/>
  <c r="L5126" i="1"/>
  <c r="K5126" i="1"/>
  <c r="M5126" i="1"/>
  <c r="N5126" i="1"/>
  <c r="K5066" i="1"/>
  <c r="L5066" i="1"/>
  <c r="M5066" i="1"/>
  <c r="N5066" i="1"/>
  <c r="K4993" i="1"/>
  <c r="L4993" i="1"/>
  <c r="M4993" i="1"/>
  <c r="N4993" i="1"/>
  <c r="K4970" i="1"/>
  <c r="L4970" i="1"/>
  <c r="M4970" i="1"/>
  <c r="N4970" i="1"/>
  <c r="M4887" i="1"/>
  <c r="K4887" i="1"/>
  <c r="L4887" i="1"/>
  <c r="N4887" i="1"/>
  <c r="L4854" i="1"/>
  <c r="K4854" i="1"/>
  <c r="M4854" i="1"/>
  <c r="N4854" i="1"/>
  <c r="M4828" i="1"/>
  <c r="K4828" i="1"/>
  <c r="L4828" i="1"/>
  <c r="N4828" i="1"/>
  <c r="K4722" i="1"/>
  <c r="L4722" i="1"/>
  <c r="M4722" i="1"/>
  <c r="N4722" i="1"/>
  <c r="M4692" i="1"/>
  <c r="K4692" i="1"/>
  <c r="L4692" i="1"/>
  <c r="N4692" i="1"/>
  <c r="N4685" i="1"/>
  <c r="K4685" i="1"/>
  <c r="L4685" i="1"/>
  <c r="M4685" i="1"/>
  <c r="N4613" i="1"/>
  <c r="K4613" i="1"/>
  <c r="L4613" i="1"/>
  <c r="M4613" i="1"/>
  <c r="K4601" i="1"/>
  <c r="L4601" i="1"/>
  <c r="M4601" i="1"/>
  <c r="N4601" i="1"/>
  <c r="N4572" i="1"/>
  <c r="K4572" i="1"/>
  <c r="L4572" i="1"/>
  <c r="M4572" i="1"/>
  <c r="K4561" i="1"/>
  <c r="L4561" i="1"/>
  <c r="M4561" i="1"/>
  <c r="N4561" i="1"/>
  <c r="N6094" i="1"/>
  <c r="K6094" i="1"/>
  <c r="K5515" i="1"/>
  <c r="L5515" i="1"/>
  <c r="K5229" i="1"/>
  <c r="L5229" i="1"/>
  <c r="M5229" i="1"/>
  <c r="N5229" i="1"/>
  <c r="K5205" i="1"/>
  <c r="L5205" i="1"/>
  <c r="M5205" i="1"/>
  <c r="N5205" i="1"/>
  <c r="K5090" i="1"/>
  <c r="L5090" i="1"/>
  <c r="M5090" i="1"/>
  <c r="N5090" i="1"/>
  <c r="M4948" i="1"/>
  <c r="K4948" i="1"/>
  <c r="L4948" i="1"/>
  <c r="N4948" i="1"/>
  <c r="N4941" i="1"/>
  <c r="K4941" i="1"/>
  <c r="L4941" i="1"/>
  <c r="M4941" i="1"/>
  <c r="K4714" i="1"/>
  <c r="L4714" i="1"/>
  <c r="M4714" i="1"/>
  <c r="N4714" i="1"/>
  <c r="K4344" i="1"/>
  <c r="L4344" i="1"/>
  <c r="M4344" i="1"/>
  <c r="N4344" i="1"/>
  <c r="N4284" i="1"/>
  <c r="K4284" i="1"/>
  <c r="L4284" i="1"/>
  <c r="M4284" i="1"/>
  <c r="K2988" i="1"/>
  <c r="L2988" i="1"/>
  <c r="M2988" i="1"/>
  <c r="N2988" i="1"/>
  <c r="M2788" i="1"/>
  <c r="K2788" i="1"/>
  <c r="L2788" i="1"/>
  <c r="N2788" i="1"/>
  <c r="M2340" i="1"/>
  <c r="K2340" i="1"/>
  <c r="L2340" i="1"/>
  <c r="N2340" i="1"/>
  <c r="L2132" i="1"/>
  <c r="K2132" i="1"/>
  <c r="M2132" i="1"/>
  <c r="N2132" i="1"/>
  <c r="L2028" i="1"/>
  <c r="K2028" i="1"/>
  <c r="M2028" i="1"/>
  <c r="N2028" i="1"/>
  <c r="K940" i="1"/>
  <c r="L940" i="1"/>
  <c r="M940" i="1"/>
  <c r="N940" i="1"/>
  <c r="M839" i="1"/>
  <c r="K839" i="1"/>
  <c r="L839" i="1"/>
  <c r="N839" i="1"/>
  <c r="K107" i="1"/>
  <c r="L107" i="1"/>
  <c r="N107" i="1"/>
  <c r="M107" i="1"/>
  <c r="N5974" i="1"/>
  <c r="K5974" i="1"/>
  <c r="M5461" i="1"/>
  <c r="N5461" i="1"/>
  <c r="K4801" i="1"/>
  <c r="L4801" i="1"/>
  <c r="M4801" i="1"/>
  <c r="N4801" i="1"/>
  <c r="K4778" i="1"/>
  <c r="L4778" i="1"/>
  <c r="M4778" i="1"/>
  <c r="N4778" i="1"/>
  <c r="L4546" i="1"/>
  <c r="K4546" i="1"/>
  <c r="M4546" i="1"/>
  <c r="N4546" i="1"/>
  <c r="N3868" i="1"/>
  <c r="K3868" i="1"/>
  <c r="L3868" i="1"/>
  <c r="M3868" i="1"/>
  <c r="M3674" i="1"/>
  <c r="K3674" i="1"/>
  <c r="L3674" i="1"/>
  <c r="N3674" i="1"/>
  <c r="K3589" i="1"/>
  <c r="L3589" i="1"/>
  <c r="M3589" i="1"/>
  <c r="N3589" i="1"/>
  <c r="N3099" i="1"/>
  <c r="K3099" i="1"/>
  <c r="L3099" i="1"/>
  <c r="M3099" i="1"/>
  <c r="L3025" i="1"/>
  <c r="K3025" i="1"/>
  <c r="M3025" i="1"/>
  <c r="N3025" i="1"/>
  <c r="K2636" i="1"/>
  <c r="L2636" i="1"/>
  <c r="M2636" i="1"/>
  <c r="N2636" i="1"/>
  <c r="K2597" i="1"/>
  <c r="L2597" i="1"/>
  <c r="M2597" i="1"/>
  <c r="N2597" i="1"/>
  <c r="K2429" i="1"/>
  <c r="L2429" i="1"/>
  <c r="M2429" i="1"/>
  <c r="N2429" i="1"/>
  <c r="N6237" i="1"/>
  <c r="M6210" i="1"/>
  <c r="M6258" i="1"/>
  <c r="N6184" i="1"/>
  <c r="N6181" i="1"/>
  <c r="L6146" i="1"/>
  <c r="N6143" i="1"/>
  <c r="L6112" i="1"/>
  <c r="M6090" i="1"/>
  <c r="M6067" i="1"/>
  <c r="N6053" i="1"/>
  <c r="L6045" i="1"/>
  <c r="N6011" i="1"/>
  <c r="M6007" i="1"/>
  <c r="N6006" i="1"/>
  <c r="K6006" i="1"/>
  <c r="M6003" i="1"/>
  <c r="N5989" i="1"/>
  <c r="L5981" i="1"/>
  <c r="M5966" i="1"/>
  <c r="M5962" i="1"/>
  <c r="L5954" i="1"/>
  <c r="N5951" i="1"/>
  <c r="N5947" i="1"/>
  <c r="M5943" i="1"/>
  <c r="N5942" i="1"/>
  <c r="K5942" i="1"/>
  <c r="M5939" i="1"/>
  <c r="N5928" i="1"/>
  <c r="N5925" i="1"/>
  <c r="L5920" i="1"/>
  <c r="L5917" i="1"/>
  <c r="M5898" i="1"/>
  <c r="L5890" i="1"/>
  <c r="N5887" i="1"/>
  <c r="N5883" i="1"/>
  <c r="M5879" i="1"/>
  <c r="N5878" i="1"/>
  <c r="K5878" i="1"/>
  <c r="M5875" i="1"/>
  <c r="N5864" i="1"/>
  <c r="N5861" i="1"/>
  <c r="L5856" i="1"/>
  <c r="L5853" i="1"/>
  <c r="M5838" i="1"/>
  <c r="M5834" i="1"/>
  <c r="L5826" i="1"/>
  <c r="N5823" i="1"/>
  <c r="N5819" i="1"/>
  <c r="M5815" i="1"/>
  <c r="N5814" i="1"/>
  <c r="K5814" i="1"/>
  <c r="M5811" i="1"/>
  <c r="N5800" i="1"/>
  <c r="N5797" i="1"/>
  <c r="L5792" i="1"/>
  <c r="L5789" i="1"/>
  <c r="M5770" i="1"/>
  <c r="L5762" i="1"/>
  <c r="N5759" i="1"/>
  <c r="N5755" i="1"/>
  <c r="M5751" i="1"/>
  <c r="N5750" i="1"/>
  <c r="K5750" i="1"/>
  <c r="M5747" i="1"/>
  <c r="N5736" i="1"/>
  <c r="N5733" i="1"/>
  <c r="L5728" i="1"/>
  <c r="L5725" i="1"/>
  <c r="M5710" i="1"/>
  <c r="M5706" i="1"/>
  <c r="L5698" i="1"/>
  <c r="N5695" i="1"/>
  <c r="N5691" i="1"/>
  <c r="M5687" i="1"/>
  <c r="N5686" i="1"/>
  <c r="K5686" i="1"/>
  <c r="M5683" i="1"/>
  <c r="N5672" i="1"/>
  <c r="N5669" i="1"/>
  <c r="L5664" i="1"/>
  <c r="L5661" i="1"/>
  <c r="M5646" i="1"/>
  <c r="M5642" i="1"/>
  <c r="L5634" i="1"/>
  <c r="N5631" i="1"/>
  <c r="N5627" i="1"/>
  <c r="M5623" i="1"/>
  <c r="N5622" i="1"/>
  <c r="K5622" i="1"/>
  <c r="M5619" i="1"/>
  <c r="N5608" i="1"/>
  <c r="N5605" i="1"/>
  <c r="L5600" i="1"/>
  <c r="L5597" i="1"/>
  <c r="M5578" i="1"/>
  <c r="L5570" i="1"/>
  <c r="N5567" i="1"/>
  <c r="N5563" i="1"/>
  <c r="M5559" i="1"/>
  <c r="N5558" i="1"/>
  <c r="K5558" i="1"/>
  <c r="M5555" i="1"/>
  <c r="L5549" i="1"/>
  <c r="N5546" i="1"/>
  <c r="M5527" i="1"/>
  <c r="K5523" i="1"/>
  <c r="L5523" i="1"/>
  <c r="N5515" i="1"/>
  <c r="M5506" i="1"/>
  <c r="N5503" i="1"/>
  <c r="N5502" i="1"/>
  <c r="K5502" i="1"/>
  <c r="M5494" i="1"/>
  <c r="M5493" i="1"/>
  <c r="N5493" i="1"/>
  <c r="L5485" i="1"/>
  <c r="N5482" i="1"/>
  <c r="M5463" i="1"/>
  <c r="M5455" i="1"/>
  <c r="M5447" i="1"/>
  <c r="M5439" i="1"/>
  <c r="K5434" i="1"/>
  <c r="L5434" i="1"/>
  <c r="M5434" i="1"/>
  <c r="M5421" i="1"/>
  <c r="N5421" i="1"/>
  <c r="L5406" i="1"/>
  <c r="K5406" i="1"/>
  <c r="M5406" i="1"/>
  <c r="N5406" i="1"/>
  <c r="K5401" i="1"/>
  <c r="L5401" i="1"/>
  <c r="M5401" i="1"/>
  <c r="N5401" i="1"/>
  <c r="L5368" i="1"/>
  <c r="L5353" i="1"/>
  <c r="K5282" i="1"/>
  <c r="L5282" i="1"/>
  <c r="M5282" i="1"/>
  <c r="N5282" i="1"/>
  <c r="M5135" i="1"/>
  <c r="K5135" i="1"/>
  <c r="L5135" i="1"/>
  <c r="N5135" i="1"/>
  <c r="K5076" i="1"/>
  <c r="L5076" i="1"/>
  <c r="M5076" i="1"/>
  <c r="N5076" i="1"/>
  <c r="L5062" i="1"/>
  <c r="K5062" i="1"/>
  <c r="M5062" i="1"/>
  <c r="N5062" i="1"/>
  <c r="K5057" i="1"/>
  <c r="L5057" i="1"/>
  <c r="M5057" i="1"/>
  <c r="N5057" i="1"/>
  <c r="K5034" i="1"/>
  <c r="L5034" i="1"/>
  <c r="M5034" i="1"/>
  <c r="N5034" i="1"/>
  <c r="M4951" i="1"/>
  <c r="K4951" i="1"/>
  <c r="L4951" i="1"/>
  <c r="N4951" i="1"/>
  <c r="L4918" i="1"/>
  <c r="K4918" i="1"/>
  <c r="M4918" i="1"/>
  <c r="N4918" i="1"/>
  <c r="M4892" i="1"/>
  <c r="K4892" i="1"/>
  <c r="L4892" i="1"/>
  <c r="N4892" i="1"/>
  <c r="K4786" i="1"/>
  <c r="L4786" i="1"/>
  <c r="M4786" i="1"/>
  <c r="N4786" i="1"/>
  <c r="M4756" i="1"/>
  <c r="K4756" i="1"/>
  <c r="L4756" i="1"/>
  <c r="N4756" i="1"/>
  <c r="N4749" i="1"/>
  <c r="K4749" i="1"/>
  <c r="L4749" i="1"/>
  <c r="M4749" i="1"/>
  <c r="N4677" i="1"/>
  <c r="K4677" i="1"/>
  <c r="L4677" i="1"/>
  <c r="M4677" i="1"/>
  <c r="K4665" i="1"/>
  <c r="L4665" i="1"/>
  <c r="M4665" i="1"/>
  <c r="N4665" i="1"/>
  <c r="L4654" i="1"/>
  <c r="K4654" i="1"/>
  <c r="M4654" i="1"/>
  <c r="N4654" i="1"/>
  <c r="M4639" i="1"/>
  <c r="K4639" i="1"/>
  <c r="L4639" i="1"/>
  <c r="N4639" i="1"/>
  <c r="K4593" i="1"/>
  <c r="M4593" i="1"/>
  <c r="L4593" i="1"/>
  <c r="N4593" i="1"/>
  <c r="K4574" i="1"/>
  <c r="L4574" i="1"/>
  <c r="M4574" i="1"/>
  <c r="N4574" i="1"/>
  <c r="N4404" i="1"/>
  <c r="M4404" i="1"/>
  <c r="K4404" i="1"/>
  <c r="L4404" i="1"/>
  <c r="N5902" i="1"/>
  <c r="K5902" i="1"/>
  <c r="N5774" i="1"/>
  <c r="K5774" i="1"/>
  <c r="N5582" i="1"/>
  <c r="K5582" i="1"/>
  <c r="K5332" i="1"/>
  <c r="L5332" i="1"/>
  <c r="M5332" i="1"/>
  <c r="M4587" i="1"/>
  <c r="K4587" i="1"/>
  <c r="L4587" i="1"/>
  <c r="N4587" i="1"/>
  <c r="M4339" i="1"/>
  <c r="K4339" i="1"/>
  <c r="L4339" i="1"/>
  <c r="N4339" i="1"/>
  <c r="M3960" i="1"/>
  <c r="K3960" i="1"/>
  <c r="L3960" i="1"/>
  <c r="N3960" i="1"/>
  <c r="K3836" i="1"/>
  <c r="L3836" i="1"/>
  <c r="M3836" i="1"/>
  <c r="N3836" i="1"/>
  <c r="M3738" i="1"/>
  <c r="K3738" i="1"/>
  <c r="L3738" i="1"/>
  <c r="N3738" i="1"/>
  <c r="K3679" i="1"/>
  <c r="L3679" i="1"/>
  <c r="M3679" i="1"/>
  <c r="N3679" i="1"/>
  <c r="M3442" i="1"/>
  <c r="K3442" i="1"/>
  <c r="L3442" i="1"/>
  <c r="N3442" i="1"/>
  <c r="L2358" i="1"/>
  <c r="K2358" i="1"/>
  <c r="M2358" i="1"/>
  <c r="N2358" i="1"/>
  <c r="K2264" i="1"/>
  <c r="N2264" i="1"/>
  <c r="L2264" i="1"/>
  <c r="M2264" i="1"/>
  <c r="M2253" i="1"/>
  <c r="K2253" i="1"/>
  <c r="N2253" i="1"/>
  <c r="L2253" i="1"/>
  <c r="N1867" i="1"/>
  <c r="K1867" i="1"/>
  <c r="L1867" i="1"/>
  <c r="M1867" i="1"/>
  <c r="L1328" i="1"/>
  <c r="K1328" i="1"/>
  <c r="M1328" i="1"/>
  <c r="N1328" i="1"/>
  <c r="L1169" i="1"/>
  <c r="K1169" i="1"/>
  <c r="M1169" i="1"/>
  <c r="N1169" i="1"/>
  <c r="K906" i="1"/>
  <c r="N906" i="1"/>
  <c r="L906" i="1"/>
  <c r="M906" i="1"/>
  <c r="M555" i="1"/>
  <c r="K555" i="1"/>
  <c r="L555" i="1"/>
  <c r="N555" i="1"/>
  <c r="N226" i="1"/>
  <c r="K226" i="1"/>
  <c r="M226" i="1"/>
  <c r="L226" i="1"/>
  <c r="K123" i="1"/>
  <c r="L123" i="1"/>
  <c r="N123" i="1"/>
  <c r="M123" i="1"/>
  <c r="N5910" i="1"/>
  <c r="K5910" i="1"/>
  <c r="N5846" i="1"/>
  <c r="K5846" i="1"/>
  <c r="M5445" i="1"/>
  <c r="N5445" i="1"/>
  <c r="K5418" i="1"/>
  <c r="L5418" i="1"/>
  <c r="M5418" i="1"/>
  <c r="M5383" i="1"/>
  <c r="N5383" i="1"/>
  <c r="N5376" i="1"/>
  <c r="K5376" i="1"/>
  <c r="L5376" i="1"/>
  <c r="M5376" i="1"/>
  <c r="K5105" i="1"/>
  <c r="L5105" i="1"/>
  <c r="M5105" i="1"/>
  <c r="N5105" i="1"/>
  <c r="L5086" i="1"/>
  <c r="K5086" i="1"/>
  <c r="M5086" i="1"/>
  <c r="N5086" i="1"/>
  <c r="L4518" i="1"/>
  <c r="K4518" i="1"/>
  <c r="M4518" i="1"/>
  <c r="N4518" i="1"/>
  <c r="N4257" i="1"/>
  <c r="K4257" i="1"/>
  <c r="L4257" i="1"/>
  <c r="M4257" i="1"/>
  <c r="L4234" i="1"/>
  <c r="K4234" i="1"/>
  <c r="M4234" i="1"/>
  <c r="N4234" i="1"/>
  <c r="L3986" i="1"/>
  <c r="K3986" i="1"/>
  <c r="M3986" i="1"/>
  <c r="N3986" i="1"/>
  <c r="M3941" i="1"/>
  <c r="K3941" i="1"/>
  <c r="L3941" i="1"/>
  <c r="N3941" i="1"/>
  <c r="L3879" i="1"/>
  <c r="K3879" i="1"/>
  <c r="M3879" i="1"/>
  <c r="N3879" i="1"/>
  <c r="L3521" i="1"/>
  <c r="K3521" i="1"/>
  <c r="M3521" i="1"/>
  <c r="N3521" i="1"/>
  <c r="K3104" i="1"/>
  <c r="L3104" i="1"/>
  <c r="M3104" i="1"/>
  <c r="N3104" i="1"/>
  <c r="M2823" i="1"/>
  <c r="K2823" i="1"/>
  <c r="L2823" i="1"/>
  <c r="N2823" i="1"/>
  <c r="N6253" i="1"/>
  <c r="N6146" i="1"/>
  <c r="N6054" i="1"/>
  <c r="K6054" i="1"/>
  <c r="N6263" i="1"/>
  <c r="N6258" i="1"/>
  <c r="N6240" i="1"/>
  <c r="N6190" i="1"/>
  <c r="K6190" i="1"/>
  <c r="L6248" i="1"/>
  <c r="N6245" i="1"/>
  <c r="L6210" i="1"/>
  <c r="N6207" i="1"/>
  <c r="M6199" i="1"/>
  <c r="L6176" i="1"/>
  <c r="L6173" i="1"/>
  <c r="M6154" i="1"/>
  <c r="M6135" i="1"/>
  <c r="N6120" i="1"/>
  <c r="N6117" i="1"/>
  <c r="L6082" i="1"/>
  <c r="N6079" i="1"/>
  <c r="N6075" i="1"/>
  <c r="N6056" i="1"/>
  <c r="M6026" i="1"/>
  <c r="N6015" i="1"/>
  <c r="L5984" i="1"/>
  <c r="M6254" i="1"/>
  <c r="K6253" i="1"/>
  <c r="K6248" i="1"/>
  <c r="K6240" i="1"/>
  <c r="K6237" i="1"/>
  <c r="N6206" i="1"/>
  <c r="K6206" i="1"/>
  <c r="L6184" i="1"/>
  <c r="K6176" i="1"/>
  <c r="K6173" i="1"/>
  <c r="N6170" i="1"/>
  <c r="L6154" i="1"/>
  <c r="N6142" i="1"/>
  <c r="K6142" i="1"/>
  <c r="M6139" i="1"/>
  <c r="L6120" i="1"/>
  <c r="K6112" i="1"/>
  <c r="K6109" i="1"/>
  <c r="N6106" i="1"/>
  <c r="M6102" i="1"/>
  <c r="L6094" i="1"/>
  <c r="N6078" i="1"/>
  <c r="K6078" i="1"/>
  <c r="M6075" i="1"/>
  <c r="L6056" i="1"/>
  <c r="K6048" i="1"/>
  <c r="K6045" i="1"/>
  <c r="L5992" i="1"/>
  <c r="K5984" i="1"/>
  <c r="K5981" i="1"/>
  <c r="N5950" i="1"/>
  <c r="K5950" i="1"/>
  <c r="M5947" i="1"/>
  <c r="L5928" i="1"/>
  <c r="K5920" i="1"/>
  <c r="K5917" i="1"/>
  <c r="N5914" i="1"/>
  <c r="M5910" i="1"/>
  <c r="L5902" i="1"/>
  <c r="L5898" i="1"/>
  <c r="M5887" i="1"/>
  <c r="N5886" i="1"/>
  <c r="K5886" i="1"/>
  <c r="M5883" i="1"/>
  <c r="K5879" i="1"/>
  <c r="L5875" i="1"/>
  <c r="L5864" i="1"/>
  <c r="L5861" i="1"/>
  <c r="K5856" i="1"/>
  <c r="K5853" i="1"/>
  <c r="N5850" i="1"/>
  <c r="M5846" i="1"/>
  <c r="L5838" i="1"/>
  <c r="L5834" i="1"/>
  <c r="M5823" i="1"/>
  <c r="N5822" i="1"/>
  <c r="K5822" i="1"/>
  <c r="M5819" i="1"/>
  <c r="K5815" i="1"/>
  <c r="L5811" i="1"/>
  <c r="L5800" i="1"/>
  <c r="L5797" i="1"/>
  <c r="K5792" i="1"/>
  <c r="K5789" i="1"/>
  <c r="N5786" i="1"/>
  <c r="M5782" i="1"/>
  <c r="L5774" i="1"/>
  <c r="L5770" i="1"/>
  <c r="M5759" i="1"/>
  <c r="N5758" i="1"/>
  <c r="K5758" i="1"/>
  <c r="M5755" i="1"/>
  <c r="K5751" i="1"/>
  <c r="L5747" i="1"/>
  <c r="L5736" i="1"/>
  <c r="L5733" i="1"/>
  <c r="K5728" i="1"/>
  <c r="K5725" i="1"/>
  <c r="N5722" i="1"/>
  <c r="M5718" i="1"/>
  <c r="L5706" i="1"/>
  <c r="M5695" i="1"/>
  <c r="N5694" i="1"/>
  <c r="K5694" i="1"/>
  <c r="M5691" i="1"/>
  <c r="K5687" i="1"/>
  <c r="L5683" i="1"/>
  <c r="L5672" i="1"/>
  <c r="L5669" i="1"/>
  <c r="K5664" i="1"/>
  <c r="K5661" i="1"/>
  <c r="N5658" i="1"/>
  <c r="M5654" i="1"/>
  <c r="L5646" i="1"/>
  <c r="L5642" i="1"/>
  <c r="M5631" i="1"/>
  <c r="N5630" i="1"/>
  <c r="K5630" i="1"/>
  <c r="M5627" i="1"/>
  <c r="K5623" i="1"/>
  <c r="L5619" i="1"/>
  <c r="L5608" i="1"/>
  <c r="L5605" i="1"/>
  <c r="K5600" i="1"/>
  <c r="K5597" i="1"/>
  <c r="N5594" i="1"/>
  <c r="M5590" i="1"/>
  <c r="L5582" i="1"/>
  <c r="L5578" i="1"/>
  <c r="M5567" i="1"/>
  <c r="N5566" i="1"/>
  <c r="K5566" i="1"/>
  <c r="M5563" i="1"/>
  <c r="K5559" i="1"/>
  <c r="L5555" i="1"/>
  <c r="K5549" i="1"/>
  <c r="M5546" i="1"/>
  <c r="N5542" i="1"/>
  <c r="K5542" i="1"/>
  <c r="M5534" i="1"/>
  <c r="M5533" i="1"/>
  <c r="N5533" i="1"/>
  <c r="K5527" i="1"/>
  <c r="L5525" i="1"/>
  <c r="M5515" i="1"/>
  <c r="L5506" i="1"/>
  <c r="M5503" i="1"/>
  <c r="K5499" i="1"/>
  <c r="L5499" i="1"/>
  <c r="N5491" i="1"/>
  <c r="K5485" i="1"/>
  <c r="M5482" i="1"/>
  <c r="N5478" i="1"/>
  <c r="K5478" i="1"/>
  <c r="M5470" i="1"/>
  <c r="M5469" i="1"/>
  <c r="N5469" i="1"/>
  <c r="K5463" i="1"/>
  <c r="L5461" i="1"/>
  <c r="K5455" i="1"/>
  <c r="L5453" i="1"/>
  <c r="K5447" i="1"/>
  <c r="L5445" i="1"/>
  <c r="K5439" i="1"/>
  <c r="L5437" i="1"/>
  <c r="K5419" i="1"/>
  <c r="L5419" i="1"/>
  <c r="M5419" i="1"/>
  <c r="N5419" i="1"/>
  <c r="K5397" i="1"/>
  <c r="L5397" i="1"/>
  <c r="M5397" i="1"/>
  <c r="N5397" i="1"/>
  <c r="L5388" i="1"/>
  <c r="L5383" i="1"/>
  <c r="K5368" i="1"/>
  <c r="M5349" i="1"/>
  <c r="N5332" i="1"/>
  <c r="K5297" i="1"/>
  <c r="L5297" i="1"/>
  <c r="M5297" i="1"/>
  <c r="N5297" i="1"/>
  <c r="L5278" i="1"/>
  <c r="K5278" i="1"/>
  <c r="M5278" i="1"/>
  <c r="N5278" i="1"/>
  <c r="K5273" i="1"/>
  <c r="L5273" i="1"/>
  <c r="M5273" i="1"/>
  <c r="N5273" i="1"/>
  <c r="K5218" i="1"/>
  <c r="L5218" i="1"/>
  <c r="M5218" i="1"/>
  <c r="N5218" i="1"/>
  <c r="M5071" i="1"/>
  <c r="K5071" i="1"/>
  <c r="L5071" i="1"/>
  <c r="N5071" i="1"/>
  <c r="M5015" i="1"/>
  <c r="K5015" i="1"/>
  <c r="L5015" i="1"/>
  <c r="N5015" i="1"/>
  <c r="L4982" i="1"/>
  <c r="K4982" i="1"/>
  <c r="M4982" i="1"/>
  <c r="N4982" i="1"/>
  <c r="M4956" i="1"/>
  <c r="K4956" i="1"/>
  <c r="L4956" i="1"/>
  <c r="N4956" i="1"/>
  <c r="K4850" i="1"/>
  <c r="L4850" i="1"/>
  <c r="M4850" i="1"/>
  <c r="N4850" i="1"/>
  <c r="M4820" i="1"/>
  <c r="K4820" i="1"/>
  <c r="L4820" i="1"/>
  <c r="N4820" i="1"/>
  <c r="N4813" i="1"/>
  <c r="K4813" i="1"/>
  <c r="L4813" i="1"/>
  <c r="M4813" i="1"/>
  <c r="N4741" i="1"/>
  <c r="K4741" i="1"/>
  <c r="L4741" i="1"/>
  <c r="M4741" i="1"/>
  <c r="K4729" i="1"/>
  <c r="L4729" i="1"/>
  <c r="M4729" i="1"/>
  <c r="N4729" i="1"/>
  <c r="L4718" i="1"/>
  <c r="K4718" i="1"/>
  <c r="M4718" i="1"/>
  <c r="N4718" i="1"/>
  <c r="M4703" i="1"/>
  <c r="K4703" i="1"/>
  <c r="L4703" i="1"/>
  <c r="N4703" i="1"/>
  <c r="K4609" i="1"/>
  <c r="L4609" i="1"/>
  <c r="M4609" i="1"/>
  <c r="N4609" i="1"/>
  <c r="M4563" i="1"/>
  <c r="L4563" i="1"/>
  <c r="K4563" i="1"/>
  <c r="N4563" i="1"/>
  <c r="M4552" i="1"/>
  <c r="N4552" i="1"/>
  <c r="K4552" i="1"/>
  <c r="L4552" i="1"/>
  <c r="N4532" i="1"/>
  <c r="M4532" i="1"/>
  <c r="K4532" i="1"/>
  <c r="L4532" i="1"/>
  <c r="N6222" i="1"/>
  <c r="K6222" i="1"/>
  <c r="N6030" i="1"/>
  <c r="K6030" i="1"/>
  <c r="N5710" i="1"/>
  <c r="K5710" i="1"/>
  <c r="N5494" i="1"/>
  <c r="K5494" i="1"/>
  <c r="M5353" i="1"/>
  <c r="N5353" i="1"/>
  <c r="N5224" i="1"/>
  <c r="K5224" i="1"/>
  <c r="L5224" i="1"/>
  <c r="M5224" i="1"/>
  <c r="L5150" i="1"/>
  <c r="K5150" i="1"/>
  <c r="M5150" i="1"/>
  <c r="N5150" i="1"/>
  <c r="K5145" i="1"/>
  <c r="L5145" i="1"/>
  <c r="M5145" i="1"/>
  <c r="N5145" i="1"/>
  <c r="N4869" i="1"/>
  <c r="K4869" i="1"/>
  <c r="L4869" i="1"/>
  <c r="M4869" i="1"/>
  <c r="N4557" i="1"/>
  <c r="K4557" i="1"/>
  <c r="L4557" i="1"/>
  <c r="M4557" i="1"/>
  <c r="K4265" i="1"/>
  <c r="L4265" i="1"/>
  <c r="M4265" i="1"/>
  <c r="N4265" i="1"/>
  <c r="N4193" i="1"/>
  <c r="K4193" i="1"/>
  <c r="L4193" i="1"/>
  <c r="M4193" i="1"/>
  <c r="M3631" i="1"/>
  <c r="K3631" i="1"/>
  <c r="L3631" i="1"/>
  <c r="N3631" i="1"/>
  <c r="K3461" i="1"/>
  <c r="L3461" i="1"/>
  <c r="M3461" i="1"/>
  <c r="N3461" i="1"/>
  <c r="K3348" i="1"/>
  <c r="L3348" i="1"/>
  <c r="M3348" i="1"/>
  <c r="N3348" i="1"/>
  <c r="L3289" i="1"/>
  <c r="M3289" i="1"/>
  <c r="K3289" i="1"/>
  <c r="N3289" i="1"/>
  <c r="L3273" i="1"/>
  <c r="N3273" i="1"/>
  <c r="K3273" i="1"/>
  <c r="M3273" i="1"/>
  <c r="K3143" i="1"/>
  <c r="L3143" i="1"/>
  <c r="M3143" i="1"/>
  <c r="N3143" i="1"/>
  <c r="M3138" i="1"/>
  <c r="K3138" i="1"/>
  <c r="L3138" i="1"/>
  <c r="N3138" i="1"/>
  <c r="M2943" i="1"/>
  <c r="K2943" i="1"/>
  <c r="L2943" i="1"/>
  <c r="N2943" i="1"/>
  <c r="K2901" i="1"/>
  <c r="L2901" i="1"/>
  <c r="M2901" i="1"/>
  <c r="N2901" i="1"/>
  <c r="M2887" i="1"/>
  <c r="K2887" i="1"/>
  <c r="L2887" i="1"/>
  <c r="N2887" i="1"/>
  <c r="K2136" i="1"/>
  <c r="L2136" i="1"/>
  <c r="N2136" i="1"/>
  <c r="M2136" i="1"/>
  <c r="N2102" i="1"/>
  <c r="K2102" i="1"/>
  <c r="L2102" i="1"/>
  <c r="M2102" i="1"/>
  <c r="N2062" i="1"/>
  <c r="K2062" i="1"/>
  <c r="L2062" i="1"/>
  <c r="M2062" i="1"/>
  <c r="M1930" i="1"/>
  <c r="K1930" i="1"/>
  <c r="L1930" i="1"/>
  <c r="N1930" i="1"/>
  <c r="K1750" i="1"/>
  <c r="L1750" i="1"/>
  <c r="M1750" i="1"/>
  <c r="N1750" i="1"/>
  <c r="K1714" i="1"/>
  <c r="L1714" i="1"/>
  <c r="M1714" i="1"/>
  <c r="N1714" i="1"/>
  <c r="L1695" i="1"/>
  <c r="K1695" i="1"/>
  <c r="M1695" i="1"/>
  <c r="N1695" i="1"/>
  <c r="K1487" i="1"/>
  <c r="N1487" i="1"/>
  <c r="L1487" i="1"/>
  <c r="M1487" i="1"/>
  <c r="K1260" i="1"/>
  <c r="L1260" i="1"/>
  <c r="M1260" i="1"/>
  <c r="N1260" i="1"/>
  <c r="M975" i="1"/>
  <c r="K975" i="1"/>
  <c r="L975" i="1"/>
  <c r="N975" i="1"/>
  <c r="K954" i="1"/>
  <c r="L954" i="1"/>
  <c r="M954" i="1"/>
  <c r="N954" i="1"/>
  <c r="N856" i="1"/>
  <c r="L856" i="1"/>
  <c r="K856" i="1"/>
  <c r="M856" i="1"/>
  <c r="M628" i="1"/>
  <c r="N628" i="1"/>
  <c r="K628" i="1"/>
  <c r="L628" i="1"/>
  <c r="N289" i="1"/>
  <c r="K289" i="1"/>
  <c r="L289" i="1"/>
  <c r="M289" i="1"/>
  <c r="K139" i="1"/>
  <c r="L139" i="1"/>
  <c r="N139" i="1"/>
  <c r="M139" i="1"/>
  <c r="N6166" i="1"/>
  <c r="K6166" i="1"/>
  <c r="N6038" i="1"/>
  <c r="K6038" i="1"/>
  <c r="M5338" i="1"/>
  <c r="N5338" i="1"/>
  <c r="N5184" i="1"/>
  <c r="K5184" i="1"/>
  <c r="L5184" i="1"/>
  <c r="M5184" i="1"/>
  <c r="N5160" i="1"/>
  <c r="K5160" i="1"/>
  <c r="L5160" i="1"/>
  <c r="M5160" i="1"/>
  <c r="K5081" i="1"/>
  <c r="L5081" i="1"/>
  <c r="M5081" i="1"/>
  <c r="N5081" i="1"/>
  <c r="N5005" i="1"/>
  <c r="K5005" i="1"/>
  <c r="L5005" i="1"/>
  <c r="M5005" i="1"/>
  <c r="N4933" i="1"/>
  <c r="K4933" i="1"/>
  <c r="L4933" i="1"/>
  <c r="M4933" i="1"/>
  <c r="L4910" i="1"/>
  <c r="K4910" i="1"/>
  <c r="M4910" i="1"/>
  <c r="N4910" i="1"/>
  <c r="M4895" i="1"/>
  <c r="K4895" i="1"/>
  <c r="L4895" i="1"/>
  <c r="N4895" i="1"/>
  <c r="M4695" i="1"/>
  <c r="K4695" i="1"/>
  <c r="L4695" i="1"/>
  <c r="N4695" i="1"/>
  <c r="M4636" i="1"/>
  <c r="K4636" i="1"/>
  <c r="L4636" i="1"/>
  <c r="N4636" i="1"/>
  <c r="K3532" i="1"/>
  <c r="L3532" i="1"/>
  <c r="M3532" i="1"/>
  <c r="N3532" i="1"/>
  <c r="K3397" i="1"/>
  <c r="L3397" i="1"/>
  <c r="M3397" i="1"/>
  <c r="N3397" i="1"/>
  <c r="M3327" i="1"/>
  <c r="K3327" i="1"/>
  <c r="L3327" i="1"/>
  <c r="N3327" i="1"/>
  <c r="M3258" i="1"/>
  <c r="N3258" i="1"/>
  <c r="K3258" i="1"/>
  <c r="L3258" i="1"/>
  <c r="K3029" i="1"/>
  <c r="L3029" i="1"/>
  <c r="M3029" i="1"/>
  <c r="N3029" i="1"/>
  <c r="K3016" i="1"/>
  <c r="L3016" i="1"/>
  <c r="M3016" i="1"/>
  <c r="N3016" i="1"/>
  <c r="N2864" i="1"/>
  <c r="K2864" i="1"/>
  <c r="L2864" i="1"/>
  <c r="M2864" i="1"/>
  <c r="K2837" i="1"/>
  <c r="L2837" i="1"/>
  <c r="M2837" i="1"/>
  <c r="N2837" i="1"/>
  <c r="K2794" i="1"/>
  <c r="M2794" i="1"/>
  <c r="L2794" i="1"/>
  <c r="N2794" i="1"/>
  <c r="K2586" i="1"/>
  <c r="L2586" i="1"/>
  <c r="M2586" i="1"/>
  <c r="N2586" i="1"/>
  <c r="N2512" i="1"/>
  <c r="K2512" i="1"/>
  <c r="L2512" i="1"/>
  <c r="M2512" i="1"/>
  <c r="M2503" i="1"/>
  <c r="K2503" i="1"/>
  <c r="L2503" i="1"/>
  <c r="N2503" i="1"/>
  <c r="M2463" i="1"/>
  <c r="K2463" i="1"/>
  <c r="L2463" i="1"/>
  <c r="N2463" i="1"/>
  <c r="N6246" i="1"/>
  <c r="K6246" i="1"/>
  <c r="N6082" i="1"/>
  <c r="M6253" i="1"/>
  <c r="N6248" i="1"/>
  <c r="N6195" i="1"/>
  <c r="M6263" i="1"/>
  <c r="N6254" i="1"/>
  <c r="L6240" i="1"/>
  <c r="L6237" i="1"/>
  <c r="M6222" i="1"/>
  <c r="M6218" i="1"/>
  <c r="N6203" i="1"/>
  <c r="N6198" i="1"/>
  <c r="K6198" i="1"/>
  <c r="M6195" i="1"/>
  <c r="M6158" i="1"/>
  <c r="N6139" i="1"/>
  <c r="N6134" i="1"/>
  <c r="K6134" i="1"/>
  <c r="M6131" i="1"/>
  <c r="L6109" i="1"/>
  <c r="M6094" i="1"/>
  <c r="M6071" i="1"/>
  <c r="N6070" i="1"/>
  <c r="K6070" i="1"/>
  <c r="L6048" i="1"/>
  <c r="M6030" i="1"/>
  <c r="L6018" i="1"/>
  <c r="N5992" i="1"/>
  <c r="K6263" i="1"/>
  <c r="N6259" i="1"/>
  <c r="L6258" i="1"/>
  <c r="L6245" i="1"/>
  <c r="N6234" i="1"/>
  <c r="M6230" i="1"/>
  <c r="L6222" i="1"/>
  <c r="L6218" i="1"/>
  <c r="M6207" i="1"/>
  <c r="M6203" i="1"/>
  <c r="K6199" i="1"/>
  <c r="L6195" i="1"/>
  <c r="L6181" i="1"/>
  <c r="L6158" i="1"/>
  <c r="M6143" i="1"/>
  <c r="K6135" i="1"/>
  <c r="L6131" i="1"/>
  <c r="L6117" i="1"/>
  <c r="L6090" i="1"/>
  <c r="M6079" i="1"/>
  <c r="K6071" i="1"/>
  <c r="L6067" i="1"/>
  <c r="L6053" i="1"/>
  <c r="N6042" i="1"/>
  <c r="M6038" i="1"/>
  <c r="L6030" i="1"/>
  <c r="L6026" i="1"/>
  <c r="M6015" i="1"/>
  <c r="N6014" i="1"/>
  <c r="K6014" i="1"/>
  <c r="M6011" i="1"/>
  <c r="K6007" i="1"/>
  <c r="L6003" i="1"/>
  <c r="L5989" i="1"/>
  <c r="N5978" i="1"/>
  <c r="M5974" i="1"/>
  <c r="L5966" i="1"/>
  <c r="L5962" i="1"/>
  <c r="M5951" i="1"/>
  <c r="K5943" i="1"/>
  <c r="L5939" i="1"/>
  <c r="L5925" i="1"/>
  <c r="N6255" i="1"/>
  <c r="L6254" i="1"/>
  <c r="K6245" i="1"/>
  <c r="L6230" i="1"/>
  <c r="N6223" i="1"/>
  <c r="N6219" i="1"/>
  <c r="N6214" i="1"/>
  <c r="K6214" i="1"/>
  <c r="K6207" i="1"/>
  <c r="L6203" i="1"/>
  <c r="N6200" i="1"/>
  <c r="N6197" i="1"/>
  <c r="K6184" i="1"/>
  <c r="K6181" i="1"/>
  <c r="L6166" i="1"/>
  <c r="N6159" i="1"/>
  <c r="N6155" i="1"/>
  <c r="N6150" i="1"/>
  <c r="K6150" i="1"/>
  <c r="K6143" i="1"/>
  <c r="L6139" i="1"/>
  <c r="N6136" i="1"/>
  <c r="N6133" i="1"/>
  <c r="K6120" i="1"/>
  <c r="K6117" i="1"/>
  <c r="L6102" i="1"/>
  <c r="N6095" i="1"/>
  <c r="N6091" i="1"/>
  <c r="N6086" i="1"/>
  <c r="K6086" i="1"/>
  <c r="K6079" i="1"/>
  <c r="L6075" i="1"/>
  <c r="N6072" i="1"/>
  <c r="N6069" i="1"/>
  <c r="K6056" i="1"/>
  <c r="K6053" i="1"/>
  <c r="L6038" i="1"/>
  <c r="N6031" i="1"/>
  <c r="N6027" i="1"/>
  <c r="N6022" i="1"/>
  <c r="K6022" i="1"/>
  <c r="K6015" i="1"/>
  <c r="L6011" i="1"/>
  <c r="N6008" i="1"/>
  <c r="N6005" i="1"/>
  <c r="K5992" i="1"/>
  <c r="K5989" i="1"/>
  <c r="L5974" i="1"/>
  <c r="N5967" i="1"/>
  <c r="N5963" i="1"/>
  <c r="N5958" i="1"/>
  <c r="K5958" i="1"/>
  <c r="K5951" i="1"/>
  <c r="L5947" i="1"/>
  <c r="N5944" i="1"/>
  <c r="N5941" i="1"/>
  <c r="K5928" i="1"/>
  <c r="K5925" i="1"/>
  <c r="L5910" i="1"/>
  <c r="N5903" i="1"/>
  <c r="N5899" i="1"/>
  <c r="N5894" i="1"/>
  <c r="K5894" i="1"/>
  <c r="K5887" i="1"/>
  <c r="L5883" i="1"/>
  <c r="N5880" i="1"/>
  <c r="N5877" i="1"/>
  <c r="K5864" i="1"/>
  <c r="K5861" i="1"/>
  <c r="L5846" i="1"/>
  <c r="N5839" i="1"/>
  <c r="N5835" i="1"/>
  <c r="N5830" i="1"/>
  <c r="K5830" i="1"/>
  <c r="K5823" i="1"/>
  <c r="L5819" i="1"/>
  <c r="N5816" i="1"/>
  <c r="N5813" i="1"/>
  <c r="K5800" i="1"/>
  <c r="K5797" i="1"/>
  <c r="L5782" i="1"/>
  <c r="N5775" i="1"/>
  <c r="N5771" i="1"/>
  <c r="N5766" i="1"/>
  <c r="K5766" i="1"/>
  <c r="K5759" i="1"/>
  <c r="L5755" i="1"/>
  <c r="N5752" i="1"/>
  <c r="N5749" i="1"/>
  <c r="K5736" i="1"/>
  <c r="K5733" i="1"/>
  <c r="L5718" i="1"/>
  <c r="N5711" i="1"/>
  <c r="N5707" i="1"/>
  <c r="N5702" i="1"/>
  <c r="K5702" i="1"/>
  <c r="K5695" i="1"/>
  <c r="L5691" i="1"/>
  <c r="N5688" i="1"/>
  <c r="N5685" i="1"/>
  <c r="K5672" i="1"/>
  <c r="K5669" i="1"/>
  <c r="L5654" i="1"/>
  <c r="N5647" i="1"/>
  <c r="N5643" i="1"/>
  <c r="N5638" i="1"/>
  <c r="K5638" i="1"/>
  <c r="K5631" i="1"/>
  <c r="L5627" i="1"/>
  <c r="N5624" i="1"/>
  <c r="N5621" i="1"/>
  <c r="K5608" i="1"/>
  <c r="K5605" i="1"/>
  <c r="L5590" i="1"/>
  <c r="N5583" i="1"/>
  <c r="N5579" i="1"/>
  <c r="N5574" i="1"/>
  <c r="K5574" i="1"/>
  <c r="K5567" i="1"/>
  <c r="L5563" i="1"/>
  <c r="N5560" i="1"/>
  <c r="N5557" i="1"/>
  <c r="L5546" i="1"/>
  <c r="K5539" i="1"/>
  <c r="L5539" i="1"/>
  <c r="L5534" i="1"/>
  <c r="K5525" i="1"/>
  <c r="N5519" i="1"/>
  <c r="N5518" i="1"/>
  <c r="K5518" i="1"/>
  <c r="M5509" i="1"/>
  <c r="N5509" i="1"/>
  <c r="K5503" i="1"/>
  <c r="N5498" i="1"/>
  <c r="M5491" i="1"/>
  <c r="L5482" i="1"/>
  <c r="K5475" i="1"/>
  <c r="L5475" i="1"/>
  <c r="L5470" i="1"/>
  <c r="K5461" i="1"/>
  <c r="K5458" i="1"/>
  <c r="M5458" i="1"/>
  <c r="K5453" i="1"/>
  <c r="K5450" i="1"/>
  <c r="M5450" i="1"/>
  <c r="K5445" i="1"/>
  <c r="K5442" i="1"/>
  <c r="M5442" i="1"/>
  <c r="K5437" i="1"/>
  <c r="M5429" i="1"/>
  <c r="N5429" i="1"/>
  <c r="N5418" i="1"/>
  <c r="K5388" i="1"/>
  <c r="K5383" i="1"/>
  <c r="N5361" i="1"/>
  <c r="L5349" i="1"/>
  <c r="K5338" i="1"/>
  <c r="M5324" i="1"/>
  <c r="N5324" i="1"/>
  <c r="M5319" i="1"/>
  <c r="N5319" i="1"/>
  <c r="N5312" i="1"/>
  <c r="K5312" i="1"/>
  <c r="L5312" i="1"/>
  <c r="M5312" i="1"/>
  <c r="K5293" i="1"/>
  <c r="L5293" i="1"/>
  <c r="M5293" i="1"/>
  <c r="N5293" i="1"/>
  <c r="N5288" i="1"/>
  <c r="K5288" i="1"/>
  <c r="L5288" i="1"/>
  <c r="M5288" i="1"/>
  <c r="K5269" i="1"/>
  <c r="L5269" i="1"/>
  <c r="M5269" i="1"/>
  <c r="N5269" i="1"/>
  <c r="K5233" i="1"/>
  <c r="L5233" i="1"/>
  <c r="M5233" i="1"/>
  <c r="N5233" i="1"/>
  <c r="L5214" i="1"/>
  <c r="K5214" i="1"/>
  <c r="M5214" i="1"/>
  <c r="N5214" i="1"/>
  <c r="K5209" i="1"/>
  <c r="L5209" i="1"/>
  <c r="M5209" i="1"/>
  <c r="N5209" i="1"/>
  <c r="K5154" i="1"/>
  <c r="L5154" i="1"/>
  <c r="M5154" i="1"/>
  <c r="N5154" i="1"/>
  <c r="L5046" i="1"/>
  <c r="K5046" i="1"/>
  <c r="M5046" i="1"/>
  <c r="N5046" i="1"/>
  <c r="M5020" i="1"/>
  <c r="K5020" i="1"/>
  <c r="L5020" i="1"/>
  <c r="N5020" i="1"/>
  <c r="K4914" i="1"/>
  <c r="L4914" i="1"/>
  <c r="M4914" i="1"/>
  <c r="N4914" i="1"/>
  <c r="M4884" i="1"/>
  <c r="K4884" i="1"/>
  <c r="L4884" i="1"/>
  <c r="N4884" i="1"/>
  <c r="N4877" i="1"/>
  <c r="K4877" i="1"/>
  <c r="L4877" i="1"/>
  <c r="M4877" i="1"/>
  <c r="N4805" i="1"/>
  <c r="K4805" i="1"/>
  <c r="L4805" i="1"/>
  <c r="M4805" i="1"/>
  <c r="K4793" i="1"/>
  <c r="L4793" i="1"/>
  <c r="M4793" i="1"/>
  <c r="N4793" i="1"/>
  <c r="L4782" i="1"/>
  <c r="K4782" i="1"/>
  <c r="M4782" i="1"/>
  <c r="N4782" i="1"/>
  <c r="M4767" i="1"/>
  <c r="K4767" i="1"/>
  <c r="L4767" i="1"/>
  <c r="N4767" i="1"/>
  <c r="K4673" i="1"/>
  <c r="L4673" i="1"/>
  <c r="M4673" i="1"/>
  <c r="N4673" i="1"/>
  <c r="K4650" i="1"/>
  <c r="L4650" i="1"/>
  <c r="M4650" i="1"/>
  <c r="N4650" i="1"/>
  <c r="L4514" i="1"/>
  <c r="M4514" i="1"/>
  <c r="K4514" i="1"/>
  <c r="N4514" i="1"/>
  <c r="K5462" i="1"/>
  <c r="K5454" i="1"/>
  <c r="K5446" i="1"/>
  <c r="K5438" i="1"/>
  <c r="K5430" i="1"/>
  <c r="K5422" i="1"/>
  <c r="K5414" i="1"/>
  <c r="K5408" i="1"/>
  <c r="N5405" i="1"/>
  <c r="L5399" i="1"/>
  <c r="K5393" i="1"/>
  <c r="N5390" i="1"/>
  <c r="L5389" i="1"/>
  <c r="L5384" i="1"/>
  <c r="K5378" i="1"/>
  <c r="N5375" i="1"/>
  <c r="K5374" i="1"/>
  <c r="M5365" i="1"/>
  <c r="K5364" i="1"/>
  <c r="M5360" i="1"/>
  <c r="K5359" i="1"/>
  <c r="M5350" i="1"/>
  <c r="K5344" i="1"/>
  <c r="N5341" i="1"/>
  <c r="L5335" i="1"/>
  <c r="K5329" i="1"/>
  <c r="N5326" i="1"/>
  <c r="L5325" i="1"/>
  <c r="L5320" i="1"/>
  <c r="K5314" i="1"/>
  <c r="N5311" i="1"/>
  <c r="K5310" i="1"/>
  <c r="M5301" i="1"/>
  <c r="K5300" i="1"/>
  <c r="M5296" i="1"/>
  <c r="K5295" i="1"/>
  <c r="M5286" i="1"/>
  <c r="K5280" i="1"/>
  <c r="N5277" i="1"/>
  <c r="L5271" i="1"/>
  <c r="K5265" i="1"/>
  <c r="N5262" i="1"/>
  <c r="L5261" i="1"/>
  <c r="L5256" i="1"/>
  <c r="K5250" i="1"/>
  <c r="N5247" i="1"/>
  <c r="K5246" i="1"/>
  <c r="M5237" i="1"/>
  <c r="K5236" i="1"/>
  <c r="M5232" i="1"/>
  <c r="K5231" i="1"/>
  <c r="M5222" i="1"/>
  <c r="K5216" i="1"/>
  <c r="N5213" i="1"/>
  <c r="L5207" i="1"/>
  <c r="K5201" i="1"/>
  <c r="N5198" i="1"/>
  <c r="L5197" i="1"/>
  <c r="L5192" i="1"/>
  <c r="K5186" i="1"/>
  <c r="N5183" i="1"/>
  <c r="K5182" i="1"/>
  <c r="M5173" i="1"/>
  <c r="K5172" i="1"/>
  <c r="M5168" i="1"/>
  <c r="K5167" i="1"/>
  <c r="M5158" i="1"/>
  <c r="K5152" i="1"/>
  <c r="N5149" i="1"/>
  <c r="L5143" i="1"/>
  <c r="K5137" i="1"/>
  <c r="N5134" i="1"/>
  <c r="L5133" i="1"/>
  <c r="L5128" i="1"/>
  <c r="K5122" i="1"/>
  <c r="N5119" i="1"/>
  <c r="K5118" i="1"/>
  <c r="M5109" i="1"/>
  <c r="K5108" i="1"/>
  <c r="M5104" i="1"/>
  <c r="K5103" i="1"/>
  <c r="M5094" i="1"/>
  <c r="K5088" i="1"/>
  <c r="N5085" i="1"/>
  <c r="L5079" i="1"/>
  <c r="K5073" i="1"/>
  <c r="N5070" i="1"/>
  <c r="L5069" i="1"/>
  <c r="L5064" i="1"/>
  <c r="L5055" i="1"/>
  <c r="L5052" i="1"/>
  <c r="K5047" i="1"/>
  <c r="K5044" i="1"/>
  <c r="N5022" i="1"/>
  <c r="N5018" i="1"/>
  <c r="K5017" i="1"/>
  <c r="M5014" i="1"/>
  <c r="N5013" i="1"/>
  <c r="K5013" i="1"/>
  <c r="M5010" i="1"/>
  <c r="K5006" i="1"/>
  <c r="L5002" i="1"/>
  <c r="N4999" i="1"/>
  <c r="N4996" i="1"/>
  <c r="L4991" i="1"/>
  <c r="L4988" i="1"/>
  <c r="K4983" i="1"/>
  <c r="K4980" i="1"/>
  <c r="N4958" i="1"/>
  <c r="N4954" i="1"/>
  <c r="K4953" i="1"/>
  <c r="M4950" i="1"/>
  <c r="N4949" i="1"/>
  <c r="K4949" i="1"/>
  <c r="M4946" i="1"/>
  <c r="K4942" i="1"/>
  <c r="L4938" i="1"/>
  <c r="N4935" i="1"/>
  <c r="N4932" i="1"/>
  <c r="L4927" i="1"/>
  <c r="L4924" i="1"/>
  <c r="K4919" i="1"/>
  <c r="K4916" i="1"/>
  <c r="N4894" i="1"/>
  <c r="N4890" i="1"/>
  <c r="K4889" i="1"/>
  <c r="M4886" i="1"/>
  <c r="N4885" i="1"/>
  <c r="K4885" i="1"/>
  <c r="M4882" i="1"/>
  <c r="K4878" i="1"/>
  <c r="L4874" i="1"/>
  <c r="N4871" i="1"/>
  <c r="N4868" i="1"/>
  <c r="L4863" i="1"/>
  <c r="L4860" i="1"/>
  <c r="K4855" i="1"/>
  <c r="K4852" i="1"/>
  <c r="N4830" i="1"/>
  <c r="N4826" i="1"/>
  <c r="K4825" i="1"/>
  <c r="M4822" i="1"/>
  <c r="N4821" i="1"/>
  <c r="K4821" i="1"/>
  <c r="M4818" i="1"/>
  <c r="K4814" i="1"/>
  <c r="L4810" i="1"/>
  <c r="N4807" i="1"/>
  <c r="N4804" i="1"/>
  <c r="L4799" i="1"/>
  <c r="L4796" i="1"/>
  <c r="K4791" i="1"/>
  <c r="K4788" i="1"/>
  <c r="N4766" i="1"/>
  <c r="N4762" i="1"/>
  <c r="K4761" i="1"/>
  <c r="M4758" i="1"/>
  <c r="N4757" i="1"/>
  <c r="K4757" i="1"/>
  <c r="M4754" i="1"/>
  <c r="K4750" i="1"/>
  <c r="L4746" i="1"/>
  <c r="N4743" i="1"/>
  <c r="N4740" i="1"/>
  <c r="L4735" i="1"/>
  <c r="L4732" i="1"/>
  <c r="K4727" i="1"/>
  <c r="K4724" i="1"/>
  <c r="N4702" i="1"/>
  <c r="N4698" i="1"/>
  <c r="K4697" i="1"/>
  <c r="M4694" i="1"/>
  <c r="N4693" i="1"/>
  <c r="K4693" i="1"/>
  <c r="M4690" i="1"/>
  <c r="K4686" i="1"/>
  <c r="L4682" i="1"/>
  <c r="N4679" i="1"/>
  <c r="N4676" i="1"/>
  <c r="L4671" i="1"/>
  <c r="L4668" i="1"/>
  <c r="K4663" i="1"/>
  <c r="K4660" i="1"/>
  <c r="N4638" i="1"/>
  <c r="N4634" i="1"/>
  <c r="K4633" i="1"/>
  <c r="M4630" i="1"/>
  <c r="N4629" i="1"/>
  <c r="K4629" i="1"/>
  <c r="M4626" i="1"/>
  <c r="K4622" i="1"/>
  <c r="L4618" i="1"/>
  <c r="N4615" i="1"/>
  <c r="N4612" i="1"/>
  <c r="L4607" i="1"/>
  <c r="L4604" i="1"/>
  <c r="M4596" i="1"/>
  <c r="N4596" i="1"/>
  <c r="N4582" i="1"/>
  <c r="M4581" i="1"/>
  <c r="N4581" i="1"/>
  <c r="M4566" i="1"/>
  <c r="N4566" i="1"/>
  <c r="K4536" i="1"/>
  <c r="L4536" i="1"/>
  <c r="N4536" i="1"/>
  <c r="N4504" i="1"/>
  <c r="M4424" i="1"/>
  <c r="N4424" i="1"/>
  <c r="M4419" i="1"/>
  <c r="N4419" i="1"/>
  <c r="N4412" i="1"/>
  <c r="K4412" i="1"/>
  <c r="L4412" i="1"/>
  <c r="M4412" i="1"/>
  <c r="K4397" i="1"/>
  <c r="L4397" i="1"/>
  <c r="M4397" i="1"/>
  <c r="K4385" i="1"/>
  <c r="N4385" i="1"/>
  <c r="M4374" i="1"/>
  <c r="N4374" i="1"/>
  <c r="M4363" i="1"/>
  <c r="K4363" i="1"/>
  <c r="L4363" i="1"/>
  <c r="N4363" i="1"/>
  <c r="K4304" i="1"/>
  <c r="L4304" i="1"/>
  <c r="M4304" i="1"/>
  <c r="N4304" i="1"/>
  <c r="L4290" i="1"/>
  <c r="K4290" i="1"/>
  <c r="M4290" i="1"/>
  <c r="N4290" i="1"/>
  <c r="K4189" i="1"/>
  <c r="L4189" i="1"/>
  <c r="M4189" i="1"/>
  <c r="N4189" i="1"/>
  <c r="K4166" i="1"/>
  <c r="L4166" i="1"/>
  <c r="M4166" i="1"/>
  <c r="N4166" i="1"/>
  <c r="M4083" i="1"/>
  <c r="K4083" i="1"/>
  <c r="L4083" i="1"/>
  <c r="N4083" i="1"/>
  <c r="L4050" i="1"/>
  <c r="K4050" i="1"/>
  <c r="M4050" i="1"/>
  <c r="N4050" i="1"/>
  <c r="M4024" i="1"/>
  <c r="K4024" i="1"/>
  <c r="L4024" i="1"/>
  <c r="N4024" i="1"/>
  <c r="M3952" i="1"/>
  <c r="K3952" i="1"/>
  <c r="L3952" i="1"/>
  <c r="N3952" i="1"/>
  <c r="K3871" i="1"/>
  <c r="L3871" i="1"/>
  <c r="M3871" i="1"/>
  <c r="N3871" i="1"/>
  <c r="N3851" i="1"/>
  <c r="K3851" i="1"/>
  <c r="L3851" i="1"/>
  <c r="M3851" i="1"/>
  <c r="L3825" i="1"/>
  <c r="M3825" i="1"/>
  <c r="K3825" i="1"/>
  <c r="N3825" i="1"/>
  <c r="N5021" i="1"/>
  <c r="K5021" i="1"/>
  <c r="N4957" i="1"/>
  <c r="K4957" i="1"/>
  <c r="N4893" i="1"/>
  <c r="K4893" i="1"/>
  <c r="N4829" i="1"/>
  <c r="K4829" i="1"/>
  <c r="N4765" i="1"/>
  <c r="K4765" i="1"/>
  <c r="N4701" i="1"/>
  <c r="K4701" i="1"/>
  <c r="N4637" i="1"/>
  <c r="K4637" i="1"/>
  <c r="M4555" i="1"/>
  <c r="K4555" i="1"/>
  <c r="M4531" i="1"/>
  <c r="K4531" i="1"/>
  <c r="L4531" i="1"/>
  <c r="K4525" i="1"/>
  <c r="M4525" i="1"/>
  <c r="L4506" i="1"/>
  <c r="K4506" i="1"/>
  <c r="N4506" i="1"/>
  <c r="L4498" i="1"/>
  <c r="N4498" i="1"/>
  <c r="K4496" i="1"/>
  <c r="M4496" i="1"/>
  <c r="N4468" i="1"/>
  <c r="M4468" i="1"/>
  <c r="M4453" i="1"/>
  <c r="N4453" i="1"/>
  <c r="K4432" i="1"/>
  <c r="L4432" i="1"/>
  <c r="M4432" i="1"/>
  <c r="K4422" i="1"/>
  <c r="L4422" i="1"/>
  <c r="M4422" i="1"/>
  <c r="N4422" i="1"/>
  <c r="K4408" i="1"/>
  <c r="L4408" i="1"/>
  <c r="M4408" i="1"/>
  <c r="N4408" i="1"/>
  <c r="M4403" i="1"/>
  <c r="K4403" i="1"/>
  <c r="L4403" i="1"/>
  <c r="N4403" i="1"/>
  <c r="K4393" i="1"/>
  <c r="L4393" i="1"/>
  <c r="M4393" i="1"/>
  <c r="N4393" i="1"/>
  <c r="N4388" i="1"/>
  <c r="K4388" i="1"/>
  <c r="L4388" i="1"/>
  <c r="M4388" i="1"/>
  <c r="K4382" i="1"/>
  <c r="L4382" i="1"/>
  <c r="M4382" i="1"/>
  <c r="L4370" i="1"/>
  <c r="N4370" i="1"/>
  <c r="M4299" i="1"/>
  <c r="K4299" i="1"/>
  <c r="L4299" i="1"/>
  <c r="N4299" i="1"/>
  <c r="K4253" i="1"/>
  <c r="L4253" i="1"/>
  <c r="M4253" i="1"/>
  <c r="N4253" i="1"/>
  <c r="K4230" i="1"/>
  <c r="L4230" i="1"/>
  <c r="M4230" i="1"/>
  <c r="N4230" i="1"/>
  <c r="M4147" i="1"/>
  <c r="K4147" i="1"/>
  <c r="L4147" i="1"/>
  <c r="N4147" i="1"/>
  <c r="L4114" i="1"/>
  <c r="K4114" i="1"/>
  <c r="M4114" i="1"/>
  <c r="N4114" i="1"/>
  <c r="M4088" i="1"/>
  <c r="K4088" i="1"/>
  <c r="L4088" i="1"/>
  <c r="N4088" i="1"/>
  <c r="K3982" i="1"/>
  <c r="L3982" i="1"/>
  <c r="M3982" i="1"/>
  <c r="N3982" i="1"/>
  <c r="M3922" i="1"/>
  <c r="N3922" i="1"/>
  <c r="K3922" i="1"/>
  <c r="L3922" i="1"/>
  <c r="K3900" i="1"/>
  <c r="L3900" i="1"/>
  <c r="M3900" i="1"/>
  <c r="N3900" i="1"/>
  <c r="N5029" i="1"/>
  <c r="K5029" i="1"/>
  <c r="N4965" i="1"/>
  <c r="K4965" i="1"/>
  <c r="N4901" i="1"/>
  <c r="K4901" i="1"/>
  <c r="N4837" i="1"/>
  <c r="K4837" i="1"/>
  <c r="N4773" i="1"/>
  <c r="K4773" i="1"/>
  <c r="N4709" i="1"/>
  <c r="K4709" i="1"/>
  <c r="N4645" i="1"/>
  <c r="K4645" i="1"/>
  <c r="K4585" i="1"/>
  <c r="L4585" i="1"/>
  <c r="L4570" i="1"/>
  <c r="K4570" i="1"/>
  <c r="K4553" i="1"/>
  <c r="L4553" i="1"/>
  <c r="M4547" i="1"/>
  <c r="N4547" i="1"/>
  <c r="M4517" i="1"/>
  <c r="N4517" i="1"/>
  <c r="K4501" i="1"/>
  <c r="L4501" i="1"/>
  <c r="N4501" i="1"/>
  <c r="M4488" i="1"/>
  <c r="N4488" i="1"/>
  <c r="M4483" i="1"/>
  <c r="N4483" i="1"/>
  <c r="N4476" i="1"/>
  <c r="K4476" i="1"/>
  <c r="L4476" i="1"/>
  <c r="M4476" i="1"/>
  <c r="K4461" i="1"/>
  <c r="L4461" i="1"/>
  <c r="M4461" i="1"/>
  <c r="K4449" i="1"/>
  <c r="N4449" i="1"/>
  <c r="M4438" i="1"/>
  <c r="N4438" i="1"/>
  <c r="M4427" i="1"/>
  <c r="K4427" i="1"/>
  <c r="L4427" i="1"/>
  <c r="N4427" i="1"/>
  <c r="L4418" i="1"/>
  <c r="K4418" i="1"/>
  <c r="M4418" i="1"/>
  <c r="N4418" i="1"/>
  <c r="L4378" i="1"/>
  <c r="K4378" i="1"/>
  <c r="M4378" i="1"/>
  <c r="N4378" i="1"/>
  <c r="K4373" i="1"/>
  <c r="L4373" i="1"/>
  <c r="M4373" i="1"/>
  <c r="N4373" i="1"/>
  <c r="M4211" i="1"/>
  <c r="K4211" i="1"/>
  <c r="L4211" i="1"/>
  <c r="N4211" i="1"/>
  <c r="L4178" i="1"/>
  <c r="K4178" i="1"/>
  <c r="M4178" i="1"/>
  <c r="N4178" i="1"/>
  <c r="M4152" i="1"/>
  <c r="K4152" i="1"/>
  <c r="L4152" i="1"/>
  <c r="N4152" i="1"/>
  <c r="K4046" i="1"/>
  <c r="L4046" i="1"/>
  <c r="M4046" i="1"/>
  <c r="N4046" i="1"/>
  <c r="M4016" i="1"/>
  <c r="K4016" i="1"/>
  <c r="L4016" i="1"/>
  <c r="N4016" i="1"/>
  <c r="N4009" i="1"/>
  <c r="K4009" i="1"/>
  <c r="L4009" i="1"/>
  <c r="M4009" i="1"/>
  <c r="M3963" i="1"/>
  <c r="K3963" i="1"/>
  <c r="L3963" i="1"/>
  <c r="N3963" i="1"/>
  <c r="M3948" i="1"/>
  <c r="K3948" i="1"/>
  <c r="L3948" i="1"/>
  <c r="N3948" i="1"/>
  <c r="L3913" i="1"/>
  <c r="K3913" i="1"/>
  <c r="M3913" i="1"/>
  <c r="N3913" i="1"/>
  <c r="L3889" i="1"/>
  <c r="M3889" i="1"/>
  <c r="K3889" i="1"/>
  <c r="N3889" i="1"/>
  <c r="K3840" i="1"/>
  <c r="M3840" i="1"/>
  <c r="L3840" i="1"/>
  <c r="N3840" i="1"/>
  <c r="N5037" i="1"/>
  <c r="K5037" i="1"/>
  <c r="N4973" i="1"/>
  <c r="K4973" i="1"/>
  <c r="N4909" i="1"/>
  <c r="K4909" i="1"/>
  <c r="N4845" i="1"/>
  <c r="K4845" i="1"/>
  <c r="N4781" i="1"/>
  <c r="K4781" i="1"/>
  <c r="N4717" i="1"/>
  <c r="K4717" i="1"/>
  <c r="N4653" i="1"/>
  <c r="K4653" i="1"/>
  <c r="N4597" i="1"/>
  <c r="K4597" i="1"/>
  <c r="N4592" i="1"/>
  <c r="K4592" i="1"/>
  <c r="K4577" i="1"/>
  <c r="N4577" i="1"/>
  <c r="L4562" i="1"/>
  <c r="N4562" i="1"/>
  <c r="K4550" i="1"/>
  <c r="L4550" i="1"/>
  <c r="K4529" i="1"/>
  <c r="M4529" i="1"/>
  <c r="K4486" i="1"/>
  <c r="L4486" i="1"/>
  <c r="M4486" i="1"/>
  <c r="N4486" i="1"/>
  <c r="K4472" i="1"/>
  <c r="L4472" i="1"/>
  <c r="M4472" i="1"/>
  <c r="N4472" i="1"/>
  <c r="M4467" i="1"/>
  <c r="K4467" i="1"/>
  <c r="L4467" i="1"/>
  <c r="N4467" i="1"/>
  <c r="K4457" i="1"/>
  <c r="L4457" i="1"/>
  <c r="M4457" i="1"/>
  <c r="N4457" i="1"/>
  <c r="N4452" i="1"/>
  <c r="K4452" i="1"/>
  <c r="L4452" i="1"/>
  <c r="M4452" i="1"/>
  <c r="K4446" i="1"/>
  <c r="L4446" i="1"/>
  <c r="M4446" i="1"/>
  <c r="L4434" i="1"/>
  <c r="N4434" i="1"/>
  <c r="K4369" i="1"/>
  <c r="L4369" i="1"/>
  <c r="M4369" i="1"/>
  <c r="N4369" i="1"/>
  <c r="K4318" i="1"/>
  <c r="L4318" i="1"/>
  <c r="M4318" i="1"/>
  <c r="N4318" i="1"/>
  <c r="L4242" i="1"/>
  <c r="K4242" i="1"/>
  <c r="M4242" i="1"/>
  <c r="N4242" i="1"/>
  <c r="M4216" i="1"/>
  <c r="K4216" i="1"/>
  <c r="L4216" i="1"/>
  <c r="N4216" i="1"/>
  <c r="K4110" i="1"/>
  <c r="L4110" i="1"/>
  <c r="M4110" i="1"/>
  <c r="N4110" i="1"/>
  <c r="M4080" i="1"/>
  <c r="K4080" i="1"/>
  <c r="L4080" i="1"/>
  <c r="N4080" i="1"/>
  <c r="N4073" i="1"/>
  <c r="K4073" i="1"/>
  <c r="L4073" i="1"/>
  <c r="M4073" i="1"/>
  <c r="N4001" i="1"/>
  <c r="K4001" i="1"/>
  <c r="L4001" i="1"/>
  <c r="M4001" i="1"/>
  <c r="K3989" i="1"/>
  <c r="L3989" i="1"/>
  <c r="M3989" i="1"/>
  <c r="N3989" i="1"/>
  <c r="L3978" i="1"/>
  <c r="K3978" i="1"/>
  <c r="M3978" i="1"/>
  <c r="N3978" i="1"/>
  <c r="K3936" i="1"/>
  <c r="L3936" i="1"/>
  <c r="M3936" i="1"/>
  <c r="N3936" i="1"/>
  <c r="L3857" i="1"/>
  <c r="K3857" i="1"/>
  <c r="M3857" i="1"/>
  <c r="N3857" i="1"/>
  <c r="N5289" i="1"/>
  <c r="N5274" i="1"/>
  <c r="N5260" i="1"/>
  <c r="N5225" i="1"/>
  <c r="N5210" i="1"/>
  <c r="N5196" i="1"/>
  <c r="N5161" i="1"/>
  <c r="N5146" i="1"/>
  <c r="N5132" i="1"/>
  <c r="N5097" i="1"/>
  <c r="N5082" i="1"/>
  <c r="N5068" i="1"/>
  <c r="N5045" i="1"/>
  <c r="K5045" i="1"/>
  <c r="N5009" i="1"/>
  <c r="N4981" i="1"/>
  <c r="K4981" i="1"/>
  <c r="N4945" i="1"/>
  <c r="N4917" i="1"/>
  <c r="K4917" i="1"/>
  <c r="N4881" i="1"/>
  <c r="N4853" i="1"/>
  <c r="K4853" i="1"/>
  <c r="N4817" i="1"/>
  <c r="N4789" i="1"/>
  <c r="K4789" i="1"/>
  <c r="N4753" i="1"/>
  <c r="N4725" i="1"/>
  <c r="K4725" i="1"/>
  <c r="N4689" i="1"/>
  <c r="N4661" i="1"/>
  <c r="K4661" i="1"/>
  <c r="N4625" i="1"/>
  <c r="M4595" i="1"/>
  <c r="K4595" i="1"/>
  <c r="L4595" i="1"/>
  <c r="N4580" i="1"/>
  <c r="K4580" i="1"/>
  <c r="L4580" i="1"/>
  <c r="K4565" i="1"/>
  <c r="L4565" i="1"/>
  <c r="K4521" i="1"/>
  <c r="L4521" i="1"/>
  <c r="N4521" i="1"/>
  <c r="K4513" i="1"/>
  <c r="N4513" i="1"/>
  <c r="M4499" i="1"/>
  <c r="L4499" i="1"/>
  <c r="K4497" i="1"/>
  <c r="L4497" i="1"/>
  <c r="M4497" i="1"/>
  <c r="M4491" i="1"/>
  <c r="K4491" i="1"/>
  <c r="N4491" i="1"/>
  <c r="L4482" i="1"/>
  <c r="K4482" i="1"/>
  <c r="M4482" i="1"/>
  <c r="N4482" i="1"/>
  <c r="L4442" i="1"/>
  <c r="K4442" i="1"/>
  <c r="M4442" i="1"/>
  <c r="N4442" i="1"/>
  <c r="K4437" i="1"/>
  <c r="L4437" i="1"/>
  <c r="M4437" i="1"/>
  <c r="N4437" i="1"/>
  <c r="K4333" i="1"/>
  <c r="L4333" i="1"/>
  <c r="M4333" i="1"/>
  <c r="N4333" i="1"/>
  <c r="L4314" i="1"/>
  <c r="K4314" i="1"/>
  <c r="M4314" i="1"/>
  <c r="N4314" i="1"/>
  <c r="K4309" i="1"/>
  <c r="L4309" i="1"/>
  <c r="M4309" i="1"/>
  <c r="N4309" i="1"/>
  <c r="K4174" i="1"/>
  <c r="L4174" i="1"/>
  <c r="M4174" i="1"/>
  <c r="N4174" i="1"/>
  <c r="M4144" i="1"/>
  <c r="K4144" i="1"/>
  <c r="L4144" i="1"/>
  <c r="N4144" i="1"/>
  <c r="N4137" i="1"/>
  <c r="K4137" i="1"/>
  <c r="L4137" i="1"/>
  <c r="M4137" i="1"/>
  <c r="N4065" i="1"/>
  <c r="K4065" i="1"/>
  <c r="L4065" i="1"/>
  <c r="M4065" i="1"/>
  <c r="K4053" i="1"/>
  <c r="L4053" i="1"/>
  <c r="M4053" i="1"/>
  <c r="N4053" i="1"/>
  <c r="L4042" i="1"/>
  <c r="K4042" i="1"/>
  <c r="M4042" i="1"/>
  <c r="N4042" i="1"/>
  <c r="M4027" i="1"/>
  <c r="K4027" i="1"/>
  <c r="L4027" i="1"/>
  <c r="N4027" i="1"/>
  <c r="N3932" i="1"/>
  <c r="K3932" i="1"/>
  <c r="L3932" i="1"/>
  <c r="M3932" i="1"/>
  <c r="K3925" i="1"/>
  <c r="L3925" i="1"/>
  <c r="M3925" i="1"/>
  <c r="N3925" i="1"/>
  <c r="K3821" i="1"/>
  <c r="L3821" i="1"/>
  <c r="M3821" i="1"/>
  <c r="N3821" i="1"/>
  <c r="M5304" i="1"/>
  <c r="N5285" i="1"/>
  <c r="N5270" i="1"/>
  <c r="N5255" i="1"/>
  <c r="M5240" i="1"/>
  <c r="N5221" i="1"/>
  <c r="N5206" i="1"/>
  <c r="N5191" i="1"/>
  <c r="M5176" i="1"/>
  <c r="N5157" i="1"/>
  <c r="N5142" i="1"/>
  <c r="N5127" i="1"/>
  <c r="M5112" i="1"/>
  <c r="N5093" i="1"/>
  <c r="N5078" i="1"/>
  <c r="N5063" i="1"/>
  <c r="N5058" i="1"/>
  <c r="N5053" i="1"/>
  <c r="K5053" i="1"/>
  <c r="N5039" i="1"/>
  <c r="N5036" i="1"/>
  <c r="N4998" i="1"/>
  <c r="N4994" i="1"/>
  <c r="N4989" i="1"/>
  <c r="K4989" i="1"/>
  <c r="N4975" i="1"/>
  <c r="N4972" i="1"/>
  <c r="N4934" i="1"/>
  <c r="N4930" i="1"/>
  <c r="N4925" i="1"/>
  <c r="K4925" i="1"/>
  <c r="N4911" i="1"/>
  <c r="N4908" i="1"/>
  <c r="N4870" i="1"/>
  <c r="N4866" i="1"/>
  <c r="N4861" i="1"/>
  <c r="K4861" i="1"/>
  <c r="N4847" i="1"/>
  <c r="N4844" i="1"/>
  <c r="N4806" i="1"/>
  <c r="N4802" i="1"/>
  <c r="N4797" i="1"/>
  <c r="K4797" i="1"/>
  <c r="N4783" i="1"/>
  <c r="N4780" i="1"/>
  <c r="N4742" i="1"/>
  <c r="N4738" i="1"/>
  <c r="N4733" i="1"/>
  <c r="K4733" i="1"/>
  <c r="N4719" i="1"/>
  <c r="N4716" i="1"/>
  <c r="N4678" i="1"/>
  <c r="N4674" i="1"/>
  <c r="N4669" i="1"/>
  <c r="K4669" i="1"/>
  <c r="N4655" i="1"/>
  <c r="N4652" i="1"/>
  <c r="N4614" i="1"/>
  <c r="N4610" i="1"/>
  <c r="N4605" i="1"/>
  <c r="K4605" i="1"/>
  <c r="N4548" i="1"/>
  <c r="L4548" i="1"/>
  <c r="N4540" i="1"/>
  <c r="K4540" i="1"/>
  <c r="M4540" i="1"/>
  <c r="N4533" i="1"/>
  <c r="N4516" i="1"/>
  <c r="K4516" i="1"/>
  <c r="L4516" i="1"/>
  <c r="K4433" i="1"/>
  <c r="L4433" i="1"/>
  <c r="M4433" i="1"/>
  <c r="N4433" i="1"/>
  <c r="N4348" i="1"/>
  <c r="K4348" i="1"/>
  <c r="L4348" i="1"/>
  <c r="M4348" i="1"/>
  <c r="K4329" i="1"/>
  <c r="L4329" i="1"/>
  <c r="M4329" i="1"/>
  <c r="N4329" i="1"/>
  <c r="N4324" i="1"/>
  <c r="K4324" i="1"/>
  <c r="L4324" i="1"/>
  <c r="M4324" i="1"/>
  <c r="K4305" i="1"/>
  <c r="L4305" i="1"/>
  <c r="M4305" i="1"/>
  <c r="N4305" i="1"/>
  <c r="K4269" i="1"/>
  <c r="L4269" i="1"/>
  <c r="M4269" i="1"/>
  <c r="N4269" i="1"/>
  <c r="K4238" i="1"/>
  <c r="L4238" i="1"/>
  <c r="M4238" i="1"/>
  <c r="N4238" i="1"/>
  <c r="M4208" i="1"/>
  <c r="K4208" i="1"/>
  <c r="L4208" i="1"/>
  <c r="N4208" i="1"/>
  <c r="N4201" i="1"/>
  <c r="K4201" i="1"/>
  <c r="L4201" i="1"/>
  <c r="M4201" i="1"/>
  <c r="N4129" i="1"/>
  <c r="K4129" i="1"/>
  <c r="L4129" i="1"/>
  <c r="M4129" i="1"/>
  <c r="K4117" i="1"/>
  <c r="L4117" i="1"/>
  <c r="M4117" i="1"/>
  <c r="N4117" i="1"/>
  <c r="L4106" i="1"/>
  <c r="K4106" i="1"/>
  <c r="M4106" i="1"/>
  <c r="N4106" i="1"/>
  <c r="M4091" i="1"/>
  <c r="K4091" i="1"/>
  <c r="L4091" i="1"/>
  <c r="N4091" i="1"/>
  <c r="K3997" i="1"/>
  <c r="L3997" i="1"/>
  <c r="M3997" i="1"/>
  <c r="N3997" i="1"/>
  <c r="K3974" i="1"/>
  <c r="L3974" i="1"/>
  <c r="M3974" i="1"/>
  <c r="N3974" i="1"/>
  <c r="M3955" i="1"/>
  <c r="K3955" i="1"/>
  <c r="L3955" i="1"/>
  <c r="N3955" i="1"/>
  <c r="L3945" i="1"/>
  <c r="K3945" i="1"/>
  <c r="M3945" i="1"/>
  <c r="N3945" i="1"/>
  <c r="M3919" i="1"/>
  <c r="K3919" i="1"/>
  <c r="L3919" i="1"/>
  <c r="N3919" i="1"/>
  <c r="K3885" i="1"/>
  <c r="L3885" i="1"/>
  <c r="M3885" i="1"/>
  <c r="N3885" i="1"/>
  <c r="M3874" i="1"/>
  <c r="L3874" i="1"/>
  <c r="K3874" i="1"/>
  <c r="N3874" i="1"/>
  <c r="N3859" i="1"/>
  <c r="L3859" i="1"/>
  <c r="K3859" i="1"/>
  <c r="M3859" i="1"/>
  <c r="M4588" i="1"/>
  <c r="N4569" i="1"/>
  <c r="N4554" i="1"/>
  <c r="K4542" i="1"/>
  <c r="N4539" i="1"/>
  <c r="K4538" i="1"/>
  <c r="K4528" i="1"/>
  <c r="M4524" i="1"/>
  <c r="K4523" i="1"/>
  <c r="K4508" i="1"/>
  <c r="N4505" i="1"/>
  <c r="K4493" i="1"/>
  <c r="N4490" i="1"/>
  <c r="L4489" i="1"/>
  <c r="L4484" i="1"/>
  <c r="K4478" i="1"/>
  <c r="N4475" i="1"/>
  <c r="K4474" i="1"/>
  <c r="M4465" i="1"/>
  <c r="K4464" i="1"/>
  <c r="M4460" i="1"/>
  <c r="K4459" i="1"/>
  <c r="M4450" i="1"/>
  <c r="K4444" i="1"/>
  <c r="N4441" i="1"/>
  <c r="L4435" i="1"/>
  <c r="K4429" i="1"/>
  <c r="N4426" i="1"/>
  <c r="L4425" i="1"/>
  <c r="L4420" i="1"/>
  <c r="K4414" i="1"/>
  <c r="N4411" i="1"/>
  <c r="K4410" i="1"/>
  <c r="M4401" i="1"/>
  <c r="K4400" i="1"/>
  <c r="M4396" i="1"/>
  <c r="K4395" i="1"/>
  <c r="M4386" i="1"/>
  <c r="K4380" i="1"/>
  <c r="N4377" i="1"/>
  <c r="L4371" i="1"/>
  <c r="K4365" i="1"/>
  <c r="N4362" i="1"/>
  <c r="L4361" i="1"/>
  <c r="L4356" i="1"/>
  <c r="K4350" i="1"/>
  <c r="N4347" i="1"/>
  <c r="K4346" i="1"/>
  <c r="M4337" i="1"/>
  <c r="K4336" i="1"/>
  <c r="M4332" i="1"/>
  <c r="K4331" i="1"/>
  <c r="M4322" i="1"/>
  <c r="K4316" i="1"/>
  <c r="N4313" i="1"/>
  <c r="L4307" i="1"/>
  <c r="K4301" i="1"/>
  <c r="N4298" i="1"/>
  <c r="L4297" i="1"/>
  <c r="L4292" i="1"/>
  <c r="K4286" i="1"/>
  <c r="N4283" i="1"/>
  <c r="K4282" i="1"/>
  <c r="M4273" i="1"/>
  <c r="K4272" i="1"/>
  <c r="M4268" i="1"/>
  <c r="K4267" i="1"/>
  <c r="L4262" i="1"/>
  <c r="N4259" i="1"/>
  <c r="N4256" i="1"/>
  <c r="L4251" i="1"/>
  <c r="L4248" i="1"/>
  <c r="K4243" i="1"/>
  <c r="K4240" i="1"/>
  <c r="N4218" i="1"/>
  <c r="N4214" i="1"/>
  <c r="K4213" i="1"/>
  <c r="M4210" i="1"/>
  <c r="N4209" i="1"/>
  <c r="K4209" i="1"/>
  <c r="M4206" i="1"/>
  <c r="K4202" i="1"/>
  <c r="L4198" i="1"/>
  <c r="N4195" i="1"/>
  <c r="N4192" i="1"/>
  <c r="L4187" i="1"/>
  <c r="L4184" i="1"/>
  <c r="K4179" i="1"/>
  <c r="K4176" i="1"/>
  <c r="N4154" i="1"/>
  <c r="N4150" i="1"/>
  <c r="K4149" i="1"/>
  <c r="M4146" i="1"/>
  <c r="N4145" i="1"/>
  <c r="K4145" i="1"/>
  <c r="M4142" i="1"/>
  <c r="K4138" i="1"/>
  <c r="L4134" i="1"/>
  <c r="N4131" i="1"/>
  <c r="N4128" i="1"/>
  <c r="L4123" i="1"/>
  <c r="L4120" i="1"/>
  <c r="K4115" i="1"/>
  <c r="K4112" i="1"/>
  <c r="N4090" i="1"/>
  <c r="N4086" i="1"/>
  <c r="K4085" i="1"/>
  <c r="M4082" i="1"/>
  <c r="N4081" i="1"/>
  <c r="K4081" i="1"/>
  <c r="M4078" i="1"/>
  <c r="K4074" i="1"/>
  <c r="L4070" i="1"/>
  <c r="N4067" i="1"/>
  <c r="N4064" i="1"/>
  <c r="L4059" i="1"/>
  <c r="L4056" i="1"/>
  <c r="K4051" i="1"/>
  <c r="K4048" i="1"/>
  <c r="N4026" i="1"/>
  <c r="N4022" i="1"/>
  <c r="K4021" i="1"/>
  <c r="M4018" i="1"/>
  <c r="N4017" i="1"/>
  <c r="K4017" i="1"/>
  <c r="M4014" i="1"/>
  <c r="K4010" i="1"/>
  <c r="L4006" i="1"/>
  <c r="N4003" i="1"/>
  <c r="N4000" i="1"/>
  <c r="L3995" i="1"/>
  <c r="L3992" i="1"/>
  <c r="K3987" i="1"/>
  <c r="K3984" i="1"/>
  <c r="M3973" i="1"/>
  <c r="N3962" i="1"/>
  <c r="N3958" i="1"/>
  <c r="K3957" i="1"/>
  <c r="M3954" i="1"/>
  <c r="N3953" i="1"/>
  <c r="K3953" i="1"/>
  <c r="M3950" i="1"/>
  <c r="M3940" i="1"/>
  <c r="L3933" i="1"/>
  <c r="L3930" i="1"/>
  <c r="L3929" i="1"/>
  <c r="N3929" i="1"/>
  <c r="K3927" i="1"/>
  <c r="L3911" i="1"/>
  <c r="M3908" i="1"/>
  <c r="N3907" i="1"/>
  <c r="M3907" i="1"/>
  <c r="M3898" i="1"/>
  <c r="K3898" i="1"/>
  <c r="N3883" i="1"/>
  <c r="K3883" i="1"/>
  <c r="K3872" i="1"/>
  <c r="L3872" i="1"/>
  <c r="M3872" i="1"/>
  <c r="M3863" i="1"/>
  <c r="N3863" i="1"/>
  <c r="L3849" i="1"/>
  <c r="K3849" i="1"/>
  <c r="N3844" i="1"/>
  <c r="M3834" i="1"/>
  <c r="K3834" i="1"/>
  <c r="M3813" i="1"/>
  <c r="N3813" i="1"/>
  <c r="N3779" i="1"/>
  <c r="M3779" i="1"/>
  <c r="K3757" i="1"/>
  <c r="L3757" i="1"/>
  <c r="M3757" i="1"/>
  <c r="N3757" i="1"/>
  <c r="M3623" i="1"/>
  <c r="K3623" i="1"/>
  <c r="L3623" i="1"/>
  <c r="N3623" i="1"/>
  <c r="N3616" i="1"/>
  <c r="K3616" i="1"/>
  <c r="L3616" i="1"/>
  <c r="M3616" i="1"/>
  <c r="N3544" i="1"/>
  <c r="K3544" i="1"/>
  <c r="L3544" i="1"/>
  <c r="M3544" i="1"/>
  <c r="K3517" i="1"/>
  <c r="L3517" i="1"/>
  <c r="M3517" i="1"/>
  <c r="N3517" i="1"/>
  <c r="M3498" i="1"/>
  <c r="K3498" i="1"/>
  <c r="L3498" i="1"/>
  <c r="N3498" i="1"/>
  <c r="K3468" i="1"/>
  <c r="L3468" i="1"/>
  <c r="M3468" i="1"/>
  <c r="N3468" i="1"/>
  <c r="L3457" i="1"/>
  <c r="K3457" i="1"/>
  <c r="M3457" i="1"/>
  <c r="N3457" i="1"/>
  <c r="L3337" i="1"/>
  <c r="N3337" i="1"/>
  <c r="K3337" i="1"/>
  <c r="M3337" i="1"/>
  <c r="N3315" i="1"/>
  <c r="M3315" i="1"/>
  <c r="K3315" i="1"/>
  <c r="L3315" i="1"/>
  <c r="N4217" i="1"/>
  <c r="K4217" i="1"/>
  <c r="N4153" i="1"/>
  <c r="K4153" i="1"/>
  <c r="N4089" i="1"/>
  <c r="K4089" i="1"/>
  <c r="N4025" i="1"/>
  <c r="K4025" i="1"/>
  <c r="N3961" i="1"/>
  <c r="K3961" i="1"/>
  <c r="N3923" i="1"/>
  <c r="L3923" i="1"/>
  <c r="N3917" i="1"/>
  <c r="K3917" i="1"/>
  <c r="M3892" i="1"/>
  <c r="N3892" i="1"/>
  <c r="M3877" i="1"/>
  <c r="N3877" i="1"/>
  <c r="N3843" i="1"/>
  <c r="M3843" i="1"/>
  <c r="M3828" i="1"/>
  <c r="N3828" i="1"/>
  <c r="M3799" i="1"/>
  <c r="N3799" i="1"/>
  <c r="M3794" i="1"/>
  <c r="N3794" i="1"/>
  <c r="N3787" i="1"/>
  <c r="K3787" i="1"/>
  <c r="L3787" i="1"/>
  <c r="M3787" i="1"/>
  <c r="K3772" i="1"/>
  <c r="L3772" i="1"/>
  <c r="M3772" i="1"/>
  <c r="L3753" i="1"/>
  <c r="K3753" i="1"/>
  <c r="M3753" i="1"/>
  <c r="N3753" i="1"/>
  <c r="K3748" i="1"/>
  <c r="L3748" i="1"/>
  <c r="M3748" i="1"/>
  <c r="N3748" i="1"/>
  <c r="K3693" i="1"/>
  <c r="L3693" i="1"/>
  <c r="M3693" i="1"/>
  <c r="N3693" i="1"/>
  <c r="N3608" i="1"/>
  <c r="K3608" i="1"/>
  <c r="L3608" i="1"/>
  <c r="M3608" i="1"/>
  <c r="K3596" i="1"/>
  <c r="L3596" i="1"/>
  <c r="M3596" i="1"/>
  <c r="N3596" i="1"/>
  <c r="L3585" i="1"/>
  <c r="K3585" i="1"/>
  <c r="M3585" i="1"/>
  <c r="N3585" i="1"/>
  <c r="M3570" i="1"/>
  <c r="K3570" i="1"/>
  <c r="L3570" i="1"/>
  <c r="N3570" i="1"/>
  <c r="M3503" i="1"/>
  <c r="K3503" i="1"/>
  <c r="L3503" i="1"/>
  <c r="N3503" i="1"/>
  <c r="N3488" i="1"/>
  <c r="K3488" i="1"/>
  <c r="L3488" i="1"/>
  <c r="M3488" i="1"/>
  <c r="K3453" i="1"/>
  <c r="L3453" i="1"/>
  <c r="M3453" i="1"/>
  <c r="N3453" i="1"/>
  <c r="M3434" i="1"/>
  <c r="K3434" i="1"/>
  <c r="L3434" i="1"/>
  <c r="N3434" i="1"/>
  <c r="K3404" i="1"/>
  <c r="L3404" i="1"/>
  <c r="M3404" i="1"/>
  <c r="N3404" i="1"/>
  <c r="L3393" i="1"/>
  <c r="K3393" i="1"/>
  <c r="M3393" i="1"/>
  <c r="N3393" i="1"/>
  <c r="M3333" i="1"/>
  <c r="K3333" i="1"/>
  <c r="L3333" i="1"/>
  <c r="N3333" i="1"/>
  <c r="K3276" i="1"/>
  <c r="L3276" i="1"/>
  <c r="N3276" i="1"/>
  <c r="M3276" i="1"/>
  <c r="K3197" i="1"/>
  <c r="L3197" i="1"/>
  <c r="M3197" i="1"/>
  <c r="N3197" i="1"/>
  <c r="N4225" i="1"/>
  <c r="K4225" i="1"/>
  <c r="N4161" i="1"/>
  <c r="K4161" i="1"/>
  <c r="N4097" i="1"/>
  <c r="K4097" i="1"/>
  <c r="N4033" i="1"/>
  <c r="K4033" i="1"/>
  <c r="N3969" i="1"/>
  <c r="K3969" i="1"/>
  <c r="N3947" i="1"/>
  <c r="K3947" i="1"/>
  <c r="L3937" i="1"/>
  <c r="N3937" i="1"/>
  <c r="M3914" i="1"/>
  <c r="N3914" i="1"/>
  <c r="M3866" i="1"/>
  <c r="K3866" i="1"/>
  <c r="L3817" i="1"/>
  <c r="K3817" i="1"/>
  <c r="N3817" i="1"/>
  <c r="L3809" i="1"/>
  <c r="N3809" i="1"/>
  <c r="K3807" i="1"/>
  <c r="M3807" i="1"/>
  <c r="K3797" i="1"/>
  <c r="L3797" i="1"/>
  <c r="M3797" i="1"/>
  <c r="N3797" i="1"/>
  <c r="K3783" i="1"/>
  <c r="L3783" i="1"/>
  <c r="M3783" i="1"/>
  <c r="N3783" i="1"/>
  <c r="M3778" i="1"/>
  <c r="K3778" i="1"/>
  <c r="L3778" i="1"/>
  <c r="N3778" i="1"/>
  <c r="K3768" i="1"/>
  <c r="L3768" i="1"/>
  <c r="M3768" i="1"/>
  <c r="N3768" i="1"/>
  <c r="N3763" i="1"/>
  <c r="K3763" i="1"/>
  <c r="L3763" i="1"/>
  <c r="M3763" i="1"/>
  <c r="K3744" i="1"/>
  <c r="L3744" i="1"/>
  <c r="M3744" i="1"/>
  <c r="N3744" i="1"/>
  <c r="K3708" i="1"/>
  <c r="L3708" i="1"/>
  <c r="M3708" i="1"/>
  <c r="N3708" i="1"/>
  <c r="L3689" i="1"/>
  <c r="K3689" i="1"/>
  <c r="M3689" i="1"/>
  <c r="N3689" i="1"/>
  <c r="K3684" i="1"/>
  <c r="L3684" i="1"/>
  <c r="M3684" i="1"/>
  <c r="N3684" i="1"/>
  <c r="K3540" i="1"/>
  <c r="L3540" i="1"/>
  <c r="M3540" i="1"/>
  <c r="N3540" i="1"/>
  <c r="M3495" i="1"/>
  <c r="K3495" i="1"/>
  <c r="L3495" i="1"/>
  <c r="N3495" i="1"/>
  <c r="N3480" i="1"/>
  <c r="K3480" i="1"/>
  <c r="L3480" i="1"/>
  <c r="M3480" i="1"/>
  <c r="M3439" i="1"/>
  <c r="K3439" i="1"/>
  <c r="L3439" i="1"/>
  <c r="N3439" i="1"/>
  <c r="N3424" i="1"/>
  <c r="K3424" i="1"/>
  <c r="L3424" i="1"/>
  <c r="M3424" i="1"/>
  <c r="K3389" i="1"/>
  <c r="L3389" i="1"/>
  <c r="M3389" i="1"/>
  <c r="N3389" i="1"/>
  <c r="M3370" i="1"/>
  <c r="K3370" i="1"/>
  <c r="L3370" i="1"/>
  <c r="N3370" i="1"/>
  <c r="K3340" i="1"/>
  <c r="L3340" i="1"/>
  <c r="M3340" i="1"/>
  <c r="N3340" i="1"/>
  <c r="L3321" i="1"/>
  <c r="K3321" i="1"/>
  <c r="M3321" i="1"/>
  <c r="N3321" i="1"/>
  <c r="K3261" i="1"/>
  <c r="L3261" i="1"/>
  <c r="N3261" i="1"/>
  <c r="M3261" i="1"/>
  <c r="N3243" i="1"/>
  <c r="M3243" i="1"/>
  <c r="K3243" i="1"/>
  <c r="L3243" i="1"/>
  <c r="L3193" i="1"/>
  <c r="K3193" i="1"/>
  <c r="M3193" i="1"/>
  <c r="N3193" i="1"/>
  <c r="N4233" i="1"/>
  <c r="K4233" i="1"/>
  <c r="N4169" i="1"/>
  <c r="K4169" i="1"/>
  <c r="N4105" i="1"/>
  <c r="K4105" i="1"/>
  <c r="N4041" i="1"/>
  <c r="K4041" i="1"/>
  <c r="N3977" i="1"/>
  <c r="K3977" i="1"/>
  <c r="K3944" i="1"/>
  <c r="N3944" i="1"/>
  <c r="L3921" i="1"/>
  <c r="K3921" i="1"/>
  <c r="K3896" i="1"/>
  <c r="L3896" i="1"/>
  <c r="L3881" i="1"/>
  <c r="K3881" i="1"/>
  <c r="K3864" i="1"/>
  <c r="L3864" i="1"/>
  <c r="M3858" i="1"/>
  <c r="N3858" i="1"/>
  <c r="K3847" i="1"/>
  <c r="L3847" i="1"/>
  <c r="K3832" i="1"/>
  <c r="L3832" i="1"/>
  <c r="K3812" i="1"/>
  <c r="L3812" i="1"/>
  <c r="N3812" i="1"/>
  <c r="M3802" i="1"/>
  <c r="K3802" i="1"/>
  <c r="L3802" i="1"/>
  <c r="N3802" i="1"/>
  <c r="L3793" i="1"/>
  <c r="K3793" i="1"/>
  <c r="M3793" i="1"/>
  <c r="N3793" i="1"/>
  <c r="N3723" i="1"/>
  <c r="K3723" i="1"/>
  <c r="L3723" i="1"/>
  <c r="M3723" i="1"/>
  <c r="K3704" i="1"/>
  <c r="L3704" i="1"/>
  <c r="M3704" i="1"/>
  <c r="N3704" i="1"/>
  <c r="N3699" i="1"/>
  <c r="K3699" i="1"/>
  <c r="L3699" i="1"/>
  <c r="M3699" i="1"/>
  <c r="K3680" i="1"/>
  <c r="L3680" i="1"/>
  <c r="M3680" i="1"/>
  <c r="N3680" i="1"/>
  <c r="K3644" i="1"/>
  <c r="L3644" i="1"/>
  <c r="M3644" i="1"/>
  <c r="N3644" i="1"/>
  <c r="K3604" i="1"/>
  <c r="L3604" i="1"/>
  <c r="M3604" i="1"/>
  <c r="N3604" i="1"/>
  <c r="K3581" i="1"/>
  <c r="L3581" i="1"/>
  <c r="M3581" i="1"/>
  <c r="N3581" i="1"/>
  <c r="L3529" i="1"/>
  <c r="K3529" i="1"/>
  <c r="M3529" i="1"/>
  <c r="N3529" i="1"/>
  <c r="M3431" i="1"/>
  <c r="K3431" i="1"/>
  <c r="L3431" i="1"/>
  <c r="N3431" i="1"/>
  <c r="N3416" i="1"/>
  <c r="K3416" i="1"/>
  <c r="L3416" i="1"/>
  <c r="M3416" i="1"/>
  <c r="M3375" i="1"/>
  <c r="K3375" i="1"/>
  <c r="L3375" i="1"/>
  <c r="N3375" i="1"/>
  <c r="N3360" i="1"/>
  <c r="K3360" i="1"/>
  <c r="L3360" i="1"/>
  <c r="M3360" i="1"/>
  <c r="N4360" i="1"/>
  <c r="N4325" i="1"/>
  <c r="N4310" i="1"/>
  <c r="N4296" i="1"/>
  <c r="N4241" i="1"/>
  <c r="K4241" i="1"/>
  <c r="N4205" i="1"/>
  <c r="N4177" i="1"/>
  <c r="K4177" i="1"/>
  <c r="N4141" i="1"/>
  <c r="N4113" i="1"/>
  <c r="K4113" i="1"/>
  <c r="N4077" i="1"/>
  <c r="N4049" i="1"/>
  <c r="K4049" i="1"/>
  <c r="N4013" i="1"/>
  <c r="N3985" i="1"/>
  <c r="K3985" i="1"/>
  <c r="N3949" i="1"/>
  <c r="K3928" i="1"/>
  <c r="L3928" i="1"/>
  <c r="N3903" i="1"/>
  <c r="K3903" i="1"/>
  <c r="K3888" i="1"/>
  <c r="N3888" i="1"/>
  <c r="L3873" i="1"/>
  <c r="N3873" i="1"/>
  <c r="K3861" i="1"/>
  <c r="L3861" i="1"/>
  <c r="N3853" i="1"/>
  <c r="K3853" i="1"/>
  <c r="N3839" i="1"/>
  <c r="K3839" i="1"/>
  <c r="K3824" i="1"/>
  <c r="N3824" i="1"/>
  <c r="K3733" i="1"/>
  <c r="L3733" i="1"/>
  <c r="M3733" i="1"/>
  <c r="N3733" i="1"/>
  <c r="K3719" i="1"/>
  <c r="L3719" i="1"/>
  <c r="M3719" i="1"/>
  <c r="N3719" i="1"/>
  <c r="M3714" i="1"/>
  <c r="K3714" i="1"/>
  <c r="L3714" i="1"/>
  <c r="N3714" i="1"/>
  <c r="N3659" i="1"/>
  <c r="K3659" i="1"/>
  <c r="L3659" i="1"/>
  <c r="M3659" i="1"/>
  <c r="K3640" i="1"/>
  <c r="L3640" i="1"/>
  <c r="M3640" i="1"/>
  <c r="N3640" i="1"/>
  <c r="N3635" i="1"/>
  <c r="K3635" i="1"/>
  <c r="L3635" i="1"/>
  <c r="M3635" i="1"/>
  <c r="M3562" i="1"/>
  <c r="K3562" i="1"/>
  <c r="L3562" i="1"/>
  <c r="N3562" i="1"/>
  <c r="K3476" i="1"/>
  <c r="L3476" i="1"/>
  <c r="M3476" i="1"/>
  <c r="N3476" i="1"/>
  <c r="L3465" i="1"/>
  <c r="K3465" i="1"/>
  <c r="M3465" i="1"/>
  <c r="N3465" i="1"/>
  <c r="M3367" i="1"/>
  <c r="K3367" i="1"/>
  <c r="L3367" i="1"/>
  <c r="N3367" i="1"/>
  <c r="N3352" i="1"/>
  <c r="K3352" i="1"/>
  <c r="L3352" i="1"/>
  <c r="M3352" i="1"/>
  <c r="M3330" i="1"/>
  <c r="K3330" i="1"/>
  <c r="L3330" i="1"/>
  <c r="N3330" i="1"/>
  <c r="L3281" i="1"/>
  <c r="K3281" i="1"/>
  <c r="N3281" i="1"/>
  <c r="M3281" i="1"/>
  <c r="K3271" i="1"/>
  <c r="M3271" i="1"/>
  <c r="L3271" i="1"/>
  <c r="N3271" i="1"/>
  <c r="N4355" i="1"/>
  <c r="M4340" i="1"/>
  <c r="N4321" i="1"/>
  <c r="N4306" i="1"/>
  <c r="N4291" i="1"/>
  <c r="M4276" i="1"/>
  <c r="N4258" i="1"/>
  <c r="N4254" i="1"/>
  <c r="N4249" i="1"/>
  <c r="K4249" i="1"/>
  <c r="N4235" i="1"/>
  <c r="N4232" i="1"/>
  <c r="N4194" i="1"/>
  <c r="N4190" i="1"/>
  <c r="N4185" i="1"/>
  <c r="K4185" i="1"/>
  <c r="N4171" i="1"/>
  <c r="N4168" i="1"/>
  <c r="N4130" i="1"/>
  <c r="N4126" i="1"/>
  <c r="N4121" i="1"/>
  <c r="K4121" i="1"/>
  <c r="N4107" i="1"/>
  <c r="N4104" i="1"/>
  <c r="N4066" i="1"/>
  <c r="N4062" i="1"/>
  <c r="N4057" i="1"/>
  <c r="K4057" i="1"/>
  <c r="N4043" i="1"/>
  <c r="N4040" i="1"/>
  <c r="N4002" i="1"/>
  <c r="N3998" i="1"/>
  <c r="N3993" i="1"/>
  <c r="K3993" i="1"/>
  <c r="N3979" i="1"/>
  <c r="N3976" i="1"/>
  <c r="N3943" i="1"/>
  <c r="M3938" i="1"/>
  <c r="L3938" i="1"/>
  <c r="M3906" i="1"/>
  <c r="K3906" i="1"/>
  <c r="N3891" i="1"/>
  <c r="K3891" i="1"/>
  <c r="L3891" i="1"/>
  <c r="K3876" i="1"/>
  <c r="L3876" i="1"/>
  <c r="M3842" i="1"/>
  <c r="K3842" i="1"/>
  <c r="L3842" i="1"/>
  <c r="N3827" i="1"/>
  <c r="K3827" i="1"/>
  <c r="L3827" i="1"/>
  <c r="M3810" i="1"/>
  <c r="L3810" i="1"/>
  <c r="K3808" i="1"/>
  <c r="L3808" i="1"/>
  <c r="M3808" i="1"/>
  <c r="K3743" i="1"/>
  <c r="L3743" i="1"/>
  <c r="M3743" i="1"/>
  <c r="N3743" i="1"/>
  <c r="L3729" i="1"/>
  <c r="K3729" i="1"/>
  <c r="M3729" i="1"/>
  <c r="N3729" i="1"/>
  <c r="K3669" i="1"/>
  <c r="L3669" i="1"/>
  <c r="M3669" i="1"/>
  <c r="N3669" i="1"/>
  <c r="K3655" i="1"/>
  <c r="L3655" i="1"/>
  <c r="M3655" i="1"/>
  <c r="N3655" i="1"/>
  <c r="M3650" i="1"/>
  <c r="K3650" i="1"/>
  <c r="L3650" i="1"/>
  <c r="N3650" i="1"/>
  <c r="M3626" i="1"/>
  <c r="K3626" i="1"/>
  <c r="L3626" i="1"/>
  <c r="N3626" i="1"/>
  <c r="L3593" i="1"/>
  <c r="K3593" i="1"/>
  <c r="M3593" i="1"/>
  <c r="N3593" i="1"/>
  <c r="M3567" i="1"/>
  <c r="K3567" i="1"/>
  <c r="L3567" i="1"/>
  <c r="N3567" i="1"/>
  <c r="K3525" i="1"/>
  <c r="L3525" i="1"/>
  <c r="M3525" i="1"/>
  <c r="N3525" i="1"/>
  <c r="M3506" i="1"/>
  <c r="K3506" i="1"/>
  <c r="L3506" i="1"/>
  <c r="N3506" i="1"/>
  <c r="K3412" i="1"/>
  <c r="L3412" i="1"/>
  <c r="M3412" i="1"/>
  <c r="N3412" i="1"/>
  <c r="L3401" i="1"/>
  <c r="K3401" i="1"/>
  <c r="M3401" i="1"/>
  <c r="N3401" i="1"/>
  <c r="N3307" i="1"/>
  <c r="M3307" i="1"/>
  <c r="K3307" i="1"/>
  <c r="L3307" i="1"/>
  <c r="M3899" i="1"/>
  <c r="N3880" i="1"/>
  <c r="N3865" i="1"/>
  <c r="N3850" i="1"/>
  <c r="M3835" i="1"/>
  <c r="K3819" i="1"/>
  <c r="N3816" i="1"/>
  <c r="K3804" i="1"/>
  <c r="N3801" i="1"/>
  <c r="L3800" i="1"/>
  <c r="L3795" i="1"/>
  <c r="K3789" i="1"/>
  <c r="N3786" i="1"/>
  <c r="K3785" i="1"/>
  <c r="M3776" i="1"/>
  <c r="K3775" i="1"/>
  <c r="M3771" i="1"/>
  <c r="K3770" i="1"/>
  <c r="M3761" i="1"/>
  <c r="K3755" i="1"/>
  <c r="N3752" i="1"/>
  <c r="L3746" i="1"/>
  <c r="K3740" i="1"/>
  <c r="N3737" i="1"/>
  <c r="L3736" i="1"/>
  <c r="L3731" i="1"/>
  <c r="K3725" i="1"/>
  <c r="N3722" i="1"/>
  <c r="K3721" i="1"/>
  <c r="M3712" i="1"/>
  <c r="K3711" i="1"/>
  <c r="M3707" i="1"/>
  <c r="K3706" i="1"/>
  <c r="M3697" i="1"/>
  <c r="K3691" i="1"/>
  <c r="N3688" i="1"/>
  <c r="L3682" i="1"/>
  <c r="K3676" i="1"/>
  <c r="N3673" i="1"/>
  <c r="L3672" i="1"/>
  <c r="L3667" i="1"/>
  <c r="K3661" i="1"/>
  <c r="N3658" i="1"/>
  <c r="K3657" i="1"/>
  <c r="M3648" i="1"/>
  <c r="K3647" i="1"/>
  <c r="M3643" i="1"/>
  <c r="K3642" i="1"/>
  <c r="M3633" i="1"/>
  <c r="N3629" i="1"/>
  <c r="K3628" i="1"/>
  <c r="M3625" i="1"/>
  <c r="N3624" i="1"/>
  <c r="K3624" i="1"/>
  <c r="M3621" i="1"/>
  <c r="K3617" i="1"/>
  <c r="L3613" i="1"/>
  <c r="N3610" i="1"/>
  <c r="N3607" i="1"/>
  <c r="L3602" i="1"/>
  <c r="L3599" i="1"/>
  <c r="K3594" i="1"/>
  <c r="K3591" i="1"/>
  <c r="N3569" i="1"/>
  <c r="N3565" i="1"/>
  <c r="K3564" i="1"/>
  <c r="M3561" i="1"/>
  <c r="N3560" i="1"/>
  <c r="K3560" i="1"/>
  <c r="M3557" i="1"/>
  <c r="K3553" i="1"/>
  <c r="L3549" i="1"/>
  <c r="N3546" i="1"/>
  <c r="N3543" i="1"/>
  <c r="L3538" i="1"/>
  <c r="L3535" i="1"/>
  <c r="K3530" i="1"/>
  <c r="K3527" i="1"/>
  <c r="M3520" i="1"/>
  <c r="L3508" i="1"/>
  <c r="N3505" i="1"/>
  <c r="N3501" i="1"/>
  <c r="K3500" i="1"/>
  <c r="M3497" i="1"/>
  <c r="N3496" i="1"/>
  <c r="K3496" i="1"/>
  <c r="M3493" i="1"/>
  <c r="K3489" i="1"/>
  <c r="L3485" i="1"/>
  <c r="N3482" i="1"/>
  <c r="N3479" i="1"/>
  <c r="L3474" i="1"/>
  <c r="L3471" i="1"/>
  <c r="K3466" i="1"/>
  <c r="K3463" i="1"/>
  <c r="M3456" i="1"/>
  <c r="L3444" i="1"/>
  <c r="N3441" i="1"/>
  <c r="N3437" i="1"/>
  <c r="K3436" i="1"/>
  <c r="M3433" i="1"/>
  <c r="N3432" i="1"/>
  <c r="K3432" i="1"/>
  <c r="M3429" i="1"/>
  <c r="K3425" i="1"/>
  <c r="L3421" i="1"/>
  <c r="N3418" i="1"/>
  <c r="N3415" i="1"/>
  <c r="L3410" i="1"/>
  <c r="L3407" i="1"/>
  <c r="K3402" i="1"/>
  <c r="K3399" i="1"/>
  <c r="M3392" i="1"/>
  <c r="L3380" i="1"/>
  <c r="N3377" i="1"/>
  <c r="N3373" i="1"/>
  <c r="K3372" i="1"/>
  <c r="M3369" i="1"/>
  <c r="N3368" i="1"/>
  <c r="K3368" i="1"/>
  <c r="M3365" i="1"/>
  <c r="K3361" i="1"/>
  <c r="L3357" i="1"/>
  <c r="N3354" i="1"/>
  <c r="N3351" i="1"/>
  <c r="L3346" i="1"/>
  <c r="L3343" i="1"/>
  <c r="N3336" i="1"/>
  <c r="K3335" i="1"/>
  <c r="M3332" i="1"/>
  <c r="K3328" i="1"/>
  <c r="L3328" i="1"/>
  <c r="M3325" i="1"/>
  <c r="K3319" i="1"/>
  <c r="M3319" i="1"/>
  <c r="K3311" i="1"/>
  <c r="L3311" i="1"/>
  <c r="N3311" i="1"/>
  <c r="N3304" i="1"/>
  <c r="M3288" i="1"/>
  <c r="M3266" i="1"/>
  <c r="K3266" i="1"/>
  <c r="N3266" i="1"/>
  <c r="K3244" i="1"/>
  <c r="M3224" i="1"/>
  <c r="K3207" i="1"/>
  <c r="L3207" i="1"/>
  <c r="M3207" i="1"/>
  <c r="M3202" i="1"/>
  <c r="K3202" i="1"/>
  <c r="L3202" i="1"/>
  <c r="N3202" i="1"/>
  <c r="K3079" i="1"/>
  <c r="L3079" i="1"/>
  <c r="M3079" i="1"/>
  <c r="N3079" i="1"/>
  <c r="M3074" i="1"/>
  <c r="K3074" i="1"/>
  <c r="L3074" i="1"/>
  <c r="N3074" i="1"/>
  <c r="L2977" i="1"/>
  <c r="K2977" i="1"/>
  <c r="M2977" i="1"/>
  <c r="N2977" i="1"/>
  <c r="K2860" i="1"/>
  <c r="L2860" i="1"/>
  <c r="M2860" i="1"/>
  <c r="N2860" i="1"/>
  <c r="M2815" i="1"/>
  <c r="K2815" i="1"/>
  <c r="L2815" i="1"/>
  <c r="N2815" i="1"/>
  <c r="M2735" i="1"/>
  <c r="N2735" i="1"/>
  <c r="K2735" i="1"/>
  <c r="L2735" i="1"/>
  <c r="N3568" i="1"/>
  <c r="K3568" i="1"/>
  <c r="K3538" i="1"/>
  <c r="N3504" i="1"/>
  <c r="K3504" i="1"/>
  <c r="K3497" i="1"/>
  <c r="L3493" i="1"/>
  <c r="K3474" i="1"/>
  <c r="K3471" i="1"/>
  <c r="N3440" i="1"/>
  <c r="K3440" i="1"/>
  <c r="K3433" i="1"/>
  <c r="L3429" i="1"/>
  <c r="K3410" i="1"/>
  <c r="K3407" i="1"/>
  <c r="N3376" i="1"/>
  <c r="K3376" i="1"/>
  <c r="K3369" i="1"/>
  <c r="L3365" i="1"/>
  <c r="K3346" i="1"/>
  <c r="K3343" i="1"/>
  <c r="M3338" i="1"/>
  <c r="L3338" i="1"/>
  <c r="L3325" i="1"/>
  <c r="M3306" i="1"/>
  <c r="K3306" i="1"/>
  <c r="L3306" i="1"/>
  <c r="K3300" i="1"/>
  <c r="M3300" i="1"/>
  <c r="M3292" i="1"/>
  <c r="N3292" i="1"/>
  <c r="M3274" i="1"/>
  <c r="L3274" i="1"/>
  <c r="K3272" i="1"/>
  <c r="L3272" i="1"/>
  <c r="M3272" i="1"/>
  <c r="N3259" i="1"/>
  <c r="L3259" i="1"/>
  <c r="L3257" i="1"/>
  <c r="K3257" i="1"/>
  <c r="M3257" i="1"/>
  <c r="K3247" i="1"/>
  <c r="L3247" i="1"/>
  <c r="N3247" i="1"/>
  <c r="M3213" i="1"/>
  <c r="N3213" i="1"/>
  <c r="M3164" i="1"/>
  <c r="N3164" i="1"/>
  <c r="N3123" i="1"/>
  <c r="K3123" i="1"/>
  <c r="L3123" i="1"/>
  <c r="M3123" i="1"/>
  <c r="K3119" i="1"/>
  <c r="L3119" i="1"/>
  <c r="M3119" i="1"/>
  <c r="N3119" i="1"/>
  <c r="M3114" i="1"/>
  <c r="K3114" i="1"/>
  <c r="L3114" i="1"/>
  <c r="N3114" i="1"/>
  <c r="K3044" i="1"/>
  <c r="L3044" i="1"/>
  <c r="M3044" i="1"/>
  <c r="N3044" i="1"/>
  <c r="K3040" i="1"/>
  <c r="L3040" i="1"/>
  <c r="M3040" i="1"/>
  <c r="N3040" i="1"/>
  <c r="N3035" i="1"/>
  <c r="K3035" i="1"/>
  <c r="L3035" i="1"/>
  <c r="M3035" i="1"/>
  <c r="K2973" i="1"/>
  <c r="L2973" i="1"/>
  <c r="M2973" i="1"/>
  <c r="N2973" i="1"/>
  <c r="L2913" i="1"/>
  <c r="K2913" i="1"/>
  <c r="M2913" i="1"/>
  <c r="N2913" i="1"/>
  <c r="L2785" i="1"/>
  <c r="K2785" i="1"/>
  <c r="M2785" i="1"/>
  <c r="N2785" i="1"/>
  <c r="K2756" i="1"/>
  <c r="M2756" i="1"/>
  <c r="L2756" i="1"/>
  <c r="N2756" i="1"/>
  <c r="K2725" i="1"/>
  <c r="L2725" i="1"/>
  <c r="N2725" i="1"/>
  <c r="M2725" i="1"/>
  <c r="N2712" i="1"/>
  <c r="L2712" i="1"/>
  <c r="K2712" i="1"/>
  <c r="M2712" i="1"/>
  <c r="L2670" i="1"/>
  <c r="K2670" i="1"/>
  <c r="N2670" i="1"/>
  <c r="M2670" i="1"/>
  <c r="K2610" i="1"/>
  <c r="L2610" i="1"/>
  <c r="M2610" i="1"/>
  <c r="N2610" i="1"/>
  <c r="L2606" i="1"/>
  <c r="K2606" i="1"/>
  <c r="M2606" i="1"/>
  <c r="N2606" i="1"/>
  <c r="N3576" i="1"/>
  <c r="K3576" i="1"/>
  <c r="N3512" i="1"/>
  <c r="K3512" i="1"/>
  <c r="N3448" i="1"/>
  <c r="K3448" i="1"/>
  <c r="N3384" i="1"/>
  <c r="K3384" i="1"/>
  <c r="M3322" i="1"/>
  <c r="N3322" i="1"/>
  <c r="M3242" i="1"/>
  <c r="K3242" i="1"/>
  <c r="L3242" i="1"/>
  <c r="K3236" i="1"/>
  <c r="M3236" i="1"/>
  <c r="M3228" i="1"/>
  <c r="N3228" i="1"/>
  <c r="L3209" i="1"/>
  <c r="N3209" i="1"/>
  <c r="N3179" i="1"/>
  <c r="M3179" i="1"/>
  <c r="K3160" i="1"/>
  <c r="N3160" i="1"/>
  <c r="K3148" i="1"/>
  <c r="L3148" i="1"/>
  <c r="M3148" i="1"/>
  <c r="N3148" i="1"/>
  <c r="K3015" i="1"/>
  <c r="L3015" i="1"/>
  <c r="M3015" i="1"/>
  <c r="N3015" i="1"/>
  <c r="M3010" i="1"/>
  <c r="K3010" i="1"/>
  <c r="L3010" i="1"/>
  <c r="N3010" i="1"/>
  <c r="M2954" i="1"/>
  <c r="K2954" i="1"/>
  <c r="L2954" i="1"/>
  <c r="N2954" i="1"/>
  <c r="K2909" i="1"/>
  <c r="L2909" i="1"/>
  <c r="M2909" i="1"/>
  <c r="N2909" i="1"/>
  <c r="L2849" i="1"/>
  <c r="K2849" i="1"/>
  <c r="M2849" i="1"/>
  <c r="N2849" i="1"/>
  <c r="L2809" i="1"/>
  <c r="K2809" i="1"/>
  <c r="M2809" i="1"/>
  <c r="N2809" i="1"/>
  <c r="M2791" i="1"/>
  <c r="K2791" i="1"/>
  <c r="L2791" i="1"/>
  <c r="N2791" i="1"/>
  <c r="K2748" i="1"/>
  <c r="M2748" i="1"/>
  <c r="L2748" i="1"/>
  <c r="N2748" i="1"/>
  <c r="N3584" i="1"/>
  <c r="K3584" i="1"/>
  <c r="N3520" i="1"/>
  <c r="K3520" i="1"/>
  <c r="N3456" i="1"/>
  <c r="K3456" i="1"/>
  <c r="N3392" i="1"/>
  <c r="K3392" i="1"/>
  <c r="K3336" i="1"/>
  <c r="L3336" i="1"/>
  <c r="N3332" i="1"/>
  <c r="K3332" i="1"/>
  <c r="K3304" i="1"/>
  <c r="M3304" i="1"/>
  <c r="K3296" i="1"/>
  <c r="L3296" i="1"/>
  <c r="N3296" i="1"/>
  <c r="K3288" i="1"/>
  <c r="N3288" i="1"/>
  <c r="K3224" i="1"/>
  <c r="N3224" i="1"/>
  <c r="K3212" i="1"/>
  <c r="L3212" i="1"/>
  <c r="M3212" i="1"/>
  <c r="N3212" i="1"/>
  <c r="K3172" i="1"/>
  <c r="L3172" i="1"/>
  <c r="M3172" i="1"/>
  <c r="K3168" i="1"/>
  <c r="L3168" i="1"/>
  <c r="M3168" i="1"/>
  <c r="N3168" i="1"/>
  <c r="N3163" i="1"/>
  <c r="K3163" i="1"/>
  <c r="L3163" i="1"/>
  <c r="M3163" i="1"/>
  <c r="K3157" i="1"/>
  <c r="L3157" i="1"/>
  <c r="M3157" i="1"/>
  <c r="L3153" i="1"/>
  <c r="K3153" i="1"/>
  <c r="M3153" i="1"/>
  <c r="N3153" i="1"/>
  <c r="K3144" i="1"/>
  <c r="L3144" i="1"/>
  <c r="M3144" i="1"/>
  <c r="N3144" i="1"/>
  <c r="K3133" i="1"/>
  <c r="L3133" i="1"/>
  <c r="M3133" i="1"/>
  <c r="N3133" i="1"/>
  <c r="N3059" i="1"/>
  <c r="K3059" i="1"/>
  <c r="L3059" i="1"/>
  <c r="M3059" i="1"/>
  <c r="K3055" i="1"/>
  <c r="L3055" i="1"/>
  <c r="M3055" i="1"/>
  <c r="N3055" i="1"/>
  <c r="M3050" i="1"/>
  <c r="K3050" i="1"/>
  <c r="L3050" i="1"/>
  <c r="N3050" i="1"/>
  <c r="L2969" i="1"/>
  <c r="K2969" i="1"/>
  <c r="M2969" i="1"/>
  <c r="N2969" i="1"/>
  <c r="M2946" i="1"/>
  <c r="K2946" i="1"/>
  <c r="L2946" i="1"/>
  <c r="N2946" i="1"/>
  <c r="M2890" i="1"/>
  <c r="K2890" i="1"/>
  <c r="L2890" i="1"/>
  <c r="N2890" i="1"/>
  <c r="K2845" i="1"/>
  <c r="L2845" i="1"/>
  <c r="M2845" i="1"/>
  <c r="N2845" i="1"/>
  <c r="N2616" i="1"/>
  <c r="K2616" i="1"/>
  <c r="L2616" i="1"/>
  <c r="M2616" i="1"/>
  <c r="N3764" i="1"/>
  <c r="N3749" i="1"/>
  <c r="N3735" i="1"/>
  <c r="N3700" i="1"/>
  <c r="N3685" i="1"/>
  <c r="N3671" i="1"/>
  <c r="N3636" i="1"/>
  <c r="N3620" i="1"/>
  <c r="N3592" i="1"/>
  <c r="K3592" i="1"/>
  <c r="N3556" i="1"/>
  <c r="N3528" i="1"/>
  <c r="K3528" i="1"/>
  <c r="N3492" i="1"/>
  <c r="N3464" i="1"/>
  <c r="K3464" i="1"/>
  <c r="N3428" i="1"/>
  <c r="N3400" i="1"/>
  <c r="K3400" i="1"/>
  <c r="N3364" i="1"/>
  <c r="L3329" i="1"/>
  <c r="N3329" i="1"/>
  <c r="N3291" i="1"/>
  <c r="K3291" i="1"/>
  <c r="L3291" i="1"/>
  <c r="M3277" i="1"/>
  <c r="N3277" i="1"/>
  <c r="K3240" i="1"/>
  <c r="M3240" i="1"/>
  <c r="K3232" i="1"/>
  <c r="L3232" i="1"/>
  <c r="N3232" i="1"/>
  <c r="N3227" i="1"/>
  <c r="K3227" i="1"/>
  <c r="L3227" i="1"/>
  <c r="M3227" i="1"/>
  <c r="K3221" i="1"/>
  <c r="L3221" i="1"/>
  <c r="M3221" i="1"/>
  <c r="L3217" i="1"/>
  <c r="K3217" i="1"/>
  <c r="M3217" i="1"/>
  <c r="N3217" i="1"/>
  <c r="K3208" i="1"/>
  <c r="L3208" i="1"/>
  <c r="M3208" i="1"/>
  <c r="N3208" i="1"/>
  <c r="N3187" i="1"/>
  <c r="K3187" i="1"/>
  <c r="L3187" i="1"/>
  <c r="M3187" i="1"/>
  <c r="K3183" i="1"/>
  <c r="L3183" i="1"/>
  <c r="M3183" i="1"/>
  <c r="N3183" i="1"/>
  <c r="M3178" i="1"/>
  <c r="K3178" i="1"/>
  <c r="L3178" i="1"/>
  <c r="N3178" i="1"/>
  <c r="L3129" i="1"/>
  <c r="K3129" i="1"/>
  <c r="M3129" i="1"/>
  <c r="N3129" i="1"/>
  <c r="K3084" i="1"/>
  <c r="L3084" i="1"/>
  <c r="M3084" i="1"/>
  <c r="N3084" i="1"/>
  <c r="K2980" i="1"/>
  <c r="L2980" i="1"/>
  <c r="M2980" i="1"/>
  <c r="N2980" i="1"/>
  <c r="L2905" i="1"/>
  <c r="K2905" i="1"/>
  <c r="M2905" i="1"/>
  <c r="N2905" i="1"/>
  <c r="M2882" i="1"/>
  <c r="K2882" i="1"/>
  <c r="L2882" i="1"/>
  <c r="N2882" i="1"/>
  <c r="M2826" i="1"/>
  <c r="K2826" i="1"/>
  <c r="L2826" i="1"/>
  <c r="N2826" i="1"/>
  <c r="M2719" i="1"/>
  <c r="K2719" i="1"/>
  <c r="N2719" i="1"/>
  <c r="L2719" i="1"/>
  <c r="K2625" i="1"/>
  <c r="L2625" i="1"/>
  <c r="M2625" i="1"/>
  <c r="N2625" i="1"/>
  <c r="K2621" i="1"/>
  <c r="L2621" i="1"/>
  <c r="M2621" i="1"/>
  <c r="N2621" i="1"/>
  <c r="N3760" i="1"/>
  <c r="N3745" i="1"/>
  <c r="N3730" i="1"/>
  <c r="M3715" i="1"/>
  <c r="N3696" i="1"/>
  <c r="N3681" i="1"/>
  <c r="N3666" i="1"/>
  <c r="M3651" i="1"/>
  <c r="N3632" i="1"/>
  <c r="N3609" i="1"/>
  <c r="N3605" i="1"/>
  <c r="N3600" i="1"/>
  <c r="K3600" i="1"/>
  <c r="N3586" i="1"/>
  <c r="N3583" i="1"/>
  <c r="N3545" i="1"/>
  <c r="N3541" i="1"/>
  <c r="N3536" i="1"/>
  <c r="K3536" i="1"/>
  <c r="N3522" i="1"/>
  <c r="N3519" i="1"/>
  <c r="N3481" i="1"/>
  <c r="N3477" i="1"/>
  <c r="N3472" i="1"/>
  <c r="K3472" i="1"/>
  <c r="N3458" i="1"/>
  <c r="N3455" i="1"/>
  <c r="N3417" i="1"/>
  <c r="N3413" i="1"/>
  <c r="N3408" i="1"/>
  <c r="K3408" i="1"/>
  <c r="N3394" i="1"/>
  <c r="N3391" i="1"/>
  <c r="N3353" i="1"/>
  <c r="N3349" i="1"/>
  <c r="N3344" i="1"/>
  <c r="K3344" i="1"/>
  <c r="N3323" i="1"/>
  <c r="L3323" i="1"/>
  <c r="N3308" i="1"/>
  <c r="K3285" i="1"/>
  <c r="M3285" i="1"/>
  <c r="N3279" i="1"/>
  <c r="M3263" i="1"/>
  <c r="N3263" i="1"/>
  <c r="M3199" i="1"/>
  <c r="N3199" i="1"/>
  <c r="M3194" i="1"/>
  <c r="N3194" i="1"/>
  <c r="K3093" i="1"/>
  <c r="L3093" i="1"/>
  <c r="M3093" i="1"/>
  <c r="N3093" i="1"/>
  <c r="L3089" i="1"/>
  <c r="K3089" i="1"/>
  <c r="M3089" i="1"/>
  <c r="N3089" i="1"/>
  <c r="K3080" i="1"/>
  <c r="L3080" i="1"/>
  <c r="M3080" i="1"/>
  <c r="N3080" i="1"/>
  <c r="K3069" i="1"/>
  <c r="L3069" i="1"/>
  <c r="M3069" i="1"/>
  <c r="N3069" i="1"/>
  <c r="M3007" i="1"/>
  <c r="K3007" i="1"/>
  <c r="L3007" i="1"/>
  <c r="N3007" i="1"/>
  <c r="N3000" i="1"/>
  <c r="K3000" i="1"/>
  <c r="L3000" i="1"/>
  <c r="M3000" i="1"/>
  <c r="N2992" i="1"/>
  <c r="K2992" i="1"/>
  <c r="L2992" i="1"/>
  <c r="M2992" i="1"/>
  <c r="K2965" i="1"/>
  <c r="L2965" i="1"/>
  <c r="M2965" i="1"/>
  <c r="N2965" i="1"/>
  <c r="M2951" i="1"/>
  <c r="K2951" i="1"/>
  <c r="L2951" i="1"/>
  <c r="N2951" i="1"/>
  <c r="K2916" i="1"/>
  <c r="L2916" i="1"/>
  <c r="M2916" i="1"/>
  <c r="N2916" i="1"/>
  <c r="L2841" i="1"/>
  <c r="K2841" i="1"/>
  <c r="M2841" i="1"/>
  <c r="N2841" i="1"/>
  <c r="M2818" i="1"/>
  <c r="K2818" i="1"/>
  <c r="L2818" i="1"/>
  <c r="N2818" i="1"/>
  <c r="M2812" i="1"/>
  <c r="K2812" i="1"/>
  <c r="L2812" i="1"/>
  <c r="N2812" i="1"/>
  <c r="K2797" i="1"/>
  <c r="N2797" i="1"/>
  <c r="L2797" i="1"/>
  <c r="M2797" i="1"/>
  <c r="K3317" i="1"/>
  <c r="N3314" i="1"/>
  <c r="K3313" i="1"/>
  <c r="K3303" i="1"/>
  <c r="M3299" i="1"/>
  <c r="K3298" i="1"/>
  <c r="M3284" i="1"/>
  <c r="K3283" i="1"/>
  <c r="N3280" i="1"/>
  <c r="M3269" i="1"/>
  <c r="K3268" i="1"/>
  <c r="N3265" i="1"/>
  <c r="L3264" i="1"/>
  <c r="M3255" i="1"/>
  <c r="K3253" i="1"/>
  <c r="N3250" i="1"/>
  <c r="K3249" i="1"/>
  <c r="K3239" i="1"/>
  <c r="M3235" i="1"/>
  <c r="K3234" i="1"/>
  <c r="M3225" i="1"/>
  <c r="M3220" i="1"/>
  <c r="K3219" i="1"/>
  <c r="N3216" i="1"/>
  <c r="L3210" i="1"/>
  <c r="M3205" i="1"/>
  <c r="K3204" i="1"/>
  <c r="N3201" i="1"/>
  <c r="L3200" i="1"/>
  <c r="L3195" i="1"/>
  <c r="M3191" i="1"/>
  <c r="K3189" i="1"/>
  <c r="N3186" i="1"/>
  <c r="K3185" i="1"/>
  <c r="M3176" i="1"/>
  <c r="K3175" i="1"/>
  <c r="M3171" i="1"/>
  <c r="K3170" i="1"/>
  <c r="M3161" i="1"/>
  <c r="M3156" i="1"/>
  <c r="K3155" i="1"/>
  <c r="N3152" i="1"/>
  <c r="L3146" i="1"/>
  <c r="M3141" i="1"/>
  <c r="K3140" i="1"/>
  <c r="N3137" i="1"/>
  <c r="L3136" i="1"/>
  <c r="L3131" i="1"/>
  <c r="M3127" i="1"/>
  <c r="K3125" i="1"/>
  <c r="N3122" i="1"/>
  <c r="K3121" i="1"/>
  <c r="M3112" i="1"/>
  <c r="K3111" i="1"/>
  <c r="M3107" i="1"/>
  <c r="K3106" i="1"/>
  <c r="M3097" i="1"/>
  <c r="M3092" i="1"/>
  <c r="K3091" i="1"/>
  <c r="N3088" i="1"/>
  <c r="L3082" i="1"/>
  <c r="M3077" i="1"/>
  <c r="K3076" i="1"/>
  <c r="N3073" i="1"/>
  <c r="L3072" i="1"/>
  <c r="L3067" i="1"/>
  <c r="M3063" i="1"/>
  <c r="K3061" i="1"/>
  <c r="N3058" i="1"/>
  <c r="K3057" i="1"/>
  <c r="M3048" i="1"/>
  <c r="K3047" i="1"/>
  <c r="M3043" i="1"/>
  <c r="K3042" i="1"/>
  <c r="M3033" i="1"/>
  <c r="M3028" i="1"/>
  <c r="K3027" i="1"/>
  <c r="N3024" i="1"/>
  <c r="L3018" i="1"/>
  <c r="M3013" i="1"/>
  <c r="K3012" i="1"/>
  <c r="M3009" i="1"/>
  <c r="N3008" i="1"/>
  <c r="K3008" i="1"/>
  <c r="M3005" i="1"/>
  <c r="K3001" i="1"/>
  <c r="L2997" i="1"/>
  <c r="N2994" i="1"/>
  <c r="N2991" i="1"/>
  <c r="L2986" i="1"/>
  <c r="L2983" i="1"/>
  <c r="K2978" i="1"/>
  <c r="K2975" i="1"/>
  <c r="M2964" i="1"/>
  <c r="N2953" i="1"/>
  <c r="N2949" i="1"/>
  <c r="K2948" i="1"/>
  <c r="M2945" i="1"/>
  <c r="N2944" i="1"/>
  <c r="K2944" i="1"/>
  <c r="M2941" i="1"/>
  <c r="K2937" i="1"/>
  <c r="L2933" i="1"/>
  <c r="N2930" i="1"/>
  <c r="N2927" i="1"/>
  <c r="L2922" i="1"/>
  <c r="L2919" i="1"/>
  <c r="K2914" i="1"/>
  <c r="K2911" i="1"/>
  <c r="M2900" i="1"/>
  <c r="N2889" i="1"/>
  <c r="N2885" i="1"/>
  <c r="K2884" i="1"/>
  <c r="M2881" i="1"/>
  <c r="N2880" i="1"/>
  <c r="K2880" i="1"/>
  <c r="M2877" i="1"/>
  <c r="K2873" i="1"/>
  <c r="L2869" i="1"/>
  <c r="N2866" i="1"/>
  <c r="N2863" i="1"/>
  <c r="L2858" i="1"/>
  <c r="L2855" i="1"/>
  <c r="K2850" i="1"/>
  <c r="K2847" i="1"/>
  <c r="M2836" i="1"/>
  <c r="N2825" i="1"/>
  <c r="N2821" i="1"/>
  <c r="K2820" i="1"/>
  <c r="M2817" i="1"/>
  <c r="N2816" i="1"/>
  <c r="K2816" i="1"/>
  <c r="N2799" i="1"/>
  <c r="N2796" i="1"/>
  <c r="N2793" i="1"/>
  <c r="K2783" i="1"/>
  <c r="K2780" i="1"/>
  <c r="K2777" i="1"/>
  <c r="K2764" i="1"/>
  <c r="M2764" i="1"/>
  <c r="M2751" i="1"/>
  <c r="N2751" i="1"/>
  <c r="K2733" i="1"/>
  <c r="L2733" i="1"/>
  <c r="N2733" i="1"/>
  <c r="N2729" i="1"/>
  <c r="M2695" i="1"/>
  <c r="K2695" i="1"/>
  <c r="L2695" i="1"/>
  <c r="K2689" i="1"/>
  <c r="M2689" i="1"/>
  <c r="N2682" i="1"/>
  <c r="M2681" i="1"/>
  <c r="N2681" i="1"/>
  <c r="M2652" i="1"/>
  <c r="N2652" i="1"/>
  <c r="M2647" i="1"/>
  <c r="N2647" i="1"/>
  <c r="L2582" i="1"/>
  <c r="K2582" i="1"/>
  <c r="M2582" i="1"/>
  <c r="N2582" i="1"/>
  <c r="K2537" i="1"/>
  <c r="L2537" i="1"/>
  <c r="M2537" i="1"/>
  <c r="N2537" i="1"/>
  <c r="K2369" i="1"/>
  <c r="L2369" i="1"/>
  <c r="M2369" i="1"/>
  <c r="N2369" i="1"/>
  <c r="K2354" i="1"/>
  <c r="L2354" i="1"/>
  <c r="M2354" i="1"/>
  <c r="N2354" i="1"/>
  <c r="M2332" i="1"/>
  <c r="K2332" i="1"/>
  <c r="L2332" i="1"/>
  <c r="N2332" i="1"/>
  <c r="M2205" i="1"/>
  <c r="K2205" i="1"/>
  <c r="N2205" i="1"/>
  <c r="L2205" i="1"/>
  <c r="N2952" i="1"/>
  <c r="K2952" i="1"/>
  <c r="N2888" i="1"/>
  <c r="K2888" i="1"/>
  <c r="N2824" i="1"/>
  <c r="K2824" i="1"/>
  <c r="K2813" i="1"/>
  <c r="N2813" i="1"/>
  <c r="K2810" i="1"/>
  <c r="M2810" i="1"/>
  <c r="K2772" i="1"/>
  <c r="M2772" i="1"/>
  <c r="M2759" i="1"/>
  <c r="N2759" i="1"/>
  <c r="K2741" i="1"/>
  <c r="L2741" i="1"/>
  <c r="N2741" i="1"/>
  <c r="K2650" i="1"/>
  <c r="L2650" i="1"/>
  <c r="M2650" i="1"/>
  <c r="N2650" i="1"/>
  <c r="K2546" i="1"/>
  <c r="L2546" i="1"/>
  <c r="M2546" i="1"/>
  <c r="N2546" i="1"/>
  <c r="L2542" i="1"/>
  <c r="K2542" i="1"/>
  <c r="M2542" i="1"/>
  <c r="N2542" i="1"/>
  <c r="K2533" i="1"/>
  <c r="L2533" i="1"/>
  <c r="M2533" i="1"/>
  <c r="N2533" i="1"/>
  <c r="K2522" i="1"/>
  <c r="L2522" i="1"/>
  <c r="M2522" i="1"/>
  <c r="N2522" i="1"/>
  <c r="M2439" i="1"/>
  <c r="K2439" i="1"/>
  <c r="L2439" i="1"/>
  <c r="N2439" i="1"/>
  <c r="M2399" i="1"/>
  <c r="K2399" i="1"/>
  <c r="L2399" i="1"/>
  <c r="N2399" i="1"/>
  <c r="N2381" i="1"/>
  <c r="K2381" i="1"/>
  <c r="L2381" i="1"/>
  <c r="M2381" i="1"/>
  <c r="K2307" i="1"/>
  <c r="M2307" i="1"/>
  <c r="L2307" i="1"/>
  <c r="N2307" i="1"/>
  <c r="K2291" i="1"/>
  <c r="N2291" i="1"/>
  <c r="L2291" i="1"/>
  <c r="M2291" i="1"/>
  <c r="L2247" i="1"/>
  <c r="K2247" i="1"/>
  <c r="M2247" i="1"/>
  <c r="N2247" i="1"/>
  <c r="L2164" i="1"/>
  <c r="M2164" i="1"/>
  <c r="K2164" i="1"/>
  <c r="N2164" i="1"/>
  <c r="L2148" i="1"/>
  <c r="N2148" i="1"/>
  <c r="K2148" i="1"/>
  <c r="M2148" i="1"/>
  <c r="K3314" i="1"/>
  <c r="K3299" i="1"/>
  <c r="L3280" i="1"/>
  <c r="K3265" i="1"/>
  <c r="K3250" i="1"/>
  <c r="K3235" i="1"/>
  <c r="L3216" i="1"/>
  <c r="K3201" i="1"/>
  <c r="K3186" i="1"/>
  <c r="K3171" i="1"/>
  <c r="L3152" i="1"/>
  <c r="K3137" i="1"/>
  <c r="K3122" i="1"/>
  <c r="K3107" i="1"/>
  <c r="L3088" i="1"/>
  <c r="K3073" i="1"/>
  <c r="K3058" i="1"/>
  <c r="K3043" i="1"/>
  <c r="L3024" i="1"/>
  <c r="K2994" i="1"/>
  <c r="K2991" i="1"/>
  <c r="N2960" i="1"/>
  <c r="K2960" i="1"/>
  <c r="K2953" i="1"/>
  <c r="L2949" i="1"/>
  <c r="K2930" i="1"/>
  <c r="K2927" i="1"/>
  <c r="N2896" i="1"/>
  <c r="K2896" i="1"/>
  <c r="K2889" i="1"/>
  <c r="L2885" i="1"/>
  <c r="K2866" i="1"/>
  <c r="K2863" i="1"/>
  <c r="N2832" i="1"/>
  <c r="K2832" i="1"/>
  <c r="K2825" i="1"/>
  <c r="L2821" i="1"/>
  <c r="K2799" i="1"/>
  <c r="K2796" i="1"/>
  <c r="K2793" i="1"/>
  <c r="K2789" i="1"/>
  <c r="N2789" i="1"/>
  <c r="K2786" i="1"/>
  <c r="M2786" i="1"/>
  <c r="M2767" i="1"/>
  <c r="N2767" i="1"/>
  <c r="K2749" i="1"/>
  <c r="L2749" i="1"/>
  <c r="N2749" i="1"/>
  <c r="M2737" i="1"/>
  <c r="K2729" i="1"/>
  <c r="K2693" i="1"/>
  <c r="M2693" i="1"/>
  <c r="K2685" i="1"/>
  <c r="L2685" i="1"/>
  <c r="N2685" i="1"/>
  <c r="K2682" i="1"/>
  <c r="K2677" i="1"/>
  <c r="N2677" i="1"/>
  <c r="L2646" i="1"/>
  <c r="K2646" i="1"/>
  <c r="M2646" i="1"/>
  <c r="N2646" i="1"/>
  <c r="K2596" i="1"/>
  <c r="L2596" i="1"/>
  <c r="M2596" i="1"/>
  <c r="M2591" i="1"/>
  <c r="K2591" i="1"/>
  <c r="L2591" i="1"/>
  <c r="N2591" i="1"/>
  <c r="L2518" i="1"/>
  <c r="K2518" i="1"/>
  <c r="M2518" i="1"/>
  <c r="N2518" i="1"/>
  <c r="K2473" i="1"/>
  <c r="L2473" i="1"/>
  <c r="M2473" i="1"/>
  <c r="N2473" i="1"/>
  <c r="N2448" i="1"/>
  <c r="K2448" i="1"/>
  <c r="L2448" i="1"/>
  <c r="M2448" i="1"/>
  <c r="K2444" i="1"/>
  <c r="L2444" i="1"/>
  <c r="M2444" i="1"/>
  <c r="N2444" i="1"/>
  <c r="M2404" i="1"/>
  <c r="K2404" i="1"/>
  <c r="L2404" i="1"/>
  <c r="N2404" i="1"/>
  <c r="K2215" i="1"/>
  <c r="L2215" i="1"/>
  <c r="N2215" i="1"/>
  <c r="M2215" i="1"/>
  <c r="N2190" i="1"/>
  <c r="K2190" i="1"/>
  <c r="M2190" i="1"/>
  <c r="L2190" i="1"/>
  <c r="N2968" i="1"/>
  <c r="K2968" i="1"/>
  <c r="N2904" i="1"/>
  <c r="K2904" i="1"/>
  <c r="N2840" i="1"/>
  <c r="K2840" i="1"/>
  <c r="M2775" i="1"/>
  <c r="N2775" i="1"/>
  <c r="K2757" i="1"/>
  <c r="L2757" i="1"/>
  <c r="N2757" i="1"/>
  <c r="M2716" i="1"/>
  <c r="N2716" i="1"/>
  <c r="N2680" i="1"/>
  <c r="K2680" i="1"/>
  <c r="L2680" i="1"/>
  <c r="M2666" i="1"/>
  <c r="N2666" i="1"/>
  <c r="K2660" i="1"/>
  <c r="L2660" i="1"/>
  <c r="M2660" i="1"/>
  <c r="M2655" i="1"/>
  <c r="K2655" i="1"/>
  <c r="L2655" i="1"/>
  <c r="N2655" i="1"/>
  <c r="M2602" i="1"/>
  <c r="N2602" i="1"/>
  <c r="K2561" i="1"/>
  <c r="L2561" i="1"/>
  <c r="M2561" i="1"/>
  <c r="N2561" i="1"/>
  <c r="K2557" i="1"/>
  <c r="L2557" i="1"/>
  <c r="M2557" i="1"/>
  <c r="N2557" i="1"/>
  <c r="N2552" i="1"/>
  <c r="K2552" i="1"/>
  <c r="L2552" i="1"/>
  <c r="M2552" i="1"/>
  <c r="K2482" i="1"/>
  <c r="L2482" i="1"/>
  <c r="M2482" i="1"/>
  <c r="N2482" i="1"/>
  <c r="L2478" i="1"/>
  <c r="K2478" i="1"/>
  <c r="M2478" i="1"/>
  <c r="N2478" i="1"/>
  <c r="K2469" i="1"/>
  <c r="L2469" i="1"/>
  <c r="M2469" i="1"/>
  <c r="N2469" i="1"/>
  <c r="N2389" i="1"/>
  <c r="K2389" i="1"/>
  <c r="L2389" i="1"/>
  <c r="M2389" i="1"/>
  <c r="K2377" i="1"/>
  <c r="L2377" i="1"/>
  <c r="M2377" i="1"/>
  <c r="N2377" i="1"/>
  <c r="M2343" i="1"/>
  <c r="K2343" i="1"/>
  <c r="L2343" i="1"/>
  <c r="N2343" i="1"/>
  <c r="M2269" i="1"/>
  <c r="N2269" i="1"/>
  <c r="K2269" i="1"/>
  <c r="L2269" i="1"/>
  <c r="M2261" i="1"/>
  <c r="N2261" i="1"/>
  <c r="K2261" i="1"/>
  <c r="L2261" i="1"/>
  <c r="N3149" i="1"/>
  <c r="N3135" i="1"/>
  <c r="N3100" i="1"/>
  <c r="N3085" i="1"/>
  <c r="N3071" i="1"/>
  <c r="N3036" i="1"/>
  <c r="N3021" i="1"/>
  <c r="N3004" i="1"/>
  <c r="N2976" i="1"/>
  <c r="K2976" i="1"/>
  <c r="N2940" i="1"/>
  <c r="N2912" i="1"/>
  <c r="K2912" i="1"/>
  <c r="N2876" i="1"/>
  <c r="N2848" i="1"/>
  <c r="K2848" i="1"/>
  <c r="K2805" i="1"/>
  <c r="N2805" i="1"/>
  <c r="K2802" i="1"/>
  <c r="M2802" i="1"/>
  <c r="K2765" i="1"/>
  <c r="L2765" i="1"/>
  <c r="N2765" i="1"/>
  <c r="K2732" i="1"/>
  <c r="M2732" i="1"/>
  <c r="K2724" i="1"/>
  <c r="M2724" i="1"/>
  <c r="M2711" i="1"/>
  <c r="N2711" i="1"/>
  <c r="K2674" i="1"/>
  <c r="M2674" i="1"/>
  <c r="M2617" i="1"/>
  <c r="N2617" i="1"/>
  <c r="L2598" i="1"/>
  <c r="N2598" i="1"/>
  <c r="K2532" i="1"/>
  <c r="L2532" i="1"/>
  <c r="M2532" i="1"/>
  <c r="N2532" i="1"/>
  <c r="M2527" i="1"/>
  <c r="K2527" i="1"/>
  <c r="L2527" i="1"/>
  <c r="N2527" i="1"/>
  <c r="K2458" i="1"/>
  <c r="L2458" i="1"/>
  <c r="M2458" i="1"/>
  <c r="N2458" i="1"/>
  <c r="L2454" i="1"/>
  <c r="K2454" i="1"/>
  <c r="M2454" i="1"/>
  <c r="N2454" i="1"/>
  <c r="K2418" i="1"/>
  <c r="L2418" i="1"/>
  <c r="M2418" i="1"/>
  <c r="N2418" i="1"/>
  <c r="M2396" i="1"/>
  <c r="K2396" i="1"/>
  <c r="L2396" i="1"/>
  <c r="N2396" i="1"/>
  <c r="L2366" i="1"/>
  <c r="K2366" i="1"/>
  <c r="M2366" i="1"/>
  <c r="N2366" i="1"/>
  <c r="L2284" i="1"/>
  <c r="N2284" i="1"/>
  <c r="K2284" i="1"/>
  <c r="M2284" i="1"/>
  <c r="L2220" i="1"/>
  <c r="K2220" i="1"/>
  <c r="N2220" i="1"/>
  <c r="M2220" i="1"/>
  <c r="K2200" i="1"/>
  <c r="L2200" i="1"/>
  <c r="N2200" i="1"/>
  <c r="M2200" i="1"/>
  <c r="K2151" i="1"/>
  <c r="L2151" i="1"/>
  <c r="N2151" i="1"/>
  <c r="M2151" i="1"/>
  <c r="N3145" i="1"/>
  <c r="N3130" i="1"/>
  <c r="M3115" i="1"/>
  <c r="N3096" i="1"/>
  <c r="N3081" i="1"/>
  <c r="N3066" i="1"/>
  <c r="M3051" i="1"/>
  <c r="N3032" i="1"/>
  <c r="N3017" i="1"/>
  <c r="N2993" i="1"/>
  <c r="N2989" i="1"/>
  <c r="N2984" i="1"/>
  <c r="K2984" i="1"/>
  <c r="N2970" i="1"/>
  <c r="N2967" i="1"/>
  <c r="N2929" i="1"/>
  <c r="N2925" i="1"/>
  <c r="N2920" i="1"/>
  <c r="K2920" i="1"/>
  <c r="N2906" i="1"/>
  <c r="N2903" i="1"/>
  <c r="N2865" i="1"/>
  <c r="N2861" i="1"/>
  <c r="N2856" i="1"/>
  <c r="K2856" i="1"/>
  <c r="N2842" i="1"/>
  <c r="N2839" i="1"/>
  <c r="N2807" i="1"/>
  <c r="N2804" i="1"/>
  <c r="N2801" i="1"/>
  <c r="K2781" i="1"/>
  <c r="N2781" i="1"/>
  <c r="K2778" i="1"/>
  <c r="M2778" i="1"/>
  <c r="K2773" i="1"/>
  <c r="L2773" i="1"/>
  <c r="N2773" i="1"/>
  <c r="N2769" i="1"/>
  <c r="K2740" i="1"/>
  <c r="M2740" i="1"/>
  <c r="M2727" i="1"/>
  <c r="N2727" i="1"/>
  <c r="K2714" i="1"/>
  <c r="L2714" i="1"/>
  <c r="N2714" i="1"/>
  <c r="N2704" i="1"/>
  <c r="K2704" i="1"/>
  <c r="M2704" i="1"/>
  <c r="N2696" i="1"/>
  <c r="M2696" i="1"/>
  <c r="L2678" i="1"/>
  <c r="M2678" i="1"/>
  <c r="L2662" i="1"/>
  <c r="N2662" i="1"/>
  <c r="N2632" i="1"/>
  <c r="M2632" i="1"/>
  <c r="K2613" i="1"/>
  <c r="N2613" i="1"/>
  <c r="K2601" i="1"/>
  <c r="L2601" i="1"/>
  <c r="M2601" i="1"/>
  <c r="N2601" i="1"/>
  <c r="N2576" i="1"/>
  <c r="K2576" i="1"/>
  <c r="L2576" i="1"/>
  <c r="M2576" i="1"/>
  <c r="K2572" i="1"/>
  <c r="L2572" i="1"/>
  <c r="M2572" i="1"/>
  <c r="N2572" i="1"/>
  <c r="M2567" i="1"/>
  <c r="K2567" i="1"/>
  <c r="L2567" i="1"/>
  <c r="N2567" i="1"/>
  <c r="K2497" i="1"/>
  <c r="L2497" i="1"/>
  <c r="M2497" i="1"/>
  <c r="N2497" i="1"/>
  <c r="K2493" i="1"/>
  <c r="L2493" i="1"/>
  <c r="M2493" i="1"/>
  <c r="N2493" i="1"/>
  <c r="N2488" i="1"/>
  <c r="K2488" i="1"/>
  <c r="L2488" i="1"/>
  <c r="M2488" i="1"/>
  <c r="K2362" i="1"/>
  <c r="L2362" i="1"/>
  <c r="M2362" i="1"/>
  <c r="N2362" i="1"/>
  <c r="M2335" i="1"/>
  <c r="K2335" i="1"/>
  <c r="L2335" i="1"/>
  <c r="N2335" i="1"/>
  <c r="N2317" i="1"/>
  <c r="K2317" i="1"/>
  <c r="L2317" i="1"/>
  <c r="M2317" i="1"/>
  <c r="K2303" i="1"/>
  <c r="L2303" i="1"/>
  <c r="M2303" i="1"/>
  <c r="N2303" i="1"/>
  <c r="L2296" i="1"/>
  <c r="K2296" i="1"/>
  <c r="M2296" i="1"/>
  <c r="N2296" i="1"/>
  <c r="M2280" i="1"/>
  <c r="K2280" i="1"/>
  <c r="L2280" i="1"/>
  <c r="N2280" i="1"/>
  <c r="K2808" i="1"/>
  <c r="K2800" i="1"/>
  <c r="K2792" i="1"/>
  <c r="K2784" i="1"/>
  <c r="K2776" i="1"/>
  <c r="M2770" i="1"/>
  <c r="K2768" i="1"/>
  <c r="M2762" i="1"/>
  <c r="K2760" i="1"/>
  <c r="M2754" i="1"/>
  <c r="K2752" i="1"/>
  <c r="M2746" i="1"/>
  <c r="K2744" i="1"/>
  <c r="M2738" i="1"/>
  <c r="K2736" i="1"/>
  <c r="M2730" i="1"/>
  <c r="K2728" i="1"/>
  <c r="M2722" i="1"/>
  <c r="K2721" i="1"/>
  <c r="N2718" i="1"/>
  <c r="L2717" i="1"/>
  <c r="M2708" i="1"/>
  <c r="K2706" i="1"/>
  <c r="N2703" i="1"/>
  <c r="K2702" i="1"/>
  <c r="K2692" i="1"/>
  <c r="M2688" i="1"/>
  <c r="K2687" i="1"/>
  <c r="M2673" i="1"/>
  <c r="K2672" i="1"/>
  <c r="N2669" i="1"/>
  <c r="L2663" i="1"/>
  <c r="M2658" i="1"/>
  <c r="K2657" i="1"/>
  <c r="N2654" i="1"/>
  <c r="L2653" i="1"/>
  <c r="L2648" i="1"/>
  <c r="M2644" i="1"/>
  <c r="K2642" i="1"/>
  <c r="N2639" i="1"/>
  <c r="K2638" i="1"/>
  <c r="M2629" i="1"/>
  <c r="K2628" i="1"/>
  <c r="M2624" i="1"/>
  <c r="K2623" i="1"/>
  <c r="M2614" i="1"/>
  <c r="M2609" i="1"/>
  <c r="K2608" i="1"/>
  <c r="N2605" i="1"/>
  <c r="L2599" i="1"/>
  <c r="M2594" i="1"/>
  <c r="K2593" i="1"/>
  <c r="N2590" i="1"/>
  <c r="L2589" i="1"/>
  <c r="L2584" i="1"/>
  <c r="M2580" i="1"/>
  <c r="K2578" i="1"/>
  <c r="N2575" i="1"/>
  <c r="K2574" i="1"/>
  <c r="M2565" i="1"/>
  <c r="K2564" i="1"/>
  <c r="M2560" i="1"/>
  <c r="K2559" i="1"/>
  <c r="M2550" i="1"/>
  <c r="M2545" i="1"/>
  <c r="K2544" i="1"/>
  <c r="N2541" i="1"/>
  <c r="L2535" i="1"/>
  <c r="M2530" i="1"/>
  <c r="K2529" i="1"/>
  <c r="N2526" i="1"/>
  <c r="L2525" i="1"/>
  <c r="L2520" i="1"/>
  <c r="M2516" i="1"/>
  <c r="K2514" i="1"/>
  <c r="N2511" i="1"/>
  <c r="K2510" i="1"/>
  <c r="M2501" i="1"/>
  <c r="K2500" i="1"/>
  <c r="M2496" i="1"/>
  <c r="K2495" i="1"/>
  <c r="M2486" i="1"/>
  <c r="M2481" i="1"/>
  <c r="K2480" i="1"/>
  <c r="N2477" i="1"/>
  <c r="L2471" i="1"/>
  <c r="M2466" i="1"/>
  <c r="N2462" i="1"/>
  <c r="L2461" i="1"/>
  <c r="N2457" i="1"/>
  <c r="L2456" i="1"/>
  <c r="M2452" i="1"/>
  <c r="N2447" i="1"/>
  <c r="K2446" i="1"/>
  <c r="N2442" i="1"/>
  <c r="M2437" i="1"/>
  <c r="M2432" i="1"/>
  <c r="K2431" i="1"/>
  <c r="N2428" i="1"/>
  <c r="M2422" i="1"/>
  <c r="M2417" i="1"/>
  <c r="N2406" i="1"/>
  <c r="N2402" i="1"/>
  <c r="M2398" i="1"/>
  <c r="N2397" i="1"/>
  <c r="K2397" i="1"/>
  <c r="M2394" i="1"/>
  <c r="K2390" i="1"/>
  <c r="L2386" i="1"/>
  <c r="N2383" i="1"/>
  <c r="N2380" i="1"/>
  <c r="L2375" i="1"/>
  <c r="L2372" i="1"/>
  <c r="K2367" i="1"/>
  <c r="K2364" i="1"/>
  <c r="N2361" i="1"/>
  <c r="M2353" i="1"/>
  <c r="N2342" i="1"/>
  <c r="N2338" i="1"/>
  <c r="M2334" i="1"/>
  <c r="N2333" i="1"/>
  <c r="K2333" i="1"/>
  <c r="M2330" i="1"/>
  <c r="K2326" i="1"/>
  <c r="L2322" i="1"/>
  <c r="N2319" i="1"/>
  <c r="N2316" i="1"/>
  <c r="K2311" i="1"/>
  <c r="M2301" i="1"/>
  <c r="K2301" i="1"/>
  <c r="N2299" i="1"/>
  <c r="L2295" i="1"/>
  <c r="N2294" i="1"/>
  <c r="K2294" i="1"/>
  <c r="L2274" i="1"/>
  <c r="N2266" i="1"/>
  <c r="N2232" i="1"/>
  <c r="M2231" i="1"/>
  <c r="N2231" i="1"/>
  <c r="M2213" i="1"/>
  <c r="L2213" i="1"/>
  <c r="K2211" i="1"/>
  <c r="L2211" i="1"/>
  <c r="M2211" i="1"/>
  <c r="N2198" i="1"/>
  <c r="L2198" i="1"/>
  <c r="L2196" i="1"/>
  <c r="K2196" i="1"/>
  <c r="M2196" i="1"/>
  <c r="K2186" i="1"/>
  <c r="L2186" i="1"/>
  <c r="N2186" i="1"/>
  <c r="M2141" i="1"/>
  <c r="K2141" i="1"/>
  <c r="N2141" i="1"/>
  <c r="L2020" i="1"/>
  <c r="K2020" i="1"/>
  <c r="M2020" i="1"/>
  <c r="N2020" i="1"/>
  <c r="M1994" i="1"/>
  <c r="K1994" i="1"/>
  <c r="L1994" i="1"/>
  <c r="N1994" i="1"/>
  <c r="L1948" i="1"/>
  <c r="K1948" i="1"/>
  <c r="M1948" i="1"/>
  <c r="N1948" i="1"/>
  <c r="K1895" i="1"/>
  <c r="L1895" i="1"/>
  <c r="M1895" i="1"/>
  <c r="N1895" i="1"/>
  <c r="L1836" i="1"/>
  <c r="K1836" i="1"/>
  <c r="M1836" i="1"/>
  <c r="N1836" i="1"/>
  <c r="N2405" i="1"/>
  <c r="K2405" i="1"/>
  <c r="N2341" i="1"/>
  <c r="K2341" i="1"/>
  <c r="L2276" i="1"/>
  <c r="N2276" i="1"/>
  <c r="N2262" i="1"/>
  <c r="L2262" i="1"/>
  <c r="K2243" i="1"/>
  <c r="M2243" i="1"/>
  <c r="M2181" i="1"/>
  <c r="K2181" i="1"/>
  <c r="L2181" i="1"/>
  <c r="K2175" i="1"/>
  <c r="M2175" i="1"/>
  <c r="M2167" i="1"/>
  <c r="N2167" i="1"/>
  <c r="M2149" i="1"/>
  <c r="L2149" i="1"/>
  <c r="K2147" i="1"/>
  <c r="L2147" i="1"/>
  <c r="M2147" i="1"/>
  <c r="K2087" i="1"/>
  <c r="L2087" i="1"/>
  <c r="M2087" i="1"/>
  <c r="N2087" i="1"/>
  <c r="K2083" i="1"/>
  <c r="L2083" i="1"/>
  <c r="M2083" i="1"/>
  <c r="N2083" i="1"/>
  <c r="K2072" i="1"/>
  <c r="L2072" i="1"/>
  <c r="M2072" i="1"/>
  <c r="N2072" i="1"/>
  <c r="L2068" i="1"/>
  <c r="K2068" i="1"/>
  <c r="M2068" i="1"/>
  <c r="N2068" i="1"/>
  <c r="K2016" i="1"/>
  <c r="L2016" i="1"/>
  <c r="M2016" i="1"/>
  <c r="N2016" i="1"/>
  <c r="M1986" i="1"/>
  <c r="K1986" i="1"/>
  <c r="L1986" i="1"/>
  <c r="N1986" i="1"/>
  <c r="K1944" i="1"/>
  <c r="L1944" i="1"/>
  <c r="M1944" i="1"/>
  <c r="N1944" i="1"/>
  <c r="L1876" i="1"/>
  <c r="K1876" i="1"/>
  <c r="M1876" i="1"/>
  <c r="N1876" i="1"/>
  <c r="K1864" i="1"/>
  <c r="L1864" i="1"/>
  <c r="M1864" i="1"/>
  <c r="N1864" i="1"/>
  <c r="K2718" i="1"/>
  <c r="K2703" i="1"/>
  <c r="K2688" i="1"/>
  <c r="L2669" i="1"/>
  <c r="K2654" i="1"/>
  <c r="K2639" i="1"/>
  <c r="K2624" i="1"/>
  <c r="L2605" i="1"/>
  <c r="K2590" i="1"/>
  <c r="K2575" i="1"/>
  <c r="K2560" i="1"/>
  <c r="L2541" i="1"/>
  <c r="K2526" i="1"/>
  <c r="K2511" i="1"/>
  <c r="K2496" i="1"/>
  <c r="L2477" i="1"/>
  <c r="K2462" i="1"/>
  <c r="M2453" i="1"/>
  <c r="K2447" i="1"/>
  <c r="M2438" i="1"/>
  <c r="K2432" i="1"/>
  <c r="L2423" i="1"/>
  <c r="M2414" i="1"/>
  <c r="N2413" i="1"/>
  <c r="K2413" i="1"/>
  <c r="M2410" i="1"/>
  <c r="K2406" i="1"/>
  <c r="L2402" i="1"/>
  <c r="L2391" i="1"/>
  <c r="L2388" i="1"/>
  <c r="K2383" i="1"/>
  <c r="K2380" i="1"/>
  <c r="M2350" i="1"/>
  <c r="N2349" i="1"/>
  <c r="K2349" i="1"/>
  <c r="M2346" i="1"/>
  <c r="K2342" i="1"/>
  <c r="L2338" i="1"/>
  <c r="L2327" i="1"/>
  <c r="L2324" i="1"/>
  <c r="K2319" i="1"/>
  <c r="K2316" i="1"/>
  <c r="L2299" i="1"/>
  <c r="L2292" i="1"/>
  <c r="M2292" i="1"/>
  <c r="K2279" i="1"/>
  <c r="N2279" i="1"/>
  <c r="L2268" i="1"/>
  <c r="K2268" i="1"/>
  <c r="N2268" i="1"/>
  <c r="K2266" i="1"/>
  <c r="L2260" i="1"/>
  <c r="K2260" i="1"/>
  <c r="N2254" i="1"/>
  <c r="M2254" i="1"/>
  <c r="K2235" i="1"/>
  <c r="L2235" i="1"/>
  <c r="N2235" i="1"/>
  <c r="K2232" i="1"/>
  <c r="K2227" i="1"/>
  <c r="N2227" i="1"/>
  <c r="M2168" i="1"/>
  <c r="M2117" i="1"/>
  <c r="K2117" i="1"/>
  <c r="L2117" i="1"/>
  <c r="N2117" i="1"/>
  <c r="N2038" i="1"/>
  <c r="K2038" i="1"/>
  <c r="L2038" i="1"/>
  <c r="M2038" i="1"/>
  <c r="L2012" i="1"/>
  <c r="K2012" i="1"/>
  <c r="M2012" i="1"/>
  <c r="N2012" i="1"/>
  <c r="K1959" i="1"/>
  <c r="L1959" i="1"/>
  <c r="M1959" i="1"/>
  <c r="N1959" i="1"/>
  <c r="M1858" i="1"/>
  <c r="N1858" i="1"/>
  <c r="K1858" i="1"/>
  <c r="L1858" i="1"/>
  <c r="N2357" i="1"/>
  <c r="K2357" i="1"/>
  <c r="N2306" i="1"/>
  <c r="K2306" i="1"/>
  <c r="K2283" i="1"/>
  <c r="L2283" i="1"/>
  <c r="N2283" i="1"/>
  <c r="N2246" i="1"/>
  <c r="M2246" i="1"/>
  <c r="N2230" i="1"/>
  <c r="K2230" i="1"/>
  <c r="L2230" i="1"/>
  <c r="M2216" i="1"/>
  <c r="N2216" i="1"/>
  <c r="K2179" i="1"/>
  <c r="M2179" i="1"/>
  <c r="K2171" i="1"/>
  <c r="L2171" i="1"/>
  <c r="N2171" i="1"/>
  <c r="K2163" i="1"/>
  <c r="N2163" i="1"/>
  <c r="N2126" i="1"/>
  <c r="K2126" i="1"/>
  <c r="L2126" i="1"/>
  <c r="M2126" i="1"/>
  <c r="K2122" i="1"/>
  <c r="L2122" i="1"/>
  <c r="M2122" i="1"/>
  <c r="N2122" i="1"/>
  <c r="K2096" i="1"/>
  <c r="L2096" i="1"/>
  <c r="M2096" i="1"/>
  <c r="N2096" i="1"/>
  <c r="L2092" i="1"/>
  <c r="K2092" i="1"/>
  <c r="M2092" i="1"/>
  <c r="N2092" i="1"/>
  <c r="K2047" i="1"/>
  <c r="L2047" i="1"/>
  <c r="M2047" i="1"/>
  <c r="N2047" i="1"/>
  <c r="K2043" i="1"/>
  <c r="L2043" i="1"/>
  <c r="M2043" i="1"/>
  <c r="N2043" i="1"/>
  <c r="K2008" i="1"/>
  <c r="L2008" i="1"/>
  <c r="M2008" i="1"/>
  <c r="N2008" i="1"/>
  <c r="M1933" i="1"/>
  <c r="K1933" i="1"/>
  <c r="L1933" i="1"/>
  <c r="N1933" i="1"/>
  <c r="N1907" i="1"/>
  <c r="K1907" i="1"/>
  <c r="L1907" i="1"/>
  <c r="M1907" i="1"/>
  <c r="K1782" i="1"/>
  <c r="M1782" i="1"/>
  <c r="L1782" i="1"/>
  <c r="N1782" i="1"/>
  <c r="N2588" i="1"/>
  <c r="N2553" i="1"/>
  <c r="N2538" i="1"/>
  <c r="N2524" i="1"/>
  <c r="N2489" i="1"/>
  <c r="N2474" i="1"/>
  <c r="N2460" i="1"/>
  <c r="N2425" i="1"/>
  <c r="N2393" i="1"/>
  <c r="N2365" i="1"/>
  <c r="K2365" i="1"/>
  <c r="N2329" i="1"/>
  <c r="M2309" i="1"/>
  <c r="K2309" i="1"/>
  <c r="N2302" i="1"/>
  <c r="M2302" i="1"/>
  <c r="N2286" i="1"/>
  <c r="K2286" i="1"/>
  <c r="M2277" i="1"/>
  <c r="L2277" i="1"/>
  <c r="K2258" i="1"/>
  <c r="M2258" i="1"/>
  <c r="K2224" i="1"/>
  <c r="M2224" i="1"/>
  <c r="M2202" i="1"/>
  <c r="N2202" i="1"/>
  <c r="N2166" i="1"/>
  <c r="K2166" i="1"/>
  <c r="L2166" i="1"/>
  <c r="M2152" i="1"/>
  <c r="N2152" i="1"/>
  <c r="K2082" i="1"/>
  <c r="L2082" i="1"/>
  <c r="M2082" i="1"/>
  <c r="N2082" i="1"/>
  <c r="M2077" i="1"/>
  <c r="K2077" i="1"/>
  <c r="L2077" i="1"/>
  <c r="N2077" i="1"/>
  <c r="K2023" i="1"/>
  <c r="L2023" i="1"/>
  <c r="M2023" i="1"/>
  <c r="N2023" i="1"/>
  <c r="L1892" i="1"/>
  <c r="K1892" i="1"/>
  <c r="M1892" i="1"/>
  <c r="N1892" i="1"/>
  <c r="K1879" i="1"/>
  <c r="L1879" i="1"/>
  <c r="M1879" i="1"/>
  <c r="N1879" i="1"/>
  <c r="N2583" i="1"/>
  <c r="M2568" i="1"/>
  <c r="N2549" i="1"/>
  <c r="N2534" i="1"/>
  <c r="N2519" i="1"/>
  <c r="M2504" i="1"/>
  <c r="N2485" i="1"/>
  <c r="N2470" i="1"/>
  <c r="N2455" i="1"/>
  <c r="M2440" i="1"/>
  <c r="N2421" i="1"/>
  <c r="N2382" i="1"/>
  <c r="N2378" i="1"/>
  <c r="N2373" i="1"/>
  <c r="K2373" i="1"/>
  <c r="N2359" i="1"/>
  <c r="N2356" i="1"/>
  <c r="N2318" i="1"/>
  <c r="N2314" i="1"/>
  <c r="N2282" i="1"/>
  <c r="K2275" i="1"/>
  <c r="L2275" i="1"/>
  <c r="K2250" i="1"/>
  <c r="N2250" i="1"/>
  <c r="L2228" i="1"/>
  <c r="M2228" i="1"/>
  <c r="L2212" i="1"/>
  <c r="N2212" i="1"/>
  <c r="K2210" i="1"/>
  <c r="M2210" i="1"/>
  <c r="M2197" i="1"/>
  <c r="N2197" i="1"/>
  <c r="N2183" i="1"/>
  <c r="K2160" i="1"/>
  <c r="M2160" i="1"/>
  <c r="N2154" i="1"/>
  <c r="M2053" i="1"/>
  <c r="K2053" i="1"/>
  <c r="L2053" i="1"/>
  <c r="N2053" i="1"/>
  <c r="M1997" i="1"/>
  <c r="K1997" i="1"/>
  <c r="L1997" i="1"/>
  <c r="N1997" i="1"/>
  <c r="N1971" i="1"/>
  <c r="K1971" i="1"/>
  <c r="L1971" i="1"/>
  <c r="M1971" i="1"/>
  <c r="M1925" i="1"/>
  <c r="K1925" i="1"/>
  <c r="L1925" i="1"/>
  <c r="N1925" i="1"/>
  <c r="N1915" i="1"/>
  <c r="K1915" i="1"/>
  <c r="L1915" i="1"/>
  <c r="M1915" i="1"/>
  <c r="K1903" i="1"/>
  <c r="L1903" i="1"/>
  <c r="M1903" i="1"/>
  <c r="N1903" i="1"/>
  <c r="K1888" i="1"/>
  <c r="L1888" i="1"/>
  <c r="M1888" i="1"/>
  <c r="N1888" i="1"/>
  <c r="K2271" i="1"/>
  <c r="L2267" i="1"/>
  <c r="K2256" i="1"/>
  <c r="K2252" i="1"/>
  <c r="K2242" i="1"/>
  <c r="M2238" i="1"/>
  <c r="K2237" i="1"/>
  <c r="M2223" i="1"/>
  <c r="K2222" i="1"/>
  <c r="N2219" i="1"/>
  <c r="M2208" i="1"/>
  <c r="K2207" i="1"/>
  <c r="N2204" i="1"/>
  <c r="L2203" i="1"/>
  <c r="M2194" i="1"/>
  <c r="K2192" i="1"/>
  <c r="N2189" i="1"/>
  <c r="K2188" i="1"/>
  <c r="K2178" i="1"/>
  <c r="M2174" i="1"/>
  <c r="K2173" i="1"/>
  <c r="M2159" i="1"/>
  <c r="K2158" i="1"/>
  <c r="N2155" i="1"/>
  <c r="M2144" i="1"/>
  <c r="K2143" i="1"/>
  <c r="N2140" i="1"/>
  <c r="L2139" i="1"/>
  <c r="L2134" i="1"/>
  <c r="M2130" i="1"/>
  <c r="K2128" i="1"/>
  <c r="N2125" i="1"/>
  <c r="K2124" i="1"/>
  <c r="L2119" i="1"/>
  <c r="M2115" i="1"/>
  <c r="K2114" i="1"/>
  <c r="M2110" i="1"/>
  <c r="K2109" i="1"/>
  <c r="L2104" i="1"/>
  <c r="M2100" i="1"/>
  <c r="M2095" i="1"/>
  <c r="K2094" i="1"/>
  <c r="N2091" i="1"/>
  <c r="L2090" i="1"/>
  <c r="L2085" i="1"/>
  <c r="M2080" i="1"/>
  <c r="K2079" i="1"/>
  <c r="N2076" i="1"/>
  <c r="L2075" i="1"/>
  <c r="L2070" i="1"/>
  <c r="M2066" i="1"/>
  <c r="K2064" i="1"/>
  <c r="N2061" i="1"/>
  <c r="K2060" i="1"/>
  <c r="L2055" i="1"/>
  <c r="M2051" i="1"/>
  <c r="M2046" i="1"/>
  <c r="K2045" i="1"/>
  <c r="L2040" i="1"/>
  <c r="M2036" i="1"/>
  <c r="M2031" i="1"/>
  <c r="K2030" i="1"/>
  <c r="N2027" i="1"/>
  <c r="L2026" i="1"/>
  <c r="K2021" i="1"/>
  <c r="K2018" i="1"/>
  <c r="N2015" i="1"/>
  <c r="M2011" i="1"/>
  <c r="M2007" i="1"/>
  <c r="L1999" i="1"/>
  <c r="N1996" i="1"/>
  <c r="N1992" i="1"/>
  <c r="M1988" i="1"/>
  <c r="N1987" i="1"/>
  <c r="K1987" i="1"/>
  <c r="M1984" i="1"/>
  <c r="K1980" i="1"/>
  <c r="L1976" i="1"/>
  <c r="N1973" i="1"/>
  <c r="N1970" i="1"/>
  <c r="L1965" i="1"/>
  <c r="L1962" i="1"/>
  <c r="K1957" i="1"/>
  <c r="K1954" i="1"/>
  <c r="N1951" i="1"/>
  <c r="M1947" i="1"/>
  <c r="M1943" i="1"/>
  <c r="L1935" i="1"/>
  <c r="N1932" i="1"/>
  <c r="N1928" i="1"/>
  <c r="M1924" i="1"/>
  <c r="N1923" i="1"/>
  <c r="K1923" i="1"/>
  <c r="M1920" i="1"/>
  <c r="K1916" i="1"/>
  <c r="L1912" i="1"/>
  <c r="N1909" i="1"/>
  <c r="N1906" i="1"/>
  <c r="L1901" i="1"/>
  <c r="L1898" i="1"/>
  <c r="K1893" i="1"/>
  <c r="K1890" i="1"/>
  <c r="M1887" i="1"/>
  <c r="N1884" i="1"/>
  <c r="N1883" i="1"/>
  <c r="K1883" i="1"/>
  <c r="M1875" i="1"/>
  <c r="M1874" i="1"/>
  <c r="N1874" i="1"/>
  <c r="K1868" i="1"/>
  <c r="L1866" i="1"/>
  <c r="N1863" i="1"/>
  <c r="L1847" i="1"/>
  <c r="M1844" i="1"/>
  <c r="K1840" i="1"/>
  <c r="L1840" i="1"/>
  <c r="N1832" i="1"/>
  <c r="K1823" i="1"/>
  <c r="M1823" i="1"/>
  <c r="K1815" i="1"/>
  <c r="M1815" i="1"/>
  <c r="K1807" i="1"/>
  <c r="M1807" i="1"/>
  <c r="K1799" i="1"/>
  <c r="M1799" i="1"/>
  <c r="N1793" i="1"/>
  <c r="K1793" i="1"/>
  <c r="M1793" i="1"/>
  <c r="N1786" i="1"/>
  <c r="M1766" i="1"/>
  <c r="K1739" i="1"/>
  <c r="L1739" i="1"/>
  <c r="M1739" i="1"/>
  <c r="N1739" i="1"/>
  <c r="K1725" i="1"/>
  <c r="L1725" i="1"/>
  <c r="M1725" i="1"/>
  <c r="N1725" i="1"/>
  <c r="M1720" i="1"/>
  <c r="K1720" i="1"/>
  <c r="L1720" i="1"/>
  <c r="N1720" i="1"/>
  <c r="N1665" i="1"/>
  <c r="K1665" i="1"/>
  <c r="L1665" i="1"/>
  <c r="M1665" i="1"/>
  <c r="K1646" i="1"/>
  <c r="L1646" i="1"/>
  <c r="M1646" i="1"/>
  <c r="N1646" i="1"/>
  <c r="N1641" i="1"/>
  <c r="K1641" i="1"/>
  <c r="L1641" i="1"/>
  <c r="M1641" i="1"/>
  <c r="M1589" i="1"/>
  <c r="K1589" i="1"/>
  <c r="L1589" i="1"/>
  <c r="N1589" i="1"/>
  <c r="N1574" i="1"/>
  <c r="K1574" i="1"/>
  <c r="L1574" i="1"/>
  <c r="M1574" i="1"/>
  <c r="L1414" i="1"/>
  <c r="K1414" i="1"/>
  <c r="M1414" i="1"/>
  <c r="N1414" i="1"/>
  <c r="K2134" i="1"/>
  <c r="L2115" i="1"/>
  <c r="K2100" i="1"/>
  <c r="K2085" i="1"/>
  <c r="K2070" i="1"/>
  <c r="L2051" i="1"/>
  <c r="K2036" i="1"/>
  <c r="N1995" i="1"/>
  <c r="K1995" i="1"/>
  <c r="K1988" i="1"/>
  <c r="L1984" i="1"/>
  <c r="K1965" i="1"/>
  <c r="K1962" i="1"/>
  <c r="N1931" i="1"/>
  <c r="K1931" i="1"/>
  <c r="K1924" i="1"/>
  <c r="L1920" i="1"/>
  <c r="K1901" i="1"/>
  <c r="K1898" i="1"/>
  <c r="L1887" i="1"/>
  <c r="K1880" i="1"/>
  <c r="L1880" i="1"/>
  <c r="N1859" i="1"/>
  <c r="K1859" i="1"/>
  <c r="M1850" i="1"/>
  <c r="N1850" i="1"/>
  <c r="K1844" i="1"/>
  <c r="N1785" i="1"/>
  <c r="M1785" i="1"/>
  <c r="K1749" i="1"/>
  <c r="L1749" i="1"/>
  <c r="M1749" i="1"/>
  <c r="N1749" i="1"/>
  <c r="L1735" i="1"/>
  <c r="K1735" i="1"/>
  <c r="M1735" i="1"/>
  <c r="N1735" i="1"/>
  <c r="K1675" i="1"/>
  <c r="L1675" i="1"/>
  <c r="M1675" i="1"/>
  <c r="N1675" i="1"/>
  <c r="K1661" i="1"/>
  <c r="L1661" i="1"/>
  <c r="M1661" i="1"/>
  <c r="N1661" i="1"/>
  <c r="M1656" i="1"/>
  <c r="K1656" i="1"/>
  <c r="L1656" i="1"/>
  <c r="N1656" i="1"/>
  <c r="L1615" i="1"/>
  <c r="K1615" i="1"/>
  <c r="M1615" i="1"/>
  <c r="N1615" i="1"/>
  <c r="M1581" i="1"/>
  <c r="K1581" i="1"/>
  <c r="L1581" i="1"/>
  <c r="N1581" i="1"/>
  <c r="N1566" i="1"/>
  <c r="K1566" i="1"/>
  <c r="L1566" i="1"/>
  <c r="M1566" i="1"/>
  <c r="M1528" i="1"/>
  <c r="K1528" i="1"/>
  <c r="L1528" i="1"/>
  <c r="N1528" i="1"/>
  <c r="M1522" i="1"/>
  <c r="K1522" i="1"/>
  <c r="L1522" i="1"/>
  <c r="N1522" i="1"/>
  <c r="K1490" i="1"/>
  <c r="M1490" i="1"/>
  <c r="L1490" i="1"/>
  <c r="N1490" i="1"/>
  <c r="L1443" i="1"/>
  <c r="K1443" i="1"/>
  <c r="M1443" i="1"/>
  <c r="N1443" i="1"/>
  <c r="M1427" i="1"/>
  <c r="N1427" i="1"/>
  <c r="K1427" i="1"/>
  <c r="L1427" i="1"/>
  <c r="M1377" i="1"/>
  <c r="K1377" i="1"/>
  <c r="L1377" i="1"/>
  <c r="N1377" i="1"/>
  <c r="K2238" i="1"/>
  <c r="L2219" i="1"/>
  <c r="K2204" i="1"/>
  <c r="K2189" i="1"/>
  <c r="K2174" i="1"/>
  <c r="L2155" i="1"/>
  <c r="K2140" i="1"/>
  <c r="K2125" i="1"/>
  <c r="K2110" i="1"/>
  <c r="L2091" i="1"/>
  <c r="K2076" i="1"/>
  <c r="K2061" i="1"/>
  <c r="K2046" i="1"/>
  <c r="L2037" i="1"/>
  <c r="L2027" i="1"/>
  <c r="M2004" i="1"/>
  <c r="N2003" i="1"/>
  <c r="K2003" i="1"/>
  <c r="M2000" i="1"/>
  <c r="K1996" i="1"/>
  <c r="L1992" i="1"/>
  <c r="L1981" i="1"/>
  <c r="L1978" i="1"/>
  <c r="K1973" i="1"/>
  <c r="K1970" i="1"/>
  <c r="M1940" i="1"/>
  <c r="N1939" i="1"/>
  <c r="K1939" i="1"/>
  <c r="M1936" i="1"/>
  <c r="K1932" i="1"/>
  <c r="L1928" i="1"/>
  <c r="L1917" i="1"/>
  <c r="L1914" i="1"/>
  <c r="K1909" i="1"/>
  <c r="K1906" i="1"/>
  <c r="K1884" i="1"/>
  <c r="L1863" i="1"/>
  <c r="M1860" i="1"/>
  <c r="K1856" i="1"/>
  <c r="L1856" i="1"/>
  <c r="M1839" i="1"/>
  <c r="N1835" i="1"/>
  <c r="K1835" i="1"/>
  <c r="M1826" i="1"/>
  <c r="N1826" i="1"/>
  <c r="M1818" i="1"/>
  <c r="N1818" i="1"/>
  <c r="M1810" i="1"/>
  <c r="N1810" i="1"/>
  <c r="M1802" i="1"/>
  <c r="N1802" i="1"/>
  <c r="K1786" i="1"/>
  <c r="M1770" i="1"/>
  <c r="N1770" i="1"/>
  <c r="M1744" i="1"/>
  <c r="K1744" i="1"/>
  <c r="L1744" i="1"/>
  <c r="N1744" i="1"/>
  <c r="K1685" i="1"/>
  <c r="L1685" i="1"/>
  <c r="M1685" i="1"/>
  <c r="N1685" i="1"/>
  <c r="L1671" i="1"/>
  <c r="K1671" i="1"/>
  <c r="M1671" i="1"/>
  <c r="N1671" i="1"/>
  <c r="L1551" i="1"/>
  <c r="K1551" i="1"/>
  <c r="M1551" i="1"/>
  <c r="N1551" i="1"/>
  <c r="N1386" i="1"/>
  <c r="K1386" i="1"/>
  <c r="L1386" i="1"/>
  <c r="M1386" i="1"/>
  <c r="K1382" i="1"/>
  <c r="L1382" i="1"/>
  <c r="M1382" i="1"/>
  <c r="N1382" i="1"/>
  <c r="N2011" i="1"/>
  <c r="K2011" i="1"/>
  <c r="N1947" i="1"/>
  <c r="K1947" i="1"/>
  <c r="N1875" i="1"/>
  <c r="K1875" i="1"/>
  <c r="M1866" i="1"/>
  <c r="N1866" i="1"/>
  <c r="K1832" i="1"/>
  <c r="L1832" i="1"/>
  <c r="K1789" i="1"/>
  <c r="L1789" i="1"/>
  <c r="N1789" i="1"/>
  <c r="K1778" i="1"/>
  <c r="L1778" i="1"/>
  <c r="M1778" i="1"/>
  <c r="K1766" i="1"/>
  <c r="N1766" i="1"/>
  <c r="M1680" i="1"/>
  <c r="K1680" i="1"/>
  <c r="L1680" i="1"/>
  <c r="N1680" i="1"/>
  <c r="K1611" i="1"/>
  <c r="L1611" i="1"/>
  <c r="M1611" i="1"/>
  <c r="N1611" i="1"/>
  <c r="K1562" i="1"/>
  <c r="L1562" i="1"/>
  <c r="M1562" i="1"/>
  <c r="N1562" i="1"/>
  <c r="K1407" i="1"/>
  <c r="L1407" i="1"/>
  <c r="M1407" i="1"/>
  <c r="N1407" i="1"/>
  <c r="N2138" i="1"/>
  <c r="N2103" i="1"/>
  <c r="N2088" i="1"/>
  <c r="N2074" i="1"/>
  <c r="N2039" i="1"/>
  <c r="N2019" i="1"/>
  <c r="K2019" i="1"/>
  <c r="N1983" i="1"/>
  <c r="N1955" i="1"/>
  <c r="K1955" i="1"/>
  <c r="N1919" i="1"/>
  <c r="N1891" i="1"/>
  <c r="K1891" i="1"/>
  <c r="K1872" i="1"/>
  <c r="L1872" i="1"/>
  <c r="N1851" i="1"/>
  <c r="K1851" i="1"/>
  <c r="M1842" i="1"/>
  <c r="N1842" i="1"/>
  <c r="K1824" i="1"/>
  <c r="L1824" i="1"/>
  <c r="N1824" i="1"/>
  <c r="K1816" i="1"/>
  <c r="L1816" i="1"/>
  <c r="N1816" i="1"/>
  <c r="K1808" i="1"/>
  <c r="L1808" i="1"/>
  <c r="N1808" i="1"/>
  <c r="K1800" i="1"/>
  <c r="L1800" i="1"/>
  <c r="N1800" i="1"/>
  <c r="M1784" i="1"/>
  <c r="K1784" i="1"/>
  <c r="L1784" i="1"/>
  <c r="K1774" i="1"/>
  <c r="L1774" i="1"/>
  <c r="M1774" i="1"/>
  <c r="N1774" i="1"/>
  <c r="N1769" i="1"/>
  <c r="K1769" i="1"/>
  <c r="L1769" i="1"/>
  <c r="M1769" i="1"/>
  <c r="K1763" i="1"/>
  <c r="L1763" i="1"/>
  <c r="M1763" i="1"/>
  <c r="M1592" i="1"/>
  <c r="K1592" i="1"/>
  <c r="L1592" i="1"/>
  <c r="N1592" i="1"/>
  <c r="K1547" i="1"/>
  <c r="L1547" i="1"/>
  <c r="M1547" i="1"/>
  <c r="N1547" i="1"/>
  <c r="L1519" i="1"/>
  <c r="K1519" i="1"/>
  <c r="M1519" i="1"/>
  <c r="N1519" i="1"/>
  <c r="K1435" i="1"/>
  <c r="M1435" i="1"/>
  <c r="L1435" i="1"/>
  <c r="N1435" i="1"/>
  <c r="N2133" i="1"/>
  <c r="M2118" i="1"/>
  <c r="N2099" i="1"/>
  <c r="N2084" i="1"/>
  <c r="N2069" i="1"/>
  <c r="M2054" i="1"/>
  <c r="N2035" i="1"/>
  <c r="N2013" i="1"/>
  <c r="N2010" i="1"/>
  <c r="N1972" i="1"/>
  <c r="N1968" i="1"/>
  <c r="N1963" i="1"/>
  <c r="K1963" i="1"/>
  <c r="N1949" i="1"/>
  <c r="N1946" i="1"/>
  <c r="N1908" i="1"/>
  <c r="N1904" i="1"/>
  <c r="N1899" i="1"/>
  <c r="K1899" i="1"/>
  <c r="M1882" i="1"/>
  <c r="N1882" i="1"/>
  <c r="N1871" i="1"/>
  <c r="K1848" i="1"/>
  <c r="L1848" i="1"/>
  <c r="N1828" i="1"/>
  <c r="N1820" i="1"/>
  <c r="N1812" i="1"/>
  <c r="N1804" i="1"/>
  <c r="L1759" i="1"/>
  <c r="K1759" i="1"/>
  <c r="M1759" i="1"/>
  <c r="N1759" i="1"/>
  <c r="K1754" i="1"/>
  <c r="L1754" i="1"/>
  <c r="M1754" i="1"/>
  <c r="N1754" i="1"/>
  <c r="K1699" i="1"/>
  <c r="L1699" i="1"/>
  <c r="M1699" i="1"/>
  <c r="N1699" i="1"/>
  <c r="K1618" i="1"/>
  <c r="L1618" i="1"/>
  <c r="M1618" i="1"/>
  <c r="N1618" i="1"/>
  <c r="L1607" i="1"/>
  <c r="K1607" i="1"/>
  <c r="M1607" i="1"/>
  <c r="N1607" i="1"/>
  <c r="L1543" i="1"/>
  <c r="K1543" i="1"/>
  <c r="M1543" i="1"/>
  <c r="N1543" i="1"/>
  <c r="M1525" i="1"/>
  <c r="K1525" i="1"/>
  <c r="L1525" i="1"/>
  <c r="N1525" i="1"/>
  <c r="K1827" i="1"/>
  <c r="K1819" i="1"/>
  <c r="K1811" i="1"/>
  <c r="K1803" i="1"/>
  <c r="K1795" i="1"/>
  <c r="N1792" i="1"/>
  <c r="K1791" i="1"/>
  <c r="K1781" i="1"/>
  <c r="M1777" i="1"/>
  <c r="K1776" i="1"/>
  <c r="M1767" i="1"/>
  <c r="K1761" i="1"/>
  <c r="N1758" i="1"/>
  <c r="L1752" i="1"/>
  <c r="K1746" i="1"/>
  <c r="N1743" i="1"/>
  <c r="L1742" i="1"/>
  <c r="L1737" i="1"/>
  <c r="K1731" i="1"/>
  <c r="N1728" i="1"/>
  <c r="K1727" i="1"/>
  <c r="M1718" i="1"/>
  <c r="K1717" i="1"/>
  <c r="M1713" i="1"/>
  <c r="K1712" i="1"/>
  <c r="M1703" i="1"/>
  <c r="K1697" i="1"/>
  <c r="N1694" i="1"/>
  <c r="L1688" i="1"/>
  <c r="K1682" i="1"/>
  <c r="N1679" i="1"/>
  <c r="L1678" i="1"/>
  <c r="L1673" i="1"/>
  <c r="K1667" i="1"/>
  <c r="N1664" i="1"/>
  <c r="K1663" i="1"/>
  <c r="M1654" i="1"/>
  <c r="K1653" i="1"/>
  <c r="M1649" i="1"/>
  <c r="K1648" i="1"/>
  <c r="M1639" i="1"/>
  <c r="K1633" i="1"/>
  <c r="N1630" i="1"/>
  <c r="L1624" i="1"/>
  <c r="L1621" i="1"/>
  <c r="K1616" i="1"/>
  <c r="K1613" i="1"/>
  <c r="L1594" i="1"/>
  <c r="N1591" i="1"/>
  <c r="N1587" i="1"/>
  <c r="K1586" i="1"/>
  <c r="M1583" i="1"/>
  <c r="N1582" i="1"/>
  <c r="K1582" i="1"/>
  <c r="M1579" i="1"/>
  <c r="K1575" i="1"/>
  <c r="L1571" i="1"/>
  <c r="N1568" i="1"/>
  <c r="N1565" i="1"/>
  <c r="L1560" i="1"/>
  <c r="L1557" i="1"/>
  <c r="K1552" i="1"/>
  <c r="K1549" i="1"/>
  <c r="N1546" i="1"/>
  <c r="M1542" i="1"/>
  <c r="L1530" i="1"/>
  <c r="N1527" i="1"/>
  <c r="K1517" i="1"/>
  <c r="K1514" i="1"/>
  <c r="K1511" i="1"/>
  <c r="K1507" i="1"/>
  <c r="N1507" i="1"/>
  <c r="K1504" i="1"/>
  <c r="M1504" i="1"/>
  <c r="M1499" i="1"/>
  <c r="M1476" i="1"/>
  <c r="N1476" i="1"/>
  <c r="L1442" i="1"/>
  <c r="K1439" i="1"/>
  <c r="M1439" i="1"/>
  <c r="K1431" i="1"/>
  <c r="L1431" i="1"/>
  <c r="N1431" i="1"/>
  <c r="K1428" i="1"/>
  <c r="N1424" i="1"/>
  <c r="K1423" i="1"/>
  <c r="N1423" i="1"/>
  <c r="M1408" i="1"/>
  <c r="N1406" i="1"/>
  <c r="M1398" i="1"/>
  <c r="N1398" i="1"/>
  <c r="M1393" i="1"/>
  <c r="N1393" i="1"/>
  <c r="K1342" i="1"/>
  <c r="L1342" i="1"/>
  <c r="M1342" i="1"/>
  <c r="N1342" i="1"/>
  <c r="M1305" i="1"/>
  <c r="K1305" i="1"/>
  <c r="L1305" i="1"/>
  <c r="N1305" i="1"/>
  <c r="N1223" i="1"/>
  <c r="K1223" i="1"/>
  <c r="L1223" i="1"/>
  <c r="M1223" i="1"/>
  <c r="L1200" i="1"/>
  <c r="K1200" i="1"/>
  <c r="M1200" i="1"/>
  <c r="N1200" i="1"/>
  <c r="M1182" i="1"/>
  <c r="K1182" i="1"/>
  <c r="L1182" i="1"/>
  <c r="N1182" i="1"/>
  <c r="K1133" i="1"/>
  <c r="L1133" i="1"/>
  <c r="M1133" i="1"/>
  <c r="N1133" i="1"/>
  <c r="L1118" i="1"/>
  <c r="K1118" i="1"/>
  <c r="M1118" i="1"/>
  <c r="N1118" i="1"/>
  <c r="N1590" i="1"/>
  <c r="K1590" i="1"/>
  <c r="K1583" i="1"/>
  <c r="L1579" i="1"/>
  <c r="K1560" i="1"/>
  <c r="K1557" i="1"/>
  <c r="M1493" i="1"/>
  <c r="N1493" i="1"/>
  <c r="K1484" i="1"/>
  <c r="M1484" i="1"/>
  <c r="M1462" i="1"/>
  <c r="N1462" i="1"/>
  <c r="N1426" i="1"/>
  <c r="K1426" i="1"/>
  <c r="L1426" i="1"/>
  <c r="M1412" i="1"/>
  <c r="N1412" i="1"/>
  <c r="K1396" i="1"/>
  <c r="L1396" i="1"/>
  <c r="M1396" i="1"/>
  <c r="N1396" i="1"/>
  <c r="M1337" i="1"/>
  <c r="K1337" i="1"/>
  <c r="L1337" i="1"/>
  <c r="N1337" i="1"/>
  <c r="K1267" i="1"/>
  <c r="L1267" i="1"/>
  <c r="M1267" i="1"/>
  <c r="N1267" i="1"/>
  <c r="K1252" i="1"/>
  <c r="L1252" i="1"/>
  <c r="M1252" i="1"/>
  <c r="N1252" i="1"/>
  <c r="M1230" i="1"/>
  <c r="K1230" i="1"/>
  <c r="L1230" i="1"/>
  <c r="N1230" i="1"/>
  <c r="N1120" i="1"/>
  <c r="L1120" i="1"/>
  <c r="K1120" i="1"/>
  <c r="M1120" i="1"/>
  <c r="N1598" i="1"/>
  <c r="K1598" i="1"/>
  <c r="M1535" i="1"/>
  <c r="N1534" i="1"/>
  <c r="K1534" i="1"/>
  <c r="M1531" i="1"/>
  <c r="K1523" i="1"/>
  <c r="N1523" i="1"/>
  <c r="K1520" i="1"/>
  <c r="M1520" i="1"/>
  <c r="L1509" i="1"/>
  <c r="L1506" i="1"/>
  <c r="M1503" i="1"/>
  <c r="L1488" i="1"/>
  <c r="M1488" i="1"/>
  <c r="M1478" i="1"/>
  <c r="L1472" i="1"/>
  <c r="N1472" i="1"/>
  <c r="K1470" i="1"/>
  <c r="M1470" i="1"/>
  <c r="M1457" i="1"/>
  <c r="N1457" i="1"/>
  <c r="K1420" i="1"/>
  <c r="M1420" i="1"/>
  <c r="L1392" i="1"/>
  <c r="K1392" i="1"/>
  <c r="M1392" i="1"/>
  <c r="N1392" i="1"/>
  <c r="M1297" i="1"/>
  <c r="K1297" i="1"/>
  <c r="L1297" i="1"/>
  <c r="N1297" i="1"/>
  <c r="N1279" i="1"/>
  <c r="K1279" i="1"/>
  <c r="L1279" i="1"/>
  <c r="M1279" i="1"/>
  <c r="M1174" i="1"/>
  <c r="N1174" i="1"/>
  <c r="K1174" i="1"/>
  <c r="L1174" i="1"/>
  <c r="K1161" i="1"/>
  <c r="M1161" i="1"/>
  <c r="L1161" i="1"/>
  <c r="N1161" i="1"/>
  <c r="M1135" i="1"/>
  <c r="L1135" i="1"/>
  <c r="K1135" i="1"/>
  <c r="N1135" i="1"/>
  <c r="N1606" i="1"/>
  <c r="K1606" i="1"/>
  <c r="N1542" i="1"/>
  <c r="K1542" i="1"/>
  <c r="K1499" i="1"/>
  <c r="N1499" i="1"/>
  <c r="K1491" i="1"/>
  <c r="L1491" i="1"/>
  <c r="N1491" i="1"/>
  <c r="L1480" i="1"/>
  <c r="K1480" i="1"/>
  <c r="N1480" i="1"/>
  <c r="K1475" i="1"/>
  <c r="L1475" i="1"/>
  <c r="N1475" i="1"/>
  <c r="K1460" i="1"/>
  <c r="L1460" i="1"/>
  <c r="N1460" i="1"/>
  <c r="N1450" i="1"/>
  <c r="K1450" i="1"/>
  <c r="M1450" i="1"/>
  <c r="N1442" i="1"/>
  <c r="M1442" i="1"/>
  <c r="L1424" i="1"/>
  <c r="M1424" i="1"/>
  <c r="L1408" i="1"/>
  <c r="N1408" i="1"/>
  <c r="K1406" i="1"/>
  <c r="M1406" i="1"/>
  <c r="M1401" i="1"/>
  <c r="K1401" i="1"/>
  <c r="L1401" i="1"/>
  <c r="N1401" i="1"/>
  <c r="M1313" i="1"/>
  <c r="K1313" i="1"/>
  <c r="L1313" i="1"/>
  <c r="N1313" i="1"/>
  <c r="M1302" i="1"/>
  <c r="K1302" i="1"/>
  <c r="L1302" i="1"/>
  <c r="N1302" i="1"/>
  <c r="K1209" i="1"/>
  <c r="M1209" i="1"/>
  <c r="L1209" i="1"/>
  <c r="N1209" i="1"/>
  <c r="M1203" i="1"/>
  <c r="K1203" i="1"/>
  <c r="L1203" i="1"/>
  <c r="N1203" i="1"/>
  <c r="K1188" i="1"/>
  <c r="N1188" i="1"/>
  <c r="L1188" i="1"/>
  <c r="M1188" i="1"/>
  <c r="M1127" i="1"/>
  <c r="K1127" i="1"/>
  <c r="N1127" i="1"/>
  <c r="L1127" i="1"/>
  <c r="N1755" i="1"/>
  <c r="N1741" i="1"/>
  <c r="N1706" i="1"/>
  <c r="N1691" i="1"/>
  <c r="N1677" i="1"/>
  <c r="N1642" i="1"/>
  <c r="N1627" i="1"/>
  <c r="N1614" i="1"/>
  <c r="K1614" i="1"/>
  <c r="N1578" i="1"/>
  <c r="N1550" i="1"/>
  <c r="K1550" i="1"/>
  <c r="M1465" i="1"/>
  <c r="K1465" i="1"/>
  <c r="N1465" i="1"/>
  <c r="L1416" i="1"/>
  <c r="K1416" i="1"/>
  <c r="N1416" i="1"/>
  <c r="K1411" i="1"/>
  <c r="L1411" i="1"/>
  <c r="N1411" i="1"/>
  <c r="M1363" i="1"/>
  <c r="N1363" i="1"/>
  <c r="K1347" i="1"/>
  <c r="L1347" i="1"/>
  <c r="M1347" i="1"/>
  <c r="N1347" i="1"/>
  <c r="N1322" i="1"/>
  <c r="K1322" i="1"/>
  <c r="L1322" i="1"/>
  <c r="M1322" i="1"/>
  <c r="K1318" i="1"/>
  <c r="L1318" i="1"/>
  <c r="M1318" i="1"/>
  <c r="N1318" i="1"/>
  <c r="N1287" i="1"/>
  <c r="K1287" i="1"/>
  <c r="L1287" i="1"/>
  <c r="M1287" i="1"/>
  <c r="K1275" i="1"/>
  <c r="L1275" i="1"/>
  <c r="M1275" i="1"/>
  <c r="N1275" i="1"/>
  <c r="M1241" i="1"/>
  <c r="K1241" i="1"/>
  <c r="L1241" i="1"/>
  <c r="N1241" i="1"/>
  <c r="M1167" i="1"/>
  <c r="K1167" i="1"/>
  <c r="L1167" i="1"/>
  <c r="N1167" i="1"/>
  <c r="M1153" i="1"/>
  <c r="N1153" i="1"/>
  <c r="K1153" i="1"/>
  <c r="L1153" i="1"/>
  <c r="N1751" i="1"/>
  <c r="N1736" i="1"/>
  <c r="M1721" i="1"/>
  <c r="N1702" i="1"/>
  <c r="N1687" i="1"/>
  <c r="N1672" i="1"/>
  <c r="M1657" i="1"/>
  <c r="N1638" i="1"/>
  <c r="N1622" i="1"/>
  <c r="K1622" i="1"/>
  <c r="N1608" i="1"/>
  <c r="N1605" i="1"/>
  <c r="N1567" i="1"/>
  <c r="N1563" i="1"/>
  <c r="N1558" i="1"/>
  <c r="K1558" i="1"/>
  <c r="N1544" i="1"/>
  <c r="N1541" i="1"/>
  <c r="K1515" i="1"/>
  <c r="N1515" i="1"/>
  <c r="K1512" i="1"/>
  <c r="M1512" i="1"/>
  <c r="M1473" i="1"/>
  <c r="L1473" i="1"/>
  <c r="K1471" i="1"/>
  <c r="L1471" i="1"/>
  <c r="M1471" i="1"/>
  <c r="N1458" i="1"/>
  <c r="L1458" i="1"/>
  <c r="L1456" i="1"/>
  <c r="K1456" i="1"/>
  <c r="M1456" i="1"/>
  <c r="K1446" i="1"/>
  <c r="L1446" i="1"/>
  <c r="N1446" i="1"/>
  <c r="N1378" i="1"/>
  <c r="M1378" i="1"/>
  <c r="K1359" i="1"/>
  <c r="N1359" i="1"/>
  <c r="K1356" i="1"/>
  <c r="L1356" i="1"/>
  <c r="M1356" i="1"/>
  <c r="N1356" i="1"/>
  <c r="L1352" i="1"/>
  <c r="K1352" i="1"/>
  <c r="M1352" i="1"/>
  <c r="N1352" i="1"/>
  <c r="K1343" i="1"/>
  <c r="L1343" i="1"/>
  <c r="M1343" i="1"/>
  <c r="N1343" i="1"/>
  <c r="M1294" i="1"/>
  <c r="K1294" i="1"/>
  <c r="L1294" i="1"/>
  <c r="N1294" i="1"/>
  <c r="L1264" i="1"/>
  <c r="K1264" i="1"/>
  <c r="M1264" i="1"/>
  <c r="N1264" i="1"/>
  <c r="K1185" i="1"/>
  <c r="M1185" i="1"/>
  <c r="L1185" i="1"/>
  <c r="N1185" i="1"/>
  <c r="L1140" i="1"/>
  <c r="K1140" i="1"/>
  <c r="M1140" i="1"/>
  <c r="N1140" i="1"/>
  <c r="K1526" i="1"/>
  <c r="K1518" i="1"/>
  <c r="K1510" i="1"/>
  <c r="K1502" i="1"/>
  <c r="M1496" i="1"/>
  <c r="K1494" i="1"/>
  <c r="M1483" i="1"/>
  <c r="K1482" i="1"/>
  <c r="N1479" i="1"/>
  <c r="M1468" i="1"/>
  <c r="K1467" i="1"/>
  <c r="N1464" i="1"/>
  <c r="L1463" i="1"/>
  <c r="M1454" i="1"/>
  <c r="K1452" i="1"/>
  <c r="N1449" i="1"/>
  <c r="K1448" i="1"/>
  <c r="K1438" i="1"/>
  <c r="M1434" i="1"/>
  <c r="K1433" i="1"/>
  <c r="M1419" i="1"/>
  <c r="K1418" i="1"/>
  <c r="N1415" i="1"/>
  <c r="M1404" i="1"/>
  <c r="K1403" i="1"/>
  <c r="N1400" i="1"/>
  <c r="L1399" i="1"/>
  <c r="L1394" i="1"/>
  <c r="M1390" i="1"/>
  <c r="K1388" i="1"/>
  <c r="N1385" i="1"/>
  <c r="K1384" i="1"/>
  <c r="M1375" i="1"/>
  <c r="K1374" i="1"/>
  <c r="M1370" i="1"/>
  <c r="K1369" i="1"/>
  <c r="M1360" i="1"/>
  <c r="M1355" i="1"/>
  <c r="K1354" i="1"/>
  <c r="N1351" i="1"/>
  <c r="L1345" i="1"/>
  <c r="M1340" i="1"/>
  <c r="N1336" i="1"/>
  <c r="L1335" i="1"/>
  <c r="N1331" i="1"/>
  <c r="L1330" i="1"/>
  <c r="M1326" i="1"/>
  <c r="N1321" i="1"/>
  <c r="K1320" i="1"/>
  <c r="N1316" i="1"/>
  <c r="N1304" i="1"/>
  <c r="N1300" i="1"/>
  <c r="M1296" i="1"/>
  <c r="N1295" i="1"/>
  <c r="K1295" i="1"/>
  <c r="M1292" i="1"/>
  <c r="K1288" i="1"/>
  <c r="L1284" i="1"/>
  <c r="N1281" i="1"/>
  <c r="N1278" i="1"/>
  <c r="L1273" i="1"/>
  <c r="L1270" i="1"/>
  <c r="K1265" i="1"/>
  <c r="K1262" i="1"/>
  <c r="N1259" i="1"/>
  <c r="M1251" i="1"/>
  <c r="N1240" i="1"/>
  <c r="N1236" i="1"/>
  <c r="M1232" i="1"/>
  <c r="N1231" i="1"/>
  <c r="K1231" i="1"/>
  <c r="M1228" i="1"/>
  <c r="K1224" i="1"/>
  <c r="L1220" i="1"/>
  <c r="L1214" i="1"/>
  <c r="L1211" i="1"/>
  <c r="M1208" i="1"/>
  <c r="N1190" i="1"/>
  <c r="N1187" i="1"/>
  <c r="N1184" i="1"/>
  <c r="K1172" i="1"/>
  <c r="L1172" i="1"/>
  <c r="N1172" i="1"/>
  <c r="M1154" i="1"/>
  <c r="K1073" i="1"/>
  <c r="L1073" i="1"/>
  <c r="M1073" i="1"/>
  <c r="N1073" i="1"/>
  <c r="N1048" i="1"/>
  <c r="K1048" i="1"/>
  <c r="L1048" i="1"/>
  <c r="M1048" i="1"/>
  <c r="K1044" i="1"/>
  <c r="L1044" i="1"/>
  <c r="M1044" i="1"/>
  <c r="N1044" i="1"/>
  <c r="N984" i="1"/>
  <c r="K984" i="1"/>
  <c r="L984" i="1"/>
  <c r="M984" i="1"/>
  <c r="K980" i="1"/>
  <c r="L980" i="1"/>
  <c r="M980" i="1"/>
  <c r="N980" i="1"/>
  <c r="L841" i="1"/>
  <c r="K841" i="1"/>
  <c r="M841" i="1"/>
  <c r="N841" i="1"/>
  <c r="N1303" i="1"/>
  <c r="K1303" i="1"/>
  <c r="N1239" i="1"/>
  <c r="K1239" i="1"/>
  <c r="K1204" i="1"/>
  <c r="N1204" i="1"/>
  <c r="K1201" i="1"/>
  <c r="M1201" i="1"/>
  <c r="K1180" i="1"/>
  <c r="L1180" i="1"/>
  <c r="N1180" i="1"/>
  <c r="K1165" i="1"/>
  <c r="M1165" i="1"/>
  <c r="K1157" i="1"/>
  <c r="L1157" i="1"/>
  <c r="N1157" i="1"/>
  <c r="K1149" i="1"/>
  <c r="N1149" i="1"/>
  <c r="K1082" i="1"/>
  <c r="L1082" i="1"/>
  <c r="M1082" i="1"/>
  <c r="N1082" i="1"/>
  <c r="L1078" i="1"/>
  <c r="K1078" i="1"/>
  <c r="M1078" i="1"/>
  <c r="N1078" i="1"/>
  <c r="K1069" i="1"/>
  <c r="L1069" i="1"/>
  <c r="M1069" i="1"/>
  <c r="N1069" i="1"/>
  <c r="K1058" i="1"/>
  <c r="L1058" i="1"/>
  <c r="M1058" i="1"/>
  <c r="N1058" i="1"/>
  <c r="K1009" i="1"/>
  <c r="L1009" i="1"/>
  <c r="M1009" i="1"/>
  <c r="N1009" i="1"/>
  <c r="K1005" i="1"/>
  <c r="L1005" i="1"/>
  <c r="M1005" i="1"/>
  <c r="N1005" i="1"/>
  <c r="K903" i="1"/>
  <c r="M903" i="1"/>
  <c r="L903" i="1"/>
  <c r="N903" i="1"/>
  <c r="M897" i="1"/>
  <c r="K897" i="1"/>
  <c r="L897" i="1"/>
  <c r="N897" i="1"/>
  <c r="L1479" i="1"/>
  <c r="K1464" i="1"/>
  <c r="K1449" i="1"/>
  <c r="K1434" i="1"/>
  <c r="L1415" i="1"/>
  <c r="K1400" i="1"/>
  <c r="K1385" i="1"/>
  <c r="K1370" i="1"/>
  <c r="L1351" i="1"/>
  <c r="K1336" i="1"/>
  <c r="M1327" i="1"/>
  <c r="K1321" i="1"/>
  <c r="M1312" i="1"/>
  <c r="N1311" i="1"/>
  <c r="K1311" i="1"/>
  <c r="M1308" i="1"/>
  <c r="K1304" i="1"/>
  <c r="L1300" i="1"/>
  <c r="L1289" i="1"/>
  <c r="L1286" i="1"/>
  <c r="K1281" i="1"/>
  <c r="K1278" i="1"/>
  <c r="M1248" i="1"/>
  <c r="N1247" i="1"/>
  <c r="K1247" i="1"/>
  <c r="M1244" i="1"/>
  <c r="K1240" i="1"/>
  <c r="L1236" i="1"/>
  <c r="L1225" i="1"/>
  <c r="L1222" i="1"/>
  <c r="K1190" i="1"/>
  <c r="K1187" i="1"/>
  <c r="K1184" i="1"/>
  <c r="M1176" i="1"/>
  <c r="N1152" i="1"/>
  <c r="K1152" i="1"/>
  <c r="L1152" i="1"/>
  <c r="M1138" i="1"/>
  <c r="N1138" i="1"/>
  <c r="N1104" i="1"/>
  <c r="M1104" i="1"/>
  <c r="L1054" i="1"/>
  <c r="K1054" i="1"/>
  <c r="M1054" i="1"/>
  <c r="N1054" i="1"/>
  <c r="K1018" i="1"/>
  <c r="L1018" i="1"/>
  <c r="M1018" i="1"/>
  <c r="N1018" i="1"/>
  <c r="L1014" i="1"/>
  <c r="K1014" i="1"/>
  <c r="M1014" i="1"/>
  <c r="N1014" i="1"/>
  <c r="K994" i="1"/>
  <c r="L994" i="1"/>
  <c r="M994" i="1"/>
  <c r="N994" i="1"/>
  <c r="L990" i="1"/>
  <c r="K990" i="1"/>
  <c r="M990" i="1"/>
  <c r="N990" i="1"/>
  <c r="N960" i="1"/>
  <c r="K960" i="1"/>
  <c r="L960" i="1"/>
  <c r="M960" i="1"/>
  <c r="N1255" i="1"/>
  <c r="K1255" i="1"/>
  <c r="K1217" i="1"/>
  <c r="M1217" i="1"/>
  <c r="K1146" i="1"/>
  <c r="M1146" i="1"/>
  <c r="M1124" i="1"/>
  <c r="N1124" i="1"/>
  <c r="K1097" i="1"/>
  <c r="L1097" i="1"/>
  <c r="M1097" i="1"/>
  <c r="K1093" i="1"/>
  <c r="L1093" i="1"/>
  <c r="M1093" i="1"/>
  <c r="N1093" i="1"/>
  <c r="N1088" i="1"/>
  <c r="K1088" i="1"/>
  <c r="L1088" i="1"/>
  <c r="M1088" i="1"/>
  <c r="K969" i="1"/>
  <c r="L969" i="1"/>
  <c r="M969" i="1"/>
  <c r="N969" i="1"/>
  <c r="K965" i="1"/>
  <c r="L965" i="1"/>
  <c r="M965" i="1"/>
  <c r="N965" i="1"/>
  <c r="K941" i="1"/>
  <c r="L941" i="1"/>
  <c r="M941" i="1"/>
  <c r="N941" i="1"/>
  <c r="L926" i="1"/>
  <c r="K926" i="1"/>
  <c r="M926" i="1"/>
  <c r="N926" i="1"/>
  <c r="L854" i="1"/>
  <c r="K854" i="1"/>
  <c r="M854" i="1"/>
  <c r="N854" i="1"/>
  <c r="K844" i="1"/>
  <c r="L844" i="1"/>
  <c r="N844" i="1"/>
  <c r="M844" i="1"/>
  <c r="N1348" i="1"/>
  <c r="N1334" i="1"/>
  <c r="N1291" i="1"/>
  <c r="N1263" i="1"/>
  <c r="K1263" i="1"/>
  <c r="N1227" i="1"/>
  <c r="K1196" i="1"/>
  <c r="N1196" i="1"/>
  <c r="K1193" i="1"/>
  <c r="M1193" i="1"/>
  <c r="K1171" i="1"/>
  <c r="M1171" i="1"/>
  <c r="N1168" i="1"/>
  <c r="M1168" i="1"/>
  <c r="L1150" i="1"/>
  <c r="M1150" i="1"/>
  <c r="L1134" i="1"/>
  <c r="N1134" i="1"/>
  <c r="K1132" i="1"/>
  <c r="M1132" i="1"/>
  <c r="M1119" i="1"/>
  <c r="N1119" i="1"/>
  <c r="N1112" i="1"/>
  <c r="K1112" i="1"/>
  <c r="L1112" i="1"/>
  <c r="M1112" i="1"/>
  <c r="K1108" i="1"/>
  <c r="L1108" i="1"/>
  <c r="M1108" i="1"/>
  <c r="N1108" i="1"/>
  <c r="M1103" i="1"/>
  <c r="K1103" i="1"/>
  <c r="L1103" i="1"/>
  <c r="N1103" i="1"/>
  <c r="K1068" i="1"/>
  <c r="L1068" i="1"/>
  <c r="M1068" i="1"/>
  <c r="N1068" i="1"/>
  <c r="M1063" i="1"/>
  <c r="K1063" i="1"/>
  <c r="L1063" i="1"/>
  <c r="N1063" i="1"/>
  <c r="K1004" i="1"/>
  <c r="L1004" i="1"/>
  <c r="M1004" i="1"/>
  <c r="N1004" i="1"/>
  <c r="K945" i="1"/>
  <c r="L945" i="1"/>
  <c r="M945" i="1"/>
  <c r="N945" i="1"/>
  <c r="K930" i="1"/>
  <c r="L930" i="1"/>
  <c r="M930" i="1"/>
  <c r="N930" i="1"/>
  <c r="K922" i="1"/>
  <c r="L922" i="1"/>
  <c r="M922" i="1"/>
  <c r="N922" i="1"/>
  <c r="K833" i="1"/>
  <c r="M833" i="1"/>
  <c r="L833" i="1"/>
  <c r="N833" i="1"/>
  <c r="M799" i="1"/>
  <c r="K799" i="1"/>
  <c r="L799" i="1"/>
  <c r="N799" i="1"/>
  <c r="N1344" i="1"/>
  <c r="N1329" i="1"/>
  <c r="M1314" i="1"/>
  <c r="N1280" i="1"/>
  <c r="N1276" i="1"/>
  <c r="N1271" i="1"/>
  <c r="K1271" i="1"/>
  <c r="N1257" i="1"/>
  <c r="N1254" i="1"/>
  <c r="N1198" i="1"/>
  <c r="N1195" i="1"/>
  <c r="N1192" i="1"/>
  <c r="K1179" i="1"/>
  <c r="M1179" i="1"/>
  <c r="L1142" i="1"/>
  <c r="K1142" i="1"/>
  <c r="N1142" i="1"/>
  <c r="K1137" i="1"/>
  <c r="L1137" i="1"/>
  <c r="N1137" i="1"/>
  <c r="K1122" i="1"/>
  <c r="L1122" i="1"/>
  <c r="N1122" i="1"/>
  <c r="K1033" i="1"/>
  <c r="L1033" i="1"/>
  <c r="M1033" i="1"/>
  <c r="N1033" i="1"/>
  <c r="K1029" i="1"/>
  <c r="L1029" i="1"/>
  <c r="M1029" i="1"/>
  <c r="N1029" i="1"/>
  <c r="N1024" i="1"/>
  <c r="K1024" i="1"/>
  <c r="L1024" i="1"/>
  <c r="M1024" i="1"/>
  <c r="M999" i="1"/>
  <c r="K999" i="1"/>
  <c r="L999" i="1"/>
  <c r="N999" i="1"/>
  <c r="M900" i="1"/>
  <c r="K900" i="1"/>
  <c r="L900" i="1"/>
  <c r="N900" i="1"/>
  <c r="L894" i="1"/>
  <c r="K894" i="1"/>
  <c r="M894" i="1"/>
  <c r="N894" i="1"/>
  <c r="L806" i="1"/>
  <c r="N806" i="1"/>
  <c r="K806" i="1"/>
  <c r="M806" i="1"/>
  <c r="K1215" i="1"/>
  <c r="K1207" i="1"/>
  <c r="K1199" i="1"/>
  <c r="K1191" i="1"/>
  <c r="K1183" i="1"/>
  <c r="M1177" i="1"/>
  <c r="K1175" i="1"/>
  <c r="K1164" i="1"/>
  <c r="M1160" i="1"/>
  <c r="K1159" i="1"/>
  <c r="M1145" i="1"/>
  <c r="K1144" i="1"/>
  <c r="N1141" i="1"/>
  <c r="M1130" i="1"/>
  <c r="K1129" i="1"/>
  <c r="N1126" i="1"/>
  <c r="L1125" i="1"/>
  <c r="M1116" i="1"/>
  <c r="K1114" i="1"/>
  <c r="N1111" i="1"/>
  <c r="K1110" i="1"/>
  <c r="M1101" i="1"/>
  <c r="K1100" i="1"/>
  <c r="M1096" i="1"/>
  <c r="K1095" i="1"/>
  <c r="M1086" i="1"/>
  <c r="M1081" i="1"/>
  <c r="K1080" i="1"/>
  <c r="N1077" i="1"/>
  <c r="L1071" i="1"/>
  <c r="M1066" i="1"/>
  <c r="K1065" i="1"/>
  <c r="N1062" i="1"/>
  <c r="L1061" i="1"/>
  <c r="L1056" i="1"/>
  <c r="M1052" i="1"/>
  <c r="N1047" i="1"/>
  <c r="K1046" i="1"/>
  <c r="N1042" i="1"/>
  <c r="M1037" i="1"/>
  <c r="M1032" i="1"/>
  <c r="K1031" i="1"/>
  <c r="N1028" i="1"/>
  <c r="M1022" i="1"/>
  <c r="M1017" i="1"/>
  <c r="K1016" i="1"/>
  <c r="N1013" i="1"/>
  <c r="L1007" i="1"/>
  <c r="M1002" i="1"/>
  <c r="N998" i="1"/>
  <c r="L997" i="1"/>
  <c r="N993" i="1"/>
  <c r="L992" i="1"/>
  <c r="M988" i="1"/>
  <c r="N983" i="1"/>
  <c r="K982" i="1"/>
  <c r="N978" i="1"/>
  <c r="L977" i="1"/>
  <c r="M973" i="1"/>
  <c r="M968" i="1"/>
  <c r="K967" i="1"/>
  <c r="N964" i="1"/>
  <c r="L962" i="1"/>
  <c r="M958" i="1"/>
  <c r="M953" i="1"/>
  <c r="K952" i="1"/>
  <c r="N949" i="1"/>
  <c r="L948" i="1"/>
  <c r="L943" i="1"/>
  <c r="M938" i="1"/>
  <c r="N934" i="1"/>
  <c r="L933" i="1"/>
  <c r="N929" i="1"/>
  <c r="L928" i="1"/>
  <c r="M925" i="1"/>
  <c r="M921" i="1"/>
  <c r="M914" i="1"/>
  <c r="N911" i="1"/>
  <c r="L908" i="1"/>
  <c r="L905" i="1"/>
  <c r="M902" i="1"/>
  <c r="L892" i="1"/>
  <c r="L884" i="1"/>
  <c r="L876" i="1"/>
  <c r="L868" i="1"/>
  <c r="L860" i="1"/>
  <c r="L855" i="1"/>
  <c r="K837" i="1"/>
  <c r="M837" i="1"/>
  <c r="M826" i="1"/>
  <c r="N822" i="1"/>
  <c r="K821" i="1"/>
  <c r="N821" i="1"/>
  <c r="L796" i="1"/>
  <c r="K769" i="1"/>
  <c r="L769" i="1"/>
  <c r="M769" i="1"/>
  <c r="K765" i="1"/>
  <c r="L765" i="1"/>
  <c r="M765" i="1"/>
  <c r="N765" i="1"/>
  <c r="N760" i="1"/>
  <c r="K760" i="1"/>
  <c r="L760" i="1"/>
  <c r="M760" i="1"/>
  <c r="M735" i="1"/>
  <c r="K735" i="1"/>
  <c r="L735" i="1"/>
  <c r="N735" i="1"/>
  <c r="M697" i="1"/>
  <c r="K697" i="1"/>
  <c r="L697" i="1"/>
  <c r="N697" i="1"/>
  <c r="K655" i="1"/>
  <c r="M655" i="1"/>
  <c r="L655" i="1"/>
  <c r="N655" i="1"/>
  <c r="M644" i="1"/>
  <c r="N644" i="1"/>
  <c r="K644" i="1"/>
  <c r="L644" i="1"/>
  <c r="M571" i="1"/>
  <c r="N571" i="1"/>
  <c r="K571" i="1"/>
  <c r="L571" i="1"/>
  <c r="N564" i="1"/>
  <c r="K564" i="1"/>
  <c r="L564" i="1"/>
  <c r="M564" i="1"/>
  <c r="K560" i="1"/>
  <c r="L560" i="1"/>
  <c r="M560" i="1"/>
  <c r="N560" i="1"/>
  <c r="L973" i="1"/>
  <c r="K958" i="1"/>
  <c r="K943" i="1"/>
  <c r="K928" i="1"/>
  <c r="K908" i="1"/>
  <c r="K905" i="1"/>
  <c r="K902" i="1"/>
  <c r="K895" i="1"/>
  <c r="M895" i="1"/>
  <c r="K892" i="1"/>
  <c r="K889" i="1"/>
  <c r="M889" i="1"/>
  <c r="K881" i="1"/>
  <c r="M881" i="1"/>
  <c r="K873" i="1"/>
  <c r="M873" i="1"/>
  <c r="K865" i="1"/>
  <c r="M865" i="1"/>
  <c r="K829" i="1"/>
  <c r="L829" i="1"/>
  <c r="N829" i="1"/>
  <c r="K826" i="1"/>
  <c r="K809" i="1"/>
  <c r="L809" i="1"/>
  <c r="M809" i="1"/>
  <c r="N809" i="1"/>
  <c r="K805" i="1"/>
  <c r="L805" i="1"/>
  <c r="M805" i="1"/>
  <c r="N805" i="1"/>
  <c r="M775" i="1"/>
  <c r="K775" i="1"/>
  <c r="L775" i="1"/>
  <c r="N775" i="1"/>
  <c r="K705" i="1"/>
  <c r="L705" i="1"/>
  <c r="M705" i="1"/>
  <c r="N705" i="1"/>
  <c r="K687" i="1"/>
  <c r="M687" i="1"/>
  <c r="L687" i="1"/>
  <c r="N687" i="1"/>
  <c r="K674" i="1"/>
  <c r="N674" i="1"/>
  <c r="L674" i="1"/>
  <c r="M674" i="1"/>
  <c r="M620" i="1"/>
  <c r="N620" i="1"/>
  <c r="K620" i="1"/>
  <c r="L620" i="1"/>
  <c r="K1160" i="1"/>
  <c r="L1141" i="1"/>
  <c r="K1126" i="1"/>
  <c r="K1111" i="1"/>
  <c r="K1096" i="1"/>
  <c r="L1077" i="1"/>
  <c r="K1062" i="1"/>
  <c r="M1053" i="1"/>
  <c r="K1047" i="1"/>
  <c r="M1038" i="1"/>
  <c r="K1032" i="1"/>
  <c r="L1023" i="1"/>
  <c r="L1013" i="1"/>
  <c r="L1008" i="1"/>
  <c r="K998" i="1"/>
  <c r="M989" i="1"/>
  <c r="K983" i="1"/>
  <c r="M974" i="1"/>
  <c r="K968" i="1"/>
  <c r="L959" i="1"/>
  <c r="L949" i="1"/>
  <c r="L944" i="1"/>
  <c r="K934" i="1"/>
  <c r="M918" i="1"/>
  <c r="K898" i="1"/>
  <c r="N898" i="1"/>
  <c r="N824" i="1"/>
  <c r="K824" i="1"/>
  <c r="L824" i="1"/>
  <c r="K818" i="1"/>
  <c r="M818" i="1"/>
  <c r="L814" i="1"/>
  <c r="K814" i="1"/>
  <c r="M814" i="1"/>
  <c r="N814" i="1"/>
  <c r="M791" i="1"/>
  <c r="N791" i="1"/>
  <c r="N784" i="1"/>
  <c r="K784" i="1"/>
  <c r="L784" i="1"/>
  <c r="M784" i="1"/>
  <c r="K780" i="1"/>
  <c r="L780" i="1"/>
  <c r="M780" i="1"/>
  <c r="N780" i="1"/>
  <c r="M596" i="1"/>
  <c r="N596" i="1"/>
  <c r="K596" i="1"/>
  <c r="L596" i="1"/>
  <c r="K589" i="1"/>
  <c r="L589" i="1"/>
  <c r="M589" i="1"/>
  <c r="N589" i="1"/>
  <c r="K585" i="1"/>
  <c r="L585" i="1"/>
  <c r="M585" i="1"/>
  <c r="N585" i="1"/>
  <c r="N925" i="1"/>
  <c r="K925" i="1"/>
  <c r="K914" i="1"/>
  <c r="N914" i="1"/>
  <c r="K911" i="1"/>
  <c r="M911" i="1"/>
  <c r="M884" i="1"/>
  <c r="N884" i="1"/>
  <c r="M876" i="1"/>
  <c r="N876" i="1"/>
  <c r="M868" i="1"/>
  <c r="N868" i="1"/>
  <c r="M860" i="1"/>
  <c r="N860" i="1"/>
  <c r="M855" i="1"/>
  <c r="N855" i="1"/>
  <c r="L822" i="1"/>
  <c r="M822" i="1"/>
  <c r="M796" i="1"/>
  <c r="N796" i="1"/>
  <c r="M711" i="1"/>
  <c r="K711" i="1"/>
  <c r="L711" i="1"/>
  <c r="N711" i="1"/>
  <c r="L694" i="1"/>
  <c r="K694" i="1"/>
  <c r="M694" i="1"/>
  <c r="N694" i="1"/>
  <c r="M636" i="1"/>
  <c r="N636" i="1"/>
  <c r="K636" i="1"/>
  <c r="L636" i="1"/>
  <c r="L594" i="1"/>
  <c r="K594" i="1"/>
  <c r="M594" i="1"/>
  <c r="N594" i="1"/>
  <c r="N1089" i="1"/>
  <c r="N1074" i="1"/>
  <c r="N1060" i="1"/>
  <c r="N1025" i="1"/>
  <c r="N1010" i="1"/>
  <c r="N996" i="1"/>
  <c r="N961" i="1"/>
  <c r="N946" i="1"/>
  <c r="N932" i="1"/>
  <c r="N840" i="1"/>
  <c r="M840" i="1"/>
  <c r="K794" i="1"/>
  <c r="L794" i="1"/>
  <c r="M794" i="1"/>
  <c r="N794" i="1"/>
  <c r="L790" i="1"/>
  <c r="K790" i="1"/>
  <c r="M790" i="1"/>
  <c r="N790" i="1"/>
  <c r="K745" i="1"/>
  <c r="L745" i="1"/>
  <c r="M745" i="1"/>
  <c r="N745" i="1"/>
  <c r="K741" i="1"/>
  <c r="L741" i="1"/>
  <c r="M741" i="1"/>
  <c r="N741" i="1"/>
  <c r="N720" i="1"/>
  <c r="K720" i="1"/>
  <c r="L720" i="1"/>
  <c r="M720" i="1"/>
  <c r="K716" i="1"/>
  <c r="L716" i="1"/>
  <c r="M716" i="1"/>
  <c r="N716" i="1"/>
  <c r="K671" i="1"/>
  <c r="M671" i="1"/>
  <c r="L671" i="1"/>
  <c r="N671" i="1"/>
  <c r="M612" i="1"/>
  <c r="N612" i="1"/>
  <c r="K612" i="1"/>
  <c r="L612" i="1"/>
  <c r="N1085" i="1"/>
  <c r="N1070" i="1"/>
  <c r="N1055" i="1"/>
  <c r="M1040" i="1"/>
  <c r="N1021" i="1"/>
  <c r="N1006" i="1"/>
  <c r="N991" i="1"/>
  <c r="M976" i="1"/>
  <c r="N957" i="1"/>
  <c r="N942" i="1"/>
  <c r="N927" i="1"/>
  <c r="N924" i="1"/>
  <c r="K890" i="1"/>
  <c r="L890" i="1"/>
  <c r="N890" i="1"/>
  <c r="N886" i="1"/>
  <c r="K882" i="1"/>
  <c r="L882" i="1"/>
  <c r="N882" i="1"/>
  <c r="N878" i="1"/>
  <c r="K874" i="1"/>
  <c r="L874" i="1"/>
  <c r="N874" i="1"/>
  <c r="N870" i="1"/>
  <c r="K866" i="1"/>
  <c r="L866" i="1"/>
  <c r="N866" i="1"/>
  <c r="N862" i="1"/>
  <c r="K858" i="1"/>
  <c r="L858" i="1"/>
  <c r="N858" i="1"/>
  <c r="N848" i="1"/>
  <c r="K848" i="1"/>
  <c r="M848" i="1"/>
  <c r="K804" i="1"/>
  <c r="L804" i="1"/>
  <c r="M804" i="1"/>
  <c r="K754" i="1"/>
  <c r="L754" i="1"/>
  <c r="M754" i="1"/>
  <c r="N754" i="1"/>
  <c r="L750" i="1"/>
  <c r="K750" i="1"/>
  <c r="M750" i="1"/>
  <c r="N750" i="1"/>
  <c r="K730" i="1"/>
  <c r="L730" i="1"/>
  <c r="M730" i="1"/>
  <c r="N730" i="1"/>
  <c r="L726" i="1"/>
  <c r="K726" i="1"/>
  <c r="M726" i="1"/>
  <c r="N726" i="1"/>
  <c r="K658" i="1"/>
  <c r="N658" i="1"/>
  <c r="L658" i="1"/>
  <c r="M658" i="1"/>
  <c r="M652" i="1"/>
  <c r="N652" i="1"/>
  <c r="K652" i="1"/>
  <c r="L652" i="1"/>
  <c r="K917" i="1"/>
  <c r="K909" i="1"/>
  <c r="N896" i="1"/>
  <c r="N888" i="1"/>
  <c r="M887" i="1"/>
  <c r="N880" i="1"/>
  <c r="M879" i="1"/>
  <c r="N872" i="1"/>
  <c r="M871" i="1"/>
  <c r="N864" i="1"/>
  <c r="M863" i="1"/>
  <c r="N857" i="1"/>
  <c r="M852" i="1"/>
  <c r="N847" i="1"/>
  <c r="K846" i="1"/>
  <c r="N842" i="1"/>
  <c r="M832" i="1"/>
  <c r="K831" i="1"/>
  <c r="N828" i="1"/>
  <c r="M817" i="1"/>
  <c r="K816" i="1"/>
  <c r="N813" i="1"/>
  <c r="L807" i="1"/>
  <c r="M802" i="1"/>
  <c r="N798" i="1"/>
  <c r="L797" i="1"/>
  <c r="N793" i="1"/>
  <c r="L792" i="1"/>
  <c r="M788" i="1"/>
  <c r="N783" i="1"/>
  <c r="K782" i="1"/>
  <c r="N778" i="1"/>
  <c r="M773" i="1"/>
  <c r="M768" i="1"/>
  <c r="K767" i="1"/>
  <c r="N764" i="1"/>
  <c r="M758" i="1"/>
  <c r="M753" i="1"/>
  <c r="K752" i="1"/>
  <c r="N749" i="1"/>
  <c r="L743" i="1"/>
  <c r="M738" i="1"/>
  <c r="N734" i="1"/>
  <c r="L733" i="1"/>
  <c r="N729" i="1"/>
  <c r="L728" i="1"/>
  <c r="N719" i="1"/>
  <c r="K718" i="1"/>
  <c r="N714" i="1"/>
  <c r="M709" i="1"/>
  <c r="M704" i="1"/>
  <c r="K703" i="1"/>
  <c r="N700" i="1"/>
  <c r="K695" i="1"/>
  <c r="M695" i="1"/>
  <c r="N689" i="1"/>
  <c r="N686" i="1"/>
  <c r="N676" i="1"/>
  <c r="N673" i="1"/>
  <c r="N670" i="1"/>
  <c r="N660" i="1"/>
  <c r="N657" i="1"/>
  <c r="N654" i="1"/>
  <c r="K650" i="1"/>
  <c r="L650" i="1"/>
  <c r="N650" i="1"/>
  <c r="N646" i="1"/>
  <c r="K642" i="1"/>
  <c r="L642" i="1"/>
  <c r="N642" i="1"/>
  <c r="N638" i="1"/>
  <c r="K634" i="1"/>
  <c r="L634" i="1"/>
  <c r="N634" i="1"/>
  <c r="N630" i="1"/>
  <c r="K626" i="1"/>
  <c r="L626" i="1"/>
  <c r="N626" i="1"/>
  <c r="N622" i="1"/>
  <c r="K618" i="1"/>
  <c r="L618" i="1"/>
  <c r="N618" i="1"/>
  <c r="N614" i="1"/>
  <c r="K610" i="1"/>
  <c r="L610" i="1"/>
  <c r="N610" i="1"/>
  <c r="N606" i="1"/>
  <c r="K602" i="1"/>
  <c r="L602" i="1"/>
  <c r="N602" i="1"/>
  <c r="N598" i="1"/>
  <c r="M576" i="1"/>
  <c r="N576" i="1"/>
  <c r="N500" i="1"/>
  <c r="K500" i="1"/>
  <c r="L500" i="1"/>
  <c r="M500" i="1"/>
  <c r="K496" i="1"/>
  <c r="L496" i="1"/>
  <c r="M496" i="1"/>
  <c r="N496" i="1"/>
  <c r="N432" i="1"/>
  <c r="K432" i="1"/>
  <c r="L432" i="1"/>
  <c r="M432" i="1"/>
  <c r="M384" i="1"/>
  <c r="N384" i="1"/>
  <c r="K384" i="1"/>
  <c r="L384" i="1"/>
  <c r="K574" i="1"/>
  <c r="L574" i="1"/>
  <c r="M574" i="1"/>
  <c r="N574" i="1"/>
  <c r="L570" i="1"/>
  <c r="K570" i="1"/>
  <c r="M570" i="1"/>
  <c r="N570" i="1"/>
  <c r="K525" i="1"/>
  <c r="L525" i="1"/>
  <c r="M525" i="1"/>
  <c r="N525" i="1"/>
  <c r="K521" i="1"/>
  <c r="L521" i="1"/>
  <c r="M521" i="1"/>
  <c r="N521" i="1"/>
  <c r="M853" i="1"/>
  <c r="K847" i="1"/>
  <c r="M838" i="1"/>
  <c r="K832" i="1"/>
  <c r="L823" i="1"/>
  <c r="L813" i="1"/>
  <c r="L808" i="1"/>
  <c r="K798" i="1"/>
  <c r="M789" i="1"/>
  <c r="K783" i="1"/>
  <c r="M774" i="1"/>
  <c r="K768" i="1"/>
  <c r="L759" i="1"/>
  <c r="L749" i="1"/>
  <c r="L744" i="1"/>
  <c r="K734" i="1"/>
  <c r="M725" i="1"/>
  <c r="K719" i="1"/>
  <c r="M710" i="1"/>
  <c r="K689" i="1"/>
  <c r="K686" i="1"/>
  <c r="K679" i="1"/>
  <c r="M679" i="1"/>
  <c r="K663" i="1"/>
  <c r="M663" i="1"/>
  <c r="K584" i="1"/>
  <c r="L584" i="1"/>
  <c r="M584" i="1"/>
  <c r="K534" i="1"/>
  <c r="L534" i="1"/>
  <c r="M534" i="1"/>
  <c r="N534" i="1"/>
  <c r="L530" i="1"/>
  <c r="K530" i="1"/>
  <c r="M530" i="1"/>
  <c r="N530" i="1"/>
  <c r="K510" i="1"/>
  <c r="L510" i="1"/>
  <c r="M510" i="1"/>
  <c r="N510" i="1"/>
  <c r="L506" i="1"/>
  <c r="K506" i="1"/>
  <c r="M506" i="1"/>
  <c r="N506" i="1"/>
  <c r="N454" i="1"/>
  <c r="K454" i="1"/>
  <c r="L454" i="1"/>
  <c r="M454" i="1"/>
  <c r="L696" i="1"/>
  <c r="N696" i="1"/>
  <c r="K682" i="1"/>
  <c r="N682" i="1"/>
  <c r="K666" i="1"/>
  <c r="N666" i="1"/>
  <c r="M579" i="1"/>
  <c r="K579" i="1"/>
  <c r="L579" i="1"/>
  <c r="N579" i="1"/>
  <c r="M461" i="1"/>
  <c r="K461" i="1"/>
  <c r="L461" i="1"/>
  <c r="N461" i="1"/>
  <c r="L444" i="1"/>
  <c r="N444" i="1"/>
  <c r="K444" i="1"/>
  <c r="M444" i="1"/>
  <c r="M424" i="1"/>
  <c r="N424" i="1"/>
  <c r="K424" i="1"/>
  <c r="L424" i="1"/>
  <c r="N761" i="1"/>
  <c r="N746" i="1"/>
  <c r="N732" i="1"/>
  <c r="K649" i="1"/>
  <c r="M649" i="1"/>
  <c r="K641" i="1"/>
  <c r="M641" i="1"/>
  <c r="K633" i="1"/>
  <c r="M633" i="1"/>
  <c r="K625" i="1"/>
  <c r="M625" i="1"/>
  <c r="K617" i="1"/>
  <c r="M617" i="1"/>
  <c r="K609" i="1"/>
  <c r="M609" i="1"/>
  <c r="K601" i="1"/>
  <c r="M601" i="1"/>
  <c r="M590" i="1"/>
  <c r="N590" i="1"/>
  <c r="L586" i="1"/>
  <c r="N586" i="1"/>
  <c r="N556" i="1"/>
  <c r="M556" i="1"/>
  <c r="K520" i="1"/>
  <c r="L520" i="1"/>
  <c r="M520" i="1"/>
  <c r="N520" i="1"/>
  <c r="K451" i="1"/>
  <c r="M451" i="1"/>
  <c r="L451" i="1"/>
  <c r="N451" i="1"/>
  <c r="M416" i="1"/>
  <c r="N416" i="1"/>
  <c r="K416" i="1"/>
  <c r="L416" i="1"/>
  <c r="N757" i="1"/>
  <c r="N742" i="1"/>
  <c r="N727" i="1"/>
  <c r="M712" i="1"/>
  <c r="M698" i="1"/>
  <c r="K549" i="1"/>
  <c r="L549" i="1"/>
  <c r="M549" i="1"/>
  <c r="K545" i="1"/>
  <c r="L545" i="1"/>
  <c r="M545" i="1"/>
  <c r="N545" i="1"/>
  <c r="N540" i="1"/>
  <c r="K540" i="1"/>
  <c r="L540" i="1"/>
  <c r="M540" i="1"/>
  <c r="M515" i="1"/>
  <c r="K515" i="1"/>
  <c r="L515" i="1"/>
  <c r="N515" i="1"/>
  <c r="K485" i="1"/>
  <c r="L485" i="1"/>
  <c r="M485" i="1"/>
  <c r="N485" i="1"/>
  <c r="K481" i="1"/>
  <c r="L481" i="1"/>
  <c r="M481" i="1"/>
  <c r="N481" i="1"/>
  <c r="N476" i="1"/>
  <c r="K476" i="1"/>
  <c r="L476" i="1"/>
  <c r="M476" i="1"/>
  <c r="K472" i="1"/>
  <c r="L472" i="1"/>
  <c r="M472" i="1"/>
  <c r="N472" i="1"/>
  <c r="M408" i="1"/>
  <c r="N408" i="1"/>
  <c r="K408" i="1"/>
  <c r="L408" i="1"/>
  <c r="N688" i="1"/>
  <c r="N680" i="1"/>
  <c r="N672" i="1"/>
  <c r="N664" i="1"/>
  <c r="N656" i="1"/>
  <c r="N648" i="1"/>
  <c r="M647" i="1"/>
  <c r="N640" i="1"/>
  <c r="M639" i="1"/>
  <c r="N632" i="1"/>
  <c r="M631" i="1"/>
  <c r="N624" i="1"/>
  <c r="M623" i="1"/>
  <c r="N616" i="1"/>
  <c r="M615" i="1"/>
  <c r="N608" i="1"/>
  <c r="M607" i="1"/>
  <c r="N600" i="1"/>
  <c r="M599" i="1"/>
  <c r="N593" i="1"/>
  <c r="L587" i="1"/>
  <c r="M582" i="1"/>
  <c r="N578" i="1"/>
  <c r="L577" i="1"/>
  <c r="N573" i="1"/>
  <c r="L572" i="1"/>
  <c r="M568" i="1"/>
  <c r="N563" i="1"/>
  <c r="K562" i="1"/>
  <c r="N558" i="1"/>
  <c r="M553" i="1"/>
  <c r="M548" i="1"/>
  <c r="K547" i="1"/>
  <c r="N544" i="1"/>
  <c r="M538" i="1"/>
  <c r="M533" i="1"/>
  <c r="K532" i="1"/>
  <c r="N529" i="1"/>
  <c r="L523" i="1"/>
  <c r="M518" i="1"/>
  <c r="N514" i="1"/>
  <c r="L513" i="1"/>
  <c r="N509" i="1"/>
  <c r="L508" i="1"/>
  <c r="M504" i="1"/>
  <c r="N499" i="1"/>
  <c r="K498" i="1"/>
  <c r="N494" i="1"/>
  <c r="M489" i="1"/>
  <c r="M484" i="1"/>
  <c r="K483" i="1"/>
  <c r="N480" i="1"/>
  <c r="K474" i="1"/>
  <c r="L470" i="1"/>
  <c r="N464" i="1"/>
  <c r="K459" i="1"/>
  <c r="M459" i="1"/>
  <c r="N453" i="1"/>
  <c r="N450" i="1"/>
  <c r="K445" i="1"/>
  <c r="K442" i="1"/>
  <c r="L438" i="1"/>
  <c r="N438" i="1"/>
  <c r="N434" i="1"/>
  <c r="M377" i="1"/>
  <c r="N377" i="1"/>
  <c r="M372" i="1"/>
  <c r="N372" i="1"/>
  <c r="N343" i="1"/>
  <c r="K343" i="1"/>
  <c r="L343" i="1"/>
  <c r="M343" i="1"/>
  <c r="L333" i="1"/>
  <c r="N333" i="1"/>
  <c r="K333" i="1"/>
  <c r="M333" i="1"/>
  <c r="K321" i="1"/>
  <c r="L321" i="1"/>
  <c r="M321" i="1"/>
  <c r="N321" i="1"/>
  <c r="M261" i="1"/>
  <c r="K261" i="1"/>
  <c r="N261" i="1"/>
  <c r="L261" i="1"/>
  <c r="L452" i="1"/>
  <c r="N452" i="1"/>
  <c r="L436" i="1"/>
  <c r="N436" i="1"/>
  <c r="K430" i="1"/>
  <c r="L430" i="1"/>
  <c r="N430" i="1"/>
  <c r="K422" i="1"/>
  <c r="L422" i="1"/>
  <c r="N422" i="1"/>
  <c r="K414" i="1"/>
  <c r="L414" i="1"/>
  <c r="N414" i="1"/>
  <c r="K406" i="1"/>
  <c r="L406" i="1"/>
  <c r="N406" i="1"/>
  <c r="K398" i="1"/>
  <c r="L398" i="1"/>
  <c r="N398" i="1"/>
  <c r="K390" i="1"/>
  <c r="L390" i="1"/>
  <c r="N390" i="1"/>
  <c r="K382" i="1"/>
  <c r="L382" i="1"/>
  <c r="N382" i="1"/>
  <c r="M350" i="1"/>
  <c r="K350" i="1"/>
  <c r="L350" i="1"/>
  <c r="N350" i="1"/>
  <c r="L275" i="1"/>
  <c r="K275" i="1"/>
  <c r="M275" i="1"/>
  <c r="N275" i="1"/>
  <c r="L593" i="1"/>
  <c r="L588" i="1"/>
  <c r="K578" i="1"/>
  <c r="M569" i="1"/>
  <c r="K563" i="1"/>
  <c r="M554" i="1"/>
  <c r="K548" i="1"/>
  <c r="L539" i="1"/>
  <c r="L529" i="1"/>
  <c r="L524" i="1"/>
  <c r="K514" i="1"/>
  <c r="M505" i="1"/>
  <c r="K499" i="1"/>
  <c r="M490" i="1"/>
  <c r="K484" i="1"/>
  <c r="K467" i="1"/>
  <c r="M467" i="1"/>
  <c r="K453" i="1"/>
  <c r="K450" i="1"/>
  <c r="L446" i="1"/>
  <c r="L440" i="1"/>
  <c r="K434" i="1"/>
  <c r="M426" i="1"/>
  <c r="N421" i="1"/>
  <c r="M418" i="1"/>
  <c r="N413" i="1"/>
  <c r="M410" i="1"/>
  <c r="N405" i="1"/>
  <c r="M402" i="1"/>
  <c r="N397" i="1"/>
  <c r="M394" i="1"/>
  <c r="N389" i="1"/>
  <c r="M386" i="1"/>
  <c r="N381" i="1"/>
  <c r="K375" i="1"/>
  <c r="L375" i="1"/>
  <c r="N375" i="1"/>
  <c r="N365" i="1"/>
  <c r="K365" i="1"/>
  <c r="M365" i="1"/>
  <c r="K340" i="1"/>
  <c r="M340" i="1"/>
  <c r="L340" i="1"/>
  <c r="N340" i="1"/>
  <c r="K286" i="1"/>
  <c r="M286" i="1"/>
  <c r="L286" i="1"/>
  <c r="N286" i="1"/>
  <c r="N246" i="1"/>
  <c r="K246" i="1"/>
  <c r="M246" i="1"/>
  <c r="L246" i="1"/>
  <c r="L460" i="1"/>
  <c r="N460" i="1"/>
  <c r="K418" i="1"/>
  <c r="K410" i="1"/>
  <c r="K402" i="1"/>
  <c r="K394" i="1"/>
  <c r="K386" i="1"/>
  <c r="N373" i="1"/>
  <c r="L373" i="1"/>
  <c r="L371" i="1"/>
  <c r="K371" i="1"/>
  <c r="M371" i="1"/>
  <c r="K361" i="1"/>
  <c r="L361" i="1"/>
  <c r="M361" i="1"/>
  <c r="N361" i="1"/>
  <c r="L295" i="1"/>
  <c r="N295" i="1"/>
  <c r="K295" i="1"/>
  <c r="M295" i="1"/>
  <c r="L252" i="1"/>
  <c r="K252" i="1"/>
  <c r="M252" i="1"/>
  <c r="N252" i="1"/>
  <c r="N541" i="1"/>
  <c r="N526" i="1"/>
  <c r="N512" i="1"/>
  <c r="N477" i="1"/>
  <c r="K475" i="1"/>
  <c r="M475" i="1"/>
  <c r="N448" i="1"/>
  <c r="K437" i="1"/>
  <c r="M437" i="1"/>
  <c r="L347" i="1"/>
  <c r="K347" i="1"/>
  <c r="M347" i="1"/>
  <c r="N347" i="1"/>
  <c r="K278" i="1"/>
  <c r="M278" i="1"/>
  <c r="L278" i="1"/>
  <c r="N278" i="1"/>
  <c r="N537" i="1"/>
  <c r="N522" i="1"/>
  <c r="N507" i="1"/>
  <c r="M492" i="1"/>
  <c r="L468" i="1"/>
  <c r="N468" i="1"/>
  <c r="M462" i="1"/>
  <c r="K429" i="1"/>
  <c r="M429" i="1"/>
  <c r="K421" i="1"/>
  <c r="M421" i="1"/>
  <c r="K413" i="1"/>
  <c r="M413" i="1"/>
  <c r="K405" i="1"/>
  <c r="M405" i="1"/>
  <c r="K397" i="1"/>
  <c r="M397" i="1"/>
  <c r="K389" i="1"/>
  <c r="M389" i="1"/>
  <c r="K381" i="1"/>
  <c r="M381" i="1"/>
  <c r="N254" i="1"/>
  <c r="L254" i="1"/>
  <c r="K254" i="1"/>
  <c r="M254" i="1"/>
  <c r="M443" i="1"/>
  <c r="M435" i="1"/>
  <c r="N428" i="1"/>
  <c r="M427" i="1"/>
  <c r="N420" i="1"/>
  <c r="M419" i="1"/>
  <c r="N412" i="1"/>
  <c r="M411" i="1"/>
  <c r="N404" i="1"/>
  <c r="M403" i="1"/>
  <c r="N396" i="1"/>
  <c r="M395" i="1"/>
  <c r="N388" i="1"/>
  <c r="M387" i="1"/>
  <c r="N380" i="1"/>
  <c r="M379" i="1"/>
  <c r="L378" i="1"/>
  <c r="N374" i="1"/>
  <c r="M369" i="1"/>
  <c r="N364" i="1"/>
  <c r="K363" i="1"/>
  <c r="L359" i="1"/>
  <c r="N353" i="1"/>
  <c r="K348" i="1"/>
  <c r="M348" i="1"/>
  <c r="N342" i="1"/>
  <c r="N339" i="1"/>
  <c r="K334" i="1"/>
  <c r="K331" i="1"/>
  <c r="M327" i="1"/>
  <c r="L319" i="1"/>
  <c r="K302" i="1"/>
  <c r="M302" i="1"/>
  <c r="M297" i="1"/>
  <c r="L293" i="1"/>
  <c r="N293" i="1"/>
  <c r="M291" i="1"/>
  <c r="N222" i="1"/>
  <c r="K222" i="1"/>
  <c r="L222" i="1"/>
  <c r="M222" i="1"/>
  <c r="K215" i="1"/>
  <c r="L215" i="1"/>
  <c r="M215" i="1"/>
  <c r="N215" i="1"/>
  <c r="L341" i="1"/>
  <c r="N341" i="1"/>
  <c r="L311" i="1"/>
  <c r="N311" i="1"/>
  <c r="M281" i="1"/>
  <c r="N281" i="1"/>
  <c r="L187" i="1"/>
  <c r="M187" i="1"/>
  <c r="K187" i="1"/>
  <c r="N187" i="1"/>
  <c r="L155" i="1"/>
  <c r="M155" i="1"/>
  <c r="K155" i="1"/>
  <c r="N155" i="1"/>
  <c r="M370" i="1"/>
  <c r="K364" i="1"/>
  <c r="K356" i="1"/>
  <c r="M356" i="1"/>
  <c r="K342" i="1"/>
  <c r="K339" i="1"/>
  <c r="L335" i="1"/>
  <c r="K327" i="1"/>
  <c r="K316" i="1"/>
  <c r="M316" i="1"/>
  <c r="L309" i="1"/>
  <c r="N309" i="1"/>
  <c r="M307" i="1"/>
  <c r="K297" i="1"/>
  <c r="L287" i="1"/>
  <c r="N287" i="1"/>
  <c r="M273" i="1"/>
  <c r="N273" i="1"/>
  <c r="L268" i="1"/>
  <c r="N268" i="1"/>
  <c r="K266" i="1"/>
  <c r="M266" i="1"/>
  <c r="K242" i="1"/>
  <c r="L242" i="1"/>
  <c r="N242" i="1"/>
  <c r="N234" i="1"/>
  <c r="K234" i="1"/>
  <c r="L234" i="1"/>
  <c r="K211" i="1"/>
  <c r="L211" i="1"/>
  <c r="M211" i="1"/>
  <c r="N211" i="1"/>
  <c r="L349" i="1"/>
  <c r="N349" i="1"/>
  <c r="K324" i="1"/>
  <c r="M324" i="1"/>
  <c r="K294" i="1"/>
  <c r="M294" i="1"/>
  <c r="K279" i="1"/>
  <c r="L279" i="1"/>
  <c r="N279" i="1"/>
  <c r="L179" i="1"/>
  <c r="M179" i="1"/>
  <c r="K179" i="1"/>
  <c r="N179" i="1"/>
  <c r="N337" i="1"/>
  <c r="K332" i="1"/>
  <c r="M332" i="1"/>
  <c r="L303" i="1"/>
  <c r="N303" i="1"/>
  <c r="K271" i="1"/>
  <c r="L271" i="1"/>
  <c r="N271" i="1"/>
  <c r="M258" i="1"/>
  <c r="N258" i="1"/>
  <c r="M253" i="1"/>
  <c r="N253" i="1"/>
  <c r="N230" i="1"/>
  <c r="K230" i="1"/>
  <c r="L230" i="1"/>
  <c r="K207" i="1"/>
  <c r="L207" i="1"/>
  <c r="M207" i="1"/>
  <c r="N207" i="1"/>
  <c r="L357" i="1"/>
  <c r="N357" i="1"/>
  <c r="N326" i="1"/>
  <c r="N323" i="1"/>
  <c r="L317" i="1"/>
  <c r="N317" i="1"/>
  <c r="K310" i="1"/>
  <c r="M310" i="1"/>
  <c r="M305" i="1"/>
  <c r="L301" i="1"/>
  <c r="N301" i="1"/>
  <c r="M269" i="1"/>
  <c r="L269" i="1"/>
  <c r="K267" i="1"/>
  <c r="L267" i="1"/>
  <c r="M267" i="1"/>
  <c r="L228" i="1"/>
  <c r="K228" i="1"/>
  <c r="M228" i="1"/>
  <c r="K219" i="1"/>
  <c r="L219" i="1"/>
  <c r="M219" i="1"/>
  <c r="N219" i="1"/>
  <c r="L171" i="1"/>
  <c r="M171" i="1"/>
  <c r="K171" i="1"/>
  <c r="N171" i="1"/>
  <c r="M308" i="1"/>
  <c r="M300" i="1"/>
  <c r="M292" i="1"/>
  <c r="N285" i="1"/>
  <c r="M284" i="1"/>
  <c r="N277" i="1"/>
  <c r="M276" i="1"/>
  <c r="M264" i="1"/>
  <c r="N260" i="1"/>
  <c r="N255" i="1"/>
  <c r="M250" i="1"/>
  <c r="N245" i="1"/>
  <c r="N240" i="1"/>
  <c r="N236" i="1"/>
  <c r="N232" i="1"/>
  <c r="M224" i="1"/>
  <c r="M210" i="1"/>
  <c r="M206" i="1"/>
  <c r="L202" i="1"/>
  <c r="L198" i="1"/>
  <c r="L190" i="1"/>
  <c r="L182" i="1"/>
  <c r="L174" i="1"/>
  <c r="L166" i="1"/>
  <c r="L158" i="1"/>
  <c r="M93" i="1"/>
  <c r="N93" i="1"/>
  <c r="L93" i="1"/>
  <c r="K93" i="1"/>
  <c r="L68" i="1"/>
  <c r="M68" i="1"/>
  <c r="N68" i="1"/>
  <c r="K68" i="1"/>
  <c r="K59" i="1"/>
  <c r="L59" i="1"/>
  <c r="M59" i="1"/>
  <c r="N59" i="1"/>
  <c r="L20" i="1"/>
  <c r="M20" i="1"/>
  <c r="N20" i="1"/>
  <c r="K20" i="1"/>
  <c r="K224" i="1"/>
  <c r="K202" i="1"/>
  <c r="K198" i="1"/>
  <c r="K190" i="1"/>
  <c r="K182" i="1"/>
  <c r="K174" i="1"/>
  <c r="K166" i="1"/>
  <c r="K158" i="1"/>
  <c r="K148" i="1"/>
  <c r="L148" i="1"/>
  <c r="N148" i="1"/>
  <c r="M141" i="1"/>
  <c r="L141" i="1"/>
  <c r="N141" i="1"/>
  <c r="K141" i="1"/>
  <c r="M125" i="1"/>
  <c r="N125" i="1"/>
  <c r="L125" i="1"/>
  <c r="K125" i="1"/>
  <c r="M109" i="1"/>
  <c r="N109" i="1"/>
  <c r="L109" i="1"/>
  <c r="K109" i="1"/>
  <c r="K99" i="1"/>
  <c r="L99" i="1"/>
  <c r="N99" i="1"/>
  <c r="M99" i="1"/>
  <c r="L270" i="1"/>
  <c r="K260" i="1"/>
  <c r="M251" i="1"/>
  <c r="K245" i="1"/>
  <c r="K236" i="1"/>
  <c r="K232" i="1"/>
  <c r="L218" i="1"/>
  <c r="L214" i="1"/>
  <c r="K210" i="1"/>
  <c r="K206" i="1"/>
  <c r="M203" i="1"/>
  <c r="K131" i="1"/>
  <c r="L131" i="1"/>
  <c r="N131" i="1"/>
  <c r="M131" i="1"/>
  <c r="K115" i="1"/>
  <c r="L115" i="1"/>
  <c r="N115" i="1"/>
  <c r="M115" i="1"/>
  <c r="K194" i="1"/>
  <c r="L194" i="1"/>
  <c r="N194" i="1"/>
  <c r="K186" i="1"/>
  <c r="L186" i="1"/>
  <c r="N186" i="1"/>
  <c r="K178" i="1"/>
  <c r="L178" i="1"/>
  <c r="N178" i="1"/>
  <c r="K170" i="1"/>
  <c r="L170" i="1"/>
  <c r="N170" i="1"/>
  <c r="K162" i="1"/>
  <c r="L162" i="1"/>
  <c r="N162" i="1"/>
  <c r="K154" i="1"/>
  <c r="L154" i="1"/>
  <c r="N154" i="1"/>
  <c r="L140" i="1"/>
  <c r="M140" i="1"/>
  <c r="K140" i="1"/>
  <c r="N140" i="1"/>
  <c r="N223" i="1"/>
  <c r="N200" i="1"/>
  <c r="M196" i="1"/>
  <c r="N196" i="1"/>
  <c r="L196" i="1"/>
  <c r="M188" i="1"/>
  <c r="N188" i="1"/>
  <c r="L188" i="1"/>
  <c r="M180" i="1"/>
  <c r="N180" i="1"/>
  <c r="L180" i="1"/>
  <c r="M172" i="1"/>
  <c r="N172" i="1"/>
  <c r="L172" i="1"/>
  <c r="M164" i="1"/>
  <c r="N164" i="1"/>
  <c r="L164" i="1"/>
  <c r="M156" i="1"/>
  <c r="N156" i="1"/>
  <c r="L156" i="1"/>
  <c r="K151" i="1"/>
  <c r="N151" i="1"/>
  <c r="M101" i="1"/>
  <c r="N101" i="1"/>
  <c r="L101" i="1"/>
  <c r="K101" i="1"/>
  <c r="N235" i="1"/>
  <c r="N231" i="1"/>
  <c r="N212" i="1"/>
  <c r="N208" i="1"/>
  <c r="M133" i="1"/>
  <c r="N133" i="1"/>
  <c r="L133" i="1"/>
  <c r="K133" i="1"/>
  <c r="M117" i="1"/>
  <c r="N117" i="1"/>
  <c r="L117" i="1"/>
  <c r="K117" i="1"/>
  <c r="L149" i="1"/>
  <c r="M145" i="1"/>
  <c r="L84" i="1"/>
  <c r="M84" i="1"/>
  <c r="N84" i="1"/>
  <c r="K84" i="1"/>
  <c r="K75" i="1"/>
  <c r="L75" i="1"/>
  <c r="M75" i="1"/>
  <c r="N75" i="1"/>
  <c r="L92" i="1"/>
  <c r="M92" i="1"/>
  <c r="N92" i="1"/>
  <c r="K92" i="1"/>
  <c r="K83" i="1"/>
  <c r="L83" i="1"/>
  <c r="M83" i="1"/>
  <c r="N83" i="1"/>
  <c r="L28" i="1"/>
  <c r="M28" i="1"/>
  <c r="N28" i="1"/>
  <c r="K28" i="1"/>
  <c r="L152" i="1"/>
  <c r="L147" i="1"/>
  <c r="K143" i="1"/>
  <c r="M103" i="1"/>
  <c r="L52" i="1"/>
  <c r="M52" i="1"/>
  <c r="N52" i="1"/>
  <c r="K52" i="1"/>
  <c r="K43" i="1"/>
  <c r="L43" i="1"/>
  <c r="M43" i="1"/>
  <c r="N43" i="1"/>
  <c r="L132" i="1"/>
  <c r="M132" i="1"/>
  <c r="K132" i="1"/>
  <c r="L124" i="1"/>
  <c r="M124" i="1"/>
  <c r="K124" i="1"/>
  <c r="L116" i="1"/>
  <c r="M116" i="1"/>
  <c r="K116" i="1"/>
  <c r="L108" i="1"/>
  <c r="M108" i="1"/>
  <c r="K108" i="1"/>
  <c r="L100" i="1"/>
  <c r="M100" i="1"/>
  <c r="K100" i="1"/>
  <c r="L76" i="1"/>
  <c r="M76" i="1"/>
  <c r="N76" i="1"/>
  <c r="K76" i="1"/>
  <c r="K67" i="1"/>
  <c r="L67" i="1"/>
  <c r="M67" i="1"/>
  <c r="N67" i="1"/>
  <c r="K19" i="1"/>
  <c r="L19" i="1"/>
  <c r="M19" i="1"/>
  <c r="N19" i="1"/>
  <c r="N149" i="1"/>
  <c r="K91" i="1"/>
  <c r="L91" i="1"/>
  <c r="M91" i="1"/>
  <c r="N91" i="1"/>
  <c r="M85" i="1"/>
  <c r="N85" i="1"/>
  <c r="L85" i="1"/>
  <c r="L36" i="1"/>
  <c r="M36" i="1"/>
  <c r="N36" i="1"/>
  <c r="K36" i="1"/>
  <c r="K27" i="1"/>
  <c r="L27" i="1"/>
  <c r="M27" i="1"/>
  <c r="N27" i="1"/>
  <c r="N145" i="1"/>
  <c r="L60" i="1"/>
  <c r="M60" i="1"/>
  <c r="N60" i="1"/>
  <c r="K60" i="1"/>
  <c r="K51" i="1"/>
  <c r="L51" i="1"/>
  <c r="M51" i="1"/>
  <c r="N51" i="1"/>
  <c r="L77" i="1"/>
  <c r="L69" i="1"/>
  <c r="L61" i="1"/>
  <c r="L53" i="1"/>
  <c r="L45" i="1"/>
  <c r="L37" i="1"/>
  <c r="L29" i="1"/>
  <c r="M17" i="1"/>
  <c r="L17" i="1"/>
  <c r="N77" i="1"/>
  <c r="N69" i="1"/>
  <c r="N61" i="1"/>
  <c r="N53" i="1"/>
  <c r="N45" i="1"/>
  <c r="N37" i="1"/>
  <c r="N29" i="1"/>
  <c r="Y19" i="1"/>
  <c r="AA19" i="1" s="1"/>
  <c r="Y59" i="1"/>
  <c r="AA59" i="1" s="1"/>
  <c r="AB59" i="1" s="1"/>
  <c r="Y47" i="1"/>
  <c r="AA47" i="1" s="1"/>
  <c r="Y44" i="1"/>
  <c r="AA44" i="1" s="1"/>
  <c r="Y34" i="1"/>
  <c r="AA34" i="1" s="1"/>
  <c r="AB34" i="1" s="1"/>
  <c r="Y31" i="1"/>
  <c r="AA31" i="1" s="1"/>
  <c r="AB31" i="1" s="1"/>
  <c r="Y28" i="1"/>
  <c r="AA28" i="1" s="1"/>
  <c r="AB28" i="1" s="1"/>
  <c r="Y18" i="1"/>
  <c r="AA18" i="1" s="1"/>
  <c r="AB18" i="1" s="1"/>
  <c r="Y43" i="1"/>
  <c r="AA43" i="1" s="1"/>
  <c r="AB43" i="1" s="1"/>
  <c r="AB40" i="1"/>
  <c r="AB24" i="1"/>
  <c r="Y27" i="1"/>
  <c r="AA27" i="1" s="1"/>
  <c r="Y17" i="1"/>
  <c r="AA17" i="1" s="1"/>
  <c r="AB17" i="1" s="1"/>
  <c r="Y51" i="1"/>
  <c r="AA51" i="1" s="1"/>
  <c r="AB51" i="1" s="1"/>
  <c r="AB48" i="1"/>
  <c r="Y39" i="1"/>
  <c r="AA39" i="1" s="1"/>
  <c r="Y36" i="1"/>
  <c r="AA36" i="1" s="1"/>
  <c r="AB36" i="1" s="1"/>
  <c r="Y26" i="1"/>
  <c r="AA26" i="1" s="1"/>
  <c r="AB26" i="1" s="1"/>
  <c r="Y23" i="1"/>
  <c r="AA23" i="1" s="1"/>
  <c r="Y20" i="1"/>
  <c r="AA20" i="1" s="1"/>
  <c r="AB20" i="1" s="1"/>
  <c r="Y60" i="1"/>
  <c r="AA60" i="1" s="1"/>
  <c r="AB60" i="1" s="1"/>
  <c r="AB32" i="1"/>
  <c r="Y35" i="1"/>
  <c r="AA35" i="1" s="1"/>
  <c r="AB35" i="1" s="1"/>
  <c r="AB56" i="1"/>
  <c r="Y55" i="1"/>
  <c r="AA55" i="1" s="1"/>
  <c r="Y52" i="1"/>
  <c r="AA52" i="1" s="1"/>
  <c r="AB52" i="1" s="1"/>
  <c r="Y53" i="1"/>
  <c r="AA53" i="1" s="1"/>
  <c r="AB53" i="1" s="1"/>
  <c r="Y29" i="1"/>
  <c r="AA29" i="1" s="1"/>
  <c r="AB29" i="1" s="1"/>
  <c r="Y21" i="1"/>
  <c r="AA21" i="1" s="1"/>
  <c r="AB21" i="1" s="1"/>
  <c r="AB57" i="1"/>
  <c r="Y54" i="1"/>
  <c r="AA54" i="1" s="1"/>
  <c r="AB49" i="1"/>
  <c r="Y46" i="1"/>
  <c r="AA46" i="1" s="1"/>
  <c r="AB46" i="1" s="1"/>
  <c r="AB41" i="1"/>
  <c r="Y38" i="1"/>
  <c r="AA38" i="1" s="1"/>
  <c r="AB38" i="1" s="1"/>
  <c r="AB33" i="1"/>
  <c r="Y30" i="1"/>
  <c r="AA30" i="1" s="1"/>
  <c r="AB30" i="1" s="1"/>
  <c r="AB25" i="1"/>
  <c r="Y22" i="1"/>
  <c r="AA22" i="1" s="1"/>
  <c r="AB22" i="1" s="1"/>
  <c r="Y45" i="1"/>
  <c r="AA45" i="1" s="1"/>
  <c r="AB45" i="1" s="1"/>
  <c r="AB37" i="1"/>
  <c r="Y61" i="1"/>
  <c r="AA61" i="1" s="1"/>
  <c r="AB61" i="1" s="1"/>
  <c r="AB16" i="1"/>
  <c r="W2829" i="2"/>
  <c r="Y2829" i="2" s="1"/>
  <c r="W2830" i="2"/>
  <c r="Y2830" i="2" s="1"/>
  <c r="W2831" i="2"/>
  <c r="Y2831" i="2" s="1"/>
  <c r="W2832" i="2"/>
  <c r="Y2832" i="2" s="1"/>
  <c r="AB2832" i="2" l="1"/>
  <c r="AB2831" i="2" s="1"/>
  <c r="AB2830" i="2" s="1"/>
  <c r="AB2829" i="2" s="1"/>
  <c r="AC2832" i="2"/>
  <c r="AC2831" i="2" s="1"/>
  <c r="AC2830" i="2" s="1"/>
  <c r="AC2829" i="2" s="1"/>
  <c r="AB54" i="1"/>
  <c r="AB44" i="1"/>
  <c r="AB55" i="1"/>
  <c r="AB27" i="1"/>
  <c r="AB23" i="1"/>
  <c r="AB39" i="1"/>
  <c r="AB47" i="1"/>
  <c r="AB19" i="1"/>
  <c r="AH34" i="2"/>
  <c r="AH35" i="2"/>
  <c r="AH36" i="2"/>
  <c r="AH37" i="2"/>
  <c r="AH38" i="2"/>
  <c r="AH39" i="2"/>
  <c r="AH40" i="2"/>
  <c r="AH41" i="2"/>
  <c r="AH42" i="2"/>
  <c r="AH43" i="2"/>
  <c r="AH44" i="2"/>
  <c r="AH45" i="2"/>
  <c r="AH46" i="2"/>
  <c r="AH47" i="2"/>
  <c r="AH48" i="2"/>
  <c r="AH49" i="2"/>
  <c r="AH50" i="2"/>
  <c r="AH51" i="2"/>
  <c r="AH52" i="2"/>
  <c r="AH53" i="2"/>
  <c r="AH54" i="2"/>
  <c r="AH55" i="2"/>
  <c r="AH56" i="2"/>
  <c r="AH57" i="2"/>
  <c r="AH58" i="2"/>
  <c r="AH59" i="2"/>
  <c r="AH60" i="2"/>
  <c r="AH61" i="2"/>
  <c r="AH62" i="2"/>
  <c r="AH63" i="2"/>
  <c r="AH64" i="2"/>
  <c r="AH65" i="2"/>
  <c r="AH66" i="2"/>
  <c r="AH67" i="2"/>
  <c r="AH68" i="2"/>
  <c r="AH69" i="2"/>
  <c r="AH70" i="2"/>
  <c r="AH71" i="2"/>
  <c r="AH72" i="2"/>
  <c r="AH73" i="2"/>
  <c r="AH74" i="2"/>
  <c r="AH75" i="2"/>
  <c r="AH76" i="2"/>
  <c r="AH77" i="2"/>
  <c r="AH78" i="2"/>
  <c r="AH79" i="2"/>
  <c r="AH80" i="2"/>
  <c r="AH81" i="2"/>
  <c r="AH82" i="2"/>
  <c r="AH83" i="2"/>
  <c r="AH84" i="2"/>
  <c r="AH85" i="2"/>
  <c r="AH86" i="2"/>
  <c r="AH87" i="2"/>
  <c r="AH88" i="2"/>
  <c r="AH89" i="2"/>
  <c r="AH90" i="2"/>
  <c r="AH91" i="2"/>
  <c r="AH92" i="2"/>
  <c r="AH93" i="2"/>
  <c r="AH94" i="2"/>
  <c r="AH95" i="2"/>
  <c r="AH96" i="2"/>
  <c r="AH97" i="2"/>
  <c r="AH98" i="2"/>
  <c r="AH99" i="2"/>
  <c r="AH100" i="2"/>
  <c r="AH101" i="2"/>
  <c r="AH102" i="2"/>
  <c r="AH103" i="2"/>
  <c r="AH104" i="2"/>
  <c r="AH105" i="2"/>
  <c r="AH106" i="2"/>
  <c r="AH107" i="2"/>
  <c r="AH108" i="2"/>
  <c r="AH109" i="2"/>
  <c r="AH110" i="2"/>
  <c r="AH111" i="2"/>
  <c r="AH112" i="2"/>
  <c r="AH113" i="2"/>
  <c r="AH114" i="2"/>
  <c r="AH115" i="2"/>
  <c r="AH116" i="2"/>
  <c r="AH117" i="2"/>
  <c r="AH118" i="2"/>
  <c r="AH119" i="2"/>
  <c r="AH120" i="2"/>
  <c r="AH121" i="2"/>
  <c r="AH122" i="2"/>
  <c r="AH123" i="2"/>
  <c r="AH124" i="2"/>
  <c r="AH125" i="2"/>
  <c r="AH126" i="2"/>
  <c r="AH127" i="2"/>
  <c r="AH128" i="2"/>
  <c r="AH129" i="2"/>
  <c r="AH130" i="2"/>
  <c r="AH131" i="2"/>
  <c r="AH132" i="2"/>
  <c r="AH133" i="2"/>
  <c r="AH33" i="2"/>
  <c r="W26" i="2"/>
  <c r="X30" i="2"/>
  <c r="U31" i="2"/>
  <c r="T30" i="2"/>
  <c r="S30" i="2"/>
  <c r="X2830" i="2" l="1"/>
  <c r="Z2830" i="2"/>
  <c r="Z2832" i="2"/>
  <c r="X2832" i="2"/>
  <c r="X2831" i="2"/>
  <c r="Z2831" i="2"/>
  <c r="X2829" i="2"/>
  <c r="Z2829" i="2"/>
  <c r="AA2831" i="2"/>
  <c r="AA2830" i="2"/>
  <c r="AA2829" i="2"/>
  <c r="AA2832" i="2"/>
  <c r="AE2832" i="2" l="1"/>
  <c r="AF2832" i="2" s="1"/>
  <c r="AD2832" i="2"/>
  <c r="AE2830" i="2" l="1"/>
  <c r="AF2830" i="2" s="1"/>
  <c r="AE2831" i="2"/>
  <c r="AF2831" i="2" s="1"/>
  <c r="AD2830" i="2"/>
  <c r="AD2831" i="2"/>
  <c r="AE2829" i="2"/>
  <c r="AF2829" i="2" s="1"/>
  <c r="AX2832" i="2"/>
  <c r="AY2832" i="2"/>
  <c r="K34" i="2"/>
  <c r="P34" i="2"/>
  <c r="AR2832" i="2" l="1"/>
  <c r="AT2832" i="2"/>
  <c r="AU2832" i="2" s="1"/>
  <c r="AD2829" i="2"/>
  <c r="B874" i="2" l="1"/>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 r="B2238" i="2"/>
  <c r="B2239" i="2"/>
  <c r="B2240" i="2"/>
  <c r="B2241" i="2"/>
  <c r="B2242" i="2"/>
  <c r="B2243" i="2"/>
  <c r="B2244" i="2"/>
  <c r="B2245" i="2"/>
  <c r="B2246" i="2"/>
  <c r="B2247" i="2"/>
  <c r="B2248" i="2"/>
  <c r="B2249" i="2"/>
  <c r="B2250" i="2"/>
  <c r="B2251" i="2"/>
  <c r="B2252" i="2"/>
  <c r="B2253" i="2"/>
  <c r="B2254" i="2"/>
  <c r="B2255" i="2"/>
  <c r="B2256" i="2"/>
  <c r="B2257" i="2"/>
  <c r="B2258" i="2"/>
  <c r="B2259" i="2"/>
  <c r="B2260" i="2"/>
  <c r="B2261" i="2"/>
  <c r="B2262" i="2"/>
  <c r="B2263" i="2"/>
  <c r="B2264" i="2"/>
  <c r="B2265" i="2"/>
  <c r="B2266" i="2"/>
  <c r="B2267" i="2"/>
  <c r="B2268" i="2"/>
  <c r="B2269" i="2"/>
  <c r="B2270" i="2"/>
  <c r="B2271" i="2"/>
  <c r="B2272" i="2"/>
  <c r="B2273" i="2"/>
  <c r="B2274" i="2"/>
  <c r="B2275" i="2"/>
  <c r="B2276" i="2"/>
  <c r="B2277" i="2"/>
  <c r="B2278" i="2"/>
  <c r="B2279" i="2"/>
  <c r="B2280" i="2"/>
  <c r="B2281" i="2"/>
  <c r="B2282" i="2"/>
  <c r="B2283" i="2"/>
  <c r="B2284" i="2"/>
  <c r="B2285" i="2"/>
  <c r="B2286" i="2"/>
  <c r="B2287" i="2"/>
  <c r="B2288" i="2"/>
  <c r="B2289" i="2"/>
  <c r="B2290" i="2"/>
  <c r="B2291" i="2"/>
  <c r="B2292" i="2"/>
  <c r="B2293" i="2"/>
  <c r="B2294" i="2"/>
  <c r="B2295" i="2"/>
  <c r="B2296" i="2"/>
  <c r="B2297" i="2"/>
  <c r="B2298" i="2"/>
  <c r="B2299" i="2"/>
  <c r="B2300" i="2"/>
  <c r="B2301" i="2"/>
  <c r="B2302" i="2"/>
  <c r="B2303" i="2"/>
  <c r="B2304" i="2"/>
  <c r="B2305" i="2"/>
  <c r="B2306" i="2"/>
  <c r="B2307" i="2"/>
  <c r="B2308" i="2"/>
  <c r="B2309" i="2"/>
  <c r="B2310" i="2"/>
  <c r="B2311" i="2"/>
  <c r="B2312" i="2"/>
  <c r="B2313" i="2"/>
  <c r="B2314" i="2"/>
  <c r="B2315" i="2"/>
  <c r="B2316" i="2"/>
  <c r="B2317" i="2"/>
  <c r="B2318" i="2"/>
  <c r="B2319" i="2"/>
  <c r="B2320" i="2"/>
  <c r="B2321" i="2"/>
  <c r="B2322" i="2"/>
  <c r="B2323" i="2"/>
  <c r="B2324" i="2"/>
  <c r="B2325" i="2"/>
  <c r="B2326" i="2"/>
  <c r="B2327" i="2"/>
  <c r="B2328" i="2"/>
  <c r="B2329" i="2"/>
  <c r="B2330" i="2"/>
  <c r="B2331" i="2"/>
  <c r="B2332" i="2"/>
  <c r="B2333" i="2"/>
  <c r="B2334" i="2"/>
  <c r="B2335" i="2"/>
  <c r="B2336" i="2"/>
  <c r="B2337" i="2"/>
  <c r="B2338" i="2"/>
  <c r="B2339" i="2"/>
  <c r="B2340" i="2"/>
  <c r="B2341" i="2"/>
  <c r="B2342" i="2"/>
  <c r="B2343" i="2"/>
  <c r="B2344" i="2"/>
  <c r="B2345" i="2"/>
  <c r="B2346" i="2"/>
  <c r="B2347" i="2"/>
  <c r="B2348" i="2"/>
  <c r="B2349" i="2"/>
  <c r="B2350" i="2"/>
  <c r="B2351" i="2"/>
  <c r="B2352" i="2"/>
  <c r="B2353" i="2"/>
  <c r="B2354" i="2"/>
  <c r="B2355" i="2"/>
  <c r="B2356" i="2"/>
  <c r="B2357" i="2"/>
  <c r="B2358" i="2"/>
  <c r="B2359" i="2"/>
  <c r="B2360" i="2"/>
  <c r="B2361" i="2"/>
  <c r="B2362" i="2"/>
  <c r="B2363" i="2"/>
  <c r="B2364" i="2"/>
  <c r="B2365" i="2"/>
  <c r="B2366" i="2"/>
  <c r="B2367" i="2"/>
  <c r="B2368" i="2"/>
  <c r="B2369" i="2"/>
  <c r="B2370" i="2"/>
  <c r="B2371" i="2"/>
  <c r="B2372" i="2"/>
  <c r="B2373" i="2"/>
  <c r="B2374" i="2"/>
  <c r="B2375" i="2"/>
  <c r="B2376" i="2"/>
  <c r="B2377" i="2"/>
  <c r="B2378" i="2"/>
  <c r="B2379" i="2"/>
  <c r="B2380" i="2"/>
  <c r="B2381" i="2"/>
  <c r="B2382" i="2"/>
  <c r="B2383" i="2"/>
  <c r="B2384" i="2"/>
  <c r="B2385" i="2"/>
  <c r="B2386" i="2"/>
  <c r="B2387" i="2"/>
  <c r="B2388" i="2"/>
  <c r="B2389" i="2"/>
  <c r="B2390" i="2"/>
  <c r="B2391" i="2"/>
  <c r="B2392" i="2"/>
  <c r="B2393" i="2"/>
  <c r="B2394" i="2"/>
  <c r="B2395" i="2"/>
  <c r="B2396" i="2"/>
  <c r="B2397" i="2"/>
  <c r="B2398" i="2"/>
  <c r="B2399" i="2"/>
  <c r="B2400" i="2"/>
  <c r="B2401" i="2"/>
  <c r="B2402" i="2"/>
  <c r="B2403" i="2"/>
  <c r="B2404" i="2"/>
  <c r="B2405" i="2"/>
  <c r="B2406" i="2"/>
  <c r="B2407" i="2"/>
  <c r="B2408" i="2"/>
  <c r="B2409" i="2"/>
  <c r="B2410" i="2"/>
  <c r="B2411" i="2"/>
  <c r="B2412" i="2"/>
  <c r="B2413" i="2"/>
  <c r="B2414" i="2"/>
  <c r="B2415" i="2"/>
  <c r="B2416" i="2"/>
  <c r="B2417" i="2"/>
  <c r="B2418" i="2"/>
  <c r="B2419" i="2"/>
  <c r="B2420" i="2"/>
  <c r="B2421" i="2"/>
  <c r="B2422" i="2"/>
  <c r="B2423" i="2"/>
  <c r="B2424" i="2"/>
  <c r="B2425" i="2"/>
  <c r="B2426" i="2"/>
  <c r="B2427" i="2"/>
  <c r="B2428" i="2"/>
  <c r="B2429" i="2"/>
  <c r="B2430" i="2"/>
  <c r="B2431" i="2"/>
  <c r="B2432" i="2"/>
  <c r="B2433" i="2"/>
  <c r="B2434" i="2"/>
  <c r="B2435" i="2"/>
  <c r="B2436" i="2"/>
  <c r="B2437" i="2"/>
  <c r="B2438" i="2"/>
  <c r="B2439" i="2"/>
  <c r="B2440" i="2"/>
  <c r="B2441" i="2"/>
  <c r="B2442" i="2"/>
  <c r="B2443" i="2"/>
  <c r="B2444" i="2"/>
  <c r="B2445" i="2"/>
  <c r="B2446" i="2"/>
  <c r="B2447" i="2"/>
  <c r="B2448" i="2"/>
  <c r="B2449" i="2"/>
  <c r="B2450" i="2"/>
  <c r="B2451" i="2"/>
  <c r="B2452" i="2"/>
  <c r="B2453" i="2"/>
  <c r="B2454" i="2"/>
  <c r="B2455" i="2"/>
  <c r="B2456" i="2"/>
  <c r="B2457" i="2"/>
  <c r="B2458" i="2"/>
  <c r="B2459" i="2"/>
  <c r="B2460" i="2"/>
  <c r="B2461" i="2"/>
  <c r="B2462" i="2"/>
  <c r="B2463" i="2"/>
  <c r="B2464" i="2"/>
  <c r="B2465" i="2"/>
  <c r="B2466" i="2"/>
  <c r="B2467" i="2"/>
  <c r="B2468" i="2"/>
  <c r="B2469" i="2"/>
  <c r="B2470" i="2"/>
  <c r="B2471" i="2"/>
  <c r="B2472" i="2"/>
  <c r="B2473" i="2"/>
  <c r="B2474" i="2"/>
  <c r="B2475" i="2"/>
  <c r="B2476" i="2"/>
  <c r="B2477" i="2"/>
  <c r="B2478" i="2"/>
  <c r="B2479" i="2"/>
  <c r="B2480" i="2"/>
  <c r="B2481" i="2"/>
  <c r="B2482" i="2"/>
  <c r="B2483" i="2"/>
  <c r="B2484" i="2"/>
  <c r="B2485" i="2"/>
  <c r="B2486" i="2"/>
  <c r="B2487" i="2"/>
  <c r="B2488" i="2"/>
  <c r="B2489" i="2"/>
  <c r="B2490" i="2"/>
  <c r="B2491" i="2"/>
  <c r="B2492" i="2"/>
  <c r="B2493" i="2"/>
  <c r="B2494" i="2"/>
  <c r="B2495" i="2"/>
  <c r="B2496" i="2"/>
  <c r="B2497" i="2"/>
  <c r="B2498" i="2"/>
  <c r="B2499" i="2"/>
  <c r="B2500" i="2"/>
  <c r="B2501" i="2"/>
  <c r="B2502" i="2"/>
  <c r="B2503" i="2"/>
  <c r="B2504" i="2"/>
  <c r="B2505" i="2"/>
  <c r="B2506" i="2"/>
  <c r="B2507" i="2"/>
  <c r="B2508" i="2"/>
  <c r="B2509" i="2"/>
  <c r="B2510" i="2"/>
  <c r="B2511" i="2"/>
  <c r="B2512" i="2"/>
  <c r="B2513" i="2"/>
  <c r="B2514" i="2"/>
  <c r="B2515" i="2"/>
  <c r="B2516" i="2"/>
  <c r="B2517" i="2"/>
  <c r="B2518" i="2"/>
  <c r="B2519" i="2"/>
  <c r="B2520" i="2"/>
  <c r="B2521" i="2"/>
  <c r="B2522" i="2"/>
  <c r="B2523" i="2"/>
  <c r="B2524" i="2"/>
  <c r="B2525" i="2"/>
  <c r="B2526" i="2"/>
  <c r="B2527" i="2"/>
  <c r="B2528" i="2"/>
  <c r="B2529" i="2"/>
  <c r="B2530" i="2"/>
  <c r="B2531" i="2"/>
  <c r="B2532" i="2"/>
  <c r="B2533" i="2"/>
  <c r="B2534" i="2"/>
  <c r="B2535" i="2"/>
  <c r="B2536" i="2"/>
  <c r="B2537" i="2"/>
  <c r="B2538" i="2"/>
  <c r="B2539" i="2"/>
  <c r="B2540" i="2"/>
  <c r="B2541" i="2"/>
  <c r="B2542" i="2"/>
  <c r="B2543" i="2"/>
  <c r="B2544" i="2"/>
  <c r="B2545" i="2"/>
  <c r="B2546" i="2"/>
  <c r="B2547" i="2"/>
  <c r="B2548" i="2"/>
  <c r="B2549" i="2"/>
  <c r="B2550" i="2"/>
  <c r="B2551" i="2"/>
  <c r="B2552" i="2"/>
  <c r="B2553" i="2"/>
  <c r="B2554" i="2"/>
  <c r="B2555" i="2"/>
  <c r="B2556" i="2"/>
  <c r="B2557" i="2"/>
  <c r="B2558" i="2"/>
  <c r="B2559" i="2"/>
  <c r="B2560" i="2"/>
  <c r="B2561" i="2"/>
  <c r="B2562" i="2"/>
  <c r="B2563" i="2"/>
  <c r="B2564" i="2"/>
  <c r="B2565" i="2"/>
  <c r="B2566" i="2"/>
  <c r="B2567" i="2"/>
  <c r="B2568" i="2"/>
  <c r="B2569" i="2"/>
  <c r="B2570" i="2"/>
  <c r="B2571" i="2"/>
  <c r="B2572" i="2"/>
  <c r="B2573" i="2"/>
  <c r="B2574" i="2"/>
  <c r="B2575" i="2"/>
  <c r="B2576" i="2"/>
  <c r="B2577" i="2"/>
  <c r="B2578" i="2"/>
  <c r="B2579" i="2"/>
  <c r="B2580" i="2"/>
  <c r="B2581" i="2"/>
  <c r="B2582" i="2"/>
  <c r="B2583" i="2"/>
  <c r="B2584" i="2"/>
  <c r="B2585" i="2"/>
  <c r="B2586" i="2"/>
  <c r="B2587" i="2"/>
  <c r="B2588" i="2"/>
  <c r="B2589" i="2"/>
  <c r="B2590" i="2"/>
  <c r="B2591" i="2"/>
  <c r="B2592" i="2"/>
  <c r="B2593" i="2"/>
  <c r="B2594" i="2"/>
  <c r="B2595" i="2"/>
  <c r="B2596" i="2"/>
  <c r="B2597" i="2"/>
  <c r="B2598" i="2"/>
  <c r="B2599" i="2"/>
  <c r="B2600" i="2"/>
  <c r="B2601" i="2"/>
  <c r="B2602" i="2"/>
  <c r="B2603" i="2"/>
  <c r="B2604" i="2"/>
  <c r="B2605" i="2"/>
  <c r="B2606" i="2"/>
  <c r="B2607" i="2"/>
  <c r="B2608" i="2"/>
  <c r="B2609" i="2"/>
  <c r="B2610" i="2"/>
  <c r="B2611" i="2"/>
  <c r="B2612" i="2"/>
  <c r="B2613" i="2"/>
  <c r="B2614" i="2"/>
  <c r="B2615" i="2"/>
  <c r="B2616" i="2"/>
  <c r="B2617" i="2"/>
  <c r="B2618" i="2"/>
  <c r="B2619" i="2"/>
  <c r="B2620" i="2"/>
  <c r="B2621" i="2"/>
  <c r="B2622" i="2"/>
  <c r="B2623" i="2"/>
  <c r="B2624" i="2"/>
  <c r="B2625" i="2"/>
  <c r="B2626" i="2"/>
  <c r="B2627" i="2"/>
  <c r="B2628" i="2"/>
  <c r="B2629" i="2"/>
  <c r="B2630" i="2"/>
  <c r="B2631" i="2"/>
  <c r="B2632" i="2"/>
  <c r="B2633" i="2"/>
  <c r="B2634" i="2"/>
  <c r="B2635" i="2"/>
  <c r="B2636" i="2"/>
  <c r="B2637" i="2"/>
  <c r="B2638" i="2"/>
  <c r="B2639" i="2"/>
  <c r="B2640" i="2"/>
  <c r="B2641" i="2"/>
  <c r="B2642" i="2"/>
  <c r="B2643" i="2"/>
  <c r="B2644" i="2"/>
  <c r="B2645" i="2"/>
  <c r="B2646" i="2"/>
  <c r="B2647" i="2"/>
  <c r="B2648" i="2"/>
  <c r="B2649" i="2"/>
  <c r="B2650" i="2"/>
  <c r="B2651" i="2"/>
  <c r="B2652" i="2"/>
  <c r="B2653" i="2"/>
  <c r="B2654" i="2"/>
  <c r="B2655" i="2"/>
  <c r="B2656" i="2"/>
  <c r="B2657" i="2"/>
  <c r="B2658" i="2"/>
  <c r="B2659" i="2"/>
  <c r="B2660" i="2"/>
  <c r="B2661" i="2"/>
  <c r="B2662" i="2"/>
  <c r="B2663" i="2"/>
  <c r="B2664" i="2"/>
  <c r="B2665" i="2"/>
  <c r="B2666" i="2"/>
  <c r="B2667" i="2"/>
  <c r="B2668" i="2"/>
  <c r="B2669" i="2"/>
  <c r="B2670" i="2"/>
  <c r="B2671" i="2"/>
  <c r="B2672" i="2"/>
  <c r="B2673" i="2"/>
  <c r="B2674" i="2"/>
  <c r="B2675" i="2"/>
  <c r="B2676" i="2"/>
  <c r="B2677" i="2"/>
  <c r="B2678" i="2"/>
  <c r="B2679" i="2"/>
  <c r="B2680" i="2"/>
  <c r="B2681" i="2"/>
  <c r="B2682" i="2"/>
  <c r="B2683" i="2"/>
  <c r="B2684" i="2"/>
  <c r="B2685" i="2"/>
  <c r="B2686" i="2"/>
  <c r="B2687" i="2"/>
  <c r="B2688" i="2"/>
  <c r="B2689" i="2"/>
  <c r="B2690" i="2"/>
  <c r="B2691" i="2"/>
  <c r="B2692" i="2"/>
  <c r="B2693" i="2"/>
  <c r="B2694" i="2"/>
  <c r="B2695" i="2"/>
  <c r="B2696" i="2"/>
  <c r="B2697" i="2"/>
  <c r="B2698" i="2"/>
  <c r="B2699" i="2"/>
  <c r="B2700" i="2"/>
  <c r="B2701" i="2"/>
  <c r="B2702" i="2"/>
  <c r="B2703" i="2"/>
  <c r="B2704" i="2"/>
  <c r="B2705" i="2"/>
  <c r="B2706" i="2"/>
  <c r="B2707" i="2"/>
  <c r="B2708" i="2"/>
  <c r="B2709" i="2"/>
  <c r="B2710" i="2"/>
  <c r="B2711" i="2"/>
  <c r="B2712" i="2"/>
  <c r="B2713" i="2"/>
  <c r="B2714" i="2"/>
  <c r="B2715" i="2"/>
  <c r="B2716" i="2"/>
  <c r="B2717" i="2"/>
  <c r="B2718" i="2"/>
  <c r="B2719" i="2"/>
  <c r="B2720" i="2"/>
  <c r="B2721" i="2"/>
  <c r="B2722" i="2"/>
  <c r="B2723" i="2"/>
  <c r="B2724" i="2"/>
  <c r="B2725" i="2"/>
  <c r="B2726" i="2"/>
  <c r="B2727" i="2"/>
  <c r="B2728" i="2"/>
  <c r="B2729" i="2"/>
  <c r="B2730" i="2"/>
  <c r="B2731" i="2"/>
  <c r="B2732" i="2"/>
  <c r="B2733" i="2"/>
  <c r="B2734" i="2"/>
  <c r="B2735" i="2"/>
  <c r="B2736" i="2"/>
  <c r="B2737" i="2"/>
  <c r="B2738" i="2"/>
  <c r="B2739" i="2"/>
  <c r="B2740" i="2"/>
  <c r="B2741" i="2"/>
  <c r="B2742" i="2"/>
  <c r="B2743" i="2"/>
  <c r="B2744" i="2"/>
  <c r="B2745" i="2"/>
  <c r="B2746" i="2"/>
  <c r="B2747" i="2"/>
  <c r="B2748" i="2"/>
  <c r="B2749" i="2"/>
  <c r="B2750" i="2"/>
  <c r="B2751" i="2"/>
  <c r="B2752" i="2"/>
  <c r="B2753" i="2"/>
  <c r="B2754" i="2"/>
  <c r="B2755" i="2"/>
  <c r="B2756" i="2"/>
  <c r="B2757" i="2"/>
  <c r="B2758" i="2"/>
  <c r="B2759" i="2"/>
  <c r="B2760" i="2"/>
  <c r="B2761" i="2"/>
  <c r="B2762" i="2"/>
  <c r="B2763" i="2"/>
  <c r="B2764" i="2"/>
  <c r="B2765" i="2"/>
  <c r="B2766" i="2"/>
  <c r="B2767" i="2"/>
  <c r="B2768" i="2"/>
  <c r="B2769" i="2"/>
  <c r="B2770" i="2"/>
  <c r="B2771" i="2"/>
  <c r="B2772" i="2"/>
  <c r="B2773" i="2"/>
  <c r="B2774" i="2"/>
  <c r="B2775" i="2"/>
  <c r="B2776" i="2"/>
  <c r="B2777" i="2"/>
  <c r="B2778" i="2"/>
  <c r="B2779" i="2"/>
  <c r="B2780" i="2"/>
  <c r="B2781" i="2"/>
  <c r="B2782" i="2"/>
  <c r="B2783" i="2"/>
  <c r="B2784" i="2"/>
  <c r="B2785" i="2"/>
  <c r="B2786" i="2"/>
  <c r="B2787" i="2"/>
  <c r="B2788" i="2"/>
  <c r="B2789" i="2"/>
  <c r="B2790" i="2"/>
  <c r="B2791" i="2"/>
  <c r="B2792" i="2"/>
  <c r="B2793" i="2"/>
  <c r="B2794" i="2"/>
  <c r="B2795" i="2"/>
  <c r="B2796" i="2"/>
  <c r="B2797" i="2"/>
  <c r="B2798" i="2"/>
  <c r="B2799" i="2"/>
  <c r="B2800" i="2"/>
  <c r="B2801" i="2"/>
  <c r="B2802" i="2"/>
  <c r="B2803" i="2"/>
  <c r="B2804" i="2"/>
  <c r="B2805" i="2"/>
  <c r="B2806" i="2"/>
  <c r="B2807" i="2"/>
  <c r="B2808" i="2"/>
  <c r="B2809" i="2"/>
  <c r="B2810" i="2"/>
  <c r="B2811" i="2"/>
  <c r="B2812" i="2"/>
  <c r="B2813" i="2"/>
  <c r="B2814" i="2"/>
  <c r="B2815" i="2"/>
  <c r="B2816" i="2"/>
  <c r="B2817" i="2"/>
  <c r="B2818" i="2"/>
  <c r="B2819" i="2"/>
  <c r="B2820" i="2"/>
  <c r="B2821" i="2"/>
  <c r="B2822" i="2"/>
  <c r="B2823" i="2"/>
  <c r="B2824" i="2"/>
  <c r="B2825" i="2"/>
  <c r="B2826" i="2"/>
  <c r="B2827" i="2"/>
  <c r="B2828" i="2"/>
  <c r="B2829" i="2"/>
  <c r="B2830" i="2"/>
  <c r="B2831" i="2"/>
  <c r="B2832" i="2"/>
  <c r="B33" i="2" l="1"/>
  <c r="E23" i="2" s="1"/>
  <c r="C14" i="2" l="1"/>
  <c r="B14" i="2"/>
  <c r="G37" i="2" l="1"/>
  <c r="G39" i="2"/>
  <c r="G53" i="2"/>
  <c r="G55" i="2"/>
  <c r="G63" i="2"/>
  <c r="G71" i="2"/>
  <c r="G75" i="2"/>
  <c r="G79" i="2"/>
  <c r="G87" i="2"/>
  <c r="G91" i="2"/>
  <c r="G95" i="2"/>
  <c r="G101" i="2"/>
  <c r="G103" i="2"/>
  <c r="G107" i="2"/>
  <c r="G111" i="2"/>
  <c r="G119" i="2"/>
  <c r="G123" i="2"/>
  <c r="G127" i="2"/>
  <c r="G135" i="2"/>
  <c r="G139" i="2"/>
  <c r="G167" i="2"/>
  <c r="G183" i="2"/>
  <c r="G184" i="2"/>
  <c r="G187" i="2"/>
  <c r="D213" i="2"/>
  <c r="G219" i="2"/>
  <c r="E228" i="2"/>
  <c r="D234" i="2"/>
  <c r="G234" i="2"/>
  <c r="E243" i="2"/>
  <c r="E249" i="2"/>
  <c r="G256" i="2"/>
  <c r="G264" i="2"/>
  <c r="D271" i="2"/>
  <c r="E272" i="2"/>
  <c r="G272" i="2"/>
  <c r="E276" i="2"/>
  <c r="F276" i="2"/>
  <c r="G282" i="2"/>
  <c r="E283" i="2"/>
  <c r="E288" i="2"/>
  <c r="E291" i="2"/>
  <c r="D298" i="2"/>
  <c r="E299" i="2"/>
  <c r="G304" i="2"/>
  <c r="E313" i="2"/>
  <c r="E321" i="2"/>
  <c r="F324" i="2"/>
  <c r="E325" i="2"/>
  <c r="E332" i="2"/>
  <c r="E342" i="2"/>
  <c r="G342" i="2"/>
  <c r="E347" i="2"/>
  <c r="G368" i="2"/>
  <c r="G378" i="2"/>
  <c r="F380" i="2"/>
  <c r="E382" i="2"/>
  <c r="G382" i="2"/>
  <c r="E384" i="2"/>
  <c r="G384" i="2"/>
  <c r="E388" i="2"/>
  <c r="F388" i="2"/>
  <c r="G400" i="2"/>
  <c r="E404" i="2"/>
  <c r="E406" i="2"/>
  <c r="E411" i="2"/>
  <c r="E412" i="2"/>
  <c r="D419" i="2"/>
  <c r="E419" i="2"/>
  <c r="E429" i="2"/>
  <c r="G434" i="2"/>
  <c r="G440" i="2"/>
  <c r="D442" i="2"/>
  <c r="G458" i="2"/>
  <c r="D463" i="2"/>
  <c r="D466" i="2"/>
  <c r="D475" i="2"/>
  <c r="E475" i="2"/>
  <c r="D487" i="2"/>
  <c r="F488" i="2"/>
  <c r="E497" i="2"/>
  <c r="E502" i="2"/>
  <c r="E521" i="2"/>
  <c r="D527" i="2"/>
  <c r="E531" i="2"/>
  <c r="E534" i="2"/>
  <c r="D550" i="2"/>
  <c r="E555" i="2"/>
  <c r="E558" i="2"/>
  <c r="D566" i="2"/>
  <c r="D579" i="2"/>
  <c r="E590" i="2"/>
  <c r="E598" i="2"/>
  <c r="F628" i="2"/>
  <c r="G632" i="2"/>
  <c r="E638" i="2"/>
  <c r="D642" i="2"/>
  <c r="D650" i="2"/>
  <c r="D651" i="2"/>
  <c r="D659" i="2"/>
  <c r="G670" i="2"/>
  <c r="E675" i="2"/>
  <c r="E684" i="2"/>
  <c r="E686" i="2"/>
  <c r="E692" i="2"/>
  <c r="D710" i="2"/>
  <c r="E731" i="2"/>
  <c r="F732" i="2"/>
  <c r="E737" i="2"/>
  <c r="E749" i="2"/>
  <c r="D750" i="2"/>
  <c r="E753" i="2"/>
  <c r="D754" i="2"/>
  <c r="G760" i="2"/>
  <c r="E765" i="2"/>
  <c r="D766" i="2"/>
  <c r="E766" i="2"/>
  <c r="G766" i="2"/>
  <c r="E782" i="2"/>
  <c r="E788" i="2"/>
  <c r="E797" i="2"/>
  <c r="E804" i="2"/>
  <c r="E805" i="2"/>
  <c r="D806" i="2"/>
  <c r="G808" i="2"/>
  <c r="E811" i="2"/>
  <c r="D818" i="2"/>
  <c r="G822" i="2"/>
  <c r="D826" i="2"/>
  <c r="E829" i="2"/>
  <c r="D846" i="2"/>
  <c r="G846" i="2"/>
  <c r="E852" i="2"/>
  <c r="G854" i="2"/>
  <c r="F856" i="2"/>
  <c r="G856" i="2"/>
  <c r="E861" i="2"/>
  <c r="G862" i="2"/>
  <c r="E868" i="2"/>
  <c r="G33" i="2"/>
  <c r="E35" i="2"/>
  <c r="F37" i="2"/>
  <c r="D37" i="2"/>
  <c r="E37" i="2"/>
  <c r="E38" i="2"/>
  <c r="D39" i="2"/>
  <c r="E39" i="2"/>
  <c r="F39" i="2"/>
  <c r="D42" i="2"/>
  <c r="E44" i="2"/>
  <c r="D44" i="2"/>
  <c r="F44" i="2"/>
  <c r="G44" i="2"/>
  <c r="D47" i="2"/>
  <c r="D48" i="2"/>
  <c r="E48" i="2"/>
  <c r="F48" i="2"/>
  <c r="G48" i="2"/>
  <c r="D52" i="2"/>
  <c r="E52" i="2"/>
  <c r="E53" i="2"/>
  <c r="D54" i="2"/>
  <c r="F54" i="2"/>
  <c r="G54" i="2"/>
  <c r="F55" i="2"/>
  <c r="D55" i="2"/>
  <c r="E55" i="2"/>
  <c r="G59" i="2"/>
  <c r="D59" i="2"/>
  <c r="E59" i="2"/>
  <c r="F59" i="2"/>
  <c r="F60" i="2"/>
  <c r="F61" i="2"/>
  <c r="E62" i="2"/>
  <c r="D62" i="2"/>
  <c r="F62" i="2"/>
  <c r="G62" i="2"/>
  <c r="F63" i="2"/>
  <c r="D63" i="2"/>
  <c r="E63" i="2"/>
  <c r="G67" i="2"/>
  <c r="D67" i="2"/>
  <c r="E67" i="2"/>
  <c r="F67" i="2"/>
  <c r="F68" i="2"/>
  <c r="E70" i="2"/>
  <c r="D70" i="2"/>
  <c r="F70" i="2"/>
  <c r="G70" i="2"/>
  <c r="F71" i="2"/>
  <c r="D71" i="2"/>
  <c r="E71" i="2"/>
  <c r="D75" i="2"/>
  <c r="E75" i="2"/>
  <c r="F75" i="2"/>
  <c r="E78" i="2"/>
  <c r="D78" i="2"/>
  <c r="F78" i="2"/>
  <c r="G78" i="2"/>
  <c r="F79" i="2"/>
  <c r="D79" i="2"/>
  <c r="E79" i="2"/>
  <c r="G83" i="2"/>
  <c r="D83" i="2"/>
  <c r="E83" i="2"/>
  <c r="F83" i="2"/>
  <c r="F84" i="2"/>
  <c r="F85" i="2"/>
  <c r="G85" i="2"/>
  <c r="E86" i="2"/>
  <c r="D86" i="2"/>
  <c r="F86" i="2"/>
  <c r="G86" i="2"/>
  <c r="F87" i="2"/>
  <c r="D87" i="2"/>
  <c r="E87" i="2"/>
  <c r="D91" i="2"/>
  <c r="E91" i="2"/>
  <c r="F91" i="2"/>
  <c r="F93" i="2"/>
  <c r="G93" i="2"/>
  <c r="E94" i="2"/>
  <c r="D94" i="2"/>
  <c r="F94" i="2"/>
  <c r="G94" i="2"/>
  <c r="F95" i="2"/>
  <c r="D95" i="2"/>
  <c r="E95" i="2"/>
  <c r="G99" i="2"/>
  <c r="D99" i="2"/>
  <c r="E99" i="2"/>
  <c r="F99" i="2"/>
  <c r="F101" i="2"/>
  <c r="E102" i="2"/>
  <c r="D102" i="2"/>
  <c r="F102" i="2"/>
  <c r="G102" i="2"/>
  <c r="F103" i="2"/>
  <c r="D103" i="2"/>
  <c r="E103" i="2"/>
  <c r="D107" i="2"/>
  <c r="E107" i="2"/>
  <c r="F107" i="2"/>
  <c r="F108" i="2"/>
  <c r="E110" i="2"/>
  <c r="D110" i="2"/>
  <c r="F110" i="2"/>
  <c r="G110" i="2"/>
  <c r="F111" i="2"/>
  <c r="D111" i="2"/>
  <c r="E111" i="2"/>
  <c r="G115" i="2"/>
  <c r="D115" i="2"/>
  <c r="E115" i="2"/>
  <c r="F115" i="2"/>
  <c r="F116" i="2"/>
  <c r="E118" i="2"/>
  <c r="D118" i="2"/>
  <c r="F118" i="2"/>
  <c r="G118" i="2"/>
  <c r="F119" i="2"/>
  <c r="D119" i="2"/>
  <c r="E119" i="2"/>
  <c r="D123" i="2"/>
  <c r="E123" i="2"/>
  <c r="F123" i="2"/>
  <c r="F124" i="2"/>
  <c r="F125" i="2"/>
  <c r="E126" i="2"/>
  <c r="D126" i="2"/>
  <c r="F126" i="2"/>
  <c r="G126" i="2"/>
  <c r="F127" i="2"/>
  <c r="D127" i="2"/>
  <c r="E127" i="2"/>
  <c r="G131" i="2"/>
  <c r="D131" i="2"/>
  <c r="E131" i="2"/>
  <c r="F131" i="2"/>
  <c r="F132" i="2"/>
  <c r="E134" i="2"/>
  <c r="D134" i="2"/>
  <c r="F134" i="2"/>
  <c r="G134" i="2"/>
  <c r="F135" i="2"/>
  <c r="D135" i="2"/>
  <c r="E135" i="2"/>
  <c r="D139" i="2"/>
  <c r="E139" i="2"/>
  <c r="F139" i="2"/>
  <c r="E142" i="2"/>
  <c r="D142" i="2"/>
  <c r="F142" i="2"/>
  <c r="G142" i="2"/>
  <c r="D146" i="2"/>
  <c r="G146" i="2"/>
  <c r="D147" i="2"/>
  <c r="F147" i="2"/>
  <c r="G147" i="2"/>
  <c r="G149" i="2"/>
  <c r="F150" i="2"/>
  <c r="G150" i="2"/>
  <c r="F151" i="2"/>
  <c r="D151" i="2"/>
  <c r="E151" i="2"/>
  <c r="G151" i="2"/>
  <c r="F153" i="2"/>
  <c r="G153" i="2"/>
  <c r="D155" i="2"/>
  <c r="E155" i="2"/>
  <c r="F155" i="2"/>
  <c r="G155" i="2"/>
  <c r="D158" i="2"/>
  <c r="G158" i="2"/>
  <c r="D162" i="2"/>
  <c r="G162" i="2"/>
  <c r="D163" i="2"/>
  <c r="D165" i="2"/>
  <c r="E165" i="2"/>
  <c r="E166" i="2"/>
  <c r="D166" i="2"/>
  <c r="F166" i="2"/>
  <c r="G166" i="2"/>
  <c r="F167" i="2"/>
  <c r="D167" i="2"/>
  <c r="E167" i="2"/>
  <c r="F168" i="2"/>
  <c r="D169" i="2"/>
  <c r="E169" i="2"/>
  <c r="F169" i="2"/>
  <c r="E171" i="2"/>
  <c r="F171" i="2"/>
  <c r="F175" i="2"/>
  <c r="D175" i="2"/>
  <c r="E175" i="2"/>
  <c r="E177" i="2"/>
  <c r="G177" i="2"/>
  <c r="F178" i="2"/>
  <c r="G178" i="2"/>
  <c r="D180" i="2"/>
  <c r="F182" i="2"/>
  <c r="G182" i="2"/>
  <c r="F183" i="2"/>
  <c r="D183" i="2"/>
  <c r="E183" i="2"/>
  <c r="D184" i="2"/>
  <c r="E184" i="2"/>
  <c r="D187" i="2"/>
  <c r="E187" i="2"/>
  <c r="F187" i="2"/>
  <c r="G188" i="2"/>
  <c r="D188" i="2"/>
  <c r="E188" i="2"/>
  <c r="G189" i="2"/>
  <c r="G191" i="2"/>
  <c r="E192" i="2"/>
  <c r="F192" i="2"/>
  <c r="G198" i="2"/>
  <c r="F198" i="2"/>
  <c r="E199" i="2"/>
  <c r="G201" i="2"/>
  <c r="E202" i="2"/>
  <c r="D202" i="2"/>
  <c r="G202" i="2"/>
  <c r="G204" i="2"/>
  <c r="F204" i="2"/>
  <c r="D206" i="2"/>
  <c r="F206" i="2"/>
  <c r="F207" i="2"/>
  <c r="D207" i="2"/>
  <c r="G207" i="2"/>
  <c r="G208" i="2"/>
  <c r="D208" i="2"/>
  <c r="E208" i="2"/>
  <c r="F208" i="2"/>
  <c r="G209" i="2"/>
  <c r="D211" i="2"/>
  <c r="F211" i="2"/>
  <c r="E212" i="2"/>
  <c r="D212" i="2"/>
  <c r="F212" i="2"/>
  <c r="G212" i="2"/>
  <c r="E213" i="2"/>
  <c r="F213" i="2"/>
  <c r="G214" i="2"/>
  <c r="D215" i="2"/>
  <c r="E215" i="2"/>
  <c r="F216" i="2"/>
  <c r="E216" i="2"/>
  <c r="G218" i="2"/>
  <c r="D219" i="2"/>
  <c r="E219" i="2"/>
  <c r="F219" i="2"/>
  <c r="D220" i="2"/>
  <c r="E221" i="2"/>
  <c r="F221" i="2"/>
  <c r="E222" i="2"/>
  <c r="D222" i="2"/>
  <c r="G222" i="2"/>
  <c r="F223" i="2"/>
  <c r="E223" i="2"/>
  <c r="G223" i="2"/>
  <c r="E226" i="2"/>
  <c r="D226" i="2"/>
  <c r="F226" i="2"/>
  <c r="D227" i="2"/>
  <c r="G228" i="2"/>
  <c r="D228" i="2"/>
  <c r="F228" i="2"/>
  <c r="E232" i="2"/>
  <c r="F233" i="2"/>
  <c r="G233" i="2"/>
  <c r="E234" i="2"/>
  <c r="F234" i="2"/>
  <c r="F235" i="2"/>
  <c r="D235" i="2"/>
  <c r="E235" i="2"/>
  <c r="G235" i="2"/>
  <c r="D238" i="2"/>
  <c r="G238" i="2"/>
  <c r="F241" i="2"/>
  <c r="G241" i="2"/>
  <c r="F243" i="2"/>
  <c r="D243" i="2"/>
  <c r="G243" i="2"/>
  <c r="G244" i="2"/>
  <c r="E245" i="2"/>
  <c r="G245" i="2"/>
  <c r="G246" i="2"/>
  <c r="F248" i="2"/>
  <c r="F249" i="2"/>
  <c r="D249" i="2"/>
  <c r="G249" i="2"/>
  <c r="F251" i="2"/>
  <c r="D251" i="2"/>
  <c r="E251" i="2"/>
  <c r="G251" i="2"/>
  <c r="E252" i="2"/>
  <c r="G252" i="2"/>
  <c r="F253" i="2"/>
  <c r="E253" i="2"/>
  <c r="D256" i="2"/>
  <c r="F256" i="2"/>
  <c r="G257" i="2"/>
  <c r="D257" i="2"/>
  <c r="E257" i="2"/>
  <c r="G258" i="2"/>
  <c r="F259" i="2"/>
  <c r="D259" i="2"/>
  <c r="E259" i="2"/>
  <c r="G259" i="2"/>
  <c r="F261" i="2"/>
  <c r="G261" i="2"/>
  <c r="D264" i="2"/>
  <c r="E264" i="2"/>
  <c r="F264" i="2"/>
  <c r="F267" i="2"/>
  <c r="D267" i="2"/>
  <c r="E267" i="2"/>
  <c r="G267" i="2"/>
  <c r="F268" i="2"/>
  <c r="G268" i="2"/>
  <c r="F270" i="2"/>
  <c r="D270" i="2"/>
  <c r="F271" i="2"/>
  <c r="G271" i="2"/>
  <c r="D272" i="2"/>
  <c r="F272" i="2"/>
  <c r="G273" i="2"/>
  <c r="E273" i="2"/>
  <c r="D274" i="2"/>
  <c r="G274" i="2"/>
  <c r="D275" i="2"/>
  <c r="E275" i="2"/>
  <c r="F275" i="2"/>
  <c r="G275" i="2"/>
  <c r="D276" i="2"/>
  <c r="F277" i="2"/>
  <c r="E277" i="2"/>
  <c r="E279" i="2"/>
  <c r="G279" i="2"/>
  <c r="G281" i="2"/>
  <c r="E282" i="2"/>
  <c r="D282" i="2"/>
  <c r="F282" i="2"/>
  <c r="D283" i="2"/>
  <c r="F283" i="2"/>
  <c r="G283" i="2"/>
  <c r="E284" i="2"/>
  <c r="D287" i="2"/>
  <c r="G287" i="2"/>
  <c r="F288" i="2"/>
  <c r="G289" i="2"/>
  <c r="G290" i="2"/>
  <c r="D291" i="2"/>
  <c r="F291" i="2"/>
  <c r="G291" i="2"/>
  <c r="D294" i="2"/>
  <c r="G294" i="2"/>
  <c r="E295" i="2"/>
  <c r="G295" i="2"/>
  <c r="D299" i="2"/>
  <c r="F299" i="2"/>
  <c r="G299" i="2"/>
  <c r="E301" i="2"/>
  <c r="G301" i="2"/>
  <c r="G303" i="2"/>
  <c r="D304" i="2"/>
  <c r="E304" i="2"/>
  <c r="G305" i="2"/>
  <c r="F305" i="2"/>
  <c r="E309" i="2"/>
  <c r="D312" i="2"/>
  <c r="E312" i="2"/>
  <c r="D313" i="2"/>
  <c r="F313" i="2"/>
  <c r="D314" i="2"/>
  <c r="F314" i="2"/>
  <c r="E315" i="2"/>
  <c r="F317" i="2"/>
  <c r="D319" i="2"/>
  <c r="F320" i="2"/>
  <c r="F321" i="2"/>
  <c r="D321" i="2"/>
  <c r="G321" i="2"/>
  <c r="D324" i="2"/>
  <c r="G324" i="2"/>
  <c r="D325" i="2"/>
  <c r="F325" i="2"/>
  <c r="G325" i="2"/>
  <c r="E327" i="2"/>
  <c r="D327" i="2"/>
  <c r="F328" i="2"/>
  <c r="G330" i="2"/>
  <c r="D331" i="2"/>
  <c r="E331" i="2"/>
  <c r="F331" i="2"/>
  <c r="G331" i="2"/>
  <c r="E333" i="2"/>
  <c r="F333" i="2"/>
  <c r="F335" i="2"/>
  <c r="D335" i="2"/>
  <c r="E335" i="2"/>
  <c r="G335" i="2"/>
  <c r="G338" i="2"/>
  <c r="D340" i="2"/>
  <c r="F341" i="2"/>
  <c r="E341" i="2"/>
  <c r="F342" i="2"/>
  <c r="F343" i="2"/>
  <c r="D343" i="2"/>
  <c r="E343" i="2"/>
  <c r="G343" i="2"/>
  <c r="D344" i="2"/>
  <c r="F344" i="2"/>
  <c r="D347" i="2"/>
  <c r="F347" i="2"/>
  <c r="G347" i="2"/>
  <c r="F349" i="2"/>
  <c r="G352" i="2"/>
  <c r="D352" i="2"/>
  <c r="F352" i="2"/>
  <c r="F353" i="2"/>
  <c r="G353" i="2"/>
  <c r="G354" i="2"/>
  <c r="D358" i="2"/>
  <c r="E359" i="2"/>
  <c r="G359" i="2"/>
  <c r="D361" i="2"/>
  <c r="E361" i="2"/>
  <c r="F361" i="2"/>
  <c r="D363" i="2"/>
  <c r="E363" i="2"/>
  <c r="F363" i="2"/>
  <c r="G363" i="2"/>
  <c r="D368" i="2"/>
  <c r="E368" i="2"/>
  <c r="F368" i="2"/>
  <c r="F369" i="2"/>
  <c r="F370" i="2"/>
  <c r="G370" i="2"/>
  <c r="D371" i="2"/>
  <c r="D372" i="2"/>
  <c r="F373" i="2"/>
  <c r="E373" i="2"/>
  <c r="F376" i="2"/>
  <c r="D379" i="2"/>
  <c r="E379" i="2"/>
  <c r="F379" i="2"/>
  <c r="G379" i="2"/>
  <c r="D380" i="2"/>
  <c r="G380" i="2"/>
  <c r="E381" i="2"/>
  <c r="F381" i="2"/>
  <c r="D382" i="2"/>
  <c r="D384" i="2"/>
  <c r="F384" i="2"/>
  <c r="G385" i="2"/>
  <c r="D387" i="2"/>
  <c r="E387" i="2"/>
  <c r="F387" i="2"/>
  <c r="G387" i="2"/>
  <c r="D388" i="2"/>
  <c r="D392" i="2"/>
  <c r="F392" i="2"/>
  <c r="G393" i="2"/>
  <c r="D395" i="2"/>
  <c r="E395" i="2"/>
  <c r="D396" i="2"/>
  <c r="E396" i="2"/>
  <c r="F398" i="2"/>
  <c r="G398" i="2"/>
  <c r="D399" i="2"/>
  <c r="E400" i="2"/>
  <c r="F400" i="2"/>
  <c r="E402" i="2"/>
  <c r="D402" i="2"/>
  <c r="F402" i="2"/>
  <c r="G402" i="2"/>
  <c r="D403" i="2"/>
  <c r="G404" i="2"/>
  <c r="D404" i="2"/>
  <c r="F404" i="2"/>
  <c r="D406" i="2"/>
  <c r="G406" i="2"/>
  <c r="G409" i="2"/>
  <c r="F409" i="2"/>
  <c r="D410" i="2"/>
  <c r="D411" i="2"/>
  <c r="F411" i="2"/>
  <c r="G411" i="2"/>
  <c r="F412" i="2"/>
  <c r="D413" i="2"/>
  <c r="E413" i="2"/>
  <c r="G413" i="2"/>
  <c r="F414" i="2"/>
  <c r="E416" i="2"/>
  <c r="F417" i="2"/>
  <c r="G417" i="2"/>
  <c r="D418" i="2"/>
  <c r="E418" i="2"/>
  <c r="F419" i="2"/>
  <c r="G419" i="2"/>
  <c r="D421" i="2"/>
  <c r="E421" i="2"/>
  <c r="G421" i="2"/>
  <c r="D423" i="2"/>
  <c r="D425" i="2"/>
  <c r="E426" i="2"/>
  <c r="E427" i="2"/>
  <c r="D427" i="2"/>
  <c r="F427" i="2"/>
  <c r="G427" i="2"/>
  <c r="E428" i="2"/>
  <c r="D429" i="2"/>
  <c r="F429" i="2"/>
  <c r="G429" i="2"/>
  <c r="D431" i="2"/>
  <c r="D432" i="2"/>
  <c r="D433" i="2"/>
  <c r="E433" i="2"/>
  <c r="F433" i="2"/>
  <c r="G433" i="2"/>
  <c r="D435" i="2"/>
  <c r="E435" i="2"/>
  <c r="F435" i="2"/>
  <c r="G435" i="2"/>
  <c r="F437" i="2"/>
  <c r="D440" i="2"/>
  <c r="F440" i="2"/>
  <c r="F442" i="2"/>
  <c r="E442" i="2"/>
  <c r="G442" i="2"/>
  <c r="D443" i="2"/>
  <c r="F447" i="2"/>
  <c r="D447" i="2"/>
  <c r="G447" i="2"/>
  <c r="D448" i="2"/>
  <c r="E448" i="2"/>
  <c r="D451" i="2"/>
  <c r="E451" i="2"/>
  <c r="F451" i="2"/>
  <c r="G451" i="2"/>
  <c r="D453" i="2"/>
  <c r="E453" i="2"/>
  <c r="F453" i="2"/>
  <c r="F455" i="2"/>
  <c r="D455" i="2"/>
  <c r="G455" i="2"/>
  <c r="G457" i="2"/>
  <c r="F458" i="2"/>
  <c r="D459" i="2"/>
  <c r="E459" i="2"/>
  <c r="F459" i="2"/>
  <c r="G459" i="2"/>
  <c r="D460" i="2"/>
  <c r="F461" i="2"/>
  <c r="E461" i="2"/>
  <c r="F463" i="2"/>
  <c r="E463" i="2"/>
  <c r="G463" i="2"/>
  <c r="D465" i="2"/>
  <c r="E465" i="2"/>
  <c r="F466" i="2"/>
  <c r="D467" i="2"/>
  <c r="E467" i="2"/>
  <c r="F467" i="2"/>
  <c r="G467" i="2"/>
  <c r="G470" i="2"/>
  <c r="D474" i="2"/>
  <c r="F474" i="2"/>
  <c r="F475" i="2"/>
  <c r="G475" i="2"/>
  <c r="D477" i="2"/>
  <c r="E477" i="2"/>
  <c r="G477" i="2"/>
  <c r="F481" i="2"/>
  <c r="G481" i="2"/>
  <c r="D483" i="2"/>
  <c r="E483" i="2"/>
  <c r="F483" i="2"/>
  <c r="G483" i="2"/>
  <c r="D485" i="2"/>
  <c r="E485" i="2"/>
  <c r="G485" i="2"/>
  <c r="F487" i="2"/>
  <c r="E487" i="2"/>
  <c r="F489" i="2"/>
  <c r="G489" i="2"/>
  <c r="E490" i="2"/>
  <c r="F490" i="2"/>
  <c r="D491" i="2"/>
  <c r="E491" i="2"/>
  <c r="F491" i="2"/>
  <c r="G491" i="2"/>
  <c r="G492" i="2"/>
  <c r="D495" i="2"/>
  <c r="E495" i="2"/>
  <c r="D497" i="2"/>
  <c r="F497" i="2"/>
  <c r="G497" i="2"/>
  <c r="G498" i="2"/>
  <c r="G499" i="2"/>
  <c r="D499" i="2"/>
  <c r="E499" i="2"/>
  <c r="F499" i="2"/>
  <c r="E500" i="2"/>
  <c r="F501" i="2"/>
  <c r="G501" i="2"/>
  <c r="D502" i="2"/>
  <c r="F502" i="2"/>
  <c r="G503" i="2"/>
  <c r="F504" i="2"/>
  <c r="G507" i="2"/>
  <c r="D507" i="2"/>
  <c r="E507" i="2"/>
  <c r="F507" i="2"/>
  <c r="G508" i="2"/>
  <c r="F510" i="2"/>
  <c r="F511" i="2"/>
  <c r="D511" i="2"/>
  <c r="G511" i="2"/>
  <c r="D512" i="2"/>
  <c r="G513" i="2"/>
  <c r="D514" i="2"/>
  <c r="D515" i="2"/>
  <c r="E515" i="2"/>
  <c r="F515" i="2"/>
  <c r="G515" i="2"/>
  <c r="G516" i="2"/>
  <c r="D517" i="2"/>
  <c r="E517" i="2"/>
  <c r="F517" i="2"/>
  <c r="F519" i="2"/>
  <c r="D519" i="2"/>
  <c r="G519" i="2"/>
  <c r="E520" i="2"/>
  <c r="F521" i="2"/>
  <c r="D521" i="2"/>
  <c r="G521" i="2"/>
  <c r="E523" i="2"/>
  <c r="D524" i="2"/>
  <c r="E525" i="2"/>
  <c r="F527" i="2"/>
  <c r="E527" i="2"/>
  <c r="G527" i="2"/>
  <c r="F529" i="2"/>
  <c r="D529" i="2"/>
  <c r="G529" i="2"/>
  <c r="D530" i="2"/>
  <c r="D531" i="2"/>
  <c r="F531" i="2"/>
  <c r="G531" i="2"/>
  <c r="E532" i="2"/>
  <c r="E533" i="2"/>
  <c r="D534" i="2"/>
  <c r="F534" i="2"/>
  <c r="G534" i="2"/>
  <c r="F538" i="2"/>
  <c r="D538" i="2"/>
  <c r="E538" i="2"/>
  <c r="D539" i="2"/>
  <c r="G540" i="2"/>
  <c r="E541" i="2"/>
  <c r="E542" i="2"/>
  <c r="D542" i="2"/>
  <c r="F542" i="2"/>
  <c r="G542" i="2"/>
  <c r="D545" i="2"/>
  <c r="F545" i="2"/>
  <c r="F546" i="2"/>
  <c r="D546" i="2"/>
  <c r="E546" i="2"/>
  <c r="E547" i="2"/>
  <c r="G548" i="2"/>
  <c r="E550" i="2"/>
  <c r="F550" i="2"/>
  <c r="G550" i="2"/>
  <c r="F553" i="2"/>
  <c r="D553" i="2"/>
  <c r="G556" i="2"/>
  <c r="G557" i="2"/>
  <c r="D558" i="2"/>
  <c r="F558" i="2"/>
  <c r="G558" i="2"/>
  <c r="D563" i="2"/>
  <c r="E563" i="2"/>
  <c r="F563" i="2"/>
  <c r="G563" i="2"/>
  <c r="D565" i="2"/>
  <c r="E565" i="2"/>
  <c r="G565" i="2"/>
  <c r="D569" i="2"/>
  <c r="F569" i="2"/>
  <c r="F570" i="2"/>
  <c r="D570" i="2"/>
  <c r="E570" i="2"/>
  <c r="D571" i="2"/>
  <c r="E571" i="2"/>
  <c r="F571" i="2"/>
  <c r="G571" i="2"/>
  <c r="G572" i="2"/>
  <c r="D573" i="2"/>
  <c r="E573" i="2"/>
  <c r="G573" i="2"/>
  <c r="F575" i="2"/>
  <c r="D575" i="2"/>
  <c r="E575" i="2"/>
  <c r="D577" i="2"/>
  <c r="F577" i="2"/>
  <c r="F578" i="2"/>
  <c r="D578" i="2"/>
  <c r="E578" i="2"/>
  <c r="E579" i="2"/>
  <c r="F579" i="2"/>
  <c r="G579" i="2"/>
  <c r="G580" i="2"/>
  <c r="D581" i="2"/>
  <c r="E581" i="2"/>
  <c r="G581" i="2"/>
  <c r="D582" i="2"/>
  <c r="D583" i="2"/>
  <c r="F586" i="2"/>
  <c r="D586" i="2"/>
  <c r="E586" i="2"/>
  <c r="F587" i="2"/>
  <c r="G587" i="2"/>
  <c r="D590" i="2"/>
  <c r="F590" i="2"/>
  <c r="G590" i="2"/>
  <c r="E591" i="2"/>
  <c r="F593" i="2"/>
  <c r="F594" i="2"/>
  <c r="D594" i="2"/>
  <c r="E594" i="2"/>
  <c r="E595" i="2"/>
  <c r="E597" i="2"/>
  <c r="D598" i="2"/>
  <c r="F598" i="2"/>
  <c r="G598" i="2"/>
  <c r="D599" i="2"/>
  <c r="D601" i="2"/>
  <c r="F601" i="2"/>
  <c r="E602" i="2"/>
  <c r="G603" i="2"/>
  <c r="D603" i="2"/>
  <c r="E603" i="2"/>
  <c r="F603" i="2"/>
  <c r="G604" i="2"/>
  <c r="D605" i="2"/>
  <c r="E605" i="2"/>
  <c r="G605" i="2"/>
  <c r="E606" i="2"/>
  <c r="D606" i="2"/>
  <c r="F606" i="2"/>
  <c r="G606" i="2"/>
  <c r="D607" i="2"/>
  <c r="E610" i="2"/>
  <c r="G611" i="2"/>
  <c r="D611" i="2"/>
  <c r="E611" i="2"/>
  <c r="F611" i="2"/>
  <c r="G612" i="2"/>
  <c r="D613" i="2"/>
  <c r="E613" i="2"/>
  <c r="G613" i="2"/>
  <c r="E614" i="2"/>
  <c r="D614" i="2"/>
  <c r="F614" i="2"/>
  <c r="G614" i="2"/>
  <c r="D615" i="2"/>
  <c r="F617" i="2"/>
  <c r="D617" i="2"/>
  <c r="D619" i="2"/>
  <c r="G620" i="2"/>
  <c r="E621" i="2"/>
  <c r="F622" i="2"/>
  <c r="G622" i="2"/>
  <c r="F623" i="2"/>
  <c r="D623" i="2"/>
  <c r="E623" i="2"/>
  <c r="E625" i="2"/>
  <c r="D625" i="2"/>
  <c r="F625" i="2"/>
  <c r="G625" i="2"/>
  <c r="E626" i="2"/>
  <c r="F626" i="2"/>
  <c r="G627" i="2"/>
  <c r="D627" i="2"/>
  <c r="E627" i="2"/>
  <c r="F627" i="2"/>
  <c r="D628" i="2"/>
  <c r="E628" i="2"/>
  <c r="G628" i="2"/>
  <c r="G629" i="2"/>
  <c r="D632" i="2"/>
  <c r="F632" i="2"/>
  <c r="G634" i="2"/>
  <c r="F635" i="2"/>
  <c r="D636" i="2"/>
  <c r="E636" i="2"/>
  <c r="F637" i="2"/>
  <c r="G637" i="2"/>
  <c r="D638" i="2"/>
  <c r="F638" i="2"/>
  <c r="F642" i="2"/>
  <c r="E642" i="2"/>
  <c r="G642" i="2"/>
  <c r="G643" i="2"/>
  <c r="F647" i="2"/>
  <c r="D647" i="2"/>
  <c r="G647" i="2"/>
  <c r="D648" i="2"/>
  <c r="E650" i="2"/>
  <c r="E651" i="2"/>
  <c r="F651" i="2"/>
  <c r="G651" i="2"/>
  <c r="E653" i="2"/>
  <c r="F655" i="2"/>
  <c r="D655" i="2"/>
  <c r="G655" i="2"/>
  <c r="E657" i="2"/>
  <c r="G657" i="2"/>
  <c r="F658" i="2"/>
  <c r="G658" i="2"/>
  <c r="E659" i="2"/>
  <c r="F659" i="2"/>
  <c r="G659" i="2"/>
  <c r="D663" i="2"/>
  <c r="E663" i="2"/>
  <c r="G664" i="2"/>
  <c r="E665" i="2"/>
  <c r="F665" i="2"/>
  <c r="G665" i="2"/>
  <c r="E666" i="2"/>
  <c r="E667" i="2"/>
  <c r="F667" i="2"/>
  <c r="G668" i="2"/>
  <c r="E669" i="2"/>
  <c r="D670" i="2"/>
  <c r="E670" i="2"/>
  <c r="F670" i="2"/>
  <c r="D673" i="2"/>
  <c r="D674" i="2"/>
  <c r="E674" i="2"/>
  <c r="F675" i="2"/>
  <c r="F677" i="2"/>
  <c r="D677" i="2"/>
  <c r="E677" i="2"/>
  <c r="G677" i="2"/>
  <c r="D678" i="2"/>
  <c r="E678" i="2"/>
  <c r="F678" i="2"/>
  <c r="G678" i="2"/>
  <c r="G680" i="2"/>
  <c r="D681" i="2"/>
  <c r="F683" i="2"/>
  <c r="D684" i="2"/>
  <c r="F684" i="2"/>
  <c r="G684" i="2"/>
  <c r="D685" i="2"/>
  <c r="D686" i="2"/>
  <c r="F686" i="2"/>
  <c r="G686" i="2"/>
  <c r="G687" i="2"/>
  <c r="F687" i="2"/>
  <c r="D689" i="2"/>
  <c r="D692" i="2"/>
  <c r="F692" i="2"/>
  <c r="G692" i="2"/>
  <c r="D694" i="2"/>
  <c r="E694" i="2"/>
  <c r="F694" i="2"/>
  <c r="G694" i="2"/>
  <c r="F695" i="2"/>
  <c r="G695" i="2"/>
  <c r="G696" i="2"/>
  <c r="E698" i="2"/>
  <c r="E699" i="2"/>
  <c r="F699" i="2"/>
  <c r="G700" i="2"/>
  <c r="F701" i="2"/>
  <c r="D701" i="2"/>
  <c r="E701" i="2"/>
  <c r="G701" i="2"/>
  <c r="G702" i="2"/>
  <c r="D706" i="2"/>
  <c r="E706" i="2"/>
  <c r="F707" i="2"/>
  <c r="E707" i="2"/>
  <c r="E708" i="2"/>
  <c r="D708" i="2"/>
  <c r="F708" i="2"/>
  <c r="G708" i="2"/>
  <c r="F709" i="2"/>
  <c r="D709" i="2"/>
  <c r="E709" i="2"/>
  <c r="G709" i="2"/>
  <c r="G710" i="2"/>
  <c r="G711" i="2"/>
  <c r="F711" i="2"/>
  <c r="G712" i="2"/>
  <c r="D713" i="2"/>
  <c r="F715" i="2"/>
  <c r="D716" i="2"/>
  <c r="F716" i="2"/>
  <c r="F717" i="2"/>
  <c r="D717" i="2"/>
  <c r="E717" i="2"/>
  <c r="G717" i="2"/>
  <c r="F718" i="2"/>
  <c r="G719" i="2"/>
  <c r="F719" i="2"/>
  <c r="E721" i="2"/>
  <c r="D721" i="2"/>
  <c r="F721" i="2"/>
  <c r="G721" i="2"/>
  <c r="D724" i="2"/>
  <c r="F725" i="2"/>
  <c r="D725" i="2"/>
  <c r="E725" i="2"/>
  <c r="G725" i="2"/>
  <c r="G728" i="2"/>
  <c r="E729" i="2"/>
  <c r="D729" i="2"/>
  <c r="F729" i="2"/>
  <c r="G729" i="2"/>
  <c r="F731" i="2"/>
  <c r="D732" i="2"/>
  <c r="F733" i="2"/>
  <c r="D733" i="2"/>
  <c r="E733" i="2"/>
  <c r="G733" i="2"/>
  <c r="F734" i="2"/>
  <c r="G734" i="2"/>
  <c r="D737" i="2"/>
  <c r="F737" i="2"/>
  <c r="G737" i="2"/>
  <c r="F739" i="2"/>
  <c r="E739" i="2"/>
  <c r="D740" i="2"/>
  <c r="F740" i="2"/>
  <c r="F741" i="2"/>
  <c r="D741" i="2"/>
  <c r="E741" i="2"/>
  <c r="G741" i="2"/>
  <c r="F742" i="2"/>
  <c r="G742" i="2"/>
  <c r="F743" i="2"/>
  <c r="G743" i="2"/>
  <c r="G744" i="2"/>
  <c r="G745" i="2"/>
  <c r="E747" i="2"/>
  <c r="F747" i="2"/>
  <c r="G748" i="2"/>
  <c r="F749" i="2"/>
  <c r="D749" i="2"/>
  <c r="G749" i="2"/>
  <c r="E750" i="2"/>
  <c r="F750" i="2"/>
  <c r="G750" i="2"/>
  <c r="D753" i="2"/>
  <c r="F753" i="2"/>
  <c r="G753" i="2"/>
  <c r="E754" i="2"/>
  <c r="G756" i="2"/>
  <c r="G757" i="2"/>
  <c r="D758" i="2"/>
  <c r="E758" i="2"/>
  <c r="F758" i="2"/>
  <c r="G758" i="2"/>
  <c r="F760" i="2"/>
  <c r="D761" i="2"/>
  <c r="D762" i="2"/>
  <c r="E762" i="2"/>
  <c r="F765" i="2"/>
  <c r="D765" i="2"/>
  <c r="G765" i="2"/>
  <c r="F766" i="2"/>
  <c r="D770" i="2"/>
  <c r="E770" i="2"/>
  <c r="E772" i="2"/>
  <c r="D772" i="2"/>
  <c r="G772" i="2"/>
  <c r="D773" i="2"/>
  <c r="E773" i="2"/>
  <c r="D774" i="2"/>
  <c r="E774" i="2"/>
  <c r="F774" i="2"/>
  <c r="G774" i="2"/>
  <c r="D777" i="2"/>
  <c r="D778" i="2"/>
  <c r="E778" i="2"/>
  <c r="D781" i="2"/>
  <c r="E781" i="2"/>
  <c r="D782" i="2"/>
  <c r="F782" i="2"/>
  <c r="G782" i="2"/>
  <c r="D785" i="2"/>
  <c r="D788" i="2"/>
  <c r="G788" i="2"/>
  <c r="D790" i="2"/>
  <c r="E790" i="2"/>
  <c r="F790" i="2"/>
  <c r="G790" i="2"/>
  <c r="E791" i="2"/>
  <c r="G792" i="2"/>
  <c r="D793" i="2"/>
  <c r="D794" i="2"/>
  <c r="E794" i="2"/>
  <c r="F797" i="2"/>
  <c r="D797" i="2"/>
  <c r="G797" i="2"/>
  <c r="D798" i="2"/>
  <c r="E798" i="2"/>
  <c r="F798" i="2"/>
  <c r="G798" i="2"/>
  <c r="G799" i="2"/>
  <c r="D802" i="2"/>
  <c r="E802" i="2"/>
  <c r="D804" i="2"/>
  <c r="G804" i="2"/>
  <c r="D805" i="2"/>
  <c r="E806" i="2"/>
  <c r="F806" i="2"/>
  <c r="G806" i="2"/>
  <c r="F808" i="2"/>
  <c r="D809" i="2"/>
  <c r="F809" i="2"/>
  <c r="D810" i="2"/>
  <c r="E810" i="2"/>
  <c r="F811" i="2"/>
  <c r="D813" i="2"/>
  <c r="F814" i="2"/>
  <c r="D817" i="2"/>
  <c r="F817" i="2"/>
  <c r="E818" i="2"/>
  <c r="G820" i="2"/>
  <c r="E821" i="2"/>
  <c r="D822" i="2"/>
  <c r="E822" i="2"/>
  <c r="F822" i="2"/>
  <c r="G824" i="2"/>
  <c r="F824" i="2"/>
  <c r="E826" i="2"/>
  <c r="F829" i="2"/>
  <c r="D829" i="2"/>
  <c r="G829" i="2"/>
  <c r="D830" i="2"/>
  <c r="E830" i="2"/>
  <c r="F830" i="2"/>
  <c r="G830" i="2"/>
  <c r="G831" i="2"/>
  <c r="D833" i="2"/>
  <c r="D834" i="2"/>
  <c r="E834" i="2"/>
  <c r="E836" i="2"/>
  <c r="D836" i="2"/>
  <c r="G836" i="2"/>
  <c r="D838" i="2"/>
  <c r="E838" i="2"/>
  <c r="F838" i="2"/>
  <c r="G838" i="2"/>
  <c r="D841" i="2"/>
  <c r="E842" i="2"/>
  <c r="D845" i="2"/>
  <c r="E846" i="2"/>
  <c r="F846" i="2"/>
  <c r="D849" i="2"/>
  <c r="D852" i="2"/>
  <c r="G852" i="2"/>
  <c r="D853" i="2"/>
  <c r="E853" i="2"/>
  <c r="D854" i="2"/>
  <c r="E854" i="2"/>
  <c r="F854" i="2"/>
  <c r="D858" i="2"/>
  <c r="D861" i="2"/>
  <c r="D862" i="2"/>
  <c r="E862" i="2"/>
  <c r="F862" i="2"/>
  <c r="F863" i="2"/>
  <c r="G863" i="2"/>
  <c r="G865" i="2"/>
  <c r="D866" i="2"/>
  <c r="E866" i="2"/>
  <c r="D868" i="2"/>
  <c r="G868" i="2"/>
  <c r="D869" i="2"/>
  <c r="E870" i="2"/>
  <c r="G870" i="2"/>
  <c r="D873" i="2"/>
  <c r="E877" i="2"/>
  <c r="D877" i="2"/>
  <c r="D878" i="2"/>
  <c r="E878" i="2"/>
  <c r="F878" i="2"/>
  <c r="G878" i="2"/>
  <c r="D881" i="2"/>
  <c r="E884" i="2"/>
  <c r="D884" i="2"/>
  <c r="G884" i="2"/>
  <c r="E885" i="2"/>
  <c r="D886" i="2"/>
  <c r="E886" i="2"/>
  <c r="F886" i="2"/>
  <c r="G886" i="2"/>
  <c r="E887" i="2"/>
  <c r="F887" i="2"/>
  <c r="G888" i="2"/>
  <c r="F888" i="2"/>
  <c r="D890" i="2"/>
  <c r="E890" i="2"/>
  <c r="G892" i="2"/>
  <c r="E893" i="2"/>
  <c r="D894" i="2"/>
  <c r="E894" i="2"/>
  <c r="F894" i="2"/>
  <c r="G894" i="2"/>
  <c r="G895" i="2"/>
  <c r="E896" i="2"/>
  <c r="F896" i="2"/>
  <c r="E897" i="2"/>
  <c r="D897" i="2"/>
  <c r="F897" i="2"/>
  <c r="G897" i="2"/>
  <c r="G900" i="2"/>
  <c r="E901" i="2"/>
  <c r="D904" i="2"/>
  <c r="F904" i="2"/>
  <c r="G904" i="2"/>
  <c r="F905" i="2"/>
  <c r="F907" i="2"/>
  <c r="E907" i="2"/>
  <c r="E911" i="2"/>
  <c r="D912" i="2"/>
  <c r="F912" i="2"/>
  <c r="G912" i="2"/>
  <c r="D913" i="2"/>
  <c r="F913" i="2"/>
  <c r="D914" i="2"/>
  <c r="E914" i="2"/>
  <c r="F915" i="2"/>
  <c r="E915" i="2"/>
  <c r="E917" i="2"/>
  <c r="D917" i="2"/>
  <c r="D918" i="2"/>
  <c r="E918" i="2"/>
  <c r="F918" i="2"/>
  <c r="G918" i="2"/>
  <c r="F920" i="2"/>
  <c r="E922" i="2"/>
  <c r="D922" i="2"/>
  <c r="F923" i="2"/>
  <c r="E923" i="2"/>
  <c r="G924" i="2"/>
  <c r="D925" i="2"/>
  <c r="E925" i="2"/>
  <c r="F926" i="2"/>
  <c r="D927" i="2"/>
  <c r="G927" i="2"/>
  <c r="D928" i="2"/>
  <c r="F928" i="2"/>
  <c r="G928" i="2"/>
  <c r="E930" i="2"/>
  <c r="G932" i="2"/>
  <c r="D934" i="2"/>
  <c r="E934" i="2"/>
  <c r="G934" i="2"/>
  <c r="D936" i="2"/>
  <c r="F936" i="2"/>
  <c r="G936" i="2"/>
  <c r="G937" i="2"/>
  <c r="E938" i="2"/>
  <c r="D938" i="2"/>
  <c r="D942" i="2"/>
  <c r="F943" i="2"/>
  <c r="D943" i="2"/>
  <c r="G943" i="2"/>
  <c r="E945" i="2"/>
  <c r="F945" i="2"/>
  <c r="G945" i="2"/>
  <c r="D946" i="2"/>
  <c r="E946" i="2"/>
  <c r="F947" i="2"/>
  <c r="E947" i="2"/>
  <c r="G948" i="2"/>
  <c r="D949" i="2"/>
  <c r="E949" i="2"/>
  <c r="D951" i="2"/>
  <c r="E951" i="2"/>
  <c r="D953" i="2"/>
  <c r="G953" i="2"/>
  <c r="F955" i="2"/>
  <c r="D956" i="2"/>
  <c r="E956" i="2"/>
  <c r="F956" i="2"/>
  <c r="D958" i="2"/>
  <c r="E958" i="2"/>
  <c r="F958" i="2"/>
  <c r="G958" i="2"/>
  <c r="D959" i="2"/>
  <c r="E959" i="2"/>
  <c r="D961" i="2"/>
  <c r="G963" i="2"/>
  <c r="D963" i="2"/>
  <c r="E963" i="2"/>
  <c r="F963" i="2"/>
  <c r="E964" i="2"/>
  <c r="F964" i="2"/>
  <c r="F965" i="2"/>
  <c r="D965" i="2"/>
  <c r="E965" i="2"/>
  <c r="G965" i="2"/>
  <c r="D966" i="2"/>
  <c r="E966" i="2"/>
  <c r="F966" i="2"/>
  <c r="G966" i="2"/>
  <c r="D969" i="2"/>
  <c r="F969" i="2"/>
  <c r="F970" i="2"/>
  <c r="D970" i="2"/>
  <c r="G970" i="2"/>
  <c r="G971" i="2"/>
  <c r="E971" i="2"/>
  <c r="F971" i="2"/>
  <c r="E973" i="2"/>
  <c r="D973" i="2"/>
  <c r="D974" i="2"/>
  <c r="F974" i="2"/>
  <c r="E975" i="2"/>
  <c r="D975" i="2"/>
  <c r="F975" i="2"/>
  <c r="G975" i="2"/>
  <c r="D976" i="2"/>
  <c r="E976" i="2"/>
  <c r="F976" i="2"/>
  <c r="G977" i="2"/>
  <c r="E978" i="2"/>
  <c r="D978" i="2"/>
  <c r="E979" i="2"/>
  <c r="F979" i="2"/>
  <c r="F980" i="2"/>
  <c r="D980" i="2"/>
  <c r="E980" i="2"/>
  <c r="G980" i="2"/>
  <c r="D982" i="2"/>
  <c r="E982" i="2"/>
  <c r="F982" i="2"/>
  <c r="G982" i="2"/>
  <c r="D983" i="2"/>
  <c r="E983" i="2"/>
  <c r="F983" i="2"/>
  <c r="G983" i="2"/>
  <c r="F984" i="2"/>
  <c r="E985" i="2"/>
  <c r="D985" i="2"/>
  <c r="G985" i="2"/>
  <c r="D988" i="2"/>
  <c r="E988" i="2"/>
  <c r="G989" i="2"/>
  <c r="G990" i="2"/>
  <c r="D990" i="2"/>
  <c r="E990" i="2"/>
  <c r="F990" i="2"/>
  <c r="D991" i="2"/>
  <c r="E991" i="2"/>
  <c r="F991" i="2"/>
  <c r="G992" i="2"/>
  <c r="E993" i="2"/>
  <c r="D993" i="2"/>
  <c r="F993" i="2"/>
  <c r="G993" i="2"/>
  <c r="G994" i="2"/>
  <c r="G996" i="2"/>
  <c r="F996" i="2"/>
  <c r="E997" i="2"/>
  <c r="F998" i="2"/>
  <c r="D998" i="2"/>
  <c r="G998" i="2"/>
  <c r="D1000" i="2"/>
  <c r="E1000" i="2"/>
  <c r="G1000" i="2"/>
  <c r="E1001" i="2"/>
  <c r="F1001" i="2"/>
  <c r="G1001" i="2"/>
  <c r="E1004" i="2"/>
  <c r="D1004" i="2"/>
  <c r="F1004" i="2"/>
  <c r="G1004" i="2"/>
  <c r="E1005" i="2"/>
  <c r="D1006" i="2"/>
  <c r="G1006" i="2"/>
  <c r="E1008" i="2"/>
  <c r="F1008" i="2"/>
  <c r="F1009" i="2"/>
  <c r="G1009" i="2"/>
  <c r="D1012" i="2"/>
  <c r="E1012" i="2"/>
  <c r="F1012" i="2"/>
  <c r="G1012" i="2"/>
  <c r="E1013" i="2"/>
  <c r="F1013" i="2"/>
  <c r="G1014" i="2"/>
  <c r="D1014" i="2"/>
  <c r="E1014" i="2"/>
  <c r="F1014" i="2"/>
  <c r="F1015" i="2"/>
  <c r="D1015" i="2"/>
  <c r="E1015" i="2"/>
  <c r="G1015" i="2"/>
  <c r="D1019" i="2"/>
  <c r="D1020" i="2"/>
  <c r="E1020" i="2"/>
  <c r="F1020" i="2"/>
  <c r="G1021" i="2"/>
  <c r="D1022" i="2"/>
  <c r="E1022" i="2"/>
  <c r="F1022" i="2"/>
  <c r="G1022" i="2"/>
  <c r="D1023" i="2"/>
  <c r="E1023" i="2"/>
  <c r="E1024" i="2"/>
  <c r="F1024" i="2"/>
  <c r="F1026" i="2"/>
  <c r="D1026" i="2"/>
  <c r="E1026" i="2"/>
  <c r="G1026" i="2"/>
  <c r="D1027" i="2"/>
  <c r="E1027" i="2"/>
  <c r="F1027" i="2"/>
  <c r="F1028" i="2"/>
  <c r="G1028" i="2"/>
  <c r="G1029" i="2"/>
  <c r="G1030" i="2"/>
  <c r="D1030" i="2"/>
  <c r="E1030" i="2"/>
  <c r="F1030" i="2"/>
  <c r="F1032" i="2"/>
  <c r="E1032" i="2"/>
  <c r="D1033" i="2"/>
  <c r="F1033" i="2"/>
  <c r="E1034" i="2"/>
  <c r="G1034" i="2"/>
  <c r="E1035" i="2"/>
  <c r="F1036" i="2"/>
  <c r="G1036" i="2"/>
  <c r="G1037" i="2"/>
  <c r="F1038" i="2"/>
  <c r="E1040" i="2"/>
  <c r="F1040" i="2"/>
  <c r="F1042" i="2"/>
  <c r="D1042" i="2"/>
  <c r="E1042" i="2"/>
  <c r="G1042" i="2"/>
  <c r="F1044" i="2"/>
  <c r="G1044" i="2"/>
  <c r="G1045" i="2"/>
  <c r="D1047" i="2"/>
  <c r="E1047" i="2"/>
  <c r="E1049" i="2"/>
  <c r="D1049" i="2"/>
  <c r="F1049" i="2"/>
  <c r="G1049" i="2"/>
  <c r="E1050" i="2"/>
  <c r="D1051" i="2"/>
  <c r="E1051" i="2"/>
  <c r="F1051" i="2"/>
  <c r="G1053" i="2"/>
  <c r="D1054" i="2"/>
  <c r="E1055" i="2"/>
  <c r="E1057" i="2"/>
  <c r="D1057" i="2"/>
  <c r="F1057" i="2"/>
  <c r="G1057" i="2"/>
  <c r="D1058" i="2"/>
  <c r="D1059" i="2"/>
  <c r="E1059" i="2"/>
  <c r="F1059" i="2"/>
  <c r="F1060" i="2"/>
  <c r="G1060" i="2"/>
  <c r="G1061" i="2"/>
  <c r="E1062" i="2"/>
  <c r="D1062" i="2"/>
  <c r="E1063" i="2"/>
  <c r="F1064" i="2"/>
  <c r="E1064" i="2"/>
  <c r="D1065" i="2"/>
  <c r="G1065" i="2"/>
  <c r="F1067" i="2"/>
  <c r="G1068" i="2"/>
  <c r="F1068" i="2"/>
  <c r="G1069" i="2"/>
  <c r="G1070" i="2"/>
  <c r="D1070" i="2"/>
  <c r="E1070" i="2"/>
  <c r="F1070" i="2"/>
  <c r="D1071" i="2"/>
  <c r="E1071" i="2"/>
  <c r="F1072" i="2"/>
  <c r="E1072" i="2"/>
  <c r="E1073" i="2"/>
  <c r="D1073" i="2"/>
  <c r="F1073" i="2"/>
  <c r="G1073" i="2"/>
  <c r="F1075" i="2"/>
  <c r="G1077" i="2"/>
  <c r="D1078" i="2"/>
  <c r="D1079" i="2"/>
  <c r="E1079" i="2"/>
  <c r="E1080" i="2"/>
  <c r="F1080" i="2"/>
  <c r="E1081" i="2"/>
  <c r="D1081" i="2"/>
  <c r="F1081" i="2"/>
  <c r="G1081" i="2"/>
  <c r="F1082" i="2"/>
  <c r="D1082" i="2"/>
  <c r="E1082" i="2"/>
  <c r="G1082" i="2"/>
  <c r="E1083" i="2"/>
  <c r="G1084" i="2"/>
  <c r="F1084" i="2"/>
  <c r="G1085" i="2"/>
  <c r="D1086" i="2"/>
  <c r="E1086" i="2"/>
  <c r="F1086" i="2"/>
  <c r="G1086" i="2"/>
  <c r="D1087" i="2"/>
  <c r="F1088" i="2"/>
  <c r="E1088" i="2"/>
  <c r="F1089" i="2"/>
  <c r="G1089" i="2"/>
  <c r="D1091" i="2"/>
  <c r="E1091" i="2"/>
  <c r="F1091" i="2"/>
  <c r="G1093" i="2"/>
  <c r="D1094" i="2"/>
  <c r="D1095" i="2"/>
  <c r="E1095" i="2"/>
  <c r="E1097" i="2"/>
  <c r="D1097" i="2"/>
  <c r="F1097" i="2"/>
  <c r="G1097" i="2"/>
  <c r="D1099" i="2"/>
  <c r="F1099" i="2"/>
  <c r="G1100" i="2"/>
  <c r="F1100" i="2"/>
  <c r="G1101" i="2"/>
  <c r="E1102" i="2"/>
  <c r="F1102" i="2"/>
  <c r="D1103" i="2"/>
  <c r="E1103" i="2"/>
  <c r="E1104" i="2"/>
  <c r="F1104" i="2"/>
  <c r="D1105" i="2"/>
  <c r="F1105" i="2"/>
  <c r="D1106" i="2"/>
  <c r="F1107" i="2"/>
  <c r="G1108" i="2"/>
  <c r="F1108" i="2"/>
  <c r="G1109" i="2"/>
  <c r="G1110" i="2"/>
  <c r="D1110" i="2"/>
  <c r="E1110" i="2"/>
  <c r="F1110" i="2"/>
  <c r="D1111" i="2"/>
  <c r="E1111" i="2"/>
  <c r="E1112" i="2"/>
  <c r="F1112" i="2"/>
  <c r="E1113" i="2"/>
  <c r="D1113" i="2"/>
  <c r="F1113" i="2"/>
  <c r="G1113" i="2"/>
  <c r="D1114" i="2"/>
  <c r="E1114" i="2"/>
  <c r="D1115" i="2"/>
  <c r="E1115" i="2"/>
  <c r="F1115" i="2"/>
  <c r="G1116" i="2"/>
  <c r="F1116" i="2"/>
  <c r="G1117" i="2"/>
  <c r="F1118" i="2"/>
  <c r="D1118" i="2"/>
  <c r="E1118" i="2"/>
  <c r="D1119" i="2"/>
  <c r="E1119" i="2"/>
  <c r="E1120" i="2"/>
  <c r="F1120" i="2"/>
  <c r="F1122" i="2"/>
  <c r="D1122" i="2"/>
  <c r="E1122" i="2"/>
  <c r="G1122" i="2"/>
  <c r="F1123" i="2"/>
  <c r="F1124" i="2"/>
  <c r="G1124" i="2"/>
  <c r="G1125" i="2"/>
  <c r="F1126" i="2"/>
  <c r="G1126" i="2"/>
  <c r="E1128" i="2"/>
  <c r="F1128" i="2"/>
  <c r="D1130" i="2"/>
  <c r="G1132" i="2"/>
  <c r="F1132" i="2"/>
  <c r="G1133" i="2"/>
  <c r="D1134" i="2"/>
  <c r="E1134" i="2"/>
  <c r="F1134" i="2"/>
  <c r="G1134" i="2"/>
  <c r="D1135" i="2"/>
  <c r="E1135" i="2"/>
  <c r="E1136" i="2"/>
  <c r="F1136" i="2"/>
  <c r="E1137" i="2"/>
  <c r="D1137" i="2"/>
  <c r="F1137" i="2"/>
  <c r="G1137" i="2"/>
  <c r="D1138" i="2"/>
  <c r="G1138" i="2"/>
  <c r="F1139" i="2"/>
  <c r="F1140" i="2"/>
  <c r="G1140" i="2"/>
  <c r="G1141" i="2"/>
  <c r="E1142" i="2"/>
  <c r="D1142" i="2"/>
  <c r="F1142" i="2"/>
  <c r="G1142" i="2"/>
  <c r="E1144" i="2"/>
  <c r="F1144" i="2"/>
  <c r="D1145" i="2"/>
  <c r="F1146" i="2"/>
  <c r="D1146" i="2"/>
  <c r="E1146" i="2"/>
  <c r="G1146" i="2"/>
  <c r="F1148" i="2"/>
  <c r="G1148" i="2"/>
  <c r="G1149" i="2"/>
  <c r="D1150" i="2"/>
  <c r="E1150" i="2"/>
  <c r="F1150" i="2"/>
  <c r="G1150" i="2"/>
  <c r="E1152" i="2"/>
  <c r="F1152" i="2"/>
  <c r="D1154" i="2"/>
  <c r="D1155" i="2"/>
  <c r="E1155" i="2"/>
  <c r="F1155" i="2"/>
  <c r="F1156" i="2"/>
  <c r="G1156" i="2"/>
  <c r="G1157" i="2"/>
  <c r="G1158" i="2"/>
  <c r="D1158" i="2"/>
  <c r="F1158" i="2"/>
  <c r="F1160" i="2"/>
  <c r="E1160" i="2"/>
  <c r="G1161" i="2"/>
  <c r="E1162" i="2"/>
  <c r="G1162" i="2"/>
  <c r="F1163" i="2"/>
  <c r="F1164" i="2"/>
  <c r="G1164" i="2"/>
  <c r="G1165" i="2"/>
  <c r="D1166" i="2"/>
  <c r="E1166" i="2"/>
  <c r="F1166" i="2"/>
  <c r="G1166" i="2"/>
  <c r="E1168" i="2"/>
  <c r="F1168" i="2"/>
  <c r="D1170" i="2"/>
  <c r="G1172" i="2"/>
  <c r="F1172" i="2"/>
  <c r="G1173" i="2"/>
  <c r="D1174" i="2"/>
  <c r="E1174" i="2"/>
  <c r="F1174" i="2"/>
  <c r="G1174" i="2"/>
  <c r="E1175" i="2"/>
  <c r="D1175" i="2"/>
  <c r="E1176" i="2"/>
  <c r="F1176" i="2"/>
  <c r="F1177" i="2"/>
  <c r="D1177" i="2"/>
  <c r="D1178" i="2"/>
  <c r="E1178" i="2"/>
  <c r="E1179" i="2"/>
  <c r="D1180" i="2"/>
  <c r="F1182" i="2"/>
  <c r="E1183" i="2"/>
  <c r="D1183" i="2"/>
  <c r="F1183" i="2"/>
  <c r="G1183" i="2"/>
  <c r="F1184" i="2"/>
  <c r="E1185" i="2"/>
  <c r="D1185" i="2"/>
  <c r="F1185" i="2"/>
  <c r="G1185" i="2"/>
  <c r="F1186" i="2"/>
  <c r="D1186" i="2"/>
  <c r="E1186" i="2"/>
  <c r="G1186" i="2"/>
  <c r="F1189" i="2"/>
  <c r="D1189" i="2"/>
  <c r="E1189" i="2"/>
  <c r="G1189" i="2"/>
  <c r="D1190" i="2"/>
  <c r="E1190" i="2"/>
  <c r="F1190" i="2"/>
  <c r="G1190" i="2"/>
  <c r="F1191" i="2"/>
  <c r="D1192" i="2"/>
  <c r="E1192" i="2"/>
  <c r="F1192" i="2"/>
  <c r="D1193" i="2"/>
  <c r="F1193" i="2"/>
  <c r="D1194" i="2"/>
  <c r="E1194" i="2"/>
  <c r="F1195" i="2"/>
  <c r="D1196" i="2"/>
  <c r="F1196" i="2"/>
  <c r="D1198" i="2"/>
  <c r="E1198" i="2"/>
  <c r="F1198" i="2"/>
  <c r="G1198" i="2"/>
  <c r="D1200" i="2"/>
  <c r="E1200" i="2"/>
  <c r="F1200" i="2"/>
  <c r="D1202" i="2"/>
  <c r="F1203" i="2"/>
  <c r="E1204" i="2"/>
  <c r="D1204" i="2"/>
  <c r="F1204" i="2"/>
  <c r="G1204" i="2"/>
  <c r="D1205" i="2"/>
  <c r="F1206" i="2"/>
  <c r="D1206" i="2"/>
  <c r="E1206" i="2"/>
  <c r="G1206" i="2"/>
  <c r="F1207" i="2"/>
  <c r="D1208" i="2"/>
  <c r="F1208" i="2"/>
  <c r="F1209" i="2"/>
  <c r="F1210" i="2"/>
  <c r="D1210" i="2"/>
  <c r="E1210" i="2"/>
  <c r="G1210" i="2"/>
  <c r="F1211" i="2"/>
  <c r="E1212" i="2"/>
  <c r="D1212" i="2"/>
  <c r="F1212" i="2"/>
  <c r="G1212" i="2"/>
  <c r="D1213" i="2"/>
  <c r="G1213" i="2"/>
  <c r="E1215" i="2"/>
  <c r="D1215" i="2"/>
  <c r="F1215" i="2"/>
  <c r="G1215" i="2"/>
  <c r="E1216" i="2"/>
  <c r="E1217" i="2"/>
  <c r="D1217" i="2"/>
  <c r="F1217" i="2"/>
  <c r="G1217" i="2"/>
  <c r="E1218" i="2"/>
  <c r="G1218" i="2"/>
  <c r="F1221" i="2"/>
  <c r="D1221" i="2"/>
  <c r="E1221" i="2"/>
  <c r="F1222" i="2"/>
  <c r="D1223" i="2"/>
  <c r="G1223" i="2"/>
  <c r="D1224" i="2"/>
  <c r="E1224" i="2"/>
  <c r="F1224" i="2"/>
  <c r="F1225" i="2"/>
  <c r="G1225" i="2"/>
  <c r="F1226" i="2"/>
  <c r="D1226" i="2"/>
  <c r="E1226" i="2"/>
  <c r="G1226" i="2"/>
  <c r="D1229" i="2"/>
  <c r="E1230" i="2"/>
  <c r="D1230" i="2"/>
  <c r="F1230" i="2"/>
  <c r="G1230" i="2"/>
  <c r="D1232" i="2"/>
  <c r="E1232" i="2"/>
  <c r="G1232" i="2"/>
  <c r="G1233" i="2"/>
  <c r="F1236" i="2"/>
  <c r="D1237" i="2"/>
  <c r="D1238" i="2"/>
  <c r="E1238" i="2"/>
  <c r="F1238" i="2"/>
  <c r="G1238" i="2"/>
  <c r="G1239" i="2"/>
  <c r="D1240" i="2"/>
  <c r="F1240" i="2"/>
  <c r="G1240" i="2"/>
  <c r="F1242" i="2"/>
  <c r="D1242" i="2"/>
  <c r="E1242" i="2"/>
  <c r="D1244" i="2"/>
  <c r="E1244" i="2"/>
  <c r="G1244" i="2"/>
  <c r="D1246" i="2"/>
  <c r="E1246" i="2"/>
  <c r="F1246" i="2"/>
  <c r="G1246" i="2"/>
  <c r="E1247" i="2"/>
  <c r="G1247" i="2"/>
  <c r="E1248" i="2"/>
  <c r="F1248" i="2"/>
  <c r="D1250" i="2"/>
  <c r="E1250" i="2"/>
  <c r="F1251" i="2"/>
  <c r="G1253" i="2"/>
  <c r="G1256" i="2"/>
  <c r="F1256" i="2"/>
  <c r="F1257" i="2"/>
  <c r="G1258" i="2"/>
  <c r="F1260" i="2"/>
  <c r="E1260" i="2"/>
  <c r="G1261" i="2"/>
  <c r="G1266" i="2"/>
  <c r="D1267" i="2"/>
  <c r="E1267" i="2"/>
  <c r="G1268" i="2"/>
  <c r="D1269" i="2"/>
  <c r="E1269" i="2"/>
  <c r="D1271" i="2"/>
  <c r="F1274" i="2"/>
  <c r="D1274" i="2"/>
  <c r="E1274" i="2"/>
  <c r="G1274" i="2"/>
  <c r="F1275" i="2"/>
  <c r="E1275" i="2"/>
  <c r="F1276" i="2"/>
  <c r="D1276" i="2"/>
  <c r="E1276" i="2"/>
  <c r="G1276" i="2"/>
  <c r="D1278" i="2"/>
  <c r="E1278" i="2"/>
  <c r="F1278" i="2"/>
  <c r="G1278" i="2"/>
  <c r="D1279" i="2"/>
  <c r="E1279" i="2"/>
  <c r="F1279" i="2"/>
  <c r="G1279" i="2"/>
  <c r="E1281" i="2"/>
  <c r="D1281" i="2"/>
  <c r="G1281" i="2"/>
  <c r="D1282" i="2"/>
  <c r="E1282" i="2"/>
  <c r="D1284" i="2"/>
  <c r="E1284" i="2"/>
  <c r="G1285" i="2"/>
  <c r="G1287" i="2"/>
  <c r="E1287" i="2"/>
  <c r="F1287" i="2"/>
  <c r="E1289" i="2"/>
  <c r="D1289" i="2"/>
  <c r="F1289" i="2"/>
  <c r="G1289" i="2"/>
  <c r="G1291" i="2"/>
  <c r="D1291" i="2"/>
  <c r="E1291" i="2"/>
  <c r="D1294" i="2"/>
  <c r="E1294" i="2"/>
  <c r="F1294" i="2"/>
  <c r="G1294" i="2"/>
  <c r="D1296" i="2"/>
  <c r="E1296" i="2"/>
  <c r="G1296" i="2"/>
  <c r="D1299" i="2"/>
  <c r="E1299" i="2"/>
  <c r="F1300" i="2"/>
  <c r="G1300" i="2"/>
  <c r="D1301" i="2"/>
  <c r="E1301" i="2"/>
  <c r="D1302" i="2"/>
  <c r="E1302" i="2"/>
  <c r="F1302" i="2"/>
  <c r="G1302" i="2"/>
  <c r="D1304" i="2"/>
  <c r="E1304" i="2"/>
  <c r="F1304" i="2"/>
  <c r="G1304" i="2"/>
  <c r="F1306" i="2"/>
  <c r="D1306" i="2"/>
  <c r="E1306" i="2"/>
  <c r="F1307" i="2"/>
  <c r="D1308" i="2"/>
  <c r="E1308" i="2"/>
  <c r="F1308" i="2"/>
  <c r="G1308" i="2"/>
  <c r="D1310" i="2"/>
  <c r="E1310" i="2"/>
  <c r="F1310" i="2"/>
  <c r="G1310" i="2"/>
  <c r="G1311" i="2"/>
  <c r="D1312" i="2"/>
  <c r="F1312" i="2"/>
  <c r="G1312" i="2"/>
  <c r="G1315" i="2"/>
  <c r="F1315" i="2"/>
  <c r="G1316" i="2"/>
  <c r="D1316" i="2"/>
  <c r="E1316" i="2"/>
  <c r="F1316" i="2"/>
  <c r="D1318" i="2"/>
  <c r="E1318" i="2"/>
  <c r="F1318" i="2"/>
  <c r="E1319" i="2"/>
  <c r="D1319" i="2"/>
  <c r="G1323" i="2"/>
  <c r="D1323" i="2"/>
  <c r="E1323" i="2"/>
  <c r="F1323" i="2"/>
  <c r="F1325" i="2"/>
  <c r="D1325" i="2"/>
  <c r="E1325" i="2"/>
  <c r="G1325" i="2"/>
  <c r="G1327" i="2"/>
  <c r="D1329" i="2"/>
  <c r="F1329" i="2"/>
  <c r="G1332" i="2"/>
  <c r="E1335" i="2"/>
  <c r="F1335" i="2"/>
  <c r="G1335" i="2"/>
  <c r="D1336" i="2"/>
  <c r="E1336" i="2"/>
  <c r="F1336" i="2"/>
  <c r="G1337" i="2"/>
  <c r="E1338" i="2"/>
  <c r="F1339" i="2"/>
  <c r="E1339" i="2"/>
  <c r="G1340" i="2"/>
  <c r="F1342" i="2"/>
  <c r="G1342" i="2"/>
  <c r="D1343" i="2"/>
  <c r="E1344" i="2"/>
  <c r="F1344" i="2"/>
  <c r="D1350" i="2"/>
  <c r="E1350" i="2"/>
  <c r="F1350" i="2"/>
  <c r="G1350" i="2"/>
  <c r="F1351" i="2"/>
  <c r="G1352" i="2"/>
  <c r="D1355" i="2"/>
  <c r="G1357" i="2"/>
  <c r="D1357" i="2"/>
  <c r="E1357" i="2"/>
  <c r="F1357" i="2"/>
  <c r="D1358" i="2"/>
  <c r="E1358" i="2"/>
  <c r="F1358" i="2"/>
  <c r="G1358" i="2"/>
  <c r="F1361" i="2"/>
  <c r="G1361" i="2"/>
  <c r="E1363" i="2"/>
  <c r="E1364" i="2"/>
  <c r="D1364" i="2"/>
  <c r="F1364" i="2"/>
  <c r="G1364" i="2"/>
  <c r="G1366" i="2"/>
  <c r="D1366" i="2"/>
  <c r="E1366" i="2"/>
  <c r="F1366" i="2"/>
  <c r="G1367" i="2"/>
  <c r="E1368" i="2"/>
  <c r="F1368" i="2"/>
  <c r="G1369" i="2"/>
  <c r="F1369" i="2"/>
  <c r="F1370" i="2"/>
  <c r="D1370" i="2"/>
  <c r="E1370" i="2"/>
  <c r="E1372" i="2"/>
  <c r="D1372" i="2"/>
  <c r="E1373" i="2"/>
  <c r="F1373" i="2"/>
  <c r="F1375" i="2"/>
  <c r="D1375" i="2"/>
  <c r="E1375" i="2"/>
  <c r="G1375" i="2"/>
  <c r="F1380" i="2"/>
  <c r="F1384" i="2"/>
  <c r="E1385" i="2"/>
  <c r="D1385" i="2"/>
  <c r="F1385" i="2"/>
  <c r="G1386" i="2"/>
  <c r="E1388" i="2"/>
  <c r="D1388" i="2"/>
  <c r="E1389" i="2"/>
  <c r="F1389" i="2"/>
  <c r="D1390" i="2"/>
  <c r="D1391" i="2"/>
  <c r="E1392" i="2"/>
  <c r="F1392" i="2"/>
  <c r="G1393" i="2"/>
  <c r="D1395" i="2"/>
  <c r="E1395" i="2"/>
  <c r="F1395" i="2"/>
  <c r="G1395" i="2"/>
  <c r="D1396" i="2"/>
  <c r="D1398" i="2"/>
  <c r="F1399" i="2"/>
  <c r="D1399" i="2"/>
  <c r="E1400" i="2"/>
  <c r="F1400" i="2"/>
  <c r="D1403" i="2"/>
  <c r="E1403" i="2"/>
  <c r="F1403" i="2"/>
  <c r="G1403" i="2"/>
  <c r="E1406" i="2"/>
  <c r="D1406" i="2"/>
  <c r="F1406" i="2"/>
  <c r="G1406" i="2"/>
  <c r="F1407" i="2"/>
  <c r="D1407" i="2"/>
  <c r="E1407" i="2"/>
  <c r="G1407" i="2"/>
  <c r="D1408" i="2"/>
  <c r="G1410" i="2"/>
  <c r="D1411" i="2"/>
  <c r="E1411" i="2"/>
  <c r="F1411" i="2"/>
  <c r="G1411" i="2"/>
  <c r="E1412" i="2"/>
  <c r="E1413" i="2"/>
  <c r="F1413" i="2"/>
  <c r="F1415" i="2"/>
  <c r="D1415" i="2"/>
  <c r="E1415" i="2"/>
  <c r="G1415" i="2"/>
  <c r="G1416" i="2"/>
  <c r="D1416" i="2"/>
  <c r="E1416" i="2"/>
  <c r="F1416" i="2"/>
  <c r="G1417" i="2"/>
  <c r="G1418" i="2"/>
  <c r="D1419" i="2"/>
  <c r="E1419" i="2"/>
  <c r="E1420" i="2"/>
  <c r="D1420" i="2"/>
  <c r="E1422" i="2"/>
  <c r="F1422" i="2"/>
  <c r="G1422" i="2"/>
  <c r="E1423" i="2"/>
  <c r="G1423" i="2"/>
  <c r="D1424" i="2"/>
  <c r="E1424" i="2"/>
  <c r="G1426" i="2"/>
  <c r="F1427" i="2"/>
  <c r="G1427" i="2"/>
  <c r="D1428" i="2"/>
  <c r="E1428" i="2"/>
  <c r="F1429" i="2"/>
  <c r="E1429" i="2"/>
  <c r="F1431" i="2"/>
  <c r="D1431" i="2"/>
  <c r="E1431" i="2"/>
  <c r="G1431" i="2"/>
  <c r="F1437" i="2"/>
  <c r="E1438" i="2"/>
  <c r="D1438" i="2"/>
  <c r="F1438" i="2"/>
  <c r="G1438" i="2"/>
  <c r="G1439" i="2"/>
  <c r="F1441" i="2"/>
  <c r="G1441" i="2"/>
  <c r="G1442" i="2"/>
  <c r="D1443" i="2"/>
  <c r="E1443" i="2"/>
  <c r="F1443" i="2"/>
  <c r="G1443" i="2"/>
  <c r="E1446" i="2"/>
  <c r="D1446" i="2"/>
  <c r="F1446" i="2"/>
  <c r="G1446" i="2"/>
  <c r="E1447" i="2"/>
  <c r="G1447" i="2"/>
  <c r="D1448" i="2"/>
  <c r="E1448" i="2"/>
  <c r="F1449" i="2"/>
  <c r="G1449" i="2"/>
  <c r="G1450" i="2"/>
  <c r="D1451" i="2"/>
  <c r="E1451" i="2"/>
  <c r="F1451" i="2"/>
  <c r="G1451" i="2"/>
  <c r="E1453" i="2"/>
  <c r="F1453" i="2"/>
  <c r="F1455" i="2"/>
  <c r="D1455" i="2"/>
  <c r="E1455" i="2"/>
  <c r="G1455" i="2"/>
  <c r="G1456" i="2"/>
  <c r="D1456" i="2"/>
  <c r="E1456" i="2"/>
  <c r="F1456" i="2"/>
  <c r="G1457" i="2"/>
  <c r="F1457" i="2"/>
  <c r="D1460" i="2"/>
  <c r="E1460" i="2"/>
  <c r="G1462" i="2"/>
  <c r="D1463" i="2"/>
  <c r="E1463" i="2"/>
  <c r="G1464" i="2"/>
  <c r="D1464" i="2"/>
  <c r="E1464" i="2"/>
  <c r="F1464" i="2"/>
  <c r="G1465" i="2"/>
  <c r="D1467" i="2"/>
  <c r="E1467" i="2"/>
  <c r="F1467" i="2"/>
  <c r="G1467" i="2"/>
  <c r="D1470" i="2"/>
  <c r="F1470" i="2"/>
  <c r="F1471" i="2"/>
  <c r="D1471" i="2"/>
  <c r="E1471" i="2"/>
  <c r="G1471" i="2"/>
  <c r="F1472" i="2"/>
  <c r="G1474" i="2"/>
  <c r="D1475" i="2"/>
  <c r="E1475" i="2"/>
  <c r="F1475" i="2"/>
  <c r="G1475" i="2"/>
  <c r="E1476" i="2"/>
  <c r="E1477" i="2"/>
  <c r="F1477" i="2"/>
  <c r="D1478" i="2"/>
  <c r="F1479" i="2"/>
  <c r="D1479" i="2"/>
  <c r="E1479" i="2"/>
  <c r="G1479" i="2"/>
  <c r="E1480" i="2"/>
  <c r="F1480" i="2"/>
  <c r="F1481" i="2"/>
  <c r="G1481" i="2"/>
  <c r="G1482" i="2"/>
  <c r="D1484" i="2"/>
  <c r="E1486" i="2"/>
  <c r="D1486" i="2"/>
  <c r="F1486" i="2"/>
  <c r="G1486" i="2"/>
  <c r="G1488" i="2"/>
  <c r="D1488" i="2"/>
  <c r="E1488" i="2"/>
  <c r="F1488" i="2"/>
  <c r="G1490" i="2"/>
  <c r="D1491" i="2"/>
  <c r="E1491" i="2"/>
  <c r="E1494" i="2"/>
  <c r="D1494" i="2"/>
  <c r="F1494" i="2"/>
  <c r="G1494" i="2"/>
  <c r="G1495" i="2"/>
  <c r="D1496" i="2"/>
  <c r="E1499" i="2"/>
  <c r="D1499" i="2"/>
  <c r="G1502" i="2"/>
  <c r="G1504" i="2"/>
  <c r="D1504" i="2"/>
  <c r="E1504" i="2"/>
  <c r="F1504" i="2"/>
  <c r="G1505" i="2"/>
  <c r="F1505" i="2"/>
  <c r="G1507" i="2"/>
  <c r="D1507" i="2"/>
  <c r="F1509" i="2"/>
  <c r="E1509" i="2"/>
  <c r="F1510" i="2"/>
  <c r="G1510" i="2"/>
  <c r="D1511" i="2"/>
  <c r="E1511" i="2"/>
  <c r="G1512" i="2"/>
  <c r="D1512" i="2"/>
  <c r="E1512" i="2"/>
  <c r="F1512" i="2"/>
  <c r="G1514" i="2"/>
  <c r="D1515" i="2"/>
  <c r="G1515" i="2"/>
  <c r="E1516" i="2"/>
  <c r="D1516" i="2"/>
  <c r="E1517" i="2"/>
  <c r="F1517" i="2"/>
  <c r="E1518" i="2"/>
  <c r="F1518" i="2"/>
  <c r="G1518" i="2"/>
  <c r="F1519" i="2"/>
  <c r="D1519" i="2"/>
  <c r="E1519" i="2"/>
  <c r="G1519" i="2"/>
  <c r="D1520" i="2"/>
  <c r="F1523" i="2"/>
  <c r="G1523" i="2"/>
  <c r="E1524" i="2"/>
  <c r="D1524" i="2"/>
  <c r="E1526" i="2"/>
  <c r="D1526" i="2"/>
  <c r="F1527" i="2"/>
  <c r="D1527" i="2"/>
  <c r="E1527" i="2"/>
  <c r="G1527" i="2"/>
  <c r="G1529" i="2"/>
  <c r="E1531" i="2"/>
  <c r="E1532" i="2"/>
  <c r="D1532" i="2"/>
  <c r="G1535" i="2"/>
  <c r="E1535" i="2"/>
  <c r="F1537" i="2"/>
  <c r="G1537" i="2"/>
  <c r="G1538" i="2"/>
  <c r="D1539" i="2"/>
  <c r="F1539" i="2"/>
  <c r="G1539" i="2"/>
  <c r="E1540" i="2"/>
  <c r="E1541" i="2"/>
  <c r="F1541" i="2"/>
  <c r="D1542" i="2"/>
  <c r="F1542" i="2"/>
  <c r="F1543" i="2"/>
  <c r="D1543" i="2"/>
  <c r="E1543" i="2"/>
  <c r="G1543" i="2"/>
  <c r="F1544" i="2"/>
  <c r="G1546" i="2"/>
  <c r="G1547" i="2"/>
  <c r="E1547" i="2"/>
  <c r="F1547" i="2"/>
  <c r="E1549" i="2"/>
  <c r="F1549" i="2"/>
  <c r="F1551" i="2"/>
  <c r="D1551" i="2"/>
  <c r="E1551" i="2"/>
  <c r="G1551" i="2"/>
  <c r="G1552" i="2"/>
  <c r="D1552" i="2"/>
  <c r="E1552" i="2"/>
  <c r="F1552" i="2"/>
  <c r="G1554" i="2"/>
  <c r="E1555" i="2"/>
  <c r="D1555" i="2"/>
  <c r="D1556" i="2"/>
  <c r="E1556" i="2"/>
  <c r="F1558" i="2"/>
  <c r="G1558" i="2"/>
  <c r="D1559" i="2"/>
  <c r="E1559" i="2"/>
  <c r="G1560" i="2"/>
  <c r="D1560" i="2"/>
  <c r="E1560" i="2"/>
  <c r="F1560" i="2"/>
  <c r="D1563" i="2"/>
  <c r="E1563" i="2"/>
  <c r="F1563" i="2"/>
  <c r="G1563" i="2"/>
  <c r="D1566" i="2"/>
  <c r="F1566" i="2"/>
  <c r="F1567" i="2"/>
  <c r="D1567" i="2"/>
  <c r="E1567" i="2"/>
  <c r="G1567" i="2"/>
  <c r="F1568" i="2"/>
  <c r="G1569" i="2"/>
  <c r="F1569" i="2"/>
  <c r="D1571" i="2"/>
  <c r="E1571" i="2"/>
  <c r="F1571" i="2"/>
  <c r="G1571" i="2"/>
  <c r="E1573" i="2"/>
  <c r="D1574" i="2"/>
  <c r="F1574" i="2"/>
  <c r="F1575" i="2"/>
  <c r="D1575" i="2"/>
  <c r="E1575" i="2"/>
  <c r="G1575" i="2"/>
  <c r="F1576" i="2"/>
  <c r="F1577" i="2"/>
  <c r="G1577" i="2"/>
  <c r="G1578" i="2"/>
  <c r="E1579" i="2"/>
  <c r="D1579" i="2"/>
  <c r="D1580" i="2"/>
  <c r="E1580" i="2"/>
  <c r="E1582" i="2"/>
  <c r="D1582" i="2"/>
  <c r="F1582" i="2"/>
  <c r="G1582" i="2"/>
  <c r="G1584" i="2"/>
  <c r="D1584" i="2"/>
  <c r="E1584" i="2"/>
  <c r="F1584" i="2"/>
  <c r="D1587" i="2"/>
  <c r="E1587" i="2"/>
  <c r="E1588" i="2"/>
  <c r="D1588" i="2"/>
  <c r="E1590" i="2"/>
  <c r="D1590" i="2"/>
  <c r="F1590" i="2"/>
  <c r="G1590" i="2"/>
  <c r="G1592" i="2"/>
  <c r="D1592" i="2"/>
  <c r="E1592" i="2"/>
  <c r="F1592" i="2"/>
  <c r="G1593" i="2"/>
  <c r="D1595" i="2"/>
  <c r="E1595" i="2"/>
  <c r="G1598" i="2"/>
  <c r="F1598" i="2"/>
  <c r="G1600" i="2"/>
  <c r="D1600" i="2"/>
  <c r="E1600" i="2"/>
  <c r="F1600" i="2"/>
  <c r="G1602" i="2"/>
  <c r="G1603" i="2"/>
  <c r="D1603" i="2"/>
  <c r="F1605" i="2"/>
  <c r="E1605" i="2"/>
  <c r="G1608" i="2"/>
  <c r="D1608" i="2"/>
  <c r="E1608" i="2"/>
  <c r="F1608" i="2"/>
  <c r="E1609" i="2"/>
  <c r="G1610" i="2"/>
  <c r="F1613" i="2"/>
  <c r="F1615" i="2"/>
  <c r="D1615" i="2"/>
  <c r="E1615" i="2"/>
  <c r="G1615" i="2"/>
  <c r="E1616" i="2"/>
  <c r="F1616" i="2"/>
  <c r="E1617" i="2"/>
  <c r="F1617" i="2"/>
  <c r="F1618" i="2"/>
  <c r="G1618" i="2"/>
  <c r="D1619" i="2"/>
  <c r="G1619" i="2"/>
  <c r="D1620" i="2"/>
  <c r="E1622" i="2"/>
  <c r="D1622" i="2"/>
  <c r="G1622" i="2"/>
  <c r="D1623" i="2"/>
  <c r="G1624" i="2"/>
  <c r="D1624" i="2"/>
  <c r="E1624" i="2"/>
  <c r="F1624" i="2"/>
  <c r="F1625" i="2"/>
  <c r="G1625" i="2"/>
  <c r="D1627" i="2"/>
  <c r="E1627" i="2"/>
  <c r="G1627" i="2"/>
  <c r="E1629" i="2"/>
  <c r="F1629" i="2"/>
  <c r="F1631" i="2"/>
  <c r="D1631" i="2"/>
  <c r="E1631" i="2"/>
  <c r="G1631" i="2"/>
  <c r="E1632" i="2"/>
  <c r="G1634" i="2"/>
  <c r="D1635" i="2"/>
  <c r="E1635" i="2"/>
  <c r="F1635" i="2"/>
  <c r="G1635" i="2"/>
  <c r="E1637" i="2"/>
  <c r="F1637" i="2"/>
  <c r="F1639" i="2"/>
  <c r="D1639" i="2"/>
  <c r="E1639" i="2"/>
  <c r="G1639" i="2"/>
  <c r="F1640" i="2"/>
  <c r="D1641" i="2"/>
  <c r="F1641" i="2"/>
  <c r="D1643" i="2"/>
  <c r="E1643" i="2"/>
  <c r="F1643" i="2"/>
  <c r="G1643" i="2"/>
  <c r="F1646" i="2"/>
  <c r="G1646" i="2"/>
  <c r="F1647" i="2"/>
  <c r="D1647" i="2"/>
  <c r="E1647" i="2"/>
  <c r="G1647" i="2"/>
  <c r="D1648" i="2"/>
  <c r="E1649" i="2"/>
  <c r="D1651" i="2"/>
  <c r="E1651" i="2"/>
  <c r="F1651" i="2"/>
  <c r="G1651" i="2"/>
  <c r="D1652" i="2"/>
  <c r="E1652" i="2"/>
  <c r="F1653" i="2"/>
  <c r="F1655" i="2"/>
  <c r="D1655" i="2"/>
  <c r="E1655" i="2"/>
  <c r="G1655" i="2"/>
  <c r="F1656" i="2"/>
  <c r="D1659" i="2"/>
  <c r="E1659" i="2"/>
  <c r="G1659" i="2"/>
  <c r="E1661" i="2"/>
  <c r="F1661" i="2"/>
  <c r="F1663" i="2"/>
  <c r="D1663" i="2"/>
  <c r="E1663" i="2"/>
  <c r="G1663" i="2"/>
  <c r="D1665" i="2"/>
  <c r="E1665" i="2"/>
  <c r="G1665" i="2"/>
  <c r="D1667" i="2"/>
  <c r="E1667" i="2"/>
  <c r="F1667" i="2"/>
  <c r="G1667" i="2"/>
  <c r="E1668" i="2"/>
  <c r="F1669" i="2"/>
  <c r="E1669" i="2"/>
  <c r="D1670" i="2"/>
  <c r="F1671" i="2"/>
  <c r="D1671" i="2"/>
  <c r="E1671" i="2"/>
  <c r="G1671" i="2"/>
  <c r="F1672" i="2"/>
  <c r="D1673" i="2"/>
  <c r="F1673" i="2"/>
  <c r="G1673" i="2"/>
  <c r="G1674" i="2"/>
  <c r="F1674" i="2"/>
  <c r="G1675" i="2"/>
  <c r="D1675" i="2"/>
  <c r="E1675" i="2"/>
  <c r="F1675" i="2"/>
  <c r="F1677" i="2"/>
  <c r="F1679" i="2"/>
  <c r="D1679" i="2"/>
  <c r="E1679" i="2"/>
  <c r="G1679" i="2"/>
  <c r="D1680" i="2"/>
  <c r="D1681" i="2"/>
  <c r="E1681" i="2"/>
  <c r="F1682" i="2"/>
  <c r="G1682" i="2"/>
  <c r="D1683" i="2"/>
  <c r="E1683" i="2"/>
  <c r="D1684" i="2"/>
  <c r="E1684" i="2"/>
  <c r="F1687" i="2"/>
  <c r="D1687" i="2"/>
  <c r="E1687" i="2"/>
  <c r="G1687" i="2"/>
  <c r="G1688" i="2"/>
  <c r="D1688" i="2"/>
  <c r="E1688" i="2"/>
  <c r="F1688" i="2"/>
  <c r="G1689" i="2"/>
  <c r="F1689" i="2"/>
  <c r="F1690" i="2"/>
  <c r="G1690" i="2"/>
  <c r="D1691" i="2"/>
  <c r="G1691" i="2"/>
  <c r="E1694" i="2"/>
  <c r="D1694" i="2"/>
  <c r="F1694" i="2"/>
  <c r="G1694" i="2"/>
  <c r="G1696" i="2"/>
  <c r="D1696" i="2"/>
  <c r="E1696" i="2"/>
  <c r="F1696" i="2"/>
  <c r="G1698" i="2"/>
  <c r="D1699" i="2"/>
  <c r="G1699" i="2"/>
  <c r="G1702" i="2"/>
  <c r="F1702" i="2"/>
  <c r="G1704" i="2"/>
  <c r="D1704" i="2"/>
  <c r="E1704" i="2"/>
  <c r="F1704" i="2"/>
  <c r="D1707" i="2"/>
  <c r="E1707" i="2"/>
  <c r="F1711" i="2"/>
  <c r="D1711" i="2"/>
  <c r="E1711" i="2"/>
  <c r="G1711" i="2"/>
  <c r="F1712" i="2"/>
  <c r="E1713" i="2"/>
  <c r="F1713" i="2"/>
  <c r="D1715" i="2"/>
  <c r="E1715" i="2"/>
  <c r="F1715" i="2"/>
  <c r="G1715" i="2"/>
  <c r="D1716" i="2"/>
  <c r="E1716" i="2"/>
  <c r="F1717" i="2"/>
  <c r="F1719" i="2"/>
  <c r="D1719" i="2"/>
  <c r="E1719" i="2"/>
  <c r="G1719" i="2"/>
  <c r="F1720" i="2"/>
  <c r="F1722" i="2"/>
  <c r="D1723" i="2"/>
  <c r="E1723" i="2"/>
  <c r="F1723" i="2"/>
  <c r="G1723" i="2"/>
  <c r="E1725" i="2"/>
  <c r="F1725" i="2"/>
  <c r="F1727" i="2"/>
  <c r="D1727" i="2"/>
  <c r="E1727" i="2"/>
  <c r="G1727" i="2"/>
  <c r="D1729" i="2"/>
  <c r="E1729" i="2"/>
  <c r="G1729" i="2"/>
  <c r="E1732" i="2"/>
  <c r="D1734" i="2"/>
  <c r="F1735" i="2"/>
  <c r="E1735" i="2"/>
  <c r="G1735" i="2"/>
  <c r="E1736" i="2"/>
  <c r="F1736" i="2"/>
  <c r="E1737" i="2"/>
  <c r="F1737" i="2"/>
  <c r="G1738" i="2"/>
  <c r="F1738" i="2"/>
  <c r="D1739" i="2"/>
  <c r="E1739" i="2"/>
  <c r="G1742" i="2"/>
  <c r="F1743" i="2"/>
  <c r="D1743" i="2"/>
  <c r="E1743" i="2"/>
  <c r="G1743" i="2"/>
  <c r="F1744" i="2"/>
  <c r="E1745" i="2"/>
  <c r="F1745" i="2"/>
  <c r="F1746" i="2"/>
  <c r="G1746" i="2"/>
  <c r="D1747" i="2"/>
  <c r="E1747" i="2"/>
  <c r="D1748" i="2"/>
  <c r="E1748" i="2"/>
  <c r="E1750" i="2"/>
  <c r="D1750" i="2"/>
  <c r="G1750" i="2"/>
  <c r="D1751" i="2"/>
  <c r="E1751" i="2"/>
  <c r="G1752" i="2"/>
  <c r="D1752" i="2"/>
  <c r="G1753" i="2"/>
  <c r="F1754" i="2"/>
  <c r="G1754" i="2"/>
  <c r="E1755" i="2"/>
  <c r="D1755" i="2"/>
  <c r="F1755" i="2"/>
  <c r="G1755" i="2"/>
  <c r="E1758" i="2"/>
  <c r="D1758" i="2"/>
  <c r="F1758" i="2"/>
  <c r="G1758" i="2"/>
  <c r="G1760" i="2"/>
  <c r="E1760" i="2"/>
  <c r="F1760" i="2"/>
  <c r="G1762" i="2"/>
  <c r="D1763" i="2"/>
  <c r="E1765" i="2"/>
  <c r="F1765" i="2"/>
  <c r="E1766" i="2"/>
  <c r="D1766" i="2"/>
  <c r="F1766" i="2"/>
  <c r="G1766" i="2"/>
  <c r="D1767" i="2"/>
  <c r="G1767" i="2"/>
  <c r="G1768" i="2"/>
  <c r="D1768" i="2"/>
  <c r="E1768" i="2"/>
  <c r="F1768" i="2"/>
  <c r="F1769" i="2"/>
  <c r="D1769" i="2"/>
  <c r="E1769" i="2"/>
  <c r="G1770" i="2"/>
  <c r="F1771" i="2"/>
  <c r="E1771" i="2"/>
  <c r="D1772" i="2"/>
  <c r="F1773" i="2"/>
  <c r="E1773" i="2"/>
  <c r="E1775" i="2"/>
  <c r="D1775" i="2"/>
  <c r="D1776" i="2"/>
  <c r="E1776" i="2"/>
  <c r="E1777" i="2"/>
  <c r="F1777" i="2"/>
  <c r="E1780" i="2"/>
  <c r="F1785" i="2"/>
  <c r="G1785" i="2"/>
  <c r="E1786" i="2"/>
  <c r="F1787" i="2"/>
  <c r="D1787" i="2"/>
  <c r="E1787" i="2"/>
  <c r="G1787" i="2"/>
  <c r="E1789" i="2"/>
  <c r="F1791" i="2"/>
  <c r="D1791" i="2"/>
  <c r="G1793" i="2"/>
  <c r="D1795" i="2"/>
  <c r="E1795" i="2"/>
  <c r="F1795" i="2"/>
  <c r="G1795" i="2"/>
  <c r="G1800" i="2"/>
  <c r="D1800" i="2"/>
  <c r="E1800" i="2"/>
  <c r="F1800" i="2"/>
  <c r="F1802" i="2"/>
  <c r="G1802" i="2"/>
  <c r="D1804" i="2"/>
  <c r="E1804" i="2"/>
  <c r="G1807" i="2"/>
  <c r="D1807" i="2"/>
  <c r="G1808" i="2"/>
  <c r="D1808" i="2"/>
  <c r="E1808" i="2"/>
  <c r="F1808" i="2"/>
  <c r="D1809" i="2"/>
  <c r="D1811" i="2"/>
  <c r="F1811" i="2"/>
  <c r="G1811" i="2"/>
  <c r="G1812" i="2"/>
  <c r="F1813" i="2"/>
  <c r="E1813" i="2"/>
  <c r="G1815" i="2"/>
  <c r="D1816" i="2"/>
  <c r="E1817" i="2"/>
  <c r="D1818" i="2"/>
  <c r="F1818" i="2"/>
  <c r="E1822" i="2"/>
  <c r="D1822" i="2"/>
  <c r="F1822" i="2"/>
  <c r="G1824" i="2"/>
  <c r="D1824" i="2"/>
  <c r="E1824" i="2"/>
  <c r="F1824" i="2"/>
  <c r="D1825" i="2"/>
  <c r="G1825" i="2"/>
  <c r="D1826" i="2"/>
  <c r="E1826" i="2"/>
  <c r="F1826" i="2"/>
  <c r="G1826" i="2"/>
  <c r="F1827" i="2"/>
  <c r="D1827" i="2"/>
  <c r="E1827" i="2"/>
  <c r="D1828" i="2"/>
  <c r="G1828" i="2"/>
  <c r="F1829" i="2"/>
  <c r="D1830" i="2"/>
  <c r="G1830" i="2"/>
  <c r="F1831" i="2"/>
  <c r="D1831" i="2"/>
  <c r="G1832" i="2"/>
  <c r="D1832" i="2"/>
  <c r="E1832" i="2"/>
  <c r="F1832" i="2"/>
  <c r="G1834" i="2"/>
  <c r="F1835" i="2"/>
  <c r="D1835" i="2"/>
  <c r="D1836" i="2"/>
  <c r="E1836" i="2"/>
  <c r="G1838" i="2"/>
  <c r="E1840" i="2"/>
  <c r="G1841" i="2"/>
  <c r="D1841" i="2"/>
  <c r="E1841" i="2"/>
  <c r="F1841" i="2"/>
  <c r="D1843" i="2"/>
  <c r="E1843" i="2"/>
  <c r="F1843" i="2"/>
  <c r="G1843" i="2"/>
  <c r="E1845" i="2"/>
  <c r="F1845" i="2"/>
  <c r="E1847" i="2"/>
  <c r="G1847" i="2"/>
  <c r="D1848" i="2"/>
  <c r="E1848" i="2"/>
  <c r="E1850" i="2"/>
  <c r="F1850" i="2"/>
  <c r="E1851" i="2"/>
  <c r="D1851" i="2"/>
  <c r="F1852" i="2"/>
  <c r="D1852" i="2"/>
  <c r="E1854" i="2"/>
  <c r="D1854" i="2"/>
  <c r="F1854" i="2"/>
  <c r="G1854" i="2"/>
  <c r="G1856" i="2"/>
  <c r="D1856" i="2"/>
  <c r="E1856" i="2"/>
  <c r="F1857" i="2"/>
  <c r="D1858" i="2"/>
  <c r="E1858" i="2"/>
  <c r="F1858" i="2"/>
  <c r="G1858" i="2"/>
  <c r="E1860" i="2"/>
  <c r="E1862" i="2"/>
  <c r="D1862" i="2"/>
  <c r="F1862" i="2"/>
  <c r="G1862" i="2"/>
  <c r="E1865" i="2"/>
  <c r="D1865" i="2"/>
  <c r="F1865" i="2"/>
  <c r="G1865" i="2"/>
  <c r="G1866" i="2"/>
  <c r="D1866" i="2"/>
  <c r="E1866" i="2"/>
  <c r="F1866" i="2"/>
  <c r="E1867" i="2"/>
  <c r="F1867" i="2"/>
  <c r="G1867" i="2"/>
  <c r="E1869" i="2"/>
  <c r="G1869" i="2"/>
  <c r="F1870" i="2"/>
  <c r="D1871" i="2"/>
  <c r="E1874" i="2"/>
  <c r="F1874" i="2"/>
  <c r="D1876" i="2"/>
  <c r="E1876" i="2"/>
  <c r="D1877" i="2"/>
  <c r="E1877" i="2"/>
  <c r="F1877" i="2"/>
  <c r="G1877" i="2"/>
  <c r="D1879" i="2"/>
  <c r="E1879" i="2"/>
  <c r="G1880" i="2"/>
  <c r="F1880" i="2"/>
  <c r="D1883" i="2"/>
  <c r="E1883" i="2"/>
  <c r="D1884" i="2"/>
  <c r="G1887" i="2"/>
  <c r="G1888" i="2"/>
  <c r="D1888" i="2"/>
  <c r="E1888" i="2"/>
  <c r="F1888" i="2"/>
  <c r="F1889" i="2"/>
  <c r="E1889" i="2"/>
  <c r="F1890" i="2"/>
  <c r="D1890" i="2"/>
  <c r="D1891" i="2"/>
  <c r="E1891" i="2"/>
  <c r="F1891" i="2"/>
  <c r="G1891" i="2"/>
  <c r="F1895" i="2"/>
  <c r="D1895" i="2"/>
  <c r="E1896" i="2"/>
  <c r="F1896" i="2"/>
  <c r="G1897" i="2"/>
  <c r="E1898" i="2"/>
  <c r="D1899" i="2"/>
  <c r="E1899" i="2"/>
  <c r="F1899" i="2"/>
  <c r="G1899" i="2"/>
  <c r="E1900" i="2"/>
  <c r="D1900" i="2"/>
  <c r="F1900" i="2"/>
  <c r="G1900" i="2"/>
  <c r="D1901" i="2"/>
  <c r="E1901" i="2"/>
  <c r="F1901" i="2"/>
  <c r="F1903" i="2"/>
  <c r="D1903" i="2"/>
  <c r="E1903" i="2"/>
  <c r="G1903" i="2"/>
  <c r="F1905" i="2"/>
  <c r="D1905" i="2"/>
  <c r="E1905" i="2"/>
  <c r="G1905" i="2"/>
  <c r="F1906" i="2"/>
  <c r="D1907" i="2"/>
  <c r="E1907" i="2"/>
  <c r="F1907" i="2"/>
  <c r="G1907" i="2"/>
  <c r="D1908" i="2"/>
  <c r="E1908" i="2"/>
  <c r="F1908" i="2"/>
  <c r="G1908" i="2"/>
  <c r="E1910" i="2"/>
  <c r="D1910" i="2"/>
  <c r="G1910" i="2"/>
  <c r="D1911" i="2"/>
  <c r="E1911" i="2"/>
  <c r="D1913" i="2"/>
  <c r="E1913" i="2"/>
  <c r="F1914" i="2"/>
  <c r="G1914" i="2"/>
  <c r="F1915" i="2"/>
  <c r="D1915" i="2"/>
  <c r="E1915" i="2"/>
  <c r="G1915" i="2"/>
  <c r="G1916" i="2"/>
  <c r="D1916" i="2"/>
  <c r="E1918" i="2"/>
  <c r="F1918" i="2"/>
  <c r="G1918" i="2"/>
  <c r="G1919" i="2"/>
  <c r="G1920" i="2"/>
  <c r="D1920" i="2"/>
  <c r="E1920" i="2"/>
  <c r="D1922" i="2"/>
  <c r="E1922" i="2"/>
  <c r="F1922" i="2"/>
  <c r="G1922" i="2"/>
  <c r="E1926" i="2"/>
  <c r="D1926" i="2"/>
  <c r="F1926" i="2"/>
  <c r="G1926" i="2"/>
  <c r="D1929" i="2"/>
  <c r="F1929" i="2"/>
  <c r="D1931" i="2"/>
  <c r="F1931" i="2"/>
  <c r="G1931" i="2"/>
  <c r="F1933" i="2"/>
  <c r="G1933" i="2"/>
  <c r="E1935" i="2"/>
  <c r="F1939" i="2"/>
  <c r="D1939" i="2"/>
  <c r="F1940" i="2"/>
  <c r="D1940" i="2"/>
  <c r="E1940" i="2"/>
  <c r="G1940" i="2"/>
  <c r="G1944" i="2"/>
  <c r="D1944" i="2"/>
  <c r="F1944" i="2"/>
  <c r="D1945" i="2"/>
  <c r="E1945" i="2"/>
  <c r="G1946" i="2"/>
  <c r="F1947" i="2"/>
  <c r="D1947" i="2"/>
  <c r="E1947" i="2"/>
  <c r="G1947" i="2"/>
  <c r="F1949" i="2"/>
  <c r="E1950" i="2"/>
  <c r="D1950" i="2"/>
  <c r="G1952" i="2"/>
  <c r="D1952" i="2"/>
  <c r="F1952" i="2"/>
  <c r="F1953" i="2"/>
  <c r="F1954" i="2"/>
  <c r="D1954" i="2"/>
  <c r="E1954" i="2"/>
  <c r="G1954" i="2"/>
  <c r="F1956" i="2"/>
  <c r="G1956" i="2"/>
  <c r="D1958" i="2"/>
  <c r="F1958" i="2"/>
  <c r="F1959" i="2"/>
  <c r="D1959" i="2"/>
  <c r="G1960" i="2"/>
  <c r="D1960" i="2"/>
  <c r="E1960" i="2"/>
  <c r="F1960" i="2"/>
  <c r="D1962" i="2"/>
  <c r="D1963" i="2"/>
  <c r="E1963" i="2"/>
  <c r="F1963" i="2"/>
  <c r="G1963" i="2"/>
  <c r="E1964" i="2"/>
  <c r="D1964" i="2"/>
  <c r="F1964" i="2"/>
  <c r="G1964" i="2"/>
  <c r="E1965" i="2"/>
  <c r="G1966" i="2"/>
  <c r="D1967" i="2"/>
  <c r="E1967" i="2"/>
  <c r="D1969" i="2"/>
  <c r="G1969" i="2"/>
  <c r="F1970" i="2"/>
  <c r="E1971" i="2"/>
  <c r="D1971" i="2"/>
  <c r="F1971" i="2"/>
  <c r="G1971" i="2"/>
  <c r="E1973" i="2"/>
  <c r="F1973" i="2"/>
  <c r="D1974" i="2"/>
  <c r="F1975" i="2"/>
  <c r="E1975" i="2"/>
  <c r="G1975" i="2"/>
  <c r="F1978" i="2"/>
  <c r="D1978" i="2"/>
  <c r="D1979" i="2"/>
  <c r="E1979" i="2"/>
  <c r="F1979" i="2"/>
  <c r="G1979" i="2"/>
  <c r="D1982" i="2"/>
  <c r="E1983" i="2"/>
  <c r="G1984" i="2"/>
  <c r="E1984" i="2"/>
  <c r="D1986" i="2"/>
  <c r="E1986" i="2"/>
  <c r="F1986" i="2"/>
  <c r="G1986" i="2"/>
  <c r="G1987" i="2"/>
  <c r="F1988" i="2"/>
  <c r="E1988" i="2"/>
  <c r="D1989" i="2"/>
  <c r="E1989" i="2"/>
  <c r="G1989" i="2"/>
  <c r="E1990" i="2"/>
  <c r="D1990" i="2"/>
  <c r="G1994" i="2"/>
  <c r="E1994" i="2"/>
  <c r="F1994" i="2"/>
  <c r="D1995" i="2"/>
  <c r="E1995" i="2"/>
  <c r="F1995" i="2"/>
  <c r="G1995" i="2"/>
  <c r="G1996" i="2"/>
  <c r="D1997" i="2"/>
  <c r="E1997" i="2"/>
  <c r="F1997" i="2"/>
  <c r="G1997" i="2"/>
  <c r="F1999" i="2"/>
  <c r="D1999" i="2"/>
  <c r="E1999" i="2"/>
  <c r="F2000" i="2"/>
  <c r="D2001" i="2"/>
  <c r="E2001" i="2"/>
  <c r="F2001" i="2"/>
  <c r="G2001" i="2"/>
  <c r="D2003" i="2"/>
  <c r="E2003" i="2"/>
  <c r="F2003" i="2"/>
  <c r="G2003" i="2"/>
  <c r="F2005" i="2"/>
  <c r="E2005" i="2"/>
  <c r="E2007" i="2"/>
  <c r="G2009" i="2"/>
  <c r="D2009" i="2"/>
  <c r="E2009" i="2"/>
  <c r="F2009" i="2"/>
  <c r="G2010" i="2"/>
  <c r="D2011" i="2"/>
  <c r="E2011" i="2"/>
  <c r="F2011" i="2"/>
  <c r="G2011" i="2"/>
  <c r="F2013" i="2"/>
  <c r="G2013" i="2"/>
  <c r="E2014" i="2"/>
  <c r="D2014" i="2"/>
  <c r="F2014" i="2"/>
  <c r="G2015" i="2"/>
  <c r="G2016" i="2"/>
  <c r="E2016" i="2"/>
  <c r="F2016" i="2"/>
  <c r="E2017" i="2"/>
  <c r="F2018" i="2"/>
  <c r="E2018" i="2"/>
  <c r="G2018" i="2"/>
  <c r="D2019" i="2"/>
  <c r="E2019" i="2"/>
  <c r="F2019" i="2"/>
  <c r="G2019" i="2"/>
  <c r="F2023" i="2"/>
  <c r="D2023" i="2"/>
  <c r="G2023" i="2"/>
  <c r="G2024" i="2"/>
  <c r="D2024" i="2"/>
  <c r="E2024" i="2"/>
  <c r="F2024" i="2"/>
  <c r="G2025" i="2"/>
  <c r="D2026" i="2"/>
  <c r="E2026" i="2"/>
  <c r="D2027" i="2"/>
  <c r="E2027" i="2"/>
  <c r="E2028" i="2"/>
  <c r="D2028" i="2"/>
  <c r="F2028" i="2"/>
  <c r="G2028" i="2"/>
  <c r="F2031" i="2"/>
  <c r="D2031" i="2"/>
  <c r="F2032" i="2"/>
  <c r="F2033" i="2"/>
  <c r="D2033" i="2"/>
  <c r="F2034" i="2"/>
  <c r="G2034" i="2"/>
  <c r="D2036" i="2"/>
  <c r="E2038" i="2"/>
  <c r="D2038" i="2"/>
  <c r="G2038" i="2"/>
  <c r="F2039" i="2"/>
  <c r="D2039" i="2"/>
  <c r="E2039" i="2"/>
  <c r="G2039" i="2"/>
  <c r="E2042" i="2"/>
  <c r="D2042" i="2"/>
  <c r="F2042" i="2"/>
  <c r="G2042" i="2"/>
  <c r="D2044" i="2"/>
  <c r="E2044" i="2"/>
  <c r="G2045" i="2"/>
  <c r="D2046" i="2"/>
  <c r="F2046" i="2"/>
  <c r="E2047" i="2"/>
  <c r="G2047" i="2"/>
  <c r="G2048" i="2"/>
  <c r="G2049" i="2"/>
  <c r="G2050" i="2"/>
  <c r="E2050" i="2"/>
  <c r="F2050" i="2"/>
  <c r="D2051" i="2"/>
  <c r="E2051" i="2"/>
  <c r="F2051" i="2"/>
  <c r="G2051" i="2"/>
  <c r="D2053" i="2"/>
  <c r="E2053" i="2"/>
  <c r="G2053" i="2"/>
  <c r="E2054" i="2"/>
  <c r="D2054" i="2"/>
  <c r="D2056" i="2"/>
  <c r="E2056" i="2"/>
  <c r="E2057" i="2"/>
  <c r="D2057" i="2"/>
  <c r="F2057" i="2"/>
  <c r="G2057" i="2"/>
  <c r="G2058" i="2"/>
  <c r="D2058" i="2"/>
  <c r="D2059" i="2"/>
  <c r="E2059" i="2"/>
  <c r="F2059" i="2"/>
  <c r="G2059" i="2"/>
  <c r="D2061" i="2"/>
  <c r="E2061" i="2"/>
  <c r="F2061" i="2"/>
  <c r="G2061" i="2"/>
  <c r="F2063" i="2"/>
  <c r="D2063" i="2"/>
  <c r="E2063" i="2"/>
  <c r="F2064" i="2"/>
  <c r="D2065" i="2"/>
  <c r="E2065" i="2"/>
  <c r="F2065" i="2"/>
  <c r="G2065" i="2"/>
  <c r="E2066" i="2"/>
  <c r="D2067" i="2"/>
  <c r="E2067" i="2"/>
  <c r="F2067" i="2"/>
  <c r="G2067" i="2"/>
  <c r="E2069" i="2"/>
  <c r="F2069" i="2"/>
  <c r="G2072" i="2"/>
  <c r="D2072" i="2"/>
  <c r="G2073" i="2"/>
  <c r="D2073" i="2"/>
  <c r="E2073" i="2"/>
  <c r="F2073" i="2"/>
  <c r="G2074" i="2"/>
  <c r="D2075" i="2"/>
  <c r="E2075" i="2"/>
  <c r="F2075" i="2"/>
  <c r="G2075" i="2"/>
  <c r="F2077" i="2"/>
  <c r="G2077" i="2"/>
  <c r="E2078" i="2"/>
  <c r="D2078" i="2"/>
  <c r="G2080" i="2"/>
  <c r="E2080" i="2"/>
  <c r="F2080" i="2"/>
  <c r="E2081" i="2"/>
  <c r="F2081" i="2"/>
  <c r="F2082" i="2"/>
  <c r="E2082" i="2"/>
  <c r="G2082" i="2"/>
  <c r="D2083" i="2"/>
  <c r="E2083" i="2"/>
  <c r="F2083" i="2"/>
  <c r="G2083" i="2"/>
  <c r="G2084" i="2"/>
  <c r="F2087" i="2"/>
  <c r="D2087" i="2"/>
  <c r="G2088" i="2"/>
  <c r="D2088" i="2"/>
  <c r="E2088" i="2"/>
  <c r="F2088" i="2"/>
  <c r="G2089" i="2"/>
  <c r="D2091" i="2"/>
  <c r="E2091" i="2"/>
  <c r="F2091" i="2"/>
  <c r="G2091" i="2"/>
  <c r="E2092" i="2"/>
  <c r="D2092" i="2"/>
  <c r="F2092" i="2"/>
  <c r="G2092" i="2"/>
  <c r="D2093" i="2"/>
  <c r="E2093" i="2"/>
  <c r="G2094" i="2"/>
  <c r="D2095" i="2"/>
  <c r="E2095" i="2"/>
  <c r="E2096" i="2"/>
  <c r="F2096" i="2"/>
  <c r="F2097" i="2"/>
  <c r="D2097" i="2"/>
  <c r="D2099" i="2"/>
  <c r="D2100" i="2"/>
  <c r="E2100" i="2"/>
  <c r="F2100" i="2"/>
  <c r="G2100" i="2"/>
  <c r="E2101" i="2"/>
  <c r="F2101" i="2"/>
  <c r="E2102" i="2"/>
  <c r="D2102" i="2"/>
  <c r="G2102" i="2"/>
  <c r="F2103" i="2"/>
  <c r="D2103" i="2"/>
  <c r="E2103" i="2"/>
  <c r="G2103" i="2"/>
  <c r="D2105" i="2"/>
  <c r="E2106" i="2"/>
  <c r="D2106" i="2"/>
  <c r="F2106" i="2"/>
  <c r="G2106" i="2"/>
  <c r="G2107" i="2"/>
  <c r="G2108" i="2"/>
  <c r="D2108" i="2"/>
  <c r="G2109" i="2"/>
  <c r="E2110" i="2"/>
  <c r="D2110" i="2"/>
  <c r="E2111" i="2"/>
  <c r="G2111" i="2"/>
  <c r="F2113" i="2"/>
  <c r="E2114" i="2"/>
  <c r="D2114" i="2"/>
  <c r="G2115" i="2"/>
  <c r="E2115" i="2"/>
  <c r="F2115" i="2"/>
  <c r="E2116" i="2"/>
  <c r="D2117" i="2"/>
  <c r="E2117" i="2"/>
  <c r="G2117" i="2"/>
  <c r="E2118" i="2"/>
  <c r="D2118" i="2"/>
  <c r="F2118" i="2"/>
  <c r="G2118" i="2"/>
  <c r="E2121" i="2"/>
  <c r="D2121" i="2"/>
  <c r="F2121" i="2"/>
  <c r="G2121" i="2"/>
  <c r="G2123" i="2"/>
  <c r="E2123" i="2"/>
  <c r="F2123" i="2"/>
  <c r="D2125" i="2"/>
  <c r="F2125" i="2"/>
  <c r="G2125" i="2"/>
  <c r="F2126" i="2"/>
  <c r="G2126" i="2"/>
  <c r="F2127" i="2"/>
  <c r="D2127" i="2"/>
  <c r="D2129" i="2"/>
  <c r="E2129" i="2"/>
  <c r="F2129" i="2"/>
  <c r="G2129" i="2"/>
  <c r="E2130" i="2"/>
  <c r="F2130" i="2"/>
  <c r="D2131" i="2"/>
  <c r="E2131" i="2"/>
  <c r="F2132" i="2"/>
  <c r="D2132" i="2"/>
  <c r="E2132" i="2"/>
  <c r="G2132" i="2"/>
  <c r="G2136" i="2"/>
  <c r="D2136" i="2"/>
  <c r="F2136" i="2"/>
  <c r="E2139" i="2"/>
  <c r="D2139" i="2"/>
  <c r="D2140" i="2"/>
  <c r="F2141" i="2"/>
  <c r="E2142" i="2"/>
  <c r="D2142" i="2"/>
  <c r="F2142" i="2"/>
  <c r="G2142" i="2"/>
  <c r="G2144" i="2"/>
  <c r="E2144" i="2"/>
  <c r="F2144" i="2"/>
  <c r="F2145" i="2"/>
  <c r="G2145" i="2"/>
  <c r="G2146" i="2"/>
  <c r="G2147" i="2"/>
  <c r="D2148" i="2"/>
  <c r="E2148" i="2"/>
  <c r="E2149" i="2"/>
  <c r="F2149" i="2"/>
  <c r="D2150" i="2"/>
  <c r="F2150" i="2"/>
  <c r="F2151" i="2"/>
  <c r="D2151" i="2"/>
  <c r="E2151" i="2"/>
  <c r="G2151" i="2"/>
  <c r="F2153" i="2"/>
  <c r="G2154" i="2"/>
  <c r="D2155" i="2"/>
  <c r="E2155" i="2"/>
  <c r="F2155" i="2"/>
  <c r="G2155" i="2"/>
  <c r="E2156" i="2"/>
  <c r="E2157" i="2"/>
  <c r="F2157" i="2"/>
  <c r="F2159" i="2"/>
  <c r="E2159" i="2"/>
  <c r="G2159" i="2"/>
  <c r="G2160" i="2"/>
  <c r="D2160" i="2"/>
  <c r="E2160" i="2"/>
  <c r="F2160" i="2"/>
  <c r="G2162" i="2"/>
  <c r="D2163" i="2"/>
  <c r="E2163" i="2"/>
  <c r="F2163" i="2"/>
  <c r="G2163" i="2"/>
  <c r="D2164" i="2"/>
  <c r="E2165" i="2"/>
  <c r="F2167" i="2"/>
  <c r="E2167" i="2"/>
  <c r="G2167" i="2"/>
  <c r="G2168" i="2"/>
  <c r="D2168" i="2"/>
  <c r="E2168" i="2"/>
  <c r="F2168" i="2"/>
  <c r="G2170" i="2"/>
  <c r="D2171" i="2"/>
  <c r="E2171" i="2"/>
  <c r="F2171" i="2"/>
  <c r="G2171" i="2"/>
  <c r="E2173" i="2"/>
  <c r="F2173" i="2"/>
  <c r="D2174" i="2"/>
  <c r="F2174" i="2"/>
  <c r="F2175" i="2"/>
  <c r="D2175" i="2"/>
  <c r="E2175" i="2"/>
  <c r="G2175" i="2"/>
  <c r="F2177" i="2"/>
  <c r="G2177" i="2"/>
  <c r="G2178" i="2"/>
  <c r="D2179" i="2"/>
  <c r="E2179" i="2"/>
  <c r="F2179" i="2"/>
  <c r="G2179" i="2"/>
  <c r="E2181" i="2"/>
  <c r="F2181" i="2"/>
  <c r="F2183" i="2"/>
  <c r="E2183" i="2"/>
  <c r="G2183" i="2"/>
  <c r="G2184" i="2"/>
  <c r="D2184" i="2"/>
  <c r="E2184" i="2"/>
  <c r="F2184" i="2"/>
  <c r="G2185" i="2"/>
  <c r="F2185" i="2"/>
  <c r="G2186" i="2"/>
  <c r="E2187" i="2"/>
  <c r="D2187" i="2"/>
  <c r="D2188" i="2"/>
  <c r="E2188" i="2"/>
  <c r="E2190" i="2"/>
  <c r="D2190" i="2"/>
  <c r="F2190" i="2"/>
  <c r="G2192" i="2"/>
  <c r="E2192" i="2"/>
  <c r="F2192" i="2"/>
  <c r="E2193" i="2"/>
  <c r="G2194" i="2"/>
  <c r="G2195" i="2"/>
  <c r="D2196" i="2"/>
  <c r="E2196" i="2"/>
  <c r="F2199" i="2"/>
  <c r="D2199" i="2"/>
  <c r="G2200" i="2"/>
  <c r="D2200" i="2"/>
  <c r="E2200" i="2"/>
  <c r="F2200" i="2"/>
  <c r="F2202" i="2"/>
  <c r="G2203" i="2"/>
  <c r="F2206" i="2"/>
  <c r="E2207" i="2"/>
  <c r="D2207" i="2"/>
  <c r="G2208" i="2"/>
  <c r="D2208" i="2"/>
  <c r="E2208" i="2"/>
  <c r="F2208" i="2"/>
  <c r="E2211" i="2"/>
  <c r="D2211" i="2"/>
  <c r="G2212" i="2"/>
  <c r="F2215" i="2"/>
  <c r="E2215" i="2"/>
  <c r="G2216" i="2"/>
  <c r="D2216" i="2"/>
  <c r="E2216" i="2"/>
  <c r="F2216" i="2"/>
  <c r="G2217" i="2"/>
  <c r="D2218" i="2"/>
  <c r="E2218" i="2"/>
  <c r="G2218" i="2"/>
  <c r="E2219" i="2"/>
  <c r="D2219" i="2"/>
  <c r="F2221" i="2"/>
  <c r="E2221" i="2"/>
  <c r="E2222" i="2"/>
  <c r="D2222" i="2"/>
  <c r="G2222" i="2"/>
  <c r="G2223" i="2"/>
  <c r="D2223" i="2"/>
  <c r="G2224" i="2"/>
  <c r="D2224" i="2"/>
  <c r="E2224" i="2"/>
  <c r="F2224" i="2"/>
  <c r="F2225" i="2"/>
  <c r="F2226" i="2"/>
  <c r="E2227" i="2"/>
  <c r="D2227" i="2"/>
  <c r="F2228" i="2"/>
  <c r="D2228" i="2"/>
  <c r="E2228" i="2"/>
  <c r="D2230" i="2"/>
  <c r="F2230" i="2"/>
  <c r="F2231" i="2"/>
  <c r="D2231" i="2"/>
  <c r="E2231" i="2"/>
  <c r="G2232" i="2"/>
  <c r="D2232" i="2"/>
  <c r="E2232" i="2"/>
  <c r="F2232" i="2"/>
  <c r="E2233" i="2"/>
  <c r="D2233" i="2"/>
  <c r="D2234" i="2"/>
  <c r="F2234" i="2"/>
  <c r="G2234" i="2"/>
  <c r="G2235" i="2"/>
  <c r="D2236" i="2"/>
  <c r="E2236" i="2"/>
  <c r="G2239" i="2"/>
  <c r="D2240" i="2"/>
  <c r="E2240" i="2"/>
  <c r="D2241" i="2"/>
  <c r="E2241" i="2"/>
  <c r="G2242" i="2"/>
  <c r="D2243" i="2"/>
  <c r="E2243" i="2"/>
  <c r="F2243" i="2"/>
  <c r="G2243" i="2"/>
  <c r="E2244" i="2"/>
  <c r="E2245" i="2"/>
  <c r="G2248" i="2"/>
  <c r="D2248" i="2"/>
  <c r="E2248" i="2"/>
  <c r="F2248" i="2"/>
  <c r="G2249" i="2"/>
  <c r="E2249" i="2"/>
  <c r="D2250" i="2"/>
  <c r="E2250" i="2"/>
  <c r="F2250" i="2"/>
  <c r="E2251" i="2"/>
  <c r="D2251" i="2"/>
  <c r="F2253" i="2"/>
  <c r="E2253" i="2"/>
  <c r="E2254" i="2"/>
  <c r="D2254" i="2"/>
  <c r="F2254" i="2"/>
  <c r="G2255" i="2"/>
  <c r="G2256" i="2"/>
  <c r="D2256" i="2"/>
  <c r="E2256" i="2"/>
  <c r="F2256" i="2"/>
  <c r="E2257" i="2"/>
  <c r="D2257" i="2"/>
  <c r="D2258" i="2"/>
  <c r="E2258" i="2"/>
  <c r="F2258" i="2"/>
  <c r="G2258" i="2"/>
  <c r="F2259" i="2"/>
  <c r="G2259" i="2"/>
  <c r="F2260" i="2"/>
  <c r="D2260" i="2"/>
  <c r="E2261" i="2"/>
  <c r="F2261" i="2"/>
  <c r="E2262" i="2"/>
  <c r="D2262" i="2"/>
  <c r="F2263" i="2"/>
  <c r="D2263" i="2"/>
  <c r="E2263" i="2"/>
  <c r="G2263" i="2"/>
  <c r="F2264" i="2"/>
  <c r="E2265" i="2"/>
  <c r="D2265" i="2"/>
  <c r="F2266" i="2"/>
  <c r="D2267" i="2"/>
  <c r="E2267" i="2"/>
  <c r="E2268" i="2"/>
  <c r="E2269" i="2"/>
  <c r="F2270" i="2"/>
  <c r="D2271" i="2"/>
  <c r="F2272" i="2"/>
  <c r="D2273" i="2"/>
  <c r="E2273" i="2"/>
  <c r="G2274" i="2"/>
  <c r="D2275" i="2"/>
  <c r="E2275" i="2"/>
  <c r="F2276" i="2"/>
  <c r="E2276" i="2"/>
  <c r="G2276" i="2"/>
  <c r="F2279" i="2"/>
  <c r="E2279" i="2"/>
  <c r="G2279" i="2"/>
  <c r="G2280" i="2"/>
  <c r="D2280" i="2"/>
  <c r="E2280" i="2"/>
  <c r="F2280" i="2"/>
  <c r="G2281" i="2"/>
  <c r="E2281" i="2"/>
  <c r="D2282" i="2"/>
  <c r="E2282" i="2"/>
  <c r="F2282" i="2"/>
  <c r="G2282" i="2"/>
  <c r="G2283" i="2"/>
  <c r="G2284" i="2"/>
  <c r="D2284" i="2"/>
  <c r="E2285" i="2"/>
  <c r="F2285" i="2"/>
  <c r="D2286" i="2"/>
  <c r="F2286" i="2"/>
  <c r="E2288" i="2"/>
  <c r="F2288" i="2"/>
  <c r="F2289" i="2"/>
  <c r="F2290" i="2"/>
  <c r="G2291" i="2"/>
  <c r="F2292" i="2"/>
  <c r="E2292" i="2"/>
  <c r="D2294" i="2"/>
  <c r="F2294" i="2"/>
  <c r="G2296" i="2"/>
  <c r="D2296" i="2"/>
  <c r="E2296" i="2"/>
  <c r="F2296" i="2"/>
  <c r="F2297" i="2"/>
  <c r="G2297" i="2"/>
  <c r="D2298" i="2"/>
  <c r="F2298" i="2"/>
  <c r="D2299" i="2"/>
  <c r="E2299" i="2"/>
  <c r="F2299" i="2"/>
  <c r="G2299" i="2"/>
  <c r="G2300" i="2"/>
  <c r="F2303" i="2"/>
  <c r="D2303" i="2"/>
  <c r="E2303" i="2"/>
  <c r="G2303" i="2"/>
  <c r="F2304" i="2"/>
  <c r="E2306" i="2"/>
  <c r="D2307" i="2"/>
  <c r="E2307" i="2"/>
  <c r="F2307" i="2"/>
  <c r="G2307" i="2"/>
  <c r="E2309" i="2"/>
  <c r="F2309" i="2"/>
  <c r="G2312" i="2"/>
  <c r="D2312" i="2"/>
  <c r="E2312" i="2"/>
  <c r="F2312" i="2"/>
  <c r="F2314" i="2"/>
  <c r="D2314" i="2"/>
  <c r="E2314" i="2"/>
  <c r="G2314" i="2"/>
  <c r="F2315" i="2"/>
  <c r="G2315" i="2"/>
  <c r="G2316" i="2"/>
  <c r="G2317" i="2"/>
  <c r="F2318" i="2"/>
  <c r="G2320" i="2"/>
  <c r="D2320" i="2"/>
  <c r="E2320" i="2"/>
  <c r="F2320" i="2"/>
  <c r="F2321" i="2"/>
  <c r="D2322" i="2"/>
  <c r="E2322" i="2"/>
  <c r="D2323" i="2"/>
  <c r="D2325" i="2"/>
  <c r="E2325" i="2"/>
  <c r="F2327" i="2"/>
  <c r="D2327" i="2"/>
  <c r="E2327" i="2"/>
  <c r="G2327" i="2"/>
  <c r="E2329" i="2"/>
  <c r="G2329" i="2"/>
  <c r="E2330" i="2"/>
  <c r="G2330" i="2"/>
  <c r="D2331" i="2"/>
  <c r="D2332" i="2"/>
  <c r="E2332" i="2"/>
  <c r="F2332" i="2"/>
  <c r="G2332" i="2"/>
  <c r="E2333" i="2"/>
  <c r="D2334" i="2"/>
  <c r="G2334" i="2"/>
  <c r="G2335" i="2"/>
  <c r="F2336" i="2"/>
  <c r="D2337" i="2"/>
  <c r="E2338" i="2"/>
  <c r="D2338" i="2"/>
  <c r="F2338" i="2"/>
  <c r="G2338" i="2"/>
  <c r="F2339" i="2"/>
  <c r="G2340" i="2"/>
  <c r="D2340" i="2"/>
  <c r="D2342" i="2"/>
  <c r="F2343" i="2"/>
  <c r="E2343" i="2"/>
  <c r="G2343" i="2"/>
  <c r="G2344" i="2"/>
  <c r="D2344" i="2"/>
  <c r="G2345" i="2"/>
  <c r="D2346" i="2"/>
  <c r="E2346" i="2"/>
  <c r="D2347" i="2"/>
  <c r="E2347" i="2"/>
  <c r="F2347" i="2"/>
  <c r="G2347" i="2"/>
  <c r="G2348" i="2"/>
  <c r="E2348" i="2"/>
  <c r="F2348" i="2"/>
  <c r="E2352" i="2"/>
  <c r="D2352" i="2"/>
  <c r="E2353" i="2"/>
  <c r="F2353" i="2"/>
  <c r="D2354" i="2"/>
  <c r="E2354" i="2"/>
  <c r="D2355" i="2"/>
  <c r="E2355" i="2"/>
  <c r="F2355" i="2"/>
  <c r="G2355" i="2"/>
  <c r="D2357" i="2"/>
  <c r="E2357" i="2"/>
  <c r="F2357" i="2"/>
  <c r="G2357" i="2"/>
  <c r="F2359" i="2"/>
  <c r="D2359" i="2"/>
  <c r="E2359" i="2"/>
  <c r="E2360" i="2"/>
  <c r="D2361" i="2"/>
  <c r="E2361" i="2"/>
  <c r="F2361" i="2"/>
  <c r="G2361" i="2"/>
  <c r="E2363" i="2"/>
  <c r="F2363" i="2"/>
  <c r="F2364" i="2"/>
  <c r="D2364" i="2"/>
  <c r="E2364" i="2"/>
  <c r="G2364" i="2"/>
  <c r="G2366" i="2"/>
  <c r="E2367" i="2"/>
  <c r="D2368" i="2"/>
  <c r="F2368" i="2"/>
  <c r="G2369" i="2"/>
  <c r="D2369" i="2"/>
  <c r="D2371" i="2"/>
  <c r="D2372" i="2"/>
  <c r="D2373" i="2"/>
  <c r="F2373" i="2"/>
  <c r="E2374" i="2"/>
  <c r="D2374" i="2"/>
  <c r="F2374" i="2"/>
  <c r="E2375" i="2"/>
  <c r="G2376" i="2"/>
  <c r="D2376" i="2"/>
  <c r="E2376" i="2"/>
  <c r="F2376" i="2"/>
  <c r="G2377" i="2"/>
  <c r="E2377" i="2"/>
  <c r="F2378" i="2"/>
  <c r="D2378" i="2"/>
  <c r="E2378" i="2"/>
  <c r="G2378" i="2"/>
  <c r="G2379" i="2"/>
  <c r="G2380" i="2"/>
  <c r="F2382" i="2"/>
  <c r="D2383" i="2"/>
  <c r="F2384" i="2"/>
  <c r="D2387" i="2"/>
  <c r="E2387" i="2"/>
  <c r="F2387" i="2"/>
  <c r="G2387" i="2"/>
  <c r="D2388" i="2"/>
  <c r="G2388" i="2"/>
  <c r="D2389" i="2"/>
  <c r="F2389" i="2"/>
  <c r="F2391" i="2"/>
  <c r="D2391" i="2"/>
  <c r="E2391" i="2"/>
  <c r="G2391" i="2"/>
  <c r="G2393" i="2"/>
  <c r="E2393" i="2"/>
  <c r="E2394" i="2"/>
  <c r="G2394" i="2"/>
  <c r="D2395" i="2"/>
  <c r="E2395" i="2"/>
  <c r="D2396" i="2"/>
  <c r="E2396" i="2"/>
  <c r="F2396" i="2"/>
  <c r="G2396" i="2"/>
  <c r="D2398" i="2"/>
  <c r="G2398" i="2"/>
  <c r="F2400" i="2"/>
  <c r="D2401" i="2"/>
  <c r="E2402" i="2"/>
  <c r="D2402" i="2"/>
  <c r="F2402" i="2"/>
  <c r="G2402" i="2"/>
  <c r="G2403" i="2"/>
  <c r="F2405" i="2"/>
  <c r="D2406" i="2"/>
  <c r="F2406" i="2"/>
  <c r="F2407" i="2"/>
  <c r="E2407" i="2"/>
  <c r="G2407" i="2"/>
  <c r="G2408" i="2"/>
  <c r="D2408" i="2"/>
  <c r="G2409" i="2"/>
  <c r="D2410" i="2"/>
  <c r="D2411" i="2"/>
  <c r="E2411" i="2"/>
  <c r="F2411" i="2"/>
  <c r="G2411" i="2"/>
  <c r="G2412" i="2"/>
  <c r="E2412" i="2"/>
  <c r="F2412" i="2"/>
  <c r="G2413" i="2"/>
  <c r="G2414" i="2"/>
  <c r="E2417" i="2"/>
  <c r="F2417" i="2"/>
  <c r="G2418" i="2"/>
  <c r="D2418" i="2"/>
  <c r="D2419" i="2"/>
  <c r="E2419" i="2"/>
  <c r="F2419" i="2"/>
  <c r="G2419" i="2"/>
  <c r="D2421" i="2"/>
  <c r="E2421" i="2"/>
  <c r="F2421" i="2"/>
  <c r="G2421" i="2"/>
  <c r="E2423" i="2"/>
  <c r="E2424" i="2"/>
  <c r="D2425" i="2"/>
  <c r="E2425" i="2"/>
  <c r="F2425" i="2"/>
  <c r="G2425" i="2"/>
  <c r="G2426" i="2"/>
  <c r="E2426" i="2"/>
  <c r="F2426" i="2"/>
  <c r="D2427" i="2"/>
  <c r="E2427" i="2"/>
  <c r="F2428" i="2"/>
  <c r="D2428" i="2"/>
  <c r="E2428" i="2"/>
  <c r="G2428" i="2"/>
  <c r="G2429" i="2"/>
  <c r="G2430" i="2"/>
  <c r="D2432" i="2"/>
  <c r="F2432" i="2"/>
  <c r="G2433" i="2"/>
  <c r="D2433" i="2"/>
  <c r="F2434" i="2"/>
  <c r="E2435" i="2"/>
  <c r="D2435" i="2"/>
  <c r="D2437" i="2"/>
  <c r="F2437" i="2"/>
  <c r="E2438" i="2"/>
  <c r="D2438" i="2"/>
  <c r="F2438" i="2"/>
  <c r="E2439" i="2"/>
  <c r="G2440" i="2"/>
  <c r="D2440" i="2"/>
  <c r="E2440" i="2"/>
  <c r="F2440" i="2"/>
  <c r="G2441" i="2"/>
  <c r="E2441" i="2"/>
  <c r="F2442" i="2"/>
  <c r="D2442" i="2"/>
  <c r="E2442" i="2"/>
  <c r="G2442" i="2"/>
  <c r="G2443" i="2"/>
  <c r="G2444" i="2"/>
  <c r="G2445" i="2"/>
  <c r="F2446" i="2"/>
  <c r="D2447" i="2"/>
  <c r="G2448" i="2"/>
  <c r="D2448" i="2"/>
  <c r="E2448" i="2"/>
  <c r="F2448" i="2"/>
  <c r="F2449" i="2"/>
  <c r="D2450" i="2"/>
  <c r="E2450" i="2"/>
  <c r="D2453" i="2"/>
  <c r="E2453" i="2"/>
  <c r="F2453" i="2"/>
  <c r="G2454" i="2"/>
  <c r="E2456" i="2"/>
  <c r="F2456" i="2"/>
  <c r="D2457" i="2"/>
  <c r="E2457" i="2"/>
  <c r="D2458" i="2"/>
  <c r="E2458" i="2"/>
  <c r="F2458" i="2"/>
  <c r="G2458" i="2"/>
  <c r="D2460" i="2"/>
  <c r="E2460" i="2"/>
  <c r="D2462" i="2"/>
  <c r="F2463" i="2"/>
  <c r="D2463" i="2"/>
  <c r="E2463" i="2"/>
  <c r="G2463" i="2"/>
  <c r="F2466" i="2"/>
  <c r="G2467" i="2"/>
  <c r="D2468" i="2"/>
  <c r="G2469" i="2"/>
  <c r="F2470" i="2"/>
  <c r="E2471" i="2"/>
  <c r="G2471" i="2"/>
  <c r="G2472" i="2"/>
  <c r="D2472" i="2"/>
  <c r="D2473" i="2"/>
  <c r="E2473" i="2"/>
  <c r="F2473" i="2"/>
  <c r="G2473" i="2"/>
  <c r="G2474" i="2"/>
  <c r="D2475" i="2"/>
  <c r="E2475" i="2"/>
  <c r="E2477" i="2"/>
  <c r="G2477" i="2"/>
  <c r="E2478" i="2"/>
  <c r="D2478" i="2"/>
  <c r="F2478" i="2"/>
  <c r="G2478" i="2"/>
  <c r="G2482" i="2"/>
  <c r="D2482" i="2"/>
  <c r="D2483" i="2"/>
  <c r="E2483" i="2"/>
  <c r="F2483" i="2"/>
  <c r="G2483" i="2"/>
  <c r="G2484" i="2"/>
  <c r="F2485" i="2"/>
  <c r="F2486" i="2"/>
  <c r="G2486" i="2"/>
  <c r="F2487" i="2"/>
  <c r="D2487" i="2"/>
  <c r="E2488" i="2"/>
  <c r="F2488" i="2"/>
  <c r="D2489" i="2"/>
  <c r="E2489" i="2"/>
  <c r="E2490" i="2"/>
  <c r="E2491" i="2"/>
  <c r="D2491" i="2"/>
  <c r="G2492" i="2"/>
  <c r="E2492" i="2"/>
  <c r="D2493" i="2"/>
  <c r="E2493" i="2"/>
  <c r="F2493" i="2"/>
  <c r="G2493" i="2"/>
  <c r="G2494" i="2"/>
  <c r="E2495" i="2"/>
  <c r="G2497" i="2"/>
  <c r="D2497" i="2"/>
  <c r="F2498" i="2"/>
  <c r="E2499" i="2"/>
  <c r="D2499" i="2"/>
  <c r="D2500" i="2"/>
  <c r="E2500" i="2"/>
  <c r="G2501" i="2"/>
  <c r="E2502" i="2"/>
  <c r="D2502" i="2"/>
  <c r="F2502" i="2"/>
  <c r="G2504" i="2"/>
  <c r="D2504" i="2"/>
  <c r="E2504" i="2"/>
  <c r="F2504" i="2"/>
  <c r="F2505" i="2"/>
  <c r="E2505" i="2"/>
  <c r="F2506" i="2"/>
  <c r="D2506" i="2"/>
  <c r="E2506" i="2"/>
  <c r="G2506" i="2"/>
  <c r="G2507" i="2"/>
  <c r="G2509" i="2"/>
  <c r="D2510" i="2"/>
  <c r="D2511" i="2"/>
  <c r="G2511" i="2"/>
  <c r="G2512" i="2"/>
  <c r="D2512" i="2"/>
  <c r="E2512" i="2"/>
  <c r="F2512" i="2"/>
  <c r="G2513" i="2"/>
  <c r="D2514" i="2"/>
  <c r="E2514" i="2"/>
  <c r="D2516" i="2"/>
  <c r="G2516" i="2"/>
  <c r="G2518" i="2"/>
  <c r="F2519" i="2"/>
  <c r="D2519" i="2"/>
  <c r="E2520" i="2"/>
  <c r="F2520" i="2"/>
  <c r="F2522" i="2"/>
  <c r="G2522" i="2"/>
  <c r="D2523" i="2"/>
  <c r="E2523" i="2"/>
  <c r="F2523" i="2"/>
  <c r="G2523" i="2"/>
  <c r="G2524" i="2"/>
  <c r="E2527" i="2"/>
  <c r="F2527" i="2"/>
  <c r="F2528" i="2"/>
  <c r="D2528" i="2"/>
  <c r="G2529" i="2"/>
  <c r="D2529" i="2"/>
  <c r="E2529" i="2"/>
  <c r="F2529" i="2"/>
  <c r="G2530" i="2"/>
  <c r="G2531" i="2"/>
  <c r="E2532" i="2"/>
  <c r="D2532" i="2"/>
  <c r="D2533" i="2"/>
  <c r="E2533" i="2"/>
  <c r="E2535" i="2"/>
  <c r="D2535" i="2"/>
  <c r="F2535" i="2"/>
  <c r="G2535" i="2"/>
  <c r="E2537" i="2"/>
  <c r="D2538" i="2"/>
  <c r="E2538" i="2"/>
  <c r="F2538" i="2"/>
  <c r="G2538" i="2"/>
  <c r="F2540" i="2"/>
  <c r="D2541" i="2"/>
  <c r="E2542" i="2"/>
  <c r="F2542" i="2"/>
  <c r="F2543" i="2"/>
  <c r="G2544" i="2"/>
  <c r="E2545" i="2"/>
  <c r="D2545" i="2"/>
  <c r="E2546" i="2"/>
  <c r="F2547" i="2"/>
  <c r="G2547" i="2"/>
  <c r="D2548" i="2"/>
  <c r="E2548" i="2"/>
  <c r="F2548" i="2"/>
  <c r="G2548" i="2"/>
  <c r="E2549" i="2"/>
  <c r="E2550" i="2"/>
  <c r="G2551" i="2"/>
  <c r="G2552" i="2"/>
  <c r="D2553" i="2"/>
  <c r="E2553" i="2"/>
  <c r="D2554" i="2"/>
  <c r="E2554" i="2"/>
  <c r="F2554" i="2"/>
  <c r="G2554" i="2"/>
  <c r="F2555" i="2"/>
  <c r="D2556" i="2"/>
  <c r="E2556" i="2"/>
  <c r="F2556" i="2"/>
  <c r="G2556" i="2"/>
  <c r="F2558" i="2"/>
  <c r="E2560" i="2"/>
  <c r="G2560" i="2"/>
  <c r="G2561" i="2"/>
  <c r="D2561" i="2"/>
  <c r="E2561" i="2"/>
  <c r="F2561" i="2"/>
  <c r="E2564" i="2"/>
  <c r="E2566" i="2"/>
  <c r="F2568" i="2"/>
  <c r="D2568" i="2"/>
  <c r="E2568" i="2"/>
  <c r="G2568" i="2"/>
  <c r="D2570" i="2"/>
  <c r="F2571" i="2"/>
  <c r="D2572" i="2"/>
  <c r="E2572" i="2"/>
  <c r="F2572" i="2"/>
  <c r="G2572" i="2"/>
  <c r="F2574" i="2"/>
  <c r="F2575" i="2"/>
  <c r="G2575" i="2"/>
  <c r="F2576" i="2"/>
  <c r="D2576" i="2"/>
  <c r="E2576" i="2"/>
  <c r="G2576" i="2"/>
  <c r="G2577" i="2"/>
  <c r="D2577" i="2"/>
  <c r="D2578" i="2"/>
  <c r="E2578" i="2"/>
  <c r="F2578" i="2"/>
  <c r="G2578" i="2"/>
  <c r="G2579" i="2"/>
  <c r="D2580" i="2"/>
  <c r="E2580" i="2"/>
  <c r="F2580" i="2"/>
  <c r="G2580" i="2"/>
  <c r="D2581" i="2"/>
  <c r="E2581" i="2"/>
  <c r="F2584" i="2"/>
  <c r="D2584" i="2"/>
  <c r="E2584" i="2"/>
  <c r="G2584" i="2"/>
  <c r="F2585" i="2"/>
  <c r="F2586" i="2"/>
  <c r="F2588" i="2"/>
  <c r="E2588" i="2"/>
  <c r="D2589" i="2"/>
  <c r="E2590" i="2"/>
  <c r="F2590" i="2"/>
  <c r="E2591" i="2"/>
  <c r="F2591" i="2"/>
  <c r="E2592" i="2"/>
  <c r="G2592" i="2"/>
  <c r="G2593" i="2"/>
  <c r="D2593" i="2"/>
  <c r="E2593" i="2"/>
  <c r="F2593" i="2"/>
  <c r="G2595" i="2"/>
  <c r="D2596" i="2"/>
  <c r="E2596" i="2"/>
  <c r="F2596" i="2"/>
  <c r="G2596" i="2"/>
  <c r="D2597" i="2"/>
  <c r="E2597" i="2"/>
  <c r="E2598" i="2"/>
  <c r="G2599" i="2"/>
  <c r="D2600" i="2"/>
  <c r="E2600" i="2"/>
  <c r="G2601" i="2"/>
  <c r="D2601" i="2"/>
  <c r="E2601" i="2"/>
  <c r="F2601" i="2"/>
  <c r="E2604" i="2"/>
  <c r="D2604" i="2"/>
  <c r="D2605" i="2"/>
  <c r="F2607" i="2"/>
  <c r="F2608" i="2"/>
  <c r="D2608" i="2"/>
  <c r="G2609" i="2"/>
  <c r="D2609" i="2"/>
  <c r="E2609" i="2"/>
  <c r="F2609" i="2"/>
  <c r="E2610" i="2"/>
  <c r="F2611" i="2"/>
  <c r="G2611" i="2"/>
  <c r="G2612" i="2"/>
  <c r="E2613" i="2"/>
  <c r="E2616" i="2"/>
  <c r="G2617" i="2"/>
  <c r="D2617" i="2"/>
  <c r="E2617" i="2"/>
  <c r="F2617" i="2"/>
  <c r="D2618" i="2"/>
  <c r="E2618" i="2"/>
  <c r="F2619" i="2"/>
  <c r="E2620" i="2"/>
  <c r="D2620" i="2"/>
  <c r="E2621" i="2"/>
  <c r="G2621" i="2"/>
  <c r="D2624" i="2"/>
  <c r="G2625" i="2"/>
  <c r="D2625" i="2"/>
  <c r="E2625" i="2"/>
  <c r="F2625" i="2"/>
  <c r="D2628" i="2"/>
  <c r="E2628" i="2"/>
  <c r="F2628" i="2"/>
  <c r="G2628" i="2"/>
  <c r="F2629" i="2"/>
  <c r="D2629" i="2"/>
  <c r="E2629" i="2"/>
  <c r="G2629" i="2"/>
  <c r="F2630" i="2"/>
  <c r="G2631" i="2"/>
  <c r="D2631" i="2"/>
  <c r="E2632" i="2"/>
  <c r="G2632" i="2"/>
  <c r="G2633" i="2"/>
  <c r="D2633" i="2"/>
  <c r="E2633" i="2"/>
  <c r="F2633" i="2"/>
  <c r="E2634" i="2"/>
  <c r="D2635" i="2"/>
  <c r="E2635" i="2"/>
  <c r="F2635" i="2"/>
  <c r="G2635" i="2"/>
  <c r="E2636" i="2"/>
  <c r="D2636" i="2"/>
  <c r="G2637" i="2"/>
  <c r="E2638" i="2"/>
  <c r="E2639" i="2"/>
  <c r="D2639" i="2"/>
  <c r="F2639" i="2"/>
  <c r="G2639" i="2"/>
  <c r="G2641" i="2"/>
  <c r="D2641" i="2"/>
  <c r="E2641" i="2"/>
  <c r="F2641" i="2"/>
  <c r="G2643" i="2"/>
  <c r="E2644" i="2"/>
  <c r="D2644" i="2"/>
  <c r="F2645" i="2"/>
  <c r="E2645" i="2"/>
  <c r="G2647" i="2"/>
  <c r="F2648" i="2"/>
  <c r="E2648" i="2"/>
  <c r="F2649" i="2"/>
  <c r="D2650" i="2"/>
  <c r="E2650" i="2"/>
  <c r="D2651" i="2"/>
  <c r="E2651" i="2"/>
  <c r="F2651" i="2"/>
  <c r="G2651" i="2"/>
  <c r="F2652" i="2"/>
  <c r="G2652" i="2"/>
  <c r="D2653" i="2"/>
  <c r="E2655" i="2"/>
  <c r="D2655" i="2"/>
  <c r="F2655" i="2"/>
  <c r="G2655" i="2"/>
  <c r="D2656" i="2"/>
  <c r="G2657" i="2"/>
  <c r="D2657" i="2"/>
  <c r="E2657" i="2"/>
  <c r="F2657" i="2"/>
  <c r="F2658" i="2"/>
  <c r="G2659" i="2"/>
  <c r="F2660" i="2"/>
  <c r="G2660" i="2"/>
  <c r="E2661" i="2"/>
  <c r="E2662" i="2"/>
  <c r="F2662" i="2"/>
  <c r="G2663" i="2"/>
  <c r="E2664" i="2"/>
  <c r="G2665" i="2"/>
  <c r="D2665" i="2"/>
  <c r="E2665" i="2"/>
  <c r="F2665" i="2"/>
  <c r="G2666" i="2"/>
  <c r="E2667" i="2"/>
  <c r="D2668" i="2"/>
  <c r="E2668" i="2"/>
  <c r="F2668" i="2"/>
  <c r="G2668" i="2"/>
  <c r="E2671" i="2"/>
  <c r="D2671" i="2"/>
  <c r="F2671" i="2"/>
  <c r="G2671" i="2"/>
  <c r="G2672" i="2"/>
  <c r="D2673" i="2"/>
  <c r="G2675" i="2"/>
  <c r="D2675" i="2"/>
  <c r="E2675" i="2"/>
  <c r="F2675" i="2"/>
  <c r="F2676" i="2"/>
  <c r="G2677" i="2"/>
  <c r="F2677" i="2"/>
  <c r="D2678" i="2"/>
  <c r="F2678" i="2"/>
  <c r="F2679" i="2"/>
  <c r="G2680" i="2"/>
  <c r="D2681" i="2"/>
  <c r="E2681" i="2"/>
  <c r="D2682" i="2"/>
  <c r="E2682" i="2"/>
  <c r="G2682" i="2"/>
  <c r="E2683" i="2"/>
  <c r="D2684" i="2"/>
  <c r="E2684" i="2"/>
  <c r="F2684" i="2"/>
  <c r="G2684" i="2"/>
  <c r="G2685" i="2"/>
  <c r="E2686" i="2"/>
  <c r="F2686" i="2"/>
  <c r="G2687" i="2"/>
  <c r="G2690" i="2"/>
  <c r="D2690" i="2"/>
  <c r="E2690" i="2"/>
  <c r="F2690" i="2"/>
  <c r="D2692" i="2"/>
  <c r="E2692" i="2"/>
  <c r="F2692" i="2"/>
  <c r="G2692" i="2"/>
  <c r="F2694" i="2"/>
  <c r="D2695" i="2"/>
  <c r="F2696" i="2"/>
  <c r="D2696" i="2"/>
  <c r="E2696" i="2"/>
  <c r="G2696" i="2"/>
  <c r="E2698" i="2"/>
  <c r="G2700" i="2"/>
  <c r="D2701" i="2"/>
  <c r="E2701" i="2"/>
  <c r="F2701" i="2"/>
  <c r="G2701" i="2"/>
  <c r="G2702" i="2"/>
  <c r="D2703" i="2"/>
  <c r="F2705" i="2"/>
  <c r="F2706" i="2"/>
  <c r="G2706" i="2"/>
  <c r="D2707" i="2"/>
  <c r="G2708" i="2"/>
  <c r="F2709" i="2"/>
  <c r="E2710" i="2"/>
  <c r="F2710" i="2"/>
  <c r="E2711" i="2"/>
  <c r="D2711" i="2"/>
  <c r="F2711" i="2"/>
  <c r="G2711" i="2"/>
  <c r="E2713" i="2"/>
  <c r="D2714" i="2"/>
  <c r="E2714" i="2"/>
  <c r="D2715" i="2"/>
  <c r="E2715" i="2"/>
  <c r="F2715" i="2"/>
  <c r="G2715" i="2"/>
  <c r="D2716" i="2"/>
  <c r="E2716" i="2"/>
  <c r="F2716" i="2"/>
  <c r="G2716" i="2"/>
  <c r="F2721" i="2"/>
  <c r="D2724" i="2"/>
  <c r="E2724" i="2"/>
  <c r="F2724" i="2"/>
  <c r="G2724" i="2"/>
  <c r="G2725" i="2"/>
  <c r="D2725" i="2"/>
  <c r="E2725" i="2"/>
  <c r="F2725" i="2"/>
  <c r="E2726" i="2"/>
  <c r="E2727" i="2"/>
  <c r="F2727" i="2"/>
  <c r="E2728" i="2"/>
  <c r="G2729" i="2"/>
  <c r="D2729" i="2"/>
  <c r="E2729" i="2"/>
  <c r="F2729" i="2"/>
  <c r="D2730" i="2"/>
  <c r="D2731" i="2"/>
  <c r="E2731" i="2"/>
  <c r="G2731" i="2"/>
  <c r="E2735" i="2"/>
  <c r="D2735" i="2"/>
  <c r="G2735" i="2"/>
  <c r="G2736" i="2"/>
  <c r="F2738" i="2"/>
  <c r="G2739" i="2"/>
  <c r="D2739" i="2"/>
  <c r="E2739" i="2"/>
  <c r="F2739" i="2"/>
  <c r="G2740" i="2"/>
  <c r="F2741" i="2"/>
  <c r="G2741" i="2"/>
  <c r="D2742" i="2"/>
  <c r="F2742" i="2"/>
  <c r="F2743" i="2"/>
  <c r="G2745" i="2"/>
  <c r="D2745" i="2"/>
  <c r="E2745" i="2"/>
  <c r="F2745" i="2"/>
  <c r="D2746" i="2"/>
  <c r="E2746" i="2"/>
  <c r="G2746" i="2"/>
  <c r="E2747" i="2"/>
  <c r="G2748" i="2"/>
  <c r="F2748" i="2"/>
  <c r="D2749" i="2"/>
  <c r="G2750" i="2"/>
  <c r="D2750" i="2"/>
  <c r="E2750" i="2"/>
  <c r="D2751" i="2"/>
  <c r="E2751" i="2"/>
  <c r="F2751" i="2"/>
  <c r="G2751" i="2"/>
  <c r="D2753" i="2"/>
  <c r="E2753" i="2"/>
  <c r="G2753" i="2"/>
  <c r="F2756" i="2"/>
  <c r="D2756" i="2"/>
  <c r="D2757" i="2"/>
  <c r="G2758" i="2"/>
  <c r="D2758" i="2"/>
  <c r="F2758" i="2"/>
  <c r="D2759" i="2"/>
  <c r="E2759" i="2"/>
  <c r="F2759" i="2"/>
  <c r="G2759" i="2"/>
  <c r="D2761" i="2"/>
  <c r="E2761" i="2"/>
  <c r="G2761" i="2"/>
  <c r="D2762" i="2"/>
  <c r="D2764" i="2"/>
  <c r="F2764" i="2"/>
  <c r="F2765" i="2"/>
  <c r="G2765" i="2"/>
  <c r="D2766" i="2"/>
  <c r="D2767" i="2"/>
  <c r="E2767" i="2"/>
  <c r="F2767" i="2"/>
  <c r="G2767" i="2"/>
  <c r="D2769" i="2"/>
  <c r="E2769" i="2"/>
  <c r="G2769" i="2"/>
  <c r="D2770" i="2"/>
  <c r="E2771" i="2"/>
  <c r="F2772" i="2"/>
  <c r="D2773" i="2"/>
  <c r="E2773" i="2"/>
  <c r="F2773" i="2"/>
  <c r="G2773" i="2"/>
  <c r="G2775" i="2"/>
  <c r="D2775" i="2"/>
  <c r="E2775" i="2"/>
  <c r="D2777" i="2"/>
  <c r="E2777" i="2"/>
  <c r="G2777" i="2"/>
  <c r="D2778" i="2"/>
  <c r="G2781" i="2"/>
  <c r="D2782" i="2"/>
  <c r="E2782" i="2"/>
  <c r="D2783" i="2"/>
  <c r="E2783" i="2"/>
  <c r="F2783" i="2"/>
  <c r="G2783" i="2"/>
  <c r="D2785" i="2"/>
  <c r="E2785" i="2"/>
  <c r="G2785" i="2"/>
  <c r="D2789" i="2"/>
  <c r="G2790" i="2"/>
  <c r="D2790" i="2"/>
  <c r="E2790" i="2"/>
  <c r="F2790" i="2"/>
  <c r="D2791" i="2"/>
  <c r="E2791" i="2"/>
  <c r="F2791" i="2"/>
  <c r="G2791" i="2"/>
  <c r="D2793" i="2"/>
  <c r="E2793" i="2"/>
  <c r="G2793" i="2"/>
  <c r="E2795" i="2"/>
  <c r="D2796" i="2"/>
  <c r="G2797" i="2"/>
  <c r="D2798" i="2"/>
  <c r="D2799" i="2"/>
  <c r="E2799" i="2"/>
  <c r="F2799" i="2"/>
  <c r="G2799" i="2"/>
  <c r="G2800" i="2"/>
  <c r="D2801" i="2"/>
  <c r="D2802" i="2"/>
  <c r="E2803" i="2"/>
  <c r="G2803" i="2"/>
  <c r="D2805" i="2"/>
  <c r="E2805" i="2"/>
  <c r="F2805" i="2"/>
  <c r="G2805" i="2"/>
  <c r="G2806" i="2"/>
  <c r="D2806" i="2"/>
  <c r="E2806" i="2"/>
  <c r="F2806" i="2"/>
  <c r="D2807" i="2"/>
  <c r="F2808" i="2"/>
  <c r="E2811" i="2"/>
  <c r="G2811" i="2"/>
  <c r="D2812" i="2"/>
  <c r="F2812" i="2"/>
  <c r="E2813" i="2"/>
  <c r="E2814" i="2"/>
  <c r="F2814" i="2"/>
  <c r="G2815" i="2"/>
  <c r="F2818" i="2"/>
  <c r="D2818" i="2"/>
  <c r="F2820" i="2"/>
  <c r="D2821" i="2"/>
  <c r="E2821" i="2"/>
  <c r="F2821" i="2"/>
  <c r="G2821" i="2"/>
  <c r="D2823" i="2"/>
  <c r="E2823" i="2"/>
  <c r="F2823" i="2"/>
  <c r="G2823" i="2"/>
  <c r="E2824" i="2"/>
  <c r="D2824" i="2"/>
  <c r="G2824" i="2"/>
  <c r="D2825" i="2"/>
  <c r="E2825" i="2"/>
  <c r="G2825" i="2"/>
  <c r="D2826" i="2"/>
  <c r="F2826" i="2"/>
  <c r="G2827" i="2"/>
  <c r="E2827" i="2"/>
  <c r="D2829" i="2"/>
  <c r="E2829" i="2"/>
  <c r="F2829" i="2"/>
  <c r="G2829" i="2"/>
  <c r="G2830" i="2"/>
  <c r="E2831" i="2"/>
  <c r="D2732" i="2" l="1"/>
  <c r="E2732" i="2"/>
  <c r="F2515" i="2"/>
  <c r="G2515" i="2"/>
  <c r="E2238" i="2"/>
  <c r="F2238" i="2"/>
  <c r="D2035" i="2"/>
  <c r="G2035" i="2"/>
  <c r="E2035" i="2"/>
  <c r="F2035" i="2"/>
  <c r="F2004" i="2"/>
  <c r="G2004" i="2"/>
  <c r="D2004" i="2"/>
  <c r="E2004" i="2"/>
  <c r="D1925" i="2"/>
  <c r="G1925" i="2"/>
  <c r="F1849" i="2"/>
  <c r="G1849" i="2"/>
  <c r="E1801" i="2"/>
  <c r="G1801" i="2"/>
  <c r="D1801" i="2"/>
  <c r="F1801" i="2"/>
  <c r="E1794" i="2"/>
  <c r="F1794" i="2"/>
  <c r="G1728" i="2"/>
  <c r="D1728" i="2"/>
  <c r="F1728" i="2"/>
  <c r="F1626" i="2"/>
  <c r="G1626" i="2"/>
  <c r="F1557" i="2"/>
  <c r="E1557" i="2"/>
  <c r="F1409" i="2"/>
  <c r="G1409" i="2"/>
  <c r="D1387" i="2"/>
  <c r="F1387" i="2"/>
  <c r="G1387" i="2"/>
  <c r="F1330" i="2"/>
  <c r="D1330" i="2"/>
  <c r="G1330" i="2"/>
  <c r="D1272" i="2"/>
  <c r="E1272" i="2"/>
  <c r="F1272" i="2"/>
  <c r="E1041" i="2"/>
  <c r="G1041" i="2"/>
  <c r="D1041" i="2"/>
  <c r="F1041" i="2"/>
  <c r="D950" i="2"/>
  <c r="G950" i="2"/>
  <c r="E950" i="2"/>
  <c r="F950" i="2"/>
  <c r="G776" i="2"/>
  <c r="F776" i="2"/>
  <c r="F2831" i="2"/>
  <c r="G2831" i="2"/>
  <c r="E2699" i="2"/>
  <c r="F2699" i="2"/>
  <c r="G2699" i="2"/>
  <c r="E2647" i="2"/>
  <c r="F2647" i="2"/>
  <c r="D2647" i="2"/>
  <c r="G2468" i="2"/>
  <c r="F2468" i="2"/>
  <c r="G1921" i="2"/>
  <c r="F1921" i="2"/>
  <c r="D1819" i="2"/>
  <c r="E1819" i="2"/>
  <c r="G1819" i="2"/>
  <c r="F1819" i="2"/>
  <c r="G1816" i="2"/>
  <c r="F1816" i="2"/>
  <c r="E1454" i="2"/>
  <c r="F1454" i="2"/>
  <c r="D1454" i="2"/>
  <c r="G1454" i="2"/>
  <c r="G1379" i="2"/>
  <c r="D1379" i="2"/>
  <c r="F1379" i="2"/>
  <c r="E1349" i="2"/>
  <c r="D1349" i="2"/>
  <c r="G1349" i="2"/>
  <c r="F1349" i="2"/>
  <c r="F1334" i="2"/>
  <c r="E1334" i="2"/>
  <c r="D1334" i="2"/>
  <c r="G1334" i="2"/>
  <c r="G1292" i="2"/>
  <c r="F1292" i="2"/>
  <c r="E929" i="2"/>
  <c r="D929" i="2"/>
  <c r="F929" i="2"/>
  <c r="G929" i="2"/>
  <c r="F537" i="2"/>
  <c r="D537" i="2"/>
  <c r="E2801" i="2"/>
  <c r="E2797" i="2"/>
  <c r="D2797" i="2"/>
  <c r="D2781" i="2"/>
  <c r="E2781" i="2"/>
  <c r="F2781" i="2"/>
  <c r="D2772" i="2"/>
  <c r="D2717" i="2"/>
  <c r="E2717" i="2"/>
  <c r="G2717" i="2"/>
  <c r="D2708" i="2"/>
  <c r="G2676" i="2"/>
  <c r="D2666" i="2"/>
  <c r="E2666" i="2"/>
  <c r="E2470" i="2"/>
  <c r="G2470" i="2"/>
  <c r="D2467" i="2"/>
  <c r="E2467" i="2"/>
  <c r="F2467" i="2"/>
  <c r="D2804" i="2"/>
  <c r="F2804" i="2"/>
  <c r="F2796" i="2"/>
  <c r="G2774" i="2"/>
  <c r="D2774" i="2"/>
  <c r="F2774" i="2"/>
  <c r="E2774" i="2"/>
  <c r="E2757" i="2"/>
  <c r="F2757" i="2"/>
  <c r="G2757" i="2"/>
  <c r="G2697" i="2"/>
  <c r="E2697" i="2"/>
  <c r="E2695" i="2"/>
  <c r="F2695" i="2"/>
  <c r="G2695" i="2"/>
  <c r="D2674" i="2"/>
  <c r="F2674" i="2"/>
  <c r="D2660" i="2"/>
  <c r="E2660" i="2"/>
  <c r="G2649" i="2"/>
  <c r="D2649" i="2"/>
  <c r="E2649" i="2"/>
  <c r="F2632" i="2"/>
  <c r="D2632" i="2"/>
  <c r="F2621" i="2"/>
  <c r="D2621" i="2"/>
  <c r="D2612" i="2"/>
  <c r="E2612" i="2"/>
  <c r="F2612" i="2"/>
  <c r="F2537" i="2"/>
  <c r="F2521" i="2"/>
  <c r="D2521" i="2"/>
  <c r="E2521" i="2"/>
  <c r="G2521" i="2"/>
  <c r="D2507" i="2"/>
  <c r="E2507" i="2"/>
  <c r="F2507" i="2"/>
  <c r="G2485" i="2"/>
  <c r="F2460" i="2"/>
  <c r="G2460" i="2"/>
  <c r="D2429" i="2"/>
  <c r="F2429" i="2"/>
  <c r="E2429" i="2"/>
  <c r="F2427" i="2"/>
  <c r="G2427" i="2"/>
  <c r="F2399" i="2"/>
  <c r="D2399" i="2"/>
  <c r="E2399" i="2"/>
  <c r="G2399" i="2"/>
  <c r="G2362" i="2"/>
  <c r="E2362" i="2"/>
  <c r="F2362" i="2"/>
  <c r="F2346" i="2"/>
  <c r="G2346" i="2"/>
  <c r="D2297" i="2"/>
  <c r="E2297" i="2"/>
  <c r="F2275" i="2"/>
  <c r="G2275" i="2"/>
  <c r="E2271" i="2"/>
  <c r="F2239" i="2"/>
  <c r="D2239" i="2"/>
  <c r="E2239" i="2"/>
  <c r="E2197" i="2"/>
  <c r="F2197" i="2"/>
  <c r="G2176" i="2"/>
  <c r="D2176" i="2"/>
  <c r="E2176" i="2"/>
  <c r="F2176" i="2"/>
  <c r="E2150" i="2"/>
  <c r="G2150" i="2"/>
  <c r="D2147" i="2"/>
  <c r="F2147" i="2"/>
  <c r="E2147" i="2"/>
  <c r="F2131" i="2"/>
  <c r="G2131" i="2"/>
  <c r="E2046" i="2"/>
  <c r="G2046" i="2"/>
  <c r="F2027" i="2"/>
  <c r="G2027" i="2"/>
  <c r="G1972" i="2"/>
  <c r="F1972" i="2"/>
  <c r="D1972" i="2"/>
  <c r="E1972" i="2"/>
  <c r="F1937" i="2"/>
  <c r="D1937" i="2"/>
  <c r="E1937" i="2"/>
  <c r="G1937" i="2"/>
  <c r="G1881" i="2"/>
  <c r="D1881" i="2"/>
  <c r="E1881" i="2"/>
  <c r="F1881" i="2"/>
  <c r="E1875" i="2"/>
  <c r="D1875" i="2"/>
  <c r="G1875" i="2"/>
  <c r="F1875" i="2"/>
  <c r="E1814" i="2"/>
  <c r="D1814" i="2"/>
  <c r="G1814" i="2"/>
  <c r="D1803" i="2"/>
  <c r="E1803" i="2"/>
  <c r="F1803" i="2"/>
  <c r="G1803" i="2"/>
  <c r="G1792" i="2"/>
  <c r="D1792" i="2"/>
  <c r="E1792" i="2"/>
  <c r="F1792" i="2"/>
  <c r="E1779" i="2"/>
  <c r="D1779" i="2"/>
  <c r="F1779" i="2"/>
  <c r="G1779" i="2"/>
  <c r="G1776" i="2"/>
  <c r="F1776" i="2"/>
  <c r="F1759" i="2"/>
  <c r="D1759" i="2"/>
  <c r="E1759" i="2"/>
  <c r="G1759" i="2"/>
  <c r="E1726" i="2"/>
  <c r="F1726" i="2"/>
  <c r="D1726" i="2"/>
  <c r="D1705" i="2"/>
  <c r="F1705" i="2"/>
  <c r="E1705" i="2"/>
  <c r="G1656" i="2"/>
  <c r="E1656" i="2"/>
  <c r="D1656" i="2"/>
  <c r="E1596" i="2"/>
  <c r="D1596" i="2"/>
  <c r="F1545" i="2"/>
  <c r="G1545" i="2"/>
  <c r="E1468" i="2"/>
  <c r="D1468" i="2"/>
  <c r="G1432" i="2"/>
  <c r="F1432" i="2"/>
  <c r="E1432" i="2"/>
  <c r="D1432" i="2"/>
  <c r="E1404" i="2"/>
  <c r="D1404" i="2"/>
  <c r="G1355" i="2"/>
  <c r="E1355" i="2"/>
  <c r="F1346" i="2"/>
  <c r="D1346" i="2"/>
  <c r="G1346" i="2"/>
  <c r="E1346" i="2"/>
  <c r="E1321" i="2"/>
  <c r="D1321" i="2"/>
  <c r="F1321" i="2"/>
  <c r="E1297" i="2"/>
  <c r="G1297" i="2"/>
  <c r="D1297" i="2"/>
  <c r="F1297" i="2"/>
  <c r="E1228" i="2"/>
  <c r="D1228" i="2"/>
  <c r="G1228" i="2"/>
  <c r="F1228" i="2"/>
  <c r="E1201" i="2"/>
  <c r="F1201" i="2"/>
  <c r="G1201" i="2"/>
  <c r="D1201" i="2"/>
  <c r="D1075" i="2"/>
  <c r="E1075" i="2"/>
  <c r="D1035" i="2"/>
  <c r="F1035" i="2"/>
  <c r="E910" i="2"/>
  <c r="D910" i="2"/>
  <c r="F910" i="2"/>
  <c r="G910" i="2"/>
  <c r="F839" i="2"/>
  <c r="E839" i="2"/>
  <c r="E820" i="2"/>
  <c r="D820" i="2"/>
  <c r="F789" i="2"/>
  <c r="G789" i="2"/>
  <c r="D789" i="2"/>
  <c r="E789" i="2"/>
  <c r="E738" i="2"/>
  <c r="D738" i="2"/>
  <c r="F539" i="2"/>
  <c r="G539" i="2"/>
  <c r="E539" i="2"/>
  <c r="D468" i="2"/>
  <c r="G468" i="2"/>
  <c r="E468" i="2"/>
  <c r="F468" i="2"/>
  <c r="F457" i="2"/>
  <c r="D457" i="2"/>
  <c r="E457" i="2"/>
  <c r="E307" i="2"/>
  <c r="D307" i="2"/>
  <c r="F307" i="2"/>
  <c r="G307" i="2"/>
  <c r="F195" i="2"/>
  <c r="G195" i="2"/>
  <c r="D195" i="2"/>
  <c r="E195" i="2"/>
  <c r="F143" i="2"/>
  <c r="E143" i="2"/>
  <c r="D143" i="2"/>
  <c r="G143" i="2"/>
  <c r="D109" i="2"/>
  <c r="E109" i="2"/>
  <c r="F109" i="2"/>
  <c r="G109" i="2"/>
  <c r="F2813" i="2"/>
  <c r="G2813" i="2"/>
  <c r="F2760" i="2"/>
  <c r="G2760" i="2"/>
  <c r="D2459" i="2"/>
  <c r="E2459" i="2"/>
  <c r="F2459" i="2"/>
  <c r="F2451" i="2"/>
  <c r="G2451" i="2"/>
  <c r="G2404" i="2"/>
  <c r="F2404" i="2"/>
  <c r="G2328" i="2"/>
  <c r="E2328" i="2"/>
  <c r="F2328" i="2"/>
  <c r="G1259" i="2"/>
  <c r="E1259" i="2"/>
  <c r="D1259" i="2"/>
  <c r="F1259" i="2"/>
  <c r="D2813" i="2"/>
  <c r="E2749" i="2"/>
  <c r="F2749" i="2"/>
  <c r="G2749" i="2"/>
  <c r="F2744" i="2"/>
  <c r="D2744" i="2"/>
  <c r="E2744" i="2"/>
  <c r="G2744" i="2"/>
  <c r="G2732" i="2"/>
  <c r="F2720" i="2"/>
  <c r="D2720" i="2"/>
  <c r="G2720" i="2"/>
  <c r="E2720" i="2"/>
  <c r="G2705" i="2"/>
  <c r="D2705" i="2"/>
  <c r="E2705" i="2"/>
  <c r="D2676" i="2"/>
  <c r="E2676" i="2"/>
  <c r="F2624" i="2"/>
  <c r="G2624" i="2"/>
  <c r="F2616" i="2"/>
  <c r="D2616" i="2"/>
  <c r="D2583" i="2"/>
  <c r="G2583" i="2"/>
  <c r="G2564" i="2"/>
  <c r="D2564" i="2"/>
  <c r="D2557" i="2"/>
  <c r="E2557" i="2"/>
  <c r="F2552" i="2"/>
  <c r="D2552" i="2"/>
  <c r="E2552" i="2"/>
  <c r="D2540" i="2"/>
  <c r="E2540" i="2"/>
  <c r="E2526" i="2"/>
  <c r="F2526" i="2"/>
  <c r="E2515" i="2"/>
  <c r="D2480" i="2"/>
  <c r="E2480" i="2"/>
  <c r="G2462" i="2"/>
  <c r="G2459" i="2"/>
  <c r="F2455" i="2"/>
  <c r="D2455" i="2"/>
  <c r="E2451" i="2"/>
  <c r="D2443" i="2"/>
  <c r="E2443" i="2"/>
  <c r="F2443" i="2"/>
  <c r="E2410" i="2"/>
  <c r="E2404" i="2"/>
  <c r="F2371" i="2"/>
  <c r="G2371" i="2"/>
  <c r="F2342" i="2"/>
  <c r="G2339" i="2"/>
  <c r="E2331" i="2"/>
  <c r="F2323" i="2"/>
  <c r="G2323" i="2"/>
  <c r="E2277" i="2"/>
  <c r="F2277" i="2"/>
  <c r="G2238" i="2"/>
  <c r="E2213" i="2"/>
  <c r="F2213" i="2"/>
  <c r="E2182" i="2"/>
  <c r="D2182" i="2"/>
  <c r="F2182" i="2"/>
  <c r="G2182" i="2"/>
  <c r="G2152" i="2"/>
  <c r="D2152" i="2"/>
  <c r="E2152" i="2"/>
  <c r="F2152" i="2"/>
  <c r="D2133" i="2"/>
  <c r="E2133" i="2"/>
  <c r="F2133" i="2"/>
  <c r="G2133" i="2"/>
  <c r="E2099" i="2"/>
  <c r="E2048" i="2"/>
  <c r="F2036" i="2"/>
  <c r="G2036" i="2"/>
  <c r="D2029" i="2"/>
  <c r="E2029" i="2"/>
  <c r="F2029" i="2"/>
  <c r="E1982" i="2"/>
  <c r="G1982" i="2"/>
  <c r="E1968" i="2"/>
  <c r="F1968" i="2"/>
  <c r="E1853" i="2"/>
  <c r="F1853" i="2"/>
  <c r="D1810" i="2"/>
  <c r="E1810" i="2"/>
  <c r="G1810" i="2"/>
  <c r="F1799" i="2"/>
  <c r="D1799" i="2"/>
  <c r="E1799" i="2"/>
  <c r="F1763" i="2"/>
  <c r="G1763" i="2"/>
  <c r="E1733" i="2"/>
  <c r="F1733" i="2"/>
  <c r="E1660" i="2"/>
  <c r="D1660" i="2"/>
  <c r="F1649" i="2"/>
  <c r="E1620" i="2"/>
  <c r="F1611" i="2"/>
  <c r="E1611" i="2"/>
  <c r="D1611" i="2"/>
  <c r="G1611" i="2"/>
  <c r="G1536" i="2"/>
  <c r="F1536" i="2"/>
  <c r="D1536" i="2"/>
  <c r="E1536" i="2"/>
  <c r="G1520" i="2"/>
  <c r="F1520" i="2"/>
  <c r="E1520" i="2"/>
  <c r="G1496" i="2"/>
  <c r="F1496" i="2"/>
  <c r="G1483" i="2"/>
  <c r="D1483" i="2"/>
  <c r="E1483" i="2"/>
  <c r="F1483" i="2"/>
  <c r="F1391" i="2"/>
  <c r="G1391" i="2"/>
  <c r="G1290" i="2"/>
  <c r="E1290" i="2"/>
  <c r="G1252" i="2"/>
  <c r="D1252" i="2"/>
  <c r="F1252" i="2"/>
  <c r="E1252" i="2"/>
  <c r="F1231" i="2"/>
  <c r="E1231" i="2"/>
  <c r="E1161" i="2"/>
  <c r="F1161" i="2"/>
  <c r="D1161" i="2"/>
  <c r="D1147" i="2"/>
  <c r="F1147" i="2"/>
  <c r="E1147" i="2"/>
  <c r="F1078" i="2"/>
  <c r="D944" i="2"/>
  <c r="G944" i="2"/>
  <c r="F944" i="2"/>
  <c r="D920" i="2"/>
  <c r="G920" i="2"/>
  <c r="E909" i="2"/>
  <c r="D909" i="2"/>
  <c r="F859" i="2"/>
  <c r="E859" i="2"/>
  <c r="E660" i="2"/>
  <c r="D660" i="2"/>
  <c r="F660" i="2"/>
  <c r="G660" i="2"/>
  <c r="F619" i="2"/>
  <c r="E619" i="2"/>
  <c r="F525" i="2"/>
  <c r="D493" i="2"/>
  <c r="G493" i="2"/>
  <c r="E493" i="2"/>
  <c r="F493" i="2"/>
  <c r="E401" i="2"/>
  <c r="D401" i="2"/>
  <c r="F383" i="2"/>
  <c r="D383" i="2"/>
  <c r="G383" i="2"/>
  <c r="E334" i="2"/>
  <c r="F334" i="2"/>
  <c r="G334" i="2"/>
  <c r="D334" i="2"/>
  <c r="G306" i="2"/>
  <c r="E306" i="2"/>
  <c r="F306" i="2"/>
  <c r="D306" i="2"/>
  <c r="E49" i="2"/>
  <c r="G49" i="2"/>
  <c r="F49" i="2"/>
  <c r="D2831" i="2"/>
  <c r="E2789" i="2"/>
  <c r="F2789" i="2"/>
  <c r="G2789" i="2"/>
  <c r="F2775" i="2"/>
  <c r="E2758" i="2"/>
  <c r="F2750" i="2"/>
  <c r="D2738" i="2"/>
  <c r="F2735" i="2"/>
  <c r="F2732" i="2"/>
  <c r="E2730" i="2"/>
  <c r="F2730" i="2"/>
  <c r="G2730" i="2"/>
  <c r="F2712" i="2"/>
  <c r="E2712" i="2"/>
  <c r="D2710" i="2"/>
  <c r="G2710" i="2"/>
  <c r="D2699" i="2"/>
  <c r="D2689" i="2"/>
  <c r="F2689" i="2"/>
  <c r="D2686" i="2"/>
  <c r="G2686" i="2"/>
  <c r="E2606" i="2"/>
  <c r="F2606" i="2"/>
  <c r="F2600" i="2"/>
  <c r="G2600" i="2"/>
  <c r="F2592" i="2"/>
  <c r="D2592" i="2"/>
  <c r="G2585" i="2"/>
  <c r="E2585" i="2"/>
  <c r="D2585" i="2"/>
  <c r="F2566" i="2"/>
  <c r="F2563" i="2"/>
  <c r="G2563" i="2"/>
  <c r="D2515" i="2"/>
  <c r="E2487" i="2"/>
  <c r="D2474" i="2"/>
  <c r="E2474" i="2"/>
  <c r="F2474" i="2"/>
  <c r="E2468" i="2"/>
  <c r="D2465" i="2"/>
  <c r="E2465" i="2"/>
  <c r="F2457" i="2"/>
  <c r="G2457" i="2"/>
  <c r="D2451" i="2"/>
  <c r="D2416" i="2"/>
  <c r="E2416" i="2"/>
  <c r="D2404" i="2"/>
  <c r="D2386" i="2"/>
  <c r="E2386" i="2"/>
  <c r="G2354" i="2"/>
  <c r="F2354" i="2"/>
  <c r="F2329" i="2"/>
  <c r="D2329" i="2"/>
  <c r="F2325" i="2"/>
  <c r="E2302" i="2"/>
  <c r="F2302" i="2"/>
  <c r="G2302" i="2"/>
  <c r="D2291" i="2"/>
  <c r="E2291" i="2"/>
  <c r="F2291" i="2"/>
  <c r="G2288" i="2"/>
  <c r="D2288" i="2"/>
  <c r="F2265" i="2"/>
  <c r="G2265" i="2"/>
  <c r="D2235" i="2"/>
  <c r="E2235" i="2"/>
  <c r="F2235" i="2"/>
  <c r="F2207" i="2"/>
  <c r="G2207" i="2"/>
  <c r="D2203" i="2"/>
  <c r="E2203" i="2"/>
  <c r="F2203" i="2"/>
  <c r="F2187" i="2"/>
  <c r="G2187" i="2"/>
  <c r="E2158" i="2"/>
  <c r="D2158" i="2"/>
  <c r="F2158" i="2"/>
  <c r="G2158" i="2"/>
  <c r="G2137" i="2"/>
  <c r="D2137" i="2"/>
  <c r="E2137" i="2"/>
  <c r="F2137" i="2"/>
  <c r="E2127" i="2"/>
  <c r="G2122" i="2"/>
  <c r="D2122" i="2"/>
  <c r="E2122" i="2"/>
  <c r="F2122" i="2"/>
  <c r="D2107" i="2"/>
  <c r="F2107" i="2"/>
  <c r="E2107" i="2"/>
  <c r="D2048" i="2"/>
  <c r="D2005" i="2"/>
  <c r="G2005" i="2"/>
  <c r="E1925" i="2"/>
  <c r="E1821" i="2"/>
  <c r="F1821" i="2"/>
  <c r="E1816" i="2"/>
  <c r="F1807" i="2"/>
  <c r="E1807" i="2"/>
  <c r="G1784" i="2"/>
  <c r="D1784" i="2"/>
  <c r="E1784" i="2"/>
  <c r="F1784" i="2"/>
  <c r="G1771" i="2"/>
  <c r="D1771" i="2"/>
  <c r="E1728" i="2"/>
  <c r="F1693" i="2"/>
  <c r="E1693" i="2"/>
  <c r="F1607" i="2"/>
  <c r="D1607" i="2"/>
  <c r="E1607" i="2"/>
  <c r="G1607" i="2"/>
  <c r="F1603" i="2"/>
  <c r="E1603" i="2"/>
  <c r="F1591" i="2"/>
  <c r="G1591" i="2"/>
  <c r="E1591" i="2"/>
  <c r="D1591" i="2"/>
  <c r="D1531" i="2"/>
  <c r="F1531" i="2"/>
  <c r="G1531" i="2"/>
  <c r="D1492" i="2"/>
  <c r="E1492" i="2"/>
  <c r="G1440" i="2"/>
  <c r="D1440" i="2"/>
  <c r="E1440" i="2"/>
  <c r="F1440" i="2"/>
  <c r="E1396" i="2"/>
  <c r="F1393" i="2"/>
  <c r="E1387" i="2"/>
  <c r="D1360" i="2"/>
  <c r="E1360" i="2"/>
  <c r="G1360" i="2"/>
  <c r="E1353" i="2"/>
  <c r="F1353" i="2"/>
  <c r="D1353" i="2"/>
  <c r="G1353" i="2"/>
  <c r="F1338" i="2"/>
  <c r="D1338" i="2"/>
  <c r="G1338" i="2"/>
  <c r="G1331" i="2"/>
  <c r="D1331" i="2"/>
  <c r="E1331" i="2"/>
  <c r="F1331" i="2"/>
  <c r="F1245" i="2"/>
  <c r="E1245" i="2"/>
  <c r="E1207" i="2"/>
  <c r="D1207" i="2"/>
  <c r="G1207" i="2"/>
  <c r="F1197" i="2"/>
  <c r="G1197" i="2"/>
  <c r="D1197" i="2"/>
  <c r="E1197" i="2"/>
  <c r="E1167" i="2"/>
  <c r="D1167" i="2"/>
  <c r="F1154" i="2"/>
  <c r="E1154" i="2"/>
  <c r="G1154" i="2"/>
  <c r="E1121" i="2"/>
  <c r="F1121" i="2"/>
  <c r="D1121" i="2"/>
  <c r="G1121" i="2"/>
  <c r="D1055" i="2"/>
  <c r="E1048" i="2"/>
  <c r="F1048" i="2"/>
  <c r="E1031" i="2"/>
  <c r="D1031" i="2"/>
  <c r="E954" i="2"/>
  <c r="D954" i="2"/>
  <c r="F935" i="2"/>
  <c r="G935" i="2"/>
  <c r="D935" i="2"/>
  <c r="E935" i="2"/>
  <c r="F919" i="2"/>
  <c r="G919" i="2"/>
  <c r="E919" i="2"/>
  <c r="D919" i="2"/>
  <c r="F877" i="2"/>
  <c r="G877" i="2"/>
  <c r="E858" i="2"/>
  <c r="F609" i="2"/>
  <c r="D609" i="2"/>
  <c r="F599" i="2"/>
  <c r="E599" i="2"/>
  <c r="G472" i="2"/>
  <c r="E472" i="2"/>
  <c r="D472" i="2"/>
  <c r="G60" i="2"/>
  <c r="D60" i="2"/>
  <c r="E60" i="2"/>
  <c r="D2815" i="2"/>
  <c r="E2815" i="2"/>
  <c r="F2815" i="2"/>
  <c r="F2784" i="2"/>
  <c r="G2784" i="2"/>
  <c r="G2766" i="2"/>
  <c r="E2766" i="2"/>
  <c r="F2766" i="2"/>
  <c r="D2602" i="2"/>
  <c r="E2602" i="2"/>
  <c r="F2602" i="2"/>
  <c r="G2602" i="2"/>
  <c r="E2350" i="2"/>
  <c r="D2350" i="2"/>
  <c r="F2350" i="2"/>
  <c r="G2350" i="2"/>
  <c r="E2342" i="2"/>
  <c r="G2342" i="2"/>
  <c r="F2143" i="2"/>
  <c r="D2143" i="2"/>
  <c r="E2143" i="2"/>
  <c r="G2143" i="2"/>
  <c r="E1708" i="2"/>
  <c r="D1708" i="2"/>
  <c r="E1359" i="2"/>
  <c r="F1359" i="2"/>
  <c r="G1286" i="2"/>
  <c r="F1286" i="2"/>
  <c r="D1286" i="2"/>
  <c r="E1286" i="2"/>
  <c r="F567" i="2"/>
  <c r="D567" i="2"/>
  <c r="E567" i="2"/>
  <c r="G2782" i="2"/>
  <c r="F2782" i="2"/>
  <c r="G2681" i="2"/>
  <c r="F2681" i="2"/>
  <c r="E2575" i="2"/>
  <c r="D2575" i="2"/>
  <c r="G2569" i="2"/>
  <c r="D2569" i="2"/>
  <c r="E2569" i="2"/>
  <c r="F2569" i="2"/>
  <c r="F2560" i="2"/>
  <c r="D2560" i="2"/>
  <c r="D2517" i="2"/>
  <c r="E2517" i="2"/>
  <c r="F2517" i="2"/>
  <c r="E2166" i="2"/>
  <c r="D2166" i="2"/>
  <c r="F2166" i="2"/>
  <c r="G2166" i="2"/>
  <c r="G1499" i="2"/>
  <c r="F1499" i="2"/>
  <c r="D1159" i="2"/>
  <c r="E1159" i="2"/>
  <c r="E690" i="2"/>
  <c r="D690" i="2"/>
  <c r="F2708" i="2"/>
  <c r="F2700" i="2"/>
  <c r="G2588" i="2"/>
  <c r="D2588" i="2"/>
  <c r="F2536" i="2"/>
  <c r="D2536" i="2"/>
  <c r="E2536" i="2"/>
  <c r="G2536" i="2"/>
  <c r="F2492" i="2"/>
  <c r="D2492" i="2"/>
  <c r="F2423" i="2"/>
  <c r="D2423" i="2"/>
  <c r="F2393" i="2"/>
  <c r="D2393" i="2"/>
  <c r="G2384" i="2"/>
  <c r="D2384" i="2"/>
  <c r="E2384" i="2"/>
  <c r="E2358" i="2"/>
  <c r="F2358" i="2"/>
  <c r="G2358" i="2"/>
  <c r="F2335" i="2"/>
  <c r="D2335" i="2"/>
  <c r="E2335" i="2"/>
  <c r="F2300" i="2"/>
  <c r="D2300" i="2"/>
  <c r="E2300" i="2"/>
  <c r="G2273" i="2"/>
  <c r="F2273" i="2"/>
  <c r="F2267" i="2"/>
  <c r="G2267" i="2"/>
  <c r="D2259" i="2"/>
  <c r="E2259" i="2"/>
  <c r="D2201" i="2"/>
  <c r="E2201" i="2"/>
  <c r="G2201" i="2"/>
  <c r="D2195" i="2"/>
  <c r="E2195" i="2"/>
  <c r="F2195" i="2"/>
  <c r="G2112" i="2"/>
  <c r="D2112" i="2"/>
  <c r="E2112" i="2"/>
  <c r="F2095" i="2"/>
  <c r="G2095" i="2"/>
  <c r="D2069" i="2"/>
  <c r="G2069" i="2"/>
  <c r="G2044" i="2"/>
  <c r="F2044" i="2"/>
  <c r="F1998" i="2"/>
  <c r="G1998" i="2"/>
  <c r="D1948" i="2"/>
  <c r="E1948" i="2"/>
  <c r="D1941" i="2"/>
  <c r="E1941" i="2"/>
  <c r="F1941" i="2"/>
  <c r="G1941" i="2"/>
  <c r="F1934" i="2"/>
  <c r="G1934" i="2"/>
  <c r="D1923" i="2"/>
  <c r="E1923" i="2"/>
  <c r="G1923" i="2"/>
  <c r="F1923" i="2"/>
  <c r="G1873" i="2"/>
  <c r="D1873" i="2"/>
  <c r="E1873" i="2"/>
  <c r="F1873" i="2"/>
  <c r="F1796" i="2"/>
  <c r="D1796" i="2"/>
  <c r="E1796" i="2"/>
  <c r="D1786" i="2"/>
  <c r="F1786" i="2"/>
  <c r="G1786" i="2"/>
  <c r="E1781" i="2"/>
  <c r="F1781" i="2"/>
  <c r="F1757" i="2"/>
  <c r="E1757" i="2"/>
  <c r="D1745" i="2"/>
  <c r="G1745" i="2"/>
  <c r="D1731" i="2"/>
  <c r="E1731" i="2"/>
  <c r="F1731" i="2"/>
  <c r="G1731" i="2"/>
  <c r="F1695" i="2"/>
  <c r="E1695" i="2"/>
  <c r="D1695" i="2"/>
  <c r="G1695" i="2"/>
  <c r="E1662" i="2"/>
  <c r="F1662" i="2"/>
  <c r="D1662" i="2"/>
  <c r="G1632" i="2"/>
  <c r="D1632" i="2"/>
  <c r="F1632" i="2"/>
  <c r="G1601" i="2"/>
  <c r="F1601" i="2"/>
  <c r="F1583" i="2"/>
  <c r="G1583" i="2"/>
  <c r="E1583" i="2"/>
  <c r="D1583" i="2"/>
  <c r="E1550" i="2"/>
  <c r="F1550" i="2"/>
  <c r="D1550" i="2"/>
  <c r="G1550" i="2"/>
  <c r="E1534" i="2"/>
  <c r="D1534" i="2"/>
  <c r="F1534" i="2"/>
  <c r="G1534" i="2"/>
  <c r="D1523" i="2"/>
  <c r="E1523" i="2"/>
  <c r="F1503" i="2"/>
  <c r="D1503" i="2"/>
  <c r="E1503" i="2"/>
  <c r="G1503" i="2"/>
  <c r="E1445" i="2"/>
  <c r="F1445" i="2"/>
  <c r="E1435" i="2"/>
  <c r="D1435" i="2"/>
  <c r="F1435" i="2"/>
  <c r="G1435" i="2"/>
  <c r="E1378" i="2"/>
  <c r="D1378" i="2"/>
  <c r="G1374" i="2"/>
  <c r="F1374" i="2"/>
  <c r="D1374" i="2"/>
  <c r="E1374" i="2"/>
  <c r="E1285" i="2"/>
  <c r="D1285" i="2"/>
  <c r="F1285" i="2"/>
  <c r="G1262" i="2"/>
  <c r="F1262" i="2"/>
  <c r="D1262" i="2"/>
  <c r="E1262" i="2"/>
  <c r="E1233" i="2"/>
  <c r="F1233" i="2"/>
  <c r="D1233" i="2"/>
  <c r="F1214" i="2"/>
  <c r="E1214" i="2"/>
  <c r="D1214" i="2"/>
  <c r="G1214" i="2"/>
  <c r="E1188" i="2"/>
  <c r="D1188" i="2"/>
  <c r="G1188" i="2"/>
  <c r="F1188" i="2"/>
  <c r="F1170" i="2"/>
  <c r="E1170" i="2"/>
  <c r="G1170" i="2"/>
  <c r="D1043" i="2"/>
  <c r="E1043" i="2"/>
  <c r="F1043" i="2"/>
  <c r="F903" i="2"/>
  <c r="E903" i="2"/>
  <c r="D903" i="2"/>
  <c r="G903" i="2"/>
  <c r="E889" i="2"/>
  <c r="D889" i="2"/>
  <c r="F889" i="2"/>
  <c r="G889" i="2"/>
  <c r="E882" i="2"/>
  <c r="D882" i="2"/>
  <c r="E825" i="2"/>
  <c r="F825" i="2"/>
  <c r="G825" i="2"/>
  <c r="D825" i="2"/>
  <c r="D814" i="2"/>
  <c r="E814" i="2"/>
  <c r="G814" i="2"/>
  <c r="D767" i="2"/>
  <c r="E767" i="2"/>
  <c r="F767" i="2"/>
  <c r="G767" i="2"/>
  <c r="E761" i="2"/>
  <c r="F761" i="2"/>
  <c r="G761" i="2"/>
  <c r="E713" i="2"/>
  <c r="F713" i="2"/>
  <c r="G713" i="2"/>
  <c r="E652" i="2"/>
  <c r="D652" i="2"/>
  <c r="F652" i="2"/>
  <c r="G652" i="2"/>
  <c r="G360" i="2"/>
  <c r="D360" i="2"/>
  <c r="E360" i="2"/>
  <c r="F360" i="2"/>
  <c r="D2485" i="2"/>
  <c r="E2485" i="2"/>
  <c r="D2339" i="2"/>
  <c r="E2339" i="2"/>
  <c r="F2331" i="2"/>
  <c r="G2331" i="2"/>
  <c r="G2304" i="2"/>
  <c r="D2304" i="2"/>
  <c r="E2304" i="2"/>
  <c r="F2099" i="2"/>
  <c r="G2099" i="2"/>
  <c r="F1987" i="2"/>
  <c r="D1987" i="2"/>
  <c r="E1987" i="2"/>
  <c r="E1855" i="2"/>
  <c r="G1855" i="2"/>
  <c r="E1630" i="2"/>
  <c r="G1630" i="2"/>
  <c r="F1630" i="2"/>
  <c r="D1630" i="2"/>
  <c r="E1581" i="2"/>
  <c r="F1581" i="2"/>
  <c r="D1326" i="2"/>
  <c r="E1326" i="2"/>
  <c r="F1326" i="2"/>
  <c r="G1326" i="2"/>
  <c r="D1293" i="2"/>
  <c r="E1293" i="2"/>
  <c r="F1293" i="2"/>
  <c r="G1293" i="2"/>
  <c r="F1010" i="2"/>
  <c r="D1010" i="2"/>
  <c r="E1010" i="2"/>
  <c r="E697" i="2"/>
  <c r="D697" i="2"/>
  <c r="G697" i="2"/>
  <c r="F697" i="2"/>
  <c r="F551" i="2"/>
  <c r="D551" i="2"/>
  <c r="E551" i="2"/>
  <c r="F505" i="2"/>
  <c r="E505" i="2"/>
  <c r="G496" i="2"/>
  <c r="D496" i="2"/>
  <c r="F496" i="2"/>
  <c r="G284" i="2"/>
  <c r="F284" i="2"/>
  <c r="D284" i="2"/>
  <c r="E262" i="2"/>
  <c r="D262" i="2"/>
  <c r="F262" i="2"/>
  <c r="F199" i="2"/>
  <c r="G199" i="2"/>
  <c r="D199" i="2"/>
  <c r="E2807" i="2"/>
  <c r="F2807" i="2"/>
  <c r="G2807" i="2"/>
  <c r="G2798" i="2"/>
  <c r="E2798" i="2"/>
  <c r="F2798" i="2"/>
  <c r="D2748" i="2"/>
  <c r="E2748" i="2"/>
  <c r="E2599" i="2"/>
  <c r="D2599" i="2"/>
  <c r="F2599" i="2"/>
  <c r="G2545" i="2"/>
  <c r="F2545" i="2"/>
  <c r="G2264" i="2"/>
  <c r="D2264" i="2"/>
  <c r="E2264" i="2"/>
  <c r="E2189" i="2"/>
  <c r="F2189" i="2"/>
  <c r="G1980" i="2"/>
  <c r="E1980" i="2"/>
  <c r="D1980" i="2"/>
  <c r="F1980" i="2"/>
  <c r="E1978" i="2"/>
  <c r="G1978" i="2"/>
  <c r="F1837" i="2"/>
  <c r="E1837" i="2"/>
  <c r="G1513" i="2"/>
  <c r="F1513" i="2"/>
  <c r="E1485" i="2"/>
  <c r="F1485" i="2"/>
  <c r="E926" i="2"/>
  <c r="G926" i="2"/>
  <c r="D926" i="2"/>
  <c r="D850" i="2"/>
  <c r="E850" i="2"/>
  <c r="E478" i="2"/>
  <c r="D478" i="2"/>
  <c r="F478" i="2"/>
  <c r="G478" i="2"/>
  <c r="F203" i="2"/>
  <c r="G203" i="2"/>
  <c r="E203" i="2"/>
  <c r="D203" i="2"/>
  <c r="G76" i="2"/>
  <c r="D76" i="2"/>
  <c r="E76" i="2"/>
  <c r="F76" i="2"/>
  <c r="F2792" i="2"/>
  <c r="G2792" i="2"/>
  <c r="D2740" i="2"/>
  <c r="E2740" i="2"/>
  <c r="F2740" i="2"/>
  <c r="D2685" i="2"/>
  <c r="E2685" i="2"/>
  <c r="F2685" i="2"/>
  <c r="D2524" i="2"/>
  <c r="E2524" i="2"/>
  <c r="F2524" i="2"/>
  <c r="E2414" i="2"/>
  <c r="D2414" i="2"/>
  <c r="F2414" i="2"/>
  <c r="F2830" i="2"/>
  <c r="E2830" i="2"/>
  <c r="D2830" i="2"/>
  <c r="D2817" i="2"/>
  <c r="E2817" i="2"/>
  <c r="G2817" i="2"/>
  <c r="D2809" i="2"/>
  <c r="E2809" i="2"/>
  <c r="G2809" i="2"/>
  <c r="G2801" i="2"/>
  <c r="F2797" i="2"/>
  <c r="D2765" i="2"/>
  <c r="E2765" i="2"/>
  <c r="E2734" i="2"/>
  <c r="G2734" i="2"/>
  <c r="F2714" i="2"/>
  <c r="G2714" i="2"/>
  <c r="E2708" i="2"/>
  <c r="E2700" i="2"/>
  <c r="F2680" i="2"/>
  <c r="D2680" i="2"/>
  <c r="E2680" i="2"/>
  <c r="F2666" i="2"/>
  <c r="E2652" i="2"/>
  <c r="D2652" i="2"/>
  <c r="F2650" i="2"/>
  <c r="G2650" i="2"/>
  <c r="D2643" i="2"/>
  <c r="E2643" i="2"/>
  <c r="F2643" i="2"/>
  <c r="G2616" i="2"/>
  <c r="G2587" i="2"/>
  <c r="F2587" i="2"/>
  <c r="F2564" i="2"/>
  <c r="E2559" i="2"/>
  <c r="D2559" i="2"/>
  <c r="F2559" i="2"/>
  <c r="G2559" i="2"/>
  <c r="F2544" i="2"/>
  <c r="E2544" i="2"/>
  <c r="D2544" i="2"/>
  <c r="D2522" i="2"/>
  <c r="E2522" i="2"/>
  <c r="F2489" i="2"/>
  <c r="G2489" i="2"/>
  <c r="D2470" i="2"/>
  <c r="G2455" i="2"/>
  <c r="E2422" i="2"/>
  <c r="F2422" i="2"/>
  <c r="G2422" i="2"/>
  <c r="E2406" i="2"/>
  <c r="G2406" i="2"/>
  <c r="D2403" i="2"/>
  <c r="E2403" i="2"/>
  <c r="F2403" i="2"/>
  <c r="F2395" i="2"/>
  <c r="G2395" i="2"/>
  <c r="G2392" i="2"/>
  <c r="E2392" i="2"/>
  <c r="F2392" i="2"/>
  <c r="E2389" i="2"/>
  <c r="G2313" i="2"/>
  <c r="E2313" i="2"/>
  <c r="F2313" i="2"/>
  <c r="D2292" i="2"/>
  <c r="E2286" i="2"/>
  <c r="G2286" i="2"/>
  <c r="G2240" i="2"/>
  <c r="F2240" i="2"/>
  <c r="E2205" i="2"/>
  <c r="F2205" i="2"/>
  <c r="F2068" i="2"/>
  <c r="D2068" i="2"/>
  <c r="G2068" i="2"/>
  <c r="E2068" i="2"/>
  <c r="E1993" i="2"/>
  <c r="D1993" i="2"/>
  <c r="F1993" i="2"/>
  <c r="G1993" i="2"/>
  <c r="F1955" i="2"/>
  <c r="D1955" i="2"/>
  <c r="E1955" i="2"/>
  <c r="G1955" i="2"/>
  <c r="E1904" i="2"/>
  <c r="F1904" i="2"/>
  <c r="F1833" i="2"/>
  <c r="G1833" i="2"/>
  <c r="D1833" i="2"/>
  <c r="E1833" i="2"/>
  <c r="G1780" i="2"/>
  <c r="F1767" i="2"/>
  <c r="E1767" i="2"/>
  <c r="G1720" i="2"/>
  <c r="E1720" i="2"/>
  <c r="D1720" i="2"/>
  <c r="F1703" i="2"/>
  <c r="G1703" i="2"/>
  <c r="D1703" i="2"/>
  <c r="E1703" i="2"/>
  <c r="E1686" i="2"/>
  <c r="D1686" i="2"/>
  <c r="G1686" i="2"/>
  <c r="G1683" i="2"/>
  <c r="F1683" i="2"/>
  <c r="E1644" i="2"/>
  <c r="D1644" i="2"/>
  <c r="F1559" i="2"/>
  <c r="G1559" i="2"/>
  <c r="F1487" i="2"/>
  <c r="G1487" i="2"/>
  <c r="E1487" i="2"/>
  <c r="D1487" i="2"/>
  <c r="E1430" i="2"/>
  <c r="D1430" i="2"/>
  <c r="F1430" i="2"/>
  <c r="G1430" i="2"/>
  <c r="E1427" i="2"/>
  <c r="D1427" i="2"/>
  <c r="F1382" i="2"/>
  <c r="E1382" i="2"/>
  <c r="D1382" i="2"/>
  <c r="G1382" i="2"/>
  <c r="G1365" i="2"/>
  <c r="E1365" i="2"/>
  <c r="D1365" i="2"/>
  <c r="F1365" i="2"/>
  <c r="F1340" i="2"/>
  <c r="D1340" i="2"/>
  <c r="E1340" i="2"/>
  <c r="D1270" i="2"/>
  <c r="E1270" i="2"/>
  <c r="F1270" i="2"/>
  <c r="G1270" i="2"/>
  <c r="G1267" i="2"/>
  <c r="F1267" i="2"/>
  <c r="G1254" i="2"/>
  <c r="D1254" i="2"/>
  <c r="E1254" i="2"/>
  <c r="F1254" i="2"/>
  <c r="E1169" i="2"/>
  <c r="G1169" i="2"/>
  <c r="F1169" i="2"/>
  <c r="D1169" i="2"/>
  <c r="F1130" i="2"/>
  <c r="E1130" i="2"/>
  <c r="G1130" i="2"/>
  <c r="D1126" i="2"/>
  <c r="E1126" i="2"/>
  <c r="F1098" i="2"/>
  <c r="D1098" i="2"/>
  <c r="G1098" i="2"/>
  <c r="E1098" i="2"/>
  <c r="E1087" i="2"/>
  <c r="F1076" i="2"/>
  <c r="G1076" i="2"/>
  <c r="D1063" i="2"/>
  <c r="E1033" i="2"/>
  <c r="G1033" i="2"/>
  <c r="E974" i="2"/>
  <c r="G974" i="2"/>
  <c r="D952" i="2"/>
  <c r="G952" i="2"/>
  <c r="F952" i="2"/>
  <c r="E902" i="2"/>
  <c r="G902" i="2"/>
  <c r="D902" i="2"/>
  <c r="F902" i="2"/>
  <c r="D874" i="2"/>
  <c r="E874" i="2"/>
  <c r="E849" i="2"/>
  <c r="F849" i="2"/>
  <c r="G849" i="2"/>
  <c r="D742" i="2"/>
  <c r="E742" i="2"/>
  <c r="G640" i="2"/>
  <c r="F640" i="2"/>
  <c r="D640" i="2"/>
  <c r="G555" i="2"/>
  <c r="D555" i="2"/>
  <c r="F555" i="2"/>
  <c r="F482" i="2"/>
  <c r="G482" i="2"/>
  <c r="E482" i="2"/>
  <c r="D482" i="2"/>
  <c r="F391" i="2"/>
  <c r="D391" i="2"/>
  <c r="E391" i="2"/>
  <c r="D260" i="2"/>
  <c r="E260" i="2"/>
  <c r="G2691" i="2"/>
  <c r="F2691" i="2"/>
  <c r="G2537" i="2"/>
  <c r="D2537" i="2"/>
  <c r="F2410" i="2"/>
  <c r="G2410" i="2"/>
  <c r="G2209" i="2"/>
  <c r="D2209" i="2"/>
  <c r="E2209" i="2"/>
  <c r="F2209" i="2"/>
  <c r="D1861" i="2"/>
  <c r="E1861" i="2"/>
  <c r="G1861" i="2"/>
  <c r="F1599" i="2"/>
  <c r="G1599" i="2"/>
  <c r="D1599" i="2"/>
  <c r="E1599" i="2"/>
  <c r="E1153" i="2"/>
  <c r="D1153" i="2"/>
  <c r="G1153" i="2"/>
  <c r="F1153" i="2"/>
  <c r="F1096" i="2"/>
  <c r="E1096" i="2"/>
  <c r="E1078" i="2"/>
  <c r="G1078" i="2"/>
  <c r="F2752" i="2"/>
  <c r="G2752" i="2"/>
  <c r="D2667" i="2"/>
  <c r="G2667" i="2"/>
  <c r="G2658" i="2"/>
  <c r="D2658" i="2"/>
  <c r="E2658" i="2"/>
  <c r="F2644" i="2"/>
  <c r="G2644" i="2"/>
  <c r="F2227" i="2"/>
  <c r="G2227" i="2"/>
  <c r="F2212" i="2"/>
  <c r="E2212" i="2"/>
  <c r="G2008" i="2"/>
  <c r="D2008" i="2"/>
  <c r="F2008" i="2"/>
  <c r="E1790" i="2"/>
  <c r="D1790" i="2"/>
  <c r="F1790" i="2"/>
  <c r="G1790" i="2"/>
  <c r="E1199" i="2"/>
  <c r="G1199" i="2"/>
  <c r="F1199" i="2"/>
  <c r="D1199" i="2"/>
  <c r="E1025" i="2"/>
  <c r="D1025" i="2"/>
  <c r="F1025" i="2"/>
  <c r="G1025" i="2"/>
  <c r="G300" i="2"/>
  <c r="F300" i="2"/>
  <c r="D2726" i="2"/>
  <c r="F2726" i="2"/>
  <c r="G2726" i="2"/>
  <c r="D2700" i="2"/>
  <c r="E2624" i="2"/>
  <c r="G2553" i="2"/>
  <c r="F2553" i="2"/>
  <c r="G2540" i="2"/>
  <c r="F2475" i="2"/>
  <c r="G2475" i="2"/>
  <c r="E2455" i="2"/>
  <c r="D2379" i="2"/>
  <c r="E2379" i="2"/>
  <c r="F2379" i="2"/>
  <c r="E2371" i="2"/>
  <c r="D2365" i="2"/>
  <c r="E2365" i="2"/>
  <c r="F2365" i="2"/>
  <c r="G2365" i="2"/>
  <c r="G2363" i="2"/>
  <c r="D2363" i="2"/>
  <c r="E2323" i="2"/>
  <c r="D2315" i="2"/>
  <c r="E2315" i="2"/>
  <c r="F2295" i="2"/>
  <c r="D2295" i="2"/>
  <c r="E2295" i="2"/>
  <c r="D2283" i="2"/>
  <c r="E2283" i="2"/>
  <c r="F2283" i="2"/>
  <c r="G2272" i="2"/>
  <c r="D2272" i="2"/>
  <c r="E2272" i="2"/>
  <c r="F2236" i="2"/>
  <c r="G2236" i="2"/>
  <c r="F2191" i="2"/>
  <c r="D2191" i="2"/>
  <c r="E2191" i="2"/>
  <c r="G2191" i="2"/>
  <c r="E2174" i="2"/>
  <c r="G2174" i="2"/>
  <c r="D2135" i="2"/>
  <c r="E2135" i="2"/>
  <c r="D2043" i="2"/>
  <c r="E2043" i="2"/>
  <c r="F2043" i="2"/>
  <c r="G2043" i="2"/>
  <c r="E2036" i="2"/>
  <c r="F1982" i="2"/>
  <c r="G1930" i="2"/>
  <c r="D1930" i="2"/>
  <c r="E1930" i="2"/>
  <c r="F1930" i="2"/>
  <c r="E1914" i="2"/>
  <c r="D1914" i="2"/>
  <c r="E1886" i="2"/>
  <c r="D1886" i="2"/>
  <c r="F1886" i="2"/>
  <c r="F1876" i="2"/>
  <c r="G1876" i="2"/>
  <c r="E1859" i="2"/>
  <c r="D1859" i="2"/>
  <c r="F1859" i="2"/>
  <c r="G1859" i="2"/>
  <c r="E1825" i="2"/>
  <c r="F1825" i="2"/>
  <c r="F1804" i="2"/>
  <c r="G1804" i="2"/>
  <c r="F1788" i="2"/>
  <c r="D1788" i="2"/>
  <c r="G1788" i="2"/>
  <c r="E1763" i="2"/>
  <c r="G1747" i="2"/>
  <c r="F1747" i="2"/>
  <c r="G1664" i="2"/>
  <c r="E1664" i="2"/>
  <c r="D1664" i="2"/>
  <c r="F1664" i="2"/>
  <c r="E1638" i="2"/>
  <c r="G1638" i="2"/>
  <c r="D1638" i="2"/>
  <c r="F1638" i="2"/>
  <c r="E1628" i="2"/>
  <c r="D1628" i="2"/>
  <c r="G1585" i="2"/>
  <c r="F1585" i="2"/>
  <c r="E1574" i="2"/>
  <c r="G1574" i="2"/>
  <c r="G1528" i="2"/>
  <c r="F1528" i="2"/>
  <c r="E1528" i="2"/>
  <c r="D1528" i="2"/>
  <c r="G1521" i="2"/>
  <c r="F1521" i="2"/>
  <c r="E1502" i="2"/>
  <c r="F1502" i="2"/>
  <c r="D1502" i="2"/>
  <c r="E1496" i="2"/>
  <c r="F1463" i="2"/>
  <c r="G1463" i="2"/>
  <c r="D1459" i="2"/>
  <c r="G1459" i="2"/>
  <c r="E1459" i="2"/>
  <c r="F1459" i="2"/>
  <c r="E1414" i="2"/>
  <c r="F1414" i="2"/>
  <c r="D1414" i="2"/>
  <c r="G1414" i="2"/>
  <c r="E1391" i="2"/>
  <c r="D1376" i="2"/>
  <c r="E1376" i="2"/>
  <c r="F1376" i="2"/>
  <c r="G1376" i="2"/>
  <c r="F1261" i="2"/>
  <c r="E1261" i="2"/>
  <c r="D1261" i="2"/>
  <c r="G1229" i="2"/>
  <c r="E1229" i="2"/>
  <c r="F1229" i="2"/>
  <c r="F1202" i="2"/>
  <c r="E1202" i="2"/>
  <c r="G1202" i="2"/>
  <c r="E1129" i="2"/>
  <c r="F1129" i="2"/>
  <c r="G1129" i="2"/>
  <c r="D1129" i="2"/>
  <c r="F1090" i="2"/>
  <c r="G1090" i="2"/>
  <c r="E1090" i="2"/>
  <c r="D1090" i="2"/>
  <c r="F1066" i="2"/>
  <c r="G1066" i="2"/>
  <c r="E1066" i="2"/>
  <c r="D1066" i="2"/>
  <c r="E1046" i="2"/>
  <c r="G1046" i="2"/>
  <c r="D1046" i="2"/>
  <c r="F1046" i="2"/>
  <c r="D1039" i="2"/>
  <c r="E1039" i="2"/>
  <c r="G981" i="2"/>
  <c r="F981" i="2"/>
  <c r="E855" i="2"/>
  <c r="F855" i="2"/>
  <c r="F837" i="2"/>
  <c r="G837" i="2"/>
  <c r="D837" i="2"/>
  <c r="E837" i="2"/>
  <c r="E676" i="2"/>
  <c r="D676" i="2"/>
  <c r="F676" i="2"/>
  <c r="G676" i="2"/>
  <c r="G619" i="2"/>
  <c r="F554" i="2"/>
  <c r="D554" i="2"/>
  <c r="E554" i="2"/>
  <c r="F535" i="2"/>
  <c r="D535" i="2"/>
  <c r="E535" i="2"/>
  <c r="D523" i="2"/>
  <c r="G523" i="2"/>
  <c r="F523" i="2"/>
  <c r="D450" i="2"/>
  <c r="E450" i="2"/>
  <c r="F428" i="2"/>
  <c r="D428" i="2"/>
  <c r="G428" i="2"/>
  <c r="F367" i="2"/>
  <c r="G367" i="2"/>
  <c r="E367" i="2"/>
  <c r="D367" i="2"/>
  <c r="G339" i="2"/>
  <c r="E339" i="2"/>
  <c r="F339" i="2"/>
  <c r="D339" i="2"/>
  <c r="F280" i="2"/>
  <c r="E280" i="2"/>
  <c r="G196" i="2"/>
  <c r="E196" i="2"/>
  <c r="F196" i="2"/>
  <c r="D196" i="2"/>
  <c r="G140" i="2"/>
  <c r="D140" i="2"/>
  <c r="E140" i="2"/>
  <c r="F140" i="2"/>
  <c r="F46" i="2"/>
  <c r="G46" i="2"/>
  <c r="D46" i="2"/>
  <c r="E46" i="2"/>
  <c r="F34" i="2"/>
  <c r="E34" i="2"/>
  <c r="G34" i="2"/>
  <c r="D2192" i="2"/>
  <c r="D2183" i="2"/>
  <c r="D2167" i="2"/>
  <c r="D2159" i="2"/>
  <c r="D2144" i="2"/>
  <c r="E2125" i="2"/>
  <c r="D2123" i="2"/>
  <c r="D2115" i="2"/>
  <c r="D2082" i="2"/>
  <c r="D2080" i="2"/>
  <c r="D2050" i="2"/>
  <c r="D2018" i="2"/>
  <c r="D2016" i="2"/>
  <c r="D1994" i="2"/>
  <c r="D1984" i="2"/>
  <c r="D1975" i="2"/>
  <c r="D1965" i="2"/>
  <c r="F1965" i="2"/>
  <c r="E1952" i="2"/>
  <c r="E1931" i="2"/>
  <c r="D1918" i="2"/>
  <c r="D1880" i="2"/>
  <c r="D1867" i="2"/>
  <c r="G1852" i="2"/>
  <c r="G1840" i="2"/>
  <c r="D1840" i="2"/>
  <c r="E1818" i="2"/>
  <c r="E1811" i="2"/>
  <c r="G1791" i="2"/>
  <c r="F1789" i="2"/>
  <c r="D1760" i="2"/>
  <c r="D1735" i="2"/>
  <c r="E1717" i="2"/>
  <c r="E1673" i="2"/>
  <c r="F1659" i="2"/>
  <c r="E1653" i="2"/>
  <c r="E1641" i="2"/>
  <c r="F1627" i="2"/>
  <c r="F1623" i="2"/>
  <c r="G1623" i="2"/>
  <c r="E1623" i="2"/>
  <c r="G1616" i="2"/>
  <c r="D1616" i="2"/>
  <c r="F1610" i="2"/>
  <c r="G1576" i="2"/>
  <c r="E1576" i="2"/>
  <c r="D1576" i="2"/>
  <c r="D1547" i="2"/>
  <c r="D1518" i="2"/>
  <c r="G1480" i="2"/>
  <c r="D1480" i="2"/>
  <c r="E1478" i="2"/>
  <c r="G1478" i="2"/>
  <c r="F1478" i="2"/>
  <c r="F1447" i="2"/>
  <c r="D1447" i="2"/>
  <c r="D1422" i="2"/>
  <c r="F1417" i="2"/>
  <c r="E1345" i="2"/>
  <c r="G1345" i="2"/>
  <c r="D1345" i="2"/>
  <c r="G1343" i="2"/>
  <c r="F1343" i="2"/>
  <c r="D1335" i="2"/>
  <c r="F1327" i="2"/>
  <c r="D1315" i="2"/>
  <c r="E1312" i="2"/>
  <c r="D1287" i="2"/>
  <c r="G1251" i="2"/>
  <c r="D1251" i="2"/>
  <c r="F1244" i="2"/>
  <c r="G1237" i="2"/>
  <c r="F1237" i="2"/>
  <c r="E1158" i="2"/>
  <c r="E1145" i="2"/>
  <c r="G1145" i="2"/>
  <c r="F1145" i="2"/>
  <c r="D1139" i="2"/>
  <c r="E1139" i="2"/>
  <c r="D1123" i="2"/>
  <c r="E1123" i="2"/>
  <c r="G1092" i="2"/>
  <c r="F1092" i="2"/>
  <c r="D1038" i="2"/>
  <c r="E1038" i="2"/>
  <c r="G1038" i="2"/>
  <c r="D1016" i="2"/>
  <c r="G1016" i="2"/>
  <c r="F1016" i="2"/>
  <c r="E998" i="2"/>
  <c r="G995" i="2"/>
  <c r="E995" i="2"/>
  <c r="D995" i="2"/>
  <c r="E943" i="2"/>
  <c r="E937" i="2"/>
  <c r="F937" i="2"/>
  <c r="D937" i="2"/>
  <c r="F934" i="2"/>
  <c r="E905" i="2"/>
  <c r="D905" i="2"/>
  <c r="F899" i="2"/>
  <c r="E899" i="2"/>
  <c r="F891" i="2"/>
  <c r="E891" i="2"/>
  <c r="D879" i="2"/>
  <c r="E879" i="2"/>
  <c r="F879" i="2"/>
  <c r="G879" i="2"/>
  <c r="D870" i="2"/>
  <c r="F870" i="2"/>
  <c r="D842" i="2"/>
  <c r="D799" i="2"/>
  <c r="E799" i="2"/>
  <c r="F799" i="2"/>
  <c r="F775" i="2"/>
  <c r="E775" i="2"/>
  <c r="E745" i="2"/>
  <c r="F745" i="2"/>
  <c r="D745" i="2"/>
  <c r="D726" i="2"/>
  <c r="E726" i="2"/>
  <c r="G726" i="2"/>
  <c r="F726" i="2"/>
  <c r="E724" i="2"/>
  <c r="G724" i="2"/>
  <c r="F724" i="2"/>
  <c r="D718" i="2"/>
  <c r="E718" i="2"/>
  <c r="E689" i="2"/>
  <c r="F689" i="2"/>
  <c r="G689" i="2"/>
  <c r="E683" i="2"/>
  <c r="E673" i="2"/>
  <c r="G673" i="2"/>
  <c r="E633" i="2"/>
  <c r="F633" i="2"/>
  <c r="G633" i="2"/>
  <c r="D633" i="2"/>
  <c r="D629" i="2"/>
  <c r="E629" i="2"/>
  <c r="F629" i="2"/>
  <c r="D597" i="2"/>
  <c r="G597" i="2"/>
  <c r="F562" i="2"/>
  <c r="E562" i="2"/>
  <c r="D562" i="2"/>
  <c r="D533" i="2"/>
  <c r="G533" i="2"/>
  <c r="F528" i="2"/>
  <c r="E528" i="2"/>
  <c r="E443" i="2"/>
  <c r="F443" i="2"/>
  <c r="G443" i="2"/>
  <c r="E425" i="2"/>
  <c r="F425" i="2"/>
  <c r="E403" i="2"/>
  <c r="F403" i="2"/>
  <c r="G403" i="2"/>
  <c r="F390" i="2"/>
  <c r="D390" i="2"/>
  <c r="F355" i="2"/>
  <c r="G355" i="2"/>
  <c r="E355" i="2"/>
  <c r="D355" i="2"/>
  <c r="E352" i="2"/>
  <c r="G242" i="2"/>
  <c r="E242" i="2"/>
  <c r="F242" i="2"/>
  <c r="D242" i="2"/>
  <c r="F191" i="2"/>
  <c r="D191" i="2"/>
  <c r="E191" i="2"/>
  <c r="G165" i="2"/>
  <c r="G92" i="2"/>
  <c r="D92" i="2"/>
  <c r="E92" i="2"/>
  <c r="F92" i="2"/>
  <c r="F1967" i="2"/>
  <c r="G1967" i="2"/>
  <c r="E1702" i="2"/>
  <c r="D1702" i="2"/>
  <c r="G1301" i="2"/>
  <c r="F1301" i="2"/>
  <c r="E1223" i="2"/>
  <c r="F1223" i="2"/>
  <c r="D1163" i="2"/>
  <c r="E1163" i="2"/>
  <c r="E857" i="2"/>
  <c r="D857" i="2"/>
  <c r="F857" i="2"/>
  <c r="G857" i="2"/>
  <c r="D557" i="2"/>
  <c r="E557" i="2"/>
  <c r="E278" i="2"/>
  <c r="F278" i="2"/>
  <c r="D278" i="2"/>
  <c r="G278" i="2"/>
  <c r="G2604" i="2"/>
  <c r="G2532" i="2"/>
  <c r="G2491" i="2"/>
  <c r="G2435" i="2"/>
  <c r="G2251" i="2"/>
  <c r="G2219" i="2"/>
  <c r="G2211" i="2"/>
  <c r="G2139" i="2"/>
  <c r="G2114" i="2"/>
  <c r="D1933" i="2"/>
  <c r="E1933" i="2"/>
  <c r="E1929" i="2"/>
  <c r="G1929" i="2"/>
  <c r="F1911" i="2"/>
  <c r="G1911" i="2"/>
  <c r="D1869" i="2"/>
  <c r="F1869" i="2"/>
  <c r="G1851" i="2"/>
  <c r="G1848" i="2"/>
  <c r="F1848" i="2"/>
  <c r="F1828" i="2"/>
  <c r="E1828" i="2"/>
  <c r="G1739" i="2"/>
  <c r="F1739" i="2"/>
  <c r="G1712" i="2"/>
  <c r="E1712" i="2"/>
  <c r="D1712" i="2"/>
  <c r="G1680" i="2"/>
  <c r="F1680" i="2"/>
  <c r="E1680" i="2"/>
  <c r="G1595" i="2"/>
  <c r="F1595" i="2"/>
  <c r="G1579" i="2"/>
  <c r="G1568" i="2"/>
  <c r="E1568" i="2"/>
  <c r="D1568" i="2"/>
  <c r="G1555" i="2"/>
  <c r="E1542" i="2"/>
  <c r="G1542" i="2"/>
  <c r="F1493" i="2"/>
  <c r="E1493" i="2"/>
  <c r="G1491" i="2"/>
  <c r="F1491" i="2"/>
  <c r="G1472" i="2"/>
  <c r="E1472" i="2"/>
  <c r="D1472" i="2"/>
  <c r="G1400" i="2"/>
  <c r="D1400" i="2"/>
  <c r="E1398" i="2"/>
  <c r="G1398" i="2"/>
  <c r="F1398" i="2"/>
  <c r="G1380" i="2"/>
  <c r="E1380" i="2"/>
  <c r="D1380" i="2"/>
  <c r="G1372" i="2"/>
  <c r="E1361" i="2"/>
  <c r="D1361" i="2"/>
  <c r="F1282" i="2"/>
  <c r="G1282" i="2"/>
  <c r="F1266" i="2"/>
  <c r="D1266" i="2"/>
  <c r="E1225" i="2"/>
  <c r="D1225" i="2"/>
  <c r="E1191" i="2"/>
  <c r="D1191" i="2"/>
  <c r="G1191" i="2"/>
  <c r="G1182" i="2"/>
  <c r="E1182" i="2"/>
  <c r="D1182" i="2"/>
  <c r="D1179" i="2"/>
  <c r="F1179" i="2"/>
  <c r="D1171" i="2"/>
  <c r="E1171" i="2"/>
  <c r="F1171" i="2"/>
  <c r="D1131" i="2"/>
  <c r="F1131" i="2"/>
  <c r="E1131" i="2"/>
  <c r="F1114" i="2"/>
  <c r="G1114" i="2"/>
  <c r="F1074" i="2"/>
  <c r="E1074" i="2"/>
  <c r="G1074" i="2"/>
  <c r="D1074" i="2"/>
  <c r="D1067" i="2"/>
  <c r="E1067" i="2"/>
  <c r="F1050" i="2"/>
  <c r="G1050" i="2"/>
  <c r="D1050" i="2"/>
  <c r="E961" i="2"/>
  <c r="F961" i="2"/>
  <c r="F939" i="2"/>
  <c r="E939" i="2"/>
  <c r="F885" i="2"/>
  <c r="G885" i="2"/>
  <c r="D885" i="2"/>
  <c r="F869" i="2"/>
  <c r="E869" i="2"/>
  <c r="G869" i="2"/>
  <c r="D847" i="2"/>
  <c r="E847" i="2"/>
  <c r="F847" i="2"/>
  <c r="G847" i="2"/>
  <c r="F845" i="2"/>
  <c r="G845" i="2"/>
  <c r="E845" i="2"/>
  <c r="F827" i="2"/>
  <c r="E827" i="2"/>
  <c r="E793" i="2"/>
  <c r="F793" i="2"/>
  <c r="G793" i="2"/>
  <c r="D783" i="2"/>
  <c r="E783" i="2"/>
  <c r="F783" i="2"/>
  <c r="G783" i="2"/>
  <c r="F763" i="2"/>
  <c r="E763" i="2"/>
  <c r="E702" i="2"/>
  <c r="F702" i="2"/>
  <c r="D702" i="2"/>
  <c r="F685" i="2"/>
  <c r="E685" i="2"/>
  <c r="G685" i="2"/>
  <c r="E662" i="2"/>
  <c r="D662" i="2"/>
  <c r="G662" i="2"/>
  <c r="G648" i="2"/>
  <c r="E648" i="2"/>
  <c r="F648" i="2"/>
  <c r="D621" i="2"/>
  <c r="G621" i="2"/>
  <c r="D589" i="2"/>
  <c r="E589" i="2"/>
  <c r="G589" i="2"/>
  <c r="D541" i="2"/>
  <c r="G541" i="2"/>
  <c r="E476" i="2"/>
  <c r="F476" i="2"/>
  <c r="F396" i="2"/>
  <c r="G396" i="2"/>
  <c r="G376" i="2"/>
  <c r="D376" i="2"/>
  <c r="E376" i="2"/>
  <c r="E323" i="2"/>
  <c r="D323" i="2"/>
  <c r="F323" i="2"/>
  <c r="G323" i="2"/>
  <c r="E310" i="2"/>
  <c r="F310" i="2"/>
  <c r="D310" i="2"/>
  <c r="G310" i="2"/>
  <c r="E230" i="2"/>
  <c r="D230" i="2"/>
  <c r="F230" i="2"/>
  <c r="G230" i="2"/>
  <c r="G156" i="2"/>
  <c r="D156" i="2"/>
  <c r="F156" i="2"/>
  <c r="E156" i="2"/>
  <c r="D117" i="2"/>
  <c r="E117" i="2"/>
  <c r="F117" i="2"/>
  <c r="G117" i="2"/>
  <c r="D77" i="2"/>
  <c r="E77" i="2"/>
  <c r="F77" i="2"/>
  <c r="G77" i="2"/>
  <c r="E33" i="2"/>
  <c r="F33" i="2"/>
  <c r="D33" i="2"/>
  <c r="F1699" i="2"/>
  <c r="E1699" i="2"/>
  <c r="G1544" i="2"/>
  <c r="E1544" i="2"/>
  <c r="D1544" i="2"/>
  <c r="F1511" i="2"/>
  <c r="G1511" i="2"/>
  <c r="F1439" i="2"/>
  <c r="E1439" i="2"/>
  <c r="D1439" i="2"/>
  <c r="F1305" i="2"/>
  <c r="G1305" i="2"/>
  <c r="D1248" i="2"/>
  <c r="G1248" i="2"/>
  <c r="E1220" i="2"/>
  <c r="F1220" i="2"/>
  <c r="G1220" i="2"/>
  <c r="D1220" i="2"/>
  <c r="D1107" i="2"/>
  <c r="E1107" i="2"/>
  <c r="F1054" i="2"/>
  <c r="G1054" i="2"/>
  <c r="E1054" i="2"/>
  <c r="G1019" i="2"/>
  <c r="F1019" i="2"/>
  <c r="F1006" i="2"/>
  <c r="E1006" i="2"/>
  <c r="F911" i="2"/>
  <c r="D911" i="2"/>
  <c r="G911" i="2"/>
  <c r="D896" i="2"/>
  <c r="G896" i="2"/>
  <c r="F583" i="2"/>
  <c r="E583" i="2"/>
  <c r="D532" i="2"/>
  <c r="G532" i="2"/>
  <c r="F532" i="2"/>
  <c r="E530" i="2"/>
  <c r="G530" i="2"/>
  <c r="E462" i="2"/>
  <c r="G462" i="2"/>
  <c r="D462" i="2"/>
  <c r="E414" i="2"/>
  <c r="G414" i="2"/>
  <c r="D414" i="2"/>
  <c r="D317" i="2"/>
  <c r="E317" i="2"/>
  <c r="G317" i="2"/>
  <c r="D181" i="2"/>
  <c r="E181" i="2"/>
  <c r="F181" i="2"/>
  <c r="G181" i="2"/>
  <c r="G2636" i="2"/>
  <c r="G2499" i="2"/>
  <c r="F2636" i="2"/>
  <c r="F2620" i="2"/>
  <c r="G2618" i="2"/>
  <c r="G2608" i="2"/>
  <c r="F2604" i="2"/>
  <c r="F2577" i="2"/>
  <c r="F2532" i="2"/>
  <c r="G2528" i="2"/>
  <c r="G2519" i="2"/>
  <c r="F2499" i="2"/>
  <c r="F2497" i="2"/>
  <c r="F2491" i="2"/>
  <c r="F2482" i="2"/>
  <c r="F2435" i="2"/>
  <c r="F2433" i="2"/>
  <c r="F2418" i="2"/>
  <c r="F2369" i="2"/>
  <c r="F2340" i="2"/>
  <c r="G2262" i="2"/>
  <c r="G2260" i="2"/>
  <c r="G2257" i="2"/>
  <c r="F2251" i="2"/>
  <c r="G2233" i="2"/>
  <c r="F2219" i="2"/>
  <c r="F2211" i="2"/>
  <c r="G2199" i="2"/>
  <c r="F2139" i="2"/>
  <c r="F2114" i="2"/>
  <c r="G2110" i="2"/>
  <c r="F2108" i="2"/>
  <c r="G2097" i="2"/>
  <c r="F2058" i="2"/>
  <c r="G2054" i="2"/>
  <c r="G2033" i="2"/>
  <c r="G2031" i="2"/>
  <c r="G1990" i="2"/>
  <c r="G1939" i="2"/>
  <c r="F1935" i="2"/>
  <c r="D1935" i="2"/>
  <c r="F1916" i="2"/>
  <c r="G1896" i="2"/>
  <c r="D1896" i="2"/>
  <c r="G1890" i="2"/>
  <c r="G1883" i="2"/>
  <c r="F1871" i="2"/>
  <c r="E1871" i="2"/>
  <c r="F1851" i="2"/>
  <c r="D1850" i="2"/>
  <c r="G1850" i="2"/>
  <c r="G1835" i="2"/>
  <c r="G1831" i="2"/>
  <c r="E1830" i="2"/>
  <c r="F1830" i="2"/>
  <c r="G1827" i="2"/>
  <c r="G1777" i="2"/>
  <c r="D1777" i="2"/>
  <c r="F1752" i="2"/>
  <c r="F1751" i="2"/>
  <c r="G1751" i="2"/>
  <c r="G1744" i="2"/>
  <c r="E1744" i="2"/>
  <c r="D1744" i="2"/>
  <c r="E1724" i="2"/>
  <c r="D1724" i="2"/>
  <c r="F1691" i="2"/>
  <c r="E1691" i="2"/>
  <c r="G1681" i="2"/>
  <c r="G1648" i="2"/>
  <c r="F1648" i="2"/>
  <c r="E1648" i="2"/>
  <c r="G1587" i="2"/>
  <c r="F1587" i="2"/>
  <c r="F1579" i="2"/>
  <c r="E1566" i="2"/>
  <c r="G1566" i="2"/>
  <c r="E1558" i="2"/>
  <c r="D1558" i="2"/>
  <c r="F1555" i="2"/>
  <c r="E1539" i="2"/>
  <c r="G1526" i="2"/>
  <c r="F1515" i="2"/>
  <c r="E1515" i="2"/>
  <c r="F1507" i="2"/>
  <c r="F1495" i="2"/>
  <c r="E1495" i="2"/>
  <c r="D1495" i="2"/>
  <c r="E1470" i="2"/>
  <c r="G1470" i="2"/>
  <c r="E1462" i="2"/>
  <c r="F1462" i="2"/>
  <c r="D1462" i="2"/>
  <c r="F1421" i="2"/>
  <c r="E1421" i="2"/>
  <c r="G1419" i="2"/>
  <c r="F1419" i="2"/>
  <c r="G1399" i="2"/>
  <c r="G1392" i="2"/>
  <c r="D1392" i="2"/>
  <c r="E1390" i="2"/>
  <c r="G1390" i="2"/>
  <c r="F1390" i="2"/>
  <c r="F1372" i="2"/>
  <c r="D1368" i="2"/>
  <c r="G1368" i="2"/>
  <c r="G1351" i="2"/>
  <c r="E1351" i="2"/>
  <c r="D1351" i="2"/>
  <c r="E1342" i="2"/>
  <c r="D1342" i="2"/>
  <c r="E1257" i="2"/>
  <c r="D1257" i="2"/>
  <c r="E1240" i="2"/>
  <c r="E1222" i="2"/>
  <c r="G1222" i="2"/>
  <c r="D1222" i="2"/>
  <c r="E1208" i="2"/>
  <c r="E1193" i="2"/>
  <c r="G1193" i="2"/>
  <c r="E1143" i="2"/>
  <c r="D1143" i="2"/>
  <c r="E1099" i="2"/>
  <c r="G1094" i="2"/>
  <c r="F1094" i="2"/>
  <c r="E1094" i="2"/>
  <c r="E1056" i="2"/>
  <c r="F1056" i="2"/>
  <c r="D1005" i="2"/>
  <c r="F1005" i="2"/>
  <c r="F986" i="2"/>
  <c r="G986" i="2"/>
  <c r="E986" i="2"/>
  <c r="F967" i="2"/>
  <c r="G967" i="2"/>
  <c r="D945" i="2"/>
  <c r="E921" i="2"/>
  <c r="F921" i="2"/>
  <c r="G921" i="2"/>
  <c r="D921" i="2"/>
  <c r="G872" i="2"/>
  <c r="F872" i="2"/>
  <c r="E841" i="2"/>
  <c r="F841" i="2"/>
  <c r="G841" i="2"/>
  <c r="D815" i="2"/>
  <c r="F815" i="2"/>
  <c r="G815" i="2"/>
  <c r="E815" i="2"/>
  <c r="E801" i="2"/>
  <c r="F801" i="2"/>
  <c r="G801" i="2"/>
  <c r="D801" i="2"/>
  <c r="F792" i="2"/>
  <c r="E786" i="2"/>
  <c r="D786" i="2"/>
  <c r="F781" i="2"/>
  <c r="G781" i="2"/>
  <c r="F757" i="2"/>
  <c r="E757" i="2"/>
  <c r="D757" i="2"/>
  <c r="G751" i="2"/>
  <c r="F751" i="2"/>
  <c r="D665" i="2"/>
  <c r="F661" i="2"/>
  <c r="E661" i="2"/>
  <c r="D653" i="2"/>
  <c r="F653" i="2"/>
  <c r="D635" i="2"/>
  <c r="E635" i="2"/>
  <c r="G635" i="2"/>
  <c r="E631" i="2"/>
  <c r="D631" i="2"/>
  <c r="F595" i="2"/>
  <c r="G595" i="2"/>
  <c r="D595" i="2"/>
  <c r="E582" i="2"/>
  <c r="F582" i="2"/>
  <c r="G582" i="2"/>
  <c r="E574" i="2"/>
  <c r="F574" i="2"/>
  <c r="G574" i="2"/>
  <c r="D574" i="2"/>
  <c r="E566" i="2"/>
  <c r="F566" i="2"/>
  <c r="G566" i="2"/>
  <c r="F559" i="2"/>
  <c r="E559" i="2"/>
  <c r="D559" i="2"/>
  <c r="F543" i="2"/>
  <c r="D543" i="2"/>
  <c r="E543" i="2"/>
  <c r="F506" i="2"/>
  <c r="D506" i="2"/>
  <c r="E506" i="2"/>
  <c r="G506" i="2"/>
  <c r="E489" i="2"/>
  <c r="D489" i="2"/>
  <c r="E474" i="2"/>
  <c r="G474" i="2"/>
  <c r="E452" i="2"/>
  <c r="F452" i="2"/>
  <c r="G452" i="2"/>
  <c r="D452" i="2"/>
  <c r="E438" i="2"/>
  <c r="F438" i="2"/>
  <c r="D438" i="2"/>
  <c r="F375" i="2"/>
  <c r="D375" i="2"/>
  <c r="E375" i="2"/>
  <c r="G375" i="2"/>
  <c r="G336" i="2"/>
  <c r="E336" i="2"/>
  <c r="F336" i="2"/>
  <c r="D336" i="2"/>
  <c r="G298" i="2"/>
  <c r="F298" i="2"/>
  <c r="E298" i="2"/>
  <c r="F266" i="2"/>
  <c r="D266" i="2"/>
  <c r="E266" i="2"/>
  <c r="G266" i="2"/>
  <c r="E227" i="2"/>
  <c r="G227" i="2"/>
  <c r="F227" i="2"/>
  <c r="D173" i="2"/>
  <c r="E173" i="2"/>
  <c r="F173" i="2"/>
  <c r="F159" i="2"/>
  <c r="D159" i="2"/>
  <c r="G159" i="2"/>
  <c r="E159" i="2"/>
  <c r="G100" i="2"/>
  <c r="D100" i="2"/>
  <c r="E100" i="2"/>
  <c r="F100" i="2"/>
  <c r="G68" i="2"/>
  <c r="D68" i="2"/>
  <c r="E68" i="2"/>
  <c r="F1969" i="2"/>
  <c r="E1969" i="2"/>
  <c r="G1945" i="2"/>
  <c r="F1945" i="2"/>
  <c r="D1737" i="2"/>
  <c r="G1737" i="2"/>
  <c r="G1707" i="2"/>
  <c r="F1707" i="2"/>
  <c r="E1598" i="2"/>
  <c r="D1598" i="2"/>
  <c r="F1535" i="2"/>
  <c r="D1535" i="2"/>
  <c r="G1424" i="2"/>
  <c r="F1424" i="2"/>
  <c r="G1408" i="2"/>
  <c r="F1408" i="2"/>
  <c r="E1408" i="2"/>
  <c r="E1271" i="2"/>
  <c r="G1271" i="2"/>
  <c r="F1271" i="2"/>
  <c r="E1236" i="2"/>
  <c r="D1236" i="2"/>
  <c r="G1236" i="2"/>
  <c r="E1209" i="2"/>
  <c r="D1209" i="2"/>
  <c r="G1209" i="2"/>
  <c r="E1177" i="2"/>
  <c r="G1177" i="2"/>
  <c r="G1062" i="2"/>
  <c r="F1062" i="2"/>
  <c r="F978" i="2"/>
  <c r="G978" i="2"/>
  <c r="F813" i="2"/>
  <c r="G813" i="2"/>
  <c r="E813" i="2"/>
  <c r="E769" i="2"/>
  <c r="F769" i="2"/>
  <c r="G769" i="2"/>
  <c r="D769" i="2"/>
  <c r="E700" i="2"/>
  <c r="F700" i="2"/>
  <c r="D700" i="2"/>
  <c r="F669" i="2"/>
  <c r="D669" i="2"/>
  <c r="G669" i="2"/>
  <c r="F663" i="2"/>
  <c r="G663" i="2"/>
  <c r="F602" i="2"/>
  <c r="D602" i="2"/>
  <c r="F547" i="2"/>
  <c r="G547" i="2"/>
  <c r="D547" i="2"/>
  <c r="E393" i="2"/>
  <c r="D393" i="2"/>
  <c r="F393" i="2"/>
  <c r="E238" i="2"/>
  <c r="F238" i="2"/>
  <c r="G124" i="2"/>
  <c r="D124" i="2"/>
  <c r="E124" i="2"/>
  <c r="G2620" i="2"/>
  <c r="F2618" i="2"/>
  <c r="E2608" i="2"/>
  <c r="E2577" i="2"/>
  <c r="E2528" i="2"/>
  <c r="E2519" i="2"/>
  <c r="E2497" i="2"/>
  <c r="E2482" i="2"/>
  <c r="E2472" i="2"/>
  <c r="F2441" i="2"/>
  <c r="G2437" i="2"/>
  <c r="E2433" i="2"/>
  <c r="E2418" i="2"/>
  <c r="E2408" i="2"/>
  <c r="F2377" i="2"/>
  <c r="G2373" i="2"/>
  <c r="E2369" i="2"/>
  <c r="E2344" i="2"/>
  <c r="E2340" i="2"/>
  <c r="G2298" i="2"/>
  <c r="F2262" i="2"/>
  <c r="E2260" i="2"/>
  <c r="F2257" i="2"/>
  <c r="F2249" i="2"/>
  <c r="F2233" i="2"/>
  <c r="G2215" i="2"/>
  <c r="E2199" i="2"/>
  <c r="F2110" i="2"/>
  <c r="E2108" i="2"/>
  <c r="E2097" i="2"/>
  <c r="F2093" i="2"/>
  <c r="G2087" i="2"/>
  <c r="F2078" i="2"/>
  <c r="F2072" i="2"/>
  <c r="E2058" i="2"/>
  <c r="F2054" i="2"/>
  <c r="E2033" i="2"/>
  <c r="E2031" i="2"/>
  <c r="F1990" i="2"/>
  <c r="E1974" i="2"/>
  <c r="G1974" i="2"/>
  <c r="G1959" i="2"/>
  <c r="F1950" i="2"/>
  <c r="E1939" i="2"/>
  <c r="E1916" i="2"/>
  <c r="G1895" i="2"/>
  <c r="E1890" i="2"/>
  <c r="F1883" i="2"/>
  <c r="F1840" i="2"/>
  <c r="E1835" i="2"/>
  <c r="E1831" i="2"/>
  <c r="G1769" i="2"/>
  <c r="E1752" i="2"/>
  <c r="G1736" i="2"/>
  <c r="D1736" i="2"/>
  <c r="G1714" i="2"/>
  <c r="F1714" i="2"/>
  <c r="F1681" i="2"/>
  <c r="G1672" i="2"/>
  <c r="E1672" i="2"/>
  <c r="D1672" i="2"/>
  <c r="G1650" i="2"/>
  <c r="F1650" i="2"/>
  <c r="G1640" i="2"/>
  <c r="E1640" i="2"/>
  <c r="D1640" i="2"/>
  <c r="F1619" i="2"/>
  <c r="E1619" i="2"/>
  <c r="D1617" i="2"/>
  <c r="G1617" i="2"/>
  <c r="D1609" i="2"/>
  <c r="G1609" i="2"/>
  <c r="F1609" i="2"/>
  <c r="F1526" i="2"/>
  <c r="E1510" i="2"/>
  <c r="D1510" i="2"/>
  <c r="E1507" i="2"/>
  <c r="E1452" i="2"/>
  <c r="D1452" i="2"/>
  <c r="G1448" i="2"/>
  <c r="F1448" i="2"/>
  <c r="F1423" i="2"/>
  <c r="D1423" i="2"/>
  <c r="E1399" i="2"/>
  <c r="E1343" i="2"/>
  <c r="F1324" i="2"/>
  <c r="E1324" i="2"/>
  <c r="G1318" i="2"/>
  <c r="F1311" i="2"/>
  <c r="E1311" i="2"/>
  <c r="D1311" i="2"/>
  <c r="E1300" i="2"/>
  <c r="D1300" i="2"/>
  <c r="G1277" i="2"/>
  <c r="F1277" i="2"/>
  <c r="F1247" i="2"/>
  <c r="D1247" i="2"/>
  <c r="E1237" i="2"/>
  <c r="G1221" i="2"/>
  <c r="F1205" i="2"/>
  <c r="G1205" i="2"/>
  <c r="E1205" i="2"/>
  <c r="D1151" i="2"/>
  <c r="E1151" i="2"/>
  <c r="E1127" i="2"/>
  <c r="D1127" i="2"/>
  <c r="G1118" i="2"/>
  <c r="F1106" i="2"/>
  <c r="G1106" i="2"/>
  <c r="E1106" i="2"/>
  <c r="D1102" i="2"/>
  <c r="G1102" i="2"/>
  <c r="D1083" i="2"/>
  <c r="F1083" i="2"/>
  <c r="F1058" i="2"/>
  <c r="G1058" i="2"/>
  <c r="E1058" i="2"/>
  <c r="G1052" i="2"/>
  <c r="F1052" i="2"/>
  <c r="D1008" i="2"/>
  <c r="G1008" i="2"/>
  <c r="D997" i="2"/>
  <c r="G997" i="2"/>
  <c r="F997" i="2"/>
  <c r="E989" i="2"/>
  <c r="F989" i="2"/>
  <c r="D989" i="2"/>
  <c r="F942" i="2"/>
  <c r="G942" i="2"/>
  <c r="E942" i="2"/>
  <c r="F927" i="2"/>
  <c r="E927" i="2"/>
  <c r="G905" i="2"/>
  <c r="G840" i="2"/>
  <c r="F840" i="2"/>
  <c r="F821" i="2"/>
  <c r="D821" i="2"/>
  <c r="G821" i="2"/>
  <c r="F795" i="2"/>
  <c r="E795" i="2"/>
  <c r="G718" i="2"/>
  <c r="E705" i="2"/>
  <c r="D705" i="2"/>
  <c r="G705" i="2"/>
  <c r="F705" i="2"/>
  <c r="F693" i="2"/>
  <c r="E693" i="2"/>
  <c r="G693" i="2"/>
  <c r="D693" i="2"/>
  <c r="F673" i="2"/>
  <c r="E668" i="2"/>
  <c r="D668" i="2"/>
  <c r="F668" i="2"/>
  <c r="E643" i="2"/>
  <c r="F643" i="2"/>
  <c r="D643" i="2"/>
  <c r="F591" i="2"/>
  <c r="D591" i="2"/>
  <c r="D549" i="2"/>
  <c r="G549" i="2"/>
  <c r="E549" i="2"/>
  <c r="G425" i="2"/>
  <c r="F399" i="2"/>
  <c r="G399" i="2"/>
  <c r="E399" i="2"/>
  <c r="F371" i="2"/>
  <c r="E371" i="2"/>
  <c r="G371" i="2"/>
  <c r="E358" i="2"/>
  <c r="F358" i="2"/>
  <c r="G358" i="2"/>
  <c r="E350" i="2"/>
  <c r="F350" i="2"/>
  <c r="G350" i="2"/>
  <c r="D350" i="2"/>
  <c r="G329" i="2"/>
  <c r="D329" i="2"/>
  <c r="E329" i="2"/>
  <c r="F329" i="2"/>
  <c r="F322" i="2"/>
  <c r="E322" i="2"/>
  <c r="F247" i="2"/>
  <c r="E247" i="2"/>
  <c r="D247" i="2"/>
  <c r="F217" i="2"/>
  <c r="E217" i="2"/>
  <c r="G217" i="2"/>
  <c r="D217" i="2"/>
  <c r="D186" i="2"/>
  <c r="F186" i="2"/>
  <c r="G180" i="2"/>
  <c r="F180" i="2"/>
  <c r="G132" i="2"/>
  <c r="D132" i="2"/>
  <c r="E132" i="2"/>
  <c r="F1218" i="2"/>
  <c r="D1218" i="2"/>
  <c r="D1216" i="2"/>
  <c r="F1216" i="2"/>
  <c r="E1196" i="2"/>
  <c r="G1196" i="2"/>
  <c r="D1184" i="2"/>
  <c r="E1184" i="2"/>
  <c r="E913" i="2"/>
  <c r="G913" i="2"/>
  <c r="F875" i="2"/>
  <c r="E875" i="2"/>
  <c r="E865" i="2"/>
  <c r="D865" i="2"/>
  <c r="F865" i="2"/>
  <c r="F853" i="2"/>
  <c r="G853" i="2"/>
  <c r="E833" i="2"/>
  <c r="F833" i="2"/>
  <c r="G833" i="2"/>
  <c r="F779" i="2"/>
  <c r="E779" i="2"/>
  <c r="E759" i="2"/>
  <c r="F759" i="2"/>
  <c r="E748" i="2"/>
  <c r="D748" i="2"/>
  <c r="F748" i="2"/>
  <c r="E732" i="2"/>
  <c r="G732" i="2"/>
  <c r="E681" i="2"/>
  <c r="F681" i="2"/>
  <c r="G681" i="2"/>
  <c r="F657" i="2"/>
  <c r="D657" i="2"/>
  <c r="F607" i="2"/>
  <c r="E607" i="2"/>
  <c r="D587" i="2"/>
  <c r="E587" i="2"/>
  <c r="E516" i="2"/>
  <c r="D516" i="2"/>
  <c r="F516" i="2"/>
  <c r="E460" i="2"/>
  <c r="F460" i="2"/>
  <c r="G460" i="2"/>
  <c r="F423" i="2"/>
  <c r="E423" i="2"/>
  <c r="G418" i="2"/>
  <c r="F418" i="2"/>
  <c r="E410" i="2"/>
  <c r="F410" i="2"/>
  <c r="G410" i="2"/>
  <c r="D378" i="2"/>
  <c r="E378" i="2"/>
  <c r="F359" i="2"/>
  <c r="D359" i="2"/>
  <c r="D315" i="2"/>
  <c r="F315" i="2"/>
  <c r="G315" i="2"/>
  <c r="F289" i="2"/>
  <c r="D289" i="2"/>
  <c r="F274" i="2"/>
  <c r="E274" i="2"/>
  <c r="E178" i="2"/>
  <c r="D178" i="2"/>
  <c r="F163" i="2"/>
  <c r="G163" i="2"/>
  <c r="E163" i="2"/>
  <c r="D133" i="2"/>
  <c r="E133" i="2"/>
  <c r="F133" i="2"/>
  <c r="G133" i="2"/>
  <c r="D125" i="2"/>
  <c r="E125" i="2"/>
  <c r="G125" i="2"/>
  <c r="D101" i="2"/>
  <c r="E101" i="2"/>
  <c r="D69" i="2"/>
  <c r="E69" i="2"/>
  <c r="F69" i="2"/>
  <c r="G69" i="2"/>
  <c r="D61" i="2"/>
  <c r="E61" i="2"/>
  <c r="G61" i="2"/>
  <c r="D53" i="2"/>
  <c r="F53" i="2"/>
  <c r="F1162" i="2"/>
  <c r="D1162" i="2"/>
  <c r="F1138" i="2"/>
  <c r="E1138" i="2"/>
  <c r="F931" i="2"/>
  <c r="E931" i="2"/>
  <c r="E881" i="2"/>
  <c r="F881" i="2"/>
  <c r="G881" i="2"/>
  <c r="D863" i="2"/>
  <c r="E863" i="2"/>
  <c r="D831" i="2"/>
  <c r="E831" i="2"/>
  <c r="F831" i="2"/>
  <c r="E817" i="2"/>
  <c r="G817" i="2"/>
  <c r="F805" i="2"/>
  <c r="G805" i="2"/>
  <c r="E785" i="2"/>
  <c r="F785" i="2"/>
  <c r="G785" i="2"/>
  <c r="F773" i="2"/>
  <c r="G773" i="2"/>
  <c r="E756" i="2"/>
  <c r="D756" i="2"/>
  <c r="F756" i="2"/>
  <c r="E740" i="2"/>
  <c r="G740" i="2"/>
  <c r="E716" i="2"/>
  <c r="G716" i="2"/>
  <c r="F679" i="2"/>
  <c r="G679" i="2"/>
  <c r="F618" i="2"/>
  <c r="D618" i="2"/>
  <c r="E618" i="2"/>
  <c r="F615" i="2"/>
  <c r="E615" i="2"/>
  <c r="E481" i="2"/>
  <c r="D481" i="2"/>
  <c r="E470" i="2"/>
  <c r="D470" i="2"/>
  <c r="E466" i="2"/>
  <c r="G466" i="2"/>
  <c r="G408" i="2"/>
  <c r="D408" i="2"/>
  <c r="E408" i="2"/>
  <c r="E324" i="2"/>
  <c r="E241" i="2"/>
  <c r="D241" i="2"/>
  <c r="D237" i="2"/>
  <c r="G237" i="2"/>
  <c r="E237" i="2"/>
  <c r="G232" i="2"/>
  <c r="D232" i="2"/>
  <c r="E211" i="2"/>
  <c r="G211" i="2"/>
  <c r="F179" i="2"/>
  <c r="G179" i="2"/>
  <c r="D179" i="2"/>
  <c r="E179" i="2"/>
  <c r="G176" i="2"/>
  <c r="D176" i="2"/>
  <c r="F176" i="2"/>
  <c r="G512" i="2"/>
  <c r="E512" i="2"/>
  <c r="F512" i="2"/>
  <c r="G504" i="2"/>
  <c r="D504" i="2"/>
  <c r="G432" i="2"/>
  <c r="F432" i="2"/>
  <c r="F351" i="2"/>
  <c r="D351" i="2"/>
  <c r="E351" i="2"/>
  <c r="G351" i="2"/>
  <c r="D293" i="2"/>
  <c r="F293" i="2"/>
  <c r="E293" i="2"/>
  <c r="F287" i="2"/>
  <c r="E287" i="2"/>
  <c r="E220" i="2"/>
  <c r="F220" i="2"/>
  <c r="G220" i="2"/>
  <c r="F215" i="2"/>
  <c r="G215" i="2"/>
  <c r="D201" i="2"/>
  <c r="E201" i="2"/>
  <c r="F201" i="2"/>
  <c r="D149" i="2"/>
  <c r="E149" i="2"/>
  <c r="F50" i="2"/>
  <c r="D50" i="2"/>
  <c r="E50" i="2"/>
  <c r="D38" i="2"/>
  <c r="F38" i="2"/>
  <c r="G38" i="2"/>
  <c r="F1213" i="2"/>
  <c r="E1213" i="2"/>
  <c r="F1194" i="2"/>
  <c r="G1194" i="2"/>
  <c r="E1180" i="2"/>
  <c r="F1180" i="2"/>
  <c r="F1178" i="2"/>
  <c r="G1178" i="2"/>
  <c r="E1105" i="2"/>
  <c r="G1105" i="2"/>
  <c r="E1089" i="2"/>
  <c r="D1089" i="2"/>
  <c r="E1065" i="2"/>
  <c r="F1065" i="2"/>
  <c r="F1034" i="2"/>
  <c r="D1034" i="2"/>
  <c r="G955" i="2"/>
  <c r="D955" i="2"/>
  <c r="E953" i="2"/>
  <c r="F953" i="2"/>
  <c r="F951" i="2"/>
  <c r="G951" i="2"/>
  <c r="F895" i="2"/>
  <c r="D895" i="2"/>
  <c r="E895" i="2"/>
  <c r="E873" i="2"/>
  <c r="F873" i="2"/>
  <c r="G873" i="2"/>
  <c r="F861" i="2"/>
  <c r="G861" i="2"/>
  <c r="F843" i="2"/>
  <c r="E843" i="2"/>
  <c r="E823" i="2"/>
  <c r="F823" i="2"/>
  <c r="E809" i="2"/>
  <c r="G809" i="2"/>
  <c r="E777" i="2"/>
  <c r="F777" i="2"/>
  <c r="G777" i="2"/>
  <c r="D734" i="2"/>
  <c r="E734" i="2"/>
  <c r="D722" i="2"/>
  <c r="E722" i="2"/>
  <c r="E710" i="2"/>
  <c r="F710" i="2"/>
  <c r="E622" i="2"/>
  <c r="D622" i="2"/>
  <c r="F610" i="2"/>
  <c r="D610" i="2"/>
  <c r="E524" i="2"/>
  <c r="F524" i="2"/>
  <c r="G524" i="2"/>
  <c r="F492" i="2"/>
  <c r="D492" i="2"/>
  <c r="E492" i="2"/>
  <c r="G448" i="2"/>
  <c r="F448" i="2"/>
  <c r="E436" i="2"/>
  <c r="D436" i="2"/>
  <c r="F395" i="2"/>
  <c r="G395" i="2"/>
  <c r="G392" i="2"/>
  <c r="E392" i="2"/>
  <c r="E364" i="2"/>
  <c r="D364" i="2"/>
  <c r="F281" i="2"/>
  <c r="D281" i="2"/>
  <c r="E281" i="2"/>
  <c r="D253" i="2"/>
  <c r="G253" i="2"/>
  <c r="F236" i="2"/>
  <c r="E236" i="2"/>
  <c r="G84" i="2"/>
  <c r="D84" i="2"/>
  <c r="E84" i="2"/>
  <c r="D40" i="2"/>
  <c r="G40" i="2"/>
  <c r="E40" i="2"/>
  <c r="G35" i="2"/>
  <c r="D35" i="2"/>
  <c r="D400" i="2"/>
  <c r="G344" i="2"/>
  <c r="E344" i="2"/>
  <c r="D342" i="2"/>
  <c r="F319" i="2"/>
  <c r="E319" i="2"/>
  <c r="G314" i="2"/>
  <c r="E314" i="2"/>
  <c r="E294" i="2"/>
  <c r="F294" i="2"/>
  <c r="F252" i="2"/>
  <c r="D252" i="2"/>
  <c r="D245" i="2"/>
  <c r="F245" i="2"/>
  <c r="D223" i="2"/>
  <c r="E158" i="2"/>
  <c r="F158" i="2"/>
  <c r="E147" i="2"/>
  <c r="G116" i="2"/>
  <c r="D116" i="2"/>
  <c r="E116" i="2"/>
  <c r="D93" i="2"/>
  <c r="E93" i="2"/>
  <c r="E54" i="2"/>
  <c r="F52" i="2"/>
  <c r="G52" i="2"/>
  <c r="E417" i="2"/>
  <c r="D417" i="2"/>
  <c r="G328" i="2"/>
  <c r="D328" i="2"/>
  <c r="D309" i="2"/>
  <c r="G309" i="2"/>
  <c r="E296" i="2"/>
  <c r="D296" i="2"/>
  <c r="F279" i="2"/>
  <c r="D279" i="2"/>
  <c r="E268" i="2"/>
  <c r="D268" i="2"/>
  <c r="G192" i="2"/>
  <c r="D192" i="2"/>
  <c r="E182" i="2"/>
  <c r="D182" i="2"/>
  <c r="D177" i="2"/>
  <c r="F177" i="2"/>
  <c r="G171" i="2"/>
  <c r="D171" i="2"/>
  <c r="E150" i="2"/>
  <c r="D150" i="2"/>
  <c r="G108" i="2"/>
  <c r="D108" i="2"/>
  <c r="E108" i="2"/>
  <c r="D85" i="2"/>
  <c r="E85" i="2"/>
  <c r="G313" i="2"/>
  <c r="G276" i="2"/>
  <c r="F257" i="2"/>
  <c r="G226" i="2"/>
  <c r="G175" i="2"/>
  <c r="G2828" i="2"/>
  <c r="E2828" i="2"/>
  <c r="D2828" i="2"/>
  <c r="F2828" i="2"/>
  <c r="F1604" i="2"/>
  <c r="G1604" i="2"/>
  <c r="D1604" i="2"/>
  <c r="E1604" i="2"/>
  <c r="F1564" i="2"/>
  <c r="G1564" i="2"/>
  <c r="D1564" i="2"/>
  <c r="E1564" i="2"/>
  <c r="F1348" i="2"/>
  <c r="G1348" i="2"/>
  <c r="D1348" i="2"/>
  <c r="E1348" i="2"/>
  <c r="D1341" i="2"/>
  <c r="E1341" i="2"/>
  <c r="F1341" i="2"/>
  <c r="G1341" i="2"/>
  <c r="E2786" i="2"/>
  <c r="F2786" i="2"/>
  <c r="G2786" i="2"/>
  <c r="D2786" i="2"/>
  <c r="E1678" i="2"/>
  <c r="D1678" i="2"/>
  <c r="F1678" i="2"/>
  <c r="G1678" i="2"/>
  <c r="D968" i="2"/>
  <c r="E968" i="2"/>
  <c r="F968" i="2"/>
  <c r="G968" i="2"/>
  <c r="F933" i="2"/>
  <c r="G933" i="2"/>
  <c r="D933" i="2"/>
  <c r="E933" i="2"/>
  <c r="D420" i="2"/>
  <c r="E420" i="2"/>
  <c r="F420" i="2"/>
  <c r="G420" i="2"/>
  <c r="F407" i="2"/>
  <c r="D407" i="2"/>
  <c r="E407" i="2"/>
  <c r="G407" i="2"/>
  <c r="D269" i="2"/>
  <c r="E269" i="2"/>
  <c r="G269" i="2"/>
  <c r="F269" i="2"/>
  <c r="F231" i="2"/>
  <c r="D231" i="2"/>
  <c r="E231" i="2"/>
  <c r="G231" i="2"/>
  <c r="G224" i="2"/>
  <c r="D224" i="2"/>
  <c r="E224" i="2"/>
  <c r="F224" i="2"/>
  <c r="F2220" i="2"/>
  <c r="E2220" i="2"/>
  <c r="G2220" i="2"/>
  <c r="D2220" i="2"/>
  <c r="D1885" i="2"/>
  <c r="E1885" i="2"/>
  <c r="F1885" i="2"/>
  <c r="G1885" i="2"/>
  <c r="D1489" i="2"/>
  <c r="E1489" i="2"/>
  <c r="F1489" i="2"/>
  <c r="G1489" i="2"/>
  <c r="F471" i="2"/>
  <c r="D471" i="2"/>
  <c r="E471" i="2"/>
  <c r="G471" i="2"/>
  <c r="D377" i="2"/>
  <c r="E377" i="2"/>
  <c r="F377" i="2"/>
  <c r="G377" i="2"/>
  <c r="D229" i="2"/>
  <c r="E229" i="2"/>
  <c r="F229" i="2"/>
  <c r="G229" i="2"/>
  <c r="D36" i="2"/>
  <c r="E36" i="2"/>
  <c r="F36" i="2"/>
  <c r="G36" i="2"/>
  <c r="F2319" i="2"/>
  <c r="E2319" i="2"/>
  <c r="G2319" i="2"/>
  <c r="D2319" i="2"/>
  <c r="E1782" i="2"/>
  <c r="D1782" i="2"/>
  <c r="F1782" i="2"/>
  <c r="G1782" i="2"/>
  <c r="F2503" i="2"/>
  <c r="D2503" i="2"/>
  <c r="E2503" i="2"/>
  <c r="G2503" i="2"/>
  <c r="D2461" i="2"/>
  <c r="G2461" i="2"/>
  <c r="F2461" i="2"/>
  <c r="E2461" i="2"/>
  <c r="D2356" i="2"/>
  <c r="E2356" i="2"/>
  <c r="G2356" i="2"/>
  <c r="F2356" i="2"/>
  <c r="G1924" i="2"/>
  <c r="D1924" i="2"/>
  <c r="F1924" i="2"/>
  <c r="E1924" i="2"/>
  <c r="F1692" i="2"/>
  <c r="G1692" i="2"/>
  <c r="D1692" i="2"/>
  <c r="E1692" i="2"/>
  <c r="E1606" i="2"/>
  <c r="G1606" i="2"/>
  <c r="D1606" i="2"/>
  <c r="F1606" i="2"/>
  <c r="D1381" i="2"/>
  <c r="E1381" i="2"/>
  <c r="F1381" i="2"/>
  <c r="G1381" i="2"/>
  <c r="F356" i="2"/>
  <c r="G356" i="2"/>
  <c r="D356" i="2"/>
  <c r="E356" i="2"/>
  <c r="F225" i="2"/>
  <c r="G225" i="2"/>
  <c r="D225" i="2"/>
  <c r="E225" i="2"/>
  <c r="G172" i="2"/>
  <c r="D172" i="2"/>
  <c r="E172" i="2"/>
  <c r="F172" i="2"/>
  <c r="F2779" i="2"/>
  <c r="G2779" i="2"/>
  <c r="D2779" i="2"/>
  <c r="E2779" i="2"/>
  <c r="G2614" i="2"/>
  <c r="D2614" i="2"/>
  <c r="F2614" i="2"/>
  <c r="E2614" i="2"/>
  <c r="F1436" i="2"/>
  <c r="G1436" i="2"/>
  <c r="D1436" i="2"/>
  <c r="E1436" i="2"/>
  <c r="D984" i="2"/>
  <c r="G984" i="2"/>
  <c r="E984" i="2"/>
  <c r="E940" i="2"/>
  <c r="D940" i="2"/>
  <c r="F940" i="2"/>
  <c r="G940" i="2"/>
  <c r="E2754" i="2"/>
  <c r="F2754" i="2"/>
  <c r="G2754" i="2"/>
  <c r="D2754" i="2"/>
  <c r="F2704" i="2"/>
  <c r="E2704" i="2"/>
  <c r="D2704" i="2"/>
  <c r="G2704" i="2"/>
  <c r="F2688" i="2"/>
  <c r="E2688" i="2"/>
  <c r="G2688" i="2"/>
  <c r="D2688" i="2"/>
  <c r="G2476" i="2"/>
  <c r="D2476" i="2"/>
  <c r="F2476" i="2"/>
  <c r="E2476" i="2"/>
  <c r="G2646" i="2"/>
  <c r="D2646" i="2"/>
  <c r="E2646" i="2"/>
  <c r="F2646" i="2"/>
  <c r="D2562" i="2"/>
  <c r="F2562" i="2"/>
  <c r="E2562" i="2"/>
  <c r="G2562" i="2"/>
  <c r="D2670" i="2"/>
  <c r="F2670" i="2"/>
  <c r="E2670" i="2"/>
  <c r="G2670" i="2"/>
  <c r="G2654" i="2"/>
  <c r="D2654" i="2"/>
  <c r="F2654" i="2"/>
  <c r="E2654" i="2"/>
  <c r="D2594" i="2"/>
  <c r="E2594" i="2"/>
  <c r="F2594" i="2"/>
  <c r="G2594" i="2"/>
  <c r="F2573" i="2"/>
  <c r="G2573" i="2"/>
  <c r="D2573" i="2"/>
  <c r="E2573" i="2"/>
  <c r="F2819" i="2"/>
  <c r="D2819" i="2"/>
  <c r="E2819" i="2"/>
  <c r="G2819" i="2"/>
  <c r="E2810" i="2"/>
  <c r="G2810" i="2"/>
  <c r="D2810" i="2"/>
  <c r="F2810" i="2"/>
  <c r="E2808" i="2"/>
  <c r="G2808" i="2"/>
  <c r="D2808" i="2"/>
  <c r="G2788" i="2"/>
  <c r="E2788" i="2"/>
  <c r="D2788" i="2"/>
  <c r="F2788" i="2"/>
  <c r="F2733" i="2"/>
  <c r="G2733" i="2"/>
  <c r="D2733" i="2"/>
  <c r="E2733" i="2"/>
  <c r="D2627" i="2"/>
  <c r="F2627" i="2"/>
  <c r="E2627" i="2"/>
  <c r="G2627" i="2"/>
  <c r="E2623" i="2"/>
  <c r="G2623" i="2"/>
  <c r="D2623" i="2"/>
  <c r="F2623" i="2"/>
  <c r="D2169" i="2"/>
  <c r="E2169" i="2"/>
  <c r="F2169" i="2"/>
  <c r="G2169" i="2"/>
  <c r="F2079" i="2"/>
  <c r="D2079" i="2"/>
  <c r="E2079" i="2"/>
  <c r="G2079" i="2"/>
  <c r="G2002" i="2"/>
  <c r="D2002" i="2"/>
  <c r="E2002" i="2"/>
  <c r="F2002" i="2"/>
  <c r="D1981" i="2"/>
  <c r="E1981" i="2"/>
  <c r="F1981" i="2"/>
  <c r="G1981" i="2"/>
  <c r="F2565" i="2"/>
  <c r="G2565" i="2"/>
  <c r="D2565" i="2"/>
  <c r="E2565" i="2"/>
  <c r="E2481" i="2"/>
  <c r="F2481" i="2"/>
  <c r="G2481" i="2"/>
  <c r="D2481" i="2"/>
  <c r="F2479" i="2"/>
  <c r="D2479" i="2"/>
  <c r="E2479" i="2"/>
  <c r="G2479" i="2"/>
  <c r="E2452" i="2"/>
  <c r="F2452" i="2"/>
  <c r="D2452" i="2"/>
  <c r="G2452" i="2"/>
  <c r="F2436" i="2"/>
  <c r="G2436" i="2"/>
  <c r="E2436" i="2"/>
  <c r="D2436" i="2"/>
  <c r="D2385" i="2"/>
  <c r="E2385" i="2"/>
  <c r="G2385" i="2"/>
  <c r="F2385" i="2"/>
  <c r="D2341" i="2"/>
  <c r="E2341" i="2"/>
  <c r="G2341" i="2"/>
  <c r="F2341" i="2"/>
  <c r="E2324" i="2"/>
  <c r="F2324" i="2"/>
  <c r="D2324" i="2"/>
  <c r="G2324" i="2"/>
  <c r="D2124" i="2"/>
  <c r="E2124" i="2"/>
  <c r="F2124" i="2"/>
  <c r="G2124" i="2"/>
  <c r="E1894" i="2"/>
  <c r="G1894" i="2"/>
  <c r="F1894" i="2"/>
  <c r="D1894" i="2"/>
  <c r="E2816" i="2"/>
  <c r="D2816" i="2"/>
  <c r="F2816" i="2"/>
  <c r="G2816" i="2"/>
  <c r="E2722" i="2"/>
  <c r="F2722" i="2"/>
  <c r="G2722" i="2"/>
  <c r="D2722" i="2"/>
  <c r="G2642" i="2"/>
  <c r="E2642" i="2"/>
  <c r="D2642" i="2"/>
  <c r="F2642" i="2"/>
  <c r="F2640" i="2"/>
  <c r="D2640" i="2"/>
  <c r="E2640" i="2"/>
  <c r="G2640" i="2"/>
  <c r="G2496" i="2"/>
  <c r="E2496" i="2"/>
  <c r="F2496" i="2"/>
  <c r="D2496" i="2"/>
  <c r="D2420" i="2"/>
  <c r="E2420" i="2"/>
  <c r="G2420" i="2"/>
  <c r="F2420" i="2"/>
  <c r="D2349" i="2"/>
  <c r="F2349" i="2"/>
  <c r="E2349" i="2"/>
  <c r="G2349" i="2"/>
  <c r="E2214" i="2"/>
  <c r="D2214" i="2"/>
  <c r="F2214" i="2"/>
  <c r="G2214" i="2"/>
  <c r="E2198" i="2"/>
  <c r="G2198" i="2"/>
  <c r="D2198" i="2"/>
  <c r="F2198" i="2"/>
  <c r="E2832" i="2"/>
  <c r="D2832" i="2"/>
  <c r="F2832" i="2"/>
  <c r="AS2832" i="2" s="1"/>
  <c r="AV2832" i="2" s="1"/>
  <c r="G2832" i="2"/>
  <c r="G2822" i="2"/>
  <c r="D2822" i="2"/>
  <c r="E2822" i="2"/>
  <c r="F2822" i="2"/>
  <c r="D2702" i="2"/>
  <c r="E2702" i="2"/>
  <c r="F2702" i="2"/>
  <c r="F2669" i="2"/>
  <c r="G2669" i="2"/>
  <c r="D2669" i="2"/>
  <c r="E2669" i="2"/>
  <c r="D2508" i="2"/>
  <c r="F2508" i="2"/>
  <c r="E2508" i="2"/>
  <c r="G2508" i="2"/>
  <c r="E2246" i="2"/>
  <c r="F2246" i="2"/>
  <c r="D2246" i="2"/>
  <c r="G2246" i="2"/>
  <c r="D2800" i="2"/>
  <c r="E2800" i="2"/>
  <c r="F2800" i="2"/>
  <c r="D2768" i="2"/>
  <c r="E2768" i="2"/>
  <c r="F2768" i="2"/>
  <c r="G2768" i="2"/>
  <c r="F2763" i="2"/>
  <c r="G2763" i="2"/>
  <c r="D2763" i="2"/>
  <c r="E2763" i="2"/>
  <c r="G2737" i="2"/>
  <c r="E2737" i="2"/>
  <c r="F2737" i="2"/>
  <c r="D2737" i="2"/>
  <c r="E2626" i="2"/>
  <c r="F2626" i="2"/>
  <c r="G2626" i="2"/>
  <c r="D2626" i="2"/>
  <c r="G2582" i="2"/>
  <c r="D2582" i="2"/>
  <c r="E2582" i="2"/>
  <c r="F2582" i="2"/>
  <c r="D2370" i="2"/>
  <c r="E2370" i="2"/>
  <c r="G2370" i="2"/>
  <c r="F2370" i="2"/>
  <c r="F2252" i="2"/>
  <c r="D2252" i="2"/>
  <c r="E2252" i="2"/>
  <c r="G2252" i="2"/>
  <c r="F2247" i="2"/>
  <c r="D2247" i="2"/>
  <c r="G2247" i="2"/>
  <c r="E2247" i="2"/>
  <c r="D2178" i="2"/>
  <c r="E2178" i="2"/>
  <c r="F2178" i="2"/>
  <c r="E2086" i="2"/>
  <c r="G2086" i="2"/>
  <c r="F2086" i="2"/>
  <c r="D2086" i="2"/>
  <c r="F1764" i="2"/>
  <c r="G1764" i="2"/>
  <c r="D1764" i="2"/>
  <c r="E1764" i="2"/>
  <c r="D1657" i="2"/>
  <c r="E1657" i="2"/>
  <c r="F1657" i="2"/>
  <c r="G1657" i="2"/>
  <c r="F2787" i="2"/>
  <c r="G2787" i="2"/>
  <c r="D2787" i="2"/>
  <c r="E2787" i="2"/>
  <c r="D2776" i="2"/>
  <c r="E2776" i="2"/>
  <c r="F2776" i="2"/>
  <c r="G2776" i="2"/>
  <c r="E2719" i="2"/>
  <c r="F2719" i="2"/>
  <c r="D2719" i="2"/>
  <c r="G2719" i="2"/>
  <c r="G2709" i="2"/>
  <c r="E2709" i="2"/>
  <c r="D2709" i="2"/>
  <c r="D2571" i="2"/>
  <c r="E2571" i="2"/>
  <c r="G2571" i="2"/>
  <c r="E2567" i="2"/>
  <c r="F2567" i="2"/>
  <c r="G2567" i="2"/>
  <c r="D2567" i="2"/>
  <c r="F2525" i="2"/>
  <c r="G2525" i="2"/>
  <c r="E2525" i="2"/>
  <c r="D2525" i="2"/>
  <c r="D2397" i="2"/>
  <c r="G2397" i="2"/>
  <c r="F2397" i="2"/>
  <c r="E2397" i="2"/>
  <c r="F2311" i="2"/>
  <c r="D2311" i="2"/>
  <c r="G2311" i="2"/>
  <c r="E2311" i="2"/>
  <c r="F2287" i="2"/>
  <c r="E2287" i="2"/>
  <c r="D2287" i="2"/>
  <c r="G2287" i="2"/>
  <c r="D1932" i="2"/>
  <c r="E1932" i="2"/>
  <c r="F1932" i="2"/>
  <c r="G1932" i="2"/>
  <c r="E1798" i="2"/>
  <c r="G1798" i="2"/>
  <c r="D1798" i="2"/>
  <c r="F1798" i="2"/>
  <c r="F1756" i="2"/>
  <c r="G1756" i="2"/>
  <c r="D1756" i="2"/>
  <c r="E1756" i="2"/>
  <c r="E1710" i="2"/>
  <c r="D1710" i="2"/>
  <c r="G1710" i="2"/>
  <c r="F1710" i="2"/>
  <c r="G2820" i="2"/>
  <c r="E2820" i="2"/>
  <c r="D2820" i="2"/>
  <c r="F2811" i="2"/>
  <c r="D2811" i="2"/>
  <c r="E2794" i="2"/>
  <c r="F2794" i="2"/>
  <c r="G2794" i="2"/>
  <c r="D2794" i="2"/>
  <c r="G2780" i="2"/>
  <c r="E2780" i="2"/>
  <c r="D2780" i="2"/>
  <c r="F2780" i="2"/>
  <c r="F2755" i="2"/>
  <c r="G2755" i="2"/>
  <c r="D2755" i="2"/>
  <c r="E2755" i="2"/>
  <c r="G2723" i="2"/>
  <c r="E2723" i="2"/>
  <c r="D2723" i="2"/>
  <c r="F2723" i="2"/>
  <c r="F2683" i="2"/>
  <c r="G2683" i="2"/>
  <c r="D2683" i="2"/>
  <c r="E2615" i="2"/>
  <c r="D2615" i="2"/>
  <c r="F2615" i="2"/>
  <c r="G2615" i="2"/>
  <c r="G2534" i="2"/>
  <c r="D2534" i="2"/>
  <c r="F2534" i="2"/>
  <c r="E2534" i="2"/>
  <c r="F2431" i="2"/>
  <c r="G2431" i="2"/>
  <c r="D2431" i="2"/>
  <c r="E2431" i="2"/>
  <c r="F2375" i="2"/>
  <c r="D2375" i="2"/>
  <c r="G2375" i="2"/>
  <c r="E2070" i="2"/>
  <c r="D2070" i="2"/>
  <c r="F2070" i="2"/>
  <c r="G2070" i="2"/>
  <c r="D2037" i="2"/>
  <c r="G2037" i="2"/>
  <c r="F2037" i="2"/>
  <c r="E2037" i="2"/>
  <c r="D1961" i="2"/>
  <c r="E1961" i="2"/>
  <c r="F1961" i="2"/>
  <c r="G1961" i="2"/>
  <c r="D1868" i="2"/>
  <c r="E1868" i="2"/>
  <c r="F1868" i="2"/>
  <c r="G1868" i="2"/>
  <c r="G2814" i="2"/>
  <c r="D2814" i="2"/>
  <c r="D2792" i="2"/>
  <c r="E2792" i="2"/>
  <c r="D2718" i="2"/>
  <c r="F2718" i="2"/>
  <c r="G2718" i="2"/>
  <c r="E2718" i="2"/>
  <c r="E2693" i="2"/>
  <c r="F2693" i="2"/>
  <c r="G2693" i="2"/>
  <c r="D2693" i="2"/>
  <c r="G2464" i="2"/>
  <c r="D2464" i="2"/>
  <c r="E2464" i="2"/>
  <c r="F2464" i="2"/>
  <c r="D2381" i="2"/>
  <c r="E2381" i="2"/>
  <c r="F2381" i="2"/>
  <c r="G2381" i="2"/>
  <c r="E2310" i="2"/>
  <c r="F2310" i="2"/>
  <c r="D2310" i="2"/>
  <c r="G2310" i="2"/>
  <c r="E2278" i="2"/>
  <c r="D2278" i="2"/>
  <c r="F2278" i="2"/>
  <c r="G2278" i="2"/>
  <c r="G2120" i="2"/>
  <c r="F2120" i="2"/>
  <c r="D2120" i="2"/>
  <c r="E2120" i="2"/>
  <c r="F2041" i="2"/>
  <c r="G2041" i="2"/>
  <c r="D2041" i="2"/>
  <c r="E2041" i="2"/>
  <c r="D1906" i="2"/>
  <c r="E1906" i="2"/>
  <c r="G1906" i="2"/>
  <c r="E1902" i="2"/>
  <c r="D1902" i="2"/>
  <c r="F1902" i="2"/>
  <c r="G1902" i="2"/>
  <c r="E2826" i="2"/>
  <c r="G2826" i="2"/>
  <c r="F2824" i="2"/>
  <c r="G2804" i="2"/>
  <c r="E2804" i="2"/>
  <c r="E2802" i="2"/>
  <c r="F2802" i="2"/>
  <c r="G2802" i="2"/>
  <c r="G2796" i="2"/>
  <c r="E2796" i="2"/>
  <c r="D2784" i="2"/>
  <c r="E2784" i="2"/>
  <c r="F2771" i="2"/>
  <c r="G2771" i="2"/>
  <c r="D2771" i="2"/>
  <c r="F2747" i="2"/>
  <c r="G2747" i="2"/>
  <c r="D2747" i="2"/>
  <c r="D2706" i="2"/>
  <c r="E2706" i="2"/>
  <c r="F2698" i="2"/>
  <c r="G2698" i="2"/>
  <c r="D2698" i="2"/>
  <c r="G2673" i="2"/>
  <c r="E2673" i="2"/>
  <c r="F2673" i="2"/>
  <c r="E2663" i="2"/>
  <c r="D2663" i="2"/>
  <c r="F2663" i="2"/>
  <c r="F2661" i="2"/>
  <c r="G2661" i="2"/>
  <c r="D2661" i="2"/>
  <c r="F2656" i="2"/>
  <c r="E2656" i="2"/>
  <c r="G2656" i="2"/>
  <c r="G2638" i="2"/>
  <c r="D2638" i="2"/>
  <c r="F2638" i="2"/>
  <c r="E2551" i="2"/>
  <c r="D2551" i="2"/>
  <c r="F2551" i="2"/>
  <c r="D2530" i="2"/>
  <c r="E2530" i="2"/>
  <c r="F2530" i="2"/>
  <c r="E2510" i="2"/>
  <c r="G2510" i="2"/>
  <c r="F2510" i="2"/>
  <c r="D2498" i="2"/>
  <c r="E2498" i="2"/>
  <c r="G2498" i="2"/>
  <c r="D2434" i="2"/>
  <c r="E2434" i="2"/>
  <c r="G2434" i="2"/>
  <c r="D2413" i="2"/>
  <c r="F2413" i="2"/>
  <c r="E2413" i="2"/>
  <c r="D2405" i="2"/>
  <c r="E2405" i="2"/>
  <c r="G2405" i="2"/>
  <c r="D2321" i="2"/>
  <c r="E2321" i="2"/>
  <c r="G2321" i="2"/>
  <c r="D2317" i="2"/>
  <c r="E2317" i="2"/>
  <c r="F2317" i="2"/>
  <c r="F2308" i="2"/>
  <c r="D2308" i="2"/>
  <c r="G2308" i="2"/>
  <c r="E2308" i="2"/>
  <c r="E2270" i="2"/>
  <c r="D2270" i="2"/>
  <c r="G2270" i="2"/>
  <c r="F2268" i="2"/>
  <c r="G2268" i="2"/>
  <c r="D2268" i="2"/>
  <c r="G2237" i="2"/>
  <c r="D2237" i="2"/>
  <c r="E2237" i="2"/>
  <c r="F2237" i="2"/>
  <c r="D2225" i="2"/>
  <c r="E2225" i="2"/>
  <c r="G2225" i="2"/>
  <c r="D2193" i="2"/>
  <c r="F2193" i="2"/>
  <c r="G2193" i="2"/>
  <c r="G2032" i="2"/>
  <c r="D2032" i="2"/>
  <c r="E2032" i="2"/>
  <c r="E2030" i="2"/>
  <c r="D2030" i="2"/>
  <c r="F2030" i="2"/>
  <c r="G2030" i="2"/>
  <c r="F1943" i="2"/>
  <c r="G1943" i="2"/>
  <c r="D1943" i="2"/>
  <c r="E1943" i="2"/>
  <c r="D1909" i="2"/>
  <c r="G1909" i="2"/>
  <c r="E1909" i="2"/>
  <c r="F1909" i="2"/>
  <c r="D1842" i="2"/>
  <c r="E1842" i="2"/>
  <c r="F1842" i="2"/>
  <c r="G1842" i="2"/>
  <c r="D1706" i="2"/>
  <c r="E1706" i="2"/>
  <c r="F1706" i="2"/>
  <c r="G1706" i="2"/>
  <c r="D1425" i="2"/>
  <c r="E1425" i="2"/>
  <c r="F1425" i="2"/>
  <c r="G1425" i="2"/>
  <c r="F2827" i="2"/>
  <c r="D2827" i="2"/>
  <c r="E2818" i="2"/>
  <c r="G2818" i="2"/>
  <c r="F2795" i="2"/>
  <c r="G2795" i="2"/>
  <c r="D2795" i="2"/>
  <c r="E2762" i="2"/>
  <c r="F2762" i="2"/>
  <c r="G2762" i="2"/>
  <c r="G2756" i="2"/>
  <c r="E2756" i="2"/>
  <c r="E2743" i="2"/>
  <c r="G2743" i="2"/>
  <c r="D2743" i="2"/>
  <c r="F2736" i="2"/>
  <c r="D2736" i="2"/>
  <c r="E2736" i="2"/>
  <c r="D2694" i="2"/>
  <c r="G2694" i="2"/>
  <c r="E2694" i="2"/>
  <c r="D2691" i="2"/>
  <c r="E2691" i="2"/>
  <c r="E2687" i="2"/>
  <c r="D2687" i="2"/>
  <c r="F2687" i="2"/>
  <c r="D2659" i="2"/>
  <c r="E2659" i="2"/>
  <c r="F2659" i="2"/>
  <c r="F2634" i="2"/>
  <c r="G2634" i="2"/>
  <c r="D2634" i="2"/>
  <c r="E2631" i="2"/>
  <c r="F2631" i="2"/>
  <c r="E2607" i="2"/>
  <c r="G2607" i="2"/>
  <c r="D2607" i="2"/>
  <c r="F2605" i="2"/>
  <c r="G2605" i="2"/>
  <c r="E2605" i="2"/>
  <c r="G2550" i="2"/>
  <c r="D2550" i="2"/>
  <c r="F2550" i="2"/>
  <c r="D2513" i="2"/>
  <c r="E2513" i="2"/>
  <c r="F2513" i="2"/>
  <c r="E2466" i="2"/>
  <c r="G2466" i="2"/>
  <c r="D2466" i="2"/>
  <c r="F2439" i="2"/>
  <c r="D2439" i="2"/>
  <c r="G2439" i="2"/>
  <c r="F2383" i="2"/>
  <c r="E2383" i="2"/>
  <c r="G2383" i="2"/>
  <c r="F2337" i="2"/>
  <c r="G2337" i="2"/>
  <c r="E2337" i="2"/>
  <c r="D2306" i="2"/>
  <c r="F2306" i="2"/>
  <c r="G2306" i="2"/>
  <c r="D2242" i="2"/>
  <c r="F2242" i="2"/>
  <c r="E2242" i="2"/>
  <c r="D2210" i="2"/>
  <c r="E2210" i="2"/>
  <c r="F2210" i="2"/>
  <c r="G2210" i="2"/>
  <c r="F2090" i="2"/>
  <c r="G2090" i="2"/>
  <c r="D2090" i="2"/>
  <c r="E2090" i="2"/>
  <c r="F2071" i="2"/>
  <c r="G2071" i="2"/>
  <c r="E2071" i="2"/>
  <c r="D2071" i="2"/>
  <c r="D2045" i="2"/>
  <c r="E2045" i="2"/>
  <c r="F2045" i="2"/>
  <c r="G2000" i="2"/>
  <c r="D2000" i="2"/>
  <c r="E2000" i="2"/>
  <c r="G1928" i="2"/>
  <c r="F1928" i="2"/>
  <c r="D1928" i="2"/>
  <c r="E1928" i="2"/>
  <c r="D1882" i="2"/>
  <c r="E1882" i="2"/>
  <c r="F1882" i="2"/>
  <c r="G1882" i="2"/>
  <c r="E1614" i="2"/>
  <c r="D1614" i="2"/>
  <c r="F1614" i="2"/>
  <c r="G1614" i="2"/>
  <c r="G1589" i="2"/>
  <c r="D1589" i="2"/>
  <c r="E1589" i="2"/>
  <c r="F1589" i="2"/>
  <c r="G1565" i="2"/>
  <c r="D1565" i="2"/>
  <c r="E1565" i="2"/>
  <c r="F1565" i="2"/>
  <c r="F1540" i="2"/>
  <c r="G1540" i="2"/>
  <c r="D1540" i="2"/>
  <c r="F1500" i="2"/>
  <c r="G1500" i="2"/>
  <c r="D1500" i="2"/>
  <c r="E1500" i="2"/>
  <c r="D1498" i="2"/>
  <c r="E1498" i="2"/>
  <c r="F1498" i="2"/>
  <c r="G1498" i="2"/>
  <c r="F1333" i="2"/>
  <c r="G1333" i="2"/>
  <c r="D1333" i="2"/>
  <c r="E1333" i="2"/>
  <c r="D1320" i="2"/>
  <c r="E1320" i="2"/>
  <c r="F1320" i="2"/>
  <c r="G1320" i="2"/>
  <c r="G1309" i="2"/>
  <c r="D1309" i="2"/>
  <c r="E1309" i="2"/>
  <c r="F1309" i="2"/>
  <c r="E1265" i="2"/>
  <c r="G1265" i="2"/>
  <c r="D1265" i="2"/>
  <c r="F1265" i="2"/>
  <c r="G999" i="2"/>
  <c r="D999" i="2"/>
  <c r="E999" i="2"/>
  <c r="F999" i="2"/>
  <c r="G755" i="2"/>
  <c r="D755" i="2"/>
  <c r="E755" i="2"/>
  <c r="F755" i="2"/>
  <c r="F2803" i="2"/>
  <c r="D2803" i="2"/>
  <c r="E2770" i="2"/>
  <c r="F2770" i="2"/>
  <c r="G2770" i="2"/>
  <c r="G2764" i="2"/>
  <c r="E2764" i="2"/>
  <c r="D2752" i="2"/>
  <c r="E2752" i="2"/>
  <c r="D2741" i="2"/>
  <c r="E2741" i="2"/>
  <c r="G2738" i="2"/>
  <c r="E2738" i="2"/>
  <c r="F2728" i="2"/>
  <c r="G2728" i="2"/>
  <c r="D2728" i="2"/>
  <c r="E2707" i="2"/>
  <c r="F2707" i="2"/>
  <c r="G2707" i="2"/>
  <c r="G2689" i="2"/>
  <c r="E2689" i="2"/>
  <c r="E2679" i="2"/>
  <c r="G2679" i="2"/>
  <c r="D2679" i="2"/>
  <c r="F2672" i="2"/>
  <c r="D2672" i="2"/>
  <c r="E2672" i="2"/>
  <c r="F2637" i="2"/>
  <c r="D2637" i="2"/>
  <c r="E2637" i="2"/>
  <c r="G2622" i="2"/>
  <c r="D2622" i="2"/>
  <c r="E2622" i="2"/>
  <c r="F2622" i="2"/>
  <c r="D2619" i="2"/>
  <c r="E2619" i="2"/>
  <c r="G2619" i="2"/>
  <c r="D2610" i="2"/>
  <c r="F2610" i="2"/>
  <c r="G2610" i="2"/>
  <c r="D2603" i="2"/>
  <c r="E2603" i="2"/>
  <c r="F2603" i="2"/>
  <c r="G2603" i="2"/>
  <c r="D2595" i="2"/>
  <c r="E2595" i="2"/>
  <c r="F2595" i="2"/>
  <c r="D2586" i="2"/>
  <c r="G2586" i="2"/>
  <c r="E2586" i="2"/>
  <c r="E2583" i="2"/>
  <c r="F2583" i="2"/>
  <c r="G2574" i="2"/>
  <c r="D2574" i="2"/>
  <c r="E2574" i="2"/>
  <c r="E2543" i="2"/>
  <c r="G2543" i="2"/>
  <c r="D2543" i="2"/>
  <c r="F2541" i="2"/>
  <c r="G2541" i="2"/>
  <c r="E2541" i="2"/>
  <c r="D2449" i="2"/>
  <c r="E2449" i="2"/>
  <c r="G2449" i="2"/>
  <c r="D2445" i="2"/>
  <c r="E2445" i="2"/>
  <c r="F2445" i="2"/>
  <c r="E2388" i="2"/>
  <c r="F2388" i="2"/>
  <c r="F2367" i="2"/>
  <c r="G2367" i="2"/>
  <c r="D2367" i="2"/>
  <c r="D2333" i="2"/>
  <c r="G2333" i="2"/>
  <c r="F2333" i="2"/>
  <c r="D2290" i="2"/>
  <c r="G2290" i="2"/>
  <c r="E2290" i="2"/>
  <c r="F1991" i="2"/>
  <c r="D1991" i="2"/>
  <c r="E1991" i="2"/>
  <c r="G1991" i="2"/>
  <c r="F1919" i="2"/>
  <c r="D1919" i="2"/>
  <c r="E1919" i="2"/>
  <c r="D1917" i="2"/>
  <c r="E1917" i="2"/>
  <c r="F1917" i="2"/>
  <c r="G1917" i="2"/>
  <c r="G1860" i="2"/>
  <c r="D1860" i="2"/>
  <c r="F1860" i="2"/>
  <c r="G1709" i="2"/>
  <c r="D1709" i="2"/>
  <c r="E1709" i="2"/>
  <c r="F1709" i="2"/>
  <c r="E1654" i="2"/>
  <c r="D1654" i="2"/>
  <c r="F1654" i="2"/>
  <c r="G1654" i="2"/>
  <c r="G1645" i="2"/>
  <c r="D1645" i="2"/>
  <c r="E1645" i="2"/>
  <c r="F1645" i="2"/>
  <c r="D1553" i="2"/>
  <c r="E1553" i="2"/>
  <c r="F1553" i="2"/>
  <c r="G1553" i="2"/>
  <c r="F1548" i="2"/>
  <c r="G1548" i="2"/>
  <c r="E1548" i="2"/>
  <c r="D1548" i="2"/>
  <c r="G2812" i="2"/>
  <c r="E2812" i="2"/>
  <c r="E2778" i="2"/>
  <c r="F2778" i="2"/>
  <c r="G2778" i="2"/>
  <c r="G2772" i="2"/>
  <c r="E2772" i="2"/>
  <c r="D2760" i="2"/>
  <c r="E2760" i="2"/>
  <c r="D2734" i="2"/>
  <c r="F2734" i="2"/>
  <c r="G2721" i="2"/>
  <c r="D2721" i="2"/>
  <c r="E2721" i="2"/>
  <c r="G2713" i="2"/>
  <c r="F2713" i="2"/>
  <c r="D2713" i="2"/>
  <c r="E2703" i="2"/>
  <c r="F2703" i="2"/>
  <c r="G2703" i="2"/>
  <c r="D2677" i="2"/>
  <c r="E2677" i="2"/>
  <c r="G2674" i="2"/>
  <c r="E2674" i="2"/>
  <c r="F2664" i="2"/>
  <c r="G2664" i="2"/>
  <c r="D2664" i="2"/>
  <c r="F2653" i="2"/>
  <c r="E2653" i="2"/>
  <c r="G2653" i="2"/>
  <c r="G2598" i="2"/>
  <c r="D2598" i="2"/>
  <c r="F2598" i="2"/>
  <c r="F2589" i="2"/>
  <c r="G2589" i="2"/>
  <c r="E2589" i="2"/>
  <c r="D2555" i="2"/>
  <c r="E2555" i="2"/>
  <c r="G2555" i="2"/>
  <c r="D2546" i="2"/>
  <c r="F2546" i="2"/>
  <c r="G2546" i="2"/>
  <c r="D2539" i="2"/>
  <c r="E2539" i="2"/>
  <c r="F2539" i="2"/>
  <c r="G2539" i="2"/>
  <c r="D2531" i="2"/>
  <c r="E2531" i="2"/>
  <c r="F2531" i="2"/>
  <c r="E2516" i="2"/>
  <c r="F2516" i="2"/>
  <c r="G2490" i="2"/>
  <c r="D2490" i="2"/>
  <c r="F2490" i="2"/>
  <c r="F2447" i="2"/>
  <c r="E2447" i="2"/>
  <c r="G2447" i="2"/>
  <c r="F2401" i="2"/>
  <c r="G2401" i="2"/>
  <c r="E2401" i="2"/>
  <c r="F2372" i="2"/>
  <c r="G2372" i="2"/>
  <c r="E2372" i="2"/>
  <c r="F2305" i="2"/>
  <c r="G2305" i="2"/>
  <c r="D2305" i="2"/>
  <c r="E2305" i="2"/>
  <c r="G2293" i="2"/>
  <c r="D2293" i="2"/>
  <c r="E2293" i="2"/>
  <c r="F2293" i="2"/>
  <c r="D2217" i="2"/>
  <c r="F2217" i="2"/>
  <c r="E2217" i="2"/>
  <c r="G2141" i="2"/>
  <c r="D2141" i="2"/>
  <c r="E2141" i="2"/>
  <c r="G2116" i="2"/>
  <c r="D2116" i="2"/>
  <c r="F2116" i="2"/>
  <c r="F2105" i="2"/>
  <c r="G2105" i="2"/>
  <c r="E2105" i="2"/>
  <c r="D2098" i="2"/>
  <c r="E2098" i="2"/>
  <c r="F2098" i="2"/>
  <c r="G2098" i="2"/>
  <c r="F2076" i="2"/>
  <c r="G2076" i="2"/>
  <c r="D2076" i="2"/>
  <c r="E2076" i="2"/>
  <c r="E2022" i="2"/>
  <c r="G2022" i="2"/>
  <c r="D2022" i="2"/>
  <c r="F2022" i="2"/>
  <c r="G1864" i="2"/>
  <c r="F1864" i="2"/>
  <c r="D1864" i="2"/>
  <c r="E1864" i="2"/>
  <c r="F1839" i="2"/>
  <c r="G1839" i="2"/>
  <c r="D1839" i="2"/>
  <c r="E1839" i="2"/>
  <c r="E1742" i="2"/>
  <c r="D1742" i="2"/>
  <c r="F1742" i="2"/>
  <c r="D1658" i="2"/>
  <c r="E1658" i="2"/>
  <c r="F1658" i="2"/>
  <c r="G1658" i="2"/>
  <c r="F1383" i="2"/>
  <c r="G1383" i="2"/>
  <c r="D1383" i="2"/>
  <c r="E1383" i="2"/>
  <c r="F1314" i="2"/>
  <c r="G1314" i="2"/>
  <c r="D1314" i="2"/>
  <c r="E1314" i="2"/>
  <c r="G2630" i="2"/>
  <c r="D2630" i="2"/>
  <c r="F2613" i="2"/>
  <c r="G2613" i="2"/>
  <c r="D2579" i="2"/>
  <c r="E2579" i="2"/>
  <c r="G2558" i="2"/>
  <c r="D2558" i="2"/>
  <c r="F2549" i="2"/>
  <c r="G2549" i="2"/>
  <c r="E2518" i="2"/>
  <c r="D2518" i="2"/>
  <c r="D2501" i="2"/>
  <c r="E2501" i="2"/>
  <c r="F2495" i="2"/>
  <c r="G2495" i="2"/>
  <c r="D2484" i="2"/>
  <c r="E2484" i="2"/>
  <c r="D2469" i="2"/>
  <c r="E2469" i="2"/>
  <c r="E2454" i="2"/>
  <c r="D2454" i="2"/>
  <c r="E2446" i="2"/>
  <c r="G2446" i="2"/>
  <c r="D2444" i="2"/>
  <c r="F2444" i="2"/>
  <c r="F2415" i="2"/>
  <c r="D2415" i="2"/>
  <c r="E2415" i="2"/>
  <c r="D2409" i="2"/>
  <c r="F2409" i="2"/>
  <c r="E2390" i="2"/>
  <c r="D2390" i="2"/>
  <c r="G2390" i="2"/>
  <c r="E2382" i="2"/>
  <c r="G2382" i="2"/>
  <c r="D2380" i="2"/>
  <c r="F2380" i="2"/>
  <c r="F2351" i="2"/>
  <c r="D2351" i="2"/>
  <c r="E2351" i="2"/>
  <c r="D2345" i="2"/>
  <c r="F2345" i="2"/>
  <c r="E2326" i="2"/>
  <c r="D2326" i="2"/>
  <c r="G2326" i="2"/>
  <c r="E2318" i="2"/>
  <c r="G2318" i="2"/>
  <c r="D2316" i="2"/>
  <c r="F2316" i="2"/>
  <c r="G2301" i="2"/>
  <c r="D2301" i="2"/>
  <c r="E2301" i="2"/>
  <c r="F2301" i="2"/>
  <c r="G2229" i="2"/>
  <c r="D2229" i="2"/>
  <c r="E2229" i="2"/>
  <c r="D2226" i="2"/>
  <c r="G2226" i="2"/>
  <c r="F2180" i="2"/>
  <c r="G2180" i="2"/>
  <c r="D2180" i="2"/>
  <c r="F2156" i="2"/>
  <c r="G2156" i="2"/>
  <c r="D2084" i="2"/>
  <c r="E2084" i="2"/>
  <c r="E2062" i="2"/>
  <c r="D2062" i="2"/>
  <c r="F2062" i="2"/>
  <c r="D2060" i="2"/>
  <c r="E2060" i="2"/>
  <c r="F2060" i="2"/>
  <c r="G2060" i="2"/>
  <c r="D2049" i="2"/>
  <c r="E2049" i="2"/>
  <c r="F2012" i="2"/>
  <c r="G2012" i="2"/>
  <c r="D2012" i="2"/>
  <c r="E2012" i="2"/>
  <c r="F2007" i="2"/>
  <c r="G2007" i="2"/>
  <c r="G1992" i="2"/>
  <c r="F1992" i="2"/>
  <c r="E1992" i="2"/>
  <c r="D1985" i="2"/>
  <c r="E1985" i="2"/>
  <c r="F1985" i="2"/>
  <c r="G1985" i="2"/>
  <c r="G1936" i="2"/>
  <c r="D1936" i="2"/>
  <c r="E1936" i="2"/>
  <c r="F1898" i="2"/>
  <c r="G1898" i="2"/>
  <c r="D1892" i="2"/>
  <c r="E1892" i="2"/>
  <c r="G1892" i="2"/>
  <c r="G1805" i="2"/>
  <c r="D1805" i="2"/>
  <c r="E1805" i="2"/>
  <c r="F1805" i="2"/>
  <c r="F1783" i="2"/>
  <c r="D1783" i="2"/>
  <c r="E1783" i="2"/>
  <c r="G1783" i="2"/>
  <c r="F1740" i="2"/>
  <c r="G1740" i="2"/>
  <c r="D1740" i="2"/>
  <c r="E1740" i="2"/>
  <c r="D1721" i="2"/>
  <c r="E1721" i="2"/>
  <c r="F1721" i="2"/>
  <c r="G1721" i="2"/>
  <c r="G1685" i="2"/>
  <c r="D1685" i="2"/>
  <c r="E1685" i="2"/>
  <c r="F1685" i="2"/>
  <c r="D1570" i="2"/>
  <c r="E1570" i="2"/>
  <c r="F1570" i="2"/>
  <c r="G1570" i="2"/>
  <c r="D1506" i="2"/>
  <c r="E1506" i="2"/>
  <c r="F1506" i="2"/>
  <c r="G1501" i="2"/>
  <c r="D1501" i="2"/>
  <c r="E1501" i="2"/>
  <c r="D1473" i="2"/>
  <c r="E1473" i="2"/>
  <c r="F1473" i="2"/>
  <c r="G1473" i="2"/>
  <c r="D1466" i="2"/>
  <c r="E1466" i="2"/>
  <c r="F1466" i="2"/>
  <c r="G1466" i="2"/>
  <c r="G1371" i="2"/>
  <c r="D1371" i="2"/>
  <c r="E1371" i="2"/>
  <c r="F1371" i="2"/>
  <c r="G1295" i="2"/>
  <c r="D1295" i="2"/>
  <c r="E1295" i="2"/>
  <c r="D1280" i="2"/>
  <c r="G1280" i="2"/>
  <c r="E1280" i="2"/>
  <c r="F1280" i="2"/>
  <c r="D1263" i="2"/>
  <c r="E1263" i="2"/>
  <c r="F1263" i="2"/>
  <c r="G624" i="2"/>
  <c r="D624" i="2"/>
  <c r="E624" i="2"/>
  <c r="F624" i="2"/>
  <c r="E585" i="2"/>
  <c r="G585" i="2"/>
  <c r="D585" i="2"/>
  <c r="F585" i="2"/>
  <c r="G576" i="2"/>
  <c r="D576" i="2"/>
  <c r="E576" i="2"/>
  <c r="F576" i="2"/>
  <c r="E454" i="2"/>
  <c r="D454" i="2"/>
  <c r="F454" i="2"/>
  <c r="G454" i="2"/>
  <c r="D449" i="2"/>
  <c r="E449" i="2"/>
  <c r="F449" i="2"/>
  <c r="G449" i="2"/>
  <c r="F439" i="2"/>
  <c r="D439" i="2"/>
  <c r="E439" i="2"/>
  <c r="G439" i="2"/>
  <c r="E366" i="2"/>
  <c r="D366" i="2"/>
  <c r="F366" i="2"/>
  <c r="G366" i="2"/>
  <c r="E326" i="2"/>
  <c r="D326" i="2"/>
  <c r="F326" i="2"/>
  <c r="G326" i="2"/>
  <c r="G240" i="2"/>
  <c r="F240" i="2"/>
  <c r="D240" i="2"/>
  <c r="E240" i="2"/>
  <c r="D152" i="2"/>
  <c r="G152" i="2"/>
  <c r="E152" i="2"/>
  <c r="F152" i="2"/>
  <c r="E41" i="2"/>
  <c r="D41" i="2"/>
  <c r="F41" i="2"/>
  <c r="G41" i="2"/>
  <c r="F2825" i="2"/>
  <c r="F2817" i="2"/>
  <c r="F2809" i="2"/>
  <c r="F2801" i="2"/>
  <c r="F2793" i="2"/>
  <c r="F2785" i="2"/>
  <c r="F2777" i="2"/>
  <c r="F2769" i="2"/>
  <c r="F2761" i="2"/>
  <c r="F2753" i="2"/>
  <c r="F2746" i="2"/>
  <c r="G2742" i="2"/>
  <c r="F2731" i="2"/>
  <c r="G2727" i="2"/>
  <c r="F2717" i="2"/>
  <c r="G2712" i="2"/>
  <c r="F2697" i="2"/>
  <c r="F2682" i="2"/>
  <c r="G2678" i="2"/>
  <c r="F2667" i="2"/>
  <c r="G2662" i="2"/>
  <c r="D2662" i="2"/>
  <c r="G2648" i="2"/>
  <c r="G2645" i="2"/>
  <c r="D2611" i="2"/>
  <c r="E2611" i="2"/>
  <c r="G2591" i="2"/>
  <c r="G2590" i="2"/>
  <c r="D2590" i="2"/>
  <c r="F2581" i="2"/>
  <c r="G2581" i="2"/>
  <c r="G2570" i="2"/>
  <c r="D2547" i="2"/>
  <c r="E2547" i="2"/>
  <c r="G2527" i="2"/>
  <c r="G2526" i="2"/>
  <c r="D2526" i="2"/>
  <c r="F2511" i="2"/>
  <c r="E2511" i="2"/>
  <c r="G2505" i="2"/>
  <c r="D2505" i="2"/>
  <c r="E2494" i="2"/>
  <c r="D2494" i="2"/>
  <c r="F2494" i="2"/>
  <c r="G2488" i="2"/>
  <c r="D2488" i="2"/>
  <c r="D2477" i="2"/>
  <c r="F2477" i="2"/>
  <c r="E2462" i="2"/>
  <c r="F2462" i="2"/>
  <c r="G2424" i="2"/>
  <c r="D2424" i="2"/>
  <c r="F2424" i="2"/>
  <c r="G2417" i="2"/>
  <c r="G2400" i="2"/>
  <c r="D2400" i="2"/>
  <c r="E2400" i="2"/>
  <c r="G2360" i="2"/>
  <c r="D2360" i="2"/>
  <c r="F2360" i="2"/>
  <c r="G2353" i="2"/>
  <c r="G2336" i="2"/>
  <c r="D2336" i="2"/>
  <c r="E2336" i="2"/>
  <c r="D2266" i="2"/>
  <c r="E2266" i="2"/>
  <c r="G2266" i="2"/>
  <c r="E2230" i="2"/>
  <c r="G2230" i="2"/>
  <c r="F2204" i="2"/>
  <c r="G2204" i="2"/>
  <c r="D2204" i="2"/>
  <c r="E2204" i="2"/>
  <c r="G2181" i="2"/>
  <c r="D2181" i="2"/>
  <c r="D2162" i="2"/>
  <c r="E2162" i="2"/>
  <c r="F2162" i="2"/>
  <c r="D2113" i="2"/>
  <c r="E2113" i="2"/>
  <c r="G2113" i="2"/>
  <c r="D2020" i="2"/>
  <c r="E2020" i="2"/>
  <c r="F2020" i="2"/>
  <c r="G2020" i="2"/>
  <c r="D1893" i="2"/>
  <c r="E1893" i="2"/>
  <c r="F1893" i="2"/>
  <c r="G1893" i="2"/>
  <c r="D1857" i="2"/>
  <c r="E1857" i="2"/>
  <c r="G1857" i="2"/>
  <c r="E1774" i="2"/>
  <c r="D1774" i="2"/>
  <c r="F1774" i="2"/>
  <c r="G1774" i="2"/>
  <c r="G1621" i="2"/>
  <c r="D1621" i="2"/>
  <c r="E1621" i="2"/>
  <c r="F1621" i="2"/>
  <c r="D1433" i="2"/>
  <c r="E1433" i="2"/>
  <c r="F1433" i="2"/>
  <c r="G1433" i="2"/>
  <c r="D1401" i="2"/>
  <c r="E1401" i="2"/>
  <c r="F1401" i="2"/>
  <c r="G1401" i="2"/>
  <c r="D1394" i="2"/>
  <c r="E1394" i="2"/>
  <c r="F1394" i="2"/>
  <c r="G1394" i="2"/>
  <c r="F898" i="2"/>
  <c r="G898" i="2"/>
  <c r="D898" i="2"/>
  <c r="E898" i="2"/>
  <c r="D807" i="2"/>
  <c r="G807" i="2"/>
  <c r="E807" i="2"/>
  <c r="F807" i="2"/>
  <c r="D644" i="2"/>
  <c r="E644" i="2"/>
  <c r="F644" i="2"/>
  <c r="G644" i="2"/>
  <c r="D2587" i="2"/>
  <c r="E2587" i="2"/>
  <c r="F2570" i="2"/>
  <c r="G2566" i="2"/>
  <c r="D2566" i="2"/>
  <c r="F2557" i="2"/>
  <c r="G2557" i="2"/>
  <c r="G2520" i="2"/>
  <c r="D2520" i="2"/>
  <c r="D2509" i="2"/>
  <c r="E2509" i="2"/>
  <c r="F2509" i="2"/>
  <c r="F2500" i="2"/>
  <c r="G2500" i="2"/>
  <c r="E2486" i="2"/>
  <c r="D2486" i="2"/>
  <c r="F2471" i="2"/>
  <c r="D2471" i="2"/>
  <c r="G2456" i="2"/>
  <c r="D2456" i="2"/>
  <c r="G2432" i="2"/>
  <c r="E2432" i="2"/>
  <c r="E2430" i="2"/>
  <c r="D2430" i="2"/>
  <c r="F2430" i="2"/>
  <c r="G2416" i="2"/>
  <c r="F2416" i="2"/>
  <c r="D2394" i="2"/>
  <c r="F2394" i="2"/>
  <c r="G2368" i="2"/>
  <c r="E2368" i="2"/>
  <c r="E2366" i="2"/>
  <c r="D2366" i="2"/>
  <c r="F2366" i="2"/>
  <c r="G2352" i="2"/>
  <c r="F2352" i="2"/>
  <c r="D2330" i="2"/>
  <c r="F2330" i="2"/>
  <c r="D2289" i="2"/>
  <c r="E2289" i="2"/>
  <c r="G2289" i="2"/>
  <c r="G2269" i="2"/>
  <c r="D2269" i="2"/>
  <c r="F2269" i="2"/>
  <c r="F2255" i="2"/>
  <c r="D2255" i="2"/>
  <c r="E2255" i="2"/>
  <c r="F2223" i="2"/>
  <c r="E2223" i="2"/>
  <c r="D2194" i="2"/>
  <c r="E2194" i="2"/>
  <c r="F2194" i="2"/>
  <c r="D2145" i="2"/>
  <c r="E2145" i="2"/>
  <c r="F2140" i="2"/>
  <c r="G2140" i="2"/>
  <c r="E2140" i="2"/>
  <c r="G2128" i="2"/>
  <c r="D2128" i="2"/>
  <c r="E2128" i="2"/>
  <c r="F2128" i="2"/>
  <c r="E2094" i="2"/>
  <c r="D2094" i="2"/>
  <c r="F2094" i="2"/>
  <c r="F2015" i="2"/>
  <c r="D2015" i="2"/>
  <c r="E2015" i="2"/>
  <c r="F1977" i="2"/>
  <c r="G1977" i="2"/>
  <c r="D1977" i="2"/>
  <c r="E1977" i="2"/>
  <c r="D1973" i="2"/>
  <c r="G1973" i="2"/>
  <c r="F1962" i="2"/>
  <c r="G1962" i="2"/>
  <c r="E1962" i="2"/>
  <c r="G1953" i="2"/>
  <c r="D1953" i="2"/>
  <c r="E1953" i="2"/>
  <c r="F1951" i="2"/>
  <c r="D1951" i="2"/>
  <c r="E1951" i="2"/>
  <c r="G1951" i="2"/>
  <c r="F1844" i="2"/>
  <c r="D1844" i="2"/>
  <c r="E1844" i="2"/>
  <c r="G1844" i="2"/>
  <c r="G1821" i="2"/>
  <c r="D1821" i="2"/>
  <c r="G1741" i="2"/>
  <c r="D1741" i="2"/>
  <c r="E1741" i="2"/>
  <c r="F1741" i="2"/>
  <c r="E1718" i="2"/>
  <c r="D1718" i="2"/>
  <c r="F1718" i="2"/>
  <c r="G1718" i="2"/>
  <c r="G1701" i="2"/>
  <c r="D1701" i="2"/>
  <c r="E1701" i="2"/>
  <c r="F1701" i="2"/>
  <c r="D1697" i="2"/>
  <c r="E1697" i="2"/>
  <c r="F1697" i="2"/>
  <c r="G1697" i="2"/>
  <c r="G1677" i="2"/>
  <c r="D1677" i="2"/>
  <c r="E1677" i="2"/>
  <c r="F1612" i="2"/>
  <c r="G1612" i="2"/>
  <c r="D1612" i="2"/>
  <c r="E1612" i="2"/>
  <c r="D1497" i="2"/>
  <c r="E1497" i="2"/>
  <c r="F1497" i="2"/>
  <c r="G1497" i="2"/>
  <c r="G1405" i="2"/>
  <c r="D1405" i="2"/>
  <c r="E1405" i="2"/>
  <c r="F1405" i="2"/>
  <c r="D1356" i="2"/>
  <c r="E1356" i="2"/>
  <c r="F1356" i="2"/>
  <c r="G1356" i="2"/>
  <c r="F1255" i="2"/>
  <c r="G1255" i="2"/>
  <c r="D1255" i="2"/>
  <c r="E1255" i="2"/>
  <c r="E1241" i="2"/>
  <c r="D1241" i="2"/>
  <c r="F1241" i="2"/>
  <c r="G1241" i="2"/>
  <c r="F1234" i="2"/>
  <c r="D1234" i="2"/>
  <c r="E1234" i="2"/>
  <c r="G1234" i="2"/>
  <c r="D791" i="2"/>
  <c r="G791" i="2"/>
  <c r="F791" i="2"/>
  <c r="D768" i="2"/>
  <c r="E768" i="2"/>
  <c r="F768" i="2"/>
  <c r="G768" i="2"/>
  <c r="F682" i="2"/>
  <c r="G682" i="2"/>
  <c r="D682" i="2"/>
  <c r="E682" i="2"/>
  <c r="E2742" i="2"/>
  <c r="D2727" i="2"/>
  <c r="D2712" i="2"/>
  <c r="D2697" i="2"/>
  <c r="E2678" i="2"/>
  <c r="D2648" i="2"/>
  <c r="D2645" i="2"/>
  <c r="E2630" i="2"/>
  <c r="D2613" i="2"/>
  <c r="G2606" i="2"/>
  <c r="D2606" i="2"/>
  <c r="F2597" i="2"/>
  <c r="G2597" i="2"/>
  <c r="D2591" i="2"/>
  <c r="F2579" i="2"/>
  <c r="E2570" i="2"/>
  <c r="D2563" i="2"/>
  <c r="E2563" i="2"/>
  <c r="E2558" i="2"/>
  <c r="D2549" i="2"/>
  <c r="G2542" i="2"/>
  <c r="D2542" i="2"/>
  <c r="F2533" i="2"/>
  <c r="G2533" i="2"/>
  <c r="D2527" i="2"/>
  <c r="F2518" i="2"/>
  <c r="F2514" i="2"/>
  <c r="G2514" i="2"/>
  <c r="F2501" i="2"/>
  <c r="D2495" i="2"/>
  <c r="F2484" i="2"/>
  <c r="G2480" i="2"/>
  <c r="F2480" i="2"/>
  <c r="F2469" i="2"/>
  <c r="F2465" i="2"/>
  <c r="G2465" i="2"/>
  <c r="F2454" i="2"/>
  <c r="F2450" i="2"/>
  <c r="G2450" i="2"/>
  <c r="D2446" i="2"/>
  <c r="E2444" i="2"/>
  <c r="D2417" i="2"/>
  <c r="G2415" i="2"/>
  <c r="E2409" i="2"/>
  <c r="E2398" i="2"/>
  <c r="F2398" i="2"/>
  <c r="F2390" i="2"/>
  <c r="F2386" i="2"/>
  <c r="G2386" i="2"/>
  <c r="D2382" i="2"/>
  <c r="E2380" i="2"/>
  <c r="D2353" i="2"/>
  <c r="G2351" i="2"/>
  <c r="E2345" i="2"/>
  <c r="E2334" i="2"/>
  <c r="F2334" i="2"/>
  <c r="F2326" i="2"/>
  <c r="F2322" i="2"/>
  <c r="G2322" i="2"/>
  <c r="D2318" i="2"/>
  <c r="E2316" i="2"/>
  <c r="E2294" i="2"/>
  <c r="G2294" i="2"/>
  <c r="F2284" i="2"/>
  <c r="E2284" i="2"/>
  <c r="D2281" i="2"/>
  <c r="F2281" i="2"/>
  <c r="D2274" i="2"/>
  <c r="E2274" i="2"/>
  <c r="F2274" i="2"/>
  <c r="F2271" i="2"/>
  <c r="G2271" i="2"/>
  <c r="G2253" i="2"/>
  <c r="D2253" i="2"/>
  <c r="F2244" i="2"/>
  <c r="D2244" i="2"/>
  <c r="G2244" i="2"/>
  <c r="F2241" i="2"/>
  <c r="G2241" i="2"/>
  <c r="F2229" i="2"/>
  <c r="E2226" i="2"/>
  <c r="E2206" i="2"/>
  <c r="D2206" i="2"/>
  <c r="G2206" i="2"/>
  <c r="D2202" i="2"/>
  <c r="E2202" i="2"/>
  <c r="G2202" i="2"/>
  <c r="E2180" i="2"/>
  <c r="F2172" i="2"/>
  <c r="G2172" i="2"/>
  <c r="D2172" i="2"/>
  <c r="E2172" i="2"/>
  <c r="G2165" i="2"/>
  <c r="D2165" i="2"/>
  <c r="F2165" i="2"/>
  <c r="D2161" i="2"/>
  <c r="E2161" i="2"/>
  <c r="F2161" i="2"/>
  <c r="G2161" i="2"/>
  <c r="D2156" i="2"/>
  <c r="D2138" i="2"/>
  <c r="E2138" i="2"/>
  <c r="F2138" i="2"/>
  <c r="G2138" i="2"/>
  <c r="G2104" i="2"/>
  <c r="D2104" i="2"/>
  <c r="E2104" i="2"/>
  <c r="F2104" i="2"/>
  <c r="F2084" i="2"/>
  <c r="G2066" i="2"/>
  <c r="D2066" i="2"/>
  <c r="F2066" i="2"/>
  <c r="G2062" i="2"/>
  <c r="G2052" i="2"/>
  <c r="D2052" i="2"/>
  <c r="E2052" i="2"/>
  <c r="F2052" i="2"/>
  <c r="F2049" i="2"/>
  <c r="D2007" i="2"/>
  <c r="D1992" i="2"/>
  <c r="D1970" i="2"/>
  <c r="E1970" i="2"/>
  <c r="G1970" i="2"/>
  <c r="G1938" i="2"/>
  <c r="D1938" i="2"/>
  <c r="E1938" i="2"/>
  <c r="F1938" i="2"/>
  <c r="F1936" i="2"/>
  <c r="D1898" i="2"/>
  <c r="F1892" i="2"/>
  <c r="F1884" i="2"/>
  <c r="G1884" i="2"/>
  <c r="E1884" i="2"/>
  <c r="G1872" i="2"/>
  <c r="D1872" i="2"/>
  <c r="E1872" i="2"/>
  <c r="F1872" i="2"/>
  <c r="E1846" i="2"/>
  <c r="D1846" i="2"/>
  <c r="F1846" i="2"/>
  <c r="G1846" i="2"/>
  <c r="G1817" i="2"/>
  <c r="D1817" i="2"/>
  <c r="F1817" i="2"/>
  <c r="E1806" i="2"/>
  <c r="D1806" i="2"/>
  <c r="F1806" i="2"/>
  <c r="G1806" i="2"/>
  <c r="D1770" i="2"/>
  <c r="E1770" i="2"/>
  <c r="F1770" i="2"/>
  <c r="D1753" i="2"/>
  <c r="E1753" i="2"/>
  <c r="F1753" i="2"/>
  <c r="D1722" i="2"/>
  <c r="E1722" i="2"/>
  <c r="G1722" i="2"/>
  <c r="D1689" i="2"/>
  <c r="E1689" i="2"/>
  <c r="E1670" i="2"/>
  <c r="G1670" i="2"/>
  <c r="F1670" i="2"/>
  <c r="F1668" i="2"/>
  <c r="G1668" i="2"/>
  <c r="D1668" i="2"/>
  <c r="F1572" i="2"/>
  <c r="G1572" i="2"/>
  <c r="D1572" i="2"/>
  <c r="E1572" i="2"/>
  <c r="G1506" i="2"/>
  <c r="F1501" i="2"/>
  <c r="F1295" i="2"/>
  <c r="G1263" i="2"/>
  <c r="G835" i="2"/>
  <c r="D835" i="2"/>
  <c r="E835" i="2"/>
  <c r="F835" i="2"/>
  <c r="E828" i="2"/>
  <c r="D828" i="2"/>
  <c r="F828" i="2"/>
  <c r="G828" i="2"/>
  <c r="G2517" i="2"/>
  <c r="G2502" i="2"/>
  <c r="G2487" i="2"/>
  <c r="F2472" i="2"/>
  <c r="G2453" i="2"/>
  <c r="D2441" i="2"/>
  <c r="G2438" i="2"/>
  <c r="E2437" i="2"/>
  <c r="D2426" i="2"/>
  <c r="G2423" i="2"/>
  <c r="D2422" i="2"/>
  <c r="D2412" i="2"/>
  <c r="F2408" i="2"/>
  <c r="D2407" i="2"/>
  <c r="D2392" i="2"/>
  <c r="G2389" i="2"/>
  <c r="D2377" i="2"/>
  <c r="G2374" i="2"/>
  <c r="E2373" i="2"/>
  <c r="D2362" i="2"/>
  <c r="G2359" i="2"/>
  <c r="D2358" i="2"/>
  <c r="D2348" i="2"/>
  <c r="F2344" i="2"/>
  <c r="D2343" i="2"/>
  <c r="D2328" i="2"/>
  <c r="G2325" i="2"/>
  <c r="D2313" i="2"/>
  <c r="G2309" i="2"/>
  <c r="D2309" i="2"/>
  <c r="D2302" i="2"/>
  <c r="E2298" i="2"/>
  <c r="G2295" i="2"/>
  <c r="G2292" i="2"/>
  <c r="D2279" i="2"/>
  <c r="D2276" i="2"/>
  <c r="G2254" i="2"/>
  <c r="G2250" i="2"/>
  <c r="D2249" i="2"/>
  <c r="G2245" i="2"/>
  <c r="D2245" i="2"/>
  <c r="D2238" i="2"/>
  <c r="E2234" i="2"/>
  <c r="G2231" i="2"/>
  <c r="G2228" i="2"/>
  <c r="D2215" i="2"/>
  <c r="D2212" i="2"/>
  <c r="G2190" i="2"/>
  <c r="G2189" i="2"/>
  <c r="D2189" i="2"/>
  <c r="D2186" i="2"/>
  <c r="E2186" i="2"/>
  <c r="F2186" i="2"/>
  <c r="F2164" i="2"/>
  <c r="G2164" i="2"/>
  <c r="D2153" i="2"/>
  <c r="E2153" i="2"/>
  <c r="E2134" i="2"/>
  <c r="D2134" i="2"/>
  <c r="F2134" i="2"/>
  <c r="G2134" i="2"/>
  <c r="E2126" i="2"/>
  <c r="D2126" i="2"/>
  <c r="G2096" i="2"/>
  <c r="D2096" i="2"/>
  <c r="F2055" i="2"/>
  <c r="D2055" i="2"/>
  <c r="E2055" i="2"/>
  <c r="G2055" i="2"/>
  <c r="D2025" i="2"/>
  <c r="E2025" i="2"/>
  <c r="F2025" i="2"/>
  <c r="G2017" i="2"/>
  <c r="D2017" i="2"/>
  <c r="F1983" i="2"/>
  <c r="D1983" i="2"/>
  <c r="D1957" i="2"/>
  <c r="E1957" i="2"/>
  <c r="F1957" i="2"/>
  <c r="G1957" i="2"/>
  <c r="D1949" i="2"/>
  <c r="E1949" i="2"/>
  <c r="D1946" i="2"/>
  <c r="E1946" i="2"/>
  <c r="F1946" i="2"/>
  <c r="G1912" i="2"/>
  <c r="D1912" i="2"/>
  <c r="E1912" i="2"/>
  <c r="F1912" i="2"/>
  <c r="E1878" i="2"/>
  <c r="D1878" i="2"/>
  <c r="F1878" i="2"/>
  <c r="G1878" i="2"/>
  <c r="E1870" i="2"/>
  <c r="D1870" i="2"/>
  <c r="D1834" i="2"/>
  <c r="E1834" i="2"/>
  <c r="F1834" i="2"/>
  <c r="G1829" i="2"/>
  <c r="D1829" i="2"/>
  <c r="E1829" i="2"/>
  <c r="F1823" i="2"/>
  <c r="D1823" i="2"/>
  <c r="E1823" i="2"/>
  <c r="G1823" i="2"/>
  <c r="F1812" i="2"/>
  <c r="D1812" i="2"/>
  <c r="E1812" i="2"/>
  <c r="F1809" i="2"/>
  <c r="G1809" i="2"/>
  <c r="F1772" i="2"/>
  <c r="G1772" i="2"/>
  <c r="G1749" i="2"/>
  <c r="D1749" i="2"/>
  <c r="E1749" i="2"/>
  <c r="F1749" i="2"/>
  <c r="E1734" i="2"/>
  <c r="G1734" i="2"/>
  <c r="F1732" i="2"/>
  <c r="G1732" i="2"/>
  <c r="D1732" i="2"/>
  <c r="D1634" i="2"/>
  <c r="E1634" i="2"/>
  <c r="F1634" i="2"/>
  <c r="G1597" i="2"/>
  <c r="D1597" i="2"/>
  <c r="E1597" i="2"/>
  <c r="F1597" i="2"/>
  <c r="D1593" i="2"/>
  <c r="E1593" i="2"/>
  <c r="F1593" i="2"/>
  <c r="D1586" i="2"/>
  <c r="E1586" i="2"/>
  <c r="F1586" i="2"/>
  <c r="G1586" i="2"/>
  <c r="G1573" i="2"/>
  <c r="D1573" i="2"/>
  <c r="G1525" i="2"/>
  <c r="D1525" i="2"/>
  <c r="E1525" i="2"/>
  <c r="F1525" i="2"/>
  <c r="F1508" i="2"/>
  <c r="G1508" i="2"/>
  <c r="D1508" i="2"/>
  <c r="E1508" i="2"/>
  <c r="F1484" i="2"/>
  <c r="G1484" i="2"/>
  <c r="F1476" i="2"/>
  <c r="G1476" i="2"/>
  <c r="D1476" i="2"/>
  <c r="D1442" i="2"/>
  <c r="E1442" i="2"/>
  <c r="F1442" i="2"/>
  <c r="G1437" i="2"/>
  <c r="D1437" i="2"/>
  <c r="E1437" i="2"/>
  <c r="D1384" i="2"/>
  <c r="E1384" i="2"/>
  <c r="F1322" i="2"/>
  <c r="D1322" i="2"/>
  <c r="E1322" i="2"/>
  <c r="G1322" i="2"/>
  <c r="G1243" i="2"/>
  <c r="D1243" i="2"/>
  <c r="E1243" i="2"/>
  <c r="F1243" i="2"/>
  <c r="G1003" i="2"/>
  <c r="F1003" i="2"/>
  <c r="D1003" i="2"/>
  <c r="E1003" i="2"/>
  <c r="G867" i="2"/>
  <c r="D867" i="2"/>
  <c r="E867" i="2"/>
  <c r="F867" i="2"/>
  <c r="E860" i="2"/>
  <c r="D860" i="2"/>
  <c r="F860" i="2"/>
  <c r="G860" i="2"/>
  <c r="D800" i="2"/>
  <c r="E800" i="2"/>
  <c r="F800" i="2"/>
  <c r="G800" i="2"/>
  <c r="F730" i="2"/>
  <c r="G730" i="2"/>
  <c r="D730" i="2"/>
  <c r="E730" i="2"/>
  <c r="G2261" i="2"/>
  <c r="D2261" i="2"/>
  <c r="G2205" i="2"/>
  <c r="D2205" i="2"/>
  <c r="F2196" i="2"/>
  <c r="G2196" i="2"/>
  <c r="G2173" i="2"/>
  <c r="D2173" i="2"/>
  <c r="D2170" i="2"/>
  <c r="E2170" i="2"/>
  <c r="F2170" i="2"/>
  <c r="F2148" i="2"/>
  <c r="G2148" i="2"/>
  <c r="F2119" i="2"/>
  <c r="D2119" i="2"/>
  <c r="E2119" i="2"/>
  <c r="G2119" i="2"/>
  <c r="D2089" i="2"/>
  <c r="E2089" i="2"/>
  <c r="F2089" i="2"/>
  <c r="G2081" i="2"/>
  <c r="D2081" i="2"/>
  <c r="F2047" i="2"/>
  <c r="D2047" i="2"/>
  <c r="D2021" i="2"/>
  <c r="E2021" i="2"/>
  <c r="F2021" i="2"/>
  <c r="G2021" i="2"/>
  <c r="D2013" i="2"/>
  <c r="E2013" i="2"/>
  <c r="D2010" i="2"/>
  <c r="E2010" i="2"/>
  <c r="F2010" i="2"/>
  <c r="G1976" i="2"/>
  <c r="D1976" i="2"/>
  <c r="E1976" i="2"/>
  <c r="F1976" i="2"/>
  <c r="E1942" i="2"/>
  <c r="D1942" i="2"/>
  <c r="F1942" i="2"/>
  <c r="G1942" i="2"/>
  <c r="E1934" i="2"/>
  <c r="D1934" i="2"/>
  <c r="G1904" i="2"/>
  <c r="D1904" i="2"/>
  <c r="F1863" i="2"/>
  <c r="D1863" i="2"/>
  <c r="E1863" i="2"/>
  <c r="G1863" i="2"/>
  <c r="D1849" i="2"/>
  <c r="E1849" i="2"/>
  <c r="D1802" i="2"/>
  <c r="E1802" i="2"/>
  <c r="G1797" i="2"/>
  <c r="D1797" i="2"/>
  <c r="E1797" i="2"/>
  <c r="F1797" i="2"/>
  <c r="D1794" i="2"/>
  <c r="G1794" i="2"/>
  <c r="F1780" i="2"/>
  <c r="D1780" i="2"/>
  <c r="D1762" i="2"/>
  <c r="E1762" i="2"/>
  <c r="F1762" i="2"/>
  <c r="D1730" i="2"/>
  <c r="E1730" i="2"/>
  <c r="F1730" i="2"/>
  <c r="G1730" i="2"/>
  <c r="D1713" i="2"/>
  <c r="G1713" i="2"/>
  <c r="F1700" i="2"/>
  <c r="G1700" i="2"/>
  <c r="D1700" i="2"/>
  <c r="E1700" i="2"/>
  <c r="D1642" i="2"/>
  <c r="E1642" i="2"/>
  <c r="F1642" i="2"/>
  <c r="G1642" i="2"/>
  <c r="G1637" i="2"/>
  <c r="D1637" i="2"/>
  <c r="D1633" i="2"/>
  <c r="E1633" i="2"/>
  <c r="F1633" i="2"/>
  <c r="G1633" i="2"/>
  <c r="D1562" i="2"/>
  <c r="E1562" i="2"/>
  <c r="F1562" i="2"/>
  <c r="G1562" i="2"/>
  <c r="D1537" i="2"/>
  <c r="E1537" i="2"/>
  <c r="D1530" i="2"/>
  <c r="E1530" i="2"/>
  <c r="F1530" i="2"/>
  <c r="G1530" i="2"/>
  <c r="G1469" i="2"/>
  <c r="D1469" i="2"/>
  <c r="E1469" i="2"/>
  <c r="F1469" i="2"/>
  <c r="D1465" i="2"/>
  <c r="E1465" i="2"/>
  <c r="F1465" i="2"/>
  <c r="D1458" i="2"/>
  <c r="E1458" i="2"/>
  <c r="F1458" i="2"/>
  <c r="G1458" i="2"/>
  <c r="G1445" i="2"/>
  <c r="D1445" i="2"/>
  <c r="G1397" i="2"/>
  <c r="D1397" i="2"/>
  <c r="E1397" i="2"/>
  <c r="F1397" i="2"/>
  <c r="F1354" i="2"/>
  <c r="D1354" i="2"/>
  <c r="E1354" i="2"/>
  <c r="G1354" i="2"/>
  <c r="G1347" i="2"/>
  <c r="D1347" i="2"/>
  <c r="E1347" i="2"/>
  <c r="F1347" i="2"/>
  <c r="D1328" i="2"/>
  <c r="E1328" i="2"/>
  <c r="F1328" i="2"/>
  <c r="G1328" i="2"/>
  <c r="E1305" i="2"/>
  <c r="D1305" i="2"/>
  <c r="D1303" i="2"/>
  <c r="E1303" i="2"/>
  <c r="F1303" i="2"/>
  <c r="G1303" i="2"/>
  <c r="E1249" i="2"/>
  <c r="D1249" i="2"/>
  <c r="F1249" i="2"/>
  <c r="G1249" i="2"/>
  <c r="D1227" i="2"/>
  <c r="G1227" i="2"/>
  <c r="E1227" i="2"/>
  <c r="F1227" i="2"/>
  <c r="D704" i="2"/>
  <c r="E704" i="2"/>
  <c r="F704" i="2"/>
  <c r="G704" i="2"/>
  <c r="G641" i="2"/>
  <c r="D641" i="2"/>
  <c r="E641" i="2"/>
  <c r="F641" i="2"/>
  <c r="G584" i="2"/>
  <c r="D584" i="2"/>
  <c r="E584" i="2"/>
  <c r="F584" i="2"/>
  <c r="G552" i="2"/>
  <c r="D552" i="2"/>
  <c r="E552" i="2"/>
  <c r="F552" i="2"/>
  <c r="D522" i="2"/>
  <c r="E522" i="2"/>
  <c r="F522" i="2"/>
  <c r="G522" i="2"/>
  <c r="E518" i="2"/>
  <c r="D518" i="2"/>
  <c r="F518" i="2"/>
  <c r="G518" i="2"/>
  <c r="D473" i="2"/>
  <c r="E473" i="2"/>
  <c r="F473" i="2"/>
  <c r="G473" i="2"/>
  <c r="E422" i="2"/>
  <c r="D422" i="2"/>
  <c r="F422" i="2"/>
  <c r="G422" i="2"/>
  <c r="G308" i="2"/>
  <c r="D308" i="2"/>
  <c r="E308" i="2"/>
  <c r="F308" i="2"/>
  <c r="G292" i="2"/>
  <c r="D292" i="2"/>
  <c r="E292" i="2"/>
  <c r="F292" i="2"/>
  <c r="G148" i="2"/>
  <c r="F148" i="2"/>
  <c r="D148" i="2"/>
  <c r="E148" i="2"/>
  <c r="G43" i="2"/>
  <c r="F43" i="2"/>
  <c r="D43" i="2"/>
  <c r="E43" i="2"/>
  <c r="G2277" i="2"/>
  <c r="D2277" i="2"/>
  <c r="G2213" i="2"/>
  <c r="D2213" i="2"/>
  <c r="D2185" i="2"/>
  <c r="E2185" i="2"/>
  <c r="G2157" i="2"/>
  <c r="D2157" i="2"/>
  <c r="D2154" i="2"/>
  <c r="E2154" i="2"/>
  <c r="F2154" i="2"/>
  <c r="F2111" i="2"/>
  <c r="D2111" i="2"/>
  <c r="D2085" i="2"/>
  <c r="E2085" i="2"/>
  <c r="F2085" i="2"/>
  <c r="G2085" i="2"/>
  <c r="D2077" i="2"/>
  <c r="E2077" i="2"/>
  <c r="D2074" i="2"/>
  <c r="E2074" i="2"/>
  <c r="F2074" i="2"/>
  <c r="G2040" i="2"/>
  <c r="D2040" i="2"/>
  <c r="E2040" i="2"/>
  <c r="F2040" i="2"/>
  <c r="E2006" i="2"/>
  <c r="D2006" i="2"/>
  <c r="F2006" i="2"/>
  <c r="G2006" i="2"/>
  <c r="E1998" i="2"/>
  <c r="D1998" i="2"/>
  <c r="G1968" i="2"/>
  <c r="D1968" i="2"/>
  <c r="F1927" i="2"/>
  <c r="D1927" i="2"/>
  <c r="E1927" i="2"/>
  <c r="G1927" i="2"/>
  <c r="D1897" i="2"/>
  <c r="E1897" i="2"/>
  <c r="F1897" i="2"/>
  <c r="G1889" i="2"/>
  <c r="D1889" i="2"/>
  <c r="F1855" i="2"/>
  <c r="D1855" i="2"/>
  <c r="F1847" i="2"/>
  <c r="D1847" i="2"/>
  <c r="E1838" i="2"/>
  <c r="D1838" i="2"/>
  <c r="F1838" i="2"/>
  <c r="F1820" i="2"/>
  <c r="D1820" i="2"/>
  <c r="E1820" i="2"/>
  <c r="G1820" i="2"/>
  <c r="F1815" i="2"/>
  <c r="D1815" i="2"/>
  <c r="E1815" i="2"/>
  <c r="D1778" i="2"/>
  <c r="E1778" i="2"/>
  <c r="F1778" i="2"/>
  <c r="G1778" i="2"/>
  <c r="F1775" i="2"/>
  <c r="G1775" i="2"/>
  <c r="G1765" i="2"/>
  <c r="D1765" i="2"/>
  <c r="D1761" i="2"/>
  <c r="E1761" i="2"/>
  <c r="F1761" i="2"/>
  <c r="G1761" i="2"/>
  <c r="F1676" i="2"/>
  <c r="G1676" i="2"/>
  <c r="D1676" i="2"/>
  <c r="E1676" i="2"/>
  <c r="E1646" i="2"/>
  <c r="D1646" i="2"/>
  <c r="F1628" i="2"/>
  <c r="G1628" i="2"/>
  <c r="D1625" i="2"/>
  <c r="E1625" i="2"/>
  <c r="G1613" i="2"/>
  <c r="D1613" i="2"/>
  <c r="E1613" i="2"/>
  <c r="D1561" i="2"/>
  <c r="E1561" i="2"/>
  <c r="F1561" i="2"/>
  <c r="G1561" i="2"/>
  <c r="D1434" i="2"/>
  <c r="E1434" i="2"/>
  <c r="F1434" i="2"/>
  <c r="G1434" i="2"/>
  <c r="D1409" i="2"/>
  <c r="E1409" i="2"/>
  <c r="D1402" i="2"/>
  <c r="E1402" i="2"/>
  <c r="F1402" i="2"/>
  <c r="G1402" i="2"/>
  <c r="G1363" i="2"/>
  <c r="F1363" i="2"/>
  <c r="D1363" i="2"/>
  <c r="D1317" i="2"/>
  <c r="E1317" i="2"/>
  <c r="F1317" i="2"/>
  <c r="G1317" i="2"/>
  <c r="E1313" i="2"/>
  <c r="D1313" i="2"/>
  <c r="F1313" i="2"/>
  <c r="G1313" i="2"/>
  <c r="D1288" i="2"/>
  <c r="E1288" i="2"/>
  <c r="F1288" i="2"/>
  <c r="G1288" i="2"/>
  <c r="G1283" i="2"/>
  <c r="D1283" i="2"/>
  <c r="E1283" i="2"/>
  <c r="F1283" i="2"/>
  <c r="G1275" i="2"/>
  <c r="D1275" i="2"/>
  <c r="E1273" i="2"/>
  <c r="D1273" i="2"/>
  <c r="F1273" i="2"/>
  <c r="G1273" i="2"/>
  <c r="G1235" i="2"/>
  <c r="F1235" i="2"/>
  <c r="D1235" i="2"/>
  <c r="E1235" i="2"/>
  <c r="D1219" i="2"/>
  <c r="G1219" i="2"/>
  <c r="E1219" i="2"/>
  <c r="F1219" i="2"/>
  <c r="D960" i="2"/>
  <c r="E960" i="2"/>
  <c r="F960" i="2"/>
  <c r="G960" i="2"/>
  <c r="F941" i="2"/>
  <c r="G941" i="2"/>
  <c r="D941" i="2"/>
  <c r="E941" i="2"/>
  <c r="F893" i="2"/>
  <c r="G893" i="2"/>
  <c r="D893" i="2"/>
  <c r="D864" i="2"/>
  <c r="E864" i="2"/>
  <c r="F864" i="2"/>
  <c r="G864" i="2"/>
  <c r="G803" i="2"/>
  <c r="D803" i="2"/>
  <c r="E803" i="2"/>
  <c r="F803" i="2"/>
  <c r="E796" i="2"/>
  <c r="D796" i="2"/>
  <c r="F796" i="2"/>
  <c r="G796" i="2"/>
  <c r="G2285" i="2"/>
  <c r="D2285" i="2"/>
  <c r="F2245" i="2"/>
  <c r="F2222" i="2"/>
  <c r="G2221" i="2"/>
  <c r="D2221" i="2"/>
  <c r="F2218" i="2"/>
  <c r="F2201" i="2"/>
  <c r="G2197" i="2"/>
  <c r="D2197" i="2"/>
  <c r="F2188" i="2"/>
  <c r="G2188" i="2"/>
  <c r="D2177" i="2"/>
  <c r="E2177" i="2"/>
  <c r="E2164" i="2"/>
  <c r="G2153" i="2"/>
  <c r="G2149" i="2"/>
  <c r="D2149" i="2"/>
  <c r="D2146" i="2"/>
  <c r="E2146" i="2"/>
  <c r="F2146" i="2"/>
  <c r="F2135" i="2"/>
  <c r="G2135" i="2"/>
  <c r="G2130" i="2"/>
  <c r="D2130" i="2"/>
  <c r="D2109" i="2"/>
  <c r="E2109" i="2"/>
  <c r="F2109" i="2"/>
  <c r="D2101" i="2"/>
  <c r="G2101" i="2"/>
  <c r="G2064" i="2"/>
  <c r="D2064" i="2"/>
  <c r="E2064" i="2"/>
  <c r="G2056" i="2"/>
  <c r="F2056" i="2"/>
  <c r="D2034" i="2"/>
  <c r="E2034" i="2"/>
  <c r="F2026" i="2"/>
  <c r="G2026" i="2"/>
  <c r="F2017" i="2"/>
  <c r="D1996" i="2"/>
  <c r="E1996" i="2"/>
  <c r="F1996" i="2"/>
  <c r="G1988" i="2"/>
  <c r="D1988" i="2"/>
  <c r="G1983" i="2"/>
  <c r="E1966" i="2"/>
  <c r="D1966" i="2"/>
  <c r="F1966" i="2"/>
  <c r="E1958" i="2"/>
  <c r="G1958" i="2"/>
  <c r="D1956" i="2"/>
  <c r="E1956" i="2"/>
  <c r="G1949" i="2"/>
  <c r="F1948" i="2"/>
  <c r="G1948" i="2"/>
  <c r="D1921" i="2"/>
  <c r="E1921" i="2"/>
  <c r="F1913" i="2"/>
  <c r="G1913" i="2"/>
  <c r="F1887" i="2"/>
  <c r="D1887" i="2"/>
  <c r="E1887" i="2"/>
  <c r="F1879" i="2"/>
  <c r="G1879" i="2"/>
  <c r="G1874" i="2"/>
  <c r="D1874" i="2"/>
  <c r="G1870" i="2"/>
  <c r="F1836" i="2"/>
  <c r="G1836" i="2"/>
  <c r="E1809" i="2"/>
  <c r="D1793" i="2"/>
  <c r="E1793" i="2"/>
  <c r="F1793" i="2"/>
  <c r="D1785" i="2"/>
  <c r="E1785" i="2"/>
  <c r="E1772" i="2"/>
  <c r="F1734" i="2"/>
  <c r="D1698" i="2"/>
  <c r="E1698" i="2"/>
  <c r="F1698" i="2"/>
  <c r="D1666" i="2"/>
  <c r="E1666" i="2"/>
  <c r="F1666" i="2"/>
  <c r="G1666" i="2"/>
  <c r="D1649" i="2"/>
  <c r="G1649" i="2"/>
  <c r="F1636" i="2"/>
  <c r="G1636" i="2"/>
  <c r="D1636" i="2"/>
  <c r="E1636" i="2"/>
  <c r="D1601" i="2"/>
  <c r="E1601" i="2"/>
  <c r="D1594" i="2"/>
  <c r="E1594" i="2"/>
  <c r="F1594" i="2"/>
  <c r="G1594" i="2"/>
  <c r="F1573" i="2"/>
  <c r="G1533" i="2"/>
  <c r="D1533" i="2"/>
  <c r="E1533" i="2"/>
  <c r="F1533" i="2"/>
  <c r="D1529" i="2"/>
  <c r="E1529" i="2"/>
  <c r="F1529" i="2"/>
  <c r="D1522" i="2"/>
  <c r="E1522" i="2"/>
  <c r="F1522" i="2"/>
  <c r="G1522" i="2"/>
  <c r="G1509" i="2"/>
  <c r="D1509" i="2"/>
  <c r="E1484" i="2"/>
  <c r="G1461" i="2"/>
  <c r="D1461" i="2"/>
  <c r="E1461" i="2"/>
  <c r="F1461" i="2"/>
  <c r="F1444" i="2"/>
  <c r="G1444" i="2"/>
  <c r="D1444" i="2"/>
  <c r="E1444" i="2"/>
  <c r="F1420" i="2"/>
  <c r="G1420" i="2"/>
  <c r="F1412" i="2"/>
  <c r="G1412" i="2"/>
  <c r="D1412" i="2"/>
  <c r="G1384" i="2"/>
  <c r="D1187" i="2"/>
  <c r="G1187" i="2"/>
  <c r="E1187" i="2"/>
  <c r="F1187" i="2"/>
  <c r="D1007" i="2"/>
  <c r="E1007" i="2"/>
  <c r="F1007" i="2"/>
  <c r="G1007" i="2"/>
  <c r="E2136" i="2"/>
  <c r="G2127" i="2"/>
  <c r="F2117" i="2"/>
  <c r="F2112" i="2"/>
  <c r="F2102" i="2"/>
  <c r="G2093" i="2"/>
  <c r="E2087" i="2"/>
  <c r="G2078" i="2"/>
  <c r="E2072" i="2"/>
  <c r="G2063" i="2"/>
  <c r="F2053" i="2"/>
  <c r="F2048" i="2"/>
  <c r="F2038" i="2"/>
  <c r="G2029" i="2"/>
  <c r="E2023" i="2"/>
  <c r="G2014" i="2"/>
  <c r="E2008" i="2"/>
  <c r="G1999" i="2"/>
  <c r="F1989" i="2"/>
  <c r="F1984" i="2"/>
  <c r="F1974" i="2"/>
  <c r="G1965" i="2"/>
  <c r="E1959" i="2"/>
  <c r="G1950" i="2"/>
  <c r="E1944" i="2"/>
  <c r="G1935" i="2"/>
  <c r="F1925" i="2"/>
  <c r="F1920" i="2"/>
  <c r="F1910" i="2"/>
  <c r="G1901" i="2"/>
  <c r="E1895" i="2"/>
  <c r="G1886" i="2"/>
  <c r="E1880" i="2"/>
  <c r="G1871" i="2"/>
  <c r="F1861" i="2"/>
  <c r="F1856" i="2"/>
  <c r="E1852" i="2"/>
  <c r="G1822" i="2"/>
  <c r="G1818" i="2"/>
  <c r="F1814" i="2"/>
  <c r="G1813" i="2"/>
  <c r="D1813" i="2"/>
  <c r="F1810" i="2"/>
  <c r="G1799" i="2"/>
  <c r="G1796" i="2"/>
  <c r="E1791" i="2"/>
  <c r="E1788" i="2"/>
  <c r="F1750" i="2"/>
  <c r="D1746" i="2"/>
  <c r="E1746" i="2"/>
  <c r="F1729" i="2"/>
  <c r="G1726" i="2"/>
  <c r="G1725" i="2"/>
  <c r="D1725" i="2"/>
  <c r="F1716" i="2"/>
  <c r="G1716" i="2"/>
  <c r="G1705" i="2"/>
  <c r="F1686" i="2"/>
  <c r="D1682" i="2"/>
  <c r="E1682" i="2"/>
  <c r="F1665" i="2"/>
  <c r="G1662" i="2"/>
  <c r="G1661" i="2"/>
  <c r="D1661" i="2"/>
  <c r="F1652" i="2"/>
  <c r="G1652" i="2"/>
  <c r="G1641" i="2"/>
  <c r="F1622" i="2"/>
  <c r="D1618" i="2"/>
  <c r="E1618" i="2"/>
  <c r="G1581" i="2"/>
  <c r="D1581" i="2"/>
  <c r="D1578" i="2"/>
  <c r="E1578" i="2"/>
  <c r="F1578" i="2"/>
  <c r="F1556" i="2"/>
  <c r="G1556" i="2"/>
  <c r="D1545" i="2"/>
  <c r="E1545" i="2"/>
  <c r="G1517" i="2"/>
  <c r="D1517" i="2"/>
  <c r="D1514" i="2"/>
  <c r="E1514" i="2"/>
  <c r="F1514" i="2"/>
  <c r="F1492" i="2"/>
  <c r="G1492" i="2"/>
  <c r="D1481" i="2"/>
  <c r="E1481" i="2"/>
  <c r="G1453" i="2"/>
  <c r="D1453" i="2"/>
  <c r="D1450" i="2"/>
  <c r="E1450" i="2"/>
  <c r="F1450" i="2"/>
  <c r="F1428" i="2"/>
  <c r="G1428" i="2"/>
  <c r="D1417" i="2"/>
  <c r="E1417" i="2"/>
  <c r="G1389" i="2"/>
  <c r="D1389" i="2"/>
  <c r="F1386" i="2"/>
  <c r="D1386" i="2"/>
  <c r="E1386" i="2"/>
  <c r="F1378" i="2"/>
  <c r="G1378" i="2"/>
  <c r="G1373" i="2"/>
  <c r="D1373" i="2"/>
  <c r="D1352" i="2"/>
  <c r="E1352" i="2"/>
  <c r="F1352" i="2"/>
  <c r="D1344" i="2"/>
  <c r="G1344" i="2"/>
  <c r="G1307" i="2"/>
  <c r="D1307" i="2"/>
  <c r="E1307" i="2"/>
  <c r="G1299" i="2"/>
  <c r="F1299" i="2"/>
  <c r="D1277" i="2"/>
  <c r="E1277" i="2"/>
  <c r="F1269" i="2"/>
  <c r="G1269" i="2"/>
  <c r="D1239" i="2"/>
  <c r="E1239" i="2"/>
  <c r="F1239" i="2"/>
  <c r="G1231" i="2"/>
  <c r="D1231" i="2"/>
  <c r="D1203" i="2"/>
  <c r="G1203" i="2"/>
  <c r="E1203" i="2"/>
  <c r="E1017" i="2"/>
  <c r="D1017" i="2"/>
  <c r="F1017" i="2"/>
  <c r="G1017" i="2"/>
  <c r="F962" i="2"/>
  <c r="D962" i="2"/>
  <c r="E962" i="2"/>
  <c r="G962" i="2"/>
  <c r="E916" i="2"/>
  <c r="D916" i="2"/>
  <c r="F916" i="2"/>
  <c r="G916" i="2"/>
  <c r="E494" i="2"/>
  <c r="D494" i="2"/>
  <c r="F494" i="2"/>
  <c r="G494" i="2"/>
  <c r="G1837" i="2"/>
  <c r="D1837" i="2"/>
  <c r="G1773" i="2"/>
  <c r="D1773" i="2"/>
  <c r="D1738" i="2"/>
  <c r="E1738" i="2"/>
  <c r="G1717" i="2"/>
  <c r="D1717" i="2"/>
  <c r="F1708" i="2"/>
  <c r="G1708" i="2"/>
  <c r="D1674" i="2"/>
  <c r="E1674" i="2"/>
  <c r="G1653" i="2"/>
  <c r="D1653" i="2"/>
  <c r="F1644" i="2"/>
  <c r="G1644" i="2"/>
  <c r="D1610" i="2"/>
  <c r="E1610" i="2"/>
  <c r="F1596" i="2"/>
  <c r="G1596" i="2"/>
  <c r="D1585" i="2"/>
  <c r="E1585" i="2"/>
  <c r="G1557" i="2"/>
  <c r="D1557" i="2"/>
  <c r="D1554" i="2"/>
  <c r="E1554" i="2"/>
  <c r="F1554" i="2"/>
  <c r="F1532" i="2"/>
  <c r="G1532" i="2"/>
  <c r="D1521" i="2"/>
  <c r="E1521" i="2"/>
  <c r="G1493" i="2"/>
  <c r="D1493" i="2"/>
  <c r="D1490" i="2"/>
  <c r="E1490" i="2"/>
  <c r="F1490" i="2"/>
  <c r="F1468" i="2"/>
  <c r="G1468" i="2"/>
  <c r="D1457" i="2"/>
  <c r="E1457" i="2"/>
  <c r="G1429" i="2"/>
  <c r="D1429" i="2"/>
  <c r="D1426" i="2"/>
  <c r="E1426" i="2"/>
  <c r="F1426" i="2"/>
  <c r="F1404" i="2"/>
  <c r="G1404" i="2"/>
  <c r="D1393" i="2"/>
  <c r="E1393" i="2"/>
  <c r="E1377" i="2"/>
  <c r="D1377" i="2"/>
  <c r="F1377" i="2"/>
  <c r="G1377" i="2"/>
  <c r="E1369" i="2"/>
  <c r="D1369" i="2"/>
  <c r="G1339" i="2"/>
  <c r="D1339" i="2"/>
  <c r="F1298" i="2"/>
  <c r="D1298" i="2"/>
  <c r="E1298" i="2"/>
  <c r="G1298" i="2"/>
  <c r="D1268" i="2"/>
  <c r="E1268" i="2"/>
  <c r="F1268" i="2"/>
  <c r="G1260" i="2"/>
  <c r="D1260" i="2"/>
  <c r="D1195" i="2"/>
  <c r="G1195" i="2"/>
  <c r="E1195" i="2"/>
  <c r="D996" i="2"/>
  <c r="E996" i="2"/>
  <c r="F994" i="2"/>
  <c r="D994" i="2"/>
  <c r="E994" i="2"/>
  <c r="D972" i="2"/>
  <c r="E972" i="2"/>
  <c r="F972" i="2"/>
  <c r="G972" i="2"/>
  <c r="F922" i="2"/>
  <c r="G922" i="2"/>
  <c r="F906" i="2"/>
  <c r="G906" i="2"/>
  <c r="D906" i="2"/>
  <c r="E906" i="2"/>
  <c r="D871" i="2"/>
  <c r="G871" i="2"/>
  <c r="E871" i="2"/>
  <c r="F871" i="2"/>
  <c r="D727" i="2"/>
  <c r="E727" i="2"/>
  <c r="F727" i="2"/>
  <c r="G727" i="2"/>
  <c r="G616" i="2"/>
  <c r="D616" i="2"/>
  <c r="E616" i="2"/>
  <c r="F616" i="2"/>
  <c r="E561" i="2"/>
  <c r="G561" i="2"/>
  <c r="D561" i="2"/>
  <c r="F561" i="2"/>
  <c r="G1845" i="2"/>
  <c r="D1845" i="2"/>
  <c r="G1781" i="2"/>
  <c r="D1781" i="2"/>
  <c r="G1757" i="2"/>
  <c r="D1757" i="2"/>
  <c r="F1748" i="2"/>
  <c r="G1748" i="2"/>
  <c r="D1714" i="2"/>
  <c r="E1714" i="2"/>
  <c r="G1693" i="2"/>
  <c r="D1693" i="2"/>
  <c r="F1684" i="2"/>
  <c r="G1684" i="2"/>
  <c r="D1650" i="2"/>
  <c r="E1650" i="2"/>
  <c r="G1629" i="2"/>
  <c r="D1629" i="2"/>
  <c r="F1620" i="2"/>
  <c r="G1620" i="2"/>
  <c r="F1588" i="2"/>
  <c r="G1588" i="2"/>
  <c r="D1577" i="2"/>
  <c r="E1577" i="2"/>
  <c r="G1549" i="2"/>
  <c r="D1549" i="2"/>
  <c r="D1546" i="2"/>
  <c r="E1546" i="2"/>
  <c r="F1546" i="2"/>
  <c r="F1524" i="2"/>
  <c r="G1524" i="2"/>
  <c r="D1513" i="2"/>
  <c r="E1513" i="2"/>
  <c r="G1485" i="2"/>
  <c r="D1485" i="2"/>
  <c r="D1482" i="2"/>
  <c r="E1482" i="2"/>
  <c r="F1482" i="2"/>
  <c r="F1460" i="2"/>
  <c r="G1460" i="2"/>
  <c r="D1449" i="2"/>
  <c r="E1449" i="2"/>
  <c r="G1421" i="2"/>
  <c r="D1421" i="2"/>
  <c r="D1418" i="2"/>
  <c r="E1418" i="2"/>
  <c r="F1418" i="2"/>
  <c r="F1396" i="2"/>
  <c r="G1396" i="2"/>
  <c r="D1367" i="2"/>
  <c r="E1367" i="2"/>
  <c r="F1367" i="2"/>
  <c r="G1359" i="2"/>
  <c r="D1359" i="2"/>
  <c r="E1337" i="2"/>
  <c r="D1337" i="2"/>
  <c r="F1337" i="2"/>
  <c r="E1329" i="2"/>
  <c r="G1329" i="2"/>
  <c r="D1327" i="2"/>
  <c r="E1327" i="2"/>
  <c r="F1319" i="2"/>
  <c r="G1319" i="2"/>
  <c r="D1292" i="2"/>
  <c r="E1292" i="2"/>
  <c r="F1284" i="2"/>
  <c r="G1284" i="2"/>
  <c r="F1258" i="2"/>
  <c r="D1258" i="2"/>
  <c r="E1258" i="2"/>
  <c r="F1250" i="2"/>
  <c r="G1250" i="2"/>
  <c r="G1245" i="2"/>
  <c r="D1245" i="2"/>
  <c r="D957" i="2"/>
  <c r="E957" i="2"/>
  <c r="F957" i="2"/>
  <c r="G957" i="2"/>
  <c r="E908" i="2"/>
  <c r="D908" i="2"/>
  <c r="F908" i="2"/>
  <c r="G908" i="2"/>
  <c r="F901" i="2"/>
  <c r="G901" i="2"/>
  <c r="D901" i="2"/>
  <c r="D752" i="2"/>
  <c r="E752" i="2"/>
  <c r="F752" i="2"/>
  <c r="G752" i="2"/>
  <c r="D703" i="2"/>
  <c r="E703" i="2"/>
  <c r="F703" i="2"/>
  <c r="G703" i="2"/>
  <c r="D695" i="2"/>
  <c r="E695" i="2"/>
  <c r="E646" i="2"/>
  <c r="G646" i="2"/>
  <c r="D646" i="2"/>
  <c r="F646" i="2"/>
  <c r="G1853" i="2"/>
  <c r="D1853" i="2"/>
  <c r="G1789" i="2"/>
  <c r="D1789" i="2"/>
  <c r="D1754" i="2"/>
  <c r="E1754" i="2"/>
  <c r="G1733" i="2"/>
  <c r="D1733" i="2"/>
  <c r="F1724" i="2"/>
  <c r="G1724" i="2"/>
  <c r="D1690" i="2"/>
  <c r="E1690" i="2"/>
  <c r="G1669" i="2"/>
  <c r="D1669" i="2"/>
  <c r="F1660" i="2"/>
  <c r="G1660" i="2"/>
  <c r="D1626" i="2"/>
  <c r="E1626" i="2"/>
  <c r="G1605" i="2"/>
  <c r="D1605" i="2"/>
  <c r="D1602" i="2"/>
  <c r="E1602" i="2"/>
  <c r="F1602" i="2"/>
  <c r="F1580" i="2"/>
  <c r="G1580" i="2"/>
  <c r="D1569" i="2"/>
  <c r="E1569" i="2"/>
  <c r="G1541" i="2"/>
  <c r="D1541" i="2"/>
  <c r="D1538" i="2"/>
  <c r="E1538" i="2"/>
  <c r="F1538" i="2"/>
  <c r="F1516" i="2"/>
  <c r="G1516" i="2"/>
  <c r="D1505" i="2"/>
  <c r="E1505" i="2"/>
  <c r="G1477" i="2"/>
  <c r="D1477" i="2"/>
  <c r="D1474" i="2"/>
  <c r="E1474" i="2"/>
  <c r="F1474" i="2"/>
  <c r="F1452" i="2"/>
  <c r="G1452" i="2"/>
  <c r="D1441" i="2"/>
  <c r="E1441" i="2"/>
  <c r="G1413" i="2"/>
  <c r="D1413" i="2"/>
  <c r="D1410" i="2"/>
  <c r="E1410" i="2"/>
  <c r="F1410" i="2"/>
  <c r="F1388" i="2"/>
  <c r="G1388" i="2"/>
  <c r="F1362" i="2"/>
  <c r="D1362" i="2"/>
  <c r="E1362" i="2"/>
  <c r="G1362" i="2"/>
  <c r="D1332" i="2"/>
  <c r="E1332" i="2"/>
  <c r="F1332" i="2"/>
  <c r="G1324" i="2"/>
  <c r="D1324" i="2"/>
  <c r="F1290" i="2"/>
  <c r="D1290" i="2"/>
  <c r="D1264" i="2"/>
  <c r="E1264" i="2"/>
  <c r="F1264" i="2"/>
  <c r="G1264" i="2"/>
  <c r="D1256" i="2"/>
  <c r="E1256" i="2"/>
  <c r="D1253" i="2"/>
  <c r="E1253" i="2"/>
  <c r="F1253" i="2"/>
  <c r="D1211" i="2"/>
  <c r="G1211" i="2"/>
  <c r="E1211" i="2"/>
  <c r="D1181" i="2"/>
  <c r="F1181" i="2"/>
  <c r="E1181" i="2"/>
  <c r="G1181" i="2"/>
  <c r="F1018" i="2"/>
  <c r="G1018" i="2"/>
  <c r="D1018" i="2"/>
  <c r="E1018" i="2"/>
  <c r="G1011" i="2"/>
  <c r="D1011" i="2"/>
  <c r="E1011" i="2"/>
  <c r="F1011" i="2"/>
  <c r="F1002" i="2"/>
  <c r="D1002" i="2"/>
  <c r="E1002" i="2"/>
  <c r="G1002" i="2"/>
  <c r="E932" i="2"/>
  <c r="D932" i="2"/>
  <c r="F932" i="2"/>
  <c r="F930" i="2"/>
  <c r="G930" i="2"/>
  <c r="D930" i="2"/>
  <c r="D855" i="2"/>
  <c r="G855" i="2"/>
  <c r="D832" i="2"/>
  <c r="E832" i="2"/>
  <c r="F832" i="2"/>
  <c r="G832" i="2"/>
  <c r="G771" i="2"/>
  <c r="D771" i="2"/>
  <c r="E771" i="2"/>
  <c r="F771" i="2"/>
  <c r="E764" i="2"/>
  <c r="D764" i="2"/>
  <c r="F764" i="2"/>
  <c r="G764" i="2"/>
  <c r="D735" i="2"/>
  <c r="E735" i="2"/>
  <c r="F735" i="2"/>
  <c r="G735" i="2"/>
  <c r="G715" i="2"/>
  <c r="D715" i="2"/>
  <c r="E715" i="2"/>
  <c r="D688" i="2"/>
  <c r="E688" i="2"/>
  <c r="F688" i="2"/>
  <c r="G688" i="2"/>
  <c r="G1385" i="2"/>
  <c r="E1379" i="2"/>
  <c r="G1370" i="2"/>
  <c r="F1360" i="2"/>
  <c r="F1355" i="2"/>
  <c r="F1345" i="2"/>
  <c r="G1336" i="2"/>
  <c r="E1330" i="2"/>
  <c r="G1321" i="2"/>
  <c r="E1315" i="2"/>
  <c r="G1306" i="2"/>
  <c r="F1296" i="2"/>
  <c r="F1291" i="2"/>
  <c r="F1281" i="2"/>
  <c r="G1272" i="2"/>
  <c r="E1266" i="2"/>
  <c r="G1257" i="2"/>
  <c r="E1251" i="2"/>
  <c r="G1242" i="2"/>
  <c r="F1232" i="2"/>
  <c r="G1224" i="2"/>
  <c r="G1216" i="2"/>
  <c r="G1208" i="2"/>
  <c r="G1200" i="2"/>
  <c r="G1192" i="2"/>
  <c r="G1184" i="2"/>
  <c r="G1180" i="2"/>
  <c r="G1176" i="2"/>
  <c r="D1176" i="2"/>
  <c r="D1173" i="2"/>
  <c r="E1173" i="2"/>
  <c r="F1173" i="2"/>
  <c r="G1168" i="2"/>
  <c r="D1168" i="2"/>
  <c r="D1165" i="2"/>
  <c r="E1165" i="2"/>
  <c r="F1165" i="2"/>
  <c r="G1160" i="2"/>
  <c r="D1160" i="2"/>
  <c r="D1157" i="2"/>
  <c r="E1157" i="2"/>
  <c r="F1157" i="2"/>
  <c r="G1152" i="2"/>
  <c r="D1152" i="2"/>
  <c r="D1149" i="2"/>
  <c r="E1149" i="2"/>
  <c r="F1149" i="2"/>
  <c r="G1144" i="2"/>
  <c r="D1144" i="2"/>
  <c r="D1141" i="2"/>
  <c r="E1141" i="2"/>
  <c r="F1141" i="2"/>
  <c r="G1136" i="2"/>
  <c r="D1136" i="2"/>
  <c r="D1133" i="2"/>
  <c r="E1133" i="2"/>
  <c r="F1133" i="2"/>
  <c r="G1128" i="2"/>
  <c r="D1128" i="2"/>
  <c r="D1125" i="2"/>
  <c r="E1125" i="2"/>
  <c r="F1125" i="2"/>
  <c r="G1120" i="2"/>
  <c r="D1120" i="2"/>
  <c r="D1117" i="2"/>
  <c r="E1117" i="2"/>
  <c r="F1117" i="2"/>
  <c r="G1112" i="2"/>
  <c r="D1112" i="2"/>
  <c r="D1109" i="2"/>
  <c r="E1109" i="2"/>
  <c r="F1109" i="2"/>
  <c r="G1104" i="2"/>
  <c r="D1104" i="2"/>
  <c r="D1101" i="2"/>
  <c r="E1101" i="2"/>
  <c r="F1101" i="2"/>
  <c r="G1096" i="2"/>
  <c r="D1096" i="2"/>
  <c r="D1093" i="2"/>
  <c r="E1093" i="2"/>
  <c r="F1093" i="2"/>
  <c r="G1088" i="2"/>
  <c r="D1088" i="2"/>
  <c r="D1085" i="2"/>
  <c r="E1085" i="2"/>
  <c r="F1085" i="2"/>
  <c r="G1080" i="2"/>
  <c r="D1080" i="2"/>
  <c r="D1077" i="2"/>
  <c r="E1077" i="2"/>
  <c r="F1077" i="2"/>
  <c r="G1072" i="2"/>
  <c r="D1072" i="2"/>
  <c r="D1069" i="2"/>
  <c r="E1069" i="2"/>
  <c r="F1069" i="2"/>
  <c r="G1064" i="2"/>
  <c r="D1064" i="2"/>
  <c r="D1061" i="2"/>
  <c r="E1061" i="2"/>
  <c r="F1061" i="2"/>
  <c r="G1056" i="2"/>
  <c r="D1056" i="2"/>
  <c r="D1053" i="2"/>
  <c r="E1053" i="2"/>
  <c r="F1053" i="2"/>
  <c r="G1048" i="2"/>
  <c r="D1048" i="2"/>
  <c r="D1045" i="2"/>
  <c r="E1045" i="2"/>
  <c r="F1045" i="2"/>
  <c r="G1040" i="2"/>
  <c r="D1040" i="2"/>
  <c r="D1037" i="2"/>
  <c r="E1037" i="2"/>
  <c r="F1037" i="2"/>
  <c r="G1032" i="2"/>
  <c r="D1032" i="2"/>
  <c r="D1029" i="2"/>
  <c r="E1029" i="2"/>
  <c r="F1029" i="2"/>
  <c r="G1024" i="2"/>
  <c r="D1024" i="2"/>
  <c r="D1021" i="2"/>
  <c r="E1021" i="2"/>
  <c r="F1021" i="2"/>
  <c r="E1009" i="2"/>
  <c r="D1009" i="2"/>
  <c r="F988" i="2"/>
  <c r="G988" i="2"/>
  <c r="F949" i="2"/>
  <c r="G949" i="2"/>
  <c r="E924" i="2"/>
  <c r="D924" i="2"/>
  <c r="F924" i="2"/>
  <c r="F914" i="2"/>
  <c r="G914" i="2"/>
  <c r="G883" i="2"/>
  <c r="D883" i="2"/>
  <c r="E883" i="2"/>
  <c r="F883" i="2"/>
  <c r="E876" i="2"/>
  <c r="D876" i="2"/>
  <c r="F876" i="2"/>
  <c r="G876" i="2"/>
  <c r="D848" i="2"/>
  <c r="E848" i="2"/>
  <c r="F848" i="2"/>
  <c r="G848" i="2"/>
  <c r="G819" i="2"/>
  <c r="D819" i="2"/>
  <c r="E819" i="2"/>
  <c r="F819" i="2"/>
  <c r="E812" i="2"/>
  <c r="D812" i="2"/>
  <c r="F812" i="2"/>
  <c r="G812" i="2"/>
  <c r="D784" i="2"/>
  <c r="E784" i="2"/>
  <c r="F784" i="2"/>
  <c r="G784" i="2"/>
  <c r="G747" i="2"/>
  <c r="D747" i="2"/>
  <c r="D720" i="2"/>
  <c r="E720" i="2"/>
  <c r="F720" i="2"/>
  <c r="G720" i="2"/>
  <c r="D672" i="2"/>
  <c r="E672" i="2"/>
  <c r="F672" i="2"/>
  <c r="G672" i="2"/>
  <c r="D588" i="2"/>
  <c r="E588" i="2"/>
  <c r="F588" i="2"/>
  <c r="G588" i="2"/>
  <c r="D572" i="2"/>
  <c r="E572" i="2"/>
  <c r="F572" i="2"/>
  <c r="E569" i="2"/>
  <c r="G569" i="2"/>
  <c r="D469" i="2"/>
  <c r="E469" i="2"/>
  <c r="F469" i="2"/>
  <c r="G469" i="2"/>
  <c r="G456" i="2"/>
  <c r="D456" i="2"/>
  <c r="E456" i="2"/>
  <c r="F456" i="2"/>
  <c r="G441" i="2"/>
  <c r="D441" i="2"/>
  <c r="E441" i="2"/>
  <c r="F441" i="2"/>
  <c r="D992" i="2"/>
  <c r="E992" i="2"/>
  <c r="F992" i="2"/>
  <c r="G987" i="2"/>
  <c r="D987" i="2"/>
  <c r="E987" i="2"/>
  <c r="F987" i="2"/>
  <c r="D981" i="2"/>
  <c r="E981" i="2"/>
  <c r="F973" i="2"/>
  <c r="G973" i="2"/>
  <c r="E948" i="2"/>
  <c r="D948" i="2"/>
  <c r="F948" i="2"/>
  <c r="F938" i="2"/>
  <c r="G938" i="2"/>
  <c r="F909" i="2"/>
  <c r="G909" i="2"/>
  <c r="D839" i="2"/>
  <c r="G839" i="2"/>
  <c r="D775" i="2"/>
  <c r="G775" i="2"/>
  <c r="F746" i="2"/>
  <c r="G746" i="2"/>
  <c r="D746" i="2"/>
  <c r="E746" i="2"/>
  <c r="G723" i="2"/>
  <c r="D723" i="2"/>
  <c r="E723" i="2"/>
  <c r="F723" i="2"/>
  <c r="F698" i="2"/>
  <c r="G698" i="2"/>
  <c r="D698" i="2"/>
  <c r="D671" i="2"/>
  <c r="E671" i="2"/>
  <c r="F671" i="2"/>
  <c r="G671" i="2"/>
  <c r="F500" i="2"/>
  <c r="G500" i="2"/>
  <c r="D500" i="2"/>
  <c r="D484" i="2"/>
  <c r="E484" i="2"/>
  <c r="F484" i="2"/>
  <c r="G484" i="2"/>
  <c r="G424" i="2"/>
  <c r="D424" i="2"/>
  <c r="E424" i="2"/>
  <c r="F424" i="2"/>
  <c r="D1172" i="2"/>
  <c r="E1172" i="2"/>
  <c r="D1164" i="2"/>
  <c r="E1164" i="2"/>
  <c r="D1156" i="2"/>
  <c r="E1156" i="2"/>
  <c r="D1148" i="2"/>
  <c r="E1148" i="2"/>
  <c r="D1140" i="2"/>
  <c r="E1140" i="2"/>
  <c r="D1132" i="2"/>
  <c r="E1132" i="2"/>
  <c r="D1124" i="2"/>
  <c r="E1124" i="2"/>
  <c r="D1116" i="2"/>
  <c r="E1116" i="2"/>
  <c r="D1108" i="2"/>
  <c r="E1108" i="2"/>
  <c r="D1100" i="2"/>
  <c r="E1100" i="2"/>
  <c r="D1092" i="2"/>
  <c r="E1092" i="2"/>
  <c r="D1084" i="2"/>
  <c r="E1084" i="2"/>
  <c r="D1076" i="2"/>
  <c r="E1076" i="2"/>
  <c r="D1068" i="2"/>
  <c r="E1068" i="2"/>
  <c r="D1060" i="2"/>
  <c r="E1060" i="2"/>
  <c r="D1052" i="2"/>
  <c r="E1052" i="2"/>
  <c r="D1044" i="2"/>
  <c r="E1044" i="2"/>
  <c r="D1036" i="2"/>
  <c r="E1036" i="2"/>
  <c r="D1028" i="2"/>
  <c r="E1028" i="2"/>
  <c r="G979" i="2"/>
  <c r="D979" i="2"/>
  <c r="E969" i="2"/>
  <c r="G969" i="2"/>
  <c r="D967" i="2"/>
  <c r="E967" i="2"/>
  <c r="F959" i="2"/>
  <c r="G959" i="2"/>
  <c r="F946" i="2"/>
  <c r="G946" i="2"/>
  <c r="F917" i="2"/>
  <c r="G917" i="2"/>
  <c r="D880" i="2"/>
  <c r="E880" i="2"/>
  <c r="F880" i="2"/>
  <c r="G880" i="2"/>
  <c r="G851" i="2"/>
  <c r="D851" i="2"/>
  <c r="E851" i="2"/>
  <c r="F851" i="2"/>
  <c r="E844" i="2"/>
  <c r="D844" i="2"/>
  <c r="F844" i="2"/>
  <c r="G844" i="2"/>
  <c r="D816" i="2"/>
  <c r="E816" i="2"/>
  <c r="F816" i="2"/>
  <c r="G816" i="2"/>
  <c r="G787" i="2"/>
  <c r="D787" i="2"/>
  <c r="E787" i="2"/>
  <c r="F787" i="2"/>
  <c r="E780" i="2"/>
  <c r="D780" i="2"/>
  <c r="F780" i="2"/>
  <c r="G780" i="2"/>
  <c r="D736" i="2"/>
  <c r="E736" i="2"/>
  <c r="F736" i="2"/>
  <c r="G736" i="2"/>
  <c r="G683" i="2"/>
  <c r="D683" i="2"/>
  <c r="E654" i="2"/>
  <c r="D654" i="2"/>
  <c r="F654" i="2"/>
  <c r="G654" i="2"/>
  <c r="D649" i="2"/>
  <c r="E649" i="2"/>
  <c r="F649" i="2"/>
  <c r="G649" i="2"/>
  <c r="D645" i="2"/>
  <c r="E645" i="2"/>
  <c r="F645" i="2"/>
  <c r="G645" i="2"/>
  <c r="E593" i="2"/>
  <c r="G593" i="2"/>
  <c r="D593" i="2"/>
  <c r="D564" i="2"/>
  <c r="E564" i="2"/>
  <c r="F564" i="2"/>
  <c r="G564" i="2"/>
  <c r="E526" i="2"/>
  <c r="F526" i="2"/>
  <c r="D526" i="2"/>
  <c r="G526" i="2"/>
  <c r="G389" i="2"/>
  <c r="D389" i="2"/>
  <c r="E389" i="2"/>
  <c r="F389" i="2"/>
  <c r="F1175" i="2"/>
  <c r="G1175" i="2"/>
  <c r="F1167" i="2"/>
  <c r="G1167" i="2"/>
  <c r="F1159" i="2"/>
  <c r="G1159" i="2"/>
  <c r="F1151" i="2"/>
  <c r="G1151" i="2"/>
  <c r="F1143" i="2"/>
  <c r="G1143" i="2"/>
  <c r="F1135" i="2"/>
  <c r="G1135" i="2"/>
  <c r="F1127" i="2"/>
  <c r="G1127" i="2"/>
  <c r="F1119" i="2"/>
  <c r="G1119" i="2"/>
  <c r="F1111" i="2"/>
  <c r="G1111" i="2"/>
  <c r="F1103" i="2"/>
  <c r="G1103" i="2"/>
  <c r="F1095" i="2"/>
  <c r="G1095" i="2"/>
  <c r="F1087" i="2"/>
  <c r="G1087" i="2"/>
  <c r="F1079" i="2"/>
  <c r="G1079" i="2"/>
  <c r="F1071" i="2"/>
  <c r="G1071" i="2"/>
  <c r="F1063" i="2"/>
  <c r="G1063" i="2"/>
  <c r="F1055" i="2"/>
  <c r="G1055" i="2"/>
  <c r="F1047" i="2"/>
  <c r="G1047" i="2"/>
  <c r="F1039" i="2"/>
  <c r="G1039" i="2"/>
  <c r="F1031" i="2"/>
  <c r="G1031" i="2"/>
  <c r="F1023" i="2"/>
  <c r="G1023" i="2"/>
  <c r="G1013" i="2"/>
  <c r="D1013" i="2"/>
  <c r="E977" i="2"/>
  <c r="D977" i="2"/>
  <c r="F977" i="2"/>
  <c r="G964" i="2"/>
  <c r="D964" i="2"/>
  <c r="F954" i="2"/>
  <c r="G954" i="2"/>
  <c r="F925" i="2"/>
  <c r="G925" i="2"/>
  <c r="E900" i="2"/>
  <c r="D900" i="2"/>
  <c r="F900" i="2"/>
  <c r="E892" i="2"/>
  <c r="D892" i="2"/>
  <c r="F892" i="2"/>
  <c r="D887" i="2"/>
  <c r="G887" i="2"/>
  <c r="D823" i="2"/>
  <c r="G823" i="2"/>
  <c r="D759" i="2"/>
  <c r="G759" i="2"/>
  <c r="F714" i="2"/>
  <c r="G714" i="2"/>
  <c r="D714" i="2"/>
  <c r="E714" i="2"/>
  <c r="G691" i="2"/>
  <c r="D691" i="2"/>
  <c r="E691" i="2"/>
  <c r="F691" i="2"/>
  <c r="F666" i="2"/>
  <c r="G666" i="2"/>
  <c r="D666" i="2"/>
  <c r="G656" i="2"/>
  <c r="D656" i="2"/>
  <c r="E656" i="2"/>
  <c r="F656" i="2"/>
  <c r="F639" i="2"/>
  <c r="D639" i="2"/>
  <c r="E639" i="2"/>
  <c r="G639" i="2"/>
  <c r="D596" i="2"/>
  <c r="E596" i="2"/>
  <c r="F596" i="2"/>
  <c r="G596" i="2"/>
  <c r="G560" i="2"/>
  <c r="D560" i="2"/>
  <c r="E560" i="2"/>
  <c r="F560" i="2"/>
  <c r="G1179" i="2"/>
  <c r="G1171" i="2"/>
  <c r="G1163" i="2"/>
  <c r="G1155" i="2"/>
  <c r="G1147" i="2"/>
  <c r="G1139" i="2"/>
  <c r="G1131" i="2"/>
  <c r="G1123" i="2"/>
  <c r="G1115" i="2"/>
  <c r="G1107" i="2"/>
  <c r="G1099" i="2"/>
  <c r="G1091" i="2"/>
  <c r="G1083" i="2"/>
  <c r="G1075" i="2"/>
  <c r="G1067" i="2"/>
  <c r="G1059" i="2"/>
  <c r="G1051" i="2"/>
  <c r="G1043" i="2"/>
  <c r="G1035" i="2"/>
  <c r="G1027" i="2"/>
  <c r="G1020" i="2"/>
  <c r="E1019" i="2"/>
  <c r="G1010" i="2"/>
  <c r="G1005" i="2"/>
  <c r="F1000" i="2"/>
  <c r="F995" i="2"/>
  <c r="G991" i="2"/>
  <c r="F985" i="2"/>
  <c r="G976" i="2"/>
  <c r="E970" i="2"/>
  <c r="G961" i="2"/>
  <c r="G956" i="2"/>
  <c r="E955" i="2"/>
  <c r="F890" i="2"/>
  <c r="G890" i="2"/>
  <c r="F884" i="2"/>
  <c r="F874" i="2"/>
  <c r="G874" i="2"/>
  <c r="F868" i="2"/>
  <c r="F858" i="2"/>
  <c r="G858" i="2"/>
  <c r="F852" i="2"/>
  <c r="F842" i="2"/>
  <c r="G842" i="2"/>
  <c r="F836" i="2"/>
  <c r="F826" i="2"/>
  <c r="G826" i="2"/>
  <c r="F820" i="2"/>
  <c r="F810" i="2"/>
  <c r="G810" i="2"/>
  <c r="F804" i="2"/>
  <c r="F794" i="2"/>
  <c r="G794" i="2"/>
  <c r="F788" i="2"/>
  <c r="F778" i="2"/>
  <c r="G778" i="2"/>
  <c r="F772" i="2"/>
  <c r="F762" i="2"/>
  <c r="G762" i="2"/>
  <c r="D744" i="2"/>
  <c r="E744" i="2"/>
  <c r="F744" i="2"/>
  <c r="F738" i="2"/>
  <c r="G738" i="2"/>
  <c r="D712" i="2"/>
  <c r="E712" i="2"/>
  <c r="F712" i="2"/>
  <c r="F706" i="2"/>
  <c r="G706" i="2"/>
  <c r="D680" i="2"/>
  <c r="E680" i="2"/>
  <c r="F680" i="2"/>
  <c r="F674" i="2"/>
  <c r="G674" i="2"/>
  <c r="D637" i="2"/>
  <c r="E637" i="2"/>
  <c r="D634" i="2"/>
  <c r="E634" i="2"/>
  <c r="F634" i="2"/>
  <c r="F631" i="2"/>
  <c r="G631" i="2"/>
  <c r="G626" i="2"/>
  <c r="D626" i="2"/>
  <c r="D612" i="2"/>
  <c r="E612" i="2"/>
  <c r="F612" i="2"/>
  <c r="E609" i="2"/>
  <c r="G609" i="2"/>
  <c r="G600" i="2"/>
  <c r="D600" i="2"/>
  <c r="E600" i="2"/>
  <c r="F600" i="2"/>
  <c r="D548" i="2"/>
  <c r="E548" i="2"/>
  <c r="F548" i="2"/>
  <c r="E545" i="2"/>
  <c r="G545" i="2"/>
  <c r="G536" i="2"/>
  <c r="D536" i="2"/>
  <c r="E536" i="2"/>
  <c r="F536" i="2"/>
  <c r="G480" i="2"/>
  <c r="F480" i="2"/>
  <c r="D480" i="2"/>
  <c r="E480" i="2"/>
  <c r="F465" i="2"/>
  <c r="G465" i="2"/>
  <c r="D445" i="2"/>
  <c r="E445" i="2"/>
  <c r="F445" i="2"/>
  <c r="G445" i="2"/>
  <c r="D386" i="2"/>
  <c r="G386" i="2"/>
  <c r="E386" i="2"/>
  <c r="F386" i="2"/>
  <c r="D369" i="2"/>
  <c r="G369" i="2"/>
  <c r="E369" i="2"/>
  <c r="E1016" i="2"/>
  <c r="D1001" i="2"/>
  <c r="D986" i="2"/>
  <c r="D971" i="2"/>
  <c r="E952" i="2"/>
  <c r="G947" i="2"/>
  <c r="D947" i="2"/>
  <c r="E944" i="2"/>
  <c r="G939" i="2"/>
  <c r="D939" i="2"/>
  <c r="E936" i="2"/>
  <c r="G931" i="2"/>
  <c r="D931" i="2"/>
  <c r="E928" i="2"/>
  <c r="G923" i="2"/>
  <c r="D923" i="2"/>
  <c r="E920" i="2"/>
  <c r="G915" i="2"/>
  <c r="D915" i="2"/>
  <c r="E912" i="2"/>
  <c r="G907" i="2"/>
  <c r="D907" i="2"/>
  <c r="E904" i="2"/>
  <c r="G899" i="2"/>
  <c r="D899" i="2"/>
  <c r="G891" i="2"/>
  <c r="D891" i="2"/>
  <c r="D888" i="2"/>
  <c r="E888" i="2"/>
  <c r="G875" i="2"/>
  <c r="D875" i="2"/>
  <c r="D872" i="2"/>
  <c r="E872" i="2"/>
  <c r="G859" i="2"/>
  <c r="D859" i="2"/>
  <c r="D856" i="2"/>
  <c r="E856" i="2"/>
  <c r="G843" i="2"/>
  <c r="D843" i="2"/>
  <c r="D840" i="2"/>
  <c r="E840" i="2"/>
  <c r="G827" i="2"/>
  <c r="D827" i="2"/>
  <c r="D824" i="2"/>
  <c r="E824" i="2"/>
  <c r="G811" i="2"/>
  <c r="D811" i="2"/>
  <c r="D808" i="2"/>
  <c r="E808" i="2"/>
  <c r="G795" i="2"/>
  <c r="D795" i="2"/>
  <c r="D792" i="2"/>
  <c r="E792" i="2"/>
  <c r="G779" i="2"/>
  <c r="D779" i="2"/>
  <c r="D776" i="2"/>
  <c r="E776" i="2"/>
  <c r="G763" i="2"/>
  <c r="D763" i="2"/>
  <c r="D760" i="2"/>
  <c r="E760" i="2"/>
  <c r="D751" i="2"/>
  <c r="E751" i="2"/>
  <c r="G739" i="2"/>
  <c r="D739" i="2"/>
  <c r="D719" i="2"/>
  <c r="E719" i="2"/>
  <c r="G707" i="2"/>
  <c r="D707" i="2"/>
  <c r="D687" i="2"/>
  <c r="E687" i="2"/>
  <c r="G675" i="2"/>
  <c r="D675" i="2"/>
  <c r="D661" i="2"/>
  <c r="G661" i="2"/>
  <c r="E630" i="2"/>
  <c r="D630" i="2"/>
  <c r="F630" i="2"/>
  <c r="G630" i="2"/>
  <c r="D620" i="2"/>
  <c r="E620" i="2"/>
  <c r="F620" i="2"/>
  <c r="E617" i="2"/>
  <c r="G617" i="2"/>
  <c r="G608" i="2"/>
  <c r="D608" i="2"/>
  <c r="E608" i="2"/>
  <c r="F608" i="2"/>
  <c r="D556" i="2"/>
  <c r="E556" i="2"/>
  <c r="F556" i="2"/>
  <c r="E553" i="2"/>
  <c r="G553" i="2"/>
  <c r="G544" i="2"/>
  <c r="D544" i="2"/>
  <c r="E544" i="2"/>
  <c r="F544" i="2"/>
  <c r="E486" i="2"/>
  <c r="D486" i="2"/>
  <c r="F486" i="2"/>
  <c r="G486" i="2"/>
  <c r="F479" i="2"/>
  <c r="D479" i="2"/>
  <c r="E479" i="2"/>
  <c r="G479" i="2"/>
  <c r="D444" i="2"/>
  <c r="E444" i="2"/>
  <c r="F444" i="2"/>
  <c r="G444" i="2"/>
  <c r="D385" i="2"/>
  <c r="E385" i="2"/>
  <c r="F385" i="2"/>
  <c r="G357" i="2"/>
  <c r="D357" i="2"/>
  <c r="E357" i="2"/>
  <c r="F357" i="2"/>
  <c r="F332" i="2"/>
  <c r="G332" i="2"/>
  <c r="D332" i="2"/>
  <c r="F882" i="2"/>
  <c r="G882" i="2"/>
  <c r="F866" i="2"/>
  <c r="G866" i="2"/>
  <c r="F850" i="2"/>
  <c r="G850" i="2"/>
  <c r="F834" i="2"/>
  <c r="G834" i="2"/>
  <c r="F818" i="2"/>
  <c r="G818" i="2"/>
  <c r="F802" i="2"/>
  <c r="G802" i="2"/>
  <c r="F786" i="2"/>
  <c r="G786" i="2"/>
  <c r="F770" i="2"/>
  <c r="G770" i="2"/>
  <c r="F754" i="2"/>
  <c r="G754" i="2"/>
  <c r="D728" i="2"/>
  <c r="E728" i="2"/>
  <c r="F728" i="2"/>
  <c r="F722" i="2"/>
  <c r="G722" i="2"/>
  <c r="D696" i="2"/>
  <c r="E696" i="2"/>
  <c r="F696" i="2"/>
  <c r="F690" i="2"/>
  <c r="G690" i="2"/>
  <c r="D664" i="2"/>
  <c r="E664" i="2"/>
  <c r="F664" i="2"/>
  <c r="F650" i="2"/>
  <c r="G650" i="2"/>
  <c r="D580" i="2"/>
  <c r="E580" i="2"/>
  <c r="F580" i="2"/>
  <c r="E577" i="2"/>
  <c r="G577" i="2"/>
  <c r="G568" i="2"/>
  <c r="D568" i="2"/>
  <c r="E568" i="2"/>
  <c r="F568" i="2"/>
  <c r="D508" i="2"/>
  <c r="E508" i="2"/>
  <c r="F508" i="2"/>
  <c r="D394" i="2"/>
  <c r="E394" i="2"/>
  <c r="F394" i="2"/>
  <c r="G394" i="2"/>
  <c r="D743" i="2"/>
  <c r="E743" i="2"/>
  <c r="G731" i="2"/>
  <c r="D731" i="2"/>
  <c r="D711" i="2"/>
  <c r="E711" i="2"/>
  <c r="G699" i="2"/>
  <c r="D699" i="2"/>
  <c r="D679" i="2"/>
  <c r="E679" i="2"/>
  <c r="G667" i="2"/>
  <c r="D667" i="2"/>
  <c r="D658" i="2"/>
  <c r="E658" i="2"/>
  <c r="F636" i="2"/>
  <c r="G636" i="2"/>
  <c r="D604" i="2"/>
  <c r="E604" i="2"/>
  <c r="F604" i="2"/>
  <c r="E601" i="2"/>
  <c r="G601" i="2"/>
  <c r="G592" i="2"/>
  <c r="D592" i="2"/>
  <c r="E592" i="2"/>
  <c r="F592" i="2"/>
  <c r="D540" i="2"/>
  <c r="E540" i="2"/>
  <c r="F540" i="2"/>
  <c r="E537" i="2"/>
  <c r="G537" i="2"/>
  <c r="E510" i="2"/>
  <c r="G510" i="2"/>
  <c r="D510" i="2"/>
  <c r="E446" i="2"/>
  <c r="G446" i="2"/>
  <c r="D446" i="2"/>
  <c r="F446" i="2"/>
  <c r="G416" i="2"/>
  <c r="F416" i="2"/>
  <c r="D416" i="2"/>
  <c r="D405" i="2"/>
  <c r="E405" i="2"/>
  <c r="F405" i="2"/>
  <c r="G405" i="2"/>
  <c r="G397" i="2"/>
  <c r="D397" i="2"/>
  <c r="E397" i="2"/>
  <c r="F397" i="2"/>
  <c r="D362" i="2"/>
  <c r="E362" i="2"/>
  <c r="F362" i="2"/>
  <c r="G362" i="2"/>
  <c r="D346" i="2"/>
  <c r="E346" i="2"/>
  <c r="F346" i="2"/>
  <c r="G346" i="2"/>
  <c r="F662" i="2"/>
  <c r="G653" i="2"/>
  <c r="E647" i="2"/>
  <c r="G638" i="2"/>
  <c r="E632" i="2"/>
  <c r="G623" i="2"/>
  <c r="G618" i="2"/>
  <c r="G615" i="2"/>
  <c r="G610" i="2"/>
  <c r="G607" i="2"/>
  <c r="G602" i="2"/>
  <c r="G599" i="2"/>
  <c r="G594" i="2"/>
  <c r="G591" i="2"/>
  <c r="G586" i="2"/>
  <c r="G583" i="2"/>
  <c r="G578" i="2"/>
  <c r="G575" i="2"/>
  <c r="G570" i="2"/>
  <c r="G567" i="2"/>
  <c r="G562" i="2"/>
  <c r="G559" i="2"/>
  <c r="G554" i="2"/>
  <c r="G551" i="2"/>
  <c r="G546" i="2"/>
  <c r="G543" i="2"/>
  <c r="G538" i="2"/>
  <c r="G535" i="2"/>
  <c r="F530" i="2"/>
  <c r="G520" i="2"/>
  <c r="D520" i="2"/>
  <c r="F514" i="2"/>
  <c r="G514" i="2"/>
  <c r="G476" i="2"/>
  <c r="D476" i="2"/>
  <c r="D437" i="2"/>
  <c r="E437" i="2"/>
  <c r="D434" i="2"/>
  <c r="E434" i="2"/>
  <c r="F434" i="2"/>
  <c r="F431" i="2"/>
  <c r="G431" i="2"/>
  <c r="G426" i="2"/>
  <c r="D426" i="2"/>
  <c r="F348" i="2"/>
  <c r="G348" i="2"/>
  <c r="D348" i="2"/>
  <c r="E348" i="2"/>
  <c r="D337" i="2"/>
  <c r="E337" i="2"/>
  <c r="F337" i="2"/>
  <c r="G337" i="2"/>
  <c r="G250" i="2"/>
  <c r="D250" i="2"/>
  <c r="E250" i="2"/>
  <c r="F250" i="2"/>
  <c r="D205" i="2"/>
  <c r="E205" i="2"/>
  <c r="F205" i="2"/>
  <c r="G205" i="2"/>
  <c r="G200" i="2"/>
  <c r="D200" i="2"/>
  <c r="E200" i="2"/>
  <c r="F200" i="2"/>
  <c r="E154" i="2"/>
  <c r="F154" i="2"/>
  <c r="D154" i="2"/>
  <c r="G154" i="2"/>
  <c r="D145" i="2"/>
  <c r="E145" i="2"/>
  <c r="F145" i="2"/>
  <c r="G145" i="2"/>
  <c r="D141" i="2"/>
  <c r="E141" i="2"/>
  <c r="F141" i="2"/>
  <c r="G141" i="2"/>
  <c r="D137" i="2"/>
  <c r="E137" i="2"/>
  <c r="F137" i="2"/>
  <c r="G137" i="2"/>
  <c r="D121" i="2"/>
  <c r="E121" i="2"/>
  <c r="F121" i="2"/>
  <c r="G121" i="2"/>
  <c r="D105" i="2"/>
  <c r="E105" i="2"/>
  <c r="F105" i="2"/>
  <c r="G105" i="2"/>
  <c r="D89" i="2"/>
  <c r="E89" i="2"/>
  <c r="F89" i="2"/>
  <c r="G89" i="2"/>
  <c r="D73" i="2"/>
  <c r="E73" i="2"/>
  <c r="F73" i="2"/>
  <c r="G73" i="2"/>
  <c r="D57" i="2"/>
  <c r="E57" i="2"/>
  <c r="F57" i="2"/>
  <c r="G57" i="2"/>
  <c r="D513" i="2"/>
  <c r="E513" i="2"/>
  <c r="F513" i="2"/>
  <c r="G505" i="2"/>
  <c r="D505" i="2"/>
  <c r="F503" i="2"/>
  <c r="D503" i="2"/>
  <c r="E503" i="2"/>
  <c r="D461" i="2"/>
  <c r="G461" i="2"/>
  <c r="E430" i="2"/>
  <c r="D430" i="2"/>
  <c r="F430" i="2"/>
  <c r="G430" i="2"/>
  <c r="E390" i="2"/>
  <c r="G390" i="2"/>
  <c r="G365" i="2"/>
  <c r="D365" i="2"/>
  <c r="E365" i="2"/>
  <c r="F365" i="2"/>
  <c r="E318" i="2"/>
  <c r="D318" i="2"/>
  <c r="F318" i="2"/>
  <c r="G318" i="2"/>
  <c r="D316" i="2"/>
  <c r="E316" i="2"/>
  <c r="F316" i="2"/>
  <c r="G316" i="2"/>
  <c r="D305" i="2"/>
  <c r="E305" i="2"/>
  <c r="F303" i="2"/>
  <c r="D303" i="2"/>
  <c r="E303" i="2"/>
  <c r="F255" i="2"/>
  <c r="G255" i="2"/>
  <c r="D255" i="2"/>
  <c r="E255" i="2"/>
  <c r="E190" i="2"/>
  <c r="G190" i="2"/>
  <c r="D190" i="2"/>
  <c r="F190" i="2"/>
  <c r="G164" i="2"/>
  <c r="F164" i="2"/>
  <c r="D164" i="2"/>
  <c r="E164" i="2"/>
  <c r="D160" i="2"/>
  <c r="G160" i="2"/>
  <c r="E160" i="2"/>
  <c r="F160" i="2"/>
  <c r="D144" i="2"/>
  <c r="G144" i="2"/>
  <c r="E144" i="2"/>
  <c r="F144" i="2"/>
  <c r="D136" i="2"/>
  <c r="E136" i="2"/>
  <c r="G136" i="2"/>
  <c r="F136" i="2"/>
  <c r="D120" i="2"/>
  <c r="E120" i="2"/>
  <c r="G120" i="2"/>
  <c r="F120" i="2"/>
  <c r="D104" i="2"/>
  <c r="E104" i="2"/>
  <c r="G104" i="2"/>
  <c r="F104" i="2"/>
  <c r="D88" i="2"/>
  <c r="E88" i="2"/>
  <c r="G88" i="2"/>
  <c r="F88" i="2"/>
  <c r="D72" i="2"/>
  <c r="E72" i="2"/>
  <c r="G72" i="2"/>
  <c r="F72" i="2"/>
  <c r="D56" i="2"/>
  <c r="E56" i="2"/>
  <c r="G56" i="2"/>
  <c r="F56" i="2"/>
  <c r="D525" i="2"/>
  <c r="G525" i="2"/>
  <c r="D501" i="2"/>
  <c r="E501" i="2"/>
  <c r="D498" i="2"/>
  <c r="E498" i="2"/>
  <c r="F498" i="2"/>
  <c r="F495" i="2"/>
  <c r="G495" i="2"/>
  <c r="G490" i="2"/>
  <c r="D490" i="2"/>
  <c r="G464" i="2"/>
  <c r="D464" i="2"/>
  <c r="E464" i="2"/>
  <c r="F464" i="2"/>
  <c r="F450" i="2"/>
  <c r="G450" i="2"/>
  <c r="G412" i="2"/>
  <c r="D412" i="2"/>
  <c r="E398" i="2"/>
  <c r="D398" i="2"/>
  <c r="E374" i="2"/>
  <c r="D374" i="2"/>
  <c r="F374" i="2"/>
  <c r="G374" i="2"/>
  <c r="D345" i="2"/>
  <c r="E345" i="2"/>
  <c r="F345" i="2"/>
  <c r="G345" i="2"/>
  <c r="E290" i="2"/>
  <c r="D290" i="2"/>
  <c r="F290" i="2"/>
  <c r="E286" i="2"/>
  <c r="F286" i="2"/>
  <c r="D286" i="2"/>
  <c r="G286" i="2"/>
  <c r="E655" i="2"/>
  <c r="E640" i="2"/>
  <c r="F621" i="2"/>
  <c r="F613" i="2"/>
  <c r="F605" i="2"/>
  <c r="F597" i="2"/>
  <c r="F589" i="2"/>
  <c r="F581" i="2"/>
  <c r="F573" i="2"/>
  <c r="F565" i="2"/>
  <c r="F557" i="2"/>
  <c r="F549" i="2"/>
  <c r="F541" i="2"/>
  <c r="F533" i="2"/>
  <c r="E529" i="2"/>
  <c r="G528" i="2"/>
  <c r="D528" i="2"/>
  <c r="F520" i="2"/>
  <c r="E514" i="2"/>
  <c r="D509" i="2"/>
  <c r="E509" i="2"/>
  <c r="F509" i="2"/>
  <c r="G509" i="2"/>
  <c r="G488" i="2"/>
  <c r="D488" i="2"/>
  <c r="E488" i="2"/>
  <c r="D458" i="2"/>
  <c r="E458" i="2"/>
  <c r="G437" i="2"/>
  <c r="F436" i="2"/>
  <c r="G436" i="2"/>
  <c r="E431" i="2"/>
  <c r="F426" i="2"/>
  <c r="F415" i="2"/>
  <c r="D415" i="2"/>
  <c r="E415" i="2"/>
  <c r="G415" i="2"/>
  <c r="D409" i="2"/>
  <c r="E409" i="2"/>
  <c r="F401" i="2"/>
  <c r="G401" i="2"/>
  <c r="D354" i="2"/>
  <c r="E354" i="2"/>
  <c r="F354" i="2"/>
  <c r="G349" i="2"/>
  <c r="D349" i="2"/>
  <c r="E349" i="2"/>
  <c r="D297" i="2"/>
  <c r="E297" i="2"/>
  <c r="F297" i="2"/>
  <c r="G297" i="2"/>
  <c r="F210" i="2"/>
  <c r="G210" i="2"/>
  <c r="D210" i="2"/>
  <c r="E210" i="2"/>
  <c r="G517" i="2"/>
  <c r="E511" i="2"/>
  <c r="G502" i="2"/>
  <c r="E496" i="2"/>
  <c r="G487" i="2"/>
  <c r="F477" i="2"/>
  <c r="F472" i="2"/>
  <c r="F462" i="2"/>
  <c r="G453" i="2"/>
  <c r="E447" i="2"/>
  <c r="G438" i="2"/>
  <c r="E432" i="2"/>
  <c r="G423" i="2"/>
  <c r="F413" i="2"/>
  <c r="F408" i="2"/>
  <c r="G391" i="2"/>
  <c r="G388" i="2"/>
  <c r="E383" i="2"/>
  <c r="E380" i="2"/>
  <c r="F372" i="2"/>
  <c r="G372" i="2"/>
  <c r="G361" i="2"/>
  <c r="F340" i="2"/>
  <c r="G340" i="2"/>
  <c r="F311" i="2"/>
  <c r="D311" i="2"/>
  <c r="E311" i="2"/>
  <c r="G311" i="2"/>
  <c r="G248" i="2"/>
  <c r="D248" i="2"/>
  <c r="E248" i="2"/>
  <c r="E246" i="2"/>
  <c r="D246" i="2"/>
  <c r="F246" i="2"/>
  <c r="D218" i="2"/>
  <c r="E218" i="2"/>
  <c r="F218" i="2"/>
  <c r="G373" i="2"/>
  <c r="D373" i="2"/>
  <c r="F364" i="2"/>
  <c r="G364" i="2"/>
  <c r="G341" i="2"/>
  <c r="D341" i="2"/>
  <c r="D338" i="2"/>
  <c r="E338" i="2"/>
  <c r="F338" i="2"/>
  <c r="F327" i="2"/>
  <c r="G327" i="2"/>
  <c r="G322" i="2"/>
  <c r="D322" i="2"/>
  <c r="E254" i="2"/>
  <c r="D254" i="2"/>
  <c r="F254" i="2"/>
  <c r="G254" i="2"/>
  <c r="E174" i="2"/>
  <c r="D174" i="2"/>
  <c r="F174" i="2"/>
  <c r="G174" i="2"/>
  <c r="D129" i="2"/>
  <c r="E129" i="2"/>
  <c r="F129" i="2"/>
  <c r="G129" i="2"/>
  <c r="D113" i="2"/>
  <c r="E113" i="2"/>
  <c r="F113" i="2"/>
  <c r="G113" i="2"/>
  <c r="D97" i="2"/>
  <c r="E97" i="2"/>
  <c r="F97" i="2"/>
  <c r="G97" i="2"/>
  <c r="D81" i="2"/>
  <c r="E81" i="2"/>
  <c r="F81" i="2"/>
  <c r="G81" i="2"/>
  <c r="D65" i="2"/>
  <c r="E65" i="2"/>
  <c r="F65" i="2"/>
  <c r="G65" i="2"/>
  <c r="D370" i="2"/>
  <c r="E370" i="2"/>
  <c r="G333" i="2"/>
  <c r="D333" i="2"/>
  <c r="D330" i="2"/>
  <c r="E330" i="2"/>
  <c r="F330" i="2"/>
  <c r="E302" i="2"/>
  <c r="D302" i="2"/>
  <c r="F302" i="2"/>
  <c r="G302" i="2"/>
  <c r="G265" i="2"/>
  <c r="D265" i="2"/>
  <c r="E265" i="2"/>
  <c r="F265" i="2"/>
  <c r="F263" i="2"/>
  <c r="D263" i="2"/>
  <c r="E263" i="2"/>
  <c r="G263" i="2"/>
  <c r="E194" i="2"/>
  <c r="D194" i="2"/>
  <c r="F194" i="2"/>
  <c r="G194" i="2"/>
  <c r="D185" i="2"/>
  <c r="E185" i="2"/>
  <c r="F185" i="2"/>
  <c r="G185" i="2"/>
  <c r="E170" i="2"/>
  <c r="D170" i="2"/>
  <c r="F170" i="2"/>
  <c r="G170" i="2"/>
  <c r="G168" i="2"/>
  <c r="D168" i="2"/>
  <c r="E168" i="2"/>
  <c r="D161" i="2"/>
  <c r="E161" i="2"/>
  <c r="F161" i="2"/>
  <c r="G161" i="2"/>
  <c r="D157" i="2"/>
  <c r="E157" i="2"/>
  <c r="F157" i="2"/>
  <c r="G157" i="2"/>
  <c r="E519" i="2"/>
  <c r="E504" i="2"/>
  <c r="F485" i="2"/>
  <c r="F470" i="2"/>
  <c r="E455" i="2"/>
  <c r="E440" i="2"/>
  <c r="F421" i="2"/>
  <c r="F406" i="2"/>
  <c r="F382" i="2"/>
  <c r="G381" i="2"/>
  <c r="D381" i="2"/>
  <c r="F378" i="2"/>
  <c r="E372" i="2"/>
  <c r="D353" i="2"/>
  <c r="E353" i="2"/>
  <c r="E340" i="2"/>
  <c r="G320" i="2"/>
  <c r="D320" i="2"/>
  <c r="E320" i="2"/>
  <c r="G312" i="2"/>
  <c r="F312" i="2"/>
  <c r="D300" i="2"/>
  <c r="E300" i="2"/>
  <c r="D285" i="2"/>
  <c r="G285" i="2"/>
  <c r="E285" i="2"/>
  <c r="F285" i="2"/>
  <c r="E328" i="2"/>
  <c r="G319" i="2"/>
  <c r="F309" i="2"/>
  <c r="F304" i="2"/>
  <c r="F295" i="2"/>
  <c r="D295" i="2"/>
  <c r="G293" i="2"/>
  <c r="E289" i="2"/>
  <c r="G288" i="2"/>
  <c r="D288" i="2"/>
  <c r="D261" i="2"/>
  <c r="E261" i="2"/>
  <c r="D258" i="2"/>
  <c r="E258" i="2"/>
  <c r="F258" i="2"/>
  <c r="D221" i="2"/>
  <c r="G221" i="2"/>
  <c r="D193" i="2"/>
  <c r="E193" i="2"/>
  <c r="F193" i="2"/>
  <c r="G193" i="2"/>
  <c r="E130" i="2"/>
  <c r="F130" i="2"/>
  <c r="G130" i="2"/>
  <c r="D130" i="2"/>
  <c r="E114" i="2"/>
  <c r="F114" i="2"/>
  <c r="G114" i="2"/>
  <c r="D114" i="2"/>
  <c r="E98" i="2"/>
  <c r="F98" i="2"/>
  <c r="G98" i="2"/>
  <c r="D98" i="2"/>
  <c r="E82" i="2"/>
  <c r="F82" i="2"/>
  <c r="G82" i="2"/>
  <c r="D82" i="2"/>
  <c r="E66" i="2"/>
  <c r="F66" i="2"/>
  <c r="G66" i="2"/>
  <c r="D66" i="2"/>
  <c r="D45" i="2"/>
  <c r="E45" i="2"/>
  <c r="G45" i="2"/>
  <c r="F45" i="2"/>
  <c r="G296" i="2"/>
  <c r="F296" i="2"/>
  <c r="E270" i="2"/>
  <c r="G270" i="2"/>
  <c r="D244" i="2"/>
  <c r="E244" i="2"/>
  <c r="F244" i="2"/>
  <c r="G236" i="2"/>
  <c r="D236" i="2"/>
  <c r="G216" i="2"/>
  <c r="D216" i="2"/>
  <c r="E198" i="2"/>
  <c r="D198" i="2"/>
  <c r="D301" i="2"/>
  <c r="F301" i="2"/>
  <c r="G280" i="2"/>
  <c r="D280" i="2"/>
  <c r="D273" i="2"/>
  <c r="F273" i="2"/>
  <c r="F239" i="2"/>
  <c r="D239" i="2"/>
  <c r="E239" i="2"/>
  <c r="G239" i="2"/>
  <c r="E214" i="2"/>
  <c r="D214" i="2"/>
  <c r="F214" i="2"/>
  <c r="E206" i="2"/>
  <c r="G206" i="2"/>
  <c r="D204" i="2"/>
  <c r="E204" i="2"/>
  <c r="D189" i="2"/>
  <c r="E189" i="2"/>
  <c r="F189" i="2"/>
  <c r="E186" i="2"/>
  <c r="G186" i="2"/>
  <c r="E138" i="2"/>
  <c r="F138" i="2"/>
  <c r="G138" i="2"/>
  <c r="D138" i="2"/>
  <c r="E122" i="2"/>
  <c r="F122" i="2"/>
  <c r="G122" i="2"/>
  <c r="D122" i="2"/>
  <c r="E106" i="2"/>
  <c r="F106" i="2"/>
  <c r="G106" i="2"/>
  <c r="D106" i="2"/>
  <c r="E90" i="2"/>
  <c r="F90" i="2"/>
  <c r="G90" i="2"/>
  <c r="D90" i="2"/>
  <c r="E74" i="2"/>
  <c r="F74" i="2"/>
  <c r="G74" i="2"/>
  <c r="D74" i="2"/>
  <c r="E58" i="2"/>
  <c r="F58" i="2"/>
  <c r="G58" i="2"/>
  <c r="D58" i="2"/>
  <c r="G51" i="2"/>
  <c r="D51" i="2"/>
  <c r="E51" i="2"/>
  <c r="F51" i="2"/>
  <c r="D277" i="2"/>
  <c r="G277" i="2"/>
  <c r="F260" i="2"/>
  <c r="G260" i="2"/>
  <c r="D233" i="2"/>
  <c r="E233" i="2"/>
  <c r="D209" i="2"/>
  <c r="E209" i="2"/>
  <c r="F209" i="2"/>
  <c r="D197" i="2"/>
  <c r="E197" i="2"/>
  <c r="F197" i="2"/>
  <c r="G197" i="2"/>
  <c r="D128" i="2"/>
  <c r="E128" i="2"/>
  <c r="G128" i="2"/>
  <c r="F128" i="2"/>
  <c r="D112" i="2"/>
  <c r="E112" i="2"/>
  <c r="G112" i="2"/>
  <c r="F112" i="2"/>
  <c r="D96" i="2"/>
  <c r="E96" i="2"/>
  <c r="G96" i="2"/>
  <c r="F96" i="2"/>
  <c r="D80" i="2"/>
  <c r="E80" i="2"/>
  <c r="G80" i="2"/>
  <c r="F80" i="2"/>
  <c r="D64" i="2"/>
  <c r="E64" i="2"/>
  <c r="G64" i="2"/>
  <c r="F64" i="2"/>
  <c r="E271" i="2"/>
  <c r="G262" i="2"/>
  <c r="E256" i="2"/>
  <c r="G247" i="2"/>
  <c r="F237" i="2"/>
  <c r="F232" i="2"/>
  <c r="F222" i="2"/>
  <c r="G213" i="2"/>
  <c r="E207" i="2"/>
  <c r="F202" i="2"/>
  <c r="F188" i="2"/>
  <c r="F184" i="2"/>
  <c r="E180" i="2"/>
  <c r="E176" i="2"/>
  <c r="G173" i="2"/>
  <c r="G169" i="2"/>
  <c r="F165" i="2"/>
  <c r="F149" i="2"/>
  <c r="E47" i="2"/>
  <c r="F47" i="2"/>
  <c r="G47" i="2"/>
  <c r="F42" i="2"/>
  <c r="E42" i="2"/>
  <c r="G42" i="2"/>
  <c r="E162" i="2"/>
  <c r="F162" i="2"/>
  <c r="D153" i="2"/>
  <c r="E153" i="2"/>
  <c r="E146" i="2"/>
  <c r="F146" i="2"/>
  <c r="G50" i="2"/>
  <c r="D49" i="2"/>
  <c r="F40" i="2"/>
  <c r="F35" i="2"/>
  <c r="D34" i="2"/>
  <c r="V14" i="1"/>
  <c r="S13" i="1"/>
  <c r="AN1366" i="2" l="1"/>
  <c r="AN2369" i="2"/>
  <c r="AN687" i="2"/>
  <c r="AM2291" i="2"/>
  <c r="AN2010" i="2"/>
  <c r="AN1768" i="2"/>
  <c r="AN243" i="2"/>
  <c r="AN290" i="2"/>
  <c r="AN503" i="2"/>
  <c r="AN613" i="2"/>
  <c r="AN1137" i="2"/>
  <c r="AM1045" i="2"/>
  <c r="AN1546" i="2"/>
  <c r="AM1296" i="2"/>
  <c r="AM1554" i="2"/>
  <c r="AN1311" i="2"/>
  <c r="AN2212" i="2"/>
  <c r="AN797" i="2"/>
  <c r="AM1969" i="2"/>
  <c r="AN2154" i="2"/>
  <c r="AM2320" i="2"/>
  <c r="AM2414" i="2"/>
  <c r="AM2366" i="2"/>
  <c r="AN2178" i="2"/>
  <c r="AM151" i="2"/>
  <c r="AN2387" i="2"/>
  <c r="AN1495" i="2"/>
  <c r="AM2745" i="2"/>
  <c r="AN1960" i="2"/>
  <c r="AN419" i="2"/>
  <c r="AN1004" i="2"/>
  <c r="AM335" i="2"/>
  <c r="AN234" i="2"/>
  <c r="AM402" i="2"/>
  <c r="AM1036" i="2"/>
  <c r="AN2775" i="2"/>
  <c r="AN1762" i="2"/>
  <c r="AN1225" i="2"/>
  <c r="AM2398" i="2"/>
  <c r="AM2668" i="2"/>
  <c r="AN2690" i="2"/>
  <c r="AM249" i="2"/>
  <c r="AN2132" i="2"/>
  <c r="AN2592" i="2"/>
  <c r="AN2692" i="2"/>
  <c r="AM1639" i="2"/>
  <c r="AM2009" i="2"/>
  <c r="AN458" i="2"/>
  <c r="AM1523" i="2"/>
  <c r="AM2103" i="2"/>
  <c r="AM2123" i="2"/>
  <c r="AN1689" i="2"/>
  <c r="AN491" i="2"/>
  <c r="AN258" i="2"/>
  <c r="AN975" i="2"/>
  <c r="AM1230" i="2"/>
  <c r="AN1427" i="2"/>
  <c r="AM1325" i="2"/>
  <c r="AM1615" i="2"/>
  <c r="AN1997" i="2"/>
  <c r="AN729" i="2"/>
  <c r="AM384" i="2"/>
  <c r="AM1161" i="2"/>
  <c r="AN1165" i="2"/>
  <c r="AN2576" i="2"/>
  <c r="AM1204" i="2"/>
  <c r="AM2232" i="2"/>
  <c r="AM2635" i="2"/>
  <c r="AM687" i="2"/>
  <c r="AN2235" i="2"/>
  <c r="AN2829" i="2"/>
  <c r="AM184" i="2"/>
  <c r="AN2706" i="2"/>
  <c r="AM1696" i="2"/>
  <c r="AN2680" i="2"/>
  <c r="AN433" i="2"/>
  <c r="AN1727" i="2"/>
  <c r="AN2239" i="2"/>
  <c r="AN1049" i="2"/>
  <c r="AM99" i="2"/>
  <c r="AM2637" i="2"/>
  <c r="AM233" i="2"/>
  <c r="AM134" i="2"/>
  <c r="AN2682" i="2"/>
  <c r="AN2469" i="2"/>
  <c r="AN1000" i="2"/>
  <c r="AN2088" i="2"/>
  <c r="AN2572" i="2"/>
  <c r="AN1647" i="2"/>
  <c r="AN2218" i="2"/>
  <c r="AN2544" i="2"/>
  <c r="AN238" i="2"/>
  <c r="AN1715" i="2"/>
  <c r="AN2100" i="2"/>
  <c r="AN2009" i="2"/>
  <c r="AN1688" i="2"/>
  <c r="AN2175" i="2"/>
  <c r="AM2053" i="2"/>
  <c r="AN295" i="2"/>
  <c r="AM1026" i="2"/>
  <c r="AM1450" i="2"/>
  <c r="AM1276" i="2"/>
  <c r="AN37" i="2"/>
  <c r="AM2797" i="2"/>
  <c r="AM1802" i="2"/>
  <c r="AN1110" i="2"/>
  <c r="AN1281" i="2"/>
  <c r="AN347" i="2"/>
  <c r="AN304" i="2"/>
  <c r="AN44" i="2"/>
  <c r="AM485" i="2"/>
  <c r="AM513" i="2"/>
  <c r="AN540" i="2"/>
  <c r="AN604" i="2"/>
  <c r="AM753" i="2"/>
  <c r="AN440" i="2"/>
  <c r="AN664" i="2"/>
  <c r="AM709" i="2"/>
  <c r="AN943" i="2"/>
  <c r="AM1070" i="2"/>
  <c r="AM870" i="2"/>
  <c r="AN1464" i="2"/>
  <c r="AM1960" i="2"/>
  <c r="AM2023" i="2"/>
  <c r="AN1865" i="2"/>
  <c r="AM1987" i="2"/>
  <c r="AN519" i="2"/>
  <c r="AM1000" i="2"/>
  <c r="AN1502" i="2"/>
  <c r="AN1294" i="2"/>
  <c r="AM2440" i="2"/>
  <c r="AN1916" i="2"/>
  <c r="AM2758" i="2"/>
  <c r="AM1905" i="2"/>
  <c r="AM2497" i="2"/>
  <c r="AN1926" i="2"/>
  <c r="AM2506" i="2"/>
  <c r="AN2827" i="2"/>
  <c r="AN115" i="2"/>
  <c r="AN212" i="2"/>
  <c r="AM1735" i="2"/>
  <c r="AN1750" i="2"/>
  <c r="AM1826" i="2"/>
  <c r="AN459" i="2"/>
  <c r="AM1218" i="2"/>
  <c r="AM321" i="2"/>
  <c r="AN782" i="2"/>
  <c r="AM1190" i="2"/>
  <c r="AM1486" i="2"/>
  <c r="AM2531" i="2"/>
  <c r="AM2039" i="2"/>
  <c r="AN299" i="2"/>
  <c r="AN2657" i="2"/>
  <c r="AM2408" i="2"/>
  <c r="AM1364" i="2"/>
  <c r="AN1598" i="2"/>
  <c r="AN1919" i="2"/>
  <c r="AN2357" i="2"/>
  <c r="AM1337" i="2"/>
  <c r="AN1590" i="2"/>
  <c r="AN534" i="2"/>
  <c r="AM1811" i="2"/>
  <c r="AN1274" i="2"/>
  <c r="AM1274" i="2"/>
  <c r="AN998" i="2"/>
  <c r="AM2361" i="2"/>
  <c r="AN2361" i="2"/>
  <c r="AN470" i="2"/>
  <c r="AN1746" i="2"/>
  <c r="AN110" i="2"/>
  <c r="AN111" i="2"/>
  <c r="AN548" i="2"/>
  <c r="AN831" i="2"/>
  <c r="AM368" i="2"/>
  <c r="AM1146" i="2"/>
  <c r="AM744" i="2"/>
  <c r="AM1455" i="2"/>
  <c r="AN1015" i="2"/>
  <c r="AM1415" i="2"/>
  <c r="AM1888" i="2"/>
  <c r="AN1793" i="2"/>
  <c r="AM2203" i="2"/>
  <c r="AN1933" i="2"/>
  <c r="AN2621" i="2"/>
  <c r="AM2725" i="2"/>
  <c r="AN1538" i="2"/>
  <c r="AN1539" i="2"/>
  <c r="AN1423" i="2"/>
  <c r="AN1838" i="2"/>
  <c r="AM2672" i="2"/>
  <c r="AN2800" i="2"/>
  <c r="AM2690" i="2"/>
  <c r="AN2777" i="2"/>
  <c r="AM1755" i="2"/>
  <c r="AM1754" i="2"/>
  <c r="AM2522" i="2"/>
  <c r="AN2625" i="2"/>
  <c r="AM2702" i="2"/>
  <c r="AN268" i="2"/>
  <c r="AN2785" i="2"/>
  <c r="AM222" i="2"/>
  <c r="AM83" i="2"/>
  <c r="AN511" i="2"/>
  <c r="AM678" i="2"/>
  <c r="AN370" i="2"/>
  <c r="AM548" i="2"/>
  <c r="AN1101" i="2"/>
  <c r="AN1310" i="2"/>
  <c r="AM1447" i="2"/>
  <c r="AN1608" i="2"/>
  <c r="AM1608" i="2"/>
  <c r="AM451" i="2"/>
  <c r="AM579" i="2"/>
  <c r="AN632" i="2"/>
  <c r="AN918" i="2"/>
  <c r="AM1350" i="2"/>
  <c r="AN527" i="2"/>
  <c r="AN2136" i="2"/>
  <c r="AM275" i="2"/>
  <c r="AM980" i="2"/>
  <c r="AN1226" i="2"/>
  <c r="AM1582" i="2"/>
  <c r="AM2394" i="2"/>
  <c r="AN2263" i="2"/>
  <c r="AN692" i="2"/>
  <c r="AM694" i="2"/>
  <c r="AM647" i="2"/>
  <c r="AN1117" i="2"/>
  <c r="AN2184" i="2"/>
  <c r="AM2183" i="2"/>
  <c r="AM1518" i="2"/>
  <c r="AM2335" i="2"/>
  <c r="AN2746" i="2"/>
  <c r="AM2748" i="2"/>
  <c r="AM1880" i="2"/>
  <c r="AN2454" i="2"/>
  <c r="AN2441" i="2"/>
  <c r="AN1698" i="2"/>
  <c r="AM634" i="2"/>
  <c r="AM2785" i="2"/>
  <c r="AN1811" i="2"/>
  <c r="AM85" i="2"/>
  <c r="AM118" i="2"/>
  <c r="AM212" i="2"/>
  <c r="AN380" i="2"/>
  <c r="AN379" i="2"/>
  <c r="AN264" i="2"/>
  <c r="AM393" i="2"/>
  <c r="AM342" i="2"/>
  <c r="AN158" i="2"/>
  <c r="AN516" i="2"/>
  <c r="AN331" i="2"/>
  <c r="AM2083" i="2"/>
  <c r="AM1240" i="2"/>
  <c r="AN2492" i="2"/>
  <c r="AN2659" i="2"/>
  <c r="AM1602" i="2"/>
  <c r="AM1053" i="2"/>
  <c r="AN1247" i="2"/>
  <c r="AN1910" i="2"/>
  <c r="AM878" i="2"/>
  <c r="AN1253" i="2"/>
  <c r="AM2716" i="2"/>
  <c r="AN1582" i="2"/>
  <c r="AN2596" i="2"/>
  <c r="AN402" i="2"/>
  <c r="AN798" i="2"/>
  <c r="AM1418" i="2"/>
  <c r="AN1161" i="2"/>
  <c r="AN2072" i="2"/>
  <c r="AN2222" i="2"/>
  <c r="AM892" i="2"/>
  <c r="AM897" i="2"/>
  <c r="AN228" i="2"/>
  <c r="AM1578" i="2"/>
  <c r="AM888" i="2"/>
  <c r="AM711" i="2"/>
  <c r="AM78" i="2"/>
  <c r="AN79" i="2"/>
  <c r="AM142" i="2"/>
  <c r="AN629" i="2"/>
  <c r="AM1082" i="2"/>
  <c r="AN966" i="2"/>
  <c r="AN983" i="2"/>
  <c r="AM1743" i="2"/>
  <c r="AN2307" i="2"/>
  <c r="AM2167" i="2"/>
  <c r="AN1947" i="2"/>
  <c r="AN2107" i="2"/>
  <c r="AN2059" i="2"/>
  <c r="AN2058" i="2"/>
  <c r="AN183" i="2"/>
  <c r="AM1256" i="2"/>
  <c r="AM884" i="2"/>
  <c r="AN580" i="2"/>
  <c r="AM2175" i="2"/>
  <c r="AN279" i="2"/>
  <c r="AN434" i="2"/>
  <c r="AN507" i="2"/>
  <c r="AN71" i="2"/>
  <c r="AN103" i="2"/>
  <c r="AM102" i="2"/>
  <c r="AN153" i="2"/>
  <c r="AM204" i="2"/>
  <c r="AM404" i="2"/>
  <c r="AN1164" i="2"/>
  <c r="AN587" i="2"/>
  <c r="AN686" i="2"/>
  <c r="AM1514" i="2"/>
  <c r="AN1704" i="2"/>
  <c r="AN1571" i="2"/>
  <c r="AM1464" i="2"/>
  <c r="AM1340" i="2"/>
  <c r="AN717" i="2"/>
  <c r="AN1826" i="2"/>
  <c r="AN531" i="2"/>
  <c r="AN1615" i="2"/>
  <c r="AM1512" i="2"/>
  <c r="AN1261" i="2"/>
  <c r="AM467" i="2"/>
  <c r="AM2827" i="2"/>
  <c r="AM1109" i="2"/>
  <c r="AN2186" i="2"/>
  <c r="AN2524" i="2"/>
  <c r="AM2412" i="2"/>
  <c r="AN1694" i="2"/>
  <c r="AM830" i="2"/>
  <c r="AM2088" i="2"/>
  <c r="AN2092" i="2"/>
  <c r="AM2824" i="2"/>
  <c r="AN2824" i="2"/>
  <c r="AN2617" i="2"/>
  <c r="AM2617" i="2"/>
  <c r="AN457" i="2"/>
  <c r="AN603" i="2"/>
  <c r="AM2548" i="2"/>
  <c r="AN760" i="2"/>
  <c r="AM2413" i="2"/>
  <c r="AM501" i="2"/>
  <c r="AM612" i="2"/>
  <c r="AN556" i="2"/>
  <c r="AN1085" i="2"/>
  <c r="AN1304" i="2"/>
  <c r="AM1475" i="2"/>
  <c r="AM1504" i="2"/>
  <c r="AM2547" i="2"/>
  <c r="AM2430" i="2"/>
  <c r="AM2428" i="2"/>
  <c r="AN321" i="2"/>
  <c r="AM1770" i="2"/>
  <c r="AN2758" i="2"/>
  <c r="AN2482" i="2"/>
  <c r="AN892" i="2"/>
  <c r="AM62" i="2"/>
  <c r="AM95" i="2"/>
  <c r="AM188" i="2"/>
  <c r="AN187" i="2"/>
  <c r="AM886" i="2"/>
  <c r="AM1268" i="2"/>
  <c r="AM2013" i="2"/>
  <c r="AM2015" i="2"/>
  <c r="AN2019" i="2"/>
  <c r="AM2803" i="2"/>
  <c r="AM2592" i="2"/>
  <c r="AN442" i="2"/>
  <c r="AM1375" i="2"/>
  <c r="AN1527" i="2"/>
  <c r="AN48" i="2"/>
  <c r="AN788" i="2"/>
  <c r="AN1028" i="2"/>
  <c r="AN1162" i="2"/>
  <c r="AN1337" i="2"/>
  <c r="AN2530" i="2"/>
  <c r="AM2171" i="2"/>
  <c r="AM483" i="2"/>
  <c r="AM1410" i="2"/>
  <c r="AN1411" i="2"/>
  <c r="AM2556" i="2"/>
  <c r="AN2556" i="2"/>
  <c r="AN1905" i="2"/>
  <c r="AM1908" i="2"/>
  <c r="AN2412" i="2"/>
  <c r="AN2419" i="2"/>
  <c r="AN868" i="2"/>
  <c r="AN244" i="2"/>
  <c r="AM895" i="2"/>
  <c r="AM894" i="2"/>
  <c r="AM198" i="2"/>
  <c r="AN1547" i="2"/>
  <c r="AM756" i="2"/>
  <c r="AN1021" i="2"/>
  <c r="AM1150" i="2"/>
  <c r="AM1592" i="2"/>
  <c r="AM2049" i="2"/>
  <c r="AN742" i="2"/>
  <c r="AN745" i="2"/>
  <c r="AN2203" i="2"/>
  <c r="AN274" i="2"/>
  <c r="AN271" i="2"/>
  <c r="AN1735" i="2"/>
  <c r="AN2343" i="2"/>
  <c r="AM1294" i="2"/>
  <c r="AN1577" i="2"/>
  <c r="AN1108" i="2"/>
  <c r="AN1215" i="2"/>
  <c r="AN1760" i="2"/>
  <c r="AN2195" i="2"/>
  <c r="AN2243" i="2"/>
  <c r="AN2740" i="2"/>
  <c r="AN2612" i="2"/>
  <c r="AM2687" i="2"/>
  <c r="AN1044" i="2"/>
  <c r="AM2208" i="2"/>
  <c r="AN1558" i="2"/>
  <c r="AN202" i="2"/>
  <c r="AN1206" i="2"/>
  <c r="AM868" i="2"/>
  <c r="AM2657" i="2"/>
  <c r="AN2497" i="2"/>
  <c r="AN2701" i="2"/>
  <c r="AN2185" i="2"/>
  <c r="AM557" i="2"/>
  <c r="AM587" i="2"/>
  <c r="AN622" i="2"/>
  <c r="AM719" i="2"/>
  <c r="AM808" i="2"/>
  <c r="AM945" i="2"/>
  <c r="AN1026" i="2"/>
  <c r="AM963" i="2"/>
  <c r="AN1029" i="2"/>
  <c r="AM1093" i="2"/>
  <c r="AN1125" i="2"/>
  <c r="AN455" i="2"/>
  <c r="AN1323" i="2"/>
  <c r="AM1386" i="2"/>
  <c r="AN1523" i="2"/>
  <c r="AN1592" i="2"/>
  <c r="AN1635" i="2"/>
  <c r="AN2282" i="2"/>
  <c r="AM798" i="2"/>
  <c r="AM146" i="2"/>
  <c r="AM301" i="2"/>
  <c r="AN1442" i="2"/>
  <c r="AN2568" i="2"/>
  <c r="AM2643" i="2"/>
  <c r="AN2711" i="2"/>
  <c r="AM2315" i="2"/>
  <c r="AM2443" i="2"/>
  <c r="AM2115" i="2"/>
  <c r="AN2652" i="2"/>
  <c r="AN1543" i="2"/>
  <c r="AN2632" i="2"/>
  <c r="AM2343" i="2"/>
  <c r="AN2123" i="2"/>
  <c r="AM2471" i="2"/>
  <c r="AN2167" i="2"/>
  <c r="AM1689" i="2"/>
  <c r="AM459" i="2"/>
  <c r="AN565" i="2"/>
  <c r="AM748" i="2"/>
  <c r="AM540" i="2"/>
  <c r="AN338" i="2"/>
  <c r="AN1802" i="2"/>
  <c r="AM2750" i="2"/>
  <c r="AN1213" i="2"/>
  <c r="AM1994" i="2"/>
  <c r="AM1285" i="2"/>
  <c r="AM304" i="2"/>
  <c r="AM2025" i="2"/>
  <c r="AN1918" i="2"/>
  <c r="AN303" i="2"/>
  <c r="AM2631" i="2"/>
  <c r="AM1165" i="2"/>
  <c r="AM2652" i="2"/>
  <c r="AM2016" i="2"/>
  <c r="AN637" i="2"/>
  <c r="AN499" i="2"/>
  <c r="AN700" i="2"/>
  <c r="AM1358" i="2"/>
  <c r="AN1315" i="2"/>
  <c r="AN1675" i="2"/>
  <c r="AN2038" i="2"/>
  <c r="AM1699" i="2"/>
  <c r="AM2334" i="2"/>
  <c r="AN1465" i="2"/>
  <c r="AM2700" i="2"/>
  <c r="AN1552" i="2"/>
  <c r="AM2192" i="2"/>
  <c r="AN2433" i="2"/>
  <c r="AN2708" i="2"/>
  <c r="AM2767" i="2"/>
  <c r="AN406" i="2"/>
  <c r="AN252" i="2"/>
  <c r="AM912" i="2"/>
  <c r="AM413" i="2"/>
  <c r="AN352" i="2"/>
  <c r="AN725" i="2"/>
  <c r="AM2474" i="2"/>
  <c r="AM2312" i="2"/>
  <c r="AN1785" i="2"/>
  <c r="AN1940" i="2"/>
  <c r="AM2111" i="2"/>
  <c r="AM2151" i="2"/>
  <c r="AN2425" i="2"/>
  <c r="AN1815" i="2"/>
  <c r="AN2467" i="2"/>
  <c r="AM1624" i="2"/>
  <c r="AM1995" i="2"/>
  <c r="AM1691" i="2"/>
  <c r="AM2751" i="2"/>
  <c r="AM1825" i="2"/>
  <c r="AN2283" i="2"/>
  <c r="AN1285" i="2"/>
  <c r="AM865" i="2"/>
  <c r="AM385" i="2"/>
  <c r="AM655" i="2"/>
  <c r="AN924" i="2"/>
  <c r="AM1335" i="2"/>
  <c r="AN1618" i="2"/>
  <c r="AN1643" i="2"/>
  <c r="AN2077" i="2"/>
  <c r="AM1006" i="2"/>
  <c r="AN1560" i="2"/>
  <c r="AM2516" i="2"/>
  <c r="AM2018" i="2"/>
  <c r="AM1897" i="2"/>
  <c r="AN2011" i="2"/>
  <c r="AM2179" i="2"/>
  <c r="AN2396" i="2"/>
  <c r="AM1057" i="2"/>
  <c r="AM1766" i="2"/>
  <c r="AM2296" i="2"/>
  <c r="AN2109" i="2"/>
  <c r="AM2255" i="2"/>
  <c r="AM1719" i="2"/>
  <c r="AM1854" i="2"/>
  <c r="AM708" i="2"/>
  <c r="AN2458" i="2"/>
  <c r="AM1431" i="2"/>
  <c r="AM1758" i="2"/>
  <c r="AN2773" i="2"/>
  <c r="AM1800" i="2"/>
  <c r="AM455" i="2"/>
  <c r="AN2177" i="2"/>
  <c r="AN1593" i="2"/>
  <c r="AN2750" i="2"/>
  <c r="AM2314" i="2"/>
  <c r="AN146" i="2"/>
  <c r="AN2168" i="2"/>
  <c r="AN2335" i="2"/>
  <c r="AM2632" i="2"/>
  <c r="AM965" i="2"/>
  <c r="AM44" i="2"/>
  <c r="AN1150" i="2"/>
  <c r="AN483" i="2"/>
  <c r="AN743" i="2"/>
  <c r="AN1146" i="2"/>
  <c r="AM1416" i="2"/>
  <c r="AM1138" i="2"/>
  <c r="AN513" i="2"/>
  <c r="AO513" i="2" s="1"/>
  <c r="AN485" i="2"/>
  <c r="AN625" i="2"/>
  <c r="AM1069" i="2"/>
  <c r="AN2554" i="2"/>
  <c r="AN184" i="2"/>
  <c r="AN1455" i="2"/>
  <c r="AN1880" i="2"/>
  <c r="AN753" i="2"/>
  <c r="AM1793" i="2"/>
  <c r="AN368" i="2"/>
  <c r="AN557" i="2"/>
  <c r="AN709" i="2"/>
  <c r="AN1070" i="2"/>
  <c r="AN1417" i="2"/>
  <c r="AN1994" i="2"/>
  <c r="AM2551" i="2"/>
  <c r="AN78" i="2"/>
  <c r="AN2552" i="2"/>
  <c r="AN256" i="2"/>
  <c r="AN830" i="2"/>
  <c r="AM74" i="2"/>
  <c r="AN74" i="2"/>
  <c r="AM106" i="2"/>
  <c r="AN106" i="2"/>
  <c r="AM138" i="2"/>
  <c r="AN138" i="2"/>
  <c r="AM168" i="2"/>
  <c r="AN168" i="2"/>
  <c r="AN166" i="2"/>
  <c r="AN167" i="2"/>
  <c r="AM65" i="2"/>
  <c r="AN65" i="2"/>
  <c r="AM97" i="2"/>
  <c r="AN97" i="2"/>
  <c r="AM129" i="2"/>
  <c r="AN129" i="2"/>
  <c r="AM254" i="2"/>
  <c r="AN254" i="2"/>
  <c r="AN373" i="2"/>
  <c r="AM373" i="2"/>
  <c r="AN361" i="2"/>
  <c r="AM361" i="2"/>
  <c r="AM210" i="2"/>
  <c r="AN210" i="2"/>
  <c r="AM209" i="2"/>
  <c r="AN208" i="2"/>
  <c r="AN349" i="2"/>
  <c r="AM349" i="2"/>
  <c r="AM415" i="2"/>
  <c r="AN415" i="2"/>
  <c r="AM437" i="2"/>
  <c r="AN437" i="2"/>
  <c r="AM374" i="2"/>
  <c r="AN374" i="2"/>
  <c r="AM450" i="2"/>
  <c r="AN450" i="2"/>
  <c r="AN495" i="2"/>
  <c r="AM495" i="2"/>
  <c r="AN430" i="2"/>
  <c r="AM430" i="2"/>
  <c r="AM429" i="2"/>
  <c r="AN431" i="2"/>
  <c r="AM431" i="2"/>
  <c r="AN476" i="2"/>
  <c r="AM476" i="2"/>
  <c r="AM475" i="2"/>
  <c r="AN475" i="2"/>
  <c r="AN543" i="2"/>
  <c r="AM543" i="2"/>
  <c r="AM542" i="2"/>
  <c r="AN542" i="2"/>
  <c r="AN575" i="2"/>
  <c r="AM575" i="2"/>
  <c r="AN607" i="2"/>
  <c r="AM607" i="2"/>
  <c r="AM603" i="2"/>
  <c r="AN605" i="2"/>
  <c r="AM606" i="2"/>
  <c r="AN606" i="2"/>
  <c r="AM653" i="2"/>
  <c r="AN653" i="2"/>
  <c r="AM763" i="2"/>
  <c r="AN763" i="2"/>
  <c r="AM795" i="2"/>
  <c r="AN795" i="2"/>
  <c r="AN827" i="2"/>
  <c r="AM827" i="2"/>
  <c r="AM859" i="2"/>
  <c r="AN859" i="2"/>
  <c r="AM891" i="2"/>
  <c r="AN891" i="2"/>
  <c r="AM915" i="2"/>
  <c r="AN915" i="2"/>
  <c r="AM609" i="2"/>
  <c r="AN609" i="2"/>
  <c r="AM738" i="2"/>
  <c r="AN738" i="2"/>
  <c r="AN737" i="2"/>
  <c r="AM778" i="2"/>
  <c r="AN778" i="2"/>
  <c r="AN956" i="2"/>
  <c r="AM956" i="2"/>
  <c r="AM1005" i="2"/>
  <c r="AN1005" i="2"/>
  <c r="AM1004" i="2"/>
  <c r="AM1059" i="2"/>
  <c r="AN1059" i="2"/>
  <c r="AM1123" i="2"/>
  <c r="AN1123" i="2"/>
  <c r="AN1122" i="2"/>
  <c r="AM1122" i="2"/>
  <c r="AM639" i="2"/>
  <c r="AN639" i="2"/>
  <c r="AM1047" i="2"/>
  <c r="AN1047" i="2"/>
  <c r="AM1079" i="2"/>
  <c r="AN1079" i="2"/>
  <c r="AM1111" i="2"/>
  <c r="AN1111" i="2"/>
  <c r="AM1108" i="2"/>
  <c r="AM1110" i="2"/>
  <c r="AN1109" i="2"/>
  <c r="AO1109" i="2" s="1"/>
  <c r="AM1143" i="2"/>
  <c r="AN1143" i="2"/>
  <c r="AM1140" i="2"/>
  <c r="AM1141" i="2"/>
  <c r="AM1142" i="2"/>
  <c r="AN1142" i="2"/>
  <c r="AM1175" i="2"/>
  <c r="AN1175" i="2"/>
  <c r="AM1174" i="2"/>
  <c r="AM1173" i="2"/>
  <c r="AN1172" i="2"/>
  <c r="AN1173" i="2"/>
  <c r="AM1172" i="2"/>
  <c r="AM424" i="2"/>
  <c r="AN424" i="2"/>
  <c r="AM671" i="2"/>
  <c r="AN671" i="2"/>
  <c r="AM670" i="2"/>
  <c r="AN670" i="2"/>
  <c r="AM441" i="2"/>
  <c r="AN441" i="2"/>
  <c r="AM812" i="2"/>
  <c r="AN812" i="2"/>
  <c r="AN848" i="2"/>
  <c r="AM848" i="2"/>
  <c r="AN1032" i="2"/>
  <c r="AM1032" i="2"/>
  <c r="AN1096" i="2"/>
  <c r="AM1096" i="2"/>
  <c r="AM1160" i="2"/>
  <c r="AN1160" i="2"/>
  <c r="AN1216" i="2"/>
  <c r="AM1216" i="2"/>
  <c r="AM771" i="2"/>
  <c r="AN771" i="2"/>
  <c r="AN930" i="2"/>
  <c r="AM930" i="2"/>
  <c r="AN1362" i="2"/>
  <c r="AM1362" i="2"/>
  <c r="AM1361" i="2"/>
  <c r="AN1361" i="2"/>
  <c r="AM1660" i="2"/>
  <c r="AN1660" i="2"/>
  <c r="AM1659" i="2"/>
  <c r="AN1284" i="2"/>
  <c r="AM1284" i="2"/>
  <c r="AM1329" i="2"/>
  <c r="AN1329" i="2"/>
  <c r="AM1421" i="2"/>
  <c r="AN1421" i="2"/>
  <c r="AM1693" i="2"/>
  <c r="AN1693" i="2"/>
  <c r="AM1781" i="2"/>
  <c r="AN1781" i="2"/>
  <c r="AN1404" i="2"/>
  <c r="AM1404" i="2"/>
  <c r="AM1403" i="2"/>
  <c r="AM1557" i="2"/>
  <c r="AN1557" i="2"/>
  <c r="AM1717" i="2"/>
  <c r="AN1717" i="2"/>
  <c r="AM1203" i="2"/>
  <c r="AN1203" i="2"/>
  <c r="AN1344" i="2"/>
  <c r="AM1344" i="2"/>
  <c r="AN1428" i="2"/>
  <c r="AM1428" i="2"/>
  <c r="AN1426" i="2"/>
  <c r="AM1581" i="2"/>
  <c r="AN1581" i="2"/>
  <c r="AM1661" i="2"/>
  <c r="AN1661" i="2"/>
  <c r="AN1818" i="2"/>
  <c r="AM1818" i="2"/>
  <c r="AN1522" i="2"/>
  <c r="AM1522" i="2"/>
  <c r="AM1666" i="2"/>
  <c r="AN1666" i="2"/>
  <c r="AN1665" i="2"/>
  <c r="AN2221" i="2"/>
  <c r="AM2221" i="2"/>
  <c r="AN960" i="2"/>
  <c r="AM960" i="2"/>
  <c r="AM1628" i="2"/>
  <c r="AN1628" i="2"/>
  <c r="AM1627" i="2"/>
  <c r="AN1761" i="2"/>
  <c r="AM1761" i="2"/>
  <c r="AM1778" i="2"/>
  <c r="AN1778" i="2"/>
  <c r="AM43" i="2"/>
  <c r="AN43" i="2"/>
  <c r="AM292" i="2"/>
  <c r="AN292" i="2"/>
  <c r="AN289" i="2"/>
  <c r="AN291" i="2"/>
  <c r="AN552" i="2"/>
  <c r="AM552" i="2"/>
  <c r="AM641" i="2"/>
  <c r="AN641" i="2"/>
  <c r="AM1530" i="2"/>
  <c r="AN1530" i="2"/>
  <c r="AM1529" i="2"/>
  <c r="AN1642" i="2"/>
  <c r="AM1642" i="2"/>
  <c r="AN1713" i="2"/>
  <c r="AM1713" i="2"/>
  <c r="AM1797" i="2"/>
  <c r="AN1797" i="2"/>
  <c r="AM2196" i="2"/>
  <c r="AN2196" i="2"/>
  <c r="AN2194" i="2"/>
  <c r="AM730" i="2"/>
  <c r="AN730" i="2"/>
  <c r="AM728" i="2"/>
  <c r="AM1573" i="2"/>
  <c r="AN1573" i="2"/>
  <c r="AN1732" i="2"/>
  <c r="AM1732" i="2"/>
  <c r="AN1772" i="2"/>
  <c r="AM1772" i="2"/>
  <c r="AN1957" i="2"/>
  <c r="AM1957" i="2"/>
  <c r="AN1956" i="2"/>
  <c r="AM2096" i="2"/>
  <c r="AN2096" i="2"/>
  <c r="AM2190" i="2"/>
  <c r="AN2190" i="2"/>
  <c r="AM2245" i="2"/>
  <c r="AN2245" i="2"/>
  <c r="AM2389" i="2"/>
  <c r="AN2389" i="2"/>
  <c r="AM828" i="2"/>
  <c r="AN828" i="2"/>
  <c r="AM1263" i="2"/>
  <c r="AN1263" i="2"/>
  <c r="AN1722" i="2"/>
  <c r="AM1722" i="2"/>
  <c r="AM1846" i="2"/>
  <c r="AN1846" i="2"/>
  <c r="AN2165" i="2"/>
  <c r="AM2165" i="2"/>
  <c r="AM2244" i="2"/>
  <c r="AN2244" i="2"/>
  <c r="AN2242" i="2"/>
  <c r="AM2242" i="2"/>
  <c r="AM2351" i="2"/>
  <c r="AN2351" i="2"/>
  <c r="AN2542" i="2"/>
  <c r="AM2542" i="2"/>
  <c r="AN2597" i="2"/>
  <c r="AM2597" i="2"/>
  <c r="AM2596" i="2"/>
  <c r="AM2595" i="2"/>
  <c r="AN2595" i="2"/>
  <c r="AN1234" i="2"/>
  <c r="AM1234" i="2"/>
  <c r="AM1233" i="2"/>
  <c r="AN1232" i="2"/>
  <c r="AM1232" i="2"/>
  <c r="AM1821" i="2"/>
  <c r="AN1821" i="2"/>
  <c r="AM2140" i="2"/>
  <c r="AN2140" i="2"/>
  <c r="AM2520" i="2"/>
  <c r="AN2520" i="2"/>
  <c r="AM644" i="2"/>
  <c r="AN644" i="2"/>
  <c r="AM642" i="2"/>
  <c r="AN643" i="2"/>
  <c r="AM643" i="2"/>
  <c r="AM1401" i="2"/>
  <c r="AN1401" i="2"/>
  <c r="AN1857" i="2"/>
  <c r="AM1857" i="2"/>
  <c r="AN1856" i="2"/>
  <c r="AM2526" i="2"/>
  <c r="AN2526" i="2"/>
  <c r="AM2590" i="2"/>
  <c r="AN2590" i="2"/>
  <c r="AN2742" i="2"/>
  <c r="AM2742" i="2"/>
  <c r="AM2741" i="2"/>
  <c r="AM2739" i="2"/>
  <c r="AM326" i="2"/>
  <c r="AN326" i="2"/>
  <c r="AN325" i="2"/>
  <c r="AN439" i="2"/>
  <c r="AM439" i="2"/>
  <c r="AN454" i="2"/>
  <c r="AM454" i="2"/>
  <c r="AM1501" i="2"/>
  <c r="AN1501" i="2"/>
  <c r="AN2382" i="2"/>
  <c r="AM2382" i="2"/>
  <c r="AM2613" i="2"/>
  <c r="AN2613" i="2"/>
  <c r="AM2611" i="2"/>
  <c r="AN2105" i="2"/>
  <c r="AM2105" i="2"/>
  <c r="AM2546" i="2"/>
  <c r="AN2546" i="2"/>
  <c r="AM2664" i="2"/>
  <c r="AN2664" i="2"/>
  <c r="AN2663" i="2"/>
  <c r="AM2663" i="2"/>
  <c r="AN1860" i="2"/>
  <c r="AM1860" i="2"/>
  <c r="AN1991" i="2"/>
  <c r="AM1991" i="2"/>
  <c r="AM2333" i="2"/>
  <c r="AN2333" i="2"/>
  <c r="AN2332" i="2"/>
  <c r="AM2332" i="2"/>
  <c r="AM1333" i="2"/>
  <c r="AN1333" i="2"/>
  <c r="AN1332" i="2"/>
  <c r="AM1332" i="2"/>
  <c r="AN1500" i="2"/>
  <c r="AM1500" i="2"/>
  <c r="AN1565" i="2"/>
  <c r="AM1565" i="2"/>
  <c r="AM1928" i="2"/>
  <c r="AN1928" i="2"/>
  <c r="AM1926" i="2"/>
  <c r="AM2756" i="2"/>
  <c r="AN2756" i="2"/>
  <c r="AM2405" i="2"/>
  <c r="AN2405" i="2"/>
  <c r="AN2656" i="2"/>
  <c r="AM2656" i="2"/>
  <c r="AN2655" i="2"/>
  <c r="AN2037" i="2"/>
  <c r="AM2037" i="2"/>
  <c r="AM2534" i="2"/>
  <c r="AN2534" i="2"/>
  <c r="AN2832" i="2"/>
  <c r="AM2832" i="2"/>
  <c r="AN2214" i="2"/>
  <c r="AM2214" i="2"/>
  <c r="AN2640" i="2"/>
  <c r="AM2640" i="2"/>
  <c r="AN2639" i="2"/>
  <c r="AN2324" i="2"/>
  <c r="AM2324" i="2"/>
  <c r="AN2452" i="2"/>
  <c r="AM2452" i="2"/>
  <c r="AN1981" i="2"/>
  <c r="AM1981" i="2"/>
  <c r="AN2079" i="2"/>
  <c r="AM2079" i="2"/>
  <c r="AN2688" i="2"/>
  <c r="AM2688" i="2"/>
  <c r="AN2687" i="2"/>
  <c r="AM2754" i="2"/>
  <c r="AN2754" i="2"/>
  <c r="AM2753" i="2"/>
  <c r="AN2753" i="2"/>
  <c r="AN984" i="2"/>
  <c r="AM984" i="2"/>
  <c r="AN356" i="2"/>
  <c r="AM356" i="2"/>
  <c r="AM1606" i="2"/>
  <c r="AN1606" i="2"/>
  <c r="AM2461" i="2"/>
  <c r="AN2461" i="2"/>
  <c r="AM933" i="2"/>
  <c r="AN933" i="2"/>
  <c r="AN932" i="2"/>
  <c r="AM1564" i="2"/>
  <c r="AN1564" i="2"/>
  <c r="AN1563" i="2"/>
  <c r="AM1563" i="2"/>
  <c r="AM524" i="2"/>
  <c r="AN524" i="2"/>
  <c r="AN809" i="2"/>
  <c r="AM809" i="2"/>
  <c r="AN808" i="2"/>
  <c r="AM873" i="2"/>
  <c r="AN873" i="2"/>
  <c r="AN1194" i="2"/>
  <c r="AM1194" i="2"/>
  <c r="AN504" i="2"/>
  <c r="AM504" i="2"/>
  <c r="AM503" i="2"/>
  <c r="AM237" i="2"/>
  <c r="AN237" i="2"/>
  <c r="AM466" i="2"/>
  <c r="AN466" i="2"/>
  <c r="AM69" i="2"/>
  <c r="AN69" i="2"/>
  <c r="AM681" i="2"/>
  <c r="AN681" i="2"/>
  <c r="AN680" i="2"/>
  <c r="AM217" i="2"/>
  <c r="AN217" i="2"/>
  <c r="AM358" i="2"/>
  <c r="AN358" i="2"/>
  <c r="AM997" i="2"/>
  <c r="AN997" i="2"/>
  <c r="AN996" i="2"/>
  <c r="AM1118" i="2"/>
  <c r="AN1118" i="2"/>
  <c r="AM1116" i="2"/>
  <c r="AM1117" i="2"/>
  <c r="AM1221" i="2"/>
  <c r="AN1221" i="2"/>
  <c r="AM1672" i="2"/>
  <c r="AN1672" i="2"/>
  <c r="AM1671" i="2"/>
  <c r="AN1671" i="2"/>
  <c r="AM2437" i="2"/>
  <c r="AN2437" i="2"/>
  <c r="AN663" i="2"/>
  <c r="AM663" i="2"/>
  <c r="AN1236" i="2"/>
  <c r="AM1236" i="2"/>
  <c r="AN1408" i="2"/>
  <c r="AM1408" i="2"/>
  <c r="AM1406" i="2"/>
  <c r="AN1707" i="2"/>
  <c r="AM1707" i="2"/>
  <c r="AM266" i="2"/>
  <c r="AN266" i="2"/>
  <c r="AM574" i="2"/>
  <c r="AN574" i="2"/>
  <c r="AN573" i="2"/>
  <c r="AM572" i="2"/>
  <c r="AN571" i="2"/>
  <c r="AM781" i="2"/>
  <c r="AN781" i="2"/>
  <c r="AN1390" i="2"/>
  <c r="AM1390" i="2"/>
  <c r="AM1648" i="2"/>
  <c r="AN1648" i="2"/>
  <c r="AM1647" i="2"/>
  <c r="AM1646" i="2"/>
  <c r="AM1744" i="2"/>
  <c r="AN1744" i="2"/>
  <c r="AN1742" i="2"/>
  <c r="AN1743" i="2"/>
  <c r="AN1883" i="2"/>
  <c r="AM1883" i="2"/>
  <c r="AM1990" i="2"/>
  <c r="AN1990" i="2"/>
  <c r="AM1989" i="2"/>
  <c r="AM2260" i="2"/>
  <c r="AN2260" i="2"/>
  <c r="AN2259" i="2"/>
  <c r="AN2256" i="2"/>
  <c r="AN2258" i="2"/>
  <c r="AM2258" i="2"/>
  <c r="AN2608" i="2"/>
  <c r="AM2608" i="2"/>
  <c r="AM156" i="2"/>
  <c r="AN156" i="2"/>
  <c r="AM155" i="2"/>
  <c r="AN155" i="2"/>
  <c r="AN396" i="2"/>
  <c r="AM396" i="2"/>
  <c r="AN1182" i="2"/>
  <c r="AM1182" i="2"/>
  <c r="AN1282" i="2"/>
  <c r="AM1282" i="2"/>
  <c r="AM1848" i="2"/>
  <c r="AN1848" i="2"/>
  <c r="AM1847" i="2"/>
  <c r="AM2491" i="2"/>
  <c r="AN2491" i="2"/>
  <c r="AM1016" i="2"/>
  <c r="AN1016" i="2"/>
  <c r="AM1014" i="2"/>
  <c r="AM1237" i="2"/>
  <c r="AN1237" i="2"/>
  <c r="AM1623" i="2"/>
  <c r="AN1623" i="2"/>
  <c r="AM1622" i="2"/>
  <c r="AN1622" i="2"/>
  <c r="AM1852" i="2"/>
  <c r="AN1852" i="2"/>
  <c r="AM676" i="2"/>
  <c r="AN676" i="2"/>
  <c r="AM1046" i="2"/>
  <c r="AN1046" i="2"/>
  <c r="AN1090" i="2"/>
  <c r="AM1090" i="2"/>
  <c r="AM1089" i="2"/>
  <c r="AN1089" i="2"/>
  <c r="AM1574" i="2"/>
  <c r="AN1574" i="2"/>
  <c r="AM1638" i="2"/>
  <c r="AN1638" i="2"/>
  <c r="AN1859" i="2"/>
  <c r="AM1859" i="2"/>
  <c r="AN1858" i="2"/>
  <c r="AM2540" i="2"/>
  <c r="AN2540" i="2"/>
  <c r="AM1199" i="2"/>
  <c r="AN1199" i="2"/>
  <c r="AM1198" i="2"/>
  <c r="AM2008" i="2"/>
  <c r="AN2008" i="2"/>
  <c r="AM1599" i="2"/>
  <c r="AN1599" i="2"/>
  <c r="AM2209" i="2"/>
  <c r="AN2209" i="2"/>
  <c r="AN2208" i="2"/>
  <c r="AM849" i="2"/>
  <c r="AN849" i="2"/>
  <c r="AN1430" i="2"/>
  <c r="AM1430" i="2"/>
  <c r="AM1559" i="2"/>
  <c r="AN1559" i="2"/>
  <c r="AN2240" i="2"/>
  <c r="AM2240" i="2"/>
  <c r="AN2406" i="2"/>
  <c r="AM2406" i="2"/>
  <c r="AM2792" i="2"/>
  <c r="AN2792" i="2"/>
  <c r="AM2791" i="2"/>
  <c r="AM2790" i="2"/>
  <c r="AN2790" i="2"/>
  <c r="AM203" i="2"/>
  <c r="AN203" i="2"/>
  <c r="AM202" i="2"/>
  <c r="AM201" i="2"/>
  <c r="AN201" i="2"/>
  <c r="AN2304" i="2"/>
  <c r="AM2304" i="2"/>
  <c r="AN2303" i="2"/>
  <c r="AM1435" i="2"/>
  <c r="AN1435" i="2"/>
  <c r="AM1550" i="2"/>
  <c r="AN1550" i="2"/>
  <c r="AM1695" i="2"/>
  <c r="AN1695" i="2"/>
  <c r="AN1745" i="2"/>
  <c r="AM1745" i="2"/>
  <c r="AN2069" i="2"/>
  <c r="AM2069" i="2"/>
  <c r="AM1207" i="2"/>
  <c r="AN1207" i="2"/>
  <c r="AM1206" i="2"/>
  <c r="AM1331" i="2"/>
  <c r="AN1331" i="2"/>
  <c r="AN1360" i="2"/>
  <c r="AM1360" i="2"/>
  <c r="AN2005" i="2"/>
  <c r="AM2005" i="2"/>
  <c r="AM2207" i="2"/>
  <c r="AN2207" i="2"/>
  <c r="AN2288" i="2"/>
  <c r="AM2288" i="2"/>
  <c r="AN2686" i="2"/>
  <c r="AM2686" i="2"/>
  <c r="AM2684" i="2"/>
  <c r="AN2685" i="2"/>
  <c r="AM493" i="2"/>
  <c r="AN493" i="2"/>
  <c r="AM491" i="2"/>
  <c r="AN492" i="2"/>
  <c r="AN944" i="2"/>
  <c r="AM944" i="2"/>
  <c r="AM943" i="2"/>
  <c r="AN1290" i="2"/>
  <c r="AM1290" i="2"/>
  <c r="AM1289" i="2"/>
  <c r="AN1289" i="2"/>
  <c r="AN1496" i="2"/>
  <c r="AM1496" i="2"/>
  <c r="AN1494" i="2"/>
  <c r="AN1611" i="2"/>
  <c r="AM1611" i="2"/>
  <c r="AN1610" i="2"/>
  <c r="AM1610" i="2"/>
  <c r="AM2323" i="2"/>
  <c r="AN2323" i="2"/>
  <c r="AM2462" i="2"/>
  <c r="AN2462" i="2"/>
  <c r="AM2451" i="2"/>
  <c r="AN2451" i="2"/>
  <c r="AM1656" i="2"/>
  <c r="AN1656" i="2"/>
  <c r="AN2131" i="2"/>
  <c r="AM2131" i="2"/>
  <c r="AN2129" i="2"/>
  <c r="AM2697" i="2"/>
  <c r="AN2697" i="2"/>
  <c r="AN2696" i="2"/>
  <c r="AM929" i="2"/>
  <c r="AN929" i="2"/>
  <c r="AM928" i="2"/>
  <c r="AM927" i="2"/>
  <c r="AN927" i="2"/>
  <c r="AM1379" i="2"/>
  <c r="AN1379" i="2"/>
  <c r="AN1819" i="2"/>
  <c r="AM1819" i="2"/>
  <c r="AM776" i="2"/>
  <c r="AN776" i="2"/>
  <c r="AN249" i="2"/>
  <c r="AM604" i="2"/>
  <c r="AM831" i="2"/>
  <c r="AM1044" i="2"/>
  <c r="AM1502" i="2"/>
  <c r="AM1715" i="2"/>
  <c r="AM2058" i="2"/>
  <c r="AM2441" i="2"/>
  <c r="AM2612" i="2"/>
  <c r="AM1015" i="2"/>
  <c r="AM1311" i="2"/>
  <c r="AM2239" i="2"/>
  <c r="AN2548" i="2"/>
  <c r="AN134" i="2"/>
  <c r="AM1215" i="2"/>
  <c r="AN1995" i="2"/>
  <c r="AM2243" i="2"/>
  <c r="AN2745" i="2"/>
  <c r="AM760" i="2"/>
  <c r="AM271" i="2"/>
  <c r="AN634" i="2"/>
  <c r="AM743" i="2"/>
  <c r="AN888" i="2"/>
  <c r="AM983" i="2"/>
  <c r="AM1281" i="2"/>
  <c r="AN1416" i="2"/>
  <c r="AM2100" i="2"/>
  <c r="AM2186" i="2"/>
  <c r="AM2419" i="2"/>
  <c r="AM2692" i="2"/>
  <c r="AM729" i="2"/>
  <c r="AN1138" i="2"/>
  <c r="AN2183" i="2"/>
  <c r="AN233" i="2"/>
  <c r="AN1754" i="2"/>
  <c r="AM2092" i="2"/>
  <c r="AM2387" i="2"/>
  <c r="AN102" i="2"/>
  <c r="AM625" i="2"/>
  <c r="AN1069" i="2"/>
  <c r="AM1495" i="2"/>
  <c r="AM1598" i="2"/>
  <c r="AM1760" i="2"/>
  <c r="AM1919" i="2"/>
  <c r="AN2023" i="2"/>
  <c r="AM2218" i="2"/>
  <c r="AN2440" i="2"/>
  <c r="AM2554" i="2"/>
  <c r="AM440" i="2"/>
  <c r="AM519" i="2"/>
  <c r="AN1340" i="2"/>
  <c r="AO1340" i="2" s="1"/>
  <c r="AN2398" i="2"/>
  <c r="AM379" i="2"/>
  <c r="AM1261" i="2"/>
  <c r="AM1417" i="2"/>
  <c r="AN2551" i="2"/>
  <c r="AM2740" i="2"/>
  <c r="AN886" i="2"/>
  <c r="AM1694" i="2"/>
  <c r="AM2195" i="2"/>
  <c r="AM2552" i="2"/>
  <c r="AM256" i="2"/>
  <c r="AN335" i="2"/>
  <c r="AM1577" i="2"/>
  <c r="AM2256" i="2"/>
  <c r="AN2611" i="2"/>
  <c r="AO2611" i="2" s="1"/>
  <c r="AM47" i="2"/>
  <c r="AN47" i="2"/>
  <c r="AN319" i="2"/>
  <c r="AM319" i="2"/>
  <c r="AM170" i="2"/>
  <c r="AN170" i="2"/>
  <c r="AM194" i="2"/>
  <c r="AN194" i="2"/>
  <c r="AM248" i="2"/>
  <c r="AN248" i="2"/>
  <c r="AM372" i="2"/>
  <c r="AN372" i="2"/>
  <c r="AN423" i="2"/>
  <c r="AM423" i="2"/>
  <c r="AM487" i="2"/>
  <c r="AN487" i="2"/>
  <c r="AN514" i="2"/>
  <c r="AM514" i="2"/>
  <c r="AN546" i="2"/>
  <c r="AM546" i="2"/>
  <c r="AN578" i="2"/>
  <c r="AM578" i="2"/>
  <c r="AM610" i="2"/>
  <c r="AN610" i="2"/>
  <c r="AM754" i="2"/>
  <c r="AN754" i="2"/>
  <c r="AN818" i="2"/>
  <c r="AM818" i="2"/>
  <c r="AN882" i="2"/>
  <c r="AM882" i="2"/>
  <c r="AN357" i="2"/>
  <c r="AM357" i="2"/>
  <c r="AM479" i="2"/>
  <c r="AN479" i="2"/>
  <c r="AM939" i="2"/>
  <c r="AN939" i="2"/>
  <c r="AN445" i="2"/>
  <c r="AM445" i="2"/>
  <c r="AN826" i="2"/>
  <c r="AM826" i="2"/>
  <c r="AM961" i="2"/>
  <c r="AN961" i="2"/>
  <c r="AM1010" i="2"/>
  <c r="AN1010" i="2"/>
  <c r="AN1009" i="2"/>
  <c r="AM1067" i="2"/>
  <c r="AN1067" i="2"/>
  <c r="AM1131" i="2"/>
  <c r="AN1131" i="2"/>
  <c r="AN666" i="2"/>
  <c r="AM666" i="2"/>
  <c r="AM664" i="2"/>
  <c r="AM665" i="2"/>
  <c r="AN665" i="2"/>
  <c r="AM714" i="2"/>
  <c r="AN714" i="2"/>
  <c r="AN954" i="2"/>
  <c r="AM954" i="2"/>
  <c r="AM953" i="2"/>
  <c r="AM1013" i="2"/>
  <c r="AN1013" i="2"/>
  <c r="AN1012" i="2"/>
  <c r="AM645" i="2"/>
  <c r="AN645" i="2"/>
  <c r="AM654" i="2"/>
  <c r="AN654" i="2"/>
  <c r="AN484" i="2"/>
  <c r="AM484" i="2"/>
  <c r="AM839" i="2"/>
  <c r="AN839" i="2"/>
  <c r="AM838" i="2"/>
  <c r="AN838" i="2"/>
  <c r="AM987" i="2"/>
  <c r="AN987" i="2"/>
  <c r="AN569" i="2"/>
  <c r="AM569" i="2"/>
  <c r="AM949" i="2"/>
  <c r="AN949" i="2"/>
  <c r="AN948" i="2"/>
  <c r="AM948" i="2"/>
  <c r="AN1072" i="2"/>
  <c r="AM1072" i="2"/>
  <c r="AN1136" i="2"/>
  <c r="AM1136" i="2"/>
  <c r="AN1224" i="2"/>
  <c r="AM1224" i="2"/>
  <c r="AM1223" i="2"/>
  <c r="AN1223" i="2"/>
  <c r="AM764" i="2"/>
  <c r="AN764" i="2"/>
  <c r="AN832" i="2"/>
  <c r="AM832" i="2"/>
  <c r="AN829" i="2"/>
  <c r="AM1181" i="2"/>
  <c r="AN1181" i="2"/>
  <c r="AM1733" i="2"/>
  <c r="AN1733" i="2"/>
  <c r="AN908" i="2"/>
  <c r="AM908" i="2"/>
  <c r="AM1485" i="2"/>
  <c r="AN1485" i="2"/>
  <c r="AM871" i="2"/>
  <c r="AN871" i="2"/>
  <c r="AN870" i="2"/>
  <c r="AN972" i="2"/>
  <c r="AM972" i="2"/>
  <c r="AN971" i="2"/>
  <c r="AN1468" i="2"/>
  <c r="AM1468" i="2"/>
  <c r="AM1467" i="2"/>
  <c r="AN1467" i="2"/>
  <c r="AN1492" i="2"/>
  <c r="AM1492" i="2"/>
  <c r="AM1662" i="2"/>
  <c r="AN1662" i="2"/>
  <c r="AM1822" i="2"/>
  <c r="AN1822" i="2"/>
  <c r="AM1901" i="2"/>
  <c r="AN1901" i="2"/>
  <c r="AM1900" i="2"/>
  <c r="AM1899" i="2"/>
  <c r="AN1965" i="2"/>
  <c r="AM1965" i="2"/>
  <c r="AN1964" i="2"/>
  <c r="AN1963" i="2"/>
  <c r="AM1963" i="2"/>
  <c r="AN2029" i="2"/>
  <c r="AM2029" i="2"/>
  <c r="AN2093" i="2"/>
  <c r="AM2093" i="2"/>
  <c r="AM2091" i="2"/>
  <c r="AN1412" i="2"/>
  <c r="AM1412" i="2"/>
  <c r="AN1410" i="2"/>
  <c r="AM1411" i="2"/>
  <c r="AM1870" i="2"/>
  <c r="AN1870" i="2"/>
  <c r="AN1869" i="2"/>
  <c r="AM1869" i="2"/>
  <c r="AM1913" i="2"/>
  <c r="AN1913" i="2"/>
  <c r="AM1988" i="2"/>
  <c r="AN1988" i="2"/>
  <c r="AN1987" i="2"/>
  <c r="AM2188" i="2"/>
  <c r="AN2188" i="2"/>
  <c r="AM1275" i="2"/>
  <c r="AN1275" i="2"/>
  <c r="AM473" i="2"/>
  <c r="AN473" i="2"/>
  <c r="AM522" i="2"/>
  <c r="AN522" i="2"/>
  <c r="AN521" i="2"/>
  <c r="AM521" i="2"/>
  <c r="AN704" i="2"/>
  <c r="AM704" i="2"/>
  <c r="AM1249" i="2"/>
  <c r="AN1249" i="2"/>
  <c r="AN2081" i="2"/>
  <c r="AM2081" i="2"/>
  <c r="AM2080" i="2"/>
  <c r="AN2080" i="2"/>
  <c r="AM2148" i="2"/>
  <c r="AN2148" i="2"/>
  <c r="AN2147" i="2"/>
  <c r="AM2147" i="2"/>
  <c r="AM1003" i="2"/>
  <c r="AN1003" i="2"/>
  <c r="AM1508" i="2"/>
  <c r="AN1508" i="2"/>
  <c r="AN1507" i="2"/>
  <c r="AN1586" i="2"/>
  <c r="AM1586" i="2"/>
  <c r="AM2164" i="2"/>
  <c r="AN2164" i="2"/>
  <c r="AN2162" i="2"/>
  <c r="AM2163" i="2"/>
  <c r="AN2438" i="2"/>
  <c r="AM2438" i="2"/>
  <c r="AM1668" i="2"/>
  <c r="AN1668" i="2"/>
  <c r="AM1806" i="2"/>
  <c r="AN1806" i="2"/>
  <c r="AM1884" i="2"/>
  <c r="AN1884" i="2"/>
  <c r="AM1938" i="2"/>
  <c r="AN1938" i="2"/>
  <c r="AM2206" i="2"/>
  <c r="AN2206" i="2"/>
  <c r="AM2465" i="2"/>
  <c r="AN2465" i="2"/>
  <c r="AM2514" i="2"/>
  <c r="AN2514" i="2"/>
  <c r="AN2513" i="2"/>
  <c r="AM2511" i="2"/>
  <c r="AN2511" i="2"/>
  <c r="AM768" i="2"/>
  <c r="AN768" i="2"/>
  <c r="AN1844" i="2"/>
  <c r="AM1844" i="2"/>
  <c r="AN2557" i="2"/>
  <c r="AM2557" i="2"/>
  <c r="AM2266" i="2"/>
  <c r="AN2266" i="2"/>
  <c r="AN2424" i="2"/>
  <c r="AM2424" i="2"/>
  <c r="AM2527" i="2"/>
  <c r="AN2527" i="2"/>
  <c r="AN2591" i="2"/>
  <c r="AM2591" i="2"/>
  <c r="AM2678" i="2"/>
  <c r="AN2678" i="2"/>
  <c r="AM2677" i="2"/>
  <c r="AN2677" i="2"/>
  <c r="AM1295" i="2"/>
  <c r="AN1295" i="2"/>
  <c r="AN2226" i="2"/>
  <c r="AM2226" i="2"/>
  <c r="AN2301" i="2"/>
  <c r="AM2301" i="2"/>
  <c r="AM2300" i="2"/>
  <c r="AM2299" i="2"/>
  <c r="AM2076" i="2"/>
  <c r="AN2076" i="2"/>
  <c r="AM2072" i="2"/>
  <c r="AM2073" i="2"/>
  <c r="AM2074" i="2"/>
  <c r="AN2075" i="2"/>
  <c r="AM2075" i="2"/>
  <c r="AM2305" i="2"/>
  <c r="AN2305" i="2"/>
  <c r="AM2447" i="2"/>
  <c r="AN2447" i="2"/>
  <c r="AN2812" i="2"/>
  <c r="AM2812" i="2"/>
  <c r="AM1917" i="2"/>
  <c r="AN1917" i="2"/>
  <c r="AM1916" i="2"/>
  <c r="AM1914" i="2"/>
  <c r="AN1915" i="2"/>
  <c r="AM1915" i="2"/>
  <c r="AM2543" i="2"/>
  <c r="AN2543" i="2"/>
  <c r="AM2586" i="2"/>
  <c r="AN2586" i="2"/>
  <c r="AM999" i="2"/>
  <c r="AN999" i="2"/>
  <c r="AM998" i="2"/>
  <c r="AM1309" i="2"/>
  <c r="AN1309" i="2"/>
  <c r="AN1308" i="2"/>
  <c r="AN1882" i="2"/>
  <c r="AM1882" i="2"/>
  <c r="AN2071" i="2"/>
  <c r="AM2071" i="2"/>
  <c r="AM2762" i="2"/>
  <c r="AN2762" i="2"/>
  <c r="AN2761" i="2"/>
  <c r="AM2761" i="2"/>
  <c r="AM1909" i="2"/>
  <c r="AN1909" i="2"/>
  <c r="AM1907" i="2"/>
  <c r="AN1908" i="2"/>
  <c r="AM2225" i="2"/>
  <c r="AN2225" i="2"/>
  <c r="AM2222" i="2"/>
  <c r="AN2224" i="2"/>
  <c r="AM2223" i="2"/>
  <c r="AM2224" i="2"/>
  <c r="AN2223" i="2"/>
  <c r="AM2268" i="2"/>
  <c r="AN2268" i="2"/>
  <c r="AM2498" i="2"/>
  <c r="AN2498" i="2"/>
  <c r="AM2826" i="2"/>
  <c r="AN2826" i="2"/>
  <c r="AN2825" i="2"/>
  <c r="AM2120" i="2"/>
  <c r="AN2120" i="2"/>
  <c r="AN2464" i="2"/>
  <c r="AM2464" i="2"/>
  <c r="AM2463" i="2"/>
  <c r="AN2463" i="2"/>
  <c r="AN2615" i="2"/>
  <c r="AM2615" i="2"/>
  <c r="AN1932" i="2"/>
  <c r="AM1932" i="2"/>
  <c r="AN1931" i="2"/>
  <c r="AM1931" i="2"/>
  <c r="AM2571" i="2"/>
  <c r="AN2571" i="2"/>
  <c r="AM2787" i="2"/>
  <c r="AN2787" i="2"/>
  <c r="AN1764" i="2"/>
  <c r="AM1764" i="2"/>
  <c r="AM2582" i="2"/>
  <c r="AN2582" i="2"/>
  <c r="AN2737" i="2"/>
  <c r="AM2737" i="2"/>
  <c r="AN2736" i="2"/>
  <c r="AN2508" i="2"/>
  <c r="AM2508" i="2"/>
  <c r="AN2506" i="2"/>
  <c r="AN2507" i="2"/>
  <c r="AM2507" i="2"/>
  <c r="AN2420" i="2"/>
  <c r="AM2420" i="2"/>
  <c r="AN2418" i="2"/>
  <c r="AM2418" i="2"/>
  <c r="AM2722" i="2"/>
  <c r="AN2722" i="2"/>
  <c r="AM2385" i="2"/>
  <c r="AN2385" i="2"/>
  <c r="AM2481" i="2"/>
  <c r="AN2481" i="2"/>
  <c r="AM2808" i="2"/>
  <c r="AN2808" i="2"/>
  <c r="AN2614" i="2"/>
  <c r="AM2614" i="2"/>
  <c r="AN172" i="2"/>
  <c r="AM172" i="2"/>
  <c r="AN1924" i="2"/>
  <c r="AM1924" i="2"/>
  <c r="AN2828" i="2"/>
  <c r="AM2828" i="2"/>
  <c r="AM116" i="2"/>
  <c r="AN116" i="2"/>
  <c r="AM115" i="2"/>
  <c r="AM220" i="2"/>
  <c r="AN220" i="2"/>
  <c r="AM218" i="2"/>
  <c r="AM219" i="2"/>
  <c r="AN218" i="2"/>
  <c r="AN219" i="2"/>
  <c r="AM351" i="2"/>
  <c r="AN351" i="2"/>
  <c r="AM179" i="2"/>
  <c r="AN179" i="2"/>
  <c r="AM805" i="2"/>
  <c r="AN805" i="2"/>
  <c r="AM804" i="2"/>
  <c r="AN804" i="2"/>
  <c r="AM133" i="2"/>
  <c r="AN133" i="2"/>
  <c r="AM418" i="2"/>
  <c r="AN418" i="2"/>
  <c r="AN417" i="2"/>
  <c r="AM425" i="2"/>
  <c r="AN425" i="2"/>
  <c r="AM821" i="2"/>
  <c r="AN821" i="2"/>
  <c r="AN820" i="2"/>
  <c r="AN1959" i="2"/>
  <c r="AM1959" i="2"/>
  <c r="AN2215" i="2"/>
  <c r="AM2215" i="2"/>
  <c r="AM769" i="2"/>
  <c r="AN769" i="2"/>
  <c r="AM1737" i="2"/>
  <c r="AN1737" i="2"/>
  <c r="AM68" i="2"/>
  <c r="AN68" i="2"/>
  <c r="AM67" i="2"/>
  <c r="AN872" i="2"/>
  <c r="AM872" i="2"/>
  <c r="AM1566" i="2"/>
  <c r="AN1566" i="2"/>
  <c r="AN1681" i="2"/>
  <c r="AM1681" i="2"/>
  <c r="AM1751" i="2"/>
  <c r="AN1751" i="2"/>
  <c r="AM1750" i="2"/>
  <c r="AM1831" i="2"/>
  <c r="AN1831" i="2"/>
  <c r="AM1830" i="2"/>
  <c r="AN1830" i="2"/>
  <c r="AM1890" i="2"/>
  <c r="AN1890" i="2"/>
  <c r="AN2031" i="2"/>
  <c r="AM2031" i="2"/>
  <c r="AN2262" i="2"/>
  <c r="AM2262" i="2"/>
  <c r="AM2618" i="2"/>
  <c r="AN2618" i="2"/>
  <c r="AN462" i="2"/>
  <c r="AM462" i="2"/>
  <c r="AN1220" i="2"/>
  <c r="AM1220" i="2"/>
  <c r="AM117" i="2"/>
  <c r="AN117" i="2"/>
  <c r="AM230" i="2"/>
  <c r="AN230" i="2"/>
  <c r="AM323" i="2"/>
  <c r="AN323" i="2"/>
  <c r="AM621" i="2"/>
  <c r="AN621" i="2"/>
  <c r="AN620" i="2"/>
  <c r="AM685" i="2"/>
  <c r="AN685" i="2"/>
  <c r="AM684" i="2"/>
  <c r="AN684" i="2"/>
  <c r="AM783" i="2"/>
  <c r="AN783" i="2"/>
  <c r="AM869" i="2"/>
  <c r="AN869" i="2"/>
  <c r="AN1074" i="2"/>
  <c r="AM1074" i="2"/>
  <c r="AM1073" i="2"/>
  <c r="AM1191" i="2"/>
  <c r="AN1191" i="2"/>
  <c r="AN1190" i="2"/>
  <c r="AM1189" i="2"/>
  <c r="AN1189" i="2"/>
  <c r="AN1398" i="2"/>
  <c r="AM1398" i="2"/>
  <c r="AM1491" i="2"/>
  <c r="AN1491" i="2"/>
  <c r="AM1568" i="2"/>
  <c r="AN1568" i="2"/>
  <c r="AM1567" i="2"/>
  <c r="AN1567" i="2"/>
  <c r="AN1851" i="2"/>
  <c r="AM1851" i="2"/>
  <c r="AM2532" i="2"/>
  <c r="AN2532" i="2"/>
  <c r="AN2531" i="2"/>
  <c r="AM2530" i="2"/>
  <c r="AN2529" i="2"/>
  <c r="AM857" i="2"/>
  <c r="AN857" i="2"/>
  <c r="AN856" i="2"/>
  <c r="AM856" i="2"/>
  <c r="AM597" i="2"/>
  <c r="AN597" i="2"/>
  <c r="AM428" i="2"/>
  <c r="AN428" i="2"/>
  <c r="AM1788" i="2"/>
  <c r="AN1788" i="2"/>
  <c r="AN1787" i="2"/>
  <c r="AM1787" i="2"/>
  <c r="AN2043" i="2"/>
  <c r="AM2043" i="2"/>
  <c r="AN2042" i="2"/>
  <c r="AN2191" i="2"/>
  <c r="AM2191" i="2"/>
  <c r="AN2272" i="2"/>
  <c r="AM2272" i="2"/>
  <c r="AM300" i="2"/>
  <c r="AN300" i="2"/>
  <c r="AM2658" i="2"/>
  <c r="AN2658" i="2"/>
  <c r="AN2410" i="2"/>
  <c r="AM2410" i="2"/>
  <c r="AN2408" i="2"/>
  <c r="AM2407" i="2"/>
  <c r="AM2409" i="2"/>
  <c r="AN2409" i="2"/>
  <c r="AM1076" i="2"/>
  <c r="AN1076" i="2"/>
  <c r="AM1365" i="2"/>
  <c r="AN1365" i="2"/>
  <c r="AN1364" i="2"/>
  <c r="AN1955" i="2"/>
  <c r="AM1955" i="2"/>
  <c r="AM1954" i="2"/>
  <c r="AN1954" i="2"/>
  <c r="AM2286" i="2"/>
  <c r="AN2286" i="2"/>
  <c r="AM2650" i="2"/>
  <c r="AN2650" i="2"/>
  <c r="AN926" i="2"/>
  <c r="AM926" i="2"/>
  <c r="AM1978" i="2"/>
  <c r="AN1978" i="2"/>
  <c r="AM284" i="2"/>
  <c r="AN284" i="2"/>
  <c r="AM283" i="2"/>
  <c r="AM282" i="2"/>
  <c r="AN281" i="2"/>
  <c r="AN282" i="2"/>
  <c r="AM281" i="2"/>
  <c r="AM1293" i="2"/>
  <c r="AN1293" i="2"/>
  <c r="AM2331" i="2"/>
  <c r="AN2331" i="2"/>
  <c r="AM2329" i="2"/>
  <c r="AM814" i="2"/>
  <c r="AN814" i="2"/>
  <c r="AN1188" i="2"/>
  <c r="AM1188" i="2"/>
  <c r="AN1601" i="2"/>
  <c r="AM1601" i="2"/>
  <c r="AN1600" i="2"/>
  <c r="AN1923" i="2"/>
  <c r="AM1923" i="2"/>
  <c r="AM1922" i="2"/>
  <c r="AN1922" i="2"/>
  <c r="AN2358" i="2"/>
  <c r="AM2358" i="2"/>
  <c r="AM2357" i="2"/>
  <c r="AN2143" i="2"/>
  <c r="AM2143" i="2"/>
  <c r="AM2142" i="2"/>
  <c r="AN2142" i="2"/>
  <c r="AM2766" i="2"/>
  <c r="AN2766" i="2"/>
  <c r="AM2765" i="2"/>
  <c r="AN2765" i="2"/>
  <c r="AM60" i="2"/>
  <c r="AN60" i="2"/>
  <c r="AN59" i="2"/>
  <c r="AN1338" i="2"/>
  <c r="AM1338" i="2"/>
  <c r="AN1440" i="2"/>
  <c r="AM1440" i="2"/>
  <c r="AN1438" i="2"/>
  <c r="AM1438" i="2"/>
  <c r="AM1591" i="2"/>
  <c r="AN1591" i="2"/>
  <c r="AM1590" i="2"/>
  <c r="AM1784" i="2"/>
  <c r="AN1784" i="2"/>
  <c r="AM2122" i="2"/>
  <c r="AN2122" i="2"/>
  <c r="AN2121" i="2"/>
  <c r="AN2585" i="2"/>
  <c r="AM2585" i="2"/>
  <c r="AM2730" i="2"/>
  <c r="AN2730" i="2"/>
  <c r="AM2729" i="2"/>
  <c r="AN383" i="2"/>
  <c r="AM383" i="2"/>
  <c r="AM382" i="2"/>
  <c r="AM1391" i="2"/>
  <c r="AN1391" i="2"/>
  <c r="AN2705" i="2"/>
  <c r="AM2705" i="2"/>
  <c r="AN109" i="2"/>
  <c r="AM109" i="2"/>
  <c r="AM539" i="2"/>
  <c r="AN539" i="2"/>
  <c r="AM1355" i="2"/>
  <c r="AN1355" i="2"/>
  <c r="AN1814" i="2"/>
  <c r="AM1814" i="2"/>
  <c r="AM2275" i="2"/>
  <c r="AN2275" i="2"/>
  <c r="AN2274" i="2"/>
  <c r="AM2274" i="2"/>
  <c r="AN2362" i="2"/>
  <c r="AM2362" i="2"/>
  <c r="AM2521" i="2"/>
  <c r="AN2521" i="2"/>
  <c r="AN2757" i="2"/>
  <c r="AM2757" i="2"/>
  <c r="AN1454" i="2"/>
  <c r="AM1454" i="2"/>
  <c r="AM1849" i="2"/>
  <c r="AN1849" i="2"/>
  <c r="AM291" i="2"/>
  <c r="AN489" i="2"/>
  <c r="AM696" i="2"/>
  <c r="AM1065" i="2"/>
  <c r="AM1535" i="2"/>
  <c r="AM1665" i="2"/>
  <c r="AM135" i="2"/>
  <c r="AM680" i="2"/>
  <c r="AM1068" i="2"/>
  <c r="AM1369" i="2"/>
  <c r="AN1989" i="2"/>
  <c r="AM2259" i="2"/>
  <c r="AM2647" i="2"/>
  <c r="AM139" i="2"/>
  <c r="AM208" i="2"/>
  <c r="AM971" i="2"/>
  <c r="AN1795" i="2"/>
  <c r="AN2089" i="2"/>
  <c r="AN2344" i="2"/>
  <c r="AM39" i="2"/>
  <c r="AM1001" i="2"/>
  <c r="AM1443" i="2"/>
  <c r="AM1824" i="2"/>
  <c r="AN2117" i="2"/>
  <c r="AN2217" i="2"/>
  <c r="AN2473" i="2"/>
  <c r="AN2609" i="2"/>
  <c r="AN2739" i="2"/>
  <c r="AM435" i="2"/>
  <c r="AN852" i="2"/>
  <c r="AN1198" i="2"/>
  <c r="AN2297" i="2"/>
  <c r="AM257" i="2"/>
  <c r="AM605" i="2"/>
  <c r="AN1482" i="2"/>
  <c r="AM1887" i="2"/>
  <c r="AN2448" i="2"/>
  <c r="AM2660" i="2"/>
  <c r="AN2821" i="2"/>
  <c r="AM246" i="2"/>
  <c r="AN651" i="2"/>
  <c r="AN934" i="2"/>
  <c r="AM1357" i="2"/>
  <c r="AM1625" i="2"/>
  <c r="AM1807" i="2"/>
  <c r="AM1956" i="2"/>
  <c r="AM2042" i="2"/>
  <c r="AM2393" i="2"/>
  <c r="AN2472" i="2"/>
  <c r="AM378" i="2"/>
  <c r="AN710" i="2"/>
  <c r="AN1141" i="2"/>
  <c r="AM1944" i="2"/>
  <c r="AM126" i="2"/>
  <c r="AN928" i="2"/>
  <c r="AO928" i="2" s="1"/>
  <c r="AN1406" i="2"/>
  <c r="AN1627" i="2"/>
  <c r="AM1858" i="2"/>
  <c r="AN2125" i="2"/>
  <c r="AM2696" i="2"/>
  <c r="AN854" i="2"/>
  <c r="AM241" i="2"/>
  <c r="AM614" i="2"/>
  <c r="AM737" i="2"/>
  <c r="AM1631" i="2"/>
  <c r="AN1900" i="2"/>
  <c r="AM2024" i="2"/>
  <c r="AM2194" i="2"/>
  <c r="AM2345" i="2"/>
  <c r="AN2429" i="2"/>
  <c r="AM2799" i="2"/>
  <c r="AM996" i="2"/>
  <c r="AM1808" i="2"/>
  <c r="AM2403" i="2"/>
  <c r="AM2671" i="2"/>
  <c r="AM59" i="2"/>
  <c r="AM1185" i="2"/>
  <c r="AN1634" i="2"/>
  <c r="AM2057" i="2"/>
  <c r="AN246" i="2"/>
  <c r="AM287" i="2"/>
  <c r="AM54" i="2"/>
  <c r="AN85" i="2"/>
  <c r="AO85" i="2" s="1"/>
  <c r="AN119" i="2"/>
  <c r="AM550" i="2"/>
  <c r="AN612" i="2"/>
  <c r="AN393" i="2"/>
  <c r="AM1021" i="2"/>
  <c r="AM1085" i="2"/>
  <c r="AN1149" i="2"/>
  <c r="AN563" i="2"/>
  <c r="AN1395" i="2"/>
  <c r="AM1795" i="2"/>
  <c r="AM1310" i="2"/>
  <c r="AN1903" i="2"/>
  <c r="AM799" i="2"/>
  <c r="AN1808" i="2"/>
  <c r="AN2249" i="2"/>
  <c r="AN2159" i="2"/>
  <c r="AN151" i="2"/>
  <c r="AN2547" i="2"/>
  <c r="AM2448" i="2"/>
  <c r="AM2609" i="2"/>
  <c r="AM2376" i="2"/>
  <c r="AM668" i="2"/>
  <c r="AM1061" i="2"/>
  <c r="AN1422" i="2"/>
  <c r="AM985" i="2"/>
  <c r="AM1711" i="2"/>
  <c r="AN1300" i="2"/>
  <c r="AN241" i="2"/>
  <c r="AN1342" i="2"/>
  <c r="AN139" i="2"/>
  <c r="AM2666" i="2"/>
  <c r="AM2421" i="2"/>
  <c r="AN2799" i="2"/>
  <c r="AM359" i="2"/>
  <c r="AM2094" i="2"/>
  <c r="AN2200" i="2"/>
  <c r="AN2783" i="2"/>
  <c r="AM934" i="2"/>
  <c r="AN1258" i="2"/>
  <c r="AM2675" i="2"/>
  <c r="AN94" i="2"/>
  <c r="AN515" i="2"/>
  <c r="AM701" i="2"/>
  <c r="AN989" i="2"/>
  <c r="AN1073" i="2"/>
  <c r="AM1210" i="2"/>
  <c r="AM1673" i="2"/>
  <c r="AN1767" i="2"/>
  <c r="AM2001" i="2"/>
  <c r="AN2299" i="2"/>
  <c r="AN2483" i="2"/>
  <c r="AM2639" i="2"/>
  <c r="AN147" i="2"/>
  <c r="AN734" i="2"/>
  <c r="AM1077" i="2"/>
  <c r="AM1426" i="2"/>
  <c r="AM2279" i="2"/>
  <c r="AM2655" i="2"/>
  <c r="AN272" i="2"/>
  <c r="AN1014" i="2"/>
  <c r="AN1403" i="2"/>
  <c r="AN1847" i="2"/>
  <c r="AN2379" i="2"/>
  <c r="AN91" i="2"/>
  <c r="AM325" i="2"/>
  <c r="AN774" i="2"/>
  <c r="AM932" i="2"/>
  <c r="AM1166" i="2"/>
  <c r="AM1488" i="2"/>
  <c r="AN1674" i="2"/>
  <c r="AM1834" i="2"/>
  <c r="AM2121" i="2"/>
  <c r="AN2300" i="2"/>
  <c r="AN2484" i="2"/>
  <c r="AN2641" i="2"/>
  <c r="AM166" i="2"/>
  <c r="AM900" i="2"/>
  <c r="AN1233" i="2"/>
  <c r="AN1646" i="2"/>
  <c r="AN2329" i="2"/>
  <c r="AN267" i="2"/>
  <c r="AN1116" i="2"/>
  <c r="AM1494" i="2"/>
  <c r="AN2806" i="2"/>
  <c r="AN67" i="2"/>
  <c r="AM251" i="2"/>
  <c r="AM529" i="2"/>
  <c r="AM658" i="2"/>
  <c r="AN953" i="2"/>
  <c r="AO953" i="2" s="1"/>
  <c r="AN1529" i="2"/>
  <c r="AN1651" i="2"/>
  <c r="AN1862" i="2"/>
  <c r="AM1979" i="2"/>
  <c r="AN2048" i="2"/>
  <c r="AN2407" i="2"/>
  <c r="AN2486" i="2"/>
  <c r="AN2577" i="2"/>
  <c r="AN2729" i="2"/>
  <c r="AN728" i="2"/>
  <c r="AO728" i="2" s="1"/>
  <c r="AN1702" i="2"/>
  <c r="AN2234" i="2"/>
  <c r="AN283" i="2"/>
  <c r="AM936" i="2"/>
  <c r="AN1659" i="2"/>
  <c r="AM1867" i="2"/>
  <c r="AN2741" i="2"/>
  <c r="AN421" i="2"/>
  <c r="AN741" i="2"/>
  <c r="AN1140" i="2"/>
  <c r="AM1308" i="2"/>
  <c r="AM1446" i="2"/>
  <c r="AN1663" i="2"/>
  <c r="AN1907" i="2"/>
  <c r="AN2216" i="2"/>
  <c r="AN2377" i="2"/>
  <c r="AM2442" i="2"/>
  <c r="AM2825" i="2"/>
  <c r="AM1042" i="2"/>
  <c r="AN1479" i="2"/>
  <c r="AM1037" i="2"/>
  <c r="AN2074" i="2"/>
  <c r="AO2074" i="2" s="1"/>
  <c r="AM112" i="2"/>
  <c r="AN112" i="2"/>
  <c r="AM110" i="2"/>
  <c r="AM111" i="2"/>
  <c r="AM260" i="2"/>
  <c r="AN260" i="2"/>
  <c r="AM258" i="2"/>
  <c r="AN257" i="2"/>
  <c r="AM259" i="2"/>
  <c r="AN259" i="2"/>
  <c r="AM186" i="2"/>
  <c r="AN186" i="2"/>
  <c r="AM66" i="2"/>
  <c r="AN66" i="2"/>
  <c r="AM130" i="2"/>
  <c r="AN130" i="2"/>
  <c r="AM502" i="2"/>
  <c r="AN502" i="2"/>
  <c r="AN501" i="2"/>
  <c r="AM586" i="2"/>
  <c r="AN586" i="2"/>
  <c r="AM699" i="2"/>
  <c r="AN699" i="2"/>
  <c r="AM834" i="2"/>
  <c r="AN834" i="2"/>
  <c r="AM630" i="2"/>
  <c r="AN630" i="2"/>
  <c r="AM629" i="2"/>
  <c r="AM627" i="2"/>
  <c r="AM923" i="2"/>
  <c r="AN923" i="2"/>
  <c r="AN369" i="2"/>
  <c r="AM369" i="2"/>
  <c r="AM706" i="2"/>
  <c r="AN706" i="2"/>
  <c r="AM794" i="2"/>
  <c r="AN794" i="2"/>
  <c r="AM1020" i="2"/>
  <c r="AN1020" i="2"/>
  <c r="AM1147" i="2"/>
  <c r="AN1147" i="2"/>
  <c r="AM759" i="2"/>
  <c r="AN759" i="2"/>
  <c r="AN756" i="2"/>
  <c r="AM757" i="2"/>
  <c r="AN757" i="2"/>
  <c r="AM780" i="2"/>
  <c r="AN780" i="2"/>
  <c r="AM969" i="2"/>
  <c r="AN969" i="2"/>
  <c r="AM883" i="2"/>
  <c r="AN883" i="2"/>
  <c r="AN1024" i="2"/>
  <c r="AM1024" i="2"/>
  <c r="AN1152" i="2"/>
  <c r="AM1152" i="2"/>
  <c r="AN1180" i="2"/>
  <c r="AM1180" i="2"/>
  <c r="AN1306" i="2"/>
  <c r="AM1306" i="2"/>
  <c r="AM1477" i="2"/>
  <c r="AN1477" i="2"/>
  <c r="AN1250" i="2"/>
  <c r="AM1250" i="2"/>
  <c r="AN1460" i="2"/>
  <c r="AM1460" i="2"/>
  <c r="AN1748" i="2"/>
  <c r="AM1748" i="2"/>
  <c r="AM727" i="2"/>
  <c r="AN727" i="2"/>
  <c r="AN916" i="2"/>
  <c r="AM916" i="2"/>
  <c r="AM1231" i="2"/>
  <c r="AN1231" i="2"/>
  <c r="AN1230" i="2"/>
  <c r="AM1799" i="2"/>
  <c r="AN1799" i="2"/>
  <c r="AM1874" i="2"/>
  <c r="AN1874" i="2"/>
  <c r="AN1328" i="2"/>
  <c r="AM1328" i="2"/>
  <c r="AM1794" i="2"/>
  <c r="AN1794" i="2"/>
  <c r="AN1476" i="2"/>
  <c r="AM1476" i="2"/>
  <c r="AN1475" i="2"/>
  <c r="AN1474" i="2"/>
  <c r="AM1474" i="2"/>
  <c r="AM1878" i="2"/>
  <c r="AN1878" i="2"/>
  <c r="AM2134" i="2"/>
  <c r="AN2134" i="2"/>
  <c r="AM2228" i="2"/>
  <c r="AN2228" i="2"/>
  <c r="AM2309" i="2"/>
  <c r="AN2309" i="2"/>
  <c r="AM2052" i="2"/>
  <c r="AN2052" i="2"/>
  <c r="AN2049" i="2"/>
  <c r="AM2048" i="2"/>
  <c r="AN2050" i="2"/>
  <c r="AN2047" i="2"/>
  <c r="AM2047" i="2"/>
  <c r="AM1405" i="2"/>
  <c r="AN1405" i="2"/>
  <c r="AN1977" i="2"/>
  <c r="AM1977" i="2"/>
  <c r="AN2432" i="2"/>
  <c r="AM2432" i="2"/>
  <c r="AM1621" i="2"/>
  <c r="AN1621" i="2"/>
  <c r="AN2113" i="2"/>
  <c r="AM2113" i="2"/>
  <c r="AN1685" i="2"/>
  <c r="AM1685" i="2"/>
  <c r="AM1805" i="2"/>
  <c r="AN1805" i="2"/>
  <c r="AN2007" i="2"/>
  <c r="AM2007" i="2"/>
  <c r="AM2630" i="2"/>
  <c r="AN2630" i="2"/>
  <c r="AM2629" i="2"/>
  <c r="AN2629" i="2"/>
  <c r="AM2098" i="2"/>
  <c r="AN2098" i="2"/>
  <c r="AM2555" i="2"/>
  <c r="AN2555" i="2"/>
  <c r="AM2674" i="2"/>
  <c r="AN2674" i="2"/>
  <c r="AM2367" i="2"/>
  <c r="AN2367" i="2"/>
  <c r="AN2366" i="2"/>
  <c r="AN2679" i="2"/>
  <c r="AM2679" i="2"/>
  <c r="AM2000" i="2"/>
  <c r="AN2000" i="2"/>
  <c r="AM2466" i="2"/>
  <c r="AN2466" i="2"/>
  <c r="AM1425" i="2"/>
  <c r="AN1425" i="2"/>
  <c r="AM1902" i="2"/>
  <c r="AN1902" i="2"/>
  <c r="AN2693" i="2"/>
  <c r="AM2693" i="2"/>
  <c r="AM2431" i="2"/>
  <c r="AN2431" i="2"/>
  <c r="AN2430" i="2"/>
  <c r="AN2428" i="2"/>
  <c r="AM2429" i="2"/>
  <c r="AN2780" i="2"/>
  <c r="AM2780" i="2"/>
  <c r="AM1756" i="2"/>
  <c r="AN1756" i="2"/>
  <c r="AN1755" i="2"/>
  <c r="AN1752" i="2"/>
  <c r="AN1753" i="2"/>
  <c r="AM1657" i="2"/>
  <c r="AN1657" i="2"/>
  <c r="AN2247" i="2"/>
  <c r="AM2247" i="2"/>
  <c r="AM2626" i="2"/>
  <c r="AN2626" i="2"/>
  <c r="AM2625" i="2"/>
  <c r="AM2562" i="2"/>
  <c r="AN2562" i="2"/>
  <c r="AN2561" i="2"/>
  <c r="AM2560" i="2"/>
  <c r="AM2561" i="2"/>
  <c r="AN2560" i="2"/>
  <c r="AN2704" i="2"/>
  <c r="AM2704" i="2"/>
  <c r="AM269" i="2"/>
  <c r="AN269" i="2"/>
  <c r="AM268" i="2"/>
  <c r="AM267" i="2"/>
  <c r="AM226" i="2"/>
  <c r="AN226" i="2"/>
  <c r="AM84" i="2"/>
  <c r="AN84" i="2"/>
  <c r="AN83" i="2"/>
  <c r="AN211" i="2"/>
  <c r="AM211" i="2"/>
  <c r="AM732" i="2"/>
  <c r="AN732" i="2"/>
  <c r="AM329" i="2"/>
  <c r="AN329" i="2"/>
  <c r="AM549" i="2"/>
  <c r="AN549" i="2"/>
  <c r="AM705" i="2"/>
  <c r="AN705" i="2"/>
  <c r="AN1318" i="2"/>
  <c r="AM1318" i="2"/>
  <c r="AM1609" i="2"/>
  <c r="AN1609" i="2"/>
  <c r="AM1714" i="2"/>
  <c r="AN1714" i="2"/>
  <c r="AN375" i="2"/>
  <c r="AM375" i="2"/>
  <c r="AM582" i="2"/>
  <c r="AN582" i="2"/>
  <c r="AM580" i="2"/>
  <c r="AN579" i="2"/>
  <c r="AM581" i="2"/>
  <c r="AN581" i="2"/>
  <c r="AM1351" i="2"/>
  <c r="AN1351" i="2"/>
  <c r="AN1350" i="2"/>
  <c r="AM1896" i="2"/>
  <c r="AN1896" i="2"/>
  <c r="AM2519" i="2"/>
  <c r="AN2519" i="2"/>
  <c r="AM2518" i="2"/>
  <c r="AN2518" i="2"/>
  <c r="AM845" i="2"/>
  <c r="AN845" i="2"/>
  <c r="AN2139" i="2"/>
  <c r="AM2139" i="2"/>
  <c r="AM165" i="2"/>
  <c r="AN165" i="2"/>
  <c r="AM724" i="2"/>
  <c r="AN724" i="2"/>
  <c r="AM1251" i="2"/>
  <c r="AN1251" i="2"/>
  <c r="AN1478" i="2"/>
  <c r="AM1478" i="2"/>
  <c r="AM981" i="2"/>
  <c r="AN981" i="2"/>
  <c r="AN980" i="2"/>
  <c r="AM1129" i="2"/>
  <c r="AN1129" i="2"/>
  <c r="AN1521" i="2"/>
  <c r="AM1521" i="2"/>
  <c r="AM2227" i="2"/>
  <c r="AN2227" i="2"/>
  <c r="AM1153" i="2"/>
  <c r="AN1153" i="2"/>
  <c r="AM2395" i="2"/>
  <c r="AN2395" i="2"/>
  <c r="AN2394" i="2"/>
  <c r="AN2393" i="2"/>
  <c r="AN2809" i="2"/>
  <c r="AM2809" i="2"/>
  <c r="AM2166" i="2"/>
  <c r="AN2166" i="2"/>
  <c r="AN2681" i="2"/>
  <c r="AM2681" i="2"/>
  <c r="AM2680" i="2"/>
  <c r="AM1121" i="2"/>
  <c r="AN1121" i="2"/>
  <c r="AM2187" i="2"/>
  <c r="AN2187" i="2"/>
  <c r="AM2185" i="2"/>
  <c r="AM2184" i="2"/>
  <c r="AM2720" i="2"/>
  <c r="AN2720" i="2"/>
  <c r="AM195" i="2"/>
  <c r="AN195" i="2"/>
  <c r="AM1972" i="2"/>
  <c r="AN1972" i="2"/>
  <c r="AN1971" i="2"/>
  <c r="AM1971" i="2"/>
  <c r="AN2035" i="2"/>
  <c r="AM2035" i="2"/>
  <c r="AN2034" i="2"/>
  <c r="AN177" i="2"/>
  <c r="AN343" i="2"/>
  <c r="AM992" i="2"/>
  <c r="AN1217" i="2"/>
  <c r="AN2146" i="2"/>
  <c r="AN2512" i="2"/>
  <c r="AM207" i="2"/>
  <c r="AN1132" i="2"/>
  <c r="AM477" i="2"/>
  <c r="AN1407" i="2"/>
  <c r="AN1877" i="2"/>
  <c r="AN2391" i="2"/>
  <c r="AM189" i="2"/>
  <c r="AM527" i="2"/>
  <c r="AN702" i="2"/>
  <c r="AN945" i="2"/>
  <c r="AO945" i="2" s="1"/>
  <c r="AM1226" i="2"/>
  <c r="AN1504" i="2"/>
  <c r="AM1866" i="2"/>
  <c r="AN2126" i="2"/>
  <c r="AM2504" i="2"/>
  <c r="AN2759" i="2"/>
  <c r="AM1244" i="2"/>
  <c r="AM2364" i="2"/>
  <c r="AN275" i="2"/>
  <c r="AN1124" i="2"/>
  <c r="AN1946" i="2"/>
  <c r="AN63" i="2"/>
  <c r="AN261" i="2"/>
  <c r="AM958" i="2"/>
  <c r="AN1667" i="2"/>
  <c r="AN1986" i="2"/>
  <c r="AM2051" i="2"/>
  <c r="AN2411" i="2"/>
  <c r="AN2584" i="2"/>
  <c r="AM2067" i="2"/>
  <c r="AN2628" i="2"/>
  <c r="AN1082" i="2"/>
  <c r="AN1696" i="2"/>
  <c r="AO1696" i="2" s="1"/>
  <c r="AM2145" i="2"/>
  <c r="AN142" i="2"/>
  <c r="AM481" i="2"/>
  <c r="AN765" i="2"/>
  <c r="AM1490" i="2"/>
  <c r="AN1920" i="2"/>
  <c r="AM2454" i="2"/>
  <c r="AN324" i="2"/>
  <c r="AN1126" i="2"/>
  <c r="AN2735" i="2"/>
  <c r="AN598" i="2"/>
  <c r="AN1843" i="2"/>
  <c r="AM2444" i="2"/>
  <c r="AM262" i="2"/>
  <c r="AN262" i="2"/>
  <c r="AM90" i="2"/>
  <c r="AN90" i="2"/>
  <c r="AM381" i="2"/>
  <c r="AN381" i="2"/>
  <c r="AM380" i="2"/>
  <c r="AN378" i="2"/>
  <c r="AM113" i="2"/>
  <c r="AN113" i="2"/>
  <c r="AN341" i="2"/>
  <c r="AM341" i="2"/>
  <c r="AN559" i="2"/>
  <c r="AM559" i="2"/>
  <c r="AM558" i="2"/>
  <c r="AN558" i="2"/>
  <c r="AM623" i="2"/>
  <c r="AN623" i="2"/>
  <c r="AM622" i="2"/>
  <c r="AN537" i="2"/>
  <c r="AM537" i="2"/>
  <c r="AN332" i="2"/>
  <c r="AM332" i="2"/>
  <c r="AN330" i="2"/>
  <c r="AM779" i="2"/>
  <c r="AN779" i="2"/>
  <c r="AM843" i="2"/>
  <c r="AN843" i="2"/>
  <c r="AM1027" i="2"/>
  <c r="AN1027" i="2"/>
  <c r="AN1155" i="2"/>
  <c r="AM1155" i="2"/>
  <c r="AN964" i="2"/>
  <c r="AM964" i="2"/>
  <c r="AN963" i="2"/>
  <c r="AM1063" i="2"/>
  <c r="AN1063" i="2"/>
  <c r="AM1127" i="2"/>
  <c r="AN1127" i="2"/>
  <c r="AM1125" i="2"/>
  <c r="AM456" i="2"/>
  <c r="AN456" i="2"/>
  <c r="AN876" i="2"/>
  <c r="AM876" i="2"/>
  <c r="AN1064" i="2"/>
  <c r="AM1064" i="2"/>
  <c r="AN1388" i="2"/>
  <c r="AM1388" i="2"/>
  <c r="AM1461" i="2"/>
  <c r="AN1461" i="2"/>
  <c r="AM1594" i="2"/>
  <c r="AN1594" i="2"/>
  <c r="AM1593" i="2"/>
  <c r="AM1879" i="2"/>
  <c r="AN1879" i="2"/>
  <c r="AN2149" i="2"/>
  <c r="AM2149" i="2"/>
  <c r="AN2285" i="2"/>
  <c r="AM2285" i="2"/>
  <c r="AM2282" i="2"/>
  <c r="AN2279" i="2"/>
  <c r="AN2284" i="2"/>
  <c r="AN2281" i="2"/>
  <c r="AM2280" i="2"/>
  <c r="AM2281" i="2"/>
  <c r="AN2280" i="2"/>
  <c r="AM1273" i="2"/>
  <c r="AN1273" i="2"/>
  <c r="AM1363" i="2"/>
  <c r="AN1363" i="2"/>
  <c r="AM1968" i="2"/>
  <c r="AN1968" i="2"/>
  <c r="AN2085" i="2"/>
  <c r="AM2085" i="2"/>
  <c r="AN2083" i="2"/>
  <c r="AM2082" i="2"/>
  <c r="AM2084" i="2"/>
  <c r="AN2082" i="2"/>
  <c r="AN2084" i="2"/>
  <c r="AM2277" i="2"/>
  <c r="AN2277" i="2"/>
  <c r="AN2276" i="2"/>
  <c r="AN308" i="2"/>
  <c r="AM308" i="2"/>
  <c r="AM1445" i="2"/>
  <c r="AN1445" i="2"/>
  <c r="AM1670" i="2"/>
  <c r="AN1670" i="2"/>
  <c r="AM2062" i="2"/>
  <c r="AN2062" i="2"/>
  <c r="AN2061" i="2"/>
  <c r="AM2061" i="2"/>
  <c r="AN2253" i="2"/>
  <c r="AM2253" i="2"/>
  <c r="AN1356" i="2"/>
  <c r="AM1356" i="2"/>
  <c r="AM1433" i="2"/>
  <c r="AN1433" i="2"/>
  <c r="AM2505" i="2"/>
  <c r="AN2505" i="2"/>
  <c r="AN2645" i="2"/>
  <c r="AM2645" i="2"/>
  <c r="AN366" i="2"/>
  <c r="AM366" i="2"/>
  <c r="AM1721" i="2"/>
  <c r="AN1721" i="2"/>
  <c r="AN1892" i="2"/>
  <c r="AM1892" i="2"/>
  <c r="AM1891" i="2"/>
  <c r="AM2156" i="2"/>
  <c r="AN2156" i="2"/>
  <c r="AM2154" i="2"/>
  <c r="AM2155" i="2"/>
  <c r="AN2318" i="2"/>
  <c r="AM2318" i="2"/>
  <c r="AN2314" i="2"/>
  <c r="AO2314" i="2" s="1"/>
  <c r="AN2315" i="2"/>
  <c r="AM2495" i="2"/>
  <c r="AN2495" i="2"/>
  <c r="AM2492" i="2"/>
  <c r="AM2493" i="2"/>
  <c r="AN2493" i="2"/>
  <c r="AM2772" i="2"/>
  <c r="AN2772" i="2"/>
  <c r="AM1589" i="2"/>
  <c r="AN1589" i="2"/>
  <c r="AM2634" i="2"/>
  <c r="AN2634" i="2"/>
  <c r="AN2631" i="2"/>
  <c r="AO2631" i="2" s="1"/>
  <c r="AN2633" i="2"/>
  <c r="AM2633" i="2"/>
  <c r="AN2661" i="2"/>
  <c r="AM2661" i="2"/>
  <c r="AN2660" i="2"/>
  <c r="AO2660" i="2" s="1"/>
  <c r="AN2763" i="2"/>
  <c r="AM2763" i="2"/>
  <c r="AN2816" i="2"/>
  <c r="AM2816" i="2"/>
  <c r="AM2815" i="2"/>
  <c r="AM2479" i="2"/>
  <c r="AN2479" i="2"/>
  <c r="AM2477" i="2"/>
  <c r="AN2478" i="2"/>
  <c r="AN2627" i="2"/>
  <c r="AM2627" i="2"/>
  <c r="AN2779" i="2"/>
  <c r="AM2779" i="2"/>
  <c r="AM1604" i="2"/>
  <c r="AN1604" i="2"/>
  <c r="AN1602" i="2"/>
  <c r="AN1603" i="2"/>
  <c r="AM448" i="2"/>
  <c r="AN448" i="2"/>
  <c r="AM447" i="2"/>
  <c r="AN447" i="2"/>
  <c r="AN38" i="2"/>
  <c r="AM38" i="2"/>
  <c r="AM773" i="2"/>
  <c r="AN773" i="2"/>
  <c r="AM772" i="2"/>
  <c r="AN772" i="2"/>
  <c r="AM460" i="2"/>
  <c r="AN460" i="2"/>
  <c r="AM457" i="2"/>
  <c r="AM458" i="2"/>
  <c r="AM833" i="2"/>
  <c r="AN833" i="2"/>
  <c r="AM1271" i="2"/>
  <c r="AN1271" i="2"/>
  <c r="AN1945" i="2"/>
  <c r="AM1945" i="2"/>
  <c r="AN1944" i="2"/>
  <c r="AM1399" i="2"/>
  <c r="AN1399" i="2"/>
  <c r="AM1526" i="2"/>
  <c r="AN1526" i="2"/>
  <c r="AM2499" i="2"/>
  <c r="AN2499" i="2"/>
  <c r="AM911" i="2"/>
  <c r="AN911" i="2"/>
  <c r="AN1248" i="2"/>
  <c r="AM1248" i="2"/>
  <c r="AM1247" i="2"/>
  <c r="AN1246" i="2"/>
  <c r="AM1246" i="2"/>
  <c r="AM541" i="2"/>
  <c r="AN541" i="2"/>
  <c r="AM1050" i="2"/>
  <c r="AN1050" i="2"/>
  <c r="AM1114" i="2"/>
  <c r="AN1114" i="2"/>
  <c r="AM1113" i="2"/>
  <c r="AN1113" i="2"/>
  <c r="AN1372" i="2"/>
  <c r="AM1372" i="2"/>
  <c r="AN1400" i="2"/>
  <c r="AM1400" i="2"/>
  <c r="AM1542" i="2"/>
  <c r="AN1542" i="2"/>
  <c r="AN1595" i="2"/>
  <c r="AM1595" i="2"/>
  <c r="AN1739" i="2"/>
  <c r="AM1739" i="2"/>
  <c r="AN1738" i="2"/>
  <c r="AM1738" i="2"/>
  <c r="AM1911" i="2"/>
  <c r="AN1911" i="2"/>
  <c r="AM1910" i="2"/>
  <c r="AM2211" i="2"/>
  <c r="AN2211" i="2"/>
  <c r="AM533" i="2"/>
  <c r="AN533" i="2"/>
  <c r="AM879" i="2"/>
  <c r="AN879" i="2"/>
  <c r="AN878" i="2"/>
  <c r="AM1145" i="2"/>
  <c r="AN1145" i="2"/>
  <c r="AM1345" i="2"/>
  <c r="AN1345" i="2"/>
  <c r="AM339" i="2"/>
  <c r="AN339" i="2"/>
  <c r="AM338" i="2"/>
  <c r="AM1066" i="2"/>
  <c r="AN1066" i="2"/>
  <c r="AN1065" i="2"/>
  <c r="AN1414" i="2"/>
  <c r="AM1414" i="2"/>
  <c r="AM1463" i="2"/>
  <c r="AN1463" i="2"/>
  <c r="AN1462" i="2"/>
  <c r="AM1462" i="2"/>
  <c r="AN1804" i="2"/>
  <c r="AM1804" i="2"/>
  <c r="AN1876" i="2"/>
  <c r="AM1876" i="2"/>
  <c r="AM2363" i="2"/>
  <c r="AN2363" i="2"/>
  <c r="AN2752" i="2"/>
  <c r="AM2752" i="2"/>
  <c r="AM2537" i="2"/>
  <c r="AN2537" i="2"/>
  <c r="AN974" i="2"/>
  <c r="AM974" i="2"/>
  <c r="AN1254" i="2"/>
  <c r="AM1254" i="2"/>
  <c r="AN2587" i="2"/>
  <c r="AM2587" i="2"/>
  <c r="AM496" i="2"/>
  <c r="AN496" i="2"/>
  <c r="AN2099" i="2"/>
  <c r="AM2099" i="2"/>
  <c r="AN1214" i="2"/>
  <c r="AM1214" i="2"/>
  <c r="AM1213" i="2"/>
  <c r="AM1212" i="2"/>
  <c r="AM1534" i="2"/>
  <c r="AN1534" i="2"/>
  <c r="AM1632" i="2"/>
  <c r="AN1632" i="2"/>
  <c r="AN1631" i="2"/>
  <c r="AN1731" i="2"/>
  <c r="AM1731" i="2"/>
  <c r="AM1934" i="2"/>
  <c r="AN1934" i="2"/>
  <c r="AM1998" i="2"/>
  <c r="AN1998" i="2"/>
  <c r="AM1997" i="2"/>
  <c r="AM1996" i="2"/>
  <c r="AN1996" i="2"/>
  <c r="AN1286" i="2"/>
  <c r="AM1286" i="2"/>
  <c r="AN472" i="2"/>
  <c r="AM472" i="2"/>
  <c r="AM1353" i="2"/>
  <c r="AN1353" i="2"/>
  <c r="AN1352" i="2"/>
  <c r="AM1352" i="2"/>
  <c r="AN1531" i="2"/>
  <c r="AM1531" i="2"/>
  <c r="AM2302" i="2"/>
  <c r="AN2302" i="2"/>
  <c r="AM2563" i="2"/>
  <c r="AN2563" i="2"/>
  <c r="AM2600" i="2"/>
  <c r="AN2600" i="2"/>
  <c r="AM2599" i="2"/>
  <c r="AN306" i="2"/>
  <c r="AM306" i="2"/>
  <c r="AM303" i="2"/>
  <c r="AM305" i="2"/>
  <c r="AN305" i="2"/>
  <c r="AM1776" i="2"/>
  <c r="AN1776" i="2"/>
  <c r="AM1792" i="2"/>
  <c r="AN1792" i="2"/>
  <c r="AN1937" i="2"/>
  <c r="AM1937" i="2"/>
  <c r="AN2027" i="2"/>
  <c r="AM2027" i="2"/>
  <c r="AN2695" i="2"/>
  <c r="AM2695" i="2"/>
  <c r="AN2717" i="2"/>
  <c r="AM2717" i="2"/>
  <c r="AN2716" i="2"/>
  <c r="AN2715" i="2"/>
  <c r="AM2715" i="2"/>
  <c r="AN1921" i="2"/>
  <c r="AM1921" i="2"/>
  <c r="AM1918" i="2"/>
  <c r="AN1330" i="2"/>
  <c r="AM1330" i="2"/>
  <c r="AM37" i="2"/>
  <c r="AM177" i="2"/>
  <c r="AM343" i="2"/>
  <c r="AM531" i="2"/>
  <c r="AM721" i="2"/>
  <c r="AN992" i="2"/>
  <c r="AM1217" i="2"/>
  <c r="AN1554" i="2"/>
  <c r="AM1682" i="2"/>
  <c r="AN1770" i="2"/>
  <c r="AM2146" i="2"/>
  <c r="AN2316" i="2"/>
  <c r="AM2512" i="2"/>
  <c r="AM2682" i="2"/>
  <c r="AN207" i="2"/>
  <c r="AM1132" i="2"/>
  <c r="AM1439" i="2"/>
  <c r="AM2706" i="2"/>
  <c r="AN477" i="2"/>
  <c r="AM1022" i="2"/>
  <c r="AM1407" i="2"/>
  <c r="AM1655" i="2"/>
  <c r="AM1877" i="2"/>
  <c r="AM2144" i="2"/>
  <c r="AM2391" i="2"/>
  <c r="AM127" i="2"/>
  <c r="AN189" i="2"/>
  <c r="AM331" i="2"/>
  <c r="AM702" i="2"/>
  <c r="AM782" i="2"/>
  <c r="AN1045" i="2"/>
  <c r="AM1327" i="2"/>
  <c r="AM1688" i="2"/>
  <c r="AN1866" i="2"/>
  <c r="AM2028" i="2"/>
  <c r="AM2126" i="2"/>
  <c r="AM2317" i="2"/>
  <c r="AN2504" i="2"/>
  <c r="AM2659" i="2"/>
  <c r="AM2759" i="2"/>
  <c r="AM178" i="2"/>
  <c r="AN970" i="2"/>
  <c r="AN1244" i="2"/>
  <c r="AN1691" i="2"/>
  <c r="AN2364" i="2"/>
  <c r="AO2364" i="2" s="1"/>
  <c r="AM131" i="2"/>
  <c r="AM1124" i="2"/>
  <c r="AM1527" i="2"/>
  <c r="AM1946" i="2"/>
  <c r="AN2320" i="2"/>
  <c r="AM2482" i="2"/>
  <c r="AM63" i="2"/>
  <c r="AN70" i="2"/>
  <c r="AM261" i="2"/>
  <c r="AM427" i="2"/>
  <c r="AM556" i="2"/>
  <c r="AN958" i="2"/>
  <c r="AN1133" i="2"/>
  <c r="AM1427" i="2"/>
  <c r="AM1667" i="2"/>
  <c r="AM1986" i="2"/>
  <c r="AN2051" i="2"/>
  <c r="AO2051" i="2" s="1"/>
  <c r="AN2330" i="2"/>
  <c r="AM2411" i="2"/>
  <c r="AN2494" i="2"/>
  <c r="AM2584" i="2"/>
  <c r="AN2751" i="2"/>
  <c r="AM228" i="2"/>
  <c r="AM1253" i="2"/>
  <c r="AN1729" i="2"/>
  <c r="AN2067" i="2"/>
  <c r="AM2248" i="2"/>
  <c r="AM2628" i="2"/>
  <c r="AM2811" i="2"/>
  <c r="AM299" i="2"/>
  <c r="AN659" i="2"/>
  <c r="AN2145" i="2"/>
  <c r="AO2145" i="2" s="1"/>
  <c r="AM2823" i="2"/>
  <c r="AM290" i="2"/>
  <c r="AN481" i="2"/>
  <c r="AM628" i="2"/>
  <c r="AM765" i="2"/>
  <c r="AN982" i="2"/>
  <c r="AN1312" i="2"/>
  <c r="AN1490" i="2"/>
  <c r="AM1920" i="2"/>
  <c r="AM2283" i="2"/>
  <c r="AN2388" i="2"/>
  <c r="AM2829" i="2"/>
  <c r="AM324" i="2"/>
  <c r="AM758" i="2"/>
  <c r="AM1126" i="2"/>
  <c r="AM1558" i="2"/>
  <c r="AM1933" i="2"/>
  <c r="AM2735" i="2"/>
  <c r="AM598" i="2"/>
  <c r="AM1049" i="2"/>
  <c r="AN1256" i="2"/>
  <c r="AM1843" i="2"/>
  <c r="AN2106" i="2"/>
  <c r="AM80" i="2"/>
  <c r="AN80" i="2"/>
  <c r="AM79" i="2"/>
  <c r="AM98" i="2"/>
  <c r="AN98" i="2"/>
  <c r="AM438" i="2"/>
  <c r="AN438" i="2"/>
  <c r="AM144" i="2"/>
  <c r="AN144" i="2"/>
  <c r="AN255" i="2"/>
  <c r="AM255" i="2"/>
  <c r="AM554" i="2"/>
  <c r="AN554" i="2"/>
  <c r="AM618" i="2"/>
  <c r="AN618" i="2"/>
  <c r="AM770" i="2"/>
  <c r="AN770" i="2"/>
  <c r="AN976" i="2"/>
  <c r="AM976" i="2"/>
  <c r="AM975" i="2"/>
  <c r="AM1083" i="2"/>
  <c r="AN1083" i="2"/>
  <c r="AM1081" i="2"/>
  <c r="AN1081" i="2"/>
  <c r="AN560" i="2"/>
  <c r="AM560" i="2"/>
  <c r="AN816" i="2"/>
  <c r="AM816" i="2"/>
  <c r="AM917" i="2"/>
  <c r="AN917" i="2"/>
  <c r="AM909" i="2"/>
  <c r="AN909" i="2"/>
  <c r="AM747" i="2"/>
  <c r="AN747" i="2"/>
  <c r="AM988" i="2"/>
  <c r="AN988" i="2"/>
  <c r="AN1088" i="2"/>
  <c r="AM1088" i="2"/>
  <c r="AN1242" i="2"/>
  <c r="AM1242" i="2"/>
  <c r="AN1370" i="2"/>
  <c r="AM1370" i="2"/>
  <c r="AN1369" i="2"/>
  <c r="AM1669" i="2"/>
  <c r="AN1669" i="2"/>
  <c r="AM1195" i="2"/>
  <c r="AN1195" i="2"/>
  <c r="AM1596" i="2"/>
  <c r="AN1596" i="2"/>
  <c r="AM1017" i="2"/>
  <c r="AN1017" i="2"/>
  <c r="AM1726" i="2"/>
  <c r="AN1726" i="2"/>
  <c r="AN1420" i="2"/>
  <c r="AM1420" i="2"/>
  <c r="AM2056" i="2"/>
  <c r="AN2056" i="2"/>
  <c r="AM1235" i="2"/>
  <c r="AN1235" i="2"/>
  <c r="AN1434" i="2"/>
  <c r="AM1434" i="2"/>
  <c r="AN1889" i="2"/>
  <c r="AM1889" i="2"/>
  <c r="AN1887" i="2"/>
  <c r="AN1354" i="2"/>
  <c r="AM1354" i="2"/>
  <c r="AN2205" i="2"/>
  <c r="AM2205" i="2"/>
  <c r="AM1597" i="2"/>
  <c r="AN1597" i="2"/>
  <c r="AN2055" i="2"/>
  <c r="AM2055" i="2"/>
  <c r="AM2254" i="2"/>
  <c r="AN2254" i="2"/>
  <c r="AM2359" i="2"/>
  <c r="AN2359" i="2"/>
  <c r="AM2453" i="2"/>
  <c r="AN2453" i="2"/>
  <c r="AN1506" i="2"/>
  <c r="AM1506" i="2"/>
  <c r="AN1505" i="2"/>
  <c r="AM1505" i="2"/>
  <c r="AN2172" i="2"/>
  <c r="AM2172" i="2"/>
  <c r="AN2171" i="2"/>
  <c r="AN2170" i="2"/>
  <c r="AM2606" i="2"/>
  <c r="AN2606" i="2"/>
  <c r="AN1953" i="2"/>
  <c r="AM1953" i="2"/>
  <c r="AN1952" i="2"/>
  <c r="AM1893" i="2"/>
  <c r="AN1893" i="2"/>
  <c r="AM1936" i="2"/>
  <c r="AN1936" i="2"/>
  <c r="AM2060" i="2"/>
  <c r="AN2060" i="2"/>
  <c r="AN2057" i="2"/>
  <c r="AN2598" i="2"/>
  <c r="AM2598" i="2"/>
  <c r="AM2713" i="2"/>
  <c r="AN2713" i="2"/>
  <c r="AN2622" i="2"/>
  <c r="AM2622" i="2"/>
  <c r="AM2621" i="2"/>
  <c r="AM2728" i="2"/>
  <c r="AN2728" i="2"/>
  <c r="AM1540" i="2"/>
  <c r="AN1540" i="2"/>
  <c r="AM1539" i="2"/>
  <c r="AN1537" i="2"/>
  <c r="AM1537" i="2"/>
  <c r="AM1842" i="2"/>
  <c r="AN1842" i="2"/>
  <c r="AN1841" i="2"/>
  <c r="AM1841" i="2"/>
  <c r="AM2270" i="2"/>
  <c r="AN2270" i="2"/>
  <c r="AN2673" i="2"/>
  <c r="AM2673" i="2"/>
  <c r="AN2672" i="2"/>
  <c r="AN2671" i="2"/>
  <c r="AM2802" i="2"/>
  <c r="AN2802" i="2"/>
  <c r="AN2723" i="2"/>
  <c r="AM2723" i="2"/>
  <c r="AM2525" i="2"/>
  <c r="AN2525" i="2"/>
  <c r="AM2524" i="2"/>
  <c r="AN2522" i="2"/>
  <c r="AM2523" i="2"/>
  <c r="AM2776" i="2"/>
  <c r="AN2776" i="2"/>
  <c r="AM2775" i="2"/>
  <c r="AN2370" i="2"/>
  <c r="AM2370" i="2"/>
  <c r="AM2369" i="2"/>
  <c r="AN940" i="2"/>
  <c r="AM940" i="2"/>
  <c r="AN2356" i="2"/>
  <c r="AM2356" i="2"/>
  <c r="AN2355" i="2"/>
  <c r="AM2319" i="2"/>
  <c r="AN2319" i="2"/>
  <c r="AM2786" i="2"/>
  <c r="AN2786" i="2"/>
  <c r="AN108" i="2"/>
  <c r="AM108" i="2"/>
  <c r="AN107" i="2"/>
  <c r="AM955" i="2"/>
  <c r="AN955" i="2"/>
  <c r="AM512" i="2"/>
  <c r="AN512" i="2"/>
  <c r="AM511" i="2"/>
  <c r="AN679" i="2"/>
  <c r="AM679" i="2"/>
  <c r="AN677" i="2"/>
  <c r="AN678" i="2"/>
  <c r="AM817" i="2"/>
  <c r="AN817" i="2"/>
  <c r="AM371" i="2"/>
  <c r="AN371" i="2"/>
  <c r="AM370" i="2"/>
  <c r="AM1102" i="2"/>
  <c r="AN1102" i="2"/>
  <c r="AM1101" i="2"/>
  <c r="AN1100" i="2"/>
  <c r="AN1448" i="2"/>
  <c r="AM1448" i="2"/>
  <c r="AN1446" i="2"/>
  <c r="AN1640" i="2"/>
  <c r="AM1640" i="2"/>
  <c r="AN1639" i="2"/>
  <c r="AN2087" i="2"/>
  <c r="AM2087" i="2"/>
  <c r="AM2373" i="2"/>
  <c r="AN2373" i="2"/>
  <c r="AM1177" i="2"/>
  <c r="AN1177" i="2"/>
  <c r="AN452" i="2"/>
  <c r="AM452" i="2"/>
  <c r="AN451" i="2"/>
  <c r="AN635" i="2"/>
  <c r="AM635" i="2"/>
  <c r="AM921" i="2"/>
  <c r="AN921" i="2"/>
  <c r="AN1392" i="2"/>
  <c r="AM1392" i="2"/>
  <c r="AN1850" i="2"/>
  <c r="AM1850" i="2"/>
  <c r="AM2054" i="2"/>
  <c r="AN2054" i="2"/>
  <c r="AN2053" i="2"/>
  <c r="AN530" i="2"/>
  <c r="AM530" i="2"/>
  <c r="AN529" i="2"/>
  <c r="AM1511" i="2"/>
  <c r="AN1511" i="2"/>
  <c r="AM1510" i="2"/>
  <c r="AN1510" i="2"/>
  <c r="AM278" i="2"/>
  <c r="AN278" i="2"/>
  <c r="AN1576" i="2"/>
  <c r="AM1576" i="2"/>
  <c r="AN1575" i="2"/>
  <c r="AM1791" i="2"/>
  <c r="AN1791" i="2"/>
  <c r="AM1229" i="2"/>
  <c r="AN1229" i="2"/>
  <c r="AN1585" i="2"/>
  <c r="AM1585" i="2"/>
  <c r="AN1584" i="2"/>
  <c r="AM1703" i="2"/>
  <c r="AN1703" i="2"/>
  <c r="AM1702" i="2"/>
  <c r="AM2714" i="2"/>
  <c r="AN2714" i="2"/>
  <c r="AM2264" i="2"/>
  <c r="AN2264" i="2"/>
  <c r="AM2263" i="2"/>
  <c r="AM697" i="2"/>
  <c r="AN697" i="2"/>
  <c r="AN694" i="2"/>
  <c r="AM695" i="2"/>
  <c r="AN696" i="2"/>
  <c r="AM652" i="2"/>
  <c r="AN652" i="2"/>
  <c r="AM651" i="2"/>
  <c r="AM2602" i="2"/>
  <c r="AN2602" i="2"/>
  <c r="AM2601" i="2"/>
  <c r="AN2601" i="2"/>
  <c r="AN2354" i="2"/>
  <c r="AM2354" i="2"/>
  <c r="AM1520" i="2"/>
  <c r="AN1520" i="2"/>
  <c r="AN1518" i="2"/>
  <c r="AO1518" i="2" s="1"/>
  <c r="AM1519" i="2"/>
  <c r="AN1519" i="2"/>
  <c r="AM2036" i="2"/>
  <c r="AN2036" i="2"/>
  <c r="AM2339" i="2"/>
  <c r="AN2339" i="2"/>
  <c r="AN2338" i="2"/>
  <c r="AM2338" i="2"/>
  <c r="AM2624" i="2"/>
  <c r="AN2624" i="2"/>
  <c r="AN2749" i="2"/>
  <c r="AM2749" i="2"/>
  <c r="AN2748" i="2"/>
  <c r="AM1881" i="2"/>
  <c r="AN1881" i="2"/>
  <c r="AN2460" i="2"/>
  <c r="AM2460" i="2"/>
  <c r="AM1349" i="2"/>
  <c r="AN1349" i="2"/>
  <c r="AN950" i="2"/>
  <c r="AM950" i="2"/>
  <c r="AM1925" i="2"/>
  <c r="AN1925" i="2"/>
  <c r="AN721" i="2"/>
  <c r="AN1093" i="2"/>
  <c r="AN1415" i="2"/>
  <c r="AN1682" i="2"/>
  <c r="AM2316" i="2"/>
  <c r="AN744" i="2"/>
  <c r="AN1439" i="2"/>
  <c r="AN342" i="2"/>
  <c r="AN1022" i="2"/>
  <c r="AN1655" i="2"/>
  <c r="AN2144" i="2"/>
  <c r="AN127" i="2"/>
  <c r="AN1327" i="2"/>
  <c r="AN2028" i="2"/>
  <c r="AN2317" i="2"/>
  <c r="AN178" i="2"/>
  <c r="AM970" i="2"/>
  <c r="AN131" i="2"/>
  <c r="AN719" i="2"/>
  <c r="AO719" i="2" s="1"/>
  <c r="AM2711" i="2"/>
  <c r="AM70" i="2"/>
  <c r="AN427" i="2"/>
  <c r="AM1133" i="2"/>
  <c r="AM1538" i="2"/>
  <c r="AN1888" i="2"/>
  <c r="AM2330" i="2"/>
  <c r="AM2494" i="2"/>
  <c r="AN748" i="2"/>
  <c r="AM1729" i="2"/>
  <c r="AN2248" i="2"/>
  <c r="AN2811" i="2"/>
  <c r="AM659" i="2"/>
  <c r="AN1447" i="2"/>
  <c r="AM1947" i="2"/>
  <c r="AN2823" i="2"/>
  <c r="AN628" i="2"/>
  <c r="AM982" i="2"/>
  <c r="AM1312" i="2"/>
  <c r="AM2059" i="2"/>
  <c r="AM2388" i="2"/>
  <c r="AN758" i="2"/>
  <c r="AN2443" i="2"/>
  <c r="AO2443" i="2" s="1"/>
  <c r="AN2091" i="2"/>
  <c r="AM58" i="2"/>
  <c r="AN58" i="2"/>
  <c r="AM122" i="2"/>
  <c r="AN122" i="2"/>
  <c r="AM216" i="2"/>
  <c r="AN216" i="2"/>
  <c r="AM293" i="2"/>
  <c r="AN293" i="2"/>
  <c r="AN265" i="2"/>
  <c r="AM265" i="2"/>
  <c r="AM264" i="2"/>
  <c r="AM81" i="2"/>
  <c r="AN81" i="2"/>
  <c r="AM174" i="2"/>
  <c r="AN174" i="2"/>
  <c r="AM401" i="2"/>
  <c r="AN401" i="2"/>
  <c r="AN400" i="2"/>
  <c r="AN345" i="2"/>
  <c r="AM345" i="2"/>
  <c r="AM164" i="2"/>
  <c r="AN164" i="2"/>
  <c r="AN461" i="2"/>
  <c r="AM461" i="2"/>
  <c r="AN348" i="2"/>
  <c r="AM348" i="2"/>
  <c r="AM347" i="2"/>
  <c r="AN520" i="2"/>
  <c r="AM520" i="2"/>
  <c r="AN591" i="2"/>
  <c r="AM591" i="2"/>
  <c r="AM590" i="2"/>
  <c r="AN590" i="2"/>
  <c r="AM416" i="2"/>
  <c r="AN416" i="2"/>
  <c r="AN592" i="2"/>
  <c r="AM592" i="2"/>
  <c r="AN568" i="2"/>
  <c r="AM568" i="2"/>
  <c r="AM722" i="2"/>
  <c r="AN722" i="2"/>
  <c r="AM544" i="2"/>
  <c r="AN544" i="2"/>
  <c r="AM811" i="2"/>
  <c r="AN811" i="2"/>
  <c r="AM875" i="2"/>
  <c r="AN875" i="2"/>
  <c r="AM947" i="2"/>
  <c r="AN947" i="2"/>
  <c r="AN842" i="2"/>
  <c r="AM842" i="2"/>
  <c r="AM1091" i="2"/>
  <c r="AN1091" i="2"/>
  <c r="AN596" i="2"/>
  <c r="AM596" i="2"/>
  <c r="AM1031" i="2"/>
  <c r="AN1031" i="2"/>
  <c r="AM1029" i="2"/>
  <c r="AM1028" i="2"/>
  <c r="AM1030" i="2"/>
  <c r="AN1030" i="2"/>
  <c r="AM1095" i="2"/>
  <c r="AN1095" i="2"/>
  <c r="AN1159" i="2"/>
  <c r="AM1159" i="2"/>
  <c r="AM1158" i="2"/>
  <c r="AM1157" i="2"/>
  <c r="AM1156" i="2"/>
  <c r="AN1158" i="2"/>
  <c r="AN1157" i="2"/>
  <c r="AN1156" i="2"/>
  <c r="AM784" i="2"/>
  <c r="AN784" i="2"/>
  <c r="AN914" i="2"/>
  <c r="AM914" i="2"/>
  <c r="AN1128" i="2"/>
  <c r="AM1128" i="2"/>
  <c r="AN1184" i="2"/>
  <c r="AM1184" i="2"/>
  <c r="AN1183" i="2"/>
  <c r="AM715" i="2"/>
  <c r="AN715" i="2"/>
  <c r="AM1011" i="2"/>
  <c r="AN1011" i="2"/>
  <c r="AN1324" i="2"/>
  <c r="AM1324" i="2"/>
  <c r="AM1323" i="2"/>
  <c r="AM1541" i="2"/>
  <c r="AN1541" i="2"/>
  <c r="AM1319" i="2"/>
  <c r="AN1319" i="2"/>
  <c r="AM1524" i="2"/>
  <c r="AN1524" i="2"/>
  <c r="AM1773" i="2"/>
  <c r="AN1773" i="2"/>
  <c r="AM1299" i="2"/>
  <c r="AN1299" i="2"/>
  <c r="AM1641" i="2"/>
  <c r="AN1641" i="2"/>
  <c r="AN1636" i="2"/>
  <c r="AM1636" i="2"/>
  <c r="AM1635" i="2"/>
  <c r="AM1634" i="2"/>
  <c r="AM2197" i="2"/>
  <c r="AN2197" i="2"/>
  <c r="AN803" i="2"/>
  <c r="AM803" i="2"/>
  <c r="AM148" i="2"/>
  <c r="AN148" i="2"/>
  <c r="AM147" i="2"/>
  <c r="AN584" i="2"/>
  <c r="AM584" i="2"/>
  <c r="AM1976" i="2"/>
  <c r="AN1976" i="2"/>
  <c r="AN1975" i="2"/>
  <c r="AM1975" i="2"/>
  <c r="AN2231" i="2"/>
  <c r="AM2231" i="2"/>
  <c r="AM2104" i="2"/>
  <c r="AN2104" i="2"/>
  <c r="AN2103" i="2"/>
  <c r="AO2103" i="2" s="1"/>
  <c r="AN2102" i="2"/>
  <c r="AN2386" i="2"/>
  <c r="AM2386" i="2"/>
  <c r="AM1241" i="2"/>
  <c r="AN1241" i="2"/>
  <c r="AN1240" i="2"/>
  <c r="AN1239" i="2"/>
  <c r="AM1238" i="2"/>
  <c r="AM1497" i="2"/>
  <c r="AN1497" i="2"/>
  <c r="AM2566" i="2"/>
  <c r="AN2566" i="2"/>
  <c r="AN1394" i="2"/>
  <c r="AM1394" i="2"/>
  <c r="AN1393" i="2"/>
  <c r="AM1774" i="2"/>
  <c r="AN1774" i="2"/>
  <c r="AM2570" i="2"/>
  <c r="AN2570" i="2"/>
  <c r="AM2712" i="2"/>
  <c r="AN2712" i="2"/>
  <c r="AM41" i="2"/>
  <c r="AN41" i="2"/>
  <c r="AM449" i="2"/>
  <c r="AN449" i="2"/>
  <c r="AN1570" i="2"/>
  <c r="AM1570" i="2"/>
  <c r="AM1569" i="2"/>
  <c r="AM1783" i="2"/>
  <c r="AN1783" i="2"/>
  <c r="AN1985" i="2"/>
  <c r="AM1985" i="2"/>
  <c r="AM1984" i="2"/>
  <c r="AN1984" i="2"/>
  <c r="AN2446" i="2"/>
  <c r="AM2446" i="2"/>
  <c r="AN2442" i="2"/>
  <c r="AN2444" i="2"/>
  <c r="AN2445" i="2"/>
  <c r="AM2445" i="2"/>
  <c r="AM1658" i="2"/>
  <c r="AN1658" i="2"/>
  <c r="AM2116" i="2"/>
  <c r="AN2116" i="2"/>
  <c r="AN2115" i="2"/>
  <c r="AN2372" i="2"/>
  <c r="AM2372" i="2"/>
  <c r="AM2539" i="2"/>
  <c r="AN2539" i="2"/>
  <c r="AN2538" i="2"/>
  <c r="AM2653" i="2"/>
  <c r="AN2653" i="2"/>
  <c r="AN2651" i="2"/>
  <c r="AM2651" i="2"/>
  <c r="AM1548" i="2"/>
  <c r="AN1548" i="2"/>
  <c r="AM1546" i="2"/>
  <c r="AM1547" i="2"/>
  <c r="AN2764" i="2"/>
  <c r="AM2764" i="2"/>
  <c r="AM1265" i="2"/>
  <c r="AN1265" i="2"/>
  <c r="AM2383" i="2"/>
  <c r="AN2383" i="2"/>
  <c r="AN2605" i="2"/>
  <c r="AM2605" i="2"/>
  <c r="AN2041" i="2"/>
  <c r="AM2041" i="2"/>
  <c r="AM2820" i="2"/>
  <c r="AN2820" i="2"/>
  <c r="AN2349" i="2"/>
  <c r="AM2349" i="2"/>
  <c r="AM2348" i="2"/>
  <c r="AN2347" i="2"/>
  <c r="AM2124" i="2"/>
  <c r="AN2124" i="2"/>
  <c r="AN2169" i="2"/>
  <c r="AM2169" i="2"/>
  <c r="AM2168" i="2"/>
  <c r="AN1436" i="2"/>
  <c r="AM1436" i="2"/>
  <c r="AN225" i="2"/>
  <c r="AM225" i="2"/>
  <c r="AM1692" i="2"/>
  <c r="AN1692" i="2"/>
  <c r="AM1690" i="2"/>
  <c r="AM1687" i="2"/>
  <c r="AN1687" i="2"/>
  <c r="AN1348" i="2"/>
  <c r="AM1348" i="2"/>
  <c r="AN309" i="2"/>
  <c r="AM309" i="2"/>
  <c r="AN1178" i="2"/>
  <c r="AM1178" i="2"/>
  <c r="AM180" i="2"/>
  <c r="AN180" i="2"/>
  <c r="AM547" i="2"/>
  <c r="AN547" i="2"/>
  <c r="AM566" i="2"/>
  <c r="AN566" i="2"/>
  <c r="AM565" i="2"/>
  <c r="AM751" i="2"/>
  <c r="AN751" i="2"/>
  <c r="AN750" i="2"/>
  <c r="AM749" i="2"/>
  <c r="AN749" i="2"/>
  <c r="AN1368" i="2"/>
  <c r="AM1368" i="2"/>
  <c r="AM1366" i="2"/>
  <c r="AM1367" i="2"/>
  <c r="AN1367" i="2"/>
  <c r="AN1470" i="2"/>
  <c r="AM1470" i="2"/>
  <c r="AN2528" i="2"/>
  <c r="AM2528" i="2"/>
  <c r="AM1054" i="2"/>
  <c r="AN1054" i="2"/>
  <c r="AN1053" i="2"/>
  <c r="AM123" i="2"/>
  <c r="AM214" i="2"/>
  <c r="AN429" i="2"/>
  <c r="AM571" i="2"/>
  <c r="AM790" i="2"/>
  <c r="AM1012" i="2"/>
  <c r="AM1134" i="2"/>
  <c r="AN1238" i="2"/>
  <c r="AM1471" i="2"/>
  <c r="AN1569" i="2"/>
  <c r="AN1690" i="2"/>
  <c r="AM1856" i="2"/>
  <c r="AM2034" i="2"/>
  <c r="AN2163" i="2"/>
  <c r="AM2355" i="2"/>
  <c r="AN2593" i="2"/>
  <c r="AM2781" i="2"/>
  <c r="AM294" i="2"/>
  <c r="AM792" i="2"/>
  <c r="AM1183" i="2"/>
  <c r="AM1481" i="2"/>
  <c r="AM2170" i="2"/>
  <c r="AM2478" i="2"/>
  <c r="AN2791" i="2"/>
  <c r="AN54" i="2"/>
  <c r="AO54" i="2" s="1"/>
  <c r="AN642" i="2"/>
  <c r="AN1174" i="2"/>
  <c r="AO1174" i="2" s="1"/>
  <c r="AM1457" i="2"/>
  <c r="AM1679" i="2"/>
  <c r="AM1952" i="2"/>
  <c r="AM2200" i="2"/>
  <c r="AM2538" i="2"/>
  <c r="AN382" i="2"/>
  <c r="AN235" i="2"/>
  <c r="AN409" i="2"/>
  <c r="AN572" i="2"/>
  <c r="AN712" i="2"/>
  <c r="AM820" i="2"/>
  <c r="AM977" i="2"/>
  <c r="AM1084" i="2"/>
  <c r="AM1239" i="2"/>
  <c r="AM1395" i="2"/>
  <c r="AM1584" i="2"/>
  <c r="AM1753" i="2"/>
  <c r="AN1899" i="2"/>
  <c r="AN2065" i="2"/>
  <c r="AN2155" i="2"/>
  <c r="AN2376" i="2"/>
  <c r="AM2529" i="2"/>
  <c r="AN2675" i="2"/>
  <c r="AO2675" i="2" s="1"/>
  <c r="AM2769" i="2"/>
  <c r="AN287" i="2"/>
  <c r="AM620" i="2"/>
  <c r="AM1100" i="2"/>
  <c r="AN1278" i="2"/>
  <c r="AN1914" i="2"/>
  <c r="AN2579" i="2"/>
  <c r="AM162" i="2"/>
  <c r="AM398" i="2"/>
  <c r="AM829" i="2"/>
  <c r="AN1186" i="2"/>
  <c r="AM1603" i="2"/>
  <c r="AN2073" i="2"/>
  <c r="AM2347" i="2"/>
  <c r="AN2523" i="2"/>
  <c r="AN2731" i="2"/>
  <c r="AM167" i="2"/>
  <c r="AN93" i="2"/>
  <c r="AM289" i="2"/>
  <c r="AM463" i="2"/>
  <c r="AM573" i="2"/>
  <c r="AM750" i="2"/>
  <c r="AM1009" i="2"/>
  <c r="AM1441" i="2"/>
  <c r="AM1575" i="2"/>
  <c r="AM1742" i="2"/>
  <c r="AM1903" i="2"/>
  <c r="AN2003" i="2"/>
  <c r="AM2162" i="2"/>
  <c r="AN2348" i="2"/>
  <c r="AN2426" i="2"/>
  <c r="AM2513" i="2"/>
  <c r="AN2599" i="2"/>
  <c r="AN2815" i="2"/>
  <c r="AM411" i="2"/>
  <c r="AN904" i="2"/>
  <c r="AM1291" i="2"/>
  <c r="AN1812" i="2"/>
  <c r="AM2102" i="2"/>
  <c r="AM2284" i="2"/>
  <c r="AM2685" i="2"/>
  <c r="AM119" i="2"/>
  <c r="AM492" i="2"/>
  <c r="AN695" i="2"/>
  <c r="AM1287" i="2"/>
  <c r="AM1507" i="2"/>
  <c r="AM1752" i="2"/>
  <c r="AN2045" i="2"/>
  <c r="AM2276" i="2"/>
  <c r="AM107" i="2"/>
  <c r="AN182" i="2"/>
  <c r="AM330" i="2"/>
  <c r="AM508" i="2"/>
  <c r="AM677" i="2"/>
  <c r="AM806" i="2"/>
  <c r="AM994" i="2"/>
  <c r="AN1212" i="2"/>
  <c r="AM1393" i="2"/>
  <c r="AN1515" i="2"/>
  <c r="AN1723" i="2"/>
  <c r="AM1964" i="2"/>
  <c r="AM2118" i="2"/>
  <c r="AM2303" i="2"/>
  <c r="AN2402" i="2"/>
  <c r="AN2501" i="2"/>
  <c r="AN2684" i="2"/>
  <c r="AM400" i="2"/>
  <c r="AM417" i="2"/>
  <c r="AM836" i="2"/>
  <c r="AN1266" i="2"/>
  <c r="AM1600" i="2"/>
  <c r="AM2050" i="2"/>
  <c r="AN2477" i="2"/>
  <c r="AM2805" i="2"/>
  <c r="AN209" i="2"/>
  <c r="AO209" i="2" s="1"/>
  <c r="AN627" i="2"/>
  <c r="AM1097" i="2"/>
  <c r="AN1456" i="2"/>
  <c r="AN1891" i="2"/>
  <c r="AM2129" i="2"/>
  <c r="AM2575" i="2"/>
  <c r="AM2736" i="2"/>
  <c r="AM277" i="2"/>
  <c r="AN277" i="2"/>
  <c r="AM296" i="2"/>
  <c r="AN296" i="2"/>
  <c r="AM285" i="2"/>
  <c r="AN285" i="2"/>
  <c r="AM320" i="2"/>
  <c r="AN320" i="2"/>
  <c r="AM185" i="2"/>
  <c r="AN185" i="2"/>
  <c r="AM263" i="2"/>
  <c r="AN263" i="2"/>
  <c r="AM302" i="2"/>
  <c r="AN302" i="2"/>
  <c r="AM333" i="2"/>
  <c r="AN333" i="2"/>
  <c r="AN322" i="2"/>
  <c r="AM322" i="2"/>
  <c r="AN364" i="2"/>
  <c r="AM364" i="2"/>
  <c r="AM388" i="2"/>
  <c r="AN388" i="2"/>
  <c r="AM453" i="2"/>
  <c r="AN453" i="2"/>
  <c r="AM517" i="2"/>
  <c r="AN517" i="2"/>
  <c r="AN488" i="2"/>
  <c r="AM488" i="2"/>
  <c r="AM528" i="2"/>
  <c r="AN528" i="2"/>
  <c r="AM286" i="2"/>
  <c r="AN286" i="2"/>
  <c r="AM464" i="2"/>
  <c r="AN464" i="2"/>
  <c r="AM365" i="2"/>
  <c r="AN365" i="2"/>
  <c r="AM200" i="2"/>
  <c r="AN200" i="2"/>
  <c r="AM250" i="2"/>
  <c r="AN250" i="2"/>
  <c r="AM562" i="2"/>
  <c r="AN562" i="2"/>
  <c r="AM594" i="2"/>
  <c r="AN594" i="2"/>
  <c r="AM397" i="2"/>
  <c r="AN397" i="2"/>
  <c r="AM601" i="2"/>
  <c r="AN601" i="2"/>
  <c r="AM577" i="2"/>
  <c r="AN577" i="2"/>
  <c r="AM786" i="2"/>
  <c r="AN786" i="2"/>
  <c r="AN850" i="2"/>
  <c r="AM850" i="2"/>
  <c r="AM444" i="2"/>
  <c r="AN444" i="2"/>
  <c r="AM486" i="2"/>
  <c r="AN486" i="2"/>
  <c r="AM553" i="2"/>
  <c r="AN553" i="2"/>
  <c r="AN608" i="2"/>
  <c r="AM608" i="2"/>
  <c r="AM907" i="2"/>
  <c r="AN907" i="2"/>
  <c r="AM465" i="2"/>
  <c r="AN465" i="2"/>
  <c r="AM762" i="2"/>
  <c r="AN762" i="2"/>
  <c r="AN890" i="2"/>
  <c r="AM890" i="2"/>
  <c r="AN991" i="2"/>
  <c r="AM991" i="2"/>
  <c r="AM1035" i="2"/>
  <c r="AN1035" i="2"/>
  <c r="AM1099" i="2"/>
  <c r="AN1099" i="2"/>
  <c r="AM1163" i="2"/>
  <c r="AN1163" i="2"/>
  <c r="AM823" i="2"/>
  <c r="AN823" i="2"/>
  <c r="AN389" i="2"/>
  <c r="AM389" i="2"/>
  <c r="AM649" i="2"/>
  <c r="AN649" i="2"/>
  <c r="AN946" i="2"/>
  <c r="AM946" i="2"/>
  <c r="AM698" i="2"/>
  <c r="AN698" i="2"/>
  <c r="AM746" i="2"/>
  <c r="AN746" i="2"/>
  <c r="AN938" i="2"/>
  <c r="AM938" i="2"/>
  <c r="AM469" i="2"/>
  <c r="AN469" i="2"/>
  <c r="AN1040" i="2"/>
  <c r="AM1040" i="2"/>
  <c r="AN1104" i="2"/>
  <c r="AM1104" i="2"/>
  <c r="AN1168" i="2"/>
  <c r="AM1168" i="2"/>
  <c r="AN1192" i="2"/>
  <c r="AM1192" i="2"/>
  <c r="AM1257" i="2"/>
  <c r="AN1257" i="2"/>
  <c r="AM1321" i="2"/>
  <c r="AN1321" i="2"/>
  <c r="AM1385" i="2"/>
  <c r="AN1385" i="2"/>
  <c r="AM735" i="2"/>
  <c r="AN735" i="2"/>
  <c r="AM855" i="2"/>
  <c r="AN855" i="2"/>
  <c r="AM1002" i="2"/>
  <c r="AN1002" i="2"/>
  <c r="AN1264" i="2"/>
  <c r="AM1264" i="2"/>
  <c r="AN1452" i="2"/>
  <c r="AM1452" i="2"/>
  <c r="AM1605" i="2"/>
  <c r="AN1605" i="2"/>
  <c r="AM1789" i="2"/>
  <c r="AN1789" i="2"/>
  <c r="AM957" i="2"/>
  <c r="AN957" i="2"/>
  <c r="AM1588" i="2"/>
  <c r="AN1588" i="2"/>
  <c r="AM1684" i="2"/>
  <c r="AN1684" i="2"/>
  <c r="AN561" i="2"/>
  <c r="AM561" i="2"/>
  <c r="AN906" i="2"/>
  <c r="AM906" i="2"/>
  <c r="AN1708" i="2"/>
  <c r="AM1708" i="2"/>
  <c r="AM1389" i="2"/>
  <c r="AN1389" i="2"/>
  <c r="AM1652" i="2"/>
  <c r="AN1652" i="2"/>
  <c r="AM1871" i="2"/>
  <c r="AN1871" i="2"/>
  <c r="AM1935" i="2"/>
  <c r="AN1935" i="2"/>
  <c r="AN1999" i="2"/>
  <c r="AM1999" i="2"/>
  <c r="AN2063" i="2"/>
  <c r="AM2063" i="2"/>
  <c r="AN2127" i="2"/>
  <c r="AM2127" i="2"/>
  <c r="AM1187" i="2"/>
  <c r="AN1187" i="2"/>
  <c r="AM1948" i="2"/>
  <c r="AN1948" i="2"/>
  <c r="AM2130" i="2"/>
  <c r="AN2130" i="2"/>
  <c r="AN2153" i="2"/>
  <c r="AM2153" i="2"/>
  <c r="AM796" i="2"/>
  <c r="AN796" i="2"/>
  <c r="AN864" i="2"/>
  <c r="AM864" i="2"/>
  <c r="AM1283" i="2"/>
  <c r="AN1283" i="2"/>
  <c r="AN1402" i="2"/>
  <c r="AM1402" i="2"/>
  <c r="AM1613" i="2"/>
  <c r="AN1613" i="2"/>
  <c r="AM1765" i="2"/>
  <c r="AN1765" i="2"/>
  <c r="AN422" i="2"/>
  <c r="AM422" i="2"/>
  <c r="AM518" i="2"/>
  <c r="AN518" i="2"/>
  <c r="AM1303" i="2"/>
  <c r="AN1303" i="2"/>
  <c r="AN1458" i="2"/>
  <c r="AM1458" i="2"/>
  <c r="AM1863" i="2"/>
  <c r="AN1863" i="2"/>
  <c r="AM1942" i="2"/>
  <c r="AN1942" i="2"/>
  <c r="AN2119" i="2"/>
  <c r="AM2119" i="2"/>
  <c r="AM2261" i="2"/>
  <c r="AN2261" i="2"/>
  <c r="AM867" i="2"/>
  <c r="AN867" i="2"/>
  <c r="AM1243" i="2"/>
  <c r="AN1243" i="2"/>
  <c r="AN1484" i="2"/>
  <c r="AM1484" i="2"/>
  <c r="AM1829" i="2"/>
  <c r="AN1829" i="2"/>
  <c r="AM2325" i="2"/>
  <c r="AN2325" i="2"/>
  <c r="AN2487" i="2"/>
  <c r="AM2487" i="2"/>
  <c r="AM2138" i="2"/>
  <c r="AN2138" i="2"/>
  <c r="AM2271" i="2"/>
  <c r="AN2271" i="2"/>
  <c r="AM2480" i="2"/>
  <c r="AN2480" i="2"/>
  <c r="AM2533" i="2"/>
  <c r="AN2533" i="2"/>
  <c r="AN1951" i="2"/>
  <c r="AM1951" i="2"/>
  <c r="AM1962" i="2"/>
  <c r="AN1962" i="2"/>
  <c r="AN2352" i="2"/>
  <c r="AM2352" i="2"/>
  <c r="AN2456" i="2"/>
  <c r="AM2456" i="2"/>
  <c r="AM2204" i="2"/>
  <c r="AN2204" i="2"/>
  <c r="AN2400" i="2"/>
  <c r="AM2400" i="2"/>
  <c r="AN2581" i="2"/>
  <c r="AM2581" i="2"/>
  <c r="AM2648" i="2"/>
  <c r="AN2648" i="2"/>
  <c r="AN1280" i="2"/>
  <c r="AM1280" i="2"/>
  <c r="AM1371" i="2"/>
  <c r="AN1371" i="2"/>
  <c r="AM2229" i="2"/>
  <c r="AN2229" i="2"/>
  <c r="AN2558" i="2"/>
  <c r="AM2558" i="2"/>
  <c r="AM1839" i="2"/>
  <c r="AN1839" i="2"/>
  <c r="AM2022" i="2"/>
  <c r="AN2022" i="2"/>
  <c r="AM2778" i="2"/>
  <c r="AN2778" i="2"/>
  <c r="AM1645" i="2"/>
  <c r="AN1645" i="2"/>
  <c r="AM1709" i="2"/>
  <c r="AN1709" i="2"/>
  <c r="AN2290" i="2"/>
  <c r="AM2290" i="2"/>
  <c r="AN2574" i="2"/>
  <c r="AM2574" i="2"/>
  <c r="AM2619" i="2"/>
  <c r="AN2619" i="2"/>
  <c r="AM2770" i="2"/>
  <c r="AN2770" i="2"/>
  <c r="AM755" i="2"/>
  <c r="AN755" i="2"/>
  <c r="AM1614" i="2"/>
  <c r="AN1614" i="2"/>
  <c r="AM2090" i="2"/>
  <c r="AN2090" i="2"/>
  <c r="AN2743" i="2"/>
  <c r="AM2743" i="2"/>
  <c r="AN2795" i="2"/>
  <c r="AM2795" i="2"/>
  <c r="AN1943" i="2"/>
  <c r="AM1943" i="2"/>
  <c r="AM2032" i="2"/>
  <c r="AN2032" i="2"/>
  <c r="AM2321" i="2"/>
  <c r="AN2321" i="2"/>
  <c r="AM2510" i="2"/>
  <c r="AN2510" i="2"/>
  <c r="AM2698" i="2"/>
  <c r="AN2698" i="2"/>
  <c r="AN2771" i="2"/>
  <c r="AM2771" i="2"/>
  <c r="AN2814" i="2"/>
  <c r="AM2814" i="2"/>
  <c r="AM2794" i="2"/>
  <c r="AN2794" i="2"/>
  <c r="AM2287" i="2"/>
  <c r="AN2287" i="2"/>
  <c r="AM2086" i="2"/>
  <c r="AN2086" i="2"/>
  <c r="AN2246" i="2"/>
  <c r="AM2246" i="2"/>
  <c r="AM2341" i="2"/>
  <c r="AN2341" i="2"/>
  <c r="AM2810" i="2"/>
  <c r="AN2810" i="2"/>
  <c r="AN2573" i="2"/>
  <c r="AM2573" i="2"/>
  <c r="AM224" i="2"/>
  <c r="AN224" i="2"/>
  <c r="AM276" i="2"/>
  <c r="AN276" i="2"/>
  <c r="AM192" i="2"/>
  <c r="AN192" i="2"/>
  <c r="AN314" i="2"/>
  <c r="AM314" i="2"/>
  <c r="AM777" i="2"/>
  <c r="AN777" i="2"/>
  <c r="AM716" i="2"/>
  <c r="AN716" i="2"/>
  <c r="AN61" i="2"/>
  <c r="AM61" i="2"/>
  <c r="AM410" i="2"/>
  <c r="AN410" i="2"/>
  <c r="AM350" i="2"/>
  <c r="AN350" i="2"/>
  <c r="AM840" i="2"/>
  <c r="AN840" i="2"/>
  <c r="AM1052" i="2"/>
  <c r="AN1052" i="2"/>
  <c r="AM1277" i="2"/>
  <c r="AN1277" i="2"/>
  <c r="AN1617" i="2"/>
  <c r="AM1617" i="2"/>
  <c r="AN1650" i="2"/>
  <c r="AM1650" i="2"/>
  <c r="AM1736" i="2"/>
  <c r="AN1736" i="2"/>
  <c r="AM1895" i="2"/>
  <c r="AN1895" i="2"/>
  <c r="AM124" i="2"/>
  <c r="AN124" i="2"/>
  <c r="AM813" i="2"/>
  <c r="AN813" i="2"/>
  <c r="AM1209" i="2"/>
  <c r="AN1209" i="2"/>
  <c r="AM100" i="2"/>
  <c r="AN100" i="2"/>
  <c r="AN841" i="2"/>
  <c r="AM841" i="2"/>
  <c r="AN1587" i="2"/>
  <c r="AM1587" i="2"/>
  <c r="AN1777" i="2"/>
  <c r="AM1777" i="2"/>
  <c r="AN2097" i="2"/>
  <c r="AM2097" i="2"/>
  <c r="AN2233" i="2"/>
  <c r="AM2233" i="2"/>
  <c r="AN2636" i="2"/>
  <c r="AM2636" i="2"/>
  <c r="AN77" i="2"/>
  <c r="AM77" i="2"/>
  <c r="AM310" i="2"/>
  <c r="AN310" i="2"/>
  <c r="AM648" i="2"/>
  <c r="AN648" i="2"/>
  <c r="AM793" i="2"/>
  <c r="AN793" i="2"/>
  <c r="AM847" i="2"/>
  <c r="AN847" i="2"/>
  <c r="AM885" i="2"/>
  <c r="AN885" i="2"/>
  <c r="AM2219" i="2"/>
  <c r="AN2219" i="2"/>
  <c r="AN1967" i="2"/>
  <c r="AM1967" i="2"/>
  <c r="AM689" i="2"/>
  <c r="AN689" i="2"/>
  <c r="AM995" i="2"/>
  <c r="AN995" i="2"/>
  <c r="AM46" i="2"/>
  <c r="AN46" i="2"/>
  <c r="AM1664" i="2"/>
  <c r="AN1664" i="2"/>
  <c r="AM2236" i="2"/>
  <c r="AN2236" i="2"/>
  <c r="AN2365" i="2"/>
  <c r="AM2365" i="2"/>
  <c r="AM2726" i="2"/>
  <c r="AN2726" i="2"/>
  <c r="AM2644" i="2"/>
  <c r="AN2644" i="2"/>
  <c r="AM640" i="2"/>
  <c r="AN640" i="2"/>
  <c r="AM1098" i="2"/>
  <c r="AN1098" i="2"/>
  <c r="AM1683" i="2"/>
  <c r="AN1683" i="2"/>
  <c r="AM1833" i="2"/>
  <c r="AN1833" i="2"/>
  <c r="AN1993" i="2"/>
  <c r="AM1993" i="2"/>
  <c r="AM2455" i="2"/>
  <c r="AN2455" i="2"/>
  <c r="AM2616" i="2"/>
  <c r="AN2616" i="2"/>
  <c r="AM2734" i="2"/>
  <c r="AN2734" i="2"/>
  <c r="AM76" i="2"/>
  <c r="AN76" i="2"/>
  <c r="AM2545" i="2"/>
  <c r="AN2545" i="2"/>
  <c r="AN2798" i="2"/>
  <c r="AM2798" i="2"/>
  <c r="AN1326" i="2"/>
  <c r="AM1326" i="2"/>
  <c r="AM1630" i="2"/>
  <c r="AN1630" i="2"/>
  <c r="AM767" i="2"/>
  <c r="AN767" i="2"/>
  <c r="AN825" i="2"/>
  <c r="AM825" i="2"/>
  <c r="AN1170" i="2"/>
  <c r="AM1170" i="2"/>
  <c r="AN1374" i="2"/>
  <c r="AM1374" i="2"/>
  <c r="AM2536" i="2"/>
  <c r="AN2536" i="2"/>
  <c r="AM2782" i="2"/>
  <c r="AN2782" i="2"/>
  <c r="AN2342" i="2"/>
  <c r="AM2342" i="2"/>
  <c r="AM1607" i="2"/>
  <c r="AN1607" i="2"/>
  <c r="AN1771" i="2"/>
  <c r="AM1771" i="2"/>
  <c r="AN2265" i="2"/>
  <c r="AM2265" i="2"/>
  <c r="AM2710" i="2"/>
  <c r="AN2710" i="2"/>
  <c r="AM660" i="2"/>
  <c r="AN660" i="2"/>
  <c r="AN920" i="2"/>
  <c r="AM920" i="2"/>
  <c r="AM2238" i="2"/>
  <c r="AN2238" i="2"/>
  <c r="AM2371" i="2"/>
  <c r="AN2371" i="2"/>
  <c r="AN2328" i="2"/>
  <c r="AM2328" i="2"/>
  <c r="AM2760" i="2"/>
  <c r="AN2760" i="2"/>
  <c r="AM143" i="2"/>
  <c r="AN143" i="2"/>
  <c r="AM307" i="2"/>
  <c r="AN307" i="2"/>
  <c r="AN910" i="2"/>
  <c r="AM910" i="2"/>
  <c r="AN1346" i="2"/>
  <c r="AM1346" i="2"/>
  <c r="AM1779" i="2"/>
  <c r="AN1779" i="2"/>
  <c r="AN1803" i="2"/>
  <c r="AM1803" i="2"/>
  <c r="AM1875" i="2"/>
  <c r="AN1875" i="2"/>
  <c r="AM2150" i="2"/>
  <c r="AN2150" i="2"/>
  <c r="AN2346" i="2"/>
  <c r="AM2346" i="2"/>
  <c r="AN2485" i="2"/>
  <c r="AM2485" i="2"/>
  <c r="AN1292" i="2"/>
  <c r="AM1292" i="2"/>
  <c r="AN2831" i="2"/>
  <c r="AM2831" i="2"/>
  <c r="AN87" i="2"/>
  <c r="AN62" i="2"/>
  <c r="AO62" i="2" s="1"/>
  <c r="AN655" i="2"/>
  <c r="AN733" i="2"/>
  <c r="AN937" i="2"/>
  <c r="AN1006" i="2"/>
  <c r="AN1060" i="2"/>
  <c r="AM1316" i="2"/>
  <c r="AN1451" i="2"/>
  <c r="AM1643" i="2"/>
  <c r="AM2011" i="2"/>
  <c r="AN2160" i="2"/>
  <c r="AN2327" i="2"/>
  <c r="AN2516" i="2"/>
  <c r="AM2773" i="2"/>
  <c r="AN95" i="2"/>
  <c r="AN657" i="2"/>
  <c r="AN1057" i="2"/>
  <c r="AO1057" i="2" s="1"/>
  <c r="AM2249" i="2"/>
  <c r="AM2378" i="2"/>
  <c r="AN55" i="2"/>
  <c r="AN846" i="2"/>
  <c r="AN149" i="2"/>
  <c r="AN895" i="2"/>
  <c r="AM1300" i="2"/>
  <c r="AN1449" i="2"/>
  <c r="AN1758" i="2"/>
  <c r="AM862" i="2"/>
  <c r="AM223" i="2"/>
  <c r="AN387" i="2"/>
  <c r="AN550" i="2"/>
  <c r="AN668" i="2"/>
  <c r="AO668" i="2" s="1"/>
  <c r="AN708" i="2"/>
  <c r="AO708" i="2" s="1"/>
  <c r="AN897" i="2"/>
  <c r="AN965" i="2"/>
  <c r="AN990" i="2"/>
  <c r="AN1061" i="2"/>
  <c r="AM1302" i="2"/>
  <c r="AM1342" i="2"/>
  <c r="AM1560" i="2"/>
  <c r="AM1619" i="2"/>
  <c r="AN1711" i="2"/>
  <c r="AN2108" i="2"/>
  <c r="AN2578" i="2"/>
  <c r="AN2665" i="2"/>
  <c r="AN53" i="2"/>
  <c r="AN191" i="2"/>
  <c r="AN611" i="2"/>
  <c r="AM1258" i="2"/>
  <c r="AN101" i="2"/>
  <c r="AN245" i="2"/>
  <c r="AN353" i="2"/>
  <c r="AN1034" i="2"/>
  <c r="AN1148" i="2"/>
  <c r="AN1551" i="2"/>
  <c r="AM2109" i="2"/>
  <c r="AN2724" i="2"/>
  <c r="AM86" i="2"/>
  <c r="AN273" i="2"/>
  <c r="AN354" i="2"/>
  <c r="AM497" i="2"/>
  <c r="AM563" i="2"/>
  <c r="AM993" i="2"/>
  <c r="AM1149" i="2"/>
  <c r="AN1431" i="2"/>
  <c r="AN1800" i="2"/>
  <c r="AN1897" i="2"/>
  <c r="AM2380" i="2"/>
  <c r="AN2509" i="2"/>
  <c r="AN863" i="2"/>
  <c r="AN1036" i="2"/>
  <c r="AN1279" i="2"/>
  <c r="AN2094" i="2"/>
  <c r="AN2255" i="2"/>
  <c r="AN2535" i="2"/>
  <c r="AM2830" i="2"/>
  <c r="AN359" i="2"/>
  <c r="AN865" i="2"/>
  <c r="AM1618" i="2"/>
  <c r="AN1719" i="2"/>
  <c r="AM1828" i="2"/>
  <c r="AN1966" i="2"/>
  <c r="AN766" i="2"/>
  <c r="AM150" i="2"/>
  <c r="AN385" i="2"/>
  <c r="AM498" i="2"/>
  <c r="AN799" i="2"/>
  <c r="AO799" i="2" s="1"/>
  <c r="AN985" i="2"/>
  <c r="AM1422" i="2"/>
  <c r="AN1832" i="2"/>
  <c r="AN2018" i="2"/>
  <c r="AM2077" i="2"/>
  <c r="AN2179" i="2"/>
  <c r="AN2296" i="2"/>
  <c r="AM2340" i="2"/>
  <c r="AM2396" i="2"/>
  <c r="AN2421" i="2"/>
  <c r="AM2458" i="2"/>
  <c r="AN2666" i="2"/>
  <c r="AN2793" i="2"/>
  <c r="AN75" i="2"/>
  <c r="AN188" i="2"/>
  <c r="AN363" i="2"/>
  <c r="AN824" i="2"/>
  <c r="AN1766" i="2"/>
  <c r="AN2580" i="2"/>
  <c r="AM2783" i="2"/>
  <c r="AN822" i="2"/>
  <c r="AM924" i="2"/>
  <c r="AN1086" i="2"/>
  <c r="AN1335" i="2"/>
  <c r="AN1854" i="2"/>
  <c r="AM2159" i="2"/>
  <c r="AM42" i="2"/>
  <c r="AN42" i="2"/>
  <c r="AM169" i="2"/>
  <c r="AN169" i="2"/>
  <c r="AN213" i="2"/>
  <c r="AM213" i="2"/>
  <c r="AM280" i="2"/>
  <c r="AN280" i="2"/>
  <c r="AM236" i="2"/>
  <c r="AN236" i="2"/>
  <c r="AM193" i="2"/>
  <c r="AN193" i="2"/>
  <c r="AN157" i="2"/>
  <c r="AM157" i="2"/>
  <c r="AN327" i="2"/>
  <c r="AM327" i="2"/>
  <c r="AN340" i="2"/>
  <c r="AM340" i="2"/>
  <c r="AM391" i="2"/>
  <c r="AN391" i="2"/>
  <c r="AN436" i="2"/>
  <c r="AM436" i="2"/>
  <c r="AM509" i="2"/>
  <c r="AN509" i="2"/>
  <c r="AM72" i="2"/>
  <c r="AN72" i="2"/>
  <c r="AM104" i="2"/>
  <c r="AN104" i="2"/>
  <c r="AM136" i="2"/>
  <c r="AN136" i="2"/>
  <c r="AM318" i="2"/>
  <c r="AN318" i="2"/>
  <c r="AN390" i="2"/>
  <c r="AM390" i="2"/>
  <c r="AM57" i="2"/>
  <c r="AN57" i="2"/>
  <c r="AM89" i="2"/>
  <c r="AN89" i="2"/>
  <c r="AM121" i="2"/>
  <c r="AN121" i="2"/>
  <c r="AN141" i="2"/>
  <c r="AM141" i="2"/>
  <c r="AM154" i="2"/>
  <c r="AN154" i="2"/>
  <c r="AN205" i="2"/>
  <c r="AM205" i="2"/>
  <c r="AM337" i="2"/>
  <c r="AN337" i="2"/>
  <c r="AM535" i="2"/>
  <c r="AN535" i="2"/>
  <c r="AN567" i="2"/>
  <c r="AM567" i="2"/>
  <c r="AN599" i="2"/>
  <c r="AM599" i="2"/>
  <c r="AM638" i="2"/>
  <c r="AN638" i="2"/>
  <c r="AM362" i="2"/>
  <c r="AN362" i="2"/>
  <c r="AN405" i="2"/>
  <c r="AM405" i="2"/>
  <c r="AM617" i="2"/>
  <c r="AN617" i="2"/>
  <c r="AM707" i="2"/>
  <c r="AN707" i="2"/>
  <c r="AM931" i="2"/>
  <c r="AN931" i="2"/>
  <c r="AN536" i="2"/>
  <c r="AM536" i="2"/>
  <c r="AN626" i="2"/>
  <c r="AM626" i="2"/>
  <c r="AN674" i="2"/>
  <c r="AM674" i="2"/>
  <c r="AN810" i="2"/>
  <c r="AM810" i="2"/>
  <c r="AM1043" i="2"/>
  <c r="AN1043" i="2"/>
  <c r="AM1107" i="2"/>
  <c r="AN1107" i="2"/>
  <c r="AM1171" i="2"/>
  <c r="AN1171" i="2"/>
  <c r="AM691" i="2"/>
  <c r="AN691" i="2"/>
  <c r="AN1039" i="2"/>
  <c r="AM1039" i="2"/>
  <c r="AN1071" i="2"/>
  <c r="AM1071" i="2"/>
  <c r="AN1103" i="2"/>
  <c r="AM1103" i="2"/>
  <c r="AN1135" i="2"/>
  <c r="AM1135" i="2"/>
  <c r="AM1167" i="2"/>
  <c r="AN1167" i="2"/>
  <c r="AM526" i="2"/>
  <c r="AN526" i="2"/>
  <c r="AN683" i="2"/>
  <c r="AM683" i="2"/>
  <c r="AM851" i="2"/>
  <c r="AN851" i="2"/>
  <c r="AM979" i="2"/>
  <c r="AN979" i="2"/>
  <c r="AM500" i="2"/>
  <c r="AN500" i="2"/>
  <c r="AM588" i="2"/>
  <c r="AN588" i="2"/>
  <c r="AM720" i="2"/>
  <c r="AN720" i="2"/>
  <c r="AM1080" i="2"/>
  <c r="AN1080" i="2"/>
  <c r="AM1144" i="2"/>
  <c r="AN1144" i="2"/>
  <c r="AN1200" i="2"/>
  <c r="AM1200" i="2"/>
  <c r="AN688" i="2"/>
  <c r="AM688" i="2"/>
  <c r="AM1211" i="2"/>
  <c r="AN1211" i="2"/>
  <c r="AM1516" i="2"/>
  <c r="AN1516" i="2"/>
  <c r="AM1724" i="2"/>
  <c r="AN1724" i="2"/>
  <c r="AN703" i="2"/>
  <c r="AM703" i="2"/>
  <c r="AM1359" i="2"/>
  <c r="AN1359" i="2"/>
  <c r="AM1757" i="2"/>
  <c r="AN1757" i="2"/>
  <c r="AN1260" i="2"/>
  <c r="AM1260" i="2"/>
  <c r="AM1429" i="2"/>
  <c r="AN1429" i="2"/>
  <c r="AM1837" i="2"/>
  <c r="AN1837" i="2"/>
  <c r="AM1373" i="2"/>
  <c r="AN1373" i="2"/>
  <c r="AM1453" i="2"/>
  <c r="AN1453" i="2"/>
  <c r="AM1705" i="2"/>
  <c r="AN1705" i="2"/>
  <c r="AM1813" i="2"/>
  <c r="AN1813" i="2"/>
  <c r="AN1649" i="2"/>
  <c r="AM1649" i="2"/>
  <c r="AM2026" i="2"/>
  <c r="AN2026" i="2"/>
  <c r="AM2064" i="2"/>
  <c r="AN2064" i="2"/>
  <c r="AN2135" i="2"/>
  <c r="AM2135" i="2"/>
  <c r="AM941" i="2"/>
  <c r="AN941" i="2"/>
  <c r="AM1219" i="2"/>
  <c r="AN1219" i="2"/>
  <c r="AN1288" i="2"/>
  <c r="AM1288" i="2"/>
  <c r="AM1317" i="2"/>
  <c r="AN1317" i="2"/>
  <c r="AM1676" i="2"/>
  <c r="AN1676" i="2"/>
  <c r="AM1775" i="2"/>
  <c r="AN1775" i="2"/>
  <c r="AM2040" i="2"/>
  <c r="AN2040" i="2"/>
  <c r="AN2157" i="2"/>
  <c r="AM2157" i="2"/>
  <c r="AM1562" i="2"/>
  <c r="AN1562" i="2"/>
  <c r="AN1700" i="2"/>
  <c r="AM1700" i="2"/>
  <c r="AN860" i="2"/>
  <c r="AM860" i="2"/>
  <c r="AN1322" i="2"/>
  <c r="AM1322" i="2"/>
  <c r="AM1437" i="2"/>
  <c r="AN1437" i="2"/>
  <c r="AM1525" i="2"/>
  <c r="AN1525" i="2"/>
  <c r="AM2292" i="2"/>
  <c r="AN2292" i="2"/>
  <c r="AN2374" i="2"/>
  <c r="AM2374" i="2"/>
  <c r="AM2423" i="2"/>
  <c r="AN2423" i="2"/>
  <c r="AN2502" i="2"/>
  <c r="AM2502" i="2"/>
  <c r="AM1572" i="2"/>
  <c r="AN1572" i="2"/>
  <c r="AM2202" i="2"/>
  <c r="AN2202" i="2"/>
  <c r="AM2241" i="2"/>
  <c r="AN2241" i="2"/>
  <c r="AN2294" i="2"/>
  <c r="AM2294" i="2"/>
  <c r="AN2450" i="2"/>
  <c r="AM2450" i="2"/>
  <c r="AM791" i="2"/>
  <c r="AN791" i="2"/>
  <c r="AM1677" i="2"/>
  <c r="AN1677" i="2"/>
  <c r="AM1701" i="2"/>
  <c r="AN1701" i="2"/>
  <c r="AN1741" i="2"/>
  <c r="AM1741" i="2"/>
  <c r="AM2128" i="2"/>
  <c r="AN2128" i="2"/>
  <c r="AN2269" i="2"/>
  <c r="AM2269" i="2"/>
  <c r="AN2416" i="2"/>
  <c r="AM2416" i="2"/>
  <c r="AM807" i="2"/>
  <c r="AN807" i="2"/>
  <c r="AN2336" i="2"/>
  <c r="AM2336" i="2"/>
  <c r="AM2417" i="2"/>
  <c r="AN2417" i="2"/>
  <c r="AN2727" i="2"/>
  <c r="AM2727" i="2"/>
  <c r="AN1466" i="2"/>
  <c r="AM1466" i="2"/>
  <c r="AN2326" i="2"/>
  <c r="AM2326" i="2"/>
  <c r="AN1314" i="2"/>
  <c r="AM1314" i="2"/>
  <c r="AM2293" i="2"/>
  <c r="AN2293" i="2"/>
  <c r="AN2490" i="2"/>
  <c r="AM2490" i="2"/>
  <c r="AN2703" i="2"/>
  <c r="AM2703" i="2"/>
  <c r="AN2721" i="2"/>
  <c r="AM2721" i="2"/>
  <c r="AN1553" i="2"/>
  <c r="AM1553" i="2"/>
  <c r="AM1654" i="2"/>
  <c r="AN1654" i="2"/>
  <c r="AN2541" i="2"/>
  <c r="AM2541" i="2"/>
  <c r="AN2603" i="2"/>
  <c r="AM2603" i="2"/>
  <c r="AN2689" i="2"/>
  <c r="AM2689" i="2"/>
  <c r="AM2738" i="2"/>
  <c r="AN2738" i="2"/>
  <c r="AN2306" i="2"/>
  <c r="AM2306" i="2"/>
  <c r="AM2193" i="2"/>
  <c r="AN2193" i="2"/>
  <c r="AN2434" i="2"/>
  <c r="AM2434" i="2"/>
  <c r="AN2310" i="2"/>
  <c r="AM2310" i="2"/>
  <c r="AN1868" i="2"/>
  <c r="AM1868" i="2"/>
  <c r="AM2375" i="2"/>
  <c r="AN2375" i="2"/>
  <c r="AN2683" i="2"/>
  <c r="AM2683" i="2"/>
  <c r="AN2755" i="2"/>
  <c r="AM2755" i="2"/>
  <c r="AM1710" i="2"/>
  <c r="AN1710" i="2"/>
  <c r="AN2567" i="2"/>
  <c r="AM2567" i="2"/>
  <c r="AN2709" i="2"/>
  <c r="AM2709" i="2"/>
  <c r="AM2252" i="2"/>
  <c r="AN2252" i="2"/>
  <c r="AN2768" i="2"/>
  <c r="AM2768" i="2"/>
  <c r="AN2198" i="2"/>
  <c r="AM2198" i="2"/>
  <c r="AN2436" i="2"/>
  <c r="AM2436" i="2"/>
  <c r="AM2565" i="2"/>
  <c r="AN2565" i="2"/>
  <c r="AM2654" i="2"/>
  <c r="AN2654" i="2"/>
  <c r="AM2476" i="2"/>
  <c r="AN2476" i="2"/>
  <c r="AM1782" i="2"/>
  <c r="AN1782" i="2"/>
  <c r="AM36" i="2"/>
  <c r="AN36" i="2"/>
  <c r="AM377" i="2"/>
  <c r="AN377" i="2"/>
  <c r="AM1489" i="2"/>
  <c r="AN1489" i="2"/>
  <c r="AM231" i="2"/>
  <c r="AN231" i="2"/>
  <c r="AM407" i="2"/>
  <c r="AN407" i="2"/>
  <c r="AM1678" i="2"/>
  <c r="AN1678" i="2"/>
  <c r="AM1341" i="2"/>
  <c r="AN1341" i="2"/>
  <c r="AM313" i="2"/>
  <c r="AN313" i="2"/>
  <c r="AN253" i="2"/>
  <c r="AM253" i="2"/>
  <c r="AM392" i="2"/>
  <c r="AN392" i="2"/>
  <c r="AM861" i="2"/>
  <c r="AN861" i="2"/>
  <c r="AM951" i="2"/>
  <c r="AN951" i="2"/>
  <c r="AM432" i="2"/>
  <c r="AN432" i="2"/>
  <c r="AM176" i="2"/>
  <c r="AN176" i="2"/>
  <c r="AM232" i="2"/>
  <c r="AN232" i="2"/>
  <c r="AM785" i="2"/>
  <c r="AN785" i="2"/>
  <c r="AN125" i="2"/>
  <c r="AM125" i="2"/>
  <c r="AN163" i="2"/>
  <c r="AM163" i="2"/>
  <c r="AN315" i="2"/>
  <c r="AM315" i="2"/>
  <c r="AM913" i="2"/>
  <c r="AN913" i="2"/>
  <c r="AM718" i="2"/>
  <c r="AN718" i="2"/>
  <c r="AM905" i="2"/>
  <c r="AN905" i="2"/>
  <c r="AN1106" i="2"/>
  <c r="AM1106" i="2"/>
  <c r="AM1205" i="2"/>
  <c r="AN1205" i="2"/>
  <c r="AM227" i="2"/>
  <c r="AN227" i="2"/>
  <c r="AM298" i="2"/>
  <c r="AN298" i="2"/>
  <c r="AM474" i="2"/>
  <c r="AN474" i="2"/>
  <c r="AM801" i="2"/>
  <c r="AN801" i="2"/>
  <c r="AM1193" i="2"/>
  <c r="AN1193" i="2"/>
  <c r="AM1419" i="2"/>
  <c r="AN1419" i="2"/>
  <c r="AN1827" i="2"/>
  <c r="AM1827" i="2"/>
  <c r="AM181" i="2"/>
  <c r="AN181" i="2"/>
  <c r="AN414" i="2"/>
  <c r="AM414" i="2"/>
  <c r="AM532" i="2"/>
  <c r="AN532" i="2"/>
  <c r="AM1305" i="2"/>
  <c r="AN1305" i="2"/>
  <c r="AM589" i="2"/>
  <c r="AN589" i="2"/>
  <c r="AM662" i="2"/>
  <c r="AN662" i="2"/>
  <c r="AN1555" i="2"/>
  <c r="AM1555" i="2"/>
  <c r="AM1929" i="2"/>
  <c r="AN1929" i="2"/>
  <c r="AM2251" i="2"/>
  <c r="AN2251" i="2"/>
  <c r="AM355" i="2"/>
  <c r="AN355" i="2"/>
  <c r="AM726" i="2"/>
  <c r="AN726" i="2"/>
  <c r="AM1092" i="2"/>
  <c r="AN1092" i="2"/>
  <c r="AN1480" i="2"/>
  <c r="AM1480" i="2"/>
  <c r="AM1616" i="2"/>
  <c r="AN1616" i="2"/>
  <c r="AM196" i="2"/>
  <c r="AN196" i="2"/>
  <c r="AM837" i="2"/>
  <c r="AN837" i="2"/>
  <c r="AN1202" i="2"/>
  <c r="AM1202" i="2"/>
  <c r="AN1930" i="2"/>
  <c r="AM1930" i="2"/>
  <c r="AM2475" i="2"/>
  <c r="AN2475" i="2"/>
  <c r="AM1078" i="2"/>
  <c r="AN1078" i="2"/>
  <c r="AM2691" i="2"/>
  <c r="AN2691" i="2"/>
  <c r="AM482" i="2"/>
  <c r="AN482" i="2"/>
  <c r="AM1033" i="2"/>
  <c r="AN1033" i="2"/>
  <c r="AM1267" i="2"/>
  <c r="AN1267" i="2"/>
  <c r="AM1487" i="2"/>
  <c r="AN1487" i="2"/>
  <c r="AM1686" i="2"/>
  <c r="AN1686" i="2"/>
  <c r="AM2313" i="2"/>
  <c r="AN2313" i="2"/>
  <c r="AN2559" i="2"/>
  <c r="AM2559" i="2"/>
  <c r="AM2817" i="2"/>
  <c r="AN2817" i="2"/>
  <c r="AM1513" i="2"/>
  <c r="AN1513" i="2"/>
  <c r="AM1980" i="2"/>
  <c r="AN1980" i="2"/>
  <c r="AN2807" i="2"/>
  <c r="AM2807" i="2"/>
  <c r="AM903" i="2"/>
  <c r="AN903" i="2"/>
  <c r="AN1262" i="2"/>
  <c r="AM1262" i="2"/>
  <c r="AM1503" i="2"/>
  <c r="AN1503" i="2"/>
  <c r="AM1583" i="2"/>
  <c r="AN1583" i="2"/>
  <c r="AN1786" i="2"/>
  <c r="AM1786" i="2"/>
  <c r="AN1941" i="2"/>
  <c r="AM1941" i="2"/>
  <c r="AM2112" i="2"/>
  <c r="AN2112" i="2"/>
  <c r="AN2384" i="2"/>
  <c r="AM2384" i="2"/>
  <c r="AM919" i="2"/>
  <c r="AN919" i="2"/>
  <c r="AM1197" i="2"/>
  <c r="AN1197" i="2"/>
  <c r="AN2137" i="2"/>
  <c r="AM2137" i="2"/>
  <c r="AM334" i="2"/>
  <c r="AN334" i="2"/>
  <c r="AN1252" i="2"/>
  <c r="AM1252" i="2"/>
  <c r="AM1483" i="2"/>
  <c r="AN1483" i="2"/>
  <c r="AM1982" i="2"/>
  <c r="AN1982" i="2"/>
  <c r="AM2152" i="2"/>
  <c r="AN2152" i="2"/>
  <c r="AN2564" i="2"/>
  <c r="AM2564" i="2"/>
  <c r="AN2732" i="2"/>
  <c r="AM2732" i="2"/>
  <c r="AN468" i="2"/>
  <c r="AM468" i="2"/>
  <c r="AM1201" i="2"/>
  <c r="AN1201" i="2"/>
  <c r="AM2046" i="2"/>
  <c r="AN2046" i="2"/>
  <c r="AM2427" i="2"/>
  <c r="AN2427" i="2"/>
  <c r="AM2470" i="2"/>
  <c r="AN2470" i="2"/>
  <c r="AN1334" i="2"/>
  <c r="AM1334" i="2"/>
  <c r="AM1816" i="2"/>
  <c r="AN1816" i="2"/>
  <c r="AM2468" i="2"/>
  <c r="AN2468" i="2"/>
  <c r="AM1626" i="2"/>
  <c r="AN1626" i="2"/>
  <c r="AM87" i="2"/>
  <c r="AM279" i="2"/>
  <c r="AM406" i="2"/>
  <c r="AM733" i="2"/>
  <c r="AM937" i="2"/>
  <c r="AM1060" i="2"/>
  <c r="AN1316" i="2"/>
  <c r="AM1451" i="2"/>
  <c r="AM2160" i="2"/>
  <c r="AM2327" i="2"/>
  <c r="AM657" i="2"/>
  <c r="AN2378" i="2"/>
  <c r="AM55" i="2"/>
  <c r="AM846" i="2"/>
  <c r="AM149" i="2"/>
  <c r="AM1449" i="2"/>
  <c r="AM1675" i="2"/>
  <c r="AN2151" i="2"/>
  <c r="AO2151" i="2" s="1"/>
  <c r="AN862" i="2"/>
  <c r="AN223" i="2"/>
  <c r="AM387" i="2"/>
  <c r="AM507" i="2"/>
  <c r="AM990" i="2"/>
  <c r="AN1302" i="2"/>
  <c r="AN1619" i="2"/>
  <c r="AM1815" i="2"/>
  <c r="AM2108" i="2"/>
  <c r="AN2192" i="2"/>
  <c r="AM2433" i="2"/>
  <c r="AM2578" i="2"/>
  <c r="AM2665" i="2"/>
  <c r="AN2700" i="2"/>
  <c r="AM53" i="2"/>
  <c r="AM191" i="2"/>
  <c r="AN413" i="2"/>
  <c r="AM611" i="2"/>
  <c r="AN2474" i="2"/>
  <c r="AO2474" i="2" s="1"/>
  <c r="AM101" i="2"/>
  <c r="AM153" i="2"/>
  <c r="AM245" i="2"/>
  <c r="AM353" i="2"/>
  <c r="AM1034" i="2"/>
  <c r="AM1148" i="2"/>
  <c r="AN1358" i="2"/>
  <c r="AM1551" i="2"/>
  <c r="AM2425" i="2"/>
  <c r="AM2724" i="2"/>
  <c r="AM103" i="2"/>
  <c r="AN86" i="2"/>
  <c r="AN204" i="2"/>
  <c r="AM273" i="2"/>
  <c r="AM354" i="2"/>
  <c r="AN497" i="2"/>
  <c r="AM700" i="2"/>
  <c r="AN993" i="2"/>
  <c r="AM1552" i="2"/>
  <c r="AM2038" i="2"/>
  <c r="AN2334" i="2"/>
  <c r="AN2380" i="2"/>
  <c r="AM2509" i="2"/>
  <c r="AM2708" i="2"/>
  <c r="AM252" i="2"/>
  <c r="AM637" i="2"/>
  <c r="AM863" i="2"/>
  <c r="AM1279" i="2"/>
  <c r="AM1465" i="2"/>
  <c r="AM1785" i="2"/>
  <c r="AM2535" i="2"/>
  <c r="AN2767" i="2"/>
  <c r="AN2830" i="2"/>
  <c r="AN1828" i="2"/>
  <c r="AM1966" i="2"/>
  <c r="AN2111" i="2"/>
  <c r="AO2111" i="2" s="1"/>
  <c r="AM71" i="2"/>
  <c r="AM766" i="2"/>
  <c r="AN150" i="2"/>
  <c r="AN498" i="2"/>
  <c r="AM725" i="2"/>
  <c r="AN912" i="2"/>
  <c r="AN1699" i="2"/>
  <c r="AM1832" i="2"/>
  <c r="AM1940" i="2"/>
  <c r="AN2340" i="2"/>
  <c r="AM2793" i="2"/>
  <c r="AM75" i="2"/>
  <c r="AM363" i="2"/>
  <c r="AM499" i="2"/>
  <c r="AM824" i="2"/>
  <c r="AM1315" i="2"/>
  <c r="AN2312" i="2"/>
  <c r="AM2467" i="2"/>
  <c r="AM2580" i="2"/>
  <c r="AM822" i="2"/>
  <c r="AM352" i="2"/>
  <c r="AM1086" i="2"/>
  <c r="AN1624" i="2"/>
  <c r="AM50" i="2"/>
  <c r="AN50" i="2"/>
  <c r="AN173" i="2"/>
  <c r="AM173" i="2"/>
  <c r="AM64" i="2"/>
  <c r="AN64" i="2"/>
  <c r="AM96" i="2"/>
  <c r="AN96" i="2"/>
  <c r="AM128" i="2"/>
  <c r="AN128" i="2"/>
  <c r="AM239" i="2"/>
  <c r="AN239" i="2"/>
  <c r="AN45" i="2"/>
  <c r="AM45" i="2"/>
  <c r="AM82" i="2"/>
  <c r="AN82" i="2"/>
  <c r="AM114" i="2"/>
  <c r="AN114" i="2"/>
  <c r="AM412" i="2"/>
  <c r="AN412" i="2"/>
  <c r="AM490" i="2"/>
  <c r="AN490" i="2"/>
  <c r="AM525" i="2"/>
  <c r="AN525" i="2"/>
  <c r="AM160" i="2"/>
  <c r="AN160" i="2"/>
  <c r="AM190" i="2"/>
  <c r="AN190" i="2"/>
  <c r="AM426" i="2"/>
  <c r="AN426" i="2"/>
  <c r="AN538" i="2"/>
  <c r="AM538" i="2"/>
  <c r="AN570" i="2"/>
  <c r="AM570" i="2"/>
  <c r="AN602" i="2"/>
  <c r="AM602" i="2"/>
  <c r="AN446" i="2"/>
  <c r="AM446" i="2"/>
  <c r="AN667" i="2"/>
  <c r="AM667" i="2"/>
  <c r="AM731" i="2"/>
  <c r="AN731" i="2"/>
  <c r="AM690" i="2"/>
  <c r="AN690" i="2"/>
  <c r="AM802" i="2"/>
  <c r="AN802" i="2"/>
  <c r="AN866" i="2"/>
  <c r="AM866" i="2"/>
  <c r="AM661" i="2"/>
  <c r="AN661" i="2"/>
  <c r="AM386" i="2"/>
  <c r="AN386" i="2"/>
  <c r="AM545" i="2"/>
  <c r="AN545" i="2"/>
  <c r="AN600" i="2"/>
  <c r="AM600" i="2"/>
  <c r="AN631" i="2"/>
  <c r="AM631" i="2"/>
  <c r="AN858" i="2"/>
  <c r="AM858" i="2"/>
  <c r="AM1051" i="2"/>
  <c r="AN1051" i="2"/>
  <c r="AM1115" i="2"/>
  <c r="AN1115" i="2"/>
  <c r="AM1179" i="2"/>
  <c r="AN1179" i="2"/>
  <c r="AM656" i="2"/>
  <c r="AN656" i="2"/>
  <c r="AM887" i="2"/>
  <c r="AN887" i="2"/>
  <c r="AM925" i="2"/>
  <c r="AN925" i="2"/>
  <c r="AM593" i="2"/>
  <c r="AN593" i="2"/>
  <c r="AM736" i="2"/>
  <c r="AN736" i="2"/>
  <c r="AM844" i="2"/>
  <c r="AN844" i="2"/>
  <c r="AN880" i="2"/>
  <c r="AM880" i="2"/>
  <c r="AM959" i="2"/>
  <c r="AN959" i="2"/>
  <c r="AM775" i="2"/>
  <c r="AN775" i="2"/>
  <c r="AN819" i="2"/>
  <c r="AM819" i="2"/>
  <c r="AN1056" i="2"/>
  <c r="AM1056" i="2"/>
  <c r="AN1120" i="2"/>
  <c r="AM1120" i="2"/>
  <c r="AN1208" i="2"/>
  <c r="AM1208" i="2"/>
  <c r="AN1272" i="2"/>
  <c r="AM1272" i="2"/>
  <c r="AN1336" i="2"/>
  <c r="AM1336" i="2"/>
  <c r="AM1018" i="2"/>
  <c r="AN1018" i="2"/>
  <c r="AM1580" i="2"/>
  <c r="AN1580" i="2"/>
  <c r="AM1853" i="2"/>
  <c r="AN1853" i="2"/>
  <c r="AM901" i="2"/>
  <c r="AN901" i="2"/>
  <c r="AM1620" i="2"/>
  <c r="AN1620" i="2"/>
  <c r="AN922" i="2"/>
  <c r="AM922" i="2"/>
  <c r="AM1339" i="2"/>
  <c r="AN1339" i="2"/>
  <c r="AM1493" i="2"/>
  <c r="AN1493" i="2"/>
  <c r="AM1644" i="2"/>
  <c r="AN1644" i="2"/>
  <c r="AM494" i="2"/>
  <c r="AN494" i="2"/>
  <c r="AN962" i="2"/>
  <c r="AM962" i="2"/>
  <c r="AM1269" i="2"/>
  <c r="AN1269" i="2"/>
  <c r="AM1307" i="2"/>
  <c r="AN1307" i="2"/>
  <c r="AN1378" i="2"/>
  <c r="AM1378" i="2"/>
  <c r="AM1517" i="2"/>
  <c r="AN1517" i="2"/>
  <c r="AN1716" i="2"/>
  <c r="AM1716" i="2"/>
  <c r="AM1886" i="2"/>
  <c r="AN1886" i="2"/>
  <c r="AM1950" i="2"/>
  <c r="AN1950" i="2"/>
  <c r="AM2014" i="2"/>
  <c r="AN2014" i="2"/>
  <c r="AM2078" i="2"/>
  <c r="AN2078" i="2"/>
  <c r="AM1007" i="2"/>
  <c r="AN1007" i="2"/>
  <c r="AN1384" i="2"/>
  <c r="AM1384" i="2"/>
  <c r="AN1444" i="2"/>
  <c r="AM1444" i="2"/>
  <c r="AM1509" i="2"/>
  <c r="AN1509" i="2"/>
  <c r="AN1836" i="2"/>
  <c r="AM1836" i="2"/>
  <c r="AN1949" i="2"/>
  <c r="AM1949" i="2"/>
  <c r="AN1983" i="2"/>
  <c r="AM1983" i="2"/>
  <c r="AN2101" i="2"/>
  <c r="AM2101" i="2"/>
  <c r="AM1561" i="2"/>
  <c r="AN1561" i="2"/>
  <c r="AM1820" i="2"/>
  <c r="AN1820" i="2"/>
  <c r="AM1927" i="2"/>
  <c r="AN1927" i="2"/>
  <c r="AM2006" i="2"/>
  <c r="AN2006" i="2"/>
  <c r="AM1227" i="2"/>
  <c r="AN1227" i="2"/>
  <c r="AM1469" i="2"/>
  <c r="AN1469" i="2"/>
  <c r="AM1637" i="2"/>
  <c r="AN1637" i="2"/>
  <c r="AN2173" i="2"/>
  <c r="AM2173" i="2"/>
  <c r="AM1749" i="2"/>
  <c r="AN1749" i="2"/>
  <c r="AM1823" i="2"/>
  <c r="AN1823" i="2"/>
  <c r="AN2017" i="2"/>
  <c r="AM2017" i="2"/>
  <c r="AN2189" i="2"/>
  <c r="AM2189" i="2"/>
  <c r="AN2295" i="2"/>
  <c r="AM2295" i="2"/>
  <c r="AM2517" i="2"/>
  <c r="AN2517" i="2"/>
  <c r="AN835" i="2"/>
  <c r="AM835" i="2"/>
  <c r="AM1817" i="2"/>
  <c r="AN1817" i="2"/>
  <c r="AM1872" i="2"/>
  <c r="AN1872" i="2"/>
  <c r="AM2066" i="2"/>
  <c r="AN2066" i="2"/>
  <c r="AN682" i="2"/>
  <c r="AM682" i="2"/>
  <c r="AN1697" i="2"/>
  <c r="AM1697" i="2"/>
  <c r="AM1718" i="2"/>
  <c r="AN1718" i="2"/>
  <c r="AN1973" i="2"/>
  <c r="AM1973" i="2"/>
  <c r="AM2289" i="2"/>
  <c r="AN2289" i="2"/>
  <c r="AM2020" i="2"/>
  <c r="AN2020" i="2"/>
  <c r="AN2230" i="2"/>
  <c r="AM2230" i="2"/>
  <c r="AM2353" i="2"/>
  <c r="AN2353" i="2"/>
  <c r="AN2488" i="2"/>
  <c r="AM2488" i="2"/>
  <c r="AM2662" i="2"/>
  <c r="AN2662" i="2"/>
  <c r="AM240" i="2"/>
  <c r="AN240" i="2"/>
  <c r="AN576" i="2"/>
  <c r="AM576" i="2"/>
  <c r="AM624" i="2"/>
  <c r="AN624" i="2"/>
  <c r="AN1898" i="2"/>
  <c r="AM1898" i="2"/>
  <c r="AM2012" i="2"/>
  <c r="AN2012" i="2"/>
  <c r="AM2180" i="2"/>
  <c r="AN2180" i="2"/>
  <c r="AN2141" i="2"/>
  <c r="AM2141" i="2"/>
  <c r="AM2401" i="2"/>
  <c r="AN2401" i="2"/>
  <c r="AM2589" i="2"/>
  <c r="AN2589" i="2"/>
  <c r="AM2707" i="2"/>
  <c r="AN2707" i="2"/>
  <c r="AN2210" i="2"/>
  <c r="AM2210" i="2"/>
  <c r="AM2439" i="2"/>
  <c r="AN2439" i="2"/>
  <c r="AM2607" i="2"/>
  <c r="AN2607" i="2"/>
  <c r="AN2694" i="2"/>
  <c r="AM2694" i="2"/>
  <c r="AM2818" i="2"/>
  <c r="AN2818" i="2"/>
  <c r="AN1706" i="2"/>
  <c r="AM1706" i="2"/>
  <c r="AM2030" i="2"/>
  <c r="AN2030" i="2"/>
  <c r="AN2237" i="2"/>
  <c r="AM2237" i="2"/>
  <c r="AN2308" i="2"/>
  <c r="AM2308" i="2"/>
  <c r="AN2638" i="2"/>
  <c r="AM2638" i="2"/>
  <c r="AM2804" i="2"/>
  <c r="AN2804" i="2"/>
  <c r="AM1906" i="2"/>
  <c r="AN1906" i="2"/>
  <c r="AM2718" i="2"/>
  <c r="AN2718" i="2"/>
  <c r="AM1798" i="2"/>
  <c r="AN1798" i="2"/>
  <c r="AN2397" i="2"/>
  <c r="AM2397" i="2"/>
  <c r="AM2719" i="2"/>
  <c r="AN2719" i="2"/>
  <c r="AN2669" i="2"/>
  <c r="AM2669" i="2"/>
  <c r="AN2822" i="2"/>
  <c r="AM2822" i="2"/>
  <c r="AM2496" i="2"/>
  <c r="AN2496" i="2"/>
  <c r="AM2642" i="2"/>
  <c r="AN2642" i="2"/>
  <c r="AM2002" i="2"/>
  <c r="AN2002" i="2"/>
  <c r="AM2788" i="2"/>
  <c r="AN2788" i="2"/>
  <c r="AN2819" i="2"/>
  <c r="AM2819" i="2"/>
  <c r="AM2594" i="2"/>
  <c r="AN2594" i="2"/>
  <c r="AM2670" i="2"/>
  <c r="AN2670" i="2"/>
  <c r="AM2220" i="2"/>
  <c r="AN2220" i="2"/>
  <c r="AM171" i="2"/>
  <c r="AN171" i="2"/>
  <c r="AM328" i="2"/>
  <c r="AN328" i="2"/>
  <c r="AM40" i="2"/>
  <c r="AN40" i="2"/>
  <c r="AN395" i="2"/>
  <c r="AM395" i="2"/>
  <c r="AM215" i="2"/>
  <c r="AN215" i="2"/>
  <c r="AN408" i="2"/>
  <c r="AM408" i="2"/>
  <c r="AM740" i="2"/>
  <c r="AN740" i="2"/>
  <c r="AM853" i="2"/>
  <c r="AN853" i="2"/>
  <c r="AM399" i="2"/>
  <c r="AN399" i="2"/>
  <c r="AM693" i="2"/>
  <c r="AN693" i="2"/>
  <c r="AN1058" i="2"/>
  <c r="AM1058" i="2"/>
  <c r="AM1769" i="2"/>
  <c r="AN1769" i="2"/>
  <c r="AM2298" i="2"/>
  <c r="AN2298" i="2"/>
  <c r="AN978" i="2"/>
  <c r="AM978" i="2"/>
  <c r="AM159" i="2"/>
  <c r="AN159" i="2"/>
  <c r="AM595" i="2"/>
  <c r="AN595" i="2"/>
  <c r="AM967" i="2"/>
  <c r="AN967" i="2"/>
  <c r="AN1939" i="2"/>
  <c r="AM1939" i="2"/>
  <c r="AM2110" i="2"/>
  <c r="AN2110" i="2"/>
  <c r="AM2257" i="2"/>
  <c r="AN2257" i="2"/>
  <c r="AN1544" i="2"/>
  <c r="AM1544" i="2"/>
  <c r="AM376" i="2"/>
  <c r="AN376" i="2"/>
  <c r="AN1380" i="2"/>
  <c r="AM1380" i="2"/>
  <c r="AN1472" i="2"/>
  <c r="AM1472" i="2"/>
  <c r="AM1680" i="2"/>
  <c r="AN1680" i="2"/>
  <c r="AM2435" i="2"/>
  <c r="AN2435" i="2"/>
  <c r="AM443" i="2"/>
  <c r="AN443" i="2"/>
  <c r="AM633" i="2"/>
  <c r="AN633" i="2"/>
  <c r="AM1840" i="2"/>
  <c r="AN1840" i="2"/>
  <c r="AM367" i="2"/>
  <c r="AN367" i="2"/>
  <c r="AM523" i="2"/>
  <c r="AN523" i="2"/>
  <c r="AN619" i="2"/>
  <c r="AM619" i="2"/>
  <c r="AN1376" i="2"/>
  <c r="AM1376" i="2"/>
  <c r="AN1528" i="2"/>
  <c r="AM1528" i="2"/>
  <c r="AM1747" i="2"/>
  <c r="AN1747" i="2"/>
  <c r="AM2174" i="2"/>
  <c r="AN2174" i="2"/>
  <c r="AN902" i="2"/>
  <c r="AM902" i="2"/>
  <c r="AM1169" i="2"/>
  <c r="AN1169" i="2"/>
  <c r="AN1270" i="2"/>
  <c r="AM1270" i="2"/>
  <c r="AM1720" i="2"/>
  <c r="AN1720" i="2"/>
  <c r="AM2489" i="2"/>
  <c r="AN2489" i="2"/>
  <c r="AM1855" i="2"/>
  <c r="AN1855" i="2"/>
  <c r="AM713" i="2"/>
  <c r="AN713" i="2"/>
  <c r="AN1873" i="2"/>
  <c r="AM1873" i="2"/>
  <c r="AM2044" i="2"/>
  <c r="AN2044" i="2"/>
  <c r="AM2267" i="2"/>
  <c r="AN2267" i="2"/>
  <c r="AN2569" i="2"/>
  <c r="AM2569" i="2"/>
  <c r="AN2350" i="2"/>
  <c r="AM2350" i="2"/>
  <c r="AN1154" i="2"/>
  <c r="AM1154" i="2"/>
  <c r="AM2158" i="2"/>
  <c r="AN2158" i="2"/>
  <c r="AM49" i="2"/>
  <c r="AN49" i="2"/>
  <c r="AM1536" i="2"/>
  <c r="AN1536" i="2"/>
  <c r="AM1810" i="2"/>
  <c r="AN1810" i="2"/>
  <c r="AN2133" i="2"/>
  <c r="AM2133" i="2"/>
  <c r="AN2182" i="2"/>
  <c r="AM2182" i="2"/>
  <c r="AM2459" i="2"/>
  <c r="AN2459" i="2"/>
  <c r="AM2583" i="2"/>
  <c r="AN2583" i="2"/>
  <c r="AM2744" i="2"/>
  <c r="AN2744" i="2"/>
  <c r="AN2404" i="2"/>
  <c r="AM2404" i="2"/>
  <c r="AN2813" i="2"/>
  <c r="AM2813" i="2"/>
  <c r="AM789" i="2"/>
  <c r="AN789" i="2"/>
  <c r="AM1297" i="2"/>
  <c r="AN1297" i="2"/>
  <c r="AN1432" i="2"/>
  <c r="AM1432" i="2"/>
  <c r="AM1759" i="2"/>
  <c r="AN1759" i="2"/>
  <c r="AN2649" i="2"/>
  <c r="AM2649" i="2"/>
  <c r="AM2774" i="2"/>
  <c r="AN2774" i="2"/>
  <c r="AM1041" i="2"/>
  <c r="AN1041" i="2"/>
  <c r="AM1387" i="2"/>
  <c r="AN1387" i="2"/>
  <c r="AM1801" i="2"/>
  <c r="AN1801" i="2"/>
  <c r="AM2004" i="2"/>
  <c r="AN2004" i="2"/>
  <c r="AN2515" i="2"/>
  <c r="AM2515" i="2"/>
  <c r="AN123" i="2"/>
  <c r="AN214" i="2"/>
  <c r="AM489" i="2"/>
  <c r="AN790" i="2"/>
  <c r="AN1134" i="2"/>
  <c r="AN1325" i="2"/>
  <c r="AN1471" i="2"/>
  <c r="AN1535" i="2"/>
  <c r="AM2107" i="2"/>
  <c r="AN2291" i="2"/>
  <c r="AM2469" i="2"/>
  <c r="AM2593" i="2"/>
  <c r="AN2635" i="2"/>
  <c r="AN2781" i="2"/>
  <c r="AO2781" i="2" s="1"/>
  <c r="AN135" i="2"/>
  <c r="AN294" i="2"/>
  <c r="AN792" i="2"/>
  <c r="AN1068" i="2"/>
  <c r="AN1481" i="2"/>
  <c r="AN2647" i="2"/>
  <c r="AN1457" i="2"/>
  <c r="AN1679" i="2"/>
  <c r="AM2089" i="2"/>
  <c r="AM2344" i="2"/>
  <c r="AN39" i="2"/>
  <c r="AM235" i="2"/>
  <c r="AN301" i="2"/>
  <c r="AM409" i="2"/>
  <c r="AM712" i="2"/>
  <c r="AM918" i="2"/>
  <c r="AN977" i="2"/>
  <c r="AN1001" i="2"/>
  <c r="AN1084" i="2"/>
  <c r="AM1162" i="2"/>
  <c r="AN1443" i="2"/>
  <c r="AN1824" i="2"/>
  <c r="AM2019" i="2"/>
  <c r="AM2065" i="2"/>
  <c r="AM2117" i="2"/>
  <c r="AM2217" i="2"/>
  <c r="AM2473" i="2"/>
  <c r="AN2769" i="2"/>
  <c r="AN435" i="2"/>
  <c r="AM852" i="2"/>
  <c r="AM1278" i="2"/>
  <c r="AM2297" i="2"/>
  <c r="AM2579" i="2"/>
  <c r="AN384" i="2"/>
  <c r="AN162" i="2"/>
  <c r="AN398" i="2"/>
  <c r="AM1186" i="2"/>
  <c r="AM1482" i="2"/>
  <c r="AM2731" i="2"/>
  <c r="AM2821" i="2"/>
  <c r="AM93" i="2"/>
  <c r="AN463" i="2"/>
  <c r="AM1164" i="2"/>
  <c r="AN1357" i="2"/>
  <c r="AN1441" i="2"/>
  <c r="AN1625" i="2"/>
  <c r="AN1807" i="2"/>
  <c r="AM2003" i="2"/>
  <c r="AM2426" i="2"/>
  <c r="AM2472" i="2"/>
  <c r="AM2572" i="2"/>
  <c r="AN2725" i="2"/>
  <c r="AN411" i="2"/>
  <c r="AM710" i="2"/>
  <c r="AM904" i="2"/>
  <c r="AN1291" i="2"/>
  <c r="AM1812" i="2"/>
  <c r="AN2232" i="2"/>
  <c r="AO2232" i="2" s="1"/>
  <c r="AM2777" i="2"/>
  <c r="AN126" i="2"/>
  <c r="AO126" i="2" s="1"/>
  <c r="AN1287" i="2"/>
  <c r="AM2045" i="2"/>
  <c r="AM2125" i="2"/>
  <c r="AM854" i="2"/>
  <c r="AM182" i="2"/>
  <c r="AN508" i="2"/>
  <c r="AN614" i="2"/>
  <c r="AN806" i="2"/>
  <c r="AM966" i="2"/>
  <c r="AN994" i="2"/>
  <c r="AM1304" i="2"/>
  <c r="AM1442" i="2"/>
  <c r="AM1515" i="2"/>
  <c r="AM1723" i="2"/>
  <c r="AN2024" i="2"/>
  <c r="AN2118" i="2"/>
  <c r="AN2345" i="2"/>
  <c r="AM2402" i="2"/>
  <c r="AM2501" i="2"/>
  <c r="AN222" i="2"/>
  <c r="AO222" i="2" s="1"/>
  <c r="AN836" i="2"/>
  <c r="AM1266" i="2"/>
  <c r="AN1375" i="2"/>
  <c r="AN2403" i="2"/>
  <c r="AN2805" i="2"/>
  <c r="AN1097" i="2"/>
  <c r="AO1097" i="2" s="1"/>
  <c r="AN1185" i="2"/>
  <c r="AM1456" i="2"/>
  <c r="AN2016" i="2"/>
  <c r="AM247" i="2"/>
  <c r="AN247" i="2"/>
  <c r="AM197" i="2"/>
  <c r="AN197" i="2"/>
  <c r="AM51" i="2"/>
  <c r="AN51" i="2"/>
  <c r="AM206" i="2"/>
  <c r="AN206" i="2"/>
  <c r="AM270" i="2"/>
  <c r="AN270" i="2"/>
  <c r="AM221" i="2"/>
  <c r="AN221" i="2"/>
  <c r="AM288" i="2"/>
  <c r="AN288" i="2"/>
  <c r="AN312" i="2"/>
  <c r="AM312" i="2"/>
  <c r="AM161" i="2"/>
  <c r="AN161" i="2"/>
  <c r="AM311" i="2"/>
  <c r="AN311" i="2"/>
  <c r="AM297" i="2"/>
  <c r="AN297" i="2"/>
  <c r="AM56" i="2"/>
  <c r="AN56" i="2"/>
  <c r="AM88" i="2"/>
  <c r="AN88" i="2"/>
  <c r="AM120" i="2"/>
  <c r="AN120" i="2"/>
  <c r="AN316" i="2"/>
  <c r="AM316" i="2"/>
  <c r="AN505" i="2"/>
  <c r="AM505" i="2"/>
  <c r="AM73" i="2"/>
  <c r="AN73" i="2"/>
  <c r="AM105" i="2"/>
  <c r="AN105" i="2"/>
  <c r="AM137" i="2"/>
  <c r="AN137" i="2"/>
  <c r="AM145" i="2"/>
  <c r="AN145" i="2"/>
  <c r="AN551" i="2"/>
  <c r="AM551" i="2"/>
  <c r="AN583" i="2"/>
  <c r="AM583" i="2"/>
  <c r="AN615" i="2"/>
  <c r="AM615" i="2"/>
  <c r="AM346" i="2"/>
  <c r="AN346" i="2"/>
  <c r="AM510" i="2"/>
  <c r="AN510" i="2"/>
  <c r="AM636" i="2"/>
  <c r="AN636" i="2"/>
  <c r="AM394" i="2"/>
  <c r="AN394" i="2"/>
  <c r="AN650" i="2"/>
  <c r="AM650" i="2"/>
  <c r="AN675" i="2"/>
  <c r="AM675" i="2"/>
  <c r="AM739" i="2"/>
  <c r="AN739" i="2"/>
  <c r="AM899" i="2"/>
  <c r="AN899" i="2"/>
  <c r="AM480" i="2"/>
  <c r="AN480" i="2"/>
  <c r="AN874" i="2"/>
  <c r="AM874" i="2"/>
  <c r="AM1075" i="2"/>
  <c r="AN1075" i="2"/>
  <c r="AM1139" i="2"/>
  <c r="AN1139" i="2"/>
  <c r="AN1023" i="2"/>
  <c r="AM1023" i="2"/>
  <c r="AN1055" i="2"/>
  <c r="AM1055" i="2"/>
  <c r="AN1087" i="2"/>
  <c r="AM1087" i="2"/>
  <c r="AN1119" i="2"/>
  <c r="AM1119" i="2"/>
  <c r="AN1151" i="2"/>
  <c r="AM1151" i="2"/>
  <c r="AN564" i="2"/>
  <c r="AM564" i="2"/>
  <c r="AM787" i="2"/>
  <c r="AN787" i="2"/>
  <c r="AM723" i="2"/>
  <c r="AN723" i="2"/>
  <c r="AM973" i="2"/>
  <c r="AN973" i="2"/>
  <c r="AM672" i="2"/>
  <c r="AN672" i="2"/>
  <c r="AM1048" i="2"/>
  <c r="AN1048" i="2"/>
  <c r="AM1112" i="2"/>
  <c r="AN1112" i="2"/>
  <c r="AN1176" i="2"/>
  <c r="AM1176" i="2"/>
  <c r="AM1413" i="2"/>
  <c r="AN1413" i="2"/>
  <c r="AM646" i="2"/>
  <c r="AN646" i="2"/>
  <c r="AM752" i="2"/>
  <c r="AN752" i="2"/>
  <c r="AM1245" i="2"/>
  <c r="AN1245" i="2"/>
  <c r="AN1396" i="2"/>
  <c r="AM1396" i="2"/>
  <c r="AM1549" i="2"/>
  <c r="AN1549" i="2"/>
  <c r="AM1629" i="2"/>
  <c r="AN1629" i="2"/>
  <c r="AM1845" i="2"/>
  <c r="AN1845" i="2"/>
  <c r="AN616" i="2"/>
  <c r="AM616" i="2"/>
  <c r="AN1298" i="2"/>
  <c r="AM1298" i="2"/>
  <c r="AM1377" i="2"/>
  <c r="AN1377" i="2"/>
  <c r="AM1532" i="2"/>
  <c r="AN1532" i="2"/>
  <c r="AN1653" i="2"/>
  <c r="AM1653" i="2"/>
  <c r="AM1556" i="2"/>
  <c r="AN1556" i="2"/>
  <c r="AM1725" i="2"/>
  <c r="AN1725" i="2"/>
  <c r="AN1796" i="2"/>
  <c r="AM1796" i="2"/>
  <c r="AM1533" i="2"/>
  <c r="AN1533" i="2"/>
  <c r="AM1958" i="2"/>
  <c r="AN1958" i="2"/>
  <c r="AM893" i="2"/>
  <c r="AN893" i="2"/>
  <c r="AM1313" i="2"/>
  <c r="AN1313" i="2"/>
  <c r="AM2213" i="2"/>
  <c r="AN2213" i="2"/>
  <c r="AM1347" i="2"/>
  <c r="AN1347" i="2"/>
  <c r="AM1397" i="2"/>
  <c r="AN1397" i="2"/>
  <c r="AN1633" i="2"/>
  <c r="AM1633" i="2"/>
  <c r="AM1730" i="2"/>
  <c r="AN1730" i="2"/>
  <c r="AM1904" i="2"/>
  <c r="AN1904" i="2"/>
  <c r="AN2021" i="2"/>
  <c r="AM2021" i="2"/>
  <c r="AN800" i="2"/>
  <c r="AM800" i="2"/>
  <c r="AM1734" i="2"/>
  <c r="AN1734" i="2"/>
  <c r="AN1809" i="2"/>
  <c r="AM1809" i="2"/>
  <c r="AM1912" i="2"/>
  <c r="AN1912" i="2"/>
  <c r="AM2250" i="2"/>
  <c r="AN2250" i="2"/>
  <c r="AM1970" i="2"/>
  <c r="AN1970" i="2"/>
  <c r="AN2161" i="2"/>
  <c r="AM2161" i="2"/>
  <c r="AN2322" i="2"/>
  <c r="AM2322" i="2"/>
  <c r="AM2415" i="2"/>
  <c r="AN2415" i="2"/>
  <c r="AM1255" i="2"/>
  <c r="AN1255" i="2"/>
  <c r="AM1612" i="2"/>
  <c r="AN1612" i="2"/>
  <c r="AN2368" i="2"/>
  <c r="AM2368" i="2"/>
  <c r="AM2500" i="2"/>
  <c r="AN2500" i="2"/>
  <c r="AN898" i="2"/>
  <c r="AM898" i="2"/>
  <c r="AM2181" i="2"/>
  <c r="AN2181" i="2"/>
  <c r="AN2360" i="2"/>
  <c r="AM2360" i="2"/>
  <c r="AM152" i="2"/>
  <c r="AN152" i="2"/>
  <c r="AM585" i="2"/>
  <c r="AN585" i="2"/>
  <c r="AM1473" i="2"/>
  <c r="AN1473" i="2"/>
  <c r="AN1740" i="2"/>
  <c r="AM1740" i="2"/>
  <c r="AM1992" i="2"/>
  <c r="AN1992" i="2"/>
  <c r="AN2390" i="2"/>
  <c r="AM2390" i="2"/>
  <c r="AM2549" i="2"/>
  <c r="AN2549" i="2"/>
  <c r="AM1383" i="2"/>
  <c r="AN1383" i="2"/>
  <c r="AM1864" i="2"/>
  <c r="AN1864" i="2"/>
  <c r="AM2449" i="2"/>
  <c r="AN2449" i="2"/>
  <c r="AM2610" i="2"/>
  <c r="AN2610" i="2"/>
  <c r="AN1320" i="2"/>
  <c r="AM1320" i="2"/>
  <c r="AN1498" i="2"/>
  <c r="AM1498" i="2"/>
  <c r="AM2337" i="2"/>
  <c r="AN2337" i="2"/>
  <c r="AM2550" i="2"/>
  <c r="AN2550" i="2"/>
  <c r="AM2747" i="2"/>
  <c r="AN2747" i="2"/>
  <c r="AN2796" i="2"/>
  <c r="AM2796" i="2"/>
  <c r="AN2278" i="2"/>
  <c r="AM2278" i="2"/>
  <c r="AN2381" i="2"/>
  <c r="AM2381" i="2"/>
  <c r="AN1961" i="2"/>
  <c r="AM1961" i="2"/>
  <c r="AM2070" i="2"/>
  <c r="AN2070" i="2"/>
  <c r="AM2311" i="2"/>
  <c r="AN2311" i="2"/>
  <c r="AM1894" i="2"/>
  <c r="AN1894" i="2"/>
  <c r="AN2623" i="2"/>
  <c r="AM2623" i="2"/>
  <c r="AN2733" i="2"/>
  <c r="AM2733" i="2"/>
  <c r="AN2646" i="2"/>
  <c r="AM2646" i="2"/>
  <c r="AM1381" i="2"/>
  <c r="AN1381" i="2"/>
  <c r="AN2503" i="2"/>
  <c r="AM2503" i="2"/>
  <c r="AM229" i="2"/>
  <c r="AN229" i="2"/>
  <c r="AM471" i="2"/>
  <c r="AN471" i="2"/>
  <c r="AM1885" i="2"/>
  <c r="AN1885" i="2"/>
  <c r="AN420" i="2"/>
  <c r="AM420" i="2"/>
  <c r="AN968" i="2"/>
  <c r="AM968" i="2"/>
  <c r="AM175" i="2"/>
  <c r="AN175" i="2"/>
  <c r="AM52" i="2"/>
  <c r="AN52" i="2"/>
  <c r="AN344" i="2"/>
  <c r="AM344" i="2"/>
  <c r="AM1105" i="2"/>
  <c r="AN1105" i="2"/>
  <c r="AM881" i="2"/>
  <c r="AN881" i="2"/>
  <c r="AN1196" i="2"/>
  <c r="AM1196" i="2"/>
  <c r="AM132" i="2"/>
  <c r="AN132" i="2"/>
  <c r="AN942" i="2"/>
  <c r="AM942" i="2"/>
  <c r="AM1008" i="2"/>
  <c r="AN1008" i="2"/>
  <c r="AM1974" i="2"/>
  <c r="AN1974" i="2"/>
  <c r="AN2620" i="2"/>
  <c r="AM2620" i="2"/>
  <c r="AM669" i="2"/>
  <c r="AN669" i="2"/>
  <c r="AM1062" i="2"/>
  <c r="AN1062" i="2"/>
  <c r="AN1424" i="2"/>
  <c r="AM1424" i="2"/>
  <c r="AN336" i="2"/>
  <c r="AM336" i="2"/>
  <c r="AN506" i="2"/>
  <c r="AM506" i="2"/>
  <c r="AM815" i="2"/>
  <c r="AN815" i="2"/>
  <c r="AN986" i="2"/>
  <c r="AM986" i="2"/>
  <c r="AM1094" i="2"/>
  <c r="AN1094" i="2"/>
  <c r="AN1222" i="2"/>
  <c r="AM1222" i="2"/>
  <c r="AN1835" i="2"/>
  <c r="AM1835" i="2"/>
  <c r="AN2033" i="2"/>
  <c r="AM2033" i="2"/>
  <c r="AN2199" i="2"/>
  <c r="AM2199" i="2"/>
  <c r="AM317" i="2"/>
  <c r="AN317" i="2"/>
  <c r="AN896" i="2"/>
  <c r="AM896" i="2"/>
  <c r="AM1019" i="2"/>
  <c r="AN1019" i="2"/>
  <c r="AN1579" i="2"/>
  <c r="AM1579" i="2"/>
  <c r="AM1712" i="2"/>
  <c r="AN1712" i="2"/>
  <c r="AM2114" i="2"/>
  <c r="AN2114" i="2"/>
  <c r="AN2604" i="2"/>
  <c r="AM2604" i="2"/>
  <c r="AM1301" i="2"/>
  <c r="AN1301" i="2"/>
  <c r="AM92" i="2"/>
  <c r="AN92" i="2"/>
  <c r="AM242" i="2"/>
  <c r="AN242" i="2"/>
  <c r="AM403" i="2"/>
  <c r="AN403" i="2"/>
  <c r="AM673" i="2"/>
  <c r="AN673" i="2"/>
  <c r="AM1038" i="2"/>
  <c r="AN1038" i="2"/>
  <c r="AM1343" i="2"/>
  <c r="AN1343" i="2"/>
  <c r="AM140" i="2"/>
  <c r="AN140" i="2"/>
  <c r="AM1459" i="2"/>
  <c r="AN1459" i="2"/>
  <c r="AM2553" i="2"/>
  <c r="AN2553" i="2"/>
  <c r="AM1025" i="2"/>
  <c r="AN1025" i="2"/>
  <c r="AM1790" i="2"/>
  <c r="AN1790" i="2"/>
  <c r="AN2667" i="2"/>
  <c r="AM2667" i="2"/>
  <c r="AM1861" i="2"/>
  <c r="AN1861" i="2"/>
  <c r="AN555" i="2"/>
  <c r="AM555" i="2"/>
  <c r="AN952" i="2"/>
  <c r="AM952" i="2"/>
  <c r="AM1130" i="2"/>
  <c r="AN1130" i="2"/>
  <c r="AN1382" i="2"/>
  <c r="AM1382" i="2"/>
  <c r="AN1780" i="2"/>
  <c r="AM1780" i="2"/>
  <c r="AM2068" i="2"/>
  <c r="AN2068" i="2"/>
  <c r="AN2392" i="2"/>
  <c r="AM2392" i="2"/>
  <c r="AN2422" i="2"/>
  <c r="AM2422" i="2"/>
  <c r="AN2801" i="2"/>
  <c r="AM2801" i="2"/>
  <c r="AM478" i="2"/>
  <c r="AN478" i="2"/>
  <c r="AM199" i="2"/>
  <c r="AN199" i="2"/>
  <c r="AM360" i="2"/>
  <c r="AN360" i="2"/>
  <c r="AM761" i="2"/>
  <c r="AN761" i="2"/>
  <c r="AM889" i="2"/>
  <c r="AN889" i="2"/>
  <c r="AN2095" i="2"/>
  <c r="AM2095" i="2"/>
  <c r="AN2201" i="2"/>
  <c r="AM2201" i="2"/>
  <c r="AM2273" i="2"/>
  <c r="AN2273" i="2"/>
  <c r="AN2588" i="2"/>
  <c r="AM2588" i="2"/>
  <c r="AM1499" i="2"/>
  <c r="AN1499" i="2"/>
  <c r="AN2784" i="2"/>
  <c r="AM2784" i="2"/>
  <c r="AM877" i="2"/>
  <c r="AN877" i="2"/>
  <c r="AM935" i="2"/>
  <c r="AN935" i="2"/>
  <c r="AM2457" i="2"/>
  <c r="AN2457" i="2"/>
  <c r="AN2789" i="2"/>
  <c r="AM2789" i="2"/>
  <c r="AN1763" i="2"/>
  <c r="AM1763" i="2"/>
  <c r="AM1259" i="2"/>
  <c r="AN1259" i="2"/>
  <c r="AN1228" i="2"/>
  <c r="AM1228" i="2"/>
  <c r="AM1545" i="2"/>
  <c r="AN1545" i="2"/>
  <c r="AN2176" i="2"/>
  <c r="AM2176" i="2"/>
  <c r="AM2399" i="2"/>
  <c r="AN2399" i="2"/>
  <c r="AM2676" i="2"/>
  <c r="AN2676" i="2"/>
  <c r="AN2699" i="2"/>
  <c r="AM2699" i="2"/>
  <c r="AM1409" i="2"/>
  <c r="AN1409" i="2"/>
  <c r="AM1728" i="2"/>
  <c r="AN1728" i="2"/>
  <c r="AM94" i="2"/>
  <c r="AM243" i="2"/>
  <c r="AM442" i="2"/>
  <c r="AM515" i="2"/>
  <c r="AN701" i="2"/>
  <c r="AM797" i="2"/>
  <c r="AM989" i="2"/>
  <c r="AM1137" i="2"/>
  <c r="AN1210" i="2"/>
  <c r="AN1486" i="2"/>
  <c r="AM1543" i="2"/>
  <c r="AN1578" i="2"/>
  <c r="AN1673" i="2"/>
  <c r="AM1704" i="2"/>
  <c r="AM1767" i="2"/>
  <c r="AM1865" i="2"/>
  <c r="AN2001" i="2"/>
  <c r="AN2039" i="2"/>
  <c r="AM2136" i="2"/>
  <c r="AM2177" i="2"/>
  <c r="AN2413" i="2"/>
  <c r="AM2483" i="2"/>
  <c r="AN2797" i="2"/>
  <c r="AM419" i="2"/>
  <c r="AM734" i="2"/>
  <c r="AN894" i="2"/>
  <c r="AN1077" i="2"/>
  <c r="AO1077" i="2" s="1"/>
  <c r="AN1218" i="2"/>
  <c r="AM2212" i="2"/>
  <c r="AN2803" i="2"/>
  <c r="AM272" i="2"/>
  <c r="AM238" i="2"/>
  <c r="AM745" i="2"/>
  <c r="AN1514" i="2"/>
  <c r="AM1698" i="2"/>
  <c r="AN1969" i="2"/>
  <c r="AM2379" i="2"/>
  <c r="AN2637" i="2"/>
  <c r="AM91" i="2"/>
  <c r="AM158" i="2"/>
  <c r="AM244" i="2"/>
  <c r="AM516" i="2"/>
  <c r="AM613" i="2"/>
  <c r="AM692" i="2"/>
  <c r="AM717" i="2"/>
  <c r="AM774" i="2"/>
  <c r="AN884" i="2"/>
  <c r="AN1166" i="2"/>
  <c r="AO1166" i="2" s="1"/>
  <c r="AN1268" i="2"/>
  <c r="AO1268" i="2" s="1"/>
  <c r="AN1488" i="2"/>
  <c r="AM1674" i="2"/>
  <c r="AM1768" i="2"/>
  <c r="AN1834" i="2"/>
  <c r="AN2025" i="2"/>
  <c r="AM2178" i="2"/>
  <c r="AN2414" i="2"/>
  <c r="AO2414" i="2" s="1"/>
  <c r="AM2484" i="2"/>
  <c r="AM2544" i="2"/>
  <c r="AM2641" i="2"/>
  <c r="AM2746" i="2"/>
  <c r="AN900" i="2"/>
  <c r="AN2013" i="2"/>
  <c r="AN2668" i="2"/>
  <c r="AN118" i="2"/>
  <c r="AN467" i="2"/>
  <c r="AM686" i="2"/>
  <c r="AN1204" i="2"/>
  <c r="AM1727" i="2"/>
  <c r="AM2307" i="2"/>
  <c r="AN2471" i="2"/>
  <c r="AM2576" i="2"/>
  <c r="AM2806" i="2"/>
  <c r="AM234" i="2"/>
  <c r="AN99" i="2"/>
  <c r="AO99" i="2" s="1"/>
  <c r="AN251" i="2"/>
  <c r="AM295" i="2"/>
  <c r="AN404" i="2"/>
  <c r="AM470" i="2"/>
  <c r="AN658" i="2"/>
  <c r="AM788" i="2"/>
  <c r="AN1386" i="2"/>
  <c r="AN1450" i="2"/>
  <c r="AM1651" i="2"/>
  <c r="AM1862" i="2"/>
  <c r="AN1979" i="2"/>
  <c r="AM2010" i="2"/>
  <c r="AM2486" i="2"/>
  <c r="AM2577" i="2"/>
  <c r="AM632" i="2"/>
  <c r="AN1418" i="2"/>
  <c r="AN1825" i="2"/>
  <c r="AN2015" i="2"/>
  <c r="AM2234" i="2"/>
  <c r="AM2568" i="2"/>
  <c r="AM2800" i="2"/>
  <c r="AM187" i="2"/>
  <c r="AN647" i="2"/>
  <c r="AM742" i="2"/>
  <c r="AN936" i="2"/>
  <c r="AO936" i="2" s="1"/>
  <c r="AN1296" i="2"/>
  <c r="AM1423" i="2"/>
  <c r="AM1762" i="2"/>
  <c r="AN1867" i="2"/>
  <c r="AM2132" i="2"/>
  <c r="AM183" i="2"/>
  <c r="AM48" i="2"/>
  <c r="AN198" i="2"/>
  <c r="AM421" i="2"/>
  <c r="AM534" i="2"/>
  <c r="AM741" i="2"/>
  <c r="AM1225" i="2"/>
  <c r="AM1571" i="2"/>
  <c r="AM1663" i="2"/>
  <c r="AM1746" i="2"/>
  <c r="AM2216" i="2"/>
  <c r="AM2377" i="2"/>
  <c r="AN2643" i="2"/>
  <c r="AM2701" i="2"/>
  <c r="AM434" i="2"/>
  <c r="AM433" i="2"/>
  <c r="AN1042" i="2"/>
  <c r="AN1276" i="2"/>
  <c r="AM1479" i="2"/>
  <c r="AM1838" i="2"/>
  <c r="AN2702" i="2"/>
  <c r="AM274" i="2"/>
  <c r="AN711" i="2"/>
  <c r="AO711" i="2" s="1"/>
  <c r="AN1037" i="2"/>
  <c r="AN1512" i="2"/>
  <c r="AM2106" i="2"/>
  <c r="AM2235" i="2"/>
  <c r="AN2575" i="2"/>
  <c r="AM35" i="2"/>
  <c r="AN35" i="2"/>
  <c r="AM34" i="2"/>
  <c r="AN34" i="2"/>
  <c r="AM33" i="2"/>
  <c r="AN33" i="2"/>
  <c r="S2291" i="2"/>
  <c r="T2009" i="2"/>
  <c r="T2177" i="2"/>
  <c r="T1403" i="2"/>
  <c r="T2419" i="2"/>
  <c r="S1486" i="2"/>
  <c r="S201" i="2"/>
  <c r="S895" i="2"/>
  <c r="S1081" i="2"/>
  <c r="S998" i="2"/>
  <c r="S295" i="2"/>
  <c r="S387" i="2"/>
  <c r="T245" i="2"/>
  <c r="T604" i="2"/>
  <c r="S888" i="2"/>
  <c r="T1036" i="2"/>
  <c r="T734" i="2"/>
  <c r="S1001" i="2"/>
  <c r="S1762" i="2"/>
  <c r="T2259" i="2"/>
  <c r="T1828" i="2"/>
  <c r="T2396" i="2"/>
  <c r="T2507" i="2"/>
  <c r="S2635" i="2"/>
  <c r="T2216" i="2"/>
  <c r="T992" i="2"/>
  <c r="S2235" i="2"/>
  <c r="T657" i="2"/>
  <c r="T2327" i="2"/>
  <c r="T151" i="2"/>
  <c r="T1915" i="2"/>
  <c r="T233" i="2"/>
  <c r="S153" i="2"/>
  <c r="S670" i="2"/>
  <c r="T1070" i="2"/>
  <c r="T1134" i="2"/>
  <c r="S1164" i="2"/>
  <c r="T1808" i="2"/>
  <c r="S1217" i="2"/>
  <c r="T1673" i="2"/>
  <c r="S2419" i="2"/>
  <c r="S251" i="2"/>
  <c r="T1418" i="2"/>
  <c r="T475" i="2"/>
  <c r="T1335" i="2"/>
  <c r="S2179" i="2"/>
  <c r="T2668" i="2"/>
  <c r="S2821" i="2"/>
  <c r="S2403" i="2"/>
  <c r="T2821" i="2"/>
  <c r="T1512" i="2"/>
  <c r="T606" i="2"/>
  <c r="S1215" i="2"/>
  <c r="S2663" i="2"/>
  <c r="S1646" i="2"/>
  <c r="T1743" i="2"/>
  <c r="S1014" i="2"/>
  <c r="T1694" i="2"/>
  <c r="S2684" i="2"/>
  <c r="S1289" i="2"/>
  <c r="T2483" i="2"/>
  <c r="T790" i="2"/>
  <c r="T900" i="2"/>
  <c r="T1843" i="2"/>
  <c r="T684" i="2"/>
  <c r="T1954" i="2"/>
  <c r="S2330" i="2"/>
  <c r="S1287" i="2"/>
  <c r="S2682" i="2"/>
  <c r="T2805" i="2"/>
  <c r="T2001" i="2"/>
  <c r="S1808" i="2"/>
  <c r="T2548" i="2"/>
  <c r="S2609" i="2"/>
  <c r="S1422" i="2"/>
  <c r="T2175" i="2"/>
  <c r="T387" i="2"/>
  <c r="T701" i="2"/>
  <c r="S1699" i="2"/>
  <c r="T354" i="2"/>
  <c r="T1077" i="2"/>
  <c r="T93" i="2"/>
  <c r="S1560" i="2"/>
  <c r="S1679" i="2"/>
  <c r="T78" i="2"/>
  <c r="S259" i="2"/>
  <c r="S63" i="2"/>
  <c r="T429" i="2"/>
  <c r="T499" i="2"/>
  <c r="S249" i="2"/>
  <c r="T629" i="2"/>
  <c r="T975" i="2"/>
  <c r="S758" i="2"/>
  <c r="T1746" i="2"/>
  <c r="S1415" i="2"/>
  <c r="T1888" i="2"/>
  <c r="T1327" i="2"/>
  <c r="T2132" i="2"/>
  <c r="T1502" i="2"/>
  <c r="S2171" i="2"/>
  <c r="S1952" i="2"/>
  <c r="S2001" i="2"/>
  <c r="S2058" i="2"/>
  <c r="S2628" i="2"/>
  <c r="T2366" i="2"/>
  <c r="T2724" i="2"/>
  <c r="T1538" i="2"/>
  <c r="T2463" i="2"/>
  <c r="T1841" i="2"/>
  <c r="T2426" i="2"/>
  <c r="S1754" i="2"/>
  <c r="T268" i="2"/>
  <c r="T2785" i="2"/>
  <c r="T953" i="2"/>
  <c r="T670" i="2"/>
  <c r="T370" i="2"/>
  <c r="T1100" i="2"/>
  <c r="S1608" i="2"/>
  <c r="S2518" i="2"/>
  <c r="S1510" i="2"/>
  <c r="S1575" i="2"/>
  <c r="S1584" i="2"/>
  <c r="T2394" i="2"/>
  <c r="S2803" i="2"/>
  <c r="T694" i="2"/>
  <c r="T2680" i="2"/>
  <c r="T1116" i="2"/>
  <c r="T2186" i="2"/>
  <c r="T2458" i="2"/>
  <c r="S2217" i="2"/>
  <c r="T1475" i="2"/>
  <c r="T2355" i="2"/>
  <c r="S1350" i="2"/>
  <c r="T1971" i="2"/>
  <c r="T183" i="2"/>
  <c r="T481" i="2"/>
  <c r="S694" i="2"/>
  <c r="T1278" i="2"/>
  <c r="T1838" i="2"/>
  <c r="S2572" i="2"/>
  <c r="T824" i="2"/>
  <c r="T1081" i="2"/>
  <c r="T433" i="2"/>
  <c r="S103" i="2"/>
  <c r="S1723" i="2"/>
  <c r="S2334" i="2"/>
  <c r="T1416" i="2"/>
  <c r="S2548" i="2"/>
  <c r="T1754" i="2"/>
  <c r="T1575" i="2"/>
  <c r="T628" i="2"/>
  <c r="S2671" i="2"/>
  <c r="T2428" i="2"/>
  <c r="S2454" i="2"/>
  <c r="S2692" i="2"/>
  <c r="S433" i="2"/>
  <c r="S463" i="2"/>
  <c r="S1256" i="2"/>
  <c r="T1787" i="2"/>
  <c r="S2132" i="2"/>
  <c r="S2769" i="2"/>
  <c r="S59" i="2"/>
  <c r="S99" i="2"/>
  <c r="T792" i="2"/>
  <c r="S1682" i="2"/>
  <c r="T1325" i="2"/>
  <c r="T2781" i="2"/>
  <c r="S756" i="2"/>
  <c r="T2671" i="2"/>
  <c r="S183" i="2"/>
  <c r="T1166" i="2"/>
  <c r="S481" i="2"/>
  <c r="T94" i="2"/>
  <c r="T489" i="2"/>
  <c r="S604" i="2"/>
  <c r="T1044" i="2"/>
  <c r="T1141" i="2"/>
  <c r="T664" i="2"/>
  <c r="T924" i="2"/>
  <c r="S1527" i="2"/>
  <c r="T1795" i="2"/>
  <c r="T2092" i="2"/>
  <c r="S1841" i="2"/>
  <c r="T2159" i="2"/>
  <c r="T2242" i="2"/>
  <c r="T2512" i="2"/>
  <c r="S643" i="2"/>
  <c r="S1856" i="2"/>
  <c r="S2739" i="2"/>
  <c r="S2332" i="2"/>
  <c r="T1332" i="2"/>
  <c r="S982" i="2"/>
  <c r="S2458" i="2"/>
  <c r="T932" i="2"/>
  <c r="T521" i="2"/>
  <c r="S680" i="2"/>
  <c r="T1117" i="2"/>
  <c r="S1671" i="2"/>
  <c r="S573" i="2"/>
  <c r="T1742" i="2"/>
  <c r="S1986" i="2"/>
  <c r="T1281" i="2"/>
  <c r="T2239" i="2"/>
  <c r="S202" i="2"/>
  <c r="S2303" i="2"/>
  <c r="S2067" i="2"/>
  <c r="S2003" i="2"/>
  <c r="S2685" i="2"/>
  <c r="T491" i="2"/>
  <c r="S2696" i="2"/>
  <c r="S927" i="2"/>
  <c r="T1560" i="2"/>
  <c r="T1014" i="2"/>
  <c r="T1000" i="2"/>
  <c r="S2051" i="2"/>
  <c r="S2621" i="2"/>
  <c r="T2171" i="2"/>
  <c r="S2170" i="2"/>
  <c r="T2716" i="2"/>
  <c r="T2170" i="2"/>
  <c r="S745" i="2"/>
  <c r="S900" i="2"/>
  <c r="T2579" i="2"/>
  <c r="T2777" i="2"/>
  <c r="T753" i="2"/>
  <c r="T275" i="2"/>
  <c r="T642" i="2"/>
  <c r="T1663" i="2"/>
  <c r="S2702" i="2"/>
  <c r="S1800" i="2"/>
  <c r="T2518" i="2"/>
  <c r="T1510" i="2"/>
  <c r="T434" i="2"/>
  <c r="T204" i="2"/>
  <c r="S701" i="2"/>
  <c r="T2025" i="2"/>
  <c r="T970" i="2"/>
  <c r="S1900" i="2"/>
  <c r="S2299" i="2"/>
  <c r="T2074" i="2"/>
  <c r="S2823" i="2"/>
  <c r="S2827" i="2"/>
  <c r="T1073" i="2"/>
  <c r="T1189" i="2"/>
  <c r="S2042" i="2"/>
  <c r="T2409" i="2"/>
  <c r="S283" i="2"/>
  <c r="S382" i="2"/>
  <c r="S992" i="2"/>
  <c r="T2682" i="2"/>
  <c r="T352" i="2"/>
  <c r="S1418" i="2"/>
  <c r="S2668" i="2"/>
  <c r="T2179" i="2"/>
  <c r="S1843" i="2"/>
  <c r="S2048" i="2"/>
  <c r="S1519" i="2"/>
  <c r="S2425" i="2"/>
  <c r="S757" i="2"/>
  <c r="S1947" i="2"/>
  <c r="T1300" i="2"/>
  <c r="S2117" i="2"/>
  <c r="T2529" i="2"/>
  <c r="T2793" i="2"/>
  <c r="S1276" i="2"/>
  <c r="T2641" i="2"/>
  <c r="T279" i="2"/>
  <c r="S1036" i="2"/>
  <c r="T1704" i="2"/>
  <c r="S2396" i="2"/>
  <c r="T243" i="2"/>
  <c r="T611" i="2"/>
  <c r="S1244" i="2"/>
  <c r="S1795" i="2"/>
  <c r="S2159" i="2"/>
  <c r="S2413" i="2"/>
  <c r="S150" i="2"/>
  <c r="T2547" i="2"/>
  <c r="T228" i="2"/>
  <c r="S470" i="2"/>
  <c r="S131" i="2"/>
  <c r="T1577" i="2"/>
  <c r="S1711" i="2"/>
  <c r="T402" i="2"/>
  <c r="T2551" i="2"/>
  <c r="S2665" i="2"/>
  <c r="T2391" i="2"/>
  <c r="S2799" i="2"/>
  <c r="T198" i="2"/>
  <c r="T760" i="2"/>
  <c r="T2783" i="2"/>
  <c r="S1727" i="2"/>
  <c r="T1415" i="2"/>
  <c r="T2047" i="2"/>
  <c r="T2663" i="2"/>
  <c r="T1899" i="2"/>
  <c r="T643" i="2"/>
  <c r="S262" i="2"/>
  <c r="T262" i="2"/>
  <c r="S261" i="2"/>
  <c r="T259" i="2"/>
  <c r="S257" i="2"/>
  <c r="T261" i="2"/>
  <c r="S58" i="2"/>
  <c r="T58" i="2"/>
  <c r="T341" i="2"/>
  <c r="S341" i="2"/>
  <c r="S461" i="2"/>
  <c r="T461" i="2"/>
  <c r="S348" i="2"/>
  <c r="T348" i="2"/>
  <c r="S347" i="2"/>
  <c r="T347" i="2"/>
  <c r="S623" i="2"/>
  <c r="T623" i="2"/>
  <c r="S622" i="2"/>
  <c r="T622" i="2"/>
  <c r="T592" i="2"/>
  <c r="S592" i="2"/>
  <c r="S568" i="2"/>
  <c r="T568" i="2"/>
  <c r="S332" i="2"/>
  <c r="T332" i="2"/>
  <c r="S330" i="2"/>
  <c r="S331" i="2"/>
  <c r="T330" i="2"/>
  <c r="T331" i="2"/>
  <c r="T875" i="2"/>
  <c r="S875" i="2"/>
  <c r="S1091" i="2"/>
  <c r="T1091" i="2"/>
  <c r="T1089" i="2"/>
  <c r="T1085" i="2"/>
  <c r="S1082" i="2"/>
  <c r="T1031" i="2"/>
  <c r="S1031" i="2"/>
  <c r="S1029" i="2"/>
  <c r="S1030" i="2"/>
  <c r="T1030" i="2"/>
  <c r="T1029" i="2"/>
  <c r="S1028" i="2"/>
  <c r="T1028" i="2"/>
  <c r="T914" i="2"/>
  <c r="S914" i="2"/>
  <c r="S912" i="2"/>
  <c r="S1388" i="2"/>
  <c r="T1388" i="2"/>
  <c r="T1541" i="2"/>
  <c r="S1541" i="2"/>
  <c r="S1535" i="2"/>
  <c r="S1773" i="2"/>
  <c r="T1773" i="2"/>
  <c r="T1770" i="2"/>
  <c r="S1299" i="2"/>
  <c r="T1299" i="2"/>
  <c r="T1461" i="2"/>
  <c r="S1461" i="2"/>
  <c r="S1594" i="2"/>
  <c r="T1594" i="2"/>
  <c r="T1593" i="2"/>
  <c r="S1592" i="2"/>
  <c r="S1593" i="2"/>
  <c r="T1592" i="2"/>
  <c r="T1590" i="2"/>
  <c r="S1636" i="2"/>
  <c r="T1636" i="2"/>
  <c r="S1634" i="2"/>
  <c r="T1634" i="2"/>
  <c r="S1635" i="2"/>
  <c r="T1635" i="2"/>
  <c r="S1879" i="2"/>
  <c r="T1879" i="2"/>
  <c r="S1877" i="2"/>
  <c r="T1877" i="2"/>
  <c r="S2149" i="2"/>
  <c r="T2149" i="2"/>
  <c r="T2147" i="2"/>
  <c r="S2146" i="2"/>
  <c r="S2145" i="2"/>
  <c r="T2144" i="2"/>
  <c r="T2146" i="2"/>
  <c r="S2197" i="2"/>
  <c r="T2197" i="2"/>
  <c r="S2285" i="2"/>
  <c r="T2285" i="2"/>
  <c r="S2282" i="2"/>
  <c r="S2281" i="2"/>
  <c r="S2279" i="2"/>
  <c r="T2284" i="2"/>
  <c r="T2281" i="2"/>
  <c r="T2279" i="2"/>
  <c r="T2283" i="2"/>
  <c r="T2282" i="2"/>
  <c r="S2284" i="2"/>
  <c r="T2280" i="2"/>
  <c r="S2283" i="2"/>
  <c r="S2280" i="2"/>
  <c r="S803" i="2"/>
  <c r="T803" i="2"/>
  <c r="S1273" i="2"/>
  <c r="T1273" i="2"/>
  <c r="S1363" i="2"/>
  <c r="T1363" i="2"/>
  <c r="T1358" i="2"/>
  <c r="S1968" i="2"/>
  <c r="T1968" i="2"/>
  <c r="S2085" i="2"/>
  <c r="T2085" i="2"/>
  <c r="T2083" i="2"/>
  <c r="S2084" i="2"/>
  <c r="T2082" i="2"/>
  <c r="T2084" i="2"/>
  <c r="S2082" i="2"/>
  <c r="S2083" i="2"/>
  <c r="T2080" i="2"/>
  <c r="S2080" i="2"/>
  <c r="S2277" i="2"/>
  <c r="T2277" i="2"/>
  <c r="S2276" i="2"/>
  <c r="T2276" i="2"/>
  <c r="T148" i="2"/>
  <c r="S148" i="2"/>
  <c r="S147" i="2"/>
  <c r="S146" i="2"/>
  <c r="T146" i="2"/>
  <c r="T147" i="2"/>
  <c r="T142" i="2"/>
  <c r="S308" i="2"/>
  <c r="T308" i="2"/>
  <c r="T584" i="2"/>
  <c r="S584" i="2"/>
  <c r="T581" i="2"/>
  <c r="S581" i="2"/>
  <c r="T1445" i="2"/>
  <c r="S1445" i="2"/>
  <c r="T1443" i="2"/>
  <c r="T1976" i="2"/>
  <c r="S1976" i="2"/>
  <c r="S1969" i="2"/>
  <c r="S1971" i="2"/>
  <c r="S1975" i="2"/>
  <c r="T1975" i="2"/>
  <c r="S2231" i="2"/>
  <c r="T2231" i="2"/>
  <c r="T1670" i="2"/>
  <c r="S1670" i="2"/>
  <c r="S1667" i="2"/>
  <c r="T2062" i="2"/>
  <c r="S2062" i="2"/>
  <c r="T2061" i="2"/>
  <c r="T2059" i="2"/>
  <c r="S2053" i="2"/>
  <c r="T2057" i="2"/>
  <c r="S2061" i="2"/>
  <c r="S2057" i="2"/>
  <c r="T2104" i="2"/>
  <c r="S2104" i="2"/>
  <c r="T2102" i="2"/>
  <c r="T2103" i="2"/>
  <c r="S2102" i="2"/>
  <c r="S2103" i="2"/>
  <c r="T2100" i="2"/>
  <c r="S2100" i="2"/>
  <c r="S2253" i="2"/>
  <c r="T2253" i="2"/>
  <c r="S2248" i="2"/>
  <c r="S2386" i="2"/>
  <c r="T2386" i="2"/>
  <c r="S1241" i="2"/>
  <c r="T1241" i="2"/>
  <c r="T1240" i="2"/>
  <c r="T1239" i="2"/>
  <c r="T1232" i="2"/>
  <c r="S1232" i="2"/>
  <c r="S1238" i="2"/>
  <c r="T1238" i="2"/>
  <c r="T1233" i="2"/>
  <c r="S1240" i="2"/>
  <c r="S1239" i="2"/>
  <c r="S1233" i="2"/>
  <c r="S1356" i="2"/>
  <c r="T1356" i="2"/>
  <c r="T1497" i="2"/>
  <c r="S1497" i="2"/>
  <c r="S2566" i="2"/>
  <c r="T2566" i="2"/>
  <c r="S1394" i="2"/>
  <c r="T1394" i="2"/>
  <c r="S1393" i="2"/>
  <c r="T1393" i="2"/>
  <c r="T1433" i="2"/>
  <c r="S1433" i="2"/>
  <c r="T1774" i="2"/>
  <c r="S1774" i="2"/>
  <c r="S2505" i="2"/>
  <c r="T2505" i="2"/>
  <c r="T2504" i="2"/>
  <c r="S2504" i="2"/>
  <c r="S2501" i="2"/>
  <c r="S2570" i="2"/>
  <c r="T2570" i="2"/>
  <c r="T2568" i="2"/>
  <c r="S2645" i="2"/>
  <c r="T2645" i="2"/>
  <c r="T2712" i="2"/>
  <c r="S2712" i="2"/>
  <c r="S2711" i="2"/>
  <c r="T2711" i="2"/>
  <c r="S41" i="2"/>
  <c r="T41" i="2"/>
  <c r="T39" i="2"/>
  <c r="S366" i="2"/>
  <c r="T366" i="2"/>
  <c r="T449" i="2"/>
  <c r="S449" i="2"/>
  <c r="S1570" i="2"/>
  <c r="T1570" i="2"/>
  <c r="S1563" i="2"/>
  <c r="S1569" i="2"/>
  <c r="T1569" i="2"/>
  <c r="S1721" i="2"/>
  <c r="T1721" i="2"/>
  <c r="S1719" i="2"/>
  <c r="S1783" i="2"/>
  <c r="T1783" i="2"/>
  <c r="S1892" i="2"/>
  <c r="T1892" i="2"/>
  <c r="S1891" i="2"/>
  <c r="T1891" i="2"/>
  <c r="S1985" i="2"/>
  <c r="T1985" i="2"/>
  <c r="S1984" i="2"/>
  <c r="T1984" i="2"/>
  <c r="S2156" i="2"/>
  <c r="T2156" i="2"/>
  <c r="S2155" i="2"/>
  <c r="T2154" i="2"/>
  <c r="S2154" i="2"/>
  <c r="T2155" i="2"/>
  <c r="T2318" i="2"/>
  <c r="S2318" i="2"/>
  <c r="S2317" i="2"/>
  <c r="T2314" i="2"/>
  <c r="S2315" i="2"/>
  <c r="S2316" i="2"/>
  <c r="T2315" i="2"/>
  <c r="T2316" i="2"/>
  <c r="T2317" i="2"/>
  <c r="S2314" i="2"/>
  <c r="S2446" i="2"/>
  <c r="T2446" i="2"/>
  <c r="T2440" i="2"/>
  <c r="S2440" i="2"/>
  <c r="S2443" i="2"/>
  <c r="T2442" i="2"/>
  <c r="T2441" i="2"/>
  <c r="S2442" i="2"/>
  <c r="S2444" i="2"/>
  <c r="T2444" i="2"/>
  <c r="T2445" i="2"/>
  <c r="T2443" i="2"/>
  <c r="S2445" i="2"/>
  <c r="S2441" i="2"/>
  <c r="S2495" i="2"/>
  <c r="T2495" i="2"/>
  <c r="S2493" i="2"/>
  <c r="S2494" i="2"/>
  <c r="T2493" i="2"/>
  <c r="T2492" i="2"/>
  <c r="S2492" i="2"/>
  <c r="S2486" i="2"/>
  <c r="T2494" i="2"/>
  <c r="S1658" i="2"/>
  <c r="T1658" i="2"/>
  <c r="S1651" i="2"/>
  <c r="S2116" i="2"/>
  <c r="T2116" i="2"/>
  <c r="T2115" i="2"/>
  <c r="S2115" i="2"/>
  <c r="S2111" i="2"/>
  <c r="T2372" i="2"/>
  <c r="S2372" i="2"/>
  <c r="S2539" i="2"/>
  <c r="T2539" i="2"/>
  <c r="T2538" i="2"/>
  <c r="S2538" i="2"/>
  <c r="T2653" i="2"/>
  <c r="S2653" i="2"/>
  <c r="T2652" i="2"/>
  <c r="S2652" i="2"/>
  <c r="T2651" i="2"/>
  <c r="S2651" i="2"/>
  <c r="T2772" i="2"/>
  <c r="S2772" i="2"/>
  <c r="S2765" i="2"/>
  <c r="S1548" i="2"/>
  <c r="T1548" i="2"/>
  <c r="S1547" i="2"/>
  <c r="S1546" i="2"/>
  <c r="T1546" i="2"/>
  <c r="T1547" i="2"/>
  <c r="T1543" i="2"/>
  <c r="T2764" i="2"/>
  <c r="S2764" i="2"/>
  <c r="S1265" i="2"/>
  <c r="T1265" i="2"/>
  <c r="T1589" i="2"/>
  <c r="S1589" i="2"/>
  <c r="S2383" i="2"/>
  <c r="T2383" i="2"/>
  <c r="S2380" i="2"/>
  <c r="T2605" i="2"/>
  <c r="S2605" i="2"/>
  <c r="T2634" i="2"/>
  <c r="S2634" i="2"/>
  <c r="T2631" i="2"/>
  <c r="T2632" i="2"/>
  <c r="T2633" i="2"/>
  <c r="S2632" i="2"/>
  <c r="S2633" i="2"/>
  <c r="S2631" i="2"/>
  <c r="S2661" i="2"/>
  <c r="T2661" i="2"/>
  <c r="S2659" i="2"/>
  <c r="T2659" i="2"/>
  <c r="T2660" i="2"/>
  <c r="S2660" i="2"/>
  <c r="S2041" i="2"/>
  <c r="T2041" i="2"/>
  <c r="S2034" i="2"/>
  <c r="S2038" i="2"/>
  <c r="S2820" i="2"/>
  <c r="T2820" i="2"/>
  <c r="S2763" i="2"/>
  <c r="T2763" i="2"/>
  <c r="T2349" i="2"/>
  <c r="S2349" i="2"/>
  <c r="S2348" i="2"/>
  <c r="T2347" i="2"/>
  <c r="T2348" i="2"/>
  <c r="S2343" i="2"/>
  <c r="S2347" i="2"/>
  <c r="T2816" i="2"/>
  <c r="S2816" i="2"/>
  <c r="S2815" i="2"/>
  <c r="T2815" i="2"/>
  <c r="S2124" i="2"/>
  <c r="T2124" i="2"/>
  <c r="S2123" i="2"/>
  <c r="T2123" i="2"/>
  <c r="S2479" i="2"/>
  <c r="T2479" i="2"/>
  <c r="T2478" i="2"/>
  <c r="S2478" i="2"/>
  <c r="S2477" i="2"/>
  <c r="T2477" i="2"/>
  <c r="S2169" i="2"/>
  <c r="T2169" i="2"/>
  <c r="T2167" i="2"/>
  <c r="T2168" i="2"/>
  <c r="S2168" i="2"/>
  <c r="S2167" i="2"/>
  <c r="T2162" i="2"/>
  <c r="S2162" i="2"/>
  <c r="S2627" i="2"/>
  <c r="T2627" i="2"/>
  <c r="S2625" i="2"/>
  <c r="T2625" i="2"/>
  <c r="S1436" i="2"/>
  <c r="T1436" i="2"/>
  <c r="S2779" i="2"/>
  <c r="T2779" i="2"/>
  <c r="S225" i="2"/>
  <c r="T225" i="2"/>
  <c r="S218" i="2"/>
  <c r="T219" i="2"/>
  <c r="S1692" i="2"/>
  <c r="T1692" i="2"/>
  <c r="S1688" i="2"/>
  <c r="S1689" i="2"/>
  <c r="S1691" i="2"/>
  <c r="S1687" i="2"/>
  <c r="S1690" i="2"/>
  <c r="T1690" i="2"/>
  <c r="T1687" i="2"/>
  <c r="T1689" i="2"/>
  <c r="T1688" i="2"/>
  <c r="T1691" i="2"/>
  <c r="S1348" i="2"/>
  <c r="T1348" i="2"/>
  <c r="S1604" i="2"/>
  <c r="T1604" i="2"/>
  <c r="S1603" i="2"/>
  <c r="T1603" i="2"/>
  <c r="S1602" i="2"/>
  <c r="T1602" i="2"/>
  <c r="T309" i="2"/>
  <c r="S309" i="2"/>
  <c r="T448" i="2"/>
  <c r="S448" i="2"/>
  <c r="S447" i="2"/>
  <c r="T447" i="2"/>
  <c r="S1178" i="2"/>
  <c r="T1178" i="2"/>
  <c r="T1173" i="2"/>
  <c r="S38" i="2"/>
  <c r="T38" i="2"/>
  <c r="S37" i="2"/>
  <c r="T37" i="2"/>
  <c r="S773" i="2"/>
  <c r="T773" i="2"/>
  <c r="S772" i="2"/>
  <c r="T772" i="2"/>
  <c r="S460" i="2"/>
  <c r="T460" i="2"/>
  <c r="T457" i="2"/>
  <c r="S457" i="2"/>
  <c r="T458" i="2"/>
  <c r="S458" i="2"/>
  <c r="S459" i="2"/>
  <c r="T459" i="2"/>
  <c r="T833" i="2"/>
  <c r="S833" i="2"/>
  <c r="T180" i="2"/>
  <c r="S180" i="2"/>
  <c r="S178" i="2"/>
  <c r="S547" i="2"/>
  <c r="T547" i="2"/>
  <c r="S1271" i="2"/>
  <c r="T1271" i="2"/>
  <c r="S1945" i="2"/>
  <c r="T1945" i="2"/>
  <c r="S1944" i="2"/>
  <c r="T1944" i="2"/>
  <c r="T566" i="2"/>
  <c r="S566" i="2"/>
  <c r="S565" i="2"/>
  <c r="T565" i="2"/>
  <c r="S751" i="2"/>
  <c r="T751" i="2"/>
  <c r="T748" i="2"/>
  <c r="T750" i="2"/>
  <c r="S749" i="2"/>
  <c r="T749" i="2"/>
  <c r="S750" i="2"/>
  <c r="S748" i="2"/>
  <c r="S1368" i="2"/>
  <c r="T1368" i="2"/>
  <c r="T1367" i="2"/>
  <c r="S1367" i="2"/>
  <c r="T1366" i="2"/>
  <c r="S1366" i="2"/>
  <c r="T1364" i="2"/>
  <c r="S1399" i="2"/>
  <c r="T1399" i="2"/>
  <c r="S1470" i="2"/>
  <c r="T1470" i="2"/>
  <c r="T1467" i="2"/>
  <c r="S1467" i="2"/>
  <c r="S1526" i="2"/>
  <c r="T1526" i="2"/>
  <c r="T2528" i="2"/>
  <c r="S2528" i="2"/>
  <c r="S2499" i="2"/>
  <c r="T2499" i="2"/>
  <c r="T2497" i="2"/>
  <c r="S911" i="2"/>
  <c r="T911" i="2"/>
  <c r="S1054" i="2"/>
  <c r="T1054" i="2"/>
  <c r="S1053" i="2"/>
  <c r="T1053" i="2"/>
  <c r="S1248" i="2"/>
  <c r="T1248" i="2"/>
  <c r="S1246" i="2"/>
  <c r="T1246" i="2"/>
  <c r="S1247" i="2"/>
  <c r="T1247" i="2"/>
  <c r="S541" i="2"/>
  <c r="T541" i="2"/>
  <c r="T540" i="2"/>
  <c r="S540" i="2"/>
  <c r="S1050" i="2"/>
  <c r="T1050" i="2"/>
  <c r="S1049" i="2"/>
  <c r="T1049" i="2"/>
  <c r="S1114" i="2"/>
  <c r="T1114" i="2"/>
  <c r="T1113" i="2"/>
  <c r="S1113" i="2"/>
  <c r="S1372" i="2"/>
  <c r="T1372" i="2"/>
  <c r="S1400" i="2"/>
  <c r="T1400" i="2"/>
  <c r="S1542" i="2"/>
  <c r="T1542" i="2"/>
  <c r="S1595" i="2"/>
  <c r="T1595" i="2"/>
  <c r="S1739" i="2"/>
  <c r="T1739" i="2"/>
  <c r="S1738" i="2"/>
  <c r="T1738" i="2"/>
  <c r="S1911" i="2"/>
  <c r="T1911" i="2"/>
  <c r="T1907" i="2"/>
  <c r="S1903" i="2"/>
  <c r="T1905" i="2"/>
  <c r="T1910" i="2"/>
  <c r="S1910" i="2"/>
  <c r="S1905" i="2"/>
  <c r="S2211" i="2"/>
  <c r="T2211" i="2"/>
  <c r="S533" i="2"/>
  <c r="T533" i="2"/>
  <c r="T529" i="2"/>
  <c r="T531" i="2"/>
  <c r="S879" i="2"/>
  <c r="T879" i="2"/>
  <c r="S878" i="2"/>
  <c r="T878" i="2"/>
  <c r="S1145" i="2"/>
  <c r="T1145" i="2"/>
  <c r="T1142" i="2"/>
  <c r="S1345" i="2"/>
  <c r="T1345" i="2"/>
  <c r="S1340" i="2"/>
  <c r="T339" i="2"/>
  <c r="S339" i="2"/>
  <c r="T338" i="2"/>
  <c r="S338" i="2"/>
  <c r="S1066" i="2"/>
  <c r="T1066" i="2"/>
  <c r="T1065" i="2"/>
  <c r="S1065" i="2"/>
  <c r="S1414" i="2"/>
  <c r="T1414" i="2"/>
  <c r="S1410" i="2"/>
  <c r="T1410" i="2"/>
  <c r="S1463" i="2"/>
  <c r="T1463" i="2"/>
  <c r="T1462" i="2"/>
  <c r="S1462" i="2"/>
  <c r="S1804" i="2"/>
  <c r="T1804" i="2"/>
  <c r="S1876" i="2"/>
  <c r="T1876" i="2"/>
  <c r="S2363" i="2"/>
  <c r="T2363" i="2"/>
  <c r="S2355" i="2"/>
  <c r="T2752" i="2"/>
  <c r="S2752" i="2"/>
  <c r="T2750" i="2"/>
  <c r="S2751" i="2"/>
  <c r="S2750" i="2"/>
  <c r="T2748" i="2"/>
  <c r="T2751" i="2"/>
  <c r="S2537" i="2"/>
  <c r="T2537" i="2"/>
  <c r="S974" i="2"/>
  <c r="T974" i="2"/>
  <c r="T965" i="2"/>
  <c r="S965" i="2"/>
  <c r="T966" i="2"/>
  <c r="S970" i="2"/>
  <c r="S1254" i="2"/>
  <c r="T1254" i="2"/>
  <c r="S1253" i="2"/>
  <c r="T1253" i="2"/>
  <c r="S2587" i="2"/>
  <c r="T2587" i="2"/>
  <c r="S496" i="2"/>
  <c r="T496" i="2"/>
  <c r="T2099" i="2"/>
  <c r="S2099" i="2"/>
  <c r="T2094" i="2"/>
  <c r="S1214" i="2"/>
  <c r="T1214" i="2"/>
  <c r="S1212" i="2"/>
  <c r="T1212" i="2"/>
  <c r="T1213" i="2"/>
  <c r="S1213" i="2"/>
  <c r="S1210" i="2"/>
  <c r="S1534" i="2"/>
  <c r="T1534" i="2"/>
  <c r="S1632" i="2"/>
  <c r="T1632" i="2"/>
  <c r="S1631" i="2"/>
  <c r="T1631" i="2"/>
  <c r="S1731" i="2"/>
  <c r="T1731" i="2"/>
  <c r="T1727" i="2"/>
  <c r="T303" i="2"/>
  <c r="S122" i="2"/>
  <c r="T122" i="2"/>
  <c r="S520" i="2"/>
  <c r="T520" i="2"/>
  <c r="T519" i="2"/>
  <c r="S519" i="2"/>
  <c r="S537" i="2"/>
  <c r="T537" i="2"/>
  <c r="S544" i="2"/>
  <c r="T544" i="2"/>
  <c r="S779" i="2"/>
  <c r="T779" i="2"/>
  <c r="T1127" i="2"/>
  <c r="S1127" i="2"/>
  <c r="T1125" i="2"/>
  <c r="T1124" i="2"/>
  <c r="T1126" i="2"/>
  <c r="S1126" i="2"/>
  <c r="S1125" i="2"/>
  <c r="T1122" i="2"/>
  <c r="S1124" i="2"/>
  <c r="S1122" i="2"/>
  <c r="T1064" i="2"/>
  <c r="S1064" i="2"/>
  <c r="T381" i="2"/>
  <c r="S381" i="2"/>
  <c r="S378" i="2"/>
  <c r="T378" i="2"/>
  <c r="S379" i="2"/>
  <c r="S380" i="2"/>
  <c r="T380" i="2"/>
  <c r="T379" i="2"/>
  <c r="S265" i="2"/>
  <c r="T265" i="2"/>
  <c r="S264" i="2"/>
  <c r="T264" i="2"/>
  <c r="S174" i="2"/>
  <c r="T174" i="2"/>
  <c r="T401" i="2"/>
  <c r="S401" i="2"/>
  <c r="T398" i="2"/>
  <c r="T400" i="2"/>
  <c r="S400" i="2"/>
  <c r="S559" i="2"/>
  <c r="T559" i="2"/>
  <c r="T557" i="2"/>
  <c r="S557" i="2"/>
  <c r="S556" i="2"/>
  <c r="S558" i="2"/>
  <c r="T556" i="2"/>
  <c r="T558" i="2"/>
  <c r="S843" i="2"/>
  <c r="T843" i="2"/>
  <c r="S947" i="2"/>
  <c r="T947" i="2"/>
  <c r="S1155" i="2"/>
  <c r="T1155" i="2"/>
  <c r="T1150" i="2"/>
  <c r="S1150" i="2"/>
  <c r="S1146" i="2"/>
  <c r="T1146" i="2"/>
  <c r="T1095" i="2"/>
  <c r="S1095" i="2"/>
  <c r="T1184" i="2"/>
  <c r="S1184" i="2"/>
  <c r="S1183" i="2"/>
  <c r="T1183" i="2"/>
  <c r="T715" i="2"/>
  <c r="S715" i="2"/>
  <c r="S712" i="2"/>
  <c r="S708" i="2"/>
  <c r="S710" i="2"/>
  <c r="T708" i="2"/>
  <c r="T710" i="2"/>
  <c r="S1011" i="2"/>
  <c r="T1011" i="2"/>
  <c r="S1006" i="2"/>
  <c r="T1004" i="2"/>
  <c r="T1009" i="2"/>
  <c r="S1004" i="2"/>
  <c r="S1319" i="2"/>
  <c r="T1319" i="2"/>
  <c r="S1310" i="2"/>
  <c r="S1316" i="2"/>
  <c r="T1316" i="2"/>
  <c r="S1524" i="2"/>
  <c r="T1524" i="2"/>
  <c r="T1523" i="2"/>
  <c r="S1523" i="2"/>
  <c r="T1766" i="2"/>
  <c r="T167" i="2"/>
  <c r="S359" i="2"/>
  <c r="S207" i="2"/>
  <c r="S1174" i="2"/>
  <c r="T1342" i="2"/>
  <c r="T1427" i="2"/>
  <c r="T1665" i="2"/>
  <c r="S290" i="2"/>
  <c r="S2195" i="2"/>
  <c r="S2596" i="2"/>
  <c r="T324" i="2"/>
  <c r="T2380" i="2"/>
  <c r="T2034" i="2"/>
  <c r="T808" i="2"/>
  <c r="T1407" i="2"/>
  <c r="T1045" i="2"/>
  <c r="T1086" i="2"/>
  <c r="S2208" i="2"/>
  <c r="T943" i="2"/>
  <c r="T1494" i="2"/>
  <c r="T1655" i="2"/>
  <c r="S90" i="2"/>
  <c r="T90" i="2"/>
  <c r="S85" i="2"/>
  <c r="S81" i="2"/>
  <c r="T81" i="2"/>
  <c r="T345" i="2"/>
  <c r="S345" i="2"/>
  <c r="S343" i="2"/>
  <c r="S591" i="2"/>
  <c r="T591" i="2"/>
  <c r="T590" i="2"/>
  <c r="S590" i="2"/>
  <c r="S416" i="2"/>
  <c r="T416" i="2"/>
  <c r="S722" i="2"/>
  <c r="T722" i="2"/>
  <c r="T721" i="2"/>
  <c r="S721" i="2"/>
  <c r="S811" i="2"/>
  <c r="T811" i="2"/>
  <c r="S1027" i="2"/>
  <c r="T1027" i="2"/>
  <c r="T1026" i="2"/>
  <c r="S1026" i="2"/>
  <c r="T1022" i="2"/>
  <c r="S964" i="2"/>
  <c r="T964" i="2"/>
  <c r="T963" i="2"/>
  <c r="S963" i="2"/>
  <c r="S958" i="2"/>
  <c r="T1159" i="2"/>
  <c r="S1159" i="2"/>
  <c r="S1158" i="2"/>
  <c r="S1157" i="2"/>
  <c r="T1157" i="2"/>
  <c r="T1158" i="2"/>
  <c r="S1156" i="2"/>
  <c r="T1156" i="2"/>
  <c r="S784" i="2"/>
  <c r="T784" i="2"/>
  <c r="T1128" i="2"/>
  <c r="S1128" i="2"/>
  <c r="T451" i="2"/>
  <c r="S75" i="2"/>
  <c r="S142" i="2"/>
  <c r="T115" i="2"/>
  <c r="S1358" i="2"/>
  <c r="T870" i="2"/>
  <c r="S1964" i="2"/>
  <c r="S2761" i="2"/>
  <c r="S2222" i="2"/>
  <c r="S115" i="2"/>
  <c r="S782" i="2"/>
  <c r="S2530" i="2"/>
  <c r="S1438" i="2"/>
  <c r="T2274" i="2"/>
  <c r="S216" i="2"/>
  <c r="T216" i="2"/>
  <c r="T214" i="2"/>
  <c r="S293" i="2"/>
  <c r="T293" i="2"/>
  <c r="S113" i="2"/>
  <c r="T113" i="2"/>
  <c r="T110" i="2"/>
  <c r="T164" i="2"/>
  <c r="S164" i="2"/>
  <c r="T842" i="2"/>
  <c r="S842" i="2"/>
  <c r="S596" i="2"/>
  <c r="T596" i="2"/>
  <c r="T1063" i="2"/>
  <c r="S1063" i="2"/>
  <c r="S456" i="2"/>
  <c r="T456" i="2"/>
  <c r="S455" i="2"/>
  <c r="S451" i="2"/>
  <c r="T455" i="2"/>
  <c r="S876" i="2"/>
  <c r="T876" i="2"/>
  <c r="S1324" i="2"/>
  <c r="T1324" i="2"/>
  <c r="S1323" i="2"/>
  <c r="T1323" i="2"/>
  <c r="T1641" i="2"/>
  <c r="S1641" i="2"/>
  <c r="S1639" i="2"/>
  <c r="S515" i="2"/>
  <c r="T614" i="2"/>
  <c r="T1515" i="2"/>
  <c r="S55" i="2"/>
  <c r="T87" i="2"/>
  <c r="T550" i="2"/>
  <c r="S393" i="2"/>
  <c r="T1021" i="2"/>
  <c r="S1086" i="2"/>
  <c r="S563" i="2"/>
  <c r="S1312" i="2"/>
  <c r="S799" i="2"/>
  <c r="S2378" i="2"/>
  <c r="S1960" i="2"/>
  <c r="T343" i="2"/>
  <c r="S1061" i="2"/>
  <c r="T1093" i="2"/>
  <c r="S1342" i="2"/>
  <c r="T139" i="2"/>
  <c r="T359" i="2"/>
  <c r="T1934" i="2"/>
  <c r="S1934" i="2"/>
  <c r="S1286" i="2"/>
  <c r="T1286" i="2"/>
  <c r="S472" i="2"/>
  <c r="T472" i="2"/>
  <c r="S1531" i="2"/>
  <c r="T1531" i="2"/>
  <c r="T2302" i="2"/>
  <c r="S2302" i="2"/>
  <c r="S2563" i="2"/>
  <c r="T2563" i="2"/>
  <c r="T467" i="2"/>
  <c r="S2716" i="2"/>
  <c r="S2560" i="2"/>
  <c r="S302" i="2"/>
  <c r="T302" i="2"/>
  <c r="T301" i="2"/>
  <c r="S528" i="2"/>
  <c r="T528" i="2"/>
  <c r="S527" i="2"/>
  <c r="S365" i="2"/>
  <c r="T365" i="2"/>
  <c r="S200" i="2"/>
  <c r="T200" i="2"/>
  <c r="S444" i="2"/>
  <c r="T444" i="2"/>
  <c r="S1035" i="2"/>
  <c r="T1035" i="2"/>
  <c r="T938" i="2"/>
  <c r="S938" i="2"/>
  <c r="S936" i="2"/>
  <c r="T1104" i="2"/>
  <c r="S1104" i="2"/>
  <c r="S1321" i="2"/>
  <c r="T1321" i="2"/>
  <c r="S855" i="2"/>
  <c r="T855" i="2"/>
  <c r="S1264" i="2"/>
  <c r="T1264" i="2"/>
  <c r="S1452" i="2"/>
  <c r="T1452" i="2"/>
  <c r="S1449" i="2"/>
  <c r="S957" i="2"/>
  <c r="T957" i="2"/>
  <c r="S561" i="2"/>
  <c r="T561" i="2"/>
  <c r="T1389" i="2"/>
  <c r="S1389" i="2"/>
  <c r="S1999" i="2"/>
  <c r="T1999" i="2"/>
  <c r="T2130" i="2"/>
  <c r="S2130" i="2"/>
  <c r="T2129" i="2"/>
  <c r="S796" i="2"/>
  <c r="T796" i="2"/>
  <c r="S1283" i="2"/>
  <c r="T1283" i="2"/>
  <c r="S422" i="2"/>
  <c r="T422" i="2"/>
  <c r="T421" i="2"/>
  <c r="S1863" i="2"/>
  <c r="T1863" i="2"/>
  <c r="S1862" i="2"/>
  <c r="T2456" i="2"/>
  <c r="S2456" i="2"/>
  <c r="S2204" i="2"/>
  <c r="T2204" i="2"/>
  <c r="T2648" i="2"/>
  <c r="S2648" i="2"/>
  <c r="S2647" i="2"/>
  <c r="S1371" i="2"/>
  <c r="T1371" i="2"/>
  <c r="S2229" i="2"/>
  <c r="T2229" i="2"/>
  <c r="T1645" i="2"/>
  <c r="S1645" i="2"/>
  <c r="T2290" i="2"/>
  <c r="S2290" i="2"/>
  <c r="S2574" i="2"/>
  <c r="T2574" i="2"/>
  <c r="T2090" i="2"/>
  <c r="S2090" i="2"/>
  <c r="S2089" i="2"/>
  <c r="S2088" i="2"/>
  <c r="S1943" i="2"/>
  <c r="T1943" i="2"/>
  <c r="S2510" i="2"/>
  <c r="T2510" i="2"/>
  <c r="T2509" i="2"/>
  <c r="T2698" i="2"/>
  <c r="S2698" i="2"/>
  <c r="T2086" i="2"/>
  <c r="S2086" i="2"/>
  <c r="S314" i="2"/>
  <c r="T314" i="2"/>
  <c r="T777" i="2"/>
  <c r="S777" i="2"/>
  <c r="S410" i="2"/>
  <c r="T410" i="2"/>
  <c r="S409" i="2"/>
  <c r="S840" i="2"/>
  <c r="T840" i="2"/>
  <c r="S1052" i="2"/>
  <c r="T1052" i="2"/>
  <c r="T1617" i="2"/>
  <c r="S1617" i="2"/>
  <c r="S1736" i="2"/>
  <c r="T1736" i="2"/>
  <c r="S1735" i="2"/>
  <c r="S124" i="2"/>
  <c r="T124" i="2"/>
  <c r="S813" i="2"/>
  <c r="T813" i="2"/>
  <c r="T841" i="2"/>
  <c r="S841" i="2"/>
  <c r="S2233" i="2"/>
  <c r="T2233" i="2"/>
  <c r="T2232" i="2"/>
  <c r="S2232" i="2"/>
  <c r="S310" i="2"/>
  <c r="T310" i="2"/>
  <c r="S847" i="2"/>
  <c r="T847" i="2"/>
  <c r="S2219" i="2"/>
  <c r="T2219" i="2"/>
  <c r="T2218" i="2"/>
  <c r="T2217" i="2"/>
  <c r="S2218" i="2"/>
  <c r="T689" i="2"/>
  <c r="S689" i="2"/>
  <c r="S46" i="2"/>
  <c r="T46" i="2"/>
  <c r="T2365" i="2"/>
  <c r="S2365" i="2"/>
  <c r="T2364" i="2"/>
  <c r="S1833" i="2"/>
  <c r="T1833" i="2"/>
  <c r="S1832" i="2"/>
  <c r="S2455" i="2"/>
  <c r="T2455" i="2"/>
  <c r="T2454" i="2"/>
  <c r="S2545" i="2"/>
  <c r="T2545" i="2"/>
  <c r="T2544" i="2"/>
  <c r="S2544" i="2"/>
  <c r="S1630" i="2"/>
  <c r="T1630" i="2"/>
  <c r="T767" i="2"/>
  <c r="S767" i="2"/>
  <c r="T765" i="2"/>
  <c r="S766" i="2"/>
  <c r="T766" i="2"/>
  <c r="S1170" i="2"/>
  <c r="T1170" i="2"/>
  <c r="S1374" i="2"/>
  <c r="T1374" i="2"/>
  <c r="T2536" i="2"/>
  <c r="S2536" i="2"/>
  <c r="S2535" i="2"/>
  <c r="T2535" i="2"/>
  <c r="S920" i="2"/>
  <c r="T920" i="2"/>
  <c r="T2238" i="2"/>
  <c r="S2238" i="2"/>
  <c r="T2760" i="2"/>
  <c r="S2760" i="2"/>
  <c r="S2759" i="2"/>
  <c r="T2759" i="2"/>
  <c r="S2758" i="2"/>
  <c r="T1875" i="2"/>
  <c r="S1875" i="2"/>
  <c r="T2150" i="2"/>
  <c r="S2150" i="2"/>
  <c r="T2346" i="2"/>
  <c r="S2346" i="2"/>
  <c r="T2345" i="2"/>
  <c r="S2344" i="2"/>
  <c r="T2343" i="2"/>
  <c r="T2485" i="2"/>
  <c r="S2485" i="2"/>
  <c r="S2482" i="2"/>
  <c r="T2484" i="2"/>
  <c r="S1292" i="2"/>
  <c r="T1292" i="2"/>
  <c r="S1291" i="2"/>
  <c r="S2831" i="2"/>
  <c r="T2831" i="2"/>
  <c r="S2830" i="2"/>
  <c r="T937" i="2"/>
  <c r="T1682" i="2"/>
  <c r="T2235" i="2"/>
  <c r="S271" i="2"/>
  <c r="T888" i="2"/>
  <c r="T1674" i="2"/>
  <c r="S846" i="2"/>
  <c r="S93" i="2"/>
  <c r="T1276" i="2"/>
  <c r="S684" i="2"/>
  <c r="S213" i="2"/>
  <c r="T213" i="2"/>
  <c r="S212" i="2"/>
  <c r="T236" i="2"/>
  <c r="S236" i="2"/>
  <c r="T234" i="2"/>
  <c r="T235" i="2"/>
  <c r="S136" i="2"/>
  <c r="T136" i="2"/>
  <c r="S89" i="2"/>
  <c r="T89" i="2"/>
  <c r="S154" i="2"/>
  <c r="T154" i="2"/>
  <c r="T153" i="2"/>
  <c r="S337" i="2"/>
  <c r="T337" i="2"/>
  <c r="S535" i="2"/>
  <c r="T535" i="2"/>
  <c r="S638" i="2"/>
  <c r="T638" i="2"/>
  <c r="S637" i="2"/>
  <c r="T637" i="2"/>
  <c r="S536" i="2"/>
  <c r="T536" i="2"/>
  <c r="T674" i="2"/>
  <c r="S674" i="2"/>
  <c r="T810" i="2"/>
  <c r="S810" i="2"/>
  <c r="S1171" i="2"/>
  <c r="T1171" i="2"/>
  <c r="S691" i="2"/>
  <c r="T691" i="2"/>
  <c r="T1103" i="2"/>
  <c r="S1103" i="2"/>
  <c r="S526" i="2"/>
  <c r="T526" i="2"/>
  <c r="S683" i="2"/>
  <c r="T683" i="2"/>
  <c r="S851" i="2"/>
  <c r="T851" i="2"/>
  <c r="S500" i="2"/>
  <c r="T500" i="2"/>
  <c r="S499" i="2"/>
  <c r="S498" i="2"/>
  <c r="T1080" i="2"/>
  <c r="S1080" i="2"/>
  <c r="T1144" i="2"/>
  <c r="S1144" i="2"/>
  <c r="S1200" i="2"/>
  <c r="T1200" i="2"/>
  <c r="S688" i="2"/>
  <c r="T688" i="2"/>
  <c r="S687" i="2"/>
  <c r="T686" i="2"/>
  <c r="S1211" i="2"/>
  <c r="T1211" i="2"/>
  <c r="S1757" i="2"/>
  <c r="T1757" i="2"/>
  <c r="T1453" i="2"/>
  <c r="S1453" i="2"/>
  <c r="S1813" i="2"/>
  <c r="T1813" i="2"/>
  <c r="S1812" i="2"/>
  <c r="T1812" i="2"/>
  <c r="S2064" i="2"/>
  <c r="T2064" i="2"/>
  <c r="S1676" i="2"/>
  <c r="T1676" i="2"/>
  <c r="S1675" i="2"/>
  <c r="S1674" i="2"/>
  <c r="T2040" i="2"/>
  <c r="S2040" i="2"/>
  <c r="S2039" i="2"/>
  <c r="S1562" i="2"/>
  <c r="T1562" i="2"/>
  <c r="T1437" i="2"/>
  <c r="S1437" i="2"/>
  <c r="S2502" i="2"/>
  <c r="T2502" i="2"/>
  <c r="T2202" i="2"/>
  <c r="S2202" i="2"/>
  <c r="T2294" i="2"/>
  <c r="S2294" i="2"/>
  <c r="S2450" i="2"/>
  <c r="T2450" i="2"/>
  <c r="S791" i="2"/>
  <c r="T791" i="2"/>
  <c r="S1701" i="2"/>
  <c r="T1701" i="2"/>
  <c r="T2416" i="2"/>
  <c r="S2416" i="2"/>
  <c r="T2490" i="2"/>
  <c r="S2490" i="2"/>
  <c r="S2703" i="2"/>
  <c r="T2703" i="2"/>
  <c r="T2701" i="2"/>
  <c r="S2701" i="2"/>
  <c r="T2700" i="2"/>
  <c r="S2700" i="2"/>
  <c r="T1654" i="2"/>
  <c r="S1654" i="2"/>
  <c r="S2689" i="2"/>
  <c r="T2689" i="2"/>
  <c r="T2306" i="2"/>
  <c r="S2306" i="2"/>
  <c r="S2193" i="2"/>
  <c r="T2193" i="2"/>
  <c r="S2192" i="2"/>
  <c r="S2434" i="2"/>
  <c r="T2434" i="2"/>
  <c r="S2433" i="2"/>
  <c r="T2433" i="2"/>
  <c r="T2310" i="2"/>
  <c r="S2310" i="2"/>
  <c r="S1868" i="2"/>
  <c r="T1868" i="2"/>
  <c r="S1867" i="2"/>
  <c r="T1866" i="2"/>
  <c r="T1867" i="2"/>
  <c r="S1866" i="2"/>
  <c r="S1865" i="2"/>
  <c r="S2375" i="2"/>
  <c r="T2375" i="2"/>
  <c r="S2683" i="2"/>
  <c r="T2683" i="2"/>
  <c r="S2755" i="2"/>
  <c r="T2755" i="2"/>
  <c r="T1710" i="2"/>
  <c r="S1710" i="2"/>
  <c r="S2709" i="2"/>
  <c r="T2709" i="2"/>
  <c r="S2252" i="2"/>
  <c r="T2252" i="2"/>
  <c r="T2768" i="2"/>
  <c r="S2768" i="2"/>
  <c r="S2767" i="2"/>
  <c r="T2767" i="2"/>
  <c r="T2198" i="2"/>
  <c r="S2198" i="2"/>
  <c r="T2436" i="2"/>
  <c r="S2436" i="2"/>
  <c r="S2565" i="2"/>
  <c r="T2565" i="2"/>
  <c r="S2654" i="2"/>
  <c r="T2654" i="2"/>
  <c r="T2476" i="2"/>
  <c r="S2476" i="2"/>
  <c r="T1782" i="2"/>
  <c r="S1782" i="2"/>
  <c r="T36" i="2"/>
  <c r="S36" i="2"/>
  <c r="T377" i="2"/>
  <c r="S377" i="2"/>
  <c r="T1489" i="2"/>
  <c r="S1489" i="2"/>
  <c r="S1488" i="2"/>
  <c r="T231" i="2"/>
  <c r="S231" i="2"/>
  <c r="S407" i="2"/>
  <c r="T407" i="2"/>
  <c r="T406" i="2"/>
  <c r="S1678" i="2"/>
  <c r="T1678" i="2"/>
  <c r="T1341" i="2"/>
  <c r="S1341" i="2"/>
  <c r="T1340" i="2"/>
  <c r="U1340" i="2" s="1"/>
  <c r="S313" i="2"/>
  <c r="T313" i="2"/>
  <c r="S253" i="2"/>
  <c r="T253" i="2"/>
  <c r="S252" i="2"/>
  <c r="T251" i="2"/>
  <c r="T252" i="2"/>
  <c r="S392" i="2"/>
  <c r="T392" i="2"/>
  <c r="S861" i="2"/>
  <c r="T861" i="2"/>
  <c r="S951" i="2"/>
  <c r="T951" i="2"/>
  <c r="S432" i="2"/>
  <c r="T432" i="2"/>
  <c r="S176" i="2"/>
  <c r="T176" i="2"/>
  <c r="T785" i="2"/>
  <c r="S785" i="2"/>
  <c r="S125" i="2"/>
  <c r="T125" i="2"/>
  <c r="S163" i="2"/>
  <c r="T163" i="2"/>
  <c r="T162" i="2"/>
  <c r="T315" i="2"/>
  <c r="S315" i="2"/>
  <c r="S913" i="2"/>
  <c r="T913" i="2"/>
  <c r="T912" i="2"/>
  <c r="T718" i="2"/>
  <c r="S718" i="2"/>
  <c r="T717" i="2"/>
  <c r="S717" i="2"/>
  <c r="S905" i="2"/>
  <c r="T905" i="2"/>
  <c r="T904" i="2"/>
  <c r="S1106" i="2"/>
  <c r="T1106" i="2"/>
  <c r="T1205" i="2"/>
  <c r="S1205" i="2"/>
  <c r="S1204" i="2"/>
  <c r="S227" i="2"/>
  <c r="T227" i="2"/>
  <c r="S298" i="2"/>
  <c r="T298" i="2"/>
  <c r="S474" i="2"/>
  <c r="T474" i="2"/>
  <c r="T801" i="2"/>
  <c r="S801" i="2"/>
  <c r="S1193" i="2"/>
  <c r="T1193" i="2"/>
  <c r="S1419" i="2"/>
  <c r="T1419" i="2"/>
  <c r="S1417" i="2"/>
  <c r="T1417" i="2"/>
  <c r="S1827" i="2"/>
  <c r="T1827" i="2"/>
  <c r="T1826" i="2"/>
  <c r="T1824" i="2"/>
  <c r="S1826" i="2"/>
  <c r="S1825" i="2"/>
  <c r="T1825" i="2"/>
  <c r="S181" i="2"/>
  <c r="T181" i="2"/>
  <c r="S414" i="2"/>
  <c r="T414" i="2"/>
  <c r="S413" i="2"/>
  <c r="S532" i="2"/>
  <c r="T532" i="2"/>
  <c r="S1305" i="2"/>
  <c r="T1305" i="2"/>
  <c r="S1304" i="2"/>
  <c r="T589" i="2"/>
  <c r="S589" i="2"/>
  <c r="T662" i="2"/>
  <c r="S662" i="2"/>
  <c r="S1555" i="2"/>
  <c r="T1555" i="2"/>
  <c r="S1929" i="2"/>
  <c r="T1929" i="2"/>
  <c r="S2251" i="2"/>
  <c r="T2251" i="2"/>
  <c r="S355" i="2"/>
  <c r="T355" i="2"/>
  <c r="T726" i="2"/>
  <c r="S726" i="2"/>
  <c r="T725" i="2"/>
  <c r="S1092" i="2"/>
  <c r="T1092" i="2"/>
  <c r="S1480" i="2"/>
  <c r="T1480" i="2"/>
  <c r="S1479" i="2"/>
  <c r="S1616" i="2"/>
  <c r="T1616" i="2"/>
  <c r="T196" i="2"/>
  <c r="S196" i="2"/>
  <c r="S837" i="2"/>
  <c r="T837" i="2"/>
  <c r="S836" i="2"/>
  <c r="S1202" i="2"/>
  <c r="T1202" i="2"/>
  <c r="T1930" i="2"/>
  <c r="S1930" i="2"/>
  <c r="S2475" i="2"/>
  <c r="T2475" i="2"/>
  <c r="S2474" i="2"/>
  <c r="T2473" i="2"/>
  <c r="T2472" i="2"/>
  <c r="S2472" i="2"/>
  <c r="T2471" i="2"/>
  <c r="S1078" i="2"/>
  <c r="T1078" i="2"/>
  <c r="S1077" i="2"/>
  <c r="S2691" i="2"/>
  <c r="T2691" i="2"/>
  <c r="S482" i="2"/>
  <c r="T482" i="2"/>
  <c r="S1033" i="2"/>
  <c r="T1033" i="2"/>
  <c r="S1267" i="2"/>
  <c r="T1267" i="2"/>
  <c r="T1266" i="2"/>
  <c r="S1487" i="2"/>
  <c r="T1487" i="2"/>
  <c r="T1686" i="2"/>
  <c r="S1686" i="2"/>
  <c r="S2313" i="2"/>
  <c r="T2313" i="2"/>
  <c r="S2312" i="2"/>
  <c r="S2559" i="2"/>
  <c r="T2559" i="2"/>
  <c r="T2817" i="2"/>
  <c r="S2817" i="2"/>
  <c r="T1513" i="2"/>
  <c r="S1513" i="2"/>
  <c r="S1980" i="2"/>
  <c r="T1980" i="2"/>
  <c r="S1979" i="2"/>
  <c r="T1979" i="2"/>
  <c r="T2807" i="2"/>
  <c r="S2807" i="2"/>
  <c r="S903" i="2"/>
  <c r="T903" i="2"/>
  <c r="S1262" i="2"/>
  <c r="T1262" i="2"/>
  <c r="T1261" i="2"/>
  <c r="S1261" i="2"/>
  <c r="S1503" i="2"/>
  <c r="T1503" i="2"/>
  <c r="S1583" i="2"/>
  <c r="T1583" i="2"/>
  <c r="T1786" i="2"/>
  <c r="S1786" i="2"/>
  <c r="T1785" i="2"/>
  <c r="S1941" i="2"/>
  <c r="T1941" i="2"/>
  <c r="S1940" i="2"/>
  <c r="T1940" i="2"/>
  <c r="S2112" i="2"/>
  <c r="T2112" i="2"/>
  <c r="T2111" i="2"/>
  <c r="T2384" i="2"/>
  <c r="S2384" i="2"/>
  <c r="S919" i="2"/>
  <c r="T919" i="2"/>
  <c r="T918" i="2"/>
  <c r="T1197" i="2"/>
  <c r="S1197" i="2"/>
  <c r="S2137" i="2"/>
  <c r="T2137" i="2"/>
  <c r="S334" i="2"/>
  <c r="T334" i="2"/>
  <c r="S1252" i="2"/>
  <c r="T1252" i="2"/>
  <c r="S1483" i="2"/>
  <c r="T1483" i="2"/>
  <c r="S1481" i="2"/>
  <c r="S1482" i="2"/>
  <c r="T1482" i="2"/>
  <c r="T1982" i="2"/>
  <c r="S1982" i="2"/>
  <c r="S2152" i="2"/>
  <c r="T2152" i="2"/>
  <c r="S2151" i="2"/>
  <c r="T2151" i="2"/>
  <c r="T2564" i="2"/>
  <c r="S2564" i="2"/>
  <c r="T2732" i="2"/>
  <c r="S2732" i="2"/>
  <c r="S2731" i="2"/>
  <c r="T2731" i="2"/>
  <c r="S468" i="2"/>
  <c r="T468" i="2"/>
  <c r="S1201" i="2"/>
  <c r="T1201" i="2"/>
  <c r="T2046" i="2"/>
  <c r="S2046" i="2"/>
  <c r="S2045" i="2"/>
  <c r="S2427" i="2"/>
  <c r="T2427" i="2"/>
  <c r="S2426" i="2"/>
  <c r="T2425" i="2"/>
  <c r="T44" i="2"/>
  <c r="S279" i="2"/>
  <c r="S442" i="2"/>
  <c r="S937" i="2"/>
  <c r="S1325" i="2"/>
  <c r="T1451" i="2"/>
  <c r="S1502" i="2"/>
  <c r="S1743" i="2"/>
  <c r="T2203" i="2"/>
  <c r="T2299" i="2"/>
  <c r="S2512" i="2"/>
  <c r="S2773" i="2"/>
  <c r="T2827" i="2"/>
  <c r="T202" i="2"/>
  <c r="S353" i="2"/>
  <c r="T1449" i="2"/>
  <c r="S2216" i="2"/>
  <c r="S352" i="2"/>
  <c r="T1423" i="2"/>
  <c r="T1762" i="2"/>
  <c r="T382" i="2"/>
  <c r="T158" i="2"/>
  <c r="T271" i="2"/>
  <c r="T516" i="2"/>
  <c r="S634" i="2"/>
  <c r="S774" i="2"/>
  <c r="S1416" i="2"/>
  <c r="T1802" i="2"/>
  <c r="T2300" i="2"/>
  <c r="T2692" i="2"/>
  <c r="T846" i="2"/>
  <c r="S245" i="2"/>
  <c r="S1918" i="2"/>
  <c r="S2576" i="2"/>
  <c r="T2684" i="2"/>
  <c r="T2702" i="2"/>
  <c r="T936" i="2"/>
  <c r="S1335" i="2"/>
  <c r="T1755" i="2"/>
  <c r="T2088" i="2"/>
  <c r="S135" i="2"/>
  <c r="S1142" i="2"/>
  <c r="T1989" i="2"/>
  <c r="S2364" i="2"/>
  <c r="T2690" i="2"/>
  <c r="S2824" i="2"/>
  <c r="S233" i="2"/>
  <c r="S686" i="2"/>
  <c r="T2829" i="2"/>
  <c r="T836" i="2"/>
  <c r="S1838" i="2"/>
  <c r="S2805" i="2"/>
  <c r="T1406" i="2"/>
  <c r="S354" i="2"/>
  <c r="T470" i="2"/>
  <c r="S1089" i="2"/>
  <c r="T2038" i="2"/>
  <c r="T2560" i="2"/>
  <c r="T241" i="2"/>
  <c r="T799" i="2"/>
  <c r="T1172" i="2"/>
  <c r="T1304" i="2"/>
  <c r="U1304" i="2" s="1"/>
  <c r="T2501" i="2"/>
  <c r="S2580" i="2"/>
  <c r="T742" i="2"/>
  <c r="S1512" i="2"/>
  <c r="S50" i="2"/>
  <c r="T50" i="2"/>
  <c r="S173" i="2"/>
  <c r="T173" i="2"/>
  <c r="S64" i="2"/>
  <c r="T64" i="2"/>
  <c r="T63" i="2"/>
  <c r="S96" i="2"/>
  <c r="T96" i="2"/>
  <c r="S95" i="2"/>
  <c r="S128" i="2"/>
  <c r="T128" i="2"/>
  <c r="T126" i="2"/>
  <c r="T127" i="2"/>
  <c r="T239" i="2"/>
  <c r="S239" i="2"/>
  <c r="S238" i="2"/>
  <c r="S45" i="2"/>
  <c r="T45" i="2"/>
  <c r="S82" i="2"/>
  <c r="T82" i="2"/>
  <c r="S114" i="2"/>
  <c r="T114" i="2"/>
  <c r="S412" i="2"/>
  <c r="T412" i="2"/>
  <c r="S411" i="2"/>
  <c r="T411" i="2"/>
  <c r="S490" i="2"/>
  <c r="T490" i="2"/>
  <c r="S489" i="2"/>
  <c r="S525" i="2"/>
  <c r="T525" i="2"/>
  <c r="S160" i="2"/>
  <c r="T160" i="2"/>
  <c r="S190" i="2"/>
  <c r="T190" i="2"/>
  <c r="S189" i="2"/>
  <c r="S188" i="2"/>
  <c r="T189" i="2"/>
  <c r="S426" i="2"/>
  <c r="T426" i="2"/>
  <c r="S538" i="2"/>
  <c r="T538" i="2"/>
  <c r="S570" i="2"/>
  <c r="T570" i="2"/>
  <c r="S602" i="2"/>
  <c r="T602" i="2"/>
  <c r="S446" i="2"/>
  <c r="T446" i="2"/>
  <c r="S667" i="2"/>
  <c r="T667" i="2"/>
  <c r="S731" i="2"/>
  <c r="T731" i="2"/>
  <c r="S690" i="2"/>
  <c r="T690" i="2"/>
  <c r="T802" i="2"/>
  <c r="S802" i="2"/>
  <c r="T866" i="2"/>
  <c r="S866" i="2"/>
  <c r="S661" i="2"/>
  <c r="T661" i="2"/>
  <c r="T386" i="2"/>
  <c r="S386" i="2"/>
  <c r="S385" i="2"/>
  <c r="S545" i="2"/>
  <c r="T545" i="2"/>
  <c r="T600" i="2"/>
  <c r="S600" i="2"/>
  <c r="S631" i="2"/>
  <c r="T631" i="2"/>
  <c r="T858" i="2"/>
  <c r="S858" i="2"/>
  <c r="S1051" i="2"/>
  <c r="T1051" i="2"/>
  <c r="S1115" i="2"/>
  <c r="T1115" i="2"/>
  <c r="S1179" i="2"/>
  <c r="T1179" i="2"/>
  <c r="T656" i="2"/>
  <c r="S656" i="2"/>
  <c r="S887" i="2"/>
  <c r="T887" i="2"/>
  <c r="T886" i="2"/>
  <c r="S925" i="2"/>
  <c r="T925" i="2"/>
  <c r="S924" i="2"/>
  <c r="S593" i="2"/>
  <c r="T593" i="2"/>
  <c r="S736" i="2"/>
  <c r="T736" i="2"/>
  <c r="S844" i="2"/>
  <c r="T844" i="2"/>
  <c r="S880" i="2"/>
  <c r="T880" i="2"/>
  <c r="S959" i="2"/>
  <c r="T959" i="2"/>
  <c r="T958" i="2"/>
  <c r="S775" i="2"/>
  <c r="T775" i="2"/>
  <c r="S819" i="2"/>
  <c r="T819" i="2"/>
  <c r="T1056" i="2"/>
  <c r="S1056" i="2"/>
  <c r="T1120" i="2"/>
  <c r="S1120" i="2"/>
  <c r="S1208" i="2"/>
  <c r="T1208" i="2"/>
  <c r="S1272" i="2"/>
  <c r="T1272" i="2"/>
  <c r="S1336" i="2"/>
  <c r="T1336" i="2"/>
  <c r="S1018" i="2"/>
  <c r="T1018" i="2"/>
  <c r="S1580" i="2"/>
  <c r="T1580" i="2"/>
  <c r="S1853" i="2"/>
  <c r="T1853" i="2"/>
  <c r="S901" i="2"/>
  <c r="T901" i="2"/>
  <c r="S1620" i="2"/>
  <c r="T1620" i="2"/>
  <c r="S1619" i="2"/>
  <c r="T922" i="2"/>
  <c r="S922" i="2"/>
  <c r="S1339" i="2"/>
  <c r="T1339" i="2"/>
  <c r="T1493" i="2"/>
  <c r="S1493" i="2"/>
  <c r="S1644" i="2"/>
  <c r="T1644" i="2"/>
  <c r="S494" i="2"/>
  <c r="T494" i="2"/>
  <c r="T962" i="2"/>
  <c r="S962" i="2"/>
  <c r="T1269" i="2"/>
  <c r="S1269" i="2"/>
  <c r="S1268" i="2"/>
  <c r="T1268" i="2"/>
  <c r="S1307" i="2"/>
  <c r="T1307" i="2"/>
  <c r="S1378" i="2"/>
  <c r="T1378" i="2"/>
  <c r="T1517" i="2"/>
  <c r="S1517" i="2"/>
  <c r="S1716" i="2"/>
  <c r="T1716" i="2"/>
  <c r="T1886" i="2"/>
  <c r="S1886" i="2"/>
  <c r="T1950" i="2"/>
  <c r="S1950" i="2"/>
  <c r="T2014" i="2"/>
  <c r="S2014" i="2"/>
  <c r="S2013" i="2"/>
  <c r="T2013" i="2"/>
  <c r="T2078" i="2"/>
  <c r="S2078" i="2"/>
  <c r="S2077" i="2"/>
  <c r="T1007" i="2"/>
  <c r="S1007" i="2"/>
  <c r="S1384" i="2"/>
  <c r="T1384" i="2"/>
  <c r="S1444" i="2"/>
  <c r="T1444" i="2"/>
  <c r="S1441" i="2"/>
  <c r="S1443" i="2"/>
  <c r="S1442" i="2"/>
  <c r="T1442" i="2"/>
  <c r="T1509" i="2"/>
  <c r="S1509" i="2"/>
  <c r="S1836" i="2"/>
  <c r="T1836" i="2"/>
  <c r="S1949" i="2"/>
  <c r="T1949" i="2"/>
  <c r="S1983" i="2"/>
  <c r="T1983" i="2"/>
  <c r="S2101" i="2"/>
  <c r="T2101" i="2"/>
  <c r="T1561" i="2"/>
  <c r="S1561" i="2"/>
  <c r="S1820" i="2"/>
  <c r="T1820" i="2"/>
  <c r="S1927" i="2"/>
  <c r="T1927" i="2"/>
  <c r="T1926" i="2"/>
  <c r="T2006" i="2"/>
  <c r="S2006" i="2"/>
  <c r="S1227" i="2"/>
  <c r="T1227" i="2"/>
  <c r="S1226" i="2"/>
  <c r="T1469" i="2"/>
  <c r="S1469" i="2"/>
  <c r="T1637" i="2"/>
  <c r="S1637" i="2"/>
  <c r="S2173" i="2"/>
  <c r="T2173" i="2"/>
  <c r="S1749" i="2"/>
  <c r="T1749" i="2"/>
  <c r="S1823" i="2"/>
  <c r="T1823" i="2"/>
  <c r="S2017" i="2"/>
  <c r="T2017" i="2"/>
  <c r="S2015" i="2"/>
  <c r="S2016" i="2"/>
  <c r="T2016" i="2"/>
  <c r="T2015" i="2"/>
  <c r="S2189" i="2"/>
  <c r="T2189" i="2"/>
  <c r="S2295" i="2"/>
  <c r="T2295" i="2"/>
  <c r="S2517" i="2"/>
  <c r="T2517" i="2"/>
  <c r="S835" i="2"/>
  <c r="T835" i="2"/>
  <c r="S1817" i="2"/>
  <c r="T1817" i="2"/>
  <c r="S1872" i="2"/>
  <c r="T1872" i="2"/>
  <c r="T2066" i="2"/>
  <c r="S2066" i="2"/>
  <c r="T2065" i="2"/>
  <c r="S682" i="2"/>
  <c r="T682" i="2"/>
  <c r="S1697" i="2"/>
  <c r="T1697" i="2"/>
  <c r="S1696" i="2"/>
  <c r="T1696" i="2"/>
  <c r="T1718" i="2"/>
  <c r="S1718" i="2"/>
  <c r="S1973" i="2"/>
  <c r="T1973" i="2"/>
  <c r="S2289" i="2"/>
  <c r="T2289" i="2"/>
  <c r="S2020" i="2"/>
  <c r="T2020" i="2"/>
  <c r="T2019" i="2"/>
  <c r="S2019" i="2"/>
  <c r="S2018" i="2"/>
  <c r="T2230" i="2"/>
  <c r="S2230" i="2"/>
  <c r="S2353" i="2"/>
  <c r="T2353" i="2"/>
  <c r="T2488" i="2"/>
  <c r="S2488" i="2"/>
  <c r="S2662" i="2"/>
  <c r="T2662" i="2"/>
  <c r="S240" i="2"/>
  <c r="T240" i="2"/>
  <c r="S576" i="2"/>
  <c r="T576" i="2"/>
  <c r="T624" i="2"/>
  <c r="S624" i="2"/>
  <c r="T1898" i="2"/>
  <c r="S1898" i="2"/>
  <c r="S1897" i="2"/>
  <c r="T1897" i="2"/>
  <c r="S2012" i="2"/>
  <c r="T2012" i="2"/>
  <c r="S2010" i="2"/>
  <c r="T2011" i="2"/>
  <c r="S2180" i="2"/>
  <c r="T2180" i="2"/>
  <c r="T2178" i="2"/>
  <c r="S2178" i="2"/>
  <c r="S2177" i="2"/>
  <c r="S2141" i="2"/>
  <c r="T2141" i="2"/>
  <c r="S2401" i="2"/>
  <c r="T2401" i="2"/>
  <c r="S2589" i="2"/>
  <c r="T2589" i="2"/>
  <c r="S2707" i="2"/>
  <c r="T2707" i="2"/>
  <c r="S2706" i="2"/>
  <c r="T2706" i="2"/>
  <c r="T2210" i="2"/>
  <c r="S2210" i="2"/>
  <c r="S2439" i="2"/>
  <c r="T2439" i="2"/>
  <c r="S2607" i="2"/>
  <c r="T2607" i="2"/>
  <c r="S2694" i="2"/>
  <c r="T2694" i="2"/>
  <c r="S2818" i="2"/>
  <c r="T2818" i="2"/>
  <c r="T1706" i="2"/>
  <c r="S1706" i="2"/>
  <c r="T2030" i="2"/>
  <c r="S2030" i="2"/>
  <c r="S2237" i="2"/>
  <c r="T2237" i="2"/>
  <c r="S2308" i="2"/>
  <c r="T2308" i="2"/>
  <c r="T2307" i="2"/>
  <c r="S2638" i="2"/>
  <c r="T2638" i="2"/>
  <c r="S2804" i="2"/>
  <c r="T2804" i="2"/>
  <c r="T2803" i="2"/>
  <c r="T1906" i="2"/>
  <c r="S1906" i="2"/>
  <c r="S2718" i="2"/>
  <c r="T2718" i="2"/>
  <c r="T1798" i="2"/>
  <c r="S1798" i="2"/>
  <c r="S2397" i="2"/>
  <c r="T2397" i="2"/>
  <c r="S2719" i="2"/>
  <c r="T2719" i="2"/>
  <c r="T2669" i="2"/>
  <c r="S2669" i="2"/>
  <c r="S2822" i="2"/>
  <c r="T2822" i="2"/>
  <c r="T2496" i="2"/>
  <c r="S2496" i="2"/>
  <c r="S2642" i="2"/>
  <c r="T2642" i="2"/>
  <c r="S2641" i="2"/>
  <c r="T2002" i="2"/>
  <c r="S2002" i="2"/>
  <c r="T2788" i="2"/>
  <c r="S2788" i="2"/>
  <c r="S2819" i="2"/>
  <c r="T2819" i="2"/>
  <c r="S2594" i="2"/>
  <c r="T2594" i="2"/>
  <c r="T2592" i="2"/>
  <c r="S2670" i="2"/>
  <c r="T2670" i="2"/>
  <c r="S2220" i="2"/>
  <c r="T2220" i="2"/>
  <c r="S171" i="2"/>
  <c r="T171" i="2"/>
  <c r="S328" i="2"/>
  <c r="T328" i="2"/>
  <c r="S40" i="2"/>
  <c r="T40" i="2"/>
  <c r="S39" i="2"/>
  <c r="S395" i="2"/>
  <c r="T395" i="2"/>
  <c r="T215" i="2"/>
  <c r="S215" i="2"/>
  <c r="S408" i="2"/>
  <c r="T408" i="2"/>
  <c r="S740" i="2"/>
  <c r="T740" i="2"/>
  <c r="S853" i="2"/>
  <c r="T853" i="2"/>
  <c r="S852" i="2"/>
  <c r="T399" i="2"/>
  <c r="S399" i="2"/>
  <c r="S693" i="2"/>
  <c r="T693" i="2"/>
  <c r="S692" i="2"/>
  <c r="S1058" i="2"/>
  <c r="T1058" i="2"/>
  <c r="S1057" i="2"/>
  <c r="S1769" i="2"/>
  <c r="T1769" i="2"/>
  <c r="S1766" i="2"/>
  <c r="S1768" i="2"/>
  <c r="T1768" i="2"/>
  <c r="T2298" i="2"/>
  <c r="S2298" i="2"/>
  <c r="T2296" i="2"/>
  <c r="S2296" i="2"/>
  <c r="T978" i="2"/>
  <c r="S978" i="2"/>
  <c r="T977" i="2"/>
  <c r="T159" i="2"/>
  <c r="S159" i="2"/>
  <c r="S158" i="2"/>
  <c r="S595" i="2"/>
  <c r="T595" i="2"/>
  <c r="T967" i="2"/>
  <c r="S967" i="2"/>
  <c r="S966" i="2"/>
  <c r="S1939" i="2"/>
  <c r="T1939" i="2"/>
  <c r="T2110" i="2"/>
  <c r="S2110" i="2"/>
  <c r="S2108" i="2"/>
  <c r="T2109" i="2"/>
  <c r="S2107" i="2"/>
  <c r="S2257" i="2"/>
  <c r="T2257" i="2"/>
  <c r="S2256" i="2"/>
  <c r="T2256" i="2"/>
  <c r="S1544" i="2"/>
  <c r="T1544" i="2"/>
  <c r="S376" i="2"/>
  <c r="T376" i="2"/>
  <c r="S1380" i="2"/>
  <c r="T1380" i="2"/>
  <c r="S1472" i="2"/>
  <c r="T1472" i="2"/>
  <c r="S1680" i="2"/>
  <c r="T1680" i="2"/>
  <c r="S2435" i="2"/>
  <c r="T2435" i="2"/>
  <c r="S443" i="2"/>
  <c r="T443" i="2"/>
  <c r="T633" i="2"/>
  <c r="S633" i="2"/>
  <c r="T632" i="2"/>
  <c r="S1840" i="2"/>
  <c r="T1840" i="2"/>
  <c r="T367" i="2"/>
  <c r="S367" i="2"/>
  <c r="T523" i="2"/>
  <c r="S523" i="2"/>
  <c r="S619" i="2"/>
  <c r="T619" i="2"/>
  <c r="S1376" i="2"/>
  <c r="T1376" i="2"/>
  <c r="S1375" i="2"/>
  <c r="T1375" i="2"/>
  <c r="S1528" i="2"/>
  <c r="T1528" i="2"/>
  <c r="T1747" i="2"/>
  <c r="S1747" i="2"/>
  <c r="S1746" i="2"/>
  <c r="T2174" i="2"/>
  <c r="S2174" i="2"/>
  <c r="S902" i="2"/>
  <c r="T902" i="2"/>
  <c r="S1169" i="2"/>
  <c r="T1169" i="2"/>
  <c r="S1270" i="2"/>
  <c r="T1270" i="2"/>
  <c r="S1720" i="2"/>
  <c r="T1720" i="2"/>
  <c r="T1719" i="2"/>
  <c r="S2489" i="2"/>
  <c r="T2489" i="2"/>
  <c r="S1855" i="2"/>
  <c r="T1855" i="2"/>
  <c r="T1854" i="2"/>
  <c r="T713" i="2"/>
  <c r="S713" i="2"/>
  <c r="T711" i="2"/>
  <c r="T709" i="2"/>
  <c r="S709" i="2"/>
  <c r="S1873" i="2"/>
  <c r="T1873" i="2"/>
  <c r="S2044" i="2"/>
  <c r="T2044" i="2"/>
  <c r="S2267" i="2"/>
  <c r="T2267" i="2"/>
  <c r="S2569" i="2"/>
  <c r="T2569" i="2"/>
  <c r="S2568" i="2"/>
  <c r="S2350" i="2"/>
  <c r="T2350" i="2"/>
  <c r="S1154" i="2"/>
  <c r="T1154" i="2"/>
  <c r="T2158" i="2"/>
  <c r="S2158" i="2"/>
  <c r="S49" i="2"/>
  <c r="T49" i="2"/>
  <c r="S48" i="2"/>
  <c r="T48" i="2"/>
  <c r="S1536" i="2"/>
  <c r="T1536" i="2"/>
  <c r="T1535" i="2"/>
  <c r="U1535" i="2" s="1"/>
  <c r="T1810" i="2"/>
  <c r="S1810" i="2"/>
  <c r="S2133" i="2"/>
  <c r="T2133" i="2"/>
  <c r="T2182" i="2"/>
  <c r="S2182" i="2"/>
  <c r="S2459" i="2"/>
  <c r="T2459" i="2"/>
  <c r="S2583" i="2"/>
  <c r="T2583" i="2"/>
  <c r="T2744" i="2"/>
  <c r="S2744" i="2"/>
  <c r="T2404" i="2"/>
  <c r="S2404" i="2"/>
  <c r="T2403" i="2"/>
  <c r="S2813" i="2"/>
  <c r="T2813" i="2"/>
  <c r="S789" i="2"/>
  <c r="T789" i="2"/>
  <c r="T788" i="2"/>
  <c r="S1297" i="2"/>
  <c r="T1297" i="2"/>
  <c r="S1296" i="2"/>
  <c r="S1432" i="2"/>
  <c r="T1432" i="2"/>
  <c r="S1431" i="2"/>
  <c r="T1431" i="2"/>
  <c r="S1759" i="2"/>
  <c r="T1759" i="2"/>
  <c r="T1758" i="2"/>
  <c r="S1758" i="2"/>
  <c r="S2649" i="2"/>
  <c r="T2649" i="2"/>
  <c r="S2774" i="2"/>
  <c r="T2774" i="2"/>
  <c r="T2773" i="2"/>
  <c r="S1041" i="2"/>
  <c r="T1041" i="2"/>
  <c r="S1387" i="2"/>
  <c r="T1387" i="2"/>
  <c r="S1386" i="2"/>
  <c r="T1386" i="2"/>
  <c r="S1801" i="2"/>
  <c r="T1801" i="2"/>
  <c r="S2004" i="2"/>
  <c r="T2004" i="2"/>
  <c r="T2003" i="2"/>
  <c r="S2515" i="2"/>
  <c r="T2515" i="2"/>
  <c r="S94" i="2"/>
  <c r="S214" i="2"/>
  <c r="T571" i="2"/>
  <c r="T1006" i="2"/>
  <c r="S1044" i="2"/>
  <c r="T1217" i="2"/>
  <c r="S1451" i="2"/>
  <c r="S1543" i="2"/>
  <c r="S1643" i="2"/>
  <c r="S1715" i="2"/>
  <c r="T1767" i="2"/>
  <c r="T2039" i="2"/>
  <c r="T2107" i="2"/>
  <c r="T2160" i="2"/>
  <c r="S2203" i="2"/>
  <c r="T353" i="2"/>
  <c r="S2307" i="2"/>
  <c r="S2471" i="2"/>
  <c r="T2412" i="2"/>
  <c r="S1785" i="2"/>
  <c r="T1539" i="2"/>
  <c r="S281" i="2"/>
  <c r="T409" i="2"/>
  <c r="T527" i="2"/>
  <c r="T712" i="2"/>
  <c r="S977" i="2"/>
  <c r="T2108" i="2"/>
  <c r="S2529" i="2"/>
  <c r="T1918" i="2"/>
  <c r="T2184" i="2"/>
  <c r="T2576" i="2"/>
  <c r="T2335" i="2"/>
  <c r="T1479" i="2"/>
  <c r="T135" i="2"/>
  <c r="S2690" i="2"/>
  <c r="T267" i="2"/>
  <c r="S2829" i="2"/>
  <c r="T1279" i="2"/>
  <c r="S627" i="2"/>
  <c r="S788" i="2"/>
  <c r="T1518" i="2"/>
  <c r="S2509" i="2"/>
  <c r="T498" i="2"/>
  <c r="T1291" i="2"/>
  <c r="S2129" i="2"/>
  <c r="S2592" i="2"/>
  <c r="T1998" i="2"/>
  <c r="S1998" i="2"/>
  <c r="S1996" i="2"/>
  <c r="S1995" i="2"/>
  <c r="T1996" i="2"/>
  <c r="T1995" i="2"/>
  <c r="T1997" i="2"/>
  <c r="S1353" i="2"/>
  <c r="T1353" i="2"/>
  <c r="T1352" i="2"/>
  <c r="T2600" i="2"/>
  <c r="S2600" i="2"/>
  <c r="S306" i="2"/>
  <c r="T306" i="2"/>
  <c r="S304" i="2"/>
  <c r="T304" i="2"/>
  <c r="S1776" i="2"/>
  <c r="T1776" i="2"/>
  <c r="S1937" i="2"/>
  <c r="T1937" i="2"/>
  <c r="S2717" i="2"/>
  <c r="T2717" i="2"/>
  <c r="T463" i="2"/>
  <c r="T277" i="2"/>
  <c r="S277" i="2"/>
  <c r="S185" i="2"/>
  <c r="T185" i="2"/>
  <c r="S182" i="2"/>
  <c r="T182" i="2"/>
  <c r="S184" i="2"/>
  <c r="T184" i="2"/>
  <c r="S517" i="2"/>
  <c r="T517" i="2"/>
  <c r="S516" i="2"/>
  <c r="S488" i="2"/>
  <c r="T488" i="2"/>
  <c r="S601" i="2"/>
  <c r="T601" i="2"/>
  <c r="S577" i="2"/>
  <c r="T577" i="2"/>
  <c r="T608" i="2"/>
  <c r="S608" i="2"/>
  <c r="S762" i="2"/>
  <c r="T762" i="2"/>
  <c r="T991" i="2"/>
  <c r="S991" i="2"/>
  <c r="S990" i="2"/>
  <c r="T649" i="2"/>
  <c r="S649" i="2"/>
  <c r="T1168" i="2"/>
  <c r="S1168" i="2"/>
  <c r="S1385" i="2"/>
  <c r="T1385" i="2"/>
  <c r="S1002" i="2"/>
  <c r="T1002" i="2"/>
  <c r="T1001" i="2"/>
  <c r="S1000" i="2"/>
  <c r="S1935" i="2"/>
  <c r="T1935" i="2"/>
  <c r="S1187" i="2"/>
  <c r="T1187" i="2"/>
  <c r="S1948" i="2"/>
  <c r="T1948" i="2"/>
  <c r="T1946" i="2"/>
  <c r="T1947" i="2"/>
  <c r="S2153" i="2"/>
  <c r="T2153" i="2"/>
  <c r="S864" i="2"/>
  <c r="T864" i="2"/>
  <c r="S863" i="2"/>
  <c r="S862" i="2"/>
  <c r="T1613" i="2"/>
  <c r="S1613" i="2"/>
  <c r="S518" i="2"/>
  <c r="T518" i="2"/>
  <c r="S1458" i="2"/>
  <c r="T1458" i="2"/>
  <c r="T1455" i="2"/>
  <c r="S1457" i="2"/>
  <c r="S1456" i="2"/>
  <c r="T1456" i="2"/>
  <c r="S867" i="2"/>
  <c r="T867" i="2"/>
  <c r="S1484" i="2"/>
  <c r="T1484" i="2"/>
  <c r="S1829" i="2"/>
  <c r="T1829" i="2"/>
  <c r="S1828" i="2"/>
  <c r="S2325" i="2"/>
  <c r="T2325" i="2"/>
  <c r="S2487" i="2"/>
  <c r="T2487" i="2"/>
  <c r="T2486" i="2"/>
  <c r="T2138" i="2"/>
  <c r="S2138" i="2"/>
  <c r="T2480" i="2"/>
  <c r="S2480" i="2"/>
  <c r="S1951" i="2"/>
  <c r="T1951" i="2"/>
  <c r="T1962" i="2"/>
  <c r="S1962" i="2"/>
  <c r="T2400" i="2"/>
  <c r="S2400" i="2"/>
  <c r="S2581" i="2"/>
  <c r="T2581" i="2"/>
  <c r="T2577" i="2"/>
  <c r="S2579" i="2"/>
  <c r="S2578" i="2"/>
  <c r="S2575" i="2"/>
  <c r="T2580" i="2"/>
  <c r="S1839" i="2"/>
  <c r="T1839" i="2"/>
  <c r="S2778" i="2"/>
  <c r="T2778" i="2"/>
  <c r="S2777" i="2"/>
  <c r="S1709" i="2"/>
  <c r="T1709" i="2"/>
  <c r="S755" i="2"/>
  <c r="T755" i="2"/>
  <c r="S2795" i="2"/>
  <c r="T2795" i="2"/>
  <c r="S2032" i="2"/>
  <c r="T2032" i="2"/>
  <c r="T2794" i="2"/>
  <c r="S2794" i="2"/>
  <c r="S2793" i="2"/>
  <c r="S2287" i="2"/>
  <c r="T2287" i="2"/>
  <c r="S2341" i="2"/>
  <c r="T2341" i="2"/>
  <c r="S2340" i="2"/>
  <c r="T2573" i="2"/>
  <c r="S2573" i="2"/>
  <c r="T2572" i="2"/>
  <c r="S224" i="2"/>
  <c r="T224" i="2"/>
  <c r="S223" i="2"/>
  <c r="S276" i="2"/>
  <c r="T276" i="2"/>
  <c r="S273" i="2"/>
  <c r="T273" i="2"/>
  <c r="S275" i="2"/>
  <c r="T274" i="2"/>
  <c r="T272" i="2"/>
  <c r="S192" i="2"/>
  <c r="T192" i="2"/>
  <c r="T191" i="2"/>
  <c r="S35" i="2"/>
  <c r="T35" i="2"/>
  <c r="S716" i="2"/>
  <c r="T716" i="2"/>
  <c r="S61" i="2"/>
  <c r="T61" i="2"/>
  <c r="T350" i="2"/>
  <c r="S350" i="2"/>
  <c r="T1277" i="2"/>
  <c r="S1277" i="2"/>
  <c r="S1650" i="2"/>
  <c r="T1650" i="2"/>
  <c r="S1895" i="2"/>
  <c r="T1895" i="2"/>
  <c r="S1209" i="2"/>
  <c r="T1209" i="2"/>
  <c r="T100" i="2"/>
  <c r="S100" i="2"/>
  <c r="T99" i="2"/>
  <c r="U99" i="2" s="1"/>
  <c r="S1587" i="2"/>
  <c r="T1587" i="2"/>
  <c r="S1777" i="2"/>
  <c r="T1777" i="2"/>
  <c r="S2097" i="2"/>
  <c r="T2097" i="2"/>
  <c r="T2636" i="2"/>
  <c r="S2636" i="2"/>
  <c r="T2635" i="2"/>
  <c r="S77" i="2"/>
  <c r="T77" i="2"/>
  <c r="T648" i="2"/>
  <c r="S648" i="2"/>
  <c r="T647" i="2"/>
  <c r="S647" i="2"/>
  <c r="T793" i="2"/>
  <c r="S793" i="2"/>
  <c r="S792" i="2"/>
  <c r="S885" i="2"/>
  <c r="T885" i="2"/>
  <c r="S884" i="2"/>
  <c r="T884" i="2"/>
  <c r="S1967" i="2"/>
  <c r="T1967" i="2"/>
  <c r="S1966" i="2"/>
  <c r="S995" i="2"/>
  <c r="T995" i="2"/>
  <c r="S994" i="2"/>
  <c r="T994" i="2"/>
  <c r="S993" i="2"/>
  <c r="T993" i="2"/>
  <c r="S2236" i="2"/>
  <c r="T2236" i="2"/>
  <c r="S640" i="2"/>
  <c r="T640" i="2"/>
  <c r="S1098" i="2"/>
  <c r="T1098" i="2"/>
  <c r="S1683" i="2"/>
  <c r="T1683" i="2"/>
  <c r="S1993" i="2"/>
  <c r="T1993" i="2"/>
  <c r="T2616" i="2"/>
  <c r="S2616" i="2"/>
  <c r="S2798" i="2"/>
  <c r="T2798" i="2"/>
  <c r="S2797" i="2"/>
  <c r="S2342" i="2"/>
  <c r="T2342" i="2"/>
  <c r="S1607" i="2"/>
  <c r="T1607" i="2"/>
  <c r="S2265" i="2"/>
  <c r="T2265" i="2"/>
  <c r="T2710" i="2"/>
  <c r="S2710" i="2"/>
  <c r="S2328" i="2"/>
  <c r="T2328" i="2"/>
  <c r="S2327" i="2"/>
  <c r="S307" i="2"/>
  <c r="T307" i="2"/>
  <c r="S910" i="2"/>
  <c r="T910" i="2"/>
  <c r="S1346" i="2"/>
  <c r="T1346" i="2"/>
  <c r="S1803" i="2"/>
  <c r="T1803" i="2"/>
  <c r="S44" i="2"/>
  <c r="T442" i="2"/>
  <c r="S2483" i="2"/>
  <c r="T1679" i="2"/>
  <c r="S219" i="2"/>
  <c r="T774" i="2"/>
  <c r="S1802" i="2"/>
  <c r="T1527" i="2"/>
  <c r="U1527" i="2" s="1"/>
  <c r="S2507" i="2"/>
  <c r="T95" i="2"/>
  <c r="S191" i="2"/>
  <c r="T2824" i="2"/>
  <c r="S606" i="2"/>
  <c r="S765" i="2"/>
  <c r="S1165" i="2"/>
  <c r="T863" i="2"/>
  <c r="T59" i="2"/>
  <c r="S42" i="2"/>
  <c r="T42" i="2"/>
  <c r="S193" i="2"/>
  <c r="T193" i="2"/>
  <c r="S157" i="2"/>
  <c r="T157" i="2"/>
  <c r="T327" i="2"/>
  <c r="S327" i="2"/>
  <c r="S340" i="2"/>
  <c r="T340" i="2"/>
  <c r="S436" i="2"/>
  <c r="T436" i="2"/>
  <c r="S435" i="2"/>
  <c r="T435" i="2"/>
  <c r="S434" i="2"/>
  <c r="S72" i="2"/>
  <c r="T72" i="2"/>
  <c r="S70" i="2"/>
  <c r="T318" i="2"/>
  <c r="S318" i="2"/>
  <c r="S57" i="2"/>
  <c r="T57" i="2"/>
  <c r="S141" i="2"/>
  <c r="T141" i="2"/>
  <c r="S567" i="2"/>
  <c r="T567" i="2"/>
  <c r="S362" i="2"/>
  <c r="T362" i="2"/>
  <c r="S617" i="2"/>
  <c r="T617" i="2"/>
  <c r="S931" i="2"/>
  <c r="T931" i="2"/>
  <c r="S1043" i="2"/>
  <c r="T1043" i="2"/>
  <c r="T1039" i="2"/>
  <c r="S1039" i="2"/>
  <c r="T1135" i="2"/>
  <c r="S1135" i="2"/>
  <c r="S1133" i="2"/>
  <c r="S1132" i="2"/>
  <c r="T720" i="2"/>
  <c r="S720" i="2"/>
  <c r="S719" i="2"/>
  <c r="T719" i="2"/>
  <c r="T703" i="2"/>
  <c r="S703" i="2"/>
  <c r="S700" i="2"/>
  <c r="T700" i="2"/>
  <c r="S702" i="2"/>
  <c r="S1260" i="2"/>
  <c r="T1260" i="2"/>
  <c r="T1429" i="2"/>
  <c r="S1429" i="2"/>
  <c r="S1837" i="2"/>
  <c r="T1837" i="2"/>
  <c r="S2135" i="2"/>
  <c r="T2135" i="2"/>
  <c r="S941" i="2"/>
  <c r="T941" i="2"/>
  <c r="S1288" i="2"/>
  <c r="T1288" i="2"/>
  <c r="T1287" i="2"/>
  <c r="S1775" i="2"/>
  <c r="T1775" i="2"/>
  <c r="S1322" i="2"/>
  <c r="T1322" i="2"/>
  <c r="T1525" i="2"/>
  <c r="S1525" i="2"/>
  <c r="S2292" i="2"/>
  <c r="T2292" i="2"/>
  <c r="T2291" i="2"/>
  <c r="S2423" i="2"/>
  <c r="T2423" i="2"/>
  <c r="S1572" i="2"/>
  <c r="T1572" i="2"/>
  <c r="T1571" i="2"/>
  <c r="S2241" i="2"/>
  <c r="T2241" i="2"/>
  <c r="T1677" i="2"/>
  <c r="S1677" i="2"/>
  <c r="S2269" i="2"/>
  <c r="T2269" i="2"/>
  <c r="S807" i="2"/>
  <c r="T807" i="2"/>
  <c r="S806" i="2"/>
  <c r="T806" i="2"/>
  <c r="S2417" i="2"/>
  <c r="T2417" i="2"/>
  <c r="S1466" i="2"/>
  <c r="T1466" i="2"/>
  <c r="S1464" i="2"/>
  <c r="T1464" i="2"/>
  <c r="T1465" i="2"/>
  <c r="S2567" i="2"/>
  <c r="T2567" i="2"/>
  <c r="S129" i="2"/>
  <c r="T129" i="2"/>
  <c r="S210" i="2"/>
  <c r="T210" i="2"/>
  <c r="S208" i="2"/>
  <c r="T207" i="2"/>
  <c r="T208" i="2"/>
  <c r="S415" i="2"/>
  <c r="T415" i="2"/>
  <c r="S374" i="2"/>
  <c r="T374" i="2"/>
  <c r="S495" i="2"/>
  <c r="T495" i="2"/>
  <c r="S430" i="2"/>
  <c r="T430" i="2"/>
  <c r="S476" i="2"/>
  <c r="T476" i="2"/>
  <c r="T575" i="2"/>
  <c r="S575" i="2"/>
  <c r="T653" i="2"/>
  <c r="S653" i="2"/>
  <c r="S795" i="2"/>
  <c r="T795" i="2"/>
  <c r="S859" i="2"/>
  <c r="T859" i="2"/>
  <c r="S915" i="2"/>
  <c r="T915" i="2"/>
  <c r="S609" i="2"/>
  <c r="T609" i="2"/>
  <c r="T778" i="2"/>
  <c r="S778" i="2"/>
  <c r="S1005" i="2"/>
  <c r="T1005" i="2"/>
  <c r="S1123" i="2"/>
  <c r="T1123" i="2"/>
  <c r="T639" i="2"/>
  <c r="S639" i="2"/>
  <c r="T1047" i="2"/>
  <c r="S1047" i="2"/>
  <c r="T1111" i="2"/>
  <c r="S1111" i="2"/>
  <c r="S1109" i="2"/>
  <c r="T1109" i="2"/>
  <c r="S1108" i="2"/>
  <c r="S424" i="2"/>
  <c r="T424" i="2"/>
  <c r="T441" i="2"/>
  <c r="S441" i="2"/>
  <c r="S440" i="2"/>
  <c r="S848" i="2"/>
  <c r="T848" i="2"/>
  <c r="T1160" i="2"/>
  <c r="S1160" i="2"/>
  <c r="S1660" i="2"/>
  <c r="T1660" i="2"/>
  <c r="S1659" i="2"/>
  <c r="T1659" i="2"/>
  <c r="S1284" i="2"/>
  <c r="T1284" i="2"/>
  <c r="T1421" i="2"/>
  <c r="S1421" i="2"/>
  <c r="T1404" i="2"/>
  <c r="S1404" i="2"/>
  <c r="T1557" i="2"/>
  <c r="S1557" i="2"/>
  <c r="S1428" i="2"/>
  <c r="T1428" i="2"/>
  <c r="T1426" i="2"/>
  <c r="S1427" i="2"/>
  <c r="S1628" i="2"/>
  <c r="T1628" i="2"/>
  <c r="T1627" i="2"/>
  <c r="T641" i="2"/>
  <c r="S641" i="2"/>
  <c r="S1530" i="2"/>
  <c r="T1530" i="2"/>
  <c r="S1529" i="2"/>
  <c r="S1713" i="2"/>
  <c r="T1713" i="2"/>
  <c r="S730" i="2"/>
  <c r="T730" i="2"/>
  <c r="S729" i="2"/>
  <c r="S728" i="2"/>
  <c r="T1573" i="2"/>
  <c r="S1573" i="2"/>
  <c r="S1772" i="2"/>
  <c r="T1772" i="2"/>
  <c r="T2190" i="2"/>
  <c r="S2190" i="2"/>
  <c r="S828" i="2"/>
  <c r="T828" i="2"/>
  <c r="T1722" i="2"/>
  <c r="S1722" i="2"/>
  <c r="T1846" i="2"/>
  <c r="S1846" i="2"/>
  <c r="S2165" i="2"/>
  <c r="T2165" i="2"/>
  <c r="S2542" i="2"/>
  <c r="T2542" i="2"/>
  <c r="S644" i="2"/>
  <c r="T644" i="2"/>
  <c r="S642" i="2"/>
  <c r="S2590" i="2"/>
  <c r="T2590" i="2"/>
  <c r="S439" i="2"/>
  <c r="T439" i="2"/>
  <c r="T1501" i="2"/>
  <c r="S1501" i="2"/>
  <c r="S2613" i="2"/>
  <c r="T2613" i="2"/>
  <c r="T2664" i="2"/>
  <c r="S2664" i="2"/>
  <c r="S1860" i="2"/>
  <c r="T1860" i="2"/>
  <c r="T1565" i="2"/>
  <c r="S1565" i="2"/>
  <c r="S2405" i="2"/>
  <c r="T2405" i="2"/>
  <c r="T2656" i="2"/>
  <c r="S2656" i="2"/>
  <c r="S2655" i="2"/>
  <c r="T2832" i="2"/>
  <c r="S2832" i="2"/>
  <c r="T2640" i="2"/>
  <c r="S2640" i="2"/>
  <c r="S2324" i="2"/>
  <c r="T2324" i="2"/>
  <c r="S2079" i="2"/>
  <c r="T2079" i="2"/>
  <c r="T2754" i="2"/>
  <c r="S2754" i="2"/>
  <c r="S2753" i="2"/>
  <c r="T2753" i="2"/>
  <c r="S1606" i="2"/>
  <c r="T1606" i="2"/>
  <c r="S504" i="2"/>
  <c r="T504" i="2"/>
  <c r="S503" i="2"/>
  <c r="T503" i="2"/>
  <c r="T466" i="2"/>
  <c r="S466" i="2"/>
  <c r="S69" i="2"/>
  <c r="T69" i="2"/>
  <c r="T681" i="2"/>
  <c r="S681" i="2"/>
  <c r="T680" i="2"/>
  <c r="S1707" i="2"/>
  <c r="T1707" i="2"/>
  <c r="S266" i="2"/>
  <c r="T266" i="2"/>
  <c r="S1648" i="2"/>
  <c r="T1648" i="2"/>
  <c r="T1646" i="2"/>
  <c r="S1647" i="2"/>
  <c r="S1883" i="2"/>
  <c r="T1883" i="2"/>
  <c r="S2260" i="2"/>
  <c r="T2260" i="2"/>
  <c r="S2259" i="2"/>
  <c r="T1237" i="2"/>
  <c r="S1237" i="2"/>
  <c r="S1046" i="2"/>
  <c r="T1046" i="2"/>
  <c r="S1045" i="2"/>
  <c r="S1574" i="2"/>
  <c r="T1574" i="2"/>
  <c r="S1859" i="2"/>
  <c r="T1859" i="2"/>
  <c r="T1858" i="2"/>
  <c r="S1858" i="2"/>
  <c r="S1199" i="2"/>
  <c r="T1199" i="2"/>
  <c r="S1198" i="2"/>
  <c r="S1430" i="2"/>
  <c r="T1430" i="2"/>
  <c r="S2406" i="2"/>
  <c r="T2406" i="2"/>
  <c r="S203" i="2"/>
  <c r="T203" i="2"/>
  <c r="T201" i="2"/>
  <c r="S1695" i="2"/>
  <c r="T1695" i="2"/>
  <c r="S1694" i="2"/>
  <c r="S1331" i="2"/>
  <c r="T1331" i="2"/>
  <c r="S493" i="2"/>
  <c r="T493" i="2"/>
  <c r="S492" i="2"/>
  <c r="T492" i="2"/>
  <c r="S491" i="2"/>
  <c r="S1611" i="2"/>
  <c r="T1611" i="2"/>
  <c r="S2323" i="2"/>
  <c r="T2323" i="2"/>
  <c r="S2697" i="2"/>
  <c r="T2697" i="2"/>
  <c r="T2696" i="2"/>
  <c r="S1379" i="2"/>
  <c r="T1379" i="2"/>
  <c r="S571" i="2"/>
  <c r="T797" i="2"/>
  <c r="S1073" i="2"/>
  <c r="T1554" i="2"/>
  <c r="S2160" i="2"/>
  <c r="T1034" i="2"/>
  <c r="S904" i="2"/>
  <c r="T983" i="2"/>
  <c r="T131" i="2"/>
  <c r="T2448" i="2"/>
  <c r="S1266" i="2"/>
  <c r="T1481" i="2"/>
  <c r="S2561" i="2"/>
  <c r="S289" i="2"/>
  <c r="T573" i="2"/>
  <c r="T1529" i="2"/>
  <c r="T1862" i="2"/>
  <c r="S2407" i="2"/>
  <c r="T534" i="2"/>
  <c r="T2611" i="2"/>
  <c r="T47" i="2"/>
  <c r="S47" i="2"/>
  <c r="T319" i="2"/>
  <c r="S319" i="2"/>
  <c r="S170" i="2"/>
  <c r="T170" i="2"/>
  <c r="S194" i="2"/>
  <c r="T194" i="2"/>
  <c r="S248" i="2"/>
  <c r="T248" i="2"/>
  <c r="T372" i="2"/>
  <c r="S372" i="2"/>
  <c r="T423" i="2"/>
  <c r="S423" i="2"/>
  <c r="T487" i="2"/>
  <c r="S487" i="2"/>
  <c r="S514" i="2"/>
  <c r="T514" i="2"/>
  <c r="T513" i="2"/>
  <c r="S546" i="2"/>
  <c r="T546" i="2"/>
  <c r="T578" i="2"/>
  <c r="S578" i="2"/>
  <c r="S610" i="2"/>
  <c r="T610" i="2"/>
  <c r="S754" i="2"/>
  <c r="T754" i="2"/>
  <c r="S753" i="2"/>
  <c r="T818" i="2"/>
  <c r="S818" i="2"/>
  <c r="T882" i="2"/>
  <c r="S882" i="2"/>
  <c r="S357" i="2"/>
  <c r="T357" i="2"/>
  <c r="T479" i="2"/>
  <c r="S479" i="2"/>
  <c r="T939" i="2"/>
  <c r="S939" i="2"/>
  <c r="S445" i="2"/>
  <c r="T445" i="2"/>
  <c r="T826" i="2"/>
  <c r="S826" i="2"/>
  <c r="S961" i="2"/>
  <c r="T961" i="2"/>
  <c r="S1010" i="2"/>
  <c r="T1010" i="2"/>
  <c r="S1067" i="2"/>
  <c r="T1067" i="2"/>
  <c r="S1131" i="2"/>
  <c r="T1131" i="2"/>
  <c r="S666" i="2"/>
  <c r="T666" i="2"/>
  <c r="S664" i="2"/>
  <c r="T714" i="2"/>
  <c r="S714" i="2"/>
  <c r="T954" i="2"/>
  <c r="S954" i="2"/>
  <c r="S953" i="2"/>
  <c r="S1013" i="2"/>
  <c r="T1013" i="2"/>
  <c r="T645" i="2"/>
  <c r="S645" i="2"/>
  <c r="T654" i="2"/>
  <c r="S654" i="2"/>
  <c r="S484" i="2"/>
  <c r="T484" i="2"/>
  <c r="S839" i="2"/>
  <c r="T839" i="2"/>
  <c r="S838" i="2"/>
  <c r="T838" i="2"/>
  <c r="S987" i="2"/>
  <c r="T987" i="2"/>
  <c r="S569" i="2"/>
  <c r="T569" i="2"/>
  <c r="S949" i="2"/>
  <c r="T949" i="2"/>
  <c r="T1072" i="2"/>
  <c r="S1072" i="2"/>
  <c r="T1136" i="2"/>
  <c r="S1136" i="2"/>
  <c r="S1224" i="2"/>
  <c r="T1224" i="2"/>
  <c r="S764" i="2"/>
  <c r="T764" i="2"/>
  <c r="S832" i="2"/>
  <c r="T832" i="2"/>
  <c r="T830" i="2"/>
  <c r="S830" i="2"/>
  <c r="S829" i="2"/>
  <c r="S1181" i="2"/>
  <c r="T1181" i="2"/>
  <c r="S1733" i="2"/>
  <c r="T1733" i="2"/>
  <c r="T908" i="2"/>
  <c r="S908" i="2"/>
  <c r="T1485" i="2"/>
  <c r="S1485" i="2"/>
  <c r="S871" i="2"/>
  <c r="T871" i="2"/>
  <c r="S870" i="2"/>
  <c r="T972" i="2"/>
  <c r="S972" i="2"/>
  <c r="T971" i="2"/>
  <c r="S1468" i="2"/>
  <c r="T1468" i="2"/>
  <c r="S1492" i="2"/>
  <c r="T1492" i="2"/>
  <c r="T1662" i="2"/>
  <c r="S1662" i="2"/>
  <c r="T1822" i="2"/>
  <c r="S1822" i="2"/>
  <c r="S1901" i="2"/>
  <c r="T1901" i="2"/>
  <c r="T1900" i="2"/>
  <c r="S1899" i="2"/>
  <c r="S1965" i="2"/>
  <c r="T1965" i="2"/>
  <c r="T1964" i="2"/>
  <c r="T1963" i="2"/>
  <c r="S2029" i="2"/>
  <c r="T2029" i="2"/>
  <c r="S2028" i="2"/>
  <c r="T2028" i="2"/>
  <c r="S2093" i="2"/>
  <c r="T2093" i="2"/>
  <c r="S2091" i="2"/>
  <c r="T2091" i="2"/>
  <c r="S2092" i="2"/>
  <c r="S1412" i="2"/>
  <c r="T1412" i="2"/>
  <c r="T1411" i="2"/>
  <c r="S1411" i="2"/>
  <c r="T1870" i="2"/>
  <c r="S1870" i="2"/>
  <c r="T1869" i="2"/>
  <c r="S1913" i="2"/>
  <c r="T1913" i="2"/>
  <c r="S1988" i="2"/>
  <c r="T1988" i="2"/>
  <c r="T1986" i="2"/>
  <c r="S2188" i="2"/>
  <c r="T2188" i="2"/>
  <c r="S1275" i="2"/>
  <c r="T1275" i="2"/>
  <c r="T473" i="2"/>
  <c r="S473" i="2"/>
  <c r="S522" i="2"/>
  <c r="T522" i="2"/>
  <c r="S521" i="2"/>
  <c r="S704" i="2"/>
  <c r="T704" i="2"/>
  <c r="S1249" i="2"/>
  <c r="T1249" i="2"/>
  <c r="S2081" i="2"/>
  <c r="T2081" i="2"/>
  <c r="S2148" i="2"/>
  <c r="T2148" i="2"/>
  <c r="S2147" i="2"/>
  <c r="T2145" i="2"/>
  <c r="S2144" i="2"/>
  <c r="S1003" i="2"/>
  <c r="T1003" i="2"/>
  <c r="S1508" i="2"/>
  <c r="T1508" i="2"/>
  <c r="S1507" i="2"/>
  <c r="S1586" i="2"/>
  <c r="T1586" i="2"/>
  <c r="S2164" i="2"/>
  <c r="T2164" i="2"/>
  <c r="S2438" i="2"/>
  <c r="T2438" i="2"/>
  <c r="S1668" i="2"/>
  <c r="T1668" i="2"/>
  <c r="T1667" i="2"/>
  <c r="T1806" i="2"/>
  <c r="S1806" i="2"/>
  <c r="S1884" i="2"/>
  <c r="T1884" i="2"/>
  <c r="T1938" i="2"/>
  <c r="S1938" i="2"/>
  <c r="T2206" i="2"/>
  <c r="S2206" i="2"/>
  <c r="S2465" i="2"/>
  <c r="T2465" i="2"/>
  <c r="S2514" i="2"/>
  <c r="T2514" i="2"/>
  <c r="T2513" i="2"/>
  <c r="T2511" i="2"/>
  <c r="S768" i="2"/>
  <c r="T768" i="2"/>
  <c r="S1844" i="2"/>
  <c r="T1844" i="2"/>
  <c r="S2557" i="2"/>
  <c r="T2557" i="2"/>
  <c r="T2266" i="2"/>
  <c r="S2266" i="2"/>
  <c r="T2424" i="2"/>
  <c r="S2424" i="2"/>
  <c r="S2527" i="2"/>
  <c r="T2527" i="2"/>
  <c r="S2591" i="2"/>
  <c r="T2591" i="2"/>
  <c r="S2678" i="2"/>
  <c r="T2678" i="2"/>
  <c r="S2677" i="2"/>
  <c r="S1295" i="2"/>
  <c r="T1295" i="2"/>
  <c r="S1294" i="2"/>
  <c r="T1294" i="2"/>
  <c r="T2226" i="2"/>
  <c r="S2226" i="2"/>
  <c r="S2301" i="2"/>
  <c r="T2301" i="2"/>
  <c r="S2300" i="2"/>
  <c r="S2076" i="2"/>
  <c r="T2076" i="2"/>
  <c r="S2072" i="2"/>
  <c r="S2073" i="2"/>
  <c r="T2072" i="2"/>
  <c r="T2073" i="2"/>
  <c r="S2074" i="2"/>
  <c r="S2305" i="2"/>
  <c r="T2305" i="2"/>
  <c r="S2447" i="2"/>
  <c r="T2447" i="2"/>
  <c r="S2812" i="2"/>
  <c r="T2812" i="2"/>
  <c r="S2811" i="2"/>
  <c r="S1917" i="2"/>
  <c r="T1917" i="2"/>
  <c r="T1914" i="2"/>
  <c r="S2543" i="2"/>
  <c r="T2543" i="2"/>
  <c r="T2586" i="2"/>
  <c r="S2586" i="2"/>
  <c r="T999" i="2"/>
  <c r="S999" i="2"/>
  <c r="T1309" i="2"/>
  <c r="S1309" i="2"/>
  <c r="S1308" i="2"/>
  <c r="T1308" i="2"/>
  <c r="T1882" i="2"/>
  <c r="S1882" i="2"/>
  <c r="S2071" i="2"/>
  <c r="T2071" i="2"/>
  <c r="S2762" i="2"/>
  <c r="T2762" i="2"/>
  <c r="T2761" i="2"/>
  <c r="S1909" i="2"/>
  <c r="T1909" i="2"/>
  <c r="S1907" i="2"/>
  <c r="S1908" i="2"/>
  <c r="T1908" i="2"/>
  <c r="S2225" i="2"/>
  <c r="T2225" i="2"/>
  <c r="T2222" i="2"/>
  <c r="S2268" i="2"/>
  <c r="T2268" i="2"/>
  <c r="S2498" i="2"/>
  <c r="T2498" i="2"/>
  <c r="S2497" i="2"/>
  <c r="S2826" i="2"/>
  <c r="T2826" i="2"/>
  <c r="T2823" i="2"/>
  <c r="T2825" i="2"/>
  <c r="S2120" i="2"/>
  <c r="T2120" i="2"/>
  <c r="T2464" i="2"/>
  <c r="S2464" i="2"/>
  <c r="S2615" i="2"/>
  <c r="T2615" i="2"/>
  <c r="S1932" i="2"/>
  <c r="T1932" i="2"/>
  <c r="S2571" i="2"/>
  <c r="T2571" i="2"/>
  <c r="S2787" i="2"/>
  <c r="T2787" i="2"/>
  <c r="S1764" i="2"/>
  <c r="T1764" i="2"/>
  <c r="S2582" i="2"/>
  <c r="T2582" i="2"/>
  <c r="S2737" i="2"/>
  <c r="T2737" i="2"/>
  <c r="T2736" i="2"/>
  <c r="S2736" i="2"/>
  <c r="T2508" i="2"/>
  <c r="S2508" i="2"/>
  <c r="T2506" i="2"/>
  <c r="S2506" i="2"/>
  <c r="T2420" i="2"/>
  <c r="S2420" i="2"/>
  <c r="S2418" i="2"/>
  <c r="T2418" i="2"/>
  <c r="T2722" i="2"/>
  <c r="S2722" i="2"/>
  <c r="S2385" i="2"/>
  <c r="T2385" i="2"/>
  <c r="S2481" i="2"/>
  <c r="T2481" i="2"/>
  <c r="T2808" i="2"/>
  <c r="S2808" i="2"/>
  <c r="S2614" i="2"/>
  <c r="T2614" i="2"/>
  <c r="T172" i="2"/>
  <c r="S172" i="2"/>
  <c r="S1924" i="2"/>
  <c r="T1924" i="2"/>
  <c r="S2828" i="2"/>
  <c r="T2828" i="2"/>
  <c r="T116" i="2"/>
  <c r="S116" i="2"/>
  <c r="S220" i="2"/>
  <c r="T220" i="2"/>
  <c r="T218" i="2"/>
  <c r="T351" i="2"/>
  <c r="S351" i="2"/>
  <c r="S179" i="2"/>
  <c r="T179" i="2"/>
  <c r="T178" i="2"/>
  <c r="S805" i="2"/>
  <c r="T805" i="2"/>
  <c r="S133" i="2"/>
  <c r="T133" i="2"/>
  <c r="T418" i="2"/>
  <c r="S418" i="2"/>
  <c r="T425" i="2"/>
  <c r="S425" i="2"/>
  <c r="S821" i="2"/>
  <c r="T821" i="2"/>
  <c r="T820" i="2"/>
  <c r="S1959" i="2"/>
  <c r="T1959" i="2"/>
  <c r="S2215" i="2"/>
  <c r="T2215" i="2"/>
  <c r="T769" i="2"/>
  <c r="S769" i="2"/>
  <c r="S1737" i="2"/>
  <c r="T1737" i="2"/>
  <c r="T68" i="2"/>
  <c r="S68" i="2"/>
  <c r="T67" i="2"/>
  <c r="S872" i="2"/>
  <c r="T872" i="2"/>
  <c r="S1566" i="2"/>
  <c r="T1566" i="2"/>
  <c r="T1681" i="2"/>
  <c r="S1681" i="2"/>
  <c r="S1751" i="2"/>
  <c r="T1751" i="2"/>
  <c r="S1831" i="2"/>
  <c r="T1831" i="2"/>
  <c r="T1890" i="2"/>
  <c r="S1890" i="2"/>
  <c r="S2031" i="2"/>
  <c r="T2031" i="2"/>
  <c r="T2262" i="2"/>
  <c r="S2262" i="2"/>
  <c r="T2618" i="2"/>
  <c r="S2618" i="2"/>
  <c r="S2617" i="2"/>
  <c r="T2617" i="2"/>
  <c r="S462" i="2"/>
  <c r="T462" i="2"/>
  <c r="S1220" i="2"/>
  <c r="T1220" i="2"/>
  <c r="S117" i="2"/>
  <c r="T117" i="2"/>
  <c r="S230" i="2"/>
  <c r="T230" i="2"/>
  <c r="S323" i="2"/>
  <c r="T323" i="2"/>
  <c r="T621" i="2"/>
  <c r="S621" i="2"/>
  <c r="S620" i="2"/>
  <c r="S685" i="2"/>
  <c r="T685" i="2"/>
  <c r="S783" i="2"/>
  <c r="T783" i="2"/>
  <c r="T782" i="2"/>
  <c r="S869" i="2"/>
  <c r="T869" i="2"/>
  <c r="S1074" i="2"/>
  <c r="T1074" i="2"/>
  <c r="T1191" i="2"/>
  <c r="S1191" i="2"/>
  <c r="S1189" i="2"/>
  <c r="S1398" i="2"/>
  <c r="T1398" i="2"/>
  <c r="S1491" i="2"/>
  <c r="T1491" i="2"/>
  <c r="S1568" i="2"/>
  <c r="T1568" i="2"/>
  <c r="S1567" i="2"/>
  <c r="T1567" i="2"/>
  <c r="S1851" i="2"/>
  <c r="T1851" i="2"/>
  <c r="T2532" i="2"/>
  <c r="S2532" i="2"/>
  <c r="T2530" i="2"/>
  <c r="T2531" i="2"/>
  <c r="T857" i="2"/>
  <c r="S857" i="2"/>
  <c r="S856" i="2"/>
  <c r="T856" i="2"/>
  <c r="T597" i="2"/>
  <c r="S597" i="2"/>
  <c r="S428" i="2"/>
  <c r="T428" i="2"/>
  <c r="S427" i="2"/>
  <c r="S1788" i="2"/>
  <c r="T1788" i="2"/>
  <c r="S1787" i="2"/>
  <c r="S2043" i="2"/>
  <c r="T2043" i="2"/>
  <c r="T2042" i="2"/>
  <c r="S2191" i="2"/>
  <c r="T2191" i="2"/>
  <c r="S2272" i="2"/>
  <c r="T2272" i="2"/>
  <c r="S300" i="2"/>
  <c r="T300" i="2"/>
  <c r="S299" i="2"/>
  <c r="T299" i="2"/>
  <c r="S2658" i="2"/>
  <c r="T2658" i="2"/>
  <c r="S2657" i="2"/>
  <c r="T2657" i="2"/>
  <c r="S2410" i="2"/>
  <c r="T2410" i="2"/>
  <c r="T2407" i="2"/>
  <c r="U2407" i="2" s="1"/>
  <c r="S2408" i="2"/>
  <c r="S2409" i="2"/>
  <c r="S1076" i="2"/>
  <c r="T1076" i="2"/>
  <c r="T1365" i="2"/>
  <c r="S1365" i="2"/>
  <c r="S1364" i="2"/>
  <c r="T1955" i="2"/>
  <c r="S1955" i="2"/>
  <c r="S1954" i="2"/>
  <c r="T2286" i="2"/>
  <c r="S2286" i="2"/>
  <c r="S2650" i="2"/>
  <c r="T2650" i="2"/>
  <c r="T926" i="2"/>
  <c r="S926" i="2"/>
  <c r="T1978" i="2"/>
  <c r="S1978" i="2"/>
  <c r="T284" i="2"/>
  <c r="S284" i="2"/>
  <c r="T283" i="2"/>
  <c r="T282" i="2"/>
  <c r="T281" i="2"/>
  <c r="T1293" i="2"/>
  <c r="S1293" i="2"/>
  <c r="S2331" i="2"/>
  <c r="T2331" i="2"/>
  <c r="S2329" i="2"/>
  <c r="T2330" i="2"/>
  <c r="T814" i="2"/>
  <c r="S814" i="2"/>
  <c r="S1188" i="2"/>
  <c r="T1188" i="2"/>
  <c r="T1601" i="2"/>
  <c r="S1601" i="2"/>
  <c r="S1600" i="2"/>
  <c r="S1923" i="2"/>
  <c r="T1923" i="2"/>
  <c r="S2358" i="2"/>
  <c r="T2358" i="2"/>
  <c r="S2357" i="2"/>
  <c r="S2143" i="2"/>
  <c r="T2143" i="2"/>
  <c r="T2142" i="2"/>
  <c r="S2142" i="2"/>
  <c r="S2766" i="2"/>
  <c r="T2766" i="2"/>
  <c r="T2765" i="2"/>
  <c r="S60" i="2"/>
  <c r="T60" i="2"/>
  <c r="S1338" i="2"/>
  <c r="T1338" i="2"/>
  <c r="S1337" i="2"/>
  <c r="T1337" i="2"/>
  <c r="S1440" i="2"/>
  <c r="T1440" i="2"/>
  <c r="T1439" i="2"/>
  <c r="T1438" i="2"/>
  <c r="S1591" i="2"/>
  <c r="T1591" i="2"/>
  <c r="S1590" i="2"/>
  <c r="T1784" i="2"/>
  <c r="S1784" i="2"/>
  <c r="T2122" i="2"/>
  <c r="S2122" i="2"/>
  <c r="S2121" i="2"/>
  <c r="S2585" i="2"/>
  <c r="T2585" i="2"/>
  <c r="T2584" i="2"/>
  <c r="S2730" i="2"/>
  <c r="T2730" i="2"/>
  <c r="T2729" i="2"/>
  <c r="S2729" i="2"/>
  <c r="S383" i="2"/>
  <c r="T383" i="2"/>
  <c r="T1391" i="2"/>
  <c r="S1391" i="2"/>
  <c r="S2705" i="2"/>
  <c r="T2705" i="2"/>
  <c r="S109" i="2"/>
  <c r="T109" i="2"/>
  <c r="S539" i="2"/>
  <c r="T539" i="2"/>
  <c r="S1355" i="2"/>
  <c r="T1355" i="2"/>
  <c r="T1814" i="2"/>
  <c r="S1814" i="2"/>
  <c r="T2275" i="2"/>
  <c r="S2275" i="2"/>
  <c r="S2274" i="2"/>
  <c r="S2362" i="2"/>
  <c r="T2362" i="2"/>
  <c r="S2361" i="2"/>
  <c r="T2361" i="2"/>
  <c r="S2521" i="2"/>
  <c r="T2521" i="2"/>
  <c r="S2757" i="2"/>
  <c r="T2757" i="2"/>
  <c r="T1454" i="2"/>
  <c r="S1454" i="2"/>
  <c r="S1849" i="2"/>
  <c r="T1849" i="2"/>
  <c r="T123" i="2"/>
  <c r="T62" i="2"/>
  <c r="T177" i="2"/>
  <c r="S291" i="2"/>
  <c r="S406" i="2"/>
  <c r="T515" i="2"/>
  <c r="S655" i="2"/>
  <c r="T831" i="2"/>
  <c r="T989" i="2"/>
  <c r="T1012" i="2"/>
  <c r="T1060" i="2"/>
  <c r="T1223" i="2"/>
  <c r="S1274" i="2"/>
  <c r="T1350" i="2"/>
  <c r="T1471" i="2"/>
  <c r="T1519" i="2"/>
  <c r="S1767" i="2"/>
  <c r="S2009" i="2"/>
  <c r="S2163" i="2"/>
  <c r="T2469" i="2"/>
  <c r="S2516" i="2"/>
  <c r="S2612" i="2"/>
  <c r="T2639" i="2"/>
  <c r="T134" i="2"/>
  <c r="T238" i="2"/>
  <c r="S398" i="2"/>
  <c r="S868" i="2"/>
  <c r="S1034" i="2"/>
  <c r="S1537" i="2"/>
  <c r="T2637" i="2"/>
  <c r="T1994" i="2"/>
  <c r="S222" i="2"/>
  <c r="T1933" i="2"/>
  <c r="T2234" i="2"/>
  <c r="T187" i="2"/>
  <c r="S209" i="2"/>
  <c r="T1097" i="2"/>
  <c r="S2106" i="2"/>
  <c r="T223" i="2"/>
  <c r="S483" i="2"/>
  <c r="T692" i="2"/>
  <c r="T743" i="2"/>
  <c r="S804" i="2"/>
  <c r="S983" i="2"/>
  <c r="T1615" i="2"/>
  <c r="S2186" i="2"/>
  <c r="S2556" i="2"/>
  <c r="T1190" i="2"/>
  <c r="T1457" i="2"/>
  <c r="U1457" i="2" s="1"/>
  <c r="S2075" i="2"/>
  <c r="T2482" i="2"/>
  <c r="T1811" i="2"/>
  <c r="S2059" i="2"/>
  <c r="T2408" i="2"/>
  <c r="S79" i="2"/>
  <c r="T1916" i="2"/>
  <c r="T2806" i="2"/>
  <c r="T729" i="2"/>
  <c r="S1110" i="2"/>
  <c r="S1426" i="2"/>
  <c r="T2297" i="2"/>
  <c r="T2474" i="2"/>
  <c r="T2715" i="2"/>
  <c r="S384" i="2"/>
  <c r="S1922" i="2"/>
  <c r="T2344" i="2"/>
  <c r="S1987" i="2"/>
  <c r="S2345" i="2"/>
  <c r="T2621" i="2"/>
  <c r="U2621" i="2" s="1"/>
  <c r="S948" i="2"/>
  <c r="S1915" i="2"/>
  <c r="T1185" i="2"/>
  <c r="S2394" i="2"/>
  <c r="T289" i="2"/>
  <c r="S497" i="2"/>
  <c r="S1009" i="2"/>
  <c r="T1133" i="2"/>
  <c r="T1441" i="2"/>
  <c r="S1931" i="2"/>
  <c r="T2051" i="2"/>
  <c r="S2513" i="2"/>
  <c r="S2584" i="2"/>
  <c r="S2708" i="2"/>
  <c r="T854" i="2"/>
  <c r="S628" i="2"/>
  <c r="T1225" i="2"/>
  <c r="S1571" i="2"/>
  <c r="S324" i="2"/>
  <c r="S1042" i="2"/>
  <c r="T2224" i="2"/>
  <c r="S1854" i="2"/>
  <c r="S2242" i="2"/>
  <c r="S2611" i="2"/>
  <c r="S1330" i="2"/>
  <c r="T1330" i="2"/>
  <c r="S1352" i="2"/>
  <c r="S320" i="2"/>
  <c r="T320" i="2"/>
  <c r="T263" i="2"/>
  <c r="S263" i="2"/>
  <c r="S364" i="2"/>
  <c r="T364" i="2"/>
  <c r="T363" i="2"/>
  <c r="S388" i="2"/>
  <c r="T388" i="2"/>
  <c r="S464" i="2"/>
  <c r="T464" i="2"/>
  <c r="S250" i="2"/>
  <c r="T250" i="2"/>
  <c r="S562" i="2"/>
  <c r="T562" i="2"/>
  <c r="T397" i="2"/>
  <c r="S397" i="2"/>
  <c r="T850" i="2"/>
  <c r="S850" i="2"/>
  <c r="S553" i="2"/>
  <c r="T553" i="2"/>
  <c r="T890" i="2"/>
  <c r="S890" i="2"/>
  <c r="S1163" i="2"/>
  <c r="T1163" i="2"/>
  <c r="S1161" i="2"/>
  <c r="T1162" i="2"/>
  <c r="T1161" i="2"/>
  <c r="S823" i="2"/>
  <c r="T823" i="2"/>
  <c r="S822" i="2"/>
  <c r="T822" i="2"/>
  <c r="T389" i="2"/>
  <c r="S389" i="2"/>
  <c r="T946" i="2"/>
  <c r="S946" i="2"/>
  <c r="S945" i="2"/>
  <c r="T945" i="2"/>
  <c r="S746" i="2"/>
  <c r="T746" i="2"/>
  <c r="S744" i="2"/>
  <c r="T741" i="2"/>
  <c r="T744" i="2"/>
  <c r="S742" i="2"/>
  <c r="S469" i="2"/>
  <c r="T469" i="2"/>
  <c r="T1192" i="2"/>
  <c r="S1192" i="2"/>
  <c r="S1789" i="2"/>
  <c r="T1789" i="2"/>
  <c r="S1684" i="2"/>
  <c r="T1684" i="2"/>
  <c r="T906" i="2"/>
  <c r="S906" i="2"/>
  <c r="S1708" i="2"/>
  <c r="T1708" i="2"/>
  <c r="S1652" i="2"/>
  <c r="T1652" i="2"/>
  <c r="T1651" i="2"/>
  <c r="S1871" i="2"/>
  <c r="T1871" i="2"/>
  <c r="S2127" i="2"/>
  <c r="T2127" i="2"/>
  <c r="T2126" i="2"/>
  <c r="S2125" i="2"/>
  <c r="T2125" i="2"/>
  <c r="T1402" i="2"/>
  <c r="S1402" i="2"/>
  <c r="S1303" i="2"/>
  <c r="T1303" i="2"/>
  <c r="S1302" i="2"/>
  <c r="T1942" i="2"/>
  <c r="S1942" i="2"/>
  <c r="S2119" i="2"/>
  <c r="T2119" i="2"/>
  <c r="T2117" i="2"/>
  <c r="T2118" i="2"/>
  <c r="S2118" i="2"/>
  <c r="S2261" i="2"/>
  <c r="T2261" i="2"/>
  <c r="S1243" i="2"/>
  <c r="T1243" i="2"/>
  <c r="S2271" i="2"/>
  <c r="T2271" i="2"/>
  <c r="T2533" i="2"/>
  <c r="S2533" i="2"/>
  <c r="T2352" i="2"/>
  <c r="S2352" i="2"/>
  <c r="S1280" i="2"/>
  <c r="T1280" i="2"/>
  <c r="S1279" i="2"/>
  <c r="S2558" i="2"/>
  <c r="T2558" i="2"/>
  <c r="T2022" i="2"/>
  <c r="S2022" i="2"/>
  <c r="S2619" i="2"/>
  <c r="T2619" i="2"/>
  <c r="S2770" i="2"/>
  <c r="T2770" i="2"/>
  <c r="T2769" i="2"/>
  <c r="S1614" i="2"/>
  <c r="T1614" i="2"/>
  <c r="S2743" i="2"/>
  <c r="T2743" i="2"/>
  <c r="S2321" i="2"/>
  <c r="T2321" i="2"/>
  <c r="S2320" i="2"/>
  <c r="T2320" i="2"/>
  <c r="S2771" i="2"/>
  <c r="T2771" i="2"/>
  <c r="S2814" i="2"/>
  <c r="T2814" i="2"/>
  <c r="T2246" i="2"/>
  <c r="S2246" i="2"/>
  <c r="S2810" i="2"/>
  <c r="T2810" i="2"/>
  <c r="S1664" i="2"/>
  <c r="T1664" i="2"/>
  <c r="S2726" i="2"/>
  <c r="T2726" i="2"/>
  <c r="S2724" i="2"/>
  <c r="T2725" i="2"/>
  <c r="T2644" i="2"/>
  <c r="S2644" i="2"/>
  <c r="S2643" i="2"/>
  <c r="S2734" i="2"/>
  <c r="T2734" i="2"/>
  <c r="S76" i="2"/>
  <c r="T76" i="2"/>
  <c r="S1326" i="2"/>
  <c r="T1326" i="2"/>
  <c r="T825" i="2"/>
  <c r="S825" i="2"/>
  <c r="S2782" i="2"/>
  <c r="T2782" i="2"/>
  <c r="S1771" i="2"/>
  <c r="T1771" i="2"/>
  <c r="S660" i="2"/>
  <c r="T660" i="2"/>
  <c r="T658" i="2"/>
  <c r="T659" i="2"/>
  <c r="S657" i="2"/>
  <c r="S2371" i="2"/>
  <c r="T2371" i="2"/>
  <c r="T143" i="2"/>
  <c r="S143" i="2"/>
  <c r="T1779" i="2"/>
  <c r="S1779" i="2"/>
  <c r="S790" i="2"/>
  <c r="T1643" i="2"/>
  <c r="S2593" i="2"/>
  <c r="S2825" i="2"/>
  <c r="T634" i="2"/>
  <c r="S1869" i="2"/>
  <c r="S1663" i="2"/>
  <c r="S363" i="2"/>
  <c r="S303" i="2"/>
  <c r="T757" i="2"/>
  <c r="T1800" i="2"/>
  <c r="S2599" i="2"/>
  <c r="T2575" i="2"/>
  <c r="S169" i="2"/>
  <c r="T169" i="2"/>
  <c r="T280" i="2"/>
  <c r="S280" i="2"/>
  <c r="S391" i="2"/>
  <c r="T391" i="2"/>
  <c r="S509" i="2"/>
  <c r="T509" i="2"/>
  <c r="S508" i="2"/>
  <c r="T508" i="2"/>
  <c r="T507" i="2"/>
  <c r="S507" i="2"/>
  <c r="S104" i="2"/>
  <c r="T104" i="2"/>
  <c r="S102" i="2"/>
  <c r="T102" i="2"/>
  <c r="T103" i="2"/>
  <c r="S101" i="2"/>
  <c r="S390" i="2"/>
  <c r="T390" i="2"/>
  <c r="S121" i="2"/>
  <c r="T121" i="2"/>
  <c r="S205" i="2"/>
  <c r="T205" i="2"/>
  <c r="S599" i="2"/>
  <c r="T599" i="2"/>
  <c r="S598" i="2"/>
  <c r="T405" i="2"/>
  <c r="S405" i="2"/>
  <c r="T404" i="2"/>
  <c r="S707" i="2"/>
  <c r="T707" i="2"/>
  <c r="S626" i="2"/>
  <c r="T626" i="2"/>
  <c r="S625" i="2"/>
  <c r="T625" i="2"/>
  <c r="S1107" i="2"/>
  <c r="T1107" i="2"/>
  <c r="T1071" i="2"/>
  <c r="S1071" i="2"/>
  <c r="S1069" i="2"/>
  <c r="S1068" i="2"/>
  <c r="T1068" i="2"/>
  <c r="S1070" i="2"/>
  <c r="T1069" i="2"/>
  <c r="T1167" i="2"/>
  <c r="S1167" i="2"/>
  <c r="T1165" i="2"/>
  <c r="T1164" i="2"/>
  <c r="U1164" i="2" s="1"/>
  <c r="S1166" i="2"/>
  <c r="S979" i="2"/>
  <c r="T979" i="2"/>
  <c r="S588" i="2"/>
  <c r="T588" i="2"/>
  <c r="S587" i="2"/>
  <c r="T587" i="2"/>
  <c r="S1516" i="2"/>
  <c r="T1516" i="2"/>
  <c r="S1514" i="2"/>
  <c r="T1514" i="2"/>
  <c r="S1515" i="2"/>
  <c r="S1724" i="2"/>
  <c r="T1724" i="2"/>
  <c r="T1723" i="2"/>
  <c r="S1359" i="2"/>
  <c r="T1359" i="2"/>
  <c r="T1357" i="2"/>
  <c r="S1357" i="2"/>
  <c r="T1373" i="2"/>
  <c r="S1373" i="2"/>
  <c r="S1705" i="2"/>
  <c r="T1705" i="2"/>
  <c r="S1704" i="2"/>
  <c r="T1649" i="2"/>
  <c r="S1649" i="2"/>
  <c r="T2026" i="2"/>
  <c r="S2026" i="2"/>
  <c r="S2023" i="2"/>
  <c r="S2024" i="2"/>
  <c r="T2023" i="2"/>
  <c r="T2024" i="2"/>
  <c r="S2025" i="2"/>
  <c r="S1219" i="2"/>
  <c r="T1219" i="2"/>
  <c r="S1218" i="2"/>
  <c r="T1317" i="2"/>
  <c r="S1317" i="2"/>
  <c r="S1315" i="2"/>
  <c r="S2157" i="2"/>
  <c r="T2157" i="2"/>
  <c r="S1700" i="2"/>
  <c r="T1700" i="2"/>
  <c r="T1699" i="2"/>
  <c r="T1698" i="2"/>
  <c r="S860" i="2"/>
  <c r="T860" i="2"/>
  <c r="S2374" i="2"/>
  <c r="T2374" i="2"/>
  <c r="S1741" i="2"/>
  <c r="T1741" i="2"/>
  <c r="S2128" i="2"/>
  <c r="T2128" i="2"/>
  <c r="T2336" i="2"/>
  <c r="S2336" i="2"/>
  <c r="T2334" i="2"/>
  <c r="S2335" i="2"/>
  <c r="S2727" i="2"/>
  <c r="T2727" i="2"/>
  <c r="T2326" i="2"/>
  <c r="S2326" i="2"/>
  <c r="S1314" i="2"/>
  <c r="T1314" i="2"/>
  <c r="S2293" i="2"/>
  <c r="T2293" i="2"/>
  <c r="T2721" i="2"/>
  <c r="S2721" i="2"/>
  <c r="T1553" i="2"/>
  <c r="S1553" i="2"/>
  <c r="S1552" i="2"/>
  <c r="S1551" i="2"/>
  <c r="T1552" i="2"/>
  <c r="T1551" i="2"/>
  <c r="T2541" i="2"/>
  <c r="S2541" i="2"/>
  <c r="S2603" i="2"/>
  <c r="T2603" i="2"/>
  <c r="S2738" i="2"/>
  <c r="T2738" i="2"/>
  <c r="S232" i="2"/>
  <c r="T232" i="2"/>
  <c r="S74" i="2"/>
  <c r="T74" i="2"/>
  <c r="S106" i="2"/>
  <c r="T106" i="2"/>
  <c r="S138" i="2"/>
  <c r="T138" i="2"/>
  <c r="S168" i="2"/>
  <c r="T168" i="2"/>
  <c r="S167" i="2"/>
  <c r="S166" i="2"/>
  <c r="S65" i="2"/>
  <c r="T65" i="2"/>
  <c r="S97" i="2"/>
  <c r="T97" i="2"/>
  <c r="S254" i="2"/>
  <c r="T254" i="2"/>
  <c r="T373" i="2"/>
  <c r="S373" i="2"/>
  <c r="S361" i="2"/>
  <c r="T361" i="2"/>
  <c r="S349" i="2"/>
  <c r="T349" i="2"/>
  <c r="T437" i="2"/>
  <c r="S437" i="2"/>
  <c r="T450" i="2"/>
  <c r="S450" i="2"/>
  <c r="S431" i="2"/>
  <c r="T431" i="2"/>
  <c r="S543" i="2"/>
  <c r="T543" i="2"/>
  <c r="T542" i="2"/>
  <c r="S607" i="2"/>
  <c r="T607" i="2"/>
  <c r="S605" i="2"/>
  <c r="T603" i="2"/>
  <c r="S763" i="2"/>
  <c r="T763" i="2"/>
  <c r="S827" i="2"/>
  <c r="T827" i="2"/>
  <c r="S891" i="2"/>
  <c r="T891" i="2"/>
  <c r="S738" i="2"/>
  <c r="T738" i="2"/>
  <c r="T737" i="2"/>
  <c r="S956" i="2"/>
  <c r="T956" i="2"/>
  <c r="S1059" i="2"/>
  <c r="T1059" i="2"/>
  <c r="T1079" i="2"/>
  <c r="S1079" i="2"/>
  <c r="T1143" i="2"/>
  <c r="S1143" i="2"/>
  <c r="S1141" i="2"/>
  <c r="S1140" i="2"/>
  <c r="T1175" i="2"/>
  <c r="S1175" i="2"/>
  <c r="S1173" i="2"/>
  <c r="S1172" i="2"/>
  <c r="S671" i="2"/>
  <c r="T671" i="2"/>
  <c r="S812" i="2"/>
  <c r="T812" i="2"/>
  <c r="T1096" i="2"/>
  <c r="S1096" i="2"/>
  <c r="T930" i="2"/>
  <c r="S930" i="2"/>
  <c r="S1781" i="2"/>
  <c r="T1781" i="2"/>
  <c r="S1717" i="2"/>
  <c r="T1717" i="2"/>
  <c r="S1203" i="2"/>
  <c r="T1203" i="2"/>
  <c r="T1581" i="2"/>
  <c r="S1581" i="2"/>
  <c r="S1522" i="2"/>
  <c r="T1522" i="2"/>
  <c r="S1666" i="2"/>
  <c r="T1666" i="2"/>
  <c r="S1665" i="2"/>
  <c r="S1761" i="2"/>
  <c r="T1761" i="2"/>
  <c r="S1760" i="2"/>
  <c r="T1760" i="2"/>
  <c r="S43" i="2"/>
  <c r="T43" i="2"/>
  <c r="S1957" i="2"/>
  <c r="T1957" i="2"/>
  <c r="S1956" i="2"/>
  <c r="T2597" i="2"/>
  <c r="S2597" i="2"/>
  <c r="S2595" i="2"/>
  <c r="T2595" i="2"/>
  <c r="T2596" i="2"/>
  <c r="S1234" i="2"/>
  <c r="T1234" i="2"/>
  <c r="S1821" i="2"/>
  <c r="T1821" i="2"/>
  <c r="S1857" i="2"/>
  <c r="T1857" i="2"/>
  <c r="S454" i="2"/>
  <c r="T454" i="2"/>
  <c r="S2546" i="2"/>
  <c r="T2546" i="2"/>
  <c r="S1991" i="2"/>
  <c r="T1991" i="2"/>
  <c r="T1333" i="2"/>
  <c r="S1333" i="2"/>
  <c r="S1928" i="2"/>
  <c r="T1928" i="2"/>
  <c r="S2037" i="2"/>
  <c r="T2037" i="2"/>
  <c r="T2214" i="2"/>
  <c r="S2214" i="2"/>
  <c r="T2452" i="2"/>
  <c r="S2452" i="2"/>
  <c r="S984" i="2"/>
  <c r="T984" i="2"/>
  <c r="T356" i="2"/>
  <c r="S356" i="2"/>
  <c r="T2461" i="2"/>
  <c r="S2461" i="2"/>
  <c r="T809" i="2"/>
  <c r="S809" i="2"/>
  <c r="S808" i="2"/>
  <c r="S1194" i="2"/>
  <c r="T1194" i="2"/>
  <c r="S237" i="2"/>
  <c r="T237" i="2"/>
  <c r="S217" i="2"/>
  <c r="T217" i="2"/>
  <c r="S358" i="2"/>
  <c r="T358" i="2"/>
  <c r="S997" i="2"/>
  <c r="T997" i="2"/>
  <c r="T996" i="2"/>
  <c r="T1221" i="2"/>
  <c r="S1221" i="2"/>
  <c r="S1408" i="2"/>
  <c r="T1408" i="2"/>
  <c r="S1407" i="2"/>
  <c r="S1406" i="2"/>
  <c r="T574" i="2"/>
  <c r="S574" i="2"/>
  <c r="T572" i="2"/>
  <c r="S1390" i="2"/>
  <c r="T1390" i="2"/>
  <c r="T2608" i="2"/>
  <c r="S2608" i="2"/>
  <c r="S156" i="2"/>
  <c r="T156" i="2"/>
  <c r="S155" i="2"/>
  <c r="T155" i="2"/>
  <c r="S1282" i="2"/>
  <c r="T1282" i="2"/>
  <c r="S2491" i="2"/>
  <c r="T2491" i="2"/>
  <c r="S676" i="2"/>
  <c r="T676" i="2"/>
  <c r="S1090" i="2"/>
  <c r="T1090" i="2"/>
  <c r="S1638" i="2"/>
  <c r="T1638" i="2"/>
  <c r="T2540" i="2"/>
  <c r="S2540" i="2"/>
  <c r="T2008" i="2"/>
  <c r="S2008" i="2"/>
  <c r="S1599" i="2"/>
  <c r="T1599" i="2"/>
  <c r="S1598" i="2"/>
  <c r="T1598" i="2"/>
  <c r="S1559" i="2"/>
  <c r="T1559" i="2"/>
  <c r="S1558" i="2"/>
  <c r="T1558" i="2"/>
  <c r="S2240" i="2"/>
  <c r="T2240" i="2"/>
  <c r="S2239" i="2"/>
  <c r="T1550" i="2"/>
  <c r="S1550" i="2"/>
  <c r="S1745" i="2"/>
  <c r="T1745" i="2"/>
  <c r="S1207" i="2"/>
  <c r="T1207" i="2"/>
  <c r="T1206" i="2"/>
  <c r="S2005" i="2"/>
  <c r="T2005" i="2"/>
  <c r="S2207" i="2"/>
  <c r="T2207" i="2"/>
  <c r="S2686" i="2"/>
  <c r="T2686" i="2"/>
  <c r="T2685" i="2"/>
  <c r="S1290" i="2"/>
  <c r="T1290" i="2"/>
  <c r="T1289" i="2"/>
  <c r="S929" i="2"/>
  <c r="T929" i="2"/>
  <c r="S928" i="2"/>
  <c r="T928" i="2"/>
  <c r="S1819" i="2"/>
  <c r="T1819" i="2"/>
  <c r="T655" i="2"/>
  <c r="T1578" i="2"/>
  <c r="T1856" i="2"/>
  <c r="S2781" i="2"/>
  <c r="S2637" i="2"/>
  <c r="T222" i="2"/>
  <c r="T209" i="2"/>
  <c r="S301" i="2"/>
  <c r="S918" i="2"/>
  <c r="T1960" i="2"/>
  <c r="S2473" i="2"/>
  <c r="T2200" i="2"/>
  <c r="S1446" i="2"/>
  <c r="S632" i="2"/>
  <c r="T1110" i="2"/>
  <c r="S2212" i="2"/>
  <c r="T384" i="2"/>
  <c r="T1174" i="2"/>
  <c r="T948" i="2"/>
  <c r="U948" i="2" s="1"/>
  <c r="T1608" i="2"/>
  <c r="S67" i="2"/>
  <c r="S404" i="2"/>
  <c r="S658" i="2"/>
  <c r="T1931" i="2"/>
  <c r="T2223" i="2"/>
  <c r="S2577" i="2"/>
  <c r="T385" i="2"/>
  <c r="S725" i="2"/>
  <c r="T247" i="2"/>
  <c r="S247" i="2"/>
  <c r="S244" i="2"/>
  <c r="S246" i="2"/>
  <c r="T244" i="2"/>
  <c r="S243" i="2"/>
  <c r="S197" i="2"/>
  <c r="T197" i="2"/>
  <c r="S51" i="2"/>
  <c r="T51" i="2"/>
  <c r="S206" i="2"/>
  <c r="T206" i="2"/>
  <c r="S270" i="2"/>
  <c r="T270" i="2"/>
  <c r="S221" i="2"/>
  <c r="T221" i="2"/>
  <c r="S288" i="2"/>
  <c r="T288" i="2"/>
  <c r="S287" i="2"/>
  <c r="T312" i="2"/>
  <c r="S312" i="2"/>
  <c r="S161" i="2"/>
  <c r="T161" i="2"/>
  <c r="T311" i="2"/>
  <c r="S311" i="2"/>
  <c r="S297" i="2"/>
  <c r="T297" i="2"/>
  <c r="S56" i="2"/>
  <c r="T56" i="2"/>
  <c r="T55" i="2"/>
  <c r="S53" i="2"/>
  <c r="T53" i="2"/>
  <c r="T54" i="2"/>
  <c r="S88" i="2"/>
  <c r="T88" i="2"/>
  <c r="S86" i="2"/>
  <c r="T86" i="2"/>
  <c r="T85" i="2"/>
  <c r="S87" i="2"/>
  <c r="S120" i="2"/>
  <c r="T120" i="2"/>
  <c r="S118" i="2"/>
  <c r="T119" i="2"/>
  <c r="T118" i="2"/>
  <c r="S119" i="2"/>
  <c r="S316" i="2"/>
  <c r="T316" i="2"/>
  <c r="T505" i="2"/>
  <c r="S505" i="2"/>
  <c r="S73" i="2"/>
  <c r="T73" i="2"/>
  <c r="S105" i="2"/>
  <c r="T105" i="2"/>
  <c r="S137" i="2"/>
  <c r="T137" i="2"/>
  <c r="S145" i="2"/>
  <c r="T145" i="2"/>
  <c r="T551" i="2"/>
  <c r="S551" i="2"/>
  <c r="S583" i="2"/>
  <c r="T583" i="2"/>
  <c r="S615" i="2"/>
  <c r="T615" i="2"/>
  <c r="S612" i="2"/>
  <c r="T612" i="2"/>
  <c r="T613" i="2"/>
  <c r="S613" i="2"/>
  <c r="S614" i="2"/>
  <c r="S346" i="2"/>
  <c r="T346" i="2"/>
  <c r="S510" i="2"/>
  <c r="T510" i="2"/>
  <c r="S636" i="2"/>
  <c r="T636" i="2"/>
  <c r="S394" i="2"/>
  <c r="T394" i="2"/>
  <c r="T393" i="2"/>
  <c r="T650" i="2"/>
  <c r="S650" i="2"/>
  <c r="S675" i="2"/>
  <c r="T675" i="2"/>
  <c r="S739" i="2"/>
  <c r="T739" i="2"/>
  <c r="S899" i="2"/>
  <c r="T899" i="2"/>
  <c r="T480" i="2"/>
  <c r="S480" i="2"/>
  <c r="T874" i="2"/>
  <c r="S874" i="2"/>
  <c r="S1075" i="2"/>
  <c r="T1075" i="2"/>
  <c r="S1139" i="2"/>
  <c r="T1139" i="2"/>
  <c r="S1138" i="2"/>
  <c r="T1138" i="2"/>
  <c r="S1137" i="2"/>
  <c r="T1023" i="2"/>
  <c r="S1023" i="2"/>
  <c r="S1021" i="2"/>
  <c r="S1022" i="2"/>
  <c r="T1055" i="2"/>
  <c r="S1055" i="2"/>
  <c r="T1087" i="2"/>
  <c r="S1087" i="2"/>
  <c r="S1085" i="2"/>
  <c r="S1084" i="2"/>
  <c r="T1119" i="2"/>
  <c r="S1119" i="2"/>
  <c r="T1151" i="2"/>
  <c r="S1151" i="2"/>
  <c r="S1149" i="2"/>
  <c r="S1148" i="2"/>
  <c r="T1148" i="2"/>
  <c r="S564" i="2"/>
  <c r="T564" i="2"/>
  <c r="T563" i="2"/>
  <c r="S787" i="2"/>
  <c r="T787" i="2"/>
  <c r="T723" i="2"/>
  <c r="S723" i="2"/>
  <c r="S973" i="2"/>
  <c r="T973" i="2"/>
  <c r="S672" i="2"/>
  <c r="T672" i="2"/>
  <c r="T1048" i="2"/>
  <c r="S1048" i="2"/>
  <c r="T1112" i="2"/>
  <c r="S1112" i="2"/>
  <c r="T1176" i="2"/>
  <c r="S1176" i="2"/>
  <c r="T1413" i="2"/>
  <c r="S1413" i="2"/>
  <c r="S646" i="2"/>
  <c r="T646" i="2"/>
  <c r="S752" i="2"/>
  <c r="T752" i="2"/>
  <c r="T1245" i="2"/>
  <c r="S1245" i="2"/>
  <c r="T1244" i="2"/>
  <c r="S1396" i="2"/>
  <c r="T1396" i="2"/>
  <c r="T1395" i="2"/>
  <c r="T1549" i="2"/>
  <c r="S1549" i="2"/>
  <c r="T1629" i="2"/>
  <c r="S1629" i="2"/>
  <c r="S1845" i="2"/>
  <c r="T1845" i="2"/>
  <c r="T616" i="2"/>
  <c r="S616" i="2"/>
  <c r="S1298" i="2"/>
  <c r="T1298" i="2"/>
  <c r="S1377" i="2"/>
  <c r="T1377" i="2"/>
  <c r="S1532" i="2"/>
  <c r="T1532" i="2"/>
  <c r="T1653" i="2"/>
  <c r="S1653" i="2"/>
  <c r="S1556" i="2"/>
  <c r="T1556" i="2"/>
  <c r="S1725" i="2"/>
  <c r="T1725" i="2"/>
  <c r="S1796" i="2"/>
  <c r="T1796" i="2"/>
  <c r="T1533" i="2"/>
  <c r="S1533" i="2"/>
  <c r="T1958" i="2"/>
  <c r="S1958" i="2"/>
  <c r="S893" i="2"/>
  <c r="T893" i="2"/>
  <c r="S892" i="2"/>
  <c r="S1313" i="2"/>
  <c r="T1313" i="2"/>
  <c r="T1310" i="2"/>
  <c r="S1311" i="2"/>
  <c r="S2213" i="2"/>
  <c r="T2213" i="2"/>
  <c r="T2212" i="2"/>
  <c r="S1347" i="2"/>
  <c r="T1347" i="2"/>
  <c r="T1397" i="2"/>
  <c r="S1397" i="2"/>
  <c r="T1633" i="2"/>
  <c r="S1633" i="2"/>
  <c r="T1730" i="2"/>
  <c r="S1730" i="2"/>
  <c r="S1729" i="2"/>
  <c r="S1904" i="2"/>
  <c r="T1904" i="2"/>
  <c r="T1903" i="2"/>
  <c r="S2021" i="2"/>
  <c r="T2021" i="2"/>
  <c r="S800" i="2"/>
  <c r="T800" i="2"/>
  <c r="T798" i="2"/>
  <c r="S798" i="2"/>
  <c r="S797" i="2"/>
  <c r="T1734" i="2"/>
  <c r="S1734" i="2"/>
  <c r="S1809" i="2"/>
  <c r="T1809" i="2"/>
  <c r="S1807" i="2"/>
  <c r="T1807" i="2"/>
  <c r="T1912" i="2"/>
  <c r="S1912" i="2"/>
  <c r="T2250" i="2"/>
  <c r="S2250" i="2"/>
  <c r="T2248" i="2"/>
  <c r="U2248" i="2" s="1"/>
  <c r="S2249" i="2"/>
  <c r="T2249" i="2"/>
  <c r="T1970" i="2"/>
  <c r="S1970" i="2"/>
  <c r="T1969" i="2"/>
  <c r="U1969" i="2" s="1"/>
  <c r="S2161" i="2"/>
  <c r="T2161" i="2"/>
  <c r="T2322" i="2"/>
  <c r="S2322" i="2"/>
  <c r="S2415" i="2"/>
  <c r="T2415" i="2"/>
  <c r="S2414" i="2"/>
  <c r="T2414" i="2"/>
  <c r="S2411" i="2"/>
  <c r="S2412" i="2"/>
  <c r="S1255" i="2"/>
  <c r="T1255" i="2"/>
  <c r="S1612" i="2"/>
  <c r="T1612" i="2"/>
  <c r="T2368" i="2"/>
  <c r="S2368" i="2"/>
  <c r="T2500" i="2"/>
  <c r="S2500" i="2"/>
  <c r="T898" i="2"/>
  <c r="S898" i="2"/>
  <c r="T897" i="2"/>
  <c r="S897" i="2"/>
  <c r="S2181" i="2"/>
  <c r="T2181" i="2"/>
  <c r="T2360" i="2"/>
  <c r="S2360" i="2"/>
  <c r="S152" i="2"/>
  <c r="T152" i="2"/>
  <c r="S149" i="2"/>
  <c r="T149" i="2"/>
  <c r="S151" i="2"/>
  <c r="T150" i="2"/>
  <c r="S585" i="2"/>
  <c r="T585" i="2"/>
  <c r="T1473" i="2"/>
  <c r="S1473" i="2"/>
  <c r="S1740" i="2"/>
  <c r="T1740" i="2"/>
  <c r="S1992" i="2"/>
  <c r="T1992" i="2"/>
  <c r="S2390" i="2"/>
  <c r="T2390" i="2"/>
  <c r="T2549" i="2"/>
  <c r="S2549" i="2"/>
  <c r="S2547" i="2"/>
  <c r="S1383" i="2"/>
  <c r="T1383" i="2"/>
  <c r="S1864" i="2"/>
  <c r="T1864" i="2"/>
  <c r="S2449" i="2"/>
  <c r="T2449" i="2"/>
  <c r="S2448" i="2"/>
  <c r="S2610" i="2"/>
  <c r="T2610" i="2"/>
  <c r="T2609" i="2"/>
  <c r="S1320" i="2"/>
  <c r="T1320" i="2"/>
  <c r="S1498" i="2"/>
  <c r="T1498" i="2"/>
  <c r="S2337" i="2"/>
  <c r="T2337" i="2"/>
  <c r="S2550" i="2"/>
  <c r="T2550" i="2"/>
  <c r="S2747" i="2"/>
  <c r="T2747" i="2"/>
  <c r="S2745" i="2"/>
  <c r="T2745" i="2"/>
  <c r="S2746" i="2"/>
  <c r="S2796" i="2"/>
  <c r="T2796" i="2"/>
  <c r="T2278" i="2"/>
  <c r="S2278" i="2"/>
  <c r="S2381" i="2"/>
  <c r="T2381" i="2"/>
  <c r="S2377" i="2"/>
  <c r="S2379" i="2"/>
  <c r="T2378" i="2"/>
  <c r="T2379" i="2"/>
  <c r="S1961" i="2"/>
  <c r="T1961" i="2"/>
  <c r="T2070" i="2"/>
  <c r="S2070" i="2"/>
  <c r="S2311" i="2"/>
  <c r="T2311" i="2"/>
  <c r="T1894" i="2"/>
  <c r="S1894" i="2"/>
  <c r="S2623" i="2"/>
  <c r="T2623" i="2"/>
  <c r="S2733" i="2"/>
  <c r="T2733" i="2"/>
  <c r="S2646" i="2"/>
  <c r="T2646" i="2"/>
  <c r="T1381" i="2"/>
  <c r="S1381" i="2"/>
  <c r="S2503" i="2"/>
  <c r="T2503" i="2"/>
  <c r="S229" i="2"/>
  <c r="T229" i="2"/>
  <c r="T471" i="2"/>
  <c r="S471" i="2"/>
  <c r="S1885" i="2"/>
  <c r="T1885" i="2"/>
  <c r="S420" i="2"/>
  <c r="T420" i="2"/>
  <c r="S419" i="2"/>
  <c r="S968" i="2"/>
  <c r="T968" i="2"/>
  <c r="T175" i="2"/>
  <c r="S175" i="2"/>
  <c r="T52" i="2"/>
  <c r="S52" i="2"/>
  <c r="T344" i="2"/>
  <c r="S344" i="2"/>
  <c r="T342" i="2"/>
  <c r="S342" i="2"/>
  <c r="S1105" i="2"/>
  <c r="T1105" i="2"/>
  <c r="T881" i="2"/>
  <c r="S881" i="2"/>
  <c r="S1196" i="2"/>
  <c r="T1196" i="2"/>
  <c r="T132" i="2"/>
  <c r="S132" i="2"/>
  <c r="T942" i="2"/>
  <c r="S942" i="2"/>
  <c r="T1008" i="2"/>
  <c r="S1008" i="2"/>
  <c r="T1974" i="2"/>
  <c r="S1974" i="2"/>
  <c r="T2620" i="2"/>
  <c r="S2620" i="2"/>
  <c r="S669" i="2"/>
  <c r="T669" i="2"/>
  <c r="S668" i="2"/>
  <c r="T668" i="2"/>
  <c r="S1062" i="2"/>
  <c r="T1062" i="2"/>
  <c r="T1061" i="2"/>
  <c r="U1061" i="2" s="1"/>
  <c r="S1424" i="2"/>
  <c r="T1424" i="2"/>
  <c r="T1422" i="2"/>
  <c r="S1423" i="2"/>
  <c r="S336" i="2"/>
  <c r="T336" i="2"/>
  <c r="T335" i="2"/>
  <c r="S506" i="2"/>
  <c r="T506" i="2"/>
  <c r="S815" i="2"/>
  <c r="T815" i="2"/>
  <c r="T986" i="2"/>
  <c r="S986" i="2"/>
  <c r="S1094" i="2"/>
  <c r="T1094" i="2"/>
  <c r="S1222" i="2"/>
  <c r="T1222" i="2"/>
  <c r="S1835" i="2"/>
  <c r="T1835" i="2"/>
  <c r="T1834" i="2"/>
  <c r="S2033" i="2"/>
  <c r="T2033" i="2"/>
  <c r="S2199" i="2"/>
  <c r="T2199" i="2"/>
  <c r="S317" i="2"/>
  <c r="T317" i="2"/>
  <c r="S896" i="2"/>
  <c r="T896" i="2"/>
  <c r="T895" i="2"/>
  <c r="T894" i="2"/>
  <c r="S1019" i="2"/>
  <c r="T1019" i="2"/>
  <c r="S1579" i="2"/>
  <c r="T1579" i="2"/>
  <c r="S1577" i="2"/>
  <c r="S1578" i="2"/>
  <c r="S1712" i="2"/>
  <c r="T1712" i="2"/>
  <c r="T1711" i="2"/>
  <c r="T2114" i="2"/>
  <c r="S2114" i="2"/>
  <c r="T2604" i="2"/>
  <c r="S2604" i="2"/>
  <c r="T1301" i="2"/>
  <c r="S1301" i="2"/>
  <c r="S1300" i="2"/>
  <c r="S92" i="2"/>
  <c r="T92" i="2"/>
  <c r="S91" i="2"/>
  <c r="S242" i="2"/>
  <c r="T242" i="2"/>
  <c r="S241" i="2"/>
  <c r="S403" i="2"/>
  <c r="T403" i="2"/>
  <c r="S402" i="2"/>
  <c r="T673" i="2"/>
  <c r="S673" i="2"/>
  <c r="S1038" i="2"/>
  <c r="T1038" i="2"/>
  <c r="S1037" i="2"/>
  <c r="T1037" i="2"/>
  <c r="S1343" i="2"/>
  <c r="T1343" i="2"/>
  <c r="T140" i="2"/>
  <c r="S140" i="2"/>
  <c r="S1459" i="2"/>
  <c r="T1459" i="2"/>
  <c r="S2553" i="2"/>
  <c r="T2553" i="2"/>
  <c r="T2552" i="2"/>
  <c r="S2552" i="2"/>
  <c r="S1025" i="2"/>
  <c r="T1025" i="2"/>
  <c r="T1790" i="2"/>
  <c r="S1790" i="2"/>
  <c r="S2667" i="2"/>
  <c r="T2667" i="2"/>
  <c r="T2666" i="2"/>
  <c r="T2665" i="2"/>
  <c r="S2666" i="2"/>
  <c r="S1861" i="2"/>
  <c r="T1861" i="2"/>
  <c r="S555" i="2"/>
  <c r="T555" i="2"/>
  <c r="S952" i="2"/>
  <c r="T952" i="2"/>
  <c r="S1130" i="2"/>
  <c r="T1130" i="2"/>
  <c r="S1382" i="2"/>
  <c r="T1382" i="2"/>
  <c r="S1780" i="2"/>
  <c r="T1780" i="2"/>
  <c r="S2068" i="2"/>
  <c r="T2068" i="2"/>
  <c r="T2067" i="2"/>
  <c r="T2392" i="2"/>
  <c r="S2392" i="2"/>
  <c r="S2391" i="2"/>
  <c r="S2422" i="2"/>
  <c r="T2422" i="2"/>
  <c r="T2421" i="2"/>
  <c r="S2421" i="2"/>
  <c r="T2801" i="2"/>
  <c r="S2801" i="2"/>
  <c r="S2800" i="2"/>
  <c r="T2800" i="2"/>
  <c r="T2799" i="2"/>
  <c r="S478" i="2"/>
  <c r="T478" i="2"/>
  <c r="T477" i="2"/>
  <c r="T199" i="2"/>
  <c r="S199" i="2"/>
  <c r="S360" i="2"/>
  <c r="T360" i="2"/>
  <c r="T761" i="2"/>
  <c r="S761" i="2"/>
  <c r="T889" i="2"/>
  <c r="S889" i="2"/>
  <c r="S2095" i="2"/>
  <c r="T2095" i="2"/>
  <c r="S2094" i="2"/>
  <c r="S2201" i="2"/>
  <c r="T2201" i="2"/>
  <c r="S2200" i="2"/>
  <c r="S2273" i="2"/>
  <c r="T2273" i="2"/>
  <c r="T2588" i="2"/>
  <c r="S2588" i="2"/>
  <c r="S1499" i="2"/>
  <c r="T1499" i="2"/>
  <c r="T2784" i="2"/>
  <c r="S2784" i="2"/>
  <c r="S2783" i="2"/>
  <c r="S877" i="2"/>
  <c r="T877" i="2"/>
  <c r="T935" i="2"/>
  <c r="S935" i="2"/>
  <c r="S934" i="2"/>
  <c r="S2457" i="2"/>
  <c r="T2457" i="2"/>
  <c r="S2789" i="2"/>
  <c r="T2789" i="2"/>
  <c r="S1763" i="2"/>
  <c r="T1763" i="2"/>
  <c r="S1259" i="2"/>
  <c r="T1259" i="2"/>
  <c r="S1258" i="2"/>
  <c r="T1258" i="2"/>
  <c r="S1228" i="2"/>
  <c r="T1228" i="2"/>
  <c r="T1545" i="2"/>
  <c r="S1545" i="2"/>
  <c r="S2176" i="2"/>
  <c r="T2176" i="2"/>
  <c r="S2175" i="2"/>
  <c r="S2399" i="2"/>
  <c r="T2399" i="2"/>
  <c r="S2398" i="2"/>
  <c r="T2398" i="2"/>
  <c r="T2676" i="2"/>
  <c r="S2676" i="2"/>
  <c r="T2675" i="2"/>
  <c r="S2699" i="2"/>
  <c r="T2699" i="2"/>
  <c r="T1409" i="2"/>
  <c r="S1409" i="2"/>
  <c r="S1728" i="2"/>
  <c r="T1728" i="2"/>
  <c r="S123" i="2"/>
  <c r="S62" i="2"/>
  <c r="S177" i="2"/>
  <c r="S429" i="2"/>
  <c r="S531" i="2"/>
  <c r="S1012" i="2"/>
  <c r="S1060" i="2"/>
  <c r="T1137" i="2"/>
  <c r="S1206" i="2"/>
  <c r="S1223" i="2"/>
  <c r="S1471" i="2"/>
  <c r="S1554" i="2"/>
  <c r="S1582" i="2"/>
  <c r="S1673" i="2"/>
  <c r="S2011" i="2"/>
  <c r="S2136" i="2"/>
  <c r="T2163" i="2"/>
  <c r="S2258" i="2"/>
  <c r="T2413" i="2"/>
  <c r="U2413" i="2" s="1"/>
  <c r="T2516" i="2"/>
  <c r="T2612" i="2"/>
  <c r="S2639" i="2"/>
  <c r="S139" i="2"/>
  <c r="S134" i="2"/>
  <c r="T2340" i="2"/>
  <c r="S2551" i="2"/>
  <c r="S417" i="2"/>
  <c r="T1315" i="2"/>
  <c r="S1933" i="2"/>
  <c r="T2255" i="2"/>
  <c r="S187" i="2"/>
  <c r="S542" i="2"/>
  <c r="S1097" i="2"/>
  <c r="T1618" i="2"/>
  <c r="T2106" i="2"/>
  <c r="T91" i="2"/>
  <c r="S760" i="2"/>
  <c r="T325" i="2"/>
  <c r="T483" i="2"/>
  <c r="S572" i="2"/>
  <c r="S743" i="2"/>
  <c r="T1084" i="2"/>
  <c r="S1281" i="2"/>
  <c r="T1488" i="2"/>
  <c r="S1615" i="2"/>
  <c r="S1834" i="2"/>
  <c r="T2121" i="2"/>
  <c r="S2376" i="2"/>
  <c r="S2484" i="2"/>
  <c r="T2556" i="2"/>
  <c r="T2746" i="2"/>
  <c r="S1190" i="2"/>
  <c r="S1698" i="2"/>
  <c r="S2243" i="2"/>
  <c r="T1490" i="2"/>
  <c r="S1811" i="2"/>
  <c r="S824" i="2"/>
  <c r="S1285" i="2"/>
  <c r="T1729" i="2"/>
  <c r="T1108" i="2"/>
  <c r="T1624" i="2"/>
  <c r="S1916" i="2"/>
  <c r="S2806" i="2"/>
  <c r="T419" i="2"/>
  <c r="S611" i="2"/>
  <c r="T852" i="2"/>
  <c r="T1132" i="2"/>
  <c r="T1198" i="2"/>
  <c r="S1278" i="2"/>
  <c r="T1830" i="2"/>
  <c r="S2297" i="2"/>
  <c r="T2647" i="2"/>
  <c r="S2715" i="2"/>
  <c r="S513" i="2"/>
  <c r="T745" i="2"/>
  <c r="T1186" i="2"/>
  <c r="T1922" i="2"/>
  <c r="T2758" i="2"/>
  <c r="U2758" i="2" s="1"/>
  <c r="T2402" i="2"/>
  <c r="S996" i="2"/>
  <c r="T1600" i="2"/>
  <c r="T2735" i="2"/>
  <c r="S335" i="2"/>
  <c r="S1185" i="2"/>
  <c r="T2045" i="2"/>
  <c r="T70" i="2"/>
  <c r="U70" i="2" s="1"/>
  <c r="T427" i="2"/>
  <c r="U427" i="2" s="1"/>
  <c r="T497" i="2"/>
  <c r="T687" i="2"/>
  <c r="S1332" i="2"/>
  <c r="T1450" i="2"/>
  <c r="S1610" i="2"/>
  <c r="S1750" i="2"/>
  <c r="S2223" i="2"/>
  <c r="T2357" i="2"/>
  <c r="T2411" i="2"/>
  <c r="S2463" i="2"/>
  <c r="T2708" i="2"/>
  <c r="S71" i="2"/>
  <c r="S854" i="2"/>
  <c r="S198" i="2"/>
  <c r="S305" i="2"/>
  <c r="S534" i="2"/>
  <c r="S665" i="2"/>
  <c r="S737" i="2"/>
  <c r="S985" i="2"/>
  <c r="S1225" i="2"/>
  <c r="S2224" i="2"/>
  <c r="T2830" i="2"/>
  <c r="T598" i="2"/>
  <c r="U598" i="2" s="1"/>
  <c r="T865" i="2"/>
  <c r="S1792" i="2"/>
  <c r="T1792" i="2"/>
  <c r="S2027" i="2"/>
  <c r="T2027" i="2"/>
  <c r="S2695" i="2"/>
  <c r="T2695" i="2"/>
  <c r="S1921" i="2"/>
  <c r="T1921" i="2"/>
  <c r="S1919" i="2"/>
  <c r="S1920" i="2"/>
  <c r="T1920" i="2"/>
  <c r="T1919" i="2"/>
  <c r="T2599" i="2"/>
  <c r="S296" i="2"/>
  <c r="T296" i="2"/>
  <c r="S294" i="2"/>
  <c r="T294" i="2"/>
  <c r="S285" i="2"/>
  <c r="T285" i="2"/>
  <c r="T333" i="2"/>
  <c r="S333" i="2"/>
  <c r="S322" i="2"/>
  <c r="T322" i="2"/>
  <c r="T321" i="2"/>
  <c r="S321" i="2"/>
  <c r="S453" i="2"/>
  <c r="T453" i="2"/>
  <c r="T286" i="2"/>
  <c r="S286" i="2"/>
  <c r="S594" i="2"/>
  <c r="T594" i="2"/>
  <c r="T786" i="2"/>
  <c r="S786" i="2"/>
  <c r="S486" i="2"/>
  <c r="T486" i="2"/>
  <c r="S485" i="2"/>
  <c r="T485" i="2"/>
  <c r="T907" i="2"/>
  <c r="S907" i="2"/>
  <c r="T465" i="2"/>
  <c r="S465" i="2"/>
  <c r="S1099" i="2"/>
  <c r="T1099" i="2"/>
  <c r="S698" i="2"/>
  <c r="T698" i="2"/>
  <c r="T1040" i="2"/>
  <c r="S1040" i="2"/>
  <c r="S1257" i="2"/>
  <c r="T1257" i="2"/>
  <c r="T735" i="2"/>
  <c r="S735" i="2"/>
  <c r="S734" i="2"/>
  <c r="T733" i="2"/>
  <c r="T1605" i="2"/>
  <c r="S1605" i="2"/>
  <c r="S1588" i="2"/>
  <c r="T1588" i="2"/>
  <c r="S2063" i="2"/>
  <c r="T2063" i="2"/>
  <c r="S1765" i="2"/>
  <c r="T1765" i="2"/>
  <c r="T1032" i="2"/>
  <c r="S1032" i="2"/>
  <c r="S1216" i="2"/>
  <c r="T1216" i="2"/>
  <c r="T1215" i="2"/>
  <c r="S771" i="2"/>
  <c r="T771" i="2"/>
  <c r="S1362" i="2"/>
  <c r="T1362" i="2"/>
  <c r="T1361" i="2"/>
  <c r="S1329" i="2"/>
  <c r="T1329" i="2"/>
  <c r="S1693" i="2"/>
  <c r="T1693" i="2"/>
  <c r="S1344" i="2"/>
  <c r="T1344" i="2"/>
  <c r="T1661" i="2"/>
  <c r="S1661" i="2"/>
  <c r="T1818" i="2"/>
  <c r="S1818" i="2"/>
  <c r="S2221" i="2"/>
  <c r="T2221" i="2"/>
  <c r="S960" i="2"/>
  <c r="T960" i="2"/>
  <c r="T1778" i="2"/>
  <c r="S1778" i="2"/>
  <c r="T292" i="2"/>
  <c r="S292" i="2"/>
  <c r="T290" i="2"/>
  <c r="T291" i="2"/>
  <c r="S552" i="2"/>
  <c r="T552" i="2"/>
  <c r="S1642" i="2"/>
  <c r="T1642" i="2"/>
  <c r="S1797" i="2"/>
  <c r="T1797" i="2"/>
  <c r="S2196" i="2"/>
  <c r="T2196" i="2"/>
  <c r="T2194" i="2"/>
  <c r="S2194" i="2"/>
  <c r="T2195" i="2"/>
  <c r="S1732" i="2"/>
  <c r="T1732" i="2"/>
  <c r="S2096" i="2"/>
  <c r="T2096" i="2"/>
  <c r="S2245" i="2"/>
  <c r="T2245" i="2"/>
  <c r="T2389" i="2"/>
  <c r="S2389" i="2"/>
  <c r="T2388" i="2"/>
  <c r="T2387" i="2"/>
  <c r="T1263" i="2"/>
  <c r="S1263" i="2"/>
  <c r="S2244" i="2"/>
  <c r="T2244" i="2"/>
  <c r="T2243" i="2"/>
  <c r="S2351" i="2"/>
  <c r="T2351" i="2"/>
  <c r="S2140" i="2"/>
  <c r="T2140" i="2"/>
  <c r="T2520" i="2"/>
  <c r="S2520" i="2"/>
  <c r="S1401" i="2"/>
  <c r="T1401" i="2"/>
  <c r="S2526" i="2"/>
  <c r="T2526" i="2"/>
  <c r="T2742" i="2"/>
  <c r="S2742" i="2"/>
  <c r="T2741" i="2"/>
  <c r="T2739" i="2"/>
  <c r="T2740" i="2"/>
  <c r="S2741" i="2"/>
  <c r="S2740" i="2"/>
  <c r="S326" i="2"/>
  <c r="T326" i="2"/>
  <c r="S325" i="2"/>
  <c r="S2382" i="2"/>
  <c r="T2382" i="2"/>
  <c r="S2105" i="2"/>
  <c r="T2105" i="2"/>
  <c r="S2333" i="2"/>
  <c r="T2333" i="2"/>
  <c r="T2332" i="2"/>
  <c r="S1500" i="2"/>
  <c r="T1500" i="2"/>
  <c r="T2756" i="2"/>
  <c r="S2756" i="2"/>
  <c r="S2534" i="2"/>
  <c r="T2534" i="2"/>
  <c r="S1981" i="2"/>
  <c r="T1981" i="2"/>
  <c r="T2688" i="2"/>
  <c r="S2688" i="2"/>
  <c r="S2687" i="2"/>
  <c r="T2687" i="2"/>
  <c r="S933" i="2"/>
  <c r="T933" i="2"/>
  <c r="S932" i="2"/>
  <c r="S1564" i="2"/>
  <c r="T1564" i="2"/>
  <c r="S524" i="2"/>
  <c r="T524" i="2"/>
  <c r="T873" i="2"/>
  <c r="S873" i="2"/>
  <c r="S1118" i="2"/>
  <c r="T1118" i="2"/>
  <c r="S1117" i="2"/>
  <c r="S1116" i="2"/>
  <c r="S1672" i="2"/>
  <c r="T1672" i="2"/>
  <c r="T1671" i="2"/>
  <c r="T2437" i="2"/>
  <c r="S2437" i="2"/>
  <c r="S663" i="2"/>
  <c r="T663" i="2"/>
  <c r="S1236" i="2"/>
  <c r="T1236" i="2"/>
  <c r="S781" i="2"/>
  <c r="T781" i="2"/>
  <c r="S1744" i="2"/>
  <c r="T1744" i="2"/>
  <c r="S1742" i="2"/>
  <c r="T1990" i="2"/>
  <c r="S1990" i="2"/>
  <c r="S1989" i="2"/>
  <c r="S396" i="2"/>
  <c r="T396" i="2"/>
  <c r="S1182" i="2"/>
  <c r="T1182" i="2"/>
  <c r="S1848" i="2"/>
  <c r="T1848" i="2"/>
  <c r="S1847" i="2"/>
  <c r="T1847" i="2"/>
  <c r="T1016" i="2"/>
  <c r="S1016" i="2"/>
  <c r="T1015" i="2"/>
  <c r="S1015" i="2"/>
  <c r="S1623" i="2"/>
  <c r="T1623" i="2"/>
  <c r="S1622" i="2"/>
  <c r="T1622" i="2"/>
  <c r="S1852" i="2"/>
  <c r="T1852" i="2"/>
  <c r="S34" i="2"/>
  <c r="T34" i="2"/>
  <c r="S2209" i="2"/>
  <c r="T2209" i="2"/>
  <c r="T2208" i="2"/>
  <c r="T849" i="2"/>
  <c r="S849" i="2"/>
  <c r="T2792" i="2"/>
  <c r="S2792" i="2"/>
  <c r="S2790" i="2"/>
  <c r="T2790" i="2"/>
  <c r="S2791" i="2"/>
  <c r="S2304" i="2"/>
  <c r="T2304" i="2"/>
  <c r="T2303" i="2"/>
  <c r="S1435" i="2"/>
  <c r="T1435" i="2"/>
  <c r="S2069" i="2"/>
  <c r="T2069" i="2"/>
  <c r="S1360" i="2"/>
  <c r="T1360" i="2"/>
  <c r="S2288" i="2"/>
  <c r="T2288" i="2"/>
  <c r="S944" i="2"/>
  <c r="T944" i="2"/>
  <c r="S943" i="2"/>
  <c r="S1496" i="2"/>
  <c r="T1496" i="2"/>
  <c r="S1495" i="2"/>
  <c r="T1495" i="2"/>
  <c r="S1494" i="2"/>
  <c r="S2462" i="2"/>
  <c r="T2462" i="2"/>
  <c r="S2451" i="2"/>
  <c r="T2451" i="2"/>
  <c r="S1656" i="2"/>
  <c r="T1656" i="2"/>
  <c r="S1655" i="2"/>
  <c r="T2131" i="2"/>
  <c r="S2131" i="2"/>
  <c r="S776" i="2"/>
  <c r="T776" i="2"/>
  <c r="S1134" i="2"/>
  <c r="T1274" i="2"/>
  <c r="U1274" i="2" s="1"/>
  <c r="T1715" i="2"/>
  <c r="U1715" i="2" s="1"/>
  <c r="T868" i="2"/>
  <c r="T2338" i="2"/>
  <c r="S1994" i="2"/>
  <c r="S2234" i="2"/>
  <c r="S550" i="2"/>
  <c r="T804" i="2"/>
  <c r="S1162" i="2"/>
  <c r="S1824" i="2"/>
  <c r="S2785" i="2"/>
  <c r="T2075" i="2"/>
  <c r="S2680" i="2"/>
  <c r="T1647" i="2"/>
  <c r="T2811" i="2"/>
  <c r="T1507" i="2"/>
  <c r="T413" i="2"/>
  <c r="S1830" i="2"/>
  <c r="S477" i="2"/>
  <c r="T1987" i="2"/>
  <c r="S228" i="2"/>
  <c r="S126" i="2"/>
  <c r="T1966" i="2"/>
  <c r="S204" i="2"/>
  <c r="T927" i="2"/>
  <c r="T1610" i="2"/>
  <c r="T982" i="2"/>
  <c r="T1312" i="2"/>
  <c r="T1505" i="2"/>
  <c r="T75" i="2"/>
  <c r="S629" i="2"/>
  <c r="T1042" i="2"/>
  <c r="S1455" i="2"/>
  <c r="S865" i="2"/>
  <c r="T1256" i="2"/>
  <c r="T1752" i="2"/>
  <c r="S80" i="2"/>
  <c r="T80" i="2"/>
  <c r="T79" i="2"/>
  <c r="S78" i="2"/>
  <c r="S112" i="2"/>
  <c r="T112" i="2"/>
  <c r="T111" i="2"/>
  <c r="S111" i="2"/>
  <c r="S110" i="2"/>
  <c r="T260" i="2"/>
  <c r="S260" i="2"/>
  <c r="S256" i="2"/>
  <c r="T256" i="2"/>
  <c r="S258" i="2"/>
  <c r="S186" i="2"/>
  <c r="T186" i="2"/>
  <c r="S66" i="2"/>
  <c r="T66" i="2"/>
  <c r="S98" i="2"/>
  <c r="T98" i="2"/>
  <c r="S130" i="2"/>
  <c r="T130" i="2"/>
  <c r="S438" i="2"/>
  <c r="T438" i="2"/>
  <c r="S502" i="2"/>
  <c r="T502" i="2"/>
  <c r="T501" i="2"/>
  <c r="S144" i="2"/>
  <c r="T144" i="2"/>
  <c r="T255" i="2"/>
  <c r="S255" i="2"/>
  <c r="T554" i="2"/>
  <c r="S554" i="2"/>
  <c r="S586" i="2"/>
  <c r="T586" i="2"/>
  <c r="S618" i="2"/>
  <c r="T618" i="2"/>
  <c r="S699" i="2"/>
  <c r="T699" i="2"/>
  <c r="T770" i="2"/>
  <c r="S770" i="2"/>
  <c r="T834" i="2"/>
  <c r="S834" i="2"/>
  <c r="T630" i="2"/>
  <c r="S630" i="2"/>
  <c r="T627" i="2"/>
  <c r="S923" i="2"/>
  <c r="T923" i="2"/>
  <c r="S369" i="2"/>
  <c r="T369" i="2"/>
  <c r="S368" i="2"/>
  <c r="T368" i="2"/>
  <c r="T706" i="2"/>
  <c r="S706" i="2"/>
  <c r="T794" i="2"/>
  <c r="S794" i="2"/>
  <c r="S976" i="2"/>
  <c r="T976" i="2"/>
  <c r="S975" i="2"/>
  <c r="S1020" i="2"/>
  <c r="T1020" i="2"/>
  <c r="S1083" i="2"/>
  <c r="T1083" i="2"/>
  <c r="T1082" i="2"/>
  <c r="S1147" i="2"/>
  <c r="T1147" i="2"/>
  <c r="T560" i="2"/>
  <c r="S560" i="2"/>
  <c r="S759" i="2"/>
  <c r="T759" i="2"/>
  <c r="T756" i="2"/>
  <c r="T758" i="2"/>
  <c r="S780" i="2"/>
  <c r="T780" i="2"/>
  <c r="S816" i="2"/>
  <c r="T816" i="2"/>
  <c r="S917" i="2"/>
  <c r="T917" i="2"/>
  <c r="S969" i="2"/>
  <c r="T969" i="2"/>
  <c r="S909" i="2"/>
  <c r="T909" i="2"/>
  <c r="T747" i="2"/>
  <c r="S747" i="2"/>
  <c r="S883" i="2"/>
  <c r="T883" i="2"/>
  <c r="S988" i="2"/>
  <c r="T988" i="2"/>
  <c r="T1024" i="2"/>
  <c r="S1024" i="2"/>
  <c r="T1088" i="2"/>
  <c r="S1088" i="2"/>
  <c r="T1152" i="2"/>
  <c r="S1152" i="2"/>
  <c r="S1180" i="2"/>
  <c r="T1180" i="2"/>
  <c r="T1242" i="2"/>
  <c r="S1242" i="2"/>
  <c r="S1306" i="2"/>
  <c r="T1306" i="2"/>
  <c r="S1370" i="2"/>
  <c r="T1370" i="2"/>
  <c r="S1369" i="2"/>
  <c r="T1369" i="2"/>
  <c r="T1477" i="2"/>
  <c r="S1477" i="2"/>
  <c r="T1669" i="2"/>
  <c r="S1669" i="2"/>
  <c r="S1250" i="2"/>
  <c r="T1250" i="2"/>
  <c r="S1460" i="2"/>
  <c r="T1460" i="2"/>
  <c r="S1748" i="2"/>
  <c r="T1748" i="2"/>
  <c r="S727" i="2"/>
  <c r="T727" i="2"/>
  <c r="S1195" i="2"/>
  <c r="T1195" i="2"/>
  <c r="S1596" i="2"/>
  <c r="T1596" i="2"/>
  <c r="S916" i="2"/>
  <c r="T916" i="2"/>
  <c r="S1017" i="2"/>
  <c r="T1017" i="2"/>
  <c r="S1231" i="2"/>
  <c r="T1231" i="2"/>
  <c r="S1230" i="2"/>
  <c r="T1230" i="2"/>
  <c r="T1726" i="2"/>
  <c r="S1726" i="2"/>
  <c r="S1799" i="2"/>
  <c r="T1799" i="2"/>
  <c r="S1420" i="2"/>
  <c r="T1420" i="2"/>
  <c r="T1874" i="2"/>
  <c r="S1874" i="2"/>
  <c r="S2056" i="2"/>
  <c r="T2056" i="2"/>
  <c r="S1235" i="2"/>
  <c r="T1235" i="2"/>
  <c r="S1434" i="2"/>
  <c r="T1434" i="2"/>
  <c r="S1889" i="2"/>
  <c r="T1889" i="2"/>
  <c r="S1887" i="2"/>
  <c r="S1888" i="2"/>
  <c r="T1887" i="2"/>
  <c r="S1328" i="2"/>
  <c r="T1328" i="2"/>
  <c r="S1327" i="2"/>
  <c r="S1354" i="2"/>
  <c r="T1354" i="2"/>
  <c r="T1794" i="2"/>
  <c r="S1794" i="2"/>
  <c r="S1793" i="2"/>
  <c r="T1793" i="2"/>
  <c r="S2205" i="2"/>
  <c r="T2205" i="2"/>
  <c r="S1476" i="2"/>
  <c r="T1476" i="2"/>
  <c r="S1474" i="2"/>
  <c r="S1475" i="2"/>
  <c r="T1474" i="2"/>
  <c r="T1597" i="2"/>
  <c r="S1597" i="2"/>
  <c r="T1878" i="2"/>
  <c r="S1878" i="2"/>
  <c r="S2055" i="2"/>
  <c r="T2055" i="2"/>
  <c r="T2134" i="2"/>
  <c r="S2134" i="2"/>
  <c r="S2228" i="2"/>
  <c r="T2228" i="2"/>
  <c r="T2254" i="2"/>
  <c r="S2254" i="2"/>
  <c r="S2309" i="2"/>
  <c r="T2309" i="2"/>
  <c r="S2359" i="2"/>
  <c r="T2359" i="2"/>
  <c r="T2453" i="2"/>
  <c r="S2453" i="2"/>
  <c r="S1506" i="2"/>
  <c r="T1506" i="2"/>
  <c r="S1505" i="2"/>
  <c r="S1504" i="2"/>
  <c r="T1504" i="2"/>
  <c r="S2052" i="2"/>
  <c r="T2052" i="2"/>
  <c r="T2048" i="2"/>
  <c r="U2048" i="2" s="1"/>
  <c r="S2049" i="2"/>
  <c r="T2050" i="2"/>
  <c r="S2047" i="2"/>
  <c r="S2172" i="2"/>
  <c r="T2172" i="2"/>
  <c r="S2606" i="2"/>
  <c r="T2606" i="2"/>
  <c r="T1405" i="2"/>
  <c r="S1405" i="2"/>
  <c r="S1953" i="2"/>
  <c r="T1953" i="2"/>
  <c r="T1952" i="2"/>
  <c r="S1977" i="2"/>
  <c r="T1977" i="2"/>
  <c r="T2432" i="2"/>
  <c r="S2432" i="2"/>
  <c r="T1621" i="2"/>
  <c r="S1621" i="2"/>
  <c r="S1893" i="2"/>
  <c r="T1893" i="2"/>
  <c r="S2113" i="2"/>
  <c r="T2113" i="2"/>
  <c r="T1685" i="2"/>
  <c r="S1685" i="2"/>
  <c r="S1805" i="2"/>
  <c r="T1805" i="2"/>
  <c r="S1936" i="2"/>
  <c r="T1936" i="2"/>
  <c r="S2007" i="2"/>
  <c r="T2007" i="2"/>
  <c r="S2060" i="2"/>
  <c r="T2060" i="2"/>
  <c r="S2630" i="2"/>
  <c r="T2630" i="2"/>
  <c r="T2629" i="2"/>
  <c r="S2629" i="2"/>
  <c r="T2628" i="2"/>
  <c r="T2098" i="2"/>
  <c r="S2098" i="2"/>
  <c r="S2555" i="2"/>
  <c r="T2555" i="2"/>
  <c r="T2554" i="2"/>
  <c r="S2554" i="2"/>
  <c r="S2598" i="2"/>
  <c r="T2598" i="2"/>
  <c r="S2674" i="2"/>
  <c r="T2674" i="2"/>
  <c r="S2713" i="2"/>
  <c r="T2713" i="2"/>
  <c r="S2367" i="2"/>
  <c r="T2367" i="2"/>
  <c r="S2366" i="2"/>
  <c r="S2622" i="2"/>
  <c r="T2622" i="2"/>
  <c r="S2679" i="2"/>
  <c r="T2679" i="2"/>
  <c r="T2728" i="2"/>
  <c r="S2728" i="2"/>
  <c r="S1540" i="2"/>
  <c r="T1540" i="2"/>
  <c r="S1539" i="2"/>
  <c r="S1538" i="2"/>
  <c r="T1537" i="2"/>
  <c r="S2000" i="2"/>
  <c r="T2000" i="2"/>
  <c r="S2466" i="2"/>
  <c r="T2466" i="2"/>
  <c r="T1425" i="2"/>
  <c r="S1425" i="2"/>
  <c r="T1842" i="2"/>
  <c r="S1842" i="2"/>
  <c r="T2270" i="2"/>
  <c r="S2270" i="2"/>
  <c r="S2673" i="2"/>
  <c r="T2673" i="2"/>
  <c r="T2672" i="2"/>
  <c r="S2672" i="2"/>
  <c r="T2802" i="2"/>
  <c r="S2802" i="2"/>
  <c r="T1902" i="2"/>
  <c r="S1902" i="2"/>
  <c r="S2693" i="2"/>
  <c r="T2693" i="2"/>
  <c r="S2431" i="2"/>
  <c r="T2431" i="2"/>
  <c r="S2430" i="2"/>
  <c r="T2430" i="2"/>
  <c r="S2429" i="2"/>
  <c r="T2429" i="2"/>
  <c r="S2428" i="2"/>
  <c r="S2723" i="2"/>
  <c r="T2723" i="2"/>
  <c r="T2780" i="2"/>
  <c r="S2780" i="2"/>
  <c r="S1756" i="2"/>
  <c r="T1756" i="2"/>
  <c r="S1752" i="2"/>
  <c r="S1755" i="2"/>
  <c r="T1753" i="2"/>
  <c r="S2525" i="2"/>
  <c r="T2525" i="2"/>
  <c r="S2522" i="2"/>
  <c r="S2523" i="2"/>
  <c r="T2522" i="2"/>
  <c r="T2523" i="2"/>
  <c r="S2524" i="2"/>
  <c r="T2776" i="2"/>
  <c r="S2776" i="2"/>
  <c r="S2775" i="2"/>
  <c r="T2775" i="2"/>
  <c r="T1657" i="2"/>
  <c r="S1657" i="2"/>
  <c r="S2247" i="2"/>
  <c r="T2247" i="2"/>
  <c r="S2370" i="2"/>
  <c r="T2370" i="2"/>
  <c r="S2369" i="2"/>
  <c r="T2369" i="2"/>
  <c r="S2626" i="2"/>
  <c r="T2626" i="2"/>
  <c r="S2562" i="2"/>
  <c r="T2562" i="2"/>
  <c r="T2561" i="2"/>
  <c r="T2704" i="2"/>
  <c r="S2704" i="2"/>
  <c r="T940" i="2"/>
  <c r="S940" i="2"/>
  <c r="T2356" i="2"/>
  <c r="S2356" i="2"/>
  <c r="S2319" i="2"/>
  <c r="T2319" i="2"/>
  <c r="S269" i="2"/>
  <c r="T269" i="2"/>
  <c r="S268" i="2"/>
  <c r="S267" i="2"/>
  <c r="T2786" i="2"/>
  <c r="S2786" i="2"/>
  <c r="S226" i="2"/>
  <c r="T226" i="2"/>
  <c r="T108" i="2"/>
  <c r="S108" i="2"/>
  <c r="S107" i="2"/>
  <c r="T107" i="2"/>
  <c r="T84" i="2"/>
  <c r="S84" i="2"/>
  <c r="S83" i="2"/>
  <c r="T83" i="2"/>
  <c r="S955" i="2"/>
  <c r="T955" i="2"/>
  <c r="T512" i="2"/>
  <c r="S512" i="2"/>
  <c r="T511" i="2"/>
  <c r="S511" i="2"/>
  <c r="S211" i="2"/>
  <c r="T211" i="2"/>
  <c r="S679" i="2"/>
  <c r="T679" i="2"/>
  <c r="S678" i="2"/>
  <c r="S677" i="2"/>
  <c r="T678" i="2"/>
  <c r="T677" i="2"/>
  <c r="T817" i="2"/>
  <c r="S817" i="2"/>
  <c r="S732" i="2"/>
  <c r="T732" i="2"/>
  <c r="S329" i="2"/>
  <c r="T329" i="2"/>
  <c r="S371" i="2"/>
  <c r="T371" i="2"/>
  <c r="S370" i="2"/>
  <c r="S549" i="2"/>
  <c r="T549" i="2"/>
  <c r="T548" i="2"/>
  <c r="S548" i="2"/>
  <c r="T705" i="2"/>
  <c r="S705" i="2"/>
  <c r="S1102" i="2"/>
  <c r="T1102" i="2"/>
  <c r="S1101" i="2"/>
  <c r="S1100" i="2"/>
  <c r="T1101" i="2"/>
  <c r="S1318" i="2"/>
  <c r="T1318" i="2"/>
  <c r="S1448" i="2"/>
  <c r="T1448" i="2"/>
  <c r="S1447" i="2"/>
  <c r="T1446" i="2"/>
  <c r="U1446" i="2" s="1"/>
  <c r="T1447" i="2"/>
  <c r="T1609" i="2"/>
  <c r="S1609" i="2"/>
  <c r="S1640" i="2"/>
  <c r="T1640" i="2"/>
  <c r="T1639" i="2"/>
  <c r="U1639" i="2" s="1"/>
  <c r="T1714" i="2"/>
  <c r="S1714" i="2"/>
  <c r="S2087" i="2"/>
  <c r="T2087" i="2"/>
  <c r="T2373" i="2"/>
  <c r="S2373" i="2"/>
  <c r="S1177" i="2"/>
  <c r="T1177" i="2"/>
  <c r="S375" i="2"/>
  <c r="T375" i="2"/>
  <c r="S452" i="2"/>
  <c r="T452" i="2"/>
  <c r="S582" i="2"/>
  <c r="T582" i="2"/>
  <c r="S579" i="2"/>
  <c r="T579" i="2"/>
  <c r="S580" i="2"/>
  <c r="S635" i="2"/>
  <c r="T635" i="2"/>
  <c r="T921" i="2"/>
  <c r="S921" i="2"/>
  <c r="S1351" i="2"/>
  <c r="T1351" i="2"/>
  <c r="S1392" i="2"/>
  <c r="T1392" i="2"/>
  <c r="T1850" i="2"/>
  <c r="S1850" i="2"/>
  <c r="S1896" i="2"/>
  <c r="T1896" i="2"/>
  <c r="T2054" i="2"/>
  <c r="S2054" i="2"/>
  <c r="T2053" i="2"/>
  <c r="S2519" i="2"/>
  <c r="T2519" i="2"/>
  <c r="T530" i="2"/>
  <c r="S530" i="2"/>
  <c r="S529" i="2"/>
  <c r="S1511" i="2"/>
  <c r="T1511" i="2"/>
  <c r="S845" i="2"/>
  <c r="T845" i="2"/>
  <c r="S2139" i="2"/>
  <c r="T2139" i="2"/>
  <c r="T278" i="2"/>
  <c r="S278" i="2"/>
  <c r="S165" i="2"/>
  <c r="T165" i="2"/>
  <c r="S724" i="2"/>
  <c r="T724" i="2"/>
  <c r="S1251" i="2"/>
  <c r="T1251" i="2"/>
  <c r="S1478" i="2"/>
  <c r="T1478" i="2"/>
  <c r="S1576" i="2"/>
  <c r="T1576" i="2"/>
  <c r="S1791" i="2"/>
  <c r="T1791" i="2"/>
  <c r="S981" i="2"/>
  <c r="T981" i="2"/>
  <c r="S980" i="2"/>
  <c r="T980" i="2"/>
  <c r="S1129" i="2"/>
  <c r="T1129" i="2"/>
  <c r="T1229" i="2"/>
  <c r="S1229" i="2"/>
  <c r="T1521" i="2"/>
  <c r="S1521" i="2"/>
  <c r="T1585" i="2"/>
  <c r="S1585" i="2"/>
  <c r="T1584" i="2"/>
  <c r="T2227" i="2"/>
  <c r="S2227" i="2"/>
  <c r="S1153" i="2"/>
  <c r="T1153" i="2"/>
  <c r="S1703" i="2"/>
  <c r="T1703" i="2"/>
  <c r="T1702" i="2"/>
  <c r="S2395" i="2"/>
  <c r="T2395" i="2"/>
  <c r="S2393" i="2"/>
  <c r="T2393" i="2"/>
  <c r="T2714" i="2"/>
  <c r="S2714" i="2"/>
  <c r="T2809" i="2"/>
  <c r="S2809" i="2"/>
  <c r="T2264" i="2"/>
  <c r="S2264" i="2"/>
  <c r="S2263" i="2"/>
  <c r="T2263" i="2"/>
  <c r="T697" i="2"/>
  <c r="S697" i="2"/>
  <c r="T695" i="2"/>
  <c r="S695" i="2"/>
  <c r="T696" i="2"/>
  <c r="S652" i="2"/>
  <c r="T652" i="2"/>
  <c r="T651" i="2"/>
  <c r="S651" i="2"/>
  <c r="T2166" i="2"/>
  <c r="S2166" i="2"/>
  <c r="S2681" i="2"/>
  <c r="T2681" i="2"/>
  <c r="T2602" i="2"/>
  <c r="S2602" i="2"/>
  <c r="S2601" i="2"/>
  <c r="T2601" i="2"/>
  <c r="S1121" i="2"/>
  <c r="T1121" i="2"/>
  <c r="S2187" i="2"/>
  <c r="T2187" i="2"/>
  <c r="S2185" i="2"/>
  <c r="T2185" i="2"/>
  <c r="S2183" i="2"/>
  <c r="S2184" i="2"/>
  <c r="T2183" i="2"/>
  <c r="S2354" i="2"/>
  <c r="T2354" i="2"/>
  <c r="S1520" i="2"/>
  <c r="T1520" i="2"/>
  <c r="S1518" i="2"/>
  <c r="S2036" i="2"/>
  <c r="T2036" i="2"/>
  <c r="S2339" i="2"/>
  <c r="T2339" i="2"/>
  <c r="S2338" i="2"/>
  <c r="T2624" i="2"/>
  <c r="S2624" i="2"/>
  <c r="T2720" i="2"/>
  <c r="S2720" i="2"/>
  <c r="S2749" i="2"/>
  <c r="T2749" i="2"/>
  <c r="S2748" i="2"/>
  <c r="S195" i="2"/>
  <c r="T195" i="2"/>
  <c r="S1881" i="2"/>
  <c r="T1881" i="2"/>
  <c r="T1880" i="2"/>
  <c r="S1880" i="2"/>
  <c r="S1972" i="2"/>
  <c r="T1972" i="2"/>
  <c r="T2460" i="2"/>
  <c r="S2460" i="2"/>
  <c r="T1349" i="2"/>
  <c r="S1349" i="2"/>
  <c r="S950" i="2"/>
  <c r="T950" i="2"/>
  <c r="S1925" i="2"/>
  <c r="T1925" i="2"/>
  <c r="S2035" i="2"/>
  <c r="T2035" i="2"/>
  <c r="T249" i="2"/>
  <c r="S475" i="2"/>
  <c r="T580" i="2"/>
  <c r="S696" i="2"/>
  <c r="S733" i="2"/>
  <c r="S831" i="2"/>
  <c r="S989" i="2"/>
  <c r="S1093" i="2"/>
  <c r="T1210" i="2"/>
  <c r="T1486" i="2"/>
  <c r="T1563" i="2"/>
  <c r="T1582" i="2"/>
  <c r="S1770" i="2"/>
  <c r="T1865" i="2"/>
  <c r="U1865" i="2" s="1"/>
  <c r="S1997" i="2"/>
  <c r="T2058" i="2"/>
  <c r="U2058" i="2" s="1"/>
  <c r="T2136" i="2"/>
  <c r="T2258" i="2"/>
  <c r="T2593" i="2"/>
  <c r="U2593" i="2" s="1"/>
  <c r="T2797" i="2"/>
  <c r="S272" i="2"/>
  <c r="T257" i="2"/>
  <c r="S467" i="2"/>
  <c r="T998" i="2"/>
  <c r="S1403" i="2"/>
  <c r="S2109" i="2"/>
  <c r="T2018" i="2"/>
  <c r="T2377" i="2"/>
  <c r="T2643" i="2"/>
  <c r="T417" i="2"/>
  <c r="S1465" i="2"/>
  <c r="S2050" i="2"/>
  <c r="S2255" i="2"/>
  <c r="T2677" i="2"/>
  <c r="T440" i="2"/>
  <c r="S274" i="2"/>
  <c r="S711" i="2"/>
  <c r="T1296" i="2"/>
  <c r="U1296" i="2" s="1"/>
  <c r="S1618" i="2"/>
  <c r="S1926" i="2"/>
  <c r="S127" i="2"/>
  <c r="T862" i="2"/>
  <c r="S235" i="2"/>
  <c r="T702" i="2"/>
  <c r="S820" i="2"/>
  <c r="T990" i="2"/>
  <c r="T1226" i="2"/>
  <c r="T1302" i="2"/>
  <c r="S1395" i="2"/>
  <c r="T1619" i="2"/>
  <c r="S1753" i="2"/>
  <c r="S1963" i="2"/>
  <c r="S2065" i="2"/>
  <c r="S2126" i="2"/>
  <c r="T2192" i="2"/>
  <c r="T2376" i="2"/>
  <c r="T2578" i="2"/>
  <c r="S2675" i="2"/>
  <c r="T101" i="2"/>
  <c r="S162" i="2"/>
  <c r="S971" i="2"/>
  <c r="T1204" i="2"/>
  <c r="T1735" i="2"/>
  <c r="T2089" i="2"/>
  <c r="S1490" i="2"/>
  <c r="T1832" i="2"/>
  <c r="T2077" i="2"/>
  <c r="T188" i="2"/>
  <c r="S886" i="2"/>
  <c r="T1285" i="2"/>
  <c r="S2531" i="2"/>
  <c r="S2511" i="2"/>
  <c r="T166" i="2"/>
  <c r="U166" i="2" s="1"/>
  <c r="T287" i="2"/>
  <c r="T620" i="2"/>
  <c r="S894" i="2"/>
  <c r="T1057" i="2"/>
  <c r="T1218" i="2"/>
  <c r="T1311" i="2"/>
  <c r="S1439" i="2"/>
  <c r="S1914" i="2"/>
  <c r="T2329" i="2"/>
  <c r="U2329" i="2" s="1"/>
  <c r="T2655" i="2"/>
  <c r="T2791" i="2"/>
  <c r="S54" i="2"/>
  <c r="T605" i="2"/>
  <c r="T829" i="2"/>
  <c r="S1186" i="2"/>
  <c r="T1675" i="2"/>
  <c r="S1946" i="2"/>
  <c r="S2387" i="2"/>
  <c r="T2049" i="2"/>
  <c r="S2402" i="2"/>
  <c r="T258" i="2"/>
  <c r="S1702" i="2"/>
  <c r="S2735" i="2"/>
  <c r="S1627" i="2"/>
  <c r="S234" i="2"/>
  <c r="T246" i="2"/>
  <c r="T295" i="2"/>
  <c r="S501" i="2"/>
  <c r="S603" i="2"/>
  <c r="T934" i="2"/>
  <c r="T1149" i="2"/>
  <c r="S1450" i="2"/>
  <c r="T1750" i="2"/>
  <c r="T1956" i="2"/>
  <c r="T2010" i="2"/>
  <c r="T2524" i="2"/>
  <c r="S2725" i="2"/>
  <c r="T71" i="2"/>
  <c r="T212" i="2"/>
  <c r="U212" i="2" s="1"/>
  <c r="T305" i="2"/>
  <c r="S421" i="2"/>
  <c r="T665" i="2"/>
  <c r="S741" i="2"/>
  <c r="T892" i="2"/>
  <c r="T985" i="2"/>
  <c r="T1140" i="2"/>
  <c r="S1361" i="2"/>
  <c r="S2388" i="2"/>
  <c r="S282" i="2"/>
  <c r="T728" i="2"/>
  <c r="T2312" i="2"/>
  <c r="U2312" i="2" s="1"/>
  <c r="S659" i="2"/>
  <c r="S2470" i="2"/>
  <c r="T2470" i="2"/>
  <c r="S1334" i="2"/>
  <c r="T1334" i="2"/>
  <c r="T1816" i="2"/>
  <c r="S1816" i="2"/>
  <c r="T2468" i="2"/>
  <c r="S2468" i="2"/>
  <c r="S1626" i="2"/>
  <c r="T1626" i="2"/>
  <c r="S2469" i="2"/>
  <c r="T1815" i="2"/>
  <c r="S1624" i="2"/>
  <c r="S1625" i="2"/>
  <c r="S1815" i="2"/>
  <c r="T2467" i="2"/>
  <c r="T1625" i="2"/>
  <c r="S2467" i="2"/>
  <c r="T33" i="2"/>
  <c r="S33" i="2"/>
  <c r="C62" i="2"/>
  <c r="C47" i="2"/>
  <c r="C185" i="2"/>
  <c r="C195" i="2"/>
  <c r="C66" i="2"/>
  <c r="C129" i="2"/>
  <c r="C138" i="2"/>
  <c r="C68" i="2"/>
  <c r="C74" i="2"/>
  <c r="C128" i="2"/>
  <c r="C203" i="2"/>
  <c r="C250" i="2"/>
  <c r="C238" i="2"/>
  <c r="C458" i="2"/>
  <c r="C57" i="2"/>
  <c r="C114" i="2"/>
  <c r="C37" i="2"/>
  <c r="C80" i="2"/>
  <c r="C400" i="2"/>
  <c r="C181" i="2"/>
  <c r="C251" i="2"/>
  <c r="C326" i="2"/>
  <c r="C468" i="2"/>
  <c r="C481" i="2"/>
  <c r="C530" i="2"/>
  <c r="C626" i="2"/>
  <c r="C180" i="2"/>
  <c r="C299" i="2"/>
  <c r="C93" i="2"/>
  <c r="C316" i="2"/>
  <c r="C551" i="2"/>
  <c r="C374" i="2"/>
  <c r="C443" i="2"/>
  <c r="C622" i="2"/>
  <c r="C196" i="2"/>
  <c r="C331" i="2"/>
  <c r="C375" i="2"/>
  <c r="C401" i="2"/>
  <c r="C580" i="2"/>
  <c r="C638" i="2"/>
  <c r="C687" i="2"/>
  <c r="C733" i="2"/>
  <c r="C837" i="2"/>
  <c r="C208" i="2"/>
  <c r="C526" i="2"/>
  <c r="C538" i="2"/>
  <c r="C542" i="2"/>
  <c r="C617" i="2"/>
  <c r="C329" i="2"/>
  <c r="C437" i="2"/>
  <c r="C81" i="2"/>
  <c r="C290" i="2"/>
  <c r="C362" i="2"/>
  <c r="C475" i="2"/>
  <c r="C485" i="2"/>
  <c r="C653" i="2"/>
  <c r="C1022" i="2"/>
  <c r="C749" i="2"/>
  <c r="C873" i="2"/>
  <c r="C432" i="2"/>
  <c r="C534" i="2"/>
  <c r="C607" i="2"/>
  <c r="C704" i="2"/>
  <c r="C775" i="2"/>
  <c r="C896" i="2"/>
  <c r="C941" i="2"/>
  <c r="C1007" i="2"/>
  <c r="C240" i="2"/>
  <c r="C791" i="2"/>
  <c r="C844" i="2"/>
  <c r="C487" i="2"/>
  <c r="C630" i="2"/>
  <c r="C990" i="2"/>
  <c r="C998" i="2"/>
  <c r="C1009" i="2"/>
  <c r="C1177" i="2"/>
  <c r="C1194" i="2"/>
  <c r="C1343" i="2"/>
  <c r="C1349" i="2"/>
  <c r="C695" i="2"/>
  <c r="C874" i="2"/>
  <c r="C1061" i="2"/>
  <c r="C1102" i="2"/>
  <c r="C1224" i="2"/>
  <c r="C1250" i="2"/>
  <c r="C1263" i="2"/>
  <c r="C1351" i="2"/>
  <c r="C830" i="2"/>
  <c r="C1113" i="2"/>
  <c r="C1165" i="2"/>
  <c r="C1247" i="2"/>
  <c r="C1272" i="2"/>
  <c r="C1357" i="2"/>
  <c r="C1406" i="2"/>
  <c r="C559" i="2"/>
  <c r="C668" i="2"/>
  <c r="C725" i="2"/>
  <c r="C737" i="2"/>
  <c r="C788" i="2"/>
  <c r="C906" i="2"/>
  <c r="C1042" i="2"/>
  <c r="C1154" i="2"/>
  <c r="C1339" i="2"/>
  <c r="C1418" i="2"/>
  <c r="C479" i="2"/>
  <c r="C770" i="2"/>
  <c r="C783" i="2"/>
  <c r="C1103" i="2"/>
  <c r="C1156" i="2"/>
  <c r="C1336" i="2"/>
  <c r="C1419" i="2"/>
  <c r="C1422" i="2"/>
  <c r="C1557" i="2"/>
  <c r="C1567" i="2"/>
  <c r="C1622" i="2"/>
  <c r="C1757" i="2"/>
  <c r="C1832" i="2"/>
  <c r="C533" i="2"/>
  <c r="C716" i="2"/>
  <c r="C969" i="2"/>
  <c r="C1117" i="2"/>
  <c r="C1119" i="2"/>
  <c r="C1188" i="2"/>
  <c r="C1314" i="2"/>
  <c r="C1407" i="2"/>
  <c r="C1467" i="2"/>
  <c r="C1493" i="2"/>
  <c r="C1510" i="2"/>
  <c r="C1517" i="2"/>
  <c r="C1721" i="2"/>
  <c r="C1749" i="2"/>
  <c r="C338" i="2"/>
  <c r="C734" i="2"/>
  <c r="C793" i="2"/>
  <c r="C943" i="2"/>
  <c r="C1076" i="2"/>
  <c r="C1123" i="2"/>
  <c r="C1104" i="2"/>
  <c r="C1160" i="2"/>
  <c r="C1262" i="2"/>
  <c r="C1427" i="2"/>
  <c r="C1476" i="2"/>
  <c r="C1625" i="2"/>
  <c r="C1755" i="2"/>
  <c r="C1758" i="2"/>
  <c r="C1772" i="2"/>
  <c r="C1775" i="2"/>
  <c r="C1217" i="2"/>
  <c r="C1319" i="2"/>
  <c r="C1371" i="2"/>
  <c r="C1519" i="2"/>
  <c r="C1559" i="2"/>
  <c r="C1582" i="2"/>
  <c r="C674" i="2"/>
  <c r="C847" i="2"/>
  <c r="C1197" i="2"/>
  <c r="C1271" i="2"/>
  <c r="C1312" i="2"/>
  <c r="C1329" i="2"/>
  <c r="C1414" i="2"/>
  <c r="C1554" i="2"/>
  <c r="C1747" i="2"/>
  <c r="C1754" i="2"/>
  <c r="C1736" i="2"/>
  <c r="C1809" i="2"/>
  <c r="C1806" i="2"/>
  <c r="C1894" i="2"/>
  <c r="C1944" i="2"/>
  <c r="C2146" i="2"/>
  <c r="C1066" i="2"/>
  <c r="C1118" i="2"/>
  <c r="C1433" i="2"/>
  <c r="C1958" i="2"/>
  <c r="C2100" i="2"/>
  <c r="C2116" i="2"/>
  <c r="C1155" i="2"/>
  <c r="C1218" i="2"/>
  <c r="C1477" i="2"/>
  <c r="C1543" i="2"/>
  <c r="C1753" i="2"/>
  <c r="C1901" i="2"/>
  <c r="C700" i="2"/>
  <c r="C1074" i="2"/>
  <c r="C1257" i="2"/>
  <c r="C1518" i="2"/>
  <c r="C1672" i="2"/>
  <c r="C1756" i="2"/>
  <c r="C1835" i="2"/>
  <c r="C1893" i="2"/>
  <c r="C1897" i="2"/>
  <c r="C2040" i="2"/>
  <c r="C2112" i="2"/>
  <c r="C1184" i="2"/>
  <c r="C1276" i="2"/>
  <c r="C1353" i="2"/>
  <c r="C1442" i="2"/>
  <c r="C1492" i="2"/>
  <c r="C1530" i="2"/>
  <c r="C1645" i="2"/>
  <c r="C1714" i="2"/>
  <c r="C1791" i="2"/>
  <c r="C1805" i="2"/>
  <c r="C1936" i="2"/>
  <c r="C1973" i="2"/>
  <c r="C2035" i="2"/>
  <c r="C2087" i="2"/>
  <c r="C2131" i="2"/>
  <c r="C2165" i="2"/>
  <c r="C2267" i="2"/>
  <c r="C2348" i="2"/>
  <c r="C2342" i="2"/>
  <c r="C2397" i="2"/>
  <c r="C2505" i="2"/>
  <c r="C2578" i="2"/>
  <c r="C2586" i="2"/>
  <c r="C1173" i="2"/>
  <c r="C1864" i="2"/>
  <c r="C1900" i="2"/>
  <c r="C1952" i="2"/>
  <c r="C1974" i="2"/>
  <c r="C1978" i="2"/>
  <c r="C2030" i="2"/>
  <c r="C2036" i="2"/>
  <c r="C2083" i="2"/>
  <c r="C2213" i="2"/>
  <c r="C2288" i="2"/>
  <c r="C2467" i="2"/>
  <c r="C1566" i="2"/>
  <c r="C1776" i="2"/>
  <c r="C1829" i="2"/>
  <c r="C1914" i="2"/>
  <c r="C2047" i="2"/>
  <c r="C2144" i="2"/>
  <c r="C2221" i="2"/>
  <c r="C2245" i="2"/>
  <c r="C2287" i="2"/>
  <c r="C2346" i="2"/>
  <c r="C2349" i="2"/>
  <c r="C2381" i="2"/>
  <c r="C2417" i="2"/>
  <c r="C1604" i="2"/>
  <c r="C1920" i="2"/>
  <c r="C2426" i="2"/>
  <c r="C1252" i="2"/>
  <c r="C1498" i="2"/>
  <c r="C1574" i="2"/>
  <c r="C1605" i="2"/>
  <c r="C2014" i="2"/>
  <c r="C2368" i="2"/>
  <c r="C2380" i="2"/>
  <c r="C2391" i="2"/>
  <c r="C2395" i="2"/>
  <c r="C2399" i="2"/>
  <c r="C2497" i="2"/>
  <c r="C2517" i="2"/>
  <c r="C2632" i="2"/>
  <c r="C2701" i="2"/>
  <c r="C2771" i="2"/>
  <c r="C1991" i="2"/>
  <c r="C2206" i="2"/>
  <c r="C2326" i="2"/>
  <c r="C2482" i="2"/>
  <c r="C2567" i="2"/>
  <c r="C2703" i="2"/>
  <c r="C2706" i="2"/>
  <c r="C2783" i="2"/>
  <c r="C2814" i="2"/>
  <c r="C2830" i="2"/>
  <c r="C1295" i="2"/>
  <c r="C1374" i="2"/>
  <c r="C1888" i="2"/>
  <c r="C2108" i="2"/>
  <c r="C2200" i="2"/>
  <c r="C2323" i="2"/>
  <c r="C2599" i="2"/>
  <c r="C2693" i="2"/>
  <c r="C2774" i="2"/>
  <c r="C1811" i="2"/>
  <c r="C1847" i="2"/>
  <c r="C1954" i="2"/>
  <c r="C2041" i="2"/>
  <c r="C2166" i="2"/>
  <c r="C2223" i="2"/>
  <c r="C2238" i="2"/>
  <c r="C2272" i="2"/>
  <c r="C2302" i="2"/>
  <c r="C2523" i="2"/>
  <c r="C2625" i="2"/>
  <c r="C2786" i="2"/>
  <c r="C2778" i="2"/>
  <c r="C2819" i="2"/>
  <c r="C1019" i="2"/>
  <c r="C1259" i="2"/>
  <c r="C1970" i="2"/>
  <c r="C2151" i="2"/>
  <c r="C2314" i="2"/>
  <c r="C2384" i="2"/>
  <c r="C2571" i="2"/>
  <c r="C2577" i="2"/>
  <c r="C2831" i="2"/>
  <c r="C1607" i="2"/>
  <c r="C1993" i="2"/>
  <c r="C2420" i="2"/>
  <c r="C2630" i="2"/>
  <c r="C1469" i="2"/>
  <c r="C1990" i="2"/>
  <c r="C2105" i="2"/>
  <c r="C2355" i="2"/>
  <c r="C2400" i="2"/>
  <c r="C2524" i="2"/>
  <c r="C2680" i="2"/>
  <c r="C2715" i="2"/>
  <c r="C2518" i="2"/>
  <c r="C2694" i="2"/>
  <c r="C2700" i="2"/>
  <c r="C2733" i="2"/>
  <c r="C2790" i="2"/>
  <c r="C2394" i="2"/>
  <c r="C2519" i="2"/>
  <c r="C2667" i="2"/>
  <c r="C2812" i="2"/>
  <c r="C2339" i="2"/>
  <c r="C2449" i="2"/>
  <c r="C2776" i="2"/>
  <c r="C1667" i="2"/>
  <c r="C1912" i="2"/>
  <c r="C2413" i="2"/>
  <c r="C2453" i="2"/>
  <c r="C2687" i="2"/>
  <c r="C2765" i="2"/>
  <c r="C2038" i="2"/>
  <c r="C2170" i="2"/>
  <c r="C1915" i="2"/>
  <c r="C2429" i="2"/>
  <c r="C2752" i="2"/>
  <c r="C2274" i="2"/>
  <c r="C2276" i="2"/>
  <c r="C2362" i="2"/>
  <c r="C2561" i="2"/>
  <c r="C2746" i="2"/>
  <c r="C2026" i="2"/>
  <c r="C2686" i="2"/>
  <c r="C2427" i="2"/>
  <c r="C2286" i="2"/>
  <c r="C2531" i="2"/>
  <c r="C1853" i="2"/>
  <c r="C2564" i="2"/>
  <c r="C2343" i="2"/>
  <c r="C2484" i="2"/>
  <c r="C2280" i="2"/>
  <c r="C90" i="2"/>
  <c r="C161" i="2"/>
  <c r="C53" i="2"/>
  <c r="C206" i="2"/>
  <c r="C385" i="2"/>
  <c r="C76" i="2"/>
  <c r="C348" i="2"/>
  <c r="C189" i="2"/>
  <c r="C779" i="2"/>
  <c r="C908" i="2"/>
  <c r="C841" i="2"/>
  <c r="C954" i="2"/>
  <c r="C588" i="2"/>
  <c r="C927" i="2"/>
  <c r="C751" i="2"/>
  <c r="C818" i="2"/>
  <c r="C1352" i="2"/>
  <c r="C1598" i="2"/>
  <c r="C1092" i="2"/>
  <c r="C256" i="2"/>
  <c r="C1129" i="2"/>
  <c r="C1146" i="2"/>
  <c r="C1356" i="2"/>
  <c r="C1540" i="2"/>
  <c r="C1189" i="2"/>
  <c r="C1340" i="2"/>
  <c r="C1928" i="2"/>
  <c r="C728" i="2"/>
  <c r="C975" i="2"/>
  <c r="C1624" i="2"/>
  <c r="C1773" i="2"/>
  <c r="C819" i="2"/>
  <c r="C1696" i="2"/>
  <c r="C1743" i="2"/>
  <c r="C1882" i="2"/>
  <c r="C2117" i="2"/>
  <c r="C2062" i="2"/>
  <c r="C2103" i="2"/>
  <c r="C2560" i="2"/>
  <c r="C1424" i="2"/>
  <c r="C1629" i="2"/>
  <c r="C1986" i="2"/>
  <c r="C2282" i="2"/>
  <c r="C2410" i="2"/>
  <c r="C2509" i="2"/>
  <c r="C1910" i="2"/>
  <c r="C2623" i="2"/>
  <c r="C2747" i="2"/>
  <c r="C2462" i="2"/>
  <c r="C2067" i="2"/>
  <c r="C2773" i="2"/>
  <c r="C2784" i="2"/>
  <c r="C1167" i="2"/>
  <c r="C2096" i="2"/>
  <c r="C1400" i="2"/>
  <c r="C2499" i="2"/>
  <c r="C2065" i="2"/>
  <c r="C2759" i="2"/>
  <c r="C762" i="2"/>
  <c r="C2171" i="2"/>
  <c r="C2455" i="2"/>
  <c r="F14" i="2"/>
  <c r="F11" i="2" s="1"/>
  <c r="P33" i="2" s="1"/>
  <c r="AO1026" i="2" l="1"/>
  <c r="AO2716" i="2"/>
  <c r="AO2522" i="2"/>
  <c r="U2501" i="2"/>
  <c r="AO402" i="2"/>
  <c r="U1510" i="2"/>
  <c r="U580" i="2"/>
  <c r="AO1014" i="2"/>
  <c r="AO301" i="2"/>
  <c r="AO1037" i="2"/>
  <c r="AO1808" i="2"/>
  <c r="AO1854" i="2"/>
  <c r="AO994" i="2"/>
  <c r="U178" i="2"/>
  <c r="U2518" i="2"/>
  <c r="AO647" i="2"/>
  <c r="AO1386" i="2"/>
  <c r="AO2001" i="2"/>
  <c r="AO1625" i="2"/>
  <c r="AO1512" i="2"/>
  <c r="AO1824" i="2"/>
  <c r="AO1801" i="2"/>
  <c r="AO789" i="2"/>
  <c r="AO2583" i="2"/>
  <c r="AO1810" i="2"/>
  <c r="AO2044" i="2"/>
  <c r="AO2489" i="2"/>
  <c r="AO1840" i="2"/>
  <c r="AO1680" i="2"/>
  <c r="AO967" i="2"/>
  <c r="AO2298" i="2"/>
  <c r="AO399" i="2"/>
  <c r="AO215" i="2"/>
  <c r="AO171" i="2"/>
  <c r="AO2496" i="2"/>
  <c r="AO2397" i="2"/>
  <c r="AO2804" i="2"/>
  <c r="AO2030" i="2"/>
  <c r="AO2607" i="2"/>
  <c r="AO2589" i="2"/>
  <c r="AO2012" i="2"/>
  <c r="AO240" i="2"/>
  <c r="AO1718" i="2"/>
  <c r="AO1872" i="2"/>
  <c r="AO2295" i="2"/>
  <c r="AO1749" i="2"/>
  <c r="AO1227" i="2"/>
  <c r="AO1561" i="2"/>
  <c r="AO1836" i="2"/>
  <c r="AO1335" i="2"/>
  <c r="AO2442" i="2"/>
  <c r="AO1639" i="2"/>
  <c r="AO2171" i="2"/>
  <c r="AO549" i="2"/>
  <c r="AO1425" i="2"/>
  <c r="AO756" i="2"/>
  <c r="U2576" i="2"/>
  <c r="AO246" i="2"/>
  <c r="AO579" i="2"/>
  <c r="AO461" i="2"/>
  <c r="AO211" i="2"/>
  <c r="AO727" i="2"/>
  <c r="AO2462" i="2"/>
  <c r="AO2240" i="2"/>
  <c r="AO2115" i="2"/>
  <c r="AO958" i="2"/>
  <c r="AO378" i="2"/>
  <c r="AO281" i="2"/>
  <c r="AO1802" i="2"/>
  <c r="AO1420" i="2"/>
  <c r="AO1131" i="2"/>
  <c r="AO1408" i="2"/>
  <c r="AO2656" i="2"/>
  <c r="AO758" i="2"/>
  <c r="AO2506" i="2"/>
  <c r="AO268" i="2"/>
  <c r="AO1004" i="2"/>
  <c r="AO2403" i="2"/>
  <c r="AO806" i="2"/>
  <c r="AO2725" i="2"/>
  <c r="AO1061" i="2"/>
  <c r="AO1899" i="2"/>
  <c r="AO1369" i="2"/>
  <c r="AO1602" i="2"/>
  <c r="AO1504" i="2"/>
  <c r="AO1592" i="2"/>
  <c r="AO964" i="2"/>
  <c r="AO1847" i="2"/>
  <c r="AO1814" i="2"/>
  <c r="AO870" i="2"/>
  <c r="AO1447" i="2"/>
  <c r="AO2494" i="2"/>
  <c r="AO1031" i="2"/>
  <c r="AO909" i="2"/>
  <c r="AO2555" i="2"/>
  <c r="AO699" i="2"/>
  <c r="AO2766" i="2"/>
  <c r="AO1978" i="2"/>
  <c r="AO323" i="2"/>
  <c r="AO873" i="2"/>
  <c r="AO1928" i="2"/>
  <c r="AO658" i="2"/>
  <c r="AO1357" i="2"/>
  <c r="AO214" i="2"/>
  <c r="AO2413" i="2"/>
  <c r="AO2134" i="2"/>
  <c r="AO1306" i="2"/>
  <c r="AO883" i="2"/>
  <c r="AO186" i="2"/>
  <c r="AO1849" i="2"/>
  <c r="AO1355" i="2"/>
  <c r="AO1391" i="2"/>
  <c r="AO2585" i="2"/>
  <c r="AO1591" i="2"/>
  <c r="AO1398" i="2"/>
  <c r="AO685" i="2"/>
  <c r="AO1566" i="2"/>
  <c r="AO821" i="2"/>
  <c r="AO116" i="2"/>
  <c r="AO2722" i="2"/>
  <c r="AO1764" i="2"/>
  <c r="AO2120" i="2"/>
  <c r="AO999" i="2"/>
  <c r="AO2305" i="2"/>
  <c r="AO2465" i="2"/>
  <c r="AO1806" i="2"/>
  <c r="AO2164" i="2"/>
  <c r="AO1988" i="2"/>
  <c r="AO1901" i="2"/>
  <c r="AO1467" i="2"/>
  <c r="AO871" i="2"/>
  <c r="AO1181" i="2"/>
  <c r="AO1067" i="2"/>
  <c r="AO2183" i="2"/>
  <c r="AO2323" i="2"/>
  <c r="AO2288" i="2"/>
  <c r="AO1331" i="2"/>
  <c r="AO1559" i="2"/>
  <c r="AO2540" i="2"/>
  <c r="AO1390" i="2"/>
  <c r="AO1236" i="2"/>
  <c r="AO1672" i="2"/>
  <c r="AO681" i="2"/>
  <c r="AO809" i="2"/>
  <c r="AO2324" i="2"/>
  <c r="AO2405" i="2"/>
  <c r="AO2613" i="2"/>
  <c r="AO1401" i="2"/>
  <c r="AO1234" i="2"/>
  <c r="AO1573" i="2"/>
  <c r="AO1797" i="2"/>
  <c r="AO1628" i="2"/>
  <c r="AO1717" i="2"/>
  <c r="AO441" i="2"/>
  <c r="AO1111" i="2"/>
  <c r="AO609" i="2"/>
  <c r="AO606" i="2"/>
  <c r="AO542" i="2"/>
  <c r="AO2361" i="2"/>
  <c r="AO220" i="2"/>
  <c r="AO2498" i="2"/>
  <c r="AO961" i="2"/>
  <c r="AO1435" i="2"/>
  <c r="AO1623" i="2"/>
  <c r="AO1450" i="2"/>
  <c r="AO1514" i="2"/>
  <c r="AO1486" i="2"/>
  <c r="AO1276" i="2"/>
  <c r="AO294" i="2"/>
  <c r="AO713" i="2"/>
  <c r="AO2014" i="2"/>
  <c r="AO1517" i="2"/>
  <c r="AO1339" i="2"/>
  <c r="AO1853" i="2"/>
  <c r="AO844" i="2"/>
  <c r="AO887" i="2"/>
  <c r="AO1051" i="2"/>
  <c r="AO545" i="2"/>
  <c r="AO802" i="2"/>
  <c r="AO426" i="2"/>
  <c r="AO490" i="2"/>
  <c r="AO64" i="2"/>
  <c r="AO2468" i="2"/>
  <c r="AO2427" i="2"/>
  <c r="AO1483" i="2"/>
  <c r="AO1197" i="2"/>
  <c r="AO865" i="2"/>
  <c r="AO1513" i="2"/>
  <c r="AO1686" i="2"/>
  <c r="AO482" i="2"/>
  <c r="AO1616" i="2"/>
  <c r="AO355" i="2"/>
  <c r="AO662" i="2"/>
  <c r="AO1193" i="2"/>
  <c r="AO227" i="2"/>
  <c r="AO718" i="2"/>
  <c r="AO432" i="2"/>
  <c r="AO407" i="2"/>
  <c r="AO36" i="2"/>
  <c r="AO2565" i="2"/>
  <c r="AO2252" i="2"/>
  <c r="AO2310" i="2"/>
  <c r="AO2738" i="2"/>
  <c r="AO1654" i="2"/>
  <c r="AO807" i="2"/>
  <c r="AO1572" i="2"/>
  <c r="AO2292" i="2"/>
  <c r="AO2040" i="2"/>
  <c r="AO2064" i="2"/>
  <c r="AO1705" i="2"/>
  <c r="AO1429" i="2"/>
  <c r="AO688" i="2"/>
  <c r="AO720" i="2"/>
  <c r="AO851" i="2"/>
  <c r="AO691" i="2"/>
  <c r="AO931" i="2"/>
  <c r="AO362" i="2"/>
  <c r="AO535" i="2"/>
  <c r="AO72" i="2"/>
  <c r="AO236" i="2"/>
  <c r="AO2539" i="2"/>
  <c r="AO449" i="2"/>
  <c r="AO1774" i="2"/>
  <c r="AO1976" i="2"/>
  <c r="AO715" i="2"/>
  <c r="AO58" i="2"/>
  <c r="AO2036" i="2"/>
  <c r="AO696" i="2"/>
  <c r="AO2714" i="2"/>
  <c r="AO1229" i="2"/>
  <c r="AO2053" i="2"/>
  <c r="AO2373" i="2"/>
  <c r="AO512" i="2"/>
  <c r="AO2060" i="2"/>
  <c r="AO2056" i="2"/>
  <c r="AO1596" i="2"/>
  <c r="AO770" i="2"/>
  <c r="AO144" i="2"/>
  <c r="AO533" i="2"/>
  <c r="AO911" i="2"/>
  <c r="AO2772" i="2"/>
  <c r="AO2505" i="2"/>
  <c r="AO1273" i="2"/>
  <c r="AO1594" i="2"/>
  <c r="AO843" i="2"/>
  <c r="AO90" i="2"/>
  <c r="AO582" i="2"/>
  <c r="AO732" i="2"/>
  <c r="AO2000" i="2"/>
  <c r="AO2309" i="2"/>
  <c r="AO1152" i="2"/>
  <c r="AO780" i="2"/>
  <c r="AO130" i="2"/>
  <c r="AO2739" i="2"/>
  <c r="AO2275" i="2"/>
  <c r="AO1076" i="2"/>
  <c r="AO2658" i="2"/>
  <c r="AO1568" i="2"/>
  <c r="AO1751" i="2"/>
  <c r="AO2481" i="2"/>
  <c r="AO2571" i="2"/>
  <c r="AO2463" i="2"/>
  <c r="AO2543" i="2"/>
  <c r="AO1938" i="2"/>
  <c r="AO1662" i="2"/>
  <c r="AO1361" i="2"/>
  <c r="AO848" i="2"/>
  <c r="AO671" i="2"/>
  <c r="AO1047" i="2"/>
  <c r="AO1059" i="2"/>
  <c r="AO891" i="2"/>
  <c r="AO763" i="2"/>
  <c r="AO2291" i="2"/>
  <c r="AO1293" i="2"/>
  <c r="AO118" i="2"/>
  <c r="AO2451" i="2"/>
  <c r="AO849" i="2"/>
  <c r="AO2491" i="2"/>
  <c r="AO1990" i="2"/>
  <c r="AO2437" i="2"/>
  <c r="AO466" i="2"/>
  <c r="AO1501" i="2"/>
  <c r="AO783" i="2"/>
  <c r="AO2366" i="2"/>
  <c r="AO42" i="2"/>
  <c r="AO1967" i="2"/>
  <c r="AO818" i="2"/>
  <c r="AO138" i="2"/>
  <c r="AO198" i="2"/>
  <c r="AO884" i="2"/>
  <c r="AO1375" i="2"/>
  <c r="AO614" i="2"/>
  <c r="AO912" i="2"/>
  <c r="AO2700" i="2"/>
  <c r="AO2702" i="2"/>
  <c r="AO463" i="2"/>
  <c r="AO384" i="2"/>
  <c r="AO1897" i="2"/>
  <c r="AO1296" i="2"/>
  <c r="AO135" i="2"/>
  <c r="AO790" i="2"/>
  <c r="AO1217" i="2"/>
  <c r="AO1140" i="2"/>
  <c r="AO1908" i="2"/>
  <c r="AO492" i="2"/>
  <c r="AO1743" i="2"/>
  <c r="AO932" i="2"/>
  <c r="AO2758" i="2"/>
  <c r="AO79" i="2"/>
  <c r="AO2057" i="2"/>
  <c r="AO2299" i="2"/>
  <c r="AO102" i="2"/>
  <c r="AO709" i="2"/>
  <c r="AO1905" i="2"/>
  <c r="AO2672" i="2"/>
  <c r="AO1907" i="2"/>
  <c r="AO2799" i="2"/>
  <c r="AO1141" i="2"/>
  <c r="AO557" i="2"/>
  <c r="AO1042" i="2"/>
  <c r="AO467" i="2"/>
  <c r="AO1228" i="2"/>
  <c r="AO2392" i="2"/>
  <c r="AO1579" i="2"/>
  <c r="AO2620" i="2"/>
  <c r="AO2503" i="2"/>
  <c r="AO1320" i="2"/>
  <c r="AO2368" i="2"/>
  <c r="AO1119" i="2"/>
  <c r="AO1346" i="2"/>
  <c r="AO2097" i="2"/>
  <c r="AO314" i="2"/>
  <c r="AO2456" i="2"/>
  <c r="AO1942" i="2"/>
  <c r="AO906" i="2"/>
  <c r="AO1168" i="2"/>
  <c r="AO488" i="2"/>
  <c r="AO2169" i="2"/>
  <c r="AO1394" i="2"/>
  <c r="AO1184" i="2"/>
  <c r="AO596" i="2"/>
  <c r="AO568" i="2"/>
  <c r="AO2460" i="2"/>
  <c r="AO1850" i="2"/>
  <c r="AO1088" i="2"/>
  <c r="AO1083" i="2"/>
  <c r="AO472" i="2"/>
  <c r="AO2537" i="2"/>
  <c r="AO1145" i="2"/>
  <c r="AO1595" i="2"/>
  <c r="AO1246" i="2"/>
  <c r="AO2562" i="2"/>
  <c r="AO1805" i="2"/>
  <c r="AO1476" i="2"/>
  <c r="AO1955" i="2"/>
  <c r="AO856" i="2"/>
  <c r="AO1295" i="2"/>
  <c r="AO1844" i="2"/>
  <c r="AO948" i="2"/>
  <c r="AO357" i="2"/>
  <c r="AO1496" i="2"/>
  <c r="AO1745" i="2"/>
  <c r="AO1848" i="2"/>
  <c r="AO2332" i="2"/>
  <c r="AO2742" i="2"/>
  <c r="AO2165" i="2"/>
  <c r="AO292" i="2"/>
  <c r="AO1284" i="2"/>
  <c r="AO349" i="2"/>
  <c r="AO465" i="2"/>
  <c r="AO577" i="2"/>
  <c r="AO464" i="2"/>
  <c r="AO277" i="2"/>
  <c r="AO566" i="2"/>
  <c r="AO2653" i="2"/>
  <c r="AO2116" i="2"/>
  <c r="AO2566" i="2"/>
  <c r="AO148" i="2"/>
  <c r="AO1524" i="2"/>
  <c r="AO81" i="2"/>
  <c r="AO1925" i="2"/>
  <c r="AO2802" i="2"/>
  <c r="AO988" i="2"/>
  <c r="AO1792" i="2"/>
  <c r="AO773" i="2"/>
  <c r="AO768" i="2"/>
  <c r="AO1693" i="2"/>
  <c r="AO374" i="2"/>
  <c r="AO2199" i="2"/>
  <c r="AO2623" i="2"/>
  <c r="AO1740" i="2"/>
  <c r="AO2021" i="2"/>
  <c r="AO2831" i="2"/>
  <c r="AO2365" i="2"/>
  <c r="AO2127" i="2"/>
  <c r="AO1264" i="2"/>
  <c r="AO649" i="2"/>
  <c r="AO1178" i="2"/>
  <c r="AO2820" i="2"/>
  <c r="AO1783" i="2"/>
  <c r="AO591" i="2"/>
  <c r="AO677" i="2"/>
  <c r="AO2723" i="2"/>
  <c r="AO917" i="2"/>
  <c r="AO1937" i="2"/>
  <c r="AO2302" i="2"/>
  <c r="AO1804" i="2"/>
  <c r="AO2627" i="2"/>
  <c r="AO2149" i="2"/>
  <c r="AO1971" i="2"/>
  <c r="AO724" i="2"/>
  <c r="AO2432" i="2"/>
  <c r="AO1073" i="2"/>
  <c r="AO926" i="2"/>
  <c r="AO1787" i="2"/>
  <c r="AO2081" i="2"/>
  <c r="AO2029" i="2"/>
  <c r="AO714" i="2"/>
  <c r="AO826" i="2"/>
  <c r="AO1574" i="2"/>
  <c r="AO1237" i="2"/>
  <c r="AO574" i="2"/>
  <c r="AO2832" i="2"/>
  <c r="AP2832" i="2" s="1"/>
  <c r="AW2831" i="2" s="1"/>
  <c r="AO1565" i="2"/>
  <c r="AO2663" i="2"/>
  <c r="AO2542" i="2"/>
  <c r="AO1005" i="2"/>
  <c r="AO450" i="2"/>
  <c r="AO373" i="2"/>
  <c r="AO2009" i="2"/>
  <c r="AO1867" i="2"/>
  <c r="AO2668" i="2"/>
  <c r="AO2797" i="2"/>
  <c r="AO2118" i="2"/>
  <c r="AO1068" i="2"/>
  <c r="AO2179" i="2"/>
  <c r="AO1570" i="2"/>
  <c r="AO2253" i="2"/>
  <c r="AO1460" i="2"/>
  <c r="AO1454" i="2"/>
  <c r="AO2828" i="2"/>
  <c r="AO2615" i="2"/>
  <c r="AO2382" i="2"/>
  <c r="AO1233" i="2"/>
  <c r="AO1210" i="2"/>
  <c r="AO2095" i="2"/>
  <c r="AO2667" i="2"/>
  <c r="AO344" i="2"/>
  <c r="AO1961" i="2"/>
  <c r="AO2322" i="2"/>
  <c r="AO316" i="2"/>
  <c r="AO204" i="2"/>
  <c r="AO920" i="2"/>
  <c r="AO2455" i="2"/>
  <c r="AO885" i="2"/>
  <c r="AO2771" i="2"/>
  <c r="AO2487" i="2"/>
  <c r="AO2153" i="2"/>
  <c r="AO938" i="2"/>
  <c r="AO786" i="2"/>
  <c r="AO364" i="2"/>
  <c r="AO2651" i="2"/>
  <c r="AO356" i="2"/>
  <c r="AO1969" i="2"/>
  <c r="AO1578" i="2"/>
  <c r="AO2016" i="2"/>
  <c r="AO2767" i="2"/>
  <c r="AO1627" i="2"/>
  <c r="AO2676" i="2"/>
  <c r="AO336" i="2"/>
  <c r="AO420" i="2"/>
  <c r="AO2360" i="2"/>
  <c r="AO615" i="2"/>
  <c r="AO2150" i="2"/>
  <c r="AO1771" i="2"/>
  <c r="AO1895" i="2"/>
  <c r="AO2573" i="2"/>
  <c r="AO2558" i="2"/>
  <c r="AO1402" i="2"/>
  <c r="AO2155" i="2"/>
  <c r="AO251" i="2"/>
  <c r="AO2192" i="2"/>
  <c r="AO1441" i="2"/>
  <c r="AO86" i="2"/>
  <c r="AO1006" i="2"/>
  <c r="AO1607" i="2"/>
  <c r="AO1630" i="2"/>
  <c r="AO2236" i="2"/>
  <c r="AO847" i="2"/>
  <c r="AO1736" i="2"/>
  <c r="AO192" i="2"/>
  <c r="AO2810" i="2"/>
  <c r="AO2698" i="2"/>
  <c r="AO1614" i="2"/>
  <c r="AO2778" i="2"/>
  <c r="AO2229" i="2"/>
  <c r="AO2325" i="2"/>
  <c r="AO1863" i="2"/>
  <c r="AO1283" i="2"/>
  <c r="AO1002" i="2"/>
  <c r="AO475" i="2"/>
  <c r="AO2556" i="2"/>
  <c r="AO2824" i="2"/>
  <c r="AO2803" i="2"/>
  <c r="AO2024" i="2"/>
  <c r="AO162" i="2"/>
  <c r="AO39" i="2"/>
  <c r="AO1204" i="2"/>
  <c r="AO506" i="2"/>
  <c r="AO800" i="2"/>
  <c r="AO1325" i="2"/>
  <c r="AO2004" i="2"/>
  <c r="AO2774" i="2"/>
  <c r="AO1297" i="2"/>
  <c r="AO2744" i="2"/>
  <c r="AO2158" i="2"/>
  <c r="AO2267" i="2"/>
  <c r="AO1855" i="2"/>
  <c r="AO1169" i="2"/>
  <c r="AO367" i="2"/>
  <c r="AO2435" i="2"/>
  <c r="AO376" i="2"/>
  <c r="AO693" i="2"/>
  <c r="AO328" i="2"/>
  <c r="AO2594" i="2"/>
  <c r="AO2642" i="2"/>
  <c r="AO2719" i="2"/>
  <c r="AO1906" i="2"/>
  <c r="AO2707" i="2"/>
  <c r="AO2180" i="2"/>
  <c r="AO2353" i="2"/>
  <c r="AO2066" i="2"/>
  <c r="AO2517" i="2"/>
  <c r="AO1823" i="2"/>
  <c r="AO1469" i="2"/>
  <c r="AO1820" i="2"/>
  <c r="AO337" i="2"/>
  <c r="AO2421" i="2"/>
  <c r="AO2346" i="2"/>
  <c r="AO2265" i="2"/>
  <c r="AO825" i="2"/>
  <c r="AO2798" i="2"/>
  <c r="AO2233" i="2"/>
  <c r="AO841" i="2"/>
  <c r="AO1617" i="2"/>
  <c r="AO2246" i="2"/>
  <c r="AO2814" i="2"/>
  <c r="AO2321" i="2"/>
  <c r="AO2743" i="2"/>
  <c r="AO2770" i="2"/>
  <c r="AO1709" i="2"/>
  <c r="AO1280" i="2"/>
  <c r="AO1951" i="2"/>
  <c r="AO1484" i="2"/>
  <c r="AO2119" i="2"/>
  <c r="AO1708" i="2"/>
  <c r="AO1452" i="2"/>
  <c r="AO1192" i="2"/>
  <c r="AO946" i="2"/>
  <c r="AO890" i="2"/>
  <c r="AO895" i="2"/>
  <c r="AO1238" i="2"/>
  <c r="AO1053" i="2"/>
  <c r="AO233" i="2"/>
  <c r="AO808" i="2"/>
  <c r="AO1007" i="2"/>
  <c r="AO1886" i="2"/>
  <c r="AO1307" i="2"/>
  <c r="AO1644" i="2"/>
  <c r="AO1620" i="2"/>
  <c r="AO1018" i="2"/>
  <c r="AO1120" i="2"/>
  <c r="AO959" i="2"/>
  <c r="AO593" i="2"/>
  <c r="AO1179" i="2"/>
  <c r="AO631" i="2"/>
  <c r="AO661" i="2"/>
  <c r="AO731" i="2"/>
  <c r="AO160" i="2"/>
  <c r="AO114" i="2"/>
  <c r="AO128" i="2"/>
  <c r="AO50" i="2"/>
  <c r="AO2312" i="2"/>
  <c r="AO1334" i="2"/>
  <c r="AO1201" i="2"/>
  <c r="AO2152" i="2"/>
  <c r="AO334" i="2"/>
  <c r="AO2384" i="2"/>
  <c r="AO1583" i="2"/>
  <c r="AO2807" i="2"/>
  <c r="AO1267" i="2"/>
  <c r="AO1078" i="2"/>
  <c r="AO837" i="2"/>
  <c r="AO1092" i="2"/>
  <c r="AO1929" i="2"/>
  <c r="AO1305" i="2"/>
  <c r="AO1827" i="2"/>
  <c r="AO474" i="2"/>
  <c r="AO1106" i="2"/>
  <c r="AO232" i="2"/>
  <c r="AO861" i="2"/>
  <c r="AO1341" i="2"/>
  <c r="AO1489" i="2"/>
  <c r="AO2476" i="2"/>
  <c r="AO2567" i="2"/>
  <c r="AO2375" i="2"/>
  <c r="AO2193" i="2"/>
  <c r="AO2721" i="2"/>
  <c r="AO2417" i="2"/>
  <c r="AO1677" i="2"/>
  <c r="AO2241" i="2"/>
  <c r="AO2423" i="2"/>
  <c r="AO1437" i="2"/>
  <c r="AO1562" i="2"/>
  <c r="AO1676" i="2"/>
  <c r="AO941" i="2"/>
  <c r="AO1373" i="2"/>
  <c r="AO1757" i="2"/>
  <c r="AO1516" i="2"/>
  <c r="AO1144" i="2"/>
  <c r="AO500" i="2"/>
  <c r="AO526" i="2"/>
  <c r="AO1107" i="2"/>
  <c r="AO617" i="2"/>
  <c r="AO89" i="2"/>
  <c r="AO136" i="2"/>
  <c r="AO1036" i="2"/>
  <c r="AO1551" i="2"/>
  <c r="AO2073" i="2"/>
  <c r="AO1278" i="2"/>
  <c r="AO1022" i="2"/>
  <c r="AO721" i="2"/>
  <c r="AO63" i="2"/>
  <c r="AO2126" i="2"/>
  <c r="AO83" i="2"/>
  <c r="AO67" i="2"/>
  <c r="AO1403" i="2"/>
  <c r="AO1406" i="2"/>
  <c r="AO249" i="2"/>
  <c r="AO1994" i="2"/>
  <c r="AO1880" i="2"/>
  <c r="AO303" i="2"/>
  <c r="AO2195" i="2"/>
  <c r="AO271" i="2"/>
  <c r="AO2222" i="2"/>
  <c r="AO1101" i="2"/>
  <c r="AO519" i="2"/>
  <c r="AO943" i="2"/>
  <c r="AO2088" i="2"/>
  <c r="AO608" i="2"/>
  <c r="AO850" i="2"/>
  <c r="AO2349" i="2"/>
  <c r="AO2383" i="2"/>
  <c r="AO2445" i="2"/>
  <c r="AO1985" i="2"/>
  <c r="AO1541" i="2"/>
  <c r="AO784" i="2"/>
  <c r="AO694" i="2"/>
  <c r="AO635" i="2"/>
  <c r="AO817" i="2"/>
  <c r="AO2370" i="2"/>
  <c r="AO2673" i="2"/>
  <c r="AO1537" i="2"/>
  <c r="AO2622" i="2"/>
  <c r="AO1506" i="2"/>
  <c r="AO2055" i="2"/>
  <c r="AO1242" i="2"/>
  <c r="AO1244" i="2"/>
  <c r="AO2027" i="2"/>
  <c r="AO2563" i="2"/>
  <c r="AO1353" i="2"/>
  <c r="AO2099" i="2"/>
  <c r="AO974" i="2"/>
  <c r="AO1876" i="2"/>
  <c r="AO1414" i="2"/>
  <c r="AO1739" i="2"/>
  <c r="AO1372" i="2"/>
  <c r="AO541" i="2"/>
  <c r="AO1945" i="2"/>
  <c r="AO460" i="2"/>
  <c r="AO2779" i="2"/>
  <c r="AO2633" i="2"/>
  <c r="AO2318" i="2"/>
  <c r="AO2285" i="2"/>
  <c r="AO1082" i="2"/>
  <c r="AO2035" i="2"/>
  <c r="AO1251" i="2"/>
  <c r="AO1902" i="2"/>
  <c r="AO2007" i="2"/>
  <c r="AO2047" i="2"/>
  <c r="AO1475" i="2"/>
  <c r="AO1188" i="2"/>
  <c r="AO2043" i="2"/>
  <c r="AO462" i="2"/>
  <c r="AO1890" i="2"/>
  <c r="AO1959" i="2"/>
  <c r="AO2226" i="2"/>
  <c r="AO2591" i="2"/>
  <c r="AO2557" i="2"/>
  <c r="AO1508" i="2"/>
  <c r="AO521" i="2"/>
  <c r="AO2188" i="2"/>
  <c r="AO2093" i="2"/>
  <c r="AO972" i="2"/>
  <c r="AO764" i="2"/>
  <c r="AO1072" i="2"/>
  <c r="AO654" i="2"/>
  <c r="AO754" i="2"/>
  <c r="AO514" i="2"/>
  <c r="AO248" i="2"/>
  <c r="AO47" i="2"/>
  <c r="AO1379" i="2"/>
  <c r="AO2069" i="2"/>
  <c r="AO396" i="2"/>
  <c r="AO2258" i="2"/>
  <c r="AO2754" i="2"/>
  <c r="AO2214" i="2"/>
  <c r="AO1333" i="2"/>
  <c r="AO1860" i="2"/>
  <c r="AO2105" i="2"/>
  <c r="AO1232" i="2"/>
  <c r="AO2597" i="2"/>
  <c r="AO2244" i="2"/>
  <c r="AO1404" i="2"/>
  <c r="AO812" i="2"/>
  <c r="AO424" i="2"/>
  <c r="AO639" i="2"/>
  <c r="AO738" i="2"/>
  <c r="AO859" i="2"/>
  <c r="AO653" i="2"/>
  <c r="AO495" i="2"/>
  <c r="AO361" i="2"/>
  <c r="AO892" i="2"/>
  <c r="AO1811" i="2"/>
  <c r="AO695" i="2"/>
  <c r="AO1158" i="2"/>
  <c r="AO2049" i="2"/>
  <c r="AO1198" i="2"/>
  <c r="AO2408" i="2"/>
  <c r="AO2811" i="2"/>
  <c r="AO207" i="2"/>
  <c r="AO1755" i="2"/>
  <c r="AO335" i="2"/>
  <c r="AO1070" i="2"/>
  <c r="AO184" i="2"/>
  <c r="AO321" i="2"/>
  <c r="AO2684" i="2"/>
  <c r="AO2815" i="2"/>
  <c r="AO572" i="2"/>
  <c r="AO2748" i="2"/>
  <c r="AO2671" i="2"/>
  <c r="AO275" i="2"/>
  <c r="AO2560" i="2"/>
  <c r="AO2729" i="2"/>
  <c r="AO1116" i="2"/>
  <c r="AO2547" i="2"/>
  <c r="AO1728" i="2"/>
  <c r="AO1259" i="2"/>
  <c r="AO2588" i="2"/>
  <c r="AO478" i="2"/>
  <c r="AO952" i="2"/>
  <c r="AO1790" i="2"/>
  <c r="AO140" i="2"/>
  <c r="AO403" i="2"/>
  <c r="AO2604" i="2"/>
  <c r="AO1019" i="2"/>
  <c r="AO2033" i="2"/>
  <c r="AO986" i="2"/>
  <c r="AO1424" i="2"/>
  <c r="AO1974" i="2"/>
  <c r="AO1196" i="2"/>
  <c r="AO52" i="2"/>
  <c r="AO1381" i="2"/>
  <c r="AO1894" i="2"/>
  <c r="AO2381" i="2"/>
  <c r="AO2610" i="2"/>
  <c r="AO2549" i="2"/>
  <c r="AO1473" i="2"/>
  <c r="AO1612" i="2"/>
  <c r="AO2161" i="2"/>
  <c r="AO1809" i="2"/>
  <c r="AO1347" i="2"/>
  <c r="AO1958" i="2"/>
  <c r="AO1556" i="2"/>
  <c r="AO1298" i="2"/>
  <c r="AO1549" i="2"/>
  <c r="AO363" i="2"/>
  <c r="AO1060" i="2"/>
  <c r="AO35" i="2"/>
  <c r="AO1409" i="2"/>
  <c r="AO877" i="2"/>
  <c r="AO2273" i="2"/>
  <c r="AO761" i="2"/>
  <c r="AO1025" i="2"/>
  <c r="AO1343" i="2"/>
  <c r="AO242" i="2"/>
  <c r="AO2114" i="2"/>
  <c r="AO815" i="2"/>
  <c r="AO1062" i="2"/>
  <c r="AO1008" i="2"/>
  <c r="AO881" i="2"/>
  <c r="AO175" i="2"/>
  <c r="AO471" i="2"/>
  <c r="AO2311" i="2"/>
  <c r="AO2337" i="2"/>
  <c r="AO2449" i="2"/>
  <c r="AO585" i="2"/>
  <c r="AO1255" i="2"/>
  <c r="AO1970" i="2"/>
  <c r="AO1734" i="2"/>
  <c r="AO1730" i="2"/>
  <c r="AO2213" i="2"/>
  <c r="AO1533" i="2"/>
  <c r="AO1413" i="2"/>
  <c r="AO672" i="2"/>
  <c r="AO510" i="2"/>
  <c r="AO73" i="2"/>
  <c r="AO88" i="2"/>
  <c r="AO1054" i="2"/>
  <c r="AO1692" i="2"/>
  <c r="AO2712" i="2"/>
  <c r="AO1241" i="2"/>
  <c r="AO2231" i="2"/>
  <c r="AO1324" i="2"/>
  <c r="AO164" i="2"/>
  <c r="AO216" i="2"/>
  <c r="AO1575" i="2"/>
  <c r="AO452" i="2"/>
  <c r="AO1102" i="2"/>
  <c r="AO2776" i="2"/>
  <c r="AO1540" i="2"/>
  <c r="AO1893" i="2"/>
  <c r="AO1726" i="2"/>
  <c r="AO1669" i="2"/>
  <c r="AO554" i="2"/>
  <c r="AO98" i="2"/>
  <c r="AO1934" i="2"/>
  <c r="AO1066" i="2"/>
  <c r="AO1526" i="2"/>
  <c r="AO2634" i="2"/>
  <c r="AO1356" i="2"/>
  <c r="AO1670" i="2"/>
  <c r="AO1968" i="2"/>
  <c r="AO1388" i="2"/>
  <c r="AO330" i="2"/>
  <c r="AO558" i="2"/>
  <c r="AO2166" i="2"/>
  <c r="AO1153" i="2"/>
  <c r="AO581" i="2"/>
  <c r="AO1714" i="2"/>
  <c r="AO2783" i="2"/>
  <c r="AO59" i="2"/>
  <c r="AO2259" i="2"/>
  <c r="AO2282" i="2"/>
  <c r="AO202" i="2"/>
  <c r="AO2419" i="2"/>
  <c r="AO161" i="2"/>
  <c r="AO270" i="2"/>
  <c r="AO247" i="2"/>
  <c r="AO792" i="2"/>
  <c r="AO307" i="2"/>
  <c r="AO2371" i="2"/>
  <c r="AO2710" i="2"/>
  <c r="AO2734" i="2"/>
  <c r="AO1833" i="2"/>
  <c r="AO2644" i="2"/>
  <c r="AO1664" i="2"/>
  <c r="AO793" i="2"/>
  <c r="AO813" i="2"/>
  <c r="AO840" i="2"/>
  <c r="AO716" i="2"/>
  <c r="AO276" i="2"/>
  <c r="AO2341" i="2"/>
  <c r="AO2794" i="2"/>
  <c r="AO2510" i="2"/>
  <c r="AO755" i="2"/>
  <c r="AO2022" i="2"/>
  <c r="AO1371" i="2"/>
  <c r="AO1962" i="2"/>
  <c r="AO2271" i="2"/>
  <c r="AO1829" i="2"/>
  <c r="AO2261" i="2"/>
  <c r="AO1765" i="2"/>
  <c r="AO1948" i="2"/>
  <c r="AO1389" i="2"/>
  <c r="AO1684" i="2"/>
  <c r="AO1605" i="2"/>
  <c r="AO855" i="2"/>
  <c r="AO1257" i="2"/>
  <c r="AO698" i="2"/>
  <c r="AO823" i="2"/>
  <c r="AO907" i="2"/>
  <c r="AO444" i="2"/>
  <c r="AO601" i="2"/>
  <c r="AO250" i="2"/>
  <c r="AO286" i="2"/>
  <c r="AO453" i="2"/>
  <c r="AO333" i="2"/>
  <c r="AO320" i="2"/>
  <c r="AO749" i="2"/>
  <c r="AO547" i="2"/>
  <c r="AO1658" i="2"/>
  <c r="AO1984" i="2"/>
  <c r="AO1497" i="2"/>
  <c r="AO1641" i="2"/>
  <c r="AO1319" i="2"/>
  <c r="AO914" i="2"/>
  <c r="AO544" i="2"/>
  <c r="AO416" i="2"/>
  <c r="AO2248" i="2"/>
  <c r="AO278" i="2"/>
  <c r="AO921" i="2"/>
  <c r="AO371" i="2"/>
  <c r="AO2786" i="2"/>
  <c r="AO1842" i="2"/>
  <c r="AO2254" i="2"/>
  <c r="AO747" i="2"/>
  <c r="AO80" i="2"/>
  <c r="AO992" i="2"/>
  <c r="AO1776" i="2"/>
  <c r="AO2600" i="2"/>
  <c r="AO2363" i="2"/>
  <c r="AO1463" i="2"/>
  <c r="AO339" i="2"/>
  <c r="AO1400" i="2"/>
  <c r="AO1050" i="2"/>
  <c r="AO1604" i="2"/>
  <c r="AO2479" i="2"/>
  <c r="AO2279" i="2"/>
  <c r="AO1063" i="2"/>
  <c r="AO195" i="2"/>
  <c r="AO1121" i="2"/>
  <c r="AO1896" i="2"/>
  <c r="AO226" i="2"/>
  <c r="AO1756" i="2"/>
  <c r="AO2674" i="2"/>
  <c r="AO2630" i="2"/>
  <c r="AO1405" i="2"/>
  <c r="AO1328" i="2"/>
  <c r="AO1147" i="2"/>
  <c r="AO834" i="2"/>
  <c r="AO1212" i="2"/>
  <c r="AO2575" i="2"/>
  <c r="AO92" i="2"/>
  <c r="AO152" i="2"/>
  <c r="AO1532" i="2"/>
  <c r="AO973" i="2"/>
  <c r="AO56" i="2"/>
  <c r="AO2515" i="2"/>
  <c r="AO1432" i="2"/>
  <c r="AO2404" i="2"/>
  <c r="AO2182" i="2"/>
  <c r="AO2569" i="2"/>
  <c r="AO1270" i="2"/>
  <c r="AO1380" i="2"/>
  <c r="AO1058" i="2"/>
  <c r="AO2669" i="2"/>
  <c r="AO2308" i="2"/>
  <c r="AO2210" i="2"/>
  <c r="AO2141" i="2"/>
  <c r="AO2488" i="2"/>
  <c r="AO682" i="2"/>
  <c r="AO835" i="2"/>
  <c r="AO2017" i="2"/>
  <c r="AO1983" i="2"/>
  <c r="AO1444" i="2"/>
  <c r="AO2755" i="2"/>
  <c r="AO2490" i="2"/>
  <c r="AO2450" i="2"/>
  <c r="AO876" i="2"/>
  <c r="AO341" i="2"/>
  <c r="AO1521" i="2"/>
  <c r="AO2420" i="2"/>
  <c r="AO2438" i="2"/>
  <c r="AO894" i="2"/>
  <c r="AO1528" i="2"/>
  <c r="AO2237" i="2"/>
  <c r="AO1378" i="2"/>
  <c r="AO1208" i="2"/>
  <c r="AO173" i="2"/>
  <c r="AO2564" i="2"/>
  <c r="AO1202" i="2"/>
  <c r="AO2709" i="2"/>
  <c r="AO2434" i="2"/>
  <c r="AO1553" i="2"/>
  <c r="AO2727" i="2"/>
  <c r="AO2502" i="2"/>
  <c r="AO2430" i="2"/>
  <c r="AO501" i="2"/>
  <c r="AO1364" i="2"/>
  <c r="AO1069" i="2"/>
  <c r="AO2123" i="2"/>
  <c r="AO646" i="2"/>
  <c r="AO1048" i="2"/>
  <c r="AO1087" i="2"/>
  <c r="AO1075" i="2"/>
  <c r="AO739" i="2"/>
  <c r="AO583" i="2"/>
  <c r="AO105" i="2"/>
  <c r="AO120" i="2"/>
  <c r="AO221" i="2"/>
  <c r="AO197" i="2"/>
  <c r="AO398" i="2"/>
  <c r="AO2769" i="2"/>
  <c r="AO1387" i="2"/>
  <c r="AO1759" i="2"/>
  <c r="AO2813" i="2"/>
  <c r="AO2459" i="2"/>
  <c r="AO1536" i="2"/>
  <c r="AO1873" i="2"/>
  <c r="AO1720" i="2"/>
  <c r="AO2174" i="2"/>
  <c r="AO619" i="2"/>
  <c r="AO633" i="2"/>
  <c r="AO1472" i="2"/>
  <c r="AO2257" i="2"/>
  <c r="AO595" i="2"/>
  <c r="AO1769" i="2"/>
  <c r="AO853" i="2"/>
  <c r="AO2220" i="2"/>
  <c r="AO2788" i="2"/>
  <c r="AO1798" i="2"/>
  <c r="AO1706" i="2"/>
  <c r="AO2439" i="2"/>
  <c r="AO2401" i="2"/>
  <c r="AO1898" i="2"/>
  <c r="AO2662" i="2"/>
  <c r="AO2020" i="2"/>
  <c r="AO1697" i="2"/>
  <c r="AO1817" i="2"/>
  <c r="AO2189" i="2"/>
  <c r="AO2006" i="2"/>
  <c r="AO1509" i="2"/>
  <c r="AO2078" i="2"/>
  <c r="AO1269" i="2"/>
  <c r="AO1493" i="2"/>
  <c r="AO901" i="2"/>
  <c r="AO1336" i="2"/>
  <c r="AO925" i="2"/>
  <c r="AO1115" i="2"/>
  <c r="AO866" i="2"/>
  <c r="AO667" i="2"/>
  <c r="AO538" i="2"/>
  <c r="AO525" i="2"/>
  <c r="AO82" i="2"/>
  <c r="AO96" i="2"/>
  <c r="AO1624" i="2"/>
  <c r="AO1699" i="2"/>
  <c r="AO1302" i="2"/>
  <c r="AO1626" i="2"/>
  <c r="AO2470" i="2"/>
  <c r="AO1982" i="2"/>
  <c r="AO2112" i="2"/>
  <c r="AO1503" i="2"/>
  <c r="AO1980" i="2"/>
  <c r="AO2313" i="2"/>
  <c r="AO1033" i="2"/>
  <c r="AO2475" i="2"/>
  <c r="AO196" i="2"/>
  <c r="AO726" i="2"/>
  <c r="AO532" i="2"/>
  <c r="AO1419" i="2"/>
  <c r="AO298" i="2"/>
  <c r="AO905" i="2"/>
  <c r="AO176" i="2"/>
  <c r="AO392" i="2"/>
  <c r="AO1678" i="2"/>
  <c r="AO377" i="2"/>
  <c r="AO2654" i="2"/>
  <c r="AO1710" i="2"/>
  <c r="AO2128" i="2"/>
  <c r="AO791" i="2"/>
  <c r="AO2202" i="2"/>
  <c r="AO2157" i="2"/>
  <c r="AO1317" i="2"/>
  <c r="AO2135" i="2"/>
  <c r="AO2122" i="2"/>
  <c r="AO2765" i="2"/>
  <c r="AO284" i="2"/>
  <c r="AO2286" i="2"/>
  <c r="AO428" i="2"/>
  <c r="AO621" i="2"/>
  <c r="AO805" i="2"/>
  <c r="AO2826" i="2"/>
  <c r="AO2678" i="2"/>
  <c r="AO2266" i="2"/>
  <c r="AO2511" i="2"/>
  <c r="AO2148" i="2"/>
  <c r="AO1275" i="2"/>
  <c r="AO1010" i="2"/>
  <c r="AO939" i="2"/>
  <c r="AO372" i="2"/>
  <c r="AO134" i="2"/>
  <c r="AO1207" i="2"/>
  <c r="AO1550" i="2"/>
  <c r="AO2008" i="2"/>
  <c r="AO1622" i="2"/>
  <c r="AO358" i="2"/>
  <c r="AO2461" i="2"/>
  <c r="AO2753" i="2"/>
  <c r="AO2546" i="2"/>
  <c r="AO326" i="2"/>
  <c r="AO2526" i="2"/>
  <c r="AO1821" i="2"/>
  <c r="AO2245" i="2"/>
  <c r="AO730" i="2"/>
  <c r="AO552" i="2"/>
  <c r="AO1778" i="2"/>
  <c r="AO1421" i="2"/>
  <c r="AO1143" i="2"/>
  <c r="AO778" i="2"/>
  <c r="AO430" i="2"/>
  <c r="AO437" i="2"/>
  <c r="AO210" i="2"/>
  <c r="AO129" i="2"/>
  <c r="AO168" i="2"/>
  <c r="AO548" i="2"/>
  <c r="AO1813" i="2"/>
  <c r="AO1837" i="2"/>
  <c r="AO1359" i="2"/>
  <c r="AO1211" i="2"/>
  <c r="AO1080" i="2"/>
  <c r="AO979" i="2"/>
  <c r="AO1167" i="2"/>
  <c r="AO1039" i="2"/>
  <c r="AO1043" i="2"/>
  <c r="AO536" i="2"/>
  <c r="AO405" i="2"/>
  <c r="AO567" i="2"/>
  <c r="AO154" i="2"/>
  <c r="AO57" i="2"/>
  <c r="AO104" i="2"/>
  <c r="AO391" i="2"/>
  <c r="AO193" i="2"/>
  <c r="AO169" i="2"/>
  <c r="AO75" i="2"/>
  <c r="AO385" i="2"/>
  <c r="AO359" i="2"/>
  <c r="AO2509" i="2"/>
  <c r="AO2665" i="2"/>
  <c r="AO55" i="2"/>
  <c r="AO937" i="2"/>
  <c r="AO1292" i="2"/>
  <c r="AO910" i="2"/>
  <c r="AO1531" i="2"/>
  <c r="AO1286" i="2"/>
  <c r="AO2587" i="2"/>
  <c r="AO2752" i="2"/>
  <c r="AO1462" i="2"/>
  <c r="AO1911" i="2"/>
  <c r="AO833" i="2"/>
  <c r="AO2082" i="2"/>
  <c r="AO2284" i="2"/>
  <c r="AO332" i="2"/>
  <c r="AO343" i="2"/>
  <c r="AO1972" i="2"/>
  <c r="AO2519" i="2"/>
  <c r="AO2704" i="2"/>
  <c r="AO2367" i="2"/>
  <c r="AO1685" i="2"/>
  <c r="AO1977" i="2"/>
  <c r="AO630" i="2"/>
  <c r="AO2121" i="2"/>
  <c r="AO2143" i="2"/>
  <c r="AO1788" i="2"/>
  <c r="AO857" i="2"/>
  <c r="AO117" i="2"/>
  <c r="AO2262" i="2"/>
  <c r="AO1831" i="2"/>
  <c r="AO769" i="2"/>
  <c r="AO218" i="2"/>
  <c r="AO2508" i="2"/>
  <c r="AO2424" i="2"/>
  <c r="AO2147" i="2"/>
  <c r="AO1249" i="2"/>
  <c r="AO473" i="2"/>
  <c r="AO1963" i="2"/>
  <c r="AO1224" i="2"/>
  <c r="AO445" i="2"/>
  <c r="AO882" i="2"/>
  <c r="AO578" i="2"/>
  <c r="AO423" i="2"/>
  <c r="AO2440" i="2"/>
  <c r="AO776" i="2"/>
  <c r="AO1695" i="2"/>
  <c r="AO1858" i="2"/>
  <c r="AO1852" i="2"/>
  <c r="AO1282" i="2"/>
  <c r="AO266" i="2"/>
  <c r="AO504" i="2"/>
  <c r="AO984" i="2"/>
  <c r="AO2639" i="2"/>
  <c r="AO1500" i="2"/>
  <c r="AO325" i="2"/>
  <c r="AO1846" i="2"/>
  <c r="AO2389" i="2"/>
  <c r="AO641" i="2"/>
  <c r="AO1522" i="2"/>
  <c r="AO340" i="2"/>
  <c r="AO2255" i="2"/>
  <c r="AO1800" i="2"/>
  <c r="AO224" i="2"/>
  <c r="AO642" i="2"/>
  <c r="AO2054" i="2"/>
  <c r="AO1887" i="2"/>
  <c r="AO1632" i="2"/>
  <c r="AO1659" i="2"/>
  <c r="AO2329" i="2"/>
  <c r="AO2358" i="2"/>
  <c r="AO2531" i="2"/>
  <c r="AO2005" i="2"/>
  <c r="AO1766" i="2"/>
  <c r="AO1431" i="2"/>
  <c r="AO1159" i="2"/>
  <c r="AO2091" i="2"/>
  <c r="AO1415" i="2"/>
  <c r="AO2751" i="2"/>
  <c r="AO923" i="2"/>
  <c r="AO1646" i="2"/>
  <c r="AO987" i="2"/>
  <c r="AO1754" i="2"/>
  <c r="AO1260" i="2"/>
  <c r="AO1200" i="2"/>
  <c r="AO683" i="2"/>
  <c r="AO327" i="2"/>
  <c r="AO985" i="2"/>
  <c r="AO95" i="2"/>
  <c r="AO2791" i="2"/>
  <c r="AO2372" i="2"/>
  <c r="AO1240" i="2"/>
  <c r="AO1866" i="2"/>
  <c r="AO1770" i="2"/>
  <c r="AO1065" i="2"/>
  <c r="AO2816" i="2"/>
  <c r="AO2050" i="2"/>
  <c r="AO282" i="2"/>
  <c r="AO1987" i="2"/>
  <c r="AO886" i="2"/>
  <c r="AO1416" i="2"/>
  <c r="AO2686" i="2"/>
  <c r="AO2687" i="2"/>
  <c r="AO1857" i="2"/>
  <c r="AO575" i="2"/>
  <c r="AO2822" i="2"/>
  <c r="AO1056" i="2"/>
  <c r="AO2176" i="2"/>
  <c r="AO1763" i="2"/>
  <c r="AO2801" i="2"/>
  <c r="AO1780" i="2"/>
  <c r="AO555" i="2"/>
  <c r="AO896" i="2"/>
  <c r="AO1835" i="2"/>
  <c r="AO2646" i="2"/>
  <c r="AO2278" i="2"/>
  <c r="AO2390" i="2"/>
  <c r="AO898" i="2"/>
  <c r="AO1653" i="2"/>
  <c r="AO616" i="2"/>
  <c r="AO1396" i="2"/>
  <c r="AO564" i="2"/>
  <c r="AO1055" i="2"/>
  <c r="AO874" i="2"/>
  <c r="AO675" i="2"/>
  <c r="AO551" i="2"/>
  <c r="AO1001" i="2"/>
  <c r="AO1535" i="2"/>
  <c r="AO1041" i="2"/>
  <c r="AO49" i="2"/>
  <c r="AO1747" i="2"/>
  <c r="AO523" i="2"/>
  <c r="AO443" i="2"/>
  <c r="AO2110" i="2"/>
  <c r="AO159" i="2"/>
  <c r="AO740" i="2"/>
  <c r="AO40" i="2"/>
  <c r="AO2670" i="2"/>
  <c r="AO2002" i="2"/>
  <c r="AO2718" i="2"/>
  <c r="AO2818" i="2"/>
  <c r="AO624" i="2"/>
  <c r="AO2289" i="2"/>
  <c r="AO1637" i="2"/>
  <c r="AO1927" i="2"/>
  <c r="AO2830" i="2"/>
  <c r="AO1758" i="2"/>
  <c r="AO655" i="2"/>
  <c r="AO2485" i="2"/>
  <c r="AO1803" i="2"/>
  <c r="AO2342" i="2"/>
  <c r="AO1170" i="2"/>
  <c r="AO1326" i="2"/>
  <c r="AO2636" i="2"/>
  <c r="AO1587" i="2"/>
  <c r="AO1650" i="2"/>
  <c r="AO2795" i="2"/>
  <c r="AO2290" i="2"/>
  <c r="AO2400" i="2"/>
  <c r="AO1458" i="2"/>
  <c r="AO864" i="2"/>
  <c r="AO1999" i="2"/>
  <c r="AO1040" i="2"/>
  <c r="AO991" i="2"/>
  <c r="AO1348" i="2"/>
  <c r="AO2605" i="2"/>
  <c r="AO803" i="2"/>
  <c r="AO842" i="2"/>
  <c r="AO1327" i="2"/>
  <c r="AO950" i="2"/>
  <c r="AO2354" i="2"/>
  <c r="AO1953" i="2"/>
  <c r="AO1505" i="2"/>
  <c r="AO1354" i="2"/>
  <c r="AO1370" i="2"/>
  <c r="AO560" i="2"/>
  <c r="AO2695" i="2"/>
  <c r="AO1352" i="2"/>
  <c r="AO1214" i="2"/>
  <c r="AO1254" i="2"/>
  <c r="AO1738" i="2"/>
  <c r="AO1944" i="2"/>
  <c r="AO2113" i="2"/>
  <c r="AO1090" i="2"/>
  <c r="AO2037" i="2"/>
  <c r="AO1991" i="2"/>
  <c r="AO2699" i="2"/>
  <c r="AO2789" i="2"/>
  <c r="AO2784" i="2"/>
  <c r="AO2201" i="2"/>
  <c r="AO2422" i="2"/>
  <c r="AO1382" i="2"/>
  <c r="AO2553" i="2"/>
  <c r="AO317" i="2"/>
  <c r="AO1222" i="2"/>
  <c r="AO942" i="2"/>
  <c r="AO968" i="2"/>
  <c r="AO2733" i="2"/>
  <c r="AO2796" i="2"/>
  <c r="AO1498" i="2"/>
  <c r="AO1864" i="2"/>
  <c r="AO2415" i="2"/>
  <c r="AO1633" i="2"/>
  <c r="AO1313" i="2"/>
  <c r="AO1796" i="2"/>
  <c r="AO1245" i="2"/>
  <c r="AO1151" i="2"/>
  <c r="AO1023" i="2"/>
  <c r="AO650" i="2"/>
  <c r="AO145" i="2"/>
  <c r="AO505" i="2"/>
  <c r="AO312" i="2"/>
  <c r="AO206" i="2"/>
  <c r="AO1418" i="2"/>
  <c r="AO2457" i="2"/>
  <c r="AO1499" i="2"/>
  <c r="AO199" i="2"/>
  <c r="AO1130" i="2"/>
  <c r="AO1185" i="2"/>
  <c r="AO1807" i="2"/>
  <c r="AO1457" i="2"/>
  <c r="AO2635" i="2"/>
  <c r="AO2133" i="2"/>
  <c r="AO1939" i="2"/>
  <c r="AO1973" i="2"/>
  <c r="AO1949" i="2"/>
  <c r="AO2380" i="2"/>
  <c r="AO862" i="2"/>
  <c r="AO1279" i="2"/>
  <c r="AO2760" i="2"/>
  <c r="AO2536" i="2"/>
  <c r="AO2647" i="2"/>
  <c r="AO2334" i="2"/>
  <c r="AO550" i="2"/>
  <c r="AO149" i="2"/>
  <c r="AO1157" i="2"/>
  <c r="AO1888" i="2"/>
  <c r="AO107" i="2"/>
  <c r="AO980" i="2"/>
  <c r="AO1753" i="2"/>
  <c r="AO2428" i="2"/>
  <c r="AO2234" i="2"/>
  <c r="AO2297" i="2"/>
  <c r="AO2117" i="2"/>
  <c r="AO2011" i="2"/>
  <c r="AO1552" i="2"/>
  <c r="AO1527" i="2"/>
  <c r="AO1304" i="2"/>
  <c r="AO603" i="2"/>
  <c r="AO1261" i="2"/>
  <c r="AO1571" i="2"/>
  <c r="AO153" i="2"/>
  <c r="AO580" i="2"/>
  <c r="AO264" i="2"/>
  <c r="AO918" i="2"/>
  <c r="AO2800" i="2"/>
  <c r="AO1933" i="2"/>
  <c r="AO37" i="2"/>
  <c r="AO975" i="2"/>
  <c r="AO243" i="2"/>
  <c r="AO1176" i="2"/>
  <c r="AO34" i="2"/>
  <c r="AO2399" i="2"/>
  <c r="AO935" i="2"/>
  <c r="AO889" i="2"/>
  <c r="AO2068" i="2"/>
  <c r="AO1885" i="2"/>
  <c r="AO2550" i="2"/>
  <c r="AO2181" i="2"/>
  <c r="AO1904" i="2"/>
  <c r="AO787" i="2"/>
  <c r="AO636" i="2"/>
  <c r="AO311" i="2"/>
  <c r="AO2805" i="2"/>
  <c r="AO2345" i="2"/>
  <c r="AO435" i="2"/>
  <c r="AO188" i="2"/>
  <c r="AO2296" i="2"/>
  <c r="AO2516" i="2"/>
  <c r="AO1875" i="2"/>
  <c r="AO2328" i="2"/>
  <c r="AO660" i="2"/>
  <c r="AO1374" i="2"/>
  <c r="AO76" i="2"/>
  <c r="AO1993" i="2"/>
  <c r="AO640" i="2"/>
  <c r="AO689" i="2"/>
  <c r="AO77" i="2"/>
  <c r="AO1777" i="2"/>
  <c r="AO1209" i="2"/>
  <c r="AO1052" i="2"/>
  <c r="AO61" i="2"/>
  <c r="AO2287" i="2"/>
  <c r="AO1943" i="2"/>
  <c r="AO2574" i="2"/>
  <c r="AO2581" i="2"/>
  <c r="AO2352" i="2"/>
  <c r="AO2480" i="2"/>
  <c r="AO867" i="2"/>
  <c r="AO422" i="2"/>
  <c r="AO2130" i="2"/>
  <c r="AO2063" i="2"/>
  <c r="AO1652" i="2"/>
  <c r="AO561" i="2"/>
  <c r="AO1789" i="2"/>
  <c r="AO1321" i="2"/>
  <c r="AO1104" i="2"/>
  <c r="AO746" i="2"/>
  <c r="AO389" i="2"/>
  <c r="AO1035" i="2"/>
  <c r="AO486" i="2"/>
  <c r="AO562" i="2"/>
  <c r="AO517" i="2"/>
  <c r="AO322" i="2"/>
  <c r="AO185" i="2"/>
  <c r="AO1515" i="2"/>
  <c r="AO182" i="2"/>
  <c r="AO1186" i="2"/>
  <c r="AO712" i="2"/>
  <c r="AO1368" i="2"/>
  <c r="AO309" i="2"/>
  <c r="AO225" i="2"/>
  <c r="AO2124" i="2"/>
  <c r="AO2041" i="2"/>
  <c r="AO2764" i="2"/>
  <c r="AO2446" i="2"/>
  <c r="AO2570" i="2"/>
  <c r="AO1636" i="2"/>
  <c r="AO1011" i="2"/>
  <c r="AO1128" i="2"/>
  <c r="AO1091" i="2"/>
  <c r="AO811" i="2"/>
  <c r="AO592" i="2"/>
  <c r="AO520" i="2"/>
  <c r="AO345" i="2"/>
  <c r="AO122" i="2"/>
  <c r="AO2317" i="2"/>
  <c r="AO1881" i="2"/>
  <c r="AO2339" i="2"/>
  <c r="AO1520" i="2"/>
  <c r="AO652" i="2"/>
  <c r="AO2264" i="2"/>
  <c r="AO1585" i="2"/>
  <c r="AO1576" i="2"/>
  <c r="AO530" i="2"/>
  <c r="AO1392" i="2"/>
  <c r="AO1177" i="2"/>
  <c r="AO1640" i="2"/>
  <c r="AO679" i="2"/>
  <c r="AO108" i="2"/>
  <c r="AO1841" i="2"/>
  <c r="AO2728" i="2"/>
  <c r="AO2598" i="2"/>
  <c r="AO1952" i="2"/>
  <c r="AO2172" i="2"/>
  <c r="AO2359" i="2"/>
  <c r="AO2205" i="2"/>
  <c r="AO1235" i="2"/>
  <c r="AO1017" i="2"/>
  <c r="AO816" i="2"/>
  <c r="AO976" i="2"/>
  <c r="AO255" i="2"/>
  <c r="AO2330" i="2"/>
  <c r="AO1045" i="2"/>
  <c r="AO1330" i="2"/>
  <c r="AO2717" i="2"/>
  <c r="AO1731" i="2"/>
  <c r="AO879" i="2"/>
  <c r="AO1248" i="2"/>
  <c r="AO1399" i="2"/>
  <c r="AO1589" i="2"/>
  <c r="AO2645" i="2"/>
  <c r="AO1445" i="2"/>
  <c r="AO1363" i="2"/>
  <c r="AO1027" i="2"/>
  <c r="AO381" i="2"/>
  <c r="AO598" i="2"/>
  <c r="AO2411" i="2"/>
  <c r="AO1407" i="2"/>
  <c r="AO2227" i="2"/>
  <c r="AO1609" i="2"/>
  <c r="AO329" i="2"/>
  <c r="AO2626" i="2"/>
  <c r="AO2431" i="2"/>
  <c r="AO2466" i="2"/>
  <c r="AO2052" i="2"/>
  <c r="AO1878" i="2"/>
  <c r="AO1231" i="2"/>
  <c r="AO969" i="2"/>
  <c r="AO502" i="2"/>
  <c r="AO259" i="2"/>
  <c r="AO112" i="2"/>
  <c r="AO2377" i="2"/>
  <c r="AO421" i="2"/>
  <c r="AO2483" i="2"/>
  <c r="AO1300" i="2"/>
  <c r="AO612" i="2"/>
  <c r="AO1634" i="2"/>
  <c r="AO2429" i="2"/>
  <c r="AO539" i="2"/>
  <c r="AO1600" i="2"/>
  <c r="AO2331" i="2"/>
  <c r="AO1365" i="2"/>
  <c r="AO2410" i="2"/>
  <c r="AO1567" i="2"/>
  <c r="AO1189" i="2"/>
  <c r="AO869" i="2"/>
  <c r="AO425" i="2"/>
  <c r="AO2808" i="2"/>
  <c r="AO2787" i="2"/>
  <c r="AO1909" i="2"/>
  <c r="AO2586" i="2"/>
  <c r="AO1917" i="2"/>
  <c r="AO2206" i="2"/>
  <c r="AO1668" i="2"/>
  <c r="AO1913" i="2"/>
  <c r="AO1822" i="2"/>
  <c r="AO1468" i="2"/>
  <c r="AO1485" i="2"/>
  <c r="AO829" i="2"/>
  <c r="AO1013" i="2"/>
  <c r="AO1009" i="2"/>
  <c r="AO888" i="2"/>
  <c r="AO929" i="2"/>
  <c r="AO1656" i="2"/>
  <c r="AO493" i="2"/>
  <c r="AO2207" i="2"/>
  <c r="AO201" i="2"/>
  <c r="AO2792" i="2"/>
  <c r="AO1016" i="2"/>
  <c r="AO1744" i="2"/>
  <c r="AO781" i="2"/>
  <c r="AO1221" i="2"/>
  <c r="AO69" i="2"/>
  <c r="AO524" i="2"/>
  <c r="AO2756" i="2"/>
  <c r="AO2595" i="2"/>
  <c r="AO1713" i="2"/>
  <c r="AO960" i="2"/>
  <c r="AO1557" i="2"/>
  <c r="AO1660" i="2"/>
  <c r="AO771" i="2"/>
  <c r="AO1032" i="2"/>
  <c r="AO962" i="2"/>
  <c r="AO1272" i="2"/>
  <c r="AO819" i="2"/>
  <c r="AO446" i="2"/>
  <c r="AO45" i="2"/>
  <c r="AO498" i="2"/>
  <c r="AO2732" i="2"/>
  <c r="AO1941" i="2"/>
  <c r="AO1262" i="2"/>
  <c r="AO1930" i="2"/>
  <c r="AO414" i="2"/>
  <c r="AO125" i="2"/>
  <c r="AO253" i="2"/>
  <c r="AO1466" i="2"/>
  <c r="AO1741" i="2"/>
  <c r="AO860" i="2"/>
  <c r="AO1288" i="2"/>
  <c r="AO703" i="2"/>
  <c r="AO1135" i="2"/>
  <c r="AO810" i="2"/>
  <c r="AO141" i="2"/>
  <c r="AO390" i="2"/>
  <c r="AO1711" i="2"/>
  <c r="AO1569" i="2"/>
  <c r="AO1470" i="2"/>
  <c r="AO1436" i="2"/>
  <c r="AO1299" i="2"/>
  <c r="AO348" i="2"/>
  <c r="AO265" i="2"/>
  <c r="AO748" i="2"/>
  <c r="AO2749" i="2"/>
  <c r="AO1448" i="2"/>
  <c r="AO2319" i="2"/>
  <c r="AO1921" i="2"/>
  <c r="AO1950" i="2"/>
  <c r="AO494" i="2"/>
  <c r="AO1580" i="2"/>
  <c r="AO775" i="2"/>
  <c r="AO736" i="2"/>
  <c r="AO656" i="2"/>
  <c r="AO386" i="2"/>
  <c r="AO690" i="2"/>
  <c r="AO190" i="2"/>
  <c r="AO412" i="2"/>
  <c r="AO239" i="2"/>
  <c r="AO150" i="2"/>
  <c r="AO2378" i="2"/>
  <c r="AO1816" i="2"/>
  <c r="AO2046" i="2"/>
  <c r="AO919" i="2"/>
  <c r="AO903" i="2"/>
  <c r="AO2817" i="2"/>
  <c r="AO1487" i="2"/>
  <c r="AO2691" i="2"/>
  <c r="AO2251" i="2"/>
  <c r="AO589" i="2"/>
  <c r="AO181" i="2"/>
  <c r="AO801" i="2"/>
  <c r="AO1205" i="2"/>
  <c r="AO913" i="2"/>
  <c r="AO785" i="2"/>
  <c r="AO951" i="2"/>
  <c r="AO313" i="2"/>
  <c r="AO231" i="2"/>
  <c r="AO1782" i="2"/>
  <c r="AO2293" i="2"/>
  <c r="AO1701" i="2"/>
  <c r="AO1525" i="2"/>
  <c r="AO1775" i="2"/>
  <c r="AO1219" i="2"/>
  <c r="AO2026" i="2"/>
  <c r="AO1453" i="2"/>
  <c r="AO1724" i="2"/>
  <c r="AO588" i="2"/>
  <c r="AO1171" i="2"/>
  <c r="AO707" i="2"/>
  <c r="AO638" i="2"/>
  <c r="AO121" i="2"/>
  <c r="AO318" i="2"/>
  <c r="AO509" i="2"/>
  <c r="AO280" i="2"/>
  <c r="AO2724" i="2"/>
  <c r="AO87" i="2"/>
  <c r="AO1891" i="2"/>
  <c r="AO2426" i="2"/>
  <c r="AO2579" i="2"/>
  <c r="AO1367" i="2"/>
  <c r="AO751" i="2"/>
  <c r="AO41" i="2"/>
  <c r="AO1393" i="2"/>
  <c r="AO2104" i="2"/>
  <c r="AO1183" i="2"/>
  <c r="AO293" i="2"/>
  <c r="AO2823" i="2"/>
  <c r="AO2144" i="2"/>
  <c r="AO2624" i="2"/>
  <c r="AO1519" i="2"/>
  <c r="AO1791" i="2"/>
  <c r="AO1100" i="2"/>
  <c r="AO955" i="2"/>
  <c r="AO1936" i="2"/>
  <c r="AO1195" i="2"/>
  <c r="AO618" i="2"/>
  <c r="AO438" i="2"/>
  <c r="AO982" i="2"/>
  <c r="AO189" i="2"/>
  <c r="AO477" i="2"/>
  <c r="AO1129" i="2"/>
  <c r="AO2225" i="2"/>
  <c r="AO767" i="2"/>
  <c r="AO2545" i="2"/>
  <c r="AO1098" i="2"/>
  <c r="AO995" i="2"/>
  <c r="AO310" i="2"/>
  <c r="AO100" i="2"/>
  <c r="AO1277" i="2"/>
  <c r="AO410" i="2"/>
  <c r="AO2086" i="2"/>
  <c r="AO2032" i="2"/>
  <c r="AO2619" i="2"/>
  <c r="AO2648" i="2"/>
  <c r="AO2533" i="2"/>
  <c r="AO1243" i="2"/>
  <c r="AO518" i="2"/>
  <c r="AO1871" i="2"/>
  <c r="AO957" i="2"/>
  <c r="AO1385" i="2"/>
  <c r="AO1099" i="2"/>
  <c r="AO762" i="2"/>
  <c r="AO553" i="2"/>
  <c r="AO594" i="2"/>
  <c r="AO365" i="2"/>
  <c r="AO263" i="2"/>
  <c r="AO296" i="2"/>
  <c r="AO1266" i="2"/>
  <c r="AO1812" i="2"/>
  <c r="AO2348" i="2"/>
  <c r="AO875" i="2"/>
  <c r="AO131" i="2"/>
  <c r="AO1655" i="2"/>
  <c r="AO697" i="2"/>
  <c r="AO451" i="2"/>
  <c r="AO678" i="2"/>
  <c r="AO2713" i="2"/>
  <c r="AO2170" i="2"/>
  <c r="AO1920" i="2"/>
  <c r="AO261" i="2"/>
  <c r="AO2472" i="2"/>
  <c r="AO651" i="2"/>
  <c r="AO2217" i="2"/>
  <c r="AO1795" i="2"/>
  <c r="AO230" i="2"/>
  <c r="AO820" i="2"/>
  <c r="AO351" i="2"/>
  <c r="AO2268" i="2"/>
  <c r="AO522" i="2"/>
  <c r="AO645" i="2"/>
  <c r="AO610" i="2"/>
  <c r="AO487" i="2"/>
  <c r="AO2745" i="2"/>
  <c r="AO2129" i="2"/>
  <c r="AO2096" i="2"/>
  <c r="AO1581" i="2"/>
  <c r="AO1542" i="2"/>
  <c r="AO1114" i="2"/>
  <c r="AO2495" i="2"/>
  <c r="AO2156" i="2"/>
  <c r="AO2084" i="2"/>
  <c r="AO1879" i="2"/>
  <c r="AO1127" i="2"/>
  <c r="AO2187" i="2"/>
  <c r="AO981" i="2"/>
  <c r="AO165" i="2"/>
  <c r="AO84" i="2"/>
  <c r="AO1794" i="2"/>
  <c r="AO759" i="2"/>
  <c r="AO706" i="2"/>
  <c r="AO60" i="2"/>
  <c r="AO2650" i="2"/>
  <c r="AO219" i="2"/>
  <c r="AO2223" i="2"/>
  <c r="AO949" i="2"/>
  <c r="AO839" i="2"/>
  <c r="AO170" i="2"/>
  <c r="AO1995" i="2"/>
  <c r="AO1599" i="2"/>
  <c r="AO156" i="2"/>
  <c r="AO2260" i="2"/>
  <c r="AO997" i="2"/>
  <c r="AO933" i="2"/>
  <c r="AO2534" i="2"/>
  <c r="AO2333" i="2"/>
  <c r="AO2664" i="2"/>
  <c r="AO2590" i="2"/>
  <c r="AO2140" i="2"/>
  <c r="AO2351" i="2"/>
  <c r="AO43" i="2"/>
  <c r="AO38" i="2"/>
  <c r="AO2661" i="2"/>
  <c r="AO537" i="2"/>
  <c r="AO1478" i="2"/>
  <c r="AO2139" i="2"/>
  <c r="AO369" i="2"/>
  <c r="AO383" i="2"/>
  <c r="AO1601" i="2"/>
  <c r="AO1190" i="2"/>
  <c r="AO1220" i="2"/>
  <c r="AO2031" i="2"/>
  <c r="AO2215" i="2"/>
  <c r="AO2301" i="2"/>
  <c r="AO704" i="2"/>
  <c r="AO832" i="2"/>
  <c r="AO1136" i="2"/>
  <c r="AO569" i="2"/>
  <c r="AO484" i="2"/>
  <c r="AO546" i="2"/>
  <c r="AO319" i="2"/>
  <c r="AO2023" i="2"/>
  <c r="AO1819" i="2"/>
  <c r="AO1290" i="2"/>
  <c r="AO1859" i="2"/>
  <c r="AO1182" i="2"/>
  <c r="AO2608" i="2"/>
  <c r="AO1707" i="2"/>
  <c r="AO1194" i="2"/>
  <c r="AO2640" i="2"/>
  <c r="AO1722" i="2"/>
  <c r="AO1818" i="2"/>
  <c r="AO1892" i="2"/>
  <c r="AO2061" i="2"/>
  <c r="AO308" i="2"/>
  <c r="AO1318" i="2"/>
  <c r="AO2247" i="2"/>
  <c r="AO2693" i="2"/>
  <c r="AO1474" i="2"/>
  <c r="AO916" i="2"/>
  <c r="AO1250" i="2"/>
  <c r="AO1989" i="2"/>
  <c r="AO2757" i="2"/>
  <c r="AO109" i="2"/>
  <c r="AO1440" i="2"/>
  <c r="AO1191" i="2"/>
  <c r="AO1924" i="2"/>
  <c r="AO2737" i="2"/>
  <c r="AO2761" i="2"/>
  <c r="AO2812" i="2"/>
  <c r="AO1965" i="2"/>
  <c r="AO908" i="2"/>
  <c r="AO666" i="2"/>
  <c r="AO1611" i="2"/>
  <c r="AO2406" i="2"/>
  <c r="AO1563" i="2"/>
  <c r="AO1606" i="2"/>
  <c r="AO1981" i="2"/>
  <c r="AO1772" i="2"/>
  <c r="AO1642" i="2"/>
  <c r="AO2221" i="2"/>
  <c r="AO1344" i="2"/>
  <c r="AO1329" i="2"/>
  <c r="AO1216" i="2"/>
  <c r="AO1998" i="2"/>
  <c r="AO2211" i="2"/>
  <c r="AO2499" i="2"/>
  <c r="AO2493" i="2"/>
  <c r="AO1721" i="2"/>
  <c r="AO1433" i="2"/>
  <c r="AO2062" i="2"/>
  <c r="AO2276" i="2"/>
  <c r="AO1461" i="2"/>
  <c r="AO456" i="2"/>
  <c r="AO779" i="2"/>
  <c r="AO623" i="2"/>
  <c r="AO113" i="2"/>
  <c r="AO262" i="2"/>
  <c r="AO2759" i="2"/>
  <c r="AO2512" i="2"/>
  <c r="AO2395" i="2"/>
  <c r="AO1351" i="2"/>
  <c r="AO705" i="2"/>
  <c r="AO2561" i="2"/>
  <c r="AO1657" i="2"/>
  <c r="AO2780" i="2"/>
  <c r="AO2228" i="2"/>
  <c r="AO1874" i="2"/>
  <c r="AO1477" i="2"/>
  <c r="AO757" i="2"/>
  <c r="AO66" i="2"/>
  <c r="AO260" i="2"/>
  <c r="AO2379" i="2"/>
  <c r="AO2249" i="2"/>
  <c r="AO1900" i="2"/>
  <c r="AO934" i="2"/>
  <c r="AO2473" i="2"/>
  <c r="AO2089" i="2"/>
  <c r="AO489" i="2"/>
  <c r="AO2521" i="2"/>
  <c r="AO2730" i="2"/>
  <c r="AO1922" i="2"/>
  <c r="AO2409" i="2"/>
  <c r="AO300" i="2"/>
  <c r="AO2532" i="2"/>
  <c r="AO1491" i="2"/>
  <c r="AO684" i="2"/>
  <c r="AO179" i="2"/>
  <c r="AO2385" i="2"/>
  <c r="AO2582" i="2"/>
  <c r="AO2762" i="2"/>
  <c r="AO2447" i="2"/>
  <c r="AO2514" i="2"/>
  <c r="AO1884" i="2"/>
  <c r="AO1870" i="2"/>
  <c r="AO1733" i="2"/>
  <c r="AO954" i="2"/>
  <c r="AO1199" i="2"/>
  <c r="AO1648" i="2"/>
  <c r="AO1671" i="2"/>
  <c r="AO1118" i="2"/>
  <c r="AO237" i="2"/>
  <c r="AO1564" i="2"/>
  <c r="AO2196" i="2"/>
  <c r="AO1761" i="2"/>
  <c r="AO1203" i="2"/>
  <c r="AO1160" i="2"/>
  <c r="AO670" i="2"/>
  <c r="AO1079" i="2"/>
  <c r="AO1123" i="2"/>
  <c r="AO956" i="2"/>
  <c r="AO915" i="2"/>
  <c r="AO795" i="2"/>
  <c r="AO605" i="2"/>
  <c r="AO254" i="2"/>
  <c r="AO166" i="2"/>
  <c r="AO74" i="2"/>
  <c r="AO2168" i="2"/>
  <c r="AO252" i="2"/>
  <c r="AO499" i="2"/>
  <c r="AO2203" i="2"/>
  <c r="AO1547" i="2"/>
  <c r="AO2530" i="2"/>
  <c r="AO187" i="2"/>
  <c r="AO556" i="2"/>
  <c r="AO1615" i="2"/>
  <c r="AO380" i="2"/>
  <c r="AO2441" i="2"/>
  <c r="AO2184" i="2"/>
  <c r="AO1226" i="2"/>
  <c r="AO2625" i="2"/>
  <c r="AO1838" i="2"/>
  <c r="AO1793" i="2"/>
  <c r="AO831" i="2"/>
  <c r="AO998" i="2"/>
  <c r="AO1919" i="2"/>
  <c r="AO1865" i="2"/>
  <c r="AO664" i="2"/>
  <c r="AO304" i="2"/>
  <c r="AO1715" i="2"/>
  <c r="AO2469" i="2"/>
  <c r="AO1727" i="2"/>
  <c r="AO491" i="2"/>
  <c r="AO2692" i="2"/>
  <c r="AO1762" i="2"/>
  <c r="AO1960" i="2"/>
  <c r="AO1546" i="2"/>
  <c r="AO2010" i="2"/>
  <c r="AO607" i="2"/>
  <c r="AO368" i="2"/>
  <c r="AO78" i="2"/>
  <c r="AO1593" i="2"/>
  <c r="AO2077" i="2"/>
  <c r="AO1285" i="2"/>
  <c r="AO725" i="2"/>
  <c r="AO2433" i="2"/>
  <c r="AO1675" i="2"/>
  <c r="AO788" i="2"/>
  <c r="AO2092" i="2"/>
  <c r="AO2107" i="2"/>
  <c r="AO2596" i="2"/>
  <c r="AO2746" i="2"/>
  <c r="AO692" i="2"/>
  <c r="AO2777" i="2"/>
  <c r="AO534" i="2"/>
  <c r="AO2657" i="2"/>
  <c r="AO1502" i="2"/>
  <c r="AO1647" i="2"/>
  <c r="AO2212" i="2"/>
  <c r="AO65" i="2"/>
  <c r="AO753" i="2"/>
  <c r="AO2177" i="2"/>
  <c r="AO1643" i="2"/>
  <c r="AO2425" i="2"/>
  <c r="AO352" i="2"/>
  <c r="AO1315" i="2"/>
  <c r="AO622" i="2"/>
  <c r="AO1582" i="2"/>
  <c r="AO2263" i="2"/>
  <c r="AO2621" i="2"/>
  <c r="AO470" i="2"/>
  <c r="AO459" i="2"/>
  <c r="AO1926" i="2"/>
  <c r="AO2572" i="2"/>
  <c r="AO458" i="2"/>
  <c r="AO996" i="2"/>
  <c r="AO2492" i="2"/>
  <c r="AO1154" i="2"/>
  <c r="AO902" i="2"/>
  <c r="AO1544" i="2"/>
  <c r="AO2819" i="2"/>
  <c r="AO2230" i="2"/>
  <c r="AO570" i="2"/>
  <c r="AO2198" i="2"/>
  <c r="AO2269" i="2"/>
  <c r="AO1071" i="2"/>
  <c r="AO599" i="2"/>
  <c r="AO436" i="2"/>
  <c r="AO157" i="2"/>
  <c r="AO2356" i="2"/>
  <c r="AO306" i="2"/>
  <c r="AO1155" i="2"/>
  <c r="AO1748" i="2"/>
  <c r="AO2272" i="2"/>
  <c r="AO2614" i="2"/>
  <c r="AO2131" i="2"/>
  <c r="AO2688" i="2"/>
  <c r="AO930" i="2"/>
  <c r="AO431" i="2"/>
  <c r="AO1034" i="2"/>
  <c r="AO2327" i="2"/>
  <c r="AO1439" i="2"/>
  <c r="AO2067" i="2"/>
  <c r="AO1124" i="2"/>
  <c r="AO1651" i="2"/>
  <c r="AO2641" i="2"/>
  <c r="AO272" i="2"/>
  <c r="AO852" i="2"/>
  <c r="AO620" i="2"/>
  <c r="AO2825" i="2"/>
  <c r="AO1172" i="2"/>
  <c r="AO1146" i="2"/>
  <c r="AO2773" i="2"/>
  <c r="AO2109" i="2"/>
  <c r="AO924" i="2"/>
  <c r="AO1940" i="2"/>
  <c r="AO1465" i="2"/>
  <c r="AO2185" i="2"/>
  <c r="AO1215" i="2"/>
  <c r="AO442" i="2"/>
  <c r="AO103" i="2"/>
  <c r="AO1161" i="2"/>
  <c r="AO370" i="2"/>
  <c r="AO729" i="2"/>
  <c r="AO2350" i="2"/>
  <c r="AO395" i="2"/>
  <c r="AO2638" i="2"/>
  <c r="AO2173" i="2"/>
  <c r="AO2101" i="2"/>
  <c r="AO1716" i="2"/>
  <c r="AO880" i="2"/>
  <c r="AO600" i="2"/>
  <c r="AO468" i="2"/>
  <c r="AO2137" i="2"/>
  <c r="AO1555" i="2"/>
  <c r="AO163" i="2"/>
  <c r="AO2768" i="2"/>
  <c r="AO1868" i="2"/>
  <c r="AO2306" i="2"/>
  <c r="AO2541" i="2"/>
  <c r="AO2703" i="2"/>
  <c r="AO2326" i="2"/>
  <c r="AO2336" i="2"/>
  <c r="AO2374" i="2"/>
  <c r="AO1322" i="2"/>
  <c r="AO2528" i="2"/>
  <c r="AO2386" i="2"/>
  <c r="AO940" i="2"/>
  <c r="AO1064" i="2"/>
  <c r="AO559" i="2"/>
  <c r="AO2809" i="2"/>
  <c r="AO1180" i="2"/>
  <c r="AO2191" i="2"/>
  <c r="AO872" i="2"/>
  <c r="AO1882" i="2"/>
  <c r="AO1586" i="2"/>
  <c r="AO1412" i="2"/>
  <c r="AO1430" i="2"/>
  <c r="AO663" i="2"/>
  <c r="AO2079" i="2"/>
  <c r="AO1957" i="2"/>
  <c r="AO1428" i="2"/>
  <c r="AO543" i="2"/>
  <c r="AO191" i="2"/>
  <c r="AO2391" i="2"/>
  <c r="AO1342" i="2"/>
  <c r="AO1618" i="2"/>
  <c r="AO2829" i="2"/>
  <c r="AO2649" i="2"/>
  <c r="AO1376" i="2"/>
  <c r="AO2559" i="2"/>
  <c r="AO315" i="2"/>
  <c r="AO2603" i="2"/>
  <c r="AO1314" i="2"/>
  <c r="AO1649" i="2"/>
  <c r="AO626" i="2"/>
  <c r="AO205" i="2"/>
  <c r="AO213" i="2"/>
  <c r="AO2763" i="2"/>
  <c r="AO366" i="2"/>
  <c r="AO2362" i="2"/>
  <c r="AO1923" i="2"/>
  <c r="AO1851" i="2"/>
  <c r="AO1074" i="2"/>
  <c r="AO1932" i="2"/>
  <c r="AO2071" i="2"/>
  <c r="AO2304" i="2"/>
  <c r="AO439" i="2"/>
  <c r="AO1096" i="2"/>
  <c r="AO827" i="2"/>
  <c r="AO1545" i="2"/>
  <c r="AO360" i="2"/>
  <c r="AO1861" i="2"/>
  <c r="AO1038" i="2"/>
  <c r="AO1712" i="2"/>
  <c r="AO669" i="2"/>
  <c r="AO1105" i="2"/>
  <c r="AO229" i="2"/>
  <c r="AO2070" i="2"/>
  <c r="AO1992" i="2"/>
  <c r="AO2500" i="2"/>
  <c r="AO2250" i="2"/>
  <c r="AO1845" i="2"/>
  <c r="AO480" i="2"/>
  <c r="AO346" i="2"/>
  <c r="AO1779" i="2"/>
  <c r="AO143" i="2"/>
  <c r="AO2238" i="2"/>
  <c r="AO2782" i="2"/>
  <c r="AO2616" i="2"/>
  <c r="AO1683" i="2"/>
  <c r="AO2726" i="2"/>
  <c r="AO46" i="2"/>
  <c r="AO2219" i="2"/>
  <c r="AO648" i="2"/>
  <c r="AO124" i="2"/>
  <c r="AO350" i="2"/>
  <c r="AO777" i="2"/>
  <c r="AO1839" i="2"/>
  <c r="AO2204" i="2"/>
  <c r="AO2138" i="2"/>
  <c r="AO1303" i="2"/>
  <c r="AO1613" i="2"/>
  <c r="AO796" i="2"/>
  <c r="AO1187" i="2"/>
  <c r="AO1935" i="2"/>
  <c r="AO1588" i="2"/>
  <c r="AO735" i="2"/>
  <c r="AO469" i="2"/>
  <c r="AO1163" i="2"/>
  <c r="AO397" i="2"/>
  <c r="AO200" i="2"/>
  <c r="AO528" i="2"/>
  <c r="AO388" i="2"/>
  <c r="AO302" i="2"/>
  <c r="AO285" i="2"/>
  <c r="AO180" i="2"/>
  <c r="AO1548" i="2"/>
  <c r="AO2197" i="2"/>
  <c r="AO947" i="2"/>
  <c r="AO722" i="2"/>
  <c r="AO401" i="2"/>
  <c r="AO1349" i="2"/>
  <c r="AO2525" i="2"/>
  <c r="AO2606" i="2"/>
  <c r="AO1345" i="2"/>
  <c r="AO2720" i="2"/>
  <c r="AO845" i="2"/>
  <c r="AO1621" i="2"/>
  <c r="AO1020" i="2"/>
  <c r="AO1784" i="2"/>
  <c r="AO597" i="2"/>
  <c r="AO68" i="2"/>
  <c r="AO418" i="2"/>
  <c r="AO1309" i="2"/>
  <c r="AO479" i="2"/>
  <c r="AO2697" i="2"/>
  <c r="AO203" i="2"/>
  <c r="AO1638" i="2"/>
  <c r="AO1046" i="2"/>
  <c r="AO217" i="2"/>
  <c r="AO644" i="2"/>
  <c r="AO1263" i="2"/>
  <c r="AO2190" i="2"/>
  <c r="AO1661" i="2"/>
  <c r="AO1175" i="2"/>
  <c r="AO415" i="2"/>
  <c r="AO97" i="2"/>
  <c r="AO1021" i="2"/>
  <c r="AO1434" i="2"/>
  <c r="AO1825" i="2"/>
  <c r="AO1291" i="2"/>
  <c r="AO1679" i="2"/>
  <c r="AO1358" i="2"/>
  <c r="AO223" i="2"/>
  <c r="AO2094" i="2"/>
  <c r="AO657" i="2"/>
  <c r="AO1451" i="2"/>
  <c r="AO2523" i="2"/>
  <c r="AO382" i="2"/>
  <c r="AO1239" i="2"/>
  <c r="AO2280" i="2"/>
  <c r="AO1479" i="2"/>
  <c r="AO2407" i="2"/>
  <c r="AO1258" i="2"/>
  <c r="AO1149" i="2"/>
  <c r="AO1494" i="2"/>
  <c r="AO2208" i="2"/>
  <c r="AO573" i="2"/>
  <c r="AO289" i="2"/>
  <c r="AO1665" i="2"/>
  <c r="AO485" i="2"/>
  <c r="AO2396" i="2"/>
  <c r="AO1815" i="2"/>
  <c r="AO1213" i="2"/>
  <c r="AO455" i="2"/>
  <c r="AO2740" i="2"/>
  <c r="AO2343" i="2"/>
  <c r="AO244" i="2"/>
  <c r="AO1411" i="2"/>
  <c r="AO760" i="2"/>
  <c r="AO279" i="2"/>
  <c r="AO629" i="2"/>
  <c r="AO527" i="2"/>
  <c r="AO1746" i="2"/>
  <c r="AO540" i="2"/>
  <c r="AO2175" i="2"/>
  <c r="AO2706" i="2"/>
  <c r="AO2576" i="2"/>
  <c r="AO1427" i="2"/>
  <c r="AO2690" i="2"/>
  <c r="AO234" i="2"/>
  <c r="AO503" i="2"/>
  <c r="AO1366" i="2"/>
  <c r="AO147" i="2"/>
  <c r="AO1049" i="2"/>
  <c r="AO33" i="2"/>
  <c r="AO1488" i="2"/>
  <c r="AO2039" i="2"/>
  <c r="AO1459" i="2"/>
  <c r="AO673" i="2"/>
  <c r="AO1301" i="2"/>
  <c r="AO1094" i="2"/>
  <c r="AO132" i="2"/>
  <c r="AO2747" i="2"/>
  <c r="AO1383" i="2"/>
  <c r="AO1912" i="2"/>
  <c r="AO1397" i="2"/>
  <c r="AO893" i="2"/>
  <c r="AO1725" i="2"/>
  <c r="AO1377" i="2"/>
  <c r="AO1629" i="2"/>
  <c r="AO752" i="2"/>
  <c r="AO1112" i="2"/>
  <c r="AO723" i="2"/>
  <c r="AO1139" i="2"/>
  <c r="AO899" i="2"/>
  <c r="AO394" i="2"/>
  <c r="AO137" i="2"/>
  <c r="AO297" i="2"/>
  <c r="AO288" i="2"/>
  <c r="AO51" i="2"/>
  <c r="AO1134" i="2"/>
  <c r="AO978" i="2"/>
  <c r="AO408" i="2"/>
  <c r="AO2694" i="2"/>
  <c r="AO576" i="2"/>
  <c r="AO1384" i="2"/>
  <c r="AO922" i="2"/>
  <c r="AO858" i="2"/>
  <c r="AO602" i="2"/>
  <c r="AO2340" i="2"/>
  <c r="AO413" i="2"/>
  <c r="AO1252" i="2"/>
  <c r="AO1786" i="2"/>
  <c r="AO1480" i="2"/>
  <c r="AO2436" i="2"/>
  <c r="AO2683" i="2"/>
  <c r="AO2689" i="2"/>
  <c r="AO2416" i="2"/>
  <c r="AO2294" i="2"/>
  <c r="AO1700" i="2"/>
  <c r="AO1103" i="2"/>
  <c r="AO674" i="2"/>
  <c r="AO824" i="2"/>
  <c r="AO1719" i="2"/>
  <c r="AO611" i="2"/>
  <c r="AO2090" i="2"/>
  <c r="AO1645" i="2"/>
  <c r="AO1456" i="2"/>
  <c r="AO1914" i="2"/>
  <c r="AO2376" i="2"/>
  <c r="AO2593" i="2"/>
  <c r="AO1265" i="2"/>
  <c r="AO2444" i="2"/>
  <c r="AO584" i="2"/>
  <c r="AO1773" i="2"/>
  <c r="AO1156" i="2"/>
  <c r="AO1095" i="2"/>
  <c r="AO174" i="2"/>
  <c r="AO1093" i="2"/>
  <c r="AO2602" i="2"/>
  <c r="AO1703" i="2"/>
  <c r="AO1511" i="2"/>
  <c r="AO2087" i="2"/>
  <c r="AO2355" i="2"/>
  <c r="AO2270" i="2"/>
  <c r="AO2453" i="2"/>
  <c r="AO1597" i="2"/>
  <c r="AO1889" i="2"/>
  <c r="AO1256" i="2"/>
  <c r="AO1133" i="2"/>
  <c r="AO2320" i="2"/>
  <c r="AO970" i="2"/>
  <c r="AO2715" i="2"/>
  <c r="AO1534" i="2"/>
  <c r="AO496" i="2"/>
  <c r="AO1113" i="2"/>
  <c r="AO1271" i="2"/>
  <c r="AO772" i="2"/>
  <c r="AO448" i="2"/>
  <c r="AO2277" i="2"/>
  <c r="AO2085" i="2"/>
  <c r="AO2628" i="2"/>
  <c r="AO2146" i="2"/>
  <c r="AO2681" i="2"/>
  <c r="AO2518" i="2"/>
  <c r="AO375" i="2"/>
  <c r="AO269" i="2"/>
  <c r="AO2679" i="2"/>
  <c r="AO2098" i="2"/>
  <c r="AO1799" i="2"/>
  <c r="AO1024" i="2"/>
  <c r="AO794" i="2"/>
  <c r="AO586" i="2"/>
  <c r="AO283" i="2"/>
  <c r="AO2048" i="2"/>
  <c r="AO1674" i="2"/>
  <c r="AO734" i="2"/>
  <c r="AO139" i="2"/>
  <c r="AO2705" i="2"/>
  <c r="AO1338" i="2"/>
  <c r="AO2142" i="2"/>
  <c r="AO814" i="2"/>
  <c r="AO2618" i="2"/>
  <c r="AO1830" i="2"/>
  <c r="AO1681" i="2"/>
  <c r="AO1737" i="2"/>
  <c r="AO133" i="2"/>
  <c r="AO172" i="2"/>
  <c r="AO2507" i="2"/>
  <c r="AO1931" i="2"/>
  <c r="AO2464" i="2"/>
  <c r="AO1915" i="2"/>
  <c r="AO2076" i="2"/>
  <c r="AO2527" i="2"/>
  <c r="AO2162" i="2"/>
  <c r="AO1003" i="2"/>
  <c r="AO1492" i="2"/>
  <c r="AO1223" i="2"/>
  <c r="AO838" i="2"/>
  <c r="AO194" i="2"/>
  <c r="AO927" i="2"/>
  <c r="AO944" i="2"/>
  <c r="AO1360" i="2"/>
  <c r="AO2303" i="2"/>
  <c r="AO2790" i="2"/>
  <c r="AO2209" i="2"/>
  <c r="AO676" i="2"/>
  <c r="AO155" i="2"/>
  <c r="AO2256" i="2"/>
  <c r="AO1883" i="2"/>
  <c r="AO680" i="2"/>
  <c r="AO2452" i="2"/>
  <c r="AO454" i="2"/>
  <c r="AO2520" i="2"/>
  <c r="AO828" i="2"/>
  <c r="AO1732" i="2"/>
  <c r="AO1530" i="2"/>
  <c r="AO1666" i="2"/>
  <c r="AO1781" i="2"/>
  <c r="AO1362" i="2"/>
  <c r="AO1142" i="2"/>
  <c r="AO476" i="2"/>
  <c r="AO106" i="2"/>
  <c r="AO2283" i="2"/>
  <c r="AO2167" i="2"/>
  <c r="AO1125" i="2"/>
  <c r="AO1206" i="2"/>
  <c r="AO2243" i="2"/>
  <c r="AO1735" i="2"/>
  <c r="AO868" i="2"/>
  <c r="AO48" i="2"/>
  <c r="AO2482" i="2"/>
  <c r="AO1947" i="2"/>
  <c r="AO2659" i="2"/>
  <c r="AO1310" i="2"/>
  <c r="AO2785" i="2"/>
  <c r="AO1590" i="2"/>
  <c r="AO299" i="2"/>
  <c r="AO1688" i="2"/>
  <c r="AO1165" i="2"/>
  <c r="AO2178" i="2"/>
  <c r="AO1311" i="2"/>
  <c r="AO290" i="2"/>
  <c r="AO1287" i="2"/>
  <c r="AO411" i="2"/>
  <c r="AO1443" i="2"/>
  <c r="AO1481" i="2"/>
  <c r="AO1619" i="2"/>
  <c r="AO1086" i="2"/>
  <c r="AO863" i="2"/>
  <c r="AO1148" i="2"/>
  <c r="AO53" i="2"/>
  <c r="AO387" i="2"/>
  <c r="AO846" i="2"/>
  <c r="AO627" i="2"/>
  <c r="AO1723" i="2"/>
  <c r="AO904" i="2"/>
  <c r="AO2003" i="2"/>
  <c r="AO2065" i="2"/>
  <c r="AO2163" i="2"/>
  <c r="AO1030" i="2"/>
  <c r="AO178" i="2"/>
  <c r="AO342" i="2"/>
  <c r="AO2338" i="2"/>
  <c r="AO1584" i="2"/>
  <c r="AO529" i="2"/>
  <c r="AO2388" i="2"/>
  <c r="AO481" i="2"/>
  <c r="AO1554" i="2"/>
  <c r="AO878" i="2"/>
  <c r="AO1603" i="2"/>
  <c r="AO2478" i="2"/>
  <c r="AO2281" i="2"/>
  <c r="AO1843" i="2"/>
  <c r="AO765" i="2"/>
  <c r="AO2584" i="2"/>
  <c r="AO1946" i="2"/>
  <c r="AO1877" i="2"/>
  <c r="AO1752" i="2"/>
  <c r="AO2629" i="2"/>
  <c r="AO1230" i="2"/>
  <c r="AO741" i="2"/>
  <c r="AO1702" i="2"/>
  <c r="AO1862" i="2"/>
  <c r="AO2806" i="2"/>
  <c r="AO989" i="2"/>
  <c r="AO2200" i="2"/>
  <c r="AO241" i="2"/>
  <c r="AO1903" i="2"/>
  <c r="AO393" i="2"/>
  <c r="AO2821" i="2"/>
  <c r="AO804" i="2"/>
  <c r="AO2677" i="2"/>
  <c r="AO1410" i="2"/>
  <c r="AO1012" i="2"/>
  <c r="AO665" i="2"/>
  <c r="AO2551" i="2"/>
  <c r="AO1138" i="2"/>
  <c r="AO1289" i="2"/>
  <c r="AO1089" i="2"/>
  <c r="AO1742" i="2"/>
  <c r="AO1956" i="2"/>
  <c r="AO1426" i="2"/>
  <c r="AO1173" i="2"/>
  <c r="AO1122" i="2"/>
  <c r="AO208" i="2"/>
  <c r="AO167" i="2"/>
  <c r="AO1417" i="2"/>
  <c r="AO1455" i="2"/>
  <c r="AO2335" i="2"/>
  <c r="AO700" i="2"/>
  <c r="AO1918" i="2"/>
  <c r="AO338" i="2"/>
  <c r="AO2711" i="2"/>
  <c r="AO1635" i="2"/>
  <c r="AO1029" i="2"/>
  <c r="AO1558" i="2"/>
  <c r="AO1760" i="2"/>
  <c r="AO274" i="2"/>
  <c r="AO2412" i="2"/>
  <c r="AO1085" i="2"/>
  <c r="AO457" i="2"/>
  <c r="AO1694" i="2"/>
  <c r="AO1704" i="2"/>
  <c r="AO2307" i="2"/>
  <c r="AO2072" i="2"/>
  <c r="AO1253" i="2"/>
  <c r="AO379" i="2"/>
  <c r="AO1698" i="2"/>
  <c r="AO632" i="2"/>
  <c r="AO2357" i="2"/>
  <c r="AO1750" i="2"/>
  <c r="AO44" i="2"/>
  <c r="AO2100" i="2"/>
  <c r="AO1000" i="2"/>
  <c r="AO2239" i="2"/>
  <c r="AO2235" i="2"/>
  <c r="AO258" i="2"/>
  <c r="AO1225" i="2"/>
  <c r="AO419" i="2"/>
  <c r="AO1768" i="2"/>
  <c r="AO2471" i="2"/>
  <c r="AO2013" i="2"/>
  <c r="AO2025" i="2"/>
  <c r="AO2637" i="2"/>
  <c r="AO1084" i="2"/>
  <c r="AO123" i="2"/>
  <c r="AO1828" i="2"/>
  <c r="AO993" i="2"/>
  <c r="AO1316" i="2"/>
  <c r="AO822" i="2"/>
  <c r="AO2793" i="2"/>
  <c r="AO354" i="2"/>
  <c r="AO353" i="2"/>
  <c r="AO2578" i="2"/>
  <c r="AO990" i="2"/>
  <c r="AO2160" i="2"/>
  <c r="AO733" i="2"/>
  <c r="AO93" i="2"/>
  <c r="AO287" i="2"/>
  <c r="AO2347" i="2"/>
  <c r="AO2538" i="2"/>
  <c r="AO1975" i="2"/>
  <c r="AO427" i="2"/>
  <c r="AO2028" i="2"/>
  <c r="AO744" i="2"/>
  <c r="AO1446" i="2"/>
  <c r="AO1729" i="2"/>
  <c r="AO2504" i="2"/>
  <c r="AO1996" i="2"/>
  <c r="AO2315" i="2"/>
  <c r="AO2735" i="2"/>
  <c r="AO142" i="2"/>
  <c r="AO177" i="2"/>
  <c r="AO2216" i="2"/>
  <c r="AO2741" i="2"/>
  <c r="AO1529" i="2"/>
  <c r="AO2484" i="2"/>
  <c r="AO774" i="2"/>
  <c r="AO515" i="2"/>
  <c r="AO854" i="2"/>
  <c r="AO2448" i="2"/>
  <c r="AO2274" i="2"/>
  <c r="AO1438" i="2"/>
  <c r="AO2529" i="2"/>
  <c r="AO2418" i="2"/>
  <c r="AO2736" i="2"/>
  <c r="AO2075" i="2"/>
  <c r="AO1964" i="2"/>
  <c r="AO1610" i="2"/>
  <c r="AO643" i="2"/>
  <c r="AO830" i="2"/>
  <c r="AO2554" i="2"/>
  <c r="AO743" i="2"/>
  <c r="AO146" i="2"/>
  <c r="AO1785" i="2"/>
  <c r="AO406" i="2"/>
  <c r="AO637" i="2"/>
  <c r="AO2632" i="2"/>
  <c r="AO2568" i="2"/>
  <c r="AO1523" i="2"/>
  <c r="AO2701" i="2"/>
  <c r="AO1044" i="2"/>
  <c r="AO1108" i="2"/>
  <c r="AO745" i="2"/>
  <c r="AO1337" i="2"/>
  <c r="AO2617" i="2"/>
  <c r="AO2524" i="2"/>
  <c r="AO531" i="2"/>
  <c r="AO686" i="2"/>
  <c r="AO71" i="2"/>
  <c r="AO183" i="2"/>
  <c r="AO983" i="2"/>
  <c r="AO1910" i="2"/>
  <c r="AO331" i="2"/>
  <c r="AO2454" i="2"/>
  <c r="AO1117" i="2"/>
  <c r="AO1423" i="2"/>
  <c r="AO1598" i="2"/>
  <c r="AO212" i="2"/>
  <c r="AO1916" i="2"/>
  <c r="AO440" i="2"/>
  <c r="AO347" i="2"/>
  <c r="AO238" i="2"/>
  <c r="AO2682" i="2"/>
  <c r="AO433" i="2"/>
  <c r="AO1997" i="2"/>
  <c r="AO1689" i="2"/>
  <c r="AO2592" i="2"/>
  <c r="AO2775" i="2"/>
  <c r="AO2154" i="2"/>
  <c r="AO2643" i="2"/>
  <c r="AO1979" i="2"/>
  <c r="AO404" i="2"/>
  <c r="AO900" i="2"/>
  <c r="AO1834" i="2"/>
  <c r="AO1673" i="2"/>
  <c r="AO701" i="2"/>
  <c r="AO508" i="2"/>
  <c r="AO2666" i="2"/>
  <c r="AO2018" i="2"/>
  <c r="AO766" i="2"/>
  <c r="AO2535" i="2"/>
  <c r="AO273" i="2"/>
  <c r="AO245" i="2"/>
  <c r="AO2108" i="2"/>
  <c r="AO965" i="2"/>
  <c r="AO2477" i="2"/>
  <c r="AO2501" i="2"/>
  <c r="AO2599" i="2"/>
  <c r="AO409" i="2"/>
  <c r="AO1690" i="2"/>
  <c r="AO429" i="2"/>
  <c r="AO2102" i="2"/>
  <c r="AO400" i="2"/>
  <c r="AO1490" i="2"/>
  <c r="AO70" i="2"/>
  <c r="AO1631" i="2"/>
  <c r="AO1126" i="2"/>
  <c r="AO1986" i="2"/>
  <c r="AO1132" i="2"/>
  <c r="AO2034" i="2"/>
  <c r="AO2393" i="2"/>
  <c r="AO257" i="2"/>
  <c r="AO2577" i="2"/>
  <c r="AO267" i="2"/>
  <c r="AO2300" i="2"/>
  <c r="AO94" i="2"/>
  <c r="AO151" i="2"/>
  <c r="AO1395" i="2"/>
  <c r="AO119" i="2"/>
  <c r="AO2042" i="2"/>
  <c r="AO417" i="2"/>
  <c r="AO2224" i="2"/>
  <c r="AO1308" i="2"/>
  <c r="AO1507" i="2"/>
  <c r="AO971" i="2"/>
  <c r="AO634" i="2"/>
  <c r="AO2548" i="2"/>
  <c r="AO2696" i="2"/>
  <c r="AO2685" i="2"/>
  <c r="AO571" i="2"/>
  <c r="AO1332" i="2"/>
  <c r="AO2242" i="2"/>
  <c r="AO256" i="2"/>
  <c r="AO483" i="2"/>
  <c r="AO1560" i="2"/>
  <c r="AO565" i="2"/>
  <c r="AO1543" i="2"/>
  <c r="AO1442" i="2"/>
  <c r="AO2497" i="2"/>
  <c r="AO1577" i="2"/>
  <c r="AO742" i="2"/>
  <c r="AO1162" i="2"/>
  <c r="AO2186" i="2"/>
  <c r="AO1826" i="2"/>
  <c r="AO587" i="2"/>
  <c r="AO507" i="2"/>
  <c r="AO2058" i="2"/>
  <c r="AO966" i="2"/>
  <c r="AO798" i="2"/>
  <c r="AO1247" i="2"/>
  <c r="AO516" i="2"/>
  <c r="AO511" i="2"/>
  <c r="AO1539" i="2"/>
  <c r="AO111" i="2"/>
  <c r="AO1274" i="2"/>
  <c r="AO782" i="2"/>
  <c r="AO115" i="2"/>
  <c r="AO1281" i="2"/>
  <c r="AO295" i="2"/>
  <c r="AO2544" i="2"/>
  <c r="AO2680" i="2"/>
  <c r="AO2132" i="2"/>
  <c r="AO1495" i="2"/>
  <c r="AO1137" i="2"/>
  <c r="AO687" i="2"/>
  <c r="AO2015" i="2"/>
  <c r="AO1218" i="2"/>
  <c r="AO836" i="2"/>
  <c r="AO977" i="2"/>
  <c r="AO1471" i="2"/>
  <c r="AO497" i="2"/>
  <c r="AO2580" i="2"/>
  <c r="AO1832" i="2"/>
  <c r="AO1966" i="2"/>
  <c r="AO101" i="2"/>
  <c r="AO897" i="2"/>
  <c r="AO1449" i="2"/>
  <c r="AO2402" i="2"/>
  <c r="AO2045" i="2"/>
  <c r="AO2731" i="2"/>
  <c r="AO235" i="2"/>
  <c r="AO750" i="2"/>
  <c r="AO1687" i="2"/>
  <c r="AO590" i="2"/>
  <c r="AO628" i="2"/>
  <c r="AO127" i="2"/>
  <c r="AO1682" i="2"/>
  <c r="AO2601" i="2"/>
  <c r="AO1510" i="2"/>
  <c r="AO1081" i="2"/>
  <c r="AO2106" i="2"/>
  <c r="AO1312" i="2"/>
  <c r="AO659" i="2"/>
  <c r="AO1691" i="2"/>
  <c r="AO2316" i="2"/>
  <c r="AO305" i="2"/>
  <c r="AO447" i="2"/>
  <c r="AO2083" i="2"/>
  <c r="AO963" i="2"/>
  <c r="AO324" i="2"/>
  <c r="AO1667" i="2"/>
  <c r="AO702" i="2"/>
  <c r="AO2394" i="2"/>
  <c r="AO1350" i="2"/>
  <c r="AO1663" i="2"/>
  <c r="AO2486" i="2"/>
  <c r="AO91" i="2"/>
  <c r="AO1767" i="2"/>
  <c r="AO1422" i="2"/>
  <c r="AO2159" i="2"/>
  <c r="AO563" i="2"/>
  <c r="AO2125" i="2"/>
  <c r="AO710" i="2"/>
  <c r="AO1482" i="2"/>
  <c r="AO2609" i="2"/>
  <c r="AO2344" i="2"/>
  <c r="AO1954" i="2"/>
  <c r="AO2513" i="2"/>
  <c r="AO2080" i="2"/>
  <c r="AO1869" i="2"/>
  <c r="AO2398" i="2"/>
  <c r="AO2655" i="2"/>
  <c r="AO1856" i="2"/>
  <c r="AO2194" i="2"/>
  <c r="AO291" i="2"/>
  <c r="AO737" i="2"/>
  <c r="AO2552" i="2"/>
  <c r="AO625" i="2"/>
  <c r="AO1150" i="2"/>
  <c r="AO2750" i="2"/>
  <c r="AO2458" i="2"/>
  <c r="AO2467" i="2"/>
  <c r="AO2708" i="2"/>
  <c r="AO2038" i="2"/>
  <c r="AO2652" i="2"/>
  <c r="AO1323" i="2"/>
  <c r="AO2612" i="2"/>
  <c r="AO1028" i="2"/>
  <c r="AO2019" i="2"/>
  <c r="AO717" i="2"/>
  <c r="AO1164" i="2"/>
  <c r="AO434" i="2"/>
  <c r="AO2059" i="2"/>
  <c r="AO228" i="2"/>
  <c r="AO158" i="2"/>
  <c r="AO2136" i="2"/>
  <c r="AO1608" i="2"/>
  <c r="AO1538" i="2"/>
  <c r="AO1015" i="2"/>
  <c r="AO110" i="2"/>
  <c r="AO2827" i="2"/>
  <c r="AO1294" i="2"/>
  <c r="AO1464" i="2"/>
  <c r="AO604" i="2"/>
  <c r="AO1110" i="2"/>
  <c r="AO2218" i="2"/>
  <c r="AO2387" i="2"/>
  <c r="AO797" i="2"/>
  <c r="AO613" i="2"/>
  <c r="AO2369" i="2"/>
  <c r="U33" i="2"/>
  <c r="U295" i="2"/>
  <c r="U888" i="2"/>
  <c r="U687" i="2"/>
  <c r="U1600" i="2"/>
  <c r="U1688" i="2"/>
  <c r="U2179" i="2"/>
  <c r="U665" i="2"/>
  <c r="U2263" i="2"/>
  <c r="U2393" i="2"/>
  <c r="U1791" i="2"/>
  <c r="U724" i="2"/>
  <c r="U845" i="2"/>
  <c r="U1392" i="2"/>
  <c r="U1102" i="2"/>
  <c r="U2562" i="2"/>
  <c r="U2247" i="2"/>
  <c r="V2247" i="2" s="1"/>
  <c r="U2630" i="2"/>
  <c r="U1805" i="2"/>
  <c r="U1506" i="2"/>
  <c r="U1083" i="2"/>
  <c r="U699" i="2"/>
  <c r="U1495" i="2"/>
  <c r="U2304" i="2"/>
  <c r="U1622" i="2"/>
  <c r="U1847" i="2"/>
  <c r="U1236" i="2"/>
  <c r="U1500" i="2"/>
  <c r="U2096" i="2"/>
  <c r="U1792" i="2"/>
  <c r="U2676" i="2"/>
  <c r="U2392" i="2"/>
  <c r="U1025" i="2"/>
  <c r="U1222" i="2"/>
  <c r="U506" i="2"/>
  <c r="U968" i="2"/>
  <c r="U2745" i="2"/>
  <c r="U1498" i="2"/>
  <c r="U2449" i="2"/>
  <c r="U2021" i="2"/>
  <c r="U1556" i="2"/>
  <c r="U1298" i="2"/>
  <c r="U1549" i="2"/>
  <c r="U752" i="2"/>
  <c r="U1087" i="2"/>
  <c r="U510" i="2"/>
  <c r="U53" i="2"/>
  <c r="U221" i="2"/>
  <c r="U197" i="2"/>
  <c r="U929" i="2"/>
  <c r="U2207" i="2"/>
  <c r="U1559" i="2"/>
  <c r="U2491" i="2"/>
  <c r="U358" i="2"/>
  <c r="U2595" i="2"/>
  <c r="U1522" i="2"/>
  <c r="U1781" i="2"/>
  <c r="U671" i="2"/>
  <c r="U431" i="2"/>
  <c r="U361" i="2"/>
  <c r="U65" i="2"/>
  <c r="U106" i="2"/>
  <c r="U2603" i="2"/>
  <c r="U2128" i="2"/>
  <c r="U588" i="2"/>
  <c r="U1107" i="2"/>
  <c r="U121" i="2"/>
  <c r="U104" i="2"/>
  <c r="U391" i="2"/>
  <c r="U2782" i="2"/>
  <c r="U2734" i="2"/>
  <c r="U2127" i="2"/>
  <c r="U562" i="2"/>
  <c r="U1330" i="2"/>
  <c r="U1355" i="2"/>
  <c r="U2657" i="2"/>
  <c r="U2272" i="2"/>
  <c r="U1788" i="2"/>
  <c r="U323" i="2"/>
  <c r="U462" i="2"/>
  <c r="U2031" i="2"/>
  <c r="U133" i="2"/>
  <c r="U1924" i="2"/>
  <c r="U2481" i="2"/>
  <c r="U2420" i="2"/>
  <c r="U2737" i="2"/>
  <c r="U2571" i="2"/>
  <c r="U2120" i="2"/>
  <c r="U2812" i="2"/>
  <c r="U2438" i="2"/>
  <c r="U2081" i="2"/>
  <c r="U1988" i="2"/>
  <c r="U2028" i="2"/>
  <c r="U1492" i="2"/>
  <c r="U871" i="2"/>
  <c r="U1181" i="2"/>
  <c r="U754" i="2"/>
  <c r="U1695" i="2"/>
  <c r="U1574" i="2"/>
  <c r="U2260" i="2"/>
  <c r="U266" i="2"/>
  <c r="U2405" i="2"/>
  <c r="U2613" i="2"/>
  <c r="U424" i="2"/>
  <c r="U207" i="2"/>
  <c r="U1288" i="2"/>
  <c r="U1429" i="2"/>
  <c r="U1346" i="2"/>
  <c r="U1683" i="2"/>
  <c r="U993" i="2"/>
  <c r="U35" i="2"/>
  <c r="U273" i="2"/>
  <c r="U1709" i="2"/>
  <c r="U1484" i="2"/>
  <c r="U1458" i="2"/>
  <c r="U864" i="2"/>
  <c r="U1187" i="2"/>
  <c r="U1385" i="2"/>
  <c r="U182" i="2"/>
  <c r="U1801" i="2"/>
  <c r="U2133" i="2"/>
  <c r="U1873" i="2"/>
  <c r="U1855" i="2"/>
  <c r="U619" i="2"/>
  <c r="U171" i="2"/>
  <c r="U2642" i="2"/>
  <c r="U2719" i="2"/>
  <c r="U2308" i="2"/>
  <c r="U2818" i="2"/>
  <c r="U2401" i="2"/>
  <c r="U2016" i="2"/>
  <c r="U153" i="2"/>
  <c r="U2530" i="2"/>
  <c r="U1227" i="2"/>
  <c r="U1307" i="2"/>
  <c r="U494" i="2"/>
  <c r="U844" i="2"/>
  <c r="U1115" i="2"/>
  <c r="U600" i="2"/>
  <c r="U190" i="2"/>
  <c r="U128" i="2"/>
  <c r="U173" i="2"/>
  <c r="U2427" i="2"/>
  <c r="U1483" i="2"/>
  <c r="U2112" i="2"/>
  <c r="U2313" i="2"/>
  <c r="U1078" i="2"/>
  <c r="U196" i="2"/>
  <c r="U1929" i="2"/>
  <c r="U181" i="2"/>
  <c r="U2434" i="2"/>
  <c r="U1813" i="2"/>
  <c r="U683" i="2"/>
  <c r="U1171" i="2"/>
  <c r="U637" i="2"/>
  <c r="U2485" i="2"/>
  <c r="U1374" i="2"/>
  <c r="U2455" i="2"/>
  <c r="U46" i="2"/>
  <c r="U1736" i="2"/>
  <c r="U957" i="2"/>
  <c r="U1035" i="2"/>
  <c r="U876" i="2"/>
  <c r="U113" i="2"/>
  <c r="U345" i="2"/>
  <c r="U174" i="2"/>
  <c r="U1731" i="2"/>
  <c r="U1254" i="2"/>
  <c r="U2537" i="2"/>
  <c r="U879" i="2"/>
  <c r="U1738" i="2"/>
  <c r="U1400" i="2"/>
  <c r="U1049" i="2"/>
  <c r="U1247" i="2"/>
  <c r="U1054" i="2"/>
  <c r="U565" i="2"/>
  <c r="U1271" i="2"/>
  <c r="U1348" i="2"/>
  <c r="U225" i="2"/>
  <c r="U2627" i="2"/>
  <c r="U2169" i="2"/>
  <c r="U2123" i="2"/>
  <c r="U1675" i="2"/>
  <c r="U2042" i="2"/>
  <c r="U116" i="2"/>
  <c r="U2614" i="2"/>
  <c r="U2722" i="2"/>
  <c r="U2508" i="2"/>
  <c r="U1764" i="2"/>
  <c r="U2615" i="2"/>
  <c r="U2826" i="2"/>
  <c r="U2225" i="2"/>
  <c r="U2762" i="2"/>
  <c r="U1309" i="2"/>
  <c r="U2305" i="2"/>
  <c r="U1295" i="2"/>
  <c r="V1295" i="2" s="1"/>
  <c r="U1586" i="2"/>
  <c r="U704" i="2"/>
  <c r="U2091" i="2"/>
  <c r="U1822" i="2"/>
  <c r="U714" i="2"/>
  <c r="U2323" i="2"/>
  <c r="U1860" i="2"/>
  <c r="U439" i="2"/>
  <c r="U641" i="2"/>
  <c r="U129" i="2"/>
  <c r="U2423" i="2"/>
  <c r="U2135" i="2"/>
  <c r="U72" i="2"/>
  <c r="U307" i="2"/>
  <c r="U2616" i="2"/>
  <c r="U640" i="2"/>
  <c r="U995" i="2"/>
  <c r="U77" i="2"/>
  <c r="U1895" i="2"/>
  <c r="U61" i="2"/>
  <c r="U2795" i="2"/>
  <c r="U2581" i="2"/>
  <c r="U1456" i="2"/>
  <c r="V1456" i="2" s="1"/>
  <c r="U649" i="2"/>
  <c r="U517" i="2"/>
  <c r="U277" i="2"/>
  <c r="U1353" i="2"/>
  <c r="U1387" i="2"/>
  <c r="U2459" i="2"/>
  <c r="U2267" i="2"/>
  <c r="U1375" i="2"/>
  <c r="U693" i="2"/>
  <c r="U40" i="2"/>
  <c r="U2670" i="2"/>
  <c r="U2822" i="2"/>
  <c r="U1798" i="2"/>
  <c r="U2030" i="2"/>
  <c r="U2607" i="2"/>
  <c r="U2707" i="2"/>
  <c r="U2289" i="2"/>
  <c r="U1697" i="2"/>
  <c r="U2014" i="2"/>
  <c r="U1517" i="2"/>
  <c r="U1493" i="2"/>
  <c r="U959" i="2"/>
  <c r="U593" i="2"/>
  <c r="U836" i="2"/>
  <c r="U758" i="2"/>
  <c r="U2075" i="2"/>
  <c r="U2303" i="2"/>
  <c r="U2739" i="2"/>
  <c r="U2039" i="2"/>
  <c r="U2442" i="2"/>
  <c r="U1215" i="2"/>
  <c r="U1952" i="2"/>
  <c r="U745" i="2"/>
  <c r="U634" i="2"/>
  <c r="U281" i="2"/>
  <c r="U1862" i="2"/>
  <c r="U2287" i="2"/>
  <c r="U577" i="2"/>
  <c r="U463" i="2"/>
  <c r="U1918" i="2"/>
  <c r="U2107" i="2"/>
  <c r="U1758" i="2"/>
  <c r="U1536" i="2"/>
  <c r="V1535" i="2" s="1"/>
  <c r="U713" i="2"/>
  <c r="U1720" i="2"/>
  <c r="U2174" i="2"/>
  <c r="U376" i="2"/>
  <c r="U967" i="2"/>
  <c r="U978" i="2"/>
  <c r="U2002" i="2"/>
  <c r="U2178" i="2"/>
  <c r="U2230" i="2"/>
  <c r="U1469" i="2"/>
  <c r="U1007" i="2"/>
  <c r="U1056" i="2"/>
  <c r="U386" i="2"/>
  <c r="U2564" i="2"/>
  <c r="U2384" i="2"/>
  <c r="U1261" i="2"/>
  <c r="U905" i="2"/>
  <c r="U785" i="2"/>
  <c r="U377" i="2"/>
  <c r="U1710" i="2"/>
  <c r="U2306" i="2"/>
  <c r="U2701" i="2"/>
  <c r="U2202" i="2"/>
  <c r="U1682" i="2"/>
  <c r="U2346" i="2"/>
  <c r="U2232" i="2"/>
  <c r="U124" i="2"/>
  <c r="U314" i="2"/>
  <c r="U164" i="2"/>
  <c r="U1128" i="2"/>
  <c r="U721" i="2"/>
  <c r="U591" i="2"/>
  <c r="U1523" i="2"/>
  <c r="U1184" i="2"/>
  <c r="U1214" i="2"/>
  <c r="U180" i="2"/>
  <c r="U457" i="2"/>
  <c r="U2168" i="2"/>
  <c r="U2349" i="2"/>
  <c r="U2605" i="2"/>
  <c r="U2495" i="2"/>
  <c r="U2318" i="2"/>
  <c r="U1783" i="2"/>
  <c r="U308" i="2"/>
  <c r="U1461" i="2"/>
  <c r="U1541" i="2"/>
  <c r="U461" i="2"/>
  <c r="U1350" i="2"/>
  <c r="U413" i="2"/>
  <c r="U55" i="2"/>
  <c r="U2655" i="2"/>
  <c r="U440" i="2"/>
  <c r="U150" i="2"/>
  <c r="U2761" i="2"/>
  <c r="U188" i="2"/>
  <c r="U1312" i="2"/>
  <c r="U1653" i="2"/>
  <c r="U895" i="2"/>
  <c r="U1048" i="2"/>
  <c r="U1031" i="2"/>
  <c r="U829" i="2"/>
  <c r="U1689" i="2"/>
  <c r="U2468" i="2"/>
  <c r="U697" i="2"/>
  <c r="U2714" i="2"/>
  <c r="U1521" i="2"/>
  <c r="U1850" i="2"/>
  <c r="U2776" i="2"/>
  <c r="U770" i="2"/>
  <c r="U554" i="2"/>
  <c r="U2131" i="2"/>
  <c r="U1016" i="2"/>
  <c r="U2756" i="2"/>
  <c r="U1084" i="2"/>
  <c r="U1790" i="2"/>
  <c r="U2604" i="2"/>
  <c r="U942" i="2"/>
  <c r="U175" i="2"/>
  <c r="U1730" i="2"/>
  <c r="U1629" i="2"/>
  <c r="U1245" i="2"/>
  <c r="U1176" i="2"/>
  <c r="U1023" i="2"/>
  <c r="U247" i="2"/>
  <c r="U2008" i="2"/>
  <c r="U2336" i="2"/>
  <c r="U1071" i="2"/>
  <c r="U707" i="2"/>
  <c r="U1079" i="2"/>
  <c r="U2124" i="2"/>
  <c r="U914" i="2"/>
  <c r="U2192" i="2"/>
  <c r="U2045" i="2"/>
  <c r="U95" i="2"/>
  <c r="U1563" i="2"/>
  <c r="U756" i="2"/>
  <c r="U1256" i="2"/>
  <c r="U982" i="2"/>
  <c r="U290" i="2"/>
  <c r="U2340" i="2"/>
  <c r="U1608" i="2"/>
  <c r="U1800" i="2"/>
  <c r="U689" i="2"/>
  <c r="U1832" i="2"/>
  <c r="U1619" i="2"/>
  <c r="U2208" i="2"/>
  <c r="U2411" i="2"/>
  <c r="U2733" i="2"/>
  <c r="U2381" i="2"/>
  <c r="U2390" i="2"/>
  <c r="U585" i="2"/>
  <c r="U2161" i="2"/>
  <c r="U1734" i="2"/>
  <c r="U1138" i="2"/>
  <c r="U615" i="2"/>
  <c r="U137" i="2"/>
  <c r="U316" i="2"/>
  <c r="U161" i="2"/>
  <c r="U1408" i="2"/>
  <c r="U1857" i="2"/>
  <c r="U1760" i="2"/>
  <c r="U738" i="2"/>
  <c r="U1942" i="2"/>
  <c r="U397" i="2"/>
  <c r="U1814" i="2"/>
  <c r="U1784" i="2"/>
  <c r="U814" i="2"/>
  <c r="U621" i="2"/>
  <c r="U2262" i="2"/>
  <c r="U418" i="2"/>
  <c r="U2808" i="2"/>
  <c r="U2464" i="2"/>
  <c r="U999" i="2"/>
  <c r="U1662" i="2"/>
  <c r="U2656" i="2"/>
  <c r="U2664" i="2"/>
  <c r="U441" i="2"/>
  <c r="U1287" i="2"/>
  <c r="U793" i="2"/>
  <c r="U2572" i="2"/>
  <c r="U2580" i="2"/>
  <c r="U2400" i="2"/>
  <c r="U2138" i="2"/>
  <c r="U2404" i="2"/>
  <c r="U2182" i="2"/>
  <c r="U399" i="2"/>
  <c r="U2669" i="2"/>
  <c r="U1706" i="2"/>
  <c r="U1950" i="2"/>
  <c r="U962" i="2"/>
  <c r="U1339" i="2"/>
  <c r="V1339" i="2" s="1"/>
  <c r="U2111" i="2"/>
  <c r="U589" i="2"/>
  <c r="U315" i="2"/>
  <c r="U2040" i="2"/>
  <c r="U1144" i="2"/>
  <c r="U2760" i="2"/>
  <c r="U2536" i="2"/>
  <c r="U2365" i="2"/>
  <c r="U2290" i="2"/>
  <c r="U938" i="2"/>
  <c r="U401" i="2"/>
  <c r="U1064" i="2"/>
  <c r="U537" i="2"/>
  <c r="U1727" i="2"/>
  <c r="U339" i="2"/>
  <c r="U751" i="2"/>
  <c r="U1945" i="2"/>
  <c r="U448" i="2"/>
  <c r="U2816" i="2"/>
  <c r="U2764" i="2"/>
  <c r="U2653" i="2"/>
  <c r="U1433" i="2"/>
  <c r="U1497" i="2"/>
  <c r="U782" i="2"/>
  <c r="U2072" i="2"/>
  <c r="U1996" i="2"/>
  <c r="U498" i="2"/>
  <c r="U2773" i="2"/>
  <c r="U2383" i="2"/>
  <c r="U2315" i="2"/>
  <c r="U1721" i="2"/>
  <c r="U2712" i="2"/>
  <c r="U1393" i="2"/>
  <c r="U1356" i="2"/>
  <c r="U1975" i="2"/>
  <c r="U1635" i="2"/>
  <c r="U2821" i="2"/>
  <c r="U1643" i="2"/>
  <c r="U1664" i="2"/>
  <c r="U2771" i="2"/>
  <c r="U1614" i="2"/>
  <c r="U1303" i="2"/>
  <c r="U469" i="2"/>
  <c r="U945" i="2"/>
  <c r="U823" i="2"/>
  <c r="U364" i="2"/>
  <c r="U2362" i="2"/>
  <c r="U2585" i="2"/>
  <c r="U1591" i="2"/>
  <c r="U1338" i="2"/>
  <c r="U1076" i="2"/>
  <c r="U857" i="2"/>
  <c r="U1567" i="2"/>
  <c r="U783" i="2"/>
  <c r="U1737" i="2"/>
  <c r="U2268" i="2"/>
  <c r="U1909" i="2"/>
  <c r="U2591" i="2"/>
  <c r="U2557" i="2"/>
  <c r="U2514" i="2"/>
  <c r="U1884" i="2"/>
  <c r="U1003" i="2"/>
  <c r="U1412" i="2"/>
  <c r="U1224" i="2"/>
  <c r="U569" i="2"/>
  <c r="U484" i="2"/>
  <c r="U1131" i="2"/>
  <c r="U357" i="2"/>
  <c r="U514" i="2"/>
  <c r="U248" i="2"/>
  <c r="U492" i="2"/>
  <c r="U2753" i="2"/>
  <c r="U644" i="2"/>
  <c r="U609" i="2"/>
  <c r="U495" i="2"/>
  <c r="U1464" i="2"/>
  <c r="U807" i="2"/>
  <c r="U719" i="2"/>
  <c r="U362" i="2"/>
  <c r="U436" i="2"/>
  <c r="U193" i="2"/>
  <c r="U2710" i="2"/>
  <c r="U884" i="2"/>
  <c r="U2097" i="2"/>
  <c r="U2487" i="2"/>
  <c r="U762" i="2"/>
  <c r="U488" i="2"/>
  <c r="U1937" i="2"/>
  <c r="U2774" i="2"/>
  <c r="U1431" i="2"/>
  <c r="U789" i="2"/>
  <c r="U49" i="2"/>
  <c r="U1169" i="2"/>
  <c r="U1472" i="2"/>
  <c r="U2256" i="2"/>
  <c r="U1058" i="2"/>
  <c r="U2517" i="2"/>
  <c r="U2173" i="2"/>
  <c r="U1836" i="2"/>
  <c r="U1580" i="2"/>
  <c r="U1208" i="2"/>
  <c r="U667" i="2"/>
  <c r="U538" i="2"/>
  <c r="U411" i="2"/>
  <c r="U45" i="2"/>
  <c r="U382" i="2"/>
  <c r="U2731" i="2"/>
  <c r="U163" i="2"/>
  <c r="U432" i="2"/>
  <c r="U2490" i="2"/>
  <c r="U2450" i="2"/>
  <c r="U154" i="2"/>
  <c r="U1630" i="2"/>
  <c r="U847" i="2"/>
  <c r="U2563" i="2"/>
  <c r="U596" i="2"/>
  <c r="U2820" i="2"/>
  <c r="U2116" i="2"/>
  <c r="U2253" i="2"/>
  <c r="U1273" i="2"/>
  <c r="U2285" i="2"/>
  <c r="U2671" i="2"/>
  <c r="U2035" i="2"/>
  <c r="U940" i="2"/>
  <c r="U2674" i="2"/>
  <c r="U2606" i="2"/>
  <c r="U1651" i="2"/>
  <c r="U2076" i="2"/>
  <c r="U2527" i="2"/>
  <c r="U2465" i="2"/>
  <c r="U1806" i="2"/>
  <c r="U1275" i="2"/>
  <c r="U830" i="2"/>
  <c r="U1136" i="2"/>
  <c r="U987" i="2"/>
  <c r="U654" i="2"/>
  <c r="U1067" i="2"/>
  <c r="U882" i="2"/>
  <c r="U487" i="2"/>
  <c r="U194" i="2"/>
  <c r="U203" i="2"/>
  <c r="U2754" i="2"/>
  <c r="U2832" i="2"/>
  <c r="U828" i="2"/>
  <c r="U1428" i="2"/>
  <c r="U1123" i="2"/>
  <c r="U575" i="2"/>
  <c r="U1322" i="2"/>
  <c r="U720" i="2"/>
  <c r="U1043" i="2"/>
  <c r="U567" i="2"/>
  <c r="U340" i="2"/>
  <c r="U42" i="2"/>
  <c r="U442" i="2"/>
  <c r="U2265" i="2"/>
  <c r="U1777" i="2"/>
  <c r="U192" i="2"/>
  <c r="U75" i="2"/>
  <c r="U2243" i="2"/>
  <c r="U119" i="2"/>
  <c r="U209" i="2"/>
  <c r="U2344" i="2"/>
  <c r="U2460" i="2"/>
  <c r="U512" i="2"/>
  <c r="U1842" i="2"/>
  <c r="U2098" i="2"/>
  <c r="U2195" i="2"/>
  <c r="U1125" i="2"/>
  <c r="U2187" i="2"/>
  <c r="U2373" i="2"/>
  <c r="U2802" i="2"/>
  <c r="U1669" i="2"/>
  <c r="U1291" i="2"/>
  <c r="U195" i="2"/>
  <c r="U2681" i="2"/>
  <c r="U329" i="2"/>
  <c r="U1799" i="2"/>
  <c r="U1306" i="2"/>
  <c r="U291" i="2"/>
  <c r="U2051" i="2"/>
  <c r="U1667" i="2"/>
  <c r="U1646" i="2"/>
  <c r="U892" i="2"/>
  <c r="U2166" i="2"/>
  <c r="U1703" i="2"/>
  <c r="U530" i="2"/>
  <c r="U108" i="2"/>
  <c r="U2704" i="2"/>
  <c r="U2672" i="2"/>
  <c r="U1425" i="2"/>
  <c r="U1794" i="2"/>
  <c r="U1726" i="2"/>
  <c r="U1477" i="2"/>
  <c r="U1242" i="2"/>
  <c r="U1024" i="2"/>
  <c r="U2792" i="2"/>
  <c r="U873" i="2"/>
  <c r="U2194" i="2"/>
  <c r="U286" i="2"/>
  <c r="U333" i="2"/>
  <c r="U1132" i="2"/>
  <c r="U1729" i="2"/>
  <c r="U2784" i="2"/>
  <c r="U761" i="2"/>
  <c r="U1381" i="2"/>
  <c r="U1894" i="2"/>
  <c r="U897" i="2"/>
  <c r="U739" i="2"/>
  <c r="U613" i="2"/>
  <c r="U551" i="2"/>
  <c r="U574" i="2"/>
  <c r="U356" i="2"/>
  <c r="U143" i="2"/>
  <c r="U2246" i="2"/>
  <c r="U389" i="2"/>
  <c r="U692" i="2"/>
  <c r="U238" i="2"/>
  <c r="U926" i="2"/>
  <c r="U597" i="2"/>
  <c r="V597" i="2" s="1"/>
  <c r="U2532" i="2"/>
  <c r="U1491" i="2"/>
  <c r="U2424" i="2"/>
  <c r="U2206" i="2"/>
  <c r="U1870" i="2"/>
  <c r="U972" i="2"/>
  <c r="U1072" i="2"/>
  <c r="U645" i="2"/>
  <c r="U1010" i="2"/>
  <c r="U939" i="2"/>
  <c r="U818" i="2"/>
  <c r="U423" i="2"/>
  <c r="U1237" i="2"/>
  <c r="U681" i="2"/>
  <c r="U2190" i="2"/>
  <c r="U1557" i="2"/>
  <c r="U1111" i="2"/>
  <c r="U1677" i="2"/>
  <c r="U1775" i="2"/>
  <c r="U931" i="2"/>
  <c r="U327" i="2"/>
  <c r="U620" i="2"/>
  <c r="U2050" i="2"/>
  <c r="U2741" i="2"/>
  <c r="U2200" i="2"/>
  <c r="U363" i="2"/>
  <c r="U2639" i="2"/>
  <c r="U2584" i="2"/>
  <c r="U283" i="2"/>
  <c r="U573" i="2"/>
  <c r="U2412" i="2"/>
  <c r="V2412" i="2" s="1"/>
  <c r="U788" i="2"/>
  <c r="U147" i="2"/>
  <c r="U2277" i="2"/>
  <c r="U287" i="2"/>
  <c r="U677" i="2"/>
  <c r="U2523" i="2"/>
  <c r="U603" i="2"/>
  <c r="U1699" i="2"/>
  <c r="U1069" i="2"/>
  <c r="U1034" i="2"/>
  <c r="U252" i="2"/>
  <c r="U728" i="2"/>
  <c r="U1610" i="2"/>
  <c r="U1334" i="2"/>
  <c r="U305" i="2"/>
  <c r="U2624" i="2"/>
  <c r="U1520" i="2"/>
  <c r="U2395" i="2"/>
  <c r="U1129" i="2"/>
  <c r="U1576" i="2"/>
  <c r="U165" i="2"/>
  <c r="V165" i="2" s="1"/>
  <c r="U1511" i="2"/>
  <c r="U2054" i="2"/>
  <c r="U1351" i="2"/>
  <c r="U1640" i="2"/>
  <c r="U2626" i="2"/>
  <c r="U1756" i="2"/>
  <c r="U2679" i="2"/>
  <c r="U2060" i="2"/>
  <c r="U2453" i="2"/>
  <c r="U2228" i="2"/>
  <c r="U1597" i="2"/>
  <c r="U1328" i="2"/>
  <c r="U1020" i="2"/>
  <c r="U630" i="2"/>
  <c r="U618" i="2"/>
  <c r="U144" i="2"/>
  <c r="U256" i="2"/>
  <c r="U1496" i="2"/>
  <c r="U2209" i="2"/>
  <c r="U1623" i="2"/>
  <c r="U1848" i="2"/>
  <c r="U663" i="2"/>
  <c r="U1981" i="2"/>
  <c r="U326" i="2"/>
  <c r="U1732" i="2"/>
  <c r="U2121" i="2"/>
  <c r="U2398" i="2"/>
  <c r="U877" i="2"/>
  <c r="U1343" i="2"/>
  <c r="U1094" i="2"/>
  <c r="U1062" i="2"/>
  <c r="U1196" i="2"/>
  <c r="U2747" i="2"/>
  <c r="U1320" i="2"/>
  <c r="U1864" i="2"/>
  <c r="U1310" i="2"/>
  <c r="U1960" i="2"/>
  <c r="U979" i="2"/>
  <c r="U390" i="2"/>
  <c r="U821" i="2"/>
  <c r="U805" i="2"/>
  <c r="U220" i="2"/>
  <c r="U2385" i="2"/>
  <c r="U2582" i="2"/>
  <c r="U1932" i="2"/>
  <c r="U1308" i="2"/>
  <c r="V1308" i="2" s="1"/>
  <c r="U2543" i="2"/>
  <c r="U2447" i="2"/>
  <c r="U1294" i="2"/>
  <c r="U2164" i="2"/>
  <c r="U1249" i="2"/>
  <c r="U1913" i="2"/>
  <c r="U2029" i="2"/>
  <c r="U1901" i="2"/>
  <c r="U1468" i="2"/>
  <c r="U1485" i="2"/>
  <c r="U610" i="2"/>
  <c r="U2697" i="2"/>
  <c r="U201" i="2"/>
  <c r="U1199" i="2"/>
  <c r="U1883" i="2"/>
  <c r="U1707" i="2"/>
  <c r="U1565" i="2"/>
  <c r="U1530" i="2"/>
  <c r="U210" i="2"/>
  <c r="U1572" i="2"/>
  <c r="U941" i="2"/>
  <c r="U1260" i="2"/>
  <c r="U910" i="2"/>
  <c r="U2798" i="2"/>
  <c r="U1098" i="2"/>
  <c r="U545" i="2"/>
  <c r="U2229" i="2"/>
  <c r="U2539" i="2"/>
  <c r="U994" i="2"/>
  <c r="U1209" i="2"/>
  <c r="U350" i="2"/>
  <c r="U276" i="2"/>
  <c r="U2032" i="2"/>
  <c r="U1951" i="2"/>
  <c r="U867" i="2"/>
  <c r="U518" i="2"/>
  <c r="U2153" i="2"/>
  <c r="U1935" i="2"/>
  <c r="U185" i="2"/>
  <c r="U1386" i="2"/>
  <c r="U2583" i="2"/>
  <c r="U2569" i="2"/>
  <c r="U2489" i="2"/>
  <c r="U1528" i="2"/>
  <c r="V1527" i="2" s="1"/>
  <c r="U1939" i="2"/>
  <c r="U2220" i="2"/>
  <c r="U2397" i="2"/>
  <c r="U2237" i="2"/>
  <c r="U2694" i="2"/>
  <c r="U2706" i="2"/>
  <c r="U2141" i="2"/>
  <c r="U2020" i="2"/>
  <c r="U1696" i="2"/>
  <c r="U2013" i="2"/>
  <c r="U1716" i="2"/>
  <c r="U1268" i="2"/>
  <c r="U1644" i="2"/>
  <c r="U736" i="2"/>
  <c r="U887" i="2"/>
  <c r="U1051" i="2"/>
  <c r="U160" i="2"/>
  <c r="U50" i="2"/>
  <c r="U1252" i="2"/>
  <c r="U1940" i="2"/>
  <c r="U1616" i="2"/>
  <c r="U726" i="2"/>
  <c r="U1555" i="2"/>
  <c r="U1825" i="2"/>
  <c r="U1106" i="2"/>
  <c r="U1868" i="2"/>
  <c r="U1676" i="2"/>
  <c r="U688" i="2"/>
  <c r="U526" i="2"/>
  <c r="U638" i="2"/>
  <c r="U920" i="2"/>
  <c r="U1170" i="2"/>
  <c r="U2090" i="2"/>
  <c r="U1999" i="2"/>
  <c r="U444" i="2"/>
  <c r="U293" i="2"/>
  <c r="U81" i="2"/>
  <c r="U1011" i="2"/>
  <c r="U264" i="2"/>
  <c r="U378" i="2"/>
  <c r="U779" i="2"/>
  <c r="U520" i="2"/>
  <c r="U1631" i="2"/>
  <c r="U496" i="2"/>
  <c r="U2363" i="2"/>
  <c r="U1463" i="2"/>
  <c r="U1066" i="2"/>
  <c r="U1739" i="2"/>
  <c r="U1372" i="2"/>
  <c r="U1050" i="2"/>
  <c r="U1246" i="2"/>
  <c r="U911" i="2"/>
  <c r="U749" i="2"/>
  <c r="U547" i="2"/>
  <c r="U1178" i="2"/>
  <c r="U1602" i="2"/>
  <c r="U2779" i="2"/>
  <c r="U2477" i="2"/>
  <c r="U1589" i="2"/>
  <c r="U1546" i="2"/>
  <c r="U1569" i="2"/>
  <c r="U2645" i="2"/>
  <c r="U2505" i="2"/>
  <c r="U1394" i="2"/>
  <c r="U2085" i="2"/>
  <c r="U2149" i="2"/>
  <c r="U1634" i="2"/>
  <c r="U875" i="2"/>
  <c r="U2325" i="2"/>
  <c r="U608" i="2"/>
  <c r="U1998" i="2"/>
  <c r="U2515" i="2"/>
  <c r="U1432" i="2"/>
  <c r="U2813" i="2"/>
  <c r="U2158" i="2"/>
  <c r="U443" i="2"/>
  <c r="U2257" i="2"/>
  <c r="U740" i="2"/>
  <c r="U2788" i="2"/>
  <c r="U2012" i="2"/>
  <c r="U576" i="2"/>
  <c r="U2353" i="2"/>
  <c r="U1872" i="2"/>
  <c r="U2295" i="2"/>
  <c r="U2017" i="2"/>
  <c r="U1637" i="2"/>
  <c r="U1509" i="2"/>
  <c r="U1620" i="2"/>
  <c r="U1120" i="2"/>
  <c r="U802" i="2"/>
  <c r="U412" i="2"/>
  <c r="U96" i="2"/>
  <c r="U2299" i="2"/>
  <c r="U2046" i="2"/>
  <c r="U2732" i="2"/>
  <c r="U1982" i="2"/>
  <c r="U1503" i="2"/>
  <c r="U2807" i="2"/>
  <c r="U2817" i="2"/>
  <c r="U482" i="2"/>
  <c r="U2472" i="2"/>
  <c r="U532" i="2"/>
  <c r="U1419" i="2"/>
  <c r="U298" i="2"/>
  <c r="U951" i="2"/>
  <c r="U1678" i="2"/>
  <c r="U1489" i="2"/>
  <c r="U2476" i="2"/>
  <c r="U2198" i="2"/>
  <c r="U2700" i="2"/>
  <c r="U2416" i="2"/>
  <c r="U2294" i="2"/>
  <c r="U2544" i="2"/>
  <c r="U813" i="2"/>
  <c r="U777" i="2"/>
  <c r="U2456" i="2"/>
  <c r="U1283" i="2"/>
  <c r="U1104" i="2"/>
  <c r="U2302" i="2"/>
  <c r="U1934" i="2"/>
  <c r="U842" i="2"/>
  <c r="U451" i="2"/>
  <c r="U811" i="2"/>
  <c r="U590" i="2"/>
  <c r="U1150" i="2"/>
  <c r="U400" i="2"/>
  <c r="U1467" i="2"/>
  <c r="U458" i="2"/>
  <c r="U773" i="2"/>
  <c r="U2634" i="2"/>
  <c r="U1892" i="2"/>
  <c r="U2100" i="2"/>
  <c r="U584" i="2"/>
  <c r="U1594" i="2"/>
  <c r="U592" i="2"/>
  <c r="U1217" i="2"/>
  <c r="U2003" i="2"/>
  <c r="U63" i="2"/>
  <c r="U2038" i="2"/>
  <c r="U1415" i="2"/>
  <c r="U1754" i="2"/>
  <c r="U2494" i="2"/>
  <c r="U2018" i="2"/>
  <c r="U651" i="2"/>
  <c r="U1153" i="2"/>
  <c r="U2519" i="2"/>
  <c r="U375" i="2"/>
  <c r="U1953" i="2"/>
  <c r="U1476" i="2"/>
  <c r="U1874" i="2"/>
  <c r="U1460" i="2"/>
  <c r="U794" i="2"/>
  <c r="U111" i="2"/>
  <c r="U1099" i="2"/>
  <c r="U1499" i="2"/>
  <c r="U1880" i="2"/>
  <c r="U1714" i="2"/>
  <c r="U817" i="2"/>
  <c r="U2554" i="2"/>
  <c r="U1180" i="2"/>
  <c r="U186" i="2"/>
  <c r="U1672" i="2"/>
  <c r="U2520" i="2"/>
  <c r="U2196" i="2"/>
  <c r="U2221" i="2"/>
  <c r="U2063" i="2"/>
  <c r="U2176" i="2"/>
  <c r="U2077" i="2"/>
  <c r="U950" i="2"/>
  <c r="U2673" i="2"/>
  <c r="U988" i="2"/>
  <c r="U923" i="2"/>
  <c r="U849" i="2"/>
  <c r="U524" i="2"/>
  <c r="U1693" i="2"/>
  <c r="U735" i="2"/>
  <c r="U1435" i="2"/>
  <c r="U1607" i="2"/>
  <c r="U1193" i="2"/>
  <c r="U549" i="2"/>
  <c r="U242" i="2"/>
  <c r="U1422" i="2"/>
  <c r="U365" i="2"/>
  <c r="U1424" i="2"/>
  <c r="U471" i="2"/>
  <c r="U898" i="2"/>
  <c r="U1809" i="2"/>
  <c r="U675" i="2"/>
  <c r="U311" i="2"/>
  <c r="U984" i="2"/>
  <c r="U43" i="2"/>
  <c r="U763" i="2"/>
  <c r="U1317" i="2"/>
  <c r="U2352" i="2"/>
  <c r="U1192" i="2"/>
  <c r="U1471" i="2"/>
  <c r="U68" i="2"/>
  <c r="U2513" i="2"/>
  <c r="U1846" i="2"/>
  <c r="U795" i="2"/>
  <c r="U2717" i="2"/>
  <c r="U2108" i="2"/>
  <c r="U571" i="2"/>
  <c r="U2053" i="2"/>
  <c r="U757" i="2"/>
  <c r="U1225" i="2"/>
  <c r="U218" i="2"/>
  <c r="U1815" i="2"/>
  <c r="U2578" i="2"/>
  <c r="U2227" i="2"/>
  <c r="U2356" i="2"/>
  <c r="U1152" i="2"/>
  <c r="U706" i="2"/>
  <c r="U927" i="2"/>
  <c r="U1656" i="2"/>
  <c r="U465" i="2"/>
  <c r="U786" i="2"/>
  <c r="U1921" i="2"/>
  <c r="U2402" i="2"/>
  <c r="U483" i="2"/>
  <c r="U199" i="2"/>
  <c r="U1711" i="2"/>
  <c r="U335" i="2"/>
  <c r="U2549" i="2"/>
  <c r="U1255" i="2"/>
  <c r="V1255" i="2" s="1"/>
  <c r="U120" i="2"/>
  <c r="U404" i="2"/>
  <c r="U2678" i="2"/>
  <c r="U522" i="2"/>
  <c r="U839" i="2"/>
  <c r="U479" i="2"/>
  <c r="U1379" i="2"/>
  <c r="U703" i="2"/>
  <c r="U2486" i="2"/>
  <c r="U2677" i="2"/>
  <c r="U2474" i="2"/>
  <c r="U2558" i="2"/>
  <c r="U383" i="2"/>
  <c r="U1168" i="2"/>
  <c r="U317" i="2"/>
  <c r="U152" i="2"/>
  <c r="U505" i="2"/>
  <c r="U1994" i="2"/>
  <c r="U1849" i="2"/>
  <c r="U1923" i="2"/>
  <c r="V1923" i="2" s="1"/>
  <c r="U1365" i="2"/>
  <c r="U1851" i="2"/>
  <c r="U2266" i="2"/>
  <c r="U1508" i="2"/>
  <c r="U1411" i="2"/>
  <c r="U961" i="2"/>
  <c r="U319" i="2"/>
  <c r="U1404" i="2"/>
  <c r="U778" i="2"/>
  <c r="U57" i="2"/>
  <c r="U2636" i="2"/>
  <c r="U601" i="2"/>
  <c r="U1767" i="2"/>
  <c r="U1759" i="2"/>
  <c r="U2647" i="2"/>
  <c r="U1856" i="2"/>
  <c r="U656" i="2"/>
  <c r="U858" i="2"/>
  <c r="U525" i="2"/>
  <c r="U239" i="2"/>
  <c r="U334" i="2"/>
  <c r="U1941" i="2"/>
  <c r="U1487" i="2"/>
  <c r="U355" i="2"/>
  <c r="U662" i="2"/>
  <c r="U913" i="2"/>
  <c r="U253" i="2"/>
  <c r="U2064" i="2"/>
  <c r="U1757" i="2"/>
  <c r="U1200" i="2"/>
  <c r="U500" i="2"/>
  <c r="U535" i="2"/>
  <c r="U213" i="2"/>
  <c r="U1292" i="2"/>
  <c r="U2759" i="2"/>
  <c r="V2758" i="2" s="1"/>
  <c r="U2535" i="2"/>
  <c r="U766" i="2"/>
  <c r="U1052" i="2"/>
  <c r="U2510" i="2"/>
  <c r="U2574" i="2"/>
  <c r="U1371" i="2"/>
  <c r="U200" i="2"/>
  <c r="U302" i="2"/>
  <c r="U1323" i="2"/>
  <c r="U1157" i="2"/>
  <c r="U964" i="2"/>
  <c r="U1319" i="2"/>
  <c r="U265" i="2"/>
  <c r="U381" i="2"/>
  <c r="U544" i="2"/>
  <c r="U122" i="2"/>
  <c r="U1632" i="2"/>
  <c r="U2587" i="2"/>
  <c r="U1876" i="2"/>
  <c r="U1410" i="2"/>
  <c r="U1145" i="2"/>
  <c r="U533" i="2"/>
  <c r="U1595" i="2"/>
  <c r="U1248" i="2"/>
  <c r="U1944" i="2"/>
  <c r="U447" i="2"/>
  <c r="U1603" i="2"/>
  <c r="U1692" i="2"/>
  <c r="U1436" i="2"/>
  <c r="U2815" i="2"/>
  <c r="U1265" i="2"/>
  <c r="U2372" i="2"/>
  <c r="U1658" i="2"/>
  <c r="U41" i="2"/>
  <c r="U1774" i="2"/>
  <c r="U2566" i="2"/>
  <c r="U1241" i="2"/>
  <c r="U1976" i="2"/>
  <c r="U1968" i="2"/>
  <c r="U1877" i="2"/>
  <c r="U1636" i="2"/>
  <c r="U1028" i="2"/>
  <c r="U2646" i="2"/>
  <c r="U1473" i="2"/>
  <c r="U2322" i="2"/>
  <c r="U2213" i="2"/>
  <c r="U874" i="2"/>
  <c r="U145" i="2"/>
  <c r="U1167" i="2"/>
  <c r="U2726" i="2"/>
  <c r="U2330" i="2"/>
  <c r="V2329" i="2" s="1"/>
  <c r="U351" i="2"/>
  <c r="U1938" i="2"/>
  <c r="U949" i="2"/>
  <c r="U372" i="2"/>
  <c r="U1047" i="2"/>
  <c r="U2292" i="2"/>
  <c r="U1135" i="2"/>
  <c r="U2328" i="2"/>
  <c r="V2328" i="2" s="1"/>
  <c r="U1967" i="2"/>
  <c r="U991" i="2"/>
  <c r="U862" i="2"/>
  <c r="U990" i="2"/>
  <c r="U1264" i="2"/>
  <c r="U2350" i="2"/>
  <c r="U1270" i="2"/>
  <c r="U632" i="2"/>
  <c r="U1544" i="2"/>
  <c r="U595" i="2"/>
  <c r="U2296" i="2"/>
  <c r="U215" i="2"/>
  <c r="U2594" i="2"/>
  <c r="U2180" i="2"/>
  <c r="U1898" i="2"/>
  <c r="U2662" i="2"/>
  <c r="U2065" i="2"/>
  <c r="U835" i="2"/>
  <c r="V835" i="2" s="1"/>
  <c r="U1749" i="2"/>
  <c r="U1272" i="2"/>
  <c r="U819" i="2"/>
  <c r="U490" i="2"/>
  <c r="U2692" i="2"/>
  <c r="U158" i="2"/>
  <c r="U202" i="2"/>
  <c r="U468" i="2"/>
  <c r="U1786" i="2"/>
  <c r="U1980" i="2"/>
  <c r="U2475" i="2"/>
  <c r="U801" i="2"/>
  <c r="U717" i="2"/>
  <c r="U176" i="2"/>
  <c r="U392" i="2"/>
  <c r="U36" i="2"/>
  <c r="U2565" i="2"/>
  <c r="U2768" i="2"/>
  <c r="U2755" i="2"/>
  <c r="U1866" i="2"/>
  <c r="V1865" i="2" s="1"/>
  <c r="U2689" i="2"/>
  <c r="U2703" i="2"/>
  <c r="U791" i="2"/>
  <c r="U686" i="2"/>
  <c r="U2150" i="2"/>
  <c r="U767" i="2"/>
  <c r="U2219" i="2"/>
  <c r="U2233" i="2"/>
  <c r="U2086" i="2"/>
  <c r="U2648" i="2"/>
  <c r="U855" i="2"/>
  <c r="U1093" i="2"/>
  <c r="U1063" i="2"/>
  <c r="U784" i="2"/>
  <c r="U1159" i="2"/>
  <c r="U1026" i="2"/>
  <c r="U2380" i="2"/>
  <c r="U1004" i="2"/>
  <c r="U1095" i="2"/>
  <c r="U557" i="2"/>
  <c r="U2752" i="2"/>
  <c r="U2528" i="2"/>
  <c r="U1399" i="2"/>
  <c r="U833" i="2"/>
  <c r="U460" i="2"/>
  <c r="U2660" i="2"/>
  <c r="U2633" i="2"/>
  <c r="U1543" i="2"/>
  <c r="U2115" i="2"/>
  <c r="U1985" i="2"/>
  <c r="U449" i="2"/>
  <c r="U2102" i="2"/>
  <c r="U2061" i="2"/>
  <c r="U1445" i="2"/>
  <c r="V1445" i="2" s="1"/>
  <c r="U1363" i="2"/>
  <c r="U1299" i="2"/>
  <c r="U1388" i="2"/>
  <c r="U1091" i="2"/>
  <c r="U341" i="2"/>
  <c r="U2682" i="2"/>
  <c r="U204" i="2"/>
  <c r="U932" i="2"/>
  <c r="U2512" i="2"/>
  <c r="U664" i="2"/>
  <c r="U2724" i="2"/>
  <c r="U2132" i="2"/>
  <c r="U1954" i="2"/>
  <c r="U992" i="2"/>
  <c r="U2009" i="2"/>
  <c r="U135" i="2"/>
  <c r="U853" i="2"/>
  <c r="U395" i="2"/>
  <c r="U2819" i="2"/>
  <c r="U1444" i="2"/>
  <c r="U775" i="2"/>
  <c r="U936" i="2"/>
  <c r="U2300" i="2"/>
  <c r="U2152" i="2"/>
  <c r="U1033" i="2"/>
  <c r="U2683" i="2"/>
  <c r="U115" i="2"/>
  <c r="U416" i="2"/>
  <c r="U843" i="2"/>
  <c r="U2147" i="2"/>
  <c r="U499" i="2"/>
  <c r="U2216" i="2"/>
  <c r="U799" i="2"/>
  <c r="U2702" i="2"/>
  <c r="U2751" i="2"/>
  <c r="U2631" i="2"/>
  <c r="U1239" i="2"/>
  <c r="U1773" i="2"/>
  <c r="U2749" i="2"/>
  <c r="U981" i="2"/>
  <c r="U1251" i="2"/>
  <c r="U2139" i="2"/>
  <c r="U635" i="2"/>
  <c r="U2370" i="2"/>
  <c r="U2723" i="2"/>
  <c r="U1540" i="2"/>
  <c r="U1936" i="2"/>
  <c r="U1893" i="2"/>
  <c r="U2309" i="2"/>
  <c r="U2055" i="2"/>
  <c r="U1852" i="2"/>
  <c r="U396" i="2"/>
  <c r="U781" i="2"/>
  <c r="U2687" i="2"/>
  <c r="U2244" i="2"/>
  <c r="U2245" i="2"/>
  <c r="U771" i="2"/>
  <c r="U2027" i="2"/>
  <c r="U2746" i="2"/>
  <c r="U2201" i="2"/>
  <c r="V2201" i="2" s="1"/>
  <c r="U1459" i="2"/>
  <c r="U1038" i="2"/>
  <c r="U1835" i="2"/>
  <c r="V1835" i="2" s="1"/>
  <c r="U815" i="2"/>
  <c r="U669" i="2"/>
  <c r="U1105" i="2"/>
  <c r="U2337" i="2"/>
  <c r="U2249" i="2"/>
  <c r="V2248" i="2" s="1"/>
  <c r="U800" i="2"/>
  <c r="U893" i="2"/>
  <c r="U1725" i="2"/>
  <c r="U1377" i="2"/>
  <c r="U973" i="2"/>
  <c r="U636" i="2"/>
  <c r="V636" i="2" s="1"/>
  <c r="U288" i="2"/>
  <c r="U51" i="2"/>
  <c r="U222" i="2"/>
  <c r="U2148" i="2"/>
  <c r="U513" i="2"/>
  <c r="U162" i="2"/>
  <c r="U234" i="2"/>
  <c r="U421" i="2"/>
  <c r="U1494" i="2"/>
  <c r="U1577" i="2"/>
  <c r="U2641" i="2"/>
  <c r="V2641" i="2" s="1"/>
  <c r="U275" i="2"/>
  <c r="U1281" i="2"/>
  <c r="U953" i="2"/>
  <c r="U1694" i="2"/>
  <c r="V1694" i="2" s="1"/>
  <c r="U2258" i="2"/>
  <c r="U1881" i="2"/>
  <c r="U2185" i="2"/>
  <c r="U652" i="2"/>
  <c r="U1229" i="2"/>
  <c r="U579" i="2"/>
  <c r="U1177" i="2"/>
  <c r="U1448" i="2"/>
  <c r="U371" i="2"/>
  <c r="U2429" i="2"/>
  <c r="U2000" i="2"/>
  <c r="U2713" i="2"/>
  <c r="U2555" i="2"/>
  <c r="U2254" i="2"/>
  <c r="U1878" i="2"/>
  <c r="U2205" i="2"/>
  <c r="U1434" i="2"/>
  <c r="U1420" i="2"/>
  <c r="U1231" i="2"/>
  <c r="U1195" i="2"/>
  <c r="U1250" i="2"/>
  <c r="U1370" i="2"/>
  <c r="U883" i="2"/>
  <c r="U917" i="2"/>
  <c r="U759" i="2"/>
  <c r="U255" i="2"/>
  <c r="U130" i="2"/>
  <c r="U112" i="2"/>
  <c r="U1360" i="2"/>
  <c r="U1564" i="2"/>
  <c r="U2688" i="2"/>
  <c r="U2140" i="2"/>
  <c r="U1797" i="2"/>
  <c r="U1329" i="2"/>
  <c r="U1216" i="2"/>
  <c r="U1588" i="2"/>
  <c r="U1257" i="2"/>
  <c r="U294" i="2"/>
  <c r="U419" i="2"/>
  <c r="U1728" i="2"/>
  <c r="U1763" i="2"/>
  <c r="U935" i="2"/>
  <c r="U2095" i="2"/>
  <c r="U1130" i="2"/>
  <c r="U140" i="2"/>
  <c r="U92" i="2"/>
  <c r="U1019" i="2"/>
  <c r="U2199" i="2"/>
  <c r="U229" i="2"/>
  <c r="U1958" i="2"/>
  <c r="U2608" i="2"/>
  <c r="U1143" i="2"/>
  <c r="U2326" i="2"/>
  <c r="U2637" i="2"/>
  <c r="U820" i="2"/>
  <c r="U2573" i="2"/>
  <c r="U2794" i="2"/>
  <c r="U1962" i="2"/>
  <c r="U2264" i="2"/>
  <c r="U1626" i="2"/>
  <c r="U2470" i="2"/>
  <c r="U1140" i="2"/>
  <c r="U71" i="2"/>
  <c r="U934" i="2"/>
  <c r="U1311" i="2"/>
  <c r="U1735" i="2"/>
  <c r="U1226" i="2"/>
  <c r="U2354" i="2"/>
  <c r="U2809" i="2"/>
  <c r="U1585" i="2"/>
  <c r="U980" i="2"/>
  <c r="U1478" i="2"/>
  <c r="U1896" i="2"/>
  <c r="U2369" i="2"/>
  <c r="U2775" i="2"/>
  <c r="U2780" i="2"/>
  <c r="U2622" i="2"/>
  <c r="V2621" i="2" s="1"/>
  <c r="U2007" i="2"/>
  <c r="U2113" i="2"/>
  <c r="U1977" i="2"/>
  <c r="U985" i="2"/>
  <c r="U1285" i="2"/>
  <c r="U1204" i="2"/>
  <c r="U417" i="2"/>
  <c r="U1925" i="2"/>
  <c r="U1972" i="2"/>
  <c r="U2339" i="2"/>
  <c r="U1121" i="2"/>
  <c r="U452" i="2"/>
  <c r="U2087" i="2"/>
  <c r="U732" i="2"/>
  <c r="U679" i="2"/>
  <c r="U955" i="2"/>
  <c r="U269" i="2"/>
  <c r="U2525" i="2"/>
  <c r="U2431" i="2"/>
  <c r="U2598" i="2"/>
  <c r="U2172" i="2"/>
  <c r="U2056" i="2"/>
  <c r="U916" i="2"/>
  <c r="U1748" i="2"/>
  <c r="U909" i="2"/>
  <c r="U780" i="2"/>
  <c r="U1147" i="2"/>
  <c r="U976" i="2"/>
  <c r="U369" i="2"/>
  <c r="U502" i="2"/>
  <c r="U66" i="2"/>
  <c r="U80" i="2"/>
  <c r="U2462" i="2"/>
  <c r="U944" i="2"/>
  <c r="V944" i="2" s="1"/>
  <c r="U2105" i="2"/>
  <c r="U1612" i="2"/>
  <c r="U2415" i="2"/>
  <c r="U1234" i="2"/>
  <c r="U1957" i="2"/>
  <c r="U928" i="2"/>
  <c r="U2686" i="2"/>
  <c r="U1558" i="2"/>
  <c r="U676" i="2"/>
  <c r="U156" i="2"/>
  <c r="U997" i="2"/>
  <c r="U1194" i="2"/>
  <c r="U1666" i="2"/>
  <c r="U1717" i="2"/>
  <c r="U812" i="2"/>
  <c r="V812" i="2" s="1"/>
  <c r="U956" i="2"/>
  <c r="V956" i="2" s="1"/>
  <c r="U543" i="2"/>
  <c r="U349" i="2"/>
  <c r="U97" i="2"/>
  <c r="U138" i="2"/>
  <c r="U2738" i="2"/>
  <c r="U1314" i="2"/>
  <c r="U860" i="2"/>
  <c r="U1705" i="2"/>
  <c r="U587" i="2"/>
  <c r="U1165" i="2"/>
  <c r="V1164" i="2" s="1"/>
  <c r="U205" i="2"/>
  <c r="U102" i="2"/>
  <c r="U509" i="2"/>
  <c r="V509" i="2" s="1"/>
  <c r="U1771" i="2"/>
  <c r="U76" i="2"/>
  <c r="U2619" i="2"/>
  <c r="U1163" i="2"/>
  <c r="V1163" i="2" s="1"/>
  <c r="U388" i="2"/>
  <c r="U2705" i="2"/>
  <c r="V2705" i="2" s="1"/>
  <c r="U2730" i="2"/>
  <c r="U2766" i="2"/>
  <c r="U2410" i="2"/>
  <c r="U300" i="2"/>
  <c r="U869" i="2"/>
  <c r="U1220" i="2"/>
  <c r="U1751" i="2"/>
  <c r="U2828" i="2"/>
  <c r="U2418" i="2"/>
  <c r="U2787" i="2"/>
  <c r="U1908" i="2"/>
  <c r="U2071" i="2"/>
  <c r="U2301" i="2"/>
  <c r="U1668" i="2"/>
  <c r="U2093" i="2"/>
  <c r="U1965" i="2"/>
  <c r="U1733" i="2"/>
  <c r="U546" i="2"/>
  <c r="U1611" i="2"/>
  <c r="U1859" i="2"/>
  <c r="U1648" i="2"/>
  <c r="U2590" i="2"/>
  <c r="U2567" i="2"/>
  <c r="U1837" i="2"/>
  <c r="U863" i="2"/>
  <c r="U1803" i="2"/>
  <c r="U1993" i="2"/>
  <c r="U2236" i="2"/>
  <c r="U1650" i="2"/>
  <c r="U716" i="2"/>
  <c r="U755" i="2"/>
  <c r="U1829" i="2"/>
  <c r="U1948" i="2"/>
  <c r="U1002" i="2"/>
  <c r="U184" i="2"/>
  <c r="U2004" i="2"/>
  <c r="U1041" i="2"/>
  <c r="U1297" i="2"/>
  <c r="U2044" i="2"/>
  <c r="V2044" i="2" s="1"/>
  <c r="U1376" i="2"/>
  <c r="U1840" i="2"/>
  <c r="U1769" i="2"/>
  <c r="U328" i="2"/>
  <c r="U2718" i="2"/>
  <c r="U2439" i="2"/>
  <c r="U2589" i="2"/>
  <c r="U1973" i="2"/>
  <c r="U682" i="2"/>
  <c r="U1211" i="2"/>
  <c r="U840" i="2"/>
  <c r="U974" i="2"/>
  <c r="U1368" i="2"/>
  <c r="U2231" i="2"/>
  <c r="U1042" i="2"/>
  <c r="U1507" i="2"/>
  <c r="U1974" i="2"/>
  <c r="U384" i="2"/>
  <c r="U2359" i="2"/>
  <c r="U1474" i="2"/>
  <c r="U1887" i="2"/>
  <c r="U1088" i="2"/>
  <c r="U747" i="2"/>
  <c r="U560" i="2"/>
  <c r="U586" i="2"/>
  <c r="U501" i="2"/>
  <c r="U260" i="2"/>
  <c r="U79" i="2"/>
  <c r="U1966" i="2"/>
  <c r="U2811" i="2"/>
  <c r="U776" i="2"/>
  <c r="U2451" i="2"/>
  <c r="U2069" i="2"/>
  <c r="U34" i="2"/>
  <c r="U1182" i="2"/>
  <c r="U1744" i="2"/>
  <c r="U933" i="2"/>
  <c r="U2534" i="2"/>
  <c r="U2351" i="2"/>
  <c r="U1778" i="2"/>
  <c r="U1661" i="2"/>
  <c r="U1362" i="2"/>
  <c r="U1032" i="2"/>
  <c r="U1605" i="2"/>
  <c r="U1040" i="2"/>
  <c r="U907" i="2"/>
  <c r="U594" i="2"/>
  <c r="U322" i="2"/>
  <c r="U296" i="2"/>
  <c r="U2695" i="2"/>
  <c r="U2830" i="2"/>
  <c r="U1922" i="2"/>
  <c r="U1624" i="2"/>
  <c r="U2612" i="2"/>
  <c r="U1409" i="2"/>
  <c r="U2399" i="2"/>
  <c r="U1228" i="2"/>
  <c r="U889" i="2"/>
  <c r="U478" i="2"/>
  <c r="U2421" i="2"/>
  <c r="U2068" i="2"/>
  <c r="U952" i="2"/>
  <c r="U2667" i="2"/>
  <c r="U2553" i="2"/>
  <c r="U1037" i="2"/>
  <c r="U403" i="2"/>
  <c r="U2033" i="2"/>
  <c r="U986" i="2"/>
  <c r="U668" i="2"/>
  <c r="U1008" i="2"/>
  <c r="U52" i="2"/>
  <c r="U2278" i="2"/>
  <c r="U2550" i="2"/>
  <c r="U2609" i="2"/>
  <c r="U1383" i="2"/>
  <c r="U2181" i="2"/>
  <c r="V2181" i="2" s="1"/>
  <c r="U2368" i="2"/>
  <c r="U1912" i="2"/>
  <c r="U1904" i="2"/>
  <c r="U1347" i="2"/>
  <c r="U1313" i="2"/>
  <c r="U1796" i="2"/>
  <c r="U1532" i="2"/>
  <c r="U1845" i="2"/>
  <c r="U1396" i="2"/>
  <c r="U672" i="2"/>
  <c r="U563" i="2"/>
  <c r="U394" i="2"/>
  <c r="V394" i="2" s="1"/>
  <c r="U583" i="2"/>
  <c r="U105" i="2"/>
  <c r="U118" i="2"/>
  <c r="U56" i="2"/>
  <c r="U312" i="2"/>
  <c r="U206" i="2"/>
  <c r="V206" i="2" s="1"/>
  <c r="U1931" i="2"/>
  <c r="U1401" i="2"/>
  <c r="U552" i="2"/>
  <c r="U960" i="2"/>
  <c r="U1344" i="2"/>
  <c r="U1765" i="2"/>
  <c r="U698" i="2"/>
  <c r="U2599" i="2"/>
  <c r="U1315" i="2"/>
  <c r="U2699" i="2"/>
  <c r="U2457" i="2"/>
  <c r="U2422" i="2"/>
  <c r="U1780" i="2"/>
  <c r="U555" i="2"/>
  <c r="U896" i="2"/>
  <c r="U1885" i="2"/>
  <c r="U2379" i="2"/>
  <c r="U2796" i="2"/>
  <c r="U2610" i="2"/>
  <c r="U1740" i="2"/>
  <c r="U564" i="2"/>
  <c r="U1075" i="2"/>
  <c r="U73" i="2"/>
  <c r="U88" i="2"/>
  <c r="U297" i="2"/>
  <c r="U1207" i="2"/>
  <c r="U2037" i="2"/>
  <c r="U2546" i="2"/>
  <c r="U827" i="2"/>
  <c r="U1552" i="2"/>
  <c r="U2024" i="2"/>
  <c r="U2321" i="2"/>
  <c r="U1280" i="2"/>
  <c r="U1243" i="2"/>
  <c r="U1652" i="2"/>
  <c r="U1789" i="2"/>
  <c r="U320" i="2"/>
  <c r="U2521" i="2"/>
  <c r="U1440" i="2"/>
  <c r="U2765" i="2"/>
  <c r="U2358" i="2"/>
  <c r="U2043" i="2"/>
  <c r="U2215" i="2"/>
  <c r="U1378" i="2"/>
  <c r="U880" i="2"/>
  <c r="U1179" i="2"/>
  <c r="U631" i="2"/>
  <c r="U64" i="2"/>
  <c r="U2137" i="2"/>
  <c r="U837" i="2"/>
  <c r="U2251" i="2"/>
  <c r="U414" i="2"/>
  <c r="U313" i="2"/>
  <c r="U407" i="2"/>
  <c r="U2433" i="2"/>
  <c r="U1812" i="2"/>
  <c r="U851" i="2"/>
  <c r="U691" i="2"/>
  <c r="U536" i="2"/>
  <c r="U337" i="2"/>
  <c r="U1943" i="2"/>
  <c r="U1863" i="2"/>
  <c r="U561" i="2"/>
  <c r="U1324" i="2"/>
  <c r="U1534" i="2"/>
  <c r="V1534" i="2" s="1"/>
  <c r="U1253" i="2"/>
  <c r="U1804" i="2"/>
  <c r="U1414" i="2"/>
  <c r="U878" i="2"/>
  <c r="U2211" i="2"/>
  <c r="U1911" i="2"/>
  <c r="U1542" i="2"/>
  <c r="U1114" i="2"/>
  <c r="V1114" i="2" s="1"/>
  <c r="U541" i="2"/>
  <c r="U1053" i="2"/>
  <c r="U1604" i="2"/>
  <c r="U1690" i="2"/>
  <c r="U2625" i="2"/>
  <c r="U2479" i="2"/>
  <c r="U2441" i="2"/>
  <c r="V2441" i="2" s="1"/>
  <c r="U2711" i="2"/>
  <c r="U1238" i="2"/>
  <c r="U2386" i="2"/>
  <c r="U2276" i="2"/>
  <c r="U1879" i="2"/>
  <c r="U1560" i="2"/>
  <c r="U2210" i="2"/>
  <c r="U2078" i="2"/>
  <c r="U1886" i="2"/>
  <c r="U886" i="2"/>
  <c r="U1406" i="2"/>
  <c r="U231" i="2"/>
  <c r="U1080" i="2"/>
  <c r="U1645" i="2"/>
  <c r="U1021" i="2"/>
  <c r="U324" i="2"/>
  <c r="U1364" i="2"/>
  <c r="U1173" i="2"/>
  <c r="U2632" i="2"/>
  <c r="U1770" i="2"/>
  <c r="U643" i="2"/>
  <c r="V643" i="2" s="1"/>
  <c r="U434" i="2"/>
  <c r="U753" i="2"/>
  <c r="U2171" i="2"/>
  <c r="U2242" i="2"/>
  <c r="U1141" i="2"/>
  <c r="U2366" i="2"/>
  <c r="U1077" i="2"/>
  <c r="U2548" i="2"/>
  <c r="U684" i="2"/>
  <c r="U734" i="2"/>
  <c r="U646" i="2"/>
  <c r="U787" i="2"/>
  <c r="U1055" i="2"/>
  <c r="U650" i="2"/>
  <c r="U346" i="2"/>
  <c r="U270" i="2"/>
  <c r="U1578" i="2"/>
  <c r="U1289" i="2"/>
  <c r="U2005" i="2"/>
  <c r="U1598" i="2"/>
  <c r="U1638" i="2"/>
  <c r="V1638" i="2" s="1"/>
  <c r="U1282" i="2"/>
  <c r="U1390" i="2"/>
  <c r="U217" i="2"/>
  <c r="U2452" i="2"/>
  <c r="U1333" i="2"/>
  <c r="U2597" i="2"/>
  <c r="U450" i="2"/>
  <c r="U373" i="2"/>
  <c r="U74" i="2"/>
  <c r="U2541" i="2"/>
  <c r="U2727" i="2"/>
  <c r="U1741" i="2"/>
  <c r="U1700" i="2"/>
  <c r="U1219" i="2"/>
  <c r="U2026" i="2"/>
  <c r="U1514" i="2"/>
  <c r="U625" i="2"/>
  <c r="U405" i="2"/>
  <c r="U659" i="2"/>
  <c r="U825" i="2"/>
  <c r="U2533" i="2"/>
  <c r="U1871" i="2"/>
  <c r="U906" i="2"/>
  <c r="U553" i="2"/>
  <c r="U250" i="2"/>
  <c r="U1133" i="2"/>
  <c r="U539" i="2"/>
  <c r="U2143" i="2"/>
  <c r="U2331" i="2"/>
  <c r="U284" i="2"/>
  <c r="U2658" i="2"/>
  <c r="U2191" i="2"/>
  <c r="U230" i="2"/>
  <c r="U2617" i="2"/>
  <c r="U1890" i="2"/>
  <c r="U1566" i="2"/>
  <c r="U639" i="2"/>
  <c r="U1039" i="2"/>
  <c r="U2600" i="2"/>
  <c r="U2298" i="2"/>
  <c r="U718" i="2"/>
  <c r="U1819" i="2"/>
  <c r="U1206" i="2"/>
  <c r="U2240" i="2"/>
  <c r="U1599" i="2"/>
  <c r="U1090" i="2"/>
  <c r="U155" i="2"/>
  <c r="U572" i="2"/>
  <c r="U1221" i="2"/>
  <c r="U237" i="2"/>
  <c r="U2461" i="2"/>
  <c r="U2214" i="2"/>
  <c r="U1761" i="2"/>
  <c r="U1203" i="2"/>
  <c r="U1175" i="2"/>
  <c r="U1059" i="2"/>
  <c r="U437" i="2"/>
  <c r="U254" i="2"/>
  <c r="U168" i="2"/>
  <c r="U232" i="2"/>
  <c r="U1551" i="2"/>
  <c r="U2293" i="2"/>
  <c r="U2374" i="2"/>
  <c r="U2157" i="2"/>
  <c r="U1649" i="2"/>
  <c r="U1359" i="2"/>
  <c r="U1516" i="2"/>
  <c r="U626" i="2"/>
  <c r="U599" i="2"/>
  <c r="U508" i="2"/>
  <c r="U169" i="2"/>
  <c r="U1779" i="2"/>
  <c r="U660" i="2"/>
  <c r="U1326" i="2"/>
  <c r="U2644" i="2"/>
  <c r="U2770" i="2"/>
  <c r="U2119" i="2"/>
  <c r="V2119" i="2" s="1"/>
  <c r="U1402" i="2"/>
  <c r="U1684" i="2"/>
  <c r="U744" i="2"/>
  <c r="U946" i="2"/>
  <c r="U1162" i="2"/>
  <c r="U464" i="2"/>
  <c r="U263" i="2"/>
  <c r="U2482" i="2"/>
  <c r="U187" i="2"/>
  <c r="U1060" i="2"/>
  <c r="V1060" i="2" s="1"/>
  <c r="U177" i="2"/>
  <c r="U2275" i="2"/>
  <c r="U109" i="2"/>
  <c r="U1439" i="2"/>
  <c r="U60" i="2"/>
  <c r="U1188" i="2"/>
  <c r="U1293" i="2"/>
  <c r="U1978" i="2"/>
  <c r="U299" i="2"/>
  <c r="U1074" i="2"/>
  <c r="U685" i="2"/>
  <c r="U117" i="2"/>
  <c r="U2618" i="2"/>
  <c r="U1831" i="2"/>
  <c r="U872" i="2"/>
  <c r="U769" i="2"/>
  <c r="U425" i="2"/>
  <c r="U1914" i="2"/>
  <c r="U2145" i="2"/>
  <c r="U1869" i="2"/>
  <c r="U1963" i="2"/>
  <c r="U971" i="2"/>
  <c r="U534" i="2"/>
  <c r="U179" i="2"/>
  <c r="U1917" i="2"/>
  <c r="V1917" i="2" s="1"/>
  <c r="U170" i="2"/>
  <c r="U504" i="2"/>
  <c r="U2079" i="2"/>
  <c r="U2165" i="2"/>
  <c r="U1005" i="2"/>
  <c r="U415" i="2"/>
  <c r="U408" i="2"/>
  <c r="U2638" i="2"/>
  <c r="U2189" i="2"/>
  <c r="U690" i="2"/>
  <c r="U602" i="2"/>
  <c r="U2691" i="2"/>
  <c r="U1480" i="2"/>
  <c r="U2654" i="2"/>
  <c r="V2654" i="2" s="1"/>
  <c r="U2499" i="2"/>
  <c r="U1570" i="2"/>
  <c r="U2570" i="2"/>
  <c r="U2825" i="2"/>
  <c r="U473" i="2"/>
  <c r="U1426" i="2"/>
  <c r="U1421" i="2"/>
  <c r="U1160" i="2"/>
  <c r="U1525" i="2"/>
  <c r="U318" i="2"/>
  <c r="U1679" i="2"/>
  <c r="U191" i="2"/>
  <c r="U2803" i="2"/>
  <c r="U1561" i="2"/>
  <c r="U1802" i="2"/>
  <c r="U1762" i="2"/>
  <c r="U918" i="2"/>
  <c r="U1513" i="2"/>
  <c r="U1930" i="2"/>
  <c r="U1341" i="2"/>
  <c r="U1782" i="2"/>
  <c r="U2436" i="2"/>
  <c r="U1654" i="2"/>
  <c r="U1437" i="2"/>
  <c r="U236" i="2"/>
  <c r="U2343" i="2"/>
  <c r="U1875" i="2"/>
  <c r="U841" i="2"/>
  <c r="U2698" i="2"/>
  <c r="U343" i="2"/>
  <c r="U715" i="2"/>
  <c r="U1213" i="2"/>
  <c r="V1213" i="2" s="1"/>
  <c r="U1910" i="2"/>
  <c r="U1691" i="2"/>
  <c r="U2440" i="2"/>
  <c r="U2104" i="2"/>
  <c r="U2062" i="2"/>
  <c r="U581" i="2"/>
  <c r="U2283" i="2"/>
  <c r="U2793" i="2"/>
  <c r="U2074" i="2"/>
  <c r="U1742" i="2"/>
  <c r="U2159" i="2"/>
  <c r="U1044" i="2"/>
  <c r="U481" i="2"/>
  <c r="U1888" i="2"/>
  <c r="U429" i="2"/>
  <c r="U1843" i="2"/>
  <c r="U1743" i="2"/>
  <c r="U1673" i="2"/>
  <c r="U233" i="2"/>
  <c r="U1036" i="2"/>
  <c r="U1481" i="2"/>
  <c r="U353" i="2"/>
  <c r="U2684" i="2"/>
  <c r="U680" i="2"/>
  <c r="U1947" i="2"/>
  <c r="U409" i="2"/>
  <c r="U711" i="2"/>
  <c r="U1719" i="2"/>
  <c r="U977" i="2"/>
  <c r="U1926" i="2"/>
  <c r="U2560" i="2"/>
  <c r="U904" i="2"/>
  <c r="U2345" i="2"/>
  <c r="U87" i="2"/>
  <c r="U214" i="2"/>
  <c r="U1045" i="2"/>
  <c r="U1766" i="2"/>
  <c r="U710" i="2"/>
  <c r="U556" i="2"/>
  <c r="U2497" i="2"/>
  <c r="U750" i="2"/>
  <c r="U2568" i="2"/>
  <c r="U2281" i="2"/>
  <c r="U330" i="2"/>
  <c r="U2047" i="2"/>
  <c r="V2047" i="2" s="1"/>
  <c r="U2547" i="2"/>
  <c r="U2409" i="2"/>
  <c r="U2092" i="2"/>
  <c r="U489" i="2"/>
  <c r="U1325" i="2"/>
  <c r="U1575" i="2"/>
  <c r="U1081" i="2"/>
  <c r="U1971" i="2"/>
  <c r="U2680" i="2"/>
  <c r="U2426" i="2"/>
  <c r="U1746" i="2"/>
  <c r="U701" i="2"/>
  <c r="U2805" i="2"/>
  <c r="U790" i="2"/>
  <c r="U1808" i="2"/>
  <c r="U604" i="2"/>
  <c r="U768" i="2"/>
  <c r="U2188" i="2"/>
  <c r="U1964" i="2"/>
  <c r="U832" i="2"/>
  <c r="U1331" i="2"/>
  <c r="U2406" i="2"/>
  <c r="U730" i="2"/>
  <c r="U859" i="2"/>
  <c r="U476" i="2"/>
  <c r="U2417" i="2"/>
  <c r="U141" i="2"/>
  <c r="U1587" i="2"/>
  <c r="U224" i="2"/>
  <c r="V224" i="2" s="1"/>
  <c r="U1839" i="2"/>
  <c r="U1154" i="2"/>
  <c r="U2435" i="2"/>
  <c r="U240" i="2"/>
  <c r="U1817" i="2"/>
  <c r="U1823" i="2"/>
  <c r="U1927" i="2"/>
  <c r="U1983" i="2"/>
  <c r="U901" i="2"/>
  <c r="U1336" i="2"/>
  <c r="U189" i="2"/>
  <c r="U114" i="2"/>
  <c r="U1201" i="2"/>
  <c r="U2559" i="2"/>
  <c r="U227" i="2"/>
  <c r="U861" i="2"/>
  <c r="U1701" i="2"/>
  <c r="U136" i="2"/>
  <c r="U2235" i="2"/>
  <c r="U2545" i="2"/>
  <c r="U796" i="2"/>
  <c r="U1531" i="2"/>
  <c r="U456" i="2"/>
  <c r="U216" i="2"/>
  <c r="U90" i="2"/>
  <c r="U1155" i="2"/>
  <c r="U1470" i="2"/>
  <c r="U2041" i="2"/>
  <c r="U1548" i="2"/>
  <c r="U2057" i="2"/>
  <c r="V2057" i="2" s="1"/>
  <c r="U1841" i="2"/>
  <c r="V1841" i="2" s="1"/>
  <c r="U387" i="2"/>
  <c r="V387" i="2" s="1"/>
  <c r="U1000" i="2"/>
  <c r="U151" i="2"/>
  <c r="U2396" i="2"/>
  <c r="U278" i="2"/>
  <c r="U921" i="2"/>
  <c r="U1609" i="2"/>
  <c r="U2134" i="2"/>
  <c r="U834" i="2"/>
  <c r="V834" i="2" s="1"/>
  <c r="U2437" i="2"/>
  <c r="U2389" i="2"/>
  <c r="U1301" i="2"/>
  <c r="U881" i="2"/>
  <c r="V881" i="2" s="1"/>
  <c r="U1970" i="2"/>
  <c r="U1413" i="2"/>
  <c r="U1119" i="2"/>
  <c r="U1096" i="2"/>
  <c r="U850" i="2"/>
  <c r="U2122" i="2"/>
  <c r="U1955" i="2"/>
  <c r="U908" i="2"/>
  <c r="U578" i="2"/>
  <c r="U2480" i="2"/>
  <c r="U1613" i="2"/>
  <c r="U367" i="2"/>
  <c r="U1269" i="2"/>
  <c r="U2310" i="2"/>
  <c r="U1103" i="2"/>
  <c r="U674" i="2"/>
  <c r="U1389" i="2"/>
  <c r="U1670" i="2"/>
  <c r="U148" i="2"/>
  <c r="U2036" i="2"/>
  <c r="U211" i="2"/>
  <c r="V211" i="2" s="1"/>
  <c r="U226" i="2"/>
  <c r="U2319" i="2"/>
  <c r="U2693" i="2"/>
  <c r="U2466" i="2"/>
  <c r="U2367" i="2"/>
  <c r="U1354" i="2"/>
  <c r="U1889" i="2"/>
  <c r="U1596" i="2"/>
  <c r="U969" i="2"/>
  <c r="U438" i="2"/>
  <c r="U2288" i="2"/>
  <c r="U2382" i="2"/>
  <c r="U486" i="2"/>
  <c r="U453" i="2"/>
  <c r="U285" i="2"/>
  <c r="U1259" i="2"/>
  <c r="U360" i="2"/>
  <c r="U1382" i="2"/>
  <c r="U1861" i="2"/>
  <c r="V1861" i="2" s="1"/>
  <c r="U1579" i="2"/>
  <c r="U2311" i="2"/>
  <c r="V2311" i="2" s="1"/>
  <c r="U1745" i="2"/>
  <c r="U1928" i="2"/>
  <c r="U454" i="2"/>
  <c r="U1724" i="2"/>
  <c r="U2371" i="2"/>
  <c r="V2371" i="2" s="1"/>
  <c r="U2814" i="2"/>
  <c r="U2743" i="2"/>
  <c r="U2261" i="2"/>
  <c r="U1708" i="2"/>
  <c r="U746" i="2"/>
  <c r="U2650" i="2"/>
  <c r="U1398" i="2"/>
  <c r="U1959" i="2"/>
  <c r="U2498" i="2"/>
  <c r="U764" i="2"/>
  <c r="U1013" i="2"/>
  <c r="U666" i="2"/>
  <c r="U1430" i="2"/>
  <c r="U69" i="2"/>
  <c r="V69" i="2" s="1"/>
  <c r="U1606" i="2"/>
  <c r="U2324" i="2"/>
  <c r="U1772" i="2"/>
  <c r="U1713" i="2"/>
  <c r="U1628" i="2"/>
  <c r="U1660" i="2"/>
  <c r="U430" i="2"/>
  <c r="V430" i="2" s="1"/>
  <c r="U2241" i="2"/>
  <c r="U617" i="2"/>
  <c r="U157" i="2"/>
  <c r="U2342" i="2"/>
  <c r="U306" i="2"/>
  <c r="U1680" i="2"/>
  <c r="U1820" i="2"/>
  <c r="U1949" i="2"/>
  <c r="V1949" i="2" s="1"/>
  <c r="U1853" i="2"/>
  <c r="U925" i="2"/>
  <c r="U661" i="2"/>
  <c r="U731" i="2"/>
  <c r="U570" i="2"/>
  <c r="U82" i="2"/>
  <c r="U1262" i="2"/>
  <c r="U1267" i="2"/>
  <c r="U1092" i="2"/>
  <c r="U1827" i="2"/>
  <c r="U2502" i="2"/>
  <c r="U472" i="2"/>
  <c r="U722" i="2"/>
  <c r="U1524" i="2"/>
  <c r="U947" i="2"/>
  <c r="V947" i="2" s="1"/>
  <c r="U38" i="2"/>
  <c r="U2763" i="2"/>
  <c r="U332" i="2"/>
  <c r="V332" i="2" s="1"/>
  <c r="U623" i="2"/>
  <c r="U262" i="2"/>
  <c r="U1702" i="2"/>
  <c r="U101" i="2"/>
  <c r="U1698" i="2"/>
  <c r="U2715" i="2"/>
  <c r="U223" i="2"/>
  <c r="U1465" i="2"/>
  <c r="U774" i="2"/>
  <c r="V774" i="2" s="1"/>
  <c r="U467" i="2"/>
  <c r="U2720" i="2"/>
  <c r="U627" i="2"/>
  <c r="U1263" i="2"/>
  <c r="U2114" i="2"/>
  <c r="U2620" i="2"/>
  <c r="V2620" i="2" s="1"/>
  <c r="U1633" i="2"/>
  <c r="U1112" i="2"/>
  <c r="U723" i="2"/>
  <c r="U385" i="2"/>
  <c r="U2540" i="2"/>
  <c r="U1553" i="2"/>
  <c r="U1373" i="2"/>
  <c r="U2022" i="2"/>
  <c r="U890" i="2"/>
  <c r="U1441" i="2"/>
  <c r="U2408" i="2"/>
  <c r="U515" i="2"/>
  <c r="U1391" i="2"/>
  <c r="U2142" i="2"/>
  <c r="U1681" i="2"/>
  <c r="U1882" i="2"/>
  <c r="U2586" i="2"/>
  <c r="U2226" i="2"/>
  <c r="U1900" i="2"/>
  <c r="U2696" i="2"/>
  <c r="U1571" i="2"/>
  <c r="U647" i="2"/>
  <c r="U100" i="2"/>
  <c r="U1277" i="2"/>
  <c r="U2744" i="2"/>
  <c r="U1747" i="2"/>
  <c r="U2110" i="2"/>
  <c r="U1906" i="2"/>
  <c r="U2011" i="2"/>
  <c r="U2019" i="2"/>
  <c r="U1718" i="2"/>
  <c r="U922" i="2"/>
  <c r="U1172" i="2"/>
  <c r="U2690" i="2"/>
  <c r="U2827" i="2"/>
  <c r="U1197" i="2"/>
  <c r="U1583" i="2"/>
  <c r="U903" i="2"/>
  <c r="U725" i="2"/>
  <c r="U1305" i="2"/>
  <c r="U1417" i="2"/>
  <c r="U474" i="2"/>
  <c r="U1205" i="2"/>
  <c r="U2252" i="2"/>
  <c r="U2831" i="2"/>
  <c r="U2238" i="2"/>
  <c r="U410" i="2"/>
  <c r="U2204" i="2"/>
  <c r="U422" i="2"/>
  <c r="U2130" i="2"/>
  <c r="U1321" i="2"/>
  <c r="U528" i="2"/>
  <c r="U1286" i="2"/>
  <c r="U1156" i="2"/>
  <c r="U1027" i="2"/>
  <c r="U943" i="2"/>
  <c r="U1316" i="2"/>
  <c r="U1146" i="2"/>
  <c r="U559" i="2"/>
  <c r="U1127" i="2"/>
  <c r="U519" i="2"/>
  <c r="U2099" i="2"/>
  <c r="V2099" i="2" s="1"/>
  <c r="U1462" i="2"/>
  <c r="U1065" i="2"/>
  <c r="U1345" i="2"/>
  <c r="U1526" i="2"/>
  <c r="V1526" i="2" s="1"/>
  <c r="U459" i="2"/>
  <c r="U772" i="2"/>
  <c r="U309" i="2"/>
  <c r="U2659" i="2"/>
  <c r="U1547" i="2"/>
  <c r="U2772" i="2"/>
  <c r="U2538" i="2"/>
  <c r="U2492" i="2"/>
  <c r="U2443" i="2"/>
  <c r="U2154" i="2"/>
  <c r="U1891" i="2"/>
  <c r="U366" i="2"/>
  <c r="U2504" i="2"/>
  <c r="U1232" i="2"/>
  <c r="U146" i="2"/>
  <c r="U2083" i="2"/>
  <c r="U2282" i="2"/>
  <c r="U568" i="2"/>
  <c r="U347" i="2"/>
  <c r="U58" i="2"/>
  <c r="U198" i="2"/>
  <c r="V198" i="2" s="1"/>
  <c r="U491" i="2"/>
  <c r="V491" i="2" s="1"/>
  <c r="U2428" i="2"/>
  <c r="U2458" i="2"/>
  <c r="U2785" i="2"/>
  <c r="U1327" i="2"/>
  <c r="U246" i="2"/>
  <c r="U868" i="2"/>
  <c r="U2163" i="2"/>
  <c r="U1451" i="2"/>
  <c r="U1621" i="2"/>
  <c r="U132" i="2"/>
  <c r="U1210" i="2"/>
  <c r="U1349" i="2"/>
  <c r="U2602" i="2"/>
  <c r="U511" i="2"/>
  <c r="U2786" i="2"/>
  <c r="U2522" i="2"/>
  <c r="U2270" i="2"/>
  <c r="U1405" i="2"/>
  <c r="U1990" i="2"/>
  <c r="U292" i="2"/>
  <c r="U321" i="2"/>
  <c r="U1490" i="2"/>
  <c r="V1490" i="2" s="1"/>
  <c r="U2801" i="2"/>
  <c r="U2360" i="2"/>
  <c r="U1395" i="2"/>
  <c r="U480" i="2"/>
  <c r="U2118" i="2"/>
  <c r="U2297" i="2"/>
  <c r="U1615" i="2"/>
  <c r="U1454" i="2"/>
  <c r="U826" i="2"/>
  <c r="U1573" i="2"/>
  <c r="U1518" i="2"/>
  <c r="U712" i="2"/>
  <c r="U633" i="2"/>
  <c r="U2488" i="2"/>
  <c r="U2066" i="2"/>
  <c r="U866" i="2"/>
  <c r="U2471" i="2"/>
  <c r="V2471" i="2" s="1"/>
  <c r="U1674" i="2"/>
  <c r="U455" i="2"/>
  <c r="U1122" i="2"/>
  <c r="U531" i="2"/>
  <c r="U2348" i="2"/>
  <c r="U2493" i="2"/>
  <c r="U2445" i="2"/>
  <c r="U1593" i="2"/>
  <c r="U1899" i="2"/>
  <c r="U611" i="2"/>
  <c r="U2777" i="2"/>
  <c r="U2186" i="2"/>
  <c r="U268" i="2"/>
  <c r="V268" i="2" s="1"/>
  <c r="U354" i="2"/>
  <c r="U1956" i="2"/>
  <c r="U737" i="2"/>
  <c r="U760" i="2"/>
  <c r="U1278" i="2"/>
  <c r="U93" i="2"/>
  <c r="U1816" i="2"/>
  <c r="U1750" i="2"/>
  <c r="U1486" i="2"/>
  <c r="U2728" i="2"/>
  <c r="U497" i="2"/>
  <c r="U1137" i="2"/>
  <c r="U673" i="2"/>
  <c r="U342" i="2"/>
  <c r="U2136" i="2"/>
  <c r="U249" i="2"/>
  <c r="U678" i="2"/>
  <c r="U84" i="2"/>
  <c r="U1902" i="2"/>
  <c r="U2332" i="2"/>
  <c r="U2742" i="2"/>
  <c r="U2387" i="2"/>
  <c r="U1818" i="2"/>
  <c r="U865" i="2"/>
  <c r="U2357" i="2"/>
  <c r="U1545" i="2"/>
  <c r="V1545" i="2" s="1"/>
  <c r="U2588" i="2"/>
  <c r="U2067" i="2"/>
  <c r="U2665" i="2"/>
  <c r="U2070" i="2"/>
  <c r="U2500" i="2"/>
  <c r="U2250" i="2"/>
  <c r="U1903" i="2"/>
  <c r="U85" i="2"/>
  <c r="U1174" i="2"/>
  <c r="U1550" i="2"/>
  <c r="U809" i="2"/>
  <c r="U1097" i="2"/>
  <c r="U2286" i="2"/>
  <c r="U47" i="2"/>
  <c r="U466" i="2"/>
  <c r="U2640" i="2"/>
  <c r="U1722" i="2"/>
  <c r="U653" i="2"/>
  <c r="U2824" i="2"/>
  <c r="U1479" i="2"/>
  <c r="U624" i="2"/>
  <c r="U251" i="2"/>
  <c r="U582" i="2"/>
  <c r="U1318" i="2"/>
  <c r="V1318" i="2" s="1"/>
  <c r="U705" i="2"/>
  <c r="V705" i="2" s="1"/>
  <c r="U1657" i="2"/>
  <c r="U1685" i="2"/>
  <c r="U2432" i="2"/>
  <c r="U2052" i="2"/>
  <c r="U1235" i="2"/>
  <c r="U1017" i="2"/>
  <c r="U727" i="2"/>
  <c r="U816" i="2"/>
  <c r="U98" i="2"/>
  <c r="V98" i="2" s="1"/>
  <c r="U1118" i="2"/>
  <c r="U2333" i="2"/>
  <c r="U2526" i="2"/>
  <c r="U1642" i="2"/>
  <c r="U2789" i="2"/>
  <c r="U2273" i="2"/>
  <c r="U1712" i="2"/>
  <c r="U336" i="2"/>
  <c r="U344" i="2"/>
  <c r="V344" i="2" s="1"/>
  <c r="U420" i="2"/>
  <c r="U2503" i="2"/>
  <c r="U2623" i="2"/>
  <c r="U1961" i="2"/>
  <c r="U1992" i="2"/>
  <c r="U1397" i="2"/>
  <c r="U1533" i="2"/>
  <c r="U616" i="2"/>
  <c r="U1151" i="2"/>
  <c r="U1139" i="2"/>
  <c r="U899" i="2"/>
  <c r="U1290" i="2"/>
  <c r="U1991" i="2"/>
  <c r="U1821" i="2"/>
  <c r="U1581" i="2"/>
  <c r="U930" i="2"/>
  <c r="U891" i="2"/>
  <c r="U607" i="2"/>
  <c r="U2721" i="2"/>
  <c r="U280" i="2"/>
  <c r="U2810" i="2"/>
  <c r="U2271" i="2"/>
  <c r="U2757" i="2"/>
  <c r="V2757" i="2" s="1"/>
  <c r="U1601" i="2"/>
  <c r="U428" i="2"/>
  <c r="U1568" i="2"/>
  <c r="U1191" i="2"/>
  <c r="U172" i="2"/>
  <c r="U1844" i="2"/>
  <c r="U954" i="2"/>
  <c r="U445" i="2"/>
  <c r="U493" i="2"/>
  <c r="U1046" i="2"/>
  <c r="U1501" i="2"/>
  <c r="U2542" i="2"/>
  <c r="U1284" i="2"/>
  <c r="U848" i="2"/>
  <c r="U915" i="2"/>
  <c r="U374" i="2"/>
  <c r="U1466" i="2"/>
  <c r="V1466" i="2" s="1"/>
  <c r="U2269" i="2"/>
  <c r="U885" i="2"/>
  <c r="U648" i="2"/>
  <c r="U2341" i="2"/>
  <c r="U2778" i="2"/>
  <c r="U1776" i="2"/>
  <c r="U2649" i="2"/>
  <c r="U1810" i="2"/>
  <c r="U902" i="2"/>
  <c r="U523" i="2"/>
  <c r="U1380" i="2"/>
  <c r="U159" i="2"/>
  <c r="U2496" i="2"/>
  <c r="U2804" i="2"/>
  <c r="U2006" i="2"/>
  <c r="U2101" i="2"/>
  <c r="U1384" i="2"/>
  <c r="V1384" i="2" s="1"/>
  <c r="U1018" i="2"/>
  <c r="U446" i="2"/>
  <c r="V446" i="2" s="1"/>
  <c r="U426" i="2"/>
  <c r="V426" i="2" s="1"/>
  <c r="U919" i="2"/>
  <c r="U1686" i="2"/>
  <c r="U1202" i="2"/>
  <c r="U125" i="2"/>
  <c r="U2709" i="2"/>
  <c r="U2375" i="2"/>
  <c r="U2193" i="2"/>
  <c r="U1562" i="2"/>
  <c r="U1453" i="2"/>
  <c r="U810" i="2"/>
  <c r="U89" i="2"/>
  <c r="U1833" i="2"/>
  <c r="U310" i="2"/>
  <c r="U1617" i="2"/>
  <c r="U1452" i="2"/>
  <c r="U1641" i="2"/>
  <c r="U566" i="2"/>
  <c r="U2661" i="2"/>
  <c r="U2446" i="2"/>
  <c r="U2156" i="2"/>
  <c r="U803" i="2"/>
  <c r="U2197" i="2"/>
  <c r="U348" i="2"/>
  <c r="U1149" i="2"/>
  <c r="U2089" i="2"/>
  <c r="U2376" i="2"/>
  <c r="U1302" i="2"/>
  <c r="U998" i="2"/>
  <c r="U696" i="2"/>
  <c r="U1584" i="2"/>
  <c r="U107" i="2"/>
  <c r="U2430" i="2"/>
  <c r="U1537" i="2"/>
  <c r="U1793" i="2"/>
  <c r="U368" i="2"/>
  <c r="U804" i="2"/>
  <c r="U2790" i="2"/>
  <c r="U2388" i="2"/>
  <c r="U1361" i="2"/>
  <c r="U1830" i="2"/>
  <c r="U325" i="2"/>
  <c r="U2255" i="2"/>
  <c r="U477" i="2"/>
  <c r="U2666" i="2"/>
  <c r="U2552" i="2"/>
  <c r="U894" i="2"/>
  <c r="U2414" i="2"/>
  <c r="U393" i="2"/>
  <c r="U86" i="2"/>
  <c r="U244" i="2"/>
  <c r="U2223" i="2"/>
  <c r="U655" i="2"/>
  <c r="U1357" i="2"/>
  <c r="U1068" i="2"/>
  <c r="U507" i="2"/>
  <c r="U658" i="2"/>
  <c r="U2320" i="2"/>
  <c r="U2769" i="2"/>
  <c r="U2117" i="2"/>
  <c r="U1161" i="2"/>
  <c r="U854" i="2"/>
  <c r="U1811" i="2"/>
  <c r="U2469" i="2"/>
  <c r="U1223" i="2"/>
  <c r="U1438" i="2"/>
  <c r="U2531" i="2"/>
  <c r="U2506" i="2"/>
  <c r="U2823" i="2"/>
  <c r="U2222" i="2"/>
  <c r="U2611" i="2"/>
  <c r="U1554" i="2"/>
  <c r="U503" i="2"/>
  <c r="U1109" i="2"/>
  <c r="U2577" i="2"/>
  <c r="U1352" i="2"/>
  <c r="U2335" i="2"/>
  <c r="U527" i="2"/>
  <c r="U709" i="2"/>
  <c r="U1768" i="2"/>
  <c r="U958" i="2"/>
  <c r="U241" i="2"/>
  <c r="U1989" i="2"/>
  <c r="U1423" i="2"/>
  <c r="U912" i="2"/>
  <c r="U2509" i="2"/>
  <c r="U301" i="2"/>
  <c r="U550" i="2"/>
  <c r="U1158" i="2"/>
  <c r="U963" i="2"/>
  <c r="U1086" i="2"/>
  <c r="U167" i="2"/>
  <c r="U1183" i="2"/>
  <c r="U558" i="2"/>
  <c r="U1212" i="2"/>
  <c r="U966" i="2"/>
  <c r="U2748" i="2"/>
  <c r="U1142" i="2"/>
  <c r="U529" i="2"/>
  <c r="U1905" i="2"/>
  <c r="U1366" i="2"/>
  <c r="U2162" i="2"/>
  <c r="U2347" i="2"/>
  <c r="U2651" i="2"/>
  <c r="U2444" i="2"/>
  <c r="U2314" i="2"/>
  <c r="U39" i="2"/>
  <c r="U1240" i="2"/>
  <c r="U2080" i="2"/>
  <c r="U2279" i="2"/>
  <c r="U331" i="2"/>
  <c r="U261" i="2"/>
  <c r="U2663" i="2"/>
  <c r="U2391" i="2"/>
  <c r="U228" i="2"/>
  <c r="U243" i="2"/>
  <c r="U2529" i="2"/>
  <c r="U2579" i="2"/>
  <c r="U1332" i="2"/>
  <c r="U2781" i="2"/>
  <c r="U1787" i="2"/>
  <c r="U628" i="2"/>
  <c r="U433" i="2"/>
  <c r="U183" i="2"/>
  <c r="U1116" i="2"/>
  <c r="U2001" i="2"/>
  <c r="U900" i="2"/>
  <c r="U2668" i="2"/>
  <c r="U1915" i="2"/>
  <c r="U2507" i="2"/>
  <c r="U1625" i="2"/>
  <c r="U258" i="2"/>
  <c r="U605" i="2"/>
  <c r="U1218" i="2"/>
  <c r="U257" i="2"/>
  <c r="U695" i="2"/>
  <c r="U1101" i="2"/>
  <c r="U548" i="2"/>
  <c r="U2628" i="2"/>
  <c r="U1504" i="2"/>
  <c r="U1647" i="2"/>
  <c r="U1015" i="2"/>
  <c r="U733" i="2"/>
  <c r="U485" i="2"/>
  <c r="U1186" i="2"/>
  <c r="U1198" i="2"/>
  <c r="U1108" i="2"/>
  <c r="U1488" i="2"/>
  <c r="U91" i="2"/>
  <c r="U2516" i="2"/>
  <c r="U1258" i="2"/>
  <c r="U1834" i="2"/>
  <c r="U149" i="2"/>
  <c r="U1807" i="2"/>
  <c r="U798" i="2"/>
  <c r="U1244" i="2"/>
  <c r="U1110" i="2"/>
  <c r="U2685" i="2"/>
  <c r="U996" i="2"/>
  <c r="U542" i="2"/>
  <c r="U2334" i="2"/>
  <c r="U103" i="2"/>
  <c r="U2725" i="2"/>
  <c r="U2125" i="2"/>
  <c r="U741" i="2"/>
  <c r="U2224" i="2"/>
  <c r="U289" i="2"/>
  <c r="U729" i="2"/>
  <c r="U743" i="2"/>
  <c r="U2234" i="2"/>
  <c r="U1012" i="2"/>
  <c r="U62" i="2"/>
  <c r="U2729" i="2"/>
  <c r="U838" i="2"/>
  <c r="U2448" i="2"/>
  <c r="U797" i="2"/>
  <c r="U1858" i="2"/>
  <c r="U1659" i="2"/>
  <c r="U700" i="2"/>
  <c r="U59" i="2"/>
  <c r="U272" i="2"/>
  <c r="U1946" i="2"/>
  <c r="U1001" i="2"/>
  <c r="U304" i="2"/>
  <c r="U1279" i="2"/>
  <c r="U2184" i="2"/>
  <c r="U2160" i="2"/>
  <c r="U2403" i="2"/>
  <c r="U1897" i="2"/>
  <c r="U1442" i="2"/>
  <c r="U742" i="2"/>
  <c r="U2829" i="2"/>
  <c r="U2203" i="2"/>
  <c r="U44" i="2"/>
  <c r="U1482" i="2"/>
  <c r="U1979" i="2"/>
  <c r="U2473" i="2"/>
  <c r="U1824" i="2"/>
  <c r="U406" i="2"/>
  <c r="U2767" i="2"/>
  <c r="U2364" i="2"/>
  <c r="U2217" i="2"/>
  <c r="U359" i="2"/>
  <c r="U1407" i="2"/>
  <c r="U1665" i="2"/>
  <c r="U708" i="2"/>
  <c r="U398" i="2"/>
  <c r="U1126" i="2"/>
  <c r="U965" i="2"/>
  <c r="U338" i="2"/>
  <c r="U1907" i="2"/>
  <c r="U1113" i="2"/>
  <c r="U540" i="2"/>
  <c r="U1367" i="2"/>
  <c r="U748" i="2"/>
  <c r="U37" i="2"/>
  <c r="U1687" i="2"/>
  <c r="U2478" i="2"/>
  <c r="U2652" i="2"/>
  <c r="U1984" i="2"/>
  <c r="U1233" i="2"/>
  <c r="U2284" i="2"/>
  <c r="U2146" i="2"/>
  <c r="U1085" i="2"/>
  <c r="U622" i="2"/>
  <c r="U259" i="2"/>
  <c r="U2551" i="2"/>
  <c r="U1704" i="2"/>
  <c r="U1300" i="2"/>
  <c r="U970" i="2"/>
  <c r="U1014" i="2"/>
  <c r="U1117" i="2"/>
  <c r="U1795" i="2"/>
  <c r="U94" i="2"/>
  <c r="U824" i="2"/>
  <c r="U694" i="2"/>
  <c r="U1100" i="2"/>
  <c r="U78" i="2"/>
  <c r="U2483" i="2"/>
  <c r="U1335" i="2"/>
  <c r="U2327" i="2"/>
  <c r="U1828" i="2"/>
  <c r="U245" i="2"/>
  <c r="U2419" i="2"/>
  <c r="U2467" i="2"/>
  <c r="U2524" i="2"/>
  <c r="U1057" i="2"/>
  <c r="U2643" i="2"/>
  <c r="U2183" i="2"/>
  <c r="U1447" i="2"/>
  <c r="U1505" i="2"/>
  <c r="U1671" i="2"/>
  <c r="U2740" i="2"/>
  <c r="U1919" i="2"/>
  <c r="U1450" i="2"/>
  <c r="U2106" i="2"/>
  <c r="U2799" i="2"/>
  <c r="U2378" i="2"/>
  <c r="U2212" i="2"/>
  <c r="U2023" i="2"/>
  <c r="U1723" i="2"/>
  <c r="U2575" i="2"/>
  <c r="U2806" i="2"/>
  <c r="U1933" i="2"/>
  <c r="U989" i="2"/>
  <c r="U123" i="2"/>
  <c r="U67" i="2"/>
  <c r="U131" i="2"/>
  <c r="U1627" i="2"/>
  <c r="U2291" i="2"/>
  <c r="U2635" i="2"/>
  <c r="U274" i="2"/>
  <c r="U1997" i="2"/>
  <c r="U1539" i="2"/>
  <c r="U2109" i="2"/>
  <c r="U2592" i="2"/>
  <c r="V2592" i="2" s="1"/>
  <c r="U127" i="2"/>
  <c r="U2088" i="2"/>
  <c r="U516" i="2"/>
  <c r="U1449" i="2"/>
  <c r="U2425" i="2"/>
  <c r="U1785" i="2"/>
  <c r="U1266" i="2"/>
  <c r="U1826" i="2"/>
  <c r="U2484" i="2"/>
  <c r="U765" i="2"/>
  <c r="U2218" i="2"/>
  <c r="U139" i="2"/>
  <c r="U1515" i="2"/>
  <c r="U1022" i="2"/>
  <c r="U808" i="2"/>
  <c r="U1427" i="2"/>
  <c r="U379" i="2"/>
  <c r="U1124" i="2"/>
  <c r="U303" i="2"/>
  <c r="U2750" i="2"/>
  <c r="U219" i="2"/>
  <c r="U2317" i="2"/>
  <c r="U1443" i="2"/>
  <c r="U2084" i="2"/>
  <c r="U1358" i="2"/>
  <c r="U2144" i="2"/>
  <c r="U1590" i="2"/>
  <c r="U1029" i="2"/>
  <c r="U1089" i="2"/>
  <c r="U402" i="2"/>
  <c r="U1189" i="2"/>
  <c r="U2025" i="2"/>
  <c r="U1663" i="2"/>
  <c r="U2170" i="2"/>
  <c r="U792" i="2"/>
  <c r="U2355" i="2"/>
  <c r="U370" i="2"/>
  <c r="U2463" i="2"/>
  <c r="U975" i="2"/>
  <c r="U2175" i="2"/>
  <c r="U606" i="2"/>
  <c r="U475" i="2"/>
  <c r="U1134" i="2"/>
  <c r="U657" i="2"/>
  <c r="U2259" i="2"/>
  <c r="U1403" i="2"/>
  <c r="U2010" i="2"/>
  <c r="U2049" i="2"/>
  <c r="U2791" i="2"/>
  <c r="U702" i="2"/>
  <c r="U2377" i="2"/>
  <c r="U2797" i="2"/>
  <c r="U1582" i="2"/>
  <c r="U2601" i="2"/>
  <c r="U83" i="2"/>
  <c r="U2561" i="2"/>
  <c r="U1753" i="2"/>
  <c r="U2629" i="2"/>
  <c r="U1230" i="2"/>
  <c r="U1369" i="2"/>
  <c r="U1082" i="2"/>
  <c r="U1752" i="2"/>
  <c r="U1987" i="2"/>
  <c r="U2338" i="2"/>
  <c r="U1920" i="2"/>
  <c r="U2708" i="2"/>
  <c r="U2735" i="2"/>
  <c r="U852" i="2"/>
  <c r="U2556" i="2"/>
  <c r="U1618" i="2"/>
  <c r="U2675" i="2"/>
  <c r="U2800" i="2"/>
  <c r="U1148" i="2"/>
  <c r="U612" i="2"/>
  <c r="U54" i="2"/>
  <c r="U2596" i="2"/>
  <c r="U2126" i="2"/>
  <c r="U822" i="2"/>
  <c r="U1185" i="2"/>
  <c r="U1916" i="2"/>
  <c r="U1190" i="2"/>
  <c r="U134" i="2"/>
  <c r="U1519" i="2"/>
  <c r="U831" i="2"/>
  <c r="U2361" i="2"/>
  <c r="U1337" i="2"/>
  <c r="U282" i="2"/>
  <c r="U856" i="2"/>
  <c r="U2736" i="2"/>
  <c r="U2073" i="2"/>
  <c r="U2511" i="2"/>
  <c r="U1986" i="2"/>
  <c r="U1529" i="2"/>
  <c r="U983" i="2"/>
  <c r="U208" i="2"/>
  <c r="U806" i="2"/>
  <c r="U435" i="2"/>
  <c r="U1455" i="2"/>
  <c r="U1995" i="2"/>
  <c r="U267" i="2"/>
  <c r="U1006" i="2"/>
  <c r="U48" i="2"/>
  <c r="U1854" i="2"/>
  <c r="U2307" i="2"/>
  <c r="U2015" i="2"/>
  <c r="U126" i="2"/>
  <c r="U470" i="2"/>
  <c r="U1755" i="2"/>
  <c r="U846" i="2"/>
  <c r="U271" i="2"/>
  <c r="U2151" i="2"/>
  <c r="U1867" i="2"/>
  <c r="U235" i="2"/>
  <c r="U1276" i="2"/>
  <c r="U937" i="2"/>
  <c r="U2454" i="2"/>
  <c r="U2129" i="2"/>
  <c r="U614" i="2"/>
  <c r="U110" i="2"/>
  <c r="U2274" i="2"/>
  <c r="U870" i="2"/>
  <c r="U1655" i="2"/>
  <c r="U2034" i="2"/>
  <c r="U1342" i="2"/>
  <c r="U1009" i="2"/>
  <c r="U380" i="2"/>
  <c r="U2094" i="2"/>
  <c r="U2167" i="2"/>
  <c r="U2316" i="2"/>
  <c r="U2155" i="2"/>
  <c r="U2103" i="2"/>
  <c r="U2059" i="2"/>
  <c r="V2058" i="2" s="1"/>
  <c r="U142" i="2"/>
  <c r="U2082" i="2"/>
  <c r="U2280" i="2"/>
  <c r="U1592" i="2"/>
  <c r="U1030" i="2"/>
  <c r="U2783" i="2"/>
  <c r="U279" i="2"/>
  <c r="U352" i="2"/>
  <c r="U1073" i="2"/>
  <c r="U642" i="2"/>
  <c r="U2716" i="2"/>
  <c r="U2239" i="2"/>
  <c r="U521" i="2"/>
  <c r="U924" i="2"/>
  <c r="U1166" i="2"/>
  <c r="U1416" i="2"/>
  <c r="U1838" i="2"/>
  <c r="U1475" i="2"/>
  <c r="U2394" i="2"/>
  <c r="U670" i="2"/>
  <c r="U1538" i="2"/>
  <c r="U1502" i="2"/>
  <c r="U629" i="2"/>
  <c r="U1512" i="2"/>
  <c r="U1418" i="2"/>
  <c r="U1070" i="2"/>
  <c r="U2177" i="2"/>
  <c r="C923" i="2"/>
  <c r="C612" i="2"/>
  <c r="C498" i="2"/>
  <c r="C2178" i="2"/>
  <c r="C1706" i="2"/>
  <c r="C423" i="2"/>
  <c r="C742" i="2"/>
  <c r="C271" i="2"/>
  <c r="C40" i="2"/>
  <c r="C101" i="2"/>
  <c r="C2322" i="2"/>
  <c r="C2795" i="2"/>
  <c r="C2504" i="2"/>
  <c r="C2110" i="2"/>
  <c r="C1951" i="2"/>
  <c r="C2222" i="2"/>
  <c r="C2160" i="2"/>
  <c r="C1984" i="2"/>
  <c r="C2230" i="2"/>
  <c r="C2039" i="2"/>
  <c r="C2507" i="2"/>
  <c r="C1130" i="2"/>
  <c r="C1284" i="2"/>
  <c r="C1135" i="2"/>
  <c r="C1024" i="2"/>
  <c r="C1415" i="2"/>
  <c r="C313" i="2"/>
  <c r="C1064" i="2"/>
  <c r="C820" i="2"/>
  <c r="C928" i="2"/>
  <c r="C663" i="2"/>
  <c r="C314" i="2"/>
  <c r="C727" i="2"/>
  <c r="C426" i="2"/>
  <c r="C543" i="2"/>
  <c r="C416" i="2"/>
  <c r="C38" i="2"/>
  <c r="C2298" i="2"/>
  <c r="C2447" i="2"/>
  <c r="C2769" i="2"/>
  <c r="C2008" i="2"/>
  <c r="C1948" i="2"/>
  <c r="C1854" i="2"/>
  <c r="C2477" i="2"/>
  <c r="C2253" i="2"/>
  <c r="C2143" i="2"/>
  <c r="C2685" i="2"/>
  <c r="C1960" i="2"/>
  <c r="C1849" i="2"/>
  <c r="C2544" i="2"/>
  <c r="C1111" i="2"/>
  <c r="C867" i="2"/>
  <c r="C1369" i="2"/>
  <c r="C2010" i="2"/>
  <c r="C1746" i="2"/>
  <c r="C2013" i="2"/>
  <c r="C1387" i="2"/>
  <c r="C1716" i="2"/>
  <c r="C1616" i="2"/>
  <c r="C991" i="2"/>
  <c r="C457" i="2"/>
  <c r="C1334" i="2"/>
  <c r="C1185" i="2"/>
  <c r="C1073" i="2"/>
  <c r="C876" i="2"/>
  <c r="C1056" i="2"/>
  <c r="C244" i="2"/>
  <c r="C605" i="2"/>
  <c r="C248" i="2"/>
  <c r="C1255" i="2"/>
  <c r="C2240" i="2"/>
  <c r="C2582" i="2"/>
  <c r="C2742" i="2"/>
  <c r="C2252" i="2"/>
  <c r="C2804" i="2"/>
  <c r="C2177" i="2"/>
  <c r="C2636" i="2"/>
  <c r="C1968" i="2"/>
  <c r="C2682" i="2"/>
  <c r="C2260" i="2"/>
  <c r="C2820" i="2"/>
  <c r="C1815" i="2"/>
  <c r="C2279" i="2"/>
  <c r="C2175" i="2"/>
  <c r="C2389" i="2"/>
  <c r="C2233" i="2"/>
  <c r="C2032" i="2"/>
  <c r="C1953" i="2"/>
  <c r="C2107" i="2"/>
  <c r="C1994" i="2"/>
  <c r="C2063" i="2"/>
  <c r="C1660" i="2"/>
  <c r="C2283" i="2"/>
  <c r="C1684" i="2"/>
  <c r="C1489" i="2"/>
  <c r="C1550" i="2"/>
  <c r="C1709" i="2"/>
  <c r="C1687" i="2"/>
  <c r="C1138" i="2"/>
  <c r="C988" i="2"/>
  <c r="C1029" i="2"/>
  <c r="C1063" i="2"/>
  <c r="C825" i="2"/>
  <c r="C870" i="2"/>
  <c r="C470" i="2"/>
  <c r="C816" i="2"/>
  <c r="C1098" i="2"/>
  <c r="C697" i="2"/>
  <c r="C435" i="2"/>
  <c r="C637" i="2"/>
  <c r="C901" i="2"/>
  <c r="C370" i="2"/>
  <c r="C225" i="2"/>
  <c r="C666" i="2"/>
  <c r="C488" i="2"/>
  <c r="C259" i="2"/>
  <c r="C130" i="2"/>
  <c r="C279" i="2"/>
  <c r="C436" i="2"/>
  <c r="C389" i="2"/>
  <c r="C245" i="2"/>
  <c r="C172" i="2"/>
  <c r="C1902" i="2"/>
  <c r="C2428" i="2"/>
  <c r="C1689" i="2"/>
  <c r="C2148" i="2"/>
  <c r="C1057" i="2"/>
  <c r="C869" i="2"/>
  <c r="C953" i="2"/>
  <c r="C310" i="2"/>
  <c r="C2780" i="2"/>
  <c r="C2828" i="2"/>
  <c r="C2787" i="2"/>
  <c r="C1831" i="2"/>
  <c r="C1649" i="2"/>
  <c r="C1539" i="2"/>
  <c r="C1916" i="2"/>
  <c r="C2401" i="2"/>
  <c r="C1647" i="2"/>
  <c r="C315" i="2"/>
  <c r="C2385" i="2"/>
  <c r="C2421" i="2"/>
  <c r="C2624" i="2"/>
  <c r="C2393" i="2"/>
  <c r="C2072" i="2"/>
  <c r="C393" i="2"/>
  <c r="C553" i="2"/>
  <c r="C35" i="2"/>
  <c r="C2312" i="2"/>
  <c r="C1940" i="2"/>
  <c r="C2208" i="2"/>
  <c r="C1399" i="2"/>
  <c r="C1205" i="2"/>
  <c r="C232" i="2"/>
  <c r="C349" i="2"/>
  <c r="C1644" i="2"/>
  <c r="C2603" i="2"/>
  <c r="C2173" i="2"/>
  <c r="C2375" i="2"/>
  <c r="C2334" i="2"/>
  <c r="C1804" i="2"/>
  <c r="C1260" i="2"/>
  <c r="C1166" i="2"/>
  <c r="C409" i="2"/>
  <c r="C2808" i="2"/>
  <c r="C2130" i="2"/>
  <c r="C2815" i="2"/>
  <c r="C2789" i="2"/>
  <c r="C1128" i="2"/>
  <c r="C2766" i="2"/>
  <c r="C2816" i="2"/>
  <c r="C456" i="2"/>
  <c r="C972" i="2"/>
  <c r="C2672" i="2"/>
  <c r="C2359" i="2"/>
  <c r="C2627" i="2"/>
  <c r="C2001" i="2"/>
  <c r="C1819" i="2"/>
  <c r="C1922" i="2"/>
  <c r="C1034" i="2"/>
  <c r="C347" i="2"/>
  <c r="C777" i="2"/>
  <c r="C324" i="2"/>
  <c r="C41" i="2"/>
  <c r="C2085" i="2"/>
  <c r="C2572" i="2"/>
  <c r="C2570" i="2"/>
  <c r="C1127" i="2"/>
  <c r="C1891" i="2"/>
  <c r="C2149" i="2"/>
  <c r="C1807" i="2"/>
  <c r="C1317" i="2"/>
  <c r="C1107" i="2"/>
  <c r="C1321" i="2"/>
  <c r="C1084" i="2"/>
  <c r="C708" i="2"/>
  <c r="C778" i="2"/>
  <c r="C431" i="2"/>
  <c r="C678" i="2"/>
  <c r="C650" i="2"/>
  <c r="C419" i="2"/>
  <c r="C98" i="2"/>
  <c r="C2297" i="2"/>
  <c r="C2574" i="2"/>
  <c r="C2344" i="2"/>
  <c r="C2295" i="2"/>
  <c r="C1655" i="2"/>
  <c r="C2631" i="2"/>
  <c r="C1946" i="2"/>
  <c r="C1417" i="2"/>
  <c r="C1405" i="2"/>
  <c r="C1331" i="2"/>
  <c r="C303" i="2"/>
  <c r="C2123" i="2"/>
  <c r="C2193" i="2"/>
  <c r="C2788" i="2"/>
  <c r="C2563" i="2"/>
  <c r="C1322" i="2"/>
  <c r="C781" i="2"/>
  <c r="C743" i="2"/>
  <c r="C2501" i="2"/>
  <c r="C2679" i="2"/>
  <c r="C2364" i="2"/>
  <c r="C2321" i="2"/>
  <c r="C1866" i="2"/>
  <c r="C1662" i="2"/>
  <c r="C1096" i="2"/>
  <c r="C507" i="2"/>
  <c r="C957" i="2"/>
  <c r="C1599" i="2"/>
  <c r="C939" i="2"/>
  <c r="C599" i="2"/>
  <c r="C275" i="2"/>
  <c r="C366" i="2"/>
  <c r="C1925" i="2"/>
  <c r="C2300" i="2"/>
  <c r="C2754" i="2"/>
  <c r="C2018" i="2"/>
  <c r="C2718" i="2"/>
  <c r="C2292" i="2"/>
  <c r="C2634" i="2"/>
  <c r="C2168" i="2"/>
  <c r="C2005" i="2"/>
  <c r="C1403" i="2"/>
  <c r="C856" i="2"/>
  <c r="C2244" i="2"/>
  <c r="C1390" i="2"/>
  <c r="C2055" i="2"/>
  <c r="C1617" i="2"/>
  <c r="C371" i="2"/>
  <c r="C575" i="2"/>
  <c r="C2515" i="2"/>
  <c r="C1636" i="2"/>
  <c r="C1481" i="2"/>
  <c r="C1394" i="2"/>
  <c r="C99" i="2"/>
  <c r="C2781" i="2"/>
  <c r="C2653" i="2"/>
  <c r="C2376" i="2"/>
  <c r="C1929" i="2"/>
  <c r="C1918" i="2"/>
  <c r="C1482" i="2"/>
  <c r="C547" i="2"/>
  <c r="C806" i="2"/>
  <c r="C656" i="2"/>
  <c r="C505" i="2"/>
  <c r="C1956" i="2"/>
  <c r="C1366" i="2"/>
  <c r="C2818" i="2"/>
  <c r="C1917" i="2"/>
  <c r="C2710" i="2"/>
  <c r="C2207" i="2"/>
  <c r="C1767" i="2"/>
  <c r="C2430" i="2"/>
  <c r="C1206" i="2"/>
  <c r="C2664" i="2"/>
  <c r="C2456" i="2"/>
  <c r="C2779" i="2"/>
  <c r="C2666" i="2"/>
  <c r="C2568" i="2"/>
  <c r="C1704" i="2"/>
  <c r="C1191" i="2"/>
  <c r="C2398" i="2"/>
  <c r="C2367" i="2"/>
  <c r="C2268" i="2"/>
  <c r="C2172" i="2"/>
  <c r="C2491" i="2"/>
  <c r="C2256" i="2"/>
  <c r="C1121" i="2"/>
  <c r="C1972" i="2"/>
  <c r="C1635" i="2"/>
  <c r="C1521" i="2"/>
  <c r="C892" i="2"/>
  <c r="C1927" i="2"/>
  <c r="C1606" i="2"/>
  <c r="C1503" i="2"/>
  <c r="C1126" i="2"/>
  <c r="C2077" i="2"/>
  <c r="C1256" i="2"/>
  <c r="C1979" i="2"/>
  <c r="C1930" i="2"/>
  <c r="C1659" i="2"/>
  <c r="C665" i="2"/>
  <c r="C1717" i="2"/>
  <c r="C1585" i="2"/>
  <c r="C1468" i="2"/>
  <c r="C1803" i="2"/>
  <c r="C1202" i="2"/>
  <c r="C1703" i="2"/>
  <c r="C1618" i="2"/>
  <c r="C518" i="2"/>
  <c r="C1799" i="2"/>
  <c r="C1677" i="2"/>
  <c r="C878" i="2"/>
  <c r="C710" i="2"/>
  <c r="C1302" i="2"/>
  <c r="C1095" i="2"/>
  <c r="C1379" i="2"/>
  <c r="C899" i="2"/>
  <c r="C1261" i="2"/>
  <c r="C1283" i="2"/>
  <c r="C897" i="2"/>
  <c r="C812" i="2"/>
  <c r="C903" i="2"/>
  <c r="C760" i="2"/>
  <c r="C615" i="2"/>
  <c r="C799" i="2"/>
  <c r="C852" i="2"/>
  <c r="C675" i="2"/>
  <c r="C420" i="2"/>
  <c r="C813" i="2"/>
  <c r="C996" i="2"/>
  <c r="C944" i="2"/>
  <c r="C676" i="2"/>
  <c r="C601" i="2"/>
  <c r="C415" i="2"/>
  <c r="C576" i="2"/>
  <c r="C351" i="2"/>
  <c r="C560" i="2"/>
  <c r="C411" i="2"/>
  <c r="C270" i="2"/>
  <c r="C473" i="2"/>
  <c r="C730" i="2"/>
  <c r="C483" i="2"/>
  <c r="C413" i="2"/>
  <c r="C83" i="2"/>
  <c r="C477" i="2"/>
  <c r="C199" i="2"/>
  <c r="C160" i="2"/>
  <c r="C150" i="2"/>
  <c r="C64" i="2"/>
  <c r="C61" i="2"/>
  <c r="C59" i="2"/>
  <c r="C2793" i="2"/>
  <c r="C2629" i="2"/>
  <c r="C2476" i="2"/>
  <c r="C2306" i="2"/>
  <c r="C1739" i="2"/>
  <c r="C2827" i="2"/>
  <c r="C2777" i="2"/>
  <c r="C2726" i="2"/>
  <c r="C2562" i="2"/>
  <c r="C2377" i="2"/>
  <c r="C2277" i="2"/>
  <c r="C2214" i="2"/>
  <c r="C2437" i="2"/>
  <c r="C2361" i="2"/>
  <c r="C2423" i="2"/>
  <c r="C2264" i="2"/>
  <c r="C2021" i="2"/>
  <c r="C2633" i="2"/>
  <c r="C2493" i="2"/>
  <c r="C2028" i="2"/>
  <c r="C1942" i="2"/>
  <c r="C1626" i="2"/>
  <c r="C1515" i="2"/>
  <c r="C1967" i="2"/>
  <c r="C1913" i="2"/>
  <c r="C1341" i="2"/>
  <c r="C2129" i="2"/>
  <c r="C1892" i="2"/>
  <c r="C1808" i="2"/>
  <c r="C1671" i="2"/>
  <c r="C1966" i="2"/>
  <c r="C1921" i="2"/>
  <c r="C1851" i="2"/>
  <c r="C1786" i="2"/>
  <c r="C1730" i="2"/>
  <c r="C1656" i="2"/>
  <c r="C1470" i="2"/>
  <c r="C1581" i="2"/>
  <c r="C1460" i="2"/>
  <c r="C1789" i="2"/>
  <c r="C1725" i="2"/>
  <c r="C1828" i="2"/>
  <c r="C1608" i="2"/>
  <c r="C1594" i="2"/>
  <c r="C1392" i="2"/>
  <c r="C857" i="2"/>
  <c r="C680" i="2"/>
  <c r="C1172" i="2"/>
  <c r="C466" i="2"/>
  <c r="C1134" i="2"/>
  <c r="C715" i="2"/>
  <c r="C1376" i="2"/>
  <c r="C1201" i="2"/>
  <c r="C881" i="2"/>
  <c r="C609" i="2"/>
  <c r="C1054" i="2"/>
  <c r="C970" i="2"/>
  <c r="C755" i="2"/>
  <c r="C858" i="2"/>
  <c r="C672" i="2"/>
  <c r="C768" i="2"/>
  <c r="C566" i="2"/>
  <c r="C418" i="2"/>
  <c r="C444" i="2"/>
  <c r="C312" i="2"/>
  <c r="C989" i="2"/>
  <c r="C512" i="2"/>
  <c r="C557" i="2"/>
  <c r="C497" i="2"/>
  <c r="C354" i="2"/>
  <c r="C717" i="2"/>
  <c r="C572" i="2"/>
  <c r="C523" i="2"/>
  <c r="C474" i="2"/>
  <c r="C112" i="2"/>
  <c r="C322" i="2"/>
  <c r="C317" i="2"/>
  <c r="C222" i="2"/>
  <c r="C96" i="2"/>
  <c r="C197" i="2"/>
  <c r="C123" i="2"/>
  <c r="C157" i="2"/>
  <c r="C34" i="2"/>
  <c r="C1602" i="2"/>
  <c r="C2756" i="2"/>
  <c r="C2704" i="2"/>
  <c r="C1867" i="2"/>
  <c r="C2512" i="2"/>
  <c r="C2438" i="2"/>
  <c r="C1641" i="2"/>
  <c r="C2199" i="2"/>
  <c r="C2483" i="2"/>
  <c r="C2412" i="2"/>
  <c r="C2248" i="2"/>
  <c r="C2481" i="2"/>
  <c r="C2145" i="2"/>
  <c r="C2070" i="2"/>
  <c r="C1998" i="2"/>
  <c r="C1836" i="2"/>
  <c r="C1081" i="2"/>
  <c r="C1905" i="2"/>
  <c r="C2167" i="2"/>
  <c r="C1779" i="2"/>
  <c r="C1723" i="2"/>
  <c r="C1504" i="2"/>
  <c r="C1306" i="2"/>
  <c r="C1487" i="2"/>
  <c r="C1363" i="2"/>
  <c r="C1825" i="2"/>
  <c r="C1600" i="2"/>
  <c r="C1323" i="2"/>
  <c r="C1174" i="2"/>
  <c r="C1361" i="2"/>
  <c r="C1296" i="2"/>
  <c r="C917" i="2"/>
  <c r="C1304" i="2"/>
  <c r="C971" i="2"/>
  <c r="C1273" i="2"/>
  <c r="C929" i="2"/>
  <c r="C1094" i="2"/>
  <c r="C839" i="2"/>
  <c r="C855" i="2"/>
  <c r="C659" i="2"/>
  <c r="C664" i="2"/>
  <c r="C492" i="2"/>
  <c r="C807" i="2"/>
  <c r="C268" i="2"/>
  <c r="C926" i="2"/>
  <c r="C861" i="2"/>
  <c r="C752" i="2"/>
  <c r="C657" i="2"/>
  <c r="C454" i="2"/>
  <c r="C491" i="2"/>
  <c r="C355" i="2"/>
  <c r="C407" i="2"/>
  <c r="C213" i="2"/>
  <c r="C300" i="2"/>
  <c r="C258" i="2"/>
  <c r="C192" i="2"/>
  <c r="C131" i="2"/>
  <c r="C211" i="2"/>
  <c r="C144" i="2"/>
  <c r="C51" i="2"/>
  <c r="C2439" i="2"/>
  <c r="C790" i="2"/>
  <c r="C2616" i="2"/>
  <c r="C2797" i="2"/>
  <c r="C2433" i="2"/>
  <c r="C2799" i="2"/>
  <c r="C2690" i="2"/>
  <c r="C2711" i="2"/>
  <c r="C1650" i="2"/>
  <c r="C2642" i="2"/>
  <c r="C2419" i="2"/>
  <c r="C2607" i="2"/>
  <c r="C2246" i="2"/>
  <c r="C2450" i="2"/>
  <c r="C2613" i="2"/>
  <c r="C2436" i="2"/>
  <c r="C2290" i="2"/>
  <c r="C2536" i="2"/>
  <c r="C1965" i="2"/>
  <c r="C1525" i="2"/>
  <c r="C1132" i="2"/>
  <c r="C784" i="2"/>
  <c r="C2530" i="2"/>
  <c r="C2188" i="2"/>
  <c r="C2076" i="2"/>
  <c r="C1713" i="2"/>
  <c r="C1516" i="2"/>
  <c r="C1221" i="2"/>
  <c r="C2329" i="2"/>
  <c r="C363" i="2"/>
  <c r="C2313" i="2"/>
  <c r="C2259" i="2"/>
  <c r="C2023" i="2"/>
  <c r="C1941" i="2"/>
  <c r="C1794" i="2"/>
  <c r="C1067" i="2"/>
  <c r="C863" i="2"/>
  <c r="C1720" i="2"/>
  <c r="C1603" i="2"/>
  <c r="C1444" i="2"/>
  <c r="C1108" i="2"/>
  <c r="C1676" i="2"/>
  <c r="C1105" i="2"/>
  <c r="C49" i="2"/>
  <c r="C1823" i="2"/>
  <c r="C1693" i="2"/>
  <c r="C1199" i="2"/>
  <c r="C732" i="2"/>
  <c r="C1359" i="2"/>
  <c r="C1147" i="2"/>
  <c r="C912" i="2"/>
  <c r="C397" i="2"/>
  <c r="C1065" i="2"/>
  <c r="C1685" i="2"/>
  <c r="C1453" i="2"/>
  <c r="C1215" i="2"/>
  <c r="C1030" i="2"/>
  <c r="C900" i="2"/>
  <c r="C765" i="2"/>
  <c r="C581" i="2"/>
  <c r="C358" i="2"/>
  <c r="C884" i="2"/>
  <c r="C785" i="2"/>
  <c r="C706" i="2"/>
  <c r="C346" i="2"/>
  <c r="C720" i="2"/>
  <c r="C769" i="2"/>
  <c r="C711" i="2"/>
  <c r="C616" i="2"/>
  <c r="C662" i="2"/>
  <c r="C79" i="2"/>
  <c r="C568" i="2"/>
  <c r="C127" i="2"/>
  <c r="C215" i="2"/>
  <c r="C298" i="2"/>
  <c r="C176" i="2"/>
  <c r="C110" i="2"/>
  <c r="C36" i="2"/>
  <c r="C104" i="2"/>
  <c r="C2829" i="2"/>
  <c r="C1171" i="2"/>
  <c r="C1200" i="2"/>
  <c r="C2721" i="2"/>
  <c r="C821" i="2"/>
  <c r="C2405" i="2"/>
  <c r="C2506" i="2"/>
  <c r="C2176" i="2"/>
  <c r="C429" i="2"/>
  <c r="C137" i="2"/>
  <c r="C992" i="2"/>
  <c r="C1093" i="2"/>
  <c r="C417" i="2"/>
  <c r="C216" i="2"/>
  <c r="C2007" i="2"/>
  <c r="C2236" i="2"/>
  <c r="C2503" i="2"/>
  <c r="C1237" i="2"/>
  <c r="C2180" i="2"/>
  <c r="C2369" i="2"/>
  <c r="C933" i="2"/>
  <c r="C1211" i="2"/>
  <c r="C2113" i="2"/>
  <c r="C1564" i="2"/>
  <c r="C1430" i="2"/>
  <c r="C548" i="2"/>
  <c r="C1041" i="2"/>
  <c r="C239" i="2"/>
  <c r="C422" i="2"/>
  <c r="C1710" i="2"/>
  <c r="C1144" i="2"/>
  <c r="C2098" i="2"/>
  <c r="C2025" i="2"/>
  <c r="C1301" i="2"/>
  <c r="C1446" i="2"/>
  <c r="C1315" i="2"/>
  <c r="C1026" i="2"/>
  <c r="C1549" i="2"/>
  <c r="C43" i="2"/>
  <c r="C757" i="2"/>
  <c r="C890" i="2"/>
  <c r="C2469" i="2"/>
  <c r="C865" i="2"/>
  <c r="C1195" i="2"/>
  <c r="C2015" i="2"/>
  <c r="C1431" i="2"/>
  <c r="C1889" i="2"/>
  <c r="C796" i="2"/>
  <c r="C726" i="2"/>
  <c r="C613" i="2"/>
  <c r="C2118" i="2"/>
  <c r="C1234" i="2"/>
  <c r="C979" i="2"/>
  <c r="C2336" i="2"/>
  <c r="C276" i="2"/>
  <c r="C2767" i="2"/>
  <c r="C2832" i="2"/>
  <c r="C2722" i="2"/>
  <c r="C2353" i="2"/>
  <c r="C2825" i="2"/>
  <c r="C2725" i="2"/>
  <c r="C2435" i="2"/>
  <c r="C1858" i="2"/>
  <c r="C2541" i="2"/>
  <c r="C2340" i="2"/>
  <c r="C1584" i="2"/>
  <c r="C2811" i="2"/>
  <c r="C2681" i="2"/>
  <c r="C2452" i="2"/>
  <c r="C2226" i="2"/>
  <c r="C2082" i="2"/>
  <c r="C2676" i="2"/>
  <c r="C1812" i="2"/>
  <c r="C2051" i="2"/>
  <c r="C1596" i="2"/>
  <c r="C2358" i="2"/>
  <c r="C2204" i="2"/>
  <c r="C2141" i="2"/>
  <c r="C2000" i="2"/>
  <c r="C1702" i="2"/>
  <c r="C1373" i="2"/>
  <c r="C2022" i="2"/>
  <c r="C1287" i="2"/>
  <c r="C2088" i="2"/>
  <c r="C1751" i="2"/>
  <c r="C1868" i="2"/>
  <c r="C1719" i="2"/>
  <c r="C1880" i="2"/>
  <c r="C1456" i="2"/>
  <c r="C1110" i="2"/>
  <c r="C984" i="2"/>
  <c r="C1680" i="2"/>
  <c r="C1575" i="2"/>
  <c r="C1426" i="2"/>
  <c r="C915" i="2"/>
  <c r="C829" i="2"/>
  <c r="C764" i="2"/>
  <c r="C490" i="2"/>
  <c r="C587" i="2"/>
  <c r="C353" i="2"/>
  <c r="C412" i="2"/>
  <c r="C691" i="2"/>
  <c r="C500" i="2"/>
  <c r="C82" i="2"/>
  <c r="C207" i="2"/>
  <c r="C44" i="2"/>
  <c r="C2688" i="2"/>
  <c r="C2717" i="2"/>
  <c r="C2716" i="2"/>
  <c r="C1695" i="2"/>
  <c r="C1822" i="2"/>
  <c r="C1002" i="2"/>
  <c r="C118" i="2"/>
  <c r="C834" i="2"/>
  <c r="C75" i="2"/>
  <c r="C2443" i="2"/>
  <c r="C260" i="2"/>
  <c r="C2620" i="2"/>
  <c r="C2647" i="2"/>
  <c r="C2740" i="2"/>
  <c r="C1388" i="2"/>
  <c r="C2024" i="2"/>
  <c r="C1520" i="2"/>
  <c r="C1337" i="2"/>
  <c r="C1045" i="2"/>
  <c r="C1697" i="2"/>
  <c r="C1204" i="2"/>
  <c r="C1212" i="2"/>
  <c r="C930" i="2"/>
  <c r="C522" i="2"/>
  <c r="C369" i="2"/>
  <c r="C570" i="2"/>
  <c r="C2702" i="2"/>
  <c r="C772" i="2"/>
  <c r="C65" i="2"/>
  <c r="C2465" i="2"/>
  <c r="C2526" i="2"/>
  <c r="C2442" i="2"/>
  <c r="C1571" i="2"/>
  <c r="C2365" i="2"/>
  <c r="C2201" i="2"/>
  <c r="C2409" i="2"/>
  <c r="C2190" i="2"/>
  <c r="C2115" i="2"/>
  <c r="C1238" i="2"/>
  <c r="C2163" i="2"/>
  <c r="C2120" i="2"/>
  <c r="C1859" i="2"/>
  <c r="C1526" i="2"/>
  <c r="C2220" i="2"/>
  <c r="C1653" i="2"/>
  <c r="C1545" i="2"/>
  <c r="C1790" i="2"/>
  <c r="C1409" i="2"/>
  <c r="C739" i="2"/>
  <c r="C1563" i="2"/>
  <c r="C1038" i="2"/>
  <c r="C945" i="2"/>
  <c r="C1365" i="2"/>
  <c r="C1307" i="2"/>
  <c r="C1068" i="2"/>
  <c r="C1000" i="2"/>
  <c r="C1412" i="2"/>
  <c r="C862" i="2"/>
  <c r="C758" i="2"/>
  <c r="C461" i="2"/>
  <c r="C709" i="2"/>
  <c r="C531" i="2"/>
  <c r="C453" i="2"/>
  <c r="C382" i="2"/>
  <c r="C209" i="2"/>
  <c r="C604" i="2"/>
  <c r="C221" i="2"/>
  <c r="C776" i="2"/>
  <c r="C625" i="2"/>
  <c r="C611" i="2"/>
  <c r="C565" i="2"/>
  <c r="C463" i="2"/>
  <c r="C63" i="2"/>
  <c r="C135" i="2"/>
  <c r="C249" i="2"/>
  <c r="C183" i="2"/>
  <c r="C116" i="2"/>
  <c r="C304" i="2"/>
  <c r="C252" i="2"/>
  <c r="C58" i="2"/>
  <c r="C107" i="2"/>
  <c r="C1435" i="2"/>
  <c r="C476" i="2"/>
  <c r="C2649" i="2"/>
  <c r="C2440" i="2"/>
  <c r="C2251" i="2"/>
  <c r="C2724" i="2"/>
  <c r="C2822" i="2"/>
  <c r="C1139" i="2"/>
  <c r="C2511" i="2"/>
  <c r="C1886" i="2"/>
  <c r="C2628" i="2"/>
  <c r="C2281" i="2"/>
  <c r="C2181" i="2"/>
  <c r="C1330" i="2"/>
  <c r="C2735" i="2"/>
  <c r="C2618" i="2"/>
  <c r="C2542" i="2"/>
  <c r="C2293" i="2"/>
  <c r="C2487" i="2"/>
  <c r="C1732" i="2"/>
  <c r="C1631" i="2"/>
  <c r="C1137" i="2"/>
  <c r="C2335" i="2"/>
  <c r="C2299" i="2"/>
  <c r="C1380" i="2"/>
  <c r="C1115" i="2"/>
  <c r="C2197" i="2"/>
  <c r="C1999" i="2"/>
  <c r="C1694" i="2"/>
  <c r="C1214" i="2"/>
  <c r="C2265" i="2"/>
  <c r="C2136" i="2"/>
  <c r="C2034" i="2"/>
  <c r="C1240" i="2"/>
  <c r="C1842" i="2"/>
  <c r="C1541" i="2"/>
  <c r="C1210" i="2"/>
  <c r="C1278" i="2"/>
  <c r="C885" i="2"/>
  <c r="C52" i="2"/>
  <c r="C1865" i="2"/>
  <c r="C1763" i="2"/>
  <c r="C1615" i="2"/>
  <c r="C1542" i="2"/>
  <c r="C1391" i="2"/>
  <c r="C1149" i="2"/>
  <c r="C1070" i="2"/>
  <c r="C1455" i="2"/>
  <c r="C1161" i="2"/>
  <c r="C1090" i="2"/>
  <c r="C864" i="2"/>
  <c r="C993" i="2"/>
  <c r="C1114" i="2"/>
  <c r="C1025" i="2"/>
  <c r="C809" i="2"/>
  <c r="C722" i="2"/>
  <c r="C713" i="2"/>
  <c r="C467" i="2"/>
  <c r="C670" i="2"/>
  <c r="C579" i="2"/>
  <c r="C516" i="2"/>
  <c r="C295" i="2"/>
  <c r="C154" i="2"/>
  <c r="C42" i="2"/>
  <c r="C194" i="2"/>
  <c r="C133" i="2"/>
  <c r="C168" i="2"/>
  <c r="C683" i="2"/>
  <c r="C496" i="2"/>
  <c r="C86" i="2"/>
  <c r="C2196" i="2"/>
  <c r="C2159" i="2"/>
  <c r="C1106" i="2"/>
  <c r="C55" i="2"/>
  <c r="C2235" i="2"/>
  <c r="C1698" i="2"/>
  <c r="C219" i="2"/>
  <c r="C1977" i="2"/>
  <c r="C1980" i="2"/>
  <c r="C936" i="2"/>
  <c r="C2415" i="2"/>
  <c r="C2138" i="2"/>
  <c r="C1101" i="2"/>
  <c r="C2610" i="2"/>
  <c r="C1663" i="2"/>
  <c r="C1637" i="2"/>
  <c r="C1198" i="2"/>
  <c r="C960" i="2"/>
  <c r="C753" i="2"/>
  <c r="C2619" i="2"/>
  <c r="C2657" i="2"/>
  <c r="C2823" i="2"/>
  <c r="C2533" i="2"/>
  <c r="C2011" i="2"/>
  <c r="C2202" i="2"/>
  <c r="C2351" i="2"/>
  <c r="C1777" i="2"/>
  <c r="C1023" i="2"/>
  <c r="C1996" i="2"/>
  <c r="C1855" i="2"/>
  <c r="C1457" i="2"/>
  <c r="C1036" i="2"/>
  <c r="C1239" i="2"/>
  <c r="C854" i="2"/>
  <c r="C529" i="2"/>
  <c r="C357" i="2"/>
  <c r="C50" i="2"/>
  <c r="C56" i="2"/>
  <c r="C1425" i="2"/>
  <c r="C1436" i="2"/>
  <c r="C1502" i="2"/>
  <c r="C360" i="2"/>
  <c r="C2121" i="2"/>
  <c r="C1552" i="2"/>
  <c r="C2304" i="2"/>
  <c r="C1997" i="2"/>
  <c r="C2071" i="2"/>
  <c r="C2352" i="2"/>
  <c r="C1857" i="2"/>
  <c r="C1080" i="2"/>
  <c r="C1089" i="2"/>
  <c r="C571" i="2"/>
  <c r="C940" i="2"/>
  <c r="C879" i="2"/>
  <c r="C1726" i="2"/>
  <c r="C2651" i="2"/>
  <c r="C913" i="2"/>
  <c r="C871" i="2"/>
  <c r="C1963" i="2"/>
  <c r="C741" i="2"/>
  <c r="C1572" i="2"/>
  <c r="C827" i="2"/>
  <c r="C641" i="2"/>
  <c r="C935" i="2"/>
  <c r="C690" i="2"/>
  <c r="C639" i="2"/>
  <c r="C72" i="2"/>
  <c r="C1579" i="2"/>
  <c r="C67" i="2"/>
  <c r="C1309" i="2"/>
  <c r="C2307" i="2"/>
  <c r="C1368" i="2"/>
  <c r="C269" i="2"/>
  <c r="C2225" i="2"/>
  <c r="C1981" i="2"/>
  <c r="C1328" i="2"/>
  <c r="C1004" i="2"/>
  <c r="C425" i="2"/>
  <c r="C510" i="2"/>
  <c r="C2801" i="2"/>
  <c r="C2198" i="2"/>
  <c r="C1839" i="2"/>
  <c r="C1748" i="2"/>
  <c r="C495" i="2"/>
  <c r="C162" i="2"/>
  <c r="C2545" i="2"/>
  <c r="C2338" i="2"/>
  <c r="C2745" i="2"/>
  <c r="C2140" i="2"/>
  <c r="C600" i="2"/>
  <c r="C2697" i="2"/>
  <c r="C2826" i="2"/>
  <c r="C2598" i="2"/>
  <c r="C1856" i="2"/>
  <c r="C2813" i="2"/>
  <c r="C2588" i="2"/>
  <c r="C2441" i="2"/>
  <c r="C2215" i="2"/>
  <c r="C2719" i="2"/>
  <c r="C2328" i="2"/>
  <c r="C1055" i="2"/>
  <c r="C2641" i="2"/>
  <c r="C1175" i="2"/>
  <c r="C2569" i="2"/>
  <c r="C1802" i="2"/>
  <c r="C1355" i="2"/>
  <c r="C2696" i="2"/>
  <c r="C2461" i="2"/>
  <c r="C2069" i="2"/>
  <c r="C2388" i="2"/>
  <c r="C1143" i="2"/>
  <c r="C2556" i="2"/>
  <c r="C2139" i="2"/>
  <c r="C1003" i="2"/>
  <c r="C2592" i="2"/>
  <c r="C2612" i="2"/>
  <c r="C2727" i="2"/>
  <c r="C2528" i="2"/>
  <c r="C2730" i="2"/>
  <c r="C2091" i="2"/>
  <c r="C2589" i="2"/>
  <c r="C2508" i="2"/>
  <c r="C1692" i="2"/>
  <c r="C1874" i="2"/>
  <c r="C2525" i="2"/>
  <c r="C2068" i="2"/>
  <c r="C1727" i="2"/>
  <c r="C2266" i="2"/>
  <c r="C2182" i="2"/>
  <c r="C2106" i="2"/>
  <c r="C1909" i="2"/>
  <c r="C1844" i="2"/>
  <c r="C1700" i="2"/>
  <c r="C1209" i="2"/>
  <c r="C2250" i="2"/>
  <c r="C2092" i="2"/>
  <c r="C2048" i="2"/>
  <c r="C1985" i="2"/>
  <c r="C1852" i="2"/>
  <c r="C1179" i="2"/>
  <c r="C2003" i="2"/>
  <c r="C1745" i="2"/>
  <c r="C1511" i="2"/>
  <c r="C1440" i="2"/>
  <c r="C1277" i="2"/>
  <c r="C1157" i="2"/>
  <c r="C1251" i="2"/>
  <c r="C1158" i="2"/>
  <c r="C1011" i="2"/>
  <c r="C1911" i="2"/>
  <c r="C1850" i="2"/>
  <c r="C1759" i="2"/>
  <c r="C1601" i="2"/>
  <c r="C1372" i="2"/>
  <c r="C1269" i="2"/>
  <c r="C909" i="2"/>
  <c r="C1506" i="2"/>
  <c r="C1420" i="2"/>
  <c r="C1294" i="2"/>
  <c r="C1193" i="2"/>
  <c r="C1145" i="2"/>
  <c r="C1059" i="2"/>
  <c r="C1652" i="2"/>
  <c r="C1587" i="2"/>
  <c r="C1448" i="2"/>
  <c r="C1389" i="2"/>
  <c r="C1203" i="2"/>
  <c r="C1079" i="2"/>
  <c r="C851" i="2"/>
  <c r="C536" i="2"/>
  <c r="C846" i="2"/>
  <c r="C731" i="2"/>
  <c r="C267" i="2"/>
  <c r="C962" i="2"/>
  <c r="C698" i="2"/>
  <c r="C977" i="2"/>
  <c r="C794" i="2"/>
  <c r="C511" i="2"/>
  <c r="C325" i="2"/>
  <c r="C958" i="2"/>
  <c r="C808" i="2"/>
  <c r="C756" i="2"/>
  <c r="C693" i="2"/>
  <c r="C606" i="2"/>
  <c r="C528" i="2"/>
  <c r="C592" i="2"/>
  <c r="C546" i="2"/>
  <c r="C287" i="2"/>
  <c r="C430" i="2"/>
  <c r="C177" i="2"/>
  <c r="C562" i="2"/>
  <c r="C459" i="2"/>
  <c r="C343" i="2"/>
  <c r="C140" i="2"/>
  <c r="C165" i="2"/>
  <c r="C169" i="2"/>
  <c r="C88" i="2"/>
  <c r="C178" i="2"/>
  <c r="C108" i="2"/>
  <c r="C1982" i="2"/>
  <c r="C1896" i="2"/>
  <c r="C2370" i="2"/>
  <c r="C1830" i="2"/>
  <c r="C1100" i="2"/>
  <c r="C1560" i="2"/>
  <c r="C692" i="2"/>
  <c r="C1583" i="2"/>
  <c r="C1488" i="2"/>
  <c r="C1437" i="2"/>
  <c r="C719" i="2"/>
  <c r="C486" i="2"/>
  <c r="C1072" i="2"/>
  <c r="C681" i="2"/>
  <c r="C306" i="2"/>
  <c r="C591" i="2"/>
  <c r="C805" i="2"/>
  <c r="C235" i="2"/>
  <c r="C167" i="2"/>
  <c r="C633" i="2"/>
  <c r="C445" i="2"/>
  <c r="C272" i="2"/>
  <c r="C170" i="2"/>
  <c r="C220" i="2"/>
  <c r="C142" i="2"/>
  <c r="C2094" i="2"/>
  <c r="C2261" i="2"/>
  <c r="C2431" i="2"/>
  <c r="C1906" i="2"/>
  <c r="C782" i="2"/>
  <c r="C1837" i="2"/>
  <c r="C1170" i="2"/>
  <c r="C1423" i="2"/>
  <c r="C404" i="2"/>
  <c r="C266" i="2"/>
  <c r="C119" i="2"/>
  <c r="C2712" i="2"/>
  <c r="C2650" i="2"/>
  <c r="C2757" i="2"/>
  <c r="C2695" i="2"/>
  <c r="C1872" i="2"/>
  <c r="C1810" i="2"/>
  <c r="C2761" i="2"/>
  <c r="C2699" i="2"/>
  <c r="C2216" i="2"/>
  <c r="C2154" i="2"/>
  <c r="C2309" i="2"/>
  <c r="C2247" i="2"/>
  <c r="C1225" i="2"/>
  <c r="C1163" i="2"/>
  <c r="C2254" i="2"/>
  <c r="C2192" i="2"/>
  <c r="C2751" i="2"/>
  <c r="C2689" i="2"/>
  <c r="C2663" i="2"/>
  <c r="C2425" i="2"/>
  <c r="C2363" i="2"/>
  <c r="C1472" i="2"/>
  <c r="C1410" i="2"/>
  <c r="C2089" i="2"/>
  <c r="C2027" i="2"/>
  <c r="C2332" i="2"/>
  <c r="C2270" i="2"/>
  <c r="C1939" i="2"/>
  <c r="C1877" i="2"/>
  <c r="C1933" i="2"/>
  <c r="C1871" i="2"/>
  <c r="C1478" i="2"/>
  <c r="C1416" i="2"/>
  <c r="C1178" i="2"/>
  <c r="C1116" i="2"/>
  <c r="C1827" i="2"/>
  <c r="C1765" i="2"/>
  <c r="C1591" i="2"/>
  <c r="C1311" i="2"/>
  <c r="C655" i="2"/>
  <c r="C593" i="2"/>
  <c r="C373" i="2"/>
  <c r="C311" i="2"/>
  <c r="C305" i="2"/>
  <c r="C243" i="2"/>
  <c r="C95" i="2"/>
  <c r="C1242" i="2"/>
  <c r="C1180" i="2"/>
  <c r="C2824" i="2"/>
  <c r="C2762" i="2"/>
  <c r="C2591" i="2"/>
  <c r="C2529" i="2"/>
  <c r="C2617" i="2"/>
  <c r="C2555" i="2"/>
  <c r="C1627" i="2"/>
  <c r="C1565" i="2"/>
  <c r="C2643" i="2"/>
  <c r="C2581" i="2"/>
  <c r="C2615" i="2"/>
  <c r="C2553" i="2"/>
  <c r="C1883" i="2"/>
  <c r="C1821" i="2"/>
  <c r="C2671" i="2"/>
  <c r="C2609" i="2"/>
  <c r="C396" i="2"/>
  <c r="C334" i="2"/>
  <c r="C2728" i="2"/>
  <c r="C2513" i="2"/>
  <c r="C2451" i="2"/>
  <c r="C1681" i="2"/>
  <c r="C1619" i="2"/>
  <c r="C539" i="2"/>
  <c r="C1270" i="2"/>
  <c r="C1208" i="2"/>
  <c r="C2187" i="2"/>
  <c r="C2125" i="2"/>
  <c r="C2407" i="2"/>
  <c r="C2345" i="2"/>
  <c r="C2195" i="2"/>
  <c r="C2133" i="2"/>
  <c r="C1784" i="2"/>
  <c r="C1722" i="2"/>
  <c r="C2480" i="2"/>
  <c r="C2074" i="2"/>
  <c r="C1750" i="2"/>
  <c r="C1176" i="2"/>
  <c r="C981" i="2"/>
  <c r="C919" i="2"/>
  <c r="C1512" i="2"/>
  <c r="C1450" i="2"/>
  <c r="C1298" i="2"/>
  <c r="C1236" i="2"/>
  <c r="C651" i="2"/>
  <c r="C1744" i="2"/>
  <c r="C1087" i="2"/>
  <c r="C577" i="2"/>
  <c r="C515" i="2"/>
  <c r="C440" i="2"/>
  <c r="C378" i="2"/>
  <c r="C398" i="2"/>
  <c r="C1112" i="2"/>
  <c r="C1050" i="2"/>
  <c r="C800" i="2"/>
  <c r="C427" i="2"/>
  <c r="C365" i="2"/>
  <c r="C450" i="2"/>
  <c r="C388" i="2"/>
  <c r="C686" i="2"/>
  <c r="C624" i="2"/>
  <c r="C403" i="2"/>
  <c r="C341" i="2"/>
  <c r="C563" i="2"/>
  <c r="C344" i="2"/>
  <c r="C282" i="2"/>
  <c r="C508" i="2"/>
  <c r="C237" i="2"/>
  <c r="C71" i="2"/>
  <c r="C1040" i="2"/>
  <c r="C2554" i="2"/>
  <c r="C2645" i="2"/>
  <c r="C2583" i="2"/>
  <c r="C1187" i="2"/>
  <c r="C1125" i="2"/>
  <c r="C2635" i="2"/>
  <c r="C2558" i="2"/>
  <c r="C2736" i="2"/>
  <c r="C2638" i="2"/>
  <c r="C2576" i="2"/>
  <c r="C1797" i="2"/>
  <c r="C2303" i="2"/>
  <c r="C2241" i="2"/>
  <c r="C963" i="2"/>
  <c r="C121" i="2"/>
  <c r="C190" i="2"/>
  <c r="C2551" i="2"/>
  <c r="C2058" i="2"/>
  <c r="C2791" i="2"/>
  <c r="C2729" i="2"/>
  <c r="C2601" i="2"/>
  <c r="C2539" i="2"/>
  <c r="C1150" i="2"/>
  <c r="C2019" i="2"/>
  <c r="C2782" i="2"/>
  <c r="C2537" i="2"/>
  <c r="C2475" i="2"/>
  <c r="C2278" i="2"/>
  <c r="C2800" i="2"/>
  <c r="C2738" i="2"/>
  <c r="C2547" i="2"/>
  <c r="C2485" i="2"/>
  <c r="C2194" i="2"/>
  <c r="C2132" i="2"/>
  <c r="C2684" i="2"/>
  <c r="C2622" i="2"/>
  <c r="C2810" i="2"/>
  <c r="C2748" i="2"/>
  <c r="C2152" i="2"/>
  <c r="C2090" i="2"/>
  <c r="C1310" i="2"/>
  <c r="C1248" i="2"/>
  <c r="C1536" i="2"/>
  <c r="C1474" i="2"/>
  <c r="C2045" i="2"/>
  <c r="C1983" i="2"/>
  <c r="C2534" i="2"/>
  <c r="C2472" i="2"/>
  <c r="C1609" i="2"/>
  <c r="C1547" i="2"/>
  <c r="C2064" i="2"/>
  <c r="C2002" i="2"/>
  <c r="C582" i="2"/>
  <c r="C520" i="2"/>
  <c r="C689" i="2"/>
  <c r="C627" i="2"/>
  <c r="C1731" i="2"/>
  <c r="C1669" i="2"/>
  <c r="C1048" i="2"/>
  <c r="C735" i="2"/>
  <c r="C673" i="2"/>
  <c r="C1514" i="2"/>
  <c r="C1452" i="2"/>
  <c r="C685" i="2"/>
  <c r="C623" i="2"/>
  <c r="C1012" i="2"/>
  <c r="C950" i="2"/>
  <c r="C1230" i="2"/>
  <c r="C1168" i="2"/>
  <c r="C1047" i="2"/>
  <c r="C985" i="2"/>
  <c r="C786" i="2"/>
  <c r="C724" i="2"/>
  <c r="C802" i="2"/>
  <c r="C740" i="2"/>
  <c r="C540" i="2"/>
  <c r="C478" i="2"/>
  <c r="C983" i="2"/>
  <c r="C921" i="2"/>
  <c r="C707" i="2"/>
  <c r="C645" i="2"/>
  <c r="C210" i="2"/>
  <c r="C148" i="2"/>
  <c r="C406" i="2"/>
  <c r="C828" i="2"/>
  <c r="C766" i="2"/>
  <c r="C309" i="2"/>
  <c r="C247" i="2"/>
  <c r="C262" i="2"/>
  <c r="C200" i="2"/>
  <c r="C469" i="2"/>
  <c r="C1818" i="2"/>
  <c r="C2760" i="2"/>
  <c r="C2373" i="2"/>
  <c r="C2798" i="2"/>
  <c r="C1961" i="2"/>
  <c r="C1899" i="2"/>
  <c r="C2289" i="2"/>
  <c r="C2227" i="2"/>
  <c r="C2521" i="2"/>
  <c r="C2459" i="2"/>
  <c r="C2656" i="2"/>
  <c r="C2594" i="2"/>
  <c r="C1305" i="2"/>
  <c r="C1243" i="2"/>
  <c r="C2033" i="2"/>
  <c r="C1971" i="2"/>
  <c r="C1708" i="2"/>
  <c r="C1646" i="2"/>
  <c r="C1097" i="2"/>
  <c r="C1035" i="2"/>
  <c r="C1879" i="2"/>
  <c r="C1817" i="2"/>
  <c r="C1131" i="2"/>
  <c r="C1069" i="2"/>
  <c r="C2327" i="2"/>
  <c r="C2054" i="2"/>
  <c r="C1651" i="2"/>
  <c r="C2128" i="2"/>
  <c r="C2066" i="2"/>
  <c r="C1533" i="2"/>
  <c r="C1471" i="2"/>
  <c r="C1632" i="2"/>
  <c r="C866" i="2"/>
  <c r="C804" i="2"/>
  <c r="C1932" i="2"/>
  <c r="C1870" i="2"/>
  <c r="C1761" i="2"/>
  <c r="C1699" i="2"/>
  <c r="C1447" i="2"/>
  <c r="C1385" i="2"/>
  <c r="C1570" i="2"/>
  <c r="C729" i="2"/>
  <c r="C667" i="2"/>
  <c r="C1589" i="2"/>
  <c r="C1494" i="2"/>
  <c r="C1432" i="2"/>
  <c r="C747" i="2"/>
  <c r="C1014" i="2"/>
  <c r="C952" i="2"/>
  <c r="C336" i="2"/>
  <c r="C517" i="2"/>
  <c r="C455" i="2"/>
  <c r="C629" i="2"/>
  <c r="C567" i="2"/>
  <c r="C853" i="2"/>
  <c r="C452" i="2"/>
  <c r="C390" i="2"/>
  <c r="C392" i="2"/>
  <c r="C285" i="2"/>
  <c r="C223" i="2"/>
  <c r="C293" i="2"/>
  <c r="C231" i="2"/>
  <c r="C146" i="2"/>
  <c r="C92" i="2"/>
  <c r="C2468" i="2"/>
  <c r="C2406" i="2"/>
  <c r="C2723" i="2"/>
  <c r="C2661" i="2"/>
  <c r="C2770" i="2"/>
  <c r="C2659" i="2"/>
  <c r="C2597" i="2"/>
  <c r="C2753" i="2"/>
  <c r="C2691" i="2"/>
  <c r="C449" i="2"/>
  <c r="C387" i="2"/>
  <c r="C2294" i="2"/>
  <c r="C2232" i="2"/>
  <c r="C1153" i="2"/>
  <c r="C1091" i="2"/>
  <c r="C1860" i="2"/>
  <c r="C1798" i="2"/>
  <c r="C2470" i="2"/>
  <c r="C2408" i="2"/>
  <c r="C1639" i="2"/>
  <c r="C1577" i="2"/>
  <c r="C1964" i="2"/>
  <c r="C2387" i="2"/>
  <c r="C1943" i="2"/>
  <c r="C1881" i="2"/>
  <c r="C1769" i="2"/>
  <c r="C1707" i="2"/>
  <c r="C1378" i="2"/>
  <c r="C1316" i="2"/>
  <c r="C1120" i="2"/>
  <c r="C1058" i="2"/>
  <c r="C1473" i="2"/>
  <c r="C1411" i="2"/>
  <c r="C544" i="2"/>
  <c r="C482" i="2"/>
  <c r="C1701" i="2"/>
  <c r="C1500" i="2"/>
  <c r="C1438" i="2"/>
  <c r="C1354" i="2"/>
  <c r="C1292" i="2"/>
  <c r="C414" i="2"/>
  <c r="C352" i="2"/>
  <c r="C886" i="2"/>
  <c r="C824" i="2"/>
  <c r="C955" i="2"/>
  <c r="C893" i="2"/>
  <c r="C646" i="2"/>
  <c r="C584" i="2"/>
  <c r="C682" i="2"/>
  <c r="C620" i="2"/>
  <c r="C982" i="2"/>
  <c r="C920" i="2"/>
  <c r="C446" i="2"/>
  <c r="C384" i="2"/>
  <c r="C394" i="2"/>
  <c r="C332" i="2"/>
  <c r="C218" i="2"/>
  <c r="C156" i="2"/>
  <c r="C179" i="2"/>
  <c r="C117" i="2"/>
  <c r="C2646" i="2"/>
  <c r="C2584" i="2"/>
  <c r="C2739" i="2"/>
  <c r="C2677" i="2"/>
  <c r="C2137" i="2"/>
  <c r="C2075" i="2"/>
  <c r="C2422" i="2"/>
  <c r="C2360" i="2"/>
  <c r="C2806" i="2"/>
  <c r="C2744" i="2"/>
  <c r="C2111" i="2"/>
  <c r="C2049" i="2"/>
  <c r="C2807" i="2"/>
  <c r="C2500" i="2"/>
  <c r="C2037" i="2"/>
  <c r="C1975" i="2"/>
  <c r="C2611" i="2"/>
  <c r="C750" i="2"/>
  <c r="C2418" i="2"/>
  <c r="C2356" i="2"/>
  <c r="C2291" i="2"/>
  <c r="C2229" i="2"/>
  <c r="C1800" i="2"/>
  <c r="C1738" i="2"/>
  <c r="C460" i="2"/>
  <c r="C1463" i="2"/>
  <c r="C1401" i="2"/>
  <c r="C2081" i="2"/>
  <c r="C1740" i="2"/>
  <c r="C1678" i="2"/>
  <c r="C513" i="2"/>
  <c r="C451" i="2"/>
  <c r="C1332" i="2"/>
  <c r="C767" i="2"/>
  <c r="C705" i="2"/>
  <c r="C1924" i="2"/>
  <c r="C1862" i="2"/>
  <c r="C842" i="2"/>
  <c r="C780" i="2"/>
  <c r="C1878" i="2"/>
  <c r="C1816" i="2"/>
  <c r="C1833" i="2"/>
  <c r="C1771" i="2"/>
  <c r="C1523" i="2"/>
  <c r="C1461" i="2"/>
  <c r="C1293" i="2"/>
  <c r="C1231" i="2"/>
  <c r="C1537" i="2"/>
  <c r="C1005" i="2"/>
  <c r="C1350" i="2"/>
  <c r="C1159" i="2"/>
  <c r="C860" i="2"/>
  <c r="C798" i="2"/>
  <c r="C951" i="2"/>
  <c r="C889" i="2"/>
  <c r="C589" i="2"/>
  <c r="C823" i="2"/>
  <c r="C761" i="2"/>
  <c r="C399" i="2"/>
  <c r="C337" i="2"/>
  <c r="C188" i="2"/>
  <c r="C126" i="2"/>
  <c r="C647" i="2"/>
  <c r="C585" i="2"/>
  <c r="C356" i="2"/>
  <c r="C294" i="2"/>
  <c r="C291" i="2"/>
  <c r="C229" i="2"/>
  <c r="C186" i="2"/>
  <c r="C2479" i="2"/>
  <c r="C2637" i="2"/>
  <c r="C2575" i="2"/>
  <c r="C2604" i="2"/>
  <c r="C2817" i="2"/>
  <c r="C2755" i="2"/>
  <c r="C2371" i="2"/>
  <c r="C2796" i="2"/>
  <c r="C2734" i="2"/>
  <c r="C961" i="2"/>
  <c r="C721" i="2"/>
  <c r="C2566" i="2"/>
  <c r="C2621" i="2"/>
  <c r="C2559" i="2"/>
  <c r="C1254" i="2"/>
  <c r="C1192" i="2"/>
  <c r="C978" i="2"/>
  <c r="C916" i="2"/>
  <c r="C2608" i="2"/>
  <c r="C2546" i="2"/>
  <c r="C2119" i="2"/>
  <c r="C2057" i="2"/>
  <c r="C2557" i="2"/>
  <c r="C2403" i="2"/>
  <c r="C2341" i="2"/>
  <c r="C2540" i="2"/>
  <c r="C2478" i="2"/>
  <c r="C1289" i="2"/>
  <c r="C1227" i="2"/>
  <c r="C1795" i="2"/>
  <c r="C1733" i="2"/>
  <c r="C2273" i="2"/>
  <c r="C1826" i="2"/>
  <c r="C1764" i="2"/>
  <c r="C2324" i="2"/>
  <c r="C2262" i="2"/>
  <c r="C2078" i="2"/>
  <c r="C2016" i="2"/>
  <c r="C1796" i="2"/>
  <c r="C1734" i="2"/>
  <c r="C1464" i="2"/>
  <c r="C1078" i="2"/>
  <c r="C1016" i="2"/>
  <c r="C1326" i="2"/>
  <c r="C1264" i="2"/>
  <c r="C1935" i="2"/>
  <c r="C1873" i="2"/>
  <c r="C1245" i="2"/>
  <c r="C1183" i="2"/>
  <c r="C472" i="2"/>
  <c r="C410" i="2"/>
  <c r="C1657" i="2"/>
  <c r="C164" i="2"/>
  <c r="C102" i="2"/>
  <c r="C888" i="2"/>
  <c r="C826" i="2"/>
  <c r="C631" i="2"/>
  <c r="C569" i="2"/>
  <c r="C895" i="2"/>
  <c r="C833" i="2"/>
  <c r="C339" i="2"/>
  <c r="C350" i="2"/>
  <c r="C288" i="2"/>
  <c r="C226" i="2"/>
  <c r="C159" i="2"/>
  <c r="C97" i="2"/>
  <c r="C73" i="2"/>
  <c r="C2212" i="2"/>
  <c r="C2150" i="2"/>
  <c r="C597" i="2"/>
  <c r="C535" i="2"/>
  <c r="C2317" i="2"/>
  <c r="C2255" i="2"/>
  <c r="C1741" i="2"/>
  <c r="C2731" i="2"/>
  <c r="C2669" i="2"/>
  <c r="C2331" i="2"/>
  <c r="C2269" i="2"/>
  <c r="C2673" i="2"/>
  <c r="C2550" i="2"/>
  <c r="C2488" i="2"/>
  <c r="C2224" i="2"/>
  <c r="C2162" i="2"/>
  <c r="C2732" i="2"/>
  <c r="C2670" i="2"/>
  <c r="C1303" i="2"/>
  <c r="C1241" i="2"/>
  <c r="C2805" i="2"/>
  <c r="C2743" i="2"/>
  <c r="C1475" i="2"/>
  <c r="C1413" i="2"/>
  <c r="C1382" i="2"/>
  <c r="C1320" i="2"/>
  <c r="C1595" i="2"/>
  <c r="C1122" i="2"/>
  <c r="C1060" i="2"/>
  <c r="C1863" i="2"/>
  <c r="C1801" i="2"/>
  <c r="C2157" i="2"/>
  <c r="C2095" i="2"/>
  <c r="C1524" i="2"/>
  <c r="C1462" i="2"/>
  <c r="C1010" i="2"/>
  <c r="C948" i="2"/>
  <c r="C2218" i="2"/>
  <c r="C2156" i="2"/>
  <c r="C1642" i="2"/>
  <c r="C1580" i="2"/>
  <c r="C1290" i="2"/>
  <c r="C1228" i="2"/>
  <c r="C594" i="2"/>
  <c r="C532" i="2"/>
  <c r="C1402" i="2"/>
  <c r="C1561" i="2"/>
  <c r="C1499" i="2"/>
  <c r="C614" i="2"/>
  <c r="C552" i="2"/>
  <c r="C1613" i="2"/>
  <c r="C1551" i="2"/>
  <c r="C1375" i="2"/>
  <c r="C1313" i="2"/>
  <c r="C964" i="2"/>
  <c r="C902" i="2"/>
  <c r="C438" i="2"/>
  <c r="C1654" i="2"/>
  <c r="C1592" i="2"/>
  <c r="C1308" i="2"/>
  <c r="C1246" i="2"/>
  <c r="C976" i="2"/>
  <c r="C914" i="2"/>
  <c r="C980" i="2"/>
  <c r="C918" i="2"/>
  <c r="C877" i="2"/>
  <c r="C815" i="2"/>
  <c r="C640" i="2"/>
  <c r="C578" i="2"/>
  <c r="C966" i="2"/>
  <c r="C904" i="2"/>
  <c r="C464" i="2"/>
  <c r="C402" i="2"/>
  <c r="C364" i="2"/>
  <c r="C302" i="2"/>
  <c r="C139" i="2"/>
  <c r="C77" i="2"/>
  <c r="C39" i="2"/>
  <c r="C175" i="2"/>
  <c r="C113" i="2"/>
  <c r="C153" i="2"/>
  <c r="C1962" i="2"/>
  <c r="C1033" i="2"/>
  <c r="C1213" i="2"/>
  <c r="C1151" i="2"/>
  <c r="C1840" i="2"/>
  <c r="C1778" i="2"/>
  <c r="C937" i="2"/>
  <c r="C875" i="2"/>
  <c r="C2135" i="2"/>
  <c r="C644" i="2"/>
  <c r="C145" i="2"/>
  <c r="C471" i="2"/>
  <c r="C2750" i="2"/>
  <c r="C1688" i="2"/>
  <c r="C2489" i="2"/>
  <c r="C1529" i="2"/>
  <c r="C33" i="2"/>
  <c r="C2496" i="2"/>
  <c r="C2191" i="2"/>
  <c r="C2573" i="2"/>
  <c r="C2662" i="2"/>
  <c r="C2217" i="2"/>
  <c r="C1976" i="2"/>
  <c r="C1216" i="2"/>
  <c r="C811" i="2"/>
  <c r="C2678" i="2"/>
  <c r="C1630" i="2"/>
  <c r="C1568" i="2"/>
  <c r="C2802" i="2"/>
  <c r="C2614" i="2"/>
  <c r="C2458" i="2"/>
  <c r="C2396" i="2"/>
  <c r="C2325" i="2"/>
  <c r="C2231" i="2"/>
  <c r="C2169" i="2"/>
  <c r="C2079" i="2"/>
  <c r="C1458" i="2"/>
  <c r="C1099" i="2"/>
  <c r="C1037" i="2"/>
  <c r="C2737" i="2"/>
  <c r="C2675" i="2"/>
  <c r="C2668" i="2"/>
  <c r="C2606" i="2"/>
  <c r="C2548" i="2"/>
  <c r="C2486" i="2"/>
  <c r="C2494" i="2"/>
  <c r="C2432" i="2"/>
  <c r="C2448" i="2"/>
  <c r="C2386" i="2"/>
  <c r="C2031" i="2"/>
  <c r="C1969" i="2"/>
  <c r="C1348" i="2"/>
  <c r="C1286" i="2"/>
  <c r="C2665" i="2"/>
  <c r="C2605" i="2"/>
  <c r="C2543" i="2"/>
  <c r="C2263" i="2"/>
  <c r="C1509" i="2"/>
  <c r="C2803" i="2"/>
  <c r="C2741" i="2"/>
  <c r="C2652" i="2"/>
  <c r="C2590" i="2"/>
  <c r="C2434" i="2"/>
  <c r="C2372" i="2"/>
  <c r="C1934" i="2"/>
  <c r="C1297" i="2"/>
  <c r="C2516" i="2"/>
  <c r="C2454" i="2"/>
  <c r="C2474" i="2"/>
  <c r="C2416" i="2"/>
  <c r="C2354" i="2"/>
  <c r="C2347" i="2"/>
  <c r="C2285" i="2"/>
  <c r="C2186" i="2"/>
  <c r="C2124" i="2"/>
  <c r="C1938" i="2"/>
  <c r="C1780" i="2"/>
  <c r="C1318" i="2"/>
  <c r="C2012" i="2"/>
  <c r="C1950" i="2"/>
  <c r="C1937" i="2"/>
  <c r="C1814" i="2"/>
  <c r="C1752" i="2"/>
  <c r="C1362" i="2"/>
  <c r="C1300" i="2"/>
  <c r="C264" i="2"/>
  <c r="C202" i="2"/>
  <c r="C2009" i="2"/>
  <c r="C1947" i="2"/>
  <c r="C1553" i="2"/>
  <c r="C1244" i="2"/>
  <c r="C723" i="2"/>
  <c r="C661" i="2"/>
  <c r="C2424" i="2"/>
  <c r="C2337" i="2"/>
  <c r="C2184" i="2"/>
  <c r="C1957" i="2"/>
  <c r="C1824" i="2"/>
  <c r="C1562" i="2"/>
  <c r="C509" i="2"/>
  <c r="C447" i="2"/>
  <c r="C2392" i="2"/>
  <c r="C2330" i="2"/>
  <c r="C2320" i="2"/>
  <c r="C2258" i="2"/>
  <c r="C2017" i="2"/>
  <c r="C1597" i="2"/>
  <c r="C1535" i="2"/>
  <c r="C1513" i="2"/>
  <c r="C1451" i="2"/>
  <c r="C503" i="2"/>
  <c r="C441" i="2"/>
  <c r="C2319" i="2"/>
  <c r="C2155" i="2"/>
  <c r="C2093" i="2"/>
  <c r="C1908" i="2"/>
  <c r="C1846" i="2"/>
  <c r="C1774" i="2"/>
  <c r="C1712" i="2"/>
  <c r="C1648" i="2"/>
  <c r="C1586" i="2"/>
  <c r="C1454" i="2"/>
  <c r="C2552" i="2"/>
  <c r="C2490" i="2"/>
  <c r="C2466" i="2"/>
  <c r="C2404" i="2"/>
  <c r="C2378" i="2"/>
  <c r="C2316" i="2"/>
  <c r="C2305" i="2"/>
  <c r="C2243" i="2"/>
  <c r="C2257" i="2"/>
  <c r="C2205" i="2"/>
  <c r="C2126" i="2"/>
  <c r="C1931" i="2"/>
  <c r="C1869" i="2"/>
  <c r="C1792" i="2"/>
  <c r="C1640" i="2"/>
  <c r="C1528" i="2"/>
  <c r="C1466" i="2"/>
  <c r="C1429" i="2"/>
  <c r="C1367" i="2"/>
  <c r="C1288" i="2"/>
  <c r="C1049" i="2"/>
  <c r="C987" i="2"/>
  <c r="C564" i="2"/>
  <c r="C502" i="2"/>
  <c r="C1923" i="2"/>
  <c r="C1861" i="2"/>
  <c r="C1782" i="2"/>
  <c r="C1578" i="2"/>
  <c r="C1397" i="2"/>
  <c r="C1335" i="2"/>
  <c r="C1674" i="2"/>
  <c r="C1612" i="2"/>
  <c r="C1546" i="2"/>
  <c r="C1484" i="2"/>
  <c r="C1327" i="2"/>
  <c r="C1265" i="2"/>
  <c r="C1690" i="2"/>
  <c r="C1628" i="2"/>
  <c r="C1527" i="2"/>
  <c r="C1465" i="2"/>
  <c r="C1445" i="2"/>
  <c r="C1383" i="2"/>
  <c r="C1021" i="2"/>
  <c r="C959" i="2"/>
  <c r="C1347" i="2"/>
  <c r="C1285" i="2"/>
  <c r="C956" i="2"/>
  <c r="C894" i="2"/>
  <c r="C910" i="2"/>
  <c r="C848" i="2"/>
  <c r="C642" i="2"/>
  <c r="C173" i="2"/>
  <c r="C111" i="2"/>
  <c r="C1046" i="2"/>
  <c r="C973" i="2"/>
  <c r="C911" i="2"/>
  <c r="C872" i="2"/>
  <c r="C810" i="2"/>
  <c r="C696" i="2"/>
  <c r="C634" i="2"/>
  <c r="C359" i="2"/>
  <c r="C297" i="2"/>
  <c r="C1742" i="2"/>
  <c r="C1683" i="2"/>
  <c r="C1621" i="2"/>
  <c r="C1490" i="2"/>
  <c r="C1342" i="2"/>
  <c r="C1280" i="2"/>
  <c r="C1028" i="2"/>
  <c r="C868" i="2"/>
  <c r="C774" i="2"/>
  <c r="C712" i="2"/>
  <c r="C527" i="2"/>
  <c r="C465" i="2"/>
  <c r="C1109" i="2"/>
  <c r="C1008" i="2"/>
  <c r="C946" i="2"/>
  <c r="C942" i="2"/>
  <c r="C859" i="2"/>
  <c r="C797" i="2"/>
  <c r="C694" i="2"/>
  <c r="C632" i="2"/>
  <c r="C652" i="2"/>
  <c r="C590" i="2"/>
  <c r="C448" i="2"/>
  <c r="C386" i="2"/>
  <c r="C327" i="2"/>
  <c r="C265" i="2"/>
  <c r="C618" i="2"/>
  <c r="C442" i="2"/>
  <c r="C380" i="2"/>
  <c r="C345" i="2"/>
  <c r="C132" i="2"/>
  <c r="C70" i="2"/>
  <c r="C849" i="2"/>
  <c r="C787" i="2"/>
  <c r="C383" i="2"/>
  <c r="C321" i="2"/>
  <c r="C274" i="2"/>
  <c r="C660" i="2"/>
  <c r="C598" i="2"/>
  <c r="C439" i="2"/>
  <c r="C377" i="2"/>
  <c r="C395" i="2"/>
  <c r="C253" i="2"/>
  <c r="C191" i="2"/>
  <c r="C342" i="2"/>
  <c r="C280" i="2"/>
  <c r="C45" i="2"/>
  <c r="C636" i="2"/>
  <c r="C506" i="2"/>
  <c r="C340" i="2"/>
  <c r="C278" i="2"/>
  <c r="C122" i="2"/>
  <c r="C60" i="2"/>
  <c r="C205" i="2"/>
  <c r="C143" i="2"/>
  <c r="C124" i="2"/>
  <c r="C54" i="2"/>
  <c r="C286" i="2"/>
  <c r="C224" i="2"/>
  <c r="C292" i="2"/>
  <c r="C233" i="2"/>
  <c r="C171" i="2"/>
  <c r="C91" i="2"/>
  <c r="C296" i="2"/>
  <c r="C234" i="2"/>
  <c r="C246" i="2"/>
  <c r="C184" i="2"/>
  <c r="C228" i="2"/>
  <c r="C166" i="2"/>
  <c r="C147" i="2"/>
  <c r="C69" i="2"/>
  <c r="C1266" i="2"/>
  <c r="C2029" i="2"/>
  <c r="C1449" i="2"/>
  <c r="C2580" i="2"/>
  <c r="C2142" i="2"/>
  <c r="C2720" i="2"/>
  <c r="C2600" i="2"/>
  <c r="C2538" i="2"/>
  <c r="C2522" i="2"/>
  <c r="C2296" i="2"/>
  <c r="C2073" i="2"/>
  <c r="C2445" i="2"/>
  <c r="C2383" i="2"/>
  <c r="C2161" i="2"/>
  <c r="C2648" i="2"/>
  <c r="C2595" i="2"/>
  <c r="C2374" i="2"/>
  <c r="C2059" i="2"/>
  <c r="C2514" i="2"/>
  <c r="C2333" i="2"/>
  <c r="C2271" i="2"/>
  <c r="C2183" i="2"/>
  <c r="C1614" i="2"/>
  <c r="C524" i="2"/>
  <c r="C462" i="2"/>
  <c r="C1496" i="2"/>
  <c r="C1434" i="2"/>
  <c r="C2006" i="2"/>
  <c r="C1077" i="2"/>
  <c r="C583" i="2"/>
  <c r="C521" i="2"/>
  <c r="C2414" i="2"/>
  <c r="C1949" i="2"/>
  <c r="C1085" i="2"/>
  <c r="C2444" i="2"/>
  <c r="C2104" i="2"/>
  <c r="C2042" i="2"/>
  <c r="C1995" i="2"/>
  <c r="C1907" i="2"/>
  <c r="C1845" i="2"/>
  <c r="C1770" i="2"/>
  <c r="C986" i="2"/>
  <c r="C924" i="2"/>
  <c r="C2311" i="2"/>
  <c r="C2249" i="2"/>
  <c r="C2189" i="2"/>
  <c r="C2127" i="2"/>
  <c r="C2153" i="2"/>
  <c r="C801" i="2"/>
  <c r="C2464" i="2"/>
  <c r="C2301" i="2"/>
  <c r="C2203" i="2"/>
  <c r="C2122" i="2"/>
  <c r="C1737" i="2"/>
  <c r="C1675" i="2"/>
  <c r="C1638" i="2"/>
  <c r="C1576" i="2"/>
  <c r="C1282" i="2"/>
  <c r="C1220" i="2"/>
  <c r="C1186" i="2"/>
  <c r="C1124" i="2"/>
  <c r="C561" i="2"/>
  <c r="C499" i="2"/>
  <c r="C1762" i="2"/>
  <c r="C1573" i="2"/>
  <c r="C1501" i="2"/>
  <c r="C1439" i="2"/>
  <c r="C1395" i="2"/>
  <c r="C1148" i="2"/>
  <c r="C1086" i="2"/>
  <c r="C1522" i="2"/>
  <c r="C1249" i="2"/>
  <c r="C1006" i="2"/>
  <c r="C746" i="2"/>
  <c r="C684" i="2"/>
  <c r="C603" i="2"/>
  <c r="C541" i="2"/>
  <c r="C1988" i="2"/>
  <c r="C1926" i="2"/>
  <c r="C1890" i="2"/>
  <c r="C1682" i="2"/>
  <c r="C1593" i="2"/>
  <c r="C1531" i="2"/>
  <c r="C1443" i="2"/>
  <c r="C1381" i="2"/>
  <c r="C1370" i="2"/>
  <c r="C1258" i="2"/>
  <c r="C1196" i="2"/>
  <c r="C907" i="2"/>
  <c r="C1491" i="2"/>
  <c r="C1408" i="2"/>
  <c r="C1346" i="2"/>
  <c r="C1344" i="2"/>
  <c r="C1281" i="2"/>
  <c r="C1219" i="2"/>
  <c r="C1226" i="2"/>
  <c r="C1164" i="2"/>
  <c r="C1182" i="2"/>
  <c r="C1141" i="2"/>
  <c r="C898" i="2"/>
  <c r="C836" i="2"/>
  <c r="C635" i="2"/>
  <c r="C573" i="2"/>
  <c r="C1044" i="2"/>
  <c r="C1735" i="2"/>
  <c r="C1673" i="2"/>
  <c r="C1386" i="2"/>
  <c r="C1324" i="2"/>
  <c r="C1333" i="2"/>
  <c r="C1136" i="2"/>
  <c r="C1075" i="2"/>
  <c r="C1013" i="2"/>
  <c r="C1018" i="2"/>
  <c r="C891" i="2"/>
  <c r="C323" i="2"/>
  <c r="C261" i="2"/>
  <c r="C330" i="2"/>
  <c r="C835" i="2"/>
  <c r="C773" i="2"/>
  <c r="C525" i="2"/>
  <c r="C999" i="2"/>
  <c r="C967" i="2"/>
  <c r="C905" i="2"/>
  <c r="C621" i="2"/>
  <c r="C648" i="2"/>
  <c r="C586" i="2"/>
  <c r="C424" i="2"/>
  <c r="C744" i="2"/>
  <c r="C845" i="2"/>
  <c r="C688" i="2"/>
  <c r="C602" i="2"/>
  <c r="C514" i="2"/>
  <c r="C182" i="2"/>
  <c r="C120" i="2"/>
  <c r="C654" i="2"/>
  <c r="C434" i="2"/>
  <c r="C372" i="2"/>
  <c r="C391" i="2"/>
  <c r="C284" i="2"/>
  <c r="C428" i="2"/>
  <c r="C381" i="2"/>
  <c r="C319" i="2"/>
  <c r="C307" i="2"/>
  <c r="C556" i="2"/>
  <c r="C501" i="2"/>
  <c r="C335" i="2"/>
  <c r="C263" i="2"/>
  <c r="C201" i="2"/>
  <c r="C187" i="2"/>
  <c r="C255" i="2"/>
  <c r="C193" i="2"/>
  <c r="C115" i="2"/>
  <c r="C236" i="2"/>
  <c r="C85" i="2"/>
  <c r="C106" i="2"/>
  <c r="C1032" i="2"/>
  <c r="C2402" i="2"/>
  <c r="C1834" i="2"/>
  <c r="C2080" i="2"/>
  <c r="C2654" i="2"/>
  <c r="C2114" i="2"/>
  <c r="C2099" i="2"/>
  <c r="C1532" i="2"/>
  <c r="C2060" i="2"/>
  <c r="C2579" i="2"/>
  <c r="C2640" i="2"/>
  <c r="C2379" i="2"/>
  <c r="C2239" i="2"/>
  <c r="C1705" i="2"/>
  <c r="C1459" i="2"/>
  <c r="C2602" i="2"/>
  <c r="C2219" i="2"/>
  <c r="C2692" i="2"/>
  <c r="C2775" i="2"/>
  <c r="C792" i="2"/>
  <c r="C2772" i="2"/>
  <c r="C1728" i="2"/>
  <c r="C2705" i="2"/>
  <c r="C1904" i="2"/>
  <c r="C1686" i="2"/>
  <c r="C2502" i="2"/>
  <c r="C1534" i="2"/>
  <c r="C2275" i="2"/>
  <c r="C2004" i="2"/>
  <c r="C2234" i="2"/>
  <c r="C2357" i="2"/>
  <c r="C2674" i="2"/>
  <c r="C1291" i="2"/>
  <c r="C754" i="2"/>
  <c r="C2792" i="2"/>
  <c r="C2052" i="2"/>
  <c r="C1223" i="2"/>
  <c r="C2749" i="2"/>
  <c r="C2527" i="2"/>
  <c r="C2382" i="2"/>
  <c r="C2164" i="2"/>
  <c r="C2498" i="2"/>
  <c r="C2228" i="2"/>
  <c r="C2809" i="2"/>
  <c r="C2758" i="2"/>
  <c r="C2549" i="2"/>
  <c r="C2390" i="2"/>
  <c r="C2655" i="2"/>
  <c r="C2698" i="2"/>
  <c r="C1875" i="2"/>
  <c r="C2785" i="2"/>
  <c r="C2713" i="2"/>
  <c r="C2596" i="2"/>
  <c r="C2520" i="2"/>
  <c r="C2209" i="2"/>
  <c r="C1398" i="2"/>
  <c r="C2794" i="2"/>
  <c r="C2709" i="2"/>
  <c r="C2660" i="2"/>
  <c r="C2585" i="2"/>
  <c r="C2315" i="2"/>
  <c r="C2147" i="2"/>
  <c r="C2714" i="2"/>
  <c r="C2644" i="2"/>
  <c r="C2593" i="2"/>
  <c r="C2473" i="2"/>
  <c r="C2056" i="2"/>
  <c r="C1229" i="2"/>
  <c r="C2768" i="2"/>
  <c r="C2639" i="2"/>
  <c r="C2101" i="2"/>
  <c r="C1360" i="2"/>
  <c r="C1169" i="2"/>
  <c r="C2463" i="2"/>
  <c r="C2411" i="2"/>
  <c r="C1590" i="2"/>
  <c r="C1992" i="2"/>
  <c r="C1793" i="2"/>
  <c r="C947" i="2"/>
  <c r="C1848" i="2"/>
  <c r="C1538" i="2"/>
  <c r="C1364" i="2"/>
  <c r="C2510" i="2"/>
  <c r="C2044" i="2"/>
  <c r="C1945" i="2"/>
  <c r="C1788" i="2"/>
  <c r="C1691" i="2"/>
  <c r="C1505" i="2"/>
  <c r="C1082" i="2"/>
  <c r="C2310" i="2"/>
  <c r="C2158" i="2"/>
  <c r="C2102" i="2"/>
  <c r="C1989" i="2"/>
  <c r="C1898" i="2"/>
  <c r="C1768" i="2"/>
  <c r="C1670" i="2"/>
  <c r="C1588" i="2"/>
  <c r="C1479" i="2"/>
  <c r="C2185" i="2"/>
  <c r="C2086" i="2"/>
  <c r="C2020" i="2"/>
  <c r="C1887" i="2"/>
  <c r="C1843" i="2"/>
  <c r="C1718" i="2"/>
  <c r="C1610" i="2"/>
  <c r="C1267" i="2"/>
  <c r="C1162" i="2"/>
  <c r="C949" i="2"/>
  <c r="C763" i="2"/>
  <c r="C2460" i="2"/>
  <c r="C2366" i="2"/>
  <c r="C2050" i="2"/>
  <c r="C1987" i="2"/>
  <c r="C1919" i="2"/>
  <c r="C1781" i="2"/>
  <c r="C1623" i="2"/>
  <c r="C1508" i="2"/>
  <c r="C1152" i="2"/>
  <c r="C1820" i="2"/>
  <c r="C1760" i="2"/>
  <c r="C1679" i="2"/>
  <c r="C1377" i="2"/>
  <c r="C1235" i="2"/>
  <c r="C1062" i="2"/>
  <c r="C1661" i="2"/>
  <c r="C1611" i="2"/>
  <c r="C1428" i="2"/>
  <c r="C1232" i="2"/>
  <c r="C1142" i="2"/>
  <c r="C1083" i="2"/>
  <c r="C994" i="2"/>
  <c r="C1841" i="2"/>
  <c r="C1785" i="2"/>
  <c r="C1729" i="2"/>
  <c r="C1668" i="2"/>
  <c r="C1441" i="2"/>
  <c r="C1358" i="2"/>
  <c r="C2763" i="2"/>
  <c r="C1275" i="2"/>
  <c r="C2708" i="2"/>
  <c r="C2061" i="2"/>
  <c r="C1787" i="2"/>
  <c r="C1207" i="2"/>
  <c r="C795" i="2"/>
  <c r="C2658" i="2"/>
  <c r="C2535" i="2"/>
  <c r="C2471" i="2"/>
  <c r="C2134" i="2"/>
  <c r="C1959" i="2"/>
  <c r="C1633" i="2"/>
  <c r="C2707" i="2"/>
  <c r="C2587" i="2"/>
  <c r="C1396" i="2"/>
  <c r="C2821" i="2"/>
  <c r="C2764" i="2"/>
  <c r="C2683" i="2"/>
  <c r="C2626" i="2"/>
  <c r="C2174" i="2"/>
  <c r="C2565" i="2"/>
  <c r="C2495" i="2"/>
  <c r="C2457" i="2"/>
  <c r="C2318" i="2"/>
  <c r="C2237" i="2"/>
  <c r="C1569" i="2"/>
  <c r="C1903" i="2"/>
  <c r="C2053" i="2"/>
  <c r="C1955" i="2"/>
  <c r="C1345" i="2"/>
  <c r="C2492" i="2"/>
  <c r="C1766" i="2"/>
  <c r="C1665" i="2"/>
  <c r="C1027" i="2"/>
  <c r="C2308" i="2"/>
  <c r="C2210" i="2"/>
  <c r="C2097" i="2"/>
  <c r="C2043" i="2"/>
  <c r="C1895" i="2"/>
  <c r="C1658" i="2"/>
  <c r="C2284" i="2"/>
  <c r="C2211" i="2"/>
  <c r="C2084" i="2"/>
  <c r="C1885" i="2"/>
  <c r="C1838" i="2"/>
  <c r="C1715" i="2"/>
  <c r="C922" i="2"/>
  <c r="C2532" i="2"/>
  <c r="C2446" i="2"/>
  <c r="C2350" i="2"/>
  <c r="C2242" i="2"/>
  <c r="C2179" i="2"/>
  <c r="C2109" i="2"/>
  <c r="C2046" i="2"/>
  <c r="C1711" i="2"/>
  <c r="C1620" i="2"/>
  <c r="C1495" i="2"/>
  <c r="C974" i="2"/>
  <c r="C1876" i="2"/>
  <c r="C1813" i="2"/>
  <c r="C1558" i="2"/>
  <c r="C1483" i="2"/>
  <c r="C1233" i="2"/>
  <c r="C1043" i="2"/>
  <c r="C822" i="2"/>
  <c r="C489" i="2"/>
  <c r="C1497" i="2"/>
  <c r="C1421" i="2"/>
  <c r="C1299" i="2"/>
  <c r="C1140" i="2"/>
  <c r="C968" i="2"/>
  <c r="C1884" i="2"/>
  <c r="C1783" i="2"/>
  <c r="C1724" i="2"/>
  <c r="C1643" i="2"/>
  <c r="C1507" i="2"/>
  <c r="C1544" i="2"/>
  <c r="C1393" i="2"/>
  <c r="C1039" i="2"/>
  <c r="C925" i="2"/>
  <c r="C880" i="2"/>
  <c r="C537" i="2"/>
  <c r="C1031" i="2"/>
  <c r="C840" i="2"/>
  <c r="C1253" i="2"/>
  <c r="C850" i="2"/>
  <c r="C1556" i="2"/>
  <c r="C1485" i="2"/>
  <c r="C1404" i="2"/>
  <c r="C1338" i="2"/>
  <c r="C1279" i="2"/>
  <c r="C1222" i="2"/>
  <c r="C1133" i="2"/>
  <c r="C1052" i="2"/>
  <c r="C882" i="2"/>
  <c r="C1088" i="2"/>
  <c r="C677" i="2"/>
  <c r="C1666" i="2"/>
  <c r="C1634" i="2"/>
  <c r="C1555" i="2"/>
  <c r="C1486" i="2"/>
  <c r="C1384" i="2"/>
  <c r="C1325" i="2"/>
  <c r="C1274" i="2"/>
  <c r="C1190" i="2"/>
  <c r="C1071" i="2"/>
  <c r="C1015" i="2"/>
  <c r="C817" i="2"/>
  <c r="C702" i="2"/>
  <c r="C831" i="2"/>
  <c r="C658" i="2"/>
  <c r="C555" i="2"/>
  <c r="C376" i="2"/>
  <c r="C308" i="2"/>
  <c r="C832" i="2"/>
  <c r="C759" i="2"/>
  <c r="C628" i="2"/>
  <c r="C1053" i="2"/>
  <c r="C997" i="2"/>
  <c r="C965" i="2"/>
  <c r="C934" i="2"/>
  <c r="C771" i="2"/>
  <c r="C679" i="2"/>
  <c r="C596" i="2"/>
  <c r="C493" i="2"/>
  <c r="C421" i="2"/>
  <c r="C320" i="2"/>
  <c r="C718" i="2"/>
  <c r="C558" i="2"/>
  <c r="C480" i="2"/>
  <c r="C703" i="2"/>
  <c r="C671" i="2"/>
  <c r="C433" i="2"/>
  <c r="C1020" i="2"/>
  <c r="C938" i="2"/>
  <c r="C843" i="2"/>
  <c r="C803" i="2"/>
  <c r="C748" i="2"/>
  <c r="C595" i="2"/>
  <c r="C361" i="2"/>
  <c r="C701" i="2"/>
  <c r="C649" i="2"/>
  <c r="C519" i="2"/>
  <c r="C214" i="2"/>
  <c r="C379" i="2"/>
  <c r="C289" i="2"/>
  <c r="C136" i="2"/>
  <c r="C619" i="2"/>
  <c r="C549" i="2"/>
  <c r="C333" i="2"/>
  <c r="C257" i="2"/>
  <c r="C109" i="2"/>
  <c r="C318" i="2"/>
  <c r="C242" i="2"/>
  <c r="C105" i="2"/>
  <c r="C328" i="2"/>
  <c r="C103" i="2"/>
  <c r="C217" i="2"/>
  <c r="C155" i="2"/>
  <c r="C84" i="2"/>
  <c r="C281" i="2"/>
  <c r="C227" i="2"/>
  <c r="C152" i="2"/>
  <c r="C46" i="2"/>
  <c r="C163" i="2"/>
  <c r="C100" i="2"/>
  <c r="C212" i="2"/>
  <c r="C134" i="2"/>
  <c r="C89" i="2"/>
  <c r="C1664" i="2"/>
  <c r="C1548" i="2"/>
  <c r="C1480" i="2"/>
  <c r="C1268" i="2"/>
  <c r="C1181" i="2"/>
  <c r="C1001" i="2"/>
  <c r="C883" i="2"/>
  <c r="C814" i="2"/>
  <c r="C887" i="2"/>
  <c r="C643" i="2"/>
  <c r="C550" i="2"/>
  <c r="C368" i="2"/>
  <c r="C230" i="2"/>
  <c r="C931" i="2"/>
  <c r="C745" i="2"/>
  <c r="C608" i="2"/>
  <c r="C494" i="2"/>
  <c r="C141" i="2"/>
  <c r="C1051" i="2"/>
  <c r="C995" i="2"/>
  <c r="C932" i="2"/>
  <c r="C838" i="2"/>
  <c r="C405" i="2"/>
  <c r="C283" i="2"/>
  <c r="C714" i="2"/>
  <c r="C554" i="2"/>
  <c r="C738" i="2"/>
  <c r="C699" i="2"/>
  <c r="C669" i="2"/>
  <c r="C301" i="2"/>
  <c r="C1017" i="2"/>
  <c r="C789" i="2"/>
  <c r="C736" i="2"/>
  <c r="C574" i="2"/>
  <c r="C504" i="2"/>
  <c r="C273" i="2"/>
  <c r="C125" i="2"/>
  <c r="C408" i="2"/>
  <c r="C367" i="2"/>
  <c r="C610" i="2"/>
  <c r="C545" i="2"/>
  <c r="C484" i="2"/>
  <c r="C254" i="2"/>
  <c r="C94" i="2"/>
  <c r="C174" i="2"/>
  <c r="C241" i="2"/>
  <c r="C78" i="2"/>
  <c r="C198" i="2"/>
  <c r="C151" i="2"/>
  <c r="C277" i="2"/>
  <c r="C149" i="2"/>
  <c r="C158" i="2"/>
  <c r="C204" i="2"/>
  <c r="C87" i="2"/>
  <c r="C48" i="2"/>
  <c r="F12" i="2"/>
  <c r="I32" i="2" s="1"/>
  <c r="B2" i="2"/>
  <c r="V1661" i="2" l="1"/>
  <c r="V620" i="2"/>
  <c r="V1382" i="2"/>
  <c r="V1046" i="2"/>
  <c r="V2298" i="2"/>
  <c r="V2638" i="2"/>
  <c r="V1863" i="2"/>
  <c r="V1772" i="2"/>
  <c r="V1327" i="2"/>
  <c r="V1510" i="2"/>
  <c r="V1509" i="2"/>
  <c r="V952" i="2"/>
  <c r="V1019" i="2"/>
  <c r="V1520" i="2"/>
  <c r="V1409" i="2"/>
  <c r="V2517" i="2"/>
  <c r="V2043" i="2"/>
  <c r="V2751" i="2"/>
  <c r="V79" i="2"/>
  <c r="V1513" i="2"/>
  <c r="V579" i="2"/>
  <c r="V578" i="2"/>
  <c r="V89" i="2"/>
  <c r="V616" i="2"/>
  <c r="V1272" i="2"/>
  <c r="V2404" i="2"/>
  <c r="V602" i="2"/>
  <c r="V1306" i="2"/>
  <c r="V1453" i="2"/>
  <c r="V202" i="2"/>
  <c r="V2820" i="2"/>
  <c r="V2589" i="2"/>
  <c r="V2804" i="2"/>
  <c r="V2649" i="2"/>
  <c r="V2575" i="2"/>
  <c r="V262" i="2"/>
  <c r="V464" i="2"/>
  <c r="V2127" i="2"/>
  <c r="AP2829" i="2"/>
  <c r="V2034" i="2"/>
  <c r="V1519" i="2"/>
  <c r="V54" i="2"/>
  <c r="V1134" i="2"/>
  <c r="V2806" i="2"/>
  <c r="V733" i="2"/>
  <c r="V1332" i="2"/>
  <c r="V2347" i="2"/>
  <c r="V1068" i="2"/>
  <c r="V894" i="2"/>
  <c r="V1584" i="2"/>
  <c r="V2736" i="2"/>
  <c r="V1665" i="2"/>
  <c r="V2175" i="2"/>
  <c r="V2419" i="2"/>
  <c r="V1984" i="2"/>
  <c r="V1407" i="2"/>
  <c r="V1979" i="2"/>
  <c r="V2280" i="2"/>
  <c r="V1987" i="2"/>
  <c r="V2212" i="2"/>
  <c r="V1505" i="2"/>
  <c r="V2255" i="2"/>
  <c r="V1793" i="2"/>
  <c r="V1403" i="2"/>
  <c r="V241" i="2"/>
  <c r="V1279" i="2"/>
  <c r="V2444" i="2"/>
  <c r="V2430" i="2"/>
  <c r="V2596" i="2"/>
  <c r="V2355" i="2"/>
  <c r="V485" i="2"/>
  <c r="V2668" i="2"/>
  <c r="V2314" i="2"/>
  <c r="V1502" i="2"/>
  <c r="V702" i="2"/>
  <c r="V475" i="2"/>
  <c r="V78" i="2"/>
  <c r="V1475" i="2"/>
  <c r="V86" i="2"/>
  <c r="AP2826" i="2"/>
  <c r="AP2831" i="2"/>
  <c r="AP2828" i="2"/>
  <c r="AP2827" i="2"/>
  <c r="AP2830" i="2"/>
  <c r="V788" i="2"/>
  <c r="V507" i="2"/>
  <c r="V117" i="2"/>
  <c r="V1634" i="2"/>
  <c r="V1871" i="2"/>
  <c r="V2824" i="2"/>
  <c r="V1991" i="2"/>
  <c r="V2548" i="2"/>
  <c r="V2817" i="2"/>
  <c r="V2090" i="2"/>
  <c r="V1300" i="2"/>
  <c r="V480" i="2"/>
  <c r="V558" i="2"/>
  <c r="V1826" i="2"/>
  <c r="V2744" i="2"/>
  <c r="V574" i="2"/>
  <c r="V2352" i="2"/>
  <c r="V2291" i="2"/>
  <c r="V501" i="2"/>
  <c r="V950" i="2"/>
  <c r="V2703" i="2"/>
  <c r="V71" i="2"/>
  <c r="V2029" i="2"/>
  <c r="V2030" i="2"/>
  <c r="V2095" i="2"/>
  <c r="V1941" i="2"/>
  <c r="V980" i="2"/>
  <c r="V1276" i="2"/>
  <c r="V838" i="2"/>
  <c r="V523" i="2"/>
  <c r="V607" i="2"/>
  <c r="V624" i="2"/>
  <c r="V531" i="2"/>
  <c r="V2827" i="2"/>
  <c r="V723" i="2"/>
  <c r="V2814" i="2"/>
  <c r="V2288" i="2"/>
  <c r="V114" i="2"/>
  <c r="V2680" i="2"/>
  <c r="V986" i="2"/>
  <c r="V710" i="2"/>
  <c r="V2214" i="2"/>
  <c r="V2103" i="2"/>
  <c r="V1230" i="2"/>
  <c r="V516" i="2"/>
  <c r="V1057" i="2"/>
  <c r="V331" i="2"/>
  <c r="V2388" i="2"/>
  <c r="V2348" i="2"/>
  <c r="V2488" i="2"/>
  <c r="V1389" i="2"/>
  <c r="V2417" i="2"/>
  <c r="V1599" i="2"/>
  <c r="V1333" i="2"/>
  <c r="V1585" i="2"/>
  <c r="V1725" i="2"/>
  <c r="V1936" i="2"/>
  <c r="V460" i="2"/>
  <c r="V1757" i="2"/>
  <c r="V813" i="2"/>
  <c r="V924" i="2"/>
  <c r="V2155" i="2"/>
  <c r="V1655" i="2"/>
  <c r="V126" i="2"/>
  <c r="V612" i="2"/>
  <c r="V2708" i="2"/>
  <c r="V2144" i="2"/>
  <c r="V1124" i="2"/>
  <c r="V1919" i="2"/>
  <c r="V2284" i="2"/>
  <c r="V1824" i="2"/>
  <c r="V2516" i="2"/>
  <c r="V1015" i="2"/>
  <c r="V2001" i="2"/>
  <c r="V2222" i="2"/>
  <c r="V696" i="2"/>
  <c r="V2526" i="2"/>
  <c r="V1818" i="2"/>
  <c r="V2186" i="2"/>
  <c r="V633" i="2"/>
  <c r="V1210" i="2"/>
  <c r="V1205" i="2"/>
  <c r="V2110" i="2"/>
  <c r="V472" i="2"/>
  <c r="V731" i="2"/>
  <c r="V2545" i="2"/>
  <c r="V2547" i="2"/>
  <c r="V2436" i="2"/>
  <c r="V2165" i="2"/>
  <c r="V263" i="2"/>
  <c r="V2770" i="2"/>
  <c r="V2452" i="2"/>
  <c r="V1179" i="2"/>
  <c r="V56" i="2"/>
  <c r="V1845" i="2"/>
  <c r="V328" i="2"/>
  <c r="V1908" i="2"/>
  <c r="V992" i="2"/>
  <c r="V1944" i="2"/>
  <c r="V703" i="2"/>
  <c r="V1192" i="2"/>
  <c r="V1357" i="2"/>
  <c r="V2790" i="2"/>
  <c r="V232" i="2"/>
  <c r="V648" i="2"/>
  <c r="V1127" i="2"/>
  <c r="V2252" i="2"/>
  <c r="V1421" i="2"/>
  <c r="V639" i="2"/>
  <c r="V896" i="2"/>
  <c r="V476" i="2"/>
  <c r="V434" i="2"/>
  <c r="V1765" i="2"/>
  <c r="V257" i="2"/>
  <c r="V2454" i="2"/>
  <c r="V1933" i="2"/>
  <c r="V304" i="2"/>
  <c r="V2781" i="2"/>
  <c r="V172" i="2"/>
  <c r="V280" i="2"/>
  <c r="V2011" i="2"/>
  <c r="V1571" i="2"/>
  <c r="V1391" i="2"/>
  <c r="V1628" i="2"/>
  <c r="V680" i="2"/>
  <c r="V2293" i="2"/>
  <c r="V1876" i="2"/>
  <c r="V1246" i="2"/>
  <c r="V357" i="2"/>
  <c r="V2669" i="2"/>
  <c r="V1590" i="2"/>
  <c r="V2635" i="2"/>
  <c r="V301" i="2"/>
  <c r="V1349" i="2"/>
  <c r="V568" i="2"/>
  <c r="V2696" i="2"/>
  <c r="V1702" i="2"/>
  <c r="V971" i="2"/>
  <c r="V1831" i="2"/>
  <c r="V734" i="2"/>
  <c r="V698" i="2"/>
  <c r="V2071" i="2"/>
  <c r="V76" i="2"/>
  <c r="V41" i="2"/>
  <c r="V2227" i="2"/>
  <c r="V2013" i="2"/>
  <c r="V1260" i="2"/>
  <c r="V294" i="2"/>
  <c r="V1427" i="2"/>
  <c r="V2403" i="2"/>
  <c r="V1423" i="2"/>
  <c r="V1601" i="2"/>
  <c r="V2538" i="2"/>
  <c r="V2122" i="2"/>
  <c r="V237" i="2"/>
  <c r="V1378" i="2"/>
  <c r="V105" i="2"/>
  <c r="V1226" i="2"/>
  <c r="V1216" i="2"/>
  <c r="V2302" i="2"/>
  <c r="V1066" i="2"/>
  <c r="V2177" i="2"/>
  <c r="V208" i="2"/>
  <c r="V2160" i="2"/>
  <c r="V259" i="2"/>
  <c r="V44" i="2"/>
  <c r="V1142" i="2"/>
  <c r="V915" i="2"/>
  <c r="V219" i="2"/>
  <c r="V1787" i="2"/>
  <c r="V2663" i="2"/>
  <c r="V343" i="2"/>
  <c r="V684" i="2"/>
  <c r="V1426" i="2"/>
  <c r="V2421" i="2"/>
  <c r="V1605" i="2"/>
  <c r="V1167" i="2"/>
  <c r="V1508" i="2"/>
  <c r="V1696" i="2"/>
  <c r="V994" i="2"/>
  <c r="V1729" i="2"/>
  <c r="V1338" i="2"/>
  <c r="V282" i="2"/>
  <c r="V39" i="2"/>
  <c r="V1086" i="2"/>
  <c r="V1891" i="2"/>
  <c r="V1009" i="2"/>
  <c r="V1006" i="2"/>
  <c r="V1089" i="2"/>
  <c r="V2327" i="2"/>
  <c r="V958" i="2"/>
  <c r="V1416" i="2"/>
  <c r="V1369" i="2"/>
  <c r="V1335" i="2"/>
  <c r="V1117" i="2"/>
  <c r="V2767" i="2"/>
  <c r="V729" i="2"/>
  <c r="V1834" i="2"/>
  <c r="V1554" i="2"/>
  <c r="V1361" i="2"/>
  <c r="V107" i="2"/>
  <c r="V33" i="2"/>
  <c r="V1562" i="2"/>
  <c r="V519" i="2"/>
  <c r="V1286" i="2"/>
  <c r="V2540" i="2"/>
  <c r="V101" i="2"/>
  <c r="V486" i="2"/>
  <c r="V1670" i="2"/>
  <c r="V1413" i="2"/>
  <c r="V415" i="2"/>
  <c r="V1293" i="2"/>
  <c r="V187" i="2"/>
  <c r="V1203" i="2"/>
  <c r="V1090" i="2"/>
  <c r="V1812" i="2"/>
  <c r="V64" i="2"/>
  <c r="V672" i="2"/>
  <c r="V1912" i="2"/>
  <c r="V2231" i="2"/>
  <c r="V2301" i="2"/>
  <c r="V2688" i="2"/>
  <c r="V883" i="2"/>
  <c r="V1177" i="2"/>
  <c r="V1377" i="2"/>
  <c r="V981" i="2"/>
  <c r="V1603" i="2"/>
  <c r="V1193" i="2"/>
  <c r="V2038" i="2"/>
  <c r="V596" i="2"/>
  <c r="V2514" i="2"/>
  <c r="V2773" i="2"/>
  <c r="V793" i="2"/>
  <c r="V1048" i="2"/>
  <c r="V2655" i="2"/>
  <c r="V377" i="2"/>
  <c r="V844" i="2"/>
  <c r="V1521" i="2"/>
  <c r="V435" i="2"/>
  <c r="V1358" i="2"/>
  <c r="V127" i="2"/>
  <c r="V1723" i="2"/>
  <c r="V2467" i="2"/>
  <c r="V1233" i="2"/>
  <c r="V2729" i="2"/>
  <c r="V2529" i="2"/>
  <c r="V912" i="2"/>
  <c r="V2823" i="2"/>
  <c r="V1161" i="2"/>
  <c r="V804" i="2"/>
  <c r="V2269" i="2"/>
  <c r="V2130" i="2"/>
  <c r="V1869" i="2"/>
  <c r="V217" i="2"/>
  <c r="V827" i="2"/>
  <c r="V118" i="2"/>
  <c r="V478" i="2"/>
  <c r="V2787" i="2"/>
  <c r="V781" i="2"/>
  <c r="V1070" i="2"/>
  <c r="V402" i="2"/>
  <c r="V2184" i="2"/>
  <c r="V1807" i="2"/>
  <c r="V1418" i="2"/>
  <c r="V2126" i="2"/>
  <c r="V2556" i="2"/>
  <c r="V1082" i="2"/>
  <c r="V1997" i="2"/>
  <c r="V989" i="2"/>
  <c r="V2799" i="2"/>
  <c r="V1795" i="2"/>
  <c r="V2364" i="2"/>
  <c r="V1858" i="2"/>
  <c r="V1186" i="2"/>
  <c r="V2748" i="2"/>
  <c r="V503" i="2"/>
  <c r="V1223" i="2"/>
  <c r="V919" i="2"/>
  <c r="V614" i="2"/>
  <c r="V48" i="2"/>
  <c r="V822" i="2"/>
  <c r="V2601" i="2"/>
  <c r="V2463" i="2"/>
  <c r="V2317" i="2"/>
  <c r="V1022" i="2"/>
  <c r="V123" i="2"/>
  <c r="V2378" i="2"/>
  <c r="V1447" i="2"/>
  <c r="V1659" i="2"/>
  <c r="V1198" i="2"/>
  <c r="V548" i="2"/>
  <c r="V2391" i="2"/>
  <c r="V963" i="2"/>
  <c r="V2320" i="2"/>
  <c r="V2661" i="2"/>
  <c r="V810" i="2"/>
  <c r="V1776" i="2"/>
  <c r="V1174" i="2"/>
  <c r="V2588" i="2"/>
  <c r="V1267" i="2"/>
  <c r="V746" i="2"/>
  <c r="V1691" i="2"/>
  <c r="V318" i="2"/>
  <c r="V2191" i="2"/>
  <c r="V1055" i="2"/>
  <c r="V1207" i="2"/>
  <c r="V1347" i="2"/>
  <c r="V1543" i="2"/>
  <c r="V1093" i="2"/>
  <c r="V2322" i="2"/>
  <c r="V2606" i="2"/>
  <c r="V2580" i="2"/>
  <c r="V1149" i="2"/>
  <c r="V848" i="2"/>
  <c r="V1354" i="2"/>
  <c r="V456" i="2"/>
  <c r="V594" i="2"/>
  <c r="V1042" i="2"/>
  <c r="V2678" i="2"/>
  <c r="V1755" i="2"/>
  <c r="V831" i="2"/>
  <c r="V852" i="2"/>
  <c r="V2797" i="2"/>
  <c r="V542" i="2"/>
  <c r="V966" i="2"/>
  <c r="V1290" i="2"/>
  <c r="V1903" i="2"/>
  <c r="V2357" i="2"/>
  <c r="V1486" i="2"/>
  <c r="V354" i="2"/>
  <c r="V1615" i="2"/>
  <c r="V246" i="2"/>
  <c r="V1524" i="2"/>
  <c r="V534" i="2"/>
  <c r="V872" i="2"/>
  <c r="V1219" i="2"/>
  <c r="V2321" i="2"/>
  <c r="V1705" i="2"/>
  <c r="V2339" i="2"/>
  <c r="V2245" i="2"/>
  <c r="V1893" i="2"/>
  <c r="V2646" i="2"/>
  <c r="V1774" i="2"/>
  <c r="V2677" i="2"/>
  <c r="V375" i="2"/>
  <c r="V1872" i="2"/>
  <c r="V1676" i="2"/>
  <c r="V1883" i="2"/>
  <c r="V1034" i="2"/>
  <c r="V761" i="2"/>
  <c r="V163" i="2"/>
  <c r="V1790" i="2"/>
  <c r="V1214" i="2"/>
  <c r="V629" i="2"/>
  <c r="V2511" i="2"/>
  <c r="V748" i="2"/>
  <c r="V2193" i="2"/>
  <c r="V1380" i="2"/>
  <c r="V2542" i="2"/>
  <c r="V2721" i="2"/>
  <c r="V1642" i="2"/>
  <c r="V1235" i="2"/>
  <c r="V251" i="2"/>
  <c r="V865" i="2"/>
  <c r="V292" i="2"/>
  <c r="V385" i="2"/>
  <c r="V306" i="2"/>
  <c r="V1713" i="2"/>
  <c r="V2743" i="2"/>
  <c r="V2382" i="2"/>
  <c r="V1548" i="2"/>
  <c r="V715" i="2"/>
  <c r="V668" i="2"/>
  <c r="V933" i="2"/>
  <c r="V1966" i="2"/>
  <c r="V334" i="2"/>
  <c r="V1050" i="2"/>
  <c r="V149" i="2"/>
  <c r="V2073" i="2"/>
  <c r="V2629" i="2"/>
  <c r="V1946" i="2"/>
  <c r="V2162" i="2"/>
  <c r="V2552" i="2"/>
  <c r="V2197" i="2"/>
  <c r="V1568" i="2"/>
  <c r="V2136" i="2"/>
  <c r="V559" i="2"/>
  <c r="V1900" i="2"/>
  <c r="V1926" i="2"/>
  <c r="V1741" i="2"/>
  <c r="V1552" i="2"/>
  <c r="V521" i="2"/>
  <c r="V1030" i="2"/>
  <c r="V235" i="2"/>
  <c r="V2015" i="2"/>
  <c r="V1753" i="2"/>
  <c r="V540" i="2"/>
  <c r="V2473" i="2"/>
  <c r="V2080" i="2"/>
  <c r="V2666" i="2"/>
  <c r="V998" i="2"/>
  <c r="V310" i="2"/>
  <c r="V902" i="2"/>
  <c r="V1151" i="2"/>
  <c r="V420" i="2"/>
  <c r="V1097" i="2"/>
  <c r="V132" i="2"/>
  <c r="V1146" i="2"/>
  <c r="V2324" i="2"/>
  <c r="V1955" i="2"/>
  <c r="V1470" i="2"/>
  <c r="V481" i="2"/>
  <c r="V2698" i="2"/>
  <c r="V168" i="2"/>
  <c r="V1206" i="2"/>
  <c r="V2727" i="2"/>
  <c r="V1879" i="2"/>
  <c r="V878" i="2"/>
  <c r="V313" i="2"/>
  <c r="V1032" i="2"/>
  <c r="V666" i="2"/>
  <c r="V769" i="2"/>
  <c r="V363" i="2"/>
  <c r="V2579" i="2"/>
  <c r="V854" i="2"/>
  <c r="V885" i="2"/>
  <c r="V2503" i="2"/>
  <c r="V2052" i="2"/>
  <c r="V1990" i="2"/>
  <c r="V2342" i="2"/>
  <c r="V2693" i="2"/>
  <c r="V1888" i="2"/>
  <c r="V825" i="2"/>
  <c r="V1645" i="2"/>
  <c r="V407" i="2"/>
  <c r="V1744" i="2"/>
  <c r="V670" i="2"/>
  <c r="V806" i="2"/>
  <c r="V727" i="2"/>
  <c r="V2573" i="2"/>
  <c r="V1471" i="2"/>
  <c r="V875" i="2"/>
  <c r="V1455" i="2"/>
  <c r="V2509" i="2"/>
  <c r="V2785" i="2"/>
  <c r="V467" i="2"/>
  <c r="V2498" i="2"/>
  <c r="V674" i="2"/>
  <c r="V768" i="2"/>
  <c r="V1566" i="2"/>
  <c r="V1922" i="2"/>
  <c r="V1854" i="2"/>
  <c r="V83" i="2"/>
  <c r="V975" i="2"/>
  <c r="V1266" i="2"/>
  <c r="V67" i="2"/>
  <c r="V2652" i="2"/>
  <c r="V700" i="2"/>
  <c r="V798" i="2"/>
  <c r="V228" i="2"/>
  <c r="V1533" i="2"/>
  <c r="V1573" i="2"/>
  <c r="V2204" i="2"/>
  <c r="V922" i="2"/>
  <c r="V223" i="2"/>
  <c r="V1092" i="2"/>
  <c r="V2241" i="2"/>
  <c r="V850" i="2"/>
  <c r="V2437" i="2"/>
  <c r="V790" i="2"/>
  <c r="V1575" i="2"/>
  <c r="V233" i="2"/>
  <c r="V1930" i="2"/>
  <c r="V1221" i="2"/>
  <c r="V718" i="2"/>
  <c r="V74" i="2"/>
  <c r="V1282" i="2"/>
  <c r="V2632" i="2"/>
  <c r="V1804" i="2"/>
  <c r="V536" i="2"/>
  <c r="V583" i="2"/>
  <c r="V586" i="2"/>
  <c r="V1329" i="2"/>
  <c r="V2819" i="2"/>
  <c r="V2115" i="2"/>
  <c r="V2565" i="2"/>
  <c r="V662" i="2"/>
  <c r="V817" i="2"/>
  <c r="V2706" i="2"/>
  <c r="V1951" i="2"/>
  <c r="V2206" i="2"/>
  <c r="V1737" i="2"/>
  <c r="V2400" i="2"/>
  <c r="V279" i="2"/>
  <c r="V303" i="2"/>
  <c r="V742" i="2"/>
  <c r="V2611" i="2"/>
  <c r="V570" i="2"/>
  <c r="V2783" i="2"/>
  <c r="V134" i="2"/>
  <c r="V2170" i="2"/>
  <c r="V765" i="2"/>
  <c r="V2088" i="2"/>
  <c r="V2524" i="2"/>
  <c r="V1367" i="2"/>
  <c r="V2224" i="2"/>
  <c r="V2685" i="2"/>
  <c r="V1218" i="2"/>
  <c r="V1617" i="2"/>
  <c r="V1018" i="2"/>
  <c r="V1139" i="2"/>
  <c r="V2286" i="2"/>
  <c r="V2443" i="2"/>
  <c r="V459" i="2"/>
  <c r="V1321" i="2"/>
  <c r="V908" i="2"/>
  <c r="V2041" i="2"/>
  <c r="V240" i="2"/>
  <c r="V353" i="2"/>
  <c r="V1561" i="2"/>
  <c r="V2691" i="2"/>
  <c r="V1963" i="2"/>
  <c r="V2618" i="2"/>
  <c r="V60" i="2"/>
  <c r="V626" i="2"/>
  <c r="V2625" i="2"/>
  <c r="V1075" i="2"/>
  <c r="V2148" i="2"/>
  <c r="V801" i="2"/>
  <c r="V1212" i="2"/>
  <c r="V1191" i="2"/>
  <c r="V561" i="2"/>
  <c r="V1538" i="2"/>
  <c r="V2316" i="2"/>
  <c r="V1148" i="2"/>
  <c r="V1920" i="2"/>
  <c r="V2791" i="2"/>
  <c r="V379" i="2"/>
  <c r="V1627" i="2"/>
  <c r="V2740" i="2"/>
  <c r="V1100" i="2"/>
  <c r="V1897" i="2"/>
  <c r="V272" i="2"/>
  <c r="V1110" i="2"/>
  <c r="V91" i="2"/>
  <c r="V1647" i="2"/>
  <c r="V1116" i="2"/>
  <c r="V1183" i="2"/>
  <c r="V2333" i="2"/>
  <c r="V2070" i="2"/>
  <c r="V93" i="2"/>
  <c r="V2777" i="2"/>
  <c r="V2458" i="2"/>
  <c r="V2083" i="2"/>
  <c r="V2492" i="2"/>
  <c r="V2226" i="2"/>
  <c r="V1112" i="2"/>
  <c r="V157" i="2"/>
  <c r="V1959" i="2"/>
  <c r="V1301" i="2"/>
  <c r="V2396" i="2"/>
  <c r="V2235" i="2"/>
  <c r="V859" i="2"/>
  <c r="V1971" i="2"/>
  <c r="V1766" i="2"/>
  <c r="V1782" i="2"/>
  <c r="V2461" i="2"/>
  <c r="V1890" i="2"/>
  <c r="V1080" i="2"/>
  <c r="V320" i="2"/>
  <c r="V564" i="2"/>
  <c r="V1780" i="2"/>
  <c r="V1344" i="2"/>
  <c r="V2830" i="2"/>
  <c r="V260" i="2"/>
  <c r="V417" i="2"/>
  <c r="V1130" i="2"/>
  <c r="V1459" i="2"/>
  <c r="V2219" i="2"/>
  <c r="V792" i="2"/>
  <c r="V289" i="2"/>
  <c r="V1579" i="2"/>
  <c r="V631" i="2"/>
  <c r="V1867" i="2"/>
  <c r="V2307" i="2"/>
  <c r="V856" i="2"/>
  <c r="V2561" i="2"/>
  <c r="V1671" i="2"/>
  <c r="V62" i="2"/>
  <c r="V493" i="2"/>
  <c r="V1621" i="2"/>
  <c r="V2586" i="2"/>
  <c r="V1606" i="2"/>
  <c r="V1724" i="2"/>
  <c r="V1719" i="2"/>
  <c r="V504" i="2"/>
  <c r="V2730" i="2"/>
  <c r="V2264" i="2"/>
  <c r="V784" i="2"/>
  <c r="V657" i="2"/>
  <c r="V1811" i="2"/>
  <c r="V1452" i="2"/>
  <c r="V2533" i="2"/>
  <c r="V753" i="2"/>
  <c r="V2394" i="2"/>
  <c r="V2716" i="2"/>
  <c r="V2094" i="2"/>
  <c r="V110" i="2"/>
  <c r="V2151" i="2"/>
  <c r="V1185" i="2"/>
  <c r="V2675" i="2"/>
  <c r="V2010" i="2"/>
  <c r="V1189" i="2"/>
  <c r="V1443" i="2"/>
  <c r="V808" i="2"/>
  <c r="V245" i="2"/>
  <c r="V1907" i="2"/>
  <c r="V359" i="2"/>
  <c r="V1482" i="2"/>
  <c r="V1012" i="2"/>
  <c r="V2725" i="2"/>
  <c r="V1108" i="2"/>
  <c r="V1625" i="2"/>
  <c r="V529" i="2"/>
  <c r="V2531" i="2"/>
  <c r="V1202" i="2"/>
  <c r="V2006" i="2"/>
  <c r="V374" i="2"/>
  <c r="V1581" i="2"/>
  <c r="V336" i="2"/>
  <c r="V2810" i="2"/>
  <c r="V866" i="2"/>
  <c r="V511" i="2"/>
  <c r="V868" i="2"/>
  <c r="V2659" i="2"/>
  <c r="V1156" i="2"/>
  <c r="V2019" i="2"/>
  <c r="V1263" i="2"/>
  <c r="V1708" i="2"/>
  <c r="V1613" i="2"/>
  <c r="V2134" i="2"/>
  <c r="V750" i="2"/>
  <c r="V1947" i="2"/>
  <c r="V2074" i="2"/>
  <c r="V236" i="2"/>
  <c r="V1175" i="2"/>
  <c r="V450" i="2"/>
  <c r="V787" i="2"/>
  <c r="V2711" i="2"/>
  <c r="V2137" i="2"/>
  <c r="V297" i="2"/>
  <c r="V1931" i="2"/>
  <c r="V1668" i="2"/>
  <c r="V587" i="2"/>
  <c r="V543" i="2"/>
  <c r="V2140" i="2"/>
  <c r="V1319" i="2"/>
  <c r="V2053" i="2"/>
  <c r="V590" i="2"/>
  <c r="V276" i="2"/>
  <c r="V1491" i="2"/>
  <c r="V192" i="2"/>
  <c r="V2604" i="2"/>
  <c r="V180" i="2"/>
  <c r="V2614" i="2"/>
  <c r="V1657" i="2"/>
  <c r="V653" i="2"/>
  <c r="V2332" i="2"/>
  <c r="V1137" i="2"/>
  <c r="V760" i="2"/>
  <c r="V1674" i="2"/>
  <c r="V2360" i="2"/>
  <c r="V2522" i="2"/>
  <c r="V1232" i="2"/>
  <c r="V2772" i="2"/>
  <c r="V1065" i="2"/>
  <c r="V943" i="2"/>
  <c r="V1305" i="2"/>
  <c r="V1277" i="2"/>
  <c r="V1882" i="2"/>
  <c r="V2022" i="2"/>
  <c r="V2763" i="2"/>
  <c r="V2650" i="2"/>
  <c r="V454" i="2"/>
  <c r="V1259" i="2"/>
  <c r="V1269" i="2"/>
  <c r="V90" i="2"/>
  <c r="V901" i="2"/>
  <c r="V1839" i="2"/>
  <c r="V214" i="2"/>
  <c r="V711" i="2"/>
  <c r="V2440" i="2"/>
  <c r="V1875" i="2"/>
  <c r="V1679" i="2"/>
  <c r="V170" i="2"/>
  <c r="V1914" i="2"/>
  <c r="V2275" i="2"/>
  <c r="V946" i="2"/>
  <c r="V660" i="2"/>
  <c r="V1649" i="2"/>
  <c r="V437" i="2"/>
  <c r="V230" i="2"/>
  <c r="V650" i="2"/>
  <c r="V2366" i="2"/>
  <c r="V1406" i="2"/>
  <c r="V2386" i="2"/>
  <c r="V2215" i="2"/>
  <c r="V2037" i="2"/>
  <c r="V2457" i="2"/>
  <c r="V552" i="2"/>
  <c r="V2069" i="2"/>
  <c r="V1974" i="2"/>
  <c r="V682" i="2"/>
  <c r="V1376" i="2"/>
  <c r="V1829" i="2"/>
  <c r="V1837" i="2"/>
  <c r="V1965" i="2"/>
  <c r="V2828" i="2"/>
  <c r="V205" i="2"/>
  <c r="V997" i="2"/>
  <c r="V2415" i="2"/>
  <c r="V369" i="2"/>
  <c r="V1285" i="2"/>
  <c r="V2369" i="2"/>
  <c r="V1735" i="2"/>
  <c r="V1958" i="2"/>
  <c r="V255" i="2"/>
  <c r="V2429" i="2"/>
  <c r="V2337" i="2"/>
  <c r="V2746" i="2"/>
  <c r="V635" i="2"/>
  <c r="V115" i="2"/>
  <c r="V2752" i="2"/>
  <c r="V1063" i="2"/>
  <c r="V1786" i="2"/>
  <c r="V862" i="2"/>
  <c r="V1976" i="2"/>
  <c r="V2815" i="2"/>
  <c r="V533" i="2"/>
  <c r="V656" i="2"/>
  <c r="V1365" i="2"/>
  <c r="V383" i="2"/>
  <c r="V839" i="2"/>
  <c r="V1711" i="2"/>
  <c r="V1225" i="2"/>
  <c r="V2513" i="2"/>
  <c r="V524" i="2"/>
  <c r="V389" i="2"/>
  <c r="V286" i="2"/>
  <c r="V1497" i="2"/>
  <c r="V2271" i="2"/>
  <c r="V1821" i="2"/>
  <c r="V1397" i="2"/>
  <c r="V497" i="2"/>
  <c r="V737" i="2"/>
  <c r="V2801" i="2"/>
  <c r="V2786" i="2"/>
  <c r="V2163" i="2"/>
  <c r="V2504" i="2"/>
  <c r="V1027" i="2"/>
  <c r="V410" i="2"/>
  <c r="V1718" i="2"/>
  <c r="V100" i="2"/>
  <c r="V1681" i="2"/>
  <c r="V1373" i="2"/>
  <c r="V1928" i="2"/>
  <c r="V367" i="2"/>
  <c r="V1983" i="2"/>
  <c r="V1325" i="2"/>
  <c r="V87" i="2"/>
  <c r="V299" i="2"/>
  <c r="V2157" i="2"/>
  <c r="V572" i="2"/>
  <c r="V886" i="2"/>
  <c r="V1238" i="2"/>
  <c r="V1253" i="2"/>
  <c r="V691" i="2"/>
  <c r="V1243" i="2"/>
  <c r="V2553" i="2"/>
  <c r="V755" i="2"/>
  <c r="V349" i="2"/>
  <c r="V1311" i="2"/>
  <c r="V2794" i="2"/>
  <c r="V1763" i="2"/>
  <c r="V1797" i="2"/>
  <c r="V371" i="2"/>
  <c r="V421" i="2"/>
  <c r="V2027" i="2"/>
  <c r="V2055" i="2"/>
  <c r="V2702" i="2"/>
  <c r="V395" i="2"/>
  <c r="V664" i="2"/>
  <c r="V468" i="2"/>
  <c r="V595" i="2"/>
  <c r="V1856" i="2"/>
  <c r="V706" i="2"/>
  <c r="V1476" i="2"/>
  <c r="V1791" i="2"/>
  <c r="V1442" i="2"/>
  <c r="V2279" i="2"/>
  <c r="V2375" i="2"/>
  <c r="V2240" i="2"/>
  <c r="V2211" i="2"/>
  <c r="V2521" i="2"/>
  <c r="V870" i="2"/>
  <c r="V2709" i="2"/>
  <c r="V1122" i="2"/>
  <c r="V712" i="2"/>
  <c r="V1747" i="2"/>
  <c r="V2319" i="2"/>
  <c r="V2803" i="2"/>
  <c r="V1516" i="2"/>
  <c r="V270" i="2"/>
  <c r="V1690" i="2"/>
  <c r="V1943" i="2"/>
  <c r="V2738" i="2"/>
  <c r="V2713" i="2"/>
  <c r="V800" i="2"/>
  <c r="V2755" i="2"/>
  <c r="V2594" i="2"/>
  <c r="V2084" i="2"/>
  <c r="V1244" i="2"/>
  <c r="V183" i="2"/>
  <c r="V1352" i="2"/>
  <c r="V1302" i="2"/>
  <c r="V2101" i="2"/>
  <c r="V1316" i="2"/>
  <c r="V925" i="2"/>
  <c r="V1398" i="2"/>
  <c r="V151" i="2"/>
  <c r="V841" i="2"/>
  <c r="V2825" i="2"/>
  <c r="V1359" i="2"/>
  <c r="V1770" i="2"/>
  <c r="V2422" i="2"/>
  <c r="V34" i="2"/>
  <c r="V1733" i="2"/>
  <c r="V1194" i="2"/>
  <c r="V200" i="2"/>
  <c r="V1998" i="2"/>
  <c r="V2229" i="2"/>
  <c r="V1730" i="2"/>
  <c r="V461" i="2"/>
  <c r="V2189" i="2"/>
  <c r="V1652" i="2"/>
  <c r="V1430" i="2"/>
  <c r="V322" i="2"/>
  <c r="V1507" i="2"/>
  <c r="V1434" i="2"/>
  <c r="V1105" i="2"/>
  <c r="V846" i="2"/>
  <c r="V1582" i="2"/>
  <c r="V370" i="2"/>
  <c r="V2183" i="2"/>
  <c r="V965" i="2"/>
  <c r="V743" i="2"/>
  <c r="V1101" i="2"/>
  <c r="V1915" i="2"/>
  <c r="V1158" i="2"/>
  <c r="V2496" i="2"/>
  <c r="V2778" i="2"/>
  <c r="V1992" i="2"/>
  <c r="V2273" i="2"/>
  <c r="V2640" i="2"/>
  <c r="V1956" i="2"/>
  <c r="V58" i="2"/>
  <c r="V366" i="2"/>
  <c r="V2238" i="2"/>
  <c r="V903" i="2"/>
  <c r="V1698" i="2"/>
  <c r="V1745" i="2"/>
  <c r="V1119" i="2"/>
  <c r="V1587" i="2"/>
  <c r="V832" i="2"/>
  <c r="V489" i="2"/>
  <c r="V2345" i="2"/>
  <c r="V1978" i="2"/>
  <c r="V1684" i="2"/>
  <c r="V155" i="2"/>
  <c r="V906" i="2"/>
  <c r="V2026" i="2"/>
  <c r="V1886" i="2"/>
  <c r="V2358" i="2"/>
  <c r="V1280" i="2"/>
  <c r="V2379" i="2"/>
  <c r="V1315" i="2"/>
  <c r="V1904" i="2"/>
  <c r="V52" i="2"/>
  <c r="V2351" i="2"/>
  <c r="V776" i="2"/>
  <c r="V716" i="2"/>
  <c r="V2590" i="2"/>
  <c r="V2199" i="2"/>
  <c r="V1728" i="2"/>
  <c r="V973" i="2"/>
  <c r="V669" i="2"/>
  <c r="V2309" i="2"/>
  <c r="V1251" i="2"/>
  <c r="V799" i="2"/>
  <c r="V1033" i="2"/>
  <c r="V2633" i="2"/>
  <c r="V855" i="2"/>
  <c r="V1053" i="2"/>
  <c r="V1313" i="2"/>
  <c r="V1228" i="2"/>
  <c r="V2172" i="2"/>
  <c r="V935" i="2"/>
  <c r="V381" i="2"/>
  <c r="V1618" i="2"/>
  <c r="V1512" i="2"/>
  <c r="V139" i="2"/>
  <c r="V274" i="2"/>
  <c r="V37" i="2"/>
  <c r="V550" i="2"/>
  <c r="V1768" i="2"/>
  <c r="V2469" i="2"/>
  <c r="V159" i="2"/>
  <c r="V678" i="2"/>
  <c r="V321" i="2"/>
  <c r="V2602" i="2"/>
  <c r="V2261" i="2"/>
  <c r="V2092" i="2"/>
  <c r="V904" i="2"/>
  <c r="V2793" i="2"/>
  <c r="V1762" i="2"/>
  <c r="V508" i="2"/>
  <c r="V2597" i="2"/>
  <c r="V1542" i="2"/>
  <c r="V2765" i="2"/>
  <c r="V2612" i="2"/>
  <c r="V2534" i="2"/>
  <c r="V780" i="2"/>
  <c r="V2152" i="2"/>
  <c r="V135" i="2"/>
  <c r="V1759" i="2"/>
  <c r="V404" i="2"/>
  <c r="V2402" i="2"/>
  <c r="V1809" i="2"/>
  <c r="V811" i="2"/>
  <c r="V412" i="2"/>
  <c r="V1631" i="2"/>
  <c r="V2397" i="2"/>
  <c r="V185" i="2"/>
  <c r="V2200" i="2"/>
  <c r="V512" i="2"/>
  <c r="V1322" i="2"/>
  <c r="V940" i="2"/>
  <c r="V49" i="2"/>
  <c r="V1464" i="2"/>
  <c r="V857" i="2"/>
  <c r="V1635" i="2"/>
  <c r="V2808" i="2"/>
  <c r="V2411" i="2"/>
  <c r="V290" i="2"/>
  <c r="V1023" i="2"/>
  <c r="V1850" i="2"/>
  <c r="V959" i="2"/>
  <c r="V2459" i="2"/>
  <c r="V1271" i="2"/>
  <c r="V2812" i="2"/>
  <c r="V588" i="2"/>
  <c r="V1556" i="2"/>
  <c r="V1025" i="2"/>
  <c r="V1622" i="2"/>
  <c r="V2263" i="2"/>
  <c r="V70" i="2"/>
  <c r="V1596" i="2"/>
  <c r="V2570" i="2"/>
  <c r="V1037" i="2"/>
  <c r="V1494" i="2"/>
  <c r="V1371" i="2"/>
  <c r="V778" i="2"/>
  <c r="V927" i="2"/>
  <c r="V1337" i="2"/>
  <c r="V1539" i="2"/>
  <c r="V2089" i="2"/>
  <c r="V954" i="2"/>
  <c r="V2343" i="2"/>
  <c r="V1166" i="2"/>
  <c r="V937" i="2"/>
  <c r="V470" i="2"/>
  <c r="V1995" i="2"/>
  <c r="V2735" i="2"/>
  <c r="V2377" i="2"/>
  <c r="V2218" i="2"/>
  <c r="V1450" i="2"/>
  <c r="V2483" i="2"/>
  <c r="V1014" i="2"/>
  <c r="V2146" i="2"/>
  <c r="V406" i="2"/>
  <c r="V1001" i="2"/>
  <c r="V2448" i="2"/>
  <c r="V996" i="2"/>
  <c r="V1258" i="2"/>
  <c r="V900" i="2"/>
  <c r="V709" i="2"/>
  <c r="V348" i="2"/>
  <c r="V2623" i="2"/>
  <c r="V47" i="2"/>
  <c r="V2250" i="2"/>
  <c r="V249" i="2"/>
  <c r="V1750" i="2"/>
  <c r="V2297" i="2"/>
  <c r="V2154" i="2"/>
  <c r="V772" i="2"/>
  <c r="V528" i="2"/>
  <c r="V1197" i="2"/>
  <c r="V1906" i="2"/>
  <c r="V722" i="2"/>
  <c r="V764" i="2"/>
  <c r="V2466" i="2"/>
  <c r="V921" i="2"/>
  <c r="V796" i="2"/>
  <c r="V1201" i="2"/>
  <c r="V1817" i="2"/>
  <c r="V2188" i="2"/>
  <c r="V2426" i="2"/>
  <c r="V2409" i="2"/>
  <c r="V556" i="2"/>
  <c r="V2560" i="2"/>
  <c r="V2684" i="2"/>
  <c r="V429" i="2"/>
  <c r="V2283" i="2"/>
  <c r="V1654" i="2"/>
  <c r="V1802" i="2"/>
  <c r="V1480" i="2"/>
  <c r="V1005" i="2"/>
  <c r="V1188" i="2"/>
  <c r="V1551" i="2"/>
  <c r="V1761" i="2"/>
  <c r="V2331" i="2"/>
  <c r="V1700" i="2"/>
  <c r="V1289" i="2"/>
  <c r="V1021" i="2"/>
  <c r="V2210" i="2"/>
  <c r="V2479" i="2"/>
  <c r="V1911" i="2"/>
  <c r="V2433" i="2"/>
  <c r="V1440" i="2"/>
  <c r="V2024" i="2"/>
  <c r="V73" i="2"/>
  <c r="V312" i="2"/>
  <c r="V1396" i="2"/>
  <c r="V2368" i="2"/>
  <c r="V2068" i="2"/>
  <c r="V1624" i="2"/>
  <c r="V1040" i="2"/>
  <c r="V2718" i="2"/>
  <c r="V2686" i="2"/>
  <c r="V447" i="2"/>
  <c r="V1264" i="2"/>
  <c r="V2372" i="2"/>
  <c r="V1180" i="2"/>
  <c r="V1934" i="2"/>
  <c r="V2012" i="2"/>
  <c r="V2020" i="2"/>
  <c r="V220" i="2"/>
  <c r="V573" i="2"/>
  <c r="V45" i="2"/>
  <c r="V1682" i="2"/>
  <c r="V2178" i="2"/>
  <c r="V2303" i="2"/>
  <c r="V181" i="2"/>
  <c r="V984" i="2"/>
  <c r="V1422" i="2"/>
  <c r="V2063" i="2"/>
  <c r="V2494" i="2"/>
  <c r="V1594" i="2"/>
  <c r="V400" i="2"/>
  <c r="V1104" i="2"/>
  <c r="V2046" i="2"/>
  <c r="V1637" i="2"/>
  <c r="V740" i="2"/>
  <c r="V608" i="2"/>
  <c r="V2645" i="2"/>
  <c r="V547" i="2"/>
  <c r="V1463" i="2"/>
  <c r="V726" i="2"/>
  <c r="V736" i="2"/>
  <c r="V545" i="2"/>
  <c r="V1530" i="2"/>
  <c r="V1485" i="2"/>
  <c r="V821" i="2"/>
  <c r="V326" i="2"/>
  <c r="V144" i="2"/>
  <c r="V2060" i="2"/>
  <c r="V1610" i="2"/>
  <c r="V677" i="2"/>
  <c r="V2584" i="2"/>
  <c r="V931" i="2"/>
  <c r="V423" i="2"/>
  <c r="V897" i="2"/>
  <c r="V1794" i="2"/>
  <c r="V892" i="2"/>
  <c r="V2681" i="2"/>
  <c r="V2195" i="2"/>
  <c r="V2243" i="2"/>
  <c r="V987" i="2"/>
  <c r="V2253" i="2"/>
  <c r="V2450" i="2"/>
  <c r="V538" i="2"/>
  <c r="V2256" i="2"/>
  <c r="V488" i="2"/>
  <c r="V362" i="2"/>
  <c r="V492" i="2"/>
  <c r="V1412" i="2"/>
  <c r="V2362" i="2"/>
  <c r="V1664" i="2"/>
  <c r="V1721" i="2"/>
  <c r="V339" i="2"/>
  <c r="V2536" i="2"/>
  <c r="V962" i="2"/>
  <c r="V1662" i="2"/>
  <c r="V1784" i="2"/>
  <c r="V161" i="2"/>
  <c r="V2390" i="2"/>
  <c r="V1800" i="2"/>
  <c r="V95" i="2"/>
  <c r="V175" i="2"/>
  <c r="V1689" i="2"/>
  <c r="V2761" i="2"/>
  <c r="V1541" i="2"/>
  <c r="V2168" i="2"/>
  <c r="V1128" i="2"/>
  <c r="V2701" i="2"/>
  <c r="V978" i="2"/>
  <c r="V2107" i="2"/>
  <c r="V745" i="2"/>
  <c r="V758" i="2"/>
  <c r="V2289" i="2"/>
  <c r="V693" i="2"/>
  <c r="V640" i="2"/>
  <c r="V439" i="2"/>
  <c r="V1400" i="2"/>
  <c r="V2485" i="2"/>
  <c r="V196" i="2"/>
  <c r="V190" i="2"/>
  <c r="V153" i="2"/>
  <c r="V619" i="2"/>
  <c r="V1346" i="2"/>
  <c r="V2260" i="2"/>
  <c r="V2657" i="2"/>
  <c r="V104" i="2"/>
  <c r="V968" i="2"/>
  <c r="V1506" i="2"/>
  <c r="V724" i="2"/>
  <c r="V687" i="2"/>
  <c r="V2593" i="2"/>
  <c r="V991" i="2"/>
  <c r="V1938" i="2"/>
  <c r="V1241" i="2"/>
  <c r="V265" i="2"/>
  <c r="V355" i="2"/>
  <c r="V199" i="2"/>
  <c r="V242" i="2"/>
  <c r="V584" i="2"/>
  <c r="V2299" i="2"/>
  <c r="V2325" i="2"/>
  <c r="V2694" i="2"/>
  <c r="V1098" i="2"/>
  <c r="V1468" i="2"/>
  <c r="V2543" i="2"/>
  <c r="V390" i="2"/>
  <c r="V1981" i="2"/>
  <c r="V1576" i="2"/>
  <c r="V818" i="2"/>
  <c r="V2246" i="2"/>
  <c r="V1894" i="2"/>
  <c r="V75" i="2"/>
  <c r="V1043" i="2"/>
  <c r="V2754" i="2"/>
  <c r="V2490" i="2"/>
  <c r="V762" i="2"/>
  <c r="V783" i="2"/>
  <c r="V364" i="2"/>
  <c r="V1814" i="2"/>
  <c r="V316" i="2"/>
  <c r="V2008" i="2"/>
  <c r="V150" i="2"/>
  <c r="V457" i="2"/>
  <c r="V2616" i="2"/>
  <c r="V2722" i="2"/>
  <c r="V1738" i="2"/>
  <c r="V876" i="2"/>
  <c r="V1078" i="2"/>
  <c r="V600" i="2"/>
  <c r="V1458" i="2"/>
  <c r="V1924" i="2"/>
  <c r="V1355" i="2"/>
  <c r="V121" i="2"/>
  <c r="V2207" i="2"/>
  <c r="V1236" i="2"/>
  <c r="V1805" i="2"/>
  <c r="V1967" i="2"/>
  <c r="V1473" i="2"/>
  <c r="V1692" i="2"/>
  <c r="V1410" i="2"/>
  <c r="V500" i="2"/>
  <c r="V1487" i="2"/>
  <c r="V1849" i="2"/>
  <c r="V2474" i="2"/>
  <c r="V1152" i="2"/>
  <c r="V1953" i="2"/>
  <c r="V2100" i="2"/>
  <c r="V2476" i="2"/>
  <c r="V443" i="2"/>
  <c r="V293" i="2"/>
  <c r="V688" i="2"/>
  <c r="V1386" i="2"/>
  <c r="V1756" i="2"/>
  <c r="V1129" i="2"/>
  <c r="V252" i="2"/>
  <c r="V1677" i="2"/>
  <c r="V939" i="2"/>
  <c r="V873" i="2"/>
  <c r="V2672" i="2"/>
  <c r="V1291" i="2"/>
  <c r="V720" i="2"/>
  <c r="V203" i="2"/>
  <c r="V1208" i="2"/>
  <c r="V1169" i="2"/>
  <c r="V2821" i="2"/>
  <c r="V2383" i="2"/>
  <c r="V2464" i="2"/>
  <c r="V137" i="2"/>
  <c r="V2733" i="2"/>
  <c r="V440" i="2"/>
  <c r="V314" i="2"/>
  <c r="V1215" i="2"/>
  <c r="V2607" i="2"/>
  <c r="V2267" i="2"/>
  <c r="V2581" i="2"/>
  <c r="V1309" i="2"/>
  <c r="V1695" i="2"/>
  <c r="V2630" i="2"/>
  <c r="V899" i="2"/>
  <c r="V515" i="2"/>
  <c r="V970" i="2"/>
  <c r="V2282" i="2"/>
  <c r="V2408" i="2"/>
  <c r="V2407" i="2"/>
  <c r="V278" i="2"/>
  <c r="V581" i="2"/>
  <c r="V580" i="2"/>
  <c r="V1578" i="2"/>
  <c r="V1560" i="2"/>
  <c r="V555" i="2"/>
  <c r="V1304" i="2"/>
  <c r="V527" i="2"/>
  <c r="V824" i="2"/>
  <c r="V433" i="2"/>
  <c r="V1989" i="2"/>
  <c r="V2769" i="2"/>
  <c r="V2446" i="2"/>
  <c r="V1899" i="2"/>
  <c r="V1853" i="2"/>
  <c r="V1000" i="2"/>
  <c r="V1701" i="2"/>
  <c r="V625" i="2"/>
  <c r="V2251" i="2"/>
  <c r="V2550" i="2"/>
  <c r="V2087" i="2"/>
  <c r="V1420" i="2"/>
  <c r="V1881" i="2"/>
  <c r="V1388" i="2"/>
  <c r="V2296" i="2"/>
  <c r="V949" i="2"/>
  <c r="V948" i="2"/>
  <c r="V213" i="2"/>
  <c r="V212" i="2"/>
  <c r="V2700" i="2"/>
  <c r="V599" i="2"/>
  <c r="V598" i="2"/>
  <c r="V708" i="2"/>
  <c r="V2500" i="2"/>
  <c r="V1816" i="2"/>
  <c r="V2118" i="2"/>
  <c r="V2143" i="2"/>
  <c r="V2109" i="2"/>
  <c r="V244" i="2"/>
  <c r="V445" i="2"/>
  <c r="V2067" i="2"/>
  <c r="V1451" i="2"/>
  <c r="V2159" i="2"/>
  <c r="V2610" i="2"/>
  <c r="V296" i="2"/>
  <c r="V295" i="2"/>
  <c r="V97" i="2"/>
  <c r="V288" i="2"/>
  <c r="V1852" i="2"/>
  <c r="V2724" i="2"/>
  <c r="V2150" i="2"/>
  <c r="V1749" i="2"/>
  <c r="V532" i="2"/>
  <c r="V398" i="2"/>
  <c r="V2720" i="2"/>
  <c r="V1970" i="2"/>
  <c r="V1969" i="2"/>
  <c r="V2482" i="2"/>
  <c r="V1501" i="2"/>
  <c r="V2551" i="2"/>
  <c r="V2628" i="2"/>
  <c r="V2577" i="2"/>
  <c r="V2576" i="2"/>
  <c r="V2376" i="2"/>
  <c r="V1550" i="2"/>
  <c r="V2406" i="2"/>
  <c r="V2281" i="2"/>
  <c r="V1074" i="2"/>
  <c r="V250" i="2"/>
  <c r="V1962" i="2"/>
  <c r="V2213" i="2"/>
  <c r="V1874" i="2"/>
  <c r="V1011" i="2"/>
  <c r="V1190" i="2"/>
  <c r="V606" i="2"/>
  <c r="V1663" i="2"/>
  <c r="V2484" i="2"/>
  <c r="V741" i="2"/>
  <c r="V605" i="2"/>
  <c r="V1366" i="2"/>
  <c r="V2335" i="2"/>
  <c r="V655" i="2"/>
  <c r="V803" i="2"/>
  <c r="V428" i="2"/>
  <c r="V891" i="2"/>
  <c r="V2432" i="2"/>
  <c r="V1479" i="2"/>
  <c r="V2387" i="2"/>
  <c r="V342" i="2"/>
  <c r="V1405" i="2"/>
  <c r="V474" i="2"/>
  <c r="V2690" i="2"/>
  <c r="V1441" i="2"/>
  <c r="V623" i="2"/>
  <c r="V2502" i="2"/>
  <c r="V661" i="2"/>
  <c r="V438" i="2"/>
  <c r="V1103" i="2"/>
  <c r="V189" i="2"/>
  <c r="V2435" i="2"/>
  <c r="V604" i="2"/>
  <c r="V977" i="2"/>
  <c r="V1481" i="2"/>
  <c r="V2062" i="2"/>
  <c r="V473" i="2"/>
  <c r="V2079" i="2"/>
  <c r="V1439" i="2"/>
  <c r="V2644" i="2"/>
  <c r="V539" i="2"/>
  <c r="V659" i="2"/>
  <c r="V880" i="2"/>
  <c r="V1532" i="2"/>
  <c r="V1383" i="2"/>
  <c r="V2033" i="2"/>
  <c r="V1182" i="2"/>
  <c r="V2239" i="2"/>
  <c r="V1592" i="2"/>
  <c r="V2167" i="2"/>
  <c r="V2274" i="2"/>
  <c r="V1916" i="2"/>
  <c r="V2800" i="2"/>
  <c r="V2338" i="2"/>
  <c r="V2049" i="2"/>
  <c r="V2048" i="2"/>
  <c r="V2025" i="2"/>
  <c r="V131" i="2"/>
  <c r="V2023" i="2"/>
  <c r="V694" i="2"/>
  <c r="V1704" i="2"/>
  <c r="V1113" i="2"/>
  <c r="V59" i="2"/>
  <c r="V2125" i="2"/>
  <c r="V1488" i="2"/>
  <c r="V1504" i="2"/>
  <c r="V258" i="2"/>
  <c r="V243" i="2"/>
  <c r="V1240" i="2"/>
  <c r="V1905" i="2"/>
  <c r="V167" i="2"/>
  <c r="V166" i="2"/>
  <c r="V2506" i="2"/>
  <c r="V2117" i="2"/>
  <c r="V2223" i="2"/>
  <c r="V477" i="2"/>
  <c r="V368" i="2"/>
  <c r="V2156" i="2"/>
  <c r="V1833" i="2"/>
  <c r="V125" i="2"/>
  <c r="V1810" i="2"/>
  <c r="V930" i="2"/>
  <c r="V1118" i="2"/>
  <c r="V1685" i="2"/>
  <c r="V809" i="2"/>
  <c r="V2665" i="2"/>
  <c r="V2742" i="2"/>
  <c r="V673" i="2"/>
  <c r="V1278" i="2"/>
  <c r="V611" i="2"/>
  <c r="V455" i="2"/>
  <c r="V1518" i="2"/>
  <c r="V1395" i="2"/>
  <c r="V2270" i="2"/>
  <c r="V2428" i="2"/>
  <c r="V146" i="2"/>
  <c r="V1345" i="2"/>
  <c r="V422" i="2"/>
  <c r="V1417" i="2"/>
  <c r="V1172" i="2"/>
  <c r="V890" i="2"/>
  <c r="V1633" i="2"/>
  <c r="V1465" i="2"/>
  <c r="V1827" i="2"/>
  <c r="V617" i="2"/>
  <c r="V360" i="2"/>
  <c r="V969" i="2"/>
  <c r="V226" i="2"/>
  <c r="V2310" i="2"/>
  <c r="V2389" i="2"/>
  <c r="V1155" i="2"/>
  <c r="V136" i="2"/>
  <c r="V1336" i="2"/>
  <c r="V1154" i="2"/>
  <c r="V730" i="2"/>
  <c r="V1808" i="2"/>
  <c r="V1081" i="2"/>
  <c r="V330" i="2"/>
  <c r="V1045" i="2"/>
  <c r="V1036" i="2"/>
  <c r="V1044" i="2"/>
  <c r="V2104" i="2"/>
  <c r="V1341" i="2"/>
  <c r="V1340" i="2"/>
  <c r="V191" i="2"/>
  <c r="V690" i="2"/>
  <c r="V2145" i="2"/>
  <c r="V685" i="2"/>
  <c r="V109" i="2"/>
  <c r="V1162" i="2"/>
  <c r="V1326" i="2"/>
  <c r="V254" i="2"/>
  <c r="V1819" i="2"/>
  <c r="V2617" i="2"/>
  <c r="V1133" i="2"/>
  <c r="V405" i="2"/>
  <c r="V2541" i="2"/>
  <c r="V1390" i="2"/>
  <c r="V346" i="2"/>
  <c r="V1077" i="2"/>
  <c r="V231" i="2"/>
  <c r="V2276" i="2"/>
  <c r="V1604" i="2"/>
  <c r="V1414" i="2"/>
  <c r="V337" i="2"/>
  <c r="V414" i="2"/>
  <c r="V1789" i="2"/>
  <c r="V2546" i="2"/>
  <c r="V1740" i="2"/>
  <c r="V960" i="2"/>
  <c r="V1796" i="2"/>
  <c r="V2609" i="2"/>
  <c r="V403" i="2"/>
  <c r="V889" i="2"/>
  <c r="V888" i="2"/>
  <c r="V2695" i="2"/>
  <c r="V1362" i="2"/>
  <c r="V2569" i="2"/>
  <c r="V554" i="2"/>
  <c r="V2508" i="2"/>
  <c r="V1559" i="2"/>
  <c r="V1500" i="2"/>
  <c r="V642" i="2"/>
  <c r="V2082" i="2"/>
  <c r="V380" i="2"/>
  <c r="V271" i="2"/>
  <c r="V983" i="2"/>
  <c r="V1752" i="2"/>
  <c r="V1785" i="2"/>
  <c r="V1828" i="2"/>
  <c r="V94" i="2"/>
  <c r="V2478" i="2"/>
  <c r="V338" i="2"/>
  <c r="V2217" i="2"/>
  <c r="V2234" i="2"/>
  <c r="V103" i="2"/>
  <c r="V2507" i="2"/>
  <c r="V628" i="2"/>
  <c r="V1109" i="2"/>
  <c r="V1438" i="2"/>
  <c r="V325" i="2"/>
  <c r="V1537" i="2"/>
  <c r="V1686" i="2"/>
  <c r="V1712" i="2"/>
  <c r="V816" i="2"/>
  <c r="V1722" i="2"/>
  <c r="V1902" i="2"/>
  <c r="V1593" i="2"/>
  <c r="V826" i="2"/>
  <c r="V1547" i="2"/>
  <c r="V1462" i="2"/>
  <c r="V725" i="2"/>
  <c r="V2114" i="2"/>
  <c r="V2715" i="2"/>
  <c r="V38" i="2"/>
  <c r="V285" i="2"/>
  <c r="V1889" i="2"/>
  <c r="V2036" i="2"/>
  <c r="V1096" i="2"/>
  <c r="V216" i="2"/>
  <c r="V861" i="2"/>
  <c r="V1331" i="2"/>
  <c r="V2805" i="2"/>
  <c r="V2568" i="2"/>
  <c r="V409" i="2"/>
  <c r="V1673" i="2"/>
  <c r="V1742" i="2"/>
  <c r="V1570" i="2"/>
  <c r="V425" i="2"/>
  <c r="V177" i="2"/>
  <c r="V744" i="2"/>
  <c r="V1779" i="2"/>
  <c r="V1059" i="2"/>
  <c r="V553" i="2"/>
  <c r="V1514" i="2"/>
  <c r="V373" i="2"/>
  <c r="V1141" i="2"/>
  <c r="V1173" i="2"/>
  <c r="V541" i="2"/>
  <c r="V837" i="2"/>
  <c r="V2796" i="2"/>
  <c r="V2699" i="2"/>
  <c r="V1401" i="2"/>
  <c r="V2278" i="2"/>
  <c r="V2399" i="2"/>
  <c r="V1778" i="2"/>
  <c r="V2451" i="2"/>
  <c r="V560" i="2"/>
  <c r="V1973" i="2"/>
  <c r="V2567" i="2"/>
  <c r="V2093" i="2"/>
  <c r="V1751" i="2"/>
  <c r="V388" i="2"/>
  <c r="V1165" i="2"/>
  <c r="V156" i="2"/>
  <c r="V1612" i="2"/>
  <c r="V976" i="2"/>
  <c r="V2598" i="2"/>
  <c r="V452" i="2"/>
  <c r="V985" i="2"/>
  <c r="V1896" i="2"/>
  <c r="V229" i="2"/>
  <c r="V759" i="2"/>
  <c r="V2258" i="2"/>
  <c r="V2139" i="2"/>
  <c r="V2683" i="2"/>
  <c r="V1299" i="2"/>
  <c r="V557" i="2"/>
  <c r="V686" i="2"/>
  <c r="V36" i="2"/>
  <c r="V1436" i="2"/>
  <c r="V1145" i="2"/>
  <c r="V2574" i="2"/>
  <c r="V535" i="2"/>
  <c r="V1404" i="2"/>
  <c r="V2558" i="2"/>
  <c r="V522" i="2"/>
  <c r="V757" i="2"/>
  <c r="V68" i="2"/>
  <c r="V311" i="2"/>
  <c r="V849" i="2"/>
  <c r="V2221" i="2"/>
  <c r="V1714" i="2"/>
  <c r="V1754" i="2"/>
  <c r="V1150" i="2"/>
  <c r="V1283" i="2"/>
  <c r="V2198" i="2"/>
  <c r="V2472" i="2"/>
  <c r="V2017" i="2"/>
  <c r="V2257" i="2"/>
  <c r="V1569" i="2"/>
  <c r="V749" i="2"/>
  <c r="V2363" i="2"/>
  <c r="V81" i="2"/>
  <c r="V526" i="2"/>
  <c r="V1616" i="2"/>
  <c r="V1644" i="2"/>
  <c r="V2583" i="2"/>
  <c r="V2032" i="2"/>
  <c r="V1565" i="2"/>
  <c r="V1062" i="2"/>
  <c r="V1061" i="2"/>
  <c r="V618" i="2"/>
  <c r="V2679" i="2"/>
  <c r="V728" i="2"/>
  <c r="V287" i="2"/>
  <c r="V2639" i="2"/>
  <c r="V1775" i="2"/>
  <c r="V2424" i="2"/>
  <c r="V2194" i="2"/>
  <c r="V1425" i="2"/>
  <c r="V1646" i="2"/>
  <c r="V195" i="2"/>
  <c r="V2098" i="2"/>
  <c r="V1136" i="2"/>
  <c r="V2116" i="2"/>
  <c r="V667" i="2"/>
  <c r="V1472" i="2"/>
  <c r="V719" i="2"/>
  <c r="V248" i="2"/>
  <c r="V1003" i="2"/>
  <c r="V1643" i="2"/>
  <c r="V2315" i="2"/>
  <c r="V1433" i="2"/>
  <c r="V1727" i="2"/>
  <c r="V2760" i="2"/>
  <c r="V1950" i="2"/>
  <c r="V999" i="2"/>
  <c r="V2381" i="2"/>
  <c r="V1608" i="2"/>
  <c r="V2045" i="2"/>
  <c r="V942" i="2"/>
  <c r="V770" i="2"/>
  <c r="V829" i="2"/>
  <c r="V1461" i="2"/>
  <c r="V164" i="2"/>
  <c r="V2306" i="2"/>
  <c r="V386" i="2"/>
  <c r="V967" i="2"/>
  <c r="V1918" i="2"/>
  <c r="V1952" i="2"/>
  <c r="V836" i="2"/>
  <c r="V2707" i="2"/>
  <c r="V1375" i="2"/>
  <c r="V1860" i="2"/>
  <c r="V2305" i="2"/>
  <c r="V225" i="2"/>
  <c r="V637" i="2"/>
  <c r="V2016" i="2"/>
  <c r="V1855" i="2"/>
  <c r="V1429" i="2"/>
  <c r="V1574" i="2"/>
  <c r="V2081" i="2"/>
  <c r="V431" i="2"/>
  <c r="V1549" i="2"/>
  <c r="V506" i="2"/>
  <c r="V2501" i="2"/>
  <c r="V1196" i="2"/>
  <c r="V2832" i="2"/>
  <c r="W2828" i="2" s="1"/>
  <c r="V1651" i="2"/>
  <c r="V2336" i="2"/>
  <c r="V2564" i="2"/>
  <c r="V864" i="2"/>
  <c r="V1988" i="2"/>
  <c r="V1838" i="2"/>
  <c r="V1073" i="2"/>
  <c r="V142" i="2"/>
  <c r="V2129" i="2"/>
  <c r="V1529" i="2"/>
  <c r="V2361" i="2"/>
  <c r="V2259" i="2"/>
  <c r="V1515" i="2"/>
  <c r="V2425" i="2"/>
  <c r="V622" i="2"/>
  <c r="V1687" i="2"/>
  <c r="V2203" i="2"/>
  <c r="V2334" i="2"/>
  <c r="V658" i="2"/>
  <c r="V393" i="2"/>
  <c r="V1830" i="2"/>
  <c r="V566" i="2"/>
  <c r="V1844" i="2"/>
  <c r="V85" i="2"/>
  <c r="V84" i="2"/>
  <c r="V2728" i="2"/>
  <c r="V2445" i="2"/>
  <c r="V1454" i="2"/>
  <c r="V647" i="2"/>
  <c r="V2142" i="2"/>
  <c r="V1553" i="2"/>
  <c r="V1262" i="2"/>
  <c r="V1820" i="2"/>
  <c r="V1660" i="2"/>
  <c r="V453" i="2"/>
  <c r="V148" i="2"/>
  <c r="V227" i="2"/>
  <c r="V1927" i="2"/>
  <c r="V701" i="2"/>
  <c r="V1743" i="2"/>
  <c r="V1910" i="2"/>
  <c r="V918" i="2"/>
  <c r="V1525" i="2"/>
  <c r="V2499" i="2"/>
  <c r="V408" i="2"/>
  <c r="V179" i="2"/>
  <c r="V178" i="2"/>
  <c r="V169" i="2"/>
  <c r="V2374" i="2"/>
  <c r="V2600" i="2"/>
  <c r="V2658" i="2"/>
  <c r="V1598" i="2"/>
  <c r="V2242" i="2"/>
  <c r="V1364" i="2"/>
  <c r="V851" i="2"/>
  <c r="V563" i="2"/>
  <c r="V2667" i="2"/>
  <c r="V747" i="2"/>
  <c r="V1297" i="2"/>
  <c r="V1296" i="2"/>
  <c r="V1220" i="2"/>
  <c r="V676" i="2"/>
  <c r="V2105" i="2"/>
  <c r="V1147" i="2"/>
  <c r="V2431" i="2"/>
  <c r="V1121" i="2"/>
  <c r="V1977" i="2"/>
  <c r="V1478" i="2"/>
  <c r="V934" i="2"/>
  <c r="V917" i="2"/>
  <c r="V2205" i="2"/>
  <c r="V1448" i="2"/>
  <c r="V234" i="2"/>
  <c r="V771" i="2"/>
  <c r="V853" i="2"/>
  <c r="V2512" i="2"/>
  <c r="V1363" i="2"/>
  <c r="V1095" i="2"/>
  <c r="V791" i="2"/>
  <c r="V392" i="2"/>
  <c r="V2065" i="2"/>
  <c r="V1544" i="2"/>
  <c r="V351" i="2"/>
  <c r="V2566" i="2"/>
  <c r="V2510" i="2"/>
  <c r="V2647" i="2"/>
  <c r="V319" i="2"/>
  <c r="V483" i="2"/>
  <c r="V675" i="2"/>
  <c r="V549" i="2"/>
  <c r="V923" i="2"/>
  <c r="V2196" i="2"/>
  <c r="V1880" i="2"/>
  <c r="V1415" i="2"/>
  <c r="V2456" i="2"/>
  <c r="V482" i="2"/>
  <c r="V96" i="2"/>
  <c r="V2295" i="2"/>
  <c r="V1546" i="2"/>
  <c r="V911" i="2"/>
  <c r="V496" i="2"/>
  <c r="V1940" i="2"/>
  <c r="V1268" i="2"/>
  <c r="V2237" i="2"/>
  <c r="V2798" i="2"/>
  <c r="V1707" i="2"/>
  <c r="V1901" i="2"/>
  <c r="V979" i="2"/>
  <c r="V1094" i="2"/>
  <c r="V663" i="2"/>
  <c r="V630" i="2"/>
  <c r="V2277" i="2"/>
  <c r="V143" i="2"/>
  <c r="V1381" i="2"/>
  <c r="V1667" i="2"/>
  <c r="V1842" i="2"/>
  <c r="V830" i="2"/>
  <c r="V2674" i="2"/>
  <c r="V432" i="2"/>
  <c r="V2487" i="2"/>
  <c r="V807" i="2"/>
  <c r="V514" i="2"/>
  <c r="V1884" i="2"/>
  <c r="V1567" i="2"/>
  <c r="V823" i="2"/>
  <c r="V2653" i="2"/>
  <c r="V537" i="2"/>
  <c r="V1144" i="2"/>
  <c r="V1706" i="2"/>
  <c r="V2572" i="2"/>
  <c r="V397" i="2"/>
  <c r="V2340" i="2"/>
  <c r="V2192" i="2"/>
  <c r="V247" i="2"/>
  <c r="V2776" i="2"/>
  <c r="V1031" i="2"/>
  <c r="V308" i="2"/>
  <c r="V1710" i="2"/>
  <c r="V1056" i="2"/>
  <c r="V376" i="2"/>
  <c r="V463" i="2"/>
  <c r="V593" i="2"/>
  <c r="V307" i="2"/>
  <c r="V2323" i="2"/>
  <c r="V1348" i="2"/>
  <c r="V879" i="2"/>
  <c r="V1035" i="2"/>
  <c r="V1171" i="2"/>
  <c r="V2313" i="2"/>
  <c r="V2312" i="2"/>
  <c r="V1115" i="2"/>
  <c r="V2401" i="2"/>
  <c r="V1873" i="2"/>
  <c r="V1484" i="2"/>
  <c r="V1288" i="2"/>
  <c r="V2438" i="2"/>
  <c r="V133" i="2"/>
  <c r="V1330" i="2"/>
  <c r="V1107" i="2"/>
  <c r="V671" i="2"/>
  <c r="V929" i="2"/>
  <c r="V1298" i="2"/>
  <c r="V1222" i="2"/>
  <c r="V1847" i="2"/>
  <c r="V2393" i="2"/>
  <c r="V99" i="2"/>
  <c r="V1457" i="2"/>
  <c r="V638" i="2"/>
  <c r="V2447" i="2"/>
  <c r="V567" i="2"/>
  <c r="V649" i="2"/>
  <c r="V2627" i="2"/>
  <c r="V113" i="2"/>
  <c r="V2481" i="2"/>
  <c r="V361" i="2"/>
  <c r="V752" i="2"/>
  <c r="V352" i="2"/>
  <c r="V2059" i="2"/>
  <c r="V1342" i="2"/>
  <c r="V267" i="2"/>
  <c r="V1986" i="2"/>
  <c r="V1029" i="2"/>
  <c r="V2750" i="2"/>
  <c r="V1449" i="2"/>
  <c r="V2106" i="2"/>
  <c r="V2643" i="2"/>
  <c r="V1085" i="2"/>
  <c r="V1126" i="2"/>
  <c r="V2829" i="2"/>
  <c r="V797" i="2"/>
  <c r="V695" i="2"/>
  <c r="V261" i="2"/>
  <c r="V2651" i="2"/>
  <c r="V2414" i="2"/>
  <c r="V1641" i="2"/>
  <c r="V2341" i="2"/>
  <c r="V1284" i="2"/>
  <c r="V1961" i="2"/>
  <c r="V2789" i="2"/>
  <c r="V1017" i="2"/>
  <c r="V582" i="2"/>
  <c r="V466" i="2"/>
  <c r="V2493" i="2"/>
  <c r="V2066" i="2"/>
  <c r="V347" i="2"/>
  <c r="V309" i="2"/>
  <c r="V2831" i="2"/>
  <c r="V1583" i="2"/>
  <c r="V627" i="2"/>
  <c r="V82" i="2"/>
  <c r="V1680" i="2"/>
  <c r="V1013" i="2"/>
  <c r="V2367" i="2"/>
  <c r="V2480" i="2"/>
  <c r="V1609" i="2"/>
  <c r="V1531" i="2"/>
  <c r="V2559" i="2"/>
  <c r="V1823" i="2"/>
  <c r="V141" i="2"/>
  <c r="V1964" i="2"/>
  <c r="V1746" i="2"/>
  <c r="V2497" i="2"/>
  <c r="V1843" i="2"/>
  <c r="V1437" i="2"/>
  <c r="V1160" i="2"/>
  <c r="V1402" i="2"/>
  <c r="V1039" i="2"/>
  <c r="V284" i="2"/>
  <c r="V2005" i="2"/>
  <c r="V646" i="2"/>
  <c r="V2171" i="2"/>
  <c r="V324" i="2"/>
  <c r="V2078" i="2"/>
  <c r="V1324" i="2"/>
  <c r="V88" i="2"/>
  <c r="V1885" i="2"/>
  <c r="V2599" i="2"/>
  <c r="V1008" i="2"/>
  <c r="V907" i="2"/>
  <c r="V2811" i="2"/>
  <c r="V1088" i="2"/>
  <c r="V2439" i="2"/>
  <c r="V1041" i="2"/>
  <c r="V1650" i="2"/>
  <c r="V1648" i="2"/>
  <c r="V869" i="2"/>
  <c r="V2619" i="2"/>
  <c r="V1558" i="2"/>
  <c r="V2525" i="2"/>
  <c r="V2113" i="2"/>
  <c r="V820" i="2"/>
  <c r="V419" i="2"/>
  <c r="V1878" i="2"/>
  <c r="V953" i="2"/>
  <c r="V162" i="2"/>
  <c r="V815" i="2"/>
  <c r="V2216" i="2"/>
  <c r="V932" i="2"/>
  <c r="V2660" i="2"/>
  <c r="V1004" i="2"/>
  <c r="V2648" i="2"/>
  <c r="V176" i="2"/>
  <c r="V158" i="2"/>
  <c r="V2662" i="2"/>
  <c r="V632" i="2"/>
  <c r="V2330" i="2"/>
  <c r="V964" i="2"/>
  <c r="V1052" i="2"/>
  <c r="V1200" i="2"/>
  <c r="V961" i="2"/>
  <c r="V1994" i="2"/>
  <c r="V2356" i="2"/>
  <c r="V571" i="2"/>
  <c r="V988" i="2"/>
  <c r="V2520" i="2"/>
  <c r="V1499" i="2"/>
  <c r="V1892" i="2"/>
  <c r="V777" i="2"/>
  <c r="V1489" i="2"/>
  <c r="V2158" i="2"/>
  <c r="V1589" i="2"/>
  <c r="V444" i="2"/>
  <c r="V1252" i="2"/>
  <c r="V1716" i="2"/>
  <c r="V1715" i="2"/>
  <c r="V350" i="2"/>
  <c r="V910" i="2"/>
  <c r="V1932" i="2"/>
  <c r="V1960" i="2"/>
  <c r="V1343" i="2"/>
  <c r="V1848" i="2"/>
  <c r="V1020" i="2"/>
  <c r="V2626" i="2"/>
  <c r="V2395" i="2"/>
  <c r="V147" i="2"/>
  <c r="V1111" i="2"/>
  <c r="V1010" i="2"/>
  <c r="V2532" i="2"/>
  <c r="V356" i="2"/>
  <c r="V2792" i="2"/>
  <c r="V2704" i="2"/>
  <c r="V2051" i="2"/>
  <c r="V1669" i="2"/>
  <c r="V1777" i="2"/>
  <c r="V194" i="2"/>
  <c r="V1275" i="2"/>
  <c r="V1274" i="2"/>
  <c r="V1580" i="2"/>
  <c r="V2097" i="2"/>
  <c r="V945" i="2"/>
  <c r="V2764" i="2"/>
  <c r="V1064" i="2"/>
  <c r="V2040" i="2"/>
  <c r="V1942" i="2"/>
  <c r="V615" i="2"/>
  <c r="V914" i="2"/>
  <c r="V1783" i="2"/>
  <c r="V124" i="2"/>
  <c r="V1007" i="2"/>
  <c r="V2174" i="2"/>
  <c r="V577" i="2"/>
  <c r="V2442" i="2"/>
  <c r="V2795" i="2"/>
  <c r="V72" i="2"/>
  <c r="V714" i="2"/>
  <c r="V2762" i="2"/>
  <c r="V116" i="2"/>
  <c r="V2537" i="2"/>
  <c r="V957" i="2"/>
  <c r="V683" i="2"/>
  <c r="V2112" i="2"/>
  <c r="V2818" i="2"/>
  <c r="V2133" i="2"/>
  <c r="V1709" i="2"/>
  <c r="V207" i="2"/>
  <c r="V754" i="2"/>
  <c r="V2031" i="2"/>
  <c r="V562" i="2"/>
  <c r="V1781" i="2"/>
  <c r="V197" i="2"/>
  <c r="V427" i="2"/>
  <c r="V1446" i="2"/>
  <c r="V2413" i="2"/>
  <c r="V1887" i="2"/>
  <c r="V1368" i="2"/>
  <c r="V2004" i="2"/>
  <c r="V2236" i="2"/>
  <c r="V1859" i="2"/>
  <c r="V300" i="2"/>
  <c r="V860" i="2"/>
  <c r="V2462" i="2"/>
  <c r="V909" i="2"/>
  <c r="V269" i="2"/>
  <c r="V1972" i="2"/>
  <c r="V2007" i="2"/>
  <c r="V1140" i="2"/>
  <c r="V2637" i="2"/>
  <c r="V92" i="2"/>
  <c r="V1564" i="2"/>
  <c r="V1370" i="2"/>
  <c r="V2254" i="2"/>
  <c r="V1281" i="2"/>
  <c r="V513" i="2"/>
  <c r="V2244" i="2"/>
  <c r="V2749" i="2"/>
  <c r="V499" i="2"/>
  <c r="V2300" i="2"/>
  <c r="V2009" i="2"/>
  <c r="V204" i="2"/>
  <c r="V2061" i="2"/>
  <c r="V2380" i="2"/>
  <c r="V2086" i="2"/>
  <c r="V2689" i="2"/>
  <c r="V717" i="2"/>
  <c r="V2692" i="2"/>
  <c r="V1898" i="2"/>
  <c r="V1270" i="2"/>
  <c r="V1135" i="2"/>
  <c r="V2726" i="2"/>
  <c r="V1028" i="2"/>
  <c r="V2587" i="2"/>
  <c r="V1157" i="2"/>
  <c r="V766" i="2"/>
  <c r="V1767" i="2"/>
  <c r="V1411" i="2"/>
  <c r="V505" i="2"/>
  <c r="V2486" i="2"/>
  <c r="V120" i="2"/>
  <c r="V1921" i="2"/>
  <c r="V2108" i="2"/>
  <c r="V898" i="2"/>
  <c r="V1607" i="2"/>
  <c r="V2673" i="2"/>
  <c r="V1672" i="2"/>
  <c r="V1099" i="2"/>
  <c r="V2519" i="2"/>
  <c r="V63" i="2"/>
  <c r="V2634" i="2"/>
  <c r="V451" i="2"/>
  <c r="V1678" i="2"/>
  <c r="V2807" i="2"/>
  <c r="V802" i="2"/>
  <c r="V2353" i="2"/>
  <c r="V2813" i="2"/>
  <c r="V2149" i="2"/>
  <c r="V2477" i="2"/>
  <c r="V520" i="2"/>
  <c r="V1999" i="2"/>
  <c r="V1868" i="2"/>
  <c r="V50" i="2"/>
  <c r="V2220" i="2"/>
  <c r="V1935" i="2"/>
  <c r="V1209" i="2"/>
  <c r="V1199" i="2"/>
  <c r="V1913" i="2"/>
  <c r="V2582" i="2"/>
  <c r="V1310" i="2"/>
  <c r="V877" i="2"/>
  <c r="V1623" i="2"/>
  <c r="V1328" i="2"/>
  <c r="V1640" i="2"/>
  <c r="V1069" i="2"/>
  <c r="V2741" i="2"/>
  <c r="V1557" i="2"/>
  <c r="V645" i="2"/>
  <c r="V2784" i="2"/>
  <c r="V1024" i="2"/>
  <c r="V108" i="2"/>
  <c r="V291" i="2"/>
  <c r="V2802" i="2"/>
  <c r="V2460" i="2"/>
  <c r="V2265" i="2"/>
  <c r="V575" i="2"/>
  <c r="V487" i="2"/>
  <c r="V1806" i="2"/>
  <c r="V2035" i="2"/>
  <c r="V2563" i="2"/>
  <c r="V2731" i="2"/>
  <c r="V1836" i="2"/>
  <c r="V789" i="2"/>
  <c r="V884" i="2"/>
  <c r="V495" i="2"/>
  <c r="V1131" i="2"/>
  <c r="V2557" i="2"/>
  <c r="V1076" i="2"/>
  <c r="V469" i="2"/>
  <c r="V1975" i="2"/>
  <c r="V498" i="2"/>
  <c r="V2816" i="2"/>
  <c r="V401" i="2"/>
  <c r="V315" i="2"/>
  <c r="V399" i="2"/>
  <c r="V1287" i="2"/>
  <c r="V418" i="2"/>
  <c r="V738" i="2"/>
  <c r="V1138" i="2"/>
  <c r="V2208" i="2"/>
  <c r="V982" i="2"/>
  <c r="V2124" i="2"/>
  <c r="V1176" i="2"/>
  <c r="V1084" i="2"/>
  <c r="V895" i="2"/>
  <c r="V55" i="2"/>
  <c r="V2318" i="2"/>
  <c r="V1184" i="2"/>
  <c r="V2232" i="2"/>
  <c r="V785" i="2"/>
  <c r="V1469" i="2"/>
  <c r="V1720" i="2"/>
  <c r="V2287" i="2"/>
  <c r="V2039" i="2"/>
  <c r="V1493" i="2"/>
  <c r="V1798" i="2"/>
  <c r="V1387" i="2"/>
  <c r="V61" i="2"/>
  <c r="V2135" i="2"/>
  <c r="V1822" i="2"/>
  <c r="V2225" i="2"/>
  <c r="V2042" i="2"/>
  <c r="V565" i="2"/>
  <c r="V1254" i="2"/>
  <c r="V1736" i="2"/>
  <c r="V1813" i="2"/>
  <c r="V1483" i="2"/>
  <c r="V494" i="2"/>
  <c r="V2308" i="2"/>
  <c r="V1801" i="2"/>
  <c r="V273" i="2"/>
  <c r="V424" i="2"/>
  <c r="V1181" i="2"/>
  <c r="V2120" i="2"/>
  <c r="V462" i="2"/>
  <c r="V2128" i="2"/>
  <c r="V1522" i="2"/>
  <c r="V221" i="2"/>
  <c r="V2021" i="2"/>
  <c r="V2392" i="2"/>
  <c r="V2304" i="2"/>
  <c r="V2562" i="2"/>
  <c r="V665" i="2"/>
  <c r="V1474" i="2"/>
  <c r="V974" i="2"/>
  <c r="V184" i="2"/>
  <c r="V1993" i="2"/>
  <c r="V1611" i="2"/>
  <c r="V2410" i="2"/>
  <c r="V1771" i="2"/>
  <c r="V1314" i="2"/>
  <c r="V1717" i="2"/>
  <c r="V928" i="2"/>
  <c r="V80" i="2"/>
  <c r="V1748" i="2"/>
  <c r="V955" i="2"/>
  <c r="V1925" i="2"/>
  <c r="V2622" i="2"/>
  <c r="V2809" i="2"/>
  <c r="V2470" i="2"/>
  <c r="V2326" i="2"/>
  <c r="V140" i="2"/>
  <c r="V1257" i="2"/>
  <c r="V1360" i="2"/>
  <c r="V1250" i="2"/>
  <c r="V2555" i="2"/>
  <c r="V1229" i="2"/>
  <c r="V275" i="2"/>
  <c r="V893" i="2"/>
  <c r="V1038" i="2"/>
  <c r="V2687" i="2"/>
  <c r="V1540" i="2"/>
  <c r="V1773" i="2"/>
  <c r="V2147" i="2"/>
  <c r="V936" i="2"/>
  <c r="V2682" i="2"/>
  <c r="V2102" i="2"/>
  <c r="V833" i="2"/>
  <c r="V1026" i="2"/>
  <c r="V2233" i="2"/>
  <c r="V1866" i="2"/>
  <c r="V490" i="2"/>
  <c r="V2180" i="2"/>
  <c r="V2350" i="2"/>
  <c r="V2292" i="2"/>
  <c r="V1636" i="2"/>
  <c r="V1658" i="2"/>
  <c r="V1632" i="2"/>
  <c r="V1323" i="2"/>
  <c r="V2535" i="2"/>
  <c r="V2064" i="2"/>
  <c r="V239" i="2"/>
  <c r="V601" i="2"/>
  <c r="V152" i="2"/>
  <c r="V786" i="2"/>
  <c r="V2578" i="2"/>
  <c r="V2717" i="2"/>
  <c r="V1317" i="2"/>
  <c r="V471" i="2"/>
  <c r="V1435" i="2"/>
  <c r="V186" i="2"/>
  <c r="V111" i="2"/>
  <c r="V1153" i="2"/>
  <c r="V2003" i="2"/>
  <c r="V773" i="2"/>
  <c r="V842" i="2"/>
  <c r="V2544" i="2"/>
  <c r="V951" i="2"/>
  <c r="V1503" i="2"/>
  <c r="V1120" i="2"/>
  <c r="V576" i="2"/>
  <c r="V1432" i="2"/>
  <c r="V2085" i="2"/>
  <c r="V2779" i="2"/>
  <c r="V1372" i="2"/>
  <c r="V779" i="2"/>
  <c r="V1106" i="2"/>
  <c r="V160" i="2"/>
  <c r="V1939" i="2"/>
  <c r="V2153" i="2"/>
  <c r="V941" i="2"/>
  <c r="V201" i="2"/>
  <c r="V1249" i="2"/>
  <c r="V2385" i="2"/>
  <c r="V1864" i="2"/>
  <c r="V2398" i="2"/>
  <c r="V2209" i="2"/>
  <c r="V1597" i="2"/>
  <c r="V1351" i="2"/>
  <c r="V2624" i="2"/>
  <c r="V1699" i="2"/>
  <c r="V2050" i="2"/>
  <c r="V2190" i="2"/>
  <c r="V1072" i="2"/>
  <c r="V926" i="2"/>
  <c r="V551" i="2"/>
  <c r="V1242" i="2"/>
  <c r="V530" i="2"/>
  <c r="V2373" i="2"/>
  <c r="V2344" i="2"/>
  <c r="V442" i="2"/>
  <c r="V1123" i="2"/>
  <c r="V882" i="2"/>
  <c r="V2465" i="2"/>
  <c r="V2671" i="2"/>
  <c r="V847" i="2"/>
  <c r="V382" i="2"/>
  <c r="V2173" i="2"/>
  <c r="V1431" i="2"/>
  <c r="V2710" i="2"/>
  <c r="V609" i="2"/>
  <c r="V484" i="2"/>
  <c r="V2591" i="2"/>
  <c r="V1303" i="2"/>
  <c r="V1356" i="2"/>
  <c r="V1996" i="2"/>
  <c r="V448" i="2"/>
  <c r="V938" i="2"/>
  <c r="V589" i="2"/>
  <c r="V2182" i="2"/>
  <c r="V441" i="2"/>
  <c r="V2262" i="2"/>
  <c r="V1760" i="2"/>
  <c r="V1734" i="2"/>
  <c r="V1619" i="2"/>
  <c r="V1256" i="2"/>
  <c r="V1079" i="2"/>
  <c r="V1245" i="2"/>
  <c r="V2756" i="2"/>
  <c r="V2714" i="2"/>
  <c r="V1653" i="2"/>
  <c r="V413" i="2"/>
  <c r="V2495" i="2"/>
  <c r="V1523" i="2"/>
  <c r="V2346" i="2"/>
  <c r="V905" i="2"/>
  <c r="V2230" i="2"/>
  <c r="V713" i="2"/>
  <c r="V1862" i="2"/>
  <c r="V2739" i="2"/>
  <c r="V1517" i="2"/>
  <c r="V2822" i="2"/>
  <c r="V1353" i="2"/>
  <c r="V1895" i="2"/>
  <c r="V2423" i="2"/>
  <c r="V2091" i="2"/>
  <c r="V2826" i="2"/>
  <c r="V1675" i="2"/>
  <c r="V1054" i="2"/>
  <c r="V1731" i="2"/>
  <c r="V46" i="2"/>
  <c r="V2434" i="2"/>
  <c r="V2427" i="2"/>
  <c r="V1307" i="2"/>
  <c r="V2719" i="2"/>
  <c r="V182" i="2"/>
  <c r="V35" i="2"/>
  <c r="V2613" i="2"/>
  <c r="V871" i="2"/>
  <c r="V2571" i="2"/>
  <c r="V323" i="2"/>
  <c r="V2734" i="2"/>
  <c r="V2603" i="2"/>
  <c r="V2595" i="2"/>
  <c r="V53" i="2"/>
  <c r="V2449" i="2"/>
  <c r="V2676" i="2"/>
  <c r="V1495" i="2"/>
  <c r="V1102" i="2"/>
  <c r="V2179" i="2"/>
  <c r="V2359" i="2"/>
  <c r="V840" i="2"/>
  <c r="V1769" i="2"/>
  <c r="V1002" i="2"/>
  <c r="V1803" i="2"/>
  <c r="V546" i="2"/>
  <c r="V2766" i="2"/>
  <c r="V1666" i="2"/>
  <c r="V1957" i="2"/>
  <c r="V66" i="2"/>
  <c r="V916" i="2"/>
  <c r="V679" i="2"/>
  <c r="V2780" i="2"/>
  <c r="V2354" i="2"/>
  <c r="V1626" i="2"/>
  <c r="V1143" i="2"/>
  <c r="V1588" i="2"/>
  <c r="V112" i="2"/>
  <c r="V1195" i="2"/>
  <c r="V652" i="2"/>
  <c r="V222" i="2"/>
  <c r="V2723" i="2"/>
  <c r="V1239" i="2"/>
  <c r="V843" i="2"/>
  <c r="V775" i="2"/>
  <c r="V1954" i="2"/>
  <c r="V341" i="2"/>
  <c r="V449" i="2"/>
  <c r="V1399" i="2"/>
  <c r="V1159" i="2"/>
  <c r="V2475" i="2"/>
  <c r="V819" i="2"/>
  <c r="V1047" i="2"/>
  <c r="V145" i="2"/>
  <c r="V1877" i="2"/>
  <c r="V1248" i="2"/>
  <c r="V122" i="2"/>
  <c r="V302" i="2"/>
  <c r="V2759" i="2"/>
  <c r="V253" i="2"/>
  <c r="V525" i="2"/>
  <c r="V2636" i="2"/>
  <c r="V2266" i="2"/>
  <c r="V317" i="2"/>
  <c r="V1379" i="2"/>
  <c r="V2549" i="2"/>
  <c r="V465" i="2"/>
  <c r="V1815" i="2"/>
  <c r="V795" i="2"/>
  <c r="V763" i="2"/>
  <c r="V1424" i="2"/>
  <c r="V735" i="2"/>
  <c r="V2077" i="2"/>
  <c r="V794" i="2"/>
  <c r="V651" i="2"/>
  <c r="V1217" i="2"/>
  <c r="V458" i="2"/>
  <c r="V2294" i="2"/>
  <c r="V298" i="2"/>
  <c r="V1982" i="2"/>
  <c r="V1620" i="2"/>
  <c r="V2515" i="2"/>
  <c r="V1394" i="2"/>
  <c r="V1602" i="2"/>
  <c r="V1739" i="2"/>
  <c r="V378" i="2"/>
  <c r="V1170" i="2"/>
  <c r="V1825" i="2"/>
  <c r="V1051" i="2"/>
  <c r="V1528" i="2"/>
  <c r="V518" i="2"/>
  <c r="V2539" i="2"/>
  <c r="V1572" i="2"/>
  <c r="V2697" i="2"/>
  <c r="V2164" i="2"/>
  <c r="V1320" i="2"/>
  <c r="V2121" i="2"/>
  <c r="V1496" i="2"/>
  <c r="V2228" i="2"/>
  <c r="V2054" i="2"/>
  <c r="V305" i="2"/>
  <c r="V603" i="2"/>
  <c r="V681" i="2"/>
  <c r="V972" i="2"/>
  <c r="V238" i="2"/>
  <c r="V613" i="2"/>
  <c r="V1132" i="2"/>
  <c r="V1477" i="2"/>
  <c r="V1703" i="2"/>
  <c r="V1799" i="2"/>
  <c r="V2187" i="2"/>
  <c r="V209" i="2"/>
  <c r="V42" i="2"/>
  <c r="V1428" i="2"/>
  <c r="V1067" i="2"/>
  <c r="V2527" i="2"/>
  <c r="V2285" i="2"/>
  <c r="V1630" i="2"/>
  <c r="V2774" i="2"/>
  <c r="V193" i="2"/>
  <c r="V644" i="2"/>
  <c r="V569" i="2"/>
  <c r="V1909" i="2"/>
  <c r="V1591" i="2"/>
  <c r="V1614" i="2"/>
  <c r="V1393" i="2"/>
  <c r="V2072" i="2"/>
  <c r="V1945" i="2"/>
  <c r="V2290" i="2"/>
  <c r="V2111" i="2"/>
  <c r="V2664" i="2"/>
  <c r="V621" i="2"/>
  <c r="V1857" i="2"/>
  <c r="V2161" i="2"/>
  <c r="V1832" i="2"/>
  <c r="V756" i="2"/>
  <c r="V707" i="2"/>
  <c r="V1629" i="2"/>
  <c r="V1016" i="2"/>
  <c r="V697" i="2"/>
  <c r="V1312" i="2"/>
  <c r="V1350" i="2"/>
  <c r="V2605" i="2"/>
  <c r="V591" i="2"/>
  <c r="V1261" i="2"/>
  <c r="V1536" i="2"/>
  <c r="V281" i="2"/>
  <c r="V2014" i="2"/>
  <c r="V2670" i="2"/>
  <c r="V277" i="2"/>
  <c r="V77" i="2"/>
  <c r="V129" i="2"/>
  <c r="V704" i="2"/>
  <c r="V2615" i="2"/>
  <c r="V2123" i="2"/>
  <c r="V1247" i="2"/>
  <c r="V174" i="2"/>
  <c r="V2455" i="2"/>
  <c r="V173" i="2"/>
  <c r="V1227" i="2"/>
  <c r="V2642" i="2"/>
  <c r="V1385" i="2"/>
  <c r="V993" i="2"/>
  <c r="V2405" i="2"/>
  <c r="V1492" i="2"/>
  <c r="V2737" i="2"/>
  <c r="V1788" i="2"/>
  <c r="V2782" i="2"/>
  <c r="V106" i="2"/>
  <c r="V358" i="2"/>
  <c r="V510" i="2"/>
  <c r="V1498" i="2"/>
  <c r="V1792" i="2"/>
  <c r="V699" i="2"/>
  <c r="V1392" i="2"/>
  <c r="V1688" i="2"/>
  <c r="V384" i="2"/>
  <c r="V1211" i="2"/>
  <c r="V1840" i="2"/>
  <c r="V1948" i="2"/>
  <c r="V863" i="2"/>
  <c r="V2418" i="2"/>
  <c r="V102" i="2"/>
  <c r="V138" i="2"/>
  <c r="V1234" i="2"/>
  <c r="V502" i="2"/>
  <c r="V2056" i="2"/>
  <c r="V732" i="2"/>
  <c r="V1204" i="2"/>
  <c r="V2775" i="2"/>
  <c r="V2608" i="2"/>
  <c r="V130" i="2"/>
  <c r="V1231" i="2"/>
  <c r="V2000" i="2"/>
  <c r="V2185" i="2"/>
  <c r="V1577" i="2"/>
  <c r="V51" i="2"/>
  <c r="V2249" i="2"/>
  <c r="V396" i="2"/>
  <c r="V2370" i="2"/>
  <c r="V2631" i="2"/>
  <c r="V416" i="2"/>
  <c r="V1444" i="2"/>
  <c r="V2132" i="2"/>
  <c r="V1091" i="2"/>
  <c r="V1985" i="2"/>
  <c r="V2528" i="2"/>
  <c r="V767" i="2"/>
  <c r="V2768" i="2"/>
  <c r="V1980" i="2"/>
  <c r="V215" i="2"/>
  <c r="V990" i="2"/>
  <c r="V372" i="2"/>
  <c r="V874" i="2"/>
  <c r="V1968" i="2"/>
  <c r="V1265" i="2"/>
  <c r="V1595" i="2"/>
  <c r="V544" i="2"/>
  <c r="V1292" i="2"/>
  <c r="V913" i="2"/>
  <c r="V858" i="2"/>
  <c r="V57" i="2"/>
  <c r="V1851" i="2"/>
  <c r="V1168" i="2"/>
  <c r="V479" i="2"/>
  <c r="V335" i="2"/>
  <c r="V1656" i="2"/>
  <c r="V218" i="2"/>
  <c r="V1846" i="2"/>
  <c r="V43" i="2"/>
  <c r="V365" i="2"/>
  <c r="V1693" i="2"/>
  <c r="V2176" i="2"/>
  <c r="V2554" i="2"/>
  <c r="V1460" i="2"/>
  <c r="V2018" i="2"/>
  <c r="V592" i="2"/>
  <c r="V1467" i="2"/>
  <c r="V2416" i="2"/>
  <c r="V1419" i="2"/>
  <c r="V2732" i="2"/>
  <c r="V2788" i="2"/>
  <c r="V2505" i="2"/>
  <c r="V1178" i="2"/>
  <c r="V264" i="2"/>
  <c r="V920" i="2"/>
  <c r="V1555" i="2"/>
  <c r="V887" i="2"/>
  <c r="V2141" i="2"/>
  <c r="V2489" i="2"/>
  <c r="V867" i="2"/>
  <c r="V210" i="2"/>
  <c r="V610" i="2"/>
  <c r="V1294" i="2"/>
  <c r="V805" i="2"/>
  <c r="V2747" i="2"/>
  <c r="V1732" i="2"/>
  <c r="V256" i="2"/>
  <c r="V2453" i="2"/>
  <c r="V1511" i="2"/>
  <c r="V1334" i="2"/>
  <c r="V2523" i="2"/>
  <c r="V283" i="2"/>
  <c r="V327" i="2"/>
  <c r="V1237" i="2"/>
  <c r="V1870" i="2"/>
  <c r="V692" i="2"/>
  <c r="V739" i="2"/>
  <c r="V333" i="2"/>
  <c r="V1726" i="2"/>
  <c r="V2166" i="2"/>
  <c r="V329" i="2"/>
  <c r="V1125" i="2"/>
  <c r="V119" i="2"/>
  <c r="V340" i="2"/>
  <c r="V828" i="2"/>
  <c r="V654" i="2"/>
  <c r="V2076" i="2"/>
  <c r="V1273" i="2"/>
  <c r="V154" i="2"/>
  <c r="V411" i="2"/>
  <c r="V1058" i="2"/>
  <c r="V1937" i="2"/>
  <c r="V436" i="2"/>
  <c r="V2753" i="2"/>
  <c r="V1224" i="2"/>
  <c r="V2268" i="2"/>
  <c r="V2585" i="2"/>
  <c r="V2771" i="2"/>
  <c r="V2712" i="2"/>
  <c r="V782" i="2"/>
  <c r="V751" i="2"/>
  <c r="V2365" i="2"/>
  <c r="V2138" i="2"/>
  <c r="V2656" i="2"/>
  <c r="V814" i="2"/>
  <c r="V1408" i="2"/>
  <c r="V585" i="2"/>
  <c r="V689" i="2"/>
  <c r="V1563" i="2"/>
  <c r="V1071" i="2"/>
  <c r="V2131" i="2"/>
  <c r="V2468" i="2"/>
  <c r="V188" i="2"/>
  <c r="V2349" i="2"/>
  <c r="V721" i="2"/>
  <c r="V2202" i="2"/>
  <c r="V2384" i="2"/>
  <c r="V2002" i="2"/>
  <c r="V1758" i="2"/>
  <c r="V634" i="2"/>
  <c r="V2075" i="2"/>
  <c r="V1697" i="2"/>
  <c r="V40" i="2"/>
  <c r="V517" i="2"/>
  <c r="V995" i="2"/>
  <c r="V641" i="2"/>
  <c r="V1586" i="2"/>
  <c r="V1764" i="2"/>
  <c r="V2169" i="2"/>
  <c r="V1049" i="2"/>
  <c r="V345" i="2"/>
  <c r="V1374" i="2"/>
  <c r="V1929" i="2"/>
  <c r="V128" i="2"/>
  <c r="V2530" i="2"/>
  <c r="V171" i="2"/>
  <c r="V1187" i="2"/>
  <c r="V1683" i="2"/>
  <c r="V266" i="2"/>
  <c r="V2028" i="2"/>
  <c r="V2420" i="2"/>
  <c r="V2272" i="2"/>
  <c r="V391" i="2"/>
  <c r="V65" i="2"/>
  <c r="V2491" i="2"/>
  <c r="V1087" i="2"/>
  <c r="V2745" i="2"/>
  <c r="V2096" i="2"/>
  <c r="V1083" i="2"/>
  <c r="V845" i="2"/>
  <c r="V1600" i="2"/>
  <c r="V1639" i="2"/>
  <c r="V2518" i="2"/>
  <c r="J32" i="2"/>
  <c r="K33" i="2" s="1"/>
  <c r="B10" i="1"/>
  <c r="Y2828" i="2" l="1"/>
  <c r="AC2828" i="2"/>
  <c r="Z2828" i="2"/>
  <c r="AB2828" i="2"/>
  <c r="X2828" i="2"/>
  <c r="AA2828" i="2"/>
  <c r="W2826" i="2"/>
  <c r="W2825" i="2"/>
  <c r="AA2825" i="2" s="1"/>
  <c r="AP2825" i="2" s="1"/>
  <c r="W2827" i="2"/>
  <c r="Y2827" i="2" s="1"/>
  <c r="W17" i="1"/>
  <c r="W21" i="1"/>
  <c r="W24" i="1"/>
  <c r="W27" i="1"/>
  <c r="W37" i="1"/>
  <c r="W40" i="1"/>
  <c r="W46" i="1"/>
  <c r="W49" i="1"/>
  <c r="W52" i="1"/>
  <c r="W55" i="1"/>
  <c r="W58" i="1"/>
  <c r="W50" i="1"/>
  <c r="W35" i="1"/>
  <c r="W30" i="1"/>
  <c r="W43" i="1"/>
  <c r="W53" i="1"/>
  <c r="W25" i="1"/>
  <c r="W32" i="1"/>
  <c r="W16" i="1"/>
  <c r="W36" i="1"/>
  <c r="W42" i="1"/>
  <c r="W51" i="1"/>
  <c r="W61" i="1"/>
  <c r="W18" i="1"/>
  <c r="W28" i="1"/>
  <c r="W31" i="1"/>
  <c r="W34" i="1"/>
  <c r="W56" i="1"/>
  <c r="W22" i="1"/>
  <c r="W38" i="1"/>
  <c r="W41" i="1"/>
  <c r="W44" i="1"/>
  <c r="W47" i="1"/>
  <c r="W59" i="1"/>
  <c r="W19" i="1"/>
  <c r="W29" i="1"/>
  <c r="W45" i="1"/>
  <c r="W48" i="1"/>
  <c r="W54" i="1"/>
  <c r="W57" i="1"/>
  <c r="W60" i="1"/>
  <c r="W20" i="1"/>
  <c r="W23" i="1"/>
  <c r="W26" i="1"/>
  <c r="W39" i="1"/>
  <c r="W33" i="1"/>
  <c r="AC41" i="1"/>
  <c r="AC60" i="1"/>
  <c r="AC46" i="1"/>
  <c r="AC25" i="1"/>
  <c r="AC40" i="1"/>
  <c r="AC32" i="1"/>
  <c r="AC50" i="1"/>
  <c r="AC48" i="1"/>
  <c r="AC16" i="1"/>
  <c r="AC61" i="1"/>
  <c r="AC59" i="1"/>
  <c r="AC33" i="1"/>
  <c r="AC24" i="1"/>
  <c r="AC57" i="1"/>
  <c r="AC37" i="1"/>
  <c r="AC49" i="1"/>
  <c r="AC18" i="1"/>
  <c r="AC35" i="1"/>
  <c r="AC42" i="1"/>
  <c r="AC21" i="1"/>
  <c r="AC22" i="1"/>
  <c r="AC36" i="1"/>
  <c r="AC43" i="1"/>
  <c r="AC56" i="1"/>
  <c r="AC58" i="1"/>
  <c r="AC55" i="1"/>
  <c r="AC34" i="1"/>
  <c r="AC39" i="1"/>
  <c r="AC27" i="1"/>
  <c r="AC38" i="1"/>
  <c r="AC19" i="1"/>
  <c r="AC30" i="1"/>
  <c r="AC28" i="1"/>
  <c r="AC20" i="1"/>
  <c r="AC44" i="1"/>
  <c r="AC47" i="1"/>
  <c r="AC52" i="1"/>
  <c r="AC31" i="1"/>
  <c r="AC23" i="1"/>
  <c r="AC26" i="1"/>
  <c r="AC54" i="1"/>
  <c r="AC51" i="1"/>
  <c r="AC29" i="1"/>
  <c r="AC17" i="1"/>
  <c r="AC45" i="1"/>
  <c r="AC53" i="1"/>
  <c r="W1727" i="2"/>
  <c r="W1233" i="2"/>
  <c r="W2076" i="2"/>
  <c r="W973" i="2"/>
  <c r="W1203" i="2"/>
  <c r="W1928" i="2"/>
  <c r="W331" i="2"/>
  <c r="W113" i="2"/>
  <c r="W1314" i="2"/>
  <c r="W868" i="2"/>
  <c r="W1963" i="2"/>
  <c r="W755" i="2"/>
  <c r="W943" i="2"/>
  <c r="W2365" i="2"/>
  <c r="W1519" i="2"/>
  <c r="W1708" i="2"/>
  <c r="W1259" i="2"/>
  <c r="W1674" i="2"/>
  <c r="W2573" i="2"/>
  <c r="W2811" i="2"/>
  <c r="W2745" i="2"/>
  <c r="W2688" i="2"/>
  <c r="W1489" i="2"/>
  <c r="W606" i="2"/>
  <c r="W625" i="2"/>
  <c r="W884" i="2"/>
  <c r="W369" i="2"/>
  <c r="W2518" i="2"/>
  <c r="W1468" i="2"/>
  <c r="W1806" i="2"/>
  <c r="W2211" i="2"/>
  <c r="W1998" i="2"/>
  <c r="W1624" i="2"/>
  <c r="W1647" i="2"/>
  <c r="W1230" i="2"/>
  <c r="W2301" i="2"/>
  <c r="W881" i="2"/>
  <c r="W1419" i="2"/>
  <c r="W566" i="2"/>
  <c r="W185" i="2"/>
  <c r="W1976" i="2"/>
  <c r="W690" i="2"/>
  <c r="W2627" i="2"/>
  <c r="W849" i="2"/>
  <c r="W462" i="2"/>
  <c r="W1319" i="2"/>
  <c r="W1500" i="2"/>
  <c r="W2396" i="2"/>
  <c r="W2530" i="2"/>
  <c r="W189" i="2"/>
  <c r="W1308" i="2"/>
  <c r="W1614" i="2"/>
  <c r="W2511" i="2"/>
  <c r="W1047" i="2"/>
  <c r="W1875" i="2"/>
  <c r="W1537" i="2"/>
  <c r="W377" i="2"/>
  <c r="W1634" i="2"/>
  <c r="W2608" i="2"/>
  <c r="W1104" i="2"/>
  <c r="W1442" i="2"/>
  <c r="W2201" i="2"/>
  <c r="W996" i="2"/>
  <c r="W607" i="2"/>
  <c r="W2787" i="2"/>
  <c r="W1548" i="2"/>
  <c r="W2823" i="2"/>
  <c r="Y2823" i="2" s="1"/>
  <c r="W2824" i="2"/>
  <c r="Y2824" i="2" s="1"/>
  <c r="W85" i="2"/>
  <c r="W1780" i="2"/>
  <c r="W2655" i="2"/>
  <c r="W1151" i="2"/>
  <c r="W2486" i="2"/>
  <c r="W193" i="2"/>
  <c r="W2202" i="2"/>
  <c r="W1266" i="2"/>
  <c r="W1289" i="2"/>
  <c r="W1150" i="2"/>
  <c r="W145" i="2"/>
  <c r="W153" i="2"/>
  <c r="W291" i="2"/>
  <c r="W1977" i="2"/>
  <c r="W104" i="2"/>
  <c r="W811" i="2"/>
  <c r="W2353" i="2"/>
  <c r="W200" i="2"/>
  <c r="W729" i="2"/>
  <c r="W1749" i="2"/>
  <c r="W2535" i="2"/>
  <c r="W2235" i="2"/>
  <c r="W1492" i="2"/>
  <c r="W2580" i="2"/>
  <c r="W1042" i="2"/>
  <c r="W862" i="2"/>
  <c r="W37" i="2"/>
  <c r="W780" i="2"/>
  <c r="W2000" i="2"/>
  <c r="W1923" i="2"/>
  <c r="W1574" i="2"/>
  <c r="W1008" i="2"/>
  <c r="W1734" i="2"/>
  <c r="W2698" i="2"/>
  <c r="W2593" i="2"/>
  <c r="W274" i="2"/>
  <c r="W796" i="2"/>
  <c r="W1959" i="2"/>
  <c r="W1161" i="2"/>
  <c r="W582" i="2"/>
  <c r="W151" i="2"/>
  <c r="W824" i="2"/>
  <c r="W48" i="2"/>
  <c r="W2766" i="2"/>
  <c r="W2409" i="2"/>
  <c r="W2152" i="2"/>
  <c r="W594" i="2"/>
  <c r="W136" i="2"/>
  <c r="W2730" i="2"/>
  <c r="W2335" i="2"/>
  <c r="W2461" i="2"/>
  <c r="W1278" i="2"/>
  <c r="W2554" i="2"/>
  <c r="W2140" i="2"/>
  <c r="W124" i="2"/>
  <c r="W1561" i="2"/>
  <c r="W1572" i="2"/>
  <c r="W963" i="2"/>
  <c r="W1717" i="2"/>
  <c r="W927" i="2"/>
  <c r="W757" i="2"/>
  <c r="W2822" i="2"/>
  <c r="W748" i="2"/>
  <c r="W351" i="2"/>
  <c r="W1779" i="2"/>
  <c r="W439" i="2"/>
  <c r="W1852" i="2"/>
  <c r="W1700" i="2"/>
  <c r="W2386" i="2"/>
  <c r="W2303" i="2"/>
  <c r="W2316" i="2"/>
  <c r="W213" i="2"/>
  <c r="W758" i="2"/>
  <c r="W1215" i="2"/>
  <c r="W2514" i="2"/>
  <c r="W821" i="2"/>
  <c r="W1766" i="2"/>
  <c r="W1993" i="2"/>
  <c r="W255" i="2"/>
  <c r="W2276" i="2"/>
  <c r="W516" i="2"/>
  <c r="W656" i="2"/>
  <c r="W2548" i="2"/>
  <c r="W1558" i="2"/>
  <c r="W2187" i="2"/>
  <c r="W1287" i="2"/>
  <c r="W958" i="2"/>
  <c r="W2036" i="2"/>
  <c r="W1978" i="2"/>
  <c r="W912" i="2"/>
  <c r="W2583" i="2"/>
  <c r="W1507" i="2"/>
  <c r="W267" i="2"/>
  <c r="W2375" i="2"/>
  <c r="W730" i="2"/>
  <c r="W2009" i="2"/>
  <c r="W2123" i="2"/>
  <c r="W612" i="2"/>
  <c r="W2045" i="2"/>
  <c r="W244" i="2"/>
  <c r="W1134" i="2"/>
  <c r="W2725" i="2"/>
  <c r="W2705" i="2"/>
  <c r="W2770" i="2"/>
  <c r="W2111" i="2"/>
  <c r="W2344" i="2"/>
  <c r="W1090" i="2"/>
  <c r="W1632" i="2"/>
  <c r="W640" i="2"/>
  <c r="W1892" i="2"/>
  <c r="W422" i="2"/>
  <c r="W2589" i="2"/>
  <c r="W1528" i="2"/>
  <c r="W2560" i="2"/>
  <c r="W321" i="2"/>
  <c r="W2656" i="2"/>
  <c r="W2070" i="2"/>
  <c r="W1396" i="2"/>
  <c r="W616" i="2"/>
  <c r="W381" i="2"/>
  <c r="W152" i="2"/>
  <c r="W891" i="2"/>
  <c r="W2525" i="2"/>
  <c r="W476" i="2"/>
  <c r="W651" i="2"/>
  <c r="W2641" i="2"/>
  <c r="W1938" i="2"/>
  <c r="W2650" i="2"/>
  <c r="W1473" i="2"/>
  <c r="W555" i="2"/>
  <c r="W1687" i="2"/>
  <c r="W971" i="2"/>
  <c r="W635" i="2"/>
  <c r="W120" i="2"/>
  <c r="W2391" i="2"/>
  <c r="W1074" i="2"/>
  <c r="W986" i="2"/>
  <c r="W427" i="2"/>
  <c r="W209" i="2"/>
  <c r="W2219" i="2"/>
  <c r="W2750" i="2"/>
  <c r="W2401" i="2"/>
  <c r="W41" i="2"/>
  <c r="W496" i="2"/>
  <c r="W870" i="2"/>
  <c r="W2297" i="2"/>
  <c r="W222" i="2"/>
  <c r="W1541" i="2"/>
  <c r="W2534" i="2"/>
  <c r="W1242" i="2"/>
  <c r="W78" i="2"/>
  <c r="W2504" i="2"/>
  <c r="W1326" i="2"/>
  <c r="W1496" i="2"/>
  <c r="W1652" i="2"/>
  <c r="W2082" i="2"/>
  <c r="W833" i="2"/>
  <c r="W2227" i="2"/>
  <c r="W1839" i="2"/>
  <c r="W2458" i="2"/>
  <c r="W1172" i="2"/>
  <c r="W979" i="2"/>
  <c r="W2050" i="2"/>
  <c r="W1002" i="2"/>
  <c r="W2334" i="2"/>
  <c r="W1942" i="2"/>
  <c r="W2168" i="2"/>
  <c r="W451" i="2"/>
  <c r="W1861" i="2"/>
  <c r="W1971" i="2"/>
  <c r="W1527" i="2"/>
  <c r="W2383" i="2"/>
  <c r="W1789" i="2"/>
  <c r="W2807" i="2"/>
  <c r="W2031" i="2"/>
  <c r="W1580" i="2"/>
  <c r="W1642" i="2"/>
  <c r="W1136" i="2"/>
  <c r="W589" i="2"/>
  <c r="W1282" i="2"/>
  <c r="W66" i="2"/>
  <c r="W2234" i="2"/>
  <c r="W211" i="2"/>
  <c r="W2417" i="2"/>
  <c r="W1293" i="2"/>
  <c r="W2406" i="2"/>
  <c r="W1394" i="2"/>
  <c r="W1121" i="2"/>
  <c r="W1462" i="2"/>
  <c r="W2315" i="2"/>
  <c r="W1477" i="2"/>
  <c r="W822" i="2"/>
  <c r="W1006" i="2"/>
  <c r="W2034" i="2"/>
  <c r="W1453" i="2"/>
  <c r="W1238" i="2"/>
  <c r="W1593" i="2"/>
  <c r="W834" i="2"/>
  <c r="W2138" i="2"/>
  <c r="W2159" i="2"/>
  <c r="W2206" i="2"/>
  <c r="W644" i="2"/>
  <c r="W2579" i="2"/>
  <c r="W228" i="2"/>
  <c r="W984" i="2"/>
  <c r="W1403" i="2"/>
  <c r="W599" i="2"/>
  <c r="W791" i="2"/>
  <c r="W362" i="2"/>
  <c r="W1688" i="2"/>
  <c r="W402" i="2"/>
  <c r="W1723" i="2"/>
  <c r="W2723" i="2"/>
  <c r="W1222" i="2"/>
  <c r="W97" i="2"/>
  <c r="W695" i="2"/>
  <c r="W2068" i="2"/>
  <c r="W1370" i="2"/>
  <c r="W2200" i="2"/>
  <c r="W1649" i="2"/>
  <c r="W1017" i="2"/>
  <c r="W2678" i="2"/>
  <c r="W1878" i="2"/>
  <c r="W745" i="2"/>
  <c r="W2347" i="2"/>
  <c r="W2802" i="2"/>
  <c r="W315" i="2"/>
  <c r="W252" i="2"/>
  <c r="W629" i="2"/>
  <c r="W473" i="2"/>
  <c r="W446" i="2"/>
  <c r="W2214" i="2"/>
  <c r="W2567" i="2"/>
  <c r="W1625" i="2"/>
  <c r="W853" i="2"/>
  <c r="W2351" i="2"/>
  <c r="W319" i="2"/>
  <c r="W611" i="2"/>
  <c r="W2356" i="2"/>
  <c r="W819" i="2"/>
  <c r="W1030" i="2"/>
  <c r="W812" i="2"/>
  <c r="W931" i="2"/>
  <c r="W1710" i="2"/>
  <c r="W2774" i="2"/>
  <c r="W893" i="2"/>
  <c r="W508" i="2"/>
  <c r="W2708" i="2"/>
  <c r="W2509" i="2"/>
  <c r="W2738" i="2"/>
  <c r="W1256" i="2"/>
  <c r="W2773" i="2"/>
  <c r="W71" i="2"/>
  <c r="W1792" i="2"/>
  <c r="W1966" i="2"/>
  <c r="W1463" i="2"/>
  <c r="W619" i="2"/>
  <c r="W122" i="2"/>
  <c r="W479" i="2"/>
  <c r="W1783" i="2"/>
  <c r="W1657" i="2"/>
  <c r="W1122" i="2"/>
  <c r="W1288" i="2"/>
  <c r="W2267" i="2"/>
  <c r="W1345" i="2"/>
  <c r="W1822" i="2"/>
  <c r="W2321" i="2"/>
  <c r="W909" i="2"/>
  <c r="W186" i="2"/>
  <c r="W329" i="2"/>
  <c r="W1481" i="2"/>
  <c r="W2459" i="2"/>
  <c r="W2259" i="2"/>
  <c r="W2157" i="2"/>
  <c r="W2178" i="2"/>
  <c r="W2155" i="2"/>
  <c r="W965" i="2"/>
  <c r="W2299" i="2"/>
  <c r="W886" i="2"/>
  <c r="W460" i="2"/>
  <c r="W2468" i="2"/>
  <c r="W2625" i="2"/>
  <c r="W584" i="2"/>
  <c r="W654" i="2"/>
  <c r="W1053" i="2"/>
  <c r="W416" i="2"/>
  <c r="W2048" i="2"/>
  <c r="W417" i="2"/>
  <c r="W1306" i="2"/>
  <c r="W2821" i="2"/>
  <c r="W678" i="2"/>
  <c r="W1759" i="2"/>
  <c r="W1995" i="2"/>
  <c r="W2430" i="2"/>
  <c r="W1698" i="2"/>
  <c r="W711" i="2"/>
  <c r="W1532" i="2"/>
  <c r="W1443" i="2"/>
  <c r="W2199" i="2"/>
  <c r="W2245" i="2"/>
  <c r="W2398" i="2"/>
  <c r="W2771" i="2"/>
  <c r="W1889" i="2"/>
  <c r="W532" i="2"/>
  <c r="W1472" i="2"/>
  <c r="W232" i="2"/>
  <c r="W1101" i="2"/>
  <c r="W2188" i="2"/>
  <c r="W2021" i="2"/>
  <c r="W565" i="2"/>
  <c r="W179" i="2"/>
  <c r="W805" i="2"/>
  <c r="W2576" i="2"/>
  <c r="W318" i="2"/>
  <c r="W878" i="2"/>
  <c r="W1410" i="2"/>
  <c r="W2361" i="2"/>
  <c r="W747" i="2"/>
  <c r="W1936" i="2"/>
  <c r="W1311" i="2"/>
  <c r="W1973" i="2"/>
  <c r="W308" i="2"/>
  <c r="W1722" i="2"/>
  <c r="W929" i="2"/>
  <c r="W1114" i="2"/>
  <c r="W2389" i="2"/>
  <c r="W1627" i="2"/>
  <c r="W1029" i="2"/>
  <c r="W131" i="2"/>
  <c r="W2033" i="2"/>
  <c r="W2030" i="2"/>
  <c r="W1904" i="2"/>
  <c r="W2683" i="2"/>
  <c r="W1555" i="2"/>
  <c r="W198" i="2"/>
  <c r="W138" i="2"/>
  <c r="W149" i="2"/>
  <c r="W2610" i="2"/>
  <c r="W2162" i="2"/>
  <c r="W298" i="2"/>
  <c r="W2096" i="2"/>
  <c r="W842" i="2"/>
  <c r="W692" i="2"/>
  <c r="W613" i="2"/>
  <c r="W1064" i="2"/>
  <c r="W1156" i="2"/>
  <c r="W1769" i="2"/>
  <c r="W168" i="2"/>
  <c r="W1491" i="2"/>
  <c r="W413" i="2"/>
  <c r="W1953" i="2"/>
  <c r="W1890" i="2"/>
  <c r="W2258" i="2"/>
  <c r="W2374" i="2"/>
  <c r="W727" i="2"/>
  <c r="W172" i="2"/>
  <c r="W1895" i="2"/>
  <c r="W2262" i="2"/>
  <c r="W799" i="2"/>
  <c r="W775" i="2"/>
  <c r="W344" i="2"/>
  <c r="W1197" i="2"/>
  <c r="W1832" i="2"/>
  <c r="W1309" i="2"/>
  <c r="W1648" i="2"/>
  <c r="W1811" i="2"/>
  <c r="W518" i="2"/>
  <c r="W2402" i="2"/>
  <c r="W2339" i="2"/>
  <c r="W2086" i="2"/>
  <c r="W33" i="2"/>
  <c r="W1390" i="2"/>
  <c r="W2667" i="2"/>
  <c r="W2653" i="2"/>
  <c r="W76" i="2"/>
  <c r="W1630" i="2"/>
  <c r="W56" i="2"/>
  <c r="Y56" i="2" s="1"/>
  <c r="W1755" i="2"/>
  <c r="W2647" i="2"/>
  <c r="W1546" i="2"/>
  <c r="W356" i="2"/>
  <c r="W2519" i="2"/>
  <c r="W2599" i="2"/>
  <c r="W1383" i="2"/>
  <c r="W2257" i="2"/>
  <c r="W1186" i="2"/>
  <c r="W433" i="2"/>
  <c r="W1097" i="2"/>
  <c r="W1494" i="2"/>
  <c r="W2283" i="2"/>
  <c r="W1513" i="2"/>
  <c r="W2216" i="2"/>
  <c r="W2278" i="2"/>
  <c r="W2793" i="2"/>
  <c r="W1190" i="2"/>
  <c r="W1148" i="2"/>
  <c r="W490" i="2"/>
  <c r="W851" i="2"/>
  <c r="W1437" i="2"/>
  <c r="W2488" i="2"/>
  <c r="W2471" i="2"/>
  <c r="W788" i="2"/>
  <c r="W2665" i="2"/>
  <c r="W667" i="2"/>
  <c r="W1943" i="2"/>
  <c r="W761" i="2"/>
  <c r="W2390" i="2"/>
  <c r="W2532" i="2"/>
  <c r="W1336" i="2"/>
  <c r="W1269" i="2"/>
  <c r="W2016" i="2"/>
  <c r="W1432" i="2"/>
  <c r="W2619" i="2"/>
  <c r="W2598" i="2"/>
  <c r="W809" i="2"/>
  <c r="W2648" i="2"/>
  <c r="W883" i="2"/>
  <c r="W1095" i="2"/>
  <c r="W2294" i="2"/>
  <c r="W2424" i="2"/>
  <c r="W1752" i="2"/>
  <c r="W397" i="2"/>
  <c r="W669" i="2"/>
  <c r="W1421" i="2"/>
  <c r="W1681" i="2"/>
  <c r="W2696" i="2"/>
  <c r="W1782" i="2"/>
  <c r="W374" i="2"/>
  <c r="W2815" i="2"/>
  <c r="W1166" i="2"/>
  <c r="W2307" i="2"/>
  <c r="W756" i="2"/>
  <c r="W159" i="2"/>
  <c r="W1371" i="2"/>
  <c r="W1033" i="2"/>
  <c r="W2271" i="2"/>
  <c r="W2454" i="2"/>
  <c r="W2135" i="2"/>
  <c r="W501" i="2"/>
  <c r="W478" i="2"/>
  <c r="W269" i="2"/>
  <c r="W2044" i="2"/>
  <c r="W623" i="2"/>
  <c r="W2069" i="2"/>
  <c r="W945" i="2"/>
  <c r="W2298" i="2"/>
  <c r="W570" i="2"/>
  <c r="W603" i="2"/>
  <c r="W1794" i="2"/>
  <c r="W1439" i="2"/>
  <c r="W2011" i="2"/>
  <c r="W1591" i="2"/>
  <c r="W1577" i="2"/>
  <c r="W1285" i="2"/>
  <c r="W911" i="2"/>
  <c r="W1458" i="2"/>
  <c r="W865" i="2"/>
  <c r="W2240" i="2"/>
  <c r="W268" i="2"/>
  <c r="W1341" i="2"/>
  <c r="W1384" i="2"/>
  <c r="W1621" i="2"/>
  <c r="W1790" i="2"/>
  <c r="W2285" i="2"/>
  <c r="W831" i="2"/>
  <c r="W2586" i="2"/>
  <c r="Y2586" i="2" s="1"/>
  <c r="W404" i="2"/>
  <c r="W1987" i="2"/>
  <c r="W2164" i="2"/>
  <c r="W2041" i="2"/>
  <c r="W2376" i="2"/>
  <c r="W1426" i="2"/>
  <c r="W230" i="2"/>
  <c r="W2341" i="2"/>
  <c r="W2673" i="2"/>
  <c r="W1465" i="2"/>
  <c r="W2119" i="2"/>
  <c r="W485" i="2"/>
  <c r="W1711" i="2"/>
  <c r="W1075" i="2"/>
  <c r="W1067" i="2"/>
  <c r="W1200" i="2"/>
  <c r="W2628" i="2"/>
  <c r="W2639" i="2"/>
  <c r="W1639" i="2"/>
  <c r="W2358" i="2"/>
  <c r="W2820" i="2"/>
  <c r="W814" i="2"/>
  <c r="W2501" i="2"/>
  <c r="W1354" i="2"/>
  <c r="W1506" i="2"/>
  <c r="W976" i="2"/>
  <c r="W207" i="2"/>
  <c r="W716" i="2"/>
  <c r="W94" i="2"/>
  <c r="W2116" i="2"/>
  <c r="W2230" i="2"/>
  <c r="W1065" i="2"/>
  <c r="W2601" i="2"/>
  <c r="W1346" i="2"/>
  <c r="W2607" i="2"/>
  <c r="W2692" i="2"/>
  <c r="W950" i="2"/>
  <c r="W1455" i="2"/>
  <c r="W1753" i="2"/>
  <c r="W1364" i="2"/>
  <c r="W2777" i="2"/>
  <c r="W1356" i="2"/>
  <c r="W934" i="2"/>
  <c r="W2716" i="2"/>
  <c r="W2106" i="2"/>
  <c r="W1273" i="2"/>
  <c r="W2428" i="2"/>
  <c r="W1856" i="2"/>
  <c r="W2025" i="2"/>
  <c r="W720" i="2"/>
  <c r="W689" i="2"/>
  <c r="W630" i="2"/>
  <c r="W1910" i="2"/>
  <c r="W1073" i="2"/>
  <c r="W1393" i="2"/>
  <c r="W2791" i="2"/>
  <c r="W1692" i="2"/>
  <c r="W1761" i="2"/>
  <c r="W2562" i="2"/>
  <c r="W2173" i="2"/>
  <c r="W1399" i="2"/>
  <c r="W1893" i="2"/>
  <c r="W249" i="2"/>
  <c r="W88" i="2"/>
  <c r="W2521" i="2"/>
  <c r="W836" i="2"/>
  <c r="W2263" i="2"/>
  <c r="W2744" i="2"/>
  <c r="W601" i="2"/>
  <c r="W1837" i="2"/>
  <c r="W363" i="2"/>
  <c r="W1195" i="2"/>
  <c r="W1848" i="2"/>
  <c r="W449" i="2"/>
  <c r="W786" i="2"/>
  <c r="W1644" i="2"/>
  <c r="W2364" i="2"/>
  <c r="W1240" i="2"/>
  <c r="W1363" i="2"/>
  <c r="W1220" i="2"/>
  <c r="W2800" i="2"/>
  <c r="W1305" i="2"/>
  <c r="W2804" i="2"/>
  <c r="W1019" i="2"/>
  <c r="W2077" i="2"/>
  <c r="W1850" i="2"/>
  <c r="W63" i="2"/>
  <c r="W1571" i="2"/>
  <c r="W1641" i="2"/>
  <c r="W2332" i="2"/>
  <c r="W1117" i="2"/>
  <c r="W970" i="2"/>
  <c r="W902" i="2"/>
  <c r="W2557" i="2"/>
  <c r="W2503" i="2"/>
  <c r="W2490" i="2"/>
  <c r="W1286" i="2"/>
  <c r="W443" i="2"/>
  <c r="W2225" i="2"/>
  <c r="W1824" i="2"/>
  <c r="W2141" i="2"/>
  <c r="W571" i="2"/>
  <c r="W305" i="2"/>
  <c r="W888" i="2"/>
  <c r="W765" i="2"/>
  <c r="W1841" i="2"/>
  <c r="W2581" i="2"/>
  <c r="W2508" i="2"/>
  <c r="W1828" i="2"/>
  <c r="W2431" i="2"/>
  <c r="W779" i="2"/>
  <c r="W2731" i="2"/>
  <c r="W899" i="2"/>
  <c r="W65" i="2"/>
  <c r="W472" i="2"/>
  <c r="W494" i="2"/>
  <c r="W1369" i="2"/>
  <c r="W1263" i="2"/>
  <c r="W2193" i="2"/>
  <c r="W2757" i="2"/>
  <c r="W1378" i="2"/>
  <c r="W1663" i="2"/>
  <c r="W699" i="2"/>
  <c r="W1877" i="2"/>
  <c r="W561" i="2"/>
  <c r="W680" i="2"/>
  <c r="W2662" i="2"/>
  <c r="W576" i="2"/>
  <c r="W2727" i="2"/>
  <c r="W1116" i="2"/>
  <c r="W229" i="2"/>
  <c r="W1549" i="2"/>
  <c r="W2759" i="2"/>
  <c r="W698" i="2"/>
  <c r="W2256" i="2"/>
  <c r="W2482" i="2"/>
  <c r="W1178" i="2"/>
  <c r="W2160" i="2"/>
  <c r="W2066" i="2"/>
  <c r="W320" i="2"/>
  <c r="W1684" i="2"/>
  <c r="W121" i="2"/>
  <c r="W129" i="2"/>
  <c r="W1679" i="2"/>
  <c r="W1218" i="2"/>
  <c r="W184" i="2"/>
  <c r="W1816" i="2"/>
  <c r="W726" i="2"/>
  <c r="W1239" i="2"/>
  <c r="W440" i="2"/>
  <c r="W643" i="2"/>
  <c r="W670" i="2"/>
  <c r="W993" i="2"/>
  <c r="W2440" i="2"/>
  <c r="W2604" i="2"/>
  <c r="W2813" i="2"/>
  <c r="W1247" i="2"/>
  <c r="W2701" i="2"/>
  <c r="W1111" i="2"/>
  <c r="W102" i="2"/>
  <c r="W143" i="2"/>
  <c r="W212" i="2"/>
  <c r="W46" i="2"/>
  <c r="W1827" i="2"/>
  <c r="W2451" i="2"/>
  <c r="W2732" i="2"/>
  <c r="W511" i="2"/>
  <c r="W442" i="2"/>
  <c r="W2291" i="2"/>
  <c r="W2453" i="2"/>
  <c r="W2404" i="2"/>
  <c r="W107" i="2"/>
  <c r="W998" i="2"/>
  <c r="W2755" i="2"/>
  <c r="W535" i="2"/>
  <c r="W1991" i="2"/>
  <c r="W349" i="2"/>
  <c r="W1376" i="2"/>
  <c r="W560" i="2"/>
  <c r="W785" i="2"/>
  <c r="W2540" i="2"/>
  <c r="W2714" i="2"/>
  <c r="W2345" i="2"/>
  <c r="W537" i="2"/>
  <c r="W896" i="2"/>
  <c r="W1588" i="2"/>
  <c r="W1423" i="2"/>
  <c r="W2569" i="2"/>
  <c r="W2224" i="2"/>
  <c r="W1531" i="2"/>
  <c r="W1602" i="2"/>
  <c r="W1245" i="2"/>
  <c r="W875" i="2"/>
  <c r="W1859" i="2"/>
  <c r="W2798" i="2"/>
  <c r="W2664" i="2"/>
  <c r="W195" i="2"/>
  <c r="W1079" i="2"/>
  <c r="W2438" i="2"/>
  <c r="W1339" i="2"/>
  <c r="W299" i="2"/>
  <c r="W1697" i="2"/>
  <c r="W1901" i="2"/>
  <c r="W990" i="2"/>
  <c r="W1068" i="2"/>
  <c r="W245" i="2"/>
  <c r="W1799" i="2"/>
  <c r="W1676" i="2"/>
  <c r="W1907" i="2"/>
  <c r="W1961" i="2"/>
  <c r="W1300" i="2"/>
  <c r="W1796" i="2"/>
  <c r="W307" i="2"/>
  <c r="W346" i="2"/>
  <c r="W1219" i="2"/>
  <c r="W2017" i="2"/>
  <c r="W1660" i="2"/>
  <c r="W901" i="2"/>
  <c r="W1480" i="2"/>
  <c r="W1985" i="2"/>
  <c r="W898" i="2"/>
  <c r="W1834" i="2"/>
  <c r="W1600" i="2"/>
  <c r="W2780" i="2"/>
  <c r="W686" i="2"/>
  <c r="W2741" i="2"/>
  <c r="W352" i="2"/>
  <c r="W1098" i="2"/>
  <c r="W1106" i="2"/>
  <c r="W2767" i="2"/>
  <c r="W528" i="2"/>
  <c r="W423" i="2"/>
  <c r="W621" i="2"/>
  <c r="W310" i="2"/>
  <c r="W782" i="2"/>
  <c r="W169" i="2"/>
  <c r="W1544" i="2"/>
  <c r="W1835" i="2"/>
  <c r="W1187" i="2"/>
  <c r="W1846" i="2"/>
  <c r="W827" i="2"/>
  <c r="W2185" i="2"/>
  <c r="W1052" i="2"/>
  <c r="W72" i="2"/>
  <c r="W220" i="2"/>
  <c r="W1164" i="2"/>
  <c r="W2706" i="2"/>
  <c r="W1713" i="2"/>
  <c r="W1819" i="2"/>
  <c r="W880" i="2"/>
  <c r="W405" i="2"/>
  <c r="W1381" i="2"/>
  <c r="W1153" i="2"/>
  <c r="W2095" i="2"/>
  <c r="W1145" i="2"/>
  <c r="W602" i="2"/>
  <c r="W921" i="2"/>
  <c r="W2108" i="2"/>
  <c r="W1495" i="2"/>
  <c r="W650" i="2"/>
  <c r="W968" i="2"/>
  <c r="W2423" i="2"/>
  <c r="W732" i="2"/>
  <c r="W2568" i="2"/>
  <c r="W2273" i="2"/>
  <c r="W355" i="2"/>
  <c r="W2237" i="2"/>
  <c r="W2322" i="2"/>
  <c r="W1808" i="2"/>
  <c r="W1750" i="2"/>
  <c r="W2588" i="2"/>
  <c r="W358" i="2"/>
  <c r="W1777" i="2"/>
  <c r="W1950" i="2"/>
  <c r="W297" i="2"/>
  <c r="W115" i="2"/>
  <c r="W936" i="2"/>
  <c r="W341" i="2"/>
  <c r="W768" i="2"/>
  <c r="W167" i="2"/>
  <c r="W999" i="2"/>
  <c r="W300" i="2"/>
  <c r="W1020" i="2"/>
  <c r="W238" i="2"/>
  <c r="W1931" i="2"/>
  <c r="W908" i="2"/>
  <c r="W557" i="2"/>
  <c r="W2416" i="2"/>
  <c r="W1829" i="2"/>
  <c r="W2007" i="2"/>
  <c r="W2415" i="2"/>
  <c r="W1887" i="2"/>
  <c r="W852" i="2"/>
  <c r="W2498" i="2"/>
  <c r="W394" i="2"/>
  <c r="W1035" i="2"/>
  <c r="W2475" i="2"/>
  <c r="W523" i="2"/>
  <c r="W2437" i="2"/>
  <c r="W491" i="2"/>
  <c r="W774" i="2"/>
  <c r="W1391" i="2"/>
  <c r="W330" i="2"/>
  <c r="W1615" i="2"/>
  <c r="W1192" i="2"/>
  <c r="W2614" i="2"/>
  <c r="W61" i="2"/>
  <c r="W2450" i="2"/>
  <c r="W1503" i="2"/>
  <c r="W846" i="2"/>
  <c r="W1185" i="2"/>
  <c r="W1254" i="2"/>
  <c r="W1434" i="2"/>
  <c r="W2061" i="2"/>
  <c r="W2616" i="2"/>
  <c r="W797" i="2"/>
  <c r="W1217" i="2"/>
  <c r="W1631" i="2"/>
  <c r="W54" i="2"/>
  <c r="Y54" i="2" s="1"/>
  <c r="W2578" i="2"/>
  <c r="W2740" i="2"/>
  <c r="W418" i="2"/>
  <c r="W2124" i="2"/>
  <c r="W705" i="2"/>
  <c r="W1774" i="2"/>
  <c r="W2088" i="2"/>
  <c r="W2695" i="2"/>
  <c r="W2617" i="2"/>
  <c r="W1706" i="2"/>
  <c r="W1191" i="2"/>
  <c r="W1869" i="2"/>
  <c r="W2590" i="2"/>
  <c r="W1996" i="2"/>
  <c r="W1737" i="2"/>
  <c r="W338" i="2"/>
  <c r="W1275" i="2"/>
  <c r="W2304" i="2"/>
  <c r="W2183" i="2"/>
  <c r="W1085" i="2"/>
  <c r="W1871" i="2"/>
  <c r="W399" i="2"/>
  <c r="W218" i="2"/>
  <c r="W497" i="2"/>
  <c r="W628" i="2"/>
  <c r="W1909" i="2"/>
  <c r="W933" i="2"/>
  <c r="W1424" i="2"/>
  <c r="W2107" i="2"/>
  <c r="W1556" i="2"/>
  <c r="W740" i="2"/>
  <c r="W2549" i="2"/>
  <c r="W548" i="2"/>
  <c r="W1742" i="2"/>
  <c r="W364" i="2"/>
  <c r="W1703" i="2"/>
  <c r="W1743" i="2"/>
  <c r="W2499" i="2"/>
  <c r="W1405" i="2"/>
  <c r="W396" i="2"/>
  <c r="W676" i="2"/>
  <c r="W1818" i="2"/>
  <c r="W137" i="2"/>
  <c r="W664" i="2"/>
  <c r="W2426" i="2"/>
  <c r="W1654" i="2"/>
  <c r="W2542" i="2"/>
  <c r="W1740" i="2"/>
  <c r="W2109" i="2"/>
  <c r="W2760" i="2"/>
  <c r="W1569" i="2"/>
  <c r="W506" i="2"/>
  <c r="W1206" i="2"/>
  <c r="W1668" i="2"/>
  <c r="W1567" i="2"/>
  <c r="W1712" i="2"/>
  <c r="W529" i="2"/>
  <c r="W135" i="2"/>
  <c r="W391" i="2"/>
  <c r="W1902" i="2"/>
  <c r="W787" i="2"/>
  <c r="W763" i="2"/>
  <c r="W2137" i="2"/>
  <c r="W461" i="2"/>
  <c r="W918" i="2"/>
  <c r="W2143" i="2"/>
  <c r="W1609" i="2"/>
  <c r="W361" i="2"/>
  <c r="W1724" i="2"/>
  <c r="W1389" i="2"/>
  <c r="W261" i="2"/>
  <c r="W1467" i="2"/>
  <c r="W2046" i="2"/>
  <c r="W277" i="2"/>
  <c r="W1726" i="2"/>
  <c r="W1956" i="2"/>
  <c r="W1659" i="2"/>
  <c r="W1180" i="2"/>
  <c r="W1529" i="2"/>
  <c r="W661" i="2"/>
  <c r="W2184" i="2"/>
  <c r="W1170" i="2"/>
  <c r="W2129" i="2"/>
  <c r="W2446" i="2"/>
  <c r="W204" i="2"/>
  <c r="W2467" i="2"/>
  <c r="W430" i="2"/>
  <c r="W2675" i="2"/>
  <c r="W1128" i="2"/>
  <c r="W1325" i="2"/>
  <c r="W2594" i="2"/>
  <c r="W2171" i="2"/>
  <c r="W545" i="2"/>
  <c r="W1430" i="2"/>
  <c r="W2150" i="2"/>
  <c r="W372" i="2"/>
  <c r="W2411" i="2"/>
  <c r="W1502" i="2"/>
  <c r="W981" i="2"/>
  <c r="W1298" i="2"/>
  <c r="W2253" i="2"/>
  <c r="W521" i="2"/>
  <c r="W1797" i="2"/>
  <c r="W2477" i="2"/>
  <c r="W1772" i="2"/>
  <c r="W79" i="2"/>
  <c r="W1671" i="2"/>
  <c r="W1333" i="2"/>
  <c r="W1213" i="2"/>
  <c r="W1968" i="2"/>
  <c r="W2352" i="2"/>
  <c r="W2690" i="2"/>
  <c r="W2147" i="2"/>
  <c r="W2329" i="2"/>
  <c r="W2024" i="2"/>
  <c r="W1181" i="2"/>
  <c r="W1120" i="2"/>
  <c r="W1449" i="2"/>
  <c r="W233" i="2"/>
  <c r="W36" i="2"/>
  <c r="W1387" i="2"/>
  <c r="W2288" i="2"/>
  <c r="W895" i="2"/>
  <c r="W790" i="2"/>
  <c r="W837" i="2"/>
  <c r="W626" i="2"/>
  <c r="W1820" i="2"/>
  <c r="W702" i="2"/>
  <c r="W581" i="2"/>
  <c r="W288" i="2"/>
  <c r="W1997" i="2"/>
  <c r="W2552" i="2"/>
  <c r="W2483" i="2"/>
  <c r="W1320" i="2"/>
  <c r="W2232" i="2"/>
  <c r="W1913" i="2"/>
  <c r="W2788" i="2"/>
  <c r="W539" i="2"/>
  <c r="W1581" i="2"/>
  <c r="W2213" i="2"/>
  <c r="W266" i="2"/>
  <c r="W1883" i="2"/>
  <c r="W1821" i="2"/>
  <c r="W2290" i="2"/>
  <c r="W1250" i="2"/>
  <c r="W1884" i="2"/>
  <c r="W324" i="2"/>
  <c r="W583" i="2"/>
  <c r="W1162" i="2"/>
  <c r="W1087" i="2"/>
  <c r="W1915" i="2"/>
  <c r="W2460" i="2"/>
  <c r="W1920" i="2"/>
  <c r="W1554" i="2"/>
  <c r="W904" i="2"/>
  <c r="W1568" i="2"/>
  <c r="W2786" i="2"/>
  <c r="W1265" i="2"/>
  <c r="W1032" i="2"/>
  <c r="W2484" i="2"/>
  <c r="W1076" i="2"/>
  <c r="W1658" i="2"/>
  <c r="W844" i="2"/>
  <c r="W444" i="2"/>
  <c r="W526" i="2"/>
  <c r="W2087" i="2"/>
  <c r="W2019" i="2"/>
  <c r="W1365" i="2"/>
  <c r="W683" i="2"/>
  <c r="W2444" i="2"/>
  <c r="W2496" i="2"/>
  <c r="W1283" i="2"/>
  <c r="W2047" i="2"/>
  <c r="W1007" i="2"/>
  <c r="W1058" i="2"/>
  <c r="W1123" i="2"/>
  <c r="W509" i="2"/>
  <c r="W1385" i="2"/>
  <c r="W642" i="2"/>
  <c r="W456" i="2"/>
  <c r="W1093" i="2"/>
  <c r="W2221" i="2"/>
  <c r="W932" i="2"/>
  <c r="W764" i="2"/>
  <c r="W2295" i="2"/>
  <c r="W2223" i="2"/>
  <c r="W793" i="2"/>
  <c r="W1272" i="2"/>
  <c r="W553" i="2"/>
  <c r="W674" i="2"/>
  <c r="W2433" i="2"/>
  <c r="W1933" i="2"/>
  <c r="W435" i="2"/>
  <c r="W923" i="2"/>
  <c r="W57" i="2"/>
  <c r="W1666" i="2"/>
  <c r="W1813" i="2"/>
  <c r="W2384" i="2"/>
  <c r="W487" i="2"/>
  <c r="W2251" i="2"/>
  <c r="W1542" i="2"/>
  <c r="W1277" i="2"/>
  <c r="W2057" i="2"/>
  <c r="W1677" i="2"/>
  <c r="W1179" i="2"/>
  <c r="W1005" i="2"/>
  <c r="W219" i="2"/>
  <c r="W215" i="2"/>
  <c r="W742" i="2"/>
  <c r="W1169" i="2"/>
  <c r="W1939" i="2"/>
  <c r="W810" i="2"/>
  <c r="W704" i="2"/>
  <c r="W2615" i="2"/>
  <c r="W2553" i="2"/>
  <c r="W1015" i="2"/>
  <c r="W2736" i="2"/>
  <c r="W336" i="2"/>
  <c r="W712" i="2"/>
  <c r="W2703" i="2"/>
  <c r="W1049" i="2"/>
  <c r="W110" i="2"/>
  <c r="W2480" i="2"/>
  <c r="W2779" i="2"/>
  <c r="W2545" i="2"/>
  <c r="W326" i="2"/>
  <c r="W407" i="2"/>
  <c r="W493" i="2"/>
  <c r="W1202" i="2"/>
  <c r="W1620" i="2"/>
  <c r="W2102" i="2"/>
  <c r="W604" i="2"/>
  <c r="W2506" i="2"/>
  <c r="W1486" i="2"/>
  <c r="W1236" i="2"/>
  <c r="W2456" i="2"/>
  <c r="W2144" i="2"/>
  <c r="W1994" i="2"/>
  <c r="W1351" i="2"/>
  <c r="W946" i="2"/>
  <c r="W415" i="2"/>
  <c r="W1175" i="2"/>
  <c r="W636" i="2"/>
  <c r="W1261" i="2"/>
  <c r="W1359" i="2"/>
  <c r="W2022" i="2"/>
  <c r="W948" i="2"/>
  <c r="W568" i="2"/>
  <c r="W1001" i="2"/>
  <c r="W1951" i="2"/>
  <c r="W2516" i="2"/>
  <c r="W2612" i="2"/>
  <c r="W1945" i="2"/>
  <c r="W173" i="2"/>
  <c r="W770" i="2"/>
  <c r="W454" i="2"/>
  <c r="W2059" i="2"/>
  <c r="W227" i="2"/>
  <c r="W1084" i="2"/>
  <c r="W1082" i="2"/>
  <c r="W2817" i="2"/>
  <c r="W1560" i="2"/>
  <c r="W1078" i="2"/>
  <c r="W2340" i="2"/>
  <c r="W2132" i="2"/>
  <c r="W2167" i="2"/>
  <c r="W1586" i="2"/>
  <c r="W2622" i="2"/>
  <c r="W375" i="2"/>
  <c r="W2112" i="2"/>
  <c r="W1611" i="2"/>
  <c r="W1344" i="2"/>
  <c r="W580" i="2"/>
  <c r="W873" i="2"/>
  <c r="W567" i="2"/>
  <c r="W1144" i="2"/>
  <c r="W777" i="2"/>
  <c r="W1739" i="2"/>
  <c r="W1984" i="2"/>
  <c r="W2012" i="2"/>
  <c r="W1484" i="2"/>
  <c r="W1669" i="2"/>
  <c r="W1758" i="2"/>
  <c r="W1361" i="2"/>
  <c r="W2528" i="2"/>
  <c r="W2165" i="2"/>
  <c r="W1768" i="2"/>
  <c r="W2149" i="2"/>
  <c r="W1428" i="2"/>
  <c r="W1315" i="2"/>
  <c r="W2634" i="2"/>
  <c r="W1475" i="2"/>
  <c r="W1701" i="2"/>
  <c r="W540" i="2"/>
  <c r="W1535" i="2"/>
  <c r="W762" i="2"/>
  <c r="W1651" i="2"/>
  <c r="W2325" i="2"/>
  <c r="W1520" i="2"/>
  <c r="W2327" i="2"/>
  <c r="W2130" i="2"/>
  <c r="W967" i="2"/>
  <c r="W1050" i="2"/>
  <c r="W1880" i="2"/>
  <c r="W1731" i="2"/>
  <c r="W800" i="2"/>
  <c r="W1231" i="2"/>
  <c r="W2326" i="2"/>
  <c r="W1843" i="2"/>
  <c r="W2058" i="2"/>
  <c r="W1686" i="2"/>
  <c r="W1747" i="2"/>
  <c r="W1143" i="2"/>
  <c r="W1958" i="2"/>
  <c r="W591" i="2"/>
  <c r="W144" i="2"/>
  <c r="W2280" i="2"/>
  <c r="W922" i="2"/>
  <c r="W1012" i="2"/>
  <c r="W1441" i="2"/>
  <c r="W281" i="2"/>
  <c r="W541" i="2"/>
  <c r="W767" i="2"/>
  <c r="W1906" i="2"/>
  <c r="W2231" i="2"/>
  <c r="W488" i="2"/>
  <c r="W1367" i="2"/>
  <c r="W2377" i="2"/>
  <c r="W937" i="2"/>
  <c r="W2754" i="2"/>
  <c r="W859" i="2"/>
  <c r="W370" i="2"/>
  <c r="W1083" i="2"/>
  <c r="W1636" i="2"/>
  <c r="W301" i="2"/>
  <c r="W2127" i="2"/>
  <c r="W620" i="2"/>
  <c r="W1863" i="2"/>
  <c r="W2547" i="2"/>
  <c r="W1778" i="2"/>
  <c r="W962" i="2"/>
  <c r="W2642" i="2"/>
  <c r="W2097" i="2"/>
  <c r="W343" i="2"/>
  <c r="W920" i="2"/>
  <c r="W1864" i="2"/>
  <c r="W798" i="2"/>
  <c r="W2789" i="2"/>
  <c r="W87" i="2"/>
  <c r="W2658" i="2"/>
  <c r="W75" i="2"/>
  <c r="W155" i="2"/>
  <c r="W239" i="2"/>
  <c r="W1637" i="2"/>
  <c r="W2670" i="2"/>
  <c r="W302" i="2"/>
  <c r="W551" i="2"/>
  <c r="W2559" i="2"/>
  <c r="W276" i="2"/>
  <c r="W2469" i="2"/>
  <c r="W2073" i="2"/>
  <c r="W2686" i="2"/>
  <c r="W1331" i="2"/>
  <c r="W217" i="2"/>
  <c r="W1163" i="2"/>
  <c r="W1509" i="2"/>
  <c r="W468" i="2"/>
  <c r="W234" i="2"/>
  <c r="W685" i="2"/>
  <c r="W652" i="2"/>
  <c r="W2378" i="2"/>
  <c r="W2367" i="2"/>
  <c r="W279" i="2"/>
  <c r="W991" i="2"/>
  <c r="W128" i="2"/>
  <c r="W1069" i="2"/>
  <c r="W2575" i="2"/>
  <c r="W1413" i="2"/>
  <c r="W1280" i="2"/>
  <c r="W1793" i="2"/>
  <c r="W713" i="2"/>
  <c r="W2209" i="2"/>
  <c r="W1028" i="2"/>
  <c r="W579" i="2"/>
  <c r="W503" i="2"/>
  <c r="W2393" i="2"/>
  <c r="W1388" i="2"/>
  <c r="W2328" i="2"/>
  <c r="W2266" i="2"/>
  <c r="W2513" i="2"/>
  <c r="W2605" i="2"/>
  <c r="W2142" i="2"/>
  <c r="W2387" i="2"/>
  <c r="W574" i="2"/>
  <c r="W1870" i="2"/>
  <c r="W1021" i="2"/>
  <c r="W1205" i="2"/>
  <c r="W2117" i="2"/>
  <c r="W1077" i="2"/>
  <c r="W2218" i="2"/>
  <c r="W2314" i="2"/>
  <c r="W1022" i="2"/>
  <c r="W2268" i="2"/>
  <c r="W2228" i="2"/>
  <c r="W474" i="2"/>
  <c r="W383" i="2"/>
  <c r="W1138" i="2"/>
  <c r="W554" i="2"/>
  <c r="W1678" i="2"/>
  <c r="W1452" i="2"/>
  <c r="W710" i="2"/>
  <c r="W517" i="2"/>
  <c r="W59" i="2"/>
  <c r="W735" i="2"/>
  <c r="W2796" i="2"/>
  <c r="W1100" i="2"/>
  <c r="W633" i="2"/>
  <c r="W879" i="2"/>
  <c r="W337" i="2"/>
  <c r="W1317" i="2"/>
  <c r="W1332" i="2"/>
  <c r="W721" i="2"/>
  <c r="W1408" i="2"/>
  <c r="W2014" i="2"/>
  <c r="W2493" i="2"/>
  <c r="W2204" i="2"/>
  <c r="W2711" i="2"/>
  <c r="W1872" i="2"/>
  <c r="W1844" i="2"/>
  <c r="W1227" i="2"/>
  <c r="W1805" i="2"/>
  <c r="W953" i="2"/>
  <c r="W353" i="2"/>
  <c r="W668" i="2"/>
  <c r="W536" i="2"/>
  <c r="W43" i="2"/>
  <c r="W101" i="2"/>
  <c r="W2768" i="2"/>
  <c r="W58" i="2"/>
  <c r="W614" i="2"/>
  <c r="W286" i="2"/>
  <c r="W2100" i="2"/>
  <c r="W2691" i="2"/>
  <c r="W1411" i="2"/>
  <c r="W546" i="2"/>
  <c r="W864" i="2"/>
  <c r="W284" i="2"/>
  <c r="W1478" i="2"/>
  <c r="W2198" i="2"/>
  <c r="W1729" i="2"/>
  <c r="W2685" i="2"/>
  <c r="W1232" i="2"/>
  <c r="W95" i="2"/>
  <c r="W2476" i="2"/>
  <c r="W2098" i="2"/>
  <c r="W166" i="2"/>
  <c r="W2527" i="2"/>
  <c r="W2672" i="2"/>
  <c r="W1601" i="2"/>
  <c r="W2037" i="2"/>
  <c r="W2003" i="2"/>
  <c r="W1031" i="2"/>
  <c r="W1431" i="2"/>
  <c r="W2274" i="2"/>
  <c r="W1188" i="2"/>
  <c r="W38" i="2"/>
  <c r="W992" i="2"/>
  <c r="W2726" i="2"/>
  <c r="W1587" i="2"/>
  <c r="W1262" i="2"/>
  <c r="W1626" i="2"/>
  <c r="W176" i="2"/>
  <c r="W312" i="2"/>
  <c r="W130" i="2"/>
  <c r="W1044" i="2"/>
  <c r="W146" i="2"/>
  <c r="W1736" i="2"/>
  <c r="W2264" i="2"/>
  <c r="W956" i="2"/>
  <c r="W313" i="2"/>
  <c r="W191" i="2"/>
  <c r="W832" i="2"/>
  <c r="W174" i="2"/>
  <c r="W1934" i="2"/>
  <c r="W1113" i="2"/>
  <c r="W1433" i="2"/>
  <c r="W386" i="2"/>
  <c r="W2785" i="2"/>
  <c r="W1229" i="2"/>
  <c r="W2495" i="2"/>
  <c r="W830" i="2"/>
  <c r="W246" i="2"/>
  <c r="W2060" i="2"/>
  <c r="W641" i="2"/>
  <c r="W161" i="2"/>
  <c r="W1665" i="2"/>
  <c r="W2595" i="2"/>
  <c r="W534" i="2"/>
  <c r="W1699" i="2"/>
  <c r="W1616" i="2"/>
  <c r="W622" i="2"/>
  <c r="W251" i="2"/>
  <c r="W2452" i="2"/>
  <c r="W1139" i="2"/>
  <c r="W1066" i="2"/>
  <c r="W1130" i="2"/>
  <c r="W2079" i="2"/>
  <c r="W653" i="2"/>
  <c r="W1795" i="2"/>
  <c r="W1566" i="2"/>
  <c r="W2195" i="2"/>
  <c r="W1257" i="2"/>
  <c r="W2489" i="2"/>
  <c r="W718" i="2"/>
  <c r="W2684" i="2"/>
  <c r="W123" i="2"/>
  <c r="W2071" i="2"/>
  <c r="W1543" i="2"/>
  <c r="W1957" i="2"/>
  <c r="W2533" i="2"/>
  <c r="W154" i="2"/>
  <c r="W467" i="2"/>
  <c r="W1063" i="2"/>
  <c r="W1059" i="2"/>
  <c r="W175" i="2"/>
  <c r="W2196" i="2"/>
  <c r="W2192" i="2"/>
  <c r="W820" i="2"/>
  <c r="W196" i="2"/>
  <c r="W441" i="2"/>
  <c r="W437" i="2"/>
  <c r="W2801" i="2"/>
  <c r="W2797" i="2"/>
  <c r="W2085" i="2"/>
  <c r="W2081" i="2"/>
  <c r="W1765" i="2"/>
  <c r="W942" i="2"/>
  <c r="W938" i="2"/>
  <c r="W282" i="2"/>
  <c r="W1912" i="2"/>
  <c r="W1908" i="2"/>
  <c r="W2680" i="2"/>
  <c r="W925" i="2"/>
  <c r="W1211" i="2"/>
  <c r="W2233" i="2"/>
  <c r="W638" i="2"/>
  <c r="W634" i="2"/>
  <c r="W1979" i="2"/>
  <c r="W1975" i="2"/>
  <c r="W1745" i="2"/>
  <c r="W2269" i="2"/>
  <c r="W2600" i="2"/>
  <c r="W1027" i="2"/>
  <c r="W127" i="2"/>
  <c r="W116" i="2"/>
  <c r="W157" i="2"/>
  <c r="W2039" i="2"/>
  <c r="W2035" i="2"/>
  <c r="W2635" i="2"/>
  <c r="W2681" i="2"/>
  <c r="W419" i="2"/>
  <c r="W2541" i="2"/>
  <c r="W1160" i="2"/>
  <c r="W1401" i="2"/>
  <c r="W753" i="2"/>
  <c r="W982" i="2"/>
  <c r="W1791" i="2"/>
  <c r="W1785" i="2"/>
  <c r="W1454" i="2"/>
  <c r="W2169" i="2"/>
  <c r="W1171" i="2"/>
  <c r="W339" i="2"/>
  <c r="W335" i="2"/>
  <c r="W2254" i="2"/>
  <c r="W1622" i="2"/>
  <c r="W150" i="2"/>
  <c r="W2624" i="2"/>
  <c r="W2370" i="2"/>
  <c r="W1969" i="2"/>
  <c r="W894" i="2"/>
  <c r="W2769" i="2"/>
  <c r="W1643" i="2"/>
  <c r="W2075" i="2"/>
  <c r="W1656" i="2"/>
  <c r="W1514" i="2"/>
  <c r="W1510" i="2"/>
  <c r="W889" i="2"/>
  <c r="W885" i="2"/>
  <c r="W1322" i="2"/>
  <c r="W1318" i="2"/>
  <c r="W2158" i="2"/>
  <c r="W1530" i="2"/>
  <c r="W1526" i="2"/>
  <c r="W1612" i="2"/>
  <c r="W84" i="2"/>
  <c r="W80" i="2"/>
  <c r="W354" i="2"/>
  <c r="W2543" i="2"/>
  <c r="W2539" i="2"/>
  <c r="W1264" i="2"/>
  <c r="W34" i="2"/>
  <c r="W2728" i="2"/>
  <c r="W103" i="2"/>
  <c r="W1725" i="2"/>
  <c r="W201" i="2"/>
  <c r="W197" i="2"/>
  <c r="W723" i="2"/>
  <c r="W2005" i="2"/>
  <c r="W688" i="2"/>
  <c r="W1582" i="2"/>
  <c r="W1208" i="2"/>
  <c r="W1204" i="2"/>
  <c r="W2170" i="2"/>
  <c r="W2166" i="2"/>
  <c r="W1294" i="2"/>
  <c r="W773" i="2"/>
  <c r="W858" i="2"/>
  <c r="W1451" i="2"/>
  <c r="W1447" i="2"/>
  <c r="W206" i="2"/>
  <c r="W202" i="2"/>
  <c r="W1435" i="2"/>
  <c r="W2176" i="2"/>
  <c r="W2172" i="2"/>
  <c r="W1831" i="2"/>
  <c r="W2114" i="2"/>
  <c r="W2110" i="2"/>
  <c r="W272" i="2"/>
  <c r="W1900" i="2"/>
  <c r="W2466" i="2"/>
  <c r="W2462" i="2"/>
  <c r="W1617" i="2"/>
  <c r="W314" i="2"/>
  <c r="W2418" i="2"/>
  <c r="W2414" i="2"/>
  <c r="W2410" i="2"/>
  <c r="W2747" i="2"/>
  <c r="W432" i="2"/>
  <c r="W2582" i="2"/>
  <c r="W1342" i="2"/>
  <c r="W826" i="2"/>
  <c r="W1159" i="2"/>
  <c r="W1155" i="2"/>
  <c r="W1274" i="2"/>
  <c r="W1270" i="2"/>
  <c r="W389" i="2"/>
  <c r="W385" i="2"/>
  <c r="W81" i="2"/>
  <c r="W77" i="2"/>
  <c r="W263" i="2"/>
  <c r="W259" i="2"/>
  <c r="W294" i="2"/>
  <c r="W382" i="2"/>
  <c r="W378" i="2"/>
  <c r="W2122" i="2"/>
  <c r="W2118" i="2"/>
  <c r="W2067" i="2"/>
  <c r="W754" i="2"/>
  <c r="W257" i="2"/>
  <c r="W253" i="2"/>
  <c r="W247" i="2"/>
  <c r="W2606" i="2"/>
  <c r="W1487" i="2"/>
  <c r="W293" i="2"/>
  <c r="W2425" i="2"/>
  <c r="W2421" i="2"/>
  <c r="W1886" i="2"/>
  <c r="W475" i="2"/>
  <c r="W542" i="2"/>
  <c r="W1623" i="2"/>
  <c r="W1301" i="2"/>
  <c r="W1297" i="2"/>
  <c r="W1402" i="2"/>
  <c r="W1398" i="2"/>
  <c r="W260" i="2"/>
  <c r="W562" i="2"/>
  <c r="W2207" i="2"/>
  <c r="W2203" i="2"/>
  <c r="W2550" i="2"/>
  <c r="W618" i="2"/>
  <c r="W573" i="2"/>
  <c r="W569" i="2"/>
  <c r="W134" i="2"/>
  <c r="W666" i="2"/>
  <c r="W2056" i="2"/>
  <c r="W225" i="2"/>
  <c r="W2422" i="2"/>
  <c r="W2194" i="2"/>
  <c r="W2120" i="2"/>
  <c r="W1565" i="2"/>
  <c r="W1366" i="2"/>
  <c r="W1607" i="2"/>
  <c r="W2463" i="2"/>
  <c r="W2249" i="2"/>
  <c r="W1603" i="2"/>
  <c r="W828" i="2"/>
  <c r="W1770" i="2"/>
  <c r="W1584" i="2"/>
  <c r="W1429" i="2"/>
  <c r="W2537" i="2"/>
  <c r="W1523" i="2"/>
  <c r="W2053" i="2"/>
  <c r="W2049" i="2"/>
  <c r="W1357" i="2"/>
  <c r="W1865" i="2"/>
  <c r="W436" i="2"/>
  <c r="W1379" i="2"/>
  <c r="W1375" i="2"/>
  <c r="W1377" i="2"/>
  <c r="W1373" i="2"/>
  <c r="W2465" i="2"/>
  <c r="W1459" i="2"/>
  <c r="W1497" i="2"/>
  <c r="W1493" i="2"/>
  <c r="W181" i="2"/>
  <c r="W749" i="2"/>
  <c r="W2752" i="2"/>
  <c r="W2748" i="2"/>
  <c r="W1653" i="2"/>
  <c r="W483" i="2"/>
  <c r="W1521" i="2"/>
  <c r="W1517" i="2"/>
  <c r="W731" i="2"/>
  <c r="W2677" i="2"/>
  <c r="W64" i="2"/>
  <c r="W60" i="2"/>
  <c r="W240" i="2"/>
  <c r="W987" i="2"/>
  <c r="W2756" i="2"/>
  <c r="W2252" i="2"/>
  <c r="W2300" i="2"/>
  <c r="W2342" i="2"/>
  <c r="W2338" i="2"/>
  <c r="W1578" i="2"/>
  <c r="W1448" i="2"/>
  <c r="W1444" i="2"/>
  <c r="W2447" i="2"/>
  <c r="W2751" i="2"/>
  <c r="W964" i="2"/>
  <c r="W162" i="2"/>
  <c r="W1040" i="2"/>
  <c r="W2762" i="2"/>
  <c r="W1228" i="2"/>
  <c r="W470" i="2"/>
  <c r="W466" i="2"/>
  <c r="W1225" i="2"/>
  <c r="W2633" i="2"/>
  <c r="W2629" i="2"/>
  <c r="W1252" i="2"/>
  <c r="W2281" i="2"/>
  <c r="W2337" i="2"/>
  <c r="W1070" i="2"/>
  <c r="W600" i="2"/>
  <c r="W917" i="2"/>
  <c r="W1930" i="2"/>
  <c r="W1248" i="2"/>
  <c r="W264" i="2"/>
  <c r="W556" i="2"/>
  <c r="W2309" i="2"/>
  <c r="W2305" i="2"/>
  <c r="W1129" i="2"/>
  <c r="W1125" i="2"/>
  <c r="W489" i="2"/>
  <c r="W1990" i="2"/>
  <c r="W1598" i="2"/>
  <c r="W900" i="2"/>
  <c r="W1055" i="2"/>
  <c r="W1051" i="2"/>
  <c r="W1102" i="2"/>
  <c r="W806" i="2"/>
  <c r="W1522" i="2"/>
  <c r="W1518" i="2"/>
  <c r="W1440" i="2"/>
  <c r="W1436" i="2"/>
  <c r="W743" i="2"/>
  <c r="W662" i="2"/>
  <c r="W2392" i="2"/>
  <c r="W1135" i="2"/>
  <c r="W2478" i="2"/>
  <c r="W160" i="2"/>
  <c r="W156" i="2"/>
  <c r="W1253" i="2"/>
  <c r="W133" i="2"/>
  <c r="W1420" i="2"/>
  <c r="W1941" i="2"/>
  <c r="W1416" i="2"/>
  <c r="W609" i="2"/>
  <c r="W2189" i="2"/>
  <c r="W1427" i="2"/>
  <c r="W750" i="2"/>
  <c r="W147" i="2"/>
  <c r="W2442" i="2"/>
  <c r="W960" i="2"/>
  <c r="W1109" i="2"/>
  <c r="W1105" i="2"/>
  <c r="W2265" i="2"/>
  <c r="W871" i="2"/>
  <c r="W1470" i="2"/>
  <c r="W1466" i="2"/>
  <c r="W596" i="2"/>
  <c r="W235" i="2"/>
  <c r="W590" i="2"/>
  <c r="W1295" i="2"/>
  <c r="W1291" i="2"/>
  <c r="W2399" i="2"/>
  <c r="W2395" i="2"/>
  <c r="W2572" i="2"/>
  <c r="W2455" i="2"/>
  <c r="W2663" i="2"/>
  <c r="W2659" i="2"/>
  <c r="W679" i="2"/>
  <c r="W1840" i="2"/>
  <c r="W867" i="2"/>
  <c r="W1885" i="2"/>
  <c r="W1089" i="2"/>
  <c r="W256" i="2"/>
  <c r="W959" i="2"/>
  <c r="W187" i="2"/>
  <c r="W736" i="2"/>
  <c r="W1680" i="2"/>
  <c r="W2186" i="2"/>
  <c r="W2407" i="2"/>
  <c r="W2403" i="2"/>
  <c r="W1842" i="2"/>
  <c r="W387" i="2"/>
  <c r="W93" i="2"/>
  <c r="W89" i="2"/>
  <c r="W164" i="2"/>
  <c r="W68" i="2"/>
  <c r="W2596" i="2"/>
  <c r="W1823" i="2"/>
  <c r="W2063" i="2"/>
  <c r="W2765" i="2"/>
  <c r="W672" i="2"/>
  <c r="W289" i="2"/>
  <c r="W1415" i="2"/>
  <c r="W1868" i="2"/>
  <c r="W332" i="2"/>
  <c r="W907" i="2"/>
  <c r="W1760" i="2"/>
  <c r="W44" i="2"/>
  <c r="W1045" i="2"/>
  <c r="W1508" i="2"/>
  <c r="W1504" i="2"/>
  <c r="W1610" i="2"/>
  <c r="W1422" i="2"/>
  <c r="W2181" i="2"/>
  <c r="W1855" i="2"/>
  <c r="W177" i="2"/>
  <c r="W592" i="2"/>
  <c r="W588" i="2"/>
  <c r="W2093" i="2"/>
  <c r="W2317" i="2"/>
  <c r="W919" i="2"/>
  <c r="W409" i="2"/>
  <c r="W2722" i="2"/>
  <c r="W1060" i="2"/>
  <c r="W2099" i="2"/>
  <c r="W708" i="2"/>
  <c r="W83" i="2"/>
  <c r="W2753" i="2"/>
  <c r="W2749" i="2"/>
  <c r="W2042" i="2"/>
  <c r="W2038" i="2"/>
  <c r="W952" i="2"/>
  <c r="W944" i="2"/>
  <c r="W860" i="2"/>
  <c r="W637" i="2"/>
  <c r="W1952" i="2"/>
  <c r="W2472" i="2"/>
  <c r="W90" i="2"/>
  <c r="W1321" i="2"/>
  <c r="W2644" i="2"/>
  <c r="W2640" i="2"/>
  <c r="W1406" i="2"/>
  <c r="W2638" i="2"/>
  <c r="W1086" i="2"/>
  <c r="W1355" i="2"/>
  <c r="W170" i="2"/>
  <c r="W1918" i="2"/>
  <c r="W1914" i="2"/>
  <c r="W2133" i="2"/>
  <c r="W2492" i="2"/>
  <c r="W1718" i="2"/>
  <c r="W658" i="2"/>
  <c r="W2354" i="2"/>
  <c r="W1141" i="2"/>
  <c r="W513" i="2"/>
  <c r="W677" i="2"/>
  <c r="W379" i="2"/>
  <c r="W1132" i="2"/>
  <c r="W2105" i="2"/>
  <c r="W807" i="2"/>
  <c r="W1776" i="2"/>
  <c r="W1550" i="2"/>
  <c r="W328" i="2"/>
  <c r="W100" i="2"/>
  <c r="W1327" i="2"/>
  <c r="W1323" i="2"/>
  <c r="W608" i="2"/>
  <c r="W1801" i="2"/>
  <c r="W2497" i="2"/>
  <c r="W1479" i="2"/>
  <c r="W1583" i="2"/>
  <c r="W530" i="2"/>
  <c r="W595" i="2"/>
  <c r="W882" i="2"/>
  <c r="W241" i="2"/>
  <c r="W287" i="2"/>
  <c r="W2134" i="2"/>
  <c r="W203" i="2"/>
  <c r="W2078" i="2"/>
  <c r="W1551" i="2"/>
  <c r="W961" i="2"/>
  <c r="W2812" i="2"/>
  <c r="W2808" i="2"/>
  <c r="W930" i="2"/>
  <c r="W434" i="2"/>
  <c r="W112" i="2"/>
  <c r="W108" i="2"/>
  <c r="W2713" i="2"/>
  <c r="W1929" i="2"/>
  <c r="W969" i="2"/>
  <c r="W86" i="2"/>
  <c r="W2247" i="2"/>
  <c r="W2051" i="2"/>
  <c r="W717" i="2"/>
  <c r="W1925" i="2"/>
  <c r="W420" i="2"/>
  <c r="W519" i="2"/>
  <c r="W1986" i="2"/>
  <c r="W1982" i="2"/>
  <c r="W1328" i="2"/>
  <c r="W848" i="2"/>
  <c r="W2388" i="2"/>
  <c r="W126" i="2"/>
  <c r="W499" i="2"/>
  <c r="W1719" i="2"/>
  <c r="W1675" i="2"/>
  <c r="W1689" i="2"/>
  <c r="W1685" i="2"/>
  <c r="W1983" i="2"/>
  <c r="W2174" i="2"/>
  <c r="W142" i="2"/>
  <c r="W803" i="2"/>
  <c r="W861" i="2"/>
  <c r="W340" i="2"/>
  <c r="W563" i="2"/>
  <c r="W2743" i="2"/>
  <c r="W2448" i="2"/>
  <c r="W428" i="2"/>
  <c r="W1866" i="2"/>
  <c r="W1862" i="2"/>
  <c r="W1482" i="2"/>
  <c r="W2010" i="2"/>
  <c r="W2385" i="2"/>
  <c r="W2721" i="2"/>
  <c r="W53" i="2"/>
  <c r="Y53" i="2" s="1"/>
  <c r="W280" i="2"/>
  <c r="W119" i="2"/>
  <c r="W632" i="2"/>
  <c r="W1062" i="2"/>
  <c r="W645" i="2"/>
  <c r="W42" i="2"/>
  <c r="W854" i="2"/>
  <c r="W1483" i="2"/>
  <c r="W165" i="2"/>
  <c r="W2661" i="2"/>
  <c r="W1303" i="2"/>
  <c r="W1299" i="2"/>
  <c r="W1605" i="2"/>
  <c r="W1694" i="2"/>
  <c r="W296" i="2"/>
  <c r="W1563" i="2"/>
  <c r="W1730" i="2"/>
  <c r="W1038" i="2"/>
  <c r="W766" i="2"/>
  <c r="W1579" i="2"/>
  <c r="W1575" i="2"/>
  <c r="W1948" i="2"/>
  <c r="W2350" i="2"/>
  <c r="W2346" i="2"/>
  <c r="W2710" i="2"/>
  <c r="W1853" i="2"/>
  <c r="W1751" i="2"/>
  <c r="W1347" i="2"/>
  <c r="W373" i="2"/>
  <c r="W1690" i="2"/>
  <c r="W2055" i="2"/>
  <c r="W453" i="2"/>
  <c r="W1474" i="2"/>
  <c r="W2126" i="2"/>
  <c r="W1460" i="2"/>
  <c r="W1167" i="2"/>
  <c r="W390" i="2"/>
  <c r="W2026" i="2"/>
  <c r="W99" i="2"/>
  <c r="W838" i="2"/>
  <c r="W192" i="2"/>
  <c r="W2526" i="2"/>
  <c r="W481" i="2"/>
  <c r="W2546" i="2"/>
  <c r="W2613" i="2"/>
  <c r="W1762" i="2"/>
  <c r="W1804" i="2"/>
  <c r="W52" i="2"/>
  <c r="W776" i="2"/>
  <c r="W2115" i="2"/>
  <c r="W306" i="2"/>
  <c r="W2717" i="2"/>
  <c r="W2371" i="2"/>
  <c r="W504" i="2"/>
  <c r="W500" i="2"/>
  <c r="W2103" i="2"/>
  <c r="W347" i="2"/>
  <c r="W1243" i="2"/>
  <c r="W955" i="2"/>
  <c r="W2651" i="2"/>
  <c r="W132" i="2"/>
  <c r="W1279" i="2"/>
  <c r="W1026" i="2"/>
  <c r="W388" i="2"/>
  <c r="W914" i="2"/>
  <c r="W342" i="2"/>
  <c r="W2649" i="2"/>
  <c r="W2645" i="2"/>
  <c r="W1516" i="2"/>
  <c r="W2436" i="2"/>
  <c r="W2432" i="2"/>
  <c r="W649" i="2"/>
  <c r="W2555" i="2"/>
  <c r="W2296" i="2"/>
  <c r="W1599" i="2"/>
  <c r="W2089" i="2"/>
  <c r="W278" i="2"/>
  <c r="W2574" i="2"/>
  <c r="W2248" i="2"/>
  <c r="W2212" i="2"/>
  <c r="W2674" i="2"/>
  <c r="W2558" i="2"/>
  <c r="W544" i="2"/>
  <c r="W1664" i="2"/>
  <c r="W2027" i="2"/>
  <c r="W1538" i="2"/>
  <c r="W2208" i="2"/>
  <c r="W262" i="2"/>
  <c r="W951" i="2"/>
  <c r="W947" i="2"/>
  <c r="W681" i="2"/>
  <c r="W2380" i="2"/>
  <c r="W2261" i="2"/>
  <c r="W1896" i="2"/>
  <c r="W1094" i="2"/>
  <c r="W646" i="2"/>
  <c r="W2397" i="2"/>
  <c r="W2473" i="2"/>
  <c r="W2715" i="2"/>
  <c r="W2491" i="2"/>
  <c r="W940" i="2"/>
  <c r="W424" i="2"/>
  <c r="W572" i="2"/>
  <c r="W2621" i="2"/>
  <c r="W431" i="2"/>
  <c r="W194" i="2"/>
  <c r="W1944" i="2"/>
  <c r="W1940" i="2"/>
  <c r="W1464" i="2"/>
  <c r="W141" i="2"/>
  <c r="W610" i="2"/>
  <c r="W684" i="2"/>
  <c r="W414" i="2"/>
  <c r="W2636" i="2"/>
  <c r="W2632" i="2"/>
  <c r="W2485" i="2"/>
  <c r="W1255" i="2"/>
  <c r="W547" i="2"/>
  <c r="W2457" i="2"/>
  <c r="W2474" i="2"/>
  <c r="W1157" i="2"/>
  <c r="W1362" i="2"/>
  <c r="W1016" i="2"/>
  <c r="W1014" i="2"/>
  <c r="W1010" i="2"/>
  <c r="W802" i="2"/>
  <c r="W926" i="2"/>
  <c r="W707" i="2"/>
  <c r="W2349" i="2"/>
  <c r="W357" i="2"/>
  <c r="W1149" i="2"/>
  <c r="W452" i="2"/>
  <c r="W2413" i="2"/>
  <c r="W1307" i="2"/>
  <c r="W2611" i="2"/>
  <c r="W1857" i="2"/>
  <c r="W1764" i="2"/>
  <c r="W1241" i="2"/>
  <c r="W1916" i="2"/>
  <c r="W392" i="2"/>
  <c r="W486" i="2"/>
  <c r="W482" i="2"/>
  <c r="W2775" i="2"/>
  <c r="W1126" i="2"/>
  <c r="W2052" i="2"/>
  <c r="W2523" i="2"/>
  <c r="W1334" i="2"/>
  <c r="W1330" i="2"/>
  <c r="W2104" i="2"/>
  <c r="W1814" i="2"/>
  <c r="W73" i="2"/>
  <c r="W69" i="2"/>
  <c r="W457" i="2"/>
  <c r="W2405" i="2"/>
  <c r="W558" i="2"/>
  <c r="W2563" i="2"/>
  <c r="W505" i="2"/>
  <c r="W1372" i="2"/>
  <c r="W2286" i="2"/>
  <c r="W1112" i="2"/>
  <c r="W738" i="2"/>
  <c r="W2591" i="2"/>
  <c r="W2587" i="2"/>
  <c r="Y2587" i="2" s="1"/>
  <c r="W2719" i="2"/>
  <c r="W2072" i="2"/>
  <c r="W1851" i="2"/>
  <c r="W2372" i="2"/>
  <c r="W994" i="2"/>
  <c r="W719" i="2"/>
  <c r="W1635" i="2"/>
  <c r="W2008" i="2"/>
  <c r="W840" i="2"/>
  <c r="W2565" i="2"/>
  <c r="W1964" i="2"/>
  <c r="W400" i="2"/>
  <c r="W817" i="2"/>
  <c r="W316" i="2"/>
  <c r="W371" i="2"/>
  <c r="W1353" i="2"/>
  <c r="W1810" i="2"/>
  <c r="W182" i="2"/>
  <c r="W1072" i="2"/>
  <c r="W1386" i="2"/>
  <c r="W359" i="2"/>
  <c r="W1695" i="2"/>
  <c r="W1374" i="2"/>
  <c r="W464" i="2"/>
  <c r="W429" i="2"/>
  <c r="W333" i="2"/>
  <c r="W1960" i="2"/>
  <c r="W2287" i="2"/>
  <c r="W815" i="2"/>
  <c r="W2724" i="2"/>
  <c r="W1999" i="2"/>
  <c r="W1034" i="2"/>
  <c r="W190" i="2"/>
  <c r="W715" i="2"/>
  <c r="W1775" i="2"/>
  <c r="W978" i="2"/>
  <c r="W1476" i="2"/>
  <c r="W2054" i="2"/>
  <c r="W564" i="2"/>
  <c r="W438" i="2"/>
  <c r="W303" i="2"/>
  <c r="W1471" i="2"/>
  <c r="W2400" i="2"/>
  <c r="W1741" i="2"/>
  <c r="W1249" i="2"/>
  <c r="W1485" i="2"/>
  <c r="W1547" i="2"/>
  <c r="W1313" i="2"/>
  <c r="W1800" i="2"/>
  <c r="W2603" i="2"/>
  <c r="W2083" i="2"/>
  <c r="W2163" i="2"/>
  <c r="W823" i="2"/>
  <c r="W49" i="2"/>
  <c r="W45" i="2"/>
  <c r="W1096" i="2"/>
  <c r="W1721" i="2"/>
  <c r="W2092" i="2"/>
  <c r="W2310" i="2"/>
  <c r="W1246" i="2"/>
  <c r="W1926" i="2"/>
  <c r="W2510" i="2"/>
  <c r="W111" i="2"/>
  <c r="W1131" i="2"/>
  <c r="W188" i="2"/>
  <c r="W2809" i="2"/>
  <c r="W905" i="2"/>
  <c r="W2783" i="2"/>
  <c r="W1011" i="2"/>
  <c r="W1707" i="2"/>
  <c r="W1490" i="2"/>
  <c r="W1043" i="2"/>
  <c r="W995" i="2"/>
  <c r="W410" i="2"/>
  <c r="W1876" i="2"/>
  <c r="W275" i="2"/>
  <c r="W1955" i="2"/>
  <c r="W1004" i="2"/>
  <c r="W258" i="2"/>
  <c r="W2618" i="2"/>
  <c r="W1838" i="2"/>
  <c r="W2429" i="2"/>
  <c r="W367" i="2"/>
  <c r="W2331" i="2"/>
  <c r="W1833" i="2"/>
  <c r="W1469" i="2"/>
  <c r="W1589" i="2"/>
  <c r="W139" i="2"/>
  <c r="W1445" i="2"/>
  <c r="W384" i="2"/>
  <c r="W2250" i="2"/>
  <c r="W2246" i="2"/>
  <c r="W855" i="2"/>
  <c r="W1540" i="2"/>
  <c r="W1536" i="2"/>
  <c r="W216" i="2"/>
  <c r="W2306" i="2"/>
  <c r="W2302" i="2"/>
  <c r="W1127" i="2"/>
  <c r="W2630" i="2"/>
  <c r="W2023" i="2"/>
  <c r="W1705" i="2"/>
  <c r="W1395" i="2"/>
  <c r="W1290" i="2"/>
  <c r="W2084" i="2"/>
  <c r="W1392" i="2"/>
  <c r="W1505" i="2"/>
  <c r="W1501" i="2"/>
  <c r="W1733" i="2"/>
  <c r="W974" i="2"/>
  <c r="W1787" i="2"/>
  <c r="W1595" i="2"/>
  <c r="W1124" i="2"/>
  <c r="W2136" i="2"/>
  <c r="W1036" i="2"/>
  <c r="W1146" i="2"/>
  <c r="W1456" i="2"/>
  <c r="W2733" i="2"/>
  <c r="W158" i="2"/>
  <c r="W50" i="2"/>
  <c r="W2040" i="2"/>
  <c r="W1173" i="2"/>
  <c r="W180" i="2"/>
  <c r="W465" i="2"/>
  <c r="W794" i="2"/>
  <c r="W597" i="2"/>
  <c r="W593" i="2"/>
  <c r="W2272" i="2"/>
  <c r="W1807" i="2"/>
  <c r="W939" i="2"/>
  <c r="W935" i="2"/>
  <c r="W2242" i="2"/>
  <c r="W2238" i="2"/>
  <c r="W1980" i="2"/>
  <c r="W890" i="2"/>
  <c r="W1199" i="2"/>
  <c r="W243" i="2"/>
  <c r="W2091" i="2"/>
  <c r="W1683" i="2"/>
  <c r="W448" i="2"/>
  <c r="W2481" i="2"/>
  <c r="W1972" i="2"/>
  <c r="W575" i="2"/>
  <c r="W2584" i="2"/>
  <c r="W1337" i="2"/>
  <c r="W631" i="2"/>
  <c r="W627" i="2"/>
  <c r="W1119" i="2"/>
  <c r="W2381" i="2"/>
  <c r="W1655" i="2"/>
  <c r="W2441" i="2"/>
  <c r="W317" i="2"/>
  <c r="W538" i="2"/>
  <c r="W2746" i="2"/>
  <c r="W2742" i="2"/>
  <c r="W2794" i="2"/>
  <c r="W1847" i="2"/>
  <c r="W412" i="2"/>
  <c r="W2544" i="2"/>
  <c r="W290" i="2"/>
  <c r="W91" i="2"/>
  <c r="W728" i="2"/>
  <c r="W724" i="2"/>
  <c r="W515" i="2"/>
  <c r="W524" i="2"/>
  <c r="W1276" i="2"/>
  <c r="W2763" i="2"/>
  <c r="W2666" i="2"/>
  <c r="W2524" i="2"/>
  <c r="W2210" i="2"/>
  <c r="W850" i="2"/>
  <c r="W1107" i="2"/>
  <c r="W1618" i="2"/>
  <c r="W1182" i="2"/>
  <c r="W2609" i="2"/>
  <c r="W1312" i="2"/>
  <c r="W2676" i="2"/>
  <c r="W2197" i="2"/>
  <c r="W709" i="2"/>
  <c r="W789" i="2"/>
  <c r="W1446" i="2"/>
  <c r="W398" i="2"/>
  <c r="W2494" i="2"/>
  <c r="W304" i="2"/>
  <c r="W1461" i="2"/>
  <c r="W1457" i="2"/>
  <c r="W2006" i="2"/>
  <c r="W550" i="2"/>
  <c r="W2064" i="2"/>
  <c r="W1539" i="2"/>
  <c r="W242" i="2"/>
  <c r="W2502" i="2"/>
  <c r="W1667" i="2"/>
  <c r="W2330" i="2"/>
  <c r="W1606" i="2"/>
  <c r="W1338" i="2"/>
  <c r="W2739" i="2"/>
  <c r="W772" i="2"/>
  <c r="W2260" i="2"/>
  <c r="W2646" i="2"/>
  <c r="W1594" i="2"/>
  <c r="W1903" i="2"/>
  <c r="W406" i="2"/>
  <c r="W1553" i="2"/>
  <c r="W1108" i="2"/>
  <c r="W1000" i="2"/>
  <c r="W2654" i="2"/>
  <c r="W199" i="2"/>
  <c r="W1251" i="2"/>
  <c r="W1382" i="2"/>
  <c r="W2445" i="2"/>
  <c r="W2243" i="2"/>
  <c r="W2239" i="2"/>
  <c r="W1935" i="2"/>
  <c r="W2761" i="2"/>
  <c r="W2101" i="2"/>
  <c r="W1748" i="2"/>
  <c r="W1380" i="2"/>
  <c r="W2094" i="2"/>
  <c r="W2090" i="2"/>
  <c r="W714" i="2"/>
  <c r="W492" i="2"/>
  <c r="W586" i="2"/>
  <c r="W1234" i="2"/>
  <c r="W1709" i="2"/>
  <c r="W2737" i="2"/>
  <c r="W360" i="2"/>
  <c r="W205" i="2"/>
  <c r="W1223" i="2"/>
  <c r="W2128" i="2"/>
  <c r="W741" i="2"/>
  <c r="W1193" i="2"/>
  <c r="W350" i="2"/>
  <c r="W1176" i="2"/>
  <c r="W1715" i="2"/>
  <c r="W847" i="2"/>
  <c r="W1450" i="2"/>
  <c r="W311" i="2"/>
  <c r="W2226" i="2"/>
  <c r="W2074" i="2"/>
  <c r="W1638" i="2"/>
  <c r="W1954" i="2"/>
  <c r="W450" i="2"/>
  <c r="W2215" i="2"/>
  <c r="W577" i="2"/>
  <c r="W1212" i="2"/>
  <c r="W691" i="2"/>
  <c r="W1557" i="2"/>
  <c r="W866" i="2"/>
  <c r="W876" i="2"/>
  <c r="W872" i="2"/>
  <c r="W869" i="2"/>
  <c r="W1946" i="2"/>
  <c r="W226" i="2"/>
  <c r="W140" i="2"/>
  <c r="W2373" i="2"/>
  <c r="W1226" i="2"/>
  <c r="W1696" i="2"/>
  <c r="W345" i="2"/>
  <c r="W843" i="2"/>
  <c r="W839" i="2"/>
  <c r="W1198" i="2"/>
  <c r="W1165" i="2"/>
  <c r="W1189" i="2"/>
  <c r="W2592" i="2"/>
  <c r="W1177" i="2"/>
  <c r="W2778" i="2"/>
  <c r="W795" i="2"/>
  <c r="W1714" i="2"/>
  <c r="W1039" i="2"/>
  <c r="W972" i="2"/>
  <c r="W663" i="2"/>
  <c r="W1404" i="2"/>
  <c r="W1400" i="2"/>
  <c r="W1882" i="2"/>
  <c r="W1499" i="2"/>
  <c r="W2113" i="2"/>
  <c r="W2004" i="2"/>
  <c r="W2660" i="2"/>
  <c r="W1562" i="2"/>
  <c r="W248" i="2"/>
  <c r="W1118" i="2"/>
  <c r="W983" i="2"/>
  <c r="W254" i="2"/>
  <c r="W1196" i="2"/>
  <c r="W1992" i="2"/>
  <c r="W2699" i="2"/>
  <c r="W2479" i="2"/>
  <c r="W2205" i="2"/>
  <c r="W2818" i="2"/>
  <c r="W1932" i="2"/>
  <c r="W2282" i="2"/>
  <c r="W1947" i="2"/>
  <c r="W1092" i="2"/>
  <c r="W1425" i="2"/>
  <c r="W2220" i="2"/>
  <c r="W1350" i="2"/>
  <c r="W2704" i="2"/>
  <c r="W1738" i="2"/>
  <c r="W2366" i="2"/>
  <c r="W2362" i="2"/>
  <c r="W459" i="2"/>
  <c r="W455" i="2"/>
  <c r="W1788" i="2"/>
  <c r="W1784" i="2"/>
  <c r="W682" i="2"/>
  <c r="W401" i="2"/>
  <c r="W1216" i="2"/>
  <c r="W1967" i="2"/>
  <c r="W673" i="2"/>
  <c r="W1397" i="2"/>
  <c r="W1830" i="2"/>
  <c r="W1826" i="2"/>
  <c r="W2013" i="2"/>
  <c r="W1310" i="2"/>
  <c r="W2702" i="2"/>
  <c r="W2125" i="2"/>
  <c r="W502" i="2"/>
  <c r="W498" i="2"/>
  <c r="W2522" i="2"/>
  <c r="W1898" i="2"/>
  <c r="W1802" i="2"/>
  <c r="W1597" i="2"/>
  <c r="W1071" i="2"/>
  <c r="W2449" i="2"/>
  <c r="W82" i="2"/>
  <c r="W2782" i="2"/>
  <c r="W792" i="2"/>
  <c r="W2682" i="2"/>
  <c r="W2434" i="2"/>
  <c r="W1358" i="2"/>
  <c r="W2602" i="2"/>
  <c r="W2697" i="2"/>
  <c r="W1921" i="2"/>
  <c r="W214" i="2"/>
  <c r="W2643" i="2"/>
  <c r="W759" i="2"/>
  <c r="W816" i="2"/>
  <c r="W845" i="2"/>
  <c r="W989" i="2"/>
  <c r="W1559" i="2"/>
  <c r="W1041" i="2"/>
  <c r="W1037" i="2"/>
  <c r="W2734" i="2"/>
  <c r="W1633" i="2"/>
  <c r="W1629" i="2"/>
  <c r="W366" i="2"/>
  <c r="W2312" i="2"/>
  <c r="W1140" i="2"/>
  <c r="W1046" i="2"/>
  <c r="W1767" i="2"/>
  <c r="W1763" i="2"/>
  <c r="W1650" i="2"/>
  <c r="W813" i="2"/>
  <c r="W1849" i="2"/>
  <c r="W469" i="2"/>
  <c r="W118" i="2"/>
  <c r="W784" i="2"/>
  <c r="W1368" i="2"/>
  <c r="W55" i="2"/>
  <c r="W1661" i="2"/>
  <c r="W98" i="2"/>
  <c r="W1360" i="2"/>
  <c r="W1158" i="2"/>
  <c r="W1154" i="2"/>
  <c r="W210" i="2"/>
  <c r="W2529" i="2"/>
  <c r="W1693" i="2"/>
  <c r="W348" i="2"/>
  <c r="W2002" i="2"/>
  <c r="W1756" i="2"/>
  <c r="W639" i="2"/>
  <c r="W1899" i="2"/>
  <c r="W2156" i="2"/>
  <c r="W1201" i="2"/>
  <c r="W1927" i="2"/>
  <c r="W701" i="2"/>
  <c r="W522" i="2"/>
  <c r="W2343" i="2"/>
  <c r="W1628" i="2"/>
  <c r="W975" i="2"/>
  <c r="W2709" i="2"/>
  <c r="W2015" i="2"/>
  <c r="W1691" i="2"/>
  <c r="W1645" i="2"/>
  <c r="W2179" i="2"/>
  <c r="W1897" i="2"/>
  <c r="W2241" i="2"/>
  <c r="W2439" i="2"/>
  <c r="W2435" i="2"/>
  <c r="W2368" i="2"/>
  <c r="W2080" i="2"/>
  <c r="W2561" i="2"/>
  <c r="W2803" i="2"/>
  <c r="W2799" i="2"/>
  <c r="W2191" i="2"/>
  <c r="W395" i="2"/>
  <c r="W1533" i="2"/>
  <c r="W265" i="2"/>
  <c r="W1304" i="2"/>
  <c r="W660" i="2"/>
  <c r="W897" i="2"/>
  <c r="W1110" i="2"/>
  <c r="W2631" i="2"/>
  <c r="W734" i="2"/>
  <c r="W1498" i="2"/>
  <c r="W1989" i="2"/>
  <c r="W2816" i="2"/>
  <c r="W1343" i="2"/>
  <c r="W2729" i="2"/>
  <c r="W703" i="2"/>
  <c r="W2270" i="2"/>
  <c r="W655" i="2"/>
  <c r="W1754" i="2"/>
  <c r="W1244" i="2"/>
  <c r="W1974" i="2"/>
  <c r="W1970" i="2"/>
  <c r="W1018" i="2"/>
  <c r="W1812" i="2"/>
  <c r="W1702" i="2"/>
  <c r="W2420" i="2"/>
  <c r="W988" i="2"/>
  <c r="W1965" i="2"/>
  <c r="W2357" i="2"/>
  <c r="Y2357" i="2" s="1"/>
  <c r="W1905" i="2"/>
  <c r="W892" i="2"/>
  <c r="W1873" i="2"/>
  <c r="W171" i="2"/>
  <c r="W2131" i="2"/>
  <c r="W778" i="2"/>
  <c r="W1604" i="2"/>
  <c r="W857" i="2"/>
  <c r="W520" i="2"/>
  <c r="W236" i="2"/>
  <c r="W648" i="2"/>
  <c r="W2577" i="2"/>
  <c r="W1858" i="2"/>
  <c r="W1854" i="2"/>
  <c r="W408" i="2"/>
  <c r="W1881" i="2"/>
  <c r="W1292" i="2"/>
  <c r="W1911" i="2"/>
  <c r="W2139" i="2"/>
  <c r="W1552" i="2"/>
  <c r="W2277" i="2"/>
  <c r="W2515" i="2"/>
  <c r="W733" i="2"/>
  <c r="W808" i="2"/>
  <c r="W527" i="2"/>
  <c r="W224" i="2"/>
  <c r="W913" i="2"/>
  <c r="W665" i="2"/>
  <c r="W2564" i="2"/>
  <c r="W1879" i="2"/>
  <c r="W2570" i="2"/>
  <c r="W2566" i="2"/>
  <c r="W2718" i="2"/>
  <c r="W1137" i="2"/>
  <c r="W512" i="2"/>
  <c r="W325" i="2"/>
  <c r="W1704" i="2"/>
  <c r="W2712" i="2"/>
  <c r="W1781" i="2"/>
  <c r="W1235" i="2"/>
  <c r="W2700" i="2"/>
  <c r="W2693" i="2"/>
  <c r="W1302" i="2"/>
  <c r="W877" i="2"/>
  <c r="W1919" i="2"/>
  <c r="W2154" i="2"/>
  <c r="W1488" i="2"/>
  <c r="W1054" i="2"/>
  <c r="W1949" i="2"/>
  <c r="W2819" i="2"/>
  <c r="W543" i="2"/>
  <c r="W221" i="2"/>
  <c r="W1670" i="2"/>
  <c r="W1260" i="2"/>
  <c r="W1296" i="2"/>
  <c r="W751" i="2"/>
  <c r="W183" i="2"/>
  <c r="W578" i="2"/>
  <c r="W327" i="2"/>
  <c r="W323" i="2"/>
  <c r="W1099" i="2"/>
  <c r="W2707" i="2"/>
  <c r="W2255" i="2"/>
  <c r="W484" i="2"/>
  <c r="W1570" i="2"/>
  <c r="W1773" i="2"/>
  <c r="W148" i="2"/>
  <c r="W1888" i="2"/>
  <c r="W231" i="2"/>
  <c r="W1009" i="2"/>
  <c r="W270" i="2"/>
  <c r="W2556" i="2"/>
  <c r="W2623" i="2"/>
  <c r="Y2623" i="2" s="1"/>
  <c r="W781" i="2"/>
  <c r="W1564" i="2"/>
  <c r="W966" i="2"/>
  <c r="W458" i="2"/>
  <c r="W2333" i="2"/>
  <c r="W760" i="2"/>
  <c r="W1088" i="2"/>
  <c r="W2464" i="2"/>
  <c r="W1732" i="2"/>
  <c r="W1525" i="2"/>
  <c r="W1335" i="2"/>
  <c r="W1757" i="2"/>
  <c r="W1103" i="2"/>
  <c r="W2324" i="2"/>
  <c r="W2320" i="2"/>
  <c r="W1091" i="2"/>
  <c r="W617" i="2"/>
  <c r="W2032" i="2"/>
  <c r="W1608" i="2"/>
  <c r="W2161" i="2"/>
  <c r="W1524" i="2"/>
  <c r="W74" i="2"/>
  <c r="W70" i="2"/>
  <c r="W2776" i="2"/>
  <c r="W1981" i="2"/>
  <c r="W657" i="2"/>
  <c r="W2689" i="2"/>
  <c r="W411" i="2"/>
  <c r="W531" i="2"/>
  <c r="W1917" i="2"/>
  <c r="W1937" i="2"/>
  <c r="W659" i="2"/>
  <c r="W283" i="2"/>
  <c r="W1025" i="2"/>
  <c r="W1515" i="2"/>
  <c r="W1511" i="2"/>
  <c r="W957" i="2"/>
  <c r="W585" i="2"/>
  <c r="W737" i="2"/>
  <c r="W954" i="2"/>
  <c r="W1013" i="2"/>
  <c r="W1214" i="2"/>
  <c r="W980" i="2"/>
  <c r="W393" i="2"/>
  <c r="W1860" i="2"/>
  <c r="W2720" i="2"/>
  <c r="W835" i="2"/>
  <c r="W2029" i="2"/>
  <c r="W2292" i="2"/>
  <c r="W178" i="2"/>
  <c r="W1080" i="2"/>
  <c r="W1720" i="2"/>
  <c r="W675" i="2"/>
  <c r="W250" i="2"/>
  <c r="W96" i="2"/>
  <c r="W1418" i="2"/>
  <c r="W292" i="2"/>
  <c r="W671" i="2"/>
  <c r="W295" i="2"/>
  <c r="W1183" i="2"/>
  <c r="W722" i="2"/>
  <c r="W2517" i="2"/>
  <c r="W915" i="2"/>
  <c r="W1590" i="2"/>
  <c r="W507" i="2"/>
  <c r="W2279" i="2"/>
  <c r="W829" i="2"/>
  <c r="W825" i="2"/>
  <c r="W2694" i="2"/>
  <c r="W549" i="2"/>
  <c r="W2795" i="2"/>
  <c r="W1585" i="2"/>
  <c r="W1673" i="2"/>
  <c r="W2363" i="2"/>
  <c r="W2359" i="2"/>
  <c r="W2470" i="2"/>
  <c r="W2551" i="2"/>
  <c r="W2145" i="2"/>
  <c r="W700" i="2"/>
  <c r="W696" i="2"/>
  <c r="W928" i="2"/>
  <c r="W769" i="2"/>
  <c r="W1613" i="2"/>
  <c r="W40" i="2"/>
  <c r="W403" i="2"/>
  <c r="W771" i="2"/>
  <c r="W2784" i="2"/>
  <c r="W1024" i="2"/>
  <c r="W1271" i="2"/>
  <c r="W2336" i="2"/>
  <c r="Y2336" i="2" s="1"/>
  <c r="W2229" i="2"/>
  <c r="W2487" i="2"/>
  <c r="W1573" i="2"/>
  <c r="W2180" i="2"/>
  <c r="W916" i="2"/>
  <c r="W2585" i="2"/>
  <c r="W2512" i="2"/>
  <c r="W697" i="2"/>
  <c r="W693" i="2"/>
  <c r="W2018" i="2"/>
  <c r="W746" i="2"/>
  <c r="W2148" i="2"/>
  <c r="W1672" i="2"/>
  <c r="W2792" i="2"/>
  <c r="W380" i="2"/>
  <c r="W647" i="2"/>
  <c r="W106" i="2"/>
  <c r="W2360" i="2"/>
  <c r="W2028" i="2"/>
  <c r="W1640" i="2"/>
  <c r="W445" i="2"/>
  <c r="W1056" i="2"/>
  <c r="W2323" i="2"/>
  <c r="W2319" i="2"/>
  <c r="W1922" i="2"/>
  <c r="W2065" i="2"/>
  <c r="W1147" i="2"/>
  <c r="W365" i="2"/>
  <c r="W1003" i="2"/>
  <c r="W2001" i="2"/>
  <c r="W744" i="2"/>
  <c r="W495" i="2"/>
  <c r="W1662" i="2"/>
  <c r="W783" i="2"/>
  <c r="W1771" i="2"/>
  <c r="W1962" i="2"/>
  <c r="W2217" i="2"/>
  <c r="W1174" i="2"/>
  <c r="W552" i="2"/>
  <c r="W51" i="2"/>
  <c r="W1209" i="2"/>
  <c r="W125" i="2"/>
  <c r="W1728" i="2"/>
  <c r="W2810" i="2"/>
  <c r="W841" i="2"/>
  <c r="W1845" i="2"/>
  <c r="W2500" i="2"/>
  <c r="W1735" i="2"/>
  <c r="W2043" i="2"/>
  <c r="W1023" i="2"/>
  <c r="W1142" i="2"/>
  <c r="W1744" i="2"/>
  <c r="W1891" i="2"/>
  <c r="W2620" i="2"/>
  <c r="W706" i="2"/>
  <c r="W856" i="2"/>
  <c r="W739" i="2"/>
  <c r="W1874" i="2"/>
  <c r="W2236" i="2"/>
  <c r="W237" i="2"/>
  <c r="W533" i="2"/>
  <c r="W447" i="2"/>
  <c r="W1258" i="2"/>
  <c r="W2382" i="2"/>
  <c r="W2308" i="2"/>
  <c r="W1988" i="2"/>
  <c r="W1061" i="2"/>
  <c r="W2121" i="2"/>
  <c r="W1224" i="2"/>
  <c r="W368" i="2"/>
  <c r="W1184" i="2"/>
  <c r="W2222" i="2"/>
  <c r="W510" i="2"/>
  <c r="W2758" i="2"/>
  <c r="W997" i="2"/>
  <c r="W985" i="2"/>
  <c r="W334" i="2"/>
  <c r="W2151" i="2"/>
  <c r="W285" i="2"/>
  <c r="W725" i="2"/>
  <c r="W2626" i="2"/>
  <c r="W1619" i="2"/>
  <c r="W1924" i="2"/>
  <c r="W1412" i="2"/>
  <c r="W694" i="2"/>
  <c r="W2443" i="2"/>
  <c r="W463" i="2"/>
  <c r="W687" i="2"/>
  <c r="W1115" i="2"/>
  <c r="W804" i="2"/>
  <c r="W1221" i="2"/>
  <c r="W2805" i="2"/>
  <c r="W1267" i="2"/>
  <c r="W941" i="2"/>
  <c r="W471" i="2"/>
  <c r="W2668" i="2"/>
  <c r="W1210" i="2"/>
  <c r="W2348" i="2"/>
  <c r="W1746" i="2"/>
  <c r="W2571" i="2"/>
  <c r="W2182" i="2"/>
  <c r="W801" i="2"/>
  <c r="W1438" i="2"/>
  <c r="W39" i="2"/>
  <c r="W2355" i="2"/>
  <c r="W1409" i="2"/>
  <c r="W109" i="2"/>
  <c r="W2814" i="2"/>
  <c r="W1349" i="2"/>
  <c r="W2764" i="2"/>
  <c r="W1168" i="2"/>
  <c r="W1803" i="2"/>
  <c r="W477" i="2"/>
  <c r="W1352" i="2"/>
  <c r="W1407" i="2"/>
  <c r="W1596" i="2"/>
  <c r="W906" i="2"/>
  <c r="W2293" i="2"/>
  <c r="W1592" i="2"/>
  <c r="W2687" i="2"/>
  <c r="W1237" i="2"/>
  <c r="W271" i="2"/>
  <c r="W425" i="2"/>
  <c r="W223" i="2"/>
  <c r="W2427" i="2"/>
  <c r="W624" i="2"/>
  <c r="W2507" i="2"/>
  <c r="W117" i="2"/>
  <c r="W1716" i="2"/>
  <c r="W2379" i="2"/>
  <c r="W977" i="2"/>
  <c r="W615" i="2"/>
  <c r="W863" i="2"/>
  <c r="W1894" i="2"/>
  <c r="W2669" i="2"/>
  <c r="W2597" i="2"/>
  <c r="W309" i="2"/>
  <c r="W2652" i="2"/>
  <c r="W2369" i="2"/>
  <c r="W605" i="2"/>
  <c r="W1786" i="2"/>
  <c r="W1798" i="2"/>
  <c r="W818" i="2"/>
  <c r="W903" i="2"/>
  <c r="W426" i="2"/>
  <c r="W2505" i="2"/>
  <c r="W874" i="2"/>
  <c r="W1081" i="2"/>
  <c r="W92" i="2"/>
  <c r="W1545" i="2"/>
  <c r="W949" i="2"/>
  <c r="W273" i="2"/>
  <c r="W2412" i="2"/>
  <c r="W1133" i="2"/>
  <c r="W1207" i="2"/>
  <c r="W1414" i="2"/>
  <c r="W67" i="2"/>
  <c r="W559" i="2"/>
  <c r="W1867" i="2"/>
  <c r="W163" i="2"/>
  <c r="W2781" i="2"/>
  <c r="W1836" i="2"/>
  <c r="W2538" i="2"/>
  <c r="W2177" i="2"/>
  <c r="W1815" i="2"/>
  <c r="W1646" i="2"/>
  <c r="W1576" i="2"/>
  <c r="W322" i="2"/>
  <c r="W2671" i="2"/>
  <c r="W598" i="2"/>
  <c r="W2020" i="2"/>
  <c r="W2735" i="2"/>
  <c r="W421" i="2"/>
  <c r="W2153" i="2"/>
  <c r="W924" i="2"/>
  <c r="W376" i="2"/>
  <c r="W752" i="2"/>
  <c r="W2637" i="2"/>
  <c r="W525" i="2"/>
  <c r="W1281" i="2"/>
  <c r="W2313" i="2"/>
  <c r="W1682" i="2"/>
  <c r="W2311" i="2"/>
  <c r="W114" i="2"/>
  <c r="W910" i="2"/>
  <c r="W2790" i="2"/>
  <c r="W2175" i="2"/>
  <c r="W208" i="2"/>
  <c r="W2520" i="2"/>
  <c r="W1512" i="2"/>
  <c r="W587" i="2"/>
  <c r="W2679" i="2"/>
  <c r="W1194" i="2"/>
  <c r="W2531" i="2"/>
  <c r="W1825" i="2"/>
  <c r="W2318" i="2"/>
  <c r="W1329" i="2"/>
  <c r="W1417" i="2"/>
  <c r="W35" i="2"/>
  <c r="W2394" i="2"/>
  <c r="W2062" i="2"/>
  <c r="W1340" i="2"/>
  <c r="W2284" i="2"/>
  <c r="W2772" i="2"/>
  <c r="W887" i="2"/>
  <c r="W1348" i="2"/>
  <c r="W47" i="2"/>
  <c r="W2536" i="2"/>
  <c r="W1809" i="2"/>
  <c r="W2275" i="2"/>
  <c r="W2146" i="2"/>
  <c r="W1324" i="2"/>
  <c r="W1048" i="2"/>
  <c r="W105" i="2"/>
  <c r="W514" i="2"/>
  <c r="W1817" i="2"/>
  <c r="W2289" i="2"/>
  <c r="W2419" i="2"/>
  <c r="W1534" i="2"/>
  <c r="W1284" i="2"/>
  <c r="W2408" i="2"/>
  <c r="W62" i="2"/>
  <c r="W2244" i="2"/>
  <c r="W480" i="2"/>
  <c r="W2806" i="2"/>
  <c r="W1316" i="2"/>
  <c r="W1152" i="2"/>
  <c r="W1268" i="2"/>
  <c r="W2657" i="2"/>
  <c r="W1057" i="2"/>
  <c r="W2190" i="2"/>
  <c r="E11" i="1"/>
  <c r="E6" i="1"/>
  <c r="B6" i="1"/>
  <c r="AE2828" i="2" l="1"/>
  <c r="AF2828" i="2" s="1"/>
  <c r="AD2828" i="2"/>
  <c r="X2420" i="2"/>
  <c r="X1063" i="2"/>
  <c r="Y1063" i="2" s="1"/>
  <c r="X1699" i="2"/>
  <c r="Y1699" i="2" s="1"/>
  <c r="X437" i="2"/>
  <c r="Y437" i="2" s="1"/>
  <c r="Z437" i="2" s="1"/>
  <c r="AA437" i="2" s="1"/>
  <c r="X2781" i="2"/>
  <c r="Y2781" i="2" s="1"/>
  <c r="X1716" i="2"/>
  <c r="Y1716" i="2" s="1"/>
  <c r="X510" i="2"/>
  <c r="Y510" i="2" s="1"/>
  <c r="X739" i="2"/>
  <c r="Y739" i="2" s="1"/>
  <c r="X1515" i="2"/>
  <c r="Y1515" i="2" s="1"/>
  <c r="X1888" i="2"/>
  <c r="X2536" i="2"/>
  <c r="Y2536" i="2" s="1"/>
  <c r="X273" i="2"/>
  <c r="X1803" i="2"/>
  <c r="Y1803" i="2" s="1"/>
  <c r="X2222" i="2"/>
  <c r="Y2222" i="2" s="1"/>
  <c r="X2382" i="2"/>
  <c r="Y2382" i="2" s="1"/>
  <c r="X1735" i="2"/>
  <c r="Y1735" i="2" s="1"/>
  <c r="X495" i="2"/>
  <c r="Y495" i="2" s="1"/>
  <c r="X647" i="2"/>
  <c r="Y647" i="2" s="1"/>
  <c r="Z647" i="2" s="1"/>
  <c r="AA647" i="2" s="1"/>
  <c r="X769" i="2"/>
  <c r="Y769" i="2" s="1"/>
  <c r="X2279" i="2"/>
  <c r="Y2279" i="2" s="1"/>
  <c r="X1302" i="2"/>
  <c r="Y1302" i="2" s="1"/>
  <c r="X913" i="2"/>
  <c r="Y913" i="2" s="1"/>
  <c r="X703" i="2"/>
  <c r="Y703" i="2" s="1"/>
  <c r="X1897" i="2"/>
  <c r="Y1897" i="2" s="1"/>
  <c r="X1756" i="2"/>
  <c r="Y1756" i="2" s="1"/>
  <c r="X1849" i="2"/>
  <c r="Y1849" i="2" s="1"/>
  <c r="Z1849" i="2" s="1"/>
  <c r="AA1849" i="2" s="1"/>
  <c r="AP1849" i="2" s="1"/>
  <c r="X1882" i="2"/>
  <c r="Y1882" i="2" s="1"/>
  <c r="X1057" i="2"/>
  <c r="Y1057" i="2" s="1"/>
  <c r="X587" i="2"/>
  <c r="Y587" i="2" s="1"/>
  <c r="X1576" i="2"/>
  <c r="Y1576" i="2" s="1"/>
  <c r="X949" i="2"/>
  <c r="Y949" i="2" s="1"/>
  <c r="X2669" i="2"/>
  <c r="Y2669" i="2" s="1"/>
  <c r="X1592" i="2"/>
  <c r="Y1592" i="2" s="1"/>
  <c r="X1438" i="2"/>
  <c r="Y1438" i="2" s="1"/>
  <c r="X285" i="2"/>
  <c r="Y285" i="2" s="1"/>
  <c r="Z285" i="2" s="1"/>
  <c r="AA285" i="2" s="1"/>
  <c r="AP285" i="2" s="1"/>
  <c r="X1258" i="2"/>
  <c r="Y1258" i="2" s="1"/>
  <c r="X1673" i="2"/>
  <c r="Y1673" i="2" s="1"/>
  <c r="X292" i="2"/>
  <c r="X1013" i="2"/>
  <c r="Y1013" i="2" s="1"/>
  <c r="X2729" i="2"/>
  <c r="Y2729" i="2" s="1"/>
  <c r="X98" i="2"/>
  <c r="Y98" i="2" s="1"/>
  <c r="X1802" i="2"/>
  <c r="Y1802" i="2" s="1"/>
  <c r="X2013" i="2"/>
  <c r="Y2013" i="2" s="1"/>
  <c r="X2704" i="2"/>
  <c r="Y2704" i="2" s="1"/>
  <c r="X1118" i="2"/>
  <c r="X1177" i="2"/>
  <c r="X1382" i="2"/>
  <c r="Y1382" i="2" s="1"/>
  <c r="X2330" i="2"/>
  <c r="X631" i="2"/>
  <c r="X2091" i="2"/>
  <c r="Y2091" i="2" s="1"/>
  <c r="Z2091" i="2" s="1"/>
  <c r="AA2091" i="2" s="1"/>
  <c r="X1173" i="2"/>
  <c r="Y1173" i="2" s="1"/>
  <c r="X384" i="2"/>
  <c r="Y384" i="2" s="1"/>
  <c r="X1471" i="2"/>
  <c r="Y1471" i="2" s="1"/>
  <c r="X2104" i="2"/>
  <c r="Y2104" i="2" s="1"/>
  <c r="Z2104" i="2" s="1"/>
  <c r="AA2104" i="2" s="1"/>
  <c r="AP2104" i="2" s="1"/>
  <c r="X2413" i="2"/>
  <c r="Y2413" i="2" s="1"/>
  <c r="X2261" i="2"/>
  <c r="Y2261" i="2" s="1"/>
  <c r="X278" i="2"/>
  <c r="Y278" i="2" s="1"/>
  <c r="X1516" i="2"/>
  <c r="Y1516" i="2" s="1"/>
  <c r="X2371" i="2"/>
  <c r="Y2371" i="2" s="1"/>
  <c r="X2812" i="2"/>
  <c r="Y2812" i="2" s="1"/>
  <c r="X1132" i="2"/>
  <c r="Y1132" i="2" s="1"/>
  <c r="Z1132" i="2" s="1"/>
  <c r="AA1132" i="2" s="1"/>
  <c r="AP1132" i="2" s="1"/>
  <c r="X1406" i="2"/>
  <c r="Y1406" i="2" s="1"/>
  <c r="X860" i="2"/>
  <c r="Y860" i="2" s="1"/>
  <c r="X708" i="2"/>
  <c r="Y708" i="2" s="1"/>
  <c r="X1508" i="2"/>
  <c r="Y1508" i="2" s="1"/>
  <c r="X289" i="2"/>
  <c r="Y289" i="2" s="1"/>
  <c r="X89" i="2"/>
  <c r="Y89" i="2" s="1"/>
  <c r="X736" i="2"/>
  <c r="Y736" i="2" s="1"/>
  <c r="X1295" i="2"/>
  <c r="Y1295" i="2" s="1"/>
  <c r="X1105" i="2"/>
  <c r="Y1105" i="2" s="1"/>
  <c r="X2478" i="2"/>
  <c r="Y2478" i="2" s="1"/>
  <c r="X1522" i="2"/>
  <c r="Y1522" i="2" s="1"/>
  <c r="X489" i="2"/>
  <c r="X1930" i="2"/>
  <c r="Y1930" i="2" s="1"/>
  <c r="X2633" i="2"/>
  <c r="Y2633" i="2" s="1"/>
  <c r="X964" i="2"/>
  <c r="Y964" i="2" s="1"/>
  <c r="X2300" i="2"/>
  <c r="Y2300" i="2" s="1"/>
  <c r="X731" i="2"/>
  <c r="Y731" i="2" s="1"/>
  <c r="X134" i="2"/>
  <c r="Y134" i="2" s="1"/>
  <c r="X260" i="2"/>
  <c r="Y260" i="2" s="1"/>
  <c r="X1886" i="2"/>
  <c r="X259" i="2"/>
  <c r="Y259" i="2" s="1"/>
  <c r="X1155" i="2"/>
  <c r="Y1155" i="2" s="1"/>
  <c r="Z1155" i="2" s="1"/>
  <c r="AA1155" i="2" s="1"/>
  <c r="AP1155" i="2" s="1"/>
  <c r="X2414" i="2"/>
  <c r="X1447" i="2"/>
  <c r="Y1447" i="2" s="1"/>
  <c r="X1208" i="2"/>
  <c r="Y1208" i="2" s="1"/>
  <c r="X103" i="2"/>
  <c r="Y103" i="2" s="1"/>
  <c r="X84" i="2"/>
  <c r="Y84" i="2" s="1"/>
  <c r="X889" i="2"/>
  <c r="Y889" i="2" s="1"/>
  <c r="X1969" i="2"/>
  <c r="Y1969" i="2" s="1"/>
  <c r="X1171" i="2"/>
  <c r="Y1171" i="2" s="1"/>
  <c r="X282" i="2"/>
  <c r="Y282" i="2" s="1"/>
  <c r="X2079" i="2"/>
  <c r="Y2079" i="2" s="1"/>
  <c r="X2062" i="2"/>
  <c r="Y2062" i="2" s="1"/>
  <c r="X752" i="2"/>
  <c r="Y752" i="2" s="1"/>
  <c r="X477" i="2"/>
  <c r="Y477" i="2" s="1"/>
  <c r="X2626" i="2"/>
  <c r="Y2626" i="2" s="1"/>
  <c r="X1922" i="2"/>
  <c r="Y1922" i="2" s="1"/>
  <c r="X2229" i="2"/>
  <c r="Y2229" i="2" s="1"/>
  <c r="X2359" i="2"/>
  <c r="Y2359" i="2" s="1"/>
  <c r="X980" i="2"/>
  <c r="Y980" i="2" s="1"/>
  <c r="X1608" i="2"/>
  <c r="Y1608" i="2" s="1"/>
  <c r="X1335" i="2"/>
  <c r="Y1335" i="2" s="1"/>
  <c r="X2270" i="2"/>
  <c r="Y2270" i="2" s="1"/>
  <c r="X1817" i="2"/>
  <c r="Y1817" i="2" s="1"/>
  <c r="X903" i="2"/>
  <c r="Y903" i="2" s="1"/>
  <c r="X2687" i="2"/>
  <c r="Y2687" i="2" s="1"/>
  <c r="X725" i="2"/>
  <c r="Y725" i="2" s="1"/>
  <c r="X856" i="2"/>
  <c r="Y856" i="2" s="1"/>
  <c r="X697" i="2"/>
  <c r="Y697" i="2" s="1"/>
  <c r="X2363" i="2"/>
  <c r="Y2363" i="2" s="1"/>
  <c r="Z2363" i="2" s="1"/>
  <c r="AA2363" i="2" s="1"/>
  <c r="AP2363" i="2" s="1"/>
  <c r="X1525" i="2"/>
  <c r="Y1525" i="2" s="1"/>
  <c r="X1564" i="2"/>
  <c r="Y1564" i="2" s="1"/>
  <c r="X543" i="2"/>
  <c r="Y543" i="2" s="1"/>
  <c r="X2139" i="2"/>
  <c r="Y2139" i="2" s="1"/>
  <c r="X1812" i="2"/>
  <c r="Y1812" i="2" s="1"/>
  <c r="X1932" i="2"/>
  <c r="Y1932" i="2" s="1"/>
  <c r="X2311" i="2"/>
  <c r="Y2311" i="2" s="1"/>
  <c r="X818" i="2"/>
  <c r="Y818" i="2" s="1"/>
  <c r="X2507" i="2"/>
  <c r="Y2507" i="2" s="1"/>
  <c r="X1168" i="2"/>
  <c r="Y1168" i="2" s="1"/>
  <c r="X1184" i="2"/>
  <c r="Y1184" i="2" s="1"/>
  <c r="X706" i="2"/>
  <c r="Y706" i="2" s="1"/>
  <c r="X380" i="2"/>
  <c r="Y380" i="2" s="1"/>
  <c r="Z380" i="2" s="1"/>
  <c r="AA380" i="2" s="1"/>
  <c r="AP379" i="2" s="1"/>
  <c r="X1271" i="2"/>
  <c r="Y1271" i="2" s="1"/>
  <c r="X283" i="2"/>
  <c r="Y283" i="2" s="1"/>
  <c r="X617" i="2"/>
  <c r="Y617" i="2" s="1"/>
  <c r="X578" i="2"/>
  <c r="Y578" i="2" s="1"/>
  <c r="X2693" i="2"/>
  <c r="Y2693" i="2" s="1"/>
  <c r="Z2693" i="2" s="1"/>
  <c r="AA2693" i="2" s="1"/>
  <c r="X1911" i="2"/>
  <c r="X892" i="2"/>
  <c r="Y892" i="2" s="1"/>
  <c r="X2002" i="2"/>
  <c r="Y2002" i="2" s="1"/>
  <c r="X813" i="2"/>
  <c r="Y813" i="2" s="1"/>
  <c r="X1400" i="2"/>
  <c r="X1696" i="2"/>
  <c r="Y1696" i="2" s="1"/>
  <c r="X876" i="2"/>
  <c r="Y876" i="2" s="1"/>
  <c r="X1176" i="2"/>
  <c r="Y1176" i="2" s="1"/>
  <c r="X1380" i="2"/>
  <c r="X1903" i="2"/>
  <c r="Y1903" i="2" s="1"/>
  <c r="X1457" i="2"/>
  <c r="Y1457" i="2" s="1"/>
  <c r="X2210" i="2"/>
  <c r="Y2210" i="2" s="1"/>
  <c r="X2746" i="2"/>
  <c r="Y2746" i="2" s="1"/>
  <c r="X939" i="2"/>
  <c r="Y939" i="2" s="1"/>
  <c r="X2302" i="2"/>
  <c r="Y2302" i="2" s="1"/>
  <c r="X2429" i="2"/>
  <c r="Y2429" i="2" s="1"/>
  <c r="X2603" i="2"/>
  <c r="X182" i="2"/>
  <c r="Y182" i="2" s="1"/>
  <c r="X2072" i="2"/>
  <c r="Y2072" i="2" s="1"/>
  <c r="X1464" i="2"/>
  <c r="Y1464" i="2" s="1"/>
  <c r="X2027" i="2"/>
  <c r="Y2027" i="2" s="1"/>
  <c r="X132" i="2"/>
  <c r="Y132" i="2" s="1"/>
  <c r="X1575" i="2"/>
  <c r="Y1575" i="2" s="1"/>
  <c r="X1605" i="2"/>
  <c r="Y1605" i="2" s="1"/>
  <c r="X2010" i="2"/>
  <c r="Y2010" i="2" s="1"/>
  <c r="X340" i="2"/>
  <c r="Y340" i="2" s="1"/>
  <c r="X1675" i="2"/>
  <c r="Y1675" i="2" s="1"/>
  <c r="X1986" i="2"/>
  <c r="Y1986" i="2" s="1"/>
  <c r="X882" i="2"/>
  <c r="Y882" i="2" s="1"/>
  <c r="X588" i="2"/>
  <c r="Y588" i="2" s="1"/>
  <c r="X1115" i="2"/>
  <c r="Y1115" i="2" s="1"/>
  <c r="X1662" i="2"/>
  <c r="Y1662" i="2" s="1"/>
  <c r="X966" i="2"/>
  <c r="Y966" i="2" s="1"/>
  <c r="X1702" i="2"/>
  <c r="X2631" i="2"/>
  <c r="Y2631" i="2" s="1"/>
  <c r="X2191" i="2"/>
  <c r="Y2191" i="2" s="1"/>
  <c r="X639" i="2"/>
  <c r="Y639" i="2" s="1"/>
  <c r="Z639" i="2" s="1"/>
  <c r="AA639" i="2" s="1"/>
  <c r="AP639" i="2" s="1"/>
  <c r="X1158" i="2"/>
  <c r="Y1158" i="2" s="1"/>
  <c r="Z1158" i="2" s="1"/>
  <c r="AA1158" i="2" s="1"/>
  <c r="X2312" i="2"/>
  <c r="Y2312" i="2" s="1"/>
  <c r="X989" i="2"/>
  <c r="Y989" i="2" s="1"/>
  <c r="X2602" i="2"/>
  <c r="Y2602" i="2" s="1"/>
  <c r="X1071" i="2"/>
  <c r="Y1071" i="2" s="1"/>
  <c r="X2702" i="2"/>
  <c r="Y2702" i="2" s="1"/>
  <c r="X2366" i="2"/>
  <c r="Y2366" i="2" s="1"/>
  <c r="X254" i="2"/>
  <c r="Y254" i="2" s="1"/>
  <c r="Z254" i="2" s="1"/>
  <c r="AA254" i="2" s="1"/>
  <c r="AP254" i="2" s="1"/>
  <c r="X1499" i="2"/>
  <c r="Y1499" i="2" s="1"/>
  <c r="X795" i="2"/>
  <c r="Y795" i="2" s="1"/>
  <c r="X843" i="2"/>
  <c r="X2215" i="2"/>
  <c r="Y2215" i="2" s="1"/>
  <c r="X847" i="2"/>
  <c r="Y847" i="2" s="1"/>
  <c r="X1553" i="2"/>
  <c r="Y1553" i="2" s="1"/>
  <c r="Z1553" i="2" s="1"/>
  <c r="AA1553" i="2" s="1"/>
  <c r="AP1553" i="2" s="1"/>
  <c r="X1338" i="2"/>
  <c r="Y1338" i="2" s="1"/>
  <c r="X550" i="2"/>
  <c r="Y550" i="2" s="1"/>
  <c r="Z550" i="2" s="1"/>
  <c r="AA550" i="2" s="1"/>
  <c r="AP549" i="2" s="1"/>
  <c r="X1107" i="2"/>
  <c r="Y1107" i="2" s="1"/>
  <c r="X448" i="2"/>
  <c r="Y448" i="2" s="1"/>
  <c r="X465" i="2"/>
  <c r="Y465" i="2" s="1"/>
  <c r="X1146" i="2"/>
  <c r="Y1146" i="2" s="1"/>
  <c r="X1501" i="2"/>
  <c r="Y1501" i="2" s="1"/>
  <c r="X275" i="2"/>
  <c r="Y275" i="2" s="1"/>
  <c r="Z275" i="2" s="1"/>
  <c r="AA275" i="2" s="1"/>
  <c r="AP275" i="2" s="1"/>
  <c r="X1246" i="2"/>
  <c r="Y1246" i="2" s="1"/>
  <c r="Z1246" i="2" s="1"/>
  <c r="AA1246" i="2" s="1"/>
  <c r="X978" i="2"/>
  <c r="X2287" i="2"/>
  <c r="Y2287" i="2" s="1"/>
  <c r="Z2287" i="2" s="1"/>
  <c r="AA2287" i="2" s="1"/>
  <c r="X1386" i="2"/>
  <c r="Y1386" i="2" s="1"/>
  <c r="X2372" i="2"/>
  <c r="Y2372" i="2" s="1"/>
  <c r="X73" i="2"/>
  <c r="Y73" i="2" s="1"/>
  <c r="Z73" i="2" s="1"/>
  <c r="AA73" i="2" s="1"/>
  <c r="X2775" i="2"/>
  <c r="Y2775" i="2" s="1"/>
  <c r="X926" i="2"/>
  <c r="Y926" i="2" s="1"/>
  <c r="X572" i="2"/>
  <c r="Y572" i="2" s="1"/>
  <c r="X1094" i="2"/>
  <c r="Y1094" i="2" s="1"/>
  <c r="X2208" i="2"/>
  <c r="Y2208" i="2" s="1"/>
  <c r="X2248" i="2"/>
  <c r="Y2248" i="2" s="1"/>
  <c r="Z2248" i="2" s="1"/>
  <c r="AA2248" i="2" s="1"/>
  <c r="X2432" i="2"/>
  <c r="Y2432" i="2" s="1"/>
  <c r="Z2432" i="2" s="1"/>
  <c r="AA2432" i="2" s="1"/>
  <c r="AP2432" i="2" s="1"/>
  <c r="X1026" i="2"/>
  <c r="Y1026" i="2" s="1"/>
  <c r="Z1026" i="2" s="1"/>
  <c r="AA1026" i="2" s="1"/>
  <c r="AP1026" i="2" s="1"/>
  <c r="X1804" i="2"/>
  <c r="Y1804" i="2" s="1"/>
  <c r="X99" i="2"/>
  <c r="Y99" i="2" s="1"/>
  <c r="X2055" i="2"/>
  <c r="Y2055" i="2" s="1"/>
  <c r="X2350" i="2"/>
  <c r="Y2350" i="2" s="1"/>
  <c r="X296" i="2"/>
  <c r="Y296" i="2" s="1"/>
  <c r="X854" i="2"/>
  <c r="Y854" i="2" s="1"/>
  <c r="X2743" i="2"/>
  <c r="Y2743" i="2" s="1"/>
  <c r="X1685" i="2"/>
  <c r="X1328" i="2"/>
  <c r="Y1328" i="2" s="1"/>
  <c r="X930" i="2"/>
  <c r="Y930" i="2" s="1"/>
  <c r="X287" i="2"/>
  <c r="Y287" i="2" s="1"/>
  <c r="X1801" i="2"/>
  <c r="Y1801" i="2" s="1"/>
  <c r="X658" i="2"/>
  <c r="Y658" i="2" s="1"/>
  <c r="Z658" i="2" s="1"/>
  <c r="AA658" i="2" s="1"/>
  <c r="AP658" i="2" s="1"/>
  <c r="X2753" i="2"/>
  <c r="Y2753" i="2" s="1"/>
  <c r="X2317" i="2"/>
  <c r="Y2317" i="2" s="1"/>
  <c r="X1610" i="2"/>
  <c r="X68" i="2"/>
  <c r="Y68" i="2" s="1"/>
  <c r="X2186" i="2"/>
  <c r="Y2186" i="2" s="1"/>
  <c r="X867" i="2"/>
  <c r="Y867" i="2" s="1"/>
  <c r="X2399" i="2"/>
  <c r="Y2399" i="2" s="1"/>
  <c r="X156" i="2"/>
  <c r="Y156" i="2" s="1"/>
  <c r="X1440" i="2"/>
  <c r="X1598" i="2"/>
  <c r="Y1598" i="2" s="1"/>
  <c r="X264" i="2"/>
  <c r="Y264" i="2" s="1"/>
  <c r="X1252" i="2"/>
  <c r="Y1252" i="2" s="1"/>
  <c r="X2338" i="2"/>
  <c r="Y2338" i="2" s="1"/>
  <c r="X64" i="2"/>
  <c r="Y64" i="2" s="1"/>
  <c r="X2752" i="2"/>
  <c r="Y2752" i="2" s="1"/>
  <c r="X1377" i="2"/>
  <c r="Y1377" i="2" s="1"/>
  <c r="X1523" i="2"/>
  <c r="Y1523" i="2" s="1"/>
  <c r="X2056" i="2"/>
  <c r="X542" i="2"/>
  <c r="X247" i="2"/>
  <c r="Y247" i="2" s="1"/>
  <c r="X2747" i="2"/>
  <c r="Y2747" i="2" s="1"/>
  <c r="X1900" i="2"/>
  <c r="Y1900" i="2" s="1"/>
  <c r="X202" i="2"/>
  <c r="Y202" i="2" s="1"/>
  <c r="X2170" i="2"/>
  <c r="Y2170" i="2" s="1"/>
  <c r="X354" i="2"/>
  <c r="Y354" i="2" s="1"/>
  <c r="X2769" i="2"/>
  <c r="Y2769" i="2" s="1"/>
  <c r="X753" i="2"/>
  <c r="Y753" i="2" s="1"/>
  <c r="Z753" i="2" s="1"/>
  <c r="AA753" i="2" s="1"/>
  <c r="AP752" i="2" s="1"/>
  <c r="X2039" i="2"/>
  <c r="Y2039" i="2" s="1"/>
  <c r="X1908" i="2"/>
  <c r="Y1908" i="2" s="1"/>
  <c r="Z1908" i="2" s="1"/>
  <c r="AA1908" i="2" s="1"/>
  <c r="X2797" i="2"/>
  <c r="Y2797" i="2" s="1"/>
  <c r="X480" i="2"/>
  <c r="Y480" i="2" s="1"/>
  <c r="X1809" i="2"/>
  <c r="Y1809" i="2" s="1"/>
  <c r="X1194" i="2"/>
  <c r="X2671" i="2"/>
  <c r="Y2671" i="2" s="1"/>
  <c r="X426" i="2"/>
  <c r="Y426" i="2" s="1"/>
  <c r="X1237" i="2"/>
  <c r="Y1237" i="2" s="1"/>
  <c r="X2355" i="2"/>
  <c r="X1209" i="2"/>
  <c r="Y1209" i="2" s="1"/>
  <c r="Z1209" i="2" s="1"/>
  <c r="AA1209" i="2" s="1"/>
  <c r="X106" i="2"/>
  <c r="Y106" i="2" s="1"/>
  <c r="X1613" i="2"/>
  <c r="Y1613" i="2" s="1"/>
  <c r="X295" i="2"/>
  <c r="Y295" i="2" s="1"/>
  <c r="X2689" i="2"/>
  <c r="Y2689" i="2" s="1"/>
  <c r="Z2689" i="2" s="1"/>
  <c r="AA2689" i="2" s="1"/>
  <c r="AP2688" i="2" s="1"/>
  <c r="X221" i="2"/>
  <c r="Y221" i="2" s="1"/>
  <c r="X2577" i="2"/>
  <c r="Y2577" i="2" s="1"/>
  <c r="X2394" i="2"/>
  <c r="Y2394" i="2" s="1"/>
  <c r="X376" i="2"/>
  <c r="Y376" i="2" s="1"/>
  <c r="X2597" i="2"/>
  <c r="Y2597" i="2" s="1"/>
  <c r="X148" i="2"/>
  <c r="Y148" i="2" s="1"/>
  <c r="Z148" i="2" s="1"/>
  <c r="AA148" i="2" s="1"/>
  <c r="X512" i="2"/>
  <c r="Y512" i="2" s="1"/>
  <c r="X1873" i="2"/>
  <c r="X2343" i="2"/>
  <c r="Y2343" i="2" s="1"/>
  <c r="X1360" i="2"/>
  <c r="Y1360" i="2" s="1"/>
  <c r="X366" i="2"/>
  <c r="Y366" i="2" s="1"/>
  <c r="X845" i="2"/>
  <c r="Y845" i="2" s="1"/>
  <c r="X1358" i="2"/>
  <c r="Y1358" i="2" s="1"/>
  <c r="Z1358" i="2" s="1"/>
  <c r="AA1358" i="2" s="1"/>
  <c r="X1597" i="2"/>
  <c r="Y1597" i="2" s="1"/>
  <c r="X1310" i="2"/>
  <c r="Y1310" i="2" s="1"/>
  <c r="X401" i="2"/>
  <c r="Y401" i="2" s="1"/>
  <c r="X983" i="2"/>
  <c r="Y983" i="2" s="1"/>
  <c r="X2778" i="2"/>
  <c r="X345" i="2"/>
  <c r="Y345" i="2" s="1"/>
  <c r="X872" i="2"/>
  <c r="Y872" i="2" s="1"/>
  <c r="X450" i="2"/>
  <c r="X1715" i="2"/>
  <c r="Y1715" i="2" s="1"/>
  <c r="X360" i="2"/>
  <c r="Y360" i="2" s="1"/>
  <c r="X2094" i="2"/>
  <c r="Y2094" i="2" s="1"/>
  <c r="Z2094" i="2" s="1"/>
  <c r="AA2094" i="2" s="1"/>
  <c r="X2445" i="2"/>
  <c r="Y2445" i="2" s="1"/>
  <c r="X406" i="2"/>
  <c r="Y406" i="2" s="1"/>
  <c r="X1606" i="2"/>
  <c r="X2006" i="2"/>
  <c r="Y2006" i="2" s="1"/>
  <c r="X850" i="2"/>
  <c r="Y850" i="2" s="1"/>
  <c r="X1683" i="2"/>
  <c r="Y1683" i="2" s="1"/>
  <c r="X1505" i="2"/>
  <c r="Y1505" i="2" s="1"/>
  <c r="X1127" i="2"/>
  <c r="Y1127" i="2" s="1"/>
  <c r="X2250" i="2"/>
  <c r="Y2250" i="2" s="1"/>
  <c r="X367" i="2"/>
  <c r="Y367" i="2" s="1"/>
  <c r="X1876" i="2"/>
  <c r="Y1876" i="2" s="1"/>
  <c r="X2083" i="2"/>
  <c r="X2400" i="2"/>
  <c r="Y2400" i="2" s="1"/>
  <c r="X1775" i="2"/>
  <c r="Y1775" i="2" s="1"/>
  <c r="X1960" i="2"/>
  <c r="Y1960" i="2" s="1"/>
  <c r="Z1960" i="2" s="1"/>
  <c r="AA1960" i="2" s="1"/>
  <c r="AP1960" i="2" s="1"/>
  <c r="X1072" i="2"/>
  <c r="Y1072" i="2" s="1"/>
  <c r="X1964" i="2"/>
  <c r="Y1964" i="2" s="1"/>
  <c r="X1851" i="2"/>
  <c r="Y1851" i="2" s="1"/>
  <c r="X1814" i="2"/>
  <c r="Y1814" i="2" s="1"/>
  <c r="X1307" i="2"/>
  <c r="Y1307" i="2" s="1"/>
  <c r="X547" i="2"/>
  <c r="Y547" i="2" s="1"/>
  <c r="X424" i="2"/>
  <c r="Y424" i="2" s="1"/>
  <c r="X1896" i="2"/>
  <c r="X1538" i="2"/>
  <c r="Y1538" i="2" s="1"/>
  <c r="Z1538" i="2" s="1"/>
  <c r="AA1538" i="2" s="1"/>
  <c r="AP1538" i="2" s="1"/>
  <c r="X504" i="2"/>
  <c r="Y504" i="2" s="1"/>
  <c r="Z504" i="2" s="1"/>
  <c r="AA504" i="2" s="1"/>
  <c r="X2026" i="2"/>
  <c r="Y2026" i="2" s="1"/>
  <c r="X1690" i="2"/>
  <c r="Y1690" i="2" s="1"/>
  <c r="X1694" i="2"/>
  <c r="Y1694" i="2" s="1"/>
  <c r="X42" i="2"/>
  <c r="Y42" i="2" s="1"/>
  <c r="X563" i="2"/>
  <c r="Y563" i="2" s="1"/>
  <c r="X1689" i="2"/>
  <c r="Y1689" i="2" s="1"/>
  <c r="X1982" i="2"/>
  <c r="Y1982" i="2" s="1"/>
  <c r="X86" i="2"/>
  <c r="Y86" i="2" s="1"/>
  <c r="X2808" i="2"/>
  <c r="Y2808" i="2" s="1"/>
  <c r="X608" i="2"/>
  <c r="Y608" i="2" s="1"/>
  <c r="X2105" i="2"/>
  <c r="Y2105" i="2" s="1"/>
  <c r="X2638" i="2"/>
  <c r="Y2638" i="2" s="1"/>
  <c r="X83" i="2"/>
  <c r="Y83" i="2" s="1"/>
  <c r="X1415" i="2"/>
  <c r="Y1415" i="2" s="1"/>
  <c r="X1680" i="2"/>
  <c r="Y1680" i="2" s="1"/>
  <c r="X1291" i="2"/>
  <c r="X2265" i="2"/>
  <c r="Y2265" i="2" s="1"/>
  <c r="X160" i="2"/>
  <c r="Y160" i="2" s="1"/>
  <c r="X1518" i="2"/>
  <c r="Y1518" i="2" s="1"/>
  <c r="Z1518" i="2" s="1"/>
  <c r="AA1518" i="2" s="1"/>
  <c r="X2342" i="2"/>
  <c r="Y2342" i="2" s="1"/>
  <c r="X2677" i="2"/>
  <c r="Y2677" i="2" s="1"/>
  <c r="Z2677" i="2" s="1"/>
  <c r="AA2677" i="2" s="1"/>
  <c r="X1607" i="2"/>
  <c r="Y1607" i="2" s="1"/>
  <c r="X666" i="2"/>
  <c r="Y666" i="2" s="1"/>
  <c r="X562" i="2"/>
  <c r="Y562" i="2" s="1"/>
  <c r="X475" i="2"/>
  <c r="Y475" i="2" s="1"/>
  <c r="X253" i="2"/>
  <c r="Y253" i="2" s="1"/>
  <c r="X294" i="2"/>
  <c r="Y294" i="2" s="1"/>
  <c r="X1274" i="2"/>
  <c r="Y1274" i="2" s="1"/>
  <c r="X272" i="2"/>
  <c r="Y272" i="2" s="1"/>
  <c r="X992" i="2"/>
  <c r="Y992" i="2" s="1"/>
  <c r="X2711" i="2"/>
  <c r="Y2711" i="2" s="1"/>
  <c r="X1331" i="2"/>
  <c r="Y1331" i="2" s="1"/>
  <c r="X2547" i="2"/>
  <c r="Y2547" i="2" s="1"/>
  <c r="X567" i="2"/>
  <c r="Y567" i="2" s="1"/>
  <c r="X636" i="2"/>
  <c r="Y636" i="2" s="1"/>
  <c r="X793" i="2"/>
  <c r="Y793" i="2" s="1"/>
  <c r="X2496" i="2"/>
  <c r="Y2496" i="2" s="1"/>
  <c r="X1997" i="2"/>
  <c r="Y1997" i="2" s="1"/>
  <c r="Z1997" i="2" s="1"/>
  <c r="AA1997" i="2" s="1"/>
  <c r="AP1997" i="2" s="1"/>
  <c r="X2594" i="2"/>
  <c r="Y2594" i="2" s="1"/>
  <c r="X391" i="2"/>
  <c r="Y391" i="2" s="1"/>
  <c r="X2183" i="2"/>
  <c r="Y2183" i="2" s="1"/>
  <c r="X1950" i="2"/>
  <c r="Y1950" i="2" s="1"/>
  <c r="X310" i="2"/>
  <c r="Y310" i="2" s="1"/>
  <c r="X2440" i="2"/>
  <c r="X1305" i="2"/>
  <c r="Y1305" i="2" s="1"/>
  <c r="X720" i="2"/>
  <c r="X1341" i="2"/>
  <c r="Y1341" i="2" s="1"/>
  <c r="X2271" i="2"/>
  <c r="Y2271" i="2" s="1"/>
  <c r="X667" i="2"/>
  <c r="Y667" i="2" s="1"/>
  <c r="X1546" i="2"/>
  <c r="Y1546" i="2" s="1"/>
  <c r="X172" i="2"/>
  <c r="Y172" i="2" s="1"/>
  <c r="Z172" i="2" s="1"/>
  <c r="AA172" i="2" s="1"/>
  <c r="X929" i="2"/>
  <c r="Y929" i="2" s="1"/>
  <c r="X1759" i="2"/>
  <c r="Y1759" i="2" s="1"/>
  <c r="X2773" i="2"/>
  <c r="Y2773" i="2" s="1"/>
  <c r="X1002" i="2"/>
  <c r="X1512" i="2"/>
  <c r="Y1512" i="2" s="1"/>
  <c r="X1798" i="2"/>
  <c r="Y1798" i="2" s="1"/>
  <c r="Z1798" i="2" s="1"/>
  <c r="AA1798" i="2" s="1"/>
  <c r="X941" i="2"/>
  <c r="Y941" i="2" s="1"/>
  <c r="X2620" i="2"/>
  <c r="X1590" i="2"/>
  <c r="Y1590" i="2" s="1"/>
  <c r="X2776" i="2"/>
  <c r="Y2776" i="2" s="1"/>
  <c r="X1570" i="2"/>
  <c r="X2718" i="2"/>
  <c r="Y2718" i="2" s="1"/>
  <c r="X520" i="2"/>
  <c r="Y520" i="2" s="1"/>
  <c r="X1905" i="2"/>
  <c r="Y1905" i="2" s="1"/>
  <c r="X1970" i="2"/>
  <c r="Y1970" i="2" s="1"/>
  <c r="X348" i="2"/>
  <c r="Y348" i="2" s="1"/>
  <c r="X1661" i="2"/>
  <c r="Y1661" i="2" s="1"/>
  <c r="X1650" i="2"/>
  <c r="Y1650" i="2" s="1"/>
  <c r="X1633" i="2"/>
  <c r="Y1633" i="2" s="1"/>
  <c r="X2682" i="2"/>
  <c r="Y2682" i="2" s="1"/>
  <c r="X1898" i="2"/>
  <c r="Y1898" i="2" s="1"/>
  <c r="X1826" i="2"/>
  <c r="Y1826" i="2" s="1"/>
  <c r="X1784" i="2"/>
  <c r="Y1784" i="2" s="1"/>
  <c r="X1350" i="2"/>
  <c r="Y1350" i="2" s="1"/>
  <c r="X248" i="2"/>
  <c r="X1404" i="2"/>
  <c r="X2592" i="2"/>
  <c r="Y2592" i="2" s="1"/>
  <c r="X1226" i="2"/>
  <c r="Y1226" i="2" s="1"/>
  <c r="X866" i="2"/>
  <c r="Y866" i="2" s="1"/>
  <c r="X1638" i="2"/>
  <c r="Y1638" i="2" s="1"/>
  <c r="X350" i="2"/>
  <c r="Y350" i="2" s="1"/>
  <c r="X1748" i="2"/>
  <c r="Y1748" i="2" s="1"/>
  <c r="X1251" i="2"/>
  <c r="Y1251" i="2" s="1"/>
  <c r="X1594" i="2"/>
  <c r="Y1594" i="2" s="1"/>
  <c r="X1667" i="2"/>
  <c r="X2676" i="2"/>
  <c r="Y2676" i="2" s="1"/>
  <c r="X2524" i="2"/>
  <c r="Y2524" i="2" s="1"/>
  <c r="X91" i="2"/>
  <c r="Y91" i="2" s="1"/>
  <c r="X538" i="2"/>
  <c r="Y538" i="2" s="1"/>
  <c r="X1337" i="2"/>
  <c r="Y1337" i="2" s="1"/>
  <c r="X1807" i="2"/>
  <c r="X2040" i="2"/>
  <c r="Y2040" i="2" s="1"/>
  <c r="X2084" i="2"/>
  <c r="Y2084" i="2" s="1"/>
  <c r="X2306" i="2"/>
  <c r="Y2306" i="2" s="1"/>
  <c r="Z2306" i="2" s="1"/>
  <c r="AA2306" i="2" s="1"/>
  <c r="AP2305" i="2" s="1"/>
  <c r="X1445" i="2"/>
  <c r="Y1445" i="2" s="1"/>
  <c r="X995" i="2"/>
  <c r="Y995" i="2" s="1"/>
  <c r="X1721" i="2"/>
  <c r="Y1721" i="2" s="1"/>
  <c r="X1800" i="2"/>
  <c r="Y1800" i="2" s="1"/>
  <c r="X429" i="2"/>
  <c r="Y429" i="2" s="1"/>
  <c r="X1810" i="2"/>
  <c r="Y1810" i="2" s="1"/>
  <c r="X2719" i="2"/>
  <c r="Y2719" i="2" s="1"/>
  <c r="X2563" i="2"/>
  <c r="Y2563" i="2" s="1"/>
  <c r="X1940" i="2"/>
  <c r="Y1940" i="2" s="1"/>
  <c r="Z1940" i="2" s="1"/>
  <c r="AA1940" i="2" s="1"/>
  <c r="X2645" i="2"/>
  <c r="Y2645" i="2" s="1"/>
  <c r="X2651" i="2"/>
  <c r="Y2651" i="2" s="1"/>
  <c r="X2717" i="2"/>
  <c r="Y2717" i="2" s="1"/>
  <c r="X2546" i="2"/>
  <c r="Y2546" i="2" s="1"/>
  <c r="X1167" i="2"/>
  <c r="Y1167" i="2" s="1"/>
  <c r="X1347" i="2"/>
  <c r="Y1347" i="2" s="1"/>
  <c r="X1579" i="2"/>
  <c r="Y1579" i="2" s="1"/>
  <c r="X1482" i="2"/>
  <c r="Y1482" i="2" s="1"/>
  <c r="X861" i="2"/>
  <c r="Y861" i="2" s="1"/>
  <c r="X1719" i="2"/>
  <c r="Y1719" i="2" s="1"/>
  <c r="X519" i="2"/>
  <c r="Y519" i="2" s="1"/>
  <c r="Z519" i="2" s="1"/>
  <c r="AA519" i="2" s="1"/>
  <c r="AP519" i="2" s="1"/>
  <c r="X961" i="2"/>
  <c r="Y961" i="2" s="1"/>
  <c r="X595" i="2"/>
  <c r="Y595" i="2" s="1"/>
  <c r="X379" i="2"/>
  <c r="Y379" i="2" s="1"/>
  <c r="X2640" i="2"/>
  <c r="Y2640" i="2" s="1"/>
  <c r="X944" i="2"/>
  <c r="Y944" i="2" s="1"/>
  <c r="X1045" i="2"/>
  <c r="Y1045" i="2" s="1"/>
  <c r="X93" i="2"/>
  <c r="Y93" i="2" s="1"/>
  <c r="X187" i="2"/>
  <c r="Y187" i="2" s="1"/>
  <c r="X2659" i="2"/>
  <c r="X590" i="2"/>
  <c r="Y590" i="2" s="1"/>
  <c r="X1109" i="2"/>
  <c r="Y1109" i="2" s="1"/>
  <c r="Z1109" i="2" s="1"/>
  <c r="AA1109" i="2" s="1"/>
  <c r="AP1109" i="2" s="1"/>
  <c r="X1416" i="2"/>
  <c r="Y1416" i="2" s="1"/>
  <c r="X1135" i="2"/>
  <c r="Y1135" i="2" s="1"/>
  <c r="X806" i="2"/>
  <c r="X1225" i="2"/>
  <c r="Y1225" i="2" s="1"/>
  <c r="X2751" i="2"/>
  <c r="Y2751" i="2" s="1"/>
  <c r="X1493" i="2"/>
  <c r="Y1493" i="2" s="1"/>
  <c r="X1584" i="2"/>
  <c r="X1565" i="2"/>
  <c r="Y1565" i="2" s="1"/>
  <c r="X2421" i="2"/>
  <c r="X263" i="2"/>
  <c r="Y263" i="2" s="1"/>
  <c r="X2418" i="2"/>
  <c r="Y2418" i="2" s="1"/>
  <c r="X1451" i="2"/>
  <c r="Y1451" i="2" s="1"/>
  <c r="X1582" i="2"/>
  <c r="Y1582" i="2" s="1"/>
  <c r="X2728" i="2"/>
  <c r="Y2728" i="2" s="1"/>
  <c r="X1612" i="2"/>
  <c r="Y1612" i="2" s="1"/>
  <c r="X2169" i="2"/>
  <c r="Y2169" i="2" s="1"/>
  <c r="X938" i="2"/>
  <c r="Y938" i="2" s="1"/>
  <c r="X467" i="2"/>
  <c r="Y467" i="2" s="1"/>
  <c r="X718" i="2"/>
  <c r="X1130" i="2"/>
  <c r="X534" i="2"/>
  <c r="Y534" i="2" s="1"/>
  <c r="X2495" i="2"/>
  <c r="Y2495" i="2" s="1"/>
  <c r="X130" i="2"/>
  <c r="Y130" i="2" s="1"/>
  <c r="X2672" i="2"/>
  <c r="Y2672" i="2" s="1"/>
  <c r="X2204" i="2"/>
  <c r="Y2204" i="2" s="1"/>
  <c r="X1452" i="2"/>
  <c r="Y1452" i="2" s="1"/>
  <c r="Z1452" i="2" s="1"/>
  <c r="AA1452" i="2" s="1"/>
  <c r="AP1452" i="2" s="1"/>
  <c r="X1022" i="2"/>
  <c r="Y1022" i="2" s="1"/>
  <c r="X2393" i="2"/>
  <c r="Y2393" i="2" s="1"/>
  <c r="X1413" i="2"/>
  <c r="Y1413" i="2" s="1"/>
  <c r="X652" i="2"/>
  <c r="Y652" i="2" s="1"/>
  <c r="X2686" i="2"/>
  <c r="Y2686" i="2" s="1"/>
  <c r="X1637" i="2"/>
  <c r="Y1637" i="2" s="1"/>
  <c r="X1863" i="2"/>
  <c r="X541" i="2"/>
  <c r="Y541" i="2" s="1"/>
  <c r="X800" i="2"/>
  <c r="Y800" i="2" s="1"/>
  <c r="X2325" i="2"/>
  <c r="Y2325" i="2" s="1"/>
  <c r="X1669" i="2"/>
  <c r="Y1669" i="2" s="1"/>
  <c r="X873" i="2"/>
  <c r="Y873" i="2" s="1"/>
  <c r="X2167" i="2"/>
  <c r="Y2167" i="2" s="1"/>
  <c r="X227" i="2"/>
  <c r="Y227" i="2" s="1"/>
  <c r="X1951" i="2"/>
  <c r="Y1951" i="2" s="1"/>
  <c r="X1175" i="2"/>
  <c r="Y1175" i="2" s="1"/>
  <c r="X1486" i="2"/>
  <c r="Y1486" i="2" s="1"/>
  <c r="X336" i="2"/>
  <c r="Y336" i="2" s="1"/>
  <c r="Z336" i="2" s="1"/>
  <c r="AA336" i="2" s="1"/>
  <c r="AP336" i="2" s="1"/>
  <c r="X1169" i="2"/>
  <c r="Y1169" i="2" s="1"/>
  <c r="X1277" i="2"/>
  <c r="Y1277" i="2" s="1"/>
  <c r="X923" i="2"/>
  <c r="Y923" i="2" s="1"/>
  <c r="X1658" i="2"/>
  <c r="Y1658" i="2" s="1"/>
  <c r="X1554" i="2"/>
  <c r="Y1554" i="2" s="1"/>
  <c r="X288" i="2"/>
  <c r="Y288" i="2" s="1"/>
  <c r="X2288" i="2"/>
  <c r="Y2288" i="2" s="1"/>
  <c r="X1502" i="2"/>
  <c r="Y1502" i="2" s="1"/>
  <c r="X1325" i="2"/>
  <c r="Y1325" i="2" s="1"/>
  <c r="X1170" i="2"/>
  <c r="Y1170" i="2" s="1"/>
  <c r="Z1170" i="2" s="1"/>
  <c r="AA1170" i="2" s="1"/>
  <c r="AP1170" i="2" s="1"/>
  <c r="X277" i="2"/>
  <c r="Y277" i="2" s="1"/>
  <c r="X2143" i="2"/>
  <c r="Y2143" i="2" s="1"/>
  <c r="X135" i="2"/>
  <c r="Y135" i="2" s="1"/>
  <c r="X1818" i="2"/>
  <c r="Y1818" i="2" s="1"/>
  <c r="X1706" i="2"/>
  <c r="Y1706" i="2" s="1"/>
  <c r="X2740" i="2"/>
  <c r="Y2740" i="2" s="1"/>
  <c r="X1434" i="2"/>
  <c r="Y1434" i="2" s="1"/>
  <c r="X1192" i="2"/>
  <c r="Y1192" i="2" s="1"/>
  <c r="X2475" i="2"/>
  <c r="Y2475" i="2" s="1"/>
  <c r="X1829" i="2"/>
  <c r="Y1829" i="2" s="1"/>
  <c r="X999" i="2"/>
  <c r="X1777" i="2"/>
  <c r="Y1777" i="2" s="1"/>
  <c r="X2273" i="2"/>
  <c r="Y2273" i="2" s="1"/>
  <c r="X921" i="2"/>
  <c r="Y921" i="2" s="1"/>
  <c r="X1819" i="2"/>
  <c r="Y1819" i="2" s="1"/>
  <c r="X827" i="2"/>
  <c r="Y827" i="2" s="1"/>
  <c r="X621" i="2"/>
  <c r="Y621" i="2" s="1"/>
  <c r="Z621" i="2" s="1"/>
  <c r="AA621" i="2" s="1"/>
  <c r="X686" i="2"/>
  <c r="Y686" i="2" s="1"/>
  <c r="X1660" i="2"/>
  <c r="Y1660" i="2" s="1"/>
  <c r="X875" i="2"/>
  <c r="Y875" i="2" s="1"/>
  <c r="X349" i="2"/>
  <c r="Y349" i="2" s="1"/>
  <c r="X143" i="2"/>
  <c r="Y143" i="2" s="1"/>
  <c r="X1178" i="2"/>
  <c r="Y1178" i="2" s="1"/>
  <c r="X2727" i="2"/>
  <c r="Y2727" i="2" s="1"/>
  <c r="X1378" i="2"/>
  <c r="Y1378" i="2" s="1"/>
  <c r="X899" i="2"/>
  <c r="Y899" i="2" s="1"/>
  <c r="Z899" i="2" s="1"/>
  <c r="AA899" i="2" s="1"/>
  <c r="AP899" i="2" s="1"/>
  <c r="X1641" i="2"/>
  <c r="Y1641" i="2" s="1"/>
  <c r="X2800" i="2"/>
  <c r="Y2800" i="2" s="1"/>
  <c r="X2521" i="2"/>
  <c r="Y2521" i="2" s="1"/>
  <c r="X2777" i="2"/>
  <c r="Y2777" i="2" s="1"/>
  <c r="X2601" i="2"/>
  <c r="Y2601" i="2" s="1"/>
  <c r="X1506" i="2"/>
  <c r="Y1506" i="2" s="1"/>
  <c r="X2673" i="2"/>
  <c r="Y2673" i="2" s="1"/>
  <c r="X2011" i="2"/>
  <c r="X1782" i="2"/>
  <c r="Y1782" i="2" s="1"/>
  <c r="X2016" i="2"/>
  <c r="Y2016" i="2" s="1"/>
  <c r="Z2016" i="2" s="1"/>
  <c r="AA2016" i="2" s="1"/>
  <c r="X1190" i="2"/>
  <c r="Y1190" i="2" s="1"/>
  <c r="X433" i="2"/>
  <c r="Y433" i="2" s="1"/>
  <c r="X2647" i="2"/>
  <c r="Y2647" i="2" s="1"/>
  <c r="X1832" i="2"/>
  <c r="Y1832" i="2" s="1"/>
  <c r="X727" i="2"/>
  <c r="Y727" i="2" s="1"/>
  <c r="X1769" i="2"/>
  <c r="Y1769" i="2" s="1"/>
  <c r="X2030" i="2"/>
  <c r="Y2030" i="2" s="1"/>
  <c r="X878" i="2"/>
  <c r="Y878" i="2" s="1"/>
  <c r="Z878" i="2" s="1"/>
  <c r="AA878" i="2" s="1"/>
  <c r="X1101" i="2"/>
  <c r="Y1101" i="2" s="1"/>
  <c r="X2199" i="2"/>
  <c r="Y2199" i="2" s="1"/>
  <c r="X678" i="2"/>
  <c r="Y678" i="2" s="1"/>
  <c r="X2178" i="2"/>
  <c r="Y2178" i="2" s="1"/>
  <c r="Z2178" i="2" s="1"/>
  <c r="AA2178" i="2" s="1"/>
  <c r="X2321" i="2"/>
  <c r="Y2321" i="2" s="1"/>
  <c r="X479" i="2"/>
  <c r="Y479" i="2" s="1"/>
  <c r="X1256" i="2"/>
  <c r="Y1256" i="2" s="1"/>
  <c r="X931" i="2"/>
  <c r="Y931" i="2" s="1"/>
  <c r="X853" i="2"/>
  <c r="Y853" i="2" s="1"/>
  <c r="X315" i="2"/>
  <c r="Y315" i="2" s="1"/>
  <c r="X2200" i="2"/>
  <c r="Y2200" i="2" s="1"/>
  <c r="Z2200" i="2" s="1"/>
  <c r="AA2200" i="2" s="1"/>
  <c r="X402" i="2"/>
  <c r="Y402" i="2" s="1"/>
  <c r="X2579" i="2"/>
  <c r="Y2579" i="2" s="1"/>
  <c r="X1453" i="2"/>
  <c r="Y1453" i="2" s="1"/>
  <c r="X589" i="2"/>
  <c r="Y589" i="2" s="1"/>
  <c r="X1527" i="2"/>
  <c r="X2050" i="2"/>
  <c r="Y2050" i="2" s="1"/>
  <c r="X1652" i="2"/>
  <c r="Y1652" i="2" s="1"/>
  <c r="X222" i="2"/>
  <c r="Y222" i="2" s="1"/>
  <c r="X209" i="2"/>
  <c r="Y209" i="2" s="1"/>
  <c r="X1687" i="2"/>
  <c r="Y1687" i="2" s="1"/>
  <c r="X2525" i="2"/>
  <c r="Y2525" i="2" s="1"/>
  <c r="Z2525" i="2" s="1"/>
  <c r="AA2525" i="2" s="1"/>
  <c r="AP2525" i="2" s="1"/>
  <c r="X321" i="2"/>
  <c r="Y321" i="2" s="1"/>
  <c r="X1090" i="2"/>
  <c r="Y1090" i="2" s="1"/>
  <c r="Z1090" i="2" s="1"/>
  <c r="AA1090" i="2" s="1"/>
  <c r="AP1090" i="2" s="1"/>
  <c r="X2045" i="2"/>
  <c r="Y2045" i="2" s="1"/>
  <c r="X2583" i="2"/>
  <c r="Y2583" i="2" s="1"/>
  <c r="X2548" i="2"/>
  <c r="Y2548" i="2" s="1"/>
  <c r="X1717" i="2"/>
  <c r="X48" i="2"/>
  <c r="Y48" i="2" s="1"/>
  <c r="X2593" i="2"/>
  <c r="Y2593" i="2" s="1"/>
  <c r="X37" i="2"/>
  <c r="Y37" i="2" s="1"/>
  <c r="X729" i="2"/>
  <c r="Y729" i="2" s="1"/>
  <c r="X145" i="2"/>
  <c r="Y145" i="2" s="1"/>
  <c r="X2655" i="2"/>
  <c r="Y2655" i="2" s="1"/>
  <c r="X996" i="2"/>
  <c r="Y996" i="2" s="1"/>
  <c r="X1500" i="2"/>
  <c r="Y1500" i="2" s="1"/>
  <c r="X185" i="2"/>
  <c r="Y185" i="2" s="1"/>
  <c r="X1998" i="2"/>
  <c r="Y1998" i="2" s="1"/>
  <c r="X2618" i="2"/>
  <c r="Y2618" i="2" s="1"/>
  <c r="X1131" i="2"/>
  <c r="Y1131" i="2" s="1"/>
  <c r="X1096" i="2"/>
  <c r="Y1096" i="2" s="1"/>
  <c r="Z1096" i="2" s="1"/>
  <c r="AA1096" i="2" s="1"/>
  <c r="AP1096" i="2" s="1"/>
  <c r="X1313" i="2"/>
  <c r="Y1313" i="2" s="1"/>
  <c r="X438" i="2"/>
  <c r="Y438" i="2" s="1"/>
  <c r="Z438" i="2" s="1"/>
  <c r="AA438" i="2" s="1"/>
  <c r="X1034" i="2"/>
  <c r="Y1034" i="2" s="1"/>
  <c r="X1353" i="2"/>
  <c r="Y1353" i="2" s="1"/>
  <c r="X2008" i="2"/>
  <c r="Y2008" i="2" s="1"/>
  <c r="X1334" i="2"/>
  <c r="Y1334" i="2" s="1"/>
  <c r="X1916" i="2"/>
  <c r="Y1916" i="2" s="1"/>
  <c r="X1149" i="2"/>
  <c r="Y1149" i="2" s="1"/>
  <c r="X1016" i="2"/>
  <c r="Y1016" i="2" s="1"/>
  <c r="X2632" i="2"/>
  <c r="Y2632" i="2" s="1"/>
  <c r="X1944" i="2"/>
  <c r="Y1944" i="2" s="1"/>
  <c r="X2715" i="2"/>
  <c r="Y2715" i="2" s="1"/>
  <c r="X544" i="2"/>
  <c r="Y544" i="2" s="1"/>
  <c r="X1599" i="2"/>
  <c r="Y1599" i="2" s="1"/>
  <c r="X2649" i="2"/>
  <c r="Y2649" i="2" s="1"/>
  <c r="X481" i="2"/>
  <c r="Y481" i="2" s="1"/>
  <c r="X1751" i="2"/>
  <c r="Y1751" i="2" s="1"/>
  <c r="X1303" i="2"/>
  <c r="Y1303" i="2" s="1"/>
  <c r="X1862" i="2"/>
  <c r="Y1862" i="2" s="1"/>
  <c r="X499" i="2"/>
  <c r="Y499" i="2" s="1"/>
  <c r="X420" i="2"/>
  <c r="Y420" i="2" s="1"/>
  <c r="X2713" i="2"/>
  <c r="Y2713" i="2" s="1"/>
  <c r="X1551" i="2"/>
  <c r="Y1551" i="2" s="1"/>
  <c r="X677" i="2"/>
  <c r="Y677" i="2" s="1"/>
  <c r="X1914" i="2"/>
  <c r="Y1914" i="2" s="1"/>
  <c r="Z1914" i="2" s="1"/>
  <c r="AA1914" i="2" s="1"/>
  <c r="AP1914" i="2" s="1"/>
  <c r="X2644" i="2"/>
  <c r="Y2644" i="2" s="1"/>
  <c r="X1060" i="2"/>
  <c r="Y1060" i="2" s="1"/>
  <c r="X387" i="2"/>
  <c r="Y387" i="2" s="1"/>
  <c r="X959" i="2"/>
  <c r="Y959" i="2" s="1"/>
  <c r="X235" i="2"/>
  <c r="Y235" i="2" s="1"/>
  <c r="Z235" i="2" s="1"/>
  <c r="AA235" i="2" s="1"/>
  <c r="X960" i="2"/>
  <c r="Y960" i="2" s="1"/>
  <c r="X2392" i="2"/>
  <c r="Y2392" i="2" s="1"/>
  <c r="X1102" i="2"/>
  <c r="Y1102" i="2" s="1"/>
  <c r="X1129" i="2"/>
  <c r="Y1129" i="2" s="1"/>
  <c r="X600" i="2"/>
  <c r="Y600" i="2" s="1"/>
  <c r="X466" i="2"/>
  <c r="Y466" i="2" s="1"/>
  <c r="X2447" i="2"/>
  <c r="Y2447" i="2" s="1"/>
  <c r="X2756" i="2"/>
  <c r="Y2756" i="2" s="1"/>
  <c r="X1497" i="2"/>
  <c r="Y1497" i="2" s="1"/>
  <c r="X1865" i="2"/>
  <c r="Y1865" i="2" s="1"/>
  <c r="Z1865" i="2" s="1"/>
  <c r="AA1865" i="2" s="1"/>
  <c r="AP1865" i="2" s="1"/>
  <c r="X1770" i="2"/>
  <c r="Y1770" i="2" s="1"/>
  <c r="X573" i="2"/>
  <c r="Y573" i="2" s="1"/>
  <c r="X1402" i="2"/>
  <c r="Y1402" i="2" s="1"/>
  <c r="X2425" i="2"/>
  <c r="Y2425" i="2" s="1"/>
  <c r="X2067" i="2"/>
  <c r="Y2067" i="2" s="1"/>
  <c r="X826" i="2"/>
  <c r="Y826" i="2" s="1"/>
  <c r="X314" i="2"/>
  <c r="Y314" i="2" s="1"/>
  <c r="X688" i="2"/>
  <c r="Y688" i="2" s="1"/>
  <c r="X1526" i="2"/>
  <c r="Y1526" i="2" s="1"/>
  <c r="X1514" i="2"/>
  <c r="Y1514" i="2" s="1"/>
  <c r="X2624" i="2"/>
  <c r="Y2624" i="2"/>
  <c r="X419" i="2"/>
  <c r="Y419" i="2" s="1"/>
  <c r="X1027" i="2"/>
  <c r="Y1027" i="2" s="1"/>
  <c r="X2233" i="2"/>
  <c r="Y2233" i="2" s="1"/>
  <c r="X942" i="2"/>
  <c r="Y942" i="2" s="1"/>
  <c r="X196" i="2"/>
  <c r="Y196" i="2" s="1"/>
  <c r="X1066" i="2"/>
  <c r="Y1066" i="2" s="1"/>
  <c r="X2595" i="2"/>
  <c r="Y2595" i="2" s="1"/>
  <c r="X1229" i="2"/>
  <c r="Y1229" i="2" s="1"/>
  <c r="X191" i="2"/>
  <c r="Y191" i="2" s="1"/>
  <c r="Z191" i="2" s="1"/>
  <c r="AA191" i="2" s="1"/>
  <c r="X1188" i="2"/>
  <c r="Y1188" i="2" s="1"/>
  <c r="X2527" i="2"/>
  <c r="Y2527" i="2" s="1"/>
  <c r="X2198" i="2"/>
  <c r="Y2198" i="2" s="1"/>
  <c r="X286" i="2"/>
  <c r="Y286" i="2" s="1"/>
  <c r="X353" i="2"/>
  <c r="Y353" i="2" s="1"/>
  <c r="X2493" i="2"/>
  <c r="Y2493" i="2" s="1"/>
  <c r="X1678" i="2"/>
  <c r="Y1678" i="2" s="1"/>
  <c r="X2314" i="2"/>
  <c r="Y2314" i="2" s="1"/>
  <c r="X2387" i="2"/>
  <c r="Y2387" i="2" s="1"/>
  <c r="X503" i="2"/>
  <c r="Y503" i="2" s="1"/>
  <c r="X239" i="2"/>
  <c r="Y239" i="2" s="1"/>
  <c r="X920" i="2"/>
  <c r="Y920" i="2" s="1"/>
  <c r="X620" i="2"/>
  <c r="Y620" i="2" s="1"/>
  <c r="X937" i="2"/>
  <c r="X281" i="2"/>
  <c r="Y281" i="2" s="1"/>
  <c r="Z281" i="2" s="1"/>
  <c r="AA281" i="2" s="1"/>
  <c r="AP281" i="2" s="1"/>
  <c r="X1143" i="2"/>
  <c r="Y1143" i="2" s="1"/>
  <c r="X1428" i="2"/>
  <c r="Y1428" i="2" s="1"/>
  <c r="Z1428" i="2" s="1"/>
  <c r="AA1428" i="2" s="1"/>
  <c r="X580" i="2"/>
  <c r="Y580" i="2" s="1"/>
  <c r="X1001" i="2"/>
  <c r="Y1001" i="2" s="1"/>
  <c r="X415" i="2"/>
  <c r="Y415" i="2" s="1"/>
  <c r="X2506" i="2"/>
  <c r="X435" i="2"/>
  <c r="Y435" i="2" s="1"/>
  <c r="Z435" i="2" s="1"/>
  <c r="AA435" i="2" s="1"/>
  <c r="AP435" i="2" s="1"/>
  <c r="X509" i="2"/>
  <c r="Y509" i="2" s="1"/>
  <c r="X683" i="2"/>
  <c r="Y683" i="2" s="1"/>
  <c r="X1920" i="2"/>
  <c r="X581" i="2"/>
  <c r="Y581" i="2" s="1"/>
  <c r="X1772" i="2"/>
  <c r="Y1772" i="2" s="1"/>
  <c r="X1128" i="2"/>
  <c r="Y1128" i="2" s="1"/>
  <c r="X2184" i="2"/>
  <c r="Y2184" i="2" s="1"/>
  <c r="X2046" i="2"/>
  <c r="Y2046" i="2" s="1"/>
  <c r="X918" i="2"/>
  <c r="Y918" i="2" s="1"/>
  <c r="X529" i="2"/>
  <c r="Y529" i="2" s="1"/>
  <c r="Z529" i="2" s="1"/>
  <c r="AA529" i="2" s="1"/>
  <c r="X548" i="2"/>
  <c r="Y548" i="2" s="1"/>
  <c r="X1275" i="2"/>
  <c r="X2617" i="2"/>
  <c r="Y2617" i="2" s="1"/>
  <c r="X1254" i="2"/>
  <c r="Y1254" i="2" s="1"/>
  <c r="X1035" i="2"/>
  <c r="Y1035" i="2" s="1"/>
  <c r="X358" i="2"/>
  <c r="Y358" i="2" s="1"/>
  <c r="X602" i="2"/>
  <c r="Y602" i="2" s="1"/>
  <c r="Z602" i="2" s="1"/>
  <c r="AA602" i="2" s="1"/>
  <c r="X1846" i="2"/>
  <c r="Y1846" i="2" s="1"/>
  <c r="X2780" i="2"/>
  <c r="Y2780" i="2" s="1"/>
  <c r="X1245" i="2"/>
  <c r="Y1245" i="2" s="1"/>
  <c r="Z1245" i="2" s="1"/>
  <c r="AA1245" i="2" s="1"/>
  <c r="X537" i="2"/>
  <c r="Y537" i="2" s="1"/>
  <c r="X102" i="2"/>
  <c r="Y102" i="2" s="1"/>
  <c r="X670" i="2"/>
  <c r="Y670" i="2" s="1"/>
  <c r="X1679" i="2"/>
  <c r="Y1679" i="2" s="1"/>
  <c r="Z1679" i="2" s="1"/>
  <c r="AA1679" i="2" s="1"/>
  <c r="AP1679" i="2" s="1"/>
  <c r="X2731" i="2"/>
  <c r="Y2731" i="2" s="1"/>
  <c r="X888" i="2"/>
  <c r="Y888" i="2" s="1"/>
  <c r="X2490" i="2"/>
  <c r="Y2490" i="2" s="1"/>
  <c r="Z2490" i="2" s="1"/>
  <c r="AA2490" i="2" s="1"/>
  <c r="X1195" i="2"/>
  <c r="Y1195" i="2" s="1"/>
  <c r="Z1195" i="2" s="1"/>
  <c r="AA1195" i="2" s="1"/>
  <c r="AP1195" i="2" s="1"/>
  <c r="X88" i="2"/>
  <c r="Y88" i="2" s="1"/>
  <c r="X1065" i="2"/>
  <c r="Y1065" i="2" s="1"/>
  <c r="X1354" i="2"/>
  <c r="Y1354" i="2" s="1"/>
  <c r="X1200" i="2"/>
  <c r="Y1200" i="2" s="1"/>
  <c r="X2341" i="2"/>
  <c r="Y2341" i="2" s="1"/>
  <c r="X1439" i="2"/>
  <c r="Y1439" i="2" s="1"/>
  <c r="X2044" i="2"/>
  <c r="Y2044" i="2" s="1"/>
  <c r="X1371" i="2"/>
  <c r="Y1371" i="2" s="1"/>
  <c r="X1269" i="2"/>
  <c r="Y1269" i="2" s="1"/>
  <c r="X1186" i="2"/>
  <c r="Y1186" i="2" s="1"/>
  <c r="X1755" i="2"/>
  <c r="Y1755" i="2" s="1"/>
  <c r="X2086" i="2"/>
  <c r="Y2086" i="2" s="1"/>
  <c r="Z2086" i="2" s="1"/>
  <c r="AA2086" i="2" s="1"/>
  <c r="AP2086" i="2" s="1"/>
  <c r="X1197" i="2"/>
  <c r="Y1197" i="2" s="1"/>
  <c r="X2374" i="2"/>
  <c r="Y2374" i="2" s="1"/>
  <c r="X1156" i="2"/>
  <c r="Y1156" i="2" s="1"/>
  <c r="X2610" i="2"/>
  <c r="Y2610" i="2" s="1"/>
  <c r="X232" i="2"/>
  <c r="Y232" i="2" s="1"/>
  <c r="X2625" i="2"/>
  <c r="Y2625" i="2" s="1"/>
  <c r="X2157" i="2"/>
  <c r="Y2157" i="2" s="1"/>
  <c r="X1822" i="2"/>
  <c r="Y1822" i="2" s="1"/>
  <c r="X122" i="2"/>
  <c r="Y122" i="2" s="1"/>
  <c r="X812" i="2"/>
  <c r="Y812" i="2" s="1"/>
  <c r="X1625" i="2"/>
  <c r="Y1625" i="2" s="1"/>
  <c r="X2802" i="2"/>
  <c r="Y2802" i="2" s="1"/>
  <c r="X1370" i="2"/>
  <c r="Y1370" i="2" s="1"/>
  <c r="X644" i="2"/>
  <c r="Y644" i="2" s="1"/>
  <c r="X2406" i="2"/>
  <c r="Y2406" i="2" s="1"/>
  <c r="X979" i="2"/>
  <c r="Y979" i="2" s="1"/>
  <c r="X1496" i="2"/>
  <c r="Y1496" i="2" s="1"/>
  <c r="X2297" i="2"/>
  <c r="Y2297" i="2" s="1"/>
  <c r="X427" i="2"/>
  <c r="Y427" i="2" s="1"/>
  <c r="X891" i="2"/>
  <c r="Y891" i="2" s="1"/>
  <c r="X2560" i="2"/>
  <c r="Y2560" i="2" s="1"/>
  <c r="Z2560" i="2" s="1"/>
  <c r="AA2560" i="2" s="1"/>
  <c r="X2344" i="2"/>
  <c r="Y2344" i="2" s="1"/>
  <c r="X612" i="2"/>
  <c r="Y612" i="2" s="1"/>
  <c r="X912" i="2"/>
  <c r="Y912" i="2" s="1"/>
  <c r="X439" i="2"/>
  <c r="Y439" i="2" s="1"/>
  <c r="Z439" i="2" s="1"/>
  <c r="AA439" i="2" s="1"/>
  <c r="AP439" i="2" s="1"/>
  <c r="X963" i="2"/>
  <c r="Y963" i="2" s="1"/>
  <c r="X2335" i="2"/>
  <c r="Y2335" i="2"/>
  <c r="X824" i="2"/>
  <c r="Y824" i="2" s="1"/>
  <c r="X2698" i="2"/>
  <c r="Y2698" i="2" s="1"/>
  <c r="X862" i="2"/>
  <c r="Y862" i="2" s="1"/>
  <c r="X200" i="2"/>
  <c r="Y200" i="2" s="1"/>
  <c r="Z200" i="2" s="1"/>
  <c r="AA200" i="2" s="1"/>
  <c r="AP200" i="2" s="1"/>
  <c r="X1780" i="2"/>
  <c r="Y1780" i="2" s="1"/>
  <c r="Z1780" i="2" s="1"/>
  <c r="AA1780" i="2" s="1"/>
  <c r="AP1780" i="2" s="1"/>
  <c r="X1319" i="2"/>
  <c r="Y1319" i="2" s="1"/>
  <c r="X566" i="2"/>
  <c r="Y566" i="2" s="1"/>
  <c r="X2211" i="2"/>
  <c r="Y2211" i="2" s="1"/>
  <c r="X1489" i="2"/>
  <c r="Y1489" i="2" s="1"/>
  <c r="Z1489" i="2" s="1"/>
  <c r="AA1489" i="2" s="1"/>
  <c r="AP1489" i="2" s="1"/>
  <c r="X331" i="2"/>
  <c r="Y331" i="2" s="1"/>
  <c r="X1044" i="2"/>
  <c r="Y1044" i="2" s="1"/>
  <c r="X2268" i="2"/>
  <c r="Y2268" i="2" s="1"/>
  <c r="X767" i="2"/>
  <c r="Y767" i="2" s="1"/>
  <c r="Z767" i="2" s="1"/>
  <c r="AA767" i="2" s="1"/>
  <c r="AP767" i="2" s="1"/>
  <c r="X1520" i="2"/>
  <c r="Y1520" i="2" s="1"/>
  <c r="X1586" i="2"/>
  <c r="X844" i="2"/>
  <c r="Y844" i="2" s="1"/>
  <c r="X981" i="2"/>
  <c r="Y981" i="2" s="1"/>
  <c r="Z981" i="2" s="1"/>
  <c r="AA981" i="2" s="1"/>
  <c r="AP981" i="2" s="1"/>
  <c r="X1609" i="2"/>
  <c r="Y1609" i="2" s="1"/>
  <c r="X364" i="2"/>
  <c r="Y364" i="2" s="1"/>
  <c r="X355" i="2"/>
  <c r="Y355" i="2" s="1"/>
  <c r="X2453" i="2"/>
  <c r="Y2453" i="2" s="1"/>
  <c r="X2160" i="2"/>
  <c r="X1663" i="2"/>
  <c r="Y1663" i="2" s="1"/>
  <c r="X2332" i="2"/>
  <c r="Y2332" i="2" s="1"/>
  <c r="X1761" i="2"/>
  <c r="Y1761" i="2" s="1"/>
  <c r="X1346" i="2"/>
  <c r="Y1346" i="2" s="1"/>
  <c r="X1987" i="2"/>
  <c r="Y1987" i="2" s="1"/>
  <c r="X1097" i="2"/>
  <c r="Y1097" i="2" s="1"/>
  <c r="X1410" i="2"/>
  <c r="Y1410" i="2" s="1"/>
  <c r="X654" i="2"/>
  <c r="Y654" i="2" s="1"/>
  <c r="X1710" i="2"/>
  <c r="Y1710" i="2" s="1"/>
  <c r="X1649" i="2"/>
  <c r="Y1649" i="2" s="1"/>
  <c r="X1121" i="2"/>
  <c r="Y1121" i="2" s="1"/>
  <c r="X2082" i="2"/>
  <c r="Y2082" i="2" s="1"/>
  <c r="X2656" i="2"/>
  <c r="Y2656" i="2" s="1"/>
  <c r="X1507" i="2"/>
  <c r="Y1507" i="2" s="1"/>
  <c r="X1700" i="2"/>
  <c r="Y1700" i="2" s="1"/>
  <c r="X274" i="2"/>
  <c r="Y274" i="2" s="1"/>
  <c r="Z274" i="2" s="1"/>
  <c r="AA274" i="2" s="1"/>
  <c r="AP273" i="2" s="1"/>
  <c r="X1624" i="2"/>
  <c r="Y1624" i="2" s="1"/>
  <c r="X625" i="2"/>
  <c r="Y625" i="2" s="1"/>
  <c r="X1314" i="2"/>
  <c r="Y1314" i="2" s="1"/>
  <c r="X1682" i="2"/>
  <c r="Y1682" i="2" s="1"/>
  <c r="X559" i="2"/>
  <c r="Y559" i="2" s="1"/>
  <c r="Z559" i="2" s="1"/>
  <c r="AA559" i="2" s="1"/>
  <c r="AP559" i="2" s="1"/>
  <c r="X624" i="2"/>
  <c r="Y624" i="2" s="1"/>
  <c r="X801" i="2"/>
  <c r="Y801" i="2" s="1"/>
  <c r="X2151" i="2"/>
  <c r="Y2151" i="2" s="1"/>
  <c r="X2585" i="2"/>
  <c r="Z2585" i="2" s="1"/>
  <c r="AA2585" i="2" s="1"/>
  <c r="Y2585" i="2"/>
  <c r="X2700" i="2"/>
  <c r="Y2700" i="2" s="1"/>
  <c r="X1284" i="2"/>
  <c r="Y1284" i="2" s="1"/>
  <c r="Z1284" i="2" s="1"/>
  <c r="AA1284" i="2" s="1"/>
  <c r="X1329" i="2"/>
  <c r="Y1329" i="2" s="1"/>
  <c r="X421" i="2"/>
  <c r="X92" i="2"/>
  <c r="X1267" i="2"/>
  <c r="Y1267" i="2" s="1"/>
  <c r="X915" i="2"/>
  <c r="Y915" i="2" s="1"/>
  <c r="X1691" i="2"/>
  <c r="Y1691" i="2" s="1"/>
  <c r="X55" i="2"/>
  <c r="Z55" i="2" s="1"/>
  <c r="AA55" i="2" s="1"/>
  <c r="Y55" i="2"/>
  <c r="X2643" i="2"/>
  <c r="Y2643" i="2" s="1"/>
  <c r="X2373" i="2"/>
  <c r="Y2373" i="2" s="1"/>
  <c r="X1193" i="2"/>
  <c r="Y1193" i="2" s="1"/>
  <c r="X2101" i="2"/>
  <c r="Y2101" i="2" s="1"/>
  <c r="Z2101" i="2" s="1"/>
  <c r="AA2101" i="2" s="1"/>
  <c r="X317" i="2"/>
  <c r="Y317" i="2" s="1"/>
  <c r="X1199" i="2"/>
  <c r="Y1199" i="2" s="1"/>
  <c r="X1595" i="2"/>
  <c r="X1281" i="2"/>
  <c r="Y1281" i="2" s="1"/>
  <c r="X365" i="2"/>
  <c r="Y365" i="2" s="1"/>
  <c r="X2517" i="2"/>
  <c r="X1917" i="2"/>
  <c r="Y1917" i="2" s="1"/>
  <c r="Z1917" i="2" s="1"/>
  <c r="AA1917" i="2" s="1"/>
  <c r="AP1917" i="2" s="1"/>
  <c r="X270" i="2"/>
  <c r="Y270" i="2" s="1"/>
  <c r="X2368" i="2"/>
  <c r="Y2368" i="2" s="1"/>
  <c r="X214" i="2"/>
  <c r="Y214" i="2" s="1"/>
  <c r="X2226" i="2"/>
  <c r="Y2226" i="2" s="1"/>
  <c r="X741" i="2"/>
  <c r="Y741" i="2" s="1"/>
  <c r="X586" i="2"/>
  <c r="Y586" i="2" s="1"/>
  <c r="X2761" i="2"/>
  <c r="Y2761" i="2" s="1"/>
  <c r="X2654" i="2"/>
  <c r="Y2654" i="2" s="1"/>
  <c r="X2494" i="2"/>
  <c r="Y2494" i="2" s="1"/>
  <c r="X2763" i="2"/>
  <c r="Y2763" i="2" s="1"/>
  <c r="X2544" i="2"/>
  <c r="Y2544" i="2" s="1"/>
  <c r="X2441" i="2"/>
  <c r="Y2441" i="2" s="1"/>
  <c r="X890" i="2"/>
  <c r="X593" i="2"/>
  <c r="Y593" i="2" s="1"/>
  <c r="X1787" i="2"/>
  <c r="Y1787" i="2" s="1"/>
  <c r="X1395" i="2"/>
  <c r="Y1395" i="2" s="1"/>
  <c r="X1536" i="2"/>
  <c r="Y1536" i="2" s="1"/>
  <c r="X1589" i="2"/>
  <c r="Y1589" i="2" s="1"/>
  <c r="Z1589" i="2" s="1"/>
  <c r="AA1589" i="2" s="1"/>
  <c r="AP1589" i="2" s="1"/>
  <c r="X1490" i="2"/>
  <c r="Y1490" i="2" s="1"/>
  <c r="X111" i="2"/>
  <c r="Y111" i="2" s="1"/>
  <c r="X45" i="2"/>
  <c r="X1999" i="2"/>
  <c r="Y1999" i="2" s="1"/>
  <c r="X1374" i="2"/>
  <c r="Y1374" i="2" s="1"/>
  <c r="X371" i="2"/>
  <c r="Y371" i="2" s="1"/>
  <c r="X2591" i="2"/>
  <c r="Y2591" i="2" s="1"/>
  <c r="X2523" i="2"/>
  <c r="Y2523" i="2" s="1"/>
  <c r="X1241" i="2"/>
  <c r="Y1241" i="2" s="1"/>
  <c r="X1362" i="2"/>
  <c r="Y1362" i="2" s="1"/>
  <c r="X194" i="2"/>
  <c r="Y194" i="2" s="1"/>
  <c r="X947" i="2"/>
  <c r="Y947" i="2" s="1"/>
  <c r="X2558" i="2"/>
  <c r="Y2558" i="2" s="1"/>
  <c r="X2296" i="2"/>
  <c r="X342" i="2"/>
  <c r="Y342" i="2" s="1"/>
  <c r="X2115" i="2"/>
  <c r="Y2115" i="2" s="1"/>
  <c r="X2526" i="2"/>
  <c r="Y2526" i="2" s="1"/>
  <c r="X2126" i="2"/>
  <c r="Y2126" i="2" s="1"/>
  <c r="X1853" i="2"/>
  <c r="Y1853" i="2" s="1"/>
  <c r="X1038" i="2"/>
  <c r="Y1038" i="2" s="1"/>
  <c r="X1866" i="2"/>
  <c r="Y1866" i="2" s="1"/>
  <c r="X142" i="2"/>
  <c r="Y142" i="2" s="1"/>
  <c r="X108" i="2"/>
  <c r="Y108" i="2" s="1"/>
  <c r="X2078" i="2"/>
  <c r="Y2078" i="2" s="1"/>
  <c r="X1583" i="2"/>
  <c r="Y1583" i="2" s="1"/>
  <c r="X328" i="2"/>
  <c r="Y328" i="2" s="1"/>
  <c r="X1918" i="2"/>
  <c r="Y1918" i="2" s="1"/>
  <c r="X1321" i="2"/>
  <c r="Y1321" i="2" s="1"/>
  <c r="X2722" i="2"/>
  <c r="Y2722" i="2" s="1"/>
  <c r="X1855" i="2"/>
  <c r="Y1855" i="2" s="1"/>
  <c r="X2063" i="2"/>
  <c r="Y2063" i="2" s="1"/>
  <c r="X2455" i="2"/>
  <c r="Y2455" i="2" s="1"/>
  <c r="X1420" i="2"/>
  <c r="Y1420" i="2" s="1"/>
  <c r="X662" i="2"/>
  <c r="Y662" i="2" s="1"/>
  <c r="X1051" i="2"/>
  <c r="Y1051" i="2" s="1"/>
  <c r="X1444" i="2"/>
  <c r="Y1444" i="2" s="1"/>
  <c r="X987" i="2"/>
  <c r="Y987" i="2" s="1"/>
  <c r="X828" i="2"/>
  <c r="Y828" i="2" s="1"/>
  <c r="X2194" i="2"/>
  <c r="Y2194" i="2" s="1"/>
  <c r="X293" i="2"/>
  <c r="Y293" i="2" s="1"/>
  <c r="X2118" i="2"/>
  <c r="Y2118" i="2" s="1"/>
  <c r="Z2118" i="2" s="1"/>
  <c r="AA2118" i="2" s="1"/>
  <c r="X1342" i="2"/>
  <c r="X1617" i="2"/>
  <c r="Y1617" i="2" s="1"/>
  <c r="X2172" i="2"/>
  <c r="Y2172" i="2" s="1"/>
  <c r="X2005" i="2"/>
  <c r="Y2005" i="2" s="1"/>
  <c r="X1264" i="2"/>
  <c r="Y1264" i="2" s="1"/>
  <c r="X1530" i="2"/>
  <c r="Y1530" i="2" s="1"/>
  <c r="Z1530" i="2" s="1"/>
  <c r="AA1530" i="2" s="1"/>
  <c r="AP1530" i="2" s="1"/>
  <c r="X150" i="2"/>
  <c r="Y150" i="2" s="1"/>
  <c r="X2681" i="2"/>
  <c r="Y2681" i="2" s="1"/>
  <c r="X2600" i="2"/>
  <c r="Y2600" i="2" s="1"/>
  <c r="X820" i="2"/>
  <c r="Y820" i="2" s="1"/>
  <c r="X2533" i="2"/>
  <c r="X1257" i="2"/>
  <c r="Y1257" i="2" s="1"/>
  <c r="X1139" i="2"/>
  <c r="X2785" i="2"/>
  <c r="Y2785" i="2" s="1"/>
  <c r="X313" i="2"/>
  <c r="Y313" i="2" s="1"/>
  <c r="Z313" i="2" s="1"/>
  <c r="AA313" i="2" s="1"/>
  <c r="AP313" i="2" s="1"/>
  <c r="X2274" i="2"/>
  <c r="Y2274" i="2" s="1"/>
  <c r="Z2274" i="2" s="1"/>
  <c r="AA2274" i="2" s="1"/>
  <c r="X166" i="2"/>
  <c r="Y166" i="2" s="1"/>
  <c r="X1478" i="2"/>
  <c r="Y1478" i="2" s="1"/>
  <c r="X614" i="2"/>
  <c r="Y614" i="2" s="1"/>
  <c r="X554" i="2"/>
  <c r="X2218" i="2"/>
  <c r="Y2218" i="2" s="1"/>
  <c r="X2142" i="2"/>
  <c r="Y2142" i="2" s="1"/>
  <c r="X579" i="2"/>
  <c r="Y579" i="2" s="1"/>
  <c r="X2469" i="2"/>
  <c r="Y2469" i="2" s="1"/>
  <c r="X155" i="2"/>
  <c r="Y155" i="2" s="1"/>
  <c r="X2127" i="2"/>
  <c r="Y2127" i="2" s="1"/>
  <c r="X1441" i="2"/>
  <c r="Y1441" i="2" s="1"/>
  <c r="X1747" i="2"/>
  <c r="Y1747" i="2" s="1"/>
  <c r="X1880" i="2"/>
  <c r="Y1880" i="2" s="1"/>
  <c r="X762" i="2"/>
  <c r="Y762" i="2" s="1"/>
  <c r="X1344" i="2"/>
  <c r="Y1344" i="2" s="1"/>
  <c r="X2340" i="2"/>
  <c r="Y2340" i="2" s="1"/>
  <c r="X604" i="2"/>
  <c r="Y604" i="2" s="1"/>
  <c r="Z604" i="2" s="1"/>
  <c r="AA604" i="2" s="1"/>
  <c r="X2779" i="2"/>
  <c r="Y2779" i="2" s="1"/>
  <c r="X1015" i="2"/>
  <c r="X215" i="2"/>
  <c r="Y215" i="2" s="1"/>
  <c r="X2251" i="2"/>
  <c r="Y2251" i="2" s="1"/>
  <c r="X1123" i="2"/>
  <c r="Y1123" i="2" s="1"/>
  <c r="X1365" i="2"/>
  <c r="Y1365" i="2" s="1"/>
  <c r="X2484" i="2"/>
  <c r="Y2484" i="2" s="1"/>
  <c r="Z2484" i="2" s="1"/>
  <c r="AA2484" i="2" s="1"/>
  <c r="X36" i="2"/>
  <c r="Y36" i="2" s="1"/>
  <c r="Z36" i="2" s="1"/>
  <c r="AA36" i="2" s="1"/>
  <c r="AP36" i="2" s="1"/>
  <c r="X372" i="2"/>
  <c r="Y372" i="2" s="1"/>
  <c r="Z372" i="2" s="1"/>
  <c r="AA372" i="2" s="1"/>
  <c r="X2675" i="2"/>
  <c r="Y2675" i="2" s="1"/>
  <c r="X661" i="2"/>
  <c r="Y661" i="2" s="1"/>
  <c r="X461" i="2"/>
  <c r="Y461" i="2" s="1"/>
  <c r="X1712" i="2"/>
  <c r="Y1712" i="2" s="1"/>
  <c r="Z1712" i="2" s="1"/>
  <c r="AA1712" i="2" s="1"/>
  <c r="X1740" i="2"/>
  <c r="Y1740" i="2" s="1"/>
  <c r="X2549" i="2"/>
  <c r="Y2549" i="2" s="1"/>
  <c r="X338" i="2"/>
  <c r="Y338" i="2" s="1"/>
  <c r="X330" i="2"/>
  <c r="Y330" i="2" s="1"/>
  <c r="X732" i="2"/>
  <c r="Y732" i="2" s="1"/>
  <c r="X1145" i="2"/>
  <c r="Y1145" i="2" s="1"/>
  <c r="X2706" i="2"/>
  <c r="Y2706" i="2" s="1"/>
  <c r="X1187" i="2"/>
  <c r="Y1187" i="2" s="1"/>
  <c r="X1600" i="2"/>
  <c r="Y1600" i="2" s="1"/>
  <c r="X1219" i="2"/>
  <c r="Y1219" i="2" s="1"/>
  <c r="X2438" i="2"/>
  <c r="Y2438" i="2" s="1"/>
  <c r="X1602" i="2"/>
  <c r="Y1602" i="2" s="1"/>
  <c r="X535" i="2"/>
  <c r="Y535" i="2" s="1"/>
  <c r="X1111" i="2"/>
  <c r="Y1111" i="2" s="1"/>
  <c r="X643" i="2"/>
  <c r="Y643" i="2" s="1"/>
  <c r="Z643" i="2" s="1"/>
  <c r="AA643" i="2" s="1"/>
  <c r="AP643" i="2" s="1"/>
  <c r="X129" i="2"/>
  <c r="Y129" i="2" s="1"/>
  <c r="X779" i="2"/>
  <c r="Y779" i="2" s="1"/>
  <c r="X305" i="2"/>
  <c r="Y305" i="2" s="1"/>
  <c r="X2503" i="2"/>
  <c r="Y2503" i="2" s="1"/>
  <c r="Z2503" i="2" s="1"/>
  <c r="AA2503" i="2" s="1"/>
  <c r="X1363" i="2"/>
  <c r="Y1363" i="2" s="1"/>
  <c r="X363" i="2"/>
  <c r="Y363" i="2" s="1"/>
  <c r="X1393" i="2"/>
  <c r="Y1393" i="2" s="1"/>
  <c r="X2428" i="2"/>
  <c r="Y2428" i="2" s="1"/>
  <c r="X1753" i="2"/>
  <c r="Y1753" i="2" s="1"/>
  <c r="X1067" i="2"/>
  <c r="Y1067" i="2" s="1"/>
  <c r="X230" i="2"/>
  <c r="Y230" i="2" s="1"/>
  <c r="X1794" i="2"/>
  <c r="Y1794" i="2" s="1"/>
  <c r="Z1794" i="2" s="1"/>
  <c r="AA1794" i="2" s="1"/>
  <c r="X269" i="2"/>
  <c r="Y269" i="2" s="1"/>
  <c r="X1681" i="2"/>
  <c r="X883" i="2"/>
  <c r="Y883" i="2" s="1"/>
  <c r="X1336" i="2"/>
  <c r="Y1336" i="2" s="1"/>
  <c r="X2471" i="2"/>
  <c r="Y2471" i="2" s="1"/>
  <c r="X2278" i="2"/>
  <c r="Y2278" i="2" s="1"/>
  <c r="Z2278" i="2" s="1"/>
  <c r="AA2278" i="2" s="1"/>
  <c r="AP2278" i="2" s="1"/>
  <c r="X2339" i="2"/>
  <c r="Y2339" i="2" s="1"/>
  <c r="X344" i="2"/>
  <c r="Y344" i="2" s="1"/>
  <c r="X2258" i="2"/>
  <c r="Y2258" i="2" s="1"/>
  <c r="X1064" i="2"/>
  <c r="Y1064" i="2" s="1"/>
  <c r="X131" i="2"/>
  <c r="Y131" i="2" s="1"/>
  <c r="X1973" i="2"/>
  <c r="Y1973" i="2" s="1"/>
  <c r="X2576" i="2"/>
  <c r="Y2576" i="2" s="1"/>
  <c r="X1472" i="2"/>
  <c r="Y1472" i="2" s="1"/>
  <c r="X1532" i="2"/>
  <c r="Y1532" i="2" s="1"/>
  <c r="X1306" i="2"/>
  <c r="Y1306" i="2" s="1"/>
  <c r="X619" i="2"/>
  <c r="Y619" i="2" s="1"/>
  <c r="X1030" i="2"/>
  <c r="Y1030" i="2" s="1"/>
  <c r="X2567" i="2"/>
  <c r="Y2567" i="2" s="1"/>
  <c r="X2347" i="2"/>
  <c r="Y2347" i="2" s="1"/>
  <c r="X362" i="2"/>
  <c r="Y362" i="2" s="1"/>
  <c r="X2206" i="2"/>
  <c r="Y2206" i="2" s="1"/>
  <c r="X1293" i="2"/>
  <c r="Y1293" i="2" s="1"/>
  <c r="Z1293" i="2" s="1"/>
  <c r="AA1293" i="2" s="1"/>
  <c r="AP1293" i="2" s="1"/>
  <c r="X1861" i="2"/>
  <c r="Y1861" i="2" s="1"/>
  <c r="X1172" i="2"/>
  <c r="Y1172" i="2" s="1"/>
  <c r="X1326" i="2"/>
  <c r="Y1326" i="2" s="1"/>
  <c r="X986" i="2"/>
  <c r="Y986" i="2" s="1"/>
  <c r="X1528" i="2"/>
  <c r="Y1528" i="2" s="1"/>
  <c r="X2111" i="2"/>
  <c r="Y2111" i="2" s="1"/>
  <c r="Z2111" i="2" s="1"/>
  <c r="AA2111" i="2" s="1"/>
  <c r="X2123" i="2"/>
  <c r="Y2123" i="2" s="1"/>
  <c r="X758" i="2"/>
  <c r="Y758" i="2" s="1"/>
  <c r="X2730" i="2"/>
  <c r="Y2730" i="2" s="1"/>
  <c r="X1734" i="2"/>
  <c r="Y1734" i="2" s="1"/>
  <c r="X1042" i="2"/>
  <c r="Y1042" i="2" s="1"/>
  <c r="Z1042" i="2" s="1"/>
  <c r="AA1042" i="2" s="1"/>
  <c r="X2353" i="2"/>
  <c r="Y2353" i="2" s="1"/>
  <c r="X1289" i="2"/>
  <c r="Y1289" i="2" s="1"/>
  <c r="X85" i="2"/>
  <c r="Y85" i="2" s="1"/>
  <c r="X1442" i="2"/>
  <c r="Y1442" i="2" s="1"/>
  <c r="X2511" i="2"/>
  <c r="Y2511" i="2" s="1"/>
  <c r="X462" i="2"/>
  <c r="Y462" i="2" s="1"/>
  <c r="X1419" i="2"/>
  <c r="Y1419" i="2" s="1"/>
  <c r="X2688" i="2"/>
  <c r="Y2688" i="2" s="1"/>
  <c r="X2365" i="2"/>
  <c r="X1928" i="2"/>
  <c r="Y1928" i="2" s="1"/>
  <c r="X1601" i="2"/>
  <c r="Y1601" i="2" s="1"/>
  <c r="X536" i="2"/>
  <c r="Y536" i="2" s="1"/>
  <c r="X710" i="2"/>
  <c r="Y710" i="2" s="1"/>
  <c r="X1280" i="2"/>
  <c r="Y1280" i="2" s="1"/>
  <c r="X859" i="2"/>
  <c r="Y859" i="2" s="1"/>
  <c r="X712" i="2"/>
  <c r="Y712" i="2" s="1"/>
  <c r="X642" i="2"/>
  <c r="Y642" i="2" s="1"/>
  <c r="X1726" i="2"/>
  <c r="Y1726" i="2" s="1"/>
  <c r="X1191" i="2"/>
  <c r="Y1191" i="2" s="1"/>
  <c r="X523" i="2"/>
  <c r="Y523" i="2" s="1"/>
  <c r="X300" i="2"/>
  <c r="Y300" i="2" s="1"/>
  <c r="X2185" i="2"/>
  <c r="Y2185" i="2" s="1"/>
  <c r="X1961" i="2"/>
  <c r="Y1961" i="2" s="1"/>
  <c r="X1376" i="2"/>
  <c r="Y1376" i="2" s="1"/>
  <c r="X184" i="2"/>
  <c r="Y184" i="2" s="1"/>
  <c r="X836" i="2"/>
  <c r="Y836" i="2" s="1"/>
  <c r="Z836" i="2" s="1"/>
  <c r="AA836" i="2" s="1"/>
  <c r="AP836" i="2" s="1"/>
  <c r="X2069" i="2"/>
  <c r="Y2069" i="2" s="1"/>
  <c r="X1432" i="2"/>
  <c r="Y1432" i="2" s="1"/>
  <c r="X298" i="2"/>
  <c r="Y298" i="2" s="1"/>
  <c r="X909" i="2"/>
  <c r="X228" i="2"/>
  <c r="Y228" i="2" s="1"/>
  <c r="Z228" i="2" s="1"/>
  <c r="AA228" i="2" s="1"/>
  <c r="AP228" i="2" s="1"/>
  <c r="X1541" i="2"/>
  <c r="Y1541" i="2" s="1"/>
  <c r="X476" i="2"/>
  <c r="Y476" i="2" s="1"/>
  <c r="X927" i="2"/>
  <c r="Y927" i="2" s="1"/>
  <c r="X1151" i="2"/>
  <c r="Y1151" i="2" s="1"/>
  <c r="X2396" i="2"/>
  <c r="Y2396" i="2" s="1"/>
  <c r="X2408" i="2"/>
  <c r="Y2408" i="2" s="1"/>
  <c r="X1417" i="2"/>
  <c r="Y1417" i="2" s="1"/>
  <c r="X1646" i="2"/>
  <c r="Y1646" i="2" s="1"/>
  <c r="X1894" i="2"/>
  <c r="Y1894" i="2" s="1"/>
  <c r="X2764" i="2"/>
  <c r="X696" i="2"/>
  <c r="Y696" i="2" s="1"/>
  <c r="X1091" i="2"/>
  <c r="X1949" i="2"/>
  <c r="Y1949" i="2" s="1"/>
  <c r="X1268" i="2"/>
  <c r="Y1268" i="2" s="1"/>
  <c r="X2520" i="2"/>
  <c r="Y2520" i="2" s="1"/>
  <c r="X1815" i="2"/>
  <c r="Y1815" i="2" s="1"/>
  <c r="X1786" i="2"/>
  <c r="Y1786" i="2" s="1"/>
  <c r="X2427" i="2"/>
  <c r="Y2427" i="2" s="1"/>
  <c r="X1349" i="2"/>
  <c r="Y1349" i="2" s="1"/>
  <c r="X1224" i="2"/>
  <c r="Y1224" i="2" s="1"/>
  <c r="X1891" i="2"/>
  <c r="Y1891" i="2" s="1"/>
  <c r="X2217" i="2"/>
  <c r="Y2217" i="2" s="1"/>
  <c r="X1672" i="2"/>
  <c r="Y1672" i="2" s="1"/>
  <c r="X751" i="2"/>
  <c r="Y751" i="2" s="1"/>
  <c r="Z751" i="2" s="1"/>
  <c r="AA751" i="2" s="1"/>
  <c r="AP751" i="2" s="1"/>
  <c r="X1693" i="2"/>
  <c r="Y1693" i="2" s="1"/>
  <c r="X1763" i="2"/>
  <c r="Y1763" i="2" s="1"/>
  <c r="Z1763" i="2" s="1"/>
  <c r="AA1763" i="2" s="1"/>
  <c r="X1830" i="2"/>
  <c r="Y1830" i="2" s="1"/>
  <c r="X2479" i="2"/>
  <c r="Y2479" i="2" s="1"/>
  <c r="X1189" i="2"/>
  <c r="Y1189" i="2" s="1"/>
  <c r="X2502" i="2"/>
  <c r="Y2502" i="2" s="1"/>
  <c r="Z2502" i="2" s="1"/>
  <c r="AA2502" i="2" s="1"/>
  <c r="X290" i="2"/>
  <c r="Y290" i="2" s="1"/>
  <c r="X216" i="2"/>
  <c r="Y216" i="2" s="1"/>
  <c r="X1324" i="2"/>
  <c r="Y1324" i="2" s="1"/>
  <c r="X2735" i="2"/>
  <c r="X223" i="2"/>
  <c r="Y223" i="2" s="1"/>
  <c r="X1596" i="2"/>
  <c r="Y1596" i="2" s="1"/>
  <c r="X1412" i="2"/>
  <c r="Y1412" i="2" s="1"/>
  <c r="X2121" i="2"/>
  <c r="Y2121" i="2" s="1"/>
  <c r="X1640" i="2"/>
  <c r="Y1640" i="2" s="1"/>
  <c r="Z1640" i="2" s="1"/>
  <c r="AA1640" i="2" s="1"/>
  <c r="AP1640" i="2" s="1"/>
  <c r="X2145" i="2"/>
  <c r="Y2145" i="2" s="1"/>
  <c r="X585" i="2"/>
  <c r="Y585" i="2" s="1"/>
  <c r="X2324" i="2"/>
  <c r="Y2324" i="2" s="1"/>
  <c r="Z2324" i="2" s="1"/>
  <c r="AA2324" i="2" s="1"/>
  <c r="AP2324" i="2" s="1"/>
  <c r="X1781" i="2"/>
  <c r="Y1781" i="2" s="1"/>
  <c r="X1965" i="2"/>
  <c r="Y1965" i="2" s="1"/>
  <c r="X265" i="2"/>
  <c r="Y265" i="2" s="1"/>
  <c r="X2015" i="2"/>
  <c r="Y2015" i="2" s="1"/>
  <c r="X498" i="2"/>
  <c r="Y498" i="2" s="1"/>
  <c r="X2175" i="2"/>
  <c r="Y2175" i="2" s="1"/>
  <c r="X2538" i="2"/>
  <c r="Y2538" i="2" s="1"/>
  <c r="X1924" i="2"/>
  <c r="Y1924" i="2" s="1"/>
  <c r="X1771" i="2"/>
  <c r="Y1771" i="2" s="1"/>
  <c r="Z1771" i="2" s="1"/>
  <c r="AA1771" i="2" s="1"/>
  <c r="AP1771" i="2" s="1"/>
  <c r="X1573" i="2"/>
  <c r="Y1573" i="2" s="1"/>
  <c r="X675" i="2"/>
  <c r="Y675" i="2" s="1"/>
  <c r="X1260" i="2"/>
  <c r="Y1260" i="2" s="1"/>
  <c r="X2515" i="2"/>
  <c r="Y2515" i="2" s="1"/>
  <c r="X988" i="2"/>
  <c r="Y988" i="2" s="1"/>
  <c r="X1498" i="2"/>
  <c r="Y1498" i="2" s="1"/>
  <c r="Z1498" i="2" s="1"/>
  <c r="AA1498" i="2" s="1"/>
  <c r="AP1497" i="2" s="1"/>
  <c r="X2435" i="2"/>
  <c r="Y2435" i="2" s="1"/>
  <c r="X2709" i="2"/>
  <c r="Y2709" i="2" s="1"/>
  <c r="X210" i="2"/>
  <c r="Y210" i="2" s="1"/>
  <c r="X784" i="2"/>
  <c r="Y784" i="2" s="1"/>
  <c r="X82" i="2"/>
  <c r="Y82" i="2" s="1"/>
  <c r="Z82" i="2" s="1"/>
  <c r="AA82" i="2" s="1"/>
  <c r="AP82" i="2" s="1"/>
  <c r="X673" i="2"/>
  <c r="Y673" i="2" s="1"/>
  <c r="X1092" i="2"/>
  <c r="Y1092" i="2" s="1"/>
  <c r="Z1092" i="2" s="1"/>
  <c r="AA1092" i="2" s="1"/>
  <c r="AP1091" i="2" s="1"/>
  <c r="X2004" i="2"/>
  <c r="Y2004" i="2" s="1"/>
  <c r="X226" i="2"/>
  <c r="Y226" i="2" s="1"/>
  <c r="X492" i="2"/>
  <c r="Y492" i="2" s="1"/>
  <c r="X1000" i="2"/>
  <c r="Y1000" i="2" s="1"/>
  <c r="X1539" i="2"/>
  <c r="Y1539" i="2" s="1"/>
  <c r="X1182" i="2"/>
  <c r="Y1182" i="2" s="1"/>
  <c r="X597" i="2"/>
  <c r="Y597" i="2" s="1"/>
  <c r="Z597" i="2" s="1"/>
  <c r="AA597" i="2" s="1"/>
  <c r="AP597" i="2" s="1"/>
  <c r="X974" i="2"/>
  <c r="Y974" i="2" s="1"/>
  <c r="X1540" i="2"/>
  <c r="Y1540" i="2" s="1"/>
  <c r="Z1540" i="2" s="1"/>
  <c r="AA1540" i="2" s="1"/>
  <c r="AP1540" i="2" s="1"/>
  <c r="X1004" i="2"/>
  <c r="Y1004" i="2" s="1"/>
  <c r="X2510" i="2"/>
  <c r="Y2510" i="2" s="1"/>
  <c r="X738" i="2"/>
  <c r="Y738" i="2" s="1"/>
  <c r="X2349" i="2"/>
  <c r="Y2349" i="2" s="1"/>
  <c r="X414" i="2"/>
  <c r="Y414" i="2" s="1"/>
  <c r="X431" i="2"/>
  <c r="Y431" i="2" s="1"/>
  <c r="X951" i="2"/>
  <c r="Y951" i="2" s="1"/>
  <c r="X2555" i="2"/>
  <c r="Y2555" i="2" s="1"/>
  <c r="X347" i="2"/>
  <c r="Y347" i="2" s="1"/>
  <c r="X2710" i="2"/>
  <c r="Y2710" i="2" s="1"/>
  <c r="X165" i="2"/>
  <c r="Y165" i="2" s="1"/>
  <c r="Z165" i="2" s="1"/>
  <c r="AA165" i="2" s="1"/>
  <c r="AP165" i="2" s="1"/>
  <c r="X2174" i="2"/>
  <c r="Y2174" i="2" s="1"/>
  <c r="X2042" i="2"/>
  <c r="Y2042" i="2" s="1"/>
  <c r="X2181" i="2"/>
  <c r="Y2181" i="2" s="1"/>
  <c r="X1823" i="2"/>
  <c r="Y1823" i="2" s="1"/>
  <c r="X1089" i="2"/>
  <c r="Y1089" i="2" s="1"/>
  <c r="X1466" i="2"/>
  <c r="Y1466" i="2" s="1"/>
  <c r="X743" i="2"/>
  <c r="Y743" i="2" s="1"/>
  <c r="X2309" i="2"/>
  <c r="Y2309" i="2" s="1"/>
  <c r="Z2309" i="2" s="1"/>
  <c r="AA2309" i="2" s="1"/>
  <c r="X240" i="2"/>
  <c r="Y240" i="2" s="1"/>
  <c r="X2465" i="2"/>
  <c r="Y2465" i="2" s="1"/>
  <c r="X1603" i="2"/>
  <c r="Y1603" i="2" s="1"/>
  <c r="X2550" i="2"/>
  <c r="Y2550" i="2" s="1"/>
  <c r="X1487" i="2"/>
  <c r="Y1487" i="2" s="1"/>
  <c r="X385" i="2"/>
  <c r="Y385" i="2" s="1"/>
  <c r="X2462" i="2"/>
  <c r="Y2462" i="2" s="1"/>
  <c r="X1294" i="2"/>
  <c r="X2539" i="2"/>
  <c r="Y2539" i="2" s="1"/>
  <c r="X2075" i="2"/>
  <c r="Y2075" i="2" s="1"/>
  <c r="Z2075" i="2" s="1"/>
  <c r="AA2075" i="2" s="1"/>
  <c r="AP2075" i="2" s="1"/>
  <c r="X1791" i="2"/>
  <c r="Y1791" i="2" s="1"/>
  <c r="X925" i="2"/>
  <c r="Y925" i="2" s="1"/>
  <c r="X2192" i="2"/>
  <c r="Y2192" i="2" s="1"/>
  <c r="X386" i="2"/>
  <c r="Y386" i="2" s="1"/>
  <c r="X284" i="2"/>
  <c r="Y284" i="2" s="1"/>
  <c r="X1138" i="2"/>
  <c r="Y1138" i="2" s="1"/>
  <c r="X2605" i="2"/>
  <c r="Y2605" i="2" s="1"/>
  <c r="X128" i="2"/>
  <c r="Y128" i="2" s="1"/>
  <c r="Z128" i="2" s="1"/>
  <c r="AA128" i="2" s="1"/>
  <c r="AP128" i="2" s="1"/>
  <c r="X276" i="2"/>
  <c r="Y276" i="2" s="1"/>
  <c r="X1768" i="2"/>
  <c r="Y1768" i="2" s="1"/>
  <c r="X948" i="2"/>
  <c r="Y948" i="2" s="1"/>
  <c r="X487" i="2"/>
  <c r="Y487" i="2" s="1"/>
  <c r="X932" i="2"/>
  <c r="Y932" i="2" s="1"/>
  <c r="Z932" i="2" s="1"/>
  <c r="AA932" i="2" s="1"/>
  <c r="AP932" i="2" s="1"/>
  <c r="X2019" i="2"/>
  <c r="Y2019" i="2" s="1"/>
  <c r="Z2019" i="2" s="1"/>
  <c r="AA2019" i="2" s="1"/>
  <c r="X1915" i="2"/>
  <c r="Y1915" i="2" s="1"/>
  <c r="X2232" i="2"/>
  <c r="Y2232" i="2" s="1"/>
  <c r="X233" i="2"/>
  <c r="Y233" i="2" s="1"/>
  <c r="X1797" i="2"/>
  <c r="Y1797" i="2" s="1"/>
  <c r="X430" i="2"/>
  <c r="Y430" i="2" s="1"/>
  <c r="X261" i="2"/>
  <c r="Y261" i="2" s="1"/>
  <c r="X2498" i="2"/>
  <c r="Y2498" i="2" s="1"/>
  <c r="X341" i="2"/>
  <c r="X1531" i="2"/>
  <c r="Y1531" i="2" s="1"/>
  <c r="X2701" i="2"/>
  <c r="Y2701" i="2" s="1"/>
  <c r="X2557" i="2"/>
  <c r="Y2557" i="2" s="1"/>
  <c r="X1240" i="2"/>
  <c r="Y1240" i="2" s="1"/>
  <c r="Z1240" i="2" s="1"/>
  <c r="AA1240" i="2" s="1"/>
  <c r="AP1240" i="2" s="1"/>
  <c r="X1273" i="2"/>
  <c r="Y1273" i="2" s="1"/>
  <c r="X756" i="2"/>
  <c r="Y756" i="2" s="1"/>
  <c r="Z756" i="2" s="1"/>
  <c r="AA756" i="2" s="1"/>
  <c r="X2648" i="2"/>
  <c r="Y2648" i="2" s="1"/>
  <c r="X1890" i="2"/>
  <c r="Y1890" i="2" s="1"/>
  <c r="X138" i="2"/>
  <c r="Y138" i="2" s="1"/>
  <c r="X805" i="2"/>
  <c r="Y805" i="2" s="1"/>
  <c r="X711" i="2"/>
  <c r="Y711" i="2" s="1"/>
  <c r="X460" i="2"/>
  <c r="Y460" i="2" s="1"/>
  <c r="X2267" i="2"/>
  <c r="Y2267" i="2" s="1"/>
  <c r="X2708" i="2"/>
  <c r="Y2708" i="2" s="1"/>
  <c r="X2214" i="2"/>
  <c r="Y2214" i="2" s="1"/>
  <c r="X2458" i="2"/>
  <c r="Y2458" i="2" s="1"/>
  <c r="X496" i="2"/>
  <c r="Y496" i="2" s="1"/>
  <c r="X2276" i="2"/>
  <c r="Y2276" i="2" s="1"/>
  <c r="X213" i="2"/>
  <c r="Y213" i="2" s="1"/>
  <c r="X1561" i="2"/>
  <c r="Y1561" i="2" s="1"/>
  <c r="X136" i="2"/>
  <c r="Y136" i="2" s="1"/>
  <c r="X1008" i="2"/>
  <c r="Y1008" i="2" s="1"/>
  <c r="X2580" i="2"/>
  <c r="Y2580" i="2" s="1"/>
  <c r="X811" i="2"/>
  <c r="Y811" i="2" s="1"/>
  <c r="Z811" i="2" s="1"/>
  <c r="AA811" i="2" s="1"/>
  <c r="AP811" i="2" s="1"/>
  <c r="X1266" i="2"/>
  <c r="Y1266" i="2" s="1"/>
  <c r="X1104" i="2"/>
  <c r="Y1104" i="2" s="1"/>
  <c r="X1614" i="2"/>
  <c r="Y1614" i="2" s="1"/>
  <c r="X881" i="2"/>
  <c r="Y881" i="2" s="1"/>
  <c r="X1468" i="2"/>
  <c r="Y1468" i="2" s="1"/>
  <c r="X2745" i="2"/>
  <c r="Y2745" i="2" s="1"/>
  <c r="X943" i="2"/>
  <c r="X1203" i="2"/>
  <c r="Y1203" i="2" s="1"/>
  <c r="X337" i="2"/>
  <c r="Y337" i="2" s="1"/>
  <c r="X2378" i="2"/>
  <c r="Y2378" i="2" s="1"/>
  <c r="X798" i="2"/>
  <c r="Y798" i="2" s="1"/>
  <c r="X1758" i="2"/>
  <c r="Y1758" i="2" s="1"/>
  <c r="X2516" i="2"/>
  <c r="Y2516" i="2" s="1"/>
  <c r="X407" i="2"/>
  <c r="Y407" i="2" s="1"/>
  <c r="Z407" i="2" s="1"/>
  <c r="AA407" i="2" s="1"/>
  <c r="AP406" i="2" s="1"/>
  <c r="X57" i="2"/>
  <c r="Y57" i="2"/>
  <c r="X1581" i="2"/>
  <c r="Y1581" i="2" s="1"/>
  <c r="X2024" i="2"/>
  <c r="Y2024" i="2" s="1"/>
  <c r="X2129" i="2"/>
  <c r="Y2129" i="2" s="1"/>
  <c r="X1569" i="2"/>
  <c r="Y1569" i="2" s="1"/>
  <c r="X933" i="2"/>
  <c r="Y933" i="2" s="1"/>
  <c r="X418" i="2"/>
  <c r="X2108" i="2"/>
  <c r="Y2108" i="2" s="1"/>
  <c r="X880" i="2"/>
  <c r="X901" i="2"/>
  <c r="Y901" i="2" s="1"/>
  <c r="X1588" i="2"/>
  <c r="Y1588" i="2" s="1"/>
  <c r="X212" i="2"/>
  <c r="Y212" i="2" s="1"/>
  <c r="X1116" i="2"/>
  <c r="Y1116" i="2" s="1"/>
  <c r="X1841" i="2"/>
  <c r="Y1841" i="2" s="1"/>
  <c r="X449" i="2"/>
  <c r="Y449" i="2" s="1"/>
  <c r="X1356" i="2"/>
  <c r="Y1356" i="2" s="1"/>
  <c r="X1591" i="2"/>
  <c r="Y1591" i="2" s="1"/>
  <c r="X374" i="2"/>
  <c r="Y374" i="2" s="1"/>
  <c r="X1148" i="2"/>
  <c r="Y1148" i="2" s="1"/>
  <c r="X1309" i="2"/>
  <c r="Y1309" i="2" s="1"/>
  <c r="X2188" i="2"/>
  <c r="Y2188" i="2" s="1"/>
  <c r="X2155" i="2"/>
  <c r="Y2155" i="2" s="1"/>
  <c r="X1282" i="2"/>
  <c r="Y1282" i="2" s="1"/>
  <c r="Z1282" i="2" s="1"/>
  <c r="AA1282" i="2" s="1"/>
  <c r="AP1282" i="2" s="1"/>
  <c r="X1632" i="2"/>
  <c r="Y1632" i="2" s="1"/>
  <c r="X1537" i="2"/>
  <c r="Y1537" i="2" s="1"/>
  <c r="X105" i="2"/>
  <c r="Y105" i="2" s="1"/>
  <c r="X1545" i="2"/>
  <c r="Y1545" i="2" s="1"/>
  <c r="X2443" i="2"/>
  <c r="Y2443" i="2" s="1"/>
  <c r="X368" i="2"/>
  <c r="Y368" i="2" s="1"/>
  <c r="X1056" i="2"/>
  <c r="Y1056" i="2" s="1"/>
  <c r="X1024" i="2"/>
  <c r="X1585" i="2"/>
  <c r="Y1585" i="2" s="1"/>
  <c r="X1418" i="2"/>
  <c r="Y1418" i="2" s="1"/>
  <c r="X659" i="2"/>
  <c r="Y659" i="2" s="1"/>
  <c r="X2464" i="2"/>
  <c r="Y2464" i="2" s="1"/>
  <c r="X183" i="2"/>
  <c r="X527" i="2"/>
  <c r="Y527" i="2" s="1"/>
  <c r="X1343" i="2"/>
  <c r="Y1343" i="2" s="1"/>
  <c r="X863" i="2"/>
  <c r="Y863" i="2" s="1"/>
  <c r="X841" i="2"/>
  <c r="Y841" i="2" s="1"/>
  <c r="Z841" i="2" s="1"/>
  <c r="AA841" i="2" s="1"/>
  <c r="X916" i="2"/>
  <c r="Y916" i="2" s="1"/>
  <c r="X700" i="2"/>
  <c r="Y700" i="2" s="1"/>
  <c r="X96" i="2"/>
  <c r="Y96" i="2" s="1"/>
  <c r="X835" i="2"/>
  <c r="Y835" i="2" s="1"/>
  <c r="X70" i="2"/>
  <c r="Y70" i="2" s="1"/>
  <c r="Z70" i="2" s="1"/>
  <c r="AA70" i="2" s="1"/>
  <c r="X2320" i="2"/>
  <c r="Y2320" i="2" s="1"/>
  <c r="X484" i="2"/>
  <c r="Y484" i="2" s="1"/>
  <c r="X1881" i="2"/>
  <c r="Y1881" i="2" s="1"/>
  <c r="X2816" i="2"/>
  <c r="Y2816" i="2" s="1"/>
  <c r="X1927" i="2"/>
  <c r="Y1927" i="2" s="1"/>
  <c r="X2522" i="2"/>
  <c r="X2220" i="2"/>
  <c r="Y2220" i="2" s="1"/>
  <c r="X2646" i="2"/>
  <c r="Y2646" i="2" s="1"/>
  <c r="X304" i="2"/>
  <c r="Y304" i="2" s="1"/>
  <c r="X2666" i="2"/>
  <c r="Y2666" i="2" s="1"/>
  <c r="Z2666" i="2" s="1"/>
  <c r="AA2666" i="2" s="1"/>
  <c r="AP2666" i="2" s="1"/>
  <c r="X2584" i="2"/>
  <c r="X2272" i="2"/>
  <c r="Y2272" i="2" s="1"/>
  <c r="X1290" i="2"/>
  <c r="Y1290" i="2" s="1"/>
  <c r="X1534" i="2"/>
  <c r="Y1534" i="2" s="1"/>
  <c r="Z1534" i="2" s="1"/>
  <c r="AA1534" i="2" s="1"/>
  <c r="X2318" i="2"/>
  <c r="Y2318" i="2" s="1"/>
  <c r="X1414" i="2"/>
  <c r="Y1414" i="2" s="1"/>
  <c r="X615" i="2"/>
  <c r="Y615" i="2" s="1"/>
  <c r="X2805" i="2"/>
  <c r="Y2805" i="2" s="1"/>
  <c r="Z2805" i="2" s="1"/>
  <c r="AA2805" i="2" s="1"/>
  <c r="AP2805" i="2" s="1"/>
  <c r="X985" i="2"/>
  <c r="Y985" i="2" s="1"/>
  <c r="X1744" i="2"/>
  <c r="Y1744" i="2" s="1"/>
  <c r="X760" i="2"/>
  <c r="Y760" i="2" s="1"/>
  <c r="X2255" i="2"/>
  <c r="Y2255" i="2" s="1"/>
  <c r="Z2255" i="2" s="1"/>
  <c r="AA2255" i="2" s="1"/>
  <c r="X1488" i="2"/>
  <c r="Y1488" i="2" s="1"/>
  <c r="X1604" i="2"/>
  <c r="Y1604" i="2" s="1"/>
  <c r="X1989" i="2"/>
  <c r="Y1989" i="2" s="1"/>
  <c r="X1767" i="2"/>
  <c r="Y1767" i="2" s="1"/>
  <c r="X2782" i="2"/>
  <c r="Y2782" i="2" s="1"/>
  <c r="X1425" i="2"/>
  <c r="Y1425" i="2" s="1"/>
  <c r="X2699" i="2"/>
  <c r="Y2699" i="2" s="1"/>
  <c r="X2660" i="2"/>
  <c r="X1165" i="2"/>
  <c r="Y1165" i="2" s="1"/>
  <c r="X691" i="2"/>
  <c r="X575" i="2"/>
  <c r="Y575" i="2" s="1"/>
  <c r="X2419" i="2"/>
  <c r="Y2419" i="2" s="1"/>
  <c r="X2284" i="2"/>
  <c r="Y2284" i="2" s="1"/>
  <c r="Z2284" i="2" s="1"/>
  <c r="AA2284" i="2" s="1"/>
  <c r="AP2283" i="2" s="1"/>
  <c r="X1825" i="2"/>
  <c r="Y1825" i="2" s="1"/>
  <c r="X525" i="2"/>
  <c r="Y525" i="2" s="1"/>
  <c r="X2020" i="2"/>
  <c r="Y2020" i="2" s="1"/>
  <c r="Z2020" i="2" s="1"/>
  <c r="AA2020" i="2" s="1"/>
  <c r="AP2020" i="2" s="1"/>
  <c r="X1207" i="2"/>
  <c r="Y1207" i="2" s="1"/>
  <c r="X874" i="2"/>
  <c r="Y874" i="2" s="1"/>
  <c r="X977" i="2"/>
  <c r="Y977" i="2" s="1"/>
  <c r="X109" i="2"/>
  <c r="Y109" i="2" s="1"/>
  <c r="Z109" i="2" s="1"/>
  <c r="AA109" i="2" s="1"/>
  <c r="X1221" i="2"/>
  <c r="Y1221" i="2" s="1"/>
  <c r="X997" i="2"/>
  <c r="Y997" i="2" s="1"/>
  <c r="X1061" i="2"/>
  <c r="Y1061" i="2" s="1"/>
  <c r="X1142" i="2"/>
  <c r="Y1142" i="2" s="1"/>
  <c r="Z1142" i="2" s="1"/>
  <c r="AA1142" i="2" s="1"/>
  <c r="AP1142" i="2" s="1"/>
  <c r="X1728" i="2"/>
  <c r="Y1728" i="2" s="1"/>
  <c r="Z1728" i="2" s="1"/>
  <c r="AA1728" i="2" s="1"/>
  <c r="X746" i="2"/>
  <c r="Y746" i="2" s="1"/>
  <c r="X403" i="2"/>
  <c r="Y403" i="2" s="1"/>
  <c r="X2551" i="2"/>
  <c r="Y2551" i="2" s="1"/>
  <c r="X722" i="2"/>
  <c r="Y722" i="2" s="1"/>
  <c r="Z722" i="2" s="1"/>
  <c r="AA722" i="2" s="1"/>
  <c r="X2707" i="2"/>
  <c r="Y2707" i="2" s="1"/>
  <c r="X2154" i="2"/>
  <c r="Y2154" i="2" s="1"/>
  <c r="X1879" i="2"/>
  <c r="Y1879" i="2" s="1"/>
  <c r="X2156" i="2"/>
  <c r="Y2156" i="2" s="1"/>
  <c r="X502" i="2"/>
  <c r="Y502" i="2" s="1"/>
  <c r="X459" i="2"/>
  <c r="Y459" i="2" s="1"/>
  <c r="X1039" i="2"/>
  <c r="Y1039" i="2" s="1"/>
  <c r="X1198" i="2"/>
  <c r="Y1198" i="2" s="1"/>
  <c r="X1212" i="2"/>
  <c r="Y1212" i="2" s="1"/>
  <c r="X1935" i="2"/>
  <c r="Y1935" i="2" s="1"/>
  <c r="X772" i="2"/>
  <c r="Y772" i="2" s="1"/>
  <c r="X1276" i="2"/>
  <c r="Y1276" i="2" s="1"/>
  <c r="X412" i="2"/>
  <c r="Y412" i="2" s="1"/>
  <c r="X1972" i="2"/>
  <c r="Y1972" i="2" s="1"/>
  <c r="X1705" i="2"/>
  <c r="Y1705" i="2" s="1"/>
  <c r="X1707" i="2"/>
  <c r="Y1707" i="2" s="1"/>
  <c r="X2054" i="2"/>
  <c r="Y2054" i="2" s="1"/>
  <c r="X2724" i="2"/>
  <c r="Y2724" i="2" s="1"/>
  <c r="X316" i="2"/>
  <c r="Y316" i="2" s="1"/>
  <c r="X719" i="2"/>
  <c r="Y719" i="2" s="1"/>
  <c r="X457" i="2"/>
  <c r="Y457" i="2" s="1"/>
  <c r="X2052" i="2"/>
  <c r="Y2052" i="2" s="1"/>
  <c r="X914" i="2"/>
  <c r="Y914" i="2" s="1"/>
  <c r="X776" i="2"/>
  <c r="Y776" i="2" s="1"/>
  <c r="X280" i="2"/>
  <c r="Y280" i="2" s="1"/>
  <c r="X428" i="2"/>
  <c r="Y428" i="2" s="1"/>
  <c r="X2388" i="2"/>
  <c r="Y2388" i="2" s="1"/>
  <c r="X717" i="2"/>
  <c r="Y717" i="2" s="1"/>
  <c r="X1479" i="2"/>
  <c r="Y1479" i="2" s="1"/>
  <c r="Z1479" i="2" s="1"/>
  <c r="AA1479" i="2" s="1"/>
  <c r="AP1478" i="2" s="1"/>
  <c r="X90" i="2"/>
  <c r="Y90" i="2" s="1"/>
  <c r="X409" i="2"/>
  <c r="X2403" i="2"/>
  <c r="Y2403" i="2" s="1"/>
  <c r="X2572" i="2"/>
  <c r="Y2572" i="2" s="1"/>
  <c r="X133" i="2"/>
  <c r="Y133" i="2" s="1"/>
  <c r="X1055" i="2"/>
  <c r="Y1055" i="2" s="1"/>
  <c r="Z1055" i="2" s="1"/>
  <c r="AA1055" i="2" s="1"/>
  <c r="AP1055" i="2" s="1"/>
  <c r="X2337" i="2"/>
  <c r="Y2337" i="2" s="1"/>
  <c r="X1448" i="2"/>
  <c r="Y1448" i="2" s="1"/>
  <c r="X2049" i="2"/>
  <c r="X2422" i="2"/>
  <c r="Y2422" i="2" s="1"/>
  <c r="Z2422" i="2" s="1"/>
  <c r="AA2422" i="2" s="1"/>
  <c r="AP2422" i="2" s="1"/>
  <c r="X1301" i="2"/>
  <c r="Y1301" i="2" s="1"/>
  <c r="Z1301" i="2" s="1"/>
  <c r="AA1301" i="2" s="1"/>
  <c r="AP1301" i="2" s="1"/>
  <c r="X2122" i="2"/>
  <c r="Y2122" i="2" s="1"/>
  <c r="X2176" i="2"/>
  <c r="Y2176" i="2" s="1"/>
  <c r="X2158" i="2"/>
  <c r="X1622" i="2"/>
  <c r="X2081" i="2"/>
  <c r="Y2081" i="2" s="1"/>
  <c r="X2195" i="2"/>
  <c r="Y2195" i="2" s="1"/>
  <c r="X956" i="2"/>
  <c r="Y956" i="2" s="1"/>
  <c r="X1626" i="2"/>
  <c r="Y1626" i="2" s="1"/>
  <c r="X58" i="2"/>
  <c r="Z58" i="2" s="1"/>
  <c r="AA58" i="2" s="1"/>
  <c r="Y58" i="2"/>
  <c r="X1805" i="2"/>
  <c r="Y1805" i="2" s="1"/>
  <c r="X2796" i="2"/>
  <c r="Y2796" i="2" s="1"/>
  <c r="X1077" i="2"/>
  <c r="Y1077" i="2" s="1"/>
  <c r="X1028" i="2"/>
  <c r="Y1028" i="2" s="1"/>
  <c r="Z1028" i="2" s="1"/>
  <c r="AA1028" i="2" s="1"/>
  <c r="AP1027" i="2" s="1"/>
  <c r="X468" i="2"/>
  <c r="Y468" i="2" s="1"/>
  <c r="X1012" i="2"/>
  <c r="Y1012" i="2" s="1"/>
  <c r="X1686" i="2"/>
  <c r="Y1686" i="2" s="1"/>
  <c r="X1535" i="2"/>
  <c r="Y1535" i="2" s="1"/>
  <c r="X1984" i="2"/>
  <c r="Y1984" i="2" s="1"/>
  <c r="X1611" i="2"/>
  <c r="Y1611" i="2" s="1"/>
  <c r="X2480" i="2"/>
  <c r="Y2480" i="2" s="1"/>
  <c r="X2433" i="2"/>
  <c r="Y2433" i="2" s="1"/>
  <c r="Z2433" i="2" s="1"/>
  <c r="AA2433" i="2" s="1"/>
  <c r="X1058" i="2"/>
  <c r="Y1058" i="2" s="1"/>
  <c r="X1821" i="2"/>
  <c r="Y1821" i="2" s="1"/>
  <c r="X1820" i="2"/>
  <c r="Y1820" i="2" s="1"/>
  <c r="X2352" i="2"/>
  <c r="Y2352" i="2" s="1"/>
  <c r="X2150" i="2"/>
  <c r="Y2150" i="2" s="1"/>
  <c r="X2137" i="2"/>
  <c r="Y2137" i="2" s="1"/>
  <c r="X1567" i="2"/>
  <c r="Y1567" i="2" s="1"/>
  <c r="X1405" i="2"/>
  <c r="Y1405" i="2" s="1"/>
  <c r="X1631" i="2"/>
  <c r="Y1631" i="2" s="1"/>
  <c r="X846" i="2"/>
  <c r="Y846" i="2" s="1"/>
  <c r="X1750" i="2"/>
  <c r="Y1750" i="2" s="1"/>
  <c r="X2423" i="2"/>
  <c r="Y2423" i="2" s="1"/>
  <c r="X346" i="2"/>
  <c r="Y346" i="2" s="1"/>
  <c r="X2732" i="2"/>
  <c r="Y2732" i="2" s="1"/>
  <c r="Z2732" i="2" s="1"/>
  <c r="AA2732" i="2" s="1"/>
  <c r="X680" i="2"/>
  <c r="Y680" i="2" s="1"/>
  <c r="Z680" i="2" s="1"/>
  <c r="AA680" i="2" s="1"/>
  <c r="X1263" i="2"/>
  <c r="Y1263" i="2" s="1"/>
  <c r="X571" i="2"/>
  <c r="Y571" i="2" s="1"/>
  <c r="X1850" i="2"/>
  <c r="Y1850" i="2" s="1"/>
  <c r="X1837" i="2"/>
  <c r="Y1837" i="2" s="1"/>
  <c r="X1455" i="2"/>
  <c r="Y1455" i="2" s="1"/>
  <c r="X2116" i="2"/>
  <c r="Y2116" i="2" s="1"/>
  <c r="X1426" i="2"/>
  <c r="Y1426" i="2" s="1"/>
  <c r="X478" i="2"/>
  <c r="Y478" i="2" s="1"/>
  <c r="X1421" i="2"/>
  <c r="Y1421" i="2" s="1"/>
  <c r="X2532" i="2"/>
  <c r="Y2532" i="2" s="1"/>
  <c r="X2488" i="2"/>
  <c r="X1383" i="2"/>
  <c r="Y1383" i="2" s="1"/>
  <c r="X1630" i="2"/>
  <c r="Y1630" i="2" s="1"/>
  <c r="X775" i="2"/>
  <c r="Y775" i="2" s="1"/>
  <c r="X613" i="2"/>
  <c r="Y613" i="2" s="1"/>
  <c r="X417" i="2"/>
  <c r="Y417" i="2" s="1"/>
  <c r="X2459" i="2"/>
  <c r="Y2459" i="2" s="1"/>
  <c r="X695" i="2"/>
  <c r="Y695" i="2" s="1"/>
  <c r="X2159" i="2"/>
  <c r="Y2159" i="2" s="1"/>
  <c r="X2417" i="2"/>
  <c r="Y2417" i="2" s="1"/>
  <c r="X2650" i="2"/>
  <c r="Y2650" i="2" s="1"/>
  <c r="X2589" i="2"/>
  <c r="Y2589" i="2" s="1"/>
  <c r="Z2589" i="2" s="1"/>
  <c r="AA2589" i="2" s="1"/>
  <c r="AP2589" i="2" s="1"/>
  <c r="X2770" i="2"/>
  <c r="Y2770" i="2" s="1"/>
  <c r="X2036" i="2"/>
  <c r="Y2036" i="2" s="1"/>
  <c r="X582" i="2"/>
  <c r="Y582" i="2" s="1"/>
  <c r="X2806" i="2"/>
  <c r="Y2806" i="2" s="1"/>
  <c r="X1340" i="2"/>
  <c r="Y1340" i="2" s="1"/>
  <c r="X598" i="2"/>
  <c r="Y598" i="2" s="1"/>
  <c r="X1836" i="2"/>
  <c r="Y1836" i="2" s="1"/>
  <c r="X1133" i="2"/>
  <c r="Y1133" i="2" s="1"/>
  <c r="X2652" i="2"/>
  <c r="Y2652" i="2" s="1"/>
  <c r="X2379" i="2"/>
  <c r="Y2379" i="2" s="1"/>
  <c r="X271" i="2"/>
  <c r="Y271" i="2" s="1"/>
  <c r="X1352" i="2"/>
  <c r="Y1352" i="2" s="1"/>
  <c r="X2348" i="2"/>
  <c r="X804" i="2"/>
  <c r="Y804" i="2" s="1"/>
  <c r="X1619" i="2"/>
  <c r="Y1619" i="2" s="1"/>
  <c r="X2758" i="2"/>
  <c r="Y2758" i="2" s="1"/>
  <c r="X1988" i="2"/>
  <c r="X1874" i="2"/>
  <c r="Y1874" i="2" s="1"/>
  <c r="X125" i="2"/>
  <c r="Y125" i="2" s="1"/>
  <c r="Z125" i="2" s="1"/>
  <c r="AA125" i="2" s="1"/>
  <c r="X2065" i="2"/>
  <c r="Y2065" i="2" s="1"/>
  <c r="X2360" i="2"/>
  <c r="Y2360" i="2" s="1"/>
  <c r="X2018" i="2"/>
  <c r="Y2018" i="2" s="1"/>
  <c r="X2487" i="2"/>
  <c r="Y2487" i="2" s="1"/>
  <c r="Z2487" i="2" s="1"/>
  <c r="AA2487" i="2" s="1"/>
  <c r="AP2487" i="2" s="1"/>
  <c r="X40" i="2"/>
  <c r="Y40" i="2" s="1"/>
  <c r="X2470" i="2"/>
  <c r="Y2470" i="2" s="1"/>
  <c r="X1183" i="2"/>
  <c r="Y1183" i="2" s="1"/>
  <c r="X1720" i="2"/>
  <c r="Y1720" i="2" s="1"/>
  <c r="X1511" i="2"/>
  <c r="Y1511" i="2" s="1"/>
  <c r="X411" i="2"/>
  <c r="Y411" i="2" s="1"/>
  <c r="X2161" i="2"/>
  <c r="Y2161" i="2" s="1"/>
  <c r="X458" i="2"/>
  <c r="Y458" i="2" s="1"/>
  <c r="X231" i="2"/>
  <c r="Y231" i="2" s="1"/>
  <c r="X1670" i="2"/>
  <c r="Y1670" i="2" s="1"/>
  <c r="X1919" i="2"/>
  <c r="Y1919" i="2" s="1"/>
  <c r="X2277" i="2"/>
  <c r="Y2277" i="2" s="1"/>
  <c r="X1858" i="2"/>
  <c r="Y1858" i="2" s="1"/>
  <c r="X734" i="2"/>
  <c r="Y734" i="2" s="1"/>
  <c r="Z734" i="2" s="1"/>
  <c r="AA734" i="2" s="1"/>
  <c r="X395" i="2"/>
  <c r="Y395" i="2" s="1"/>
  <c r="X2439" i="2"/>
  <c r="Y2439" i="2" s="1"/>
  <c r="X975" i="2"/>
  <c r="Y975" i="2" s="1"/>
  <c r="X1899" i="2"/>
  <c r="Y1899" i="2" s="1"/>
  <c r="X1154" i="2"/>
  <c r="Y1154" i="2" s="1"/>
  <c r="X1559" i="2"/>
  <c r="Y1559" i="2" s="1"/>
  <c r="Z1559" i="2" s="1"/>
  <c r="AA1559" i="2" s="1"/>
  <c r="AP1559" i="2" s="1"/>
  <c r="X2697" i="2"/>
  <c r="Y2697" i="2" s="1"/>
  <c r="X2125" i="2"/>
  <c r="Y2125" i="2" s="1"/>
  <c r="X2362" i="2"/>
  <c r="Y2362" i="2" s="1"/>
  <c r="X1196" i="2"/>
  <c r="Y1196" i="2" s="1"/>
  <c r="X1714" i="2"/>
  <c r="Y1714" i="2" s="1"/>
  <c r="X839" i="2"/>
  <c r="Y839" i="2" s="1"/>
  <c r="X577" i="2"/>
  <c r="Y577" i="2" s="1"/>
  <c r="X2239" i="2"/>
  <c r="Y2239" i="2" s="1"/>
  <c r="Z2239" i="2" s="1"/>
  <c r="AA2239" i="2" s="1"/>
  <c r="X1108" i="2"/>
  <c r="Y1108" i="2" s="1"/>
  <c r="X2064" i="2"/>
  <c r="Y2064" i="2" s="1"/>
  <c r="Z2064" i="2" s="1"/>
  <c r="AA2064" i="2" s="1"/>
  <c r="AP2064" i="2" s="1"/>
  <c r="X1446" i="2"/>
  <c r="Y1446" i="2" s="1"/>
  <c r="X1618" i="2"/>
  <c r="Y1618" i="2" s="1"/>
  <c r="X524" i="2"/>
  <c r="Y524" i="2" s="1"/>
  <c r="Z524" i="2" s="1"/>
  <c r="AA524" i="2" s="1"/>
  <c r="AP524" i="2" s="1"/>
  <c r="X1847" i="2"/>
  <c r="Y1847" i="2" s="1"/>
  <c r="X2481" i="2"/>
  <c r="Y2481" i="2" s="1"/>
  <c r="X794" i="2"/>
  <c r="Y794" i="2" s="1"/>
  <c r="X1733" i="2"/>
  <c r="Y1733" i="2" s="1"/>
  <c r="X2023" i="2"/>
  <c r="Y2023" i="2" s="1"/>
  <c r="X1011" i="2"/>
  <c r="Y1011" i="2" s="1"/>
  <c r="X1926" i="2"/>
  <c r="Y1926" i="2" s="1"/>
  <c r="X823" i="2"/>
  <c r="Y823" i="2" s="1"/>
  <c r="X815" i="2"/>
  <c r="Y815" i="2" s="1"/>
  <c r="X817" i="2"/>
  <c r="Y817" i="2" s="1"/>
  <c r="X994" i="2"/>
  <c r="X1112" i="2"/>
  <c r="Y1112" i="2" s="1"/>
  <c r="X1126" i="2"/>
  <c r="Y1126" i="2" s="1"/>
  <c r="X1857" i="2"/>
  <c r="Y1857" i="2" s="1"/>
  <c r="Z1857" i="2" s="1"/>
  <c r="AA1857" i="2" s="1"/>
  <c r="AP1857" i="2" s="1"/>
  <c r="X707" i="2"/>
  <c r="Y707" i="2" s="1"/>
  <c r="Z707" i="2" s="1"/>
  <c r="AA707" i="2" s="1"/>
  <c r="AP707" i="2" s="1"/>
  <c r="X2621" i="2"/>
  <c r="X646" i="2"/>
  <c r="Y646" i="2" s="1"/>
  <c r="X262" i="2"/>
  <c r="Y262" i="2" s="1"/>
  <c r="X2212" i="2"/>
  <c r="Y2212" i="2" s="1"/>
  <c r="X649" i="2"/>
  <c r="Y649" i="2" s="1"/>
  <c r="X2103" i="2"/>
  <c r="Y2103" i="2" s="1"/>
  <c r="X453" i="2"/>
  <c r="Y453" i="2" s="1"/>
  <c r="X2346" i="2"/>
  <c r="Y2346" i="2" s="1"/>
  <c r="Z2346" i="2" s="1"/>
  <c r="AA2346" i="2" s="1"/>
  <c r="AP2346" i="2" s="1"/>
  <c r="X1563" i="2"/>
  <c r="Y1563" i="2" s="1"/>
  <c r="X1483" i="2"/>
  <c r="Y1483" i="2" s="1"/>
  <c r="Z1483" i="2" s="1"/>
  <c r="AA1483" i="2" s="1"/>
  <c r="AP1482" i="2" s="1"/>
  <c r="X2448" i="2"/>
  <c r="Y2448" i="2" s="1"/>
  <c r="X1983" i="2"/>
  <c r="Y1983" i="2" s="1"/>
  <c r="X848" i="2"/>
  <c r="Y848" i="2" s="1"/>
  <c r="X434" i="2"/>
  <c r="Y434" i="2" s="1"/>
  <c r="X2497" i="2"/>
  <c r="Y2497" i="2" s="1"/>
  <c r="X1776" i="2"/>
  <c r="Y1776" i="2" s="1"/>
  <c r="X2354" i="2"/>
  <c r="Y2354" i="2" s="1"/>
  <c r="X1355" i="2"/>
  <c r="Y1355" i="2" s="1"/>
  <c r="X2472" i="2"/>
  <c r="X919" i="2"/>
  <c r="Y919" i="2" s="1"/>
  <c r="X332" i="2"/>
  <c r="Y332" i="2" s="1"/>
  <c r="Z332" i="2" s="1"/>
  <c r="AA332" i="2" s="1"/>
  <c r="AP331" i="2" s="1"/>
  <c r="X2596" i="2"/>
  <c r="Y2596" i="2" s="1"/>
  <c r="X2407" i="2"/>
  <c r="Y2407" i="2" s="1"/>
  <c r="X1885" i="2"/>
  <c r="Y1885" i="2" s="1"/>
  <c r="Z1885" i="2" s="1"/>
  <c r="AA1885" i="2" s="1"/>
  <c r="AP1885" i="2" s="1"/>
  <c r="X2395" i="2"/>
  <c r="Y2395" i="2" s="1"/>
  <c r="X1253" i="2"/>
  <c r="Y1253" i="2" s="1"/>
  <c r="X1436" i="2"/>
  <c r="Y1436" i="2" s="1"/>
  <c r="X900" i="2"/>
  <c r="Y900" i="2" s="1"/>
  <c r="X2762" i="2"/>
  <c r="Y2762" i="2" s="1"/>
  <c r="X1578" i="2"/>
  <c r="Y1578" i="2" s="1"/>
  <c r="X60" i="2"/>
  <c r="Y60" i="2" s="1"/>
  <c r="X2748" i="2"/>
  <c r="Y2748" i="2" s="1"/>
  <c r="X1373" i="2"/>
  <c r="Y1373" i="2" s="1"/>
  <c r="X2249" i="2"/>
  <c r="Y2249" i="2" s="1"/>
  <c r="Z2249" i="2" s="1"/>
  <c r="AA2249" i="2" s="1"/>
  <c r="AP2249" i="2" s="1"/>
  <c r="X2203" i="2"/>
  <c r="Y2203" i="2" s="1"/>
  <c r="X1623" i="2"/>
  <c r="X378" i="2"/>
  <c r="Y378" i="2" s="1"/>
  <c r="X432" i="2"/>
  <c r="Y432" i="2" s="1"/>
  <c r="X2466" i="2"/>
  <c r="Y2466" i="2" s="1"/>
  <c r="Z2466" i="2" s="1"/>
  <c r="AA2466" i="2" s="1"/>
  <c r="AP2466" i="2" s="1"/>
  <c r="X1435" i="2"/>
  <c r="Y1435" i="2" s="1"/>
  <c r="X2543" i="2"/>
  <c r="Y2543" i="2" s="1"/>
  <c r="X1643" i="2"/>
  <c r="Y1643" i="2" s="1"/>
  <c r="X2254" i="2"/>
  <c r="Y2254" i="2" s="1"/>
  <c r="X982" i="2"/>
  <c r="Y982" i="2" s="1"/>
  <c r="X1745" i="2"/>
  <c r="X2680" i="2"/>
  <c r="Y2680" i="2" s="1"/>
  <c r="X2196" i="2"/>
  <c r="Y2196" i="2" s="1"/>
  <c r="X1543" i="2"/>
  <c r="Y1543" i="2" s="1"/>
  <c r="X641" i="2"/>
  <c r="Y641" i="2" s="1"/>
  <c r="X1433" i="2"/>
  <c r="Y1433" i="2" s="1"/>
  <c r="X2264" i="2"/>
  <c r="Y2264" i="2" s="1"/>
  <c r="X1031" i="2"/>
  <c r="Y1031" i="2" s="1"/>
  <c r="X2476" i="2"/>
  <c r="Y2476" i="2" s="1"/>
  <c r="X864" i="2"/>
  <c r="Y864" i="2" s="1"/>
  <c r="X2768" i="2"/>
  <c r="Y2768" i="2" s="1"/>
  <c r="X1227" i="2"/>
  <c r="Y1227" i="2" s="1"/>
  <c r="X735" i="2"/>
  <c r="Y735" i="2" s="1"/>
  <c r="Z735" i="2" s="1"/>
  <c r="AA735" i="2" s="1"/>
  <c r="AP735" i="2" s="1"/>
  <c r="X383" i="2"/>
  <c r="Y383" i="2" s="1"/>
  <c r="X2513" i="2"/>
  <c r="Y2513" i="2" s="1"/>
  <c r="X2209" i="2"/>
  <c r="Y2209" i="2" s="1"/>
  <c r="X991" i="2"/>
  <c r="Y991" i="2" s="1"/>
  <c r="X1509" i="2"/>
  <c r="Y1509" i="2" s="1"/>
  <c r="X2658" i="2"/>
  <c r="Y2658" i="2" s="1"/>
  <c r="X2642" i="2"/>
  <c r="Y2642" i="2" s="1"/>
  <c r="X1636" i="2"/>
  <c r="X488" i="2"/>
  <c r="Y488" i="2" s="1"/>
  <c r="Z488" i="2" s="1"/>
  <c r="AA488" i="2" s="1"/>
  <c r="X922" i="2"/>
  <c r="Y922" i="2" s="1"/>
  <c r="X2058" i="2"/>
  <c r="Y2058" i="2" s="1"/>
  <c r="X2165" i="2"/>
  <c r="Y2165" i="2" s="1"/>
  <c r="X1739" i="2"/>
  <c r="Y1739" i="2" s="1"/>
  <c r="X1560" i="2"/>
  <c r="Y1560" i="2" s="1"/>
  <c r="X2022" i="2"/>
  <c r="Y2022" i="2" s="1"/>
  <c r="Z2022" i="2" s="1"/>
  <c r="AA2022" i="2" s="1"/>
  <c r="AP2022" i="2" s="1"/>
  <c r="X1994" i="2"/>
  <c r="Y1994" i="2" s="1"/>
  <c r="X1620" i="2"/>
  <c r="Y1620" i="2" s="1"/>
  <c r="X2615" i="2"/>
  <c r="Y2615" i="2" s="1"/>
  <c r="X1005" i="2"/>
  <c r="Y1005" i="2" s="1"/>
  <c r="Z1005" i="2" s="1"/>
  <c r="AA1005" i="2" s="1"/>
  <c r="X674" i="2"/>
  <c r="Y674" i="2" s="1"/>
  <c r="Z674" i="2" s="1"/>
  <c r="AA674" i="2" s="1"/>
  <c r="AP674" i="2" s="1"/>
  <c r="X2087" i="2"/>
  <c r="Y2087" i="2" s="1"/>
  <c r="X1087" i="2"/>
  <c r="Y1087" i="2" s="1"/>
  <c r="Z1087" i="2" s="1"/>
  <c r="AA1087" i="2" s="1"/>
  <c r="X1883" i="2"/>
  <c r="Y1883" i="2" s="1"/>
  <c r="X1320" i="2"/>
  <c r="Y1320" i="2" s="1"/>
  <c r="Z1320" i="2" s="1"/>
  <c r="AA1320" i="2" s="1"/>
  <c r="AP1320" i="2" s="1"/>
  <c r="X1449" i="2"/>
  <c r="Y1449" i="2" s="1"/>
  <c r="X521" i="2"/>
  <c r="Y521" i="2" s="1"/>
  <c r="Z521" i="2" s="1"/>
  <c r="AA521" i="2" s="1"/>
  <c r="X1430" i="2"/>
  <c r="Y1430" i="2" s="1"/>
  <c r="X2467" i="2"/>
  <c r="Y2467" i="2" s="1"/>
  <c r="X1180" i="2"/>
  <c r="Y1180" i="2" s="1"/>
  <c r="X1654" i="2"/>
  <c r="Y1654" i="2" s="1"/>
  <c r="X2499" i="2"/>
  <c r="X399" i="2"/>
  <c r="Y399" i="2" s="1"/>
  <c r="Z399" i="2" s="1"/>
  <c r="AA399" i="2" s="1"/>
  <c r="X1996" i="2"/>
  <c r="Y1996" i="2" s="1"/>
  <c r="X1774" i="2"/>
  <c r="Y1774" i="2" s="1"/>
  <c r="X1503" i="2"/>
  <c r="Y1503" i="2" s="1"/>
  <c r="X774" i="2"/>
  <c r="Y774" i="2" s="1"/>
  <c r="X852" i="2"/>
  <c r="Y852" i="2" s="1"/>
  <c r="X936" i="2"/>
  <c r="Y936" i="2" s="1"/>
  <c r="X968" i="2"/>
  <c r="X1153" i="2"/>
  <c r="Y1153" i="2" s="1"/>
  <c r="X220" i="2"/>
  <c r="Y220" i="2" s="1"/>
  <c r="X1544" i="2"/>
  <c r="Y1544" i="2" s="1"/>
  <c r="X1106" i="2"/>
  <c r="Y1106" i="2" s="1"/>
  <c r="Z1106" i="2" s="1"/>
  <c r="AA1106" i="2" s="1"/>
  <c r="AP1106" i="2" s="1"/>
  <c r="X307" i="2"/>
  <c r="X1068" i="2"/>
  <c r="Y1068" i="2" s="1"/>
  <c r="X2224" i="2"/>
  <c r="Y2224" i="2" s="1"/>
  <c r="X1247" i="2"/>
  <c r="Y1247" i="2" s="1"/>
  <c r="Z1247" i="2" s="1"/>
  <c r="AA1247" i="2" s="1"/>
  <c r="X1239" i="2"/>
  <c r="X2759" i="2"/>
  <c r="Y2759" i="2" s="1"/>
  <c r="X561" i="2"/>
  <c r="Y561" i="2" s="1"/>
  <c r="Z561" i="2" s="1"/>
  <c r="AA561" i="2" s="1"/>
  <c r="X1369" i="2"/>
  <c r="Y1369" i="2" s="1"/>
  <c r="X1828" i="2"/>
  <c r="Y1828" i="2" s="1"/>
  <c r="X2141" i="2"/>
  <c r="Y2141" i="2" s="1"/>
  <c r="X2364" i="2"/>
  <c r="Y2364" i="2" s="1"/>
  <c r="X601" i="2"/>
  <c r="Y601" i="2" s="1"/>
  <c r="X1399" i="2"/>
  <c r="Y1399" i="2" s="1"/>
  <c r="X2106" i="2"/>
  <c r="Y2106" i="2" s="1"/>
  <c r="X950" i="2"/>
  <c r="Y950" i="2" s="1"/>
  <c r="Z950" i="2" s="1"/>
  <c r="AA950" i="2" s="1"/>
  <c r="AP950" i="2" s="1"/>
  <c r="X94" i="2"/>
  <c r="Y94" i="2" s="1"/>
  <c r="X2376" i="2"/>
  <c r="Y2376" i="2" s="1"/>
  <c r="Z2376" i="2" s="1"/>
  <c r="AA2376" i="2" s="1"/>
  <c r="X1790" i="2"/>
  <c r="Y1790" i="2" s="1"/>
  <c r="X911" i="2"/>
  <c r="Y911" i="2" s="1"/>
  <c r="X570" i="2"/>
  <c r="Y570" i="2" s="1"/>
  <c r="X2307" i="2"/>
  <c r="Y2307" i="2" s="1"/>
  <c r="Z2307" i="2" s="1"/>
  <c r="AA2307" i="2" s="1"/>
  <c r="X669" i="2"/>
  <c r="Y669" i="2" s="1"/>
  <c r="X809" i="2"/>
  <c r="Y809" i="2" s="1"/>
  <c r="Z809" i="2" s="1"/>
  <c r="AA809" i="2" s="1"/>
  <c r="AP809" i="2" s="1"/>
  <c r="X2390" i="2"/>
  <c r="Y2390" i="2" s="1"/>
  <c r="X1437" i="2"/>
  <c r="Y1437" i="2" s="1"/>
  <c r="X2599" i="2"/>
  <c r="Y2599" i="2" s="1"/>
  <c r="X1627" i="2"/>
  <c r="Y1627" i="2" s="1"/>
  <c r="X1936" i="2"/>
  <c r="Y1936" i="2" s="1"/>
  <c r="X1889" i="2"/>
  <c r="Y1889" i="2" s="1"/>
  <c r="X1698" i="2"/>
  <c r="X2048" i="2"/>
  <c r="Y2048" i="2" s="1"/>
  <c r="X886" i="2"/>
  <c r="Y886" i="2" s="1"/>
  <c r="X508" i="2"/>
  <c r="Y508" i="2" s="1"/>
  <c r="Z508" i="2" s="1"/>
  <c r="AA508" i="2" s="1"/>
  <c r="AP508" i="2" s="1"/>
  <c r="X2356" i="2"/>
  <c r="Y2356" i="2"/>
  <c r="X1878" i="2"/>
  <c r="Y1878" i="2" s="1"/>
  <c r="X97" i="2"/>
  <c r="X2138" i="2"/>
  <c r="Y2138" i="2" s="1"/>
  <c r="X211" i="2"/>
  <c r="Y211" i="2" s="1"/>
  <c r="X78" i="2"/>
  <c r="Y78" i="2" s="1"/>
  <c r="Z78" i="2" s="1"/>
  <c r="AA78" i="2" s="1"/>
  <c r="X41" i="2"/>
  <c r="Y41" i="2" s="1"/>
  <c r="X2391" i="2"/>
  <c r="Y2391" i="2" s="1"/>
  <c r="X422" i="2"/>
  <c r="Y422" i="2" s="1"/>
  <c r="X2705" i="2"/>
  <c r="Y2705" i="2" s="1"/>
  <c r="X958" i="2"/>
  <c r="Y958" i="2" s="1"/>
  <c r="X255" i="2"/>
  <c r="Y255" i="2" s="1"/>
  <c r="X2316" i="2"/>
  <c r="Y2316" i="2" s="1"/>
  <c r="X124" i="2"/>
  <c r="Y124" i="2" s="1"/>
  <c r="Z124" i="2" s="1"/>
  <c r="AA124" i="2" s="1"/>
  <c r="X594" i="2"/>
  <c r="Y594" i="2" s="1"/>
  <c r="X1492" i="2"/>
  <c r="Y1492" i="2" s="1"/>
  <c r="X104" i="2"/>
  <c r="Y104" i="2" s="1"/>
  <c r="Z104" i="2" s="1"/>
  <c r="AA104" i="2" s="1"/>
  <c r="AP104" i="2" s="1"/>
  <c r="X2627" i="2"/>
  <c r="Y2627" i="2" s="1"/>
  <c r="X2301" i="2"/>
  <c r="Y2301" i="2" s="1"/>
  <c r="X2518" i="2"/>
  <c r="Y2518" i="2" s="1"/>
  <c r="X2811" i="2"/>
  <c r="Y2811" i="2" s="1"/>
  <c r="X755" i="2"/>
  <c r="Y755" i="2" s="1"/>
  <c r="Z755" i="2" s="1"/>
  <c r="AA755" i="2" s="1"/>
  <c r="X973" i="2"/>
  <c r="Y973" i="2" s="1"/>
  <c r="Z973" i="2" s="1"/>
  <c r="AA973" i="2" s="1"/>
  <c r="AP973" i="2" s="1"/>
  <c r="X1113" i="2"/>
  <c r="Y1113" i="2" s="1"/>
  <c r="X1736" i="2"/>
  <c r="Y1736" i="2" s="1"/>
  <c r="X1587" i="2"/>
  <c r="Y1587" i="2" s="1"/>
  <c r="X2003" i="2"/>
  <c r="Y2003" i="2" s="1"/>
  <c r="X95" i="2"/>
  <c r="Y95" i="2" s="1"/>
  <c r="X1844" i="2"/>
  <c r="Y1844" i="2" s="1"/>
  <c r="X1332" i="2"/>
  <c r="Y1332" i="2" s="1"/>
  <c r="X1205" i="2"/>
  <c r="Y1205" i="2" s="1"/>
  <c r="X2266" i="2"/>
  <c r="X713" i="2"/>
  <c r="Y713" i="2" s="1"/>
  <c r="X1163" i="2"/>
  <c r="Y1163" i="2" s="1"/>
  <c r="X87" i="2"/>
  <c r="Y87" i="2" s="1"/>
  <c r="X962" i="2"/>
  <c r="Y962" i="2" s="1"/>
  <c r="X1083" i="2"/>
  <c r="X2231" i="2"/>
  <c r="Y2231" i="2" s="1"/>
  <c r="X2280" i="2"/>
  <c r="Y2280" i="2" s="1"/>
  <c r="X1843" i="2"/>
  <c r="X1701" i="2"/>
  <c r="X2528" i="2"/>
  <c r="Y2528" i="2" s="1"/>
  <c r="X375" i="2"/>
  <c r="Y375" i="2" s="1"/>
  <c r="X2817" i="2"/>
  <c r="Y2817" i="2" s="1"/>
  <c r="X1945" i="2"/>
  <c r="Y1945" i="2" s="1"/>
  <c r="X1359" i="2"/>
  <c r="Y1359" i="2" s="1"/>
  <c r="Z1359" i="2" s="1"/>
  <c r="AA1359" i="2" s="1"/>
  <c r="AP1359" i="2" s="1"/>
  <c r="X2144" i="2"/>
  <c r="Y2144" i="2" s="1"/>
  <c r="X1202" i="2"/>
  <c r="Y1202" i="2" s="1"/>
  <c r="X704" i="2"/>
  <c r="Y704" i="2" s="1"/>
  <c r="X1179" i="2"/>
  <c r="Y1179" i="2" s="1"/>
  <c r="X1813" i="2"/>
  <c r="Y1813" i="2" s="1"/>
  <c r="X553" i="2"/>
  <c r="Y553" i="2" s="1"/>
  <c r="X2047" i="2"/>
  <c r="X1162" i="2"/>
  <c r="Y1162" i="2" s="1"/>
  <c r="X266" i="2"/>
  <c r="Y266" i="2" s="1"/>
  <c r="X2483" i="2"/>
  <c r="Y2483" i="2" s="1"/>
  <c r="X837" i="2"/>
  <c r="Y837" i="2" s="1"/>
  <c r="X1120" i="2"/>
  <c r="X2253" i="2"/>
  <c r="Y2253" i="2" s="1"/>
  <c r="X545" i="2"/>
  <c r="Y545" i="2" s="1"/>
  <c r="X204" i="2"/>
  <c r="Y204" i="2" s="1"/>
  <c r="X1659" i="2"/>
  <c r="Y1659" i="2" s="1"/>
  <c r="X1724" i="2"/>
  <c r="Y1724" i="2" s="1"/>
  <c r="X787" i="2"/>
  <c r="Y787" i="2" s="1"/>
  <c r="X1206" i="2"/>
  <c r="Y1206" i="2" s="1"/>
  <c r="Z1206" i="2" s="1"/>
  <c r="AA1206" i="2" s="1"/>
  <c r="AP1206" i="2" s="1"/>
  <c r="X2426" i="2"/>
  <c r="Y2426" i="2" s="1"/>
  <c r="X1743" i="2"/>
  <c r="X2107" i="2"/>
  <c r="Y2107" i="2" s="1"/>
  <c r="X1871" i="2"/>
  <c r="Y1871" i="2" s="1"/>
  <c r="Z1871" i="2" s="1"/>
  <c r="AA1871" i="2" s="1"/>
  <c r="AP1871" i="2" s="1"/>
  <c r="X2590" i="2"/>
  <c r="Y2590" i="2" s="1"/>
  <c r="X705" i="2"/>
  <c r="Y705" i="2" s="1"/>
  <c r="X1887" i="2"/>
  <c r="Y1887" i="2" s="1"/>
  <c r="X115" i="2"/>
  <c r="Y115" i="2" s="1"/>
  <c r="X650" i="2"/>
  <c r="Y650" i="2" s="1"/>
  <c r="X1381" i="2"/>
  <c r="Y1381" i="2" s="1"/>
  <c r="X72" i="2"/>
  <c r="Y72" i="2" s="1"/>
  <c r="Z72" i="2" s="1"/>
  <c r="AA72" i="2" s="1"/>
  <c r="X1985" i="2"/>
  <c r="Y1985" i="2" s="1"/>
  <c r="Z1985" i="2" s="1"/>
  <c r="AA1985" i="2" s="1"/>
  <c r="AP1985" i="2" s="1"/>
  <c r="X990" i="2"/>
  <c r="Y990" i="2" s="1"/>
  <c r="X2664" i="2"/>
  <c r="Y2664" i="2" s="1"/>
  <c r="X2569" i="2"/>
  <c r="Y2569" i="2" s="1"/>
  <c r="Z2569" i="2" s="1"/>
  <c r="AA2569" i="2" s="1"/>
  <c r="X107" i="2"/>
  <c r="Y107" i="2" s="1"/>
  <c r="X1827" i="2"/>
  <c r="Y1827" i="2" s="1"/>
  <c r="X2813" i="2"/>
  <c r="Y2813" i="2" s="1"/>
  <c r="X320" i="2"/>
  <c r="Y320" i="2" s="1"/>
  <c r="Z320" i="2" s="1"/>
  <c r="AA320" i="2" s="1"/>
  <c r="AP320" i="2" s="1"/>
  <c r="X1877" i="2"/>
  <c r="Y1877" i="2" s="1"/>
  <c r="X494" i="2"/>
  <c r="Y494" i="2" s="1"/>
  <c r="X2508" i="2"/>
  <c r="Y2508" i="2" s="1"/>
  <c r="X1644" i="2"/>
  <c r="Y1644" i="2" s="1"/>
  <c r="X2744" i="2"/>
  <c r="X2716" i="2"/>
  <c r="Y2716" i="2" s="1"/>
  <c r="X2692" i="2"/>
  <c r="Y2692" i="2" s="1"/>
  <c r="X716" i="2"/>
  <c r="Y716" i="2" s="1"/>
  <c r="X2041" i="2"/>
  <c r="Y2041" i="2" s="1"/>
  <c r="X1621" i="2"/>
  <c r="Y1621" i="2" s="1"/>
  <c r="X1285" i="2"/>
  <c r="Y1285" i="2" s="1"/>
  <c r="X1166" i="2"/>
  <c r="Y1166" i="2" s="1"/>
  <c r="X2598" i="2"/>
  <c r="Y2598" i="2" s="1"/>
  <c r="X851" i="2"/>
  <c r="Y851" i="2" s="1"/>
  <c r="X2283" i="2"/>
  <c r="Y2283" i="2" s="1"/>
  <c r="X2653" i="2"/>
  <c r="Y2653" i="2" s="1"/>
  <c r="Z2653" i="2" s="1"/>
  <c r="AA2653" i="2" s="1"/>
  <c r="AP2653" i="2" s="1"/>
  <c r="X1811" i="2"/>
  <c r="Y1811" i="2" s="1"/>
  <c r="X413" i="2"/>
  <c r="Y413" i="2" s="1"/>
  <c r="X1555" i="2"/>
  <c r="Y1555" i="2" s="1"/>
  <c r="X2389" i="2"/>
  <c r="Y2389" i="2" s="1"/>
  <c r="X747" i="2"/>
  <c r="Y747" i="2" s="1"/>
  <c r="X565" i="2"/>
  <c r="Y565" i="2" s="1"/>
  <c r="X2771" i="2"/>
  <c r="Y2771" i="2" s="1"/>
  <c r="X329" i="2"/>
  <c r="Y329" i="2" s="1"/>
  <c r="Z329" i="2" s="1"/>
  <c r="AA329" i="2" s="1"/>
  <c r="AP329" i="2" s="1"/>
  <c r="X1122" i="2"/>
  <c r="Y1122" i="2" s="1"/>
  <c r="X893" i="2"/>
  <c r="Y893" i="2" s="1"/>
  <c r="X611" i="2"/>
  <c r="Y611" i="2" s="1"/>
  <c r="X1222" i="2"/>
  <c r="Y1222" i="2" s="1"/>
  <c r="X1403" i="2"/>
  <c r="Y1403" i="2" s="1"/>
  <c r="X2234" i="2"/>
  <c r="Y2234" i="2" s="1"/>
  <c r="X2807" i="2"/>
  <c r="X2227" i="2"/>
  <c r="Y2227" i="2" s="1"/>
  <c r="X2401" i="2"/>
  <c r="Y2401" i="2" s="1"/>
  <c r="X1396" i="2"/>
  <c r="Y1396" i="2" s="1"/>
  <c r="X1287" i="2"/>
  <c r="Y1287" i="2" s="1"/>
  <c r="X2303" i="2"/>
  <c r="Y2303" i="2" s="1"/>
  <c r="X2140" i="2"/>
  <c r="Y2140" i="2" s="1"/>
  <c r="X2152" i="2"/>
  <c r="Y2152" i="2" s="1"/>
  <c r="X1959" i="2"/>
  <c r="Y1959" i="2" s="1"/>
  <c r="X1923" i="2"/>
  <c r="Y1923" i="2" s="1"/>
  <c r="X2235" i="2"/>
  <c r="Y2235" i="2" s="1"/>
  <c r="X193" i="2"/>
  <c r="Y193" i="2" s="1"/>
  <c r="X369" i="2"/>
  <c r="Y369" i="2" s="1"/>
  <c r="X1963" i="2"/>
  <c r="Y1963" i="2" s="1"/>
  <c r="X2076" i="2"/>
  <c r="Y2076" i="2" s="1"/>
  <c r="X1204" i="2"/>
  <c r="Y1204" i="2" s="1"/>
  <c r="X1725" i="2"/>
  <c r="Y1725" i="2" s="1"/>
  <c r="X885" i="2"/>
  <c r="Y885" i="2" s="1"/>
  <c r="Z885" i="2" s="1"/>
  <c r="AA885" i="2" s="1"/>
  <c r="AP885" i="2" s="1"/>
  <c r="X894" i="2"/>
  <c r="Y894" i="2" s="1"/>
  <c r="X339" i="2"/>
  <c r="Y339" i="2" s="1"/>
  <c r="X1401" i="2"/>
  <c r="Y1401" i="2" s="1"/>
  <c r="X1912" i="2"/>
  <c r="Y1912" i="2" s="1"/>
  <c r="X1059" i="2"/>
  <c r="Y1059" i="2" s="1"/>
  <c r="Z1059" i="2" s="1"/>
  <c r="AA1059" i="2" s="1"/>
  <c r="AP1059" i="2" s="1"/>
  <c r="X123" i="2"/>
  <c r="Y123" i="2" s="1"/>
  <c r="Z123" i="2" s="1"/>
  <c r="AA123" i="2" s="1"/>
  <c r="X1616" i="2"/>
  <c r="Y1616" i="2" s="1"/>
  <c r="X246" i="2"/>
  <c r="Y246" i="2" s="1"/>
  <c r="X1934" i="2"/>
  <c r="Y1934" i="2" s="1"/>
  <c r="X2726" i="2"/>
  <c r="Y2726" i="2" s="1"/>
  <c r="X1411" i="2"/>
  <c r="Y1411" i="2" s="1"/>
  <c r="X43" i="2"/>
  <c r="Y43" i="2" s="1"/>
  <c r="X1872" i="2"/>
  <c r="Y1872" i="2" s="1"/>
  <c r="X1317" i="2"/>
  <c r="Y1317" i="2" s="1"/>
  <c r="X517" i="2"/>
  <c r="Y517" i="2" s="1"/>
  <c r="X2328" i="2"/>
  <c r="Y2328" i="2" s="1"/>
  <c r="X1793" i="2"/>
  <c r="Y1793" i="2" s="1"/>
  <c r="Z1793" i="2" s="1"/>
  <c r="AA1793" i="2" s="1"/>
  <c r="X217" i="2"/>
  <c r="Y217" i="2" s="1"/>
  <c r="X302" i="2"/>
  <c r="X2789" i="2"/>
  <c r="Y2789" i="2" s="1"/>
  <c r="X370" i="2"/>
  <c r="Y370" i="2" s="1"/>
  <c r="Z370" i="2" s="1"/>
  <c r="AA370" i="2" s="1"/>
  <c r="AP370" i="2" s="1"/>
  <c r="X1906" i="2"/>
  <c r="Y1906" i="2" s="1"/>
  <c r="X144" i="2"/>
  <c r="Y144" i="2" s="1"/>
  <c r="X2326" i="2"/>
  <c r="Y2326" i="2" s="1"/>
  <c r="X2327" i="2"/>
  <c r="Y2327" i="2" s="1"/>
  <c r="X1144" i="2"/>
  <c r="Y1144" i="2" s="1"/>
  <c r="X2612" i="2"/>
  <c r="Y2612" i="2" s="1"/>
  <c r="Z2612" i="2" s="1"/>
  <c r="AA2612" i="2" s="1"/>
  <c r="X1261" i="2"/>
  <c r="Y1261" i="2" s="1"/>
  <c r="X2456" i="2"/>
  <c r="Y2456" i="2" s="1"/>
  <c r="X493" i="2"/>
  <c r="Y493" i="2" s="1"/>
  <c r="X2703" i="2"/>
  <c r="Y2703" i="2" s="1"/>
  <c r="X456" i="2"/>
  <c r="Y456" i="2" s="1"/>
  <c r="X1283" i="2"/>
  <c r="Y1283" i="2" s="1"/>
  <c r="X1568" i="2"/>
  <c r="Y1568" i="2" s="1"/>
  <c r="X583" i="2"/>
  <c r="Y583" i="2" s="1"/>
  <c r="X2213" i="2"/>
  <c r="Y2213" i="2" s="1"/>
  <c r="X790" i="2"/>
  <c r="Y790" i="2" s="1"/>
  <c r="X1181" i="2"/>
  <c r="Y1181" i="2" s="1"/>
  <c r="X1333" i="2"/>
  <c r="Y1333" i="2" s="1"/>
  <c r="X1298" i="2"/>
  <c r="Y1298" i="2" s="1"/>
  <c r="X2446" i="2"/>
  <c r="Y2446" i="2" s="1"/>
  <c r="X1902" i="2"/>
  <c r="Y1902" i="2" s="1"/>
  <c r="X664" i="2"/>
  <c r="Y664" i="2" s="1"/>
  <c r="X1424" i="2"/>
  <c r="Y1424" i="2" s="1"/>
  <c r="X2124" i="2"/>
  <c r="Y2124" i="2" s="1"/>
  <c r="X2616" i="2"/>
  <c r="Y2616" i="2" s="1"/>
  <c r="X2437" i="2"/>
  <c r="Y2437" i="2" s="1"/>
  <c r="X1020" i="2"/>
  <c r="Y1020" i="2" s="1"/>
  <c r="Z1020" i="2" s="1"/>
  <c r="AA1020" i="2" s="1"/>
  <c r="X297" i="2"/>
  <c r="Y297" i="2" s="1"/>
  <c r="X1495" i="2"/>
  <c r="Y1495" i="2" s="1"/>
  <c r="X1052" i="2"/>
  <c r="Y1052" i="2" s="1"/>
  <c r="X782" i="2"/>
  <c r="Y782" i="2" s="1"/>
  <c r="X352" i="2"/>
  <c r="Y352" i="2" s="1"/>
  <c r="X1300" i="2"/>
  <c r="Y1300" i="2" s="1"/>
  <c r="X1423" i="2"/>
  <c r="X560" i="2"/>
  <c r="Y560" i="2" s="1"/>
  <c r="X2404" i="2"/>
  <c r="Y2404" i="2" s="1"/>
  <c r="X46" i="2"/>
  <c r="Y46" i="2" s="1"/>
  <c r="X2066" i="2"/>
  <c r="Y2066" i="2" s="1"/>
  <c r="X229" i="2"/>
  <c r="Y229" i="2" s="1"/>
  <c r="X2225" i="2"/>
  <c r="Y2225" i="2" s="1"/>
  <c r="X2804" i="2"/>
  <c r="Y2804" i="2" s="1"/>
  <c r="X786" i="2"/>
  <c r="Y786" i="2" s="1"/>
  <c r="X2263" i="2"/>
  <c r="Y2263" i="2" s="1"/>
  <c r="X2562" i="2"/>
  <c r="Y2562" i="2" s="1"/>
  <c r="X1577" i="2"/>
  <c r="Y1577" i="2" s="1"/>
  <c r="X945" i="2"/>
  <c r="Y945" i="2" s="1"/>
  <c r="X2454" i="2"/>
  <c r="Y2454" i="2" s="1"/>
  <c r="X2815" i="2"/>
  <c r="Y2815" i="2" s="1"/>
  <c r="X1752" i="2"/>
  <c r="Y1752" i="2" s="1"/>
  <c r="X2619" i="2"/>
  <c r="Y2619" i="2" s="1"/>
  <c r="X1494" i="2"/>
  <c r="X356" i="2"/>
  <c r="Y356" i="2" s="1"/>
  <c r="X2667" i="2"/>
  <c r="Y2667" i="2" s="1"/>
  <c r="X1648" i="2"/>
  <c r="X1895" i="2"/>
  <c r="Y1895" i="2" s="1"/>
  <c r="X1491" i="2"/>
  <c r="Y1491" i="2" s="1"/>
  <c r="Z1491" i="2" s="1"/>
  <c r="AA1491" i="2" s="1"/>
  <c r="AP1491" i="2" s="1"/>
  <c r="X2096" i="2"/>
  <c r="Y2096" i="2" s="1"/>
  <c r="Z2096" i="2" s="1"/>
  <c r="AA2096" i="2" s="1"/>
  <c r="X2361" i="2"/>
  <c r="Y2361" i="2" s="1"/>
  <c r="X2021" i="2"/>
  <c r="Y2021" i="2" s="1"/>
  <c r="X2398" i="2"/>
  <c r="Y2398" i="2" s="1"/>
  <c r="Z2398" i="2" s="1"/>
  <c r="AA2398" i="2" s="1"/>
  <c r="AP2398" i="2" s="1"/>
  <c r="X1995" i="2"/>
  <c r="Y1995" i="2" s="1"/>
  <c r="X965" i="2"/>
  <c r="Y965" i="2" s="1"/>
  <c r="X186" i="2"/>
  <c r="Y186" i="2" s="1"/>
  <c r="X2774" i="2"/>
  <c r="Y2774" i="2" s="1"/>
  <c r="X2723" i="2"/>
  <c r="Y2723" i="2" s="1"/>
  <c r="X984" i="2"/>
  <c r="Y984" i="2" s="1"/>
  <c r="X1593" i="2"/>
  <c r="Y1593" i="2" s="1"/>
  <c r="X1789" i="2"/>
  <c r="Y1789" i="2" s="1"/>
  <c r="X833" i="2"/>
  <c r="Y833" i="2" s="1"/>
  <c r="X2534" i="2"/>
  <c r="Y2534" i="2" s="1"/>
  <c r="X2750" i="2"/>
  <c r="Y2750" i="2" s="1"/>
  <c r="Z2750" i="2" s="1"/>
  <c r="AA2750" i="2" s="1"/>
  <c r="AP2750" i="2" s="1"/>
  <c r="X635" i="2"/>
  <c r="Y635" i="2" s="1"/>
  <c r="X640" i="2"/>
  <c r="Y640" i="2" s="1"/>
  <c r="X1134" i="2"/>
  <c r="Y1134" i="2" s="1"/>
  <c r="X267" i="2"/>
  <c r="Y267" i="2" s="1"/>
  <c r="X2187" i="2"/>
  <c r="Y2187" i="2" s="1"/>
  <c r="X1766" i="2"/>
  <c r="Y1766" i="2" s="1"/>
  <c r="X2386" i="2"/>
  <c r="Y2386" i="2" s="1"/>
  <c r="X757" i="2"/>
  <c r="Y757" i="2" s="1"/>
  <c r="Z757" i="2" s="1"/>
  <c r="AA757" i="2" s="1"/>
  <c r="AP757" i="2" s="1"/>
  <c r="X2409" i="2"/>
  <c r="Y2409" i="2" s="1"/>
  <c r="Z2409" i="2" s="1"/>
  <c r="AA2409" i="2" s="1"/>
  <c r="AP2409" i="2" s="1"/>
  <c r="X796" i="2"/>
  <c r="Y796" i="2" s="1"/>
  <c r="X291" i="2"/>
  <c r="Y291" i="2" s="1"/>
  <c r="X2486" i="2"/>
  <c r="Y2486" i="2" s="1"/>
  <c r="X377" i="2"/>
  <c r="Y377" i="2" s="1"/>
  <c r="X1647" i="2"/>
  <c r="Y1647" i="2" s="1"/>
  <c r="X884" i="2"/>
  <c r="Y884" i="2" s="1"/>
  <c r="X1674" i="2"/>
  <c r="Y1674" i="2" s="1"/>
  <c r="X1233" i="2"/>
  <c r="Y1233" i="2" s="1"/>
  <c r="X2819" i="2"/>
  <c r="Y2819" i="2" s="1"/>
  <c r="X2820" i="2"/>
  <c r="Y2820" i="2" s="1"/>
  <c r="Z2820" i="2" s="1"/>
  <c r="AA2820" i="2" s="1"/>
  <c r="X2825" i="2"/>
  <c r="Y2825" i="2"/>
  <c r="X2826" i="2"/>
  <c r="Y2826" i="2"/>
  <c r="AC2827" i="2"/>
  <c r="AC2826" i="2" s="1"/>
  <c r="AC2825" i="2" s="1"/>
  <c r="AC2824" i="2" s="1"/>
  <c r="AC2823" i="2" s="1"/>
  <c r="AC2822" i="2" s="1"/>
  <c r="AC2821" i="2" s="1"/>
  <c r="AC2820" i="2" s="1"/>
  <c r="AC2819" i="2" s="1"/>
  <c r="AC2818" i="2" s="1"/>
  <c r="AC2817" i="2" s="1"/>
  <c r="AC2816" i="2" s="1"/>
  <c r="AC2815" i="2" s="1"/>
  <c r="AC2814" i="2" s="1"/>
  <c r="AC2813" i="2" s="1"/>
  <c r="AC2812" i="2" s="1"/>
  <c r="AC2811" i="2" s="1"/>
  <c r="AC2810" i="2" s="1"/>
  <c r="AC2809" i="2" s="1"/>
  <c r="AC2808" i="2" s="1"/>
  <c r="AC2807" i="2" s="1"/>
  <c r="AC2806" i="2" s="1"/>
  <c r="AC2805" i="2" s="1"/>
  <c r="AC2804" i="2" s="1"/>
  <c r="AC2803" i="2" s="1"/>
  <c r="AC2802" i="2" s="1"/>
  <c r="AC2801" i="2" s="1"/>
  <c r="AC2800" i="2" s="1"/>
  <c r="AC2799" i="2" s="1"/>
  <c r="AC2798" i="2" s="1"/>
  <c r="AC2797" i="2" s="1"/>
  <c r="AC2796" i="2" s="1"/>
  <c r="AC2795" i="2" s="1"/>
  <c r="AC2794" i="2" s="1"/>
  <c r="AC2793" i="2" s="1"/>
  <c r="AC2792" i="2" s="1"/>
  <c r="AC2791" i="2" s="1"/>
  <c r="AC2790" i="2" s="1"/>
  <c r="AC2789" i="2" s="1"/>
  <c r="AC2788" i="2" s="1"/>
  <c r="AC2787" i="2" s="1"/>
  <c r="AC2786" i="2" s="1"/>
  <c r="AC2785" i="2" s="1"/>
  <c r="AC2784" i="2" s="1"/>
  <c r="AC2783" i="2" s="1"/>
  <c r="AC2782" i="2" s="1"/>
  <c r="AC2781" i="2" s="1"/>
  <c r="AC2780" i="2" s="1"/>
  <c r="AC2779" i="2" s="1"/>
  <c r="AC2778" i="2" s="1"/>
  <c r="AC2777" i="2" s="1"/>
  <c r="AC2776" i="2" s="1"/>
  <c r="AC2775" i="2" s="1"/>
  <c r="AC2774" i="2" s="1"/>
  <c r="AC2773" i="2" s="1"/>
  <c r="AC2772" i="2" s="1"/>
  <c r="AC2771" i="2" s="1"/>
  <c r="AC2770" i="2" s="1"/>
  <c r="AC2769" i="2" s="1"/>
  <c r="AC2768" i="2" s="1"/>
  <c r="AC2767" i="2" s="1"/>
  <c r="AC2766" i="2" s="1"/>
  <c r="AC2765" i="2" s="1"/>
  <c r="AC2764" i="2" s="1"/>
  <c r="AC2763" i="2" s="1"/>
  <c r="AC2762" i="2" s="1"/>
  <c r="AC2761" i="2" s="1"/>
  <c r="AC2760" i="2" s="1"/>
  <c r="AC2759" i="2" s="1"/>
  <c r="AC2758" i="2" s="1"/>
  <c r="AC2757" i="2" s="1"/>
  <c r="AC2756" i="2" s="1"/>
  <c r="AC2755" i="2" s="1"/>
  <c r="AC2754" i="2" s="1"/>
  <c r="AC2753" i="2" s="1"/>
  <c r="AC2752" i="2" s="1"/>
  <c r="AC2751" i="2" s="1"/>
  <c r="AC2750" i="2" s="1"/>
  <c r="AC2749" i="2" s="1"/>
  <c r="AC2748" i="2" s="1"/>
  <c r="AC2747" i="2" s="1"/>
  <c r="AC2746" i="2" s="1"/>
  <c r="AC2745" i="2" s="1"/>
  <c r="AC2744" i="2" s="1"/>
  <c r="AC2743" i="2" s="1"/>
  <c r="AC2742" i="2" s="1"/>
  <c r="AC2741" i="2" s="1"/>
  <c r="AC2740" i="2" s="1"/>
  <c r="AC2739" i="2" s="1"/>
  <c r="AC2738" i="2" s="1"/>
  <c r="AC2737" i="2" s="1"/>
  <c r="AC2736" i="2" s="1"/>
  <c r="AC2735" i="2" s="1"/>
  <c r="AC2734" i="2" s="1"/>
  <c r="AC2733" i="2" s="1"/>
  <c r="AC2732" i="2" s="1"/>
  <c r="AC2731" i="2" s="1"/>
  <c r="AC2730" i="2" s="1"/>
  <c r="AC2729" i="2" s="1"/>
  <c r="AC2728" i="2" s="1"/>
  <c r="AC2727" i="2" s="1"/>
  <c r="AC2726" i="2" s="1"/>
  <c r="AC2725" i="2" s="1"/>
  <c r="AC2724" i="2" s="1"/>
  <c r="AC2723" i="2" s="1"/>
  <c r="AC2722" i="2" s="1"/>
  <c r="AC2721" i="2" s="1"/>
  <c r="AC2720" i="2" s="1"/>
  <c r="AC2719" i="2" s="1"/>
  <c r="AC2718" i="2" s="1"/>
  <c r="AC2717" i="2" s="1"/>
  <c r="AC2716" i="2" s="1"/>
  <c r="AC2715" i="2" s="1"/>
  <c r="AC2714" i="2" s="1"/>
  <c r="AC2713" i="2" s="1"/>
  <c r="AC2712" i="2" s="1"/>
  <c r="AC2711" i="2" s="1"/>
  <c r="AC2710" i="2" s="1"/>
  <c r="AC2709" i="2" s="1"/>
  <c r="AC2708" i="2" s="1"/>
  <c r="AC2707" i="2" s="1"/>
  <c r="AC2706" i="2" s="1"/>
  <c r="AC2705" i="2" s="1"/>
  <c r="AC2704" i="2" s="1"/>
  <c r="AC2703" i="2" s="1"/>
  <c r="AC2702" i="2" s="1"/>
  <c r="AC2701" i="2" s="1"/>
  <c r="AC2700" i="2" s="1"/>
  <c r="AC2699" i="2" s="1"/>
  <c r="AC2698" i="2" s="1"/>
  <c r="AC2697" i="2" s="1"/>
  <c r="AC2696" i="2" s="1"/>
  <c r="AC2695" i="2" s="1"/>
  <c r="AC2694" i="2" s="1"/>
  <c r="AC2693" i="2" s="1"/>
  <c r="AC2692" i="2" s="1"/>
  <c r="AC2691" i="2" s="1"/>
  <c r="AC2690" i="2" s="1"/>
  <c r="AC2689" i="2" s="1"/>
  <c r="AC2688" i="2" s="1"/>
  <c r="AC2687" i="2" s="1"/>
  <c r="AC2686" i="2" s="1"/>
  <c r="AC2685" i="2" s="1"/>
  <c r="AC2684" i="2" s="1"/>
  <c r="AC2683" i="2" s="1"/>
  <c r="AC2682" i="2" s="1"/>
  <c r="AC2681" i="2" s="1"/>
  <c r="AC2680" i="2" s="1"/>
  <c r="AC2679" i="2" s="1"/>
  <c r="AC2678" i="2" s="1"/>
  <c r="AC2677" i="2" s="1"/>
  <c r="AC2676" i="2" s="1"/>
  <c r="AC2675" i="2" s="1"/>
  <c r="AC2674" i="2" s="1"/>
  <c r="AC2673" i="2" s="1"/>
  <c r="AC2672" i="2" s="1"/>
  <c r="AC2671" i="2" s="1"/>
  <c r="AC2670" i="2" s="1"/>
  <c r="AC2669" i="2" s="1"/>
  <c r="AC2668" i="2" s="1"/>
  <c r="AC2667" i="2" s="1"/>
  <c r="AC2666" i="2" s="1"/>
  <c r="AC2665" i="2" s="1"/>
  <c r="AC2664" i="2" s="1"/>
  <c r="AC2663" i="2" s="1"/>
  <c r="AC2662" i="2" s="1"/>
  <c r="AC2661" i="2" s="1"/>
  <c r="AC2660" i="2" s="1"/>
  <c r="AC2659" i="2" s="1"/>
  <c r="AC2658" i="2" s="1"/>
  <c r="AC2657" i="2" s="1"/>
  <c r="AC2656" i="2" s="1"/>
  <c r="AC2655" i="2" s="1"/>
  <c r="AC2654" i="2" s="1"/>
  <c r="AC2653" i="2" s="1"/>
  <c r="AC2652" i="2" s="1"/>
  <c r="AC2651" i="2" s="1"/>
  <c r="AC2650" i="2" s="1"/>
  <c r="AC2649" i="2" s="1"/>
  <c r="AC2648" i="2" s="1"/>
  <c r="AC2647" i="2" s="1"/>
  <c r="AC2646" i="2" s="1"/>
  <c r="AC2645" i="2" s="1"/>
  <c r="AC2644" i="2" s="1"/>
  <c r="AC2643" i="2" s="1"/>
  <c r="AC2642" i="2" s="1"/>
  <c r="AC2641" i="2" s="1"/>
  <c r="AC2640" i="2" s="1"/>
  <c r="AC2639" i="2" s="1"/>
  <c r="AC2638" i="2" s="1"/>
  <c r="AC2637" i="2" s="1"/>
  <c r="AC2636" i="2" s="1"/>
  <c r="AC2635" i="2" s="1"/>
  <c r="AC2634" i="2" s="1"/>
  <c r="AC2633" i="2" s="1"/>
  <c r="AC2632" i="2" s="1"/>
  <c r="AC2631" i="2" s="1"/>
  <c r="AC2630" i="2" s="1"/>
  <c r="AC2629" i="2" s="1"/>
  <c r="AC2628" i="2" s="1"/>
  <c r="AC2627" i="2" s="1"/>
  <c r="AC2626" i="2" s="1"/>
  <c r="AC2625" i="2" s="1"/>
  <c r="AC2624" i="2" s="1"/>
  <c r="AC2623" i="2" s="1"/>
  <c r="AC2622" i="2" s="1"/>
  <c r="AC2621" i="2" s="1"/>
  <c r="AC2620" i="2" s="1"/>
  <c r="AC2619" i="2" s="1"/>
  <c r="AC2618" i="2" s="1"/>
  <c r="AC2617" i="2" s="1"/>
  <c r="AC2616" i="2" s="1"/>
  <c r="AC2615" i="2" s="1"/>
  <c r="AC2614" i="2" s="1"/>
  <c r="AC2613" i="2" s="1"/>
  <c r="AC2612" i="2" s="1"/>
  <c r="AC2611" i="2" s="1"/>
  <c r="AC2610" i="2" s="1"/>
  <c r="AC2609" i="2" s="1"/>
  <c r="AC2608" i="2" s="1"/>
  <c r="AC2607" i="2" s="1"/>
  <c r="AC2606" i="2" s="1"/>
  <c r="AC2605" i="2" s="1"/>
  <c r="AC2604" i="2" s="1"/>
  <c r="AC2603" i="2" s="1"/>
  <c r="AC2602" i="2" s="1"/>
  <c r="AC2601" i="2" s="1"/>
  <c r="AC2600" i="2" s="1"/>
  <c r="AC2599" i="2" s="1"/>
  <c r="AC2598" i="2" s="1"/>
  <c r="AC2597" i="2" s="1"/>
  <c r="AC2596" i="2" s="1"/>
  <c r="AC2595" i="2" s="1"/>
  <c r="AC2594" i="2" s="1"/>
  <c r="AC2593" i="2" s="1"/>
  <c r="AC2592" i="2" s="1"/>
  <c r="AC2591" i="2" s="1"/>
  <c r="AC2590" i="2" s="1"/>
  <c r="AC2589" i="2" s="1"/>
  <c r="AC2588" i="2" s="1"/>
  <c r="AC2587" i="2" s="1"/>
  <c r="AC2586" i="2" s="1"/>
  <c r="AC2585" i="2" s="1"/>
  <c r="AC2584" i="2" s="1"/>
  <c r="AC2583" i="2" s="1"/>
  <c r="AC2582" i="2" s="1"/>
  <c r="AC2581" i="2" s="1"/>
  <c r="AC2580" i="2" s="1"/>
  <c r="AC2579" i="2" s="1"/>
  <c r="AC2578" i="2" s="1"/>
  <c r="AC2577" i="2" s="1"/>
  <c r="AC2576" i="2" s="1"/>
  <c r="AC2575" i="2" s="1"/>
  <c r="AC2574" i="2" s="1"/>
  <c r="AC2573" i="2" s="1"/>
  <c r="AC2572" i="2" s="1"/>
  <c r="AC2571" i="2" s="1"/>
  <c r="AC2570" i="2" s="1"/>
  <c r="AC2569" i="2" s="1"/>
  <c r="AC2568" i="2" s="1"/>
  <c r="AC2567" i="2" s="1"/>
  <c r="AC2566" i="2" s="1"/>
  <c r="AC2565" i="2" s="1"/>
  <c r="AC2564" i="2" s="1"/>
  <c r="AC2563" i="2" s="1"/>
  <c r="AC2562" i="2" s="1"/>
  <c r="AC2561" i="2" s="1"/>
  <c r="AC2560" i="2" s="1"/>
  <c r="AC2559" i="2" s="1"/>
  <c r="AC2558" i="2" s="1"/>
  <c r="AC2557" i="2" s="1"/>
  <c r="AC2556" i="2" s="1"/>
  <c r="AC2555" i="2" s="1"/>
  <c r="AC2554" i="2" s="1"/>
  <c r="AC2553" i="2" s="1"/>
  <c r="AC2552" i="2" s="1"/>
  <c r="AC2551" i="2" s="1"/>
  <c r="AC2550" i="2" s="1"/>
  <c r="AC2549" i="2" s="1"/>
  <c r="AC2548" i="2" s="1"/>
  <c r="AC2547" i="2" s="1"/>
  <c r="AC2546" i="2" s="1"/>
  <c r="AC2545" i="2" s="1"/>
  <c r="AC2544" i="2" s="1"/>
  <c r="AC2543" i="2" s="1"/>
  <c r="AC2542" i="2" s="1"/>
  <c r="AC2541" i="2" s="1"/>
  <c r="AC2540" i="2" s="1"/>
  <c r="AC2539" i="2" s="1"/>
  <c r="AC2538" i="2" s="1"/>
  <c r="AC2537" i="2" s="1"/>
  <c r="AC2536" i="2" s="1"/>
  <c r="AC2535" i="2" s="1"/>
  <c r="AC2534" i="2" s="1"/>
  <c r="AC2533" i="2" s="1"/>
  <c r="AC2532" i="2" s="1"/>
  <c r="AC2531" i="2" s="1"/>
  <c r="AC2530" i="2" s="1"/>
  <c r="AC2529" i="2" s="1"/>
  <c r="AC2528" i="2" s="1"/>
  <c r="AC2527" i="2" s="1"/>
  <c r="AC2526" i="2" s="1"/>
  <c r="AC2525" i="2" s="1"/>
  <c r="AC2524" i="2" s="1"/>
  <c r="AC2523" i="2" s="1"/>
  <c r="AC2522" i="2" s="1"/>
  <c r="AC2521" i="2" s="1"/>
  <c r="AC2520" i="2" s="1"/>
  <c r="AC2519" i="2" s="1"/>
  <c r="AC2518" i="2" s="1"/>
  <c r="AC2517" i="2" s="1"/>
  <c r="AC2516" i="2" s="1"/>
  <c r="AC2515" i="2" s="1"/>
  <c r="AC2514" i="2" s="1"/>
  <c r="AC2513" i="2" s="1"/>
  <c r="AC2512" i="2" s="1"/>
  <c r="AC2511" i="2" s="1"/>
  <c r="AC2510" i="2" s="1"/>
  <c r="AC2509" i="2" s="1"/>
  <c r="AC2508" i="2" s="1"/>
  <c r="AC2507" i="2" s="1"/>
  <c r="AC2506" i="2" s="1"/>
  <c r="AC2505" i="2" s="1"/>
  <c r="AC2504" i="2" s="1"/>
  <c r="AC2503" i="2" s="1"/>
  <c r="AC2502" i="2" s="1"/>
  <c r="AC2501" i="2" s="1"/>
  <c r="AC2500" i="2" s="1"/>
  <c r="AC2499" i="2" s="1"/>
  <c r="AC2498" i="2" s="1"/>
  <c r="AC2497" i="2" s="1"/>
  <c r="AC2496" i="2" s="1"/>
  <c r="AC2495" i="2" s="1"/>
  <c r="AC2494" i="2" s="1"/>
  <c r="AC2493" i="2" s="1"/>
  <c r="AC2492" i="2" s="1"/>
  <c r="AC2491" i="2" s="1"/>
  <c r="AC2490" i="2" s="1"/>
  <c r="AC2489" i="2" s="1"/>
  <c r="AC2488" i="2" s="1"/>
  <c r="AC2487" i="2" s="1"/>
  <c r="AC2486" i="2" s="1"/>
  <c r="AC2485" i="2" s="1"/>
  <c r="AC2484" i="2" s="1"/>
  <c r="AC2483" i="2" s="1"/>
  <c r="AC2482" i="2" s="1"/>
  <c r="AC2481" i="2" s="1"/>
  <c r="AC2480" i="2" s="1"/>
  <c r="AC2479" i="2" s="1"/>
  <c r="AC2478" i="2" s="1"/>
  <c r="AC2477" i="2" s="1"/>
  <c r="AC2476" i="2" s="1"/>
  <c r="AC2475" i="2" s="1"/>
  <c r="AC2474" i="2" s="1"/>
  <c r="AC2473" i="2" s="1"/>
  <c r="AC2472" i="2" s="1"/>
  <c r="AC2471" i="2" s="1"/>
  <c r="AC2470" i="2" s="1"/>
  <c r="AC2469" i="2" s="1"/>
  <c r="AC2468" i="2" s="1"/>
  <c r="AC2467" i="2" s="1"/>
  <c r="AC2466" i="2" s="1"/>
  <c r="AC2465" i="2" s="1"/>
  <c r="AC2464" i="2" s="1"/>
  <c r="AC2463" i="2" s="1"/>
  <c r="AC2462" i="2" s="1"/>
  <c r="AC2461" i="2" s="1"/>
  <c r="AC2460" i="2" s="1"/>
  <c r="AC2459" i="2" s="1"/>
  <c r="AC2458" i="2" s="1"/>
  <c r="AC2457" i="2" s="1"/>
  <c r="AC2456" i="2" s="1"/>
  <c r="AC2455" i="2" s="1"/>
  <c r="AC2454" i="2" s="1"/>
  <c r="AC2453" i="2" s="1"/>
  <c r="AC2452" i="2" s="1"/>
  <c r="AC2451" i="2" s="1"/>
  <c r="AC2450" i="2" s="1"/>
  <c r="AC2449" i="2" s="1"/>
  <c r="AC2448" i="2" s="1"/>
  <c r="AC2447" i="2" s="1"/>
  <c r="AC2446" i="2" s="1"/>
  <c r="AC2445" i="2" s="1"/>
  <c r="AC2444" i="2" s="1"/>
  <c r="AC2443" i="2" s="1"/>
  <c r="AC2442" i="2" s="1"/>
  <c r="AC2441" i="2" s="1"/>
  <c r="AC2440" i="2" s="1"/>
  <c r="AC2439" i="2" s="1"/>
  <c r="AC2438" i="2" s="1"/>
  <c r="AC2437" i="2" s="1"/>
  <c r="AC2436" i="2" s="1"/>
  <c r="AC2435" i="2" s="1"/>
  <c r="AC2434" i="2" s="1"/>
  <c r="AC2433" i="2" s="1"/>
  <c r="AC2432" i="2" s="1"/>
  <c r="AC2431" i="2" s="1"/>
  <c r="AC2430" i="2" s="1"/>
  <c r="AC2429" i="2" s="1"/>
  <c r="AC2428" i="2" s="1"/>
  <c r="AC2427" i="2" s="1"/>
  <c r="AC2426" i="2" s="1"/>
  <c r="AC2425" i="2" s="1"/>
  <c r="AC2424" i="2" s="1"/>
  <c r="AC2423" i="2" s="1"/>
  <c r="AC2422" i="2" s="1"/>
  <c r="AC2421" i="2" s="1"/>
  <c r="AC2420" i="2" s="1"/>
  <c r="AC2419" i="2" s="1"/>
  <c r="AC2418" i="2" s="1"/>
  <c r="AC2417" i="2" s="1"/>
  <c r="AC2416" i="2" s="1"/>
  <c r="AC2415" i="2" s="1"/>
  <c r="AC2414" i="2" s="1"/>
  <c r="AC2413" i="2" s="1"/>
  <c r="AC2412" i="2" s="1"/>
  <c r="AC2411" i="2" s="1"/>
  <c r="AC2410" i="2" s="1"/>
  <c r="AC2409" i="2" s="1"/>
  <c r="AC2408" i="2" s="1"/>
  <c r="AC2407" i="2" s="1"/>
  <c r="AC2406" i="2" s="1"/>
  <c r="AC2405" i="2" s="1"/>
  <c r="AC2404" i="2" s="1"/>
  <c r="AC2403" i="2" s="1"/>
  <c r="AC2402" i="2" s="1"/>
  <c r="AC2401" i="2" s="1"/>
  <c r="AC2400" i="2" s="1"/>
  <c r="AC2399" i="2" s="1"/>
  <c r="AC2398" i="2" s="1"/>
  <c r="AC2397" i="2" s="1"/>
  <c r="AC2396" i="2" s="1"/>
  <c r="AC2395" i="2" s="1"/>
  <c r="AC2394" i="2" s="1"/>
  <c r="AC2393" i="2" s="1"/>
  <c r="AC2392" i="2" s="1"/>
  <c r="AC2391" i="2" s="1"/>
  <c r="AC2390" i="2" s="1"/>
  <c r="AC2389" i="2" s="1"/>
  <c r="AC2388" i="2" s="1"/>
  <c r="AC2387" i="2" s="1"/>
  <c r="AC2386" i="2" s="1"/>
  <c r="AC2385" i="2" s="1"/>
  <c r="AC2384" i="2" s="1"/>
  <c r="AC2383" i="2" s="1"/>
  <c r="AC2382" i="2" s="1"/>
  <c r="AC2381" i="2" s="1"/>
  <c r="AC2380" i="2" s="1"/>
  <c r="AC2379" i="2" s="1"/>
  <c r="AC2378" i="2" s="1"/>
  <c r="AC2377" i="2" s="1"/>
  <c r="AC2376" i="2" s="1"/>
  <c r="AC2375" i="2" s="1"/>
  <c r="AC2374" i="2" s="1"/>
  <c r="AC2373" i="2" s="1"/>
  <c r="AC2372" i="2" s="1"/>
  <c r="AC2371" i="2" s="1"/>
  <c r="AC2370" i="2" s="1"/>
  <c r="AC2369" i="2" s="1"/>
  <c r="AC2368" i="2" s="1"/>
  <c r="AC2367" i="2" s="1"/>
  <c r="AC2366" i="2" s="1"/>
  <c r="AC2365" i="2" s="1"/>
  <c r="AC2364" i="2" s="1"/>
  <c r="AC2363" i="2" s="1"/>
  <c r="AC2362" i="2" s="1"/>
  <c r="AC2361" i="2" s="1"/>
  <c r="AC2360" i="2" s="1"/>
  <c r="AC2359" i="2" s="1"/>
  <c r="AC2358" i="2" s="1"/>
  <c r="AC2357" i="2" s="1"/>
  <c r="AC2356" i="2" s="1"/>
  <c r="AC2355" i="2" s="1"/>
  <c r="AC2354" i="2" s="1"/>
  <c r="AC2353" i="2" s="1"/>
  <c r="AC2352" i="2" s="1"/>
  <c r="AC2351" i="2" s="1"/>
  <c r="AC2350" i="2" s="1"/>
  <c r="AC2349" i="2" s="1"/>
  <c r="AC2348" i="2" s="1"/>
  <c r="AC2347" i="2" s="1"/>
  <c r="AC2346" i="2" s="1"/>
  <c r="AC2345" i="2" s="1"/>
  <c r="AC2344" i="2" s="1"/>
  <c r="AC2343" i="2" s="1"/>
  <c r="AC2342" i="2" s="1"/>
  <c r="AC2341" i="2" s="1"/>
  <c r="AC2340" i="2" s="1"/>
  <c r="AC2339" i="2" s="1"/>
  <c r="AC2338" i="2" s="1"/>
  <c r="AC2337" i="2" s="1"/>
  <c r="AC2336" i="2" s="1"/>
  <c r="AC2335" i="2" s="1"/>
  <c r="AC2334" i="2" s="1"/>
  <c r="AC2333" i="2" s="1"/>
  <c r="AC2332" i="2" s="1"/>
  <c r="AC2331" i="2" s="1"/>
  <c r="AC2330" i="2" s="1"/>
  <c r="AC2329" i="2" s="1"/>
  <c r="AC2328" i="2" s="1"/>
  <c r="AC2327" i="2" s="1"/>
  <c r="AC2326" i="2" s="1"/>
  <c r="AC2325" i="2" s="1"/>
  <c r="AC2324" i="2" s="1"/>
  <c r="AC2323" i="2" s="1"/>
  <c r="AC2322" i="2" s="1"/>
  <c r="AC2321" i="2" s="1"/>
  <c r="AC2320" i="2" s="1"/>
  <c r="AC2319" i="2" s="1"/>
  <c r="AC2318" i="2" s="1"/>
  <c r="AC2317" i="2" s="1"/>
  <c r="AC2316" i="2" s="1"/>
  <c r="AC2315" i="2" s="1"/>
  <c r="AC2314" i="2" s="1"/>
  <c r="AC2313" i="2" s="1"/>
  <c r="AC2312" i="2" s="1"/>
  <c r="AC2311" i="2" s="1"/>
  <c r="AC2310" i="2" s="1"/>
  <c r="AC2309" i="2" s="1"/>
  <c r="AC2308" i="2" s="1"/>
  <c r="AC2307" i="2" s="1"/>
  <c r="AC2306" i="2" s="1"/>
  <c r="AC2305" i="2" s="1"/>
  <c r="AC2304" i="2" s="1"/>
  <c r="AC2303" i="2" s="1"/>
  <c r="AC2302" i="2" s="1"/>
  <c r="AC2301" i="2" s="1"/>
  <c r="AC2300" i="2" s="1"/>
  <c r="AC2299" i="2" s="1"/>
  <c r="AC2298" i="2" s="1"/>
  <c r="AC2297" i="2" s="1"/>
  <c r="AC2296" i="2" s="1"/>
  <c r="AC2295" i="2" s="1"/>
  <c r="AC2294" i="2" s="1"/>
  <c r="AC2293" i="2" s="1"/>
  <c r="AC2292" i="2" s="1"/>
  <c r="AC2291" i="2" s="1"/>
  <c r="AC2290" i="2" s="1"/>
  <c r="AC2289" i="2" s="1"/>
  <c r="AC2288" i="2" s="1"/>
  <c r="AC2287" i="2" s="1"/>
  <c r="AC2286" i="2" s="1"/>
  <c r="AC2285" i="2" s="1"/>
  <c r="AC2284" i="2" s="1"/>
  <c r="AC2283" i="2" s="1"/>
  <c r="AC2282" i="2" s="1"/>
  <c r="AC2281" i="2" s="1"/>
  <c r="AC2280" i="2" s="1"/>
  <c r="AC2279" i="2" s="1"/>
  <c r="AC2278" i="2" s="1"/>
  <c r="AC2277" i="2" s="1"/>
  <c r="AC2276" i="2" s="1"/>
  <c r="AC2275" i="2" s="1"/>
  <c r="AC2274" i="2" s="1"/>
  <c r="AC2273" i="2" s="1"/>
  <c r="AC2272" i="2" s="1"/>
  <c r="AC2271" i="2" s="1"/>
  <c r="AC2270" i="2" s="1"/>
  <c r="AC2269" i="2" s="1"/>
  <c r="AC2268" i="2" s="1"/>
  <c r="AC2267" i="2" s="1"/>
  <c r="AC2266" i="2" s="1"/>
  <c r="AC2265" i="2" s="1"/>
  <c r="AC2264" i="2" s="1"/>
  <c r="AC2263" i="2" s="1"/>
  <c r="AC2262" i="2" s="1"/>
  <c r="AC2261" i="2" s="1"/>
  <c r="AC2260" i="2" s="1"/>
  <c r="AC2259" i="2" s="1"/>
  <c r="AC2258" i="2" s="1"/>
  <c r="AC2257" i="2" s="1"/>
  <c r="AC2256" i="2" s="1"/>
  <c r="AC2255" i="2" s="1"/>
  <c r="AC2254" i="2" s="1"/>
  <c r="AC2253" i="2" s="1"/>
  <c r="AC2252" i="2" s="1"/>
  <c r="AC2251" i="2" s="1"/>
  <c r="AC2250" i="2" s="1"/>
  <c r="AC2249" i="2" s="1"/>
  <c r="AC2248" i="2" s="1"/>
  <c r="AC2247" i="2" s="1"/>
  <c r="AC2246" i="2" s="1"/>
  <c r="AC2245" i="2" s="1"/>
  <c r="AC2244" i="2" s="1"/>
  <c r="AC2243" i="2" s="1"/>
  <c r="AC2242" i="2" s="1"/>
  <c r="AC2241" i="2" s="1"/>
  <c r="AC2240" i="2" s="1"/>
  <c r="AC2239" i="2" s="1"/>
  <c r="AC2238" i="2" s="1"/>
  <c r="AC2237" i="2" s="1"/>
  <c r="AC2236" i="2" s="1"/>
  <c r="AC2235" i="2" s="1"/>
  <c r="AC2234" i="2" s="1"/>
  <c r="AC2233" i="2" s="1"/>
  <c r="AC2232" i="2" s="1"/>
  <c r="AC2231" i="2" s="1"/>
  <c r="AC2230" i="2" s="1"/>
  <c r="AC2229" i="2" s="1"/>
  <c r="AC2228" i="2" s="1"/>
  <c r="AC2227" i="2" s="1"/>
  <c r="AC2226" i="2" s="1"/>
  <c r="AC2225" i="2" s="1"/>
  <c r="AC2224" i="2" s="1"/>
  <c r="AC2223" i="2" s="1"/>
  <c r="AC2222" i="2" s="1"/>
  <c r="AC2221" i="2" s="1"/>
  <c r="AC2220" i="2" s="1"/>
  <c r="AC2219" i="2" s="1"/>
  <c r="AC2218" i="2" s="1"/>
  <c r="AC2217" i="2" s="1"/>
  <c r="AC2216" i="2" s="1"/>
  <c r="AC2215" i="2" s="1"/>
  <c r="AC2214" i="2" s="1"/>
  <c r="AC2213" i="2" s="1"/>
  <c r="AC2212" i="2" s="1"/>
  <c r="AC2211" i="2" s="1"/>
  <c r="AC2210" i="2" s="1"/>
  <c r="AC2209" i="2" s="1"/>
  <c r="AC2208" i="2" s="1"/>
  <c r="AC2207" i="2" s="1"/>
  <c r="AC2206" i="2" s="1"/>
  <c r="AC2205" i="2" s="1"/>
  <c r="AC2204" i="2" s="1"/>
  <c r="AC2203" i="2" s="1"/>
  <c r="AC2202" i="2" s="1"/>
  <c r="AC2201" i="2" s="1"/>
  <c r="AC2200" i="2" s="1"/>
  <c r="AC2199" i="2" s="1"/>
  <c r="AC2198" i="2" s="1"/>
  <c r="AC2197" i="2" s="1"/>
  <c r="AC2196" i="2" s="1"/>
  <c r="AC2195" i="2" s="1"/>
  <c r="AC2194" i="2" s="1"/>
  <c r="AC2193" i="2" s="1"/>
  <c r="AC2192" i="2" s="1"/>
  <c r="AC2191" i="2" s="1"/>
  <c r="AC2190" i="2" s="1"/>
  <c r="AC2189" i="2" s="1"/>
  <c r="AC2188" i="2" s="1"/>
  <c r="AC2187" i="2" s="1"/>
  <c r="AC2186" i="2" s="1"/>
  <c r="AC2185" i="2" s="1"/>
  <c r="AC2184" i="2" s="1"/>
  <c r="AC2183" i="2" s="1"/>
  <c r="AC2182" i="2" s="1"/>
  <c r="AC2181" i="2" s="1"/>
  <c r="AC2180" i="2" s="1"/>
  <c r="AC2179" i="2" s="1"/>
  <c r="AC2178" i="2" s="1"/>
  <c r="AC2177" i="2" s="1"/>
  <c r="AC2176" i="2" s="1"/>
  <c r="AC2175" i="2" s="1"/>
  <c r="AC2174" i="2" s="1"/>
  <c r="AC2173" i="2" s="1"/>
  <c r="AC2172" i="2" s="1"/>
  <c r="AC2171" i="2" s="1"/>
  <c r="AC2170" i="2" s="1"/>
  <c r="AC2169" i="2" s="1"/>
  <c r="AC2168" i="2" s="1"/>
  <c r="AC2167" i="2" s="1"/>
  <c r="AC2166" i="2" s="1"/>
  <c r="AC2165" i="2" s="1"/>
  <c r="AC2164" i="2" s="1"/>
  <c r="AC2163" i="2" s="1"/>
  <c r="AC2162" i="2" s="1"/>
  <c r="AC2161" i="2" s="1"/>
  <c r="AC2160" i="2" s="1"/>
  <c r="AC2159" i="2" s="1"/>
  <c r="AC2158" i="2" s="1"/>
  <c r="AC2157" i="2" s="1"/>
  <c r="AC2156" i="2" s="1"/>
  <c r="AC2155" i="2" s="1"/>
  <c r="AC2154" i="2" s="1"/>
  <c r="AC2153" i="2" s="1"/>
  <c r="AC2152" i="2" s="1"/>
  <c r="AC2151" i="2" s="1"/>
  <c r="AC2150" i="2" s="1"/>
  <c r="AC2149" i="2" s="1"/>
  <c r="AC2148" i="2" s="1"/>
  <c r="AC2147" i="2" s="1"/>
  <c r="AC2146" i="2" s="1"/>
  <c r="AC2145" i="2" s="1"/>
  <c r="AC2144" i="2" s="1"/>
  <c r="AC2143" i="2" s="1"/>
  <c r="AC2142" i="2" s="1"/>
  <c r="AC2141" i="2" s="1"/>
  <c r="AC2140" i="2" s="1"/>
  <c r="AC2139" i="2" s="1"/>
  <c r="AC2138" i="2" s="1"/>
  <c r="AC2137" i="2" s="1"/>
  <c r="AC2136" i="2" s="1"/>
  <c r="AC2135" i="2" s="1"/>
  <c r="AC2134" i="2" s="1"/>
  <c r="AC2133" i="2" s="1"/>
  <c r="AC2132" i="2" s="1"/>
  <c r="AC2131" i="2" s="1"/>
  <c r="AC2130" i="2" s="1"/>
  <c r="AC2129" i="2" s="1"/>
  <c r="AC2128" i="2" s="1"/>
  <c r="AC2127" i="2" s="1"/>
  <c r="AC2126" i="2" s="1"/>
  <c r="AC2125" i="2" s="1"/>
  <c r="AC2124" i="2" s="1"/>
  <c r="AC2123" i="2" s="1"/>
  <c r="AC2122" i="2" s="1"/>
  <c r="AC2121" i="2" s="1"/>
  <c r="AC2120" i="2" s="1"/>
  <c r="AC2119" i="2" s="1"/>
  <c r="AC2118" i="2" s="1"/>
  <c r="AC2117" i="2" s="1"/>
  <c r="AC2116" i="2" s="1"/>
  <c r="AC2115" i="2" s="1"/>
  <c r="AC2114" i="2" s="1"/>
  <c r="AC2113" i="2" s="1"/>
  <c r="AC2112" i="2" s="1"/>
  <c r="AC2111" i="2" s="1"/>
  <c r="AC2110" i="2" s="1"/>
  <c r="AC2109" i="2" s="1"/>
  <c r="AC2108" i="2" s="1"/>
  <c r="AC2107" i="2" s="1"/>
  <c r="AC2106" i="2" s="1"/>
  <c r="AC2105" i="2" s="1"/>
  <c r="AC2104" i="2" s="1"/>
  <c r="AC2103" i="2" s="1"/>
  <c r="AC2102" i="2" s="1"/>
  <c r="AC2101" i="2" s="1"/>
  <c r="AC2100" i="2" s="1"/>
  <c r="AC2099" i="2" s="1"/>
  <c r="AC2098" i="2" s="1"/>
  <c r="AC2097" i="2" s="1"/>
  <c r="AC2096" i="2" s="1"/>
  <c r="AC2095" i="2" s="1"/>
  <c r="AC2094" i="2" s="1"/>
  <c r="AC2093" i="2" s="1"/>
  <c r="AC2092" i="2" s="1"/>
  <c r="AC2091" i="2" s="1"/>
  <c r="AC2090" i="2" s="1"/>
  <c r="AC2089" i="2" s="1"/>
  <c r="AC2088" i="2" s="1"/>
  <c r="AC2087" i="2" s="1"/>
  <c r="AC2086" i="2" s="1"/>
  <c r="AC2085" i="2" s="1"/>
  <c r="AC2084" i="2" s="1"/>
  <c r="AC2083" i="2" s="1"/>
  <c r="AC2082" i="2" s="1"/>
  <c r="AC2081" i="2" s="1"/>
  <c r="AC2080" i="2" s="1"/>
  <c r="AC2079" i="2" s="1"/>
  <c r="AC2078" i="2" s="1"/>
  <c r="AC2077" i="2" s="1"/>
  <c r="AC2076" i="2" s="1"/>
  <c r="AC2075" i="2" s="1"/>
  <c r="AC2074" i="2" s="1"/>
  <c r="AC2073" i="2" s="1"/>
  <c r="AC2072" i="2" s="1"/>
  <c r="AC2071" i="2" s="1"/>
  <c r="AC2070" i="2" s="1"/>
  <c r="AC2069" i="2" s="1"/>
  <c r="AC2068" i="2" s="1"/>
  <c r="AC2067" i="2" s="1"/>
  <c r="AC2066" i="2" s="1"/>
  <c r="AC2065" i="2" s="1"/>
  <c r="AC2064" i="2" s="1"/>
  <c r="AC2063" i="2" s="1"/>
  <c r="AC2062" i="2" s="1"/>
  <c r="AC2061" i="2" s="1"/>
  <c r="AC2060" i="2" s="1"/>
  <c r="AC2059" i="2" s="1"/>
  <c r="AC2058" i="2" s="1"/>
  <c r="AC2057" i="2" s="1"/>
  <c r="AC2056" i="2" s="1"/>
  <c r="AC2055" i="2" s="1"/>
  <c r="AC2054" i="2" s="1"/>
  <c r="AC2053" i="2" s="1"/>
  <c r="AC2052" i="2" s="1"/>
  <c r="AC2051" i="2" s="1"/>
  <c r="AC2050" i="2" s="1"/>
  <c r="AC2049" i="2" s="1"/>
  <c r="AC2048" i="2" s="1"/>
  <c r="AC2047" i="2" s="1"/>
  <c r="AC2046" i="2" s="1"/>
  <c r="AC2045" i="2" s="1"/>
  <c r="AC2044" i="2" s="1"/>
  <c r="AC2043" i="2" s="1"/>
  <c r="AC2042" i="2" s="1"/>
  <c r="AC2041" i="2" s="1"/>
  <c r="AC2040" i="2" s="1"/>
  <c r="AC2039" i="2" s="1"/>
  <c r="AC2038" i="2" s="1"/>
  <c r="AC2037" i="2" s="1"/>
  <c r="AC2036" i="2" s="1"/>
  <c r="AC2035" i="2" s="1"/>
  <c r="AC2034" i="2" s="1"/>
  <c r="AC2033" i="2" s="1"/>
  <c r="AC2032" i="2" s="1"/>
  <c r="AC2031" i="2" s="1"/>
  <c r="AC2030" i="2" s="1"/>
  <c r="AC2029" i="2" s="1"/>
  <c r="AC2028" i="2" s="1"/>
  <c r="AC2027" i="2" s="1"/>
  <c r="AC2026" i="2" s="1"/>
  <c r="AC2025" i="2" s="1"/>
  <c r="AC2024" i="2" s="1"/>
  <c r="AC2023" i="2" s="1"/>
  <c r="AC2022" i="2" s="1"/>
  <c r="AC2021" i="2" s="1"/>
  <c r="AC2020" i="2" s="1"/>
  <c r="AC2019" i="2" s="1"/>
  <c r="AC2018" i="2" s="1"/>
  <c r="AC2017" i="2" s="1"/>
  <c r="AC2016" i="2" s="1"/>
  <c r="AC2015" i="2" s="1"/>
  <c r="AC2014" i="2" s="1"/>
  <c r="AC2013" i="2" s="1"/>
  <c r="AC2012" i="2" s="1"/>
  <c r="AC2011" i="2" s="1"/>
  <c r="AC2010" i="2" s="1"/>
  <c r="AC2009" i="2" s="1"/>
  <c r="AC2008" i="2" s="1"/>
  <c r="AC2007" i="2" s="1"/>
  <c r="AC2006" i="2" s="1"/>
  <c r="AC2005" i="2" s="1"/>
  <c r="AC2004" i="2" s="1"/>
  <c r="AC2003" i="2" s="1"/>
  <c r="AC2002" i="2" s="1"/>
  <c r="AC2001" i="2" s="1"/>
  <c r="AC2000" i="2" s="1"/>
  <c r="AC1999" i="2" s="1"/>
  <c r="AC1998" i="2" s="1"/>
  <c r="AC1997" i="2" s="1"/>
  <c r="AC1996" i="2" s="1"/>
  <c r="AC1995" i="2" s="1"/>
  <c r="AC1994" i="2" s="1"/>
  <c r="AC1993" i="2" s="1"/>
  <c r="AC1992" i="2" s="1"/>
  <c r="AC1991" i="2" s="1"/>
  <c r="AC1990" i="2" s="1"/>
  <c r="AC1989" i="2" s="1"/>
  <c r="AC1988" i="2" s="1"/>
  <c r="AC1987" i="2" s="1"/>
  <c r="AC1986" i="2" s="1"/>
  <c r="AC1985" i="2" s="1"/>
  <c r="AC1984" i="2" s="1"/>
  <c r="AC1983" i="2" s="1"/>
  <c r="AC1982" i="2" s="1"/>
  <c r="AC1981" i="2" s="1"/>
  <c r="AC1980" i="2" s="1"/>
  <c r="AC1979" i="2" s="1"/>
  <c r="AC1978" i="2" s="1"/>
  <c r="AC1977" i="2" s="1"/>
  <c r="AC1976" i="2" s="1"/>
  <c r="AC1975" i="2" s="1"/>
  <c r="AC1974" i="2" s="1"/>
  <c r="AC1973" i="2" s="1"/>
  <c r="AC1972" i="2" s="1"/>
  <c r="AC1971" i="2" s="1"/>
  <c r="AC1970" i="2" s="1"/>
  <c r="AC1969" i="2" s="1"/>
  <c r="AC1968" i="2" s="1"/>
  <c r="AC1967" i="2" s="1"/>
  <c r="AC1966" i="2" s="1"/>
  <c r="AC1965" i="2" s="1"/>
  <c r="AC1964" i="2" s="1"/>
  <c r="AC1963" i="2" s="1"/>
  <c r="AC1962" i="2" s="1"/>
  <c r="AC1961" i="2" s="1"/>
  <c r="AC1960" i="2" s="1"/>
  <c r="AC1959" i="2" s="1"/>
  <c r="AC1958" i="2" s="1"/>
  <c r="AC1957" i="2" s="1"/>
  <c r="AC1956" i="2" s="1"/>
  <c r="AC1955" i="2" s="1"/>
  <c r="AC1954" i="2" s="1"/>
  <c r="AC1953" i="2" s="1"/>
  <c r="AC1952" i="2" s="1"/>
  <c r="AC1951" i="2" s="1"/>
  <c r="AC1950" i="2" s="1"/>
  <c r="AC1949" i="2" s="1"/>
  <c r="AC1948" i="2" s="1"/>
  <c r="AC1947" i="2" s="1"/>
  <c r="AC1946" i="2" s="1"/>
  <c r="AC1945" i="2" s="1"/>
  <c r="AC1944" i="2" s="1"/>
  <c r="AC1943" i="2" s="1"/>
  <c r="AC1942" i="2" s="1"/>
  <c r="AC1941" i="2" s="1"/>
  <c r="AC1940" i="2" s="1"/>
  <c r="AC1939" i="2" s="1"/>
  <c r="AC1938" i="2" s="1"/>
  <c r="AC1937" i="2" s="1"/>
  <c r="AC1936" i="2" s="1"/>
  <c r="AC1935" i="2" s="1"/>
  <c r="AC1934" i="2" s="1"/>
  <c r="AC1933" i="2" s="1"/>
  <c r="AC1932" i="2" s="1"/>
  <c r="AC1931" i="2" s="1"/>
  <c r="AC1930" i="2" s="1"/>
  <c r="AC1929" i="2" s="1"/>
  <c r="AC1928" i="2" s="1"/>
  <c r="AC1927" i="2" s="1"/>
  <c r="AC1926" i="2" s="1"/>
  <c r="AC1925" i="2" s="1"/>
  <c r="AC1924" i="2" s="1"/>
  <c r="AC1923" i="2" s="1"/>
  <c r="AC1922" i="2" s="1"/>
  <c r="AC1921" i="2" s="1"/>
  <c r="AC1920" i="2" s="1"/>
  <c r="AC1919" i="2" s="1"/>
  <c r="AC1918" i="2" s="1"/>
  <c r="AC1917" i="2" s="1"/>
  <c r="AC1916" i="2" s="1"/>
  <c r="AC1915" i="2" s="1"/>
  <c r="AC1914" i="2" s="1"/>
  <c r="AC1913" i="2" s="1"/>
  <c r="AC1912" i="2" s="1"/>
  <c r="AC1911" i="2" s="1"/>
  <c r="AC1910" i="2" s="1"/>
  <c r="AC1909" i="2" s="1"/>
  <c r="AC1908" i="2" s="1"/>
  <c r="AC1907" i="2" s="1"/>
  <c r="AC1906" i="2" s="1"/>
  <c r="AC1905" i="2" s="1"/>
  <c r="AC1904" i="2" s="1"/>
  <c r="AC1903" i="2" s="1"/>
  <c r="AC1902" i="2" s="1"/>
  <c r="AC1901" i="2" s="1"/>
  <c r="AC1900" i="2" s="1"/>
  <c r="AC1899" i="2" s="1"/>
  <c r="AC1898" i="2" s="1"/>
  <c r="AC1897" i="2" s="1"/>
  <c r="AC1896" i="2" s="1"/>
  <c r="AC1895" i="2" s="1"/>
  <c r="AC1894" i="2" s="1"/>
  <c r="AC1893" i="2" s="1"/>
  <c r="AC1892" i="2" s="1"/>
  <c r="AC1891" i="2" s="1"/>
  <c r="AC1890" i="2" s="1"/>
  <c r="AC1889" i="2" s="1"/>
  <c r="AC1888" i="2" s="1"/>
  <c r="AC1887" i="2" s="1"/>
  <c r="AC1886" i="2" s="1"/>
  <c r="AC1885" i="2" s="1"/>
  <c r="AC1884" i="2" s="1"/>
  <c r="AC1883" i="2" s="1"/>
  <c r="AC1882" i="2" s="1"/>
  <c r="AC1881" i="2" s="1"/>
  <c r="AC1880" i="2" s="1"/>
  <c r="AC1879" i="2" s="1"/>
  <c r="AC1878" i="2" s="1"/>
  <c r="AC1877" i="2" s="1"/>
  <c r="AC1876" i="2" s="1"/>
  <c r="AC1875" i="2" s="1"/>
  <c r="AC1874" i="2" s="1"/>
  <c r="AC1873" i="2" s="1"/>
  <c r="AC1872" i="2" s="1"/>
  <c r="AC1871" i="2" s="1"/>
  <c r="AC1870" i="2" s="1"/>
  <c r="AC1869" i="2" s="1"/>
  <c r="AC1868" i="2" s="1"/>
  <c r="AC1867" i="2" s="1"/>
  <c r="AC1866" i="2" s="1"/>
  <c r="AC1865" i="2" s="1"/>
  <c r="AC1864" i="2" s="1"/>
  <c r="AC1863" i="2" s="1"/>
  <c r="AC1862" i="2" s="1"/>
  <c r="AC1861" i="2" s="1"/>
  <c r="AC1860" i="2" s="1"/>
  <c r="AC1859" i="2" s="1"/>
  <c r="AC1858" i="2" s="1"/>
  <c r="AC1857" i="2" s="1"/>
  <c r="AC1856" i="2" s="1"/>
  <c r="AC1855" i="2" s="1"/>
  <c r="AC1854" i="2" s="1"/>
  <c r="AC1853" i="2" s="1"/>
  <c r="AC1852" i="2" s="1"/>
  <c r="AC1851" i="2" s="1"/>
  <c r="AC1850" i="2" s="1"/>
  <c r="AC1849" i="2" s="1"/>
  <c r="AC1848" i="2" s="1"/>
  <c r="AC1847" i="2" s="1"/>
  <c r="AC1846" i="2" s="1"/>
  <c r="AC1845" i="2" s="1"/>
  <c r="AC1844" i="2" s="1"/>
  <c r="AC1843" i="2" s="1"/>
  <c r="AC1842" i="2" s="1"/>
  <c r="AC1841" i="2" s="1"/>
  <c r="AC1840" i="2" s="1"/>
  <c r="AC1839" i="2" s="1"/>
  <c r="AC1838" i="2" s="1"/>
  <c r="AC1837" i="2" s="1"/>
  <c r="AC1836" i="2" s="1"/>
  <c r="AC1835" i="2" s="1"/>
  <c r="AC1834" i="2" s="1"/>
  <c r="AC1833" i="2" s="1"/>
  <c r="AC1832" i="2" s="1"/>
  <c r="AC1831" i="2" s="1"/>
  <c r="AC1830" i="2" s="1"/>
  <c r="AC1829" i="2" s="1"/>
  <c r="AC1828" i="2" s="1"/>
  <c r="AC1827" i="2" s="1"/>
  <c r="AC1826" i="2" s="1"/>
  <c r="AC1825" i="2" s="1"/>
  <c r="AC1824" i="2" s="1"/>
  <c r="AC1823" i="2" s="1"/>
  <c r="AC1822" i="2" s="1"/>
  <c r="AC1821" i="2" s="1"/>
  <c r="AC1820" i="2" s="1"/>
  <c r="AC1819" i="2" s="1"/>
  <c r="AC1818" i="2" s="1"/>
  <c r="AC1817" i="2" s="1"/>
  <c r="AC1816" i="2" s="1"/>
  <c r="AC1815" i="2" s="1"/>
  <c r="AC1814" i="2" s="1"/>
  <c r="AC1813" i="2" s="1"/>
  <c r="AC1812" i="2" s="1"/>
  <c r="AC1811" i="2" s="1"/>
  <c r="AC1810" i="2" s="1"/>
  <c r="AC1809" i="2" s="1"/>
  <c r="AC1808" i="2" s="1"/>
  <c r="AC1807" i="2" s="1"/>
  <c r="AC1806" i="2" s="1"/>
  <c r="AC1805" i="2" s="1"/>
  <c r="AC1804" i="2" s="1"/>
  <c r="AC1803" i="2" s="1"/>
  <c r="AC1802" i="2" s="1"/>
  <c r="AC1801" i="2" s="1"/>
  <c r="AC1800" i="2" s="1"/>
  <c r="AC1799" i="2" s="1"/>
  <c r="AC1798" i="2" s="1"/>
  <c r="AC1797" i="2" s="1"/>
  <c r="AC1796" i="2" s="1"/>
  <c r="AC1795" i="2" s="1"/>
  <c r="AC1794" i="2" s="1"/>
  <c r="AC1793" i="2" s="1"/>
  <c r="AC1792" i="2" s="1"/>
  <c r="AC1791" i="2" s="1"/>
  <c r="AC1790" i="2" s="1"/>
  <c r="AC1789" i="2" s="1"/>
  <c r="AC1788" i="2" s="1"/>
  <c r="AC1787" i="2" s="1"/>
  <c r="AC1786" i="2" s="1"/>
  <c r="AC1785" i="2" s="1"/>
  <c r="AC1784" i="2" s="1"/>
  <c r="AC1783" i="2" s="1"/>
  <c r="AC1782" i="2" s="1"/>
  <c r="AC1781" i="2" s="1"/>
  <c r="AC1780" i="2" s="1"/>
  <c r="AC1779" i="2" s="1"/>
  <c r="AC1778" i="2" s="1"/>
  <c r="AC1777" i="2" s="1"/>
  <c r="AC1776" i="2" s="1"/>
  <c r="AC1775" i="2" s="1"/>
  <c r="AC1774" i="2" s="1"/>
  <c r="AC1773" i="2" s="1"/>
  <c r="AC1772" i="2" s="1"/>
  <c r="AC1771" i="2" s="1"/>
  <c r="AC1770" i="2" s="1"/>
  <c r="AC1769" i="2" s="1"/>
  <c r="AC1768" i="2" s="1"/>
  <c r="AC1767" i="2" s="1"/>
  <c r="AC1766" i="2" s="1"/>
  <c r="AC1765" i="2" s="1"/>
  <c r="AC1764" i="2" s="1"/>
  <c r="AC1763" i="2" s="1"/>
  <c r="AC1762" i="2" s="1"/>
  <c r="AC1761" i="2" s="1"/>
  <c r="AC1760" i="2" s="1"/>
  <c r="AC1759" i="2" s="1"/>
  <c r="AC1758" i="2" s="1"/>
  <c r="AC1757" i="2" s="1"/>
  <c r="AC1756" i="2" s="1"/>
  <c r="AC1755" i="2" s="1"/>
  <c r="AC1754" i="2" s="1"/>
  <c r="AC1753" i="2" s="1"/>
  <c r="AC1752" i="2" s="1"/>
  <c r="AC1751" i="2" s="1"/>
  <c r="AC1750" i="2" s="1"/>
  <c r="AC1749" i="2" s="1"/>
  <c r="AC1748" i="2" s="1"/>
  <c r="AC1747" i="2" s="1"/>
  <c r="AC1746" i="2" s="1"/>
  <c r="AC1745" i="2" s="1"/>
  <c r="AC1744" i="2" s="1"/>
  <c r="AC1743" i="2" s="1"/>
  <c r="AC1742" i="2" s="1"/>
  <c r="AC1741" i="2" s="1"/>
  <c r="AC1740" i="2" s="1"/>
  <c r="AC1739" i="2" s="1"/>
  <c r="AC1738" i="2" s="1"/>
  <c r="AC1737" i="2" s="1"/>
  <c r="AC1736" i="2" s="1"/>
  <c r="AC1735" i="2" s="1"/>
  <c r="AC1734" i="2" s="1"/>
  <c r="AC1733" i="2" s="1"/>
  <c r="AC1732" i="2" s="1"/>
  <c r="AC1731" i="2" s="1"/>
  <c r="AC1730" i="2" s="1"/>
  <c r="AC1729" i="2" s="1"/>
  <c r="AC1728" i="2" s="1"/>
  <c r="AC1727" i="2" s="1"/>
  <c r="AC1726" i="2" s="1"/>
  <c r="AC1725" i="2" s="1"/>
  <c r="AC1724" i="2" s="1"/>
  <c r="AC1723" i="2" s="1"/>
  <c r="AC1722" i="2" s="1"/>
  <c r="AC1721" i="2" s="1"/>
  <c r="AC1720" i="2" s="1"/>
  <c r="AC1719" i="2" s="1"/>
  <c r="AC1718" i="2" s="1"/>
  <c r="AC1717" i="2" s="1"/>
  <c r="AC1716" i="2" s="1"/>
  <c r="AC1715" i="2" s="1"/>
  <c r="AC1714" i="2" s="1"/>
  <c r="AC1713" i="2" s="1"/>
  <c r="AC1712" i="2" s="1"/>
  <c r="AC1711" i="2" s="1"/>
  <c r="AC1710" i="2" s="1"/>
  <c r="AC1709" i="2" s="1"/>
  <c r="AC1708" i="2" s="1"/>
  <c r="AC1707" i="2" s="1"/>
  <c r="AC1706" i="2" s="1"/>
  <c r="AC1705" i="2" s="1"/>
  <c r="AC1704" i="2" s="1"/>
  <c r="AC1703" i="2" s="1"/>
  <c r="AC1702" i="2" s="1"/>
  <c r="AC1701" i="2" s="1"/>
  <c r="AC1700" i="2" s="1"/>
  <c r="AC1699" i="2" s="1"/>
  <c r="AC1698" i="2" s="1"/>
  <c r="AC1697" i="2" s="1"/>
  <c r="AC1696" i="2" s="1"/>
  <c r="AC1695" i="2" s="1"/>
  <c r="AC1694" i="2" s="1"/>
  <c r="AC1693" i="2" s="1"/>
  <c r="AC1692" i="2" s="1"/>
  <c r="AC1691" i="2" s="1"/>
  <c r="AC1690" i="2" s="1"/>
  <c r="AC1689" i="2" s="1"/>
  <c r="AC1688" i="2" s="1"/>
  <c r="AC1687" i="2" s="1"/>
  <c r="AC1686" i="2" s="1"/>
  <c r="AC1685" i="2" s="1"/>
  <c r="AC1684" i="2" s="1"/>
  <c r="AC1683" i="2" s="1"/>
  <c r="AC1682" i="2" s="1"/>
  <c r="AC1681" i="2" s="1"/>
  <c r="AC1680" i="2" s="1"/>
  <c r="AC1679" i="2" s="1"/>
  <c r="AC1678" i="2" s="1"/>
  <c r="AC1677" i="2" s="1"/>
  <c r="AC1676" i="2" s="1"/>
  <c r="AC1675" i="2" s="1"/>
  <c r="AC1674" i="2" s="1"/>
  <c r="AC1673" i="2" s="1"/>
  <c r="AC1672" i="2" s="1"/>
  <c r="AC1671" i="2" s="1"/>
  <c r="AC1670" i="2" s="1"/>
  <c r="AC1669" i="2" s="1"/>
  <c r="AC1668" i="2" s="1"/>
  <c r="AC1667" i="2" s="1"/>
  <c r="AC1666" i="2" s="1"/>
  <c r="AC1665" i="2" s="1"/>
  <c r="AC1664" i="2" s="1"/>
  <c r="AC1663" i="2" s="1"/>
  <c r="AC1662" i="2" s="1"/>
  <c r="AC1661" i="2" s="1"/>
  <c r="AC1660" i="2" s="1"/>
  <c r="AC1659" i="2" s="1"/>
  <c r="AC1658" i="2" s="1"/>
  <c r="AC1657" i="2" s="1"/>
  <c r="AC1656" i="2" s="1"/>
  <c r="AC1655" i="2" s="1"/>
  <c r="AC1654" i="2" s="1"/>
  <c r="AC1653" i="2" s="1"/>
  <c r="AC1652" i="2" s="1"/>
  <c r="AC1651" i="2" s="1"/>
  <c r="AC1650" i="2" s="1"/>
  <c r="AC1649" i="2" s="1"/>
  <c r="AC1648" i="2" s="1"/>
  <c r="AC1647" i="2" s="1"/>
  <c r="AC1646" i="2" s="1"/>
  <c r="AC1645" i="2" s="1"/>
  <c r="AC1644" i="2" s="1"/>
  <c r="AC1643" i="2" s="1"/>
  <c r="AC1642" i="2" s="1"/>
  <c r="AC1641" i="2" s="1"/>
  <c r="AC1640" i="2" s="1"/>
  <c r="AC1639" i="2" s="1"/>
  <c r="AC1638" i="2" s="1"/>
  <c r="AC1637" i="2" s="1"/>
  <c r="AC1636" i="2" s="1"/>
  <c r="AC1635" i="2" s="1"/>
  <c r="AC1634" i="2" s="1"/>
  <c r="AC1633" i="2" s="1"/>
  <c r="AC1632" i="2" s="1"/>
  <c r="AC1631" i="2" s="1"/>
  <c r="AC1630" i="2" s="1"/>
  <c r="AC1629" i="2" s="1"/>
  <c r="AC1628" i="2" s="1"/>
  <c r="AC1627" i="2" s="1"/>
  <c r="AC1626" i="2" s="1"/>
  <c r="AC1625" i="2" s="1"/>
  <c r="AC1624" i="2" s="1"/>
  <c r="AC1623" i="2" s="1"/>
  <c r="AC1622" i="2" s="1"/>
  <c r="AC1621" i="2" s="1"/>
  <c r="AC1620" i="2" s="1"/>
  <c r="AC1619" i="2" s="1"/>
  <c r="AC1618" i="2" s="1"/>
  <c r="AC1617" i="2" s="1"/>
  <c r="AC1616" i="2" s="1"/>
  <c r="AC1615" i="2" s="1"/>
  <c r="AC1614" i="2" s="1"/>
  <c r="AC1613" i="2" s="1"/>
  <c r="AC1612" i="2" s="1"/>
  <c r="AC1611" i="2" s="1"/>
  <c r="AC1610" i="2" s="1"/>
  <c r="AC1609" i="2" s="1"/>
  <c r="AC1608" i="2" s="1"/>
  <c r="AC1607" i="2" s="1"/>
  <c r="AC1606" i="2" s="1"/>
  <c r="AC1605" i="2" s="1"/>
  <c r="AC1604" i="2" s="1"/>
  <c r="AC1603" i="2" s="1"/>
  <c r="AC1602" i="2" s="1"/>
  <c r="AC1601" i="2" s="1"/>
  <c r="AC1600" i="2" s="1"/>
  <c r="AC1599" i="2" s="1"/>
  <c r="AC1598" i="2" s="1"/>
  <c r="AC1597" i="2" s="1"/>
  <c r="AC1596" i="2" s="1"/>
  <c r="AC1595" i="2" s="1"/>
  <c r="AC1594" i="2" s="1"/>
  <c r="AC1593" i="2" s="1"/>
  <c r="AC1592" i="2" s="1"/>
  <c r="AC1591" i="2" s="1"/>
  <c r="AC1590" i="2" s="1"/>
  <c r="AC1589" i="2" s="1"/>
  <c r="AC1588" i="2" s="1"/>
  <c r="AC1587" i="2" s="1"/>
  <c r="AC1586" i="2" s="1"/>
  <c r="AC1585" i="2" s="1"/>
  <c r="AC1584" i="2" s="1"/>
  <c r="AC1583" i="2" s="1"/>
  <c r="AC1582" i="2" s="1"/>
  <c r="AC1581" i="2" s="1"/>
  <c r="AC1580" i="2" s="1"/>
  <c r="AC1579" i="2" s="1"/>
  <c r="AC1578" i="2" s="1"/>
  <c r="AC1577" i="2" s="1"/>
  <c r="AC1576" i="2" s="1"/>
  <c r="AC1575" i="2" s="1"/>
  <c r="AC1574" i="2" s="1"/>
  <c r="AC1573" i="2" s="1"/>
  <c r="AC1572" i="2" s="1"/>
  <c r="AC1571" i="2" s="1"/>
  <c r="AC1570" i="2" s="1"/>
  <c r="AC1569" i="2" s="1"/>
  <c r="AC1568" i="2" s="1"/>
  <c r="AC1567" i="2" s="1"/>
  <c r="AC1566" i="2" s="1"/>
  <c r="AC1565" i="2" s="1"/>
  <c r="AC1564" i="2" s="1"/>
  <c r="AC1563" i="2" s="1"/>
  <c r="AC1562" i="2" s="1"/>
  <c r="AC1561" i="2" s="1"/>
  <c r="AC1560" i="2" s="1"/>
  <c r="AC1559" i="2" s="1"/>
  <c r="AC1558" i="2" s="1"/>
  <c r="AC1557" i="2" s="1"/>
  <c r="AC1556" i="2" s="1"/>
  <c r="AC1555" i="2" s="1"/>
  <c r="AC1554" i="2" s="1"/>
  <c r="AC1553" i="2" s="1"/>
  <c r="AC1552" i="2" s="1"/>
  <c r="AC1551" i="2" s="1"/>
  <c r="AC1550" i="2" s="1"/>
  <c r="AC1549" i="2" s="1"/>
  <c r="AC1548" i="2" s="1"/>
  <c r="AC1547" i="2" s="1"/>
  <c r="AC1546" i="2" s="1"/>
  <c r="AC1545" i="2" s="1"/>
  <c r="AC1544" i="2" s="1"/>
  <c r="AC1543" i="2" s="1"/>
  <c r="AC1542" i="2" s="1"/>
  <c r="AC1541" i="2" s="1"/>
  <c r="AC1540" i="2" s="1"/>
  <c r="AC1539" i="2" s="1"/>
  <c r="AC1538" i="2" s="1"/>
  <c r="AC1537" i="2" s="1"/>
  <c r="AC1536" i="2" s="1"/>
  <c r="AC1535" i="2" s="1"/>
  <c r="AC1534" i="2" s="1"/>
  <c r="AC1533" i="2" s="1"/>
  <c r="AC1532" i="2" s="1"/>
  <c r="AC1531" i="2" s="1"/>
  <c r="AC1530" i="2" s="1"/>
  <c r="AC1529" i="2" s="1"/>
  <c r="AC1528" i="2" s="1"/>
  <c r="AC1527" i="2" s="1"/>
  <c r="AC1526" i="2" s="1"/>
  <c r="AC1525" i="2" s="1"/>
  <c r="AC1524" i="2" s="1"/>
  <c r="AC1523" i="2" s="1"/>
  <c r="AC1522" i="2" s="1"/>
  <c r="AC1521" i="2" s="1"/>
  <c r="AC1520" i="2" s="1"/>
  <c r="AC1519" i="2" s="1"/>
  <c r="AC1518" i="2" s="1"/>
  <c r="AC1517" i="2" s="1"/>
  <c r="AC1516" i="2" s="1"/>
  <c r="AC1515" i="2" s="1"/>
  <c r="AC1514" i="2" s="1"/>
  <c r="AC1513" i="2" s="1"/>
  <c r="AC1512" i="2" s="1"/>
  <c r="AC1511" i="2" s="1"/>
  <c r="AC1510" i="2" s="1"/>
  <c r="AC1509" i="2" s="1"/>
  <c r="AC1508" i="2" s="1"/>
  <c r="AC1507" i="2" s="1"/>
  <c r="AC1506" i="2" s="1"/>
  <c r="AC1505" i="2" s="1"/>
  <c r="AC1504" i="2" s="1"/>
  <c r="AC1503" i="2" s="1"/>
  <c r="AC1502" i="2" s="1"/>
  <c r="AC1501" i="2" s="1"/>
  <c r="AC1500" i="2" s="1"/>
  <c r="AC1499" i="2" s="1"/>
  <c r="AC1498" i="2" s="1"/>
  <c r="AC1497" i="2" s="1"/>
  <c r="AC1496" i="2" s="1"/>
  <c r="AC1495" i="2" s="1"/>
  <c r="AC1494" i="2" s="1"/>
  <c r="AC1493" i="2" s="1"/>
  <c r="AC1492" i="2" s="1"/>
  <c r="AC1491" i="2" s="1"/>
  <c r="AC1490" i="2" s="1"/>
  <c r="AC1489" i="2" s="1"/>
  <c r="AC1488" i="2" s="1"/>
  <c r="AC1487" i="2" s="1"/>
  <c r="AC1486" i="2" s="1"/>
  <c r="AC1485" i="2" s="1"/>
  <c r="AC1484" i="2" s="1"/>
  <c r="AC1483" i="2" s="1"/>
  <c r="AC1482" i="2" s="1"/>
  <c r="AC1481" i="2" s="1"/>
  <c r="AC1480" i="2" s="1"/>
  <c r="AC1479" i="2" s="1"/>
  <c r="AC1478" i="2" s="1"/>
  <c r="AC1477" i="2" s="1"/>
  <c r="AC1476" i="2" s="1"/>
  <c r="AC1475" i="2" s="1"/>
  <c r="AC1474" i="2" s="1"/>
  <c r="AC1473" i="2" s="1"/>
  <c r="AC1472" i="2" s="1"/>
  <c r="AC1471" i="2" s="1"/>
  <c r="AC1470" i="2" s="1"/>
  <c r="AC1469" i="2" s="1"/>
  <c r="AC1468" i="2" s="1"/>
  <c r="AC1467" i="2" s="1"/>
  <c r="AC1466" i="2" s="1"/>
  <c r="AC1465" i="2" s="1"/>
  <c r="AC1464" i="2" s="1"/>
  <c r="AC1463" i="2" s="1"/>
  <c r="AC1462" i="2" s="1"/>
  <c r="AC1461" i="2" s="1"/>
  <c r="AC1460" i="2" s="1"/>
  <c r="AC1459" i="2" s="1"/>
  <c r="AC1458" i="2" s="1"/>
  <c r="AC1457" i="2" s="1"/>
  <c r="AC1456" i="2" s="1"/>
  <c r="AC1455" i="2" s="1"/>
  <c r="AC1454" i="2" s="1"/>
  <c r="AC1453" i="2" s="1"/>
  <c r="AC1452" i="2" s="1"/>
  <c r="AC1451" i="2" s="1"/>
  <c r="AC1450" i="2" s="1"/>
  <c r="AC1449" i="2" s="1"/>
  <c r="AC1448" i="2" s="1"/>
  <c r="AC1447" i="2" s="1"/>
  <c r="AC1446" i="2" s="1"/>
  <c r="AC1445" i="2" s="1"/>
  <c r="AC1444" i="2" s="1"/>
  <c r="AC1443" i="2" s="1"/>
  <c r="AC1442" i="2" s="1"/>
  <c r="AC1441" i="2" s="1"/>
  <c r="AC1440" i="2" s="1"/>
  <c r="AC1439" i="2" s="1"/>
  <c r="AC1438" i="2" s="1"/>
  <c r="AC1437" i="2" s="1"/>
  <c r="AC1436" i="2" s="1"/>
  <c r="AC1435" i="2" s="1"/>
  <c r="AC1434" i="2" s="1"/>
  <c r="AC1433" i="2" s="1"/>
  <c r="AC1432" i="2" s="1"/>
  <c r="AC1431" i="2" s="1"/>
  <c r="AC1430" i="2" s="1"/>
  <c r="AC1429" i="2" s="1"/>
  <c r="AC1428" i="2" s="1"/>
  <c r="AC1427" i="2" s="1"/>
  <c r="AC1426" i="2" s="1"/>
  <c r="AC1425" i="2" s="1"/>
  <c r="AC1424" i="2" s="1"/>
  <c r="AC1423" i="2" s="1"/>
  <c r="AC1422" i="2" s="1"/>
  <c r="AC1421" i="2" s="1"/>
  <c r="AC1420" i="2" s="1"/>
  <c r="AC1419" i="2" s="1"/>
  <c r="AC1418" i="2" s="1"/>
  <c r="AC1417" i="2" s="1"/>
  <c r="AC1416" i="2" s="1"/>
  <c r="AC1415" i="2" s="1"/>
  <c r="AC1414" i="2" s="1"/>
  <c r="AC1413" i="2" s="1"/>
  <c r="AC1412" i="2" s="1"/>
  <c r="AC1411" i="2" s="1"/>
  <c r="AC1410" i="2" s="1"/>
  <c r="AC1409" i="2" s="1"/>
  <c r="AC1408" i="2" s="1"/>
  <c r="AC1407" i="2" s="1"/>
  <c r="AC1406" i="2" s="1"/>
  <c r="AC1405" i="2" s="1"/>
  <c r="AC1404" i="2" s="1"/>
  <c r="AC1403" i="2" s="1"/>
  <c r="AC1402" i="2" s="1"/>
  <c r="AC1401" i="2" s="1"/>
  <c r="AC1400" i="2" s="1"/>
  <c r="AC1399" i="2" s="1"/>
  <c r="AC1398" i="2" s="1"/>
  <c r="AC1397" i="2" s="1"/>
  <c r="AC1396" i="2" s="1"/>
  <c r="AC1395" i="2" s="1"/>
  <c r="AC1394" i="2" s="1"/>
  <c r="AC1393" i="2" s="1"/>
  <c r="AC1392" i="2" s="1"/>
  <c r="AC1391" i="2" s="1"/>
  <c r="AC1390" i="2" s="1"/>
  <c r="AC1389" i="2" s="1"/>
  <c r="AC1388" i="2" s="1"/>
  <c r="AC1387" i="2" s="1"/>
  <c r="AC1386" i="2" s="1"/>
  <c r="AC1385" i="2" s="1"/>
  <c r="AC1384" i="2" s="1"/>
  <c r="AC1383" i="2" s="1"/>
  <c r="AC1382" i="2" s="1"/>
  <c r="AC1381" i="2" s="1"/>
  <c r="AC1380" i="2" s="1"/>
  <c r="AC1379" i="2" s="1"/>
  <c r="AC1378" i="2" s="1"/>
  <c r="AC1377" i="2" s="1"/>
  <c r="AC1376" i="2" s="1"/>
  <c r="AC1375" i="2" s="1"/>
  <c r="AC1374" i="2" s="1"/>
  <c r="AC1373" i="2" s="1"/>
  <c r="AC1372" i="2" s="1"/>
  <c r="AC1371" i="2" s="1"/>
  <c r="AC1370" i="2" s="1"/>
  <c r="AC1369" i="2" s="1"/>
  <c r="AC1368" i="2" s="1"/>
  <c r="AC1367" i="2" s="1"/>
  <c r="AC1366" i="2" s="1"/>
  <c r="AC1365" i="2" s="1"/>
  <c r="AC1364" i="2" s="1"/>
  <c r="AC1363" i="2" s="1"/>
  <c r="AC1362" i="2" s="1"/>
  <c r="AC1361" i="2" s="1"/>
  <c r="AC1360" i="2" s="1"/>
  <c r="AC1359" i="2" s="1"/>
  <c r="AC1358" i="2" s="1"/>
  <c r="AC1357" i="2" s="1"/>
  <c r="AC1356" i="2" s="1"/>
  <c r="AC1355" i="2" s="1"/>
  <c r="AC1354" i="2" s="1"/>
  <c r="AC1353" i="2" s="1"/>
  <c r="AC1352" i="2" s="1"/>
  <c r="AC1351" i="2" s="1"/>
  <c r="AC1350" i="2" s="1"/>
  <c r="AC1349" i="2" s="1"/>
  <c r="AC1348" i="2" s="1"/>
  <c r="AC1347" i="2" s="1"/>
  <c r="AC1346" i="2" s="1"/>
  <c r="AC1345" i="2" s="1"/>
  <c r="AC1344" i="2" s="1"/>
  <c r="AC1343" i="2" s="1"/>
  <c r="AC1342" i="2" s="1"/>
  <c r="AC1341" i="2" s="1"/>
  <c r="AC1340" i="2" s="1"/>
  <c r="AC1339" i="2" s="1"/>
  <c r="AC1338" i="2" s="1"/>
  <c r="AC1337" i="2" s="1"/>
  <c r="AC1336" i="2" s="1"/>
  <c r="AC1335" i="2" s="1"/>
  <c r="AC1334" i="2" s="1"/>
  <c r="AC1333" i="2" s="1"/>
  <c r="AC1332" i="2" s="1"/>
  <c r="AC1331" i="2" s="1"/>
  <c r="AC1330" i="2" s="1"/>
  <c r="AC1329" i="2" s="1"/>
  <c r="AC1328" i="2" s="1"/>
  <c r="AC1327" i="2" s="1"/>
  <c r="AC1326" i="2" s="1"/>
  <c r="AC1325" i="2" s="1"/>
  <c r="AC1324" i="2" s="1"/>
  <c r="AC1323" i="2" s="1"/>
  <c r="AC1322" i="2" s="1"/>
  <c r="AC1321" i="2" s="1"/>
  <c r="AC1320" i="2" s="1"/>
  <c r="AC1319" i="2" s="1"/>
  <c r="AC1318" i="2" s="1"/>
  <c r="AC1317" i="2" s="1"/>
  <c r="AC1316" i="2" s="1"/>
  <c r="AC1315" i="2" s="1"/>
  <c r="AC1314" i="2" s="1"/>
  <c r="AC1313" i="2" s="1"/>
  <c r="AC1312" i="2" s="1"/>
  <c r="AC1311" i="2" s="1"/>
  <c r="AC1310" i="2" s="1"/>
  <c r="AC1309" i="2" s="1"/>
  <c r="AC1308" i="2" s="1"/>
  <c r="AC1307" i="2" s="1"/>
  <c r="AC1306" i="2" s="1"/>
  <c r="AC1305" i="2" s="1"/>
  <c r="AC1304" i="2" s="1"/>
  <c r="AC1303" i="2" s="1"/>
  <c r="AC1302" i="2" s="1"/>
  <c r="AC1301" i="2" s="1"/>
  <c r="AC1300" i="2" s="1"/>
  <c r="AC1299" i="2" s="1"/>
  <c r="AC1298" i="2" s="1"/>
  <c r="AC1297" i="2" s="1"/>
  <c r="AC1296" i="2" s="1"/>
  <c r="AC1295" i="2" s="1"/>
  <c r="AC1294" i="2" s="1"/>
  <c r="AC1293" i="2" s="1"/>
  <c r="AC1292" i="2" s="1"/>
  <c r="AC1291" i="2" s="1"/>
  <c r="AC1290" i="2" s="1"/>
  <c r="AC1289" i="2" s="1"/>
  <c r="AC1288" i="2" s="1"/>
  <c r="AC1287" i="2" s="1"/>
  <c r="AC1286" i="2" s="1"/>
  <c r="AC1285" i="2" s="1"/>
  <c r="AC1284" i="2" s="1"/>
  <c r="AC1283" i="2" s="1"/>
  <c r="AC1282" i="2" s="1"/>
  <c r="AC1281" i="2" s="1"/>
  <c r="AC1280" i="2" s="1"/>
  <c r="AC1279" i="2" s="1"/>
  <c r="AC1278" i="2" s="1"/>
  <c r="AC1277" i="2" s="1"/>
  <c r="AC1276" i="2" s="1"/>
  <c r="AC1275" i="2" s="1"/>
  <c r="AC1274" i="2" s="1"/>
  <c r="AC1273" i="2" s="1"/>
  <c r="AC1272" i="2" s="1"/>
  <c r="AC1271" i="2" s="1"/>
  <c r="AC1270" i="2" s="1"/>
  <c r="AC1269" i="2" s="1"/>
  <c r="AC1268" i="2" s="1"/>
  <c r="AC1267" i="2" s="1"/>
  <c r="AC1266" i="2" s="1"/>
  <c r="AC1265" i="2" s="1"/>
  <c r="AC1264" i="2" s="1"/>
  <c r="AC1263" i="2" s="1"/>
  <c r="AC1262" i="2" s="1"/>
  <c r="AC1261" i="2" s="1"/>
  <c r="AC1260" i="2" s="1"/>
  <c r="AC1259" i="2" s="1"/>
  <c r="AC1258" i="2" s="1"/>
  <c r="AC1257" i="2" s="1"/>
  <c r="AC1256" i="2" s="1"/>
  <c r="AC1255" i="2" s="1"/>
  <c r="AC1254" i="2" s="1"/>
  <c r="AC1253" i="2" s="1"/>
  <c r="AC1252" i="2" s="1"/>
  <c r="AC1251" i="2" s="1"/>
  <c r="AC1250" i="2" s="1"/>
  <c r="AC1249" i="2" s="1"/>
  <c r="AC1248" i="2" s="1"/>
  <c r="AC1247" i="2" s="1"/>
  <c r="AC1246" i="2" s="1"/>
  <c r="AC1245" i="2" s="1"/>
  <c r="AC1244" i="2" s="1"/>
  <c r="AC1243" i="2" s="1"/>
  <c r="AC1242" i="2" s="1"/>
  <c r="AC1241" i="2" s="1"/>
  <c r="AC1240" i="2" s="1"/>
  <c r="AC1239" i="2" s="1"/>
  <c r="AC1238" i="2" s="1"/>
  <c r="AC1237" i="2" s="1"/>
  <c r="AC1236" i="2" s="1"/>
  <c r="AC1235" i="2" s="1"/>
  <c r="AC1234" i="2" s="1"/>
  <c r="AC1233" i="2" s="1"/>
  <c r="AC1232" i="2" s="1"/>
  <c r="AC1231" i="2" s="1"/>
  <c r="AC1230" i="2" s="1"/>
  <c r="AC1229" i="2" s="1"/>
  <c r="AC1228" i="2" s="1"/>
  <c r="AC1227" i="2" s="1"/>
  <c r="AC1226" i="2" s="1"/>
  <c r="AC1225" i="2" s="1"/>
  <c r="AC1224" i="2" s="1"/>
  <c r="AC1223" i="2" s="1"/>
  <c r="AC1222" i="2" s="1"/>
  <c r="AC1221" i="2" s="1"/>
  <c r="AC1220" i="2" s="1"/>
  <c r="AC1219" i="2" s="1"/>
  <c r="AC1218" i="2" s="1"/>
  <c r="AC1217" i="2" s="1"/>
  <c r="AC1216" i="2" s="1"/>
  <c r="AC1215" i="2" s="1"/>
  <c r="AC1214" i="2" s="1"/>
  <c r="AC1213" i="2" s="1"/>
  <c r="AC1212" i="2" s="1"/>
  <c r="AC1211" i="2" s="1"/>
  <c r="AC1210" i="2" s="1"/>
  <c r="AC1209" i="2" s="1"/>
  <c r="AC1208" i="2" s="1"/>
  <c r="AC1207" i="2" s="1"/>
  <c r="AC1206" i="2" s="1"/>
  <c r="AC1205" i="2" s="1"/>
  <c r="AC1204" i="2" s="1"/>
  <c r="AC1203" i="2" s="1"/>
  <c r="AC1202" i="2" s="1"/>
  <c r="AC1201" i="2" s="1"/>
  <c r="AC1200" i="2" s="1"/>
  <c r="AC1199" i="2" s="1"/>
  <c r="AC1198" i="2" s="1"/>
  <c r="AC1197" i="2" s="1"/>
  <c r="AC1196" i="2" s="1"/>
  <c r="AC1195" i="2" s="1"/>
  <c r="AC1194" i="2" s="1"/>
  <c r="AC1193" i="2" s="1"/>
  <c r="AC1192" i="2" s="1"/>
  <c r="AC1191" i="2" s="1"/>
  <c r="AC1190" i="2" s="1"/>
  <c r="AC1189" i="2" s="1"/>
  <c r="AC1188" i="2" s="1"/>
  <c r="AC1187" i="2" s="1"/>
  <c r="AC1186" i="2" s="1"/>
  <c r="AC1185" i="2" s="1"/>
  <c r="AC1184" i="2" s="1"/>
  <c r="AC1183" i="2" s="1"/>
  <c r="AC1182" i="2" s="1"/>
  <c r="AC1181" i="2" s="1"/>
  <c r="AC1180" i="2" s="1"/>
  <c r="AC1179" i="2" s="1"/>
  <c r="AC1178" i="2" s="1"/>
  <c r="AC1177" i="2" s="1"/>
  <c r="AC1176" i="2" s="1"/>
  <c r="AC1175" i="2" s="1"/>
  <c r="AC1174" i="2" s="1"/>
  <c r="AC1173" i="2" s="1"/>
  <c r="AC1172" i="2" s="1"/>
  <c r="AC1171" i="2" s="1"/>
  <c r="AC1170" i="2" s="1"/>
  <c r="AC1169" i="2" s="1"/>
  <c r="AC1168" i="2" s="1"/>
  <c r="AC1167" i="2" s="1"/>
  <c r="AC1166" i="2" s="1"/>
  <c r="AC1165" i="2" s="1"/>
  <c r="AC1164" i="2" s="1"/>
  <c r="AC1163" i="2" s="1"/>
  <c r="AC1162" i="2" s="1"/>
  <c r="AC1161" i="2" s="1"/>
  <c r="AC1160" i="2" s="1"/>
  <c r="AC1159" i="2" s="1"/>
  <c r="AC1158" i="2" s="1"/>
  <c r="AC1157" i="2" s="1"/>
  <c r="AC1156" i="2" s="1"/>
  <c r="AC1155" i="2" s="1"/>
  <c r="AC1154" i="2" s="1"/>
  <c r="AC1153" i="2" s="1"/>
  <c r="AC1152" i="2" s="1"/>
  <c r="AC1151" i="2" s="1"/>
  <c r="AC1150" i="2" s="1"/>
  <c r="AC1149" i="2" s="1"/>
  <c r="AC1148" i="2" s="1"/>
  <c r="AC1147" i="2" s="1"/>
  <c r="AC1146" i="2" s="1"/>
  <c r="AC1145" i="2" s="1"/>
  <c r="AC1144" i="2" s="1"/>
  <c r="AC1143" i="2" s="1"/>
  <c r="AC1142" i="2" s="1"/>
  <c r="AC1141" i="2" s="1"/>
  <c r="AC1140" i="2" s="1"/>
  <c r="AC1139" i="2" s="1"/>
  <c r="AC1138" i="2" s="1"/>
  <c r="AC1137" i="2" s="1"/>
  <c r="AC1136" i="2" s="1"/>
  <c r="AC1135" i="2" s="1"/>
  <c r="AC1134" i="2" s="1"/>
  <c r="AC1133" i="2" s="1"/>
  <c r="AC1132" i="2" s="1"/>
  <c r="AC1131" i="2" s="1"/>
  <c r="AC1130" i="2" s="1"/>
  <c r="AC1129" i="2" s="1"/>
  <c r="AC1128" i="2" s="1"/>
  <c r="AC1127" i="2" s="1"/>
  <c r="AC1126" i="2" s="1"/>
  <c r="AC1125" i="2" s="1"/>
  <c r="AC1124" i="2" s="1"/>
  <c r="AC1123" i="2" s="1"/>
  <c r="AC1122" i="2" s="1"/>
  <c r="AC1121" i="2" s="1"/>
  <c r="AC1120" i="2" s="1"/>
  <c r="AC1119" i="2" s="1"/>
  <c r="AC1118" i="2" s="1"/>
  <c r="AC1117" i="2" s="1"/>
  <c r="AC1116" i="2" s="1"/>
  <c r="AC1115" i="2" s="1"/>
  <c r="AC1114" i="2" s="1"/>
  <c r="AC1113" i="2" s="1"/>
  <c r="AC1112" i="2" s="1"/>
  <c r="AC1111" i="2" s="1"/>
  <c r="AC1110" i="2" s="1"/>
  <c r="AC1109" i="2" s="1"/>
  <c r="AC1108" i="2" s="1"/>
  <c r="AC1107" i="2" s="1"/>
  <c r="AC1106" i="2" s="1"/>
  <c r="AC1105" i="2" s="1"/>
  <c r="AC1104" i="2" s="1"/>
  <c r="AC1103" i="2" s="1"/>
  <c r="AC1102" i="2" s="1"/>
  <c r="AC1101" i="2" s="1"/>
  <c r="AC1100" i="2" s="1"/>
  <c r="AC1099" i="2" s="1"/>
  <c r="AC1098" i="2" s="1"/>
  <c r="AC1097" i="2" s="1"/>
  <c r="AC1096" i="2" s="1"/>
  <c r="AC1095" i="2" s="1"/>
  <c r="AC1094" i="2" s="1"/>
  <c r="AC1093" i="2" s="1"/>
  <c r="AC1092" i="2" s="1"/>
  <c r="AC1091" i="2" s="1"/>
  <c r="AC1090" i="2" s="1"/>
  <c r="AC1089" i="2" s="1"/>
  <c r="AC1088" i="2" s="1"/>
  <c r="AC1087" i="2" s="1"/>
  <c r="AC1086" i="2" s="1"/>
  <c r="AC1085" i="2" s="1"/>
  <c r="AC1084" i="2" s="1"/>
  <c r="AC1083" i="2" s="1"/>
  <c r="AC1082" i="2" s="1"/>
  <c r="AC1081" i="2" s="1"/>
  <c r="AC1080" i="2" s="1"/>
  <c r="AC1079" i="2" s="1"/>
  <c r="AC1078" i="2" s="1"/>
  <c r="AC1077" i="2" s="1"/>
  <c r="AC1076" i="2" s="1"/>
  <c r="AC1075" i="2" s="1"/>
  <c r="AC1074" i="2" s="1"/>
  <c r="AC1073" i="2" s="1"/>
  <c r="AC1072" i="2" s="1"/>
  <c r="AC1071" i="2" s="1"/>
  <c r="AC1070" i="2" s="1"/>
  <c r="AC1069" i="2" s="1"/>
  <c r="AC1068" i="2" s="1"/>
  <c r="AC1067" i="2" s="1"/>
  <c r="AC1066" i="2" s="1"/>
  <c r="AC1065" i="2" s="1"/>
  <c r="AC1064" i="2" s="1"/>
  <c r="AC1063" i="2" s="1"/>
  <c r="AC1062" i="2" s="1"/>
  <c r="AC1061" i="2" s="1"/>
  <c r="AC1060" i="2" s="1"/>
  <c r="AC1059" i="2" s="1"/>
  <c r="AC1058" i="2" s="1"/>
  <c r="AC1057" i="2" s="1"/>
  <c r="AC1056" i="2" s="1"/>
  <c r="AC1055" i="2" s="1"/>
  <c r="AC1054" i="2" s="1"/>
  <c r="AC1053" i="2" s="1"/>
  <c r="AC1052" i="2" s="1"/>
  <c r="AC1051" i="2" s="1"/>
  <c r="AC1050" i="2" s="1"/>
  <c r="AC1049" i="2" s="1"/>
  <c r="AC1048" i="2" s="1"/>
  <c r="AC1047" i="2" s="1"/>
  <c r="AC1046" i="2" s="1"/>
  <c r="AC1045" i="2" s="1"/>
  <c r="AC1044" i="2" s="1"/>
  <c r="AC1043" i="2" s="1"/>
  <c r="AC1042" i="2" s="1"/>
  <c r="AC1041" i="2" s="1"/>
  <c r="AC1040" i="2" s="1"/>
  <c r="AC1039" i="2" s="1"/>
  <c r="AC1038" i="2" s="1"/>
  <c r="AC1037" i="2" s="1"/>
  <c r="AC1036" i="2" s="1"/>
  <c r="AC1035" i="2" s="1"/>
  <c r="AC1034" i="2" s="1"/>
  <c r="AC1033" i="2" s="1"/>
  <c r="AC1032" i="2" s="1"/>
  <c r="AC1031" i="2" s="1"/>
  <c r="AC1030" i="2" s="1"/>
  <c r="AC1029" i="2" s="1"/>
  <c r="AC1028" i="2" s="1"/>
  <c r="AC1027" i="2" s="1"/>
  <c r="AC1026" i="2" s="1"/>
  <c r="AC1025" i="2" s="1"/>
  <c r="AC1024" i="2" s="1"/>
  <c r="AC1023" i="2" s="1"/>
  <c r="AC1022" i="2" s="1"/>
  <c r="AC1021" i="2" s="1"/>
  <c r="AC1020" i="2" s="1"/>
  <c r="AC1019" i="2" s="1"/>
  <c r="AC1018" i="2" s="1"/>
  <c r="AC1017" i="2" s="1"/>
  <c r="AC1016" i="2" s="1"/>
  <c r="AC1015" i="2" s="1"/>
  <c r="AC1014" i="2" s="1"/>
  <c r="AC1013" i="2" s="1"/>
  <c r="AC1012" i="2" s="1"/>
  <c r="AC1011" i="2" s="1"/>
  <c r="AC1010" i="2" s="1"/>
  <c r="AC1009" i="2" s="1"/>
  <c r="AC1008" i="2" s="1"/>
  <c r="AC1007" i="2" s="1"/>
  <c r="AC1006" i="2" s="1"/>
  <c r="AC1005" i="2" s="1"/>
  <c r="AC1004" i="2" s="1"/>
  <c r="AC1003" i="2" s="1"/>
  <c r="AC1002" i="2" s="1"/>
  <c r="AC1001" i="2" s="1"/>
  <c r="AC1000" i="2" s="1"/>
  <c r="AC999" i="2" s="1"/>
  <c r="AC998" i="2" s="1"/>
  <c r="AC997" i="2" s="1"/>
  <c r="AC996" i="2" s="1"/>
  <c r="AC995" i="2" s="1"/>
  <c r="AC994" i="2" s="1"/>
  <c r="AC993" i="2" s="1"/>
  <c r="AC992" i="2" s="1"/>
  <c r="AC991" i="2" s="1"/>
  <c r="AC990" i="2" s="1"/>
  <c r="AC989" i="2" s="1"/>
  <c r="AC988" i="2" s="1"/>
  <c r="AC987" i="2" s="1"/>
  <c r="AC986" i="2" s="1"/>
  <c r="AC985" i="2" s="1"/>
  <c r="AC984" i="2" s="1"/>
  <c r="AC983" i="2" s="1"/>
  <c r="AC982" i="2" s="1"/>
  <c r="AC981" i="2" s="1"/>
  <c r="AC980" i="2" s="1"/>
  <c r="AC979" i="2" s="1"/>
  <c r="AC978" i="2" s="1"/>
  <c r="AC977" i="2" s="1"/>
  <c r="AC976" i="2" s="1"/>
  <c r="AC975" i="2" s="1"/>
  <c r="AC974" i="2" s="1"/>
  <c r="AC973" i="2" s="1"/>
  <c r="AC972" i="2" s="1"/>
  <c r="AC971" i="2" s="1"/>
  <c r="AC970" i="2" s="1"/>
  <c r="AC969" i="2" s="1"/>
  <c r="AC968" i="2" s="1"/>
  <c r="AC967" i="2" s="1"/>
  <c r="AC966" i="2" s="1"/>
  <c r="AC965" i="2" s="1"/>
  <c r="AC964" i="2" s="1"/>
  <c r="AC963" i="2" s="1"/>
  <c r="AC962" i="2" s="1"/>
  <c r="AC961" i="2" s="1"/>
  <c r="AC960" i="2" s="1"/>
  <c r="AC959" i="2" s="1"/>
  <c r="AC958" i="2" s="1"/>
  <c r="AC957" i="2" s="1"/>
  <c r="AC956" i="2" s="1"/>
  <c r="AC955" i="2" s="1"/>
  <c r="AC954" i="2" s="1"/>
  <c r="AC953" i="2" s="1"/>
  <c r="AC952" i="2" s="1"/>
  <c r="AC951" i="2" s="1"/>
  <c r="AC950" i="2" s="1"/>
  <c r="AC949" i="2" s="1"/>
  <c r="AC948" i="2" s="1"/>
  <c r="AC947" i="2" s="1"/>
  <c r="AC946" i="2" s="1"/>
  <c r="AC945" i="2" s="1"/>
  <c r="AC944" i="2" s="1"/>
  <c r="AC943" i="2" s="1"/>
  <c r="AC942" i="2" s="1"/>
  <c r="AC941" i="2" s="1"/>
  <c r="AC940" i="2" s="1"/>
  <c r="AC939" i="2" s="1"/>
  <c r="AC938" i="2" s="1"/>
  <c r="AC937" i="2" s="1"/>
  <c r="AC936" i="2" s="1"/>
  <c r="AC935" i="2" s="1"/>
  <c r="AC934" i="2" s="1"/>
  <c r="AC933" i="2" s="1"/>
  <c r="AC932" i="2" s="1"/>
  <c r="AC931" i="2" s="1"/>
  <c r="AC930" i="2" s="1"/>
  <c r="AC929" i="2" s="1"/>
  <c r="AC928" i="2" s="1"/>
  <c r="AC927" i="2" s="1"/>
  <c r="AC926" i="2" s="1"/>
  <c r="AC925" i="2" s="1"/>
  <c r="AC924" i="2" s="1"/>
  <c r="AC923" i="2" s="1"/>
  <c r="AC922" i="2" s="1"/>
  <c r="AC921" i="2" s="1"/>
  <c r="AC920" i="2" s="1"/>
  <c r="AC919" i="2" s="1"/>
  <c r="AC918" i="2" s="1"/>
  <c r="AC917" i="2" s="1"/>
  <c r="AC916" i="2" s="1"/>
  <c r="AC915" i="2" s="1"/>
  <c r="AC914" i="2" s="1"/>
  <c r="AC913" i="2" s="1"/>
  <c r="AC912" i="2" s="1"/>
  <c r="AC911" i="2" s="1"/>
  <c r="AC910" i="2" s="1"/>
  <c r="AC909" i="2" s="1"/>
  <c r="AC908" i="2" s="1"/>
  <c r="AC907" i="2" s="1"/>
  <c r="AC906" i="2" s="1"/>
  <c r="AC905" i="2" s="1"/>
  <c r="AC904" i="2" s="1"/>
  <c r="AC903" i="2" s="1"/>
  <c r="AC902" i="2" s="1"/>
  <c r="AC901" i="2" s="1"/>
  <c r="AC900" i="2" s="1"/>
  <c r="AC899" i="2" s="1"/>
  <c r="AC898" i="2" s="1"/>
  <c r="AC897" i="2" s="1"/>
  <c r="AC896" i="2" s="1"/>
  <c r="AC895" i="2" s="1"/>
  <c r="AC894" i="2" s="1"/>
  <c r="AC893" i="2" s="1"/>
  <c r="AC892" i="2" s="1"/>
  <c r="AC891" i="2" s="1"/>
  <c r="AC890" i="2" s="1"/>
  <c r="AC889" i="2" s="1"/>
  <c r="AC888" i="2" s="1"/>
  <c r="AC887" i="2" s="1"/>
  <c r="AC886" i="2" s="1"/>
  <c r="AC885" i="2" s="1"/>
  <c r="AC884" i="2" s="1"/>
  <c r="AC883" i="2" s="1"/>
  <c r="AC882" i="2" s="1"/>
  <c r="AC881" i="2" s="1"/>
  <c r="AC880" i="2" s="1"/>
  <c r="AC879" i="2" s="1"/>
  <c r="AC878" i="2" s="1"/>
  <c r="AC877" i="2" s="1"/>
  <c r="AC876" i="2" s="1"/>
  <c r="AC875" i="2" s="1"/>
  <c r="AC874" i="2" s="1"/>
  <c r="AC873" i="2" s="1"/>
  <c r="AC872" i="2" s="1"/>
  <c r="AC871" i="2" s="1"/>
  <c r="AC870" i="2" s="1"/>
  <c r="AC869" i="2" s="1"/>
  <c r="AC868" i="2" s="1"/>
  <c r="AC867" i="2" s="1"/>
  <c r="AC866" i="2" s="1"/>
  <c r="AC865" i="2" s="1"/>
  <c r="AC864" i="2" s="1"/>
  <c r="AC863" i="2" s="1"/>
  <c r="AC862" i="2" s="1"/>
  <c r="AC861" i="2" s="1"/>
  <c r="AC860" i="2" s="1"/>
  <c r="AC859" i="2" s="1"/>
  <c r="AC858" i="2" s="1"/>
  <c r="AC857" i="2" s="1"/>
  <c r="AC856" i="2" s="1"/>
  <c r="AC855" i="2" s="1"/>
  <c r="AC854" i="2" s="1"/>
  <c r="AC853" i="2" s="1"/>
  <c r="AC852" i="2" s="1"/>
  <c r="AC851" i="2" s="1"/>
  <c r="AC850" i="2" s="1"/>
  <c r="AC849" i="2" s="1"/>
  <c r="AC848" i="2" s="1"/>
  <c r="AC847" i="2" s="1"/>
  <c r="AC846" i="2" s="1"/>
  <c r="AC845" i="2" s="1"/>
  <c r="AC844" i="2" s="1"/>
  <c r="AC843" i="2" s="1"/>
  <c r="AC842" i="2" s="1"/>
  <c r="AC841" i="2" s="1"/>
  <c r="AC840" i="2" s="1"/>
  <c r="AC839" i="2" s="1"/>
  <c r="AC838" i="2" s="1"/>
  <c r="AC837" i="2" s="1"/>
  <c r="AC836" i="2" s="1"/>
  <c r="AC835" i="2" s="1"/>
  <c r="AC834" i="2" s="1"/>
  <c r="AC833" i="2" s="1"/>
  <c r="AC832" i="2" s="1"/>
  <c r="AC831" i="2" s="1"/>
  <c r="AC830" i="2" s="1"/>
  <c r="AC829" i="2" s="1"/>
  <c r="AC828" i="2" s="1"/>
  <c r="AC827" i="2" s="1"/>
  <c r="AC826" i="2" s="1"/>
  <c r="AC825" i="2" s="1"/>
  <c r="AC824" i="2" s="1"/>
  <c r="AC823" i="2" s="1"/>
  <c r="AC822" i="2" s="1"/>
  <c r="AC821" i="2" s="1"/>
  <c r="AC820" i="2" s="1"/>
  <c r="AC819" i="2" s="1"/>
  <c r="AC818" i="2" s="1"/>
  <c r="AC817" i="2" s="1"/>
  <c r="AC816" i="2" s="1"/>
  <c r="AC815" i="2" s="1"/>
  <c r="AC814" i="2" s="1"/>
  <c r="AC813" i="2" s="1"/>
  <c r="AC812" i="2" s="1"/>
  <c r="AC811" i="2" s="1"/>
  <c r="AC810" i="2" s="1"/>
  <c r="AC809" i="2" s="1"/>
  <c r="AC808" i="2" s="1"/>
  <c r="AC807" i="2" s="1"/>
  <c r="AC806" i="2" s="1"/>
  <c r="AC805" i="2" s="1"/>
  <c r="AC804" i="2" s="1"/>
  <c r="AC803" i="2" s="1"/>
  <c r="AC802" i="2" s="1"/>
  <c r="AC801" i="2" s="1"/>
  <c r="AC800" i="2" s="1"/>
  <c r="AC799" i="2" s="1"/>
  <c r="AC798" i="2" s="1"/>
  <c r="AC797" i="2" s="1"/>
  <c r="AC796" i="2" s="1"/>
  <c r="AC795" i="2" s="1"/>
  <c r="AC794" i="2" s="1"/>
  <c r="AC793" i="2" s="1"/>
  <c r="AC792" i="2" s="1"/>
  <c r="AC791" i="2" s="1"/>
  <c r="AC790" i="2" s="1"/>
  <c r="AC789" i="2" s="1"/>
  <c r="AC788" i="2" s="1"/>
  <c r="AC787" i="2" s="1"/>
  <c r="AC786" i="2" s="1"/>
  <c r="AC785" i="2" s="1"/>
  <c r="AC784" i="2" s="1"/>
  <c r="AC783" i="2" s="1"/>
  <c r="AC782" i="2" s="1"/>
  <c r="AC781" i="2" s="1"/>
  <c r="AC780" i="2" s="1"/>
  <c r="AC779" i="2" s="1"/>
  <c r="AC778" i="2" s="1"/>
  <c r="AC777" i="2" s="1"/>
  <c r="AC776" i="2" s="1"/>
  <c r="AC775" i="2" s="1"/>
  <c r="AC774" i="2" s="1"/>
  <c r="AC773" i="2" s="1"/>
  <c r="AC772" i="2" s="1"/>
  <c r="AC771" i="2" s="1"/>
  <c r="AC770" i="2" s="1"/>
  <c r="AC769" i="2" s="1"/>
  <c r="AC768" i="2" s="1"/>
  <c r="AC767" i="2" s="1"/>
  <c r="AC766" i="2" s="1"/>
  <c r="AC765" i="2" s="1"/>
  <c r="AC764" i="2" s="1"/>
  <c r="AC763" i="2" s="1"/>
  <c r="AC762" i="2" s="1"/>
  <c r="AC761" i="2" s="1"/>
  <c r="AC760" i="2" s="1"/>
  <c r="AC759" i="2" s="1"/>
  <c r="AC758" i="2" s="1"/>
  <c r="AC757" i="2" s="1"/>
  <c r="AC756" i="2" s="1"/>
  <c r="AC755" i="2" s="1"/>
  <c r="AC754" i="2" s="1"/>
  <c r="AC753" i="2" s="1"/>
  <c r="AC752" i="2" s="1"/>
  <c r="AC751" i="2" s="1"/>
  <c r="AC750" i="2" s="1"/>
  <c r="AC749" i="2" s="1"/>
  <c r="AC748" i="2" s="1"/>
  <c r="AC747" i="2" s="1"/>
  <c r="AC746" i="2" s="1"/>
  <c r="AC745" i="2" s="1"/>
  <c r="AC744" i="2" s="1"/>
  <c r="AC743" i="2" s="1"/>
  <c r="AC742" i="2" s="1"/>
  <c r="AC741" i="2" s="1"/>
  <c r="AC740" i="2" s="1"/>
  <c r="AC739" i="2" s="1"/>
  <c r="AC738" i="2" s="1"/>
  <c r="AC737" i="2" s="1"/>
  <c r="AC736" i="2" s="1"/>
  <c r="AC735" i="2" s="1"/>
  <c r="AC734" i="2" s="1"/>
  <c r="AC733" i="2" s="1"/>
  <c r="AC732" i="2" s="1"/>
  <c r="AC731" i="2" s="1"/>
  <c r="AC730" i="2" s="1"/>
  <c r="AC729" i="2" s="1"/>
  <c r="AC728" i="2" s="1"/>
  <c r="AC727" i="2" s="1"/>
  <c r="AC726" i="2" s="1"/>
  <c r="AC725" i="2" s="1"/>
  <c r="AC724" i="2" s="1"/>
  <c r="AC723" i="2" s="1"/>
  <c r="AC722" i="2" s="1"/>
  <c r="AC721" i="2" s="1"/>
  <c r="AC720" i="2" s="1"/>
  <c r="AC719" i="2" s="1"/>
  <c r="AC718" i="2" s="1"/>
  <c r="AC717" i="2" s="1"/>
  <c r="AC716" i="2" s="1"/>
  <c r="AC715" i="2" s="1"/>
  <c r="AC714" i="2" s="1"/>
  <c r="AC713" i="2" s="1"/>
  <c r="AC712" i="2" s="1"/>
  <c r="AC711" i="2" s="1"/>
  <c r="AC710" i="2" s="1"/>
  <c r="AC709" i="2" s="1"/>
  <c r="AC708" i="2" s="1"/>
  <c r="AC707" i="2" s="1"/>
  <c r="AC706" i="2" s="1"/>
  <c r="AC705" i="2" s="1"/>
  <c r="AC704" i="2" s="1"/>
  <c r="AC703" i="2" s="1"/>
  <c r="AC702" i="2" s="1"/>
  <c r="AC701" i="2" s="1"/>
  <c r="AC700" i="2" s="1"/>
  <c r="AC699" i="2" s="1"/>
  <c r="AC698" i="2" s="1"/>
  <c r="AC697" i="2" s="1"/>
  <c r="AC696" i="2" s="1"/>
  <c r="AC695" i="2" s="1"/>
  <c r="AC694" i="2" s="1"/>
  <c r="AC693" i="2" s="1"/>
  <c r="AC692" i="2" s="1"/>
  <c r="AC691" i="2" s="1"/>
  <c r="AC690" i="2" s="1"/>
  <c r="AC689" i="2" s="1"/>
  <c r="AC688" i="2" s="1"/>
  <c r="AC687" i="2" s="1"/>
  <c r="AC686" i="2" s="1"/>
  <c r="AC685" i="2" s="1"/>
  <c r="AC684" i="2" s="1"/>
  <c r="AC683" i="2" s="1"/>
  <c r="AC682" i="2" s="1"/>
  <c r="AC681" i="2" s="1"/>
  <c r="AC680" i="2" s="1"/>
  <c r="AC679" i="2" s="1"/>
  <c r="AC678" i="2" s="1"/>
  <c r="AC677" i="2" s="1"/>
  <c r="AC676" i="2" s="1"/>
  <c r="AC675" i="2" s="1"/>
  <c r="AC674" i="2" s="1"/>
  <c r="AC673" i="2" s="1"/>
  <c r="AC672" i="2" s="1"/>
  <c r="AC671" i="2" s="1"/>
  <c r="AC670" i="2" s="1"/>
  <c r="AC669" i="2" s="1"/>
  <c r="AC668" i="2" s="1"/>
  <c r="AC667" i="2" s="1"/>
  <c r="AC666" i="2" s="1"/>
  <c r="AC665" i="2" s="1"/>
  <c r="AC664" i="2" s="1"/>
  <c r="AC663" i="2" s="1"/>
  <c r="AC662" i="2" s="1"/>
  <c r="AC661" i="2" s="1"/>
  <c r="AC660" i="2" s="1"/>
  <c r="AC659" i="2" s="1"/>
  <c r="AC658" i="2" s="1"/>
  <c r="AC657" i="2" s="1"/>
  <c r="AC656" i="2" s="1"/>
  <c r="AC655" i="2" s="1"/>
  <c r="AC654" i="2" s="1"/>
  <c r="AC653" i="2" s="1"/>
  <c r="AC652" i="2" s="1"/>
  <c r="AC651" i="2" s="1"/>
  <c r="AC650" i="2" s="1"/>
  <c r="AC649" i="2" s="1"/>
  <c r="AC648" i="2" s="1"/>
  <c r="AC647" i="2" s="1"/>
  <c r="AC646" i="2" s="1"/>
  <c r="AC645" i="2" s="1"/>
  <c r="AC644" i="2" s="1"/>
  <c r="AC643" i="2" s="1"/>
  <c r="AC642" i="2" s="1"/>
  <c r="AC641" i="2" s="1"/>
  <c r="AC640" i="2" s="1"/>
  <c r="AC639" i="2" s="1"/>
  <c r="AC638" i="2" s="1"/>
  <c r="AC637" i="2" s="1"/>
  <c r="AC636" i="2" s="1"/>
  <c r="AC635" i="2" s="1"/>
  <c r="AC634" i="2" s="1"/>
  <c r="AC633" i="2" s="1"/>
  <c r="AC632" i="2" s="1"/>
  <c r="AC631" i="2" s="1"/>
  <c r="AC630" i="2" s="1"/>
  <c r="AC629" i="2" s="1"/>
  <c r="AC628" i="2" s="1"/>
  <c r="AC627" i="2" s="1"/>
  <c r="AC626" i="2" s="1"/>
  <c r="AC625" i="2" s="1"/>
  <c r="AC624" i="2" s="1"/>
  <c r="AC623" i="2" s="1"/>
  <c r="AC622" i="2" s="1"/>
  <c r="AC621" i="2" s="1"/>
  <c r="AC620" i="2" s="1"/>
  <c r="AC619" i="2" s="1"/>
  <c r="AC618" i="2" s="1"/>
  <c r="AC617" i="2" s="1"/>
  <c r="AC616" i="2" s="1"/>
  <c r="AC615" i="2" s="1"/>
  <c r="AC614" i="2" s="1"/>
  <c r="AC613" i="2" s="1"/>
  <c r="AC612" i="2" s="1"/>
  <c r="AC611" i="2" s="1"/>
  <c r="AC610" i="2" s="1"/>
  <c r="AC609" i="2" s="1"/>
  <c r="AC608" i="2" s="1"/>
  <c r="AC607" i="2" s="1"/>
  <c r="AC606" i="2" s="1"/>
  <c r="AC605" i="2" s="1"/>
  <c r="AC604" i="2" s="1"/>
  <c r="AC603" i="2" s="1"/>
  <c r="AC602" i="2" s="1"/>
  <c r="AC601" i="2" s="1"/>
  <c r="AC600" i="2" s="1"/>
  <c r="AC599" i="2" s="1"/>
  <c r="AC598" i="2" s="1"/>
  <c r="AC597" i="2" s="1"/>
  <c r="AC596" i="2" s="1"/>
  <c r="AC595" i="2" s="1"/>
  <c r="AC594" i="2" s="1"/>
  <c r="AC593" i="2" s="1"/>
  <c r="AC592" i="2" s="1"/>
  <c r="AC591" i="2" s="1"/>
  <c r="AC590" i="2" s="1"/>
  <c r="AC589" i="2" s="1"/>
  <c r="AC588" i="2" s="1"/>
  <c r="AC587" i="2" s="1"/>
  <c r="AC586" i="2" s="1"/>
  <c r="AC585" i="2" s="1"/>
  <c r="AC584" i="2" s="1"/>
  <c r="AC583" i="2" s="1"/>
  <c r="AC582" i="2" s="1"/>
  <c r="AC581" i="2" s="1"/>
  <c r="AC580" i="2" s="1"/>
  <c r="AC579" i="2" s="1"/>
  <c r="AC578" i="2" s="1"/>
  <c r="AC577" i="2" s="1"/>
  <c r="AC576" i="2" s="1"/>
  <c r="AC575" i="2" s="1"/>
  <c r="AC574" i="2" s="1"/>
  <c r="AC573" i="2" s="1"/>
  <c r="AC572" i="2" s="1"/>
  <c r="AC571" i="2" s="1"/>
  <c r="AC570" i="2" s="1"/>
  <c r="AC569" i="2" s="1"/>
  <c r="AC568" i="2" s="1"/>
  <c r="AC567" i="2" s="1"/>
  <c r="AC566" i="2" s="1"/>
  <c r="AC565" i="2" s="1"/>
  <c r="AC564" i="2" s="1"/>
  <c r="AC563" i="2" s="1"/>
  <c r="AC562" i="2" s="1"/>
  <c r="AC561" i="2" s="1"/>
  <c r="AC560" i="2" s="1"/>
  <c r="AC559" i="2" s="1"/>
  <c r="AC558" i="2" s="1"/>
  <c r="AC557" i="2" s="1"/>
  <c r="AC556" i="2" s="1"/>
  <c r="AC555" i="2" s="1"/>
  <c r="AC554" i="2" s="1"/>
  <c r="AC553" i="2" s="1"/>
  <c r="AC552" i="2" s="1"/>
  <c r="AC551" i="2" s="1"/>
  <c r="AC550" i="2" s="1"/>
  <c r="AC549" i="2" s="1"/>
  <c r="AC548" i="2" s="1"/>
  <c r="AC547" i="2" s="1"/>
  <c r="AC546" i="2" s="1"/>
  <c r="AC545" i="2" s="1"/>
  <c r="AC544" i="2" s="1"/>
  <c r="AC543" i="2" s="1"/>
  <c r="AC542" i="2" s="1"/>
  <c r="AC541" i="2" s="1"/>
  <c r="AC540" i="2" s="1"/>
  <c r="AC539" i="2" s="1"/>
  <c r="AC538" i="2" s="1"/>
  <c r="AC537" i="2" s="1"/>
  <c r="AC536" i="2" s="1"/>
  <c r="AC535" i="2" s="1"/>
  <c r="AC534" i="2" s="1"/>
  <c r="AC533" i="2" s="1"/>
  <c r="AC532" i="2" s="1"/>
  <c r="AC531" i="2" s="1"/>
  <c r="AC530" i="2" s="1"/>
  <c r="AC529" i="2" s="1"/>
  <c r="AC528" i="2" s="1"/>
  <c r="AC527" i="2" s="1"/>
  <c r="AC526" i="2" s="1"/>
  <c r="AC525" i="2" s="1"/>
  <c r="AC524" i="2" s="1"/>
  <c r="AC523" i="2" s="1"/>
  <c r="AC522" i="2" s="1"/>
  <c r="AC521" i="2" s="1"/>
  <c r="AC520" i="2" s="1"/>
  <c r="AC519" i="2" s="1"/>
  <c r="AC518" i="2" s="1"/>
  <c r="AC517" i="2" s="1"/>
  <c r="AC516" i="2" s="1"/>
  <c r="AC515" i="2" s="1"/>
  <c r="AC514" i="2" s="1"/>
  <c r="AC513" i="2" s="1"/>
  <c r="AC512" i="2" s="1"/>
  <c r="AC511" i="2" s="1"/>
  <c r="AC510" i="2" s="1"/>
  <c r="AC509" i="2" s="1"/>
  <c r="AC508" i="2" s="1"/>
  <c r="AC507" i="2" s="1"/>
  <c r="AC506" i="2" s="1"/>
  <c r="AC505" i="2" s="1"/>
  <c r="AC504" i="2" s="1"/>
  <c r="AC503" i="2" s="1"/>
  <c r="AC502" i="2" s="1"/>
  <c r="AC501" i="2" s="1"/>
  <c r="AC500" i="2" s="1"/>
  <c r="AC499" i="2" s="1"/>
  <c r="AC498" i="2" s="1"/>
  <c r="AC497" i="2" s="1"/>
  <c r="AC496" i="2" s="1"/>
  <c r="AC495" i="2" s="1"/>
  <c r="AC494" i="2" s="1"/>
  <c r="AC493" i="2" s="1"/>
  <c r="AC492" i="2" s="1"/>
  <c r="AC491" i="2" s="1"/>
  <c r="AC490" i="2" s="1"/>
  <c r="AC489" i="2" s="1"/>
  <c r="AC488" i="2" s="1"/>
  <c r="AC487" i="2" s="1"/>
  <c r="AC486" i="2" s="1"/>
  <c r="AC485" i="2" s="1"/>
  <c r="AC484" i="2" s="1"/>
  <c r="AC483" i="2" s="1"/>
  <c r="AC482" i="2" s="1"/>
  <c r="AC481" i="2" s="1"/>
  <c r="AC480" i="2" s="1"/>
  <c r="AC479" i="2" s="1"/>
  <c r="AC478" i="2" s="1"/>
  <c r="AC477" i="2" s="1"/>
  <c r="AC476" i="2" s="1"/>
  <c r="AC475" i="2" s="1"/>
  <c r="AC474" i="2" s="1"/>
  <c r="AC473" i="2" s="1"/>
  <c r="AC472" i="2" s="1"/>
  <c r="AC471" i="2" s="1"/>
  <c r="AC470" i="2" s="1"/>
  <c r="AC469" i="2" s="1"/>
  <c r="AC468" i="2" s="1"/>
  <c r="AC467" i="2" s="1"/>
  <c r="AC466" i="2" s="1"/>
  <c r="AC465" i="2" s="1"/>
  <c r="AC464" i="2" s="1"/>
  <c r="AC463" i="2" s="1"/>
  <c r="AC462" i="2" s="1"/>
  <c r="AC461" i="2" s="1"/>
  <c r="AC460" i="2" s="1"/>
  <c r="AC459" i="2" s="1"/>
  <c r="AC458" i="2" s="1"/>
  <c r="AC457" i="2" s="1"/>
  <c r="AC456" i="2" s="1"/>
  <c r="AC455" i="2" s="1"/>
  <c r="AC454" i="2" s="1"/>
  <c r="AC453" i="2" s="1"/>
  <c r="AC452" i="2" s="1"/>
  <c r="AC451" i="2" s="1"/>
  <c r="AC450" i="2" s="1"/>
  <c r="AC449" i="2" s="1"/>
  <c r="AC448" i="2" s="1"/>
  <c r="AC447" i="2" s="1"/>
  <c r="AC446" i="2" s="1"/>
  <c r="AC445" i="2" s="1"/>
  <c r="AC444" i="2" s="1"/>
  <c r="AC443" i="2" s="1"/>
  <c r="AC442" i="2" s="1"/>
  <c r="AC441" i="2" s="1"/>
  <c r="AC440" i="2" s="1"/>
  <c r="AC439" i="2" s="1"/>
  <c r="AC438" i="2" s="1"/>
  <c r="AC437" i="2" s="1"/>
  <c r="AC436" i="2" s="1"/>
  <c r="AC435" i="2" s="1"/>
  <c r="AC434" i="2" s="1"/>
  <c r="AC433" i="2" s="1"/>
  <c r="AC432" i="2" s="1"/>
  <c r="AC431" i="2" s="1"/>
  <c r="AC430" i="2" s="1"/>
  <c r="AC429" i="2" s="1"/>
  <c r="AC428" i="2" s="1"/>
  <c r="AC427" i="2" s="1"/>
  <c r="AC426" i="2" s="1"/>
  <c r="AC425" i="2" s="1"/>
  <c r="AC424" i="2" s="1"/>
  <c r="AC423" i="2" s="1"/>
  <c r="AC422" i="2" s="1"/>
  <c r="AC421" i="2" s="1"/>
  <c r="AC420" i="2" s="1"/>
  <c r="AC419" i="2" s="1"/>
  <c r="AC418" i="2" s="1"/>
  <c r="AC417" i="2" s="1"/>
  <c r="AC416" i="2" s="1"/>
  <c r="AC415" i="2" s="1"/>
  <c r="AC414" i="2" s="1"/>
  <c r="AC413" i="2" s="1"/>
  <c r="AC412" i="2" s="1"/>
  <c r="AC411" i="2" s="1"/>
  <c r="AC410" i="2" s="1"/>
  <c r="AC409" i="2" s="1"/>
  <c r="AC408" i="2" s="1"/>
  <c r="AC407" i="2" s="1"/>
  <c r="AC406" i="2" s="1"/>
  <c r="AC405" i="2" s="1"/>
  <c r="AC404" i="2" s="1"/>
  <c r="AC403" i="2" s="1"/>
  <c r="AC402" i="2" s="1"/>
  <c r="AC401" i="2" s="1"/>
  <c r="AC400" i="2" s="1"/>
  <c r="AC399" i="2" s="1"/>
  <c r="AC398" i="2" s="1"/>
  <c r="AC397" i="2" s="1"/>
  <c r="AC396" i="2" s="1"/>
  <c r="AC395" i="2" s="1"/>
  <c r="AC394" i="2" s="1"/>
  <c r="AC393" i="2" s="1"/>
  <c r="AC392" i="2" s="1"/>
  <c r="AC391" i="2" s="1"/>
  <c r="AC390" i="2" s="1"/>
  <c r="AC389" i="2" s="1"/>
  <c r="AC388" i="2" s="1"/>
  <c r="AC387" i="2" s="1"/>
  <c r="AC386" i="2" s="1"/>
  <c r="AC385" i="2" s="1"/>
  <c r="AC384" i="2" s="1"/>
  <c r="AC383" i="2" s="1"/>
  <c r="AC382" i="2" s="1"/>
  <c r="AC381" i="2" s="1"/>
  <c r="AC380" i="2" s="1"/>
  <c r="AC379" i="2" s="1"/>
  <c r="AC378" i="2" s="1"/>
  <c r="AC377" i="2" s="1"/>
  <c r="AC376" i="2" s="1"/>
  <c r="AC375" i="2" s="1"/>
  <c r="AC374" i="2" s="1"/>
  <c r="AC373" i="2" s="1"/>
  <c r="AC372" i="2" s="1"/>
  <c r="AC371" i="2" s="1"/>
  <c r="AC370" i="2" s="1"/>
  <c r="AC369" i="2" s="1"/>
  <c r="AC368" i="2" s="1"/>
  <c r="AC367" i="2" s="1"/>
  <c r="AC366" i="2" s="1"/>
  <c r="AC365" i="2" s="1"/>
  <c r="AC364" i="2" s="1"/>
  <c r="AC363" i="2" s="1"/>
  <c r="AC362" i="2" s="1"/>
  <c r="AC361" i="2" s="1"/>
  <c r="AC360" i="2" s="1"/>
  <c r="AC359" i="2" s="1"/>
  <c r="AC358" i="2" s="1"/>
  <c r="AC357" i="2" s="1"/>
  <c r="AC356" i="2" s="1"/>
  <c r="AC355" i="2" s="1"/>
  <c r="AC354" i="2" s="1"/>
  <c r="AC353" i="2" s="1"/>
  <c r="AC352" i="2" s="1"/>
  <c r="AC351" i="2" s="1"/>
  <c r="AC350" i="2" s="1"/>
  <c r="AC349" i="2" s="1"/>
  <c r="AC348" i="2" s="1"/>
  <c r="AC347" i="2" s="1"/>
  <c r="AC346" i="2" s="1"/>
  <c r="AC345" i="2" s="1"/>
  <c r="AC344" i="2" s="1"/>
  <c r="AC343" i="2" s="1"/>
  <c r="AC342" i="2" s="1"/>
  <c r="AC341" i="2" s="1"/>
  <c r="AC340" i="2" s="1"/>
  <c r="AC339" i="2" s="1"/>
  <c r="AC338" i="2" s="1"/>
  <c r="AC337" i="2" s="1"/>
  <c r="AC336" i="2" s="1"/>
  <c r="AC335" i="2" s="1"/>
  <c r="AC334" i="2" s="1"/>
  <c r="AC333" i="2" s="1"/>
  <c r="AC332" i="2" s="1"/>
  <c r="AC331" i="2" s="1"/>
  <c r="AC330" i="2" s="1"/>
  <c r="AC329" i="2" s="1"/>
  <c r="AC328" i="2" s="1"/>
  <c r="AC327" i="2" s="1"/>
  <c r="AC326" i="2" s="1"/>
  <c r="AC325" i="2" s="1"/>
  <c r="AC324" i="2" s="1"/>
  <c r="AC323" i="2" s="1"/>
  <c r="AC322" i="2" s="1"/>
  <c r="AC321" i="2" s="1"/>
  <c r="AC320" i="2" s="1"/>
  <c r="AC319" i="2" s="1"/>
  <c r="AC318" i="2" s="1"/>
  <c r="AC317" i="2" s="1"/>
  <c r="AC316" i="2" s="1"/>
  <c r="AC315" i="2" s="1"/>
  <c r="AC314" i="2" s="1"/>
  <c r="AC313" i="2" s="1"/>
  <c r="AC312" i="2" s="1"/>
  <c r="AC311" i="2" s="1"/>
  <c r="AC310" i="2" s="1"/>
  <c r="AC309" i="2" s="1"/>
  <c r="AC308" i="2" s="1"/>
  <c r="AC307" i="2" s="1"/>
  <c r="AC306" i="2" s="1"/>
  <c r="AC305" i="2" s="1"/>
  <c r="AC304" i="2" s="1"/>
  <c r="AC303" i="2" s="1"/>
  <c r="AC302" i="2" s="1"/>
  <c r="AC301" i="2" s="1"/>
  <c r="AC300" i="2" s="1"/>
  <c r="AC299" i="2" s="1"/>
  <c r="AC298" i="2" s="1"/>
  <c r="AC297" i="2" s="1"/>
  <c r="AC296" i="2" s="1"/>
  <c r="AC295" i="2" s="1"/>
  <c r="AC294" i="2" s="1"/>
  <c r="AC293" i="2" s="1"/>
  <c r="AC292" i="2" s="1"/>
  <c r="AC291" i="2" s="1"/>
  <c r="AC290" i="2" s="1"/>
  <c r="AC289" i="2" s="1"/>
  <c r="AC288" i="2" s="1"/>
  <c r="AC287" i="2" s="1"/>
  <c r="AC286" i="2" s="1"/>
  <c r="AC285" i="2" s="1"/>
  <c r="AC284" i="2" s="1"/>
  <c r="AC283" i="2" s="1"/>
  <c r="AC282" i="2" s="1"/>
  <c r="AC281" i="2" s="1"/>
  <c r="AC280" i="2" s="1"/>
  <c r="AC279" i="2" s="1"/>
  <c r="AC278" i="2" s="1"/>
  <c r="AC277" i="2" s="1"/>
  <c r="AC276" i="2" s="1"/>
  <c r="AC275" i="2" s="1"/>
  <c r="AC274" i="2" s="1"/>
  <c r="AC273" i="2" s="1"/>
  <c r="AC272" i="2" s="1"/>
  <c r="AC271" i="2" s="1"/>
  <c r="AC270" i="2" s="1"/>
  <c r="AC269" i="2" s="1"/>
  <c r="AC268" i="2" s="1"/>
  <c r="AC267" i="2" s="1"/>
  <c r="AC266" i="2" s="1"/>
  <c r="AC265" i="2" s="1"/>
  <c r="AC264" i="2" s="1"/>
  <c r="AC263" i="2" s="1"/>
  <c r="AC262" i="2" s="1"/>
  <c r="AC261" i="2" s="1"/>
  <c r="AC260" i="2" s="1"/>
  <c r="AC259" i="2" s="1"/>
  <c r="AC258" i="2" s="1"/>
  <c r="AC257" i="2" s="1"/>
  <c r="AC256" i="2" s="1"/>
  <c r="AC255" i="2" s="1"/>
  <c r="AC254" i="2" s="1"/>
  <c r="AC253" i="2" s="1"/>
  <c r="AC252" i="2" s="1"/>
  <c r="AC251" i="2" s="1"/>
  <c r="AC250" i="2" s="1"/>
  <c r="AC249" i="2" s="1"/>
  <c r="AC248" i="2" s="1"/>
  <c r="AC247" i="2" s="1"/>
  <c r="AC246" i="2" s="1"/>
  <c r="AC245" i="2" s="1"/>
  <c r="AC244" i="2" s="1"/>
  <c r="AC243" i="2" s="1"/>
  <c r="AC242" i="2" s="1"/>
  <c r="AC241" i="2" s="1"/>
  <c r="AC240" i="2" s="1"/>
  <c r="AC239" i="2" s="1"/>
  <c r="AC238" i="2" s="1"/>
  <c r="AC237" i="2" s="1"/>
  <c r="AC236" i="2" s="1"/>
  <c r="AC235" i="2" s="1"/>
  <c r="AC234" i="2" s="1"/>
  <c r="AC233" i="2" s="1"/>
  <c r="AC232" i="2" s="1"/>
  <c r="AC231" i="2" s="1"/>
  <c r="AC230" i="2" s="1"/>
  <c r="AC229" i="2" s="1"/>
  <c r="AC228" i="2" s="1"/>
  <c r="AC227" i="2" s="1"/>
  <c r="AC226" i="2" s="1"/>
  <c r="AC225" i="2" s="1"/>
  <c r="AC224" i="2" s="1"/>
  <c r="AC223" i="2" s="1"/>
  <c r="AC222" i="2" s="1"/>
  <c r="AC221" i="2" s="1"/>
  <c r="AC220" i="2" s="1"/>
  <c r="AC219" i="2" s="1"/>
  <c r="AC218" i="2" s="1"/>
  <c r="AC217" i="2" s="1"/>
  <c r="AC216" i="2" s="1"/>
  <c r="AC215" i="2" s="1"/>
  <c r="AC214" i="2" s="1"/>
  <c r="AC213" i="2" s="1"/>
  <c r="AC212" i="2" s="1"/>
  <c r="AC211" i="2" s="1"/>
  <c r="AC210" i="2" s="1"/>
  <c r="AC209" i="2" s="1"/>
  <c r="AC208" i="2" s="1"/>
  <c r="AC207" i="2" s="1"/>
  <c r="AC206" i="2" s="1"/>
  <c r="AC205" i="2" s="1"/>
  <c r="AC204" i="2" s="1"/>
  <c r="AC203" i="2" s="1"/>
  <c r="AC202" i="2" s="1"/>
  <c r="AC201" i="2" s="1"/>
  <c r="AC200" i="2" s="1"/>
  <c r="AC199" i="2" s="1"/>
  <c r="AC198" i="2" s="1"/>
  <c r="AC197" i="2" s="1"/>
  <c r="AC196" i="2" s="1"/>
  <c r="AC195" i="2" s="1"/>
  <c r="AC194" i="2" s="1"/>
  <c r="AC193" i="2" s="1"/>
  <c r="AC192" i="2" s="1"/>
  <c r="AC191" i="2" s="1"/>
  <c r="AC190" i="2" s="1"/>
  <c r="AC189" i="2" s="1"/>
  <c r="AC188" i="2" s="1"/>
  <c r="AC187" i="2" s="1"/>
  <c r="AC186" i="2" s="1"/>
  <c r="AC185" i="2" s="1"/>
  <c r="AC184" i="2" s="1"/>
  <c r="AC183" i="2" s="1"/>
  <c r="AC182" i="2" s="1"/>
  <c r="AC181" i="2" s="1"/>
  <c r="AC180" i="2" s="1"/>
  <c r="AC179" i="2" s="1"/>
  <c r="AC178" i="2" s="1"/>
  <c r="AC177" i="2" s="1"/>
  <c r="AC176" i="2" s="1"/>
  <c r="AC175" i="2" s="1"/>
  <c r="AC174" i="2" s="1"/>
  <c r="AC173" i="2" s="1"/>
  <c r="AC172" i="2" s="1"/>
  <c r="AC171" i="2" s="1"/>
  <c r="AC170" i="2" s="1"/>
  <c r="AC169" i="2" s="1"/>
  <c r="AC168" i="2" s="1"/>
  <c r="AC167" i="2" s="1"/>
  <c r="AC166" i="2" s="1"/>
  <c r="AC165" i="2" s="1"/>
  <c r="AC164" i="2" s="1"/>
  <c r="AC163" i="2" s="1"/>
  <c r="AC162" i="2" s="1"/>
  <c r="AC161" i="2" s="1"/>
  <c r="AC160" i="2" s="1"/>
  <c r="AC159" i="2" s="1"/>
  <c r="AC158" i="2" s="1"/>
  <c r="AC157" i="2" s="1"/>
  <c r="AC156" i="2" s="1"/>
  <c r="AC155" i="2" s="1"/>
  <c r="AC154" i="2" s="1"/>
  <c r="AC153" i="2" s="1"/>
  <c r="AC152" i="2" s="1"/>
  <c r="AC151" i="2" s="1"/>
  <c r="AC150" i="2" s="1"/>
  <c r="AC149" i="2" s="1"/>
  <c r="AC148" i="2" s="1"/>
  <c r="AC147" i="2" s="1"/>
  <c r="AC146" i="2" s="1"/>
  <c r="AC145" i="2" s="1"/>
  <c r="AC144" i="2" s="1"/>
  <c r="AC143" i="2" s="1"/>
  <c r="AC142" i="2" s="1"/>
  <c r="AC141" i="2" s="1"/>
  <c r="AC140" i="2" s="1"/>
  <c r="AC139" i="2" s="1"/>
  <c r="AC138" i="2" s="1"/>
  <c r="AC137" i="2" s="1"/>
  <c r="AC136" i="2" s="1"/>
  <c r="AC135" i="2" s="1"/>
  <c r="AC134" i="2" s="1"/>
  <c r="AC133" i="2" s="1"/>
  <c r="AC132" i="2" s="1"/>
  <c r="AC131" i="2" s="1"/>
  <c r="AC130" i="2" s="1"/>
  <c r="AC129" i="2" s="1"/>
  <c r="AC128" i="2" s="1"/>
  <c r="AC127" i="2" s="1"/>
  <c r="AC126" i="2" s="1"/>
  <c r="AC125" i="2" s="1"/>
  <c r="AC124" i="2" s="1"/>
  <c r="AC123" i="2" s="1"/>
  <c r="AC122" i="2" s="1"/>
  <c r="AC121" i="2" s="1"/>
  <c r="AC120" i="2" s="1"/>
  <c r="AC119" i="2" s="1"/>
  <c r="AC118" i="2" s="1"/>
  <c r="AC117" i="2" s="1"/>
  <c r="AC116" i="2" s="1"/>
  <c r="AC115" i="2" s="1"/>
  <c r="AC114" i="2" s="1"/>
  <c r="AC113" i="2" s="1"/>
  <c r="AC112" i="2" s="1"/>
  <c r="AC111" i="2" s="1"/>
  <c r="AC110" i="2" s="1"/>
  <c r="AC109" i="2" s="1"/>
  <c r="AC108" i="2" s="1"/>
  <c r="AC107" i="2" s="1"/>
  <c r="AC106" i="2" s="1"/>
  <c r="AC105" i="2" s="1"/>
  <c r="AC104" i="2" s="1"/>
  <c r="AC103" i="2" s="1"/>
  <c r="AC102" i="2" s="1"/>
  <c r="AC101" i="2" s="1"/>
  <c r="AC100" i="2" s="1"/>
  <c r="AC99" i="2" s="1"/>
  <c r="AC98" i="2" s="1"/>
  <c r="AC97" i="2" s="1"/>
  <c r="AC96" i="2" s="1"/>
  <c r="AC95" i="2" s="1"/>
  <c r="AC94" i="2" s="1"/>
  <c r="AC93" i="2" s="1"/>
  <c r="AC92" i="2" s="1"/>
  <c r="AC91" i="2" s="1"/>
  <c r="AC90" i="2" s="1"/>
  <c r="AC89" i="2" s="1"/>
  <c r="AC88" i="2" s="1"/>
  <c r="AC87" i="2" s="1"/>
  <c r="AC86" i="2" s="1"/>
  <c r="AC85" i="2" s="1"/>
  <c r="AC84" i="2" s="1"/>
  <c r="AC83" i="2" s="1"/>
  <c r="AC82" i="2" s="1"/>
  <c r="AC81" i="2" s="1"/>
  <c r="AC80" i="2" s="1"/>
  <c r="AC79" i="2" s="1"/>
  <c r="AC78" i="2" s="1"/>
  <c r="AC77" i="2" s="1"/>
  <c r="AC76" i="2" s="1"/>
  <c r="AC75" i="2" s="1"/>
  <c r="AC74" i="2" s="1"/>
  <c r="AC73" i="2" s="1"/>
  <c r="AC72" i="2" s="1"/>
  <c r="AC71" i="2" s="1"/>
  <c r="AC70" i="2" s="1"/>
  <c r="AC69" i="2" s="1"/>
  <c r="AC68" i="2" s="1"/>
  <c r="AC67" i="2" s="1"/>
  <c r="AC66" i="2" s="1"/>
  <c r="AC65" i="2" s="1"/>
  <c r="AC64" i="2" s="1"/>
  <c r="AC63" i="2" s="1"/>
  <c r="AC62" i="2" s="1"/>
  <c r="AC61" i="2" s="1"/>
  <c r="AC60" i="2" s="1"/>
  <c r="AC59" i="2" s="1"/>
  <c r="AC58" i="2" s="1"/>
  <c r="AC57" i="2" s="1"/>
  <c r="AC56" i="2" s="1"/>
  <c r="AC55" i="2" s="1"/>
  <c r="AC54" i="2" s="1"/>
  <c r="AC53" i="2" s="1"/>
  <c r="AC52" i="2" s="1"/>
  <c r="AC51" i="2" s="1"/>
  <c r="AC50" i="2" s="1"/>
  <c r="AC49" i="2" s="1"/>
  <c r="AC48" i="2" s="1"/>
  <c r="AC47" i="2" s="1"/>
  <c r="AC46" i="2" s="1"/>
  <c r="AC45" i="2" s="1"/>
  <c r="AC44" i="2" s="1"/>
  <c r="AC43" i="2" s="1"/>
  <c r="AC42" i="2" s="1"/>
  <c r="AC41" i="2" s="1"/>
  <c r="AC40" i="2" s="1"/>
  <c r="AC39" i="2" s="1"/>
  <c r="AC38" i="2" s="1"/>
  <c r="AC37" i="2" s="1"/>
  <c r="AC36" i="2" s="1"/>
  <c r="AC35" i="2" s="1"/>
  <c r="AC34" i="2" s="1"/>
  <c r="AB2827" i="2"/>
  <c r="Z2825" i="2"/>
  <c r="Z2826" i="2"/>
  <c r="AA2826" i="2"/>
  <c r="AA2827" i="2"/>
  <c r="Z2827" i="2"/>
  <c r="X2827" i="2"/>
  <c r="AP985" i="2"/>
  <c r="AP2571" i="2"/>
  <c r="AP2121" i="2"/>
  <c r="AP1744" i="2"/>
  <c r="AP2180" i="2"/>
  <c r="AP1767" i="2"/>
  <c r="AP1425" i="2"/>
  <c r="AP2761" i="2"/>
  <c r="AP593" i="2"/>
  <c r="AP947" i="2"/>
  <c r="AP2115" i="2"/>
  <c r="AP1420" i="2"/>
  <c r="AP2194" i="2"/>
  <c r="AP1927" i="2"/>
  <c r="AP421" i="2"/>
  <c r="AP863" i="2"/>
  <c r="AP96" i="2"/>
  <c r="AP1786" i="2"/>
  <c r="AP2427" i="2"/>
  <c r="AP2217" i="2"/>
  <c r="AP2522" i="2"/>
  <c r="AP2479" i="2"/>
  <c r="AP304" i="2"/>
  <c r="AP290" i="2"/>
  <c r="AP1595" i="2"/>
  <c r="AP1313" i="2"/>
  <c r="AP2587" i="2"/>
  <c r="AP1599" i="2"/>
  <c r="AP2649" i="2"/>
  <c r="AP1060" i="2"/>
  <c r="AP600" i="2"/>
  <c r="AP2447" i="2"/>
  <c r="AP1066" i="2"/>
  <c r="AP2595" i="2"/>
  <c r="AP2493" i="2"/>
  <c r="AP2387" i="2"/>
  <c r="AP239" i="2"/>
  <c r="AP581" i="2"/>
  <c r="AP918" i="2"/>
  <c r="AP1275" i="2"/>
  <c r="AP1846" i="2"/>
  <c r="AP1354" i="2"/>
  <c r="AP1186" i="2"/>
  <c r="AP1197" i="2"/>
  <c r="AP232" i="2"/>
  <c r="AP2157" i="2"/>
  <c r="AP1822" i="2"/>
  <c r="AP1625" i="2"/>
  <c r="AP2406" i="2"/>
  <c r="AP427" i="2"/>
  <c r="AP612" i="2"/>
  <c r="AP495" i="2"/>
  <c r="AP913" i="2"/>
  <c r="AP845" i="2"/>
  <c r="AP345" i="2"/>
  <c r="AP2213" i="2"/>
  <c r="AP2558" i="2"/>
  <c r="AP762" i="2"/>
  <c r="AP330" i="2"/>
  <c r="AP2151" i="2"/>
  <c r="AP2620" i="2"/>
  <c r="AP1418" i="2"/>
  <c r="AP1898" i="2"/>
  <c r="AP1226" i="2"/>
  <c r="AP1810" i="2"/>
  <c r="AP93" i="2"/>
  <c r="AP1836" i="2"/>
  <c r="AP2348" i="2"/>
  <c r="AP804" i="2"/>
  <c r="AP2470" i="2"/>
  <c r="AP411" i="2"/>
  <c r="AP458" i="2"/>
  <c r="AP1733" i="2"/>
  <c r="AP1011" i="2"/>
  <c r="AP1983" i="2"/>
  <c r="AP2497" i="2"/>
  <c r="AP1560" i="2"/>
  <c r="AP774" i="2"/>
  <c r="AP477" i="2"/>
  <c r="AP1613" i="2"/>
  <c r="AP1071" i="2"/>
  <c r="AP2702" i="2"/>
  <c r="AP795" i="2"/>
  <c r="AP1804" i="2"/>
  <c r="AP296" i="2"/>
  <c r="AP1685" i="2"/>
  <c r="AP1610" i="2"/>
  <c r="AP2186" i="2"/>
  <c r="AP156" i="2"/>
  <c r="AP2769" i="2"/>
  <c r="AP1332" i="2"/>
  <c r="AP2266" i="2"/>
  <c r="AP2231" i="2"/>
  <c r="AP266" i="2"/>
  <c r="AP785" i="2"/>
  <c r="AP2744" i="2"/>
  <c r="AP283" i="2"/>
  <c r="AP1382" i="2"/>
  <c r="AP132" i="2"/>
  <c r="AP340" i="2"/>
  <c r="AP89" i="2"/>
  <c r="AP260" i="2"/>
  <c r="AP1447" i="2"/>
  <c r="AP710" i="2"/>
  <c r="AP2268" i="2"/>
  <c r="AP212" i="2"/>
  <c r="AP184" i="2"/>
  <c r="AP1682" i="2"/>
  <c r="AP1646" i="2"/>
  <c r="AP1894" i="2"/>
  <c r="AP624" i="2"/>
  <c r="AP1845" i="2"/>
  <c r="AP2464" i="2"/>
  <c r="AP2700" i="2"/>
  <c r="AP1905" i="2"/>
  <c r="AP1343" i="2"/>
  <c r="AP1404" i="2"/>
  <c r="AP1594" i="2"/>
  <c r="AP91" i="2"/>
  <c r="AP429" i="2"/>
  <c r="AP2645" i="2"/>
  <c r="AP2651" i="2"/>
  <c r="AP861" i="2"/>
  <c r="AP1719" i="2"/>
  <c r="AP944" i="2"/>
  <c r="AP2659" i="2"/>
  <c r="AP1493" i="2"/>
  <c r="AP2418" i="2"/>
  <c r="AP1582" i="2"/>
  <c r="AP467" i="2"/>
  <c r="AP718" i="2"/>
  <c r="AP534" i="2"/>
  <c r="AP130" i="2"/>
  <c r="AP1669" i="2"/>
  <c r="AP873" i="2"/>
  <c r="AP1486" i="2"/>
  <c r="AP1325" i="2"/>
  <c r="AP135" i="2"/>
  <c r="AP2304" i="2"/>
  <c r="AP1706" i="2"/>
  <c r="AP2475" i="2"/>
  <c r="AP999" i="2"/>
  <c r="AP921" i="2"/>
  <c r="AP1819" i="2"/>
  <c r="AP827" i="2"/>
  <c r="AP433" i="2"/>
  <c r="AP2647" i="2"/>
  <c r="AP1256" i="2"/>
  <c r="AP315" i="2"/>
  <c r="AP1527" i="2"/>
  <c r="AP2548" i="2"/>
  <c r="AP2461" i="2"/>
  <c r="AP1056" i="2"/>
  <c r="AP183" i="2"/>
  <c r="AP1506" i="2"/>
  <c r="AP2593" i="2"/>
  <c r="AP2655" i="2"/>
  <c r="AP1672" i="2"/>
  <c r="AP2184" i="2"/>
  <c r="AP102" i="2"/>
  <c r="AP2517" i="2"/>
  <c r="AP270" i="2"/>
  <c r="AP1604" i="2"/>
  <c r="AP1536" i="2"/>
  <c r="AP2078" i="2"/>
  <c r="AP987" i="2"/>
  <c r="AP2549" i="2"/>
  <c r="AP363" i="2"/>
  <c r="AP1067" i="2"/>
  <c r="AP1545" i="2"/>
  <c r="AP1585" i="2"/>
  <c r="AP2546" i="2"/>
  <c r="AP2728" i="2"/>
  <c r="AP938" i="2"/>
  <c r="AP288" i="2"/>
  <c r="AP1001" i="2"/>
  <c r="AP1207" i="2"/>
  <c r="AP2154" i="2"/>
  <c r="AP2515" i="2"/>
  <c r="AP2128" i="2"/>
  <c r="AP719" i="2"/>
  <c r="AP2710" i="2"/>
  <c r="AP2081" i="2"/>
  <c r="AP1631" i="2"/>
  <c r="AP2423" i="2"/>
  <c r="AP1590" i="2"/>
  <c r="AP1949" i="2"/>
  <c r="AP1167" i="2"/>
  <c r="AP2495" i="2"/>
  <c r="AP277" i="2"/>
  <c r="AP2632" i="2"/>
  <c r="AP888" i="2"/>
  <c r="AP963" i="2"/>
  <c r="AP1340" i="2"/>
  <c r="AP2439" i="2"/>
  <c r="AP1355" i="2"/>
  <c r="AP2395" i="2"/>
  <c r="AP900" i="2"/>
  <c r="AP1115" i="2"/>
  <c r="AP1662" i="2"/>
  <c r="AP1608" i="2"/>
  <c r="AP2602" i="2"/>
  <c r="AP843" i="2"/>
  <c r="AP448" i="2"/>
  <c r="AP926" i="2"/>
  <c r="AP2350" i="2"/>
  <c r="AP354" i="2"/>
  <c r="AP1587" i="2"/>
  <c r="AP1120" i="2"/>
  <c r="AP2597" i="2"/>
  <c r="AP2687" i="2"/>
  <c r="AP2139" i="2"/>
  <c r="AP850" i="2"/>
  <c r="AP2400" i="2"/>
  <c r="AP83" i="2"/>
  <c r="AP666" i="2"/>
  <c r="AP1725" i="2"/>
  <c r="AP297" i="2"/>
  <c r="AP1648" i="2"/>
  <c r="AP2320" i="2"/>
  <c r="AP1862" i="2"/>
  <c r="AP1129" i="2"/>
  <c r="AP314" i="2"/>
  <c r="AP1324" i="2"/>
  <c r="AP1412" i="2"/>
  <c r="AP2419" i="2"/>
  <c r="AP874" i="2"/>
  <c r="AP1879" i="2"/>
  <c r="AP210" i="2"/>
  <c r="AP1935" i="2"/>
  <c r="AP1972" i="2"/>
  <c r="AP2510" i="2"/>
  <c r="AP431" i="2"/>
  <c r="AP1448" i="2"/>
  <c r="AP2122" i="2"/>
  <c r="AP2195" i="2"/>
  <c r="AP1626" i="2"/>
  <c r="AP2352" i="2"/>
  <c r="AP2137" i="2"/>
  <c r="AP826" i="2"/>
  <c r="AP2654" i="2"/>
  <c r="AP890" i="2"/>
  <c r="AP2781" i="2"/>
  <c r="AP426" i="2"/>
  <c r="AP1716" i="2"/>
  <c r="AP2626" i="2"/>
  <c r="AP510" i="2"/>
  <c r="AP2359" i="2"/>
  <c r="AP1335" i="2"/>
  <c r="AP1888" i="2"/>
  <c r="AP221" i="2"/>
  <c r="AP847" i="2"/>
  <c r="AP1107" i="2"/>
  <c r="AP1501" i="2"/>
  <c r="AP978" i="2"/>
  <c r="AP2372" i="2"/>
  <c r="AP2775" i="2"/>
  <c r="AP572" i="2"/>
  <c r="AP2208" i="2"/>
  <c r="AP930" i="2"/>
  <c r="AP287" i="2"/>
  <c r="AP1801" i="2"/>
  <c r="AP2399" i="2"/>
  <c r="AP1440" i="2"/>
  <c r="AP1598" i="2"/>
  <c r="AP264" i="2"/>
  <c r="AP1252" i="2"/>
  <c r="AP2338" i="2"/>
  <c r="AP1377" i="2"/>
  <c r="AP542" i="2"/>
  <c r="AP247" i="2"/>
  <c r="AP2039" i="2"/>
  <c r="AP2003" i="2"/>
  <c r="AP95" i="2"/>
  <c r="AP1844" i="2"/>
  <c r="AP59" i="2"/>
  <c r="AP962" i="2"/>
  <c r="AP375" i="2"/>
  <c r="AP2144" i="2"/>
  <c r="AP1179" i="2"/>
  <c r="AP1813" i="2"/>
  <c r="AP553" i="2"/>
  <c r="AP2253" i="2"/>
  <c r="AP1659" i="2"/>
  <c r="AP1724" i="2"/>
  <c r="AP2426" i="2"/>
  <c r="AP1743" i="2"/>
  <c r="AP2107" i="2"/>
  <c r="AP2590" i="2"/>
  <c r="AP705" i="2"/>
  <c r="AP1381" i="2"/>
  <c r="AP990" i="2"/>
  <c r="AP1827" i="2"/>
  <c r="AP1877" i="2"/>
  <c r="AP2716" i="2"/>
  <c r="AP716" i="2"/>
  <c r="AP2041" i="2"/>
  <c r="AP1621" i="2"/>
  <c r="AP1166" i="2"/>
  <c r="AP2598" i="2"/>
  <c r="AP851" i="2"/>
  <c r="AP413" i="2"/>
  <c r="AP2389" i="2"/>
  <c r="AP565" i="2"/>
  <c r="AP1122" i="2"/>
  <c r="AP611" i="2"/>
  <c r="AP2315" i="2"/>
  <c r="AP1396" i="2"/>
  <c r="AP2303" i="2"/>
  <c r="AP2140" i="2"/>
  <c r="AP1923" i="2"/>
  <c r="AP2235" i="2"/>
  <c r="AP193" i="2"/>
  <c r="AP1419" i="2"/>
  <c r="AP2520" i="2"/>
  <c r="AP2646" i="2"/>
  <c r="AP1526" i="2"/>
  <c r="AP2198" i="2"/>
  <c r="AP2296" i="2"/>
  <c r="AP1809" i="2"/>
  <c r="AP2062" i="2"/>
  <c r="AP2671" i="2"/>
  <c r="AP1817" i="2"/>
  <c r="AP1564" i="2"/>
  <c r="AP543" i="2"/>
  <c r="AP1302" i="2"/>
  <c r="AP1873" i="2"/>
  <c r="AP1110" i="2"/>
  <c r="AP1897" i="2"/>
  <c r="AP2343" i="2"/>
  <c r="AP401" i="2"/>
  <c r="AP1882" i="2"/>
  <c r="AP2778" i="2"/>
  <c r="AP872" i="2"/>
  <c r="AP1505" i="2"/>
  <c r="AP1127" i="2"/>
  <c r="AP2250" i="2"/>
  <c r="AP2083" i="2"/>
  <c r="AP1775" i="2"/>
  <c r="AP1964" i="2"/>
  <c r="AP1814" i="2"/>
  <c r="AP1307" i="2"/>
  <c r="AP2026" i="2"/>
  <c r="AP1690" i="2"/>
  <c r="AP1982" i="2"/>
  <c r="AP2105" i="2"/>
  <c r="AP1415" i="2"/>
  <c r="AP1680" i="2"/>
  <c r="AP1274" i="2"/>
  <c r="AP2410" i="2"/>
  <c r="AP339" i="2"/>
  <c r="AP1401" i="2"/>
  <c r="AP1616" i="2"/>
  <c r="AP1934" i="2"/>
  <c r="AP1411" i="2"/>
  <c r="AP2328" i="2"/>
  <c r="AP144" i="2"/>
  <c r="AP1144" i="2"/>
  <c r="AP2703" i="2"/>
  <c r="AP456" i="2"/>
  <c r="AP1568" i="2"/>
  <c r="AP1181" i="2"/>
  <c r="AP1333" i="2"/>
  <c r="AP2446" i="2"/>
  <c r="AP1902" i="2"/>
  <c r="AP1424" i="2"/>
  <c r="AP2124" i="2"/>
  <c r="AP2616" i="2"/>
  <c r="AP2437" i="2"/>
  <c r="AP352" i="2"/>
  <c r="AP2066" i="2"/>
  <c r="AP229" i="2"/>
  <c r="AP2225" i="2"/>
  <c r="AP2263" i="2"/>
  <c r="AP1577" i="2"/>
  <c r="AP2454" i="2"/>
  <c r="AP1752" i="2"/>
  <c r="AP1995" i="2"/>
  <c r="AP2723" i="2"/>
  <c r="AP984" i="2"/>
  <c r="AP1789" i="2"/>
  <c r="AP635" i="2"/>
  <c r="AP640" i="2"/>
  <c r="AP2187" i="2"/>
  <c r="AP1766" i="2"/>
  <c r="AP2386" i="2"/>
  <c r="AP291" i="2"/>
  <c r="AP881" i="2"/>
  <c r="AP2745" i="2"/>
  <c r="AP2272" i="2"/>
  <c r="AP677" i="2"/>
  <c r="AP2392" i="2"/>
  <c r="AP466" i="2"/>
  <c r="AP920" i="2"/>
  <c r="AP2044" i="2"/>
  <c r="AP1781" i="2"/>
  <c r="AP142" i="2"/>
  <c r="AP2697" i="2"/>
  <c r="AP1168" i="2"/>
  <c r="AP1438" i="2"/>
  <c r="AP1673" i="2"/>
  <c r="AP292" i="2"/>
  <c r="AP578" i="2"/>
  <c r="AP2729" i="2"/>
  <c r="AP2704" i="2"/>
  <c r="AP1177" i="2"/>
  <c r="AP2210" i="2"/>
  <c r="AP1471" i="2"/>
  <c r="AP2010" i="2"/>
  <c r="AP882" i="2"/>
  <c r="AP588" i="2"/>
  <c r="AP731" i="2"/>
  <c r="AP84" i="2"/>
  <c r="AP1171" i="2"/>
  <c r="AP1063" i="2"/>
  <c r="AP1601" i="2"/>
  <c r="AP337" i="2"/>
  <c r="AP1701" i="2"/>
  <c r="AP696" i="2"/>
  <c r="AP1826" i="2"/>
  <c r="AP1337" i="2"/>
  <c r="AP2717" i="2"/>
  <c r="AP961" i="2"/>
  <c r="AP92" i="2"/>
  <c r="AP1224" i="2"/>
  <c r="AP1881" i="2"/>
  <c r="AP1193" i="2"/>
  <c r="AP216" i="2"/>
  <c r="AP1944" i="2"/>
  <c r="AP544" i="2"/>
  <c r="AP960" i="2"/>
  <c r="AP1402" i="2"/>
  <c r="AP2425" i="2"/>
  <c r="AP1514" i="2"/>
  <c r="AP2527" i="2"/>
  <c r="AP286" i="2"/>
  <c r="AP353" i="2"/>
  <c r="AP1143" i="2"/>
  <c r="AP1843" i="2"/>
  <c r="AP1803" i="2"/>
  <c r="AP1251" i="2"/>
  <c r="AP2040" i="2"/>
  <c r="AP1800" i="2"/>
  <c r="AP1225" i="2"/>
  <c r="AP1349" i="2"/>
  <c r="AP915" i="2"/>
  <c r="AP2816" i="2"/>
  <c r="AP1693" i="2"/>
  <c r="AP2584" i="2"/>
  <c r="AP105" i="2"/>
  <c r="AP1661" i="2"/>
  <c r="AP866" i="2"/>
  <c r="AP1416" i="2"/>
  <c r="AP2751" i="2"/>
  <c r="AP1267" i="2"/>
  <c r="AP2618" i="2"/>
  <c r="AP1334" i="2"/>
  <c r="AP2715" i="2"/>
  <c r="AP1751" i="2"/>
  <c r="AP2233" i="2"/>
  <c r="AP1188" i="2"/>
  <c r="AP2314" i="2"/>
  <c r="AP2752" i="2"/>
  <c r="AP1887" i="2"/>
  <c r="AP494" i="2"/>
  <c r="AP1811" i="2"/>
  <c r="AP893" i="2"/>
  <c r="AP1403" i="2"/>
  <c r="AP2227" i="2"/>
  <c r="AP2365" i="2"/>
  <c r="AP201" i="2"/>
  <c r="AP1735" i="2"/>
  <c r="AP2279" i="2"/>
  <c r="AP1812" i="2"/>
  <c r="AP1715" i="2"/>
  <c r="AP367" i="2"/>
  <c r="AP2265" i="2"/>
  <c r="AP294" i="2"/>
  <c r="AP272" i="2"/>
  <c r="AP246" i="2"/>
  <c r="AP2327" i="2"/>
  <c r="AP493" i="2"/>
  <c r="AP1423" i="2"/>
  <c r="AP786" i="2"/>
  <c r="AP2562" i="2"/>
  <c r="AP2815" i="2"/>
  <c r="AP2619" i="2"/>
  <c r="AP186" i="2"/>
  <c r="AP943" i="2"/>
  <c r="AP1162" i="2"/>
  <c r="AP703" i="2"/>
  <c r="AP1597" i="2"/>
  <c r="AP1876" i="2"/>
  <c r="AP1896" i="2"/>
  <c r="AP1689" i="2"/>
  <c r="AP86" i="2"/>
  <c r="AP1607" i="2"/>
  <c r="AP1204" i="2"/>
  <c r="AP1872" i="2"/>
  <c r="AP2228" i="2"/>
  <c r="AP1895" i="2"/>
  <c r="AP965" i="2"/>
  <c r="AP2774" i="2"/>
  <c r="AP1593" i="2"/>
  <c r="AP2311" i="2"/>
  <c r="AP1576" i="2"/>
  <c r="AP1592" i="2"/>
  <c r="AP1584" i="2"/>
  <c r="AP263" i="2"/>
  <c r="AP1612" i="2"/>
  <c r="AP2169" i="2"/>
  <c r="AP1130" i="2"/>
  <c r="AP1413" i="2"/>
  <c r="AP2686" i="2"/>
  <c r="AP1637" i="2"/>
  <c r="AP541" i="2"/>
  <c r="AP800" i="2"/>
  <c r="AP2325" i="2"/>
  <c r="AP1951" i="2"/>
  <c r="AP1175" i="2"/>
  <c r="AP1658" i="2"/>
  <c r="AP1554" i="2"/>
  <c r="AP2329" i="2"/>
  <c r="AP2143" i="2"/>
  <c r="AP1192" i="2"/>
  <c r="AP1829" i="2"/>
  <c r="AP1660" i="2"/>
  <c r="AP875" i="2"/>
  <c r="AP349" i="2"/>
  <c r="AP143" i="2"/>
  <c r="AP1178" i="2"/>
  <c r="AP2727" i="2"/>
  <c r="AP2521" i="2"/>
  <c r="AP2777" i="2"/>
  <c r="AP2601" i="2"/>
  <c r="AP1769" i="2"/>
  <c r="AP1101" i="2"/>
  <c r="AP479" i="2"/>
  <c r="AP853" i="2"/>
  <c r="AP402" i="2"/>
  <c r="AP589" i="2"/>
  <c r="AP222" i="2"/>
  <c r="AP209" i="2"/>
  <c r="AP2045" i="2"/>
  <c r="AP2583" i="2"/>
  <c r="AP996" i="2"/>
  <c r="AP1963" i="2"/>
  <c r="AP509" i="2"/>
  <c r="AP2617" i="2"/>
  <c r="AP2780" i="2"/>
  <c r="AP537" i="2"/>
  <c r="AP2482" i="2"/>
  <c r="AP1065" i="2"/>
  <c r="AP1439" i="2"/>
  <c r="AP1755" i="2"/>
  <c r="AP2625" i="2"/>
  <c r="AP812" i="2"/>
  <c r="AP1370" i="2"/>
  <c r="AP979" i="2"/>
  <c r="AP1496" i="2"/>
  <c r="AP891" i="2"/>
  <c r="AP912" i="2"/>
  <c r="AP2698" i="2"/>
  <c r="AP862" i="2"/>
  <c r="AP1647" i="2"/>
  <c r="AP1674" i="2"/>
  <c r="AP1233" i="2"/>
  <c r="AP1128" i="2"/>
  <c r="AP1165" i="2"/>
  <c r="AP2763" i="2"/>
  <c r="AP2591" i="2"/>
  <c r="AP2526" i="2"/>
  <c r="AP1583" i="2"/>
  <c r="AP1918" i="2"/>
  <c r="AP2722" i="2"/>
  <c r="AP1842" i="2"/>
  <c r="AP2455" i="2"/>
  <c r="AP1051" i="2"/>
  <c r="AP1444" i="2"/>
  <c r="AP293" i="2"/>
  <c r="AP1342" i="2"/>
  <c r="AP1617" i="2"/>
  <c r="AP2005" i="2"/>
  <c r="AP2681" i="2"/>
  <c r="AP2600" i="2"/>
  <c r="AP2533" i="2"/>
  <c r="AP1257" i="2"/>
  <c r="AP614" i="2"/>
  <c r="AP554" i="2"/>
  <c r="AP2142" i="2"/>
  <c r="AP579" i="2"/>
  <c r="AP2469" i="2"/>
  <c r="AP2127" i="2"/>
  <c r="AP1747" i="2"/>
  <c r="AP1880" i="2"/>
  <c r="AP2340" i="2"/>
  <c r="AP2779" i="2"/>
  <c r="AP1015" i="2"/>
  <c r="AP215" i="2"/>
  <c r="AP2675" i="2"/>
  <c r="AP661" i="2"/>
  <c r="AP338" i="2"/>
  <c r="AP394" i="2"/>
  <c r="AP768" i="2"/>
  <c r="AP1145" i="2"/>
  <c r="AP2706" i="2"/>
  <c r="AP1187" i="2"/>
  <c r="AP1600" i="2"/>
  <c r="AP2438" i="2"/>
  <c r="AP1602" i="2"/>
  <c r="AP535" i="2"/>
  <c r="AP511" i="2"/>
  <c r="AP1111" i="2"/>
  <c r="AP129" i="2"/>
  <c r="AP2428" i="2"/>
  <c r="AP269" i="2"/>
  <c r="AP1681" i="2"/>
  <c r="AP1336" i="2"/>
  <c r="AP2471" i="2"/>
  <c r="AP2339" i="2"/>
  <c r="AP344" i="2"/>
  <c r="AP1064" i="2"/>
  <c r="AP131" i="2"/>
  <c r="AP1973" i="2"/>
  <c r="AP2576" i="2"/>
  <c r="AP1306" i="2"/>
  <c r="AP619" i="2"/>
  <c r="AP1030" i="2"/>
  <c r="AP2347" i="2"/>
  <c r="AP362" i="2"/>
  <c r="AP1172" i="2"/>
  <c r="AP986" i="2"/>
  <c r="AP1528" i="2"/>
  <c r="AP2123" i="2"/>
  <c r="AP2730" i="2"/>
  <c r="AP1734" i="2"/>
  <c r="AP2353" i="2"/>
  <c r="AP85" i="2"/>
  <c r="AP1414" i="2"/>
  <c r="AP1596" i="2"/>
  <c r="AP365" i="2"/>
  <c r="AP265" i="2"/>
  <c r="AP2699" i="2"/>
  <c r="AP2226" i="2"/>
  <c r="AP2494" i="2"/>
  <c r="AP1395" i="2"/>
  <c r="AP45" i="2"/>
  <c r="AP2523" i="2"/>
  <c r="AP977" i="2"/>
  <c r="AP1221" i="2"/>
  <c r="AP746" i="2"/>
  <c r="AP1260" i="2"/>
  <c r="AP988" i="2"/>
  <c r="AP2156" i="2"/>
  <c r="AP784" i="2"/>
  <c r="AP502" i="2"/>
  <c r="AP2004" i="2"/>
  <c r="AP1198" i="2"/>
  <c r="AP226" i="2"/>
  <c r="AP492" i="2"/>
  <c r="AP1000" i="2"/>
  <c r="AP1182" i="2"/>
  <c r="AP1276" i="2"/>
  <c r="AP412" i="2"/>
  <c r="AP974" i="2"/>
  <c r="AP1705" i="2"/>
  <c r="AP2054" i="2"/>
  <c r="AP316" i="2"/>
  <c r="AP738" i="2"/>
  <c r="AP457" i="2"/>
  <c r="AP2349" i="2"/>
  <c r="AP414" i="2"/>
  <c r="AP914" i="2"/>
  <c r="AP347" i="2"/>
  <c r="AP428" i="2"/>
  <c r="AP2174" i="2"/>
  <c r="AP2388" i="2"/>
  <c r="AP717" i="2"/>
  <c r="AP90" i="2"/>
  <c r="AP2403" i="2"/>
  <c r="AP133" i="2"/>
  <c r="AP2049" i="2"/>
  <c r="AP1603" i="2"/>
  <c r="AP2550" i="2"/>
  <c r="AP1487" i="2"/>
  <c r="AP1294" i="2"/>
  <c r="AP1622" i="2"/>
  <c r="AP925" i="2"/>
  <c r="AP386" i="2"/>
  <c r="AP58" i="2"/>
  <c r="AP1138" i="2"/>
  <c r="AP276" i="2"/>
  <c r="AP1012" i="2"/>
  <c r="AP1686" i="2"/>
  <c r="AP1768" i="2"/>
  <c r="AP1611" i="2"/>
  <c r="AP948" i="2"/>
  <c r="AP2480" i="2"/>
  <c r="AP1915" i="2"/>
  <c r="AP1821" i="2"/>
  <c r="AP2232" i="2"/>
  <c r="AP1820" i="2"/>
  <c r="AP2150" i="2"/>
  <c r="AP430" i="2"/>
  <c r="AP261" i="2"/>
  <c r="AP1567" i="2"/>
  <c r="AP1405" i="2"/>
  <c r="AP846" i="2"/>
  <c r="AP2498" i="2"/>
  <c r="AP341" i="2"/>
  <c r="AP1750" i="2"/>
  <c r="AP346" i="2"/>
  <c r="AP1531" i="2"/>
  <c r="AP2701" i="2"/>
  <c r="AP1263" i="2"/>
  <c r="AP571" i="2"/>
  <c r="AP2557" i="2"/>
  <c r="AP1273" i="2"/>
  <c r="AP478" i="2"/>
  <c r="AP2648" i="2"/>
  <c r="AP2532" i="2"/>
  <c r="AP1630" i="2"/>
  <c r="AP775" i="2"/>
  <c r="AP1890" i="2"/>
  <c r="AP613" i="2"/>
  <c r="AP805" i="2"/>
  <c r="AP711" i="2"/>
  <c r="AP417" i="2"/>
  <c r="AP460" i="2"/>
  <c r="AP2267" i="2"/>
  <c r="AP2708" i="2"/>
  <c r="AP2214" i="2"/>
  <c r="AP745" i="2"/>
  <c r="AP2159" i="2"/>
  <c r="AP2417" i="2"/>
  <c r="AP2458" i="2"/>
  <c r="AP2650" i="2"/>
  <c r="AP2770" i="2"/>
  <c r="AP2276" i="2"/>
  <c r="AP582" i="2"/>
  <c r="AP1266" i="2"/>
  <c r="AP185" i="2"/>
  <c r="AP1998" i="2"/>
  <c r="AP1133" i="2"/>
  <c r="AP2505" i="2"/>
  <c r="AP271" i="2"/>
  <c r="AP1352" i="2"/>
  <c r="AP1988" i="2"/>
  <c r="AP2065" i="2"/>
  <c r="AP1183" i="2"/>
  <c r="AP1720" i="2"/>
  <c r="AP1511" i="2"/>
  <c r="AP1919" i="2"/>
  <c r="AP2420" i="2"/>
  <c r="AP1899" i="2"/>
  <c r="AP2125" i="2"/>
  <c r="AP1196" i="2"/>
  <c r="AP1714" i="2"/>
  <c r="AP577" i="2"/>
  <c r="AP1618" i="2"/>
  <c r="AP2481" i="2"/>
  <c r="AP794" i="2"/>
  <c r="AP1926" i="2"/>
  <c r="AP817" i="2"/>
  <c r="AP994" i="2"/>
  <c r="AP1112" i="2"/>
  <c r="AP1126" i="2"/>
  <c r="AP262" i="2"/>
  <c r="AP2212" i="2"/>
  <c r="AP649" i="2"/>
  <c r="AP1563" i="2"/>
  <c r="AP1776" i="2"/>
  <c r="AP2354" i="2"/>
  <c r="AP919" i="2"/>
  <c r="AP2596" i="2"/>
  <c r="AP2407" i="2"/>
  <c r="AP1253" i="2"/>
  <c r="AP2762" i="2"/>
  <c r="AP1578" i="2"/>
  <c r="AP60" i="2"/>
  <c r="AP2203" i="2"/>
  <c r="AP378" i="2"/>
  <c r="AP432" i="2"/>
  <c r="AP2543" i="2"/>
  <c r="AP1643" i="2"/>
  <c r="AP982" i="2"/>
  <c r="AP2680" i="2"/>
  <c r="AP641" i="2"/>
  <c r="AP1433" i="2"/>
  <c r="AP2264" i="2"/>
  <c r="AP2768" i="2"/>
  <c r="AP2209" i="2"/>
  <c r="AP991" i="2"/>
  <c r="AP2642" i="2"/>
  <c r="AP1636" i="2"/>
  <c r="AP922" i="2"/>
  <c r="AP1739" i="2"/>
  <c r="AP1994" i="2"/>
  <c r="AP1620" i="2"/>
  <c r="AP2615" i="2"/>
  <c r="AP1180" i="2"/>
  <c r="AP763" i="2"/>
  <c r="AP1774" i="2"/>
  <c r="AP852" i="2"/>
  <c r="AP220" i="2"/>
  <c r="AP1544" i="2"/>
  <c r="AP2224" i="2"/>
  <c r="AP1369" i="2"/>
  <c r="AP1828" i="2"/>
  <c r="AP2141" i="2"/>
  <c r="AP2364" i="2"/>
  <c r="AP1399" i="2"/>
  <c r="AP2106" i="2"/>
  <c r="AP94" i="2"/>
  <c r="AP1790" i="2"/>
  <c r="AP911" i="2"/>
  <c r="AP570" i="2"/>
  <c r="AP669" i="2"/>
  <c r="AP1437" i="2"/>
  <c r="AP2599" i="2"/>
  <c r="AP1889" i="2"/>
  <c r="AP1698" i="2"/>
  <c r="AP1878" i="2"/>
  <c r="AP97" i="2"/>
  <c r="AP2138" i="2"/>
  <c r="AP1477" i="2"/>
  <c r="AP211" i="2"/>
  <c r="AP41" i="2"/>
  <c r="AP2391" i="2"/>
  <c r="AP2705" i="2"/>
  <c r="AP958" i="2"/>
  <c r="AP2316" i="2"/>
  <c r="AP594" i="2"/>
  <c r="AP1308" i="2"/>
  <c r="AP566" i="2"/>
  <c r="AP2211" i="2"/>
  <c r="AP1911" i="2"/>
  <c r="AP892" i="2"/>
  <c r="AP2002" i="2"/>
  <c r="AP98" i="2"/>
  <c r="AP1802" i="2"/>
  <c r="AP1400" i="2"/>
  <c r="AP1176" i="2"/>
  <c r="AP1380" i="2"/>
  <c r="AP2302" i="2"/>
  <c r="AP2429" i="2"/>
  <c r="AP182" i="2"/>
  <c r="AP2072" i="2"/>
  <c r="AP2371" i="2"/>
  <c r="AP1575" i="2"/>
  <c r="AP1605" i="2"/>
  <c r="AP2812" i="2"/>
  <c r="AP860" i="2"/>
  <c r="AP289" i="2"/>
  <c r="AP2478" i="2"/>
  <c r="AP1522" i="2"/>
  <c r="AP964" i="2"/>
  <c r="AP134" i="2"/>
  <c r="AP1886" i="2"/>
  <c r="AP259" i="2"/>
  <c r="AP889" i="2"/>
  <c r="AP282" i="2"/>
  <c r="AP1044" i="2"/>
  <c r="AP536" i="2"/>
  <c r="AP1280" i="2"/>
  <c r="AP2378" i="2"/>
  <c r="AP1331" i="2"/>
  <c r="AP2547" i="2"/>
  <c r="AP859" i="2"/>
  <c r="AP1586" i="2"/>
  <c r="AP2516" i="2"/>
  <c r="AP712" i="2"/>
  <c r="AP793" i="2"/>
  <c r="AP2496" i="2"/>
  <c r="AP844" i="2"/>
  <c r="AP1581" i="2"/>
  <c r="AP2594" i="2"/>
  <c r="AP1609" i="2"/>
  <c r="AP1569" i="2"/>
  <c r="AP364" i="2"/>
  <c r="AP2183" i="2"/>
  <c r="AP1191" i="2"/>
  <c r="AP418" i="2"/>
  <c r="AP1950" i="2"/>
  <c r="AP355" i="2"/>
  <c r="AP880" i="2"/>
  <c r="AP2185" i="2"/>
  <c r="AP1376" i="2"/>
  <c r="AP2453" i="2"/>
  <c r="AP2440" i="2"/>
  <c r="AP2160" i="2"/>
  <c r="AP1841" i="2"/>
  <c r="AP1305" i="2"/>
  <c r="AP449" i="2"/>
  <c r="AP1346" i="2"/>
  <c r="AP1987" i="2"/>
  <c r="AP1341" i="2"/>
  <c r="AP1591" i="2"/>
  <c r="AP2271" i="2"/>
  <c r="AP374" i="2"/>
  <c r="AP2424" i="2"/>
  <c r="AP1432" i="2"/>
  <c r="AP1148" i="2"/>
  <c r="AP1546" i="2"/>
  <c r="AP1309" i="2"/>
  <c r="AP929" i="2"/>
  <c r="AP1410" i="2"/>
  <c r="AP2155" i="2"/>
  <c r="AP2773" i="2"/>
  <c r="AP2351" i="2"/>
  <c r="AP1649" i="2"/>
  <c r="AP1121" i="2"/>
  <c r="AP2082" i="2"/>
  <c r="AP476" i="2"/>
  <c r="AP1632" i="2"/>
  <c r="AP1507" i="2"/>
  <c r="AP1700" i="2"/>
  <c r="AP2811" i="2"/>
  <c r="X2032" i="2"/>
  <c r="X1032" i="2"/>
  <c r="Y1032" i="2" s="1"/>
  <c r="W22" i="2"/>
  <c r="X1519" i="2"/>
  <c r="Y1519" i="2" s="1"/>
  <c r="X1232" i="2"/>
  <c r="X319" i="2"/>
  <c r="X1875" i="2"/>
  <c r="X157" i="2"/>
  <c r="Y157" i="2" s="1"/>
  <c r="X2173" i="2"/>
  <c r="Y2173" i="2" s="1"/>
  <c r="X2798" i="2"/>
  <c r="Y2798" i="2" s="1"/>
  <c r="X2641" i="2"/>
  <c r="X1738" i="2"/>
  <c r="X2581" i="2"/>
  <c r="X71" i="2"/>
  <c r="Y71" i="2" s="1"/>
  <c r="X2228" i="2"/>
  <c r="Y2228" i="2" s="1"/>
  <c r="X2415" i="2"/>
  <c r="Y2415" i="2" s="1"/>
  <c r="Z2415" i="2" s="1"/>
  <c r="AA2415" i="2" s="1"/>
  <c r="AP2414" i="2" s="1"/>
  <c r="X1657" i="2"/>
  <c r="Y1657" i="2" s="1"/>
  <c r="X780" i="2"/>
  <c r="X1976" i="2"/>
  <c r="Y1976" i="2" s="1"/>
  <c r="X61" i="2"/>
  <c r="X1703" i="2"/>
  <c r="Y1703" i="2" s="1"/>
  <c r="X1150" i="2"/>
  <c r="Y1150" i="2" s="1"/>
  <c r="X749" i="2"/>
  <c r="Y749" i="2" s="1"/>
  <c r="X1216" i="2"/>
  <c r="X175" i="2"/>
  <c r="Y175" i="2" s="1"/>
  <c r="X2630" i="2"/>
  <c r="X2247" i="2"/>
  <c r="X2331" i="2"/>
  <c r="X1082" i="2"/>
  <c r="X2436" i="2"/>
  <c r="Y2436" i="2" s="1"/>
  <c r="X361" i="2"/>
  <c r="X1966" i="2"/>
  <c r="Y1966" i="2" s="1"/>
  <c r="X2119" i="2"/>
  <c r="X2463" i="2"/>
  <c r="X2657" i="2"/>
  <c r="Y2657" i="2" s="1"/>
  <c r="X551" i="2"/>
  <c r="Y551" i="2" s="1"/>
  <c r="X552" i="2"/>
  <c r="X744" i="2"/>
  <c r="X816" i="2"/>
  <c r="Y816" i="2" s="1"/>
  <c r="X2092" i="2"/>
  <c r="Y2092" i="2" s="1"/>
  <c r="X2685" i="2"/>
  <c r="X2614" i="2"/>
  <c r="X569" i="2"/>
  <c r="Y569" i="2" s="1"/>
  <c r="X1510" i="2"/>
  <c r="X38" i="2"/>
  <c r="X555" i="2"/>
  <c r="X645" i="2"/>
  <c r="X679" i="2"/>
  <c r="X2245" i="2"/>
  <c r="X2792" i="2"/>
  <c r="X1292" i="2"/>
  <c r="X2025" i="2"/>
  <c r="X904" i="2"/>
  <c r="Y904" i="2" s="1"/>
  <c r="X1909" i="2"/>
  <c r="Y1909" i="2" s="1"/>
  <c r="X2219" i="2"/>
  <c r="Y2219" i="2" s="1"/>
  <c r="Z2219" i="2" s="1"/>
  <c r="AA2219" i="2" s="1"/>
  <c r="AP2219" i="2" s="1"/>
  <c r="X2500" i="2"/>
  <c r="Y2500" i="2" s="1"/>
  <c r="X324" i="2"/>
  <c r="Y324" i="2" s="1"/>
  <c r="X1461" i="2"/>
  <c r="X2736" i="2"/>
  <c r="X2240" i="2"/>
  <c r="Y2240" i="2" s="1"/>
  <c r="X1218" i="2"/>
  <c r="X728" i="2"/>
  <c r="X2809" i="2"/>
  <c r="X2613" i="2"/>
  <c r="X2492" i="2"/>
  <c r="Y2492" i="2" s="1"/>
  <c r="Z2492" i="2" s="1"/>
  <c r="AA2492" i="2" s="1"/>
  <c r="AP2492" i="2" s="1"/>
  <c r="X1697" i="2"/>
  <c r="X2424" i="2"/>
  <c r="X2099" i="2"/>
  <c r="X2411" i="2"/>
  <c r="Y2411" i="2" s="1"/>
  <c r="Z2411" i="2" s="1"/>
  <c r="AA2411" i="2" s="1"/>
  <c r="X634" i="2"/>
  <c r="Y634" i="2" s="1"/>
  <c r="X65" i="2"/>
  <c r="X1095" i="2"/>
  <c r="Y1095" i="2" s="1"/>
  <c r="X2509" i="2"/>
  <c r="X1971" i="2"/>
  <c r="Y1971" i="2" s="1"/>
  <c r="Z1971" i="2" s="1"/>
  <c r="AA1971" i="2" s="1"/>
  <c r="AP1971" i="2" s="1"/>
  <c r="Z2356" i="2"/>
  <c r="AA2356" i="2" s="1"/>
  <c r="AP2355" i="2" s="1"/>
  <c r="X2545" i="2"/>
  <c r="X745" i="2"/>
  <c r="X442" i="2"/>
  <c r="X167" i="2"/>
  <c r="Z2624" i="2"/>
  <c r="AA2624" i="2" s="1"/>
  <c r="AP2624" i="2" s="1"/>
  <c r="X819" i="2"/>
  <c r="X198" i="2"/>
  <c r="X628" i="2"/>
  <c r="Y628" i="2" s="1"/>
  <c r="X831" i="2"/>
  <c r="Y831" i="2" s="1"/>
  <c r="X1185" i="2"/>
  <c r="Y1185" i="2" s="1"/>
  <c r="X2193" i="2"/>
  <c r="X501" i="2"/>
  <c r="Y501" i="2" s="1"/>
  <c r="X2102" i="2"/>
  <c r="X2345" i="2"/>
  <c r="Y2345" i="2" s="1"/>
  <c r="X1389" i="2"/>
  <c r="X1458" i="2"/>
  <c r="X2207" i="2"/>
  <c r="Y2207" i="2" s="1"/>
  <c r="X2588" i="2"/>
  <c r="X2540" i="2"/>
  <c r="X763" i="2"/>
  <c r="Y763" i="2" s="1"/>
  <c r="X2256" i="2"/>
  <c r="X1467" i="2"/>
  <c r="X2450" i="2"/>
  <c r="Y2450" i="2" s="1"/>
  <c r="X603" i="2"/>
  <c r="X1078" i="2"/>
  <c r="Y1078" i="2" s="1"/>
  <c r="X2635" i="2"/>
  <c r="Y2635" i="2" s="1"/>
  <c r="X2571" i="2"/>
  <c r="X660" i="2"/>
  <c r="Y660" i="2" s="1"/>
  <c r="X243" i="2"/>
  <c r="Y243" i="2" s="1"/>
  <c r="X1729" i="2"/>
  <c r="X483" i="2"/>
  <c r="X531" i="2"/>
  <c r="X2131" i="2"/>
  <c r="X2051" i="2"/>
  <c r="X1764" i="2"/>
  <c r="Y1764" i="2" s="1"/>
  <c r="X1408" i="2"/>
  <c r="X75" i="2"/>
  <c r="Y75" i="2" s="1"/>
  <c r="X733" i="2"/>
  <c r="X2477" i="2"/>
  <c r="X1785" i="2"/>
  <c r="Y1785" i="2" s="1"/>
  <c r="X118" i="2"/>
  <c r="Y118" i="2" s="1"/>
  <c r="X855" i="2"/>
  <c r="Y855" i="2" s="1"/>
  <c r="X2749" i="2"/>
  <c r="Y2749" i="2" s="1"/>
  <c r="X197" i="2"/>
  <c r="X2149" i="2"/>
  <c r="Y2149" i="2" s="1"/>
  <c r="X770" i="2"/>
  <c r="X1037" i="2"/>
  <c r="X2661" i="2"/>
  <c r="Y2661" i="2" s="1"/>
  <c r="X2290" i="2"/>
  <c r="X1925" i="2"/>
  <c r="X2275" i="2"/>
  <c r="X783" i="2"/>
  <c r="X2531" i="2"/>
  <c r="X694" i="2"/>
  <c r="Y694" i="2" s="1"/>
  <c r="X792" i="2"/>
  <c r="X766" i="2"/>
  <c r="Y766" i="2" s="1"/>
  <c r="X1941" i="2"/>
  <c r="X441" i="2"/>
  <c r="X464" i="2"/>
  <c r="Y464" i="2" s="1"/>
  <c r="X203" i="2"/>
  <c r="Y203" i="2" s="1"/>
  <c r="X81" i="2"/>
  <c r="X323" i="2"/>
  <c r="X2113" i="2"/>
  <c r="X714" i="2"/>
  <c r="X1833" i="2"/>
  <c r="X789" i="2"/>
  <c r="X1741" i="2"/>
  <c r="X2166" i="2"/>
  <c r="Y2166" i="2" s="1"/>
  <c r="X2053" i="2"/>
  <c r="Y2053" i="2" s="1"/>
  <c r="X1860" i="2"/>
  <c r="X389" i="2"/>
  <c r="X748" i="2"/>
  <c r="Y748" i="2" s="1"/>
  <c r="X1884" i="2"/>
  <c r="X112" i="2"/>
  <c r="Y112" i="2" s="1"/>
  <c r="X51" i="2"/>
  <c r="X830" i="2"/>
  <c r="X2457" i="2"/>
  <c r="X2556" i="2"/>
  <c r="Y2556" i="2" s="1"/>
  <c r="X870" i="2"/>
  <c r="X1099" i="2"/>
  <c r="X1054" i="2"/>
  <c r="X2783" i="2"/>
  <c r="X2694" i="2"/>
  <c r="X2765" i="2"/>
  <c r="Y2765" i="2" s="1"/>
  <c r="X829" i="2"/>
  <c r="X1238" i="2"/>
  <c r="X2397" i="2"/>
  <c r="X2146" i="2"/>
  <c r="Y2146" i="2" s="1"/>
  <c r="X954" i="2"/>
  <c r="X2442" i="2"/>
  <c r="X2038" i="2"/>
  <c r="Y2038" i="2" s="1"/>
  <c r="X2012" i="2"/>
  <c r="Y2012" i="2" s="1"/>
  <c r="X2310" i="2"/>
  <c r="Y2310" i="2" s="1"/>
  <c r="X1323" i="2"/>
  <c r="X1867" i="2"/>
  <c r="Y1867" i="2" s="1"/>
  <c r="X1778" i="2"/>
  <c r="X2754" i="2"/>
  <c r="X394" i="2"/>
  <c r="X1407" i="2"/>
  <c r="Y1407" i="2" s="1"/>
  <c r="X1796" i="2"/>
  <c r="Y1796" i="2" s="1"/>
  <c r="X2221" i="2"/>
  <c r="X2375" i="2"/>
  <c r="X1737" i="2"/>
  <c r="X2665" i="2"/>
  <c r="Y2665" i="2" s="1"/>
  <c r="X2678" i="2"/>
  <c r="X2818" i="2"/>
  <c r="X533" i="2"/>
  <c r="Y533" i="2" s="1"/>
  <c r="X1351" i="2"/>
  <c r="Y1351" i="2" s="1"/>
  <c r="X472" i="2"/>
  <c r="X2164" i="2"/>
  <c r="X63" i="2"/>
  <c r="Y63" i="2" s="1"/>
  <c r="X788" i="2"/>
  <c r="X2412" i="2"/>
  <c r="Y2412" i="2" s="1"/>
  <c r="Z2412" i="2" s="1"/>
  <c r="AA2412" i="2" s="1"/>
  <c r="AP2412" i="2" s="1"/>
  <c r="X513" i="2"/>
  <c r="Y513" i="2" s="1"/>
  <c r="X54" i="2"/>
  <c r="Z54" i="2" s="1"/>
  <c r="AA54" i="2" s="1"/>
  <c r="AP54" i="2" s="1"/>
  <c r="X1243" i="2"/>
  <c r="Y1243" i="2" s="1"/>
  <c r="X1799" i="2"/>
  <c r="X1835" i="2"/>
  <c r="X250" i="2"/>
  <c r="X814" i="2"/>
  <c r="X2100" i="2"/>
  <c r="Y2100" i="2" s="1"/>
  <c r="X1979" i="2"/>
  <c r="X2074" i="2"/>
  <c r="Y2074" i="2" s="1"/>
  <c r="X522" i="2"/>
  <c r="Y522" i="2" s="1"/>
  <c r="X1952" i="2"/>
  <c r="X1427" i="2"/>
  <c r="Y1427" i="2" s="1"/>
  <c r="X2289" i="2"/>
  <c r="X1978" i="2"/>
  <c r="Y1978" i="2" s="1"/>
  <c r="X2168" i="2"/>
  <c r="X1529" i="2"/>
  <c r="X2505" i="2"/>
  <c r="X2351" i="2"/>
  <c r="X957" i="2"/>
  <c r="X1161" i="2"/>
  <c r="X1327" i="2"/>
  <c r="X1854" i="2"/>
  <c r="X309" i="2"/>
  <c r="X2566" i="2"/>
  <c r="Y2566" i="2" s="1"/>
  <c r="Z2566" i="2" s="1"/>
  <c r="AA2566" i="2" s="1"/>
  <c r="AP2566" i="2" s="1"/>
  <c r="X630" i="2"/>
  <c r="X1473" i="2"/>
  <c r="Y1473" i="2" s="1"/>
  <c r="X326" i="2"/>
  <c r="X1213" i="2"/>
  <c r="Y1213" i="2" s="1"/>
  <c r="X485" i="2"/>
  <c r="X2262" i="2"/>
  <c r="Y2262" i="2" s="1"/>
  <c r="X1954" i="2"/>
  <c r="X715" i="2"/>
  <c r="X972" i="2"/>
  <c r="X2236" i="2"/>
  <c r="X1110" i="2"/>
  <c r="Y1110" i="2" s="1"/>
  <c r="X1958" i="2"/>
  <c r="X171" i="2"/>
  <c r="X2308" i="2"/>
  <c r="Y2308" i="2" s="1"/>
  <c r="X1938" i="2"/>
  <c r="X47" i="2"/>
  <c r="X164" i="2"/>
  <c r="Y164" i="2" s="1"/>
  <c r="X737" i="2"/>
  <c r="X2449" i="2"/>
  <c r="Y2449" i="2" s="1"/>
  <c r="X773" i="2"/>
  <c r="Y773" i="2" s="1"/>
  <c r="Z773" i="2" s="1"/>
  <c r="AA773" i="2" s="1"/>
  <c r="AP773" i="2" s="1"/>
  <c r="X895" i="2"/>
  <c r="X2370" i="2"/>
  <c r="Y2370" i="2" s="1"/>
  <c r="X1868" i="2"/>
  <c r="X1754" i="2"/>
  <c r="X1834" i="2"/>
  <c r="X1088" i="2"/>
  <c r="X1140" i="2"/>
  <c r="X149" i="2"/>
  <c r="X993" i="2"/>
  <c r="X1634" i="2"/>
  <c r="X1962" i="2"/>
  <c r="X2336" i="2"/>
  <c r="Z2336" i="2" s="1"/>
  <c r="AA2336" i="2" s="1"/>
  <c r="AP2335" i="2" s="1"/>
  <c r="X676" i="2"/>
  <c r="X299" i="2"/>
  <c r="Y299" i="2" s="1"/>
  <c r="X506" i="2"/>
  <c r="X1160" i="2"/>
  <c r="X2795" i="2"/>
  <c r="X473" i="2"/>
  <c r="X701" i="2"/>
  <c r="Y701" i="2" s="1"/>
  <c r="X1517" i="2"/>
  <c r="Y1517" i="2" s="1"/>
  <c r="X1629" i="2"/>
  <c r="X1556" i="2"/>
  <c r="X2029" i="2"/>
  <c r="X599" i="2"/>
  <c r="X242" i="2"/>
  <c r="X2135" i="2"/>
  <c r="X381" i="2"/>
  <c r="X455" i="2"/>
  <c r="X556" i="2"/>
  <c r="X967" i="2"/>
  <c r="Y967" i="2" s="1"/>
  <c r="X119" i="2"/>
  <c r="Y119" i="2" s="1"/>
  <c r="X2068" i="2"/>
  <c r="Y2068" i="2" s="1"/>
  <c r="X2281" i="2"/>
  <c r="Y2281" i="2" s="1"/>
  <c r="X117" i="2"/>
  <c r="X1079" i="2"/>
  <c r="Y1079" i="2" s="1"/>
  <c r="X2097" i="2"/>
  <c r="X1955" i="2"/>
  <c r="X540" i="2"/>
  <c r="X2293" i="2"/>
  <c r="X616" i="2"/>
  <c r="Y616" i="2" s="1"/>
  <c r="X224" i="2"/>
  <c r="X671" i="2"/>
  <c r="Y671" i="2" s="1"/>
  <c r="X2285" i="2"/>
  <c r="X1384" i="2"/>
  <c r="Y1384" i="2" s="1"/>
  <c r="X1234" i="2"/>
  <c r="X2180" i="2"/>
  <c r="X1668" i="2"/>
  <c r="X325" i="2"/>
  <c r="X648" i="2"/>
  <c r="X39" i="2"/>
  <c r="X257" i="2"/>
  <c r="Y257" i="2" s="1"/>
  <c r="Z257" i="2" s="1"/>
  <c r="AA257" i="2" s="1"/>
  <c r="X557" i="2"/>
  <c r="Y557" i="2" s="1"/>
  <c r="X857" i="2"/>
  <c r="X2760" i="2"/>
  <c r="Y2760" i="2" s="1"/>
  <c r="X1533" i="2"/>
  <c r="X1831" i="2"/>
  <c r="Y1831" i="2" s="1"/>
  <c r="X463" i="2"/>
  <c r="X443" i="2"/>
  <c r="Y443" i="2" s="1"/>
  <c r="X1524" i="2"/>
  <c r="Y1524" i="2" s="1"/>
  <c r="X249" i="2"/>
  <c r="Y249" i="2" s="1"/>
  <c r="X2474" i="2"/>
  <c r="Y2474" i="2" s="1"/>
  <c r="X627" i="2"/>
  <c r="X2090" i="2"/>
  <c r="Y2090" i="2" s="1"/>
  <c r="X1459" i="2"/>
  <c r="X312" i="2"/>
  <c r="X740" i="2"/>
  <c r="Y740" i="2" s="1"/>
  <c r="X1033" i="2"/>
  <c r="X1006" i="2"/>
  <c r="X1010" i="2"/>
  <c r="Y1010" i="2" s="1"/>
  <c r="X146" i="2"/>
  <c r="X858" i="2"/>
  <c r="X1211" i="2"/>
  <c r="Y1211" i="2" s="1"/>
  <c r="X2791" i="2"/>
  <c r="X1948" i="2"/>
  <c r="Y1948" i="2" s="1"/>
  <c r="Z1948" i="2" s="1"/>
  <c r="AA1948" i="2" s="1"/>
  <c r="AP1948" i="2" s="1"/>
  <c r="X2733" i="2"/>
  <c r="Y2733" i="2" s="1"/>
  <c r="X2260" i="2"/>
  <c r="Y2260" i="2" s="1"/>
  <c r="X1086" i="2"/>
  <c r="Y1086" i="2" s="1"/>
  <c r="X685" i="2"/>
  <c r="X2294" i="2"/>
  <c r="X208" i="2"/>
  <c r="X924" i="2"/>
  <c r="X1259" i="2"/>
  <c r="X2182" i="2"/>
  <c r="X516" i="2"/>
  <c r="Y516" i="2" s="1"/>
  <c r="X768" i="2"/>
  <c r="Y768" i="2" s="1"/>
  <c r="X2606" i="2"/>
  <c r="X2367" i="2"/>
  <c r="Y2367" i="2" s="1"/>
  <c r="X1021" i="2"/>
  <c r="Y1021" i="2" s="1"/>
  <c r="X1547" i="2"/>
  <c r="X238" i="2"/>
  <c r="X810" i="2"/>
  <c r="X1856" i="2"/>
  <c r="X908" i="2"/>
  <c r="X500" i="2"/>
  <c r="X1635" i="2"/>
  <c r="Y1635" i="2" s="1"/>
  <c r="X2259" i="2"/>
  <c r="X549" i="2"/>
  <c r="Y549" i="2" s="1"/>
  <c r="X2670" i="2"/>
  <c r="Y2670" i="2" s="1"/>
  <c r="X1368" i="2"/>
  <c r="X1215" i="2"/>
  <c r="X2482" i="2"/>
  <c r="X1366" i="2"/>
  <c r="X1248" i="2"/>
  <c r="Y1248" i="2" s="1"/>
  <c r="X189" i="2"/>
  <c r="Y189" i="2" s="1"/>
  <c r="X2786" i="2"/>
  <c r="X2252" i="2"/>
  <c r="Y2252" i="2" s="1"/>
  <c r="X2241" i="2"/>
  <c r="X2742" i="2"/>
  <c r="X1723" i="2"/>
  <c r="Y1723" i="2" s="1"/>
  <c r="X1152" i="2"/>
  <c r="X2766" i="2"/>
  <c r="X505" i="2"/>
  <c r="Y505" i="2" s="1"/>
  <c r="X2725" i="2"/>
  <c r="Y2725" i="2" s="1"/>
  <c r="X2553" i="2"/>
  <c r="X511" i="2"/>
  <c r="X1361" i="2"/>
  <c r="X1073" i="2"/>
  <c r="X1639" i="2"/>
  <c r="X1757" i="2"/>
  <c r="X33" i="2"/>
  <c r="Y33" i="2" s="1"/>
  <c r="X153" i="2"/>
  <c r="X2197" i="2"/>
  <c r="Y2197" i="2" s="1"/>
  <c r="X1779" i="2"/>
  <c r="X709" i="2"/>
  <c r="Y709" i="2" s="1"/>
  <c r="X180" i="2"/>
  <c r="X1392" i="2"/>
  <c r="Y1392" i="2" s="1"/>
  <c r="X1398" i="2"/>
  <c r="X618" i="2"/>
  <c r="X1081" i="2"/>
  <c r="X742" i="2"/>
  <c r="X2147" i="2"/>
  <c r="Y2147" i="2" s="1"/>
  <c r="X173" i="2"/>
  <c r="X1367" i="2"/>
  <c r="X474" i="2"/>
  <c r="X637" i="2"/>
  <c r="X1992" i="2"/>
  <c r="X1049" i="2"/>
  <c r="Y1049" i="2" s="1"/>
  <c r="X205" i="2"/>
  <c r="Y205" i="2" s="1"/>
  <c r="X507" i="2"/>
  <c r="Y507" i="2" s="1"/>
  <c r="X2085" i="2"/>
  <c r="X1422" i="2"/>
  <c r="Y1422" i="2" s="1"/>
  <c r="X2721" i="2"/>
  <c r="Y2721" i="2" s="1"/>
  <c r="X2683" i="2"/>
  <c r="Y2683" i="2" s="1"/>
  <c r="X311" i="2"/>
  <c r="X1462" i="2"/>
  <c r="X2095" i="2"/>
  <c r="Y2095" i="2" s="1"/>
  <c r="X2014" i="2"/>
  <c r="X1069" i="2"/>
  <c r="Y1069" i="2" s="1"/>
  <c r="X451" i="2"/>
  <c r="Y451" i="2" s="1"/>
  <c r="X2460" i="2"/>
  <c r="X761" i="2"/>
  <c r="X1330" i="2"/>
  <c r="X34" i="2"/>
  <c r="X668" i="2"/>
  <c r="X327" i="2"/>
  <c r="X1147" i="2"/>
  <c r="Y1147" i="2" s="1"/>
  <c r="X2609" i="2"/>
  <c r="X251" i="2"/>
  <c r="Y251" i="2" s="1"/>
  <c r="X1265" i="2"/>
  <c r="Y1265" i="2" s="1"/>
  <c r="X1217" i="2"/>
  <c r="X2434" i="2"/>
  <c r="X2358" i="2"/>
  <c r="X2134" i="2"/>
  <c r="X2501" i="2"/>
  <c r="Y2501" i="2" s="1"/>
  <c r="X2734" i="2"/>
  <c r="X2061" i="2"/>
  <c r="X1893" i="2"/>
  <c r="Y1893" i="2" s="1"/>
  <c r="X2171" i="2"/>
  <c r="Y2171" i="2" s="1"/>
  <c r="X444" i="2"/>
  <c r="X1574" i="2"/>
  <c r="Y1574" i="2" s="1"/>
  <c r="X1394" i="2"/>
  <c r="X392" i="2"/>
  <c r="Y392" i="2" s="1"/>
  <c r="X2674" i="2"/>
  <c r="Y2674" i="2" s="1"/>
  <c r="Z2674" i="2" s="1"/>
  <c r="AA2674" i="2" s="1"/>
  <c r="AP2674" i="2" s="1"/>
  <c r="X2739" i="2"/>
  <c r="X1409" i="2"/>
  <c r="Y1409" i="2" s="1"/>
  <c r="X1388" i="2"/>
  <c r="X1792" i="2"/>
  <c r="Y1792" i="2" s="1"/>
  <c r="X2357" i="2"/>
  <c r="Z2357" i="2" s="1"/>
  <c r="AA2357" i="2" s="1"/>
  <c r="X53" i="2"/>
  <c r="Z53" i="2" s="1"/>
  <c r="AA53" i="2" s="1"/>
  <c r="AP52" i="2" s="1"/>
  <c r="X1214" i="2"/>
  <c r="X1125" i="2"/>
  <c r="X928" i="2"/>
  <c r="X632" i="2"/>
  <c r="X1025" i="2"/>
  <c r="Y1025" i="2" s="1"/>
  <c r="X56" i="2"/>
  <c r="AA56" i="2"/>
  <c r="AP55" i="2" s="1"/>
  <c r="X2530" i="2"/>
  <c r="X2537" i="2"/>
  <c r="X759" i="2"/>
  <c r="Y759" i="2" s="1"/>
  <c r="X568" i="2"/>
  <c r="X1454" i="2"/>
  <c r="Y1454" i="2" s="1"/>
  <c r="X897" i="2"/>
  <c r="X906" i="2"/>
  <c r="X351" i="2"/>
  <c r="Y351" i="2" s="1"/>
  <c r="X2114" i="2"/>
  <c r="X1297" i="2"/>
  <c r="X2380" i="2"/>
  <c r="X596" i="2"/>
  <c r="Y596" i="2" s="1"/>
  <c r="X1504" i="2"/>
  <c r="X655" i="2"/>
  <c r="X785" i="2"/>
  <c r="Y785" i="2" s="1"/>
  <c r="X1933" i="2"/>
  <c r="X1513" i="2"/>
  <c r="X178" i="2"/>
  <c r="Y178" i="2" s="1"/>
  <c r="X1548" i="2"/>
  <c r="X1671" i="2"/>
  <c r="X398" i="2"/>
  <c r="Y398" i="2" s="1"/>
  <c r="X2334" i="2"/>
  <c r="X101" i="2"/>
  <c r="X1255" i="2"/>
  <c r="Y1255" i="2" s="1"/>
  <c r="X1117" i="2"/>
  <c r="Y1117" i="2" s="1"/>
  <c r="X471" i="2"/>
  <c r="X1824" i="2"/>
  <c r="Y1824" i="2" s="1"/>
  <c r="X905" i="2"/>
  <c r="X170" i="2"/>
  <c r="X2405" i="2"/>
  <c r="X2608" i="2"/>
  <c r="X50" i="2"/>
  <c r="Y50" i="2" s="1"/>
  <c r="X1048" i="2"/>
  <c r="Y1048" i="2" s="1"/>
  <c r="X2810" i="2"/>
  <c r="Y2810" i="2" s="1"/>
  <c r="X765" i="2"/>
  <c r="Y765" i="2" s="1"/>
  <c r="X2784" i="2"/>
  <c r="X2690" i="2"/>
  <c r="X871" i="2"/>
  <c r="X2028" i="2"/>
  <c r="X698" i="2"/>
  <c r="X2295" i="2"/>
  <c r="Y2295" i="2" s="1"/>
  <c r="X2216" i="2"/>
  <c r="X1270" i="2"/>
  <c r="X1676" i="2"/>
  <c r="Y1676" i="2" s="1"/>
  <c r="X702" i="2"/>
  <c r="Z56" i="2"/>
  <c r="X2575" i="2"/>
  <c r="X2007" i="2"/>
  <c r="X62" i="2"/>
  <c r="X1322" i="2"/>
  <c r="X840" i="2"/>
  <c r="Y840" i="2" s="1"/>
  <c r="X110" i="2"/>
  <c r="X1947" i="2"/>
  <c r="Y1947" i="2" s="1"/>
  <c r="X397" i="2"/>
  <c r="X245" i="2"/>
  <c r="Y245" i="2" s="1"/>
  <c r="X2473" i="2"/>
  <c r="X1943" i="2"/>
  <c r="Y1943" i="2" s="1"/>
  <c r="X1967" i="2"/>
  <c r="X2491" i="2"/>
  <c r="Y2491" i="2" s="1"/>
  <c r="X114" i="2"/>
  <c r="X2799" i="2"/>
  <c r="X530" i="2"/>
  <c r="Y530" i="2" s="1"/>
  <c r="X52" i="2"/>
  <c r="X127" i="2"/>
  <c r="Y127" i="2" s="1"/>
  <c r="X539" i="2"/>
  <c r="X917" i="2"/>
  <c r="X1742" i="2"/>
  <c r="Y1742" i="2" s="1"/>
  <c r="X2578" i="2"/>
  <c r="Y2578" i="2" s="1"/>
  <c r="Z2578" i="2" s="1"/>
  <c r="AA2578" i="2" s="1"/>
  <c r="AP2577" i="2" s="1"/>
  <c r="X241" i="2"/>
  <c r="Y241" i="2" s="1"/>
  <c r="Z241" i="2" s="1"/>
  <c r="AA241" i="2" s="1"/>
  <c r="X2298" i="2"/>
  <c r="X1119" i="2"/>
  <c r="X1474" i="2"/>
  <c r="Y1474" i="2" s="1"/>
  <c r="X2489" i="2"/>
  <c r="Y2489" i="2" s="1"/>
  <c r="X1159" i="2"/>
  <c r="Y1159" i="2" s="1"/>
  <c r="X1722" i="2"/>
  <c r="X526" i="2"/>
  <c r="X470" i="2"/>
  <c r="Y470" i="2" s="1"/>
  <c r="X1692" i="2"/>
  <c r="X1695" i="2"/>
  <c r="X1250" i="2"/>
  <c r="X425" i="2"/>
  <c r="Y425" i="2" s="1"/>
  <c r="X2070" i="2"/>
  <c r="X2451" i="2"/>
  <c r="Y2451" i="2" s="1"/>
  <c r="X2714" i="2"/>
  <c r="Y2714" i="2" s="1"/>
  <c r="X1953" i="2"/>
  <c r="X1385" i="2"/>
  <c r="Y1385" i="2" s="1"/>
  <c r="X1286" i="2"/>
  <c r="X2803" i="2"/>
  <c r="Y2803" i="2" s="1"/>
  <c r="X1345" i="2"/>
  <c r="X1711" i="2"/>
  <c r="X1788" i="2"/>
  <c r="X1993" i="2"/>
  <c r="Y1993" i="2" s="1"/>
  <c r="X1003" i="2"/>
  <c r="Y1003" i="2" s="1"/>
  <c r="X515" i="2"/>
  <c r="Y515" i="2" s="1"/>
  <c r="X1968" i="2"/>
  <c r="Y1968" i="2" s="1"/>
  <c r="X2313" i="2"/>
  <c r="Y2313" i="2" s="1"/>
  <c r="X1484" i="2"/>
  <c r="Y1484" i="2" s="1"/>
  <c r="X158" i="2"/>
  <c r="Y158" i="2" s="1"/>
  <c r="X2637" i="2"/>
  <c r="X2377" i="2"/>
  <c r="X1100" i="2"/>
  <c r="X2468" i="2"/>
  <c r="X2043" i="2"/>
  <c r="Y2043" i="2" s="1"/>
  <c r="X1571" i="2"/>
  <c r="X1975" i="2"/>
  <c r="X1808" i="2"/>
  <c r="X953" i="2"/>
  <c r="Y953" i="2" s="1"/>
  <c r="X141" i="2"/>
  <c r="X877" i="2"/>
  <c r="X2148" i="2"/>
  <c r="X2552" i="2"/>
  <c r="X405" i="2"/>
  <c r="Y405" i="2" s="1"/>
  <c r="X896" i="2"/>
  <c r="X1839" i="2"/>
  <c r="Y1839" i="2" s="1"/>
  <c r="X181" i="2"/>
  <c r="Y181" i="2" s="1"/>
  <c r="X120" i="2"/>
  <c r="X2561" i="2"/>
  <c r="X682" i="2"/>
  <c r="X2132" i="2"/>
  <c r="Y2132" i="2" s="1"/>
  <c r="X1666" i="2"/>
  <c r="X1311" i="2"/>
  <c r="X1114" i="2"/>
  <c r="X2757" i="2"/>
  <c r="Y2757" i="2" s="1"/>
  <c r="X1339" i="2"/>
  <c r="Y1339" i="2" s="1"/>
  <c r="X2636" i="2"/>
  <c r="X558" i="2"/>
  <c r="Y558" i="2" s="1"/>
  <c r="X1542" i="2"/>
  <c r="Y1542" i="2" s="1"/>
  <c r="X2059" i="2"/>
  <c r="Y2059" i="2" s="1"/>
  <c r="X623" i="2"/>
  <c r="Y623" i="2" s="1"/>
  <c r="X2292" i="2"/>
  <c r="X807" i="2"/>
  <c r="X2130" i="2"/>
  <c r="Y2130" i="2" s="1"/>
  <c r="X681" i="2"/>
  <c r="X1937" i="2"/>
  <c r="Y1937" i="2" s="1"/>
  <c r="X1463" i="2"/>
  <c r="X1708" i="2"/>
  <c r="Y1708" i="2" s="1"/>
  <c r="X1470" i="2"/>
  <c r="Y1470" i="2" s="1"/>
  <c r="X1746" i="2"/>
  <c r="Y1746" i="2" s="1"/>
  <c r="X2559" i="2"/>
  <c r="X1046" i="2"/>
  <c r="X898" i="2"/>
  <c r="X2322" i="2"/>
  <c r="X2179" i="2"/>
  <c r="X1023" i="2"/>
  <c r="X1429" i="2"/>
  <c r="X2305" i="2"/>
  <c r="X1783" i="2"/>
  <c r="Y1783" i="2" s="1"/>
  <c r="X2712" i="2"/>
  <c r="Y2712" i="2" s="1"/>
  <c r="X935" i="2"/>
  <c r="X1562" i="2"/>
  <c r="Y1562" i="2" s="1"/>
  <c r="X1050" i="2"/>
  <c r="Y1050" i="2" s="1"/>
  <c r="X969" i="2"/>
  <c r="X1018" i="2"/>
  <c r="Y1018" i="2" s="1"/>
  <c r="X1304" i="2"/>
  <c r="X163" i="2"/>
  <c r="Y163" i="2" s="1"/>
  <c r="X1521" i="2"/>
  <c r="Y1521" i="2" s="1"/>
  <c r="X256" i="2"/>
  <c r="X629" i="2"/>
  <c r="X1859" i="2"/>
  <c r="X2720" i="2"/>
  <c r="X1249" i="2"/>
  <c r="Y1249" i="2" s="1"/>
  <c r="X1566" i="2"/>
  <c r="X1677" i="2"/>
  <c r="X469" i="2"/>
  <c r="X1228" i="2"/>
  <c r="Y1228" i="2" s="1"/>
  <c r="X2257" i="2"/>
  <c r="Y2257" i="2" s="1"/>
  <c r="X2772" i="2"/>
  <c r="Y2772" i="2" s="1"/>
  <c r="X177" i="2"/>
  <c r="Y177" i="2" s="1"/>
  <c r="X656" i="2"/>
  <c r="Y656" i="2" s="1"/>
  <c r="X279" i="2"/>
  <c r="Y279" i="2" s="1"/>
  <c r="X528" i="2"/>
  <c r="X2755" i="2"/>
  <c r="X2416" i="2"/>
  <c r="Y2416" i="2" s="1"/>
  <c r="X2574" i="2"/>
  <c r="X1795" i="2"/>
  <c r="X244" i="2"/>
  <c r="X301" i="2"/>
  <c r="Y301" i="2" s="1"/>
  <c r="X2788" i="2"/>
  <c r="Y2788" i="2" s="1"/>
  <c r="X1210" i="2"/>
  <c r="X998" i="2"/>
  <c r="X234" i="2"/>
  <c r="X1656" i="2"/>
  <c r="Y1656" i="2" s="1"/>
  <c r="X1174" i="2"/>
  <c r="X2568" i="2"/>
  <c r="Y2568" i="2" s="1"/>
  <c r="Z2568" i="2" s="1"/>
  <c r="AA2568" i="2" s="1"/>
  <c r="AP2568" i="2" s="1"/>
  <c r="X1485" i="2"/>
  <c r="X335" i="2"/>
  <c r="Y335" i="2" s="1"/>
  <c r="X2230" i="2"/>
  <c r="X268" i="2"/>
  <c r="X2444" i="2"/>
  <c r="Y2444" i="2" s="1"/>
  <c r="X147" i="2"/>
  <c r="X2077" i="2"/>
  <c r="Y2077" i="2" s="1"/>
  <c r="X657" i="2"/>
  <c r="X176" i="2"/>
  <c r="X1375" i="2"/>
  <c r="X2136" i="2"/>
  <c r="X373" i="2"/>
  <c r="X574" i="2"/>
  <c r="X2089" i="2"/>
  <c r="X2323" i="2"/>
  <c r="Y2323" i="2" s="1"/>
  <c r="X306" i="2"/>
  <c r="X1074" i="2"/>
  <c r="X952" i="2"/>
  <c r="Y952" i="2" s="1"/>
  <c r="X1477" i="2"/>
  <c r="X1558" i="2"/>
  <c r="X730" i="2"/>
  <c r="X665" i="2"/>
  <c r="Y665" i="2" s="1"/>
  <c r="X1019" i="2"/>
  <c r="Y1019" i="2" s="1"/>
  <c r="X622" i="2"/>
  <c r="Y622" i="2" s="1"/>
  <c r="X2223" i="2"/>
  <c r="X1946" i="2"/>
  <c r="X799" i="2"/>
  <c r="Y799" i="2" s="1"/>
  <c r="X308" i="2"/>
  <c r="Y308" i="2" s="1"/>
  <c r="X1816" i="2"/>
  <c r="Y1816" i="2" s="1"/>
  <c r="X868" i="2"/>
  <c r="Y868" i="2" s="1"/>
  <c r="X724" i="2"/>
  <c r="X440" i="2"/>
  <c r="Y440" i="2" s="1"/>
  <c r="X976" i="2"/>
  <c r="X2607" i="2"/>
  <c r="Y2607" i="2" s="1"/>
  <c r="X2333" i="2"/>
  <c r="X1029" i="2"/>
  <c r="Y1029" i="2" s="1"/>
  <c r="X832" i="2"/>
  <c r="X2430" i="2"/>
  <c r="Y2430" i="2" s="1"/>
  <c r="Z2430" i="2" s="1"/>
  <c r="AA2430" i="2" s="1"/>
  <c r="X2035" i="2"/>
  <c r="Y2035" i="2" s="1"/>
  <c r="X490" i="2"/>
  <c r="X219" i="2"/>
  <c r="X781" i="2"/>
  <c r="Y781" i="2" s="1"/>
  <c r="X2737" i="2"/>
  <c r="X2822" i="2"/>
  <c r="Y2822" i="2" s="1"/>
  <c r="X206" i="2"/>
  <c r="Y206" i="2" s="1"/>
  <c r="X237" i="2"/>
  <c r="X1279" i="2"/>
  <c r="Y1279" i="2" s="1"/>
  <c r="X1665" i="2"/>
  <c r="X2128" i="2"/>
  <c r="Y2128" i="2" s="1"/>
  <c r="X168" i="2"/>
  <c r="X2662" i="2"/>
  <c r="X2071" i="2"/>
  <c r="X2246" i="2"/>
  <c r="Y2246" i="2" s="1"/>
  <c r="X1235" i="2"/>
  <c r="X2668" i="2"/>
  <c r="X2696" i="2"/>
  <c r="Y2696" i="2" s="1"/>
  <c r="X672" i="2"/>
  <c r="Y672" i="2" s="1"/>
  <c r="X1704" i="2"/>
  <c r="X518" i="2"/>
  <c r="X2315" i="2"/>
  <c r="Y2315" i="2" s="1"/>
  <c r="X2282" i="2"/>
  <c r="Y2282" i="2" s="1"/>
  <c r="X1870" i="2"/>
  <c r="Y1870" i="2" s="1"/>
  <c r="X67" i="2"/>
  <c r="Y67" i="2" s="1"/>
  <c r="X390" i="2"/>
  <c r="Y390" i="2" s="1"/>
  <c r="X159" i="2"/>
  <c r="Y159" i="2" s="1"/>
  <c r="X2793" i="2"/>
  <c r="X154" i="2"/>
  <c r="X2801" i="2"/>
  <c r="Y2801" i="2" s="1"/>
  <c r="X1062" i="2"/>
  <c r="X1017" i="2"/>
  <c r="X445" i="2"/>
  <c r="Y445" i="2" s="1"/>
  <c r="X2485" i="2"/>
  <c r="Y2485" i="2" s="1"/>
  <c r="X1047" i="2"/>
  <c r="X1357" i="2"/>
  <c r="X514" i="2"/>
  <c r="Y514" i="2" s="1"/>
  <c r="X2554" i="2"/>
  <c r="X1007" i="2"/>
  <c r="Y1007" i="2" s="1"/>
  <c r="X1296" i="2"/>
  <c r="X834" i="2"/>
  <c r="X1272" i="2"/>
  <c r="X1642" i="2"/>
  <c r="Y1642" i="2" s="1"/>
  <c r="X2691" i="2"/>
  <c r="X791" i="2"/>
  <c r="Y791" i="2" s="1"/>
  <c r="X482" i="2"/>
  <c r="X651" i="2"/>
  <c r="X797" i="2"/>
  <c r="Y797" i="2" s="1"/>
  <c r="X1084" i="2"/>
  <c r="X1469" i="2"/>
  <c r="X1892" i="2"/>
  <c r="X1990" i="2"/>
  <c r="Y1990" i="2" s="1"/>
  <c r="X907" i="2"/>
  <c r="Y907" i="2" s="1"/>
  <c r="X653" i="2"/>
  <c r="X2385" i="2"/>
  <c r="X66" i="2"/>
  <c r="X1864" i="2"/>
  <c r="X1141" i="2"/>
  <c r="X1980" i="2"/>
  <c r="X2112" i="2"/>
  <c r="X754" i="2"/>
  <c r="X2529" i="2"/>
  <c r="X2291" i="2"/>
  <c r="Y2291" i="2" s="1"/>
  <c r="X2623" i="2"/>
  <c r="Z2623" i="2" s="1"/>
  <c r="AA2623" i="2" s="1"/>
  <c r="X190" i="2"/>
  <c r="Y190" i="2" s="1"/>
  <c r="X1231" i="2"/>
  <c r="X1316" i="2"/>
  <c r="Y1316" i="2" s="1"/>
  <c r="X410" i="2"/>
  <c r="X2189" i="2"/>
  <c r="Y2189" i="2" s="1"/>
  <c r="X404" i="2"/>
  <c r="X1040" i="2"/>
  <c r="X1904" i="2"/>
  <c r="X207" i="2"/>
  <c r="X126" i="2"/>
  <c r="X2383" i="2"/>
  <c r="X1773" i="2"/>
  <c r="X1364" i="2"/>
  <c r="X1450" i="2"/>
  <c r="X970" i="2"/>
  <c r="X1098" i="2"/>
  <c r="X1688" i="2"/>
  <c r="Y1688" i="2" s="1"/>
  <c r="X2381" i="2"/>
  <c r="X113" i="2"/>
  <c r="Y113" i="2" s="1"/>
  <c r="Z113" i="2" s="1"/>
  <c r="AA113" i="2" s="1"/>
  <c r="X902" i="2"/>
  <c r="Y902" i="2" s="1"/>
  <c r="X318" i="2"/>
  <c r="Y318" i="2" s="1"/>
  <c r="Z318" i="2" s="1"/>
  <c r="AA318" i="2" s="1"/>
  <c r="X2514" i="2"/>
  <c r="Y2514" i="2" s="1"/>
  <c r="X2512" i="2"/>
  <c r="X2073" i="2"/>
  <c r="Y2073" i="2" s="1"/>
  <c r="Z2073" i="2" s="1"/>
  <c r="AA2073" i="2" s="1"/>
  <c r="X822" i="2"/>
  <c r="X1981" i="2"/>
  <c r="X1718" i="2"/>
  <c r="X2133" i="2"/>
  <c r="X2410" i="2"/>
  <c r="Y2410" i="2" s="1"/>
  <c r="Z2410" i="2" s="1"/>
  <c r="AA2410" i="2" s="1"/>
  <c r="X684" i="2"/>
  <c r="X1557" i="2"/>
  <c r="X2031" i="2"/>
  <c r="X663" i="2"/>
  <c r="X2190" i="2"/>
  <c r="X869" i="2"/>
  <c r="Y869" i="2" s="1"/>
  <c r="X2009" i="2"/>
  <c r="Y2009" i="2" s="1"/>
  <c r="X195" i="2"/>
  <c r="X726" i="2"/>
  <c r="X1299" i="2"/>
  <c r="X689" i="2"/>
  <c r="X2244" i="2"/>
  <c r="Y2244" i="2" s="1"/>
  <c r="X1244" i="2"/>
  <c r="X1842" i="2"/>
  <c r="Y1842" i="2" s="1"/>
  <c r="X2153" i="2"/>
  <c r="Y2153" i="2" s="1"/>
  <c r="X1549" i="2"/>
  <c r="X2504" i="2"/>
  <c r="Y2504" i="2" s="1"/>
  <c r="X1749" i="2"/>
  <c r="X74" i="2"/>
  <c r="X1103" i="2"/>
  <c r="Y1103" i="2" s="1"/>
  <c r="X771" i="2"/>
  <c r="X1910" i="2"/>
  <c r="Y1910" i="2" s="1"/>
  <c r="X491" i="2"/>
  <c r="X2535" i="2"/>
  <c r="X1645" i="2"/>
  <c r="Y1645" i="2" s="1"/>
  <c r="X2001" i="2"/>
  <c r="X1076" i="2"/>
  <c r="Y1076" i="2" s="1"/>
  <c r="X2695" i="2"/>
  <c r="X842" i="2"/>
  <c r="X1379" i="2"/>
  <c r="X1580" i="2"/>
  <c r="X2738" i="2"/>
  <c r="X2329" i="2"/>
  <c r="X803" i="2"/>
  <c r="Y803" i="2" s="1"/>
  <c r="X2120" i="2"/>
  <c r="Y2120" i="2" s="1"/>
  <c r="X236" i="2"/>
  <c r="X218" i="2"/>
  <c r="X2319" i="2"/>
  <c r="Y2319" i="2" s="1"/>
  <c r="X1731" i="2"/>
  <c r="X2622" i="2"/>
  <c r="X2060" i="2"/>
  <c r="X1080" i="2"/>
  <c r="X2542" i="2"/>
  <c r="Y2542" i="2" s="1"/>
  <c r="X1615" i="2"/>
  <c r="X1348" i="2"/>
  <c r="X2570" i="2"/>
  <c r="X777" i="2"/>
  <c r="X564" i="2"/>
  <c r="Y564" i="2" s="1"/>
  <c r="X1848" i="2"/>
  <c r="Y1848" i="2" s="1"/>
  <c r="X1476" i="2"/>
  <c r="X1869" i="2"/>
  <c r="X1070" i="2"/>
  <c r="X1315" i="2"/>
  <c r="X1939" i="2"/>
  <c r="Y1939" i="2" s="1"/>
  <c r="X2205" i="2"/>
  <c r="X151" i="2"/>
  <c r="X1465" i="2"/>
  <c r="X1443" i="2"/>
  <c r="Y1443" i="2" s="1"/>
  <c r="X322" i="2"/>
  <c r="X576" i="2"/>
  <c r="Y576" i="2" s="1"/>
  <c r="X1312" i="2"/>
  <c r="Y1312" i="2" s="1"/>
  <c r="X1957" i="2"/>
  <c r="Y1957" i="2" s="1"/>
  <c r="X1230" i="2"/>
  <c r="X1730" i="2"/>
  <c r="Y1730" i="2" s="1"/>
  <c r="X2088" i="2"/>
  <c r="X605" i="2"/>
  <c r="Y605" i="2" s="1"/>
  <c r="X2110" i="2"/>
  <c r="X699" i="2"/>
  <c r="Y699" i="2" s="1"/>
  <c r="X887" i="2"/>
  <c r="Y887" i="2" s="1"/>
  <c r="X447" i="2"/>
  <c r="Y447" i="2" s="1"/>
  <c r="X179" i="2"/>
  <c r="X1391" i="2"/>
  <c r="Y1391" i="2" s="1"/>
  <c r="X2629" i="2"/>
  <c r="X808" i="2"/>
  <c r="X1431" i="2"/>
  <c r="X607" i="2"/>
  <c r="X1942" i="2"/>
  <c r="X1085" i="2"/>
  <c r="Y1085" i="2" s="1"/>
  <c r="X591" i="2"/>
  <c r="Y591" i="2" s="1"/>
  <c r="X687" i="2"/>
  <c r="X1765" i="2"/>
  <c r="X1137" i="2"/>
  <c r="Y1137" i="2" s="1"/>
  <c r="X452" i="2"/>
  <c r="X2117" i="2"/>
  <c r="Y2117" i="2" s="1"/>
  <c r="X2177" i="2"/>
  <c r="X382" i="2"/>
  <c r="Y382" i="2" s="1"/>
  <c r="X2299" i="2"/>
  <c r="X258" i="2"/>
  <c r="X2402" i="2"/>
  <c r="X721" i="2"/>
  <c r="X2541" i="2"/>
  <c r="Y2541" i="2" s="1"/>
  <c r="X1041" i="2"/>
  <c r="X2663" i="2"/>
  <c r="X1288" i="2"/>
  <c r="X357" i="2"/>
  <c r="Y357" i="2" s="1"/>
  <c r="X955" i="2"/>
  <c r="X2684" i="2"/>
  <c r="X2109" i="2"/>
  <c r="X137" i="2"/>
  <c r="Y137" i="2" s="1"/>
  <c r="X2034" i="2"/>
  <c r="Y2034" i="2" s="1"/>
  <c r="X1628" i="2"/>
  <c r="Y1628" i="2" s="1"/>
  <c r="X188" i="2"/>
  <c r="X610" i="2"/>
  <c r="X1929" i="2"/>
  <c r="X971" i="2"/>
  <c r="X1164" i="2"/>
  <c r="X865" i="2"/>
  <c r="X1220" i="2"/>
  <c r="Y1220" i="2" s="1"/>
  <c r="X2519" i="2"/>
  <c r="Y2519" i="2" s="1"/>
  <c r="X80" i="2"/>
  <c r="Y80" i="2" s="1"/>
  <c r="X1550" i="2"/>
  <c r="X1760" i="2"/>
  <c r="X343" i="2"/>
  <c r="X2821" i="2"/>
  <c r="X139" i="2"/>
  <c r="Y139" i="2" s="1"/>
  <c r="X693" i="2"/>
  <c r="X1664" i="2"/>
  <c r="Z57" i="2"/>
  <c r="AA57" i="2"/>
  <c r="AP57" i="2" s="1"/>
  <c r="X1931" i="2"/>
  <c r="X638" i="2"/>
  <c r="X2237" i="2"/>
  <c r="Y2237" i="2" s="1"/>
  <c r="Z2237" i="2" s="1"/>
  <c r="AA2237" i="2" s="1"/>
  <c r="X2787" i="2"/>
  <c r="Y2787" i="2" s="1"/>
  <c r="X446" i="2"/>
  <c r="X1053" i="2"/>
  <c r="X1236" i="2"/>
  <c r="X303" i="2"/>
  <c r="X225" i="2"/>
  <c r="Y225" i="2" s="1"/>
  <c r="X2269" i="2"/>
  <c r="Y2269" i="2" s="1"/>
  <c r="X1387" i="2"/>
  <c r="X849" i="2"/>
  <c r="Y849" i="2" s="1"/>
  <c r="X546" i="2"/>
  <c r="X692" i="2"/>
  <c r="X2162" i="2"/>
  <c r="Y2162" i="2" s="1"/>
  <c r="X592" i="2"/>
  <c r="X2286" i="2"/>
  <c r="Y2286" i="2" s="1"/>
  <c r="Z2286" i="2" s="1"/>
  <c r="AA2286" i="2" s="1"/>
  <c r="X2573" i="2"/>
  <c r="Y2573" i="2" s="1"/>
  <c r="X1075" i="2"/>
  <c r="Y1075" i="2" s="1"/>
  <c r="X2586" i="2"/>
  <c r="Z2586" i="2" s="1"/>
  <c r="AA2586" i="2" s="1"/>
  <c r="AP2586" i="2" s="1"/>
  <c r="X1840" i="2"/>
  <c r="X1806" i="2"/>
  <c r="X1732" i="2"/>
  <c r="X393" i="2"/>
  <c r="X169" i="2"/>
  <c r="X2163" i="2"/>
  <c r="Y2163" i="2" s="1"/>
  <c r="X69" i="2"/>
  <c r="X1653" i="2"/>
  <c r="Y1653" i="2" s="1"/>
  <c r="X161" i="2"/>
  <c r="X497" i="2"/>
  <c r="X1481" i="2"/>
  <c r="X2369" i="2"/>
  <c r="X486" i="2"/>
  <c r="X1262" i="2"/>
  <c r="X192" i="2"/>
  <c r="Y192" i="2" s="1"/>
  <c r="X2587" i="2"/>
  <c r="Z2587" i="2" s="1"/>
  <c r="AA2587" i="2" s="1"/>
  <c r="X1845" i="2"/>
  <c r="X152" i="2"/>
  <c r="X825" i="2"/>
  <c r="X199" i="2"/>
  <c r="X1390" i="2"/>
  <c r="X1852" i="2"/>
  <c r="Y1852" i="2" s="1"/>
  <c r="X1157" i="2"/>
  <c r="X1991" i="2"/>
  <c r="X1713" i="2"/>
  <c r="X838" i="2"/>
  <c r="X2093" i="2"/>
  <c r="X2242" i="2"/>
  <c r="X1552" i="2"/>
  <c r="X333" i="2"/>
  <c r="Y333" i="2" s="1"/>
  <c r="X532" i="2"/>
  <c r="Y532" i="2" s="1"/>
  <c r="X750" i="2"/>
  <c r="Y750" i="2" s="1"/>
  <c r="X162" i="2"/>
  <c r="X1956" i="2"/>
  <c r="X116" i="2"/>
  <c r="X1136" i="2"/>
  <c r="X2767" i="2"/>
  <c r="X2202" i="2"/>
  <c r="Y2202" i="2" s="1"/>
  <c r="X821" i="2"/>
  <c r="Y821" i="2" s="1"/>
  <c r="X400" i="2"/>
  <c r="Y400" i="2" s="1"/>
  <c r="X2201" i="2"/>
  <c r="X140" i="2"/>
  <c r="X1093" i="2"/>
  <c r="X690" i="2"/>
  <c r="Y690" i="2" s="1"/>
  <c r="X408" i="2"/>
  <c r="X1223" i="2"/>
  <c r="Y1223" i="2" s="1"/>
  <c r="X1475" i="2"/>
  <c r="Y1475" i="2" s="1"/>
  <c r="X1242" i="2"/>
  <c r="X584" i="2"/>
  <c r="X2564" i="2"/>
  <c r="X396" i="2"/>
  <c r="X359" i="2"/>
  <c r="X1460" i="2"/>
  <c r="Y1460" i="2" s="1"/>
  <c r="X2243" i="2"/>
  <c r="Y2243" i="2" s="1"/>
  <c r="X423" i="2"/>
  <c r="Y423" i="2" s="1"/>
  <c r="X1762" i="2"/>
  <c r="Y1762" i="2" s="1"/>
  <c r="X1014" i="2"/>
  <c r="Y1014" i="2" s="1"/>
  <c r="X1921" i="2"/>
  <c r="Y1921" i="2" s="1"/>
  <c r="Z1921" i="2" s="1"/>
  <c r="AA1921" i="2" s="1"/>
  <c r="AP1921" i="2" s="1"/>
  <c r="X2582" i="2"/>
  <c r="X2304" i="2"/>
  <c r="X454" i="2"/>
  <c r="X2634" i="2"/>
  <c r="Y2634" i="2" s="1"/>
  <c r="X723" i="2"/>
  <c r="Y723" i="2" s="1"/>
  <c r="X764" i="2"/>
  <c r="X121" i="2"/>
  <c r="X2823" i="2"/>
  <c r="Z2823" i="2" s="1"/>
  <c r="AA2823" i="2" s="1"/>
  <c r="X44" i="2"/>
  <c r="X1838" i="2"/>
  <c r="X1651" i="2"/>
  <c r="Y1651" i="2" s="1"/>
  <c r="X2604" i="2"/>
  <c r="X1709" i="2"/>
  <c r="Y1709" i="2" s="1"/>
  <c r="X1308" i="2"/>
  <c r="X79" i="2"/>
  <c r="X1278" i="2"/>
  <c r="Y1278" i="2" s="1"/>
  <c r="X2000" i="2"/>
  <c r="X2461" i="2"/>
  <c r="X2037" i="2"/>
  <c r="X1036" i="2"/>
  <c r="X1913" i="2"/>
  <c r="Y1913" i="2" s="1"/>
  <c r="X2679" i="2"/>
  <c r="X2431" i="2"/>
  <c r="X2033" i="2"/>
  <c r="X2384" i="2"/>
  <c r="X1456" i="2"/>
  <c r="Y1456" i="2" s="1"/>
  <c r="X1009" i="2"/>
  <c r="X76" i="2"/>
  <c r="X2452" i="2"/>
  <c r="X1974" i="2"/>
  <c r="Y1974" i="2" s="1"/>
  <c r="Z1974" i="2" s="1"/>
  <c r="AA1974" i="2" s="1"/>
  <c r="X2824" i="2"/>
  <c r="Z2824" i="2" s="1"/>
  <c r="AA2824" i="2" s="1"/>
  <c r="AP2824" i="2" s="1"/>
  <c r="X946" i="2"/>
  <c r="X940" i="2"/>
  <c r="X1372" i="2"/>
  <c r="X2080" i="2"/>
  <c r="X252" i="2"/>
  <c r="Y252" i="2" s="1"/>
  <c r="X2565" i="2"/>
  <c r="Y2565" i="2" s="1"/>
  <c r="X100" i="2"/>
  <c r="Y100" i="2" s="1"/>
  <c r="X35" i="2"/>
  <c r="X77" i="2"/>
  <c r="X1572" i="2"/>
  <c r="X49" i="2"/>
  <c r="X1480" i="2"/>
  <c r="X2794" i="2"/>
  <c r="X1318" i="2"/>
  <c r="X633" i="2"/>
  <c r="Y633" i="2" s="1"/>
  <c r="X910" i="2"/>
  <c r="Y910" i="2" s="1"/>
  <c r="X1043" i="2"/>
  <c r="X388" i="2"/>
  <c r="Y388" i="2" s="1"/>
  <c r="X174" i="2"/>
  <c r="X2098" i="2"/>
  <c r="X879" i="2"/>
  <c r="Y879" i="2" s="1"/>
  <c r="X1201" i="2"/>
  <c r="X609" i="2"/>
  <c r="Y609" i="2" s="1"/>
  <c r="X2017" i="2"/>
  <c r="X1901" i="2"/>
  <c r="X2790" i="2"/>
  <c r="X2057" i="2"/>
  <c r="Y2057" i="2" s="1"/>
  <c r="X1727" i="2"/>
  <c r="X1907" i="2"/>
  <c r="X334" i="2"/>
  <c r="Y334" i="2" s="1"/>
  <c r="X1684" i="2"/>
  <c r="X2639" i="2"/>
  <c r="X934" i="2"/>
  <c r="X2628" i="2"/>
  <c r="Y2628" i="2" s="1"/>
  <c r="X2741" i="2"/>
  <c r="X1977" i="2"/>
  <c r="X416" i="2"/>
  <c r="Y416" i="2" s="1"/>
  <c r="X2238" i="2"/>
  <c r="X626" i="2"/>
  <c r="Y626" i="2" s="1"/>
  <c r="X436" i="2"/>
  <c r="X778" i="2"/>
  <c r="X2611" i="2"/>
  <c r="X606" i="2"/>
  <c r="X802" i="2"/>
  <c r="X59" i="2"/>
  <c r="Y59" i="2" s="1"/>
  <c r="Z59" i="2" s="1"/>
  <c r="AA59" i="2" s="1"/>
  <c r="X1397" i="2"/>
  <c r="X1124" i="2"/>
  <c r="X1655" i="2"/>
  <c r="Y1655" i="2" s="1"/>
  <c r="X2814" i="2"/>
  <c r="X201" i="2"/>
  <c r="Y201" i="2" s="1"/>
  <c r="B12" i="1"/>
  <c r="B11" i="1"/>
  <c r="Y2333" i="2" l="1"/>
  <c r="Z2333" i="2" s="1"/>
  <c r="AA2333" i="2" s="1"/>
  <c r="Z2335" i="2"/>
  <c r="AA2335" i="2" s="1"/>
  <c r="Y2735" i="2"/>
  <c r="Z2735" i="2" s="1"/>
  <c r="AA2735" i="2" s="1"/>
  <c r="Y2736" i="2"/>
  <c r="Z2736" i="2" s="1"/>
  <c r="AA2736" i="2" s="1"/>
  <c r="AP2736" i="2" s="1"/>
  <c r="Y2734" i="2"/>
  <c r="Z2734" i="2" s="1"/>
  <c r="AA2734" i="2" s="1"/>
  <c r="AP2734" i="2" s="1"/>
  <c r="Y2620" i="2"/>
  <c r="Z2620" i="2" s="1"/>
  <c r="AA2620" i="2" s="1"/>
  <c r="Y2581" i="2"/>
  <c r="Z2581" i="2" s="1"/>
  <c r="AA2581" i="2" s="1"/>
  <c r="Y2720" i="2"/>
  <c r="Z2720" i="2" s="1"/>
  <c r="AA2720" i="2" s="1"/>
  <c r="Y2621" i="2"/>
  <c r="Z2621" i="2" s="1"/>
  <c r="AA2621" i="2" s="1"/>
  <c r="Y1967" i="2"/>
  <c r="Z1967" i="2" s="1"/>
  <c r="AA1967" i="2" s="1"/>
  <c r="Z2583" i="2"/>
  <c r="AA2583" i="2" s="1"/>
  <c r="Z1968" i="2"/>
  <c r="AA1968" i="2" s="1"/>
  <c r="Y2355" i="2"/>
  <c r="Z2355" i="2" s="1"/>
  <c r="AA2355" i="2" s="1"/>
  <c r="Y2622" i="2"/>
  <c r="Z2622" i="2" s="1"/>
  <c r="AA2622" i="2" s="1"/>
  <c r="Z239" i="2"/>
  <c r="AA239" i="2" s="1"/>
  <c r="Z240" i="2"/>
  <c r="AA240" i="2" s="1"/>
  <c r="Y2098" i="2"/>
  <c r="Z2098" i="2" s="1"/>
  <c r="AA2098" i="2" s="1"/>
  <c r="Y2099" i="2"/>
  <c r="Z2099" i="2" s="1"/>
  <c r="AA2099" i="2" s="1"/>
  <c r="Y2531" i="2"/>
  <c r="Z2531" i="2" s="1"/>
  <c r="AA2531" i="2" s="1"/>
  <c r="AP2531" i="2" s="1"/>
  <c r="Z2532" i="2"/>
  <c r="AA2532" i="2" s="1"/>
  <c r="Z2534" i="2"/>
  <c r="AA2534" i="2" s="1"/>
  <c r="Z1970" i="2"/>
  <c r="AA1970" i="2" s="1"/>
  <c r="Z144" i="2"/>
  <c r="AA144" i="2" s="1"/>
  <c r="Y2329" i="2"/>
  <c r="Z2329" i="2" s="1"/>
  <c r="AA2329" i="2" s="1"/>
  <c r="Y2330" i="2"/>
  <c r="Z2330" i="2" s="1"/>
  <c r="AA2330" i="2" s="1"/>
  <c r="Y2331" i="2"/>
  <c r="Z2331" i="2" s="1"/>
  <c r="AA2331" i="2" s="1"/>
  <c r="AP2331" i="2" s="1"/>
  <c r="Z1969" i="2"/>
  <c r="AA1969" i="2" s="1"/>
  <c r="AP1969" i="2" s="1"/>
  <c r="Y770" i="2"/>
  <c r="Z770" i="2" s="1"/>
  <c r="AA770" i="2" s="1"/>
  <c r="Y771" i="2"/>
  <c r="Z771" i="2" s="1"/>
  <c r="AA771" i="2" s="1"/>
  <c r="AP771" i="2" s="1"/>
  <c r="Z772" i="2"/>
  <c r="AA772" i="2" s="1"/>
  <c r="Z1923" i="2"/>
  <c r="AA1923" i="2" s="1"/>
  <c r="Z1924" i="2"/>
  <c r="AA1924" i="2" s="1"/>
  <c r="Z1734" i="2"/>
  <c r="AA1734" i="2" s="1"/>
  <c r="Z2719" i="2"/>
  <c r="AA2719" i="2" s="1"/>
  <c r="Z1918" i="2"/>
  <c r="AA1918" i="2" s="1"/>
  <c r="Z1919" i="2"/>
  <c r="AA1919" i="2" s="1"/>
  <c r="Y1920" i="2"/>
  <c r="Z1920" i="2" s="1"/>
  <c r="AA1920" i="2" s="1"/>
  <c r="Z1922" i="2"/>
  <c r="AA1922" i="2" s="1"/>
  <c r="AP1922" i="2" s="1"/>
  <c r="Y1892" i="2"/>
  <c r="Z1892" i="2" s="1"/>
  <c r="AA1892" i="2" s="1"/>
  <c r="Y655" i="2"/>
  <c r="Z655" i="2" s="1"/>
  <c r="AA655" i="2" s="1"/>
  <c r="Z2528" i="2"/>
  <c r="AA2528" i="2" s="1"/>
  <c r="Y2529" i="2"/>
  <c r="Z2529" i="2" s="1"/>
  <c r="AA2529" i="2" s="1"/>
  <c r="Z2217" i="2"/>
  <c r="AA2217" i="2" s="1"/>
  <c r="Y2530" i="2"/>
  <c r="Z2530" i="2" s="1"/>
  <c r="AA2530" i="2" s="1"/>
  <c r="Y2071" i="2"/>
  <c r="Z2071" i="2" s="1"/>
  <c r="AA2071" i="2" s="1"/>
  <c r="AP2071" i="2" s="1"/>
  <c r="Z1353" i="2"/>
  <c r="AA1353" i="2" s="1"/>
  <c r="AP1353" i="2" s="1"/>
  <c r="Z1354" i="2"/>
  <c r="AA1354" i="2" s="1"/>
  <c r="Z1355" i="2"/>
  <c r="AA1355" i="2" s="1"/>
  <c r="Z1356" i="2"/>
  <c r="AA1356" i="2" s="1"/>
  <c r="Y1357" i="2"/>
  <c r="Z1357" i="2" s="1"/>
  <c r="AA1357" i="2" s="1"/>
  <c r="Z774" i="2"/>
  <c r="AA774" i="2" s="1"/>
  <c r="Z2673" i="2"/>
  <c r="AA2673" i="2" s="1"/>
  <c r="Y2570" i="2"/>
  <c r="Z2570" i="2" s="1"/>
  <c r="AA2570" i="2" s="1"/>
  <c r="AP2570" i="2" s="1"/>
  <c r="Z2338" i="2"/>
  <c r="AA2338" i="2" s="1"/>
  <c r="Y2537" i="2"/>
  <c r="Z2537" i="2" s="1"/>
  <c r="AA2537" i="2" s="1"/>
  <c r="Z1688" i="2"/>
  <c r="AA1688" i="2" s="1"/>
  <c r="AP1688" i="2" s="1"/>
  <c r="Z2469" i="2"/>
  <c r="AA2469" i="2" s="1"/>
  <c r="Y657" i="2"/>
  <c r="Z657" i="2" s="1"/>
  <c r="AA657" i="2" s="1"/>
  <c r="Z2538" i="2"/>
  <c r="AA2538" i="2" s="1"/>
  <c r="AP2538" i="2" s="1"/>
  <c r="Z2470" i="2"/>
  <c r="AA2470" i="2" s="1"/>
  <c r="Z1973" i="2"/>
  <c r="AA1973" i="2" s="1"/>
  <c r="Y2571" i="2"/>
  <c r="Z2571" i="2" s="1"/>
  <c r="AA2571" i="2" s="1"/>
  <c r="Z558" i="2"/>
  <c r="AA558" i="2" s="1"/>
  <c r="Z2078" i="2"/>
  <c r="AA2078" i="2" s="1"/>
  <c r="Z1321" i="2"/>
  <c r="AA1321" i="2" s="1"/>
  <c r="Z1416" i="2"/>
  <c r="AA1416" i="2" s="1"/>
  <c r="Z2471" i="2"/>
  <c r="AA2471" i="2" s="1"/>
  <c r="Z1582" i="2"/>
  <c r="AA1582" i="2" s="1"/>
  <c r="Z1690" i="2"/>
  <c r="AA1690" i="2" s="1"/>
  <c r="Z156" i="2"/>
  <c r="AA156" i="2" s="1"/>
  <c r="Z2572" i="2"/>
  <c r="AA2572" i="2" s="1"/>
  <c r="Y244" i="2"/>
  <c r="Z244" i="2" s="1"/>
  <c r="AA244" i="2" s="1"/>
  <c r="Z111" i="2"/>
  <c r="AA111" i="2" s="1"/>
  <c r="Y1548" i="2"/>
  <c r="Z1548" i="2" s="1"/>
  <c r="AA1548" i="2" s="1"/>
  <c r="Z1691" i="2"/>
  <c r="AA1691" i="2" s="1"/>
  <c r="Y1975" i="2"/>
  <c r="Z1975" i="2" s="1"/>
  <c r="AA1975" i="2" s="1"/>
  <c r="Z2573" i="2"/>
  <c r="AA2573" i="2" s="1"/>
  <c r="AP2573" i="2" s="1"/>
  <c r="Y2405" i="2"/>
  <c r="Z2405" i="2" s="1"/>
  <c r="AA2405" i="2" s="1"/>
  <c r="AP2405" i="2" s="1"/>
  <c r="Z1720" i="2"/>
  <c r="AA1720" i="2" s="1"/>
  <c r="Z1626" i="2"/>
  <c r="AA1626" i="2" s="1"/>
  <c r="Z1031" i="2"/>
  <c r="AA1031" i="2" s="1"/>
  <c r="Y1977" i="2"/>
  <c r="Z1977" i="2" s="1"/>
  <c r="AA1977" i="2" s="1"/>
  <c r="Z1693" i="2"/>
  <c r="AA1693" i="2" s="1"/>
  <c r="Z315" i="2"/>
  <c r="AA315" i="2" s="1"/>
  <c r="Y1297" i="2"/>
  <c r="Z1297" i="2" s="1"/>
  <c r="AA1297" i="2" s="1"/>
  <c r="Z2438" i="2"/>
  <c r="AA2438" i="2" s="1"/>
  <c r="Y2575" i="2"/>
  <c r="Z2575" i="2" s="1"/>
  <c r="AA2575" i="2" s="1"/>
  <c r="AP2575" i="2" s="1"/>
  <c r="Z2407" i="2"/>
  <c r="AA2407" i="2" s="1"/>
  <c r="Z2082" i="2"/>
  <c r="AA2082" i="2" s="1"/>
  <c r="Y808" i="2"/>
  <c r="Z808" i="2" s="1"/>
  <c r="AA808" i="2" s="1"/>
  <c r="Z1298" i="2"/>
  <c r="AA1298" i="2" s="1"/>
  <c r="Z2543" i="2"/>
  <c r="AA2543" i="2" s="1"/>
  <c r="Z2408" i="2"/>
  <c r="AA2408" i="2" s="1"/>
  <c r="Z2464" i="2"/>
  <c r="AA2464" i="2" s="1"/>
  <c r="Y2236" i="2"/>
  <c r="Z2236" i="2" s="1"/>
  <c r="AA2236" i="2" s="1"/>
  <c r="Z1877" i="2"/>
  <c r="AA1877" i="2" s="1"/>
  <c r="Z1627" i="2"/>
  <c r="AA1627" i="2" s="1"/>
  <c r="Z2576" i="2"/>
  <c r="AA2576" i="2" s="1"/>
  <c r="Y2182" i="2"/>
  <c r="Z2182" i="2" s="1"/>
  <c r="AA2182" i="2" s="1"/>
  <c r="AP2182" i="2" s="1"/>
  <c r="Z316" i="2"/>
  <c r="AA316" i="2" s="1"/>
  <c r="Y2083" i="2"/>
  <c r="Z2083" i="2" s="1"/>
  <c r="AA2083" i="2" s="1"/>
  <c r="Y1272" i="2"/>
  <c r="Z1272" i="2" s="1"/>
  <c r="AA1272" i="2" s="1"/>
  <c r="AP1272" i="2" s="1"/>
  <c r="Z966" i="2"/>
  <c r="AA966" i="2" s="1"/>
  <c r="Z2084" i="2"/>
  <c r="AA2084" i="2" s="1"/>
  <c r="Z2577" i="2"/>
  <c r="AA2577" i="2" s="1"/>
  <c r="Z2183" i="2"/>
  <c r="AA2183" i="2" s="1"/>
  <c r="Y1946" i="2"/>
  <c r="Z1946" i="2" s="1"/>
  <c r="AA1946" i="2" s="1"/>
  <c r="Z2465" i="2"/>
  <c r="AA2465" i="2" s="1"/>
  <c r="Y1033" i="2"/>
  <c r="Z1033" i="2" s="1"/>
  <c r="AA1033" i="2" s="1"/>
  <c r="AP1033" i="2" s="1"/>
  <c r="Y1299" i="2"/>
  <c r="Z1299" i="2" s="1"/>
  <c r="AA1299" i="2" s="1"/>
  <c r="AP1299" i="2" s="1"/>
  <c r="Z1300" i="2"/>
  <c r="AA1300" i="2" s="1"/>
  <c r="Z255" i="2"/>
  <c r="AA255" i="2" s="1"/>
  <c r="Z1591" i="2"/>
  <c r="AA1591" i="2" s="1"/>
  <c r="Z1588" i="2"/>
  <c r="AA1588" i="2" s="1"/>
  <c r="Z1034" i="2"/>
  <c r="AA1034" i="2" s="1"/>
  <c r="AP1034" i="2" s="1"/>
  <c r="Z649" i="2"/>
  <c r="AA649" i="2" s="1"/>
  <c r="Z1503" i="2"/>
  <c r="AA1503" i="2" s="1"/>
  <c r="Y814" i="2"/>
  <c r="Z814" i="2" s="1"/>
  <c r="AA814" i="2" s="1"/>
  <c r="AP814" i="2" s="1"/>
  <c r="Z1947" i="2"/>
  <c r="AA1947" i="2" s="1"/>
  <c r="Z1335" i="2"/>
  <c r="AA1335" i="2" s="1"/>
  <c r="Y250" i="2"/>
  <c r="Z250" i="2" s="1"/>
  <c r="AA250" i="2" s="1"/>
  <c r="Z652" i="2"/>
  <c r="AA652" i="2" s="1"/>
  <c r="Z2579" i="2"/>
  <c r="AA2579" i="2" s="1"/>
  <c r="AP2579" i="2" s="1"/>
  <c r="Z2717" i="2"/>
  <c r="AA2717" i="2" s="1"/>
  <c r="Z2069" i="2"/>
  <c r="AA2069" i="2" s="1"/>
  <c r="Z2467" i="2"/>
  <c r="AA2467" i="2" s="1"/>
  <c r="Y2114" i="2"/>
  <c r="Z2114" i="2" s="1"/>
  <c r="AA2114" i="2" s="1"/>
  <c r="AP2114" i="2" s="1"/>
  <c r="Y968" i="2"/>
  <c r="Z968" i="2" s="1"/>
  <c r="AA968" i="2" s="1"/>
  <c r="Z2671" i="2"/>
  <c r="AA2671" i="2" s="1"/>
  <c r="Y653" i="2"/>
  <c r="Z653" i="2" s="1"/>
  <c r="AA653" i="2" s="1"/>
  <c r="AP653" i="2" s="1"/>
  <c r="Z2619" i="2"/>
  <c r="AA2619" i="2" s="1"/>
  <c r="Z2716" i="2"/>
  <c r="AA2716" i="2" s="1"/>
  <c r="Z2718" i="2"/>
  <c r="AA2718" i="2" s="1"/>
  <c r="AP2718" i="2" s="1"/>
  <c r="Z1302" i="2"/>
  <c r="AA1302" i="2" s="1"/>
  <c r="Z2567" i="2"/>
  <c r="AA2567" i="2" s="1"/>
  <c r="Z636" i="2"/>
  <c r="AA636" i="2" s="1"/>
  <c r="Y2216" i="2"/>
  <c r="Z2216" i="2" s="1"/>
  <c r="AA2216" i="2" s="1"/>
  <c r="AP2216" i="2" s="1"/>
  <c r="Z1686" i="2"/>
  <c r="AA1686" i="2" s="1"/>
  <c r="Z654" i="2"/>
  <c r="AA654" i="2" s="1"/>
  <c r="Z2672" i="2"/>
  <c r="AA2672" i="2" s="1"/>
  <c r="AP2672" i="2" s="1"/>
  <c r="Z813" i="2"/>
  <c r="AA813" i="2" s="1"/>
  <c r="Y2468" i="2"/>
  <c r="Z2468" i="2" s="1"/>
  <c r="AA2468" i="2" s="1"/>
  <c r="AP2468" i="2" s="1"/>
  <c r="Z2580" i="2"/>
  <c r="AA2580" i="2" s="1"/>
  <c r="Y2564" i="2"/>
  <c r="Z2564" i="2" s="1"/>
  <c r="AA2564" i="2" s="1"/>
  <c r="Z2547" i="2"/>
  <c r="AA2547" i="2" s="1"/>
  <c r="Y651" i="2"/>
  <c r="Z651" i="2" s="1"/>
  <c r="AA651" i="2" s="1"/>
  <c r="AP651" i="2" s="1"/>
  <c r="Z253" i="2"/>
  <c r="AA253" i="2" s="1"/>
  <c r="Z2437" i="2"/>
  <c r="AA2437" i="2" s="1"/>
  <c r="Z2281" i="2"/>
  <c r="AA2281" i="2" s="1"/>
  <c r="Z1333" i="2"/>
  <c r="AA1333" i="2" s="1"/>
  <c r="Z2406" i="2"/>
  <c r="AA2406" i="2" s="1"/>
  <c r="Y1629" i="2"/>
  <c r="Z1629" i="2" s="1"/>
  <c r="AA1629" i="2" s="1"/>
  <c r="AP1629" i="2" s="1"/>
  <c r="Z112" i="2"/>
  <c r="AA112" i="2" s="1"/>
  <c r="Y810" i="2"/>
  <c r="Z810" i="2" s="1"/>
  <c r="AA810" i="2" s="1"/>
  <c r="Z1032" i="2"/>
  <c r="AA1032" i="2" s="1"/>
  <c r="AP1031" i="2" s="1"/>
  <c r="Y2574" i="2"/>
  <c r="Z2574" i="2" s="1"/>
  <c r="AA2574" i="2" s="1"/>
  <c r="Z2541" i="2"/>
  <c r="AA2541" i="2" s="1"/>
  <c r="AP2541" i="2" s="1"/>
  <c r="Y807" i="2"/>
  <c r="Z807" i="2" s="1"/>
  <c r="AA807" i="2" s="1"/>
  <c r="AP806" i="2" s="1"/>
  <c r="Y648" i="2"/>
  <c r="Z648" i="2" s="1"/>
  <c r="AA648" i="2" s="1"/>
  <c r="AP648" i="2" s="1"/>
  <c r="Z2435" i="2"/>
  <c r="AA2435" i="2" s="1"/>
  <c r="Z246" i="2"/>
  <c r="AA246" i="2" s="1"/>
  <c r="Z1587" i="2"/>
  <c r="AA1587" i="2" s="1"/>
  <c r="Y2540" i="2"/>
  <c r="Z2540" i="2" s="1"/>
  <c r="AA2540" i="2" s="1"/>
  <c r="AP2539" i="2" s="1"/>
  <c r="Z1628" i="2"/>
  <c r="AA1628" i="2" s="1"/>
  <c r="Z1593" i="2"/>
  <c r="AA1593" i="2" s="1"/>
  <c r="Z1949" i="2"/>
  <c r="AA1949" i="2" s="1"/>
  <c r="Z2074" i="2"/>
  <c r="AA2074" i="2" s="1"/>
  <c r="Z249" i="2"/>
  <c r="AA249" i="2" s="1"/>
  <c r="Z314" i="2"/>
  <c r="AA314" i="2" s="1"/>
  <c r="Y2080" i="2"/>
  <c r="Z2080" i="2" s="1"/>
  <c r="AA2080" i="2" s="1"/>
  <c r="AP2080" i="2" s="1"/>
  <c r="Y806" i="2"/>
  <c r="Z806" i="2" s="1"/>
  <c r="AA806" i="2" s="1"/>
  <c r="Y1692" i="2"/>
  <c r="Z1692" i="2" s="1"/>
  <c r="AA1692" i="2" s="1"/>
  <c r="AP1692" i="2" s="1"/>
  <c r="Z1945" i="2"/>
  <c r="AA1945" i="2" s="1"/>
  <c r="Z2072" i="2"/>
  <c r="AA2072" i="2" s="1"/>
  <c r="Y242" i="2"/>
  <c r="Z242" i="2" s="1"/>
  <c r="AA242" i="2" s="1"/>
  <c r="Z2218" i="2"/>
  <c r="AA2218" i="2" s="1"/>
  <c r="Z1583" i="2"/>
  <c r="AA1583" i="2" s="1"/>
  <c r="Z1319" i="2"/>
  <c r="AA1319" i="2" s="1"/>
  <c r="Z1687" i="2"/>
  <c r="AA1687" i="2" s="1"/>
  <c r="Z1585" i="2"/>
  <c r="AA1585" i="2" s="1"/>
  <c r="Z1624" i="2"/>
  <c r="AA1624" i="2" s="1"/>
  <c r="AP1624" i="2" s="1"/>
  <c r="Z1976" i="2"/>
  <c r="AA1976" i="2" s="1"/>
  <c r="Z1414" i="2"/>
  <c r="AA1414" i="2" s="1"/>
  <c r="Z2337" i="2"/>
  <c r="AA2337" i="2" s="1"/>
  <c r="AP2337" i="2" s="1"/>
  <c r="Y2535" i="2"/>
  <c r="Z2535" i="2" s="1"/>
  <c r="AA2535" i="2" s="1"/>
  <c r="AP2535" i="2" s="1"/>
  <c r="Z245" i="2"/>
  <c r="AA245" i="2" s="1"/>
  <c r="AP245" i="2" s="1"/>
  <c r="Z1621" i="2"/>
  <c r="AA1621" i="2" s="1"/>
  <c r="Z2181" i="2"/>
  <c r="AA2181" i="2" s="1"/>
  <c r="Z247" i="2"/>
  <c r="AA247" i="2" s="1"/>
  <c r="Z656" i="2"/>
  <c r="AA656" i="2" s="1"/>
  <c r="Z557" i="2"/>
  <c r="AA557" i="2" s="1"/>
  <c r="Z2076" i="2"/>
  <c r="AA2076" i="2" s="1"/>
  <c r="Z1972" i="2"/>
  <c r="AA1972" i="2" s="1"/>
  <c r="Y2070" i="2"/>
  <c r="Z2070" i="2" s="1"/>
  <c r="AA2070" i="2" s="1"/>
  <c r="Y2085" i="2"/>
  <c r="Z2085" i="2" s="1"/>
  <c r="AA2085" i="2" s="1"/>
  <c r="Z2282" i="2"/>
  <c r="AA2282" i="2" s="1"/>
  <c r="AP2282" i="2" s="1"/>
  <c r="Z2436" i="2"/>
  <c r="AA2436" i="2" s="1"/>
  <c r="AP2436" i="2" s="1"/>
  <c r="Y256" i="2"/>
  <c r="Z256" i="2" s="1"/>
  <c r="AA256" i="2" s="1"/>
  <c r="Z1415" i="2"/>
  <c r="AA1415" i="2" s="1"/>
  <c r="Z1413" i="2"/>
  <c r="AA1413" i="2" s="1"/>
  <c r="Z2077" i="2"/>
  <c r="AA2077" i="2" s="1"/>
  <c r="AP2077" i="2" s="1"/>
  <c r="Y2285" i="2"/>
  <c r="Z2285" i="2" s="1"/>
  <c r="AA2285" i="2" s="1"/>
  <c r="Y1136" i="2"/>
  <c r="Z1136" i="2" s="1"/>
  <c r="AA1136" i="2" s="1"/>
  <c r="AP1136" i="2" s="1"/>
  <c r="Y2545" i="2"/>
  <c r="Z2545" i="2" s="1"/>
  <c r="AA2545" i="2" s="1"/>
  <c r="AP2545" i="2" s="1"/>
  <c r="Z2584" i="2"/>
  <c r="AA2584" i="2" s="1"/>
  <c r="Z1736" i="2"/>
  <c r="AA1736" i="2" s="1"/>
  <c r="Y2584" i="2"/>
  <c r="Z2544" i="2"/>
  <c r="AA2544" i="2" s="1"/>
  <c r="Z1590" i="2"/>
  <c r="AA1590" i="2" s="1"/>
  <c r="Z2539" i="2"/>
  <c r="AA2539" i="2" s="1"/>
  <c r="Z317" i="2"/>
  <c r="AA317" i="2" s="1"/>
  <c r="AP317" i="2" s="1"/>
  <c r="Z2542" i="2"/>
  <c r="AA2542" i="2" s="1"/>
  <c r="AP2542" i="2" s="1"/>
  <c r="Z251" i="2"/>
  <c r="AA251" i="2" s="1"/>
  <c r="Y1623" i="2"/>
  <c r="Z1623" i="2" s="1"/>
  <c r="AA1623" i="2" s="1"/>
  <c r="Y2533" i="2"/>
  <c r="Z2533" i="2" s="1"/>
  <c r="AA2533" i="2" s="1"/>
  <c r="Y1584" i="2"/>
  <c r="Z1584" i="2" s="1"/>
  <c r="AA1584" i="2" s="1"/>
  <c r="Z1135" i="2"/>
  <c r="AA1135" i="2" s="1"/>
  <c r="Y248" i="2"/>
  <c r="Z248" i="2" s="1"/>
  <c r="AA248" i="2" s="1"/>
  <c r="Z2536" i="2"/>
  <c r="AA2536" i="2" s="1"/>
  <c r="Y2582" i="2"/>
  <c r="Z2582" i="2" s="1"/>
  <c r="AA2582" i="2" s="1"/>
  <c r="AP2582" i="2" s="1"/>
  <c r="Z967" i="2"/>
  <c r="AA967" i="2" s="1"/>
  <c r="AP967" i="2" s="1"/>
  <c r="Z1581" i="2"/>
  <c r="AA1581" i="2" s="1"/>
  <c r="Z2733" i="2"/>
  <c r="AA2733" i="2" s="1"/>
  <c r="Y2334" i="2"/>
  <c r="Z2334" i="2" s="1"/>
  <c r="AA2334" i="2" s="1"/>
  <c r="AP2334" i="2" s="1"/>
  <c r="Z2115" i="2"/>
  <c r="AA2115" i="2" s="1"/>
  <c r="Z2404" i="2"/>
  <c r="AA2404" i="2" s="1"/>
  <c r="Z1625" i="2"/>
  <c r="AA1625" i="2" s="1"/>
  <c r="Z1735" i="2"/>
  <c r="AA1735" i="2" s="1"/>
  <c r="Z2332" i="2"/>
  <c r="AA2332" i="2" s="1"/>
  <c r="Y2463" i="2"/>
  <c r="Z2463" i="2" s="1"/>
  <c r="AA2463" i="2" s="1"/>
  <c r="AP2463" i="2" s="1"/>
  <c r="Y2434" i="2"/>
  <c r="Z2434" i="2" s="1"/>
  <c r="AA2434" i="2" s="1"/>
  <c r="AP2434" i="2" s="1"/>
  <c r="Y52" i="2"/>
  <c r="Z52" i="2" s="1"/>
  <c r="AA52" i="2" s="1"/>
  <c r="Z1334" i="2"/>
  <c r="AA1334" i="2" s="1"/>
  <c r="Z252" i="2"/>
  <c r="AA252" i="2" s="1"/>
  <c r="AP252" i="2" s="1"/>
  <c r="Z243" i="2"/>
  <c r="AA243" i="2" s="1"/>
  <c r="Y1586" i="2"/>
  <c r="Z1586" i="2" s="1"/>
  <c r="AA1586" i="2" s="1"/>
  <c r="Z1035" i="2"/>
  <c r="AA1035" i="2" s="1"/>
  <c r="Y1296" i="2"/>
  <c r="Z1296" i="2" s="1"/>
  <c r="AA1296" i="2" s="1"/>
  <c r="AP1295" i="2" s="1"/>
  <c r="Z2565" i="2"/>
  <c r="AA2565" i="2" s="1"/>
  <c r="Z2235" i="2"/>
  <c r="AA2235" i="2" s="1"/>
  <c r="Z812" i="2"/>
  <c r="AA812" i="2" s="1"/>
  <c r="Z1592" i="2"/>
  <c r="AA1592" i="2" s="1"/>
  <c r="Z2079" i="2"/>
  <c r="AA2079" i="2" s="1"/>
  <c r="Z650" i="2"/>
  <c r="AA650" i="2" s="1"/>
  <c r="Z1336" i="2"/>
  <c r="AA1336" i="2" s="1"/>
  <c r="Z2184" i="2"/>
  <c r="AA2184" i="2" s="1"/>
  <c r="Z1689" i="2"/>
  <c r="AA1689" i="2" s="1"/>
  <c r="Z2283" i="2"/>
  <c r="AA2283" i="2" s="1"/>
  <c r="Z2081" i="2"/>
  <c r="AA2081" i="2" s="1"/>
  <c r="Z2546" i="2"/>
  <c r="AA2546" i="2" s="1"/>
  <c r="Z1978" i="2"/>
  <c r="AA1978" i="2" s="1"/>
  <c r="Z1620" i="2"/>
  <c r="AA1620" i="2" s="1"/>
  <c r="Y1622" i="2"/>
  <c r="Z1622" i="2" s="1"/>
  <c r="AA1622" i="2" s="1"/>
  <c r="Z1097" i="2"/>
  <c r="AA1097" i="2" s="1"/>
  <c r="Z1950" i="2"/>
  <c r="AA1950" i="2" s="1"/>
  <c r="Z2339" i="2"/>
  <c r="AA2339" i="2" s="1"/>
  <c r="Y2431" i="2"/>
  <c r="Z2431" i="2" s="1"/>
  <c r="AA2431" i="2" s="1"/>
  <c r="Z1951" i="2"/>
  <c r="AA1951" i="2" s="1"/>
  <c r="Z1337" i="2"/>
  <c r="AA1337" i="2" s="1"/>
  <c r="Y2472" i="2"/>
  <c r="Z2472" i="2" s="1"/>
  <c r="AA2472" i="2" s="1"/>
  <c r="Z2186" i="2"/>
  <c r="AA2186" i="2" s="1"/>
  <c r="Y1098" i="2"/>
  <c r="Z1098" i="2" s="1"/>
  <c r="AA1098" i="2" s="1"/>
  <c r="Z2185" i="2"/>
  <c r="AA2185" i="2" s="1"/>
  <c r="Z2494" i="2"/>
  <c r="AA2494" i="2" s="1"/>
  <c r="Z775" i="2"/>
  <c r="AA775" i="2" s="1"/>
  <c r="Z1303" i="2"/>
  <c r="AA1303" i="2" s="1"/>
  <c r="Y195" i="2"/>
  <c r="Z195" i="2" s="1"/>
  <c r="AA195" i="2" s="1"/>
  <c r="Z1878" i="2"/>
  <c r="AA1878" i="2" s="1"/>
  <c r="Y1550" i="2"/>
  <c r="Z1550" i="2" s="1"/>
  <c r="AA1550" i="2" s="1"/>
  <c r="AP1550" i="2" s="1"/>
  <c r="Z1551" i="2"/>
  <c r="AA1551" i="2" s="1"/>
  <c r="Y1552" i="2"/>
  <c r="Z1552" i="2" s="1"/>
  <c r="AA1552" i="2" s="1"/>
  <c r="Z997" i="2"/>
  <c r="AA997" i="2" s="1"/>
  <c r="Z1772" i="2"/>
  <c r="AA1772" i="2" s="1"/>
  <c r="Y1773" i="2"/>
  <c r="Z1773" i="2" s="1"/>
  <c r="AA1773" i="2" s="1"/>
  <c r="AP1773" i="2" s="1"/>
  <c r="Z1535" i="2"/>
  <c r="AA1535" i="2" s="1"/>
  <c r="AP1535" i="2" s="1"/>
  <c r="Z2340" i="2"/>
  <c r="AA2340" i="2" s="1"/>
  <c r="Y1549" i="2"/>
  <c r="Z1549" i="2" s="1"/>
  <c r="AA1549" i="2" s="1"/>
  <c r="Z1817" i="2"/>
  <c r="AA1817" i="2" s="1"/>
  <c r="Z1818" i="2"/>
  <c r="AA1818" i="2" s="1"/>
  <c r="AP1818" i="2" s="1"/>
  <c r="Z1819" i="2"/>
  <c r="AA1819" i="2" s="1"/>
  <c r="Z1820" i="2"/>
  <c r="AA1820" i="2" s="1"/>
  <c r="Y895" i="2"/>
  <c r="Z895" i="2" s="1"/>
  <c r="AA895" i="2" s="1"/>
  <c r="Y2025" i="2"/>
  <c r="Z2025" i="2" s="1"/>
  <c r="AA2025" i="2" s="1"/>
  <c r="AP2025" i="2" s="1"/>
  <c r="Y896" i="2"/>
  <c r="Z896" i="2" s="1"/>
  <c r="AA896" i="2" s="1"/>
  <c r="Y898" i="2"/>
  <c r="Z898" i="2" s="1"/>
  <c r="AA898" i="2" s="1"/>
  <c r="Z1821" i="2"/>
  <c r="AA1821" i="2" s="1"/>
  <c r="Z1536" i="2"/>
  <c r="AA1536" i="2" s="1"/>
  <c r="Y838" i="2"/>
  <c r="Z838" i="2" s="1"/>
  <c r="AA838" i="2" s="1"/>
  <c r="AP838" i="2" s="1"/>
  <c r="Y2588" i="2"/>
  <c r="Z2588" i="2" s="1"/>
  <c r="AA2588" i="2" s="1"/>
  <c r="Z1417" i="2"/>
  <c r="AA1417" i="2" s="1"/>
  <c r="AP1417" i="2" s="1"/>
  <c r="Z839" i="2"/>
  <c r="AA839" i="2" s="1"/>
  <c r="Z2548" i="2"/>
  <c r="AA2548" i="2" s="1"/>
  <c r="Y393" i="2"/>
  <c r="Z393" i="2" s="1"/>
  <c r="AA393" i="2" s="1"/>
  <c r="AP393" i="2" s="1"/>
  <c r="Y2358" i="2"/>
  <c r="Z2358" i="2" s="1"/>
  <c r="AA2358" i="2" s="1"/>
  <c r="AP2358" i="2" s="1"/>
  <c r="Y1854" i="2"/>
  <c r="Z1854" i="2" s="1"/>
  <c r="AA1854" i="2" s="1"/>
  <c r="Y1323" i="2"/>
  <c r="Z1323" i="2" s="1"/>
  <c r="AA1323" i="2" s="1"/>
  <c r="AP1323" i="2" s="1"/>
  <c r="Y146" i="2"/>
  <c r="Z146" i="2" s="1"/>
  <c r="AA146" i="2" s="1"/>
  <c r="Z1324" i="2"/>
  <c r="AA1324" i="2" s="1"/>
  <c r="Y147" i="2"/>
  <c r="Z147" i="2" s="1"/>
  <c r="AA147" i="2" s="1"/>
  <c r="Z1325" i="2"/>
  <c r="AA1325" i="2" s="1"/>
  <c r="Z1326" i="2"/>
  <c r="AA1326" i="2" s="1"/>
  <c r="Y149" i="2"/>
  <c r="Z149" i="2" s="1"/>
  <c r="AA149" i="2" s="1"/>
  <c r="AP149" i="2" s="1"/>
  <c r="Z150" i="2"/>
  <c r="AA150" i="2" s="1"/>
  <c r="Y1327" i="2"/>
  <c r="Z1327" i="2" s="1"/>
  <c r="AA1327" i="2" s="1"/>
  <c r="AP1327" i="2" s="1"/>
  <c r="Z1328" i="2"/>
  <c r="AA1328" i="2" s="1"/>
  <c r="Y151" i="2"/>
  <c r="Z151" i="2" s="1"/>
  <c r="AA151" i="2" s="1"/>
  <c r="AP150" i="2" s="1"/>
  <c r="Z1329" i="2"/>
  <c r="AA1329" i="2" s="1"/>
  <c r="AP1329" i="2" s="1"/>
  <c r="Y152" i="2"/>
  <c r="Z152" i="2" s="1"/>
  <c r="AA152" i="2" s="1"/>
  <c r="Y1330" i="2"/>
  <c r="Z1330" i="2" s="1"/>
  <c r="AA1330" i="2" s="1"/>
  <c r="AP1330" i="2" s="1"/>
  <c r="Y153" i="2"/>
  <c r="Z153" i="2" s="1"/>
  <c r="AA153" i="2" s="1"/>
  <c r="Z1331" i="2"/>
  <c r="AA1331" i="2" s="1"/>
  <c r="Z433" i="2"/>
  <c r="AA433" i="2" s="1"/>
  <c r="Y154" i="2"/>
  <c r="Z154" i="2" s="1"/>
  <c r="AA154" i="2" s="1"/>
  <c r="Z1332" i="2"/>
  <c r="AA1332" i="2" s="1"/>
  <c r="Z2423" i="2"/>
  <c r="AA2423" i="2" s="1"/>
  <c r="Z2493" i="2"/>
  <c r="AA2493" i="2" s="1"/>
  <c r="Y238" i="2"/>
  <c r="Z238" i="2" s="1"/>
  <c r="AA238" i="2" s="1"/>
  <c r="AP238" i="2" s="1"/>
  <c r="Z155" i="2"/>
  <c r="AA155" i="2" s="1"/>
  <c r="AP155" i="2" s="1"/>
  <c r="Y2180" i="2"/>
  <c r="Z2180" i="2" s="1"/>
  <c r="AA2180" i="2" s="1"/>
  <c r="Y51" i="2"/>
  <c r="Z51" i="2" s="1"/>
  <c r="AA51" i="2" s="1"/>
  <c r="AP51" i="2" s="1"/>
  <c r="Y1322" i="2"/>
  <c r="Z1322" i="2" s="1"/>
  <c r="AA1322" i="2" s="1"/>
  <c r="AP1321" i="2" s="1"/>
  <c r="Z145" i="2"/>
  <c r="AA145" i="2" s="1"/>
  <c r="Y969" i="2"/>
  <c r="Z969" i="2" s="1"/>
  <c r="AA969" i="2" s="1"/>
  <c r="Z1802" i="2"/>
  <c r="AA1802" i="2" s="1"/>
  <c r="Z644" i="2"/>
  <c r="AA644" i="2" s="1"/>
  <c r="Z1803" i="2"/>
  <c r="AA1803" i="2" s="1"/>
  <c r="Y645" i="2"/>
  <c r="Z645" i="2" s="1"/>
  <c r="AA645" i="2" s="1"/>
  <c r="AP645" i="2" s="1"/>
  <c r="Z805" i="2"/>
  <c r="AA805" i="2" s="1"/>
  <c r="Z1719" i="2"/>
  <c r="AA1719" i="2" s="1"/>
  <c r="Z1733" i="2"/>
  <c r="AA1733" i="2" s="1"/>
  <c r="Z1805" i="2"/>
  <c r="AA1805" i="2" s="1"/>
  <c r="Z1295" i="2"/>
  <c r="AA1295" i="2" s="1"/>
  <c r="Z769" i="2"/>
  <c r="AA769" i="2" s="1"/>
  <c r="Z1966" i="2"/>
  <c r="AA1966" i="2" s="1"/>
  <c r="Z2403" i="2"/>
  <c r="AA2403" i="2" s="1"/>
  <c r="Z1995" i="2"/>
  <c r="AA1995" i="2" s="1"/>
  <c r="Z731" i="2"/>
  <c r="AA731" i="2" s="1"/>
  <c r="Y637" i="2"/>
  <c r="Z637" i="2" s="1"/>
  <c r="AA637" i="2" s="1"/>
  <c r="Z1192" i="2"/>
  <c r="AA1192" i="2" s="1"/>
  <c r="Z541" i="2"/>
  <c r="AA541" i="2" s="1"/>
  <c r="Z1193" i="2"/>
  <c r="AA1193" i="2" s="1"/>
  <c r="Y542" i="2"/>
  <c r="Z542" i="2" s="1"/>
  <c r="AA542" i="2" s="1"/>
  <c r="Y1292" i="2"/>
  <c r="Z1292" i="2" s="1"/>
  <c r="AA1292" i="2" s="1"/>
  <c r="AP1291" i="2" s="1"/>
  <c r="Z2527" i="2"/>
  <c r="AA2527" i="2" s="1"/>
  <c r="Z1876" i="2"/>
  <c r="AA1876" i="2" s="1"/>
  <c r="Y556" i="2"/>
  <c r="Z556" i="2" s="1"/>
  <c r="AA556" i="2" s="1"/>
  <c r="Z1755" i="2"/>
  <c r="AA1755" i="2" s="1"/>
  <c r="Y2113" i="2"/>
  <c r="Z2113" i="2" s="1"/>
  <c r="AA2113" i="2" s="1"/>
  <c r="Z544" i="2"/>
  <c r="AA544" i="2" s="1"/>
  <c r="Y2179" i="2"/>
  <c r="Z2179" i="2" s="1"/>
  <c r="AA2179" i="2" s="1"/>
  <c r="AP2179" i="2" s="1"/>
  <c r="Z912" i="2"/>
  <c r="AA912" i="2" s="1"/>
  <c r="Y2737" i="2"/>
  <c r="Z2737" i="2" s="1"/>
  <c r="AA2737" i="2" s="1"/>
  <c r="Y1979" i="2"/>
  <c r="Z1979" i="2" s="1"/>
  <c r="AA1979" i="2" s="1"/>
  <c r="Z287" i="2"/>
  <c r="AA287" i="2" s="1"/>
  <c r="Z1131" i="2"/>
  <c r="AA1131" i="2" s="1"/>
  <c r="Y714" i="2"/>
  <c r="Z714" i="2" s="1"/>
  <c r="AA714" i="2" s="1"/>
  <c r="Z288" i="2"/>
  <c r="AA288" i="2" s="1"/>
  <c r="Y486" i="2"/>
  <c r="Z486" i="2" s="1"/>
  <c r="AA486" i="2" s="1"/>
  <c r="AP486" i="2" s="1"/>
  <c r="Z1134" i="2"/>
  <c r="AA1134" i="2" s="1"/>
  <c r="Z143" i="2"/>
  <c r="AA143" i="2" s="1"/>
  <c r="Z1030" i="2"/>
  <c r="AA1030" i="2" s="1"/>
  <c r="Y1217" i="2"/>
  <c r="Z1217" i="2" s="1"/>
  <c r="AA1217" i="2" s="1"/>
  <c r="Z2804" i="2"/>
  <c r="AA2804" i="2" s="1"/>
  <c r="Y1731" i="2"/>
  <c r="Z1731" i="2" s="1"/>
  <c r="AA1731" i="2" s="1"/>
  <c r="Z1721" i="2"/>
  <c r="AA1721" i="2" s="1"/>
  <c r="Z358" i="2"/>
  <c r="AA358" i="2" s="1"/>
  <c r="Z2419" i="2"/>
  <c r="AA2419" i="2" s="1"/>
  <c r="Z1915" i="2"/>
  <c r="AA1915" i="2" s="1"/>
  <c r="Z705" i="2"/>
  <c r="AA705" i="2" s="1"/>
  <c r="Y2420" i="2"/>
  <c r="Z2420" i="2" s="1"/>
  <c r="AA2420" i="2" s="1"/>
  <c r="Y359" i="2"/>
  <c r="Z359" i="2" s="1"/>
  <c r="AA359" i="2" s="1"/>
  <c r="AP359" i="2" s="1"/>
  <c r="Z1500" i="2"/>
  <c r="AA1500" i="2" s="1"/>
  <c r="AP1500" i="2" s="1"/>
  <c r="Y2460" i="2"/>
  <c r="Z2460" i="2" s="1"/>
  <c r="AA2460" i="2" s="1"/>
  <c r="AP2460" i="2" s="1"/>
  <c r="Z1569" i="2"/>
  <c r="AA1569" i="2" s="1"/>
  <c r="Z2462" i="2"/>
  <c r="AA2462" i="2" s="1"/>
  <c r="Z1853" i="2"/>
  <c r="AA1853" i="2" s="1"/>
  <c r="Z1502" i="2"/>
  <c r="AA1502" i="2" s="1"/>
  <c r="Y237" i="2"/>
  <c r="Z237" i="2" s="1"/>
  <c r="AA237" i="2" s="1"/>
  <c r="Z2625" i="2"/>
  <c r="AA2625" i="2" s="1"/>
  <c r="Z2806" i="2"/>
  <c r="AA2806" i="2" s="1"/>
  <c r="Y1458" i="2"/>
  <c r="Z1458" i="2" s="1"/>
  <c r="AA1458" i="2" s="1"/>
  <c r="Z2187" i="2"/>
  <c r="AA2187" i="2" s="1"/>
  <c r="Z1774" i="2"/>
  <c r="AA1774" i="2" s="1"/>
  <c r="Z2220" i="2"/>
  <c r="AA2220" i="2" s="1"/>
  <c r="Z342" i="2"/>
  <c r="AA342" i="2" s="1"/>
  <c r="Z580" i="2"/>
  <c r="AA580" i="2" s="1"/>
  <c r="AP580" i="2" s="1"/>
  <c r="Z545" i="2"/>
  <c r="AA545" i="2" s="1"/>
  <c r="Z1196" i="2"/>
  <c r="AA1196" i="2" s="1"/>
  <c r="Z1855" i="2"/>
  <c r="AA1855" i="2" s="1"/>
  <c r="Y1737" i="2"/>
  <c r="Z1737" i="2" s="1"/>
  <c r="AA1737" i="2" s="1"/>
  <c r="Z1137" i="2"/>
  <c r="AA1137" i="2" s="1"/>
  <c r="AP1137" i="2" s="1"/>
  <c r="Z1893" i="2"/>
  <c r="AA1893" i="2" s="1"/>
  <c r="AP1893" i="2" s="1"/>
  <c r="Z2100" i="2"/>
  <c r="AA2100" i="2" s="1"/>
  <c r="AP2100" i="2" s="1"/>
  <c r="Z2439" i="2"/>
  <c r="AA2439" i="2" s="1"/>
  <c r="Z2595" i="2"/>
  <c r="AA2595" i="2" s="1"/>
  <c r="Y2690" i="2"/>
  <c r="Z2690" i="2" s="1"/>
  <c r="AA2690" i="2" s="1"/>
  <c r="Z560" i="2"/>
  <c r="AA560" i="2" s="1"/>
  <c r="Z434" i="2"/>
  <c r="AA434" i="2" s="1"/>
  <c r="Z1273" i="2"/>
  <c r="AA1273" i="2" s="1"/>
  <c r="Z2675" i="2"/>
  <c r="AA2675" i="2" s="1"/>
  <c r="Y1925" i="2"/>
  <c r="Z1925" i="2" s="1"/>
  <c r="AA1925" i="2" s="1"/>
  <c r="AP1925" i="2" s="1"/>
  <c r="Y319" i="2"/>
  <c r="Z319" i="2" s="1"/>
  <c r="AA319" i="2" s="1"/>
  <c r="Z815" i="2"/>
  <c r="AA815" i="2" s="1"/>
  <c r="Z1630" i="2"/>
  <c r="AA1630" i="2" s="1"/>
  <c r="Z1594" i="2"/>
  <c r="AA1594" i="2" s="1"/>
  <c r="Z1447" i="2"/>
  <c r="AA1447" i="2" s="1"/>
  <c r="Z1673" i="2"/>
  <c r="AA1673" i="2" s="1"/>
  <c r="Y2148" i="2"/>
  <c r="Z2148" i="2" s="1"/>
  <c r="AA2148" i="2" s="1"/>
  <c r="Z2721" i="2"/>
  <c r="AA2721" i="2" s="1"/>
  <c r="AP2721" i="2" s="1"/>
  <c r="Z157" i="2"/>
  <c r="AA157" i="2" s="1"/>
  <c r="Z2116" i="2"/>
  <c r="AA2116" i="2" s="1"/>
  <c r="Z1338" i="2"/>
  <c r="AA1338" i="2" s="1"/>
  <c r="Y998" i="2"/>
  <c r="Z998" i="2" s="1"/>
  <c r="AA998" i="2" s="1"/>
  <c r="AP998" i="2" s="1"/>
  <c r="Y1806" i="2"/>
  <c r="Z1806" i="2" s="1"/>
  <c r="AA1806" i="2" s="1"/>
  <c r="AP1806" i="2" s="1"/>
  <c r="Y1504" i="2"/>
  <c r="Z1504" i="2" s="1"/>
  <c r="AA1504" i="2" s="1"/>
  <c r="AP1504" i="2" s="1"/>
  <c r="Z785" i="2"/>
  <c r="AA785" i="2" s="1"/>
  <c r="Z1554" i="2"/>
  <c r="AA1554" i="2" s="1"/>
  <c r="Z1694" i="2"/>
  <c r="AA1694" i="2" s="1"/>
  <c r="Y2238" i="2"/>
  <c r="Z2238" i="2" s="1"/>
  <c r="AA2238" i="2" s="1"/>
  <c r="Y1218" i="2"/>
  <c r="Z1218" i="2" s="1"/>
  <c r="AA1218" i="2" s="1"/>
  <c r="AP1218" i="2" s="1"/>
  <c r="Y1036" i="2"/>
  <c r="Z1036" i="2" s="1"/>
  <c r="AA1036" i="2" s="1"/>
  <c r="AP1036" i="2" s="1"/>
  <c r="Z1360" i="2"/>
  <c r="AA1360" i="2" s="1"/>
  <c r="Z852" i="2"/>
  <c r="AA852" i="2" s="1"/>
  <c r="Z853" i="2"/>
  <c r="AA853" i="2" s="1"/>
  <c r="Z1858" i="2"/>
  <c r="AA1858" i="2" s="1"/>
  <c r="Z929" i="2"/>
  <c r="AA929" i="2" s="1"/>
  <c r="Z1430" i="2"/>
  <c r="AA1430" i="2" s="1"/>
  <c r="Y1361" i="2"/>
  <c r="Z1361" i="2" s="1"/>
  <c r="AA1361" i="2" s="1"/>
  <c r="AP1361" i="2" s="1"/>
  <c r="Z2159" i="2"/>
  <c r="AA2159" i="2" s="1"/>
  <c r="Z1362" i="2"/>
  <c r="AA1362" i="2" s="1"/>
  <c r="AP1362" i="2" s="1"/>
  <c r="Y1859" i="2"/>
  <c r="Z1859" i="2" s="1"/>
  <c r="AA1859" i="2" s="1"/>
  <c r="Z1363" i="2"/>
  <c r="AA1363" i="2" s="1"/>
  <c r="Y2160" i="2"/>
  <c r="Z2160" i="2" s="1"/>
  <c r="AA2160" i="2" s="1"/>
  <c r="Z2161" i="2"/>
  <c r="AA2161" i="2" s="1"/>
  <c r="Y1364" i="2"/>
  <c r="Z1364" i="2" s="1"/>
  <c r="AA1364" i="2" s="1"/>
  <c r="AP1364" i="2" s="1"/>
  <c r="Z2667" i="2"/>
  <c r="AA2667" i="2" s="1"/>
  <c r="Z465" i="2"/>
  <c r="AA465" i="2" s="1"/>
  <c r="AP465" i="2" s="1"/>
  <c r="Y169" i="2"/>
  <c r="Z169" i="2" s="1"/>
  <c r="AA169" i="2" s="1"/>
  <c r="Z1616" i="2"/>
  <c r="AA1616" i="2" s="1"/>
  <c r="Z1067" i="2"/>
  <c r="AA1067" i="2" s="1"/>
  <c r="Z1016" i="2"/>
  <c r="AA1016" i="2" s="1"/>
  <c r="Z2055" i="2"/>
  <c r="AA2055" i="2" s="1"/>
  <c r="AP2055" i="2" s="1"/>
  <c r="Z847" i="2"/>
  <c r="AA847" i="2" s="1"/>
  <c r="Y1152" i="2"/>
  <c r="Z1152" i="2" s="1"/>
  <c r="AA1152" i="2" s="1"/>
  <c r="Z1577" i="2"/>
  <c r="AA1577" i="2" s="1"/>
  <c r="Z2212" i="2"/>
  <c r="AA2212" i="2" s="1"/>
  <c r="Z695" i="2"/>
  <c r="AA695" i="2" s="1"/>
  <c r="AP695" i="2" s="1"/>
  <c r="Z1426" i="2"/>
  <c r="AA1426" i="2" s="1"/>
  <c r="Z2728" i="2"/>
  <c r="AA2728" i="2" s="1"/>
  <c r="Y1093" i="2"/>
  <c r="Z1093" i="2" s="1"/>
  <c r="AA1093" i="2" s="1"/>
  <c r="AP1093" i="2" s="1"/>
  <c r="Y326" i="2"/>
  <c r="Z326" i="2" s="1"/>
  <c r="AA326" i="2" s="1"/>
  <c r="Z2450" i="2"/>
  <c r="AA2450" i="2" s="1"/>
  <c r="Z1813" i="2"/>
  <c r="AA1813" i="2" s="1"/>
  <c r="Z2697" i="2"/>
  <c r="AA2697" i="2" s="1"/>
  <c r="Y389" i="2"/>
  <c r="Z389" i="2" s="1"/>
  <c r="AA389" i="2" s="1"/>
  <c r="AP389" i="2" s="1"/>
  <c r="Y2293" i="2"/>
  <c r="Z2293" i="2" s="1"/>
  <c r="AA2293" i="2" s="1"/>
  <c r="Z2231" i="2"/>
  <c r="AA2231" i="2" s="1"/>
  <c r="Z1544" i="2"/>
  <c r="AA1544" i="2" s="1"/>
  <c r="Z277" i="2"/>
  <c r="AA277" i="2" s="1"/>
  <c r="Y1242" i="2"/>
  <c r="Z1242" i="2" s="1"/>
  <c r="AA1242" i="2" s="1"/>
  <c r="AP1241" i="2" s="1"/>
  <c r="Y908" i="2"/>
  <c r="Z908" i="2" s="1"/>
  <c r="AA908" i="2" s="1"/>
  <c r="AP908" i="2" s="1"/>
  <c r="Z1409" i="2"/>
  <c r="AA1409" i="2" s="1"/>
  <c r="AP1409" i="2" s="1"/>
  <c r="Z601" i="2"/>
  <c r="AA601" i="2" s="1"/>
  <c r="Z1183" i="2"/>
  <c r="AA1183" i="2" s="1"/>
  <c r="Z2065" i="2"/>
  <c r="AA2065" i="2" s="1"/>
  <c r="Z1203" i="2"/>
  <c r="AA1203" i="2" s="1"/>
  <c r="AP1203" i="2" s="1"/>
  <c r="Z1268" i="2"/>
  <c r="AA1268" i="2" s="1"/>
  <c r="Z1172" i="2"/>
  <c r="AA1172" i="2" s="1"/>
  <c r="Z2325" i="2"/>
  <c r="AA2325" i="2" s="1"/>
  <c r="Z401" i="2"/>
  <c r="AA401" i="2" s="1"/>
  <c r="Y473" i="2"/>
  <c r="Z473" i="2" s="1"/>
  <c r="AA473" i="2" s="1"/>
  <c r="Y1991" i="2"/>
  <c r="Z1991" i="2" s="1"/>
  <c r="AA1991" i="2" s="1"/>
  <c r="Y2351" i="2"/>
  <c r="Z2351" i="2" s="1"/>
  <c r="AA2351" i="2" s="1"/>
  <c r="Z1162" i="2"/>
  <c r="AA1162" i="2" s="1"/>
  <c r="Z220" i="2"/>
  <c r="AA220" i="2" s="1"/>
  <c r="Z1112" i="2"/>
  <c r="AA1112" i="2" s="1"/>
  <c r="Z1349" i="2"/>
  <c r="AA1349" i="2" s="1"/>
  <c r="Z2123" i="2"/>
  <c r="AA2123" i="2" s="1"/>
  <c r="Z264" i="2"/>
  <c r="AA264" i="2" s="1"/>
  <c r="Y1941" i="2"/>
  <c r="Z1941" i="2" s="1"/>
  <c r="AA1941" i="2" s="1"/>
  <c r="Y47" i="2"/>
  <c r="Z47" i="2" s="1"/>
  <c r="AA47" i="2" s="1"/>
  <c r="AP47" i="2" s="1"/>
  <c r="Z2712" i="2"/>
  <c r="AA2712" i="2" s="1"/>
  <c r="AP2712" i="2" s="1"/>
  <c r="Z2262" i="2"/>
  <c r="AA2262" i="2" s="1"/>
  <c r="AP2262" i="2" s="1"/>
  <c r="Z962" i="2"/>
  <c r="AA962" i="2" s="1"/>
  <c r="Z2277" i="2"/>
  <c r="AA2277" i="2" s="1"/>
  <c r="Z502" i="2"/>
  <c r="AA502" i="2" s="1"/>
  <c r="Z1123" i="2"/>
  <c r="AA1123" i="2" s="1"/>
  <c r="Z310" i="2"/>
  <c r="AA310" i="2" s="1"/>
  <c r="Y1888" i="2"/>
  <c r="Z1888" i="2" s="1"/>
  <c r="AA1888" i="2" s="1"/>
  <c r="Y2135" i="2"/>
  <c r="Z2135" i="2" s="1"/>
  <c r="AA2135" i="2" s="1"/>
  <c r="Y632" i="2"/>
  <c r="Z632" i="2" s="1"/>
  <c r="AA632" i="2" s="1"/>
  <c r="Y2037" i="2"/>
  <c r="Z2037" i="2" s="1"/>
  <c r="AA2037" i="2" s="1"/>
  <c r="Z2213" i="2"/>
  <c r="AA2213" i="2" s="1"/>
  <c r="Z1373" i="2"/>
  <c r="AA1373" i="2" s="1"/>
  <c r="Z1670" i="2"/>
  <c r="AA1670" i="2" s="1"/>
  <c r="Z1617" i="2"/>
  <c r="AA1617" i="2" s="1"/>
  <c r="Z1444" i="2"/>
  <c r="AA1444" i="2" s="1"/>
  <c r="Z1649" i="2"/>
  <c r="AA1649" i="2" s="1"/>
  <c r="Z503" i="2"/>
  <c r="AA503" i="2" s="1"/>
  <c r="Z48" i="2"/>
  <c r="AA48" i="2" s="1"/>
  <c r="Z2687" i="2"/>
  <c r="AA2687" i="2" s="1"/>
  <c r="Z609" i="2"/>
  <c r="AA609" i="2" s="1"/>
  <c r="Z2038" i="2"/>
  <c r="AA2038" i="2" s="1"/>
  <c r="AP2038" i="2" s="1"/>
  <c r="Z2066" i="2"/>
  <c r="AA2066" i="2" s="1"/>
  <c r="Z1153" i="2"/>
  <c r="AA1153" i="2" s="1"/>
  <c r="Z2176" i="2"/>
  <c r="AA2176" i="2" s="1"/>
  <c r="Z265" i="2"/>
  <c r="AA265" i="2" s="1"/>
  <c r="Z86" i="2"/>
  <c r="AA86" i="2" s="1"/>
  <c r="Z553" i="2"/>
  <c r="AA553" i="2" s="1"/>
  <c r="Z1113" i="2"/>
  <c r="AA1113" i="2" s="1"/>
  <c r="Z1889" i="2"/>
  <c r="AA1889" i="2" s="1"/>
  <c r="Z2232" i="2"/>
  <c r="AA2232" i="2" s="1"/>
  <c r="Z2713" i="2"/>
  <c r="AA2713" i="2" s="1"/>
  <c r="Y311" i="2"/>
  <c r="Z311" i="2" s="1"/>
  <c r="AA311" i="2" s="1"/>
  <c r="Y2136" i="2"/>
  <c r="Z2136" i="2" s="1"/>
  <c r="AA2136" i="2" s="1"/>
  <c r="AP2136" i="2" s="1"/>
  <c r="Z1204" i="2"/>
  <c r="AA1204" i="2" s="1"/>
  <c r="Z848" i="2"/>
  <c r="AA848" i="2" s="1"/>
  <c r="Z1455" i="2"/>
  <c r="AA1455" i="2" s="1"/>
  <c r="Z963" i="2"/>
  <c r="AA963" i="2" s="1"/>
  <c r="Z1814" i="2"/>
  <c r="AA1814" i="2" s="1"/>
  <c r="Z2400" i="2"/>
  <c r="AA2400" i="2" s="1"/>
  <c r="Z1605" i="2"/>
  <c r="AA1605" i="2" s="1"/>
  <c r="Z182" i="2"/>
  <c r="AA182" i="2" s="1"/>
  <c r="Z2729" i="2"/>
  <c r="AA2729" i="2" s="1"/>
  <c r="Y1006" i="2"/>
  <c r="Z1006" i="2" s="1"/>
  <c r="AA1006" i="2" s="1"/>
  <c r="Y1017" i="2"/>
  <c r="Z1017" i="2" s="1"/>
  <c r="AA1017" i="2" s="1"/>
  <c r="Z1243" i="2"/>
  <c r="AA1243" i="2" s="1"/>
  <c r="Z2124" i="2"/>
  <c r="AA2124" i="2" s="1"/>
  <c r="Z1578" i="2"/>
  <c r="AA1578" i="2" s="1"/>
  <c r="Y2509" i="2"/>
  <c r="Z2509" i="2" s="1"/>
  <c r="AA2509" i="2" s="1"/>
  <c r="AP2509" i="2" s="1"/>
  <c r="Y2294" i="2"/>
  <c r="Z2294" i="2" s="1"/>
  <c r="AA2294" i="2" s="1"/>
  <c r="Y802" i="2"/>
  <c r="Z802" i="2" s="1"/>
  <c r="AA802" i="2" s="1"/>
  <c r="AP801" i="2" s="1"/>
  <c r="Z2326" i="2"/>
  <c r="AA2326" i="2" s="1"/>
  <c r="AP2326" i="2" s="1"/>
  <c r="Z2759" i="2"/>
  <c r="AA2759" i="2" s="1"/>
  <c r="Z1410" i="2"/>
  <c r="AA1410" i="2" s="1"/>
  <c r="Z534" i="2"/>
  <c r="AA534" i="2" s="1"/>
  <c r="Z1173" i="2"/>
  <c r="AA1173" i="2" s="1"/>
  <c r="Y511" i="2"/>
  <c r="Z511" i="2" s="1"/>
  <c r="AA511" i="2" s="1"/>
  <c r="Y327" i="2"/>
  <c r="Z327" i="2" s="1"/>
  <c r="AA327" i="2" s="1"/>
  <c r="AP327" i="2" s="1"/>
  <c r="Z672" i="2"/>
  <c r="AA672" i="2" s="1"/>
  <c r="AP672" i="2" s="1"/>
  <c r="Z1427" i="2"/>
  <c r="AA1427" i="2" s="1"/>
  <c r="Z766" i="2"/>
  <c r="AA766" i="2" s="1"/>
  <c r="Z1850" i="2"/>
  <c r="AA1850" i="2" s="1"/>
  <c r="Z1545" i="2"/>
  <c r="AA1545" i="2" s="1"/>
  <c r="Z430" i="2"/>
  <c r="AA430" i="2" s="1"/>
  <c r="Z2698" i="2"/>
  <c r="AA2698" i="2" s="1"/>
  <c r="Z1269" i="2"/>
  <c r="AA1269" i="2" s="1"/>
  <c r="AP1268" i="2" s="1"/>
  <c r="Z1027" i="2"/>
  <c r="AA1027" i="2" s="1"/>
  <c r="Z2524" i="2"/>
  <c r="AA2524" i="2" s="1"/>
  <c r="Z350" i="2"/>
  <c r="AA350" i="2" s="1"/>
  <c r="Z1094" i="2"/>
  <c r="AA1094" i="2" s="1"/>
  <c r="Z278" i="2"/>
  <c r="AA278" i="2" s="1"/>
  <c r="Y1942" i="2"/>
  <c r="Z1942" i="2" s="1"/>
  <c r="AA1942" i="2" s="1"/>
  <c r="Y2377" i="2"/>
  <c r="Z2377" i="2" s="1"/>
  <c r="AA2377" i="2" s="1"/>
  <c r="AP2377" i="2" s="1"/>
  <c r="Y2561" i="2"/>
  <c r="Z2561" i="2" s="1"/>
  <c r="AA2561" i="2" s="1"/>
  <c r="AP2561" i="2" s="1"/>
  <c r="Y1214" i="2"/>
  <c r="Z1214" i="2" s="1"/>
  <c r="AA1214" i="2" s="1"/>
  <c r="Z633" i="2"/>
  <c r="AA633" i="2" s="1"/>
  <c r="Z192" i="2"/>
  <c r="AA192" i="2" s="1"/>
  <c r="AP192" i="2" s="1"/>
  <c r="Z390" i="2"/>
  <c r="AA390" i="2" s="1"/>
  <c r="AP390" i="2" s="1"/>
  <c r="Z984" i="2"/>
  <c r="AA984" i="2" s="1"/>
  <c r="Z577" i="2"/>
  <c r="AA577" i="2" s="1"/>
  <c r="Z2352" i="2"/>
  <c r="AA2352" i="2" s="1"/>
  <c r="Z300" i="2"/>
  <c r="AA300" i="2" s="1"/>
  <c r="Z402" i="2"/>
  <c r="AA402" i="2" s="1"/>
  <c r="Y2056" i="2"/>
  <c r="Z2056" i="2" s="1"/>
  <c r="AA2056" i="2" s="1"/>
  <c r="Y474" i="2"/>
  <c r="Z474" i="2" s="1"/>
  <c r="AA474" i="2" s="1"/>
  <c r="Y1765" i="2"/>
  <c r="Z1765" i="2" s="1"/>
  <c r="AA1765" i="2" s="1"/>
  <c r="AP1765" i="2" s="1"/>
  <c r="Y1992" i="2"/>
  <c r="Z1992" i="2" s="1"/>
  <c r="AA1992" i="2" s="1"/>
  <c r="Y2668" i="2"/>
  <c r="Z2668" i="2" s="1"/>
  <c r="AA2668" i="2" s="1"/>
  <c r="AP2668" i="2" s="1"/>
  <c r="Z1752" i="2"/>
  <c r="AA1752" i="2" s="1"/>
  <c r="Z2157" i="2"/>
  <c r="AA2157" i="2" s="1"/>
  <c r="Z635" i="2"/>
  <c r="AA635" i="2" s="1"/>
  <c r="Z2234" i="2"/>
  <c r="AA2234" i="2" s="1"/>
  <c r="AP2234" i="2" s="1"/>
  <c r="Z2280" i="2"/>
  <c r="AA2280" i="2" s="1"/>
  <c r="Z2354" i="2"/>
  <c r="AA2354" i="2" s="1"/>
  <c r="Z280" i="2"/>
  <c r="AA280" i="2" s="1"/>
  <c r="Z1944" i="2"/>
  <c r="AA1944" i="2" s="1"/>
  <c r="Z2058" i="2"/>
  <c r="AA2058" i="2" s="1"/>
  <c r="Z1874" i="2"/>
  <c r="AA1874" i="2" s="1"/>
  <c r="Z1672" i="2"/>
  <c r="AA1672" i="2" s="1"/>
  <c r="Z2215" i="2"/>
  <c r="AA2215" i="2" s="1"/>
  <c r="Z1057" i="2"/>
  <c r="AA1057" i="2" s="1"/>
  <c r="Y1580" i="2"/>
  <c r="Z1580" i="2" s="1"/>
  <c r="AA1580" i="2" s="1"/>
  <c r="AP1580" i="2" s="1"/>
  <c r="Z576" i="2"/>
  <c r="AA576" i="2" s="1"/>
  <c r="AP576" i="2" s="1"/>
  <c r="Z1352" i="2"/>
  <c r="AA1352" i="2" s="1"/>
  <c r="Z1260" i="2"/>
  <c r="AA1260" i="2" s="1"/>
  <c r="Z1903" i="2"/>
  <c r="AA1903" i="2" s="1"/>
  <c r="Z1271" i="2"/>
  <c r="AA1271" i="2" s="1"/>
  <c r="Y2097" i="2"/>
  <c r="Z2097" i="2" s="1"/>
  <c r="AA2097" i="2" s="1"/>
  <c r="Z2489" i="2"/>
  <c r="AA2489" i="2" s="1"/>
  <c r="Z1994" i="2"/>
  <c r="AA1994" i="2" s="1"/>
  <c r="Z108" i="2"/>
  <c r="AA108" i="2" s="1"/>
  <c r="Z2731" i="2"/>
  <c r="AA2731" i="2" s="1"/>
  <c r="Z432" i="2"/>
  <c r="AA432" i="2" s="1"/>
  <c r="Z1175" i="2"/>
  <c r="AA1175" i="2" s="1"/>
  <c r="Y234" i="2"/>
  <c r="Z234" i="2" s="1"/>
  <c r="AA234" i="2" s="1"/>
  <c r="AP233" i="2" s="1"/>
  <c r="Y2205" i="2"/>
  <c r="Z2205" i="2" s="1"/>
  <c r="AA2205" i="2" s="1"/>
  <c r="AP2205" i="2" s="1"/>
  <c r="Z2670" i="2"/>
  <c r="AA2670" i="2" s="1"/>
  <c r="AP2670" i="2" s="1"/>
  <c r="Z1019" i="2"/>
  <c r="AA1019" i="2" s="1"/>
  <c r="Z2068" i="2"/>
  <c r="AA2068" i="2" s="1"/>
  <c r="AP2068" i="2" s="1"/>
  <c r="Z2328" i="2"/>
  <c r="AA2328" i="2" s="1"/>
  <c r="Z1619" i="2"/>
  <c r="AA1619" i="2" s="1"/>
  <c r="AP1619" i="2" s="1"/>
  <c r="Z1604" i="2"/>
  <c r="AA1604" i="2" s="1"/>
  <c r="Z1468" i="2"/>
  <c r="AA1468" i="2" s="1"/>
  <c r="Z1891" i="2"/>
  <c r="AA1891" i="2" s="1"/>
  <c r="Z194" i="2"/>
  <c r="AA194" i="2" s="1"/>
  <c r="Z2700" i="2"/>
  <c r="AA2700" i="2" s="1"/>
  <c r="Z2618" i="2"/>
  <c r="AA2618" i="2" s="1"/>
  <c r="Z1683" i="2"/>
  <c r="AA1683" i="2" s="1"/>
  <c r="Z1499" i="2"/>
  <c r="AA1499" i="2" s="1"/>
  <c r="Y110" i="2"/>
  <c r="Z110" i="2" s="1"/>
  <c r="AA110" i="2" s="1"/>
  <c r="AP110" i="2" s="1"/>
  <c r="Y1070" i="2"/>
  <c r="Z1070" i="2" s="1"/>
  <c r="AA1070" i="2" s="1"/>
  <c r="AP1070" i="2" s="1"/>
  <c r="Z181" i="2"/>
  <c r="AA181" i="2" s="1"/>
  <c r="AP181" i="2" s="1"/>
  <c r="Z965" i="2"/>
  <c r="AA965" i="2" s="1"/>
  <c r="Z2138" i="2"/>
  <c r="AA2138" i="2" s="1"/>
  <c r="Z911" i="2"/>
  <c r="AA911" i="2" s="1"/>
  <c r="Z1446" i="2"/>
  <c r="AA1446" i="2" s="1"/>
  <c r="AP1446" i="2" s="1"/>
  <c r="Z579" i="2"/>
  <c r="AA579" i="2" s="1"/>
  <c r="Z2715" i="2"/>
  <c r="AA2715" i="2" s="1"/>
  <c r="Y1318" i="2"/>
  <c r="Z1318" i="2" s="1"/>
  <c r="AA1318" i="2" s="1"/>
  <c r="AP1318" i="2" s="1"/>
  <c r="Y1547" i="2"/>
  <c r="Z1547" i="2" s="1"/>
  <c r="AA1547" i="2" s="1"/>
  <c r="Y141" i="2"/>
  <c r="Z141" i="2" s="1"/>
  <c r="AA141" i="2" s="1"/>
  <c r="AP141" i="2" s="1"/>
  <c r="Z1316" i="2"/>
  <c r="AA1316" i="2" s="1"/>
  <c r="Z2822" i="2"/>
  <c r="AA2822" i="2" s="1"/>
  <c r="Z1816" i="2"/>
  <c r="AA1816" i="2" s="1"/>
  <c r="AP1816" i="2" s="1"/>
  <c r="Z50" i="2"/>
  <c r="AA50" i="2" s="1"/>
  <c r="Z392" i="2"/>
  <c r="AA392" i="2" s="1"/>
  <c r="AP391" i="2" s="1"/>
  <c r="Z2616" i="2"/>
  <c r="AA2616" i="2" s="1"/>
  <c r="Z339" i="2"/>
  <c r="AA339" i="2" s="1"/>
  <c r="Z1412" i="2"/>
  <c r="AA1412" i="2" s="1"/>
  <c r="Z476" i="2"/>
  <c r="AA476" i="2" s="1"/>
  <c r="Z2563" i="2"/>
  <c r="AA2563" i="2" s="1"/>
  <c r="Z850" i="2"/>
  <c r="AA850" i="2" s="1"/>
  <c r="Y1685" i="2"/>
  <c r="Z1685" i="2" s="1"/>
  <c r="AA1685" i="2" s="1"/>
  <c r="Z1115" i="2"/>
  <c r="AA1115" i="2" s="1"/>
  <c r="Z1258" i="2"/>
  <c r="AA1258" i="2" s="1"/>
  <c r="Z1716" i="2"/>
  <c r="AA1716" i="2" s="1"/>
  <c r="Y2110" i="2"/>
  <c r="Z2110" i="2" s="1"/>
  <c r="AA2110" i="2" s="1"/>
  <c r="Y208" i="2"/>
  <c r="Z208" i="2" s="1"/>
  <c r="AA208" i="2" s="1"/>
  <c r="AP208" i="2" s="1"/>
  <c r="Y1429" i="2"/>
  <c r="Z1429" i="2" s="1"/>
  <c r="AA1429" i="2" s="1"/>
  <c r="AP1429" i="2" s="1"/>
  <c r="Z851" i="2"/>
  <c r="AA851" i="2" s="1"/>
  <c r="Z2156" i="2"/>
  <c r="AA2156" i="2" s="1"/>
  <c r="Y1856" i="2"/>
  <c r="Z1856" i="2" s="1"/>
  <c r="AA1856" i="2" s="1"/>
  <c r="Z2425" i="2"/>
  <c r="AA2425" i="2" s="1"/>
  <c r="Z2426" i="2"/>
  <c r="AA2426" i="2" s="1"/>
  <c r="Z2427" i="2"/>
  <c r="AA2427" i="2" s="1"/>
  <c r="Z2428" i="2"/>
  <c r="AA2428" i="2" s="1"/>
  <c r="Z2429" i="2"/>
  <c r="AA2429" i="2" s="1"/>
  <c r="Z1822" i="2"/>
  <c r="AA1822" i="2" s="1"/>
  <c r="Y2424" i="2"/>
  <c r="Z2424" i="2" s="1"/>
  <c r="AA2424" i="2" s="1"/>
  <c r="Y715" i="2"/>
  <c r="Z715" i="2" s="1"/>
  <c r="AA715" i="2" s="1"/>
  <c r="AP715" i="2" s="1"/>
  <c r="Z184" i="2"/>
  <c r="AA184" i="2" s="1"/>
  <c r="Z368" i="2"/>
  <c r="AA368" i="2" s="1"/>
  <c r="AP368" i="2" s="1"/>
  <c r="Z367" i="2"/>
  <c r="AA367" i="2" s="1"/>
  <c r="Z2359" i="2"/>
  <c r="AA2359" i="2" s="1"/>
  <c r="Z581" i="2"/>
  <c r="AA581" i="2" s="1"/>
  <c r="Y2807" i="2"/>
  <c r="Z2807" i="2" s="1"/>
  <c r="AA2807" i="2" s="1"/>
  <c r="AP2807" i="2" s="1"/>
  <c r="Y258" i="2"/>
  <c r="Z258" i="2" s="1"/>
  <c r="AA258" i="2" s="1"/>
  <c r="AP258" i="2" s="1"/>
  <c r="Z259" i="2"/>
  <c r="AA259" i="2" s="1"/>
  <c r="Z2040" i="2"/>
  <c r="AA2040" i="2" s="1"/>
  <c r="Y1480" i="2"/>
  <c r="Z1480" i="2" s="1"/>
  <c r="AA1480" i="2" s="1"/>
  <c r="Z260" i="2"/>
  <c r="AA260" i="2" s="1"/>
  <c r="Y1481" i="2"/>
  <c r="Z1481" i="2" s="1"/>
  <c r="AA1481" i="2" s="1"/>
  <c r="AP1481" i="2" s="1"/>
  <c r="Y1476" i="2"/>
  <c r="Z1476" i="2" s="1"/>
  <c r="AA1476" i="2" s="1"/>
  <c r="AP1476" i="2" s="1"/>
  <c r="Y1043" i="2"/>
  <c r="Z1043" i="2" s="1"/>
  <c r="AA1043" i="2" s="1"/>
  <c r="AP1043" i="2" s="1"/>
  <c r="Z261" i="2"/>
  <c r="AA261" i="2" s="1"/>
  <c r="Y1477" i="2"/>
  <c r="Z1477" i="2" s="1"/>
  <c r="AA1477" i="2" s="1"/>
  <c r="Z1044" i="2"/>
  <c r="AA1044" i="2" s="1"/>
  <c r="Y754" i="2"/>
  <c r="Z754" i="2" s="1"/>
  <c r="AA754" i="2" s="1"/>
  <c r="Z262" i="2"/>
  <c r="AA262" i="2" s="1"/>
  <c r="Y1389" i="2"/>
  <c r="Z1389" i="2" s="1"/>
  <c r="AA1389" i="2" s="1"/>
  <c r="Y2369" i="2"/>
  <c r="Z2369" i="2" s="1"/>
  <c r="AA2369" i="2" s="1"/>
  <c r="Z263" i="2"/>
  <c r="AA263" i="2" s="1"/>
  <c r="Y1390" i="2"/>
  <c r="Z1390" i="2" s="1"/>
  <c r="AA1390" i="2" s="1"/>
  <c r="Z1964" i="2"/>
  <c r="AA1964" i="2" s="1"/>
  <c r="Z2510" i="2"/>
  <c r="AA2510" i="2" s="1"/>
  <c r="Z340" i="2"/>
  <c r="AA340" i="2" s="1"/>
  <c r="Z2378" i="2"/>
  <c r="AA2378" i="2" s="1"/>
  <c r="Z1478" i="2"/>
  <c r="AA1478" i="2" s="1"/>
  <c r="Z266" i="2"/>
  <c r="AA266" i="2" s="1"/>
  <c r="Z87" i="2"/>
  <c r="AA87" i="2" s="1"/>
  <c r="Z1753" i="2"/>
  <c r="AA1753" i="2" s="1"/>
  <c r="Z2802" i="2"/>
  <c r="AA2802" i="2" s="1"/>
  <c r="Z1482" i="2"/>
  <c r="AA1482" i="2" s="1"/>
  <c r="Z1391" i="2"/>
  <c r="AA1391" i="2" s="1"/>
  <c r="Z1682" i="2"/>
  <c r="AA1682" i="2" s="1"/>
  <c r="Y1215" i="2"/>
  <c r="Z1215" i="2" s="1"/>
  <c r="AA1215" i="2" s="1"/>
  <c r="Z2401" i="2"/>
  <c r="AA2401" i="2" s="1"/>
  <c r="Z1456" i="2"/>
  <c r="AA1456" i="2" s="1"/>
  <c r="AP1456" i="2" s="1"/>
  <c r="Z301" i="2"/>
  <c r="AA301" i="2" s="1"/>
  <c r="AP301" i="2" s="1"/>
  <c r="Z2760" i="2"/>
  <c r="AA2760" i="2" s="1"/>
  <c r="AP2760" i="2" s="1"/>
  <c r="Y2047" i="2"/>
  <c r="Z2047" i="2" s="1"/>
  <c r="AA2047" i="2" s="1"/>
  <c r="Y1717" i="2"/>
  <c r="Z1717" i="2" s="1"/>
  <c r="AA1717" i="2" s="1"/>
  <c r="Y1315" i="2"/>
  <c r="Z1315" i="2" s="1"/>
  <c r="AA1315" i="2" s="1"/>
  <c r="Z964" i="2"/>
  <c r="AA964" i="2" s="1"/>
  <c r="Z2669" i="2"/>
  <c r="AA2669" i="2" s="1"/>
  <c r="Z2279" i="2"/>
  <c r="AA2279" i="2" s="1"/>
  <c r="Z2730" i="2"/>
  <c r="AA2730" i="2" s="1"/>
  <c r="Z2067" i="2"/>
  <c r="AA2067" i="2" s="1"/>
  <c r="Z1443" i="2"/>
  <c r="AA1443" i="2" s="1"/>
  <c r="AP1443" i="2" s="1"/>
  <c r="Z2803" i="2"/>
  <c r="AA2803" i="2" s="1"/>
  <c r="AP2803" i="2" s="1"/>
  <c r="Z646" i="2"/>
  <c r="AA646" i="2" s="1"/>
  <c r="Z431" i="2"/>
  <c r="AA431" i="2" s="1"/>
  <c r="Z142" i="2"/>
  <c r="AA142" i="2" s="1"/>
  <c r="Z1916" i="2"/>
  <c r="AA1916" i="2" s="1"/>
  <c r="Z2686" i="2"/>
  <c r="AA2686" i="2" s="1"/>
  <c r="Y2402" i="2"/>
  <c r="Z2402" i="2" s="1"/>
  <c r="AA2402" i="2" s="1"/>
  <c r="AP2402" i="2" s="1"/>
  <c r="Y1467" i="2"/>
  <c r="Z1467" i="2" s="1"/>
  <c r="AA1467" i="2" s="1"/>
  <c r="AP1467" i="2" s="1"/>
  <c r="Z1411" i="2"/>
  <c r="AA1411" i="2" s="1"/>
  <c r="Z475" i="2"/>
  <c r="AA475" i="2" s="1"/>
  <c r="AP475" i="2" s="1"/>
  <c r="Z706" i="2"/>
  <c r="AA706" i="2" s="1"/>
  <c r="Y1718" i="2"/>
  <c r="Z1718" i="2" s="1"/>
  <c r="AA1718" i="2" s="1"/>
  <c r="AP1718" i="2" s="1"/>
  <c r="Y1174" i="2"/>
  <c r="Z1174" i="2" s="1"/>
  <c r="AA1174" i="2" s="1"/>
  <c r="AP1174" i="2" s="1"/>
  <c r="Z1069" i="2"/>
  <c r="AA1069" i="2" s="1"/>
  <c r="Z2526" i="2"/>
  <c r="AA2526" i="2" s="1"/>
  <c r="Z910" i="2"/>
  <c r="AA910" i="2" s="1"/>
  <c r="AP910" i="2" s="1"/>
  <c r="Z1651" i="2"/>
  <c r="AA1651" i="2" s="1"/>
  <c r="AP1651" i="2" s="1"/>
  <c r="Z1730" i="2"/>
  <c r="AA1730" i="2" s="1"/>
  <c r="Z2491" i="2"/>
  <c r="AA2491" i="2" s="1"/>
  <c r="Z1185" i="2"/>
  <c r="AA1185" i="2" s="1"/>
  <c r="AP1185" i="2" s="1"/>
  <c r="Z673" i="2"/>
  <c r="AA673" i="2" s="1"/>
  <c r="Z1815" i="2"/>
  <c r="AA1815" i="2" s="1"/>
  <c r="Z2353" i="2"/>
  <c r="AA2353" i="2" s="1"/>
  <c r="Z2368" i="2"/>
  <c r="AA2368" i="2" s="1"/>
  <c r="Z1445" i="2"/>
  <c r="AA1445" i="2" s="1"/>
  <c r="Z1804" i="2"/>
  <c r="AA1804" i="2" s="1"/>
  <c r="Z578" i="2"/>
  <c r="AA578" i="2" s="1"/>
  <c r="Y1684" i="2"/>
  <c r="Z1684" i="2" s="1"/>
  <c r="AA1684" i="2" s="1"/>
  <c r="AP1684" i="2" s="1"/>
  <c r="Y1164" i="2"/>
  <c r="Z1164" i="2" s="1"/>
  <c r="AA1164" i="2" s="1"/>
  <c r="AP1164" i="2" s="1"/>
  <c r="Y140" i="2"/>
  <c r="Z140" i="2" s="1"/>
  <c r="AA140" i="2" s="1"/>
  <c r="Y312" i="2"/>
  <c r="Z312" i="2" s="1"/>
  <c r="AA312" i="2" s="1"/>
  <c r="Y1671" i="2"/>
  <c r="Z1671" i="2" s="1"/>
  <c r="AA1671" i="2" s="1"/>
  <c r="AP1671" i="2" s="1"/>
  <c r="Z1568" i="2"/>
  <c r="AA1568" i="2" s="1"/>
  <c r="Z1154" i="2"/>
  <c r="AA1154" i="2" s="1"/>
  <c r="Z1008" i="2"/>
  <c r="AA1008" i="2" s="1"/>
  <c r="Z2214" i="2"/>
  <c r="AA2214" i="2" s="1"/>
  <c r="Z1965" i="2"/>
  <c r="AA1965" i="2" s="1"/>
  <c r="Z391" i="2"/>
  <c r="AA391" i="2" s="1"/>
  <c r="Z1457" i="2"/>
  <c r="AA1457" i="2" s="1"/>
  <c r="Z289" i="2"/>
  <c r="AA289" i="2" s="1"/>
  <c r="Y485" i="2"/>
  <c r="Z485" i="2" s="1"/>
  <c r="AA485" i="2" s="1"/>
  <c r="Y2112" i="2"/>
  <c r="Z2112" i="2" s="1"/>
  <c r="AA2112" i="2" s="1"/>
  <c r="Y236" i="2"/>
  <c r="Z236" i="2" s="1"/>
  <c r="AA236" i="2" s="1"/>
  <c r="AP236" i="2" s="1"/>
  <c r="Z1993" i="2"/>
  <c r="AA1993" i="2" s="1"/>
  <c r="AP1993" i="2" s="1"/>
  <c r="Z1943" i="2"/>
  <c r="AA1943" i="2" s="1"/>
  <c r="AP1943" i="2" s="1"/>
  <c r="Z2295" i="2"/>
  <c r="AA2295" i="2" s="1"/>
  <c r="AP2295" i="2" s="1"/>
  <c r="Z611" i="2"/>
  <c r="AA611" i="2" s="1"/>
  <c r="Z704" i="2"/>
  <c r="AA704" i="2" s="1"/>
  <c r="AP704" i="2" s="1"/>
  <c r="Z804" i="2"/>
  <c r="AA804" i="2" s="1"/>
  <c r="Z1133" i="2"/>
  <c r="AA1133" i="2" s="1"/>
  <c r="Z1890" i="2"/>
  <c r="AA1890" i="2" s="1"/>
  <c r="Z222" i="2"/>
  <c r="AA222" i="2" s="1"/>
  <c r="Z2039" i="2"/>
  <c r="AA2039" i="2" s="1"/>
  <c r="Z543" i="2"/>
  <c r="AA543" i="2" s="1"/>
  <c r="Y1270" i="2"/>
  <c r="Z1270" i="2" s="1"/>
  <c r="AA1270" i="2" s="1"/>
  <c r="AP1270" i="2" s="1"/>
  <c r="Y49" i="2"/>
  <c r="Z49" i="2" s="1"/>
  <c r="AA49" i="2" s="1"/>
  <c r="Y1469" i="2"/>
  <c r="Z1469" i="2" s="1"/>
  <c r="AA1469" i="2" s="1"/>
  <c r="Y1259" i="2"/>
  <c r="Z1259" i="2" s="1"/>
  <c r="AA1259" i="2" s="1"/>
  <c r="AP1259" i="2" s="1"/>
  <c r="Y1875" i="2"/>
  <c r="Z1875" i="2" s="1"/>
  <c r="AA1875" i="2" s="1"/>
  <c r="AP1875" i="2" s="1"/>
  <c r="Y1732" i="2"/>
  <c r="Z1732" i="2" s="1"/>
  <c r="AA1732" i="2" s="1"/>
  <c r="AP1732" i="2" s="1"/>
  <c r="Z768" i="2"/>
  <c r="AA768" i="2" s="1"/>
  <c r="Z1351" i="2"/>
  <c r="AA1351" i="2" s="1"/>
  <c r="AP1351" i="2" s="1"/>
  <c r="Z2057" i="2"/>
  <c r="AA2057" i="2" s="1"/>
  <c r="AP2057" i="2" s="1"/>
  <c r="Z1852" i="2"/>
  <c r="AA1852" i="2" s="1"/>
  <c r="Z1029" i="2"/>
  <c r="AA1029" i="2" s="1"/>
  <c r="AP1029" i="2" s="1"/>
  <c r="Z1018" i="2"/>
  <c r="AA1018" i="2" s="1"/>
  <c r="Z2714" i="2"/>
  <c r="AA2714" i="2" s="1"/>
  <c r="AP2714" i="2" s="1"/>
  <c r="Z2147" i="2"/>
  <c r="AA2147" i="2" s="1"/>
  <c r="Z2370" i="2"/>
  <c r="AA2370" i="2" s="1"/>
  <c r="AP2370" i="2" s="1"/>
  <c r="Z2327" i="2"/>
  <c r="AA2327" i="2" s="1"/>
  <c r="Y302" i="2"/>
  <c r="Z302" i="2" s="1"/>
  <c r="AA302" i="2" s="1"/>
  <c r="Z1317" i="2"/>
  <c r="AA1317" i="2" s="1"/>
  <c r="Z2459" i="2"/>
  <c r="AA2459" i="2" s="1"/>
  <c r="Y183" i="2"/>
  <c r="Z183" i="2" s="1"/>
  <c r="AA183" i="2" s="1"/>
  <c r="Y341" i="2"/>
  <c r="Z341" i="2" s="1"/>
  <c r="AA341" i="2" s="1"/>
  <c r="Z487" i="2"/>
  <c r="AA487" i="2" s="1"/>
  <c r="Y1294" i="2"/>
  <c r="Z1294" i="2" s="1"/>
  <c r="AA1294" i="2" s="1"/>
  <c r="Y2421" i="2"/>
  <c r="Z2421" i="2" s="1"/>
  <c r="AA2421" i="2" s="1"/>
  <c r="Z1579" i="2"/>
  <c r="AA1579" i="2" s="1"/>
  <c r="Y1570" i="2"/>
  <c r="Z1570" i="2" s="1"/>
  <c r="AA1570" i="2" s="1"/>
  <c r="Y1873" i="2"/>
  <c r="Z1873" i="2" s="1"/>
  <c r="AA1873" i="2" s="1"/>
  <c r="Y1194" i="2"/>
  <c r="Z1194" i="2" s="1"/>
  <c r="AA1194" i="2" s="1"/>
  <c r="Z1501" i="2"/>
  <c r="AA1501" i="2" s="1"/>
  <c r="Y1216" i="2"/>
  <c r="Z1216" i="2" s="1"/>
  <c r="AA1216" i="2" s="1"/>
  <c r="Y1754" i="2"/>
  <c r="Z1754" i="2" s="1"/>
  <c r="AA1754" i="2" s="1"/>
  <c r="AP1754" i="2" s="1"/>
  <c r="Y1114" i="2"/>
  <c r="Z1114" i="2" s="1"/>
  <c r="AA1114" i="2" s="1"/>
  <c r="AP1114" i="2" s="1"/>
  <c r="Y555" i="2"/>
  <c r="Z555" i="2" s="1"/>
  <c r="AA555" i="2" s="1"/>
  <c r="Y2461" i="2"/>
  <c r="Z2461" i="2" s="1"/>
  <c r="AA2461" i="2" s="1"/>
  <c r="Y207" i="2"/>
  <c r="Z207" i="2" s="1"/>
  <c r="AA207" i="2" s="1"/>
  <c r="AP207" i="2" s="1"/>
  <c r="Z1963" i="2"/>
  <c r="AA1963" i="2" s="1"/>
  <c r="Z1163" i="2"/>
  <c r="AA1163" i="2" s="1"/>
  <c r="Z2617" i="2"/>
  <c r="AA2617" i="2" s="1"/>
  <c r="Z429" i="2"/>
  <c r="AA429" i="2" s="1"/>
  <c r="Z1851" i="2"/>
  <c r="AA1851" i="2" s="1"/>
  <c r="Z1095" i="2"/>
  <c r="AA1095" i="2" s="1"/>
  <c r="AP1094" i="2" s="1"/>
  <c r="Z2562" i="2"/>
  <c r="AA2562" i="2" s="1"/>
  <c r="Z1902" i="2"/>
  <c r="AA1902" i="2" s="1"/>
  <c r="Z2615" i="2"/>
  <c r="AA2615" i="2" s="1"/>
  <c r="Z1618" i="2"/>
  <c r="AA1618" i="2" s="1"/>
  <c r="Z221" i="2"/>
  <c r="AA221" i="2" s="1"/>
  <c r="Z351" i="2"/>
  <c r="AA351" i="2" s="1"/>
  <c r="AP351" i="2" s="1"/>
  <c r="Z2137" i="2"/>
  <c r="AA2137" i="2" s="1"/>
  <c r="Z2699" i="2"/>
  <c r="AA2699" i="2" s="1"/>
  <c r="Z784" i="2"/>
  <c r="AA784" i="2" s="1"/>
  <c r="Z2688" i="2"/>
  <c r="AA2688" i="2" s="1"/>
  <c r="Z1257" i="2"/>
  <c r="AA1257" i="2" s="1"/>
  <c r="Z2233" i="2"/>
  <c r="AA2233" i="2" s="1"/>
  <c r="Z1832" i="2"/>
  <c r="AA1832" i="2" s="1"/>
  <c r="Z1669" i="2"/>
  <c r="AA1669" i="2" s="1"/>
  <c r="Z1650" i="2"/>
  <c r="AA1650" i="2" s="1"/>
  <c r="Z1007" i="2"/>
  <c r="AA1007" i="2" s="1"/>
  <c r="AP1007" i="2" s="1"/>
  <c r="Z193" i="2"/>
  <c r="AA193" i="2" s="1"/>
  <c r="Z1350" i="2"/>
  <c r="AA1350" i="2" s="1"/>
  <c r="Y954" i="2"/>
  <c r="Z954" i="2" s="1"/>
  <c r="AA954" i="2" s="1"/>
  <c r="Z1068" i="2"/>
  <c r="AA1068" i="2" s="1"/>
  <c r="Z840" i="2"/>
  <c r="AA840" i="2" s="1"/>
  <c r="Z1374" i="2"/>
  <c r="AA1374" i="2" s="1"/>
  <c r="Z1546" i="2"/>
  <c r="AA1546" i="2" s="1"/>
  <c r="Z1184" i="2"/>
  <c r="AA1184" i="2" s="1"/>
  <c r="Y1244" i="2"/>
  <c r="Z1244" i="2" s="1"/>
  <c r="AA1244" i="2" s="1"/>
  <c r="Z2819" i="2"/>
  <c r="AA2819" i="2" s="1"/>
  <c r="Z2024" i="2"/>
  <c r="AA2024" i="2" s="1"/>
  <c r="Y610" i="2"/>
  <c r="Z610" i="2" s="1"/>
  <c r="AA610" i="2" s="1"/>
  <c r="AP610" i="2" s="1"/>
  <c r="Y2177" i="2"/>
  <c r="Z2177" i="2" s="1"/>
  <c r="AA2177" i="2" s="1"/>
  <c r="AP2176" i="2" s="1"/>
  <c r="Y897" i="2"/>
  <c r="Z897" i="2" s="1"/>
  <c r="AA897" i="2" s="1"/>
  <c r="Z803" i="2"/>
  <c r="AA803" i="2" s="1"/>
  <c r="AP803" i="2" s="1"/>
  <c r="Z849" i="2"/>
  <c r="AA849" i="2" s="1"/>
  <c r="AP849" i="2" s="1"/>
  <c r="Z2801" i="2"/>
  <c r="AA2801" i="2" s="1"/>
  <c r="AP2801" i="2" s="1"/>
  <c r="Z2315" i="2"/>
  <c r="AA2315" i="2" s="1"/>
  <c r="Z279" i="2"/>
  <c r="AA279" i="2" s="1"/>
  <c r="AP279" i="2" s="1"/>
  <c r="Z2095" i="2"/>
  <c r="AA2095" i="2" s="1"/>
  <c r="Z2149" i="2"/>
  <c r="AA2149" i="2" s="1"/>
  <c r="AP2149" i="2" s="1"/>
  <c r="Z634" i="2"/>
  <c r="AA634" i="2" s="1"/>
  <c r="AP634" i="2" s="1"/>
  <c r="Z107" i="2"/>
  <c r="AA107" i="2" s="1"/>
  <c r="AP107" i="2" s="1"/>
  <c r="Y2158" i="2"/>
  <c r="Z2158" i="2" s="1"/>
  <c r="AA2158" i="2" s="1"/>
  <c r="AP2158" i="2" s="1"/>
  <c r="Y909" i="2"/>
  <c r="Z909" i="2" s="1"/>
  <c r="AA909" i="2" s="1"/>
  <c r="Y554" i="2"/>
  <c r="Z554" i="2" s="1"/>
  <c r="AA554" i="2" s="1"/>
  <c r="Z2026" i="2"/>
  <c r="AA2026" i="2" s="1"/>
  <c r="Y1606" i="2"/>
  <c r="Z1606" i="2" s="1"/>
  <c r="AA1606" i="2" s="1"/>
  <c r="AP1606" i="2" s="1"/>
  <c r="Y69" i="2"/>
  <c r="Z69" i="2" s="1"/>
  <c r="AA69" i="2" s="1"/>
  <c r="Y2821" i="2"/>
  <c r="Z2821" i="2" s="1"/>
  <c r="AA2821" i="2" s="1"/>
  <c r="Y928" i="2"/>
  <c r="Z928" i="2" s="1"/>
  <c r="AA928" i="2" s="1"/>
  <c r="AP928" i="2" s="1"/>
  <c r="Z1058" i="2"/>
  <c r="AA1058" i="2" s="1"/>
  <c r="AP1057" i="2" s="1"/>
  <c r="Y1952" i="2"/>
  <c r="Z1952" i="2" s="1"/>
  <c r="AA1952" i="2" s="1"/>
  <c r="Y1704" i="2"/>
  <c r="Z1704" i="2" s="1"/>
  <c r="AA1704" i="2" s="1"/>
  <c r="AP1704" i="2" s="1"/>
  <c r="Z1116" i="2"/>
  <c r="AA1116" i="2" s="1"/>
  <c r="Y1431" i="2"/>
  <c r="Z1431" i="2" s="1"/>
  <c r="AA1431" i="2" s="1"/>
  <c r="AP1431" i="2" s="1"/>
  <c r="Y2473" i="2"/>
  <c r="Z2473" i="2" s="1"/>
  <c r="AA2473" i="2" s="1"/>
  <c r="Y2636" i="2"/>
  <c r="Z2636" i="2" s="1"/>
  <c r="AA2636" i="2" s="1"/>
  <c r="Z413" i="2"/>
  <c r="AA413" i="2" s="1"/>
  <c r="Z196" i="2"/>
  <c r="AA196" i="2" s="1"/>
  <c r="AP196" i="2" s="1"/>
  <c r="Z2341" i="2"/>
  <c r="AA2341" i="2" s="1"/>
  <c r="Y1953" i="2"/>
  <c r="Z1953" i="2" s="1"/>
  <c r="AA1953" i="2" s="1"/>
  <c r="AP1953" i="2" s="1"/>
  <c r="Y2744" i="2"/>
  <c r="Z2744" i="2" s="1"/>
  <c r="AA2744" i="2" s="1"/>
  <c r="Y1099" i="2"/>
  <c r="Z1099" i="2" s="1"/>
  <c r="AA1099" i="2" s="1"/>
  <c r="Z716" i="2"/>
  <c r="AA716" i="2" s="1"/>
  <c r="Y1840" i="2"/>
  <c r="Z1840" i="2" s="1"/>
  <c r="AA1840" i="2" s="1"/>
  <c r="AP1840" i="2" s="1"/>
  <c r="Z89" i="2"/>
  <c r="AA89" i="2" s="1"/>
  <c r="Y171" i="2"/>
  <c r="Z171" i="2" s="1"/>
  <c r="AA171" i="2" s="1"/>
  <c r="Z90" i="2"/>
  <c r="AA90" i="2" s="1"/>
  <c r="Y173" i="2"/>
  <c r="Z173" i="2" s="1"/>
  <c r="AA173" i="2" s="1"/>
  <c r="Y174" i="2"/>
  <c r="Z174" i="2" s="1"/>
  <c r="AA174" i="2" s="1"/>
  <c r="AP174" i="2" s="1"/>
  <c r="Z717" i="2"/>
  <c r="AA717" i="2" s="1"/>
  <c r="Z1841" i="2"/>
  <c r="AA1841" i="2" s="1"/>
  <c r="Y1100" i="2"/>
  <c r="Z1100" i="2" s="1"/>
  <c r="AA1100" i="2" s="1"/>
  <c r="AP1100" i="2" s="1"/>
  <c r="Z2495" i="2"/>
  <c r="AA2495" i="2" s="1"/>
  <c r="Y1954" i="2"/>
  <c r="Z1954" i="2" s="1"/>
  <c r="AA1954" i="2" s="1"/>
  <c r="Z1432" i="2"/>
  <c r="AA1432" i="2" s="1"/>
  <c r="Z88" i="2"/>
  <c r="AA88" i="2" s="1"/>
  <c r="AP88" i="2" s="1"/>
  <c r="Z2676" i="2"/>
  <c r="AA2676" i="2" s="1"/>
  <c r="Y170" i="2"/>
  <c r="Z170" i="2" s="1"/>
  <c r="AA170" i="2" s="1"/>
  <c r="Z2782" i="2"/>
  <c r="AA2782" i="2" s="1"/>
  <c r="Y777" i="2"/>
  <c r="Z777" i="2" s="1"/>
  <c r="AA777" i="2" s="1"/>
  <c r="Y2783" i="2"/>
  <c r="Z2783" i="2" s="1"/>
  <c r="AA2783" i="2" s="1"/>
  <c r="AP2782" i="2" s="1"/>
  <c r="Y2784" i="2"/>
  <c r="Z2784" i="2" s="1"/>
  <c r="AA2784" i="2" s="1"/>
  <c r="AP2784" i="2" s="1"/>
  <c r="Z2785" i="2"/>
  <c r="AA2785" i="2" s="1"/>
  <c r="Y1527" i="2"/>
  <c r="Z1527" i="2" s="1"/>
  <c r="AA1527" i="2" s="1"/>
  <c r="Z1274" i="2"/>
  <c r="AA1274" i="2" s="1"/>
  <c r="Z1842" i="2"/>
  <c r="AA1842" i="2" s="1"/>
  <c r="Z223" i="2"/>
  <c r="AA223" i="2" s="1"/>
  <c r="Y2792" i="2"/>
  <c r="Z2792" i="2" s="1"/>
  <c r="AA2792" i="2" s="1"/>
  <c r="Z776" i="2"/>
  <c r="AA776" i="2" s="1"/>
  <c r="Z2781" i="2"/>
  <c r="AA2781" i="2" s="1"/>
  <c r="Y1955" i="2"/>
  <c r="Z1955" i="2" s="1"/>
  <c r="AA1955" i="2" s="1"/>
  <c r="Z2590" i="2"/>
  <c r="AA2590" i="2" s="1"/>
  <c r="Y35" i="2"/>
  <c r="Z35" i="2" s="1"/>
  <c r="AA35" i="2" s="1"/>
  <c r="Z2591" i="2"/>
  <c r="AA2591" i="2" s="1"/>
  <c r="Z2592" i="2"/>
  <c r="AA2592" i="2" s="1"/>
  <c r="AP2592" i="2" s="1"/>
  <c r="Z2593" i="2"/>
  <c r="AA2593" i="2" s="1"/>
  <c r="Z1226" i="2"/>
  <c r="AA1226" i="2" s="1"/>
  <c r="Y1835" i="2"/>
  <c r="Z1835" i="2" s="1"/>
  <c r="AA1835" i="2" s="1"/>
  <c r="AP1835" i="2" s="1"/>
  <c r="Z1836" i="2"/>
  <c r="AA1836" i="2" s="1"/>
  <c r="Z1837" i="2"/>
  <c r="AA1837" i="2" s="1"/>
  <c r="Y1838" i="2"/>
  <c r="Z1838" i="2" s="1"/>
  <c r="AA1838" i="2" s="1"/>
  <c r="Z881" i="2"/>
  <c r="AA881" i="2" s="1"/>
  <c r="Y1833" i="2"/>
  <c r="Z1833" i="2" s="1"/>
  <c r="AA1833" i="2" s="1"/>
  <c r="Z449" i="2"/>
  <c r="AA449" i="2" s="1"/>
  <c r="Z995" i="2"/>
  <c r="AA995" i="2" s="1"/>
  <c r="AP995" i="2" s="1"/>
  <c r="Z996" i="2"/>
  <c r="AA996" i="2" s="1"/>
  <c r="Z1365" i="2"/>
  <c r="AA1365" i="2" s="1"/>
  <c r="Z1433" i="2"/>
  <c r="AA1433" i="2" s="1"/>
  <c r="Z1537" i="2"/>
  <c r="AA1537" i="2" s="1"/>
  <c r="Z900" i="2"/>
  <c r="AA900" i="2" s="1"/>
  <c r="Y1304" i="2"/>
  <c r="Z1304" i="2" s="1"/>
  <c r="AA1304" i="2" s="1"/>
  <c r="AP1304" i="2" s="1"/>
  <c r="Z1705" i="2"/>
  <c r="AA1705" i="2" s="1"/>
  <c r="Z1879" i="2"/>
  <c r="AA1879" i="2" s="1"/>
  <c r="Z1756" i="2"/>
  <c r="AA1756" i="2" s="1"/>
  <c r="Y1834" i="2"/>
  <c r="Z1834" i="2" s="1"/>
  <c r="AA1834" i="2" s="1"/>
  <c r="Y224" i="2"/>
  <c r="Z224" i="2" s="1"/>
  <c r="AA224" i="2" s="1"/>
  <c r="Z2303" i="2"/>
  <c r="AA2303" i="2" s="1"/>
  <c r="Z683" i="2"/>
  <c r="AA683" i="2" s="1"/>
  <c r="Z991" i="2"/>
  <c r="AA991" i="2" s="1"/>
  <c r="Y2304" i="2"/>
  <c r="Z2304" i="2" s="1"/>
  <c r="AA2304" i="2" s="1"/>
  <c r="Z992" i="2"/>
  <c r="AA992" i="2" s="1"/>
  <c r="Y684" i="2"/>
  <c r="Z684" i="2" s="1"/>
  <c r="AA684" i="2" s="1"/>
  <c r="AP683" i="2" s="1"/>
  <c r="Y2305" i="2"/>
  <c r="Z2305" i="2" s="1"/>
  <c r="AA2305" i="2" s="1"/>
  <c r="Y685" i="2"/>
  <c r="Z685" i="2" s="1"/>
  <c r="AA685" i="2" s="1"/>
  <c r="AP685" i="2" s="1"/>
  <c r="Y993" i="2"/>
  <c r="Z993" i="2" s="1"/>
  <c r="AA993" i="2" s="1"/>
  <c r="AP993" i="2" s="1"/>
  <c r="Y994" i="2"/>
  <c r="Z994" i="2" s="1"/>
  <c r="AA994" i="2" s="1"/>
  <c r="Z1767" i="2"/>
  <c r="AA1767" i="2" s="1"/>
  <c r="Z1768" i="2"/>
  <c r="AA1768" i="2" s="1"/>
  <c r="Z1769" i="2"/>
  <c r="AA1769" i="2" s="1"/>
  <c r="Z1770" i="2"/>
  <c r="AA1770" i="2" s="1"/>
  <c r="Z1766" i="2"/>
  <c r="AA1766" i="2" s="1"/>
  <c r="Z2391" i="2"/>
  <c r="AA2391" i="2" s="1"/>
  <c r="Y1529" i="2"/>
  <c r="Z1529" i="2" s="1"/>
  <c r="AA1529" i="2" s="1"/>
  <c r="Z2251" i="2"/>
  <c r="AA2251" i="2" s="1"/>
  <c r="Z1531" i="2"/>
  <c r="AA1531" i="2" s="1"/>
  <c r="Z1532" i="2"/>
  <c r="AA1532" i="2" s="1"/>
  <c r="Y1533" i="2"/>
  <c r="Z1533" i="2" s="1"/>
  <c r="AA1533" i="2" s="1"/>
  <c r="AP1533" i="2" s="1"/>
  <c r="Z1528" i="2"/>
  <c r="AA1528" i="2" s="1"/>
  <c r="Z1305" i="2"/>
  <c r="AA1305" i="2" s="1"/>
  <c r="Z290" i="2"/>
  <c r="AA290" i="2" s="1"/>
  <c r="Y442" i="2"/>
  <c r="Z442" i="2" s="1"/>
  <c r="AA442" i="2" s="1"/>
  <c r="Z2302" i="2"/>
  <c r="AA2302" i="2" s="1"/>
  <c r="Z291" i="2"/>
  <c r="AA291" i="2" s="1"/>
  <c r="Z1434" i="2"/>
  <c r="AA1434" i="2" s="1"/>
  <c r="Z2270" i="2"/>
  <c r="AA2270" i="2" s="1"/>
  <c r="AP2270" i="2" s="1"/>
  <c r="Z1880" i="2"/>
  <c r="AA1880" i="2" s="1"/>
  <c r="Y79" i="2"/>
  <c r="Z79" i="2" s="1"/>
  <c r="AA79" i="2" s="1"/>
  <c r="Y834" i="2"/>
  <c r="Z834" i="2" s="1"/>
  <c r="AA834" i="2" s="1"/>
  <c r="AP834" i="2" s="1"/>
  <c r="Z835" i="2"/>
  <c r="AA835" i="2" s="1"/>
  <c r="Y890" i="2"/>
  <c r="Z890" i="2" s="1"/>
  <c r="AA890" i="2" s="1"/>
  <c r="Z891" i="2"/>
  <c r="AA891" i="2" s="1"/>
  <c r="Y924" i="2"/>
  <c r="Z924" i="2" s="1"/>
  <c r="AA924" i="2" s="1"/>
  <c r="AP924" i="2" s="1"/>
  <c r="Z892" i="2"/>
  <c r="AA892" i="2" s="1"/>
  <c r="Z2021" i="2"/>
  <c r="AA2021" i="2" s="1"/>
  <c r="Z893" i="2"/>
  <c r="AA893" i="2" s="1"/>
  <c r="Z926" i="2"/>
  <c r="AA926" i="2" s="1"/>
  <c r="Z2145" i="2"/>
  <c r="AA2145" i="2" s="1"/>
  <c r="Z894" i="2"/>
  <c r="AA894" i="2" s="1"/>
  <c r="Y971" i="2"/>
  <c r="Z971" i="2" s="1"/>
  <c r="AA971" i="2" s="1"/>
  <c r="Z620" i="2"/>
  <c r="AA620" i="2" s="1"/>
  <c r="Y972" i="2"/>
  <c r="Z972" i="2" s="1"/>
  <c r="AA972" i="2" s="1"/>
  <c r="Z403" i="2"/>
  <c r="AA403" i="2" s="1"/>
  <c r="Z1706" i="2"/>
  <c r="AA1706" i="2" s="1"/>
  <c r="Z2316" i="2"/>
  <c r="AA2316" i="2" s="1"/>
  <c r="Y1757" i="2"/>
  <c r="Z1757" i="2" s="1"/>
  <c r="AA1757" i="2" s="1"/>
  <c r="AP1757" i="2" s="1"/>
  <c r="Y618" i="2"/>
  <c r="Z618" i="2" s="1"/>
  <c r="AA618" i="2" s="1"/>
  <c r="AP618" i="2" s="1"/>
  <c r="Z60" i="2"/>
  <c r="AA60" i="2" s="1"/>
  <c r="Y421" i="2"/>
  <c r="Z421" i="2" s="1"/>
  <c r="AA421" i="2" s="1"/>
  <c r="Y2793" i="2"/>
  <c r="Z2793" i="2" s="1"/>
  <c r="AA2793" i="2" s="1"/>
  <c r="AP2793" i="2" s="1"/>
  <c r="Z889" i="2"/>
  <c r="AA889" i="2" s="1"/>
  <c r="Z2342" i="2"/>
  <c r="AA2342" i="2" s="1"/>
  <c r="AP2342" i="2" s="1"/>
  <c r="Z1306" i="2"/>
  <c r="AA1306" i="2" s="1"/>
  <c r="Z1219" i="2"/>
  <c r="AA1219" i="2" s="1"/>
  <c r="Z2048" i="2"/>
  <c r="AA2048" i="2" s="1"/>
  <c r="AP2048" i="2" s="1"/>
  <c r="Y970" i="2"/>
  <c r="Z970" i="2" s="1"/>
  <c r="AA970" i="2" s="1"/>
  <c r="Y1843" i="2"/>
  <c r="Z1843" i="2" s="1"/>
  <c r="AA1843" i="2" s="1"/>
  <c r="Z1205" i="2"/>
  <c r="AA1205" i="2" s="1"/>
  <c r="Y832" i="2"/>
  <c r="Z832" i="2" s="1"/>
  <c r="AA832" i="2" s="1"/>
  <c r="AP832" i="2" s="1"/>
  <c r="Z779" i="2"/>
  <c r="AA779" i="2" s="1"/>
  <c r="Z210" i="2"/>
  <c r="AA210" i="2" s="1"/>
  <c r="Z211" i="2"/>
  <c r="AA211" i="2" s="1"/>
  <c r="Y780" i="2"/>
  <c r="Z780" i="2" s="1"/>
  <c r="AA780" i="2" s="1"/>
  <c r="Z212" i="2"/>
  <c r="AA212" i="2" s="1"/>
  <c r="Z782" i="2"/>
  <c r="AA782" i="2" s="1"/>
  <c r="Y77" i="2"/>
  <c r="Z77" i="2" s="1"/>
  <c r="AA77" i="2" s="1"/>
  <c r="Y1054" i="2"/>
  <c r="Z1054" i="2" s="1"/>
  <c r="AA1054" i="2" s="1"/>
  <c r="Z1418" i="2"/>
  <c r="AA1418" i="2" s="1"/>
  <c r="Z2597" i="2"/>
  <c r="AA2597" i="2" s="1"/>
  <c r="Z1675" i="2"/>
  <c r="AA1675" i="2" s="1"/>
  <c r="Z1881" i="2"/>
  <c r="AA1881" i="2" s="1"/>
  <c r="Z2317" i="2"/>
  <c r="AA2317" i="2" s="1"/>
  <c r="Z1823" i="2"/>
  <c r="AA1823" i="2" s="1"/>
  <c r="Z794" i="2"/>
  <c r="AA794" i="2" s="1"/>
  <c r="Y2794" i="2"/>
  <c r="Z2794" i="2" s="1"/>
  <c r="AA2794" i="2" s="1"/>
  <c r="Z422" i="2"/>
  <c r="AA422" i="2" s="1"/>
  <c r="Z1165" i="2"/>
  <c r="AA1165" i="2" s="1"/>
  <c r="Z213" i="2"/>
  <c r="AA213" i="2" s="1"/>
  <c r="Z1674" i="2"/>
  <c r="AA1674" i="2" s="1"/>
  <c r="Z2596" i="2"/>
  <c r="AA2596" i="2" s="1"/>
  <c r="Z2392" i="2"/>
  <c r="AA2392" i="2" s="1"/>
  <c r="Z209" i="2"/>
  <c r="AA209" i="2" s="1"/>
  <c r="Z2343" i="2"/>
  <c r="AA2343" i="2" s="1"/>
  <c r="Y61" i="2"/>
  <c r="Z61" i="2" s="1"/>
  <c r="AA61" i="2" s="1"/>
  <c r="Z758" i="2"/>
  <c r="AA758" i="2" s="1"/>
  <c r="Y778" i="2"/>
  <c r="Z778" i="2" s="1"/>
  <c r="AA778" i="2" s="1"/>
  <c r="AP778" i="2" s="1"/>
  <c r="Z466" i="2"/>
  <c r="AA466" i="2" s="1"/>
  <c r="Z1176" i="2"/>
  <c r="AA1176" i="2" s="1"/>
  <c r="Y1009" i="2"/>
  <c r="Z1009" i="2" s="1"/>
  <c r="AA1009" i="2" s="1"/>
  <c r="Y404" i="2"/>
  <c r="Z404" i="2" s="1"/>
  <c r="AA404" i="2" s="1"/>
  <c r="Z1758" i="2"/>
  <c r="AA1758" i="2" s="1"/>
  <c r="AP1758" i="2" s="1"/>
  <c r="Y999" i="2"/>
  <c r="Z999" i="2" s="1"/>
  <c r="AA999" i="2" s="1"/>
  <c r="Y303" i="2"/>
  <c r="Z303" i="2" s="1"/>
  <c r="AA303" i="2" s="1"/>
  <c r="AP303" i="2" s="1"/>
  <c r="Z738" i="2"/>
  <c r="AA738" i="2" s="1"/>
  <c r="Z375" i="2"/>
  <c r="AA375" i="2" s="1"/>
  <c r="Z739" i="2"/>
  <c r="AA739" i="2" s="1"/>
  <c r="Z2549" i="2"/>
  <c r="AA2549" i="2" s="1"/>
  <c r="Z901" i="2"/>
  <c r="AA901" i="2" s="1"/>
  <c r="Z1419" i="2"/>
  <c r="AA1419" i="2" s="1"/>
  <c r="Z2087" i="2"/>
  <c r="AA2087" i="2" s="1"/>
  <c r="Z1045" i="2"/>
  <c r="AA1045" i="2" s="1"/>
  <c r="Y394" i="2"/>
  <c r="Z394" i="2" s="1"/>
  <c r="AA394" i="2" s="1"/>
  <c r="Y292" i="2"/>
  <c r="Z292" i="2" s="1"/>
  <c r="AA292" i="2" s="1"/>
  <c r="Y2014" i="2"/>
  <c r="Z2014" i="2" s="1"/>
  <c r="AA2014" i="2" s="1"/>
  <c r="AP2014" i="2" s="1"/>
  <c r="Z2344" i="2"/>
  <c r="AA2344" i="2" s="1"/>
  <c r="Z1060" i="2"/>
  <c r="AA1060" i="2" s="1"/>
  <c r="Z1207" i="2"/>
  <c r="AA1207" i="2" s="1"/>
  <c r="Z2318" i="2"/>
  <c r="AA2318" i="2" s="1"/>
  <c r="AP2317" i="2" s="1"/>
  <c r="Y955" i="2"/>
  <c r="Z955" i="2" s="1"/>
  <c r="AA955" i="2" s="1"/>
  <c r="AP955" i="2" s="1"/>
  <c r="Z1261" i="2"/>
  <c r="AA1261" i="2" s="1"/>
  <c r="Y1124" i="2"/>
  <c r="Z1124" i="2" s="1"/>
  <c r="AA1124" i="2" s="1"/>
  <c r="Y1904" i="2"/>
  <c r="Z1904" i="2" s="1"/>
  <c r="AA1904" i="2" s="1"/>
  <c r="AP1904" i="2" s="1"/>
  <c r="Z919" i="2"/>
  <c r="AA919" i="2" s="1"/>
  <c r="Z478" i="2"/>
  <c r="AA478" i="2" s="1"/>
  <c r="Z2140" i="2"/>
  <c r="AA2140" i="2" s="1"/>
  <c r="Z2551" i="2"/>
  <c r="AA2551" i="2" s="1"/>
  <c r="Y726" i="2"/>
  <c r="Z726" i="2" s="1"/>
  <c r="AA726" i="2" s="1"/>
  <c r="AP726" i="2" s="1"/>
  <c r="Y733" i="2"/>
  <c r="Z733" i="2" s="1"/>
  <c r="AA733" i="2" s="1"/>
  <c r="AP733" i="2" s="1"/>
  <c r="Y92" i="2"/>
  <c r="Z92" i="2" s="1"/>
  <c r="AA92" i="2" s="1"/>
  <c r="Y1084" i="2"/>
  <c r="Z1084" i="2" s="1"/>
  <c r="AA1084" i="2" s="1"/>
  <c r="Z2141" i="2"/>
  <c r="AA2141" i="2" s="1"/>
  <c r="Z640" i="2"/>
  <c r="AA640" i="2" s="1"/>
  <c r="Z727" i="2"/>
  <c r="AA727" i="2" s="1"/>
  <c r="Z520" i="2"/>
  <c r="AA520" i="2" s="1"/>
  <c r="Z920" i="2"/>
  <c r="AA920" i="2" s="1"/>
  <c r="Y2552" i="2"/>
  <c r="Z2552" i="2" s="1"/>
  <c r="AA2552" i="2" s="1"/>
  <c r="Z641" i="2"/>
  <c r="AA641" i="2" s="1"/>
  <c r="Z2194" i="2"/>
  <c r="AA2194" i="2" s="1"/>
  <c r="Z2486" i="2"/>
  <c r="AA2486" i="2" s="1"/>
  <c r="Z921" i="2"/>
  <c r="AA921" i="2" s="1"/>
  <c r="Z1086" i="2"/>
  <c r="AA1086" i="2" s="1"/>
  <c r="Z94" i="2"/>
  <c r="AA94" i="2" s="1"/>
  <c r="Z2142" i="2"/>
  <c r="AA2142" i="2" s="1"/>
  <c r="Y2553" i="2"/>
  <c r="Z2553" i="2" s="1"/>
  <c r="AA2553" i="2" s="1"/>
  <c r="Y1799" i="2"/>
  <c r="Z1799" i="2" s="1"/>
  <c r="AA1799" i="2" s="1"/>
  <c r="AP1799" i="2" s="1"/>
  <c r="Y728" i="2"/>
  <c r="Z728" i="2" s="1"/>
  <c r="AA728" i="2" s="1"/>
  <c r="AP728" i="2" s="1"/>
  <c r="Z95" i="2"/>
  <c r="AA95" i="2" s="1"/>
  <c r="Z2195" i="2"/>
  <c r="AA2195" i="2" s="1"/>
  <c r="Z642" i="2"/>
  <c r="AA642" i="2" s="1"/>
  <c r="Z736" i="2"/>
  <c r="AA736" i="2" s="1"/>
  <c r="Z729" i="2"/>
  <c r="AA729" i="2" s="1"/>
  <c r="Z1800" i="2"/>
  <c r="AA1800" i="2" s="1"/>
  <c r="Z922" i="2"/>
  <c r="AA922" i="2" s="1"/>
  <c r="Z2143" i="2"/>
  <c r="AA2143" i="2" s="1"/>
  <c r="Y724" i="2"/>
  <c r="Z724" i="2" s="1"/>
  <c r="AA724" i="2" s="1"/>
  <c r="AP724" i="2" s="1"/>
  <c r="Y871" i="2"/>
  <c r="Z871" i="2" s="1"/>
  <c r="AA871" i="2" s="1"/>
  <c r="AP871" i="2" s="1"/>
  <c r="Y568" i="2"/>
  <c r="Z568" i="2" s="1"/>
  <c r="AA568" i="2" s="1"/>
  <c r="Z1996" i="2"/>
  <c r="AA1996" i="2" s="1"/>
  <c r="Z2550" i="2"/>
  <c r="AA2550" i="2" s="1"/>
  <c r="Z477" i="2"/>
  <c r="AA477" i="2" s="1"/>
  <c r="Z91" i="2"/>
  <c r="AA91" i="2" s="1"/>
  <c r="Z2139" i="2"/>
  <c r="AA2139" i="2" s="1"/>
  <c r="Z732" i="2"/>
  <c r="AA732" i="2" s="1"/>
  <c r="Y638" i="2"/>
  <c r="Z638" i="2" s="1"/>
  <c r="AA638" i="2" s="1"/>
  <c r="Z914" i="2"/>
  <c r="AA914" i="2" s="1"/>
  <c r="Z1187" i="2"/>
  <c r="AA1187" i="2" s="1"/>
  <c r="Z1608" i="2"/>
  <c r="AA1608" i="2" s="1"/>
  <c r="Z1906" i="2"/>
  <c r="AA1906" i="2" s="1"/>
  <c r="Y361" i="2"/>
  <c r="Z361" i="2" s="1"/>
  <c r="AA361" i="2" s="1"/>
  <c r="AP361" i="2" s="1"/>
  <c r="Y2739" i="2"/>
  <c r="Z2739" i="2" s="1"/>
  <c r="AA2739" i="2" s="1"/>
  <c r="AP2739" i="2" s="1"/>
  <c r="Y1286" i="2"/>
  <c r="Z1286" i="2" s="1"/>
  <c r="AA1286" i="2" s="1"/>
  <c r="AP1286" i="2" s="1"/>
  <c r="Z2475" i="2"/>
  <c r="AA2475" i="2" s="1"/>
  <c r="Y38" i="2"/>
  <c r="Z38" i="2" s="1"/>
  <c r="AA38" i="2" s="1"/>
  <c r="AP37" i="2" s="1"/>
  <c r="Z1825" i="2"/>
  <c r="AA1825" i="2" s="1"/>
  <c r="AP1825" i="2" s="1"/>
  <c r="Z1376" i="2"/>
  <c r="AA1376" i="2" s="1"/>
  <c r="Z536" i="2"/>
  <c r="AA536" i="2" s="1"/>
  <c r="Y1981" i="2"/>
  <c r="Z1981" i="2" s="1"/>
  <c r="AA1981" i="2" s="1"/>
  <c r="AP1981" i="2" s="1"/>
  <c r="Z2740" i="2"/>
  <c r="AA2740" i="2" s="1"/>
  <c r="Z1982" i="2"/>
  <c r="AA1982" i="2" s="1"/>
  <c r="Z537" i="2"/>
  <c r="AA537" i="2" s="1"/>
  <c r="Z362" i="2"/>
  <c r="AA362" i="2" s="1"/>
  <c r="Z1401" i="2"/>
  <c r="AA1401" i="2" s="1"/>
  <c r="Z1377" i="2"/>
  <c r="AA1377" i="2" s="1"/>
  <c r="Z915" i="2"/>
  <c r="AA915" i="2" s="1"/>
  <c r="Z1287" i="2"/>
  <c r="AA1287" i="2" s="1"/>
  <c r="Z1609" i="2"/>
  <c r="AA1609" i="2" s="1"/>
  <c r="Z1188" i="2"/>
  <c r="AA1188" i="2" s="1"/>
  <c r="Y1907" i="2"/>
  <c r="Z1907" i="2" s="1"/>
  <c r="AA1907" i="2" s="1"/>
  <c r="AP1906" i="2" s="1"/>
  <c r="Z2476" i="2"/>
  <c r="AA2476" i="2" s="1"/>
  <c r="Y39" i="2"/>
  <c r="Z39" i="2" s="1"/>
  <c r="AA39" i="2" s="1"/>
  <c r="AP39" i="2" s="1"/>
  <c r="Z1983" i="2"/>
  <c r="AA1983" i="2" s="1"/>
  <c r="Z363" i="2"/>
  <c r="AA363" i="2" s="1"/>
  <c r="Z538" i="2"/>
  <c r="AA538" i="2" s="1"/>
  <c r="AP538" i="2" s="1"/>
  <c r="Z1378" i="2"/>
  <c r="AA1378" i="2" s="1"/>
  <c r="Y1288" i="2"/>
  <c r="Z1288" i="2" s="1"/>
  <c r="AA1288" i="2" s="1"/>
  <c r="Z40" i="2"/>
  <c r="AA40" i="2" s="1"/>
  <c r="AP40" i="2" s="1"/>
  <c r="Z916" i="2"/>
  <c r="AA916" i="2" s="1"/>
  <c r="Z1402" i="2"/>
  <c r="AA1402" i="2" s="1"/>
  <c r="Y2477" i="2"/>
  <c r="Z2477" i="2" s="1"/>
  <c r="AA2477" i="2" s="1"/>
  <c r="AP2477" i="2" s="1"/>
  <c r="Z1189" i="2"/>
  <c r="AA1189" i="2" s="1"/>
  <c r="Y2741" i="2"/>
  <c r="Z2741" i="2" s="1"/>
  <c r="AA2741" i="2" s="1"/>
  <c r="AP2741" i="2" s="1"/>
  <c r="Z364" i="2"/>
  <c r="AA364" i="2" s="1"/>
  <c r="Z2751" i="2"/>
  <c r="AA2751" i="2" s="1"/>
  <c r="Z1289" i="2"/>
  <c r="AA1289" i="2" s="1"/>
  <c r="Z1984" i="2"/>
  <c r="AA1984" i="2" s="1"/>
  <c r="Y2742" i="2"/>
  <c r="Z2742" i="2" s="1"/>
  <c r="AA2742" i="2" s="1"/>
  <c r="AP2742" i="2" s="1"/>
  <c r="Y539" i="2"/>
  <c r="Z539" i="2" s="1"/>
  <c r="AA539" i="2" s="1"/>
  <c r="Z2313" i="2"/>
  <c r="AA2313" i="2" s="1"/>
  <c r="AP2313" i="2" s="1"/>
  <c r="Y917" i="2"/>
  <c r="Z917" i="2" s="1"/>
  <c r="AA917" i="2" s="1"/>
  <c r="AP917" i="2" s="1"/>
  <c r="Z1190" i="2"/>
  <c r="AA1190" i="2" s="1"/>
  <c r="AP1190" i="2" s="1"/>
  <c r="Y1465" i="2"/>
  <c r="Z1465" i="2" s="1"/>
  <c r="AA1465" i="2" s="1"/>
  <c r="AP1465" i="2" s="1"/>
  <c r="Z365" i="2"/>
  <c r="AA365" i="2" s="1"/>
  <c r="Z1290" i="2"/>
  <c r="AA1290" i="2" s="1"/>
  <c r="AP1290" i="2" s="1"/>
  <c r="Z1607" i="2"/>
  <c r="AA1607" i="2" s="1"/>
  <c r="Z1905" i="2"/>
  <c r="AA1905" i="2" s="1"/>
  <c r="Z1285" i="2"/>
  <c r="AA1285" i="2" s="1"/>
  <c r="Z360" i="2"/>
  <c r="AA360" i="2" s="1"/>
  <c r="Y1375" i="2"/>
  <c r="Z1375" i="2" s="1"/>
  <c r="AA1375" i="2" s="1"/>
  <c r="AP1375" i="2" s="1"/>
  <c r="Z913" i="2"/>
  <c r="AA913" i="2" s="1"/>
  <c r="Z1824" i="2"/>
  <c r="AA1824" i="2" s="1"/>
  <c r="AP1823" i="2" s="1"/>
  <c r="Z2474" i="2"/>
  <c r="AA2474" i="2" s="1"/>
  <c r="AP2474" i="2" s="1"/>
  <c r="Z535" i="2"/>
  <c r="AA535" i="2" s="1"/>
  <c r="Z37" i="2"/>
  <c r="AA37" i="2" s="1"/>
  <c r="Y1980" i="2"/>
  <c r="Z1980" i="2" s="1"/>
  <c r="AA1980" i="2" s="1"/>
  <c r="Z1186" i="2"/>
  <c r="AA1186" i="2" s="1"/>
  <c r="Y2738" i="2"/>
  <c r="Z2738" i="2" s="1"/>
  <c r="AA2738" i="2" s="1"/>
  <c r="AP2737" i="2" s="1"/>
  <c r="Z1166" i="2"/>
  <c r="AA1166" i="2" s="1"/>
  <c r="Z1435" i="2"/>
  <c r="AA1435" i="2" s="1"/>
  <c r="AP1435" i="2" s="1"/>
  <c r="Z1926" i="2"/>
  <c r="AA1926" i="2" s="1"/>
  <c r="Z395" i="2"/>
  <c r="AA395" i="2" s="1"/>
  <c r="Z2379" i="2"/>
  <c r="AA2379" i="2" s="1"/>
  <c r="Z2480" i="2"/>
  <c r="AA2480" i="2" s="1"/>
  <c r="Y940" i="2"/>
  <c r="Z940" i="2" s="1"/>
  <c r="AA940" i="2" s="1"/>
  <c r="AP940" i="2" s="1"/>
  <c r="Z786" i="2"/>
  <c r="AA786" i="2" s="1"/>
  <c r="Z41" i="2"/>
  <c r="AA41" i="2" s="1"/>
  <c r="Z570" i="2"/>
  <c r="AA570" i="2" s="1"/>
  <c r="Z2701" i="2"/>
  <c r="AA2701" i="2" s="1"/>
  <c r="Z675" i="2"/>
  <c r="AA675" i="2" s="1"/>
  <c r="Z1197" i="2"/>
  <c r="AA1197" i="2" s="1"/>
  <c r="Z1637" i="2"/>
  <c r="AA1637" i="2" s="1"/>
  <c r="Z2393" i="2"/>
  <c r="AA2393" i="2" s="1"/>
  <c r="Z1759" i="2"/>
  <c r="AA1759" i="2" s="1"/>
  <c r="Z1307" i="2"/>
  <c r="AA1307" i="2" s="1"/>
  <c r="Z795" i="2"/>
  <c r="AA795" i="2" s="1"/>
  <c r="Y946" i="2"/>
  <c r="Z946" i="2" s="1"/>
  <c r="AA946" i="2" s="1"/>
  <c r="AP946" i="2" s="1"/>
  <c r="Z1470" i="2"/>
  <c r="AA1470" i="2" s="1"/>
  <c r="AP1470" i="2" s="1"/>
  <c r="Z225" i="2"/>
  <c r="AA225" i="2" s="1"/>
  <c r="AP225" i="2" s="1"/>
  <c r="Z1021" i="2"/>
  <c r="AA1021" i="2" s="1"/>
  <c r="AP1021" i="2" s="1"/>
  <c r="Z1010" i="2"/>
  <c r="AA1010" i="2" s="1"/>
  <c r="AP1010" i="2" s="1"/>
  <c r="Z369" i="2"/>
  <c r="AA369" i="2" s="1"/>
  <c r="Z383" i="2"/>
  <c r="AA383" i="2" s="1"/>
  <c r="Z1448" i="2"/>
  <c r="AA1448" i="2" s="1"/>
  <c r="Z304" i="2"/>
  <c r="AA304" i="2" s="1"/>
  <c r="Z1781" i="2"/>
  <c r="AA1781" i="2" s="1"/>
  <c r="Z2206" i="2"/>
  <c r="AA2206" i="2" s="1"/>
  <c r="Z328" i="2"/>
  <c r="AA328" i="2" s="1"/>
  <c r="Z741" i="2"/>
  <c r="AA741" i="2" s="1"/>
  <c r="Z2643" i="2"/>
  <c r="AA2643" i="2" s="1"/>
  <c r="Z415" i="2"/>
  <c r="AA415" i="2" s="1"/>
  <c r="Z2649" i="2"/>
  <c r="AA2649" i="2" s="1"/>
  <c r="Z1998" i="2"/>
  <c r="AA1998" i="2" s="1"/>
  <c r="Z479" i="2"/>
  <c r="AA479" i="2" s="1"/>
  <c r="Z1101" i="2"/>
  <c r="AA1101" i="2" s="1"/>
  <c r="Z467" i="2"/>
  <c r="AA467" i="2" s="1"/>
  <c r="Z2271" i="2"/>
  <c r="AA2271" i="2" s="1"/>
  <c r="Z2808" i="2"/>
  <c r="AA2808" i="2" s="1"/>
  <c r="Z930" i="2"/>
  <c r="AA930" i="2" s="1"/>
  <c r="Z854" i="2"/>
  <c r="AA854" i="2" s="1"/>
  <c r="Z2027" i="2"/>
  <c r="AA2027" i="2" s="1"/>
  <c r="Y2385" i="2"/>
  <c r="Z2385" i="2" s="1"/>
  <c r="AA2385" i="2" s="1"/>
  <c r="AP2385" i="2" s="1"/>
  <c r="Y603" i="2"/>
  <c r="Z603" i="2" s="1"/>
  <c r="AA603" i="2" s="1"/>
  <c r="Y343" i="2"/>
  <c r="Z343" i="2" s="1"/>
  <c r="AA343" i="2" s="1"/>
  <c r="AP343" i="2" s="1"/>
  <c r="Y1125" i="2"/>
  <c r="Z1125" i="2" s="1"/>
  <c r="AA1125" i="2" s="1"/>
  <c r="AP1125" i="2" s="1"/>
  <c r="Z2162" i="2"/>
  <c r="AA2162" i="2" s="1"/>
  <c r="Z1339" i="2"/>
  <c r="AA1339" i="2" s="1"/>
  <c r="AP1339" i="2" s="1"/>
  <c r="Z2345" i="2"/>
  <c r="AA2345" i="2" s="1"/>
  <c r="Z377" i="2"/>
  <c r="AA377" i="2" s="1"/>
  <c r="AP377" i="2" s="1"/>
  <c r="Z267" i="2"/>
  <c r="AA267" i="2" s="1"/>
  <c r="Z352" i="2"/>
  <c r="AA352" i="2" s="1"/>
  <c r="Z1403" i="2"/>
  <c r="AA1403" i="2" s="1"/>
  <c r="Z582" i="2"/>
  <c r="AA582" i="2" s="1"/>
  <c r="Z659" i="2"/>
  <c r="AA659" i="2" s="1"/>
  <c r="Z496" i="2"/>
  <c r="AA496" i="2" s="1"/>
  <c r="Z696" i="2"/>
  <c r="AA696" i="2" s="1"/>
  <c r="Z1826" i="2"/>
  <c r="AA1826" i="2" s="1"/>
  <c r="Z1775" i="2"/>
  <c r="AA1775" i="2" s="1"/>
  <c r="Z1071" i="2"/>
  <c r="AA1071" i="2" s="1"/>
  <c r="Z2413" i="2"/>
  <c r="AA2413" i="2" s="1"/>
  <c r="AP2413" i="2" s="1"/>
  <c r="Y1738" i="2"/>
  <c r="Z1738" i="2" s="1"/>
  <c r="AA1738" i="2" s="1"/>
  <c r="AP1738" i="2" s="1"/>
  <c r="Y2088" i="2"/>
  <c r="Z2088" i="2" s="1"/>
  <c r="AA2088" i="2" s="1"/>
  <c r="Y1459" i="2"/>
  <c r="Z1459" i="2" s="1"/>
  <c r="AA1459" i="2" s="1"/>
  <c r="Z1555" i="2"/>
  <c r="AA1555" i="2" s="1"/>
  <c r="Z1643" i="2"/>
  <c r="AA1643" i="2" s="1"/>
  <c r="Z2150" i="2"/>
  <c r="AA2150" i="2" s="1"/>
  <c r="Z1707" i="2"/>
  <c r="AA1707" i="2" s="1"/>
  <c r="Z1000" i="2"/>
  <c r="AA1000" i="2" s="1"/>
  <c r="Z2015" i="2"/>
  <c r="AA2015" i="2" s="1"/>
  <c r="Z2511" i="2"/>
  <c r="AA2511" i="2" s="1"/>
  <c r="Z293" i="2"/>
  <c r="AA293" i="2" s="1"/>
  <c r="Z2722" i="2"/>
  <c r="AA2722" i="2" s="1"/>
  <c r="Z1490" i="2"/>
  <c r="AA1490" i="2" s="1"/>
  <c r="Z2008" i="2"/>
  <c r="AA2008" i="2" s="1"/>
  <c r="Z185" i="2"/>
  <c r="AA185" i="2" s="1"/>
  <c r="Z2626" i="2"/>
  <c r="AA2626" i="2" s="1"/>
  <c r="Z1208" i="2"/>
  <c r="AA1208" i="2" s="1"/>
  <c r="Y2221" i="2"/>
  <c r="Z2221" i="2" s="1"/>
  <c r="AA2221" i="2" s="1"/>
  <c r="AP2221" i="2" s="1"/>
  <c r="Y1695" i="2"/>
  <c r="Z1695" i="2" s="1"/>
  <c r="AA1695" i="2" s="1"/>
  <c r="AP1695" i="2" s="1"/>
  <c r="Z1676" i="2"/>
  <c r="AA1676" i="2" s="1"/>
  <c r="AP1675" i="2" s="1"/>
  <c r="Z80" i="2"/>
  <c r="AA80" i="2" s="1"/>
  <c r="Z158" i="2"/>
  <c r="AA158" i="2" s="1"/>
  <c r="Z2252" i="2"/>
  <c r="AA2252" i="2" s="1"/>
  <c r="AP2252" i="2" s="1"/>
  <c r="Z2125" i="2"/>
  <c r="AA2125" i="2" s="1"/>
  <c r="Z2745" i="2"/>
  <c r="AA2745" i="2" s="1"/>
  <c r="Z2496" i="2"/>
  <c r="AA2496" i="2" s="1"/>
  <c r="Z562" i="2"/>
  <c r="AA562" i="2" s="1"/>
  <c r="AP562" i="2" s="1"/>
  <c r="Z1932" i="2"/>
  <c r="AA1932" i="2" s="1"/>
  <c r="Z2371" i="2"/>
  <c r="AA2371" i="2" s="1"/>
  <c r="Y120" i="2"/>
  <c r="Z120" i="2" s="1"/>
  <c r="AA120" i="2" s="1"/>
  <c r="Y1046" i="2"/>
  <c r="Z1046" i="2" s="1"/>
  <c r="AA1046" i="2" s="1"/>
  <c r="AP1045" i="2" s="1"/>
  <c r="Y1037" i="2"/>
  <c r="Z1037" i="2" s="1"/>
  <c r="AA1037" i="2" s="1"/>
  <c r="Y2795" i="2"/>
  <c r="Z2795" i="2" s="1"/>
  <c r="AA2795" i="2" s="1"/>
  <c r="Y2691" i="2"/>
  <c r="Z2691" i="2" s="1"/>
  <c r="AA2691" i="2" s="1"/>
  <c r="AP2691" i="2" s="1"/>
  <c r="Z622" i="2"/>
  <c r="AA622" i="2" s="1"/>
  <c r="Z816" i="2"/>
  <c r="AA816" i="2" s="1"/>
  <c r="AP816" i="2" s="1"/>
  <c r="Z71" i="2"/>
  <c r="AA71" i="2" s="1"/>
  <c r="Z423" i="2"/>
  <c r="AA423" i="2" s="1"/>
  <c r="AP423" i="2" s="1"/>
  <c r="Z2319" i="2"/>
  <c r="AA2319" i="2" s="1"/>
  <c r="AP2319" i="2" s="1"/>
  <c r="Z902" i="2"/>
  <c r="AA902" i="2" s="1"/>
  <c r="AP902" i="2" s="1"/>
  <c r="Z1392" i="2"/>
  <c r="AA1392" i="2" s="1"/>
  <c r="Z522" i="2"/>
  <c r="AA522" i="2" s="1"/>
  <c r="AP522" i="2" s="1"/>
  <c r="Z175" i="2"/>
  <c r="AA175" i="2" s="1"/>
  <c r="Z2598" i="2"/>
  <c r="AA2598" i="2" s="1"/>
  <c r="Z2041" i="2"/>
  <c r="AA2041" i="2" s="1"/>
  <c r="Z1227" i="2"/>
  <c r="AA1227" i="2" s="1"/>
  <c r="Z2360" i="2"/>
  <c r="AA2360" i="2" s="1"/>
  <c r="Z1631" i="2"/>
  <c r="AA1631" i="2" s="1"/>
  <c r="Z1894" i="2"/>
  <c r="AA1894" i="2" s="1"/>
  <c r="Z1420" i="2"/>
  <c r="AA1420" i="2" s="1"/>
  <c r="Z2761" i="2"/>
  <c r="AA2761" i="2" s="1"/>
  <c r="Z1156" i="2"/>
  <c r="AA1156" i="2" s="1"/>
  <c r="Z512" i="2"/>
  <c r="AA512" i="2" s="1"/>
  <c r="Z882" i="2"/>
  <c r="AA882" i="2" s="1"/>
  <c r="Z708" i="2"/>
  <c r="AA708" i="2" s="1"/>
  <c r="Z1882" i="2"/>
  <c r="AA1882" i="2" s="1"/>
  <c r="Y2678" i="2"/>
  <c r="Z2678" i="2" s="1"/>
  <c r="AA2678" i="2" s="1"/>
  <c r="Y1262" i="2"/>
  <c r="Z1262" i="2" s="1"/>
  <c r="AA1262" i="2" s="1"/>
  <c r="AP1262" i="2" s="1"/>
  <c r="Y1860" i="2"/>
  <c r="Z1860" i="2" s="1"/>
  <c r="AA1860" i="2" s="1"/>
  <c r="Y2637" i="2"/>
  <c r="Z2637" i="2" s="1"/>
  <c r="AA2637" i="2" s="1"/>
  <c r="AP2637" i="2" s="1"/>
  <c r="Y1366" i="2"/>
  <c r="Z1366" i="2" s="1"/>
  <c r="AA1366" i="2" s="1"/>
  <c r="AP1365" i="2" s="1"/>
  <c r="Y62" i="2"/>
  <c r="Z62" i="2" s="1"/>
  <c r="AA62" i="2" s="1"/>
  <c r="Z1220" i="2"/>
  <c r="AA1220" i="2" s="1"/>
  <c r="AP1220" i="2" s="1"/>
  <c r="Z2117" i="2"/>
  <c r="AA2117" i="2" s="1"/>
  <c r="AP2117" i="2" s="1"/>
  <c r="Z2059" i="2"/>
  <c r="AA2059" i="2" s="1"/>
  <c r="AP2058" i="2" s="1"/>
  <c r="Z405" i="2"/>
  <c r="AA405" i="2" s="1"/>
  <c r="AP405" i="2" s="1"/>
  <c r="Z1484" i="2"/>
  <c r="AA1484" i="2" s="1"/>
  <c r="Z2451" i="2"/>
  <c r="AA2451" i="2" s="1"/>
  <c r="Z1117" i="2"/>
  <c r="AA1117" i="2" s="1"/>
  <c r="AP1117" i="2" s="1"/>
  <c r="Z759" i="2"/>
  <c r="AA759" i="2" s="1"/>
  <c r="AP759" i="2" s="1"/>
  <c r="Z505" i="2"/>
  <c r="AA505" i="2" s="1"/>
  <c r="Z443" i="2"/>
  <c r="AA443" i="2" s="1"/>
  <c r="AP442" i="2" s="1"/>
  <c r="Z2263" i="2"/>
  <c r="AA2263" i="2" s="1"/>
  <c r="Z1844" i="2"/>
  <c r="AA1844" i="2" s="1"/>
  <c r="Z956" i="2"/>
  <c r="AA956" i="2" s="1"/>
  <c r="Y2049" i="2"/>
  <c r="Z2049" i="2" s="1"/>
  <c r="AA2049" i="2" s="1"/>
  <c r="Z1061" i="2"/>
  <c r="AA1061" i="2" s="1"/>
  <c r="Z985" i="2"/>
  <c r="AA985" i="2" s="1"/>
  <c r="Z2188" i="2"/>
  <c r="AA2188" i="2" s="1"/>
  <c r="Z1138" i="2"/>
  <c r="AA1138" i="2" s="1"/>
  <c r="Z129" i="2"/>
  <c r="AA129" i="2" s="1"/>
  <c r="Y2296" i="2"/>
  <c r="Z2296" i="2" s="1"/>
  <c r="AA2296" i="2" s="1"/>
  <c r="Y1595" i="2"/>
  <c r="Z1595" i="2" s="1"/>
  <c r="AA1595" i="2" s="1"/>
  <c r="Z612" i="2"/>
  <c r="AA612" i="2" s="1"/>
  <c r="Y1275" i="2"/>
  <c r="Z1275" i="2" s="1"/>
  <c r="AA1275" i="2" s="1"/>
  <c r="Z1652" i="2"/>
  <c r="AA1652" i="2" s="1"/>
  <c r="Y718" i="2"/>
  <c r="Z718" i="2" s="1"/>
  <c r="AA718" i="2" s="1"/>
  <c r="Y1807" i="2"/>
  <c r="Z1807" i="2" s="1"/>
  <c r="AA1807" i="2" s="1"/>
  <c r="Z1251" i="2"/>
  <c r="AA1251" i="2" s="1"/>
  <c r="Y2440" i="2"/>
  <c r="Z2440" i="2" s="1"/>
  <c r="AA2440" i="2" s="1"/>
  <c r="Z1505" i="2"/>
  <c r="AA1505" i="2" s="1"/>
  <c r="Y450" i="2"/>
  <c r="Z450" i="2" s="1"/>
  <c r="AA450" i="2" s="1"/>
  <c r="Y1610" i="2"/>
  <c r="Z1610" i="2" s="1"/>
  <c r="AA1610" i="2" s="1"/>
  <c r="Y489" i="2"/>
  <c r="Z489" i="2" s="1"/>
  <c r="AA489" i="2" s="1"/>
  <c r="Y1177" i="2"/>
  <c r="Z1177" i="2" s="1"/>
  <c r="AA1177" i="2" s="1"/>
  <c r="Y1956" i="2"/>
  <c r="Z1956" i="2" s="1"/>
  <c r="AA1956" i="2" s="1"/>
  <c r="Y546" i="2"/>
  <c r="Z546" i="2" s="1"/>
  <c r="AA546" i="2" s="1"/>
  <c r="AP546" i="2" s="1"/>
  <c r="Y197" i="2"/>
  <c r="Z197" i="2" s="1"/>
  <c r="AA197" i="2" s="1"/>
  <c r="Y865" i="2"/>
  <c r="Z865" i="2" s="1"/>
  <c r="AA865" i="2" s="1"/>
  <c r="AP865" i="2" s="1"/>
  <c r="Y1571" i="2"/>
  <c r="Z1571" i="2" s="1"/>
  <c r="AA1571" i="2" s="1"/>
  <c r="Y1722" i="2"/>
  <c r="Z1722" i="2" s="1"/>
  <c r="AA1722" i="2" s="1"/>
  <c r="Y1379" i="2"/>
  <c r="Z1379" i="2" s="1"/>
  <c r="AA1379" i="2" s="1"/>
  <c r="AP1379" i="2" s="1"/>
  <c r="Y114" i="2"/>
  <c r="Z114" i="2" s="1"/>
  <c r="AA114" i="2" s="1"/>
  <c r="AP114" i="2" s="1"/>
  <c r="Z186" i="2"/>
  <c r="AA186" i="2" s="1"/>
  <c r="Z1644" i="2"/>
  <c r="AA1644" i="2" s="1"/>
  <c r="Z787" i="2"/>
  <c r="AA787" i="2" s="1"/>
  <c r="Z2599" i="2"/>
  <c r="AA2599" i="2" s="1"/>
  <c r="Z2264" i="2"/>
  <c r="AA2264" i="2" s="1"/>
  <c r="Z1340" i="2"/>
  <c r="AA1340" i="2" s="1"/>
  <c r="Z1263" i="2"/>
  <c r="AA1263" i="2" s="1"/>
  <c r="Z468" i="2"/>
  <c r="AA468" i="2" s="1"/>
  <c r="Z1198" i="2"/>
  <c r="AA1198" i="2" s="1"/>
  <c r="Z2272" i="2"/>
  <c r="AA2272" i="2" s="1"/>
  <c r="Z1632" i="2"/>
  <c r="AA1632" i="2" s="1"/>
  <c r="Z1038" i="2"/>
  <c r="AA1038" i="2" s="1"/>
  <c r="AP1038" i="2" s="1"/>
  <c r="Z2151" i="2"/>
  <c r="AA2151" i="2" s="1"/>
  <c r="Z353" i="2"/>
  <c r="AA353" i="2" s="1"/>
  <c r="Z2288" i="2"/>
  <c r="AA2288" i="2" s="1"/>
  <c r="Z1022" i="2"/>
  <c r="AA1022" i="2" s="1"/>
  <c r="Z1072" i="2"/>
  <c r="AA1072" i="2" s="1"/>
  <c r="Y81" i="2"/>
  <c r="Z81" i="2" s="1"/>
  <c r="AA81" i="2" s="1"/>
  <c r="Y2380" i="2"/>
  <c r="Z2380" i="2" s="1"/>
  <c r="AA2380" i="2" s="1"/>
  <c r="Z2361" i="2"/>
  <c r="AA2361" i="2" s="1"/>
  <c r="AP2361" i="2" s="1"/>
  <c r="Z1827" i="2"/>
  <c r="AA1827" i="2" s="1"/>
  <c r="Z115" i="2"/>
  <c r="AA115" i="2" s="1"/>
  <c r="Z1739" i="2"/>
  <c r="AA1739" i="2" s="1"/>
  <c r="Z1011" i="2"/>
  <c r="AA1011" i="2" s="1"/>
  <c r="Z1421" i="2"/>
  <c r="AA1421" i="2" s="1"/>
  <c r="Z1539" i="2"/>
  <c r="AA1539" i="2" s="1"/>
  <c r="Z1861" i="2"/>
  <c r="AA1861" i="2" s="1"/>
  <c r="AP1861" i="2" s="1"/>
  <c r="Z305" i="2"/>
  <c r="AA305" i="2" s="1"/>
  <c r="Z1102" i="2"/>
  <c r="AA1102" i="2" s="1"/>
  <c r="Z1782" i="2"/>
  <c r="AA1782" i="2" s="1"/>
  <c r="Z1167" i="2"/>
  <c r="AA1167" i="2" s="1"/>
  <c r="Z294" i="2"/>
  <c r="AA294" i="2" s="1"/>
  <c r="Z406" i="2"/>
  <c r="AA406" i="2" s="1"/>
  <c r="Z2753" i="2"/>
  <c r="AA2753" i="2" s="1"/>
  <c r="Z1986" i="2"/>
  <c r="AA1986" i="2" s="1"/>
  <c r="AP1986" i="2" s="1"/>
  <c r="Z860" i="2"/>
  <c r="AA860" i="2" s="1"/>
  <c r="Z1653" i="2"/>
  <c r="AA1653" i="2" s="1"/>
  <c r="Z2009" i="2"/>
  <c r="AA2009" i="2" s="1"/>
  <c r="AP2009" i="2" s="1"/>
  <c r="Z2692" i="2"/>
  <c r="AA2692" i="2" s="1"/>
  <c r="Z1449" i="2"/>
  <c r="AA1449" i="2" s="1"/>
  <c r="Z817" i="2"/>
  <c r="AA817" i="2" s="1"/>
  <c r="Z1276" i="2"/>
  <c r="AA1276" i="2" s="1"/>
  <c r="Z1393" i="2"/>
  <c r="AA1393" i="2" s="1"/>
  <c r="Z979" i="2"/>
  <c r="AA979" i="2" s="1"/>
  <c r="Z321" i="2"/>
  <c r="AA321" i="2" s="1"/>
  <c r="Z2702" i="2"/>
  <c r="AA2702" i="2" s="1"/>
  <c r="Z2746" i="2"/>
  <c r="AA2746" i="2" s="1"/>
  <c r="Z1471" i="2"/>
  <c r="AA1471" i="2" s="1"/>
  <c r="Y1308" i="2"/>
  <c r="Z1308" i="2" s="1"/>
  <c r="AA1308" i="2" s="1"/>
  <c r="Y2662" i="2"/>
  <c r="Z2662" i="2" s="1"/>
  <c r="AA2662" i="2" s="1"/>
  <c r="Y1760" i="2"/>
  <c r="Z1760" i="2" s="1"/>
  <c r="AA1760" i="2" s="1"/>
  <c r="AP1760" i="2" s="1"/>
  <c r="Z2650" i="2"/>
  <c r="AA2650" i="2" s="1"/>
  <c r="Z1927" i="2"/>
  <c r="AA1927" i="2" s="1"/>
  <c r="Z2320" i="2"/>
  <c r="AA2320" i="2" s="1"/>
  <c r="Z2042" i="2"/>
  <c r="AA2042" i="2" s="1"/>
  <c r="Z986" i="2"/>
  <c r="AA986" i="2" s="1"/>
  <c r="Z941" i="2"/>
  <c r="AA941" i="2" s="1"/>
  <c r="Z2170" i="2"/>
  <c r="AA2170" i="2" s="1"/>
  <c r="Z903" i="2"/>
  <c r="AA903" i="2" s="1"/>
  <c r="Z282" i="2"/>
  <c r="AA282" i="2" s="1"/>
  <c r="Y687" i="2"/>
  <c r="Z687" i="2" s="1"/>
  <c r="AA687" i="2" s="1"/>
  <c r="AP687" i="2" s="1"/>
  <c r="Y2608" i="2"/>
  <c r="Z2608" i="2" s="1"/>
  <c r="AA2608" i="2" s="1"/>
  <c r="Y121" i="2"/>
  <c r="Z121" i="2" s="1"/>
  <c r="AA121" i="2" s="1"/>
  <c r="AP121" i="2" s="1"/>
  <c r="Y1157" i="2"/>
  <c r="Z1157" i="2" s="1"/>
  <c r="AA1157" i="2" s="1"/>
  <c r="AP1156" i="2" s="1"/>
  <c r="Y528" i="2"/>
  <c r="Z528" i="2" s="1"/>
  <c r="AA528" i="2" s="1"/>
  <c r="AP527" i="2" s="1"/>
  <c r="Y268" i="2"/>
  <c r="Z268" i="2" s="1"/>
  <c r="AA268" i="2" s="1"/>
  <c r="AP268" i="2" s="1"/>
  <c r="Z2189" i="2"/>
  <c r="AA2189" i="2" s="1"/>
  <c r="AP2189" i="2" s="1"/>
  <c r="Z2163" i="2"/>
  <c r="AA2163" i="2" s="1"/>
  <c r="AP2163" i="2" s="1"/>
  <c r="Z2787" i="2"/>
  <c r="AA2787" i="2" s="1"/>
  <c r="Z1957" i="2"/>
  <c r="AA1957" i="2" s="1"/>
  <c r="Z159" i="2"/>
  <c r="AA159" i="2" s="1"/>
  <c r="AP159" i="2" s="1"/>
  <c r="Z451" i="2"/>
  <c r="AA451" i="2" s="1"/>
  <c r="AP450" i="2" s="1"/>
  <c r="Z164" i="2"/>
  <c r="AA164" i="2" s="1"/>
  <c r="Z2386" i="2"/>
  <c r="AA2386" i="2" s="1"/>
  <c r="Z2723" i="2"/>
  <c r="AA2723" i="2" s="1"/>
  <c r="Z1776" i="2"/>
  <c r="AA1776" i="2" s="1"/>
  <c r="Z1126" i="2"/>
  <c r="AA1126" i="2" s="1"/>
  <c r="Z719" i="2"/>
  <c r="AA719" i="2" s="1"/>
  <c r="Z1221" i="2"/>
  <c r="AA1221" i="2" s="1"/>
  <c r="Z1596" i="2"/>
  <c r="AA1596" i="2" s="1"/>
  <c r="Z344" i="2"/>
  <c r="AA344" i="2" s="1"/>
  <c r="Z215" i="2"/>
  <c r="AA215" i="2" s="1"/>
  <c r="Z2126" i="2"/>
  <c r="AA2126" i="2" s="1"/>
  <c r="AP2126" i="2" s="1"/>
  <c r="Z1178" i="2"/>
  <c r="AA1178" i="2" s="1"/>
  <c r="Z873" i="2"/>
  <c r="AA873" i="2" s="1"/>
  <c r="Z1638" i="2"/>
  <c r="AA1638" i="2" s="1"/>
  <c r="Z697" i="2"/>
  <c r="AA697" i="2" s="1"/>
  <c r="Z384" i="2"/>
  <c r="AA384" i="2" s="1"/>
  <c r="AP384" i="2" s="1"/>
  <c r="Y490" i="2"/>
  <c r="Z490" i="2" s="1"/>
  <c r="AA490" i="2" s="1"/>
  <c r="Y1485" i="2"/>
  <c r="Z1485" i="2" s="1"/>
  <c r="AA1485" i="2" s="1"/>
  <c r="AP1485" i="2" s="1"/>
  <c r="Y497" i="2"/>
  <c r="Z497" i="2" s="1"/>
  <c r="AA497" i="2" s="1"/>
  <c r="AP497" i="2" s="1"/>
  <c r="Y1047" i="2"/>
  <c r="Z1047" i="2" s="1"/>
  <c r="AA1047" i="2" s="1"/>
  <c r="Y2809" i="2"/>
  <c r="Z2809" i="2" s="1"/>
  <c r="AA2809" i="2" s="1"/>
  <c r="Z513" i="2"/>
  <c r="AA513" i="2" s="1"/>
  <c r="Z709" i="2"/>
  <c r="AA709" i="2" s="1"/>
  <c r="AP709" i="2" s="1"/>
  <c r="Z1723" i="2"/>
  <c r="AA1723" i="2" s="1"/>
  <c r="AP1723" i="2" s="1"/>
  <c r="Z1079" i="2"/>
  <c r="AA1079" i="2" s="1"/>
  <c r="Z2207" i="2"/>
  <c r="AA2207" i="2" s="1"/>
  <c r="AP2207" i="2" s="1"/>
  <c r="Z2762" i="2"/>
  <c r="AA2762" i="2" s="1"/>
  <c r="Z2796" i="2"/>
  <c r="AA2796" i="2" s="1"/>
  <c r="AP2796" i="2" s="1"/>
  <c r="Z2707" i="2"/>
  <c r="AA2707" i="2" s="1"/>
  <c r="AP2707" i="2" s="1"/>
  <c r="Z974" i="2"/>
  <c r="AA974" i="2" s="1"/>
  <c r="Z1999" i="2"/>
  <c r="AA1999" i="2" s="1"/>
  <c r="Z2441" i="2"/>
  <c r="AA2441" i="2" s="1"/>
  <c r="Z2644" i="2"/>
  <c r="AA2644" i="2" s="1"/>
  <c r="AP2644" i="2" s="1"/>
  <c r="Z931" i="2"/>
  <c r="AA931" i="2" s="1"/>
  <c r="Z2776" i="2"/>
  <c r="AA2776" i="2" s="1"/>
  <c r="AP2776" i="2" s="1"/>
  <c r="Z563" i="2"/>
  <c r="AA563" i="2" s="1"/>
  <c r="Z2222" i="2"/>
  <c r="AA2222" i="2" s="1"/>
  <c r="Y506" i="2"/>
  <c r="Z506" i="2" s="1"/>
  <c r="AA506" i="2" s="1"/>
  <c r="AP506" i="2" s="1"/>
  <c r="Y198" i="2"/>
  <c r="Z198" i="2" s="1"/>
  <c r="AA198" i="2" s="1"/>
  <c r="Y2102" i="2"/>
  <c r="Z2102" i="2" s="1"/>
  <c r="AA2102" i="2" s="1"/>
  <c r="AP2102" i="2" s="1"/>
  <c r="Y957" i="2"/>
  <c r="Z957" i="2" s="1"/>
  <c r="AA957" i="2" s="1"/>
  <c r="AP957" i="2" s="1"/>
  <c r="Y396" i="2"/>
  <c r="Z396" i="2" s="1"/>
  <c r="AA396" i="2" s="1"/>
  <c r="Y436" i="2"/>
  <c r="Z436" i="2" s="1"/>
  <c r="AA436" i="2" s="1"/>
  <c r="Z1708" i="2"/>
  <c r="AA1708" i="2" s="1"/>
  <c r="Z63" i="2"/>
  <c r="AA63" i="2" s="1"/>
  <c r="AP63" i="2" s="1"/>
  <c r="Z748" i="2"/>
  <c r="AA748" i="2" s="1"/>
  <c r="Z660" i="2"/>
  <c r="AA660" i="2" s="1"/>
  <c r="AP660" i="2" s="1"/>
  <c r="Z1909" i="2"/>
  <c r="AA1909" i="2" s="1"/>
  <c r="Z796" i="2"/>
  <c r="AA796" i="2" s="1"/>
  <c r="Z1883" i="2"/>
  <c r="AA1883" i="2" s="1"/>
  <c r="Z2497" i="2"/>
  <c r="AA2497" i="2" s="1"/>
  <c r="Z613" i="2"/>
  <c r="AA613" i="2" s="1"/>
  <c r="Z1611" i="2"/>
  <c r="AA1611" i="2" s="1"/>
  <c r="Z226" i="2"/>
  <c r="AA226" i="2" s="1"/>
  <c r="Z883" i="2"/>
  <c r="AA883" i="2" s="1"/>
  <c r="Z1866" i="2"/>
  <c r="AA1866" i="2" s="1"/>
  <c r="Z1001" i="2"/>
  <c r="AA1001" i="2" s="1"/>
  <c r="Z2050" i="2"/>
  <c r="AA2050" i="2" s="1"/>
  <c r="Z1506" i="2"/>
  <c r="AA1506" i="2" s="1"/>
  <c r="Z1658" i="2"/>
  <c r="AA1658" i="2" s="1"/>
  <c r="Z866" i="2"/>
  <c r="AA866" i="2" s="1"/>
  <c r="Z547" i="2"/>
  <c r="AA547" i="2" s="1"/>
  <c r="Z2394" i="2"/>
  <c r="AA2394" i="2" s="1"/>
  <c r="AP2394" i="2" s="1"/>
  <c r="Z1237" i="2"/>
  <c r="AA1237" i="2" s="1"/>
  <c r="Z480" i="2"/>
  <c r="AA480" i="2" s="1"/>
  <c r="Z1107" i="2"/>
  <c r="AA1107" i="2" s="1"/>
  <c r="Z1696" i="2"/>
  <c r="AA1696" i="2" s="1"/>
  <c r="Y444" i="2"/>
  <c r="Z444" i="2" s="1"/>
  <c r="AA444" i="2" s="1"/>
  <c r="Y842" i="2"/>
  <c r="Z842" i="2" s="1"/>
  <c r="AA842" i="2" s="1"/>
  <c r="AP842" i="2" s="1"/>
  <c r="Y1808" i="2"/>
  <c r="Z1808" i="2" s="1"/>
  <c r="AA1808" i="2" s="1"/>
  <c r="AP1808" i="2" s="1"/>
  <c r="Y1367" i="2"/>
  <c r="Z1367" i="2" s="1"/>
  <c r="AA1367" i="2" s="1"/>
  <c r="Y2028" i="2"/>
  <c r="Z2028" i="2" s="1"/>
  <c r="AA2028" i="2" s="1"/>
  <c r="Y1933" i="2"/>
  <c r="Z1933" i="2" s="1"/>
  <c r="AA1933" i="2" s="1"/>
  <c r="AP1933" i="2" s="1"/>
  <c r="Y676" i="2"/>
  <c r="Z676" i="2" s="1"/>
  <c r="AA676" i="2" s="1"/>
  <c r="AP676" i="2" s="1"/>
  <c r="Y1062" i="2"/>
  <c r="Z1062" i="2" s="1"/>
  <c r="AA1062" i="2" s="1"/>
  <c r="AP1062" i="2" s="1"/>
  <c r="Y2512" i="2"/>
  <c r="Z2512" i="2" s="1"/>
  <c r="AA2512" i="2" s="1"/>
  <c r="AP2512" i="2" s="1"/>
  <c r="Z1460" i="2"/>
  <c r="AA1460" i="2" s="1"/>
  <c r="Z416" i="2"/>
  <c r="AA416" i="2" s="1"/>
  <c r="AP416" i="2" s="1"/>
  <c r="Z1228" i="2"/>
  <c r="AA1228" i="2" s="1"/>
  <c r="AP1228" i="2" s="1"/>
  <c r="Z623" i="2"/>
  <c r="AA623" i="2" s="1"/>
  <c r="AP623" i="2" s="1"/>
  <c r="Z596" i="2"/>
  <c r="AA596" i="2" s="1"/>
  <c r="AP595" i="2" s="1"/>
  <c r="Z2197" i="2"/>
  <c r="AA2197" i="2" s="1"/>
  <c r="AP2197" i="2" s="1"/>
  <c r="Z2308" i="2"/>
  <c r="AA2308" i="2" s="1"/>
  <c r="Z855" i="2"/>
  <c r="AA855" i="2" s="1"/>
  <c r="AP855" i="2" s="1"/>
  <c r="Z2240" i="2"/>
  <c r="AA2240" i="2" s="1"/>
  <c r="AP2240" i="2" s="1"/>
  <c r="Z2657" i="2"/>
  <c r="AA2657" i="2" s="1"/>
  <c r="AP2656" i="2" s="1"/>
  <c r="Z1895" i="2"/>
  <c r="AA1895" i="2" s="1"/>
  <c r="Z583" i="2"/>
  <c r="AA583" i="2" s="1"/>
  <c r="Z2253" i="2"/>
  <c r="AA2253" i="2" s="1"/>
  <c r="Z2627" i="2"/>
  <c r="AA2627" i="2" s="1"/>
  <c r="Z378" i="2"/>
  <c r="AA378" i="2" s="1"/>
  <c r="Z460" i="2"/>
  <c r="AA460" i="2" s="1"/>
  <c r="Y1139" i="2"/>
  <c r="Z1139" i="2" s="1"/>
  <c r="AA1139" i="2" s="1"/>
  <c r="Z947" i="2"/>
  <c r="AA947" i="2" s="1"/>
  <c r="Z2297" i="2"/>
  <c r="AA2297" i="2" s="1"/>
  <c r="Z130" i="2"/>
  <c r="AA130" i="2" s="1"/>
  <c r="Z2372" i="2"/>
  <c r="AA2372" i="2" s="1"/>
  <c r="Y2414" i="2"/>
  <c r="Z2414" i="2" s="1"/>
  <c r="AA2414" i="2" s="1"/>
  <c r="Y1118" i="2"/>
  <c r="Z1118" i="2" s="1"/>
  <c r="AA1118" i="2" s="1"/>
  <c r="Y1677" i="2"/>
  <c r="Z1677" i="2" s="1"/>
  <c r="AA1677" i="2" s="1"/>
  <c r="AP1677" i="2" s="1"/>
  <c r="Y2060" i="2"/>
  <c r="Z2060" i="2" s="1"/>
  <c r="AA2060" i="2" s="1"/>
  <c r="Y1556" i="2"/>
  <c r="Z1556" i="2" s="1"/>
  <c r="AA1556" i="2" s="1"/>
  <c r="AP1555" i="2" s="1"/>
  <c r="Y2452" i="2"/>
  <c r="Z2452" i="2" s="1"/>
  <c r="AA2452" i="2" s="1"/>
  <c r="AP2452" i="2" s="1"/>
  <c r="Y1572" i="2"/>
  <c r="Z1572" i="2" s="1"/>
  <c r="AA1572" i="2" s="1"/>
  <c r="AP1572" i="2" s="1"/>
  <c r="Y176" i="2"/>
  <c r="Z176" i="2" s="1"/>
  <c r="AA176" i="2" s="1"/>
  <c r="Y742" i="2"/>
  <c r="Z742" i="2" s="1"/>
  <c r="AA742" i="2" s="1"/>
  <c r="AP742" i="2" s="1"/>
  <c r="Y2089" i="2"/>
  <c r="Z2089" i="2" s="1"/>
  <c r="AA2089" i="2" s="1"/>
  <c r="Y2679" i="2"/>
  <c r="Z2679" i="2" s="1"/>
  <c r="AA2679" i="2" s="1"/>
  <c r="AP2679" i="2" s="1"/>
  <c r="Z43" i="2"/>
  <c r="AA43" i="2" s="1"/>
  <c r="Z2395" i="2"/>
  <c r="AA2395" i="2" s="1"/>
  <c r="Z1108" i="2"/>
  <c r="AA1108" i="2" s="1"/>
  <c r="Z1012" i="2"/>
  <c r="AA1012" i="2" s="1"/>
  <c r="Z1472" i="2"/>
  <c r="AA1472" i="2" s="1"/>
  <c r="Z1761" i="2"/>
  <c r="AA1761" i="2" s="1"/>
  <c r="Z548" i="2"/>
  <c r="AA548" i="2" s="1"/>
  <c r="AP548" i="2" s="1"/>
  <c r="Z1277" i="2"/>
  <c r="AA1277" i="2" s="1"/>
  <c r="Z2010" i="2"/>
  <c r="AA2010" i="2" s="1"/>
  <c r="Y491" i="2"/>
  <c r="Z491" i="2" s="1"/>
  <c r="AA491" i="2" s="1"/>
  <c r="AP491" i="2" s="1"/>
  <c r="Z2556" i="2"/>
  <c r="AA2556" i="2" s="1"/>
  <c r="AP2556" i="2" s="1"/>
  <c r="Z1233" i="2"/>
  <c r="AA1233" i="2" s="1"/>
  <c r="Z2703" i="2"/>
  <c r="AA2703" i="2" s="1"/>
  <c r="Z1724" i="2"/>
  <c r="AA1724" i="2" s="1"/>
  <c r="Z1654" i="2"/>
  <c r="AA1654" i="2" s="1"/>
  <c r="Z2103" i="2"/>
  <c r="AA2103" i="2" s="1"/>
  <c r="Z1309" i="2"/>
  <c r="AA1309" i="2" s="1"/>
  <c r="Z1573" i="2"/>
  <c r="AA1573" i="2" s="1"/>
  <c r="Z1928" i="2"/>
  <c r="AA1928" i="2" s="1"/>
  <c r="Z269" i="2"/>
  <c r="AA269" i="2" s="1"/>
  <c r="Z330" i="2"/>
  <c r="AA330" i="2" s="1"/>
  <c r="Z461" i="2"/>
  <c r="AA461" i="2" s="1"/>
  <c r="AP461" i="2" s="1"/>
  <c r="Z1846" i="2"/>
  <c r="AA1846" i="2" s="1"/>
  <c r="Z2198" i="2"/>
  <c r="AA2198" i="2" s="1"/>
  <c r="Z1229" i="2"/>
  <c r="AA1229" i="2" s="1"/>
  <c r="Z942" i="2"/>
  <c r="AA942" i="2" s="1"/>
  <c r="AP942" i="2" s="1"/>
  <c r="Z980" i="2"/>
  <c r="AA980" i="2" s="1"/>
  <c r="Y1884" i="2"/>
  <c r="Z1884" i="2" s="1"/>
  <c r="AA1884" i="2" s="1"/>
  <c r="Y2029" i="2"/>
  <c r="Z2029" i="2" s="1"/>
  <c r="AA2029" i="2" s="1"/>
  <c r="AP2029" i="2" s="1"/>
  <c r="Y116" i="2"/>
  <c r="Z116" i="2" s="1"/>
  <c r="AA116" i="2" s="1"/>
  <c r="Z1910" i="2"/>
  <c r="AA1910" i="2" s="1"/>
  <c r="AP1910" i="2" s="1"/>
  <c r="Z1222" i="2"/>
  <c r="AA1222" i="2" s="1"/>
  <c r="Z2680" i="2"/>
  <c r="AA2680" i="2" s="1"/>
  <c r="Z2724" i="2"/>
  <c r="AA2724" i="2" s="1"/>
  <c r="Z2708" i="2"/>
  <c r="AA2708" i="2" s="1"/>
  <c r="Z743" i="2"/>
  <c r="AA743" i="2" s="1"/>
  <c r="Z498" i="2"/>
  <c r="AA498" i="2" s="1"/>
  <c r="Z624" i="2"/>
  <c r="AA624" i="2" s="1"/>
  <c r="Z1678" i="2"/>
  <c r="AA1678" i="2" s="1"/>
  <c r="Z481" i="2"/>
  <c r="AA481" i="2" s="1"/>
  <c r="Z2273" i="2"/>
  <c r="AA2273" i="2" s="1"/>
  <c r="Z2797" i="2"/>
  <c r="AA2797" i="2" s="1"/>
  <c r="Z2747" i="2"/>
  <c r="AA2747" i="2" s="1"/>
  <c r="Z1523" i="2"/>
  <c r="AA1523" i="2" s="1"/>
  <c r="Z818" i="2"/>
  <c r="AA818" i="2" s="1"/>
  <c r="Z856" i="2"/>
  <c r="AA856" i="2" s="1"/>
  <c r="Y2247" i="2"/>
  <c r="Z2247" i="2" s="1"/>
  <c r="AA2247" i="2" s="1"/>
  <c r="Y2051" i="2"/>
  <c r="Z2051" i="2" s="1"/>
  <c r="AA2051" i="2" s="1"/>
  <c r="AP2051" i="2" s="1"/>
  <c r="Y1345" i="2"/>
  <c r="Z1345" i="2" s="1"/>
  <c r="AA1345" i="2" s="1"/>
  <c r="AP1345" i="2" s="1"/>
  <c r="Y2663" i="2"/>
  <c r="Z2663" i="2" s="1"/>
  <c r="AA2663" i="2" s="1"/>
  <c r="AP2663" i="2" s="1"/>
  <c r="Y1210" i="2"/>
  <c r="Z1210" i="2" s="1"/>
  <c r="AA1210" i="2" s="1"/>
  <c r="Z797" i="2"/>
  <c r="AA797" i="2" s="1"/>
  <c r="AP797" i="2" s="1"/>
  <c r="Z2810" i="2"/>
  <c r="AA2810" i="2" s="1"/>
  <c r="AP2810" i="2" s="1"/>
  <c r="Z1659" i="2"/>
  <c r="AA1659" i="2" s="1"/>
  <c r="Z936" i="2"/>
  <c r="AA936" i="2" s="1"/>
  <c r="Z2513" i="2"/>
  <c r="AA2513" i="2" s="1"/>
  <c r="Z2362" i="2"/>
  <c r="AA2362" i="2" s="1"/>
  <c r="Z2498" i="2"/>
  <c r="AA2498" i="2" s="1"/>
  <c r="Z661" i="2"/>
  <c r="AA661" i="2" s="1"/>
  <c r="Z828" i="2"/>
  <c r="AA828" i="2" s="1"/>
  <c r="Z677" i="2"/>
  <c r="AA677" i="2" s="1"/>
  <c r="Z227" i="2"/>
  <c r="AA227" i="2" s="1"/>
  <c r="Z2651" i="2"/>
  <c r="AA2651" i="2" s="1"/>
  <c r="Z345" i="2"/>
  <c r="AA345" i="2" s="1"/>
  <c r="Z1597" i="2"/>
  <c r="AA1597" i="2" s="1"/>
  <c r="Z2208" i="2"/>
  <c r="AA2208" i="2" s="1"/>
  <c r="Y2000" i="2"/>
  <c r="Z2000" i="2" s="1"/>
  <c r="AA2000" i="2" s="1"/>
  <c r="Y1119" i="2"/>
  <c r="Z1119" i="2" s="1"/>
  <c r="AA1119" i="2" s="1"/>
  <c r="AP1119" i="2" s="1"/>
  <c r="Y2381" i="2"/>
  <c r="Z2381" i="2" s="1"/>
  <c r="AA2381" i="2" s="1"/>
  <c r="AP2381" i="2" s="1"/>
  <c r="Y1665" i="2"/>
  <c r="Z1665" i="2" s="1"/>
  <c r="AA1665" i="2" s="1"/>
  <c r="Y1461" i="2"/>
  <c r="Z1461" i="2" s="1"/>
  <c r="AA1461" i="2" s="1"/>
  <c r="Y2223" i="2"/>
  <c r="Z2223" i="2" s="1"/>
  <c r="AA2223" i="2" s="1"/>
  <c r="AP2223" i="2" s="1"/>
  <c r="Y1140" i="2"/>
  <c r="Z1140" i="2" s="1"/>
  <c r="AA1140" i="2" s="1"/>
  <c r="Z2171" i="2"/>
  <c r="AA2171" i="2" s="1"/>
  <c r="AP2171" i="2" s="1"/>
  <c r="Z2628" i="2"/>
  <c r="AA2628" i="2" s="1"/>
  <c r="AP2628" i="2" s="1"/>
  <c r="Z2788" i="2"/>
  <c r="AA2788" i="2" s="1"/>
  <c r="AP2788" i="2" s="1"/>
  <c r="Z2043" i="2"/>
  <c r="AA2043" i="2" s="1"/>
  <c r="AP2043" i="2" s="1"/>
  <c r="Z605" i="2"/>
  <c r="AA605" i="2" s="1"/>
  <c r="Z445" i="2"/>
  <c r="AA445" i="2" s="1"/>
  <c r="Z425" i="2"/>
  <c r="AA425" i="2" s="1"/>
  <c r="AP425" i="2" s="1"/>
  <c r="Z1048" i="2"/>
  <c r="AA1048" i="2" s="1"/>
  <c r="Z1422" i="2"/>
  <c r="AA1422" i="2" s="1"/>
  <c r="AP1422" i="2" s="1"/>
  <c r="Z749" i="2"/>
  <c r="AA749" i="2" s="1"/>
  <c r="Z1381" i="2"/>
  <c r="AA1381" i="2" s="1"/>
  <c r="Z1492" i="2"/>
  <c r="AA1492" i="2" s="1"/>
  <c r="AP1492" i="2" s="1"/>
  <c r="Z958" i="2"/>
  <c r="AA958" i="2" s="1"/>
  <c r="Z1039" i="2"/>
  <c r="AA1039" i="2" s="1"/>
  <c r="Z874" i="2"/>
  <c r="AA874" i="2" s="1"/>
  <c r="Z2004" i="2"/>
  <c r="AA2004" i="2" s="1"/>
  <c r="Z216" i="2"/>
  <c r="AA216" i="2" s="1"/>
  <c r="Z710" i="2"/>
  <c r="AA710" i="2" s="1"/>
  <c r="Z122" i="2"/>
  <c r="AA122" i="2" s="1"/>
  <c r="Z1862" i="2"/>
  <c r="AA1862" i="2" s="1"/>
  <c r="Z1777" i="2"/>
  <c r="AA1777" i="2" s="1"/>
  <c r="Z1127" i="2"/>
  <c r="AA1127" i="2" s="1"/>
  <c r="Z354" i="2"/>
  <c r="AA354" i="2" s="1"/>
  <c r="Z867" i="2"/>
  <c r="AA867" i="2" s="1"/>
  <c r="Z98" i="2"/>
  <c r="AA98" i="2" s="1"/>
  <c r="Y2164" i="2"/>
  <c r="Z2164" i="2" s="1"/>
  <c r="AA2164" i="2" s="1"/>
  <c r="Y1080" i="2"/>
  <c r="Z1080" i="2" s="1"/>
  <c r="AA1080" i="2" s="1"/>
  <c r="Y1450" i="2"/>
  <c r="Z1450" i="2" s="1"/>
  <c r="AA1450" i="2" s="1"/>
  <c r="AP1450" i="2" s="1"/>
  <c r="Y2442" i="2"/>
  <c r="Z2442" i="2" s="1"/>
  <c r="AA2442" i="2" s="1"/>
  <c r="AP2442" i="2" s="1"/>
  <c r="Y306" i="2"/>
  <c r="Z306" i="2" s="1"/>
  <c r="AA306" i="2" s="1"/>
  <c r="AP306" i="2" s="1"/>
  <c r="Y1958" i="2"/>
  <c r="Z1958" i="2" s="1"/>
  <c r="AA1958" i="2" s="1"/>
  <c r="AP1958" i="2" s="1"/>
  <c r="Y1238" i="2"/>
  <c r="Z1238" i="2" s="1"/>
  <c r="AA1238" i="2" s="1"/>
  <c r="AP1238" i="2" s="1"/>
  <c r="Z665" i="2"/>
  <c r="AA665" i="2" s="1"/>
  <c r="AP665" i="2" s="1"/>
  <c r="Z177" i="2"/>
  <c r="AA177" i="2" s="1"/>
  <c r="Z2090" i="2"/>
  <c r="AA2090" i="2" s="1"/>
  <c r="Z628" i="2"/>
  <c r="AA628" i="2" s="1"/>
  <c r="Z904" i="2"/>
  <c r="AA904" i="2" s="1"/>
  <c r="AP903" i="2" s="1"/>
  <c r="Z1519" i="2"/>
  <c r="AA1519" i="2" s="1"/>
  <c r="AP1519" i="2" s="1"/>
  <c r="Z884" i="2"/>
  <c r="AA884" i="2" s="1"/>
  <c r="Z2658" i="2"/>
  <c r="AA2658" i="2" s="1"/>
  <c r="AP2658" i="2" s="1"/>
  <c r="Z417" i="2"/>
  <c r="AA417" i="2" s="1"/>
  <c r="Z1405" i="2"/>
  <c r="AA1405" i="2" s="1"/>
  <c r="Z948" i="2"/>
  <c r="AA948" i="2" s="1"/>
  <c r="Z2347" i="2"/>
  <c r="AA2347" i="2" s="1"/>
  <c r="Z614" i="2"/>
  <c r="AA614" i="2" s="1"/>
  <c r="Z1264" i="2"/>
  <c r="AA1264" i="2" s="1"/>
  <c r="Z987" i="2"/>
  <c r="AA987" i="2" s="1"/>
  <c r="Z371" i="2"/>
  <c r="AA371" i="2" s="1"/>
  <c r="Z2763" i="2"/>
  <c r="AA2763" i="2" s="1"/>
  <c r="Z1987" i="2"/>
  <c r="AA1987" i="2" s="1"/>
  <c r="Z688" i="2"/>
  <c r="AA688" i="2" s="1"/>
  <c r="Z1486" i="2"/>
  <c r="AA1486" i="2" s="1"/>
  <c r="Z187" i="2"/>
  <c r="AA187" i="2" s="1"/>
  <c r="Z379" i="2"/>
  <c r="AA379" i="2" s="1"/>
  <c r="Z2645" i="2"/>
  <c r="AA2645" i="2" s="1"/>
  <c r="Z1633" i="2"/>
  <c r="AA1633" i="2" s="1"/>
  <c r="Z160" i="2"/>
  <c r="AA160" i="2" s="1"/>
  <c r="Y2119" i="2"/>
  <c r="Z2119" i="2" s="1"/>
  <c r="AA2119" i="2" s="1"/>
  <c r="Y761" i="2"/>
  <c r="Z761" i="2" s="1"/>
  <c r="AA761" i="2" s="1"/>
  <c r="AP761" i="2" s="1"/>
  <c r="Y469" i="2"/>
  <c r="Z469" i="2" s="1"/>
  <c r="AA469" i="2" s="1"/>
  <c r="Y822" i="2"/>
  <c r="Z822" i="2" s="1"/>
  <c r="AA822" i="2" s="1"/>
  <c r="AP822" i="2" s="1"/>
  <c r="Y788" i="2"/>
  <c r="Z788" i="2" s="1"/>
  <c r="AA788" i="2" s="1"/>
  <c r="Y199" i="2"/>
  <c r="Z199" i="2" s="1"/>
  <c r="AA199" i="2" s="1"/>
  <c r="Y2131" i="2"/>
  <c r="Z2131" i="2" s="1"/>
  <c r="AA2131" i="2" s="1"/>
  <c r="Y2754" i="2"/>
  <c r="Z2754" i="2" s="1"/>
  <c r="AA2754" i="2" s="1"/>
  <c r="AP2753" i="2" s="1"/>
  <c r="Y2639" i="2"/>
  <c r="Z2639" i="2" s="1"/>
  <c r="AA2639" i="2" s="1"/>
  <c r="AP2639" i="2" s="1"/>
  <c r="Y322" i="2"/>
  <c r="Z322" i="2" s="1"/>
  <c r="AA322" i="2" s="1"/>
  <c r="Z1709" i="2"/>
  <c r="AA1709" i="2" s="1"/>
  <c r="AP1709" i="2" s="1"/>
  <c r="Z564" i="2"/>
  <c r="AA564" i="2" s="1"/>
  <c r="AP564" i="2" s="1"/>
  <c r="Z1645" i="2"/>
  <c r="AA1645" i="2" s="1"/>
  <c r="AP1645" i="2" s="1"/>
  <c r="Z1103" i="2"/>
  <c r="AA1103" i="2" s="1"/>
  <c r="Z514" i="2"/>
  <c r="AA514" i="2" s="1"/>
  <c r="Z2772" i="2"/>
  <c r="AA2772" i="2" s="1"/>
  <c r="AP2772" i="2" s="1"/>
  <c r="Z1385" i="2"/>
  <c r="AA1385" i="2" s="1"/>
  <c r="AP1385" i="2" s="1"/>
  <c r="Z507" i="2"/>
  <c r="AA507" i="2" s="1"/>
  <c r="Z1867" i="2"/>
  <c r="AA1867" i="2" s="1"/>
  <c r="AP1866" i="2" s="1"/>
  <c r="Z1934" i="2"/>
  <c r="AA1934" i="2" s="1"/>
  <c r="Z1437" i="2"/>
  <c r="AA1437" i="2" s="1"/>
  <c r="Z1253" i="2"/>
  <c r="AA1253" i="2" s="1"/>
  <c r="Z385" i="2"/>
  <c r="AA385" i="2" s="1"/>
  <c r="AP385" i="2" s="1"/>
  <c r="Z1089" i="2"/>
  <c r="AA1089" i="2" s="1"/>
  <c r="Z131" i="2"/>
  <c r="AA131" i="2" s="1"/>
  <c r="Z1740" i="2"/>
  <c r="AA1740" i="2" s="1"/>
  <c r="Z2600" i="2"/>
  <c r="AA2600" i="2" s="1"/>
  <c r="Z1199" i="2"/>
  <c r="AA1199" i="2" s="1"/>
  <c r="AP1199" i="2" s="1"/>
  <c r="Z2373" i="2"/>
  <c r="AA2373" i="2" s="1"/>
  <c r="AP2373" i="2" s="1"/>
  <c r="Z1507" i="2"/>
  <c r="AA1507" i="2" s="1"/>
  <c r="Z1341" i="2"/>
  <c r="AA1341" i="2" s="1"/>
  <c r="Z1809" i="2"/>
  <c r="AA1809" i="2" s="1"/>
  <c r="Z283" i="2"/>
  <c r="AA283" i="2" s="1"/>
  <c r="Y1639" i="2"/>
  <c r="Z1639" i="2" s="1"/>
  <c r="AA1639" i="2" s="1"/>
  <c r="AP1638" i="2" s="1"/>
  <c r="Y397" i="2"/>
  <c r="Z397" i="2" s="1"/>
  <c r="AA397" i="2" s="1"/>
  <c r="Y2241" i="2"/>
  <c r="Z2241" i="2" s="1"/>
  <c r="AA2241" i="2" s="1"/>
  <c r="AP2241" i="2" s="1"/>
  <c r="Y1073" i="2"/>
  <c r="Z1073" i="2" s="1"/>
  <c r="AA1073" i="2" s="1"/>
  <c r="Y2609" i="2"/>
  <c r="Z2609" i="2" s="1"/>
  <c r="AA2609" i="2" s="1"/>
  <c r="AP2608" i="2" s="1"/>
  <c r="Y2482" i="2"/>
  <c r="Z2482" i="2" s="1"/>
  <c r="AA2482" i="2" s="1"/>
  <c r="Y1557" i="2"/>
  <c r="Z1557" i="2" s="1"/>
  <c r="AA1557" i="2" s="1"/>
  <c r="Y1394" i="2"/>
  <c r="Z1394" i="2" s="1"/>
  <c r="AA1394" i="2" s="1"/>
  <c r="AP1394" i="2" s="1"/>
  <c r="Y592" i="2"/>
  <c r="Z592" i="2" s="1"/>
  <c r="AA592" i="2" s="1"/>
  <c r="AP592" i="2" s="1"/>
  <c r="Y1697" i="2"/>
  <c r="Z1697" i="2" s="1"/>
  <c r="AA1697" i="2" s="1"/>
  <c r="AP1697" i="2" s="1"/>
  <c r="Y2190" i="2"/>
  <c r="Z2190" i="2" s="1"/>
  <c r="AA2190" i="2" s="1"/>
  <c r="Z2446" i="2"/>
  <c r="AA2446" i="2" s="1"/>
  <c r="Z456" i="2"/>
  <c r="AA456" i="2" s="1"/>
  <c r="Z2152" i="2"/>
  <c r="AA2152" i="2" s="1"/>
  <c r="Z1179" i="2"/>
  <c r="AA1179" i="2" s="1"/>
  <c r="Z2254" i="2"/>
  <c r="AA2254" i="2" s="1"/>
  <c r="Z2127" i="2"/>
  <c r="AA2127" i="2" s="1"/>
  <c r="Z2453" i="2"/>
  <c r="AA2453" i="2" s="1"/>
  <c r="Z2387" i="2"/>
  <c r="AA2387" i="2" s="1"/>
  <c r="Z2321" i="2"/>
  <c r="AA2321" i="2" s="1"/>
  <c r="Z2777" i="2"/>
  <c r="AA2777" i="2" s="1"/>
  <c r="Y1002" i="2"/>
  <c r="Z1002" i="2" s="1"/>
  <c r="AA1002" i="2" s="1"/>
  <c r="Y720" i="2"/>
  <c r="Z720" i="2" s="1"/>
  <c r="AA720" i="2" s="1"/>
  <c r="Z2265" i="2"/>
  <c r="AA2265" i="2" s="1"/>
  <c r="Y1896" i="2"/>
  <c r="Z1896" i="2" s="1"/>
  <c r="AA1896" i="2" s="1"/>
  <c r="Z295" i="2"/>
  <c r="AA295" i="2" s="1"/>
  <c r="AP295" i="2" s="1"/>
  <c r="Z64" i="2"/>
  <c r="AA64" i="2" s="1"/>
  <c r="Z572" i="2"/>
  <c r="AA572" i="2" s="1"/>
  <c r="Y843" i="2"/>
  <c r="Z843" i="2" s="1"/>
  <c r="AA843" i="2" s="1"/>
  <c r="Z1168" i="2"/>
  <c r="AA1168" i="2" s="1"/>
  <c r="Z1063" i="2"/>
  <c r="AA1063" i="2" s="1"/>
  <c r="Y2604" i="2"/>
  <c r="Z2604" i="2" s="1"/>
  <c r="AA2604" i="2" s="1"/>
  <c r="AP2604" i="2" s="1"/>
  <c r="Y2298" i="2"/>
  <c r="Z2298" i="2" s="1"/>
  <c r="AA2298" i="2" s="1"/>
  <c r="AP2297" i="2" s="1"/>
  <c r="Y1023" i="2"/>
  <c r="Z1023" i="2" s="1"/>
  <c r="AA1023" i="2" s="1"/>
  <c r="AP1023" i="2" s="1"/>
  <c r="Y698" i="2"/>
  <c r="Z698" i="2" s="1"/>
  <c r="AA698" i="2" s="1"/>
  <c r="AP697" i="2" s="1"/>
  <c r="Y1368" i="2"/>
  <c r="Z1368" i="2" s="1"/>
  <c r="AA1368" i="2" s="1"/>
  <c r="AP1368" i="2" s="1"/>
  <c r="Y2017" i="2"/>
  <c r="Z2017" i="2" s="1"/>
  <c r="AA2017" i="2" s="1"/>
  <c r="AP2017" i="2" s="1"/>
  <c r="Y1788" i="2"/>
  <c r="Z1788" i="2" s="1"/>
  <c r="AA1788" i="2" s="1"/>
  <c r="AP1788" i="2" s="1"/>
  <c r="Y584" i="2"/>
  <c r="Z584" i="2" s="1"/>
  <c r="AA584" i="2" s="1"/>
  <c r="AP584" i="2" s="1"/>
  <c r="Y452" i="2"/>
  <c r="Z452" i="2" s="1"/>
  <c r="AA452" i="2" s="1"/>
  <c r="AP452" i="2" s="1"/>
  <c r="Y2061" i="2"/>
  <c r="Z2061" i="2" s="1"/>
  <c r="AA2061" i="2" s="1"/>
  <c r="AP2061" i="2" s="1"/>
  <c r="Y2289" i="2"/>
  <c r="Z2289" i="2" s="1"/>
  <c r="AA2289" i="2" s="1"/>
  <c r="Z2382" i="2"/>
  <c r="AA2382" i="2" s="1"/>
  <c r="Y2242" i="2"/>
  <c r="Z2242" i="2" s="1"/>
  <c r="AA2242" i="2" s="1"/>
  <c r="Y1513" i="2"/>
  <c r="Z1513" i="2" s="1"/>
  <c r="AA1513" i="2" s="1"/>
  <c r="AP1513" i="2" s="1"/>
  <c r="Z1725" i="2"/>
  <c r="AA1725" i="2" s="1"/>
  <c r="Z2748" i="2"/>
  <c r="AA2748" i="2" s="1"/>
  <c r="Z2557" i="2"/>
  <c r="AA2557" i="2" s="1"/>
  <c r="Z386" i="2"/>
  <c r="AA386" i="2" s="1"/>
  <c r="Z1487" i="2"/>
  <c r="AA1487" i="2" s="1"/>
  <c r="Z1541" i="2"/>
  <c r="AA1541" i="2" s="1"/>
  <c r="Z331" i="2"/>
  <c r="AA331" i="2" s="1"/>
  <c r="Z2610" i="2"/>
  <c r="AA2610" i="2" s="1"/>
  <c r="AP2610" i="2" s="1"/>
  <c r="Z1200" i="2"/>
  <c r="AA1200" i="2" s="1"/>
  <c r="Z959" i="2"/>
  <c r="AA959" i="2" s="1"/>
  <c r="AP959" i="2" s="1"/>
  <c r="Z499" i="2"/>
  <c r="AA499" i="2" s="1"/>
  <c r="AP498" i="2" s="1"/>
  <c r="Y2629" i="2"/>
  <c r="Z2629" i="2" s="1"/>
  <c r="AA2629" i="2" s="1"/>
  <c r="AP2629" i="2" s="1"/>
  <c r="Y1558" i="2"/>
  <c r="Z1558" i="2" s="1"/>
  <c r="AA1558" i="2" s="1"/>
  <c r="Z2416" i="2"/>
  <c r="AA2416" i="2" s="1"/>
  <c r="AP2416" i="2" s="1"/>
  <c r="Z1265" i="2"/>
  <c r="AA1265" i="2" s="1"/>
  <c r="AP1265" i="2" s="1"/>
  <c r="Z2789" i="2"/>
  <c r="AA2789" i="2" s="1"/>
  <c r="Z565" i="2"/>
  <c r="AA565" i="2" s="1"/>
  <c r="Z2664" i="2"/>
  <c r="AA2664" i="2" s="1"/>
  <c r="Z1369" i="2"/>
  <c r="AA1369" i="2" s="1"/>
  <c r="Z823" i="2"/>
  <c r="AA823" i="2" s="1"/>
  <c r="Z933" i="2"/>
  <c r="AA933" i="2" s="1"/>
  <c r="Z2709" i="2"/>
  <c r="AA2709" i="2" s="1"/>
  <c r="AP2709" i="2" s="1"/>
  <c r="Z585" i="2"/>
  <c r="AA585" i="2" s="1"/>
  <c r="AP585" i="2" s="1"/>
  <c r="Z2396" i="2"/>
  <c r="AA2396" i="2" s="1"/>
  <c r="Z762" i="2"/>
  <c r="AA762" i="2" s="1"/>
  <c r="Z166" i="2"/>
  <c r="AA166" i="2" s="1"/>
  <c r="Z2005" i="2"/>
  <c r="AA2005" i="2" s="1"/>
  <c r="Z1395" i="2"/>
  <c r="AA1395" i="2" s="1"/>
  <c r="Z1520" i="2"/>
  <c r="AA1520" i="2" s="1"/>
  <c r="Z2601" i="2"/>
  <c r="AA2601" i="2" s="1"/>
  <c r="Z1169" i="2"/>
  <c r="AA1169" i="2" s="1"/>
  <c r="Z1493" i="2"/>
  <c r="AA1493" i="2" s="1"/>
  <c r="Z2640" i="2"/>
  <c r="AA2640" i="2" s="1"/>
  <c r="Z1386" i="2"/>
  <c r="AA1386" i="2" s="1"/>
  <c r="Z132" i="2"/>
  <c r="AA132" i="2" s="1"/>
  <c r="Z1406" i="2"/>
  <c r="AA1406" i="2" s="1"/>
  <c r="Z1516" i="2"/>
  <c r="AA1516" i="2" s="1"/>
  <c r="Y2299" i="2"/>
  <c r="Z2299" i="2" s="1"/>
  <c r="AA2299" i="2" s="1"/>
  <c r="AP2299" i="2" s="1"/>
  <c r="Y789" i="2"/>
  <c r="Z789" i="2" s="1"/>
  <c r="AA789" i="2" s="1"/>
  <c r="AP789" i="2" s="1"/>
  <c r="Y74" i="2"/>
  <c r="Z74" i="2" s="1"/>
  <c r="AA74" i="2" s="1"/>
  <c r="Y606" i="2"/>
  <c r="Z606" i="2" s="1"/>
  <c r="AA606" i="2" s="1"/>
  <c r="Y976" i="2"/>
  <c r="Z976" i="2" s="1"/>
  <c r="AA976" i="2" s="1"/>
  <c r="AP976" i="2" s="1"/>
  <c r="Z1278" i="2"/>
  <c r="AA1278" i="2" s="1"/>
  <c r="AP1277" i="2" s="1"/>
  <c r="Z1223" i="2"/>
  <c r="AA1223" i="2" s="1"/>
  <c r="AP1223" i="2" s="1"/>
  <c r="Z868" i="2"/>
  <c r="AA868" i="2" s="1"/>
  <c r="Z2132" i="2"/>
  <c r="AA2132" i="2" s="1"/>
  <c r="Z398" i="2"/>
  <c r="AA398" i="2" s="1"/>
  <c r="Z2725" i="2"/>
  <c r="AA2725" i="2" s="1"/>
  <c r="Z2483" i="2"/>
  <c r="AA2483" i="2" s="1"/>
  <c r="Z1935" i="2"/>
  <c r="AA1935" i="2" s="1"/>
  <c r="Z2605" i="2"/>
  <c r="AA2605" i="2" s="1"/>
  <c r="Z492" i="2"/>
  <c r="AA492" i="2" s="1"/>
  <c r="Z625" i="2"/>
  <c r="AA625" i="2" s="1"/>
  <c r="Z1346" i="2"/>
  <c r="AA1346" i="2" s="1"/>
  <c r="Z862" i="2"/>
  <c r="AA862" i="2" s="1"/>
  <c r="Z1496" i="2"/>
  <c r="AA1496" i="2" s="1"/>
  <c r="Z2044" i="2"/>
  <c r="AA2044" i="2" s="1"/>
  <c r="Z875" i="2"/>
  <c r="AA875" i="2" s="1"/>
  <c r="Z1810" i="2"/>
  <c r="AA1810" i="2" s="1"/>
  <c r="Z2773" i="2"/>
  <c r="AA2773" i="2" s="1"/>
  <c r="Z2191" i="2"/>
  <c r="AA2191" i="2" s="1"/>
  <c r="AP2191" i="2" s="1"/>
  <c r="Y1462" i="2"/>
  <c r="Z1462" i="2" s="1"/>
  <c r="AA1462" i="2" s="1"/>
  <c r="Y2322" i="2"/>
  <c r="Z2322" i="2" s="1"/>
  <c r="AA2322" i="2" s="1"/>
  <c r="Y1074" i="2"/>
  <c r="Z1074" i="2" s="1"/>
  <c r="AA1074" i="2" s="1"/>
  <c r="Y65" i="2"/>
  <c r="Z65" i="2" s="1"/>
  <c r="AA65" i="2" s="1"/>
  <c r="Z1655" i="2"/>
  <c r="AA1655" i="2" s="1"/>
  <c r="Z750" i="2"/>
  <c r="AA750" i="2" s="1"/>
  <c r="Z2034" i="2"/>
  <c r="AA2034" i="2" s="1"/>
  <c r="Z549" i="2"/>
  <c r="AA549" i="2" s="1"/>
  <c r="Z2224" i="2"/>
  <c r="AA2224" i="2" s="1"/>
  <c r="Z1180" i="2"/>
  <c r="AA1180" i="2" s="1"/>
  <c r="Z2388" i="2"/>
  <c r="AA2388" i="2" s="1"/>
  <c r="Z711" i="2"/>
  <c r="AA711" i="2" s="1"/>
  <c r="Z1646" i="2"/>
  <c r="AA1646" i="2" s="1"/>
  <c r="Z270" i="2"/>
  <c r="AA270" i="2" s="1"/>
  <c r="Z1281" i="2"/>
  <c r="AA1281" i="2" s="1"/>
  <c r="Z2447" i="2"/>
  <c r="AA2447" i="2" s="1"/>
  <c r="Z678" i="2"/>
  <c r="AA678" i="2" s="1"/>
  <c r="Z2030" i="2"/>
  <c r="AA2030" i="2" s="1"/>
  <c r="Z135" i="2"/>
  <c r="AA135" i="2" s="1"/>
  <c r="Z99" i="2"/>
  <c r="AA99" i="2" s="1"/>
  <c r="Z1508" i="2"/>
  <c r="AA1508" i="2" s="1"/>
  <c r="Z2704" i="2"/>
  <c r="AA2704" i="2" s="1"/>
  <c r="Z949" i="2"/>
  <c r="AA949" i="2" s="1"/>
  <c r="Y629" i="2"/>
  <c r="Z629" i="2" s="1"/>
  <c r="AA629" i="2" s="1"/>
  <c r="Y819" i="2"/>
  <c r="Z819" i="2" s="1"/>
  <c r="AA819" i="2" s="1"/>
  <c r="AP819" i="2" s="1"/>
  <c r="Y2694" i="2"/>
  <c r="Z2694" i="2" s="1"/>
  <c r="AA2694" i="2" s="1"/>
  <c r="Y2814" i="2"/>
  <c r="Z2814" i="2" s="1"/>
  <c r="AA2814" i="2" s="1"/>
  <c r="AP2814" i="2" s="1"/>
  <c r="Y44" i="2"/>
  <c r="Z44" i="2" s="1"/>
  <c r="AA44" i="2" s="1"/>
  <c r="AP44" i="2" s="1"/>
  <c r="Y744" i="2"/>
  <c r="Z744" i="2" s="1"/>
  <c r="AA744" i="2" s="1"/>
  <c r="AP744" i="2" s="1"/>
  <c r="Z1159" i="2"/>
  <c r="AA1159" i="2" s="1"/>
  <c r="Z1049" i="2"/>
  <c r="AA1049" i="2" s="1"/>
  <c r="Z1248" i="2"/>
  <c r="AA1248" i="2" s="1"/>
  <c r="Z1211" i="2"/>
  <c r="AA1211" i="2" s="1"/>
  <c r="AP1211" i="2" s="1"/>
  <c r="Z2310" i="2"/>
  <c r="AA2310" i="2" s="1"/>
  <c r="AP2310" i="2" s="1"/>
  <c r="Z2165" i="2"/>
  <c r="AA2165" i="2" s="1"/>
  <c r="AP2164" i="2" s="1"/>
  <c r="Z2209" i="2"/>
  <c r="AA2209" i="2" s="1"/>
  <c r="Z231" i="2"/>
  <c r="AA231" i="2" s="1"/>
  <c r="AP231" i="2" s="1"/>
  <c r="Z598" i="2"/>
  <c r="AA598" i="2" s="1"/>
  <c r="Z346" i="2"/>
  <c r="AA346" i="2" s="1"/>
  <c r="Z2052" i="2"/>
  <c r="AA2052" i="2" s="1"/>
  <c r="Z525" i="2"/>
  <c r="AA525" i="2" s="1"/>
  <c r="Z2443" i="2"/>
  <c r="AA2443" i="2" s="1"/>
  <c r="Z1561" i="2"/>
  <c r="AA1561" i="2" s="1"/>
  <c r="Z1601" i="2"/>
  <c r="AA1601" i="2" s="1"/>
  <c r="Z593" i="2"/>
  <c r="AA593" i="2" s="1"/>
  <c r="Z2374" i="2"/>
  <c r="AA2374" i="2" s="1"/>
  <c r="Z102" i="2"/>
  <c r="AA102" i="2" s="1"/>
  <c r="Z1128" i="2"/>
  <c r="AA1128" i="2" s="1"/>
  <c r="Z573" i="2"/>
  <c r="AA573" i="2" s="1"/>
  <c r="Z1660" i="2"/>
  <c r="AA1660" i="2" s="1"/>
  <c r="Z2062" i="2"/>
  <c r="AA2062" i="2" s="1"/>
  <c r="Z1013" i="2"/>
  <c r="AA1013" i="2" s="1"/>
  <c r="Y689" i="2"/>
  <c r="Z689" i="2" s="1"/>
  <c r="AA689" i="2" s="1"/>
  <c r="Y905" i="2"/>
  <c r="Z905" i="2" s="1"/>
  <c r="AA905" i="2" s="1"/>
  <c r="Y1040" i="2"/>
  <c r="Z1040" i="2" s="1"/>
  <c r="AA1040" i="2" s="1"/>
  <c r="Y1938" i="2"/>
  <c r="Z1938" i="2" s="1"/>
  <c r="AA1938" i="2" s="1"/>
  <c r="Y2755" i="2"/>
  <c r="Z2755" i="2" s="1"/>
  <c r="AA2755" i="2" s="1"/>
  <c r="AP2755" i="2" s="1"/>
  <c r="Y1081" i="2"/>
  <c r="Z1081" i="2" s="1"/>
  <c r="AA1081" i="2" s="1"/>
  <c r="Y1398" i="2"/>
  <c r="Z1398" i="2" s="1"/>
  <c r="AA1398" i="2" s="1"/>
  <c r="AP1398" i="2" s="1"/>
  <c r="Z470" i="2"/>
  <c r="AA470" i="2" s="1"/>
  <c r="Z1762" i="2"/>
  <c r="AA1762" i="2" s="1"/>
  <c r="Z2202" i="2"/>
  <c r="AA2202" i="2" s="1"/>
  <c r="AP2202" i="2" s="1"/>
  <c r="Z2514" i="2"/>
  <c r="AA2514" i="2" s="1"/>
  <c r="AP2514" i="2" s="1"/>
  <c r="Z515" i="2"/>
  <c r="AA515" i="2" s="1"/>
  <c r="Z530" i="2"/>
  <c r="AA530" i="2" s="1"/>
  <c r="Z1792" i="2"/>
  <c r="AA1792" i="2" s="1"/>
  <c r="Z1144" i="2"/>
  <c r="AA1144" i="2" s="1"/>
  <c r="Z217" i="2"/>
  <c r="AA217" i="2" s="1"/>
  <c r="Z615" i="2"/>
  <c r="AA615" i="2" s="1"/>
  <c r="Z462" i="2"/>
  <c r="AA462" i="2" s="1"/>
  <c r="Z1064" i="2"/>
  <c r="AA1064" i="2" s="1"/>
  <c r="Z355" i="2"/>
  <c r="AA355" i="2" s="1"/>
  <c r="Z844" i="2"/>
  <c r="AA844" i="2" s="1"/>
  <c r="Z2199" i="2"/>
  <c r="AA2199" i="2" s="1"/>
  <c r="Z1748" i="2"/>
  <c r="AA1748" i="2" s="1"/>
  <c r="Z666" i="2"/>
  <c r="AA666" i="2" s="1"/>
  <c r="Z1613" i="2"/>
  <c r="AA1613" i="2" s="1"/>
  <c r="Z1598" i="2"/>
  <c r="AA1598" i="2" s="1"/>
  <c r="Z1382" i="2"/>
  <c r="AA1382" i="2" s="1"/>
  <c r="Z1438" i="2"/>
  <c r="AA1438" i="2" s="1"/>
  <c r="Y1230" i="2"/>
  <c r="Z1230" i="2" s="1"/>
  <c r="AA1230" i="2" s="1"/>
  <c r="AP1229" i="2" s="1"/>
  <c r="Y1868" i="2"/>
  <c r="Z1868" i="2" s="1"/>
  <c r="AA1868" i="2" s="1"/>
  <c r="Y446" i="2"/>
  <c r="Z446" i="2" s="1"/>
  <c r="AA446" i="2" s="1"/>
  <c r="Y161" i="2"/>
  <c r="Z161" i="2" s="1"/>
  <c r="AA161" i="2" s="1"/>
  <c r="AP160" i="2" s="1"/>
  <c r="Y2259" i="2"/>
  <c r="Z2259" i="2" s="1"/>
  <c r="AA2259" i="2" s="1"/>
  <c r="Y1234" i="2"/>
  <c r="Z1234" i="2" s="1"/>
  <c r="AA1234" i="2" s="1"/>
  <c r="Y1929" i="2"/>
  <c r="Z1929" i="2" s="1"/>
  <c r="AA1929" i="2" s="1"/>
  <c r="AP1929" i="2" s="1"/>
  <c r="Y117" i="2"/>
  <c r="Z117" i="2" s="1"/>
  <c r="AA117" i="2" s="1"/>
  <c r="AP117" i="2" s="1"/>
  <c r="Z699" i="2"/>
  <c r="AA699" i="2" s="1"/>
  <c r="AP699" i="2" s="1"/>
  <c r="Z2120" i="2"/>
  <c r="AA2120" i="2" s="1"/>
  <c r="AP2120" i="2" s="1"/>
  <c r="Z2153" i="2"/>
  <c r="AA2153" i="2" s="1"/>
  <c r="AP2153" i="2" s="1"/>
  <c r="Z2128" i="2"/>
  <c r="AA2128" i="2" s="1"/>
  <c r="Z1003" i="2"/>
  <c r="AA1003" i="2" s="1"/>
  <c r="Z178" i="2"/>
  <c r="AA178" i="2" s="1"/>
  <c r="Z1574" i="2"/>
  <c r="AA1574" i="2" s="1"/>
  <c r="AP1574" i="2" s="1"/>
  <c r="Z1524" i="2"/>
  <c r="AA1524" i="2" s="1"/>
  <c r="Z1473" i="2"/>
  <c r="AA1473" i="2" s="1"/>
  <c r="AP1473" i="2" s="1"/>
  <c r="Z2228" i="2"/>
  <c r="AA2228" i="2" s="1"/>
  <c r="Z2454" i="2"/>
  <c r="AA2454" i="2" s="1"/>
  <c r="Y1423" i="2"/>
  <c r="Z1423" i="2" s="1"/>
  <c r="AA1423" i="2" s="1"/>
  <c r="Y1120" i="2"/>
  <c r="Z1120" i="2" s="1"/>
  <c r="AA1120" i="2" s="1"/>
  <c r="Y1701" i="2"/>
  <c r="Z1701" i="2" s="1"/>
  <c r="AA1701" i="2" s="1"/>
  <c r="Y2266" i="2"/>
  <c r="Z2266" i="2" s="1"/>
  <c r="AA2266" i="2" s="1"/>
  <c r="Z2811" i="2"/>
  <c r="AA2811" i="2" s="1"/>
  <c r="Y1698" i="2"/>
  <c r="Z1698" i="2" s="1"/>
  <c r="AA1698" i="2" s="1"/>
  <c r="Y1239" i="2"/>
  <c r="Z1239" i="2" s="1"/>
  <c r="AA1239" i="2" s="1"/>
  <c r="Y307" i="2"/>
  <c r="Z307" i="2" s="1"/>
  <c r="AA307" i="2" s="1"/>
  <c r="Y2499" i="2"/>
  <c r="Z2499" i="2" s="1"/>
  <c r="AA2499" i="2" s="1"/>
  <c r="Y1745" i="2"/>
  <c r="Z1745" i="2" s="1"/>
  <c r="AA1745" i="2" s="1"/>
  <c r="Z1847" i="2"/>
  <c r="AA1847" i="2" s="1"/>
  <c r="Z2018" i="2"/>
  <c r="AA2018" i="2" s="1"/>
  <c r="Y1988" i="2"/>
  <c r="Z1988" i="2" s="1"/>
  <c r="AA1988" i="2" s="1"/>
  <c r="Y2348" i="2"/>
  <c r="Z2348" i="2" s="1"/>
  <c r="AA2348" i="2" s="1"/>
  <c r="Z457" i="2"/>
  <c r="AA457" i="2" s="1"/>
  <c r="Z2646" i="2"/>
  <c r="AA2646" i="2" s="1"/>
  <c r="Y1024" i="2"/>
  <c r="Z1024" i="2" s="1"/>
  <c r="AA1024" i="2" s="1"/>
  <c r="Y418" i="2"/>
  <c r="Z418" i="2" s="1"/>
  <c r="AA418" i="2" s="1"/>
  <c r="Y943" i="2"/>
  <c r="Z943" i="2" s="1"/>
  <c r="AA943" i="2" s="1"/>
  <c r="Z284" i="2"/>
  <c r="AA284" i="2" s="1"/>
  <c r="Z988" i="2"/>
  <c r="AA988" i="2" s="1"/>
  <c r="Z2520" i="2"/>
  <c r="AA2520" i="2" s="1"/>
  <c r="Y2764" i="2"/>
  <c r="Z2764" i="2" s="1"/>
  <c r="AA2764" i="2" s="1"/>
  <c r="Y1342" i="2"/>
  <c r="Z1342" i="2" s="1"/>
  <c r="AA1342" i="2" s="1"/>
  <c r="Z662" i="2"/>
  <c r="AA662" i="2" s="1"/>
  <c r="Y2517" i="2"/>
  <c r="Z2517" i="2" s="1"/>
  <c r="AA2517" i="2" s="1"/>
  <c r="Y937" i="2"/>
  <c r="Z937" i="2" s="1"/>
  <c r="AA937" i="2" s="1"/>
  <c r="AP937" i="2" s="1"/>
  <c r="Z1149" i="2"/>
  <c r="AA1149" i="2" s="1"/>
  <c r="Y1863" i="2"/>
  <c r="Z1863" i="2" s="1"/>
  <c r="AA1863" i="2" s="1"/>
  <c r="Z1451" i="2"/>
  <c r="AA1451" i="2" s="1"/>
  <c r="Z1784" i="2"/>
  <c r="AA1784" i="2" s="1"/>
  <c r="Z83" i="2"/>
  <c r="AA83" i="2" s="1"/>
  <c r="Y2778" i="2"/>
  <c r="Z2778" i="2" s="1"/>
  <c r="AA2778" i="2" s="1"/>
  <c r="Z426" i="2"/>
  <c r="AA426" i="2" s="1"/>
  <c r="Z296" i="2"/>
  <c r="AA296" i="2" s="1"/>
  <c r="Z1897" i="2"/>
  <c r="AA1897" i="2" s="1"/>
  <c r="Y1778" i="2"/>
  <c r="Z1778" i="2" s="1"/>
  <c r="AA1778" i="2" s="1"/>
  <c r="AP1777" i="2" s="1"/>
  <c r="Y1634" i="2"/>
  <c r="Z1634" i="2" s="1"/>
  <c r="AA1634" i="2" s="1"/>
  <c r="AP1633" i="2" s="1"/>
  <c r="Y1741" i="2"/>
  <c r="Z1741" i="2" s="1"/>
  <c r="AA1741" i="2" s="1"/>
  <c r="AP1740" i="2" s="1"/>
  <c r="Y692" i="2"/>
  <c r="Z692" i="2" s="1"/>
  <c r="AA692" i="2" s="1"/>
  <c r="AP691" i="2" s="1"/>
  <c r="Y1141" i="2"/>
  <c r="Z1141" i="2" s="1"/>
  <c r="AA1141" i="2" s="1"/>
  <c r="Y2290" i="2"/>
  <c r="Z2290" i="2" s="1"/>
  <c r="AA2290" i="2" s="1"/>
  <c r="Y829" i="2"/>
  <c r="Z829" i="2" s="1"/>
  <c r="AA829" i="2" s="1"/>
  <c r="Y857" i="2"/>
  <c r="Z857" i="2" s="1"/>
  <c r="AA857" i="2" s="1"/>
  <c r="Y188" i="2"/>
  <c r="Z188" i="2" s="1"/>
  <c r="AA188" i="2" s="1"/>
  <c r="Y323" i="2"/>
  <c r="Z323" i="2" s="1"/>
  <c r="AA323" i="2" s="1"/>
  <c r="Z2774" i="2"/>
  <c r="AA2774" i="2" s="1"/>
  <c r="Z1052" i="2"/>
  <c r="AA1052" i="2" s="1"/>
  <c r="Z493" i="2"/>
  <c r="AA493" i="2" s="1"/>
  <c r="Z1811" i="2"/>
  <c r="AA1811" i="2" s="1"/>
  <c r="Z886" i="2"/>
  <c r="AA886" i="2" s="1"/>
  <c r="Z1936" i="2"/>
  <c r="AA1936" i="2" s="1"/>
  <c r="Z1521" i="2"/>
  <c r="AA1521" i="2" s="1"/>
  <c r="AP1521" i="2" s="1"/>
  <c r="Z2518" i="2"/>
  <c r="AA2518" i="2" s="1"/>
  <c r="Z594" i="2"/>
  <c r="AA594" i="2" s="1"/>
  <c r="Z2768" i="2"/>
  <c r="AA2768" i="2" s="1"/>
  <c r="Z1212" i="2"/>
  <c r="AA1212" i="2" s="1"/>
  <c r="Z1989" i="2"/>
  <c r="AA1989" i="2" s="1"/>
  <c r="Z1266" i="2"/>
  <c r="AA1266" i="2" s="1"/>
  <c r="Z136" i="2"/>
  <c r="AA136" i="2" s="1"/>
  <c r="Z1224" i="2"/>
  <c r="AA1224" i="2" s="1"/>
  <c r="Z1441" i="2"/>
  <c r="AA1441" i="2" s="1"/>
  <c r="AP1441" i="2" s="1"/>
  <c r="Z2063" i="2"/>
  <c r="AA2063" i="2" s="1"/>
  <c r="Z1663" i="2"/>
  <c r="AA1663" i="2" s="1"/>
  <c r="Z824" i="2"/>
  <c r="AA824" i="2" s="1"/>
  <c r="Z1370" i="2"/>
  <c r="AA1370" i="2" s="1"/>
  <c r="Z232" i="2"/>
  <c r="AA232" i="2" s="1"/>
  <c r="Z1439" i="2"/>
  <c r="AA1439" i="2" s="1"/>
  <c r="Z419" i="2"/>
  <c r="AA419" i="2" s="1"/>
  <c r="Z960" i="2"/>
  <c r="AA960" i="2" s="1"/>
  <c r="Z1347" i="2"/>
  <c r="AA1347" i="2" s="1"/>
  <c r="Z2210" i="2"/>
  <c r="AA2210" i="2" s="1"/>
  <c r="Z2002" i="2"/>
  <c r="AA2002" i="2" s="1"/>
  <c r="Y1711" i="2"/>
  <c r="Z1711" i="2" s="1"/>
  <c r="AA1711" i="2" s="1"/>
  <c r="AP1710" i="2" s="1"/>
  <c r="Y2275" i="2"/>
  <c r="Z2275" i="2" s="1"/>
  <c r="AA2275" i="2" s="1"/>
  <c r="AP2275" i="2" s="1"/>
  <c r="Z1517" i="2"/>
  <c r="AA1517" i="2" s="1"/>
  <c r="Z879" i="2"/>
  <c r="AA879" i="2" s="1"/>
  <c r="AP879" i="2" s="1"/>
  <c r="Z1075" i="2"/>
  <c r="AA1075" i="2" s="1"/>
  <c r="Z790" i="2"/>
  <c r="AA790" i="2" s="1"/>
  <c r="Z1912" i="2"/>
  <c r="AA1912" i="2" s="1"/>
  <c r="Z2389" i="2"/>
  <c r="AA2389" i="2" s="1"/>
  <c r="Z2817" i="2"/>
  <c r="AA2817" i="2" s="1"/>
  <c r="Z1790" i="2"/>
  <c r="AA1790" i="2" s="1"/>
  <c r="Z1602" i="2"/>
  <c r="AA1602" i="2" s="1"/>
  <c r="Z1497" i="2"/>
  <c r="AA1497" i="2" s="1"/>
  <c r="Z1599" i="2"/>
  <c r="AA1599" i="2" s="1"/>
  <c r="Z2632" i="2"/>
  <c r="AA2632" i="2" s="1"/>
  <c r="Z2521" i="2"/>
  <c r="AA2521" i="2" s="1"/>
  <c r="Z845" i="2"/>
  <c r="AA845" i="2" s="1"/>
  <c r="Z876" i="2"/>
  <c r="AA876" i="2" s="1"/>
  <c r="Z2311" i="2"/>
  <c r="AA2311" i="2" s="1"/>
  <c r="Z84" i="2"/>
  <c r="AA84" i="2" s="1"/>
  <c r="Z1105" i="2"/>
  <c r="AA1105" i="2" s="1"/>
  <c r="Y526" i="2"/>
  <c r="Z526" i="2" s="1"/>
  <c r="AA526" i="2" s="1"/>
  <c r="AP526" i="2" s="1"/>
  <c r="Y2790" i="2"/>
  <c r="Z2790" i="2" s="1"/>
  <c r="AA2790" i="2" s="1"/>
  <c r="Y1779" i="2"/>
  <c r="Z1779" i="2" s="1"/>
  <c r="AA1779" i="2" s="1"/>
  <c r="Y2133" i="2"/>
  <c r="Z2133" i="2" s="1"/>
  <c r="AA2133" i="2" s="1"/>
  <c r="AP2133" i="2" s="1"/>
  <c r="Z2323" i="2"/>
  <c r="AA2323" i="2" s="1"/>
  <c r="Z1249" i="2"/>
  <c r="AA1249" i="2" s="1"/>
  <c r="Z763" i="2"/>
  <c r="AA763" i="2" s="1"/>
  <c r="Z1150" i="2"/>
  <c r="AA1150" i="2" s="1"/>
  <c r="AP1150" i="2" s="1"/>
  <c r="Z2705" i="2"/>
  <c r="AA2705" i="2" s="1"/>
  <c r="Z669" i="2"/>
  <c r="AA669" i="2" s="1"/>
  <c r="Z1509" i="2"/>
  <c r="AA1509" i="2" s="1"/>
  <c r="Z1511" i="2"/>
  <c r="AA1511" i="2" s="1"/>
  <c r="Z2129" i="2"/>
  <c r="AA2129" i="2" s="1"/>
  <c r="Z1830" i="2"/>
  <c r="AA1830" i="2" s="1"/>
  <c r="Z712" i="2"/>
  <c r="AA712" i="2" s="1"/>
  <c r="Z820" i="2"/>
  <c r="AA820" i="2" s="1"/>
  <c r="Z427" i="2"/>
  <c r="AA427" i="2" s="1"/>
  <c r="Z1129" i="2"/>
  <c r="AA1129" i="2" s="1"/>
  <c r="Z1898" i="2"/>
  <c r="AA1898" i="2" s="1"/>
  <c r="Z1661" i="2"/>
  <c r="AA1661" i="2" s="1"/>
  <c r="Z1564" i="2"/>
  <c r="AA1564" i="2" s="1"/>
  <c r="Y381" i="2"/>
  <c r="Z381" i="2" s="1"/>
  <c r="AA381" i="2" s="1"/>
  <c r="Y483" i="2"/>
  <c r="Z483" i="2" s="1"/>
  <c r="AA483" i="2" s="1"/>
  <c r="AP483" i="2" s="1"/>
  <c r="Y1231" i="2"/>
  <c r="Z1231" i="2" s="1"/>
  <c r="AA1231" i="2" s="1"/>
  <c r="Z690" i="2"/>
  <c r="AA690" i="2" s="1"/>
  <c r="AP690" i="2" s="1"/>
  <c r="Z952" i="2"/>
  <c r="AA952" i="2" s="1"/>
  <c r="Z626" i="2"/>
  <c r="AA626" i="2" s="1"/>
  <c r="Z308" i="2"/>
  <c r="AA308" i="2" s="1"/>
  <c r="Z205" i="2"/>
  <c r="AA205" i="2" s="1"/>
  <c r="AP204" i="2" s="1"/>
  <c r="Z33" i="2"/>
  <c r="AA33" i="2" s="1"/>
  <c r="Z203" i="2"/>
  <c r="AA203" i="2" s="1"/>
  <c r="AP203" i="2" s="1"/>
  <c r="Z2092" i="2"/>
  <c r="AA2092" i="2" s="1"/>
  <c r="Z2225" i="2"/>
  <c r="AA2225" i="2" s="1"/>
  <c r="Z297" i="2"/>
  <c r="AA297" i="2" s="1"/>
  <c r="Z982" i="2"/>
  <c r="AA982" i="2" s="1"/>
  <c r="Z271" i="2"/>
  <c r="AA271" i="2" s="1"/>
  <c r="Z863" i="2"/>
  <c r="AA863" i="2" s="1"/>
  <c r="Z105" i="2"/>
  <c r="AA105" i="2" s="1"/>
  <c r="Z2192" i="2"/>
  <c r="AA2192" i="2" s="1"/>
  <c r="Z1145" i="2"/>
  <c r="AA1145" i="2" s="1"/>
  <c r="Z586" i="2"/>
  <c r="AA586" i="2" s="1"/>
  <c r="Z2756" i="2"/>
  <c r="AA2756" i="2" s="1"/>
  <c r="Z1313" i="2"/>
  <c r="AA1313" i="2" s="1"/>
  <c r="Z2655" i="2"/>
  <c r="AA2655" i="2" s="1"/>
  <c r="Z2602" i="2"/>
  <c r="AA2602" i="2" s="1"/>
  <c r="Z103" i="2"/>
  <c r="AA103" i="2" s="1"/>
  <c r="Z1930" i="2"/>
  <c r="AA1930" i="2" s="1"/>
  <c r="Y934" i="2"/>
  <c r="Z934" i="2" s="1"/>
  <c r="AA934" i="2" s="1"/>
  <c r="Y500" i="2"/>
  <c r="Z500" i="2" s="1"/>
  <c r="AA500" i="2" s="1"/>
  <c r="Y2168" i="2"/>
  <c r="Z2168" i="2" s="1"/>
  <c r="AA2168" i="2" s="1"/>
  <c r="AP2168" i="2" s="1"/>
  <c r="Y1566" i="2"/>
  <c r="Z1566" i="2" s="1"/>
  <c r="AA1566" i="2" s="1"/>
  <c r="AP1566" i="2" s="1"/>
  <c r="Y2256" i="2"/>
  <c r="Z2256" i="2" s="1"/>
  <c r="AA2256" i="2" s="1"/>
  <c r="Y126" i="2"/>
  <c r="Z126" i="2" s="1"/>
  <c r="AA126" i="2" s="1"/>
  <c r="AP126" i="2" s="1"/>
  <c r="Y1713" i="2"/>
  <c r="Z1713" i="2" s="1"/>
  <c r="AA1713" i="2" s="1"/>
  <c r="AP1713" i="2" s="1"/>
  <c r="Y681" i="2"/>
  <c r="Z681" i="2" s="1"/>
  <c r="AA681" i="2" s="1"/>
  <c r="Y830" i="2"/>
  <c r="Z830" i="2" s="1"/>
  <c r="AA830" i="2" s="1"/>
  <c r="Y463" i="2"/>
  <c r="Z463" i="2" s="1"/>
  <c r="AA463" i="2" s="1"/>
  <c r="AP463" i="2" s="1"/>
  <c r="Z2243" i="2"/>
  <c r="AA2243" i="2" s="1"/>
  <c r="AP2242" i="2" s="1"/>
  <c r="Z2765" i="2"/>
  <c r="AA2765" i="2" s="1"/>
  <c r="Z447" i="2"/>
  <c r="AA447" i="2" s="1"/>
  <c r="AP447" i="2" s="1"/>
  <c r="Z334" i="2"/>
  <c r="AA334" i="2" s="1"/>
  <c r="Z100" i="2"/>
  <c r="AA100" i="2" s="1"/>
  <c r="AP99" i="2" s="1"/>
  <c r="Z1939" i="2"/>
  <c r="AA1939" i="2" s="1"/>
  <c r="Z2291" i="2"/>
  <c r="AA2291" i="2" s="1"/>
  <c r="Z799" i="2"/>
  <c r="AA799" i="2" s="1"/>
  <c r="AP799" i="2" s="1"/>
  <c r="Z1474" i="2"/>
  <c r="AA1474" i="2" s="1"/>
  <c r="Z1742" i="2"/>
  <c r="AA1742" i="2" s="1"/>
  <c r="AP1742" i="2" s="1"/>
  <c r="Z1025" i="2"/>
  <c r="AA1025" i="2" s="1"/>
  <c r="AP1024" i="2" s="1"/>
  <c r="Z189" i="2"/>
  <c r="AA189" i="2" s="1"/>
  <c r="Z2815" i="2"/>
  <c r="AA2815" i="2" s="1"/>
  <c r="Z1396" i="2"/>
  <c r="AA1396" i="2" s="1"/>
  <c r="Z2107" i="2"/>
  <c r="AA2107" i="2" s="1"/>
  <c r="Z2364" i="2"/>
  <c r="AA2364" i="2" s="1"/>
  <c r="Z2448" i="2"/>
  <c r="AA2448" i="2" s="1"/>
  <c r="Z458" i="2"/>
  <c r="AA458" i="2" s="1"/>
  <c r="Z2417" i="2"/>
  <c r="AA2417" i="2" s="1"/>
  <c r="Z1383" i="2"/>
  <c r="AA1383" i="2" s="1"/>
  <c r="Z977" i="2"/>
  <c r="AA977" i="2" s="1"/>
  <c r="Z1488" i="2"/>
  <c r="AA1488" i="2" s="1"/>
  <c r="Z2710" i="2"/>
  <c r="AA2710" i="2" s="1"/>
  <c r="Z2779" i="2"/>
  <c r="AA2779" i="2" s="1"/>
  <c r="Z2558" i="2"/>
  <c r="AA2558" i="2" s="1"/>
  <c r="Z1514" i="2"/>
  <c r="AA1514" i="2" s="1"/>
  <c r="Z826" i="2"/>
  <c r="AA826" i="2" s="1"/>
  <c r="Z1641" i="2"/>
  <c r="AA1641" i="2" s="1"/>
  <c r="Z938" i="2"/>
  <c r="AA938" i="2" s="1"/>
  <c r="Z2682" i="2"/>
  <c r="AA2682" i="2" s="1"/>
  <c r="Z2006" i="2"/>
  <c r="AA2006" i="2" s="1"/>
  <c r="Z1575" i="2"/>
  <c r="AA1575" i="2" s="1"/>
  <c r="Z1525" i="2"/>
  <c r="AA1525" i="2" s="1"/>
  <c r="AP1525" i="2" s="1"/>
  <c r="Y1869" i="2"/>
  <c r="Z1869" i="2" s="1"/>
  <c r="AA1869" i="2" s="1"/>
  <c r="AP1869" i="2" s="1"/>
  <c r="Y2375" i="2"/>
  <c r="Z2375" i="2" s="1"/>
  <c r="AA2375" i="2" s="1"/>
  <c r="AP2374" i="2" s="1"/>
  <c r="Y2457" i="2"/>
  <c r="Z2457" i="2" s="1"/>
  <c r="AA2457" i="2" s="1"/>
  <c r="AP2457" i="2" s="1"/>
  <c r="Y2031" i="2"/>
  <c r="Z2031" i="2" s="1"/>
  <c r="AA2031" i="2" s="1"/>
  <c r="AP2030" i="2" s="1"/>
  <c r="Y745" i="2"/>
  <c r="Z745" i="2" s="1"/>
  <c r="AA745" i="2" s="1"/>
  <c r="Y2397" i="2"/>
  <c r="Z2397" i="2" s="1"/>
  <c r="AA2397" i="2" s="1"/>
  <c r="Y2695" i="2"/>
  <c r="Z2695" i="2" s="1"/>
  <c r="AA2695" i="2" s="1"/>
  <c r="Y167" i="2"/>
  <c r="Z167" i="2" s="1"/>
  <c r="AA167" i="2" s="1"/>
  <c r="AP166" i="2" s="1"/>
  <c r="Y663" i="2"/>
  <c r="Z663" i="2" s="1"/>
  <c r="AA663" i="2" s="1"/>
  <c r="AP663" i="2" s="1"/>
  <c r="Y1749" i="2"/>
  <c r="Z1749" i="2" s="1"/>
  <c r="AA1749" i="2" s="1"/>
  <c r="AP1749" i="2" s="1"/>
  <c r="Y2684" i="2"/>
  <c r="Z2684" i="2" s="1"/>
  <c r="AA2684" i="2" s="1"/>
  <c r="Y471" i="2"/>
  <c r="Z471" i="2" s="1"/>
  <c r="AA471" i="2" s="1"/>
  <c r="AP471" i="2" s="1"/>
  <c r="Z869" i="2"/>
  <c r="AA869" i="2" s="1"/>
  <c r="Z616" i="2"/>
  <c r="AA616" i="2" s="1"/>
  <c r="AP616" i="2" s="1"/>
  <c r="Z1785" i="2"/>
  <c r="AA1785" i="2" s="1"/>
  <c r="AP1785" i="2" s="1"/>
  <c r="Z1014" i="2"/>
  <c r="AA1014" i="2" s="1"/>
  <c r="AP1014" i="2" s="1"/>
  <c r="Z2504" i="2"/>
  <c r="AA2504" i="2" s="1"/>
  <c r="AP2504" i="2" s="1"/>
  <c r="Z2444" i="2"/>
  <c r="AA2444" i="2" s="1"/>
  <c r="AP2444" i="2" s="1"/>
  <c r="Z1656" i="2"/>
  <c r="AA1656" i="2" s="1"/>
  <c r="Z1050" i="2"/>
  <c r="AA1050" i="2" s="1"/>
  <c r="AP1050" i="2" s="1"/>
  <c r="Z1147" i="2"/>
  <c r="AA1147" i="2" s="1"/>
  <c r="AP1147" i="2" s="1"/>
  <c r="Z516" i="2"/>
  <c r="AA516" i="2" s="1"/>
  <c r="AP516" i="2" s="1"/>
  <c r="Z2665" i="2"/>
  <c r="AA2665" i="2" s="1"/>
  <c r="AP2664" i="2" s="1"/>
  <c r="Z1796" i="2"/>
  <c r="AA1796" i="2" s="1"/>
  <c r="AP1796" i="2" s="1"/>
  <c r="Z2012" i="2"/>
  <c r="AA2012" i="2" s="1"/>
  <c r="AP2012" i="2" s="1"/>
  <c r="Z2053" i="2"/>
  <c r="AA2053" i="2" s="1"/>
  <c r="AP2053" i="2" s="1"/>
  <c r="Z75" i="2"/>
  <c r="AA75" i="2" s="1"/>
  <c r="AP75" i="2" s="1"/>
  <c r="Z324" i="2"/>
  <c r="AA324" i="2" s="1"/>
  <c r="Z2173" i="2"/>
  <c r="AA2173" i="2" s="1"/>
  <c r="AP2173" i="2" s="1"/>
  <c r="Z356" i="2"/>
  <c r="AA356" i="2" s="1"/>
  <c r="Z229" i="2"/>
  <c r="AA229" i="2" s="1"/>
  <c r="Z1424" i="2"/>
  <c r="AA1424" i="2" s="1"/>
  <c r="Z2726" i="2"/>
  <c r="AA2726" i="2" s="1"/>
  <c r="AP2726" i="2" s="1"/>
  <c r="Z2203" i="2"/>
  <c r="AA2203" i="2" s="1"/>
  <c r="Z2154" i="2"/>
  <c r="AA2154" i="2" s="1"/>
  <c r="Z700" i="2"/>
  <c r="AA700" i="2" s="1"/>
  <c r="Z1343" i="2"/>
  <c r="AA1343" i="2" s="1"/>
  <c r="Z1614" i="2"/>
  <c r="AA1614" i="2" s="1"/>
  <c r="Z2349" i="2"/>
  <c r="AA2349" i="2" s="1"/>
  <c r="Z2515" i="2"/>
  <c r="AA2515" i="2" s="1"/>
  <c r="Z2121" i="2"/>
  <c r="AA2121" i="2" s="1"/>
  <c r="Z566" i="2"/>
  <c r="AA566" i="2" s="1"/>
  <c r="Z2045" i="2"/>
  <c r="AA2045" i="2" s="1"/>
  <c r="Z2105" i="2"/>
  <c r="AA2105" i="2" s="1"/>
  <c r="Z2366" i="2"/>
  <c r="AA2366" i="2" s="1"/>
  <c r="Z989" i="2"/>
  <c r="AA989" i="2" s="1"/>
  <c r="AP989" i="2" s="1"/>
  <c r="Z2229" i="2"/>
  <c r="AA2229" i="2" s="1"/>
  <c r="Z2812" i="2"/>
  <c r="AA2812" i="2" s="1"/>
  <c r="Z1699" i="2"/>
  <c r="AA1699" i="2" s="1"/>
  <c r="AP1699" i="2" s="1"/>
  <c r="Y1082" i="2"/>
  <c r="Z1082" i="2" s="1"/>
  <c r="AA1082" i="2" s="1"/>
  <c r="AP1082" i="2" s="1"/>
  <c r="Y2641" i="2"/>
  <c r="Z2641" i="2" s="1"/>
  <c r="AA2641" i="2" s="1"/>
  <c r="AP2641" i="2" s="1"/>
  <c r="Y2611" i="2"/>
  <c r="Z2611" i="2" s="1"/>
  <c r="AA2611" i="2" s="1"/>
  <c r="Y599" i="2"/>
  <c r="Z599" i="2" s="1"/>
  <c r="AA599" i="2" s="1"/>
  <c r="AP599" i="2" s="1"/>
  <c r="Y1463" i="2"/>
  <c r="Z1463" i="2" s="1"/>
  <c r="AA1463" i="2" s="1"/>
  <c r="AP1463" i="2" s="1"/>
  <c r="Y1041" i="2"/>
  <c r="Z1041" i="2" s="1"/>
  <c r="AA1041" i="2" s="1"/>
  <c r="Y702" i="2"/>
  <c r="Z702" i="2" s="1"/>
  <c r="AA702" i="2" s="1"/>
  <c r="AP702" i="2" s="1"/>
  <c r="Y1387" i="2"/>
  <c r="Z1387" i="2" s="1"/>
  <c r="AA1387" i="2" s="1"/>
  <c r="Y792" i="2"/>
  <c r="Z792" i="2" s="1"/>
  <c r="AA792" i="2" s="1"/>
  <c r="AP792" i="2" s="1"/>
  <c r="Y1864" i="2"/>
  <c r="Z1864" i="2" s="1"/>
  <c r="AA1864" i="2" s="1"/>
  <c r="Y2383" i="2"/>
  <c r="Z2383" i="2" s="1"/>
  <c r="AA2383" i="2" s="1"/>
  <c r="Y373" i="2"/>
  <c r="Z373" i="2" s="1"/>
  <c r="AA373" i="2" s="1"/>
  <c r="AP373" i="2" s="1"/>
  <c r="Y2799" i="2"/>
  <c r="Z2799" i="2" s="1"/>
  <c r="AA2799" i="2" s="1"/>
  <c r="AP2799" i="2" s="1"/>
  <c r="Z201" i="2"/>
  <c r="AA201" i="2" s="1"/>
  <c r="Z2634" i="2"/>
  <c r="AA2634" i="2" s="1"/>
  <c r="AP2634" i="2" s="1"/>
  <c r="Z1279" i="2"/>
  <c r="AA1279" i="2" s="1"/>
  <c r="AP1279" i="2" s="1"/>
  <c r="Z2035" i="2"/>
  <c r="AA2035" i="2" s="1"/>
  <c r="AP2035" i="2" s="1"/>
  <c r="Z1255" i="2"/>
  <c r="AA1255" i="2" s="1"/>
  <c r="AP1255" i="2" s="1"/>
  <c r="Z1635" i="2"/>
  <c r="AA1635" i="2" s="1"/>
  <c r="AP1635" i="2" s="1"/>
  <c r="Z2260" i="2"/>
  <c r="AA2260" i="2" s="1"/>
  <c r="AP2260" i="2" s="1"/>
  <c r="Z1110" i="2"/>
  <c r="AA1110" i="2" s="1"/>
  <c r="Z1407" i="2"/>
  <c r="AA1407" i="2" s="1"/>
  <c r="AP1407" i="2" s="1"/>
  <c r="Z2166" i="2"/>
  <c r="AA2166" i="2" s="1"/>
  <c r="AP2166" i="2" s="1"/>
  <c r="Z118" i="2"/>
  <c r="AA118" i="2" s="1"/>
  <c r="Z2500" i="2"/>
  <c r="AA2500" i="2" s="1"/>
  <c r="AP2499" i="2" s="1"/>
  <c r="Z1077" i="2"/>
  <c r="AA1077" i="2" s="1"/>
  <c r="Y409" i="2"/>
  <c r="Z409" i="2" s="1"/>
  <c r="AA409" i="2" s="1"/>
  <c r="Y2660" i="2"/>
  <c r="Z2660" i="2" s="1"/>
  <c r="AA2660" i="2" s="1"/>
  <c r="Z2267" i="2"/>
  <c r="AA2267" i="2" s="1"/>
  <c r="Z138" i="2"/>
  <c r="AA138" i="2" s="1"/>
  <c r="Z347" i="2"/>
  <c r="AA347" i="2" s="1"/>
  <c r="Y1091" i="2"/>
  <c r="Z1091" i="2" s="1"/>
  <c r="AA1091" i="2" s="1"/>
  <c r="Z1726" i="2"/>
  <c r="AA1726" i="2" s="1"/>
  <c r="Z2455" i="2"/>
  <c r="AA2455" i="2" s="1"/>
  <c r="Y45" i="2"/>
  <c r="Z45" i="2" s="1"/>
  <c r="AA45" i="2" s="1"/>
  <c r="Y2506" i="2"/>
  <c r="Z2506" i="2" s="1"/>
  <c r="AA2506" i="2" s="1"/>
  <c r="Z387" i="2"/>
  <c r="AA387" i="2" s="1"/>
  <c r="Z2647" i="2"/>
  <c r="AA2647" i="2" s="1"/>
  <c r="Z590" i="2"/>
  <c r="AA590" i="2" s="1"/>
  <c r="Z944" i="2"/>
  <c r="AA944" i="2" s="1"/>
  <c r="Y1667" i="2"/>
  <c r="Z1667" i="2" s="1"/>
  <c r="AA1667" i="2" s="1"/>
  <c r="Z667" i="2"/>
  <c r="AA667" i="2" s="1"/>
  <c r="Z1680" i="2"/>
  <c r="AA1680" i="2" s="1"/>
  <c r="Z1900" i="2"/>
  <c r="AA1900" i="2" s="1"/>
  <c r="Y1702" i="2"/>
  <c r="Z1702" i="2" s="1"/>
  <c r="AA1702" i="2" s="1"/>
  <c r="Z588" i="2"/>
  <c r="AA588" i="2" s="1"/>
  <c r="Y1886" i="2"/>
  <c r="Z1886" i="2" s="1"/>
  <c r="AA1886" i="2" s="1"/>
  <c r="Z2300" i="2"/>
  <c r="AA2300" i="2" s="1"/>
  <c r="Y162" i="2"/>
  <c r="Z162" i="2" s="1"/>
  <c r="AA162" i="2" s="1"/>
  <c r="Y630" i="2"/>
  <c r="Z630" i="2" s="1"/>
  <c r="AA630" i="2" s="1"/>
  <c r="AP630" i="2" s="1"/>
  <c r="Y2630" i="2"/>
  <c r="Z2630" i="2" s="1"/>
  <c r="AA2630" i="2" s="1"/>
  <c r="Y179" i="2"/>
  <c r="Z179" i="2" s="1"/>
  <c r="AA179" i="2" s="1"/>
  <c r="Y2606" i="2"/>
  <c r="Z2606" i="2" s="1"/>
  <c r="AA2606" i="2" s="1"/>
  <c r="Y1311" i="2"/>
  <c r="Z1311" i="2" s="1"/>
  <c r="AA1311" i="2" s="1"/>
  <c r="Y531" i="2"/>
  <c r="Z531" i="2" s="1"/>
  <c r="AA531" i="2" s="1"/>
  <c r="Y454" i="2"/>
  <c r="Z454" i="2" s="1"/>
  <c r="AA454" i="2" s="1"/>
  <c r="AP453" i="2" s="1"/>
  <c r="Y1201" i="2"/>
  <c r="Z1201" i="2" s="1"/>
  <c r="AA1201" i="2" s="1"/>
  <c r="AP1201" i="2" s="1"/>
  <c r="Y858" i="2"/>
  <c r="Z858" i="2" s="1"/>
  <c r="AA858" i="2" s="1"/>
  <c r="AP858" i="2" s="1"/>
  <c r="Y1235" i="2"/>
  <c r="Z1235" i="2" s="1"/>
  <c r="AA1235" i="2" s="1"/>
  <c r="Y574" i="2"/>
  <c r="Z574" i="2" s="1"/>
  <c r="AA574" i="2" s="1"/>
  <c r="AP574" i="2" s="1"/>
  <c r="Y2245" i="2"/>
  <c r="Z2245" i="2" s="1"/>
  <c r="AA2245" i="2" s="1"/>
  <c r="Y2613" i="2"/>
  <c r="Z2613" i="2" s="1"/>
  <c r="AA2613" i="2" s="1"/>
  <c r="Y693" i="2"/>
  <c r="Z693" i="2" s="1"/>
  <c r="AA693" i="2" s="1"/>
  <c r="Z517" i="2"/>
  <c r="AA517" i="2" s="1"/>
  <c r="Z1384" i="2"/>
  <c r="AA1384" i="2" s="1"/>
  <c r="AP1383" i="2" s="1"/>
  <c r="Z2174" i="2"/>
  <c r="AA2174" i="2" s="1"/>
  <c r="Z2250" i="2"/>
  <c r="AA2250" i="2" s="1"/>
  <c r="Z2507" i="2"/>
  <c r="AA2507" i="2" s="1"/>
  <c r="AP2507" i="2" s="1"/>
  <c r="Z791" i="2"/>
  <c r="AA791" i="2" s="1"/>
  <c r="AP791" i="2" s="1"/>
  <c r="Z1703" i="2"/>
  <c r="AA1703" i="2" s="1"/>
  <c r="Z1495" i="2"/>
  <c r="AA1495" i="2" s="1"/>
  <c r="AP1495" i="2" s="1"/>
  <c r="Z1961" i="2"/>
  <c r="AA1961" i="2" s="1"/>
  <c r="Z2268" i="2"/>
  <c r="AA2268" i="2" s="1"/>
  <c r="Z800" i="2"/>
  <c r="AA800" i="2" s="1"/>
  <c r="Y101" i="2"/>
  <c r="Z101" i="2" s="1"/>
  <c r="AA101" i="2" s="1"/>
  <c r="AP101" i="2" s="1"/>
  <c r="Y764" i="2"/>
  <c r="Z764" i="2" s="1"/>
  <c r="AA764" i="2" s="1"/>
  <c r="Z2607" i="2"/>
  <c r="AA2607" i="2" s="1"/>
  <c r="AP2607" i="2" s="1"/>
  <c r="Z1453" i="2"/>
  <c r="AA1453" i="2" s="1"/>
  <c r="Y627" i="2"/>
  <c r="Z627" i="2" s="1"/>
  <c r="AA627" i="2" s="1"/>
  <c r="Y325" i="2"/>
  <c r="Z325" i="2" s="1"/>
  <c r="AA325" i="2" s="1"/>
  <c r="Y1397" i="2"/>
  <c r="Z1397" i="2" s="1"/>
  <c r="AA1397" i="2" s="1"/>
  <c r="Z440" i="2"/>
  <c r="AA440" i="2" s="1"/>
  <c r="Z1312" i="2"/>
  <c r="AA1312" i="2" s="1"/>
  <c r="AP1312" i="2" s="1"/>
  <c r="Z494" i="2"/>
  <c r="AA494" i="2" s="1"/>
  <c r="Z1475" i="2"/>
  <c r="AA1475" i="2" s="1"/>
  <c r="Z67" i="2"/>
  <c r="AA67" i="2" s="1"/>
  <c r="Z2257" i="2"/>
  <c r="AA2257" i="2" s="1"/>
  <c r="AP2257" i="2" s="1"/>
  <c r="Z2757" i="2"/>
  <c r="AA2757" i="2" s="1"/>
  <c r="AP2757" i="2" s="1"/>
  <c r="Z1714" i="2"/>
  <c r="AA1714" i="2" s="1"/>
  <c r="Z337" i="2"/>
  <c r="AA337" i="2" s="1"/>
  <c r="Z1051" i="2"/>
  <c r="AA1051" i="2" s="1"/>
  <c r="Z1146" i="2"/>
  <c r="AA1146" i="2" s="1"/>
  <c r="Y2032" i="2"/>
  <c r="Z2032" i="2" s="1"/>
  <c r="AA2032" i="2" s="1"/>
  <c r="Y1250" i="2"/>
  <c r="Z1250" i="2" s="1"/>
  <c r="AA1250" i="2" s="1"/>
  <c r="AP1250" i="2" s="1"/>
  <c r="Y2201" i="2"/>
  <c r="Z2201" i="2" s="1"/>
  <c r="AA2201" i="2" s="1"/>
  <c r="Y1743" i="2"/>
  <c r="Z1743" i="2" s="1"/>
  <c r="AA1743" i="2" s="1"/>
  <c r="Z1560" i="2"/>
  <c r="AA1560" i="2" s="1"/>
  <c r="Z1750" i="2"/>
  <c r="AA1750" i="2" s="1"/>
  <c r="Z527" i="2"/>
  <c r="AA527" i="2" s="1"/>
  <c r="Z2261" i="2"/>
  <c r="AA2261" i="2" s="1"/>
  <c r="Y2384" i="2"/>
  <c r="Z2384" i="2" s="1"/>
  <c r="AA2384" i="2" s="1"/>
  <c r="AP2384" i="2" s="1"/>
  <c r="Y668" i="2"/>
  <c r="Z668" i="2" s="1"/>
  <c r="AA668" i="2" s="1"/>
  <c r="AP668" i="2" s="1"/>
  <c r="Y1388" i="2"/>
  <c r="Z1388" i="2" s="1"/>
  <c r="AA1388" i="2" s="1"/>
  <c r="Y691" i="2"/>
  <c r="Z691" i="2" s="1"/>
  <c r="AA691" i="2" s="1"/>
  <c r="Z298" i="2"/>
  <c r="AA298" i="2" s="1"/>
  <c r="Z2769" i="2"/>
  <c r="AA2769" i="2" s="1"/>
  <c r="Z939" i="2"/>
  <c r="AA939" i="2" s="1"/>
  <c r="Y2505" i="2"/>
  <c r="Z2505" i="2" s="1"/>
  <c r="AA2505" i="2" s="1"/>
  <c r="Y825" i="2"/>
  <c r="Z825" i="2" s="1"/>
  <c r="AA825" i="2" s="1"/>
  <c r="AP825" i="2" s="1"/>
  <c r="Y410" i="2"/>
  <c r="Z410" i="2" s="1"/>
  <c r="AA410" i="2" s="1"/>
  <c r="AP410" i="2" s="1"/>
  <c r="Y1681" i="2"/>
  <c r="Z1681" i="2" s="1"/>
  <c r="AA1681" i="2" s="1"/>
  <c r="Y1291" i="2"/>
  <c r="Z1291" i="2" s="1"/>
  <c r="AA1291" i="2" s="1"/>
  <c r="Y682" i="2"/>
  <c r="Z682" i="2" s="1"/>
  <c r="AA682" i="2" s="1"/>
  <c r="AP682" i="2" s="1"/>
  <c r="Y1727" i="2"/>
  <c r="Z1727" i="2" s="1"/>
  <c r="AA1727" i="2" s="1"/>
  <c r="Y1615" i="2"/>
  <c r="Z1615" i="2" s="1"/>
  <c r="AA1615" i="2" s="1"/>
  <c r="AP1615" i="2" s="1"/>
  <c r="Y1408" i="2"/>
  <c r="Z1408" i="2" s="1"/>
  <c r="AA1408" i="2" s="1"/>
  <c r="Y1161" i="2"/>
  <c r="Z1161" i="2" s="1"/>
  <c r="AA1161" i="2" s="1"/>
  <c r="AP1161" i="2" s="1"/>
  <c r="Y1015" i="2"/>
  <c r="Z1015" i="2" s="1"/>
  <c r="AA1015" i="2" s="1"/>
  <c r="Y1404" i="2"/>
  <c r="Z1404" i="2" s="1"/>
  <c r="AA1404" i="2" s="1"/>
  <c r="Y1440" i="2"/>
  <c r="Z1440" i="2" s="1"/>
  <c r="AA1440" i="2" s="1"/>
  <c r="Y1911" i="2"/>
  <c r="Z1911" i="2" s="1"/>
  <c r="AA1911" i="2" s="1"/>
  <c r="Y168" i="2"/>
  <c r="Z168" i="2" s="1"/>
  <c r="AA168" i="2" s="1"/>
  <c r="Y1648" i="2"/>
  <c r="Z1648" i="2" s="1"/>
  <c r="AA1648" i="2" s="1"/>
  <c r="Y2488" i="2"/>
  <c r="Z2488" i="2" s="1"/>
  <c r="AA2488" i="2" s="1"/>
  <c r="Y2033" i="2"/>
  <c r="Z2033" i="2" s="1"/>
  <c r="AA2033" i="2" s="1"/>
  <c r="Y552" i="2"/>
  <c r="Z552" i="2" s="1"/>
  <c r="AA552" i="2" s="1"/>
  <c r="AP552" i="2" s="1"/>
  <c r="Y1372" i="2"/>
  <c r="Z1372" i="2" s="1"/>
  <c r="AA1372" i="2" s="1"/>
  <c r="AP1372" i="2" s="1"/>
  <c r="Y1130" i="2"/>
  <c r="Z1130" i="2" s="1"/>
  <c r="AA1130" i="2" s="1"/>
  <c r="Y1400" i="2"/>
  <c r="Z1400" i="2" s="1"/>
  <c r="AA1400" i="2" s="1"/>
  <c r="Y2109" i="2"/>
  <c r="Z2109" i="2" s="1"/>
  <c r="AA2109" i="2" s="1"/>
  <c r="Y219" i="2"/>
  <c r="Z219" i="2" s="1"/>
  <c r="AA219" i="2" s="1"/>
  <c r="AP219" i="2" s="1"/>
  <c r="Y2365" i="2"/>
  <c r="Z2365" i="2" s="1"/>
  <c r="AA2365" i="2" s="1"/>
  <c r="Y1380" i="2"/>
  <c r="Z1380" i="2" s="1"/>
  <c r="AA1380" i="2" s="1"/>
  <c r="Y730" i="2"/>
  <c r="Z730" i="2" s="1"/>
  <c r="AA730" i="2" s="1"/>
  <c r="AP730" i="2" s="1"/>
  <c r="Y2093" i="2"/>
  <c r="Z2093" i="2" s="1"/>
  <c r="AA2093" i="2" s="1"/>
  <c r="Y1053" i="2"/>
  <c r="Z1053" i="2" s="1"/>
  <c r="AA1053" i="2" s="1"/>
  <c r="AP1052" i="2" s="1"/>
  <c r="Y309" i="2"/>
  <c r="Z309" i="2" s="1"/>
  <c r="AA309" i="2" s="1"/>
  <c r="AP309" i="2" s="1"/>
  <c r="Y2603" i="2"/>
  <c r="Z2603" i="2" s="1"/>
  <c r="AA2603" i="2" s="1"/>
  <c r="Y273" i="2"/>
  <c r="Z273" i="2" s="1"/>
  <c r="AA273" i="2" s="1"/>
  <c r="Y2559" i="2"/>
  <c r="Z2559" i="2" s="1"/>
  <c r="AA2559" i="2" s="1"/>
  <c r="Z746" i="2"/>
  <c r="AA746" i="2" s="1"/>
  <c r="Z595" i="2"/>
  <c r="AA595" i="2" s="1"/>
  <c r="Z2244" i="2"/>
  <c r="AA2244" i="2" s="1"/>
  <c r="Z2227" i="2"/>
  <c r="AA2227" i="2" s="1"/>
  <c r="Z2054" i="2"/>
  <c r="AA2054" i="2" s="1"/>
  <c r="Z484" i="2"/>
  <c r="AA484" i="2" s="1"/>
  <c r="Z96" i="2"/>
  <c r="AA96" i="2" s="1"/>
  <c r="Z233" i="2"/>
  <c r="AA233" i="2" s="1"/>
  <c r="Z276" i="2"/>
  <c r="AA276" i="2" s="1"/>
  <c r="Z1466" i="2"/>
  <c r="AA1466" i="2" s="1"/>
  <c r="Z1066" i="2"/>
  <c r="AA1066" i="2" s="1"/>
  <c r="Z1526" i="2"/>
  <c r="AA1526" i="2" s="1"/>
  <c r="Z420" i="2"/>
  <c r="AA420" i="2" s="1"/>
  <c r="AP420" i="2" s="1"/>
  <c r="Z1751" i="2"/>
  <c r="AA1751" i="2" s="1"/>
  <c r="Z2167" i="2"/>
  <c r="AA2167" i="2" s="1"/>
  <c r="Z961" i="2"/>
  <c r="AA961" i="2" s="1"/>
  <c r="Z608" i="2"/>
  <c r="AA608" i="2" s="1"/>
  <c r="Z1522" i="2"/>
  <c r="AA1522" i="2" s="1"/>
  <c r="Z46" i="2"/>
  <c r="AA46" i="2" s="1"/>
  <c r="Z1122" i="2"/>
  <c r="AA1122" i="2" s="1"/>
  <c r="Z1225" i="2"/>
  <c r="AA1225" i="2" s="1"/>
  <c r="Z864" i="2"/>
  <c r="AA864" i="2" s="1"/>
  <c r="Z2458" i="2"/>
  <c r="AA2458" i="2" s="1"/>
  <c r="Z1442" i="2"/>
  <c r="AA1442" i="2" s="1"/>
  <c r="Z1829" i="2"/>
  <c r="AA1829" i="2" s="1"/>
  <c r="Z1612" i="2"/>
  <c r="AA1612" i="2" s="1"/>
  <c r="Z2418" i="2"/>
  <c r="AA2418" i="2" s="1"/>
  <c r="Z2711" i="2"/>
  <c r="AA2711" i="2" s="1"/>
  <c r="Z366" i="2"/>
  <c r="AA366" i="2" s="1"/>
  <c r="AP366" i="2" s="1"/>
  <c r="Z68" i="2"/>
  <c r="AA68" i="2" s="1"/>
  <c r="Z1464" i="2"/>
  <c r="AA1464" i="2" s="1"/>
  <c r="Z703" i="2"/>
  <c r="AA703" i="2" s="1"/>
  <c r="Z510" i="2"/>
  <c r="AA510" i="2" s="1"/>
  <c r="Z907" i="2"/>
  <c r="AA907" i="2" s="1"/>
  <c r="Z1870" i="2"/>
  <c r="AA1870" i="2" s="1"/>
  <c r="Z1913" i="2"/>
  <c r="AA1913" i="2" s="1"/>
  <c r="Z953" i="2"/>
  <c r="AA953" i="2" s="1"/>
  <c r="Z765" i="2"/>
  <c r="AA765" i="2" s="1"/>
  <c r="Z299" i="2"/>
  <c r="AA299" i="2" s="1"/>
  <c r="AP299" i="2" s="1"/>
  <c r="Z501" i="2"/>
  <c r="AA501" i="2" s="1"/>
  <c r="AP501" i="2" s="1"/>
  <c r="Z204" i="2"/>
  <c r="AA204" i="2" s="1"/>
  <c r="Z374" i="2"/>
  <c r="AA374" i="2" s="1"/>
  <c r="Z2175" i="2"/>
  <c r="AA2175" i="2" s="1"/>
  <c r="AP2175" i="2" s="1"/>
  <c r="Z2479" i="2"/>
  <c r="AA2479" i="2" s="1"/>
  <c r="Z1151" i="2"/>
  <c r="AA1151" i="2" s="1"/>
  <c r="Z1191" i="2"/>
  <c r="AA1191" i="2" s="1"/>
  <c r="Z85" i="2"/>
  <c r="AA85" i="2" s="1"/>
  <c r="Z338" i="2"/>
  <c r="AA338" i="2" s="1"/>
  <c r="Z1267" i="2"/>
  <c r="AA1267" i="2" s="1"/>
  <c r="Z801" i="2"/>
  <c r="AA801" i="2" s="1"/>
  <c r="Z1314" i="2"/>
  <c r="AA1314" i="2" s="1"/>
  <c r="Z1700" i="2"/>
  <c r="AA1700" i="2" s="1"/>
  <c r="Z2211" i="2"/>
  <c r="AA2211" i="2" s="1"/>
  <c r="Z918" i="2"/>
  <c r="AA918" i="2" s="1"/>
  <c r="Z1143" i="2"/>
  <c r="AA1143" i="2" s="1"/>
  <c r="Z349" i="2"/>
  <c r="AA349" i="2" s="1"/>
  <c r="Z567" i="2"/>
  <c r="AA567" i="2" s="1"/>
  <c r="Z2752" i="2"/>
  <c r="AA2752" i="2" s="1"/>
  <c r="Z2399" i="2"/>
  <c r="AA2399" i="2" s="1"/>
  <c r="Z1801" i="2"/>
  <c r="AA1801" i="2" s="1"/>
  <c r="Z2350" i="2"/>
  <c r="AA2350" i="2" s="1"/>
  <c r="Z1812" i="2"/>
  <c r="AA1812" i="2" s="1"/>
  <c r="Z725" i="2"/>
  <c r="AA725" i="2" s="1"/>
  <c r="Z1576" i="2"/>
  <c r="AA1576" i="2" s="1"/>
  <c r="Y482" i="2"/>
  <c r="Z482" i="2" s="1"/>
  <c r="AA482" i="2" s="1"/>
  <c r="Y76" i="2"/>
  <c r="Z76" i="2" s="1"/>
  <c r="AA76" i="2" s="1"/>
  <c r="Y1088" i="2"/>
  <c r="Z1088" i="2" s="1"/>
  <c r="AA1088" i="2" s="1"/>
  <c r="AP1088" i="2" s="1"/>
  <c r="Y455" i="2"/>
  <c r="Z455" i="2" s="1"/>
  <c r="AA455" i="2" s="1"/>
  <c r="AP455" i="2" s="1"/>
  <c r="Y2766" i="2"/>
  <c r="Z2766" i="2" s="1"/>
  <c r="AA2766" i="2" s="1"/>
  <c r="Z533" i="2"/>
  <c r="AA533" i="2" s="1"/>
  <c r="AP533" i="2" s="1"/>
  <c r="Z1764" i="2"/>
  <c r="AA1764" i="2" s="1"/>
  <c r="Z888" i="2"/>
  <c r="AA888" i="2" s="1"/>
  <c r="Z1148" i="2"/>
  <c r="AA1148" i="2" s="1"/>
  <c r="Z1786" i="2"/>
  <c r="AA1786" i="2" s="1"/>
  <c r="Z206" i="2"/>
  <c r="AA206" i="2" s="1"/>
  <c r="Z1213" i="2"/>
  <c r="AA1213" i="2" s="1"/>
  <c r="Z1078" i="2"/>
  <c r="AA1078" i="2" s="1"/>
  <c r="AP1077" i="2" s="1"/>
  <c r="Z1567" i="2"/>
  <c r="AA1567" i="2" s="1"/>
  <c r="Z2555" i="2"/>
  <c r="AA2555" i="2" s="1"/>
  <c r="Z286" i="2"/>
  <c r="AA286" i="2" s="1"/>
  <c r="Z106" i="2"/>
  <c r="AA106" i="2" s="1"/>
  <c r="Y1962" i="2"/>
  <c r="Z1962" i="2" s="1"/>
  <c r="AA1962" i="2" s="1"/>
  <c r="AP1962" i="2" s="1"/>
  <c r="Z335" i="2"/>
  <c r="AA335" i="2" s="1"/>
  <c r="Z1937" i="2"/>
  <c r="AA1937" i="2" s="1"/>
  <c r="Z701" i="2"/>
  <c r="AA701" i="2" s="1"/>
  <c r="Z1887" i="2"/>
  <c r="AA1887" i="2" s="1"/>
  <c r="Z1543" i="2"/>
  <c r="AA1543" i="2" s="1"/>
  <c r="AP1543" i="2" s="1"/>
  <c r="Z2276" i="2"/>
  <c r="AA2276" i="2" s="1"/>
  <c r="Z230" i="2"/>
  <c r="AA230" i="2" s="1"/>
  <c r="Z1111" i="2"/>
  <c r="AA1111" i="2" s="1"/>
  <c r="Z1747" i="2"/>
  <c r="AA1747" i="2" s="1"/>
  <c r="Z2523" i="2"/>
  <c r="AA2523" i="2" s="1"/>
  <c r="Z2800" i="2"/>
  <c r="AA2800" i="2" s="1"/>
  <c r="Z2727" i="2"/>
  <c r="AA2727" i="2" s="1"/>
  <c r="Z617" i="2"/>
  <c r="AA617" i="2" s="1"/>
  <c r="Z752" i="2"/>
  <c r="AA752" i="2" s="1"/>
  <c r="Z1171" i="2"/>
  <c r="AA1171" i="2" s="1"/>
  <c r="Z134" i="2"/>
  <c r="AA134" i="2" s="1"/>
  <c r="Z587" i="2"/>
  <c r="AA587" i="2" s="1"/>
  <c r="AP587" i="2" s="1"/>
  <c r="Z495" i="2"/>
  <c r="AA495" i="2" s="1"/>
  <c r="Z1515" i="2"/>
  <c r="AA1515" i="2" s="1"/>
  <c r="Y180" i="2"/>
  <c r="Z180" i="2" s="1"/>
  <c r="AA180" i="2" s="1"/>
  <c r="Y1729" i="2"/>
  <c r="Z1729" i="2" s="1"/>
  <c r="AA1729" i="2" s="1"/>
  <c r="Y1668" i="2"/>
  <c r="Z1668" i="2" s="1"/>
  <c r="AA1668" i="2" s="1"/>
  <c r="AP1668" i="2" s="1"/>
  <c r="Y1510" i="2"/>
  <c r="Z1510" i="2" s="1"/>
  <c r="AA1510" i="2" s="1"/>
  <c r="AP1510" i="2" s="1"/>
  <c r="Z2758" i="2"/>
  <c r="AA2758" i="2" s="1"/>
  <c r="AP2758" i="2" s="1"/>
  <c r="Z428" i="2"/>
  <c r="AA428" i="2" s="1"/>
  <c r="Z1182" i="2"/>
  <c r="AA1182" i="2" s="1"/>
  <c r="Z1256" i="2"/>
  <c r="AA1256" i="2" s="1"/>
  <c r="Z1565" i="2"/>
  <c r="AA1565" i="2" s="1"/>
  <c r="Z1990" i="2"/>
  <c r="AA1990" i="2" s="1"/>
  <c r="AP1990" i="2" s="1"/>
  <c r="Z2456" i="2"/>
  <c r="AA2456" i="2" s="1"/>
  <c r="Z1872" i="2"/>
  <c r="AA1872" i="2" s="1"/>
  <c r="Z990" i="2"/>
  <c r="AA990" i="2" s="1"/>
  <c r="Z1563" i="2"/>
  <c r="AA1563" i="2" s="1"/>
  <c r="Z523" i="2"/>
  <c r="AA523" i="2" s="1"/>
  <c r="Z2258" i="2"/>
  <c r="AA2258" i="2" s="1"/>
  <c r="Z2661" i="2"/>
  <c r="AA2661" i="2" s="1"/>
  <c r="Z2481" i="2"/>
  <c r="AA2481" i="2" s="1"/>
  <c r="Z2036" i="2"/>
  <c r="AA2036" i="2" s="1"/>
  <c r="Z1715" i="2"/>
  <c r="AA1715" i="2" s="1"/>
  <c r="Z388" i="2"/>
  <c r="AA388" i="2" s="1"/>
  <c r="AP387" i="2" s="1"/>
  <c r="Z139" i="2"/>
  <c r="AA139" i="2" s="1"/>
  <c r="Z137" i="2"/>
  <c r="AA137" i="2" s="1"/>
  <c r="AP137" i="2" s="1"/>
  <c r="Z2485" i="2"/>
  <c r="AA2485" i="2" s="1"/>
  <c r="AP2485" i="2" s="1"/>
  <c r="Z2246" i="2"/>
  <c r="AA2246" i="2" s="1"/>
  <c r="Z1454" i="2"/>
  <c r="AA1454" i="2" s="1"/>
  <c r="AP1454" i="2" s="1"/>
  <c r="Z2683" i="2"/>
  <c r="AA2683" i="2" s="1"/>
  <c r="Z2367" i="2"/>
  <c r="AA2367" i="2" s="1"/>
  <c r="AP2367" i="2" s="1"/>
  <c r="Z119" i="2"/>
  <c r="AA119" i="2" s="1"/>
  <c r="Z2144" i="2"/>
  <c r="AA2144" i="2" s="1"/>
  <c r="Z411" i="2"/>
  <c r="AA411" i="2" s="1"/>
  <c r="Z2770" i="2"/>
  <c r="AA2770" i="2" s="1"/>
  <c r="Z575" i="2"/>
  <c r="AA575" i="2" s="1"/>
  <c r="Z670" i="2"/>
  <c r="AA670" i="2" s="1"/>
  <c r="Z600" i="2"/>
  <c r="AA600" i="2" s="1"/>
  <c r="Z42" i="2"/>
  <c r="AA42" i="2" s="1"/>
  <c r="AP42" i="2" s="1"/>
  <c r="Z2445" i="2"/>
  <c r="AA2445" i="2" s="1"/>
  <c r="AP2445" i="2" s="1"/>
  <c r="Y472" i="2"/>
  <c r="Z472" i="2" s="1"/>
  <c r="AA472" i="2" s="1"/>
  <c r="Y935" i="2"/>
  <c r="Z935" i="2" s="1"/>
  <c r="AA935" i="2" s="1"/>
  <c r="AP935" i="2" s="1"/>
  <c r="Y1348" i="2"/>
  <c r="Z1348" i="2" s="1"/>
  <c r="AA1348" i="2" s="1"/>
  <c r="AP1348" i="2" s="1"/>
  <c r="Y2001" i="2"/>
  <c r="Z2001" i="2" s="1"/>
  <c r="AA2001" i="2" s="1"/>
  <c r="AP2001" i="2" s="1"/>
  <c r="Y540" i="2"/>
  <c r="Z540" i="2" s="1"/>
  <c r="AA540" i="2" s="1"/>
  <c r="AP540" i="2" s="1"/>
  <c r="Y2292" i="2"/>
  <c r="Z2292" i="2" s="1"/>
  <c r="AA2292" i="2" s="1"/>
  <c r="Y1160" i="2"/>
  <c r="Z1160" i="2" s="1"/>
  <c r="AA1160" i="2" s="1"/>
  <c r="Z2743" i="2"/>
  <c r="AA2743" i="2" s="1"/>
  <c r="AP2743" i="2" s="1"/>
  <c r="Z1542" i="2"/>
  <c r="AA1542" i="2" s="1"/>
  <c r="AP1542" i="2" s="1"/>
  <c r="Z2508" i="2"/>
  <c r="AA2508" i="2" s="1"/>
  <c r="Z2813" i="2"/>
  <c r="AA2813" i="2" s="1"/>
  <c r="Z2642" i="2"/>
  <c r="AA2642" i="2" s="1"/>
  <c r="Z1899" i="2"/>
  <c r="AA1899" i="2" s="1"/>
  <c r="Z133" i="2"/>
  <c r="AA133" i="2" s="1"/>
  <c r="Z459" i="2"/>
  <c r="AA459" i="2" s="1"/>
  <c r="AP459" i="2" s="1"/>
  <c r="Z760" i="2"/>
  <c r="AA760" i="2" s="1"/>
  <c r="Z2108" i="2"/>
  <c r="AA2108" i="2" s="1"/>
  <c r="Z798" i="2"/>
  <c r="AA798" i="2" s="1"/>
  <c r="Z1797" i="2"/>
  <c r="AA1797" i="2" s="1"/>
  <c r="Z925" i="2"/>
  <c r="AA925" i="2" s="1"/>
  <c r="Z2654" i="2"/>
  <c r="AA2654" i="2" s="1"/>
  <c r="Z2226" i="2"/>
  <c r="AA2226" i="2" s="1"/>
  <c r="Y906" i="2"/>
  <c r="Z906" i="2" s="1"/>
  <c r="AA906" i="2" s="1"/>
  <c r="Z1371" i="2"/>
  <c r="AA1371" i="2" s="1"/>
  <c r="Z1512" i="2"/>
  <c r="AA1512" i="2" s="1"/>
  <c r="Z1662" i="2"/>
  <c r="AA1662" i="2" s="1"/>
  <c r="Z2633" i="2"/>
  <c r="AA2633" i="2" s="1"/>
  <c r="Z2478" i="2"/>
  <c r="AA2478" i="2" s="1"/>
  <c r="Z1076" i="2"/>
  <c r="AA1076" i="2" s="1"/>
  <c r="AP1076" i="2" s="1"/>
  <c r="Z2130" i="2"/>
  <c r="AA2130" i="2" s="1"/>
  <c r="AP2130" i="2" s="1"/>
  <c r="Z740" i="2"/>
  <c r="AA740" i="2" s="1"/>
  <c r="AP740" i="2" s="1"/>
  <c r="Y518" i="2"/>
  <c r="Z518" i="2" s="1"/>
  <c r="AA518" i="2" s="1"/>
  <c r="Z2652" i="2"/>
  <c r="AA2652" i="2" s="1"/>
  <c r="Y2007" i="2"/>
  <c r="Z2007" i="2" s="1"/>
  <c r="AA2007" i="2" s="1"/>
  <c r="AP2007" i="2" s="1"/>
  <c r="Z2648" i="2"/>
  <c r="AA2648" i="2" s="1"/>
  <c r="Z951" i="2"/>
  <c r="AA951" i="2" s="1"/>
  <c r="Z927" i="2"/>
  <c r="AA927" i="2" s="1"/>
  <c r="Z1280" i="2"/>
  <c r="AA1280" i="2" s="1"/>
  <c r="Z619" i="2"/>
  <c r="AA619" i="2" s="1"/>
  <c r="Z2681" i="2"/>
  <c r="AA2681" i="2" s="1"/>
  <c r="Z1121" i="2"/>
  <c r="AA1121" i="2" s="1"/>
  <c r="Z923" i="2"/>
  <c r="AA923" i="2" s="1"/>
  <c r="Z2169" i="2"/>
  <c r="AA2169" i="2" s="1"/>
  <c r="Z793" i="2"/>
  <c r="AA793" i="2" s="1"/>
  <c r="Z424" i="2"/>
  <c r="AA424" i="2" s="1"/>
  <c r="Z1839" i="2"/>
  <c r="AA1839" i="2" s="1"/>
  <c r="Z694" i="2"/>
  <c r="AA694" i="2" s="1"/>
  <c r="Z2501" i="2"/>
  <c r="AA2501" i="2" s="1"/>
  <c r="Z464" i="2"/>
  <c r="AA464" i="2" s="1"/>
  <c r="Z1647" i="2"/>
  <c r="AA1647" i="2" s="1"/>
  <c r="Z2390" i="2"/>
  <c r="AA2390" i="2" s="1"/>
  <c r="AP2390" i="2" s="1"/>
  <c r="Y721" i="2"/>
  <c r="Z721" i="2" s="1"/>
  <c r="AA721" i="2" s="1"/>
  <c r="AP720" i="2" s="1"/>
  <c r="Z2706" i="2"/>
  <c r="AA2706" i="2" s="1"/>
  <c r="Z272" i="2"/>
  <c r="AA272" i="2" s="1"/>
  <c r="Z945" i="2"/>
  <c r="AA945" i="2" s="1"/>
  <c r="Z2449" i="2"/>
  <c r="AA2449" i="2" s="1"/>
  <c r="Y1666" i="2"/>
  <c r="Z1666" i="2" s="1"/>
  <c r="AA1666" i="2" s="1"/>
  <c r="AP1666" i="2" s="1"/>
  <c r="Y1931" i="2"/>
  <c r="Z1931" i="2" s="1"/>
  <c r="AA1931" i="2" s="1"/>
  <c r="AP1931" i="2" s="1"/>
  <c r="Z412" i="2"/>
  <c r="AA412" i="2" s="1"/>
  <c r="Z1425" i="2"/>
  <c r="AA1425" i="2" s="1"/>
  <c r="Z1744" i="2"/>
  <c r="AA1744" i="2" s="1"/>
  <c r="Z2816" i="2"/>
  <c r="AA2816" i="2" s="1"/>
  <c r="Y218" i="2"/>
  <c r="Z218" i="2" s="1"/>
  <c r="AA218" i="2" s="1"/>
  <c r="Z1241" i="2"/>
  <c r="AA1241" i="2" s="1"/>
  <c r="Z93" i="2"/>
  <c r="AA93" i="2" s="1"/>
  <c r="Z348" i="2"/>
  <c r="AA348" i="2" s="1"/>
  <c r="AP348" i="2" s="1"/>
  <c r="Z2631" i="2"/>
  <c r="AA2631" i="2" s="1"/>
  <c r="AP2631" i="2" s="1"/>
  <c r="Z591" i="2"/>
  <c r="AA591" i="2" s="1"/>
  <c r="Z2696" i="2"/>
  <c r="AA2696" i="2" s="1"/>
  <c r="AP2696" i="2" s="1"/>
  <c r="Z569" i="2"/>
  <c r="AA569" i="2" s="1"/>
  <c r="AP569" i="2" s="1"/>
  <c r="Y66" i="2"/>
  <c r="Z66" i="2" s="1"/>
  <c r="AA66" i="2" s="1"/>
  <c r="AP66" i="2" s="1"/>
  <c r="Z664" i="2"/>
  <c r="AA664" i="2" s="1"/>
  <c r="Z747" i="2"/>
  <c r="AA747" i="2" s="1"/>
  <c r="Y2786" i="2"/>
  <c r="Z2786" i="2" s="1"/>
  <c r="AA2786" i="2" s="1"/>
  <c r="AP2785" i="2" s="1"/>
  <c r="Z2106" i="2"/>
  <c r="AA2106" i="2" s="1"/>
  <c r="Z2196" i="2"/>
  <c r="AA2196" i="2" s="1"/>
  <c r="Z1436" i="2"/>
  <c r="AA1436" i="2" s="1"/>
  <c r="AP1436" i="2" s="1"/>
  <c r="Y783" i="2"/>
  <c r="Z783" i="2" s="1"/>
  <c r="AA783" i="2" s="1"/>
  <c r="AP783" i="2" s="1"/>
  <c r="Z846" i="2"/>
  <c r="AA846" i="2" s="1"/>
  <c r="Y1845" i="2"/>
  <c r="Z1845" i="2" s="1"/>
  <c r="AA1845" i="2" s="1"/>
  <c r="Z2516" i="2"/>
  <c r="AA2516" i="2" s="1"/>
  <c r="Z1104" i="2"/>
  <c r="AA1104" i="2" s="1"/>
  <c r="AP1104" i="2" s="1"/>
  <c r="Z1791" i="2"/>
  <c r="AA1791" i="2" s="1"/>
  <c r="Z1603" i="2"/>
  <c r="AA1603" i="2" s="1"/>
  <c r="Y2193" i="2"/>
  <c r="Z2193" i="2" s="1"/>
  <c r="AA2193" i="2" s="1"/>
  <c r="AP2193" i="2" s="1"/>
  <c r="Z1600" i="2"/>
  <c r="AA1600" i="2" s="1"/>
  <c r="Z1344" i="2"/>
  <c r="AA1344" i="2" s="1"/>
  <c r="Z2172" i="2"/>
  <c r="AA2172" i="2" s="1"/>
  <c r="Z2780" i="2"/>
  <c r="AA2780" i="2" s="1"/>
  <c r="Z2046" i="2"/>
  <c r="AA2046" i="2" s="1"/>
  <c r="Z827" i="2"/>
  <c r="AA827" i="2" s="1"/>
  <c r="Z2594" i="2"/>
  <c r="AA2594" i="2" s="1"/>
  <c r="Z2638" i="2"/>
  <c r="AA2638" i="2" s="1"/>
  <c r="Z983" i="2"/>
  <c r="AA983" i="2" s="1"/>
  <c r="AP983" i="2" s="1"/>
  <c r="Z1252" i="2"/>
  <c r="AA1252" i="2" s="1"/>
  <c r="Z2775" i="2"/>
  <c r="AA2775" i="2" s="1"/>
  <c r="Z671" i="2"/>
  <c r="AA671" i="2" s="1"/>
  <c r="AP670" i="2" s="1"/>
  <c r="Z2771" i="2"/>
  <c r="AA2771" i="2" s="1"/>
  <c r="Z1202" i="2"/>
  <c r="AA1202" i="2" s="1"/>
  <c r="Z713" i="2"/>
  <c r="AA713" i="2" s="1"/>
  <c r="Z2023" i="2"/>
  <c r="AA2023" i="2" s="1"/>
  <c r="Z859" i="2"/>
  <c r="AA859" i="2" s="1"/>
  <c r="Z1254" i="2"/>
  <c r="AA1254" i="2" s="1"/>
  <c r="Z686" i="2"/>
  <c r="AA686" i="2" s="1"/>
  <c r="Z163" i="2"/>
  <c r="AA163" i="2" s="1"/>
  <c r="Z2146" i="2"/>
  <c r="AA2146" i="2" s="1"/>
  <c r="Z357" i="2"/>
  <c r="AA357" i="2" s="1"/>
  <c r="AP357" i="2" s="1"/>
  <c r="Z127" i="2"/>
  <c r="AA127" i="2" s="1"/>
  <c r="Y2554" i="2"/>
  <c r="Z2554" i="2" s="1"/>
  <c r="AA2554" i="2" s="1"/>
  <c r="AP2554" i="2" s="1"/>
  <c r="Z975" i="2"/>
  <c r="AA975" i="2" s="1"/>
  <c r="Z2122" i="2"/>
  <c r="AA2122" i="2" s="1"/>
  <c r="Z1056" i="2"/>
  <c r="AA1056" i="2" s="1"/>
  <c r="Z448" i="2"/>
  <c r="AA448" i="2" s="1"/>
  <c r="Z2312" i="2"/>
  <c r="AA2312" i="2" s="1"/>
  <c r="Z2013" i="2"/>
  <c r="AA2013" i="2" s="1"/>
  <c r="Z400" i="2"/>
  <c r="AA400" i="2" s="1"/>
  <c r="AP400" i="2" s="1"/>
  <c r="Z382" i="2"/>
  <c r="AA382" i="2" s="1"/>
  <c r="AP382" i="2" s="1"/>
  <c r="Z821" i="2"/>
  <c r="AA821" i="2" s="1"/>
  <c r="Z532" i="2"/>
  <c r="AA532" i="2" s="1"/>
  <c r="Z2269" i="2"/>
  <c r="AA2269" i="2" s="1"/>
  <c r="Z2519" i="2"/>
  <c r="AA2519" i="2" s="1"/>
  <c r="AP2519" i="2" s="1"/>
  <c r="Z1085" i="2"/>
  <c r="AA1085" i="2" s="1"/>
  <c r="Z2635" i="2"/>
  <c r="AA2635" i="2" s="1"/>
  <c r="AP2635" i="2" s="1"/>
  <c r="Z551" i="2"/>
  <c r="AA551" i="2" s="1"/>
  <c r="Z2798" i="2"/>
  <c r="AA2798" i="2" s="1"/>
  <c r="Z837" i="2"/>
  <c r="AA837" i="2" s="1"/>
  <c r="Z571" i="2"/>
  <c r="AA571" i="2" s="1"/>
  <c r="Z2155" i="2"/>
  <c r="AA2155" i="2" s="1"/>
  <c r="Y408" i="2"/>
  <c r="Z408" i="2" s="1"/>
  <c r="AA408" i="2" s="1"/>
  <c r="AP408" i="2" s="1"/>
  <c r="Y870" i="2"/>
  <c r="Z870" i="2" s="1"/>
  <c r="AA870" i="2" s="1"/>
  <c r="Z1065" i="2"/>
  <c r="AA1065" i="2" s="1"/>
  <c r="Z509" i="2"/>
  <c r="AA509" i="2" s="1"/>
  <c r="Y34" i="2"/>
  <c r="Z34" i="2" s="1"/>
  <c r="AA34" i="2" s="1"/>
  <c r="Z589" i="2"/>
  <c r="AA589" i="2" s="1"/>
  <c r="Y441" i="2"/>
  <c r="Z441" i="2" s="1"/>
  <c r="AA441" i="2" s="1"/>
  <c r="AP441" i="2" s="1"/>
  <c r="Z861" i="2"/>
  <c r="AA861" i="2" s="1"/>
  <c r="Y1795" i="2"/>
  <c r="Z1795" i="2" s="1"/>
  <c r="AA1795" i="2" s="1"/>
  <c r="Z202" i="2"/>
  <c r="AA202" i="2" s="1"/>
  <c r="Z1283" i="2"/>
  <c r="AA1283" i="2" s="1"/>
  <c r="Z1310" i="2"/>
  <c r="AA1310" i="2" s="1"/>
  <c r="Z781" i="2"/>
  <c r="AA781" i="2" s="1"/>
  <c r="AP781" i="2" s="1"/>
  <c r="Z1783" i="2"/>
  <c r="AA1783" i="2" s="1"/>
  <c r="AP1783" i="2" s="1"/>
  <c r="Z833" i="2"/>
  <c r="AA833" i="2" s="1"/>
  <c r="Z1848" i="2"/>
  <c r="AA1848" i="2" s="1"/>
  <c r="Z1746" i="2"/>
  <c r="AA1746" i="2" s="1"/>
  <c r="AP1746" i="2" s="1"/>
  <c r="Z831" i="2"/>
  <c r="AA831" i="2" s="1"/>
  <c r="Z1657" i="2"/>
  <c r="AA1657" i="2" s="1"/>
  <c r="AP1657" i="2" s="1"/>
  <c r="Z1789" i="2"/>
  <c r="AA1789" i="2" s="1"/>
  <c r="Y1901" i="2"/>
  <c r="Z1901" i="2" s="1"/>
  <c r="AA1901" i="2" s="1"/>
  <c r="AP1901" i="2" s="1"/>
  <c r="Y2230" i="2"/>
  <c r="Z2230" i="2" s="1"/>
  <c r="AA2230" i="2" s="1"/>
  <c r="AP2230" i="2" s="1"/>
  <c r="Z1787" i="2"/>
  <c r="AA1787" i="2" s="1"/>
  <c r="Z214" i="2"/>
  <c r="AA214" i="2" s="1"/>
  <c r="AP214" i="2" s="1"/>
  <c r="Z723" i="2"/>
  <c r="AA723" i="2" s="1"/>
  <c r="Z333" i="2"/>
  <c r="AA333" i="2" s="1"/>
  <c r="Z887" i="2"/>
  <c r="AA887" i="2" s="1"/>
  <c r="AP887" i="2" s="1"/>
  <c r="Z190" i="2"/>
  <c r="AA190" i="2" s="1"/>
  <c r="Z1642" i="2"/>
  <c r="AA1642" i="2" s="1"/>
  <c r="AP1642" i="2" s="1"/>
  <c r="Z1562" i="2"/>
  <c r="AA1562" i="2" s="1"/>
  <c r="AP1562" i="2" s="1"/>
  <c r="Z1831" i="2"/>
  <c r="AA1831" i="2" s="1"/>
  <c r="AP1831" i="2" s="1"/>
  <c r="Z2749" i="2"/>
  <c r="AA2749" i="2" s="1"/>
  <c r="Y1494" i="2"/>
  <c r="Z1494" i="2" s="1"/>
  <c r="AA1494" i="2" s="1"/>
  <c r="Z1181" i="2"/>
  <c r="AA1181" i="2" s="1"/>
  <c r="Y1232" i="2"/>
  <c r="Z1232" i="2" s="1"/>
  <c r="AA1232" i="2" s="1"/>
  <c r="AP1232" i="2" s="1"/>
  <c r="Z1959" i="2"/>
  <c r="AA1959" i="2" s="1"/>
  <c r="Y1083" i="2"/>
  <c r="Z1083" i="2" s="1"/>
  <c r="AA1083" i="2" s="1"/>
  <c r="Z2003" i="2"/>
  <c r="AA2003" i="2" s="1"/>
  <c r="Z2301" i="2"/>
  <c r="AA2301" i="2" s="1"/>
  <c r="AP2301" i="2" s="1"/>
  <c r="Y97" i="2"/>
  <c r="Z97" i="2" s="1"/>
  <c r="AA97" i="2" s="1"/>
  <c r="Z1399" i="2"/>
  <c r="AA1399" i="2" s="1"/>
  <c r="Z1828" i="2"/>
  <c r="AA1828" i="2" s="1"/>
  <c r="Y1636" i="2"/>
  <c r="Z1636" i="2" s="1"/>
  <c r="AA1636" i="2" s="1"/>
  <c r="Y2134" i="2"/>
  <c r="Z2134" i="2" s="1"/>
  <c r="AA2134" i="2" s="1"/>
  <c r="Z453" i="2"/>
  <c r="AA453" i="2" s="1"/>
  <c r="Y2767" i="2"/>
  <c r="Z2767" i="2" s="1"/>
  <c r="AA2767" i="2" s="1"/>
  <c r="AP2767" i="2" s="1"/>
  <c r="Y2522" i="2"/>
  <c r="Z2522" i="2" s="1"/>
  <c r="AA2522" i="2" s="1"/>
  <c r="Y880" i="2"/>
  <c r="Z880" i="2" s="1"/>
  <c r="AA880" i="2" s="1"/>
  <c r="Y2685" i="2"/>
  <c r="Z2685" i="2" s="1"/>
  <c r="AA2685" i="2" s="1"/>
  <c r="AP2685" i="2" s="1"/>
  <c r="Z414" i="2"/>
  <c r="AA414" i="2" s="1"/>
  <c r="Z1004" i="2"/>
  <c r="AA1004" i="2" s="1"/>
  <c r="Y737" i="2"/>
  <c r="Z737" i="2" s="1"/>
  <c r="AA737" i="2" s="1"/>
  <c r="AP737" i="2" s="1"/>
  <c r="Y607" i="2"/>
  <c r="Z607" i="2" s="1"/>
  <c r="AA607" i="2" s="1"/>
  <c r="AP607" i="2" s="1"/>
  <c r="Z2656" i="2"/>
  <c r="AA2656" i="2" s="1"/>
  <c r="Z1710" i="2"/>
  <c r="AA1710" i="2" s="1"/>
  <c r="Y1236" i="2"/>
  <c r="Z1236" i="2" s="1"/>
  <c r="AA1236" i="2" s="1"/>
  <c r="AP1236" i="2" s="1"/>
  <c r="Y2791" i="2"/>
  <c r="Z2791" i="2" s="1"/>
  <c r="AA2791" i="2" s="1"/>
  <c r="Z2314" i="2"/>
  <c r="AA2314" i="2" s="1"/>
  <c r="Y2011" i="2"/>
  <c r="Z2011" i="2" s="1"/>
  <c r="AA2011" i="2" s="1"/>
  <c r="Z2204" i="2"/>
  <c r="AA2204" i="2" s="1"/>
  <c r="Y2659" i="2"/>
  <c r="Z2659" i="2" s="1"/>
  <c r="AA2659" i="2" s="1"/>
  <c r="Y1664" i="2"/>
  <c r="Z1664" i="2" s="1"/>
  <c r="AA1664" i="2" s="1"/>
  <c r="Y2614" i="2"/>
  <c r="Z2614" i="2" s="1"/>
  <c r="AA2614" i="2" s="1"/>
  <c r="AP2614" i="2" s="1"/>
  <c r="Z872" i="2"/>
  <c r="AA872" i="2" s="1"/>
  <c r="Z376" i="2"/>
  <c r="AA376" i="2" s="1"/>
  <c r="Y978" i="2"/>
  <c r="Z978" i="2" s="1"/>
  <c r="AA978" i="2" s="1"/>
  <c r="Y877" i="2"/>
  <c r="Z877" i="2" s="1"/>
  <c r="AA877" i="2" s="1"/>
  <c r="Y679" i="2"/>
  <c r="Z679" i="2" s="1"/>
  <c r="AA679" i="2" s="1"/>
  <c r="Y631" i="2"/>
  <c r="Z631" i="2" s="1"/>
  <c r="AA631" i="2" s="1"/>
  <c r="Y2818" i="2"/>
  <c r="Z2818" i="2" s="1"/>
  <c r="AA2818" i="2" s="1"/>
  <c r="AB2826" i="2"/>
  <c r="AE2827" i="2"/>
  <c r="AF2827" i="2" s="1"/>
  <c r="AD2827" i="2"/>
  <c r="AP334" i="2"/>
  <c r="AP1005" i="2"/>
  <c r="AP1244" i="2"/>
  <c r="AP2246" i="2"/>
  <c r="AP2449" i="2"/>
  <c r="AP218" i="2"/>
  <c r="AP2085" i="2"/>
  <c r="AP116" i="2"/>
  <c r="AP2622" i="2"/>
  <c r="AP1048" i="2"/>
  <c r="AP1517" i="2"/>
  <c r="AP323" i="2"/>
  <c r="AP2292" i="2"/>
  <c r="AP2397" i="2"/>
  <c r="AP2684" i="2"/>
  <c r="AP1316" i="2"/>
  <c r="AP1357" i="2"/>
  <c r="AP77" i="2"/>
  <c r="AP2024" i="2"/>
  <c r="AP162" i="2"/>
  <c r="AP1387" i="2"/>
  <c r="AP2747" i="2"/>
  <c r="AP2200" i="2"/>
  <c r="AP445" i="2"/>
  <c r="AP821" i="2"/>
  <c r="AP256" i="2"/>
  <c r="AP1484" i="2"/>
  <c r="AP2489" i="2"/>
  <c r="AP500" i="2"/>
  <c r="AP857" i="2"/>
  <c r="AP788" i="2"/>
  <c r="AP714" i="2"/>
  <c r="AP169" i="2"/>
  <c r="AP1628" i="2"/>
  <c r="AP2529" i="2"/>
  <c r="AP1656" i="2"/>
  <c r="AP840" i="2"/>
  <c r="AP2255" i="2"/>
  <c r="AP1009" i="2"/>
  <c r="AP1075" i="2"/>
  <c r="AP1231" i="2"/>
  <c r="AP1946" i="2"/>
  <c r="AP308" i="2"/>
  <c r="AP1152" i="2"/>
  <c r="AP1977" i="2"/>
  <c r="AP532" i="2"/>
  <c r="AP1852" i="2"/>
  <c r="AP1288" i="2"/>
  <c r="AP2748" i="2"/>
  <c r="AP1763" i="2"/>
  <c r="AP2574" i="2"/>
  <c r="AP1388" i="2"/>
  <c r="AP311" i="2"/>
  <c r="AP748" i="2"/>
  <c r="AP2613" i="2"/>
  <c r="AP638" i="2"/>
  <c r="AP808" i="2"/>
  <c r="AP154" i="2"/>
  <c r="AP869" i="2"/>
  <c r="AP1040" i="2"/>
  <c r="AP518" i="2"/>
  <c r="AP2333" i="2"/>
  <c r="AP2569" i="2"/>
  <c r="AP602" i="2"/>
  <c r="AP2720" i="2"/>
  <c r="AP609" i="2"/>
  <c r="AP2431" i="2"/>
  <c r="AP2274" i="2"/>
  <c r="AP80" i="2"/>
  <c r="AP1469" i="2"/>
  <c r="AP2148" i="2"/>
  <c r="AP50" i="2"/>
  <c r="AP1217" i="2"/>
  <c r="AP1081" i="2"/>
  <c r="AP2288" i="2"/>
  <c r="AP1246" i="2"/>
  <c r="AP835" i="2"/>
  <c r="AP1996" i="2"/>
  <c r="AP152" i="2"/>
  <c r="AP1892" i="2"/>
  <c r="AP2028" i="2"/>
  <c r="AP2309" i="2"/>
  <c r="AP992" i="2"/>
  <c r="AP2552" i="2"/>
  <c r="AP1967" i="2"/>
  <c r="AP2110" i="2"/>
  <c r="AP148" i="2"/>
  <c r="AP722" i="2"/>
  <c r="AP2565" i="2"/>
  <c r="AP1913" i="2"/>
  <c r="AP2237" i="2"/>
  <c r="AP139" i="2"/>
  <c r="AP113" i="2"/>
  <c r="AP970" i="2"/>
  <c r="AP1980" i="2"/>
  <c r="AP1798" i="2"/>
  <c r="AP206" i="2"/>
  <c r="AP622" i="2"/>
  <c r="AP1159" i="2"/>
  <c r="AP2134" i="2"/>
  <c r="AP1524" i="2"/>
  <c r="AP242" i="2"/>
  <c r="AP2473" i="2"/>
  <c r="AP1854" i="2"/>
  <c r="AP1833" i="2"/>
  <c r="AP2239" i="2"/>
  <c r="AP2011" i="2"/>
  <c r="AP2822" i="2"/>
  <c r="AP188" i="2"/>
  <c r="AP2088" i="2"/>
  <c r="AP1209" i="2"/>
  <c r="AP898" i="2"/>
  <c r="AP2501" i="2"/>
  <c r="AP1728" i="2"/>
  <c r="AP667" i="2"/>
  <c r="AP310" i="2"/>
  <c r="AP1984" i="2"/>
  <c r="AP539" i="2"/>
  <c r="AP217" i="2"/>
  <c r="AP1762" i="2"/>
  <c r="AP1103" i="2"/>
  <c r="AP1235" i="2"/>
  <c r="AP952" i="2"/>
  <c r="AP1141" i="2"/>
  <c r="AP1968" i="2"/>
  <c r="AP515" i="2"/>
  <c r="AP2070" i="2"/>
  <c r="AP1792" i="2"/>
  <c r="AP123" i="2"/>
  <c r="AP1834" i="2"/>
  <c r="AP472" i="2"/>
  <c r="AP2251" i="2"/>
  <c r="AP46" i="2"/>
  <c r="AP732" i="2"/>
  <c r="AP1338" i="2"/>
  <c r="AP2443" i="2"/>
  <c r="AP2019" i="2"/>
  <c r="AP1390" i="2"/>
  <c r="AP2244" i="2"/>
  <c r="AP2677" i="2"/>
  <c r="AP1975" i="2"/>
  <c r="AP397" i="2"/>
  <c r="AP604" i="2"/>
  <c r="AP2380" i="2"/>
  <c r="AP897" i="2"/>
  <c r="AP1069" i="2"/>
  <c r="AP2725" i="2"/>
  <c r="AP1367" i="2"/>
  <c r="AP1427" i="2"/>
  <c r="AP73" i="2"/>
  <c r="AP2146" i="2"/>
  <c r="AP829" i="2"/>
  <c r="AP1054" i="2"/>
  <c r="AP1042" i="2"/>
  <c r="AP464" i="2"/>
  <c r="AP770" i="2"/>
  <c r="AP1374" i="2"/>
  <c r="AP1458" i="2"/>
  <c r="AP2099" i="2"/>
  <c r="AP886" i="2"/>
  <c r="AP2652" i="2"/>
  <c r="AP2588" i="2"/>
  <c r="AP2167" i="2"/>
  <c r="AP404" i="2"/>
  <c r="AP1135" i="2"/>
  <c r="AP1018" i="2"/>
  <c r="AP884" i="2"/>
  <c r="AP1049" i="2"/>
  <c r="AP2118" i="2"/>
  <c r="AP2016" i="2"/>
  <c r="AP164" i="2"/>
  <c r="AP1851" i="2"/>
  <c r="AP2560" i="2"/>
  <c r="AP1099" i="2"/>
  <c r="AP628" i="2"/>
  <c r="AP2809" i="2"/>
  <c r="AP324" i="2"/>
  <c r="AP2096" i="2"/>
  <c r="AP2612" i="2"/>
  <c r="AP1518" i="2"/>
  <c r="AP237" i="2"/>
  <c r="AP1480" i="2"/>
  <c r="AP777" i="2"/>
  <c r="AP2820" i="2"/>
  <c r="AP953" i="2"/>
  <c r="AP629" i="2"/>
  <c r="AP437" i="2"/>
  <c r="AP1722" i="2"/>
  <c r="AP170" i="2"/>
  <c r="AP2248" i="2"/>
  <c r="AP642" i="2"/>
  <c r="AP2238" i="2"/>
  <c r="AP199" i="2"/>
  <c r="AP1087" i="2"/>
  <c r="AP2047" i="2"/>
  <c r="AP1737" i="2"/>
  <c r="AP1037" i="2"/>
  <c r="AP1520" i="2"/>
  <c r="AP2261" i="2"/>
  <c r="AP796" i="2"/>
  <c r="AP1131" i="2"/>
  <c r="AP2037" i="2"/>
  <c r="AP1848" i="2"/>
  <c r="AP521" i="2"/>
  <c r="AP1864" i="2"/>
  <c r="AP482" i="2"/>
  <c r="AP2089" i="2"/>
  <c r="AP2491" i="2"/>
  <c r="AP1025" i="2"/>
  <c r="AP2733" i="2"/>
  <c r="AP504" i="2"/>
  <c r="AP171" i="2"/>
  <c r="AP1759" i="2"/>
  <c r="AP1588" i="2"/>
  <c r="AP1696" i="2"/>
  <c r="AP307" i="2"/>
  <c r="AP1623" i="2"/>
  <c r="AP2269" i="2"/>
  <c r="AP1466" i="2"/>
  <c r="AP1061" i="2"/>
  <c r="AP1326" i="2"/>
  <c r="AP2076" i="2"/>
  <c r="AP2050" i="2"/>
  <c r="AP2673" i="2"/>
  <c r="AP1451" i="2"/>
  <c r="AP573" i="2"/>
  <c r="AP820" i="2"/>
  <c r="AP2229" i="2"/>
  <c r="AP2033" i="2"/>
  <c r="AP474" i="2"/>
  <c r="AP224" i="2"/>
  <c r="AP1243" i="2"/>
  <c r="AP65" i="2"/>
  <c r="AP1461" i="2"/>
  <c r="AP679" i="2"/>
  <c r="AP551" i="2"/>
  <c r="AP2798" i="2"/>
  <c r="AP71" i="2"/>
  <c r="AP2188" i="2"/>
  <c r="AP1961" i="2"/>
  <c r="AP2087" i="2"/>
  <c r="AP440" i="2"/>
  <c r="AP2572" i="2"/>
  <c r="AP997" i="2"/>
  <c r="AP1753" i="2"/>
  <c r="AP1200" i="2"/>
  <c r="AP2456" i="2"/>
  <c r="AP2401" i="2"/>
  <c r="AP1234" i="2"/>
  <c r="AP1523" i="2"/>
  <c r="AP62" i="2"/>
  <c r="AP2791" i="2"/>
  <c r="AP1315" i="2"/>
  <c r="AP2683" i="2"/>
  <c r="AP1248" i="2"/>
  <c r="AP1079" i="2"/>
  <c r="AP1393" i="2"/>
  <c r="AP1475" i="2"/>
  <c r="AP2693" i="2"/>
  <c r="AP558" i="2"/>
  <c r="AP158" i="2"/>
  <c r="AP180" i="2"/>
  <c r="AP895" i="2"/>
  <c r="AP2376" i="2"/>
  <c r="AP319" i="2"/>
  <c r="AP1745" i="2"/>
  <c r="AP2735" i="2"/>
  <c r="AP496" i="2"/>
  <c r="AP1344" i="2"/>
  <c r="AP1319" i="2"/>
  <c r="AP725" i="2"/>
  <c r="AP1189" i="2"/>
  <c r="AP934" i="2"/>
  <c r="AP2369" i="2"/>
  <c r="AP907" i="2"/>
  <c r="AP1322" i="2"/>
  <c r="AP1116" i="2"/>
  <c r="AP813" i="2"/>
  <c r="AP2368" i="2"/>
  <c r="AP1717" i="2"/>
  <c r="AP652" i="2"/>
  <c r="AP1271" i="2"/>
  <c r="AP1952" i="2"/>
  <c r="AP1149" i="2"/>
  <c r="AP2476" i="2"/>
  <c r="AP2023" i="2"/>
  <c r="AP2795" i="2"/>
  <c r="AP750" i="2"/>
  <c r="AP1653" i="2"/>
  <c r="AP195" i="2"/>
  <c r="AP1503" i="2"/>
  <c r="AP69" i="2"/>
  <c r="AP333" i="2"/>
  <c r="AP2564" i="2"/>
  <c r="AP190" i="2"/>
  <c r="AP765" i="2"/>
  <c r="AP235" i="2"/>
  <c r="AP633" i="2"/>
  <c r="AP1731" i="2"/>
  <c r="AP1940" i="2"/>
  <c r="AP74" i="2"/>
  <c r="AP1859" i="2"/>
  <c r="AP1571" i="2"/>
  <c r="AP2537" i="2"/>
  <c r="AP2094" i="2"/>
  <c r="AP1408" i="2"/>
  <c r="AP1124" i="2"/>
  <c r="AP606" i="2"/>
  <c r="AP626" i="2"/>
  <c r="AP1908" i="2"/>
  <c r="AP1838" i="2"/>
  <c r="AP1552" i="2"/>
  <c r="AP693" i="2"/>
  <c r="AP1085" i="2"/>
  <c r="AP1391" i="2"/>
  <c r="AP1428" i="2"/>
  <c r="AP755" i="2"/>
  <c r="AP2383" i="2"/>
  <c r="AP2112" i="2"/>
  <c r="AP489" i="2"/>
  <c r="AP2790" i="2"/>
  <c r="AP177" i="2"/>
  <c r="AP1074" i="2"/>
  <c r="AP1158" i="2"/>
  <c r="AP244" i="2"/>
  <c r="AP470" i="2"/>
  <c r="AP241" i="2"/>
  <c r="AP530" i="2"/>
  <c r="AP905" i="2"/>
  <c r="AP1297" i="2"/>
  <c r="AP2357" i="2"/>
  <c r="AP2259" i="2"/>
  <c r="AP372" i="2"/>
  <c r="AP1284" i="2"/>
  <c r="AP249" i="2"/>
  <c r="AP1938" i="2"/>
  <c r="AP2289" i="2"/>
  <c r="AP2765" i="2"/>
  <c r="AP81" i="2"/>
  <c r="AP1853" i="2"/>
  <c r="AP2091" i="2"/>
  <c r="AP1173" i="2"/>
  <c r="AP864" i="2"/>
  <c r="AP227" i="2"/>
  <c r="AP706" i="2"/>
  <c r="AP1146" i="2"/>
  <c r="AP787" i="2"/>
  <c r="AP503" i="2"/>
  <c r="AP1678" i="2"/>
  <c r="AP2027" i="2"/>
  <c r="AP2621" i="2"/>
  <c r="AP2544" i="2"/>
  <c r="AP1113" i="2"/>
  <c r="AP1202" i="2"/>
  <c r="AP322" i="2"/>
  <c r="AP2308" i="2"/>
  <c r="AP1366" i="2"/>
  <c r="AP701" i="2"/>
  <c r="AP972" i="2"/>
  <c r="AP2665" i="2"/>
  <c r="AP2287" i="2"/>
  <c r="AP694" i="2"/>
  <c r="AP2433" i="2"/>
  <c r="AP2630" i="2"/>
  <c r="AP1216" i="2"/>
  <c r="AP2581" i="2"/>
  <c r="AP632" i="2"/>
  <c r="AP173" i="2"/>
  <c r="AP2032" i="2"/>
  <c r="AP300" i="2"/>
  <c r="AP1406" i="2"/>
  <c r="AP939" i="2"/>
  <c r="AP2627" i="2"/>
  <c r="AP422" i="2"/>
  <c r="AP2559" i="2"/>
  <c r="AP1858" i="2"/>
  <c r="AP2018" i="2"/>
  <c r="AP415" i="2"/>
  <c r="AP136" i="2"/>
  <c r="AP2116" i="2"/>
  <c r="AP1039" i="2"/>
  <c r="AP371" i="2"/>
  <c r="AP1532" i="2"/>
  <c r="AP1123" i="2"/>
  <c r="AP2063" i="2"/>
  <c r="AP741" i="2"/>
  <c r="AP318" i="2"/>
  <c r="AP358" i="2"/>
  <c r="AP2199" i="2"/>
  <c r="AP2021" i="2"/>
  <c r="AP664" i="2"/>
  <c r="AP1683" i="2"/>
  <c r="AP267" i="2"/>
  <c r="AP2382" i="2"/>
  <c r="AP64" i="2"/>
  <c r="AP650" i="2"/>
  <c r="AP1770" i="2"/>
  <c r="AP700" i="2"/>
  <c r="AP2563" i="2"/>
  <c r="AP2528" i="2"/>
  <c r="AP1102" i="2"/>
  <c r="AP2084" i="2"/>
  <c r="AP1655" i="2"/>
  <c r="AP802" i="2"/>
  <c r="AP1727" i="2"/>
  <c r="AP2286" i="2"/>
  <c r="AP1020" i="2"/>
  <c r="AP446" i="2"/>
  <c r="AP1664" i="2"/>
  <c r="AP2109" i="2"/>
  <c r="AP1041" i="2"/>
  <c r="AP591" i="2"/>
  <c r="AP605" i="2"/>
  <c r="AP689" i="2"/>
  <c r="AP2291" i="2"/>
  <c r="AP514" i="2"/>
  <c r="AP1870" i="2"/>
  <c r="AP125" i="2"/>
  <c r="AP168" i="2"/>
  <c r="AP868" i="2"/>
  <c r="AP1311" i="2"/>
  <c r="AP528" i="2"/>
  <c r="AP469" i="2"/>
  <c r="AP969" i="2"/>
  <c r="AP2322" i="2"/>
  <c r="AP1937" i="2"/>
  <c r="AP877" i="2"/>
  <c r="AP1711" i="2"/>
  <c r="AP1947" i="2"/>
  <c r="AP1676" i="2"/>
  <c r="AP2690" i="2"/>
  <c r="AP1548" i="2"/>
  <c r="AP568" i="2"/>
  <c r="AP2530" i="2"/>
  <c r="AP392" i="2"/>
  <c r="AP1992" i="2"/>
  <c r="AP488" i="2"/>
  <c r="AP505" i="2"/>
  <c r="AP810" i="2"/>
  <c r="AP1242" i="2"/>
  <c r="AP1213" i="2"/>
  <c r="AP146" i="2"/>
  <c r="AP312" i="2"/>
  <c r="AP325" i="2"/>
  <c r="AP2293" i="2"/>
  <c r="AP1556" i="2"/>
  <c r="AP473" i="2"/>
  <c r="AP1954" i="2"/>
  <c r="AP1978" i="2"/>
  <c r="AP841" i="2"/>
  <c r="AP870" i="2"/>
  <c r="AP1289" i="2"/>
  <c r="AP2101" i="2"/>
  <c r="AP499" i="2"/>
  <c r="AP2749" i="2"/>
  <c r="AP1764" i="2"/>
  <c r="AP2732" i="2"/>
  <c r="AP603" i="2"/>
  <c r="AP2256" i="2"/>
  <c r="AP1389" i="2"/>
  <c r="AP1153" i="2"/>
  <c r="AP2500" i="2"/>
  <c r="AP2657" i="2"/>
  <c r="AP749" i="2"/>
  <c r="AP1358" i="2"/>
  <c r="AP163" i="2"/>
  <c r="AP1663" i="2"/>
  <c r="AP901" i="2"/>
  <c r="AP523" i="2"/>
  <c r="AP1105" i="2"/>
  <c r="AP1464" i="2"/>
  <c r="AP631" i="2"/>
  <c r="AP876" i="2"/>
  <c r="AP2254" i="2"/>
  <c r="AP1373" i="2"/>
  <c r="AP2472" i="2"/>
  <c r="AP2362" i="2"/>
  <c r="AP2277" i="2"/>
  <c r="AP2360" i="2"/>
  <c r="AP1561" i="2"/>
  <c r="AP1455" i="2"/>
  <c r="AP1805" i="2"/>
  <c r="AP1791" i="2"/>
  <c r="AP1089" i="2"/>
  <c r="AP2555" i="2"/>
  <c r="AP2724" i="2"/>
  <c r="AP1539" i="2"/>
  <c r="AP675" i="2"/>
  <c r="AP1924" i="2"/>
  <c r="AP1547" i="2"/>
  <c r="AP586" i="2"/>
  <c r="AP2506" i="2"/>
  <c r="AP2206" i="2"/>
  <c r="AP1472" i="2"/>
  <c r="AP1363" i="2"/>
  <c r="AP764" i="2"/>
  <c r="AP828" i="2"/>
  <c r="AP2636" i="2"/>
  <c r="AP223" i="2"/>
  <c r="AP2731" i="2"/>
  <c r="AP1035" i="2"/>
  <c r="AP369" i="2"/>
  <c r="AP1453" i="2"/>
  <c r="AP2393" i="2"/>
  <c r="AP2421" i="2"/>
  <c r="AP1258" i="2"/>
  <c r="AP790" i="2"/>
  <c r="AP2638" i="2"/>
  <c r="AP2006" i="2"/>
  <c r="AP2534" i="2"/>
  <c r="AP1932" i="2"/>
  <c r="AP376" i="2"/>
  <c r="AP1928" i="2"/>
  <c r="AP115" i="2"/>
  <c r="AP867" i="2"/>
  <c r="AP2756" i="2"/>
  <c r="AP2008" i="2"/>
  <c r="AP1721" i="2"/>
  <c r="AP1570" i="2"/>
  <c r="AP87" i="2"/>
  <c r="AP1830" i="2"/>
  <c r="AP1350" i="2"/>
  <c r="AP769" i="2"/>
  <c r="AP1328" i="2"/>
  <c r="AP713" i="2"/>
  <c r="AP601" i="2"/>
  <c r="AP2719" i="2"/>
  <c r="AP2662" i="2"/>
  <c r="AP2000" i="2"/>
  <c r="AP1712" i="2"/>
  <c r="AP398" i="2"/>
  <c r="AP1459" i="2"/>
  <c r="AP1073" i="2"/>
  <c r="AP119" i="2"/>
  <c r="AP1534" i="2"/>
  <c r="AP2178" i="2"/>
  <c r="AP68" i="2"/>
  <c r="AP2074" i="2"/>
  <c r="AP1966" i="2"/>
  <c r="AP2754" i="2"/>
  <c r="AP1058" i="2"/>
  <c r="AP1004" i="2"/>
  <c r="AP2345" i="2"/>
  <c r="AP1247" i="2"/>
  <c r="AP1269" i="2"/>
  <c r="AP1292" i="2"/>
  <c r="AP1703" i="2"/>
  <c r="AP78" i="2"/>
  <c r="AP1317" i="2"/>
  <c r="AP2518" i="2"/>
  <c r="AP1356" i="2"/>
  <c r="AP1726" i="2"/>
  <c r="AP798" i="2"/>
  <c r="AP2079" i="2"/>
  <c r="AP2746" i="2"/>
  <c r="AP2103" i="2"/>
  <c r="AP1847" i="2"/>
  <c r="AP213" i="2"/>
  <c r="AP2488" i="2"/>
  <c r="AP951" i="2"/>
  <c r="AP772" i="2"/>
  <c r="AP673" i="2"/>
  <c r="AP2551" i="2"/>
  <c r="AP1965" i="2"/>
  <c r="AP1314" i="2"/>
  <c r="AP305" i="2"/>
  <c r="AP1219" i="2"/>
  <c r="AP644" i="2"/>
  <c r="AP1254" i="2"/>
  <c r="AP321" i="2"/>
  <c r="AP1434" i="2"/>
  <c r="AP923" i="2"/>
  <c r="AP1022" i="2"/>
  <c r="AP1565" i="2"/>
  <c r="AP1184" i="2"/>
  <c r="AP1468" i="2"/>
  <c r="AP2667" i="2"/>
  <c r="AP583" i="2"/>
  <c r="AP157" i="2"/>
  <c r="AP608" i="2"/>
  <c r="AP2190" i="2"/>
  <c r="AP1237" i="2"/>
  <c r="AP2789" i="2"/>
  <c r="AP2808" i="2"/>
  <c r="AP1310" i="2"/>
  <c r="AP854" i="2"/>
  <c r="AP1222" i="2"/>
  <c r="AP2692" i="2"/>
  <c r="AP1815" i="2"/>
  <c r="AP1807" i="2"/>
  <c r="AP2170" i="2"/>
  <c r="AP1579" i="2"/>
  <c r="AP1650" i="2"/>
  <c r="AP1551" i="2"/>
  <c r="AP590" i="2"/>
  <c r="AP2524" i="2"/>
  <c r="AP2764" i="2"/>
  <c r="AP1386" i="2"/>
  <c r="AP2332" i="2"/>
  <c r="AP2459" i="2"/>
  <c r="AP2411" i="2"/>
  <c r="AP2623" i="2"/>
  <c r="AP1516" i="2"/>
  <c r="AP100" i="2"/>
  <c r="AP1509" i="2"/>
  <c r="AP1080" i="2"/>
  <c r="AP1549" i="2"/>
  <c r="AP1084" i="2"/>
  <c r="AP1558" i="2"/>
  <c r="AP657" i="2"/>
  <c r="AP2503" i="2"/>
  <c r="AP656" i="2"/>
  <c r="AP1708" i="2"/>
  <c r="AP647" i="2"/>
  <c r="AP127" i="2"/>
  <c r="AP1654" i="2"/>
  <c r="AP176" i="2"/>
  <c r="AP655" i="2"/>
  <c r="AP444" i="2"/>
  <c r="AP251" i="2"/>
  <c r="AP191" i="2"/>
  <c r="AP637" i="2"/>
  <c r="AP1392" i="2"/>
  <c r="AP1779" i="2"/>
  <c r="AP2766" i="2"/>
  <c r="AP1086" i="2"/>
  <c r="AP1384" i="2"/>
  <c r="AP2281" i="2"/>
  <c r="AP381" i="2"/>
  <c r="AP878" i="2"/>
  <c r="AP1140" i="2"/>
  <c r="AP2307" i="2"/>
  <c r="AP1868" i="2"/>
  <c r="AP680" i="2"/>
  <c r="AP274" i="2"/>
  <c r="AP1979" i="2"/>
  <c r="AP513" i="2"/>
  <c r="AP756" i="2"/>
  <c r="AP1778" i="2"/>
  <c r="AP1860" i="2"/>
  <c r="AP1479" i="2"/>
  <c r="AP2484" i="2"/>
  <c r="AP2290" i="2"/>
  <c r="AP531" i="2"/>
  <c r="AP766" i="2"/>
  <c r="AP831" i="2"/>
  <c r="AP198" i="2"/>
  <c r="AP2792" i="2"/>
  <c r="AP1285" i="2"/>
  <c r="AP175" i="2"/>
  <c r="AP780" i="2"/>
  <c r="AP824" i="2"/>
  <c r="AP2396" i="2"/>
  <c r="AP298" i="2"/>
  <c r="AP2129" i="2"/>
  <c r="AP636" i="2"/>
  <c r="AP2300" i="2"/>
  <c r="AP736" i="2"/>
  <c r="AP1457" i="2"/>
  <c r="AP1936" i="2"/>
  <c r="AP968" i="2"/>
  <c r="AP2467" i="2"/>
  <c r="AP2513" i="2"/>
  <c r="AP118" i="2"/>
  <c r="AP1670" i="2"/>
  <c r="AP1874" i="2"/>
  <c r="AP598" i="2"/>
  <c r="AP1614" i="2"/>
  <c r="AP1837" i="2"/>
  <c r="AP1529" i="2"/>
  <c r="AP284" i="2"/>
  <c r="AP2465" i="2"/>
  <c r="AP1707" i="2"/>
  <c r="AP403" i="2"/>
  <c r="AP1490" i="2"/>
  <c r="AP625" i="2"/>
  <c r="AP758" i="2"/>
  <c r="AP883" i="2"/>
  <c r="AP779" i="2"/>
  <c r="AP1264" i="2"/>
  <c r="AP2015" i="2"/>
  <c r="AP1920" i="2"/>
  <c r="AP145" i="2"/>
  <c r="AP1687" i="2"/>
  <c r="AP2740" i="2"/>
  <c r="AP2204" i="2"/>
  <c r="AP1134" i="2"/>
  <c r="AP1494" i="2"/>
  <c r="AP1283" i="2"/>
  <c r="AP894" i="2"/>
  <c r="AP360" i="2"/>
  <c r="AP356" i="2"/>
  <c r="AP517" i="2"/>
  <c r="AP563" i="2"/>
  <c r="AP1756" i="2"/>
  <c r="AP2483" i="2"/>
  <c r="AP2611" i="2"/>
  <c r="AP1644" i="2"/>
  <c r="AP545" i="2"/>
  <c r="AP2713" i="2"/>
  <c r="AP2220" i="2"/>
  <c r="AP1748" i="2"/>
  <c r="AP941" i="2"/>
  <c r="AP2056" i="2"/>
  <c r="AP1970" i="2"/>
  <c r="AP1702" i="2"/>
  <c r="AP1691" i="2"/>
  <c r="AP1667" i="2"/>
  <c r="AP1512" i="2"/>
  <c r="AP2415" i="2"/>
  <c r="AP1460" i="2"/>
  <c r="AP681" i="2"/>
  <c r="AP723" i="2"/>
  <c r="AP140" i="2"/>
  <c r="AP1157" i="2"/>
  <c r="AP561" i="2"/>
  <c r="AP161" i="2"/>
  <c r="AP2162" i="2"/>
  <c r="AP2034" i="2"/>
  <c r="AP179" i="2"/>
  <c r="AP2031" i="2"/>
  <c r="AP754" i="2"/>
  <c r="AP67" i="2"/>
  <c r="AP2578" i="2"/>
  <c r="AP2323" i="2"/>
  <c r="AP234" i="2"/>
  <c r="AP1249" i="2"/>
  <c r="AP1046" i="2"/>
  <c r="AP2132" i="2"/>
  <c r="AP1839" i="2"/>
  <c r="AP2451" i="2"/>
  <c r="AP2298" i="2"/>
  <c r="AP621" i="2"/>
  <c r="AP53" i="2"/>
  <c r="AP1824" i="2"/>
  <c r="AP178" i="2"/>
  <c r="AP56" i="2"/>
  <c r="AP529" i="2"/>
  <c r="AP2095" i="2"/>
  <c r="AP627" i="2"/>
  <c r="AP2609" i="2"/>
  <c r="AP1028" i="2"/>
  <c r="AP2090" i="2"/>
  <c r="AP2285" i="2"/>
  <c r="AP1092" i="2"/>
  <c r="AP2135" i="2"/>
  <c r="AP2336" i="2"/>
  <c r="AP1634" i="2"/>
  <c r="AP485" i="2"/>
  <c r="AP172" i="2"/>
  <c r="AP1867" i="2"/>
  <c r="AP2783" i="2"/>
  <c r="AP72" i="2"/>
  <c r="AP481" i="2"/>
  <c r="AP70" i="2"/>
  <c r="AP109" i="2"/>
  <c r="AP1941" i="2"/>
  <c r="AP2661" i="2"/>
  <c r="AP243" i="2"/>
  <c r="AP2540" i="2"/>
  <c r="AP167" i="2"/>
  <c r="AP2356" i="2"/>
  <c r="AP1095" i="2"/>
  <c r="AP1909" i="2"/>
  <c r="AP2694" i="2"/>
  <c r="AP1537" i="2"/>
  <c r="AP1541" i="2"/>
  <c r="AP909" i="2"/>
  <c r="AP1761" i="2"/>
  <c r="AP2603" i="2"/>
  <c r="AP2330" i="2"/>
  <c r="AP1118" i="2"/>
  <c r="AP2819" i="2"/>
  <c r="AP1627" i="2"/>
  <c r="AP2759" i="2"/>
  <c r="AP936" i="2"/>
  <c r="AP1430" i="2"/>
  <c r="AP383" i="2"/>
  <c r="AP197" i="2"/>
  <c r="AP434" i="2"/>
  <c r="AP815" i="2"/>
  <c r="AP1108" i="2"/>
  <c r="AP2161" i="2"/>
  <c r="AP2806" i="2"/>
  <c r="AP2036" i="2"/>
  <c r="AP138" i="2"/>
  <c r="AP1850" i="2"/>
  <c r="AP487" i="2"/>
  <c r="AP956" i="2"/>
  <c r="AP240" i="2"/>
  <c r="AP2181" i="2"/>
  <c r="AP280" i="2"/>
  <c r="AP1573" i="2"/>
  <c r="AP525" i="2"/>
  <c r="AP2660" i="2"/>
  <c r="AP462" i="2"/>
  <c r="AP2567" i="2"/>
  <c r="AP1139" i="2"/>
  <c r="AP328" i="2"/>
  <c r="AP1999" i="2"/>
  <c r="AP1989" i="2"/>
  <c r="AP2344" i="2"/>
  <c r="AP2802" i="2"/>
  <c r="AP1371" i="2"/>
  <c r="AP2046" i="2"/>
  <c r="AP729" i="2"/>
  <c r="AP931" i="2"/>
  <c r="AP727" i="2"/>
  <c r="AP2800" i="2"/>
  <c r="AP1169" i="2"/>
  <c r="AP1863" i="2"/>
  <c r="AP617" i="2"/>
  <c r="AP2669" i="2"/>
  <c r="AP833" i="2"/>
  <c r="AP2804" i="2"/>
  <c r="AP1261" i="2"/>
  <c r="AP2817" i="2"/>
  <c r="AP480" i="2"/>
  <c r="AP1300" i="2"/>
  <c r="AP43" i="2"/>
  <c r="AP424" i="2"/>
  <c r="AP2280" i="2"/>
  <c r="AP2794" i="2"/>
  <c r="AP1959" i="2"/>
  <c r="AP2430" i="2"/>
  <c r="AP2508" i="2"/>
  <c r="AP837" i="2"/>
  <c r="AP2312" i="2"/>
  <c r="AP419" i="2"/>
  <c r="AP1303" i="2"/>
  <c r="AP2643" i="2"/>
  <c r="AP966" i="2"/>
  <c r="AP1445" i="2"/>
  <c r="AP520" i="2"/>
  <c r="AP980" i="2"/>
  <c r="AP350" i="2"/>
  <c r="AP2408" i="2"/>
  <c r="AP2366" i="2"/>
  <c r="AP1499" i="2"/>
  <c r="AP1068" i="2"/>
  <c r="AP2379" i="2"/>
  <c r="AP678" i="2"/>
  <c r="AP120" i="2"/>
  <c r="AP49" i="2"/>
  <c r="AP1278" i="2"/>
  <c r="AP721" i="2"/>
  <c r="AP692" i="2"/>
  <c r="AP1730" i="2"/>
  <c r="AP1047" i="2"/>
  <c r="AP1017" i="2"/>
  <c r="AP1665" i="2"/>
  <c r="AP335" i="2"/>
  <c r="AP1795" i="2"/>
  <c r="AP2059" i="2"/>
  <c r="AP896" i="2"/>
  <c r="AP1956" i="2"/>
  <c r="AP35" i="2"/>
  <c r="AP451" i="2"/>
  <c r="AP1462" i="2"/>
  <c r="AP205" i="2"/>
  <c r="AP380" i="2"/>
  <c r="AP153" i="2"/>
  <c r="AP1639" i="2"/>
  <c r="AP2553" i="2"/>
  <c r="AP2786" i="2"/>
  <c r="AP1215" i="2"/>
  <c r="AP2318" i="2"/>
  <c r="AP2294" i="2"/>
  <c r="AP2131" i="2"/>
  <c r="AP1006" i="2"/>
  <c r="AP557" i="2"/>
  <c r="AP2165" i="2"/>
  <c r="AP1955" i="2"/>
  <c r="AP556" i="2"/>
  <c r="AP2092" i="2"/>
  <c r="AP1160" i="2"/>
  <c r="AP250" i="2"/>
  <c r="AP112" i="2"/>
  <c r="AP2375" i="2"/>
  <c r="AP2247" i="2"/>
  <c r="AP1741" i="2"/>
  <c r="AP2113" i="2"/>
  <c r="AP734" i="2"/>
  <c r="AP2306" i="2"/>
  <c r="AP2450" i="2"/>
  <c r="AP1245" i="2"/>
  <c r="AP904" i="2"/>
  <c r="AP1298" i="2"/>
  <c r="AP2111" i="2"/>
  <c r="AP1032" i="2"/>
  <c r="AP1151" i="2"/>
  <c r="AP2069" i="2"/>
  <c r="AP2108" i="2"/>
  <c r="AP933" i="2"/>
  <c r="AP103" i="2"/>
  <c r="AP2633" i="2"/>
  <c r="AP1508" i="2"/>
  <c r="AP1903" i="2"/>
  <c r="AP2013" i="2"/>
  <c r="AP255" i="2"/>
  <c r="AP76" i="2"/>
  <c r="AP1239" i="2"/>
  <c r="AP1449" i="2"/>
  <c r="AP1227" i="2"/>
  <c r="AP2196" i="2"/>
  <c r="AP848" i="2"/>
  <c r="AP823" i="2"/>
  <c r="AP975" i="2"/>
  <c r="AP2145" i="2"/>
  <c r="AP2580" i="2"/>
  <c r="AP1421" i="2"/>
  <c r="AP468" i="2"/>
  <c r="AP743" i="2"/>
  <c r="AP409" i="2"/>
  <c r="AP1474" i="2"/>
  <c r="AP2052" i="2"/>
  <c r="AP1212" i="2"/>
  <c r="AP342" i="2"/>
  <c r="AP1787" i="2"/>
  <c r="AP2511" i="2"/>
  <c r="AP2172" i="2"/>
  <c r="AP662" i="2"/>
  <c r="AP111" i="2"/>
  <c r="AP1488" i="2"/>
  <c r="AP1991" i="2"/>
  <c r="AP1772" i="2"/>
  <c r="AP1832" i="2"/>
  <c r="AP1641" i="2"/>
  <c r="AP686" i="2"/>
  <c r="AP1502" i="2"/>
  <c r="AP1013" i="2"/>
  <c r="AP818" i="2"/>
  <c r="AP2404" i="2"/>
  <c r="AP253" i="2"/>
  <c r="AP1694" i="2"/>
  <c r="AP1163" i="2"/>
  <c r="AP782" i="2"/>
  <c r="AP547" i="2"/>
  <c r="AP512" i="2"/>
  <c r="AP1205" i="2"/>
  <c r="AP2215" i="2"/>
  <c r="AP2152" i="2"/>
  <c r="AP2771" i="2"/>
  <c r="AP1945" i="2"/>
  <c r="AP739" i="2"/>
  <c r="AP688" i="2"/>
  <c r="AP1974" i="2"/>
  <c r="AP187" i="2"/>
  <c r="AP1784" i="2"/>
  <c r="AP856" i="2"/>
  <c r="AP1194" i="2"/>
  <c r="AP1891" i="2"/>
  <c r="AP659" i="2"/>
  <c r="AP1736" i="2"/>
  <c r="AP1016" i="2"/>
  <c r="AP916" i="2"/>
  <c r="AP1347" i="2"/>
  <c r="AP248" i="2"/>
  <c r="AP106" i="2"/>
  <c r="AP1426" i="2"/>
  <c r="AP2243" i="2"/>
  <c r="AP1053" i="2"/>
  <c r="AP399" i="2"/>
  <c r="AP1498" i="2"/>
  <c r="AP2787" i="2"/>
  <c r="AP1957" i="2"/>
  <c r="AP1942" i="2"/>
  <c r="AP151" i="2"/>
  <c r="AP332" i="2"/>
  <c r="AP1907" i="2"/>
  <c r="AP388" i="2"/>
  <c r="AP971" i="2"/>
  <c r="AP2060" i="2"/>
  <c r="AP2695" i="2"/>
  <c r="AP1557" i="2"/>
  <c r="AP2098" i="2"/>
  <c r="AP79" i="2"/>
  <c r="AP2823" i="2"/>
  <c r="AP454" i="2"/>
  <c r="AP396" i="2"/>
  <c r="AP2201" i="2"/>
  <c r="AP2093" i="2"/>
  <c r="AP2821" i="2"/>
  <c r="AP2177" i="2"/>
  <c r="AP1230" i="2"/>
  <c r="AP1939" i="2"/>
  <c r="AP2738" i="2"/>
  <c r="AP684" i="2"/>
  <c r="AP407" i="2"/>
  <c r="AP1296" i="2"/>
  <c r="AP490" i="2"/>
  <c r="AP1019" i="2"/>
  <c r="AP147" i="2"/>
  <c r="AP1210" i="2"/>
  <c r="AP807" i="2"/>
  <c r="AP1794" i="2"/>
  <c r="AP1003" i="2"/>
  <c r="AP698" i="2"/>
  <c r="AP1098" i="2"/>
  <c r="AP596" i="2"/>
  <c r="AP906" i="2"/>
  <c r="AP1214" i="2"/>
  <c r="AP2147" i="2"/>
  <c r="AP257" i="2"/>
  <c r="AP189" i="2"/>
  <c r="AP1856" i="2"/>
  <c r="AP2606" i="2"/>
  <c r="AP443" i="2"/>
  <c r="AP671" i="2"/>
  <c r="AP2097" i="2"/>
  <c r="AP2284" i="2"/>
  <c r="AP550" i="2"/>
  <c r="AP326" i="2"/>
  <c r="AP1154" i="2"/>
  <c r="AP1483" i="2"/>
  <c r="AP2502" i="2"/>
  <c r="AP2678" i="2"/>
  <c r="AP954" i="2"/>
  <c r="AP124" i="2"/>
  <c r="AP1793" i="2"/>
  <c r="AP830" i="2"/>
  <c r="AP1884" i="2"/>
  <c r="AP438" i="2"/>
  <c r="AP2689" i="2"/>
  <c r="AP1729" i="2"/>
  <c r="AP1855" i="2"/>
  <c r="AP1078" i="2"/>
  <c r="AP753" i="2"/>
  <c r="AP2490" i="2"/>
  <c r="AP2245" i="2"/>
  <c r="AP38" i="2"/>
  <c r="AP2119" i="2"/>
  <c r="AP1976" i="2"/>
  <c r="AP927" i="2"/>
  <c r="AP1002" i="2"/>
  <c r="AP654" i="2"/>
  <c r="AP1097" i="2"/>
  <c r="AP567" i="2"/>
  <c r="AP2711" i="2"/>
  <c r="AP1208" i="2"/>
  <c r="AP1930" i="2"/>
  <c r="AP708" i="2"/>
  <c r="AP278" i="2"/>
  <c r="AP1883" i="2"/>
  <c r="AP2448" i="2"/>
  <c r="AP646" i="2"/>
  <c r="AP839" i="2"/>
  <c r="AP395" i="2"/>
  <c r="AP615" i="2"/>
  <c r="AP1008" i="2"/>
  <c r="AP1797" i="2"/>
  <c r="AP2605" i="2"/>
  <c r="AP2192" i="2"/>
  <c r="AP2462" i="2"/>
  <c r="AP2042" i="2"/>
  <c r="AP776" i="2"/>
  <c r="AP2435" i="2"/>
  <c r="AP2236" i="2"/>
  <c r="AP194" i="2"/>
  <c r="AP575" i="2"/>
  <c r="AP1397" i="2"/>
  <c r="AP1281" i="2"/>
  <c r="AP1442" i="2"/>
  <c r="AP2258" i="2"/>
  <c r="AP230" i="2"/>
  <c r="AP2218" i="2"/>
  <c r="AP108" i="2"/>
  <c r="AP2441" i="2"/>
  <c r="AP760" i="2"/>
  <c r="AP555" i="2"/>
  <c r="AP122" i="2"/>
  <c r="AP2341" i="2"/>
  <c r="AP48" i="2"/>
  <c r="AP1652" i="2"/>
  <c r="AP2321" i="2"/>
  <c r="AP1782" i="2"/>
  <c r="AP1378" i="2"/>
  <c r="AP2273" i="2"/>
  <c r="AP507" i="2"/>
  <c r="AP949" i="2"/>
  <c r="AP560" i="2"/>
  <c r="AP302" i="2"/>
  <c r="AP1360" i="2"/>
  <c r="AP1900" i="2"/>
  <c r="AP2486" i="2"/>
  <c r="AP945" i="2"/>
  <c r="AP61" i="2"/>
  <c r="AP1912" i="2"/>
  <c r="AP1072" i="2"/>
  <c r="AP2797" i="2"/>
  <c r="AP1515" i="2"/>
  <c r="AP1287" i="2"/>
  <c r="AP747" i="2"/>
  <c r="AP2813" i="2"/>
  <c r="AP1083" i="2"/>
  <c r="AP620" i="2"/>
  <c r="AP2067" i="2"/>
  <c r="AP484" i="2"/>
  <c r="AP2640" i="2"/>
  <c r="AP2682" i="2"/>
  <c r="AP2536" i="2"/>
  <c r="AP2676" i="2"/>
  <c r="AP2585" i="2"/>
  <c r="AP202" i="2"/>
  <c r="AP2073" i="2"/>
  <c r="AP1916" i="2"/>
  <c r="AP2222" i="2"/>
  <c r="AP436" i="2"/>
  <c r="AP34" i="2"/>
  <c r="AP33" i="2"/>
  <c r="AC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E17" i="2"/>
  <c r="AP2818" i="2" l="1"/>
  <c r="AI84" i="2" a="1"/>
  <c r="AI84" i="2" s="1"/>
  <c r="AI51" i="2" a="1"/>
  <c r="AI51" i="2" s="1"/>
  <c r="AI122" i="2" a="1"/>
  <c r="AI122" i="2" s="1"/>
  <c r="AI107" i="2" a="1"/>
  <c r="AI107" i="2" s="1"/>
  <c r="AI85" i="2" a="1"/>
  <c r="AI85" i="2" s="1"/>
  <c r="AI80" i="2" a="1"/>
  <c r="AI80" i="2" s="1"/>
  <c r="AI103" i="2" a="1"/>
  <c r="AI103" i="2" s="1"/>
  <c r="AI123" i="2" a="1"/>
  <c r="AI123" i="2" s="1"/>
  <c r="AI125" i="2" a="1"/>
  <c r="AI125" i="2" s="1"/>
  <c r="AI40" i="2" a="1"/>
  <c r="AI40" i="2" s="1"/>
  <c r="AI73" i="2" a="1"/>
  <c r="AI73" i="2" s="1"/>
  <c r="AI95" i="2" a="1"/>
  <c r="AI95" i="2" s="1"/>
  <c r="AI121" i="2" a="1"/>
  <c r="AI121" i="2" s="1"/>
  <c r="AI58" i="2" a="1"/>
  <c r="AI58" i="2" s="1"/>
  <c r="AI41" i="2" a="1"/>
  <c r="AI41" i="2" s="1"/>
  <c r="AI115" i="2" a="1"/>
  <c r="AI115" i="2" s="1"/>
  <c r="AI132" i="2" a="1"/>
  <c r="AI132" i="2" s="1"/>
  <c r="AI67" i="2" a="1"/>
  <c r="AI67" i="2" s="1"/>
  <c r="AI83" i="2" a="1"/>
  <c r="AI83" i="2" s="1"/>
  <c r="AI60" i="2" a="1"/>
  <c r="AI60" i="2" s="1"/>
  <c r="AI76" i="2" a="1"/>
  <c r="AI76" i="2" s="1"/>
  <c r="AI104" i="2" a="1"/>
  <c r="AI104" i="2" s="1"/>
  <c r="AI92" i="2" a="1"/>
  <c r="AI92" i="2" s="1"/>
  <c r="AI33" i="2" a="1"/>
  <c r="AI33" i="2" s="1"/>
  <c r="AI75" i="2" a="1"/>
  <c r="AI75" i="2" s="1"/>
  <c r="AI59" i="2" a="1"/>
  <c r="AI59" i="2" s="1"/>
  <c r="AI50" i="2" a="1"/>
  <c r="AI50" i="2" s="1"/>
  <c r="AI71" i="2" a="1"/>
  <c r="AI71" i="2" s="1"/>
  <c r="AI116" i="2" a="1"/>
  <c r="AI116" i="2" s="1"/>
  <c r="AI93" i="2" a="1"/>
  <c r="AI93" i="2" s="1"/>
  <c r="AI44" i="2" a="1"/>
  <c r="AI44" i="2" s="1"/>
  <c r="AI79" i="2" a="1"/>
  <c r="AI79" i="2" s="1"/>
  <c r="AI63" i="2" a="1"/>
  <c r="AI63" i="2" s="1"/>
  <c r="AI61" i="2" a="1"/>
  <c r="AI61" i="2" s="1"/>
  <c r="AI114" i="2" a="1"/>
  <c r="AI114" i="2" s="1"/>
  <c r="AI70" i="2" a="1"/>
  <c r="AI70" i="2" s="1"/>
  <c r="AI124" i="2" a="1"/>
  <c r="AI124" i="2" s="1"/>
  <c r="AI65" i="2" a="1"/>
  <c r="AI65" i="2" s="1"/>
  <c r="AI99" i="2" a="1"/>
  <c r="AI99" i="2" s="1"/>
  <c r="AI53" i="2" a="1"/>
  <c r="AI53" i="2" s="1"/>
  <c r="AI105" i="2" a="1"/>
  <c r="AI105" i="2" s="1"/>
  <c r="AI47" i="2" a="1"/>
  <c r="AI47" i="2" s="1"/>
  <c r="AI112" i="2" a="1"/>
  <c r="AI112" i="2" s="1"/>
  <c r="AI42" i="2" a="1"/>
  <c r="AI42" i="2" s="1"/>
  <c r="AI119" i="2" a="1"/>
  <c r="AI119" i="2" s="1"/>
  <c r="AI109" i="2" a="1"/>
  <c r="AI109" i="2" s="1"/>
  <c r="AI88" i="2" a="1"/>
  <c r="AI88" i="2" s="1"/>
  <c r="AI111" i="2" a="1"/>
  <c r="AI111" i="2" s="1"/>
  <c r="AI43" i="2" a="1"/>
  <c r="AI43" i="2" s="1"/>
  <c r="AI94" i="2" a="1"/>
  <c r="AI94" i="2" s="1"/>
  <c r="AI133" i="2" a="1"/>
  <c r="AI133" i="2" s="1"/>
  <c r="AI39" i="2" a="1"/>
  <c r="AI39" i="2" s="1"/>
  <c r="AI113" i="2" a="1"/>
  <c r="AI113" i="2" s="1"/>
  <c r="AI102" i="2" a="1"/>
  <c r="AI102" i="2" s="1"/>
  <c r="AI128" i="2" a="1"/>
  <c r="AI128" i="2" s="1"/>
  <c r="AI69" i="2" a="1"/>
  <c r="AI69" i="2" s="1"/>
  <c r="AI117" i="2" a="1"/>
  <c r="AI117" i="2" s="1"/>
  <c r="AI78" i="2" a="1"/>
  <c r="AI78" i="2" s="1"/>
  <c r="AI66" i="2" a="1"/>
  <c r="AI66" i="2" s="1"/>
  <c r="AI46" i="2" a="1"/>
  <c r="AI46" i="2" s="1"/>
  <c r="AI34" i="2" a="1"/>
  <c r="AI34" i="2" s="1"/>
  <c r="AI90" i="2" a="1"/>
  <c r="AI90" i="2" s="1"/>
  <c r="AI77" i="2" a="1"/>
  <c r="AI77" i="2" s="1"/>
  <c r="AI118" i="2" a="1"/>
  <c r="AI118" i="2" s="1"/>
  <c r="AI82" i="2" a="1"/>
  <c r="AI82" i="2" s="1"/>
  <c r="AI68" i="2" a="1"/>
  <c r="AI68" i="2" s="1"/>
  <c r="AI81" i="2" a="1"/>
  <c r="AI81" i="2" s="1"/>
  <c r="AI129" i="2" a="1"/>
  <c r="AI129" i="2" s="1"/>
  <c r="AI56" i="2" a="1"/>
  <c r="AI56" i="2" s="1"/>
  <c r="AI87" i="2" a="1"/>
  <c r="AI87" i="2" s="1"/>
  <c r="AI120" i="2" a="1"/>
  <c r="AI120" i="2" s="1"/>
  <c r="AI110" i="2" a="1"/>
  <c r="AI110" i="2" s="1"/>
  <c r="AI57" i="2" a="1"/>
  <c r="AI57" i="2" s="1"/>
  <c r="AI37" i="2" a="1"/>
  <c r="AI37" i="2" s="1"/>
  <c r="AI108" i="2" a="1"/>
  <c r="AI108" i="2" s="1"/>
  <c r="AI48" i="2" a="1"/>
  <c r="AI48" i="2" s="1"/>
  <c r="AI127" i="2" a="1"/>
  <c r="AI127" i="2" s="1"/>
  <c r="AI62" i="2" a="1"/>
  <c r="AI62" i="2" s="1"/>
  <c r="AI45" i="2" a="1"/>
  <c r="AI45" i="2" s="1"/>
  <c r="AI86" i="2" a="1"/>
  <c r="AI86" i="2" s="1"/>
  <c r="AI101" i="2" a="1"/>
  <c r="AI101" i="2" s="1"/>
  <c r="AI64" i="2" a="1"/>
  <c r="AI64" i="2" s="1"/>
  <c r="AI55" i="2" a="1"/>
  <c r="AI55" i="2" s="1"/>
  <c r="AI97" i="2" a="1"/>
  <c r="AI97" i="2" s="1"/>
  <c r="AI52" i="2" a="1"/>
  <c r="AI52" i="2" s="1"/>
  <c r="AI100" i="2" a="1"/>
  <c r="AI100" i="2" s="1"/>
  <c r="AI131" i="2" a="1"/>
  <c r="AI131" i="2" s="1"/>
  <c r="AI38" i="2" a="1"/>
  <c r="AI38" i="2" s="1"/>
  <c r="AI89" i="2" a="1"/>
  <c r="AI89" i="2" s="1"/>
  <c r="AI130" i="2" a="1"/>
  <c r="AI130" i="2" s="1"/>
  <c r="AI54" i="2" a="1"/>
  <c r="AI54" i="2" s="1"/>
  <c r="AI72" i="2" a="1"/>
  <c r="AI72" i="2" s="1"/>
  <c r="AI96" i="2" a="1"/>
  <c r="AI96" i="2" s="1"/>
  <c r="AI106" i="2" a="1"/>
  <c r="AI106" i="2" s="1"/>
  <c r="AI98" i="2" a="1"/>
  <c r="AI98" i="2" s="1"/>
  <c r="AI126" i="2" a="1"/>
  <c r="AI126" i="2" s="1"/>
  <c r="AI74" i="2" a="1"/>
  <c r="AI74" i="2" s="1"/>
  <c r="AI91" i="2" a="1"/>
  <c r="AI91" i="2" s="1"/>
  <c r="AI49" i="2" a="1"/>
  <c r="AI49" i="2" s="1"/>
  <c r="AI36" i="2" a="1"/>
  <c r="AI36" i="2" s="1"/>
  <c r="AI35" i="2" a="1"/>
  <c r="AI35" i="2" s="1"/>
  <c r="AE2826" i="2"/>
  <c r="AF2826" i="2" s="1"/>
  <c r="AD2826" i="2"/>
  <c r="AB2825" i="2"/>
  <c r="D23" i="2"/>
  <c r="J34" i="2"/>
  <c r="J33" i="2"/>
  <c r="O34" i="2"/>
  <c r="O33" i="2"/>
  <c r="H34" i="2"/>
  <c r="H33" i="2"/>
  <c r="I28" i="2"/>
  <c r="C17" i="2"/>
  <c r="AB2824" i="2" l="1"/>
  <c r="AE2825" i="2"/>
  <c r="AF2825" i="2" s="1"/>
  <c r="AD2825" i="2"/>
  <c r="F7" i="2"/>
  <c r="C16" i="2"/>
  <c r="A6" i="2"/>
  <c r="AB2823" i="2" l="1"/>
  <c r="AD2824" i="2"/>
  <c r="AE2824" i="2"/>
  <c r="AF2824" i="2" s="1"/>
  <c r="F6" i="2"/>
  <c r="A8" i="2"/>
  <c r="J28" i="2"/>
  <c r="L28" i="2"/>
  <c r="K28" i="2"/>
  <c r="N28" i="2"/>
  <c r="C13" i="2"/>
  <c r="AB2822" i="2" l="1"/>
  <c r="AD2823" i="2"/>
  <c r="AE2823" i="2"/>
  <c r="AF2823" i="2" s="1"/>
  <c r="AP27" i="2"/>
  <c r="A25" i="2"/>
  <c r="C2" i="14"/>
  <c r="D3" i="14" s="1"/>
  <c r="I34" i="2"/>
  <c r="AB2821" i="2" l="1"/>
  <c r="AD2822" i="2"/>
  <c r="AE2822" i="2"/>
  <c r="AF2822" i="2" s="1"/>
  <c r="AG25" i="2"/>
  <c r="AF25" i="2"/>
  <c r="AF24" i="2"/>
  <c r="AG24" i="2"/>
  <c r="AI30" i="2"/>
  <c r="H32" i="2"/>
  <c r="I33" i="2" s="1"/>
  <c r="M28" i="2"/>
  <c r="AB2820" i="2" l="1"/>
  <c r="AE2821" i="2"/>
  <c r="AF2821" i="2" s="1"/>
  <c r="AD2821" i="2"/>
  <c r="AH25" i="2"/>
  <c r="AH24" i="2"/>
  <c r="AJ24" i="2" s="1"/>
  <c r="AJ28" i="2" s="1"/>
  <c r="AB2819" i="2" l="1"/>
  <c r="AE2820" i="2"/>
  <c r="AF2820" i="2" s="1"/>
  <c r="AD2820" i="2"/>
  <c r="AY2831" i="2"/>
  <c r="AB2818" i="2" l="1"/>
  <c r="AD2819" i="2"/>
  <c r="AE2819" i="2"/>
  <c r="AF2819" i="2" s="1"/>
  <c r="AX2831" i="2"/>
  <c r="AB2817" i="2" l="1"/>
  <c r="AE2818" i="2"/>
  <c r="AF2818" i="2" s="1"/>
  <c r="AD2818" i="2"/>
  <c r="AQ2831" i="2"/>
  <c r="AT2831" i="2"/>
  <c r="AU2831" i="2" s="1"/>
  <c r="AR2831" i="2"/>
  <c r="AS2831" i="2" s="1"/>
  <c r="AW2830" i="2"/>
  <c r="AB2816" i="2" l="1"/>
  <c r="AD2817" i="2"/>
  <c r="AE2817" i="2"/>
  <c r="AF2817" i="2" s="1"/>
  <c r="AV2831" i="2"/>
  <c r="AY2830" i="2" s="1"/>
  <c r="AX2830" i="2"/>
  <c r="AB2815" i="2" l="1"/>
  <c r="AD2816" i="2"/>
  <c r="AE2816" i="2"/>
  <c r="AF2816" i="2" s="1"/>
  <c r="AQ2830" i="2"/>
  <c r="AT2830" i="2"/>
  <c r="AU2830" i="2" s="1"/>
  <c r="AR2830" i="2"/>
  <c r="AS2830" i="2" s="1"/>
  <c r="AW2829" i="2"/>
  <c r="AX2829" i="2" s="1"/>
  <c r="AB2814" i="2" l="1"/>
  <c r="AE2815" i="2"/>
  <c r="AF2815" i="2" s="1"/>
  <c r="AD2815" i="2"/>
  <c r="AV2830" i="2"/>
  <c r="AY2829" i="2" s="1"/>
  <c r="AQ2829" i="2"/>
  <c r="AT2829" i="2"/>
  <c r="AU2829" i="2" s="1"/>
  <c r="AR2829" i="2"/>
  <c r="AS2829" i="2" s="1"/>
  <c r="AW2828" i="2"/>
  <c r="AX2828" i="2" s="1"/>
  <c r="AB2813" i="2" l="1"/>
  <c r="AE2814" i="2"/>
  <c r="AF2814" i="2" s="1"/>
  <c r="AD2814" i="2"/>
  <c r="AV2829" i="2"/>
  <c r="AY2828" i="2" s="1"/>
  <c r="AQ2828" i="2"/>
  <c r="AT2828" i="2"/>
  <c r="AU2828" i="2" s="1"/>
  <c r="AR2828" i="2"/>
  <c r="AS2828" i="2" s="1"/>
  <c r="AW2827" i="2"/>
  <c r="AB2812" i="2" l="1"/>
  <c r="AD2813" i="2"/>
  <c r="AE2813" i="2"/>
  <c r="AF2813" i="2" s="1"/>
  <c r="AV2828" i="2"/>
  <c r="AY2827" i="2" s="1"/>
  <c r="AX2827" i="2" s="1"/>
  <c r="AB2811" i="2" l="1"/>
  <c r="AD2812" i="2"/>
  <c r="AE2812" i="2"/>
  <c r="AF2812" i="2" s="1"/>
  <c r="AQ2827" i="2"/>
  <c r="AT2827" i="2"/>
  <c r="AU2827" i="2" s="1"/>
  <c r="AW2826" i="2"/>
  <c r="AR2827" i="2"/>
  <c r="AS2827" i="2" s="1"/>
  <c r="AB2810" i="2" l="1"/>
  <c r="AD2811" i="2"/>
  <c r="AE2811" i="2"/>
  <c r="AF2811" i="2" s="1"/>
  <c r="AV2827" i="2"/>
  <c r="AY2826" i="2" s="1"/>
  <c r="AX2826" i="2" s="1"/>
  <c r="AB2809" i="2" l="1"/>
  <c r="AD2810" i="2"/>
  <c r="AE2810" i="2"/>
  <c r="AF2810" i="2" s="1"/>
  <c r="AQ2826" i="2"/>
  <c r="AT2826" i="2"/>
  <c r="AU2826" i="2" s="1"/>
  <c r="AW2825" i="2"/>
  <c r="AR2826" i="2"/>
  <c r="AS2826" i="2" s="1"/>
  <c r="AB2808" i="2" l="1"/>
  <c r="AE2809" i="2"/>
  <c r="AF2809" i="2" s="1"/>
  <c r="AD2809" i="2"/>
  <c r="AV2826" i="2"/>
  <c r="AY2825" i="2" s="1"/>
  <c r="AX2825" i="2" s="1"/>
  <c r="AR2825" i="2" s="1"/>
  <c r="AS2825" i="2" s="1"/>
  <c r="AB2807" i="2" l="1"/>
  <c r="AE2808" i="2"/>
  <c r="AF2808" i="2" s="1"/>
  <c r="AD2808" i="2"/>
  <c r="AQ2825" i="2"/>
  <c r="AT2825" i="2"/>
  <c r="AU2825" i="2" s="1"/>
  <c r="AV2825" i="2" s="1"/>
  <c r="AY2824" i="2" s="1"/>
  <c r="AW2824" i="2"/>
  <c r="AX2824" i="2" l="1"/>
  <c r="AR2824" i="2" s="1"/>
  <c r="AS2824" i="2" s="1"/>
  <c r="AB2806" i="2"/>
  <c r="AD2807" i="2"/>
  <c r="AE2807" i="2"/>
  <c r="AF2807" i="2" s="1"/>
  <c r="AW2823" i="2" l="1"/>
  <c r="AQ2824" i="2"/>
  <c r="AT2824" i="2"/>
  <c r="AU2824" i="2" s="1"/>
  <c r="AV2824" i="2" s="1"/>
  <c r="AY2823" i="2" s="1"/>
  <c r="AB2805" i="2"/>
  <c r="AD2806" i="2"/>
  <c r="AE2806" i="2"/>
  <c r="AF2806" i="2" s="1"/>
  <c r="AX2823" i="2" l="1"/>
  <c r="AQ2823" i="2" s="1"/>
  <c r="AB2804" i="2"/>
  <c r="AD2805" i="2"/>
  <c r="AE2805" i="2"/>
  <c r="AF2805" i="2" s="1"/>
  <c r="AW2822" i="2" l="1"/>
  <c r="AR2823" i="2"/>
  <c r="AS2823" i="2" s="1"/>
  <c r="AT2823" i="2"/>
  <c r="AU2823" i="2" s="1"/>
  <c r="AB2803" i="2"/>
  <c r="AD2804" i="2"/>
  <c r="AE2804" i="2"/>
  <c r="AF2804" i="2" s="1"/>
  <c r="AV2823" i="2" l="1"/>
  <c r="AY2822" i="2" s="1"/>
  <c r="AX2822" i="2" s="1"/>
  <c r="AQ2822" i="2" s="1"/>
  <c r="AB2802" i="2"/>
  <c r="AE2803" i="2"/>
  <c r="AF2803" i="2" s="1"/>
  <c r="AD2803" i="2"/>
  <c r="AR2822" i="2" l="1"/>
  <c r="AS2822" i="2" s="1"/>
  <c r="AW2821" i="2"/>
  <c r="AT2822" i="2"/>
  <c r="AU2822" i="2" s="1"/>
  <c r="AB2801" i="2"/>
  <c r="AD2802" i="2"/>
  <c r="AE2802" i="2"/>
  <c r="AF2802" i="2" s="1"/>
  <c r="AV2822" i="2" l="1"/>
  <c r="AY2821" i="2" s="1"/>
  <c r="AX2821" i="2" s="1"/>
  <c r="AB2800" i="2"/>
  <c r="AE2801" i="2"/>
  <c r="AF2801" i="2" s="1"/>
  <c r="AD2801" i="2"/>
  <c r="AQ2821" i="2" l="1"/>
  <c r="AR2821" i="2"/>
  <c r="AS2821" i="2" s="1"/>
  <c r="AW2820" i="2"/>
  <c r="AT2821" i="2"/>
  <c r="AU2821" i="2" s="1"/>
  <c r="AB2799" i="2"/>
  <c r="AD2800" i="2"/>
  <c r="AE2800" i="2"/>
  <c r="AF2800" i="2" s="1"/>
  <c r="AV2821" i="2" l="1"/>
  <c r="AY2820" i="2" s="1"/>
  <c r="AX2820" i="2" s="1"/>
  <c r="AQ2820" i="2" s="1"/>
  <c r="AB2798" i="2"/>
  <c r="AD2799" i="2"/>
  <c r="AE2799" i="2"/>
  <c r="AF2799" i="2" s="1"/>
  <c r="AW2819" i="2" l="1"/>
  <c r="AT2820" i="2"/>
  <c r="AU2820" i="2" s="1"/>
  <c r="AR2820" i="2"/>
  <c r="AS2820" i="2" s="1"/>
  <c r="AB2797" i="2"/>
  <c r="AE2798" i="2"/>
  <c r="AF2798" i="2" s="1"/>
  <c r="AD2798" i="2"/>
  <c r="AV2820" i="2" l="1"/>
  <c r="AY2819" i="2" s="1"/>
  <c r="AX2819" i="2" s="1"/>
  <c r="AT2819" i="2" s="1"/>
  <c r="AU2819" i="2" s="1"/>
  <c r="AB2796" i="2"/>
  <c r="AD2797" i="2"/>
  <c r="AE2797" i="2"/>
  <c r="AF2797" i="2" s="1"/>
  <c r="AQ2819" i="2" l="1"/>
  <c r="AW2818" i="2"/>
  <c r="AR2819" i="2"/>
  <c r="AS2819" i="2" s="1"/>
  <c r="AV2819" i="2" s="1"/>
  <c r="AY2818" i="2" s="1"/>
  <c r="AB2795" i="2"/>
  <c r="AE2796" i="2"/>
  <c r="AF2796" i="2" s="1"/>
  <c r="AD2796" i="2"/>
  <c r="AX2818" i="2" l="1"/>
  <c r="AT2818" i="2" s="1"/>
  <c r="AU2818" i="2" s="1"/>
  <c r="AB2794" i="2"/>
  <c r="AE2795" i="2"/>
  <c r="AF2795" i="2" s="1"/>
  <c r="AD2795" i="2"/>
  <c r="AW2817" i="2" l="1"/>
  <c r="AQ2818" i="2"/>
  <c r="AR2818" i="2"/>
  <c r="AS2818" i="2" s="1"/>
  <c r="AV2818" i="2" s="1"/>
  <c r="AY2817" i="2" s="1"/>
  <c r="AB2793" i="2"/>
  <c r="AE2794" i="2"/>
  <c r="AF2794" i="2" s="1"/>
  <c r="AD2794" i="2"/>
  <c r="AX2817" i="2" l="1"/>
  <c r="AQ2817" i="2" s="1"/>
  <c r="AW2816" i="2"/>
  <c r="AR2817" i="2"/>
  <c r="AS2817" i="2" s="1"/>
  <c r="AT2817" i="2"/>
  <c r="AU2817" i="2" s="1"/>
  <c r="AB2792" i="2"/>
  <c r="AE2793" i="2"/>
  <c r="AF2793" i="2" s="1"/>
  <c r="AD2793" i="2"/>
  <c r="AV2817" i="2" l="1"/>
  <c r="AY2816" i="2" s="1"/>
  <c r="AX2816" i="2" s="1"/>
  <c r="AW2815" i="2" s="1"/>
  <c r="AB2791" i="2"/>
  <c r="AD2792" i="2"/>
  <c r="AE2792" i="2"/>
  <c r="AF2792" i="2" s="1"/>
  <c r="AT2816" i="2" l="1"/>
  <c r="AU2816" i="2" s="1"/>
  <c r="AQ2816" i="2"/>
  <c r="AR2816" i="2"/>
  <c r="AS2816" i="2" s="1"/>
  <c r="AV2816" i="2" s="1"/>
  <c r="AY2815" i="2" s="1"/>
  <c r="AX2815" i="2" s="1"/>
  <c r="AW2814" i="2" s="1"/>
  <c r="AB2790" i="2"/>
  <c r="AD2791" i="2"/>
  <c r="AE2791" i="2"/>
  <c r="AF2791" i="2" s="1"/>
  <c r="AQ2815" i="2" l="1"/>
  <c r="AR2815" i="2"/>
  <c r="AS2815" i="2" s="1"/>
  <c r="AT2815" i="2"/>
  <c r="AU2815" i="2" s="1"/>
  <c r="AB2789" i="2"/>
  <c r="AE2790" i="2"/>
  <c r="AF2790" i="2" s="1"/>
  <c r="AD2790" i="2"/>
  <c r="AV2815" i="2" l="1"/>
  <c r="AY2814" i="2" s="1"/>
  <c r="AX2814" i="2" s="1"/>
  <c r="AR2814" i="2" s="1"/>
  <c r="AS2814" i="2" s="1"/>
  <c r="AB2788" i="2"/>
  <c r="AD2789" i="2"/>
  <c r="AE2789" i="2"/>
  <c r="AF2789" i="2" s="1"/>
  <c r="AQ2814" i="2" l="1"/>
  <c r="AT2814" i="2"/>
  <c r="AU2814" i="2" s="1"/>
  <c r="AV2814" i="2" s="1"/>
  <c r="AY2813" i="2" s="1"/>
  <c r="AW2813" i="2"/>
  <c r="AB2787" i="2"/>
  <c r="AD2788" i="2"/>
  <c r="AE2788" i="2"/>
  <c r="AF2788" i="2" s="1"/>
  <c r="AX2813" i="2" l="1"/>
  <c r="AR2813" i="2" s="1"/>
  <c r="AS2813" i="2" s="1"/>
  <c r="AB2786" i="2"/>
  <c r="AE2787" i="2"/>
  <c r="AF2787" i="2" s="1"/>
  <c r="AD2787" i="2"/>
  <c r="AW2812" i="2" l="1"/>
  <c r="AT2813" i="2"/>
  <c r="AU2813" i="2" s="1"/>
  <c r="AV2813" i="2" s="1"/>
  <c r="AY2812" i="2" s="1"/>
  <c r="AQ2813" i="2"/>
  <c r="AB2785" i="2"/>
  <c r="AE2786" i="2"/>
  <c r="AF2786" i="2" s="1"/>
  <c r="AD2786" i="2"/>
  <c r="AX2812" i="2" l="1"/>
  <c r="AR2812" i="2" s="1"/>
  <c r="AS2812" i="2" s="1"/>
  <c r="AB2784" i="2"/>
  <c r="AE2785" i="2"/>
  <c r="AF2785" i="2" s="1"/>
  <c r="AD2785" i="2"/>
  <c r="AT2812" i="2" l="1"/>
  <c r="AU2812" i="2" s="1"/>
  <c r="AV2812" i="2" s="1"/>
  <c r="AY2811" i="2" s="1"/>
  <c r="AQ2812" i="2"/>
  <c r="AW2811" i="2"/>
  <c r="AB2783" i="2"/>
  <c r="AD2784" i="2"/>
  <c r="AE2784" i="2"/>
  <c r="AF2784" i="2" s="1"/>
  <c r="AX2811" i="2" l="1"/>
  <c r="AR2811" i="2" s="1"/>
  <c r="AS2811" i="2" s="1"/>
  <c r="AB2782" i="2"/>
  <c r="AE2783" i="2"/>
  <c r="AF2783" i="2" s="1"/>
  <c r="AD2783" i="2"/>
  <c r="AQ2811" i="2" l="1"/>
  <c r="AW2810" i="2"/>
  <c r="AT2811" i="2"/>
  <c r="AU2811" i="2" s="1"/>
  <c r="AV2811" i="2" s="1"/>
  <c r="AY2810" i="2" s="1"/>
  <c r="AB2781" i="2"/>
  <c r="AE2782" i="2"/>
  <c r="AF2782" i="2" s="1"/>
  <c r="AD2782" i="2"/>
  <c r="AX2810" i="2" l="1"/>
  <c r="AQ2810" i="2" s="1"/>
  <c r="AB2780" i="2"/>
  <c r="AE2781" i="2"/>
  <c r="AF2781" i="2" s="1"/>
  <c r="AD2781" i="2"/>
  <c r="AW2809" i="2" l="1"/>
  <c r="AT2810" i="2"/>
  <c r="AU2810" i="2" s="1"/>
  <c r="AR2810" i="2"/>
  <c r="AS2810" i="2" s="1"/>
  <c r="AB2779" i="2"/>
  <c r="AE2780" i="2"/>
  <c r="AF2780" i="2" s="1"/>
  <c r="AD2780" i="2"/>
  <c r="AV2810" i="2" l="1"/>
  <c r="AY2809" i="2" s="1"/>
  <c r="AX2809" i="2" s="1"/>
  <c r="AW2808" i="2" s="1"/>
  <c r="AB2778" i="2"/>
  <c r="AD2779" i="2"/>
  <c r="AE2779" i="2"/>
  <c r="AF2779" i="2" s="1"/>
  <c r="AR2809" i="2" l="1"/>
  <c r="AS2809" i="2" s="1"/>
  <c r="AT2809" i="2"/>
  <c r="AU2809" i="2" s="1"/>
  <c r="AQ2809" i="2"/>
  <c r="AB2777" i="2"/>
  <c r="AE2778" i="2"/>
  <c r="AF2778" i="2" s="1"/>
  <c r="AD2778" i="2"/>
  <c r="AV2809" i="2" l="1"/>
  <c r="AY2808" i="2" s="1"/>
  <c r="AX2808" i="2" s="1"/>
  <c r="AW2807" i="2" s="1"/>
  <c r="AB2776" i="2"/>
  <c r="AD2777" i="2"/>
  <c r="AE2777" i="2"/>
  <c r="AF2777" i="2" s="1"/>
  <c r="AR2808" i="2" l="1"/>
  <c r="AS2808" i="2" s="1"/>
  <c r="AQ2808" i="2"/>
  <c r="AT2808" i="2"/>
  <c r="AU2808" i="2" s="1"/>
  <c r="AB2775" i="2"/>
  <c r="AD2776" i="2"/>
  <c r="AE2776" i="2"/>
  <c r="AF2776" i="2" s="1"/>
  <c r="AV2808" i="2" l="1"/>
  <c r="AY2807" i="2" s="1"/>
  <c r="AX2807" i="2" s="1"/>
  <c r="AB2774" i="2"/>
  <c r="AE2775" i="2"/>
  <c r="AF2775" i="2" s="1"/>
  <c r="AD2775" i="2"/>
  <c r="AW2806" i="2" l="1"/>
  <c r="AQ2807" i="2"/>
  <c r="AR2807" i="2"/>
  <c r="AS2807" i="2" s="1"/>
  <c r="AT2807" i="2"/>
  <c r="AU2807" i="2" s="1"/>
  <c r="AB2773" i="2"/>
  <c r="AE2774" i="2"/>
  <c r="AF2774" i="2" s="1"/>
  <c r="AD2774" i="2"/>
  <c r="AV2807" i="2" l="1"/>
  <c r="AY2806" i="2" s="1"/>
  <c r="AX2806" i="2" s="1"/>
  <c r="AW2805" i="2" s="1"/>
  <c r="AB2772" i="2"/>
  <c r="AE2773" i="2"/>
  <c r="AF2773" i="2" s="1"/>
  <c r="AD2773" i="2"/>
  <c r="AQ2806" i="2" l="1"/>
  <c r="AR2806" i="2"/>
  <c r="AS2806" i="2" s="1"/>
  <c r="AT2806" i="2"/>
  <c r="AU2806" i="2" s="1"/>
  <c r="AB2771" i="2"/>
  <c r="AE2772" i="2"/>
  <c r="AF2772" i="2" s="1"/>
  <c r="AD2772" i="2"/>
  <c r="AV2806" i="2" l="1"/>
  <c r="AY2805" i="2" s="1"/>
  <c r="AX2805" i="2" s="1"/>
  <c r="AQ2805" i="2" s="1"/>
  <c r="AB2770" i="2"/>
  <c r="AD2771" i="2"/>
  <c r="AE2771" i="2"/>
  <c r="AF2771" i="2" s="1"/>
  <c r="AT2805" i="2" l="1"/>
  <c r="AU2805" i="2" s="1"/>
  <c r="AW2804" i="2"/>
  <c r="AR2805" i="2"/>
  <c r="AS2805" i="2" s="1"/>
  <c r="AB2769" i="2"/>
  <c r="AD2770" i="2"/>
  <c r="AE2770" i="2"/>
  <c r="AF2770" i="2" s="1"/>
  <c r="AV2805" i="2" l="1"/>
  <c r="AY2804" i="2" s="1"/>
  <c r="AX2804" i="2" s="1"/>
  <c r="AQ2804" i="2" s="1"/>
  <c r="AB2768" i="2"/>
  <c r="AD2769" i="2"/>
  <c r="AE2769" i="2"/>
  <c r="AF2769" i="2" s="1"/>
  <c r="AW2803" i="2" l="1"/>
  <c r="AT2804" i="2"/>
  <c r="AU2804" i="2" s="1"/>
  <c r="AR2804" i="2"/>
  <c r="AS2804" i="2" s="1"/>
  <c r="AB2767" i="2"/>
  <c r="AE2768" i="2"/>
  <c r="AF2768" i="2" s="1"/>
  <c r="AD2768" i="2"/>
  <c r="AV2804" i="2" l="1"/>
  <c r="AY2803" i="2" s="1"/>
  <c r="AX2803" i="2" s="1"/>
  <c r="AT2803" i="2" s="1"/>
  <c r="AU2803" i="2" s="1"/>
  <c r="AB2766" i="2"/>
  <c r="AD2767" i="2"/>
  <c r="AE2767" i="2"/>
  <c r="AF2767" i="2" s="1"/>
  <c r="AQ2803" i="2" l="1"/>
  <c r="AR2803" i="2"/>
  <c r="AS2803" i="2" s="1"/>
  <c r="AV2803" i="2" s="1"/>
  <c r="AY2802" i="2" s="1"/>
  <c r="AX2802" i="2" s="1"/>
  <c r="AR2802" i="2" s="1"/>
  <c r="AS2802" i="2" s="1"/>
  <c r="AW2802" i="2"/>
  <c r="AB2765" i="2"/>
  <c r="AE2766" i="2"/>
  <c r="AF2766" i="2" s="1"/>
  <c r="AD2766" i="2"/>
  <c r="AW2801" i="2" l="1"/>
  <c r="AT2802" i="2"/>
  <c r="AU2802" i="2" s="1"/>
  <c r="AV2802" i="2" s="1"/>
  <c r="AY2801" i="2" s="1"/>
  <c r="AX2801" i="2" s="1"/>
  <c r="AT2801" i="2" s="1"/>
  <c r="AU2801" i="2" s="1"/>
  <c r="AQ2802" i="2"/>
  <c r="AB2764" i="2"/>
  <c r="AE2765" i="2"/>
  <c r="AF2765" i="2" s="1"/>
  <c r="AD2765" i="2"/>
  <c r="AW2800" i="2" l="1"/>
  <c r="AQ2801" i="2"/>
  <c r="AR2801" i="2"/>
  <c r="AS2801" i="2" s="1"/>
  <c r="AV2801" i="2" s="1"/>
  <c r="AY2800" i="2" s="1"/>
  <c r="AX2800" i="2" s="1"/>
  <c r="AB2763" i="2"/>
  <c r="AE2764" i="2"/>
  <c r="AF2764" i="2" s="1"/>
  <c r="AD2764" i="2"/>
  <c r="AR2800" i="2" l="1"/>
  <c r="AS2800" i="2" s="1"/>
  <c r="AT2800" i="2"/>
  <c r="AU2800" i="2" s="1"/>
  <c r="AV2800" i="2" s="1"/>
  <c r="AY2799" i="2" s="1"/>
  <c r="AW2799" i="2"/>
  <c r="AQ2800" i="2"/>
  <c r="AB2762" i="2"/>
  <c r="AD2763" i="2"/>
  <c r="AE2763" i="2"/>
  <c r="AF2763" i="2" s="1"/>
  <c r="AX2799" i="2" l="1"/>
  <c r="AQ2799" i="2" s="1"/>
  <c r="AB2761" i="2"/>
  <c r="AE2762" i="2"/>
  <c r="AF2762" i="2" s="1"/>
  <c r="AD2762" i="2"/>
  <c r="AW2798" i="2" l="1"/>
  <c r="AR2799" i="2"/>
  <c r="AS2799" i="2" s="1"/>
  <c r="AT2799" i="2"/>
  <c r="AU2799" i="2" s="1"/>
  <c r="AB2760" i="2"/>
  <c r="AD2761" i="2"/>
  <c r="AE2761" i="2"/>
  <c r="AF2761" i="2" s="1"/>
  <c r="AV2799" i="2" l="1"/>
  <c r="AY2798" i="2" s="1"/>
  <c r="AX2798" i="2" s="1"/>
  <c r="AW2797" i="2" s="1"/>
  <c r="AB2759" i="2"/>
  <c r="AD2760" i="2"/>
  <c r="AE2760" i="2"/>
  <c r="AF2760" i="2" s="1"/>
  <c r="AR2798" i="2" l="1"/>
  <c r="AS2798" i="2" s="1"/>
  <c r="AQ2798" i="2"/>
  <c r="AT2798" i="2"/>
  <c r="AU2798" i="2" s="1"/>
  <c r="AB2758" i="2"/>
  <c r="AD2759" i="2"/>
  <c r="AE2759" i="2"/>
  <c r="AF2759" i="2" s="1"/>
  <c r="AV2798" i="2" l="1"/>
  <c r="AY2797" i="2" s="1"/>
  <c r="AX2797" i="2" s="1"/>
  <c r="AR2797" i="2" s="1"/>
  <c r="AS2797" i="2" s="1"/>
  <c r="AB2757" i="2"/>
  <c r="AE2758" i="2"/>
  <c r="AF2758" i="2" s="1"/>
  <c r="AD2758" i="2"/>
  <c r="AW2796" i="2" l="1"/>
  <c r="AQ2797" i="2"/>
  <c r="AT2797" i="2"/>
  <c r="AU2797" i="2" s="1"/>
  <c r="AV2797" i="2" s="1"/>
  <c r="AY2796" i="2" s="1"/>
  <c r="AX2796" i="2" s="1"/>
  <c r="AB2756" i="2"/>
  <c r="AD2757" i="2"/>
  <c r="AE2757" i="2"/>
  <c r="AF2757" i="2" s="1"/>
  <c r="AQ2796" i="2" l="1"/>
  <c r="AW2795" i="2"/>
  <c r="AT2796" i="2"/>
  <c r="AU2796" i="2" s="1"/>
  <c r="AR2796" i="2"/>
  <c r="AS2796" i="2" s="1"/>
  <c r="AB2755" i="2"/>
  <c r="AE2756" i="2"/>
  <c r="AF2756" i="2" s="1"/>
  <c r="AD2756" i="2"/>
  <c r="AV2796" i="2" l="1"/>
  <c r="AY2795" i="2" s="1"/>
  <c r="AX2795" i="2" s="1"/>
  <c r="AR2795" i="2" s="1"/>
  <c r="AS2795" i="2" s="1"/>
  <c r="AB2754" i="2"/>
  <c r="AD2755" i="2"/>
  <c r="AE2755" i="2"/>
  <c r="AF2755" i="2" s="1"/>
  <c r="AT2795" i="2" l="1"/>
  <c r="AU2795" i="2" s="1"/>
  <c r="AV2795" i="2" s="1"/>
  <c r="AY2794" i="2" s="1"/>
  <c r="AW2794" i="2"/>
  <c r="AQ2795" i="2"/>
  <c r="AB2753" i="2"/>
  <c r="AE2754" i="2"/>
  <c r="AF2754" i="2" s="1"/>
  <c r="AD2754" i="2"/>
  <c r="AX2794" i="2" l="1"/>
  <c r="AB2752" i="2"/>
  <c r="AD2753" i="2"/>
  <c r="AE2753" i="2"/>
  <c r="AF2753" i="2" s="1"/>
  <c r="AQ2794" i="2" l="1"/>
  <c r="AR2794" i="2"/>
  <c r="AS2794" i="2" s="1"/>
  <c r="AT2794" i="2"/>
  <c r="AU2794" i="2" s="1"/>
  <c r="AW2793" i="2"/>
  <c r="AB2751" i="2"/>
  <c r="AD2752" i="2"/>
  <c r="AE2752" i="2"/>
  <c r="AF2752" i="2" s="1"/>
  <c r="AV2794" i="2" l="1"/>
  <c r="AY2793" i="2" s="1"/>
  <c r="AX2793" i="2" s="1"/>
  <c r="AQ2793" i="2" s="1"/>
  <c r="AB2750" i="2"/>
  <c r="AD2751" i="2"/>
  <c r="AE2751" i="2"/>
  <c r="AF2751" i="2" s="1"/>
  <c r="AT2793" i="2" l="1"/>
  <c r="AU2793" i="2" s="1"/>
  <c r="AW2792" i="2"/>
  <c r="AR2793" i="2"/>
  <c r="AS2793" i="2" s="1"/>
  <c r="AV2793" i="2" s="1"/>
  <c r="AY2792" i="2" s="1"/>
  <c r="AX2792" i="2" s="1"/>
  <c r="AT2792" i="2" s="1"/>
  <c r="AU2792" i="2" s="1"/>
  <c r="AB2749" i="2"/>
  <c r="AD2750" i="2"/>
  <c r="AE2750" i="2"/>
  <c r="AF2750" i="2" s="1"/>
  <c r="AW2791" i="2" l="1"/>
  <c r="AR2792" i="2"/>
  <c r="AS2792" i="2" s="1"/>
  <c r="AV2792" i="2" s="1"/>
  <c r="AY2791" i="2" s="1"/>
  <c r="AX2791" i="2" s="1"/>
  <c r="AT2791" i="2" s="1"/>
  <c r="AU2791" i="2" s="1"/>
  <c r="AQ2792" i="2"/>
  <c r="AB2748" i="2"/>
  <c r="AE2749" i="2"/>
  <c r="AF2749" i="2" s="1"/>
  <c r="AD2749" i="2"/>
  <c r="AR2791" i="2" l="1"/>
  <c r="AS2791" i="2" s="1"/>
  <c r="AV2791" i="2" s="1"/>
  <c r="AY2790" i="2" s="1"/>
  <c r="AW2790" i="2"/>
  <c r="AQ2791" i="2"/>
  <c r="AB2747" i="2"/>
  <c r="AD2748" i="2"/>
  <c r="AE2748" i="2"/>
  <c r="AF2748" i="2" s="1"/>
  <c r="AX2790" i="2" l="1"/>
  <c r="AR2790" i="2" s="1"/>
  <c r="AS2790" i="2" s="1"/>
  <c r="AB2746" i="2"/>
  <c r="AE2747" i="2"/>
  <c r="AF2747" i="2" s="1"/>
  <c r="AD2747" i="2"/>
  <c r="AW2789" i="2" l="1"/>
  <c r="AT2790" i="2"/>
  <c r="AU2790" i="2" s="1"/>
  <c r="AV2790" i="2" s="1"/>
  <c r="AY2789" i="2" s="1"/>
  <c r="AX2789" i="2" s="1"/>
  <c r="AQ2790" i="2"/>
  <c r="AB2745" i="2"/>
  <c r="AD2746" i="2"/>
  <c r="AE2746" i="2"/>
  <c r="AF2746" i="2" s="1"/>
  <c r="AR2789" i="2" l="1"/>
  <c r="AS2789" i="2" s="1"/>
  <c r="AT2789" i="2"/>
  <c r="AU2789" i="2" s="1"/>
  <c r="AQ2789" i="2"/>
  <c r="AW2788" i="2"/>
  <c r="AB2744" i="2"/>
  <c r="AE2745" i="2"/>
  <c r="AF2745" i="2" s="1"/>
  <c r="AD2745" i="2"/>
  <c r="AV2789" i="2" l="1"/>
  <c r="AY2788" i="2" s="1"/>
  <c r="AX2788" i="2" s="1"/>
  <c r="AB2743" i="2"/>
  <c r="AD2744" i="2"/>
  <c r="AE2744" i="2"/>
  <c r="AF2744" i="2" s="1"/>
  <c r="AT2788" i="2" l="1"/>
  <c r="AU2788" i="2" s="1"/>
  <c r="AQ2788" i="2"/>
  <c r="AW2787" i="2"/>
  <c r="AR2788" i="2"/>
  <c r="AS2788" i="2" s="1"/>
  <c r="AV2788" i="2" s="1"/>
  <c r="AY2787" i="2" s="1"/>
  <c r="AX2787" i="2" s="1"/>
  <c r="AQ2787" i="2" s="1"/>
  <c r="AB2742" i="2"/>
  <c r="AD2743" i="2"/>
  <c r="AE2743" i="2"/>
  <c r="AF2743" i="2" s="1"/>
  <c r="AW2786" i="2" l="1"/>
  <c r="AX2786" i="2" s="1"/>
  <c r="AQ2786" i="2" s="1"/>
  <c r="AR2787" i="2"/>
  <c r="AS2787" i="2" s="1"/>
  <c r="AT2787" i="2"/>
  <c r="AU2787" i="2" s="1"/>
  <c r="AB2741" i="2"/>
  <c r="AE2742" i="2"/>
  <c r="AF2742" i="2" s="1"/>
  <c r="AD2742" i="2"/>
  <c r="AT2786" i="2" l="1"/>
  <c r="AU2786" i="2" s="1"/>
  <c r="AR2786" i="2"/>
  <c r="AS2786" i="2" s="1"/>
  <c r="AW2785" i="2"/>
  <c r="AX2785" i="2" s="1"/>
  <c r="AW2784" i="2" s="1"/>
  <c r="AV2787" i="2"/>
  <c r="AY2786" i="2" s="1"/>
  <c r="AB2740" i="2"/>
  <c r="AD2741" i="2"/>
  <c r="AE2741" i="2"/>
  <c r="AF2741" i="2" s="1"/>
  <c r="AV2786" i="2" l="1"/>
  <c r="AQ2785" i="2"/>
  <c r="AR2785" i="2"/>
  <c r="AS2785" i="2" s="1"/>
  <c r="AT2785" i="2"/>
  <c r="AU2785" i="2" s="1"/>
  <c r="AY2785" i="2"/>
  <c r="AB2739" i="2"/>
  <c r="AD2740" i="2"/>
  <c r="AE2740" i="2"/>
  <c r="AF2740" i="2" s="1"/>
  <c r="AV2785" i="2" l="1"/>
  <c r="AY2784" i="2" s="1"/>
  <c r="AX2784" i="2" s="1"/>
  <c r="AR2784" i="2" s="1"/>
  <c r="AS2784" i="2" s="1"/>
  <c r="AB2738" i="2"/>
  <c r="AD2739" i="2"/>
  <c r="AE2739" i="2"/>
  <c r="AF2739" i="2" s="1"/>
  <c r="AQ2784" i="2" l="1"/>
  <c r="AT2784" i="2"/>
  <c r="AU2784" i="2" s="1"/>
  <c r="AV2784" i="2" s="1"/>
  <c r="AY2783" i="2" s="1"/>
  <c r="AW2783" i="2"/>
  <c r="AX2783" i="2" s="1"/>
  <c r="AR2783" i="2" s="1"/>
  <c r="AS2783" i="2" s="1"/>
  <c r="AB2737" i="2"/>
  <c r="AD2738" i="2"/>
  <c r="AE2738" i="2"/>
  <c r="AF2738" i="2" s="1"/>
  <c r="AW2782" i="2" l="1"/>
  <c r="AX2782" i="2" s="1"/>
  <c r="AW2781" i="2" s="1"/>
  <c r="AT2783" i="2"/>
  <c r="AU2783" i="2" s="1"/>
  <c r="AV2783" i="2" s="1"/>
  <c r="AY2782" i="2" s="1"/>
  <c r="AQ2783" i="2"/>
  <c r="AB2736" i="2"/>
  <c r="AE2737" i="2"/>
  <c r="AF2737" i="2" s="1"/>
  <c r="AD2737" i="2"/>
  <c r="AR2782" i="2" l="1"/>
  <c r="AS2782" i="2" s="1"/>
  <c r="AQ2782" i="2"/>
  <c r="AT2782" i="2"/>
  <c r="AU2782" i="2" s="1"/>
  <c r="AB2735" i="2"/>
  <c r="AD2736" i="2"/>
  <c r="AE2736" i="2"/>
  <c r="AF2736" i="2" s="1"/>
  <c r="AV2782" i="2" l="1"/>
  <c r="AY2781" i="2" s="1"/>
  <c r="AX2781" i="2" s="1"/>
  <c r="AR2781" i="2" s="1"/>
  <c r="AS2781" i="2" s="1"/>
  <c r="AB2734" i="2"/>
  <c r="AE2735" i="2"/>
  <c r="AF2735" i="2" s="1"/>
  <c r="AD2735" i="2"/>
  <c r="AT2781" i="2" l="1"/>
  <c r="AU2781" i="2" s="1"/>
  <c r="AV2781" i="2" s="1"/>
  <c r="AY2780" i="2" s="1"/>
  <c r="AW2780" i="2"/>
  <c r="AQ2781" i="2"/>
  <c r="AB2733" i="2"/>
  <c r="AE2734" i="2"/>
  <c r="AF2734" i="2" s="1"/>
  <c r="AD2734" i="2"/>
  <c r="AX2780" i="2" l="1"/>
  <c r="AT2780" i="2" s="1"/>
  <c r="AU2780" i="2" s="1"/>
  <c r="AB2732" i="2"/>
  <c r="AE2733" i="2"/>
  <c r="AF2733" i="2" s="1"/>
  <c r="AD2733" i="2"/>
  <c r="AR2780" i="2" l="1"/>
  <c r="AS2780" i="2" s="1"/>
  <c r="AV2780" i="2" s="1"/>
  <c r="AY2779" i="2" s="1"/>
  <c r="AQ2780" i="2"/>
  <c r="AW2779" i="2"/>
  <c r="AB2731" i="2"/>
  <c r="AD2732" i="2"/>
  <c r="AE2732" i="2"/>
  <c r="AF2732" i="2" s="1"/>
  <c r="AX2779" i="2" l="1"/>
  <c r="AT2779" i="2" s="1"/>
  <c r="AU2779" i="2" s="1"/>
  <c r="AB2730" i="2"/>
  <c r="AE2731" i="2"/>
  <c r="AF2731" i="2" s="1"/>
  <c r="AD2731" i="2"/>
  <c r="AQ2779" i="2" l="1"/>
  <c r="AW2778" i="2"/>
  <c r="AR2779" i="2"/>
  <c r="AS2779" i="2" s="1"/>
  <c r="AV2779" i="2" s="1"/>
  <c r="AY2778" i="2" s="1"/>
  <c r="AB2729" i="2"/>
  <c r="AD2730" i="2"/>
  <c r="AE2730" i="2"/>
  <c r="AF2730" i="2" s="1"/>
  <c r="AX2778" i="2" l="1"/>
  <c r="AR2778" i="2" s="1"/>
  <c r="AS2778" i="2" s="1"/>
  <c r="AB2728" i="2"/>
  <c r="AE2729" i="2"/>
  <c r="AF2729" i="2" s="1"/>
  <c r="AD2729" i="2"/>
  <c r="AT2778" i="2" l="1"/>
  <c r="AU2778" i="2" s="1"/>
  <c r="AV2778" i="2" s="1"/>
  <c r="AY2777" i="2" s="1"/>
  <c r="AQ2778" i="2"/>
  <c r="AW2777" i="2"/>
  <c r="AB2727" i="2"/>
  <c r="AD2728" i="2"/>
  <c r="AE2728" i="2"/>
  <c r="AF2728" i="2" s="1"/>
  <c r="AX2777" i="2" l="1"/>
  <c r="AT2777" i="2" s="1"/>
  <c r="AU2777" i="2" s="1"/>
  <c r="AB2726" i="2"/>
  <c r="AE2727" i="2"/>
  <c r="AF2727" i="2" s="1"/>
  <c r="AD2727" i="2"/>
  <c r="AW2776" i="2" l="1"/>
  <c r="AQ2777" i="2"/>
  <c r="AR2777" i="2"/>
  <c r="AS2777" i="2" s="1"/>
  <c r="AV2777" i="2" s="1"/>
  <c r="AY2776" i="2" s="1"/>
  <c r="AX2776" i="2" s="1"/>
  <c r="AW2775" i="2" s="1"/>
  <c r="AB2725" i="2"/>
  <c r="AE2726" i="2"/>
  <c r="AF2726" i="2" s="1"/>
  <c r="AD2726" i="2"/>
  <c r="AR2776" i="2" l="1"/>
  <c r="AS2776" i="2" s="1"/>
  <c r="AT2776" i="2"/>
  <c r="AU2776" i="2" s="1"/>
  <c r="AQ2776" i="2"/>
  <c r="AB2724" i="2"/>
  <c r="AD2725" i="2"/>
  <c r="AE2725" i="2"/>
  <c r="AF2725" i="2" s="1"/>
  <c r="AV2776" i="2" l="1"/>
  <c r="AY2775" i="2" s="1"/>
  <c r="AX2775" i="2" s="1"/>
  <c r="AW2774" i="2" s="1"/>
  <c r="AB2723" i="2"/>
  <c r="AE2724" i="2"/>
  <c r="AF2724" i="2" s="1"/>
  <c r="AD2724" i="2"/>
  <c r="AQ2775" i="2" l="1"/>
  <c r="AR2775" i="2"/>
  <c r="AS2775" i="2" s="1"/>
  <c r="AT2775" i="2"/>
  <c r="AU2775" i="2" s="1"/>
  <c r="AB2722" i="2"/>
  <c r="AE2723" i="2"/>
  <c r="AF2723" i="2" s="1"/>
  <c r="AD2723" i="2"/>
  <c r="AV2775" i="2" l="1"/>
  <c r="AY2774" i="2" s="1"/>
  <c r="AX2774" i="2" s="1"/>
  <c r="AQ2774" i="2" s="1"/>
  <c r="AB2721" i="2"/>
  <c r="AD2722" i="2"/>
  <c r="AE2722" i="2"/>
  <c r="AF2722" i="2" s="1"/>
  <c r="AT2774" i="2" l="1"/>
  <c r="AU2774" i="2" s="1"/>
  <c r="AW2773" i="2"/>
  <c r="AR2774" i="2"/>
  <c r="AS2774" i="2" s="1"/>
  <c r="AV2774" i="2" s="1"/>
  <c r="AY2773" i="2" s="1"/>
  <c r="AX2773" i="2" s="1"/>
  <c r="AR2773" i="2" s="1"/>
  <c r="AS2773" i="2" s="1"/>
  <c r="AB2720" i="2"/>
  <c r="AE2721" i="2"/>
  <c r="AF2721" i="2" s="1"/>
  <c r="AD2721" i="2"/>
  <c r="AW2772" i="2" l="1"/>
  <c r="AQ2773" i="2"/>
  <c r="AT2773" i="2"/>
  <c r="AU2773" i="2" s="1"/>
  <c r="AV2773" i="2" s="1"/>
  <c r="AY2772" i="2" s="1"/>
  <c r="AX2772" i="2" s="1"/>
  <c r="AR2772" i="2" s="1"/>
  <c r="AS2772" i="2" s="1"/>
  <c r="AB2719" i="2"/>
  <c r="AD2720" i="2"/>
  <c r="AE2720" i="2"/>
  <c r="AF2720" i="2" s="1"/>
  <c r="AQ2772" i="2" l="1"/>
  <c r="AT2772" i="2"/>
  <c r="AU2772" i="2" s="1"/>
  <c r="AV2772" i="2" s="1"/>
  <c r="AY2771" i="2" s="1"/>
  <c r="AW2771" i="2"/>
  <c r="AB2718" i="2"/>
  <c r="AE2719" i="2"/>
  <c r="AF2719" i="2" s="1"/>
  <c r="AD2719" i="2"/>
  <c r="AX2771" i="2" l="1"/>
  <c r="AW2770" i="2" s="1"/>
  <c r="AB2717" i="2"/>
  <c r="AE2718" i="2"/>
  <c r="AF2718" i="2" s="1"/>
  <c r="AD2718" i="2"/>
  <c r="AQ2771" i="2" l="1"/>
  <c r="AT2771" i="2"/>
  <c r="AU2771" i="2" s="1"/>
  <c r="AR2771" i="2"/>
  <c r="AS2771" i="2" s="1"/>
  <c r="AB2716" i="2"/>
  <c r="AD2717" i="2"/>
  <c r="AE2717" i="2"/>
  <c r="AF2717" i="2" s="1"/>
  <c r="AV2771" i="2" l="1"/>
  <c r="AY2770" i="2" s="1"/>
  <c r="AX2770" i="2" s="1"/>
  <c r="AT2770" i="2" s="1"/>
  <c r="AU2770" i="2" s="1"/>
  <c r="AB2715" i="2"/>
  <c r="AD2716" i="2"/>
  <c r="AE2716" i="2"/>
  <c r="AF2716" i="2" s="1"/>
  <c r="AQ2770" i="2" l="1"/>
  <c r="AW2769" i="2"/>
  <c r="AR2770" i="2"/>
  <c r="AS2770" i="2" s="1"/>
  <c r="AV2770" i="2" s="1"/>
  <c r="AY2769" i="2" s="1"/>
  <c r="AB2714" i="2"/>
  <c r="AE2715" i="2"/>
  <c r="AF2715" i="2" s="1"/>
  <c r="AD2715" i="2"/>
  <c r="AX2769" i="2" l="1"/>
  <c r="AW2768" i="2" s="1"/>
  <c r="AB2713" i="2"/>
  <c r="AE2714" i="2"/>
  <c r="AF2714" i="2" s="1"/>
  <c r="AD2714" i="2"/>
  <c r="AT2769" i="2" l="1"/>
  <c r="AU2769" i="2" s="1"/>
  <c r="AR2769" i="2"/>
  <c r="AS2769" i="2" s="1"/>
  <c r="AV2769" i="2" s="1"/>
  <c r="AY2768" i="2" s="1"/>
  <c r="AX2768" i="2" s="1"/>
  <c r="AR2768" i="2" s="1"/>
  <c r="AS2768" i="2" s="1"/>
  <c r="AQ2769" i="2"/>
  <c r="AB2712" i="2"/>
  <c r="AE2713" i="2"/>
  <c r="AF2713" i="2" s="1"/>
  <c r="AD2713" i="2"/>
  <c r="AW2767" i="2" l="1"/>
  <c r="AT2768" i="2"/>
  <c r="AU2768" i="2" s="1"/>
  <c r="AV2768" i="2" s="1"/>
  <c r="AY2767" i="2" s="1"/>
  <c r="AQ2768" i="2"/>
  <c r="AB2711" i="2"/>
  <c r="AD2712" i="2"/>
  <c r="AE2712" i="2"/>
  <c r="AF2712" i="2" s="1"/>
  <c r="AX2767" i="2" l="1"/>
  <c r="AT2767" i="2" s="1"/>
  <c r="AU2767" i="2" s="1"/>
  <c r="AB2710" i="2"/>
  <c r="AD2711" i="2"/>
  <c r="AE2711" i="2"/>
  <c r="AF2711" i="2" s="1"/>
  <c r="AQ2767" i="2" l="1"/>
  <c r="AR2767" i="2"/>
  <c r="AS2767" i="2" s="1"/>
  <c r="AV2767" i="2" s="1"/>
  <c r="AY2766" i="2" s="1"/>
  <c r="AW2766" i="2"/>
  <c r="AB2709" i="2"/>
  <c r="AE2710" i="2"/>
  <c r="AF2710" i="2" s="1"/>
  <c r="AD2710" i="2"/>
  <c r="AX2766" i="2" l="1"/>
  <c r="AQ2766" i="2" s="1"/>
  <c r="AB2708" i="2"/>
  <c r="AE2709" i="2"/>
  <c r="AF2709" i="2" s="1"/>
  <c r="AD2709" i="2"/>
  <c r="AT2766" i="2" l="1"/>
  <c r="AU2766" i="2" s="1"/>
  <c r="AW2765" i="2"/>
  <c r="AR2766" i="2"/>
  <c r="AS2766" i="2" s="1"/>
  <c r="AB2707" i="2"/>
  <c r="AE2708" i="2"/>
  <c r="AF2708" i="2" s="1"/>
  <c r="AD2708" i="2"/>
  <c r="AV2766" i="2" l="1"/>
  <c r="AY2765" i="2" s="1"/>
  <c r="AX2765" i="2" s="1"/>
  <c r="AT2765" i="2" s="1"/>
  <c r="AU2765" i="2" s="1"/>
  <c r="AB2706" i="2"/>
  <c r="AD2707" i="2"/>
  <c r="AE2707" i="2"/>
  <c r="AF2707" i="2" s="1"/>
  <c r="AW2764" i="2" l="1"/>
  <c r="AQ2765" i="2"/>
  <c r="AR2765" i="2"/>
  <c r="AS2765" i="2" s="1"/>
  <c r="AV2765" i="2" s="1"/>
  <c r="AY2764" i="2" s="1"/>
  <c r="AB2705" i="2"/>
  <c r="AE2706" i="2"/>
  <c r="AF2706" i="2" s="1"/>
  <c r="AD2706" i="2"/>
  <c r="AX2764" i="2" l="1"/>
  <c r="AT2764" i="2" s="1"/>
  <c r="AU2764" i="2" s="1"/>
  <c r="AR2764" i="2"/>
  <c r="AS2764" i="2" s="1"/>
  <c r="AV2764" i="2" s="1"/>
  <c r="AY2763" i="2" s="1"/>
  <c r="AW2763" i="2"/>
  <c r="AQ2764" i="2"/>
  <c r="AB2704" i="2"/>
  <c r="AE2705" i="2"/>
  <c r="AF2705" i="2" s="1"/>
  <c r="AD2705" i="2"/>
  <c r="AX2763" i="2" l="1"/>
  <c r="AW2762" i="2" s="1"/>
  <c r="AB2703" i="2"/>
  <c r="AE2704" i="2"/>
  <c r="AF2704" i="2" s="1"/>
  <c r="AD2704" i="2"/>
  <c r="AR2763" i="2" l="1"/>
  <c r="AS2763" i="2" s="1"/>
  <c r="AQ2763" i="2"/>
  <c r="AT2763" i="2"/>
  <c r="AU2763" i="2" s="1"/>
  <c r="AB2702" i="2"/>
  <c r="AD2703" i="2"/>
  <c r="AE2703" i="2"/>
  <c r="AF2703" i="2" s="1"/>
  <c r="AV2763" i="2" l="1"/>
  <c r="AY2762" i="2" s="1"/>
  <c r="AX2762" i="2" s="1"/>
  <c r="AQ2762" i="2" s="1"/>
  <c r="AB2701" i="2"/>
  <c r="AD2702" i="2"/>
  <c r="AE2702" i="2"/>
  <c r="AF2702" i="2" s="1"/>
  <c r="AR2762" i="2" l="1"/>
  <c r="AS2762" i="2" s="1"/>
  <c r="AW2761" i="2"/>
  <c r="AT2762" i="2"/>
  <c r="AU2762" i="2" s="1"/>
  <c r="AB2700" i="2"/>
  <c r="AD2701" i="2"/>
  <c r="AE2701" i="2"/>
  <c r="AF2701" i="2" s="1"/>
  <c r="AV2762" i="2" l="1"/>
  <c r="AY2761" i="2" s="1"/>
  <c r="AX2761" i="2" s="1"/>
  <c r="AW2760" i="2" s="1"/>
  <c r="AB2699" i="2"/>
  <c r="AE2700" i="2"/>
  <c r="AF2700" i="2" s="1"/>
  <c r="AD2700" i="2"/>
  <c r="AR2761" i="2" l="1"/>
  <c r="AS2761" i="2" s="1"/>
  <c r="AQ2761" i="2"/>
  <c r="AT2761" i="2"/>
  <c r="AU2761" i="2" s="1"/>
  <c r="AB2698" i="2"/>
  <c r="AD2699" i="2"/>
  <c r="AE2699" i="2"/>
  <c r="AF2699" i="2" s="1"/>
  <c r="AV2761" i="2" l="1"/>
  <c r="AY2760" i="2" s="1"/>
  <c r="AX2760" i="2" s="1"/>
  <c r="AB2697" i="2"/>
  <c r="AE2698" i="2"/>
  <c r="AF2698" i="2" s="1"/>
  <c r="AD2698" i="2"/>
  <c r="AW2759" i="2" l="1"/>
  <c r="AT2760" i="2"/>
  <c r="AU2760" i="2" s="1"/>
  <c r="AR2760" i="2"/>
  <c r="AS2760" i="2" s="1"/>
  <c r="AQ2760" i="2"/>
  <c r="AB2696" i="2"/>
  <c r="AD2697" i="2"/>
  <c r="AE2697" i="2"/>
  <c r="AF2697" i="2" s="1"/>
  <c r="AV2760" i="2" l="1"/>
  <c r="AY2759" i="2" s="1"/>
  <c r="AX2759" i="2" s="1"/>
  <c r="AR2759" i="2" s="1"/>
  <c r="AS2759" i="2" s="1"/>
  <c r="AB2695" i="2"/>
  <c r="AD2696" i="2"/>
  <c r="AE2696" i="2"/>
  <c r="AF2696" i="2" s="1"/>
  <c r="AQ2759" i="2" l="1"/>
  <c r="AW2758" i="2"/>
  <c r="AT2759" i="2"/>
  <c r="AU2759" i="2" s="1"/>
  <c r="AV2759" i="2" s="1"/>
  <c r="AY2758" i="2" s="1"/>
  <c r="AB2694" i="2"/>
  <c r="AE2695" i="2"/>
  <c r="AF2695" i="2" s="1"/>
  <c r="AD2695" i="2"/>
  <c r="AX2758" i="2" l="1"/>
  <c r="AW2757" i="2" s="1"/>
  <c r="AB2693" i="2"/>
  <c r="AE2694" i="2"/>
  <c r="AF2694" i="2" s="1"/>
  <c r="AD2694" i="2"/>
  <c r="AT2758" i="2" l="1"/>
  <c r="AU2758" i="2" s="1"/>
  <c r="AR2758" i="2"/>
  <c r="AS2758" i="2" s="1"/>
  <c r="AQ2758" i="2"/>
  <c r="AB2692" i="2"/>
  <c r="AD2693" i="2"/>
  <c r="AE2693" i="2"/>
  <c r="AF2693" i="2" s="1"/>
  <c r="AV2758" i="2" l="1"/>
  <c r="AY2757" i="2" s="1"/>
  <c r="AX2757" i="2" s="1"/>
  <c r="AR2757" i="2" s="1"/>
  <c r="AS2757" i="2" s="1"/>
  <c r="AB2691" i="2"/>
  <c r="AE2692" i="2"/>
  <c r="AF2692" i="2" s="1"/>
  <c r="AD2692" i="2"/>
  <c r="AW2756" i="2" l="1"/>
  <c r="AQ2757" i="2"/>
  <c r="AT2757" i="2"/>
  <c r="AU2757" i="2" s="1"/>
  <c r="AV2757" i="2" s="1"/>
  <c r="AY2756" i="2" s="1"/>
  <c r="AX2756" i="2" s="1"/>
  <c r="AT2756" i="2" s="1"/>
  <c r="AU2756" i="2" s="1"/>
  <c r="AB2690" i="2"/>
  <c r="AE2691" i="2"/>
  <c r="AF2691" i="2" s="1"/>
  <c r="AD2691" i="2"/>
  <c r="AQ2756" i="2" l="1"/>
  <c r="AR2756" i="2"/>
  <c r="AS2756" i="2" s="1"/>
  <c r="AV2756" i="2" s="1"/>
  <c r="AY2755" i="2" s="1"/>
  <c r="AX2755" i="2" s="1"/>
  <c r="AQ2755" i="2" s="1"/>
  <c r="AW2755" i="2"/>
  <c r="AB2689" i="2"/>
  <c r="AD2690" i="2"/>
  <c r="AE2690" i="2"/>
  <c r="AF2690" i="2" s="1"/>
  <c r="AT2755" i="2" l="1"/>
  <c r="AU2755" i="2" s="1"/>
  <c r="AW2754" i="2"/>
  <c r="AR2755" i="2"/>
  <c r="AS2755" i="2" s="1"/>
  <c r="AV2755" i="2" s="1"/>
  <c r="AY2754" i="2" s="1"/>
  <c r="AX2754" i="2" s="1"/>
  <c r="AW2753" i="2" s="1"/>
  <c r="AB2688" i="2"/>
  <c r="AE2689" i="2"/>
  <c r="AF2689" i="2" s="1"/>
  <c r="AD2689" i="2"/>
  <c r="AQ2754" i="2" l="1"/>
  <c r="AR2754" i="2"/>
  <c r="AS2754" i="2" s="1"/>
  <c r="AT2754" i="2"/>
  <c r="AU2754" i="2" s="1"/>
  <c r="AB2687" i="2"/>
  <c r="AE2688" i="2"/>
  <c r="AF2688" i="2" s="1"/>
  <c r="AD2688" i="2"/>
  <c r="AV2754" i="2" l="1"/>
  <c r="AY2753" i="2" s="1"/>
  <c r="AX2753" i="2" s="1"/>
  <c r="AW2752" i="2" s="1"/>
  <c r="AB2686" i="2"/>
  <c r="AD2687" i="2"/>
  <c r="AE2687" i="2"/>
  <c r="AF2687" i="2" s="1"/>
  <c r="AR2753" i="2" l="1"/>
  <c r="AS2753" i="2" s="1"/>
  <c r="AQ2753" i="2"/>
  <c r="AT2753" i="2"/>
  <c r="AU2753" i="2" s="1"/>
  <c r="AB2685" i="2"/>
  <c r="AD2686" i="2"/>
  <c r="AE2686" i="2"/>
  <c r="AF2686" i="2" s="1"/>
  <c r="AV2753" i="2" l="1"/>
  <c r="AY2752" i="2" s="1"/>
  <c r="AX2752" i="2" s="1"/>
  <c r="AW2751" i="2" s="1"/>
  <c r="AB2684" i="2"/>
  <c r="AE2685" i="2"/>
  <c r="AF2685" i="2" s="1"/>
  <c r="AD2685" i="2"/>
  <c r="AQ2752" i="2" l="1"/>
  <c r="AR2752" i="2"/>
  <c r="AS2752" i="2" s="1"/>
  <c r="AT2752" i="2"/>
  <c r="AU2752" i="2" s="1"/>
  <c r="AB2683" i="2"/>
  <c r="AE2684" i="2"/>
  <c r="AF2684" i="2" s="1"/>
  <c r="AD2684" i="2"/>
  <c r="AV2752" i="2" l="1"/>
  <c r="AY2751" i="2" s="1"/>
  <c r="AX2751" i="2" s="1"/>
  <c r="AT2751" i="2" s="1"/>
  <c r="AU2751" i="2" s="1"/>
  <c r="AB2682" i="2"/>
  <c r="AE2683" i="2"/>
  <c r="AF2683" i="2" s="1"/>
  <c r="AD2683" i="2"/>
  <c r="AQ2751" i="2" l="1"/>
  <c r="AW2750" i="2"/>
  <c r="AR2751" i="2"/>
  <c r="AS2751" i="2" s="1"/>
  <c r="AV2751" i="2" s="1"/>
  <c r="AY2750" i="2" s="1"/>
  <c r="AB2681" i="2"/>
  <c r="AE2682" i="2"/>
  <c r="AF2682" i="2" s="1"/>
  <c r="AD2682" i="2"/>
  <c r="AX2750" i="2" l="1"/>
  <c r="AT2750" i="2" s="1"/>
  <c r="AU2750" i="2" s="1"/>
  <c r="AB2680" i="2"/>
  <c r="AE2681" i="2"/>
  <c r="AF2681" i="2" s="1"/>
  <c r="AD2681" i="2"/>
  <c r="AQ2750" i="2" l="1"/>
  <c r="AR2750" i="2"/>
  <c r="AS2750" i="2" s="1"/>
  <c r="AV2750" i="2" s="1"/>
  <c r="AY2749" i="2" s="1"/>
  <c r="AW2749" i="2"/>
  <c r="AB2679" i="2"/>
  <c r="AD2680" i="2"/>
  <c r="AE2680" i="2"/>
  <c r="AF2680" i="2" s="1"/>
  <c r="AX2749" i="2" l="1"/>
  <c r="AB2678" i="2"/>
  <c r="AE2679" i="2"/>
  <c r="AF2679" i="2" s="1"/>
  <c r="AD2679" i="2"/>
  <c r="AT2749" i="2" l="1"/>
  <c r="AU2749" i="2" s="1"/>
  <c r="AQ2749" i="2"/>
  <c r="AW2748" i="2"/>
  <c r="AR2749" i="2"/>
  <c r="AS2749" i="2" s="1"/>
  <c r="AV2749" i="2" s="1"/>
  <c r="AY2748" i="2" s="1"/>
  <c r="AX2748" i="2" s="1"/>
  <c r="AT2748" i="2" s="1"/>
  <c r="AU2748" i="2" s="1"/>
  <c r="AB2677" i="2"/>
  <c r="AE2678" i="2"/>
  <c r="AF2678" i="2" s="1"/>
  <c r="AD2678" i="2"/>
  <c r="AW2747" i="2" l="1"/>
  <c r="AQ2748" i="2"/>
  <c r="AR2748" i="2"/>
  <c r="AS2748" i="2" s="1"/>
  <c r="AV2748" i="2" s="1"/>
  <c r="AY2747" i="2" s="1"/>
  <c r="AX2747" i="2" s="1"/>
  <c r="AW2746" i="2" s="1"/>
  <c r="AB2676" i="2"/>
  <c r="AE2677" i="2"/>
  <c r="AF2677" i="2" s="1"/>
  <c r="AD2677" i="2"/>
  <c r="AQ2747" i="2" l="1"/>
  <c r="AT2747" i="2"/>
  <c r="AU2747" i="2" s="1"/>
  <c r="AR2747" i="2"/>
  <c r="AS2747" i="2" s="1"/>
  <c r="AV2747" i="2" s="1"/>
  <c r="AY2746" i="2" s="1"/>
  <c r="AX2746" i="2" s="1"/>
  <c r="AR2746" i="2" s="1"/>
  <c r="AS2746" i="2" s="1"/>
  <c r="AB2675" i="2"/>
  <c r="AD2676" i="2"/>
  <c r="AE2676" i="2"/>
  <c r="AF2676" i="2" s="1"/>
  <c r="AQ2746" i="2" l="1"/>
  <c r="AW2745" i="2"/>
  <c r="AT2746" i="2"/>
  <c r="AU2746" i="2" s="1"/>
  <c r="AV2746" i="2" s="1"/>
  <c r="AY2745" i="2" s="1"/>
  <c r="AB2674" i="2"/>
  <c r="AD2675" i="2"/>
  <c r="AE2675" i="2"/>
  <c r="AF2675" i="2" s="1"/>
  <c r="AX2745" i="2" l="1"/>
  <c r="AT2745" i="2" s="1"/>
  <c r="AU2745" i="2" s="1"/>
  <c r="AB2673" i="2"/>
  <c r="AD2674" i="2"/>
  <c r="AE2674" i="2"/>
  <c r="AF2674" i="2" s="1"/>
  <c r="AQ2745" i="2" l="1"/>
  <c r="AR2745" i="2"/>
  <c r="AS2745" i="2" s="1"/>
  <c r="AV2745" i="2" s="1"/>
  <c r="AY2744" i="2" s="1"/>
  <c r="AW2744" i="2"/>
  <c r="AB2672" i="2"/>
  <c r="AE2673" i="2"/>
  <c r="AF2673" i="2" s="1"/>
  <c r="AD2673" i="2"/>
  <c r="AX2744" i="2" l="1"/>
  <c r="AT2744" i="2" s="1"/>
  <c r="AU2744" i="2" s="1"/>
  <c r="AB2671" i="2"/>
  <c r="AE2672" i="2"/>
  <c r="AF2672" i="2" s="1"/>
  <c r="AD2672" i="2"/>
  <c r="AW2743" i="2" l="1"/>
  <c r="AQ2744" i="2"/>
  <c r="AR2744" i="2"/>
  <c r="AS2744" i="2" s="1"/>
  <c r="AV2744" i="2" s="1"/>
  <c r="AY2743" i="2" s="1"/>
  <c r="AX2743" i="2" s="1"/>
  <c r="AB2670" i="2"/>
  <c r="AE2671" i="2"/>
  <c r="AF2671" i="2" s="1"/>
  <c r="AD2671" i="2"/>
  <c r="AW2742" i="2" l="1"/>
  <c r="AR2743" i="2"/>
  <c r="AS2743" i="2" s="1"/>
  <c r="AQ2743" i="2"/>
  <c r="AT2743" i="2"/>
  <c r="AU2743" i="2" s="1"/>
  <c r="AB2669" i="2"/>
  <c r="AD2670" i="2"/>
  <c r="AE2670" i="2"/>
  <c r="AF2670" i="2" s="1"/>
  <c r="AV2743" i="2" l="1"/>
  <c r="AY2742" i="2" s="1"/>
  <c r="AX2742" i="2" s="1"/>
  <c r="AW2741" i="2" s="1"/>
  <c r="AB2668" i="2"/>
  <c r="AE2669" i="2"/>
  <c r="AF2669" i="2" s="1"/>
  <c r="AD2669" i="2"/>
  <c r="AT2742" i="2" l="1"/>
  <c r="AU2742" i="2" s="1"/>
  <c r="AQ2742" i="2"/>
  <c r="AR2742" i="2"/>
  <c r="AS2742" i="2" s="1"/>
  <c r="AV2742" i="2" s="1"/>
  <c r="AY2741" i="2" s="1"/>
  <c r="AX2741" i="2" s="1"/>
  <c r="AQ2741" i="2" s="1"/>
  <c r="AB2667" i="2"/>
  <c r="AD2668" i="2"/>
  <c r="AE2668" i="2"/>
  <c r="AF2668" i="2" s="1"/>
  <c r="AT2741" i="2" l="1"/>
  <c r="AU2741" i="2" s="1"/>
  <c r="AW2740" i="2"/>
  <c r="AR2741" i="2"/>
  <c r="AS2741" i="2" s="1"/>
  <c r="AV2741" i="2" s="1"/>
  <c r="AY2740" i="2" s="1"/>
  <c r="AX2740" i="2" s="1"/>
  <c r="AB2666" i="2"/>
  <c r="AD2667" i="2"/>
  <c r="AE2667" i="2"/>
  <c r="AF2667" i="2" s="1"/>
  <c r="AR2740" i="2" l="1"/>
  <c r="AS2740" i="2" s="1"/>
  <c r="AW2739" i="2"/>
  <c r="AT2740" i="2"/>
  <c r="AU2740" i="2" s="1"/>
  <c r="AQ2740" i="2"/>
  <c r="AB2665" i="2"/>
  <c r="AD2666" i="2"/>
  <c r="AE2666" i="2"/>
  <c r="AF2666" i="2" s="1"/>
  <c r="AV2740" i="2" l="1"/>
  <c r="AY2739" i="2" s="1"/>
  <c r="AX2739" i="2" s="1"/>
  <c r="AW2738" i="2" s="1"/>
  <c r="AB2664" i="2"/>
  <c r="AD2665" i="2"/>
  <c r="AE2665" i="2"/>
  <c r="AF2665" i="2" s="1"/>
  <c r="AQ2739" i="2" l="1"/>
  <c r="AT2739" i="2"/>
  <c r="AU2739" i="2" s="1"/>
  <c r="AR2739" i="2"/>
  <c r="AS2739" i="2" s="1"/>
  <c r="AV2739" i="2" s="1"/>
  <c r="AY2738" i="2" s="1"/>
  <c r="AX2738" i="2" s="1"/>
  <c r="AQ2738" i="2" s="1"/>
  <c r="AB2663" i="2"/>
  <c r="AD2664" i="2"/>
  <c r="AE2664" i="2"/>
  <c r="AF2664" i="2" s="1"/>
  <c r="AW2737" i="2" l="1"/>
  <c r="AX2737" i="2" s="1"/>
  <c r="AW2736" i="2" s="1"/>
  <c r="AR2738" i="2"/>
  <c r="AS2738" i="2" s="1"/>
  <c r="AT2738" i="2"/>
  <c r="AU2738" i="2" s="1"/>
  <c r="AB2662" i="2"/>
  <c r="AD2663" i="2"/>
  <c r="AE2663" i="2"/>
  <c r="AF2663" i="2" s="1"/>
  <c r="AT2737" i="2" l="1"/>
  <c r="AU2737" i="2" s="1"/>
  <c r="AR2737" i="2"/>
  <c r="AS2737" i="2" s="1"/>
  <c r="AQ2737" i="2"/>
  <c r="AV2738" i="2"/>
  <c r="AY2737" i="2" s="1"/>
  <c r="AB2661" i="2"/>
  <c r="AE2662" i="2"/>
  <c r="AF2662" i="2" s="1"/>
  <c r="AD2662" i="2"/>
  <c r="AV2737" i="2" l="1"/>
  <c r="AY2736" i="2" s="1"/>
  <c r="AX2736" i="2" s="1"/>
  <c r="AR2736" i="2" s="1"/>
  <c r="AS2736" i="2" s="1"/>
  <c r="AB2660" i="2"/>
  <c r="AE2661" i="2"/>
  <c r="AF2661" i="2" s="1"/>
  <c r="AD2661" i="2"/>
  <c r="AW2735" i="2" l="1"/>
  <c r="AX2735" i="2" s="1"/>
  <c r="AQ2736" i="2"/>
  <c r="AT2736" i="2"/>
  <c r="AU2736" i="2" s="1"/>
  <c r="AV2736" i="2" s="1"/>
  <c r="AY2735" i="2" s="1"/>
  <c r="AB2659" i="2"/>
  <c r="AD2660" i="2"/>
  <c r="AE2660" i="2"/>
  <c r="AF2660" i="2" s="1"/>
  <c r="AW2734" i="2" l="1"/>
  <c r="AX2734" i="2" s="1"/>
  <c r="AW2733" i="2" s="1"/>
  <c r="AT2735" i="2"/>
  <c r="AU2735" i="2" s="1"/>
  <c r="AQ2735" i="2"/>
  <c r="AR2735" i="2"/>
  <c r="AS2735" i="2" s="1"/>
  <c r="AV2735" i="2" s="1"/>
  <c r="AY2734" i="2" s="1"/>
  <c r="AB2658" i="2"/>
  <c r="AD2659" i="2"/>
  <c r="AE2659" i="2"/>
  <c r="AF2659" i="2" s="1"/>
  <c r="AR2734" i="2" l="1"/>
  <c r="AS2734" i="2" s="1"/>
  <c r="AQ2734" i="2"/>
  <c r="AT2734" i="2"/>
  <c r="AU2734" i="2" s="1"/>
  <c r="AB2657" i="2"/>
  <c r="AD2658" i="2"/>
  <c r="AE2658" i="2"/>
  <c r="AF2658" i="2" s="1"/>
  <c r="AV2734" i="2" l="1"/>
  <c r="AY2733" i="2" s="1"/>
  <c r="AX2733" i="2" s="1"/>
  <c r="AR2733" i="2" s="1"/>
  <c r="AS2733" i="2" s="1"/>
  <c r="AB2656" i="2"/>
  <c r="AE2657" i="2"/>
  <c r="AF2657" i="2" s="1"/>
  <c r="AD2657" i="2"/>
  <c r="AQ2733" i="2" l="1"/>
  <c r="AW2732" i="2"/>
  <c r="AX2732" i="2" s="1"/>
  <c r="AQ2732" i="2" s="1"/>
  <c r="AT2733" i="2"/>
  <c r="AU2733" i="2" s="1"/>
  <c r="AV2733" i="2" s="1"/>
  <c r="AY2732" i="2" s="1"/>
  <c r="AB2655" i="2"/>
  <c r="AE2656" i="2"/>
  <c r="AF2656" i="2" s="1"/>
  <c r="AD2656" i="2"/>
  <c r="AR2732" i="2" l="1"/>
  <c r="AS2732" i="2" s="1"/>
  <c r="AT2732" i="2"/>
  <c r="AU2732" i="2" s="1"/>
  <c r="AW2731" i="2"/>
  <c r="AB2654" i="2"/>
  <c r="AE2655" i="2"/>
  <c r="AF2655" i="2" s="1"/>
  <c r="AD2655" i="2"/>
  <c r="AV2732" i="2" l="1"/>
  <c r="AY2731" i="2" s="1"/>
  <c r="AX2731" i="2"/>
  <c r="AT2731" i="2" s="1"/>
  <c r="AU2731" i="2" s="1"/>
  <c r="AQ2731" i="2"/>
  <c r="AW2730" i="2"/>
  <c r="AR2731" i="2"/>
  <c r="AS2731" i="2" s="1"/>
  <c r="AB2653" i="2"/>
  <c r="AD2654" i="2"/>
  <c r="AE2654" i="2"/>
  <c r="AF2654" i="2" s="1"/>
  <c r="AV2731" i="2" l="1"/>
  <c r="AY2730" i="2" s="1"/>
  <c r="AX2730" i="2" s="1"/>
  <c r="AT2730" i="2" s="1"/>
  <c r="AU2730" i="2" s="1"/>
  <c r="AB2652" i="2"/>
  <c r="AE2653" i="2"/>
  <c r="AF2653" i="2" s="1"/>
  <c r="AD2653" i="2"/>
  <c r="AR2730" i="2" l="1"/>
  <c r="AS2730" i="2" s="1"/>
  <c r="AV2730" i="2" s="1"/>
  <c r="AY2729" i="2" s="1"/>
  <c r="AW2729" i="2"/>
  <c r="AX2729" i="2" s="1"/>
  <c r="AQ2730" i="2"/>
  <c r="AB2651" i="2"/>
  <c r="AD2652" i="2"/>
  <c r="AE2652" i="2"/>
  <c r="AF2652" i="2" s="1"/>
  <c r="AR2729" i="2" l="1"/>
  <c r="AS2729" i="2" s="1"/>
  <c r="AT2729" i="2"/>
  <c r="AU2729" i="2" s="1"/>
  <c r="AV2729" i="2" s="1"/>
  <c r="AY2728" i="2" s="1"/>
  <c r="AW2728" i="2"/>
  <c r="AX2728" i="2" s="1"/>
  <c r="AQ2728" i="2" s="1"/>
  <c r="AQ2729" i="2"/>
  <c r="AB2650" i="2"/>
  <c r="AE2651" i="2"/>
  <c r="AF2651" i="2" s="1"/>
  <c r="AD2651" i="2"/>
  <c r="AR2728" i="2" l="1"/>
  <c r="AS2728" i="2" s="1"/>
  <c r="AW2727" i="2"/>
  <c r="AT2728" i="2"/>
  <c r="AU2728" i="2" s="1"/>
  <c r="AB2649" i="2"/>
  <c r="AE2650" i="2"/>
  <c r="AF2650" i="2" s="1"/>
  <c r="AD2650" i="2"/>
  <c r="AV2728" i="2" l="1"/>
  <c r="AY2727" i="2" s="1"/>
  <c r="AX2727" i="2" s="1"/>
  <c r="AB2648" i="2"/>
  <c r="AD2649" i="2"/>
  <c r="AE2649" i="2"/>
  <c r="AF2649" i="2" s="1"/>
  <c r="AW2726" i="2" l="1"/>
  <c r="AQ2727" i="2"/>
  <c r="AR2727" i="2"/>
  <c r="AS2727" i="2" s="1"/>
  <c r="AT2727" i="2"/>
  <c r="AU2727" i="2" s="1"/>
  <c r="AB2647" i="2"/>
  <c r="AE2648" i="2"/>
  <c r="AF2648" i="2" s="1"/>
  <c r="AD2648" i="2"/>
  <c r="AV2727" i="2" l="1"/>
  <c r="AY2726" i="2" s="1"/>
  <c r="AX2726" i="2" s="1"/>
  <c r="AQ2726" i="2" s="1"/>
  <c r="AB2646" i="2"/>
  <c r="AE2647" i="2"/>
  <c r="AF2647" i="2" s="1"/>
  <c r="AD2647" i="2"/>
  <c r="AR2726" i="2" l="1"/>
  <c r="AS2726" i="2" s="1"/>
  <c r="AW2725" i="2"/>
  <c r="AT2726" i="2"/>
  <c r="AU2726" i="2" s="1"/>
  <c r="AB2645" i="2"/>
  <c r="AD2646" i="2"/>
  <c r="AE2646" i="2"/>
  <c r="AF2646" i="2" s="1"/>
  <c r="AV2726" i="2" l="1"/>
  <c r="AY2725" i="2" s="1"/>
  <c r="AX2725" i="2" s="1"/>
  <c r="AQ2725" i="2" s="1"/>
  <c r="AB2644" i="2"/>
  <c r="AE2645" i="2"/>
  <c r="AF2645" i="2" s="1"/>
  <c r="AD2645" i="2"/>
  <c r="AW2724" i="2" l="1"/>
  <c r="AT2725" i="2"/>
  <c r="AU2725" i="2" s="1"/>
  <c r="AR2725" i="2"/>
  <c r="AS2725" i="2" s="1"/>
  <c r="AB2643" i="2"/>
  <c r="AD2644" i="2"/>
  <c r="AE2644" i="2"/>
  <c r="AF2644" i="2" s="1"/>
  <c r="AV2725" i="2" l="1"/>
  <c r="AY2724" i="2" s="1"/>
  <c r="AX2724" i="2" s="1"/>
  <c r="AW2723" i="2" s="1"/>
  <c r="AB2642" i="2"/>
  <c r="AE2643" i="2"/>
  <c r="AF2643" i="2" s="1"/>
  <c r="AD2643" i="2"/>
  <c r="AT2724" i="2" l="1"/>
  <c r="AU2724" i="2" s="1"/>
  <c r="AQ2724" i="2"/>
  <c r="AR2724" i="2"/>
  <c r="AS2724" i="2" s="1"/>
  <c r="AV2724" i="2" s="1"/>
  <c r="AY2723" i="2" s="1"/>
  <c r="AX2723" i="2" s="1"/>
  <c r="AT2723" i="2" s="1"/>
  <c r="AU2723" i="2" s="1"/>
  <c r="AB2641" i="2"/>
  <c r="AE2642" i="2"/>
  <c r="AF2642" i="2" s="1"/>
  <c r="AD2642" i="2"/>
  <c r="AQ2723" i="2" l="1"/>
  <c r="AW2722" i="2"/>
  <c r="AR2723" i="2"/>
  <c r="AS2723" i="2" s="1"/>
  <c r="AV2723" i="2" s="1"/>
  <c r="AY2722" i="2" s="1"/>
  <c r="AX2722" i="2" s="1"/>
  <c r="AB2640" i="2"/>
  <c r="AE2641" i="2"/>
  <c r="AF2641" i="2" s="1"/>
  <c r="AD2641" i="2"/>
  <c r="AQ2722" i="2" l="1"/>
  <c r="AW2721" i="2"/>
  <c r="AR2722" i="2"/>
  <c r="AS2722" i="2" s="1"/>
  <c r="AT2722" i="2"/>
  <c r="AU2722" i="2" s="1"/>
  <c r="AB2639" i="2"/>
  <c r="AE2640" i="2"/>
  <c r="AF2640" i="2" s="1"/>
  <c r="AD2640" i="2"/>
  <c r="AV2722" i="2" l="1"/>
  <c r="AY2721" i="2" s="1"/>
  <c r="AX2721" i="2" s="1"/>
  <c r="AQ2721" i="2" s="1"/>
  <c r="AB2638" i="2"/>
  <c r="AE2639" i="2"/>
  <c r="AF2639" i="2" s="1"/>
  <c r="AD2639" i="2"/>
  <c r="AR2721" i="2" l="1"/>
  <c r="AS2721" i="2" s="1"/>
  <c r="AW2720" i="2"/>
  <c r="AT2721" i="2"/>
  <c r="AU2721" i="2" s="1"/>
  <c r="AB2637" i="2"/>
  <c r="AD2638" i="2"/>
  <c r="AE2638" i="2"/>
  <c r="AF2638" i="2" s="1"/>
  <c r="AV2721" i="2" l="1"/>
  <c r="AY2720" i="2" s="1"/>
  <c r="AX2720" i="2" s="1"/>
  <c r="AQ2720" i="2" s="1"/>
  <c r="AB2636" i="2"/>
  <c r="AE2637" i="2"/>
  <c r="AF2637" i="2" s="1"/>
  <c r="AD2637" i="2"/>
  <c r="AW2719" i="2" l="1"/>
  <c r="AT2720" i="2"/>
  <c r="AU2720" i="2" s="1"/>
  <c r="AR2720" i="2"/>
  <c r="AS2720" i="2" s="1"/>
  <c r="AB2635" i="2"/>
  <c r="AD2636" i="2"/>
  <c r="AE2636" i="2"/>
  <c r="AF2636" i="2" s="1"/>
  <c r="AV2720" i="2" l="1"/>
  <c r="AY2719" i="2" s="1"/>
  <c r="AX2719" i="2" s="1"/>
  <c r="AT2719" i="2" s="1"/>
  <c r="AU2719" i="2" s="1"/>
  <c r="AB2634" i="2"/>
  <c r="AD2635" i="2"/>
  <c r="AE2635" i="2"/>
  <c r="AF2635" i="2" s="1"/>
  <c r="AQ2719" i="2" l="1"/>
  <c r="AR2719" i="2"/>
  <c r="AS2719" i="2" s="1"/>
  <c r="AV2719" i="2" s="1"/>
  <c r="AY2718" i="2" s="1"/>
  <c r="AX2718" i="2" s="1"/>
  <c r="AW2718" i="2"/>
  <c r="AB2633" i="2"/>
  <c r="AD2634" i="2"/>
  <c r="AE2634" i="2"/>
  <c r="AF2634" i="2" s="1"/>
  <c r="AT2718" i="2" l="1"/>
  <c r="AU2718" i="2" s="1"/>
  <c r="AW2717" i="2"/>
  <c r="AX2717" i="2" s="1"/>
  <c r="AW2716" i="2" s="1"/>
  <c r="AR2718" i="2"/>
  <c r="AS2718" i="2" s="1"/>
  <c r="AV2718" i="2" s="1"/>
  <c r="AY2717" i="2" s="1"/>
  <c r="AQ2718" i="2"/>
  <c r="AB2632" i="2"/>
  <c r="AD2633" i="2"/>
  <c r="AE2633" i="2"/>
  <c r="AF2633" i="2" s="1"/>
  <c r="AR2717" i="2" l="1"/>
  <c r="AS2717" i="2" s="1"/>
  <c r="AT2717" i="2"/>
  <c r="AU2717" i="2" s="1"/>
  <c r="AQ2717" i="2"/>
  <c r="AX2716" i="2"/>
  <c r="AT2716" i="2" s="1"/>
  <c r="AU2716" i="2" s="1"/>
  <c r="AB2631" i="2"/>
  <c r="AE2632" i="2"/>
  <c r="AF2632" i="2" s="1"/>
  <c r="AD2632" i="2"/>
  <c r="AV2717" i="2" l="1"/>
  <c r="AY2716" i="2" s="1"/>
  <c r="AR2716" i="2"/>
  <c r="AS2716" i="2" s="1"/>
  <c r="AV2716" i="2" s="1"/>
  <c r="AY2715" i="2" s="1"/>
  <c r="AW2715" i="2"/>
  <c r="AX2715" i="2" s="1"/>
  <c r="AQ2715" i="2" s="1"/>
  <c r="AQ2716" i="2"/>
  <c r="AB2630" i="2"/>
  <c r="AD2631" i="2"/>
  <c r="AE2631" i="2"/>
  <c r="AF2631" i="2" s="1"/>
  <c r="AR2715" i="2" l="1"/>
  <c r="AS2715" i="2" s="1"/>
  <c r="AT2715" i="2"/>
  <c r="AU2715" i="2" s="1"/>
  <c r="AW2714" i="2"/>
  <c r="AX2714" i="2" s="1"/>
  <c r="AR2714" i="2" s="1"/>
  <c r="AS2714" i="2" s="1"/>
  <c r="AB2629" i="2"/>
  <c r="AD2630" i="2"/>
  <c r="AE2630" i="2"/>
  <c r="AF2630" i="2" s="1"/>
  <c r="AV2715" i="2" l="1"/>
  <c r="AY2714" i="2" s="1"/>
  <c r="AT2714" i="2"/>
  <c r="AU2714" i="2" s="1"/>
  <c r="AV2714" i="2" s="1"/>
  <c r="AW2713" i="2"/>
  <c r="AX2713" i="2" s="1"/>
  <c r="AQ2713" i="2" s="1"/>
  <c r="AQ2714" i="2"/>
  <c r="AB2628" i="2"/>
  <c r="AD2629" i="2"/>
  <c r="AE2629" i="2"/>
  <c r="AF2629" i="2" s="1"/>
  <c r="AY2713" i="2" l="1"/>
  <c r="AR2713" i="2"/>
  <c r="AS2713" i="2" s="1"/>
  <c r="AW2712" i="2"/>
  <c r="AT2713" i="2"/>
  <c r="AU2713" i="2" s="1"/>
  <c r="AB2627" i="2"/>
  <c r="AE2628" i="2"/>
  <c r="AF2628" i="2" s="1"/>
  <c r="AD2628" i="2"/>
  <c r="AV2713" i="2" l="1"/>
  <c r="AY2712" i="2" s="1"/>
  <c r="AX2712" i="2" s="1"/>
  <c r="AW2711" i="2" s="1"/>
  <c r="AB2626" i="2"/>
  <c r="AE2627" i="2"/>
  <c r="AF2627" i="2" s="1"/>
  <c r="AD2627" i="2"/>
  <c r="AT2712" i="2" l="1"/>
  <c r="AU2712" i="2" s="1"/>
  <c r="AR2712" i="2"/>
  <c r="AS2712" i="2" s="1"/>
  <c r="AV2712" i="2" s="1"/>
  <c r="AY2711" i="2" s="1"/>
  <c r="AX2711" i="2" s="1"/>
  <c r="AR2711" i="2" s="1"/>
  <c r="AS2711" i="2" s="1"/>
  <c r="AQ2712" i="2"/>
  <c r="AB2625" i="2"/>
  <c r="AE2626" i="2"/>
  <c r="AF2626" i="2" s="1"/>
  <c r="AD2626" i="2"/>
  <c r="AT2711" i="2" l="1"/>
  <c r="AU2711" i="2" s="1"/>
  <c r="AV2711" i="2" s="1"/>
  <c r="AY2710" i="2" s="1"/>
  <c r="AQ2711" i="2"/>
  <c r="AW2710" i="2"/>
  <c r="AB2624" i="2"/>
  <c r="AE2625" i="2"/>
  <c r="AF2625" i="2" s="1"/>
  <c r="AD2625" i="2"/>
  <c r="AX2710" i="2" l="1"/>
  <c r="AW2709" i="2" s="1"/>
  <c r="AB2623" i="2"/>
  <c r="AD2624" i="2"/>
  <c r="AE2624" i="2"/>
  <c r="AF2624" i="2" s="1"/>
  <c r="AR2710" i="2" l="1"/>
  <c r="AS2710" i="2" s="1"/>
  <c r="AQ2710" i="2"/>
  <c r="AT2710" i="2"/>
  <c r="AU2710" i="2" s="1"/>
  <c r="AB2622" i="2"/>
  <c r="AD2623" i="2"/>
  <c r="AE2623" i="2"/>
  <c r="AF2623" i="2" s="1"/>
  <c r="AV2710" i="2" l="1"/>
  <c r="AY2709" i="2" s="1"/>
  <c r="AX2709" i="2" s="1"/>
  <c r="AT2709" i="2" s="1"/>
  <c r="AU2709" i="2" s="1"/>
  <c r="AB2621" i="2"/>
  <c r="AE2622" i="2"/>
  <c r="AF2622" i="2" s="1"/>
  <c r="AD2622" i="2"/>
  <c r="AR2709" i="2" l="1"/>
  <c r="AS2709" i="2" s="1"/>
  <c r="AV2709" i="2" s="1"/>
  <c r="AY2708" i="2" s="1"/>
  <c r="AW2708" i="2"/>
  <c r="AQ2709" i="2"/>
  <c r="AB2620" i="2"/>
  <c r="AE2621" i="2"/>
  <c r="AF2621" i="2" s="1"/>
  <c r="AD2621" i="2"/>
  <c r="AX2708" i="2" l="1"/>
  <c r="AT2708" i="2" s="1"/>
  <c r="AU2708" i="2" s="1"/>
  <c r="AB2619" i="2"/>
  <c r="AE2620" i="2"/>
  <c r="AF2620" i="2" s="1"/>
  <c r="AD2620" i="2"/>
  <c r="AQ2708" i="2" l="1"/>
  <c r="AW2707" i="2"/>
  <c r="AR2708" i="2"/>
  <c r="AS2708" i="2" s="1"/>
  <c r="AV2708" i="2" s="1"/>
  <c r="AY2707" i="2" s="1"/>
  <c r="AB2618" i="2"/>
  <c r="AD2619" i="2"/>
  <c r="AE2619" i="2"/>
  <c r="AF2619" i="2" s="1"/>
  <c r="AX2707" i="2" l="1"/>
  <c r="AT2707" i="2" s="1"/>
  <c r="AU2707" i="2" s="1"/>
  <c r="AB2617" i="2"/>
  <c r="AD2618" i="2"/>
  <c r="AE2618" i="2"/>
  <c r="AF2618" i="2" s="1"/>
  <c r="AR2707" i="2" l="1"/>
  <c r="AS2707" i="2" s="1"/>
  <c r="AQ2707" i="2"/>
  <c r="AW2706" i="2"/>
  <c r="AV2707" i="2"/>
  <c r="AY2706" i="2" s="1"/>
  <c r="AB2616" i="2"/>
  <c r="AD2617" i="2"/>
  <c r="AE2617" i="2"/>
  <c r="AF2617" i="2" s="1"/>
  <c r="AX2706" i="2" l="1"/>
  <c r="AT2706" i="2"/>
  <c r="AU2706" i="2" s="1"/>
  <c r="AW2705" i="2"/>
  <c r="AR2706" i="2"/>
  <c r="AS2706" i="2" s="1"/>
  <c r="AV2706" i="2" s="1"/>
  <c r="AY2705" i="2" s="1"/>
  <c r="AX2705" i="2" s="1"/>
  <c r="AQ2706" i="2"/>
  <c r="AB2615" i="2"/>
  <c r="AD2616" i="2"/>
  <c r="AE2616" i="2"/>
  <c r="AF2616" i="2" s="1"/>
  <c r="AQ2705" i="2" l="1"/>
  <c r="AT2705" i="2"/>
  <c r="AU2705" i="2" s="1"/>
  <c r="AW2704" i="2"/>
  <c r="AR2705" i="2"/>
  <c r="AS2705" i="2" s="1"/>
  <c r="AV2705" i="2" s="1"/>
  <c r="AY2704" i="2" s="1"/>
  <c r="AX2704" i="2" s="1"/>
  <c r="AB2614" i="2"/>
  <c r="AD2615" i="2"/>
  <c r="AE2615" i="2"/>
  <c r="AF2615" i="2" s="1"/>
  <c r="AT2704" i="2" l="1"/>
  <c r="AU2704" i="2" s="1"/>
  <c r="AW2703" i="2"/>
  <c r="AQ2704" i="2"/>
  <c r="AR2704" i="2"/>
  <c r="AS2704" i="2" s="1"/>
  <c r="AV2704" i="2" s="1"/>
  <c r="AY2703" i="2" s="1"/>
  <c r="AX2703" i="2" s="1"/>
  <c r="AB2613" i="2"/>
  <c r="AE2614" i="2"/>
  <c r="AF2614" i="2" s="1"/>
  <c r="AD2614" i="2"/>
  <c r="AQ2703" i="2" l="1"/>
  <c r="AW2702" i="2"/>
  <c r="AR2703" i="2"/>
  <c r="AS2703" i="2" s="1"/>
  <c r="AT2703" i="2"/>
  <c r="AU2703" i="2" s="1"/>
  <c r="AB2612" i="2"/>
  <c r="AD2613" i="2"/>
  <c r="AE2613" i="2"/>
  <c r="AF2613" i="2" s="1"/>
  <c r="AV2703" i="2" l="1"/>
  <c r="AY2702" i="2" s="1"/>
  <c r="AX2702" i="2" s="1"/>
  <c r="AR2702" i="2" s="1"/>
  <c r="AS2702" i="2" s="1"/>
  <c r="AB2611" i="2"/>
  <c r="AD2612" i="2"/>
  <c r="AE2612" i="2"/>
  <c r="AF2612" i="2" s="1"/>
  <c r="AT2702" i="2" l="1"/>
  <c r="AU2702" i="2" s="1"/>
  <c r="AV2702" i="2" s="1"/>
  <c r="AY2701" i="2" s="1"/>
  <c r="AW2701" i="2"/>
  <c r="AQ2702" i="2"/>
  <c r="AB2610" i="2"/>
  <c r="AD2611" i="2"/>
  <c r="AE2611" i="2"/>
  <c r="AF2611" i="2" s="1"/>
  <c r="AX2701" i="2" l="1"/>
  <c r="AB2609" i="2"/>
  <c r="AE2610" i="2"/>
  <c r="AF2610" i="2" s="1"/>
  <c r="AD2610" i="2"/>
  <c r="AR2701" i="2" l="1"/>
  <c r="AS2701" i="2" s="1"/>
  <c r="AQ2701" i="2"/>
  <c r="AW2700" i="2"/>
  <c r="AT2701" i="2"/>
  <c r="AU2701" i="2" s="1"/>
  <c r="AV2701" i="2" s="1"/>
  <c r="AY2700" i="2" s="1"/>
  <c r="AB2608" i="2"/>
  <c r="AE2609" i="2"/>
  <c r="AF2609" i="2" s="1"/>
  <c r="AD2609" i="2"/>
  <c r="AX2700" i="2" l="1"/>
  <c r="AQ2700" i="2" s="1"/>
  <c r="AB2607" i="2"/>
  <c r="AE2608" i="2"/>
  <c r="AF2608" i="2" s="1"/>
  <c r="AD2608" i="2"/>
  <c r="AT2700" i="2" l="1"/>
  <c r="AU2700" i="2" s="1"/>
  <c r="AR2700" i="2"/>
  <c r="AS2700" i="2" s="1"/>
  <c r="AV2700" i="2" s="1"/>
  <c r="AY2699" i="2" s="1"/>
  <c r="AX2699" i="2" s="1"/>
  <c r="AW2699" i="2"/>
  <c r="AB2606" i="2"/>
  <c r="AE2607" i="2"/>
  <c r="AF2607" i="2" s="1"/>
  <c r="AD2607" i="2"/>
  <c r="AR2699" i="2" l="1"/>
  <c r="AS2699" i="2" s="1"/>
  <c r="AW2698" i="2"/>
  <c r="AT2699" i="2"/>
  <c r="AU2699" i="2" s="1"/>
  <c r="AQ2699" i="2"/>
  <c r="AB2605" i="2"/>
  <c r="AE2606" i="2"/>
  <c r="AF2606" i="2" s="1"/>
  <c r="AD2606" i="2"/>
  <c r="AV2699" i="2" l="1"/>
  <c r="AY2698" i="2" s="1"/>
  <c r="AX2698" i="2" s="1"/>
  <c r="AT2698" i="2" s="1"/>
  <c r="AU2698" i="2" s="1"/>
  <c r="AB2604" i="2"/>
  <c r="AE2605" i="2"/>
  <c r="AF2605" i="2" s="1"/>
  <c r="AD2605" i="2"/>
  <c r="AR2698" i="2" l="1"/>
  <c r="AS2698" i="2" s="1"/>
  <c r="AV2698" i="2" s="1"/>
  <c r="AY2697" i="2" s="1"/>
  <c r="AQ2698" i="2"/>
  <c r="AW2697" i="2"/>
  <c r="AB2603" i="2"/>
  <c r="AE2604" i="2"/>
  <c r="AF2604" i="2" s="1"/>
  <c r="AD2604" i="2"/>
  <c r="AX2697" i="2" l="1"/>
  <c r="AW2696" i="2" s="1"/>
  <c r="AB2602" i="2"/>
  <c r="AE2603" i="2"/>
  <c r="AF2603" i="2" s="1"/>
  <c r="AD2603" i="2"/>
  <c r="AQ2697" i="2" l="1"/>
  <c r="AT2697" i="2"/>
  <c r="AU2697" i="2" s="1"/>
  <c r="AR2697" i="2"/>
  <c r="AS2697" i="2" s="1"/>
  <c r="AV2697" i="2" s="1"/>
  <c r="AY2696" i="2" s="1"/>
  <c r="AX2696" i="2"/>
  <c r="AT2696" i="2" s="1"/>
  <c r="AU2696" i="2" s="1"/>
  <c r="AB2601" i="2"/>
  <c r="AE2602" i="2"/>
  <c r="AF2602" i="2" s="1"/>
  <c r="AD2602" i="2"/>
  <c r="AR2696" i="2" l="1"/>
  <c r="AS2696" i="2" s="1"/>
  <c r="AV2696" i="2" s="1"/>
  <c r="AY2695" i="2" s="1"/>
  <c r="AQ2696" i="2"/>
  <c r="AW2695" i="2"/>
  <c r="AX2695" i="2" s="1"/>
  <c r="AB2600" i="2"/>
  <c r="AD2601" i="2"/>
  <c r="AE2601" i="2"/>
  <c r="AF2601" i="2" s="1"/>
  <c r="AR2695" i="2" l="1"/>
  <c r="AS2695" i="2" s="1"/>
  <c r="AW2694" i="2"/>
  <c r="AX2694" i="2" s="1"/>
  <c r="AR2694" i="2" s="1"/>
  <c r="AS2694" i="2" s="1"/>
  <c r="AT2695" i="2"/>
  <c r="AU2695" i="2" s="1"/>
  <c r="AQ2695" i="2"/>
  <c r="AB2599" i="2"/>
  <c r="AD2600" i="2"/>
  <c r="AE2600" i="2"/>
  <c r="AF2600" i="2" s="1"/>
  <c r="AV2695" i="2" l="1"/>
  <c r="AY2694" i="2" s="1"/>
  <c r="AQ2694" i="2"/>
  <c r="AW2693" i="2"/>
  <c r="AT2694" i="2"/>
  <c r="AU2694" i="2" s="1"/>
  <c r="AV2694" i="2" s="1"/>
  <c r="AY2693" i="2" s="1"/>
  <c r="AB2598" i="2"/>
  <c r="AD2599" i="2"/>
  <c r="AE2599" i="2"/>
  <c r="AF2599" i="2" s="1"/>
  <c r="AX2693" i="2" l="1"/>
  <c r="AR2693" i="2" s="1"/>
  <c r="AS2693" i="2" s="1"/>
  <c r="AB2597" i="2"/>
  <c r="AD2598" i="2"/>
  <c r="AE2598" i="2"/>
  <c r="AF2598" i="2" s="1"/>
  <c r="AQ2693" i="2" l="1"/>
  <c r="AW2692" i="2"/>
  <c r="AT2693" i="2"/>
  <c r="AU2693" i="2" s="1"/>
  <c r="AV2693" i="2" s="1"/>
  <c r="AY2692" i="2" s="1"/>
  <c r="AB2596" i="2"/>
  <c r="AD2597" i="2"/>
  <c r="AE2597" i="2"/>
  <c r="AF2597" i="2" s="1"/>
  <c r="AX2692" i="2" l="1"/>
  <c r="AT2692" i="2" s="1"/>
  <c r="AU2692" i="2" s="1"/>
  <c r="AB2595" i="2"/>
  <c r="AD2596" i="2"/>
  <c r="AE2596" i="2"/>
  <c r="AF2596" i="2" s="1"/>
  <c r="AR2692" i="2" l="1"/>
  <c r="AS2692" i="2" s="1"/>
  <c r="AV2692" i="2" s="1"/>
  <c r="AY2691" i="2" s="1"/>
  <c r="AQ2692" i="2"/>
  <c r="AW2691" i="2"/>
  <c r="AX2691" i="2" s="1"/>
  <c r="AT2691" i="2" s="1"/>
  <c r="AU2691" i="2" s="1"/>
  <c r="AB2594" i="2"/>
  <c r="AD2595" i="2"/>
  <c r="AE2595" i="2"/>
  <c r="AF2595" i="2" s="1"/>
  <c r="AR2691" i="2" l="1"/>
  <c r="AS2691" i="2" s="1"/>
  <c r="AV2691" i="2" s="1"/>
  <c r="AY2690" i="2" s="1"/>
  <c r="AW2690" i="2"/>
  <c r="AQ2691" i="2"/>
  <c r="AB2593" i="2"/>
  <c r="AD2594" i="2"/>
  <c r="AE2594" i="2"/>
  <c r="AF2594" i="2" s="1"/>
  <c r="AX2690" i="2" l="1"/>
  <c r="AT2690" i="2" s="1"/>
  <c r="AU2690" i="2" s="1"/>
  <c r="AB2592" i="2"/>
  <c r="AD2593" i="2"/>
  <c r="AE2593" i="2"/>
  <c r="AF2593" i="2" s="1"/>
  <c r="AW2689" i="2" l="1"/>
  <c r="AQ2690" i="2"/>
  <c r="AR2690" i="2"/>
  <c r="AS2690" i="2" s="1"/>
  <c r="AV2690" i="2" s="1"/>
  <c r="AY2689" i="2" s="1"/>
  <c r="AX2689" i="2" s="1"/>
  <c r="AB2591" i="2"/>
  <c r="AD2592" i="2"/>
  <c r="AE2592" i="2"/>
  <c r="AF2592" i="2" s="1"/>
  <c r="AW2688" i="2" l="1"/>
  <c r="AT2689" i="2"/>
  <c r="AU2689" i="2" s="1"/>
  <c r="AR2689" i="2"/>
  <c r="AS2689" i="2" s="1"/>
  <c r="AQ2689" i="2"/>
  <c r="AB2590" i="2"/>
  <c r="AD2591" i="2"/>
  <c r="AE2591" i="2"/>
  <c r="AF2591" i="2" s="1"/>
  <c r="AV2689" i="2" l="1"/>
  <c r="AY2688" i="2" s="1"/>
  <c r="AX2688" i="2" s="1"/>
  <c r="AQ2688" i="2" s="1"/>
  <c r="AB2589" i="2"/>
  <c r="AD2590" i="2"/>
  <c r="AE2590" i="2"/>
  <c r="AF2590" i="2" s="1"/>
  <c r="AR2688" i="2" l="1"/>
  <c r="AS2688" i="2" s="1"/>
  <c r="AW2687" i="2"/>
  <c r="AT2688" i="2"/>
  <c r="AU2688" i="2" s="1"/>
  <c r="AB2588" i="2"/>
  <c r="AD2589" i="2"/>
  <c r="AE2589" i="2"/>
  <c r="AF2589" i="2" s="1"/>
  <c r="AV2688" i="2" l="1"/>
  <c r="AY2687" i="2" s="1"/>
  <c r="AX2687" i="2" s="1"/>
  <c r="AT2687" i="2" s="1"/>
  <c r="AU2687" i="2" s="1"/>
  <c r="AB2587" i="2"/>
  <c r="AD2588" i="2"/>
  <c r="AE2588" i="2"/>
  <c r="AF2588" i="2" s="1"/>
  <c r="AQ2687" i="2" l="1"/>
  <c r="AR2687" i="2"/>
  <c r="AS2687" i="2" s="1"/>
  <c r="AV2687" i="2" s="1"/>
  <c r="AY2686" i="2" s="1"/>
  <c r="AW2686" i="2"/>
  <c r="AB2586" i="2"/>
  <c r="AE2587" i="2"/>
  <c r="AF2587" i="2" s="1"/>
  <c r="AD2587" i="2"/>
  <c r="AX2686" i="2" l="1"/>
  <c r="AR2686" i="2" s="1"/>
  <c r="AS2686" i="2" s="1"/>
  <c r="AB2585" i="2"/>
  <c r="AD2586" i="2"/>
  <c r="AE2586" i="2"/>
  <c r="AF2586" i="2" s="1"/>
  <c r="AT2686" i="2" l="1"/>
  <c r="AU2686" i="2" s="1"/>
  <c r="AW2685" i="2"/>
  <c r="AX2685" i="2" s="1"/>
  <c r="AR2685" i="2" s="1"/>
  <c r="AS2685" i="2" s="1"/>
  <c r="AQ2686" i="2"/>
  <c r="AV2686" i="2"/>
  <c r="AY2685" i="2" s="1"/>
  <c r="AB2584" i="2"/>
  <c r="AD2585" i="2"/>
  <c r="AE2585" i="2"/>
  <c r="AF2585" i="2" s="1"/>
  <c r="AQ2685" i="2" l="1"/>
  <c r="AT2685" i="2"/>
  <c r="AU2685" i="2" s="1"/>
  <c r="AV2685" i="2" s="1"/>
  <c r="AY2684" i="2" s="1"/>
  <c r="AW2684" i="2"/>
  <c r="AB2583" i="2"/>
  <c r="AD2584" i="2"/>
  <c r="AE2584" i="2"/>
  <c r="AF2584" i="2" s="1"/>
  <c r="AX2684" i="2" l="1"/>
  <c r="AR2684" i="2" s="1"/>
  <c r="AS2684" i="2" s="1"/>
  <c r="AB2582" i="2"/>
  <c r="AE2583" i="2"/>
  <c r="AF2583" i="2" s="1"/>
  <c r="AD2583" i="2"/>
  <c r="AQ2684" i="2" l="1"/>
  <c r="AT2684" i="2"/>
  <c r="AU2684" i="2" s="1"/>
  <c r="AV2684" i="2" s="1"/>
  <c r="AY2683" i="2" s="1"/>
  <c r="AW2683" i="2"/>
  <c r="AB2581" i="2"/>
  <c r="AE2582" i="2"/>
  <c r="AF2582" i="2" s="1"/>
  <c r="AD2582" i="2"/>
  <c r="AX2683" i="2" l="1"/>
  <c r="AW2682" i="2" s="1"/>
  <c r="AR2683" i="2"/>
  <c r="AS2683" i="2" s="1"/>
  <c r="AB2580" i="2"/>
  <c r="AE2581" i="2"/>
  <c r="AF2581" i="2" s="1"/>
  <c r="AD2581" i="2"/>
  <c r="AQ2683" i="2" l="1"/>
  <c r="AT2683" i="2"/>
  <c r="AU2683" i="2" s="1"/>
  <c r="AV2683" i="2" s="1"/>
  <c r="AY2682" i="2" s="1"/>
  <c r="AX2682" i="2" s="1"/>
  <c r="AR2682" i="2" s="1"/>
  <c r="AS2682" i="2" s="1"/>
  <c r="AB2579" i="2"/>
  <c r="AE2580" i="2"/>
  <c r="AF2580" i="2" s="1"/>
  <c r="AD2580" i="2"/>
  <c r="AW2681" i="2" l="1"/>
  <c r="AQ2682" i="2"/>
  <c r="AT2682" i="2"/>
  <c r="AU2682" i="2" s="1"/>
  <c r="AV2682" i="2" s="1"/>
  <c r="AY2681" i="2" s="1"/>
  <c r="AX2681" i="2" s="1"/>
  <c r="AR2681" i="2" s="1"/>
  <c r="AS2681" i="2" s="1"/>
  <c r="AB2578" i="2"/>
  <c r="AE2579" i="2"/>
  <c r="AF2579" i="2" s="1"/>
  <c r="AD2579" i="2"/>
  <c r="AW2680" i="2" l="1"/>
  <c r="AT2681" i="2"/>
  <c r="AU2681" i="2" s="1"/>
  <c r="AV2681" i="2" s="1"/>
  <c r="AY2680" i="2" s="1"/>
  <c r="AX2680" i="2" s="1"/>
  <c r="AQ2681" i="2"/>
  <c r="AB2577" i="2"/>
  <c r="AE2578" i="2"/>
  <c r="AF2578" i="2" s="1"/>
  <c r="AD2578" i="2"/>
  <c r="AT2680" i="2" l="1"/>
  <c r="AU2680" i="2" s="1"/>
  <c r="AR2680" i="2"/>
  <c r="AS2680" i="2" s="1"/>
  <c r="AW2679" i="2"/>
  <c r="AQ2680" i="2"/>
  <c r="AB2576" i="2"/>
  <c r="AD2577" i="2"/>
  <c r="AE2577" i="2"/>
  <c r="AF2577" i="2" s="1"/>
  <c r="AV2680" i="2" l="1"/>
  <c r="AY2679" i="2" s="1"/>
  <c r="AX2679" i="2" s="1"/>
  <c r="AQ2679" i="2" s="1"/>
  <c r="AB2575" i="2"/>
  <c r="AE2576" i="2"/>
  <c r="AF2576" i="2" s="1"/>
  <c r="AD2576" i="2"/>
  <c r="AT2679" i="2" l="1"/>
  <c r="AU2679" i="2" s="1"/>
  <c r="AW2678" i="2"/>
  <c r="AR2679" i="2"/>
  <c r="AS2679" i="2" s="1"/>
  <c r="AV2679" i="2" s="1"/>
  <c r="AY2678" i="2" s="1"/>
  <c r="AB2574" i="2"/>
  <c r="AD2575" i="2"/>
  <c r="AE2575" i="2"/>
  <c r="AF2575" i="2" s="1"/>
  <c r="AX2678" i="2" l="1"/>
  <c r="AW2677" i="2" s="1"/>
  <c r="AB2573" i="2"/>
  <c r="AE2574" i="2"/>
  <c r="AF2574" i="2" s="1"/>
  <c r="AD2574" i="2"/>
  <c r="AR2678" i="2" l="1"/>
  <c r="AS2678" i="2" s="1"/>
  <c r="AQ2678" i="2"/>
  <c r="AT2678" i="2"/>
  <c r="AU2678" i="2" s="1"/>
  <c r="AB2572" i="2"/>
  <c r="AD2573" i="2"/>
  <c r="AE2573" i="2"/>
  <c r="AF2573" i="2" s="1"/>
  <c r="AV2678" i="2" l="1"/>
  <c r="AY2677" i="2" s="1"/>
  <c r="AX2677" i="2" s="1"/>
  <c r="AW2676" i="2" s="1"/>
  <c r="AB2571" i="2"/>
  <c r="AE2572" i="2"/>
  <c r="AF2572" i="2" s="1"/>
  <c r="AD2572" i="2"/>
  <c r="AR2677" i="2" l="1"/>
  <c r="AS2677" i="2" s="1"/>
  <c r="AT2677" i="2"/>
  <c r="AU2677" i="2" s="1"/>
  <c r="AQ2677" i="2"/>
  <c r="AB2570" i="2"/>
  <c r="AD2571" i="2"/>
  <c r="AE2571" i="2"/>
  <c r="AF2571" i="2" s="1"/>
  <c r="AV2677" i="2" l="1"/>
  <c r="AY2676" i="2" s="1"/>
  <c r="AX2676" i="2" s="1"/>
  <c r="AQ2676" i="2" s="1"/>
  <c r="AB2569" i="2"/>
  <c r="AE2570" i="2"/>
  <c r="AF2570" i="2" s="1"/>
  <c r="AD2570" i="2"/>
  <c r="AW2675" i="2" l="1"/>
  <c r="AR2676" i="2"/>
  <c r="AS2676" i="2" s="1"/>
  <c r="AT2676" i="2"/>
  <c r="AU2676" i="2" s="1"/>
  <c r="AB2568" i="2"/>
  <c r="AD2569" i="2"/>
  <c r="AE2569" i="2"/>
  <c r="AF2569" i="2" s="1"/>
  <c r="AV2676" i="2" l="1"/>
  <c r="AY2675" i="2" s="1"/>
  <c r="AX2675" i="2" s="1"/>
  <c r="AT2675" i="2" s="1"/>
  <c r="AU2675" i="2" s="1"/>
  <c r="AB2567" i="2"/>
  <c r="AD2568" i="2"/>
  <c r="AE2568" i="2"/>
  <c r="AF2568" i="2" s="1"/>
  <c r="AR2675" i="2" l="1"/>
  <c r="AS2675" i="2" s="1"/>
  <c r="AV2675" i="2" s="1"/>
  <c r="AY2674" i="2" s="1"/>
  <c r="AW2674" i="2"/>
  <c r="AQ2675" i="2"/>
  <c r="AB2566" i="2"/>
  <c r="AD2567" i="2"/>
  <c r="AE2567" i="2"/>
  <c r="AF2567" i="2" s="1"/>
  <c r="AX2674" i="2" l="1"/>
  <c r="AQ2674" i="2" s="1"/>
  <c r="AB2565" i="2"/>
  <c r="AD2566" i="2"/>
  <c r="AE2566" i="2"/>
  <c r="AF2566" i="2" s="1"/>
  <c r="AT2674" i="2" l="1"/>
  <c r="AU2674" i="2" s="1"/>
  <c r="AW2673" i="2"/>
  <c r="AR2674" i="2"/>
  <c r="AS2674" i="2" s="1"/>
  <c r="AV2674" i="2" s="1"/>
  <c r="AY2673" i="2" s="1"/>
  <c r="AX2673" i="2" s="1"/>
  <c r="AW2672" i="2" s="1"/>
  <c r="AB2564" i="2"/>
  <c r="AE2565" i="2"/>
  <c r="AF2565" i="2" s="1"/>
  <c r="AD2565" i="2"/>
  <c r="AT2673" i="2" l="1"/>
  <c r="AU2673" i="2" s="1"/>
  <c r="AR2673" i="2"/>
  <c r="AS2673" i="2" s="1"/>
  <c r="AV2673" i="2" s="1"/>
  <c r="AY2672" i="2" s="1"/>
  <c r="AX2672" i="2" s="1"/>
  <c r="AR2672" i="2" s="1"/>
  <c r="AS2672" i="2" s="1"/>
  <c r="AQ2673" i="2"/>
  <c r="AB2563" i="2"/>
  <c r="AE2564" i="2"/>
  <c r="AF2564" i="2" s="1"/>
  <c r="AD2564" i="2"/>
  <c r="AW2671" i="2" l="1"/>
  <c r="AQ2672" i="2"/>
  <c r="AT2672" i="2"/>
  <c r="AU2672" i="2" s="1"/>
  <c r="AV2672" i="2" s="1"/>
  <c r="AY2671" i="2" s="1"/>
  <c r="AX2671" i="2" s="1"/>
  <c r="AB2562" i="2"/>
  <c r="AD2563" i="2"/>
  <c r="AE2563" i="2"/>
  <c r="AF2563" i="2" s="1"/>
  <c r="AR2671" i="2" l="1"/>
  <c r="AS2671" i="2" s="1"/>
  <c r="AT2671" i="2"/>
  <c r="AU2671" i="2" s="1"/>
  <c r="AQ2671" i="2"/>
  <c r="AW2670" i="2"/>
  <c r="AB2561" i="2"/>
  <c r="AD2562" i="2"/>
  <c r="AE2562" i="2"/>
  <c r="AF2562" i="2" s="1"/>
  <c r="AV2671" i="2" l="1"/>
  <c r="AY2670" i="2" s="1"/>
  <c r="AX2670" i="2" s="1"/>
  <c r="AB2560" i="2"/>
  <c r="AE2561" i="2"/>
  <c r="AF2561" i="2" s="1"/>
  <c r="AD2561" i="2"/>
  <c r="AQ2670" i="2" l="1"/>
  <c r="AR2670" i="2"/>
  <c r="AS2670" i="2" s="1"/>
  <c r="AW2669" i="2"/>
  <c r="AT2670" i="2"/>
  <c r="AU2670" i="2" s="1"/>
  <c r="AB2559" i="2"/>
  <c r="AE2560" i="2"/>
  <c r="AF2560" i="2" s="1"/>
  <c r="AD2560" i="2"/>
  <c r="AV2670" i="2" l="1"/>
  <c r="AY2669" i="2" s="1"/>
  <c r="AX2669" i="2" s="1"/>
  <c r="AT2669" i="2" s="1"/>
  <c r="AU2669" i="2" s="1"/>
  <c r="AB2558" i="2"/>
  <c r="AD2559" i="2"/>
  <c r="AE2559" i="2"/>
  <c r="AF2559" i="2" s="1"/>
  <c r="AW2668" i="2" l="1"/>
  <c r="AR2669" i="2"/>
  <c r="AS2669" i="2" s="1"/>
  <c r="AV2669" i="2" s="1"/>
  <c r="AY2668" i="2" s="1"/>
  <c r="AX2668" i="2" s="1"/>
  <c r="AT2668" i="2" s="1"/>
  <c r="AU2668" i="2" s="1"/>
  <c r="AQ2669" i="2"/>
  <c r="AB2557" i="2"/>
  <c r="AE2558" i="2"/>
  <c r="AF2558" i="2" s="1"/>
  <c r="AD2558" i="2"/>
  <c r="AQ2668" i="2" l="1"/>
  <c r="AW2667" i="2"/>
  <c r="AR2668" i="2"/>
  <c r="AS2668" i="2" s="1"/>
  <c r="AV2668" i="2" s="1"/>
  <c r="AY2667" i="2" s="1"/>
  <c r="AB2556" i="2"/>
  <c r="AD2557" i="2"/>
  <c r="AE2557" i="2"/>
  <c r="AF2557" i="2" s="1"/>
  <c r="AX2667" i="2" l="1"/>
  <c r="AQ2667" i="2" s="1"/>
  <c r="AB2555" i="2"/>
  <c r="AE2556" i="2"/>
  <c r="AF2556" i="2" s="1"/>
  <c r="AD2556" i="2"/>
  <c r="AR2667" i="2" l="1"/>
  <c r="AS2667" i="2" s="1"/>
  <c r="AW2666" i="2"/>
  <c r="AT2667" i="2"/>
  <c r="AU2667" i="2" s="1"/>
  <c r="AB2554" i="2"/>
  <c r="AE2555" i="2"/>
  <c r="AF2555" i="2" s="1"/>
  <c r="AD2555" i="2"/>
  <c r="AV2667" i="2" l="1"/>
  <c r="AY2666" i="2" s="1"/>
  <c r="AX2666" i="2" s="1"/>
  <c r="AW2665" i="2" s="1"/>
  <c r="AB2553" i="2"/>
  <c r="AD2554" i="2"/>
  <c r="AE2554" i="2"/>
  <c r="AF2554" i="2" s="1"/>
  <c r="AR2666" i="2" l="1"/>
  <c r="AS2666" i="2" s="1"/>
  <c r="AT2666" i="2"/>
  <c r="AU2666" i="2" s="1"/>
  <c r="AQ2666" i="2"/>
  <c r="AB2552" i="2"/>
  <c r="AD2553" i="2"/>
  <c r="AE2553" i="2"/>
  <c r="AF2553" i="2" s="1"/>
  <c r="AV2666" i="2" l="1"/>
  <c r="AY2665" i="2" s="1"/>
  <c r="AX2665" i="2" s="1"/>
  <c r="AR2665" i="2" s="1"/>
  <c r="AS2665" i="2" s="1"/>
  <c r="AB2551" i="2"/>
  <c r="AE2552" i="2"/>
  <c r="AF2552" i="2" s="1"/>
  <c r="AD2552" i="2"/>
  <c r="AQ2665" i="2" l="1"/>
  <c r="AT2665" i="2"/>
  <c r="AU2665" i="2" s="1"/>
  <c r="AV2665" i="2" s="1"/>
  <c r="AY2664" i="2" s="1"/>
  <c r="AW2664" i="2"/>
  <c r="AB2550" i="2"/>
  <c r="AE2551" i="2"/>
  <c r="AF2551" i="2" s="1"/>
  <c r="AD2551" i="2"/>
  <c r="AX2664" i="2" l="1"/>
  <c r="AT2664" i="2" s="1"/>
  <c r="AU2664" i="2" s="1"/>
  <c r="AB2549" i="2"/>
  <c r="AD2550" i="2"/>
  <c r="AE2550" i="2"/>
  <c r="AF2550" i="2" s="1"/>
  <c r="AQ2664" i="2" l="1"/>
  <c r="AW2663" i="2"/>
  <c r="AR2664" i="2"/>
  <c r="AS2664" i="2" s="1"/>
  <c r="AV2664" i="2" s="1"/>
  <c r="AY2663" i="2" s="1"/>
  <c r="AB2548" i="2"/>
  <c r="AD2549" i="2"/>
  <c r="AE2549" i="2"/>
  <c r="AF2549" i="2" s="1"/>
  <c r="AX2663" i="2" l="1"/>
  <c r="AT2663" i="2" s="1"/>
  <c r="AU2663" i="2" s="1"/>
  <c r="AR2663" i="2"/>
  <c r="AS2663" i="2" s="1"/>
  <c r="AV2663" i="2" s="1"/>
  <c r="AY2662" i="2" s="1"/>
  <c r="AQ2663" i="2"/>
  <c r="AW2662" i="2"/>
  <c r="AB2547" i="2"/>
  <c r="AE2548" i="2"/>
  <c r="AF2548" i="2" s="1"/>
  <c r="AD2548" i="2"/>
  <c r="AX2662" i="2" l="1"/>
  <c r="AW2661" i="2" s="1"/>
  <c r="AQ2662" i="2"/>
  <c r="AR2662" i="2"/>
  <c r="AS2662" i="2" s="1"/>
  <c r="AB2546" i="2"/>
  <c r="AE2547" i="2"/>
  <c r="AF2547" i="2" s="1"/>
  <c r="AD2547" i="2"/>
  <c r="AT2662" i="2" l="1"/>
  <c r="AU2662" i="2" s="1"/>
  <c r="AV2662" i="2" s="1"/>
  <c r="AY2661" i="2" s="1"/>
  <c r="AX2661" i="2" s="1"/>
  <c r="AB2545" i="2"/>
  <c r="AD2546" i="2"/>
  <c r="AE2546" i="2"/>
  <c r="AF2546" i="2" s="1"/>
  <c r="AR2661" i="2" l="1"/>
  <c r="AS2661" i="2" s="1"/>
  <c r="AQ2661" i="2"/>
  <c r="AW2660" i="2"/>
  <c r="AT2661" i="2"/>
  <c r="AU2661" i="2" s="1"/>
  <c r="AV2661" i="2" s="1"/>
  <c r="AY2660" i="2" s="1"/>
  <c r="AB2544" i="2"/>
  <c r="AE2545" i="2"/>
  <c r="AF2545" i="2" s="1"/>
  <c r="AD2545" i="2"/>
  <c r="AX2660" i="2" l="1"/>
  <c r="AT2660" i="2" s="1"/>
  <c r="AU2660" i="2" s="1"/>
  <c r="AW2659" i="2"/>
  <c r="AR2660" i="2"/>
  <c r="AS2660" i="2" s="1"/>
  <c r="AV2660" i="2" s="1"/>
  <c r="AY2659" i="2" s="1"/>
  <c r="AX2659" i="2" s="1"/>
  <c r="AT2659" i="2" s="1"/>
  <c r="AU2659" i="2" s="1"/>
  <c r="AQ2660" i="2"/>
  <c r="AB2543" i="2"/>
  <c r="AD2544" i="2"/>
  <c r="AE2544" i="2"/>
  <c r="AF2544" i="2" s="1"/>
  <c r="AW2658" i="2" l="1"/>
  <c r="AR2659" i="2"/>
  <c r="AS2659" i="2" s="1"/>
  <c r="AV2659" i="2" s="1"/>
  <c r="AY2658" i="2" s="1"/>
  <c r="AX2658" i="2" s="1"/>
  <c r="AQ2659" i="2"/>
  <c r="AB2542" i="2"/>
  <c r="AE2543" i="2"/>
  <c r="AF2543" i="2" s="1"/>
  <c r="AD2543" i="2"/>
  <c r="AR2658" i="2" l="1"/>
  <c r="AS2658" i="2" s="1"/>
  <c r="AQ2658" i="2"/>
  <c r="AT2658" i="2"/>
  <c r="AU2658" i="2" s="1"/>
  <c r="AW2657" i="2"/>
  <c r="AB2541" i="2"/>
  <c r="AD2542" i="2"/>
  <c r="AE2542" i="2"/>
  <c r="AF2542" i="2" s="1"/>
  <c r="AV2658" i="2" l="1"/>
  <c r="AY2657" i="2" s="1"/>
  <c r="AX2657" i="2" s="1"/>
  <c r="AB2540" i="2"/>
  <c r="AE2541" i="2"/>
  <c r="AF2541" i="2" s="1"/>
  <c r="AD2541" i="2"/>
  <c r="AQ2657" i="2" l="1"/>
  <c r="AR2657" i="2"/>
  <c r="AS2657" i="2" s="1"/>
  <c r="AT2657" i="2"/>
  <c r="AU2657" i="2" s="1"/>
  <c r="AW2656" i="2"/>
  <c r="AB2539" i="2"/>
  <c r="AE2540" i="2"/>
  <c r="AF2540" i="2" s="1"/>
  <c r="AD2540" i="2"/>
  <c r="AV2657" i="2" l="1"/>
  <c r="AY2656" i="2" s="1"/>
  <c r="AX2656" i="2" s="1"/>
  <c r="AW2655" i="2" s="1"/>
  <c r="AB2538" i="2"/>
  <c r="AD2539" i="2"/>
  <c r="AE2539" i="2"/>
  <c r="AF2539" i="2" s="1"/>
  <c r="AR2656" i="2" l="1"/>
  <c r="AS2656" i="2" s="1"/>
  <c r="AT2656" i="2"/>
  <c r="AU2656" i="2" s="1"/>
  <c r="AQ2656" i="2"/>
  <c r="AB2537" i="2"/>
  <c r="AD2538" i="2"/>
  <c r="AE2538" i="2"/>
  <c r="AF2538" i="2" s="1"/>
  <c r="AV2656" i="2" l="1"/>
  <c r="AY2655" i="2" s="1"/>
  <c r="AX2655" i="2" s="1"/>
  <c r="AW2654" i="2" s="1"/>
  <c r="AB2536" i="2"/>
  <c r="AD2537" i="2"/>
  <c r="AE2537" i="2"/>
  <c r="AF2537" i="2" s="1"/>
  <c r="AQ2655" i="2" l="1"/>
  <c r="AR2655" i="2"/>
  <c r="AS2655" i="2" s="1"/>
  <c r="AV2655" i="2" s="1"/>
  <c r="AY2654" i="2" s="1"/>
  <c r="AX2654" i="2" s="1"/>
  <c r="AT2655" i="2"/>
  <c r="AU2655" i="2" s="1"/>
  <c r="AB2535" i="2"/>
  <c r="AE2536" i="2"/>
  <c r="AF2536" i="2" s="1"/>
  <c r="AD2536" i="2"/>
  <c r="AT2654" i="2" l="1"/>
  <c r="AU2654" i="2" s="1"/>
  <c r="AR2654" i="2"/>
  <c r="AS2654" i="2" s="1"/>
  <c r="AW2653" i="2"/>
  <c r="AQ2654" i="2"/>
  <c r="AB2534" i="2"/>
  <c r="AE2535" i="2"/>
  <c r="AF2535" i="2" s="1"/>
  <c r="AD2535" i="2"/>
  <c r="AV2654" i="2" l="1"/>
  <c r="AY2653" i="2" s="1"/>
  <c r="AX2653" i="2" s="1"/>
  <c r="AW2652" i="2" s="1"/>
  <c r="AB2533" i="2"/>
  <c r="AE2534" i="2"/>
  <c r="AF2534" i="2" s="1"/>
  <c r="AD2534" i="2"/>
  <c r="AR2653" i="2" l="1"/>
  <c r="AS2653" i="2" s="1"/>
  <c r="AT2653" i="2"/>
  <c r="AU2653" i="2" s="1"/>
  <c r="AQ2653" i="2"/>
  <c r="AB2532" i="2"/>
  <c r="AE2533" i="2"/>
  <c r="AF2533" i="2" s="1"/>
  <c r="AD2533" i="2"/>
  <c r="AV2653" i="2" l="1"/>
  <c r="AY2652" i="2" s="1"/>
  <c r="AX2652" i="2" s="1"/>
  <c r="AQ2652" i="2" s="1"/>
  <c r="AB2531" i="2"/>
  <c r="AD2532" i="2"/>
  <c r="AE2532" i="2"/>
  <c r="AF2532" i="2" s="1"/>
  <c r="AW2651" i="2" l="1"/>
  <c r="AR2652" i="2"/>
  <c r="AS2652" i="2" s="1"/>
  <c r="AT2652" i="2"/>
  <c r="AU2652" i="2" s="1"/>
  <c r="AB2530" i="2"/>
  <c r="AE2531" i="2"/>
  <c r="AF2531" i="2" s="1"/>
  <c r="AD2531" i="2"/>
  <c r="AV2652" i="2" l="1"/>
  <c r="AY2651" i="2" s="1"/>
  <c r="AX2651" i="2" s="1"/>
  <c r="AQ2651" i="2" s="1"/>
  <c r="AB2529" i="2"/>
  <c r="AE2530" i="2"/>
  <c r="AF2530" i="2" s="1"/>
  <c r="AD2530" i="2"/>
  <c r="AR2651" i="2" l="1"/>
  <c r="AS2651" i="2" s="1"/>
  <c r="AT2651" i="2"/>
  <c r="AU2651" i="2" s="1"/>
  <c r="AV2651" i="2" s="1"/>
  <c r="AY2650" i="2" s="1"/>
  <c r="AX2650" i="2" s="1"/>
  <c r="AW2650" i="2"/>
  <c r="AB2528" i="2"/>
  <c r="AD2529" i="2"/>
  <c r="AE2529" i="2"/>
  <c r="AF2529" i="2" s="1"/>
  <c r="AT2650" i="2" l="1"/>
  <c r="AU2650" i="2" s="1"/>
  <c r="AW2649" i="2"/>
  <c r="AQ2650" i="2"/>
  <c r="AR2650" i="2"/>
  <c r="AS2650" i="2" s="1"/>
  <c r="AV2650" i="2" s="1"/>
  <c r="AY2649" i="2" s="1"/>
  <c r="AX2649" i="2" s="1"/>
  <c r="AB2527" i="2"/>
  <c r="AD2528" i="2"/>
  <c r="AE2528" i="2"/>
  <c r="AF2528" i="2" s="1"/>
  <c r="AW2648" i="2" l="1"/>
  <c r="AR2649" i="2"/>
  <c r="AS2649" i="2" s="1"/>
  <c r="AT2649" i="2"/>
  <c r="AU2649" i="2" s="1"/>
  <c r="AQ2649" i="2"/>
  <c r="AB2526" i="2"/>
  <c r="AE2527" i="2"/>
  <c r="AF2527" i="2" s="1"/>
  <c r="AD2527" i="2"/>
  <c r="AV2649" i="2" l="1"/>
  <c r="AY2648" i="2" s="1"/>
  <c r="AX2648" i="2" s="1"/>
  <c r="AR2648" i="2" s="1"/>
  <c r="AS2648" i="2" s="1"/>
  <c r="AB2525" i="2"/>
  <c r="AD2526" i="2"/>
  <c r="AE2526" i="2"/>
  <c r="AF2526" i="2" s="1"/>
  <c r="AT2648" i="2" l="1"/>
  <c r="AU2648" i="2" s="1"/>
  <c r="AV2648" i="2" s="1"/>
  <c r="AY2647" i="2" s="1"/>
  <c r="AQ2648" i="2"/>
  <c r="AW2647" i="2"/>
  <c r="AX2647" i="2" s="1"/>
  <c r="AQ2647" i="2" s="1"/>
  <c r="AB2524" i="2"/>
  <c r="AE2525" i="2"/>
  <c r="AF2525" i="2" s="1"/>
  <c r="AD2525" i="2"/>
  <c r="AR2647" i="2" l="1"/>
  <c r="AS2647" i="2" s="1"/>
  <c r="AW2646" i="2"/>
  <c r="AT2647" i="2"/>
  <c r="AU2647" i="2" s="1"/>
  <c r="AV2647" i="2" s="1"/>
  <c r="AY2646" i="2" s="1"/>
  <c r="AX2646" i="2" s="1"/>
  <c r="AT2646" i="2" s="1"/>
  <c r="AU2646" i="2" s="1"/>
  <c r="AB2523" i="2"/>
  <c r="AE2524" i="2"/>
  <c r="AF2524" i="2" s="1"/>
  <c r="AD2524" i="2"/>
  <c r="AQ2646" i="2" l="1"/>
  <c r="AR2646" i="2"/>
  <c r="AS2646" i="2" s="1"/>
  <c r="AV2646" i="2" s="1"/>
  <c r="AY2645" i="2" s="1"/>
  <c r="AW2645" i="2"/>
  <c r="AB2522" i="2"/>
  <c r="AD2523" i="2"/>
  <c r="AE2523" i="2"/>
  <c r="AF2523" i="2" s="1"/>
  <c r="AX2645" i="2" l="1"/>
  <c r="AT2645" i="2" s="1"/>
  <c r="AU2645" i="2" s="1"/>
  <c r="AB2521" i="2"/>
  <c r="AE2522" i="2"/>
  <c r="AF2522" i="2" s="1"/>
  <c r="AD2522" i="2"/>
  <c r="AQ2645" i="2" l="1"/>
  <c r="AR2645" i="2"/>
  <c r="AS2645" i="2" s="1"/>
  <c r="AV2645" i="2" s="1"/>
  <c r="AY2644" i="2" s="1"/>
  <c r="AW2644" i="2"/>
  <c r="AX2644" i="2" s="1"/>
  <c r="AT2644" i="2" s="1"/>
  <c r="AU2644" i="2" s="1"/>
  <c r="AB2520" i="2"/>
  <c r="AD2521" i="2"/>
  <c r="AE2521" i="2"/>
  <c r="AF2521" i="2" s="1"/>
  <c r="AQ2644" i="2" l="1"/>
  <c r="AW2643" i="2"/>
  <c r="AX2643" i="2" s="1"/>
  <c r="AT2643" i="2" s="1"/>
  <c r="AU2643" i="2" s="1"/>
  <c r="AR2644" i="2"/>
  <c r="AS2644" i="2" s="1"/>
  <c r="AV2644" i="2" s="1"/>
  <c r="AY2643" i="2" s="1"/>
  <c r="AB2519" i="2"/>
  <c r="AE2520" i="2"/>
  <c r="AF2520" i="2" s="1"/>
  <c r="AD2520" i="2"/>
  <c r="AW2642" i="2" l="1"/>
  <c r="AX2642" i="2" s="1"/>
  <c r="AT2642" i="2" s="1"/>
  <c r="AU2642" i="2" s="1"/>
  <c r="AQ2643" i="2"/>
  <c r="AR2643" i="2"/>
  <c r="AS2643" i="2" s="1"/>
  <c r="AV2643" i="2" s="1"/>
  <c r="AY2642" i="2" s="1"/>
  <c r="AB2518" i="2"/>
  <c r="AE2519" i="2"/>
  <c r="AF2519" i="2" s="1"/>
  <c r="AD2519" i="2"/>
  <c r="AQ2642" i="2" l="1"/>
  <c r="AW2641" i="2"/>
  <c r="AX2641" i="2" s="1"/>
  <c r="AQ2641" i="2" s="1"/>
  <c r="AR2642" i="2"/>
  <c r="AS2642" i="2" s="1"/>
  <c r="AV2642" i="2" s="1"/>
  <c r="AY2641" i="2" s="1"/>
  <c r="AB2517" i="2"/>
  <c r="AE2518" i="2"/>
  <c r="AF2518" i="2" s="1"/>
  <c r="AD2518" i="2"/>
  <c r="AR2641" i="2" l="1"/>
  <c r="AS2641" i="2" s="1"/>
  <c r="AW2640" i="2"/>
  <c r="AT2641" i="2"/>
  <c r="AU2641" i="2" s="1"/>
  <c r="AB2516" i="2"/>
  <c r="AE2517" i="2"/>
  <c r="AF2517" i="2" s="1"/>
  <c r="AD2517" i="2"/>
  <c r="AV2641" i="2" l="1"/>
  <c r="AY2640" i="2" s="1"/>
  <c r="AX2640" i="2" s="1"/>
  <c r="AQ2640" i="2" s="1"/>
  <c r="AB2515" i="2"/>
  <c r="AD2516" i="2"/>
  <c r="AE2516" i="2"/>
  <c r="AF2516" i="2" s="1"/>
  <c r="AW2639" i="2" l="1"/>
  <c r="AX2639" i="2" s="1"/>
  <c r="AQ2639" i="2" s="1"/>
  <c r="AT2640" i="2"/>
  <c r="AU2640" i="2" s="1"/>
  <c r="AR2640" i="2"/>
  <c r="AS2640" i="2" s="1"/>
  <c r="AB2514" i="2"/>
  <c r="AD2515" i="2"/>
  <c r="AE2515" i="2"/>
  <c r="AF2515" i="2" s="1"/>
  <c r="AV2640" i="2" l="1"/>
  <c r="AY2639" i="2" s="1"/>
  <c r="AR2639" i="2"/>
  <c r="AS2639" i="2" s="1"/>
  <c r="AT2639" i="2"/>
  <c r="AU2639" i="2" s="1"/>
  <c r="AW2638" i="2"/>
  <c r="AX2638" i="2" s="1"/>
  <c r="AR2638" i="2" s="1"/>
  <c r="AS2638" i="2" s="1"/>
  <c r="AB2513" i="2"/>
  <c r="AD2514" i="2"/>
  <c r="AE2514" i="2"/>
  <c r="AF2514" i="2" s="1"/>
  <c r="AV2639" i="2" l="1"/>
  <c r="AY2638" i="2" s="1"/>
  <c r="AT2638" i="2"/>
  <c r="AU2638" i="2" s="1"/>
  <c r="AV2638" i="2" s="1"/>
  <c r="AY2637" i="2" s="1"/>
  <c r="AW2637" i="2"/>
  <c r="AX2637" i="2" s="1"/>
  <c r="AR2637" i="2" s="1"/>
  <c r="AS2637" i="2" s="1"/>
  <c r="AQ2638" i="2"/>
  <c r="AB2512" i="2"/>
  <c r="AD2513" i="2"/>
  <c r="AE2513" i="2"/>
  <c r="AF2513" i="2" s="1"/>
  <c r="AW2636" i="2" l="1"/>
  <c r="AX2636" i="2" s="1"/>
  <c r="AT2637" i="2"/>
  <c r="AU2637" i="2" s="1"/>
  <c r="AV2637" i="2" s="1"/>
  <c r="AY2636" i="2" s="1"/>
  <c r="AQ2637" i="2"/>
  <c r="AB2511" i="2"/>
  <c r="AE2512" i="2"/>
  <c r="AF2512" i="2" s="1"/>
  <c r="AD2512" i="2"/>
  <c r="AQ2636" i="2" l="1"/>
  <c r="AT2636" i="2"/>
  <c r="AU2636" i="2" s="1"/>
  <c r="AW2635" i="2"/>
  <c r="AX2635" i="2" s="1"/>
  <c r="AT2635" i="2" s="1"/>
  <c r="AU2635" i="2" s="1"/>
  <c r="AR2636" i="2"/>
  <c r="AS2636" i="2" s="1"/>
  <c r="AV2636" i="2" s="1"/>
  <c r="AY2635" i="2" s="1"/>
  <c r="AB2510" i="2"/>
  <c r="AE2511" i="2"/>
  <c r="AF2511" i="2" s="1"/>
  <c r="AD2511" i="2"/>
  <c r="AW2634" i="2" l="1"/>
  <c r="AX2634" i="2" s="1"/>
  <c r="AT2634" i="2" s="1"/>
  <c r="AU2634" i="2" s="1"/>
  <c r="AR2635" i="2"/>
  <c r="AS2635" i="2" s="1"/>
  <c r="AV2635" i="2" s="1"/>
  <c r="AY2634" i="2" s="1"/>
  <c r="AQ2635" i="2"/>
  <c r="AB2509" i="2"/>
  <c r="AD2510" i="2"/>
  <c r="AE2510" i="2"/>
  <c r="AF2510" i="2" s="1"/>
  <c r="AR2634" i="2" l="1"/>
  <c r="AS2634" i="2" s="1"/>
  <c r="AV2634" i="2" s="1"/>
  <c r="AY2633" i="2" s="1"/>
  <c r="AW2633" i="2"/>
  <c r="AX2633" i="2" s="1"/>
  <c r="AQ2633" i="2" s="1"/>
  <c r="AQ2634" i="2"/>
  <c r="AB2508" i="2"/>
  <c r="AE2509" i="2"/>
  <c r="AF2509" i="2" s="1"/>
  <c r="AD2509" i="2"/>
  <c r="AR2633" i="2" l="1"/>
  <c r="AS2633" i="2" s="1"/>
  <c r="AT2633" i="2"/>
  <c r="AU2633" i="2" s="1"/>
  <c r="AW2632" i="2"/>
  <c r="AX2632" i="2" s="1"/>
  <c r="AR2632" i="2" s="1"/>
  <c r="AS2632" i="2" s="1"/>
  <c r="AB2507" i="2"/>
  <c r="AD2508" i="2"/>
  <c r="AE2508" i="2"/>
  <c r="AF2508" i="2" s="1"/>
  <c r="AV2633" i="2" l="1"/>
  <c r="AY2632" i="2" s="1"/>
  <c r="AQ2632" i="2"/>
  <c r="AW2631" i="2"/>
  <c r="AX2631" i="2" s="1"/>
  <c r="AQ2631" i="2" s="1"/>
  <c r="AT2632" i="2"/>
  <c r="AU2632" i="2" s="1"/>
  <c r="AV2632" i="2" s="1"/>
  <c r="AY2631" i="2" s="1"/>
  <c r="AB2506" i="2"/>
  <c r="AD2507" i="2"/>
  <c r="AE2507" i="2"/>
  <c r="AF2507" i="2" s="1"/>
  <c r="AR2631" i="2" l="1"/>
  <c r="AS2631" i="2" s="1"/>
  <c r="AT2631" i="2"/>
  <c r="AU2631" i="2" s="1"/>
  <c r="AW2630" i="2"/>
  <c r="AX2630" i="2" s="1"/>
  <c r="AQ2630" i="2" s="1"/>
  <c r="AB2505" i="2"/>
  <c r="AE2506" i="2"/>
  <c r="AF2506" i="2" s="1"/>
  <c r="AD2506" i="2"/>
  <c r="AV2631" i="2" l="1"/>
  <c r="AY2630" i="2" s="1"/>
  <c r="AR2630" i="2"/>
  <c r="AS2630" i="2" s="1"/>
  <c r="AT2630" i="2"/>
  <c r="AU2630" i="2" s="1"/>
  <c r="AW2629" i="2"/>
  <c r="AX2629" i="2" s="1"/>
  <c r="AR2629" i="2" s="1"/>
  <c r="AS2629" i="2" s="1"/>
  <c r="AB2504" i="2"/>
  <c r="AE2505" i="2"/>
  <c r="AF2505" i="2" s="1"/>
  <c r="AD2505" i="2"/>
  <c r="AV2630" i="2" l="1"/>
  <c r="AY2629" i="2" s="1"/>
  <c r="AQ2629" i="2"/>
  <c r="AT2629" i="2"/>
  <c r="AU2629" i="2" s="1"/>
  <c r="AV2629" i="2" s="1"/>
  <c r="AY2628" i="2" s="1"/>
  <c r="AW2628" i="2"/>
  <c r="AX2628" i="2" s="1"/>
  <c r="AR2628" i="2" s="1"/>
  <c r="AS2628" i="2" s="1"/>
  <c r="AB2503" i="2"/>
  <c r="AD2504" i="2"/>
  <c r="AE2504" i="2"/>
  <c r="AF2504" i="2" s="1"/>
  <c r="AW2627" i="2" l="1"/>
  <c r="AX2627" i="2" s="1"/>
  <c r="AR2627" i="2" s="1"/>
  <c r="AS2627" i="2" s="1"/>
  <c r="AQ2628" i="2"/>
  <c r="AT2628" i="2"/>
  <c r="AU2628" i="2" s="1"/>
  <c r="AV2628" i="2" s="1"/>
  <c r="AY2627" i="2" s="1"/>
  <c r="AB2502" i="2"/>
  <c r="AE2503" i="2"/>
  <c r="AF2503" i="2" s="1"/>
  <c r="AD2503" i="2"/>
  <c r="AW2626" i="2" l="1"/>
  <c r="AX2626" i="2" s="1"/>
  <c r="AR2626" i="2" s="1"/>
  <c r="AS2626" i="2" s="1"/>
  <c r="AT2627" i="2"/>
  <c r="AU2627" i="2" s="1"/>
  <c r="AV2627" i="2" s="1"/>
  <c r="AY2626" i="2" s="1"/>
  <c r="AQ2627" i="2"/>
  <c r="AB2501" i="2"/>
  <c r="AD2502" i="2"/>
  <c r="AE2502" i="2"/>
  <c r="AF2502" i="2" s="1"/>
  <c r="AT2626" i="2" l="1"/>
  <c r="AU2626" i="2" s="1"/>
  <c r="AV2626" i="2" s="1"/>
  <c r="AY2625" i="2" s="1"/>
  <c r="AQ2626" i="2"/>
  <c r="AW2625" i="2"/>
  <c r="AX2625" i="2" s="1"/>
  <c r="AQ2625" i="2" s="1"/>
  <c r="AB2500" i="2"/>
  <c r="AD2501" i="2"/>
  <c r="AE2501" i="2"/>
  <c r="AF2501" i="2" s="1"/>
  <c r="AT2625" i="2" l="1"/>
  <c r="AU2625" i="2" s="1"/>
  <c r="AR2625" i="2"/>
  <c r="AS2625" i="2" s="1"/>
  <c r="AV2625" i="2" s="1"/>
  <c r="AY2624" i="2" s="1"/>
  <c r="AW2624" i="2"/>
  <c r="AB2499" i="2"/>
  <c r="AD2500" i="2"/>
  <c r="AE2500" i="2"/>
  <c r="AF2500" i="2" s="1"/>
  <c r="AX2624" i="2" l="1"/>
  <c r="AQ2624" i="2" s="1"/>
  <c r="AB2498" i="2"/>
  <c r="AD2499" i="2"/>
  <c r="AE2499" i="2"/>
  <c r="AF2499" i="2" s="1"/>
  <c r="AT2624" i="2" l="1"/>
  <c r="AU2624" i="2" s="1"/>
  <c r="AW2623" i="2"/>
  <c r="AR2624" i="2"/>
  <c r="AS2624" i="2" s="1"/>
  <c r="AV2624" i="2" s="1"/>
  <c r="AY2623" i="2" s="1"/>
  <c r="AX2623" i="2" s="1"/>
  <c r="AB2497" i="2"/>
  <c r="AD2498" i="2"/>
  <c r="AE2498" i="2"/>
  <c r="AF2498" i="2" s="1"/>
  <c r="AW2622" i="2" l="1"/>
  <c r="AR2623" i="2"/>
  <c r="AS2623" i="2" s="1"/>
  <c r="AQ2623" i="2"/>
  <c r="AT2623" i="2"/>
  <c r="AU2623" i="2" s="1"/>
  <c r="AB2496" i="2"/>
  <c r="AE2497" i="2"/>
  <c r="AF2497" i="2" s="1"/>
  <c r="AD2497" i="2"/>
  <c r="AV2623" i="2" l="1"/>
  <c r="AY2622" i="2" s="1"/>
  <c r="AX2622" i="2" s="1"/>
  <c r="AQ2622" i="2" s="1"/>
  <c r="AB2495" i="2"/>
  <c r="AE2496" i="2"/>
  <c r="AF2496" i="2" s="1"/>
  <c r="AD2496" i="2"/>
  <c r="AW2621" i="2" l="1"/>
  <c r="AT2622" i="2"/>
  <c r="AU2622" i="2" s="1"/>
  <c r="AR2622" i="2"/>
  <c r="AS2622" i="2" s="1"/>
  <c r="AV2622" i="2" s="1"/>
  <c r="AY2621" i="2" s="1"/>
  <c r="AX2621" i="2" s="1"/>
  <c r="AR2621" i="2" s="1"/>
  <c r="AS2621" i="2" s="1"/>
  <c r="AB2494" i="2"/>
  <c r="AE2495" i="2"/>
  <c r="AF2495" i="2" s="1"/>
  <c r="AD2495" i="2"/>
  <c r="AW2620" i="2" l="1"/>
  <c r="AQ2621" i="2"/>
  <c r="AT2621" i="2"/>
  <c r="AU2621" i="2" s="1"/>
  <c r="AV2621" i="2" s="1"/>
  <c r="AY2620" i="2" s="1"/>
  <c r="AB2493" i="2"/>
  <c r="AD2494" i="2"/>
  <c r="AE2494" i="2"/>
  <c r="AF2494" i="2" s="1"/>
  <c r="AX2620" i="2" l="1"/>
  <c r="AR2620" i="2" s="1"/>
  <c r="AS2620" i="2" s="1"/>
  <c r="AB2492" i="2"/>
  <c r="AE2493" i="2"/>
  <c r="AF2493" i="2" s="1"/>
  <c r="AD2493" i="2"/>
  <c r="AW2619" i="2" l="1"/>
  <c r="AQ2620" i="2"/>
  <c r="AT2620" i="2"/>
  <c r="AU2620" i="2" s="1"/>
  <c r="AV2620" i="2" s="1"/>
  <c r="AY2619" i="2" s="1"/>
  <c r="AX2619" i="2" s="1"/>
  <c r="AW2618" i="2" s="1"/>
  <c r="AB2491" i="2"/>
  <c r="AE2492" i="2"/>
  <c r="AF2492" i="2" s="1"/>
  <c r="AD2492" i="2"/>
  <c r="AQ2619" i="2" l="1"/>
  <c r="AR2619" i="2"/>
  <c r="AS2619" i="2" s="1"/>
  <c r="AT2619" i="2"/>
  <c r="AU2619" i="2" s="1"/>
  <c r="AB2490" i="2"/>
  <c r="AE2491" i="2"/>
  <c r="AF2491" i="2" s="1"/>
  <c r="AD2491" i="2"/>
  <c r="AV2619" i="2" l="1"/>
  <c r="AY2618" i="2" s="1"/>
  <c r="AX2618" i="2" s="1"/>
  <c r="AR2618" i="2" s="1"/>
  <c r="AS2618" i="2" s="1"/>
  <c r="AB2489" i="2"/>
  <c r="AE2490" i="2"/>
  <c r="AF2490" i="2" s="1"/>
  <c r="AD2490" i="2"/>
  <c r="AQ2618" i="2" l="1"/>
  <c r="AW2617" i="2"/>
  <c r="AT2618" i="2"/>
  <c r="AU2618" i="2" s="1"/>
  <c r="AV2618" i="2" s="1"/>
  <c r="AY2617" i="2" s="1"/>
  <c r="AB2488" i="2"/>
  <c r="AE2489" i="2"/>
  <c r="AF2489" i="2" s="1"/>
  <c r="AD2489" i="2"/>
  <c r="AX2617" i="2" l="1"/>
  <c r="AW2616" i="2" s="1"/>
  <c r="AB2487" i="2"/>
  <c r="AE2488" i="2"/>
  <c r="AF2488" i="2" s="1"/>
  <c r="AD2488" i="2"/>
  <c r="AR2617" i="2" l="1"/>
  <c r="AS2617" i="2" s="1"/>
  <c r="AT2617" i="2"/>
  <c r="AU2617" i="2" s="1"/>
  <c r="AQ2617" i="2"/>
  <c r="AB2486" i="2"/>
  <c r="AE2487" i="2"/>
  <c r="AF2487" i="2" s="1"/>
  <c r="AD2487" i="2"/>
  <c r="AV2617" i="2" l="1"/>
  <c r="AY2616" i="2" s="1"/>
  <c r="AX2616" i="2" s="1"/>
  <c r="AQ2616" i="2" s="1"/>
  <c r="AB2485" i="2"/>
  <c r="AE2486" i="2"/>
  <c r="AF2486" i="2" s="1"/>
  <c r="AD2486" i="2"/>
  <c r="AT2616" i="2" l="1"/>
  <c r="AU2616" i="2" s="1"/>
  <c r="AR2616" i="2"/>
  <c r="AS2616" i="2" s="1"/>
  <c r="AV2616" i="2" s="1"/>
  <c r="AY2615" i="2" s="1"/>
  <c r="AX2615" i="2" s="1"/>
  <c r="AT2615" i="2" s="1"/>
  <c r="AU2615" i="2" s="1"/>
  <c r="AW2615" i="2"/>
  <c r="AB2484" i="2"/>
  <c r="AE2485" i="2"/>
  <c r="AF2485" i="2" s="1"/>
  <c r="AD2485" i="2"/>
  <c r="AQ2615" i="2" l="1"/>
  <c r="AW2614" i="2"/>
  <c r="AR2615" i="2"/>
  <c r="AS2615" i="2" s="1"/>
  <c r="AV2615" i="2" s="1"/>
  <c r="AY2614" i="2" s="1"/>
  <c r="AX2614" i="2" s="1"/>
  <c r="AW2613" i="2" s="1"/>
  <c r="AB2483" i="2"/>
  <c r="AE2484" i="2"/>
  <c r="AF2484" i="2" s="1"/>
  <c r="AD2484" i="2"/>
  <c r="AT2614" i="2" l="1"/>
  <c r="AU2614" i="2" s="1"/>
  <c r="AQ2614" i="2"/>
  <c r="AR2614" i="2"/>
  <c r="AS2614" i="2" s="1"/>
  <c r="AV2614" i="2" s="1"/>
  <c r="AY2613" i="2" s="1"/>
  <c r="AX2613" i="2" s="1"/>
  <c r="AW2612" i="2" s="1"/>
  <c r="AB2482" i="2"/>
  <c r="AD2483" i="2"/>
  <c r="AE2483" i="2"/>
  <c r="AF2483" i="2" s="1"/>
  <c r="AR2613" i="2" l="1"/>
  <c r="AS2613" i="2" s="1"/>
  <c r="AT2613" i="2"/>
  <c r="AU2613" i="2" s="1"/>
  <c r="AQ2613" i="2"/>
  <c r="AB2481" i="2"/>
  <c r="AD2482" i="2"/>
  <c r="AE2482" i="2"/>
  <c r="AF2482" i="2" s="1"/>
  <c r="AV2613" i="2" l="1"/>
  <c r="AY2612" i="2" s="1"/>
  <c r="AX2612" i="2" s="1"/>
  <c r="AT2612" i="2" s="1"/>
  <c r="AU2612" i="2" s="1"/>
  <c r="AB2480" i="2"/>
  <c r="AD2481" i="2"/>
  <c r="AE2481" i="2"/>
  <c r="AF2481" i="2" s="1"/>
  <c r="AQ2612" i="2" l="1"/>
  <c r="AW2611" i="2"/>
  <c r="AR2612" i="2"/>
  <c r="AS2612" i="2" s="1"/>
  <c r="AV2612" i="2" s="1"/>
  <c r="AY2611" i="2" s="1"/>
  <c r="AX2611" i="2" s="1"/>
  <c r="AT2611" i="2" s="1"/>
  <c r="AU2611" i="2" s="1"/>
  <c r="AB2479" i="2"/>
  <c r="AD2480" i="2"/>
  <c r="AE2480" i="2"/>
  <c r="AF2480" i="2" s="1"/>
  <c r="AW2610" i="2" l="1"/>
  <c r="AQ2611" i="2"/>
  <c r="AR2611" i="2"/>
  <c r="AS2611" i="2" s="1"/>
  <c r="AV2611" i="2" s="1"/>
  <c r="AY2610" i="2" s="1"/>
  <c r="AB2478" i="2"/>
  <c r="AE2479" i="2"/>
  <c r="AF2479" i="2" s="1"/>
  <c r="AD2479" i="2"/>
  <c r="AX2610" i="2" l="1"/>
  <c r="AW2609" i="2" s="1"/>
  <c r="AB2477" i="2"/>
  <c r="AE2478" i="2"/>
  <c r="AF2478" i="2" s="1"/>
  <c r="AD2478" i="2"/>
  <c r="AR2610" i="2" l="1"/>
  <c r="AS2610" i="2" s="1"/>
  <c r="AQ2610" i="2"/>
  <c r="AT2610" i="2"/>
  <c r="AU2610" i="2" s="1"/>
  <c r="AB2476" i="2"/>
  <c r="AE2477" i="2"/>
  <c r="AF2477" i="2" s="1"/>
  <c r="AD2477" i="2"/>
  <c r="AV2610" i="2" l="1"/>
  <c r="AY2609" i="2" s="1"/>
  <c r="AX2609" i="2" s="1"/>
  <c r="AT2609" i="2" s="1"/>
  <c r="AU2609" i="2" s="1"/>
  <c r="AB2475" i="2"/>
  <c r="AD2476" i="2"/>
  <c r="AE2476" i="2"/>
  <c r="AF2476" i="2" s="1"/>
  <c r="AW2608" i="2" l="1"/>
  <c r="AR2609" i="2"/>
  <c r="AS2609" i="2" s="1"/>
  <c r="AV2609" i="2" s="1"/>
  <c r="AY2608" i="2" s="1"/>
  <c r="AX2608" i="2" s="1"/>
  <c r="AT2608" i="2" s="1"/>
  <c r="AU2608" i="2" s="1"/>
  <c r="AQ2609" i="2"/>
  <c r="AB2474" i="2"/>
  <c r="AD2475" i="2"/>
  <c r="AE2475" i="2"/>
  <c r="AF2475" i="2" s="1"/>
  <c r="AQ2608" i="2" l="1"/>
  <c r="AW2607" i="2"/>
  <c r="AR2608" i="2"/>
  <c r="AS2608" i="2" s="1"/>
  <c r="AV2608" i="2" s="1"/>
  <c r="AY2607" i="2" s="1"/>
  <c r="AX2607" i="2" s="1"/>
  <c r="AW2606" i="2" s="1"/>
  <c r="AB2473" i="2"/>
  <c r="AD2474" i="2"/>
  <c r="AE2474" i="2"/>
  <c r="AF2474" i="2" s="1"/>
  <c r="AT2607" i="2" l="1"/>
  <c r="AU2607" i="2" s="1"/>
  <c r="AQ2607" i="2"/>
  <c r="AR2607" i="2"/>
  <c r="AS2607" i="2" s="1"/>
  <c r="AV2607" i="2" s="1"/>
  <c r="AY2606" i="2" s="1"/>
  <c r="AX2606" i="2" s="1"/>
  <c r="AT2606" i="2" s="1"/>
  <c r="AU2606" i="2" s="1"/>
  <c r="AB2472" i="2"/>
  <c r="AD2473" i="2"/>
  <c r="AE2473" i="2"/>
  <c r="AF2473" i="2" s="1"/>
  <c r="AR2606" i="2" l="1"/>
  <c r="AS2606" i="2" s="1"/>
  <c r="AV2606" i="2" s="1"/>
  <c r="AY2605" i="2" s="1"/>
  <c r="AW2605" i="2"/>
  <c r="AQ2606" i="2"/>
  <c r="AB2471" i="2"/>
  <c r="AE2472" i="2"/>
  <c r="AF2472" i="2" s="1"/>
  <c r="AD2472" i="2"/>
  <c r="AX2605" i="2" l="1"/>
  <c r="AT2605" i="2" s="1"/>
  <c r="AU2605" i="2" s="1"/>
  <c r="AB2470" i="2"/>
  <c r="AE2471" i="2"/>
  <c r="AF2471" i="2" s="1"/>
  <c r="AD2471" i="2"/>
  <c r="AQ2605" i="2" l="1"/>
  <c r="AR2605" i="2"/>
  <c r="AS2605" i="2" s="1"/>
  <c r="AV2605" i="2" s="1"/>
  <c r="AY2604" i="2" s="1"/>
  <c r="AW2604" i="2"/>
  <c r="AB2469" i="2"/>
  <c r="AE2470" i="2"/>
  <c r="AF2470" i="2" s="1"/>
  <c r="AD2470" i="2"/>
  <c r="AX2604" i="2" l="1"/>
  <c r="AQ2604" i="2" s="1"/>
  <c r="AB2468" i="2"/>
  <c r="AE2469" i="2"/>
  <c r="AF2469" i="2" s="1"/>
  <c r="AD2469" i="2"/>
  <c r="AW2603" i="2" l="1"/>
  <c r="AT2604" i="2"/>
  <c r="AU2604" i="2" s="1"/>
  <c r="AR2604" i="2"/>
  <c r="AS2604" i="2" s="1"/>
  <c r="AV2604" i="2" s="1"/>
  <c r="AY2603" i="2" s="1"/>
  <c r="AX2603" i="2" s="1"/>
  <c r="AB2467" i="2"/>
  <c r="AD2468" i="2"/>
  <c r="AE2468" i="2"/>
  <c r="AF2468" i="2" s="1"/>
  <c r="AQ2603" i="2" l="1"/>
  <c r="AT2603" i="2"/>
  <c r="AU2603" i="2" s="1"/>
  <c r="AW2602" i="2"/>
  <c r="AR2603" i="2"/>
  <c r="AS2603" i="2" s="1"/>
  <c r="AB2466" i="2"/>
  <c r="AD2467" i="2"/>
  <c r="AE2467" i="2"/>
  <c r="AF2467" i="2" s="1"/>
  <c r="AV2603" i="2" l="1"/>
  <c r="AY2602" i="2" s="1"/>
  <c r="AX2602" i="2" s="1"/>
  <c r="AW2601" i="2" s="1"/>
  <c r="AB2465" i="2"/>
  <c r="AE2466" i="2"/>
  <c r="AF2466" i="2" s="1"/>
  <c r="AD2466" i="2"/>
  <c r="AT2602" i="2" l="1"/>
  <c r="AU2602" i="2" s="1"/>
  <c r="AQ2602" i="2"/>
  <c r="AR2602" i="2"/>
  <c r="AS2602" i="2" s="1"/>
  <c r="AV2602" i="2" s="1"/>
  <c r="AY2601" i="2" s="1"/>
  <c r="AX2601" i="2" s="1"/>
  <c r="AR2601" i="2" s="1"/>
  <c r="AS2601" i="2" s="1"/>
  <c r="AB2464" i="2"/>
  <c r="AD2465" i="2"/>
  <c r="AE2465" i="2"/>
  <c r="AF2465" i="2" s="1"/>
  <c r="AT2601" i="2" l="1"/>
  <c r="AU2601" i="2" s="1"/>
  <c r="AV2601" i="2" s="1"/>
  <c r="AY2600" i="2" s="1"/>
  <c r="AQ2601" i="2"/>
  <c r="AW2600" i="2"/>
  <c r="AB2463" i="2"/>
  <c r="AD2464" i="2"/>
  <c r="AE2464" i="2"/>
  <c r="AF2464" i="2" s="1"/>
  <c r="AX2600" i="2" l="1"/>
  <c r="AW2599" i="2" s="1"/>
  <c r="AB2462" i="2"/>
  <c r="AE2463" i="2"/>
  <c r="AF2463" i="2" s="1"/>
  <c r="AD2463" i="2"/>
  <c r="AQ2600" i="2" l="1"/>
  <c r="AT2600" i="2"/>
  <c r="AU2600" i="2" s="1"/>
  <c r="AR2600" i="2"/>
  <c r="AS2600" i="2" s="1"/>
  <c r="AB2461" i="2"/>
  <c r="AE2462" i="2"/>
  <c r="AF2462" i="2" s="1"/>
  <c r="AD2462" i="2"/>
  <c r="AV2600" i="2" l="1"/>
  <c r="AY2599" i="2" s="1"/>
  <c r="AX2599" i="2" s="1"/>
  <c r="AT2599" i="2" s="1"/>
  <c r="AU2599" i="2" s="1"/>
  <c r="AB2460" i="2"/>
  <c r="AD2461" i="2"/>
  <c r="AE2461" i="2"/>
  <c r="AF2461" i="2" s="1"/>
  <c r="AR2599" i="2" l="1"/>
  <c r="AS2599" i="2" s="1"/>
  <c r="AV2599" i="2" s="1"/>
  <c r="AY2598" i="2" s="1"/>
  <c r="AQ2599" i="2"/>
  <c r="AW2598" i="2"/>
  <c r="AB2459" i="2"/>
  <c r="AE2460" i="2"/>
  <c r="AF2460" i="2" s="1"/>
  <c r="AD2460" i="2"/>
  <c r="AX2598" i="2" l="1"/>
  <c r="AQ2598" i="2"/>
  <c r="AR2598" i="2"/>
  <c r="AS2598" i="2" s="1"/>
  <c r="AT2598" i="2"/>
  <c r="AU2598" i="2" s="1"/>
  <c r="AW2597" i="2"/>
  <c r="AB2458" i="2"/>
  <c r="AE2459" i="2"/>
  <c r="AF2459" i="2" s="1"/>
  <c r="AD2459" i="2"/>
  <c r="AV2598" i="2" l="1"/>
  <c r="AY2597" i="2" s="1"/>
  <c r="AX2597" i="2" s="1"/>
  <c r="AW2596" i="2" s="1"/>
  <c r="AB2457" i="2"/>
  <c r="AD2458" i="2"/>
  <c r="AE2458" i="2"/>
  <c r="AF2458" i="2" s="1"/>
  <c r="AR2597" i="2" l="1"/>
  <c r="AS2597" i="2" s="1"/>
  <c r="AT2597" i="2"/>
  <c r="AU2597" i="2" s="1"/>
  <c r="AQ2597" i="2"/>
  <c r="AB2456" i="2"/>
  <c r="AE2457" i="2"/>
  <c r="AF2457" i="2" s="1"/>
  <c r="AD2457" i="2"/>
  <c r="AV2597" i="2" l="1"/>
  <c r="AY2596" i="2" s="1"/>
  <c r="AX2596" i="2" s="1"/>
  <c r="AQ2596" i="2" s="1"/>
  <c r="AB2455" i="2"/>
  <c r="AD2456" i="2"/>
  <c r="AE2456" i="2"/>
  <c r="AF2456" i="2" s="1"/>
  <c r="AW2595" i="2" l="1"/>
  <c r="AT2596" i="2"/>
  <c r="AU2596" i="2" s="1"/>
  <c r="AR2596" i="2"/>
  <c r="AS2596" i="2" s="1"/>
  <c r="AV2596" i="2" s="1"/>
  <c r="AY2595" i="2" s="1"/>
  <c r="AX2595" i="2" s="1"/>
  <c r="AW2594" i="2" s="1"/>
  <c r="AB2454" i="2"/>
  <c r="AE2455" i="2"/>
  <c r="AF2455" i="2" s="1"/>
  <c r="AD2455" i="2"/>
  <c r="AQ2595" i="2" l="1"/>
  <c r="AR2595" i="2"/>
  <c r="AS2595" i="2" s="1"/>
  <c r="AT2595" i="2"/>
  <c r="AU2595" i="2" s="1"/>
  <c r="AB2453" i="2"/>
  <c r="AE2454" i="2"/>
  <c r="AF2454" i="2" s="1"/>
  <c r="AD2454" i="2"/>
  <c r="AV2595" i="2" l="1"/>
  <c r="AY2594" i="2" s="1"/>
  <c r="AX2594" i="2" s="1"/>
  <c r="AT2594" i="2" s="1"/>
  <c r="AU2594" i="2" s="1"/>
  <c r="AB2452" i="2"/>
  <c r="AE2453" i="2"/>
  <c r="AF2453" i="2" s="1"/>
  <c r="AD2453" i="2"/>
  <c r="AW2593" i="2" l="1"/>
  <c r="AX2593" i="2" s="1"/>
  <c r="AR2593" i="2" s="1"/>
  <c r="AS2593" i="2" s="1"/>
  <c r="AQ2594" i="2"/>
  <c r="AR2594" i="2"/>
  <c r="AS2594" i="2" s="1"/>
  <c r="AV2594" i="2" s="1"/>
  <c r="AY2593" i="2" s="1"/>
  <c r="AW2592" i="2"/>
  <c r="AX2592" i="2" s="1"/>
  <c r="AR2592" i="2" s="1"/>
  <c r="AS2592" i="2" s="1"/>
  <c r="AT2593" i="2"/>
  <c r="AU2593" i="2" s="1"/>
  <c r="AV2593" i="2" s="1"/>
  <c r="AQ2593" i="2"/>
  <c r="AB2451" i="2"/>
  <c r="AD2452" i="2"/>
  <c r="AE2452" i="2"/>
  <c r="AF2452" i="2" s="1"/>
  <c r="AY2592" i="2" l="1"/>
  <c r="AQ2592" i="2"/>
  <c r="AT2592" i="2"/>
  <c r="AU2592" i="2" s="1"/>
  <c r="AV2592" i="2" s="1"/>
  <c r="AY2591" i="2" s="1"/>
  <c r="AW2591" i="2"/>
  <c r="AX2591" i="2" s="1"/>
  <c r="AQ2591" i="2" s="1"/>
  <c r="AB2450" i="2"/>
  <c r="AE2451" i="2"/>
  <c r="AF2451" i="2" s="1"/>
  <c r="AD2451" i="2"/>
  <c r="AW2590" i="2" l="1"/>
  <c r="AT2591" i="2"/>
  <c r="AU2591" i="2" s="1"/>
  <c r="AR2591" i="2"/>
  <c r="AS2591" i="2" s="1"/>
  <c r="AB2449" i="2"/>
  <c r="AD2450" i="2"/>
  <c r="AE2450" i="2"/>
  <c r="AF2450" i="2" s="1"/>
  <c r="AV2591" i="2" l="1"/>
  <c r="AY2590" i="2" s="1"/>
  <c r="AX2590" i="2" s="1"/>
  <c r="AW2589" i="2" s="1"/>
  <c r="AB2448" i="2"/>
  <c r="AE2449" i="2"/>
  <c r="AF2449" i="2" s="1"/>
  <c r="AD2449" i="2"/>
  <c r="AT2590" i="2" l="1"/>
  <c r="AU2590" i="2" s="1"/>
  <c r="AR2590" i="2"/>
  <c r="AS2590" i="2" s="1"/>
  <c r="AV2590" i="2" s="1"/>
  <c r="AY2589" i="2" s="1"/>
  <c r="AX2589" i="2" s="1"/>
  <c r="AQ2589" i="2" s="1"/>
  <c r="AQ2590" i="2"/>
  <c r="AB2447" i="2"/>
  <c r="AE2448" i="2"/>
  <c r="AF2448" i="2" s="1"/>
  <c r="AD2448" i="2"/>
  <c r="AR2589" i="2" l="1"/>
  <c r="AS2589" i="2" s="1"/>
  <c r="AW2588" i="2"/>
  <c r="AX2588" i="2" s="1"/>
  <c r="AR2588" i="2" s="1"/>
  <c r="AS2588" i="2" s="1"/>
  <c r="AT2589" i="2"/>
  <c r="AU2589" i="2" s="1"/>
  <c r="AB2446" i="2"/>
  <c r="AD2447" i="2"/>
  <c r="AE2447" i="2"/>
  <c r="AF2447" i="2" s="1"/>
  <c r="AV2589" i="2" l="1"/>
  <c r="AY2588" i="2" s="1"/>
  <c r="AW2587" i="2"/>
  <c r="AX2587" i="2" s="1"/>
  <c r="AW2586" i="2" s="1"/>
  <c r="AX2586" i="2" s="1"/>
  <c r="AQ2586" i="2" s="1"/>
  <c r="AQ2588" i="2"/>
  <c r="AT2588" i="2"/>
  <c r="AU2588" i="2" s="1"/>
  <c r="AV2588" i="2" s="1"/>
  <c r="AY2587" i="2" s="1"/>
  <c r="AB2445" i="2"/>
  <c r="AE2446" i="2"/>
  <c r="AF2446" i="2" s="1"/>
  <c r="AD2446" i="2"/>
  <c r="AR2587" i="2" l="1"/>
  <c r="AS2587" i="2" s="1"/>
  <c r="AT2587" i="2"/>
  <c r="AU2587" i="2" s="1"/>
  <c r="AQ2587" i="2"/>
  <c r="AR2586" i="2"/>
  <c r="AS2586" i="2" s="1"/>
  <c r="AT2586" i="2"/>
  <c r="AU2586" i="2" s="1"/>
  <c r="AW2585" i="2"/>
  <c r="AB2444" i="2"/>
  <c r="AD2445" i="2"/>
  <c r="AE2445" i="2"/>
  <c r="AF2445" i="2" s="1"/>
  <c r="AV2587" i="2" l="1"/>
  <c r="AY2586" i="2" s="1"/>
  <c r="AV2586" i="2"/>
  <c r="AB2443" i="2"/>
  <c r="AD2444" i="2"/>
  <c r="AE2444" i="2"/>
  <c r="AF2444" i="2" s="1"/>
  <c r="AY2585" i="2" l="1"/>
  <c r="AX2585" i="2" s="1"/>
  <c r="AR2585" i="2" s="1"/>
  <c r="AS2585" i="2" s="1"/>
  <c r="AB2442" i="2"/>
  <c r="AD2443" i="2"/>
  <c r="AE2443" i="2"/>
  <c r="AF2443" i="2" s="1"/>
  <c r="AW2584" i="2" l="1"/>
  <c r="AQ2585" i="2"/>
  <c r="AT2585" i="2"/>
  <c r="AU2585" i="2" s="1"/>
  <c r="AV2585" i="2" s="1"/>
  <c r="AY2584" i="2" s="1"/>
  <c r="AX2584" i="2" s="1"/>
  <c r="AR2584" i="2" s="1"/>
  <c r="AS2584" i="2" s="1"/>
  <c r="AB2441" i="2"/>
  <c r="AE2442" i="2"/>
  <c r="AF2442" i="2" s="1"/>
  <c r="AD2442" i="2"/>
  <c r="AT2584" i="2" l="1"/>
  <c r="AU2584" i="2" s="1"/>
  <c r="AV2584" i="2" s="1"/>
  <c r="AY2583" i="2" s="1"/>
  <c r="AW2583" i="2"/>
  <c r="AQ2584" i="2"/>
  <c r="AB2440" i="2"/>
  <c r="AD2441" i="2"/>
  <c r="AE2441" i="2"/>
  <c r="AF2441" i="2" s="1"/>
  <c r="AX2583" i="2" l="1"/>
  <c r="AQ2583" i="2" s="1"/>
  <c r="AB2439" i="2"/>
  <c r="AD2440" i="2"/>
  <c r="AE2440" i="2"/>
  <c r="AF2440" i="2" s="1"/>
  <c r="AR2583" i="2" l="1"/>
  <c r="AS2583" i="2" s="1"/>
  <c r="AT2583" i="2"/>
  <c r="AU2583" i="2" s="1"/>
  <c r="AW2582" i="2"/>
  <c r="AB2438" i="2"/>
  <c r="AE2439" i="2"/>
  <c r="AF2439" i="2" s="1"/>
  <c r="AD2439" i="2"/>
  <c r="AV2583" i="2" l="1"/>
  <c r="AY2582" i="2" s="1"/>
  <c r="AX2582" i="2" s="1"/>
  <c r="AB2437" i="2"/>
  <c r="AD2438" i="2"/>
  <c r="AE2438" i="2"/>
  <c r="AF2438" i="2" s="1"/>
  <c r="AR2582" i="2" l="1"/>
  <c r="AS2582" i="2" s="1"/>
  <c r="AQ2582" i="2"/>
  <c r="AT2582" i="2"/>
  <c r="AU2582" i="2" s="1"/>
  <c r="AW2581" i="2"/>
  <c r="AB2436" i="2"/>
  <c r="AD2437" i="2"/>
  <c r="AE2437" i="2"/>
  <c r="AF2437" i="2" s="1"/>
  <c r="AV2582" i="2" l="1"/>
  <c r="AY2581" i="2" s="1"/>
  <c r="AX2581" i="2" s="1"/>
  <c r="AT2581" i="2" s="1"/>
  <c r="AU2581" i="2" s="1"/>
  <c r="AB2435" i="2"/>
  <c r="AE2436" i="2"/>
  <c r="AF2436" i="2" s="1"/>
  <c r="AD2436" i="2"/>
  <c r="AR2581" i="2" l="1"/>
  <c r="AS2581" i="2" s="1"/>
  <c r="AV2581" i="2" s="1"/>
  <c r="AY2580" i="2" s="1"/>
  <c r="AQ2581" i="2"/>
  <c r="AW2580" i="2"/>
  <c r="AB2434" i="2"/>
  <c r="AD2435" i="2"/>
  <c r="AE2435" i="2"/>
  <c r="AF2435" i="2" s="1"/>
  <c r="AX2580" i="2" l="1"/>
  <c r="AR2580" i="2" s="1"/>
  <c r="AS2580" i="2" s="1"/>
  <c r="AB2433" i="2"/>
  <c r="AE2434" i="2"/>
  <c r="AF2434" i="2" s="1"/>
  <c r="AD2434" i="2"/>
  <c r="AQ2580" i="2" l="1"/>
  <c r="AW2579" i="2"/>
  <c r="AT2580" i="2"/>
  <c r="AU2580" i="2" s="1"/>
  <c r="AV2580" i="2" s="1"/>
  <c r="AY2579" i="2" s="1"/>
  <c r="AB2432" i="2"/>
  <c r="AE2433" i="2"/>
  <c r="AF2433" i="2" s="1"/>
  <c r="AD2433" i="2"/>
  <c r="AX2579" i="2" l="1"/>
  <c r="AR2579" i="2" s="1"/>
  <c r="AS2579" i="2" s="1"/>
  <c r="AB2431" i="2"/>
  <c r="AD2432" i="2"/>
  <c r="AE2432" i="2"/>
  <c r="AF2432" i="2" s="1"/>
  <c r="AT2579" i="2" l="1"/>
  <c r="AU2579" i="2" s="1"/>
  <c r="AW2578" i="2"/>
  <c r="AQ2579" i="2"/>
  <c r="AV2579" i="2"/>
  <c r="AY2578" i="2" s="1"/>
  <c r="AB2430" i="2"/>
  <c r="AD2431" i="2"/>
  <c r="AE2431" i="2"/>
  <c r="AF2431" i="2" s="1"/>
  <c r="AX2578" i="2" l="1"/>
  <c r="AR2578" i="2" s="1"/>
  <c r="AS2578" i="2" s="1"/>
  <c r="AB2429" i="2"/>
  <c r="AE2430" i="2"/>
  <c r="AF2430" i="2" s="1"/>
  <c r="AD2430" i="2"/>
  <c r="AW2577" i="2" l="1"/>
  <c r="AT2578" i="2"/>
  <c r="AU2578" i="2" s="1"/>
  <c r="AV2578" i="2" s="1"/>
  <c r="AY2577" i="2" s="1"/>
  <c r="AQ2578" i="2"/>
  <c r="AX2577" i="2"/>
  <c r="AT2577" i="2" s="1"/>
  <c r="AU2577" i="2" s="1"/>
  <c r="AB2428" i="2"/>
  <c r="AD2429" i="2"/>
  <c r="AE2429" i="2"/>
  <c r="AF2429" i="2" s="1"/>
  <c r="AQ2577" i="2" l="1"/>
  <c r="AR2577" i="2"/>
  <c r="AS2577" i="2" s="1"/>
  <c r="AV2577" i="2" s="1"/>
  <c r="AY2576" i="2" s="1"/>
  <c r="AW2576" i="2"/>
  <c r="AB2427" i="2"/>
  <c r="AD2428" i="2"/>
  <c r="AE2428" i="2"/>
  <c r="AF2428" i="2" s="1"/>
  <c r="AX2576" i="2" l="1"/>
  <c r="AQ2576" i="2" s="1"/>
  <c r="AB2426" i="2"/>
  <c r="AD2427" i="2"/>
  <c r="AE2427" i="2"/>
  <c r="AF2427" i="2" s="1"/>
  <c r="AT2576" i="2" l="1"/>
  <c r="AU2576" i="2" s="1"/>
  <c r="AR2576" i="2"/>
  <c r="AS2576" i="2" s="1"/>
  <c r="AV2576" i="2" s="1"/>
  <c r="AY2575" i="2" s="1"/>
  <c r="AW2575" i="2"/>
  <c r="AB2425" i="2"/>
  <c r="AD2426" i="2"/>
  <c r="AE2426" i="2"/>
  <c r="AF2426" i="2" s="1"/>
  <c r="AX2575" i="2" l="1"/>
  <c r="AR2575" i="2" s="1"/>
  <c r="AS2575" i="2" s="1"/>
  <c r="AB2424" i="2"/>
  <c r="AE2425" i="2"/>
  <c r="AF2425" i="2" s="1"/>
  <c r="AD2425" i="2"/>
  <c r="AT2575" i="2" l="1"/>
  <c r="AU2575" i="2" s="1"/>
  <c r="AQ2575" i="2"/>
  <c r="AV2575" i="2"/>
  <c r="AY2574" i="2" s="1"/>
  <c r="AW2574" i="2"/>
  <c r="AX2574" i="2" s="1"/>
  <c r="AB2423" i="2"/>
  <c r="AE2424" i="2"/>
  <c r="AF2424" i="2" s="1"/>
  <c r="AD2424" i="2"/>
  <c r="AT2574" i="2" l="1"/>
  <c r="AU2574" i="2" s="1"/>
  <c r="AQ2574" i="2"/>
  <c r="AW2573" i="2"/>
  <c r="AR2574" i="2"/>
  <c r="AS2574" i="2" s="1"/>
  <c r="AV2574" i="2" s="1"/>
  <c r="AY2573" i="2" s="1"/>
  <c r="AX2573" i="2" s="1"/>
  <c r="AW2572" i="2" s="1"/>
  <c r="AB2422" i="2"/>
  <c r="AD2423" i="2"/>
  <c r="AE2423" i="2"/>
  <c r="AF2423" i="2" s="1"/>
  <c r="AQ2573" i="2" l="1"/>
  <c r="AR2573" i="2"/>
  <c r="AS2573" i="2" s="1"/>
  <c r="AT2573" i="2"/>
  <c r="AU2573" i="2" s="1"/>
  <c r="AB2421" i="2"/>
  <c r="AD2422" i="2"/>
  <c r="AE2422" i="2"/>
  <c r="AF2422" i="2" s="1"/>
  <c r="AV2573" i="2" l="1"/>
  <c r="AY2572" i="2" s="1"/>
  <c r="AX2572" i="2" s="1"/>
  <c r="AT2572" i="2" s="1"/>
  <c r="AU2572" i="2" s="1"/>
  <c r="AB2420" i="2"/>
  <c r="AD2421" i="2"/>
  <c r="AE2421" i="2"/>
  <c r="AF2421" i="2" s="1"/>
  <c r="AW2571" i="2" l="1"/>
  <c r="AR2572" i="2"/>
  <c r="AS2572" i="2" s="1"/>
  <c r="AV2572" i="2" s="1"/>
  <c r="AY2571" i="2" s="1"/>
  <c r="AX2571" i="2" s="1"/>
  <c r="AR2571" i="2" s="1"/>
  <c r="AS2571" i="2" s="1"/>
  <c r="AQ2572" i="2"/>
  <c r="AB2419" i="2"/>
  <c r="AE2420" i="2"/>
  <c r="AF2420" i="2" s="1"/>
  <c r="AD2420" i="2"/>
  <c r="AW2570" i="2" l="1"/>
  <c r="AQ2571" i="2"/>
  <c r="AT2571" i="2"/>
  <c r="AU2571" i="2" s="1"/>
  <c r="AV2571" i="2" s="1"/>
  <c r="AY2570" i="2" s="1"/>
  <c r="AB2418" i="2"/>
  <c r="AE2419" i="2"/>
  <c r="AF2419" i="2" s="1"/>
  <c r="AD2419" i="2"/>
  <c r="AX2570" i="2" l="1"/>
  <c r="AW2569" i="2" s="1"/>
  <c r="AB2417" i="2"/>
  <c r="AD2418" i="2"/>
  <c r="AE2418" i="2"/>
  <c r="AF2418" i="2" s="1"/>
  <c r="AQ2570" i="2" l="1"/>
  <c r="AR2570" i="2"/>
  <c r="AS2570" i="2" s="1"/>
  <c r="AT2570" i="2"/>
  <c r="AU2570" i="2" s="1"/>
  <c r="AB2416" i="2"/>
  <c r="AE2417" i="2"/>
  <c r="AF2417" i="2" s="1"/>
  <c r="AD2417" i="2"/>
  <c r="AV2570" i="2" l="1"/>
  <c r="AY2569" i="2" s="1"/>
  <c r="AX2569" i="2" s="1"/>
  <c r="AQ2569" i="2" s="1"/>
  <c r="AB2415" i="2"/>
  <c r="AE2416" i="2"/>
  <c r="AF2416" i="2" s="1"/>
  <c r="AD2416" i="2"/>
  <c r="AW2568" i="2" l="1"/>
  <c r="AX2568" i="2" s="1"/>
  <c r="AQ2568" i="2" s="1"/>
  <c r="AR2569" i="2"/>
  <c r="AS2569" i="2" s="1"/>
  <c r="AT2569" i="2"/>
  <c r="AU2569" i="2" s="1"/>
  <c r="AB2414" i="2"/>
  <c r="AD2415" i="2"/>
  <c r="AE2415" i="2"/>
  <c r="AF2415" i="2" s="1"/>
  <c r="AT2568" i="2" l="1"/>
  <c r="AU2568" i="2" s="1"/>
  <c r="AR2568" i="2"/>
  <c r="AS2568" i="2" s="1"/>
  <c r="AV2568" i="2" s="1"/>
  <c r="AW2567" i="2"/>
  <c r="AX2567" i="2" s="1"/>
  <c r="AR2567" i="2" s="1"/>
  <c r="AS2567" i="2" s="1"/>
  <c r="AV2569" i="2"/>
  <c r="AY2568" i="2" s="1"/>
  <c r="AB2413" i="2"/>
  <c r="AE2414" i="2"/>
  <c r="AF2414" i="2" s="1"/>
  <c r="AD2414" i="2"/>
  <c r="AY2567" i="2" l="1"/>
  <c r="AQ2567" i="2"/>
  <c r="AW2566" i="2"/>
  <c r="AX2566" i="2" s="1"/>
  <c r="AT2567" i="2"/>
  <c r="AU2567" i="2" s="1"/>
  <c r="AV2567" i="2" s="1"/>
  <c r="AY2566" i="2" s="1"/>
  <c r="AB2412" i="2"/>
  <c r="AE2413" i="2"/>
  <c r="AF2413" i="2" s="1"/>
  <c r="AD2413" i="2"/>
  <c r="AW2565" i="2" l="1"/>
  <c r="AX2565" i="2" s="1"/>
  <c r="AQ2565" i="2" s="1"/>
  <c r="AT2566" i="2"/>
  <c r="AU2566" i="2" s="1"/>
  <c r="AR2566" i="2"/>
  <c r="AS2566" i="2" s="1"/>
  <c r="AQ2566" i="2"/>
  <c r="AB2411" i="2"/>
  <c r="AD2412" i="2"/>
  <c r="AE2412" i="2"/>
  <c r="AF2412" i="2" s="1"/>
  <c r="AR2565" i="2" l="1"/>
  <c r="AS2565" i="2" s="1"/>
  <c r="AV2566" i="2"/>
  <c r="AY2565" i="2" s="1"/>
  <c r="AW2564" i="2"/>
  <c r="AT2565" i="2"/>
  <c r="AU2565" i="2" s="1"/>
  <c r="AB2410" i="2"/>
  <c r="AE2411" i="2"/>
  <c r="AF2411" i="2" s="1"/>
  <c r="AD2411" i="2"/>
  <c r="AV2565" i="2" l="1"/>
  <c r="AY2564" i="2" s="1"/>
  <c r="AX2564" i="2" s="1"/>
  <c r="AB2409" i="2"/>
  <c r="AD2410" i="2"/>
  <c r="AE2410" i="2"/>
  <c r="AF2410" i="2" s="1"/>
  <c r="AR2564" i="2" l="1"/>
  <c r="AS2564" i="2" s="1"/>
  <c r="AT2564" i="2"/>
  <c r="AU2564" i="2" s="1"/>
  <c r="AQ2564" i="2"/>
  <c r="AW2563" i="2"/>
  <c r="AB2408" i="2"/>
  <c r="AD2409" i="2"/>
  <c r="AE2409" i="2"/>
  <c r="AF2409" i="2" s="1"/>
  <c r="AV2564" i="2" l="1"/>
  <c r="AY2563" i="2" s="1"/>
  <c r="AX2563" i="2" s="1"/>
  <c r="AB2407" i="2"/>
  <c r="AE2408" i="2"/>
  <c r="AF2408" i="2" s="1"/>
  <c r="AD2408" i="2"/>
  <c r="AW2562" i="2" l="1"/>
  <c r="AQ2563" i="2"/>
  <c r="AR2563" i="2"/>
  <c r="AS2563" i="2" s="1"/>
  <c r="AT2563" i="2"/>
  <c r="AU2563" i="2" s="1"/>
  <c r="AB2406" i="2"/>
  <c r="AD2407" i="2"/>
  <c r="AE2407" i="2"/>
  <c r="AF2407" i="2" s="1"/>
  <c r="AV2563" i="2" l="1"/>
  <c r="AY2562" i="2" s="1"/>
  <c r="AX2562" i="2" s="1"/>
  <c r="AR2562" i="2" s="1"/>
  <c r="AS2562" i="2" s="1"/>
  <c r="AB2405" i="2"/>
  <c r="AE2406" i="2"/>
  <c r="AF2406" i="2" s="1"/>
  <c r="AD2406" i="2"/>
  <c r="AQ2562" i="2" l="1"/>
  <c r="AW2561" i="2"/>
  <c r="AT2562" i="2"/>
  <c r="AU2562" i="2" s="1"/>
  <c r="AV2562" i="2" s="1"/>
  <c r="AY2561" i="2" s="1"/>
  <c r="AB2404" i="2"/>
  <c r="AE2405" i="2"/>
  <c r="AF2405" i="2" s="1"/>
  <c r="AD2405" i="2"/>
  <c r="AX2561" i="2" l="1"/>
  <c r="AB2403" i="2"/>
  <c r="AE2404" i="2"/>
  <c r="AF2404" i="2" s="1"/>
  <c r="AD2404" i="2"/>
  <c r="AR2561" i="2" l="1"/>
  <c r="AS2561" i="2" s="1"/>
  <c r="AT2561" i="2"/>
  <c r="AU2561" i="2" s="1"/>
  <c r="AW2560" i="2"/>
  <c r="AQ2561" i="2"/>
  <c r="AB2402" i="2"/>
  <c r="AD2403" i="2"/>
  <c r="AE2403" i="2"/>
  <c r="AF2403" i="2" s="1"/>
  <c r="AV2561" i="2" l="1"/>
  <c r="AY2560" i="2" s="1"/>
  <c r="AX2560" i="2" s="1"/>
  <c r="AR2560" i="2" s="1"/>
  <c r="AS2560" i="2" s="1"/>
  <c r="AB2401" i="2"/>
  <c r="AD2402" i="2"/>
  <c r="AE2402" i="2"/>
  <c r="AF2402" i="2" s="1"/>
  <c r="AQ2560" i="2" l="1"/>
  <c r="AT2560" i="2"/>
  <c r="AU2560" i="2" s="1"/>
  <c r="AV2560" i="2" s="1"/>
  <c r="AY2559" i="2" s="1"/>
  <c r="AW2559" i="2"/>
  <c r="AB2400" i="2"/>
  <c r="AD2401" i="2"/>
  <c r="AE2401" i="2"/>
  <c r="AF2401" i="2" s="1"/>
  <c r="AX2559" i="2" l="1"/>
  <c r="AT2559" i="2" s="1"/>
  <c r="AU2559" i="2" s="1"/>
  <c r="AB2399" i="2"/>
  <c r="AE2400" i="2"/>
  <c r="AF2400" i="2" s="1"/>
  <c r="AD2400" i="2"/>
  <c r="AQ2559" i="2" l="1"/>
  <c r="AW2558" i="2"/>
  <c r="AR2559" i="2"/>
  <c r="AS2559" i="2" s="1"/>
  <c r="AV2559" i="2" s="1"/>
  <c r="AY2558" i="2" s="1"/>
  <c r="AB2398" i="2"/>
  <c r="AD2399" i="2"/>
  <c r="AE2399" i="2"/>
  <c r="AF2399" i="2" s="1"/>
  <c r="AX2558" i="2" l="1"/>
  <c r="AT2558" i="2" s="1"/>
  <c r="AU2558" i="2" s="1"/>
  <c r="AB2397" i="2"/>
  <c r="AD2398" i="2"/>
  <c r="AE2398" i="2"/>
  <c r="AF2398" i="2" s="1"/>
  <c r="AR2558" i="2" l="1"/>
  <c r="AS2558" i="2" s="1"/>
  <c r="AV2558" i="2" s="1"/>
  <c r="AY2557" i="2" s="1"/>
  <c r="AW2557" i="2"/>
  <c r="AQ2558" i="2"/>
  <c r="AB2396" i="2"/>
  <c r="AD2397" i="2"/>
  <c r="AE2397" i="2"/>
  <c r="AF2397" i="2" s="1"/>
  <c r="AX2557" i="2" l="1"/>
  <c r="AQ2557" i="2" s="1"/>
  <c r="AB2395" i="2"/>
  <c r="AD2396" i="2"/>
  <c r="AE2396" i="2"/>
  <c r="AF2396" i="2" s="1"/>
  <c r="AR2557" i="2" l="1"/>
  <c r="AS2557" i="2" s="1"/>
  <c r="AW2556" i="2"/>
  <c r="AT2557" i="2"/>
  <c r="AU2557" i="2" s="1"/>
  <c r="AB2394" i="2"/>
  <c r="AD2395" i="2"/>
  <c r="AE2395" i="2"/>
  <c r="AF2395" i="2" s="1"/>
  <c r="AV2557" i="2" l="1"/>
  <c r="AY2556" i="2" s="1"/>
  <c r="AX2556" i="2" s="1"/>
  <c r="AQ2556" i="2" s="1"/>
  <c r="AB2393" i="2"/>
  <c r="AE2394" i="2"/>
  <c r="AF2394" i="2" s="1"/>
  <c r="AD2394" i="2"/>
  <c r="AR2556" i="2" l="1"/>
  <c r="AS2556" i="2" s="1"/>
  <c r="AW2555" i="2"/>
  <c r="AT2556" i="2"/>
  <c r="AU2556" i="2" s="1"/>
  <c r="AB2392" i="2"/>
  <c r="AE2393" i="2"/>
  <c r="AF2393" i="2" s="1"/>
  <c r="AD2393" i="2"/>
  <c r="AV2556" i="2" l="1"/>
  <c r="AY2555" i="2" s="1"/>
  <c r="AX2555" i="2"/>
  <c r="AW2554" i="2" s="1"/>
  <c r="AQ2555" i="2"/>
  <c r="AR2555" i="2"/>
  <c r="AS2555" i="2" s="1"/>
  <c r="AT2555" i="2"/>
  <c r="AU2555" i="2" s="1"/>
  <c r="AB2391" i="2"/>
  <c r="AE2392" i="2"/>
  <c r="AF2392" i="2" s="1"/>
  <c r="AD2392" i="2"/>
  <c r="AV2555" i="2" l="1"/>
  <c r="AY2554" i="2" s="1"/>
  <c r="AX2554" i="2" s="1"/>
  <c r="AT2554" i="2" s="1"/>
  <c r="AU2554" i="2" s="1"/>
  <c r="AB2390" i="2"/>
  <c r="AD2391" i="2"/>
  <c r="AE2391" i="2"/>
  <c r="AF2391" i="2" s="1"/>
  <c r="AW2553" i="2" l="1"/>
  <c r="AQ2554" i="2"/>
  <c r="AR2554" i="2"/>
  <c r="AS2554" i="2" s="1"/>
  <c r="AV2554" i="2" s="1"/>
  <c r="AY2553" i="2" s="1"/>
  <c r="AX2553" i="2" s="1"/>
  <c r="AW2552" i="2" s="1"/>
  <c r="AB2389" i="2"/>
  <c r="AD2390" i="2"/>
  <c r="AE2390" i="2"/>
  <c r="AF2390" i="2" s="1"/>
  <c r="AR2553" i="2" l="1"/>
  <c r="AS2553" i="2" s="1"/>
  <c r="AQ2553" i="2"/>
  <c r="AT2553" i="2"/>
  <c r="AU2553" i="2" s="1"/>
  <c r="AV2553" i="2" s="1"/>
  <c r="AY2552" i="2" s="1"/>
  <c r="AX2552" i="2" s="1"/>
  <c r="AB2388" i="2"/>
  <c r="AE2389" i="2"/>
  <c r="AF2389" i="2" s="1"/>
  <c r="AD2389" i="2"/>
  <c r="AQ2552" i="2" l="1"/>
  <c r="AR2552" i="2"/>
  <c r="AS2552" i="2" s="1"/>
  <c r="AT2552" i="2"/>
  <c r="AU2552" i="2" s="1"/>
  <c r="AW2551" i="2"/>
  <c r="AB2387" i="2"/>
  <c r="AE2388" i="2"/>
  <c r="AF2388" i="2" s="1"/>
  <c r="AD2388" i="2"/>
  <c r="AV2552" i="2" l="1"/>
  <c r="AY2551" i="2" s="1"/>
  <c r="AX2551" i="2" s="1"/>
  <c r="AR2551" i="2" s="1"/>
  <c r="AS2551" i="2" s="1"/>
  <c r="AB2386" i="2"/>
  <c r="AE2387" i="2"/>
  <c r="AF2387" i="2" s="1"/>
  <c r="AD2387" i="2"/>
  <c r="AQ2551" i="2" l="1"/>
  <c r="AT2551" i="2"/>
  <c r="AU2551" i="2" s="1"/>
  <c r="AV2551" i="2" s="1"/>
  <c r="AY2550" i="2" s="1"/>
  <c r="AW2550" i="2"/>
  <c r="AB2385" i="2"/>
  <c r="AE2386" i="2"/>
  <c r="AF2386" i="2" s="1"/>
  <c r="AD2386" i="2"/>
  <c r="AX2550" i="2" l="1"/>
  <c r="AQ2550" i="2" s="1"/>
  <c r="AB2384" i="2"/>
  <c r="AE2385" i="2"/>
  <c r="AF2385" i="2" s="1"/>
  <c r="AD2385" i="2"/>
  <c r="AW2549" i="2" l="1"/>
  <c r="AT2550" i="2"/>
  <c r="AU2550" i="2" s="1"/>
  <c r="AR2550" i="2"/>
  <c r="AS2550" i="2" s="1"/>
  <c r="AV2550" i="2" s="1"/>
  <c r="AY2549" i="2" s="1"/>
  <c r="AX2549" i="2" s="1"/>
  <c r="AT2549" i="2" s="1"/>
  <c r="AU2549" i="2" s="1"/>
  <c r="AB2383" i="2"/>
  <c r="AD2384" i="2"/>
  <c r="AE2384" i="2"/>
  <c r="AF2384" i="2" s="1"/>
  <c r="AR2549" i="2" l="1"/>
  <c r="AS2549" i="2" s="1"/>
  <c r="AV2549" i="2" s="1"/>
  <c r="AY2548" i="2" s="1"/>
  <c r="AQ2549" i="2"/>
  <c r="AW2548" i="2"/>
  <c r="AB2382" i="2"/>
  <c r="AE2383" i="2"/>
  <c r="AF2383" i="2" s="1"/>
  <c r="AD2383" i="2"/>
  <c r="AX2548" i="2" l="1"/>
  <c r="AQ2548" i="2" s="1"/>
  <c r="AB2381" i="2"/>
  <c r="AE2382" i="2"/>
  <c r="AF2382" i="2" s="1"/>
  <c r="AD2382" i="2"/>
  <c r="AW2547" i="2" l="1"/>
  <c r="AT2548" i="2"/>
  <c r="AU2548" i="2" s="1"/>
  <c r="AR2548" i="2"/>
  <c r="AS2548" i="2" s="1"/>
  <c r="AV2548" i="2" s="1"/>
  <c r="AY2547" i="2" s="1"/>
  <c r="AX2547" i="2" s="1"/>
  <c r="AQ2547" i="2" s="1"/>
  <c r="AB2380" i="2"/>
  <c r="AE2381" i="2"/>
  <c r="AF2381" i="2" s="1"/>
  <c r="AD2381" i="2"/>
  <c r="AR2547" i="2" l="1"/>
  <c r="AS2547" i="2" s="1"/>
  <c r="AW2546" i="2"/>
  <c r="AX2546" i="2" s="1"/>
  <c r="AR2546" i="2" s="1"/>
  <c r="AS2546" i="2" s="1"/>
  <c r="AT2547" i="2"/>
  <c r="AU2547" i="2" s="1"/>
  <c r="AB2379" i="2"/>
  <c r="AE2380" i="2"/>
  <c r="AF2380" i="2" s="1"/>
  <c r="AD2380" i="2"/>
  <c r="AV2547" i="2" l="1"/>
  <c r="AY2546" i="2" s="1"/>
  <c r="AT2546" i="2"/>
  <c r="AU2546" i="2" s="1"/>
  <c r="AV2546" i="2" s="1"/>
  <c r="AY2545" i="2" s="1"/>
  <c r="AQ2546" i="2"/>
  <c r="AW2545" i="2"/>
  <c r="AX2545" i="2" s="1"/>
  <c r="AW2544" i="2" s="1"/>
  <c r="AX2544" i="2" s="1"/>
  <c r="AQ2544" i="2" s="1"/>
  <c r="AB2378" i="2"/>
  <c r="AE2379" i="2"/>
  <c r="AF2379" i="2" s="1"/>
  <c r="AD2379" i="2"/>
  <c r="AQ2545" i="2" l="1"/>
  <c r="AW2543" i="2"/>
  <c r="AX2543" i="2" s="1"/>
  <c r="AQ2543" i="2" s="1"/>
  <c r="AT2545" i="2"/>
  <c r="AU2545" i="2" s="1"/>
  <c r="AR2545" i="2"/>
  <c r="AS2545" i="2" s="1"/>
  <c r="AV2545" i="2" s="1"/>
  <c r="AY2544" i="2" s="1"/>
  <c r="AR2544" i="2"/>
  <c r="AS2544" i="2" s="1"/>
  <c r="AT2544" i="2"/>
  <c r="AU2544" i="2" s="1"/>
  <c r="AB2377" i="2"/>
  <c r="AE2378" i="2"/>
  <c r="AF2378" i="2" s="1"/>
  <c r="AD2378" i="2"/>
  <c r="AR2543" i="2" l="1"/>
  <c r="AS2543" i="2" s="1"/>
  <c r="AV2544" i="2"/>
  <c r="AY2543" i="2" s="1"/>
  <c r="AW2542" i="2"/>
  <c r="AT2543" i="2"/>
  <c r="AU2543" i="2" s="1"/>
  <c r="AB2376" i="2"/>
  <c r="AE2377" i="2"/>
  <c r="AF2377" i="2" s="1"/>
  <c r="AD2377" i="2"/>
  <c r="AV2543" i="2" l="1"/>
  <c r="AY2542" i="2" s="1"/>
  <c r="AX2542" i="2" s="1"/>
  <c r="AQ2542" i="2" s="1"/>
  <c r="AB2375" i="2"/>
  <c r="AE2376" i="2"/>
  <c r="AF2376" i="2" s="1"/>
  <c r="AD2376" i="2"/>
  <c r="AW2541" i="2" l="1"/>
  <c r="AT2542" i="2"/>
  <c r="AU2542" i="2" s="1"/>
  <c r="AR2542" i="2"/>
  <c r="AS2542" i="2" s="1"/>
  <c r="AV2542" i="2" s="1"/>
  <c r="AY2541" i="2" s="1"/>
  <c r="AB2374" i="2"/>
  <c r="AE2375" i="2"/>
  <c r="AF2375" i="2" s="1"/>
  <c r="AD2375" i="2"/>
  <c r="AX2541" i="2" l="1"/>
  <c r="AQ2541" i="2" s="1"/>
  <c r="AB2373" i="2"/>
  <c r="AD2374" i="2"/>
  <c r="AE2374" i="2"/>
  <c r="AF2374" i="2" s="1"/>
  <c r="AT2541" i="2" l="1"/>
  <c r="AU2541" i="2" s="1"/>
  <c r="AR2541" i="2"/>
  <c r="AS2541" i="2" s="1"/>
  <c r="AV2541" i="2" s="1"/>
  <c r="AY2540" i="2" s="1"/>
  <c r="AX2540" i="2" s="1"/>
  <c r="AR2540" i="2" s="1"/>
  <c r="AS2540" i="2" s="1"/>
  <c r="AW2540" i="2"/>
  <c r="AB2372" i="2"/>
  <c r="AE2373" i="2"/>
  <c r="AF2373" i="2" s="1"/>
  <c r="AD2373" i="2"/>
  <c r="AW2539" i="2" l="1"/>
  <c r="AQ2540" i="2"/>
  <c r="AT2540" i="2"/>
  <c r="AU2540" i="2" s="1"/>
  <c r="AV2540" i="2" s="1"/>
  <c r="AY2539" i="2" s="1"/>
  <c r="AX2539" i="2" s="1"/>
  <c r="AB2371" i="2"/>
  <c r="AD2372" i="2"/>
  <c r="AE2372" i="2"/>
  <c r="AF2372" i="2" s="1"/>
  <c r="AQ2539" i="2" l="1"/>
  <c r="AR2539" i="2"/>
  <c r="AS2539" i="2" s="1"/>
  <c r="AT2539" i="2"/>
  <c r="AU2539" i="2" s="1"/>
  <c r="AW2538" i="2"/>
  <c r="AB2370" i="2"/>
  <c r="AE2371" i="2"/>
  <c r="AF2371" i="2" s="1"/>
  <c r="AD2371" i="2"/>
  <c r="AV2539" i="2" l="1"/>
  <c r="AY2538" i="2" s="1"/>
  <c r="AX2538" i="2" s="1"/>
  <c r="AR2538" i="2" s="1"/>
  <c r="AS2538" i="2" s="1"/>
  <c r="AB2369" i="2"/>
  <c r="AD2370" i="2"/>
  <c r="AE2370" i="2"/>
  <c r="AF2370" i="2" s="1"/>
  <c r="AT2538" i="2" l="1"/>
  <c r="AU2538" i="2" s="1"/>
  <c r="AQ2538" i="2"/>
  <c r="AW2537" i="2"/>
  <c r="AV2538" i="2"/>
  <c r="AY2537" i="2" s="1"/>
  <c r="AB2368" i="2"/>
  <c r="AE2369" i="2"/>
  <c r="AF2369" i="2" s="1"/>
  <c r="AD2369" i="2"/>
  <c r="AX2537" i="2" l="1"/>
  <c r="AT2537" i="2" s="1"/>
  <c r="AU2537" i="2" s="1"/>
  <c r="AB2367" i="2"/>
  <c r="AD2368" i="2"/>
  <c r="AE2368" i="2"/>
  <c r="AF2368" i="2" s="1"/>
  <c r="AR2537" i="2" l="1"/>
  <c r="AS2537" i="2" s="1"/>
  <c r="AV2537" i="2" s="1"/>
  <c r="AY2536" i="2" s="1"/>
  <c r="AW2536" i="2"/>
  <c r="AQ2537" i="2"/>
  <c r="AB2366" i="2"/>
  <c r="AD2367" i="2"/>
  <c r="AE2367" i="2"/>
  <c r="AF2367" i="2" s="1"/>
  <c r="AX2536" i="2" l="1"/>
  <c r="AT2536" i="2" s="1"/>
  <c r="AU2536" i="2" s="1"/>
  <c r="AR2536" i="2"/>
  <c r="AS2536" i="2" s="1"/>
  <c r="AV2536" i="2" s="1"/>
  <c r="AY2535" i="2" s="1"/>
  <c r="AB2365" i="2"/>
  <c r="AD2366" i="2"/>
  <c r="AE2366" i="2"/>
  <c r="AF2366" i="2" s="1"/>
  <c r="AW2535" i="2" l="1"/>
  <c r="AX2535" i="2" s="1"/>
  <c r="AQ2536" i="2"/>
  <c r="AB2364" i="2"/>
  <c r="AD2365" i="2"/>
  <c r="AE2365" i="2"/>
  <c r="AF2365" i="2" s="1"/>
  <c r="AQ2535" i="2" l="1"/>
  <c r="AW2534" i="2"/>
  <c r="AR2535" i="2"/>
  <c r="AS2535" i="2" s="1"/>
  <c r="AT2535" i="2"/>
  <c r="AU2535" i="2" s="1"/>
  <c r="AB2363" i="2"/>
  <c r="AD2364" i="2"/>
  <c r="AE2364" i="2"/>
  <c r="AF2364" i="2" s="1"/>
  <c r="AV2535" i="2" l="1"/>
  <c r="AY2534" i="2" s="1"/>
  <c r="AX2534" i="2" s="1"/>
  <c r="AT2534" i="2" s="1"/>
  <c r="AU2534" i="2" s="1"/>
  <c r="AB2362" i="2"/>
  <c r="AE2363" i="2"/>
  <c r="AF2363" i="2" s="1"/>
  <c r="AD2363" i="2"/>
  <c r="AR2534" i="2" l="1"/>
  <c r="AS2534" i="2" s="1"/>
  <c r="AV2534" i="2" s="1"/>
  <c r="AY2533" i="2" s="1"/>
  <c r="AQ2534" i="2"/>
  <c r="AW2533" i="2"/>
  <c r="AB2361" i="2"/>
  <c r="AD2362" i="2"/>
  <c r="AE2362" i="2"/>
  <c r="AF2362" i="2" s="1"/>
  <c r="AX2533" i="2" l="1"/>
  <c r="AQ2533" i="2" s="1"/>
  <c r="AR2533" i="2"/>
  <c r="AS2533" i="2" s="1"/>
  <c r="AB2360" i="2"/>
  <c r="AD2361" i="2"/>
  <c r="AE2361" i="2"/>
  <c r="AF2361" i="2" s="1"/>
  <c r="AT2533" i="2" l="1"/>
  <c r="AU2533" i="2" s="1"/>
  <c r="AV2533" i="2" s="1"/>
  <c r="AY2532" i="2" s="1"/>
  <c r="AW2532" i="2"/>
  <c r="AB2359" i="2"/>
  <c r="AE2360" i="2"/>
  <c r="AF2360" i="2" s="1"/>
  <c r="AD2360" i="2"/>
  <c r="AX2532" i="2" l="1"/>
  <c r="AR2532" i="2" s="1"/>
  <c r="AS2532" i="2" s="1"/>
  <c r="AB2358" i="2"/>
  <c r="AD2359" i="2"/>
  <c r="AE2359" i="2"/>
  <c r="AF2359" i="2" s="1"/>
  <c r="AQ2532" i="2" l="1"/>
  <c r="AT2532" i="2"/>
  <c r="AU2532" i="2" s="1"/>
  <c r="AV2532" i="2" s="1"/>
  <c r="AY2531" i="2" s="1"/>
  <c r="AX2531" i="2" s="1"/>
  <c r="AR2531" i="2" s="1"/>
  <c r="AS2531" i="2" s="1"/>
  <c r="AW2531" i="2"/>
  <c r="AB2357" i="2"/>
  <c r="AD2358" i="2"/>
  <c r="AE2358" i="2"/>
  <c r="AF2358" i="2" s="1"/>
  <c r="AQ2531" i="2" l="1"/>
  <c r="AW2530" i="2"/>
  <c r="AT2531" i="2"/>
  <c r="AU2531" i="2" s="1"/>
  <c r="AV2531" i="2" s="1"/>
  <c r="AY2530" i="2" s="1"/>
  <c r="AB2356" i="2"/>
  <c r="AE2357" i="2"/>
  <c r="AF2357" i="2" s="1"/>
  <c r="AD2357" i="2"/>
  <c r="AX2530" i="2" l="1"/>
  <c r="AQ2530" i="2" s="1"/>
  <c r="AR2530" i="2"/>
  <c r="AS2530" i="2" s="1"/>
  <c r="AB2355" i="2"/>
  <c r="AD2356" i="2"/>
  <c r="AE2356" i="2"/>
  <c r="AF2356" i="2" s="1"/>
  <c r="AW2529" i="2" l="1"/>
  <c r="AT2530" i="2"/>
  <c r="AU2530" i="2" s="1"/>
  <c r="AV2530" i="2" s="1"/>
  <c r="AY2529" i="2" s="1"/>
  <c r="AX2529" i="2" s="1"/>
  <c r="AT2529" i="2" s="1"/>
  <c r="AU2529" i="2" s="1"/>
  <c r="AB2354" i="2"/>
  <c r="AD2355" i="2"/>
  <c r="AE2355" i="2"/>
  <c r="AF2355" i="2" s="1"/>
  <c r="AR2529" i="2" l="1"/>
  <c r="AS2529" i="2" s="1"/>
  <c r="AV2529" i="2" s="1"/>
  <c r="AY2528" i="2" s="1"/>
  <c r="AQ2529" i="2"/>
  <c r="AW2528" i="2"/>
  <c r="AB2353" i="2"/>
  <c r="AD2354" i="2"/>
  <c r="AE2354" i="2"/>
  <c r="AF2354" i="2" s="1"/>
  <c r="AX2528" i="2" l="1"/>
  <c r="AQ2528" i="2" s="1"/>
  <c r="AR2528" i="2"/>
  <c r="AS2528" i="2" s="1"/>
  <c r="AW2527" i="2"/>
  <c r="AT2528" i="2"/>
  <c r="AU2528" i="2" s="1"/>
  <c r="AB2352" i="2"/>
  <c r="AE2353" i="2"/>
  <c r="AF2353" i="2" s="1"/>
  <c r="AD2353" i="2"/>
  <c r="AV2528" i="2" l="1"/>
  <c r="AY2527" i="2" s="1"/>
  <c r="AX2527" i="2" s="1"/>
  <c r="AR2527" i="2" s="1"/>
  <c r="AS2527" i="2" s="1"/>
  <c r="AB2351" i="2"/>
  <c r="AD2352" i="2"/>
  <c r="AE2352" i="2"/>
  <c r="AF2352" i="2" s="1"/>
  <c r="AW2526" i="2" l="1"/>
  <c r="AQ2527" i="2"/>
  <c r="AT2527" i="2"/>
  <c r="AU2527" i="2" s="1"/>
  <c r="AV2527" i="2" s="1"/>
  <c r="AY2526" i="2" s="1"/>
  <c r="AX2526" i="2" s="1"/>
  <c r="AQ2526" i="2" s="1"/>
  <c r="AB2350" i="2"/>
  <c r="AE2351" i="2"/>
  <c r="AF2351" i="2" s="1"/>
  <c r="AD2351" i="2"/>
  <c r="AW2525" i="2" l="1"/>
  <c r="AT2526" i="2"/>
  <c r="AU2526" i="2" s="1"/>
  <c r="AR2526" i="2"/>
  <c r="AS2526" i="2" s="1"/>
  <c r="AB2349" i="2"/>
  <c r="AD2350" i="2"/>
  <c r="AE2350" i="2"/>
  <c r="AF2350" i="2" s="1"/>
  <c r="AV2526" i="2" l="1"/>
  <c r="AY2525" i="2" s="1"/>
  <c r="AX2525" i="2" s="1"/>
  <c r="AQ2525" i="2" s="1"/>
  <c r="AB2348" i="2"/>
  <c r="AD2349" i="2"/>
  <c r="AE2349" i="2"/>
  <c r="AF2349" i="2" s="1"/>
  <c r="AW2524" i="2" l="1"/>
  <c r="AR2525" i="2"/>
  <c r="AS2525" i="2" s="1"/>
  <c r="AT2525" i="2"/>
  <c r="AU2525" i="2" s="1"/>
  <c r="AB2347" i="2"/>
  <c r="AD2348" i="2"/>
  <c r="AE2348" i="2"/>
  <c r="AF2348" i="2" s="1"/>
  <c r="AV2525" i="2" l="1"/>
  <c r="AY2524" i="2" s="1"/>
  <c r="AX2524" i="2" s="1"/>
  <c r="AW2523" i="2" s="1"/>
  <c r="AB2346" i="2"/>
  <c r="AE2347" i="2"/>
  <c r="AF2347" i="2" s="1"/>
  <c r="AD2347" i="2"/>
  <c r="AR2524" i="2" l="1"/>
  <c r="AS2524" i="2" s="1"/>
  <c r="AQ2524" i="2"/>
  <c r="AT2524" i="2"/>
  <c r="AU2524" i="2" s="1"/>
  <c r="AB2345" i="2"/>
  <c r="AD2346" i="2"/>
  <c r="AE2346" i="2"/>
  <c r="AF2346" i="2" s="1"/>
  <c r="AV2524" i="2" l="1"/>
  <c r="AY2523" i="2" s="1"/>
  <c r="AX2523" i="2" s="1"/>
  <c r="AW2522" i="2" s="1"/>
  <c r="AB2344" i="2"/>
  <c r="AD2345" i="2"/>
  <c r="AE2345" i="2"/>
  <c r="AF2345" i="2" s="1"/>
  <c r="AR2523" i="2" l="1"/>
  <c r="AS2523" i="2" s="1"/>
  <c r="AQ2523" i="2"/>
  <c r="AT2523" i="2"/>
  <c r="AU2523" i="2" s="1"/>
  <c r="AB2343" i="2"/>
  <c r="AE2344" i="2"/>
  <c r="AF2344" i="2" s="1"/>
  <c r="AD2344" i="2"/>
  <c r="AV2523" i="2" l="1"/>
  <c r="AY2522" i="2" s="1"/>
  <c r="AX2522" i="2" s="1"/>
  <c r="AB2342" i="2"/>
  <c r="AE2343" i="2"/>
  <c r="AF2343" i="2" s="1"/>
  <c r="AD2343" i="2"/>
  <c r="AT2522" i="2" l="1"/>
  <c r="AU2522" i="2" s="1"/>
  <c r="AQ2522" i="2"/>
  <c r="AR2522" i="2"/>
  <c r="AS2522" i="2" s="1"/>
  <c r="AV2522" i="2" s="1"/>
  <c r="AY2521" i="2" s="1"/>
  <c r="AX2521" i="2" s="1"/>
  <c r="AW2521" i="2"/>
  <c r="AB2341" i="2"/>
  <c r="AD2342" i="2"/>
  <c r="AE2342" i="2"/>
  <c r="AF2342" i="2" s="1"/>
  <c r="AR2521" i="2" l="1"/>
  <c r="AS2521" i="2" s="1"/>
  <c r="AW2520" i="2"/>
  <c r="AT2521" i="2"/>
  <c r="AU2521" i="2" s="1"/>
  <c r="AQ2521" i="2"/>
  <c r="AB2340" i="2"/>
  <c r="AD2341" i="2"/>
  <c r="AE2341" i="2"/>
  <c r="AF2341" i="2" s="1"/>
  <c r="AV2521" i="2" l="1"/>
  <c r="AY2520" i="2" s="1"/>
  <c r="AX2520" i="2" s="1"/>
  <c r="AB2339" i="2"/>
  <c r="AE2340" i="2"/>
  <c r="AF2340" i="2" s="1"/>
  <c r="AD2340" i="2"/>
  <c r="AW2519" i="2" l="1"/>
  <c r="AT2520" i="2"/>
  <c r="AU2520" i="2" s="1"/>
  <c r="AR2520" i="2"/>
  <c r="AS2520" i="2" s="1"/>
  <c r="AQ2520" i="2"/>
  <c r="AB2338" i="2"/>
  <c r="AE2339" i="2"/>
  <c r="AF2339" i="2" s="1"/>
  <c r="AD2339" i="2"/>
  <c r="AV2520" i="2" l="1"/>
  <c r="AY2519" i="2" s="1"/>
  <c r="AX2519" i="2" s="1"/>
  <c r="AR2519" i="2" s="1"/>
  <c r="AS2519" i="2" s="1"/>
  <c r="AB2337" i="2"/>
  <c r="AE2338" i="2"/>
  <c r="AF2338" i="2" s="1"/>
  <c r="AD2338" i="2"/>
  <c r="AQ2519" i="2" l="1"/>
  <c r="AW2518" i="2"/>
  <c r="AT2519" i="2"/>
  <c r="AU2519" i="2" s="1"/>
  <c r="AV2519" i="2" s="1"/>
  <c r="AY2518" i="2" s="1"/>
  <c r="AB2336" i="2"/>
  <c r="AD2337" i="2"/>
  <c r="AE2337" i="2"/>
  <c r="AF2337" i="2" s="1"/>
  <c r="AX2518" i="2" l="1"/>
  <c r="AR2518" i="2" s="1"/>
  <c r="AS2518" i="2" s="1"/>
  <c r="AB2335" i="2"/>
  <c r="AD2336" i="2"/>
  <c r="AE2336" i="2"/>
  <c r="AF2336" i="2" s="1"/>
  <c r="AQ2518" i="2" l="1"/>
  <c r="AW2517" i="2"/>
  <c r="AT2518" i="2"/>
  <c r="AU2518" i="2" s="1"/>
  <c r="AV2518" i="2" s="1"/>
  <c r="AY2517" i="2" s="1"/>
  <c r="AX2517" i="2" s="1"/>
  <c r="AB2334" i="2"/>
  <c r="AD2335" i="2"/>
  <c r="AE2335" i="2"/>
  <c r="AF2335" i="2" s="1"/>
  <c r="AR2517" i="2" l="1"/>
  <c r="AS2517" i="2" s="1"/>
  <c r="AW2516" i="2"/>
  <c r="AT2517" i="2"/>
  <c r="AU2517" i="2" s="1"/>
  <c r="AQ2517" i="2"/>
  <c r="AB2333" i="2"/>
  <c r="AE2334" i="2"/>
  <c r="AF2334" i="2" s="1"/>
  <c r="AD2334" i="2"/>
  <c r="AV2517" i="2" l="1"/>
  <c r="AY2516" i="2" s="1"/>
  <c r="AX2516" i="2" s="1"/>
  <c r="AQ2516" i="2" s="1"/>
  <c r="AB2332" i="2"/>
  <c r="AE2333" i="2"/>
  <c r="AF2333" i="2" s="1"/>
  <c r="AD2333" i="2"/>
  <c r="AT2516" i="2" l="1"/>
  <c r="AU2516" i="2" s="1"/>
  <c r="AW2515" i="2"/>
  <c r="AR2516" i="2"/>
  <c r="AS2516" i="2" s="1"/>
  <c r="AV2516" i="2" s="1"/>
  <c r="AY2515" i="2" s="1"/>
  <c r="AX2515" i="2" s="1"/>
  <c r="AT2515" i="2" s="1"/>
  <c r="AU2515" i="2" s="1"/>
  <c r="AB2331" i="2"/>
  <c r="AD2332" i="2"/>
  <c r="AE2332" i="2"/>
  <c r="AF2332" i="2" s="1"/>
  <c r="AR2515" i="2" l="1"/>
  <c r="AS2515" i="2" s="1"/>
  <c r="AV2515" i="2" s="1"/>
  <c r="AY2514" i="2" s="1"/>
  <c r="AW2514" i="2"/>
  <c r="AQ2515" i="2"/>
  <c r="AB2330" i="2"/>
  <c r="AD2331" i="2"/>
  <c r="AE2331" i="2"/>
  <c r="AF2331" i="2" s="1"/>
  <c r="AX2514" i="2" l="1"/>
  <c r="AB2329" i="2"/>
  <c r="AE2330" i="2"/>
  <c r="AF2330" i="2" s="1"/>
  <c r="AD2330" i="2"/>
  <c r="AT2514" i="2" l="1"/>
  <c r="AU2514" i="2" s="1"/>
  <c r="AR2514" i="2"/>
  <c r="AS2514" i="2" s="1"/>
  <c r="AV2514" i="2" s="1"/>
  <c r="AY2513" i="2" s="1"/>
  <c r="AW2513" i="2"/>
  <c r="AQ2514" i="2"/>
  <c r="AB2328" i="2"/>
  <c r="AD2329" i="2"/>
  <c r="AE2329" i="2"/>
  <c r="AF2329" i="2" s="1"/>
  <c r="AX2513" i="2" l="1"/>
  <c r="AQ2513" i="2"/>
  <c r="AR2513" i="2"/>
  <c r="AS2513" i="2" s="1"/>
  <c r="AW2512" i="2"/>
  <c r="AX2512" i="2" s="1"/>
  <c r="AT2513" i="2"/>
  <c r="AU2513" i="2" s="1"/>
  <c r="AB2327" i="2"/>
  <c r="AE2328" i="2"/>
  <c r="AF2328" i="2" s="1"/>
  <c r="AD2328" i="2"/>
  <c r="AV2513" i="2" l="1"/>
  <c r="AY2512" i="2" s="1"/>
  <c r="AQ2512" i="2"/>
  <c r="AW2511" i="2"/>
  <c r="AT2512" i="2"/>
  <c r="AU2512" i="2" s="1"/>
  <c r="AR2512" i="2"/>
  <c r="AS2512" i="2" s="1"/>
  <c r="AV2512" i="2" s="1"/>
  <c r="AY2511" i="2" s="1"/>
  <c r="AB2326" i="2"/>
  <c r="AD2327" i="2"/>
  <c r="AE2327" i="2"/>
  <c r="AF2327" i="2" s="1"/>
  <c r="AX2511" i="2" l="1"/>
  <c r="AQ2511" i="2" s="1"/>
  <c r="AB2325" i="2"/>
  <c r="AD2326" i="2"/>
  <c r="AE2326" i="2"/>
  <c r="AF2326" i="2" s="1"/>
  <c r="AR2511" i="2" l="1"/>
  <c r="AS2511" i="2" s="1"/>
  <c r="AW2510" i="2"/>
  <c r="AX2510" i="2" s="1"/>
  <c r="AR2510" i="2" s="1"/>
  <c r="AS2510" i="2" s="1"/>
  <c r="AT2511" i="2"/>
  <c r="AU2511" i="2" s="1"/>
  <c r="AB2324" i="2"/>
  <c r="AE2325" i="2"/>
  <c r="AF2325" i="2" s="1"/>
  <c r="AD2325" i="2"/>
  <c r="AV2511" i="2" l="1"/>
  <c r="AY2510" i="2" s="1"/>
  <c r="AQ2510" i="2"/>
  <c r="AW2509" i="2"/>
  <c r="AX2509" i="2" s="1"/>
  <c r="AQ2509" i="2" s="1"/>
  <c r="AT2510" i="2"/>
  <c r="AU2510" i="2" s="1"/>
  <c r="AV2510" i="2" s="1"/>
  <c r="AY2509" i="2" s="1"/>
  <c r="AB2323" i="2"/>
  <c r="AD2324" i="2"/>
  <c r="AE2324" i="2"/>
  <c r="AF2324" i="2" s="1"/>
  <c r="AR2509" i="2" l="1"/>
  <c r="AS2509" i="2" s="1"/>
  <c r="AW2508" i="2"/>
  <c r="AX2508" i="2" s="1"/>
  <c r="AQ2508" i="2" s="1"/>
  <c r="AT2509" i="2"/>
  <c r="AU2509" i="2" s="1"/>
  <c r="AB2322" i="2"/>
  <c r="AE2323" i="2"/>
  <c r="AF2323" i="2" s="1"/>
  <c r="AD2323" i="2"/>
  <c r="AV2509" i="2" l="1"/>
  <c r="AY2508" i="2" s="1"/>
  <c r="AR2508" i="2"/>
  <c r="AS2508" i="2" s="1"/>
  <c r="AW2507" i="2"/>
  <c r="AX2507" i="2" s="1"/>
  <c r="AT2508" i="2"/>
  <c r="AU2508" i="2" s="1"/>
  <c r="AB2321" i="2"/>
  <c r="AE2322" i="2"/>
  <c r="AF2322" i="2" s="1"/>
  <c r="AD2322" i="2"/>
  <c r="AV2508" i="2" l="1"/>
  <c r="AY2507" i="2" s="1"/>
  <c r="AR2507" i="2"/>
  <c r="AS2507" i="2" s="1"/>
  <c r="AQ2507" i="2"/>
  <c r="AW2506" i="2"/>
  <c r="AX2506" i="2" s="1"/>
  <c r="AR2506" i="2" s="1"/>
  <c r="AS2506" i="2" s="1"/>
  <c r="AT2507" i="2"/>
  <c r="AU2507" i="2" s="1"/>
  <c r="AB2320" i="2"/>
  <c r="AD2321" i="2"/>
  <c r="AE2321" i="2"/>
  <c r="AF2321" i="2" s="1"/>
  <c r="AV2507" i="2" l="1"/>
  <c r="AY2506" i="2" s="1"/>
  <c r="AQ2506" i="2"/>
  <c r="AW2505" i="2"/>
  <c r="AT2506" i="2"/>
  <c r="AU2506" i="2" s="1"/>
  <c r="AV2506" i="2" s="1"/>
  <c r="AY2505" i="2" s="1"/>
  <c r="AX2505" i="2" s="1"/>
  <c r="AB2319" i="2"/>
  <c r="AD2320" i="2"/>
  <c r="AE2320" i="2"/>
  <c r="AF2320" i="2" s="1"/>
  <c r="AQ2505" i="2" l="1"/>
  <c r="AR2505" i="2"/>
  <c r="AS2505" i="2" s="1"/>
  <c r="AW2504" i="2"/>
  <c r="AX2504" i="2" s="1"/>
  <c r="AT2505" i="2"/>
  <c r="AU2505" i="2" s="1"/>
  <c r="AB2318" i="2"/>
  <c r="AE2319" i="2"/>
  <c r="AF2319" i="2" s="1"/>
  <c r="AD2319" i="2"/>
  <c r="AW2503" i="2" l="1"/>
  <c r="AT2504" i="2"/>
  <c r="AU2504" i="2" s="1"/>
  <c r="AV2505" i="2"/>
  <c r="AY2504" i="2" s="1"/>
  <c r="AQ2504" i="2"/>
  <c r="AR2504" i="2"/>
  <c r="AS2504" i="2" s="1"/>
  <c r="AB2317" i="2"/>
  <c r="AE2318" i="2"/>
  <c r="AF2318" i="2" s="1"/>
  <c r="AD2318" i="2"/>
  <c r="AV2504" i="2" l="1"/>
  <c r="AY2503" i="2" s="1"/>
  <c r="AX2503" i="2" s="1"/>
  <c r="AB2316" i="2"/>
  <c r="AD2317" i="2"/>
  <c r="AE2317" i="2"/>
  <c r="AF2317" i="2" s="1"/>
  <c r="AW2502" i="2" l="1"/>
  <c r="AR2503" i="2"/>
  <c r="AS2503" i="2" s="1"/>
  <c r="AQ2503" i="2"/>
  <c r="AT2503" i="2"/>
  <c r="AU2503" i="2" s="1"/>
  <c r="AB2315" i="2"/>
  <c r="AD2316" i="2"/>
  <c r="AE2316" i="2"/>
  <c r="AF2316" i="2" s="1"/>
  <c r="AV2503" i="2" l="1"/>
  <c r="AY2502" i="2" s="1"/>
  <c r="AX2502" i="2" s="1"/>
  <c r="AQ2502" i="2" s="1"/>
  <c r="AB2314" i="2"/>
  <c r="AE2315" i="2"/>
  <c r="AF2315" i="2" s="1"/>
  <c r="AD2315" i="2"/>
  <c r="AR2502" i="2" l="1"/>
  <c r="AS2502" i="2" s="1"/>
  <c r="AW2501" i="2"/>
  <c r="AT2502" i="2"/>
  <c r="AU2502" i="2" s="1"/>
  <c r="AB2313" i="2"/>
  <c r="AD2314" i="2"/>
  <c r="AE2314" i="2"/>
  <c r="AF2314" i="2" s="1"/>
  <c r="AV2502" i="2" l="1"/>
  <c r="AY2501" i="2" s="1"/>
  <c r="AX2501" i="2" s="1"/>
  <c r="AB2312" i="2"/>
  <c r="AD2313" i="2"/>
  <c r="AE2313" i="2"/>
  <c r="AF2313" i="2" s="1"/>
  <c r="AR2501" i="2" l="1"/>
  <c r="AS2501" i="2" s="1"/>
  <c r="AW2500" i="2"/>
  <c r="AQ2501" i="2"/>
  <c r="AT2501" i="2"/>
  <c r="AU2501" i="2" s="1"/>
  <c r="AB2311" i="2"/>
  <c r="AD2312" i="2"/>
  <c r="AE2312" i="2"/>
  <c r="AF2312" i="2" s="1"/>
  <c r="AV2501" i="2" l="1"/>
  <c r="AY2500" i="2" s="1"/>
  <c r="AX2500" i="2" s="1"/>
  <c r="AQ2500" i="2" s="1"/>
  <c r="AB2310" i="2"/>
  <c r="AE2311" i="2"/>
  <c r="AF2311" i="2" s="1"/>
  <c r="AD2311" i="2"/>
  <c r="AW2499" i="2" l="1"/>
  <c r="AT2500" i="2"/>
  <c r="AU2500" i="2" s="1"/>
  <c r="AR2500" i="2"/>
  <c r="AS2500" i="2" s="1"/>
  <c r="AB2309" i="2"/>
  <c r="AE2310" i="2"/>
  <c r="AF2310" i="2" s="1"/>
  <c r="AD2310" i="2"/>
  <c r="AV2500" i="2" l="1"/>
  <c r="AY2499" i="2" s="1"/>
  <c r="AX2499" i="2" s="1"/>
  <c r="AW2498" i="2" s="1"/>
  <c r="AB2308" i="2"/>
  <c r="AE2309" i="2"/>
  <c r="AF2309" i="2" s="1"/>
  <c r="AD2309" i="2"/>
  <c r="AQ2499" i="2" l="1"/>
  <c r="AR2499" i="2"/>
  <c r="AS2499" i="2" s="1"/>
  <c r="AV2499" i="2" s="1"/>
  <c r="AY2498" i="2" s="1"/>
  <c r="AX2498" i="2" s="1"/>
  <c r="AQ2498" i="2" s="1"/>
  <c r="AT2499" i="2"/>
  <c r="AU2499" i="2" s="1"/>
  <c r="AB2307" i="2"/>
  <c r="AD2308" i="2"/>
  <c r="AE2308" i="2"/>
  <c r="AF2308" i="2" s="1"/>
  <c r="AR2498" i="2" l="1"/>
  <c r="AS2498" i="2" s="1"/>
  <c r="AW2497" i="2"/>
  <c r="AT2498" i="2"/>
  <c r="AU2498" i="2" s="1"/>
  <c r="AB2306" i="2"/>
  <c r="AE2307" i="2"/>
  <c r="AF2307" i="2" s="1"/>
  <c r="AD2307" i="2"/>
  <c r="AV2498" i="2" l="1"/>
  <c r="AY2497" i="2" s="1"/>
  <c r="AX2497" i="2" s="1"/>
  <c r="AT2497" i="2" s="1"/>
  <c r="AU2497" i="2" s="1"/>
  <c r="AB2305" i="2"/>
  <c r="AE2306" i="2"/>
  <c r="AF2306" i="2" s="1"/>
  <c r="AD2306" i="2"/>
  <c r="AW2496" i="2" l="1"/>
  <c r="AQ2497" i="2"/>
  <c r="AR2497" i="2"/>
  <c r="AS2497" i="2" s="1"/>
  <c r="AV2497" i="2" s="1"/>
  <c r="AY2496" i="2" s="1"/>
  <c r="AX2496" i="2" s="1"/>
  <c r="AB2304" i="2"/>
  <c r="AE2305" i="2"/>
  <c r="AF2305" i="2" s="1"/>
  <c r="AD2305" i="2"/>
  <c r="AR2496" i="2" l="1"/>
  <c r="AS2496" i="2" s="1"/>
  <c r="AW2495" i="2"/>
  <c r="AT2496" i="2"/>
  <c r="AU2496" i="2" s="1"/>
  <c r="AQ2496" i="2"/>
  <c r="AB2303" i="2"/>
  <c r="AD2304" i="2"/>
  <c r="AE2304" i="2"/>
  <c r="AF2304" i="2" s="1"/>
  <c r="AV2496" i="2" l="1"/>
  <c r="AY2495" i="2" s="1"/>
  <c r="AX2495" i="2" s="1"/>
  <c r="AB2302" i="2"/>
  <c r="AD2303" i="2"/>
  <c r="AE2303" i="2"/>
  <c r="AF2303" i="2" s="1"/>
  <c r="AW2494" i="2" l="1"/>
  <c r="AT2495" i="2"/>
  <c r="AU2495" i="2" s="1"/>
  <c r="AR2495" i="2"/>
  <c r="AS2495" i="2" s="1"/>
  <c r="AV2495" i="2" s="1"/>
  <c r="AY2494" i="2" s="1"/>
  <c r="AX2494" i="2" s="1"/>
  <c r="AR2494" i="2" s="1"/>
  <c r="AS2494" i="2" s="1"/>
  <c r="AQ2495" i="2"/>
  <c r="AB2301" i="2"/>
  <c r="AD2302" i="2"/>
  <c r="AE2302" i="2"/>
  <c r="AF2302" i="2" s="1"/>
  <c r="AW2493" i="2" l="1"/>
  <c r="AT2494" i="2"/>
  <c r="AU2494" i="2" s="1"/>
  <c r="AV2494" i="2" s="1"/>
  <c r="AY2493" i="2" s="1"/>
  <c r="AX2493" i="2" s="1"/>
  <c r="AW2492" i="2" s="1"/>
  <c r="AQ2494" i="2"/>
  <c r="AB2300" i="2"/>
  <c r="AE2301" i="2"/>
  <c r="AF2301" i="2" s="1"/>
  <c r="AD2301" i="2"/>
  <c r="AR2493" i="2" l="1"/>
  <c r="AS2493" i="2" s="1"/>
  <c r="AT2493" i="2"/>
  <c r="AU2493" i="2" s="1"/>
  <c r="AQ2493" i="2"/>
  <c r="AB2299" i="2"/>
  <c r="AD2300" i="2"/>
  <c r="AE2300" i="2"/>
  <c r="AF2300" i="2" s="1"/>
  <c r="AV2493" i="2" l="1"/>
  <c r="AY2492" i="2" s="1"/>
  <c r="AX2492" i="2" s="1"/>
  <c r="AQ2492" i="2" s="1"/>
  <c r="AB2298" i="2"/>
  <c r="AD2299" i="2"/>
  <c r="AE2299" i="2"/>
  <c r="AF2299" i="2" s="1"/>
  <c r="AW2491" i="2" l="1"/>
  <c r="AX2491" i="2" s="1"/>
  <c r="AR2491" i="2" s="1"/>
  <c r="AS2491" i="2" s="1"/>
  <c r="AT2492" i="2"/>
  <c r="AU2492" i="2" s="1"/>
  <c r="AR2492" i="2"/>
  <c r="AS2492" i="2" s="1"/>
  <c r="AV2492" i="2" s="1"/>
  <c r="AY2491" i="2" s="1"/>
  <c r="AB2297" i="2"/>
  <c r="AE2298" i="2"/>
  <c r="AF2298" i="2" s="1"/>
  <c r="AD2298" i="2"/>
  <c r="AQ2491" i="2" l="1"/>
  <c r="AW2490" i="2"/>
  <c r="AT2491" i="2"/>
  <c r="AU2491" i="2" s="1"/>
  <c r="AV2491" i="2" s="1"/>
  <c r="AY2490" i="2" s="1"/>
  <c r="AX2490" i="2" s="1"/>
  <c r="AB2296" i="2"/>
  <c r="AE2297" i="2"/>
  <c r="AF2297" i="2" s="1"/>
  <c r="AD2297" i="2"/>
  <c r="AW2489" i="2" l="1"/>
  <c r="AT2490" i="2"/>
  <c r="AU2490" i="2" s="1"/>
  <c r="AR2490" i="2"/>
  <c r="AS2490" i="2" s="1"/>
  <c r="AV2490" i="2" s="1"/>
  <c r="AY2489" i="2" s="1"/>
  <c r="AX2489" i="2" s="1"/>
  <c r="AQ2490" i="2"/>
  <c r="AB2295" i="2"/>
  <c r="AE2296" i="2"/>
  <c r="AF2296" i="2" s="1"/>
  <c r="AD2296" i="2"/>
  <c r="AQ2489" i="2" l="1"/>
  <c r="AT2489" i="2"/>
  <c r="AU2489" i="2" s="1"/>
  <c r="AW2488" i="2"/>
  <c r="AX2488" i="2" s="1"/>
  <c r="AR2489" i="2"/>
  <c r="AS2489" i="2" s="1"/>
  <c r="AV2489" i="2" s="1"/>
  <c r="AY2488" i="2" s="1"/>
  <c r="AB2294" i="2"/>
  <c r="AE2295" i="2"/>
  <c r="AF2295" i="2" s="1"/>
  <c r="AD2295" i="2"/>
  <c r="AR2488" i="2" l="1"/>
  <c r="AS2488" i="2" s="1"/>
  <c r="AW2487" i="2"/>
  <c r="AX2487" i="2" s="1"/>
  <c r="AT2488" i="2"/>
  <c r="AU2488" i="2" s="1"/>
  <c r="AQ2488" i="2"/>
  <c r="AB2293" i="2"/>
  <c r="AD2294" i="2"/>
  <c r="AE2294" i="2"/>
  <c r="AF2294" i="2" s="1"/>
  <c r="AV2488" i="2" l="1"/>
  <c r="AY2487" i="2" s="1"/>
  <c r="AR2487" i="2"/>
  <c r="AS2487" i="2" s="1"/>
  <c r="AW2486" i="2"/>
  <c r="AT2487" i="2"/>
  <c r="AU2487" i="2" s="1"/>
  <c r="AQ2487" i="2"/>
  <c r="AB2292" i="2"/>
  <c r="AD2293" i="2"/>
  <c r="AE2293" i="2"/>
  <c r="AF2293" i="2" s="1"/>
  <c r="AV2487" i="2" l="1"/>
  <c r="AY2486" i="2" s="1"/>
  <c r="AX2486" i="2"/>
  <c r="AQ2486" i="2" s="1"/>
  <c r="AB2291" i="2"/>
  <c r="AD2292" i="2"/>
  <c r="AE2292" i="2"/>
  <c r="AF2292" i="2" s="1"/>
  <c r="AT2486" i="2" l="1"/>
  <c r="AU2486" i="2" s="1"/>
  <c r="AW2485" i="2"/>
  <c r="AX2485" i="2" s="1"/>
  <c r="AQ2485" i="2" s="1"/>
  <c r="AR2486" i="2"/>
  <c r="AS2486" i="2" s="1"/>
  <c r="AV2486" i="2" s="1"/>
  <c r="AY2485" i="2" s="1"/>
  <c r="AB2290" i="2"/>
  <c r="AD2291" i="2"/>
  <c r="AE2291" i="2"/>
  <c r="AF2291" i="2" s="1"/>
  <c r="AR2485" i="2" l="1"/>
  <c r="AS2485" i="2" s="1"/>
  <c r="AW2484" i="2"/>
  <c r="AT2485" i="2"/>
  <c r="AU2485" i="2" s="1"/>
  <c r="AB2289" i="2"/>
  <c r="AE2290" i="2"/>
  <c r="AF2290" i="2" s="1"/>
  <c r="AD2290" i="2"/>
  <c r="AV2485" i="2" l="1"/>
  <c r="AY2484" i="2" s="1"/>
  <c r="AX2484" i="2" s="1"/>
  <c r="AB2288" i="2"/>
  <c r="AE2289" i="2"/>
  <c r="AF2289" i="2" s="1"/>
  <c r="AD2289" i="2"/>
  <c r="AQ2484" i="2" l="1"/>
  <c r="AT2484" i="2"/>
  <c r="AU2484" i="2" s="1"/>
  <c r="AW2483" i="2"/>
  <c r="AR2484" i="2"/>
  <c r="AS2484" i="2" s="1"/>
  <c r="AV2484" i="2" s="1"/>
  <c r="AY2483" i="2" s="1"/>
  <c r="AB2287" i="2"/>
  <c r="AE2288" i="2"/>
  <c r="AF2288" i="2" s="1"/>
  <c r="AD2288" i="2"/>
  <c r="AX2483" i="2" l="1"/>
  <c r="AQ2483" i="2"/>
  <c r="AB2286" i="2"/>
  <c r="AE2287" i="2"/>
  <c r="AF2287" i="2" s="1"/>
  <c r="AD2287" i="2"/>
  <c r="AW2482" i="2" l="1"/>
  <c r="AT2483" i="2"/>
  <c r="AU2483" i="2" s="1"/>
  <c r="AR2483" i="2"/>
  <c r="AS2483" i="2" s="1"/>
  <c r="AV2483" i="2" s="1"/>
  <c r="AY2482" i="2" s="1"/>
  <c r="AB2285" i="2"/>
  <c r="AD2286" i="2"/>
  <c r="AE2286" i="2"/>
  <c r="AF2286" i="2" s="1"/>
  <c r="AX2482" i="2" l="1"/>
  <c r="AR2482" i="2"/>
  <c r="AS2482" i="2" s="1"/>
  <c r="AQ2482" i="2"/>
  <c r="AB2284" i="2"/>
  <c r="AE2285" i="2"/>
  <c r="AF2285" i="2" s="1"/>
  <c r="AD2285" i="2"/>
  <c r="AW2481" i="2" l="1"/>
  <c r="AT2482" i="2"/>
  <c r="AU2482" i="2" s="1"/>
  <c r="AV2482" i="2" s="1"/>
  <c r="AY2481" i="2" s="1"/>
  <c r="AX2481" i="2" s="1"/>
  <c r="AB2283" i="2"/>
  <c r="AE2284" i="2"/>
  <c r="AF2284" i="2" s="1"/>
  <c r="AD2284" i="2"/>
  <c r="AQ2481" i="2" l="1"/>
  <c r="AW2480" i="2"/>
  <c r="AT2481" i="2"/>
  <c r="AU2481" i="2" s="1"/>
  <c r="AR2481" i="2"/>
  <c r="AS2481" i="2" s="1"/>
  <c r="AB2282" i="2"/>
  <c r="AD2283" i="2"/>
  <c r="AE2283" i="2"/>
  <c r="AF2283" i="2" s="1"/>
  <c r="AV2481" i="2" l="1"/>
  <c r="AY2480" i="2" s="1"/>
  <c r="AX2480" i="2" s="1"/>
  <c r="AQ2480" i="2" s="1"/>
  <c r="AB2281" i="2"/>
  <c r="AE2282" i="2"/>
  <c r="AF2282" i="2" s="1"/>
  <c r="AD2282" i="2"/>
  <c r="AR2480" i="2" l="1"/>
  <c r="AS2480" i="2" s="1"/>
  <c r="AW2479" i="2"/>
  <c r="AT2480" i="2"/>
  <c r="AU2480" i="2" s="1"/>
  <c r="AV2480" i="2" s="1"/>
  <c r="AY2479" i="2" s="1"/>
  <c r="AX2479" i="2" s="1"/>
  <c r="AB2280" i="2"/>
  <c r="AE2281" i="2"/>
  <c r="AF2281" i="2" s="1"/>
  <c r="AD2281" i="2"/>
  <c r="AR2479" i="2" l="1"/>
  <c r="AS2479" i="2" s="1"/>
  <c r="AT2479" i="2"/>
  <c r="AU2479" i="2" s="1"/>
  <c r="AQ2479" i="2"/>
  <c r="AW2478" i="2"/>
  <c r="AB2279" i="2"/>
  <c r="AD2280" i="2"/>
  <c r="AE2280" i="2"/>
  <c r="AF2280" i="2" s="1"/>
  <c r="AV2479" i="2" l="1"/>
  <c r="AY2478" i="2" s="1"/>
  <c r="AX2478" i="2" s="1"/>
  <c r="AB2278" i="2"/>
  <c r="AE2279" i="2"/>
  <c r="AF2279" i="2" s="1"/>
  <c r="AD2279" i="2"/>
  <c r="AQ2478" i="2" l="1"/>
  <c r="AW2477" i="2"/>
  <c r="AT2478" i="2"/>
  <c r="AU2478" i="2" s="1"/>
  <c r="AR2478" i="2"/>
  <c r="AS2478" i="2" s="1"/>
  <c r="AV2478" i="2" s="1"/>
  <c r="AY2477" i="2" s="1"/>
  <c r="AX2477" i="2" s="1"/>
  <c r="AB2277" i="2"/>
  <c r="AD2278" i="2"/>
  <c r="AE2278" i="2"/>
  <c r="AF2278" i="2" s="1"/>
  <c r="AQ2477" i="2" l="1"/>
  <c r="AR2477" i="2"/>
  <c r="AS2477" i="2" s="1"/>
  <c r="AW2476" i="2"/>
  <c r="AT2477" i="2"/>
  <c r="AU2477" i="2" s="1"/>
  <c r="AB2276" i="2"/>
  <c r="AE2277" i="2"/>
  <c r="AF2277" i="2" s="1"/>
  <c r="AD2277" i="2"/>
  <c r="AV2477" i="2" l="1"/>
  <c r="AY2476" i="2" s="1"/>
  <c r="AX2476" i="2" s="1"/>
  <c r="AR2476" i="2" s="1"/>
  <c r="AS2476" i="2" s="1"/>
  <c r="AB2275" i="2"/>
  <c r="AD2276" i="2"/>
  <c r="AE2276" i="2"/>
  <c r="AF2276" i="2" s="1"/>
  <c r="AQ2476" i="2" l="1"/>
  <c r="AW2475" i="2"/>
  <c r="AT2476" i="2"/>
  <c r="AU2476" i="2" s="1"/>
  <c r="AV2476" i="2" s="1"/>
  <c r="AY2475" i="2" s="1"/>
  <c r="AB2274" i="2"/>
  <c r="AD2275" i="2"/>
  <c r="AE2275" i="2"/>
  <c r="AF2275" i="2" s="1"/>
  <c r="AX2475" i="2" l="1"/>
  <c r="AR2475" i="2"/>
  <c r="AS2475" i="2" s="1"/>
  <c r="AB2273" i="2"/>
  <c r="AD2274" i="2"/>
  <c r="AE2274" i="2"/>
  <c r="AF2274" i="2" s="1"/>
  <c r="AT2475" i="2" l="1"/>
  <c r="AU2475" i="2" s="1"/>
  <c r="AV2475" i="2" s="1"/>
  <c r="AY2474" i="2" s="1"/>
  <c r="AW2474" i="2"/>
  <c r="AQ2475" i="2"/>
  <c r="AB2272" i="2"/>
  <c r="AD2273" i="2"/>
  <c r="AE2273" i="2"/>
  <c r="AF2273" i="2" s="1"/>
  <c r="AX2474" i="2" l="1"/>
  <c r="AQ2474" i="2"/>
  <c r="AT2474" i="2"/>
  <c r="AU2474" i="2" s="1"/>
  <c r="AW2473" i="2"/>
  <c r="AX2473" i="2" s="1"/>
  <c r="AR2474" i="2"/>
  <c r="AS2474" i="2" s="1"/>
  <c r="AV2474" i="2" s="1"/>
  <c r="AY2473" i="2" s="1"/>
  <c r="AB2271" i="2"/>
  <c r="AD2272" i="2"/>
  <c r="AE2272" i="2"/>
  <c r="AF2272" i="2" s="1"/>
  <c r="AR2473" i="2" l="1"/>
  <c r="AS2473" i="2" s="1"/>
  <c r="AQ2473" i="2"/>
  <c r="AT2473" i="2"/>
  <c r="AU2473" i="2" s="1"/>
  <c r="AW2472" i="2"/>
  <c r="AX2472" i="2" s="1"/>
  <c r="AT2472" i="2" s="1"/>
  <c r="AU2472" i="2" s="1"/>
  <c r="AV2473" i="2"/>
  <c r="AY2472" i="2" s="1"/>
  <c r="AB2270" i="2"/>
  <c r="AE2271" i="2"/>
  <c r="AF2271" i="2" s="1"/>
  <c r="AD2271" i="2"/>
  <c r="AQ2472" i="2" l="1"/>
  <c r="AW2471" i="2"/>
  <c r="AX2471" i="2" s="1"/>
  <c r="AT2471" i="2" s="1"/>
  <c r="AU2471" i="2" s="1"/>
  <c r="AR2472" i="2"/>
  <c r="AS2472" i="2" s="1"/>
  <c r="AV2472" i="2" s="1"/>
  <c r="AY2471" i="2" s="1"/>
  <c r="AQ2471" i="2"/>
  <c r="AW2470" i="2"/>
  <c r="AX2470" i="2" s="1"/>
  <c r="AR2470" i="2" s="1"/>
  <c r="AS2470" i="2" s="1"/>
  <c r="AB2269" i="2"/>
  <c r="AE2270" i="2"/>
  <c r="AF2270" i="2" s="1"/>
  <c r="AD2270" i="2"/>
  <c r="AR2471" i="2" l="1"/>
  <c r="AS2471" i="2" s="1"/>
  <c r="AV2471" i="2" s="1"/>
  <c r="AY2470" i="2" s="1"/>
  <c r="AQ2470" i="2"/>
  <c r="AT2470" i="2"/>
  <c r="AU2470" i="2" s="1"/>
  <c r="AV2470" i="2" s="1"/>
  <c r="AY2469" i="2" s="1"/>
  <c r="AW2469" i="2"/>
  <c r="AB2268" i="2"/>
  <c r="AD2269" i="2"/>
  <c r="AE2269" i="2"/>
  <c r="AF2269" i="2" s="1"/>
  <c r="AX2469" i="2" l="1"/>
  <c r="AB2267" i="2"/>
  <c r="AE2268" i="2"/>
  <c r="AF2268" i="2" s="1"/>
  <c r="AD2268" i="2"/>
  <c r="AW2468" i="2" l="1"/>
  <c r="AT2469" i="2"/>
  <c r="AU2469" i="2" s="1"/>
  <c r="AQ2469" i="2"/>
  <c r="AR2469" i="2"/>
  <c r="AS2469" i="2" s="1"/>
  <c r="AV2469" i="2" s="1"/>
  <c r="AY2468" i="2" s="1"/>
  <c r="AB2266" i="2"/>
  <c r="AD2267" i="2"/>
  <c r="AE2267" i="2"/>
  <c r="AF2267" i="2" s="1"/>
  <c r="AX2468" i="2" l="1"/>
  <c r="AQ2468" i="2"/>
  <c r="AB2265" i="2"/>
  <c r="AE2266" i="2"/>
  <c r="AF2266" i="2" s="1"/>
  <c r="AD2266" i="2"/>
  <c r="AR2468" i="2" l="1"/>
  <c r="AS2468" i="2" s="1"/>
  <c r="AT2468" i="2"/>
  <c r="AU2468" i="2" s="1"/>
  <c r="AW2467" i="2"/>
  <c r="AX2467" i="2" s="1"/>
  <c r="AB2264" i="2"/>
  <c r="AD2265" i="2"/>
  <c r="AE2265" i="2"/>
  <c r="AF2265" i="2" s="1"/>
  <c r="AW2466" i="2" l="1"/>
  <c r="AX2466" i="2" s="1"/>
  <c r="AT2467" i="2"/>
  <c r="AU2467" i="2" s="1"/>
  <c r="AQ2466" i="2"/>
  <c r="AR2467" i="2"/>
  <c r="AS2467" i="2" s="1"/>
  <c r="AV2467" i="2" s="1"/>
  <c r="AQ2467" i="2"/>
  <c r="AV2468" i="2"/>
  <c r="AY2467" i="2" s="1"/>
  <c r="AB2263" i="2"/>
  <c r="AE2264" i="2"/>
  <c r="AF2264" i="2" s="1"/>
  <c r="AD2264" i="2"/>
  <c r="AY2466" i="2" l="1"/>
  <c r="AR2466" i="2"/>
  <c r="AS2466" i="2" s="1"/>
  <c r="AW2465" i="2"/>
  <c r="AT2466" i="2"/>
  <c r="AU2466" i="2" s="1"/>
  <c r="AB2262" i="2"/>
  <c r="AD2263" i="2"/>
  <c r="AE2263" i="2"/>
  <c r="AF2263" i="2" s="1"/>
  <c r="AV2466" i="2" l="1"/>
  <c r="AY2465" i="2" s="1"/>
  <c r="AX2465" i="2" s="1"/>
  <c r="AW2464" i="2" s="1"/>
  <c r="AX2464" i="2" s="1"/>
  <c r="AQ2464" i="2" s="1"/>
  <c r="AQ2465" i="2"/>
  <c r="AT2465" i="2"/>
  <c r="AU2465" i="2" s="1"/>
  <c r="AR2465" i="2"/>
  <c r="AS2465" i="2" s="1"/>
  <c r="AV2465" i="2" s="1"/>
  <c r="AY2464" i="2" s="1"/>
  <c r="AB2261" i="2"/>
  <c r="AE2262" i="2"/>
  <c r="AF2262" i="2" s="1"/>
  <c r="AD2262" i="2"/>
  <c r="AW2463" i="2" l="1"/>
  <c r="AT2464" i="2"/>
  <c r="AU2464" i="2" s="1"/>
  <c r="AR2464" i="2"/>
  <c r="AS2464" i="2" s="1"/>
  <c r="AB2260" i="2"/>
  <c r="AE2261" i="2"/>
  <c r="AF2261" i="2" s="1"/>
  <c r="AD2261" i="2"/>
  <c r="AV2464" i="2" l="1"/>
  <c r="AY2463" i="2" s="1"/>
  <c r="AX2463" i="2" s="1"/>
  <c r="AW2462" i="2" s="1"/>
  <c r="AT2463" i="2"/>
  <c r="AU2463" i="2" s="1"/>
  <c r="AB2259" i="2"/>
  <c r="AD2260" i="2"/>
  <c r="AE2260" i="2"/>
  <c r="AF2260" i="2" s="1"/>
  <c r="AX2462" i="2" l="1"/>
  <c r="AQ2462" i="2"/>
  <c r="AR2463" i="2"/>
  <c r="AS2463" i="2" s="1"/>
  <c r="AV2463" i="2" s="1"/>
  <c r="AY2462" i="2" s="1"/>
  <c r="AQ2463" i="2"/>
  <c r="AB2258" i="2"/>
  <c r="AE2259" i="2"/>
  <c r="AF2259" i="2" s="1"/>
  <c r="AD2259" i="2"/>
  <c r="AR2462" i="2" l="1"/>
  <c r="AS2462" i="2" s="1"/>
  <c r="AT2462" i="2"/>
  <c r="AU2462" i="2" s="1"/>
  <c r="AV2462" i="2" s="1"/>
  <c r="AY2461" i="2" s="1"/>
  <c r="AW2461" i="2"/>
  <c r="AX2461" i="2" s="1"/>
  <c r="AQ2461" i="2"/>
  <c r="AR2461" i="2"/>
  <c r="AS2461" i="2" s="1"/>
  <c r="AB2257" i="2"/>
  <c r="AE2258" i="2"/>
  <c r="AF2258" i="2" s="1"/>
  <c r="AD2258" i="2"/>
  <c r="AT2461" i="2" l="1"/>
  <c r="AU2461" i="2" s="1"/>
  <c r="AW2460" i="2"/>
  <c r="AX2460" i="2" s="1"/>
  <c r="AR2460" i="2"/>
  <c r="AS2460" i="2" s="1"/>
  <c r="AV2461" i="2"/>
  <c r="AY2460" i="2" s="1"/>
  <c r="AB2256" i="2"/>
  <c r="AD2257" i="2"/>
  <c r="AE2257" i="2"/>
  <c r="AF2257" i="2" s="1"/>
  <c r="AQ2460" i="2" l="1"/>
  <c r="AT2460" i="2"/>
  <c r="AU2460" i="2" s="1"/>
  <c r="AV2460" i="2" s="1"/>
  <c r="AY2459" i="2" s="1"/>
  <c r="AW2459" i="2"/>
  <c r="AX2459" i="2" s="1"/>
  <c r="AR2459" i="2"/>
  <c r="AS2459" i="2" s="1"/>
  <c r="AB2255" i="2"/>
  <c r="AD2256" i="2"/>
  <c r="AE2256" i="2"/>
  <c r="AF2256" i="2" s="1"/>
  <c r="AQ2459" i="2" l="1"/>
  <c r="AT2459" i="2"/>
  <c r="AU2459" i="2" s="1"/>
  <c r="AV2459" i="2" s="1"/>
  <c r="AY2458" i="2" s="1"/>
  <c r="AW2458" i="2"/>
  <c r="AX2458" i="2" s="1"/>
  <c r="AB2254" i="2"/>
  <c r="AE2255" i="2"/>
  <c r="AF2255" i="2" s="1"/>
  <c r="AD2255" i="2"/>
  <c r="AQ2458" i="2" l="1"/>
  <c r="AR2458" i="2"/>
  <c r="AS2458" i="2" s="1"/>
  <c r="AW2457" i="2"/>
  <c r="AX2457" i="2" s="1"/>
  <c r="AT2458" i="2"/>
  <c r="AU2458" i="2" s="1"/>
  <c r="AV2458" i="2" s="1"/>
  <c r="AY2457" i="2" s="1"/>
  <c r="AB2253" i="2"/>
  <c r="AE2254" i="2"/>
  <c r="AF2254" i="2" s="1"/>
  <c r="AD2254" i="2"/>
  <c r="AQ2457" i="2" l="1"/>
  <c r="AW2456" i="2"/>
  <c r="AT2457" i="2"/>
  <c r="AU2457" i="2" s="1"/>
  <c r="AR2457" i="2"/>
  <c r="AS2457" i="2" s="1"/>
  <c r="AV2457" i="2" s="1"/>
  <c r="AY2456" i="2" s="1"/>
  <c r="AX2456" i="2" s="1"/>
  <c r="AQ2456" i="2" s="1"/>
  <c r="AB2252" i="2"/>
  <c r="AD2253" i="2"/>
  <c r="AE2253" i="2"/>
  <c r="AF2253" i="2" s="1"/>
  <c r="AT2456" i="2" l="1"/>
  <c r="AU2456" i="2" s="1"/>
  <c r="AW2455" i="2"/>
  <c r="AR2456" i="2"/>
  <c r="AS2456" i="2" s="1"/>
  <c r="AV2456" i="2" s="1"/>
  <c r="AY2455" i="2" s="1"/>
  <c r="AX2455" i="2" s="1"/>
  <c r="AR2455" i="2" s="1"/>
  <c r="AS2455" i="2" s="1"/>
  <c r="AB2251" i="2"/>
  <c r="AD2252" i="2"/>
  <c r="AE2252" i="2"/>
  <c r="AF2252" i="2" s="1"/>
  <c r="AQ2455" i="2" l="1"/>
  <c r="AT2455" i="2"/>
  <c r="AU2455" i="2" s="1"/>
  <c r="AV2455" i="2" s="1"/>
  <c r="AY2454" i="2" s="1"/>
  <c r="AW2454" i="2"/>
  <c r="AX2454" i="2" s="1"/>
  <c r="AQ2454" i="2"/>
  <c r="AR2454" i="2"/>
  <c r="AS2454" i="2" s="1"/>
  <c r="AB2250" i="2"/>
  <c r="AE2251" i="2"/>
  <c r="AF2251" i="2" s="1"/>
  <c r="AD2251" i="2"/>
  <c r="AW2453" i="2" l="1"/>
  <c r="AX2453" i="2" s="1"/>
  <c r="AT2454" i="2"/>
  <c r="AU2454" i="2" s="1"/>
  <c r="AV2454" i="2" s="1"/>
  <c r="AY2453" i="2" s="1"/>
  <c r="AQ2453" i="2"/>
  <c r="AB2249" i="2"/>
  <c r="AE2250" i="2"/>
  <c r="AF2250" i="2" s="1"/>
  <c r="AD2250" i="2"/>
  <c r="AR2453" i="2" l="1"/>
  <c r="AS2453" i="2" s="1"/>
  <c r="AW2452" i="2"/>
  <c r="AX2452" i="2" s="1"/>
  <c r="AT2453" i="2"/>
  <c r="AU2453" i="2" s="1"/>
  <c r="AV2453" i="2" s="1"/>
  <c r="AY2452" i="2" s="1"/>
  <c r="AR2452" i="2"/>
  <c r="AS2452" i="2" s="1"/>
  <c r="AQ2452" i="2"/>
  <c r="AB2248" i="2"/>
  <c r="AD2249" i="2"/>
  <c r="AE2249" i="2"/>
  <c r="AF2249" i="2" s="1"/>
  <c r="AT2452" i="2" l="1"/>
  <c r="AU2452" i="2" s="1"/>
  <c r="AV2452" i="2" s="1"/>
  <c r="AY2451" i="2" s="1"/>
  <c r="AX2451" i="2" s="1"/>
  <c r="AW2451" i="2"/>
  <c r="AB2247" i="2"/>
  <c r="AE2248" i="2"/>
  <c r="AF2248" i="2" s="1"/>
  <c r="AD2248" i="2"/>
  <c r="AQ2451" i="2" l="1"/>
  <c r="AR2451" i="2"/>
  <c r="AS2451" i="2" s="1"/>
  <c r="AW2450" i="2"/>
  <c r="AT2451" i="2"/>
  <c r="AU2451" i="2" s="1"/>
  <c r="AV2451" i="2" s="1"/>
  <c r="AY2450" i="2" s="1"/>
  <c r="AX2450" i="2"/>
  <c r="AQ2450" i="2"/>
  <c r="AR2450" i="2"/>
  <c r="AS2450" i="2" s="1"/>
  <c r="AB2246" i="2"/>
  <c r="AE2247" i="2"/>
  <c r="AF2247" i="2" s="1"/>
  <c r="AD2247" i="2"/>
  <c r="AT2450" i="2" l="1"/>
  <c r="AU2450" i="2" s="1"/>
  <c r="AV2450" i="2" s="1"/>
  <c r="AY2449" i="2" s="1"/>
  <c r="AW2449" i="2"/>
  <c r="AX2449" i="2" s="1"/>
  <c r="AB2245" i="2"/>
  <c r="AE2246" i="2"/>
  <c r="AF2246" i="2" s="1"/>
  <c r="AD2246" i="2"/>
  <c r="AQ2449" i="2" l="1"/>
  <c r="AW2448" i="2"/>
  <c r="AR2448" i="2" s="1"/>
  <c r="AS2448" i="2" s="1"/>
  <c r="AT2449" i="2"/>
  <c r="AU2449" i="2" s="1"/>
  <c r="AR2449" i="2"/>
  <c r="AS2449" i="2" s="1"/>
  <c r="AV2449" i="2" s="1"/>
  <c r="AY2448" i="2" s="1"/>
  <c r="AX2448" i="2" s="1"/>
  <c r="AB2244" i="2"/>
  <c r="AE2245" i="2"/>
  <c r="AF2245" i="2" s="1"/>
  <c r="AD2245" i="2"/>
  <c r="AW2447" i="2" l="1"/>
  <c r="AT2448" i="2"/>
  <c r="AU2448" i="2" s="1"/>
  <c r="AV2448" i="2" s="1"/>
  <c r="AY2447" i="2" s="1"/>
  <c r="AX2447" i="2" s="1"/>
  <c r="AQ2448" i="2"/>
  <c r="AQ2447" i="2"/>
  <c r="AB2243" i="2"/>
  <c r="AD2244" i="2"/>
  <c r="AE2244" i="2"/>
  <c r="AF2244" i="2" s="1"/>
  <c r="AR2447" i="2" l="1"/>
  <c r="AS2447" i="2" s="1"/>
  <c r="AV2447" i="2" s="1"/>
  <c r="AY2446" i="2" s="1"/>
  <c r="AX2446" i="2" s="1"/>
  <c r="AT2446" i="2" s="1"/>
  <c r="AU2446" i="2" s="1"/>
  <c r="AT2447" i="2"/>
  <c r="AU2447" i="2" s="1"/>
  <c r="AW2446" i="2"/>
  <c r="AR2446" i="2" s="1"/>
  <c r="AS2446" i="2" s="1"/>
  <c r="AB2242" i="2"/>
  <c r="AD2243" i="2"/>
  <c r="AE2243" i="2"/>
  <c r="AF2243" i="2" s="1"/>
  <c r="AV2446" i="2" l="1"/>
  <c r="AY2445" i="2" s="1"/>
  <c r="AX2445" i="2" s="1"/>
  <c r="AW2444" i="2" s="1"/>
  <c r="AW2445" i="2"/>
  <c r="AQ2446" i="2"/>
  <c r="AQ2445" i="2" s="1"/>
  <c r="AB2241" i="2"/>
  <c r="AD2242" i="2"/>
  <c r="AE2242" i="2"/>
  <c r="AF2242" i="2" s="1"/>
  <c r="AR2445" i="2" l="1"/>
  <c r="AS2445" i="2" s="1"/>
  <c r="AT2445" i="2"/>
  <c r="AU2445" i="2" s="1"/>
  <c r="AB2240" i="2"/>
  <c r="AD2241" i="2"/>
  <c r="AE2241" i="2"/>
  <c r="AF2241" i="2" s="1"/>
  <c r="AV2445" i="2" l="1"/>
  <c r="AY2444" i="2" s="1"/>
  <c r="AX2444" i="2" s="1"/>
  <c r="AQ2444" i="2" s="1"/>
  <c r="AB2239" i="2"/>
  <c r="AE2240" i="2"/>
  <c r="AF2240" i="2" s="1"/>
  <c r="AD2240" i="2"/>
  <c r="AR2444" i="2" l="1"/>
  <c r="AS2444" i="2" s="1"/>
  <c r="AT2444" i="2"/>
  <c r="AU2444" i="2" s="1"/>
  <c r="AW2443" i="2"/>
  <c r="AB2238" i="2"/>
  <c r="AD2239" i="2"/>
  <c r="AE2239" i="2"/>
  <c r="AF2239" i="2" s="1"/>
  <c r="AV2444" i="2" l="1"/>
  <c r="AY2443" i="2" s="1"/>
  <c r="AX2443" i="2" s="1"/>
  <c r="AR2443" i="2" s="1"/>
  <c r="AS2443" i="2" s="1"/>
  <c r="AB2237" i="2"/>
  <c r="AE2238" i="2"/>
  <c r="AF2238" i="2" s="1"/>
  <c r="AD2238" i="2"/>
  <c r="AQ2443" i="2" l="1"/>
  <c r="AW2442" i="2"/>
  <c r="AT2443" i="2"/>
  <c r="AU2443" i="2" s="1"/>
  <c r="AV2443" i="2" s="1"/>
  <c r="AY2442" i="2" s="1"/>
  <c r="AX2442" i="2" s="1"/>
  <c r="AW2441" i="2" s="1"/>
  <c r="AB2236" i="2"/>
  <c r="AD2237" i="2"/>
  <c r="AE2237" i="2"/>
  <c r="AF2237" i="2" s="1"/>
  <c r="AT2442" i="2" l="1"/>
  <c r="AU2442" i="2" s="1"/>
  <c r="AQ2442" i="2"/>
  <c r="AR2442" i="2"/>
  <c r="AS2442" i="2" s="1"/>
  <c r="AV2442" i="2" s="1"/>
  <c r="AY2441" i="2" s="1"/>
  <c r="AX2441" i="2" s="1"/>
  <c r="AW2440" i="2" s="1"/>
  <c r="AB2235" i="2"/>
  <c r="AD2236" i="2"/>
  <c r="AE2236" i="2"/>
  <c r="AF2236" i="2" s="1"/>
  <c r="AQ2441" i="2" l="1"/>
  <c r="AT2441" i="2"/>
  <c r="AU2441" i="2" s="1"/>
  <c r="AR2441" i="2"/>
  <c r="AS2441" i="2" s="1"/>
  <c r="AV2441" i="2" s="1"/>
  <c r="AY2440" i="2" s="1"/>
  <c r="AX2440" i="2" s="1"/>
  <c r="AT2440" i="2" s="1"/>
  <c r="AU2440" i="2" s="1"/>
  <c r="AB2234" i="2"/>
  <c r="AE2235" i="2"/>
  <c r="AF2235" i="2" s="1"/>
  <c r="AD2235" i="2"/>
  <c r="AW2439" i="2" l="1"/>
  <c r="AR2440" i="2"/>
  <c r="AS2440" i="2" s="1"/>
  <c r="AV2440" i="2" s="1"/>
  <c r="AY2439" i="2" s="1"/>
  <c r="AX2439" i="2" s="1"/>
  <c r="AQ2440" i="2"/>
  <c r="AB2233" i="2"/>
  <c r="AE2234" i="2"/>
  <c r="AF2234" i="2" s="1"/>
  <c r="AD2234" i="2"/>
  <c r="AT2439" i="2" l="1"/>
  <c r="AU2439" i="2" s="1"/>
  <c r="AW2438" i="2"/>
  <c r="AR2439" i="2"/>
  <c r="AS2439" i="2" s="1"/>
  <c r="AQ2439" i="2"/>
  <c r="AB2232" i="2"/>
  <c r="AD2233" i="2"/>
  <c r="AE2233" i="2"/>
  <c r="AF2233" i="2" s="1"/>
  <c r="AV2439" i="2" l="1"/>
  <c r="AY2438" i="2" s="1"/>
  <c r="AX2438" i="2" s="1"/>
  <c r="AB2231" i="2"/>
  <c r="AE2232" i="2"/>
  <c r="AF2232" i="2" s="1"/>
  <c r="AD2232" i="2"/>
  <c r="AW2437" i="2" l="1"/>
  <c r="AR2438" i="2"/>
  <c r="AS2438" i="2" s="1"/>
  <c r="AQ2438" i="2"/>
  <c r="AT2438" i="2"/>
  <c r="AU2438" i="2" s="1"/>
  <c r="AB2230" i="2"/>
  <c r="AD2231" i="2"/>
  <c r="AE2231" i="2"/>
  <c r="AF2231" i="2" s="1"/>
  <c r="AV2438" i="2" l="1"/>
  <c r="AY2437" i="2" s="1"/>
  <c r="AX2437" i="2" s="1"/>
  <c r="AW2436" i="2" s="1"/>
  <c r="AB2229" i="2"/>
  <c r="AE2230" i="2"/>
  <c r="AF2230" i="2" s="1"/>
  <c r="AD2230" i="2"/>
  <c r="AR2437" i="2" l="1"/>
  <c r="AS2437" i="2" s="1"/>
  <c r="AQ2437" i="2"/>
  <c r="AT2437" i="2"/>
  <c r="AU2437" i="2" s="1"/>
  <c r="AB2228" i="2"/>
  <c r="AD2229" i="2"/>
  <c r="AE2229" i="2"/>
  <c r="AF2229" i="2" s="1"/>
  <c r="AV2437" i="2" l="1"/>
  <c r="AY2436" i="2" s="1"/>
  <c r="AX2436" i="2" s="1"/>
  <c r="AT2436" i="2" s="1"/>
  <c r="AU2436" i="2" s="1"/>
  <c r="AB2227" i="2"/>
  <c r="AE2228" i="2"/>
  <c r="AF2228" i="2" s="1"/>
  <c r="AD2228" i="2"/>
  <c r="AQ2436" i="2" l="1"/>
  <c r="AW2435" i="2"/>
  <c r="AR2436" i="2"/>
  <c r="AS2436" i="2" s="1"/>
  <c r="AV2436" i="2" s="1"/>
  <c r="AY2435" i="2" s="1"/>
  <c r="AX2435" i="2" s="1"/>
  <c r="AQ2435" i="2" s="1"/>
  <c r="AB2226" i="2"/>
  <c r="AE2227" i="2"/>
  <c r="AF2227" i="2" s="1"/>
  <c r="AD2227" i="2"/>
  <c r="AR2435" i="2" l="1"/>
  <c r="AS2435" i="2" s="1"/>
  <c r="AW2434" i="2"/>
  <c r="AT2435" i="2"/>
  <c r="AU2435" i="2" s="1"/>
  <c r="AV2435" i="2" s="1"/>
  <c r="AY2434" i="2" s="1"/>
  <c r="AX2434" i="2" s="1"/>
  <c r="AQ2434" i="2" s="1"/>
  <c r="AB2225" i="2"/>
  <c r="AE2226" i="2"/>
  <c r="AF2226" i="2" s="1"/>
  <c r="AD2226" i="2"/>
  <c r="AR2434" i="2" l="1"/>
  <c r="AS2434" i="2" s="1"/>
  <c r="AW2433" i="2"/>
  <c r="AT2434" i="2"/>
  <c r="AU2434" i="2" s="1"/>
  <c r="AB2224" i="2"/>
  <c r="AD2225" i="2"/>
  <c r="AE2225" i="2"/>
  <c r="AF2225" i="2" s="1"/>
  <c r="AV2434" i="2" l="1"/>
  <c r="AY2433" i="2" s="1"/>
  <c r="AX2433" i="2" s="1"/>
  <c r="AT2433" i="2" s="1"/>
  <c r="AU2433" i="2" s="1"/>
  <c r="AB2223" i="2"/>
  <c r="AD2224" i="2"/>
  <c r="AE2224" i="2"/>
  <c r="AF2224" i="2" s="1"/>
  <c r="AQ2433" i="2" l="1"/>
  <c r="AW2432" i="2"/>
  <c r="AR2433" i="2"/>
  <c r="AS2433" i="2" s="1"/>
  <c r="AV2433" i="2" s="1"/>
  <c r="AY2432" i="2" s="1"/>
  <c r="AX2432" i="2" s="1"/>
  <c r="AW2431" i="2" s="1"/>
  <c r="AB2222" i="2"/>
  <c r="AE2223" i="2"/>
  <c r="AF2223" i="2" s="1"/>
  <c r="AD2223" i="2"/>
  <c r="AT2432" i="2" l="1"/>
  <c r="AU2432" i="2" s="1"/>
  <c r="AQ2432" i="2"/>
  <c r="AR2432" i="2"/>
  <c r="AS2432" i="2" s="1"/>
  <c r="AV2432" i="2" s="1"/>
  <c r="AY2431" i="2" s="1"/>
  <c r="AX2431" i="2" s="1"/>
  <c r="AW2430" i="2" s="1"/>
  <c r="AB2221" i="2"/>
  <c r="AD2222" i="2"/>
  <c r="AE2222" i="2"/>
  <c r="AF2222" i="2" s="1"/>
  <c r="AT2431" i="2" l="1"/>
  <c r="AU2431" i="2" s="1"/>
  <c r="AQ2431" i="2"/>
  <c r="AR2431" i="2"/>
  <c r="AS2431" i="2" s="1"/>
  <c r="AV2431" i="2" s="1"/>
  <c r="AY2430" i="2" s="1"/>
  <c r="AX2430" i="2" s="1"/>
  <c r="AQ2430" i="2" s="1"/>
  <c r="AB2220" i="2"/>
  <c r="AE2221" i="2"/>
  <c r="AF2221" i="2" s="1"/>
  <c r="AD2221" i="2"/>
  <c r="AR2430" i="2" l="1"/>
  <c r="AS2430" i="2" s="1"/>
  <c r="AW2429" i="2"/>
  <c r="AT2430" i="2"/>
  <c r="AU2430" i="2" s="1"/>
  <c r="AB2219" i="2"/>
  <c r="AE2220" i="2"/>
  <c r="AF2220" i="2" s="1"/>
  <c r="AD2220" i="2"/>
  <c r="AV2430" i="2" l="1"/>
  <c r="AY2429" i="2" s="1"/>
  <c r="AX2429" i="2" s="1"/>
  <c r="AW2428" i="2" s="1"/>
  <c r="AB2218" i="2"/>
  <c r="AD2219" i="2"/>
  <c r="AE2219" i="2"/>
  <c r="AF2219" i="2" s="1"/>
  <c r="AR2429" i="2" l="1"/>
  <c r="AS2429" i="2" s="1"/>
  <c r="AQ2429" i="2"/>
  <c r="AT2429" i="2"/>
  <c r="AU2429" i="2" s="1"/>
  <c r="AB2217" i="2"/>
  <c r="AD2218" i="2"/>
  <c r="AE2218" i="2"/>
  <c r="AF2218" i="2" s="1"/>
  <c r="AV2429" i="2" l="1"/>
  <c r="AY2428" i="2" s="1"/>
  <c r="AX2428" i="2" s="1"/>
  <c r="AQ2428" i="2" s="1"/>
  <c r="AB2216" i="2"/>
  <c r="AD2217" i="2"/>
  <c r="AE2217" i="2"/>
  <c r="AF2217" i="2" s="1"/>
  <c r="AW2427" i="2" l="1"/>
  <c r="AT2428" i="2"/>
  <c r="AU2428" i="2" s="1"/>
  <c r="AR2428" i="2"/>
  <c r="AS2428" i="2" s="1"/>
  <c r="AB2215" i="2"/>
  <c r="AE2216" i="2"/>
  <c r="AF2216" i="2" s="1"/>
  <c r="AD2216" i="2"/>
  <c r="AV2428" i="2" l="1"/>
  <c r="AY2427" i="2" s="1"/>
  <c r="AX2427" i="2" s="1"/>
  <c r="AW2426" i="2" s="1"/>
  <c r="AB2214" i="2"/>
  <c r="AD2215" i="2"/>
  <c r="AE2215" i="2"/>
  <c r="AF2215" i="2" s="1"/>
  <c r="AQ2427" i="2" l="1"/>
  <c r="AT2427" i="2"/>
  <c r="AU2427" i="2" s="1"/>
  <c r="AR2427" i="2"/>
  <c r="AS2427" i="2" s="1"/>
  <c r="AB2213" i="2"/>
  <c r="AE2214" i="2"/>
  <c r="AF2214" i="2" s="1"/>
  <c r="AD2214" i="2"/>
  <c r="AV2427" i="2" l="1"/>
  <c r="AY2426" i="2" s="1"/>
  <c r="AX2426" i="2" s="1"/>
  <c r="AR2426" i="2" s="1"/>
  <c r="AS2426" i="2" s="1"/>
  <c r="AB2212" i="2"/>
  <c r="AE2213" i="2"/>
  <c r="AF2213" i="2" s="1"/>
  <c r="AD2213" i="2"/>
  <c r="AT2426" i="2" l="1"/>
  <c r="AU2426" i="2" s="1"/>
  <c r="AV2426" i="2" s="1"/>
  <c r="AY2425" i="2" s="1"/>
  <c r="AQ2426" i="2"/>
  <c r="AW2425" i="2"/>
  <c r="AB2211" i="2"/>
  <c r="AD2212" i="2"/>
  <c r="AE2212" i="2"/>
  <c r="AF2212" i="2" s="1"/>
  <c r="AX2425" i="2" l="1"/>
  <c r="AW2424" i="2" s="1"/>
  <c r="AB2210" i="2"/>
  <c r="AD2211" i="2"/>
  <c r="AE2211" i="2"/>
  <c r="AF2211" i="2" s="1"/>
  <c r="AT2425" i="2" l="1"/>
  <c r="AU2425" i="2" s="1"/>
  <c r="AR2425" i="2"/>
  <c r="AS2425" i="2" s="1"/>
  <c r="AV2425" i="2" s="1"/>
  <c r="AY2424" i="2" s="1"/>
  <c r="AX2424" i="2" s="1"/>
  <c r="AW2423" i="2" s="1"/>
  <c r="AQ2425" i="2"/>
  <c r="AB2209" i="2"/>
  <c r="AE2210" i="2"/>
  <c r="AF2210" i="2" s="1"/>
  <c r="AD2210" i="2"/>
  <c r="AT2424" i="2" l="1"/>
  <c r="AU2424" i="2" s="1"/>
  <c r="AR2424" i="2"/>
  <c r="AS2424" i="2" s="1"/>
  <c r="AQ2424" i="2"/>
  <c r="AB2208" i="2"/>
  <c r="AD2209" i="2"/>
  <c r="AE2209" i="2"/>
  <c r="AF2209" i="2" s="1"/>
  <c r="AV2424" i="2" l="1"/>
  <c r="AY2423" i="2" s="1"/>
  <c r="AX2423" i="2" s="1"/>
  <c r="AR2423" i="2" s="1"/>
  <c r="AS2423" i="2" s="1"/>
  <c r="AB2207" i="2"/>
  <c r="AD2208" i="2"/>
  <c r="AE2208" i="2"/>
  <c r="AF2208" i="2" s="1"/>
  <c r="AQ2423" i="2" l="1"/>
  <c r="AT2423" i="2"/>
  <c r="AU2423" i="2" s="1"/>
  <c r="AV2423" i="2" s="1"/>
  <c r="AY2422" i="2" s="1"/>
  <c r="AW2422" i="2"/>
  <c r="AB2206" i="2"/>
  <c r="AD2207" i="2"/>
  <c r="AE2207" i="2"/>
  <c r="AF2207" i="2" s="1"/>
  <c r="AX2422" i="2" l="1"/>
  <c r="AW2421" i="2" s="1"/>
  <c r="AB2205" i="2"/>
  <c r="AE2206" i="2"/>
  <c r="AF2206" i="2" s="1"/>
  <c r="AD2206" i="2"/>
  <c r="AQ2422" i="2" l="1"/>
  <c r="AR2422" i="2"/>
  <c r="AS2422" i="2" s="1"/>
  <c r="AT2422" i="2"/>
  <c r="AU2422" i="2" s="1"/>
  <c r="AB2204" i="2"/>
  <c r="AE2205" i="2"/>
  <c r="AF2205" i="2" s="1"/>
  <c r="AD2205" i="2"/>
  <c r="AV2422" i="2" l="1"/>
  <c r="AY2421" i="2" s="1"/>
  <c r="AX2421" i="2" s="1"/>
  <c r="AT2421" i="2" s="1"/>
  <c r="AU2421" i="2" s="1"/>
  <c r="AB2203" i="2"/>
  <c r="AE2204" i="2"/>
  <c r="AF2204" i="2" s="1"/>
  <c r="AD2204" i="2"/>
  <c r="AR2421" i="2" l="1"/>
  <c r="AS2421" i="2" s="1"/>
  <c r="AV2421" i="2" s="1"/>
  <c r="AY2420" i="2" s="1"/>
  <c r="AW2420" i="2"/>
  <c r="AQ2421" i="2"/>
  <c r="AB2202" i="2"/>
  <c r="AE2203" i="2"/>
  <c r="AF2203" i="2" s="1"/>
  <c r="AD2203" i="2"/>
  <c r="AX2420" i="2" l="1"/>
  <c r="AQ2420" i="2" s="1"/>
  <c r="AB2201" i="2"/>
  <c r="AE2202" i="2"/>
  <c r="AF2202" i="2" s="1"/>
  <c r="AD2202" i="2"/>
  <c r="AW2419" i="2" l="1"/>
  <c r="AR2420" i="2"/>
  <c r="AS2420" i="2" s="1"/>
  <c r="AT2420" i="2"/>
  <c r="AU2420" i="2" s="1"/>
  <c r="AB2200" i="2"/>
  <c r="AD2201" i="2"/>
  <c r="AE2201" i="2"/>
  <c r="AF2201" i="2" s="1"/>
  <c r="AV2420" i="2" l="1"/>
  <c r="AY2419" i="2" s="1"/>
  <c r="AX2419" i="2" s="1"/>
  <c r="AR2419" i="2" s="1"/>
  <c r="AS2419" i="2" s="1"/>
  <c r="AB2199" i="2"/>
  <c r="AD2200" i="2"/>
  <c r="AE2200" i="2"/>
  <c r="AF2200" i="2" s="1"/>
  <c r="AT2419" i="2" l="1"/>
  <c r="AU2419" i="2" s="1"/>
  <c r="AV2419" i="2" s="1"/>
  <c r="AY2418" i="2" s="1"/>
  <c r="AW2418" i="2"/>
  <c r="AQ2419" i="2"/>
  <c r="AB2198" i="2"/>
  <c r="AD2199" i="2"/>
  <c r="AE2199" i="2"/>
  <c r="AF2199" i="2" s="1"/>
  <c r="AX2418" i="2" l="1"/>
  <c r="AT2418" i="2" s="1"/>
  <c r="AU2418" i="2" s="1"/>
  <c r="AB2197" i="2"/>
  <c r="AD2198" i="2"/>
  <c r="AE2198" i="2"/>
  <c r="AF2198" i="2" s="1"/>
  <c r="AW2417" i="2" l="1"/>
  <c r="AR2418" i="2"/>
  <c r="AS2418" i="2" s="1"/>
  <c r="AV2418" i="2" s="1"/>
  <c r="AY2417" i="2" s="1"/>
  <c r="AX2417" i="2" s="1"/>
  <c r="AW2416" i="2" s="1"/>
  <c r="AX2416" i="2" s="1"/>
  <c r="AR2416" i="2" s="1"/>
  <c r="AS2416" i="2" s="1"/>
  <c r="AQ2418" i="2"/>
  <c r="AB2196" i="2"/>
  <c r="AD2197" i="2"/>
  <c r="AE2197" i="2"/>
  <c r="AF2197" i="2" s="1"/>
  <c r="AQ2417" i="2" l="1"/>
  <c r="AQ2416" i="2"/>
  <c r="AR2417" i="2"/>
  <c r="AS2417" i="2" s="1"/>
  <c r="AT2416" i="2"/>
  <c r="AU2416" i="2" s="1"/>
  <c r="AV2416" i="2" s="1"/>
  <c r="AT2417" i="2"/>
  <c r="AU2417" i="2" s="1"/>
  <c r="AW2415" i="2"/>
  <c r="AB2195" i="2"/>
  <c r="AE2196" i="2"/>
  <c r="AF2196" i="2" s="1"/>
  <c r="AD2196" i="2"/>
  <c r="AV2417" i="2" l="1"/>
  <c r="AY2416" i="2" s="1"/>
  <c r="AB2194" i="2"/>
  <c r="AD2195" i="2"/>
  <c r="AE2195" i="2"/>
  <c r="AF2195" i="2" s="1"/>
  <c r="AY2415" i="2" l="1"/>
  <c r="AX2415" i="2" s="1"/>
  <c r="AT2415" i="2" s="1"/>
  <c r="AU2415" i="2" s="1"/>
  <c r="AB2193" i="2"/>
  <c r="AE2194" i="2"/>
  <c r="AF2194" i="2" s="1"/>
  <c r="AD2194" i="2"/>
  <c r="AR2415" i="2" l="1"/>
  <c r="AS2415" i="2" s="1"/>
  <c r="AV2415" i="2" s="1"/>
  <c r="AY2414" i="2" s="1"/>
  <c r="AW2414" i="2"/>
  <c r="AX2414" i="2" s="1"/>
  <c r="AR2414" i="2" s="1"/>
  <c r="AS2414" i="2" s="1"/>
  <c r="AQ2415" i="2"/>
  <c r="AB2192" i="2"/>
  <c r="AD2193" i="2"/>
  <c r="AE2193" i="2"/>
  <c r="AF2193" i="2" s="1"/>
  <c r="AQ2414" i="2" l="1"/>
  <c r="AT2414" i="2"/>
  <c r="AU2414" i="2" s="1"/>
  <c r="AV2414" i="2" s="1"/>
  <c r="AY2413" i="2" s="1"/>
  <c r="AW2413" i="2"/>
  <c r="AX2413" i="2" s="1"/>
  <c r="AT2413" i="2" s="1"/>
  <c r="AU2413" i="2" s="1"/>
  <c r="AB2191" i="2"/>
  <c r="AE2192" i="2"/>
  <c r="AF2192" i="2" s="1"/>
  <c r="AD2192" i="2"/>
  <c r="AQ2413" i="2" l="1"/>
  <c r="AR2413" i="2"/>
  <c r="AS2413" i="2" s="1"/>
  <c r="AV2413" i="2" s="1"/>
  <c r="AY2412" i="2" s="1"/>
  <c r="AW2412" i="2"/>
  <c r="AX2412" i="2" s="1"/>
  <c r="AT2412" i="2" s="1"/>
  <c r="AU2412" i="2" s="1"/>
  <c r="AB2190" i="2"/>
  <c r="AE2191" i="2"/>
  <c r="AF2191" i="2" s="1"/>
  <c r="AD2191" i="2"/>
  <c r="AR2412" i="2" l="1"/>
  <c r="AS2412" i="2" s="1"/>
  <c r="AV2412" i="2" s="1"/>
  <c r="AY2411" i="2" s="1"/>
  <c r="AQ2412" i="2"/>
  <c r="AW2411" i="2"/>
  <c r="AX2411" i="2" s="1"/>
  <c r="AW2410" i="2" s="1"/>
  <c r="AB2189" i="2"/>
  <c r="AD2190" i="2"/>
  <c r="AE2190" i="2"/>
  <c r="AF2190" i="2" s="1"/>
  <c r="AR2411" i="2" l="1"/>
  <c r="AS2411" i="2" s="1"/>
  <c r="AT2411" i="2"/>
  <c r="AU2411" i="2" s="1"/>
  <c r="AQ2411" i="2"/>
  <c r="AB2188" i="2"/>
  <c r="AE2189" i="2"/>
  <c r="AF2189" i="2" s="1"/>
  <c r="AD2189" i="2"/>
  <c r="AV2411" i="2" l="1"/>
  <c r="AY2410" i="2" s="1"/>
  <c r="AX2410" i="2" s="1"/>
  <c r="AW2409" i="2" s="1"/>
  <c r="AB2187" i="2"/>
  <c r="AE2188" i="2"/>
  <c r="AF2188" i="2" s="1"/>
  <c r="AD2188" i="2"/>
  <c r="AR2410" i="2" l="1"/>
  <c r="AS2410" i="2" s="1"/>
  <c r="AQ2410" i="2"/>
  <c r="AT2410" i="2"/>
  <c r="AU2410" i="2" s="1"/>
  <c r="AB2186" i="2"/>
  <c r="AD2187" i="2"/>
  <c r="AE2187" i="2"/>
  <c r="AF2187" i="2" s="1"/>
  <c r="AV2410" i="2" l="1"/>
  <c r="AY2409" i="2" s="1"/>
  <c r="AX2409" i="2" s="1"/>
  <c r="AQ2409" i="2" s="1"/>
  <c r="AB2185" i="2"/>
  <c r="AE2186" i="2"/>
  <c r="AF2186" i="2" s="1"/>
  <c r="AD2186" i="2"/>
  <c r="AW2408" i="2" l="1"/>
  <c r="AT2409" i="2"/>
  <c r="AU2409" i="2" s="1"/>
  <c r="AR2409" i="2"/>
  <c r="AS2409" i="2" s="1"/>
  <c r="AV2409" i="2" s="1"/>
  <c r="AY2408" i="2" s="1"/>
  <c r="AX2408" i="2" s="1"/>
  <c r="AB2184" i="2"/>
  <c r="AD2185" i="2"/>
  <c r="AE2185" i="2"/>
  <c r="AF2185" i="2" s="1"/>
  <c r="AR2408" i="2" l="1"/>
  <c r="AS2408" i="2" s="1"/>
  <c r="AW2407" i="2"/>
  <c r="AQ2408" i="2"/>
  <c r="AT2408" i="2"/>
  <c r="AU2408" i="2" s="1"/>
  <c r="AB2183" i="2"/>
  <c r="AE2184" i="2"/>
  <c r="AF2184" i="2" s="1"/>
  <c r="AD2184" i="2"/>
  <c r="AV2408" i="2" l="1"/>
  <c r="AY2407" i="2" s="1"/>
  <c r="AX2407" i="2" s="1"/>
  <c r="AR2407" i="2" s="1"/>
  <c r="AS2407" i="2" s="1"/>
  <c r="AB2182" i="2"/>
  <c r="AE2183" i="2"/>
  <c r="AF2183" i="2" s="1"/>
  <c r="AD2183" i="2"/>
  <c r="AQ2407" i="2" l="1"/>
  <c r="AW2406" i="2"/>
  <c r="AT2407" i="2"/>
  <c r="AU2407" i="2" s="1"/>
  <c r="AV2407" i="2" s="1"/>
  <c r="AY2406" i="2" s="1"/>
  <c r="AX2406" i="2" s="1"/>
  <c r="AW2405" i="2" s="1"/>
  <c r="AB2181" i="2"/>
  <c r="AE2182" i="2"/>
  <c r="AF2182" i="2" s="1"/>
  <c r="AD2182" i="2"/>
  <c r="AR2406" i="2" l="1"/>
  <c r="AS2406" i="2" s="1"/>
  <c r="AQ2406" i="2"/>
  <c r="AT2406" i="2"/>
  <c r="AU2406" i="2" s="1"/>
  <c r="AB2180" i="2"/>
  <c r="AE2181" i="2"/>
  <c r="AF2181" i="2" s="1"/>
  <c r="AD2181" i="2"/>
  <c r="AV2406" i="2" l="1"/>
  <c r="AY2405" i="2" s="1"/>
  <c r="AX2405" i="2" s="1"/>
  <c r="AQ2405" i="2" s="1"/>
  <c r="AB2179" i="2"/>
  <c r="AE2180" i="2"/>
  <c r="AF2180" i="2" s="1"/>
  <c r="AD2180" i="2"/>
  <c r="AT2405" i="2" l="1"/>
  <c r="AU2405" i="2" s="1"/>
  <c r="AR2405" i="2"/>
  <c r="AS2405" i="2" s="1"/>
  <c r="AV2405" i="2" s="1"/>
  <c r="AY2404" i="2" s="1"/>
  <c r="AW2404" i="2"/>
  <c r="AB2178" i="2"/>
  <c r="AD2179" i="2"/>
  <c r="AE2179" i="2"/>
  <c r="AF2179" i="2" s="1"/>
  <c r="AX2404" i="2" l="1"/>
  <c r="AQ2404" i="2" s="1"/>
  <c r="AB2177" i="2"/>
  <c r="AD2178" i="2"/>
  <c r="AE2178" i="2"/>
  <c r="AF2178" i="2" s="1"/>
  <c r="AR2404" i="2" l="1"/>
  <c r="AS2404" i="2" s="1"/>
  <c r="AT2404" i="2"/>
  <c r="AU2404" i="2" s="1"/>
  <c r="AW2403" i="2"/>
  <c r="AX2403" i="2" s="1"/>
  <c r="AB2176" i="2"/>
  <c r="AE2177" i="2"/>
  <c r="AF2177" i="2" s="1"/>
  <c r="AD2177" i="2"/>
  <c r="AV2404" i="2" l="1"/>
  <c r="AY2403" i="2" s="1"/>
  <c r="AQ2403" i="2"/>
  <c r="AW2402" i="2"/>
  <c r="AX2402" i="2" s="1"/>
  <c r="AR2402" i="2" s="1"/>
  <c r="AS2402" i="2" s="1"/>
  <c r="AT2403" i="2"/>
  <c r="AU2403" i="2" s="1"/>
  <c r="AR2403" i="2"/>
  <c r="AS2403" i="2" s="1"/>
  <c r="AV2403" i="2" s="1"/>
  <c r="AY2402" i="2" s="1"/>
  <c r="AB2175" i="2"/>
  <c r="AD2176" i="2"/>
  <c r="AE2176" i="2"/>
  <c r="AF2176" i="2" s="1"/>
  <c r="AQ2402" i="2" l="1"/>
  <c r="AW2401" i="2"/>
  <c r="AT2402" i="2"/>
  <c r="AU2402" i="2" s="1"/>
  <c r="AV2402" i="2" s="1"/>
  <c r="AY2401" i="2" s="1"/>
  <c r="AX2401" i="2" s="1"/>
  <c r="AB2174" i="2"/>
  <c r="AE2175" i="2"/>
  <c r="AF2175" i="2" s="1"/>
  <c r="AD2175" i="2"/>
  <c r="AR2401" i="2" l="1"/>
  <c r="AS2401" i="2" s="1"/>
  <c r="AT2401" i="2"/>
  <c r="AU2401" i="2" s="1"/>
  <c r="AW2400" i="2"/>
  <c r="AX2400" i="2" s="1"/>
  <c r="AQ2401" i="2"/>
  <c r="AB2173" i="2"/>
  <c r="AE2174" i="2"/>
  <c r="AF2174" i="2" s="1"/>
  <c r="AD2174" i="2"/>
  <c r="AV2401" i="2" l="1"/>
  <c r="AY2400" i="2" s="1"/>
  <c r="AR2400" i="2"/>
  <c r="AS2400" i="2" s="1"/>
  <c r="AW2399" i="2"/>
  <c r="AT2400" i="2"/>
  <c r="AU2400" i="2" s="1"/>
  <c r="AQ2400" i="2"/>
  <c r="AB2172" i="2"/>
  <c r="AE2173" i="2"/>
  <c r="AF2173" i="2" s="1"/>
  <c r="AD2173" i="2"/>
  <c r="AV2400" i="2" l="1"/>
  <c r="AY2399" i="2" s="1"/>
  <c r="AX2399" i="2" s="1"/>
  <c r="AB2171" i="2"/>
  <c r="AE2172" i="2"/>
  <c r="AF2172" i="2" s="1"/>
  <c r="AD2172" i="2"/>
  <c r="AQ2399" i="2" l="1"/>
  <c r="AW2398" i="2"/>
  <c r="AT2399" i="2"/>
  <c r="AU2399" i="2" s="1"/>
  <c r="AR2399" i="2"/>
  <c r="AS2399" i="2" s="1"/>
  <c r="AV2399" i="2" s="1"/>
  <c r="AY2398" i="2" s="1"/>
  <c r="AX2398" i="2" s="1"/>
  <c r="AR2398" i="2" s="1"/>
  <c r="AS2398" i="2" s="1"/>
  <c r="AB2170" i="2"/>
  <c r="AD2171" i="2"/>
  <c r="AE2171" i="2"/>
  <c r="AF2171" i="2" s="1"/>
  <c r="AQ2398" i="2" l="1"/>
  <c r="AW2397" i="2"/>
  <c r="AT2398" i="2"/>
  <c r="AU2398" i="2" s="1"/>
  <c r="AV2398" i="2" s="1"/>
  <c r="AY2397" i="2" s="1"/>
  <c r="AB2169" i="2"/>
  <c r="AE2170" i="2"/>
  <c r="AF2170" i="2" s="1"/>
  <c r="AD2170" i="2"/>
  <c r="AX2397" i="2" l="1"/>
  <c r="AR2397" i="2" s="1"/>
  <c r="AS2397" i="2" s="1"/>
  <c r="AQ2397" i="2"/>
  <c r="AT2397" i="2"/>
  <c r="AU2397" i="2" s="1"/>
  <c r="AV2397" i="2" s="1"/>
  <c r="AY2396" i="2" s="1"/>
  <c r="AB2168" i="2"/>
  <c r="AD2169" i="2"/>
  <c r="AE2169" i="2"/>
  <c r="AF2169" i="2" s="1"/>
  <c r="AW2396" i="2" l="1"/>
  <c r="AX2396" i="2"/>
  <c r="AQ2396" i="2" s="1"/>
  <c r="AB2167" i="2"/>
  <c r="AE2168" i="2"/>
  <c r="AF2168" i="2" s="1"/>
  <c r="AD2168" i="2"/>
  <c r="AR2396" i="2" l="1"/>
  <c r="AS2396" i="2" s="1"/>
  <c r="AT2396" i="2"/>
  <c r="AU2396" i="2" s="1"/>
  <c r="AW2395" i="2"/>
  <c r="AV2396" i="2"/>
  <c r="AY2395" i="2" s="1"/>
  <c r="AX2395" i="2" s="1"/>
  <c r="AB2166" i="2"/>
  <c r="AD2167" i="2"/>
  <c r="AE2167" i="2"/>
  <c r="AF2167" i="2" s="1"/>
  <c r="AQ2395" i="2" l="1"/>
  <c r="AR2395" i="2"/>
  <c r="AS2395" i="2" s="1"/>
  <c r="AV2395" i="2" s="1"/>
  <c r="AY2394" i="2" s="1"/>
  <c r="AX2394" i="2" s="1"/>
  <c r="AR2394" i="2" s="1"/>
  <c r="AS2394" i="2" s="1"/>
  <c r="AT2395" i="2"/>
  <c r="AU2395" i="2" s="1"/>
  <c r="AW2394" i="2"/>
  <c r="AB2165" i="2"/>
  <c r="AD2166" i="2"/>
  <c r="AE2166" i="2"/>
  <c r="AF2166" i="2" s="1"/>
  <c r="AT2394" i="2" l="1"/>
  <c r="AU2394" i="2" s="1"/>
  <c r="AV2394" i="2" s="1"/>
  <c r="AY2393" i="2" s="1"/>
  <c r="AW2393" i="2"/>
  <c r="AQ2394" i="2"/>
  <c r="AB2164" i="2"/>
  <c r="AD2165" i="2"/>
  <c r="AE2165" i="2"/>
  <c r="AF2165" i="2" s="1"/>
  <c r="AX2393" i="2" l="1"/>
  <c r="AQ2393" i="2" s="1"/>
  <c r="AR2393" i="2"/>
  <c r="AS2393" i="2" s="1"/>
  <c r="AW2392" i="2"/>
  <c r="AT2393" i="2"/>
  <c r="AU2393" i="2" s="1"/>
  <c r="AB2163" i="2"/>
  <c r="AD2164" i="2"/>
  <c r="AE2164" i="2"/>
  <c r="AF2164" i="2" s="1"/>
  <c r="AV2393" i="2" l="1"/>
  <c r="AY2392" i="2" s="1"/>
  <c r="AX2392" i="2" s="1"/>
  <c r="AQ2392" i="2" s="1"/>
  <c r="AB2162" i="2"/>
  <c r="AD2163" i="2"/>
  <c r="AE2163" i="2"/>
  <c r="AF2163" i="2" s="1"/>
  <c r="AR2392" i="2" l="1"/>
  <c r="AS2392" i="2" s="1"/>
  <c r="AW2391" i="2"/>
  <c r="AT2392" i="2"/>
  <c r="AU2392" i="2" s="1"/>
  <c r="AB2161" i="2"/>
  <c r="AD2162" i="2"/>
  <c r="AE2162" i="2"/>
  <c r="AF2162" i="2" s="1"/>
  <c r="AV2392" i="2" l="1"/>
  <c r="AY2391" i="2" s="1"/>
  <c r="AX2391" i="2" s="1"/>
  <c r="AR2391" i="2" s="1"/>
  <c r="AS2391" i="2" s="1"/>
  <c r="AB2160" i="2"/>
  <c r="AE2161" i="2"/>
  <c r="AF2161" i="2" s="1"/>
  <c r="AD2161" i="2"/>
  <c r="AQ2391" i="2" l="1"/>
  <c r="AT2391" i="2"/>
  <c r="AU2391" i="2" s="1"/>
  <c r="AV2391" i="2" s="1"/>
  <c r="AY2390" i="2" s="1"/>
  <c r="AX2390" i="2" s="1"/>
  <c r="AR2390" i="2" s="1"/>
  <c r="AS2390" i="2" s="1"/>
  <c r="AW2390" i="2"/>
  <c r="AB2159" i="2"/>
  <c r="AD2160" i="2"/>
  <c r="AE2160" i="2"/>
  <c r="AF2160" i="2" s="1"/>
  <c r="AQ2390" i="2" l="1"/>
  <c r="AW2389" i="2"/>
  <c r="AT2390" i="2"/>
  <c r="AU2390" i="2" s="1"/>
  <c r="AV2390" i="2" s="1"/>
  <c r="AY2389" i="2" s="1"/>
  <c r="AX2389" i="2" s="1"/>
  <c r="AW2388" i="2" s="1"/>
  <c r="AB2158" i="2"/>
  <c r="AE2159" i="2"/>
  <c r="AF2159" i="2" s="1"/>
  <c r="AD2159" i="2"/>
  <c r="AR2389" i="2" l="1"/>
  <c r="AS2389" i="2" s="1"/>
  <c r="AT2389" i="2"/>
  <c r="AU2389" i="2" s="1"/>
  <c r="AQ2389" i="2"/>
  <c r="AB2157" i="2"/>
  <c r="AD2158" i="2"/>
  <c r="AE2158" i="2"/>
  <c r="AF2158" i="2" s="1"/>
  <c r="AV2389" i="2" l="1"/>
  <c r="AY2388" i="2" s="1"/>
  <c r="AX2388" i="2" s="1"/>
  <c r="AQ2388" i="2" s="1"/>
  <c r="AB2156" i="2"/>
  <c r="AE2157" i="2"/>
  <c r="AF2157" i="2" s="1"/>
  <c r="AD2157" i="2"/>
  <c r="AT2388" i="2" l="1"/>
  <c r="AU2388" i="2" s="1"/>
  <c r="AW2387" i="2"/>
  <c r="AR2388" i="2"/>
  <c r="AS2388" i="2" s="1"/>
  <c r="AV2388" i="2" s="1"/>
  <c r="AY2387" i="2" s="1"/>
  <c r="AX2387" i="2" s="1"/>
  <c r="AQ2387" i="2" s="1"/>
  <c r="AB2155" i="2"/>
  <c r="AD2156" i="2"/>
  <c r="AE2156" i="2"/>
  <c r="AF2156" i="2" s="1"/>
  <c r="AR2387" i="2" l="1"/>
  <c r="AS2387" i="2" s="1"/>
  <c r="AW2386" i="2"/>
  <c r="AT2387" i="2"/>
  <c r="AU2387" i="2" s="1"/>
  <c r="AB2154" i="2"/>
  <c r="AD2155" i="2"/>
  <c r="AE2155" i="2"/>
  <c r="AF2155" i="2" s="1"/>
  <c r="AV2387" i="2" l="1"/>
  <c r="AY2386" i="2" s="1"/>
  <c r="AX2386" i="2" s="1"/>
  <c r="AQ2386" i="2" s="1"/>
  <c r="AB2153" i="2"/>
  <c r="AD2154" i="2"/>
  <c r="AE2154" i="2"/>
  <c r="AF2154" i="2" s="1"/>
  <c r="AR2386" i="2" l="1"/>
  <c r="AS2386" i="2" s="1"/>
  <c r="AW2385" i="2"/>
  <c r="AT2386" i="2"/>
  <c r="AU2386" i="2" s="1"/>
  <c r="AB2152" i="2"/>
  <c r="AD2153" i="2"/>
  <c r="AE2153" i="2"/>
  <c r="AF2153" i="2" s="1"/>
  <c r="AV2386" i="2" l="1"/>
  <c r="AY2385" i="2" s="1"/>
  <c r="AX2385" i="2" s="1"/>
  <c r="AT2385" i="2" s="1"/>
  <c r="AU2385" i="2" s="1"/>
  <c r="AB2151" i="2"/>
  <c r="AE2152" i="2"/>
  <c r="AF2152" i="2" s="1"/>
  <c r="AD2152" i="2"/>
  <c r="AQ2385" i="2" l="1"/>
  <c r="AR2385" i="2"/>
  <c r="AS2385" i="2" s="1"/>
  <c r="AV2385" i="2" s="1"/>
  <c r="AY2384" i="2" s="1"/>
  <c r="AW2384" i="2"/>
  <c r="AB2150" i="2"/>
  <c r="AD2151" i="2"/>
  <c r="AE2151" i="2"/>
  <c r="AF2151" i="2" s="1"/>
  <c r="AX2384" i="2" l="1"/>
  <c r="AR2384" i="2" s="1"/>
  <c r="AS2384" i="2" s="1"/>
  <c r="AB2149" i="2"/>
  <c r="AD2150" i="2"/>
  <c r="AE2150" i="2"/>
  <c r="AF2150" i="2" s="1"/>
  <c r="AT2384" i="2" l="1"/>
  <c r="AU2384" i="2" s="1"/>
  <c r="AQ2384" i="2"/>
  <c r="AV2384" i="2"/>
  <c r="AY2383" i="2" s="1"/>
  <c r="AW2383" i="2"/>
  <c r="AB2148" i="2"/>
  <c r="AE2149" i="2"/>
  <c r="AF2149" i="2" s="1"/>
  <c r="AD2149" i="2"/>
  <c r="AX2383" i="2" l="1"/>
  <c r="AB2147" i="2"/>
  <c r="AD2148" i="2"/>
  <c r="AE2148" i="2"/>
  <c r="AF2148" i="2" s="1"/>
  <c r="AT2383" i="2" l="1"/>
  <c r="AU2383" i="2" s="1"/>
  <c r="AW2382" i="2"/>
  <c r="AQ2383" i="2"/>
  <c r="AR2383" i="2"/>
  <c r="AS2383" i="2" s="1"/>
  <c r="AV2383" i="2" s="1"/>
  <c r="AY2382" i="2" s="1"/>
  <c r="AX2382" i="2" s="1"/>
  <c r="AB2146" i="2"/>
  <c r="AE2147" i="2"/>
  <c r="AF2147" i="2" s="1"/>
  <c r="AD2147" i="2"/>
  <c r="AT2382" i="2" l="1"/>
  <c r="AU2382" i="2" s="1"/>
  <c r="AW2381" i="2"/>
  <c r="AQ2382" i="2"/>
  <c r="AR2382" i="2"/>
  <c r="AS2382" i="2" s="1"/>
  <c r="AV2382" i="2" s="1"/>
  <c r="AY2381" i="2" s="1"/>
  <c r="AB2145" i="2"/>
  <c r="AD2146" i="2"/>
  <c r="AE2146" i="2"/>
  <c r="AF2146" i="2" s="1"/>
  <c r="AX2381" i="2" l="1"/>
  <c r="AR2381" i="2" s="1"/>
  <c r="AQ2381" i="2"/>
  <c r="AT2381" i="2"/>
  <c r="AU2381" i="2" s="1"/>
  <c r="AW2380" i="2"/>
  <c r="AS2381" i="2"/>
  <c r="AB2144" i="2"/>
  <c r="AD2145" i="2"/>
  <c r="AE2145" i="2"/>
  <c r="AF2145" i="2" s="1"/>
  <c r="AV2381" i="2" l="1"/>
  <c r="AY2380" i="2" s="1"/>
  <c r="AX2380" i="2" s="1"/>
  <c r="AR2380" i="2" s="1"/>
  <c r="AS2380" i="2" s="1"/>
  <c r="AB2143" i="2"/>
  <c r="AE2144" i="2"/>
  <c r="AF2144" i="2" s="1"/>
  <c r="AD2144" i="2"/>
  <c r="AW2379" i="2" l="1"/>
  <c r="AQ2380" i="2"/>
  <c r="AT2380" i="2"/>
  <c r="AU2380" i="2" s="1"/>
  <c r="AV2380" i="2" s="1"/>
  <c r="AY2379" i="2" s="1"/>
  <c r="AX2379" i="2" s="1"/>
  <c r="AT2379" i="2" s="1"/>
  <c r="AU2379" i="2" s="1"/>
  <c r="AR2379" i="2"/>
  <c r="AQ2379" i="2"/>
  <c r="AB2142" i="2"/>
  <c r="AD2143" i="2"/>
  <c r="AE2143" i="2"/>
  <c r="AF2143" i="2" s="1"/>
  <c r="AW2378" i="2" l="1"/>
  <c r="AS2379" i="2"/>
  <c r="AV2379" i="2" s="1"/>
  <c r="AY2378" i="2" s="1"/>
  <c r="AX2378" i="2" s="1"/>
  <c r="AB2141" i="2"/>
  <c r="AE2142" i="2"/>
  <c r="AF2142" i="2" s="1"/>
  <c r="AD2142" i="2"/>
  <c r="AT2378" i="2" l="1"/>
  <c r="AU2378" i="2" s="1"/>
  <c r="AW2377" i="2"/>
  <c r="AR2378" i="2"/>
  <c r="AS2378" i="2" s="1"/>
  <c r="AV2378" i="2" s="1"/>
  <c r="AY2377" i="2" s="1"/>
  <c r="AX2377" i="2" s="1"/>
  <c r="AQ2378" i="2"/>
  <c r="AB2140" i="2"/>
  <c r="AD2141" i="2"/>
  <c r="AE2141" i="2"/>
  <c r="AF2141" i="2" s="1"/>
  <c r="AQ2377" i="2" l="1"/>
  <c r="AW2376" i="2"/>
  <c r="AT2377" i="2"/>
  <c r="AU2377" i="2" s="1"/>
  <c r="AR2377" i="2"/>
  <c r="AS2377" i="2" s="1"/>
  <c r="AV2377" i="2" s="1"/>
  <c r="AY2376" i="2" s="1"/>
  <c r="AX2376" i="2" s="1"/>
  <c r="AR2376" i="2" s="1"/>
  <c r="AS2376" i="2" s="1"/>
  <c r="AB2139" i="2"/>
  <c r="AE2140" i="2"/>
  <c r="AF2140" i="2" s="1"/>
  <c r="AD2140" i="2"/>
  <c r="AW2375" i="2" l="1"/>
  <c r="AT2376" i="2"/>
  <c r="AU2376" i="2" s="1"/>
  <c r="AV2376" i="2" s="1"/>
  <c r="AY2375" i="2" s="1"/>
  <c r="AX2375" i="2" s="1"/>
  <c r="AT2375" i="2" s="1"/>
  <c r="AU2375" i="2" s="1"/>
  <c r="AQ2376" i="2"/>
  <c r="AB2138" i="2"/>
  <c r="AE2139" i="2"/>
  <c r="AF2139" i="2" s="1"/>
  <c r="AD2139" i="2"/>
  <c r="AR2375" i="2" l="1"/>
  <c r="AS2375" i="2" s="1"/>
  <c r="AV2375" i="2" s="1"/>
  <c r="AY2374" i="2" s="1"/>
  <c r="AQ2375" i="2"/>
  <c r="AW2374" i="2"/>
  <c r="AB2137" i="2"/>
  <c r="AD2138" i="2"/>
  <c r="AE2138" i="2"/>
  <c r="AF2138" i="2" s="1"/>
  <c r="AX2374" i="2" l="1"/>
  <c r="AT2374" i="2" s="1"/>
  <c r="AU2374" i="2" s="1"/>
  <c r="AB2136" i="2"/>
  <c r="AD2137" i="2"/>
  <c r="AE2137" i="2"/>
  <c r="AF2137" i="2" s="1"/>
  <c r="AR2374" i="2" l="1"/>
  <c r="AS2374" i="2" s="1"/>
  <c r="AV2374" i="2" s="1"/>
  <c r="AY2373" i="2" s="1"/>
  <c r="AQ2374" i="2"/>
  <c r="AW2373" i="2"/>
  <c r="AB2135" i="2"/>
  <c r="AE2136" i="2"/>
  <c r="AF2136" i="2" s="1"/>
  <c r="AD2136" i="2"/>
  <c r="AX2373" i="2" l="1"/>
  <c r="AQ2373" i="2" s="1"/>
  <c r="AB2134" i="2"/>
  <c r="AE2135" i="2"/>
  <c r="AF2135" i="2" s="1"/>
  <c r="AD2135" i="2"/>
  <c r="AR2373" i="2" l="1"/>
  <c r="AS2373" i="2" s="1"/>
  <c r="AW2372" i="2"/>
  <c r="AT2373" i="2"/>
  <c r="AU2373" i="2" s="1"/>
  <c r="AB2133" i="2"/>
  <c r="AD2134" i="2"/>
  <c r="AE2134" i="2"/>
  <c r="AF2134" i="2" s="1"/>
  <c r="AV2373" i="2" l="1"/>
  <c r="AY2372" i="2" s="1"/>
  <c r="AX2372" i="2" s="1"/>
  <c r="AT2372" i="2" s="1"/>
  <c r="AU2372" i="2" s="1"/>
  <c r="AB2132" i="2"/>
  <c r="AD2133" i="2"/>
  <c r="AE2133" i="2"/>
  <c r="AF2133" i="2" s="1"/>
  <c r="AR2372" i="2" l="1"/>
  <c r="AS2372" i="2" s="1"/>
  <c r="AV2372" i="2" s="1"/>
  <c r="AY2371" i="2" s="1"/>
  <c r="AX2371" i="2" s="1"/>
  <c r="AW2371" i="2"/>
  <c r="AQ2372" i="2"/>
  <c r="AB2131" i="2"/>
  <c r="AE2132" i="2"/>
  <c r="AF2132" i="2" s="1"/>
  <c r="AD2132" i="2"/>
  <c r="AQ2371" i="2" l="1"/>
  <c r="AT2371" i="2"/>
  <c r="AU2371" i="2" s="1"/>
  <c r="AR2371" i="2"/>
  <c r="AS2371" i="2" s="1"/>
  <c r="AV2371" i="2" s="1"/>
  <c r="AY2370" i="2" s="1"/>
  <c r="AW2370" i="2"/>
  <c r="AB2130" i="2"/>
  <c r="AE2131" i="2"/>
  <c r="AF2131" i="2" s="1"/>
  <c r="AD2131" i="2"/>
  <c r="AX2370" i="2" l="1"/>
  <c r="AR2370" i="2" s="1"/>
  <c r="AS2370" i="2" s="1"/>
  <c r="AB2129" i="2"/>
  <c r="AD2130" i="2"/>
  <c r="AE2130" i="2"/>
  <c r="AF2130" i="2" s="1"/>
  <c r="AT2370" i="2" l="1"/>
  <c r="AU2370" i="2" s="1"/>
  <c r="AQ2370" i="2"/>
  <c r="AV2370" i="2"/>
  <c r="AY2369" i="2" s="1"/>
  <c r="AW2369" i="2"/>
  <c r="AX2369" i="2" s="1"/>
  <c r="AB2128" i="2"/>
  <c r="AD2129" i="2"/>
  <c r="AE2129" i="2"/>
  <c r="AF2129" i="2" s="1"/>
  <c r="AT2369" i="2" l="1"/>
  <c r="AU2369" i="2" s="1"/>
  <c r="AR2369" i="2"/>
  <c r="AS2369" i="2" s="1"/>
  <c r="AV2369" i="2" s="1"/>
  <c r="AY2368" i="2" s="1"/>
  <c r="AW2368" i="2"/>
  <c r="AQ2369" i="2"/>
  <c r="AB2127" i="2"/>
  <c r="AE2128" i="2"/>
  <c r="AF2128" i="2" s="1"/>
  <c r="AD2128" i="2"/>
  <c r="AX2368" i="2" l="1"/>
  <c r="AT2368" i="2" s="1"/>
  <c r="AU2368" i="2" s="1"/>
  <c r="AQ2368" i="2"/>
  <c r="AR2368" i="2"/>
  <c r="AS2368" i="2" s="1"/>
  <c r="AB2126" i="2"/>
  <c r="AE2127" i="2"/>
  <c r="AF2127" i="2" s="1"/>
  <c r="AD2127" i="2"/>
  <c r="AW2367" i="2" l="1"/>
  <c r="AV2368" i="2"/>
  <c r="AY2367" i="2" s="1"/>
  <c r="AX2367" i="2" s="1"/>
  <c r="AR2367" i="2" s="1"/>
  <c r="AS2367" i="2" s="1"/>
  <c r="AB2125" i="2"/>
  <c r="AE2126" i="2"/>
  <c r="AF2126" i="2" s="1"/>
  <c r="AD2126" i="2"/>
  <c r="AQ2367" i="2" l="1"/>
  <c r="AT2367" i="2"/>
  <c r="AU2367" i="2" s="1"/>
  <c r="AV2367" i="2" s="1"/>
  <c r="AY2366" i="2" s="1"/>
  <c r="AW2366" i="2"/>
  <c r="AB2124" i="2"/>
  <c r="AD2125" i="2"/>
  <c r="AE2125" i="2"/>
  <c r="AF2125" i="2" s="1"/>
  <c r="AX2366" i="2" l="1"/>
  <c r="AB2123" i="2"/>
  <c r="AE2124" i="2"/>
  <c r="AF2124" i="2" s="1"/>
  <c r="AD2124" i="2"/>
  <c r="AT2366" i="2" l="1"/>
  <c r="AU2366" i="2" s="1"/>
  <c r="AR2366" i="2"/>
  <c r="AS2366" i="2" s="1"/>
  <c r="AV2366" i="2" s="1"/>
  <c r="AY2365" i="2" s="1"/>
  <c r="AQ2366" i="2"/>
  <c r="AW2365" i="2"/>
  <c r="AB2122" i="2"/>
  <c r="AE2123" i="2"/>
  <c r="AF2123" i="2" s="1"/>
  <c r="AD2123" i="2"/>
  <c r="AX2365" i="2" l="1"/>
  <c r="AR2365" i="2"/>
  <c r="AS2365" i="2" s="1"/>
  <c r="AQ2365" i="2"/>
  <c r="AT2365" i="2"/>
  <c r="AU2365" i="2" s="1"/>
  <c r="AW2364" i="2"/>
  <c r="AB2121" i="2"/>
  <c r="AE2122" i="2"/>
  <c r="AF2122" i="2" s="1"/>
  <c r="AD2122" i="2"/>
  <c r="AV2365" i="2" l="1"/>
  <c r="AY2364" i="2" s="1"/>
  <c r="AX2364" i="2" s="1"/>
  <c r="AB2120" i="2"/>
  <c r="AD2121" i="2"/>
  <c r="AE2121" i="2"/>
  <c r="AF2121" i="2" s="1"/>
  <c r="AW2363" i="2" l="1"/>
  <c r="AT2364" i="2"/>
  <c r="AU2364" i="2" s="1"/>
  <c r="AR2364" i="2"/>
  <c r="AS2364" i="2" s="1"/>
  <c r="AV2364" i="2" s="1"/>
  <c r="AY2363" i="2" s="1"/>
  <c r="AX2363" i="2" s="1"/>
  <c r="AQ2364" i="2"/>
  <c r="AB2119" i="2"/>
  <c r="AD2120" i="2"/>
  <c r="AE2120" i="2"/>
  <c r="AF2120" i="2" s="1"/>
  <c r="AR2363" i="2" l="1"/>
  <c r="AS2363" i="2" s="1"/>
  <c r="AW2362" i="2"/>
  <c r="AT2363" i="2"/>
  <c r="AU2363" i="2" s="1"/>
  <c r="AQ2363" i="2"/>
  <c r="AB2118" i="2"/>
  <c r="AD2119" i="2"/>
  <c r="AE2119" i="2"/>
  <c r="AF2119" i="2" s="1"/>
  <c r="AV2363" i="2" l="1"/>
  <c r="AY2362" i="2" s="1"/>
  <c r="AX2362" i="2" s="1"/>
  <c r="AT2362" i="2" s="1"/>
  <c r="AU2362" i="2" s="1"/>
  <c r="AB2117" i="2"/>
  <c r="AD2118" i="2"/>
  <c r="AE2118" i="2"/>
  <c r="AF2118" i="2" s="1"/>
  <c r="AQ2362" i="2" l="1"/>
  <c r="AW2361" i="2"/>
  <c r="AX2361" i="2" s="1"/>
  <c r="AR2361" i="2" s="1"/>
  <c r="AS2361" i="2" s="1"/>
  <c r="AR2362" i="2"/>
  <c r="AS2362" i="2" s="1"/>
  <c r="AV2362" i="2" s="1"/>
  <c r="AY2361" i="2" s="1"/>
  <c r="AB2116" i="2"/>
  <c r="AD2117" i="2"/>
  <c r="AE2117" i="2"/>
  <c r="AF2117" i="2" s="1"/>
  <c r="AW2360" i="2" l="1"/>
  <c r="AX2360" i="2" s="1"/>
  <c r="AQ2360" i="2" s="1"/>
  <c r="AQ2361" i="2"/>
  <c r="AT2361" i="2"/>
  <c r="AU2361" i="2" s="1"/>
  <c r="AV2361" i="2" s="1"/>
  <c r="AY2360" i="2" s="1"/>
  <c r="AT2360" i="2"/>
  <c r="AU2360" i="2" s="1"/>
  <c r="AB2115" i="2"/>
  <c r="AD2116" i="2"/>
  <c r="AE2116" i="2"/>
  <c r="AF2116" i="2" s="1"/>
  <c r="AW2359" i="2" l="1"/>
  <c r="AX2359" i="2" s="1"/>
  <c r="AQ2359" i="2" s="1"/>
  <c r="AR2360" i="2"/>
  <c r="AS2360" i="2" s="1"/>
  <c r="AV2360" i="2" s="1"/>
  <c r="AY2359" i="2" s="1"/>
  <c r="AR2359" i="2"/>
  <c r="AS2359" i="2" s="1"/>
  <c r="AB2114" i="2"/>
  <c r="AD2115" i="2"/>
  <c r="AE2115" i="2"/>
  <c r="AF2115" i="2" s="1"/>
  <c r="AT2359" i="2" l="1"/>
  <c r="AU2359" i="2" s="1"/>
  <c r="AV2359" i="2" s="1"/>
  <c r="AY2358" i="2" s="1"/>
  <c r="AW2358" i="2"/>
  <c r="AX2358" i="2" s="1"/>
  <c r="AQ2358" i="2" s="1"/>
  <c r="AB2113" i="2"/>
  <c r="AE2114" i="2"/>
  <c r="AF2114" i="2" s="1"/>
  <c r="AD2114" i="2"/>
  <c r="AR2358" i="2" l="1"/>
  <c r="AS2358" i="2" s="1"/>
  <c r="AW2357" i="2"/>
  <c r="AT2358" i="2"/>
  <c r="AU2358" i="2" s="1"/>
  <c r="AV2358" i="2" s="1"/>
  <c r="AY2357" i="2" s="1"/>
  <c r="AX2357" i="2" s="1"/>
  <c r="AW2356" i="2" s="1"/>
  <c r="AB2112" i="2"/>
  <c r="AD2113" i="2"/>
  <c r="AE2113" i="2"/>
  <c r="AF2113" i="2" s="1"/>
  <c r="AR2357" i="2" l="1"/>
  <c r="AS2357" i="2" s="1"/>
  <c r="AT2357" i="2"/>
  <c r="AU2357" i="2" s="1"/>
  <c r="AQ2357" i="2"/>
  <c r="AB2111" i="2"/>
  <c r="AD2112" i="2"/>
  <c r="AE2112" i="2"/>
  <c r="AF2112" i="2" s="1"/>
  <c r="AV2357" i="2" l="1"/>
  <c r="AY2356" i="2" s="1"/>
  <c r="AX2356" i="2" s="1"/>
  <c r="AQ2356" i="2" s="1"/>
  <c r="AB2110" i="2"/>
  <c r="AD2111" i="2"/>
  <c r="AE2111" i="2"/>
  <c r="AF2111" i="2" s="1"/>
  <c r="AW2355" i="2" l="1"/>
  <c r="AX2355" i="2" s="1"/>
  <c r="AT2355" i="2" s="1"/>
  <c r="AU2355" i="2" s="1"/>
  <c r="AT2356" i="2"/>
  <c r="AU2356" i="2" s="1"/>
  <c r="AR2356" i="2"/>
  <c r="AS2356" i="2" s="1"/>
  <c r="AV2356" i="2" s="1"/>
  <c r="AY2355" i="2" s="1"/>
  <c r="AR2355" i="2"/>
  <c r="AS2355" i="2" s="1"/>
  <c r="AV2355" i="2" s="1"/>
  <c r="AQ2355" i="2"/>
  <c r="AW2354" i="2"/>
  <c r="AB2109" i="2"/>
  <c r="AD2110" i="2"/>
  <c r="AE2110" i="2"/>
  <c r="AF2110" i="2" s="1"/>
  <c r="AY2354" i="2" l="1"/>
  <c r="AX2354" i="2"/>
  <c r="AT2354" i="2" s="1"/>
  <c r="AU2354" i="2" s="1"/>
  <c r="AB2108" i="2"/>
  <c r="AE2109" i="2"/>
  <c r="AF2109" i="2" s="1"/>
  <c r="AD2109" i="2"/>
  <c r="AR2354" i="2" l="1"/>
  <c r="AS2354" i="2" s="1"/>
  <c r="AV2354" i="2" s="1"/>
  <c r="AY2353" i="2" s="1"/>
  <c r="AQ2354" i="2"/>
  <c r="AW2353" i="2"/>
  <c r="AB2107" i="2"/>
  <c r="AD2108" i="2"/>
  <c r="AE2108" i="2"/>
  <c r="AF2108" i="2" s="1"/>
  <c r="AX2353" i="2" l="1"/>
  <c r="AQ2353" i="2" s="1"/>
  <c r="AB2106" i="2"/>
  <c r="AE2107" i="2"/>
  <c r="AF2107" i="2" s="1"/>
  <c r="AD2107" i="2"/>
  <c r="AR2353" i="2" l="1"/>
  <c r="AS2353" i="2" s="1"/>
  <c r="AT2353" i="2"/>
  <c r="AU2353" i="2" s="1"/>
  <c r="AW2352" i="2"/>
  <c r="AB2105" i="2"/>
  <c r="AD2106" i="2"/>
  <c r="AE2106" i="2"/>
  <c r="AF2106" i="2" s="1"/>
  <c r="AV2353" i="2" l="1"/>
  <c r="AY2352" i="2" s="1"/>
  <c r="AX2352" i="2" s="1"/>
  <c r="AR2352" i="2" s="1"/>
  <c r="AS2352" i="2" s="1"/>
  <c r="AB2104" i="2"/>
  <c r="AE2105" i="2"/>
  <c r="AF2105" i="2" s="1"/>
  <c r="AD2105" i="2"/>
  <c r="AW2351" i="2" l="1"/>
  <c r="AQ2352" i="2"/>
  <c r="AT2352" i="2"/>
  <c r="AU2352" i="2" s="1"/>
  <c r="AV2352" i="2" s="1"/>
  <c r="AY2351" i="2" s="1"/>
  <c r="AX2351" i="2" s="1"/>
  <c r="AQ2351" i="2" s="1"/>
  <c r="AB2103" i="2"/>
  <c r="AD2104" i="2"/>
  <c r="AE2104" i="2"/>
  <c r="AF2104" i="2" s="1"/>
  <c r="AR2351" i="2" l="1"/>
  <c r="AS2351" i="2" s="1"/>
  <c r="AW2350" i="2"/>
  <c r="AT2351" i="2"/>
  <c r="AU2351" i="2" s="1"/>
  <c r="AB2102" i="2"/>
  <c r="AD2103" i="2"/>
  <c r="AE2103" i="2"/>
  <c r="AF2103" i="2" s="1"/>
  <c r="AV2351" i="2" l="1"/>
  <c r="AY2350" i="2" s="1"/>
  <c r="AX2350" i="2" s="1"/>
  <c r="AT2350" i="2" s="1"/>
  <c r="AU2350" i="2" s="1"/>
  <c r="AB2101" i="2"/>
  <c r="AE2102" i="2"/>
  <c r="AF2102" i="2" s="1"/>
  <c r="AD2102" i="2"/>
  <c r="AW2349" i="2" l="1"/>
  <c r="AR2350" i="2"/>
  <c r="AS2350" i="2" s="1"/>
  <c r="AV2350" i="2" s="1"/>
  <c r="AY2349" i="2" s="1"/>
  <c r="AX2349" i="2" s="1"/>
  <c r="AR2349" i="2" s="1"/>
  <c r="AS2349" i="2" s="1"/>
  <c r="AQ2350" i="2"/>
  <c r="AB2100" i="2"/>
  <c r="AD2101" i="2"/>
  <c r="AE2101" i="2"/>
  <c r="AF2101" i="2" s="1"/>
  <c r="AW2348" i="2" l="1"/>
  <c r="AQ2349" i="2"/>
  <c r="AT2349" i="2"/>
  <c r="AU2349" i="2" s="1"/>
  <c r="AV2349" i="2" s="1"/>
  <c r="AY2348" i="2" s="1"/>
  <c r="AX2348" i="2" s="1"/>
  <c r="AR2348" i="2" s="1"/>
  <c r="AS2348" i="2" s="1"/>
  <c r="AB2099" i="2"/>
  <c r="AD2100" i="2"/>
  <c r="AE2100" i="2"/>
  <c r="AF2100" i="2" s="1"/>
  <c r="AQ2348" i="2" l="1"/>
  <c r="AT2348" i="2"/>
  <c r="AU2348" i="2" s="1"/>
  <c r="AV2348" i="2" s="1"/>
  <c r="AY2347" i="2" s="1"/>
  <c r="AX2347" i="2" s="1"/>
  <c r="AT2347" i="2" s="1"/>
  <c r="AU2347" i="2" s="1"/>
  <c r="AW2347" i="2"/>
  <c r="AB2098" i="2"/>
  <c r="AD2099" i="2"/>
  <c r="AE2099" i="2"/>
  <c r="AF2099" i="2" s="1"/>
  <c r="AR2347" i="2" l="1"/>
  <c r="AS2347" i="2" s="1"/>
  <c r="AV2347" i="2" s="1"/>
  <c r="AY2346" i="2" s="1"/>
  <c r="AQ2347" i="2"/>
  <c r="AW2346" i="2"/>
  <c r="AX2346" i="2" s="1"/>
  <c r="AQ2346" i="2" s="1"/>
  <c r="AB2097" i="2"/>
  <c r="AD2098" i="2"/>
  <c r="AE2098" i="2"/>
  <c r="AF2098" i="2" s="1"/>
  <c r="AW2345" i="2" l="1"/>
  <c r="AX2345" i="2" s="1"/>
  <c r="AR2345" i="2" s="1"/>
  <c r="AS2345" i="2" s="1"/>
  <c r="AT2346" i="2"/>
  <c r="AU2346" i="2" s="1"/>
  <c r="AR2346" i="2"/>
  <c r="AS2346" i="2" s="1"/>
  <c r="AV2346" i="2" s="1"/>
  <c r="AY2345" i="2" s="1"/>
  <c r="AQ2345" i="2"/>
  <c r="AT2345" i="2"/>
  <c r="AU2345" i="2" s="1"/>
  <c r="AV2345" i="2" s="1"/>
  <c r="AB2096" i="2"/>
  <c r="AD2097" i="2"/>
  <c r="AE2097" i="2"/>
  <c r="AF2097" i="2" s="1"/>
  <c r="AW2344" i="2" l="1"/>
  <c r="AX2344" i="2" s="1"/>
  <c r="AT2344" i="2" s="1"/>
  <c r="AU2344" i="2" s="1"/>
  <c r="AY2344" i="2"/>
  <c r="AR2344" i="2"/>
  <c r="AS2344" i="2" s="1"/>
  <c r="AV2344" i="2" s="1"/>
  <c r="AY2343" i="2" s="1"/>
  <c r="AQ2344" i="2"/>
  <c r="AB2095" i="2"/>
  <c r="AE2096" i="2"/>
  <c r="AF2096" i="2" s="1"/>
  <c r="AD2096" i="2"/>
  <c r="AW2343" i="2" l="1"/>
  <c r="AX2343" i="2" s="1"/>
  <c r="AR2343" i="2" s="1"/>
  <c r="AS2343" i="2" s="1"/>
  <c r="AQ2343" i="2"/>
  <c r="AT2343" i="2"/>
  <c r="AU2343" i="2" s="1"/>
  <c r="AV2343" i="2" s="1"/>
  <c r="AY2342" i="2" s="1"/>
  <c r="AB2094" i="2"/>
  <c r="AE2095" i="2"/>
  <c r="AF2095" i="2" s="1"/>
  <c r="AD2095" i="2"/>
  <c r="AW2342" i="2" l="1"/>
  <c r="AB2093" i="2"/>
  <c r="AE2094" i="2"/>
  <c r="AF2094" i="2" s="1"/>
  <c r="AD2094" i="2"/>
  <c r="AX2342" i="2" l="1"/>
  <c r="AQ2342" i="2"/>
  <c r="AB2092" i="2"/>
  <c r="AE2093" i="2"/>
  <c r="AF2093" i="2" s="1"/>
  <c r="AD2093" i="2"/>
  <c r="AT2342" i="2" l="1"/>
  <c r="AU2342" i="2" s="1"/>
  <c r="AW2341" i="2"/>
  <c r="AR2342" i="2"/>
  <c r="AS2342" i="2" s="1"/>
  <c r="AV2342" i="2" s="1"/>
  <c r="AY2341" i="2" s="1"/>
  <c r="AB2091" i="2"/>
  <c r="AD2092" i="2"/>
  <c r="AE2092" i="2"/>
  <c r="AF2092" i="2" s="1"/>
  <c r="AX2341" i="2" l="1"/>
  <c r="AR2341" i="2"/>
  <c r="AS2341" i="2" s="1"/>
  <c r="AQ2341" i="2"/>
  <c r="AB2090" i="2"/>
  <c r="AD2091" i="2"/>
  <c r="AE2091" i="2"/>
  <c r="AF2091" i="2" s="1"/>
  <c r="AW2340" i="2" l="1"/>
  <c r="AX2340" i="2" s="1"/>
  <c r="AT2341" i="2"/>
  <c r="AU2341" i="2" s="1"/>
  <c r="AV2341" i="2" s="1"/>
  <c r="AY2340" i="2" s="1"/>
  <c r="AR2340" i="2"/>
  <c r="AS2340" i="2" s="1"/>
  <c r="AB2089" i="2"/>
  <c r="AD2090" i="2"/>
  <c r="AE2090" i="2"/>
  <c r="AF2090" i="2" s="1"/>
  <c r="AQ2340" i="2" l="1"/>
  <c r="AT2340" i="2"/>
  <c r="AU2340" i="2" s="1"/>
  <c r="AV2340" i="2" s="1"/>
  <c r="AY2339" i="2" s="1"/>
  <c r="AW2339" i="2"/>
  <c r="AX2339" i="2" s="1"/>
  <c r="AB2088" i="2"/>
  <c r="AD2089" i="2"/>
  <c r="AE2089" i="2"/>
  <c r="AF2089" i="2" s="1"/>
  <c r="AR2339" i="2" l="1"/>
  <c r="AS2339" i="2" s="1"/>
  <c r="AW2338" i="2"/>
  <c r="AX2338" i="2" s="1"/>
  <c r="AQ2338" i="2" s="1"/>
  <c r="AT2339" i="2"/>
  <c r="AU2339" i="2" s="1"/>
  <c r="AV2339" i="2" s="1"/>
  <c r="AY2338" i="2" s="1"/>
  <c r="AQ2339" i="2"/>
  <c r="AB2087" i="2"/>
  <c r="AD2088" i="2"/>
  <c r="AE2088" i="2"/>
  <c r="AF2088" i="2" s="1"/>
  <c r="AR2338" i="2" l="1"/>
  <c r="AS2338" i="2" s="1"/>
  <c r="AT2338" i="2"/>
  <c r="AU2338" i="2" s="1"/>
  <c r="AV2338" i="2" s="1"/>
  <c r="AY2337" i="2" s="1"/>
  <c r="AW2337" i="2"/>
  <c r="AX2337" i="2" s="1"/>
  <c r="AQ2337" i="2" s="1"/>
  <c r="AB2086" i="2"/>
  <c r="AE2087" i="2"/>
  <c r="AF2087" i="2" s="1"/>
  <c r="AD2087" i="2"/>
  <c r="AR2337" i="2" l="1"/>
  <c r="AS2337" i="2" s="1"/>
  <c r="AT2337" i="2"/>
  <c r="AU2337" i="2" s="1"/>
  <c r="AV2337" i="2" s="1"/>
  <c r="AY2336" i="2" s="1"/>
  <c r="AW2336" i="2"/>
  <c r="AX2336" i="2" s="1"/>
  <c r="AB2085" i="2"/>
  <c r="AE2086" i="2"/>
  <c r="AF2086" i="2" s="1"/>
  <c r="AD2086" i="2"/>
  <c r="AR2336" i="2" l="1"/>
  <c r="AS2336" i="2" s="1"/>
  <c r="AQ2336" i="2"/>
  <c r="AW2335" i="2"/>
  <c r="AT2336" i="2"/>
  <c r="AU2336" i="2" s="1"/>
  <c r="AV2336" i="2" s="1"/>
  <c r="AY2335" i="2" s="1"/>
  <c r="AX2335" i="2" s="1"/>
  <c r="AB2084" i="2"/>
  <c r="AE2085" i="2"/>
  <c r="AF2085" i="2" s="1"/>
  <c r="AD2085" i="2"/>
  <c r="AT2335" i="2" l="1"/>
  <c r="AU2335" i="2" s="1"/>
  <c r="AW2334" i="2"/>
  <c r="AX2334" i="2" s="1"/>
  <c r="AR2334" i="2" s="1"/>
  <c r="AS2334" i="2" s="1"/>
  <c r="AR2335" i="2"/>
  <c r="AS2335" i="2" s="1"/>
  <c r="AV2335" i="2" s="1"/>
  <c r="AY2334" i="2" s="1"/>
  <c r="AQ2335" i="2"/>
  <c r="AB2083" i="2"/>
  <c r="AD2084" i="2"/>
  <c r="AE2084" i="2"/>
  <c r="AF2084" i="2" s="1"/>
  <c r="AQ2334" i="2" l="1"/>
  <c r="AW2333" i="2"/>
  <c r="AT2334" i="2"/>
  <c r="AU2334" i="2" s="1"/>
  <c r="AV2334" i="2" s="1"/>
  <c r="AY2333" i="2" s="1"/>
  <c r="AX2333" i="2" s="1"/>
  <c r="AB2082" i="2"/>
  <c r="AD2083" i="2"/>
  <c r="AE2083" i="2"/>
  <c r="AF2083" i="2" s="1"/>
  <c r="AT2333" i="2" l="1"/>
  <c r="AU2333" i="2" s="1"/>
  <c r="AW2332" i="2"/>
  <c r="AX2332" i="2" s="1"/>
  <c r="AR2332" i="2" s="1"/>
  <c r="AS2332" i="2" s="1"/>
  <c r="AR2333" i="2"/>
  <c r="AS2333" i="2" s="1"/>
  <c r="AV2333" i="2" s="1"/>
  <c r="AY2332" i="2" s="1"/>
  <c r="AQ2333" i="2"/>
  <c r="AB2081" i="2"/>
  <c r="AD2082" i="2"/>
  <c r="AE2082" i="2"/>
  <c r="AF2082" i="2" s="1"/>
  <c r="AQ2332" i="2" l="1"/>
  <c r="AW2331" i="2"/>
  <c r="AT2332" i="2"/>
  <c r="AU2332" i="2" s="1"/>
  <c r="AV2332" i="2" s="1"/>
  <c r="AY2331" i="2" s="1"/>
  <c r="AX2331" i="2" s="1"/>
  <c r="AB2080" i="2"/>
  <c r="AE2081" i="2"/>
  <c r="AF2081" i="2" s="1"/>
  <c r="AD2081" i="2"/>
  <c r="AW2330" i="2" l="1"/>
  <c r="AT2331" i="2"/>
  <c r="AU2331" i="2" s="1"/>
  <c r="AR2331" i="2"/>
  <c r="AS2331" i="2" s="1"/>
  <c r="AV2331" i="2" s="1"/>
  <c r="AY2330" i="2" s="1"/>
  <c r="AX2330" i="2" s="1"/>
  <c r="AR2330" i="2" s="1"/>
  <c r="AS2330" i="2" s="1"/>
  <c r="AQ2331" i="2"/>
  <c r="AB2079" i="2"/>
  <c r="AD2080" i="2"/>
  <c r="AE2080" i="2"/>
  <c r="AF2080" i="2" s="1"/>
  <c r="AQ2330" i="2" l="1"/>
  <c r="AT2330" i="2"/>
  <c r="AU2330" i="2" s="1"/>
  <c r="AV2330" i="2" s="1"/>
  <c r="AY2329" i="2" s="1"/>
  <c r="AW2329" i="2"/>
  <c r="AX2329" i="2" s="1"/>
  <c r="AR2329" i="2" s="1"/>
  <c r="AS2329" i="2" s="1"/>
  <c r="AB2078" i="2"/>
  <c r="AD2079" i="2"/>
  <c r="AE2079" i="2"/>
  <c r="AF2079" i="2" s="1"/>
  <c r="AQ2329" i="2" l="1"/>
  <c r="AW2328" i="2"/>
  <c r="AT2329" i="2"/>
  <c r="AU2329" i="2" s="1"/>
  <c r="AV2329" i="2" s="1"/>
  <c r="AY2328" i="2" s="1"/>
  <c r="AB2077" i="2"/>
  <c r="AD2078" i="2"/>
  <c r="AE2078" i="2"/>
  <c r="AF2078" i="2" s="1"/>
  <c r="AX2328" i="2" l="1"/>
  <c r="AT2328" i="2" s="1"/>
  <c r="AU2328" i="2" s="1"/>
  <c r="AB2076" i="2"/>
  <c r="AE2077" i="2"/>
  <c r="AF2077" i="2" s="1"/>
  <c r="AD2077" i="2"/>
  <c r="AQ2328" i="2" l="1"/>
  <c r="AR2328" i="2"/>
  <c r="AS2328" i="2" s="1"/>
  <c r="AV2328" i="2" s="1"/>
  <c r="AY2327" i="2" s="1"/>
  <c r="AW2327" i="2"/>
  <c r="AX2327" i="2" s="1"/>
  <c r="AR2327" i="2" s="1"/>
  <c r="AS2327" i="2" s="1"/>
  <c r="AB2075" i="2"/>
  <c r="AE2076" i="2"/>
  <c r="AF2076" i="2" s="1"/>
  <c r="AD2076" i="2"/>
  <c r="AW2326" i="2" l="1"/>
  <c r="AX2326" i="2" s="1"/>
  <c r="AT2326" i="2" s="1"/>
  <c r="AU2326" i="2" s="1"/>
  <c r="AT2327" i="2"/>
  <c r="AU2327" i="2" s="1"/>
  <c r="AV2327" i="2" s="1"/>
  <c r="AY2326" i="2" s="1"/>
  <c r="AQ2327" i="2"/>
  <c r="AB2074" i="2"/>
  <c r="AD2075" i="2"/>
  <c r="AE2075" i="2"/>
  <c r="AF2075" i="2" s="1"/>
  <c r="AQ2326" i="2" l="1"/>
  <c r="AR2326" i="2"/>
  <c r="AS2326" i="2" s="1"/>
  <c r="AV2326" i="2" s="1"/>
  <c r="AY2325" i="2" s="1"/>
  <c r="AW2325" i="2"/>
  <c r="AX2325" i="2" s="1"/>
  <c r="AR2325" i="2" s="1"/>
  <c r="AS2325" i="2" s="1"/>
  <c r="AB2073" i="2"/>
  <c r="AD2074" i="2"/>
  <c r="AE2074" i="2"/>
  <c r="AF2074" i="2" s="1"/>
  <c r="AQ2325" i="2" l="1"/>
  <c r="AT2325" i="2"/>
  <c r="AU2325" i="2" s="1"/>
  <c r="AV2325" i="2" s="1"/>
  <c r="AY2324" i="2" s="1"/>
  <c r="AW2324" i="2"/>
  <c r="AX2324" i="2" s="1"/>
  <c r="AQ2324" i="2" s="1"/>
  <c r="AB2072" i="2"/>
  <c r="AE2073" i="2"/>
  <c r="AF2073" i="2" s="1"/>
  <c r="AD2073" i="2"/>
  <c r="AW2323" i="2" l="1"/>
  <c r="AX2323" i="2" s="1"/>
  <c r="AR2323" i="2" s="1"/>
  <c r="AS2323" i="2" s="1"/>
  <c r="AT2324" i="2"/>
  <c r="AU2324" i="2" s="1"/>
  <c r="AR2324" i="2"/>
  <c r="AS2324" i="2" s="1"/>
  <c r="AB2071" i="2"/>
  <c r="AD2072" i="2"/>
  <c r="AE2072" i="2"/>
  <c r="AF2072" i="2" s="1"/>
  <c r="AV2324" i="2" l="1"/>
  <c r="AY2323" i="2" s="1"/>
  <c r="AQ2323" i="2"/>
  <c r="AT2323" i="2"/>
  <c r="AU2323" i="2" s="1"/>
  <c r="AV2323" i="2" s="1"/>
  <c r="AY2322" i="2" s="1"/>
  <c r="AW2322" i="2"/>
  <c r="AB2070" i="2"/>
  <c r="AD2071" i="2"/>
  <c r="AE2071" i="2"/>
  <c r="AF2071" i="2" s="1"/>
  <c r="AX2322" i="2" l="1"/>
  <c r="AT2322" i="2" s="1"/>
  <c r="AU2322" i="2" s="1"/>
  <c r="AB2069" i="2"/>
  <c r="AD2070" i="2"/>
  <c r="AE2070" i="2"/>
  <c r="AF2070" i="2" s="1"/>
  <c r="AR2322" i="2" l="1"/>
  <c r="AS2322" i="2" s="1"/>
  <c r="AV2322" i="2" s="1"/>
  <c r="AY2321" i="2" s="1"/>
  <c r="AQ2322" i="2"/>
  <c r="AW2321" i="2"/>
  <c r="AX2321" i="2" s="1"/>
  <c r="AR2321" i="2" s="1"/>
  <c r="AS2321" i="2" s="1"/>
  <c r="AB2068" i="2"/>
  <c r="AD2069" i="2"/>
  <c r="AE2069" i="2"/>
  <c r="AF2069" i="2" s="1"/>
  <c r="AQ2321" i="2" l="1"/>
  <c r="AW2320" i="2"/>
  <c r="AT2321" i="2"/>
  <c r="AU2321" i="2" s="1"/>
  <c r="AV2321" i="2" s="1"/>
  <c r="AY2320" i="2" s="1"/>
  <c r="AB2067" i="2"/>
  <c r="AE2068" i="2"/>
  <c r="AF2068" i="2" s="1"/>
  <c r="AD2068" i="2"/>
  <c r="AX2320" i="2" l="1"/>
  <c r="AB2066" i="2"/>
  <c r="AE2067" i="2"/>
  <c r="AF2067" i="2" s="1"/>
  <c r="AD2067" i="2"/>
  <c r="AW2319" i="2" l="1"/>
  <c r="AQ2320" i="2"/>
  <c r="AT2320" i="2"/>
  <c r="AU2320" i="2" s="1"/>
  <c r="AR2320" i="2"/>
  <c r="AS2320" i="2" s="1"/>
  <c r="AB2065" i="2"/>
  <c r="AE2066" i="2"/>
  <c r="AF2066" i="2" s="1"/>
  <c r="AD2066" i="2"/>
  <c r="AV2320" i="2" l="1"/>
  <c r="AY2319" i="2" s="1"/>
  <c r="AX2319" i="2" s="1"/>
  <c r="AW2318" i="2" s="1"/>
  <c r="AB2064" i="2"/>
  <c r="AE2065" i="2"/>
  <c r="AF2065" i="2" s="1"/>
  <c r="AD2065" i="2"/>
  <c r="AQ2319" i="2" l="1"/>
  <c r="AR2319" i="2"/>
  <c r="AS2319" i="2" s="1"/>
  <c r="AT2319" i="2"/>
  <c r="AU2319" i="2" s="1"/>
  <c r="AB2063" i="2"/>
  <c r="AD2064" i="2"/>
  <c r="AE2064" i="2"/>
  <c r="AF2064" i="2" s="1"/>
  <c r="AV2319" i="2" l="1"/>
  <c r="AY2318" i="2" s="1"/>
  <c r="AX2318" i="2" s="1"/>
  <c r="AQ2318" i="2" s="1"/>
  <c r="AB2062" i="2"/>
  <c r="AD2063" i="2"/>
  <c r="AE2063" i="2"/>
  <c r="AF2063" i="2" s="1"/>
  <c r="AR2318" i="2" l="1"/>
  <c r="AS2318" i="2" s="1"/>
  <c r="AT2318" i="2"/>
  <c r="AU2318" i="2" s="1"/>
  <c r="AW2317" i="2"/>
  <c r="AV2318" i="2"/>
  <c r="AY2317" i="2" s="1"/>
  <c r="AX2317" i="2" s="1"/>
  <c r="AQ2317" i="2" s="1"/>
  <c r="AB2061" i="2"/>
  <c r="AE2062" i="2"/>
  <c r="AF2062" i="2" s="1"/>
  <c r="AD2062" i="2"/>
  <c r="AR2317" i="2" l="1"/>
  <c r="AS2317" i="2" s="1"/>
  <c r="AT2317" i="2"/>
  <c r="AU2317" i="2" s="1"/>
  <c r="AW2316" i="2"/>
  <c r="AV2317" i="2"/>
  <c r="AY2316" i="2" s="1"/>
  <c r="AX2316" i="2" s="1"/>
  <c r="AW2315" i="2" s="1"/>
  <c r="AB2060" i="2"/>
  <c r="AD2061" i="2"/>
  <c r="AE2061" i="2"/>
  <c r="AF2061" i="2" s="1"/>
  <c r="AT2316" i="2" l="1"/>
  <c r="AU2316" i="2" s="1"/>
  <c r="AR2316" i="2"/>
  <c r="AS2316" i="2" s="1"/>
  <c r="AV2316" i="2" s="1"/>
  <c r="AY2315" i="2" s="1"/>
  <c r="AX2315" i="2" s="1"/>
  <c r="AQ2315" i="2" s="1"/>
  <c r="AQ2316" i="2"/>
  <c r="AB2059" i="2"/>
  <c r="AD2060" i="2"/>
  <c r="AE2060" i="2"/>
  <c r="AF2060" i="2" s="1"/>
  <c r="AW2314" i="2" l="1"/>
  <c r="AX2314" i="2" s="1"/>
  <c r="AR2314" i="2" s="1"/>
  <c r="AS2314" i="2" s="1"/>
  <c r="AT2315" i="2"/>
  <c r="AU2315" i="2" s="1"/>
  <c r="AR2315" i="2"/>
  <c r="AS2315" i="2" s="1"/>
  <c r="AB2058" i="2"/>
  <c r="AE2059" i="2"/>
  <c r="AF2059" i="2" s="1"/>
  <c r="AD2059" i="2"/>
  <c r="AV2315" i="2" l="1"/>
  <c r="AY2314" i="2" s="1"/>
  <c r="AQ2314" i="2"/>
  <c r="AT2314" i="2"/>
  <c r="AU2314" i="2" s="1"/>
  <c r="AV2314" i="2" s="1"/>
  <c r="AY2313" i="2" s="1"/>
  <c r="AW2313" i="2"/>
  <c r="AX2313" i="2" s="1"/>
  <c r="AQ2313" i="2" s="1"/>
  <c r="AB2057" i="2"/>
  <c r="AE2058" i="2"/>
  <c r="AF2058" i="2" s="1"/>
  <c r="AD2058" i="2"/>
  <c r="AR2313" i="2" l="1"/>
  <c r="AS2313" i="2" s="1"/>
  <c r="AT2313" i="2"/>
  <c r="AU2313" i="2" s="1"/>
  <c r="AW2312" i="2"/>
  <c r="AX2312" i="2" s="1"/>
  <c r="AW2311" i="2" s="1"/>
  <c r="AX2311" i="2" s="1"/>
  <c r="AW2310" i="2" s="1"/>
  <c r="AX2310" i="2" s="1"/>
  <c r="AR2310" i="2" s="1"/>
  <c r="AS2310" i="2" s="1"/>
  <c r="AB2056" i="2"/>
  <c r="AD2057" i="2"/>
  <c r="AE2057" i="2"/>
  <c r="AF2057" i="2" s="1"/>
  <c r="AV2313" i="2" l="1"/>
  <c r="AY2312" i="2" s="1"/>
  <c r="AR2312" i="2"/>
  <c r="AS2312" i="2" s="1"/>
  <c r="AT2311" i="2"/>
  <c r="AU2311" i="2" s="1"/>
  <c r="AQ2311" i="2"/>
  <c r="AQ2312" i="2"/>
  <c r="AW2309" i="2"/>
  <c r="AX2309" i="2" s="1"/>
  <c r="AR2309" i="2" s="1"/>
  <c r="AS2309" i="2" s="1"/>
  <c r="AT2312" i="2"/>
  <c r="AU2312" i="2" s="1"/>
  <c r="AT2310" i="2"/>
  <c r="AU2310" i="2" s="1"/>
  <c r="AV2310" i="2" s="1"/>
  <c r="AQ2310" i="2"/>
  <c r="AR2311" i="2"/>
  <c r="AS2311" i="2" s="1"/>
  <c r="AB2055" i="2"/>
  <c r="AD2056" i="2"/>
  <c r="AE2056" i="2"/>
  <c r="AF2056" i="2" s="1"/>
  <c r="AV2312" i="2" l="1"/>
  <c r="AY2311" i="2" s="1"/>
  <c r="AV2311" i="2"/>
  <c r="AW2308" i="2"/>
  <c r="AX2308" i="2" s="1"/>
  <c r="AR2308" i="2" s="1"/>
  <c r="AS2308" i="2" s="1"/>
  <c r="AT2309" i="2"/>
  <c r="AU2309" i="2" s="1"/>
  <c r="AV2309" i="2" s="1"/>
  <c r="AY2308" i="2" s="1"/>
  <c r="AQ2309" i="2"/>
  <c r="AY2310" i="2"/>
  <c r="AY2309" i="2"/>
  <c r="AB2054" i="2"/>
  <c r="AD2055" i="2"/>
  <c r="AE2055" i="2"/>
  <c r="AF2055" i="2" s="1"/>
  <c r="AQ2308" i="2" l="1"/>
  <c r="AT2308" i="2"/>
  <c r="AU2308" i="2" s="1"/>
  <c r="AV2308" i="2" s="1"/>
  <c r="AY2307" i="2" s="1"/>
  <c r="AW2307" i="2"/>
  <c r="AX2307" i="2" s="1"/>
  <c r="AR2307" i="2" s="1"/>
  <c r="AS2307" i="2" s="1"/>
  <c r="AB2053" i="2"/>
  <c r="AD2054" i="2"/>
  <c r="AE2054" i="2"/>
  <c r="AF2054" i="2" s="1"/>
  <c r="AQ2307" i="2" l="1"/>
  <c r="AW2306" i="2"/>
  <c r="AX2306" i="2" s="1"/>
  <c r="AQ2306" i="2" s="1"/>
  <c r="AT2307" i="2"/>
  <c r="AU2307" i="2" s="1"/>
  <c r="AV2307" i="2" s="1"/>
  <c r="AY2306" i="2" s="1"/>
  <c r="AB2052" i="2"/>
  <c r="AE2053" i="2"/>
  <c r="AF2053" i="2" s="1"/>
  <c r="AD2053" i="2"/>
  <c r="AT2306" i="2" l="1"/>
  <c r="AU2306" i="2" s="1"/>
  <c r="AW2305" i="2"/>
  <c r="AX2305" i="2" s="1"/>
  <c r="AR2305" i="2" s="1"/>
  <c r="AS2305" i="2" s="1"/>
  <c r="AR2306" i="2"/>
  <c r="AS2306" i="2" s="1"/>
  <c r="AV2306" i="2" s="1"/>
  <c r="AY2305" i="2" s="1"/>
  <c r="AB2051" i="2"/>
  <c r="AD2052" i="2"/>
  <c r="AE2052" i="2"/>
  <c r="AF2052" i="2" s="1"/>
  <c r="AT2305" i="2" l="1"/>
  <c r="AU2305" i="2" s="1"/>
  <c r="AV2305" i="2" s="1"/>
  <c r="AY2304" i="2" s="1"/>
  <c r="AW2304" i="2"/>
  <c r="AX2304" i="2" s="1"/>
  <c r="AR2304" i="2" s="1"/>
  <c r="AS2304" i="2" s="1"/>
  <c r="AQ2305" i="2"/>
  <c r="AB2050" i="2"/>
  <c r="AE2051" i="2"/>
  <c r="AF2051" i="2" s="1"/>
  <c r="AD2051" i="2"/>
  <c r="AW2303" i="2" l="1"/>
  <c r="AX2303" i="2" s="1"/>
  <c r="AQ2303" i="2" s="1"/>
  <c r="AT2304" i="2"/>
  <c r="AU2304" i="2" s="1"/>
  <c r="AV2304" i="2" s="1"/>
  <c r="AY2303" i="2" s="1"/>
  <c r="AQ2304" i="2"/>
  <c r="AB2049" i="2"/>
  <c r="AE2050" i="2"/>
  <c r="AF2050" i="2" s="1"/>
  <c r="AD2050" i="2"/>
  <c r="AW2302" i="2" l="1"/>
  <c r="AX2302" i="2" s="1"/>
  <c r="AT2303" i="2"/>
  <c r="AU2303" i="2" s="1"/>
  <c r="AR2303" i="2"/>
  <c r="AS2303" i="2" s="1"/>
  <c r="AV2303" i="2" s="1"/>
  <c r="AY2302" i="2" s="1"/>
  <c r="AQ2302" i="2"/>
  <c r="AT2302" i="2"/>
  <c r="AU2302" i="2" s="1"/>
  <c r="AW2301" i="2"/>
  <c r="AX2301" i="2" s="1"/>
  <c r="AR2302" i="2"/>
  <c r="AS2302" i="2" s="1"/>
  <c r="AV2302" i="2" s="1"/>
  <c r="AB2048" i="2"/>
  <c r="AE2049" i="2"/>
  <c r="AF2049" i="2" s="1"/>
  <c r="AD2049" i="2"/>
  <c r="AY2301" i="2" l="1"/>
  <c r="AQ2301" i="2"/>
  <c r="AT2301" i="2"/>
  <c r="AU2301" i="2" s="1"/>
  <c r="AW2300" i="2"/>
  <c r="AR2301" i="2"/>
  <c r="AS2301" i="2" s="1"/>
  <c r="AB2047" i="2"/>
  <c r="AE2048" i="2"/>
  <c r="AF2048" i="2" s="1"/>
  <c r="AD2048" i="2"/>
  <c r="AV2301" i="2" l="1"/>
  <c r="AY2300" i="2" s="1"/>
  <c r="AX2300" i="2" s="1"/>
  <c r="AQ2300" i="2" s="1"/>
  <c r="AB2046" i="2"/>
  <c r="AE2047" i="2"/>
  <c r="AF2047" i="2" s="1"/>
  <c r="AD2047" i="2"/>
  <c r="AR2300" i="2" l="1"/>
  <c r="AS2300" i="2" s="1"/>
  <c r="AT2300" i="2"/>
  <c r="AU2300" i="2" s="1"/>
  <c r="AW2299" i="2"/>
  <c r="AB2045" i="2"/>
  <c r="AE2046" i="2"/>
  <c r="AF2046" i="2" s="1"/>
  <c r="AD2046" i="2"/>
  <c r="AV2300" i="2" l="1"/>
  <c r="AY2299" i="2" s="1"/>
  <c r="AX2299" i="2"/>
  <c r="AT2299" i="2" s="1"/>
  <c r="AU2299" i="2" s="1"/>
  <c r="AB2044" i="2"/>
  <c r="AE2045" i="2"/>
  <c r="AF2045" i="2" s="1"/>
  <c r="AD2045" i="2"/>
  <c r="AQ2299" i="2" l="1"/>
  <c r="AW2298" i="2"/>
  <c r="AX2298" i="2" s="1"/>
  <c r="AT2298" i="2" s="1"/>
  <c r="AU2298" i="2" s="1"/>
  <c r="AR2299" i="2"/>
  <c r="AS2299" i="2" s="1"/>
  <c r="AV2299" i="2" s="1"/>
  <c r="AY2298" i="2" s="1"/>
  <c r="AB2043" i="2"/>
  <c r="AD2044" i="2"/>
  <c r="AE2044" i="2"/>
  <c r="AF2044" i="2" s="1"/>
  <c r="AR2298" i="2" l="1"/>
  <c r="AS2298" i="2" s="1"/>
  <c r="AV2298" i="2" s="1"/>
  <c r="AY2297" i="2" s="1"/>
  <c r="AW2297" i="2"/>
  <c r="AX2297" i="2" s="1"/>
  <c r="AR2297" i="2" s="1"/>
  <c r="AS2297" i="2" s="1"/>
  <c r="AQ2298" i="2"/>
  <c r="AB2042" i="2"/>
  <c r="AD2043" i="2"/>
  <c r="AE2043" i="2"/>
  <c r="AF2043" i="2" s="1"/>
  <c r="AQ2297" i="2" l="1"/>
  <c r="AW2296" i="2"/>
  <c r="AX2296" i="2" s="1"/>
  <c r="AT2297" i="2"/>
  <c r="AU2297" i="2" s="1"/>
  <c r="AV2297" i="2" s="1"/>
  <c r="AY2296" i="2" s="1"/>
  <c r="AB2041" i="2"/>
  <c r="AD2042" i="2"/>
  <c r="AE2042" i="2"/>
  <c r="AF2042" i="2" s="1"/>
  <c r="AT2296" i="2" l="1"/>
  <c r="AU2296" i="2" s="1"/>
  <c r="AW2295" i="2"/>
  <c r="AX2295" i="2" s="1"/>
  <c r="AQ2296" i="2"/>
  <c r="AR2296" i="2"/>
  <c r="AS2296" i="2" s="1"/>
  <c r="AV2296" i="2" s="1"/>
  <c r="AY2295" i="2" s="1"/>
  <c r="AB2040" i="2"/>
  <c r="AD2041" i="2"/>
  <c r="AE2041" i="2"/>
  <c r="AF2041" i="2" s="1"/>
  <c r="AR2295" i="2" l="1"/>
  <c r="AS2295" i="2" s="1"/>
  <c r="AT2295" i="2"/>
  <c r="AU2295" i="2" s="1"/>
  <c r="AW2294" i="2"/>
  <c r="AQ2295" i="2"/>
  <c r="AB2039" i="2"/>
  <c r="AD2040" i="2"/>
  <c r="AE2040" i="2"/>
  <c r="AF2040" i="2" s="1"/>
  <c r="AV2295" i="2" l="1"/>
  <c r="AY2294" i="2" s="1"/>
  <c r="AX2294" i="2" s="1"/>
  <c r="AB2038" i="2"/>
  <c r="AE2039" i="2"/>
  <c r="AF2039" i="2" s="1"/>
  <c r="AD2039" i="2"/>
  <c r="AW2293" i="2" l="1"/>
  <c r="AT2294" i="2"/>
  <c r="AU2294" i="2" s="1"/>
  <c r="AR2294" i="2"/>
  <c r="AS2294" i="2" s="1"/>
  <c r="AV2294" i="2" s="1"/>
  <c r="AY2293" i="2" s="1"/>
  <c r="AQ2294" i="2"/>
  <c r="AB2037" i="2"/>
  <c r="AD2038" i="2"/>
  <c r="AE2038" i="2"/>
  <c r="AF2038" i="2" s="1"/>
  <c r="AX2293" i="2" l="1"/>
  <c r="AR2293" i="2" s="1"/>
  <c r="AS2293" i="2" s="1"/>
  <c r="AQ2293" i="2"/>
  <c r="AB2036" i="2"/>
  <c r="AE2037" i="2"/>
  <c r="AF2037" i="2" s="1"/>
  <c r="AD2037" i="2"/>
  <c r="AW2292" i="2" l="1"/>
  <c r="AT2293" i="2"/>
  <c r="AU2293" i="2" s="1"/>
  <c r="AV2293" i="2" s="1"/>
  <c r="AY2292" i="2" s="1"/>
  <c r="AX2292" i="2" s="1"/>
  <c r="AR2292" i="2" s="1"/>
  <c r="AB2035" i="2"/>
  <c r="AD2036" i="2"/>
  <c r="AE2036" i="2"/>
  <c r="AF2036" i="2" s="1"/>
  <c r="AS2292" i="2" l="1"/>
  <c r="AQ2292" i="2"/>
  <c r="AW2291" i="2"/>
  <c r="AT2292" i="2"/>
  <c r="AU2292" i="2" s="1"/>
  <c r="AB2034" i="2"/>
  <c r="AD2035" i="2"/>
  <c r="AE2035" i="2"/>
  <c r="AF2035" i="2" s="1"/>
  <c r="AV2292" i="2" l="1"/>
  <c r="AY2291" i="2" s="1"/>
  <c r="AX2291" i="2" s="1"/>
  <c r="AT2291" i="2" s="1"/>
  <c r="AU2291" i="2" s="1"/>
  <c r="AB2033" i="2"/>
  <c r="AD2034" i="2"/>
  <c r="AE2034" i="2"/>
  <c r="AF2034" i="2" s="1"/>
  <c r="AR2291" i="2" l="1"/>
  <c r="AS2291" i="2" s="1"/>
  <c r="AV2291" i="2" s="1"/>
  <c r="AY2290" i="2" s="1"/>
  <c r="AX2290" i="2" s="1"/>
  <c r="AW2290" i="2"/>
  <c r="AQ2291" i="2"/>
  <c r="AB2032" i="2"/>
  <c r="AD2033" i="2"/>
  <c r="AE2033" i="2"/>
  <c r="AF2033" i="2" s="1"/>
  <c r="AQ2290" i="2" l="1"/>
  <c r="AT2290" i="2"/>
  <c r="AU2290" i="2" s="1"/>
  <c r="AW2289" i="2"/>
  <c r="AR2290" i="2"/>
  <c r="AS2290" i="2" s="1"/>
  <c r="AV2290" i="2" s="1"/>
  <c r="AY2289" i="2" s="1"/>
  <c r="AX2289" i="2" s="1"/>
  <c r="AT2289" i="2" s="1"/>
  <c r="AU2289" i="2" s="1"/>
  <c r="AB2031" i="2"/>
  <c r="AD2032" i="2"/>
  <c r="AE2032" i="2"/>
  <c r="AF2032" i="2" s="1"/>
  <c r="AQ2289" i="2" l="1"/>
  <c r="AR2289" i="2"/>
  <c r="AS2289" i="2" s="1"/>
  <c r="AV2289" i="2" s="1"/>
  <c r="AY2288" i="2" s="1"/>
  <c r="AX2288" i="2" s="1"/>
  <c r="AR2288" i="2" s="1"/>
  <c r="AS2288" i="2" s="1"/>
  <c r="AW2288" i="2"/>
  <c r="AB2030" i="2"/>
  <c r="AD2031" i="2"/>
  <c r="AE2031" i="2"/>
  <c r="AF2031" i="2" s="1"/>
  <c r="AQ2288" i="2" l="1"/>
  <c r="AT2288" i="2"/>
  <c r="AU2288" i="2" s="1"/>
  <c r="AV2288" i="2" s="1"/>
  <c r="AY2287" i="2" s="1"/>
  <c r="AW2287" i="2"/>
  <c r="AB2029" i="2"/>
  <c r="AE2030" i="2"/>
  <c r="AF2030" i="2" s="1"/>
  <c r="AD2030" i="2"/>
  <c r="AX2287" i="2" l="1"/>
  <c r="AT2287" i="2" s="1"/>
  <c r="AU2287" i="2" s="1"/>
  <c r="AB2028" i="2"/>
  <c r="AE2029" i="2"/>
  <c r="AF2029" i="2" s="1"/>
  <c r="AD2029" i="2"/>
  <c r="AQ2287" i="2" l="1"/>
  <c r="AR2287" i="2"/>
  <c r="AS2287" i="2" s="1"/>
  <c r="AV2287" i="2" s="1"/>
  <c r="AY2286" i="2" s="1"/>
  <c r="AW2286" i="2"/>
  <c r="AB2027" i="2"/>
  <c r="AE2028" i="2"/>
  <c r="AF2028" i="2" s="1"/>
  <c r="AD2028" i="2"/>
  <c r="AX2286" i="2" l="1"/>
  <c r="AB2026" i="2"/>
  <c r="AD2027" i="2"/>
  <c r="AE2027" i="2"/>
  <c r="AF2027" i="2" s="1"/>
  <c r="AQ2286" i="2" l="1"/>
  <c r="AT2286" i="2"/>
  <c r="AU2286" i="2" s="1"/>
  <c r="AW2285" i="2"/>
  <c r="AR2286" i="2"/>
  <c r="AS2286" i="2" s="1"/>
  <c r="AB2025" i="2"/>
  <c r="AE2026" i="2"/>
  <c r="AF2026" i="2" s="1"/>
  <c r="AD2026" i="2"/>
  <c r="AV2286" i="2" l="1"/>
  <c r="AY2285" i="2" s="1"/>
  <c r="AX2285" i="2" s="1"/>
  <c r="AW2284" i="2" s="1"/>
  <c r="AB2024" i="2"/>
  <c r="AD2025" i="2"/>
  <c r="AE2025" i="2"/>
  <c r="AF2025" i="2" s="1"/>
  <c r="AQ2285" i="2" l="1"/>
  <c r="AT2285" i="2"/>
  <c r="AU2285" i="2" s="1"/>
  <c r="AR2285" i="2"/>
  <c r="AS2285" i="2" s="1"/>
  <c r="AB2023" i="2"/>
  <c r="AD2024" i="2"/>
  <c r="AE2024" i="2"/>
  <c r="AF2024" i="2" s="1"/>
  <c r="AV2285" i="2" l="1"/>
  <c r="AY2284" i="2" s="1"/>
  <c r="AX2284" i="2" s="1"/>
  <c r="AR2284" i="2" s="1"/>
  <c r="AS2284" i="2" s="1"/>
  <c r="AB2022" i="2"/>
  <c r="AD2023" i="2"/>
  <c r="AE2023" i="2"/>
  <c r="AF2023" i="2" s="1"/>
  <c r="AW2283" i="2" l="1"/>
  <c r="AQ2284" i="2"/>
  <c r="AT2284" i="2"/>
  <c r="AU2284" i="2" s="1"/>
  <c r="AV2284" i="2" s="1"/>
  <c r="AY2283" i="2" s="1"/>
  <c r="AX2283" i="2" s="1"/>
  <c r="AR2283" i="2" s="1"/>
  <c r="AS2283" i="2" s="1"/>
  <c r="AB2021" i="2"/>
  <c r="AD2022" i="2"/>
  <c r="AE2022" i="2"/>
  <c r="AF2022" i="2" s="1"/>
  <c r="AT2283" i="2" l="1"/>
  <c r="AU2283" i="2" s="1"/>
  <c r="AV2283" i="2" s="1"/>
  <c r="AY2282" i="2" s="1"/>
  <c r="AQ2283" i="2"/>
  <c r="AW2282" i="2"/>
  <c r="AB2020" i="2"/>
  <c r="AE2021" i="2"/>
  <c r="AF2021" i="2" s="1"/>
  <c r="AD2021" i="2"/>
  <c r="AX2282" i="2" l="1"/>
  <c r="AT2282" i="2" s="1"/>
  <c r="AU2282" i="2" s="1"/>
  <c r="AB2019" i="2"/>
  <c r="AD2020" i="2"/>
  <c r="AE2020" i="2"/>
  <c r="AF2020" i="2" s="1"/>
  <c r="AW2281" i="2" l="1"/>
  <c r="AR2282" i="2"/>
  <c r="AS2282" i="2" s="1"/>
  <c r="AV2282" i="2" s="1"/>
  <c r="AY2281" i="2" s="1"/>
  <c r="AX2281" i="2" s="1"/>
  <c r="AQ2282" i="2"/>
  <c r="AB2018" i="2"/>
  <c r="AD2019" i="2"/>
  <c r="AE2019" i="2"/>
  <c r="AF2019" i="2" s="1"/>
  <c r="AR2281" i="2" l="1"/>
  <c r="AS2281" i="2" s="1"/>
  <c r="AW2280" i="2"/>
  <c r="AQ2281" i="2"/>
  <c r="AT2281" i="2"/>
  <c r="AU2281" i="2" s="1"/>
  <c r="AB2017" i="2"/>
  <c r="AE2018" i="2"/>
  <c r="AF2018" i="2" s="1"/>
  <c r="AD2018" i="2"/>
  <c r="AV2281" i="2" l="1"/>
  <c r="AY2280" i="2" s="1"/>
  <c r="AX2280" i="2" s="1"/>
  <c r="AQ2280" i="2" s="1"/>
  <c r="AB2016" i="2"/>
  <c r="AD2017" i="2"/>
  <c r="AE2017" i="2"/>
  <c r="AF2017" i="2" s="1"/>
  <c r="AW2279" i="2" l="1"/>
  <c r="AR2280" i="2"/>
  <c r="AS2280" i="2" s="1"/>
  <c r="AT2280" i="2"/>
  <c r="AU2280" i="2" s="1"/>
  <c r="AB2015" i="2"/>
  <c r="AD2016" i="2"/>
  <c r="AE2016" i="2"/>
  <c r="AF2016" i="2" s="1"/>
  <c r="AV2280" i="2" l="1"/>
  <c r="AY2279" i="2" s="1"/>
  <c r="AX2279" i="2" s="1"/>
  <c r="AT2279" i="2" s="1"/>
  <c r="AU2279" i="2" s="1"/>
  <c r="AB2014" i="2"/>
  <c r="AE2015" i="2"/>
  <c r="AF2015" i="2" s="1"/>
  <c r="AD2015" i="2"/>
  <c r="AR2279" i="2" l="1"/>
  <c r="AS2279" i="2" s="1"/>
  <c r="AV2279" i="2" s="1"/>
  <c r="AY2278" i="2" s="1"/>
  <c r="AQ2279" i="2"/>
  <c r="AW2278" i="2"/>
  <c r="AB2013" i="2"/>
  <c r="AE2014" i="2"/>
  <c r="AF2014" i="2" s="1"/>
  <c r="AD2014" i="2"/>
  <c r="AX2278" i="2" l="1"/>
  <c r="AQ2278" i="2" s="1"/>
  <c r="AB2012" i="2"/>
  <c r="AD2013" i="2"/>
  <c r="AE2013" i="2"/>
  <c r="AF2013" i="2" s="1"/>
  <c r="AT2278" i="2" l="1"/>
  <c r="AU2278" i="2" s="1"/>
  <c r="AR2278" i="2"/>
  <c r="AS2278" i="2" s="1"/>
  <c r="AV2278" i="2" s="1"/>
  <c r="AY2277" i="2" s="1"/>
  <c r="AX2277" i="2" s="1"/>
  <c r="AT2277" i="2" s="1"/>
  <c r="AU2277" i="2" s="1"/>
  <c r="AW2277" i="2"/>
  <c r="AB2011" i="2"/>
  <c r="AD2012" i="2"/>
  <c r="AE2012" i="2"/>
  <c r="AF2012" i="2" s="1"/>
  <c r="AR2277" i="2" l="1"/>
  <c r="AS2277" i="2" s="1"/>
  <c r="AV2277" i="2" s="1"/>
  <c r="AY2276" i="2" s="1"/>
  <c r="AW2276" i="2"/>
  <c r="AQ2277" i="2"/>
  <c r="AB2010" i="2"/>
  <c r="AE2011" i="2"/>
  <c r="AF2011" i="2" s="1"/>
  <c r="AD2011" i="2"/>
  <c r="AX2276" i="2" l="1"/>
  <c r="AW2275" i="2" s="1"/>
  <c r="AB2009" i="2"/>
  <c r="AE2010" i="2"/>
  <c r="AF2010" i="2" s="1"/>
  <c r="AD2010" i="2"/>
  <c r="AR2276" i="2" l="1"/>
  <c r="AS2276" i="2" s="1"/>
  <c r="AQ2276" i="2"/>
  <c r="AT2276" i="2"/>
  <c r="AU2276" i="2" s="1"/>
  <c r="AB2008" i="2"/>
  <c r="AE2009" i="2"/>
  <c r="AF2009" i="2" s="1"/>
  <c r="AD2009" i="2"/>
  <c r="AV2276" i="2" l="1"/>
  <c r="AY2275" i="2" s="1"/>
  <c r="AX2275" i="2" s="1"/>
  <c r="AT2275" i="2" s="1"/>
  <c r="AU2275" i="2" s="1"/>
  <c r="AB2007" i="2"/>
  <c r="AE2008" i="2"/>
  <c r="AF2008" i="2" s="1"/>
  <c r="AD2008" i="2"/>
  <c r="AW2274" i="2" l="1"/>
  <c r="AQ2275" i="2"/>
  <c r="AR2275" i="2"/>
  <c r="AS2275" i="2" s="1"/>
  <c r="AV2275" i="2" s="1"/>
  <c r="AY2274" i="2" s="1"/>
  <c r="AX2274" i="2" s="1"/>
  <c r="AR2274" i="2" s="1"/>
  <c r="AS2274" i="2" s="1"/>
  <c r="AB2006" i="2"/>
  <c r="AD2007" i="2"/>
  <c r="AE2007" i="2"/>
  <c r="AF2007" i="2" s="1"/>
  <c r="AQ2274" i="2" l="1"/>
  <c r="AW2273" i="2"/>
  <c r="AX2273" i="2" s="1"/>
  <c r="AQ2273" i="2" s="1"/>
  <c r="AT2274" i="2"/>
  <c r="AU2274" i="2" s="1"/>
  <c r="AV2274" i="2" s="1"/>
  <c r="AY2273" i="2" s="1"/>
  <c r="AB2005" i="2"/>
  <c r="AD2006" i="2"/>
  <c r="AE2006" i="2"/>
  <c r="AF2006" i="2" s="1"/>
  <c r="AR2273" i="2" l="1"/>
  <c r="AS2273" i="2" s="1"/>
  <c r="AT2273" i="2"/>
  <c r="AU2273" i="2" s="1"/>
  <c r="AW2272" i="2"/>
  <c r="AB2004" i="2"/>
  <c r="AD2005" i="2"/>
  <c r="AE2005" i="2"/>
  <c r="AF2005" i="2" s="1"/>
  <c r="AV2273" i="2" l="1"/>
  <c r="AY2272" i="2" s="1"/>
  <c r="AX2272" i="2"/>
  <c r="AT2272" i="2" s="1"/>
  <c r="AU2272" i="2" s="1"/>
  <c r="AB2003" i="2"/>
  <c r="AE2004" i="2"/>
  <c r="AF2004" i="2" s="1"/>
  <c r="AD2004" i="2"/>
  <c r="AQ2272" i="2" l="1"/>
  <c r="AW2271" i="2"/>
  <c r="AX2271" i="2" s="1"/>
  <c r="AQ2271" i="2" s="1"/>
  <c r="AR2272" i="2"/>
  <c r="AS2272" i="2" s="1"/>
  <c r="AV2272" i="2" s="1"/>
  <c r="AY2271" i="2" s="1"/>
  <c r="AB2002" i="2"/>
  <c r="AD2003" i="2"/>
  <c r="AE2003" i="2"/>
  <c r="AF2003" i="2" s="1"/>
  <c r="AW2270" i="2" l="1"/>
  <c r="AX2270" i="2" s="1"/>
  <c r="AQ2270" i="2" s="1"/>
  <c r="AT2271" i="2"/>
  <c r="AU2271" i="2" s="1"/>
  <c r="AR2271" i="2"/>
  <c r="AS2271" i="2" s="1"/>
  <c r="AB2001" i="2"/>
  <c r="AD2002" i="2"/>
  <c r="AE2002" i="2"/>
  <c r="AF2002" i="2" s="1"/>
  <c r="AV2271" i="2" l="1"/>
  <c r="AY2270" i="2" s="1"/>
  <c r="AR2270" i="2"/>
  <c r="AS2270" i="2" s="1"/>
  <c r="AW2269" i="2"/>
  <c r="AX2269" i="2" s="1"/>
  <c r="AT2270" i="2"/>
  <c r="AU2270" i="2" s="1"/>
  <c r="AB2000" i="2"/>
  <c r="AD2001" i="2"/>
  <c r="AE2001" i="2"/>
  <c r="AF2001" i="2" s="1"/>
  <c r="AV2270" i="2" l="1"/>
  <c r="AY2269" i="2" s="1"/>
  <c r="AW2268" i="2"/>
  <c r="AX2268" i="2" s="1"/>
  <c r="AR2268" i="2" s="1"/>
  <c r="AS2268" i="2" s="1"/>
  <c r="AT2269" i="2"/>
  <c r="AU2269" i="2" s="1"/>
  <c r="AQ2269" i="2"/>
  <c r="AR2269" i="2"/>
  <c r="AS2269" i="2" s="1"/>
  <c r="AV2269" i="2" s="1"/>
  <c r="AY2268" i="2" s="1"/>
  <c r="AQ2268" i="2"/>
  <c r="AW2267" i="2"/>
  <c r="AX2267" i="2" s="1"/>
  <c r="AB1999" i="2"/>
  <c r="AD2000" i="2"/>
  <c r="AE2000" i="2"/>
  <c r="AF2000" i="2" s="1"/>
  <c r="AT2268" i="2" l="1"/>
  <c r="AU2268" i="2" s="1"/>
  <c r="AV2268" i="2" s="1"/>
  <c r="AY2267" i="2" s="1"/>
  <c r="AT2267" i="2"/>
  <c r="AU2267" i="2" s="1"/>
  <c r="AW2266" i="2"/>
  <c r="AX2266" i="2" s="1"/>
  <c r="AQ2267" i="2"/>
  <c r="AR2267" i="2"/>
  <c r="AS2267" i="2" s="1"/>
  <c r="AV2267" i="2" s="1"/>
  <c r="AB1998" i="2"/>
  <c r="AD1999" i="2"/>
  <c r="AE1999" i="2"/>
  <c r="AF1999" i="2" s="1"/>
  <c r="AY2266" i="2" l="1"/>
  <c r="AR2266" i="2"/>
  <c r="AS2266" i="2" s="1"/>
  <c r="AQ2266" i="2"/>
  <c r="AW2265" i="2"/>
  <c r="AT2266" i="2"/>
  <c r="AU2266" i="2" s="1"/>
  <c r="AB1997" i="2"/>
  <c r="AE1998" i="2"/>
  <c r="AF1998" i="2" s="1"/>
  <c r="AD1998" i="2"/>
  <c r="AV2266" i="2" l="1"/>
  <c r="AY2265" i="2" s="1"/>
  <c r="AX2265" i="2" s="1"/>
  <c r="AR2265" i="2" s="1"/>
  <c r="AS2265" i="2" s="1"/>
  <c r="AB1996" i="2"/>
  <c r="AD1997" i="2"/>
  <c r="AE1997" i="2"/>
  <c r="AF1997" i="2" s="1"/>
  <c r="AQ2265" i="2" l="1"/>
  <c r="AW2264" i="2"/>
  <c r="AR2264" i="2" s="1"/>
  <c r="AT2265" i="2"/>
  <c r="AU2265" i="2" s="1"/>
  <c r="AV2265" i="2" s="1"/>
  <c r="AY2264" i="2" s="1"/>
  <c r="AB1995" i="2"/>
  <c r="AD1996" i="2"/>
  <c r="AE1996" i="2"/>
  <c r="AF1996" i="2" s="1"/>
  <c r="AX2264" i="2" l="1"/>
  <c r="AQ2264" i="2"/>
  <c r="AT2264" i="2"/>
  <c r="AU2264" i="2" s="1"/>
  <c r="AS2264" i="2"/>
  <c r="AW2263" i="2"/>
  <c r="AB1994" i="2"/>
  <c r="AD1995" i="2"/>
  <c r="AE1995" i="2"/>
  <c r="AF1995" i="2" s="1"/>
  <c r="AV2264" i="2" l="1"/>
  <c r="AY2263" i="2" s="1"/>
  <c r="AX2263" i="2" s="1"/>
  <c r="AQ2263" i="2" s="1"/>
  <c r="AB1993" i="2"/>
  <c r="AD1994" i="2"/>
  <c r="AE1994" i="2"/>
  <c r="AF1994" i="2" s="1"/>
  <c r="AR2263" i="2" l="1"/>
  <c r="AS2263" i="2" s="1"/>
  <c r="AT2263" i="2"/>
  <c r="AU2263" i="2" s="1"/>
  <c r="AW2262" i="2"/>
  <c r="AB1992" i="2"/>
  <c r="AE1993" i="2"/>
  <c r="AF1993" i="2" s="1"/>
  <c r="AD1993" i="2"/>
  <c r="AV2263" i="2" l="1"/>
  <c r="AY2262" i="2" s="1"/>
  <c r="AX2262" i="2" s="1"/>
  <c r="AR2262" i="2" s="1"/>
  <c r="AS2262" i="2" s="1"/>
  <c r="AB1991" i="2"/>
  <c r="AE1992" i="2"/>
  <c r="AF1992" i="2" s="1"/>
  <c r="AD1992" i="2"/>
  <c r="AW2261" i="2" l="1"/>
  <c r="AT2262" i="2"/>
  <c r="AU2262" i="2" s="1"/>
  <c r="AV2262" i="2" s="1"/>
  <c r="AY2261" i="2" s="1"/>
  <c r="AX2261" i="2" s="1"/>
  <c r="AW2260" i="2" s="1"/>
  <c r="AQ2262" i="2"/>
  <c r="AB1990" i="2"/>
  <c r="AD1991" i="2"/>
  <c r="AE1991" i="2"/>
  <c r="AF1991" i="2" s="1"/>
  <c r="AR2261" i="2" l="1"/>
  <c r="AS2261" i="2" s="1"/>
  <c r="AT2261" i="2"/>
  <c r="AU2261" i="2" s="1"/>
  <c r="AQ2261" i="2"/>
  <c r="AB1989" i="2"/>
  <c r="AD1990" i="2"/>
  <c r="AE1990" i="2"/>
  <c r="AF1990" i="2" s="1"/>
  <c r="AV2261" i="2" l="1"/>
  <c r="AY2260" i="2" s="1"/>
  <c r="AX2260" i="2" s="1"/>
  <c r="AT2260" i="2" s="1"/>
  <c r="AU2260" i="2" s="1"/>
  <c r="AB1988" i="2"/>
  <c r="AD1989" i="2"/>
  <c r="AE1989" i="2"/>
  <c r="AF1989" i="2" s="1"/>
  <c r="AQ2260" i="2" l="1"/>
  <c r="AR2260" i="2"/>
  <c r="AS2260" i="2" s="1"/>
  <c r="AV2260" i="2" s="1"/>
  <c r="AY2259" i="2" s="1"/>
  <c r="AW2259" i="2"/>
  <c r="AX2259" i="2" s="1"/>
  <c r="AQ2259" i="2" s="1"/>
  <c r="AB1987" i="2"/>
  <c r="AE1988" i="2"/>
  <c r="AF1988" i="2" s="1"/>
  <c r="AD1988" i="2"/>
  <c r="AT2259" i="2" l="1"/>
  <c r="AU2259" i="2" s="1"/>
  <c r="AW2258" i="2"/>
  <c r="AX2258" i="2" s="1"/>
  <c r="AQ2258" i="2" s="1"/>
  <c r="AR2259" i="2"/>
  <c r="AS2259" i="2" s="1"/>
  <c r="AV2259" i="2" s="1"/>
  <c r="AY2258" i="2" s="1"/>
  <c r="AB1986" i="2"/>
  <c r="AD1987" i="2"/>
  <c r="AE1987" i="2"/>
  <c r="AF1987" i="2" s="1"/>
  <c r="AR2258" i="2" l="1"/>
  <c r="AS2258" i="2" s="1"/>
  <c r="AT2258" i="2"/>
  <c r="AU2258" i="2" s="1"/>
  <c r="AW2257" i="2"/>
  <c r="AB1985" i="2"/>
  <c r="AD1986" i="2"/>
  <c r="AE1986" i="2"/>
  <c r="AF1986" i="2" s="1"/>
  <c r="AV2258" i="2" l="1"/>
  <c r="AY2257" i="2" s="1"/>
  <c r="AX2257" i="2"/>
  <c r="AW2256" i="2" s="1"/>
  <c r="AX2256" i="2" s="1"/>
  <c r="AR2256" i="2" s="1"/>
  <c r="AS2256" i="2" s="1"/>
  <c r="AB1984" i="2"/>
  <c r="AD1985" i="2"/>
  <c r="AE1985" i="2"/>
  <c r="AF1985" i="2" s="1"/>
  <c r="AR2257" i="2" l="1"/>
  <c r="AS2257" i="2" s="1"/>
  <c r="AT2257" i="2"/>
  <c r="AU2257" i="2" s="1"/>
  <c r="AQ2257" i="2"/>
  <c r="AQ2256" i="2"/>
  <c r="AT2256" i="2"/>
  <c r="AU2256" i="2" s="1"/>
  <c r="AV2256" i="2" s="1"/>
  <c r="AW2255" i="2"/>
  <c r="AX2255" i="2" s="1"/>
  <c r="AQ2255" i="2" s="1"/>
  <c r="AB1983" i="2"/>
  <c r="AE1984" i="2"/>
  <c r="AF1984" i="2" s="1"/>
  <c r="AD1984" i="2"/>
  <c r="AV2257" i="2" l="1"/>
  <c r="AY2256" i="2" s="1"/>
  <c r="AT2255" i="2"/>
  <c r="AU2255" i="2" s="1"/>
  <c r="AW2254" i="2"/>
  <c r="AX2254" i="2" s="1"/>
  <c r="AQ2254" i="2" s="1"/>
  <c r="AR2255" i="2"/>
  <c r="AS2255" i="2" s="1"/>
  <c r="AV2255" i="2" s="1"/>
  <c r="AY2254" i="2" s="1"/>
  <c r="AB1982" i="2"/>
  <c r="AD1983" i="2"/>
  <c r="AE1983" i="2"/>
  <c r="AF1983" i="2" s="1"/>
  <c r="AY2255" i="2" l="1"/>
  <c r="AR2254" i="2"/>
  <c r="AS2254" i="2" s="1"/>
  <c r="AW2253" i="2"/>
  <c r="AX2253" i="2" s="1"/>
  <c r="AQ2253" i="2" s="1"/>
  <c r="AT2254" i="2"/>
  <c r="AU2254" i="2" s="1"/>
  <c r="AB1981" i="2"/>
  <c r="AD1982" i="2"/>
  <c r="AE1982" i="2"/>
  <c r="AF1982" i="2" s="1"/>
  <c r="AV2254" i="2" l="1"/>
  <c r="AY2253" i="2" s="1"/>
  <c r="AR2253" i="2"/>
  <c r="AS2253" i="2" s="1"/>
  <c r="AW2252" i="2"/>
  <c r="AX2252" i="2" s="1"/>
  <c r="AT2253" i="2"/>
  <c r="AU2253" i="2" s="1"/>
  <c r="AB1980" i="2"/>
  <c r="AD1981" i="2"/>
  <c r="AE1981" i="2"/>
  <c r="AF1981" i="2" s="1"/>
  <c r="AV2253" i="2" l="1"/>
  <c r="AY2252" i="2" s="1"/>
  <c r="AR2252" i="2"/>
  <c r="AS2252" i="2" s="1"/>
  <c r="AQ2252" i="2"/>
  <c r="AT2252" i="2"/>
  <c r="AU2252" i="2" s="1"/>
  <c r="AW2251" i="2"/>
  <c r="AB1979" i="2"/>
  <c r="AD1980" i="2"/>
  <c r="AE1980" i="2"/>
  <c r="AF1980" i="2" s="1"/>
  <c r="AV2252" i="2" l="1"/>
  <c r="AY2251" i="2" s="1"/>
  <c r="AX2251" i="2" s="1"/>
  <c r="AB1978" i="2"/>
  <c r="AD1979" i="2"/>
  <c r="AE1979" i="2"/>
  <c r="AF1979" i="2" s="1"/>
  <c r="AR2251" i="2" l="1"/>
  <c r="AS2251" i="2" s="1"/>
  <c r="AW2250" i="2"/>
  <c r="AQ2251" i="2"/>
  <c r="AT2251" i="2"/>
  <c r="AU2251" i="2" s="1"/>
  <c r="AB1977" i="2"/>
  <c r="AE1978" i="2"/>
  <c r="AF1978" i="2" s="1"/>
  <c r="AD1978" i="2"/>
  <c r="AV2251" i="2" l="1"/>
  <c r="AY2250" i="2" s="1"/>
  <c r="AX2250" i="2" s="1"/>
  <c r="AT2250" i="2" s="1"/>
  <c r="AU2250" i="2" s="1"/>
  <c r="AB1976" i="2"/>
  <c r="AD1977" i="2"/>
  <c r="AE1977" i="2"/>
  <c r="AF1977" i="2" s="1"/>
  <c r="AW2249" i="2" l="1"/>
  <c r="AQ2250" i="2"/>
  <c r="AR2250" i="2"/>
  <c r="AS2250" i="2" s="1"/>
  <c r="AV2250" i="2" s="1"/>
  <c r="AY2249" i="2" s="1"/>
  <c r="AX2249" i="2" s="1"/>
  <c r="AW2248" i="2" s="1"/>
  <c r="AB1975" i="2"/>
  <c r="AD1976" i="2"/>
  <c r="AE1976" i="2"/>
  <c r="AF1976" i="2" s="1"/>
  <c r="AR2249" i="2" l="1"/>
  <c r="AS2249" i="2" s="1"/>
  <c r="AQ2249" i="2"/>
  <c r="AT2249" i="2"/>
  <c r="AU2249" i="2" s="1"/>
  <c r="AB1974" i="2"/>
  <c r="AD1975" i="2"/>
  <c r="AE1975" i="2"/>
  <c r="AF1975" i="2" s="1"/>
  <c r="AV2249" i="2" l="1"/>
  <c r="AY2248" i="2" s="1"/>
  <c r="AX2248" i="2" s="1"/>
  <c r="AW2247" i="2" s="1"/>
  <c r="AB1973" i="2"/>
  <c r="AE1974" i="2"/>
  <c r="AF1974" i="2" s="1"/>
  <c r="AD1974" i="2"/>
  <c r="AQ2248" i="2" l="1"/>
  <c r="AT2248" i="2"/>
  <c r="AU2248" i="2" s="1"/>
  <c r="AR2248" i="2"/>
  <c r="AS2248" i="2" s="1"/>
  <c r="AB1972" i="2"/>
  <c r="AD1973" i="2"/>
  <c r="AE1973" i="2"/>
  <c r="AF1973" i="2" s="1"/>
  <c r="AV2248" i="2" l="1"/>
  <c r="AY2247" i="2" s="1"/>
  <c r="AX2247" i="2" s="1"/>
  <c r="AW2246" i="2" s="1"/>
  <c r="AB1971" i="2"/>
  <c r="AE1972" i="2"/>
  <c r="AF1972" i="2" s="1"/>
  <c r="AD1972" i="2"/>
  <c r="AT2247" i="2" l="1"/>
  <c r="AU2247" i="2" s="1"/>
  <c r="AQ2247" i="2"/>
  <c r="AR2247" i="2"/>
  <c r="AS2247" i="2" s="1"/>
  <c r="AV2247" i="2" s="1"/>
  <c r="AY2246" i="2" s="1"/>
  <c r="AX2246" i="2" s="1"/>
  <c r="AB1970" i="2"/>
  <c r="AE1971" i="2"/>
  <c r="AF1971" i="2" s="1"/>
  <c r="AD1971" i="2"/>
  <c r="AW2245" i="2" l="1"/>
  <c r="AT2246" i="2"/>
  <c r="AU2246" i="2" s="1"/>
  <c r="AQ2246" i="2"/>
  <c r="AR2246" i="2"/>
  <c r="AS2246" i="2" s="1"/>
  <c r="AV2246" i="2" s="1"/>
  <c r="AY2245" i="2" s="1"/>
  <c r="AX2245" i="2" s="1"/>
  <c r="AW2244" i="2" s="1"/>
  <c r="AX2244" i="2" s="1"/>
  <c r="AQ2244" i="2" s="1"/>
  <c r="AB1969" i="2"/>
  <c r="AE1970" i="2"/>
  <c r="AF1970" i="2" s="1"/>
  <c r="AD1970" i="2"/>
  <c r="AR2245" i="2" l="1"/>
  <c r="AS2245" i="2" s="1"/>
  <c r="AQ2245" i="2"/>
  <c r="AW2243" i="2"/>
  <c r="AX2243" i="2" s="1"/>
  <c r="AT2243" i="2" s="1"/>
  <c r="AU2243" i="2" s="1"/>
  <c r="AT2244" i="2"/>
  <c r="AU2244" i="2" s="1"/>
  <c r="AT2245" i="2"/>
  <c r="AU2245" i="2" s="1"/>
  <c r="AR2244" i="2"/>
  <c r="AS2244" i="2" s="1"/>
  <c r="AV2244" i="2" s="1"/>
  <c r="AB1968" i="2"/>
  <c r="AE1969" i="2"/>
  <c r="AF1969" i="2" s="1"/>
  <c r="AD1969" i="2"/>
  <c r="AV2245" i="2" l="1"/>
  <c r="AY2244" i="2" s="1"/>
  <c r="AQ2243" i="2"/>
  <c r="AR2243" i="2"/>
  <c r="AS2243" i="2" s="1"/>
  <c r="AV2243" i="2" s="1"/>
  <c r="AY2242" i="2" s="1"/>
  <c r="AW2242" i="2"/>
  <c r="AX2242" i="2" s="1"/>
  <c r="AT2242" i="2" s="1"/>
  <c r="AU2242" i="2" s="1"/>
  <c r="AY2243" i="2"/>
  <c r="AB1967" i="2"/>
  <c r="AD1968" i="2"/>
  <c r="AE1968" i="2"/>
  <c r="AF1968" i="2" s="1"/>
  <c r="AQ2242" i="2" l="1"/>
  <c r="AR2242" i="2"/>
  <c r="AS2242" i="2" s="1"/>
  <c r="AV2242" i="2" s="1"/>
  <c r="AY2241" i="2" s="1"/>
  <c r="AW2241" i="2"/>
  <c r="AB1966" i="2"/>
  <c r="AD1967" i="2"/>
  <c r="AE1967" i="2"/>
  <c r="AF1967" i="2" s="1"/>
  <c r="AX2241" i="2" l="1"/>
  <c r="AW2240" i="2" s="1"/>
  <c r="AB1965" i="2"/>
  <c r="AD1966" i="2"/>
  <c r="AE1966" i="2"/>
  <c r="AF1966" i="2" s="1"/>
  <c r="AT2241" i="2" l="1"/>
  <c r="AU2241" i="2" s="1"/>
  <c r="AR2241" i="2"/>
  <c r="AS2241" i="2" s="1"/>
  <c r="AV2241" i="2" s="1"/>
  <c r="AY2240" i="2" s="1"/>
  <c r="AX2240" i="2" s="1"/>
  <c r="AQ2240" i="2" s="1"/>
  <c r="AQ2241" i="2"/>
  <c r="AB1964" i="2"/>
  <c r="AE1965" i="2"/>
  <c r="AF1965" i="2" s="1"/>
  <c r="AD1965" i="2"/>
  <c r="AR2240" i="2" l="1"/>
  <c r="AS2240" i="2" s="1"/>
  <c r="AW2239" i="2"/>
  <c r="AT2240" i="2"/>
  <c r="AU2240" i="2" s="1"/>
  <c r="AB1963" i="2"/>
  <c r="AD1964" i="2"/>
  <c r="AE1964" i="2"/>
  <c r="AF1964" i="2" s="1"/>
  <c r="AV2240" i="2" l="1"/>
  <c r="AY2239" i="2" s="1"/>
  <c r="AX2239" i="2" s="1"/>
  <c r="AW2238" i="2" s="1"/>
  <c r="AB1962" i="2"/>
  <c r="AD1963" i="2"/>
  <c r="AE1963" i="2"/>
  <c r="AF1963" i="2" s="1"/>
  <c r="AT2239" i="2" l="1"/>
  <c r="AU2239" i="2" s="1"/>
  <c r="AQ2239" i="2"/>
  <c r="AR2239" i="2"/>
  <c r="AS2239" i="2" s="1"/>
  <c r="AV2239" i="2" s="1"/>
  <c r="AY2238" i="2" s="1"/>
  <c r="AX2238" i="2" s="1"/>
  <c r="AR2238" i="2" s="1"/>
  <c r="AS2238" i="2" s="1"/>
  <c r="AB1961" i="2"/>
  <c r="AD1962" i="2"/>
  <c r="AE1962" i="2"/>
  <c r="AF1962" i="2" s="1"/>
  <c r="AT2238" i="2" l="1"/>
  <c r="AU2238" i="2" s="1"/>
  <c r="AV2238" i="2" s="1"/>
  <c r="AY2237" i="2" s="1"/>
  <c r="AW2237" i="2"/>
  <c r="AQ2238" i="2"/>
  <c r="AB1960" i="2"/>
  <c r="AD1961" i="2"/>
  <c r="AE1961" i="2"/>
  <c r="AF1961" i="2" s="1"/>
  <c r="AX2237" i="2" l="1"/>
  <c r="AW2236" i="2" s="1"/>
  <c r="AB1959" i="2"/>
  <c r="AE1960" i="2"/>
  <c r="AF1960" i="2" s="1"/>
  <c r="AD1960" i="2"/>
  <c r="AQ2237" i="2" l="1"/>
  <c r="AT2237" i="2"/>
  <c r="AU2237" i="2" s="1"/>
  <c r="AR2237" i="2"/>
  <c r="AS2237" i="2" s="1"/>
  <c r="AV2237" i="2" s="1"/>
  <c r="AY2236" i="2" s="1"/>
  <c r="AX2236" i="2" s="1"/>
  <c r="AT2236" i="2" s="1"/>
  <c r="AU2236" i="2" s="1"/>
  <c r="AB1958" i="2"/>
  <c r="AD1959" i="2"/>
  <c r="AE1959" i="2"/>
  <c r="AF1959" i="2" s="1"/>
  <c r="AQ2236" i="2" l="1"/>
  <c r="AW2235" i="2"/>
  <c r="AR2236" i="2"/>
  <c r="AS2236" i="2" s="1"/>
  <c r="AV2236" i="2" s="1"/>
  <c r="AY2235" i="2" s="1"/>
  <c r="AB1957" i="2"/>
  <c r="AE1958" i="2"/>
  <c r="AF1958" i="2" s="1"/>
  <c r="AD1958" i="2"/>
  <c r="AX2235" i="2" l="1"/>
  <c r="AT2235" i="2" s="1"/>
  <c r="AU2235" i="2" s="1"/>
  <c r="AB1956" i="2"/>
  <c r="AD1957" i="2"/>
  <c r="AE1957" i="2"/>
  <c r="AF1957" i="2" s="1"/>
  <c r="AQ2235" i="2" l="1"/>
  <c r="AW2234" i="2"/>
  <c r="AR2235" i="2"/>
  <c r="AS2235" i="2" s="1"/>
  <c r="AV2235" i="2" s="1"/>
  <c r="AY2234" i="2" s="1"/>
  <c r="AX2234" i="2" s="1"/>
  <c r="AW2233" i="2" s="1"/>
  <c r="AB1955" i="2"/>
  <c r="AE1956" i="2"/>
  <c r="AF1956" i="2" s="1"/>
  <c r="AD1956" i="2"/>
  <c r="AR2234" i="2" l="1"/>
  <c r="AS2234" i="2" s="1"/>
  <c r="AQ2234" i="2"/>
  <c r="AT2234" i="2"/>
  <c r="AU2234" i="2" s="1"/>
  <c r="AB1954" i="2"/>
  <c r="AD1955" i="2"/>
  <c r="AE1955" i="2"/>
  <c r="AF1955" i="2" s="1"/>
  <c r="AV2234" i="2" l="1"/>
  <c r="AY2233" i="2" s="1"/>
  <c r="AX2233" i="2" s="1"/>
  <c r="AW2232" i="2" s="1"/>
  <c r="AB1953" i="2"/>
  <c r="AD1954" i="2"/>
  <c r="AE1954" i="2"/>
  <c r="AF1954" i="2" s="1"/>
  <c r="AR2233" i="2" l="1"/>
  <c r="AS2233" i="2" s="1"/>
  <c r="AT2233" i="2"/>
  <c r="AU2233" i="2" s="1"/>
  <c r="AQ2233" i="2"/>
  <c r="AB1952" i="2"/>
  <c r="AE1953" i="2"/>
  <c r="AF1953" i="2" s="1"/>
  <c r="AD1953" i="2"/>
  <c r="AV2233" i="2" l="1"/>
  <c r="AY2232" i="2" s="1"/>
  <c r="AX2232" i="2" s="1"/>
  <c r="AT2232" i="2" s="1"/>
  <c r="AU2232" i="2" s="1"/>
  <c r="AB1951" i="2"/>
  <c r="AD1952" i="2"/>
  <c r="AE1952" i="2"/>
  <c r="AF1952" i="2" s="1"/>
  <c r="AW2231" i="2" l="1"/>
  <c r="AQ2232" i="2"/>
  <c r="AR2232" i="2"/>
  <c r="AS2232" i="2" s="1"/>
  <c r="AV2232" i="2" s="1"/>
  <c r="AY2231" i="2" s="1"/>
  <c r="AB1950" i="2"/>
  <c r="AD1951" i="2"/>
  <c r="AE1951" i="2"/>
  <c r="AF1951" i="2" s="1"/>
  <c r="AX2231" i="2" l="1"/>
  <c r="AT2231" i="2" s="1"/>
  <c r="AU2231" i="2" s="1"/>
  <c r="AB1949" i="2"/>
  <c r="AE1950" i="2"/>
  <c r="AF1950" i="2" s="1"/>
  <c r="AD1950" i="2"/>
  <c r="AW2230" i="2" l="1"/>
  <c r="AR2231" i="2"/>
  <c r="AS2231" i="2" s="1"/>
  <c r="AV2231" i="2" s="1"/>
  <c r="AY2230" i="2" s="1"/>
  <c r="AQ2231" i="2"/>
  <c r="AB1948" i="2"/>
  <c r="AE1949" i="2"/>
  <c r="AF1949" i="2" s="1"/>
  <c r="AD1949" i="2"/>
  <c r="AX2230" i="2" l="1"/>
  <c r="AR2230" i="2" s="1"/>
  <c r="AS2230" i="2" s="1"/>
  <c r="AB1947" i="2"/>
  <c r="AE1948" i="2"/>
  <c r="AF1948" i="2" s="1"/>
  <c r="AD1948" i="2"/>
  <c r="AT2230" i="2" l="1"/>
  <c r="AU2230" i="2" s="1"/>
  <c r="AQ2230" i="2"/>
  <c r="AW2229" i="2"/>
  <c r="AV2230" i="2"/>
  <c r="AY2229" i="2" s="1"/>
  <c r="AB1946" i="2"/>
  <c r="AD1947" i="2"/>
  <c r="AE1947" i="2"/>
  <c r="AF1947" i="2" s="1"/>
  <c r="AX2229" i="2" l="1"/>
  <c r="AT2229" i="2" s="1"/>
  <c r="AU2229" i="2" s="1"/>
  <c r="AR2229" i="2"/>
  <c r="AS2229" i="2" s="1"/>
  <c r="AQ2229" i="2"/>
  <c r="AB1945" i="2"/>
  <c r="AD1946" i="2"/>
  <c r="AE1946" i="2"/>
  <c r="AF1946" i="2" s="1"/>
  <c r="AW2228" i="2" l="1"/>
  <c r="AV2229" i="2"/>
  <c r="AY2228" i="2" s="1"/>
  <c r="AX2228" i="2" s="1"/>
  <c r="AR2228" i="2" s="1"/>
  <c r="AS2228" i="2" s="1"/>
  <c r="AB1944" i="2"/>
  <c r="AD1945" i="2"/>
  <c r="AE1945" i="2"/>
  <c r="AF1945" i="2" s="1"/>
  <c r="AQ2228" i="2" l="1"/>
  <c r="AT2228" i="2"/>
  <c r="AU2228" i="2" s="1"/>
  <c r="AV2228" i="2" s="1"/>
  <c r="AY2227" i="2" s="1"/>
  <c r="AW2227" i="2"/>
  <c r="AB1943" i="2"/>
  <c r="AD1944" i="2"/>
  <c r="AE1944" i="2"/>
  <c r="AF1944" i="2" s="1"/>
  <c r="AX2227" i="2" l="1"/>
  <c r="AW2226" i="2" s="1"/>
  <c r="AB1942" i="2"/>
  <c r="AD1943" i="2"/>
  <c r="AE1943" i="2"/>
  <c r="AF1943" i="2" s="1"/>
  <c r="AQ2227" i="2" l="1"/>
  <c r="AR2227" i="2"/>
  <c r="AS2227" i="2" s="1"/>
  <c r="AT2227" i="2"/>
  <c r="AU2227" i="2" s="1"/>
  <c r="AB1941" i="2"/>
  <c r="AD1942" i="2"/>
  <c r="AE1942" i="2"/>
  <c r="AF1942" i="2" s="1"/>
  <c r="AV2227" i="2" l="1"/>
  <c r="AY2226" i="2" s="1"/>
  <c r="AX2226" i="2" s="1"/>
  <c r="AT2226" i="2" s="1"/>
  <c r="AU2226" i="2" s="1"/>
  <c r="AB1940" i="2"/>
  <c r="AD1941" i="2"/>
  <c r="AE1941" i="2"/>
  <c r="AF1941" i="2" s="1"/>
  <c r="AR2226" i="2" l="1"/>
  <c r="AS2226" i="2" s="1"/>
  <c r="AV2226" i="2" s="1"/>
  <c r="AY2225" i="2" s="1"/>
  <c r="AQ2226" i="2"/>
  <c r="AW2225" i="2"/>
  <c r="AB1939" i="2"/>
  <c r="AE1940" i="2"/>
  <c r="AF1940" i="2" s="1"/>
  <c r="AD1940" i="2"/>
  <c r="AX2225" i="2" l="1"/>
  <c r="AQ2225" i="2" s="1"/>
  <c r="AB1938" i="2"/>
  <c r="AE1939" i="2"/>
  <c r="AF1939" i="2" s="1"/>
  <c r="AD1939" i="2"/>
  <c r="AR2225" i="2" l="1"/>
  <c r="AS2225" i="2" s="1"/>
  <c r="AT2225" i="2"/>
  <c r="AU2225" i="2" s="1"/>
  <c r="AW2224" i="2"/>
  <c r="AB1937" i="2"/>
  <c r="AD1938" i="2"/>
  <c r="AE1938" i="2"/>
  <c r="AF1938" i="2" s="1"/>
  <c r="AV2225" i="2" l="1"/>
  <c r="AY2224" i="2" s="1"/>
  <c r="AX2224" i="2" s="1"/>
  <c r="AB1936" i="2"/>
  <c r="AE1937" i="2"/>
  <c r="AF1937" i="2" s="1"/>
  <c r="AD1937" i="2"/>
  <c r="AR2224" i="2" l="1"/>
  <c r="AS2224" i="2" s="1"/>
  <c r="AQ2224" i="2"/>
  <c r="AW2223" i="2"/>
  <c r="AT2224" i="2"/>
  <c r="AU2224" i="2" s="1"/>
  <c r="AV2224" i="2" s="1"/>
  <c r="AY2223" i="2" s="1"/>
  <c r="AB1935" i="2"/>
  <c r="AD1936" i="2"/>
  <c r="AE1936" i="2"/>
  <c r="AF1936" i="2" s="1"/>
  <c r="AX2223" i="2" l="1"/>
  <c r="AW2222" i="2" s="1"/>
  <c r="AB1934" i="2"/>
  <c r="AD1935" i="2"/>
  <c r="AE1935" i="2"/>
  <c r="AF1935" i="2" s="1"/>
  <c r="AQ2223" i="2" l="1"/>
  <c r="AT2223" i="2"/>
  <c r="AU2223" i="2" s="1"/>
  <c r="AR2223" i="2"/>
  <c r="AS2223" i="2" s="1"/>
  <c r="AB1933" i="2"/>
  <c r="AD1934" i="2"/>
  <c r="AE1934" i="2"/>
  <c r="AF1934" i="2" s="1"/>
  <c r="AV2223" i="2" l="1"/>
  <c r="AY2222" i="2" s="1"/>
  <c r="AX2222" i="2" s="1"/>
  <c r="AW2221" i="2" s="1"/>
  <c r="AB1932" i="2"/>
  <c r="AD1933" i="2"/>
  <c r="AE1933" i="2"/>
  <c r="AF1933" i="2" s="1"/>
  <c r="AT2222" i="2" l="1"/>
  <c r="AU2222" i="2" s="1"/>
  <c r="AR2222" i="2"/>
  <c r="AS2222" i="2" s="1"/>
  <c r="AV2222" i="2" s="1"/>
  <c r="AY2221" i="2" s="1"/>
  <c r="AX2221" i="2" s="1"/>
  <c r="AQ2221" i="2" s="1"/>
  <c r="AQ2222" i="2"/>
  <c r="AB1931" i="2"/>
  <c r="AE1932" i="2"/>
  <c r="AF1932" i="2" s="1"/>
  <c r="AD1932" i="2"/>
  <c r="AW2220" i="2" l="1"/>
  <c r="AT2221" i="2"/>
  <c r="AU2221" i="2" s="1"/>
  <c r="AR2221" i="2"/>
  <c r="AS2221" i="2" s="1"/>
  <c r="AV2221" i="2" s="1"/>
  <c r="AY2220" i="2" s="1"/>
  <c r="AB1930" i="2"/>
  <c r="AE1931" i="2"/>
  <c r="AF1931" i="2" s="1"/>
  <c r="AD1931" i="2"/>
  <c r="AX2220" i="2" l="1"/>
  <c r="AT2220" i="2" s="1"/>
  <c r="AU2220" i="2" s="1"/>
  <c r="AB1929" i="2"/>
  <c r="AE1930" i="2"/>
  <c r="AF1930" i="2" s="1"/>
  <c r="AD1930" i="2"/>
  <c r="AR2220" i="2" l="1"/>
  <c r="AS2220" i="2" s="1"/>
  <c r="AV2220" i="2" s="1"/>
  <c r="AY2219" i="2" s="1"/>
  <c r="AX2219" i="2" s="1"/>
  <c r="AR2219" i="2" s="1"/>
  <c r="AS2219" i="2" s="1"/>
  <c r="AW2219" i="2"/>
  <c r="AQ2220" i="2"/>
  <c r="AB1928" i="2"/>
  <c r="AE1929" i="2"/>
  <c r="AF1929" i="2" s="1"/>
  <c r="AD1929" i="2"/>
  <c r="AW2218" i="2" l="1"/>
  <c r="AT2219" i="2"/>
  <c r="AU2219" i="2" s="1"/>
  <c r="AV2219" i="2" s="1"/>
  <c r="AY2218" i="2" s="1"/>
  <c r="AQ2219" i="2"/>
  <c r="AB1927" i="2"/>
  <c r="AE1928" i="2"/>
  <c r="AF1928" i="2" s="1"/>
  <c r="AD1928" i="2"/>
  <c r="AX2218" i="2" l="1"/>
  <c r="AB1926" i="2"/>
  <c r="AD1927" i="2"/>
  <c r="AE1927" i="2"/>
  <c r="AF1927" i="2" s="1"/>
  <c r="AQ2218" i="2" l="1"/>
  <c r="AR2218" i="2"/>
  <c r="AS2218" i="2" s="1"/>
  <c r="AT2218" i="2"/>
  <c r="AU2218" i="2" s="1"/>
  <c r="AW2217" i="2"/>
  <c r="AB1925" i="2"/>
  <c r="AE1926" i="2"/>
  <c r="AF1926" i="2" s="1"/>
  <c r="AD1926" i="2"/>
  <c r="AV2218" i="2" l="1"/>
  <c r="AY2217" i="2" s="1"/>
  <c r="AX2217" i="2" s="1"/>
  <c r="AQ2217" i="2" s="1"/>
  <c r="AB1924" i="2"/>
  <c r="AD1925" i="2"/>
  <c r="AE1925" i="2"/>
  <c r="AF1925" i="2" s="1"/>
  <c r="AT2217" i="2" l="1"/>
  <c r="AU2217" i="2" s="1"/>
  <c r="AW2216" i="2"/>
  <c r="AR2217" i="2"/>
  <c r="AS2217" i="2" s="1"/>
  <c r="AV2217" i="2" s="1"/>
  <c r="AY2216" i="2" s="1"/>
  <c r="AX2216" i="2" s="1"/>
  <c r="AW2215" i="2" s="1"/>
  <c r="AB1923" i="2"/>
  <c r="AD1924" i="2"/>
  <c r="AE1924" i="2"/>
  <c r="AF1924" i="2" s="1"/>
  <c r="AR2216" i="2" l="1"/>
  <c r="AS2216" i="2" s="1"/>
  <c r="AQ2216" i="2"/>
  <c r="AT2216" i="2"/>
  <c r="AU2216" i="2" s="1"/>
  <c r="AB1922" i="2"/>
  <c r="AD1923" i="2"/>
  <c r="AE1923" i="2"/>
  <c r="AF1923" i="2" s="1"/>
  <c r="AV2216" i="2" l="1"/>
  <c r="AY2215" i="2" s="1"/>
  <c r="AX2215" i="2" s="1"/>
  <c r="AR2215" i="2" s="1"/>
  <c r="AS2215" i="2" s="1"/>
  <c r="AB1921" i="2"/>
  <c r="AE1922" i="2"/>
  <c r="AF1922" i="2" s="1"/>
  <c r="AD1922" i="2"/>
  <c r="AQ2215" i="2" l="1"/>
  <c r="AW2214" i="2"/>
  <c r="AT2215" i="2"/>
  <c r="AU2215" i="2" s="1"/>
  <c r="AV2215" i="2" s="1"/>
  <c r="AY2214" i="2" s="1"/>
  <c r="AB1920" i="2"/>
  <c r="AD1921" i="2"/>
  <c r="AE1921" i="2"/>
  <c r="AF1921" i="2" s="1"/>
  <c r="AX2214" i="2" l="1"/>
  <c r="AQ2214" i="2" s="1"/>
  <c r="AB1919" i="2"/>
  <c r="AD1920" i="2"/>
  <c r="AE1920" i="2"/>
  <c r="AF1920" i="2" s="1"/>
  <c r="AR2214" i="2" l="1"/>
  <c r="AS2214" i="2" s="1"/>
  <c r="AT2214" i="2"/>
  <c r="AU2214" i="2" s="1"/>
  <c r="AW2213" i="2"/>
  <c r="AX2213" i="2" s="1"/>
  <c r="AR2213" i="2" s="1"/>
  <c r="AS2213" i="2" s="1"/>
  <c r="AB1918" i="2"/>
  <c r="AE1919" i="2"/>
  <c r="AF1919" i="2" s="1"/>
  <c r="AD1919" i="2"/>
  <c r="AQ2213" i="2" l="1"/>
  <c r="AV2214" i="2"/>
  <c r="AY2213" i="2" s="1"/>
  <c r="AW2212" i="2"/>
  <c r="AR2212" i="2" s="1"/>
  <c r="AT2213" i="2"/>
  <c r="AU2213" i="2" s="1"/>
  <c r="AV2213" i="2" s="1"/>
  <c r="AY2212" i="2" s="1"/>
  <c r="AB1917" i="2"/>
  <c r="AD1918" i="2"/>
  <c r="AE1918" i="2"/>
  <c r="AF1918" i="2" s="1"/>
  <c r="AQ2212" i="2" l="1"/>
  <c r="AX2212" i="2"/>
  <c r="AS2212" i="2" s="1"/>
  <c r="AB1916" i="2"/>
  <c r="AD1917" i="2"/>
  <c r="AE1917" i="2"/>
  <c r="AF1917" i="2" s="1"/>
  <c r="AT2212" i="2" l="1"/>
  <c r="AU2212" i="2" s="1"/>
  <c r="AV2212" i="2" s="1"/>
  <c r="AY2211" i="2" s="1"/>
  <c r="AX2211" i="2" s="1"/>
  <c r="AW2211" i="2"/>
  <c r="AB1915" i="2"/>
  <c r="AD1916" i="2"/>
  <c r="AE1916" i="2"/>
  <c r="AF1916" i="2" s="1"/>
  <c r="AQ2211" i="2" l="1"/>
  <c r="AT2211" i="2"/>
  <c r="AU2211" i="2" s="1"/>
  <c r="AW2210" i="2"/>
  <c r="AR2211" i="2"/>
  <c r="AS2211" i="2" s="1"/>
  <c r="AB1914" i="2"/>
  <c r="AD1915" i="2"/>
  <c r="AE1915" i="2"/>
  <c r="AF1915" i="2" s="1"/>
  <c r="AV2211" i="2" l="1"/>
  <c r="AY2210" i="2" s="1"/>
  <c r="AX2210" i="2" s="1"/>
  <c r="AR2210" i="2" s="1"/>
  <c r="AS2210" i="2" s="1"/>
  <c r="AB1913" i="2"/>
  <c r="AD1914" i="2"/>
  <c r="AE1914" i="2"/>
  <c r="AF1914" i="2" s="1"/>
  <c r="AQ2210" i="2" l="1"/>
  <c r="AW2209" i="2"/>
  <c r="AX2209" i="2" s="1"/>
  <c r="AR2209" i="2" s="1"/>
  <c r="AS2209" i="2" s="1"/>
  <c r="AT2210" i="2"/>
  <c r="AU2210" i="2" s="1"/>
  <c r="AV2210" i="2" s="1"/>
  <c r="AY2209" i="2" s="1"/>
  <c r="AB1912" i="2"/>
  <c r="AD1913" i="2"/>
  <c r="AE1913" i="2"/>
  <c r="AF1913" i="2" s="1"/>
  <c r="AT2209" i="2" l="1"/>
  <c r="AU2209" i="2" s="1"/>
  <c r="AV2209" i="2" s="1"/>
  <c r="AY2208" i="2" s="1"/>
  <c r="AW2208" i="2"/>
  <c r="AX2208" i="2" s="1"/>
  <c r="AR2208" i="2" s="1"/>
  <c r="AS2208" i="2" s="1"/>
  <c r="AQ2209" i="2"/>
  <c r="AB1911" i="2"/>
  <c r="AD1912" i="2"/>
  <c r="AE1912" i="2"/>
  <c r="AF1912" i="2" s="1"/>
  <c r="AW2207" i="2" l="1"/>
  <c r="AX2207" i="2" s="1"/>
  <c r="AQ2207" i="2" s="1"/>
  <c r="AQ2208" i="2"/>
  <c r="AT2208" i="2"/>
  <c r="AU2208" i="2" s="1"/>
  <c r="AV2208" i="2" s="1"/>
  <c r="AY2207" i="2" s="1"/>
  <c r="AB1910" i="2"/>
  <c r="AE1911" i="2"/>
  <c r="AF1911" i="2" s="1"/>
  <c r="AD1911" i="2"/>
  <c r="AR2207" i="2" l="1"/>
  <c r="AS2207" i="2" s="1"/>
  <c r="AW2206" i="2"/>
  <c r="AX2206" i="2" s="1"/>
  <c r="AQ2206" i="2" s="1"/>
  <c r="AT2207" i="2"/>
  <c r="AU2207" i="2" s="1"/>
  <c r="AB1909" i="2"/>
  <c r="AD1910" i="2"/>
  <c r="AE1910" i="2"/>
  <c r="AF1910" i="2" s="1"/>
  <c r="AR2206" i="2" l="1"/>
  <c r="AS2206" i="2" s="1"/>
  <c r="AV2207" i="2"/>
  <c r="AY2206" i="2" s="1"/>
  <c r="AW2205" i="2"/>
  <c r="AX2205" i="2" s="1"/>
  <c r="AQ2205" i="2" s="1"/>
  <c r="AT2206" i="2"/>
  <c r="AU2206" i="2" s="1"/>
  <c r="AV2206" i="2" s="1"/>
  <c r="AY2205" i="2" s="1"/>
  <c r="AB1908" i="2"/>
  <c r="AE1909" i="2"/>
  <c r="AF1909" i="2" s="1"/>
  <c r="AD1909" i="2"/>
  <c r="AR2205" i="2" l="1"/>
  <c r="AS2205" i="2" s="1"/>
  <c r="AW2204" i="2"/>
  <c r="AX2204" i="2" s="1"/>
  <c r="AR2204" i="2" s="1"/>
  <c r="AS2204" i="2" s="1"/>
  <c r="AT2205" i="2"/>
  <c r="AU2205" i="2" s="1"/>
  <c r="AB1907" i="2"/>
  <c r="AD1908" i="2"/>
  <c r="AE1908" i="2"/>
  <c r="AF1908" i="2" s="1"/>
  <c r="AQ2204" i="2" l="1"/>
  <c r="AW2203" i="2"/>
  <c r="AX2203" i="2" s="1"/>
  <c r="AR2203" i="2" s="1"/>
  <c r="AS2203" i="2" s="1"/>
  <c r="AT2204" i="2"/>
  <c r="AU2204" i="2" s="1"/>
  <c r="AV2204" i="2" s="1"/>
  <c r="AV2205" i="2"/>
  <c r="AY2204" i="2" s="1"/>
  <c r="AB1906" i="2"/>
  <c r="AD1907" i="2"/>
  <c r="AE1907" i="2"/>
  <c r="AF1907" i="2" s="1"/>
  <c r="AT2203" i="2" l="1"/>
  <c r="AU2203" i="2" s="1"/>
  <c r="AW2202" i="2"/>
  <c r="AX2202" i="2" s="1"/>
  <c r="AQ2202" i="2" s="1"/>
  <c r="AQ2203" i="2"/>
  <c r="AV2203" i="2"/>
  <c r="AY2202" i="2" s="1"/>
  <c r="AY2203" i="2"/>
  <c r="AT2202" i="2"/>
  <c r="AU2202" i="2" s="1"/>
  <c r="AB1905" i="2"/>
  <c r="AE1906" i="2"/>
  <c r="AF1906" i="2" s="1"/>
  <c r="AD1906" i="2"/>
  <c r="AW2201" i="2" l="1"/>
  <c r="AX2201" i="2" s="1"/>
  <c r="AR2201" i="2" s="1"/>
  <c r="AS2201" i="2" s="1"/>
  <c r="AR2202" i="2"/>
  <c r="AS2202" i="2" s="1"/>
  <c r="AV2202" i="2" s="1"/>
  <c r="AY2201" i="2" s="1"/>
  <c r="AT2201" i="2"/>
  <c r="AU2201" i="2" s="1"/>
  <c r="AQ2201" i="2"/>
  <c r="AV2201" i="2"/>
  <c r="AY2200" i="2" s="1"/>
  <c r="AW2200" i="2"/>
  <c r="AX2200" i="2" s="1"/>
  <c r="AR2200" i="2" s="1"/>
  <c r="AS2200" i="2" s="1"/>
  <c r="AB1904" i="2"/>
  <c r="AE1905" i="2"/>
  <c r="AF1905" i="2" s="1"/>
  <c r="AD1905" i="2"/>
  <c r="AQ2200" i="2" l="1"/>
  <c r="AW2199" i="2"/>
  <c r="AX2199" i="2" s="1"/>
  <c r="AT2200" i="2"/>
  <c r="AU2200" i="2" s="1"/>
  <c r="AV2200" i="2" s="1"/>
  <c r="AY2199" i="2" s="1"/>
  <c r="AB1903" i="2"/>
  <c r="AE1904" i="2"/>
  <c r="AF1904" i="2" s="1"/>
  <c r="AD1904" i="2"/>
  <c r="AQ2199" i="2" l="1"/>
  <c r="AR2199" i="2"/>
  <c r="AS2199" i="2" s="1"/>
  <c r="AW2198" i="2"/>
  <c r="AX2198" i="2" s="1"/>
  <c r="AQ2198" i="2" s="1"/>
  <c r="AT2199" i="2"/>
  <c r="AU2199" i="2" s="1"/>
  <c r="AB1902" i="2"/>
  <c r="AE1903" i="2"/>
  <c r="AF1903" i="2" s="1"/>
  <c r="AD1903" i="2"/>
  <c r="AV2199" i="2" l="1"/>
  <c r="AY2198" i="2" s="1"/>
  <c r="AT2198" i="2"/>
  <c r="AU2198" i="2" s="1"/>
  <c r="AW2197" i="2"/>
  <c r="AX2197" i="2" s="1"/>
  <c r="AQ2197" i="2" s="1"/>
  <c r="AR2198" i="2"/>
  <c r="AS2198" i="2" s="1"/>
  <c r="AB1901" i="2"/>
  <c r="AD1902" i="2"/>
  <c r="AE1902" i="2"/>
  <c r="AF1902" i="2" s="1"/>
  <c r="AV2198" i="2" l="1"/>
  <c r="AY2197" i="2" s="1"/>
  <c r="AR2197" i="2"/>
  <c r="AS2197" i="2" s="1"/>
  <c r="AT2197" i="2"/>
  <c r="AU2197" i="2" s="1"/>
  <c r="AW2196" i="2"/>
  <c r="AB1900" i="2"/>
  <c r="AD1901" i="2"/>
  <c r="AE1901" i="2"/>
  <c r="AF1901" i="2" s="1"/>
  <c r="AV2197" i="2" l="1"/>
  <c r="AY2196" i="2" s="1"/>
  <c r="AX2196" i="2" s="1"/>
  <c r="AB1899" i="2"/>
  <c r="AE1900" i="2"/>
  <c r="AF1900" i="2" s="1"/>
  <c r="AD1900" i="2"/>
  <c r="AR2196" i="2" l="1"/>
  <c r="AS2196" i="2" s="1"/>
  <c r="AQ2196" i="2"/>
  <c r="AW2195" i="2"/>
  <c r="AX2195" i="2" s="1"/>
  <c r="AQ2195" i="2" s="1"/>
  <c r="AT2196" i="2"/>
  <c r="AU2196" i="2" s="1"/>
  <c r="AV2196" i="2" s="1"/>
  <c r="AY2195" i="2" s="1"/>
  <c r="AB1898" i="2"/>
  <c r="AE1899" i="2"/>
  <c r="AF1899" i="2" s="1"/>
  <c r="AD1899" i="2"/>
  <c r="AR2195" i="2" l="1"/>
  <c r="AS2195" i="2" s="1"/>
  <c r="AT2195" i="2"/>
  <c r="AU2195" i="2" s="1"/>
  <c r="AV2195" i="2"/>
  <c r="AY2194" i="2" s="1"/>
  <c r="AW2194" i="2"/>
  <c r="AX2194" i="2" s="1"/>
  <c r="AB1897" i="2"/>
  <c r="AE1898" i="2"/>
  <c r="AF1898" i="2" s="1"/>
  <c r="AD1898" i="2"/>
  <c r="AW2193" i="2" l="1"/>
  <c r="AX2193" i="2" s="1"/>
  <c r="AT2194" i="2"/>
  <c r="AU2194" i="2" s="1"/>
  <c r="AR2194" i="2"/>
  <c r="AS2194" i="2" s="1"/>
  <c r="AV2194" i="2" s="1"/>
  <c r="AY2193" i="2" s="1"/>
  <c r="AQ2194" i="2"/>
  <c r="AQ2193" i="2"/>
  <c r="AR2193" i="2"/>
  <c r="AS2193" i="2" s="1"/>
  <c r="AT2193" i="2"/>
  <c r="AU2193" i="2" s="1"/>
  <c r="AW2192" i="2"/>
  <c r="AX2192" i="2" s="1"/>
  <c r="AB1896" i="2"/>
  <c r="AD1897" i="2"/>
  <c r="AE1897" i="2"/>
  <c r="AF1897" i="2" s="1"/>
  <c r="AV2193" i="2" l="1"/>
  <c r="AY2192" i="2" s="1"/>
  <c r="AR2192" i="2"/>
  <c r="AS2192" i="2" s="1"/>
  <c r="AQ2192" i="2"/>
  <c r="AW2191" i="2"/>
  <c r="AR2191" i="2" s="1"/>
  <c r="AT2192" i="2"/>
  <c r="AU2192" i="2" s="1"/>
  <c r="AB1895" i="2"/>
  <c r="AE1896" i="2"/>
  <c r="AF1896" i="2" s="1"/>
  <c r="AD1896" i="2"/>
  <c r="AV2192" i="2" l="1"/>
  <c r="AY2191" i="2" s="1"/>
  <c r="AX2191" i="2" s="1"/>
  <c r="AT2191" i="2" s="1"/>
  <c r="AU2191" i="2" s="1"/>
  <c r="AQ2191" i="2"/>
  <c r="AB1894" i="2"/>
  <c r="AD1895" i="2"/>
  <c r="AE1895" i="2"/>
  <c r="AF1895" i="2" s="1"/>
  <c r="AS2191" i="2" l="1"/>
  <c r="AV2191" i="2" s="1"/>
  <c r="AY2190" i="2" s="1"/>
  <c r="AX2190" i="2" s="1"/>
  <c r="AW2190" i="2"/>
  <c r="AB1893" i="2"/>
  <c r="AE1894" i="2"/>
  <c r="AF1894" i="2" s="1"/>
  <c r="AD1894" i="2"/>
  <c r="AQ2190" i="2" l="1"/>
  <c r="AW2189" i="2"/>
  <c r="AT2190" i="2"/>
  <c r="AU2190" i="2" s="1"/>
  <c r="AR2190" i="2"/>
  <c r="AS2190" i="2" s="1"/>
  <c r="AB1892" i="2"/>
  <c r="AD1893" i="2"/>
  <c r="AE1893" i="2"/>
  <c r="AF1893" i="2" s="1"/>
  <c r="AV2190" i="2" l="1"/>
  <c r="AY2189" i="2" s="1"/>
  <c r="AX2189" i="2" s="1"/>
  <c r="AQ2189" i="2" s="1"/>
  <c r="AB1891" i="2"/>
  <c r="AE1892" i="2"/>
  <c r="AF1892" i="2" s="1"/>
  <c r="AD1892" i="2"/>
  <c r="AW2188" i="2" l="1"/>
  <c r="AT2189" i="2"/>
  <c r="AU2189" i="2" s="1"/>
  <c r="AR2189" i="2"/>
  <c r="AS2189" i="2" s="1"/>
  <c r="AV2189" i="2" s="1"/>
  <c r="AY2188" i="2" s="1"/>
  <c r="AX2188" i="2" s="1"/>
  <c r="AR2188" i="2" s="1"/>
  <c r="AS2188" i="2" s="1"/>
  <c r="AB1890" i="2"/>
  <c r="AD1891" i="2"/>
  <c r="AE1891" i="2"/>
  <c r="AF1891" i="2" s="1"/>
  <c r="AT2188" i="2" l="1"/>
  <c r="AU2188" i="2" s="1"/>
  <c r="AV2188" i="2" s="1"/>
  <c r="AY2187" i="2" s="1"/>
  <c r="AQ2188" i="2"/>
  <c r="AW2187" i="2"/>
  <c r="AB1889" i="2"/>
  <c r="AE1890" i="2"/>
  <c r="AF1890" i="2" s="1"/>
  <c r="AD1890" i="2"/>
  <c r="AX2187" i="2" l="1"/>
  <c r="AR2187" i="2" s="1"/>
  <c r="AS2187" i="2" s="1"/>
  <c r="AQ2187" i="2"/>
  <c r="AB1888" i="2"/>
  <c r="AE1889" i="2"/>
  <c r="AF1889" i="2" s="1"/>
  <c r="AD1889" i="2"/>
  <c r="AW2186" i="2" l="1"/>
  <c r="AT2187" i="2"/>
  <c r="AU2187" i="2" s="1"/>
  <c r="AV2187" i="2" s="1"/>
  <c r="AY2186" i="2" s="1"/>
  <c r="AX2186" i="2" s="1"/>
  <c r="AR2186" i="2" s="1"/>
  <c r="AS2186" i="2" s="1"/>
  <c r="AB1887" i="2"/>
  <c r="AD1888" i="2"/>
  <c r="AE1888" i="2"/>
  <c r="AF1888" i="2" s="1"/>
  <c r="AW2185" i="2" l="1"/>
  <c r="AT2186" i="2"/>
  <c r="AU2186" i="2" s="1"/>
  <c r="AV2186" i="2" s="1"/>
  <c r="AY2185" i="2" s="1"/>
  <c r="AX2185" i="2" s="1"/>
  <c r="AQ2186" i="2"/>
  <c r="AB1886" i="2"/>
  <c r="AE1887" i="2"/>
  <c r="AF1887" i="2" s="1"/>
  <c r="AD1887" i="2"/>
  <c r="AT2185" i="2" l="1"/>
  <c r="AU2185" i="2" s="1"/>
  <c r="AQ2185" i="2"/>
  <c r="AW2184" i="2"/>
  <c r="AR2185" i="2"/>
  <c r="AS2185" i="2" s="1"/>
  <c r="AV2185" i="2" s="1"/>
  <c r="AY2184" i="2" s="1"/>
  <c r="AB1885" i="2"/>
  <c r="AD1886" i="2"/>
  <c r="AE1886" i="2"/>
  <c r="AF1886" i="2" s="1"/>
  <c r="AX2184" i="2" l="1"/>
  <c r="AW2183" i="2" s="1"/>
  <c r="AB1884" i="2"/>
  <c r="AE1885" i="2"/>
  <c r="AF1885" i="2" s="1"/>
  <c r="AD1885" i="2"/>
  <c r="AQ2184" i="2" l="1"/>
  <c r="AR2184" i="2"/>
  <c r="AS2184" i="2" s="1"/>
  <c r="AT2184" i="2"/>
  <c r="AU2184" i="2" s="1"/>
  <c r="AB1883" i="2"/>
  <c r="AE1884" i="2"/>
  <c r="AF1884" i="2" s="1"/>
  <c r="AD1884" i="2"/>
  <c r="AV2184" i="2" l="1"/>
  <c r="AY2183" i="2" s="1"/>
  <c r="AX2183" i="2" s="1"/>
  <c r="AR2183" i="2" s="1"/>
  <c r="AS2183" i="2" s="1"/>
  <c r="AB1882" i="2"/>
  <c r="AE1883" i="2"/>
  <c r="AF1883" i="2" s="1"/>
  <c r="AD1883" i="2"/>
  <c r="AQ2183" i="2" l="1"/>
  <c r="AT2183" i="2"/>
  <c r="AU2183" i="2" s="1"/>
  <c r="AV2183" i="2" s="1"/>
  <c r="AY2182" i="2" s="1"/>
  <c r="AW2182" i="2"/>
  <c r="AB1881" i="2"/>
  <c r="AD1882" i="2"/>
  <c r="AE1882" i="2"/>
  <c r="AF1882" i="2" s="1"/>
  <c r="AX2182" i="2" l="1"/>
  <c r="AQ2182" i="2" s="1"/>
  <c r="AB1880" i="2"/>
  <c r="AD1881" i="2"/>
  <c r="AE1881" i="2"/>
  <c r="AF1881" i="2" s="1"/>
  <c r="AR2182" i="2" l="1"/>
  <c r="AS2182" i="2" s="1"/>
  <c r="AW2181" i="2"/>
  <c r="AT2182" i="2"/>
  <c r="AU2182" i="2" s="1"/>
  <c r="AB1879" i="2"/>
  <c r="AE1880" i="2"/>
  <c r="AF1880" i="2" s="1"/>
  <c r="AD1880" i="2"/>
  <c r="AV2182" i="2" l="1"/>
  <c r="AY2181" i="2" s="1"/>
  <c r="AX2181" i="2" s="1"/>
  <c r="AQ2181" i="2" s="1"/>
  <c r="AB1878" i="2"/>
  <c r="AE1879" i="2"/>
  <c r="AF1879" i="2" s="1"/>
  <c r="AD1879" i="2"/>
  <c r="AR2181" i="2" l="1"/>
  <c r="AS2181" i="2" s="1"/>
  <c r="AW2180" i="2"/>
  <c r="AT2181" i="2"/>
  <c r="AU2181" i="2" s="1"/>
  <c r="AB1877" i="2"/>
  <c r="AE1878" i="2"/>
  <c r="AF1878" i="2" s="1"/>
  <c r="AD1878" i="2"/>
  <c r="AV2181" i="2" l="1"/>
  <c r="AY2180" i="2" s="1"/>
  <c r="AX2180" i="2" s="1"/>
  <c r="AT2180" i="2" s="1"/>
  <c r="AU2180" i="2" s="1"/>
  <c r="AB1876" i="2"/>
  <c r="AE1877" i="2"/>
  <c r="AF1877" i="2" s="1"/>
  <c r="AD1877" i="2"/>
  <c r="AW2179" i="2" l="1"/>
  <c r="AR2180" i="2"/>
  <c r="AS2180" i="2" s="1"/>
  <c r="AV2180" i="2" s="1"/>
  <c r="AY2179" i="2" s="1"/>
  <c r="AX2179" i="2" s="1"/>
  <c r="AQ2179" i="2" s="1"/>
  <c r="AQ2180" i="2"/>
  <c r="AB1875" i="2"/>
  <c r="AE1876" i="2"/>
  <c r="AF1876" i="2" s="1"/>
  <c r="AD1876" i="2"/>
  <c r="AW2178" i="2" l="1"/>
  <c r="AT2179" i="2"/>
  <c r="AU2179" i="2" s="1"/>
  <c r="AR2179" i="2"/>
  <c r="AS2179" i="2" s="1"/>
  <c r="AV2179" i="2" s="1"/>
  <c r="AY2178" i="2" s="1"/>
  <c r="AX2178" i="2" s="1"/>
  <c r="AB1874" i="2"/>
  <c r="AE1875" i="2"/>
  <c r="AF1875" i="2" s="1"/>
  <c r="AD1875" i="2"/>
  <c r="AW2177" i="2" l="1"/>
  <c r="AQ2178" i="2"/>
  <c r="AR2178" i="2"/>
  <c r="AS2178" i="2" s="1"/>
  <c r="AT2178" i="2"/>
  <c r="AU2178" i="2" s="1"/>
  <c r="AB1873" i="2"/>
  <c r="AE1874" i="2"/>
  <c r="AF1874" i="2" s="1"/>
  <c r="AD1874" i="2"/>
  <c r="AV2178" i="2" l="1"/>
  <c r="AY2177" i="2" s="1"/>
  <c r="AX2177" i="2" s="1"/>
  <c r="AQ2177" i="2" s="1"/>
  <c r="AB1872" i="2"/>
  <c r="AE1873" i="2"/>
  <c r="AF1873" i="2" s="1"/>
  <c r="AD1873" i="2"/>
  <c r="AR2177" i="2" l="1"/>
  <c r="AS2177" i="2" s="1"/>
  <c r="AW2176" i="2"/>
  <c r="AT2177" i="2"/>
  <c r="AU2177" i="2" s="1"/>
  <c r="AB1871" i="2"/>
  <c r="AE1872" i="2"/>
  <c r="AF1872" i="2" s="1"/>
  <c r="AD1872" i="2"/>
  <c r="AV2177" i="2" l="1"/>
  <c r="AY2176" i="2" s="1"/>
  <c r="AX2176" i="2" s="1"/>
  <c r="AR2176" i="2" s="1"/>
  <c r="AS2176" i="2" s="1"/>
  <c r="AB1870" i="2"/>
  <c r="AD1871" i="2"/>
  <c r="AE1871" i="2"/>
  <c r="AF1871" i="2" s="1"/>
  <c r="AQ2176" i="2" l="1"/>
  <c r="AW2175" i="2"/>
  <c r="AT2176" i="2"/>
  <c r="AU2176" i="2" s="1"/>
  <c r="AV2176" i="2" s="1"/>
  <c r="AY2175" i="2" s="1"/>
  <c r="AX2175" i="2" s="1"/>
  <c r="AB1869" i="2"/>
  <c r="AD1870" i="2"/>
  <c r="AE1870" i="2"/>
  <c r="AF1870" i="2" s="1"/>
  <c r="AQ2175" i="2" l="1"/>
  <c r="AW2174" i="2"/>
  <c r="AR2175" i="2"/>
  <c r="AS2175" i="2" s="1"/>
  <c r="AT2175" i="2"/>
  <c r="AU2175" i="2" s="1"/>
  <c r="AB1868" i="2"/>
  <c r="AE1869" i="2"/>
  <c r="AF1869" i="2" s="1"/>
  <c r="AD1869" i="2"/>
  <c r="AV2175" i="2" l="1"/>
  <c r="AY2174" i="2" s="1"/>
  <c r="AX2174" i="2" s="1"/>
  <c r="AQ2174" i="2" s="1"/>
  <c r="AB1867" i="2"/>
  <c r="AD1868" i="2"/>
  <c r="AE1868" i="2"/>
  <c r="AF1868" i="2" s="1"/>
  <c r="AW2173" i="2" l="1"/>
  <c r="AT2174" i="2"/>
  <c r="AU2174" i="2" s="1"/>
  <c r="AR2174" i="2"/>
  <c r="AS2174" i="2" s="1"/>
  <c r="AV2174" i="2" s="1"/>
  <c r="AY2173" i="2" s="1"/>
  <c r="AX2173" i="2" s="1"/>
  <c r="AB1866" i="2"/>
  <c r="AE1867" i="2"/>
  <c r="AF1867" i="2" s="1"/>
  <c r="AD1867" i="2"/>
  <c r="AQ2173" i="2" l="1"/>
  <c r="AW2172" i="2"/>
  <c r="AT2173" i="2"/>
  <c r="AU2173" i="2" s="1"/>
  <c r="AR2173" i="2"/>
  <c r="AS2173" i="2" s="1"/>
  <c r="AV2173" i="2" s="1"/>
  <c r="AY2172" i="2" s="1"/>
  <c r="AX2172" i="2" s="1"/>
  <c r="AB1865" i="2"/>
  <c r="AE1866" i="2"/>
  <c r="AF1866" i="2" s="1"/>
  <c r="AD1866" i="2"/>
  <c r="AR2172" i="2" l="1"/>
  <c r="AS2172" i="2" s="1"/>
  <c r="AQ2172" i="2"/>
  <c r="AT2172" i="2"/>
  <c r="AU2172" i="2" s="1"/>
  <c r="AW2171" i="2"/>
  <c r="AB1864" i="2"/>
  <c r="AD1865" i="2"/>
  <c r="AE1865" i="2"/>
  <c r="AF1865" i="2" s="1"/>
  <c r="AV2172" i="2" l="1"/>
  <c r="AY2171" i="2" s="1"/>
  <c r="AX2171" i="2" s="1"/>
  <c r="AR2171" i="2" s="1"/>
  <c r="AS2171" i="2" s="1"/>
  <c r="AB1863" i="2"/>
  <c r="AD1864" i="2"/>
  <c r="AE1864" i="2"/>
  <c r="AF1864" i="2" s="1"/>
  <c r="AQ2171" i="2" l="1"/>
  <c r="AT2171" i="2"/>
  <c r="AU2171" i="2" s="1"/>
  <c r="AV2171" i="2" s="1"/>
  <c r="AY2170" i="2" s="1"/>
  <c r="AW2170" i="2"/>
  <c r="AB1862" i="2"/>
  <c r="AE1863" i="2"/>
  <c r="AF1863" i="2" s="1"/>
  <c r="AD1863" i="2"/>
  <c r="AX2170" i="2" l="1"/>
  <c r="AT2170" i="2" s="1"/>
  <c r="AU2170" i="2" s="1"/>
  <c r="AW2169" i="2"/>
  <c r="AR2170" i="2"/>
  <c r="AS2170" i="2" s="1"/>
  <c r="AV2170" i="2" s="1"/>
  <c r="AY2169" i="2" s="1"/>
  <c r="AX2169" i="2" s="1"/>
  <c r="AQ2169" i="2" s="1"/>
  <c r="AQ2170" i="2"/>
  <c r="AB1861" i="2"/>
  <c r="AD1862" i="2"/>
  <c r="AE1862" i="2"/>
  <c r="AF1862" i="2" s="1"/>
  <c r="AT2169" i="2" l="1"/>
  <c r="AU2169" i="2" s="1"/>
  <c r="AW2168" i="2"/>
  <c r="AX2168" i="2" s="1"/>
  <c r="AR2168" i="2" s="1"/>
  <c r="AS2168" i="2" s="1"/>
  <c r="AR2169" i="2"/>
  <c r="AS2169" i="2" s="1"/>
  <c r="AV2169" i="2" s="1"/>
  <c r="AY2168" i="2" s="1"/>
  <c r="AB1860" i="2"/>
  <c r="AD1861" i="2"/>
  <c r="AE1861" i="2"/>
  <c r="AF1861" i="2" s="1"/>
  <c r="AQ2168" i="2" l="1"/>
  <c r="AW2167" i="2"/>
  <c r="AT2168" i="2"/>
  <c r="AU2168" i="2" s="1"/>
  <c r="AV2168" i="2" s="1"/>
  <c r="AY2167" i="2" s="1"/>
  <c r="AB1859" i="2"/>
  <c r="AE1860" i="2"/>
  <c r="AF1860" i="2" s="1"/>
  <c r="AD1860" i="2"/>
  <c r="AX2167" i="2" l="1"/>
  <c r="AQ2167" i="2" s="1"/>
  <c r="AB1858" i="2"/>
  <c r="AD1859" i="2"/>
  <c r="AE1859" i="2"/>
  <c r="AF1859" i="2" s="1"/>
  <c r="AR2167" i="2" l="1"/>
  <c r="AS2167" i="2" s="1"/>
  <c r="AW2166" i="2"/>
  <c r="AX2166" i="2" s="1"/>
  <c r="AQ2166" i="2" s="1"/>
  <c r="AT2167" i="2"/>
  <c r="AU2167" i="2" s="1"/>
  <c r="AB1857" i="2"/>
  <c r="AE1858" i="2"/>
  <c r="AF1858" i="2" s="1"/>
  <c r="AD1858" i="2"/>
  <c r="AV2167" i="2" l="1"/>
  <c r="AY2166" i="2" s="1"/>
  <c r="AR2166" i="2"/>
  <c r="AS2166" i="2" s="1"/>
  <c r="AW2165" i="2"/>
  <c r="AX2165" i="2" s="1"/>
  <c r="AQ2165" i="2" s="1"/>
  <c r="AT2166" i="2"/>
  <c r="AU2166" i="2" s="1"/>
  <c r="AB1856" i="2"/>
  <c r="AE1857" i="2"/>
  <c r="AF1857" i="2" s="1"/>
  <c r="AD1857" i="2"/>
  <c r="AV2166" i="2" l="1"/>
  <c r="AY2165" i="2" s="1"/>
  <c r="AR2165" i="2"/>
  <c r="AS2165" i="2" s="1"/>
  <c r="AW2164" i="2"/>
  <c r="AX2164" i="2" s="1"/>
  <c r="AT2165" i="2"/>
  <c r="AU2165" i="2" s="1"/>
  <c r="AB1855" i="2"/>
  <c r="AD1856" i="2"/>
  <c r="AE1856" i="2"/>
  <c r="AF1856" i="2" s="1"/>
  <c r="AR2164" i="2" l="1"/>
  <c r="AS2164" i="2" s="1"/>
  <c r="AV2165" i="2"/>
  <c r="AY2164" i="2" s="1"/>
  <c r="AQ2164" i="2"/>
  <c r="AT2164" i="2"/>
  <c r="AU2164" i="2" s="1"/>
  <c r="AW2163" i="2"/>
  <c r="AX2163" i="2" s="1"/>
  <c r="AB1854" i="2"/>
  <c r="AD1855" i="2"/>
  <c r="AE1855" i="2"/>
  <c r="AF1855" i="2" s="1"/>
  <c r="AV2164" i="2" l="1"/>
  <c r="AY2163" i="2" s="1"/>
  <c r="AR2163" i="2"/>
  <c r="AS2163" i="2" s="1"/>
  <c r="AQ2163" i="2"/>
  <c r="AT2163" i="2"/>
  <c r="AU2163" i="2" s="1"/>
  <c r="AW2162" i="2"/>
  <c r="AX2162" i="2" s="1"/>
  <c r="AQ2162" i="2" s="1"/>
  <c r="AB1853" i="2"/>
  <c r="AE1854" i="2"/>
  <c r="AF1854" i="2" s="1"/>
  <c r="AD1854" i="2"/>
  <c r="AV2163" i="2" l="1"/>
  <c r="AY2162" i="2" s="1"/>
  <c r="AR2162" i="2"/>
  <c r="AS2162" i="2" s="1"/>
  <c r="AT2162" i="2"/>
  <c r="AU2162" i="2" s="1"/>
  <c r="AW2161" i="2"/>
  <c r="AX2161" i="2" s="1"/>
  <c r="AB1852" i="2"/>
  <c r="AE1853" i="2"/>
  <c r="AF1853" i="2" s="1"/>
  <c r="AD1853" i="2"/>
  <c r="AR2161" i="2" l="1"/>
  <c r="AS2161" i="2" s="1"/>
  <c r="AV2162" i="2"/>
  <c r="AY2161" i="2" s="1"/>
  <c r="AQ2161" i="2"/>
  <c r="AT2161" i="2"/>
  <c r="AU2161" i="2" s="1"/>
  <c r="AV2161" i="2" s="1"/>
  <c r="AY2160" i="2" s="1"/>
  <c r="AW2160" i="2"/>
  <c r="AB1851" i="2"/>
  <c r="AD1852" i="2"/>
  <c r="AE1852" i="2"/>
  <c r="AF1852" i="2" s="1"/>
  <c r="AX2160" i="2" l="1"/>
  <c r="AR2160" i="2"/>
  <c r="AS2160" i="2" s="1"/>
  <c r="AW2159" i="2"/>
  <c r="AT2160" i="2"/>
  <c r="AU2160" i="2" s="1"/>
  <c r="AQ2160" i="2"/>
  <c r="AB1850" i="2"/>
  <c r="AD1851" i="2"/>
  <c r="AE1851" i="2"/>
  <c r="AF1851" i="2" s="1"/>
  <c r="AV2160" i="2" l="1"/>
  <c r="AY2159" i="2" s="1"/>
  <c r="AX2159" i="2" s="1"/>
  <c r="AB1849" i="2"/>
  <c r="AD1850" i="2"/>
  <c r="AE1850" i="2"/>
  <c r="AF1850" i="2" s="1"/>
  <c r="AQ2159" i="2" l="1"/>
  <c r="AR2159" i="2"/>
  <c r="AS2159" i="2" s="1"/>
  <c r="AW2158" i="2"/>
  <c r="AT2159" i="2"/>
  <c r="AU2159" i="2" s="1"/>
  <c r="AB1848" i="2"/>
  <c r="AD1849" i="2"/>
  <c r="AE1849" i="2"/>
  <c r="AF1849" i="2" s="1"/>
  <c r="AV2159" i="2" l="1"/>
  <c r="AY2158" i="2" s="1"/>
  <c r="AX2158" i="2" s="1"/>
  <c r="AQ2158" i="2" s="1"/>
  <c r="AB1847" i="2"/>
  <c r="AE1848" i="2"/>
  <c r="AF1848" i="2" s="1"/>
  <c r="AD1848" i="2"/>
  <c r="AT2158" i="2" l="1"/>
  <c r="AU2158" i="2" s="1"/>
  <c r="AW2157" i="2"/>
  <c r="AR2158" i="2"/>
  <c r="AS2158" i="2" s="1"/>
  <c r="AV2158" i="2" s="1"/>
  <c r="AY2157" i="2" s="1"/>
  <c r="AX2157" i="2" s="1"/>
  <c r="AB1846" i="2"/>
  <c r="AD1847" i="2"/>
  <c r="AE1847" i="2"/>
  <c r="AF1847" i="2" s="1"/>
  <c r="AQ2157" i="2" l="1"/>
  <c r="AT2157" i="2"/>
  <c r="AU2157" i="2" s="1"/>
  <c r="AR2157" i="2"/>
  <c r="AS2157" i="2" s="1"/>
  <c r="AV2157" i="2" s="1"/>
  <c r="AY2156" i="2" s="1"/>
  <c r="AW2156" i="2"/>
  <c r="AB1845" i="2"/>
  <c r="AE1846" i="2"/>
  <c r="AF1846" i="2" s="1"/>
  <c r="AD1846" i="2"/>
  <c r="AX2156" i="2" l="1"/>
  <c r="AW2155" i="2"/>
  <c r="AQ2156" i="2"/>
  <c r="AT2156" i="2"/>
  <c r="AU2156" i="2" s="1"/>
  <c r="AR2156" i="2"/>
  <c r="AS2156" i="2" s="1"/>
  <c r="AV2156" i="2" s="1"/>
  <c r="AY2155" i="2" s="1"/>
  <c r="AX2155" i="2" s="1"/>
  <c r="AQ2155" i="2" s="1"/>
  <c r="AB1844" i="2"/>
  <c r="AE1845" i="2"/>
  <c r="AF1845" i="2" s="1"/>
  <c r="AD1845" i="2"/>
  <c r="AW2154" i="2" l="1"/>
  <c r="AT2155" i="2"/>
  <c r="AU2155" i="2" s="1"/>
  <c r="AR2155" i="2"/>
  <c r="AS2155" i="2" s="1"/>
  <c r="AV2155" i="2" s="1"/>
  <c r="AY2154" i="2" s="1"/>
  <c r="AX2154" i="2" s="1"/>
  <c r="AB1843" i="2"/>
  <c r="AD1844" i="2"/>
  <c r="AE1844" i="2"/>
  <c r="AF1844" i="2" s="1"/>
  <c r="AW2153" i="2" l="1"/>
  <c r="AR2154" i="2"/>
  <c r="AS2154" i="2" s="1"/>
  <c r="AT2154" i="2"/>
  <c r="AU2154" i="2" s="1"/>
  <c r="AQ2154" i="2"/>
  <c r="AB1842" i="2"/>
  <c r="AD1843" i="2"/>
  <c r="AE1843" i="2"/>
  <c r="AF1843" i="2" s="1"/>
  <c r="AV2154" i="2" l="1"/>
  <c r="AY2153" i="2" s="1"/>
  <c r="AX2153" i="2" s="1"/>
  <c r="AQ2153" i="2" s="1"/>
  <c r="AB1841" i="2"/>
  <c r="AE1842" i="2"/>
  <c r="AF1842" i="2" s="1"/>
  <c r="AD1842" i="2"/>
  <c r="AW2152" i="2" l="1"/>
  <c r="AR2153" i="2"/>
  <c r="AS2153" i="2" s="1"/>
  <c r="AT2153" i="2"/>
  <c r="AU2153" i="2" s="1"/>
  <c r="AB1840" i="2"/>
  <c r="AE1841" i="2"/>
  <c r="AF1841" i="2" s="1"/>
  <c r="AD1841" i="2"/>
  <c r="AV2153" i="2" l="1"/>
  <c r="AY2152" i="2" s="1"/>
  <c r="AX2152" i="2" s="1"/>
  <c r="AW2151" i="2" s="1"/>
  <c r="AB1839" i="2"/>
  <c r="AD1840" i="2"/>
  <c r="AE1840" i="2"/>
  <c r="AF1840" i="2" s="1"/>
  <c r="AR2152" i="2" l="1"/>
  <c r="AS2152" i="2" s="1"/>
  <c r="AT2152" i="2"/>
  <c r="AU2152" i="2" s="1"/>
  <c r="AQ2152" i="2"/>
  <c r="AB1838" i="2"/>
  <c r="AE1839" i="2"/>
  <c r="AF1839" i="2" s="1"/>
  <c r="AD1839" i="2"/>
  <c r="AV2152" i="2" l="1"/>
  <c r="AY2151" i="2" s="1"/>
  <c r="AX2151" i="2" s="1"/>
  <c r="AQ2151" i="2" s="1"/>
  <c r="AB1837" i="2"/>
  <c r="AE1838" i="2"/>
  <c r="AF1838" i="2" s="1"/>
  <c r="AD1838" i="2"/>
  <c r="AT2151" i="2" l="1"/>
  <c r="AU2151" i="2" s="1"/>
  <c r="AW2150" i="2"/>
  <c r="AR2151" i="2"/>
  <c r="AS2151" i="2" s="1"/>
  <c r="AV2151" i="2" s="1"/>
  <c r="AY2150" i="2" s="1"/>
  <c r="AX2150" i="2"/>
  <c r="AQ2150" i="2" s="1"/>
  <c r="AB1836" i="2"/>
  <c r="AD1837" i="2"/>
  <c r="AE1837" i="2"/>
  <c r="AF1837" i="2" s="1"/>
  <c r="AR2150" i="2" l="1"/>
  <c r="AS2150" i="2" s="1"/>
  <c r="AW2149" i="2"/>
  <c r="AX2149" i="2" s="1"/>
  <c r="AT2150" i="2"/>
  <c r="AU2150" i="2" s="1"/>
  <c r="AV2150" i="2" s="1"/>
  <c r="AY2149" i="2" s="1"/>
  <c r="AB1835" i="2"/>
  <c r="AD1836" i="2"/>
  <c r="AE1836" i="2"/>
  <c r="AF1836" i="2" s="1"/>
  <c r="AR2149" i="2" l="1"/>
  <c r="AS2149" i="2" s="1"/>
  <c r="AW2148" i="2"/>
  <c r="AX2148" i="2" s="1"/>
  <c r="AQ2148" i="2" s="1"/>
  <c r="AT2149" i="2"/>
  <c r="AU2149" i="2" s="1"/>
  <c r="AQ2149" i="2"/>
  <c r="AB1834" i="2"/>
  <c r="AE1835" i="2"/>
  <c r="AF1835" i="2" s="1"/>
  <c r="AD1835" i="2"/>
  <c r="AR2148" i="2" l="1"/>
  <c r="AS2148" i="2" s="1"/>
  <c r="AT2148" i="2"/>
  <c r="AU2148" i="2" s="1"/>
  <c r="AW2147" i="2"/>
  <c r="AX2147" i="2" s="1"/>
  <c r="AV2149" i="2"/>
  <c r="AY2148" i="2" s="1"/>
  <c r="AB1833" i="2"/>
  <c r="AD1834" i="2"/>
  <c r="AE1834" i="2"/>
  <c r="AF1834" i="2" s="1"/>
  <c r="AV2148" i="2" l="1"/>
  <c r="AQ2147" i="2"/>
  <c r="AR2147" i="2"/>
  <c r="AS2147" i="2" s="1"/>
  <c r="AW2146" i="2"/>
  <c r="AX2146" i="2" s="1"/>
  <c r="AT2147" i="2"/>
  <c r="AU2147" i="2" s="1"/>
  <c r="AY2147" i="2"/>
  <c r="AB1832" i="2"/>
  <c r="AE1833" i="2"/>
  <c r="AF1833" i="2" s="1"/>
  <c r="AD1833" i="2"/>
  <c r="AQ2146" i="2" l="1"/>
  <c r="AV2147" i="2"/>
  <c r="AY2146" i="2" s="1"/>
  <c r="AR2146" i="2"/>
  <c r="AS2146" i="2" s="1"/>
  <c r="AT2146" i="2"/>
  <c r="AU2146" i="2" s="1"/>
  <c r="AW2145" i="2"/>
  <c r="AX2145" i="2" s="1"/>
  <c r="AQ2145" i="2" s="1"/>
  <c r="AB1831" i="2"/>
  <c r="AD1832" i="2"/>
  <c r="AE1832" i="2"/>
  <c r="AF1832" i="2" s="1"/>
  <c r="AV2146" i="2" l="1"/>
  <c r="AY2145" i="2" s="1"/>
  <c r="AR2145" i="2"/>
  <c r="AS2145" i="2" s="1"/>
  <c r="AW2144" i="2"/>
  <c r="AX2144" i="2" s="1"/>
  <c r="AQ2144" i="2" s="1"/>
  <c r="AT2145" i="2"/>
  <c r="AU2145" i="2" s="1"/>
  <c r="AB1830" i="2"/>
  <c r="AD1831" i="2"/>
  <c r="AE1831" i="2"/>
  <c r="AF1831" i="2" s="1"/>
  <c r="AV2145" i="2" l="1"/>
  <c r="AY2144" i="2" s="1"/>
  <c r="AR2144" i="2"/>
  <c r="AS2144" i="2" s="1"/>
  <c r="AV2144" i="2" s="1"/>
  <c r="AY2143" i="2" s="1"/>
  <c r="AT2144" i="2"/>
  <c r="AU2144" i="2" s="1"/>
  <c r="AW2143" i="2"/>
  <c r="AX2143" i="2" s="1"/>
  <c r="AR2143" i="2" s="1"/>
  <c r="AS2143" i="2" s="1"/>
  <c r="AB1829" i="2"/>
  <c r="AE1830" i="2"/>
  <c r="AF1830" i="2" s="1"/>
  <c r="AD1830" i="2"/>
  <c r="AQ2143" i="2" l="1"/>
  <c r="AT2143" i="2"/>
  <c r="AU2143" i="2" s="1"/>
  <c r="AV2143" i="2" s="1"/>
  <c r="AY2142" i="2" s="1"/>
  <c r="AW2142" i="2"/>
  <c r="AX2142" i="2" s="1"/>
  <c r="AB1828" i="2"/>
  <c r="AD1829" i="2"/>
  <c r="AE1829" i="2"/>
  <c r="AF1829" i="2" s="1"/>
  <c r="AQ2142" i="2" l="1"/>
  <c r="AW2141" i="2"/>
  <c r="AX2141" i="2" s="1"/>
  <c r="AR2141" i="2" s="1"/>
  <c r="AS2141" i="2" s="1"/>
  <c r="AT2142" i="2"/>
  <c r="AU2142" i="2" s="1"/>
  <c r="AR2142" i="2"/>
  <c r="AS2142" i="2" s="1"/>
  <c r="AV2142" i="2" s="1"/>
  <c r="AY2141" i="2" s="1"/>
  <c r="AB1827" i="2"/>
  <c r="AE1828" i="2"/>
  <c r="AF1828" i="2" s="1"/>
  <c r="AD1828" i="2"/>
  <c r="AQ2141" i="2" l="1"/>
  <c r="AW2140" i="2"/>
  <c r="AX2140" i="2" s="1"/>
  <c r="AR2140" i="2" s="1"/>
  <c r="AS2140" i="2" s="1"/>
  <c r="AT2141" i="2"/>
  <c r="AU2141" i="2" s="1"/>
  <c r="AV2141" i="2" s="1"/>
  <c r="AY2140" i="2" s="1"/>
  <c r="AB1826" i="2"/>
  <c r="AD1827" i="2"/>
  <c r="AE1827" i="2"/>
  <c r="AF1827" i="2" s="1"/>
  <c r="AQ2140" i="2" l="1"/>
  <c r="AT2140" i="2"/>
  <c r="AU2140" i="2" s="1"/>
  <c r="AW2139" i="2"/>
  <c r="AX2139" i="2" s="1"/>
  <c r="AQ2139" i="2" s="1"/>
  <c r="AV2140" i="2"/>
  <c r="AY2139" i="2" s="1"/>
  <c r="AB1825" i="2"/>
  <c r="AD1826" i="2"/>
  <c r="AE1826" i="2"/>
  <c r="AF1826" i="2" s="1"/>
  <c r="AR2139" i="2" l="1"/>
  <c r="AS2139" i="2" s="1"/>
  <c r="AT2139" i="2"/>
  <c r="AU2139" i="2" s="1"/>
  <c r="AW2138" i="2"/>
  <c r="AB1824" i="2"/>
  <c r="AD1825" i="2"/>
  <c r="AE1825" i="2"/>
  <c r="AF1825" i="2" s="1"/>
  <c r="AV2139" i="2" l="1"/>
  <c r="AY2138" i="2" s="1"/>
  <c r="AX2138" i="2" s="1"/>
  <c r="AQ2138" i="2" s="1"/>
  <c r="AB1823" i="2"/>
  <c r="AE1824" i="2"/>
  <c r="AF1824" i="2" s="1"/>
  <c r="AD1824" i="2"/>
  <c r="AW2137" i="2" l="1"/>
  <c r="AX2137" i="2" s="1"/>
  <c r="AT2138" i="2"/>
  <c r="AU2138" i="2" s="1"/>
  <c r="AR2138" i="2"/>
  <c r="AS2138" i="2" s="1"/>
  <c r="AR2137" i="2"/>
  <c r="AS2137" i="2" s="1"/>
  <c r="AQ2137" i="2"/>
  <c r="AT2137" i="2"/>
  <c r="AU2137" i="2" s="1"/>
  <c r="AW2136" i="2"/>
  <c r="AX2136" i="2" s="1"/>
  <c r="AB1822" i="2"/>
  <c r="AE1823" i="2"/>
  <c r="AF1823" i="2" s="1"/>
  <c r="AD1823" i="2"/>
  <c r="AV2138" i="2" l="1"/>
  <c r="AY2137" i="2" s="1"/>
  <c r="AV2137" i="2"/>
  <c r="AY2136" i="2" s="1"/>
  <c r="AQ2136" i="2"/>
  <c r="AW2135" i="2"/>
  <c r="AX2135" i="2" s="1"/>
  <c r="AR2135" i="2" s="1"/>
  <c r="AS2135" i="2" s="1"/>
  <c r="AT2136" i="2"/>
  <c r="AU2136" i="2" s="1"/>
  <c r="AR2136" i="2"/>
  <c r="AS2136" i="2" s="1"/>
  <c r="AV2136" i="2" s="1"/>
  <c r="AY2135" i="2" s="1"/>
  <c r="AB1821" i="2"/>
  <c r="AD1822" i="2"/>
  <c r="AE1822" i="2"/>
  <c r="AF1822" i="2" s="1"/>
  <c r="AQ2135" i="2" l="1"/>
  <c r="AW2134" i="2"/>
  <c r="AT2135" i="2"/>
  <c r="AU2135" i="2" s="1"/>
  <c r="AV2135" i="2" s="1"/>
  <c r="AY2134" i="2" s="1"/>
  <c r="AX2134" i="2" s="1"/>
  <c r="AB1820" i="2"/>
  <c r="AE1821" i="2"/>
  <c r="AF1821" i="2" s="1"/>
  <c r="AD1821" i="2"/>
  <c r="AR2134" i="2" l="1"/>
  <c r="AS2134" i="2" s="1"/>
  <c r="AQ2134" i="2"/>
  <c r="AT2134" i="2"/>
  <c r="AU2134" i="2" s="1"/>
  <c r="AW2133" i="2"/>
  <c r="AB1819" i="2"/>
  <c r="AD1820" i="2"/>
  <c r="AE1820" i="2"/>
  <c r="AF1820" i="2" s="1"/>
  <c r="AV2134" i="2" l="1"/>
  <c r="AY2133" i="2" s="1"/>
  <c r="AX2133" i="2" s="1"/>
  <c r="AB1818" i="2"/>
  <c r="AD1819" i="2"/>
  <c r="AE1819" i="2"/>
  <c r="AF1819" i="2" s="1"/>
  <c r="AR2133" i="2" l="1"/>
  <c r="AS2133" i="2" s="1"/>
  <c r="AW2132" i="2"/>
  <c r="AX2132" i="2" s="1"/>
  <c r="AR2132" i="2" s="1"/>
  <c r="AS2132" i="2" s="1"/>
  <c r="AT2133" i="2"/>
  <c r="AU2133" i="2" s="1"/>
  <c r="AQ2133" i="2"/>
  <c r="AB1817" i="2"/>
  <c r="AE1818" i="2"/>
  <c r="AF1818" i="2" s="1"/>
  <c r="AD1818" i="2"/>
  <c r="AV2133" i="2" l="1"/>
  <c r="AY2132" i="2" s="1"/>
  <c r="AQ2132" i="2"/>
  <c r="AW2131" i="2"/>
  <c r="AT2132" i="2"/>
  <c r="AU2132" i="2" s="1"/>
  <c r="AV2132" i="2" s="1"/>
  <c r="AY2131" i="2" s="1"/>
  <c r="AX2131" i="2" s="1"/>
  <c r="AB1816" i="2"/>
  <c r="AE1817" i="2"/>
  <c r="AF1817" i="2" s="1"/>
  <c r="AD1817" i="2"/>
  <c r="AW2130" i="2" l="1"/>
  <c r="AT2131" i="2"/>
  <c r="AU2131" i="2" s="1"/>
  <c r="AQ2131" i="2"/>
  <c r="AR2131" i="2"/>
  <c r="AS2131" i="2" s="1"/>
  <c r="AV2131" i="2" s="1"/>
  <c r="AY2130" i="2" s="1"/>
  <c r="AX2130" i="2" s="1"/>
  <c r="AQ2130" i="2" s="1"/>
  <c r="AB1815" i="2"/>
  <c r="AD1816" i="2"/>
  <c r="AE1816" i="2"/>
  <c r="AF1816" i="2" s="1"/>
  <c r="AW2129" i="2" l="1"/>
  <c r="AT2130" i="2"/>
  <c r="AU2130" i="2" s="1"/>
  <c r="AR2130" i="2"/>
  <c r="AS2130" i="2" s="1"/>
  <c r="AB1814" i="2"/>
  <c r="AE1815" i="2"/>
  <c r="AF1815" i="2" s="1"/>
  <c r="AD1815" i="2"/>
  <c r="AV2130" i="2" l="1"/>
  <c r="AY2129" i="2" s="1"/>
  <c r="AX2129" i="2" s="1"/>
  <c r="AB1813" i="2"/>
  <c r="AE1814" i="2"/>
  <c r="AF1814" i="2" s="1"/>
  <c r="AD1814" i="2"/>
  <c r="AT2129" i="2" l="1"/>
  <c r="AU2129" i="2" s="1"/>
  <c r="AW2128" i="2"/>
  <c r="AQ2129" i="2"/>
  <c r="AR2129" i="2"/>
  <c r="AS2129" i="2" s="1"/>
  <c r="AV2129" i="2" s="1"/>
  <c r="AY2128" i="2" s="1"/>
  <c r="AX2128" i="2" s="1"/>
  <c r="AB1812" i="2"/>
  <c r="AD1813" i="2"/>
  <c r="AE1813" i="2"/>
  <c r="AF1813" i="2" s="1"/>
  <c r="AW2127" i="2" l="1"/>
  <c r="AT2128" i="2"/>
  <c r="AU2128" i="2" s="1"/>
  <c r="AR2128" i="2"/>
  <c r="AS2128" i="2" s="1"/>
  <c r="AV2128" i="2" s="1"/>
  <c r="AY2127" i="2" s="1"/>
  <c r="AX2127" i="2" s="1"/>
  <c r="AT2127" i="2" s="1"/>
  <c r="AU2127" i="2" s="1"/>
  <c r="AQ2128" i="2"/>
  <c r="AB1811" i="2"/>
  <c r="AD1812" i="2"/>
  <c r="AE1812" i="2"/>
  <c r="AF1812" i="2" s="1"/>
  <c r="AQ2127" i="2" l="1"/>
  <c r="AW2126" i="2"/>
  <c r="AR2127" i="2"/>
  <c r="AS2127" i="2" s="1"/>
  <c r="AV2127" i="2" s="1"/>
  <c r="AY2126" i="2" s="1"/>
  <c r="AX2126" i="2" s="1"/>
  <c r="AT2126" i="2" s="1"/>
  <c r="AU2126" i="2" s="1"/>
  <c r="AB1810" i="2"/>
  <c r="AE1811" i="2"/>
  <c r="AF1811" i="2" s="1"/>
  <c r="AD1811" i="2"/>
  <c r="AW2125" i="2" l="1"/>
  <c r="AQ2126" i="2"/>
  <c r="AR2126" i="2"/>
  <c r="AS2126" i="2" s="1"/>
  <c r="AV2126" i="2" s="1"/>
  <c r="AY2125" i="2" s="1"/>
  <c r="AX2125" i="2" s="1"/>
  <c r="AT2125" i="2" s="1"/>
  <c r="AU2125" i="2" s="1"/>
  <c r="AB1809" i="2"/>
  <c r="AE1810" i="2"/>
  <c r="AF1810" i="2" s="1"/>
  <c r="AD1810" i="2"/>
  <c r="AR2125" i="2" l="1"/>
  <c r="AS2125" i="2" s="1"/>
  <c r="AQ2125" i="2"/>
  <c r="AW2124" i="2"/>
  <c r="AV2125" i="2"/>
  <c r="AY2124" i="2" s="1"/>
  <c r="AX2124" i="2" s="1"/>
  <c r="AB1808" i="2"/>
  <c r="AE1809" i="2"/>
  <c r="AF1809" i="2" s="1"/>
  <c r="AD1809" i="2"/>
  <c r="AR2124" i="2" l="1"/>
  <c r="AS2124" i="2" s="1"/>
  <c r="AQ2124" i="2"/>
  <c r="AW2123" i="2"/>
  <c r="AT2124" i="2"/>
  <c r="AU2124" i="2" s="1"/>
  <c r="AB1807" i="2"/>
  <c r="AD1808" i="2"/>
  <c r="AE1808" i="2"/>
  <c r="AF1808" i="2" s="1"/>
  <c r="AV2124" i="2" l="1"/>
  <c r="AY2123" i="2" s="1"/>
  <c r="AX2123" i="2" s="1"/>
  <c r="AW2122" i="2" s="1"/>
  <c r="AB1806" i="2"/>
  <c r="AE1807" i="2"/>
  <c r="AF1807" i="2" s="1"/>
  <c r="AD1807" i="2"/>
  <c r="AR2123" i="2" l="1"/>
  <c r="AS2123" i="2" s="1"/>
  <c r="AT2123" i="2"/>
  <c r="AU2123" i="2" s="1"/>
  <c r="AQ2123" i="2"/>
  <c r="AB1805" i="2"/>
  <c r="AE1806" i="2"/>
  <c r="AF1806" i="2" s="1"/>
  <c r="AD1806" i="2"/>
  <c r="AV2123" i="2" l="1"/>
  <c r="AY2122" i="2" s="1"/>
  <c r="AX2122" i="2" s="1"/>
  <c r="AT2122" i="2" s="1"/>
  <c r="AU2122" i="2" s="1"/>
  <c r="AB1804" i="2"/>
  <c r="AD1805" i="2"/>
  <c r="AE1805" i="2"/>
  <c r="AF1805" i="2" s="1"/>
  <c r="AQ2122" i="2" l="1"/>
  <c r="AR2122" i="2"/>
  <c r="AS2122" i="2" s="1"/>
  <c r="AV2122" i="2" s="1"/>
  <c r="AY2121" i="2" s="1"/>
  <c r="AX2121" i="2" s="1"/>
  <c r="AT2121" i="2" s="1"/>
  <c r="AU2121" i="2" s="1"/>
  <c r="AW2121" i="2"/>
  <c r="AB1803" i="2"/>
  <c r="AD1804" i="2"/>
  <c r="AE1804" i="2"/>
  <c r="AF1804" i="2" s="1"/>
  <c r="AR2121" i="2" l="1"/>
  <c r="AS2121" i="2" s="1"/>
  <c r="AV2121" i="2" s="1"/>
  <c r="AY2120" i="2" s="1"/>
  <c r="AQ2121" i="2"/>
  <c r="AW2120" i="2"/>
  <c r="AB1802" i="2"/>
  <c r="AD1803" i="2"/>
  <c r="AE1803" i="2"/>
  <c r="AF1803" i="2" s="1"/>
  <c r="AX2120" i="2" l="1"/>
  <c r="AT2120" i="2" s="1"/>
  <c r="AU2120" i="2" s="1"/>
  <c r="AB1801" i="2"/>
  <c r="AE1802" i="2"/>
  <c r="AF1802" i="2" s="1"/>
  <c r="AD1802" i="2"/>
  <c r="AW2119" i="2" l="1"/>
  <c r="AR2120" i="2"/>
  <c r="AS2120" i="2" s="1"/>
  <c r="AV2120" i="2" s="1"/>
  <c r="AY2119" i="2" s="1"/>
  <c r="AX2119" i="2" s="1"/>
  <c r="AT2119" i="2" s="1"/>
  <c r="AU2119" i="2" s="1"/>
  <c r="AQ2120" i="2"/>
  <c r="AB1800" i="2"/>
  <c r="AD1801" i="2"/>
  <c r="AE1801" i="2"/>
  <c r="AF1801" i="2" s="1"/>
  <c r="AQ2119" i="2" l="1"/>
  <c r="AR2119" i="2"/>
  <c r="AS2119" i="2" s="1"/>
  <c r="AV2119" i="2" s="1"/>
  <c r="AY2118" i="2" s="1"/>
  <c r="AX2118" i="2" s="1"/>
  <c r="AW2117" i="2" s="1"/>
  <c r="AW2118" i="2"/>
  <c r="AB1799" i="2"/>
  <c r="AE1800" i="2"/>
  <c r="AF1800" i="2" s="1"/>
  <c r="AD1800" i="2"/>
  <c r="AQ2118" i="2" l="1"/>
  <c r="AT2118" i="2"/>
  <c r="AU2118" i="2" s="1"/>
  <c r="AR2118" i="2"/>
  <c r="AS2118" i="2" s="1"/>
  <c r="AV2118" i="2" s="1"/>
  <c r="AY2117" i="2" s="1"/>
  <c r="AX2117" i="2" s="1"/>
  <c r="AQ2117" i="2" s="1"/>
  <c r="AB1798" i="2"/>
  <c r="AD1799" i="2"/>
  <c r="AE1799" i="2"/>
  <c r="AF1799" i="2" s="1"/>
  <c r="AR2117" i="2" l="1"/>
  <c r="AS2117" i="2" s="1"/>
  <c r="AT2117" i="2"/>
  <c r="AU2117" i="2" s="1"/>
  <c r="AW2116" i="2"/>
  <c r="AB1797" i="2"/>
  <c r="AD1798" i="2"/>
  <c r="AE1798" i="2"/>
  <c r="AF1798" i="2" s="1"/>
  <c r="AV2117" i="2" l="1"/>
  <c r="AY2116" i="2" s="1"/>
  <c r="AX2116" i="2" s="1"/>
  <c r="AT2116" i="2" s="1"/>
  <c r="AU2116" i="2" s="1"/>
  <c r="AB1796" i="2"/>
  <c r="AD1797" i="2"/>
  <c r="AE1797" i="2"/>
  <c r="AF1797" i="2" s="1"/>
  <c r="AW2115" i="2" l="1"/>
  <c r="AQ2116" i="2"/>
  <c r="AR2116" i="2"/>
  <c r="AS2116" i="2" s="1"/>
  <c r="AV2116" i="2" s="1"/>
  <c r="AY2115" i="2" s="1"/>
  <c r="AX2115" i="2" s="1"/>
  <c r="AW2114" i="2" s="1"/>
  <c r="AB1795" i="2"/>
  <c r="AD1796" i="2"/>
  <c r="AE1796" i="2"/>
  <c r="AF1796" i="2" s="1"/>
  <c r="AT2115" i="2" l="1"/>
  <c r="AU2115" i="2" s="1"/>
  <c r="AR2115" i="2"/>
  <c r="AS2115" i="2" s="1"/>
  <c r="AV2115" i="2" s="1"/>
  <c r="AY2114" i="2" s="1"/>
  <c r="AX2114" i="2" s="1"/>
  <c r="AQ2114" i="2" s="1"/>
  <c r="AQ2115" i="2"/>
  <c r="AB1794" i="2"/>
  <c r="AE1795" i="2"/>
  <c r="AF1795" i="2" s="1"/>
  <c r="AD1795" i="2"/>
  <c r="AR2114" i="2" l="1"/>
  <c r="AS2114" i="2" s="1"/>
  <c r="AT2114" i="2"/>
  <c r="AU2114" i="2" s="1"/>
  <c r="AW2113" i="2"/>
  <c r="AB1793" i="2"/>
  <c r="AD1794" i="2"/>
  <c r="AE1794" i="2"/>
  <c r="AF1794" i="2" s="1"/>
  <c r="AV2114" i="2" l="1"/>
  <c r="AY2113" i="2" s="1"/>
  <c r="AX2113" i="2" s="1"/>
  <c r="AW2112" i="2" s="1"/>
  <c r="AB1792" i="2"/>
  <c r="AD1793" i="2"/>
  <c r="AE1793" i="2"/>
  <c r="AF1793" i="2" s="1"/>
  <c r="AT2113" i="2" l="1"/>
  <c r="AU2113" i="2" s="1"/>
  <c r="AQ2113" i="2"/>
  <c r="AR2113" i="2"/>
  <c r="AS2113" i="2" s="1"/>
  <c r="AV2113" i="2" s="1"/>
  <c r="AY2112" i="2" s="1"/>
  <c r="AX2112" i="2" s="1"/>
  <c r="AB1791" i="2"/>
  <c r="AD1792" i="2"/>
  <c r="AE1792" i="2"/>
  <c r="AF1792" i="2" s="1"/>
  <c r="AQ2112" i="2" l="1"/>
  <c r="AT2112" i="2"/>
  <c r="AU2112" i="2" s="1"/>
  <c r="AR2112" i="2"/>
  <c r="AS2112" i="2" s="1"/>
  <c r="AV2112" i="2" s="1"/>
  <c r="AY2111" i="2" s="1"/>
  <c r="AW2111" i="2"/>
  <c r="AB1790" i="2"/>
  <c r="AE1791" i="2"/>
  <c r="AF1791" i="2" s="1"/>
  <c r="AD1791" i="2"/>
  <c r="AX2111" i="2" l="1"/>
  <c r="AR2111" i="2"/>
  <c r="AS2111" i="2" s="1"/>
  <c r="AW2110" i="2"/>
  <c r="AT2111" i="2"/>
  <c r="AU2111" i="2" s="1"/>
  <c r="AQ2111" i="2"/>
  <c r="AB1789" i="2"/>
  <c r="AD1790" i="2"/>
  <c r="AE1790" i="2"/>
  <c r="AF1790" i="2" s="1"/>
  <c r="AV2111" i="2" l="1"/>
  <c r="AY2110" i="2" s="1"/>
  <c r="AX2110" i="2" s="1"/>
  <c r="AW2109" i="2" s="1"/>
  <c r="AB1788" i="2"/>
  <c r="AE1789" i="2"/>
  <c r="AF1789" i="2" s="1"/>
  <c r="AD1789" i="2"/>
  <c r="AQ2110" i="2" l="1"/>
  <c r="AT2110" i="2"/>
  <c r="AU2110" i="2" s="1"/>
  <c r="AR2110" i="2"/>
  <c r="AS2110" i="2" s="1"/>
  <c r="AV2110" i="2" s="1"/>
  <c r="AY2109" i="2" s="1"/>
  <c r="AX2109" i="2" s="1"/>
  <c r="AQ2109" i="2" s="1"/>
  <c r="AB1787" i="2"/>
  <c r="AD1788" i="2"/>
  <c r="AE1788" i="2"/>
  <c r="AF1788" i="2" s="1"/>
  <c r="AT2109" i="2" l="1"/>
  <c r="AU2109" i="2" s="1"/>
  <c r="AW2108" i="2"/>
  <c r="AR2109" i="2"/>
  <c r="AS2109" i="2" s="1"/>
  <c r="AV2109" i="2" s="1"/>
  <c r="AY2108" i="2" s="1"/>
  <c r="AX2108" i="2" s="1"/>
  <c r="AW2107" i="2" s="1"/>
  <c r="AB1786" i="2"/>
  <c r="AE1787" i="2"/>
  <c r="AF1787" i="2" s="1"/>
  <c r="AD1787" i="2"/>
  <c r="AR2108" i="2" l="1"/>
  <c r="AS2108" i="2" s="1"/>
  <c r="AQ2108" i="2"/>
  <c r="AT2108" i="2"/>
  <c r="AU2108" i="2" s="1"/>
  <c r="AB1785" i="2"/>
  <c r="AD1786" i="2"/>
  <c r="AE1786" i="2"/>
  <c r="AF1786" i="2" s="1"/>
  <c r="AV2108" i="2" l="1"/>
  <c r="AY2107" i="2" s="1"/>
  <c r="AX2107" i="2" s="1"/>
  <c r="AW2106" i="2" s="1"/>
  <c r="AB1784" i="2"/>
  <c r="AD1785" i="2"/>
  <c r="AE1785" i="2"/>
  <c r="AF1785" i="2" s="1"/>
  <c r="AR2107" i="2" l="1"/>
  <c r="AS2107" i="2" s="1"/>
  <c r="AQ2107" i="2"/>
  <c r="AT2107" i="2"/>
  <c r="AU2107" i="2" s="1"/>
  <c r="AB1783" i="2"/>
  <c r="AD1784" i="2"/>
  <c r="AE1784" i="2"/>
  <c r="AF1784" i="2" s="1"/>
  <c r="AV2107" i="2" l="1"/>
  <c r="AY2106" i="2" s="1"/>
  <c r="AX2106" i="2" s="1"/>
  <c r="AT2106" i="2" s="1"/>
  <c r="AU2106" i="2" s="1"/>
  <c r="AB1782" i="2"/>
  <c r="AE1783" i="2"/>
  <c r="AF1783" i="2" s="1"/>
  <c r="AD1783" i="2"/>
  <c r="AW2105" i="2" l="1"/>
  <c r="AR2106" i="2"/>
  <c r="AS2106" i="2" s="1"/>
  <c r="AV2106" i="2" s="1"/>
  <c r="AY2105" i="2" s="1"/>
  <c r="AX2105" i="2" s="1"/>
  <c r="AT2105" i="2" s="1"/>
  <c r="AU2105" i="2" s="1"/>
  <c r="AQ2106" i="2"/>
  <c r="AB1781" i="2"/>
  <c r="AE1782" i="2"/>
  <c r="AF1782" i="2" s="1"/>
  <c r="AD1782" i="2"/>
  <c r="AQ2105" i="2" l="1"/>
  <c r="AR2105" i="2"/>
  <c r="AS2105" i="2" s="1"/>
  <c r="AV2105" i="2" s="1"/>
  <c r="AY2104" i="2" s="1"/>
  <c r="AW2104" i="2"/>
  <c r="AB1780" i="2"/>
  <c r="AE1781" i="2"/>
  <c r="AF1781" i="2" s="1"/>
  <c r="AD1781" i="2"/>
  <c r="AX2104" i="2" l="1"/>
  <c r="AR2104" i="2" s="1"/>
  <c r="AS2104" i="2" s="1"/>
  <c r="AB1779" i="2"/>
  <c r="AE1780" i="2"/>
  <c r="AF1780" i="2" s="1"/>
  <c r="AD1780" i="2"/>
  <c r="AW2103" i="2" l="1"/>
  <c r="AT2104" i="2"/>
  <c r="AU2104" i="2" s="1"/>
  <c r="AV2104" i="2" s="1"/>
  <c r="AY2103" i="2" s="1"/>
  <c r="AX2103" i="2" s="1"/>
  <c r="AQ2104" i="2"/>
  <c r="AB1778" i="2"/>
  <c r="AE1779" i="2"/>
  <c r="AF1779" i="2" s="1"/>
  <c r="AD1779" i="2"/>
  <c r="AQ2103" i="2" l="1"/>
  <c r="AT2103" i="2"/>
  <c r="AU2103" i="2" s="1"/>
  <c r="AR2103" i="2"/>
  <c r="AS2103" i="2" s="1"/>
  <c r="AV2103" i="2" s="1"/>
  <c r="AY2102" i="2" s="1"/>
  <c r="AW2102" i="2"/>
  <c r="AB1777" i="2"/>
  <c r="AD1778" i="2"/>
  <c r="AE1778" i="2"/>
  <c r="AF1778" i="2" s="1"/>
  <c r="AX2102" i="2" l="1"/>
  <c r="AR2102" i="2" s="1"/>
  <c r="AS2102" i="2" s="1"/>
  <c r="AQ2102" i="2"/>
  <c r="AW2101" i="2"/>
  <c r="AB1776" i="2"/>
  <c r="AE1777" i="2"/>
  <c r="AF1777" i="2" s="1"/>
  <c r="AD1777" i="2"/>
  <c r="AT2102" i="2" l="1"/>
  <c r="AU2102" i="2" s="1"/>
  <c r="AV2102" i="2" s="1"/>
  <c r="AY2101" i="2" s="1"/>
  <c r="AX2101" i="2" s="1"/>
  <c r="AR2101" i="2" s="1"/>
  <c r="AS2101" i="2" s="1"/>
  <c r="AB1775" i="2"/>
  <c r="AE1776" i="2"/>
  <c r="AF1776" i="2" s="1"/>
  <c r="AD1776" i="2"/>
  <c r="AQ2101" i="2" l="1"/>
  <c r="AW2100" i="2"/>
  <c r="AT2101" i="2"/>
  <c r="AU2101" i="2" s="1"/>
  <c r="AV2101" i="2" s="1"/>
  <c r="AY2100" i="2" s="1"/>
  <c r="AX2100" i="2" s="1"/>
  <c r="AB1774" i="2"/>
  <c r="AD1775" i="2"/>
  <c r="AE1775" i="2"/>
  <c r="AF1775" i="2" s="1"/>
  <c r="AQ2100" i="2" l="1"/>
  <c r="AW2099" i="2"/>
  <c r="AT2100" i="2"/>
  <c r="AU2100" i="2" s="1"/>
  <c r="AR2100" i="2"/>
  <c r="AS2100" i="2" s="1"/>
  <c r="AV2100" i="2" s="1"/>
  <c r="AY2099" i="2" s="1"/>
  <c r="AX2099" i="2" s="1"/>
  <c r="AT2099" i="2" s="1"/>
  <c r="AU2099" i="2" s="1"/>
  <c r="AB1773" i="2"/>
  <c r="AD1774" i="2"/>
  <c r="AE1774" i="2"/>
  <c r="AF1774" i="2" s="1"/>
  <c r="AQ2099" i="2" l="1"/>
  <c r="AR2099" i="2"/>
  <c r="AS2099" i="2" s="1"/>
  <c r="AV2099" i="2" s="1"/>
  <c r="AY2098" i="2" s="1"/>
  <c r="AX2098" i="2" s="1"/>
  <c r="AQ2098" i="2" s="1"/>
  <c r="AW2098" i="2"/>
  <c r="AB1772" i="2"/>
  <c r="AE1773" i="2"/>
  <c r="AF1773" i="2" s="1"/>
  <c r="AD1773" i="2"/>
  <c r="AW2097" i="2" l="1"/>
  <c r="AT2098" i="2"/>
  <c r="AU2098" i="2" s="1"/>
  <c r="AR2098" i="2"/>
  <c r="AS2098" i="2" s="1"/>
  <c r="AV2098" i="2" s="1"/>
  <c r="AY2097" i="2" s="1"/>
  <c r="AX2097" i="2" s="1"/>
  <c r="AR2097" i="2" s="1"/>
  <c r="AS2097" i="2" s="1"/>
  <c r="AB1771" i="2"/>
  <c r="AE1772" i="2"/>
  <c r="AF1772" i="2" s="1"/>
  <c r="AD1772" i="2"/>
  <c r="AQ2097" i="2" l="1"/>
  <c r="AT2097" i="2"/>
  <c r="AU2097" i="2" s="1"/>
  <c r="AV2097" i="2" s="1"/>
  <c r="AY2096" i="2" s="1"/>
  <c r="AW2096" i="2"/>
  <c r="AB1770" i="2"/>
  <c r="AE1771" i="2"/>
  <c r="AF1771" i="2" s="1"/>
  <c r="AD1771" i="2"/>
  <c r="AX2096" i="2" l="1"/>
  <c r="AR2096" i="2" s="1"/>
  <c r="AS2096" i="2" s="1"/>
  <c r="AB1769" i="2"/>
  <c r="AE1770" i="2"/>
  <c r="AF1770" i="2" s="1"/>
  <c r="AD1770" i="2"/>
  <c r="AQ2096" i="2" l="1"/>
  <c r="AT2096" i="2"/>
  <c r="AU2096" i="2" s="1"/>
  <c r="AV2096" i="2" s="1"/>
  <c r="AY2095" i="2" s="1"/>
  <c r="AW2095" i="2"/>
  <c r="AB1768" i="2"/>
  <c r="AE1769" i="2"/>
  <c r="AF1769" i="2" s="1"/>
  <c r="AD1769" i="2"/>
  <c r="AX2095" i="2" l="1"/>
  <c r="AQ2095" i="2" s="1"/>
  <c r="AB1767" i="2"/>
  <c r="AD1768" i="2"/>
  <c r="AE1768" i="2"/>
  <c r="AF1768" i="2" s="1"/>
  <c r="AR2095" i="2" l="1"/>
  <c r="AS2095" i="2" s="1"/>
  <c r="AT2095" i="2"/>
  <c r="AU2095" i="2" s="1"/>
  <c r="AW2094" i="2"/>
  <c r="AB1766" i="2"/>
  <c r="AE1767" i="2"/>
  <c r="AF1767" i="2" s="1"/>
  <c r="AD1767" i="2"/>
  <c r="AV2095" i="2" l="1"/>
  <c r="AY2094" i="2" s="1"/>
  <c r="AX2094" i="2" s="1"/>
  <c r="AT2094" i="2" s="1"/>
  <c r="AU2094" i="2" s="1"/>
  <c r="AB1765" i="2"/>
  <c r="AD1766" i="2"/>
  <c r="AE1766" i="2"/>
  <c r="AF1766" i="2" s="1"/>
  <c r="AW2093" i="2" l="1"/>
  <c r="AR2094" i="2"/>
  <c r="AS2094" i="2" s="1"/>
  <c r="AV2094" i="2" s="1"/>
  <c r="AY2093" i="2" s="1"/>
  <c r="AX2093" i="2" s="1"/>
  <c r="AW2092" i="2" s="1"/>
  <c r="AQ2094" i="2"/>
  <c r="AB1764" i="2"/>
  <c r="AD1765" i="2"/>
  <c r="AE1765" i="2"/>
  <c r="AF1765" i="2" s="1"/>
  <c r="AT2093" i="2" l="1"/>
  <c r="AU2093" i="2" s="1"/>
  <c r="AQ2093" i="2"/>
  <c r="AR2093" i="2"/>
  <c r="AS2093" i="2" s="1"/>
  <c r="AB1763" i="2"/>
  <c r="AE1764" i="2"/>
  <c r="AF1764" i="2" s="1"/>
  <c r="AD1764" i="2"/>
  <c r="AV2093" i="2" l="1"/>
  <c r="AY2092" i="2" s="1"/>
  <c r="AX2092" i="2" s="1"/>
  <c r="AQ2092" i="2" s="1"/>
  <c r="AB1762" i="2"/>
  <c r="AD1763" i="2"/>
  <c r="AE1763" i="2"/>
  <c r="AF1763" i="2" s="1"/>
  <c r="AR2092" i="2" l="1"/>
  <c r="AS2092" i="2" s="1"/>
  <c r="AT2092" i="2"/>
  <c r="AU2092" i="2" s="1"/>
  <c r="AW2091" i="2"/>
  <c r="AB1761" i="2"/>
  <c r="AE1762" i="2"/>
  <c r="AF1762" i="2" s="1"/>
  <c r="AD1762" i="2"/>
  <c r="AV2092" i="2" l="1"/>
  <c r="AY2091" i="2" s="1"/>
  <c r="AX2091" i="2" s="1"/>
  <c r="AT2091" i="2" s="1"/>
  <c r="AU2091" i="2" s="1"/>
  <c r="AB1760" i="2"/>
  <c r="AE1761" i="2"/>
  <c r="AF1761" i="2" s="1"/>
  <c r="AD1761" i="2"/>
  <c r="AR2091" i="2" l="1"/>
  <c r="AS2091" i="2" s="1"/>
  <c r="AV2091" i="2" s="1"/>
  <c r="AY2090" i="2" s="1"/>
  <c r="AQ2091" i="2"/>
  <c r="AW2090" i="2"/>
  <c r="AB1759" i="2"/>
  <c r="AD1760" i="2"/>
  <c r="AE1760" i="2"/>
  <c r="AF1760" i="2" s="1"/>
  <c r="AX2090" i="2" l="1"/>
  <c r="AW2089" i="2" s="1"/>
  <c r="AT2090" i="2"/>
  <c r="AU2090" i="2" s="1"/>
  <c r="AR2090" i="2"/>
  <c r="AS2090" i="2" s="1"/>
  <c r="AV2090" i="2" s="1"/>
  <c r="AY2089" i="2" s="1"/>
  <c r="AX2089" i="2" s="1"/>
  <c r="AW2088" i="2" s="1"/>
  <c r="AQ2090" i="2"/>
  <c r="AB1758" i="2"/>
  <c r="AE1759" i="2"/>
  <c r="AF1759" i="2" s="1"/>
  <c r="AD1759" i="2"/>
  <c r="AR2089" i="2" l="1"/>
  <c r="AS2089" i="2" s="1"/>
  <c r="AQ2089" i="2"/>
  <c r="AT2089" i="2"/>
  <c r="AU2089" i="2" s="1"/>
  <c r="AB1757" i="2"/>
  <c r="AE1758" i="2"/>
  <c r="AF1758" i="2" s="1"/>
  <c r="AD1758" i="2"/>
  <c r="AV2089" i="2" l="1"/>
  <c r="AY2088" i="2" s="1"/>
  <c r="AX2088" i="2" s="1"/>
  <c r="AR2088" i="2" s="1"/>
  <c r="AS2088" i="2" s="1"/>
  <c r="AB1756" i="2"/>
  <c r="AE1757" i="2"/>
  <c r="AF1757" i="2" s="1"/>
  <c r="AD1757" i="2"/>
  <c r="AW2087" i="2" l="1"/>
  <c r="AQ2088" i="2"/>
  <c r="AT2088" i="2"/>
  <c r="AU2088" i="2" s="1"/>
  <c r="AV2088" i="2" s="1"/>
  <c r="AY2087" i="2" s="1"/>
  <c r="AX2087" i="2" s="1"/>
  <c r="AT2087" i="2" s="1"/>
  <c r="AU2087" i="2" s="1"/>
  <c r="AB1755" i="2"/>
  <c r="AD1756" i="2"/>
  <c r="AE1756" i="2"/>
  <c r="AF1756" i="2" s="1"/>
  <c r="AW2086" i="2" l="1"/>
  <c r="AR2087" i="2"/>
  <c r="AS2087" i="2" s="1"/>
  <c r="AV2087" i="2" s="1"/>
  <c r="AY2086" i="2" s="1"/>
  <c r="AX2086" i="2" s="1"/>
  <c r="AT2086" i="2" s="1"/>
  <c r="AU2086" i="2" s="1"/>
  <c r="AQ2087" i="2"/>
  <c r="AB1754" i="2"/>
  <c r="AD1755" i="2"/>
  <c r="AE1755" i="2"/>
  <c r="AF1755" i="2" s="1"/>
  <c r="AQ2086" i="2" l="1"/>
  <c r="AW2085" i="2"/>
  <c r="AR2086" i="2"/>
  <c r="AS2086" i="2" s="1"/>
  <c r="AV2086" i="2" s="1"/>
  <c r="AY2085" i="2" s="1"/>
  <c r="AX2085" i="2" s="1"/>
  <c r="AW2084" i="2" s="1"/>
  <c r="AB1753" i="2"/>
  <c r="AD1754" i="2"/>
  <c r="AE1754" i="2"/>
  <c r="AF1754" i="2" s="1"/>
  <c r="AR2085" i="2" l="1"/>
  <c r="AS2085" i="2" s="1"/>
  <c r="AQ2085" i="2"/>
  <c r="AT2085" i="2"/>
  <c r="AU2085" i="2" s="1"/>
  <c r="AB1752" i="2"/>
  <c r="AD1753" i="2"/>
  <c r="AE1753" i="2"/>
  <c r="AF1753" i="2" s="1"/>
  <c r="AV2085" i="2" l="1"/>
  <c r="AY2084" i="2" s="1"/>
  <c r="AX2084" i="2" s="1"/>
  <c r="AB1751" i="2"/>
  <c r="AE1752" i="2"/>
  <c r="AF1752" i="2" s="1"/>
  <c r="AD1752" i="2"/>
  <c r="AR2084" i="2" l="1"/>
  <c r="AS2084" i="2" s="1"/>
  <c r="AW2083" i="2"/>
  <c r="AQ2084" i="2"/>
  <c r="AT2084" i="2"/>
  <c r="AU2084" i="2" s="1"/>
  <c r="AB1750" i="2"/>
  <c r="AE1751" i="2"/>
  <c r="AF1751" i="2" s="1"/>
  <c r="AD1751" i="2"/>
  <c r="AV2084" i="2" l="1"/>
  <c r="AY2083" i="2" s="1"/>
  <c r="AX2083" i="2" s="1"/>
  <c r="AQ2083" i="2" s="1"/>
  <c r="AB1749" i="2"/>
  <c r="AD1750" i="2"/>
  <c r="AE1750" i="2"/>
  <c r="AF1750" i="2" s="1"/>
  <c r="AR2083" i="2" l="1"/>
  <c r="AS2083" i="2" s="1"/>
  <c r="AW2082" i="2"/>
  <c r="AT2083" i="2"/>
  <c r="AU2083" i="2" s="1"/>
  <c r="AB1748" i="2"/>
  <c r="AE1749" i="2"/>
  <c r="AF1749" i="2" s="1"/>
  <c r="AD1749" i="2"/>
  <c r="AV2083" i="2" l="1"/>
  <c r="AY2082" i="2" s="1"/>
  <c r="AX2082" i="2" s="1"/>
  <c r="AR2082" i="2" s="1"/>
  <c r="AS2082" i="2" s="1"/>
  <c r="AB1747" i="2"/>
  <c r="AD1748" i="2"/>
  <c r="AE1748" i="2"/>
  <c r="AF1748" i="2" s="1"/>
  <c r="AQ2082" i="2" l="1"/>
  <c r="AW2081" i="2"/>
  <c r="AT2082" i="2"/>
  <c r="AU2082" i="2" s="1"/>
  <c r="AV2082" i="2" s="1"/>
  <c r="AY2081" i="2" s="1"/>
  <c r="AX2081" i="2" s="1"/>
  <c r="AB1746" i="2"/>
  <c r="AD1747" i="2"/>
  <c r="AE1747" i="2"/>
  <c r="AF1747" i="2" s="1"/>
  <c r="AW2080" i="2" l="1"/>
  <c r="AQ2081" i="2"/>
  <c r="AT2081" i="2"/>
  <c r="AU2081" i="2" s="1"/>
  <c r="AR2081" i="2"/>
  <c r="AS2081" i="2" s="1"/>
  <c r="AV2081" i="2" s="1"/>
  <c r="AY2080" i="2" s="1"/>
  <c r="AX2080" i="2" s="1"/>
  <c r="AW2079" i="2" s="1"/>
  <c r="AB1745" i="2"/>
  <c r="AE1746" i="2"/>
  <c r="AF1746" i="2" s="1"/>
  <c r="AD1746" i="2"/>
  <c r="AQ2080" i="2" l="1"/>
  <c r="AR2080" i="2"/>
  <c r="AS2080" i="2" s="1"/>
  <c r="AT2080" i="2"/>
  <c r="AU2080" i="2" s="1"/>
  <c r="AB1744" i="2"/>
  <c r="AD1745" i="2"/>
  <c r="AE1745" i="2"/>
  <c r="AF1745" i="2" s="1"/>
  <c r="AV2080" i="2" l="1"/>
  <c r="AY2079" i="2" s="1"/>
  <c r="AX2079" i="2" s="1"/>
  <c r="AQ2079" i="2" s="1"/>
  <c r="AB1743" i="2"/>
  <c r="AD1744" i="2"/>
  <c r="AE1744" i="2"/>
  <c r="AF1744" i="2" s="1"/>
  <c r="AT2079" i="2" l="1"/>
  <c r="AU2079" i="2" s="1"/>
  <c r="AR2079" i="2"/>
  <c r="AS2079" i="2" s="1"/>
  <c r="AV2079" i="2" s="1"/>
  <c r="AY2078" i="2" s="1"/>
  <c r="AX2078" i="2" s="1"/>
  <c r="AW2078" i="2"/>
  <c r="AB1742" i="2"/>
  <c r="AD1743" i="2"/>
  <c r="AE1743" i="2"/>
  <c r="AF1743" i="2" s="1"/>
  <c r="AT2078" i="2" l="1"/>
  <c r="AU2078" i="2" s="1"/>
  <c r="AQ2078" i="2"/>
  <c r="AR2078" i="2"/>
  <c r="AS2078" i="2" s="1"/>
  <c r="AV2078" i="2" s="1"/>
  <c r="AY2077" i="2" s="1"/>
  <c r="AW2077" i="2"/>
  <c r="AB1741" i="2"/>
  <c r="AE1742" i="2"/>
  <c r="AF1742" i="2" s="1"/>
  <c r="AD1742" i="2"/>
  <c r="AX2077" i="2" l="1"/>
  <c r="AQ2077" i="2" s="1"/>
  <c r="AB1740" i="2"/>
  <c r="AE1741" i="2"/>
  <c r="AF1741" i="2" s="1"/>
  <c r="AD1741" i="2"/>
  <c r="AR2077" i="2" l="1"/>
  <c r="AS2077" i="2" s="1"/>
  <c r="AW2076" i="2"/>
  <c r="AT2077" i="2"/>
  <c r="AU2077" i="2" s="1"/>
  <c r="AB1739" i="2"/>
  <c r="AE1740" i="2"/>
  <c r="AF1740" i="2" s="1"/>
  <c r="AD1740" i="2"/>
  <c r="AV2077" i="2" l="1"/>
  <c r="AY2076" i="2" s="1"/>
  <c r="AX2076" i="2" s="1"/>
  <c r="AR2076" i="2" s="1"/>
  <c r="AS2076" i="2" s="1"/>
  <c r="AB1738" i="2"/>
  <c r="AD1739" i="2"/>
  <c r="AE1739" i="2"/>
  <c r="AF1739" i="2" s="1"/>
  <c r="AQ2076" i="2" l="1"/>
  <c r="AW2075" i="2"/>
  <c r="AT2076" i="2"/>
  <c r="AU2076" i="2" s="1"/>
  <c r="AV2076" i="2" s="1"/>
  <c r="AY2075" i="2" s="1"/>
  <c r="AX2075" i="2" s="1"/>
  <c r="AB1737" i="2"/>
  <c r="AE1738" i="2"/>
  <c r="AF1738" i="2" s="1"/>
  <c r="AD1738" i="2"/>
  <c r="AT2075" i="2" l="1"/>
  <c r="AU2075" i="2" s="1"/>
  <c r="AW2074" i="2"/>
  <c r="AQ2075" i="2"/>
  <c r="AR2075" i="2"/>
  <c r="AS2075" i="2" s="1"/>
  <c r="AV2075" i="2" s="1"/>
  <c r="AY2074" i="2" s="1"/>
  <c r="AB1736" i="2"/>
  <c r="AD1737" i="2"/>
  <c r="AE1737" i="2"/>
  <c r="AF1737" i="2" s="1"/>
  <c r="AX2074" i="2" l="1"/>
  <c r="AR2074" i="2" s="1"/>
  <c r="AS2074" i="2" s="1"/>
  <c r="AB1735" i="2"/>
  <c r="AD1736" i="2"/>
  <c r="AE1736" i="2"/>
  <c r="AF1736" i="2" s="1"/>
  <c r="AQ2074" i="2" l="1"/>
  <c r="AW2073" i="2"/>
  <c r="AT2074" i="2"/>
  <c r="AU2074" i="2" s="1"/>
  <c r="AV2074" i="2" s="1"/>
  <c r="AY2073" i="2" s="1"/>
  <c r="AX2073" i="2" s="1"/>
  <c r="AT2073" i="2" s="1"/>
  <c r="AU2073" i="2" s="1"/>
  <c r="AB1734" i="2"/>
  <c r="AE1735" i="2"/>
  <c r="AF1735" i="2" s="1"/>
  <c r="AD1735" i="2"/>
  <c r="AQ2073" i="2" l="1"/>
  <c r="AR2073" i="2"/>
  <c r="AS2073" i="2" s="1"/>
  <c r="AV2073" i="2" s="1"/>
  <c r="AY2072" i="2" s="1"/>
  <c r="AX2072" i="2" s="1"/>
  <c r="AW2071" i="2" s="1"/>
  <c r="AW2072" i="2"/>
  <c r="AB1733" i="2"/>
  <c r="AE1734" i="2"/>
  <c r="AF1734" i="2" s="1"/>
  <c r="AD1734" i="2"/>
  <c r="AT2072" i="2" l="1"/>
  <c r="AU2072" i="2" s="1"/>
  <c r="AR2072" i="2"/>
  <c r="AS2072" i="2" s="1"/>
  <c r="AV2072" i="2" s="1"/>
  <c r="AY2071" i="2" s="1"/>
  <c r="AX2071" i="2" s="1"/>
  <c r="AR2071" i="2" s="1"/>
  <c r="AS2071" i="2" s="1"/>
  <c r="AQ2072" i="2"/>
  <c r="AB1732" i="2"/>
  <c r="AD1733" i="2"/>
  <c r="AE1733" i="2"/>
  <c r="AF1733" i="2" s="1"/>
  <c r="AT2071" i="2" l="1"/>
  <c r="AU2071" i="2" s="1"/>
  <c r="AW2070" i="2"/>
  <c r="AQ2071" i="2"/>
  <c r="AV2071" i="2"/>
  <c r="AY2070" i="2" s="1"/>
  <c r="AX2070" i="2" s="1"/>
  <c r="AQ2070" i="2" s="1"/>
  <c r="AB1731" i="2"/>
  <c r="AD1732" i="2"/>
  <c r="AE1732" i="2"/>
  <c r="AF1732" i="2" s="1"/>
  <c r="AR2070" i="2" l="1"/>
  <c r="AS2070" i="2" s="1"/>
  <c r="AW2069" i="2"/>
  <c r="AT2070" i="2"/>
  <c r="AU2070" i="2" s="1"/>
  <c r="AB1730" i="2"/>
  <c r="AE1731" i="2"/>
  <c r="AF1731" i="2" s="1"/>
  <c r="AD1731" i="2"/>
  <c r="AV2070" i="2" l="1"/>
  <c r="AY2069" i="2" s="1"/>
  <c r="AX2069" i="2" s="1"/>
  <c r="AW2068" i="2" s="1"/>
  <c r="AX2068" i="2" s="1"/>
  <c r="AB1729" i="2"/>
  <c r="AE1730" i="2"/>
  <c r="AF1730" i="2" s="1"/>
  <c r="AD1730" i="2"/>
  <c r="AT2069" i="2" l="1"/>
  <c r="AU2069" i="2" s="1"/>
  <c r="AQ2069" i="2"/>
  <c r="AR2069" i="2"/>
  <c r="AS2069" i="2" s="1"/>
  <c r="AV2069" i="2" s="1"/>
  <c r="AY2068" i="2" s="1"/>
  <c r="AQ2068" i="2"/>
  <c r="AW2067" i="2"/>
  <c r="AX2067" i="2" s="1"/>
  <c r="AT2068" i="2"/>
  <c r="AU2068" i="2" s="1"/>
  <c r="AR2068" i="2"/>
  <c r="AS2068" i="2" s="1"/>
  <c r="AB1728" i="2"/>
  <c r="AE1729" i="2"/>
  <c r="AF1729" i="2" s="1"/>
  <c r="AD1729" i="2"/>
  <c r="AV2068" i="2" l="1"/>
  <c r="AY2067" i="2" s="1"/>
  <c r="AQ2067" i="2"/>
  <c r="AR2067" i="2"/>
  <c r="AS2067" i="2" s="1"/>
  <c r="AW2066" i="2"/>
  <c r="AX2066" i="2" s="1"/>
  <c r="AT2067" i="2"/>
  <c r="AU2067" i="2" s="1"/>
  <c r="AB1727" i="2"/>
  <c r="AE1728" i="2"/>
  <c r="AF1728" i="2" s="1"/>
  <c r="AD1728" i="2"/>
  <c r="AV2067" i="2" l="1"/>
  <c r="AY2066" i="2" s="1"/>
  <c r="AQ2066" i="2"/>
  <c r="AT2066" i="2"/>
  <c r="AU2066" i="2" s="1"/>
  <c r="AW2065" i="2"/>
  <c r="AR2066" i="2"/>
  <c r="AS2066" i="2" s="1"/>
  <c r="AV2066" i="2" s="1"/>
  <c r="AY2065" i="2" s="1"/>
  <c r="AX2065" i="2" s="1"/>
  <c r="AB1726" i="2"/>
  <c r="AD1727" i="2"/>
  <c r="AE1727" i="2"/>
  <c r="AF1727" i="2" s="1"/>
  <c r="AR2065" i="2" l="1"/>
  <c r="AS2065" i="2" s="1"/>
  <c r="AT2065" i="2"/>
  <c r="AU2065" i="2" s="1"/>
  <c r="AW2064" i="2"/>
  <c r="AQ2065" i="2"/>
  <c r="AB1725" i="2"/>
  <c r="AD1726" i="2"/>
  <c r="AE1726" i="2"/>
  <c r="AF1726" i="2" s="1"/>
  <c r="AV2065" i="2" l="1"/>
  <c r="AY2064" i="2" s="1"/>
  <c r="AX2064" i="2" s="1"/>
  <c r="AQ2064" i="2" s="1"/>
  <c r="AB1724" i="2"/>
  <c r="AD1725" i="2"/>
  <c r="AE1725" i="2"/>
  <c r="AF1725" i="2" s="1"/>
  <c r="AW2063" i="2" l="1"/>
  <c r="AT2064" i="2"/>
  <c r="AU2064" i="2" s="1"/>
  <c r="AR2064" i="2"/>
  <c r="AS2064" i="2" s="1"/>
  <c r="AB1723" i="2"/>
  <c r="AE1724" i="2"/>
  <c r="AF1724" i="2" s="1"/>
  <c r="AD1724" i="2"/>
  <c r="AV2064" i="2" l="1"/>
  <c r="AY2063" i="2" s="1"/>
  <c r="AX2063" i="2" s="1"/>
  <c r="AR2063" i="2" s="1"/>
  <c r="AS2063" i="2" s="1"/>
  <c r="AB1722" i="2"/>
  <c r="AD1723" i="2"/>
  <c r="AE1723" i="2"/>
  <c r="AF1723" i="2" s="1"/>
  <c r="AT2063" i="2" l="1"/>
  <c r="AU2063" i="2" s="1"/>
  <c r="AW2062" i="2"/>
  <c r="AQ2063" i="2"/>
  <c r="AV2063" i="2"/>
  <c r="AY2062" i="2" s="1"/>
  <c r="AX2062" i="2" s="1"/>
  <c r="AQ2062" i="2" s="1"/>
  <c r="AB1721" i="2"/>
  <c r="AD1722" i="2"/>
  <c r="AE1722" i="2"/>
  <c r="AF1722" i="2" s="1"/>
  <c r="AR2062" i="2" l="1"/>
  <c r="AS2062" i="2" s="1"/>
  <c r="AW2061" i="2"/>
  <c r="AT2062" i="2"/>
  <c r="AU2062" i="2" s="1"/>
  <c r="AB1720" i="2"/>
  <c r="AD1721" i="2"/>
  <c r="AE1721" i="2"/>
  <c r="AF1721" i="2" s="1"/>
  <c r="AV2062" i="2" l="1"/>
  <c r="AY2061" i="2" s="1"/>
  <c r="AX2061" i="2" s="1"/>
  <c r="AT2061" i="2" s="1"/>
  <c r="AU2061" i="2" s="1"/>
  <c r="AB1719" i="2"/>
  <c r="AE1720" i="2"/>
  <c r="AF1720" i="2" s="1"/>
  <c r="AD1720" i="2"/>
  <c r="AQ2061" i="2" l="1"/>
  <c r="AR2061" i="2"/>
  <c r="AS2061" i="2" s="1"/>
  <c r="AV2061" i="2" s="1"/>
  <c r="AY2060" i="2" s="1"/>
  <c r="AW2060" i="2"/>
  <c r="AB1718" i="2"/>
  <c r="AE1719" i="2"/>
  <c r="AF1719" i="2" s="1"/>
  <c r="AD1719" i="2"/>
  <c r="AX2060" i="2" l="1"/>
  <c r="AQ2060" i="2"/>
  <c r="AT2060" i="2"/>
  <c r="AU2060" i="2" s="1"/>
  <c r="AW2059" i="2"/>
  <c r="AR2060" i="2"/>
  <c r="AS2060" i="2" s="1"/>
  <c r="AV2060" i="2" s="1"/>
  <c r="AY2059" i="2" s="1"/>
  <c r="AX2059" i="2" s="1"/>
  <c r="AR2059" i="2" s="1"/>
  <c r="AS2059" i="2" s="1"/>
  <c r="AB1717" i="2"/>
  <c r="AD1718" i="2"/>
  <c r="AE1718" i="2"/>
  <c r="AF1718" i="2" s="1"/>
  <c r="AQ2059" i="2" l="1"/>
  <c r="AT2059" i="2"/>
  <c r="AU2059" i="2" s="1"/>
  <c r="AV2059" i="2" s="1"/>
  <c r="AY2058" i="2" s="1"/>
  <c r="AW2058" i="2"/>
  <c r="AB1716" i="2"/>
  <c r="AD1717" i="2"/>
  <c r="AE1717" i="2"/>
  <c r="AF1717" i="2" s="1"/>
  <c r="AX2058" i="2" l="1"/>
  <c r="AT2058" i="2" s="1"/>
  <c r="AU2058" i="2" s="1"/>
  <c r="AB1715" i="2"/>
  <c r="AD1716" i="2"/>
  <c r="AE1716" i="2"/>
  <c r="AF1716" i="2" s="1"/>
  <c r="AQ2058" i="2" l="1"/>
  <c r="AR2058" i="2"/>
  <c r="AS2058" i="2" s="1"/>
  <c r="AV2058" i="2" s="1"/>
  <c r="AY2057" i="2" s="1"/>
  <c r="AW2057" i="2"/>
  <c r="AB1714" i="2"/>
  <c r="AD1715" i="2"/>
  <c r="AE1715" i="2"/>
  <c r="AF1715" i="2" s="1"/>
  <c r="AX2057" i="2" l="1"/>
  <c r="AB1713" i="2"/>
  <c r="AE1714" i="2"/>
  <c r="AF1714" i="2" s="1"/>
  <c r="AD1714" i="2"/>
  <c r="AW2056" i="2" l="1"/>
  <c r="AT2057" i="2"/>
  <c r="AU2057" i="2" s="1"/>
  <c r="AR2057" i="2"/>
  <c r="AS2057" i="2" s="1"/>
  <c r="AV2057" i="2" s="1"/>
  <c r="AY2056" i="2" s="1"/>
  <c r="AX2056" i="2" s="1"/>
  <c r="AQ2056" i="2" s="1"/>
  <c r="AQ2057" i="2"/>
  <c r="AB1712" i="2"/>
  <c r="AE1713" i="2"/>
  <c r="AF1713" i="2" s="1"/>
  <c r="AD1713" i="2"/>
  <c r="AR2056" i="2" l="1"/>
  <c r="AS2056" i="2" s="1"/>
  <c r="AW2055" i="2"/>
  <c r="AT2056" i="2"/>
  <c r="AU2056" i="2" s="1"/>
  <c r="AB1711" i="2"/>
  <c r="AD1712" i="2"/>
  <c r="AE1712" i="2"/>
  <c r="AF1712" i="2" s="1"/>
  <c r="AV2056" i="2" l="1"/>
  <c r="AY2055" i="2" s="1"/>
  <c r="AX2055" i="2" s="1"/>
  <c r="AR2055" i="2" s="1"/>
  <c r="AS2055" i="2" s="1"/>
  <c r="AB1710" i="2"/>
  <c r="AD1711" i="2"/>
  <c r="AE1711" i="2"/>
  <c r="AF1711" i="2" s="1"/>
  <c r="AT2055" i="2" l="1"/>
  <c r="AU2055" i="2" s="1"/>
  <c r="AV2055" i="2" s="1"/>
  <c r="AY2054" i="2" s="1"/>
  <c r="AW2054" i="2"/>
  <c r="AQ2055" i="2"/>
  <c r="AB1709" i="2"/>
  <c r="AD1710" i="2"/>
  <c r="AE1710" i="2"/>
  <c r="AF1710" i="2" s="1"/>
  <c r="AX2054" i="2" l="1"/>
  <c r="AQ2054" i="2" s="1"/>
  <c r="AR2054" i="2"/>
  <c r="AS2054" i="2" s="1"/>
  <c r="AB1708" i="2"/>
  <c r="AD1709" i="2"/>
  <c r="AE1709" i="2"/>
  <c r="AF1709" i="2" s="1"/>
  <c r="AT2054" i="2" l="1"/>
  <c r="AU2054" i="2" s="1"/>
  <c r="AV2054" i="2" s="1"/>
  <c r="AY2053" i="2" s="1"/>
  <c r="AW2053" i="2"/>
  <c r="AB1707" i="2"/>
  <c r="AE1708" i="2"/>
  <c r="AF1708" i="2" s="1"/>
  <c r="AD1708" i="2"/>
  <c r="AX2053" i="2" l="1"/>
  <c r="AR2053" i="2"/>
  <c r="AS2053" i="2" s="1"/>
  <c r="AT2053" i="2"/>
  <c r="AU2053" i="2" s="1"/>
  <c r="AQ2053" i="2"/>
  <c r="AW2052" i="2"/>
  <c r="AB1706" i="2"/>
  <c r="AE1707" i="2"/>
  <c r="AF1707" i="2" s="1"/>
  <c r="AD1707" i="2"/>
  <c r="AV2053" i="2" l="1"/>
  <c r="AY2052" i="2" s="1"/>
  <c r="AX2052" i="2" s="1"/>
  <c r="AW2051" i="2" s="1"/>
  <c r="AB1705" i="2"/>
  <c r="AE1706" i="2"/>
  <c r="AF1706" i="2" s="1"/>
  <c r="AD1706" i="2"/>
  <c r="AT2052" i="2" l="1"/>
  <c r="AU2052" i="2" s="1"/>
  <c r="AR2052" i="2"/>
  <c r="AS2052" i="2" s="1"/>
  <c r="AV2052" i="2" s="1"/>
  <c r="AY2051" i="2" s="1"/>
  <c r="AX2051" i="2" s="1"/>
  <c r="AR2051" i="2" s="1"/>
  <c r="AS2051" i="2" s="1"/>
  <c r="AQ2052" i="2"/>
  <c r="AB1704" i="2"/>
  <c r="AE1705" i="2"/>
  <c r="AF1705" i="2" s="1"/>
  <c r="AD1705" i="2"/>
  <c r="AW2050" i="2" l="1"/>
  <c r="AT2051" i="2"/>
  <c r="AU2051" i="2" s="1"/>
  <c r="AV2051" i="2" s="1"/>
  <c r="AY2050" i="2" s="1"/>
  <c r="AX2050" i="2" s="1"/>
  <c r="AR2050" i="2" s="1"/>
  <c r="AS2050" i="2" s="1"/>
  <c r="AQ2051" i="2"/>
  <c r="AB1703" i="2"/>
  <c r="AD1704" i="2"/>
  <c r="AE1704" i="2"/>
  <c r="AF1704" i="2" s="1"/>
  <c r="AQ2050" i="2" l="1"/>
  <c r="AT2050" i="2"/>
  <c r="AU2050" i="2" s="1"/>
  <c r="AV2050" i="2" s="1"/>
  <c r="AY2049" i="2" s="1"/>
  <c r="AX2049" i="2" s="1"/>
  <c r="AW2048" i="2" s="1"/>
  <c r="AW2049" i="2"/>
  <c r="AB1702" i="2"/>
  <c r="AE1703" i="2"/>
  <c r="AF1703" i="2" s="1"/>
  <c r="AD1703" i="2"/>
  <c r="AQ2049" i="2" l="1"/>
  <c r="AR2049" i="2"/>
  <c r="AS2049" i="2" s="1"/>
  <c r="AT2049" i="2"/>
  <c r="AU2049" i="2" s="1"/>
  <c r="AB1701" i="2"/>
  <c r="AE1702" i="2"/>
  <c r="AF1702" i="2" s="1"/>
  <c r="AD1702" i="2"/>
  <c r="AV2049" i="2" l="1"/>
  <c r="AY2048" i="2" s="1"/>
  <c r="AX2048" i="2" s="1"/>
  <c r="AW2047" i="2" s="1"/>
  <c r="AB1700" i="2"/>
  <c r="AE1701" i="2"/>
  <c r="AF1701" i="2" s="1"/>
  <c r="AD1701" i="2"/>
  <c r="AR2048" i="2" l="1"/>
  <c r="AS2048" i="2" s="1"/>
  <c r="AT2048" i="2"/>
  <c r="AU2048" i="2" s="1"/>
  <c r="AQ2048" i="2"/>
  <c r="AB1699" i="2"/>
  <c r="AD1700" i="2"/>
  <c r="AE1700" i="2"/>
  <c r="AF1700" i="2" s="1"/>
  <c r="AV2048" i="2" l="1"/>
  <c r="AY2047" i="2" s="1"/>
  <c r="AX2047" i="2" s="1"/>
  <c r="AQ2047" i="2" s="1"/>
  <c r="AB1698" i="2"/>
  <c r="AE1699" i="2"/>
  <c r="AF1699" i="2" s="1"/>
  <c r="AD1699" i="2"/>
  <c r="AR2047" i="2" l="1"/>
  <c r="AS2047" i="2" s="1"/>
  <c r="AT2047" i="2"/>
  <c r="AU2047" i="2" s="1"/>
  <c r="AW2046" i="2"/>
  <c r="AB1697" i="2"/>
  <c r="AD1698" i="2"/>
  <c r="AE1698" i="2"/>
  <c r="AF1698" i="2" s="1"/>
  <c r="AV2047" i="2" l="1"/>
  <c r="AY2046" i="2" s="1"/>
  <c r="AX2046" i="2" s="1"/>
  <c r="AB1696" i="2"/>
  <c r="AE1697" i="2"/>
  <c r="AF1697" i="2" s="1"/>
  <c r="AD1697" i="2"/>
  <c r="AT2046" i="2" l="1"/>
  <c r="AU2046" i="2" s="1"/>
  <c r="AR2046" i="2"/>
  <c r="AS2046" i="2" s="1"/>
  <c r="AV2046" i="2" s="1"/>
  <c r="AY2045" i="2" s="1"/>
  <c r="AX2045" i="2" s="1"/>
  <c r="AT2045" i="2" s="1"/>
  <c r="AU2045" i="2" s="1"/>
  <c r="AW2045" i="2"/>
  <c r="AQ2046" i="2"/>
  <c r="AB1695" i="2"/>
  <c r="AD1696" i="2"/>
  <c r="AE1696" i="2"/>
  <c r="AF1696" i="2" s="1"/>
  <c r="AW2044" i="2" l="1"/>
  <c r="AR2045" i="2"/>
  <c r="AS2045" i="2" s="1"/>
  <c r="AV2045" i="2" s="1"/>
  <c r="AY2044" i="2" s="1"/>
  <c r="AX2044" i="2" s="1"/>
  <c r="AW2043" i="2" s="1"/>
  <c r="AQ2045" i="2"/>
  <c r="AB1694" i="2"/>
  <c r="AE1695" i="2"/>
  <c r="AF1695" i="2" s="1"/>
  <c r="AD1695" i="2"/>
  <c r="AT2044" i="2" l="1"/>
  <c r="AU2044" i="2" s="1"/>
  <c r="AR2044" i="2"/>
  <c r="AS2044" i="2" s="1"/>
  <c r="AV2044" i="2" s="1"/>
  <c r="AY2043" i="2" s="1"/>
  <c r="AX2043" i="2" s="1"/>
  <c r="AR2043" i="2" s="1"/>
  <c r="AS2043" i="2" s="1"/>
  <c r="AQ2044" i="2"/>
  <c r="AB1693" i="2"/>
  <c r="AD1694" i="2"/>
  <c r="AE1694" i="2"/>
  <c r="AF1694" i="2" s="1"/>
  <c r="AQ2043" i="2" l="1"/>
  <c r="AW2042" i="2"/>
  <c r="AT2043" i="2"/>
  <c r="AU2043" i="2" s="1"/>
  <c r="AV2043" i="2" s="1"/>
  <c r="AY2042" i="2" s="1"/>
  <c r="AB1692" i="2"/>
  <c r="AD1693" i="2"/>
  <c r="AE1693" i="2"/>
  <c r="AF1693" i="2" s="1"/>
  <c r="AX2042" i="2" l="1"/>
  <c r="AQ2042" i="2" s="1"/>
  <c r="AR2042" i="2"/>
  <c r="AS2042" i="2" s="1"/>
  <c r="AT2042" i="2"/>
  <c r="AU2042" i="2" s="1"/>
  <c r="AW2041" i="2"/>
  <c r="AB1691" i="2"/>
  <c r="AD1692" i="2"/>
  <c r="AE1692" i="2"/>
  <c r="AF1692" i="2" s="1"/>
  <c r="AV2042" i="2" l="1"/>
  <c r="AY2041" i="2" s="1"/>
  <c r="AX2041" i="2" s="1"/>
  <c r="AB1690" i="2"/>
  <c r="AD1691" i="2"/>
  <c r="AE1691" i="2"/>
  <c r="AF1691" i="2" s="1"/>
  <c r="AT2041" i="2" l="1"/>
  <c r="AU2041" i="2" s="1"/>
  <c r="AQ2041" i="2"/>
  <c r="AR2041" i="2"/>
  <c r="AS2041" i="2" s="1"/>
  <c r="AV2041" i="2" s="1"/>
  <c r="AY2040" i="2" s="1"/>
  <c r="AW2040" i="2"/>
  <c r="AB1689" i="2"/>
  <c r="AD1690" i="2"/>
  <c r="AE1690" i="2"/>
  <c r="AF1690" i="2" s="1"/>
  <c r="AX2040" i="2" l="1"/>
  <c r="AW2039" i="2" s="1"/>
  <c r="AQ2040" i="2"/>
  <c r="AB1688" i="2"/>
  <c r="AE1689" i="2"/>
  <c r="AF1689" i="2" s="1"/>
  <c r="AD1689" i="2"/>
  <c r="AR2040" i="2" l="1"/>
  <c r="AS2040" i="2" s="1"/>
  <c r="AT2040" i="2"/>
  <c r="AU2040" i="2" s="1"/>
  <c r="AB1687" i="2"/>
  <c r="AE1688" i="2"/>
  <c r="AF1688" i="2" s="1"/>
  <c r="AD1688" i="2"/>
  <c r="AV2040" i="2" l="1"/>
  <c r="AY2039" i="2" s="1"/>
  <c r="AX2039" i="2" s="1"/>
  <c r="AW2038" i="2" s="1"/>
  <c r="AB1686" i="2"/>
  <c r="AD1687" i="2"/>
  <c r="AE1687" i="2"/>
  <c r="AF1687" i="2" s="1"/>
  <c r="AQ2039" i="2" l="1"/>
  <c r="AT2039" i="2"/>
  <c r="AU2039" i="2" s="1"/>
  <c r="AR2039" i="2"/>
  <c r="AS2039" i="2" s="1"/>
  <c r="AV2039" i="2" s="1"/>
  <c r="AY2038" i="2" s="1"/>
  <c r="AX2038" i="2" s="1"/>
  <c r="AW2037" i="2" s="1"/>
  <c r="AB1685" i="2"/>
  <c r="AE1686" i="2"/>
  <c r="AF1686" i="2" s="1"/>
  <c r="AD1686" i="2"/>
  <c r="AT2038" i="2" l="1"/>
  <c r="AU2038" i="2" s="1"/>
  <c r="AQ2038" i="2"/>
  <c r="AR2038" i="2"/>
  <c r="AS2038" i="2" s="1"/>
  <c r="AV2038" i="2" s="1"/>
  <c r="AY2037" i="2" s="1"/>
  <c r="AX2037" i="2" s="1"/>
  <c r="AQ2037" i="2" s="1"/>
  <c r="AB1684" i="2"/>
  <c r="AE1685" i="2"/>
  <c r="AF1685" i="2" s="1"/>
  <c r="AD1685" i="2"/>
  <c r="AW2036" i="2" l="1"/>
  <c r="AT2037" i="2"/>
  <c r="AU2037" i="2" s="1"/>
  <c r="AR2037" i="2"/>
  <c r="AS2037" i="2" s="1"/>
  <c r="AV2037" i="2" s="1"/>
  <c r="AY2036" i="2" s="1"/>
  <c r="AX2036" i="2" s="1"/>
  <c r="AQ2036" i="2" s="1"/>
  <c r="AB1683" i="2"/>
  <c r="AE1684" i="2"/>
  <c r="AF1684" i="2" s="1"/>
  <c r="AD1684" i="2"/>
  <c r="AW2035" i="2" l="1"/>
  <c r="AT2036" i="2"/>
  <c r="AU2036" i="2" s="1"/>
  <c r="AR2036" i="2"/>
  <c r="AS2036" i="2" s="1"/>
  <c r="AV2036" i="2" s="1"/>
  <c r="AY2035" i="2" s="1"/>
  <c r="AX2035" i="2" s="1"/>
  <c r="AQ2035" i="2" s="1"/>
  <c r="AB1682" i="2"/>
  <c r="AE1683" i="2"/>
  <c r="AF1683" i="2" s="1"/>
  <c r="AD1683" i="2"/>
  <c r="AW2034" i="2" l="1"/>
  <c r="AT2035" i="2"/>
  <c r="AU2035" i="2" s="1"/>
  <c r="AR2035" i="2"/>
  <c r="AS2035" i="2" s="1"/>
  <c r="AV2035" i="2" s="1"/>
  <c r="AY2034" i="2" s="1"/>
  <c r="AX2034" i="2" s="1"/>
  <c r="AR2034" i="2" s="1"/>
  <c r="AS2034" i="2" s="1"/>
  <c r="AB1681" i="2"/>
  <c r="AE1682" i="2"/>
  <c r="AF1682" i="2" s="1"/>
  <c r="AD1682" i="2"/>
  <c r="AT2034" i="2" l="1"/>
  <c r="AU2034" i="2" s="1"/>
  <c r="AV2034" i="2" s="1"/>
  <c r="AY2033" i="2" s="1"/>
  <c r="AW2033" i="2"/>
  <c r="AX2033" i="2" s="1"/>
  <c r="AR2033" i="2" s="1"/>
  <c r="AS2033" i="2" s="1"/>
  <c r="AQ2034" i="2"/>
  <c r="AB1680" i="2"/>
  <c r="AD1681" i="2"/>
  <c r="AE1681" i="2"/>
  <c r="AF1681" i="2" s="1"/>
  <c r="AT2033" i="2" l="1"/>
  <c r="AU2033" i="2" s="1"/>
  <c r="AQ2033" i="2"/>
  <c r="AW2032" i="2"/>
  <c r="AX2032" i="2" s="1"/>
  <c r="AQ2032" i="2" s="1"/>
  <c r="AV2033" i="2"/>
  <c r="AY2032" i="2" s="1"/>
  <c r="AB1679" i="2"/>
  <c r="AE1680" i="2"/>
  <c r="AF1680" i="2" s="1"/>
  <c r="AD1680" i="2"/>
  <c r="AR2032" i="2" l="1"/>
  <c r="AS2032" i="2" s="1"/>
  <c r="AW2031" i="2"/>
  <c r="AX2031" i="2" s="1"/>
  <c r="AQ2031" i="2" s="1"/>
  <c r="AT2032" i="2"/>
  <c r="AU2032" i="2" s="1"/>
  <c r="AB1678" i="2"/>
  <c r="AD1679" i="2"/>
  <c r="AE1679" i="2"/>
  <c r="AF1679" i="2" s="1"/>
  <c r="AV2032" i="2" l="1"/>
  <c r="AY2031" i="2" s="1"/>
  <c r="AR2031" i="2"/>
  <c r="AS2031" i="2" s="1"/>
  <c r="AT2031" i="2"/>
  <c r="AU2031" i="2" s="1"/>
  <c r="AW2030" i="2"/>
  <c r="AX2030" i="2" s="1"/>
  <c r="AT2030" i="2" s="1"/>
  <c r="AU2030" i="2" s="1"/>
  <c r="AB1677" i="2"/>
  <c r="AD1678" i="2"/>
  <c r="AE1678" i="2"/>
  <c r="AF1678" i="2" s="1"/>
  <c r="AV2031" i="2" l="1"/>
  <c r="AY2030" i="2" s="1"/>
  <c r="AR2030" i="2"/>
  <c r="AS2030" i="2" s="1"/>
  <c r="AV2030" i="2" s="1"/>
  <c r="AY2029" i="2" s="1"/>
  <c r="AW2029" i="2"/>
  <c r="AX2029" i="2" s="1"/>
  <c r="AT2029" i="2" s="1"/>
  <c r="AU2029" i="2" s="1"/>
  <c r="AQ2030" i="2"/>
  <c r="AB1676" i="2"/>
  <c r="AD1677" i="2"/>
  <c r="AE1677" i="2"/>
  <c r="AF1677" i="2" s="1"/>
  <c r="AR2029" i="2" l="1"/>
  <c r="AS2029" i="2" s="1"/>
  <c r="AV2029" i="2" s="1"/>
  <c r="AY2028" i="2" s="1"/>
  <c r="AW2028" i="2"/>
  <c r="AX2028" i="2" s="1"/>
  <c r="AQ2028" i="2" s="1"/>
  <c r="AQ2029" i="2"/>
  <c r="AB1675" i="2"/>
  <c r="AE1676" i="2"/>
  <c r="AF1676" i="2" s="1"/>
  <c r="AD1676" i="2"/>
  <c r="AR2028" i="2" l="1"/>
  <c r="AS2028" i="2" s="1"/>
  <c r="AT2028" i="2"/>
  <c r="AU2028" i="2" s="1"/>
  <c r="AW2027" i="2"/>
  <c r="AX2027" i="2" s="1"/>
  <c r="AQ2027" i="2" s="1"/>
  <c r="AB1674" i="2"/>
  <c r="AD1675" i="2"/>
  <c r="AE1675" i="2"/>
  <c r="AF1675" i="2" s="1"/>
  <c r="AV2028" i="2" l="1"/>
  <c r="AY2027" i="2" s="1"/>
  <c r="AW2026" i="2"/>
  <c r="AX2026" i="2" s="1"/>
  <c r="AT2026" i="2" s="1"/>
  <c r="AU2026" i="2" s="1"/>
  <c r="AR2027" i="2"/>
  <c r="AS2027" i="2" s="1"/>
  <c r="AT2027" i="2"/>
  <c r="AU2027" i="2" s="1"/>
  <c r="AB1673" i="2"/>
  <c r="AD1674" i="2"/>
  <c r="AE1674" i="2"/>
  <c r="AF1674" i="2" s="1"/>
  <c r="AR2026" i="2" l="1"/>
  <c r="AS2026" i="2" s="1"/>
  <c r="AV2026" i="2" s="1"/>
  <c r="AQ2026" i="2"/>
  <c r="AW2025" i="2"/>
  <c r="AX2025" i="2" s="1"/>
  <c r="AR2025" i="2" s="1"/>
  <c r="AS2025" i="2" s="1"/>
  <c r="AV2027" i="2"/>
  <c r="AY2026" i="2" s="1"/>
  <c r="AB1672" i="2"/>
  <c r="AD1673" i="2"/>
  <c r="AE1673" i="2"/>
  <c r="AF1673" i="2" s="1"/>
  <c r="AY2025" i="2" l="1"/>
  <c r="AT2025" i="2"/>
  <c r="AU2025" i="2" s="1"/>
  <c r="AV2025" i="2" s="1"/>
  <c r="AY2024" i="2" s="1"/>
  <c r="AW2024" i="2"/>
  <c r="AQ2025" i="2"/>
  <c r="AB1671" i="2"/>
  <c r="AE1672" i="2"/>
  <c r="AF1672" i="2" s="1"/>
  <c r="AD1672" i="2"/>
  <c r="AX2024" i="2" l="1"/>
  <c r="AT2024" i="2" s="1"/>
  <c r="AU2024" i="2" s="1"/>
  <c r="AB1670" i="2"/>
  <c r="AD1671" i="2"/>
  <c r="AE1671" i="2"/>
  <c r="AF1671" i="2" s="1"/>
  <c r="AR2024" i="2" l="1"/>
  <c r="AS2024" i="2" s="1"/>
  <c r="AV2024" i="2" s="1"/>
  <c r="AY2023" i="2" s="1"/>
  <c r="AX2023" i="2" s="1"/>
  <c r="AR2023" i="2" s="1"/>
  <c r="AS2023" i="2" s="1"/>
  <c r="AW2023" i="2"/>
  <c r="AQ2024" i="2"/>
  <c r="AB1669" i="2"/>
  <c r="AD1670" i="2"/>
  <c r="AE1670" i="2"/>
  <c r="AF1670" i="2" s="1"/>
  <c r="AW2022" i="2" l="1"/>
  <c r="AT2023" i="2"/>
  <c r="AU2023" i="2" s="1"/>
  <c r="AV2023" i="2" s="1"/>
  <c r="AY2022" i="2" s="1"/>
  <c r="AX2022" i="2" s="1"/>
  <c r="AW2021" i="2" s="1"/>
  <c r="AQ2023" i="2"/>
  <c r="AB1668" i="2"/>
  <c r="AE1669" i="2"/>
  <c r="AF1669" i="2" s="1"/>
  <c r="AD1669" i="2"/>
  <c r="AR2022" i="2" l="1"/>
  <c r="AS2022" i="2" s="1"/>
  <c r="AQ2022" i="2"/>
  <c r="AT2022" i="2"/>
  <c r="AU2022" i="2" s="1"/>
  <c r="AB1667" i="2"/>
  <c r="AE1668" i="2"/>
  <c r="AF1668" i="2" s="1"/>
  <c r="AD1668" i="2"/>
  <c r="AV2022" i="2" l="1"/>
  <c r="AY2021" i="2" s="1"/>
  <c r="AX2021" i="2" s="1"/>
  <c r="AW2020" i="2" s="1"/>
  <c r="AB1666" i="2"/>
  <c r="AD1667" i="2"/>
  <c r="AE1667" i="2"/>
  <c r="AF1667" i="2" s="1"/>
  <c r="AR2021" i="2" l="1"/>
  <c r="AS2021" i="2" s="1"/>
  <c r="AQ2021" i="2"/>
  <c r="AT2021" i="2"/>
  <c r="AU2021" i="2" s="1"/>
  <c r="AB1665" i="2"/>
  <c r="AD1666" i="2"/>
  <c r="AE1666" i="2"/>
  <c r="AF1666" i="2" s="1"/>
  <c r="AV2021" i="2" l="1"/>
  <c r="AY2020" i="2" s="1"/>
  <c r="AX2020" i="2" s="1"/>
  <c r="AR2020" i="2" s="1"/>
  <c r="AS2020" i="2" s="1"/>
  <c r="AB1664" i="2"/>
  <c r="AD1665" i="2"/>
  <c r="AE1665" i="2"/>
  <c r="AF1665" i="2" s="1"/>
  <c r="AQ2020" i="2" l="1"/>
  <c r="AT2020" i="2"/>
  <c r="AU2020" i="2" s="1"/>
  <c r="AV2020" i="2" s="1"/>
  <c r="AY2019" i="2" s="1"/>
  <c r="AW2019" i="2"/>
  <c r="AX2019" i="2" s="1"/>
  <c r="AT2019" i="2" s="1"/>
  <c r="AU2019" i="2" s="1"/>
  <c r="AB1663" i="2"/>
  <c r="AD1664" i="2"/>
  <c r="AE1664" i="2"/>
  <c r="AF1664" i="2" s="1"/>
  <c r="AR2019" i="2" l="1"/>
  <c r="AS2019" i="2" s="1"/>
  <c r="AV2019" i="2" s="1"/>
  <c r="AY2018" i="2" s="1"/>
  <c r="AQ2019" i="2"/>
  <c r="AW2018" i="2"/>
  <c r="AB1662" i="2"/>
  <c r="AE1663" i="2"/>
  <c r="AF1663" i="2" s="1"/>
  <c r="AD1663" i="2"/>
  <c r="AX2018" i="2" l="1"/>
  <c r="AB1661" i="2"/>
  <c r="AE1662" i="2"/>
  <c r="AF1662" i="2" s="1"/>
  <c r="AD1662" i="2"/>
  <c r="AT2018" i="2" l="1"/>
  <c r="AU2018" i="2" s="1"/>
  <c r="AQ2018" i="2"/>
  <c r="AW2017" i="2"/>
  <c r="AR2018" i="2"/>
  <c r="AS2018" i="2" s="1"/>
  <c r="AV2018" i="2" s="1"/>
  <c r="AY2017" i="2" s="1"/>
  <c r="AB1660" i="2"/>
  <c r="AD1661" i="2"/>
  <c r="AE1661" i="2"/>
  <c r="AF1661" i="2" s="1"/>
  <c r="AX2017" i="2" l="1"/>
  <c r="AB1659" i="2"/>
  <c r="AD1660" i="2"/>
  <c r="AE1660" i="2"/>
  <c r="AF1660" i="2" s="1"/>
  <c r="AT2017" i="2" l="1"/>
  <c r="AU2017" i="2" s="1"/>
  <c r="AR2017" i="2"/>
  <c r="AS2017" i="2" s="1"/>
  <c r="AV2017" i="2" s="1"/>
  <c r="AY2016" i="2" s="1"/>
  <c r="AW2016" i="2"/>
  <c r="AQ2017" i="2"/>
  <c r="AB1658" i="2"/>
  <c r="AE1659" i="2"/>
  <c r="AF1659" i="2" s="1"/>
  <c r="AD1659" i="2"/>
  <c r="AX2016" i="2" l="1"/>
  <c r="AQ2016" i="2" s="1"/>
  <c r="AR2016" i="2"/>
  <c r="AS2016" i="2" s="1"/>
  <c r="AB1657" i="2"/>
  <c r="AD1658" i="2"/>
  <c r="AE1658" i="2"/>
  <c r="AF1658" i="2" s="1"/>
  <c r="AW2015" i="2" l="1"/>
  <c r="AX2015" i="2" s="1"/>
  <c r="AR2015" i="2" s="1"/>
  <c r="AS2015" i="2" s="1"/>
  <c r="AT2016" i="2"/>
  <c r="AU2016" i="2" s="1"/>
  <c r="AV2016" i="2" s="1"/>
  <c r="AY2015" i="2" s="1"/>
  <c r="AB1656" i="2"/>
  <c r="AE1657" i="2"/>
  <c r="AF1657" i="2" s="1"/>
  <c r="AD1657" i="2"/>
  <c r="AQ2015" i="2" l="1"/>
  <c r="AW2014" i="2"/>
  <c r="AR2014" i="2" s="1"/>
  <c r="AT2015" i="2"/>
  <c r="AU2015" i="2" s="1"/>
  <c r="AV2015" i="2" s="1"/>
  <c r="AY2014" i="2" s="1"/>
  <c r="AB1655" i="2"/>
  <c r="AD1656" i="2"/>
  <c r="AE1656" i="2"/>
  <c r="AF1656" i="2" s="1"/>
  <c r="AX2014" i="2" l="1"/>
  <c r="AQ2014" i="2"/>
  <c r="AW2013" i="2"/>
  <c r="AT2014" i="2"/>
  <c r="AU2014" i="2" s="1"/>
  <c r="AS2014" i="2"/>
  <c r="AB1654" i="2"/>
  <c r="AE1655" i="2"/>
  <c r="AF1655" i="2" s="1"/>
  <c r="AD1655" i="2"/>
  <c r="AV2014" i="2" l="1"/>
  <c r="AY2013" i="2" s="1"/>
  <c r="AX2013" i="2" s="1"/>
  <c r="AW2012" i="2" s="1"/>
  <c r="AB1653" i="2"/>
  <c r="AD1654" i="2"/>
  <c r="AE1654" i="2"/>
  <c r="AF1654" i="2" s="1"/>
  <c r="AR2013" i="2" l="1"/>
  <c r="AS2013" i="2" s="1"/>
  <c r="AQ2013" i="2"/>
  <c r="AT2013" i="2"/>
  <c r="AU2013" i="2" s="1"/>
  <c r="AB1652" i="2"/>
  <c r="AD1653" i="2"/>
  <c r="AE1653" i="2"/>
  <c r="AF1653" i="2" s="1"/>
  <c r="AV2013" i="2" l="1"/>
  <c r="AY2012" i="2" s="1"/>
  <c r="AX2012" i="2" s="1"/>
  <c r="AQ2012" i="2" s="1"/>
  <c r="AB1651" i="2"/>
  <c r="AD1652" i="2"/>
  <c r="AE1652" i="2"/>
  <c r="AF1652" i="2" s="1"/>
  <c r="AW2011" i="2" l="1"/>
  <c r="AX2011" i="2" s="1"/>
  <c r="AT2011" i="2" s="1"/>
  <c r="AU2011" i="2" s="1"/>
  <c r="AT2012" i="2"/>
  <c r="AU2012" i="2" s="1"/>
  <c r="AR2012" i="2"/>
  <c r="AS2012" i="2" s="1"/>
  <c r="AV2012" i="2" s="1"/>
  <c r="AY2011" i="2" s="1"/>
  <c r="AB1650" i="2"/>
  <c r="AE1651" i="2"/>
  <c r="AF1651" i="2" s="1"/>
  <c r="AD1651" i="2"/>
  <c r="AR2011" i="2" l="1"/>
  <c r="AS2011" i="2" s="1"/>
  <c r="AV2011" i="2" s="1"/>
  <c r="AY2010" i="2" s="1"/>
  <c r="AW2010" i="2"/>
  <c r="AX2010" i="2" s="1"/>
  <c r="AQ2010" i="2" s="1"/>
  <c r="AQ2011" i="2"/>
  <c r="AB1649" i="2"/>
  <c r="AD1650" i="2"/>
  <c r="AE1650" i="2"/>
  <c r="AF1650" i="2" s="1"/>
  <c r="AW2009" i="2" l="1"/>
  <c r="AX2009" i="2" s="1"/>
  <c r="AQ2009" i="2" s="1"/>
  <c r="AR2010" i="2"/>
  <c r="AS2010" i="2" s="1"/>
  <c r="AT2010" i="2"/>
  <c r="AU2010" i="2" s="1"/>
  <c r="AR2009" i="2"/>
  <c r="AS2009" i="2" s="1"/>
  <c r="AT2009" i="2"/>
  <c r="AU2009" i="2" s="1"/>
  <c r="AW2008" i="2"/>
  <c r="AB1648" i="2"/>
  <c r="AD1649" i="2"/>
  <c r="AE1649" i="2"/>
  <c r="AF1649" i="2" s="1"/>
  <c r="AV2010" i="2" l="1"/>
  <c r="AY2009" i="2" s="1"/>
  <c r="AV2009" i="2"/>
  <c r="AY2008" i="2" s="1"/>
  <c r="AX2008" i="2"/>
  <c r="AR2008" i="2" s="1"/>
  <c r="AS2008" i="2" s="1"/>
  <c r="AB1647" i="2"/>
  <c r="AD1648" i="2"/>
  <c r="AE1648" i="2"/>
  <c r="AF1648" i="2" s="1"/>
  <c r="AQ2008" i="2" l="1"/>
  <c r="AW2007" i="2"/>
  <c r="AX2007" i="2" s="1"/>
  <c r="AR2007" i="2" s="1"/>
  <c r="AS2007" i="2" s="1"/>
  <c r="AT2008" i="2"/>
  <c r="AU2008" i="2" s="1"/>
  <c r="AV2008" i="2" s="1"/>
  <c r="AY2007" i="2" s="1"/>
  <c r="AB1646" i="2"/>
  <c r="AD1647" i="2"/>
  <c r="AE1647" i="2"/>
  <c r="AF1647" i="2" s="1"/>
  <c r="AQ2007" i="2" l="1"/>
  <c r="AT2007" i="2"/>
  <c r="AU2007" i="2" s="1"/>
  <c r="AV2007" i="2" s="1"/>
  <c r="AY2006" i="2" s="1"/>
  <c r="AW2006" i="2"/>
  <c r="AX2006" i="2" s="1"/>
  <c r="AB1645" i="2"/>
  <c r="AD1646" i="2"/>
  <c r="AE1646" i="2"/>
  <c r="AF1646" i="2" s="1"/>
  <c r="AQ2006" i="2" l="1"/>
  <c r="AT2006" i="2"/>
  <c r="AU2006" i="2" s="1"/>
  <c r="AW2005" i="2"/>
  <c r="AR2006" i="2"/>
  <c r="AS2006" i="2" s="1"/>
  <c r="AB1644" i="2"/>
  <c r="AD1645" i="2"/>
  <c r="AE1645" i="2"/>
  <c r="AF1645" i="2" s="1"/>
  <c r="AV2006" i="2" l="1"/>
  <c r="AY2005" i="2" s="1"/>
  <c r="AX2005" i="2" s="1"/>
  <c r="AB1643" i="2"/>
  <c r="AD1644" i="2"/>
  <c r="AE1644" i="2"/>
  <c r="AF1644" i="2" s="1"/>
  <c r="AT2005" i="2" l="1"/>
  <c r="AU2005" i="2" s="1"/>
  <c r="AW2004" i="2"/>
  <c r="AQ2005" i="2"/>
  <c r="AR2005" i="2"/>
  <c r="AS2005" i="2" s="1"/>
  <c r="AV2005" i="2" s="1"/>
  <c r="AY2004" i="2" s="1"/>
  <c r="AX2004" i="2" s="1"/>
  <c r="AB1642" i="2"/>
  <c r="AD1643" i="2"/>
  <c r="AE1643" i="2"/>
  <c r="AF1643" i="2" s="1"/>
  <c r="AQ2004" i="2" l="1"/>
  <c r="AR2004" i="2"/>
  <c r="AS2004" i="2" s="1"/>
  <c r="AW2003" i="2"/>
  <c r="AT2004" i="2"/>
  <c r="AU2004" i="2" s="1"/>
  <c r="AB1641" i="2"/>
  <c r="AE1642" i="2"/>
  <c r="AF1642" i="2" s="1"/>
  <c r="AD1642" i="2"/>
  <c r="AV2004" i="2" l="1"/>
  <c r="AY2003" i="2" s="1"/>
  <c r="AX2003" i="2" s="1"/>
  <c r="AQ2003" i="2" s="1"/>
  <c r="AB1640" i="2"/>
  <c r="AE1641" i="2"/>
  <c r="AF1641" i="2" s="1"/>
  <c r="AD1641" i="2"/>
  <c r="AR2003" i="2" l="1"/>
  <c r="AS2003" i="2" s="1"/>
  <c r="AT2003" i="2"/>
  <c r="AU2003" i="2" s="1"/>
  <c r="AW2002" i="2"/>
  <c r="AB1639" i="2"/>
  <c r="AE1640" i="2"/>
  <c r="AF1640" i="2" s="1"/>
  <c r="AD1640" i="2"/>
  <c r="AV2003" i="2" l="1"/>
  <c r="AY2002" i="2" s="1"/>
  <c r="AX2002" i="2" s="1"/>
  <c r="AB1638" i="2"/>
  <c r="AD1639" i="2"/>
  <c r="AE1639" i="2"/>
  <c r="AF1639" i="2" s="1"/>
  <c r="AT2002" i="2" l="1"/>
  <c r="AU2002" i="2" s="1"/>
  <c r="AW2001" i="2"/>
  <c r="AQ2002" i="2"/>
  <c r="AR2002" i="2"/>
  <c r="AS2002" i="2" s="1"/>
  <c r="AV2002" i="2" s="1"/>
  <c r="AY2001" i="2" s="1"/>
  <c r="AX2001" i="2" s="1"/>
  <c r="AT2001" i="2" s="1"/>
  <c r="AU2001" i="2" s="1"/>
  <c r="AB1637" i="2"/>
  <c r="AE1638" i="2"/>
  <c r="AF1638" i="2" s="1"/>
  <c r="AD1638" i="2"/>
  <c r="AW2000" i="2" l="1"/>
  <c r="AR2001" i="2"/>
  <c r="AS2001" i="2" s="1"/>
  <c r="AV2001" i="2" s="1"/>
  <c r="AY2000" i="2" s="1"/>
  <c r="AX2000" i="2" s="1"/>
  <c r="AQ2000" i="2" s="1"/>
  <c r="AQ2001" i="2"/>
  <c r="AB1636" i="2"/>
  <c r="AD1637" i="2"/>
  <c r="AE1637" i="2"/>
  <c r="AF1637" i="2" s="1"/>
  <c r="AR2000" i="2" l="1"/>
  <c r="AS2000" i="2" s="1"/>
  <c r="AW1999" i="2"/>
  <c r="AT2000" i="2"/>
  <c r="AU2000" i="2" s="1"/>
  <c r="AB1635" i="2"/>
  <c r="AE1636" i="2"/>
  <c r="AF1636" i="2" s="1"/>
  <c r="AD1636" i="2"/>
  <c r="AV2000" i="2" l="1"/>
  <c r="AY1999" i="2" s="1"/>
  <c r="AX1999" i="2" s="1"/>
  <c r="AR1999" i="2" s="1"/>
  <c r="AS1999" i="2" s="1"/>
  <c r="AB1634" i="2"/>
  <c r="AE1635" i="2"/>
  <c r="AF1635" i="2" s="1"/>
  <c r="AD1635" i="2"/>
  <c r="AW1998" i="2" l="1"/>
  <c r="AQ1999" i="2"/>
  <c r="AT1999" i="2"/>
  <c r="AU1999" i="2" s="1"/>
  <c r="AV1999" i="2" s="1"/>
  <c r="AY1998" i="2" s="1"/>
  <c r="AX1998" i="2" s="1"/>
  <c r="AQ1998" i="2" s="1"/>
  <c r="AB1633" i="2"/>
  <c r="AE1634" i="2"/>
  <c r="AF1634" i="2" s="1"/>
  <c r="AD1634" i="2"/>
  <c r="AT1998" i="2" l="1"/>
  <c r="AU1998" i="2" s="1"/>
  <c r="AW1997" i="2"/>
  <c r="AR1998" i="2"/>
  <c r="AS1998" i="2" s="1"/>
  <c r="AV1998" i="2" s="1"/>
  <c r="AY1997" i="2" s="1"/>
  <c r="AX1997" i="2" s="1"/>
  <c r="AQ1997" i="2" s="1"/>
  <c r="AB1632" i="2"/>
  <c r="AD1633" i="2"/>
  <c r="AE1633" i="2"/>
  <c r="AF1633" i="2" s="1"/>
  <c r="AT1997" i="2" l="1"/>
  <c r="AU1997" i="2" s="1"/>
  <c r="AW1996" i="2"/>
  <c r="AR1997" i="2"/>
  <c r="AS1997" i="2" s="1"/>
  <c r="AB1631" i="2"/>
  <c r="AD1632" i="2"/>
  <c r="AE1632" i="2"/>
  <c r="AF1632" i="2" s="1"/>
  <c r="AV1997" i="2" l="1"/>
  <c r="AY1996" i="2" s="1"/>
  <c r="AX1996" i="2" s="1"/>
  <c r="AB1630" i="2"/>
  <c r="AD1631" i="2"/>
  <c r="AE1631" i="2"/>
  <c r="AF1631" i="2" s="1"/>
  <c r="AR1996" i="2" l="1"/>
  <c r="AS1996" i="2" s="1"/>
  <c r="AQ1996" i="2"/>
  <c r="AT1996" i="2"/>
  <c r="AU1996" i="2" s="1"/>
  <c r="AW1995" i="2"/>
  <c r="AB1629" i="2"/>
  <c r="AE1630" i="2"/>
  <c r="AF1630" i="2" s="1"/>
  <c r="AD1630" i="2"/>
  <c r="AV1996" i="2" l="1"/>
  <c r="AY1995" i="2" s="1"/>
  <c r="AX1995" i="2" s="1"/>
  <c r="AB1628" i="2"/>
  <c r="AE1629" i="2"/>
  <c r="AF1629" i="2" s="1"/>
  <c r="AD1629" i="2"/>
  <c r="AT1995" i="2" l="1"/>
  <c r="AU1995" i="2" s="1"/>
  <c r="AW1994" i="2"/>
  <c r="AQ1995" i="2"/>
  <c r="AR1995" i="2"/>
  <c r="AS1995" i="2" s="1"/>
  <c r="AB1627" i="2"/>
  <c r="AE1628" i="2"/>
  <c r="AF1628" i="2" s="1"/>
  <c r="AD1628" i="2"/>
  <c r="AV1995" i="2" l="1"/>
  <c r="AY1994" i="2" s="1"/>
  <c r="AX1994" i="2" s="1"/>
  <c r="AB1626" i="2"/>
  <c r="AD1627" i="2"/>
  <c r="AE1627" i="2"/>
  <c r="AF1627" i="2" s="1"/>
  <c r="AT1994" i="2" l="1"/>
  <c r="AU1994" i="2" s="1"/>
  <c r="AW1993" i="2"/>
  <c r="AR1994" i="2"/>
  <c r="AS1994" i="2" s="1"/>
  <c r="AV1994" i="2" s="1"/>
  <c r="AY1993" i="2" s="1"/>
  <c r="AX1993" i="2" s="1"/>
  <c r="AR1993" i="2" s="1"/>
  <c r="AQ1994" i="2"/>
  <c r="AB1625" i="2"/>
  <c r="AD1626" i="2"/>
  <c r="AE1626" i="2"/>
  <c r="AF1626" i="2" s="1"/>
  <c r="AQ1993" i="2" l="1"/>
  <c r="AT1993" i="2"/>
  <c r="AU1993" i="2" s="1"/>
  <c r="AW1992" i="2"/>
  <c r="AS1993" i="2"/>
  <c r="AV1993" i="2" s="1"/>
  <c r="AY1992" i="2" s="1"/>
  <c r="AX1992" i="2" s="1"/>
  <c r="AB1624" i="2"/>
  <c r="AD1625" i="2"/>
  <c r="AE1625" i="2"/>
  <c r="AF1625" i="2" s="1"/>
  <c r="AR1992" i="2" l="1"/>
  <c r="AS1992" i="2" s="1"/>
  <c r="AT1992" i="2"/>
  <c r="AU1992" i="2" s="1"/>
  <c r="AW1991" i="2"/>
  <c r="AQ1992" i="2"/>
  <c r="AB1623" i="2"/>
  <c r="AD1624" i="2"/>
  <c r="AE1624" i="2"/>
  <c r="AF1624" i="2" s="1"/>
  <c r="AV1992" i="2" l="1"/>
  <c r="AY1991" i="2" s="1"/>
  <c r="AX1991" i="2" s="1"/>
  <c r="AB1622" i="2"/>
  <c r="AD1623" i="2"/>
  <c r="AE1623" i="2"/>
  <c r="AF1623" i="2" s="1"/>
  <c r="AQ1991" i="2" l="1"/>
  <c r="AW1990" i="2"/>
  <c r="AR1991" i="2"/>
  <c r="AS1991" i="2" s="1"/>
  <c r="AT1991" i="2"/>
  <c r="AU1991" i="2" s="1"/>
  <c r="AB1621" i="2"/>
  <c r="AE1622" i="2"/>
  <c r="AF1622" i="2" s="1"/>
  <c r="AD1622" i="2"/>
  <c r="AV1991" i="2" l="1"/>
  <c r="AY1990" i="2" s="1"/>
  <c r="AX1990" i="2" s="1"/>
  <c r="AQ1990" i="2" s="1"/>
  <c r="AB1620" i="2"/>
  <c r="AE1621" i="2"/>
  <c r="AF1621" i="2" s="1"/>
  <c r="AD1621" i="2"/>
  <c r="AW1989" i="2" l="1"/>
  <c r="AT1990" i="2"/>
  <c r="AU1990" i="2" s="1"/>
  <c r="AR1990" i="2"/>
  <c r="AS1990" i="2" s="1"/>
  <c r="AB1619" i="2"/>
  <c r="AE1620" i="2"/>
  <c r="AF1620" i="2" s="1"/>
  <c r="AD1620" i="2"/>
  <c r="AV1990" i="2" l="1"/>
  <c r="AY1989" i="2" s="1"/>
  <c r="AX1989" i="2" s="1"/>
  <c r="AB1618" i="2"/>
  <c r="AD1619" i="2"/>
  <c r="AE1619" i="2"/>
  <c r="AF1619" i="2" s="1"/>
  <c r="AT1989" i="2" l="1"/>
  <c r="AU1989" i="2" s="1"/>
  <c r="AR1989" i="2"/>
  <c r="AS1989" i="2" s="1"/>
  <c r="AV1989" i="2" s="1"/>
  <c r="AY1988" i="2" s="1"/>
  <c r="AX1988" i="2" s="1"/>
  <c r="AW1988" i="2"/>
  <c r="AQ1989" i="2"/>
  <c r="AB1617" i="2"/>
  <c r="AE1618" i="2"/>
  <c r="AF1618" i="2" s="1"/>
  <c r="AD1618" i="2"/>
  <c r="AR1988" i="2" l="1"/>
  <c r="AS1988" i="2" s="1"/>
  <c r="AQ1988" i="2"/>
  <c r="AT1988" i="2"/>
  <c r="AU1988" i="2" s="1"/>
  <c r="AW1987" i="2"/>
  <c r="AB1616" i="2"/>
  <c r="AD1617" i="2"/>
  <c r="AE1617" i="2"/>
  <c r="AF1617" i="2" s="1"/>
  <c r="AV1988" i="2" l="1"/>
  <c r="AY1987" i="2" s="1"/>
  <c r="AX1987" i="2" s="1"/>
  <c r="AQ1987" i="2" s="1"/>
  <c r="AB1615" i="2"/>
  <c r="AD1616" i="2"/>
  <c r="AE1616" i="2"/>
  <c r="AF1616" i="2" s="1"/>
  <c r="AT1987" i="2" l="1"/>
  <c r="AU1987" i="2" s="1"/>
  <c r="AW1986" i="2"/>
  <c r="AR1987" i="2"/>
  <c r="AS1987" i="2" s="1"/>
  <c r="AV1987" i="2" s="1"/>
  <c r="AY1986" i="2" s="1"/>
  <c r="AX1986" i="2" s="1"/>
  <c r="AQ1986" i="2" s="1"/>
  <c r="AB1614" i="2"/>
  <c r="AE1615" i="2"/>
  <c r="AF1615" i="2" s="1"/>
  <c r="AD1615" i="2"/>
  <c r="AR1986" i="2" l="1"/>
  <c r="AS1986" i="2" s="1"/>
  <c r="AW1985" i="2"/>
  <c r="AT1986" i="2"/>
  <c r="AU1986" i="2" s="1"/>
  <c r="AB1613" i="2"/>
  <c r="AD1614" i="2"/>
  <c r="AE1614" i="2"/>
  <c r="AF1614" i="2" s="1"/>
  <c r="AV1986" i="2" l="1"/>
  <c r="AY1985" i="2" s="1"/>
  <c r="AX1985" i="2" s="1"/>
  <c r="AT1985" i="2" s="1"/>
  <c r="AU1985" i="2" s="1"/>
  <c r="AB1612" i="2"/>
  <c r="AD1613" i="2"/>
  <c r="AE1613" i="2"/>
  <c r="AF1613" i="2" s="1"/>
  <c r="AQ1985" i="2" l="1"/>
  <c r="AR1985" i="2"/>
  <c r="AS1985" i="2" s="1"/>
  <c r="AV1985" i="2" s="1"/>
  <c r="AY1984" i="2" s="1"/>
  <c r="AX1984" i="2" s="1"/>
  <c r="AT1984" i="2" s="1"/>
  <c r="AU1984" i="2" s="1"/>
  <c r="AW1984" i="2"/>
  <c r="AB1611" i="2"/>
  <c r="AE1612" i="2"/>
  <c r="AF1612" i="2" s="1"/>
  <c r="AD1612" i="2"/>
  <c r="AR1984" i="2" l="1"/>
  <c r="AS1984" i="2" s="1"/>
  <c r="AV1984" i="2" s="1"/>
  <c r="AY1983" i="2" s="1"/>
  <c r="AQ1984" i="2"/>
  <c r="AW1983" i="2"/>
  <c r="AB1610" i="2"/>
  <c r="AE1611" i="2"/>
  <c r="AF1611" i="2" s="1"/>
  <c r="AD1611" i="2"/>
  <c r="AX1983" i="2" l="1"/>
  <c r="AR1983" i="2" s="1"/>
  <c r="AS1983" i="2" s="1"/>
  <c r="AB1609" i="2"/>
  <c r="AE1610" i="2"/>
  <c r="AF1610" i="2" s="1"/>
  <c r="AD1610" i="2"/>
  <c r="AW1982" i="2" l="1"/>
  <c r="AT1983" i="2"/>
  <c r="AU1983" i="2" s="1"/>
  <c r="AV1983" i="2" s="1"/>
  <c r="AY1982" i="2" s="1"/>
  <c r="AX1982" i="2" s="1"/>
  <c r="AQ1982" i="2" s="1"/>
  <c r="AQ1983" i="2"/>
  <c r="AB1608" i="2"/>
  <c r="AD1609" i="2"/>
  <c r="AE1609" i="2"/>
  <c r="AF1609" i="2" s="1"/>
  <c r="AW1981" i="2" l="1"/>
  <c r="AR1982" i="2"/>
  <c r="AS1982" i="2" s="1"/>
  <c r="AT1982" i="2"/>
  <c r="AU1982" i="2" s="1"/>
  <c r="AB1607" i="2"/>
  <c r="AE1608" i="2"/>
  <c r="AF1608" i="2" s="1"/>
  <c r="AD1608" i="2"/>
  <c r="AV1982" i="2" l="1"/>
  <c r="AY1981" i="2" s="1"/>
  <c r="AX1981" i="2" s="1"/>
  <c r="AT1981" i="2" s="1"/>
  <c r="AU1981" i="2" s="1"/>
  <c r="AB1606" i="2"/>
  <c r="AD1607" i="2"/>
  <c r="AE1607" i="2"/>
  <c r="AF1607" i="2" s="1"/>
  <c r="AR1981" i="2" l="1"/>
  <c r="AS1981" i="2" s="1"/>
  <c r="AV1981" i="2" s="1"/>
  <c r="AY1980" i="2" s="1"/>
  <c r="AQ1981" i="2"/>
  <c r="AW1980" i="2"/>
  <c r="AB1605" i="2"/>
  <c r="AE1606" i="2"/>
  <c r="AF1606" i="2" s="1"/>
  <c r="AD1606" i="2"/>
  <c r="AX1980" i="2" l="1"/>
  <c r="AQ1980" i="2"/>
  <c r="AR1980" i="2"/>
  <c r="AS1980" i="2" s="1"/>
  <c r="AW1979" i="2"/>
  <c r="AT1980" i="2"/>
  <c r="AU1980" i="2" s="1"/>
  <c r="AB1604" i="2"/>
  <c r="AD1605" i="2"/>
  <c r="AE1605" i="2"/>
  <c r="AF1605" i="2" s="1"/>
  <c r="AV1980" i="2" l="1"/>
  <c r="AY1979" i="2" s="1"/>
  <c r="AX1979" i="2" s="1"/>
  <c r="AW1978" i="2" s="1"/>
  <c r="AB1603" i="2"/>
  <c r="AE1604" i="2"/>
  <c r="AF1604" i="2" s="1"/>
  <c r="AD1604" i="2"/>
  <c r="AQ1979" i="2" l="1"/>
  <c r="AT1979" i="2"/>
  <c r="AU1979" i="2" s="1"/>
  <c r="AR1979" i="2"/>
  <c r="AS1979" i="2" s="1"/>
  <c r="AV1979" i="2" s="1"/>
  <c r="AY1978" i="2" s="1"/>
  <c r="AX1978" i="2" s="1"/>
  <c r="AQ1978" i="2" s="1"/>
  <c r="AB1602" i="2"/>
  <c r="AE1603" i="2"/>
  <c r="AF1603" i="2" s="1"/>
  <c r="AD1603" i="2"/>
  <c r="AW1977" i="2" l="1"/>
  <c r="AT1978" i="2"/>
  <c r="AU1978" i="2" s="1"/>
  <c r="AR1978" i="2"/>
  <c r="AS1978" i="2" s="1"/>
  <c r="AV1978" i="2" s="1"/>
  <c r="AY1977" i="2" s="1"/>
  <c r="AX1977" i="2" s="1"/>
  <c r="AT1977" i="2" s="1"/>
  <c r="AU1977" i="2" s="1"/>
  <c r="AB1601" i="2"/>
  <c r="AE1602" i="2"/>
  <c r="AF1602" i="2" s="1"/>
  <c r="AD1602" i="2"/>
  <c r="AQ1977" i="2" l="1"/>
  <c r="AW1976" i="2"/>
  <c r="AR1977" i="2"/>
  <c r="AS1977" i="2" s="1"/>
  <c r="AV1977" i="2" s="1"/>
  <c r="AY1976" i="2" s="1"/>
  <c r="AX1976" i="2" s="1"/>
  <c r="AQ1976" i="2" s="1"/>
  <c r="AB1600" i="2"/>
  <c r="AD1601" i="2"/>
  <c r="AE1601" i="2"/>
  <c r="AF1601" i="2" s="1"/>
  <c r="AR1976" i="2" l="1"/>
  <c r="AS1976" i="2" s="1"/>
  <c r="AW1975" i="2"/>
  <c r="AT1976" i="2"/>
  <c r="AU1976" i="2" s="1"/>
  <c r="AB1599" i="2"/>
  <c r="AD1600" i="2"/>
  <c r="AE1600" i="2"/>
  <c r="AF1600" i="2" s="1"/>
  <c r="AV1976" i="2" l="1"/>
  <c r="AY1975" i="2" s="1"/>
  <c r="AX1975" i="2" s="1"/>
  <c r="AQ1975" i="2" s="1"/>
  <c r="AB1598" i="2"/>
  <c r="AD1599" i="2"/>
  <c r="AE1599" i="2"/>
  <c r="AF1599" i="2" s="1"/>
  <c r="AR1975" i="2" l="1"/>
  <c r="AS1975" i="2" s="1"/>
  <c r="AT1975" i="2"/>
  <c r="AU1975" i="2" s="1"/>
  <c r="AW1974" i="2"/>
  <c r="AB1597" i="2"/>
  <c r="AE1598" i="2"/>
  <c r="AF1598" i="2" s="1"/>
  <c r="AD1598" i="2"/>
  <c r="AV1975" i="2" l="1"/>
  <c r="AY1974" i="2" s="1"/>
  <c r="AX1974" i="2" s="1"/>
  <c r="AB1596" i="2"/>
  <c r="AD1597" i="2"/>
  <c r="AE1597" i="2"/>
  <c r="AF1597" i="2" s="1"/>
  <c r="AT1974" i="2" l="1"/>
  <c r="AU1974" i="2" s="1"/>
  <c r="AQ1974" i="2"/>
  <c r="AW1973" i="2"/>
  <c r="AR1974" i="2"/>
  <c r="AS1974" i="2" s="1"/>
  <c r="AV1974" i="2" s="1"/>
  <c r="AY1973" i="2" s="1"/>
  <c r="AB1595" i="2"/>
  <c r="AD1596" i="2"/>
  <c r="AE1596" i="2"/>
  <c r="AF1596" i="2" s="1"/>
  <c r="AX1973" i="2" l="1"/>
  <c r="AW1972" i="2" s="1"/>
  <c r="AQ1973" i="2"/>
  <c r="AR1973" i="2"/>
  <c r="AS1973" i="2" s="1"/>
  <c r="AB1594" i="2"/>
  <c r="AE1595" i="2"/>
  <c r="AF1595" i="2" s="1"/>
  <c r="AD1595" i="2"/>
  <c r="AT1973" i="2" l="1"/>
  <c r="AU1973" i="2" s="1"/>
  <c r="AV1973" i="2" s="1"/>
  <c r="AY1972" i="2" s="1"/>
  <c r="AX1972" i="2" s="1"/>
  <c r="AB1593" i="2"/>
  <c r="AD1594" i="2"/>
  <c r="AE1594" i="2"/>
  <c r="AF1594" i="2" s="1"/>
  <c r="AW1971" i="2" l="1"/>
  <c r="AR1972" i="2"/>
  <c r="AS1972" i="2" s="1"/>
  <c r="AT1972" i="2"/>
  <c r="AU1972" i="2" s="1"/>
  <c r="AQ1972" i="2"/>
  <c r="AB1592" i="2"/>
  <c r="AE1593" i="2"/>
  <c r="AF1593" i="2" s="1"/>
  <c r="AD1593" i="2"/>
  <c r="AV1972" i="2" l="1"/>
  <c r="AY1971" i="2" s="1"/>
  <c r="AX1971" i="2" s="1"/>
  <c r="AW1970" i="2" s="1"/>
  <c r="AB1591" i="2"/>
  <c r="AE1592" i="2"/>
  <c r="AF1592" i="2" s="1"/>
  <c r="AD1592" i="2"/>
  <c r="AR1971" i="2" l="1"/>
  <c r="AS1971" i="2" s="1"/>
  <c r="AQ1971" i="2"/>
  <c r="AT1971" i="2"/>
  <c r="AU1971" i="2" s="1"/>
  <c r="AB1590" i="2"/>
  <c r="AD1591" i="2"/>
  <c r="AE1591" i="2"/>
  <c r="AF1591" i="2" s="1"/>
  <c r="AV1971" i="2" l="1"/>
  <c r="AY1970" i="2" s="1"/>
  <c r="AX1970" i="2" s="1"/>
  <c r="AQ1970" i="2" s="1"/>
  <c r="AB1589" i="2"/>
  <c r="AE1590" i="2"/>
  <c r="AF1590" i="2" s="1"/>
  <c r="AD1590" i="2"/>
  <c r="AT1970" i="2" l="1"/>
  <c r="AU1970" i="2" s="1"/>
  <c r="AR1970" i="2"/>
  <c r="AS1970" i="2" s="1"/>
  <c r="AV1970" i="2" s="1"/>
  <c r="AY1969" i="2" s="1"/>
  <c r="AW1969" i="2"/>
  <c r="AX1969" i="2" s="1"/>
  <c r="AW1968" i="2" s="1"/>
  <c r="AB1588" i="2"/>
  <c r="AE1589" i="2"/>
  <c r="AF1589" i="2" s="1"/>
  <c r="AD1589" i="2"/>
  <c r="AR1969" i="2" l="1"/>
  <c r="AS1969" i="2" s="1"/>
  <c r="AT1969" i="2"/>
  <c r="AU1969" i="2" s="1"/>
  <c r="AQ1969" i="2"/>
  <c r="AV1969" i="2"/>
  <c r="AY1968" i="2" s="1"/>
  <c r="AX1968" i="2" s="1"/>
  <c r="AT1968" i="2" s="1"/>
  <c r="AU1968" i="2" s="1"/>
  <c r="AB1587" i="2"/>
  <c r="AD1588" i="2"/>
  <c r="AE1588" i="2"/>
  <c r="AF1588" i="2" s="1"/>
  <c r="AW1967" i="2" l="1"/>
  <c r="AQ1968" i="2"/>
  <c r="AR1968" i="2"/>
  <c r="AS1968" i="2" s="1"/>
  <c r="AV1968" i="2" s="1"/>
  <c r="AY1967" i="2" s="1"/>
  <c r="AX1967" i="2" s="1"/>
  <c r="AB1586" i="2"/>
  <c r="AD1587" i="2"/>
  <c r="AE1587" i="2"/>
  <c r="AF1587" i="2" s="1"/>
  <c r="AW1966" i="2" l="1"/>
  <c r="AX1966" i="2" s="1"/>
  <c r="AT1967" i="2"/>
  <c r="AU1967" i="2" s="1"/>
  <c r="AR1967" i="2"/>
  <c r="AS1967" i="2" s="1"/>
  <c r="AV1967" i="2" s="1"/>
  <c r="AY1966" i="2" s="1"/>
  <c r="AQ1967" i="2"/>
  <c r="AB1585" i="2"/>
  <c r="AE1586" i="2"/>
  <c r="AF1586" i="2" s="1"/>
  <c r="AD1586" i="2"/>
  <c r="AT1966" i="2" l="1"/>
  <c r="AU1966" i="2" s="1"/>
  <c r="AW1965" i="2"/>
  <c r="AX1965" i="2" s="1"/>
  <c r="AR1965" i="2" s="1"/>
  <c r="AS1965" i="2" s="1"/>
  <c r="AR1966" i="2"/>
  <c r="AS1966" i="2" s="1"/>
  <c r="AV1966" i="2" s="1"/>
  <c r="AY1965" i="2" s="1"/>
  <c r="AQ1966" i="2"/>
  <c r="AB1584" i="2"/>
  <c r="AE1585" i="2"/>
  <c r="AF1585" i="2" s="1"/>
  <c r="AD1585" i="2"/>
  <c r="AW1964" i="2" l="1"/>
  <c r="AX1964" i="2" s="1"/>
  <c r="AR1964" i="2" s="1"/>
  <c r="AS1964" i="2" s="1"/>
  <c r="AT1965" i="2"/>
  <c r="AU1965" i="2" s="1"/>
  <c r="AV1965" i="2" s="1"/>
  <c r="AY1964" i="2" s="1"/>
  <c r="AQ1965" i="2"/>
  <c r="AB1583" i="2"/>
  <c r="AD1584" i="2"/>
  <c r="AE1584" i="2"/>
  <c r="AF1584" i="2" s="1"/>
  <c r="AQ1964" i="2" l="1"/>
  <c r="AW1963" i="2"/>
  <c r="AT1964" i="2"/>
  <c r="AU1964" i="2" s="1"/>
  <c r="AV1964" i="2" s="1"/>
  <c r="AY1963" i="2" s="1"/>
  <c r="AB1582" i="2"/>
  <c r="AE1583" i="2"/>
  <c r="AF1583" i="2" s="1"/>
  <c r="AD1583" i="2"/>
  <c r="AX1963" i="2" l="1"/>
  <c r="AB1581" i="2"/>
  <c r="AD1582" i="2"/>
  <c r="AE1582" i="2"/>
  <c r="AF1582" i="2" s="1"/>
  <c r="AR1963" i="2" l="1"/>
  <c r="AS1963" i="2" s="1"/>
  <c r="AT1963" i="2"/>
  <c r="AU1963" i="2" s="1"/>
  <c r="AW1962" i="2"/>
  <c r="AQ1963" i="2"/>
  <c r="AB1580" i="2"/>
  <c r="AD1581" i="2"/>
  <c r="AE1581" i="2"/>
  <c r="AF1581" i="2" s="1"/>
  <c r="AV1963" i="2" l="1"/>
  <c r="AY1962" i="2" s="1"/>
  <c r="AX1962" i="2" s="1"/>
  <c r="AR1962" i="2" s="1"/>
  <c r="AS1962" i="2" s="1"/>
  <c r="AB1579" i="2"/>
  <c r="AE1580" i="2"/>
  <c r="AF1580" i="2" s="1"/>
  <c r="AD1580" i="2"/>
  <c r="AT1962" i="2" l="1"/>
  <c r="AU1962" i="2" s="1"/>
  <c r="AW1961" i="2"/>
  <c r="AQ1962" i="2"/>
  <c r="AV1962" i="2"/>
  <c r="AY1961" i="2" s="1"/>
  <c r="AB1578" i="2"/>
  <c r="AD1579" i="2"/>
  <c r="AE1579" i="2"/>
  <c r="AF1579" i="2" s="1"/>
  <c r="AX1961" i="2" l="1"/>
  <c r="AR1961" i="2" s="1"/>
  <c r="AS1961" i="2" s="1"/>
  <c r="AB1577" i="2"/>
  <c r="AD1578" i="2"/>
  <c r="AE1578" i="2"/>
  <c r="AF1578" i="2" s="1"/>
  <c r="AT1961" i="2" l="1"/>
  <c r="AU1961" i="2" s="1"/>
  <c r="AW1960" i="2"/>
  <c r="AQ1961" i="2"/>
  <c r="AV1961" i="2"/>
  <c r="AY1960" i="2" s="1"/>
  <c r="AX1960" i="2" s="1"/>
  <c r="AW1959" i="2" s="1"/>
  <c r="AB1576" i="2"/>
  <c r="AE1577" i="2"/>
  <c r="AF1577" i="2" s="1"/>
  <c r="AD1577" i="2"/>
  <c r="AQ1960" i="2" l="1"/>
  <c r="AR1960" i="2"/>
  <c r="AS1960" i="2" s="1"/>
  <c r="AT1960" i="2"/>
  <c r="AU1960" i="2" s="1"/>
  <c r="AB1575" i="2"/>
  <c r="AD1576" i="2"/>
  <c r="AE1576" i="2"/>
  <c r="AF1576" i="2" s="1"/>
  <c r="AV1960" i="2" l="1"/>
  <c r="AY1959" i="2" s="1"/>
  <c r="AX1959" i="2" s="1"/>
  <c r="AT1959" i="2" s="1"/>
  <c r="AU1959" i="2" s="1"/>
  <c r="AB1574" i="2"/>
  <c r="AE1575" i="2"/>
  <c r="AF1575" i="2" s="1"/>
  <c r="AD1575" i="2"/>
  <c r="AQ1959" i="2" l="1"/>
  <c r="AW1958" i="2"/>
  <c r="AR1959" i="2"/>
  <c r="AS1959" i="2" s="1"/>
  <c r="AV1959" i="2" s="1"/>
  <c r="AY1958" i="2" s="1"/>
  <c r="AX1958" i="2" s="1"/>
  <c r="AT1958" i="2" s="1"/>
  <c r="AU1958" i="2" s="1"/>
  <c r="AB1573" i="2"/>
  <c r="AD1574" i="2"/>
  <c r="AE1574" i="2"/>
  <c r="AF1574" i="2" s="1"/>
  <c r="AR1958" i="2" l="1"/>
  <c r="AS1958" i="2" s="1"/>
  <c r="AV1958" i="2" s="1"/>
  <c r="AY1957" i="2" s="1"/>
  <c r="AX1957" i="2" s="1"/>
  <c r="AR1957" i="2" s="1"/>
  <c r="AS1957" i="2" s="1"/>
  <c r="AW1957" i="2"/>
  <c r="AQ1958" i="2"/>
  <c r="AB1572" i="2"/>
  <c r="AE1573" i="2"/>
  <c r="AF1573" i="2" s="1"/>
  <c r="AD1573" i="2"/>
  <c r="AQ1957" i="2" l="1"/>
  <c r="AT1957" i="2"/>
  <c r="AU1957" i="2" s="1"/>
  <c r="AV1957" i="2" s="1"/>
  <c r="AY1956" i="2" s="1"/>
  <c r="AX1956" i="2" s="1"/>
  <c r="AR1956" i="2" s="1"/>
  <c r="AS1956" i="2" s="1"/>
  <c r="AW1956" i="2"/>
  <c r="AB1571" i="2"/>
  <c r="AE1572" i="2"/>
  <c r="AF1572" i="2" s="1"/>
  <c r="AD1572" i="2"/>
  <c r="AQ1956" i="2" l="1"/>
  <c r="AT1956" i="2"/>
  <c r="AU1956" i="2" s="1"/>
  <c r="AW1955" i="2"/>
  <c r="AV1956" i="2"/>
  <c r="AY1955" i="2" s="1"/>
  <c r="AX1955" i="2" s="1"/>
  <c r="AT1955" i="2" s="1"/>
  <c r="AU1955" i="2" s="1"/>
  <c r="AB1570" i="2"/>
  <c r="AE1571" i="2"/>
  <c r="AF1571" i="2" s="1"/>
  <c r="AD1571" i="2"/>
  <c r="AQ1955" i="2" l="1"/>
  <c r="AW1954" i="2"/>
  <c r="AR1955" i="2"/>
  <c r="AS1955" i="2" s="1"/>
  <c r="AV1955" i="2" s="1"/>
  <c r="AY1954" i="2" s="1"/>
  <c r="AX1954" i="2"/>
  <c r="AR1954" i="2" s="1"/>
  <c r="AS1954" i="2" s="1"/>
  <c r="AB1569" i="2"/>
  <c r="AE1570" i="2"/>
  <c r="AF1570" i="2" s="1"/>
  <c r="AD1570" i="2"/>
  <c r="AQ1954" i="2" l="1"/>
  <c r="AW1953" i="2"/>
  <c r="AT1954" i="2"/>
  <c r="AU1954" i="2" s="1"/>
  <c r="AV1954" i="2" s="1"/>
  <c r="AY1953" i="2" s="1"/>
  <c r="AB1568" i="2"/>
  <c r="AE1569" i="2"/>
  <c r="AF1569" i="2" s="1"/>
  <c r="AD1569" i="2"/>
  <c r="AX1953" i="2" l="1"/>
  <c r="AW1952" i="2"/>
  <c r="AX1952" i="2" s="1"/>
  <c r="AQ1953" i="2"/>
  <c r="AR1953" i="2"/>
  <c r="AS1953" i="2" s="1"/>
  <c r="AT1953" i="2"/>
  <c r="AU1953" i="2" s="1"/>
  <c r="AQ1952" i="2"/>
  <c r="AB1567" i="2"/>
  <c r="AD1568" i="2"/>
  <c r="AE1568" i="2"/>
  <c r="AF1568" i="2" s="1"/>
  <c r="AV1953" i="2" l="1"/>
  <c r="AY1952" i="2" s="1"/>
  <c r="AR1952" i="2"/>
  <c r="AS1952" i="2" s="1"/>
  <c r="AW1951" i="2"/>
  <c r="AT1952" i="2"/>
  <c r="AU1952" i="2" s="1"/>
  <c r="AB1566" i="2"/>
  <c r="AE1567" i="2"/>
  <c r="AF1567" i="2" s="1"/>
  <c r="AD1567" i="2"/>
  <c r="AV1952" i="2" l="1"/>
  <c r="AY1951" i="2" s="1"/>
  <c r="AX1951" i="2"/>
  <c r="AR1951" i="2"/>
  <c r="AS1951" i="2" s="1"/>
  <c r="AB1565" i="2"/>
  <c r="AD1566" i="2"/>
  <c r="AE1566" i="2"/>
  <c r="AF1566" i="2" s="1"/>
  <c r="AQ1951" i="2" l="1"/>
  <c r="AT1951" i="2"/>
  <c r="AU1951" i="2" s="1"/>
  <c r="AV1951" i="2" s="1"/>
  <c r="AY1950" i="2" s="1"/>
  <c r="AW1950" i="2"/>
  <c r="AX1950" i="2" s="1"/>
  <c r="AR1950" i="2" s="1"/>
  <c r="AS1950" i="2" s="1"/>
  <c r="AB1564" i="2"/>
  <c r="AD1565" i="2"/>
  <c r="AE1565" i="2"/>
  <c r="AF1565" i="2" s="1"/>
  <c r="AQ1950" i="2" l="1"/>
  <c r="AT1950" i="2"/>
  <c r="AU1950" i="2" s="1"/>
  <c r="AV1950" i="2" s="1"/>
  <c r="AY1949" i="2" s="1"/>
  <c r="AW1949" i="2"/>
  <c r="AX1949" i="2" s="1"/>
  <c r="AQ1949" i="2" s="1"/>
  <c r="AB1563" i="2"/>
  <c r="AE1564" i="2"/>
  <c r="AF1564" i="2" s="1"/>
  <c r="AD1564" i="2"/>
  <c r="AT1949" i="2" l="1"/>
  <c r="AU1949" i="2" s="1"/>
  <c r="AW1948" i="2"/>
  <c r="AR1949" i="2"/>
  <c r="AS1949" i="2" s="1"/>
  <c r="AV1949" i="2" s="1"/>
  <c r="AY1948" i="2" s="1"/>
  <c r="AX1948" i="2" s="1"/>
  <c r="AB1562" i="2"/>
  <c r="AD1563" i="2"/>
  <c r="AE1563" i="2"/>
  <c r="AF1563" i="2" s="1"/>
  <c r="AQ1948" i="2" l="1"/>
  <c r="AT1948" i="2"/>
  <c r="AU1948" i="2" s="1"/>
  <c r="AW1947" i="2"/>
  <c r="AX1947" i="2" s="1"/>
  <c r="AR1948" i="2"/>
  <c r="AS1948" i="2" s="1"/>
  <c r="AV1948" i="2" s="1"/>
  <c r="AY1947" i="2" s="1"/>
  <c r="AB1561" i="2"/>
  <c r="AD1562" i="2"/>
  <c r="AE1562" i="2"/>
  <c r="AF1562" i="2" s="1"/>
  <c r="AR1947" i="2" l="1"/>
  <c r="AS1947" i="2" s="1"/>
  <c r="AW1946" i="2"/>
  <c r="AT1947" i="2"/>
  <c r="AU1947" i="2" s="1"/>
  <c r="AV1947" i="2" s="1"/>
  <c r="AY1946" i="2" s="1"/>
  <c r="AX1946" i="2" s="1"/>
  <c r="AW1945" i="2" s="1"/>
  <c r="AQ1947" i="2"/>
  <c r="AB1560" i="2"/>
  <c r="AE1561" i="2"/>
  <c r="AF1561" i="2" s="1"/>
  <c r="AD1561" i="2"/>
  <c r="AQ1946" i="2" l="1"/>
  <c r="AR1946" i="2"/>
  <c r="AS1946" i="2" s="1"/>
  <c r="AT1946" i="2"/>
  <c r="AU1946" i="2" s="1"/>
  <c r="AB1559" i="2"/>
  <c r="AD1560" i="2"/>
  <c r="AE1560" i="2"/>
  <c r="AF1560" i="2" s="1"/>
  <c r="AV1946" i="2" l="1"/>
  <c r="AY1945" i="2" s="1"/>
  <c r="AX1945" i="2" s="1"/>
  <c r="AQ1945" i="2" s="1"/>
  <c r="AB1558" i="2"/>
  <c r="AD1559" i="2"/>
  <c r="AE1559" i="2"/>
  <c r="AF1559" i="2" s="1"/>
  <c r="AT1945" i="2" l="1"/>
  <c r="AU1945" i="2" s="1"/>
  <c r="AW1944" i="2"/>
  <c r="AR1945" i="2"/>
  <c r="AS1945" i="2" s="1"/>
  <c r="AV1945" i="2" s="1"/>
  <c r="AY1944" i="2" s="1"/>
  <c r="AX1944" i="2" s="1"/>
  <c r="AB1557" i="2"/>
  <c r="AE1558" i="2"/>
  <c r="AF1558" i="2" s="1"/>
  <c r="AD1558" i="2"/>
  <c r="AQ1944" i="2" l="1"/>
  <c r="AT1944" i="2"/>
  <c r="AU1944" i="2" s="1"/>
  <c r="AR1944" i="2"/>
  <c r="AS1944" i="2" s="1"/>
  <c r="AW1943" i="2"/>
  <c r="AB1556" i="2"/>
  <c r="AD1557" i="2"/>
  <c r="AE1557" i="2"/>
  <c r="AF1557" i="2" s="1"/>
  <c r="AV1944" i="2" l="1"/>
  <c r="AY1943" i="2" s="1"/>
  <c r="AX1943" i="2" s="1"/>
  <c r="AQ1943" i="2" s="1"/>
  <c r="AB1555" i="2"/>
  <c r="AD1556" i="2"/>
  <c r="AE1556" i="2"/>
  <c r="AF1556" i="2" s="1"/>
  <c r="AW1942" i="2" l="1"/>
  <c r="AX1942" i="2" s="1"/>
  <c r="AT1943" i="2"/>
  <c r="AU1943" i="2" s="1"/>
  <c r="AR1943" i="2"/>
  <c r="AS1943" i="2" s="1"/>
  <c r="AV1943" i="2" s="1"/>
  <c r="AY1942" i="2" s="1"/>
  <c r="AT1942" i="2"/>
  <c r="AU1942" i="2" s="1"/>
  <c r="AR1942" i="2"/>
  <c r="AS1942" i="2" s="1"/>
  <c r="AV1942" i="2" s="1"/>
  <c r="AW1941" i="2"/>
  <c r="AQ1942" i="2"/>
  <c r="AB1554" i="2"/>
  <c r="AD1555" i="2"/>
  <c r="AE1555" i="2"/>
  <c r="AF1555" i="2" s="1"/>
  <c r="AY1941" i="2" l="1"/>
  <c r="AX1941" i="2" s="1"/>
  <c r="AT1941" i="2" s="1"/>
  <c r="AU1941" i="2" s="1"/>
  <c r="AQ1941" i="2"/>
  <c r="AB1553" i="2"/>
  <c r="AE1554" i="2"/>
  <c r="AF1554" i="2" s="1"/>
  <c r="AD1554" i="2"/>
  <c r="AR1941" i="2" l="1"/>
  <c r="AS1941" i="2" s="1"/>
  <c r="AV1941" i="2" s="1"/>
  <c r="AY1940" i="2" s="1"/>
  <c r="AW1940" i="2"/>
  <c r="AB1552" i="2"/>
  <c r="AD1553" i="2"/>
  <c r="AE1553" i="2"/>
  <c r="AF1553" i="2" s="1"/>
  <c r="AX1940" i="2" l="1"/>
  <c r="AR1940" i="2"/>
  <c r="AS1940" i="2" s="1"/>
  <c r="AQ1940" i="2"/>
  <c r="AB1551" i="2"/>
  <c r="AE1552" i="2"/>
  <c r="AF1552" i="2" s="1"/>
  <c r="AD1552" i="2"/>
  <c r="AT1940" i="2" l="1"/>
  <c r="AU1940" i="2" s="1"/>
  <c r="AV1940" i="2" s="1"/>
  <c r="AY1939" i="2" s="1"/>
  <c r="AW1939" i="2"/>
  <c r="AX1939" i="2" s="1"/>
  <c r="AB1550" i="2"/>
  <c r="AE1551" i="2"/>
  <c r="AF1551" i="2" s="1"/>
  <c r="AD1551" i="2"/>
  <c r="AT1939" i="2" l="1"/>
  <c r="AU1939" i="2" s="1"/>
  <c r="AW1938" i="2"/>
  <c r="AX1938" i="2" s="1"/>
  <c r="AR1939" i="2"/>
  <c r="AS1939" i="2" s="1"/>
  <c r="AV1939" i="2" s="1"/>
  <c r="AY1938" i="2" s="1"/>
  <c r="AQ1939" i="2"/>
  <c r="AB1549" i="2"/>
  <c r="AE1550" i="2"/>
  <c r="AF1550" i="2" s="1"/>
  <c r="AD1550" i="2"/>
  <c r="AR1938" i="2" l="1"/>
  <c r="AS1938" i="2" s="1"/>
  <c r="AW1937" i="2"/>
  <c r="AX1937" i="2" s="1"/>
  <c r="AT1938" i="2"/>
  <c r="AU1938" i="2" s="1"/>
  <c r="AV1938" i="2" s="1"/>
  <c r="AY1937" i="2" s="1"/>
  <c r="AQ1937" i="2"/>
  <c r="AR1937" i="2"/>
  <c r="AS1937" i="2" s="1"/>
  <c r="AQ1938" i="2"/>
  <c r="AB1548" i="2"/>
  <c r="AE1549" i="2"/>
  <c r="AF1549" i="2" s="1"/>
  <c r="AD1549" i="2"/>
  <c r="AW1936" i="2" l="1"/>
  <c r="AT1937" i="2"/>
  <c r="AU1937" i="2" s="1"/>
  <c r="AV1937" i="2" s="1"/>
  <c r="AY1936" i="2" s="1"/>
  <c r="AX1936" i="2" s="1"/>
  <c r="AB1547" i="2"/>
  <c r="AE1548" i="2"/>
  <c r="AF1548" i="2" s="1"/>
  <c r="AD1548" i="2"/>
  <c r="AW1935" i="2" l="1"/>
  <c r="AT1936" i="2"/>
  <c r="AU1936" i="2" s="1"/>
  <c r="AR1936" i="2"/>
  <c r="AS1936" i="2" s="1"/>
  <c r="AV1936" i="2" s="1"/>
  <c r="AY1935" i="2" s="1"/>
  <c r="AX1935" i="2" s="1"/>
  <c r="AQ1935" i="2" s="1"/>
  <c r="AQ1936" i="2"/>
  <c r="AB1546" i="2"/>
  <c r="AE1547" i="2"/>
  <c r="AF1547" i="2" s="1"/>
  <c r="AD1547" i="2"/>
  <c r="AR1935" i="2" l="1"/>
  <c r="AS1935" i="2" s="1"/>
  <c r="AW1934" i="2"/>
  <c r="AT1935" i="2"/>
  <c r="AU1935" i="2" s="1"/>
  <c r="AV1935" i="2" s="1"/>
  <c r="AY1934" i="2" s="1"/>
  <c r="AX1934" i="2" s="1"/>
  <c r="AQ1934" i="2" s="1"/>
  <c r="AB1545" i="2"/>
  <c r="AE1546" i="2"/>
  <c r="AF1546" i="2" s="1"/>
  <c r="AD1546" i="2"/>
  <c r="AT1934" i="2" l="1"/>
  <c r="AU1934" i="2" s="1"/>
  <c r="AR1934" i="2"/>
  <c r="AS1934" i="2" s="1"/>
  <c r="AV1934" i="2" s="1"/>
  <c r="AY1933" i="2" s="1"/>
  <c r="AX1933" i="2" s="1"/>
  <c r="AR1933" i="2" s="1"/>
  <c r="AS1933" i="2" s="1"/>
  <c r="AW1933" i="2"/>
  <c r="AB1544" i="2"/>
  <c r="AE1545" i="2"/>
  <c r="AF1545" i="2" s="1"/>
  <c r="AD1545" i="2"/>
  <c r="AW1932" i="2" l="1"/>
  <c r="AQ1933" i="2"/>
  <c r="AT1933" i="2"/>
  <c r="AU1933" i="2" s="1"/>
  <c r="AV1933" i="2" s="1"/>
  <c r="AY1932" i="2" s="1"/>
  <c r="AX1932" i="2" s="1"/>
  <c r="AB1543" i="2"/>
  <c r="AE1544" i="2"/>
  <c r="AF1544" i="2" s="1"/>
  <c r="AD1544" i="2"/>
  <c r="AQ1932" i="2" l="1"/>
  <c r="AT1932" i="2"/>
  <c r="AU1932" i="2" s="1"/>
  <c r="AW1931" i="2"/>
  <c r="AR1932" i="2"/>
  <c r="AS1932" i="2" s="1"/>
  <c r="AB1542" i="2"/>
  <c r="AE1543" i="2"/>
  <c r="AF1543" i="2" s="1"/>
  <c r="AD1543" i="2"/>
  <c r="AV1932" i="2" l="1"/>
  <c r="AY1931" i="2" s="1"/>
  <c r="AX1931" i="2" s="1"/>
  <c r="AT1931" i="2" s="1"/>
  <c r="AU1931" i="2" s="1"/>
  <c r="AB1541" i="2"/>
  <c r="AD1542" i="2"/>
  <c r="AE1542" i="2"/>
  <c r="AF1542" i="2" s="1"/>
  <c r="AR1931" i="2" l="1"/>
  <c r="AS1931" i="2" s="1"/>
  <c r="AV1931" i="2" s="1"/>
  <c r="AY1930" i="2" s="1"/>
  <c r="AQ1931" i="2"/>
  <c r="AW1930" i="2"/>
  <c r="AB1540" i="2"/>
  <c r="AE1541" i="2"/>
  <c r="AF1541" i="2" s="1"/>
  <c r="AD1541" i="2"/>
  <c r="AX1930" i="2" l="1"/>
  <c r="AT1930" i="2" s="1"/>
  <c r="AU1930" i="2" s="1"/>
  <c r="AQ1930" i="2"/>
  <c r="AR1930" i="2"/>
  <c r="AS1930" i="2" s="1"/>
  <c r="AV1930" i="2" s="1"/>
  <c r="AY1929" i="2" s="1"/>
  <c r="AB1539" i="2"/>
  <c r="AD1540" i="2"/>
  <c r="AE1540" i="2"/>
  <c r="AF1540" i="2" s="1"/>
  <c r="AW1929" i="2" l="1"/>
  <c r="AX1929" i="2" s="1"/>
  <c r="AB1538" i="2"/>
  <c r="AE1539" i="2"/>
  <c r="AF1539" i="2" s="1"/>
  <c r="AD1539" i="2"/>
  <c r="AR1929" i="2" l="1"/>
  <c r="AS1929" i="2" s="1"/>
  <c r="AT1929" i="2"/>
  <c r="AU1929" i="2" s="1"/>
  <c r="AW1928" i="2"/>
  <c r="AQ1929" i="2"/>
  <c r="AB1537" i="2"/>
  <c r="AD1538" i="2"/>
  <c r="AE1538" i="2"/>
  <c r="AF1538" i="2" s="1"/>
  <c r="AV1929" i="2" l="1"/>
  <c r="AY1928" i="2" s="1"/>
  <c r="AX1928" i="2" s="1"/>
  <c r="AW1927" i="2" s="1"/>
  <c r="AB1536" i="2"/>
  <c r="AE1537" i="2"/>
  <c r="AF1537" i="2" s="1"/>
  <c r="AD1537" i="2"/>
  <c r="AT1928" i="2" l="1"/>
  <c r="AU1928" i="2" s="1"/>
  <c r="AR1928" i="2"/>
  <c r="AS1928" i="2" s="1"/>
  <c r="AV1928" i="2" s="1"/>
  <c r="AY1927" i="2" s="1"/>
  <c r="AX1927" i="2" s="1"/>
  <c r="AR1927" i="2" s="1"/>
  <c r="AS1927" i="2" s="1"/>
  <c r="AQ1928" i="2"/>
  <c r="AB1535" i="2"/>
  <c r="AD1536" i="2"/>
  <c r="AE1536" i="2"/>
  <c r="AF1536" i="2" s="1"/>
  <c r="AW1926" i="2" l="1"/>
  <c r="AT1927" i="2"/>
  <c r="AU1927" i="2" s="1"/>
  <c r="AV1927" i="2" s="1"/>
  <c r="AY1926" i="2" s="1"/>
  <c r="AX1926" i="2" s="1"/>
  <c r="AR1926" i="2" s="1"/>
  <c r="AS1926" i="2" s="1"/>
  <c r="AQ1927" i="2"/>
  <c r="AB1534" i="2"/>
  <c r="AE1535" i="2"/>
  <c r="AF1535" i="2" s="1"/>
  <c r="AD1535" i="2"/>
  <c r="AQ1926" i="2" l="1"/>
  <c r="AT1926" i="2"/>
  <c r="AU1926" i="2" s="1"/>
  <c r="AV1926" i="2" s="1"/>
  <c r="AY1925" i="2" s="1"/>
  <c r="AW1925" i="2"/>
  <c r="AB1533" i="2"/>
  <c r="AD1534" i="2"/>
  <c r="AE1534" i="2"/>
  <c r="AF1534" i="2" s="1"/>
  <c r="AX1925" i="2" l="1"/>
  <c r="AT1925" i="2" s="1"/>
  <c r="AU1925" i="2" s="1"/>
  <c r="AB1532" i="2"/>
  <c r="AE1533" i="2"/>
  <c r="AF1533" i="2" s="1"/>
  <c r="AD1533" i="2"/>
  <c r="AW1924" i="2" l="1"/>
  <c r="AQ1925" i="2"/>
  <c r="AR1925" i="2"/>
  <c r="AS1925" i="2" s="1"/>
  <c r="AV1925" i="2" s="1"/>
  <c r="AY1924" i="2" s="1"/>
  <c r="AX1924" i="2" s="1"/>
  <c r="AW1923" i="2" s="1"/>
  <c r="AB1531" i="2"/>
  <c r="AE1532" i="2"/>
  <c r="AF1532" i="2" s="1"/>
  <c r="AD1532" i="2"/>
  <c r="AT1924" i="2" l="1"/>
  <c r="AU1924" i="2" s="1"/>
  <c r="AR1924" i="2"/>
  <c r="AS1924" i="2" s="1"/>
  <c r="AV1924" i="2" s="1"/>
  <c r="AY1923" i="2" s="1"/>
  <c r="AX1923" i="2" s="1"/>
  <c r="AR1923" i="2" s="1"/>
  <c r="AS1923" i="2" s="1"/>
  <c r="AQ1924" i="2"/>
  <c r="AB1530" i="2"/>
  <c r="AD1531" i="2"/>
  <c r="AE1531" i="2"/>
  <c r="AF1531" i="2" s="1"/>
  <c r="AQ1923" i="2" l="1"/>
  <c r="AT1923" i="2"/>
  <c r="AU1923" i="2" s="1"/>
  <c r="AV1923" i="2" s="1"/>
  <c r="AY1922" i="2" s="1"/>
  <c r="AW1922" i="2"/>
  <c r="AB1529" i="2"/>
  <c r="AE1530" i="2"/>
  <c r="AF1530" i="2" s="1"/>
  <c r="AD1530" i="2"/>
  <c r="AX1922" i="2" l="1"/>
  <c r="AT1922" i="2" s="1"/>
  <c r="AU1922" i="2" s="1"/>
  <c r="AB1528" i="2"/>
  <c r="AE1529" i="2"/>
  <c r="AF1529" i="2" s="1"/>
  <c r="AD1529" i="2"/>
  <c r="AQ1922" i="2" l="1"/>
  <c r="AR1922" i="2"/>
  <c r="AS1922" i="2" s="1"/>
  <c r="AV1922" i="2" s="1"/>
  <c r="AY1921" i="2" s="1"/>
  <c r="AW1921" i="2"/>
  <c r="AB1527" i="2"/>
  <c r="AD1528" i="2"/>
  <c r="AE1528" i="2"/>
  <c r="AF1528" i="2" s="1"/>
  <c r="AX1921" i="2" l="1"/>
  <c r="AR1921" i="2" s="1"/>
  <c r="AS1921" i="2" s="1"/>
  <c r="AQ1921" i="2"/>
  <c r="AB1526" i="2"/>
  <c r="AE1527" i="2"/>
  <c r="AF1527" i="2" s="1"/>
  <c r="AD1527" i="2"/>
  <c r="AW1920" i="2" l="1"/>
  <c r="AT1921" i="2"/>
  <c r="AU1921" i="2" s="1"/>
  <c r="AV1921" i="2" s="1"/>
  <c r="AY1920" i="2" s="1"/>
  <c r="AX1920" i="2" s="1"/>
  <c r="AB1525" i="2"/>
  <c r="AD1526" i="2"/>
  <c r="AE1526" i="2"/>
  <c r="AF1526" i="2" s="1"/>
  <c r="AQ1920" i="2" l="1"/>
  <c r="AT1920" i="2"/>
  <c r="AU1920" i="2" s="1"/>
  <c r="AW1919" i="2"/>
  <c r="AR1920" i="2"/>
  <c r="AS1920" i="2" s="1"/>
  <c r="AV1920" i="2" s="1"/>
  <c r="AY1919" i="2" s="1"/>
  <c r="AX1919" i="2" s="1"/>
  <c r="AQ1919" i="2" s="1"/>
  <c r="AB1524" i="2"/>
  <c r="AE1525" i="2"/>
  <c r="AF1525" i="2" s="1"/>
  <c r="AD1525" i="2"/>
  <c r="AT1919" i="2" l="1"/>
  <c r="AU1919" i="2" s="1"/>
  <c r="AW1918" i="2"/>
  <c r="AX1918" i="2" s="1"/>
  <c r="AT1918" i="2" s="1"/>
  <c r="AU1918" i="2" s="1"/>
  <c r="AR1919" i="2"/>
  <c r="AS1919" i="2" s="1"/>
  <c r="AV1919" i="2" s="1"/>
  <c r="AY1918" i="2" s="1"/>
  <c r="AB1523" i="2"/>
  <c r="AE1524" i="2"/>
  <c r="AF1524" i="2" s="1"/>
  <c r="AD1524" i="2"/>
  <c r="AR1918" i="2" l="1"/>
  <c r="AS1918" i="2" s="1"/>
  <c r="AV1918" i="2" s="1"/>
  <c r="AY1917" i="2" s="1"/>
  <c r="AQ1918" i="2"/>
  <c r="AW1917" i="2"/>
  <c r="AX1917" i="2" s="1"/>
  <c r="AQ1917" i="2" s="1"/>
  <c r="AB1522" i="2"/>
  <c r="AD1523" i="2"/>
  <c r="AE1523" i="2"/>
  <c r="AF1523" i="2" s="1"/>
  <c r="AT1917" i="2" l="1"/>
  <c r="AU1917" i="2" s="1"/>
  <c r="AW1916" i="2"/>
  <c r="AX1916" i="2" s="1"/>
  <c r="AR1916" i="2" s="1"/>
  <c r="AS1916" i="2" s="1"/>
  <c r="AR1917" i="2"/>
  <c r="AS1917" i="2" s="1"/>
  <c r="AV1917" i="2" s="1"/>
  <c r="AY1916" i="2" s="1"/>
  <c r="AB1521" i="2"/>
  <c r="AE1522" i="2"/>
  <c r="AF1522" i="2" s="1"/>
  <c r="AD1522" i="2"/>
  <c r="AQ1916" i="2" l="1"/>
  <c r="AW1915" i="2"/>
  <c r="AT1916" i="2"/>
  <c r="AU1916" i="2" s="1"/>
  <c r="AV1916" i="2" s="1"/>
  <c r="AY1915" i="2" s="1"/>
  <c r="AB1520" i="2"/>
  <c r="AE1521" i="2"/>
  <c r="AF1521" i="2" s="1"/>
  <c r="AD1521" i="2"/>
  <c r="AX1915" i="2" l="1"/>
  <c r="AW1914" i="2" s="1"/>
  <c r="AQ1915" i="2"/>
  <c r="AR1915" i="2"/>
  <c r="AS1915" i="2" s="1"/>
  <c r="AT1915" i="2"/>
  <c r="AU1915" i="2" s="1"/>
  <c r="AB1519" i="2"/>
  <c r="AE1520" i="2"/>
  <c r="AF1520" i="2" s="1"/>
  <c r="AD1520" i="2"/>
  <c r="AV1915" i="2" l="1"/>
  <c r="AY1914" i="2" s="1"/>
  <c r="AX1914" i="2" s="1"/>
  <c r="AT1914" i="2" s="1"/>
  <c r="AU1914" i="2" s="1"/>
  <c r="AB1518" i="2"/>
  <c r="AE1519" i="2"/>
  <c r="AF1519" i="2" s="1"/>
  <c r="AD1519" i="2"/>
  <c r="AR1914" i="2" l="1"/>
  <c r="AS1914" i="2" s="1"/>
  <c r="AV1914" i="2" s="1"/>
  <c r="AY1913" i="2" s="1"/>
  <c r="AQ1914" i="2"/>
  <c r="AW1913" i="2"/>
  <c r="AB1517" i="2"/>
  <c r="AE1518" i="2"/>
  <c r="AF1518" i="2" s="1"/>
  <c r="AD1518" i="2"/>
  <c r="AX1913" i="2" l="1"/>
  <c r="AQ1913" i="2" s="1"/>
  <c r="AR1913" i="2"/>
  <c r="AS1913" i="2" s="1"/>
  <c r="AT1913" i="2"/>
  <c r="AU1913" i="2" s="1"/>
  <c r="AW1912" i="2"/>
  <c r="AX1912" i="2" s="1"/>
  <c r="AR1912" i="2" s="1"/>
  <c r="AS1912" i="2" s="1"/>
  <c r="AB1516" i="2"/>
  <c r="AE1517" i="2"/>
  <c r="AF1517" i="2" s="1"/>
  <c r="AD1517" i="2"/>
  <c r="AT1912" i="2" l="1"/>
  <c r="AU1912" i="2" s="1"/>
  <c r="AV1912" i="2" s="1"/>
  <c r="AQ1912" i="2"/>
  <c r="AW1911" i="2"/>
  <c r="AX1911" i="2" s="1"/>
  <c r="AT1911" i="2" s="1"/>
  <c r="AU1911" i="2" s="1"/>
  <c r="AV1913" i="2"/>
  <c r="AY1912" i="2" s="1"/>
  <c r="AB1515" i="2"/>
  <c r="AD1516" i="2"/>
  <c r="AE1516" i="2"/>
  <c r="AF1516" i="2" s="1"/>
  <c r="AR1911" i="2" l="1"/>
  <c r="AS1911" i="2" s="1"/>
  <c r="AV1911" i="2" s="1"/>
  <c r="AY1910" i="2" s="1"/>
  <c r="AW1910" i="2"/>
  <c r="AX1910" i="2" s="1"/>
  <c r="AQ1910" i="2" s="1"/>
  <c r="AQ1911" i="2"/>
  <c r="AY1911" i="2"/>
  <c r="AB1514" i="2"/>
  <c r="AD1515" i="2"/>
  <c r="AE1515" i="2"/>
  <c r="AF1515" i="2" s="1"/>
  <c r="AW1909" i="2" l="1"/>
  <c r="AX1909" i="2" s="1"/>
  <c r="AQ1909" i="2" s="1"/>
  <c r="AR1910" i="2"/>
  <c r="AS1910" i="2" s="1"/>
  <c r="AT1910" i="2"/>
  <c r="AU1910" i="2" s="1"/>
  <c r="AB1513" i="2"/>
  <c r="AD1514" i="2"/>
  <c r="AE1514" i="2"/>
  <c r="AF1514" i="2" s="1"/>
  <c r="AR1909" i="2" l="1"/>
  <c r="AS1909" i="2" s="1"/>
  <c r="AT1909" i="2"/>
  <c r="AU1909" i="2" s="1"/>
  <c r="AV1910" i="2"/>
  <c r="AY1909" i="2" s="1"/>
  <c r="AW1908" i="2"/>
  <c r="AX1908" i="2" s="1"/>
  <c r="AQ1908" i="2" s="1"/>
  <c r="AB1512" i="2"/>
  <c r="AE1513" i="2"/>
  <c r="AF1513" i="2" s="1"/>
  <c r="AD1513" i="2"/>
  <c r="AV1909" i="2" l="1"/>
  <c r="AY1908" i="2" s="1"/>
  <c r="AW1907" i="2"/>
  <c r="AX1907" i="2" s="1"/>
  <c r="AQ1907" i="2" s="1"/>
  <c r="AR1908" i="2"/>
  <c r="AS1908" i="2" s="1"/>
  <c r="AT1908" i="2"/>
  <c r="AU1908" i="2" s="1"/>
  <c r="AB1511" i="2"/>
  <c r="AE1512" i="2"/>
  <c r="AF1512" i="2" s="1"/>
  <c r="AD1512" i="2"/>
  <c r="AR1907" i="2" l="1"/>
  <c r="AS1907" i="2" s="1"/>
  <c r="AW1906" i="2"/>
  <c r="AX1906" i="2" s="1"/>
  <c r="AT1906" i="2" s="1"/>
  <c r="AU1906" i="2" s="1"/>
  <c r="AT1907" i="2"/>
  <c r="AU1907" i="2" s="1"/>
  <c r="AV1908" i="2"/>
  <c r="AY1907" i="2" s="1"/>
  <c r="AB1510" i="2"/>
  <c r="AD1511" i="2"/>
  <c r="AE1511" i="2"/>
  <c r="AF1511" i="2" s="1"/>
  <c r="AV1907" i="2" l="1"/>
  <c r="AW1905" i="2"/>
  <c r="AX1905" i="2" s="1"/>
  <c r="AQ1905" i="2" s="1"/>
  <c r="AR1906" i="2"/>
  <c r="AS1906" i="2" s="1"/>
  <c r="AV1906" i="2" s="1"/>
  <c r="AY1905" i="2" s="1"/>
  <c r="AQ1906" i="2"/>
  <c r="AY1906" i="2"/>
  <c r="AB1509" i="2"/>
  <c r="AD1510" i="2"/>
  <c r="AE1510" i="2"/>
  <c r="AF1510" i="2" s="1"/>
  <c r="AW1904" i="2" l="1"/>
  <c r="AX1904" i="2" s="1"/>
  <c r="AT1905" i="2"/>
  <c r="AU1905" i="2" s="1"/>
  <c r="AR1905" i="2"/>
  <c r="AS1905" i="2" s="1"/>
  <c r="AB1508" i="2"/>
  <c r="AE1509" i="2"/>
  <c r="AF1509" i="2" s="1"/>
  <c r="AD1509" i="2"/>
  <c r="AT1904" i="2" l="1"/>
  <c r="AU1904" i="2" s="1"/>
  <c r="AW1903" i="2"/>
  <c r="AQ1904" i="2"/>
  <c r="AR1904" i="2"/>
  <c r="AS1904" i="2" s="1"/>
  <c r="AV1904" i="2" s="1"/>
  <c r="AV1905" i="2"/>
  <c r="AY1904" i="2" s="1"/>
  <c r="AB1507" i="2"/>
  <c r="AE1508" i="2"/>
  <c r="AF1508" i="2" s="1"/>
  <c r="AD1508" i="2"/>
  <c r="AY1903" i="2" l="1"/>
  <c r="AX1903" i="2" s="1"/>
  <c r="AQ1903" i="2" s="1"/>
  <c r="AB1506" i="2"/>
  <c r="AE1507" i="2"/>
  <c r="AF1507" i="2" s="1"/>
  <c r="AD1507" i="2"/>
  <c r="AW1902" i="2" l="1"/>
  <c r="AT1903" i="2"/>
  <c r="AU1903" i="2" s="1"/>
  <c r="AR1903" i="2"/>
  <c r="AS1903" i="2" s="1"/>
  <c r="AB1505" i="2"/>
  <c r="AD1506" i="2"/>
  <c r="AE1506" i="2"/>
  <c r="AF1506" i="2" s="1"/>
  <c r="AV1903" i="2" l="1"/>
  <c r="AY1902" i="2" s="1"/>
  <c r="AX1902" i="2" s="1"/>
  <c r="AT1902" i="2" s="1"/>
  <c r="AU1902" i="2" s="1"/>
  <c r="AB1504" i="2"/>
  <c r="AD1505" i="2"/>
  <c r="AE1505" i="2"/>
  <c r="AF1505" i="2" s="1"/>
  <c r="AW1901" i="2" l="1"/>
  <c r="AQ1902" i="2"/>
  <c r="AR1902" i="2"/>
  <c r="AS1902" i="2" s="1"/>
  <c r="AV1902" i="2" s="1"/>
  <c r="AY1901" i="2" s="1"/>
  <c r="AX1901" i="2" s="1"/>
  <c r="AB1503" i="2"/>
  <c r="AD1504" i="2"/>
  <c r="AE1504" i="2"/>
  <c r="AF1504" i="2" s="1"/>
  <c r="AW1900" i="2" l="1"/>
  <c r="AT1901" i="2"/>
  <c r="AU1901" i="2" s="1"/>
  <c r="AQ1901" i="2"/>
  <c r="AR1901" i="2"/>
  <c r="AS1901" i="2" s="1"/>
  <c r="AV1901" i="2" s="1"/>
  <c r="AY1900" i="2" s="1"/>
  <c r="AB1502" i="2"/>
  <c r="AD1503" i="2"/>
  <c r="AE1503" i="2"/>
  <c r="AF1503" i="2" s="1"/>
  <c r="AX1900" i="2" l="1"/>
  <c r="AQ1900" i="2" s="1"/>
  <c r="AB1501" i="2"/>
  <c r="AE1502" i="2"/>
  <c r="AF1502" i="2" s="1"/>
  <c r="AD1502" i="2"/>
  <c r="AT1900" i="2" l="1"/>
  <c r="AU1900" i="2" s="1"/>
  <c r="AW1899" i="2"/>
  <c r="AR1900" i="2"/>
  <c r="AS1900" i="2" s="1"/>
  <c r="AV1900" i="2" s="1"/>
  <c r="AY1899" i="2" s="1"/>
  <c r="AX1899" i="2" s="1"/>
  <c r="AB1500" i="2"/>
  <c r="AD1501" i="2"/>
  <c r="AE1501" i="2"/>
  <c r="AF1501" i="2" s="1"/>
  <c r="AT1899" i="2" l="1"/>
  <c r="AU1899" i="2" s="1"/>
  <c r="AW1898" i="2"/>
  <c r="AR1899" i="2"/>
  <c r="AS1899" i="2" s="1"/>
  <c r="AQ1899" i="2"/>
  <c r="AB1499" i="2"/>
  <c r="AE1500" i="2"/>
  <c r="AF1500" i="2" s="1"/>
  <c r="AD1500" i="2"/>
  <c r="AV1899" i="2" l="1"/>
  <c r="AY1898" i="2" s="1"/>
  <c r="AX1898" i="2" s="1"/>
  <c r="AQ1898" i="2" s="1"/>
  <c r="AB1498" i="2"/>
  <c r="AD1499" i="2"/>
  <c r="AE1499" i="2"/>
  <c r="AF1499" i="2" s="1"/>
  <c r="AW1897" i="2" l="1"/>
  <c r="AT1898" i="2"/>
  <c r="AU1898" i="2" s="1"/>
  <c r="AR1898" i="2"/>
  <c r="AS1898" i="2" s="1"/>
  <c r="AV1898" i="2" s="1"/>
  <c r="AY1897" i="2" s="1"/>
  <c r="AX1897" i="2" s="1"/>
  <c r="AQ1897" i="2" s="1"/>
  <c r="AB1497" i="2"/>
  <c r="AD1498" i="2"/>
  <c r="AE1498" i="2"/>
  <c r="AF1498" i="2" s="1"/>
  <c r="AR1897" i="2" l="1"/>
  <c r="AS1897" i="2" s="1"/>
  <c r="AW1896" i="2"/>
  <c r="AT1897" i="2"/>
  <c r="AU1897" i="2" s="1"/>
  <c r="AB1496" i="2"/>
  <c r="AE1497" i="2"/>
  <c r="AF1497" i="2" s="1"/>
  <c r="AD1497" i="2"/>
  <c r="AV1897" i="2" l="1"/>
  <c r="AY1896" i="2" s="1"/>
  <c r="AX1896" i="2" s="1"/>
  <c r="AW1895" i="2" s="1"/>
  <c r="AB1495" i="2"/>
  <c r="AE1496" i="2"/>
  <c r="AF1496" i="2" s="1"/>
  <c r="AD1496" i="2"/>
  <c r="AR1896" i="2" l="1"/>
  <c r="AS1896" i="2" s="1"/>
  <c r="AT1896" i="2"/>
  <c r="AU1896" i="2" s="1"/>
  <c r="AQ1896" i="2"/>
  <c r="AB1494" i="2"/>
  <c r="AD1495" i="2"/>
  <c r="AE1495" i="2"/>
  <c r="AF1495" i="2" s="1"/>
  <c r="AV1896" i="2" l="1"/>
  <c r="AY1895" i="2" s="1"/>
  <c r="AX1895" i="2" s="1"/>
  <c r="AR1895" i="2" s="1"/>
  <c r="AS1895" i="2" s="1"/>
  <c r="AB1493" i="2"/>
  <c r="AD1494" i="2"/>
  <c r="AE1494" i="2"/>
  <c r="AF1494" i="2" s="1"/>
  <c r="AQ1895" i="2" l="1"/>
  <c r="AT1895" i="2"/>
  <c r="AU1895" i="2" s="1"/>
  <c r="AV1895" i="2" s="1"/>
  <c r="AY1894" i="2" s="1"/>
  <c r="AW1894" i="2"/>
  <c r="AB1492" i="2"/>
  <c r="AE1493" i="2"/>
  <c r="AF1493" i="2" s="1"/>
  <c r="AD1493" i="2"/>
  <c r="AX1894" i="2" l="1"/>
  <c r="AB1491" i="2"/>
  <c r="AE1492" i="2"/>
  <c r="AF1492" i="2" s="1"/>
  <c r="AD1492" i="2"/>
  <c r="AQ1894" i="2" l="1"/>
  <c r="AT1894" i="2"/>
  <c r="AU1894" i="2" s="1"/>
  <c r="AW1893" i="2"/>
  <c r="AR1894" i="2"/>
  <c r="AS1894" i="2" s="1"/>
  <c r="AV1894" i="2" s="1"/>
  <c r="AY1893" i="2" s="1"/>
  <c r="AX1893" i="2" s="1"/>
  <c r="AB1490" i="2"/>
  <c r="AE1491" i="2"/>
  <c r="AF1491" i="2" s="1"/>
  <c r="AD1491" i="2"/>
  <c r="AW1892" i="2" l="1"/>
  <c r="AT1893" i="2"/>
  <c r="AU1893" i="2" s="1"/>
  <c r="AR1893" i="2"/>
  <c r="AS1893" i="2" s="1"/>
  <c r="AQ1893" i="2"/>
  <c r="AB1489" i="2"/>
  <c r="AE1490" i="2"/>
  <c r="AF1490" i="2" s="1"/>
  <c r="AD1490" i="2"/>
  <c r="AV1893" i="2" l="1"/>
  <c r="AY1892" i="2" s="1"/>
  <c r="AX1892" i="2" s="1"/>
  <c r="AW1891" i="2" s="1"/>
  <c r="AB1488" i="2"/>
  <c r="AE1489" i="2"/>
  <c r="AF1489" i="2" s="1"/>
  <c r="AD1489" i="2"/>
  <c r="AQ1892" i="2" l="1"/>
  <c r="AR1892" i="2"/>
  <c r="AS1892" i="2" s="1"/>
  <c r="AT1892" i="2"/>
  <c r="AU1892" i="2" s="1"/>
  <c r="AB1487" i="2"/>
  <c r="AE1488" i="2"/>
  <c r="AF1488" i="2" s="1"/>
  <c r="AD1488" i="2"/>
  <c r="AV1892" i="2" l="1"/>
  <c r="AY1891" i="2" s="1"/>
  <c r="AX1891" i="2" s="1"/>
  <c r="AR1891" i="2" s="1"/>
  <c r="AS1891" i="2" s="1"/>
  <c r="AB1486" i="2"/>
  <c r="AE1487" i="2"/>
  <c r="AF1487" i="2" s="1"/>
  <c r="AD1487" i="2"/>
  <c r="AQ1891" i="2" l="1"/>
  <c r="AT1891" i="2"/>
  <c r="AU1891" i="2" s="1"/>
  <c r="AV1891" i="2" s="1"/>
  <c r="AY1890" i="2" s="1"/>
  <c r="AW1890" i="2"/>
  <c r="AB1485" i="2"/>
  <c r="AD1486" i="2"/>
  <c r="AE1486" i="2"/>
  <c r="AF1486" i="2" s="1"/>
  <c r="AX1890" i="2" l="1"/>
  <c r="AW1889" i="2" s="1"/>
  <c r="AB1484" i="2"/>
  <c r="AE1485" i="2"/>
  <c r="AF1485" i="2" s="1"/>
  <c r="AD1485" i="2"/>
  <c r="AQ1890" i="2" l="1"/>
  <c r="AR1890" i="2"/>
  <c r="AS1890" i="2" s="1"/>
  <c r="AT1890" i="2"/>
  <c r="AU1890" i="2" s="1"/>
  <c r="AB1483" i="2"/>
  <c r="AD1484" i="2"/>
  <c r="AE1484" i="2"/>
  <c r="AF1484" i="2" s="1"/>
  <c r="AV1890" i="2" l="1"/>
  <c r="AY1889" i="2" s="1"/>
  <c r="AX1889" i="2" s="1"/>
  <c r="AT1889" i="2" s="1"/>
  <c r="AU1889" i="2" s="1"/>
  <c r="AB1482" i="2"/>
  <c r="AD1483" i="2"/>
  <c r="AE1483" i="2"/>
  <c r="AF1483" i="2" s="1"/>
  <c r="AR1889" i="2" l="1"/>
  <c r="AS1889" i="2" s="1"/>
  <c r="AV1889" i="2" s="1"/>
  <c r="AY1888" i="2" s="1"/>
  <c r="AW1888" i="2"/>
  <c r="AQ1889" i="2"/>
  <c r="AB1481" i="2"/>
  <c r="AE1482" i="2"/>
  <c r="AF1482" i="2" s="1"/>
  <c r="AD1482" i="2"/>
  <c r="AX1888" i="2" l="1"/>
  <c r="AT1888" i="2" s="1"/>
  <c r="AU1888" i="2" s="1"/>
  <c r="AB1480" i="2"/>
  <c r="AE1481" i="2"/>
  <c r="AF1481" i="2" s="1"/>
  <c r="AD1481" i="2"/>
  <c r="AQ1888" i="2" l="1"/>
  <c r="AR1888" i="2"/>
  <c r="AS1888" i="2" s="1"/>
  <c r="AV1888" i="2" s="1"/>
  <c r="AY1887" i="2" s="1"/>
  <c r="AW1887" i="2"/>
  <c r="AB1479" i="2"/>
  <c r="AD1480" i="2"/>
  <c r="AE1480" i="2"/>
  <c r="AF1480" i="2" s="1"/>
  <c r="AX1887" i="2" l="1"/>
  <c r="AT1887" i="2" s="1"/>
  <c r="AU1887" i="2" s="1"/>
  <c r="AB1478" i="2"/>
  <c r="AD1479" i="2"/>
  <c r="AE1479" i="2"/>
  <c r="AF1479" i="2" s="1"/>
  <c r="AW1886" i="2" l="1"/>
  <c r="AR1887" i="2"/>
  <c r="AS1887" i="2" s="1"/>
  <c r="AV1887" i="2" s="1"/>
  <c r="AY1886" i="2" s="1"/>
  <c r="AX1886" i="2" s="1"/>
  <c r="AW1885" i="2" s="1"/>
  <c r="AQ1887" i="2"/>
  <c r="AB1477" i="2"/>
  <c r="AD1478" i="2"/>
  <c r="AE1478" i="2"/>
  <c r="AF1478" i="2" s="1"/>
  <c r="AR1886" i="2" l="1"/>
  <c r="AS1886" i="2" s="1"/>
  <c r="AT1886" i="2"/>
  <c r="AU1886" i="2" s="1"/>
  <c r="AQ1886" i="2"/>
  <c r="AB1476" i="2"/>
  <c r="AD1477" i="2"/>
  <c r="AE1477" i="2"/>
  <c r="AF1477" i="2" s="1"/>
  <c r="AV1886" i="2" l="1"/>
  <c r="AY1885" i="2" s="1"/>
  <c r="AX1885" i="2" s="1"/>
  <c r="AQ1885" i="2" s="1"/>
  <c r="AB1475" i="2"/>
  <c r="AD1476" i="2"/>
  <c r="AE1476" i="2"/>
  <c r="AF1476" i="2" s="1"/>
  <c r="AW1884" i="2" l="1"/>
  <c r="AT1885" i="2"/>
  <c r="AU1885" i="2" s="1"/>
  <c r="AR1885" i="2"/>
  <c r="AS1885" i="2" s="1"/>
  <c r="AV1885" i="2" s="1"/>
  <c r="AY1884" i="2" s="1"/>
  <c r="AB1474" i="2"/>
  <c r="AD1475" i="2"/>
  <c r="AE1475" i="2"/>
  <c r="AF1475" i="2" s="1"/>
  <c r="AX1884" i="2" l="1"/>
  <c r="AB1473" i="2"/>
  <c r="AD1474" i="2"/>
  <c r="AE1474" i="2"/>
  <c r="AF1474" i="2" s="1"/>
  <c r="AQ1884" i="2" l="1"/>
  <c r="AR1884" i="2"/>
  <c r="AS1884" i="2" s="1"/>
  <c r="AT1884" i="2"/>
  <c r="AU1884" i="2" s="1"/>
  <c r="AW1883" i="2"/>
  <c r="AB1472" i="2"/>
  <c r="AD1473" i="2"/>
  <c r="AE1473" i="2"/>
  <c r="AF1473" i="2" s="1"/>
  <c r="AV1884" i="2" l="1"/>
  <c r="AY1883" i="2" s="1"/>
  <c r="AX1883" i="2" s="1"/>
  <c r="AR1883" i="2" s="1"/>
  <c r="AS1883" i="2" s="1"/>
  <c r="AB1471" i="2"/>
  <c r="AE1472" i="2"/>
  <c r="AF1472" i="2" s="1"/>
  <c r="AD1472" i="2"/>
  <c r="AW1882" i="2" l="1"/>
  <c r="AQ1883" i="2"/>
  <c r="AT1883" i="2"/>
  <c r="AU1883" i="2" s="1"/>
  <c r="AV1883" i="2" s="1"/>
  <c r="AY1882" i="2" s="1"/>
  <c r="AX1882" i="2" s="1"/>
  <c r="AR1882" i="2" s="1"/>
  <c r="AS1882" i="2" s="1"/>
  <c r="AB1470" i="2"/>
  <c r="AD1471" i="2"/>
  <c r="AE1471" i="2"/>
  <c r="AF1471" i="2" s="1"/>
  <c r="AT1882" i="2" l="1"/>
  <c r="AU1882" i="2" s="1"/>
  <c r="AV1882" i="2" s="1"/>
  <c r="AY1881" i="2" s="1"/>
  <c r="AW1881" i="2"/>
  <c r="AQ1882" i="2"/>
  <c r="AB1469" i="2"/>
  <c r="AD1470" i="2"/>
  <c r="AE1470" i="2"/>
  <c r="AF1470" i="2" s="1"/>
  <c r="AX1881" i="2" l="1"/>
  <c r="AW1880" i="2" s="1"/>
  <c r="AR1881" i="2"/>
  <c r="AS1881" i="2" s="1"/>
  <c r="AB1468" i="2"/>
  <c r="AE1469" i="2"/>
  <c r="AF1469" i="2" s="1"/>
  <c r="AD1469" i="2"/>
  <c r="AQ1881" i="2" l="1"/>
  <c r="AT1881" i="2"/>
  <c r="AU1881" i="2" s="1"/>
  <c r="AV1881" i="2" s="1"/>
  <c r="AY1880" i="2" s="1"/>
  <c r="AX1880" i="2" s="1"/>
  <c r="AB1467" i="2"/>
  <c r="AD1468" i="2"/>
  <c r="AE1468" i="2"/>
  <c r="AF1468" i="2" s="1"/>
  <c r="AR1880" i="2" l="1"/>
  <c r="AS1880" i="2" s="1"/>
  <c r="AT1880" i="2"/>
  <c r="AU1880" i="2" s="1"/>
  <c r="AW1879" i="2"/>
  <c r="AQ1880" i="2"/>
  <c r="AB1466" i="2"/>
  <c r="AE1467" i="2"/>
  <c r="AF1467" i="2" s="1"/>
  <c r="AD1467" i="2"/>
  <c r="AV1880" i="2" l="1"/>
  <c r="AY1879" i="2" s="1"/>
  <c r="AX1879" i="2" s="1"/>
  <c r="AR1879" i="2" s="1"/>
  <c r="AS1879" i="2" s="1"/>
  <c r="AB1465" i="2"/>
  <c r="AD1466" i="2"/>
  <c r="AE1466" i="2"/>
  <c r="AF1466" i="2" s="1"/>
  <c r="AT1879" i="2" l="1"/>
  <c r="AU1879" i="2" s="1"/>
  <c r="AV1879" i="2" s="1"/>
  <c r="AY1878" i="2" s="1"/>
  <c r="AW1878" i="2"/>
  <c r="AQ1879" i="2"/>
  <c r="AB1464" i="2"/>
  <c r="AD1465" i="2"/>
  <c r="AE1465" i="2"/>
  <c r="AF1465" i="2" s="1"/>
  <c r="AX1878" i="2" l="1"/>
  <c r="AW1877" i="2" s="1"/>
  <c r="AR1878" i="2"/>
  <c r="AS1878" i="2" s="1"/>
  <c r="AB1463" i="2"/>
  <c r="AD1464" i="2"/>
  <c r="AE1464" i="2"/>
  <c r="AF1464" i="2" s="1"/>
  <c r="AQ1878" i="2" l="1"/>
  <c r="AT1878" i="2"/>
  <c r="AU1878" i="2" s="1"/>
  <c r="AV1878" i="2" s="1"/>
  <c r="AY1877" i="2" s="1"/>
  <c r="AX1877" i="2" s="1"/>
  <c r="AQ1877" i="2" s="1"/>
  <c r="AB1462" i="2"/>
  <c r="AE1463" i="2"/>
  <c r="AF1463" i="2" s="1"/>
  <c r="AD1463" i="2"/>
  <c r="AT1877" i="2" l="1"/>
  <c r="AU1877" i="2" s="1"/>
  <c r="AR1877" i="2"/>
  <c r="AS1877" i="2" s="1"/>
  <c r="AV1877" i="2" s="1"/>
  <c r="AY1876" i="2" s="1"/>
  <c r="AX1876" i="2" s="1"/>
  <c r="AW1875" i="2" s="1"/>
  <c r="AW1876" i="2"/>
  <c r="AB1461" i="2"/>
  <c r="AE1462" i="2"/>
  <c r="AF1462" i="2" s="1"/>
  <c r="AD1462" i="2"/>
  <c r="AQ1876" i="2" l="1"/>
  <c r="AR1876" i="2"/>
  <c r="AS1876" i="2" s="1"/>
  <c r="AT1876" i="2"/>
  <c r="AU1876" i="2" s="1"/>
  <c r="AB1460" i="2"/>
  <c r="AE1461" i="2"/>
  <c r="AF1461" i="2" s="1"/>
  <c r="AD1461" i="2"/>
  <c r="AV1876" i="2" l="1"/>
  <c r="AY1875" i="2" s="1"/>
  <c r="AX1875" i="2" s="1"/>
  <c r="AQ1875" i="2" s="1"/>
  <c r="AB1459" i="2"/>
  <c r="AD1460" i="2"/>
  <c r="AE1460" i="2"/>
  <c r="AF1460" i="2" s="1"/>
  <c r="AT1875" i="2" l="1"/>
  <c r="AU1875" i="2" s="1"/>
  <c r="AR1875" i="2"/>
  <c r="AS1875" i="2" s="1"/>
  <c r="AW1874" i="2"/>
  <c r="AB1458" i="2"/>
  <c r="AE1459" i="2"/>
  <c r="AF1459" i="2" s="1"/>
  <c r="AD1459" i="2"/>
  <c r="AV1875" i="2" l="1"/>
  <c r="AY1874" i="2" s="1"/>
  <c r="AX1874" i="2" s="1"/>
  <c r="AW1873" i="2" s="1"/>
  <c r="AB1457" i="2"/>
  <c r="AE1458" i="2"/>
  <c r="AF1458" i="2" s="1"/>
  <c r="AD1458" i="2"/>
  <c r="AQ1874" i="2" l="1"/>
  <c r="AR1874" i="2"/>
  <c r="AS1874" i="2" s="1"/>
  <c r="AT1874" i="2"/>
  <c r="AU1874" i="2" s="1"/>
  <c r="AB1456" i="2"/>
  <c r="AE1457" i="2"/>
  <c r="AF1457" i="2" s="1"/>
  <c r="AD1457" i="2"/>
  <c r="AV1874" i="2" l="1"/>
  <c r="AY1873" i="2" s="1"/>
  <c r="AX1873" i="2" s="1"/>
  <c r="AW1872" i="2" s="1"/>
  <c r="AB1455" i="2"/>
  <c r="AE1456" i="2"/>
  <c r="AF1456" i="2" s="1"/>
  <c r="AD1456" i="2"/>
  <c r="AR1873" i="2" l="1"/>
  <c r="AS1873" i="2" s="1"/>
  <c r="AT1873" i="2"/>
  <c r="AU1873" i="2" s="1"/>
  <c r="AQ1873" i="2"/>
  <c r="AB1454" i="2"/>
  <c r="AD1455" i="2"/>
  <c r="AE1455" i="2"/>
  <c r="AF1455" i="2" s="1"/>
  <c r="AV1873" i="2" l="1"/>
  <c r="AY1872" i="2" s="1"/>
  <c r="AX1872" i="2" s="1"/>
  <c r="AT1872" i="2" s="1"/>
  <c r="AU1872" i="2" s="1"/>
  <c r="AB1453" i="2"/>
  <c r="AD1454" i="2"/>
  <c r="AE1454" i="2"/>
  <c r="AF1454" i="2" s="1"/>
  <c r="AW1871" i="2" l="1"/>
  <c r="AR1872" i="2"/>
  <c r="AS1872" i="2" s="1"/>
  <c r="AV1872" i="2" s="1"/>
  <c r="AY1871" i="2" s="1"/>
  <c r="AX1871" i="2" s="1"/>
  <c r="AQ1872" i="2"/>
  <c r="AB1452" i="2"/>
  <c r="AD1453" i="2"/>
  <c r="AE1453" i="2"/>
  <c r="AF1453" i="2" s="1"/>
  <c r="AW1870" i="2" l="1"/>
  <c r="AT1871" i="2"/>
  <c r="AU1871" i="2" s="1"/>
  <c r="AR1871" i="2"/>
  <c r="AS1871" i="2" s="1"/>
  <c r="AV1871" i="2" s="1"/>
  <c r="AY1870" i="2" s="1"/>
  <c r="AX1870" i="2" s="1"/>
  <c r="AQ1870" i="2" s="1"/>
  <c r="AQ1871" i="2"/>
  <c r="AB1451" i="2"/>
  <c r="AE1452" i="2"/>
  <c r="AF1452" i="2" s="1"/>
  <c r="AD1452" i="2"/>
  <c r="AW1869" i="2" l="1"/>
  <c r="AT1870" i="2"/>
  <c r="AU1870" i="2" s="1"/>
  <c r="AR1870" i="2"/>
  <c r="AS1870" i="2" s="1"/>
  <c r="AV1870" i="2" s="1"/>
  <c r="AY1869" i="2" s="1"/>
  <c r="AX1869" i="2" s="1"/>
  <c r="AR1869" i="2" s="1"/>
  <c r="AS1869" i="2" s="1"/>
  <c r="AB1450" i="2"/>
  <c r="AE1451" i="2"/>
  <c r="AF1451" i="2" s="1"/>
  <c r="AD1451" i="2"/>
  <c r="AQ1869" i="2" l="1"/>
  <c r="AT1869" i="2"/>
  <c r="AU1869" i="2" s="1"/>
  <c r="AV1869" i="2" s="1"/>
  <c r="AY1868" i="2" s="1"/>
  <c r="AX1868" i="2" s="1"/>
  <c r="AQ1868" i="2" s="1"/>
  <c r="AW1868" i="2"/>
  <c r="AB1449" i="2"/>
  <c r="AE1450" i="2"/>
  <c r="AF1450" i="2" s="1"/>
  <c r="AD1450" i="2"/>
  <c r="AR1868" i="2" l="1"/>
  <c r="AS1868" i="2" s="1"/>
  <c r="AT1868" i="2"/>
  <c r="AU1868" i="2" s="1"/>
  <c r="AW1867" i="2"/>
  <c r="AB1448" i="2"/>
  <c r="AE1449" i="2"/>
  <c r="AF1449" i="2" s="1"/>
  <c r="AD1449" i="2"/>
  <c r="AV1868" i="2" l="1"/>
  <c r="AY1867" i="2" s="1"/>
  <c r="AX1867" i="2"/>
  <c r="AT1867" i="2" s="1"/>
  <c r="AU1867" i="2" s="1"/>
  <c r="AB1447" i="2"/>
  <c r="AE1448" i="2"/>
  <c r="AF1448" i="2" s="1"/>
  <c r="AD1448" i="2"/>
  <c r="AR1867" i="2" l="1"/>
  <c r="AS1867" i="2" s="1"/>
  <c r="AQ1867" i="2"/>
  <c r="AW1866" i="2"/>
  <c r="AV1867" i="2"/>
  <c r="AY1866" i="2" s="1"/>
  <c r="AX1866" i="2" s="1"/>
  <c r="AQ1866" i="2" s="1"/>
  <c r="AB1446" i="2"/>
  <c r="AE1447" i="2"/>
  <c r="AF1447" i="2" s="1"/>
  <c r="AD1447" i="2"/>
  <c r="AT1866" i="2" l="1"/>
  <c r="AU1866" i="2" s="1"/>
  <c r="AR1866" i="2"/>
  <c r="AS1866" i="2" s="1"/>
  <c r="AV1866" i="2" s="1"/>
  <c r="AY1865" i="2" s="1"/>
  <c r="AW1865" i="2"/>
  <c r="AB1445" i="2"/>
  <c r="AE1446" i="2"/>
  <c r="AF1446" i="2" s="1"/>
  <c r="AD1446" i="2"/>
  <c r="AX1865" i="2" l="1"/>
  <c r="AW1864" i="2"/>
  <c r="AT1865" i="2"/>
  <c r="AU1865" i="2" s="1"/>
  <c r="AR1865" i="2"/>
  <c r="AS1865" i="2" s="1"/>
  <c r="AQ1865" i="2"/>
  <c r="AB1444" i="2"/>
  <c r="AD1445" i="2"/>
  <c r="AE1445" i="2"/>
  <c r="AF1445" i="2" s="1"/>
  <c r="AV1865" i="2" l="1"/>
  <c r="AY1864" i="2" s="1"/>
  <c r="AX1864" i="2" s="1"/>
  <c r="AT1864" i="2" s="1"/>
  <c r="AU1864" i="2" s="1"/>
  <c r="AB1443" i="2"/>
  <c r="AE1444" i="2"/>
  <c r="AF1444" i="2" s="1"/>
  <c r="AD1444" i="2"/>
  <c r="AR1864" i="2" l="1"/>
  <c r="AS1864" i="2" s="1"/>
  <c r="AV1864" i="2" s="1"/>
  <c r="AY1863" i="2" s="1"/>
  <c r="AQ1864" i="2"/>
  <c r="AW1863" i="2"/>
  <c r="AB1442" i="2"/>
  <c r="AD1443" i="2"/>
  <c r="AE1443" i="2"/>
  <c r="AF1443" i="2" s="1"/>
  <c r="AX1863" i="2" l="1"/>
  <c r="AB1441" i="2"/>
  <c r="AD1442" i="2"/>
  <c r="AE1442" i="2"/>
  <c r="AF1442" i="2" s="1"/>
  <c r="AQ1863" i="2" l="1"/>
  <c r="AW1862" i="2"/>
  <c r="AT1863" i="2"/>
  <c r="AU1863" i="2" s="1"/>
  <c r="AR1863" i="2"/>
  <c r="AS1863" i="2" s="1"/>
  <c r="AV1863" i="2" s="1"/>
  <c r="AY1862" i="2" s="1"/>
  <c r="AX1862" i="2" s="1"/>
  <c r="AB1440" i="2"/>
  <c r="AE1441" i="2"/>
  <c r="AF1441" i="2" s="1"/>
  <c r="AD1441" i="2"/>
  <c r="AQ1862" i="2" l="1"/>
  <c r="AW1861" i="2"/>
  <c r="AT1862" i="2"/>
  <c r="AU1862" i="2" s="1"/>
  <c r="AR1862" i="2"/>
  <c r="AS1862" i="2" s="1"/>
  <c r="AV1862" i="2" s="1"/>
  <c r="AY1861" i="2" s="1"/>
  <c r="AX1861" i="2" s="1"/>
  <c r="AQ1861" i="2" s="1"/>
  <c r="AB1439" i="2"/>
  <c r="AD1440" i="2"/>
  <c r="AE1440" i="2"/>
  <c r="AF1440" i="2" s="1"/>
  <c r="AR1861" i="2" l="1"/>
  <c r="AS1861" i="2" s="1"/>
  <c r="AT1861" i="2"/>
  <c r="AU1861" i="2" s="1"/>
  <c r="AW1860" i="2"/>
  <c r="AB1438" i="2"/>
  <c r="AD1439" i="2"/>
  <c r="AE1439" i="2"/>
  <c r="AF1439" i="2" s="1"/>
  <c r="AV1861" i="2" l="1"/>
  <c r="AY1860" i="2" s="1"/>
  <c r="AX1860" i="2" s="1"/>
  <c r="AB1437" i="2"/>
  <c r="AE1438" i="2"/>
  <c r="AF1438" i="2" s="1"/>
  <c r="AD1438" i="2"/>
  <c r="AT1860" i="2" l="1"/>
  <c r="AU1860" i="2" s="1"/>
  <c r="AQ1860" i="2"/>
  <c r="AR1860" i="2"/>
  <c r="AS1860" i="2" s="1"/>
  <c r="AV1860" i="2" s="1"/>
  <c r="AY1859" i="2" s="1"/>
  <c r="AW1859" i="2"/>
  <c r="AB1436" i="2"/>
  <c r="AD1437" i="2"/>
  <c r="AE1437" i="2"/>
  <c r="AF1437" i="2" s="1"/>
  <c r="AX1859" i="2" l="1"/>
  <c r="AB1435" i="2"/>
  <c r="AD1436" i="2"/>
  <c r="AE1436" i="2"/>
  <c r="AF1436" i="2" s="1"/>
  <c r="AQ1859" i="2" l="1"/>
  <c r="AT1859" i="2"/>
  <c r="AU1859" i="2" s="1"/>
  <c r="AR1859" i="2"/>
  <c r="AS1859" i="2" s="1"/>
  <c r="AV1859" i="2" s="1"/>
  <c r="AY1858" i="2" s="1"/>
  <c r="AW1858" i="2"/>
  <c r="AB1434" i="2"/>
  <c r="AE1435" i="2"/>
  <c r="AF1435" i="2" s="1"/>
  <c r="AD1435" i="2"/>
  <c r="AX1858" i="2" l="1"/>
  <c r="AQ1858" i="2"/>
  <c r="AR1858" i="2"/>
  <c r="AS1858" i="2" s="1"/>
  <c r="AB1433" i="2"/>
  <c r="AD1434" i="2"/>
  <c r="AE1434" i="2"/>
  <c r="AF1434" i="2" s="1"/>
  <c r="AT1858" i="2" l="1"/>
  <c r="AU1858" i="2" s="1"/>
  <c r="AV1858" i="2" s="1"/>
  <c r="AY1857" i="2" s="1"/>
  <c r="AX1857" i="2" s="1"/>
  <c r="AW1857" i="2"/>
  <c r="AB1432" i="2"/>
  <c r="AD1433" i="2"/>
  <c r="AE1433" i="2"/>
  <c r="AF1433" i="2" s="1"/>
  <c r="AT1857" i="2" l="1"/>
  <c r="AU1857" i="2" s="1"/>
  <c r="AW1856" i="2"/>
  <c r="AQ1857" i="2"/>
  <c r="AR1857" i="2"/>
  <c r="AS1857" i="2" s="1"/>
  <c r="AV1857" i="2" s="1"/>
  <c r="AY1856" i="2" s="1"/>
  <c r="AX1856" i="2" s="1"/>
  <c r="AQ1856" i="2" s="1"/>
  <c r="AB1431" i="2"/>
  <c r="AE1432" i="2"/>
  <c r="AF1432" i="2" s="1"/>
  <c r="AD1432" i="2"/>
  <c r="AR1856" i="2" l="1"/>
  <c r="AS1856" i="2" s="1"/>
  <c r="AW1855" i="2"/>
  <c r="AT1856" i="2"/>
  <c r="AU1856" i="2" s="1"/>
  <c r="AV1856" i="2" s="1"/>
  <c r="AY1855" i="2" s="1"/>
  <c r="AX1855" i="2" s="1"/>
  <c r="AQ1855" i="2" s="1"/>
  <c r="AB1430" i="2"/>
  <c r="AD1431" i="2"/>
  <c r="AE1431" i="2"/>
  <c r="AF1431" i="2" s="1"/>
  <c r="AR1855" i="2" l="1"/>
  <c r="AS1855" i="2" s="1"/>
  <c r="AW1854" i="2"/>
  <c r="AR1854" i="2" s="1"/>
  <c r="AT1855" i="2"/>
  <c r="AU1855" i="2" s="1"/>
  <c r="AB1429" i="2"/>
  <c r="AE1430" i="2"/>
  <c r="AF1430" i="2" s="1"/>
  <c r="AD1430" i="2"/>
  <c r="AV1855" i="2" l="1"/>
  <c r="AY1854" i="2" s="1"/>
  <c r="AX1854" i="2" s="1"/>
  <c r="AB1428" i="2"/>
  <c r="AD1429" i="2"/>
  <c r="AE1429" i="2"/>
  <c r="AF1429" i="2" s="1"/>
  <c r="AQ1854" i="2" l="1"/>
  <c r="AW1853" i="2"/>
  <c r="AT1854" i="2"/>
  <c r="AU1854" i="2" s="1"/>
  <c r="AS1854" i="2"/>
  <c r="AV1854" i="2" s="1"/>
  <c r="AY1853" i="2" s="1"/>
  <c r="AX1853" i="2" s="1"/>
  <c r="AQ1853" i="2" s="1"/>
  <c r="AB1427" i="2"/>
  <c r="AE1428" i="2"/>
  <c r="AF1428" i="2" s="1"/>
  <c r="AD1428" i="2"/>
  <c r="AR1853" i="2" l="1"/>
  <c r="AS1853" i="2" s="1"/>
  <c r="AT1853" i="2"/>
  <c r="AU1853" i="2" s="1"/>
  <c r="AV1853" i="2" s="1"/>
  <c r="AY1852" i="2" s="1"/>
  <c r="AX1852" i="2" s="1"/>
  <c r="AW1852" i="2"/>
  <c r="AB1426" i="2"/>
  <c r="AE1427" i="2"/>
  <c r="AF1427" i="2" s="1"/>
  <c r="AD1427" i="2"/>
  <c r="AW1851" i="2" l="1"/>
  <c r="AT1852" i="2"/>
  <c r="AU1852" i="2" s="1"/>
  <c r="AR1852" i="2"/>
  <c r="AS1852" i="2" s="1"/>
  <c r="AV1852" i="2" s="1"/>
  <c r="AY1851" i="2" s="1"/>
  <c r="AX1851" i="2" s="1"/>
  <c r="AQ1851" i="2" s="1"/>
  <c r="AQ1852" i="2"/>
  <c r="AB1425" i="2"/>
  <c r="AE1426" i="2"/>
  <c r="AF1426" i="2" s="1"/>
  <c r="AD1426" i="2"/>
  <c r="AT1851" i="2" l="1"/>
  <c r="AU1851" i="2" s="1"/>
  <c r="AW1850" i="2"/>
  <c r="AR1851" i="2"/>
  <c r="AS1851" i="2" s="1"/>
  <c r="AV1851" i="2" s="1"/>
  <c r="AY1850" i="2" s="1"/>
  <c r="AX1850" i="2"/>
  <c r="AB1424" i="2"/>
  <c r="AD1425" i="2"/>
  <c r="AE1425" i="2"/>
  <c r="AF1425" i="2" s="1"/>
  <c r="AR1850" i="2" l="1"/>
  <c r="AS1850" i="2" s="1"/>
  <c r="AW1849" i="2"/>
  <c r="AX1849" i="2" s="1"/>
  <c r="AR1849" i="2" s="1"/>
  <c r="AS1849" i="2" s="1"/>
  <c r="AT1850" i="2"/>
  <c r="AU1850" i="2" s="1"/>
  <c r="AQ1850" i="2"/>
  <c r="AB1423" i="2"/>
  <c r="AD1424" i="2"/>
  <c r="AE1424" i="2"/>
  <c r="AF1424" i="2" s="1"/>
  <c r="AQ1849" i="2" l="1"/>
  <c r="AT1849" i="2"/>
  <c r="AU1849" i="2" s="1"/>
  <c r="AV1849" i="2" s="1"/>
  <c r="AW1848" i="2"/>
  <c r="AX1848" i="2" s="1"/>
  <c r="AQ1848" i="2" s="1"/>
  <c r="AV1850" i="2"/>
  <c r="AY1849" i="2" s="1"/>
  <c r="AB1422" i="2"/>
  <c r="AD1423" i="2"/>
  <c r="AE1423" i="2"/>
  <c r="AF1423" i="2" s="1"/>
  <c r="AR1848" i="2" l="1"/>
  <c r="AS1848" i="2" s="1"/>
  <c r="AY1848" i="2"/>
  <c r="AT1848" i="2"/>
  <c r="AU1848" i="2" s="1"/>
  <c r="AW1847" i="2"/>
  <c r="AX1847" i="2" s="1"/>
  <c r="AQ1847" i="2" s="1"/>
  <c r="AB1421" i="2"/>
  <c r="AE1422" i="2"/>
  <c r="AF1422" i="2" s="1"/>
  <c r="AD1422" i="2"/>
  <c r="AV1848" i="2" l="1"/>
  <c r="AY1847" i="2" s="1"/>
  <c r="AW1846" i="2"/>
  <c r="AT1847" i="2"/>
  <c r="AU1847" i="2" s="1"/>
  <c r="AR1847" i="2"/>
  <c r="AS1847" i="2" s="1"/>
  <c r="AB1420" i="2"/>
  <c r="AD1421" i="2"/>
  <c r="AE1421" i="2"/>
  <c r="AF1421" i="2" s="1"/>
  <c r="AV1847" i="2" l="1"/>
  <c r="AY1846" i="2" s="1"/>
  <c r="AX1846" i="2" s="1"/>
  <c r="AR1846" i="2" s="1"/>
  <c r="AB1419" i="2"/>
  <c r="AD1420" i="2"/>
  <c r="AE1420" i="2"/>
  <c r="AF1420" i="2" s="1"/>
  <c r="AQ1846" i="2" l="1"/>
  <c r="AW1845" i="2"/>
  <c r="AT1846" i="2"/>
  <c r="AU1846" i="2" s="1"/>
  <c r="AS1846" i="2"/>
  <c r="AB1418" i="2"/>
  <c r="AD1419" i="2"/>
  <c r="AE1419" i="2"/>
  <c r="AF1419" i="2" s="1"/>
  <c r="AV1846" i="2" l="1"/>
  <c r="AY1845" i="2" s="1"/>
  <c r="AX1845" i="2" s="1"/>
  <c r="AB1417" i="2"/>
  <c r="AD1418" i="2"/>
  <c r="AE1418" i="2"/>
  <c r="AF1418" i="2" s="1"/>
  <c r="AQ1845" i="2" l="1"/>
  <c r="AW1844" i="2"/>
  <c r="AT1845" i="2"/>
  <c r="AU1845" i="2" s="1"/>
  <c r="AR1845" i="2"/>
  <c r="AS1845" i="2" s="1"/>
  <c r="AV1845" i="2" s="1"/>
  <c r="AY1844" i="2" s="1"/>
  <c r="AX1844" i="2" s="1"/>
  <c r="AB1416" i="2"/>
  <c r="AE1417" i="2"/>
  <c r="AF1417" i="2" s="1"/>
  <c r="AD1417" i="2"/>
  <c r="AT1844" i="2" l="1"/>
  <c r="AU1844" i="2" s="1"/>
  <c r="AW1843" i="2"/>
  <c r="AR1844" i="2"/>
  <c r="AS1844" i="2" s="1"/>
  <c r="AV1844" i="2" s="1"/>
  <c r="AY1843" i="2" s="1"/>
  <c r="AX1843" i="2" s="1"/>
  <c r="AR1843" i="2" s="1"/>
  <c r="AS1843" i="2" s="1"/>
  <c r="AQ1844" i="2"/>
  <c r="AB1415" i="2"/>
  <c r="AE1416" i="2"/>
  <c r="AF1416" i="2" s="1"/>
  <c r="AD1416" i="2"/>
  <c r="AQ1843" i="2" l="1"/>
  <c r="AW1842" i="2"/>
  <c r="AT1843" i="2"/>
  <c r="AU1843" i="2" s="1"/>
  <c r="AV1843" i="2" s="1"/>
  <c r="AY1842" i="2" s="1"/>
  <c r="AX1842" i="2" s="1"/>
  <c r="AB1414" i="2"/>
  <c r="AE1415" i="2"/>
  <c r="AF1415" i="2" s="1"/>
  <c r="AD1415" i="2"/>
  <c r="AW1841" i="2" l="1"/>
  <c r="AT1842" i="2"/>
  <c r="AU1842" i="2" s="1"/>
  <c r="AQ1842" i="2"/>
  <c r="AR1842" i="2"/>
  <c r="AS1842" i="2" s="1"/>
  <c r="AV1842" i="2" s="1"/>
  <c r="AY1841" i="2" s="1"/>
  <c r="AX1841" i="2" s="1"/>
  <c r="AQ1841" i="2" s="1"/>
  <c r="AB1413" i="2"/>
  <c r="AE1414" i="2"/>
  <c r="AF1414" i="2" s="1"/>
  <c r="AD1414" i="2"/>
  <c r="AR1841" i="2" l="1"/>
  <c r="AS1841" i="2" s="1"/>
  <c r="AW1840" i="2"/>
  <c r="AT1841" i="2"/>
  <c r="AU1841" i="2" s="1"/>
  <c r="AB1412" i="2"/>
  <c r="AD1413" i="2"/>
  <c r="AE1413" i="2"/>
  <c r="AF1413" i="2" s="1"/>
  <c r="AV1841" i="2" l="1"/>
  <c r="AY1840" i="2" s="1"/>
  <c r="AX1840" i="2" s="1"/>
  <c r="AB1411" i="2"/>
  <c r="AD1412" i="2"/>
  <c r="AE1412" i="2"/>
  <c r="AF1412" i="2" s="1"/>
  <c r="AT1840" i="2" l="1"/>
  <c r="AU1840" i="2" s="1"/>
  <c r="AW1839" i="2"/>
  <c r="AQ1840" i="2"/>
  <c r="AR1840" i="2"/>
  <c r="AS1840" i="2" s="1"/>
  <c r="AV1840" i="2" s="1"/>
  <c r="AY1839" i="2" s="1"/>
  <c r="AX1839" i="2" s="1"/>
  <c r="AB1410" i="2"/>
  <c r="AE1411" i="2"/>
  <c r="AF1411" i="2" s="1"/>
  <c r="AD1411" i="2"/>
  <c r="AR1839" i="2" l="1"/>
  <c r="AS1839" i="2" s="1"/>
  <c r="AW1838" i="2"/>
  <c r="AT1839" i="2"/>
  <c r="AU1839" i="2" s="1"/>
  <c r="AQ1839" i="2"/>
  <c r="AB1409" i="2"/>
  <c r="AD1410" i="2"/>
  <c r="AE1410" i="2"/>
  <c r="AF1410" i="2" s="1"/>
  <c r="AV1839" i="2" l="1"/>
  <c r="AY1838" i="2" s="1"/>
  <c r="AX1838" i="2" s="1"/>
  <c r="AR1838" i="2" s="1"/>
  <c r="AS1838" i="2" s="1"/>
  <c r="AB1408" i="2"/>
  <c r="AD1409" i="2"/>
  <c r="AE1409" i="2"/>
  <c r="AF1409" i="2" s="1"/>
  <c r="AQ1838" i="2" l="1"/>
  <c r="AW1837" i="2"/>
  <c r="AT1838" i="2"/>
  <c r="AU1838" i="2" s="1"/>
  <c r="AV1838" i="2" s="1"/>
  <c r="AY1837" i="2" s="1"/>
  <c r="AX1837" i="2" s="1"/>
  <c r="AR1837" i="2" s="1"/>
  <c r="AS1837" i="2" s="1"/>
  <c r="AB1407" i="2"/>
  <c r="AD1408" i="2"/>
  <c r="AE1408" i="2"/>
  <c r="AF1408" i="2" s="1"/>
  <c r="AT1837" i="2" l="1"/>
  <c r="AU1837" i="2" s="1"/>
  <c r="AV1837" i="2" s="1"/>
  <c r="AY1836" i="2" s="1"/>
  <c r="AW1836" i="2"/>
  <c r="AQ1837" i="2"/>
  <c r="AB1406" i="2"/>
  <c r="AE1407" i="2"/>
  <c r="AF1407" i="2" s="1"/>
  <c r="AD1407" i="2"/>
  <c r="AX1836" i="2" l="1"/>
  <c r="AQ1836" i="2" s="1"/>
  <c r="AB1405" i="2"/>
  <c r="AD1406" i="2"/>
  <c r="AE1406" i="2"/>
  <c r="AF1406" i="2" s="1"/>
  <c r="AT1836" i="2" l="1"/>
  <c r="AU1836" i="2" s="1"/>
  <c r="AW1835" i="2"/>
  <c r="AR1836" i="2"/>
  <c r="AS1836" i="2" s="1"/>
  <c r="AV1836" i="2" s="1"/>
  <c r="AY1835" i="2" s="1"/>
  <c r="AX1835" i="2" s="1"/>
  <c r="AB1404" i="2"/>
  <c r="AE1405" i="2"/>
  <c r="AF1405" i="2" s="1"/>
  <c r="AD1405" i="2"/>
  <c r="AT1835" i="2" l="1"/>
  <c r="AU1835" i="2" s="1"/>
  <c r="AW1834" i="2"/>
  <c r="AQ1835" i="2"/>
  <c r="AR1835" i="2"/>
  <c r="AS1835" i="2" s="1"/>
  <c r="AB1403" i="2"/>
  <c r="AD1404" i="2"/>
  <c r="AE1404" i="2"/>
  <c r="AF1404" i="2" s="1"/>
  <c r="AV1835" i="2" l="1"/>
  <c r="AY1834" i="2" s="1"/>
  <c r="AX1834" i="2" s="1"/>
  <c r="AB1402" i="2"/>
  <c r="AE1403" i="2"/>
  <c r="AF1403" i="2" s="1"/>
  <c r="AD1403" i="2"/>
  <c r="AW1833" i="2" l="1"/>
  <c r="AT1834" i="2"/>
  <c r="AU1834" i="2" s="1"/>
  <c r="AQ1834" i="2"/>
  <c r="AR1834" i="2"/>
  <c r="AS1834" i="2" s="1"/>
  <c r="AV1834" i="2" s="1"/>
  <c r="AY1833" i="2" s="1"/>
  <c r="AX1833" i="2" s="1"/>
  <c r="AQ1833" i="2" s="1"/>
  <c r="AB1401" i="2"/>
  <c r="AE1402" i="2"/>
  <c r="AF1402" i="2" s="1"/>
  <c r="AD1402" i="2"/>
  <c r="AT1833" i="2" l="1"/>
  <c r="AU1833" i="2" s="1"/>
  <c r="AW1832" i="2"/>
  <c r="AR1833" i="2"/>
  <c r="AS1833" i="2" s="1"/>
  <c r="AV1833" i="2" s="1"/>
  <c r="AY1832" i="2" s="1"/>
  <c r="AX1832" i="2" s="1"/>
  <c r="AQ1832" i="2" s="1"/>
  <c r="AB1400" i="2"/>
  <c r="AE1401" i="2"/>
  <c r="AF1401" i="2" s="1"/>
  <c r="AD1401" i="2"/>
  <c r="AR1832" i="2" l="1"/>
  <c r="AS1832" i="2" s="1"/>
  <c r="AT1832" i="2"/>
  <c r="AU1832" i="2" s="1"/>
  <c r="AW1831" i="2"/>
  <c r="AB1399" i="2"/>
  <c r="AD1400" i="2"/>
  <c r="AE1400" i="2"/>
  <c r="AF1400" i="2" s="1"/>
  <c r="AV1832" i="2" l="1"/>
  <c r="AY1831" i="2" s="1"/>
  <c r="AX1831" i="2" s="1"/>
  <c r="AB1398" i="2"/>
  <c r="AD1399" i="2"/>
  <c r="AE1399" i="2"/>
  <c r="AF1399" i="2" s="1"/>
  <c r="AR1831" i="2" l="1"/>
  <c r="AS1831" i="2" s="1"/>
  <c r="AQ1831" i="2"/>
  <c r="AW1830" i="2"/>
  <c r="AT1831" i="2"/>
  <c r="AU1831" i="2" s="1"/>
  <c r="AB1397" i="2"/>
  <c r="AE1398" i="2"/>
  <c r="AF1398" i="2" s="1"/>
  <c r="AD1398" i="2"/>
  <c r="AV1831" i="2" l="1"/>
  <c r="AY1830" i="2" s="1"/>
  <c r="AX1830" i="2" s="1"/>
  <c r="AT1830" i="2" s="1"/>
  <c r="AU1830" i="2" s="1"/>
  <c r="AB1396" i="2"/>
  <c r="AE1397" i="2"/>
  <c r="AF1397" i="2" s="1"/>
  <c r="AD1397" i="2"/>
  <c r="AQ1830" i="2" l="1"/>
  <c r="AW1829" i="2"/>
  <c r="AX1829" i="2" s="1"/>
  <c r="AT1829" i="2" s="1"/>
  <c r="AU1829" i="2" s="1"/>
  <c r="AR1830" i="2"/>
  <c r="AS1830" i="2" s="1"/>
  <c r="AV1830" i="2" s="1"/>
  <c r="AY1829" i="2" s="1"/>
  <c r="AB1395" i="2"/>
  <c r="AD1396" i="2"/>
  <c r="AE1396" i="2"/>
  <c r="AF1396" i="2" s="1"/>
  <c r="AW1828" i="2" l="1"/>
  <c r="AX1828" i="2" s="1"/>
  <c r="AW1827" i="2" s="1"/>
  <c r="AX1827" i="2" s="1"/>
  <c r="AQ1827" i="2" s="1"/>
  <c r="AR1829" i="2"/>
  <c r="AS1829" i="2" s="1"/>
  <c r="AV1829" i="2" s="1"/>
  <c r="AY1828" i="2" s="1"/>
  <c r="AQ1829" i="2"/>
  <c r="AQ1828" i="2"/>
  <c r="AR1828" i="2"/>
  <c r="AS1828" i="2" s="1"/>
  <c r="AT1828" i="2"/>
  <c r="AU1828" i="2" s="1"/>
  <c r="AW1826" i="2"/>
  <c r="AX1826" i="2" s="1"/>
  <c r="AT1827" i="2"/>
  <c r="AU1827" i="2" s="1"/>
  <c r="AR1827" i="2"/>
  <c r="AS1827" i="2" s="1"/>
  <c r="AB1394" i="2"/>
  <c r="AE1395" i="2"/>
  <c r="AF1395" i="2" s="1"/>
  <c r="AD1395" i="2"/>
  <c r="AV1827" i="2" l="1"/>
  <c r="AV1828" i="2"/>
  <c r="AY1827" i="2" s="1"/>
  <c r="AQ1826" i="2"/>
  <c r="AR1826" i="2"/>
  <c r="AS1826" i="2" s="1"/>
  <c r="AW1825" i="2"/>
  <c r="AX1825" i="2" s="1"/>
  <c r="AR1825" i="2" s="1"/>
  <c r="AS1825" i="2" s="1"/>
  <c r="AT1826" i="2"/>
  <c r="AU1826" i="2" s="1"/>
  <c r="AB1393" i="2"/>
  <c r="AE1394" i="2"/>
  <c r="AF1394" i="2" s="1"/>
  <c r="AD1394" i="2"/>
  <c r="AQ1825" i="2" l="1"/>
  <c r="AY1826" i="2"/>
  <c r="AT1825" i="2"/>
  <c r="AU1825" i="2" s="1"/>
  <c r="AV1825" i="2" s="1"/>
  <c r="AW1824" i="2"/>
  <c r="AX1824" i="2" s="1"/>
  <c r="AV1826" i="2"/>
  <c r="AY1825" i="2" s="1"/>
  <c r="AB1392" i="2"/>
  <c r="AD1393" i="2"/>
  <c r="AE1393" i="2"/>
  <c r="AF1393" i="2" s="1"/>
  <c r="AR1824" i="2" l="1"/>
  <c r="AS1824" i="2" s="1"/>
  <c r="AQ1824" i="2"/>
  <c r="AY1824" i="2"/>
  <c r="AW1823" i="2"/>
  <c r="AX1823" i="2" s="1"/>
  <c r="AQ1823" i="2" s="1"/>
  <c r="AT1824" i="2"/>
  <c r="AU1824" i="2" s="1"/>
  <c r="AV1824" i="2" s="1"/>
  <c r="AY1823" i="2" s="1"/>
  <c r="AB1391" i="2"/>
  <c r="AD1392" i="2"/>
  <c r="AE1392" i="2"/>
  <c r="AF1392" i="2" s="1"/>
  <c r="AR1823" i="2" l="1"/>
  <c r="AS1823" i="2" s="1"/>
  <c r="AT1823" i="2"/>
  <c r="AU1823" i="2" s="1"/>
  <c r="AW1822" i="2"/>
  <c r="AX1822" i="2" s="1"/>
  <c r="AQ1822" i="2" s="1"/>
  <c r="AB1390" i="2"/>
  <c r="AE1391" i="2"/>
  <c r="AF1391" i="2" s="1"/>
  <c r="AD1391" i="2"/>
  <c r="AV1823" i="2" l="1"/>
  <c r="AY1822" i="2" s="1"/>
  <c r="AR1822" i="2"/>
  <c r="AS1822" i="2" s="1"/>
  <c r="AT1822" i="2"/>
  <c r="AU1822" i="2" s="1"/>
  <c r="AW1821" i="2"/>
  <c r="AX1821" i="2" s="1"/>
  <c r="AB1389" i="2"/>
  <c r="AE1390" i="2"/>
  <c r="AF1390" i="2" s="1"/>
  <c r="AD1390" i="2"/>
  <c r="AV1822" i="2" l="1"/>
  <c r="AY1821" i="2" s="1"/>
  <c r="AR1821" i="2"/>
  <c r="AS1821" i="2" s="1"/>
  <c r="AQ1821" i="2"/>
  <c r="AW1820" i="2"/>
  <c r="AX1820" i="2" s="1"/>
  <c r="AQ1820" i="2" s="1"/>
  <c r="AT1821" i="2"/>
  <c r="AU1821" i="2" s="1"/>
  <c r="AB1388" i="2"/>
  <c r="AE1389" i="2"/>
  <c r="AF1389" i="2" s="1"/>
  <c r="AD1389" i="2"/>
  <c r="AV1821" i="2" l="1"/>
  <c r="AY1820" i="2" s="1"/>
  <c r="AR1820" i="2"/>
  <c r="AS1820" i="2" s="1"/>
  <c r="AT1820" i="2"/>
  <c r="AU1820" i="2" s="1"/>
  <c r="AW1819" i="2"/>
  <c r="AX1819" i="2" s="1"/>
  <c r="AR1819" i="2" s="1"/>
  <c r="AS1819" i="2" s="1"/>
  <c r="AB1387" i="2"/>
  <c r="AD1388" i="2"/>
  <c r="AE1388" i="2"/>
  <c r="AF1388" i="2" s="1"/>
  <c r="AV1820" i="2" l="1"/>
  <c r="AY1819" i="2" s="1"/>
  <c r="AQ1819" i="2"/>
  <c r="AT1819" i="2"/>
  <c r="AU1819" i="2" s="1"/>
  <c r="AV1819" i="2" s="1"/>
  <c r="AY1818" i="2" s="1"/>
  <c r="AW1818" i="2"/>
  <c r="AX1818" i="2" s="1"/>
  <c r="AQ1818" i="2" s="1"/>
  <c r="AB1386" i="2"/>
  <c r="AD1387" i="2"/>
  <c r="AE1387" i="2"/>
  <c r="AF1387" i="2" s="1"/>
  <c r="AW1817" i="2" l="1"/>
  <c r="AX1817" i="2" s="1"/>
  <c r="AQ1817" i="2" s="1"/>
  <c r="AT1818" i="2"/>
  <c r="AU1818" i="2" s="1"/>
  <c r="AR1818" i="2"/>
  <c r="AS1818" i="2" s="1"/>
  <c r="AV1818" i="2" s="1"/>
  <c r="AY1817" i="2" s="1"/>
  <c r="AB1385" i="2"/>
  <c r="AD1386" i="2"/>
  <c r="AE1386" i="2"/>
  <c r="AF1386" i="2" s="1"/>
  <c r="AR1817" i="2" l="1"/>
  <c r="AS1817" i="2" s="1"/>
  <c r="AW1816" i="2"/>
  <c r="AX1816" i="2" s="1"/>
  <c r="AR1816" i="2" s="1"/>
  <c r="AS1816" i="2" s="1"/>
  <c r="AT1817" i="2"/>
  <c r="AU1817" i="2" s="1"/>
  <c r="AB1384" i="2"/>
  <c r="AD1385" i="2"/>
  <c r="AE1385" i="2"/>
  <c r="AF1385" i="2" s="1"/>
  <c r="AV1817" i="2" l="1"/>
  <c r="AY1816" i="2" s="1"/>
  <c r="AQ1816" i="2"/>
  <c r="AW1815" i="2"/>
  <c r="AX1815" i="2" s="1"/>
  <c r="AQ1815" i="2" s="1"/>
  <c r="AT1816" i="2"/>
  <c r="AU1816" i="2" s="1"/>
  <c r="AV1816" i="2" s="1"/>
  <c r="AY1815" i="2" s="1"/>
  <c r="AB1383" i="2"/>
  <c r="AE1384" i="2"/>
  <c r="AF1384" i="2" s="1"/>
  <c r="AD1384" i="2"/>
  <c r="AR1815" i="2" l="1"/>
  <c r="AS1815" i="2" s="1"/>
  <c r="AT1815" i="2"/>
  <c r="AU1815" i="2" s="1"/>
  <c r="AW1814" i="2"/>
  <c r="AX1814" i="2" s="1"/>
  <c r="AR1814" i="2" s="1"/>
  <c r="AS1814" i="2" s="1"/>
  <c r="AB1382" i="2"/>
  <c r="AD1383" i="2"/>
  <c r="AE1383" i="2"/>
  <c r="AF1383" i="2" s="1"/>
  <c r="AV1815" i="2" l="1"/>
  <c r="AY1814" i="2" s="1"/>
  <c r="AQ1814" i="2"/>
  <c r="AT1814" i="2"/>
  <c r="AU1814" i="2" s="1"/>
  <c r="AV1814" i="2" s="1"/>
  <c r="AY1813" i="2" s="1"/>
  <c r="AW1813" i="2"/>
  <c r="AX1813" i="2" s="1"/>
  <c r="AB1381" i="2"/>
  <c r="AE1382" i="2"/>
  <c r="AF1382" i="2" s="1"/>
  <c r="AD1382" i="2"/>
  <c r="AQ1813" i="2" l="1"/>
  <c r="AT1813" i="2"/>
  <c r="AU1813" i="2" s="1"/>
  <c r="AW1812" i="2"/>
  <c r="AX1812" i="2" s="1"/>
  <c r="AR1812" i="2" s="1"/>
  <c r="AS1812" i="2" s="1"/>
  <c r="AR1813" i="2"/>
  <c r="AS1813" i="2" s="1"/>
  <c r="AV1813" i="2" s="1"/>
  <c r="AY1812" i="2" s="1"/>
  <c r="AB1380" i="2"/>
  <c r="AD1381" i="2"/>
  <c r="AE1381" i="2"/>
  <c r="AF1381" i="2" s="1"/>
  <c r="AQ1812" i="2" l="1"/>
  <c r="AW1811" i="2"/>
  <c r="AX1811" i="2" s="1"/>
  <c r="AR1811" i="2" s="1"/>
  <c r="AS1811" i="2" s="1"/>
  <c r="AT1812" i="2"/>
  <c r="AU1812" i="2" s="1"/>
  <c r="AV1812" i="2" s="1"/>
  <c r="AY1811" i="2" s="1"/>
  <c r="AB1379" i="2"/>
  <c r="AE1380" i="2"/>
  <c r="AF1380" i="2" s="1"/>
  <c r="AD1380" i="2"/>
  <c r="AT1811" i="2" l="1"/>
  <c r="AU1811" i="2" s="1"/>
  <c r="AW1810" i="2"/>
  <c r="AQ1811" i="2"/>
  <c r="AV1811" i="2"/>
  <c r="AY1810" i="2" s="1"/>
  <c r="AB1378" i="2"/>
  <c r="AE1379" i="2"/>
  <c r="AF1379" i="2" s="1"/>
  <c r="AD1379" i="2"/>
  <c r="AX1810" i="2" l="1"/>
  <c r="AR1810" i="2" s="1"/>
  <c r="AS1810" i="2" s="1"/>
  <c r="AQ1810" i="2"/>
  <c r="AW1809" i="2"/>
  <c r="AX1809" i="2" s="1"/>
  <c r="AT1810" i="2"/>
  <c r="AU1810" i="2" s="1"/>
  <c r="AB1377" i="2"/>
  <c r="AE1378" i="2"/>
  <c r="AF1378" i="2" s="1"/>
  <c r="AD1378" i="2"/>
  <c r="AQ1809" i="2" l="1"/>
  <c r="AT1809" i="2"/>
  <c r="AU1809" i="2" s="1"/>
  <c r="AW1808" i="2"/>
  <c r="AR1809" i="2"/>
  <c r="AS1809" i="2" s="1"/>
  <c r="AV1809" i="2" s="1"/>
  <c r="AV1810" i="2"/>
  <c r="AY1809" i="2" s="1"/>
  <c r="AB1376" i="2"/>
  <c r="AE1377" i="2"/>
  <c r="AF1377" i="2" s="1"/>
  <c r="AD1377" i="2"/>
  <c r="AY1808" i="2" l="1"/>
  <c r="AX1808" i="2" s="1"/>
  <c r="AR1808" i="2" s="1"/>
  <c r="AS1808" i="2" s="1"/>
  <c r="AB1375" i="2"/>
  <c r="AD1376" i="2"/>
  <c r="AE1376" i="2"/>
  <c r="AF1376" i="2" s="1"/>
  <c r="AW1807" i="2" l="1"/>
  <c r="AT1808" i="2"/>
  <c r="AU1808" i="2" s="1"/>
  <c r="AV1808" i="2" s="1"/>
  <c r="AY1807" i="2" s="1"/>
  <c r="AX1807" i="2" s="1"/>
  <c r="AW1806" i="2" s="1"/>
  <c r="AQ1808" i="2"/>
  <c r="AB1374" i="2"/>
  <c r="AE1375" i="2"/>
  <c r="AF1375" i="2" s="1"/>
  <c r="AD1375" i="2"/>
  <c r="AR1807" i="2" l="1"/>
  <c r="AS1807" i="2" s="1"/>
  <c r="AQ1807" i="2"/>
  <c r="AT1807" i="2"/>
  <c r="AU1807" i="2" s="1"/>
  <c r="AB1373" i="2"/>
  <c r="AD1374" i="2"/>
  <c r="AE1374" i="2"/>
  <c r="AF1374" i="2" s="1"/>
  <c r="AV1807" i="2" l="1"/>
  <c r="AY1806" i="2" s="1"/>
  <c r="AX1806" i="2" s="1"/>
  <c r="AT1806" i="2" s="1"/>
  <c r="AU1806" i="2" s="1"/>
  <c r="AB1372" i="2"/>
  <c r="AE1373" i="2"/>
  <c r="AF1373" i="2" s="1"/>
  <c r="AD1373" i="2"/>
  <c r="AR1806" i="2" l="1"/>
  <c r="AS1806" i="2" s="1"/>
  <c r="AV1806" i="2" s="1"/>
  <c r="AY1805" i="2" s="1"/>
  <c r="AQ1806" i="2"/>
  <c r="AW1805" i="2"/>
  <c r="AB1371" i="2"/>
  <c r="AE1372" i="2"/>
  <c r="AF1372" i="2" s="1"/>
  <c r="AD1372" i="2"/>
  <c r="AX1805" i="2" l="1"/>
  <c r="AT1805" i="2" s="1"/>
  <c r="AU1805" i="2" s="1"/>
  <c r="AQ1805" i="2"/>
  <c r="AW1804" i="2"/>
  <c r="AB1370" i="2"/>
  <c r="AE1371" i="2"/>
  <c r="AF1371" i="2" s="1"/>
  <c r="AD1371" i="2"/>
  <c r="AR1805" i="2" l="1"/>
  <c r="AS1805" i="2" s="1"/>
  <c r="AV1805" i="2" s="1"/>
  <c r="AY1804" i="2" s="1"/>
  <c r="AX1804" i="2" s="1"/>
  <c r="AB1369" i="2"/>
  <c r="AD1370" i="2"/>
  <c r="AE1370" i="2"/>
  <c r="AF1370" i="2" s="1"/>
  <c r="AR1804" i="2" l="1"/>
  <c r="AS1804" i="2" s="1"/>
  <c r="AQ1804" i="2"/>
  <c r="AT1804" i="2"/>
  <c r="AU1804" i="2" s="1"/>
  <c r="AV1804" i="2" s="1"/>
  <c r="AY1803" i="2" s="1"/>
  <c r="AX1803" i="2" s="1"/>
  <c r="AW1803" i="2"/>
  <c r="AB1368" i="2"/>
  <c r="AD1369" i="2"/>
  <c r="AE1369" i="2"/>
  <c r="AF1369" i="2" s="1"/>
  <c r="AQ1803" i="2" l="1"/>
  <c r="AR1803" i="2"/>
  <c r="AS1803" i="2" s="1"/>
  <c r="AW1802" i="2"/>
  <c r="AT1803" i="2"/>
  <c r="AU1803" i="2" s="1"/>
  <c r="AB1367" i="2"/>
  <c r="AD1368" i="2"/>
  <c r="AE1368" i="2"/>
  <c r="AF1368" i="2" s="1"/>
  <c r="AV1803" i="2" l="1"/>
  <c r="AY1802" i="2" s="1"/>
  <c r="AX1802" i="2" s="1"/>
  <c r="AR1802" i="2" s="1"/>
  <c r="AS1802" i="2" s="1"/>
  <c r="AB1366" i="2"/>
  <c r="AE1367" i="2"/>
  <c r="AF1367" i="2" s="1"/>
  <c r="AD1367" i="2"/>
  <c r="AQ1802" i="2" l="1"/>
  <c r="AW1801" i="2"/>
  <c r="AT1802" i="2"/>
  <c r="AU1802" i="2" s="1"/>
  <c r="AV1802" i="2" s="1"/>
  <c r="AY1801" i="2" s="1"/>
  <c r="AX1801" i="2" s="1"/>
  <c r="AW1800" i="2" s="1"/>
  <c r="AB1365" i="2"/>
  <c r="AE1366" i="2"/>
  <c r="AF1366" i="2" s="1"/>
  <c r="AD1366" i="2"/>
  <c r="AT1801" i="2" l="1"/>
  <c r="AU1801" i="2" s="1"/>
  <c r="AQ1801" i="2"/>
  <c r="AR1801" i="2"/>
  <c r="AS1801" i="2" s="1"/>
  <c r="AV1801" i="2" s="1"/>
  <c r="AY1800" i="2" s="1"/>
  <c r="AX1800" i="2" s="1"/>
  <c r="AW1799" i="2" s="1"/>
  <c r="AB1364" i="2"/>
  <c r="AE1365" i="2"/>
  <c r="AF1365" i="2" s="1"/>
  <c r="AD1365" i="2"/>
  <c r="AR1800" i="2" l="1"/>
  <c r="AS1800" i="2" s="1"/>
  <c r="AX1799" i="2"/>
  <c r="AR1799" i="2" s="1"/>
  <c r="AS1799" i="2" s="1"/>
  <c r="AQ1800" i="2"/>
  <c r="AT1800" i="2"/>
  <c r="AU1800" i="2" s="1"/>
  <c r="AV1800" i="2" s="1"/>
  <c r="AY1799" i="2" s="1"/>
  <c r="AT1799" i="2"/>
  <c r="AU1799" i="2" s="1"/>
  <c r="AB1363" i="2"/>
  <c r="AD1364" i="2"/>
  <c r="AE1364" i="2"/>
  <c r="AF1364" i="2" s="1"/>
  <c r="AV1799" i="2" l="1"/>
  <c r="AY1798" i="2" s="1"/>
  <c r="AQ1799" i="2"/>
  <c r="AW1798" i="2"/>
  <c r="AB1362" i="2"/>
  <c r="AE1363" i="2"/>
  <c r="AF1363" i="2" s="1"/>
  <c r="AD1363" i="2"/>
  <c r="AX1798" i="2" l="1"/>
  <c r="AR1798" i="2" s="1"/>
  <c r="AS1798" i="2" s="1"/>
  <c r="AB1361" i="2"/>
  <c r="AE1362" i="2"/>
  <c r="AF1362" i="2" s="1"/>
  <c r="AD1362" i="2"/>
  <c r="AQ1798" i="2" l="1"/>
  <c r="AT1798" i="2"/>
  <c r="AU1798" i="2" s="1"/>
  <c r="AV1798" i="2" s="1"/>
  <c r="AY1797" i="2" s="1"/>
  <c r="AW1797" i="2"/>
  <c r="AX1797" i="2" s="1"/>
  <c r="AR1797" i="2" s="1"/>
  <c r="AS1797" i="2" s="1"/>
  <c r="AB1360" i="2"/>
  <c r="AD1361" i="2"/>
  <c r="AE1361" i="2"/>
  <c r="AF1361" i="2" s="1"/>
  <c r="AQ1797" i="2" l="1"/>
  <c r="AT1797" i="2"/>
  <c r="AU1797" i="2" s="1"/>
  <c r="AV1797" i="2" s="1"/>
  <c r="AY1796" i="2" s="1"/>
  <c r="AW1796" i="2"/>
  <c r="AX1796" i="2" s="1"/>
  <c r="AR1796" i="2" s="1"/>
  <c r="AS1796" i="2" s="1"/>
  <c r="AB1359" i="2"/>
  <c r="AD1360" i="2"/>
  <c r="AE1360" i="2"/>
  <c r="AF1360" i="2" s="1"/>
  <c r="AQ1796" i="2" l="1"/>
  <c r="AW1795" i="2"/>
  <c r="AX1795" i="2" s="1"/>
  <c r="AT1796" i="2"/>
  <c r="AU1796" i="2" s="1"/>
  <c r="AV1796" i="2" s="1"/>
  <c r="AY1795" i="2" s="1"/>
  <c r="AB1358" i="2"/>
  <c r="AE1359" i="2"/>
  <c r="AF1359" i="2" s="1"/>
  <c r="AD1359" i="2"/>
  <c r="AR1795" i="2" l="1"/>
  <c r="AS1795" i="2" s="1"/>
  <c r="AQ1795" i="2"/>
  <c r="AW1794" i="2"/>
  <c r="AX1794" i="2" s="1"/>
  <c r="AR1794" i="2" s="1"/>
  <c r="AS1794" i="2" s="1"/>
  <c r="AT1795" i="2"/>
  <c r="AU1795" i="2" s="1"/>
  <c r="AB1357" i="2"/>
  <c r="AD1358" i="2"/>
  <c r="AE1358" i="2"/>
  <c r="AF1358" i="2" s="1"/>
  <c r="AV1795" i="2" l="1"/>
  <c r="AY1794" i="2" s="1"/>
  <c r="AQ1794" i="2"/>
  <c r="AT1794" i="2"/>
  <c r="AU1794" i="2" s="1"/>
  <c r="AV1794" i="2" s="1"/>
  <c r="AY1793" i="2" s="1"/>
  <c r="AW1793" i="2"/>
  <c r="AX1793" i="2" s="1"/>
  <c r="AR1793" i="2" s="1"/>
  <c r="AS1793" i="2" s="1"/>
  <c r="AB1356" i="2"/>
  <c r="AE1357" i="2"/>
  <c r="AF1357" i="2" s="1"/>
  <c r="AD1357" i="2"/>
  <c r="AT1793" i="2" l="1"/>
  <c r="AU1793" i="2" s="1"/>
  <c r="AV1793" i="2" s="1"/>
  <c r="AY1792" i="2" s="1"/>
  <c r="AW1792" i="2"/>
  <c r="AQ1793" i="2"/>
  <c r="AB1355" i="2"/>
  <c r="AD1356" i="2"/>
  <c r="AE1356" i="2"/>
  <c r="AF1356" i="2" s="1"/>
  <c r="AX1792" i="2" l="1"/>
  <c r="AR1792" i="2"/>
  <c r="AS1792" i="2" s="1"/>
  <c r="AQ1792" i="2"/>
  <c r="AW1791" i="2"/>
  <c r="AT1792" i="2"/>
  <c r="AU1792" i="2" s="1"/>
  <c r="AB1354" i="2"/>
  <c r="AD1355" i="2"/>
  <c r="AE1355" i="2"/>
  <c r="AF1355" i="2" s="1"/>
  <c r="AV1792" i="2" l="1"/>
  <c r="AY1791" i="2" s="1"/>
  <c r="AX1791" i="2" s="1"/>
  <c r="AB1353" i="2"/>
  <c r="AE1354" i="2"/>
  <c r="AF1354" i="2" s="1"/>
  <c r="AD1354" i="2"/>
  <c r="AR1791" i="2" l="1"/>
  <c r="AS1791" i="2" s="1"/>
  <c r="AW1790" i="2"/>
  <c r="AT1791" i="2"/>
  <c r="AU1791" i="2" s="1"/>
  <c r="AQ1791" i="2"/>
  <c r="AB1352" i="2"/>
  <c r="AE1353" i="2"/>
  <c r="AF1353" i="2" s="1"/>
  <c r="AD1353" i="2"/>
  <c r="AV1791" i="2" l="1"/>
  <c r="AY1790" i="2" s="1"/>
  <c r="AX1790" i="2" s="1"/>
  <c r="AB1351" i="2"/>
  <c r="AE1352" i="2"/>
  <c r="AF1352" i="2" s="1"/>
  <c r="AD1352" i="2"/>
  <c r="AW1789" i="2" l="1"/>
  <c r="AQ1790" i="2"/>
  <c r="AR1790" i="2"/>
  <c r="AS1790" i="2" s="1"/>
  <c r="AT1790" i="2"/>
  <c r="AU1790" i="2" s="1"/>
  <c r="AB1350" i="2"/>
  <c r="AD1351" i="2"/>
  <c r="AE1351" i="2"/>
  <c r="AF1351" i="2" s="1"/>
  <c r="AV1790" i="2" l="1"/>
  <c r="AY1789" i="2" s="1"/>
  <c r="AX1789" i="2" s="1"/>
  <c r="AT1789" i="2" s="1"/>
  <c r="AU1789" i="2" s="1"/>
  <c r="AB1349" i="2"/>
  <c r="AD1350" i="2"/>
  <c r="AE1350" i="2"/>
  <c r="AF1350" i="2" s="1"/>
  <c r="AR1789" i="2" l="1"/>
  <c r="AS1789" i="2" s="1"/>
  <c r="AQ1789" i="2"/>
  <c r="AW1788" i="2"/>
  <c r="AV1789" i="2"/>
  <c r="AY1788" i="2" s="1"/>
  <c r="AB1348" i="2"/>
  <c r="AD1349" i="2"/>
  <c r="AE1349" i="2"/>
  <c r="AF1349" i="2" s="1"/>
  <c r="AX1788" i="2" l="1"/>
  <c r="AW1787" i="2" s="1"/>
  <c r="AQ1788" i="2"/>
  <c r="AR1788" i="2"/>
  <c r="AS1788" i="2" s="1"/>
  <c r="AT1788" i="2"/>
  <c r="AU1788" i="2" s="1"/>
  <c r="AB1347" i="2"/>
  <c r="AD1348" i="2"/>
  <c r="AE1348" i="2"/>
  <c r="AF1348" i="2" s="1"/>
  <c r="AV1788" i="2" l="1"/>
  <c r="AY1787" i="2" s="1"/>
  <c r="AX1787" i="2" s="1"/>
  <c r="AR1787" i="2" s="1"/>
  <c r="AS1787" i="2" s="1"/>
  <c r="AB1346" i="2"/>
  <c r="AD1347" i="2"/>
  <c r="AE1347" i="2"/>
  <c r="AF1347" i="2" s="1"/>
  <c r="AT1787" i="2" l="1"/>
  <c r="AU1787" i="2" s="1"/>
  <c r="AV1787" i="2" s="1"/>
  <c r="AY1786" i="2" s="1"/>
  <c r="AW1786" i="2"/>
  <c r="AQ1787" i="2"/>
  <c r="AB1345" i="2"/>
  <c r="AD1346" i="2"/>
  <c r="AE1346" i="2"/>
  <c r="AF1346" i="2" s="1"/>
  <c r="AX1786" i="2" l="1"/>
  <c r="AR1786" i="2"/>
  <c r="AS1786" i="2" s="1"/>
  <c r="AW1785" i="2"/>
  <c r="AQ1786" i="2"/>
  <c r="AT1786" i="2"/>
  <c r="AU1786" i="2" s="1"/>
  <c r="AB1344" i="2"/>
  <c r="AD1345" i="2"/>
  <c r="AE1345" i="2"/>
  <c r="AF1345" i="2" s="1"/>
  <c r="AV1786" i="2" l="1"/>
  <c r="AY1785" i="2" s="1"/>
  <c r="AX1785" i="2" s="1"/>
  <c r="AT1785" i="2" s="1"/>
  <c r="AU1785" i="2" s="1"/>
  <c r="AB1343" i="2"/>
  <c r="AD1344" i="2"/>
  <c r="AE1344" i="2"/>
  <c r="AF1344" i="2" s="1"/>
  <c r="AR1785" i="2" l="1"/>
  <c r="AS1785" i="2" s="1"/>
  <c r="AV1785" i="2" s="1"/>
  <c r="AY1784" i="2" s="1"/>
  <c r="AW1784" i="2"/>
  <c r="AQ1785" i="2"/>
  <c r="AB1342" i="2"/>
  <c r="AE1343" i="2"/>
  <c r="AF1343" i="2" s="1"/>
  <c r="AD1343" i="2"/>
  <c r="AX1784" i="2" l="1"/>
  <c r="AR1784" i="2" s="1"/>
  <c r="AS1784" i="2" s="1"/>
  <c r="AQ1784" i="2"/>
  <c r="AB1341" i="2"/>
  <c r="AE1342" i="2"/>
  <c r="AF1342" i="2" s="1"/>
  <c r="AD1342" i="2"/>
  <c r="AW1783" i="2" l="1"/>
  <c r="AT1784" i="2"/>
  <c r="AU1784" i="2" s="1"/>
  <c r="AV1784" i="2" s="1"/>
  <c r="AY1783" i="2" s="1"/>
  <c r="AX1783" i="2" s="1"/>
  <c r="AB1340" i="2"/>
  <c r="AD1341" i="2"/>
  <c r="AE1341" i="2"/>
  <c r="AF1341" i="2" s="1"/>
  <c r="AR1783" i="2" l="1"/>
  <c r="AS1783" i="2" s="1"/>
  <c r="AQ1783" i="2"/>
  <c r="AT1783" i="2"/>
  <c r="AU1783" i="2" s="1"/>
  <c r="AW1782" i="2"/>
  <c r="AB1339" i="2"/>
  <c r="AE1340" i="2"/>
  <c r="AF1340" i="2" s="1"/>
  <c r="AD1340" i="2"/>
  <c r="AV1783" i="2" l="1"/>
  <c r="AY1782" i="2" s="1"/>
  <c r="AX1782" i="2" s="1"/>
  <c r="AW1781" i="2" s="1"/>
  <c r="AB1338" i="2"/>
  <c r="AD1339" i="2"/>
  <c r="AE1339" i="2"/>
  <c r="AF1339" i="2" s="1"/>
  <c r="AT1782" i="2" l="1"/>
  <c r="AU1782" i="2" s="1"/>
  <c r="AQ1782" i="2"/>
  <c r="AR1782" i="2"/>
  <c r="AS1782" i="2" s="1"/>
  <c r="AV1782" i="2" s="1"/>
  <c r="AY1781" i="2" s="1"/>
  <c r="AX1781" i="2" s="1"/>
  <c r="AT1781" i="2" s="1"/>
  <c r="AU1781" i="2" s="1"/>
  <c r="AB1337" i="2"/>
  <c r="AD1338" i="2"/>
  <c r="AE1338" i="2"/>
  <c r="AF1338" i="2" s="1"/>
  <c r="AQ1781" i="2" l="1"/>
  <c r="AW1780" i="2"/>
  <c r="AR1781" i="2"/>
  <c r="AS1781" i="2" s="1"/>
  <c r="AV1781" i="2" s="1"/>
  <c r="AY1780" i="2" s="1"/>
  <c r="AX1780" i="2" s="1"/>
  <c r="AB1336" i="2"/>
  <c r="AE1337" i="2"/>
  <c r="AF1337" i="2" s="1"/>
  <c r="AD1337" i="2"/>
  <c r="AR1780" i="2" l="1"/>
  <c r="AS1780" i="2" s="1"/>
  <c r="AQ1780" i="2"/>
  <c r="AT1780" i="2"/>
  <c r="AU1780" i="2" s="1"/>
  <c r="AW1779" i="2"/>
  <c r="AB1335" i="2"/>
  <c r="AE1336" i="2"/>
  <c r="AF1336" i="2" s="1"/>
  <c r="AD1336" i="2"/>
  <c r="AV1780" i="2" l="1"/>
  <c r="AY1779" i="2" s="1"/>
  <c r="AX1779" i="2" s="1"/>
  <c r="AT1779" i="2" s="1"/>
  <c r="AU1779" i="2" s="1"/>
  <c r="AB1334" i="2"/>
  <c r="AD1335" i="2"/>
  <c r="AE1335" i="2"/>
  <c r="AF1335" i="2" s="1"/>
  <c r="AW1778" i="2" l="1"/>
  <c r="AQ1779" i="2"/>
  <c r="AR1779" i="2"/>
  <c r="AS1779" i="2" s="1"/>
  <c r="AV1779" i="2" s="1"/>
  <c r="AY1778" i="2" s="1"/>
  <c r="AX1778" i="2" s="1"/>
  <c r="AB1333" i="2"/>
  <c r="AD1334" i="2"/>
  <c r="AE1334" i="2"/>
  <c r="AF1334" i="2" s="1"/>
  <c r="AW1777" i="2" l="1"/>
  <c r="AR1778" i="2"/>
  <c r="AS1778" i="2" s="1"/>
  <c r="AQ1778" i="2"/>
  <c r="AT1778" i="2"/>
  <c r="AU1778" i="2" s="1"/>
  <c r="AB1332" i="2"/>
  <c r="AD1333" i="2"/>
  <c r="AE1333" i="2"/>
  <c r="AF1333" i="2" s="1"/>
  <c r="AV1778" i="2" l="1"/>
  <c r="AY1777" i="2" s="1"/>
  <c r="AX1777" i="2" s="1"/>
  <c r="AR1777" i="2" s="1"/>
  <c r="AS1777" i="2" s="1"/>
  <c r="AB1331" i="2"/>
  <c r="AD1332" i="2"/>
  <c r="AE1332" i="2"/>
  <c r="AF1332" i="2" s="1"/>
  <c r="AT1777" i="2" l="1"/>
  <c r="AU1777" i="2" s="1"/>
  <c r="AQ1777" i="2"/>
  <c r="AW1776" i="2"/>
  <c r="AV1777" i="2"/>
  <c r="AY1776" i="2" s="1"/>
  <c r="AX1776" i="2" s="1"/>
  <c r="AB1330" i="2"/>
  <c r="AE1331" i="2"/>
  <c r="AF1331" i="2" s="1"/>
  <c r="AD1331" i="2"/>
  <c r="AQ1776" i="2" l="1"/>
  <c r="AW1775" i="2"/>
  <c r="AR1776" i="2"/>
  <c r="AS1776" i="2" s="1"/>
  <c r="AT1776" i="2"/>
  <c r="AU1776" i="2" s="1"/>
  <c r="AB1329" i="2"/>
  <c r="AD1330" i="2"/>
  <c r="AE1330" i="2"/>
  <c r="AF1330" i="2" s="1"/>
  <c r="AV1776" i="2" l="1"/>
  <c r="AY1775" i="2" s="1"/>
  <c r="AX1775" i="2" s="1"/>
  <c r="AT1775" i="2" s="1"/>
  <c r="AU1775" i="2" s="1"/>
  <c r="AB1328" i="2"/>
  <c r="AD1329" i="2"/>
  <c r="AE1329" i="2"/>
  <c r="AF1329" i="2" s="1"/>
  <c r="AQ1775" i="2" l="1"/>
  <c r="AR1775" i="2"/>
  <c r="AS1775" i="2" s="1"/>
  <c r="AV1775" i="2" s="1"/>
  <c r="AY1774" i="2" s="1"/>
  <c r="AW1774" i="2"/>
  <c r="AB1327" i="2"/>
  <c r="AD1328" i="2"/>
  <c r="AE1328" i="2"/>
  <c r="AF1328" i="2" s="1"/>
  <c r="AX1774" i="2" l="1"/>
  <c r="AW1773" i="2" s="1"/>
  <c r="AQ1774" i="2"/>
  <c r="AR1774" i="2"/>
  <c r="AS1774" i="2" s="1"/>
  <c r="AB1326" i="2"/>
  <c r="AD1327" i="2"/>
  <c r="AE1327" i="2"/>
  <c r="AF1327" i="2" s="1"/>
  <c r="AT1774" i="2" l="1"/>
  <c r="AU1774" i="2" s="1"/>
  <c r="AV1774" i="2" s="1"/>
  <c r="AY1773" i="2" s="1"/>
  <c r="AX1773" i="2" s="1"/>
  <c r="AT1773" i="2" s="1"/>
  <c r="AU1773" i="2" s="1"/>
  <c r="AB1325" i="2"/>
  <c r="AD1326" i="2"/>
  <c r="AE1326" i="2"/>
  <c r="AF1326" i="2" s="1"/>
  <c r="AW1772" i="2" l="1"/>
  <c r="AX1772" i="2" s="1"/>
  <c r="AT1772" i="2" s="1"/>
  <c r="AU1772" i="2" s="1"/>
  <c r="AR1773" i="2"/>
  <c r="AS1773" i="2" s="1"/>
  <c r="AV1773" i="2" s="1"/>
  <c r="AY1772" i="2" s="1"/>
  <c r="AQ1773" i="2"/>
  <c r="AR1772" i="2"/>
  <c r="AS1772" i="2" s="1"/>
  <c r="AV1772" i="2" s="1"/>
  <c r="AY1771" i="2" s="1"/>
  <c r="AQ1772" i="2"/>
  <c r="AW1771" i="2"/>
  <c r="AX1771" i="2" s="1"/>
  <c r="AT1771" i="2" s="1"/>
  <c r="AU1771" i="2" s="1"/>
  <c r="AB1324" i="2"/>
  <c r="AE1325" i="2"/>
  <c r="AF1325" i="2" s="1"/>
  <c r="AD1325" i="2"/>
  <c r="AQ1771" i="2" l="1"/>
  <c r="AR1771" i="2"/>
  <c r="AS1771" i="2" s="1"/>
  <c r="AV1771" i="2" s="1"/>
  <c r="AY1770" i="2" s="1"/>
  <c r="AW1770" i="2"/>
  <c r="AX1770" i="2" s="1"/>
  <c r="AB1323" i="2"/>
  <c r="AE1324" i="2"/>
  <c r="AF1324" i="2" s="1"/>
  <c r="AD1324" i="2"/>
  <c r="AR1770" i="2" l="1"/>
  <c r="AS1770" i="2" s="1"/>
  <c r="AW1769" i="2"/>
  <c r="AT1770" i="2"/>
  <c r="AU1770" i="2" s="1"/>
  <c r="AQ1770" i="2"/>
  <c r="AB1322" i="2"/>
  <c r="AD1323" i="2"/>
  <c r="AE1323" i="2"/>
  <c r="AF1323" i="2" s="1"/>
  <c r="AV1770" i="2" l="1"/>
  <c r="AY1769" i="2" s="1"/>
  <c r="AX1769" i="2" s="1"/>
  <c r="AR1769" i="2" s="1"/>
  <c r="AS1769" i="2" s="1"/>
  <c r="AB1321" i="2"/>
  <c r="AD1322" i="2"/>
  <c r="AE1322" i="2"/>
  <c r="AF1322" i="2" s="1"/>
  <c r="AW1768" i="2" l="1"/>
  <c r="AT1769" i="2"/>
  <c r="AU1769" i="2" s="1"/>
  <c r="AV1769" i="2" s="1"/>
  <c r="AY1768" i="2" s="1"/>
  <c r="AX1768" i="2" s="1"/>
  <c r="AT1768" i="2" s="1"/>
  <c r="AU1768" i="2" s="1"/>
  <c r="AQ1769" i="2"/>
  <c r="AB1320" i="2"/>
  <c r="AD1321" i="2"/>
  <c r="AE1321" i="2"/>
  <c r="AF1321" i="2" s="1"/>
  <c r="AW1767" i="2" l="1"/>
  <c r="AQ1768" i="2"/>
  <c r="AR1768" i="2"/>
  <c r="AS1768" i="2" s="1"/>
  <c r="AV1768" i="2" s="1"/>
  <c r="AY1767" i="2" s="1"/>
  <c r="AX1767" i="2" s="1"/>
  <c r="AB1319" i="2"/>
  <c r="AD1320" i="2"/>
  <c r="AE1320" i="2"/>
  <c r="AF1320" i="2" s="1"/>
  <c r="AT1767" i="2" l="1"/>
  <c r="AU1767" i="2" s="1"/>
  <c r="AQ1767" i="2"/>
  <c r="AW1766" i="2"/>
  <c r="AR1767" i="2"/>
  <c r="AS1767" i="2" s="1"/>
  <c r="AV1767" i="2" s="1"/>
  <c r="AY1766" i="2" s="1"/>
  <c r="AX1766" i="2" s="1"/>
  <c r="AB1318" i="2"/>
  <c r="AE1319" i="2"/>
  <c r="AF1319" i="2" s="1"/>
  <c r="AD1319" i="2"/>
  <c r="AT1766" i="2" l="1"/>
  <c r="AU1766" i="2" s="1"/>
  <c r="AQ1766" i="2"/>
  <c r="AW1765" i="2"/>
  <c r="AX1765" i="2" s="1"/>
  <c r="AW1764" i="2" s="1"/>
  <c r="AR1766" i="2"/>
  <c r="AS1766" i="2" s="1"/>
  <c r="AV1766" i="2" s="1"/>
  <c r="AY1765" i="2" s="1"/>
  <c r="AB1317" i="2"/>
  <c r="AE1318" i="2"/>
  <c r="AF1318" i="2" s="1"/>
  <c r="AD1318" i="2"/>
  <c r="AT1765" i="2" l="1"/>
  <c r="AU1765" i="2" s="1"/>
  <c r="AR1765" i="2"/>
  <c r="AS1765" i="2" s="1"/>
  <c r="AV1765" i="2" s="1"/>
  <c r="AY1764" i="2" s="1"/>
  <c r="AQ1765" i="2"/>
  <c r="AX1764" i="2"/>
  <c r="AQ1764" i="2" s="1"/>
  <c r="AB1316" i="2"/>
  <c r="AD1317" i="2"/>
  <c r="AE1317" i="2"/>
  <c r="AF1317" i="2" s="1"/>
  <c r="AR1764" i="2" l="1"/>
  <c r="AS1764" i="2" s="1"/>
  <c r="AW1763" i="2"/>
  <c r="AX1763" i="2" s="1"/>
  <c r="AQ1763" i="2" s="1"/>
  <c r="AT1764" i="2"/>
  <c r="AU1764" i="2" s="1"/>
  <c r="AB1315" i="2"/>
  <c r="AE1316" i="2"/>
  <c r="AF1316" i="2" s="1"/>
  <c r="AD1316" i="2"/>
  <c r="AV1764" i="2" l="1"/>
  <c r="AY1763" i="2" s="1"/>
  <c r="AR1763" i="2"/>
  <c r="AS1763" i="2" s="1"/>
  <c r="AW1762" i="2"/>
  <c r="AX1762" i="2" s="1"/>
  <c r="AT1763" i="2"/>
  <c r="AU1763" i="2" s="1"/>
  <c r="AB1314" i="2"/>
  <c r="AD1315" i="2"/>
  <c r="AE1315" i="2"/>
  <c r="AF1315" i="2" s="1"/>
  <c r="AV1763" i="2" l="1"/>
  <c r="AY1762" i="2" s="1"/>
  <c r="AR1762" i="2"/>
  <c r="AS1762" i="2" s="1"/>
  <c r="AQ1762" i="2"/>
  <c r="AT1762" i="2"/>
  <c r="AU1762" i="2" s="1"/>
  <c r="AW1761" i="2"/>
  <c r="AB1313" i="2"/>
  <c r="AE1314" i="2"/>
  <c r="AF1314" i="2" s="1"/>
  <c r="AD1314" i="2"/>
  <c r="AV1762" i="2" l="1"/>
  <c r="AY1761" i="2" s="1"/>
  <c r="AX1761" i="2" s="1"/>
  <c r="AR1761" i="2" s="1"/>
  <c r="AS1761" i="2" s="1"/>
  <c r="AB1312" i="2"/>
  <c r="AE1313" i="2"/>
  <c r="AF1313" i="2" s="1"/>
  <c r="AD1313" i="2"/>
  <c r="AW1760" i="2" l="1"/>
  <c r="AT1761" i="2"/>
  <c r="AU1761" i="2" s="1"/>
  <c r="AV1761" i="2" s="1"/>
  <c r="AY1760" i="2" s="1"/>
  <c r="AX1760" i="2" s="1"/>
  <c r="AR1760" i="2" s="1"/>
  <c r="AS1760" i="2" s="1"/>
  <c r="AQ1761" i="2"/>
  <c r="AB1311" i="2"/>
  <c r="AD1312" i="2"/>
  <c r="AE1312" i="2"/>
  <c r="AF1312" i="2" s="1"/>
  <c r="AQ1760" i="2" l="1"/>
  <c r="AT1760" i="2"/>
  <c r="AU1760" i="2" s="1"/>
  <c r="AV1760" i="2" s="1"/>
  <c r="AY1759" i="2" s="1"/>
  <c r="AW1759" i="2"/>
  <c r="AB1310" i="2"/>
  <c r="AE1311" i="2"/>
  <c r="AF1311" i="2" s="1"/>
  <c r="AD1311" i="2"/>
  <c r="AX1759" i="2" l="1"/>
  <c r="AR1759" i="2" s="1"/>
  <c r="AS1759" i="2" s="1"/>
  <c r="AB1309" i="2"/>
  <c r="AE1310" i="2"/>
  <c r="AF1310" i="2" s="1"/>
  <c r="AD1310" i="2"/>
  <c r="AQ1759" i="2" l="1"/>
  <c r="AW1758" i="2"/>
  <c r="AT1759" i="2"/>
  <c r="AU1759" i="2" s="1"/>
  <c r="AV1759" i="2" s="1"/>
  <c r="AY1758" i="2" s="1"/>
  <c r="AX1758" i="2" s="1"/>
  <c r="AB1308" i="2"/>
  <c r="AD1309" i="2"/>
  <c r="AE1309" i="2"/>
  <c r="AF1309" i="2" s="1"/>
  <c r="AW1757" i="2" l="1"/>
  <c r="AT1758" i="2"/>
  <c r="AU1758" i="2" s="1"/>
  <c r="AQ1758" i="2"/>
  <c r="AR1758" i="2"/>
  <c r="AS1758" i="2" s="1"/>
  <c r="AV1758" i="2" s="1"/>
  <c r="AY1757" i="2" s="1"/>
  <c r="AX1757" i="2" s="1"/>
  <c r="AW1756" i="2" s="1"/>
  <c r="AB1307" i="2"/>
  <c r="AE1308" i="2"/>
  <c r="AF1308" i="2" s="1"/>
  <c r="AD1308" i="2"/>
  <c r="AQ1757" i="2" l="1"/>
  <c r="AR1757" i="2"/>
  <c r="AS1757" i="2" s="1"/>
  <c r="AT1757" i="2"/>
  <c r="AU1757" i="2" s="1"/>
  <c r="AB1306" i="2"/>
  <c r="AE1307" i="2"/>
  <c r="AF1307" i="2" s="1"/>
  <c r="AD1307" i="2"/>
  <c r="AV1757" i="2" l="1"/>
  <c r="AY1756" i="2" s="1"/>
  <c r="AX1756" i="2" s="1"/>
  <c r="AB1305" i="2"/>
  <c r="AE1306" i="2"/>
  <c r="AF1306" i="2" s="1"/>
  <c r="AD1306" i="2"/>
  <c r="AQ1756" i="2" l="1"/>
  <c r="AR1756" i="2"/>
  <c r="AS1756" i="2" s="1"/>
  <c r="AW1755" i="2"/>
  <c r="AT1756" i="2"/>
  <c r="AU1756" i="2" s="1"/>
  <c r="AB1304" i="2"/>
  <c r="AD1305" i="2"/>
  <c r="AE1305" i="2"/>
  <c r="AF1305" i="2" s="1"/>
  <c r="AV1756" i="2" l="1"/>
  <c r="AY1755" i="2" s="1"/>
  <c r="AX1755" i="2" s="1"/>
  <c r="AT1755" i="2" s="1"/>
  <c r="AU1755" i="2" s="1"/>
  <c r="AB1303" i="2"/>
  <c r="AE1304" i="2"/>
  <c r="AF1304" i="2" s="1"/>
  <c r="AD1304" i="2"/>
  <c r="AR1755" i="2" l="1"/>
  <c r="AS1755" i="2" s="1"/>
  <c r="AV1755" i="2" s="1"/>
  <c r="AY1754" i="2" s="1"/>
  <c r="AQ1755" i="2"/>
  <c r="AW1754" i="2"/>
  <c r="AB1302" i="2"/>
  <c r="AD1303" i="2"/>
  <c r="AE1303" i="2"/>
  <c r="AF1303" i="2" s="1"/>
  <c r="AX1754" i="2" l="1"/>
  <c r="AQ1754" i="2" s="1"/>
  <c r="AB1301" i="2"/>
  <c r="AE1302" i="2"/>
  <c r="AF1302" i="2" s="1"/>
  <c r="AD1302" i="2"/>
  <c r="AR1754" i="2" l="1"/>
  <c r="AS1754" i="2" s="1"/>
  <c r="AW1753" i="2"/>
  <c r="AT1754" i="2"/>
  <c r="AU1754" i="2" s="1"/>
  <c r="AB1300" i="2"/>
  <c r="AE1301" i="2"/>
  <c r="AF1301" i="2" s="1"/>
  <c r="AD1301" i="2"/>
  <c r="AV1754" i="2" l="1"/>
  <c r="AY1753" i="2" s="1"/>
  <c r="AX1753" i="2" s="1"/>
  <c r="AQ1753" i="2" s="1"/>
  <c r="AB1299" i="2"/>
  <c r="AE1300" i="2"/>
  <c r="AF1300" i="2" s="1"/>
  <c r="AD1300" i="2"/>
  <c r="AR1753" i="2" l="1"/>
  <c r="AS1753" i="2" s="1"/>
  <c r="AT1753" i="2"/>
  <c r="AU1753" i="2" s="1"/>
  <c r="AW1752" i="2"/>
  <c r="AB1298" i="2"/>
  <c r="AE1299" i="2"/>
  <c r="AF1299" i="2" s="1"/>
  <c r="AD1299" i="2"/>
  <c r="AV1753" i="2" l="1"/>
  <c r="AY1752" i="2" s="1"/>
  <c r="AX1752" i="2" s="1"/>
  <c r="AQ1752" i="2" s="1"/>
  <c r="AB1297" i="2"/>
  <c r="AE1298" i="2"/>
  <c r="AF1298" i="2" s="1"/>
  <c r="AD1298" i="2"/>
  <c r="AT1752" i="2" l="1"/>
  <c r="AU1752" i="2" s="1"/>
  <c r="AW1751" i="2"/>
  <c r="AR1752" i="2"/>
  <c r="AS1752" i="2" s="1"/>
  <c r="AV1752" i="2" s="1"/>
  <c r="AY1751" i="2" s="1"/>
  <c r="AX1751" i="2" s="1"/>
  <c r="AW1750" i="2" s="1"/>
  <c r="AB1296" i="2"/>
  <c r="AD1297" i="2"/>
  <c r="AE1297" i="2"/>
  <c r="AF1297" i="2" s="1"/>
  <c r="AR1751" i="2" l="1"/>
  <c r="AS1751" i="2" s="1"/>
  <c r="AQ1751" i="2"/>
  <c r="AT1751" i="2"/>
  <c r="AU1751" i="2" s="1"/>
  <c r="AB1295" i="2"/>
  <c r="AD1296" i="2"/>
  <c r="AE1296" i="2"/>
  <c r="AF1296" i="2" s="1"/>
  <c r="AV1751" i="2" l="1"/>
  <c r="AY1750" i="2" s="1"/>
  <c r="AX1750" i="2" s="1"/>
  <c r="AB1294" i="2"/>
  <c r="AE1295" i="2"/>
  <c r="AF1295" i="2" s="1"/>
  <c r="AD1295" i="2"/>
  <c r="AT1750" i="2" l="1"/>
  <c r="AU1750" i="2" s="1"/>
  <c r="AR1750" i="2"/>
  <c r="AS1750" i="2" s="1"/>
  <c r="AV1750" i="2" s="1"/>
  <c r="AY1749" i="2" s="1"/>
  <c r="AQ1750" i="2"/>
  <c r="AW1749" i="2"/>
  <c r="AB1293" i="2"/>
  <c r="AD1294" i="2"/>
  <c r="AE1294" i="2"/>
  <c r="AF1294" i="2" s="1"/>
  <c r="AX1749" i="2" l="1"/>
  <c r="AW1748" i="2" s="1"/>
  <c r="AB1292" i="2"/>
  <c r="AD1293" i="2"/>
  <c r="AE1293" i="2"/>
  <c r="AF1293" i="2" s="1"/>
  <c r="AQ1749" i="2" l="1"/>
  <c r="AR1749" i="2"/>
  <c r="AS1749" i="2" s="1"/>
  <c r="AT1749" i="2"/>
  <c r="AU1749" i="2" s="1"/>
  <c r="AB1291" i="2"/>
  <c r="AE1292" i="2"/>
  <c r="AF1292" i="2" s="1"/>
  <c r="AD1292" i="2"/>
  <c r="AV1749" i="2" l="1"/>
  <c r="AY1748" i="2" s="1"/>
  <c r="AX1748" i="2" s="1"/>
  <c r="AR1748" i="2" s="1"/>
  <c r="AS1748" i="2" s="1"/>
  <c r="AB1290" i="2"/>
  <c r="AD1291" i="2"/>
  <c r="AE1291" i="2"/>
  <c r="AF1291" i="2" s="1"/>
  <c r="AQ1748" i="2" l="1"/>
  <c r="AW1747" i="2"/>
  <c r="AT1748" i="2"/>
  <c r="AU1748" i="2" s="1"/>
  <c r="AV1748" i="2" s="1"/>
  <c r="AY1747" i="2" s="1"/>
  <c r="AB1289" i="2"/>
  <c r="AE1290" i="2"/>
  <c r="AF1290" i="2" s="1"/>
  <c r="AD1290" i="2"/>
  <c r="AX1747" i="2" l="1"/>
  <c r="AW1746" i="2" s="1"/>
  <c r="AQ1747" i="2"/>
  <c r="AR1747" i="2"/>
  <c r="AS1747" i="2" s="1"/>
  <c r="AB1288" i="2"/>
  <c r="AE1289" i="2"/>
  <c r="AF1289" i="2" s="1"/>
  <c r="AD1289" i="2"/>
  <c r="AT1747" i="2" l="1"/>
  <c r="AU1747" i="2" s="1"/>
  <c r="AV1747" i="2"/>
  <c r="AY1746" i="2" s="1"/>
  <c r="AX1746" i="2" s="1"/>
  <c r="AW1745" i="2" s="1"/>
  <c r="AB1287" i="2"/>
  <c r="AD1288" i="2"/>
  <c r="AE1288" i="2"/>
  <c r="AF1288" i="2" s="1"/>
  <c r="AR1746" i="2" l="1"/>
  <c r="AS1746" i="2" s="1"/>
  <c r="AT1746" i="2"/>
  <c r="AU1746" i="2" s="1"/>
  <c r="AQ1746" i="2"/>
  <c r="AB1286" i="2"/>
  <c r="AD1287" i="2"/>
  <c r="AE1287" i="2"/>
  <c r="AF1287" i="2" s="1"/>
  <c r="AV1746" i="2" l="1"/>
  <c r="AY1745" i="2" s="1"/>
  <c r="AX1745" i="2" s="1"/>
  <c r="AR1745" i="2" s="1"/>
  <c r="AS1745" i="2" s="1"/>
  <c r="AB1285" i="2"/>
  <c r="AE1286" i="2"/>
  <c r="AF1286" i="2" s="1"/>
  <c r="AD1286" i="2"/>
  <c r="AT1745" i="2" l="1"/>
  <c r="AU1745" i="2" s="1"/>
  <c r="AV1745" i="2" s="1"/>
  <c r="AY1744" i="2" s="1"/>
  <c r="AW1744" i="2"/>
  <c r="AQ1745" i="2"/>
  <c r="AB1284" i="2"/>
  <c r="AE1285" i="2"/>
  <c r="AF1285" i="2" s="1"/>
  <c r="AD1285" i="2"/>
  <c r="AX1744" i="2" l="1"/>
  <c r="AR1744" i="2" s="1"/>
  <c r="AS1744" i="2" s="1"/>
  <c r="AB1283" i="2"/>
  <c r="AE1284" i="2"/>
  <c r="AF1284" i="2" s="1"/>
  <c r="AD1284" i="2"/>
  <c r="AT1744" i="2" l="1"/>
  <c r="AU1744" i="2" s="1"/>
  <c r="AV1744" i="2"/>
  <c r="AY1743" i="2" s="1"/>
  <c r="AW1743" i="2"/>
  <c r="AQ1744" i="2"/>
  <c r="AB1282" i="2"/>
  <c r="AD1283" i="2"/>
  <c r="AE1283" i="2"/>
  <c r="AF1283" i="2" s="1"/>
  <c r="AX1743" i="2" l="1"/>
  <c r="AW1742" i="2" s="1"/>
  <c r="AR1743" i="2"/>
  <c r="AS1743" i="2" s="1"/>
  <c r="AT1743" i="2"/>
  <c r="AU1743" i="2" s="1"/>
  <c r="AQ1743" i="2"/>
  <c r="AB1281" i="2"/>
  <c r="AE1282" i="2"/>
  <c r="AF1282" i="2" s="1"/>
  <c r="AD1282" i="2"/>
  <c r="AV1743" i="2" l="1"/>
  <c r="AY1742" i="2" s="1"/>
  <c r="AX1742" i="2" s="1"/>
  <c r="AW1741" i="2" s="1"/>
  <c r="AB1280" i="2"/>
  <c r="AD1281" i="2"/>
  <c r="AE1281" i="2"/>
  <c r="AF1281" i="2" s="1"/>
  <c r="AQ1742" i="2" l="1"/>
  <c r="AT1742" i="2"/>
  <c r="AU1742" i="2" s="1"/>
  <c r="AR1742" i="2"/>
  <c r="AS1742" i="2" s="1"/>
  <c r="AV1742" i="2" s="1"/>
  <c r="AY1741" i="2" s="1"/>
  <c r="AX1741" i="2" s="1"/>
  <c r="AW1740" i="2" s="1"/>
  <c r="AB1279" i="2"/>
  <c r="AD1280" i="2"/>
  <c r="AE1280" i="2"/>
  <c r="AF1280" i="2" s="1"/>
  <c r="AR1741" i="2" l="1"/>
  <c r="AS1741" i="2" s="1"/>
  <c r="AT1741" i="2"/>
  <c r="AU1741" i="2" s="1"/>
  <c r="AQ1741" i="2"/>
  <c r="AB1278" i="2"/>
  <c r="AD1279" i="2"/>
  <c r="AE1279" i="2"/>
  <c r="AF1279" i="2" s="1"/>
  <c r="AV1741" i="2" l="1"/>
  <c r="AY1740" i="2" s="1"/>
  <c r="AX1740" i="2" s="1"/>
  <c r="AT1740" i="2" s="1"/>
  <c r="AU1740" i="2" s="1"/>
  <c r="AB1277" i="2"/>
  <c r="AD1278" i="2"/>
  <c r="AE1278" i="2"/>
  <c r="AF1278" i="2" s="1"/>
  <c r="AW1739" i="2" l="1"/>
  <c r="AQ1740" i="2"/>
  <c r="AR1740" i="2"/>
  <c r="AS1740" i="2" s="1"/>
  <c r="AV1740" i="2" s="1"/>
  <c r="AY1739" i="2" s="1"/>
  <c r="AX1739" i="2" s="1"/>
  <c r="AB1276" i="2"/>
  <c r="AE1277" i="2"/>
  <c r="AF1277" i="2" s="1"/>
  <c r="AD1277" i="2"/>
  <c r="AT1739" i="2" l="1"/>
  <c r="AU1739" i="2" s="1"/>
  <c r="AW1738" i="2"/>
  <c r="AQ1739" i="2"/>
  <c r="AR1739" i="2"/>
  <c r="AS1739" i="2" s="1"/>
  <c r="AV1739" i="2" s="1"/>
  <c r="AY1738" i="2" s="1"/>
  <c r="AX1738" i="2" s="1"/>
  <c r="AB1275" i="2"/>
  <c r="AE1276" i="2"/>
  <c r="AF1276" i="2" s="1"/>
  <c r="AD1276" i="2"/>
  <c r="AQ1738" i="2" l="1"/>
  <c r="AW1737" i="2"/>
  <c r="AT1738" i="2"/>
  <c r="AU1738" i="2" s="1"/>
  <c r="AR1738" i="2"/>
  <c r="AS1738" i="2" s="1"/>
  <c r="AB1274" i="2"/>
  <c r="AD1275" i="2"/>
  <c r="AE1275" i="2"/>
  <c r="AF1275" i="2" s="1"/>
  <c r="AV1738" i="2" l="1"/>
  <c r="AY1737" i="2" s="1"/>
  <c r="AX1737" i="2" s="1"/>
  <c r="AQ1737" i="2" s="1"/>
  <c r="AB1273" i="2"/>
  <c r="AD1274" i="2"/>
  <c r="AE1274" i="2"/>
  <c r="AF1274" i="2" s="1"/>
  <c r="AT1737" i="2" l="1"/>
  <c r="AU1737" i="2" s="1"/>
  <c r="AW1736" i="2"/>
  <c r="AR1737" i="2"/>
  <c r="AS1737" i="2" s="1"/>
  <c r="AV1737" i="2" s="1"/>
  <c r="AY1736" i="2" s="1"/>
  <c r="AX1736" i="2" s="1"/>
  <c r="AQ1736" i="2" s="1"/>
  <c r="AB1272" i="2"/>
  <c r="AE1273" i="2"/>
  <c r="AF1273" i="2" s="1"/>
  <c r="AD1273" i="2"/>
  <c r="AW1735" i="2" l="1"/>
  <c r="AT1736" i="2"/>
  <c r="AU1736" i="2" s="1"/>
  <c r="AR1736" i="2"/>
  <c r="AS1736" i="2" s="1"/>
  <c r="AV1736" i="2" s="1"/>
  <c r="AY1735" i="2" s="1"/>
  <c r="AX1735" i="2" s="1"/>
  <c r="AB1271" i="2"/>
  <c r="AD1272" i="2"/>
  <c r="AE1272" i="2"/>
  <c r="AF1272" i="2" s="1"/>
  <c r="AW1734" i="2" l="1"/>
  <c r="AR1735" i="2"/>
  <c r="AS1735" i="2" s="1"/>
  <c r="AQ1735" i="2"/>
  <c r="AT1735" i="2"/>
  <c r="AU1735" i="2" s="1"/>
  <c r="AB1270" i="2"/>
  <c r="AE1271" i="2"/>
  <c r="AF1271" i="2" s="1"/>
  <c r="AD1271" i="2"/>
  <c r="AV1735" i="2" l="1"/>
  <c r="AY1734" i="2" s="1"/>
  <c r="AX1734" i="2" s="1"/>
  <c r="AB1269" i="2"/>
  <c r="AE1270" i="2"/>
  <c r="AF1270" i="2" s="1"/>
  <c r="AD1270" i="2"/>
  <c r="AQ1734" i="2" l="1"/>
  <c r="AT1734" i="2"/>
  <c r="AU1734" i="2" s="1"/>
  <c r="AR1734" i="2"/>
  <c r="AS1734" i="2" s="1"/>
  <c r="AV1734" i="2" s="1"/>
  <c r="AY1733" i="2" s="1"/>
  <c r="AW1733" i="2"/>
  <c r="AB1268" i="2"/>
  <c r="AE1269" i="2"/>
  <c r="AF1269" i="2" s="1"/>
  <c r="AD1269" i="2"/>
  <c r="AX1733" i="2" l="1"/>
  <c r="AW1732" i="2" s="1"/>
  <c r="AB1267" i="2"/>
  <c r="AE1268" i="2"/>
  <c r="AF1268" i="2" s="1"/>
  <c r="AD1268" i="2"/>
  <c r="AQ1733" i="2" l="1"/>
  <c r="AT1733" i="2"/>
  <c r="AU1733" i="2" s="1"/>
  <c r="AR1733" i="2"/>
  <c r="AS1733" i="2" s="1"/>
  <c r="AV1733" i="2" s="1"/>
  <c r="AY1732" i="2" s="1"/>
  <c r="AX1732" i="2" s="1"/>
  <c r="AB1266" i="2"/>
  <c r="AD1267" i="2"/>
  <c r="AE1267" i="2"/>
  <c r="AF1267" i="2" s="1"/>
  <c r="AR1732" i="2" l="1"/>
  <c r="AS1732" i="2" s="1"/>
  <c r="AW1731" i="2"/>
  <c r="AT1732" i="2"/>
  <c r="AU1732" i="2" s="1"/>
  <c r="AQ1732" i="2"/>
  <c r="AB1265" i="2"/>
  <c r="AE1266" i="2"/>
  <c r="AF1266" i="2" s="1"/>
  <c r="AD1266" i="2"/>
  <c r="AV1732" i="2" l="1"/>
  <c r="AY1731" i="2" s="1"/>
  <c r="AX1731" i="2" s="1"/>
  <c r="AQ1731" i="2" s="1"/>
  <c r="AB1264" i="2"/>
  <c r="AE1265" i="2"/>
  <c r="AF1265" i="2" s="1"/>
  <c r="AD1265" i="2"/>
  <c r="AW1730" i="2" l="1"/>
  <c r="AT1731" i="2"/>
  <c r="AU1731" i="2" s="1"/>
  <c r="AR1731" i="2"/>
  <c r="AS1731" i="2" s="1"/>
  <c r="AB1263" i="2"/>
  <c r="AE1264" i="2"/>
  <c r="AF1264" i="2" s="1"/>
  <c r="AD1264" i="2"/>
  <c r="AV1731" i="2" l="1"/>
  <c r="AY1730" i="2" s="1"/>
  <c r="AX1730" i="2" s="1"/>
  <c r="AQ1730" i="2" s="1"/>
  <c r="AB1262" i="2"/>
  <c r="AD1263" i="2"/>
  <c r="AE1263" i="2"/>
  <c r="AF1263" i="2" s="1"/>
  <c r="AR1730" i="2" l="1"/>
  <c r="AS1730" i="2" s="1"/>
  <c r="AW1729" i="2"/>
  <c r="AT1730" i="2"/>
  <c r="AU1730" i="2" s="1"/>
  <c r="AB1261" i="2"/>
  <c r="AD1262" i="2"/>
  <c r="AE1262" i="2"/>
  <c r="AF1262" i="2" s="1"/>
  <c r="AV1730" i="2" l="1"/>
  <c r="AY1729" i="2" s="1"/>
  <c r="AX1729" i="2" s="1"/>
  <c r="AW1728" i="2" s="1"/>
  <c r="AB1260" i="2"/>
  <c r="AE1261" i="2"/>
  <c r="AF1261" i="2" s="1"/>
  <c r="AD1261" i="2"/>
  <c r="AR1729" i="2" l="1"/>
  <c r="AS1729" i="2" s="1"/>
  <c r="AQ1729" i="2"/>
  <c r="AT1729" i="2"/>
  <c r="AU1729" i="2" s="1"/>
  <c r="AB1259" i="2"/>
  <c r="AD1260" i="2"/>
  <c r="AE1260" i="2"/>
  <c r="AF1260" i="2" s="1"/>
  <c r="AV1729" i="2" l="1"/>
  <c r="AY1728" i="2" s="1"/>
  <c r="AX1728" i="2" s="1"/>
  <c r="AT1728" i="2" s="1"/>
  <c r="AU1728" i="2" s="1"/>
  <c r="AB1258" i="2"/>
  <c r="AE1259" i="2"/>
  <c r="AF1259" i="2" s="1"/>
  <c r="AD1259" i="2"/>
  <c r="AQ1728" i="2" l="1"/>
  <c r="AW1727" i="2"/>
  <c r="AR1728" i="2"/>
  <c r="AS1728" i="2" s="1"/>
  <c r="AV1728" i="2" s="1"/>
  <c r="AY1727" i="2" s="1"/>
  <c r="AX1727" i="2" s="1"/>
  <c r="AB1257" i="2"/>
  <c r="AD1258" i="2"/>
  <c r="AE1258" i="2"/>
  <c r="AF1258" i="2" s="1"/>
  <c r="AQ1727" i="2" l="1"/>
  <c r="AW1726" i="2"/>
  <c r="AT1727" i="2"/>
  <c r="AU1727" i="2" s="1"/>
  <c r="AR1727" i="2"/>
  <c r="AS1727" i="2" s="1"/>
  <c r="AV1727" i="2" s="1"/>
  <c r="AY1726" i="2" s="1"/>
  <c r="AX1726" i="2" s="1"/>
  <c r="AB1256" i="2"/>
  <c r="AE1257" i="2"/>
  <c r="AF1257" i="2" s="1"/>
  <c r="AD1257" i="2"/>
  <c r="AR1726" i="2" l="1"/>
  <c r="AS1726" i="2" s="1"/>
  <c r="AQ1726" i="2"/>
  <c r="AW1725" i="2"/>
  <c r="AT1726" i="2"/>
  <c r="AU1726" i="2" s="1"/>
  <c r="AB1255" i="2"/>
  <c r="AD1256" i="2"/>
  <c r="AE1256" i="2"/>
  <c r="AF1256" i="2" s="1"/>
  <c r="AV1726" i="2" l="1"/>
  <c r="AY1725" i="2" s="1"/>
  <c r="AX1725" i="2" s="1"/>
  <c r="AB1254" i="2"/>
  <c r="AE1255" i="2"/>
  <c r="AF1255" i="2" s="1"/>
  <c r="AD1255" i="2"/>
  <c r="AQ1725" i="2" l="1"/>
  <c r="AW1724" i="2"/>
  <c r="AR1725" i="2"/>
  <c r="AS1725" i="2" s="1"/>
  <c r="AT1725" i="2"/>
  <c r="AU1725" i="2" s="1"/>
  <c r="AB1253" i="2"/>
  <c r="AE1254" i="2"/>
  <c r="AF1254" i="2" s="1"/>
  <c r="AD1254" i="2"/>
  <c r="AV1725" i="2" l="1"/>
  <c r="AY1724" i="2" s="1"/>
  <c r="AX1724" i="2" s="1"/>
  <c r="AQ1724" i="2" s="1"/>
  <c r="AB1252" i="2"/>
  <c r="AE1253" i="2"/>
  <c r="AF1253" i="2" s="1"/>
  <c r="AD1253" i="2"/>
  <c r="AR1724" i="2" l="1"/>
  <c r="AS1724" i="2" s="1"/>
  <c r="AW1723" i="2"/>
  <c r="AT1724" i="2"/>
  <c r="AU1724" i="2" s="1"/>
  <c r="AB1251" i="2"/>
  <c r="AE1252" i="2"/>
  <c r="AF1252" i="2" s="1"/>
  <c r="AD1252" i="2"/>
  <c r="AV1724" i="2" l="1"/>
  <c r="AY1723" i="2" s="1"/>
  <c r="AX1723" i="2" s="1"/>
  <c r="AR1723" i="2" s="1"/>
  <c r="AS1723" i="2" s="1"/>
  <c r="AB1250" i="2"/>
  <c r="AD1251" i="2"/>
  <c r="AE1251" i="2"/>
  <c r="AF1251" i="2" s="1"/>
  <c r="AT1723" i="2" l="1"/>
  <c r="AU1723" i="2" s="1"/>
  <c r="AW1722" i="2"/>
  <c r="AQ1723" i="2"/>
  <c r="AV1723" i="2"/>
  <c r="AY1722" i="2" s="1"/>
  <c r="AX1722" i="2" s="1"/>
  <c r="AR1722" i="2" s="1"/>
  <c r="AS1722" i="2" s="1"/>
  <c r="AB1249" i="2"/>
  <c r="AE1250" i="2"/>
  <c r="AF1250" i="2" s="1"/>
  <c r="AD1250" i="2"/>
  <c r="AQ1722" i="2" l="1"/>
  <c r="AW1721" i="2"/>
  <c r="AT1722" i="2"/>
  <c r="AU1722" i="2" s="1"/>
  <c r="AV1722" i="2" s="1"/>
  <c r="AY1721" i="2" s="1"/>
  <c r="AX1721" i="2" s="1"/>
  <c r="AB1248" i="2"/>
  <c r="AE1249" i="2"/>
  <c r="AF1249" i="2" s="1"/>
  <c r="AD1249" i="2"/>
  <c r="AT1721" i="2" l="1"/>
  <c r="AU1721" i="2" s="1"/>
  <c r="AW1720" i="2"/>
  <c r="AR1721" i="2"/>
  <c r="AS1721" i="2" s="1"/>
  <c r="AV1721" i="2" s="1"/>
  <c r="AY1720" i="2" s="1"/>
  <c r="AX1720" i="2" s="1"/>
  <c r="AQ1720" i="2" s="1"/>
  <c r="AQ1721" i="2"/>
  <c r="AB1247" i="2"/>
  <c r="AD1248" i="2"/>
  <c r="AE1248" i="2"/>
  <c r="AF1248" i="2" s="1"/>
  <c r="AR1720" i="2" l="1"/>
  <c r="AS1720" i="2" s="1"/>
  <c r="AW1719" i="2"/>
  <c r="AT1720" i="2"/>
  <c r="AU1720" i="2" s="1"/>
  <c r="AB1246" i="2"/>
  <c r="AE1247" i="2"/>
  <c r="AF1247" i="2" s="1"/>
  <c r="AD1247" i="2"/>
  <c r="AV1720" i="2" l="1"/>
  <c r="AY1719" i="2" s="1"/>
  <c r="AX1719" i="2" s="1"/>
  <c r="AB1245" i="2"/>
  <c r="AE1246" i="2"/>
  <c r="AF1246" i="2" s="1"/>
  <c r="AD1246" i="2"/>
  <c r="AW1718" i="2" l="1"/>
  <c r="AR1719" i="2"/>
  <c r="AS1719" i="2" s="1"/>
  <c r="AV1719" i="2" s="1"/>
  <c r="AY1718" i="2" s="1"/>
  <c r="AX1718" i="2" s="1"/>
  <c r="AT1719" i="2"/>
  <c r="AU1719" i="2" s="1"/>
  <c r="AQ1719" i="2"/>
  <c r="AB1244" i="2"/>
  <c r="AE1245" i="2"/>
  <c r="AF1245" i="2" s="1"/>
  <c r="AD1245" i="2"/>
  <c r="AR1718" i="2" l="1"/>
  <c r="AS1718" i="2" s="1"/>
  <c r="AT1718" i="2"/>
  <c r="AU1718" i="2" s="1"/>
  <c r="AW1717" i="2"/>
  <c r="AQ1718" i="2"/>
  <c r="AB1243" i="2"/>
  <c r="AE1244" i="2"/>
  <c r="AF1244" i="2" s="1"/>
  <c r="AD1244" i="2"/>
  <c r="AV1718" i="2" l="1"/>
  <c r="AY1717" i="2" s="1"/>
  <c r="AX1717" i="2" s="1"/>
  <c r="AQ1717" i="2" s="1"/>
  <c r="AB1242" i="2"/>
  <c r="AE1243" i="2"/>
  <c r="AF1243" i="2" s="1"/>
  <c r="AD1243" i="2"/>
  <c r="AR1717" i="2" l="1"/>
  <c r="AS1717" i="2" s="1"/>
  <c r="AW1716" i="2"/>
  <c r="AT1717" i="2"/>
  <c r="AU1717" i="2" s="1"/>
  <c r="AV1717" i="2" s="1"/>
  <c r="AY1716" i="2" s="1"/>
  <c r="AX1716" i="2" s="1"/>
  <c r="AB1241" i="2"/>
  <c r="AD1242" i="2"/>
  <c r="AE1242" i="2"/>
  <c r="AF1242" i="2" s="1"/>
  <c r="AQ1716" i="2" l="1"/>
  <c r="AW1715" i="2"/>
  <c r="AT1716" i="2"/>
  <c r="AU1716" i="2" s="1"/>
  <c r="AR1716" i="2"/>
  <c r="AS1716" i="2" s="1"/>
  <c r="AV1716" i="2" s="1"/>
  <c r="AY1715" i="2" s="1"/>
  <c r="AX1715" i="2" s="1"/>
  <c r="AQ1715" i="2" s="1"/>
  <c r="AB1240" i="2"/>
  <c r="AD1241" i="2"/>
  <c r="AE1241" i="2"/>
  <c r="AF1241" i="2" s="1"/>
  <c r="AT1715" i="2" l="1"/>
  <c r="AU1715" i="2" s="1"/>
  <c r="AR1715" i="2"/>
  <c r="AS1715" i="2" s="1"/>
  <c r="AV1715" i="2" s="1"/>
  <c r="AY1714" i="2" s="1"/>
  <c r="AX1714" i="2" s="1"/>
  <c r="AQ1714" i="2" s="1"/>
  <c r="AW1714" i="2"/>
  <c r="AB1239" i="2"/>
  <c r="AE1240" i="2"/>
  <c r="AF1240" i="2" s="1"/>
  <c r="AD1240" i="2"/>
  <c r="AR1714" i="2" l="1"/>
  <c r="AS1714" i="2" s="1"/>
  <c r="AW1713" i="2"/>
  <c r="AT1714" i="2"/>
  <c r="AU1714" i="2" s="1"/>
  <c r="AB1238" i="2"/>
  <c r="AD1239" i="2"/>
  <c r="AE1239" i="2"/>
  <c r="AF1239" i="2" s="1"/>
  <c r="AV1714" i="2" l="1"/>
  <c r="AY1713" i="2" s="1"/>
  <c r="AX1713" i="2" s="1"/>
  <c r="AR1713" i="2" s="1"/>
  <c r="AS1713" i="2" s="1"/>
  <c r="AB1237" i="2"/>
  <c r="AE1238" i="2"/>
  <c r="AF1238" i="2" s="1"/>
  <c r="AD1238" i="2"/>
  <c r="AQ1713" i="2" l="1"/>
  <c r="AT1713" i="2"/>
  <c r="AU1713" i="2" s="1"/>
  <c r="AV1713" i="2" s="1"/>
  <c r="AY1712" i="2" s="1"/>
  <c r="AW1712" i="2"/>
  <c r="AB1236" i="2"/>
  <c r="AD1237" i="2"/>
  <c r="AE1237" i="2"/>
  <c r="AF1237" i="2" s="1"/>
  <c r="AX1712" i="2" l="1"/>
  <c r="AR1712" i="2" s="1"/>
  <c r="AS1712" i="2" s="1"/>
  <c r="AB1235" i="2"/>
  <c r="AD1236" i="2"/>
  <c r="AE1236" i="2"/>
  <c r="AF1236" i="2" s="1"/>
  <c r="AQ1712" i="2" l="1"/>
  <c r="AT1712" i="2"/>
  <c r="AU1712" i="2" s="1"/>
  <c r="AV1712" i="2" s="1"/>
  <c r="AY1711" i="2" s="1"/>
  <c r="AW1711" i="2"/>
  <c r="AB1234" i="2"/>
  <c r="AE1235" i="2"/>
  <c r="AF1235" i="2" s="1"/>
  <c r="AD1235" i="2"/>
  <c r="AX1711" i="2" l="1"/>
  <c r="AT1711" i="2" s="1"/>
  <c r="AU1711" i="2" s="1"/>
  <c r="AR1711" i="2"/>
  <c r="AS1711" i="2" s="1"/>
  <c r="AV1711" i="2" s="1"/>
  <c r="AY1710" i="2" s="1"/>
  <c r="AW1710" i="2"/>
  <c r="AX1710" i="2" s="1"/>
  <c r="AQ1710" i="2" s="1"/>
  <c r="AQ1711" i="2"/>
  <c r="AB1233" i="2"/>
  <c r="AD1234" i="2"/>
  <c r="AE1234" i="2"/>
  <c r="AF1234" i="2" s="1"/>
  <c r="AR1710" i="2" l="1"/>
  <c r="AS1710" i="2" s="1"/>
  <c r="AW1709" i="2"/>
  <c r="AX1709" i="2" s="1"/>
  <c r="AR1709" i="2" s="1"/>
  <c r="AS1709" i="2" s="1"/>
  <c r="AT1710" i="2"/>
  <c r="AU1710" i="2" s="1"/>
  <c r="AB1232" i="2"/>
  <c r="AD1233" i="2"/>
  <c r="AE1233" i="2"/>
  <c r="AF1233" i="2" s="1"/>
  <c r="AW1708" i="2" l="1"/>
  <c r="AX1708" i="2" s="1"/>
  <c r="AQ1709" i="2"/>
  <c r="AT1709" i="2"/>
  <c r="AU1709" i="2" s="1"/>
  <c r="AV1710" i="2"/>
  <c r="AY1709" i="2" s="1"/>
  <c r="AV1709" i="2"/>
  <c r="AQ1708" i="2"/>
  <c r="AR1708" i="2"/>
  <c r="AS1708" i="2" s="1"/>
  <c r="AW1707" i="2"/>
  <c r="AT1708" i="2"/>
  <c r="AU1708" i="2" s="1"/>
  <c r="AB1231" i="2"/>
  <c r="AE1232" i="2"/>
  <c r="AF1232" i="2" s="1"/>
  <c r="AD1232" i="2"/>
  <c r="AY1708" i="2" l="1"/>
  <c r="AV1708" i="2"/>
  <c r="AY1707" i="2" s="1"/>
  <c r="AX1707" i="2" s="1"/>
  <c r="AQ1707" i="2" s="1"/>
  <c r="AB1230" i="2"/>
  <c r="AD1231" i="2"/>
  <c r="AE1231" i="2"/>
  <c r="AF1231" i="2" s="1"/>
  <c r="AR1707" i="2" l="1"/>
  <c r="AS1707" i="2" s="1"/>
  <c r="AW1706" i="2"/>
  <c r="AX1706" i="2" s="1"/>
  <c r="AQ1706" i="2" s="1"/>
  <c r="AT1707" i="2"/>
  <c r="AU1707" i="2" s="1"/>
  <c r="AB1229" i="2"/>
  <c r="AE1230" i="2"/>
  <c r="AF1230" i="2" s="1"/>
  <c r="AD1230" i="2"/>
  <c r="AV1707" i="2" l="1"/>
  <c r="AY1706" i="2" s="1"/>
  <c r="AW1705" i="2"/>
  <c r="AX1705" i="2" s="1"/>
  <c r="AR1705" i="2" s="1"/>
  <c r="AS1705" i="2" s="1"/>
  <c r="AR1706" i="2"/>
  <c r="AS1706" i="2" s="1"/>
  <c r="AT1706" i="2"/>
  <c r="AU1706" i="2" s="1"/>
  <c r="AB1228" i="2"/>
  <c r="AD1229" i="2"/>
  <c r="AE1229" i="2"/>
  <c r="AF1229" i="2" s="1"/>
  <c r="AQ1705" i="2" l="1"/>
  <c r="AV1706" i="2"/>
  <c r="AY1705" i="2" s="1"/>
  <c r="AT1705" i="2"/>
  <c r="AU1705" i="2" s="1"/>
  <c r="AV1705" i="2" s="1"/>
  <c r="AW1704" i="2"/>
  <c r="AB1227" i="2"/>
  <c r="AE1228" i="2"/>
  <c r="AF1228" i="2" s="1"/>
  <c r="AD1228" i="2"/>
  <c r="AY1704" i="2" l="1"/>
  <c r="AX1704" i="2"/>
  <c r="AR1704" i="2" s="1"/>
  <c r="AB1226" i="2"/>
  <c r="AE1227" i="2"/>
  <c r="AF1227" i="2" s="1"/>
  <c r="AD1227" i="2"/>
  <c r="AQ1704" i="2" l="1"/>
  <c r="AW1703" i="2"/>
  <c r="AT1704" i="2"/>
  <c r="AU1704" i="2" s="1"/>
  <c r="AS1704" i="2"/>
  <c r="AB1225" i="2"/>
  <c r="AE1226" i="2"/>
  <c r="AF1226" i="2" s="1"/>
  <c r="AD1226" i="2"/>
  <c r="AV1704" i="2" l="1"/>
  <c r="AY1703" i="2" s="1"/>
  <c r="AX1703" i="2" s="1"/>
  <c r="AR1703" i="2" s="1"/>
  <c r="AS1703" i="2" s="1"/>
  <c r="AB1224" i="2"/>
  <c r="AE1225" i="2"/>
  <c r="AF1225" i="2" s="1"/>
  <c r="AD1225" i="2"/>
  <c r="AQ1703" i="2" l="1"/>
  <c r="AW1702" i="2"/>
  <c r="AT1703" i="2"/>
  <c r="AU1703" i="2" s="1"/>
  <c r="AV1703" i="2" s="1"/>
  <c r="AY1702" i="2" s="1"/>
  <c r="AB1223" i="2"/>
  <c r="AE1224" i="2"/>
  <c r="AF1224" i="2" s="1"/>
  <c r="AD1224" i="2"/>
  <c r="AX1702" i="2" l="1"/>
  <c r="AQ1702" i="2" s="1"/>
  <c r="AB1222" i="2"/>
  <c r="AE1223" i="2"/>
  <c r="AF1223" i="2" s="1"/>
  <c r="AD1223" i="2"/>
  <c r="AW1701" i="2" l="1"/>
  <c r="AT1702" i="2"/>
  <c r="AU1702" i="2" s="1"/>
  <c r="AR1702" i="2"/>
  <c r="AS1702" i="2" s="1"/>
  <c r="AV1702" i="2" s="1"/>
  <c r="AY1701" i="2" s="1"/>
  <c r="AX1701" i="2" s="1"/>
  <c r="AB1221" i="2"/>
  <c r="AD1222" i="2"/>
  <c r="AE1222" i="2"/>
  <c r="AF1222" i="2" s="1"/>
  <c r="AR1701" i="2" l="1"/>
  <c r="AS1701" i="2" s="1"/>
  <c r="AW1700" i="2"/>
  <c r="AT1701" i="2"/>
  <c r="AU1701" i="2" s="1"/>
  <c r="AQ1701" i="2"/>
  <c r="AB1220" i="2"/>
  <c r="AD1221" i="2"/>
  <c r="AE1221" i="2"/>
  <c r="AF1221" i="2" s="1"/>
  <c r="AV1701" i="2" l="1"/>
  <c r="AY1700" i="2" s="1"/>
  <c r="AX1700" i="2" s="1"/>
  <c r="AW1699" i="2" s="1"/>
  <c r="AB1219" i="2"/>
  <c r="AD1220" i="2"/>
  <c r="AE1220" i="2"/>
  <c r="AF1220" i="2" s="1"/>
  <c r="AT1700" i="2" l="1"/>
  <c r="AU1700" i="2" s="1"/>
  <c r="AR1700" i="2"/>
  <c r="AS1700" i="2" s="1"/>
  <c r="AV1700" i="2" s="1"/>
  <c r="AY1699" i="2" s="1"/>
  <c r="AX1699" i="2" s="1"/>
  <c r="AW1698" i="2" s="1"/>
  <c r="AQ1700" i="2"/>
  <c r="AB1218" i="2"/>
  <c r="AE1219" i="2"/>
  <c r="AF1219" i="2" s="1"/>
  <c r="AD1219" i="2"/>
  <c r="AR1699" i="2" l="1"/>
  <c r="AS1699" i="2" s="1"/>
  <c r="AT1699" i="2"/>
  <c r="AU1699" i="2" s="1"/>
  <c r="AQ1699" i="2"/>
  <c r="AB1217" i="2"/>
  <c r="AE1218" i="2"/>
  <c r="AF1218" i="2" s="1"/>
  <c r="AD1218" i="2"/>
  <c r="AV1699" i="2" l="1"/>
  <c r="AY1698" i="2" s="1"/>
  <c r="AX1698" i="2" s="1"/>
  <c r="AR1698" i="2" s="1"/>
  <c r="AS1698" i="2" s="1"/>
  <c r="AB1216" i="2"/>
  <c r="AD1217" i="2"/>
  <c r="AE1217" i="2"/>
  <c r="AF1217" i="2" s="1"/>
  <c r="AT1698" i="2" l="1"/>
  <c r="AU1698" i="2" s="1"/>
  <c r="AV1698" i="2" s="1"/>
  <c r="AY1697" i="2" s="1"/>
  <c r="AQ1698" i="2"/>
  <c r="AW1697" i="2"/>
  <c r="AB1215" i="2"/>
  <c r="AD1216" i="2"/>
  <c r="AE1216" i="2"/>
  <c r="AF1216" i="2" s="1"/>
  <c r="AX1697" i="2" l="1"/>
  <c r="AT1697" i="2" s="1"/>
  <c r="AU1697" i="2" s="1"/>
  <c r="AB1214" i="2"/>
  <c r="AD1215" i="2"/>
  <c r="AE1215" i="2"/>
  <c r="AF1215" i="2" s="1"/>
  <c r="AQ1697" i="2" l="1"/>
  <c r="AW1696" i="2"/>
  <c r="AR1697" i="2"/>
  <c r="AS1697" i="2" s="1"/>
  <c r="AV1697" i="2" s="1"/>
  <c r="AY1696" i="2" s="1"/>
  <c r="AX1696" i="2" s="1"/>
  <c r="AT1696" i="2" s="1"/>
  <c r="AU1696" i="2" s="1"/>
  <c r="AB1213" i="2"/>
  <c r="AE1214" i="2"/>
  <c r="AF1214" i="2" s="1"/>
  <c r="AD1214" i="2"/>
  <c r="AQ1696" i="2" l="1"/>
  <c r="AR1696" i="2"/>
  <c r="AS1696" i="2" s="1"/>
  <c r="AV1696" i="2" s="1"/>
  <c r="AY1695" i="2" s="1"/>
  <c r="AX1695" i="2" s="1"/>
  <c r="AQ1695" i="2" s="1"/>
  <c r="AW1695" i="2"/>
  <c r="AB1212" i="2"/>
  <c r="AE1213" i="2"/>
  <c r="AF1213" i="2" s="1"/>
  <c r="AD1213" i="2"/>
  <c r="AR1695" i="2" l="1"/>
  <c r="AS1695" i="2" s="1"/>
  <c r="AW1694" i="2"/>
  <c r="AT1695" i="2"/>
  <c r="AU1695" i="2" s="1"/>
  <c r="AB1211" i="2"/>
  <c r="AE1212" i="2"/>
  <c r="AF1212" i="2" s="1"/>
  <c r="AD1212" i="2"/>
  <c r="AV1695" i="2" l="1"/>
  <c r="AY1694" i="2" s="1"/>
  <c r="AX1694" i="2" s="1"/>
  <c r="AT1694" i="2" s="1"/>
  <c r="AU1694" i="2" s="1"/>
  <c r="AB1210" i="2"/>
  <c r="AD1211" i="2"/>
  <c r="AE1211" i="2"/>
  <c r="AF1211" i="2" s="1"/>
  <c r="AW1693" i="2" l="1"/>
  <c r="AR1694" i="2"/>
  <c r="AS1694" i="2" s="1"/>
  <c r="AV1694" i="2" s="1"/>
  <c r="AY1693" i="2" s="1"/>
  <c r="AX1693" i="2" s="1"/>
  <c r="AT1693" i="2" s="1"/>
  <c r="AU1693" i="2" s="1"/>
  <c r="AQ1694" i="2"/>
  <c r="AB1209" i="2"/>
  <c r="AE1210" i="2"/>
  <c r="AF1210" i="2" s="1"/>
  <c r="AD1210" i="2"/>
  <c r="AW1692" i="2" l="1"/>
  <c r="AR1693" i="2"/>
  <c r="AS1693" i="2" s="1"/>
  <c r="AV1693" i="2" s="1"/>
  <c r="AY1692" i="2" s="1"/>
  <c r="AX1692" i="2" s="1"/>
  <c r="AW1691" i="2" s="1"/>
  <c r="AQ1693" i="2"/>
  <c r="AB1208" i="2"/>
  <c r="AD1209" i="2"/>
  <c r="AE1209" i="2"/>
  <c r="AF1209" i="2" s="1"/>
  <c r="AR1692" i="2" l="1"/>
  <c r="AS1692" i="2" s="1"/>
  <c r="AQ1692" i="2"/>
  <c r="AT1692" i="2"/>
  <c r="AU1692" i="2" s="1"/>
  <c r="AB1207" i="2"/>
  <c r="AD1208" i="2"/>
  <c r="AE1208" i="2"/>
  <c r="AF1208" i="2" s="1"/>
  <c r="AV1692" i="2" l="1"/>
  <c r="AY1691" i="2" s="1"/>
  <c r="AX1691" i="2" s="1"/>
  <c r="AB1206" i="2"/>
  <c r="AD1207" i="2"/>
  <c r="AE1207" i="2"/>
  <c r="AF1207" i="2" s="1"/>
  <c r="AT1691" i="2" l="1"/>
  <c r="AU1691" i="2" s="1"/>
  <c r="AR1691" i="2"/>
  <c r="AS1691" i="2" s="1"/>
  <c r="AV1691" i="2" s="1"/>
  <c r="AY1690" i="2" s="1"/>
  <c r="AX1690" i="2" s="1"/>
  <c r="AW1690" i="2"/>
  <c r="AQ1691" i="2"/>
  <c r="AB1205" i="2"/>
  <c r="AE1206" i="2"/>
  <c r="AF1206" i="2" s="1"/>
  <c r="AD1206" i="2"/>
  <c r="AQ1690" i="2" l="1"/>
  <c r="AR1690" i="2"/>
  <c r="AS1690" i="2" s="1"/>
  <c r="AT1690" i="2"/>
  <c r="AU1690" i="2" s="1"/>
  <c r="AW1689" i="2"/>
  <c r="AB1204" i="2"/>
  <c r="AE1205" i="2"/>
  <c r="AF1205" i="2" s="1"/>
  <c r="AD1205" i="2"/>
  <c r="AV1690" i="2" l="1"/>
  <c r="AY1689" i="2" s="1"/>
  <c r="AX1689" i="2" s="1"/>
  <c r="AT1689" i="2" s="1"/>
  <c r="AU1689" i="2" s="1"/>
  <c r="AB1203" i="2"/>
  <c r="AE1204" i="2"/>
  <c r="AF1204" i="2" s="1"/>
  <c r="AD1204" i="2"/>
  <c r="AQ1689" i="2" l="1"/>
  <c r="AR1689" i="2"/>
  <c r="AS1689" i="2" s="1"/>
  <c r="AV1689" i="2" s="1"/>
  <c r="AY1688" i="2" s="1"/>
  <c r="AX1688" i="2" s="1"/>
  <c r="AW1687" i="2" s="1"/>
  <c r="AW1688" i="2"/>
  <c r="AB1202" i="2"/>
  <c r="AE1203" i="2"/>
  <c r="AF1203" i="2" s="1"/>
  <c r="AD1203" i="2"/>
  <c r="AQ1688" i="2" l="1"/>
  <c r="AT1688" i="2"/>
  <c r="AU1688" i="2" s="1"/>
  <c r="AR1688" i="2"/>
  <c r="AS1688" i="2" s="1"/>
  <c r="AB1201" i="2"/>
  <c r="AD1202" i="2"/>
  <c r="AE1202" i="2"/>
  <c r="AF1202" i="2" s="1"/>
  <c r="AV1688" i="2" l="1"/>
  <c r="AY1687" i="2" s="1"/>
  <c r="AX1687" i="2" s="1"/>
  <c r="AQ1687" i="2" s="1"/>
  <c r="AB1200" i="2"/>
  <c r="AE1201" i="2"/>
  <c r="AF1201" i="2" s="1"/>
  <c r="AD1201" i="2"/>
  <c r="AT1687" i="2" l="1"/>
  <c r="AU1687" i="2" s="1"/>
  <c r="AW1686" i="2"/>
  <c r="AR1687" i="2"/>
  <c r="AS1687" i="2" s="1"/>
  <c r="AV1687" i="2" s="1"/>
  <c r="AY1686" i="2" s="1"/>
  <c r="AX1686" i="2" s="1"/>
  <c r="AT1686" i="2" s="1"/>
  <c r="AU1686" i="2" s="1"/>
  <c r="AB1199" i="2"/>
  <c r="AD1200" i="2"/>
  <c r="AE1200" i="2"/>
  <c r="AF1200" i="2" s="1"/>
  <c r="AQ1686" i="2" l="1"/>
  <c r="AR1686" i="2"/>
  <c r="AS1686" i="2" s="1"/>
  <c r="AV1686" i="2" s="1"/>
  <c r="AY1685" i="2" s="1"/>
  <c r="AW1685" i="2"/>
  <c r="AB1198" i="2"/>
  <c r="AD1199" i="2"/>
  <c r="AE1199" i="2"/>
  <c r="AF1199" i="2" s="1"/>
  <c r="AX1685" i="2" l="1"/>
  <c r="AT1685" i="2" s="1"/>
  <c r="AU1685" i="2" s="1"/>
  <c r="AR1685" i="2"/>
  <c r="AS1685" i="2" s="1"/>
  <c r="AQ1685" i="2"/>
  <c r="AW1684" i="2"/>
  <c r="AB1197" i="2"/>
  <c r="AE1198" i="2"/>
  <c r="AF1198" i="2" s="1"/>
  <c r="AD1198" i="2"/>
  <c r="AV1685" i="2" l="1"/>
  <c r="AY1684" i="2" s="1"/>
  <c r="AX1684" i="2" s="1"/>
  <c r="AQ1684" i="2" s="1"/>
  <c r="AB1196" i="2"/>
  <c r="AE1197" i="2"/>
  <c r="AF1197" i="2" s="1"/>
  <c r="AD1197" i="2"/>
  <c r="AW1683" i="2" l="1"/>
  <c r="AR1684" i="2"/>
  <c r="AS1684" i="2" s="1"/>
  <c r="AT1684" i="2"/>
  <c r="AU1684" i="2" s="1"/>
  <c r="AB1195" i="2"/>
  <c r="AD1196" i="2"/>
  <c r="AE1196" i="2"/>
  <c r="AF1196" i="2" s="1"/>
  <c r="AV1684" i="2" l="1"/>
  <c r="AY1683" i="2" s="1"/>
  <c r="AX1683" i="2" s="1"/>
  <c r="AR1683" i="2" s="1"/>
  <c r="AS1683" i="2" s="1"/>
  <c r="AB1194" i="2"/>
  <c r="AE1195" i="2"/>
  <c r="AF1195" i="2" s="1"/>
  <c r="AD1195" i="2"/>
  <c r="AQ1683" i="2" l="1"/>
  <c r="AW1682" i="2"/>
  <c r="AX1682" i="2" s="1"/>
  <c r="AW1681" i="2" s="1"/>
  <c r="AX1681" i="2" s="1"/>
  <c r="AQ1681" i="2" s="1"/>
  <c r="AT1683" i="2"/>
  <c r="AU1683" i="2" s="1"/>
  <c r="AV1683" i="2" s="1"/>
  <c r="AY1682" i="2" s="1"/>
  <c r="AB1193" i="2"/>
  <c r="AD1194" i="2"/>
  <c r="AE1194" i="2"/>
  <c r="AF1194" i="2" s="1"/>
  <c r="AQ1682" i="2" l="1"/>
  <c r="AR1682" i="2"/>
  <c r="AS1682" i="2" s="1"/>
  <c r="AT1682" i="2"/>
  <c r="AU1682" i="2" s="1"/>
  <c r="AR1681" i="2"/>
  <c r="AS1681" i="2" s="1"/>
  <c r="AT1681" i="2"/>
  <c r="AU1681" i="2" s="1"/>
  <c r="AW1680" i="2"/>
  <c r="AB1192" i="2"/>
  <c r="AD1193" i="2"/>
  <c r="AE1193" i="2"/>
  <c r="AF1193" i="2" s="1"/>
  <c r="AV1682" i="2" l="1"/>
  <c r="AY1681" i="2" s="1"/>
  <c r="AV1681" i="2"/>
  <c r="AY1680" i="2" s="1"/>
  <c r="AX1680" i="2" s="1"/>
  <c r="AT1680" i="2" s="1"/>
  <c r="AU1680" i="2" s="1"/>
  <c r="AB1191" i="2"/>
  <c r="AD1192" i="2"/>
  <c r="AE1192" i="2"/>
  <c r="AF1192" i="2" s="1"/>
  <c r="AR1680" i="2" l="1"/>
  <c r="AS1680" i="2" s="1"/>
  <c r="AV1680" i="2" s="1"/>
  <c r="AY1679" i="2" s="1"/>
  <c r="AX1679" i="2" s="1"/>
  <c r="AQ1680" i="2"/>
  <c r="AW1679" i="2"/>
  <c r="AB1190" i="2"/>
  <c r="AE1191" i="2"/>
  <c r="AF1191" i="2" s="1"/>
  <c r="AD1191" i="2"/>
  <c r="AR1679" i="2" l="1"/>
  <c r="AS1679" i="2" s="1"/>
  <c r="AT1679" i="2"/>
  <c r="AU1679" i="2" s="1"/>
  <c r="AW1678" i="2"/>
  <c r="AQ1679" i="2"/>
  <c r="AV1679" i="2"/>
  <c r="AY1678" i="2" s="1"/>
  <c r="AX1678" i="2" s="1"/>
  <c r="AR1678" i="2" s="1"/>
  <c r="AS1678" i="2" s="1"/>
  <c r="AB1189" i="2"/>
  <c r="AD1190" i="2"/>
  <c r="AE1190" i="2"/>
  <c r="AF1190" i="2" s="1"/>
  <c r="AW1677" i="2" l="1"/>
  <c r="AT1678" i="2"/>
  <c r="AU1678" i="2" s="1"/>
  <c r="AV1678" i="2" s="1"/>
  <c r="AY1677" i="2" s="1"/>
  <c r="AX1677" i="2" s="1"/>
  <c r="AQ1677" i="2" s="1"/>
  <c r="AQ1678" i="2"/>
  <c r="AB1188" i="2"/>
  <c r="AD1189" i="2"/>
  <c r="AE1189" i="2"/>
  <c r="AF1189" i="2" s="1"/>
  <c r="AW1676" i="2" l="1"/>
  <c r="AT1677" i="2"/>
  <c r="AU1677" i="2" s="1"/>
  <c r="AR1677" i="2"/>
  <c r="AS1677" i="2" s="1"/>
  <c r="AV1677" i="2" s="1"/>
  <c r="AY1676" i="2" s="1"/>
  <c r="AX1676" i="2" s="1"/>
  <c r="AT1676" i="2" s="1"/>
  <c r="AU1676" i="2" s="1"/>
  <c r="AB1187" i="2"/>
  <c r="AD1188" i="2"/>
  <c r="AE1188" i="2"/>
  <c r="AF1188" i="2" s="1"/>
  <c r="AQ1676" i="2" l="1"/>
  <c r="AW1675" i="2"/>
  <c r="AR1676" i="2"/>
  <c r="AS1676" i="2" s="1"/>
  <c r="AV1676" i="2" s="1"/>
  <c r="AY1675" i="2" s="1"/>
  <c r="AX1675" i="2" s="1"/>
  <c r="AR1675" i="2" s="1"/>
  <c r="AS1675" i="2" s="1"/>
  <c r="AB1186" i="2"/>
  <c r="AD1187" i="2"/>
  <c r="AE1187" i="2"/>
  <c r="AF1187" i="2" s="1"/>
  <c r="AW1674" i="2" l="1"/>
  <c r="AT1675" i="2"/>
  <c r="AU1675" i="2" s="1"/>
  <c r="AV1675" i="2" s="1"/>
  <c r="AY1674" i="2" s="1"/>
  <c r="AX1674" i="2" s="1"/>
  <c r="AR1674" i="2" s="1"/>
  <c r="AS1674" i="2" s="1"/>
  <c r="AQ1675" i="2"/>
  <c r="AB1185" i="2"/>
  <c r="AE1186" i="2"/>
  <c r="AF1186" i="2" s="1"/>
  <c r="AD1186" i="2"/>
  <c r="AT1674" i="2" l="1"/>
  <c r="AU1674" i="2" s="1"/>
  <c r="AV1674" i="2" s="1"/>
  <c r="AY1673" i="2" s="1"/>
  <c r="AQ1674" i="2"/>
  <c r="AW1673" i="2"/>
  <c r="AB1184" i="2"/>
  <c r="AE1185" i="2"/>
  <c r="AF1185" i="2" s="1"/>
  <c r="AD1185" i="2"/>
  <c r="AX1673" i="2" l="1"/>
  <c r="AW1672" i="2" s="1"/>
  <c r="AR1673" i="2"/>
  <c r="AS1673" i="2" s="1"/>
  <c r="AQ1673" i="2"/>
  <c r="AT1673" i="2"/>
  <c r="AU1673" i="2" s="1"/>
  <c r="AB1183" i="2"/>
  <c r="AE1184" i="2"/>
  <c r="AF1184" i="2" s="1"/>
  <c r="AD1184" i="2"/>
  <c r="AV1673" i="2" l="1"/>
  <c r="AY1672" i="2" s="1"/>
  <c r="AX1672" i="2" s="1"/>
  <c r="AT1672" i="2" s="1"/>
  <c r="AU1672" i="2" s="1"/>
  <c r="AB1182" i="2"/>
  <c r="AD1183" i="2"/>
  <c r="AE1183" i="2"/>
  <c r="AF1183" i="2" s="1"/>
  <c r="AQ1672" i="2" l="1"/>
  <c r="AR1672" i="2"/>
  <c r="AS1672" i="2" s="1"/>
  <c r="AV1672" i="2" s="1"/>
  <c r="AY1671" i="2" s="1"/>
  <c r="AW1671" i="2"/>
  <c r="AB1181" i="2"/>
  <c r="AD1182" i="2"/>
  <c r="AE1182" i="2"/>
  <c r="AF1182" i="2" s="1"/>
  <c r="AX1671" i="2" l="1"/>
  <c r="AQ1671" i="2"/>
  <c r="AT1671" i="2"/>
  <c r="AU1671" i="2" s="1"/>
  <c r="AW1670" i="2"/>
  <c r="AR1671" i="2"/>
  <c r="AS1671" i="2" s="1"/>
  <c r="AV1671" i="2" s="1"/>
  <c r="AY1670" i="2" s="1"/>
  <c r="AX1670" i="2" s="1"/>
  <c r="AB1180" i="2"/>
  <c r="AD1181" i="2"/>
  <c r="AE1181" i="2"/>
  <c r="AF1181" i="2" s="1"/>
  <c r="AW1669" i="2" l="1"/>
  <c r="AR1670" i="2"/>
  <c r="AS1670" i="2" s="1"/>
  <c r="AQ1670" i="2"/>
  <c r="AT1670" i="2"/>
  <c r="AU1670" i="2" s="1"/>
  <c r="AB1179" i="2"/>
  <c r="AE1180" i="2"/>
  <c r="AF1180" i="2" s="1"/>
  <c r="AD1180" i="2"/>
  <c r="AV1670" i="2" l="1"/>
  <c r="AY1669" i="2" s="1"/>
  <c r="AX1669" i="2" s="1"/>
  <c r="AQ1669" i="2" s="1"/>
  <c r="AB1178" i="2"/>
  <c r="AD1179" i="2"/>
  <c r="AE1179" i="2"/>
  <c r="AF1179" i="2" s="1"/>
  <c r="AW1668" i="2" l="1"/>
  <c r="AT1669" i="2"/>
  <c r="AU1669" i="2" s="1"/>
  <c r="AR1669" i="2"/>
  <c r="AS1669" i="2" s="1"/>
  <c r="AV1669" i="2" s="1"/>
  <c r="AY1668" i="2" s="1"/>
  <c r="AB1177" i="2"/>
  <c r="AD1178" i="2"/>
  <c r="AE1178" i="2"/>
  <c r="AF1178" i="2" s="1"/>
  <c r="AX1668" i="2" l="1"/>
  <c r="AR1668" i="2" s="1"/>
  <c r="AS1668" i="2" s="1"/>
  <c r="AQ1668" i="2"/>
  <c r="AW1667" i="2"/>
  <c r="AB1176" i="2"/>
  <c r="AD1177" i="2"/>
  <c r="AE1177" i="2"/>
  <c r="AF1177" i="2" s="1"/>
  <c r="AT1668" i="2" l="1"/>
  <c r="AU1668" i="2" s="1"/>
  <c r="AV1668" i="2" s="1"/>
  <c r="AY1667" i="2" s="1"/>
  <c r="AX1667" i="2" s="1"/>
  <c r="AB1175" i="2"/>
  <c r="AD1176" i="2"/>
  <c r="AE1176" i="2"/>
  <c r="AF1176" i="2" s="1"/>
  <c r="AW1666" i="2" l="1"/>
  <c r="AR1667" i="2"/>
  <c r="AS1667" i="2" s="1"/>
  <c r="AT1667" i="2"/>
  <c r="AU1667" i="2" s="1"/>
  <c r="AQ1667" i="2"/>
  <c r="AB1174" i="2"/>
  <c r="AE1175" i="2"/>
  <c r="AF1175" i="2" s="1"/>
  <c r="AD1175" i="2"/>
  <c r="AV1667" i="2" l="1"/>
  <c r="AY1666" i="2" s="1"/>
  <c r="AX1666" i="2" s="1"/>
  <c r="AW1665" i="2" s="1"/>
  <c r="AB1173" i="2"/>
  <c r="AD1174" i="2"/>
  <c r="AE1174" i="2"/>
  <c r="AF1174" i="2" s="1"/>
  <c r="AR1666" i="2" l="1"/>
  <c r="AS1666" i="2" s="1"/>
  <c r="AQ1666" i="2"/>
  <c r="AT1666" i="2"/>
  <c r="AU1666" i="2" s="1"/>
  <c r="AB1172" i="2"/>
  <c r="AD1173" i="2"/>
  <c r="AE1173" i="2"/>
  <c r="AF1173" i="2" s="1"/>
  <c r="AV1666" i="2" l="1"/>
  <c r="AY1665" i="2" s="1"/>
  <c r="AX1665" i="2" s="1"/>
  <c r="AW1664" i="2" s="1"/>
  <c r="AB1171" i="2"/>
  <c r="AE1172" i="2"/>
  <c r="AF1172" i="2" s="1"/>
  <c r="AD1172" i="2"/>
  <c r="AQ1665" i="2" l="1"/>
  <c r="AR1665" i="2"/>
  <c r="AS1665" i="2" s="1"/>
  <c r="AT1665" i="2"/>
  <c r="AU1665" i="2" s="1"/>
  <c r="AB1170" i="2"/>
  <c r="AD1171" i="2"/>
  <c r="AE1171" i="2"/>
  <c r="AF1171" i="2" s="1"/>
  <c r="AV1665" i="2" l="1"/>
  <c r="AY1664" i="2" s="1"/>
  <c r="AX1664" i="2" s="1"/>
  <c r="AQ1664" i="2" s="1"/>
  <c r="AB1169" i="2"/>
  <c r="AD1170" i="2"/>
  <c r="AE1170" i="2"/>
  <c r="AF1170" i="2" s="1"/>
  <c r="AT1664" i="2" l="1"/>
  <c r="AU1664" i="2" s="1"/>
  <c r="AW1663" i="2"/>
  <c r="AR1664" i="2"/>
  <c r="AS1664" i="2" s="1"/>
  <c r="AV1664" i="2" s="1"/>
  <c r="AY1663" i="2" s="1"/>
  <c r="AX1663" i="2" s="1"/>
  <c r="AB1168" i="2"/>
  <c r="AD1169" i="2"/>
  <c r="AE1169" i="2"/>
  <c r="AF1169" i="2" s="1"/>
  <c r="AW1662" i="2" l="1"/>
  <c r="AQ1663" i="2"/>
  <c r="AT1663" i="2"/>
  <c r="AU1663" i="2" s="1"/>
  <c r="AR1663" i="2"/>
  <c r="AS1663" i="2" s="1"/>
  <c r="AV1663" i="2" s="1"/>
  <c r="AY1662" i="2" s="1"/>
  <c r="AX1662" i="2" s="1"/>
  <c r="AR1662" i="2" s="1"/>
  <c r="AS1662" i="2" s="1"/>
  <c r="AB1167" i="2"/>
  <c r="AE1168" i="2"/>
  <c r="AF1168" i="2" s="1"/>
  <c r="AD1168" i="2"/>
  <c r="AW1661" i="2" l="1"/>
  <c r="AT1662" i="2"/>
  <c r="AU1662" i="2" s="1"/>
  <c r="AV1662" i="2" s="1"/>
  <c r="AY1661" i="2" s="1"/>
  <c r="AX1661" i="2" s="1"/>
  <c r="AT1661" i="2" s="1"/>
  <c r="AU1661" i="2" s="1"/>
  <c r="AQ1662" i="2"/>
  <c r="AB1166" i="2"/>
  <c r="AE1167" i="2"/>
  <c r="AF1167" i="2" s="1"/>
  <c r="AD1167" i="2"/>
  <c r="AW1660" i="2" l="1"/>
  <c r="AR1661" i="2"/>
  <c r="AS1661" i="2" s="1"/>
  <c r="AV1661" i="2" s="1"/>
  <c r="AY1660" i="2" s="1"/>
  <c r="AQ1661" i="2"/>
  <c r="AB1165" i="2"/>
  <c r="AE1166" i="2"/>
  <c r="AF1166" i="2" s="1"/>
  <c r="AD1166" i="2"/>
  <c r="AX1660" i="2" l="1"/>
  <c r="AB1164" i="2"/>
  <c r="AD1165" i="2"/>
  <c r="AE1165" i="2"/>
  <c r="AF1165" i="2" s="1"/>
  <c r="AT1660" i="2" l="1"/>
  <c r="AU1660" i="2" s="1"/>
  <c r="AQ1660" i="2"/>
  <c r="AR1660" i="2"/>
  <c r="AS1660" i="2" s="1"/>
  <c r="AV1660" i="2" s="1"/>
  <c r="AY1659" i="2" s="1"/>
  <c r="AW1659" i="2"/>
  <c r="AB1163" i="2"/>
  <c r="AD1164" i="2"/>
  <c r="AE1164" i="2"/>
  <c r="AF1164" i="2" s="1"/>
  <c r="AX1659" i="2" l="1"/>
  <c r="AW1658" i="2" s="1"/>
  <c r="AQ1659" i="2"/>
  <c r="AB1162" i="2"/>
  <c r="AD1163" i="2"/>
  <c r="AE1163" i="2"/>
  <c r="AF1163" i="2" s="1"/>
  <c r="AR1659" i="2" l="1"/>
  <c r="AS1659" i="2" s="1"/>
  <c r="AT1659" i="2"/>
  <c r="AU1659" i="2" s="1"/>
  <c r="AB1161" i="2"/>
  <c r="AD1162" i="2"/>
  <c r="AE1162" i="2"/>
  <c r="AF1162" i="2" s="1"/>
  <c r="AV1659" i="2" l="1"/>
  <c r="AY1658" i="2" s="1"/>
  <c r="AX1658" i="2" s="1"/>
  <c r="AQ1658" i="2" s="1"/>
  <c r="AB1160" i="2"/>
  <c r="AD1161" i="2"/>
  <c r="AE1161" i="2"/>
  <c r="AF1161" i="2" s="1"/>
  <c r="AW1657" i="2" l="1"/>
  <c r="AT1658" i="2"/>
  <c r="AU1658" i="2" s="1"/>
  <c r="AR1658" i="2"/>
  <c r="AS1658" i="2" s="1"/>
  <c r="AV1658" i="2" s="1"/>
  <c r="AY1657" i="2" s="1"/>
  <c r="AX1657" i="2" s="1"/>
  <c r="AB1159" i="2"/>
  <c r="AD1160" i="2"/>
  <c r="AE1160" i="2"/>
  <c r="AF1160" i="2" s="1"/>
  <c r="AQ1657" i="2" l="1"/>
  <c r="AW1656" i="2"/>
  <c r="AT1657" i="2"/>
  <c r="AU1657" i="2" s="1"/>
  <c r="AR1657" i="2"/>
  <c r="AS1657" i="2" s="1"/>
  <c r="AV1657" i="2" s="1"/>
  <c r="AY1656" i="2" s="1"/>
  <c r="AX1656" i="2" s="1"/>
  <c r="AR1656" i="2" s="1"/>
  <c r="AS1656" i="2" s="1"/>
  <c r="AB1158" i="2"/>
  <c r="AE1159" i="2"/>
  <c r="AF1159" i="2" s="1"/>
  <c r="AD1159" i="2"/>
  <c r="AQ1656" i="2" l="1"/>
  <c r="AT1656" i="2"/>
  <c r="AU1656" i="2" s="1"/>
  <c r="AV1656" i="2" s="1"/>
  <c r="AY1655" i="2" s="1"/>
  <c r="AW1655" i="2"/>
  <c r="AX1655" i="2" s="1"/>
  <c r="AT1655" i="2" s="1"/>
  <c r="AU1655" i="2" s="1"/>
  <c r="AB1157" i="2"/>
  <c r="AE1158" i="2"/>
  <c r="AF1158" i="2" s="1"/>
  <c r="AD1158" i="2"/>
  <c r="AQ1655" i="2" l="1"/>
  <c r="AR1655" i="2"/>
  <c r="AS1655" i="2" s="1"/>
  <c r="AV1655" i="2" s="1"/>
  <c r="AY1654" i="2" s="1"/>
  <c r="AW1654" i="2"/>
  <c r="AX1654" i="2" s="1"/>
  <c r="AQ1654" i="2" s="1"/>
  <c r="AB1156" i="2"/>
  <c r="AD1157" i="2"/>
  <c r="AE1157" i="2"/>
  <c r="AF1157" i="2" s="1"/>
  <c r="AR1654" i="2" l="1"/>
  <c r="AS1654" i="2" s="1"/>
  <c r="AW1653" i="2"/>
  <c r="AX1653" i="2" s="1"/>
  <c r="AQ1653" i="2" s="1"/>
  <c r="AT1654" i="2"/>
  <c r="AU1654" i="2" s="1"/>
  <c r="AB1155" i="2"/>
  <c r="AD1156" i="2"/>
  <c r="AE1156" i="2"/>
  <c r="AF1156" i="2" s="1"/>
  <c r="AR1653" i="2" l="1"/>
  <c r="AS1653" i="2" s="1"/>
  <c r="AW1652" i="2"/>
  <c r="AX1652" i="2" s="1"/>
  <c r="AR1652" i="2" s="1"/>
  <c r="AS1652" i="2" s="1"/>
  <c r="AT1653" i="2"/>
  <c r="AU1653" i="2" s="1"/>
  <c r="AV1654" i="2"/>
  <c r="AY1653" i="2" s="1"/>
  <c r="AV1653" i="2"/>
  <c r="AT1652" i="2"/>
  <c r="AU1652" i="2" s="1"/>
  <c r="AW1651" i="2"/>
  <c r="AX1651" i="2" s="1"/>
  <c r="AB1154" i="2"/>
  <c r="AE1155" i="2"/>
  <c r="AF1155" i="2" s="1"/>
  <c r="AD1155" i="2"/>
  <c r="AQ1652" i="2" l="1"/>
  <c r="AV1652" i="2"/>
  <c r="AY1651" i="2" s="1"/>
  <c r="AY1652" i="2"/>
  <c r="AW1650" i="2"/>
  <c r="AT1651" i="2"/>
  <c r="AU1651" i="2" s="1"/>
  <c r="AR1651" i="2"/>
  <c r="AS1651" i="2" s="1"/>
  <c r="AV1651" i="2" s="1"/>
  <c r="AY1650" i="2" s="1"/>
  <c r="AX1650" i="2" s="1"/>
  <c r="AQ1651" i="2"/>
  <c r="AB1153" i="2"/>
  <c r="AD1154" i="2"/>
  <c r="AE1154" i="2"/>
  <c r="AF1154" i="2" s="1"/>
  <c r="AW1649" i="2" l="1"/>
  <c r="AT1650" i="2"/>
  <c r="AU1650" i="2" s="1"/>
  <c r="AQ1650" i="2"/>
  <c r="AR1650" i="2"/>
  <c r="AS1650" i="2" s="1"/>
  <c r="AV1650" i="2" s="1"/>
  <c r="AY1649" i="2" s="1"/>
  <c r="AX1649" i="2" s="1"/>
  <c r="AB1152" i="2"/>
  <c r="AE1153" i="2"/>
  <c r="AF1153" i="2" s="1"/>
  <c r="AD1153" i="2"/>
  <c r="AR1649" i="2" l="1"/>
  <c r="AS1649" i="2" s="1"/>
  <c r="AT1649" i="2"/>
  <c r="AU1649" i="2" s="1"/>
  <c r="AW1648" i="2"/>
  <c r="AX1648" i="2" s="1"/>
  <c r="AQ1649" i="2"/>
  <c r="AB1151" i="2"/>
  <c r="AE1152" i="2"/>
  <c r="AF1152" i="2" s="1"/>
  <c r="AD1152" i="2"/>
  <c r="AV1649" i="2" l="1"/>
  <c r="AY1648" i="2" s="1"/>
  <c r="AR1648" i="2"/>
  <c r="AS1648" i="2" s="1"/>
  <c r="AQ1648" i="2"/>
  <c r="AT1648" i="2"/>
  <c r="AU1648" i="2" s="1"/>
  <c r="AW1647" i="2"/>
  <c r="AB1150" i="2"/>
  <c r="AD1151" i="2"/>
  <c r="AE1151" i="2"/>
  <c r="AF1151" i="2" s="1"/>
  <c r="AV1648" i="2" l="1"/>
  <c r="AY1647" i="2" s="1"/>
  <c r="AX1647" i="2"/>
  <c r="AR1647" i="2" s="1"/>
  <c r="AS1647" i="2" s="1"/>
  <c r="AB1149" i="2"/>
  <c r="AE1150" i="2"/>
  <c r="AF1150" i="2" s="1"/>
  <c r="AD1150" i="2"/>
  <c r="AT1647" i="2" l="1"/>
  <c r="AU1647" i="2" s="1"/>
  <c r="AV1647" i="2" s="1"/>
  <c r="AY1646" i="2" s="1"/>
  <c r="AW1646" i="2"/>
  <c r="AX1646" i="2" s="1"/>
  <c r="AQ1646" i="2" s="1"/>
  <c r="AQ1647" i="2"/>
  <c r="AB1148" i="2"/>
  <c r="AE1149" i="2"/>
  <c r="AF1149" i="2" s="1"/>
  <c r="AD1149" i="2"/>
  <c r="AR1646" i="2" l="1"/>
  <c r="AS1646" i="2" s="1"/>
  <c r="AT1646" i="2"/>
  <c r="AU1646" i="2" s="1"/>
  <c r="AW1645" i="2"/>
  <c r="AX1645" i="2" s="1"/>
  <c r="AB1147" i="2"/>
  <c r="AD1148" i="2"/>
  <c r="AE1148" i="2"/>
  <c r="AF1148" i="2" s="1"/>
  <c r="AV1646" i="2" l="1"/>
  <c r="AY1645" i="2" s="1"/>
  <c r="AW1644" i="2"/>
  <c r="AT1645" i="2"/>
  <c r="AU1645" i="2" s="1"/>
  <c r="AR1645" i="2"/>
  <c r="AS1645" i="2" s="1"/>
  <c r="AV1645" i="2" s="1"/>
  <c r="AY1644" i="2" s="1"/>
  <c r="AX1644" i="2" s="1"/>
  <c r="AQ1645" i="2"/>
  <c r="AB1146" i="2"/>
  <c r="AE1147" i="2"/>
  <c r="AF1147" i="2" s="1"/>
  <c r="AD1147" i="2"/>
  <c r="AR1644" i="2" l="1"/>
  <c r="AS1644" i="2" s="1"/>
  <c r="AQ1644" i="2"/>
  <c r="AT1644" i="2"/>
  <c r="AU1644" i="2" s="1"/>
  <c r="AW1643" i="2"/>
  <c r="AB1145" i="2"/>
  <c r="AD1146" i="2"/>
  <c r="AE1146" i="2"/>
  <c r="AF1146" i="2" s="1"/>
  <c r="AX1643" i="2" l="1"/>
  <c r="AR1643" i="2" s="1"/>
  <c r="AS1643" i="2" s="1"/>
  <c r="AV1644" i="2"/>
  <c r="AY1643" i="2" s="1"/>
  <c r="AQ1643" i="2"/>
  <c r="AT1643" i="2"/>
  <c r="AU1643" i="2" s="1"/>
  <c r="AW1642" i="2"/>
  <c r="AB1144" i="2"/>
  <c r="AD1145" i="2"/>
  <c r="AE1145" i="2"/>
  <c r="AF1145" i="2" s="1"/>
  <c r="AV1643" i="2" l="1"/>
  <c r="AY1642" i="2" s="1"/>
  <c r="AX1642" i="2" s="1"/>
  <c r="AR1642" i="2" s="1"/>
  <c r="AS1642" i="2" s="1"/>
  <c r="AB1143" i="2"/>
  <c r="AD1144" i="2"/>
  <c r="AE1144" i="2"/>
  <c r="AF1144" i="2" s="1"/>
  <c r="AQ1642" i="2" l="1"/>
  <c r="AW1641" i="2"/>
  <c r="AX1641" i="2" s="1"/>
  <c r="AR1641" i="2" s="1"/>
  <c r="AS1641" i="2" s="1"/>
  <c r="AT1642" i="2"/>
  <c r="AU1642" i="2" s="1"/>
  <c r="AV1642" i="2" s="1"/>
  <c r="AY1641" i="2" s="1"/>
  <c r="AB1142" i="2"/>
  <c r="AE1143" i="2"/>
  <c r="AF1143" i="2" s="1"/>
  <c r="AD1143" i="2"/>
  <c r="AW1640" i="2" l="1"/>
  <c r="AT1641" i="2"/>
  <c r="AU1641" i="2" s="1"/>
  <c r="AV1641" i="2" s="1"/>
  <c r="AY1640" i="2" s="1"/>
  <c r="AX1640" i="2" s="1"/>
  <c r="AR1640" i="2" s="1"/>
  <c r="AS1640" i="2" s="1"/>
  <c r="AQ1641" i="2"/>
  <c r="AB1141" i="2"/>
  <c r="AE1142" i="2"/>
  <c r="AF1142" i="2" s="1"/>
  <c r="AD1142" i="2"/>
  <c r="AW1639" i="2" l="1"/>
  <c r="AT1640" i="2"/>
  <c r="AU1640" i="2" s="1"/>
  <c r="AV1640" i="2" s="1"/>
  <c r="AY1639" i="2" s="1"/>
  <c r="AX1639" i="2" s="1"/>
  <c r="AR1639" i="2" s="1"/>
  <c r="AS1639" i="2" s="1"/>
  <c r="AQ1640" i="2"/>
  <c r="AB1140" i="2"/>
  <c r="AE1141" i="2"/>
  <c r="AF1141" i="2" s="1"/>
  <c r="AD1141" i="2"/>
  <c r="AW1638" i="2" l="1"/>
  <c r="AQ1639" i="2"/>
  <c r="AT1639" i="2"/>
  <c r="AU1639" i="2" s="1"/>
  <c r="AV1639" i="2" s="1"/>
  <c r="AY1638" i="2" s="1"/>
  <c r="AX1638" i="2" s="1"/>
  <c r="AB1139" i="2"/>
  <c r="AD1140" i="2"/>
  <c r="AE1140" i="2"/>
  <c r="AF1140" i="2" s="1"/>
  <c r="AR1638" i="2" l="1"/>
  <c r="AS1638" i="2" s="1"/>
  <c r="AT1638" i="2"/>
  <c r="AU1638" i="2" s="1"/>
  <c r="AQ1638" i="2"/>
  <c r="AW1637" i="2"/>
  <c r="AB1138" i="2"/>
  <c r="AD1139" i="2"/>
  <c r="AE1139" i="2"/>
  <c r="AF1139" i="2" s="1"/>
  <c r="AV1638" i="2" l="1"/>
  <c r="AY1637" i="2" s="1"/>
  <c r="AX1637" i="2" s="1"/>
  <c r="AB1137" i="2"/>
  <c r="AD1138" i="2"/>
  <c r="AE1138" i="2"/>
  <c r="AF1138" i="2" s="1"/>
  <c r="AT1637" i="2" l="1"/>
  <c r="AU1637" i="2" s="1"/>
  <c r="AR1637" i="2"/>
  <c r="AS1637" i="2" s="1"/>
  <c r="AQ1637" i="2"/>
  <c r="AW1636" i="2"/>
  <c r="AB1136" i="2"/>
  <c r="AD1137" i="2"/>
  <c r="AE1137" i="2"/>
  <c r="AF1137" i="2" s="1"/>
  <c r="AV1637" i="2" l="1"/>
  <c r="AY1636" i="2" s="1"/>
  <c r="AX1636" i="2" s="1"/>
  <c r="AR1636" i="2" s="1"/>
  <c r="AS1636" i="2" s="1"/>
  <c r="AB1135" i="2"/>
  <c r="AD1136" i="2"/>
  <c r="AE1136" i="2"/>
  <c r="AF1136" i="2" s="1"/>
  <c r="AW1635" i="2" l="1"/>
  <c r="AT1636" i="2"/>
  <c r="AU1636" i="2" s="1"/>
  <c r="AV1636" i="2" s="1"/>
  <c r="AY1635" i="2" s="1"/>
  <c r="AX1635" i="2" s="1"/>
  <c r="AW1634" i="2" s="1"/>
  <c r="AQ1636" i="2"/>
  <c r="AB1134" i="2"/>
  <c r="AD1135" i="2"/>
  <c r="AE1135" i="2"/>
  <c r="AF1135" i="2" s="1"/>
  <c r="AR1635" i="2" l="1"/>
  <c r="AS1635" i="2" s="1"/>
  <c r="AQ1635" i="2"/>
  <c r="AT1635" i="2"/>
  <c r="AU1635" i="2" s="1"/>
  <c r="AB1133" i="2"/>
  <c r="AD1134" i="2"/>
  <c r="AE1134" i="2"/>
  <c r="AF1134" i="2" s="1"/>
  <c r="AV1635" i="2" l="1"/>
  <c r="AY1634" i="2" s="1"/>
  <c r="AX1634" i="2" s="1"/>
  <c r="AQ1634" i="2" s="1"/>
  <c r="AB1132" i="2"/>
  <c r="AE1133" i="2"/>
  <c r="AF1133" i="2" s="1"/>
  <c r="AD1133" i="2"/>
  <c r="AR1634" i="2" l="1"/>
  <c r="AS1634" i="2" s="1"/>
  <c r="AT1634" i="2"/>
  <c r="AU1634" i="2" s="1"/>
  <c r="AW1633" i="2"/>
  <c r="AB1131" i="2"/>
  <c r="AE1132" i="2"/>
  <c r="AF1132" i="2" s="1"/>
  <c r="AD1132" i="2"/>
  <c r="AV1634" i="2" l="1"/>
  <c r="AY1633" i="2" s="1"/>
  <c r="AX1633" i="2" s="1"/>
  <c r="AB1130" i="2"/>
  <c r="AE1131" i="2"/>
  <c r="AF1131" i="2" s="1"/>
  <c r="AD1131" i="2"/>
  <c r="AR1633" i="2" l="1"/>
  <c r="AS1633" i="2" s="1"/>
  <c r="AT1633" i="2"/>
  <c r="AU1633" i="2" s="1"/>
  <c r="AW1632" i="2"/>
  <c r="AQ1633" i="2"/>
  <c r="AB1129" i="2"/>
  <c r="AE1130" i="2"/>
  <c r="AF1130" i="2" s="1"/>
  <c r="AD1130" i="2"/>
  <c r="AV1633" i="2" l="1"/>
  <c r="AY1632" i="2" s="1"/>
  <c r="AX1632" i="2" s="1"/>
  <c r="AT1632" i="2" s="1"/>
  <c r="AU1632" i="2" s="1"/>
  <c r="AB1128" i="2"/>
  <c r="AD1129" i="2"/>
  <c r="AE1129" i="2"/>
  <c r="AF1129" i="2" s="1"/>
  <c r="AQ1632" i="2" l="1"/>
  <c r="AW1631" i="2"/>
  <c r="AR1632" i="2"/>
  <c r="AS1632" i="2" s="1"/>
  <c r="AV1632" i="2" s="1"/>
  <c r="AY1631" i="2" s="1"/>
  <c r="AX1631" i="2" s="1"/>
  <c r="AW1630" i="2" s="1"/>
  <c r="AB1127" i="2"/>
  <c r="AE1128" i="2"/>
  <c r="AF1128" i="2" s="1"/>
  <c r="AD1128" i="2"/>
  <c r="AT1631" i="2" l="1"/>
  <c r="AU1631" i="2" s="1"/>
  <c r="AR1631" i="2"/>
  <c r="AS1631" i="2" s="1"/>
  <c r="AV1631" i="2" s="1"/>
  <c r="AY1630" i="2" s="1"/>
  <c r="AX1630" i="2" s="1"/>
  <c r="AR1630" i="2" s="1"/>
  <c r="AS1630" i="2" s="1"/>
  <c r="AQ1631" i="2"/>
  <c r="AB1126" i="2"/>
  <c r="AD1127" i="2"/>
  <c r="AE1127" i="2"/>
  <c r="AF1127" i="2" s="1"/>
  <c r="AQ1630" i="2" l="1"/>
  <c r="AW1629" i="2"/>
  <c r="AX1629" i="2" s="1"/>
  <c r="AR1629" i="2" s="1"/>
  <c r="AS1629" i="2" s="1"/>
  <c r="AT1630" i="2"/>
  <c r="AU1630" i="2" s="1"/>
  <c r="AV1630" i="2" s="1"/>
  <c r="AY1629" i="2" s="1"/>
  <c r="AB1125" i="2"/>
  <c r="AE1126" i="2"/>
  <c r="AF1126" i="2" s="1"/>
  <c r="AD1126" i="2"/>
  <c r="AW1628" i="2" l="1"/>
  <c r="AT1629" i="2"/>
  <c r="AU1629" i="2" s="1"/>
  <c r="AV1629" i="2" s="1"/>
  <c r="AY1628" i="2" s="1"/>
  <c r="AX1628" i="2" s="1"/>
  <c r="AQ1629" i="2"/>
  <c r="AB1124" i="2"/>
  <c r="AE1125" i="2"/>
  <c r="AF1125" i="2" s="1"/>
  <c r="AD1125" i="2"/>
  <c r="AT1628" i="2" l="1"/>
  <c r="AU1628" i="2" s="1"/>
  <c r="AQ1628" i="2"/>
  <c r="AR1628" i="2"/>
  <c r="AS1628" i="2" s="1"/>
  <c r="AV1628" i="2" s="1"/>
  <c r="AY1627" i="2" s="1"/>
  <c r="AX1627" i="2" s="1"/>
  <c r="AW1626" i="2" s="1"/>
  <c r="AW1627" i="2"/>
  <c r="AB1123" i="2"/>
  <c r="AD1124" i="2"/>
  <c r="AE1124" i="2"/>
  <c r="AF1124" i="2" s="1"/>
  <c r="AR1627" i="2" l="1"/>
  <c r="AS1627" i="2" s="1"/>
  <c r="AT1627" i="2"/>
  <c r="AU1627" i="2" s="1"/>
  <c r="AQ1627" i="2"/>
  <c r="AV1627" i="2"/>
  <c r="AY1626" i="2" s="1"/>
  <c r="AX1626" i="2" s="1"/>
  <c r="AR1626" i="2" s="1"/>
  <c r="AS1626" i="2" s="1"/>
  <c r="AB1122" i="2"/>
  <c r="AE1123" i="2"/>
  <c r="AF1123" i="2" s="1"/>
  <c r="AD1123" i="2"/>
  <c r="AQ1626" i="2" l="1"/>
  <c r="AW1625" i="2"/>
  <c r="AT1626" i="2"/>
  <c r="AU1626" i="2" s="1"/>
  <c r="AV1626" i="2" s="1"/>
  <c r="AY1625" i="2" s="1"/>
  <c r="AX1625" i="2" s="1"/>
  <c r="AQ1625" i="2" s="1"/>
  <c r="AB1121" i="2"/>
  <c r="AD1122" i="2"/>
  <c r="AE1122" i="2"/>
  <c r="AF1122" i="2" s="1"/>
  <c r="AR1625" i="2" l="1"/>
  <c r="AS1625" i="2" s="1"/>
  <c r="AW1624" i="2"/>
  <c r="AT1625" i="2"/>
  <c r="AU1625" i="2" s="1"/>
  <c r="AB1120" i="2"/>
  <c r="AE1121" i="2"/>
  <c r="AF1121" i="2" s="1"/>
  <c r="AD1121" i="2"/>
  <c r="AV1625" i="2" l="1"/>
  <c r="AY1624" i="2" s="1"/>
  <c r="AX1624" i="2" s="1"/>
  <c r="AR1624" i="2" s="1"/>
  <c r="AS1624" i="2" s="1"/>
  <c r="AB1119" i="2"/>
  <c r="AE1120" i="2"/>
  <c r="AF1120" i="2" s="1"/>
  <c r="AD1120" i="2"/>
  <c r="AQ1624" i="2" l="1"/>
  <c r="AW1623" i="2"/>
  <c r="AT1624" i="2"/>
  <c r="AU1624" i="2" s="1"/>
  <c r="AV1624" i="2" s="1"/>
  <c r="AY1623" i="2" s="1"/>
  <c r="AX1623" i="2" s="1"/>
  <c r="AT1623" i="2" s="1"/>
  <c r="AU1623" i="2" s="1"/>
  <c r="AB1118" i="2"/>
  <c r="AE1119" i="2"/>
  <c r="AF1119" i="2" s="1"/>
  <c r="AD1119" i="2"/>
  <c r="AR1623" i="2" l="1"/>
  <c r="AS1623" i="2" s="1"/>
  <c r="AV1623" i="2" s="1"/>
  <c r="AY1622" i="2" s="1"/>
  <c r="AW1622" i="2"/>
  <c r="AQ1623" i="2"/>
  <c r="AB1117" i="2"/>
  <c r="AE1118" i="2"/>
  <c r="AF1118" i="2" s="1"/>
  <c r="AD1118" i="2"/>
  <c r="AX1622" i="2" l="1"/>
  <c r="AT1622" i="2" s="1"/>
  <c r="AU1622" i="2" s="1"/>
  <c r="AB1116" i="2"/>
  <c r="AE1117" i="2"/>
  <c r="AF1117" i="2" s="1"/>
  <c r="AD1117" i="2"/>
  <c r="AW1621" i="2" l="1"/>
  <c r="AR1622" i="2"/>
  <c r="AS1622" i="2" s="1"/>
  <c r="AV1622" i="2" s="1"/>
  <c r="AY1621" i="2" s="1"/>
  <c r="AQ1622" i="2"/>
  <c r="AX1621" i="2"/>
  <c r="AQ1621" i="2" s="1"/>
  <c r="AB1115" i="2"/>
  <c r="AE1116" i="2"/>
  <c r="AF1116" i="2" s="1"/>
  <c r="AD1116" i="2"/>
  <c r="AT1621" i="2" l="1"/>
  <c r="AU1621" i="2" s="1"/>
  <c r="AR1621" i="2"/>
  <c r="AS1621" i="2" s="1"/>
  <c r="AV1621" i="2" s="1"/>
  <c r="AY1620" i="2" s="1"/>
  <c r="AW1620" i="2"/>
  <c r="AX1620" i="2" s="1"/>
  <c r="AQ1620" i="2" s="1"/>
  <c r="AB1114" i="2"/>
  <c r="AE1115" i="2"/>
  <c r="AF1115" i="2" s="1"/>
  <c r="AD1115" i="2"/>
  <c r="AR1620" i="2" l="1"/>
  <c r="AS1620" i="2" s="1"/>
  <c r="AW1619" i="2"/>
  <c r="AX1619" i="2" s="1"/>
  <c r="AQ1619" i="2" s="1"/>
  <c r="AT1620" i="2"/>
  <c r="AU1620" i="2" s="1"/>
  <c r="AB1113" i="2"/>
  <c r="AE1114" i="2"/>
  <c r="AF1114" i="2" s="1"/>
  <c r="AD1114" i="2"/>
  <c r="AV1620" i="2" l="1"/>
  <c r="AY1619" i="2" s="1"/>
  <c r="AR1619" i="2"/>
  <c r="AS1619" i="2" s="1"/>
  <c r="AT1619" i="2"/>
  <c r="AU1619" i="2" s="1"/>
  <c r="AW1618" i="2"/>
  <c r="AX1618" i="2" s="1"/>
  <c r="AQ1618" i="2" s="1"/>
  <c r="AB1112" i="2"/>
  <c r="AE1113" i="2"/>
  <c r="AF1113" i="2" s="1"/>
  <c r="AD1113" i="2"/>
  <c r="AV1619" i="2" l="1"/>
  <c r="AY1618" i="2" s="1"/>
  <c r="AR1618" i="2"/>
  <c r="AS1618" i="2" s="1"/>
  <c r="AT1618" i="2"/>
  <c r="AU1618" i="2" s="1"/>
  <c r="AW1617" i="2"/>
  <c r="AB1111" i="2"/>
  <c r="AE1112" i="2"/>
  <c r="AF1112" i="2" s="1"/>
  <c r="AD1112" i="2"/>
  <c r="AV1618" i="2" l="1"/>
  <c r="AY1617" i="2" s="1"/>
  <c r="AX1617" i="2" s="1"/>
  <c r="AB1110" i="2"/>
  <c r="AD1111" i="2"/>
  <c r="AE1111" i="2"/>
  <c r="AF1111" i="2" s="1"/>
  <c r="AR1617" i="2" l="1"/>
  <c r="AS1617" i="2" s="1"/>
  <c r="AW1616" i="2"/>
  <c r="AQ1617" i="2"/>
  <c r="AT1617" i="2"/>
  <c r="AU1617" i="2" s="1"/>
  <c r="AB1109" i="2"/>
  <c r="AE1110" i="2"/>
  <c r="AF1110" i="2" s="1"/>
  <c r="AD1110" i="2"/>
  <c r="AV1617" i="2" l="1"/>
  <c r="AY1616" i="2" s="1"/>
  <c r="AX1616" i="2" s="1"/>
  <c r="AQ1616" i="2" s="1"/>
  <c r="AB1108" i="2"/>
  <c r="AE1109" i="2"/>
  <c r="AF1109" i="2" s="1"/>
  <c r="AD1109" i="2"/>
  <c r="AR1616" i="2" l="1"/>
  <c r="AS1616" i="2" s="1"/>
  <c r="AT1616" i="2"/>
  <c r="AU1616" i="2" s="1"/>
  <c r="AW1615" i="2"/>
  <c r="AX1615" i="2" s="1"/>
  <c r="AW1614" i="2" s="1"/>
  <c r="AX1614" i="2" s="1"/>
  <c r="AT1614" i="2" s="1"/>
  <c r="AU1614" i="2" s="1"/>
  <c r="AB1107" i="2"/>
  <c r="AE1108" i="2"/>
  <c r="AF1108" i="2" s="1"/>
  <c r="AD1108" i="2"/>
  <c r="AV1616" i="2" l="1"/>
  <c r="AY1615" i="2" s="1"/>
  <c r="AT1615" i="2"/>
  <c r="AU1615" i="2" s="1"/>
  <c r="AQ1615" i="2"/>
  <c r="AR1615" i="2"/>
  <c r="AS1615" i="2" s="1"/>
  <c r="AV1615" i="2" s="1"/>
  <c r="AY1614" i="2" s="1"/>
  <c r="AW1613" i="2"/>
  <c r="AX1613" i="2" s="1"/>
  <c r="AR1613" i="2" s="1"/>
  <c r="AS1613" i="2" s="1"/>
  <c r="AQ1614" i="2"/>
  <c r="AR1614" i="2"/>
  <c r="AS1614" i="2" s="1"/>
  <c r="AV1614" i="2" s="1"/>
  <c r="AB1106" i="2"/>
  <c r="AD1107" i="2"/>
  <c r="AE1107" i="2"/>
  <c r="AF1107" i="2" s="1"/>
  <c r="AQ1613" i="2" l="1"/>
  <c r="AW1612" i="2"/>
  <c r="AX1612" i="2" s="1"/>
  <c r="AW1611" i="2" s="1"/>
  <c r="AX1611" i="2" s="1"/>
  <c r="AR1611" i="2" s="1"/>
  <c r="AS1611" i="2" s="1"/>
  <c r="AT1613" i="2"/>
  <c r="AU1613" i="2" s="1"/>
  <c r="AV1613" i="2" s="1"/>
  <c r="AY1612" i="2" s="1"/>
  <c r="AY1613" i="2"/>
  <c r="AB1105" i="2"/>
  <c r="AE1106" i="2"/>
  <c r="AF1106" i="2" s="1"/>
  <c r="AD1106" i="2"/>
  <c r="AT1612" i="2" l="1"/>
  <c r="AU1612" i="2" s="1"/>
  <c r="AQ1612" i="2"/>
  <c r="AR1612" i="2"/>
  <c r="AS1612" i="2" s="1"/>
  <c r="AV1612" i="2" s="1"/>
  <c r="AY1611" i="2" s="1"/>
  <c r="AQ1611" i="2"/>
  <c r="AT1611" i="2"/>
  <c r="AU1611" i="2" s="1"/>
  <c r="AV1611" i="2" s="1"/>
  <c r="AW1610" i="2"/>
  <c r="AX1610" i="2" s="1"/>
  <c r="AB1104" i="2"/>
  <c r="AE1105" i="2"/>
  <c r="AF1105" i="2" s="1"/>
  <c r="AD1105" i="2"/>
  <c r="AY1610" i="2" l="1"/>
  <c r="AQ1610" i="2"/>
  <c r="AT1610" i="2"/>
  <c r="AU1610" i="2" s="1"/>
  <c r="AW1609" i="2"/>
  <c r="AR1610" i="2"/>
  <c r="AS1610" i="2" s="1"/>
  <c r="AV1610" i="2" s="1"/>
  <c r="AY1609" i="2" s="1"/>
  <c r="AX1609" i="2" s="1"/>
  <c r="AB1103" i="2"/>
  <c r="AE1104" i="2"/>
  <c r="AF1104" i="2" s="1"/>
  <c r="AD1104" i="2"/>
  <c r="AR1609" i="2" l="1"/>
  <c r="AS1609" i="2" s="1"/>
  <c r="AQ1609" i="2"/>
  <c r="AW1608" i="2"/>
  <c r="AX1608" i="2" s="1"/>
  <c r="AT1609" i="2"/>
  <c r="AU1609" i="2" s="1"/>
  <c r="AB1102" i="2"/>
  <c r="AE1103" i="2"/>
  <c r="AF1103" i="2" s="1"/>
  <c r="AD1103" i="2"/>
  <c r="AV1609" i="2" l="1"/>
  <c r="AY1608" i="2" s="1"/>
  <c r="AQ1608" i="2"/>
  <c r="AW1607" i="2"/>
  <c r="AX1607" i="2" s="1"/>
  <c r="AR1607" i="2" s="1"/>
  <c r="AS1607" i="2" s="1"/>
  <c r="AT1608" i="2"/>
  <c r="AU1608" i="2" s="1"/>
  <c r="AR1608" i="2"/>
  <c r="AS1608" i="2" s="1"/>
  <c r="AB1101" i="2"/>
  <c r="AE1102" i="2"/>
  <c r="AF1102" i="2" s="1"/>
  <c r="AD1102" i="2"/>
  <c r="AV1608" i="2" l="1"/>
  <c r="AY1607" i="2" s="1"/>
  <c r="AQ1607" i="2"/>
  <c r="AW1606" i="2"/>
  <c r="AX1606" i="2" s="1"/>
  <c r="AQ1606" i="2" s="1"/>
  <c r="AT1607" i="2"/>
  <c r="AU1607" i="2" s="1"/>
  <c r="AV1607" i="2" s="1"/>
  <c r="AY1606" i="2" s="1"/>
  <c r="AB1100" i="2"/>
  <c r="AD1101" i="2"/>
  <c r="AE1101" i="2"/>
  <c r="AF1101" i="2" s="1"/>
  <c r="AR1606" i="2" l="1"/>
  <c r="AS1606" i="2" s="1"/>
  <c r="AT1606" i="2"/>
  <c r="AU1606" i="2" s="1"/>
  <c r="AW1605" i="2"/>
  <c r="AB1099" i="2"/>
  <c r="AE1100" i="2"/>
  <c r="AF1100" i="2" s="1"/>
  <c r="AD1100" i="2"/>
  <c r="AV1606" i="2" l="1"/>
  <c r="AY1605" i="2" s="1"/>
  <c r="AX1605" i="2"/>
  <c r="AR1605" i="2" s="1"/>
  <c r="AS1605" i="2" s="1"/>
  <c r="AB1098" i="2"/>
  <c r="AD1099" i="2"/>
  <c r="AE1099" i="2"/>
  <c r="AF1099" i="2" s="1"/>
  <c r="AQ1605" i="2" l="1"/>
  <c r="AW1604" i="2"/>
  <c r="AT1605" i="2"/>
  <c r="AU1605" i="2" s="1"/>
  <c r="AV1605" i="2" s="1"/>
  <c r="AY1604" i="2" s="1"/>
  <c r="AX1604" i="2" s="1"/>
  <c r="AR1604" i="2" s="1"/>
  <c r="AS1604" i="2" s="1"/>
  <c r="AB1097" i="2"/>
  <c r="AD1098" i="2"/>
  <c r="AE1098" i="2"/>
  <c r="AF1098" i="2" s="1"/>
  <c r="AW1603" i="2" l="1"/>
  <c r="AX1603" i="2" s="1"/>
  <c r="AW1602" i="2" s="1"/>
  <c r="AX1602" i="2" s="1"/>
  <c r="AT1604" i="2"/>
  <c r="AU1604" i="2" s="1"/>
  <c r="AV1604" i="2" s="1"/>
  <c r="AY1603" i="2" s="1"/>
  <c r="AQ1604" i="2"/>
  <c r="AR1603" i="2"/>
  <c r="AS1603" i="2" s="1"/>
  <c r="AQ1603" i="2"/>
  <c r="AT1603" i="2"/>
  <c r="AU1603" i="2" s="1"/>
  <c r="AB1096" i="2"/>
  <c r="AE1097" i="2"/>
  <c r="AF1097" i="2" s="1"/>
  <c r="AD1097" i="2"/>
  <c r="AV1603" i="2" l="1"/>
  <c r="AY1602" i="2" s="1"/>
  <c r="AR1602" i="2"/>
  <c r="AS1602" i="2" s="1"/>
  <c r="AW1601" i="2"/>
  <c r="AT1602" i="2"/>
  <c r="AU1602" i="2" s="1"/>
  <c r="AQ1602" i="2"/>
  <c r="AB1095" i="2"/>
  <c r="AE1096" i="2"/>
  <c r="AF1096" i="2" s="1"/>
  <c r="AD1096" i="2"/>
  <c r="AV1602" i="2" l="1"/>
  <c r="AY1601" i="2" s="1"/>
  <c r="AX1601" i="2" s="1"/>
  <c r="AB1094" i="2"/>
  <c r="AD1095" i="2"/>
  <c r="AE1095" i="2"/>
  <c r="AF1095" i="2" s="1"/>
  <c r="AQ1601" i="2" l="1"/>
  <c r="AR1601" i="2"/>
  <c r="AS1601" i="2" s="1"/>
  <c r="AT1601" i="2"/>
  <c r="AU1601" i="2" s="1"/>
  <c r="AW1600" i="2"/>
  <c r="AB1093" i="2"/>
  <c r="AD1094" i="2"/>
  <c r="AE1094" i="2"/>
  <c r="AF1094" i="2" s="1"/>
  <c r="AV1601" i="2" l="1"/>
  <c r="AY1600" i="2" s="1"/>
  <c r="AX1600" i="2" s="1"/>
  <c r="AQ1600" i="2" s="1"/>
  <c r="AB1092" i="2"/>
  <c r="AE1093" i="2"/>
  <c r="AF1093" i="2" s="1"/>
  <c r="AD1093" i="2"/>
  <c r="AW1599" i="2" l="1"/>
  <c r="AR1600" i="2"/>
  <c r="AS1600" i="2" s="1"/>
  <c r="AT1600" i="2"/>
  <c r="AU1600" i="2" s="1"/>
  <c r="AB1091" i="2"/>
  <c r="AD1092" i="2"/>
  <c r="AE1092" i="2"/>
  <c r="AF1092" i="2" s="1"/>
  <c r="AV1600" i="2" l="1"/>
  <c r="AY1599" i="2" s="1"/>
  <c r="AX1599" i="2" s="1"/>
  <c r="AT1599" i="2" s="1"/>
  <c r="AU1599" i="2" s="1"/>
  <c r="AB1090" i="2"/>
  <c r="AE1091" i="2"/>
  <c r="AF1091" i="2" s="1"/>
  <c r="AD1091" i="2"/>
  <c r="AQ1599" i="2" l="1"/>
  <c r="AR1599" i="2"/>
  <c r="AS1599" i="2" s="1"/>
  <c r="AV1599" i="2" s="1"/>
  <c r="AY1598" i="2" s="1"/>
  <c r="AX1598" i="2" s="1"/>
  <c r="AT1598" i="2" s="1"/>
  <c r="AU1598" i="2" s="1"/>
  <c r="AW1598" i="2"/>
  <c r="AB1089" i="2"/>
  <c r="AD1090" i="2"/>
  <c r="AE1090" i="2"/>
  <c r="AF1090" i="2" s="1"/>
  <c r="AW1597" i="2" l="1"/>
  <c r="AR1598" i="2"/>
  <c r="AS1598" i="2" s="1"/>
  <c r="AV1598" i="2" s="1"/>
  <c r="AY1597" i="2" s="1"/>
  <c r="AX1597" i="2" s="1"/>
  <c r="AW1596" i="2" s="1"/>
  <c r="AQ1598" i="2"/>
  <c r="AB1088" i="2"/>
  <c r="AD1089" i="2"/>
  <c r="AE1089" i="2"/>
  <c r="AF1089" i="2" s="1"/>
  <c r="AQ1597" i="2" l="1"/>
  <c r="AR1597" i="2"/>
  <c r="AS1597" i="2" s="1"/>
  <c r="AV1597" i="2" s="1"/>
  <c r="AY1596" i="2" s="1"/>
  <c r="AX1596" i="2" s="1"/>
  <c r="AQ1596" i="2" s="1"/>
  <c r="AT1597" i="2"/>
  <c r="AU1597" i="2" s="1"/>
  <c r="AB1087" i="2"/>
  <c r="AD1088" i="2"/>
  <c r="AE1088" i="2"/>
  <c r="AF1088" i="2" s="1"/>
  <c r="AR1596" i="2" l="1"/>
  <c r="AS1596" i="2" s="1"/>
  <c r="AT1596" i="2"/>
  <c r="AU1596" i="2" s="1"/>
  <c r="AW1595" i="2"/>
  <c r="AB1086" i="2"/>
  <c r="AE1087" i="2"/>
  <c r="AF1087" i="2" s="1"/>
  <c r="AD1087" i="2"/>
  <c r="AV1596" i="2" l="1"/>
  <c r="AY1595" i="2" s="1"/>
  <c r="AX1595" i="2"/>
  <c r="AR1595" i="2"/>
  <c r="AS1595" i="2" s="1"/>
  <c r="AQ1595" i="2"/>
  <c r="AB1085" i="2"/>
  <c r="AE1086" i="2"/>
  <c r="AF1086" i="2" s="1"/>
  <c r="AD1086" i="2"/>
  <c r="AT1595" i="2" l="1"/>
  <c r="AU1595" i="2" s="1"/>
  <c r="AV1595" i="2" s="1"/>
  <c r="AY1594" i="2" s="1"/>
  <c r="AW1594" i="2"/>
  <c r="AX1594" i="2" s="1"/>
  <c r="AB1084" i="2"/>
  <c r="AD1085" i="2"/>
  <c r="AE1085" i="2"/>
  <c r="AF1085" i="2" s="1"/>
  <c r="AR1594" i="2" l="1"/>
  <c r="AS1594" i="2" s="1"/>
  <c r="AW1593" i="2"/>
  <c r="AX1593" i="2" s="1"/>
  <c r="AT1594" i="2"/>
  <c r="AU1594" i="2" s="1"/>
  <c r="AV1594" i="2" s="1"/>
  <c r="AY1593" i="2" s="1"/>
  <c r="AQ1594" i="2"/>
  <c r="AB1083" i="2"/>
  <c r="AE1084" i="2"/>
  <c r="AF1084" i="2" s="1"/>
  <c r="AD1084" i="2"/>
  <c r="AQ1593" i="2" l="1"/>
  <c r="AR1593" i="2"/>
  <c r="AS1593" i="2" s="1"/>
  <c r="AW1592" i="2"/>
  <c r="AX1592" i="2" s="1"/>
  <c r="AR1592" i="2" s="1"/>
  <c r="AS1592" i="2" s="1"/>
  <c r="AT1593" i="2"/>
  <c r="AU1593" i="2" s="1"/>
  <c r="AB1082" i="2"/>
  <c r="AE1083" i="2"/>
  <c r="AF1083" i="2" s="1"/>
  <c r="AD1083" i="2"/>
  <c r="AV1593" i="2" l="1"/>
  <c r="AY1592" i="2" s="1"/>
  <c r="AQ1592" i="2"/>
  <c r="AW1591" i="2"/>
  <c r="AX1591" i="2" s="1"/>
  <c r="AQ1591" i="2" s="1"/>
  <c r="AT1592" i="2"/>
  <c r="AU1592" i="2" s="1"/>
  <c r="AV1592" i="2" s="1"/>
  <c r="AY1591" i="2" s="1"/>
  <c r="AB1081" i="2"/>
  <c r="AD1082" i="2"/>
  <c r="AE1082" i="2"/>
  <c r="AF1082" i="2" s="1"/>
  <c r="AR1591" i="2" l="1"/>
  <c r="AS1591" i="2" s="1"/>
  <c r="AW1590" i="2"/>
  <c r="AX1590" i="2" s="1"/>
  <c r="AT1591" i="2"/>
  <c r="AU1591" i="2" s="1"/>
  <c r="AB1080" i="2"/>
  <c r="AD1081" i="2"/>
  <c r="AE1081" i="2"/>
  <c r="AF1081" i="2" s="1"/>
  <c r="AV1591" i="2" l="1"/>
  <c r="AY1590" i="2" s="1"/>
  <c r="AT1590" i="2"/>
  <c r="AU1590" i="2" s="1"/>
  <c r="AW1589" i="2"/>
  <c r="AX1589" i="2" s="1"/>
  <c r="AR1589" i="2" s="1"/>
  <c r="AS1589" i="2" s="1"/>
  <c r="AR1590" i="2"/>
  <c r="AS1590" i="2" s="1"/>
  <c r="AQ1590" i="2"/>
  <c r="AB1079" i="2"/>
  <c r="AE1080" i="2"/>
  <c r="AF1080" i="2" s="1"/>
  <c r="AD1080" i="2"/>
  <c r="AQ1589" i="2" l="1"/>
  <c r="AW1588" i="2"/>
  <c r="AX1588" i="2" s="1"/>
  <c r="AQ1588" i="2" s="1"/>
  <c r="AT1589" i="2"/>
  <c r="AU1589" i="2" s="1"/>
  <c r="AV1589" i="2" s="1"/>
  <c r="AV1590" i="2"/>
  <c r="AY1589" i="2" s="1"/>
  <c r="AB1078" i="2"/>
  <c r="AE1079" i="2"/>
  <c r="AF1079" i="2" s="1"/>
  <c r="AD1079" i="2"/>
  <c r="AY1588" i="2" l="1"/>
  <c r="AW1587" i="2"/>
  <c r="AX1587" i="2" s="1"/>
  <c r="AR1587" i="2" s="1"/>
  <c r="AS1587" i="2" s="1"/>
  <c r="AT1588" i="2"/>
  <c r="AU1588" i="2" s="1"/>
  <c r="AR1588" i="2"/>
  <c r="AS1588" i="2" s="1"/>
  <c r="AB1077" i="2"/>
  <c r="AD1078" i="2"/>
  <c r="AE1078" i="2"/>
  <c r="AF1078" i="2" s="1"/>
  <c r="AV1588" i="2" l="1"/>
  <c r="AY1587" i="2" s="1"/>
  <c r="AQ1587" i="2"/>
  <c r="AW1586" i="2"/>
  <c r="AX1586" i="2" s="1"/>
  <c r="AT1587" i="2"/>
  <c r="AU1587" i="2" s="1"/>
  <c r="AV1587" i="2" s="1"/>
  <c r="AB1076" i="2"/>
  <c r="AD1077" i="2"/>
  <c r="AE1077" i="2"/>
  <c r="AF1077" i="2" s="1"/>
  <c r="AY1586" i="2" l="1"/>
  <c r="AW1585" i="2"/>
  <c r="AX1585" i="2" s="1"/>
  <c r="AR1585" i="2" s="1"/>
  <c r="AS1585" i="2" s="1"/>
  <c r="AT1586" i="2"/>
  <c r="AU1586" i="2" s="1"/>
  <c r="AQ1586" i="2"/>
  <c r="AR1586" i="2"/>
  <c r="AS1586" i="2" s="1"/>
  <c r="AB1075" i="2"/>
  <c r="AE1076" i="2"/>
  <c r="AF1076" i="2" s="1"/>
  <c r="AD1076" i="2"/>
  <c r="AQ1585" i="2" l="1"/>
  <c r="AV1586" i="2"/>
  <c r="AY1585" i="2" s="1"/>
  <c r="AW1584" i="2"/>
  <c r="AT1585" i="2"/>
  <c r="AU1585" i="2" s="1"/>
  <c r="AV1585" i="2" s="1"/>
  <c r="AB1074" i="2"/>
  <c r="AE1075" i="2"/>
  <c r="AF1075" i="2" s="1"/>
  <c r="AD1075" i="2"/>
  <c r="AY1584" i="2" l="1"/>
  <c r="AX1584" i="2" s="1"/>
  <c r="AR1584" i="2" s="1"/>
  <c r="AS1584" i="2" s="1"/>
  <c r="AB1073" i="2"/>
  <c r="AD1074" i="2"/>
  <c r="AE1074" i="2"/>
  <c r="AF1074" i="2" s="1"/>
  <c r="AT1584" i="2" l="1"/>
  <c r="AU1584" i="2" s="1"/>
  <c r="AW1583" i="2"/>
  <c r="AQ1584" i="2"/>
  <c r="AV1584" i="2"/>
  <c r="AY1583" i="2" s="1"/>
  <c r="AB1072" i="2"/>
  <c r="AD1073" i="2"/>
  <c r="AE1073" i="2"/>
  <c r="AF1073" i="2" s="1"/>
  <c r="AX1583" i="2" l="1"/>
  <c r="AQ1583" i="2" s="1"/>
  <c r="AT1583" i="2"/>
  <c r="AU1583" i="2" s="1"/>
  <c r="AR1583" i="2"/>
  <c r="AS1583" i="2" s="1"/>
  <c r="AB1071" i="2"/>
  <c r="AD1072" i="2"/>
  <c r="AE1072" i="2"/>
  <c r="AF1072" i="2" s="1"/>
  <c r="AW1582" i="2" l="1"/>
  <c r="AV1583" i="2"/>
  <c r="AY1582" i="2" s="1"/>
  <c r="AX1582" i="2" s="1"/>
  <c r="AQ1582" i="2" s="1"/>
  <c r="AB1070" i="2"/>
  <c r="AD1071" i="2"/>
  <c r="AE1071" i="2"/>
  <c r="AF1071" i="2" s="1"/>
  <c r="AR1582" i="2" l="1"/>
  <c r="AS1582" i="2" s="1"/>
  <c r="AW1581" i="2"/>
  <c r="AT1582" i="2"/>
  <c r="AU1582" i="2" s="1"/>
  <c r="AB1069" i="2"/>
  <c r="AE1070" i="2"/>
  <c r="AF1070" i="2" s="1"/>
  <c r="AD1070" i="2"/>
  <c r="AV1582" i="2" l="1"/>
  <c r="AY1581" i="2" s="1"/>
  <c r="AX1581" i="2" s="1"/>
  <c r="AW1580" i="2" s="1"/>
  <c r="AB1068" i="2"/>
  <c r="AE1069" i="2"/>
  <c r="AF1069" i="2" s="1"/>
  <c r="AD1069" i="2"/>
  <c r="AQ1581" i="2" l="1"/>
  <c r="AR1581" i="2"/>
  <c r="AS1581" i="2" s="1"/>
  <c r="AT1581" i="2"/>
  <c r="AU1581" i="2" s="1"/>
  <c r="AB1067" i="2"/>
  <c r="AE1068" i="2"/>
  <c r="AF1068" i="2" s="1"/>
  <c r="AD1068" i="2"/>
  <c r="AV1581" i="2" l="1"/>
  <c r="AY1580" i="2" s="1"/>
  <c r="AX1580" i="2" s="1"/>
  <c r="AR1580" i="2" s="1"/>
  <c r="AS1580" i="2" s="1"/>
  <c r="AB1066" i="2"/>
  <c r="AD1067" i="2"/>
  <c r="AE1067" i="2"/>
  <c r="AF1067" i="2" s="1"/>
  <c r="AQ1580" i="2" l="1"/>
  <c r="AT1580" i="2"/>
  <c r="AU1580" i="2" s="1"/>
  <c r="AV1580" i="2" s="1"/>
  <c r="AY1579" i="2" s="1"/>
  <c r="AW1579" i="2"/>
  <c r="AB1065" i="2"/>
  <c r="AE1066" i="2"/>
  <c r="AF1066" i="2" s="1"/>
  <c r="AD1066" i="2"/>
  <c r="AX1579" i="2" l="1"/>
  <c r="AB1064" i="2"/>
  <c r="AE1065" i="2"/>
  <c r="AF1065" i="2" s="1"/>
  <c r="AD1065" i="2"/>
  <c r="AR1579" i="2" l="1"/>
  <c r="AS1579" i="2" s="1"/>
  <c r="AT1579" i="2"/>
  <c r="AU1579" i="2" s="1"/>
  <c r="AV1579" i="2" s="1"/>
  <c r="AY1578" i="2" s="1"/>
  <c r="AW1578" i="2"/>
  <c r="AX1578" i="2" s="1"/>
  <c r="AW1577" i="2" s="1"/>
  <c r="AQ1579" i="2"/>
  <c r="AB1063" i="2"/>
  <c r="AE1064" i="2"/>
  <c r="AF1064" i="2" s="1"/>
  <c r="AD1064" i="2"/>
  <c r="AR1578" i="2" l="1"/>
  <c r="AS1578" i="2" s="1"/>
  <c r="AT1578" i="2"/>
  <c r="AU1578" i="2" s="1"/>
  <c r="AV1578" i="2" s="1"/>
  <c r="AY1577" i="2" s="1"/>
  <c r="AX1577" i="2" s="1"/>
  <c r="AQ1578" i="2"/>
  <c r="AB1062" i="2"/>
  <c r="AE1063" i="2"/>
  <c r="AF1063" i="2" s="1"/>
  <c r="AD1063" i="2"/>
  <c r="AQ1577" i="2" l="1"/>
  <c r="AT1577" i="2"/>
  <c r="AU1577" i="2" s="1"/>
  <c r="AW1576" i="2"/>
  <c r="AR1577" i="2"/>
  <c r="AS1577" i="2" s="1"/>
  <c r="AV1577" i="2" s="1"/>
  <c r="AY1576" i="2" s="1"/>
  <c r="AX1576" i="2" s="1"/>
  <c r="AR1576" i="2" s="1"/>
  <c r="AS1576" i="2" s="1"/>
  <c r="AQ1576" i="2"/>
  <c r="AB1061" i="2"/>
  <c r="AD1062" i="2"/>
  <c r="AE1062" i="2"/>
  <c r="AF1062" i="2" s="1"/>
  <c r="AW1575" i="2" l="1"/>
  <c r="AT1576" i="2"/>
  <c r="AU1576" i="2" s="1"/>
  <c r="AV1576" i="2" s="1"/>
  <c r="AY1575" i="2" s="1"/>
  <c r="AX1575" i="2" s="1"/>
  <c r="AB1060" i="2"/>
  <c r="AE1061" i="2"/>
  <c r="AF1061" i="2" s="1"/>
  <c r="AD1061" i="2"/>
  <c r="AW1574" i="2" l="1"/>
  <c r="AQ1575" i="2"/>
  <c r="AT1575" i="2"/>
  <c r="AU1575" i="2" s="1"/>
  <c r="AR1575" i="2"/>
  <c r="AS1575" i="2" s="1"/>
  <c r="AB1059" i="2"/>
  <c r="AE1060" i="2"/>
  <c r="AF1060" i="2" s="1"/>
  <c r="AD1060" i="2"/>
  <c r="AV1575" i="2" l="1"/>
  <c r="AY1574" i="2" s="1"/>
  <c r="AX1574" i="2" s="1"/>
  <c r="AR1574" i="2" s="1"/>
  <c r="AS1574" i="2" s="1"/>
  <c r="AB1058" i="2"/>
  <c r="AD1059" i="2"/>
  <c r="AE1059" i="2"/>
  <c r="AF1059" i="2" s="1"/>
  <c r="AQ1574" i="2" l="1"/>
  <c r="AT1574" i="2"/>
  <c r="AU1574" i="2" s="1"/>
  <c r="AV1574" i="2" s="1"/>
  <c r="AY1573" i="2" s="1"/>
  <c r="AW1573" i="2"/>
  <c r="AB1057" i="2"/>
  <c r="AD1058" i="2"/>
  <c r="AE1058" i="2"/>
  <c r="AF1058" i="2" s="1"/>
  <c r="AX1573" i="2" l="1"/>
  <c r="AT1573" i="2" s="1"/>
  <c r="AU1573" i="2" s="1"/>
  <c r="AB1056" i="2"/>
  <c r="AE1057" i="2"/>
  <c r="AF1057" i="2" s="1"/>
  <c r="AD1057" i="2"/>
  <c r="AQ1573" i="2" l="1"/>
  <c r="AR1573" i="2"/>
  <c r="AS1573" i="2" s="1"/>
  <c r="AV1573" i="2" s="1"/>
  <c r="AY1572" i="2" s="1"/>
  <c r="AW1572" i="2"/>
  <c r="AB1055" i="2"/>
  <c r="AE1056" i="2"/>
  <c r="AF1056" i="2" s="1"/>
  <c r="AD1056" i="2"/>
  <c r="AX1572" i="2" l="1"/>
  <c r="AW1571" i="2" s="1"/>
  <c r="AB1054" i="2"/>
  <c r="AD1055" i="2"/>
  <c r="AE1055" i="2"/>
  <c r="AF1055" i="2" s="1"/>
  <c r="AQ1572" i="2" l="1"/>
  <c r="AR1572" i="2"/>
  <c r="AS1572" i="2" s="1"/>
  <c r="AT1572" i="2"/>
  <c r="AU1572" i="2" s="1"/>
  <c r="AB1053" i="2"/>
  <c r="AD1054" i="2"/>
  <c r="AE1054" i="2"/>
  <c r="AF1054" i="2" s="1"/>
  <c r="AV1572" i="2" l="1"/>
  <c r="AY1571" i="2" s="1"/>
  <c r="AX1571" i="2" s="1"/>
  <c r="AT1571" i="2" s="1"/>
  <c r="AU1571" i="2" s="1"/>
  <c r="AB1052" i="2"/>
  <c r="AE1053" i="2"/>
  <c r="AF1053" i="2" s="1"/>
  <c r="AD1053" i="2"/>
  <c r="AQ1571" i="2" l="1"/>
  <c r="AW1570" i="2"/>
  <c r="AR1571" i="2"/>
  <c r="AS1571" i="2" s="1"/>
  <c r="AV1571" i="2" s="1"/>
  <c r="AY1570" i="2" s="1"/>
  <c r="AB1051" i="2"/>
  <c r="AD1052" i="2"/>
  <c r="AE1052" i="2"/>
  <c r="AF1052" i="2" s="1"/>
  <c r="AX1570" i="2" l="1"/>
  <c r="AR1570" i="2" s="1"/>
  <c r="AS1570" i="2" s="1"/>
  <c r="AQ1570" i="2"/>
  <c r="AB1050" i="2"/>
  <c r="AD1051" i="2"/>
  <c r="AE1051" i="2"/>
  <c r="AF1051" i="2" s="1"/>
  <c r="AW1569" i="2" l="1"/>
  <c r="AT1570" i="2"/>
  <c r="AU1570" i="2" s="1"/>
  <c r="AV1570" i="2" s="1"/>
  <c r="AY1569" i="2" s="1"/>
  <c r="AX1569" i="2" s="1"/>
  <c r="AB1049" i="2"/>
  <c r="AE1050" i="2"/>
  <c r="AF1050" i="2" s="1"/>
  <c r="AD1050" i="2"/>
  <c r="AT1569" i="2" l="1"/>
  <c r="AU1569" i="2" s="1"/>
  <c r="AQ1569" i="2"/>
  <c r="AW1568" i="2"/>
  <c r="AR1569" i="2"/>
  <c r="AS1569" i="2" s="1"/>
  <c r="AV1569" i="2" s="1"/>
  <c r="AY1568" i="2" s="1"/>
  <c r="AX1568" i="2" s="1"/>
  <c r="AB1048" i="2"/>
  <c r="AD1049" i="2"/>
  <c r="AE1049" i="2"/>
  <c r="AF1049" i="2" s="1"/>
  <c r="AW1567" i="2" l="1"/>
  <c r="AT1568" i="2"/>
  <c r="AU1568" i="2" s="1"/>
  <c r="AR1568" i="2"/>
  <c r="AS1568" i="2" s="1"/>
  <c r="AV1568" i="2" s="1"/>
  <c r="AY1567" i="2" s="1"/>
  <c r="AX1567" i="2" s="1"/>
  <c r="AQ1568" i="2"/>
  <c r="AB1047" i="2"/>
  <c r="AD1048" i="2"/>
  <c r="AE1048" i="2"/>
  <c r="AF1048" i="2" s="1"/>
  <c r="AT1567" i="2" l="1"/>
  <c r="AU1567" i="2" s="1"/>
  <c r="AW1566" i="2"/>
  <c r="AR1567" i="2"/>
  <c r="AS1567" i="2" s="1"/>
  <c r="AV1567" i="2" s="1"/>
  <c r="AY1566" i="2" s="1"/>
  <c r="AX1566" i="2" s="1"/>
  <c r="AQ1567" i="2"/>
  <c r="AB1046" i="2"/>
  <c r="AE1047" i="2"/>
  <c r="AF1047" i="2" s="1"/>
  <c r="AD1047" i="2"/>
  <c r="AR1566" i="2" l="1"/>
  <c r="AS1566" i="2" s="1"/>
  <c r="AW1565" i="2"/>
  <c r="AT1566" i="2"/>
  <c r="AU1566" i="2" s="1"/>
  <c r="AQ1566" i="2"/>
  <c r="AB1045" i="2"/>
  <c r="AD1046" i="2"/>
  <c r="AE1046" i="2"/>
  <c r="AF1046" i="2" s="1"/>
  <c r="AV1566" i="2" l="1"/>
  <c r="AY1565" i="2" s="1"/>
  <c r="AX1565" i="2" s="1"/>
  <c r="AB1044" i="2"/>
  <c r="AD1045" i="2"/>
  <c r="AE1045" i="2"/>
  <c r="AF1045" i="2" s="1"/>
  <c r="AQ1565" i="2" l="1"/>
  <c r="AT1565" i="2"/>
  <c r="AU1565" i="2" s="1"/>
  <c r="AR1565" i="2"/>
  <c r="AS1565" i="2" s="1"/>
  <c r="AV1565" i="2" s="1"/>
  <c r="AY1564" i="2" s="1"/>
  <c r="AW1564" i="2"/>
  <c r="AB1043" i="2"/>
  <c r="AD1044" i="2"/>
  <c r="AE1044" i="2"/>
  <c r="AF1044" i="2" s="1"/>
  <c r="AX1564" i="2" l="1"/>
  <c r="AR1564" i="2" s="1"/>
  <c r="AS1564" i="2" s="1"/>
  <c r="AQ1564" i="2"/>
  <c r="AB1042" i="2"/>
  <c r="AD1043" i="2"/>
  <c r="AE1043" i="2"/>
  <c r="AF1043" i="2" s="1"/>
  <c r="AT1564" i="2" l="1"/>
  <c r="AU1564" i="2" s="1"/>
  <c r="AV1564" i="2" s="1"/>
  <c r="AY1563" i="2" s="1"/>
  <c r="AW1563" i="2"/>
  <c r="AB1041" i="2"/>
  <c r="AE1042" i="2"/>
  <c r="AF1042" i="2" s="1"/>
  <c r="AD1042" i="2"/>
  <c r="AX1563" i="2" l="1"/>
  <c r="AT1563" i="2" s="1"/>
  <c r="AU1563" i="2" s="1"/>
  <c r="AR1563" i="2"/>
  <c r="AS1563" i="2" s="1"/>
  <c r="AV1563" i="2" s="1"/>
  <c r="AY1562" i="2" s="1"/>
  <c r="AX1562" i="2" s="1"/>
  <c r="AQ1562" i="2" s="1"/>
  <c r="AQ1563" i="2"/>
  <c r="AW1562" i="2"/>
  <c r="AB1040" i="2"/>
  <c r="AE1041" i="2"/>
  <c r="AF1041" i="2" s="1"/>
  <c r="AD1041" i="2"/>
  <c r="AW1561" i="2" l="1"/>
  <c r="AR1562" i="2"/>
  <c r="AS1562" i="2" s="1"/>
  <c r="AT1562" i="2"/>
  <c r="AU1562" i="2" s="1"/>
  <c r="AB1039" i="2"/>
  <c r="AE1040" i="2"/>
  <c r="AF1040" i="2" s="1"/>
  <c r="AD1040" i="2"/>
  <c r="AV1562" i="2" l="1"/>
  <c r="AY1561" i="2" s="1"/>
  <c r="AX1561" i="2" s="1"/>
  <c r="AR1561" i="2" s="1"/>
  <c r="AS1561" i="2" s="1"/>
  <c r="AQ1561" i="2"/>
  <c r="AB1038" i="2"/>
  <c r="AE1039" i="2"/>
  <c r="AF1039" i="2" s="1"/>
  <c r="AD1039" i="2"/>
  <c r="AW1560" i="2" l="1"/>
  <c r="AT1561" i="2"/>
  <c r="AU1561" i="2" s="1"/>
  <c r="AV1561" i="2" s="1"/>
  <c r="AY1560" i="2" s="1"/>
  <c r="AX1560" i="2" s="1"/>
  <c r="AW1559" i="2" s="1"/>
  <c r="AB1037" i="2"/>
  <c r="AE1038" i="2"/>
  <c r="AF1038" i="2" s="1"/>
  <c r="AD1038" i="2"/>
  <c r="AQ1560" i="2" l="1"/>
  <c r="AR1560" i="2"/>
  <c r="AS1560" i="2" s="1"/>
  <c r="AT1560" i="2"/>
  <c r="AU1560" i="2" s="1"/>
  <c r="AB1036" i="2"/>
  <c r="AE1037" i="2"/>
  <c r="AF1037" i="2" s="1"/>
  <c r="AD1037" i="2"/>
  <c r="AV1560" i="2" l="1"/>
  <c r="AY1559" i="2" s="1"/>
  <c r="AX1559" i="2" s="1"/>
  <c r="AR1559" i="2" s="1"/>
  <c r="AS1559" i="2" s="1"/>
  <c r="AB1035" i="2"/>
  <c r="AE1036" i="2"/>
  <c r="AF1036" i="2" s="1"/>
  <c r="AD1036" i="2"/>
  <c r="AQ1559" i="2" l="1"/>
  <c r="AT1559" i="2"/>
  <c r="AU1559" i="2" s="1"/>
  <c r="AV1559" i="2" s="1"/>
  <c r="AY1558" i="2" s="1"/>
  <c r="AX1558" i="2" s="1"/>
  <c r="AQ1558" i="2" s="1"/>
  <c r="AW1558" i="2"/>
  <c r="AB1034" i="2"/>
  <c r="AD1035" i="2"/>
  <c r="AE1035" i="2"/>
  <c r="AF1035" i="2" s="1"/>
  <c r="AT1558" i="2" l="1"/>
  <c r="AU1558" i="2" s="1"/>
  <c r="AW1557" i="2"/>
  <c r="AR1558" i="2"/>
  <c r="AS1558" i="2" s="1"/>
  <c r="AB1033" i="2"/>
  <c r="AE1034" i="2"/>
  <c r="AF1034" i="2" s="1"/>
  <c r="AD1034" i="2"/>
  <c r="AV1558" i="2" l="1"/>
  <c r="AY1557" i="2" s="1"/>
  <c r="AX1557" i="2" s="1"/>
  <c r="AT1557" i="2" s="1"/>
  <c r="AU1557" i="2" s="1"/>
  <c r="AB1032" i="2"/>
  <c r="AE1033" i="2"/>
  <c r="AF1033" i="2" s="1"/>
  <c r="AD1033" i="2"/>
  <c r="AQ1557" i="2" l="1"/>
  <c r="AW1556" i="2"/>
  <c r="AR1557" i="2"/>
  <c r="AS1557" i="2" s="1"/>
  <c r="AV1557" i="2" s="1"/>
  <c r="AY1556" i="2" s="1"/>
  <c r="AX1556" i="2" s="1"/>
  <c r="AT1556" i="2" s="1"/>
  <c r="AU1556" i="2" s="1"/>
  <c r="AB1031" i="2"/>
  <c r="AD1032" i="2"/>
  <c r="AE1032" i="2"/>
  <c r="AF1032" i="2" s="1"/>
  <c r="AQ1556" i="2" l="1"/>
  <c r="AW1555" i="2"/>
  <c r="AR1556" i="2"/>
  <c r="AS1556" i="2" s="1"/>
  <c r="AV1556" i="2" s="1"/>
  <c r="AY1555" i="2" s="1"/>
  <c r="AX1555" i="2" s="1"/>
  <c r="AW1554" i="2" s="1"/>
  <c r="AB1030" i="2"/>
  <c r="AD1031" i="2"/>
  <c r="AE1031" i="2"/>
  <c r="AF1031" i="2" s="1"/>
  <c r="AT1555" i="2" l="1"/>
  <c r="AU1555" i="2" s="1"/>
  <c r="AR1555" i="2"/>
  <c r="AS1555" i="2" s="1"/>
  <c r="AV1555" i="2" s="1"/>
  <c r="AY1554" i="2" s="1"/>
  <c r="AX1554" i="2" s="1"/>
  <c r="AR1554" i="2" s="1"/>
  <c r="AS1554" i="2" s="1"/>
  <c r="AQ1555" i="2"/>
  <c r="AB1029" i="2"/>
  <c r="AE1030" i="2"/>
  <c r="AF1030" i="2" s="1"/>
  <c r="AD1030" i="2"/>
  <c r="AQ1554" i="2" l="1"/>
  <c r="AT1554" i="2"/>
  <c r="AU1554" i="2" s="1"/>
  <c r="AV1554" i="2" s="1"/>
  <c r="AY1553" i="2" s="1"/>
  <c r="AW1553" i="2"/>
  <c r="AB1028" i="2"/>
  <c r="AE1029" i="2"/>
  <c r="AF1029" i="2" s="1"/>
  <c r="AD1029" i="2"/>
  <c r="AX1553" i="2" l="1"/>
  <c r="AQ1553" i="2" s="1"/>
  <c r="AR1553" i="2"/>
  <c r="AS1553" i="2" s="1"/>
  <c r="AB1027" i="2"/>
  <c r="AD1028" i="2"/>
  <c r="AE1028" i="2"/>
  <c r="AF1028" i="2" s="1"/>
  <c r="AT1553" i="2" l="1"/>
  <c r="AU1553" i="2" s="1"/>
  <c r="AW1552" i="2"/>
  <c r="AV1553" i="2"/>
  <c r="AY1552" i="2" s="1"/>
  <c r="AX1552" i="2" s="1"/>
  <c r="AB1026" i="2"/>
  <c r="AD1027" i="2"/>
  <c r="AE1027" i="2"/>
  <c r="AF1027" i="2" s="1"/>
  <c r="AQ1552" i="2" l="1"/>
  <c r="AR1552" i="2"/>
  <c r="AS1552" i="2" s="1"/>
  <c r="AT1552" i="2"/>
  <c r="AU1552" i="2" s="1"/>
  <c r="AW1551" i="2"/>
  <c r="AB1025" i="2"/>
  <c r="AE1026" i="2"/>
  <c r="AF1026" i="2" s="1"/>
  <c r="AD1026" i="2"/>
  <c r="AV1552" i="2" l="1"/>
  <c r="AY1551" i="2" s="1"/>
  <c r="AX1551" i="2" s="1"/>
  <c r="AR1551" i="2" s="1"/>
  <c r="AS1551" i="2" s="1"/>
  <c r="AB1024" i="2"/>
  <c r="AD1025" i="2"/>
  <c r="AE1025" i="2"/>
  <c r="AF1025" i="2" s="1"/>
  <c r="AQ1551" i="2" l="1"/>
  <c r="AT1551" i="2"/>
  <c r="AU1551" i="2" s="1"/>
  <c r="AV1551" i="2" s="1"/>
  <c r="AY1550" i="2" s="1"/>
  <c r="AW1550" i="2"/>
  <c r="AB1023" i="2"/>
  <c r="AD1024" i="2"/>
  <c r="AE1024" i="2"/>
  <c r="AF1024" i="2" s="1"/>
  <c r="AX1550" i="2" l="1"/>
  <c r="AW1549" i="2" s="1"/>
  <c r="AB1022" i="2"/>
  <c r="AD1023" i="2"/>
  <c r="AE1023" i="2"/>
  <c r="AF1023" i="2" s="1"/>
  <c r="AR1550" i="2" l="1"/>
  <c r="AS1550" i="2" s="1"/>
  <c r="AQ1550" i="2"/>
  <c r="AT1550" i="2"/>
  <c r="AU1550" i="2" s="1"/>
  <c r="AB1021" i="2"/>
  <c r="AE1022" i="2"/>
  <c r="AF1022" i="2" s="1"/>
  <c r="AD1022" i="2"/>
  <c r="AV1550" i="2" l="1"/>
  <c r="AY1549" i="2" s="1"/>
  <c r="AX1549" i="2" s="1"/>
  <c r="AR1549" i="2" s="1"/>
  <c r="AS1549" i="2" s="1"/>
  <c r="AB1020" i="2"/>
  <c r="AE1021" i="2"/>
  <c r="AF1021" i="2" s="1"/>
  <c r="AD1021" i="2"/>
  <c r="AQ1549" i="2" l="1"/>
  <c r="AW1548" i="2"/>
  <c r="AT1549" i="2"/>
  <c r="AU1549" i="2" s="1"/>
  <c r="AV1549" i="2" s="1"/>
  <c r="AY1548" i="2" s="1"/>
  <c r="AX1548" i="2" s="1"/>
  <c r="AW1547" i="2" s="1"/>
  <c r="AB1019" i="2"/>
  <c r="AE1020" i="2"/>
  <c r="AF1020" i="2" s="1"/>
  <c r="AD1020" i="2"/>
  <c r="AR1548" i="2" l="1"/>
  <c r="AS1548" i="2" s="1"/>
  <c r="AQ1548" i="2"/>
  <c r="AT1548" i="2"/>
  <c r="AU1548" i="2" s="1"/>
  <c r="AB1018" i="2"/>
  <c r="AD1019" i="2"/>
  <c r="AE1019" i="2"/>
  <c r="AF1019" i="2" s="1"/>
  <c r="AV1548" i="2" l="1"/>
  <c r="AY1547" i="2" s="1"/>
  <c r="AX1547" i="2" s="1"/>
  <c r="AR1547" i="2" s="1"/>
  <c r="AS1547" i="2" s="1"/>
  <c r="AB1017" i="2"/>
  <c r="AE1018" i="2"/>
  <c r="AF1018" i="2" s="1"/>
  <c r="AD1018" i="2"/>
  <c r="AQ1547" i="2" l="1"/>
  <c r="AW1546" i="2"/>
  <c r="AT1547" i="2"/>
  <c r="AU1547" i="2" s="1"/>
  <c r="AV1547" i="2" s="1"/>
  <c r="AY1546" i="2" s="1"/>
  <c r="AX1546" i="2" s="1"/>
  <c r="AB1016" i="2"/>
  <c r="AD1017" i="2"/>
  <c r="AE1017" i="2"/>
  <c r="AF1017" i="2" s="1"/>
  <c r="AT1546" i="2" l="1"/>
  <c r="AU1546" i="2" s="1"/>
  <c r="AQ1546" i="2"/>
  <c r="AR1546" i="2"/>
  <c r="AS1546" i="2" s="1"/>
  <c r="AV1546" i="2" s="1"/>
  <c r="AY1545" i="2" s="1"/>
  <c r="AW1545" i="2"/>
  <c r="AB1015" i="2"/>
  <c r="AE1016" i="2"/>
  <c r="AF1016" i="2" s="1"/>
  <c r="AD1016" i="2"/>
  <c r="AX1545" i="2" l="1"/>
  <c r="AW1544" i="2" s="1"/>
  <c r="AR1545" i="2"/>
  <c r="AS1545" i="2" s="1"/>
  <c r="AQ1545" i="2"/>
  <c r="AB1014" i="2"/>
  <c r="AD1015" i="2"/>
  <c r="AE1015" i="2"/>
  <c r="AF1015" i="2" s="1"/>
  <c r="AT1545" i="2" l="1"/>
  <c r="AU1545" i="2" s="1"/>
  <c r="AV1545" i="2" s="1"/>
  <c r="AY1544" i="2" s="1"/>
  <c r="AX1544" i="2" s="1"/>
  <c r="AT1544" i="2" s="1"/>
  <c r="AU1544" i="2" s="1"/>
  <c r="AB1013" i="2"/>
  <c r="AE1014" i="2"/>
  <c r="AF1014" i="2" s="1"/>
  <c r="AD1014" i="2"/>
  <c r="AR1544" i="2" l="1"/>
  <c r="AS1544" i="2" s="1"/>
  <c r="AV1544" i="2" s="1"/>
  <c r="AY1543" i="2" s="1"/>
  <c r="AW1543" i="2"/>
  <c r="AQ1544" i="2"/>
  <c r="AB1012" i="2"/>
  <c r="AE1013" i="2"/>
  <c r="AF1013" i="2" s="1"/>
  <c r="AD1013" i="2"/>
  <c r="AX1543" i="2" l="1"/>
  <c r="AW1542" i="2" s="1"/>
  <c r="AQ1543" i="2"/>
  <c r="AB1011" i="2"/>
  <c r="AE1012" i="2"/>
  <c r="AF1012" i="2" s="1"/>
  <c r="AD1012" i="2"/>
  <c r="AT1543" i="2" l="1"/>
  <c r="AU1543" i="2" s="1"/>
  <c r="AR1543" i="2"/>
  <c r="AS1543" i="2" s="1"/>
  <c r="AV1543" i="2" s="1"/>
  <c r="AY1542" i="2" s="1"/>
  <c r="AX1542" i="2" s="1"/>
  <c r="AW1541" i="2" s="1"/>
  <c r="AB1010" i="2"/>
  <c r="AE1011" i="2"/>
  <c r="AF1011" i="2" s="1"/>
  <c r="AD1011" i="2"/>
  <c r="AR1542" i="2" l="1"/>
  <c r="AS1542" i="2" s="1"/>
  <c r="AQ1542" i="2"/>
  <c r="AT1542" i="2"/>
  <c r="AU1542" i="2" s="1"/>
  <c r="AB1009" i="2"/>
  <c r="AD1010" i="2"/>
  <c r="AE1010" i="2"/>
  <c r="AF1010" i="2" s="1"/>
  <c r="AV1542" i="2" l="1"/>
  <c r="AY1541" i="2" s="1"/>
  <c r="AX1541" i="2" s="1"/>
  <c r="AQ1541" i="2" s="1"/>
  <c r="AB1008" i="2"/>
  <c r="AD1009" i="2"/>
  <c r="AE1009" i="2"/>
  <c r="AF1009" i="2" s="1"/>
  <c r="AW1540" i="2" l="1"/>
  <c r="AT1541" i="2"/>
  <c r="AU1541" i="2" s="1"/>
  <c r="AR1541" i="2"/>
  <c r="AS1541" i="2" s="1"/>
  <c r="AV1541" i="2" s="1"/>
  <c r="AY1540" i="2" s="1"/>
  <c r="AX1540" i="2" s="1"/>
  <c r="AT1540" i="2" s="1"/>
  <c r="AU1540" i="2" s="1"/>
  <c r="AB1007" i="2"/>
  <c r="AD1008" i="2"/>
  <c r="AE1008" i="2"/>
  <c r="AF1008" i="2" s="1"/>
  <c r="AR1540" i="2" l="1"/>
  <c r="AS1540" i="2" s="1"/>
  <c r="AV1540" i="2" s="1"/>
  <c r="AY1539" i="2" s="1"/>
  <c r="AQ1540" i="2"/>
  <c r="AW1539" i="2"/>
  <c r="AX1539" i="2" s="1"/>
  <c r="AT1539" i="2" s="1"/>
  <c r="AU1539" i="2" s="1"/>
  <c r="AB1006" i="2"/>
  <c r="AD1007" i="2"/>
  <c r="AE1007" i="2"/>
  <c r="AF1007" i="2" s="1"/>
  <c r="AR1539" i="2" l="1"/>
  <c r="AS1539" i="2" s="1"/>
  <c r="AV1539" i="2" s="1"/>
  <c r="AY1538" i="2" s="1"/>
  <c r="AX1538" i="2" s="1"/>
  <c r="AT1538" i="2" s="1"/>
  <c r="AU1538" i="2" s="1"/>
  <c r="AW1538" i="2"/>
  <c r="AQ1539" i="2"/>
  <c r="AB1005" i="2"/>
  <c r="AE1006" i="2"/>
  <c r="AF1006" i="2" s="1"/>
  <c r="AD1006" i="2"/>
  <c r="AR1538" i="2" l="1"/>
  <c r="AS1538" i="2" s="1"/>
  <c r="AV1538" i="2" s="1"/>
  <c r="AY1537" i="2" s="1"/>
  <c r="AX1537" i="2" s="1"/>
  <c r="AR1537" i="2" s="1"/>
  <c r="AS1537" i="2" s="1"/>
  <c r="AW1537" i="2"/>
  <c r="AQ1538" i="2"/>
  <c r="AB1004" i="2"/>
  <c r="AD1005" i="2"/>
  <c r="AE1005" i="2"/>
  <c r="AF1005" i="2" s="1"/>
  <c r="AT1537" i="2" l="1"/>
  <c r="AU1537" i="2" s="1"/>
  <c r="AV1537" i="2" s="1"/>
  <c r="AY1536" i="2" s="1"/>
  <c r="AQ1537" i="2"/>
  <c r="AW1536" i="2"/>
  <c r="AB1003" i="2"/>
  <c r="AD1004" i="2"/>
  <c r="AE1004" i="2"/>
  <c r="AF1004" i="2" s="1"/>
  <c r="AX1536" i="2" l="1"/>
  <c r="AB1002" i="2"/>
  <c r="AE1003" i="2"/>
  <c r="AF1003" i="2" s="1"/>
  <c r="AD1003" i="2"/>
  <c r="AR1536" i="2" l="1"/>
  <c r="AS1536" i="2" s="1"/>
  <c r="AW1535" i="2"/>
  <c r="AT1536" i="2"/>
  <c r="AU1536" i="2" s="1"/>
  <c r="AV1536" i="2" s="1"/>
  <c r="AY1535" i="2" s="1"/>
  <c r="AQ1536" i="2"/>
  <c r="AB1001" i="2"/>
  <c r="AD1002" i="2"/>
  <c r="AE1002" i="2"/>
  <c r="AF1002" i="2" s="1"/>
  <c r="AX1535" i="2" l="1"/>
  <c r="AR1535" i="2"/>
  <c r="AS1535" i="2" s="1"/>
  <c r="AB1000" i="2"/>
  <c r="AE1001" i="2"/>
  <c r="AF1001" i="2" s="1"/>
  <c r="AD1001" i="2"/>
  <c r="AQ1535" i="2" l="1"/>
  <c r="AT1535" i="2"/>
  <c r="AU1535" i="2" s="1"/>
  <c r="AV1535" i="2" s="1"/>
  <c r="AY1534" i="2" s="1"/>
  <c r="AW1534" i="2"/>
  <c r="AX1534" i="2" s="1"/>
  <c r="AQ1534" i="2" s="1"/>
  <c r="AB999" i="2"/>
  <c r="AD1000" i="2"/>
  <c r="AE1000" i="2"/>
  <c r="AF1000" i="2" s="1"/>
  <c r="AR1534" i="2" l="1"/>
  <c r="AS1534" i="2" s="1"/>
  <c r="AW1533" i="2"/>
  <c r="AX1533" i="2" s="1"/>
  <c r="AR1533" i="2" s="1"/>
  <c r="AS1533" i="2" s="1"/>
  <c r="AT1534" i="2"/>
  <c r="AU1534" i="2" s="1"/>
  <c r="AV1534" i="2" s="1"/>
  <c r="AY1533" i="2" s="1"/>
  <c r="AB998" i="2"/>
  <c r="AD999" i="2"/>
  <c r="AE999" i="2"/>
  <c r="AF999" i="2" s="1"/>
  <c r="AQ1533" i="2" l="1"/>
  <c r="AW1532" i="2"/>
  <c r="AT1533" i="2"/>
  <c r="AU1533" i="2" s="1"/>
  <c r="AV1533" i="2" s="1"/>
  <c r="AY1532" i="2" s="1"/>
  <c r="AX1532" i="2" s="1"/>
  <c r="AB997" i="2"/>
  <c r="AE998" i="2"/>
  <c r="AF998" i="2" s="1"/>
  <c r="AD998" i="2"/>
  <c r="AQ1532" i="2" l="1"/>
  <c r="AW1531" i="2"/>
  <c r="AT1532" i="2"/>
  <c r="AU1532" i="2" s="1"/>
  <c r="AR1532" i="2"/>
  <c r="AS1532" i="2" s="1"/>
  <c r="AV1532" i="2" s="1"/>
  <c r="AY1531" i="2" s="1"/>
  <c r="AX1531" i="2" s="1"/>
  <c r="AR1531" i="2" s="1"/>
  <c r="AS1531" i="2" s="1"/>
  <c r="AB996" i="2"/>
  <c r="AD997" i="2"/>
  <c r="AE997" i="2"/>
  <c r="AF997" i="2" s="1"/>
  <c r="AT1531" i="2" l="1"/>
  <c r="AU1531" i="2" s="1"/>
  <c r="AV1531" i="2" s="1"/>
  <c r="AY1530" i="2" s="1"/>
  <c r="AQ1531" i="2"/>
  <c r="AW1530" i="2"/>
  <c r="AB995" i="2"/>
  <c r="AD996" i="2"/>
  <c r="AE996" i="2"/>
  <c r="AF996" i="2" s="1"/>
  <c r="AX1530" i="2" l="1"/>
  <c r="AB994" i="2"/>
  <c r="AD995" i="2"/>
  <c r="AE995" i="2"/>
  <c r="AF995" i="2" s="1"/>
  <c r="AT1530" i="2" l="1"/>
  <c r="AU1530" i="2" s="1"/>
  <c r="AQ1530" i="2"/>
  <c r="AW1529" i="2"/>
  <c r="AR1530" i="2"/>
  <c r="AS1530" i="2" s="1"/>
  <c r="AV1530" i="2" s="1"/>
  <c r="AY1529" i="2" s="1"/>
  <c r="AX1529" i="2" s="1"/>
  <c r="AB993" i="2"/>
  <c r="AD994" i="2"/>
  <c r="AE994" i="2"/>
  <c r="AF994" i="2" s="1"/>
  <c r="AR1529" i="2" l="1"/>
  <c r="AS1529" i="2" s="1"/>
  <c r="AQ1529" i="2"/>
  <c r="AW1528" i="2"/>
  <c r="AT1529" i="2"/>
  <c r="AU1529" i="2" s="1"/>
  <c r="AB992" i="2"/>
  <c r="AE993" i="2"/>
  <c r="AF993" i="2" s="1"/>
  <c r="AD993" i="2"/>
  <c r="AV1529" i="2" l="1"/>
  <c r="AY1528" i="2" s="1"/>
  <c r="AX1528" i="2" s="1"/>
  <c r="AW1527" i="2" s="1"/>
  <c r="AB991" i="2"/>
  <c r="AD992" i="2"/>
  <c r="AE992" i="2"/>
  <c r="AF992" i="2" s="1"/>
  <c r="AR1528" i="2" l="1"/>
  <c r="AS1528" i="2" s="1"/>
  <c r="AQ1528" i="2"/>
  <c r="AT1528" i="2"/>
  <c r="AU1528" i="2" s="1"/>
  <c r="AB990" i="2"/>
  <c r="AE991" i="2"/>
  <c r="AF991" i="2" s="1"/>
  <c r="AD991" i="2"/>
  <c r="AV1528" i="2" l="1"/>
  <c r="AY1527" i="2" s="1"/>
  <c r="AX1527" i="2" s="1"/>
  <c r="AR1527" i="2" s="1"/>
  <c r="AS1527" i="2" s="1"/>
  <c r="AB989" i="2"/>
  <c r="AD990" i="2"/>
  <c r="AE990" i="2"/>
  <c r="AF990" i="2" s="1"/>
  <c r="AQ1527" i="2" l="1"/>
  <c r="AW1526" i="2"/>
  <c r="AX1526" i="2" s="1"/>
  <c r="AT1526" i="2" s="1"/>
  <c r="AU1526" i="2" s="1"/>
  <c r="AT1527" i="2"/>
  <c r="AU1527" i="2" s="1"/>
  <c r="AV1527" i="2" s="1"/>
  <c r="AY1526" i="2" s="1"/>
  <c r="AB988" i="2"/>
  <c r="AD989" i="2"/>
  <c r="AE989" i="2"/>
  <c r="AF989" i="2" s="1"/>
  <c r="AQ1526" i="2" l="1"/>
  <c r="AW1525" i="2"/>
  <c r="AR1526" i="2"/>
  <c r="AS1526" i="2" s="1"/>
  <c r="AV1526" i="2" s="1"/>
  <c r="AY1525" i="2" s="1"/>
  <c r="AX1525" i="2" s="1"/>
  <c r="AT1525" i="2" s="1"/>
  <c r="AU1525" i="2" s="1"/>
  <c r="AB987" i="2"/>
  <c r="AE988" i="2"/>
  <c r="AF988" i="2" s="1"/>
  <c r="AD988" i="2"/>
  <c r="AQ1525" i="2" l="1"/>
  <c r="AR1525" i="2"/>
  <c r="AS1525" i="2" s="1"/>
  <c r="AV1525" i="2" s="1"/>
  <c r="AY1524" i="2" s="1"/>
  <c r="AX1524" i="2" s="1"/>
  <c r="AT1524" i="2" s="1"/>
  <c r="AU1524" i="2" s="1"/>
  <c r="AW1524" i="2"/>
  <c r="AB986" i="2"/>
  <c r="AD987" i="2"/>
  <c r="AE987" i="2"/>
  <c r="AF987" i="2" s="1"/>
  <c r="AQ1524" i="2" l="1"/>
  <c r="AR1524" i="2"/>
  <c r="AS1524" i="2" s="1"/>
  <c r="AV1524" i="2" s="1"/>
  <c r="AY1523" i="2" s="1"/>
  <c r="AX1523" i="2" s="1"/>
  <c r="AQ1523" i="2" s="1"/>
  <c r="AW1523" i="2"/>
  <c r="AB985" i="2"/>
  <c r="AE986" i="2"/>
  <c r="AF986" i="2" s="1"/>
  <c r="AD986" i="2"/>
  <c r="AR1523" i="2" l="1"/>
  <c r="AS1523" i="2" s="1"/>
  <c r="AW1522" i="2"/>
  <c r="AT1523" i="2"/>
  <c r="AU1523" i="2" s="1"/>
  <c r="AV1523" i="2" s="1"/>
  <c r="AY1522" i="2" s="1"/>
  <c r="AX1522" i="2" s="1"/>
  <c r="AT1522" i="2" s="1"/>
  <c r="AU1522" i="2" s="1"/>
  <c r="AB984" i="2"/>
  <c r="AE985" i="2"/>
  <c r="AF985" i="2" s="1"/>
  <c r="AD985" i="2"/>
  <c r="AW1521" i="2" l="1"/>
  <c r="AQ1522" i="2"/>
  <c r="AR1522" i="2"/>
  <c r="AS1522" i="2" s="1"/>
  <c r="AV1522" i="2" s="1"/>
  <c r="AY1521" i="2" s="1"/>
  <c r="AX1521" i="2" s="1"/>
  <c r="AB983" i="2"/>
  <c r="AD984" i="2"/>
  <c r="AE984" i="2"/>
  <c r="AF984" i="2" s="1"/>
  <c r="AT1521" i="2" l="1"/>
  <c r="AU1521" i="2" s="1"/>
  <c r="AQ1521" i="2"/>
  <c r="AR1521" i="2"/>
  <c r="AS1521" i="2" s="1"/>
  <c r="AV1521" i="2" s="1"/>
  <c r="AY1520" i="2" s="1"/>
  <c r="AX1520" i="2" s="1"/>
  <c r="AW1519" i="2" s="1"/>
  <c r="AW1520" i="2"/>
  <c r="AB982" i="2"/>
  <c r="AE983" i="2"/>
  <c r="AF983" i="2" s="1"/>
  <c r="AD983" i="2"/>
  <c r="AQ1520" i="2" l="1"/>
  <c r="AT1520" i="2"/>
  <c r="AU1520" i="2" s="1"/>
  <c r="AR1520" i="2"/>
  <c r="AS1520" i="2" s="1"/>
  <c r="AV1520" i="2" s="1"/>
  <c r="AY1519" i="2" s="1"/>
  <c r="AX1519" i="2" s="1"/>
  <c r="AT1519" i="2" s="1"/>
  <c r="AU1519" i="2" s="1"/>
  <c r="AB981" i="2"/>
  <c r="AD982" i="2"/>
  <c r="AE982" i="2"/>
  <c r="AF982" i="2" s="1"/>
  <c r="AR1519" i="2" l="1"/>
  <c r="AS1519" i="2" s="1"/>
  <c r="AV1519" i="2" s="1"/>
  <c r="AY1518" i="2" s="1"/>
  <c r="AW1518" i="2"/>
  <c r="AQ1519" i="2"/>
  <c r="AB980" i="2"/>
  <c r="AD981" i="2"/>
  <c r="AE981" i="2"/>
  <c r="AF981" i="2" s="1"/>
  <c r="AX1518" i="2" l="1"/>
  <c r="AQ1518" i="2" s="1"/>
  <c r="AB979" i="2"/>
  <c r="AD980" i="2"/>
  <c r="AE980" i="2"/>
  <c r="AF980" i="2" s="1"/>
  <c r="AR1518" i="2" l="1"/>
  <c r="AS1518" i="2" s="1"/>
  <c r="AW1517" i="2"/>
  <c r="AT1518" i="2"/>
  <c r="AU1518" i="2" s="1"/>
  <c r="AB978" i="2"/>
  <c r="AD979" i="2"/>
  <c r="AE979" i="2"/>
  <c r="AF979" i="2" s="1"/>
  <c r="AV1518" i="2" l="1"/>
  <c r="AY1517" i="2" s="1"/>
  <c r="AX1517" i="2" s="1"/>
  <c r="AT1517" i="2" s="1"/>
  <c r="AU1517" i="2" s="1"/>
  <c r="AB977" i="2"/>
  <c r="AD978" i="2"/>
  <c r="AE978" i="2"/>
  <c r="AF978" i="2" s="1"/>
  <c r="AR1517" i="2" l="1"/>
  <c r="AS1517" i="2" s="1"/>
  <c r="AV1517" i="2" s="1"/>
  <c r="AY1516" i="2" s="1"/>
  <c r="AQ1517" i="2"/>
  <c r="AW1516" i="2"/>
  <c r="AB976" i="2"/>
  <c r="AE977" i="2"/>
  <c r="AF977" i="2" s="1"/>
  <c r="AD977" i="2"/>
  <c r="AX1516" i="2" l="1"/>
  <c r="AQ1516" i="2" s="1"/>
  <c r="AT1516" i="2"/>
  <c r="AU1516" i="2" s="1"/>
  <c r="AR1516" i="2"/>
  <c r="AS1516" i="2" s="1"/>
  <c r="AV1516" i="2" s="1"/>
  <c r="AY1515" i="2" s="1"/>
  <c r="AX1515" i="2" s="1"/>
  <c r="AT1515" i="2" s="1"/>
  <c r="AU1515" i="2" s="1"/>
  <c r="AB975" i="2"/>
  <c r="AE976" i="2"/>
  <c r="AF976" i="2" s="1"/>
  <c r="AD976" i="2"/>
  <c r="AW1515" i="2" l="1"/>
  <c r="AR1515" i="2"/>
  <c r="AS1515" i="2" s="1"/>
  <c r="AV1515" i="2" s="1"/>
  <c r="AY1514" i="2" s="1"/>
  <c r="AW1514" i="2"/>
  <c r="AQ1515" i="2"/>
  <c r="AB974" i="2"/>
  <c r="AE975" i="2"/>
  <c r="AF975" i="2" s="1"/>
  <c r="AD975" i="2"/>
  <c r="AX1514" i="2" l="1"/>
  <c r="AR1514" i="2" s="1"/>
  <c r="AS1514" i="2" s="1"/>
  <c r="AQ1514" i="2"/>
  <c r="AW1513" i="2"/>
  <c r="AB973" i="2"/>
  <c r="AD974" i="2"/>
  <c r="AE974" i="2"/>
  <c r="AF974" i="2" s="1"/>
  <c r="AT1514" i="2" l="1"/>
  <c r="AU1514" i="2" s="1"/>
  <c r="AV1514" i="2" s="1"/>
  <c r="AY1513" i="2" s="1"/>
  <c r="AX1513" i="2" s="1"/>
  <c r="AB972" i="2"/>
  <c r="AD973" i="2"/>
  <c r="AE973" i="2"/>
  <c r="AF973" i="2" s="1"/>
  <c r="AR1513" i="2" l="1"/>
  <c r="AS1513" i="2" s="1"/>
  <c r="AW1512" i="2"/>
  <c r="AT1513" i="2"/>
  <c r="AU1513" i="2" s="1"/>
  <c r="AV1513" i="2" s="1"/>
  <c r="AY1512" i="2" s="1"/>
  <c r="AX1512" i="2" s="1"/>
  <c r="AT1512" i="2" s="1"/>
  <c r="AU1512" i="2" s="1"/>
  <c r="AQ1513" i="2"/>
  <c r="AB971" i="2"/>
  <c r="AE972" i="2"/>
  <c r="AF972" i="2" s="1"/>
  <c r="AD972" i="2"/>
  <c r="AR1512" i="2" l="1"/>
  <c r="AS1512" i="2" s="1"/>
  <c r="AV1512" i="2" s="1"/>
  <c r="AY1511" i="2" s="1"/>
  <c r="AQ1512" i="2"/>
  <c r="AW1511" i="2"/>
  <c r="AB970" i="2"/>
  <c r="AD971" i="2"/>
  <c r="AE971" i="2"/>
  <c r="AF971" i="2" s="1"/>
  <c r="AX1511" i="2" l="1"/>
  <c r="AT1511" i="2" s="1"/>
  <c r="AU1511" i="2" s="1"/>
  <c r="AQ1511" i="2"/>
  <c r="AW1510" i="2"/>
  <c r="AR1511" i="2"/>
  <c r="AS1511" i="2" s="1"/>
  <c r="AV1511" i="2" s="1"/>
  <c r="AY1510" i="2" s="1"/>
  <c r="AX1510" i="2" s="1"/>
  <c r="AR1510" i="2" s="1"/>
  <c r="AS1510" i="2" s="1"/>
  <c r="AB969" i="2"/>
  <c r="AE970" i="2"/>
  <c r="AF970" i="2" s="1"/>
  <c r="AD970" i="2"/>
  <c r="AQ1510" i="2" l="1"/>
  <c r="AW1509" i="2"/>
  <c r="AX1509" i="2" s="1"/>
  <c r="AQ1509" i="2" s="1"/>
  <c r="AT1510" i="2"/>
  <c r="AU1510" i="2" s="1"/>
  <c r="AV1510" i="2" s="1"/>
  <c r="AY1509" i="2" s="1"/>
  <c r="AB968" i="2"/>
  <c r="AE969" i="2"/>
  <c r="AF969" i="2" s="1"/>
  <c r="AD969" i="2"/>
  <c r="AT1509" i="2" l="1"/>
  <c r="AU1509" i="2" s="1"/>
  <c r="AW1508" i="2"/>
  <c r="AX1508" i="2" s="1"/>
  <c r="AR1508" i="2" s="1"/>
  <c r="AS1508" i="2" s="1"/>
  <c r="AR1509" i="2"/>
  <c r="AS1509" i="2" s="1"/>
  <c r="AV1509" i="2" s="1"/>
  <c r="AY1508" i="2" s="1"/>
  <c r="AB967" i="2"/>
  <c r="AE968" i="2"/>
  <c r="AF968" i="2" s="1"/>
  <c r="AD968" i="2"/>
  <c r="AT1508" i="2" l="1"/>
  <c r="AU1508" i="2" s="1"/>
  <c r="AW1507" i="2"/>
  <c r="AX1507" i="2" s="1"/>
  <c r="AR1507" i="2" s="1"/>
  <c r="AS1507" i="2" s="1"/>
  <c r="AV1508" i="2"/>
  <c r="AY1507" i="2" s="1"/>
  <c r="AQ1508" i="2"/>
  <c r="AB966" i="2"/>
  <c r="AE967" i="2"/>
  <c r="AF967" i="2" s="1"/>
  <c r="AD967" i="2"/>
  <c r="AQ1507" i="2" l="1"/>
  <c r="AT1507" i="2"/>
  <c r="AU1507" i="2" s="1"/>
  <c r="AV1507" i="2" s="1"/>
  <c r="AY1506" i="2" s="1"/>
  <c r="AW1506" i="2"/>
  <c r="AX1506" i="2" s="1"/>
  <c r="AQ1506" i="2" s="1"/>
  <c r="AB965" i="2"/>
  <c r="AD966" i="2"/>
  <c r="AE966" i="2"/>
  <c r="AF966" i="2" s="1"/>
  <c r="AT1506" i="2" l="1"/>
  <c r="AU1506" i="2" s="1"/>
  <c r="AW1505" i="2"/>
  <c r="AX1505" i="2" s="1"/>
  <c r="AQ1505" i="2" s="1"/>
  <c r="AR1506" i="2"/>
  <c r="AS1506" i="2" s="1"/>
  <c r="AV1506" i="2" s="1"/>
  <c r="AY1505" i="2" s="1"/>
  <c r="AB964" i="2"/>
  <c r="AD965" i="2"/>
  <c r="AE965" i="2"/>
  <c r="AF965" i="2" s="1"/>
  <c r="AR1505" i="2" l="1"/>
  <c r="AS1505" i="2" s="1"/>
  <c r="AT1505" i="2"/>
  <c r="AU1505" i="2" s="1"/>
  <c r="AW1504" i="2"/>
  <c r="AB963" i="2"/>
  <c r="AE964" i="2"/>
  <c r="AF964" i="2" s="1"/>
  <c r="AD964" i="2"/>
  <c r="AV1505" i="2" l="1"/>
  <c r="AY1504" i="2" s="1"/>
  <c r="AX1504" i="2" s="1"/>
  <c r="AT1504" i="2" s="1"/>
  <c r="AU1504" i="2" s="1"/>
  <c r="AB962" i="2"/>
  <c r="AE963" i="2"/>
  <c r="AF963" i="2" s="1"/>
  <c r="AD963" i="2"/>
  <c r="AQ1504" i="2" l="1"/>
  <c r="AR1504" i="2"/>
  <c r="AS1504" i="2" s="1"/>
  <c r="AV1504" i="2" s="1"/>
  <c r="AY1503" i="2" s="1"/>
  <c r="AW1503" i="2"/>
  <c r="AB961" i="2"/>
  <c r="AE962" i="2"/>
  <c r="AF962" i="2" s="1"/>
  <c r="AD962" i="2"/>
  <c r="AX1503" i="2" l="1"/>
  <c r="AB960" i="2"/>
  <c r="AD961" i="2"/>
  <c r="AE961" i="2"/>
  <c r="AF961" i="2" s="1"/>
  <c r="AT1503" i="2" l="1"/>
  <c r="AU1503" i="2" s="1"/>
  <c r="AW1502" i="2"/>
  <c r="AQ1503" i="2"/>
  <c r="AR1503" i="2"/>
  <c r="AS1503" i="2" s="1"/>
  <c r="AV1503" i="2" s="1"/>
  <c r="AY1502" i="2" s="1"/>
  <c r="AX1502" i="2" s="1"/>
  <c r="AB959" i="2"/>
  <c r="AD960" i="2"/>
  <c r="AE960" i="2"/>
  <c r="AF960" i="2" s="1"/>
  <c r="AW1501" i="2" l="1"/>
  <c r="AT1502" i="2"/>
  <c r="AU1502" i="2" s="1"/>
  <c r="AQ1502" i="2"/>
  <c r="AR1502" i="2"/>
  <c r="AS1502" i="2" s="1"/>
  <c r="AB958" i="2"/>
  <c r="AD959" i="2"/>
  <c r="AE959" i="2"/>
  <c r="AF959" i="2" s="1"/>
  <c r="AV1502" i="2" l="1"/>
  <c r="AY1501" i="2" s="1"/>
  <c r="AX1501" i="2" s="1"/>
  <c r="AB957" i="2"/>
  <c r="AE958" i="2"/>
  <c r="AF958" i="2" s="1"/>
  <c r="AD958" i="2"/>
  <c r="AR1501" i="2" l="1"/>
  <c r="AS1501" i="2" s="1"/>
  <c r="AW1500" i="2"/>
  <c r="AT1501" i="2"/>
  <c r="AU1501" i="2" s="1"/>
  <c r="AQ1501" i="2"/>
  <c r="AB956" i="2"/>
  <c r="AE957" i="2"/>
  <c r="AF957" i="2" s="1"/>
  <c r="AD957" i="2"/>
  <c r="AV1501" i="2" l="1"/>
  <c r="AY1500" i="2" s="1"/>
  <c r="AX1500" i="2" s="1"/>
  <c r="AB955" i="2"/>
  <c r="AD956" i="2"/>
  <c r="AE956" i="2"/>
  <c r="AF956" i="2" s="1"/>
  <c r="AT1500" i="2" l="1"/>
  <c r="AU1500" i="2" s="1"/>
  <c r="AQ1500" i="2"/>
  <c r="AR1500" i="2"/>
  <c r="AS1500" i="2" s="1"/>
  <c r="AV1500" i="2" s="1"/>
  <c r="AY1499" i="2" s="1"/>
  <c r="AX1499" i="2" s="1"/>
  <c r="AW1498" i="2" s="1"/>
  <c r="AW1499" i="2"/>
  <c r="AB954" i="2"/>
  <c r="AE955" i="2"/>
  <c r="AF955" i="2" s="1"/>
  <c r="AD955" i="2"/>
  <c r="AR1499" i="2" l="1"/>
  <c r="AS1499" i="2" s="1"/>
  <c r="AT1499" i="2"/>
  <c r="AU1499" i="2" s="1"/>
  <c r="AQ1499" i="2"/>
  <c r="AB953" i="2"/>
  <c r="AD954" i="2"/>
  <c r="AE954" i="2"/>
  <c r="AF954" i="2" s="1"/>
  <c r="AV1499" i="2" l="1"/>
  <c r="AY1498" i="2" s="1"/>
  <c r="AX1498" i="2" s="1"/>
  <c r="AW1497" i="2" s="1"/>
  <c r="AB952" i="2"/>
  <c r="AE953" i="2"/>
  <c r="AF953" i="2" s="1"/>
  <c r="AD953" i="2"/>
  <c r="AT1498" i="2" l="1"/>
  <c r="AU1498" i="2" s="1"/>
  <c r="AQ1498" i="2"/>
  <c r="AR1498" i="2"/>
  <c r="AS1498" i="2" s="1"/>
  <c r="AV1498" i="2" s="1"/>
  <c r="AY1497" i="2" s="1"/>
  <c r="AX1497" i="2" s="1"/>
  <c r="AW1496" i="2" s="1"/>
  <c r="AB951" i="2"/>
  <c r="AD952" i="2"/>
  <c r="AE952" i="2"/>
  <c r="AF952" i="2" s="1"/>
  <c r="AT1497" i="2" l="1"/>
  <c r="AU1497" i="2" s="1"/>
  <c r="AQ1497" i="2"/>
  <c r="AR1497" i="2"/>
  <c r="AS1497" i="2" s="1"/>
  <c r="AV1497" i="2" s="1"/>
  <c r="AY1496" i="2" s="1"/>
  <c r="AX1496" i="2" s="1"/>
  <c r="AB950" i="2"/>
  <c r="AD951" i="2"/>
  <c r="AE951" i="2"/>
  <c r="AF951" i="2" s="1"/>
  <c r="AQ1496" i="2" l="1"/>
  <c r="AT1496" i="2"/>
  <c r="AU1496" i="2" s="1"/>
  <c r="AR1496" i="2"/>
  <c r="AS1496" i="2" s="1"/>
  <c r="AV1496" i="2" s="1"/>
  <c r="AY1495" i="2" s="1"/>
  <c r="AW1495" i="2"/>
  <c r="AB949" i="2"/>
  <c r="AE950" i="2"/>
  <c r="AF950" i="2" s="1"/>
  <c r="AD950" i="2"/>
  <c r="AX1495" i="2" l="1"/>
  <c r="AT1495" i="2" s="1"/>
  <c r="AU1495" i="2" s="1"/>
  <c r="AR1495" i="2"/>
  <c r="AS1495" i="2" s="1"/>
  <c r="AV1495" i="2" s="1"/>
  <c r="AY1494" i="2" s="1"/>
  <c r="AQ1495" i="2"/>
  <c r="AW1494" i="2"/>
  <c r="AX1494" i="2" s="1"/>
  <c r="AB948" i="2"/>
  <c r="AE949" i="2"/>
  <c r="AF949" i="2" s="1"/>
  <c r="AD949" i="2"/>
  <c r="AR1494" i="2" l="1"/>
  <c r="AS1494" i="2" s="1"/>
  <c r="AQ1494" i="2"/>
  <c r="AT1494" i="2"/>
  <c r="AU1494" i="2" s="1"/>
  <c r="AW1493" i="2"/>
  <c r="AB947" i="2"/>
  <c r="AD948" i="2"/>
  <c r="AE948" i="2"/>
  <c r="AF948" i="2" s="1"/>
  <c r="AV1494" i="2" l="1"/>
  <c r="AY1493" i="2" s="1"/>
  <c r="AX1493" i="2"/>
  <c r="AB946" i="2"/>
  <c r="AE947" i="2"/>
  <c r="AF947" i="2" s="1"/>
  <c r="AD947" i="2"/>
  <c r="AW1492" i="2" l="1"/>
  <c r="AT1493" i="2"/>
  <c r="AU1493" i="2" s="1"/>
  <c r="AR1493" i="2"/>
  <c r="AS1493" i="2" s="1"/>
  <c r="AV1493" i="2" s="1"/>
  <c r="AY1492" i="2" s="1"/>
  <c r="AX1492" i="2" s="1"/>
  <c r="AQ1493" i="2"/>
  <c r="AB945" i="2"/>
  <c r="AD946" i="2"/>
  <c r="AE946" i="2"/>
  <c r="AF946" i="2" s="1"/>
  <c r="AQ1492" i="2" l="1"/>
  <c r="AT1492" i="2"/>
  <c r="AU1492" i="2" s="1"/>
  <c r="AW1491" i="2"/>
  <c r="AR1492" i="2"/>
  <c r="AS1492" i="2" s="1"/>
  <c r="AV1492" i="2" s="1"/>
  <c r="AY1491" i="2" s="1"/>
  <c r="AX1491" i="2" s="1"/>
  <c r="AB944" i="2"/>
  <c r="AD945" i="2"/>
  <c r="AE945" i="2"/>
  <c r="AF945" i="2" s="1"/>
  <c r="AR1491" i="2" l="1"/>
  <c r="AS1491" i="2" s="1"/>
  <c r="AQ1491" i="2"/>
  <c r="AW1490" i="2"/>
  <c r="AT1491" i="2"/>
  <c r="AU1491" i="2" s="1"/>
  <c r="AV1491" i="2" s="1"/>
  <c r="AY1490" i="2" s="1"/>
  <c r="AX1490" i="2" s="1"/>
  <c r="AB943" i="2"/>
  <c r="AD944" i="2"/>
  <c r="AE944" i="2"/>
  <c r="AF944" i="2" s="1"/>
  <c r="AQ1490" i="2" l="1"/>
  <c r="AT1490" i="2"/>
  <c r="AU1490" i="2" s="1"/>
  <c r="AR1490" i="2"/>
  <c r="AS1490" i="2" s="1"/>
  <c r="AV1490" i="2" s="1"/>
  <c r="AY1489" i="2" s="1"/>
  <c r="AW1489" i="2"/>
  <c r="AX1489" i="2" s="1"/>
  <c r="AQ1489" i="2" s="1"/>
  <c r="AB942" i="2"/>
  <c r="AD943" i="2"/>
  <c r="AE943" i="2"/>
  <c r="AF943" i="2" s="1"/>
  <c r="AT1489" i="2" l="1"/>
  <c r="AU1489" i="2" s="1"/>
  <c r="AR1489" i="2"/>
  <c r="AS1489" i="2" s="1"/>
  <c r="AV1489" i="2" s="1"/>
  <c r="AY1488" i="2" s="1"/>
  <c r="AW1488" i="2"/>
  <c r="AB941" i="2"/>
  <c r="AE942" i="2"/>
  <c r="AF942" i="2" s="1"/>
  <c r="AD942" i="2"/>
  <c r="AX1488" i="2" l="1"/>
  <c r="AW1487" i="2" s="1"/>
  <c r="AR1488" i="2"/>
  <c r="AS1488" i="2" s="1"/>
  <c r="AB940" i="2"/>
  <c r="AE941" i="2"/>
  <c r="AF941" i="2" s="1"/>
  <c r="AD941" i="2"/>
  <c r="AT1488" i="2" l="1"/>
  <c r="AU1488" i="2" s="1"/>
  <c r="AQ1488" i="2"/>
  <c r="AV1488" i="2"/>
  <c r="AY1487" i="2" s="1"/>
  <c r="AX1487" i="2" s="1"/>
  <c r="AT1487" i="2" s="1"/>
  <c r="AU1487" i="2" s="1"/>
  <c r="AB939" i="2"/>
  <c r="AE940" i="2"/>
  <c r="AF940" i="2" s="1"/>
  <c r="AD940" i="2"/>
  <c r="AW1486" i="2" l="1"/>
  <c r="AQ1487" i="2"/>
  <c r="AR1487" i="2"/>
  <c r="AS1487" i="2" s="1"/>
  <c r="AV1487" i="2" s="1"/>
  <c r="AY1486" i="2" s="1"/>
  <c r="AB938" i="2"/>
  <c r="AE939" i="2"/>
  <c r="AF939" i="2" s="1"/>
  <c r="AD939" i="2"/>
  <c r="AX1486" i="2" l="1"/>
  <c r="AB937" i="2"/>
  <c r="AE938" i="2"/>
  <c r="AF938" i="2" s="1"/>
  <c r="AD938" i="2"/>
  <c r="AT1486" i="2" l="1"/>
  <c r="AU1486" i="2" s="1"/>
  <c r="AW1485" i="2"/>
  <c r="AX1485" i="2" s="1"/>
  <c r="AQ1485" i="2" s="1"/>
  <c r="AQ1486" i="2"/>
  <c r="AR1486" i="2"/>
  <c r="AS1486" i="2" s="1"/>
  <c r="AB936" i="2"/>
  <c r="AD937" i="2"/>
  <c r="AE937" i="2"/>
  <c r="AF937" i="2" s="1"/>
  <c r="AV1486" i="2" l="1"/>
  <c r="AY1485" i="2" s="1"/>
  <c r="AR1485" i="2"/>
  <c r="AS1485" i="2" s="1"/>
  <c r="AW1484" i="2"/>
  <c r="AX1484" i="2" s="1"/>
  <c r="AQ1484" i="2" s="1"/>
  <c r="AT1485" i="2"/>
  <c r="AU1485" i="2" s="1"/>
  <c r="AB935" i="2"/>
  <c r="AD936" i="2"/>
  <c r="AE936" i="2"/>
  <c r="AF936" i="2" s="1"/>
  <c r="AV1485" i="2" l="1"/>
  <c r="AY1484" i="2" s="1"/>
  <c r="AR1484" i="2"/>
  <c r="AS1484" i="2" s="1"/>
  <c r="AW1483" i="2"/>
  <c r="AX1483" i="2" s="1"/>
  <c r="AR1483" i="2" s="1"/>
  <c r="AS1483" i="2" s="1"/>
  <c r="AT1484" i="2"/>
  <c r="AU1484" i="2" s="1"/>
  <c r="AB934" i="2"/>
  <c r="AD935" i="2"/>
  <c r="AE935" i="2"/>
  <c r="AF935" i="2" s="1"/>
  <c r="AV1484" i="2" l="1"/>
  <c r="AY1483" i="2" s="1"/>
  <c r="AQ1483" i="2"/>
  <c r="AW1482" i="2"/>
  <c r="AX1482" i="2" s="1"/>
  <c r="AR1482" i="2" s="1"/>
  <c r="AS1482" i="2" s="1"/>
  <c r="AT1483" i="2"/>
  <c r="AU1483" i="2" s="1"/>
  <c r="AV1483" i="2" s="1"/>
  <c r="AY1482" i="2" s="1"/>
  <c r="AB933" i="2"/>
  <c r="AE934" i="2"/>
  <c r="AF934" i="2" s="1"/>
  <c r="AD934" i="2"/>
  <c r="AT1482" i="2" l="1"/>
  <c r="AU1482" i="2" s="1"/>
  <c r="AV1482" i="2" s="1"/>
  <c r="AY1481" i="2" s="1"/>
  <c r="AW1481" i="2"/>
  <c r="AQ1482" i="2"/>
  <c r="AB932" i="2"/>
  <c r="AE933" i="2"/>
  <c r="AF933" i="2" s="1"/>
  <c r="AD933" i="2"/>
  <c r="AX1481" i="2" l="1"/>
  <c r="AT1481" i="2" s="1"/>
  <c r="AU1481" i="2" s="1"/>
  <c r="AR1481" i="2"/>
  <c r="AS1481" i="2" s="1"/>
  <c r="AV1481" i="2" s="1"/>
  <c r="AY1480" i="2" s="1"/>
  <c r="AQ1481" i="2"/>
  <c r="AB931" i="2"/>
  <c r="AE932" i="2"/>
  <c r="AF932" i="2" s="1"/>
  <c r="AD932" i="2"/>
  <c r="AW1480" i="2" l="1"/>
  <c r="AX1480" i="2" s="1"/>
  <c r="AB930" i="2"/>
  <c r="AE931" i="2"/>
  <c r="AF931" i="2" s="1"/>
  <c r="AD931" i="2"/>
  <c r="AW1479" i="2" l="1"/>
  <c r="AX1479" i="2" s="1"/>
  <c r="AW1478" i="2" s="1"/>
  <c r="AX1478" i="2" s="1"/>
  <c r="AR1478" i="2" s="1"/>
  <c r="AS1478" i="2" s="1"/>
  <c r="AT1480" i="2"/>
  <c r="AU1480" i="2" s="1"/>
  <c r="AR1480" i="2"/>
  <c r="AS1480" i="2" s="1"/>
  <c r="AQ1480" i="2"/>
  <c r="AR1479" i="2"/>
  <c r="AS1479" i="2" s="1"/>
  <c r="AB929" i="2"/>
  <c r="AD930" i="2"/>
  <c r="AE930" i="2"/>
  <c r="AF930" i="2" s="1"/>
  <c r="AT1479" i="2" l="1"/>
  <c r="AU1479" i="2" s="1"/>
  <c r="AQ1479" i="2"/>
  <c r="AQ1478" i="2"/>
  <c r="AW1477" i="2"/>
  <c r="AX1477" i="2" s="1"/>
  <c r="AR1477" i="2" s="1"/>
  <c r="AS1477" i="2" s="1"/>
  <c r="AV1480" i="2"/>
  <c r="AY1479" i="2" s="1"/>
  <c r="AT1478" i="2"/>
  <c r="AU1478" i="2" s="1"/>
  <c r="AV1478" i="2" s="1"/>
  <c r="AV1479" i="2"/>
  <c r="AB928" i="2"/>
  <c r="AD929" i="2"/>
  <c r="AE929" i="2"/>
  <c r="AF929" i="2" s="1"/>
  <c r="AY1478" i="2" l="1"/>
  <c r="AY1477" i="2"/>
  <c r="AQ1477" i="2"/>
  <c r="AT1477" i="2"/>
  <c r="AU1477" i="2" s="1"/>
  <c r="AV1477" i="2" s="1"/>
  <c r="AY1476" i="2" s="1"/>
  <c r="AW1476" i="2"/>
  <c r="AX1476" i="2" s="1"/>
  <c r="AB927" i="2"/>
  <c r="AD928" i="2"/>
  <c r="AE928" i="2"/>
  <c r="AF928" i="2" s="1"/>
  <c r="AQ1476" i="2" l="1"/>
  <c r="AW1475" i="2"/>
  <c r="AT1476" i="2"/>
  <c r="AU1476" i="2" s="1"/>
  <c r="AR1476" i="2"/>
  <c r="AS1476" i="2" s="1"/>
  <c r="AB926" i="2"/>
  <c r="AE927" i="2"/>
  <c r="AF927" i="2" s="1"/>
  <c r="AD927" i="2"/>
  <c r="AV1476" i="2" l="1"/>
  <c r="AY1475" i="2" s="1"/>
  <c r="AX1475" i="2"/>
  <c r="AQ1475" i="2" s="1"/>
  <c r="AB925" i="2"/>
  <c r="AD926" i="2"/>
  <c r="AE926" i="2"/>
  <c r="AF926" i="2" s="1"/>
  <c r="AR1475" i="2" l="1"/>
  <c r="AS1475" i="2" s="1"/>
  <c r="AW1474" i="2"/>
  <c r="AX1474" i="2" s="1"/>
  <c r="AQ1474" i="2" s="1"/>
  <c r="AT1475" i="2"/>
  <c r="AU1475" i="2" s="1"/>
  <c r="AB924" i="2"/>
  <c r="AE925" i="2"/>
  <c r="AF925" i="2" s="1"/>
  <c r="AD925" i="2"/>
  <c r="AV1475" i="2" l="1"/>
  <c r="AY1474" i="2" s="1"/>
  <c r="AR1474" i="2"/>
  <c r="AS1474" i="2" s="1"/>
  <c r="AT1474" i="2"/>
  <c r="AU1474" i="2" s="1"/>
  <c r="AW1473" i="2"/>
  <c r="AB923" i="2"/>
  <c r="AD924" i="2"/>
  <c r="AE924" i="2"/>
  <c r="AF924" i="2" s="1"/>
  <c r="AV1474" i="2" l="1"/>
  <c r="AY1473" i="2" s="1"/>
  <c r="AX1473" i="2" s="1"/>
  <c r="AT1473" i="2" s="1"/>
  <c r="AU1473" i="2" s="1"/>
  <c r="AB922" i="2"/>
  <c r="AD923" i="2"/>
  <c r="AE923" i="2"/>
  <c r="AF923" i="2" s="1"/>
  <c r="AR1473" i="2" l="1"/>
  <c r="AS1473" i="2" s="1"/>
  <c r="AV1473" i="2" s="1"/>
  <c r="AY1472" i="2" s="1"/>
  <c r="AQ1473" i="2"/>
  <c r="AW1472" i="2"/>
  <c r="AB921" i="2"/>
  <c r="AD922" i="2"/>
  <c r="AE922" i="2"/>
  <c r="AF922" i="2" s="1"/>
  <c r="AX1472" i="2" l="1"/>
  <c r="AT1472" i="2" s="1"/>
  <c r="AU1472" i="2" s="1"/>
  <c r="AB920" i="2"/>
  <c r="AE921" i="2"/>
  <c r="AF921" i="2" s="1"/>
  <c r="AD921" i="2"/>
  <c r="AR1472" i="2" l="1"/>
  <c r="AS1472" i="2" s="1"/>
  <c r="AV1472" i="2" s="1"/>
  <c r="AY1471" i="2" s="1"/>
  <c r="AQ1472" i="2"/>
  <c r="AW1471" i="2"/>
  <c r="AB919" i="2"/>
  <c r="AD920" i="2"/>
  <c r="AE920" i="2"/>
  <c r="AF920" i="2" s="1"/>
  <c r="AX1471" i="2" l="1"/>
  <c r="AW1470" i="2" s="1"/>
  <c r="AB918" i="2"/>
  <c r="AD919" i="2"/>
  <c r="AE919" i="2"/>
  <c r="AF919" i="2" s="1"/>
  <c r="AR1471" i="2" l="1"/>
  <c r="AS1471" i="2" s="1"/>
  <c r="AQ1471" i="2"/>
  <c r="AT1471" i="2"/>
  <c r="AU1471" i="2" s="1"/>
  <c r="AB917" i="2"/>
  <c r="AD918" i="2"/>
  <c r="AE918" i="2"/>
  <c r="AF918" i="2" s="1"/>
  <c r="AV1471" i="2" l="1"/>
  <c r="AY1470" i="2" s="1"/>
  <c r="AX1470" i="2" s="1"/>
  <c r="AW1469" i="2" s="1"/>
  <c r="AB916" i="2"/>
  <c r="AD917" i="2"/>
  <c r="AE917" i="2"/>
  <c r="AF917" i="2" s="1"/>
  <c r="AT1470" i="2" l="1"/>
  <c r="AU1470" i="2" s="1"/>
  <c r="AR1470" i="2"/>
  <c r="AS1470" i="2" s="1"/>
  <c r="AV1470" i="2" s="1"/>
  <c r="AY1469" i="2" s="1"/>
  <c r="AX1469" i="2" s="1"/>
  <c r="AR1469" i="2" s="1"/>
  <c r="AS1469" i="2" s="1"/>
  <c r="AQ1470" i="2"/>
  <c r="AB915" i="2"/>
  <c r="AD916" i="2"/>
  <c r="AE916" i="2"/>
  <c r="AF916" i="2" s="1"/>
  <c r="AQ1469" i="2" l="1"/>
  <c r="AW1468" i="2"/>
  <c r="AT1469" i="2"/>
  <c r="AU1469" i="2" s="1"/>
  <c r="AV1469" i="2" s="1"/>
  <c r="AY1468" i="2" s="1"/>
  <c r="AX1468" i="2" s="1"/>
  <c r="AR1468" i="2" s="1"/>
  <c r="AS1468" i="2" s="1"/>
  <c r="AB914" i="2"/>
  <c r="AD915" i="2"/>
  <c r="AE915" i="2"/>
  <c r="AF915" i="2" s="1"/>
  <c r="AQ1468" i="2" l="1"/>
  <c r="AT1468" i="2"/>
  <c r="AU1468" i="2" s="1"/>
  <c r="AV1468" i="2" s="1"/>
  <c r="AY1467" i="2" s="1"/>
  <c r="AW1467" i="2"/>
  <c r="AB913" i="2"/>
  <c r="AE914" i="2"/>
  <c r="AF914" i="2" s="1"/>
  <c r="AD914" i="2"/>
  <c r="AX1467" i="2" l="1"/>
  <c r="AT1467" i="2" s="1"/>
  <c r="AU1467" i="2" s="1"/>
  <c r="AR1467" i="2"/>
  <c r="AS1467" i="2" s="1"/>
  <c r="AV1467" i="2" s="1"/>
  <c r="AY1466" i="2" s="1"/>
  <c r="AB912" i="2"/>
  <c r="AD913" i="2"/>
  <c r="AE913" i="2"/>
  <c r="AF913" i="2" s="1"/>
  <c r="AW1466" i="2" l="1"/>
  <c r="AQ1467" i="2"/>
  <c r="AX1466" i="2"/>
  <c r="AR1466" i="2" s="1"/>
  <c r="AS1466" i="2" s="1"/>
  <c r="AB911" i="2"/>
  <c r="AE912" i="2"/>
  <c r="AF912" i="2" s="1"/>
  <c r="AD912" i="2"/>
  <c r="AQ1466" i="2" l="1"/>
  <c r="AW1465" i="2"/>
  <c r="AT1466" i="2"/>
  <c r="AU1466" i="2" s="1"/>
  <c r="AV1466" i="2" s="1"/>
  <c r="AY1465" i="2" s="1"/>
  <c r="AX1465" i="2" s="1"/>
  <c r="AB910" i="2"/>
  <c r="AD911" i="2"/>
  <c r="AE911" i="2"/>
  <c r="AF911" i="2" s="1"/>
  <c r="AR1465" i="2" l="1"/>
  <c r="AS1465" i="2" s="1"/>
  <c r="AT1465" i="2"/>
  <c r="AU1465" i="2" s="1"/>
  <c r="AW1464" i="2"/>
  <c r="AQ1465" i="2"/>
  <c r="AB909" i="2"/>
  <c r="AD910" i="2"/>
  <c r="AE910" i="2"/>
  <c r="AF910" i="2" s="1"/>
  <c r="AV1465" i="2" l="1"/>
  <c r="AY1464" i="2" s="1"/>
  <c r="AX1464" i="2" s="1"/>
  <c r="AR1464" i="2" s="1"/>
  <c r="AS1464" i="2" s="1"/>
  <c r="AB908" i="2"/>
  <c r="AE909" i="2"/>
  <c r="AF909" i="2" s="1"/>
  <c r="AD909" i="2"/>
  <c r="AW1463" i="2" l="1"/>
  <c r="AT1464" i="2"/>
  <c r="AU1464" i="2" s="1"/>
  <c r="AV1464" i="2" s="1"/>
  <c r="AY1463" i="2" s="1"/>
  <c r="AX1463" i="2" s="1"/>
  <c r="AT1463" i="2" s="1"/>
  <c r="AU1463" i="2" s="1"/>
  <c r="AQ1464" i="2"/>
  <c r="AB907" i="2"/>
  <c r="AE908" i="2"/>
  <c r="AF908" i="2" s="1"/>
  <c r="AD908" i="2"/>
  <c r="AQ1463" i="2" l="1"/>
  <c r="AR1463" i="2"/>
  <c r="AS1463" i="2" s="1"/>
  <c r="AV1463" i="2" s="1"/>
  <c r="AY1462" i="2" s="1"/>
  <c r="AX1462" i="2" s="1"/>
  <c r="AT1462" i="2" s="1"/>
  <c r="AU1462" i="2" s="1"/>
  <c r="AW1462" i="2"/>
  <c r="AB906" i="2"/>
  <c r="AE907" i="2"/>
  <c r="AF907" i="2" s="1"/>
  <c r="AD907" i="2"/>
  <c r="AQ1462" i="2" l="1"/>
  <c r="AW1461" i="2"/>
  <c r="AR1462" i="2"/>
  <c r="AS1462" i="2" s="1"/>
  <c r="AV1462" i="2" s="1"/>
  <c r="AY1461" i="2" s="1"/>
  <c r="AX1461" i="2" s="1"/>
  <c r="AB905" i="2"/>
  <c r="AE906" i="2"/>
  <c r="AF906" i="2" s="1"/>
  <c r="AD906" i="2"/>
  <c r="AT1461" i="2" l="1"/>
  <c r="AU1461" i="2" s="1"/>
  <c r="AQ1461" i="2"/>
  <c r="AR1461" i="2"/>
  <c r="AS1461" i="2" s="1"/>
  <c r="AV1461" i="2" s="1"/>
  <c r="AY1460" i="2" s="1"/>
  <c r="AW1460" i="2"/>
  <c r="AB904" i="2"/>
  <c r="AE905" i="2"/>
  <c r="AF905" i="2" s="1"/>
  <c r="AD905" i="2"/>
  <c r="AX1460" i="2" l="1"/>
  <c r="AW1459" i="2" s="1"/>
  <c r="AB903" i="2"/>
  <c r="AE904" i="2"/>
  <c r="AF904" i="2" s="1"/>
  <c r="AD904" i="2"/>
  <c r="AR1460" i="2" l="1"/>
  <c r="AS1460" i="2" s="1"/>
  <c r="AQ1460" i="2"/>
  <c r="AT1460" i="2"/>
  <c r="AU1460" i="2" s="1"/>
  <c r="AB902" i="2"/>
  <c r="AE903" i="2"/>
  <c r="AF903" i="2" s="1"/>
  <c r="AD903" i="2"/>
  <c r="AV1460" i="2" l="1"/>
  <c r="AY1459" i="2" s="1"/>
  <c r="AX1459" i="2" s="1"/>
  <c r="AR1459" i="2" s="1"/>
  <c r="AS1459" i="2" s="1"/>
  <c r="AB901" i="2"/>
  <c r="AD902" i="2"/>
  <c r="AE902" i="2"/>
  <c r="AF902" i="2" s="1"/>
  <c r="AQ1459" i="2" l="1"/>
  <c r="AW1458" i="2"/>
  <c r="AT1459" i="2"/>
  <c r="AU1459" i="2" s="1"/>
  <c r="AV1459" i="2" s="1"/>
  <c r="AY1458" i="2" s="1"/>
  <c r="AB900" i="2"/>
  <c r="AD901" i="2"/>
  <c r="AE901" i="2"/>
  <c r="AF901" i="2" s="1"/>
  <c r="AX1458" i="2" l="1"/>
  <c r="AT1458" i="2" s="1"/>
  <c r="AU1458" i="2" s="1"/>
  <c r="AR1458" i="2"/>
  <c r="AS1458" i="2" s="1"/>
  <c r="AQ1458" i="2"/>
  <c r="AB899" i="2"/>
  <c r="AE900" i="2"/>
  <c r="AF900" i="2" s="1"/>
  <c r="AD900" i="2"/>
  <c r="AW1457" i="2" l="1"/>
  <c r="AV1458" i="2"/>
  <c r="AY1457" i="2" s="1"/>
  <c r="AX1457" i="2" s="1"/>
  <c r="AR1457" i="2" s="1"/>
  <c r="AS1457" i="2" s="1"/>
  <c r="AB898" i="2"/>
  <c r="AD899" i="2"/>
  <c r="AE899" i="2"/>
  <c r="AF899" i="2" s="1"/>
  <c r="AQ1457" i="2" l="1"/>
  <c r="AW1456" i="2"/>
  <c r="AT1457" i="2"/>
  <c r="AU1457" i="2" s="1"/>
  <c r="AV1457" i="2" s="1"/>
  <c r="AY1456" i="2" s="1"/>
  <c r="AX1456" i="2" s="1"/>
  <c r="AB897" i="2"/>
  <c r="AD898" i="2"/>
  <c r="AE898" i="2"/>
  <c r="AF898" i="2" s="1"/>
  <c r="AR1456" i="2" l="1"/>
  <c r="AS1456" i="2" s="1"/>
  <c r="AT1456" i="2"/>
  <c r="AU1456" i="2" s="1"/>
  <c r="AQ1456" i="2"/>
  <c r="AW1455" i="2"/>
  <c r="AB896" i="2"/>
  <c r="AE897" i="2"/>
  <c r="AF897" i="2" s="1"/>
  <c r="AD897" i="2"/>
  <c r="AV1456" i="2" l="1"/>
  <c r="AY1455" i="2" s="1"/>
  <c r="AX1455" i="2" s="1"/>
  <c r="AR1455" i="2" s="1"/>
  <c r="AS1455" i="2" s="1"/>
  <c r="AB895" i="2"/>
  <c r="AD896" i="2"/>
  <c r="AE896" i="2"/>
  <c r="AF896" i="2" s="1"/>
  <c r="AQ1455" i="2" l="1"/>
  <c r="AT1455" i="2"/>
  <c r="AU1455" i="2" s="1"/>
  <c r="AV1455" i="2" s="1"/>
  <c r="AY1454" i="2" s="1"/>
  <c r="AW1454" i="2"/>
  <c r="AB894" i="2"/>
  <c r="AE895" i="2"/>
  <c r="AF895" i="2" s="1"/>
  <c r="AD895" i="2"/>
  <c r="AX1454" i="2" l="1"/>
  <c r="AR1454" i="2" s="1"/>
  <c r="AS1454" i="2" s="1"/>
  <c r="AQ1454" i="2"/>
  <c r="AB893" i="2"/>
  <c r="AE894" i="2"/>
  <c r="AF894" i="2" s="1"/>
  <c r="AD894" i="2"/>
  <c r="AT1454" i="2" l="1"/>
  <c r="AU1454" i="2" s="1"/>
  <c r="AW1453" i="2"/>
  <c r="AV1454" i="2"/>
  <c r="AY1453" i="2" s="1"/>
  <c r="AX1453" i="2" s="1"/>
  <c r="AW1452" i="2" s="1"/>
  <c r="AB892" i="2"/>
  <c r="AD893" i="2"/>
  <c r="AE893" i="2"/>
  <c r="AF893" i="2" s="1"/>
  <c r="AQ1453" i="2" l="1"/>
  <c r="AT1453" i="2"/>
  <c r="AU1453" i="2" s="1"/>
  <c r="AR1453" i="2"/>
  <c r="AS1453" i="2" s="1"/>
  <c r="AV1453" i="2" s="1"/>
  <c r="AY1452" i="2" s="1"/>
  <c r="AX1452" i="2" s="1"/>
  <c r="AR1452" i="2" s="1"/>
  <c r="AS1452" i="2" s="1"/>
  <c r="AB891" i="2"/>
  <c r="AE892" i="2"/>
  <c r="AF892" i="2" s="1"/>
  <c r="AD892" i="2"/>
  <c r="AW1451" i="2" l="1"/>
  <c r="AT1452" i="2"/>
  <c r="AU1452" i="2" s="1"/>
  <c r="AV1452" i="2" s="1"/>
  <c r="AY1451" i="2" s="1"/>
  <c r="AX1451" i="2" s="1"/>
  <c r="AT1451" i="2" s="1"/>
  <c r="AU1451" i="2" s="1"/>
  <c r="AQ1452" i="2"/>
  <c r="AB890" i="2"/>
  <c r="AE891" i="2"/>
  <c r="AF891" i="2" s="1"/>
  <c r="AD891" i="2"/>
  <c r="AQ1451" i="2" l="1"/>
  <c r="AR1451" i="2"/>
  <c r="AS1451" i="2" s="1"/>
  <c r="AV1451" i="2" s="1"/>
  <c r="AY1450" i="2" s="1"/>
  <c r="AW1450" i="2"/>
  <c r="AB889" i="2"/>
  <c r="AD890" i="2"/>
  <c r="AE890" i="2"/>
  <c r="AF890" i="2" s="1"/>
  <c r="AX1450" i="2" l="1"/>
  <c r="AR1450" i="2"/>
  <c r="AS1450" i="2" s="1"/>
  <c r="AQ1450" i="2"/>
  <c r="AW1449" i="2"/>
  <c r="AT1450" i="2"/>
  <c r="AU1450" i="2" s="1"/>
  <c r="AB888" i="2"/>
  <c r="AE889" i="2"/>
  <c r="AF889" i="2" s="1"/>
  <c r="AD889" i="2"/>
  <c r="AV1450" i="2" l="1"/>
  <c r="AY1449" i="2" s="1"/>
  <c r="AX1449" i="2" s="1"/>
  <c r="AQ1449" i="2" s="1"/>
  <c r="AB887" i="2"/>
  <c r="AD888" i="2"/>
  <c r="AE888" i="2"/>
  <c r="AF888" i="2" s="1"/>
  <c r="AT1449" i="2" l="1"/>
  <c r="AU1449" i="2" s="1"/>
  <c r="AR1449" i="2"/>
  <c r="AS1449" i="2" s="1"/>
  <c r="AV1449" i="2" s="1"/>
  <c r="AY1448" i="2" s="1"/>
  <c r="AX1448" i="2" s="1"/>
  <c r="AT1448" i="2" s="1"/>
  <c r="AU1448" i="2" s="1"/>
  <c r="AW1448" i="2"/>
  <c r="AB886" i="2"/>
  <c r="AD887" i="2"/>
  <c r="AE887" i="2"/>
  <c r="AF887" i="2" s="1"/>
  <c r="AW1447" i="2" l="1"/>
  <c r="AR1448" i="2"/>
  <c r="AS1448" i="2" s="1"/>
  <c r="AV1448" i="2" s="1"/>
  <c r="AY1447" i="2" s="1"/>
  <c r="AX1447" i="2" s="1"/>
  <c r="AR1447" i="2" s="1"/>
  <c r="AS1447" i="2" s="1"/>
  <c r="AQ1448" i="2"/>
  <c r="AB885" i="2"/>
  <c r="AD886" i="2"/>
  <c r="AE886" i="2"/>
  <c r="AF886" i="2" s="1"/>
  <c r="AT1447" i="2" l="1"/>
  <c r="AU1447" i="2" s="1"/>
  <c r="AV1447" i="2" s="1"/>
  <c r="AY1446" i="2" s="1"/>
  <c r="AQ1447" i="2"/>
  <c r="AW1446" i="2"/>
  <c r="AB884" i="2"/>
  <c r="AD885" i="2"/>
  <c r="AE885" i="2"/>
  <c r="AF885" i="2" s="1"/>
  <c r="AX1446" i="2" l="1"/>
  <c r="AQ1446" i="2" s="1"/>
  <c r="AR1446" i="2"/>
  <c r="AS1446" i="2" s="1"/>
  <c r="AB883" i="2"/>
  <c r="AD884" i="2"/>
  <c r="AE884" i="2"/>
  <c r="AF884" i="2" s="1"/>
  <c r="AT1446" i="2" l="1"/>
  <c r="AU1446" i="2" s="1"/>
  <c r="AV1446" i="2" s="1"/>
  <c r="AY1445" i="2" s="1"/>
  <c r="AW1445" i="2"/>
  <c r="AB882" i="2"/>
  <c r="AD883" i="2"/>
  <c r="AE883" i="2"/>
  <c r="AF883" i="2" s="1"/>
  <c r="AX1445" i="2" l="1"/>
  <c r="AT1445" i="2" s="1"/>
  <c r="AU1445" i="2" s="1"/>
  <c r="AQ1445" i="2"/>
  <c r="AR1445" i="2"/>
  <c r="AS1445" i="2" s="1"/>
  <c r="AW1444" i="2"/>
  <c r="AB881" i="2"/>
  <c r="AD882" i="2"/>
  <c r="AE882" i="2"/>
  <c r="AF882" i="2" s="1"/>
  <c r="AV1445" i="2" l="1"/>
  <c r="AY1444" i="2" s="1"/>
  <c r="AX1444" i="2" s="1"/>
  <c r="AB880" i="2"/>
  <c r="AD881" i="2"/>
  <c r="AE881" i="2"/>
  <c r="AF881" i="2" s="1"/>
  <c r="AW1443" i="2" l="1"/>
  <c r="AQ1444" i="2"/>
  <c r="AR1444" i="2"/>
  <c r="AS1444" i="2" s="1"/>
  <c r="AT1444" i="2"/>
  <c r="AU1444" i="2" s="1"/>
  <c r="AB879" i="2"/>
  <c r="AE880" i="2"/>
  <c r="AF880" i="2" s="1"/>
  <c r="AD880" i="2"/>
  <c r="AV1444" i="2" l="1"/>
  <c r="AY1443" i="2" s="1"/>
  <c r="AX1443" i="2" s="1"/>
  <c r="AR1443" i="2" s="1"/>
  <c r="AS1443" i="2" s="1"/>
  <c r="AB878" i="2"/>
  <c r="AD879" i="2"/>
  <c r="AE879" i="2"/>
  <c r="AF879" i="2" s="1"/>
  <c r="AQ1443" i="2" l="1"/>
  <c r="AW1442" i="2"/>
  <c r="AT1443" i="2"/>
  <c r="AU1443" i="2" s="1"/>
  <c r="AV1443" i="2" s="1"/>
  <c r="AY1442" i="2" s="1"/>
  <c r="AX1442" i="2" s="1"/>
  <c r="AB877" i="2"/>
  <c r="AE878" i="2"/>
  <c r="AF878" i="2" s="1"/>
  <c r="AD878" i="2"/>
  <c r="AW1441" i="2" l="1"/>
  <c r="AR1442" i="2"/>
  <c r="AS1442" i="2" s="1"/>
  <c r="AQ1442" i="2"/>
  <c r="AT1442" i="2"/>
  <c r="AU1442" i="2" s="1"/>
  <c r="AB876" i="2"/>
  <c r="AE877" i="2"/>
  <c r="AF877" i="2" s="1"/>
  <c r="AD877" i="2"/>
  <c r="AV1442" i="2" l="1"/>
  <c r="AY1441" i="2" s="1"/>
  <c r="AX1441" i="2" s="1"/>
  <c r="AT1441" i="2" s="1"/>
  <c r="AU1441" i="2" s="1"/>
  <c r="AB875" i="2"/>
  <c r="AE876" i="2"/>
  <c r="AF876" i="2" s="1"/>
  <c r="AD876" i="2"/>
  <c r="AQ1441" i="2" l="1"/>
  <c r="AW1440" i="2"/>
  <c r="AR1441" i="2"/>
  <c r="AS1441" i="2" s="1"/>
  <c r="AV1441" i="2" s="1"/>
  <c r="AY1440" i="2" s="1"/>
  <c r="AX1440" i="2" s="1"/>
  <c r="AB874" i="2"/>
  <c r="AD875" i="2"/>
  <c r="AE875" i="2"/>
  <c r="AF875" i="2" s="1"/>
  <c r="AR1440" i="2" l="1"/>
  <c r="AS1440" i="2" s="1"/>
  <c r="AW1439" i="2"/>
  <c r="AQ1440" i="2"/>
  <c r="AT1440" i="2"/>
  <c r="AU1440" i="2" s="1"/>
  <c r="AV1440" i="2" s="1"/>
  <c r="AY1439" i="2" s="1"/>
  <c r="AX1439" i="2" s="1"/>
  <c r="AB873" i="2"/>
  <c r="AD874" i="2"/>
  <c r="AE874" i="2"/>
  <c r="AF874" i="2" s="1"/>
  <c r="AT1439" i="2" l="1"/>
  <c r="AU1439" i="2" s="1"/>
  <c r="AQ1439" i="2"/>
  <c r="AR1439" i="2"/>
  <c r="AS1439" i="2" s="1"/>
  <c r="AV1439" i="2" s="1"/>
  <c r="AY1438" i="2" s="1"/>
  <c r="AW1438" i="2"/>
  <c r="AB872" i="2"/>
  <c r="AE873" i="2"/>
  <c r="AF873" i="2" s="1"/>
  <c r="AD873" i="2"/>
  <c r="AX1438" i="2" l="1"/>
  <c r="AW1437" i="2" s="1"/>
  <c r="AR1438" i="2"/>
  <c r="AS1438" i="2" s="1"/>
  <c r="AQ1438" i="2"/>
  <c r="AT1438" i="2"/>
  <c r="AU1438" i="2" s="1"/>
  <c r="AB871" i="2"/>
  <c r="AE872" i="2"/>
  <c r="AF872" i="2" s="1"/>
  <c r="AD872" i="2"/>
  <c r="AV1438" i="2" l="1"/>
  <c r="AY1437" i="2" s="1"/>
  <c r="AX1437" i="2" s="1"/>
  <c r="AW1436" i="2" s="1"/>
  <c r="AB870" i="2"/>
  <c r="AD871" i="2"/>
  <c r="AE871" i="2"/>
  <c r="AF871" i="2" s="1"/>
  <c r="AQ1437" i="2" l="1"/>
  <c r="AT1437" i="2"/>
  <c r="AU1437" i="2" s="1"/>
  <c r="AR1437" i="2"/>
  <c r="AS1437" i="2" s="1"/>
  <c r="AV1437" i="2" s="1"/>
  <c r="AY1436" i="2" s="1"/>
  <c r="AX1436" i="2" s="1"/>
  <c r="AT1436" i="2" s="1"/>
  <c r="AU1436" i="2" s="1"/>
  <c r="AB869" i="2"/>
  <c r="AE870" i="2"/>
  <c r="AF870" i="2" s="1"/>
  <c r="AD870" i="2"/>
  <c r="AR1436" i="2" l="1"/>
  <c r="AS1436" i="2" s="1"/>
  <c r="AV1436" i="2" s="1"/>
  <c r="AY1435" i="2" s="1"/>
  <c r="AX1435" i="2" s="1"/>
  <c r="AR1435" i="2" s="1"/>
  <c r="AS1435" i="2" s="1"/>
  <c r="AW1435" i="2"/>
  <c r="AQ1436" i="2"/>
  <c r="AB868" i="2"/>
  <c r="AE869" i="2"/>
  <c r="AF869" i="2" s="1"/>
  <c r="AD869" i="2"/>
  <c r="AW1434" i="2" l="1"/>
  <c r="AT1435" i="2"/>
  <c r="AU1435" i="2" s="1"/>
  <c r="AV1435" i="2" s="1"/>
  <c r="AY1434" i="2" s="1"/>
  <c r="AX1434" i="2" s="1"/>
  <c r="AQ1435" i="2"/>
  <c r="AB867" i="2"/>
  <c r="AD868" i="2"/>
  <c r="AE868" i="2"/>
  <c r="AF868" i="2" s="1"/>
  <c r="AT1434" i="2" l="1"/>
  <c r="AU1434" i="2" s="1"/>
  <c r="AR1434" i="2"/>
  <c r="AS1434" i="2" s="1"/>
  <c r="AV1434" i="2" s="1"/>
  <c r="AY1433" i="2" s="1"/>
  <c r="AQ1434" i="2"/>
  <c r="AW1433" i="2"/>
  <c r="AB866" i="2"/>
  <c r="AE867" i="2"/>
  <c r="AF867" i="2" s="1"/>
  <c r="AD867" i="2"/>
  <c r="AX1433" i="2" l="1"/>
  <c r="AT1433" i="2" s="1"/>
  <c r="AU1433" i="2" s="1"/>
  <c r="AR1433" i="2"/>
  <c r="AS1433" i="2" s="1"/>
  <c r="AQ1433" i="2"/>
  <c r="AW1432" i="2"/>
  <c r="AB865" i="2"/>
  <c r="AE866" i="2"/>
  <c r="AF866" i="2" s="1"/>
  <c r="AD866" i="2"/>
  <c r="AV1433" i="2" l="1"/>
  <c r="AY1432" i="2" s="1"/>
  <c r="AX1432" i="2" s="1"/>
  <c r="AW1431" i="2" s="1"/>
  <c r="AB864" i="2"/>
  <c r="AE865" i="2"/>
  <c r="AF865" i="2" s="1"/>
  <c r="AD865" i="2"/>
  <c r="AR1432" i="2" l="1"/>
  <c r="AS1432" i="2" s="1"/>
  <c r="AT1432" i="2"/>
  <c r="AU1432" i="2" s="1"/>
  <c r="AQ1432" i="2"/>
  <c r="AB863" i="2"/>
  <c r="AE864" i="2"/>
  <c r="AF864" i="2" s="1"/>
  <c r="AD864" i="2"/>
  <c r="AV1432" i="2" l="1"/>
  <c r="AY1431" i="2" s="1"/>
  <c r="AX1431" i="2" s="1"/>
  <c r="AQ1431" i="2" s="1"/>
  <c r="AB862" i="2"/>
  <c r="AE863" i="2"/>
  <c r="AF863" i="2" s="1"/>
  <c r="AD863" i="2"/>
  <c r="AW1430" i="2" l="1"/>
  <c r="AT1431" i="2"/>
  <c r="AU1431" i="2" s="1"/>
  <c r="AR1431" i="2"/>
  <c r="AS1431" i="2" s="1"/>
  <c r="AV1431" i="2" s="1"/>
  <c r="AY1430" i="2" s="1"/>
  <c r="AX1430" i="2" s="1"/>
  <c r="AB861" i="2"/>
  <c r="AE862" i="2"/>
  <c r="AF862" i="2" s="1"/>
  <c r="AD862" i="2"/>
  <c r="AR1430" i="2" l="1"/>
  <c r="AS1430" i="2" s="1"/>
  <c r="AQ1430" i="2"/>
  <c r="AW1429" i="2"/>
  <c r="AT1430" i="2"/>
  <c r="AU1430" i="2" s="1"/>
  <c r="AB860" i="2"/>
  <c r="AD861" i="2"/>
  <c r="AE861" i="2"/>
  <c r="AF861" i="2" s="1"/>
  <c r="AV1430" i="2" l="1"/>
  <c r="AY1429" i="2" s="1"/>
  <c r="AX1429" i="2" s="1"/>
  <c r="AW1428" i="2" s="1"/>
  <c r="AB859" i="2"/>
  <c r="AE860" i="2"/>
  <c r="AF860" i="2" s="1"/>
  <c r="AD860" i="2"/>
  <c r="AT1429" i="2" l="1"/>
  <c r="AU1429" i="2" s="1"/>
  <c r="AQ1429" i="2"/>
  <c r="AR1429" i="2"/>
  <c r="AS1429" i="2" s="1"/>
  <c r="AV1429" i="2" s="1"/>
  <c r="AY1428" i="2" s="1"/>
  <c r="AX1428" i="2" s="1"/>
  <c r="AR1428" i="2" s="1"/>
  <c r="AS1428" i="2" s="1"/>
  <c r="AB858" i="2"/>
  <c r="AE859" i="2"/>
  <c r="AF859" i="2" s="1"/>
  <c r="AD859" i="2"/>
  <c r="AW1427" i="2" l="1"/>
  <c r="AQ1428" i="2"/>
  <c r="AT1428" i="2"/>
  <c r="AU1428" i="2" s="1"/>
  <c r="AV1428" i="2" s="1"/>
  <c r="AY1427" i="2" s="1"/>
  <c r="AX1427" i="2" s="1"/>
  <c r="AB857" i="2"/>
  <c r="AD858" i="2"/>
  <c r="AE858" i="2"/>
  <c r="AF858" i="2" s="1"/>
  <c r="AQ1427" i="2" l="1"/>
  <c r="AW1426" i="2"/>
  <c r="AR1427" i="2"/>
  <c r="AS1427" i="2" s="1"/>
  <c r="AT1427" i="2"/>
  <c r="AU1427" i="2" s="1"/>
  <c r="AB856" i="2"/>
  <c r="AE857" i="2"/>
  <c r="AF857" i="2" s="1"/>
  <c r="AD857" i="2"/>
  <c r="AV1427" i="2" l="1"/>
  <c r="AY1426" i="2" s="1"/>
  <c r="AX1426" i="2" s="1"/>
  <c r="AT1426" i="2" s="1"/>
  <c r="AU1426" i="2" s="1"/>
  <c r="AB855" i="2"/>
  <c r="AD856" i="2"/>
  <c r="AE856" i="2"/>
  <c r="AF856" i="2" s="1"/>
  <c r="AQ1426" i="2" l="1"/>
  <c r="AR1426" i="2"/>
  <c r="AS1426" i="2" s="1"/>
  <c r="AV1426" i="2" s="1"/>
  <c r="AY1425" i="2" s="1"/>
  <c r="AW1425" i="2"/>
  <c r="AB854" i="2"/>
  <c r="AE855" i="2"/>
  <c r="AF855" i="2" s="1"/>
  <c r="AD855" i="2"/>
  <c r="AX1425" i="2" l="1"/>
  <c r="AT1425" i="2" s="1"/>
  <c r="AU1425" i="2" s="1"/>
  <c r="AR1425" i="2"/>
  <c r="AS1425" i="2" s="1"/>
  <c r="AW1424" i="2"/>
  <c r="AB853" i="2"/>
  <c r="AE854" i="2"/>
  <c r="AF854" i="2" s="1"/>
  <c r="AD854" i="2"/>
  <c r="AQ1425" i="2" l="1"/>
  <c r="AV1425" i="2"/>
  <c r="AY1424" i="2" s="1"/>
  <c r="AX1424" i="2" s="1"/>
  <c r="AW1423" i="2" s="1"/>
  <c r="AB852" i="2"/>
  <c r="AE853" i="2"/>
  <c r="AF853" i="2" s="1"/>
  <c r="AD853" i="2"/>
  <c r="AQ1424" i="2" l="1"/>
  <c r="AR1424" i="2"/>
  <c r="AS1424" i="2" s="1"/>
  <c r="AT1424" i="2"/>
  <c r="AU1424" i="2" s="1"/>
  <c r="AB851" i="2"/>
  <c r="AD852" i="2"/>
  <c r="AE852" i="2"/>
  <c r="AF852" i="2" s="1"/>
  <c r="AV1424" i="2" l="1"/>
  <c r="AY1423" i="2" s="1"/>
  <c r="AX1423" i="2" s="1"/>
  <c r="AW1422" i="2" s="1"/>
  <c r="AB850" i="2"/>
  <c r="AE851" i="2"/>
  <c r="AF851" i="2" s="1"/>
  <c r="AD851" i="2"/>
  <c r="AT1423" i="2" l="1"/>
  <c r="AU1423" i="2" s="1"/>
  <c r="AQ1423" i="2"/>
  <c r="AR1423" i="2"/>
  <c r="AS1423" i="2" s="1"/>
  <c r="AV1423" i="2" s="1"/>
  <c r="AY1422" i="2" s="1"/>
  <c r="AX1422" i="2" s="1"/>
  <c r="AQ1422" i="2" s="1"/>
  <c r="AB849" i="2"/>
  <c r="AE850" i="2"/>
  <c r="AF850" i="2" s="1"/>
  <c r="AD850" i="2"/>
  <c r="AW1421" i="2" l="1"/>
  <c r="AR1422" i="2"/>
  <c r="AS1422" i="2" s="1"/>
  <c r="AT1422" i="2"/>
  <c r="AU1422" i="2" s="1"/>
  <c r="AB848" i="2"/>
  <c r="AE849" i="2"/>
  <c r="AF849" i="2" s="1"/>
  <c r="AD849" i="2"/>
  <c r="AV1422" i="2" l="1"/>
  <c r="AY1421" i="2" s="1"/>
  <c r="AX1421" i="2" s="1"/>
  <c r="AT1421" i="2" s="1"/>
  <c r="AU1421" i="2" s="1"/>
  <c r="AB847" i="2"/>
  <c r="AE848" i="2"/>
  <c r="AF848" i="2" s="1"/>
  <c r="AD848" i="2"/>
  <c r="AQ1421" i="2" l="1"/>
  <c r="AR1421" i="2"/>
  <c r="AS1421" i="2" s="1"/>
  <c r="AV1421" i="2" s="1"/>
  <c r="AY1420" i="2" s="1"/>
  <c r="AX1420" i="2" s="1"/>
  <c r="AW1419" i="2" s="1"/>
  <c r="AW1420" i="2"/>
  <c r="AB846" i="2"/>
  <c r="AE847" i="2"/>
  <c r="AF847" i="2" s="1"/>
  <c r="AD847" i="2"/>
  <c r="AR1420" i="2" l="1"/>
  <c r="AS1420" i="2" s="1"/>
  <c r="AT1420" i="2"/>
  <c r="AU1420" i="2" s="1"/>
  <c r="AQ1420" i="2"/>
  <c r="AB845" i="2"/>
  <c r="AE846" i="2"/>
  <c r="AF846" i="2" s="1"/>
  <c r="AD846" i="2"/>
  <c r="AV1420" i="2" l="1"/>
  <c r="AY1419" i="2" s="1"/>
  <c r="AX1419" i="2" s="1"/>
  <c r="AQ1419" i="2" s="1"/>
  <c r="AB844" i="2"/>
  <c r="AE845" i="2"/>
  <c r="AF845" i="2" s="1"/>
  <c r="AD845" i="2"/>
  <c r="AR1419" i="2" l="1"/>
  <c r="AS1419" i="2" s="1"/>
  <c r="AT1419" i="2"/>
  <c r="AU1419" i="2" s="1"/>
  <c r="AW1418" i="2"/>
  <c r="AB843" i="2"/>
  <c r="AE844" i="2"/>
  <c r="AF844" i="2" s="1"/>
  <c r="AD844" i="2"/>
  <c r="AV1419" i="2" l="1"/>
  <c r="AY1418" i="2" s="1"/>
  <c r="AX1418" i="2"/>
  <c r="AT1418" i="2"/>
  <c r="AU1418" i="2" s="1"/>
  <c r="AW1417" i="2"/>
  <c r="AR1418" i="2"/>
  <c r="AS1418" i="2" s="1"/>
  <c r="AV1418" i="2" s="1"/>
  <c r="AY1417" i="2" s="1"/>
  <c r="AX1417" i="2" s="1"/>
  <c r="AT1417" i="2" s="1"/>
  <c r="AU1417" i="2" s="1"/>
  <c r="AQ1418" i="2"/>
  <c r="AB842" i="2"/>
  <c r="AE843" i="2"/>
  <c r="AF843" i="2" s="1"/>
  <c r="AD843" i="2"/>
  <c r="AQ1417" i="2" l="1"/>
  <c r="AW1416" i="2"/>
  <c r="AR1417" i="2"/>
  <c r="AS1417" i="2" s="1"/>
  <c r="AV1417" i="2" s="1"/>
  <c r="AY1416" i="2" s="1"/>
  <c r="AX1416" i="2" s="1"/>
  <c r="AW1415" i="2" s="1"/>
  <c r="AB841" i="2"/>
  <c r="AE842" i="2"/>
  <c r="AF842" i="2" s="1"/>
  <c r="AD842" i="2"/>
  <c r="AQ1416" i="2" l="1"/>
  <c r="AR1416" i="2"/>
  <c r="AS1416" i="2" s="1"/>
  <c r="AV1416" i="2" s="1"/>
  <c r="AY1415" i="2" s="1"/>
  <c r="AX1415" i="2" s="1"/>
  <c r="AR1415" i="2" s="1"/>
  <c r="AS1415" i="2" s="1"/>
  <c r="AT1416" i="2"/>
  <c r="AU1416" i="2" s="1"/>
  <c r="AB840" i="2"/>
  <c r="AD841" i="2"/>
  <c r="AE841" i="2"/>
  <c r="AF841" i="2" s="1"/>
  <c r="AT1415" i="2" l="1"/>
  <c r="AU1415" i="2" s="1"/>
  <c r="AV1415" i="2" s="1"/>
  <c r="AY1414" i="2" s="1"/>
  <c r="AX1414" i="2" s="1"/>
  <c r="AW1413" i="2" s="1"/>
  <c r="AW1414" i="2"/>
  <c r="AQ1415" i="2"/>
  <c r="AB839" i="2"/>
  <c r="AE840" i="2"/>
  <c r="AF840" i="2" s="1"/>
  <c r="AD840" i="2"/>
  <c r="AR1414" i="2" l="1"/>
  <c r="AS1414" i="2" s="1"/>
  <c r="AT1414" i="2"/>
  <c r="AU1414" i="2" s="1"/>
  <c r="AQ1414" i="2"/>
  <c r="AB838" i="2"/>
  <c r="AD839" i="2"/>
  <c r="AE839" i="2"/>
  <c r="AF839" i="2" s="1"/>
  <c r="AV1414" i="2" l="1"/>
  <c r="AY1413" i="2" s="1"/>
  <c r="AX1413" i="2" s="1"/>
  <c r="AR1413" i="2" s="1"/>
  <c r="AS1413" i="2" s="1"/>
  <c r="AB837" i="2"/>
  <c r="AD838" i="2"/>
  <c r="AE838" i="2"/>
  <c r="AF838" i="2" s="1"/>
  <c r="AT1413" i="2" l="1"/>
  <c r="AU1413" i="2" s="1"/>
  <c r="AW1412" i="2"/>
  <c r="AQ1413" i="2"/>
  <c r="AV1413" i="2"/>
  <c r="AY1412" i="2" s="1"/>
  <c r="AX1412" i="2" s="1"/>
  <c r="AB836" i="2"/>
  <c r="AE837" i="2"/>
  <c r="AF837" i="2" s="1"/>
  <c r="AD837" i="2"/>
  <c r="AQ1412" i="2" l="1"/>
  <c r="AR1412" i="2"/>
  <c r="AS1412" i="2" s="1"/>
  <c r="AT1412" i="2"/>
  <c r="AU1412" i="2" s="1"/>
  <c r="AW1411" i="2"/>
  <c r="AB835" i="2"/>
  <c r="AE836" i="2"/>
  <c r="AF836" i="2" s="1"/>
  <c r="AD836" i="2"/>
  <c r="AV1412" i="2" l="1"/>
  <c r="AY1411" i="2" s="1"/>
  <c r="AX1411" i="2" s="1"/>
  <c r="AB834" i="2"/>
  <c r="AE835" i="2"/>
  <c r="AF835" i="2" s="1"/>
  <c r="AD835" i="2"/>
  <c r="AT1411" i="2" l="1"/>
  <c r="AU1411" i="2" s="1"/>
  <c r="AR1411" i="2"/>
  <c r="AS1411" i="2" s="1"/>
  <c r="AV1411" i="2" s="1"/>
  <c r="AY1410" i="2" s="1"/>
  <c r="AX1410" i="2" s="1"/>
  <c r="AQ1410" i="2" s="1"/>
  <c r="AW1410" i="2"/>
  <c r="AQ1411" i="2"/>
  <c r="AB833" i="2"/>
  <c r="AD834" i="2"/>
  <c r="AE834" i="2"/>
  <c r="AF834" i="2" s="1"/>
  <c r="AT1410" i="2" l="1"/>
  <c r="AU1410" i="2" s="1"/>
  <c r="AW1409" i="2"/>
  <c r="AR1410" i="2"/>
  <c r="AS1410" i="2" s="1"/>
  <c r="AV1410" i="2" s="1"/>
  <c r="AY1409" i="2" s="1"/>
  <c r="AX1409" i="2" s="1"/>
  <c r="AT1409" i="2" s="1"/>
  <c r="AU1409" i="2" s="1"/>
  <c r="AB832" i="2"/>
  <c r="AE833" i="2"/>
  <c r="AF833" i="2" s="1"/>
  <c r="AD833" i="2"/>
  <c r="AW1408" i="2" l="1"/>
  <c r="AR1409" i="2"/>
  <c r="AS1409" i="2" s="1"/>
  <c r="AV1409" i="2" s="1"/>
  <c r="AY1408" i="2" s="1"/>
  <c r="AX1408" i="2" s="1"/>
  <c r="AR1408" i="2" s="1"/>
  <c r="AS1408" i="2" s="1"/>
  <c r="AQ1409" i="2"/>
  <c r="AB831" i="2"/>
  <c r="AE832" i="2"/>
  <c r="AF832" i="2" s="1"/>
  <c r="AD832" i="2"/>
  <c r="AT1408" i="2" l="1"/>
  <c r="AU1408" i="2" s="1"/>
  <c r="AV1408" i="2" s="1"/>
  <c r="AY1407" i="2" s="1"/>
  <c r="AW1407" i="2"/>
  <c r="AQ1408" i="2"/>
  <c r="AB830" i="2"/>
  <c r="AD831" i="2"/>
  <c r="AE831" i="2"/>
  <c r="AF831" i="2" s="1"/>
  <c r="AX1407" i="2" l="1"/>
  <c r="AQ1407" i="2" s="1"/>
  <c r="AB829" i="2"/>
  <c r="AE830" i="2"/>
  <c r="AF830" i="2" s="1"/>
  <c r="AD830" i="2"/>
  <c r="AR1407" i="2" l="1"/>
  <c r="AS1407" i="2" s="1"/>
  <c r="AT1407" i="2"/>
  <c r="AU1407" i="2" s="1"/>
  <c r="AW1406" i="2"/>
  <c r="AB828" i="2"/>
  <c r="AE829" i="2"/>
  <c r="AF829" i="2" s="1"/>
  <c r="AD829" i="2"/>
  <c r="AV1407" i="2" l="1"/>
  <c r="AY1406" i="2" s="1"/>
  <c r="AX1406" i="2" s="1"/>
  <c r="AB827" i="2"/>
  <c r="AD828" i="2"/>
  <c r="AE828" i="2"/>
  <c r="AF828" i="2" s="1"/>
  <c r="AT1406" i="2" l="1"/>
  <c r="AU1406" i="2" s="1"/>
  <c r="AR1406" i="2"/>
  <c r="AS1406" i="2" s="1"/>
  <c r="AV1406" i="2" s="1"/>
  <c r="AY1405" i="2" s="1"/>
  <c r="AX1405" i="2" s="1"/>
  <c r="AW1405" i="2"/>
  <c r="AQ1406" i="2"/>
  <c r="AB826" i="2"/>
  <c r="AD827" i="2"/>
  <c r="AE827" i="2"/>
  <c r="AF827" i="2" s="1"/>
  <c r="AW1404" i="2" l="1"/>
  <c r="AT1405" i="2"/>
  <c r="AU1405" i="2" s="1"/>
  <c r="AR1405" i="2"/>
  <c r="AS1405" i="2" s="1"/>
  <c r="AV1405" i="2" s="1"/>
  <c r="AY1404" i="2" s="1"/>
  <c r="AX1404" i="2" s="1"/>
  <c r="AW1403" i="2" s="1"/>
  <c r="AQ1405" i="2"/>
  <c r="AB825" i="2"/>
  <c r="AE826" i="2"/>
  <c r="AF826" i="2" s="1"/>
  <c r="AD826" i="2"/>
  <c r="AR1404" i="2" l="1"/>
  <c r="AS1404" i="2" s="1"/>
  <c r="AT1404" i="2"/>
  <c r="AU1404" i="2" s="1"/>
  <c r="AQ1404" i="2"/>
  <c r="AB824" i="2"/>
  <c r="AE825" i="2"/>
  <c r="AF825" i="2" s="1"/>
  <c r="AD825" i="2"/>
  <c r="AV1404" i="2" l="1"/>
  <c r="AY1403" i="2" s="1"/>
  <c r="AX1403" i="2" s="1"/>
  <c r="AR1403" i="2" s="1"/>
  <c r="AS1403" i="2" s="1"/>
  <c r="AB823" i="2"/>
  <c r="AD824" i="2"/>
  <c r="AE824" i="2"/>
  <c r="AF824" i="2" s="1"/>
  <c r="AT1403" i="2" l="1"/>
  <c r="AU1403" i="2" s="1"/>
  <c r="AV1403" i="2" s="1"/>
  <c r="AY1402" i="2" s="1"/>
  <c r="AW1402" i="2"/>
  <c r="AQ1403" i="2"/>
  <c r="AB822" i="2"/>
  <c r="AD823" i="2"/>
  <c r="AE823" i="2"/>
  <c r="AF823" i="2" s="1"/>
  <c r="AX1402" i="2" l="1"/>
  <c r="AW1401" i="2"/>
  <c r="AT1402" i="2"/>
  <c r="AU1402" i="2" s="1"/>
  <c r="AB821" i="2"/>
  <c r="AD822" i="2"/>
  <c r="AE822" i="2"/>
  <c r="AF822" i="2" s="1"/>
  <c r="AR1402" i="2" l="1"/>
  <c r="AS1402" i="2" s="1"/>
  <c r="AV1402" i="2" s="1"/>
  <c r="AY1401" i="2" s="1"/>
  <c r="AX1401" i="2" s="1"/>
  <c r="AQ1402" i="2"/>
  <c r="AB820" i="2"/>
  <c r="AD821" i="2"/>
  <c r="AE821" i="2"/>
  <c r="AF821" i="2" s="1"/>
  <c r="AT1401" i="2" l="1"/>
  <c r="AU1401" i="2" s="1"/>
  <c r="AQ1401" i="2"/>
  <c r="AW1400" i="2"/>
  <c r="AR1401" i="2"/>
  <c r="AS1401" i="2" s="1"/>
  <c r="AV1401" i="2" s="1"/>
  <c r="AY1400" i="2" s="1"/>
  <c r="AX1400" i="2" s="1"/>
  <c r="AQ1400" i="2" s="1"/>
  <c r="AB819" i="2"/>
  <c r="AE820" i="2"/>
  <c r="AF820" i="2" s="1"/>
  <c r="AD820" i="2"/>
  <c r="AT1400" i="2" l="1"/>
  <c r="AU1400" i="2" s="1"/>
  <c r="AR1400" i="2"/>
  <c r="AS1400" i="2" s="1"/>
  <c r="AV1400" i="2" s="1"/>
  <c r="AY1399" i="2" s="1"/>
  <c r="AX1399" i="2" s="1"/>
  <c r="AR1399" i="2" s="1"/>
  <c r="AS1399" i="2" s="1"/>
  <c r="AW1399" i="2"/>
  <c r="AB818" i="2"/>
  <c r="AE819" i="2"/>
  <c r="AF819" i="2" s="1"/>
  <c r="AD819" i="2"/>
  <c r="AQ1399" i="2" l="1"/>
  <c r="AW1398" i="2"/>
  <c r="AX1398" i="2" s="1"/>
  <c r="AT1399" i="2"/>
  <c r="AU1399" i="2" s="1"/>
  <c r="AV1399" i="2" s="1"/>
  <c r="AY1398" i="2" s="1"/>
  <c r="AB817" i="2"/>
  <c r="AE818" i="2"/>
  <c r="AF818" i="2" s="1"/>
  <c r="AD818" i="2"/>
  <c r="AQ1398" i="2" l="1"/>
  <c r="AR1398" i="2"/>
  <c r="AS1398" i="2" s="1"/>
  <c r="AW1397" i="2"/>
  <c r="AT1398" i="2"/>
  <c r="AU1398" i="2" s="1"/>
  <c r="AB816" i="2"/>
  <c r="AD817" i="2"/>
  <c r="AE817" i="2"/>
  <c r="AF817" i="2" s="1"/>
  <c r="AV1398" i="2" l="1"/>
  <c r="AY1397" i="2" s="1"/>
  <c r="AX1397" i="2" s="1"/>
  <c r="AT1397" i="2" s="1"/>
  <c r="AU1397" i="2" s="1"/>
  <c r="AB815" i="2"/>
  <c r="AD816" i="2"/>
  <c r="AE816" i="2"/>
  <c r="AF816" i="2" s="1"/>
  <c r="AW1396" i="2" l="1"/>
  <c r="AR1397" i="2"/>
  <c r="AS1397" i="2" s="1"/>
  <c r="AV1397" i="2" s="1"/>
  <c r="AY1396" i="2" s="1"/>
  <c r="AX1396" i="2" s="1"/>
  <c r="AR1396" i="2" s="1"/>
  <c r="AS1396" i="2" s="1"/>
  <c r="AQ1397" i="2"/>
  <c r="AB814" i="2"/>
  <c r="AE815" i="2"/>
  <c r="AF815" i="2" s="1"/>
  <c r="AD815" i="2"/>
  <c r="AT1396" i="2" l="1"/>
  <c r="AU1396" i="2" s="1"/>
  <c r="AQ1396" i="2"/>
  <c r="AW1395" i="2"/>
  <c r="AV1396" i="2"/>
  <c r="AY1395" i="2" s="1"/>
  <c r="AX1395" i="2" s="1"/>
  <c r="AT1395" i="2" s="1"/>
  <c r="AU1395" i="2" s="1"/>
  <c r="AB813" i="2"/>
  <c r="AE814" i="2"/>
  <c r="AF814" i="2" s="1"/>
  <c r="AD814" i="2"/>
  <c r="AR1395" i="2" l="1"/>
  <c r="AS1395" i="2" s="1"/>
  <c r="AV1395" i="2" s="1"/>
  <c r="AY1394" i="2" s="1"/>
  <c r="AQ1395" i="2"/>
  <c r="AW1394" i="2"/>
  <c r="AB812" i="2"/>
  <c r="AE813" i="2"/>
  <c r="AF813" i="2" s="1"/>
  <c r="AD813" i="2"/>
  <c r="AX1394" i="2" l="1"/>
  <c r="AR1394" i="2" s="1"/>
  <c r="AS1394" i="2" s="1"/>
  <c r="AB811" i="2"/>
  <c r="AD812" i="2"/>
  <c r="AE812" i="2"/>
  <c r="AF812" i="2" s="1"/>
  <c r="AQ1394" i="2" l="1"/>
  <c r="AW1393" i="2"/>
  <c r="AT1394" i="2"/>
  <c r="AU1394" i="2" s="1"/>
  <c r="AV1394" i="2" s="1"/>
  <c r="AY1393" i="2" s="1"/>
  <c r="AB810" i="2"/>
  <c r="AE811" i="2"/>
  <c r="AF811" i="2" s="1"/>
  <c r="AD811" i="2"/>
  <c r="AX1393" i="2" l="1"/>
  <c r="AW1392" i="2" s="1"/>
  <c r="AR1393" i="2"/>
  <c r="AS1393" i="2" s="1"/>
  <c r="AB809" i="2"/>
  <c r="AD810" i="2"/>
  <c r="AE810" i="2"/>
  <c r="AF810" i="2" s="1"/>
  <c r="AQ1393" i="2" l="1"/>
  <c r="AT1393" i="2"/>
  <c r="AU1393" i="2" s="1"/>
  <c r="AV1393" i="2" s="1"/>
  <c r="AY1392" i="2" s="1"/>
  <c r="AX1392" i="2" s="1"/>
  <c r="AR1392" i="2" s="1"/>
  <c r="AB808" i="2"/>
  <c r="AE809" i="2"/>
  <c r="AF809" i="2" s="1"/>
  <c r="AD809" i="2"/>
  <c r="AQ1392" i="2" l="1"/>
  <c r="AT1392" i="2"/>
  <c r="AU1392" i="2" s="1"/>
  <c r="AW1391" i="2"/>
  <c r="AS1392" i="2"/>
  <c r="AV1392" i="2" s="1"/>
  <c r="AY1391" i="2" s="1"/>
  <c r="AX1391" i="2" s="1"/>
  <c r="AB807" i="2"/>
  <c r="AE808" i="2"/>
  <c r="AF808" i="2" s="1"/>
  <c r="AD808" i="2"/>
  <c r="AW1390" i="2" l="1"/>
  <c r="AR1391" i="2"/>
  <c r="AS1391" i="2" s="1"/>
  <c r="AQ1391" i="2"/>
  <c r="AT1391" i="2"/>
  <c r="AU1391" i="2" s="1"/>
  <c r="AB806" i="2"/>
  <c r="AE807" i="2"/>
  <c r="AF807" i="2" s="1"/>
  <c r="AD807" i="2"/>
  <c r="AV1391" i="2" l="1"/>
  <c r="AY1390" i="2" s="1"/>
  <c r="AX1390" i="2" s="1"/>
  <c r="AQ1390" i="2" s="1"/>
  <c r="AB805" i="2"/>
  <c r="AE806" i="2"/>
  <c r="AF806" i="2" s="1"/>
  <c r="AD806" i="2"/>
  <c r="AR1390" i="2" l="1"/>
  <c r="AS1390" i="2" s="1"/>
  <c r="AT1390" i="2"/>
  <c r="AU1390" i="2" s="1"/>
  <c r="AW1389" i="2"/>
  <c r="AB804" i="2"/>
  <c r="AE805" i="2"/>
  <c r="AF805" i="2" s="1"/>
  <c r="AD805" i="2"/>
  <c r="AV1390" i="2" l="1"/>
  <c r="AY1389" i="2" s="1"/>
  <c r="AX1389" i="2" s="1"/>
  <c r="AB803" i="2"/>
  <c r="AE804" i="2"/>
  <c r="AF804" i="2" s="1"/>
  <c r="AD804" i="2"/>
  <c r="AW1388" i="2" l="1"/>
  <c r="AT1389" i="2"/>
  <c r="AU1389" i="2" s="1"/>
  <c r="AQ1389" i="2"/>
  <c r="AR1389" i="2"/>
  <c r="AS1389" i="2" s="1"/>
  <c r="AV1389" i="2" s="1"/>
  <c r="AY1388" i="2" s="1"/>
  <c r="AX1388" i="2" s="1"/>
  <c r="AT1388" i="2" s="1"/>
  <c r="AU1388" i="2" s="1"/>
  <c r="AB802" i="2"/>
  <c r="AE803" i="2"/>
  <c r="AF803" i="2" s="1"/>
  <c r="AD803" i="2"/>
  <c r="AR1388" i="2" l="1"/>
  <c r="AS1388" i="2" s="1"/>
  <c r="AV1388" i="2" s="1"/>
  <c r="AY1387" i="2" s="1"/>
  <c r="AQ1388" i="2"/>
  <c r="AW1387" i="2"/>
  <c r="AB801" i="2"/>
  <c r="AE802" i="2"/>
  <c r="AF802" i="2" s="1"/>
  <c r="AD802" i="2"/>
  <c r="AX1387" i="2" l="1"/>
  <c r="AW1386" i="2" s="1"/>
  <c r="AB800" i="2"/>
  <c r="AD801" i="2"/>
  <c r="AE801" i="2"/>
  <c r="AF801" i="2" s="1"/>
  <c r="AQ1387" i="2" l="1"/>
  <c r="AR1387" i="2"/>
  <c r="AS1387" i="2" s="1"/>
  <c r="AT1387" i="2"/>
  <c r="AU1387" i="2" s="1"/>
  <c r="AB799" i="2"/>
  <c r="AD800" i="2"/>
  <c r="AE800" i="2"/>
  <c r="AF800" i="2" s="1"/>
  <c r="AV1387" i="2" l="1"/>
  <c r="AY1386" i="2" s="1"/>
  <c r="AX1386" i="2" s="1"/>
  <c r="AW1385" i="2" s="1"/>
  <c r="AB798" i="2"/>
  <c r="AD799" i="2"/>
  <c r="AE799" i="2"/>
  <c r="AF799" i="2" s="1"/>
  <c r="AQ1386" i="2" l="1"/>
  <c r="AR1386" i="2"/>
  <c r="AS1386" i="2" s="1"/>
  <c r="AT1386" i="2"/>
  <c r="AU1386" i="2" s="1"/>
  <c r="AB797" i="2"/>
  <c r="AD798" i="2"/>
  <c r="AE798" i="2"/>
  <c r="AF798" i="2" s="1"/>
  <c r="AV1386" i="2" l="1"/>
  <c r="AY1385" i="2" s="1"/>
  <c r="AX1385" i="2" s="1"/>
  <c r="AW1384" i="2" s="1"/>
  <c r="AB796" i="2"/>
  <c r="AE797" i="2"/>
  <c r="AF797" i="2" s="1"/>
  <c r="AD797" i="2"/>
  <c r="AT1385" i="2" l="1"/>
  <c r="AU1385" i="2" s="1"/>
  <c r="AR1385" i="2"/>
  <c r="AS1385" i="2" s="1"/>
  <c r="AV1385" i="2" s="1"/>
  <c r="AY1384" i="2" s="1"/>
  <c r="AX1384" i="2" s="1"/>
  <c r="AR1384" i="2" s="1"/>
  <c r="AS1384" i="2" s="1"/>
  <c r="AQ1385" i="2"/>
  <c r="AB795" i="2"/>
  <c r="AE796" i="2"/>
  <c r="AF796" i="2" s="1"/>
  <c r="AD796" i="2"/>
  <c r="AQ1384" i="2" l="1"/>
  <c r="AW1383" i="2"/>
  <c r="AT1384" i="2"/>
  <c r="AU1384" i="2" s="1"/>
  <c r="AV1384" i="2" s="1"/>
  <c r="AY1383" i="2" s="1"/>
  <c r="AX1383" i="2" s="1"/>
  <c r="AB794" i="2"/>
  <c r="AE795" i="2"/>
  <c r="AF795" i="2" s="1"/>
  <c r="AD795" i="2"/>
  <c r="AW1382" i="2" l="1"/>
  <c r="AT1383" i="2"/>
  <c r="AU1383" i="2" s="1"/>
  <c r="AQ1383" i="2"/>
  <c r="AR1383" i="2"/>
  <c r="AS1383" i="2" s="1"/>
  <c r="AV1383" i="2" s="1"/>
  <c r="AY1382" i="2" s="1"/>
  <c r="AX1382" i="2" s="1"/>
  <c r="AQ1382" i="2" s="1"/>
  <c r="AB793" i="2"/>
  <c r="AE794" i="2"/>
  <c r="AF794" i="2" s="1"/>
  <c r="AD794" i="2"/>
  <c r="AT1382" i="2" l="1"/>
  <c r="AU1382" i="2" s="1"/>
  <c r="AW1381" i="2"/>
  <c r="AR1382" i="2"/>
  <c r="AS1382" i="2" s="1"/>
  <c r="AV1382" i="2" s="1"/>
  <c r="AY1381" i="2" s="1"/>
  <c r="AB792" i="2"/>
  <c r="AE793" i="2"/>
  <c r="AF793" i="2" s="1"/>
  <c r="AD793" i="2"/>
  <c r="AX1381" i="2" l="1"/>
  <c r="AR1381" i="2" s="1"/>
  <c r="AS1381" i="2" s="1"/>
  <c r="AB791" i="2"/>
  <c r="AE792" i="2"/>
  <c r="AF792" i="2" s="1"/>
  <c r="AD792" i="2"/>
  <c r="AW1380" i="2" l="1"/>
  <c r="AX1380" i="2" s="1"/>
  <c r="AW1379" i="2" s="1"/>
  <c r="AX1379" i="2" s="1"/>
  <c r="AR1379" i="2" s="1"/>
  <c r="AS1379" i="2" s="1"/>
  <c r="AT1381" i="2"/>
  <c r="AU1381" i="2" s="1"/>
  <c r="AV1381" i="2" s="1"/>
  <c r="AY1380" i="2" s="1"/>
  <c r="AQ1381" i="2"/>
  <c r="AR1380" i="2"/>
  <c r="AS1380" i="2" s="1"/>
  <c r="AT1380" i="2"/>
  <c r="AU1380" i="2" s="1"/>
  <c r="AQ1380" i="2"/>
  <c r="AB790" i="2"/>
  <c r="AD791" i="2"/>
  <c r="AE791" i="2"/>
  <c r="AF791" i="2" s="1"/>
  <c r="AV1380" i="2" l="1"/>
  <c r="AY1379" i="2" s="1"/>
  <c r="AQ1379" i="2"/>
  <c r="AW1378" i="2"/>
  <c r="AX1378" i="2" s="1"/>
  <c r="AT1379" i="2"/>
  <c r="AU1379" i="2" s="1"/>
  <c r="AV1379" i="2" s="1"/>
  <c r="AY1378" i="2" s="1"/>
  <c r="AB789" i="2"/>
  <c r="AE790" i="2"/>
  <c r="AF790" i="2" s="1"/>
  <c r="AD790" i="2"/>
  <c r="AQ1378" i="2" l="1"/>
  <c r="AT1378" i="2"/>
  <c r="AU1378" i="2" s="1"/>
  <c r="AW1377" i="2"/>
  <c r="AR1378" i="2"/>
  <c r="AS1378" i="2" s="1"/>
  <c r="AB788" i="2"/>
  <c r="AD789" i="2"/>
  <c r="AE789" i="2"/>
  <c r="AF789" i="2" s="1"/>
  <c r="AX1377" i="2" l="1"/>
  <c r="AR1377" i="2" s="1"/>
  <c r="AS1377" i="2" s="1"/>
  <c r="AV1378" i="2"/>
  <c r="AY1377" i="2" s="1"/>
  <c r="AB787" i="2"/>
  <c r="AD788" i="2"/>
  <c r="AE788" i="2"/>
  <c r="AF788" i="2" s="1"/>
  <c r="AQ1377" i="2" l="1"/>
  <c r="AT1377" i="2"/>
  <c r="AU1377" i="2" s="1"/>
  <c r="AV1377" i="2" s="1"/>
  <c r="AY1376" i="2" s="1"/>
  <c r="AW1376" i="2"/>
  <c r="AX1376" i="2" s="1"/>
  <c r="AB786" i="2"/>
  <c r="AD787" i="2"/>
  <c r="AE787" i="2"/>
  <c r="AF787" i="2" s="1"/>
  <c r="AQ1376" i="2" l="1"/>
  <c r="AW1375" i="2"/>
  <c r="AT1376" i="2"/>
  <c r="AU1376" i="2" s="1"/>
  <c r="AR1376" i="2"/>
  <c r="AS1376" i="2" s="1"/>
  <c r="AV1376" i="2" s="1"/>
  <c r="AY1375" i="2" s="1"/>
  <c r="AX1375" i="2" s="1"/>
  <c r="AB785" i="2"/>
  <c r="AD786" i="2"/>
  <c r="AE786" i="2"/>
  <c r="AF786" i="2" s="1"/>
  <c r="AR1375" i="2" l="1"/>
  <c r="AS1375" i="2" s="1"/>
  <c r="AW1374" i="2"/>
  <c r="AT1375" i="2"/>
  <c r="AU1375" i="2" s="1"/>
  <c r="AQ1375" i="2"/>
  <c r="AB784" i="2"/>
  <c r="AD785" i="2"/>
  <c r="AE785" i="2"/>
  <c r="AF785" i="2" s="1"/>
  <c r="AV1375" i="2" l="1"/>
  <c r="AY1374" i="2" s="1"/>
  <c r="AX1374" i="2" s="1"/>
  <c r="AQ1374" i="2" s="1"/>
  <c r="AB783" i="2"/>
  <c r="AE784" i="2"/>
  <c r="AF784" i="2" s="1"/>
  <c r="AD784" i="2"/>
  <c r="AW1373" i="2" l="1"/>
  <c r="AT1374" i="2"/>
  <c r="AU1374" i="2" s="1"/>
  <c r="AR1374" i="2"/>
  <c r="AS1374" i="2" s="1"/>
  <c r="AV1374" i="2" s="1"/>
  <c r="AY1373" i="2" s="1"/>
  <c r="AX1373" i="2" s="1"/>
  <c r="AQ1373" i="2" s="1"/>
  <c r="AB782" i="2"/>
  <c r="AD783" i="2"/>
  <c r="AE783" i="2"/>
  <c r="AF783" i="2" s="1"/>
  <c r="AW1372" i="2" l="1"/>
  <c r="AR1373" i="2"/>
  <c r="AS1373" i="2" s="1"/>
  <c r="AT1373" i="2"/>
  <c r="AU1373" i="2" s="1"/>
  <c r="AB781" i="2"/>
  <c r="AE782" i="2"/>
  <c r="AF782" i="2" s="1"/>
  <c r="AD782" i="2"/>
  <c r="AV1373" i="2" l="1"/>
  <c r="AY1372" i="2" s="1"/>
  <c r="AX1372" i="2" s="1"/>
  <c r="AW1371" i="2" s="1"/>
  <c r="AB780" i="2"/>
  <c r="AE781" i="2"/>
  <c r="AF781" i="2" s="1"/>
  <c r="AD781" i="2"/>
  <c r="AR1372" i="2" l="1"/>
  <c r="AS1372" i="2" s="1"/>
  <c r="AT1372" i="2"/>
  <c r="AU1372" i="2" s="1"/>
  <c r="AQ1372" i="2"/>
  <c r="AB779" i="2"/>
  <c r="AE780" i="2"/>
  <c r="AF780" i="2" s="1"/>
  <c r="AD780" i="2"/>
  <c r="AV1372" i="2" l="1"/>
  <c r="AY1371" i="2" s="1"/>
  <c r="AX1371" i="2" s="1"/>
  <c r="AW1370" i="2" s="1"/>
  <c r="AB778" i="2"/>
  <c r="AE779" i="2"/>
  <c r="AF779" i="2" s="1"/>
  <c r="AD779" i="2"/>
  <c r="AQ1371" i="2" l="1"/>
  <c r="AR1371" i="2"/>
  <c r="AS1371" i="2" s="1"/>
  <c r="AT1371" i="2"/>
  <c r="AU1371" i="2" s="1"/>
  <c r="AB777" i="2"/>
  <c r="AE778" i="2"/>
  <c r="AF778" i="2" s="1"/>
  <c r="AD778" i="2"/>
  <c r="AV1371" i="2" l="1"/>
  <c r="AY1370" i="2" s="1"/>
  <c r="AX1370" i="2" s="1"/>
  <c r="AR1370" i="2" s="1"/>
  <c r="AS1370" i="2" s="1"/>
  <c r="AB776" i="2"/>
  <c r="AD777" i="2"/>
  <c r="AE777" i="2"/>
  <c r="AF777" i="2" s="1"/>
  <c r="AT1370" i="2" l="1"/>
  <c r="AU1370" i="2" s="1"/>
  <c r="AW1369" i="2"/>
  <c r="AQ1370" i="2"/>
  <c r="AV1370" i="2"/>
  <c r="AY1369" i="2" s="1"/>
  <c r="AB775" i="2"/>
  <c r="AE776" i="2"/>
  <c r="AF776" i="2" s="1"/>
  <c r="AD776" i="2"/>
  <c r="AX1369" i="2" l="1"/>
  <c r="AW1368" i="2" s="1"/>
  <c r="AQ1369" i="2"/>
  <c r="AB774" i="2"/>
  <c r="AE775" i="2"/>
  <c r="AF775" i="2" s="1"/>
  <c r="AD775" i="2"/>
  <c r="AR1369" i="2" l="1"/>
  <c r="AS1369" i="2" s="1"/>
  <c r="AT1369" i="2"/>
  <c r="AU1369" i="2" s="1"/>
  <c r="AB773" i="2"/>
  <c r="AD774" i="2"/>
  <c r="AE774" i="2"/>
  <c r="AF774" i="2" s="1"/>
  <c r="AV1369" i="2" l="1"/>
  <c r="AY1368" i="2" s="1"/>
  <c r="AX1368" i="2" s="1"/>
  <c r="AR1368" i="2" s="1"/>
  <c r="AS1368" i="2" s="1"/>
  <c r="AB772" i="2"/>
  <c r="AE773" i="2"/>
  <c r="AF773" i="2" s="1"/>
  <c r="AD773" i="2"/>
  <c r="AQ1368" i="2" l="1"/>
  <c r="AW1367" i="2"/>
  <c r="AT1368" i="2"/>
  <c r="AU1368" i="2" s="1"/>
  <c r="AV1368" i="2" s="1"/>
  <c r="AY1367" i="2" s="1"/>
  <c r="AX1367" i="2" s="1"/>
  <c r="AB771" i="2"/>
  <c r="AD772" i="2"/>
  <c r="AE772" i="2"/>
  <c r="AF772" i="2" s="1"/>
  <c r="AQ1367" i="2" l="1"/>
  <c r="AT1367" i="2"/>
  <c r="AU1367" i="2" s="1"/>
  <c r="AR1367" i="2"/>
  <c r="AS1367" i="2" s="1"/>
  <c r="AV1367" i="2" s="1"/>
  <c r="AY1366" i="2" s="1"/>
  <c r="AX1366" i="2" s="1"/>
  <c r="AQ1366" i="2" s="1"/>
  <c r="AW1366" i="2"/>
  <c r="AB770" i="2"/>
  <c r="AD771" i="2"/>
  <c r="AE771" i="2"/>
  <c r="AF771" i="2" s="1"/>
  <c r="AR1366" i="2" l="1"/>
  <c r="AS1366" i="2" s="1"/>
  <c r="AT1366" i="2"/>
  <c r="AU1366" i="2" s="1"/>
  <c r="AW1365" i="2"/>
  <c r="AB769" i="2"/>
  <c r="AD770" i="2"/>
  <c r="AE770" i="2"/>
  <c r="AF770" i="2" s="1"/>
  <c r="AV1366" i="2" l="1"/>
  <c r="AY1365" i="2" s="1"/>
  <c r="AX1365" i="2" s="1"/>
  <c r="AQ1365" i="2" s="1"/>
  <c r="AB768" i="2"/>
  <c r="AE769" i="2"/>
  <c r="AF769" i="2" s="1"/>
  <c r="AD769" i="2"/>
  <c r="AR1365" i="2" l="1"/>
  <c r="AS1365" i="2" s="1"/>
  <c r="AT1365" i="2"/>
  <c r="AU1365" i="2" s="1"/>
  <c r="AW1364" i="2"/>
  <c r="AB767" i="2"/>
  <c r="AE768" i="2"/>
  <c r="AF768" i="2" s="1"/>
  <c r="AD768" i="2"/>
  <c r="AV1365" i="2" l="1"/>
  <c r="AY1364" i="2" s="1"/>
  <c r="AX1364" i="2" s="1"/>
  <c r="AR1364" i="2" s="1"/>
  <c r="AS1364" i="2" s="1"/>
  <c r="AB766" i="2"/>
  <c r="AE767" i="2"/>
  <c r="AF767" i="2" s="1"/>
  <c r="AD767" i="2"/>
  <c r="AT1364" i="2" l="1"/>
  <c r="AU1364" i="2" s="1"/>
  <c r="AV1364" i="2" s="1"/>
  <c r="AY1363" i="2" s="1"/>
  <c r="AW1363" i="2"/>
  <c r="AQ1364" i="2"/>
  <c r="AB765" i="2"/>
  <c r="AE766" i="2"/>
  <c r="AF766" i="2" s="1"/>
  <c r="AD766" i="2"/>
  <c r="AX1363" i="2" l="1"/>
  <c r="AT1363" i="2" s="1"/>
  <c r="AU1363" i="2" s="1"/>
  <c r="AQ1363" i="2"/>
  <c r="AW1362" i="2"/>
  <c r="AB764" i="2"/>
  <c r="AE765" i="2"/>
  <c r="AF765" i="2" s="1"/>
  <c r="AD765" i="2"/>
  <c r="AR1363" i="2" l="1"/>
  <c r="AS1363" i="2" s="1"/>
  <c r="AV1363" i="2" s="1"/>
  <c r="AY1362" i="2" s="1"/>
  <c r="AX1362" i="2" s="1"/>
  <c r="AB763" i="2"/>
  <c r="AE764" i="2"/>
  <c r="AF764" i="2" s="1"/>
  <c r="AD764" i="2"/>
  <c r="AW1361" i="2" l="1"/>
  <c r="AQ1362" i="2"/>
  <c r="AR1362" i="2"/>
  <c r="AS1362" i="2" s="1"/>
  <c r="AT1362" i="2"/>
  <c r="AU1362" i="2" s="1"/>
  <c r="AB762" i="2"/>
  <c r="AE763" i="2"/>
  <c r="AF763" i="2" s="1"/>
  <c r="AD763" i="2"/>
  <c r="AV1362" i="2" l="1"/>
  <c r="AY1361" i="2" s="1"/>
  <c r="AX1361" i="2" s="1"/>
  <c r="AR1361" i="2" s="1"/>
  <c r="AS1361" i="2" s="1"/>
  <c r="AB761" i="2"/>
  <c r="AE762" i="2"/>
  <c r="AF762" i="2" s="1"/>
  <c r="AD762" i="2"/>
  <c r="AQ1361" i="2" l="1"/>
  <c r="AT1361" i="2"/>
  <c r="AU1361" i="2" s="1"/>
  <c r="AV1361" i="2" s="1"/>
  <c r="AY1360" i="2" s="1"/>
  <c r="AW1360" i="2"/>
  <c r="AB760" i="2"/>
  <c r="AD761" i="2"/>
  <c r="AE761" i="2"/>
  <c r="AF761" i="2" s="1"/>
  <c r="AX1360" i="2" l="1"/>
  <c r="AQ1360" i="2" s="1"/>
  <c r="AB759" i="2"/>
  <c r="AD760" i="2"/>
  <c r="AE760" i="2"/>
  <c r="AF760" i="2" s="1"/>
  <c r="AR1360" i="2" l="1"/>
  <c r="AS1360" i="2" s="1"/>
  <c r="AW1359" i="2"/>
  <c r="AT1360" i="2"/>
  <c r="AU1360" i="2" s="1"/>
  <c r="AV1360" i="2" s="1"/>
  <c r="AY1359" i="2" s="1"/>
  <c r="AX1359" i="2" s="1"/>
  <c r="AB758" i="2"/>
  <c r="AD759" i="2"/>
  <c r="AE759" i="2"/>
  <c r="AF759" i="2" s="1"/>
  <c r="AW1358" i="2" l="1"/>
  <c r="AT1359" i="2"/>
  <c r="AU1359" i="2" s="1"/>
  <c r="AQ1359" i="2"/>
  <c r="AR1359" i="2"/>
  <c r="AS1359" i="2" s="1"/>
  <c r="AV1359" i="2" s="1"/>
  <c r="AY1358" i="2" s="1"/>
  <c r="AX1358" i="2" s="1"/>
  <c r="AT1358" i="2" s="1"/>
  <c r="AU1358" i="2" s="1"/>
  <c r="AB757" i="2"/>
  <c r="AD758" i="2"/>
  <c r="AE758" i="2"/>
  <c r="AF758" i="2" s="1"/>
  <c r="AW1357" i="2" l="1"/>
  <c r="AR1358" i="2"/>
  <c r="AS1358" i="2" s="1"/>
  <c r="AV1358" i="2" s="1"/>
  <c r="AY1357" i="2" s="1"/>
  <c r="AX1357" i="2" s="1"/>
  <c r="AT1357" i="2" s="1"/>
  <c r="AU1357" i="2" s="1"/>
  <c r="AQ1358" i="2"/>
  <c r="AB756" i="2"/>
  <c r="AD757" i="2"/>
  <c r="AE757" i="2"/>
  <c r="AF757" i="2" s="1"/>
  <c r="AR1357" i="2" l="1"/>
  <c r="AS1357" i="2" s="1"/>
  <c r="AV1357" i="2" s="1"/>
  <c r="AY1356" i="2" s="1"/>
  <c r="AQ1357" i="2"/>
  <c r="AW1356" i="2"/>
  <c r="AB755" i="2"/>
  <c r="AE756" i="2"/>
  <c r="AF756" i="2" s="1"/>
  <c r="AD756" i="2"/>
  <c r="AX1356" i="2" l="1"/>
  <c r="AR1356" i="2" s="1"/>
  <c r="AS1356" i="2" s="1"/>
  <c r="AB754" i="2"/>
  <c r="AE755" i="2"/>
  <c r="AF755" i="2" s="1"/>
  <c r="AD755" i="2"/>
  <c r="AT1356" i="2" l="1"/>
  <c r="AU1356" i="2" s="1"/>
  <c r="AW1355" i="2"/>
  <c r="AV1356" i="2"/>
  <c r="AY1355" i="2" s="1"/>
  <c r="AX1355" i="2" s="1"/>
  <c r="AQ1356" i="2"/>
  <c r="AB753" i="2"/>
  <c r="AE754" i="2"/>
  <c r="AF754" i="2" s="1"/>
  <c r="AD754" i="2"/>
  <c r="AW1354" i="2" l="1"/>
  <c r="AQ1355" i="2"/>
  <c r="AR1355" i="2"/>
  <c r="AS1355" i="2" s="1"/>
  <c r="AT1355" i="2"/>
  <c r="AU1355" i="2" s="1"/>
  <c r="AB752" i="2"/>
  <c r="AD753" i="2"/>
  <c r="AE753" i="2"/>
  <c r="AF753" i="2" s="1"/>
  <c r="AV1355" i="2" l="1"/>
  <c r="AY1354" i="2" s="1"/>
  <c r="AX1354" i="2" s="1"/>
  <c r="AR1354" i="2" s="1"/>
  <c r="AS1354" i="2" s="1"/>
  <c r="AB751" i="2"/>
  <c r="AE752" i="2"/>
  <c r="AF752" i="2" s="1"/>
  <c r="AD752" i="2"/>
  <c r="AT1354" i="2" l="1"/>
  <c r="AU1354" i="2" s="1"/>
  <c r="AV1354" i="2" s="1"/>
  <c r="AY1353" i="2" s="1"/>
  <c r="AW1353" i="2"/>
  <c r="AQ1354" i="2"/>
  <c r="AB750" i="2"/>
  <c r="AE751" i="2"/>
  <c r="AF751" i="2" s="1"/>
  <c r="AD751" i="2"/>
  <c r="AX1353" i="2" l="1"/>
  <c r="AR1353" i="2" s="1"/>
  <c r="AS1353" i="2" s="1"/>
  <c r="AQ1353" i="2"/>
  <c r="AW1352" i="2"/>
  <c r="AT1353" i="2"/>
  <c r="AU1353" i="2" s="1"/>
  <c r="AV1353" i="2" s="1"/>
  <c r="AY1352" i="2" s="1"/>
  <c r="AX1352" i="2" s="1"/>
  <c r="AW1351" i="2" s="1"/>
  <c r="AB749" i="2"/>
  <c r="AE750" i="2"/>
  <c r="AF750" i="2" s="1"/>
  <c r="AD750" i="2"/>
  <c r="AR1352" i="2" l="1"/>
  <c r="AS1352" i="2" s="1"/>
  <c r="AQ1352" i="2"/>
  <c r="AT1352" i="2"/>
  <c r="AU1352" i="2" s="1"/>
  <c r="AB748" i="2"/>
  <c r="AD749" i="2"/>
  <c r="AE749" i="2"/>
  <c r="AF749" i="2" s="1"/>
  <c r="AV1352" i="2" l="1"/>
  <c r="AY1351" i="2" s="1"/>
  <c r="AX1351" i="2" s="1"/>
  <c r="AQ1351" i="2" s="1"/>
  <c r="AB747" i="2"/>
  <c r="AD748" i="2"/>
  <c r="AE748" i="2"/>
  <c r="AF748" i="2" s="1"/>
  <c r="AR1351" i="2" l="1"/>
  <c r="AS1351" i="2" s="1"/>
  <c r="AT1351" i="2"/>
  <c r="AU1351" i="2" s="1"/>
  <c r="AW1350" i="2"/>
  <c r="AB746" i="2"/>
  <c r="AE747" i="2"/>
  <c r="AF747" i="2" s="1"/>
  <c r="AD747" i="2"/>
  <c r="AV1351" i="2" l="1"/>
  <c r="AY1350" i="2" s="1"/>
  <c r="AX1350" i="2" s="1"/>
  <c r="AB745" i="2"/>
  <c r="AD746" i="2"/>
  <c r="AE746" i="2"/>
  <c r="AF746" i="2" s="1"/>
  <c r="AW1349" i="2" l="1"/>
  <c r="AR1350" i="2"/>
  <c r="AS1350" i="2" s="1"/>
  <c r="AQ1350" i="2"/>
  <c r="AT1350" i="2"/>
  <c r="AU1350" i="2" s="1"/>
  <c r="AB744" i="2"/>
  <c r="AE745" i="2"/>
  <c r="AF745" i="2" s="1"/>
  <c r="AD745" i="2"/>
  <c r="AV1350" i="2" l="1"/>
  <c r="AY1349" i="2" s="1"/>
  <c r="AX1349" i="2" s="1"/>
  <c r="AB743" i="2"/>
  <c r="AD744" i="2"/>
  <c r="AE744" i="2"/>
  <c r="AF744" i="2" s="1"/>
  <c r="AT1349" i="2" l="1"/>
  <c r="AU1349" i="2" s="1"/>
  <c r="AR1349" i="2"/>
  <c r="AS1349" i="2" s="1"/>
  <c r="AV1349" i="2" s="1"/>
  <c r="AY1348" i="2" s="1"/>
  <c r="AX1348" i="2" s="1"/>
  <c r="AQ1349" i="2"/>
  <c r="AW1348" i="2"/>
  <c r="AB742" i="2"/>
  <c r="AE743" i="2"/>
  <c r="AF743" i="2" s="1"/>
  <c r="AD743" i="2"/>
  <c r="AQ1348" i="2" l="1"/>
  <c r="AW1347" i="2"/>
  <c r="AT1348" i="2"/>
  <c r="AU1348" i="2" s="1"/>
  <c r="AR1348" i="2"/>
  <c r="AS1348" i="2" s="1"/>
  <c r="AV1348" i="2" s="1"/>
  <c r="AY1347" i="2" s="1"/>
  <c r="AX1347" i="2" s="1"/>
  <c r="AR1347" i="2" s="1"/>
  <c r="AS1347" i="2" s="1"/>
  <c r="AB741" i="2"/>
  <c r="AD742" i="2"/>
  <c r="AE742" i="2"/>
  <c r="AF742" i="2" s="1"/>
  <c r="AQ1347" i="2" l="1"/>
  <c r="AW1346" i="2"/>
  <c r="AT1347" i="2"/>
  <c r="AU1347" i="2" s="1"/>
  <c r="AV1347" i="2" s="1"/>
  <c r="AY1346" i="2" s="1"/>
  <c r="AX1346" i="2" s="1"/>
  <c r="AB740" i="2"/>
  <c r="AE741" i="2"/>
  <c r="AF741" i="2" s="1"/>
  <c r="AD741" i="2"/>
  <c r="AT1346" i="2" l="1"/>
  <c r="AU1346" i="2" s="1"/>
  <c r="AW1345" i="2"/>
  <c r="AR1346" i="2"/>
  <c r="AS1346" i="2" s="1"/>
  <c r="AV1346" i="2" s="1"/>
  <c r="AY1345" i="2" s="1"/>
  <c r="AX1345" i="2" s="1"/>
  <c r="AQ1346" i="2"/>
  <c r="AB739" i="2"/>
  <c r="AE740" i="2"/>
  <c r="AF740" i="2" s="1"/>
  <c r="AD740" i="2"/>
  <c r="AQ1345" i="2" l="1"/>
  <c r="AR1345" i="2"/>
  <c r="AS1345" i="2" s="1"/>
  <c r="AT1345" i="2"/>
  <c r="AU1345" i="2" s="1"/>
  <c r="AW1344" i="2"/>
  <c r="AB738" i="2"/>
  <c r="AD739" i="2"/>
  <c r="AE739" i="2"/>
  <c r="AF739" i="2" s="1"/>
  <c r="AV1345" i="2" l="1"/>
  <c r="AY1344" i="2" s="1"/>
  <c r="AX1344" i="2" s="1"/>
  <c r="AQ1344" i="2" s="1"/>
  <c r="AB737" i="2"/>
  <c r="AE738" i="2"/>
  <c r="AF738" i="2" s="1"/>
  <c r="AD738" i="2"/>
  <c r="AT1344" i="2" l="1"/>
  <c r="AU1344" i="2" s="1"/>
  <c r="AW1343" i="2"/>
  <c r="AR1344" i="2"/>
  <c r="AS1344" i="2" s="1"/>
  <c r="AV1344" i="2" s="1"/>
  <c r="AY1343" i="2" s="1"/>
  <c r="AX1343" i="2" s="1"/>
  <c r="AR1343" i="2" s="1"/>
  <c r="AS1343" i="2" s="1"/>
  <c r="AB736" i="2"/>
  <c r="AE737" i="2"/>
  <c r="AF737" i="2" s="1"/>
  <c r="AD737" i="2"/>
  <c r="AQ1343" i="2" l="1"/>
  <c r="AT1343" i="2"/>
  <c r="AU1343" i="2" s="1"/>
  <c r="AV1343" i="2" s="1"/>
  <c r="AY1342" i="2" s="1"/>
  <c r="AX1342" i="2" s="1"/>
  <c r="AW1341" i="2" s="1"/>
  <c r="AW1342" i="2"/>
  <c r="AB735" i="2"/>
  <c r="AE736" i="2"/>
  <c r="AF736" i="2" s="1"/>
  <c r="AD736" i="2"/>
  <c r="AT1342" i="2" l="1"/>
  <c r="AU1342" i="2" s="1"/>
  <c r="AR1342" i="2"/>
  <c r="AS1342" i="2" s="1"/>
  <c r="AV1342" i="2" s="1"/>
  <c r="AY1341" i="2" s="1"/>
  <c r="AX1341" i="2" s="1"/>
  <c r="AT1341" i="2" s="1"/>
  <c r="AU1341" i="2" s="1"/>
  <c r="AQ1342" i="2"/>
  <c r="AB734" i="2"/>
  <c r="AE735" i="2"/>
  <c r="AF735" i="2" s="1"/>
  <c r="AD735" i="2"/>
  <c r="AW1340" i="2" l="1"/>
  <c r="AQ1341" i="2"/>
  <c r="AR1341" i="2"/>
  <c r="AS1341" i="2" s="1"/>
  <c r="AV1341" i="2" s="1"/>
  <c r="AY1340" i="2" s="1"/>
  <c r="AX1340" i="2" s="1"/>
  <c r="AW1339" i="2" s="1"/>
  <c r="AX1339" i="2" s="1"/>
  <c r="AQ1339" i="2" s="1"/>
  <c r="AB733" i="2"/>
  <c r="AD734" i="2"/>
  <c r="AE734" i="2"/>
  <c r="AF734" i="2" s="1"/>
  <c r="AR1340" i="2" l="1"/>
  <c r="AS1340" i="2" s="1"/>
  <c r="AR1339" i="2"/>
  <c r="AS1339" i="2" s="1"/>
  <c r="AQ1340" i="2"/>
  <c r="AT1340" i="2"/>
  <c r="AU1340" i="2" s="1"/>
  <c r="AT1339" i="2"/>
  <c r="AU1339" i="2" s="1"/>
  <c r="AW1338" i="2"/>
  <c r="AX1338" i="2" s="1"/>
  <c r="AW1337" i="2" s="1"/>
  <c r="AX1337" i="2" s="1"/>
  <c r="AQ1337" i="2" s="1"/>
  <c r="AB732" i="2"/>
  <c r="AE733" i="2"/>
  <c r="AF733" i="2" s="1"/>
  <c r="AD733" i="2"/>
  <c r="AV1339" i="2" l="1"/>
  <c r="AT1338" i="2"/>
  <c r="AU1338" i="2" s="1"/>
  <c r="AR1337" i="2"/>
  <c r="AS1337" i="2" s="1"/>
  <c r="AR1338" i="2"/>
  <c r="AS1338" i="2" s="1"/>
  <c r="AV1338" i="2" s="1"/>
  <c r="AY1337" i="2" s="1"/>
  <c r="AQ1338" i="2"/>
  <c r="AW1336" i="2"/>
  <c r="AX1336" i="2" s="1"/>
  <c r="AR1336" i="2" s="1"/>
  <c r="AS1336" i="2" s="1"/>
  <c r="AT1337" i="2"/>
  <c r="AU1337" i="2" s="1"/>
  <c r="AV1340" i="2"/>
  <c r="AY1339" i="2" s="1"/>
  <c r="AB731" i="2"/>
  <c r="AD732" i="2"/>
  <c r="AE732" i="2"/>
  <c r="AF732" i="2" s="1"/>
  <c r="AQ1336" i="2" l="1"/>
  <c r="AV1337" i="2"/>
  <c r="AY1336" i="2" s="1"/>
  <c r="AT1336" i="2"/>
  <c r="AU1336" i="2" s="1"/>
  <c r="AV1336" i="2" s="1"/>
  <c r="AW1335" i="2"/>
  <c r="AX1335" i="2" s="1"/>
  <c r="AQ1335" i="2" s="1"/>
  <c r="AY1338" i="2"/>
  <c r="AB730" i="2"/>
  <c r="AE731" i="2"/>
  <c r="AF731" i="2" s="1"/>
  <c r="AD731" i="2"/>
  <c r="AY1335" i="2" l="1"/>
  <c r="AW1334" i="2"/>
  <c r="AT1335" i="2"/>
  <c r="AU1335" i="2" s="1"/>
  <c r="AR1335" i="2"/>
  <c r="AS1335" i="2" s="1"/>
  <c r="AV1335" i="2" s="1"/>
  <c r="AY1334" i="2" s="1"/>
  <c r="AX1334" i="2" s="1"/>
  <c r="AR1334" i="2" s="1"/>
  <c r="AS1334" i="2" s="1"/>
  <c r="AB729" i="2"/>
  <c r="AE730" i="2"/>
  <c r="AF730" i="2" s="1"/>
  <c r="AD730" i="2"/>
  <c r="AW1333" i="2" l="1"/>
  <c r="AQ1334" i="2"/>
  <c r="AT1334" i="2"/>
  <c r="AU1334" i="2" s="1"/>
  <c r="AV1334" i="2" s="1"/>
  <c r="AY1333" i="2" s="1"/>
  <c r="AX1333" i="2" s="1"/>
  <c r="AW1332" i="2" s="1"/>
  <c r="AB728" i="2"/>
  <c r="AE729" i="2"/>
  <c r="AF729" i="2" s="1"/>
  <c r="AD729" i="2"/>
  <c r="AR1333" i="2" l="1"/>
  <c r="AS1333" i="2" s="1"/>
  <c r="AQ1333" i="2"/>
  <c r="AT1333" i="2"/>
  <c r="AU1333" i="2" s="1"/>
  <c r="AB727" i="2"/>
  <c r="AE728" i="2"/>
  <c r="AF728" i="2" s="1"/>
  <c r="AD728" i="2"/>
  <c r="AV1333" i="2" l="1"/>
  <c r="AY1332" i="2" s="1"/>
  <c r="AX1332" i="2" s="1"/>
  <c r="AR1332" i="2" s="1"/>
  <c r="AS1332" i="2" s="1"/>
  <c r="AB726" i="2"/>
  <c r="AE727" i="2"/>
  <c r="AF727" i="2" s="1"/>
  <c r="AD727" i="2"/>
  <c r="AQ1332" i="2" l="1"/>
  <c r="AT1332" i="2"/>
  <c r="AU1332" i="2" s="1"/>
  <c r="AV1332" i="2" s="1"/>
  <c r="AY1331" i="2" s="1"/>
  <c r="AW1331" i="2"/>
  <c r="AB725" i="2"/>
  <c r="AE726" i="2"/>
  <c r="AF726" i="2" s="1"/>
  <c r="AD726" i="2"/>
  <c r="AX1331" i="2" l="1"/>
  <c r="AQ1331" i="2" s="1"/>
  <c r="AR1331" i="2"/>
  <c r="AS1331" i="2" s="1"/>
  <c r="AW1330" i="2"/>
  <c r="AB724" i="2"/>
  <c r="AD725" i="2"/>
  <c r="AE725" i="2"/>
  <c r="AF725" i="2" s="1"/>
  <c r="AT1331" i="2" l="1"/>
  <c r="AU1331" i="2" s="1"/>
  <c r="AV1331" i="2" s="1"/>
  <c r="AY1330" i="2" s="1"/>
  <c r="AX1330" i="2" s="1"/>
  <c r="AB723" i="2"/>
  <c r="AE724" i="2"/>
  <c r="AF724" i="2" s="1"/>
  <c r="AD724" i="2"/>
  <c r="AT1330" i="2" l="1"/>
  <c r="AU1330" i="2" s="1"/>
  <c r="AR1330" i="2"/>
  <c r="AS1330" i="2" s="1"/>
  <c r="AV1330" i="2" s="1"/>
  <c r="AY1329" i="2" s="1"/>
  <c r="AW1329" i="2"/>
  <c r="AQ1330" i="2"/>
  <c r="AB722" i="2"/>
  <c r="AD723" i="2"/>
  <c r="AE723" i="2"/>
  <c r="AF723" i="2" s="1"/>
  <c r="AX1329" i="2" l="1"/>
  <c r="AR1329" i="2" s="1"/>
  <c r="AS1329" i="2" s="1"/>
  <c r="AQ1329" i="2"/>
  <c r="AW1328" i="2"/>
  <c r="AT1329" i="2"/>
  <c r="AU1329" i="2" s="1"/>
  <c r="AV1329" i="2" s="1"/>
  <c r="AY1328" i="2" s="1"/>
  <c r="AX1328" i="2" s="1"/>
  <c r="AB721" i="2"/>
  <c r="AD722" i="2"/>
  <c r="AE722" i="2"/>
  <c r="AF722" i="2" s="1"/>
  <c r="AQ1328" i="2" l="1"/>
  <c r="AR1328" i="2"/>
  <c r="AS1328" i="2" s="1"/>
  <c r="AW1327" i="2"/>
  <c r="AT1328" i="2"/>
  <c r="AU1328" i="2" s="1"/>
  <c r="AB720" i="2"/>
  <c r="AE721" i="2"/>
  <c r="AF721" i="2" s="1"/>
  <c r="AD721" i="2"/>
  <c r="AV1328" i="2" l="1"/>
  <c r="AY1327" i="2" s="1"/>
  <c r="AX1327" i="2" s="1"/>
  <c r="AR1327" i="2" s="1"/>
  <c r="AS1327" i="2" s="1"/>
  <c r="AB719" i="2"/>
  <c r="AE720" i="2"/>
  <c r="AF720" i="2" s="1"/>
  <c r="AD720" i="2"/>
  <c r="AT1327" i="2" l="1"/>
  <c r="AU1327" i="2" s="1"/>
  <c r="AW1326" i="2"/>
  <c r="AV1327" i="2"/>
  <c r="AY1326" i="2" s="1"/>
  <c r="AQ1327" i="2"/>
  <c r="AB718" i="2"/>
  <c r="AE719" i="2"/>
  <c r="AF719" i="2" s="1"/>
  <c r="AD719" i="2"/>
  <c r="AX1326" i="2" l="1"/>
  <c r="AT1326" i="2" s="1"/>
  <c r="AU1326" i="2" s="1"/>
  <c r="AR1326" i="2"/>
  <c r="AS1326" i="2" s="1"/>
  <c r="AV1326" i="2" s="1"/>
  <c r="AY1325" i="2" s="1"/>
  <c r="AQ1326" i="2"/>
  <c r="AB717" i="2"/>
  <c r="AD718" i="2"/>
  <c r="AE718" i="2"/>
  <c r="AF718" i="2" s="1"/>
  <c r="AW1325" i="2" l="1"/>
  <c r="AX1325" i="2" s="1"/>
  <c r="AB716" i="2"/>
  <c r="AD717" i="2"/>
  <c r="AE717" i="2"/>
  <c r="AF717" i="2" s="1"/>
  <c r="AQ1325" i="2" l="1"/>
  <c r="AR1325" i="2"/>
  <c r="AS1325" i="2" s="1"/>
  <c r="AW1324" i="2"/>
  <c r="AT1325" i="2"/>
  <c r="AU1325" i="2" s="1"/>
  <c r="AB715" i="2"/>
  <c r="AD716" i="2"/>
  <c r="AE716" i="2"/>
  <c r="AF716" i="2" s="1"/>
  <c r="AV1325" i="2" l="1"/>
  <c r="AY1324" i="2" s="1"/>
  <c r="AX1324" i="2" s="1"/>
  <c r="AB714" i="2"/>
  <c r="AE715" i="2"/>
  <c r="AF715" i="2" s="1"/>
  <c r="AD715" i="2"/>
  <c r="AQ1324" i="2" l="1"/>
  <c r="AW1323" i="2"/>
  <c r="AR1324" i="2"/>
  <c r="AS1324" i="2" s="1"/>
  <c r="AT1324" i="2"/>
  <c r="AU1324" i="2" s="1"/>
  <c r="AB713" i="2"/>
  <c r="AD714" i="2"/>
  <c r="AE714" i="2"/>
  <c r="AF714" i="2" s="1"/>
  <c r="AV1324" i="2" l="1"/>
  <c r="AY1323" i="2" s="1"/>
  <c r="AX1323" i="2" s="1"/>
  <c r="AB712" i="2"/>
  <c r="AE713" i="2"/>
  <c r="AF713" i="2" s="1"/>
  <c r="AD713" i="2"/>
  <c r="AR1323" i="2" l="1"/>
  <c r="AS1323" i="2" s="1"/>
  <c r="AT1323" i="2"/>
  <c r="AU1323" i="2" s="1"/>
  <c r="AW1322" i="2"/>
  <c r="AX1322" i="2" s="1"/>
  <c r="AQ1323" i="2"/>
  <c r="AB711" i="2"/>
  <c r="AD712" i="2"/>
  <c r="AE712" i="2"/>
  <c r="AF712" i="2" s="1"/>
  <c r="AV1323" i="2" l="1"/>
  <c r="AY1322" i="2" s="1"/>
  <c r="AT1322" i="2"/>
  <c r="AU1322" i="2" s="1"/>
  <c r="AQ1322" i="2"/>
  <c r="AW1321" i="2"/>
  <c r="AR1322" i="2"/>
  <c r="AS1322" i="2" s="1"/>
  <c r="AV1322" i="2" s="1"/>
  <c r="AY1321" i="2" s="1"/>
  <c r="AX1321" i="2" s="1"/>
  <c r="AR1321" i="2" s="1"/>
  <c r="AS1321" i="2" s="1"/>
  <c r="AB710" i="2"/>
  <c r="AD711" i="2"/>
  <c r="AE711" i="2"/>
  <c r="AF711" i="2" s="1"/>
  <c r="AT1321" i="2" l="1"/>
  <c r="AU1321" i="2" s="1"/>
  <c r="AV1321" i="2" s="1"/>
  <c r="AY1320" i="2" s="1"/>
  <c r="AQ1321" i="2"/>
  <c r="AW1320" i="2"/>
  <c r="AB709" i="2"/>
  <c r="AD710" i="2"/>
  <c r="AE710" i="2"/>
  <c r="AF710" i="2" s="1"/>
  <c r="AX1320" i="2" l="1"/>
  <c r="AB708" i="2"/>
  <c r="AD709" i="2"/>
  <c r="AE709" i="2"/>
  <c r="AF709" i="2" s="1"/>
  <c r="AW1319" i="2" l="1"/>
  <c r="AQ1320" i="2"/>
  <c r="AR1320" i="2"/>
  <c r="AS1320" i="2" s="1"/>
  <c r="AT1320" i="2"/>
  <c r="AU1320" i="2" s="1"/>
  <c r="AB707" i="2"/>
  <c r="AD708" i="2"/>
  <c r="AE708" i="2"/>
  <c r="AF708" i="2" s="1"/>
  <c r="AV1320" i="2" l="1"/>
  <c r="AY1319" i="2" s="1"/>
  <c r="AX1319" i="2" s="1"/>
  <c r="AQ1319" i="2" s="1"/>
  <c r="AB706" i="2"/>
  <c r="AE707" i="2"/>
  <c r="AF707" i="2" s="1"/>
  <c r="AD707" i="2"/>
  <c r="AW1318" i="2" l="1"/>
  <c r="AX1318" i="2" s="1"/>
  <c r="AR1319" i="2"/>
  <c r="AS1319" i="2" s="1"/>
  <c r="AT1319" i="2"/>
  <c r="AU1319" i="2" s="1"/>
  <c r="AQ1318" i="2"/>
  <c r="AW1317" i="2"/>
  <c r="AT1318" i="2"/>
  <c r="AU1318" i="2" s="1"/>
  <c r="AV1319" i="2"/>
  <c r="AY1318" i="2" s="1"/>
  <c r="AR1318" i="2"/>
  <c r="AS1318" i="2" s="1"/>
  <c r="AV1318" i="2" s="1"/>
  <c r="AY1317" i="2" s="1"/>
  <c r="AX1317" i="2" s="1"/>
  <c r="AQ1317" i="2" s="1"/>
  <c r="AB705" i="2"/>
  <c r="AE706" i="2"/>
  <c r="AF706" i="2" s="1"/>
  <c r="AD706" i="2"/>
  <c r="AT1317" i="2" l="1"/>
  <c r="AU1317" i="2" s="1"/>
  <c r="AR1317" i="2"/>
  <c r="AS1317" i="2" s="1"/>
  <c r="AV1317" i="2" s="1"/>
  <c r="AY1316" i="2" s="1"/>
  <c r="AW1316" i="2"/>
  <c r="AX1316" i="2" s="1"/>
  <c r="AQ1316" i="2" s="1"/>
  <c r="AR1316" i="2"/>
  <c r="AS1316" i="2" s="1"/>
  <c r="AT1316" i="2"/>
  <c r="AU1316" i="2" s="1"/>
  <c r="AB704" i="2"/>
  <c r="AD705" i="2"/>
  <c r="AE705" i="2"/>
  <c r="AF705" i="2" s="1"/>
  <c r="AW1315" i="2" l="1"/>
  <c r="AX1315" i="2" s="1"/>
  <c r="AR1315" i="2" s="1"/>
  <c r="AS1315" i="2" s="1"/>
  <c r="AV1316" i="2"/>
  <c r="AY1315" i="2" s="1"/>
  <c r="AQ1315" i="2"/>
  <c r="AW1314" i="2"/>
  <c r="AX1314" i="2" s="1"/>
  <c r="AT1314" i="2" s="1"/>
  <c r="AU1314" i="2" s="1"/>
  <c r="AT1315" i="2"/>
  <c r="AU1315" i="2" s="1"/>
  <c r="AV1315" i="2" s="1"/>
  <c r="AY1314" i="2" s="1"/>
  <c r="AB703" i="2"/>
  <c r="AD704" i="2"/>
  <c r="AE704" i="2"/>
  <c r="AF704" i="2" s="1"/>
  <c r="AQ1314" i="2" l="1"/>
  <c r="AR1314" i="2"/>
  <c r="AS1314" i="2" s="1"/>
  <c r="AV1314" i="2" s="1"/>
  <c r="AY1313" i="2" s="1"/>
  <c r="AW1313" i="2"/>
  <c r="AX1313" i="2" s="1"/>
  <c r="AB702" i="2"/>
  <c r="AE703" i="2"/>
  <c r="AF703" i="2" s="1"/>
  <c r="AD703" i="2"/>
  <c r="AR1313" i="2" l="1"/>
  <c r="AS1313" i="2" s="1"/>
  <c r="AW1312" i="2"/>
  <c r="AT1313" i="2"/>
  <c r="AU1313" i="2" s="1"/>
  <c r="AQ1313" i="2"/>
  <c r="AB701" i="2"/>
  <c r="AE702" i="2"/>
  <c r="AF702" i="2" s="1"/>
  <c r="AD702" i="2"/>
  <c r="AV1313" i="2" l="1"/>
  <c r="AY1312" i="2" s="1"/>
  <c r="AX1312" i="2" s="1"/>
  <c r="AQ1312" i="2" s="1"/>
  <c r="AB700" i="2"/>
  <c r="AE701" i="2"/>
  <c r="AF701" i="2" s="1"/>
  <c r="AD701" i="2"/>
  <c r="AT1312" i="2" l="1"/>
  <c r="AU1312" i="2" s="1"/>
  <c r="AW1311" i="2"/>
  <c r="AX1311" i="2" s="1"/>
  <c r="AR1311" i="2" s="1"/>
  <c r="AS1311" i="2" s="1"/>
  <c r="AR1312" i="2"/>
  <c r="AS1312" i="2" s="1"/>
  <c r="AV1312" i="2" s="1"/>
  <c r="AY1311" i="2" s="1"/>
  <c r="AB699" i="2"/>
  <c r="AD700" i="2"/>
  <c r="AE700" i="2"/>
  <c r="AF700" i="2" s="1"/>
  <c r="AW1310" i="2" l="1"/>
  <c r="AX1310" i="2" s="1"/>
  <c r="AW1309" i="2" s="1"/>
  <c r="AX1309" i="2" s="1"/>
  <c r="AT1309" i="2" s="1"/>
  <c r="AU1309" i="2" s="1"/>
  <c r="AQ1311" i="2"/>
  <c r="AT1311" i="2"/>
  <c r="AU1311" i="2" s="1"/>
  <c r="AV1311" i="2" s="1"/>
  <c r="AY1310" i="2" s="1"/>
  <c r="AQ1310" i="2"/>
  <c r="AR1310" i="2"/>
  <c r="AS1310" i="2" s="1"/>
  <c r="AB698" i="2"/>
  <c r="AD699" i="2"/>
  <c r="AE699" i="2"/>
  <c r="AF699" i="2" s="1"/>
  <c r="AW1308" i="2" l="1"/>
  <c r="AQ1309" i="2"/>
  <c r="AR1309" i="2"/>
  <c r="AS1309" i="2" s="1"/>
  <c r="AV1309" i="2" s="1"/>
  <c r="AT1310" i="2"/>
  <c r="AU1310" i="2" s="1"/>
  <c r="AV1310" i="2" s="1"/>
  <c r="AY1309" i="2" s="1"/>
  <c r="AB697" i="2"/>
  <c r="AD698" i="2"/>
  <c r="AE698" i="2"/>
  <c r="AF698" i="2" s="1"/>
  <c r="AY1308" i="2" l="1"/>
  <c r="AX1308" i="2" s="1"/>
  <c r="AQ1308" i="2" s="1"/>
  <c r="AB696" i="2"/>
  <c r="AD697" i="2"/>
  <c r="AE697" i="2"/>
  <c r="AF697" i="2" s="1"/>
  <c r="AR1308" i="2" l="1"/>
  <c r="AS1308" i="2" s="1"/>
  <c r="AW1307" i="2"/>
  <c r="AX1307" i="2" s="1"/>
  <c r="AW1306" i="2" s="1"/>
  <c r="AT1308" i="2"/>
  <c r="AU1308" i="2" s="1"/>
  <c r="AB695" i="2"/>
  <c r="AE696" i="2"/>
  <c r="AF696" i="2" s="1"/>
  <c r="AD696" i="2"/>
  <c r="AV1308" i="2" l="1"/>
  <c r="AY1307" i="2" s="1"/>
  <c r="AQ1307" i="2"/>
  <c r="AR1307" i="2"/>
  <c r="AS1307" i="2" s="1"/>
  <c r="AT1307" i="2"/>
  <c r="AU1307" i="2" s="1"/>
  <c r="AB694" i="2"/>
  <c r="AE695" i="2"/>
  <c r="AF695" i="2" s="1"/>
  <c r="AD695" i="2"/>
  <c r="AV1307" i="2" l="1"/>
  <c r="AY1306" i="2" s="1"/>
  <c r="AX1306" i="2" s="1"/>
  <c r="AR1306" i="2" s="1"/>
  <c r="AS1306" i="2" s="1"/>
  <c r="AB693" i="2"/>
  <c r="AD694" i="2"/>
  <c r="AE694" i="2"/>
  <c r="AF694" i="2" s="1"/>
  <c r="AW1305" i="2" l="1"/>
  <c r="AX1305" i="2" s="1"/>
  <c r="AT1305" i="2" s="1"/>
  <c r="AU1305" i="2" s="1"/>
  <c r="AQ1306" i="2"/>
  <c r="AT1306" i="2"/>
  <c r="AU1306" i="2" s="1"/>
  <c r="AV1306" i="2" s="1"/>
  <c r="AY1305" i="2" s="1"/>
  <c r="AR1305" i="2"/>
  <c r="AS1305" i="2" s="1"/>
  <c r="AQ1305" i="2"/>
  <c r="AB692" i="2"/>
  <c r="AD693" i="2"/>
  <c r="AE693" i="2"/>
  <c r="AF693" i="2" s="1"/>
  <c r="AW1304" i="2" l="1"/>
  <c r="AX1304" i="2" s="1"/>
  <c r="AQ1304" i="2" s="1"/>
  <c r="AV1305" i="2"/>
  <c r="AY1304" i="2" s="1"/>
  <c r="AB691" i="2"/>
  <c r="AE692" i="2"/>
  <c r="AF692" i="2" s="1"/>
  <c r="AD692" i="2"/>
  <c r="AT1304" i="2" l="1"/>
  <c r="AU1304" i="2" s="1"/>
  <c r="AR1304" i="2"/>
  <c r="AS1304" i="2" s="1"/>
  <c r="AV1304" i="2" s="1"/>
  <c r="AY1303" i="2" s="1"/>
  <c r="AW1303" i="2"/>
  <c r="AX1303" i="2" s="1"/>
  <c r="AQ1303" i="2" s="1"/>
  <c r="AB690" i="2"/>
  <c r="AD691" i="2"/>
  <c r="AE691" i="2"/>
  <c r="AF691" i="2" s="1"/>
  <c r="AR1303" i="2" l="1"/>
  <c r="AS1303" i="2" s="1"/>
  <c r="AT1303" i="2"/>
  <c r="AU1303" i="2" s="1"/>
  <c r="AW1302" i="2"/>
  <c r="AX1302" i="2" s="1"/>
  <c r="AB689" i="2"/>
  <c r="AE690" i="2"/>
  <c r="AF690" i="2" s="1"/>
  <c r="AD690" i="2"/>
  <c r="AV1303" i="2" l="1"/>
  <c r="AY1302" i="2" s="1"/>
  <c r="AW1301" i="2"/>
  <c r="AX1301" i="2" s="1"/>
  <c r="AR1301" i="2" s="1"/>
  <c r="AS1301" i="2" s="1"/>
  <c r="AT1302" i="2"/>
  <c r="AU1302" i="2" s="1"/>
  <c r="AR1302" i="2"/>
  <c r="AS1302" i="2" s="1"/>
  <c r="AV1302" i="2" s="1"/>
  <c r="AY1301" i="2" s="1"/>
  <c r="AQ1302" i="2"/>
  <c r="AB688" i="2"/>
  <c r="AD689" i="2"/>
  <c r="AE689" i="2"/>
  <c r="AF689" i="2" s="1"/>
  <c r="AQ1301" i="2" l="1"/>
  <c r="AT1301" i="2"/>
  <c r="AU1301" i="2" s="1"/>
  <c r="AV1301" i="2" s="1"/>
  <c r="AY1300" i="2" s="1"/>
  <c r="AW1300" i="2"/>
  <c r="AX1300" i="2" s="1"/>
  <c r="AQ1300" i="2" s="1"/>
  <c r="AB687" i="2"/>
  <c r="AD688" i="2"/>
  <c r="AE688" i="2"/>
  <c r="AF688" i="2" s="1"/>
  <c r="AR1300" i="2" l="1"/>
  <c r="AS1300" i="2" s="1"/>
  <c r="AT1300" i="2"/>
  <c r="AU1300" i="2" s="1"/>
  <c r="AW1299" i="2"/>
  <c r="AX1299" i="2" s="1"/>
  <c r="AQ1299" i="2" s="1"/>
  <c r="AB686" i="2"/>
  <c r="AE687" i="2"/>
  <c r="AF687" i="2" s="1"/>
  <c r="AD687" i="2"/>
  <c r="AV1300" i="2" l="1"/>
  <c r="AY1299" i="2" s="1"/>
  <c r="AR1299" i="2"/>
  <c r="AS1299" i="2" s="1"/>
  <c r="AT1299" i="2"/>
  <c r="AU1299" i="2" s="1"/>
  <c r="AW1298" i="2"/>
  <c r="AX1298" i="2" s="1"/>
  <c r="AB685" i="2"/>
  <c r="AE686" i="2"/>
  <c r="AF686" i="2" s="1"/>
  <c r="AD686" i="2"/>
  <c r="AV1299" i="2" l="1"/>
  <c r="AY1298" i="2" s="1"/>
  <c r="AR1298" i="2"/>
  <c r="AS1298" i="2" s="1"/>
  <c r="AQ1298" i="2"/>
  <c r="AW1297" i="2"/>
  <c r="AT1298" i="2"/>
  <c r="AU1298" i="2" s="1"/>
  <c r="AB684" i="2"/>
  <c r="AD685" i="2"/>
  <c r="AE685" i="2"/>
  <c r="AF685" i="2" s="1"/>
  <c r="AV1298" i="2" l="1"/>
  <c r="AY1297" i="2" s="1"/>
  <c r="AX1297" i="2" s="1"/>
  <c r="AR1297" i="2" s="1"/>
  <c r="AS1297" i="2" s="1"/>
  <c r="AB683" i="2"/>
  <c r="AE684" i="2"/>
  <c r="AF684" i="2" s="1"/>
  <c r="AD684" i="2"/>
  <c r="AQ1297" i="2" l="1"/>
  <c r="AW1296" i="2"/>
  <c r="AX1296" i="2" s="1"/>
  <c r="AR1296" i="2" s="1"/>
  <c r="AS1296" i="2" s="1"/>
  <c r="AT1297" i="2"/>
  <c r="AU1297" i="2" s="1"/>
  <c r="AV1297" i="2" s="1"/>
  <c r="AY1296" i="2" s="1"/>
  <c r="AB682" i="2"/>
  <c r="AE683" i="2"/>
  <c r="AF683" i="2" s="1"/>
  <c r="AD683" i="2"/>
  <c r="AT1296" i="2" l="1"/>
  <c r="AU1296" i="2" s="1"/>
  <c r="AW1295" i="2"/>
  <c r="AX1295" i="2" s="1"/>
  <c r="AQ1295" i="2" s="1"/>
  <c r="AV1296" i="2"/>
  <c r="AY1295" i="2" s="1"/>
  <c r="AQ1296" i="2"/>
  <c r="AB681" i="2"/>
  <c r="AD682" i="2"/>
  <c r="AE682" i="2"/>
  <c r="AF682" i="2" s="1"/>
  <c r="AT1295" i="2" l="1"/>
  <c r="AU1295" i="2" s="1"/>
  <c r="AR1295" i="2"/>
  <c r="AS1295" i="2" s="1"/>
  <c r="AV1295" i="2" s="1"/>
  <c r="AY1294" i="2" s="1"/>
  <c r="AW1294" i="2"/>
  <c r="AB680" i="2"/>
  <c r="AD681" i="2"/>
  <c r="AE681" i="2"/>
  <c r="AF681" i="2" s="1"/>
  <c r="AX1294" i="2" l="1"/>
  <c r="AQ1294" i="2" s="1"/>
  <c r="AR1294" i="2"/>
  <c r="AS1294" i="2" s="1"/>
  <c r="AT1294" i="2"/>
  <c r="AU1294" i="2" s="1"/>
  <c r="AB679" i="2"/>
  <c r="AD680" i="2"/>
  <c r="AE680" i="2"/>
  <c r="AF680" i="2" s="1"/>
  <c r="AW1293" i="2" l="1"/>
  <c r="AX1293" i="2" s="1"/>
  <c r="AW1292" i="2" s="1"/>
  <c r="AX1292" i="2" s="1"/>
  <c r="AW1291" i="2" s="1"/>
  <c r="AV1294" i="2"/>
  <c r="AY1293" i="2" s="1"/>
  <c r="AR1293" i="2"/>
  <c r="AS1293" i="2" s="1"/>
  <c r="AQ1293" i="2"/>
  <c r="AB678" i="2"/>
  <c r="AD679" i="2"/>
  <c r="AE679" i="2"/>
  <c r="AF679" i="2" s="1"/>
  <c r="AT1293" i="2" l="1"/>
  <c r="AU1293" i="2" s="1"/>
  <c r="AT1292" i="2"/>
  <c r="AU1292" i="2" s="1"/>
  <c r="AQ1292" i="2"/>
  <c r="AV1293" i="2"/>
  <c r="AY1292" i="2" s="1"/>
  <c r="AR1292" i="2"/>
  <c r="AS1292" i="2" s="1"/>
  <c r="AV1292" i="2" s="1"/>
  <c r="AB677" i="2"/>
  <c r="AE678" i="2"/>
  <c r="AF678" i="2" s="1"/>
  <c r="AD678" i="2"/>
  <c r="AY1291" i="2" l="1"/>
  <c r="AX1291" i="2" s="1"/>
  <c r="AR1291" i="2" s="1"/>
  <c r="AS1291" i="2" s="1"/>
  <c r="AB676" i="2"/>
  <c r="AE677" i="2"/>
  <c r="AF677" i="2" s="1"/>
  <c r="AD677" i="2"/>
  <c r="AQ1291" i="2" l="1"/>
  <c r="AW1290" i="2"/>
  <c r="AT1291" i="2"/>
  <c r="AU1291" i="2" s="1"/>
  <c r="AV1291" i="2" s="1"/>
  <c r="AY1290" i="2" s="1"/>
  <c r="AB675" i="2"/>
  <c r="AE676" i="2"/>
  <c r="AF676" i="2" s="1"/>
  <c r="AD676" i="2"/>
  <c r="AX1290" i="2" l="1"/>
  <c r="AW1289" i="2" s="1"/>
  <c r="AB674" i="2"/>
  <c r="AD675" i="2"/>
  <c r="AE675" i="2"/>
  <c r="AF675" i="2" s="1"/>
  <c r="AQ1290" i="2" l="1"/>
  <c r="AT1290" i="2"/>
  <c r="AU1290" i="2" s="1"/>
  <c r="AR1290" i="2"/>
  <c r="AS1290" i="2" s="1"/>
  <c r="AV1290" i="2" s="1"/>
  <c r="AY1289" i="2" s="1"/>
  <c r="AX1289" i="2" s="1"/>
  <c r="AQ1289" i="2" s="1"/>
  <c r="AB673" i="2"/>
  <c r="AE674" i="2"/>
  <c r="AF674" i="2" s="1"/>
  <c r="AD674" i="2"/>
  <c r="AR1289" i="2" l="1"/>
  <c r="AS1289" i="2" s="1"/>
  <c r="AW1288" i="2"/>
  <c r="AT1289" i="2"/>
  <c r="AU1289" i="2" s="1"/>
  <c r="AB672" i="2"/>
  <c r="AD673" i="2"/>
  <c r="AE673" i="2"/>
  <c r="AF673" i="2" s="1"/>
  <c r="AV1289" i="2" l="1"/>
  <c r="AY1288" i="2" s="1"/>
  <c r="AX1288" i="2" s="1"/>
  <c r="AT1288" i="2" s="1"/>
  <c r="AU1288" i="2" s="1"/>
  <c r="AB671" i="2"/>
  <c r="AE672" i="2"/>
  <c r="AF672" i="2" s="1"/>
  <c r="AD672" i="2"/>
  <c r="AR1288" i="2" l="1"/>
  <c r="AS1288" i="2" s="1"/>
  <c r="AV1288" i="2" s="1"/>
  <c r="AY1287" i="2" s="1"/>
  <c r="AQ1288" i="2"/>
  <c r="AW1287" i="2"/>
  <c r="AB670" i="2"/>
  <c r="AE671" i="2"/>
  <c r="AF671" i="2" s="1"/>
  <c r="AD671" i="2"/>
  <c r="AX1287" i="2" l="1"/>
  <c r="AR1287" i="2" s="1"/>
  <c r="AS1287" i="2" s="1"/>
  <c r="AB669" i="2"/>
  <c r="AD670" i="2"/>
  <c r="AE670" i="2"/>
  <c r="AF670" i="2" s="1"/>
  <c r="AW1286" i="2" l="1"/>
  <c r="AX1286" i="2" s="1"/>
  <c r="AR1286" i="2" s="1"/>
  <c r="AS1286" i="2" s="1"/>
  <c r="AQ1287" i="2"/>
  <c r="AT1287" i="2"/>
  <c r="AU1287" i="2" s="1"/>
  <c r="AV1287" i="2" s="1"/>
  <c r="AY1286" i="2" s="1"/>
  <c r="AQ1286" i="2"/>
  <c r="AT1286" i="2"/>
  <c r="AU1286" i="2" s="1"/>
  <c r="AV1286" i="2" s="1"/>
  <c r="AW1285" i="2"/>
  <c r="AB668" i="2"/>
  <c r="AD669" i="2"/>
  <c r="AE669" i="2"/>
  <c r="AF669" i="2" s="1"/>
  <c r="AY1285" i="2" l="1"/>
  <c r="AX1285" i="2"/>
  <c r="AQ1285" i="2" s="1"/>
  <c r="AB667" i="2"/>
  <c r="AD668" i="2"/>
  <c r="AE668" i="2"/>
  <c r="AF668" i="2" s="1"/>
  <c r="AW1284" i="2" l="1"/>
  <c r="AR1285" i="2"/>
  <c r="AS1285" i="2" s="1"/>
  <c r="AT1285" i="2"/>
  <c r="AU1285" i="2" s="1"/>
  <c r="AB666" i="2"/>
  <c r="AE667" i="2"/>
  <c r="AF667" i="2" s="1"/>
  <c r="AD667" i="2"/>
  <c r="AV1285" i="2" l="1"/>
  <c r="AY1284" i="2" s="1"/>
  <c r="AX1284" i="2" s="1"/>
  <c r="AQ1284" i="2" s="1"/>
  <c r="AB665" i="2"/>
  <c r="AE666" i="2"/>
  <c r="AF666" i="2" s="1"/>
  <c r="AD666" i="2"/>
  <c r="AT1284" i="2" l="1"/>
  <c r="AU1284" i="2" s="1"/>
  <c r="AR1284" i="2"/>
  <c r="AS1284" i="2" s="1"/>
  <c r="AV1284" i="2" s="1"/>
  <c r="AY1283" i="2" s="1"/>
  <c r="AX1283" i="2" s="1"/>
  <c r="AW1282" i="2" s="1"/>
  <c r="AW1283" i="2"/>
  <c r="AB664" i="2"/>
  <c r="AD665" i="2"/>
  <c r="AE665" i="2"/>
  <c r="AF665" i="2" s="1"/>
  <c r="AQ1283" i="2" l="1"/>
  <c r="AR1283" i="2"/>
  <c r="AS1283" i="2" s="1"/>
  <c r="AT1283" i="2"/>
  <c r="AU1283" i="2" s="1"/>
  <c r="AR1282" i="2"/>
  <c r="AB663" i="2"/>
  <c r="AD664" i="2"/>
  <c r="AE664" i="2"/>
  <c r="AF664" i="2" s="1"/>
  <c r="AV1283" i="2" l="1"/>
  <c r="AY1282" i="2" s="1"/>
  <c r="AX1282" i="2" s="1"/>
  <c r="AT1282" i="2" s="1"/>
  <c r="AU1282" i="2" s="1"/>
  <c r="AQ1282" i="2"/>
  <c r="AB662" i="2"/>
  <c r="AD663" i="2"/>
  <c r="AE663" i="2"/>
  <c r="AF663" i="2" s="1"/>
  <c r="AS1282" i="2" l="1"/>
  <c r="AV1282" i="2" s="1"/>
  <c r="AY1281" i="2" s="1"/>
  <c r="AX1281" i="2" s="1"/>
  <c r="AW1280" i="2" s="1"/>
  <c r="AW1281" i="2"/>
  <c r="AB661" i="2"/>
  <c r="AD662" i="2"/>
  <c r="AE662" i="2"/>
  <c r="AF662" i="2" s="1"/>
  <c r="AR1281" i="2" l="1"/>
  <c r="AS1281" i="2" s="1"/>
  <c r="AT1281" i="2"/>
  <c r="AU1281" i="2" s="1"/>
  <c r="AQ1281" i="2"/>
  <c r="AB660" i="2"/>
  <c r="AE661" i="2"/>
  <c r="AF661" i="2" s="1"/>
  <c r="AD661" i="2"/>
  <c r="AV1281" i="2" l="1"/>
  <c r="AY1280" i="2" s="1"/>
  <c r="AX1280" i="2" s="1"/>
  <c r="AW1279" i="2" s="1"/>
  <c r="AB659" i="2"/>
  <c r="AE660" i="2"/>
  <c r="AF660" i="2" s="1"/>
  <c r="AD660" i="2"/>
  <c r="AT1280" i="2" l="1"/>
  <c r="AU1280" i="2" s="1"/>
  <c r="AR1280" i="2"/>
  <c r="AS1280" i="2" s="1"/>
  <c r="AV1280" i="2" s="1"/>
  <c r="AY1279" i="2" s="1"/>
  <c r="AX1279" i="2" s="1"/>
  <c r="AQ1279" i="2" s="1"/>
  <c r="AQ1280" i="2"/>
  <c r="AB658" i="2"/>
  <c r="AD659" i="2"/>
  <c r="AE659" i="2"/>
  <c r="AF659" i="2" s="1"/>
  <c r="AT1279" i="2" l="1"/>
  <c r="AU1279" i="2" s="1"/>
  <c r="AR1279" i="2"/>
  <c r="AS1279" i="2" s="1"/>
  <c r="AV1279" i="2" s="1"/>
  <c r="AY1278" i="2" s="1"/>
  <c r="AW1278" i="2"/>
  <c r="AB657" i="2"/>
  <c r="AE658" i="2"/>
  <c r="AF658" i="2" s="1"/>
  <c r="AD658" i="2"/>
  <c r="AX1278" i="2" l="1"/>
  <c r="AQ1278" i="2" s="1"/>
  <c r="AB656" i="2"/>
  <c r="AD657" i="2"/>
  <c r="AE657" i="2"/>
  <c r="AF657" i="2" s="1"/>
  <c r="AR1278" i="2" l="1"/>
  <c r="AS1278" i="2" s="1"/>
  <c r="AT1278" i="2"/>
  <c r="AU1278" i="2" s="1"/>
  <c r="AW1277" i="2"/>
  <c r="AB655" i="2"/>
  <c r="AE656" i="2"/>
  <c r="AF656" i="2" s="1"/>
  <c r="AD656" i="2"/>
  <c r="AV1278" i="2" l="1"/>
  <c r="AY1277" i="2" s="1"/>
  <c r="AX1277" i="2"/>
  <c r="AR1277" i="2" s="1"/>
  <c r="AS1277" i="2" s="1"/>
  <c r="AQ1277" i="2"/>
  <c r="AB654" i="2"/>
  <c r="AE655" i="2"/>
  <c r="AF655" i="2" s="1"/>
  <c r="AD655" i="2"/>
  <c r="AT1277" i="2" l="1"/>
  <c r="AU1277" i="2" s="1"/>
  <c r="AV1277" i="2" s="1"/>
  <c r="AY1276" i="2" s="1"/>
  <c r="AW1276" i="2"/>
  <c r="AX1276" i="2" s="1"/>
  <c r="AB653" i="2"/>
  <c r="AD654" i="2"/>
  <c r="AE654" i="2"/>
  <c r="AF654" i="2" s="1"/>
  <c r="AQ1276" i="2" l="1"/>
  <c r="AR1276" i="2"/>
  <c r="AS1276" i="2" s="1"/>
  <c r="AT1276" i="2"/>
  <c r="AU1276" i="2" s="1"/>
  <c r="AW1275" i="2"/>
  <c r="AX1275" i="2" s="1"/>
  <c r="AQ1275" i="2" s="1"/>
  <c r="AB652" i="2"/>
  <c r="AE653" i="2"/>
  <c r="AF653" i="2" s="1"/>
  <c r="AD653" i="2"/>
  <c r="AV1276" i="2" l="1"/>
  <c r="AY1275" i="2" s="1"/>
  <c r="AR1275" i="2"/>
  <c r="AS1275" i="2" s="1"/>
  <c r="AT1275" i="2"/>
  <c r="AU1275" i="2" s="1"/>
  <c r="AW1274" i="2"/>
  <c r="AX1274" i="2" s="1"/>
  <c r="AR1274" i="2" s="1"/>
  <c r="AS1274" i="2" s="1"/>
  <c r="AB651" i="2"/>
  <c r="AD652" i="2"/>
  <c r="AE652" i="2"/>
  <c r="AF652" i="2" s="1"/>
  <c r="AV1275" i="2" l="1"/>
  <c r="AY1274" i="2" s="1"/>
  <c r="AQ1274" i="2"/>
  <c r="AW1273" i="2"/>
  <c r="AX1273" i="2" s="1"/>
  <c r="AR1273" i="2" s="1"/>
  <c r="AS1273" i="2" s="1"/>
  <c r="AT1274" i="2"/>
  <c r="AU1274" i="2" s="1"/>
  <c r="AV1274" i="2" s="1"/>
  <c r="AY1273" i="2" s="1"/>
  <c r="AB650" i="2"/>
  <c r="AD651" i="2"/>
  <c r="AE651" i="2"/>
  <c r="AF651" i="2" s="1"/>
  <c r="AQ1273" i="2" l="1"/>
  <c r="AT1273" i="2"/>
  <c r="AU1273" i="2" s="1"/>
  <c r="AV1273" i="2" s="1"/>
  <c r="AY1272" i="2" s="1"/>
  <c r="AX1272" i="2" s="1"/>
  <c r="AW1272" i="2"/>
  <c r="AB649" i="2"/>
  <c r="AE650" i="2"/>
  <c r="AF650" i="2" s="1"/>
  <c r="AD650" i="2"/>
  <c r="AQ1272" i="2" l="1"/>
  <c r="AR1272" i="2"/>
  <c r="AS1272" i="2" s="1"/>
  <c r="AW1271" i="2"/>
  <c r="AT1272" i="2"/>
  <c r="AU1272" i="2" s="1"/>
  <c r="AB648" i="2"/>
  <c r="AE649" i="2"/>
  <c r="AF649" i="2" s="1"/>
  <c r="AD649" i="2"/>
  <c r="AV1272" i="2" l="1"/>
  <c r="AY1271" i="2" s="1"/>
  <c r="AX1271" i="2" s="1"/>
  <c r="AQ1271" i="2" s="1"/>
  <c r="AB647" i="2"/>
  <c r="AE648" i="2"/>
  <c r="AF648" i="2" s="1"/>
  <c r="AD648" i="2"/>
  <c r="AR1271" i="2" l="1"/>
  <c r="AS1271" i="2" s="1"/>
  <c r="AW1270" i="2"/>
  <c r="AT1271" i="2"/>
  <c r="AU1271" i="2" s="1"/>
  <c r="AB646" i="2"/>
  <c r="AD647" i="2"/>
  <c r="AE647" i="2"/>
  <c r="AF647" i="2" s="1"/>
  <c r="AV1271" i="2" l="1"/>
  <c r="AY1270" i="2" s="1"/>
  <c r="AX1270" i="2" s="1"/>
  <c r="AB645" i="2"/>
  <c r="AE646" i="2"/>
  <c r="AF646" i="2" s="1"/>
  <c r="AD646" i="2"/>
  <c r="AQ1270" i="2" l="1"/>
  <c r="AR1270" i="2"/>
  <c r="AS1270" i="2" s="1"/>
  <c r="AW1269" i="2"/>
  <c r="AT1270" i="2"/>
  <c r="AU1270" i="2" s="1"/>
  <c r="AB644" i="2"/>
  <c r="AD645" i="2"/>
  <c r="AE645" i="2"/>
  <c r="AF645" i="2" s="1"/>
  <c r="AV1270" i="2" l="1"/>
  <c r="AY1269" i="2" s="1"/>
  <c r="AX1269" i="2" s="1"/>
  <c r="AQ1269" i="2" s="1"/>
  <c r="AB643" i="2"/>
  <c r="AD644" i="2"/>
  <c r="AE644" i="2"/>
  <c r="AF644" i="2" s="1"/>
  <c r="AW1268" i="2" l="1"/>
  <c r="AT1269" i="2"/>
  <c r="AU1269" i="2" s="1"/>
  <c r="AR1269" i="2"/>
  <c r="AS1269" i="2" s="1"/>
  <c r="AV1269" i="2" s="1"/>
  <c r="AY1268" i="2" s="1"/>
  <c r="AX1268" i="2" s="1"/>
  <c r="AT1268" i="2" s="1"/>
  <c r="AU1268" i="2" s="1"/>
  <c r="AB642" i="2"/>
  <c r="AD643" i="2"/>
  <c r="AE643" i="2"/>
  <c r="AF643" i="2" s="1"/>
  <c r="AQ1268" i="2" l="1"/>
  <c r="AR1268" i="2"/>
  <c r="AS1268" i="2" s="1"/>
  <c r="AV1268" i="2" s="1"/>
  <c r="AY1267" i="2" s="1"/>
  <c r="AX1267" i="2" s="1"/>
  <c r="AQ1267" i="2" s="1"/>
  <c r="AW1267" i="2"/>
  <c r="AB641" i="2"/>
  <c r="AE642" i="2"/>
  <c r="AF642" i="2" s="1"/>
  <c r="AD642" i="2"/>
  <c r="AW1266" i="2" l="1"/>
  <c r="AT1267" i="2"/>
  <c r="AU1267" i="2" s="1"/>
  <c r="AR1267" i="2"/>
  <c r="AS1267" i="2" s="1"/>
  <c r="AV1267" i="2" s="1"/>
  <c r="AY1266" i="2" s="1"/>
  <c r="AX1266" i="2" s="1"/>
  <c r="AB640" i="2"/>
  <c r="AD641" i="2"/>
  <c r="AE641" i="2"/>
  <c r="AF641" i="2" s="1"/>
  <c r="AR1266" i="2" l="1"/>
  <c r="AS1266" i="2" s="1"/>
  <c r="AW1265" i="2"/>
  <c r="AT1266" i="2"/>
  <c r="AU1266" i="2" s="1"/>
  <c r="AV1266" i="2" s="1"/>
  <c r="AY1265" i="2" s="1"/>
  <c r="AQ1266" i="2"/>
  <c r="AB639" i="2"/>
  <c r="AE640" i="2"/>
  <c r="AF640" i="2" s="1"/>
  <c r="AD640" i="2"/>
  <c r="AX1265" i="2" l="1"/>
  <c r="AR1265" i="2"/>
  <c r="AS1265" i="2" s="1"/>
  <c r="AQ1265" i="2"/>
  <c r="AW1264" i="2"/>
  <c r="AT1265" i="2"/>
  <c r="AU1265" i="2" s="1"/>
  <c r="AB638" i="2"/>
  <c r="AE639" i="2"/>
  <c r="AF639" i="2" s="1"/>
  <c r="AD639" i="2"/>
  <c r="AV1265" i="2" l="1"/>
  <c r="AY1264" i="2" s="1"/>
  <c r="AX1264" i="2" s="1"/>
  <c r="AW1263" i="2" s="1"/>
  <c r="AB637" i="2"/>
  <c r="AD638" i="2"/>
  <c r="AE638" i="2"/>
  <c r="AF638" i="2" s="1"/>
  <c r="AT1264" i="2" l="1"/>
  <c r="AU1264" i="2" s="1"/>
  <c r="AQ1264" i="2"/>
  <c r="AR1264" i="2"/>
  <c r="AS1264" i="2" s="1"/>
  <c r="AB636" i="2"/>
  <c r="AD637" i="2"/>
  <c r="AE637" i="2"/>
  <c r="AF637" i="2" s="1"/>
  <c r="AV1264" i="2" l="1"/>
  <c r="AY1263" i="2" s="1"/>
  <c r="AX1263" i="2" s="1"/>
  <c r="AT1263" i="2" s="1"/>
  <c r="AU1263" i="2" s="1"/>
  <c r="AB635" i="2"/>
  <c r="AD636" i="2"/>
  <c r="AE636" i="2"/>
  <c r="AF636" i="2" s="1"/>
  <c r="AQ1263" i="2" l="1"/>
  <c r="AR1263" i="2"/>
  <c r="AS1263" i="2" s="1"/>
  <c r="AV1263" i="2" s="1"/>
  <c r="AY1262" i="2" s="1"/>
  <c r="AW1262" i="2"/>
  <c r="AX1262" i="2" s="1"/>
  <c r="AQ1262" i="2" s="1"/>
  <c r="AB634" i="2"/>
  <c r="AD635" i="2"/>
  <c r="AE635" i="2"/>
  <c r="AF635" i="2" s="1"/>
  <c r="AR1262" i="2" l="1"/>
  <c r="AS1262" i="2" s="1"/>
  <c r="AW1261" i="2"/>
  <c r="AX1261" i="2" s="1"/>
  <c r="AW1260" i="2" s="1"/>
  <c r="AT1262" i="2"/>
  <c r="AU1262" i="2" s="1"/>
  <c r="AB633" i="2"/>
  <c r="AE634" i="2"/>
  <c r="AF634" i="2" s="1"/>
  <c r="AD634" i="2"/>
  <c r="AV1262" i="2" l="1"/>
  <c r="AY1261" i="2" s="1"/>
  <c r="AQ1261" i="2"/>
  <c r="AR1261" i="2"/>
  <c r="AS1261" i="2" s="1"/>
  <c r="AT1261" i="2"/>
  <c r="AU1261" i="2" s="1"/>
  <c r="AB632" i="2"/>
  <c r="AD633" i="2"/>
  <c r="AE633" i="2"/>
  <c r="AF633" i="2" s="1"/>
  <c r="AV1261" i="2" l="1"/>
  <c r="AY1260" i="2" s="1"/>
  <c r="AX1260" i="2" s="1"/>
  <c r="AW1259" i="2" s="1"/>
  <c r="AB631" i="2"/>
  <c r="AE632" i="2"/>
  <c r="AF632" i="2" s="1"/>
  <c r="AD632" i="2"/>
  <c r="AT1260" i="2" l="1"/>
  <c r="AU1260" i="2" s="1"/>
  <c r="AR1260" i="2"/>
  <c r="AS1260" i="2" s="1"/>
  <c r="AV1260" i="2" s="1"/>
  <c r="AY1259" i="2" s="1"/>
  <c r="AX1259" i="2" s="1"/>
  <c r="AT1259" i="2" s="1"/>
  <c r="AU1259" i="2" s="1"/>
  <c r="AQ1260" i="2"/>
  <c r="AB630" i="2"/>
  <c r="AE631" i="2"/>
  <c r="AF631" i="2" s="1"/>
  <c r="AD631" i="2"/>
  <c r="AQ1259" i="2" l="1"/>
  <c r="AR1259" i="2"/>
  <c r="AS1259" i="2" s="1"/>
  <c r="AV1259" i="2" s="1"/>
  <c r="AY1258" i="2" s="1"/>
  <c r="AW1258" i="2"/>
  <c r="AX1258" i="2" s="1"/>
  <c r="AW1257" i="2" s="1"/>
  <c r="AB629" i="2"/>
  <c r="AE630" i="2"/>
  <c r="AF630" i="2" s="1"/>
  <c r="AD630" i="2"/>
  <c r="AT1258" i="2" l="1"/>
  <c r="AU1258" i="2" s="1"/>
  <c r="AR1258" i="2"/>
  <c r="AS1258" i="2" s="1"/>
  <c r="AV1258" i="2" s="1"/>
  <c r="AY1257" i="2" s="1"/>
  <c r="AX1257" i="2" s="1"/>
  <c r="AQ1257" i="2" s="1"/>
  <c r="AQ1258" i="2"/>
  <c r="AB628" i="2"/>
  <c r="AE629" i="2"/>
  <c r="AF629" i="2" s="1"/>
  <c r="AD629" i="2"/>
  <c r="AT1257" i="2" l="1"/>
  <c r="AU1257" i="2" s="1"/>
  <c r="AW1256" i="2"/>
  <c r="AR1257" i="2"/>
  <c r="AS1257" i="2" s="1"/>
  <c r="AV1257" i="2" s="1"/>
  <c r="AY1256" i="2" s="1"/>
  <c r="AX1256" i="2" s="1"/>
  <c r="AR1256" i="2" s="1"/>
  <c r="AS1256" i="2" s="1"/>
  <c r="AB627" i="2"/>
  <c r="AD628" i="2"/>
  <c r="AE628" i="2"/>
  <c r="AF628" i="2" s="1"/>
  <c r="AT1256" i="2" l="1"/>
  <c r="AU1256" i="2" s="1"/>
  <c r="AV1256" i="2" s="1"/>
  <c r="AY1255" i="2" s="1"/>
  <c r="AW1255" i="2"/>
  <c r="AQ1256" i="2"/>
  <c r="AB626" i="2"/>
  <c r="AE627" i="2"/>
  <c r="AF627" i="2" s="1"/>
  <c r="AD627" i="2"/>
  <c r="AX1255" i="2" l="1"/>
  <c r="AB625" i="2"/>
  <c r="AE626" i="2"/>
  <c r="AF626" i="2" s="1"/>
  <c r="AD626" i="2"/>
  <c r="AT1255" i="2" l="1"/>
  <c r="AU1255" i="2" s="1"/>
  <c r="AQ1255" i="2"/>
  <c r="AW1254" i="2"/>
  <c r="AR1255" i="2"/>
  <c r="AS1255" i="2" s="1"/>
  <c r="AV1255" i="2" s="1"/>
  <c r="AY1254" i="2" s="1"/>
  <c r="AB624" i="2"/>
  <c r="AE625" i="2"/>
  <c r="AF625" i="2" s="1"/>
  <c r="AD625" i="2"/>
  <c r="AX1254" i="2" l="1"/>
  <c r="AR1254" i="2" s="1"/>
  <c r="AS1254" i="2" s="1"/>
  <c r="AB623" i="2"/>
  <c r="AD624" i="2"/>
  <c r="AE624" i="2"/>
  <c r="AF624" i="2" s="1"/>
  <c r="AQ1254" i="2" l="1"/>
  <c r="AW1253" i="2"/>
  <c r="AX1253" i="2" s="1"/>
  <c r="AQ1253" i="2" s="1"/>
  <c r="AT1254" i="2"/>
  <c r="AU1254" i="2" s="1"/>
  <c r="AV1254" i="2" s="1"/>
  <c r="AY1253" i="2" s="1"/>
  <c r="AB622" i="2"/>
  <c r="AE623" i="2"/>
  <c r="AF623" i="2" s="1"/>
  <c r="AD623" i="2"/>
  <c r="AR1253" i="2" l="1"/>
  <c r="AS1253" i="2" s="1"/>
  <c r="AT1253" i="2"/>
  <c r="AU1253" i="2" s="1"/>
  <c r="AW1252" i="2"/>
  <c r="AX1252" i="2" s="1"/>
  <c r="AQ1252" i="2" s="1"/>
  <c r="AB621" i="2"/>
  <c r="AD622" i="2"/>
  <c r="AE622" i="2"/>
  <c r="AF622" i="2" s="1"/>
  <c r="AR1252" i="2" l="1"/>
  <c r="AS1252" i="2" s="1"/>
  <c r="AV1253" i="2"/>
  <c r="AY1252" i="2" s="1"/>
  <c r="AW1251" i="2"/>
  <c r="AX1251" i="2" s="1"/>
  <c r="AR1251" i="2" s="1"/>
  <c r="AS1251" i="2" s="1"/>
  <c r="AT1252" i="2"/>
  <c r="AU1252" i="2" s="1"/>
  <c r="AB620" i="2"/>
  <c r="AD621" i="2"/>
  <c r="AE621" i="2"/>
  <c r="AF621" i="2" s="1"/>
  <c r="AV1252" i="2" l="1"/>
  <c r="AY1251" i="2" s="1"/>
  <c r="AQ1251" i="2"/>
  <c r="AT1251" i="2"/>
  <c r="AU1251" i="2" s="1"/>
  <c r="AV1251" i="2" s="1"/>
  <c r="AW1250" i="2"/>
  <c r="AX1250" i="2" s="1"/>
  <c r="AR1250" i="2" s="1"/>
  <c r="AS1250" i="2" s="1"/>
  <c r="AB619" i="2"/>
  <c r="AE620" i="2"/>
  <c r="AF620" i="2" s="1"/>
  <c r="AD620" i="2"/>
  <c r="AY1250" i="2" l="1"/>
  <c r="AQ1250" i="2"/>
  <c r="AW1249" i="2"/>
  <c r="AX1249" i="2" s="1"/>
  <c r="AQ1249" i="2" s="1"/>
  <c r="AT1250" i="2"/>
  <c r="AU1250" i="2" s="1"/>
  <c r="AV1250" i="2" s="1"/>
  <c r="AY1249" i="2" s="1"/>
  <c r="AB618" i="2"/>
  <c r="AE619" i="2"/>
  <c r="AF619" i="2" s="1"/>
  <c r="AD619" i="2"/>
  <c r="AR1249" i="2" l="1"/>
  <c r="AS1249" i="2" s="1"/>
  <c r="AW1248" i="2"/>
  <c r="AX1248" i="2" s="1"/>
  <c r="AQ1248" i="2" s="1"/>
  <c r="AT1249" i="2"/>
  <c r="AU1249" i="2" s="1"/>
  <c r="AB617" i="2"/>
  <c r="AD618" i="2"/>
  <c r="AE618" i="2"/>
  <c r="AF618" i="2" s="1"/>
  <c r="AV1249" i="2" l="1"/>
  <c r="AY1248" i="2" s="1"/>
  <c r="AR1248" i="2"/>
  <c r="AS1248" i="2" s="1"/>
  <c r="AW1247" i="2"/>
  <c r="AX1247" i="2" s="1"/>
  <c r="AQ1247" i="2" s="1"/>
  <c r="AT1248" i="2"/>
  <c r="AU1248" i="2" s="1"/>
  <c r="AB616" i="2"/>
  <c r="AD617" i="2"/>
  <c r="AE617" i="2"/>
  <c r="AF617" i="2" s="1"/>
  <c r="AV1248" i="2" l="1"/>
  <c r="AY1247" i="2" s="1"/>
  <c r="AR1247" i="2"/>
  <c r="AS1247" i="2" s="1"/>
  <c r="AW1246" i="2"/>
  <c r="AX1246" i="2" s="1"/>
  <c r="AQ1246" i="2" s="1"/>
  <c r="AT1247" i="2"/>
  <c r="AU1247" i="2" s="1"/>
  <c r="AB615" i="2"/>
  <c r="AE616" i="2"/>
  <c r="AF616" i="2" s="1"/>
  <c r="AD616" i="2"/>
  <c r="AV1247" i="2" l="1"/>
  <c r="AY1246" i="2" s="1"/>
  <c r="AR1246" i="2"/>
  <c r="AS1246" i="2" s="1"/>
  <c r="AW1245" i="2"/>
  <c r="AX1245" i="2" s="1"/>
  <c r="AR1245" i="2" s="1"/>
  <c r="AS1245" i="2" s="1"/>
  <c r="AT1246" i="2"/>
  <c r="AU1246" i="2" s="1"/>
  <c r="AB614" i="2"/>
  <c r="AD615" i="2"/>
  <c r="AE615" i="2"/>
  <c r="AF615" i="2" s="1"/>
  <c r="AV1246" i="2" l="1"/>
  <c r="AY1245" i="2" s="1"/>
  <c r="AQ1245" i="2"/>
  <c r="AT1245" i="2"/>
  <c r="AU1245" i="2" s="1"/>
  <c r="AV1245" i="2" s="1"/>
  <c r="AY1244" i="2" s="1"/>
  <c r="AW1244" i="2"/>
  <c r="AX1244" i="2" s="1"/>
  <c r="AB613" i="2"/>
  <c r="AD614" i="2"/>
  <c r="AE614" i="2"/>
  <c r="AF614" i="2" s="1"/>
  <c r="AR1244" i="2" l="1"/>
  <c r="AS1244" i="2" s="1"/>
  <c r="AW1243" i="2"/>
  <c r="AX1243" i="2" s="1"/>
  <c r="AQ1243" i="2" s="1"/>
  <c r="AT1244" i="2"/>
  <c r="AU1244" i="2" s="1"/>
  <c r="AQ1244" i="2"/>
  <c r="AB612" i="2"/>
  <c r="AE613" i="2"/>
  <c r="AF613" i="2" s="1"/>
  <c r="AD613" i="2"/>
  <c r="AV1244" i="2" l="1"/>
  <c r="AY1243" i="2" s="1"/>
  <c r="AR1243" i="2"/>
  <c r="AS1243" i="2" s="1"/>
  <c r="AW1242" i="2"/>
  <c r="AX1242" i="2" s="1"/>
  <c r="AQ1242" i="2" s="1"/>
  <c r="AT1243" i="2"/>
  <c r="AU1243" i="2" s="1"/>
  <c r="AB611" i="2"/>
  <c r="AE612" i="2"/>
  <c r="AF612" i="2" s="1"/>
  <c r="AD612" i="2"/>
  <c r="AV1243" i="2" l="1"/>
  <c r="AY1242" i="2" s="1"/>
  <c r="AR1242" i="2"/>
  <c r="AS1242" i="2" s="1"/>
  <c r="AT1242" i="2"/>
  <c r="AU1242" i="2" s="1"/>
  <c r="AW1241" i="2"/>
  <c r="AX1241" i="2" s="1"/>
  <c r="AQ1241" i="2" s="1"/>
  <c r="AB610" i="2"/>
  <c r="AE611" i="2"/>
  <c r="AF611" i="2" s="1"/>
  <c r="AD611" i="2"/>
  <c r="AV1242" i="2" l="1"/>
  <c r="AY1241" i="2" s="1"/>
  <c r="AR1241" i="2"/>
  <c r="AS1241" i="2" s="1"/>
  <c r="AT1241" i="2"/>
  <c r="AU1241" i="2" s="1"/>
  <c r="AW1240" i="2"/>
  <c r="AX1240" i="2" s="1"/>
  <c r="AR1240" i="2" s="1"/>
  <c r="AS1240" i="2" s="1"/>
  <c r="AB609" i="2"/>
  <c r="AE610" i="2"/>
  <c r="AF610" i="2" s="1"/>
  <c r="AD610" i="2"/>
  <c r="AV1241" i="2" l="1"/>
  <c r="AY1240" i="2" s="1"/>
  <c r="AQ1240" i="2"/>
  <c r="AT1240" i="2"/>
  <c r="AU1240" i="2" s="1"/>
  <c r="AV1240" i="2" s="1"/>
  <c r="AY1239" i="2" s="1"/>
  <c r="AW1239" i="2"/>
  <c r="AB608" i="2"/>
  <c r="AE609" i="2"/>
  <c r="AF609" i="2" s="1"/>
  <c r="AD609" i="2"/>
  <c r="AX1239" i="2" l="1"/>
  <c r="AT1239" i="2" s="1"/>
  <c r="AU1239" i="2" s="1"/>
  <c r="AB607" i="2"/>
  <c r="AE608" i="2"/>
  <c r="AF608" i="2" s="1"/>
  <c r="AD608" i="2"/>
  <c r="AR1239" i="2" l="1"/>
  <c r="AS1239" i="2" s="1"/>
  <c r="AV1239" i="2" s="1"/>
  <c r="AY1238" i="2" s="1"/>
  <c r="AQ1239" i="2"/>
  <c r="AW1238" i="2"/>
  <c r="AX1238" i="2" s="1"/>
  <c r="AR1238" i="2" s="1"/>
  <c r="AS1238" i="2" s="1"/>
  <c r="AB606" i="2"/>
  <c r="AE607" i="2"/>
  <c r="AF607" i="2" s="1"/>
  <c r="AD607" i="2"/>
  <c r="AT1238" i="2" l="1"/>
  <c r="AU1238" i="2" s="1"/>
  <c r="AW1237" i="2"/>
  <c r="AQ1238" i="2"/>
  <c r="AV1238" i="2"/>
  <c r="AY1237" i="2" s="1"/>
  <c r="AX1237" i="2" s="1"/>
  <c r="AQ1237" i="2" s="1"/>
  <c r="AB605" i="2"/>
  <c r="AD606" i="2"/>
  <c r="AE606" i="2"/>
  <c r="AF606" i="2" s="1"/>
  <c r="AR1237" i="2" l="1"/>
  <c r="AS1237" i="2" s="1"/>
  <c r="AW1236" i="2"/>
  <c r="AT1237" i="2"/>
  <c r="AU1237" i="2" s="1"/>
  <c r="AB604" i="2"/>
  <c r="AD605" i="2"/>
  <c r="AE605" i="2"/>
  <c r="AF605" i="2" s="1"/>
  <c r="AV1237" i="2" l="1"/>
  <c r="AY1236" i="2" s="1"/>
  <c r="AX1236" i="2" s="1"/>
  <c r="AQ1236" i="2" s="1"/>
  <c r="AB603" i="2"/>
  <c r="AD604" i="2"/>
  <c r="AE604" i="2"/>
  <c r="AF604" i="2" s="1"/>
  <c r="AR1236" i="2" l="1"/>
  <c r="AS1236" i="2" s="1"/>
  <c r="AT1236" i="2"/>
  <c r="AU1236" i="2" s="1"/>
  <c r="AW1235" i="2"/>
  <c r="AB602" i="2"/>
  <c r="AE603" i="2"/>
  <c r="AF603" i="2" s="1"/>
  <c r="AD603" i="2"/>
  <c r="AV1236" i="2" l="1"/>
  <c r="AY1235" i="2" s="1"/>
  <c r="AX1235" i="2" s="1"/>
  <c r="AB601" i="2"/>
  <c r="AD602" i="2"/>
  <c r="AE602" i="2"/>
  <c r="AF602" i="2" s="1"/>
  <c r="AW1234" i="2" l="1"/>
  <c r="AR1235" i="2"/>
  <c r="AS1235" i="2" s="1"/>
  <c r="AT1235" i="2"/>
  <c r="AU1235" i="2" s="1"/>
  <c r="AQ1235" i="2"/>
  <c r="AB600" i="2"/>
  <c r="AE601" i="2"/>
  <c r="AF601" i="2" s="1"/>
  <c r="AD601" i="2"/>
  <c r="AV1235" i="2" l="1"/>
  <c r="AY1234" i="2" s="1"/>
  <c r="AX1234" i="2" s="1"/>
  <c r="AW1233" i="2" s="1"/>
  <c r="AB599" i="2"/>
  <c r="AE600" i="2"/>
  <c r="AF600" i="2" s="1"/>
  <c r="AD600" i="2"/>
  <c r="AT1234" i="2" l="1"/>
  <c r="AU1234" i="2" s="1"/>
  <c r="AQ1234" i="2"/>
  <c r="AR1234" i="2"/>
  <c r="AS1234" i="2" s="1"/>
  <c r="AV1234" i="2" s="1"/>
  <c r="AY1233" i="2" s="1"/>
  <c r="AX1233" i="2" s="1"/>
  <c r="AQ1233" i="2" s="1"/>
  <c r="AB598" i="2"/>
  <c r="AE599" i="2"/>
  <c r="AF599" i="2" s="1"/>
  <c r="AD599" i="2"/>
  <c r="AW1232" i="2" l="1"/>
  <c r="AT1233" i="2"/>
  <c r="AU1233" i="2" s="1"/>
  <c r="AR1233" i="2"/>
  <c r="AS1233" i="2" s="1"/>
  <c r="AV1233" i="2" s="1"/>
  <c r="AY1232" i="2" s="1"/>
  <c r="AX1232" i="2" s="1"/>
  <c r="AQ1232" i="2" s="1"/>
  <c r="AB597" i="2"/>
  <c r="AD598" i="2"/>
  <c r="AE598" i="2"/>
  <c r="AF598" i="2" s="1"/>
  <c r="AW1231" i="2" l="1"/>
  <c r="AT1232" i="2"/>
  <c r="AU1232" i="2" s="1"/>
  <c r="AR1232" i="2"/>
  <c r="AS1232" i="2" s="1"/>
  <c r="AV1232" i="2" s="1"/>
  <c r="AY1231" i="2" s="1"/>
  <c r="AX1231" i="2" s="1"/>
  <c r="AB596" i="2"/>
  <c r="AD597" i="2"/>
  <c r="AE597" i="2"/>
  <c r="AF597" i="2" s="1"/>
  <c r="AW1230" i="2" l="1"/>
  <c r="AX1230" i="2" s="1"/>
  <c r="AQ1230" i="2" s="1"/>
  <c r="AR1231" i="2"/>
  <c r="AS1231" i="2" s="1"/>
  <c r="AT1231" i="2"/>
  <c r="AU1231" i="2" s="1"/>
  <c r="AQ1231" i="2"/>
  <c r="AB595" i="2"/>
  <c r="AE596" i="2"/>
  <c r="AF596" i="2" s="1"/>
  <c r="AD596" i="2"/>
  <c r="AT1230" i="2" l="1"/>
  <c r="AU1230" i="2" s="1"/>
  <c r="AW1229" i="2"/>
  <c r="AX1229" i="2" s="1"/>
  <c r="AR1229" i="2" s="1"/>
  <c r="AS1229" i="2" s="1"/>
  <c r="AR1230" i="2"/>
  <c r="AS1230" i="2" s="1"/>
  <c r="AV1230" i="2" s="1"/>
  <c r="AV1231" i="2"/>
  <c r="AY1230" i="2" s="1"/>
  <c r="AB594" i="2"/>
  <c r="AD595" i="2"/>
  <c r="AE595" i="2"/>
  <c r="AF595" i="2" s="1"/>
  <c r="AQ1229" i="2" l="1"/>
  <c r="AT1229" i="2"/>
  <c r="AU1229" i="2" s="1"/>
  <c r="AV1229" i="2" s="1"/>
  <c r="AY1228" i="2" s="1"/>
  <c r="AW1228" i="2"/>
  <c r="AQ1228" i="2" s="1"/>
  <c r="AY1229" i="2"/>
  <c r="AB593" i="2"/>
  <c r="AD594" i="2"/>
  <c r="AE594" i="2"/>
  <c r="AF594" i="2" s="1"/>
  <c r="AX1228" i="2" l="1"/>
  <c r="AT1228" i="2" s="1"/>
  <c r="AU1228" i="2" s="1"/>
  <c r="AR1228" i="2"/>
  <c r="AS1228" i="2" s="1"/>
  <c r="AV1228" i="2" s="1"/>
  <c r="AY1227" i="2" s="1"/>
  <c r="AX1227" i="2" s="1"/>
  <c r="AT1227" i="2" s="1"/>
  <c r="AU1227" i="2" s="1"/>
  <c r="AW1227" i="2"/>
  <c r="AB592" i="2"/>
  <c r="AD593" i="2"/>
  <c r="AE593" i="2"/>
  <c r="AF593" i="2" s="1"/>
  <c r="AQ1227" i="2" l="1"/>
  <c r="AR1227" i="2"/>
  <c r="AS1227" i="2" s="1"/>
  <c r="AV1227" i="2" s="1"/>
  <c r="AY1226" i="2" s="1"/>
  <c r="AX1226" i="2" s="1"/>
  <c r="AR1226" i="2" s="1"/>
  <c r="AS1226" i="2" s="1"/>
  <c r="AW1226" i="2"/>
  <c r="AB591" i="2"/>
  <c r="AD592" i="2"/>
  <c r="AE592" i="2"/>
  <c r="AF592" i="2" s="1"/>
  <c r="AQ1226" i="2" l="1"/>
  <c r="AW1225" i="2"/>
  <c r="AT1226" i="2"/>
  <c r="AU1226" i="2" s="1"/>
  <c r="AV1226" i="2" s="1"/>
  <c r="AY1225" i="2" s="1"/>
  <c r="AX1225" i="2" s="1"/>
  <c r="AR1225" i="2" s="1"/>
  <c r="AS1225" i="2" s="1"/>
  <c r="AB590" i="2"/>
  <c r="AD591" i="2"/>
  <c r="AE591" i="2"/>
  <c r="AF591" i="2" s="1"/>
  <c r="AT1225" i="2" l="1"/>
  <c r="AU1225" i="2" s="1"/>
  <c r="AV1225" i="2" s="1"/>
  <c r="AY1224" i="2" s="1"/>
  <c r="AX1224" i="2" s="1"/>
  <c r="AQ1225" i="2"/>
  <c r="AW1224" i="2"/>
  <c r="AB589" i="2"/>
  <c r="AD590" i="2"/>
  <c r="AE590" i="2"/>
  <c r="AF590" i="2" s="1"/>
  <c r="AR1224" i="2" l="1"/>
  <c r="AS1224" i="2" s="1"/>
  <c r="AT1224" i="2"/>
  <c r="AU1224" i="2" s="1"/>
  <c r="AQ1224" i="2"/>
  <c r="AW1223" i="2"/>
  <c r="AB588" i="2"/>
  <c r="AD589" i="2"/>
  <c r="AE589" i="2"/>
  <c r="AF589" i="2" s="1"/>
  <c r="AV1224" i="2" l="1"/>
  <c r="AY1223" i="2" s="1"/>
  <c r="AX1223" i="2" s="1"/>
  <c r="AW1222" i="2" s="1"/>
  <c r="AB587" i="2"/>
  <c r="AD588" i="2"/>
  <c r="AE588" i="2"/>
  <c r="AF588" i="2" s="1"/>
  <c r="AR1223" i="2" l="1"/>
  <c r="AS1223" i="2" s="1"/>
  <c r="AQ1223" i="2"/>
  <c r="AT1223" i="2"/>
  <c r="AU1223" i="2" s="1"/>
  <c r="AB586" i="2"/>
  <c r="AD587" i="2"/>
  <c r="AE587" i="2"/>
  <c r="AF587" i="2" s="1"/>
  <c r="AV1223" i="2" l="1"/>
  <c r="AY1222" i="2" s="1"/>
  <c r="AX1222" i="2" s="1"/>
  <c r="AR1222" i="2" s="1"/>
  <c r="AS1222" i="2" s="1"/>
  <c r="AB585" i="2"/>
  <c r="AD586" i="2"/>
  <c r="AE586" i="2"/>
  <c r="AF586" i="2" s="1"/>
  <c r="AQ1222" i="2" l="1"/>
  <c r="AW1221" i="2"/>
  <c r="AT1222" i="2"/>
  <c r="AU1222" i="2" s="1"/>
  <c r="AV1222" i="2" s="1"/>
  <c r="AY1221" i="2" s="1"/>
  <c r="AX1221" i="2" s="1"/>
  <c r="AB584" i="2"/>
  <c r="AD585" i="2"/>
  <c r="AE585" i="2"/>
  <c r="AF585" i="2" s="1"/>
  <c r="AQ1221" i="2" l="1"/>
  <c r="AT1221" i="2"/>
  <c r="AU1221" i="2" s="1"/>
  <c r="AW1220" i="2"/>
  <c r="AR1221" i="2"/>
  <c r="AS1221" i="2" s="1"/>
  <c r="AV1221" i="2" s="1"/>
  <c r="AY1220" i="2" s="1"/>
  <c r="AX1220" i="2" s="1"/>
  <c r="AW1219" i="2" s="1"/>
  <c r="AB583" i="2"/>
  <c r="AD584" i="2"/>
  <c r="AE584" i="2"/>
  <c r="AF584" i="2" s="1"/>
  <c r="AQ1220" i="2" l="1"/>
  <c r="AR1220" i="2"/>
  <c r="AS1220" i="2" s="1"/>
  <c r="AT1220" i="2"/>
  <c r="AU1220" i="2" s="1"/>
  <c r="AB582" i="2"/>
  <c r="AE583" i="2"/>
  <c r="AF583" i="2" s="1"/>
  <c r="AD583" i="2"/>
  <c r="AV1220" i="2" l="1"/>
  <c r="AY1219" i="2" s="1"/>
  <c r="AX1219" i="2" s="1"/>
  <c r="AR1219" i="2" s="1"/>
  <c r="AS1219" i="2" s="1"/>
  <c r="AB581" i="2"/>
  <c r="AD582" i="2"/>
  <c r="AE582" i="2"/>
  <c r="AF582" i="2" s="1"/>
  <c r="AQ1219" i="2" l="1"/>
  <c r="AW1218" i="2"/>
  <c r="AT1219" i="2"/>
  <c r="AU1219" i="2" s="1"/>
  <c r="AV1219" i="2" s="1"/>
  <c r="AY1218" i="2" s="1"/>
  <c r="AB580" i="2"/>
  <c r="AE581" i="2"/>
  <c r="AF581" i="2" s="1"/>
  <c r="AD581" i="2"/>
  <c r="AX1218" i="2" l="1"/>
  <c r="AT1218" i="2" s="1"/>
  <c r="AU1218" i="2" s="1"/>
  <c r="AQ1218" i="2"/>
  <c r="AB579" i="2"/>
  <c r="AE580" i="2"/>
  <c r="AF580" i="2" s="1"/>
  <c r="AD580" i="2"/>
  <c r="AR1218" i="2" l="1"/>
  <c r="AS1218" i="2" s="1"/>
  <c r="AV1218" i="2" s="1"/>
  <c r="AY1217" i="2" s="1"/>
  <c r="AW1217" i="2"/>
  <c r="AB578" i="2"/>
  <c r="AD579" i="2"/>
  <c r="AE579" i="2"/>
  <c r="AF579" i="2" s="1"/>
  <c r="AX1217" i="2" l="1"/>
  <c r="AW1216" i="2" s="1"/>
  <c r="AQ1217" i="2"/>
  <c r="AR1217" i="2"/>
  <c r="AS1217" i="2" s="1"/>
  <c r="AB577" i="2"/>
  <c r="AE578" i="2"/>
  <c r="AF578" i="2" s="1"/>
  <c r="AD578" i="2"/>
  <c r="AT1217" i="2" l="1"/>
  <c r="AU1217" i="2" s="1"/>
  <c r="AV1217" i="2"/>
  <c r="AY1216" i="2" s="1"/>
  <c r="AX1216" i="2" s="1"/>
  <c r="AT1216" i="2" s="1"/>
  <c r="AU1216" i="2" s="1"/>
  <c r="AB576" i="2"/>
  <c r="AE577" i="2"/>
  <c r="AF577" i="2" s="1"/>
  <c r="AD577" i="2"/>
  <c r="AR1216" i="2" l="1"/>
  <c r="AS1216" i="2" s="1"/>
  <c r="AV1216" i="2" s="1"/>
  <c r="AY1215" i="2" s="1"/>
  <c r="AQ1216" i="2"/>
  <c r="AW1215" i="2"/>
  <c r="AB575" i="2"/>
  <c r="AE576" i="2"/>
  <c r="AF576" i="2" s="1"/>
  <c r="AD576" i="2"/>
  <c r="AX1215" i="2" l="1"/>
  <c r="AW1214" i="2" s="1"/>
  <c r="AR1215" i="2"/>
  <c r="AS1215" i="2" s="1"/>
  <c r="AB574" i="2"/>
  <c r="AE575" i="2"/>
  <c r="AF575" i="2" s="1"/>
  <c r="AD575" i="2"/>
  <c r="AT1215" i="2" l="1"/>
  <c r="AU1215" i="2" s="1"/>
  <c r="AV1215" i="2" s="1"/>
  <c r="AY1214" i="2" s="1"/>
  <c r="AX1214" i="2" s="1"/>
  <c r="AR1214" i="2" s="1"/>
  <c r="AS1214" i="2" s="1"/>
  <c r="AQ1215" i="2"/>
  <c r="AB573" i="2"/>
  <c r="AE574" i="2"/>
  <c r="AF574" i="2" s="1"/>
  <c r="AD574" i="2"/>
  <c r="AT1214" i="2" l="1"/>
  <c r="AU1214" i="2" s="1"/>
  <c r="AV1214" i="2" s="1"/>
  <c r="AY1213" i="2" s="1"/>
  <c r="AW1213" i="2"/>
  <c r="AQ1214" i="2"/>
  <c r="AB572" i="2"/>
  <c r="AD573" i="2"/>
  <c r="AE573" i="2"/>
  <c r="AF573" i="2" s="1"/>
  <c r="AX1213" i="2" l="1"/>
  <c r="AW1212" i="2" s="1"/>
  <c r="AR1213" i="2"/>
  <c r="AS1213" i="2" s="1"/>
  <c r="AQ1213" i="2"/>
  <c r="AT1213" i="2"/>
  <c r="AU1213" i="2" s="1"/>
  <c r="AB571" i="2"/>
  <c r="AD572" i="2"/>
  <c r="AE572" i="2"/>
  <c r="AF572" i="2" s="1"/>
  <c r="AV1213" i="2" l="1"/>
  <c r="AY1212" i="2" s="1"/>
  <c r="AX1212" i="2" s="1"/>
  <c r="AR1212" i="2" s="1"/>
  <c r="AS1212" i="2" s="1"/>
  <c r="AB570" i="2"/>
  <c r="AD571" i="2"/>
  <c r="AE571" i="2"/>
  <c r="AF571" i="2" s="1"/>
  <c r="AQ1212" i="2" l="1"/>
  <c r="AT1212" i="2"/>
  <c r="AU1212" i="2" s="1"/>
  <c r="AV1212" i="2" s="1"/>
  <c r="AY1211" i="2" s="1"/>
  <c r="AW1211" i="2"/>
  <c r="AB569" i="2"/>
  <c r="AE570" i="2"/>
  <c r="AF570" i="2" s="1"/>
  <c r="AD570" i="2"/>
  <c r="AX1211" i="2" l="1"/>
  <c r="AQ1211" i="2"/>
  <c r="AT1211" i="2"/>
  <c r="AU1211" i="2" s="1"/>
  <c r="AW1210" i="2"/>
  <c r="AR1211" i="2"/>
  <c r="AS1211" i="2" s="1"/>
  <c r="AB568" i="2"/>
  <c r="AD569" i="2"/>
  <c r="AE569" i="2"/>
  <c r="AF569" i="2" s="1"/>
  <c r="AV1211" i="2" l="1"/>
  <c r="AY1210" i="2" s="1"/>
  <c r="AX1210" i="2" s="1"/>
  <c r="AR1210" i="2" s="1"/>
  <c r="AS1210" i="2" s="1"/>
  <c r="AB567" i="2"/>
  <c r="AD568" i="2"/>
  <c r="AE568" i="2"/>
  <c r="AF568" i="2" s="1"/>
  <c r="AW1209" i="2" l="1"/>
  <c r="AX1209" i="2" s="1"/>
  <c r="AQ1209" i="2" s="1"/>
  <c r="AT1210" i="2"/>
  <c r="AU1210" i="2" s="1"/>
  <c r="AV1210" i="2" s="1"/>
  <c r="AY1209" i="2" s="1"/>
  <c r="AQ1210" i="2"/>
  <c r="AW1208" i="2"/>
  <c r="AX1208" i="2" s="1"/>
  <c r="AQ1208" i="2" s="1"/>
  <c r="AR1209" i="2"/>
  <c r="AS1209" i="2" s="1"/>
  <c r="AB566" i="2"/>
  <c r="AE567" i="2"/>
  <c r="AF567" i="2" s="1"/>
  <c r="AD567" i="2"/>
  <c r="AT1209" i="2" l="1"/>
  <c r="AU1209" i="2" s="1"/>
  <c r="AV1209" i="2" s="1"/>
  <c r="AY1208" i="2" s="1"/>
  <c r="AW1207" i="2"/>
  <c r="AX1207" i="2" s="1"/>
  <c r="AT1207" i="2" s="1"/>
  <c r="AU1207" i="2" s="1"/>
  <c r="AT1208" i="2"/>
  <c r="AU1208" i="2" s="1"/>
  <c r="AR1208" i="2"/>
  <c r="AS1208" i="2" s="1"/>
  <c r="AB565" i="2"/>
  <c r="AE566" i="2"/>
  <c r="AF566" i="2" s="1"/>
  <c r="AD566" i="2"/>
  <c r="AV1208" i="2" l="1"/>
  <c r="AR1207" i="2"/>
  <c r="AS1207" i="2" s="1"/>
  <c r="AY1207" i="2"/>
  <c r="AW1206" i="2"/>
  <c r="AX1206" i="2" s="1"/>
  <c r="AR1206" i="2" s="1"/>
  <c r="AS1206" i="2" s="1"/>
  <c r="AQ1207" i="2"/>
  <c r="AV1207" i="2"/>
  <c r="AY1206" i="2" s="1"/>
  <c r="AB564" i="2"/>
  <c r="AD565" i="2"/>
  <c r="AE565" i="2"/>
  <c r="AF565" i="2" s="1"/>
  <c r="AT1206" i="2" l="1"/>
  <c r="AU1206" i="2" s="1"/>
  <c r="AV1206" i="2" s="1"/>
  <c r="AQ1206" i="2"/>
  <c r="AW1205" i="2"/>
  <c r="AX1205" i="2" s="1"/>
  <c r="AT1205" i="2" s="1"/>
  <c r="AU1205" i="2" s="1"/>
  <c r="AY1205" i="2"/>
  <c r="AB563" i="2"/>
  <c r="AD564" i="2"/>
  <c r="AE564" i="2"/>
  <c r="AF564" i="2" s="1"/>
  <c r="AQ1205" i="2" l="1"/>
  <c r="AW1204" i="2"/>
  <c r="AX1204" i="2" s="1"/>
  <c r="AR1204" i="2" s="1"/>
  <c r="AS1204" i="2" s="1"/>
  <c r="AR1205" i="2"/>
  <c r="AS1205" i="2" s="1"/>
  <c r="AV1205" i="2" s="1"/>
  <c r="AY1204" i="2" s="1"/>
  <c r="AB562" i="2"/>
  <c r="AD563" i="2"/>
  <c r="AE563" i="2"/>
  <c r="AF563" i="2" s="1"/>
  <c r="AT1204" i="2" l="1"/>
  <c r="AU1204" i="2" s="1"/>
  <c r="AV1204" i="2"/>
  <c r="AY1203" i="2" s="1"/>
  <c r="AW1203" i="2"/>
  <c r="AX1203" i="2" s="1"/>
  <c r="AR1203" i="2" s="1"/>
  <c r="AS1203" i="2" s="1"/>
  <c r="AQ1204" i="2"/>
  <c r="AB561" i="2"/>
  <c r="AE562" i="2"/>
  <c r="AF562" i="2" s="1"/>
  <c r="AD562" i="2"/>
  <c r="AW1202" i="2" l="1"/>
  <c r="AX1202" i="2" s="1"/>
  <c r="AQ1202" i="2" s="1"/>
  <c r="AT1203" i="2"/>
  <c r="AU1203" i="2" s="1"/>
  <c r="AV1203" i="2" s="1"/>
  <c r="AY1202" i="2" s="1"/>
  <c r="AQ1203" i="2"/>
  <c r="AT1202" i="2"/>
  <c r="AU1202" i="2" s="1"/>
  <c r="AW1201" i="2"/>
  <c r="AX1201" i="2" s="1"/>
  <c r="AQ1201" i="2" s="1"/>
  <c r="AR1202" i="2"/>
  <c r="AS1202" i="2" s="1"/>
  <c r="AV1202" i="2" s="1"/>
  <c r="AB560" i="2"/>
  <c r="AD561" i="2"/>
  <c r="AE561" i="2"/>
  <c r="AF561" i="2" s="1"/>
  <c r="AY1201" i="2" l="1"/>
  <c r="AR1201" i="2"/>
  <c r="AS1201" i="2" s="1"/>
  <c r="AT1201" i="2"/>
  <c r="AU1201" i="2" s="1"/>
  <c r="AW1200" i="2"/>
  <c r="AX1200" i="2" s="1"/>
  <c r="AB559" i="2"/>
  <c r="AD560" i="2"/>
  <c r="AE560" i="2"/>
  <c r="AF560" i="2" s="1"/>
  <c r="AV1201" i="2" l="1"/>
  <c r="AY1200" i="2" s="1"/>
  <c r="AW1199" i="2"/>
  <c r="AT1200" i="2"/>
  <c r="AU1200" i="2" s="1"/>
  <c r="AR1200" i="2"/>
  <c r="AS1200" i="2" s="1"/>
  <c r="AV1200" i="2" s="1"/>
  <c r="AY1199" i="2" s="1"/>
  <c r="AX1199" i="2" s="1"/>
  <c r="AQ1200" i="2"/>
  <c r="AB558" i="2"/>
  <c r="AD559" i="2"/>
  <c r="AE559" i="2"/>
  <c r="AF559" i="2" s="1"/>
  <c r="AT1199" i="2" l="1"/>
  <c r="AU1199" i="2" s="1"/>
  <c r="AW1198" i="2"/>
  <c r="AR1199" i="2"/>
  <c r="AS1199" i="2" s="1"/>
  <c r="AV1199" i="2" s="1"/>
  <c r="AY1198" i="2" s="1"/>
  <c r="AX1198" i="2" s="1"/>
  <c r="AQ1199" i="2"/>
  <c r="AB557" i="2"/>
  <c r="AE558" i="2"/>
  <c r="AF558" i="2" s="1"/>
  <c r="AD558" i="2"/>
  <c r="AQ1198" i="2" l="1"/>
  <c r="AR1198" i="2"/>
  <c r="AS1198" i="2" s="1"/>
  <c r="AW1197" i="2"/>
  <c r="AT1198" i="2"/>
  <c r="AU1198" i="2" s="1"/>
  <c r="AB556" i="2"/>
  <c r="AE557" i="2"/>
  <c r="AF557" i="2" s="1"/>
  <c r="AD557" i="2"/>
  <c r="AV1198" i="2" l="1"/>
  <c r="AY1197" i="2" s="1"/>
  <c r="AX1197" i="2" s="1"/>
  <c r="AB555" i="2"/>
  <c r="AD556" i="2"/>
  <c r="AE556" i="2"/>
  <c r="AF556" i="2" s="1"/>
  <c r="AR1197" i="2" l="1"/>
  <c r="AS1197" i="2" s="1"/>
  <c r="AW1196" i="2"/>
  <c r="AT1197" i="2"/>
  <c r="AU1197" i="2" s="1"/>
  <c r="AQ1197" i="2"/>
  <c r="AB554" i="2"/>
  <c r="AD555" i="2"/>
  <c r="AE555" i="2"/>
  <c r="AF555" i="2" s="1"/>
  <c r="AV1197" i="2" l="1"/>
  <c r="AY1196" i="2" s="1"/>
  <c r="AX1196" i="2" s="1"/>
  <c r="AR1196" i="2" s="1"/>
  <c r="AS1196" i="2" s="1"/>
  <c r="AB553" i="2"/>
  <c r="AE554" i="2"/>
  <c r="AF554" i="2" s="1"/>
  <c r="AD554" i="2"/>
  <c r="AT1196" i="2" l="1"/>
  <c r="AU1196" i="2" s="1"/>
  <c r="AV1196" i="2" s="1"/>
  <c r="AY1195" i="2" s="1"/>
  <c r="AX1195" i="2" s="1"/>
  <c r="AW1194" i="2" s="1"/>
  <c r="AW1195" i="2"/>
  <c r="AQ1196" i="2"/>
  <c r="AB552" i="2"/>
  <c r="AD553" i="2"/>
  <c r="AE553" i="2"/>
  <c r="AF553" i="2" s="1"/>
  <c r="AQ1195" i="2" l="1"/>
  <c r="AR1195" i="2"/>
  <c r="AS1195" i="2" s="1"/>
  <c r="AT1195" i="2"/>
  <c r="AU1195" i="2" s="1"/>
  <c r="AB551" i="2"/>
  <c r="AE552" i="2"/>
  <c r="AF552" i="2" s="1"/>
  <c r="AD552" i="2"/>
  <c r="AV1195" i="2" l="1"/>
  <c r="AY1194" i="2" s="1"/>
  <c r="AX1194" i="2" s="1"/>
  <c r="AQ1194" i="2" s="1"/>
  <c r="AB550" i="2"/>
  <c r="AD551" i="2"/>
  <c r="AE551" i="2"/>
  <c r="AF551" i="2" s="1"/>
  <c r="AT1194" i="2" l="1"/>
  <c r="AU1194" i="2" s="1"/>
  <c r="AR1194" i="2"/>
  <c r="AS1194" i="2" s="1"/>
  <c r="AV1194" i="2" s="1"/>
  <c r="AY1193" i="2" s="1"/>
  <c r="AX1193" i="2" s="1"/>
  <c r="AW1193" i="2"/>
  <c r="AB549" i="2"/>
  <c r="AE550" i="2"/>
  <c r="AF550" i="2" s="1"/>
  <c r="AD550" i="2"/>
  <c r="AR1193" i="2" l="1"/>
  <c r="AS1193" i="2" s="1"/>
  <c r="AT1193" i="2"/>
  <c r="AU1193" i="2" s="1"/>
  <c r="AW1192" i="2"/>
  <c r="AQ1193" i="2"/>
  <c r="AB548" i="2"/>
  <c r="AD549" i="2"/>
  <c r="AE549" i="2"/>
  <c r="AF549" i="2" s="1"/>
  <c r="AV1193" i="2" l="1"/>
  <c r="AY1192" i="2" s="1"/>
  <c r="AX1192" i="2" s="1"/>
  <c r="AQ1192" i="2" s="1"/>
  <c r="AB547" i="2"/>
  <c r="AD548" i="2"/>
  <c r="AE548" i="2"/>
  <c r="AF548" i="2" s="1"/>
  <c r="AT1192" i="2" l="1"/>
  <c r="AU1192" i="2" s="1"/>
  <c r="AW1191" i="2"/>
  <c r="AR1192" i="2"/>
  <c r="AS1192" i="2" s="1"/>
  <c r="AV1192" i="2" s="1"/>
  <c r="AY1191" i="2" s="1"/>
  <c r="AX1191" i="2" s="1"/>
  <c r="AB546" i="2"/>
  <c r="AE547" i="2"/>
  <c r="AF547" i="2" s="1"/>
  <c r="AD547" i="2"/>
  <c r="AQ1191" i="2" l="1"/>
  <c r="AW1190" i="2"/>
  <c r="AT1191" i="2"/>
  <c r="AU1191" i="2" s="1"/>
  <c r="AR1191" i="2"/>
  <c r="AS1191" i="2" s="1"/>
  <c r="AB545" i="2"/>
  <c r="AE546" i="2"/>
  <c r="AF546" i="2" s="1"/>
  <c r="AD546" i="2"/>
  <c r="AV1191" i="2" l="1"/>
  <c r="AY1190" i="2" s="1"/>
  <c r="AX1190" i="2" s="1"/>
  <c r="AQ1190" i="2" s="1"/>
  <c r="AB544" i="2"/>
  <c r="AE545" i="2"/>
  <c r="AF545" i="2" s="1"/>
  <c r="AD545" i="2"/>
  <c r="AW1189" i="2" l="1"/>
  <c r="AT1190" i="2"/>
  <c r="AU1190" i="2" s="1"/>
  <c r="AR1190" i="2"/>
  <c r="AS1190" i="2" s="1"/>
  <c r="AV1190" i="2" s="1"/>
  <c r="AY1189" i="2" s="1"/>
  <c r="AX1189" i="2" s="1"/>
  <c r="AQ1189" i="2" s="1"/>
  <c r="AB543" i="2"/>
  <c r="AE544" i="2"/>
  <c r="AF544" i="2" s="1"/>
  <c r="AD544" i="2"/>
  <c r="AR1189" i="2" l="1"/>
  <c r="AS1189" i="2" s="1"/>
  <c r="AW1188" i="2"/>
  <c r="AX1188" i="2" s="1"/>
  <c r="AR1188" i="2" s="1"/>
  <c r="AS1188" i="2" s="1"/>
  <c r="AT1189" i="2"/>
  <c r="AU1189" i="2" s="1"/>
  <c r="AB542" i="2"/>
  <c r="AD543" i="2"/>
  <c r="AE543" i="2"/>
  <c r="AF543" i="2" s="1"/>
  <c r="AT1188" i="2" l="1"/>
  <c r="AU1188" i="2" s="1"/>
  <c r="AQ1188" i="2"/>
  <c r="AW1187" i="2"/>
  <c r="AX1187" i="2" s="1"/>
  <c r="AT1187" i="2" s="1"/>
  <c r="AU1187" i="2" s="1"/>
  <c r="AV1189" i="2"/>
  <c r="AY1188" i="2" s="1"/>
  <c r="AV1188" i="2"/>
  <c r="AB541" i="2"/>
  <c r="AE542" i="2"/>
  <c r="AF542" i="2" s="1"/>
  <c r="AD542" i="2"/>
  <c r="AW1186" i="2" l="1"/>
  <c r="AX1186" i="2" s="1"/>
  <c r="AQ1186" i="2" s="1"/>
  <c r="AQ1187" i="2"/>
  <c r="AR1187" i="2"/>
  <c r="AS1187" i="2" s="1"/>
  <c r="AV1187" i="2" s="1"/>
  <c r="AY1186" i="2" s="1"/>
  <c r="AY1187" i="2"/>
  <c r="AB540" i="2"/>
  <c r="AD541" i="2"/>
  <c r="AE541" i="2"/>
  <c r="AF541" i="2" s="1"/>
  <c r="AW1185" i="2" l="1"/>
  <c r="AX1185" i="2" s="1"/>
  <c r="AR1185" i="2" s="1"/>
  <c r="AS1185" i="2" s="1"/>
  <c r="AT1186" i="2"/>
  <c r="AU1186" i="2" s="1"/>
  <c r="AR1186" i="2"/>
  <c r="AS1186" i="2" s="1"/>
  <c r="AQ1185" i="2"/>
  <c r="AB539" i="2"/>
  <c r="AE540" i="2"/>
  <c r="AF540" i="2" s="1"/>
  <c r="AD540" i="2"/>
  <c r="AV1186" i="2" l="1"/>
  <c r="AY1185" i="2" s="1"/>
  <c r="AW1184" i="2"/>
  <c r="AT1185" i="2"/>
  <c r="AU1185" i="2" s="1"/>
  <c r="AV1185" i="2" s="1"/>
  <c r="AY1184" i="2" s="1"/>
  <c r="AX1184" i="2" s="1"/>
  <c r="AT1184" i="2" s="1"/>
  <c r="AU1184" i="2" s="1"/>
  <c r="AB538" i="2"/>
  <c r="AE539" i="2"/>
  <c r="AF539" i="2" s="1"/>
  <c r="AD539" i="2"/>
  <c r="AR1184" i="2" l="1"/>
  <c r="AS1184" i="2" s="1"/>
  <c r="AV1184" i="2" s="1"/>
  <c r="AY1183" i="2" s="1"/>
  <c r="AQ1184" i="2"/>
  <c r="AW1183" i="2"/>
  <c r="AB537" i="2"/>
  <c r="AE538" i="2"/>
  <c r="AF538" i="2" s="1"/>
  <c r="AD538" i="2"/>
  <c r="AX1183" i="2" l="1"/>
  <c r="AT1183" i="2" s="1"/>
  <c r="AU1183" i="2" s="1"/>
  <c r="AB536" i="2"/>
  <c r="AE537" i="2"/>
  <c r="AF537" i="2" s="1"/>
  <c r="AD537" i="2"/>
  <c r="AR1183" i="2" l="1"/>
  <c r="AS1183" i="2" s="1"/>
  <c r="AV1183" i="2" s="1"/>
  <c r="AY1182" i="2" s="1"/>
  <c r="AW1182" i="2"/>
  <c r="AQ1183" i="2"/>
  <c r="AB535" i="2"/>
  <c r="AD536" i="2"/>
  <c r="AE536" i="2"/>
  <c r="AF536" i="2" s="1"/>
  <c r="AX1182" i="2" l="1"/>
  <c r="AT1182" i="2" s="1"/>
  <c r="AU1182" i="2" s="1"/>
  <c r="AQ1182" i="2"/>
  <c r="AB534" i="2"/>
  <c r="AE535" i="2"/>
  <c r="AF535" i="2" s="1"/>
  <c r="AD535" i="2"/>
  <c r="AW1181" i="2" l="1"/>
  <c r="AR1182" i="2"/>
  <c r="AS1182" i="2" s="1"/>
  <c r="AV1182" i="2" s="1"/>
  <c r="AY1181" i="2" s="1"/>
  <c r="AX1181" i="2" s="1"/>
  <c r="AW1180" i="2" s="1"/>
  <c r="AB533" i="2"/>
  <c r="AE534" i="2"/>
  <c r="AF534" i="2" s="1"/>
  <c r="AD534" i="2"/>
  <c r="AR1181" i="2" l="1"/>
  <c r="AS1181" i="2" s="1"/>
  <c r="AQ1181" i="2"/>
  <c r="AT1181" i="2"/>
  <c r="AU1181" i="2" s="1"/>
  <c r="AB532" i="2"/>
  <c r="AD533" i="2"/>
  <c r="AE533" i="2"/>
  <c r="AF533" i="2" s="1"/>
  <c r="AV1181" i="2" l="1"/>
  <c r="AY1180" i="2" s="1"/>
  <c r="AX1180" i="2" s="1"/>
  <c r="AB531" i="2"/>
  <c r="AE532" i="2"/>
  <c r="AF532" i="2" s="1"/>
  <c r="AD532" i="2"/>
  <c r="AT1180" i="2" l="1"/>
  <c r="AU1180" i="2" s="1"/>
  <c r="AQ1180" i="2"/>
  <c r="AW1179" i="2"/>
  <c r="AR1180" i="2"/>
  <c r="AS1180" i="2" s="1"/>
  <c r="AV1180" i="2" s="1"/>
  <c r="AY1179" i="2" s="1"/>
  <c r="AB530" i="2"/>
  <c r="AE531" i="2"/>
  <c r="AF531" i="2" s="1"/>
  <c r="AD531" i="2"/>
  <c r="AX1179" i="2" l="1"/>
  <c r="AQ1179" i="2"/>
  <c r="AT1179" i="2"/>
  <c r="AU1179" i="2" s="1"/>
  <c r="AW1178" i="2"/>
  <c r="AR1179" i="2"/>
  <c r="AS1179" i="2" s="1"/>
  <c r="AB529" i="2"/>
  <c r="AE530" i="2"/>
  <c r="AF530" i="2" s="1"/>
  <c r="AD530" i="2"/>
  <c r="AV1179" i="2" l="1"/>
  <c r="AY1178" i="2" s="1"/>
  <c r="AX1178" i="2" s="1"/>
  <c r="AB528" i="2"/>
  <c r="AE529" i="2"/>
  <c r="AF529" i="2" s="1"/>
  <c r="AD529" i="2"/>
  <c r="AQ1178" i="2" l="1"/>
  <c r="AT1178" i="2"/>
  <c r="AU1178" i="2" s="1"/>
  <c r="AR1178" i="2"/>
  <c r="AS1178" i="2" s="1"/>
  <c r="AV1178" i="2" s="1"/>
  <c r="AY1177" i="2" s="1"/>
  <c r="AX1177" i="2" s="1"/>
  <c r="AR1177" i="2" s="1"/>
  <c r="AS1177" i="2" s="1"/>
  <c r="AW1177" i="2"/>
  <c r="AB527" i="2"/>
  <c r="AE528" i="2"/>
  <c r="AF528" i="2" s="1"/>
  <c r="AD528" i="2"/>
  <c r="AQ1177" i="2" l="1"/>
  <c r="AW1176" i="2"/>
  <c r="AT1177" i="2"/>
  <c r="AU1177" i="2" s="1"/>
  <c r="AV1177" i="2" s="1"/>
  <c r="AY1176" i="2" s="1"/>
  <c r="AB526" i="2"/>
  <c r="AD527" i="2"/>
  <c r="AE527" i="2"/>
  <c r="AF527" i="2" s="1"/>
  <c r="AX1176" i="2" l="1"/>
  <c r="AQ1176" i="2" s="1"/>
  <c r="AR1176" i="2"/>
  <c r="AS1176" i="2" s="1"/>
  <c r="AT1176" i="2"/>
  <c r="AU1176" i="2" s="1"/>
  <c r="AB525" i="2"/>
  <c r="AE526" i="2"/>
  <c r="AF526" i="2" s="1"/>
  <c r="AD526" i="2"/>
  <c r="AW1175" i="2" l="1"/>
  <c r="AV1176" i="2"/>
  <c r="AY1175" i="2" s="1"/>
  <c r="AX1175" i="2" s="1"/>
  <c r="AB524" i="2"/>
  <c r="AE525" i="2"/>
  <c r="AF525" i="2" s="1"/>
  <c r="AD525" i="2"/>
  <c r="AT1175" i="2" l="1"/>
  <c r="AU1175" i="2" s="1"/>
  <c r="AW1174" i="2"/>
  <c r="AR1175" i="2"/>
  <c r="AS1175" i="2" s="1"/>
  <c r="AV1175" i="2" s="1"/>
  <c r="AY1174" i="2" s="1"/>
  <c r="AQ1175" i="2"/>
  <c r="AB523" i="2"/>
  <c r="AE524" i="2"/>
  <c r="AF524" i="2" s="1"/>
  <c r="AD524" i="2"/>
  <c r="AX1174" i="2" l="1"/>
  <c r="AB522" i="2"/>
  <c r="AD523" i="2"/>
  <c r="AE523" i="2"/>
  <c r="AF523" i="2" s="1"/>
  <c r="AQ1174" i="2" l="1"/>
  <c r="AW1173" i="2"/>
  <c r="AR1174" i="2"/>
  <c r="AS1174" i="2" s="1"/>
  <c r="AT1174" i="2"/>
  <c r="AU1174" i="2" s="1"/>
  <c r="AB521" i="2"/>
  <c r="AD522" i="2"/>
  <c r="AE522" i="2"/>
  <c r="AF522" i="2" s="1"/>
  <c r="AV1174" i="2" l="1"/>
  <c r="AY1173" i="2" s="1"/>
  <c r="AX1173" i="2" s="1"/>
  <c r="AQ1173" i="2" s="1"/>
  <c r="AB520" i="2"/>
  <c r="AD521" i="2"/>
  <c r="AE521" i="2"/>
  <c r="AF521" i="2" s="1"/>
  <c r="AW1172" i="2" l="1"/>
  <c r="AT1173" i="2"/>
  <c r="AU1173" i="2" s="1"/>
  <c r="AR1173" i="2"/>
  <c r="AS1173" i="2" s="1"/>
  <c r="AV1173" i="2" s="1"/>
  <c r="AY1172" i="2" s="1"/>
  <c r="AX1172" i="2" s="1"/>
  <c r="AB519" i="2"/>
  <c r="AE520" i="2"/>
  <c r="AF520" i="2" s="1"/>
  <c r="AD520" i="2"/>
  <c r="AR1172" i="2" l="1"/>
  <c r="AS1172" i="2" s="1"/>
  <c r="AT1172" i="2"/>
  <c r="AU1172" i="2" s="1"/>
  <c r="AW1171" i="2"/>
  <c r="AQ1172" i="2"/>
  <c r="AB518" i="2"/>
  <c r="AD519" i="2"/>
  <c r="AE519" i="2"/>
  <c r="AF519" i="2" s="1"/>
  <c r="AV1172" i="2" l="1"/>
  <c r="AY1171" i="2" s="1"/>
  <c r="AX1171" i="2" s="1"/>
  <c r="AR1171" i="2" s="1"/>
  <c r="AS1171" i="2" s="1"/>
  <c r="AB517" i="2"/>
  <c r="AD518" i="2"/>
  <c r="AE518" i="2"/>
  <c r="AF518" i="2" s="1"/>
  <c r="AW1170" i="2" l="1"/>
  <c r="AT1171" i="2"/>
  <c r="AU1171" i="2" s="1"/>
  <c r="AV1171" i="2" s="1"/>
  <c r="AY1170" i="2" s="1"/>
  <c r="AQ1171" i="2"/>
  <c r="AB516" i="2"/>
  <c r="AD517" i="2"/>
  <c r="AE517" i="2"/>
  <c r="AF517" i="2" s="1"/>
  <c r="AX1170" i="2" l="1"/>
  <c r="AR1170" i="2" s="1"/>
  <c r="AS1170" i="2" s="1"/>
  <c r="AQ1170" i="2"/>
  <c r="AT1170" i="2"/>
  <c r="AU1170" i="2" s="1"/>
  <c r="AV1170" i="2" s="1"/>
  <c r="AY1169" i="2" s="1"/>
  <c r="AB515" i="2"/>
  <c r="AD516" i="2"/>
  <c r="AE516" i="2"/>
  <c r="AF516" i="2" s="1"/>
  <c r="AW1169" i="2" l="1"/>
  <c r="AX1169" i="2"/>
  <c r="AR1169" i="2" s="1"/>
  <c r="AS1169" i="2" s="1"/>
  <c r="AB514" i="2"/>
  <c r="AD515" i="2"/>
  <c r="AE515" i="2"/>
  <c r="AF515" i="2" s="1"/>
  <c r="AT1169" i="2" l="1"/>
  <c r="AU1169" i="2" s="1"/>
  <c r="AQ1169" i="2"/>
  <c r="AV1169" i="2"/>
  <c r="AY1168" i="2" s="1"/>
  <c r="AW1168" i="2"/>
  <c r="AB513" i="2"/>
  <c r="AE514" i="2"/>
  <c r="AF514" i="2" s="1"/>
  <c r="AD514" i="2"/>
  <c r="AX1168" i="2" l="1"/>
  <c r="AT1168" i="2" s="1"/>
  <c r="AU1168" i="2" s="1"/>
  <c r="AB512" i="2"/>
  <c r="AE513" i="2"/>
  <c r="AF513" i="2" s="1"/>
  <c r="AD513" i="2"/>
  <c r="AW1167" i="2" l="1"/>
  <c r="AR1168" i="2"/>
  <c r="AS1168" i="2" s="1"/>
  <c r="AV1168" i="2" s="1"/>
  <c r="AY1167" i="2" s="1"/>
  <c r="AX1167" i="2" s="1"/>
  <c r="AQ1168" i="2"/>
  <c r="AB511" i="2"/>
  <c r="AE512" i="2"/>
  <c r="AF512" i="2" s="1"/>
  <c r="AD512" i="2"/>
  <c r="AQ1167" i="2" l="1"/>
  <c r="AT1167" i="2"/>
  <c r="AU1167" i="2" s="1"/>
  <c r="AW1166" i="2"/>
  <c r="AR1167" i="2"/>
  <c r="AS1167" i="2" s="1"/>
  <c r="AV1167" i="2" s="1"/>
  <c r="AY1166" i="2" s="1"/>
  <c r="AX1166" i="2" s="1"/>
  <c r="AW1165" i="2" s="1"/>
  <c r="AB510" i="2"/>
  <c r="AE511" i="2"/>
  <c r="AF511" i="2" s="1"/>
  <c r="AD511" i="2"/>
  <c r="AQ1166" i="2" l="1"/>
  <c r="AT1166" i="2"/>
  <c r="AU1166" i="2" s="1"/>
  <c r="AR1166" i="2"/>
  <c r="AS1166" i="2" s="1"/>
  <c r="AB509" i="2"/>
  <c r="AD510" i="2"/>
  <c r="AE510" i="2"/>
  <c r="AF510" i="2" s="1"/>
  <c r="AV1166" i="2" l="1"/>
  <c r="AY1165" i="2" s="1"/>
  <c r="AX1165" i="2" s="1"/>
  <c r="AT1165" i="2" s="1"/>
  <c r="AU1165" i="2" s="1"/>
  <c r="AB508" i="2"/>
  <c r="AD509" i="2"/>
  <c r="AE509" i="2"/>
  <c r="AF509" i="2" s="1"/>
  <c r="AQ1165" i="2" l="1"/>
  <c r="AR1165" i="2"/>
  <c r="AS1165" i="2" s="1"/>
  <c r="AV1165" i="2" s="1"/>
  <c r="AY1164" i="2" s="1"/>
  <c r="AX1164" i="2" s="1"/>
  <c r="AQ1164" i="2" s="1"/>
  <c r="AW1164" i="2"/>
  <c r="AB507" i="2"/>
  <c r="AE508" i="2"/>
  <c r="AF508" i="2" s="1"/>
  <c r="AD508" i="2"/>
  <c r="AT1164" i="2" l="1"/>
  <c r="AU1164" i="2" s="1"/>
  <c r="AW1163" i="2"/>
  <c r="AR1164" i="2"/>
  <c r="AS1164" i="2" s="1"/>
  <c r="AV1164" i="2" s="1"/>
  <c r="AY1163" i="2" s="1"/>
  <c r="AX1163" i="2" s="1"/>
  <c r="AR1163" i="2" s="1"/>
  <c r="AS1163" i="2" s="1"/>
  <c r="AB506" i="2"/>
  <c r="AE507" i="2"/>
  <c r="AF507" i="2" s="1"/>
  <c r="AD507" i="2"/>
  <c r="AW1162" i="2" l="1"/>
  <c r="AQ1163" i="2"/>
  <c r="AT1163" i="2"/>
  <c r="AU1163" i="2" s="1"/>
  <c r="AV1163" i="2" s="1"/>
  <c r="AY1162" i="2" s="1"/>
  <c r="AX1162" i="2" s="1"/>
  <c r="AB505" i="2"/>
  <c r="AD506" i="2"/>
  <c r="AE506" i="2"/>
  <c r="AF506" i="2" s="1"/>
  <c r="AT1162" i="2" l="1"/>
  <c r="AU1162" i="2" s="1"/>
  <c r="AQ1162" i="2"/>
  <c r="AR1162" i="2"/>
  <c r="AS1162" i="2" s="1"/>
  <c r="AV1162" i="2" s="1"/>
  <c r="AY1161" i="2" s="1"/>
  <c r="AW1161" i="2"/>
  <c r="AB504" i="2"/>
  <c r="AE505" i="2"/>
  <c r="AF505" i="2" s="1"/>
  <c r="AD505" i="2"/>
  <c r="AX1161" i="2" l="1"/>
  <c r="AR1161" i="2" s="1"/>
  <c r="AS1161" i="2" s="1"/>
  <c r="AB503" i="2"/>
  <c r="AD504" i="2"/>
  <c r="AE504" i="2"/>
  <c r="AF504" i="2" s="1"/>
  <c r="AQ1161" i="2" l="1"/>
  <c r="AW1160" i="2"/>
  <c r="AT1161" i="2"/>
  <c r="AU1161" i="2" s="1"/>
  <c r="AV1161" i="2" s="1"/>
  <c r="AY1160" i="2" s="1"/>
  <c r="AX1160" i="2" s="1"/>
  <c r="AT1160" i="2" s="1"/>
  <c r="AU1160" i="2" s="1"/>
  <c r="AB502" i="2"/>
  <c r="AE503" i="2"/>
  <c r="AF503" i="2" s="1"/>
  <c r="AD503" i="2"/>
  <c r="AR1160" i="2" l="1"/>
  <c r="AS1160" i="2" s="1"/>
  <c r="AV1160" i="2" s="1"/>
  <c r="AY1159" i="2" s="1"/>
  <c r="AQ1160" i="2"/>
  <c r="AW1159" i="2"/>
  <c r="AB501" i="2"/>
  <c r="AD502" i="2"/>
  <c r="AE502" i="2"/>
  <c r="AF502" i="2" s="1"/>
  <c r="AX1159" i="2" l="1"/>
  <c r="AB500" i="2"/>
  <c r="AD501" i="2"/>
  <c r="AE501" i="2"/>
  <c r="AF501" i="2" s="1"/>
  <c r="AR1159" i="2" l="1"/>
  <c r="AS1159" i="2" s="1"/>
  <c r="AQ1159" i="2"/>
  <c r="AW1158" i="2"/>
  <c r="AT1159" i="2"/>
  <c r="AU1159" i="2" s="1"/>
  <c r="AB499" i="2"/>
  <c r="AD500" i="2"/>
  <c r="AE500" i="2"/>
  <c r="AF500" i="2" s="1"/>
  <c r="AV1159" i="2" l="1"/>
  <c r="AY1158" i="2" s="1"/>
  <c r="AX1158" i="2" s="1"/>
  <c r="AB498" i="2"/>
  <c r="AD499" i="2"/>
  <c r="AE499" i="2"/>
  <c r="AF499" i="2" s="1"/>
  <c r="AW1157" i="2" l="1"/>
  <c r="AQ1158" i="2"/>
  <c r="AR1158" i="2"/>
  <c r="AS1158" i="2" s="1"/>
  <c r="AT1158" i="2"/>
  <c r="AU1158" i="2" s="1"/>
  <c r="AB497" i="2"/>
  <c r="AD498" i="2"/>
  <c r="AE498" i="2"/>
  <c r="AF498" i="2" s="1"/>
  <c r="AV1158" i="2" l="1"/>
  <c r="AY1157" i="2" s="1"/>
  <c r="AX1157" i="2" s="1"/>
  <c r="AR1157" i="2" s="1"/>
  <c r="AS1157" i="2" s="1"/>
  <c r="AB496" i="2"/>
  <c r="AE497" i="2"/>
  <c r="AF497" i="2" s="1"/>
  <c r="AD497" i="2"/>
  <c r="AQ1157" i="2" l="1"/>
  <c r="AW1156" i="2"/>
  <c r="AT1157" i="2"/>
  <c r="AU1157" i="2" s="1"/>
  <c r="AV1157" i="2" s="1"/>
  <c r="AY1156" i="2" s="1"/>
  <c r="AX1156" i="2" s="1"/>
  <c r="AR1156" i="2" s="1"/>
  <c r="AS1156" i="2" s="1"/>
  <c r="AB495" i="2"/>
  <c r="AD496" i="2"/>
  <c r="AE496" i="2"/>
  <c r="AF496" i="2" s="1"/>
  <c r="AT1156" i="2" l="1"/>
  <c r="AU1156" i="2" s="1"/>
  <c r="AV1156" i="2" s="1"/>
  <c r="AY1155" i="2" s="1"/>
  <c r="AQ1156" i="2"/>
  <c r="AW1155" i="2"/>
  <c r="AB494" i="2"/>
  <c r="AD495" i="2"/>
  <c r="AE495" i="2"/>
  <c r="AF495" i="2" s="1"/>
  <c r="AX1155" i="2" l="1"/>
  <c r="AQ1155" i="2" s="1"/>
  <c r="AB493" i="2"/>
  <c r="AE494" i="2"/>
  <c r="AF494" i="2" s="1"/>
  <c r="AD494" i="2"/>
  <c r="AW1154" i="2" l="1"/>
  <c r="AX1154" i="2" s="1"/>
  <c r="AQ1154" i="2" s="1"/>
  <c r="AT1155" i="2"/>
  <c r="AU1155" i="2" s="1"/>
  <c r="AR1155" i="2"/>
  <c r="AS1155" i="2" s="1"/>
  <c r="AB492" i="2"/>
  <c r="AD493" i="2"/>
  <c r="AE493" i="2"/>
  <c r="AF493" i="2" s="1"/>
  <c r="AV1155" i="2" l="1"/>
  <c r="AY1154" i="2" s="1"/>
  <c r="AR1154" i="2"/>
  <c r="AS1154" i="2" s="1"/>
  <c r="AT1154" i="2"/>
  <c r="AU1154" i="2" s="1"/>
  <c r="AW1153" i="2"/>
  <c r="AX1153" i="2" s="1"/>
  <c r="AT1153" i="2" s="1"/>
  <c r="AU1153" i="2" s="1"/>
  <c r="AB491" i="2"/>
  <c r="AE492" i="2"/>
  <c r="AF492" i="2" s="1"/>
  <c r="AD492" i="2"/>
  <c r="AV1154" i="2" l="1"/>
  <c r="AY1153" i="2" s="1"/>
  <c r="AW1152" i="2"/>
  <c r="AX1152" i="2" s="1"/>
  <c r="AQ1152" i="2" s="1"/>
  <c r="AQ1153" i="2"/>
  <c r="AR1153" i="2"/>
  <c r="AS1153" i="2" s="1"/>
  <c r="AV1153" i="2" s="1"/>
  <c r="AY1152" i="2" s="1"/>
  <c r="AB490" i="2"/>
  <c r="AE491" i="2"/>
  <c r="AF491" i="2" s="1"/>
  <c r="AD491" i="2"/>
  <c r="AR1152" i="2" l="1"/>
  <c r="AS1152" i="2" s="1"/>
  <c r="AT1152" i="2"/>
  <c r="AU1152" i="2" s="1"/>
  <c r="AW1151" i="2"/>
  <c r="AX1151" i="2" s="1"/>
  <c r="AQ1151" i="2" s="1"/>
  <c r="AB489" i="2"/>
  <c r="AE490" i="2"/>
  <c r="AF490" i="2" s="1"/>
  <c r="AD490" i="2"/>
  <c r="AV1152" i="2" l="1"/>
  <c r="AY1151" i="2" s="1"/>
  <c r="AR1151" i="2"/>
  <c r="AS1151" i="2" s="1"/>
  <c r="AT1151" i="2"/>
  <c r="AU1151" i="2" s="1"/>
  <c r="AW1150" i="2"/>
  <c r="AX1150" i="2" s="1"/>
  <c r="AB488" i="2"/>
  <c r="AE489" i="2"/>
  <c r="AF489" i="2" s="1"/>
  <c r="AD489" i="2"/>
  <c r="AV1151" i="2" l="1"/>
  <c r="AY1150" i="2" s="1"/>
  <c r="AR1150" i="2"/>
  <c r="AS1150" i="2" s="1"/>
  <c r="AT1150" i="2"/>
  <c r="AU1150" i="2" s="1"/>
  <c r="AW1149" i="2"/>
  <c r="AX1149" i="2" s="1"/>
  <c r="AR1149" i="2" s="1"/>
  <c r="AS1149" i="2" s="1"/>
  <c r="AQ1150" i="2"/>
  <c r="AB487" i="2"/>
  <c r="AE488" i="2"/>
  <c r="AF488" i="2" s="1"/>
  <c r="AD488" i="2"/>
  <c r="AW1148" i="2" l="1"/>
  <c r="AX1148" i="2" s="1"/>
  <c r="AQ1149" i="2"/>
  <c r="AV1150" i="2"/>
  <c r="AY1149" i="2" s="1"/>
  <c r="AT1149" i="2"/>
  <c r="AU1149" i="2" s="1"/>
  <c r="AV1149" i="2" s="1"/>
  <c r="AY1148" i="2" s="1"/>
  <c r="AQ1148" i="2"/>
  <c r="AW1147" i="2"/>
  <c r="AX1147" i="2" s="1"/>
  <c r="AR1147" i="2" s="1"/>
  <c r="AS1147" i="2" s="1"/>
  <c r="AT1148" i="2"/>
  <c r="AU1148" i="2" s="1"/>
  <c r="AR1148" i="2"/>
  <c r="AS1148" i="2" s="1"/>
  <c r="AV1148" i="2" s="1"/>
  <c r="AY1147" i="2" s="1"/>
  <c r="AB486" i="2"/>
  <c r="AD487" i="2"/>
  <c r="AE487" i="2"/>
  <c r="AF487" i="2" s="1"/>
  <c r="AQ1147" i="2" l="1"/>
  <c r="AT1147" i="2"/>
  <c r="AU1147" i="2" s="1"/>
  <c r="AV1147" i="2" s="1"/>
  <c r="AY1146" i="2" s="1"/>
  <c r="AW1146" i="2"/>
  <c r="AX1146" i="2" s="1"/>
  <c r="AB485" i="2"/>
  <c r="AD486" i="2"/>
  <c r="AE486" i="2"/>
  <c r="AF486" i="2" s="1"/>
  <c r="AQ1146" i="2" l="1"/>
  <c r="AW1145" i="2"/>
  <c r="AX1145" i="2" s="1"/>
  <c r="AQ1145" i="2" s="1"/>
  <c r="AT1146" i="2"/>
  <c r="AU1146" i="2" s="1"/>
  <c r="AR1146" i="2"/>
  <c r="AS1146" i="2" s="1"/>
  <c r="AV1146" i="2" s="1"/>
  <c r="AY1145" i="2" s="1"/>
  <c r="AB484" i="2"/>
  <c r="AE485" i="2"/>
  <c r="AF485" i="2" s="1"/>
  <c r="AD485" i="2"/>
  <c r="AR1145" i="2" l="1"/>
  <c r="AS1145" i="2" s="1"/>
  <c r="AW1144" i="2"/>
  <c r="AT1145" i="2"/>
  <c r="AU1145" i="2" s="1"/>
  <c r="AB483" i="2"/>
  <c r="AE484" i="2"/>
  <c r="AF484" i="2" s="1"/>
  <c r="AD484" i="2"/>
  <c r="AV1145" i="2" l="1"/>
  <c r="AY1144" i="2" s="1"/>
  <c r="AX1144" i="2"/>
  <c r="AB482" i="2"/>
  <c r="AE483" i="2"/>
  <c r="AF483" i="2" s="1"/>
  <c r="AD483" i="2"/>
  <c r="AQ1144" i="2" l="1"/>
  <c r="AT1144" i="2"/>
  <c r="AU1144" i="2" s="1"/>
  <c r="AW1143" i="2"/>
  <c r="AQ1143" i="2" s="1"/>
  <c r="AR1144" i="2"/>
  <c r="AS1144" i="2" s="1"/>
  <c r="AV1144" i="2" s="1"/>
  <c r="AY1143" i="2" s="1"/>
  <c r="AX1143" i="2" s="1"/>
  <c r="AB481" i="2"/>
  <c r="AD482" i="2"/>
  <c r="AE482" i="2"/>
  <c r="AF482" i="2" s="1"/>
  <c r="AR1143" i="2" l="1"/>
  <c r="AS1143" i="2" s="1"/>
  <c r="AT1143" i="2"/>
  <c r="AU1143" i="2" s="1"/>
  <c r="AW1142" i="2"/>
  <c r="AB480" i="2"/>
  <c r="AE481" i="2"/>
  <c r="AF481" i="2" s="1"/>
  <c r="AD481" i="2"/>
  <c r="AV1143" i="2" l="1"/>
  <c r="AY1142" i="2" s="1"/>
  <c r="AX1142" i="2" s="1"/>
  <c r="AQ1142" i="2" s="1"/>
  <c r="AB479" i="2"/>
  <c r="AD480" i="2"/>
  <c r="AE480" i="2"/>
  <c r="AF480" i="2" s="1"/>
  <c r="AW1141" i="2" l="1"/>
  <c r="AT1142" i="2"/>
  <c r="AU1142" i="2" s="1"/>
  <c r="AR1142" i="2"/>
  <c r="AS1142" i="2" s="1"/>
  <c r="AV1142" i="2" s="1"/>
  <c r="AY1141" i="2" s="1"/>
  <c r="AX1141" i="2" s="1"/>
  <c r="AR1141" i="2" s="1"/>
  <c r="AS1141" i="2" s="1"/>
  <c r="AB478" i="2"/>
  <c r="AE479" i="2"/>
  <c r="AF479" i="2" s="1"/>
  <c r="AD479" i="2"/>
  <c r="AT1141" i="2" l="1"/>
  <c r="AU1141" i="2" s="1"/>
  <c r="AV1141" i="2" s="1"/>
  <c r="AY1140" i="2" s="1"/>
  <c r="AX1140" i="2" s="1"/>
  <c r="AT1140" i="2" s="1"/>
  <c r="AU1140" i="2" s="1"/>
  <c r="AW1140" i="2"/>
  <c r="AQ1141" i="2"/>
  <c r="AB477" i="2"/>
  <c r="AD478" i="2"/>
  <c r="AE478" i="2"/>
  <c r="AF478" i="2" s="1"/>
  <c r="AQ1140" i="2" l="1"/>
  <c r="AR1140" i="2"/>
  <c r="AS1140" i="2" s="1"/>
  <c r="AV1140" i="2" s="1"/>
  <c r="AY1139" i="2" s="1"/>
  <c r="AX1139" i="2" s="1"/>
  <c r="AW1138" i="2" s="1"/>
  <c r="AW1139" i="2"/>
  <c r="AB476" i="2"/>
  <c r="AE477" i="2"/>
  <c r="AF477" i="2" s="1"/>
  <c r="AD477" i="2"/>
  <c r="AQ1139" i="2" l="1"/>
  <c r="AT1139" i="2"/>
  <c r="AU1139" i="2" s="1"/>
  <c r="AR1139" i="2"/>
  <c r="AS1139" i="2" s="1"/>
  <c r="AV1139" i="2" s="1"/>
  <c r="AY1138" i="2" s="1"/>
  <c r="AX1138" i="2" s="1"/>
  <c r="AQ1138" i="2" s="1"/>
  <c r="AB475" i="2"/>
  <c r="AE476" i="2"/>
  <c r="AF476" i="2" s="1"/>
  <c r="AD476" i="2"/>
  <c r="AW1137" i="2" l="1"/>
  <c r="AT1138" i="2"/>
  <c r="AU1138" i="2" s="1"/>
  <c r="AR1138" i="2"/>
  <c r="AS1138" i="2" s="1"/>
  <c r="AV1138" i="2" s="1"/>
  <c r="AY1137" i="2" s="1"/>
  <c r="AX1137" i="2" s="1"/>
  <c r="AW1136" i="2" s="1"/>
  <c r="AB474" i="2"/>
  <c r="AE475" i="2"/>
  <c r="AF475" i="2" s="1"/>
  <c r="AD475" i="2"/>
  <c r="AR1137" i="2" l="1"/>
  <c r="AS1137" i="2" s="1"/>
  <c r="AT1137" i="2"/>
  <c r="AU1137" i="2" s="1"/>
  <c r="AQ1137" i="2"/>
  <c r="AB473" i="2"/>
  <c r="AD474" i="2"/>
  <c r="AE474" i="2"/>
  <c r="AF474" i="2" s="1"/>
  <c r="AV1137" i="2" l="1"/>
  <c r="AY1136" i="2" s="1"/>
  <c r="AX1136" i="2" s="1"/>
  <c r="AQ1136" i="2" s="1"/>
  <c r="AB472" i="2"/>
  <c r="AD473" i="2"/>
  <c r="AE473" i="2"/>
  <c r="AF473" i="2" s="1"/>
  <c r="AT1136" i="2" l="1"/>
  <c r="AU1136" i="2" s="1"/>
  <c r="AR1136" i="2"/>
  <c r="AS1136" i="2" s="1"/>
  <c r="AV1136" i="2" s="1"/>
  <c r="AY1135" i="2" s="1"/>
  <c r="AX1135" i="2" s="1"/>
  <c r="AT1135" i="2" s="1"/>
  <c r="AU1135" i="2" s="1"/>
  <c r="AW1135" i="2"/>
  <c r="AB471" i="2"/>
  <c r="AE472" i="2"/>
  <c r="AF472" i="2" s="1"/>
  <c r="AD472" i="2"/>
  <c r="AR1135" i="2" l="1"/>
  <c r="AS1135" i="2" s="1"/>
  <c r="AV1135" i="2" s="1"/>
  <c r="AY1134" i="2" s="1"/>
  <c r="AQ1135" i="2"/>
  <c r="AW1134" i="2"/>
  <c r="AB470" i="2"/>
  <c r="AD471" i="2"/>
  <c r="AE471" i="2"/>
  <c r="AF471" i="2" s="1"/>
  <c r="AX1134" i="2" l="1"/>
  <c r="AQ1134" i="2" s="1"/>
  <c r="AB469" i="2"/>
  <c r="AE470" i="2"/>
  <c r="AF470" i="2" s="1"/>
  <c r="AD470" i="2"/>
  <c r="AT1134" i="2" l="1"/>
  <c r="AU1134" i="2" s="1"/>
  <c r="AW1133" i="2"/>
  <c r="AX1133" i="2" s="1"/>
  <c r="AQ1133" i="2" s="1"/>
  <c r="AR1134" i="2"/>
  <c r="AS1134" i="2" s="1"/>
  <c r="AV1134" i="2" s="1"/>
  <c r="AY1133" i="2" s="1"/>
  <c r="AB468" i="2"/>
  <c r="AD469" i="2"/>
  <c r="AE469" i="2"/>
  <c r="AF469" i="2" s="1"/>
  <c r="AT1133" i="2" l="1"/>
  <c r="AU1133" i="2" s="1"/>
  <c r="AW1132" i="2"/>
  <c r="AR1133" i="2"/>
  <c r="AS1133" i="2" s="1"/>
  <c r="AV1133" i="2" s="1"/>
  <c r="AY1132" i="2" s="1"/>
  <c r="AX1132" i="2" s="1"/>
  <c r="AW1131" i="2" s="1"/>
  <c r="AB467" i="2"/>
  <c r="AD468" i="2"/>
  <c r="AE468" i="2"/>
  <c r="AF468" i="2" s="1"/>
  <c r="AQ1132" i="2" l="1"/>
  <c r="AT1132" i="2"/>
  <c r="AU1132" i="2" s="1"/>
  <c r="AR1132" i="2"/>
  <c r="AS1132" i="2" s="1"/>
  <c r="AV1132" i="2" s="1"/>
  <c r="AY1131" i="2" s="1"/>
  <c r="AX1131" i="2"/>
  <c r="AT1131" i="2" s="1"/>
  <c r="AU1131" i="2" s="1"/>
  <c r="AB466" i="2"/>
  <c r="AE467" i="2"/>
  <c r="AF467" i="2" s="1"/>
  <c r="AD467" i="2"/>
  <c r="AW1130" i="2" l="1"/>
  <c r="AX1130" i="2" s="1"/>
  <c r="AQ1130" i="2" s="1"/>
  <c r="AR1131" i="2"/>
  <c r="AS1131" i="2" s="1"/>
  <c r="AV1131" i="2" s="1"/>
  <c r="AY1130" i="2" s="1"/>
  <c r="AQ1131" i="2"/>
  <c r="AB465" i="2"/>
  <c r="AE466" i="2"/>
  <c r="AF466" i="2" s="1"/>
  <c r="AD466" i="2"/>
  <c r="AW1129" i="2" l="1"/>
  <c r="AT1130" i="2"/>
  <c r="AU1130" i="2" s="1"/>
  <c r="AR1130" i="2"/>
  <c r="AS1130" i="2" s="1"/>
  <c r="AB464" i="2"/>
  <c r="AD465" i="2"/>
  <c r="AE465" i="2"/>
  <c r="AF465" i="2" s="1"/>
  <c r="AV1130" i="2" l="1"/>
  <c r="AY1129" i="2" s="1"/>
  <c r="AX1129" i="2" s="1"/>
  <c r="AQ1129" i="2" s="1"/>
  <c r="AB463" i="2"/>
  <c r="AE464" i="2"/>
  <c r="AF464" i="2" s="1"/>
  <c r="AD464" i="2"/>
  <c r="AW1128" i="2" l="1"/>
  <c r="AT1129" i="2"/>
  <c r="AU1129" i="2" s="1"/>
  <c r="AR1129" i="2"/>
  <c r="AS1129" i="2" s="1"/>
  <c r="AV1129" i="2" s="1"/>
  <c r="AY1128" i="2" s="1"/>
  <c r="AX1128" i="2" s="1"/>
  <c r="AQ1128" i="2" s="1"/>
  <c r="AB462" i="2"/>
  <c r="AD463" i="2"/>
  <c r="AE463" i="2"/>
  <c r="AF463" i="2" s="1"/>
  <c r="AW1127" i="2" l="1"/>
  <c r="AT1128" i="2"/>
  <c r="AU1128" i="2" s="1"/>
  <c r="AR1128" i="2"/>
  <c r="AS1128" i="2" s="1"/>
  <c r="AB461" i="2"/>
  <c r="AE462" i="2"/>
  <c r="AF462" i="2" s="1"/>
  <c r="AD462" i="2"/>
  <c r="AV1128" i="2" l="1"/>
  <c r="AY1127" i="2" s="1"/>
  <c r="AX1127" i="2" s="1"/>
  <c r="AQ1127" i="2" s="1"/>
  <c r="AB460" i="2"/>
  <c r="AD461" i="2"/>
  <c r="AE461" i="2"/>
  <c r="AF461" i="2" s="1"/>
  <c r="AT1127" i="2" l="1"/>
  <c r="AU1127" i="2" s="1"/>
  <c r="AW1126" i="2"/>
  <c r="AR1127" i="2"/>
  <c r="AS1127" i="2" s="1"/>
  <c r="AV1127" i="2" s="1"/>
  <c r="AY1126" i="2" s="1"/>
  <c r="AX1126" i="2" s="1"/>
  <c r="AB459" i="2"/>
  <c r="AE460" i="2"/>
  <c r="AF460" i="2" s="1"/>
  <c r="AD460" i="2"/>
  <c r="AQ1126" i="2" l="1"/>
  <c r="AW1125" i="2"/>
  <c r="AT1126" i="2"/>
  <c r="AU1126" i="2" s="1"/>
  <c r="AR1126" i="2"/>
  <c r="AS1126" i="2" s="1"/>
  <c r="AV1126" i="2" s="1"/>
  <c r="AY1125" i="2" s="1"/>
  <c r="AX1125" i="2" s="1"/>
  <c r="AB458" i="2"/>
  <c r="AE459" i="2"/>
  <c r="AF459" i="2" s="1"/>
  <c r="AD459" i="2"/>
  <c r="AQ1125" i="2" l="1"/>
  <c r="AW1124" i="2"/>
  <c r="AT1125" i="2"/>
  <c r="AU1125" i="2" s="1"/>
  <c r="AR1125" i="2"/>
  <c r="AS1125" i="2" s="1"/>
  <c r="AV1125" i="2" s="1"/>
  <c r="AY1124" i="2" s="1"/>
  <c r="AX1124" i="2" s="1"/>
  <c r="AB457" i="2"/>
  <c r="AE458" i="2"/>
  <c r="AF458" i="2" s="1"/>
  <c r="AD458" i="2"/>
  <c r="AQ1124" i="2" l="1"/>
  <c r="AR1124" i="2"/>
  <c r="AS1124" i="2" s="1"/>
  <c r="AW1123" i="2"/>
  <c r="AT1124" i="2"/>
  <c r="AU1124" i="2" s="1"/>
  <c r="AB456" i="2"/>
  <c r="AD457" i="2"/>
  <c r="AE457" i="2"/>
  <c r="AF457" i="2" s="1"/>
  <c r="AV1124" i="2" l="1"/>
  <c r="AY1123" i="2" s="1"/>
  <c r="AX1123" i="2" s="1"/>
  <c r="AB455" i="2"/>
  <c r="AE456" i="2"/>
  <c r="AF456" i="2" s="1"/>
  <c r="AD456" i="2"/>
  <c r="AQ1123" i="2" l="1"/>
  <c r="AT1123" i="2"/>
  <c r="AU1123" i="2" s="1"/>
  <c r="AW1122" i="2"/>
  <c r="AR1123" i="2"/>
  <c r="AS1123" i="2" s="1"/>
  <c r="AV1123" i="2" s="1"/>
  <c r="AY1122" i="2" s="1"/>
  <c r="AX1122" i="2" s="1"/>
  <c r="AQ1122" i="2" s="1"/>
  <c r="AB454" i="2"/>
  <c r="AD455" i="2"/>
  <c r="AE455" i="2"/>
  <c r="AF455" i="2" s="1"/>
  <c r="AR1122" i="2" l="1"/>
  <c r="AS1122" i="2" s="1"/>
  <c r="AT1122" i="2"/>
  <c r="AU1122" i="2" s="1"/>
  <c r="AW1121" i="2"/>
  <c r="AB453" i="2"/>
  <c r="AD454" i="2"/>
  <c r="AE454" i="2"/>
  <c r="AF454" i="2" s="1"/>
  <c r="AV1122" i="2" l="1"/>
  <c r="AY1121" i="2" s="1"/>
  <c r="AX1121" i="2" s="1"/>
  <c r="AT1121" i="2" s="1"/>
  <c r="AU1121" i="2" s="1"/>
  <c r="AB452" i="2"/>
  <c r="AE453" i="2"/>
  <c r="AF453" i="2" s="1"/>
  <c r="AD453" i="2"/>
  <c r="AR1121" i="2" l="1"/>
  <c r="AS1121" i="2" s="1"/>
  <c r="AV1121" i="2" s="1"/>
  <c r="AY1120" i="2" s="1"/>
  <c r="AQ1121" i="2"/>
  <c r="AW1120" i="2"/>
  <c r="AB451" i="2"/>
  <c r="AE452" i="2"/>
  <c r="AF452" i="2" s="1"/>
  <c r="AD452" i="2"/>
  <c r="AX1120" i="2" l="1"/>
  <c r="AR1120" i="2" s="1"/>
  <c r="AS1120" i="2" s="1"/>
  <c r="AB450" i="2"/>
  <c r="AE451" i="2"/>
  <c r="AF451" i="2" s="1"/>
  <c r="AD451" i="2"/>
  <c r="AQ1120" i="2" l="1"/>
  <c r="AT1120" i="2"/>
  <c r="AU1120" i="2" s="1"/>
  <c r="AV1120" i="2" s="1"/>
  <c r="AY1119" i="2" s="1"/>
  <c r="AW1119" i="2"/>
  <c r="AB449" i="2"/>
  <c r="AE450" i="2"/>
  <c r="AF450" i="2" s="1"/>
  <c r="AD450" i="2"/>
  <c r="AX1119" i="2" l="1"/>
  <c r="AW1118" i="2" s="1"/>
  <c r="AR1119" i="2"/>
  <c r="AS1119" i="2" s="1"/>
  <c r="AB448" i="2"/>
  <c r="AD449" i="2"/>
  <c r="AE449" i="2"/>
  <c r="AF449" i="2" s="1"/>
  <c r="AQ1119" i="2" l="1"/>
  <c r="AT1119" i="2"/>
  <c r="AU1119" i="2" s="1"/>
  <c r="AV1119" i="2" s="1"/>
  <c r="AY1118" i="2" s="1"/>
  <c r="AX1118" i="2" s="1"/>
  <c r="AB447" i="2"/>
  <c r="AD448" i="2"/>
  <c r="AE448" i="2"/>
  <c r="AF448" i="2" s="1"/>
  <c r="AR1118" i="2" l="1"/>
  <c r="AS1118" i="2" s="1"/>
  <c r="AQ1118" i="2"/>
  <c r="AW1117" i="2"/>
  <c r="AT1118" i="2"/>
  <c r="AU1118" i="2" s="1"/>
  <c r="AV1118" i="2" s="1"/>
  <c r="AY1117" i="2" s="1"/>
  <c r="AB446" i="2"/>
  <c r="AE447" i="2"/>
  <c r="AF447" i="2" s="1"/>
  <c r="AD447" i="2"/>
  <c r="AX1117" i="2" l="1"/>
  <c r="AQ1117" i="2" s="1"/>
  <c r="AB445" i="2"/>
  <c r="AD446" i="2"/>
  <c r="AE446" i="2"/>
  <c r="AF446" i="2" s="1"/>
  <c r="AR1117" i="2" l="1"/>
  <c r="AS1117" i="2" s="1"/>
  <c r="AT1117" i="2"/>
  <c r="AU1117" i="2" s="1"/>
  <c r="AW1116" i="2"/>
  <c r="AB444" i="2"/>
  <c r="AD445" i="2"/>
  <c r="AE445" i="2"/>
  <c r="AF445" i="2" s="1"/>
  <c r="AV1117" i="2" l="1"/>
  <c r="AY1116" i="2" s="1"/>
  <c r="AX1116" i="2" s="1"/>
  <c r="AB443" i="2"/>
  <c r="AE444" i="2"/>
  <c r="AF444" i="2" s="1"/>
  <c r="AD444" i="2"/>
  <c r="AW1115" i="2" l="1"/>
  <c r="AQ1116" i="2"/>
  <c r="AR1116" i="2"/>
  <c r="AS1116" i="2" s="1"/>
  <c r="AT1116" i="2"/>
  <c r="AU1116" i="2" s="1"/>
  <c r="AB442" i="2"/>
  <c r="AD443" i="2"/>
  <c r="AE443" i="2"/>
  <c r="AF443" i="2" s="1"/>
  <c r="AV1116" i="2" l="1"/>
  <c r="AY1115" i="2" s="1"/>
  <c r="AX1115" i="2" s="1"/>
  <c r="AT1115" i="2" s="1"/>
  <c r="AU1115" i="2" s="1"/>
  <c r="AB441" i="2"/>
  <c r="AE442" i="2"/>
  <c r="AF442" i="2" s="1"/>
  <c r="AD442" i="2"/>
  <c r="AR1115" i="2" l="1"/>
  <c r="AS1115" i="2" s="1"/>
  <c r="AV1115" i="2" s="1"/>
  <c r="AY1114" i="2" s="1"/>
  <c r="AQ1115" i="2"/>
  <c r="AW1114" i="2"/>
  <c r="AB440" i="2"/>
  <c r="AE441" i="2"/>
  <c r="AF441" i="2" s="1"/>
  <c r="AD441" i="2"/>
  <c r="AX1114" i="2" l="1"/>
  <c r="AT1114" i="2" s="1"/>
  <c r="AU1114" i="2" s="1"/>
  <c r="AR1114" i="2"/>
  <c r="AS1114" i="2" s="1"/>
  <c r="AV1114" i="2" s="1"/>
  <c r="AY1113" i="2" s="1"/>
  <c r="AX1113" i="2" s="1"/>
  <c r="AT1113" i="2" s="1"/>
  <c r="AU1113" i="2" s="1"/>
  <c r="AQ1114" i="2"/>
  <c r="AW1113" i="2"/>
  <c r="AB439" i="2"/>
  <c r="AE440" i="2"/>
  <c r="AF440" i="2" s="1"/>
  <c r="AD440" i="2"/>
  <c r="AQ1113" i="2" l="1"/>
  <c r="AW1112" i="2"/>
  <c r="AR1113" i="2"/>
  <c r="AS1113" i="2" s="1"/>
  <c r="AV1113" i="2" s="1"/>
  <c r="AY1112" i="2" s="1"/>
  <c r="AX1112" i="2" s="1"/>
  <c r="AW1111" i="2" s="1"/>
  <c r="AB438" i="2"/>
  <c r="AE439" i="2"/>
  <c r="AF439" i="2" s="1"/>
  <c r="AD439" i="2"/>
  <c r="AQ1112" i="2" l="1"/>
  <c r="AR1112" i="2"/>
  <c r="AS1112" i="2" s="1"/>
  <c r="AT1112" i="2"/>
  <c r="AU1112" i="2" s="1"/>
  <c r="AB437" i="2"/>
  <c r="AE438" i="2"/>
  <c r="AF438" i="2" s="1"/>
  <c r="AD438" i="2"/>
  <c r="AV1112" i="2" l="1"/>
  <c r="AY1111" i="2" s="1"/>
  <c r="AX1111" i="2" s="1"/>
  <c r="AQ1111" i="2" s="1"/>
  <c r="AB436" i="2"/>
  <c r="AD437" i="2"/>
  <c r="AE437" i="2"/>
  <c r="AF437" i="2" s="1"/>
  <c r="AT1111" i="2" l="1"/>
  <c r="AU1111" i="2" s="1"/>
  <c r="AR1111" i="2"/>
  <c r="AS1111" i="2" s="1"/>
  <c r="AV1111" i="2" s="1"/>
  <c r="AY1110" i="2" s="1"/>
  <c r="AX1110" i="2" s="1"/>
  <c r="AW1109" i="2" s="1"/>
  <c r="AW1110" i="2"/>
  <c r="AB435" i="2"/>
  <c r="AD436" i="2"/>
  <c r="AE436" i="2"/>
  <c r="AF436" i="2" s="1"/>
  <c r="AQ1110" i="2" l="1"/>
  <c r="AR1110" i="2"/>
  <c r="AS1110" i="2" s="1"/>
  <c r="AT1110" i="2"/>
  <c r="AU1110" i="2" s="1"/>
  <c r="AB434" i="2"/>
  <c r="AE435" i="2"/>
  <c r="AF435" i="2" s="1"/>
  <c r="AD435" i="2"/>
  <c r="AV1110" i="2" l="1"/>
  <c r="AY1109" i="2" s="1"/>
  <c r="AX1109" i="2" s="1"/>
  <c r="AW1108" i="2" s="1"/>
  <c r="AB433" i="2"/>
  <c r="AE434" i="2"/>
  <c r="AF434" i="2" s="1"/>
  <c r="AD434" i="2"/>
  <c r="AT1109" i="2" l="1"/>
  <c r="AU1109" i="2" s="1"/>
  <c r="AQ1109" i="2"/>
  <c r="AR1109" i="2"/>
  <c r="AS1109" i="2" s="1"/>
  <c r="AV1109" i="2" s="1"/>
  <c r="AY1108" i="2" s="1"/>
  <c r="AX1108" i="2" s="1"/>
  <c r="AB432" i="2"/>
  <c r="AE433" i="2"/>
  <c r="AF433" i="2" s="1"/>
  <c r="AD433" i="2"/>
  <c r="AR1108" i="2" l="1"/>
  <c r="AS1108" i="2" s="1"/>
  <c r="AQ1108" i="2"/>
  <c r="AW1107" i="2"/>
  <c r="AT1108" i="2"/>
  <c r="AU1108" i="2" s="1"/>
  <c r="AV1108" i="2" s="1"/>
  <c r="AY1107" i="2" s="1"/>
  <c r="AX1107" i="2" s="1"/>
  <c r="AQ1107" i="2" s="1"/>
  <c r="AB431" i="2"/>
  <c r="AE432" i="2"/>
  <c r="AF432" i="2" s="1"/>
  <c r="AD432" i="2"/>
  <c r="AR1107" i="2" l="1"/>
  <c r="AS1107" i="2" s="1"/>
  <c r="AW1106" i="2"/>
  <c r="AT1107" i="2"/>
  <c r="AU1107" i="2" s="1"/>
  <c r="AB430" i="2"/>
  <c r="AD431" i="2"/>
  <c r="AE431" i="2"/>
  <c r="AF431" i="2" s="1"/>
  <c r="AV1107" i="2" l="1"/>
  <c r="AY1106" i="2" s="1"/>
  <c r="AX1106" i="2" s="1"/>
  <c r="AW1105" i="2" s="1"/>
  <c r="AB429" i="2"/>
  <c r="AE430" i="2"/>
  <c r="AF430" i="2" s="1"/>
  <c r="AD430" i="2"/>
  <c r="AQ1106" i="2" l="1"/>
  <c r="AR1106" i="2"/>
  <c r="AS1106" i="2" s="1"/>
  <c r="AT1106" i="2"/>
  <c r="AU1106" i="2" s="1"/>
  <c r="AB428" i="2"/>
  <c r="AE429" i="2"/>
  <c r="AF429" i="2" s="1"/>
  <c r="AD429" i="2"/>
  <c r="AV1106" i="2" l="1"/>
  <c r="AY1105" i="2" s="1"/>
  <c r="AX1105" i="2" s="1"/>
  <c r="AQ1105" i="2" s="1"/>
  <c r="AB427" i="2"/>
  <c r="AD428" i="2"/>
  <c r="AE428" i="2"/>
  <c r="AF428" i="2" s="1"/>
  <c r="AR1105" i="2" l="1"/>
  <c r="AS1105" i="2" s="1"/>
  <c r="AW1104" i="2"/>
  <c r="AT1105" i="2"/>
  <c r="AU1105" i="2" s="1"/>
  <c r="AV1105" i="2" s="1"/>
  <c r="AY1104" i="2" s="1"/>
  <c r="AX1104" i="2" s="1"/>
  <c r="AB426" i="2"/>
  <c r="AE427" i="2"/>
  <c r="AF427" i="2" s="1"/>
  <c r="AD427" i="2"/>
  <c r="AT1104" i="2" l="1"/>
  <c r="AU1104" i="2" s="1"/>
  <c r="AR1104" i="2"/>
  <c r="AS1104" i="2" s="1"/>
  <c r="AV1104" i="2" s="1"/>
  <c r="AY1103" i="2" s="1"/>
  <c r="AX1103" i="2" s="1"/>
  <c r="AW1102" i="2" s="1"/>
  <c r="AQ1104" i="2"/>
  <c r="AW1103" i="2"/>
  <c r="AB425" i="2"/>
  <c r="AD426" i="2"/>
  <c r="AE426" i="2"/>
  <c r="AF426" i="2" s="1"/>
  <c r="AT1103" i="2" l="1"/>
  <c r="AU1103" i="2" s="1"/>
  <c r="AR1103" i="2"/>
  <c r="AS1103" i="2" s="1"/>
  <c r="AV1103" i="2" s="1"/>
  <c r="AY1102" i="2" s="1"/>
  <c r="AX1102" i="2" s="1"/>
  <c r="AW1101" i="2" s="1"/>
  <c r="AQ1103" i="2"/>
  <c r="AB424" i="2"/>
  <c r="AE425" i="2"/>
  <c r="AF425" i="2" s="1"/>
  <c r="AD425" i="2"/>
  <c r="AQ1102" i="2" l="1"/>
  <c r="AR1102" i="2"/>
  <c r="AS1102" i="2" s="1"/>
  <c r="AT1102" i="2"/>
  <c r="AU1102" i="2" s="1"/>
  <c r="AB423" i="2"/>
  <c r="AD424" i="2"/>
  <c r="AE424" i="2"/>
  <c r="AF424" i="2" s="1"/>
  <c r="AV1102" i="2" l="1"/>
  <c r="AY1101" i="2" s="1"/>
  <c r="AX1101" i="2" s="1"/>
  <c r="AQ1101" i="2" s="1"/>
  <c r="AB422" i="2"/>
  <c r="AE423" i="2"/>
  <c r="AF423" i="2" s="1"/>
  <c r="AD423" i="2"/>
  <c r="AT1101" i="2" l="1"/>
  <c r="AU1101" i="2" s="1"/>
  <c r="AR1101" i="2"/>
  <c r="AS1101" i="2" s="1"/>
  <c r="AV1101" i="2" s="1"/>
  <c r="AY1100" i="2" s="1"/>
  <c r="AX1100" i="2" s="1"/>
  <c r="AR1100" i="2" s="1"/>
  <c r="AS1100" i="2" s="1"/>
  <c r="AW1100" i="2"/>
  <c r="AB421" i="2"/>
  <c r="AE422" i="2"/>
  <c r="AF422" i="2" s="1"/>
  <c r="AD422" i="2"/>
  <c r="AQ1100" i="2" l="1"/>
  <c r="AT1100" i="2"/>
  <c r="AU1100" i="2" s="1"/>
  <c r="AV1100" i="2" s="1"/>
  <c r="AY1099" i="2" s="1"/>
  <c r="AW1099" i="2"/>
  <c r="AB420" i="2"/>
  <c r="AE421" i="2"/>
  <c r="AF421" i="2" s="1"/>
  <c r="AD421" i="2"/>
  <c r="AX1099" i="2" l="1"/>
  <c r="AW1098" i="2" s="1"/>
  <c r="AR1099" i="2"/>
  <c r="AS1099" i="2" s="1"/>
  <c r="AQ1099" i="2"/>
  <c r="AT1099" i="2"/>
  <c r="AU1099" i="2" s="1"/>
  <c r="AB419" i="2"/>
  <c r="AD420" i="2"/>
  <c r="AE420" i="2"/>
  <c r="AF420" i="2" s="1"/>
  <c r="AV1099" i="2" l="1"/>
  <c r="AY1098" i="2" s="1"/>
  <c r="AX1098" i="2" s="1"/>
  <c r="AT1098" i="2" s="1"/>
  <c r="AU1098" i="2" s="1"/>
  <c r="AB418" i="2"/>
  <c r="AE419" i="2"/>
  <c r="AF419" i="2" s="1"/>
  <c r="AD419" i="2"/>
  <c r="AR1098" i="2" l="1"/>
  <c r="AS1098" i="2" s="1"/>
  <c r="AV1098" i="2" s="1"/>
  <c r="AY1097" i="2" s="1"/>
  <c r="AQ1098" i="2"/>
  <c r="AW1097" i="2"/>
  <c r="AB417" i="2"/>
  <c r="AE418" i="2"/>
  <c r="AF418" i="2" s="1"/>
  <c r="AD418" i="2"/>
  <c r="AX1097" i="2" l="1"/>
  <c r="AW1096" i="2" s="1"/>
  <c r="AQ1097" i="2"/>
  <c r="AB416" i="2"/>
  <c r="AE417" i="2"/>
  <c r="AF417" i="2" s="1"/>
  <c r="AD417" i="2"/>
  <c r="AR1097" i="2" l="1"/>
  <c r="AS1097" i="2" s="1"/>
  <c r="AT1097" i="2"/>
  <c r="AU1097" i="2" s="1"/>
  <c r="AB415" i="2"/>
  <c r="AE416" i="2"/>
  <c r="AF416" i="2" s="1"/>
  <c r="AD416" i="2"/>
  <c r="AV1097" i="2" l="1"/>
  <c r="AY1096" i="2" s="1"/>
  <c r="AX1096" i="2" s="1"/>
  <c r="AT1096" i="2" s="1"/>
  <c r="AU1096" i="2" s="1"/>
  <c r="AB414" i="2"/>
  <c r="AD415" i="2"/>
  <c r="AE415" i="2"/>
  <c r="AF415" i="2" s="1"/>
  <c r="AR1096" i="2" l="1"/>
  <c r="AS1096" i="2" s="1"/>
  <c r="AV1096" i="2" s="1"/>
  <c r="AY1095" i="2" s="1"/>
  <c r="AQ1096" i="2"/>
  <c r="AW1095" i="2"/>
  <c r="AB413" i="2"/>
  <c r="AE414" i="2"/>
  <c r="AF414" i="2" s="1"/>
  <c r="AD414" i="2"/>
  <c r="AX1095" i="2" l="1"/>
  <c r="AT1095" i="2" s="1"/>
  <c r="AU1095" i="2" s="1"/>
  <c r="AQ1095" i="2"/>
  <c r="AB412" i="2"/>
  <c r="AE413" i="2"/>
  <c r="AF413" i="2" s="1"/>
  <c r="AD413" i="2"/>
  <c r="AW1094" i="2" l="1"/>
  <c r="AR1095" i="2"/>
  <c r="AS1095" i="2" s="1"/>
  <c r="AV1095" i="2" s="1"/>
  <c r="AY1094" i="2" s="1"/>
  <c r="AX1094" i="2" s="1"/>
  <c r="AW1093" i="2" s="1"/>
  <c r="AB411" i="2"/>
  <c r="AE412" i="2"/>
  <c r="AF412" i="2" s="1"/>
  <c r="AD412" i="2"/>
  <c r="AT1094" i="2" l="1"/>
  <c r="AU1094" i="2" s="1"/>
  <c r="AQ1094" i="2"/>
  <c r="AR1094" i="2"/>
  <c r="AS1094" i="2" s="1"/>
  <c r="AV1094" i="2" s="1"/>
  <c r="AY1093" i="2" s="1"/>
  <c r="AX1093" i="2" s="1"/>
  <c r="AR1093" i="2" s="1"/>
  <c r="AS1093" i="2" s="1"/>
  <c r="AB410" i="2"/>
  <c r="AD411" i="2"/>
  <c r="AE411" i="2"/>
  <c r="AF411" i="2" s="1"/>
  <c r="AT1093" i="2" l="1"/>
  <c r="AU1093" i="2" s="1"/>
  <c r="AV1093" i="2" s="1"/>
  <c r="AY1092" i="2" s="1"/>
  <c r="AW1092" i="2"/>
  <c r="AQ1093" i="2"/>
  <c r="AB409" i="2"/>
  <c r="AE410" i="2"/>
  <c r="AF410" i="2" s="1"/>
  <c r="AD410" i="2"/>
  <c r="AX1092" i="2" l="1"/>
  <c r="AT1092" i="2" s="1"/>
  <c r="AU1092" i="2" s="1"/>
  <c r="AB408" i="2"/>
  <c r="AD409" i="2"/>
  <c r="AE409" i="2"/>
  <c r="AF409" i="2" s="1"/>
  <c r="AW1091" i="2" l="1"/>
  <c r="AR1092" i="2"/>
  <c r="AS1092" i="2" s="1"/>
  <c r="AV1092" i="2" s="1"/>
  <c r="AY1091" i="2" s="1"/>
  <c r="AQ1092" i="2"/>
  <c r="AB407" i="2"/>
  <c r="AE408" i="2"/>
  <c r="AF408" i="2" s="1"/>
  <c r="AD408" i="2"/>
  <c r="AX1091" i="2" l="1"/>
  <c r="AR1091" i="2" s="1"/>
  <c r="AS1091" i="2" s="1"/>
  <c r="AB406" i="2"/>
  <c r="AD407" i="2"/>
  <c r="AE407" i="2"/>
  <c r="AF407" i="2" s="1"/>
  <c r="AQ1091" i="2" l="1"/>
  <c r="AW1090" i="2"/>
  <c r="AT1091" i="2"/>
  <c r="AU1091" i="2" s="1"/>
  <c r="AV1091" i="2" s="1"/>
  <c r="AY1090" i="2" s="1"/>
  <c r="AX1090" i="2" s="1"/>
  <c r="AB405" i="2"/>
  <c r="AD406" i="2"/>
  <c r="AE406" i="2"/>
  <c r="AF406" i="2" s="1"/>
  <c r="AT1090" i="2" l="1"/>
  <c r="AU1090" i="2" s="1"/>
  <c r="AW1089" i="2"/>
  <c r="AR1090" i="2"/>
  <c r="AS1090" i="2" s="1"/>
  <c r="AV1090" i="2" s="1"/>
  <c r="AY1089" i="2" s="1"/>
  <c r="AX1089" i="2" s="1"/>
  <c r="AR1089" i="2" s="1"/>
  <c r="AS1089" i="2" s="1"/>
  <c r="AQ1090" i="2"/>
  <c r="AB404" i="2"/>
  <c r="AD405" i="2"/>
  <c r="AE405" i="2"/>
  <c r="AF405" i="2" s="1"/>
  <c r="AT1089" i="2" l="1"/>
  <c r="AU1089" i="2" s="1"/>
  <c r="AV1089" i="2" s="1"/>
  <c r="AY1088" i="2" s="1"/>
  <c r="AW1088" i="2"/>
  <c r="AQ1089" i="2"/>
  <c r="AB403" i="2"/>
  <c r="AD404" i="2"/>
  <c r="AE404" i="2"/>
  <c r="AF404" i="2" s="1"/>
  <c r="AX1088" i="2" l="1"/>
  <c r="AR1088" i="2" s="1"/>
  <c r="AS1088" i="2" s="1"/>
  <c r="AQ1088" i="2"/>
  <c r="AB402" i="2"/>
  <c r="AE403" i="2"/>
  <c r="AF403" i="2" s="1"/>
  <c r="AD403" i="2"/>
  <c r="AT1088" i="2" l="1"/>
  <c r="AU1088" i="2" s="1"/>
  <c r="AW1087" i="2"/>
  <c r="AV1088" i="2"/>
  <c r="AY1087" i="2" s="1"/>
  <c r="AX1087" i="2" s="1"/>
  <c r="AT1087" i="2" s="1"/>
  <c r="AU1087" i="2" s="1"/>
  <c r="AB401" i="2"/>
  <c r="AD402" i="2"/>
  <c r="AE402" i="2"/>
  <c r="AF402" i="2" s="1"/>
  <c r="AQ1087" i="2" l="1"/>
  <c r="AR1087" i="2"/>
  <c r="AS1087" i="2" s="1"/>
  <c r="AV1087" i="2" s="1"/>
  <c r="AY1086" i="2" s="1"/>
  <c r="AX1086" i="2" s="1"/>
  <c r="AW1086" i="2"/>
  <c r="AB400" i="2"/>
  <c r="AD401" i="2"/>
  <c r="AE401" i="2"/>
  <c r="AF401" i="2" s="1"/>
  <c r="AT1086" i="2" l="1"/>
  <c r="AU1086" i="2" s="1"/>
  <c r="AQ1086" i="2"/>
  <c r="AR1086" i="2"/>
  <c r="AS1086" i="2" s="1"/>
  <c r="AV1086" i="2" s="1"/>
  <c r="AY1085" i="2" s="1"/>
  <c r="AX1085" i="2" s="1"/>
  <c r="AW1085" i="2"/>
  <c r="AB399" i="2"/>
  <c r="AD400" i="2"/>
  <c r="AE400" i="2"/>
  <c r="AF400" i="2" s="1"/>
  <c r="AR1085" i="2" l="1"/>
  <c r="AS1085" i="2" s="1"/>
  <c r="AW1084" i="2"/>
  <c r="AT1085" i="2"/>
  <c r="AU1085" i="2" s="1"/>
  <c r="AV1085" i="2" s="1"/>
  <c r="AY1084" i="2" s="1"/>
  <c r="AX1084" i="2" s="1"/>
  <c r="AR1084" i="2" s="1"/>
  <c r="AS1084" i="2" s="1"/>
  <c r="AQ1085" i="2"/>
  <c r="AB398" i="2"/>
  <c r="AE399" i="2"/>
  <c r="AF399" i="2" s="1"/>
  <c r="AD399" i="2"/>
  <c r="AT1084" i="2" l="1"/>
  <c r="AU1084" i="2" s="1"/>
  <c r="AQ1084" i="2"/>
  <c r="AW1083" i="2"/>
  <c r="AV1084" i="2"/>
  <c r="AY1083" i="2" s="1"/>
  <c r="AX1083" i="2" s="1"/>
  <c r="AB397" i="2"/>
  <c r="AD398" i="2"/>
  <c r="AE398" i="2"/>
  <c r="AF398" i="2" s="1"/>
  <c r="AT1083" i="2" l="1"/>
  <c r="AU1083" i="2" s="1"/>
  <c r="AR1083" i="2"/>
  <c r="AS1083" i="2" s="1"/>
  <c r="AV1083" i="2" s="1"/>
  <c r="AY1082" i="2" s="1"/>
  <c r="AX1082" i="2" s="1"/>
  <c r="AW1082" i="2"/>
  <c r="AQ1083" i="2"/>
  <c r="AB396" i="2"/>
  <c r="AD397" i="2"/>
  <c r="AE397" i="2"/>
  <c r="AF397" i="2" s="1"/>
  <c r="AR1082" i="2" l="1"/>
  <c r="AS1082" i="2" s="1"/>
  <c r="AQ1082" i="2"/>
  <c r="AW1081" i="2"/>
  <c r="AT1082" i="2"/>
  <c r="AU1082" i="2" s="1"/>
  <c r="AV1082" i="2" s="1"/>
  <c r="AY1081" i="2" s="1"/>
  <c r="AX1081" i="2" s="1"/>
  <c r="AB395" i="2"/>
  <c r="AD396" i="2"/>
  <c r="AE396" i="2"/>
  <c r="AF396" i="2" s="1"/>
  <c r="AR1081" i="2" l="1"/>
  <c r="AS1081" i="2" s="1"/>
  <c r="AT1081" i="2"/>
  <c r="AU1081" i="2" s="1"/>
  <c r="AW1080" i="2"/>
  <c r="AQ1081" i="2"/>
  <c r="AB394" i="2"/>
  <c r="AD395" i="2"/>
  <c r="AE395" i="2"/>
  <c r="AF395" i="2" s="1"/>
  <c r="AV1081" i="2" l="1"/>
  <c r="AY1080" i="2" s="1"/>
  <c r="AX1080" i="2" s="1"/>
  <c r="AW1079" i="2" s="1"/>
  <c r="AB393" i="2"/>
  <c r="AD394" i="2"/>
  <c r="AE394" i="2"/>
  <c r="AF394" i="2" s="1"/>
  <c r="AT1080" i="2" l="1"/>
  <c r="AU1080" i="2" s="1"/>
  <c r="AR1080" i="2"/>
  <c r="AS1080" i="2" s="1"/>
  <c r="AV1080" i="2" s="1"/>
  <c r="AY1079" i="2" s="1"/>
  <c r="AX1079" i="2" s="1"/>
  <c r="AW1078" i="2" s="1"/>
  <c r="AQ1080" i="2"/>
  <c r="AB392" i="2"/>
  <c r="AE393" i="2"/>
  <c r="AF393" i="2" s="1"/>
  <c r="AD393" i="2"/>
  <c r="AR1079" i="2" l="1"/>
  <c r="AS1079" i="2" s="1"/>
  <c r="AQ1079" i="2"/>
  <c r="AT1079" i="2"/>
  <c r="AU1079" i="2" s="1"/>
  <c r="AB391" i="2"/>
  <c r="AD392" i="2"/>
  <c r="AE392" i="2"/>
  <c r="AF392" i="2" s="1"/>
  <c r="AV1079" i="2" l="1"/>
  <c r="AY1078" i="2" s="1"/>
  <c r="AX1078" i="2" s="1"/>
  <c r="AR1078" i="2" s="1"/>
  <c r="AS1078" i="2" s="1"/>
  <c r="AB390" i="2"/>
  <c r="AD391" i="2"/>
  <c r="AE391" i="2"/>
  <c r="AF391" i="2" s="1"/>
  <c r="AQ1078" i="2" l="1"/>
  <c r="AT1078" i="2"/>
  <c r="AU1078" i="2" s="1"/>
  <c r="AV1078" i="2" s="1"/>
  <c r="AY1077" i="2" s="1"/>
  <c r="AX1077" i="2" s="1"/>
  <c r="AW1076" i="2" s="1"/>
  <c r="AW1077" i="2"/>
  <c r="AB389" i="2"/>
  <c r="AE390" i="2"/>
  <c r="AF390" i="2" s="1"/>
  <c r="AD390" i="2"/>
  <c r="AQ1077" i="2" l="1"/>
  <c r="AR1077" i="2"/>
  <c r="AS1077" i="2" s="1"/>
  <c r="AT1077" i="2"/>
  <c r="AU1077" i="2" s="1"/>
  <c r="AB388" i="2"/>
  <c r="AE389" i="2"/>
  <c r="AF389" i="2" s="1"/>
  <c r="AD389" i="2"/>
  <c r="AV1077" i="2" l="1"/>
  <c r="AY1076" i="2" s="1"/>
  <c r="AX1076" i="2" s="1"/>
  <c r="AR1076" i="2" s="1"/>
  <c r="AS1076" i="2" s="1"/>
  <c r="AB387" i="2"/>
  <c r="AD388" i="2"/>
  <c r="AE388" i="2"/>
  <c r="AF388" i="2" s="1"/>
  <c r="AW1075" i="2" l="1"/>
  <c r="AQ1076" i="2"/>
  <c r="AT1076" i="2"/>
  <c r="AU1076" i="2" s="1"/>
  <c r="AV1076" i="2" s="1"/>
  <c r="AY1075" i="2" s="1"/>
  <c r="AX1075" i="2" s="1"/>
  <c r="AB386" i="2"/>
  <c r="AE387" i="2"/>
  <c r="AF387" i="2" s="1"/>
  <c r="AD387" i="2"/>
  <c r="AT1075" i="2" l="1"/>
  <c r="AU1075" i="2" s="1"/>
  <c r="AR1075" i="2"/>
  <c r="AS1075" i="2" s="1"/>
  <c r="AV1075" i="2" s="1"/>
  <c r="AY1074" i="2" s="1"/>
  <c r="AX1074" i="2" s="1"/>
  <c r="AQ1075" i="2"/>
  <c r="AW1074" i="2"/>
  <c r="AB385" i="2"/>
  <c r="AE386" i="2"/>
  <c r="AF386" i="2" s="1"/>
  <c r="AD386" i="2"/>
  <c r="AT1074" i="2" l="1"/>
  <c r="AU1074" i="2" s="1"/>
  <c r="AR1074" i="2"/>
  <c r="AS1074" i="2" s="1"/>
  <c r="AV1074" i="2" s="1"/>
  <c r="AY1073" i="2" s="1"/>
  <c r="AX1073" i="2" s="1"/>
  <c r="AT1073" i="2" s="1"/>
  <c r="AU1073" i="2" s="1"/>
  <c r="AQ1074" i="2"/>
  <c r="AW1073" i="2"/>
  <c r="AB384" i="2"/>
  <c r="AE385" i="2"/>
  <c r="AF385" i="2" s="1"/>
  <c r="AD385" i="2"/>
  <c r="AQ1073" i="2" l="1"/>
  <c r="AR1073" i="2"/>
  <c r="AS1073" i="2" s="1"/>
  <c r="AV1073" i="2" s="1"/>
  <c r="AY1072" i="2" s="1"/>
  <c r="AW1072" i="2"/>
  <c r="AB383" i="2"/>
  <c r="AD384" i="2"/>
  <c r="AE384" i="2"/>
  <c r="AF384" i="2" s="1"/>
  <c r="AX1072" i="2" l="1"/>
  <c r="AQ1072" i="2" s="1"/>
  <c r="AB382" i="2"/>
  <c r="AE383" i="2"/>
  <c r="AF383" i="2" s="1"/>
  <c r="AD383" i="2"/>
  <c r="AW1071" i="2" l="1"/>
  <c r="AT1072" i="2"/>
  <c r="AU1072" i="2" s="1"/>
  <c r="AR1072" i="2"/>
  <c r="AS1072" i="2" s="1"/>
  <c r="AV1072" i="2" s="1"/>
  <c r="AY1071" i="2" s="1"/>
  <c r="AX1071" i="2" s="1"/>
  <c r="AR1071" i="2" s="1"/>
  <c r="AS1071" i="2" s="1"/>
  <c r="AB381" i="2"/>
  <c r="AD382" i="2"/>
  <c r="AE382" i="2"/>
  <c r="AF382" i="2" s="1"/>
  <c r="AW1070" i="2" l="1"/>
  <c r="AT1071" i="2"/>
  <c r="AU1071" i="2" s="1"/>
  <c r="AV1071" i="2" s="1"/>
  <c r="AY1070" i="2" s="1"/>
  <c r="AX1070" i="2" s="1"/>
  <c r="AW1069" i="2" s="1"/>
  <c r="AQ1071" i="2"/>
  <c r="AB380" i="2"/>
  <c r="AE381" i="2"/>
  <c r="AF381" i="2" s="1"/>
  <c r="AD381" i="2"/>
  <c r="AR1070" i="2" l="1"/>
  <c r="AS1070" i="2" s="1"/>
  <c r="AT1070" i="2"/>
  <c r="AU1070" i="2" s="1"/>
  <c r="AQ1070" i="2"/>
  <c r="AB379" i="2"/>
  <c r="AE380" i="2"/>
  <c r="AF380" i="2" s="1"/>
  <c r="AD380" i="2"/>
  <c r="AV1070" i="2" l="1"/>
  <c r="AY1069" i="2" s="1"/>
  <c r="AX1069" i="2" s="1"/>
  <c r="AQ1069" i="2" s="1"/>
  <c r="AB378" i="2"/>
  <c r="AD379" i="2"/>
  <c r="AE379" i="2"/>
  <c r="AF379" i="2" s="1"/>
  <c r="AR1069" i="2" l="1"/>
  <c r="AS1069" i="2" s="1"/>
  <c r="AT1069" i="2"/>
  <c r="AU1069" i="2" s="1"/>
  <c r="AW1068" i="2"/>
  <c r="AB377" i="2"/>
  <c r="AD378" i="2"/>
  <c r="AE378" i="2"/>
  <c r="AF378" i="2" s="1"/>
  <c r="AV1069" i="2" l="1"/>
  <c r="AY1068" i="2" s="1"/>
  <c r="AX1068" i="2" s="1"/>
  <c r="AQ1068" i="2" s="1"/>
  <c r="AB376" i="2"/>
  <c r="AD377" i="2"/>
  <c r="AE377" i="2"/>
  <c r="AF377" i="2" s="1"/>
  <c r="AW1067" i="2" l="1"/>
  <c r="AT1068" i="2"/>
  <c r="AU1068" i="2" s="1"/>
  <c r="AR1068" i="2"/>
  <c r="AS1068" i="2" s="1"/>
  <c r="AB375" i="2"/>
  <c r="AE376" i="2"/>
  <c r="AF376" i="2" s="1"/>
  <c r="AD376" i="2"/>
  <c r="AV1068" i="2" l="1"/>
  <c r="AY1067" i="2" s="1"/>
  <c r="AX1067" i="2" s="1"/>
  <c r="AQ1067" i="2" s="1"/>
  <c r="AB374" i="2"/>
  <c r="AE375" i="2"/>
  <c r="AF375" i="2" s="1"/>
  <c r="AD375" i="2"/>
  <c r="AW1066" i="2" l="1"/>
  <c r="AT1067" i="2"/>
  <c r="AU1067" i="2" s="1"/>
  <c r="AR1067" i="2"/>
  <c r="AS1067" i="2" s="1"/>
  <c r="AV1067" i="2" s="1"/>
  <c r="AY1066" i="2" s="1"/>
  <c r="AX1066" i="2" s="1"/>
  <c r="AB373" i="2"/>
  <c r="AE374" i="2"/>
  <c r="AF374" i="2" s="1"/>
  <c r="AD374" i="2"/>
  <c r="AW1065" i="2" l="1"/>
  <c r="AQ1066" i="2"/>
  <c r="AR1066" i="2"/>
  <c r="AS1066" i="2" s="1"/>
  <c r="AT1066" i="2"/>
  <c r="AU1066" i="2" s="1"/>
  <c r="AB372" i="2"/>
  <c r="AE373" i="2"/>
  <c r="AF373" i="2" s="1"/>
  <c r="AD373" i="2"/>
  <c r="AV1066" i="2" l="1"/>
  <c r="AY1065" i="2" s="1"/>
  <c r="AX1065" i="2" s="1"/>
  <c r="AR1065" i="2" s="1"/>
  <c r="AS1065" i="2" s="1"/>
  <c r="AB371" i="2"/>
  <c r="AD372" i="2"/>
  <c r="AE372" i="2"/>
  <c r="AF372" i="2" s="1"/>
  <c r="AQ1065" i="2" l="1"/>
  <c r="AT1065" i="2"/>
  <c r="AU1065" i="2" s="1"/>
  <c r="AV1065" i="2" s="1"/>
  <c r="AY1064" i="2" s="1"/>
  <c r="AW1064" i="2"/>
  <c r="AB370" i="2"/>
  <c r="AD371" i="2"/>
  <c r="AE371" i="2"/>
  <c r="AF371" i="2" s="1"/>
  <c r="AX1064" i="2" l="1"/>
  <c r="AW1063" i="2" s="1"/>
  <c r="AQ1064" i="2"/>
  <c r="AT1064" i="2"/>
  <c r="AU1064" i="2" s="1"/>
  <c r="AB369" i="2"/>
  <c r="AD370" i="2"/>
  <c r="AE370" i="2"/>
  <c r="AF370" i="2" s="1"/>
  <c r="AR1064" i="2" l="1"/>
  <c r="AS1064" i="2" s="1"/>
  <c r="AV1064" i="2" s="1"/>
  <c r="AY1063" i="2" s="1"/>
  <c r="AX1063" i="2" s="1"/>
  <c r="AT1063" i="2" s="1"/>
  <c r="AU1063" i="2" s="1"/>
  <c r="AB368" i="2"/>
  <c r="AD369" i="2"/>
  <c r="AE369" i="2"/>
  <c r="AF369" i="2" s="1"/>
  <c r="AR1063" i="2" l="1"/>
  <c r="AS1063" i="2" s="1"/>
  <c r="AQ1063" i="2"/>
  <c r="AW1062" i="2"/>
  <c r="AV1063" i="2"/>
  <c r="AY1062" i="2" s="1"/>
  <c r="AB367" i="2"/>
  <c r="AD368" i="2"/>
  <c r="AE368" i="2"/>
  <c r="AF368" i="2" s="1"/>
  <c r="AX1062" i="2" l="1"/>
  <c r="AW1061" i="2" s="1"/>
  <c r="AR1062" i="2"/>
  <c r="AS1062" i="2" s="1"/>
  <c r="AQ1062" i="2"/>
  <c r="AT1062" i="2"/>
  <c r="AU1062" i="2" s="1"/>
  <c r="AB366" i="2"/>
  <c r="AD367" i="2"/>
  <c r="AE367" i="2"/>
  <c r="AF367" i="2" s="1"/>
  <c r="AV1062" i="2" l="1"/>
  <c r="AY1061" i="2" s="1"/>
  <c r="AX1061" i="2" s="1"/>
  <c r="AB365" i="2"/>
  <c r="AE366" i="2"/>
  <c r="AF366" i="2" s="1"/>
  <c r="AD366" i="2"/>
  <c r="AW1060" i="2" l="1"/>
  <c r="AR1061" i="2"/>
  <c r="AS1061" i="2" s="1"/>
  <c r="AQ1061" i="2"/>
  <c r="AT1061" i="2"/>
  <c r="AU1061" i="2" s="1"/>
  <c r="AB364" i="2"/>
  <c r="AD365" i="2"/>
  <c r="AE365" i="2"/>
  <c r="AF365" i="2" s="1"/>
  <c r="AV1061" i="2" l="1"/>
  <c r="AY1060" i="2" s="1"/>
  <c r="AX1060" i="2" s="1"/>
  <c r="AB363" i="2"/>
  <c r="AD364" i="2"/>
  <c r="AE364" i="2"/>
  <c r="AF364" i="2" s="1"/>
  <c r="AQ1060" i="2" l="1"/>
  <c r="AR1060" i="2"/>
  <c r="AS1060" i="2" s="1"/>
  <c r="AW1059" i="2"/>
  <c r="AT1060" i="2"/>
  <c r="AU1060" i="2" s="1"/>
  <c r="AB362" i="2"/>
  <c r="AE363" i="2"/>
  <c r="AF363" i="2" s="1"/>
  <c r="AD363" i="2"/>
  <c r="AV1060" i="2" l="1"/>
  <c r="AY1059" i="2" s="1"/>
  <c r="AX1059" i="2"/>
  <c r="AW1058" i="2" s="1"/>
  <c r="AX1058" i="2" s="1"/>
  <c r="AR1058" i="2" s="1"/>
  <c r="AS1058" i="2" s="1"/>
  <c r="AQ1059" i="2"/>
  <c r="AB361" i="2"/>
  <c r="AE362" i="2"/>
  <c r="AF362" i="2" s="1"/>
  <c r="AD362" i="2"/>
  <c r="AW1057" i="2" l="1"/>
  <c r="AX1057" i="2" s="1"/>
  <c r="AT1058" i="2"/>
  <c r="AU1058" i="2" s="1"/>
  <c r="AQ1058" i="2"/>
  <c r="AT1059" i="2"/>
  <c r="AU1059" i="2" s="1"/>
  <c r="AR1059" i="2"/>
  <c r="AS1059" i="2" s="1"/>
  <c r="AV1059" i="2" s="1"/>
  <c r="AY1058" i="2" s="1"/>
  <c r="AQ1057" i="2"/>
  <c r="AT1057" i="2"/>
  <c r="AU1057" i="2" s="1"/>
  <c r="AW1056" i="2"/>
  <c r="AX1056" i="2" s="1"/>
  <c r="AR1056" i="2" s="1"/>
  <c r="AS1056" i="2" s="1"/>
  <c r="AV1058" i="2"/>
  <c r="AR1057" i="2"/>
  <c r="AS1057" i="2" s="1"/>
  <c r="AB360" i="2"/>
  <c r="AE361" i="2"/>
  <c r="AF361" i="2" s="1"/>
  <c r="AD361" i="2"/>
  <c r="AY1057" i="2" l="1"/>
  <c r="AQ1056" i="2"/>
  <c r="AT1056" i="2"/>
  <c r="AU1056" i="2" s="1"/>
  <c r="AV1056" i="2" s="1"/>
  <c r="AW1055" i="2"/>
  <c r="AV1057" i="2"/>
  <c r="AY1056" i="2" s="1"/>
  <c r="AB359" i="2"/>
  <c r="AD360" i="2"/>
  <c r="AE360" i="2"/>
  <c r="AF360" i="2" s="1"/>
  <c r="AY1055" i="2" l="1"/>
  <c r="AX1055" i="2"/>
  <c r="AQ1055" i="2" s="1"/>
  <c r="AB358" i="2"/>
  <c r="AE359" i="2"/>
  <c r="AF359" i="2" s="1"/>
  <c r="AD359" i="2"/>
  <c r="AR1055" i="2" l="1"/>
  <c r="AS1055" i="2" s="1"/>
  <c r="AW1054" i="2"/>
  <c r="AX1054" i="2" s="1"/>
  <c r="AR1054" i="2" s="1"/>
  <c r="AS1054" i="2" s="1"/>
  <c r="AT1055" i="2"/>
  <c r="AU1055" i="2" s="1"/>
  <c r="AB357" i="2"/>
  <c r="AD358" i="2"/>
  <c r="AE358" i="2"/>
  <c r="AF358" i="2" s="1"/>
  <c r="AV1055" i="2" l="1"/>
  <c r="AY1054" i="2" s="1"/>
  <c r="AQ1054" i="2"/>
  <c r="AW1053" i="2"/>
  <c r="AT1054" i="2"/>
  <c r="AU1054" i="2" s="1"/>
  <c r="AV1054" i="2" s="1"/>
  <c r="AY1053" i="2" s="1"/>
  <c r="AB356" i="2"/>
  <c r="AE357" i="2"/>
  <c r="AF357" i="2" s="1"/>
  <c r="AD357" i="2"/>
  <c r="AX1053" i="2" l="1"/>
  <c r="AR1053" i="2"/>
  <c r="AS1053" i="2" s="1"/>
  <c r="AT1053" i="2"/>
  <c r="AU1053" i="2" s="1"/>
  <c r="AW1052" i="2"/>
  <c r="AX1052" i="2" s="1"/>
  <c r="AQ1053" i="2"/>
  <c r="AB355" i="2"/>
  <c r="AE356" i="2"/>
  <c r="AF356" i="2" s="1"/>
  <c r="AD356" i="2"/>
  <c r="AV1053" i="2" l="1"/>
  <c r="AY1052" i="2" s="1"/>
  <c r="AQ1052" i="2"/>
  <c r="AR1052" i="2"/>
  <c r="AS1052" i="2" s="1"/>
  <c r="AT1052" i="2"/>
  <c r="AU1052" i="2" s="1"/>
  <c r="AW1051" i="2"/>
  <c r="AB354" i="2"/>
  <c r="AD355" i="2"/>
  <c r="AE355" i="2"/>
  <c r="AF355" i="2" s="1"/>
  <c r="AV1052" i="2" l="1"/>
  <c r="AY1051" i="2" s="1"/>
  <c r="AX1051" i="2"/>
  <c r="AQ1051" i="2" s="1"/>
  <c r="AB353" i="2"/>
  <c r="AE354" i="2"/>
  <c r="AF354" i="2" s="1"/>
  <c r="AD354" i="2"/>
  <c r="AR1051" i="2" l="1"/>
  <c r="AS1051" i="2" s="1"/>
  <c r="AW1050" i="2"/>
  <c r="AT1051" i="2"/>
  <c r="AU1051" i="2" s="1"/>
  <c r="AV1051" i="2" s="1"/>
  <c r="AY1050" i="2" s="1"/>
  <c r="AX1050" i="2" s="1"/>
  <c r="AB352" i="2"/>
  <c r="AE353" i="2"/>
  <c r="AF353" i="2" s="1"/>
  <c r="AD353" i="2"/>
  <c r="AR1050" i="2" l="1"/>
  <c r="AS1050" i="2" s="1"/>
  <c r="AW1049" i="2"/>
  <c r="AX1049" i="2" s="1"/>
  <c r="AR1049" i="2" s="1"/>
  <c r="AS1049" i="2" s="1"/>
  <c r="AT1050" i="2"/>
  <c r="AU1050" i="2" s="1"/>
  <c r="AV1050" i="2" s="1"/>
  <c r="AY1049" i="2" s="1"/>
  <c r="AQ1050" i="2"/>
  <c r="AB351" i="2"/>
  <c r="AD352" i="2"/>
  <c r="AE352" i="2"/>
  <c r="AF352" i="2" s="1"/>
  <c r="AQ1049" i="2" l="1"/>
  <c r="AW1048" i="2"/>
  <c r="AT1049" i="2"/>
  <c r="AU1049" i="2" s="1"/>
  <c r="AV1049" i="2" s="1"/>
  <c r="AY1048" i="2" s="1"/>
  <c r="AX1048" i="2" s="1"/>
  <c r="AB350" i="2"/>
  <c r="AE351" i="2"/>
  <c r="AF351" i="2" s="1"/>
  <c r="AD351" i="2"/>
  <c r="AW1047" i="2" l="1"/>
  <c r="AT1048" i="2"/>
  <c r="AU1048" i="2" s="1"/>
  <c r="AR1048" i="2"/>
  <c r="AS1048" i="2" s="1"/>
  <c r="AV1048" i="2" s="1"/>
  <c r="AY1047" i="2" s="1"/>
  <c r="AX1047" i="2" s="1"/>
  <c r="AW1046" i="2" s="1"/>
  <c r="AQ1048" i="2"/>
  <c r="AB349" i="2"/>
  <c r="AE350" i="2"/>
  <c r="AF350" i="2" s="1"/>
  <c r="AD350" i="2"/>
  <c r="AR1047" i="2" l="1"/>
  <c r="AS1047" i="2" s="1"/>
  <c r="AT1047" i="2"/>
  <c r="AU1047" i="2" s="1"/>
  <c r="AQ1047" i="2"/>
  <c r="AB348" i="2"/>
  <c r="AE349" i="2"/>
  <c r="AF349" i="2" s="1"/>
  <c r="AD349" i="2"/>
  <c r="AV1047" i="2" l="1"/>
  <c r="AY1046" i="2" s="1"/>
  <c r="AX1046" i="2" s="1"/>
  <c r="AQ1046" i="2" s="1"/>
  <c r="AB347" i="2"/>
  <c r="AE348" i="2"/>
  <c r="AF348" i="2" s="1"/>
  <c r="AD348" i="2"/>
  <c r="AR1046" i="2" l="1"/>
  <c r="AS1046" i="2" s="1"/>
  <c r="AW1045" i="2"/>
  <c r="AX1045" i="2" s="1"/>
  <c r="AQ1045" i="2" s="1"/>
  <c r="AT1046" i="2"/>
  <c r="AU1046" i="2" s="1"/>
  <c r="AV1046" i="2" s="1"/>
  <c r="AY1045" i="2" s="1"/>
  <c r="AB346" i="2"/>
  <c r="AE347" i="2"/>
  <c r="AF347" i="2" s="1"/>
  <c r="AD347" i="2"/>
  <c r="AT1045" i="2" l="1"/>
  <c r="AU1045" i="2" s="1"/>
  <c r="AW1044" i="2"/>
  <c r="AR1045" i="2"/>
  <c r="AS1045" i="2" s="1"/>
  <c r="AV1045" i="2" s="1"/>
  <c r="AY1044" i="2" s="1"/>
  <c r="AX1044" i="2" s="1"/>
  <c r="AB345" i="2"/>
  <c r="AE346" i="2"/>
  <c r="AF346" i="2" s="1"/>
  <c r="AD346" i="2"/>
  <c r="AQ1044" i="2" l="1"/>
  <c r="AR1044" i="2"/>
  <c r="AW1043" i="2"/>
  <c r="AT1044" i="2"/>
  <c r="AU1044" i="2" s="1"/>
  <c r="AS1044" i="2"/>
  <c r="AB344" i="2"/>
  <c r="AD345" i="2"/>
  <c r="AE345" i="2"/>
  <c r="AF345" i="2" s="1"/>
  <c r="AV1044" i="2" l="1"/>
  <c r="AY1043" i="2" s="1"/>
  <c r="AX1043" i="2" s="1"/>
  <c r="AW1042" i="2" s="1"/>
  <c r="AB343" i="2"/>
  <c r="AD344" i="2"/>
  <c r="AE344" i="2"/>
  <c r="AF344" i="2" s="1"/>
  <c r="AR1043" i="2" l="1"/>
  <c r="AS1043" i="2" s="1"/>
  <c r="AQ1043" i="2"/>
  <c r="AT1043" i="2"/>
  <c r="AU1043" i="2" s="1"/>
  <c r="AV1043" i="2" s="1"/>
  <c r="AY1042" i="2" s="1"/>
  <c r="AX1042" i="2" s="1"/>
  <c r="AT1042" i="2" s="1"/>
  <c r="AU1042" i="2" s="1"/>
  <c r="AB342" i="2"/>
  <c r="AD343" i="2"/>
  <c r="AE343" i="2"/>
  <c r="AF343" i="2" s="1"/>
  <c r="AR1042" i="2" l="1"/>
  <c r="AS1042" i="2" s="1"/>
  <c r="AV1042" i="2" s="1"/>
  <c r="AY1041" i="2" s="1"/>
  <c r="AW1041" i="2"/>
  <c r="AQ1042" i="2"/>
  <c r="AX1041" i="2"/>
  <c r="AW1040" i="2" s="1"/>
  <c r="AB341" i="2"/>
  <c r="AD342" i="2"/>
  <c r="AE342" i="2"/>
  <c r="AF342" i="2" s="1"/>
  <c r="AR1041" i="2" l="1"/>
  <c r="AS1041" i="2" s="1"/>
  <c r="AQ1041" i="2"/>
  <c r="AT1041" i="2"/>
  <c r="AU1041" i="2" s="1"/>
  <c r="AV1041" i="2" s="1"/>
  <c r="AY1040" i="2" s="1"/>
  <c r="AX1040" i="2" s="1"/>
  <c r="AR1040" i="2" s="1"/>
  <c r="AS1040" i="2" s="1"/>
  <c r="AB340" i="2"/>
  <c r="AD341" i="2"/>
  <c r="AE341" i="2"/>
  <c r="AF341" i="2" s="1"/>
  <c r="AQ1040" i="2" l="1"/>
  <c r="AW1039" i="2"/>
  <c r="AT1040" i="2"/>
  <c r="AU1040" i="2" s="1"/>
  <c r="AV1040" i="2" s="1"/>
  <c r="AY1039" i="2" s="1"/>
  <c r="AX1039" i="2" s="1"/>
  <c r="AB339" i="2"/>
  <c r="AD340" i="2"/>
  <c r="AE340" i="2"/>
  <c r="AF340" i="2" s="1"/>
  <c r="AT1039" i="2" l="1"/>
  <c r="AU1039" i="2" s="1"/>
  <c r="AW1038" i="2"/>
  <c r="AR1039" i="2"/>
  <c r="AS1039" i="2" s="1"/>
  <c r="AV1039" i="2" s="1"/>
  <c r="AY1038" i="2" s="1"/>
  <c r="AX1038" i="2" s="1"/>
  <c r="AR1038" i="2" s="1"/>
  <c r="AS1038" i="2" s="1"/>
  <c r="AQ1039" i="2"/>
  <c r="AB338" i="2"/>
  <c r="AD339" i="2"/>
  <c r="AE339" i="2"/>
  <c r="AF339" i="2" s="1"/>
  <c r="AW1037" i="2" l="1"/>
  <c r="AT1038" i="2"/>
  <c r="AU1038" i="2" s="1"/>
  <c r="AV1038" i="2" s="1"/>
  <c r="AY1037" i="2" s="1"/>
  <c r="AX1037" i="2" s="1"/>
  <c r="AQ1038" i="2"/>
  <c r="AB337" i="2"/>
  <c r="AD338" i="2"/>
  <c r="AE338" i="2"/>
  <c r="AF338" i="2" s="1"/>
  <c r="AQ1037" i="2" l="1"/>
  <c r="AR1037" i="2"/>
  <c r="AS1037" i="2" s="1"/>
  <c r="AT1037" i="2"/>
  <c r="AU1037" i="2" s="1"/>
  <c r="AW1036" i="2"/>
  <c r="AB336" i="2"/>
  <c r="AE337" i="2"/>
  <c r="AF337" i="2" s="1"/>
  <c r="AD337" i="2"/>
  <c r="AV1037" i="2" l="1"/>
  <c r="AY1036" i="2" s="1"/>
  <c r="AX1036" i="2" s="1"/>
  <c r="AR1036" i="2" s="1"/>
  <c r="AS1036" i="2" s="1"/>
  <c r="AB335" i="2"/>
  <c r="AD336" i="2"/>
  <c r="AE336" i="2"/>
  <c r="AF336" i="2" s="1"/>
  <c r="AW1035" i="2" l="1"/>
  <c r="AT1036" i="2"/>
  <c r="AU1036" i="2" s="1"/>
  <c r="AV1036" i="2" s="1"/>
  <c r="AY1035" i="2" s="1"/>
  <c r="AX1035" i="2" s="1"/>
  <c r="AQ1036" i="2"/>
  <c r="AB334" i="2"/>
  <c r="AD335" i="2"/>
  <c r="AE335" i="2"/>
  <c r="AF335" i="2" s="1"/>
  <c r="AR1035" i="2" l="1"/>
  <c r="AS1035" i="2" s="1"/>
  <c r="AW1034" i="2"/>
  <c r="AT1035" i="2"/>
  <c r="AU1035" i="2" s="1"/>
  <c r="AQ1035" i="2"/>
  <c r="AB333" i="2"/>
  <c r="AD334" i="2"/>
  <c r="AE334" i="2"/>
  <c r="AF334" i="2" s="1"/>
  <c r="AV1035" i="2" l="1"/>
  <c r="AY1034" i="2" s="1"/>
  <c r="AX1034" i="2" s="1"/>
  <c r="AB332" i="2"/>
  <c r="AE333" i="2"/>
  <c r="AF333" i="2" s="1"/>
  <c r="AD333" i="2"/>
  <c r="AT1034" i="2" l="1"/>
  <c r="AU1034" i="2" s="1"/>
  <c r="AW1033" i="2"/>
  <c r="AQ1034" i="2"/>
  <c r="AR1034" i="2"/>
  <c r="AS1034" i="2" s="1"/>
  <c r="AV1034" i="2" s="1"/>
  <c r="AY1033" i="2" s="1"/>
  <c r="AX1033" i="2" s="1"/>
  <c r="AB331" i="2"/>
  <c r="AE332" i="2"/>
  <c r="AF332" i="2" s="1"/>
  <c r="AD332" i="2"/>
  <c r="AT1033" i="2" l="1"/>
  <c r="AU1033" i="2" s="1"/>
  <c r="AW1032" i="2"/>
  <c r="AR1033" i="2"/>
  <c r="AS1033" i="2" s="1"/>
  <c r="AV1033" i="2" s="1"/>
  <c r="AY1032" i="2" s="1"/>
  <c r="AX1032" i="2" s="1"/>
  <c r="AQ1032" i="2" s="1"/>
  <c r="AQ1033" i="2"/>
  <c r="AB330" i="2"/>
  <c r="AE331" i="2"/>
  <c r="AF331" i="2" s="1"/>
  <c r="AD331" i="2"/>
  <c r="AR1032" i="2" l="1"/>
  <c r="AS1032" i="2" s="1"/>
  <c r="AT1032" i="2"/>
  <c r="AU1032" i="2" s="1"/>
  <c r="AW1031" i="2"/>
  <c r="AB329" i="2"/>
  <c r="AE330" i="2"/>
  <c r="AF330" i="2" s="1"/>
  <c r="AD330" i="2"/>
  <c r="AV1032" i="2" l="1"/>
  <c r="AY1031" i="2" s="1"/>
  <c r="AX1031" i="2" s="1"/>
  <c r="AR1031" i="2" s="1"/>
  <c r="AS1031" i="2" s="1"/>
  <c r="AB328" i="2"/>
  <c r="AE329" i="2"/>
  <c r="AF329" i="2" s="1"/>
  <c r="AD329" i="2"/>
  <c r="AQ1031" i="2" l="1"/>
  <c r="AT1031" i="2"/>
  <c r="AU1031" i="2" s="1"/>
  <c r="AV1031" i="2" s="1"/>
  <c r="AY1030" i="2" s="1"/>
  <c r="AX1030" i="2" s="1"/>
  <c r="AT1030" i="2" s="1"/>
  <c r="AU1030" i="2" s="1"/>
  <c r="AW1030" i="2"/>
  <c r="AB327" i="2"/>
  <c r="AE328" i="2"/>
  <c r="AF328" i="2" s="1"/>
  <c r="AD328" i="2"/>
  <c r="AW1029" i="2" l="1"/>
  <c r="AQ1030" i="2"/>
  <c r="AR1030" i="2"/>
  <c r="AS1030" i="2" s="1"/>
  <c r="AV1030" i="2" s="1"/>
  <c r="AY1029" i="2" s="1"/>
  <c r="AX1029" i="2" s="1"/>
  <c r="AB326" i="2"/>
  <c r="AE327" i="2"/>
  <c r="AF327" i="2" s="1"/>
  <c r="AD327" i="2"/>
  <c r="AQ1029" i="2" l="1"/>
  <c r="AT1029" i="2"/>
  <c r="AU1029" i="2" s="1"/>
  <c r="AW1028" i="2"/>
  <c r="AR1029" i="2"/>
  <c r="AS1029" i="2" s="1"/>
  <c r="AV1029" i="2" s="1"/>
  <c r="AY1028" i="2" s="1"/>
  <c r="AX1028" i="2" s="1"/>
  <c r="AR1028" i="2" s="1"/>
  <c r="AS1028" i="2" s="1"/>
  <c r="AB325" i="2"/>
  <c r="AD326" i="2"/>
  <c r="AE326" i="2"/>
  <c r="AF326" i="2" s="1"/>
  <c r="AQ1028" i="2" l="1"/>
  <c r="AT1028" i="2"/>
  <c r="AU1028" i="2" s="1"/>
  <c r="AV1028" i="2" s="1"/>
  <c r="AY1027" i="2" s="1"/>
  <c r="AW1027" i="2"/>
  <c r="AB324" i="2"/>
  <c r="AD325" i="2"/>
  <c r="AE325" i="2"/>
  <c r="AF325" i="2" s="1"/>
  <c r="AX1027" i="2" l="1"/>
  <c r="AQ1027" i="2" s="1"/>
  <c r="AB323" i="2"/>
  <c r="AD324" i="2"/>
  <c r="AE324" i="2"/>
  <c r="AF324" i="2" s="1"/>
  <c r="AT1027" i="2" l="1"/>
  <c r="AU1027" i="2" s="1"/>
  <c r="AW1026" i="2"/>
  <c r="AR1027" i="2"/>
  <c r="AS1027" i="2" s="1"/>
  <c r="AB322" i="2"/>
  <c r="AD323" i="2"/>
  <c r="AE323" i="2"/>
  <c r="AF323" i="2" s="1"/>
  <c r="AV1027" i="2" l="1"/>
  <c r="AY1026" i="2" s="1"/>
  <c r="AX1026" i="2" s="1"/>
  <c r="AB321" i="2"/>
  <c r="AD322" i="2"/>
  <c r="AE322" i="2"/>
  <c r="AF322" i="2" s="1"/>
  <c r="AR1026" i="2" l="1"/>
  <c r="AS1026" i="2" s="1"/>
  <c r="AW1025" i="2"/>
  <c r="AT1026" i="2"/>
  <c r="AU1026" i="2" s="1"/>
  <c r="AQ1026" i="2"/>
  <c r="AB320" i="2"/>
  <c r="AE321" i="2"/>
  <c r="AF321" i="2" s="1"/>
  <c r="AD321" i="2"/>
  <c r="AV1026" i="2" l="1"/>
  <c r="AY1025" i="2" s="1"/>
  <c r="AX1025" i="2" s="1"/>
  <c r="AR1025" i="2" s="1"/>
  <c r="AS1025" i="2" s="1"/>
  <c r="AB319" i="2"/>
  <c r="AD320" i="2"/>
  <c r="AE320" i="2"/>
  <c r="AF320" i="2" s="1"/>
  <c r="AT1025" i="2" l="1"/>
  <c r="AU1025" i="2" s="1"/>
  <c r="AV1025" i="2" s="1"/>
  <c r="AY1024" i="2" s="1"/>
  <c r="AX1024" i="2" s="1"/>
  <c r="AW1024" i="2"/>
  <c r="AQ1025" i="2"/>
  <c r="AB318" i="2"/>
  <c r="AE319" i="2"/>
  <c r="AF319" i="2" s="1"/>
  <c r="AD319" i="2"/>
  <c r="AQ1024" i="2" l="1"/>
  <c r="AR1024" i="2"/>
  <c r="AS1024" i="2" s="1"/>
  <c r="AW1023" i="2"/>
  <c r="AT1024" i="2"/>
  <c r="AU1024" i="2" s="1"/>
  <c r="AB317" i="2"/>
  <c r="AE318" i="2"/>
  <c r="AF318" i="2" s="1"/>
  <c r="AD318" i="2"/>
  <c r="AV1024" i="2" l="1"/>
  <c r="AY1023" i="2" s="1"/>
  <c r="AX1023" i="2" s="1"/>
  <c r="AQ1023" i="2" s="1"/>
  <c r="AB316" i="2"/>
  <c r="AE317" i="2"/>
  <c r="AF317" i="2" s="1"/>
  <c r="AD317" i="2"/>
  <c r="AR1023" i="2" l="1"/>
  <c r="AS1023" i="2" s="1"/>
  <c r="AW1022" i="2"/>
  <c r="AT1023" i="2"/>
  <c r="AU1023" i="2" s="1"/>
  <c r="AB315" i="2"/>
  <c r="AD316" i="2"/>
  <c r="AE316" i="2"/>
  <c r="AF316" i="2" s="1"/>
  <c r="AV1023" i="2" l="1"/>
  <c r="AY1022" i="2" s="1"/>
  <c r="AX1022" i="2" s="1"/>
  <c r="AR1022" i="2" s="1"/>
  <c r="AS1022" i="2" s="1"/>
  <c r="AB314" i="2"/>
  <c r="AD315" i="2"/>
  <c r="AE315" i="2"/>
  <c r="AF315" i="2" s="1"/>
  <c r="AQ1022" i="2" l="1"/>
  <c r="AW1021" i="2"/>
  <c r="AT1022" i="2"/>
  <c r="AU1022" i="2" s="1"/>
  <c r="AV1022" i="2" s="1"/>
  <c r="AY1021" i="2" s="1"/>
  <c r="AX1021" i="2" s="1"/>
  <c r="AB313" i="2"/>
  <c r="AD314" i="2"/>
  <c r="AE314" i="2"/>
  <c r="AF314" i="2" s="1"/>
  <c r="AR1021" i="2" l="1"/>
  <c r="AS1021" i="2" s="1"/>
  <c r="AW1020" i="2"/>
  <c r="AQ1021" i="2"/>
  <c r="AT1021" i="2"/>
  <c r="AU1021" i="2" s="1"/>
  <c r="AB312" i="2"/>
  <c r="AD313" i="2"/>
  <c r="AE313" i="2"/>
  <c r="AF313" i="2" s="1"/>
  <c r="AV1021" i="2" l="1"/>
  <c r="AY1020" i="2" s="1"/>
  <c r="AX1020" i="2" s="1"/>
  <c r="AT1020" i="2" s="1"/>
  <c r="AU1020" i="2" s="1"/>
  <c r="AB311" i="2"/>
  <c r="AE312" i="2"/>
  <c r="AF312" i="2" s="1"/>
  <c r="AD312" i="2"/>
  <c r="AW1019" i="2" l="1"/>
  <c r="AR1020" i="2"/>
  <c r="AS1020" i="2" s="1"/>
  <c r="AV1020" i="2" s="1"/>
  <c r="AY1019" i="2" s="1"/>
  <c r="AX1019" i="2" s="1"/>
  <c r="AT1019" i="2" s="1"/>
  <c r="AU1019" i="2" s="1"/>
  <c r="AQ1020" i="2"/>
  <c r="AB310" i="2"/>
  <c r="AE311" i="2"/>
  <c r="AF311" i="2" s="1"/>
  <c r="AD311" i="2"/>
  <c r="AW1018" i="2" l="1"/>
  <c r="AQ1019" i="2"/>
  <c r="AR1019" i="2"/>
  <c r="AS1019" i="2" s="1"/>
  <c r="AV1019" i="2" s="1"/>
  <c r="AY1018" i="2" s="1"/>
  <c r="AX1018" i="2" s="1"/>
  <c r="AR1018" i="2" s="1"/>
  <c r="AS1018" i="2" s="1"/>
  <c r="AB309" i="2"/>
  <c r="AD310" i="2"/>
  <c r="AE310" i="2"/>
  <c r="AF310" i="2" s="1"/>
  <c r="AW1017" i="2" l="1"/>
  <c r="AT1018" i="2"/>
  <c r="AU1018" i="2" s="1"/>
  <c r="AV1018" i="2" s="1"/>
  <c r="AY1017" i="2" s="1"/>
  <c r="AX1017" i="2" s="1"/>
  <c r="AQ1018" i="2"/>
  <c r="AB308" i="2"/>
  <c r="AD309" i="2"/>
  <c r="AE309" i="2"/>
  <c r="AF309" i="2" s="1"/>
  <c r="AT1017" i="2" l="1"/>
  <c r="AU1017" i="2" s="1"/>
  <c r="AQ1017" i="2"/>
  <c r="AW1016" i="2"/>
  <c r="AR1017" i="2"/>
  <c r="AS1017" i="2" s="1"/>
  <c r="AV1017" i="2" s="1"/>
  <c r="AY1016" i="2" s="1"/>
  <c r="AX1016" i="2" s="1"/>
  <c r="AB307" i="2"/>
  <c r="AD308" i="2"/>
  <c r="AE308" i="2"/>
  <c r="AF308" i="2" s="1"/>
  <c r="AT1016" i="2" l="1"/>
  <c r="AU1016" i="2" s="1"/>
  <c r="AW1015" i="2"/>
  <c r="AQ1016" i="2"/>
  <c r="AR1016" i="2"/>
  <c r="AS1016" i="2" s="1"/>
  <c r="AV1016" i="2" s="1"/>
  <c r="AY1015" i="2" s="1"/>
  <c r="AX1015" i="2" s="1"/>
  <c r="AR1015" i="2" s="1"/>
  <c r="AS1015" i="2" s="1"/>
  <c r="AB306" i="2"/>
  <c r="AD307" i="2"/>
  <c r="AE307" i="2"/>
  <c r="AF307" i="2" s="1"/>
  <c r="AW1014" i="2" l="1"/>
  <c r="AT1015" i="2"/>
  <c r="AU1015" i="2" s="1"/>
  <c r="AV1015" i="2" s="1"/>
  <c r="AY1014" i="2" s="1"/>
  <c r="AX1014" i="2" s="1"/>
  <c r="AQ1015" i="2"/>
  <c r="AB305" i="2"/>
  <c r="AD306" i="2"/>
  <c r="AE306" i="2"/>
  <c r="AF306" i="2" s="1"/>
  <c r="AW1013" i="2" l="1"/>
  <c r="AT1014" i="2"/>
  <c r="AU1014" i="2" s="1"/>
  <c r="AQ1014" i="2"/>
  <c r="AR1014" i="2"/>
  <c r="AS1014" i="2" s="1"/>
  <c r="AV1014" i="2" s="1"/>
  <c r="AY1013" i="2" s="1"/>
  <c r="AX1013" i="2" s="1"/>
  <c r="AB304" i="2"/>
  <c r="AE305" i="2"/>
  <c r="AF305" i="2" s="1"/>
  <c r="AD305" i="2"/>
  <c r="AT1013" i="2" l="1"/>
  <c r="AU1013" i="2" s="1"/>
  <c r="AW1012" i="2"/>
  <c r="AQ1013" i="2"/>
  <c r="AR1013" i="2"/>
  <c r="AS1013" i="2" s="1"/>
  <c r="AV1013" i="2" s="1"/>
  <c r="AY1012" i="2" s="1"/>
  <c r="AB303" i="2"/>
  <c r="AD304" i="2"/>
  <c r="AE304" i="2"/>
  <c r="AF304" i="2" s="1"/>
  <c r="AX1012" i="2" l="1"/>
  <c r="AQ1012" i="2" s="1"/>
  <c r="AB302" i="2"/>
  <c r="AD303" i="2"/>
  <c r="AE303" i="2"/>
  <c r="AF303" i="2" s="1"/>
  <c r="AW1011" i="2" l="1"/>
  <c r="AT1012" i="2"/>
  <c r="AU1012" i="2" s="1"/>
  <c r="AR1012" i="2"/>
  <c r="AS1012" i="2" s="1"/>
  <c r="AV1012" i="2" s="1"/>
  <c r="AY1011" i="2" s="1"/>
  <c r="AX1011" i="2" s="1"/>
  <c r="AB301" i="2"/>
  <c r="AE302" i="2"/>
  <c r="AF302" i="2" s="1"/>
  <c r="AD302" i="2"/>
  <c r="AR1011" i="2" l="1"/>
  <c r="AS1011" i="2" s="1"/>
  <c r="AW1010" i="2"/>
  <c r="AT1011" i="2"/>
  <c r="AU1011" i="2" s="1"/>
  <c r="AQ1011" i="2"/>
  <c r="AB300" i="2"/>
  <c r="AE301" i="2"/>
  <c r="AF301" i="2" s="1"/>
  <c r="AD301" i="2"/>
  <c r="AV1011" i="2" l="1"/>
  <c r="AY1010" i="2" s="1"/>
  <c r="AX1010" i="2" s="1"/>
  <c r="AB299" i="2"/>
  <c r="AD300" i="2"/>
  <c r="AE300" i="2"/>
  <c r="AF300" i="2" s="1"/>
  <c r="AR1010" i="2" l="1"/>
  <c r="AS1010" i="2" s="1"/>
  <c r="AQ1010" i="2"/>
  <c r="AW1009" i="2"/>
  <c r="AT1010" i="2"/>
  <c r="AU1010" i="2" s="1"/>
  <c r="AB298" i="2"/>
  <c r="AE299" i="2"/>
  <c r="AF299" i="2" s="1"/>
  <c r="AD299" i="2"/>
  <c r="AV1010" i="2" l="1"/>
  <c r="AY1009" i="2" s="1"/>
  <c r="AX1009" i="2" s="1"/>
  <c r="AW1008" i="2" s="1"/>
  <c r="AB297" i="2"/>
  <c r="AD298" i="2"/>
  <c r="AE298" i="2"/>
  <c r="AF298" i="2" s="1"/>
  <c r="AT1009" i="2" l="1"/>
  <c r="AU1009" i="2" s="1"/>
  <c r="AR1009" i="2"/>
  <c r="AS1009" i="2" s="1"/>
  <c r="AV1009" i="2" s="1"/>
  <c r="AY1008" i="2" s="1"/>
  <c r="AX1008" i="2" s="1"/>
  <c r="AQ1009" i="2"/>
  <c r="AB296" i="2"/>
  <c r="AD297" i="2"/>
  <c r="AE297" i="2"/>
  <c r="AF297" i="2" s="1"/>
  <c r="AR1008" i="2" l="1"/>
  <c r="AS1008" i="2" s="1"/>
  <c r="AW1007" i="2"/>
  <c r="AT1008" i="2"/>
  <c r="AU1008" i="2" s="1"/>
  <c r="AQ1008" i="2"/>
  <c r="AB295" i="2"/>
  <c r="AE296" i="2"/>
  <c r="AF296" i="2" s="1"/>
  <c r="AD296" i="2"/>
  <c r="AV1008" i="2" l="1"/>
  <c r="AY1007" i="2" s="1"/>
  <c r="AX1007" i="2" s="1"/>
  <c r="AB294" i="2"/>
  <c r="AE295" i="2"/>
  <c r="AF295" i="2" s="1"/>
  <c r="AD295" i="2"/>
  <c r="AQ1007" i="2" l="1"/>
  <c r="AR1007" i="2"/>
  <c r="AS1007" i="2" s="1"/>
  <c r="AW1006" i="2"/>
  <c r="AT1007" i="2"/>
  <c r="AU1007" i="2" s="1"/>
  <c r="AB293" i="2"/>
  <c r="AD294" i="2"/>
  <c r="AE294" i="2"/>
  <c r="AF294" i="2" s="1"/>
  <c r="AV1007" i="2" l="1"/>
  <c r="AY1006" i="2" s="1"/>
  <c r="AX1006" i="2" s="1"/>
  <c r="AQ1006" i="2" s="1"/>
  <c r="AB292" i="2"/>
  <c r="AD293" i="2"/>
  <c r="AE293" i="2"/>
  <c r="AF293" i="2" s="1"/>
  <c r="AT1006" i="2" l="1"/>
  <c r="AU1006" i="2" s="1"/>
  <c r="AW1005" i="2"/>
  <c r="AR1006" i="2"/>
  <c r="AS1006" i="2" s="1"/>
  <c r="AV1006" i="2" s="1"/>
  <c r="AY1005" i="2" s="1"/>
  <c r="AX1005" i="2" s="1"/>
  <c r="AQ1005" i="2" s="1"/>
  <c r="AB291" i="2"/>
  <c r="AD292" i="2"/>
  <c r="AE292" i="2"/>
  <c r="AF292" i="2" s="1"/>
  <c r="AR1005" i="2" l="1"/>
  <c r="AS1005" i="2" s="1"/>
  <c r="AW1004" i="2"/>
  <c r="AT1005" i="2"/>
  <c r="AB290" i="2"/>
  <c r="AE291" i="2"/>
  <c r="AF291" i="2" s="1"/>
  <c r="AD291" i="2"/>
  <c r="AU1005" i="2" l="1"/>
  <c r="AV1005" i="2" s="1"/>
  <c r="AY1004" i="2" s="1"/>
  <c r="AX1004" i="2" s="1"/>
  <c r="AB289" i="2"/>
  <c r="AE290" i="2"/>
  <c r="AF290" i="2" s="1"/>
  <c r="AD290" i="2"/>
  <c r="AW1003" i="2" l="1"/>
  <c r="AQ1004" i="2"/>
  <c r="AT1004" i="2"/>
  <c r="AU1004" i="2" s="1"/>
  <c r="AR1004" i="2"/>
  <c r="AS1004" i="2" s="1"/>
  <c r="AV1004" i="2" s="1"/>
  <c r="AY1003" i="2" s="1"/>
  <c r="AX1003" i="2" s="1"/>
  <c r="AW1002" i="2" s="1"/>
  <c r="AB288" i="2"/>
  <c r="AD289" i="2"/>
  <c r="AE289" i="2"/>
  <c r="AF289" i="2" s="1"/>
  <c r="AR1003" i="2" l="1"/>
  <c r="AS1003" i="2" s="1"/>
  <c r="AT1003" i="2"/>
  <c r="AU1003" i="2" s="1"/>
  <c r="AQ1003" i="2"/>
  <c r="AB287" i="2"/>
  <c r="AE288" i="2"/>
  <c r="AF288" i="2" s="1"/>
  <c r="AD288" i="2"/>
  <c r="AV1003" i="2" l="1"/>
  <c r="AY1002" i="2" s="1"/>
  <c r="AX1002" i="2" s="1"/>
  <c r="AR1002" i="2" s="1"/>
  <c r="AS1002" i="2" s="1"/>
  <c r="AB286" i="2"/>
  <c r="AD287" i="2"/>
  <c r="AE287" i="2"/>
  <c r="AF287" i="2" s="1"/>
  <c r="AQ1002" i="2" l="1"/>
  <c r="AW1001" i="2"/>
  <c r="AT1002" i="2"/>
  <c r="AU1002" i="2" s="1"/>
  <c r="AV1002" i="2" s="1"/>
  <c r="AY1001" i="2" s="1"/>
  <c r="AX1001" i="2" s="1"/>
  <c r="AB285" i="2"/>
  <c r="AD286" i="2"/>
  <c r="AE286" i="2"/>
  <c r="AF286" i="2" s="1"/>
  <c r="AW1000" i="2" l="1"/>
  <c r="AR1001" i="2"/>
  <c r="AS1001" i="2" s="1"/>
  <c r="AT1001" i="2"/>
  <c r="AU1001" i="2" s="1"/>
  <c r="AQ1001" i="2"/>
  <c r="AB284" i="2"/>
  <c r="AE285" i="2"/>
  <c r="AF285" i="2" s="1"/>
  <c r="AD285" i="2"/>
  <c r="AV1001" i="2" l="1"/>
  <c r="AY1000" i="2" s="1"/>
  <c r="AX1000" i="2" s="1"/>
  <c r="AB283" i="2"/>
  <c r="AD284" i="2"/>
  <c r="AE284" i="2"/>
  <c r="AF284" i="2" s="1"/>
  <c r="AR1000" i="2" l="1"/>
  <c r="AS1000" i="2" s="1"/>
  <c r="AT1000" i="2"/>
  <c r="AU1000" i="2" s="1"/>
  <c r="AW999" i="2"/>
  <c r="AQ1000" i="2"/>
  <c r="AB282" i="2"/>
  <c r="AE283" i="2"/>
  <c r="AF283" i="2" s="1"/>
  <c r="AD283" i="2"/>
  <c r="AV1000" i="2" l="1"/>
  <c r="AY999" i="2" s="1"/>
  <c r="AX999" i="2" s="1"/>
  <c r="AQ999" i="2" s="1"/>
  <c r="AB281" i="2"/>
  <c r="AD282" i="2"/>
  <c r="AE282" i="2"/>
  <c r="AF282" i="2" s="1"/>
  <c r="AW998" i="2" l="1"/>
  <c r="AT999" i="2"/>
  <c r="AU999" i="2" s="1"/>
  <c r="AR999" i="2"/>
  <c r="AS999" i="2" s="1"/>
  <c r="AV999" i="2" s="1"/>
  <c r="AY998" i="2" s="1"/>
  <c r="AX998" i="2" s="1"/>
  <c r="AR998" i="2" s="1"/>
  <c r="AS998" i="2" s="1"/>
  <c r="AB280" i="2"/>
  <c r="AD281" i="2"/>
  <c r="AE281" i="2"/>
  <c r="AF281" i="2" s="1"/>
  <c r="AW997" i="2" l="1"/>
  <c r="AT998" i="2"/>
  <c r="AU998" i="2" s="1"/>
  <c r="AV998" i="2" s="1"/>
  <c r="AY997" i="2" s="1"/>
  <c r="AX997" i="2" s="1"/>
  <c r="AQ998" i="2"/>
  <c r="AB279" i="2"/>
  <c r="AD280" i="2"/>
  <c r="AE280" i="2"/>
  <c r="AF280" i="2" s="1"/>
  <c r="AQ997" i="2" l="1"/>
  <c r="AR997" i="2"/>
  <c r="AS997" i="2" s="1"/>
  <c r="AW996" i="2"/>
  <c r="AT997" i="2"/>
  <c r="AU997" i="2" s="1"/>
  <c r="AB278" i="2"/>
  <c r="AD279" i="2"/>
  <c r="AE279" i="2"/>
  <c r="AF279" i="2" s="1"/>
  <c r="AV997" i="2" l="1"/>
  <c r="AY996" i="2" s="1"/>
  <c r="AX996" i="2" s="1"/>
  <c r="AT996" i="2" s="1"/>
  <c r="AU996" i="2" s="1"/>
  <c r="AB277" i="2"/>
  <c r="AD278" i="2"/>
  <c r="AE278" i="2"/>
  <c r="AF278" i="2" s="1"/>
  <c r="AW995" i="2" l="1"/>
  <c r="AQ996" i="2"/>
  <c r="AR996" i="2"/>
  <c r="AS996" i="2" s="1"/>
  <c r="AV996" i="2" s="1"/>
  <c r="AY995" i="2" s="1"/>
  <c r="AX995" i="2" s="1"/>
  <c r="AB276" i="2"/>
  <c r="AE277" i="2"/>
  <c r="AF277" i="2" s="1"/>
  <c r="AD277" i="2"/>
  <c r="AQ995" i="2" l="1"/>
  <c r="AW994" i="2"/>
  <c r="AR995" i="2"/>
  <c r="AS995" i="2" s="1"/>
  <c r="AT995" i="2"/>
  <c r="AU995" i="2" s="1"/>
  <c r="AB275" i="2"/>
  <c r="AE276" i="2"/>
  <c r="AF276" i="2" s="1"/>
  <c r="AD276" i="2"/>
  <c r="AV995" i="2" l="1"/>
  <c r="AY994" i="2" s="1"/>
  <c r="AX994" i="2" s="1"/>
  <c r="AQ994" i="2" s="1"/>
  <c r="AB274" i="2"/>
  <c r="AE275" i="2"/>
  <c r="AF275" i="2" s="1"/>
  <c r="AD275" i="2"/>
  <c r="AR994" i="2" l="1"/>
  <c r="AS994" i="2" s="1"/>
  <c r="AW993" i="2"/>
  <c r="AT994" i="2"/>
  <c r="AU994" i="2" s="1"/>
  <c r="AB273" i="2"/>
  <c r="AD274" i="2"/>
  <c r="AE274" i="2"/>
  <c r="AF274" i="2" s="1"/>
  <c r="AV994" i="2" l="1"/>
  <c r="AY993" i="2" s="1"/>
  <c r="AX993" i="2" s="1"/>
  <c r="AT993" i="2" s="1"/>
  <c r="AU993" i="2" s="1"/>
  <c r="AB272" i="2"/>
  <c r="AE273" i="2"/>
  <c r="AF273" i="2" s="1"/>
  <c r="AD273" i="2"/>
  <c r="AR993" i="2" l="1"/>
  <c r="AS993" i="2" s="1"/>
  <c r="AV993" i="2" s="1"/>
  <c r="AY992" i="2" s="1"/>
  <c r="AQ993" i="2"/>
  <c r="AW992" i="2"/>
  <c r="AB271" i="2"/>
  <c r="AE272" i="2"/>
  <c r="AF272" i="2" s="1"/>
  <c r="AD272" i="2"/>
  <c r="AX992" i="2" l="1"/>
  <c r="AR992" i="2" s="1"/>
  <c r="AS992" i="2" s="1"/>
  <c r="AB270" i="2"/>
  <c r="AE271" i="2"/>
  <c r="AF271" i="2" s="1"/>
  <c r="AD271" i="2"/>
  <c r="AT992" i="2" l="1"/>
  <c r="AU992" i="2" s="1"/>
  <c r="AQ992" i="2"/>
  <c r="AV992" i="2"/>
  <c r="AY991" i="2" s="1"/>
  <c r="AW991" i="2"/>
  <c r="AB269" i="2"/>
  <c r="AE270" i="2"/>
  <c r="AF270" i="2" s="1"/>
  <c r="AD270" i="2"/>
  <c r="AX991" i="2" l="1"/>
  <c r="AR991" i="2" s="1"/>
  <c r="AS991" i="2" s="1"/>
  <c r="AB268" i="2"/>
  <c r="AD269" i="2"/>
  <c r="AE269" i="2"/>
  <c r="AF269" i="2" s="1"/>
  <c r="AT991" i="2" l="1"/>
  <c r="AU991" i="2" s="1"/>
  <c r="AV991" i="2" s="1"/>
  <c r="AY990" i="2" s="1"/>
  <c r="AW990" i="2"/>
  <c r="AQ991" i="2"/>
  <c r="AB267" i="2"/>
  <c r="AE268" i="2"/>
  <c r="AF268" i="2" s="1"/>
  <c r="AD268" i="2"/>
  <c r="AX990" i="2" l="1"/>
  <c r="AB266" i="2"/>
  <c r="AD267" i="2"/>
  <c r="AE267" i="2"/>
  <c r="AF267" i="2" s="1"/>
  <c r="AW989" i="2" l="1"/>
  <c r="AQ990" i="2"/>
  <c r="AT990" i="2"/>
  <c r="AU990" i="2" s="1"/>
  <c r="AR990" i="2"/>
  <c r="AS990" i="2" s="1"/>
  <c r="AV990" i="2" s="1"/>
  <c r="AY989" i="2" s="1"/>
  <c r="AX989" i="2" s="1"/>
  <c r="AB265" i="2"/>
  <c r="AD266" i="2"/>
  <c r="AE266" i="2"/>
  <c r="AF266" i="2" s="1"/>
  <c r="AR989" i="2" l="1"/>
  <c r="AS989" i="2" s="1"/>
  <c r="AW988" i="2"/>
  <c r="AT989" i="2"/>
  <c r="AU989" i="2" s="1"/>
  <c r="AQ989" i="2"/>
  <c r="AB264" i="2"/>
  <c r="AD265" i="2"/>
  <c r="AE265" i="2"/>
  <c r="AF265" i="2" s="1"/>
  <c r="AV989" i="2" l="1"/>
  <c r="AY988" i="2" s="1"/>
  <c r="AX988" i="2" s="1"/>
  <c r="AQ988" i="2" s="1"/>
  <c r="AB263" i="2"/>
  <c r="AE264" i="2"/>
  <c r="AF264" i="2" s="1"/>
  <c r="AD264" i="2"/>
  <c r="AR988" i="2" l="1"/>
  <c r="AS988" i="2" s="1"/>
  <c r="AW987" i="2"/>
  <c r="AT988" i="2"/>
  <c r="AU988" i="2" s="1"/>
  <c r="AB262" i="2"/>
  <c r="AE263" i="2"/>
  <c r="AF263" i="2" s="1"/>
  <c r="AD263" i="2"/>
  <c r="AV988" i="2" l="1"/>
  <c r="AY987" i="2" s="1"/>
  <c r="AX987" i="2" s="1"/>
  <c r="AB261" i="2"/>
  <c r="AD262" i="2"/>
  <c r="AE262" i="2"/>
  <c r="AF262" i="2" s="1"/>
  <c r="AT987" i="2" l="1"/>
  <c r="AU987" i="2" s="1"/>
  <c r="AQ987" i="2"/>
  <c r="AW986" i="2"/>
  <c r="AR987" i="2"/>
  <c r="AS987" i="2" s="1"/>
  <c r="AV987" i="2" s="1"/>
  <c r="AY986" i="2" s="1"/>
  <c r="AX986" i="2" s="1"/>
  <c r="AQ986" i="2" s="1"/>
  <c r="AB260" i="2"/>
  <c r="AD261" i="2"/>
  <c r="AE261" i="2"/>
  <c r="AF261" i="2" s="1"/>
  <c r="AR986" i="2" l="1"/>
  <c r="AS986" i="2" s="1"/>
  <c r="AT986" i="2"/>
  <c r="AU986" i="2" s="1"/>
  <c r="AW985" i="2"/>
  <c r="AB259" i="2"/>
  <c r="AE260" i="2"/>
  <c r="AF260" i="2" s="1"/>
  <c r="AD260" i="2"/>
  <c r="AV986" i="2" l="1"/>
  <c r="AY985" i="2" s="1"/>
  <c r="AX985" i="2" s="1"/>
  <c r="AQ985" i="2" s="1"/>
  <c r="AB258" i="2"/>
  <c r="AD259" i="2"/>
  <c r="AE259" i="2"/>
  <c r="AF259" i="2" s="1"/>
  <c r="AR985" i="2" l="1"/>
  <c r="AS985" i="2" s="1"/>
  <c r="AT985" i="2"/>
  <c r="AU985" i="2" s="1"/>
  <c r="AW984" i="2"/>
  <c r="AB257" i="2"/>
  <c r="AD258" i="2"/>
  <c r="AE258" i="2"/>
  <c r="AF258" i="2" s="1"/>
  <c r="AV985" i="2" l="1"/>
  <c r="AY984" i="2" s="1"/>
  <c r="AX984" i="2"/>
  <c r="AR984" i="2" s="1"/>
  <c r="AS984" i="2" s="1"/>
  <c r="AB256" i="2"/>
  <c r="AE257" i="2"/>
  <c r="AF257" i="2" s="1"/>
  <c r="AD257" i="2"/>
  <c r="AQ984" i="2" l="1"/>
  <c r="AT984" i="2"/>
  <c r="AU984" i="2" s="1"/>
  <c r="AV984" i="2" s="1"/>
  <c r="AY983" i="2" s="1"/>
  <c r="AW983" i="2"/>
  <c r="AX983" i="2" s="1"/>
  <c r="AQ983" i="2" s="1"/>
  <c r="AB255" i="2"/>
  <c r="AD256" i="2"/>
  <c r="AE256" i="2"/>
  <c r="AF256" i="2" s="1"/>
  <c r="AR983" i="2" l="1"/>
  <c r="AS983" i="2" s="1"/>
  <c r="AT983" i="2"/>
  <c r="AU983" i="2" s="1"/>
  <c r="AW982" i="2"/>
  <c r="AX982" i="2" s="1"/>
  <c r="AQ982" i="2" s="1"/>
  <c r="AB254" i="2"/>
  <c r="AD255" i="2"/>
  <c r="AE255" i="2"/>
  <c r="AF255" i="2" s="1"/>
  <c r="AV983" i="2" l="1"/>
  <c r="AY982" i="2" s="1"/>
  <c r="AR982" i="2"/>
  <c r="AS982" i="2" s="1"/>
  <c r="AT982" i="2"/>
  <c r="AU982" i="2" s="1"/>
  <c r="AW981" i="2"/>
  <c r="AX981" i="2" s="1"/>
  <c r="AB253" i="2"/>
  <c r="AE254" i="2"/>
  <c r="AF254" i="2" s="1"/>
  <c r="AD254" i="2"/>
  <c r="AV982" i="2" l="1"/>
  <c r="AY981" i="2" s="1"/>
  <c r="AR981" i="2"/>
  <c r="AS981" i="2" s="1"/>
  <c r="AQ981" i="2"/>
  <c r="AT981" i="2"/>
  <c r="AU981" i="2" s="1"/>
  <c r="AW980" i="2"/>
  <c r="AX980" i="2" s="1"/>
  <c r="AB252" i="2"/>
  <c r="AE253" i="2"/>
  <c r="AF253" i="2" s="1"/>
  <c r="AD253" i="2"/>
  <c r="AV981" i="2" l="1"/>
  <c r="AY980" i="2" s="1"/>
  <c r="AQ980" i="2"/>
  <c r="AW979" i="2"/>
  <c r="AX979" i="2" s="1"/>
  <c r="AR979" i="2" s="1"/>
  <c r="AS979" i="2" s="1"/>
  <c r="AT980" i="2"/>
  <c r="AU980" i="2" s="1"/>
  <c r="AR980" i="2"/>
  <c r="AS980" i="2" s="1"/>
  <c r="AB251" i="2"/>
  <c r="AE252" i="2"/>
  <c r="AF252" i="2" s="1"/>
  <c r="AD252" i="2"/>
  <c r="AV980" i="2" l="1"/>
  <c r="AY979" i="2" s="1"/>
  <c r="AQ979" i="2"/>
  <c r="AT979" i="2"/>
  <c r="AU979" i="2" s="1"/>
  <c r="AV979" i="2" s="1"/>
  <c r="AY978" i="2" s="1"/>
  <c r="AW978" i="2"/>
  <c r="AX978" i="2" s="1"/>
  <c r="AR978" i="2" s="1"/>
  <c r="AS978" i="2" s="1"/>
  <c r="AB250" i="2"/>
  <c r="AD251" i="2"/>
  <c r="AE251" i="2"/>
  <c r="AF251" i="2" s="1"/>
  <c r="AQ978" i="2" l="1"/>
  <c r="AT978" i="2"/>
  <c r="AU978" i="2" s="1"/>
  <c r="AV978" i="2" s="1"/>
  <c r="AY977" i="2" s="1"/>
  <c r="AW977" i="2"/>
  <c r="AX977" i="2" s="1"/>
  <c r="AR977" i="2" s="1"/>
  <c r="AS977" i="2" s="1"/>
  <c r="AB249" i="2"/>
  <c r="AE250" i="2"/>
  <c r="AF250" i="2" s="1"/>
  <c r="AD250" i="2"/>
  <c r="AQ977" i="2" l="1"/>
  <c r="AW976" i="2"/>
  <c r="AX976" i="2" s="1"/>
  <c r="AR976" i="2" s="1"/>
  <c r="AS976" i="2" s="1"/>
  <c r="AT977" i="2"/>
  <c r="AU977" i="2" s="1"/>
  <c r="AV977" i="2" s="1"/>
  <c r="AY976" i="2" s="1"/>
  <c r="AB248" i="2"/>
  <c r="AE249" i="2"/>
  <c r="AF249" i="2" s="1"/>
  <c r="AD249" i="2"/>
  <c r="AQ976" i="2" l="1"/>
  <c r="AT976" i="2"/>
  <c r="AU976" i="2" s="1"/>
  <c r="AV976" i="2" s="1"/>
  <c r="AY975" i="2" s="1"/>
  <c r="AW975" i="2"/>
  <c r="AX975" i="2" s="1"/>
  <c r="AQ975" i="2" s="1"/>
  <c r="AB247" i="2"/>
  <c r="AD248" i="2"/>
  <c r="AE248" i="2"/>
  <c r="AF248" i="2" s="1"/>
  <c r="AR975" i="2" l="1"/>
  <c r="AS975" i="2" s="1"/>
  <c r="AW974" i="2"/>
  <c r="AX974" i="2" s="1"/>
  <c r="AT975" i="2"/>
  <c r="AU975" i="2" s="1"/>
  <c r="AB246" i="2"/>
  <c r="AE247" i="2"/>
  <c r="AF247" i="2" s="1"/>
  <c r="AD247" i="2"/>
  <c r="AV975" i="2" l="1"/>
  <c r="AY974" i="2" s="1"/>
  <c r="AR974" i="2"/>
  <c r="AS974" i="2" s="1"/>
  <c r="AT974" i="2"/>
  <c r="AU974" i="2" s="1"/>
  <c r="AW973" i="2"/>
  <c r="AX973" i="2" s="1"/>
  <c r="AR973" i="2" s="1"/>
  <c r="AS973" i="2" s="1"/>
  <c r="AQ974" i="2"/>
  <c r="AB245" i="2"/>
  <c r="AE246" i="2"/>
  <c r="AF246" i="2" s="1"/>
  <c r="AD246" i="2"/>
  <c r="AV974" i="2" l="1"/>
  <c r="AY973" i="2" s="1"/>
  <c r="AQ973" i="2"/>
  <c r="AW972" i="2"/>
  <c r="AT973" i="2"/>
  <c r="AU973" i="2" s="1"/>
  <c r="AV973" i="2" s="1"/>
  <c r="AY972" i="2" s="1"/>
  <c r="AB244" i="2"/>
  <c r="AD245" i="2"/>
  <c r="AE245" i="2"/>
  <c r="AF245" i="2" s="1"/>
  <c r="AX972" i="2" l="1"/>
  <c r="AQ972" i="2" s="1"/>
  <c r="AB243" i="2"/>
  <c r="AE244" i="2"/>
  <c r="AF244" i="2" s="1"/>
  <c r="AD244" i="2"/>
  <c r="AR972" i="2" l="1"/>
  <c r="AS972" i="2" s="1"/>
  <c r="AT972" i="2"/>
  <c r="AU972" i="2" s="1"/>
  <c r="AW971" i="2"/>
  <c r="AX971" i="2" s="1"/>
  <c r="AB242" i="2"/>
  <c r="AE243" i="2"/>
  <c r="AF243" i="2" s="1"/>
  <c r="AD243" i="2"/>
  <c r="AV972" i="2" l="1"/>
  <c r="AY971" i="2" s="1"/>
  <c r="AR971" i="2"/>
  <c r="AS971" i="2" s="1"/>
  <c r="AQ971" i="2"/>
  <c r="AW970" i="2"/>
  <c r="AX970" i="2" s="1"/>
  <c r="AR970" i="2" s="1"/>
  <c r="AS970" i="2" s="1"/>
  <c r="AT971" i="2"/>
  <c r="AU971" i="2" s="1"/>
  <c r="AB241" i="2"/>
  <c r="AD242" i="2"/>
  <c r="AE242" i="2"/>
  <c r="AF242" i="2" s="1"/>
  <c r="AV971" i="2" l="1"/>
  <c r="AY970" i="2" s="1"/>
  <c r="AQ970" i="2"/>
  <c r="AT970" i="2"/>
  <c r="AU970" i="2" s="1"/>
  <c r="AV970" i="2" s="1"/>
  <c r="AY969" i="2" s="1"/>
  <c r="AW969" i="2"/>
  <c r="AX969" i="2" s="1"/>
  <c r="AB240" i="2"/>
  <c r="AE241" i="2"/>
  <c r="AF241" i="2" s="1"/>
  <c r="AD241" i="2"/>
  <c r="AQ969" i="2" l="1"/>
  <c r="AT969" i="2"/>
  <c r="AU969" i="2" s="1"/>
  <c r="AW968" i="2"/>
  <c r="AX968" i="2" s="1"/>
  <c r="AQ968" i="2" s="1"/>
  <c r="AR969" i="2"/>
  <c r="AS969" i="2" s="1"/>
  <c r="AV969" i="2" s="1"/>
  <c r="AY968" i="2" s="1"/>
  <c r="AB239" i="2"/>
  <c r="AD240" i="2"/>
  <c r="AE240" i="2"/>
  <c r="AF240" i="2" s="1"/>
  <c r="AR968" i="2" l="1"/>
  <c r="AS968" i="2" s="1"/>
  <c r="AW967" i="2"/>
  <c r="AT968" i="2"/>
  <c r="AU968" i="2" s="1"/>
  <c r="AB238" i="2"/>
  <c r="AD239" i="2"/>
  <c r="AE239" i="2"/>
  <c r="AF239" i="2" s="1"/>
  <c r="AV968" i="2" l="1"/>
  <c r="AY967" i="2" s="1"/>
  <c r="AX967" i="2" s="1"/>
  <c r="AW966" i="2" s="1"/>
  <c r="AB237" i="2"/>
  <c r="AD238" i="2"/>
  <c r="AE238" i="2"/>
  <c r="AF238" i="2" s="1"/>
  <c r="AQ967" i="2" l="1"/>
  <c r="AR967" i="2"/>
  <c r="AS967" i="2" s="1"/>
  <c r="AT967" i="2"/>
  <c r="AU967" i="2" s="1"/>
  <c r="AQ966" i="2"/>
  <c r="AR966" i="2"/>
  <c r="AX966" i="2"/>
  <c r="AB236" i="2"/>
  <c r="AD237" i="2"/>
  <c r="AE237" i="2"/>
  <c r="AF237" i="2" s="1"/>
  <c r="AV967" i="2" l="1"/>
  <c r="AY966" i="2" s="1"/>
  <c r="AS966" i="2"/>
  <c r="AT966" i="2"/>
  <c r="AU966" i="2" s="1"/>
  <c r="AW965" i="2"/>
  <c r="AB235" i="2"/>
  <c r="AD236" i="2"/>
  <c r="AE236" i="2"/>
  <c r="AF236" i="2" s="1"/>
  <c r="AV966" i="2" l="1"/>
  <c r="AY965" i="2" s="1"/>
  <c r="AX965" i="2" s="1"/>
  <c r="AT965" i="2" s="1"/>
  <c r="AU965" i="2" s="1"/>
  <c r="AB234" i="2"/>
  <c r="AE235" i="2"/>
  <c r="AF235" i="2" s="1"/>
  <c r="AD235" i="2"/>
  <c r="AQ965" i="2" l="1"/>
  <c r="AW964" i="2"/>
  <c r="AR965" i="2"/>
  <c r="AS965" i="2" s="1"/>
  <c r="AV965" i="2" s="1"/>
  <c r="AY964" i="2" s="1"/>
  <c r="AX964" i="2" s="1"/>
  <c r="AW963" i="2" s="1"/>
  <c r="AB233" i="2"/>
  <c r="AD234" i="2"/>
  <c r="AE234" i="2"/>
  <c r="AF234" i="2" s="1"/>
  <c r="AR964" i="2" l="1"/>
  <c r="AS964" i="2" s="1"/>
  <c r="AT964" i="2"/>
  <c r="AU964" i="2" s="1"/>
  <c r="AQ964" i="2"/>
  <c r="AB232" i="2"/>
  <c r="AD233" i="2"/>
  <c r="AE233" i="2"/>
  <c r="AF233" i="2" s="1"/>
  <c r="AV964" i="2" l="1"/>
  <c r="AY963" i="2" s="1"/>
  <c r="AX963" i="2" s="1"/>
  <c r="AW962" i="2" s="1"/>
  <c r="AB231" i="2"/>
  <c r="AD232" i="2"/>
  <c r="AE232" i="2"/>
  <c r="AF232" i="2" s="1"/>
  <c r="AR963" i="2" l="1"/>
  <c r="AS963" i="2" s="1"/>
  <c r="AQ963" i="2"/>
  <c r="AT963" i="2"/>
  <c r="AU963" i="2" s="1"/>
  <c r="AB230" i="2"/>
  <c r="AD231" i="2"/>
  <c r="AE231" i="2"/>
  <c r="AF231" i="2" s="1"/>
  <c r="AV963" i="2" l="1"/>
  <c r="AY962" i="2" s="1"/>
  <c r="AX962" i="2" s="1"/>
  <c r="AW961" i="2" s="1"/>
  <c r="AB229" i="2"/>
  <c r="AD230" i="2"/>
  <c r="AE230" i="2"/>
  <c r="AF230" i="2" s="1"/>
  <c r="AR962" i="2" l="1"/>
  <c r="AS962" i="2" s="1"/>
  <c r="AQ962" i="2"/>
  <c r="AT962" i="2"/>
  <c r="AU962" i="2" s="1"/>
  <c r="AB228" i="2"/>
  <c r="AD229" i="2"/>
  <c r="AE229" i="2"/>
  <c r="AF229" i="2" s="1"/>
  <c r="AV962" i="2" l="1"/>
  <c r="AY961" i="2" s="1"/>
  <c r="AX961" i="2" s="1"/>
  <c r="AR961" i="2" s="1"/>
  <c r="AS961" i="2" s="1"/>
  <c r="AB227" i="2"/>
  <c r="AE228" i="2"/>
  <c r="AF228" i="2" s="1"/>
  <c r="AD228" i="2"/>
  <c r="AQ961" i="2" l="1"/>
  <c r="AT961" i="2"/>
  <c r="AU961" i="2" s="1"/>
  <c r="AV961" i="2" s="1"/>
  <c r="AY960" i="2" s="1"/>
  <c r="AX960" i="2" s="1"/>
  <c r="AW959" i="2" s="1"/>
  <c r="AW960" i="2"/>
  <c r="AB226" i="2"/>
  <c r="AD227" i="2"/>
  <c r="AE227" i="2"/>
  <c r="AF227" i="2" s="1"/>
  <c r="AR960" i="2" l="1"/>
  <c r="AS960" i="2" s="1"/>
  <c r="AQ960" i="2"/>
  <c r="AT960" i="2"/>
  <c r="AU960" i="2" s="1"/>
  <c r="AB225" i="2"/>
  <c r="AE226" i="2"/>
  <c r="AF226" i="2" s="1"/>
  <c r="AD226" i="2"/>
  <c r="AV960" i="2" l="1"/>
  <c r="AY959" i="2" s="1"/>
  <c r="AX959" i="2" s="1"/>
  <c r="AR959" i="2" s="1"/>
  <c r="AS959" i="2" s="1"/>
  <c r="AB224" i="2"/>
  <c r="AE225" i="2"/>
  <c r="AF225" i="2" s="1"/>
  <c r="AD225" i="2"/>
  <c r="AQ959" i="2" l="1"/>
  <c r="AT959" i="2"/>
  <c r="AU959" i="2" s="1"/>
  <c r="AV959" i="2" s="1"/>
  <c r="AY958" i="2" s="1"/>
  <c r="AW958" i="2"/>
  <c r="AB223" i="2"/>
  <c r="AE224" i="2"/>
  <c r="AF224" i="2" s="1"/>
  <c r="AD224" i="2"/>
  <c r="AX958" i="2" l="1"/>
  <c r="AT958" i="2" s="1"/>
  <c r="AU958" i="2" s="1"/>
  <c r="AR958" i="2"/>
  <c r="AS958" i="2" s="1"/>
  <c r="AV958" i="2" s="1"/>
  <c r="AY957" i="2" s="1"/>
  <c r="AQ958" i="2"/>
  <c r="AW957" i="2"/>
  <c r="AB222" i="2"/>
  <c r="AE223" i="2"/>
  <c r="AF223" i="2" s="1"/>
  <c r="AD223" i="2"/>
  <c r="AX957" i="2" l="1"/>
  <c r="AR957" i="2" s="1"/>
  <c r="AS957" i="2" s="1"/>
  <c r="AB221" i="2"/>
  <c r="AD222" i="2"/>
  <c r="AE222" i="2"/>
  <c r="AF222" i="2" s="1"/>
  <c r="AT957" i="2" l="1"/>
  <c r="AU957" i="2" s="1"/>
  <c r="AW956" i="2"/>
  <c r="AQ957" i="2"/>
  <c r="AV957" i="2"/>
  <c r="AY956" i="2" s="1"/>
  <c r="AX956" i="2" s="1"/>
  <c r="AQ956" i="2" s="1"/>
  <c r="AB220" i="2"/>
  <c r="AD221" i="2"/>
  <c r="AE221" i="2"/>
  <c r="AF221" i="2" s="1"/>
  <c r="AR956" i="2" l="1"/>
  <c r="AS956" i="2" s="1"/>
  <c r="AW955" i="2"/>
  <c r="AT956" i="2"/>
  <c r="AU956" i="2" s="1"/>
  <c r="AV956" i="2" s="1"/>
  <c r="AY955" i="2" s="1"/>
  <c r="AB219" i="2"/>
  <c r="AE220" i="2"/>
  <c r="AF220" i="2" s="1"/>
  <c r="AD220" i="2"/>
  <c r="AX955" i="2" l="1"/>
  <c r="AQ955" i="2"/>
  <c r="AR955" i="2"/>
  <c r="AS955" i="2" s="1"/>
  <c r="AW954" i="2"/>
  <c r="AT955" i="2"/>
  <c r="AU955" i="2" s="1"/>
  <c r="AB218" i="2"/>
  <c r="AE219" i="2"/>
  <c r="AF219" i="2" s="1"/>
  <c r="AD219" i="2"/>
  <c r="AV955" i="2" l="1"/>
  <c r="AY954" i="2" s="1"/>
  <c r="AX954" i="2" s="1"/>
  <c r="AR954" i="2" s="1"/>
  <c r="AS954" i="2" s="1"/>
  <c r="AB217" i="2"/>
  <c r="AE218" i="2"/>
  <c r="AF218" i="2" s="1"/>
  <c r="AD218" i="2"/>
  <c r="AQ954" i="2" l="1"/>
  <c r="AT954" i="2"/>
  <c r="AU954" i="2" s="1"/>
  <c r="AV954" i="2" s="1"/>
  <c r="AY953" i="2" s="1"/>
  <c r="AW953" i="2"/>
  <c r="AX953" i="2" s="1"/>
  <c r="AB216" i="2"/>
  <c r="AE217" i="2"/>
  <c r="AF217" i="2" s="1"/>
  <c r="AD217" i="2"/>
  <c r="AW952" i="2" l="1"/>
  <c r="AT953" i="2"/>
  <c r="AU953" i="2" s="1"/>
  <c r="AR953" i="2"/>
  <c r="AS953" i="2" s="1"/>
  <c r="AV953" i="2" s="1"/>
  <c r="AY952" i="2" s="1"/>
  <c r="AX952" i="2" s="1"/>
  <c r="AR952" i="2" s="1"/>
  <c r="AS952" i="2" s="1"/>
  <c r="AQ953" i="2"/>
  <c r="AB215" i="2"/>
  <c r="AD216" i="2"/>
  <c r="AE216" i="2"/>
  <c r="AF216" i="2" s="1"/>
  <c r="AT952" i="2" l="1"/>
  <c r="AU952" i="2" s="1"/>
  <c r="AQ952" i="2"/>
  <c r="AW951" i="2"/>
  <c r="AV952" i="2"/>
  <c r="AY951" i="2" s="1"/>
  <c r="AX951" i="2" s="1"/>
  <c r="AR951" i="2" s="1"/>
  <c r="AS951" i="2" s="1"/>
  <c r="AB214" i="2"/>
  <c r="AE215" i="2"/>
  <c r="AF215" i="2" s="1"/>
  <c r="AD215" i="2"/>
  <c r="AT951" i="2" l="1"/>
  <c r="AU951" i="2" s="1"/>
  <c r="AW950" i="2"/>
  <c r="AX950" i="2" s="1"/>
  <c r="AQ950" i="2" s="1"/>
  <c r="AQ951" i="2"/>
  <c r="AV951" i="2"/>
  <c r="AY950" i="2" s="1"/>
  <c r="AB213" i="2"/>
  <c r="AD214" i="2"/>
  <c r="AE214" i="2"/>
  <c r="AF214" i="2" s="1"/>
  <c r="AR950" i="2" l="1"/>
  <c r="AS950" i="2" s="1"/>
  <c r="AT950" i="2"/>
  <c r="AU950" i="2" s="1"/>
  <c r="AW949" i="2"/>
  <c r="AX949" i="2" s="1"/>
  <c r="AQ949" i="2" s="1"/>
  <c r="AB212" i="2"/>
  <c r="AD213" i="2"/>
  <c r="AE213" i="2"/>
  <c r="AF213" i="2" s="1"/>
  <c r="AV950" i="2" l="1"/>
  <c r="AY949" i="2" s="1"/>
  <c r="AW948" i="2"/>
  <c r="AX948" i="2" s="1"/>
  <c r="AQ948" i="2" s="1"/>
  <c r="AR949" i="2"/>
  <c r="AS949" i="2" s="1"/>
  <c r="AT949" i="2"/>
  <c r="AU949" i="2" s="1"/>
  <c r="AB211" i="2"/>
  <c r="AD212" i="2"/>
  <c r="AE212" i="2"/>
  <c r="AF212" i="2" s="1"/>
  <c r="AR948" i="2" l="1"/>
  <c r="AS948" i="2" s="1"/>
  <c r="AT948" i="2"/>
  <c r="AU948" i="2" s="1"/>
  <c r="AW947" i="2"/>
  <c r="AX947" i="2" s="1"/>
  <c r="AQ947" i="2" s="1"/>
  <c r="AV949" i="2"/>
  <c r="AY948" i="2" s="1"/>
  <c r="AB210" i="2"/>
  <c r="AE211" i="2"/>
  <c r="AF211" i="2" s="1"/>
  <c r="AD211" i="2"/>
  <c r="AV948" i="2" l="1"/>
  <c r="AR947" i="2"/>
  <c r="AS947" i="2" s="1"/>
  <c r="AW946" i="2"/>
  <c r="AT947" i="2"/>
  <c r="AU947" i="2" s="1"/>
  <c r="AY947" i="2"/>
  <c r="AB209" i="2"/>
  <c r="AE210" i="2"/>
  <c r="AF210" i="2" s="1"/>
  <c r="AD210" i="2"/>
  <c r="AV947" i="2" l="1"/>
  <c r="AY946" i="2" s="1"/>
  <c r="AX946" i="2" s="1"/>
  <c r="AR946" i="2" s="1"/>
  <c r="AS946" i="2" s="1"/>
  <c r="AB208" i="2"/>
  <c r="AD209" i="2"/>
  <c r="AE209" i="2"/>
  <c r="AF209" i="2" s="1"/>
  <c r="AQ946" i="2" l="1"/>
  <c r="AW945" i="2"/>
  <c r="AX945" i="2" s="1"/>
  <c r="AT946" i="2"/>
  <c r="AU946" i="2" s="1"/>
  <c r="AV946" i="2" s="1"/>
  <c r="AY945" i="2" s="1"/>
  <c r="AB207" i="2"/>
  <c r="AE208" i="2"/>
  <c r="AF208" i="2" s="1"/>
  <c r="AD208" i="2"/>
  <c r="AT945" i="2" l="1"/>
  <c r="AU945" i="2" s="1"/>
  <c r="AR945" i="2"/>
  <c r="AS945" i="2" s="1"/>
  <c r="AV945" i="2" s="1"/>
  <c r="AY944" i="2" s="1"/>
  <c r="AQ945" i="2"/>
  <c r="AW944" i="2"/>
  <c r="AB206" i="2"/>
  <c r="AE207" i="2"/>
  <c r="AF207" i="2" s="1"/>
  <c r="AD207" i="2"/>
  <c r="AX944" i="2" l="1"/>
  <c r="AR944" i="2"/>
  <c r="AS944" i="2" s="1"/>
  <c r="AQ944" i="2"/>
  <c r="AT944" i="2"/>
  <c r="AU944" i="2" s="1"/>
  <c r="AW943" i="2"/>
  <c r="AB205" i="2"/>
  <c r="AE206" i="2"/>
  <c r="AF206" i="2" s="1"/>
  <c r="AD206" i="2"/>
  <c r="AV944" i="2" l="1"/>
  <c r="AY943" i="2" s="1"/>
  <c r="AX943" i="2" s="1"/>
  <c r="AQ943" i="2" s="1"/>
  <c r="AB204" i="2"/>
  <c r="AE205" i="2"/>
  <c r="AF205" i="2" s="1"/>
  <c r="AD205" i="2"/>
  <c r="AW942" i="2" l="1"/>
  <c r="AT943" i="2"/>
  <c r="AU943" i="2" s="1"/>
  <c r="AR943" i="2"/>
  <c r="AS943" i="2" s="1"/>
  <c r="AV943" i="2" s="1"/>
  <c r="AY942" i="2" s="1"/>
  <c r="AX942" i="2" s="1"/>
  <c r="AW941" i="2" s="1"/>
  <c r="AB203" i="2"/>
  <c r="AE204" i="2"/>
  <c r="AF204" i="2" s="1"/>
  <c r="AD204" i="2"/>
  <c r="AQ942" i="2" l="1"/>
  <c r="AT942" i="2"/>
  <c r="AU942" i="2" s="1"/>
  <c r="AR942" i="2"/>
  <c r="AS942" i="2" s="1"/>
  <c r="AV942" i="2" s="1"/>
  <c r="AY941" i="2" s="1"/>
  <c r="AX941" i="2" s="1"/>
  <c r="AT941" i="2" s="1"/>
  <c r="AU941" i="2" s="1"/>
  <c r="AB202" i="2"/>
  <c r="AD203" i="2"/>
  <c r="AE203" i="2"/>
  <c r="AF203" i="2" s="1"/>
  <c r="AQ941" i="2" l="1"/>
  <c r="AW940" i="2"/>
  <c r="AR941" i="2"/>
  <c r="AS941" i="2" s="1"/>
  <c r="AV941" i="2" s="1"/>
  <c r="AY940" i="2" s="1"/>
  <c r="AX940" i="2" s="1"/>
  <c r="AW939" i="2" s="1"/>
  <c r="AB201" i="2"/>
  <c r="AD202" i="2"/>
  <c r="AE202" i="2"/>
  <c r="AF202" i="2" s="1"/>
  <c r="AQ940" i="2" l="1"/>
  <c r="AR940" i="2"/>
  <c r="AS940" i="2" s="1"/>
  <c r="AV940" i="2" s="1"/>
  <c r="AY939" i="2" s="1"/>
  <c r="AX939" i="2" s="1"/>
  <c r="AW938" i="2" s="1"/>
  <c r="AT940" i="2"/>
  <c r="AU940" i="2" s="1"/>
  <c r="AB200" i="2"/>
  <c r="AE201" i="2"/>
  <c r="AF201" i="2" s="1"/>
  <c r="AD201" i="2"/>
  <c r="AQ939" i="2" l="1"/>
  <c r="AR939" i="2"/>
  <c r="AS939" i="2" s="1"/>
  <c r="AV939" i="2" s="1"/>
  <c r="AY938" i="2" s="1"/>
  <c r="AX938" i="2" s="1"/>
  <c r="AT939" i="2"/>
  <c r="AU939" i="2" s="1"/>
  <c r="AB199" i="2"/>
  <c r="AE200" i="2"/>
  <c r="AF200" i="2" s="1"/>
  <c r="AD200" i="2"/>
  <c r="AT938" i="2" l="1"/>
  <c r="AU938" i="2" s="1"/>
  <c r="AQ938" i="2"/>
  <c r="AR938" i="2"/>
  <c r="AS938" i="2" s="1"/>
  <c r="AV938" i="2" s="1"/>
  <c r="AY937" i="2" s="1"/>
  <c r="AW937" i="2"/>
  <c r="AB198" i="2"/>
  <c r="AE199" i="2"/>
  <c r="AF199" i="2" s="1"/>
  <c r="AD199" i="2"/>
  <c r="AX937" i="2" l="1"/>
  <c r="AR937" i="2" s="1"/>
  <c r="AS937" i="2" s="1"/>
  <c r="AW936" i="2"/>
  <c r="AX936" i="2" s="1"/>
  <c r="AR936" i="2" s="1"/>
  <c r="AS936" i="2" s="1"/>
  <c r="AQ937" i="2"/>
  <c r="AB197" i="2"/>
  <c r="AE198" i="2"/>
  <c r="AF198" i="2" s="1"/>
  <c r="AD198" i="2"/>
  <c r="AT937" i="2" l="1"/>
  <c r="AU937" i="2" s="1"/>
  <c r="AV937" i="2"/>
  <c r="AY936" i="2" s="1"/>
  <c r="AQ936" i="2"/>
  <c r="AT936" i="2"/>
  <c r="AU936" i="2" s="1"/>
  <c r="AV936" i="2" s="1"/>
  <c r="AY935" i="2" s="1"/>
  <c r="AW935" i="2"/>
  <c r="AX935" i="2" s="1"/>
  <c r="AW934" i="2" s="1"/>
  <c r="AX934" i="2" s="1"/>
  <c r="AQ934" i="2" s="1"/>
  <c r="AB196" i="2"/>
  <c r="AE197" i="2"/>
  <c r="AF197" i="2" s="1"/>
  <c r="AD197" i="2"/>
  <c r="AQ935" i="2" l="1"/>
  <c r="AR935" i="2"/>
  <c r="AS935" i="2" s="1"/>
  <c r="AT935" i="2"/>
  <c r="AU935" i="2" s="1"/>
  <c r="AR934" i="2"/>
  <c r="AS934" i="2" s="1"/>
  <c r="AT934" i="2"/>
  <c r="AU934" i="2" s="1"/>
  <c r="AW933" i="2"/>
  <c r="AX933" i="2" s="1"/>
  <c r="AR933" i="2" s="1"/>
  <c r="AS933" i="2" s="1"/>
  <c r="AB195" i="2"/>
  <c r="AE196" i="2"/>
  <c r="AF196" i="2" s="1"/>
  <c r="AD196" i="2"/>
  <c r="AV935" i="2" l="1"/>
  <c r="AY934" i="2" s="1"/>
  <c r="AQ933" i="2"/>
  <c r="AT933" i="2"/>
  <c r="AU933" i="2" s="1"/>
  <c r="AV933" i="2" s="1"/>
  <c r="AW932" i="2"/>
  <c r="AX932" i="2" s="1"/>
  <c r="AR932" i="2" s="1"/>
  <c r="AS932" i="2" s="1"/>
  <c r="AV934" i="2"/>
  <c r="AY933" i="2" s="1"/>
  <c r="AB194" i="2"/>
  <c r="AD195" i="2"/>
  <c r="AE195" i="2"/>
  <c r="AF195" i="2" s="1"/>
  <c r="AQ932" i="2" l="1"/>
  <c r="AY932" i="2"/>
  <c r="AT932" i="2"/>
  <c r="AU932" i="2" s="1"/>
  <c r="AV932" i="2" s="1"/>
  <c r="AY931" i="2" s="1"/>
  <c r="AW931" i="2"/>
  <c r="AB193" i="2"/>
  <c r="AE194" i="2"/>
  <c r="AF194" i="2" s="1"/>
  <c r="AD194" i="2"/>
  <c r="AX931" i="2" l="1"/>
  <c r="AQ931" i="2" s="1"/>
  <c r="AR931" i="2"/>
  <c r="AS931" i="2" s="1"/>
  <c r="AB192" i="2"/>
  <c r="AD193" i="2"/>
  <c r="AE193" i="2"/>
  <c r="AF193" i="2" s="1"/>
  <c r="AW930" i="2" l="1"/>
  <c r="AT931" i="2"/>
  <c r="AU931" i="2" s="1"/>
  <c r="AV931" i="2" s="1"/>
  <c r="AY930" i="2" s="1"/>
  <c r="AX930" i="2" s="1"/>
  <c r="AW929" i="2" s="1"/>
  <c r="AB191" i="2"/>
  <c r="AE192" i="2"/>
  <c r="AF192" i="2" s="1"/>
  <c r="AD192" i="2"/>
  <c r="AQ930" i="2" l="1"/>
  <c r="AR930" i="2"/>
  <c r="AS930" i="2" s="1"/>
  <c r="AT930" i="2"/>
  <c r="AU930" i="2" s="1"/>
  <c r="AB190" i="2"/>
  <c r="AD191" i="2"/>
  <c r="AE191" i="2"/>
  <c r="AF191" i="2" s="1"/>
  <c r="AV930" i="2" l="1"/>
  <c r="AY929" i="2" s="1"/>
  <c r="AX929" i="2" s="1"/>
  <c r="AQ929" i="2" s="1"/>
  <c r="AB189" i="2"/>
  <c r="AE190" i="2"/>
  <c r="AF190" i="2" s="1"/>
  <c r="AD190" i="2"/>
  <c r="AT929" i="2" l="1"/>
  <c r="AU929" i="2" s="1"/>
  <c r="AR929" i="2"/>
  <c r="AS929" i="2" s="1"/>
  <c r="AV929" i="2" s="1"/>
  <c r="AY928" i="2" s="1"/>
  <c r="AX928" i="2" s="1"/>
  <c r="AQ928" i="2" s="1"/>
  <c r="AW928" i="2"/>
  <c r="AB188" i="2"/>
  <c r="AE189" i="2"/>
  <c r="AF189" i="2" s="1"/>
  <c r="AD189" i="2"/>
  <c r="AR928" i="2" l="1"/>
  <c r="AS928" i="2" s="1"/>
  <c r="AT928" i="2"/>
  <c r="AU928" i="2" s="1"/>
  <c r="AW927" i="2"/>
  <c r="AB187" i="2"/>
  <c r="AE188" i="2"/>
  <c r="AF188" i="2" s="1"/>
  <c r="AD188" i="2"/>
  <c r="AV928" i="2" l="1"/>
  <c r="AY927" i="2" s="1"/>
  <c r="AX927" i="2" s="1"/>
  <c r="AR927" i="2" s="1"/>
  <c r="AS927" i="2" s="1"/>
  <c r="AB186" i="2"/>
  <c r="AD187" i="2"/>
  <c r="AE187" i="2"/>
  <c r="AF187" i="2" s="1"/>
  <c r="AQ927" i="2" l="1"/>
  <c r="AW926" i="2"/>
  <c r="AT927" i="2"/>
  <c r="AU927" i="2" s="1"/>
  <c r="AV927" i="2" s="1"/>
  <c r="AY926" i="2" s="1"/>
  <c r="AB185" i="2"/>
  <c r="AE186" i="2"/>
  <c r="AF186" i="2" s="1"/>
  <c r="AD186" i="2"/>
  <c r="AX926" i="2" l="1"/>
  <c r="AQ926" i="2"/>
  <c r="AB184" i="2"/>
  <c r="AE185" i="2"/>
  <c r="AF185" i="2" s="1"/>
  <c r="AD185" i="2"/>
  <c r="AR926" i="2" l="1"/>
  <c r="AS926" i="2" s="1"/>
  <c r="AW925" i="2"/>
  <c r="AT926" i="2"/>
  <c r="AU926" i="2" s="1"/>
  <c r="AB183" i="2"/>
  <c r="AD184" i="2"/>
  <c r="AE184" i="2"/>
  <c r="AF184" i="2" s="1"/>
  <c r="AV926" i="2" l="1"/>
  <c r="AY925" i="2" s="1"/>
  <c r="AX925" i="2" s="1"/>
  <c r="AQ925" i="2" s="1"/>
  <c r="AB182" i="2"/>
  <c r="AD183" i="2"/>
  <c r="AE183" i="2"/>
  <c r="AF183" i="2" s="1"/>
  <c r="AT925" i="2" l="1"/>
  <c r="AU925" i="2" s="1"/>
  <c r="AW924" i="2"/>
  <c r="AR925" i="2"/>
  <c r="AS925" i="2" s="1"/>
  <c r="AV925" i="2" s="1"/>
  <c r="AY924" i="2" s="1"/>
  <c r="AB181" i="2"/>
  <c r="AE182" i="2"/>
  <c r="AF182" i="2" s="1"/>
  <c r="AD182" i="2"/>
  <c r="AX924" i="2" l="1"/>
  <c r="AQ924" i="2" s="1"/>
  <c r="AB180" i="2"/>
  <c r="AD181" i="2"/>
  <c r="AE181" i="2"/>
  <c r="AF181" i="2" s="1"/>
  <c r="AT924" i="2" l="1"/>
  <c r="AU924" i="2" s="1"/>
  <c r="AW923" i="2"/>
  <c r="AR924" i="2"/>
  <c r="AS924" i="2" s="1"/>
  <c r="AV924" i="2" s="1"/>
  <c r="AY923" i="2" s="1"/>
  <c r="AX923" i="2" s="1"/>
  <c r="AQ923" i="2" s="1"/>
  <c r="AB179" i="2"/>
  <c r="AD180" i="2"/>
  <c r="AE180" i="2"/>
  <c r="AF180" i="2" s="1"/>
  <c r="AR923" i="2" l="1"/>
  <c r="AS923" i="2" s="1"/>
  <c r="AW922" i="2"/>
  <c r="AT923" i="2"/>
  <c r="AU923" i="2" s="1"/>
  <c r="AB178" i="2"/>
  <c r="AD179" i="2"/>
  <c r="AE179" i="2"/>
  <c r="AF179" i="2" s="1"/>
  <c r="AV923" i="2" l="1"/>
  <c r="AY922" i="2" s="1"/>
  <c r="AX922" i="2" s="1"/>
  <c r="AQ922" i="2" s="1"/>
  <c r="AB177" i="2"/>
  <c r="AE178" i="2"/>
  <c r="AF178" i="2" s="1"/>
  <c r="AD178" i="2"/>
  <c r="AR922" i="2" l="1"/>
  <c r="AS922" i="2" s="1"/>
  <c r="AT922" i="2"/>
  <c r="AU922" i="2" s="1"/>
  <c r="AW921" i="2"/>
  <c r="AB176" i="2"/>
  <c r="AD177" i="2"/>
  <c r="AE177" i="2"/>
  <c r="AF177" i="2" s="1"/>
  <c r="AV922" i="2" l="1"/>
  <c r="AY921" i="2" s="1"/>
  <c r="AX921" i="2"/>
  <c r="AR921" i="2" s="1"/>
  <c r="AS921" i="2" s="1"/>
  <c r="AQ921" i="2"/>
  <c r="AW920" i="2"/>
  <c r="AT921" i="2"/>
  <c r="AU921" i="2" s="1"/>
  <c r="AB175" i="2"/>
  <c r="AD176" i="2"/>
  <c r="AE176" i="2"/>
  <c r="AF176" i="2" s="1"/>
  <c r="AV921" i="2" l="1"/>
  <c r="AY920" i="2" s="1"/>
  <c r="AX920" i="2" s="1"/>
  <c r="AW919" i="2" s="1"/>
  <c r="AB174" i="2"/>
  <c r="AD175" i="2"/>
  <c r="AE175" i="2"/>
  <c r="AF175" i="2" s="1"/>
  <c r="AT920" i="2" l="1"/>
  <c r="AU920" i="2" s="1"/>
  <c r="AR920" i="2"/>
  <c r="AS920" i="2" s="1"/>
  <c r="AV920" i="2" s="1"/>
  <c r="AY919" i="2" s="1"/>
  <c r="AX919" i="2" s="1"/>
  <c r="AR919" i="2" s="1"/>
  <c r="AS919" i="2" s="1"/>
  <c r="AQ920" i="2"/>
  <c r="AB173" i="2"/>
  <c r="AD174" i="2"/>
  <c r="AE174" i="2"/>
  <c r="AF174" i="2" s="1"/>
  <c r="AT919" i="2" l="1"/>
  <c r="AU919" i="2" s="1"/>
  <c r="AW918" i="2"/>
  <c r="AQ919" i="2"/>
  <c r="AV919" i="2"/>
  <c r="AY918" i="2" s="1"/>
  <c r="AX918" i="2" s="1"/>
  <c r="AQ918" i="2" s="1"/>
  <c r="AB172" i="2"/>
  <c r="AD173" i="2"/>
  <c r="AE173" i="2"/>
  <c r="AF173" i="2" s="1"/>
  <c r="AR918" i="2" l="1"/>
  <c r="AS918" i="2" s="1"/>
  <c r="AT918" i="2"/>
  <c r="AU918" i="2" s="1"/>
  <c r="AW917" i="2"/>
  <c r="AB171" i="2"/>
  <c r="AE172" i="2"/>
  <c r="AF172" i="2" s="1"/>
  <c r="AD172" i="2"/>
  <c r="AV918" i="2" l="1"/>
  <c r="AY917" i="2" s="1"/>
  <c r="AX917" i="2" s="1"/>
  <c r="AB170" i="2"/>
  <c r="AE171" i="2"/>
  <c r="AF171" i="2" s="1"/>
  <c r="AD171" i="2"/>
  <c r="AQ917" i="2" l="1"/>
  <c r="AT917" i="2"/>
  <c r="AU917" i="2" s="1"/>
  <c r="AW916" i="2"/>
  <c r="AR917" i="2"/>
  <c r="AS917" i="2" s="1"/>
  <c r="AV917" i="2" s="1"/>
  <c r="AY916" i="2" s="1"/>
  <c r="AX916" i="2" s="1"/>
  <c r="AR916" i="2" s="1"/>
  <c r="AS916" i="2" s="1"/>
  <c r="AB169" i="2"/>
  <c r="AE170" i="2"/>
  <c r="AF170" i="2" s="1"/>
  <c r="AD170" i="2"/>
  <c r="AQ916" i="2" l="1"/>
  <c r="AW915" i="2"/>
  <c r="AT916" i="2"/>
  <c r="AU916" i="2" s="1"/>
  <c r="AV916" i="2" s="1"/>
  <c r="AY915" i="2" s="1"/>
  <c r="AB168" i="2"/>
  <c r="AD169" i="2"/>
  <c r="AE169" i="2"/>
  <c r="AF169" i="2" s="1"/>
  <c r="AX915" i="2" l="1"/>
  <c r="AR915" i="2" s="1"/>
  <c r="AS915" i="2" s="1"/>
  <c r="AB167" i="2"/>
  <c r="AD168" i="2"/>
  <c r="AE168" i="2"/>
  <c r="AF168" i="2" s="1"/>
  <c r="AQ915" i="2" l="1"/>
  <c r="AT915" i="2"/>
  <c r="AU915" i="2" s="1"/>
  <c r="AV915" i="2" s="1"/>
  <c r="AY914" i="2" s="1"/>
  <c r="AW914" i="2"/>
  <c r="AB166" i="2"/>
  <c r="AD167" i="2"/>
  <c r="AE167" i="2"/>
  <c r="AF167" i="2" s="1"/>
  <c r="AX914" i="2" l="1"/>
  <c r="AT914" i="2" s="1"/>
  <c r="AU914" i="2" s="1"/>
  <c r="AQ914" i="2"/>
  <c r="AR914" i="2"/>
  <c r="AS914" i="2" s="1"/>
  <c r="AB165" i="2"/>
  <c r="AD166" i="2"/>
  <c r="AE166" i="2"/>
  <c r="AF166" i="2" s="1"/>
  <c r="AW913" i="2" l="1"/>
  <c r="AV914" i="2"/>
  <c r="AY913" i="2" s="1"/>
  <c r="AX913" i="2" s="1"/>
  <c r="AT913" i="2" s="1"/>
  <c r="AU913" i="2" s="1"/>
  <c r="AB164" i="2"/>
  <c r="AD165" i="2"/>
  <c r="AE165" i="2"/>
  <c r="AF165" i="2" s="1"/>
  <c r="AQ913" i="2" l="1"/>
  <c r="AR913" i="2"/>
  <c r="AS913" i="2" s="1"/>
  <c r="AV913" i="2" s="1"/>
  <c r="AY912" i="2" s="1"/>
  <c r="AX912" i="2" s="1"/>
  <c r="AT912" i="2" s="1"/>
  <c r="AU912" i="2" s="1"/>
  <c r="AW912" i="2"/>
  <c r="AB163" i="2"/>
  <c r="AE164" i="2"/>
  <c r="AF164" i="2" s="1"/>
  <c r="AD164" i="2"/>
  <c r="AQ912" i="2" l="1"/>
  <c r="AW911" i="2"/>
  <c r="AX911" i="2" s="1"/>
  <c r="AQ911" i="2" s="1"/>
  <c r="AR912" i="2"/>
  <c r="AS912" i="2" s="1"/>
  <c r="AV912" i="2" s="1"/>
  <c r="AY911" i="2" s="1"/>
  <c r="AB162" i="2"/>
  <c r="AE163" i="2"/>
  <c r="AF163" i="2" s="1"/>
  <c r="AD163" i="2"/>
  <c r="AW910" i="2" l="1"/>
  <c r="AT911" i="2"/>
  <c r="AU911" i="2" s="1"/>
  <c r="AR911" i="2"/>
  <c r="AS911" i="2" s="1"/>
  <c r="AV911" i="2" s="1"/>
  <c r="AY910" i="2" s="1"/>
  <c r="AX910" i="2" s="1"/>
  <c r="AB161" i="2"/>
  <c r="AE162" i="2"/>
  <c r="AF162" i="2" s="1"/>
  <c r="AD162" i="2"/>
  <c r="AW909" i="2" l="1"/>
  <c r="AX909" i="2" s="1"/>
  <c r="AT910" i="2"/>
  <c r="AU910" i="2" s="1"/>
  <c r="AR910" i="2"/>
  <c r="AS910" i="2" s="1"/>
  <c r="AV910" i="2" s="1"/>
  <c r="AY909" i="2" s="1"/>
  <c r="AQ910" i="2"/>
  <c r="AB160" i="2"/>
  <c r="AE161" i="2"/>
  <c r="AF161" i="2" s="1"/>
  <c r="AD161" i="2"/>
  <c r="AQ909" i="2" l="1"/>
  <c r="AT909" i="2"/>
  <c r="AU909" i="2" s="1"/>
  <c r="AW908" i="2"/>
  <c r="AR909" i="2"/>
  <c r="AS909" i="2" s="1"/>
  <c r="AV909" i="2" s="1"/>
  <c r="AY908" i="2" s="1"/>
  <c r="AX908" i="2" s="1"/>
  <c r="AQ908" i="2" s="1"/>
  <c r="AB159" i="2"/>
  <c r="AE160" i="2"/>
  <c r="AF160" i="2" s="1"/>
  <c r="AD160" i="2"/>
  <c r="AR908" i="2" l="1"/>
  <c r="AS908" i="2" s="1"/>
  <c r="AT908" i="2"/>
  <c r="AU908" i="2" s="1"/>
  <c r="AW907" i="2"/>
  <c r="AX907" i="2" s="1"/>
  <c r="AB158" i="2"/>
  <c r="AE159" i="2"/>
  <c r="AF159" i="2" s="1"/>
  <c r="AD159" i="2"/>
  <c r="AV908" i="2" l="1"/>
  <c r="AY907" i="2" s="1"/>
  <c r="AR907" i="2"/>
  <c r="AS907" i="2" s="1"/>
  <c r="AW906" i="2"/>
  <c r="AT907" i="2"/>
  <c r="AU907" i="2" s="1"/>
  <c r="AQ907" i="2"/>
  <c r="AB157" i="2"/>
  <c r="AD158" i="2"/>
  <c r="AE158" i="2"/>
  <c r="AF158" i="2" s="1"/>
  <c r="AV907" i="2" l="1"/>
  <c r="AY906" i="2" s="1"/>
  <c r="AX906" i="2" s="1"/>
  <c r="AQ906" i="2" s="1"/>
  <c r="AB156" i="2"/>
  <c r="AE157" i="2"/>
  <c r="AF157" i="2" s="1"/>
  <c r="AD157" i="2"/>
  <c r="AT906" i="2" l="1"/>
  <c r="AU906" i="2" s="1"/>
  <c r="AW905" i="2"/>
  <c r="AR906" i="2"/>
  <c r="AS906" i="2" s="1"/>
  <c r="AV906" i="2" s="1"/>
  <c r="AY905" i="2" s="1"/>
  <c r="AX905" i="2" s="1"/>
  <c r="AT905" i="2" s="1"/>
  <c r="AU905" i="2" s="1"/>
  <c r="AB155" i="2"/>
  <c r="AD156" i="2"/>
  <c r="AE156" i="2"/>
  <c r="AF156" i="2" s="1"/>
  <c r="AQ905" i="2" l="1"/>
  <c r="AR905" i="2"/>
  <c r="AS905" i="2" s="1"/>
  <c r="AV905" i="2" s="1"/>
  <c r="AY904" i="2" s="1"/>
  <c r="AX904" i="2" s="1"/>
  <c r="AQ904" i="2" s="1"/>
  <c r="AW904" i="2"/>
  <c r="AB154" i="2"/>
  <c r="AD155" i="2"/>
  <c r="AE155" i="2"/>
  <c r="AF155" i="2" s="1"/>
  <c r="AT904" i="2" l="1"/>
  <c r="AU904" i="2" s="1"/>
  <c r="AR904" i="2"/>
  <c r="AS904" i="2" s="1"/>
  <c r="AV904" i="2" s="1"/>
  <c r="AY903" i="2" s="1"/>
  <c r="AX903" i="2" s="1"/>
  <c r="AW903" i="2"/>
  <c r="AB153" i="2"/>
  <c r="AD154" i="2"/>
  <c r="AE154" i="2"/>
  <c r="AF154" i="2" s="1"/>
  <c r="AR903" i="2" l="1"/>
  <c r="AS903" i="2" s="1"/>
  <c r="AW902" i="2"/>
  <c r="AQ903" i="2"/>
  <c r="AT903" i="2"/>
  <c r="AU903" i="2" s="1"/>
  <c r="AB152" i="2"/>
  <c r="AE153" i="2"/>
  <c r="AF153" i="2" s="1"/>
  <c r="AD153" i="2"/>
  <c r="AV903" i="2" l="1"/>
  <c r="AY902" i="2" s="1"/>
  <c r="AX902" i="2" s="1"/>
  <c r="AR902" i="2" s="1"/>
  <c r="AS902" i="2" s="1"/>
  <c r="AB151" i="2"/>
  <c r="AD152" i="2"/>
  <c r="AE152" i="2"/>
  <c r="AF152" i="2" s="1"/>
  <c r="AQ902" i="2" l="1"/>
  <c r="AT902" i="2"/>
  <c r="AU902" i="2" s="1"/>
  <c r="AV902" i="2" s="1"/>
  <c r="AY901" i="2" s="1"/>
  <c r="AW901" i="2"/>
  <c r="AX901" i="2" s="1"/>
  <c r="AQ901" i="2" s="1"/>
  <c r="AB150" i="2"/>
  <c r="AD151" i="2"/>
  <c r="AE151" i="2"/>
  <c r="AF151" i="2" s="1"/>
  <c r="AR901" i="2" l="1"/>
  <c r="AS901" i="2" s="1"/>
  <c r="AW900" i="2"/>
  <c r="AX900" i="2" s="1"/>
  <c r="AR900" i="2" s="1"/>
  <c r="AS900" i="2" s="1"/>
  <c r="AT901" i="2"/>
  <c r="AU901" i="2" s="1"/>
  <c r="AB149" i="2"/>
  <c r="AE150" i="2"/>
  <c r="AF150" i="2" s="1"/>
  <c r="AD150" i="2"/>
  <c r="AW899" i="2" l="1"/>
  <c r="AX899" i="2" s="1"/>
  <c r="AQ899" i="2" s="1"/>
  <c r="AQ900" i="2"/>
  <c r="AT900" i="2"/>
  <c r="AU900" i="2" s="1"/>
  <c r="AV901" i="2"/>
  <c r="AY900" i="2" s="1"/>
  <c r="AV900" i="2"/>
  <c r="AR899" i="2"/>
  <c r="AS899" i="2" s="1"/>
  <c r="AT899" i="2"/>
  <c r="AU899" i="2" s="1"/>
  <c r="AW898" i="2"/>
  <c r="AX898" i="2" s="1"/>
  <c r="AR898" i="2" s="1"/>
  <c r="AS898" i="2" s="1"/>
  <c r="AB148" i="2"/>
  <c r="AE149" i="2"/>
  <c r="AF149" i="2" s="1"/>
  <c r="AD149" i="2"/>
  <c r="AY899" i="2" l="1"/>
  <c r="AV899" i="2"/>
  <c r="AY898" i="2" s="1"/>
  <c r="AQ898" i="2"/>
  <c r="AW897" i="2"/>
  <c r="AT898" i="2"/>
  <c r="AU898" i="2" s="1"/>
  <c r="AV898" i="2" s="1"/>
  <c r="AY897" i="2" s="1"/>
  <c r="AX897" i="2" s="1"/>
  <c r="AB147" i="2"/>
  <c r="AD148" i="2"/>
  <c r="AE148" i="2"/>
  <c r="AF148" i="2" s="1"/>
  <c r="AT897" i="2" l="1"/>
  <c r="AU897" i="2" s="1"/>
  <c r="AW896" i="2"/>
  <c r="AX896" i="2" s="1"/>
  <c r="AQ897" i="2"/>
  <c r="AR897" i="2"/>
  <c r="AS897" i="2" s="1"/>
  <c r="AV897" i="2" s="1"/>
  <c r="AY896" i="2" s="1"/>
  <c r="AB146" i="2"/>
  <c r="AE147" i="2"/>
  <c r="AF147" i="2" s="1"/>
  <c r="AD147" i="2"/>
  <c r="AR896" i="2" l="1"/>
  <c r="AS896" i="2" s="1"/>
  <c r="AT896" i="2"/>
  <c r="AU896" i="2" s="1"/>
  <c r="AW895" i="2"/>
  <c r="AX895" i="2" s="1"/>
  <c r="AR895" i="2" s="1"/>
  <c r="AS895" i="2" s="1"/>
  <c r="AQ896" i="2"/>
  <c r="AB145" i="2"/>
  <c r="AD146" i="2"/>
  <c r="AE146" i="2"/>
  <c r="AF146" i="2" s="1"/>
  <c r="AV896" i="2" l="1"/>
  <c r="AY895" i="2" s="1"/>
  <c r="AQ895" i="2"/>
  <c r="AT895" i="2"/>
  <c r="AU895" i="2" s="1"/>
  <c r="AV895" i="2" s="1"/>
  <c r="AY894" i="2" s="1"/>
  <c r="AW894" i="2"/>
  <c r="AB144" i="2"/>
  <c r="AD145" i="2"/>
  <c r="AE145" i="2"/>
  <c r="AF145" i="2" s="1"/>
  <c r="AX894" i="2" l="1"/>
  <c r="AR894" i="2"/>
  <c r="AS894" i="2" s="1"/>
  <c r="AB143" i="2"/>
  <c r="AE144" i="2"/>
  <c r="AF144" i="2" s="1"/>
  <c r="AD144" i="2"/>
  <c r="AQ894" i="2" l="1"/>
  <c r="AT894" i="2"/>
  <c r="AU894" i="2" s="1"/>
  <c r="AV894" i="2" s="1"/>
  <c r="AY893" i="2" s="1"/>
  <c r="AW893" i="2"/>
  <c r="AX893" i="2" s="1"/>
  <c r="AB142" i="2"/>
  <c r="AD143" i="2"/>
  <c r="AE143" i="2"/>
  <c r="AF143" i="2" s="1"/>
  <c r="AR893" i="2" l="1"/>
  <c r="AS893" i="2" s="1"/>
  <c r="AQ893" i="2"/>
  <c r="AW892" i="2"/>
  <c r="AT893" i="2"/>
  <c r="AU893" i="2" s="1"/>
  <c r="AB141" i="2"/>
  <c r="AE142" i="2"/>
  <c r="AF142" i="2" s="1"/>
  <c r="AD142" i="2"/>
  <c r="AV893" i="2" l="1"/>
  <c r="AY892" i="2" s="1"/>
  <c r="AX892" i="2" s="1"/>
  <c r="AB140" i="2"/>
  <c r="AE141" i="2"/>
  <c r="AF141" i="2" s="1"/>
  <c r="AD141" i="2"/>
  <c r="AT892" i="2" l="1"/>
  <c r="AU892" i="2" s="1"/>
  <c r="AW891" i="2"/>
  <c r="AX891" i="2" s="1"/>
  <c r="AR892" i="2"/>
  <c r="AS892" i="2" s="1"/>
  <c r="AV892" i="2" s="1"/>
  <c r="AY891" i="2" s="1"/>
  <c r="AQ892" i="2"/>
  <c r="AB139" i="2"/>
  <c r="AD140" i="2"/>
  <c r="AE140" i="2"/>
  <c r="AF140" i="2" s="1"/>
  <c r="AQ891" i="2" l="1"/>
  <c r="AT891" i="2"/>
  <c r="AU891" i="2" s="1"/>
  <c r="AW890" i="2"/>
  <c r="AX890" i="2" s="1"/>
  <c r="AR891" i="2"/>
  <c r="AS891" i="2" s="1"/>
  <c r="AV891" i="2" s="1"/>
  <c r="AY890" i="2" s="1"/>
  <c r="AB138" i="2"/>
  <c r="AD139" i="2"/>
  <c r="AE139" i="2"/>
  <c r="AF139" i="2" s="1"/>
  <c r="AQ890" i="2" l="1"/>
  <c r="AR890" i="2"/>
  <c r="AS890" i="2" s="1"/>
  <c r="AT890" i="2"/>
  <c r="AU890" i="2" s="1"/>
  <c r="AW889" i="2"/>
  <c r="AX889" i="2" s="1"/>
  <c r="AB137" i="2"/>
  <c r="AE138" i="2"/>
  <c r="AF138" i="2" s="1"/>
  <c r="AD138" i="2"/>
  <c r="AT889" i="2" l="1"/>
  <c r="AU889" i="2" s="1"/>
  <c r="AW888" i="2"/>
  <c r="AX888" i="2" s="1"/>
  <c r="AR888" i="2" s="1"/>
  <c r="AS888" i="2" s="1"/>
  <c r="AR889" i="2"/>
  <c r="AS889" i="2" s="1"/>
  <c r="AV889" i="2" s="1"/>
  <c r="AV890" i="2"/>
  <c r="AY889" i="2" s="1"/>
  <c r="AQ889" i="2"/>
  <c r="AB136" i="2"/>
  <c r="AE137" i="2"/>
  <c r="AF137" i="2" s="1"/>
  <c r="AD137" i="2"/>
  <c r="AY888" i="2" l="1"/>
  <c r="AQ888" i="2"/>
  <c r="AW887" i="2"/>
  <c r="AX887" i="2" s="1"/>
  <c r="AQ887" i="2" s="1"/>
  <c r="AT888" i="2"/>
  <c r="AU888" i="2" s="1"/>
  <c r="AV888" i="2" s="1"/>
  <c r="AY887" i="2" s="1"/>
  <c r="AB135" i="2"/>
  <c r="AE136" i="2"/>
  <c r="AF136" i="2" s="1"/>
  <c r="AD136" i="2"/>
  <c r="AR887" i="2" l="1"/>
  <c r="AS887" i="2" s="1"/>
  <c r="AW886" i="2"/>
  <c r="AT887" i="2"/>
  <c r="AU887" i="2" s="1"/>
  <c r="AB134" i="2"/>
  <c r="AE135" i="2"/>
  <c r="AF135" i="2" s="1"/>
  <c r="AD135" i="2"/>
  <c r="AV887" i="2" l="1"/>
  <c r="AY886" i="2" s="1"/>
  <c r="AX886" i="2" s="1"/>
  <c r="AB133" i="2"/>
  <c r="AE134" i="2"/>
  <c r="AF134" i="2" s="1"/>
  <c r="AD134" i="2"/>
  <c r="AR886" i="2" l="1"/>
  <c r="AS886" i="2" s="1"/>
  <c r="AT886" i="2"/>
  <c r="AU886" i="2" s="1"/>
  <c r="AW885" i="2"/>
  <c r="AQ886" i="2"/>
  <c r="AB132" i="2"/>
  <c r="AE133" i="2"/>
  <c r="AF133" i="2" s="1"/>
  <c r="AD133" i="2"/>
  <c r="AV886" i="2" l="1"/>
  <c r="AY885" i="2" s="1"/>
  <c r="AX885" i="2" s="1"/>
  <c r="AB131" i="2"/>
  <c r="AE132" i="2"/>
  <c r="AF132" i="2" s="1"/>
  <c r="AD132" i="2"/>
  <c r="AR885" i="2" l="1"/>
  <c r="AS885" i="2" s="1"/>
  <c r="AT885" i="2"/>
  <c r="AU885" i="2" s="1"/>
  <c r="AW884" i="2"/>
  <c r="AQ885" i="2"/>
  <c r="AV885" i="2"/>
  <c r="AY884" i="2" s="1"/>
  <c r="AB130" i="2"/>
  <c r="AE131" i="2"/>
  <c r="AF131" i="2" s="1"/>
  <c r="AD131" i="2"/>
  <c r="AX884" i="2" l="1"/>
  <c r="AW883" i="2" s="1"/>
  <c r="AQ884" i="2"/>
  <c r="AR884" i="2"/>
  <c r="AS884" i="2" s="1"/>
  <c r="AB129" i="2"/>
  <c r="AD130" i="2"/>
  <c r="AE130" i="2"/>
  <c r="AF130" i="2" s="1"/>
  <c r="AT884" i="2" l="1"/>
  <c r="AU884" i="2" s="1"/>
  <c r="AV884" i="2" s="1"/>
  <c r="AY883" i="2" s="1"/>
  <c r="AX883" i="2" s="1"/>
  <c r="AB128" i="2"/>
  <c r="AD129" i="2"/>
  <c r="AE129" i="2"/>
  <c r="AF129" i="2" s="1"/>
  <c r="AW882" i="2" l="1"/>
  <c r="AQ883" i="2"/>
  <c r="AR883" i="2"/>
  <c r="AS883" i="2" s="1"/>
  <c r="AT883" i="2"/>
  <c r="AU883" i="2" s="1"/>
  <c r="AB127" i="2"/>
  <c r="AD128" i="2"/>
  <c r="AE128" i="2"/>
  <c r="AF128" i="2" s="1"/>
  <c r="AV883" i="2" l="1"/>
  <c r="AY882" i="2" s="1"/>
  <c r="AX882" i="2" s="1"/>
  <c r="AR882" i="2" s="1"/>
  <c r="AS882" i="2" s="1"/>
  <c r="AB126" i="2"/>
  <c r="AD127" i="2"/>
  <c r="AE127" i="2"/>
  <c r="AF127" i="2" s="1"/>
  <c r="AQ882" i="2" l="1"/>
  <c r="AT882" i="2"/>
  <c r="AU882" i="2" s="1"/>
  <c r="AV882" i="2" s="1"/>
  <c r="AY881" i="2" s="1"/>
  <c r="AW881" i="2"/>
  <c r="AB125" i="2"/>
  <c r="AE126" i="2"/>
  <c r="AF126" i="2" s="1"/>
  <c r="AD126" i="2"/>
  <c r="AX881" i="2" l="1"/>
  <c r="AR881" i="2"/>
  <c r="AS881" i="2" s="1"/>
  <c r="AQ881" i="2"/>
  <c r="AT881" i="2"/>
  <c r="AU881" i="2" s="1"/>
  <c r="AW880" i="2"/>
  <c r="AB124" i="2"/>
  <c r="AE125" i="2"/>
  <c r="AF125" i="2" s="1"/>
  <c r="AD125" i="2"/>
  <c r="AV881" i="2" l="1"/>
  <c r="AY880" i="2" s="1"/>
  <c r="AX880" i="2" s="1"/>
  <c r="AB123" i="2"/>
  <c r="AD124" i="2"/>
  <c r="AE124" i="2"/>
  <c r="AF124" i="2" s="1"/>
  <c r="AW879" i="2" l="1"/>
  <c r="AT880" i="2"/>
  <c r="AU880" i="2" s="1"/>
  <c r="AQ880" i="2"/>
  <c r="AR880" i="2"/>
  <c r="AS880" i="2" s="1"/>
  <c r="AV880" i="2" s="1"/>
  <c r="AY879" i="2" s="1"/>
  <c r="AX879" i="2" s="1"/>
  <c r="AQ879" i="2" s="1"/>
  <c r="AB122" i="2"/>
  <c r="AE123" i="2"/>
  <c r="AF123" i="2" s="1"/>
  <c r="AD123" i="2"/>
  <c r="AR879" i="2" l="1"/>
  <c r="AS879" i="2" s="1"/>
  <c r="AW878" i="2"/>
  <c r="AT879" i="2"/>
  <c r="AU879" i="2" s="1"/>
  <c r="AV879" i="2" s="1"/>
  <c r="AY878" i="2" s="1"/>
  <c r="AX878" i="2" s="1"/>
  <c r="AB121" i="2"/>
  <c r="AD122" i="2"/>
  <c r="AE122" i="2"/>
  <c r="AF122" i="2" s="1"/>
  <c r="AR878" i="2" l="1"/>
  <c r="AS878" i="2" s="1"/>
  <c r="AW877" i="2"/>
  <c r="AT878" i="2"/>
  <c r="AU878" i="2" s="1"/>
  <c r="AV878" i="2" s="1"/>
  <c r="AY877" i="2" s="1"/>
  <c r="AX877" i="2" s="1"/>
  <c r="AT877" i="2" s="1"/>
  <c r="AU877" i="2" s="1"/>
  <c r="AQ878" i="2"/>
  <c r="AB120" i="2"/>
  <c r="AD121" i="2"/>
  <c r="AE121" i="2"/>
  <c r="AF121" i="2" s="1"/>
  <c r="AQ877" i="2" l="1"/>
  <c r="AW876" i="2"/>
  <c r="AR877" i="2"/>
  <c r="AS877" i="2" s="1"/>
  <c r="AV877" i="2" s="1"/>
  <c r="AY876" i="2" s="1"/>
  <c r="AX876" i="2" s="1"/>
  <c r="AB119" i="2"/>
  <c r="AD120" i="2"/>
  <c r="AE120" i="2"/>
  <c r="AF120" i="2" s="1"/>
  <c r="AT876" i="2" l="1"/>
  <c r="AU876" i="2" s="1"/>
  <c r="AQ876" i="2"/>
  <c r="AW875" i="2"/>
  <c r="AR876" i="2"/>
  <c r="AS876" i="2" s="1"/>
  <c r="AV876" i="2" s="1"/>
  <c r="AY875" i="2" s="1"/>
  <c r="AX875" i="2"/>
  <c r="AB118" i="2"/>
  <c r="AD119" i="2"/>
  <c r="AE119" i="2"/>
  <c r="AF119" i="2" s="1"/>
  <c r="AT875" i="2" l="1"/>
  <c r="AU875" i="2" s="1"/>
  <c r="AR875" i="2"/>
  <c r="AS875" i="2" s="1"/>
  <c r="AV875" i="2" s="1"/>
  <c r="AY874" i="2" s="1"/>
  <c r="AX874" i="2" s="1"/>
  <c r="AW874" i="2"/>
  <c r="AQ875" i="2"/>
  <c r="AB117" i="2"/>
  <c r="AD118" i="2"/>
  <c r="AE118" i="2"/>
  <c r="AF118" i="2" s="1"/>
  <c r="AT874" i="2" l="1"/>
  <c r="AU874" i="2" s="1"/>
  <c r="AW873" i="2"/>
  <c r="AX873" i="2" s="1"/>
  <c r="AR874" i="2"/>
  <c r="AS874" i="2" s="1"/>
  <c r="AQ874" i="2"/>
  <c r="AB116" i="2"/>
  <c r="AD117" i="2"/>
  <c r="AE117" i="2"/>
  <c r="AF117" i="2" s="1"/>
  <c r="AR873" i="2" l="1"/>
  <c r="AS873" i="2" s="1"/>
  <c r="AQ873" i="2"/>
  <c r="AT873" i="2"/>
  <c r="AU873" i="2" s="1"/>
  <c r="AW872" i="2"/>
  <c r="AV874" i="2"/>
  <c r="AY873" i="2" s="1"/>
  <c r="AB115" i="2"/>
  <c r="AD116" i="2"/>
  <c r="AE116" i="2"/>
  <c r="AF116" i="2" s="1"/>
  <c r="AV873" i="2" l="1"/>
  <c r="AY872" i="2" s="1"/>
  <c r="AX872" i="2" s="1"/>
  <c r="AB114" i="2"/>
  <c r="AD115" i="2"/>
  <c r="AE115" i="2"/>
  <c r="AF115" i="2" s="1"/>
  <c r="AT872" i="2" l="1"/>
  <c r="AU872" i="2" s="1"/>
  <c r="AQ872" i="2"/>
  <c r="AW871" i="2"/>
  <c r="AR872" i="2"/>
  <c r="AS872" i="2" s="1"/>
  <c r="AV872" i="2" s="1"/>
  <c r="AY871" i="2" s="1"/>
  <c r="AX871" i="2" s="1"/>
  <c r="AQ871" i="2" s="1"/>
  <c r="AB113" i="2"/>
  <c r="AE114" i="2"/>
  <c r="AF114" i="2" s="1"/>
  <c r="AD114" i="2"/>
  <c r="AW870" i="2" l="1"/>
  <c r="AR871" i="2"/>
  <c r="AS871" i="2" s="1"/>
  <c r="AV871" i="2" s="1"/>
  <c r="AY870" i="2" s="1"/>
  <c r="AX870" i="2" s="1"/>
  <c r="AT871" i="2"/>
  <c r="AU871" i="2" s="1"/>
  <c r="AB112" i="2"/>
  <c r="AE113" i="2"/>
  <c r="AF113" i="2" s="1"/>
  <c r="AD113" i="2"/>
  <c r="AR870" i="2" l="1"/>
  <c r="AS870" i="2" s="1"/>
  <c r="AW869" i="2"/>
  <c r="AT870" i="2"/>
  <c r="AU870" i="2" s="1"/>
  <c r="AQ870" i="2"/>
  <c r="AB111" i="2"/>
  <c r="AD112" i="2"/>
  <c r="AE112" i="2"/>
  <c r="AF112" i="2" s="1"/>
  <c r="AV870" i="2" l="1"/>
  <c r="AY869" i="2" s="1"/>
  <c r="AX869" i="2" s="1"/>
  <c r="AB110" i="2"/>
  <c r="AE111" i="2"/>
  <c r="AF111" i="2" s="1"/>
  <c r="AD111" i="2"/>
  <c r="AQ869" i="2" l="1"/>
  <c r="AW868" i="2"/>
  <c r="AT869" i="2"/>
  <c r="AU869" i="2" s="1"/>
  <c r="AR869" i="2"/>
  <c r="AS869" i="2" s="1"/>
  <c r="AB109" i="2"/>
  <c r="AE110" i="2"/>
  <c r="AF110" i="2" s="1"/>
  <c r="AD110" i="2"/>
  <c r="AV869" i="2" l="1"/>
  <c r="AY868" i="2" s="1"/>
  <c r="AX868" i="2" s="1"/>
  <c r="AB108" i="2"/>
  <c r="AE109" i="2"/>
  <c r="AF109" i="2" s="1"/>
  <c r="AD109" i="2"/>
  <c r="AT868" i="2" l="1"/>
  <c r="AU868" i="2" s="1"/>
  <c r="AW867" i="2"/>
  <c r="AQ868" i="2"/>
  <c r="AR868" i="2"/>
  <c r="AS868" i="2" s="1"/>
  <c r="AV868" i="2" s="1"/>
  <c r="AY867" i="2" s="1"/>
  <c r="AX867" i="2" s="1"/>
  <c r="AQ867" i="2" s="1"/>
  <c r="AB107" i="2"/>
  <c r="AE108" i="2"/>
  <c r="AF108" i="2" s="1"/>
  <c r="AD108" i="2"/>
  <c r="AR867" i="2" l="1"/>
  <c r="AS867" i="2" s="1"/>
  <c r="AT867" i="2"/>
  <c r="AU867" i="2" s="1"/>
  <c r="AW866" i="2"/>
  <c r="AX866" i="2" s="1"/>
  <c r="AB106" i="2"/>
  <c r="AD107" i="2"/>
  <c r="AE107" i="2"/>
  <c r="AF107" i="2" s="1"/>
  <c r="AV867" i="2" l="1"/>
  <c r="AY866" i="2" s="1"/>
  <c r="AT866" i="2"/>
  <c r="AU866" i="2" s="1"/>
  <c r="AW865" i="2"/>
  <c r="AX865" i="2" s="1"/>
  <c r="AQ866" i="2"/>
  <c r="AR866" i="2"/>
  <c r="AS866" i="2" s="1"/>
  <c r="AV866" i="2" s="1"/>
  <c r="AY865" i="2" s="1"/>
  <c r="AB105" i="2"/>
  <c r="AE106" i="2"/>
  <c r="AF106" i="2" s="1"/>
  <c r="AD106" i="2"/>
  <c r="AR865" i="2" l="1"/>
  <c r="AS865" i="2" s="1"/>
  <c r="AT865" i="2"/>
  <c r="AU865" i="2" s="1"/>
  <c r="AW864" i="2"/>
  <c r="AX864" i="2" s="1"/>
  <c r="AQ865" i="2"/>
  <c r="AB104" i="2"/>
  <c r="AD105" i="2"/>
  <c r="AE105" i="2"/>
  <c r="AF105" i="2" s="1"/>
  <c r="AV865" i="2" l="1"/>
  <c r="AY864" i="2" s="1"/>
  <c r="AW863" i="2"/>
  <c r="AT864" i="2"/>
  <c r="AU864" i="2" s="1"/>
  <c r="AR864" i="2"/>
  <c r="AS864" i="2" s="1"/>
  <c r="AV864" i="2" s="1"/>
  <c r="AY863" i="2" s="1"/>
  <c r="AX863" i="2" s="1"/>
  <c r="AQ864" i="2"/>
  <c r="AB103" i="2"/>
  <c r="AE104" i="2"/>
  <c r="AF104" i="2" s="1"/>
  <c r="AD104" i="2"/>
  <c r="AR863" i="2" l="1"/>
  <c r="AQ863" i="2"/>
  <c r="AW862" i="2"/>
  <c r="AT863" i="2"/>
  <c r="AU863" i="2" s="1"/>
  <c r="AS863" i="2"/>
  <c r="AB102" i="2"/>
  <c r="AD103" i="2"/>
  <c r="AE103" i="2"/>
  <c r="AF103" i="2" s="1"/>
  <c r="AV863" i="2" l="1"/>
  <c r="AY862" i="2" s="1"/>
  <c r="AX862" i="2" s="1"/>
  <c r="AT862" i="2" s="1"/>
  <c r="AU862" i="2" s="1"/>
  <c r="AB101" i="2"/>
  <c r="AD102" i="2"/>
  <c r="AE102" i="2"/>
  <c r="AF102" i="2" s="1"/>
  <c r="AR862" i="2" l="1"/>
  <c r="AS862" i="2" s="1"/>
  <c r="AV862" i="2" s="1"/>
  <c r="AY861" i="2" s="1"/>
  <c r="AQ862" i="2"/>
  <c r="AW861" i="2"/>
  <c r="AX861" i="2" s="1"/>
  <c r="AW860" i="2" s="1"/>
  <c r="AX860" i="2" s="1"/>
  <c r="AR860" i="2" s="1"/>
  <c r="AS860" i="2" s="1"/>
  <c r="AB100" i="2"/>
  <c r="AD101" i="2"/>
  <c r="AE101" i="2"/>
  <c r="AF101" i="2" s="1"/>
  <c r="AR861" i="2" l="1"/>
  <c r="AS861" i="2" s="1"/>
  <c r="AT861" i="2"/>
  <c r="AU861" i="2" s="1"/>
  <c r="AQ861" i="2"/>
  <c r="AQ860" i="2"/>
  <c r="AT860" i="2"/>
  <c r="AU860" i="2" s="1"/>
  <c r="AV860" i="2" s="1"/>
  <c r="AW859" i="2"/>
  <c r="AX859" i="2" s="1"/>
  <c r="AB99" i="2"/>
  <c r="AE100" i="2"/>
  <c r="AF100" i="2" s="1"/>
  <c r="AD100" i="2"/>
  <c r="AV861" i="2" l="1"/>
  <c r="AY860" i="2" s="1"/>
  <c r="AQ859" i="2"/>
  <c r="AT859" i="2"/>
  <c r="AU859" i="2" s="1"/>
  <c r="AW858" i="2"/>
  <c r="AX858" i="2" s="1"/>
  <c r="AR859" i="2"/>
  <c r="AS859" i="2" s="1"/>
  <c r="AV859" i="2" s="1"/>
  <c r="AY858" i="2" s="1"/>
  <c r="AB98" i="2"/>
  <c r="AE99" i="2"/>
  <c r="AF99" i="2" s="1"/>
  <c r="AD99" i="2"/>
  <c r="AY859" i="2" l="1"/>
  <c r="AQ858" i="2"/>
  <c r="AR858" i="2"/>
  <c r="AS858" i="2" s="1"/>
  <c r="AW857" i="2"/>
  <c r="AX857" i="2" s="1"/>
  <c r="AQ857" i="2" s="1"/>
  <c r="AT858" i="2"/>
  <c r="AU858" i="2" s="1"/>
  <c r="AB97" i="2"/>
  <c r="AE98" i="2"/>
  <c r="AF98" i="2" s="1"/>
  <c r="AD98" i="2"/>
  <c r="AR857" i="2" l="1"/>
  <c r="AS857" i="2" s="1"/>
  <c r="AT857" i="2"/>
  <c r="AU857" i="2" s="1"/>
  <c r="AW856" i="2"/>
  <c r="AV858" i="2"/>
  <c r="AY857" i="2" s="1"/>
  <c r="AB96" i="2"/>
  <c r="AE97" i="2"/>
  <c r="AF97" i="2" s="1"/>
  <c r="AD97" i="2"/>
  <c r="AV857" i="2" l="1"/>
  <c r="AY856" i="2" s="1"/>
  <c r="AX856" i="2" s="1"/>
  <c r="AW855" i="2" s="1"/>
  <c r="AB95" i="2"/>
  <c r="AD96" i="2"/>
  <c r="AE96" i="2"/>
  <c r="AF96" i="2" s="1"/>
  <c r="AQ856" i="2" l="1"/>
  <c r="AT856" i="2"/>
  <c r="AU856" i="2" s="1"/>
  <c r="AR856" i="2"/>
  <c r="AS856" i="2" s="1"/>
  <c r="AV856" i="2" s="1"/>
  <c r="AY855" i="2" s="1"/>
  <c r="AX855" i="2" s="1"/>
  <c r="AB94" i="2"/>
  <c r="AD95" i="2"/>
  <c r="AE95" i="2"/>
  <c r="AF95" i="2" s="1"/>
  <c r="AR855" i="2" l="1"/>
  <c r="AS855" i="2" s="1"/>
  <c r="AQ855" i="2"/>
  <c r="AW854" i="2"/>
  <c r="AT855" i="2"/>
  <c r="AU855" i="2" s="1"/>
  <c r="AB93" i="2"/>
  <c r="AD94" i="2"/>
  <c r="AE94" i="2"/>
  <c r="AF94" i="2" s="1"/>
  <c r="AV855" i="2" l="1"/>
  <c r="AY854" i="2" s="1"/>
  <c r="AX854" i="2" s="1"/>
  <c r="AQ854" i="2" s="1"/>
  <c r="AB92" i="2"/>
  <c r="AD93" i="2"/>
  <c r="AE93" i="2"/>
  <c r="AF93" i="2" s="1"/>
  <c r="AT854" i="2" l="1"/>
  <c r="AU854" i="2" s="1"/>
  <c r="AW853" i="2"/>
  <c r="AR854" i="2"/>
  <c r="AS854" i="2" s="1"/>
  <c r="AV854" i="2" s="1"/>
  <c r="AY853" i="2" s="1"/>
  <c r="AX853" i="2" s="1"/>
  <c r="AQ853" i="2" s="1"/>
  <c r="AB91" i="2"/>
  <c r="AE92" i="2"/>
  <c r="AF92" i="2" s="1"/>
  <c r="AD92" i="2"/>
  <c r="AR853" i="2" l="1"/>
  <c r="AS853" i="2" s="1"/>
  <c r="AT853" i="2"/>
  <c r="AU853" i="2" s="1"/>
  <c r="AW852" i="2"/>
  <c r="AB90" i="2"/>
  <c r="AE91" i="2"/>
  <c r="AF91" i="2" s="1"/>
  <c r="AD91" i="2"/>
  <c r="AV853" i="2" l="1"/>
  <c r="AY852" i="2" s="1"/>
  <c r="AX852" i="2" s="1"/>
  <c r="AR852" i="2" s="1"/>
  <c r="AS852" i="2" s="1"/>
  <c r="AB89" i="2"/>
  <c r="AD90" i="2"/>
  <c r="AE90" i="2"/>
  <c r="AF90" i="2" s="1"/>
  <c r="AQ852" i="2" l="1"/>
  <c r="AW851" i="2"/>
  <c r="AT852" i="2"/>
  <c r="AU852" i="2" s="1"/>
  <c r="AV852" i="2" s="1"/>
  <c r="AY851" i="2" s="1"/>
  <c r="AX851" i="2" s="1"/>
  <c r="AR851" i="2" s="1"/>
  <c r="AS851" i="2" s="1"/>
  <c r="AB88" i="2"/>
  <c r="AD89" i="2"/>
  <c r="AE89" i="2"/>
  <c r="AF89" i="2" s="1"/>
  <c r="AW850" i="2" l="1"/>
  <c r="AT851" i="2"/>
  <c r="AU851" i="2" s="1"/>
  <c r="AV851" i="2" s="1"/>
  <c r="AY850" i="2" s="1"/>
  <c r="AX850" i="2" s="1"/>
  <c r="AQ850" i="2" s="1"/>
  <c r="AQ851" i="2"/>
  <c r="AB87" i="2"/>
  <c r="AE88" i="2"/>
  <c r="AF88" i="2" s="1"/>
  <c r="AD88" i="2"/>
  <c r="AR850" i="2" l="1"/>
  <c r="AS850" i="2" s="1"/>
  <c r="AW849" i="2"/>
  <c r="AT850" i="2"/>
  <c r="AU850" i="2" s="1"/>
  <c r="AB86" i="2"/>
  <c r="AD87" i="2"/>
  <c r="AE87" i="2"/>
  <c r="AF87" i="2" s="1"/>
  <c r="AV850" i="2" l="1"/>
  <c r="AY849" i="2" s="1"/>
  <c r="AX849" i="2" s="1"/>
  <c r="AT849" i="2" s="1"/>
  <c r="AU849" i="2" s="1"/>
  <c r="AB85" i="2"/>
  <c r="AD86" i="2"/>
  <c r="AE86" i="2"/>
  <c r="AF86" i="2" s="1"/>
  <c r="AQ849" i="2" l="1"/>
  <c r="AW848" i="2"/>
  <c r="AR849" i="2"/>
  <c r="AS849" i="2" s="1"/>
  <c r="AV849" i="2" s="1"/>
  <c r="AY848" i="2" s="1"/>
  <c r="AX848" i="2" s="1"/>
  <c r="AB84" i="2"/>
  <c r="AE85" i="2"/>
  <c r="AF85" i="2" s="1"/>
  <c r="AD85" i="2"/>
  <c r="AQ848" i="2" l="1"/>
  <c r="AR848" i="2"/>
  <c r="AS848" i="2" s="1"/>
  <c r="AT848" i="2"/>
  <c r="AU848" i="2" s="1"/>
  <c r="AW847" i="2"/>
  <c r="AB83" i="2"/>
  <c r="AE84" i="2"/>
  <c r="AF84" i="2" s="1"/>
  <c r="AD84" i="2"/>
  <c r="AV848" i="2" l="1"/>
  <c r="AY847" i="2" s="1"/>
  <c r="AX847" i="2" s="1"/>
  <c r="AW846" i="2" s="1"/>
  <c r="AB82" i="2"/>
  <c r="AE83" i="2"/>
  <c r="AF83" i="2" s="1"/>
  <c r="AD83" i="2"/>
  <c r="AQ847" i="2" l="1"/>
  <c r="AT847" i="2"/>
  <c r="AU847" i="2" s="1"/>
  <c r="AR847" i="2"/>
  <c r="AS847" i="2" s="1"/>
  <c r="AV847" i="2" s="1"/>
  <c r="AY846" i="2" s="1"/>
  <c r="AX846" i="2" s="1"/>
  <c r="AW845" i="2" s="1"/>
  <c r="AB81" i="2"/>
  <c r="AE82" i="2"/>
  <c r="AF82" i="2" s="1"/>
  <c r="AD82" i="2"/>
  <c r="AT846" i="2" l="1"/>
  <c r="AU846" i="2" s="1"/>
  <c r="AQ846" i="2"/>
  <c r="AR846" i="2"/>
  <c r="AS846" i="2" s="1"/>
  <c r="AV846" i="2" s="1"/>
  <c r="AY845" i="2" s="1"/>
  <c r="AX845" i="2" s="1"/>
  <c r="AB80" i="2"/>
  <c r="AE81" i="2"/>
  <c r="AF81" i="2" s="1"/>
  <c r="AD81" i="2"/>
  <c r="AR845" i="2" l="1"/>
  <c r="AS845" i="2" s="1"/>
  <c r="AT845" i="2"/>
  <c r="AU845" i="2" s="1"/>
  <c r="AW844" i="2"/>
  <c r="AQ845" i="2"/>
  <c r="AB79" i="2"/>
  <c r="AD80" i="2"/>
  <c r="AE80" i="2"/>
  <c r="AF80" i="2" s="1"/>
  <c r="AV845" i="2" l="1"/>
  <c r="AY844" i="2" s="1"/>
  <c r="AX844" i="2" s="1"/>
  <c r="AT844" i="2" s="1"/>
  <c r="AU844" i="2" s="1"/>
  <c r="AB78" i="2"/>
  <c r="AD79" i="2"/>
  <c r="AE79" i="2"/>
  <c r="AF79" i="2" s="1"/>
  <c r="AR844" i="2" l="1"/>
  <c r="AS844" i="2" s="1"/>
  <c r="AV844" i="2" s="1"/>
  <c r="AY843" i="2" s="1"/>
  <c r="AW843" i="2"/>
  <c r="AQ844" i="2"/>
  <c r="AB77" i="2"/>
  <c r="AD78" i="2"/>
  <c r="AE78" i="2"/>
  <c r="AF78" i="2" s="1"/>
  <c r="AX843" i="2" l="1"/>
  <c r="AR843" i="2"/>
  <c r="AS843" i="2" s="1"/>
  <c r="AT843" i="2"/>
  <c r="AU843" i="2" s="1"/>
  <c r="AW842" i="2"/>
  <c r="AQ843" i="2"/>
  <c r="AB76" i="2"/>
  <c r="AE77" i="2"/>
  <c r="AF77" i="2" s="1"/>
  <c r="AD77" i="2"/>
  <c r="AV843" i="2" l="1"/>
  <c r="AY842" i="2" s="1"/>
  <c r="AX842" i="2" s="1"/>
  <c r="AB75" i="2"/>
  <c r="AD76" i="2"/>
  <c r="AE76" i="2"/>
  <c r="AF76" i="2" s="1"/>
  <c r="AT842" i="2" l="1"/>
  <c r="AU842" i="2" s="1"/>
  <c r="AW841" i="2"/>
  <c r="AR842" i="2"/>
  <c r="AS842" i="2" s="1"/>
  <c r="AV842" i="2" s="1"/>
  <c r="AY841" i="2" s="1"/>
  <c r="AQ842" i="2"/>
  <c r="AB74" i="2"/>
  <c r="AD75" i="2"/>
  <c r="AE75" i="2"/>
  <c r="AF75" i="2" s="1"/>
  <c r="AX841" i="2" l="1"/>
  <c r="AT841" i="2" s="1"/>
  <c r="AU841" i="2" s="1"/>
  <c r="AR841" i="2"/>
  <c r="AS841" i="2" s="1"/>
  <c r="AV841" i="2" s="1"/>
  <c r="AY840" i="2" s="1"/>
  <c r="AX840" i="2" s="1"/>
  <c r="AQ841" i="2"/>
  <c r="AW840" i="2"/>
  <c r="AB73" i="2"/>
  <c r="AD74" i="2"/>
  <c r="AE74" i="2"/>
  <c r="AF74" i="2" s="1"/>
  <c r="AQ840" i="2" l="1"/>
  <c r="AR840" i="2"/>
  <c r="AS840" i="2" s="1"/>
  <c r="AV840" i="2" s="1"/>
  <c r="AY839" i="2" s="1"/>
  <c r="AX839" i="2" s="1"/>
  <c r="AW838" i="2" s="1"/>
  <c r="AT840" i="2"/>
  <c r="AU840" i="2" s="1"/>
  <c r="AW839" i="2"/>
  <c r="AB72" i="2"/>
  <c r="AE73" i="2"/>
  <c r="AF73" i="2" s="1"/>
  <c r="AD73" i="2"/>
  <c r="AR839" i="2" l="1"/>
  <c r="AS839" i="2" s="1"/>
  <c r="AQ839" i="2"/>
  <c r="AT839" i="2"/>
  <c r="AU839" i="2" s="1"/>
  <c r="AB71" i="2"/>
  <c r="AE72" i="2"/>
  <c r="AF72" i="2" s="1"/>
  <c r="AD72" i="2"/>
  <c r="AV839" i="2" l="1"/>
  <c r="AY838" i="2" s="1"/>
  <c r="AX838" i="2" s="1"/>
  <c r="AQ838" i="2" s="1"/>
  <c r="AB70" i="2"/>
  <c r="AD71" i="2"/>
  <c r="AE71" i="2"/>
  <c r="AF71" i="2" s="1"/>
  <c r="AW837" i="2" l="1"/>
  <c r="AT838" i="2"/>
  <c r="AU838" i="2" s="1"/>
  <c r="AR838" i="2"/>
  <c r="AS838" i="2" s="1"/>
  <c r="AV838" i="2" s="1"/>
  <c r="AY837" i="2" s="1"/>
  <c r="AX837" i="2" s="1"/>
  <c r="AR837" i="2" s="1"/>
  <c r="AS837" i="2" s="1"/>
  <c r="AB69" i="2"/>
  <c r="AE70" i="2"/>
  <c r="AF70" i="2" s="1"/>
  <c r="AD70" i="2"/>
  <c r="AQ837" i="2" l="1"/>
  <c r="AW836" i="2"/>
  <c r="AT837" i="2"/>
  <c r="AU837" i="2" s="1"/>
  <c r="AV837" i="2" s="1"/>
  <c r="AY836" i="2" s="1"/>
  <c r="AX836" i="2" s="1"/>
  <c r="AR836" i="2" s="1"/>
  <c r="AS836" i="2" s="1"/>
  <c r="AB68" i="2"/>
  <c r="AE69" i="2"/>
  <c r="AF69" i="2" s="1"/>
  <c r="AD69" i="2"/>
  <c r="AQ836" i="2" l="1"/>
  <c r="AT836" i="2"/>
  <c r="AU836" i="2" s="1"/>
  <c r="AV836" i="2" s="1"/>
  <c r="AY835" i="2" s="1"/>
  <c r="AW835" i="2"/>
  <c r="AB67" i="2"/>
  <c r="AD68" i="2"/>
  <c r="AE68" i="2"/>
  <c r="AF68" i="2" s="1"/>
  <c r="AX835" i="2" l="1"/>
  <c r="AQ835" i="2" s="1"/>
  <c r="AW834" i="2"/>
  <c r="AR835" i="2"/>
  <c r="AS835" i="2" s="1"/>
  <c r="AB66" i="2"/>
  <c r="AD67" i="2"/>
  <c r="AE67" i="2"/>
  <c r="AF67" i="2" s="1"/>
  <c r="AT835" i="2" l="1"/>
  <c r="AU835" i="2" s="1"/>
  <c r="AV835" i="2" s="1"/>
  <c r="AY834" i="2" s="1"/>
  <c r="AX834" i="2" s="1"/>
  <c r="AB65" i="2"/>
  <c r="AD66" i="2"/>
  <c r="AE66" i="2"/>
  <c r="AF66" i="2" s="1"/>
  <c r="AR834" i="2" l="1"/>
  <c r="AS834" i="2" s="1"/>
  <c r="AW833" i="2"/>
  <c r="AQ834" i="2"/>
  <c r="AT834" i="2"/>
  <c r="AU834" i="2" s="1"/>
  <c r="AV834" i="2" s="1"/>
  <c r="AY833" i="2" s="1"/>
  <c r="AX833" i="2" s="1"/>
  <c r="AT833" i="2" s="1"/>
  <c r="AU833" i="2" s="1"/>
  <c r="AB64" i="2"/>
  <c r="AD65" i="2"/>
  <c r="AE65" i="2"/>
  <c r="AF65" i="2" s="1"/>
  <c r="AQ833" i="2" l="1"/>
  <c r="AR833" i="2"/>
  <c r="AS833" i="2" s="1"/>
  <c r="AV833" i="2" s="1"/>
  <c r="AY832" i="2" s="1"/>
  <c r="AX832" i="2" s="1"/>
  <c r="AW831" i="2" s="1"/>
  <c r="AW832" i="2"/>
  <c r="AB63" i="2"/>
  <c r="AD64" i="2"/>
  <c r="AE64" i="2"/>
  <c r="AF64" i="2" s="1"/>
  <c r="AQ832" i="2" l="1"/>
  <c r="AT832" i="2"/>
  <c r="AU832" i="2" s="1"/>
  <c r="AR832" i="2"/>
  <c r="AS832" i="2" s="1"/>
  <c r="AV832" i="2" s="1"/>
  <c r="AY831" i="2" s="1"/>
  <c r="AX831" i="2" s="1"/>
  <c r="AW830" i="2" s="1"/>
  <c r="AB62" i="2"/>
  <c r="AD63" i="2"/>
  <c r="AE63" i="2"/>
  <c r="AF63" i="2" s="1"/>
  <c r="AQ831" i="2" l="1"/>
  <c r="AR831" i="2"/>
  <c r="AS831" i="2" s="1"/>
  <c r="AT831" i="2"/>
  <c r="AU831" i="2" s="1"/>
  <c r="AB61" i="2"/>
  <c r="AE62" i="2"/>
  <c r="AF62" i="2" s="1"/>
  <c r="AD62" i="2"/>
  <c r="AV831" i="2" l="1"/>
  <c r="AY830" i="2" s="1"/>
  <c r="AX830" i="2" s="1"/>
  <c r="AR830" i="2" s="1"/>
  <c r="AS830" i="2" s="1"/>
  <c r="AB60" i="2"/>
  <c r="AD61" i="2"/>
  <c r="AE61" i="2"/>
  <c r="AF61" i="2" s="1"/>
  <c r="AW829" i="2" l="1"/>
  <c r="AT830" i="2"/>
  <c r="AU830" i="2" s="1"/>
  <c r="AV830" i="2" s="1"/>
  <c r="AY829" i="2" s="1"/>
  <c r="AX829" i="2" s="1"/>
  <c r="AT829" i="2" s="1"/>
  <c r="AU829" i="2" s="1"/>
  <c r="AQ830" i="2"/>
  <c r="AB59" i="2"/>
  <c r="AD60" i="2"/>
  <c r="AE60" i="2"/>
  <c r="AF60" i="2" s="1"/>
  <c r="AW828" i="2" l="1"/>
  <c r="AQ829" i="2"/>
  <c r="AR829" i="2"/>
  <c r="AS829" i="2" s="1"/>
  <c r="AV829" i="2" s="1"/>
  <c r="AY828" i="2" s="1"/>
  <c r="AX828" i="2" s="1"/>
  <c r="AQ828" i="2" s="1"/>
  <c r="AB58" i="2"/>
  <c r="AD59" i="2"/>
  <c r="AE59" i="2"/>
  <c r="AF59" i="2" s="1"/>
  <c r="AR828" i="2" l="1"/>
  <c r="AS828" i="2" s="1"/>
  <c r="AT828" i="2"/>
  <c r="AU828" i="2" s="1"/>
  <c r="AW827" i="2"/>
  <c r="AB57" i="2"/>
  <c r="AD58" i="2"/>
  <c r="AE58" i="2"/>
  <c r="AF58" i="2" s="1"/>
  <c r="AV828" i="2" l="1"/>
  <c r="AY827" i="2" s="1"/>
  <c r="AX827" i="2" s="1"/>
  <c r="AB56" i="2"/>
  <c r="AD57" i="2"/>
  <c r="AE57" i="2"/>
  <c r="AF57" i="2" s="1"/>
  <c r="AW826" i="2" l="1"/>
  <c r="AR827" i="2"/>
  <c r="AS827" i="2" s="1"/>
  <c r="AV827" i="2" s="1"/>
  <c r="AY826" i="2" s="1"/>
  <c r="AX826" i="2" s="1"/>
  <c r="AW825" i="2" s="1"/>
  <c r="AT827" i="2"/>
  <c r="AU827" i="2" s="1"/>
  <c r="AQ827" i="2"/>
  <c r="AB55" i="2"/>
  <c r="AE56" i="2"/>
  <c r="AF56" i="2" s="1"/>
  <c r="AD56" i="2"/>
  <c r="AR826" i="2" l="1"/>
  <c r="AS826" i="2" s="1"/>
  <c r="AQ826" i="2"/>
  <c r="AT826" i="2"/>
  <c r="AU826" i="2" s="1"/>
  <c r="AB54" i="2"/>
  <c r="AE55" i="2"/>
  <c r="AF55" i="2" s="1"/>
  <c r="AD55" i="2"/>
  <c r="AV826" i="2" l="1"/>
  <c r="AY825" i="2" s="1"/>
  <c r="AX825" i="2" s="1"/>
  <c r="AW824" i="2" s="1"/>
  <c r="AB53" i="2"/>
  <c r="AD54" i="2"/>
  <c r="AE54" i="2"/>
  <c r="AF54" i="2" s="1"/>
  <c r="AQ825" i="2" l="1"/>
  <c r="AT825" i="2"/>
  <c r="AU825" i="2" s="1"/>
  <c r="AR825" i="2"/>
  <c r="AS825" i="2" s="1"/>
  <c r="AB52" i="2"/>
  <c r="AE53" i="2"/>
  <c r="AF53" i="2" s="1"/>
  <c r="AD53" i="2"/>
  <c r="AV825" i="2" l="1"/>
  <c r="AY824" i="2" s="1"/>
  <c r="AX824" i="2" s="1"/>
  <c r="AT824" i="2" s="1"/>
  <c r="AU824" i="2" s="1"/>
  <c r="AB51" i="2"/>
  <c r="AE52" i="2"/>
  <c r="AF52" i="2" s="1"/>
  <c r="AD52" i="2"/>
  <c r="AQ824" i="2" l="1"/>
  <c r="AW823" i="2"/>
  <c r="AR824" i="2"/>
  <c r="AS824" i="2" s="1"/>
  <c r="AV824" i="2" s="1"/>
  <c r="AY823" i="2" s="1"/>
  <c r="AX823" i="2" s="1"/>
  <c r="AR823" i="2" s="1"/>
  <c r="AS823" i="2" s="1"/>
  <c r="AB50" i="2"/>
  <c r="AE51" i="2"/>
  <c r="AF51" i="2" s="1"/>
  <c r="AD51" i="2"/>
  <c r="AT823" i="2" l="1"/>
  <c r="AU823" i="2" s="1"/>
  <c r="AV823" i="2" s="1"/>
  <c r="AY822" i="2" s="1"/>
  <c r="AW822" i="2"/>
  <c r="AQ823" i="2"/>
  <c r="AB49" i="2"/>
  <c r="AD50" i="2"/>
  <c r="AE50" i="2"/>
  <c r="AF50" i="2" s="1"/>
  <c r="AX822" i="2" l="1"/>
  <c r="AT822" i="2" s="1"/>
  <c r="AU822" i="2" s="1"/>
  <c r="AR822" i="2"/>
  <c r="AS822" i="2" s="1"/>
  <c r="AV822" i="2" s="1"/>
  <c r="AY821" i="2" s="1"/>
  <c r="AQ822" i="2"/>
  <c r="AB48" i="2"/>
  <c r="AE49" i="2"/>
  <c r="AF49" i="2" s="1"/>
  <c r="AD49" i="2"/>
  <c r="AW821" i="2" l="1"/>
  <c r="AX821" i="2" s="1"/>
  <c r="AB47" i="2"/>
  <c r="AD48" i="2"/>
  <c r="AE48" i="2"/>
  <c r="AF48" i="2" s="1"/>
  <c r="AR821" i="2" l="1"/>
  <c r="AS821" i="2" s="1"/>
  <c r="AT821" i="2"/>
  <c r="AU821" i="2" s="1"/>
  <c r="AV821" i="2" s="1"/>
  <c r="AY820" i="2" s="1"/>
  <c r="AW820" i="2"/>
  <c r="AQ821" i="2"/>
  <c r="AX820" i="2"/>
  <c r="AW819" i="2" s="1"/>
  <c r="AR820" i="2"/>
  <c r="AS820" i="2" s="1"/>
  <c r="AQ820" i="2"/>
  <c r="AT820" i="2"/>
  <c r="AU820" i="2" s="1"/>
  <c r="AB46" i="2"/>
  <c r="AE47" i="2"/>
  <c r="AF47" i="2" s="1"/>
  <c r="AD47" i="2"/>
  <c r="AV820" i="2" l="1"/>
  <c r="AY819" i="2" s="1"/>
  <c r="AX819" i="2" s="1"/>
  <c r="AQ819" i="2" s="1"/>
  <c r="AB45" i="2"/>
  <c r="AD46" i="2"/>
  <c r="AE46" i="2"/>
  <c r="AF46" i="2" s="1"/>
  <c r="AW818" i="2" l="1"/>
  <c r="AT819" i="2"/>
  <c r="AU819" i="2" s="1"/>
  <c r="AR819" i="2"/>
  <c r="AS819" i="2" s="1"/>
  <c r="AV819" i="2" s="1"/>
  <c r="AY818" i="2" s="1"/>
  <c r="AX818" i="2" s="1"/>
  <c r="AR818" i="2" s="1"/>
  <c r="AS818" i="2" s="1"/>
  <c r="AB44" i="2"/>
  <c r="AE45" i="2"/>
  <c r="AF45" i="2" s="1"/>
  <c r="AD45" i="2"/>
  <c r="AW817" i="2" l="1"/>
  <c r="AQ818" i="2"/>
  <c r="AT818" i="2"/>
  <c r="AU818" i="2" s="1"/>
  <c r="AV818" i="2" s="1"/>
  <c r="AY817" i="2" s="1"/>
  <c r="AX817" i="2" s="1"/>
  <c r="AQ817" i="2" s="1"/>
  <c r="AB43" i="2"/>
  <c r="AD44" i="2"/>
  <c r="AE44" i="2"/>
  <c r="AF44" i="2" s="1"/>
  <c r="AR817" i="2" l="1"/>
  <c r="AS817" i="2" s="1"/>
  <c r="AT817" i="2"/>
  <c r="AU817" i="2" s="1"/>
  <c r="AW816" i="2"/>
  <c r="AB42" i="2"/>
  <c r="AE43" i="2"/>
  <c r="AF43" i="2" s="1"/>
  <c r="AD43" i="2"/>
  <c r="AV817" i="2" l="1"/>
  <c r="AY816" i="2" s="1"/>
  <c r="AX816" i="2" s="1"/>
  <c r="AB41" i="2"/>
  <c r="AD42" i="2"/>
  <c r="AE42" i="2"/>
  <c r="AF42" i="2" s="1"/>
  <c r="AT816" i="2" l="1"/>
  <c r="AU816" i="2" s="1"/>
  <c r="AR816" i="2"/>
  <c r="AS816" i="2" s="1"/>
  <c r="AV816" i="2" s="1"/>
  <c r="AY815" i="2" s="1"/>
  <c r="AX815" i="2" s="1"/>
  <c r="AT815" i="2" s="1"/>
  <c r="AU815" i="2" s="1"/>
  <c r="AQ816" i="2"/>
  <c r="AW815" i="2"/>
  <c r="AB40" i="2"/>
  <c r="AD41" i="2"/>
  <c r="AE41" i="2"/>
  <c r="AF41" i="2" s="1"/>
  <c r="AQ815" i="2" l="1"/>
  <c r="AR815" i="2"/>
  <c r="AS815" i="2" s="1"/>
  <c r="AV815" i="2" s="1"/>
  <c r="AY814" i="2" s="1"/>
  <c r="AX814" i="2" s="1"/>
  <c r="AQ814" i="2" s="1"/>
  <c r="AW814" i="2"/>
  <c r="AB39" i="2"/>
  <c r="AE40" i="2"/>
  <c r="AF40" i="2" s="1"/>
  <c r="AD40" i="2"/>
  <c r="AW813" i="2" l="1"/>
  <c r="AR814" i="2"/>
  <c r="AS814" i="2" s="1"/>
  <c r="AV814" i="2" s="1"/>
  <c r="AY813" i="2" s="1"/>
  <c r="AX813" i="2" s="1"/>
  <c r="AT814" i="2"/>
  <c r="AU814" i="2" s="1"/>
  <c r="AB38" i="2"/>
  <c r="AE39" i="2"/>
  <c r="AF39" i="2" s="1"/>
  <c r="AD39" i="2"/>
  <c r="AR813" i="2" l="1"/>
  <c r="AS813" i="2" s="1"/>
  <c r="AW812" i="2"/>
  <c r="AT813" i="2"/>
  <c r="AU813" i="2" s="1"/>
  <c r="AQ813" i="2"/>
  <c r="AB37" i="2"/>
  <c r="AD38" i="2"/>
  <c r="AE38" i="2"/>
  <c r="AF38" i="2" s="1"/>
  <c r="AV813" i="2" l="1"/>
  <c r="AY812" i="2" s="1"/>
  <c r="AX812" i="2" s="1"/>
  <c r="AR812" i="2" s="1"/>
  <c r="AS812" i="2" s="1"/>
  <c r="AB36" i="2"/>
  <c r="AE37" i="2"/>
  <c r="AF37" i="2" s="1"/>
  <c r="AD37" i="2"/>
  <c r="AT812" i="2" l="1"/>
  <c r="AU812" i="2" s="1"/>
  <c r="AW811" i="2"/>
  <c r="AQ812" i="2"/>
  <c r="AV812" i="2"/>
  <c r="AY811" i="2" s="1"/>
  <c r="AX811" i="2" s="1"/>
  <c r="AQ811" i="2" s="1"/>
  <c r="AB35" i="2"/>
  <c r="AD36" i="2"/>
  <c r="AE36" i="2"/>
  <c r="AF36" i="2" s="1"/>
  <c r="AW810" i="2" l="1"/>
  <c r="AT811" i="2"/>
  <c r="AU811" i="2" s="1"/>
  <c r="AR811" i="2"/>
  <c r="AS811" i="2" s="1"/>
  <c r="AV811" i="2" s="1"/>
  <c r="AY810" i="2" s="1"/>
  <c r="AX810" i="2" s="1"/>
  <c r="AB34" i="2"/>
  <c r="AD35" i="2"/>
  <c r="AE35" i="2"/>
  <c r="AF35" i="2" s="1"/>
  <c r="AT810" i="2" l="1"/>
  <c r="AU810" i="2" s="1"/>
  <c r="AR810" i="2"/>
  <c r="AS810" i="2" s="1"/>
  <c r="AV810" i="2" s="1"/>
  <c r="AY809" i="2" s="1"/>
  <c r="AQ810" i="2"/>
  <c r="AW809" i="2"/>
  <c r="AB33" i="2"/>
  <c r="AE34" i="2"/>
  <c r="AF34" i="2" s="1"/>
  <c r="AD34" i="2"/>
  <c r="AX809" i="2" l="1"/>
  <c r="AT809" i="2" s="1"/>
  <c r="AU809" i="2" s="1"/>
  <c r="AQ809" i="2"/>
  <c r="AR809" i="2"/>
  <c r="AS809" i="2" s="1"/>
  <c r="AV809" i="2" s="1"/>
  <c r="AY808" i="2" s="1"/>
  <c r="AW808" i="2"/>
  <c r="AX808" i="2" s="1"/>
  <c r="AD33" i="2"/>
  <c r="AE33" i="2"/>
  <c r="AT808" i="2" l="1"/>
  <c r="AU808" i="2" s="1"/>
  <c r="AW807" i="2"/>
  <c r="AX807" i="2" s="1"/>
  <c r="AQ808" i="2"/>
  <c r="AR808" i="2"/>
  <c r="AS808" i="2" s="1"/>
  <c r="AV808" i="2" s="1"/>
  <c r="AY807" i="2" s="1"/>
  <c r="AJ31" i="2"/>
  <c r="AF33" i="2"/>
  <c r="AR807" i="2" l="1"/>
  <c r="AS807" i="2" s="1"/>
  <c r="AQ807" i="2"/>
  <c r="AT807" i="2"/>
  <c r="AU807" i="2" s="1"/>
  <c r="AW806" i="2"/>
  <c r="AJ92" i="2"/>
  <c r="AJ35" i="2"/>
  <c r="AJ60" i="2"/>
  <c r="AJ37" i="2"/>
  <c r="AJ81" i="2"/>
  <c r="AJ40" i="2"/>
  <c r="AJ39" i="2"/>
  <c r="AJ45" i="2"/>
  <c r="AJ125" i="2"/>
  <c r="AJ52" i="2"/>
  <c r="AJ109" i="2"/>
  <c r="AJ41" i="2"/>
  <c r="AJ58" i="2"/>
  <c r="AJ130" i="2"/>
  <c r="AJ103" i="2"/>
  <c r="AJ71" i="2"/>
  <c r="AJ104" i="2"/>
  <c r="AJ111" i="2"/>
  <c r="AJ126" i="2"/>
  <c r="AJ117" i="2"/>
  <c r="AJ56" i="2"/>
  <c r="AJ132" i="2"/>
  <c r="AJ55" i="2"/>
  <c r="AJ65" i="2"/>
  <c r="AJ133" i="2"/>
  <c r="AJ100" i="2"/>
  <c r="AJ43" i="2"/>
  <c r="AJ47" i="2"/>
  <c r="AJ53" i="2"/>
  <c r="AJ77" i="2"/>
  <c r="AJ36" i="2"/>
  <c r="AJ128" i="2"/>
  <c r="AJ82" i="2"/>
  <c r="AJ131" i="2"/>
  <c r="AJ70" i="2"/>
  <c r="AJ68" i="2"/>
  <c r="AJ120" i="2"/>
  <c r="AJ49" i="2"/>
  <c r="AJ89" i="2"/>
  <c r="AJ62" i="2"/>
  <c r="AJ91" i="2"/>
  <c r="AJ123" i="2"/>
  <c r="AJ72" i="2"/>
  <c r="AJ78" i="2"/>
  <c r="AJ124" i="2"/>
  <c r="AJ122" i="2"/>
  <c r="AJ48" i="2"/>
  <c r="AJ106" i="2"/>
  <c r="AJ46" i="2"/>
  <c r="AJ76" i="2"/>
  <c r="AJ51" i="2"/>
  <c r="AJ57" i="2"/>
  <c r="AJ86" i="2"/>
  <c r="AJ119" i="2"/>
  <c r="AJ88" i="2"/>
  <c r="AJ115" i="2"/>
  <c r="AJ121" i="2"/>
  <c r="AJ84" i="2"/>
  <c r="AJ34" i="2"/>
  <c r="AJ94" i="2"/>
  <c r="AJ118" i="2"/>
  <c r="AJ107" i="2"/>
  <c r="AJ87" i="2"/>
  <c r="AJ116" i="2"/>
  <c r="AJ90" i="2"/>
  <c r="AJ80" i="2"/>
  <c r="AJ61" i="2"/>
  <c r="AJ85" i="2"/>
  <c r="AJ95" i="2"/>
  <c r="AJ50" i="2"/>
  <c r="AJ102" i="2"/>
  <c r="AJ98" i="2"/>
  <c r="AJ112" i="2"/>
  <c r="AJ69" i="2"/>
  <c r="AJ38" i="2"/>
  <c r="AJ63" i="2"/>
  <c r="AJ97" i="2"/>
  <c r="AJ101" i="2"/>
  <c r="AJ83" i="2"/>
  <c r="AJ113" i="2"/>
  <c r="AJ42" i="2"/>
  <c r="AJ105" i="2"/>
  <c r="AJ127" i="2"/>
  <c r="AJ64" i="2"/>
  <c r="AJ114" i="2"/>
  <c r="AJ75" i="2"/>
  <c r="AJ73" i="2"/>
  <c r="AJ44" i="2"/>
  <c r="AJ74" i="2"/>
  <c r="AJ96" i="2"/>
  <c r="AJ93" i="2"/>
  <c r="AJ129" i="2"/>
  <c r="AJ110" i="2"/>
  <c r="AJ66" i="2"/>
  <c r="AJ33" i="2"/>
  <c r="AJ79" i="2"/>
  <c r="AJ67" i="2"/>
  <c r="AJ59" i="2"/>
  <c r="AJ54" i="2"/>
  <c r="AJ108" i="2"/>
  <c r="AJ99" i="2"/>
  <c r="AV807" i="2" l="1"/>
  <c r="AY806" i="2" s="1"/>
  <c r="AX806" i="2" s="1"/>
  <c r="AT806" i="2" s="1"/>
  <c r="AU806" i="2" s="1"/>
  <c r="AQ806" i="2" l="1"/>
  <c r="AR806" i="2"/>
  <c r="AS806" i="2" s="1"/>
  <c r="AV806" i="2" s="1"/>
  <c r="AY805" i="2" s="1"/>
  <c r="AW805" i="2"/>
  <c r="AX805" i="2" s="1"/>
  <c r="AR805" i="2" s="1"/>
  <c r="AS805" i="2" s="1"/>
  <c r="AQ805" i="2" l="1"/>
  <c r="AT805" i="2"/>
  <c r="AU805" i="2" s="1"/>
  <c r="AV805" i="2" s="1"/>
  <c r="AY804" i="2" s="1"/>
  <c r="AW804" i="2"/>
  <c r="AX804" i="2" l="1"/>
  <c r="AQ804" i="2" s="1"/>
  <c r="AR804" i="2"/>
  <c r="AS804" i="2" s="1"/>
  <c r="AT804" i="2" l="1"/>
  <c r="AU804" i="2" s="1"/>
  <c r="AW803" i="2"/>
  <c r="AV804" i="2"/>
  <c r="AY803" i="2" s="1"/>
  <c r="AX803" i="2" s="1"/>
  <c r="AQ803" i="2" l="1"/>
  <c r="AW802" i="2"/>
  <c r="AT803" i="2"/>
  <c r="AU803" i="2" s="1"/>
  <c r="AR803" i="2"/>
  <c r="AS803" i="2" s="1"/>
  <c r="AV803" i="2" s="1"/>
  <c r="AY802" i="2" s="1"/>
  <c r="AX802" i="2" s="1"/>
  <c r="AR802" i="2" s="1"/>
  <c r="AS802" i="2" s="1"/>
  <c r="AT802" i="2" l="1"/>
  <c r="AU802" i="2" s="1"/>
  <c r="AV802" i="2" s="1"/>
  <c r="AY801" i="2" s="1"/>
  <c r="AQ802" i="2"/>
  <c r="AW801" i="2"/>
  <c r="AX801" i="2" s="1"/>
  <c r="AW800" i="2" s="1"/>
  <c r="AT801" i="2" l="1"/>
  <c r="AU801" i="2" s="1"/>
  <c r="AR801" i="2"/>
  <c r="AS801" i="2" s="1"/>
  <c r="AV801" i="2" s="1"/>
  <c r="AY800" i="2" s="1"/>
  <c r="AX800" i="2" s="1"/>
  <c r="AR800" i="2" s="1"/>
  <c r="AS800" i="2" s="1"/>
  <c r="AQ801" i="2"/>
  <c r="AT800" i="2" l="1"/>
  <c r="AU800" i="2" s="1"/>
  <c r="AW799" i="2"/>
  <c r="AX799" i="2" s="1"/>
  <c r="AQ800" i="2"/>
  <c r="AV800" i="2"/>
  <c r="AY799" i="2" s="1"/>
  <c r="AT799" i="2" l="1"/>
  <c r="AU799" i="2" s="1"/>
  <c r="AW798" i="2"/>
  <c r="AX798" i="2" s="1"/>
  <c r="AR798" i="2" s="1"/>
  <c r="AS798" i="2" s="1"/>
  <c r="AR799" i="2"/>
  <c r="AS799" i="2" s="1"/>
  <c r="AV799" i="2" s="1"/>
  <c r="AY798" i="2" s="1"/>
  <c r="AQ799" i="2"/>
  <c r="AQ798" i="2" l="1"/>
  <c r="AW797" i="2"/>
  <c r="AX797" i="2" s="1"/>
  <c r="AT797" i="2" s="1"/>
  <c r="AU797" i="2" s="1"/>
  <c r="AT798" i="2"/>
  <c r="AU798" i="2" s="1"/>
  <c r="AV798" i="2" s="1"/>
  <c r="AY797" i="2" s="1"/>
  <c r="AR797" i="2" l="1"/>
  <c r="AS797" i="2" s="1"/>
  <c r="AV797" i="2" s="1"/>
  <c r="AY796" i="2" s="1"/>
  <c r="AQ797" i="2"/>
  <c r="AW796" i="2"/>
  <c r="AX796" i="2" s="1"/>
  <c r="AQ796" i="2" s="1"/>
  <c r="AR796" i="2" l="1"/>
  <c r="AS796" i="2" s="1"/>
  <c r="AW795" i="2"/>
  <c r="AX795" i="2" s="1"/>
  <c r="AR795" i="2" s="1"/>
  <c r="AS795" i="2" s="1"/>
  <c r="AT796" i="2"/>
  <c r="AU796" i="2" s="1"/>
  <c r="AV796" i="2" l="1"/>
  <c r="AY795" i="2" s="1"/>
  <c r="AQ795" i="2"/>
  <c r="AT795" i="2"/>
  <c r="AU795" i="2" s="1"/>
  <c r="AV795" i="2" s="1"/>
  <c r="AY794" i="2" s="1"/>
  <c r="AW794" i="2"/>
  <c r="AX794" i="2" l="1"/>
  <c r="AQ794" i="2" s="1"/>
  <c r="AR794" i="2"/>
  <c r="AS794" i="2" s="1"/>
  <c r="AT794" i="2"/>
  <c r="AU794" i="2" s="1"/>
  <c r="AW793" i="2"/>
  <c r="AX793" i="2" s="1"/>
  <c r="AT793" i="2" s="1"/>
  <c r="AU793" i="2" s="1"/>
  <c r="AV794" i="2" l="1"/>
  <c r="AY793" i="2" s="1"/>
  <c r="AW792" i="2"/>
  <c r="AX792" i="2" s="1"/>
  <c r="AR792" i="2" s="1"/>
  <c r="AS792" i="2" s="1"/>
  <c r="AR793" i="2"/>
  <c r="AS793" i="2" s="1"/>
  <c r="AV793" i="2" s="1"/>
  <c r="AY792" i="2" s="1"/>
  <c r="AQ793" i="2"/>
  <c r="AQ792" i="2" l="1"/>
  <c r="AT792" i="2"/>
  <c r="AU792" i="2" s="1"/>
  <c r="AV792" i="2" s="1"/>
  <c r="AY791" i="2" s="1"/>
  <c r="AW791" i="2"/>
  <c r="AX791" i="2" s="1"/>
  <c r="AT791" i="2" s="1"/>
  <c r="AU791" i="2" s="1"/>
  <c r="AQ791" i="2" l="1"/>
  <c r="AR791" i="2"/>
  <c r="AS791" i="2" s="1"/>
  <c r="AV791" i="2" s="1"/>
  <c r="AY790" i="2" s="1"/>
  <c r="AW790" i="2"/>
  <c r="AX790" i="2" s="1"/>
  <c r="AR790" i="2" s="1"/>
  <c r="AS790" i="2" s="1"/>
  <c r="AQ790" i="2" l="1"/>
  <c r="AT790" i="2"/>
  <c r="AU790" i="2" s="1"/>
  <c r="AV790" i="2" s="1"/>
  <c r="AY789" i="2" s="1"/>
  <c r="AW789" i="2"/>
  <c r="AX789" i="2" s="1"/>
  <c r="AR789" i="2" s="1"/>
  <c r="AS789" i="2" s="1"/>
  <c r="AW788" i="2" l="1"/>
  <c r="AX788" i="2" s="1"/>
  <c r="AT788" i="2" s="1"/>
  <c r="AU788" i="2" s="1"/>
  <c r="AT789" i="2"/>
  <c r="AU789" i="2" s="1"/>
  <c r="AV789" i="2" s="1"/>
  <c r="AY788" i="2" s="1"/>
  <c r="AQ789" i="2"/>
  <c r="AW787" i="2"/>
  <c r="AQ788" i="2"/>
  <c r="AR788" i="2"/>
  <c r="AS788" i="2" s="1"/>
  <c r="AV788" i="2" l="1"/>
  <c r="AY787" i="2" s="1"/>
  <c r="AX787" i="2" s="1"/>
  <c r="AQ787" i="2" s="1"/>
  <c r="AR787" i="2" l="1"/>
  <c r="AS787" i="2" s="1"/>
  <c r="AW786" i="2"/>
  <c r="AT787" i="2"/>
  <c r="AU787" i="2" s="1"/>
  <c r="AV787" i="2" l="1"/>
  <c r="AY786" i="2" s="1"/>
  <c r="AX786" i="2" s="1"/>
  <c r="AQ786" i="2" s="1"/>
  <c r="AW785" i="2" l="1"/>
  <c r="AX785" i="2" s="1"/>
  <c r="AT785" i="2" s="1"/>
  <c r="AU785" i="2" s="1"/>
  <c r="AT786" i="2"/>
  <c r="AU786" i="2" s="1"/>
  <c r="AR786" i="2"/>
  <c r="AS786" i="2" s="1"/>
  <c r="AV786" i="2" s="1"/>
  <c r="AY785" i="2" s="1"/>
  <c r="AR785" i="2" l="1"/>
  <c r="AS785" i="2" s="1"/>
  <c r="AV785" i="2" s="1"/>
  <c r="AW784" i="2"/>
  <c r="AX784" i="2" s="1"/>
  <c r="AW783" i="2" s="1"/>
  <c r="AQ785" i="2"/>
  <c r="AY784" i="2"/>
  <c r="AR784" i="2"/>
  <c r="AS784" i="2" s="1"/>
  <c r="AT784" i="2" l="1"/>
  <c r="AU784" i="2" s="1"/>
  <c r="AQ784" i="2"/>
  <c r="AV784" i="2"/>
  <c r="AY783" i="2" s="1"/>
  <c r="AX783" i="2" s="1"/>
  <c r="AR783" i="2" s="1"/>
  <c r="AS783" i="2" s="1"/>
  <c r="AW782" i="2" l="1"/>
  <c r="AX782" i="2" s="1"/>
  <c r="AQ783" i="2"/>
  <c r="AT783" i="2"/>
  <c r="AU783" i="2" s="1"/>
  <c r="AV783" i="2" s="1"/>
  <c r="AY782" i="2" s="1"/>
  <c r="AR782" i="2"/>
  <c r="AS782" i="2" s="1"/>
  <c r="AQ782" i="2"/>
  <c r="AT782" i="2" l="1"/>
  <c r="AU782" i="2" s="1"/>
  <c r="AW781" i="2"/>
  <c r="AV782" i="2"/>
  <c r="AY781" i="2" s="1"/>
  <c r="AX781" i="2" s="1"/>
  <c r="AQ781" i="2" s="1"/>
  <c r="AT781" i="2" l="1"/>
  <c r="AU781" i="2" s="1"/>
  <c r="AW780" i="2"/>
  <c r="AR781" i="2"/>
  <c r="AS781" i="2" s="1"/>
  <c r="AV781" i="2" s="1"/>
  <c r="AY780" i="2" s="1"/>
  <c r="AX780" i="2" s="1"/>
  <c r="AR780" i="2" l="1"/>
  <c r="AS780" i="2" s="1"/>
  <c r="AT780" i="2"/>
  <c r="AU780" i="2" s="1"/>
  <c r="AW779" i="2"/>
  <c r="AQ780" i="2"/>
  <c r="AV780" i="2" l="1"/>
  <c r="AY779" i="2" s="1"/>
  <c r="AX779" i="2" s="1"/>
  <c r="AR779" i="2" s="1"/>
  <c r="AS779" i="2" s="1"/>
  <c r="AQ779" i="2" l="1"/>
  <c r="AW778" i="2"/>
  <c r="AT779" i="2"/>
  <c r="AU779" i="2" s="1"/>
  <c r="AV779" i="2" s="1"/>
  <c r="AY778" i="2" s="1"/>
  <c r="AX778" i="2" s="1"/>
  <c r="AW777" i="2" s="1"/>
  <c r="AQ778" i="2" l="1"/>
  <c r="AT778" i="2"/>
  <c r="AU778" i="2" s="1"/>
  <c r="AR778" i="2"/>
  <c r="AS778" i="2" s="1"/>
  <c r="AV778" i="2" s="1"/>
  <c r="AY777" i="2" s="1"/>
  <c r="AX777" i="2" s="1"/>
  <c r="AT777" i="2" l="1"/>
  <c r="AU777" i="2" s="1"/>
  <c r="AW776" i="2"/>
  <c r="AQ777" i="2"/>
  <c r="AR777" i="2"/>
  <c r="AS777" i="2" s="1"/>
  <c r="AV777" i="2" l="1"/>
  <c r="AY776" i="2" s="1"/>
  <c r="AX776" i="2" s="1"/>
  <c r="AT776" i="2" l="1"/>
  <c r="AU776" i="2" s="1"/>
  <c r="AW775" i="2"/>
  <c r="AR776" i="2"/>
  <c r="AS776" i="2" s="1"/>
  <c r="AQ776" i="2"/>
  <c r="AV776" i="2" l="1"/>
  <c r="AY775" i="2" s="1"/>
  <c r="AX775" i="2" s="1"/>
  <c r="AQ775" i="2" l="1"/>
  <c r="AW774" i="2"/>
  <c r="AT775" i="2"/>
  <c r="AU775" i="2" s="1"/>
  <c r="AR775" i="2"/>
  <c r="AS775" i="2" s="1"/>
  <c r="AV775" i="2" l="1"/>
  <c r="AY774" i="2" s="1"/>
  <c r="AX774" i="2" s="1"/>
  <c r="AW773" i="2" s="1"/>
  <c r="AT774" i="2" l="1"/>
  <c r="AU774" i="2" s="1"/>
  <c r="AQ774" i="2"/>
  <c r="AR774" i="2"/>
  <c r="AS774" i="2" s="1"/>
  <c r="AV774" i="2" s="1"/>
  <c r="AY773" i="2" s="1"/>
  <c r="AX773" i="2" s="1"/>
  <c r="AT773" i="2" l="1"/>
  <c r="AU773" i="2" s="1"/>
  <c r="AR773" i="2"/>
  <c r="AS773" i="2" s="1"/>
  <c r="AV773" i="2" s="1"/>
  <c r="AY772" i="2" s="1"/>
  <c r="AW772" i="2"/>
  <c r="AQ773" i="2"/>
  <c r="AX772" i="2" l="1"/>
  <c r="AT772" i="2" s="1"/>
  <c r="AU772" i="2" s="1"/>
  <c r="AQ772" i="2"/>
  <c r="AW771" i="2"/>
  <c r="AR772" i="2"/>
  <c r="AS772" i="2" s="1"/>
  <c r="AV772" i="2" l="1"/>
  <c r="AY771" i="2" s="1"/>
  <c r="AX771" i="2" s="1"/>
  <c r="AT771" i="2" l="1"/>
  <c r="AU771" i="2" s="1"/>
  <c r="AW770" i="2"/>
  <c r="AQ771" i="2"/>
  <c r="AR771" i="2"/>
  <c r="AS771" i="2" s="1"/>
  <c r="AV771" i="2" s="1"/>
  <c r="AY770" i="2" s="1"/>
  <c r="AX770" i="2" s="1"/>
  <c r="AQ770" i="2" l="1"/>
  <c r="AR770" i="2"/>
  <c r="AS770" i="2" s="1"/>
  <c r="AW769" i="2"/>
  <c r="AT770" i="2"/>
  <c r="AU770" i="2" s="1"/>
  <c r="AV770" i="2" l="1"/>
  <c r="AY769" i="2" s="1"/>
  <c r="AX769" i="2" s="1"/>
  <c r="AR769" i="2" s="1"/>
  <c r="AS769" i="2" s="1"/>
  <c r="AW768" i="2" l="1"/>
  <c r="AT769" i="2"/>
  <c r="AU769" i="2" s="1"/>
  <c r="AV769" i="2" s="1"/>
  <c r="AY768" i="2" s="1"/>
  <c r="AX768" i="2" s="1"/>
  <c r="AQ769" i="2"/>
  <c r="AR768" i="2" l="1"/>
  <c r="AS768" i="2" s="1"/>
  <c r="AT768" i="2"/>
  <c r="AU768" i="2" s="1"/>
  <c r="AW767" i="2"/>
  <c r="AQ768" i="2"/>
  <c r="AV768" i="2" l="1"/>
  <c r="AY767" i="2" s="1"/>
  <c r="AX767" i="2" s="1"/>
  <c r="AW766" i="2" l="1"/>
  <c r="AQ767" i="2"/>
  <c r="AR767" i="2"/>
  <c r="AS767" i="2" s="1"/>
  <c r="AT767" i="2"/>
  <c r="AU767" i="2" s="1"/>
  <c r="AV767" i="2" l="1"/>
  <c r="AY766" i="2" s="1"/>
  <c r="AX766" i="2" s="1"/>
  <c r="AR766" i="2" s="1"/>
  <c r="AS766" i="2" s="1"/>
  <c r="AQ766" i="2" l="1"/>
  <c r="AT766" i="2"/>
  <c r="AU766" i="2" s="1"/>
  <c r="AV766" i="2" s="1"/>
  <c r="AY765" i="2" s="1"/>
  <c r="AW765" i="2"/>
  <c r="AX765" i="2" l="1"/>
  <c r="AT765" i="2" l="1"/>
  <c r="AU765" i="2" s="1"/>
  <c r="AW764" i="2"/>
  <c r="AR765" i="2"/>
  <c r="AS765" i="2" s="1"/>
  <c r="AV765" i="2" s="1"/>
  <c r="AY764" i="2" s="1"/>
  <c r="AX764" i="2" s="1"/>
  <c r="AQ765" i="2"/>
  <c r="AW763" i="2" l="1"/>
  <c r="AX763" i="2" s="1"/>
  <c r="AQ763" i="2" s="1"/>
  <c r="AT764" i="2"/>
  <c r="AU764" i="2" s="1"/>
  <c r="AQ764" i="2"/>
  <c r="AR764" i="2"/>
  <c r="AS764" i="2" s="1"/>
  <c r="AV764" i="2" s="1"/>
  <c r="AY763" i="2" s="1"/>
  <c r="AT763" i="2" l="1"/>
  <c r="AU763" i="2" s="1"/>
  <c r="AW762" i="2"/>
  <c r="AR763" i="2"/>
  <c r="AS763" i="2" s="1"/>
  <c r="AV763" i="2" s="1"/>
  <c r="AY762" i="2" s="1"/>
  <c r="AX762" i="2" l="1"/>
  <c r="AR762" i="2"/>
  <c r="AS762" i="2" s="1"/>
  <c r="AQ762" i="2" l="1"/>
  <c r="AT762" i="2"/>
  <c r="AU762" i="2" s="1"/>
  <c r="AV762" i="2" s="1"/>
  <c r="AY761" i="2" s="1"/>
  <c r="AW761" i="2"/>
  <c r="AX761" i="2" s="1"/>
  <c r="AQ761" i="2" l="1"/>
  <c r="AW760" i="2"/>
  <c r="AT761" i="2"/>
  <c r="AU761" i="2" s="1"/>
  <c r="AR761" i="2"/>
  <c r="AS761" i="2" s="1"/>
  <c r="AV761" i="2" s="1"/>
  <c r="AY760" i="2" s="1"/>
  <c r="AX760" i="2" s="1"/>
  <c r="AQ760" i="2" l="1"/>
  <c r="AW759" i="2"/>
  <c r="AT760" i="2"/>
  <c r="AU760" i="2" s="1"/>
  <c r="AR760" i="2"/>
  <c r="AS760" i="2" s="1"/>
  <c r="AV760" i="2" s="1"/>
  <c r="AY759" i="2" s="1"/>
  <c r="AX759" i="2" s="1"/>
  <c r="AW758" i="2" s="1"/>
  <c r="AT759" i="2" l="1"/>
  <c r="AU759" i="2" s="1"/>
  <c r="AR759" i="2"/>
  <c r="AS759" i="2" s="1"/>
  <c r="AV759" i="2" s="1"/>
  <c r="AY758" i="2" s="1"/>
  <c r="AX758" i="2" s="1"/>
  <c r="AW757" i="2" s="1"/>
  <c r="AQ759" i="2"/>
  <c r="AT758" i="2" l="1"/>
  <c r="AU758" i="2" s="1"/>
  <c r="AR758" i="2"/>
  <c r="AS758" i="2" s="1"/>
  <c r="AV758" i="2" s="1"/>
  <c r="AY757" i="2" s="1"/>
  <c r="AX757" i="2" s="1"/>
  <c r="AQ758" i="2"/>
  <c r="AW756" i="2" l="1"/>
  <c r="AR757" i="2"/>
  <c r="AS757" i="2" s="1"/>
  <c r="AQ757" i="2"/>
  <c r="AT757" i="2"/>
  <c r="AU757" i="2" s="1"/>
  <c r="AV757" i="2" l="1"/>
  <c r="AY756" i="2" s="1"/>
  <c r="AX756" i="2" s="1"/>
  <c r="AQ756" i="2" s="1"/>
  <c r="AW755" i="2" l="1"/>
  <c r="AR756" i="2"/>
  <c r="AS756" i="2" s="1"/>
  <c r="AT756" i="2"/>
  <c r="AU756" i="2" s="1"/>
  <c r="AV756" i="2" l="1"/>
  <c r="AY755" i="2" s="1"/>
  <c r="AX755" i="2" s="1"/>
  <c r="AR755" i="2" s="1"/>
  <c r="AS755" i="2" s="1"/>
  <c r="AQ755" i="2" l="1"/>
  <c r="AW754" i="2"/>
  <c r="AT755" i="2"/>
  <c r="AU755" i="2" s="1"/>
  <c r="AV755" i="2" s="1"/>
  <c r="AY754" i="2" s="1"/>
  <c r="AX754" i="2" s="1"/>
  <c r="AR754" i="2" s="1"/>
  <c r="AS754" i="2" s="1"/>
  <c r="AT754" i="2" l="1"/>
  <c r="AU754" i="2" s="1"/>
  <c r="AQ754" i="2"/>
  <c r="AV754" i="2"/>
  <c r="AY753" i="2" s="1"/>
  <c r="AW753" i="2"/>
  <c r="AX753" i="2" l="1"/>
  <c r="AR753" i="2" l="1"/>
  <c r="AS753" i="2" s="1"/>
  <c r="AT753" i="2"/>
  <c r="AU753" i="2" s="1"/>
  <c r="AW752" i="2"/>
  <c r="AQ753" i="2"/>
  <c r="AV753" i="2" l="1"/>
  <c r="AY752" i="2" s="1"/>
  <c r="AX752" i="2" s="1"/>
  <c r="AR752" i="2" s="1"/>
  <c r="AS752" i="2" s="1"/>
  <c r="AQ752" i="2" l="1"/>
  <c r="AW751" i="2"/>
  <c r="AT752" i="2"/>
  <c r="AU752" i="2" s="1"/>
  <c r="AV752" i="2" s="1"/>
  <c r="AY751" i="2" s="1"/>
  <c r="AX751" i="2" s="1"/>
  <c r="AR751" i="2" l="1"/>
  <c r="AS751" i="2" s="1"/>
  <c r="AT751" i="2"/>
  <c r="AU751" i="2" s="1"/>
  <c r="AQ751" i="2"/>
  <c r="AW750" i="2"/>
  <c r="AV751" i="2" l="1"/>
  <c r="AY750" i="2" s="1"/>
  <c r="AX750" i="2" s="1"/>
  <c r="AR750" i="2" l="1"/>
  <c r="AS750" i="2" s="1"/>
  <c r="AT750" i="2"/>
  <c r="AU750" i="2" s="1"/>
  <c r="AW749" i="2"/>
  <c r="AQ750" i="2"/>
  <c r="AV750" i="2"/>
  <c r="AY749" i="2" s="1"/>
  <c r="AX749" i="2" s="1"/>
  <c r="AQ749" i="2" s="1"/>
  <c r="AT749" i="2" l="1"/>
  <c r="AU749" i="2" s="1"/>
  <c r="AW748" i="2"/>
  <c r="AR749" i="2"/>
  <c r="AS749" i="2" s="1"/>
  <c r="AV749" i="2" s="1"/>
  <c r="AY748" i="2" s="1"/>
  <c r="AX748" i="2" s="1"/>
  <c r="AW747" i="2" l="1"/>
  <c r="AT748" i="2"/>
  <c r="AU748" i="2" s="1"/>
  <c r="AR748" i="2"/>
  <c r="AS748" i="2" s="1"/>
  <c r="AV748" i="2" s="1"/>
  <c r="AY747" i="2" s="1"/>
  <c r="AX747" i="2" s="1"/>
  <c r="AQ748" i="2"/>
  <c r="AQ747" i="2" l="1"/>
  <c r="AT747" i="2"/>
  <c r="AU747" i="2" s="1"/>
  <c r="AW746" i="2"/>
  <c r="AR747" i="2"/>
  <c r="AS747" i="2" s="1"/>
  <c r="AV747" i="2" s="1"/>
  <c r="AY746" i="2" s="1"/>
  <c r="AX746" i="2" s="1"/>
  <c r="AR746" i="2" s="1"/>
  <c r="AS746" i="2" s="1"/>
  <c r="AQ746" i="2" l="1"/>
  <c r="AW745" i="2"/>
  <c r="AT746" i="2"/>
  <c r="AU746" i="2" s="1"/>
  <c r="AV746" i="2" s="1"/>
  <c r="AY745" i="2" s="1"/>
  <c r="AX745" i="2" s="1"/>
  <c r="AR745" i="2" s="1"/>
  <c r="AS745" i="2" s="1"/>
  <c r="AW744" i="2" l="1"/>
  <c r="AQ745" i="2"/>
  <c r="AT745" i="2"/>
  <c r="AU745" i="2" s="1"/>
  <c r="AV745" i="2" s="1"/>
  <c r="AY744" i="2" s="1"/>
  <c r="AX744" i="2" s="1"/>
  <c r="AR744" i="2" s="1"/>
  <c r="AS744" i="2" s="1"/>
  <c r="AQ744" i="2" l="1"/>
  <c r="AT744" i="2"/>
  <c r="AU744" i="2" s="1"/>
  <c r="AV744" i="2" s="1"/>
  <c r="AY743" i="2" s="1"/>
  <c r="AX743" i="2" s="1"/>
  <c r="AW743" i="2"/>
  <c r="AQ743" i="2" l="1"/>
  <c r="AW742" i="2"/>
  <c r="AR743" i="2"/>
  <c r="AS743" i="2" s="1"/>
  <c r="AT743" i="2"/>
  <c r="AU743" i="2" s="1"/>
  <c r="AV743" i="2" l="1"/>
  <c r="AY742" i="2" s="1"/>
  <c r="AX742" i="2" s="1"/>
  <c r="AW741" i="2" s="1"/>
  <c r="AT742" i="2" l="1"/>
  <c r="AU742" i="2" s="1"/>
  <c r="AQ742" i="2"/>
  <c r="AR742" i="2"/>
  <c r="AS742" i="2" s="1"/>
  <c r="AV742" i="2" s="1"/>
  <c r="AY741" i="2" s="1"/>
  <c r="AX741" i="2" s="1"/>
  <c r="AQ741" i="2" s="1"/>
  <c r="AR741" i="2" l="1"/>
  <c r="AS741" i="2" s="1"/>
  <c r="AW740" i="2"/>
  <c r="AT741" i="2"/>
  <c r="AU741" i="2" s="1"/>
  <c r="AV741" i="2" l="1"/>
  <c r="AY740" i="2" s="1"/>
  <c r="AX740" i="2" s="1"/>
  <c r="AR740" i="2" s="1"/>
  <c r="AS740" i="2" s="1"/>
  <c r="AW739" i="2" l="1"/>
  <c r="AT740" i="2"/>
  <c r="AU740" i="2" s="1"/>
  <c r="AV740" i="2" s="1"/>
  <c r="AY739" i="2" s="1"/>
  <c r="AX739" i="2" s="1"/>
  <c r="AW738" i="2" s="1"/>
  <c r="AQ740" i="2"/>
  <c r="AR739" i="2" l="1"/>
  <c r="AS739" i="2" s="1"/>
  <c r="AQ739" i="2"/>
  <c r="AT739" i="2"/>
  <c r="AU739" i="2" s="1"/>
  <c r="AV739" i="2" l="1"/>
  <c r="AY738" i="2" s="1"/>
  <c r="AX738" i="2" s="1"/>
  <c r="AT738" i="2" s="1"/>
  <c r="AU738" i="2" s="1"/>
  <c r="AQ738" i="2" l="1"/>
  <c r="AR738" i="2"/>
  <c r="AS738" i="2" s="1"/>
  <c r="AV738" i="2" s="1"/>
  <c r="AY737" i="2" s="1"/>
  <c r="AW737" i="2"/>
  <c r="AX737" i="2" l="1"/>
  <c r="AR737" i="2" s="1"/>
  <c r="AS737" i="2" s="1"/>
  <c r="AQ737" i="2"/>
  <c r="AT737" i="2" l="1"/>
  <c r="AU737" i="2" s="1"/>
  <c r="AV737" i="2" s="1"/>
  <c r="AY736" i="2" s="1"/>
  <c r="AW736" i="2"/>
  <c r="AX736" i="2" l="1"/>
  <c r="AT736" i="2" s="1"/>
  <c r="AU736" i="2" s="1"/>
  <c r="AW735" i="2" l="1"/>
  <c r="AQ736" i="2"/>
  <c r="AR736" i="2"/>
  <c r="AS736" i="2" s="1"/>
  <c r="AV736" i="2" s="1"/>
  <c r="AY735" i="2" s="1"/>
  <c r="AX735" i="2" s="1"/>
  <c r="AQ735" i="2" l="1"/>
  <c r="AT735" i="2"/>
  <c r="AU735" i="2" s="1"/>
  <c r="AR735" i="2"/>
  <c r="AS735" i="2" s="1"/>
  <c r="AV735" i="2" s="1"/>
  <c r="AY734" i="2" s="1"/>
  <c r="AW734" i="2"/>
  <c r="AX734" i="2" l="1"/>
  <c r="AR734" i="2" s="1"/>
  <c r="AS734" i="2" s="1"/>
  <c r="AW733" i="2" l="1"/>
  <c r="AT734" i="2"/>
  <c r="AU734" i="2" s="1"/>
  <c r="AV734" i="2" s="1"/>
  <c r="AY733" i="2" s="1"/>
  <c r="AX733" i="2" s="1"/>
  <c r="AR733" i="2" s="1"/>
  <c r="AS733" i="2" s="1"/>
  <c r="AQ734" i="2"/>
  <c r="AW732" i="2" l="1"/>
  <c r="AT733" i="2"/>
  <c r="AU733" i="2" s="1"/>
  <c r="AV733" i="2" s="1"/>
  <c r="AY732" i="2" s="1"/>
  <c r="AX732" i="2" s="1"/>
  <c r="AQ733" i="2"/>
  <c r="AR732" i="2" l="1"/>
  <c r="AS732" i="2" s="1"/>
  <c r="AT732" i="2"/>
  <c r="AU732" i="2" s="1"/>
  <c r="AW731" i="2"/>
  <c r="AQ732" i="2"/>
  <c r="AV732" i="2" l="1"/>
  <c r="AY731" i="2" s="1"/>
  <c r="AX731" i="2" s="1"/>
  <c r="AW730" i="2" s="1"/>
  <c r="AR731" i="2" l="1"/>
  <c r="AS731" i="2" s="1"/>
  <c r="AQ731" i="2"/>
  <c r="AT731" i="2"/>
  <c r="AU731" i="2" s="1"/>
  <c r="AV731" i="2" s="1"/>
  <c r="AY730" i="2" s="1"/>
  <c r="AX730" i="2" s="1"/>
  <c r="AQ730" i="2" s="1"/>
  <c r="AR730" i="2" l="1"/>
  <c r="AS730" i="2" s="1"/>
  <c r="AW729" i="2"/>
  <c r="AT730" i="2"/>
  <c r="AU730" i="2" s="1"/>
  <c r="AV730" i="2" l="1"/>
  <c r="AY729" i="2" s="1"/>
  <c r="AX729" i="2" s="1"/>
  <c r="AQ729" i="2" s="1"/>
  <c r="AT729" i="2" l="1"/>
  <c r="AU729" i="2" s="1"/>
  <c r="AW728" i="2"/>
  <c r="AR729" i="2"/>
  <c r="AS729" i="2" s="1"/>
  <c r="AV729" i="2" s="1"/>
  <c r="AY728" i="2" s="1"/>
  <c r="AX728" i="2" s="1"/>
  <c r="AR728" i="2" l="1"/>
  <c r="AS728" i="2" s="1"/>
  <c r="AW727" i="2"/>
  <c r="AT728" i="2"/>
  <c r="AU728" i="2" s="1"/>
  <c r="AQ728" i="2"/>
  <c r="AV728" i="2" l="1"/>
  <c r="AY727" i="2" s="1"/>
  <c r="AX727" i="2" s="1"/>
  <c r="AW726" i="2" s="1"/>
  <c r="AQ727" i="2" l="1"/>
  <c r="AR727" i="2"/>
  <c r="AS727" i="2" s="1"/>
  <c r="AT727" i="2"/>
  <c r="AU727" i="2" s="1"/>
  <c r="AV727" i="2" l="1"/>
  <c r="AY726" i="2" s="1"/>
  <c r="AX726" i="2" s="1"/>
  <c r="AR726" i="2" s="1"/>
  <c r="AS726" i="2" s="1"/>
  <c r="AQ726" i="2" l="1"/>
  <c r="AT726" i="2"/>
  <c r="AU726" i="2" s="1"/>
  <c r="AV726" i="2" s="1"/>
  <c r="AY725" i="2" s="1"/>
  <c r="AX725" i="2" s="1"/>
  <c r="AQ725" i="2" s="1"/>
  <c r="AW725" i="2"/>
  <c r="AW724" i="2" l="1"/>
  <c r="AR725" i="2"/>
  <c r="AS725" i="2" s="1"/>
  <c r="AT725" i="2"/>
  <c r="AU725" i="2" s="1"/>
  <c r="AV725" i="2" l="1"/>
  <c r="AY724" i="2" s="1"/>
  <c r="AX724" i="2" s="1"/>
  <c r="AQ724" i="2" s="1"/>
  <c r="AW723" i="2" l="1"/>
  <c r="AX723" i="2" s="1"/>
  <c r="AT723" i="2" s="1"/>
  <c r="AU723" i="2" s="1"/>
  <c r="AR724" i="2"/>
  <c r="AS724" i="2" s="1"/>
  <c r="AT724" i="2"/>
  <c r="AU724" i="2" s="1"/>
  <c r="AQ723" i="2"/>
  <c r="AW722" i="2"/>
  <c r="AX722" i="2" s="1"/>
  <c r="AQ722" i="2" s="1"/>
  <c r="AR723" i="2"/>
  <c r="AS723" i="2" s="1"/>
  <c r="AV723" i="2" s="1"/>
  <c r="AV724" i="2" l="1"/>
  <c r="AY723" i="2" s="1"/>
  <c r="AR722" i="2"/>
  <c r="AS722" i="2" s="1"/>
  <c r="AT722" i="2"/>
  <c r="AU722" i="2" s="1"/>
  <c r="AW721" i="2"/>
  <c r="AY722" i="2" l="1"/>
  <c r="AV722" i="2"/>
  <c r="AY721" i="2" s="1"/>
  <c r="AX721" i="2"/>
  <c r="AQ721" i="2" s="1"/>
  <c r="AR721" i="2" l="1"/>
  <c r="AS721" i="2" s="1"/>
  <c r="AT721" i="2"/>
  <c r="AU721" i="2" s="1"/>
  <c r="AW720" i="2"/>
  <c r="AV721" i="2" l="1"/>
  <c r="AY720" i="2" s="1"/>
  <c r="AX720" i="2" s="1"/>
  <c r="AW719" i="2" s="1"/>
  <c r="AQ720" i="2" l="1"/>
  <c r="AR720" i="2"/>
  <c r="AS720" i="2" s="1"/>
  <c r="AT720" i="2"/>
  <c r="AU720" i="2" s="1"/>
  <c r="AV720" i="2" l="1"/>
  <c r="AY719" i="2" s="1"/>
  <c r="AX719" i="2" s="1"/>
  <c r="AR719" i="2" s="1"/>
  <c r="AS719" i="2" s="1"/>
  <c r="AW718" i="2" l="1"/>
  <c r="AT719" i="2"/>
  <c r="AU719" i="2" s="1"/>
  <c r="AV719" i="2" s="1"/>
  <c r="AY718" i="2" s="1"/>
  <c r="AQ719" i="2"/>
  <c r="AX718" i="2" l="1"/>
  <c r="AQ718" i="2" l="1"/>
  <c r="AW717" i="2"/>
  <c r="AR718" i="2"/>
  <c r="AS718" i="2" s="1"/>
  <c r="AT718" i="2"/>
  <c r="AU718" i="2" s="1"/>
  <c r="AV718" i="2" l="1"/>
  <c r="AY717" i="2" s="1"/>
  <c r="AX717" i="2" s="1"/>
  <c r="AQ717" i="2" s="1"/>
  <c r="AT717" i="2" l="1"/>
  <c r="AU717" i="2" s="1"/>
  <c r="AW716" i="2"/>
  <c r="AR717" i="2"/>
  <c r="AS717" i="2" s="1"/>
  <c r="AV717" i="2" s="1"/>
  <c r="AY716" i="2" s="1"/>
  <c r="AX716" i="2" s="1"/>
  <c r="AW715" i="2" s="1"/>
  <c r="AT716" i="2" l="1"/>
  <c r="AU716" i="2" s="1"/>
  <c r="AQ716" i="2"/>
  <c r="AR716" i="2"/>
  <c r="AS716" i="2" s="1"/>
  <c r="AV716" i="2" s="1"/>
  <c r="AY715" i="2" s="1"/>
  <c r="AX715" i="2" s="1"/>
  <c r="AW714" i="2" s="1"/>
  <c r="AR715" i="2" l="1"/>
  <c r="AS715" i="2" s="1"/>
  <c r="AQ715" i="2"/>
  <c r="AT715" i="2"/>
  <c r="AU715" i="2" s="1"/>
  <c r="AV715" i="2" s="1"/>
  <c r="AY714" i="2" s="1"/>
  <c r="AX714" i="2" s="1"/>
  <c r="AQ714" i="2" l="1"/>
  <c r="AW713" i="2"/>
  <c r="AT714" i="2"/>
  <c r="AU714" i="2" s="1"/>
  <c r="AR714" i="2"/>
  <c r="AS714" i="2" s="1"/>
  <c r="AV714" i="2" l="1"/>
  <c r="AY713" i="2" s="1"/>
  <c r="AX713" i="2" s="1"/>
  <c r="AQ713" i="2" l="1"/>
  <c r="AW712" i="2"/>
  <c r="AR713" i="2"/>
  <c r="AS713" i="2" s="1"/>
  <c r="AT713" i="2"/>
  <c r="AU713" i="2" s="1"/>
  <c r="AV713" i="2" l="1"/>
  <c r="AY712" i="2" s="1"/>
  <c r="AX712" i="2" s="1"/>
  <c r="AQ712" i="2" s="1"/>
  <c r="AR712" i="2" l="1"/>
  <c r="AS712" i="2" s="1"/>
  <c r="AW711" i="2"/>
  <c r="AT712" i="2"/>
  <c r="AU712" i="2" s="1"/>
  <c r="AV712" i="2" s="1"/>
  <c r="AY711" i="2" s="1"/>
  <c r="AX711" i="2" s="1"/>
  <c r="AT711" i="2" l="1"/>
  <c r="AU711" i="2" s="1"/>
  <c r="AR711" i="2"/>
  <c r="AS711" i="2" s="1"/>
  <c r="AV711" i="2" s="1"/>
  <c r="AY710" i="2" s="1"/>
  <c r="AQ711" i="2"/>
  <c r="AW710" i="2"/>
  <c r="AQ710" i="2" s="1"/>
  <c r="AR710" i="2" l="1"/>
  <c r="AX710" i="2"/>
  <c r="AT710" i="2" s="1"/>
  <c r="AU710" i="2" s="1"/>
  <c r="AW709" i="2" l="1"/>
  <c r="AS710" i="2"/>
  <c r="AV710" i="2" s="1"/>
  <c r="AY709" i="2" s="1"/>
  <c r="AX709" i="2" s="1"/>
  <c r="AT709" i="2" l="1"/>
  <c r="AU709" i="2" s="1"/>
  <c r="AW708" i="2"/>
  <c r="AQ709" i="2"/>
  <c r="AR709" i="2"/>
  <c r="AS709" i="2" s="1"/>
  <c r="AV709" i="2" s="1"/>
  <c r="AY708" i="2" s="1"/>
  <c r="AX708" i="2" s="1"/>
  <c r="AR708" i="2" l="1"/>
  <c r="AS708" i="2" s="1"/>
  <c r="AQ708" i="2"/>
  <c r="AW707" i="2"/>
  <c r="AT708" i="2"/>
  <c r="AU708" i="2" s="1"/>
  <c r="AV708" i="2" s="1"/>
  <c r="AY707" i="2" s="1"/>
  <c r="AX707" i="2" s="1"/>
  <c r="AR707" i="2" l="1"/>
  <c r="AS707" i="2" s="1"/>
  <c r="AV707" i="2" s="1"/>
  <c r="AY706" i="2" s="1"/>
  <c r="AX706" i="2" s="1"/>
  <c r="AR706" i="2" s="1"/>
  <c r="AS706" i="2" s="1"/>
  <c r="AT707" i="2"/>
  <c r="AU707" i="2" s="1"/>
  <c r="AW706" i="2"/>
  <c r="AQ707" i="2"/>
  <c r="AQ706" i="2" l="1"/>
  <c r="AW705" i="2"/>
  <c r="AT706" i="2"/>
  <c r="AU706" i="2" s="1"/>
  <c r="AV706" i="2" s="1"/>
  <c r="AY705" i="2" s="1"/>
  <c r="AX705" i="2" s="1"/>
  <c r="AT705" i="2" l="1"/>
  <c r="AU705" i="2" s="1"/>
  <c r="AW704" i="2"/>
  <c r="AR705" i="2"/>
  <c r="AS705" i="2" s="1"/>
  <c r="AV705" i="2" s="1"/>
  <c r="AY704" i="2" s="1"/>
  <c r="AX704" i="2" s="1"/>
  <c r="AQ705" i="2"/>
  <c r="AR704" i="2" l="1"/>
  <c r="AS704" i="2" s="1"/>
  <c r="AW703" i="2"/>
  <c r="AT704" i="2"/>
  <c r="AU704" i="2" s="1"/>
  <c r="AV704" i="2" s="1"/>
  <c r="AY703" i="2" s="1"/>
  <c r="AX703" i="2" s="1"/>
  <c r="AQ704" i="2"/>
  <c r="AQ703" i="2" l="1"/>
  <c r="AW702" i="2"/>
  <c r="AT703" i="2"/>
  <c r="AU703" i="2" s="1"/>
  <c r="AR703" i="2"/>
  <c r="AS703" i="2" s="1"/>
  <c r="AV703" i="2" s="1"/>
  <c r="AY702" i="2" s="1"/>
  <c r="AX702" i="2" s="1"/>
  <c r="AR702" i="2" l="1"/>
  <c r="AS702" i="2" s="1"/>
  <c r="AQ702" i="2"/>
  <c r="AT702" i="2"/>
  <c r="AU702" i="2" s="1"/>
  <c r="AV702" i="2" s="1"/>
  <c r="AY701" i="2" s="1"/>
  <c r="AX701" i="2" s="1"/>
  <c r="AW701" i="2"/>
  <c r="AR701" i="2" l="1"/>
  <c r="AS701" i="2" s="1"/>
  <c r="AT701" i="2"/>
  <c r="AU701" i="2" s="1"/>
  <c r="AW700" i="2"/>
  <c r="AX700" i="2" s="1"/>
  <c r="AQ701" i="2"/>
  <c r="AV701" i="2" l="1"/>
  <c r="AY700" i="2" s="1"/>
  <c r="AW699" i="2"/>
  <c r="AT700" i="2"/>
  <c r="AU700" i="2" s="1"/>
  <c r="AR700" i="2"/>
  <c r="AS700" i="2" s="1"/>
  <c r="AV700" i="2" s="1"/>
  <c r="AY699" i="2" s="1"/>
  <c r="AX699" i="2" s="1"/>
  <c r="AQ699" i="2" s="1"/>
  <c r="AQ700" i="2"/>
  <c r="AT699" i="2" l="1"/>
  <c r="AU699" i="2" s="1"/>
  <c r="AW698" i="2"/>
  <c r="AR699" i="2"/>
  <c r="AS699" i="2" s="1"/>
  <c r="AV699" i="2" s="1"/>
  <c r="AY698" i="2" s="1"/>
  <c r="AX698" i="2" s="1"/>
  <c r="AQ698" i="2" l="1"/>
  <c r="AT698" i="2"/>
  <c r="AU698" i="2" s="1"/>
  <c r="AW697" i="2"/>
  <c r="AQ697" i="2" s="1"/>
  <c r="AR698" i="2"/>
  <c r="AS698" i="2" s="1"/>
  <c r="AV698" i="2" s="1"/>
  <c r="AY697" i="2" s="1"/>
  <c r="AX697" i="2" s="1"/>
  <c r="AT697" i="2" s="1"/>
  <c r="AU697" i="2" s="1"/>
  <c r="AR697" i="2"/>
  <c r="AS697" i="2" l="1"/>
  <c r="AV697" i="2" s="1"/>
  <c r="AY696" i="2" s="1"/>
  <c r="AX696" i="2" s="1"/>
  <c r="AT696" i="2" s="1"/>
  <c r="AU696" i="2" s="1"/>
  <c r="AW696" i="2"/>
  <c r="AW695" i="2" l="1"/>
  <c r="AR696" i="2"/>
  <c r="AS696" i="2" s="1"/>
  <c r="AV696" i="2" s="1"/>
  <c r="AY695" i="2" s="1"/>
  <c r="AX695" i="2" s="1"/>
  <c r="AQ696" i="2"/>
  <c r="AT695" i="2" l="1"/>
  <c r="AU695" i="2" s="1"/>
  <c r="AW694" i="2"/>
  <c r="AR695" i="2"/>
  <c r="AS695" i="2" s="1"/>
  <c r="AV695" i="2" s="1"/>
  <c r="AY694" i="2" s="1"/>
  <c r="AX694" i="2" s="1"/>
  <c r="AQ695" i="2"/>
  <c r="AT694" i="2" l="1"/>
  <c r="AU694" i="2" s="1"/>
  <c r="AR694" i="2"/>
  <c r="AS694" i="2" s="1"/>
  <c r="AV694" i="2" s="1"/>
  <c r="AY693" i="2" s="1"/>
  <c r="AX693" i="2" s="1"/>
  <c r="AQ693" i="2" s="1"/>
  <c r="AQ694" i="2"/>
  <c r="AW693" i="2"/>
  <c r="AT693" i="2" l="1"/>
  <c r="AU693" i="2" s="1"/>
  <c r="AW692" i="2"/>
  <c r="AR693" i="2"/>
  <c r="AS693" i="2" s="1"/>
  <c r="AV693" i="2" l="1"/>
  <c r="AY692" i="2" s="1"/>
  <c r="AX692" i="2" s="1"/>
  <c r="AR692" i="2" l="1"/>
  <c r="AS692" i="2" s="1"/>
  <c r="AW691" i="2"/>
  <c r="AT692" i="2"/>
  <c r="AU692" i="2" s="1"/>
  <c r="AQ692" i="2"/>
  <c r="AV692" i="2" l="1"/>
  <c r="AY691" i="2" s="1"/>
  <c r="AX691" i="2" s="1"/>
  <c r="AR691" i="2" l="1"/>
  <c r="AS691" i="2" s="1"/>
  <c r="AW690" i="2"/>
  <c r="AT691" i="2"/>
  <c r="AU691" i="2" s="1"/>
  <c r="AQ691" i="2"/>
  <c r="AV691" i="2" l="1"/>
  <c r="AY690" i="2" s="1"/>
  <c r="AX690" i="2" s="1"/>
  <c r="AQ690" i="2" s="1"/>
  <c r="AR690" i="2" l="1"/>
  <c r="AS690" i="2" s="1"/>
  <c r="AT690" i="2"/>
  <c r="AU690" i="2" s="1"/>
  <c r="AW689" i="2"/>
  <c r="AV690" i="2" l="1"/>
  <c r="AY689" i="2" s="1"/>
  <c r="AX689" i="2" s="1"/>
  <c r="AT689" i="2" s="1"/>
  <c r="AU689" i="2" s="1"/>
  <c r="AR689" i="2" l="1"/>
  <c r="AS689" i="2" s="1"/>
  <c r="AV689" i="2" s="1"/>
  <c r="AY688" i="2" s="1"/>
  <c r="AW688" i="2"/>
  <c r="AQ689" i="2"/>
  <c r="AX688" i="2" l="1"/>
  <c r="AW687" i="2" s="1"/>
  <c r="AR688" i="2" l="1"/>
  <c r="AS688" i="2" s="1"/>
  <c r="AT688" i="2"/>
  <c r="AU688" i="2" s="1"/>
  <c r="AQ688" i="2"/>
  <c r="AV688" i="2" l="1"/>
  <c r="AY687" i="2" s="1"/>
  <c r="AX687" i="2" s="1"/>
  <c r="AR687" i="2" s="1"/>
  <c r="AS687" i="2" s="1"/>
  <c r="AQ687" i="2" l="1"/>
  <c r="AT687" i="2"/>
  <c r="AU687" i="2" s="1"/>
  <c r="AV687" i="2" s="1"/>
  <c r="AY686" i="2" s="1"/>
  <c r="AX686" i="2" s="1"/>
  <c r="AW686" i="2"/>
  <c r="AR686" i="2" l="1"/>
  <c r="AS686" i="2" s="1"/>
  <c r="AW685" i="2"/>
  <c r="AQ686" i="2"/>
  <c r="AT686" i="2"/>
  <c r="AU686" i="2" s="1"/>
  <c r="AV686" i="2" l="1"/>
  <c r="AY685" i="2" s="1"/>
  <c r="AX685" i="2" s="1"/>
  <c r="AT685" i="2" s="1"/>
  <c r="AU685" i="2" s="1"/>
  <c r="AQ685" i="2" l="1"/>
  <c r="AW684" i="2"/>
  <c r="AR685" i="2"/>
  <c r="AS685" i="2" s="1"/>
  <c r="AV685" i="2" s="1"/>
  <c r="AY684" i="2" s="1"/>
  <c r="AX684" i="2" s="1"/>
  <c r="AQ684" i="2" s="1"/>
  <c r="AW683" i="2" l="1"/>
  <c r="AT684" i="2"/>
  <c r="AU684" i="2" s="1"/>
  <c r="AR684" i="2"/>
  <c r="AS684" i="2" s="1"/>
  <c r="AV684" i="2" s="1"/>
  <c r="AY683" i="2" s="1"/>
  <c r="AX683" i="2" s="1"/>
  <c r="AR683" i="2" s="1"/>
  <c r="AS683" i="2" s="1"/>
  <c r="AT683" i="2" l="1"/>
  <c r="AU683" i="2" s="1"/>
  <c r="AV683" i="2" s="1"/>
  <c r="AY682" i="2" s="1"/>
  <c r="AW682" i="2"/>
  <c r="AQ683" i="2"/>
  <c r="AX682" i="2" l="1"/>
  <c r="AR682" i="2" l="1"/>
  <c r="AS682" i="2" s="1"/>
  <c r="AT682" i="2"/>
  <c r="AU682" i="2" s="1"/>
  <c r="AW681" i="2"/>
  <c r="AQ682" i="2"/>
  <c r="AV682" i="2" l="1"/>
  <c r="AY681" i="2" s="1"/>
  <c r="AX681" i="2" s="1"/>
  <c r="AQ681" i="2" s="1"/>
  <c r="AW680" i="2" l="1"/>
  <c r="AT681" i="2"/>
  <c r="AU681" i="2" s="1"/>
  <c r="AR681" i="2"/>
  <c r="AS681" i="2" s="1"/>
  <c r="AV681" i="2" l="1"/>
  <c r="AY680" i="2" s="1"/>
  <c r="AX680" i="2" s="1"/>
  <c r="AQ680" i="2" l="1"/>
  <c r="AT680" i="2"/>
  <c r="AU680" i="2" s="1"/>
  <c r="AR680" i="2"/>
  <c r="AS680" i="2" s="1"/>
  <c r="AW679" i="2"/>
  <c r="AV680" i="2" l="1"/>
  <c r="AY679" i="2" s="1"/>
  <c r="AX679" i="2" s="1"/>
  <c r="AQ679" i="2" s="1"/>
  <c r="AR679" i="2" l="1"/>
  <c r="AS679" i="2" s="1"/>
  <c r="AT679" i="2"/>
  <c r="AU679" i="2" s="1"/>
  <c r="AW678" i="2"/>
  <c r="AV679" i="2" l="1"/>
  <c r="AY678" i="2" s="1"/>
  <c r="AX678" i="2" s="1"/>
  <c r="AT678" i="2" s="1"/>
  <c r="AU678" i="2" s="1"/>
  <c r="AQ678" i="2" l="1"/>
  <c r="AR678" i="2"/>
  <c r="AS678" i="2" s="1"/>
  <c r="AV678" i="2" s="1"/>
  <c r="AY677" i="2" s="1"/>
  <c r="AW677" i="2"/>
  <c r="AX677" i="2" l="1"/>
  <c r="AQ677" i="2" l="1"/>
  <c r="AW676" i="2"/>
  <c r="AR677" i="2"/>
  <c r="AS677" i="2" s="1"/>
  <c r="AT677" i="2"/>
  <c r="AU677" i="2" s="1"/>
  <c r="AV677" i="2" l="1"/>
  <c r="AY676" i="2" s="1"/>
  <c r="AX676" i="2" s="1"/>
  <c r="AW675" i="2" s="1"/>
  <c r="AT676" i="2"/>
  <c r="AU676" i="2" s="1"/>
  <c r="AQ676" i="2" l="1"/>
  <c r="AR676" i="2"/>
  <c r="AS676" i="2" s="1"/>
  <c r="AV676" i="2" s="1"/>
  <c r="AY675" i="2" s="1"/>
  <c r="AX675" i="2" s="1"/>
  <c r="AT675" i="2" s="1"/>
  <c r="AU675" i="2" s="1"/>
  <c r="AW674" i="2" l="1"/>
  <c r="AR675" i="2"/>
  <c r="AS675" i="2" s="1"/>
  <c r="AV675" i="2" s="1"/>
  <c r="AY674" i="2" s="1"/>
  <c r="AX674" i="2" s="1"/>
  <c r="AW673" i="2" s="1"/>
  <c r="AQ675" i="2"/>
  <c r="AQ674" i="2" l="1"/>
  <c r="AT674" i="2"/>
  <c r="AU674" i="2" s="1"/>
  <c r="AR674" i="2"/>
  <c r="AS674" i="2" s="1"/>
  <c r="AV674" i="2" s="1"/>
  <c r="AY673" i="2" s="1"/>
  <c r="AX673" i="2" s="1"/>
  <c r="AQ673" i="2" s="1"/>
  <c r="AR673" i="2" l="1"/>
  <c r="AS673" i="2" s="1"/>
  <c r="AW672" i="2"/>
  <c r="AT673" i="2"/>
  <c r="AU673" i="2" s="1"/>
  <c r="AV673" i="2" l="1"/>
  <c r="AY672" i="2" s="1"/>
  <c r="AX672" i="2" s="1"/>
  <c r="AQ672" i="2" s="1"/>
  <c r="AT672" i="2" l="1"/>
  <c r="AU672" i="2" s="1"/>
  <c r="AR672" i="2"/>
  <c r="AS672" i="2" s="1"/>
  <c r="AV672" i="2" s="1"/>
  <c r="AY671" i="2" s="1"/>
  <c r="AX671" i="2" s="1"/>
  <c r="AQ671" i="2" s="1"/>
  <c r="AW671" i="2"/>
  <c r="AR671" i="2" l="1"/>
  <c r="AS671" i="2" s="1"/>
  <c r="AT671" i="2"/>
  <c r="AU671" i="2" s="1"/>
  <c r="AW670" i="2"/>
  <c r="AV671" i="2" l="1"/>
  <c r="AY670" i="2" s="1"/>
  <c r="AX670" i="2" s="1"/>
  <c r="AQ670" i="2" l="1"/>
  <c r="AR670" i="2"/>
  <c r="AS670" i="2" s="1"/>
  <c r="AW669" i="2"/>
  <c r="AT670" i="2"/>
  <c r="AU670" i="2" s="1"/>
  <c r="AV670" i="2" l="1"/>
  <c r="AY669" i="2" s="1"/>
  <c r="AX669" i="2" s="1"/>
  <c r="AR669" i="2" s="1"/>
  <c r="AS669" i="2" s="1"/>
  <c r="AT669" i="2" l="1"/>
  <c r="AU669" i="2" s="1"/>
  <c r="AV669" i="2" s="1"/>
  <c r="AY668" i="2" s="1"/>
  <c r="AW668" i="2"/>
  <c r="AQ669" i="2"/>
  <c r="AX668" i="2" l="1"/>
  <c r="AR668" i="2"/>
  <c r="AS668" i="2" s="1"/>
  <c r="AW667" i="2"/>
  <c r="AT668" i="2"/>
  <c r="AU668" i="2" s="1"/>
  <c r="AQ668" i="2"/>
  <c r="AV668" i="2" l="1"/>
  <c r="AY667" i="2" s="1"/>
  <c r="AX667" i="2" s="1"/>
  <c r="AR667" i="2" l="1"/>
  <c r="AS667" i="2" s="1"/>
  <c r="AQ667" i="2"/>
  <c r="AT667" i="2"/>
  <c r="AU667" i="2" s="1"/>
  <c r="AV667" i="2" s="1"/>
  <c r="AY666" i="2" s="1"/>
  <c r="AW666" i="2"/>
  <c r="AX666" i="2" l="1"/>
  <c r="AT666" i="2"/>
  <c r="AU666" i="2" s="1"/>
  <c r="AW665" i="2"/>
  <c r="AQ666" i="2"/>
  <c r="AR666" i="2"/>
  <c r="AS666" i="2" s="1"/>
  <c r="AV666" i="2" s="1"/>
  <c r="AY665" i="2" s="1"/>
  <c r="AX665" i="2" s="1"/>
  <c r="AQ665" i="2" l="1"/>
  <c r="AR665" i="2"/>
  <c r="AS665" i="2" s="1"/>
  <c r="AT665" i="2"/>
  <c r="AU665" i="2" s="1"/>
  <c r="AW664" i="2"/>
  <c r="AV665" i="2" l="1"/>
  <c r="AY664" i="2" s="1"/>
  <c r="AX664" i="2" s="1"/>
  <c r="AW663" i="2" s="1"/>
  <c r="AR664" i="2" l="1"/>
  <c r="AS664" i="2" s="1"/>
  <c r="AQ664" i="2"/>
  <c r="AT664" i="2"/>
  <c r="AU664" i="2" s="1"/>
  <c r="AV664" i="2" l="1"/>
  <c r="AY663" i="2" s="1"/>
  <c r="AX663" i="2" s="1"/>
  <c r="AW662" i="2" s="1"/>
  <c r="AR663" i="2" l="1"/>
  <c r="AS663" i="2" s="1"/>
  <c r="AT663" i="2"/>
  <c r="AU663" i="2" s="1"/>
  <c r="AQ663" i="2"/>
  <c r="AX662" i="2"/>
  <c r="AQ662" i="2" s="1"/>
  <c r="AV663" i="2" l="1"/>
  <c r="AY662" i="2" s="1"/>
  <c r="AR662" i="2"/>
  <c r="AS662" i="2" s="1"/>
  <c r="AW661" i="2"/>
  <c r="AT662" i="2"/>
  <c r="AU662" i="2" s="1"/>
  <c r="AV662" i="2" l="1"/>
  <c r="AY661" i="2" s="1"/>
  <c r="AX661" i="2" s="1"/>
  <c r="AR661" i="2" s="1"/>
  <c r="AS661" i="2" s="1"/>
  <c r="AQ661" i="2" l="1"/>
  <c r="AW660" i="2"/>
  <c r="AT661" i="2"/>
  <c r="AU661" i="2" s="1"/>
  <c r="AV661" i="2" s="1"/>
  <c r="AY660" i="2" s="1"/>
  <c r="AX660" i="2" s="1"/>
  <c r="AR660" i="2" s="1"/>
  <c r="AS660" i="2" s="1"/>
  <c r="AW659" i="2" l="1"/>
  <c r="AX659" i="2" s="1"/>
  <c r="AQ659" i="2" s="1"/>
  <c r="AT660" i="2"/>
  <c r="AU660" i="2" s="1"/>
  <c r="AV660" i="2" s="1"/>
  <c r="AY659" i="2" s="1"/>
  <c r="AQ660" i="2"/>
  <c r="AR659" i="2"/>
  <c r="AS659" i="2" s="1"/>
  <c r="AT659" i="2"/>
  <c r="AU659" i="2" s="1"/>
  <c r="AW658" i="2"/>
  <c r="AX658" i="2" s="1"/>
  <c r="AV659" i="2" l="1"/>
  <c r="AY658" i="2" s="1"/>
  <c r="AR658" i="2"/>
  <c r="AS658" i="2" s="1"/>
  <c r="AW657" i="2"/>
  <c r="AT658" i="2"/>
  <c r="AU658" i="2" s="1"/>
  <c r="AQ658" i="2"/>
  <c r="AQ657" i="2"/>
  <c r="AR657" i="2"/>
  <c r="AV658" i="2" l="1"/>
  <c r="AY657" i="2" s="1"/>
  <c r="AX657" i="2" s="1"/>
  <c r="AT657" i="2" s="1"/>
  <c r="AU657" i="2" s="1"/>
  <c r="AW656" i="2" l="1"/>
  <c r="AS657" i="2"/>
  <c r="AV657" i="2" s="1"/>
  <c r="AY656" i="2" s="1"/>
  <c r="AX656" i="2" s="1"/>
  <c r="AT656" i="2" s="1"/>
  <c r="AU656" i="2" s="1"/>
  <c r="AR656" i="2" l="1"/>
  <c r="AS656" i="2" s="1"/>
  <c r="AV656" i="2" s="1"/>
  <c r="AY655" i="2" s="1"/>
  <c r="AX655" i="2" s="1"/>
  <c r="AT655" i="2" s="1"/>
  <c r="AU655" i="2" s="1"/>
  <c r="AQ656" i="2"/>
  <c r="AW655" i="2"/>
  <c r="AR655" i="2" l="1"/>
  <c r="AS655" i="2" s="1"/>
  <c r="AV655" i="2" s="1"/>
  <c r="AY654" i="2" s="1"/>
  <c r="AX654" i="2" s="1"/>
  <c r="AW654" i="2"/>
  <c r="AQ655" i="2"/>
  <c r="AR654" i="2" l="1"/>
  <c r="AS654" i="2" s="1"/>
  <c r="AW653" i="2"/>
  <c r="AQ654" i="2"/>
  <c r="AT654" i="2"/>
  <c r="AU654" i="2" s="1"/>
  <c r="AV654" i="2" s="1"/>
  <c r="AY653" i="2" s="1"/>
  <c r="AX653" i="2" s="1"/>
  <c r="AR653" i="2" s="1"/>
  <c r="AS653" i="2" s="1"/>
  <c r="AT653" i="2" l="1"/>
  <c r="AU653" i="2" s="1"/>
  <c r="AW652" i="2"/>
  <c r="AQ653" i="2"/>
  <c r="AV653" i="2"/>
  <c r="AY652" i="2" s="1"/>
  <c r="AX652" i="2" s="1"/>
  <c r="AW651" i="2" l="1"/>
  <c r="AQ652" i="2"/>
  <c r="AR652" i="2"/>
  <c r="AS652" i="2" s="1"/>
  <c r="AT652" i="2"/>
  <c r="AU652" i="2" s="1"/>
  <c r="AV652" i="2" l="1"/>
  <c r="AY651" i="2" s="1"/>
  <c r="AX651" i="2" s="1"/>
  <c r="AQ651" i="2" s="1"/>
  <c r="AR651" i="2" l="1"/>
  <c r="AS651" i="2" s="1"/>
  <c r="AT651" i="2"/>
  <c r="AU651" i="2" s="1"/>
  <c r="AW650" i="2"/>
  <c r="AV651" i="2" l="1"/>
  <c r="AY650" i="2" s="1"/>
  <c r="AX650" i="2" s="1"/>
  <c r="AT650" i="2" s="1"/>
  <c r="AU650" i="2" s="1"/>
  <c r="AR650" i="2" l="1"/>
  <c r="AS650" i="2" s="1"/>
  <c r="AV650" i="2" s="1"/>
  <c r="AY649" i="2" s="1"/>
  <c r="AQ650" i="2"/>
  <c r="AW649" i="2"/>
  <c r="AX649" i="2" l="1"/>
  <c r="AW648" i="2" s="1"/>
  <c r="AQ649" i="2"/>
  <c r="AR649" i="2" l="1"/>
  <c r="AS649" i="2" s="1"/>
  <c r="AT649" i="2"/>
  <c r="AU649" i="2" s="1"/>
  <c r="AV649" i="2" l="1"/>
  <c r="AY648" i="2" s="1"/>
  <c r="AX648" i="2" s="1"/>
  <c r="AQ648" i="2" s="1"/>
  <c r="AR648" i="2" l="1"/>
  <c r="AS648" i="2" s="1"/>
  <c r="AT648" i="2"/>
  <c r="AU648" i="2" s="1"/>
  <c r="AW647" i="2"/>
  <c r="AV648" i="2" l="1"/>
  <c r="AY647" i="2" s="1"/>
  <c r="AX647" i="2" s="1"/>
  <c r="AT647" i="2" s="1"/>
  <c r="AU647" i="2" s="1"/>
  <c r="AR647" i="2" l="1"/>
  <c r="AS647" i="2" s="1"/>
  <c r="AV647" i="2" s="1"/>
  <c r="AY646" i="2" s="1"/>
  <c r="AQ647" i="2"/>
  <c r="AW646" i="2"/>
  <c r="AX646" i="2" l="1"/>
  <c r="AR646" i="2" s="1"/>
  <c r="AS646" i="2" s="1"/>
  <c r="AW645" i="2"/>
  <c r="AQ646" i="2"/>
  <c r="AT646" i="2" l="1"/>
  <c r="AU646" i="2" s="1"/>
  <c r="AV646" i="2" s="1"/>
  <c r="AY645" i="2" s="1"/>
  <c r="AX645" i="2" s="1"/>
  <c r="AQ645" i="2" s="1"/>
  <c r="AR645" i="2" l="1"/>
  <c r="AT645" i="2"/>
  <c r="AU645" i="2" s="1"/>
  <c r="AW644" i="2"/>
  <c r="AS645" i="2"/>
  <c r="AV645" i="2" l="1"/>
  <c r="AY644" i="2" s="1"/>
  <c r="AX644" i="2" s="1"/>
  <c r="AT644" i="2" l="1"/>
  <c r="AU644" i="2" s="1"/>
  <c r="AW643" i="2"/>
  <c r="AQ644" i="2"/>
  <c r="AR644" i="2"/>
  <c r="AS644" i="2" s="1"/>
  <c r="AV644" i="2" s="1"/>
  <c r="AY643" i="2" s="1"/>
  <c r="AX643" i="2" s="1"/>
  <c r="AW642" i="2" l="1"/>
  <c r="AT643" i="2"/>
  <c r="AU643" i="2" s="1"/>
  <c r="AQ643" i="2"/>
  <c r="AR643" i="2"/>
  <c r="AS643" i="2" s="1"/>
  <c r="AV643" i="2" s="1"/>
  <c r="AY642" i="2" s="1"/>
  <c r="AX642" i="2" s="1"/>
  <c r="AQ642" i="2" s="1"/>
  <c r="AT642" i="2" l="1"/>
  <c r="AU642" i="2" s="1"/>
  <c r="AR642" i="2"/>
  <c r="AS642" i="2" s="1"/>
  <c r="AV642" i="2" s="1"/>
  <c r="AY641" i="2" s="1"/>
  <c r="AX641" i="2" s="1"/>
  <c r="AT641" i="2" s="1"/>
  <c r="AU641" i="2" s="1"/>
  <c r="AW641" i="2"/>
  <c r="AQ641" i="2" l="1"/>
  <c r="AR641" i="2"/>
  <c r="AS641" i="2" s="1"/>
  <c r="AV641" i="2" s="1"/>
  <c r="AY640" i="2" s="1"/>
  <c r="AX640" i="2" s="1"/>
  <c r="AQ640" i="2" s="1"/>
  <c r="AW640" i="2"/>
  <c r="AW639" i="2" l="1"/>
  <c r="AR640" i="2"/>
  <c r="AS640" i="2" s="1"/>
  <c r="AV640" i="2" s="1"/>
  <c r="AY639" i="2" s="1"/>
  <c r="AX639" i="2" s="1"/>
  <c r="AQ639" i="2" s="1"/>
  <c r="AT640" i="2"/>
  <c r="AU640" i="2" s="1"/>
  <c r="AR639" i="2" l="1"/>
  <c r="AS639" i="2" s="1"/>
  <c r="AW638" i="2"/>
  <c r="AT639" i="2"/>
  <c r="AU639" i="2" s="1"/>
  <c r="AV639" i="2" s="1"/>
  <c r="AY638" i="2" s="1"/>
  <c r="AX638" i="2" s="1"/>
  <c r="AR638" i="2" s="1"/>
  <c r="AS638" i="2" s="1"/>
  <c r="AQ638" i="2" l="1"/>
  <c r="AW637" i="2"/>
  <c r="AT638" i="2"/>
  <c r="AU638" i="2" s="1"/>
  <c r="AV638" i="2" s="1"/>
  <c r="AY637" i="2" s="1"/>
  <c r="AX637" i="2" s="1"/>
  <c r="AW636" i="2" s="1"/>
  <c r="AQ637" i="2" l="1"/>
  <c r="AT637" i="2"/>
  <c r="AU637" i="2" s="1"/>
  <c r="AR637" i="2"/>
  <c r="AS637" i="2" s="1"/>
  <c r="AV637" i="2" s="1"/>
  <c r="AY636" i="2" s="1"/>
  <c r="AX636" i="2" s="1"/>
  <c r="AW635" i="2" s="1"/>
  <c r="AT636" i="2" l="1"/>
  <c r="AU636" i="2" s="1"/>
  <c r="AR636" i="2"/>
  <c r="AS636" i="2" s="1"/>
  <c r="AQ636" i="2"/>
  <c r="AV636" i="2" l="1"/>
  <c r="AY635" i="2" s="1"/>
  <c r="AX635" i="2" s="1"/>
  <c r="AQ635" i="2" s="1"/>
  <c r="AR635" i="2" l="1"/>
  <c r="AS635" i="2" s="1"/>
  <c r="AW634" i="2"/>
  <c r="AT635" i="2"/>
  <c r="AU635" i="2" s="1"/>
  <c r="AV635" i="2" l="1"/>
  <c r="AY634" i="2" s="1"/>
  <c r="AX634" i="2" s="1"/>
  <c r="AR634" i="2" s="1"/>
  <c r="AS634" i="2" s="1"/>
  <c r="AQ634" i="2" l="1"/>
  <c r="AW633" i="2"/>
  <c r="AT634" i="2"/>
  <c r="AU634" i="2" s="1"/>
  <c r="AV634" i="2" s="1"/>
  <c r="AY633" i="2" s="1"/>
  <c r="AX633" i="2" s="1"/>
  <c r="AR633" i="2" l="1"/>
  <c r="AS633" i="2" s="1"/>
  <c r="AT633" i="2"/>
  <c r="AU633" i="2" s="1"/>
  <c r="AQ633" i="2"/>
  <c r="AW632" i="2"/>
  <c r="AV633" i="2"/>
  <c r="AY632" i="2" s="1"/>
  <c r="AX632" i="2" l="1"/>
  <c r="AR632" i="2" s="1"/>
  <c r="AS632" i="2" s="1"/>
  <c r="AQ632" i="2"/>
  <c r="AT632" i="2"/>
  <c r="AU632" i="2" s="1"/>
  <c r="AW631" i="2"/>
  <c r="AV632" i="2" l="1"/>
  <c r="AY631" i="2" s="1"/>
  <c r="AX631" i="2" s="1"/>
  <c r="AQ631" i="2" l="1"/>
  <c r="AT631" i="2"/>
  <c r="AU631" i="2" s="1"/>
  <c r="AR631" i="2"/>
  <c r="AS631" i="2" s="1"/>
  <c r="AV631" i="2" s="1"/>
  <c r="AY630" i="2" s="1"/>
  <c r="AX630" i="2" s="1"/>
  <c r="AW630" i="2"/>
  <c r="AR630" i="2" l="1"/>
  <c r="AS630" i="2" s="1"/>
  <c r="AQ630" i="2"/>
  <c r="AW629" i="2"/>
  <c r="AT630" i="2"/>
  <c r="AU630" i="2" s="1"/>
  <c r="AV630" i="2" l="1"/>
  <c r="AY629" i="2" s="1"/>
  <c r="AX629" i="2" s="1"/>
  <c r="AR629" i="2" s="1"/>
  <c r="AS629" i="2" s="1"/>
  <c r="AQ629" i="2" l="1"/>
  <c r="AW628" i="2"/>
  <c r="AT629" i="2"/>
  <c r="AU629" i="2" s="1"/>
  <c r="AV629" i="2" s="1"/>
  <c r="AY628" i="2" s="1"/>
  <c r="AX628" i="2" s="1"/>
  <c r="AT628" i="2" s="1"/>
  <c r="AU628" i="2" s="1"/>
  <c r="AR628" i="2" l="1"/>
  <c r="AS628" i="2" s="1"/>
  <c r="AQ628" i="2"/>
  <c r="AW627" i="2"/>
  <c r="AV628" i="2"/>
  <c r="AY627" i="2" s="1"/>
  <c r="AX627" i="2" s="1"/>
  <c r="AT627" i="2" l="1"/>
  <c r="AU627" i="2" s="1"/>
  <c r="AR627" i="2"/>
  <c r="AS627" i="2" s="1"/>
  <c r="AV627" i="2" s="1"/>
  <c r="AY626" i="2" s="1"/>
  <c r="AW626" i="2"/>
  <c r="AQ627" i="2"/>
  <c r="AX626" i="2" l="1"/>
  <c r="AR626" i="2"/>
  <c r="AS626" i="2" s="1"/>
  <c r="AT626" i="2"/>
  <c r="AU626" i="2" s="1"/>
  <c r="AW625" i="2"/>
  <c r="AQ626" i="2"/>
  <c r="AV626" i="2" l="1"/>
  <c r="AY625" i="2" s="1"/>
  <c r="AX625" i="2" s="1"/>
  <c r="AQ625" i="2" s="1"/>
  <c r="AR625" i="2" l="1"/>
  <c r="AS625" i="2" s="1"/>
  <c r="AW624" i="2"/>
  <c r="AT625" i="2"/>
  <c r="AU625" i="2" s="1"/>
  <c r="AV625" i="2" s="1"/>
  <c r="AY624" i="2" s="1"/>
  <c r="AX624" i="2" s="1"/>
  <c r="AR624" i="2" s="1"/>
  <c r="AS624" i="2" s="1"/>
  <c r="AQ624" i="2" l="1"/>
  <c r="AW623" i="2"/>
  <c r="AX623" i="2" s="1"/>
  <c r="AR623" i="2" s="1"/>
  <c r="AS623" i="2" s="1"/>
  <c r="AT624" i="2"/>
  <c r="AU624" i="2" s="1"/>
  <c r="AV624" i="2" s="1"/>
  <c r="AY623" i="2" s="1"/>
  <c r="AT623" i="2" l="1"/>
  <c r="AU623" i="2" s="1"/>
  <c r="AW622" i="2"/>
  <c r="AX622" i="2" s="1"/>
  <c r="AQ622" i="2" s="1"/>
  <c r="AQ623" i="2"/>
  <c r="AV623" i="2"/>
  <c r="AY622" i="2" s="1"/>
  <c r="AW621" i="2" l="1"/>
  <c r="AX621" i="2" s="1"/>
  <c r="AT622" i="2"/>
  <c r="AU622" i="2" s="1"/>
  <c r="AR622" i="2"/>
  <c r="AS622" i="2" s="1"/>
  <c r="AV622" i="2" s="1"/>
  <c r="AY621" i="2" s="1"/>
  <c r="AQ621" i="2"/>
  <c r="AR621" i="2"/>
  <c r="AS621" i="2" s="1"/>
  <c r="AW620" i="2"/>
  <c r="AT621" i="2"/>
  <c r="AU621" i="2" s="1"/>
  <c r="AV621" i="2" l="1"/>
  <c r="AY620" i="2" s="1"/>
  <c r="AX620" i="2" s="1"/>
  <c r="AW619" i="2" l="1"/>
  <c r="AT620" i="2"/>
  <c r="AU620" i="2" s="1"/>
  <c r="AQ620" i="2"/>
  <c r="AR620" i="2"/>
  <c r="AS620" i="2" s="1"/>
  <c r="AV620" i="2" s="1"/>
  <c r="AY619" i="2" s="1"/>
  <c r="AX619" i="2" s="1"/>
  <c r="AW618" i="2" l="1"/>
  <c r="AT619" i="2"/>
  <c r="AU619" i="2" s="1"/>
  <c r="AR619" i="2"/>
  <c r="AS619" i="2" s="1"/>
  <c r="AQ619" i="2"/>
  <c r="AV619" i="2" l="1"/>
  <c r="AY618" i="2" s="1"/>
  <c r="AX618" i="2" s="1"/>
  <c r="AT618" i="2" s="1"/>
  <c r="AU618" i="2" s="1"/>
  <c r="AQ618" i="2" l="1"/>
  <c r="AW617" i="2"/>
  <c r="AR618" i="2"/>
  <c r="AS618" i="2" s="1"/>
  <c r="AV618" i="2" s="1"/>
  <c r="AY617" i="2" s="1"/>
  <c r="AX617" i="2" s="1"/>
  <c r="AQ617" i="2" l="1"/>
  <c r="AT617" i="2"/>
  <c r="AU617" i="2" s="1"/>
  <c r="AW616" i="2"/>
  <c r="AR617" i="2"/>
  <c r="AS617" i="2" s="1"/>
  <c r="AV617" i="2" s="1"/>
  <c r="AY616" i="2" s="1"/>
  <c r="AX616" i="2" s="1"/>
  <c r="AR616" i="2" s="1"/>
  <c r="AS616" i="2" s="1"/>
  <c r="AT616" i="2" l="1"/>
  <c r="AU616" i="2" s="1"/>
  <c r="AV616" i="2" s="1"/>
  <c r="AY615" i="2" s="1"/>
  <c r="AW615" i="2"/>
  <c r="AQ616" i="2"/>
  <c r="AX615" i="2" l="1"/>
  <c r="AR615" i="2" l="1"/>
  <c r="AS615" i="2" s="1"/>
  <c r="AT615" i="2"/>
  <c r="AU615" i="2" s="1"/>
  <c r="AW614" i="2"/>
  <c r="AQ615" i="2"/>
  <c r="AV615" i="2" l="1"/>
  <c r="AY614" i="2" s="1"/>
  <c r="AX614" i="2" s="1"/>
  <c r="AW613" i="2" l="1"/>
  <c r="AT614" i="2"/>
  <c r="AU614" i="2" s="1"/>
  <c r="AQ614" i="2"/>
  <c r="AR614" i="2"/>
  <c r="AS614" i="2" s="1"/>
  <c r="AV614" i="2" s="1"/>
  <c r="AY613" i="2" s="1"/>
  <c r="AX613" i="2" s="1"/>
  <c r="AT613" i="2" l="1"/>
  <c r="AU613" i="2" s="1"/>
  <c r="AR613" i="2"/>
  <c r="AS613" i="2" s="1"/>
  <c r="AV613" i="2" s="1"/>
  <c r="AY612" i="2" s="1"/>
  <c r="AQ613" i="2"/>
  <c r="AW612" i="2"/>
  <c r="AX612" i="2" l="1"/>
  <c r="AQ612" i="2"/>
  <c r="AR612" i="2"/>
  <c r="AS612" i="2" s="1"/>
  <c r="AT612" i="2"/>
  <c r="AU612" i="2" s="1"/>
  <c r="AW611" i="2"/>
  <c r="AV612" i="2" l="1"/>
  <c r="AY611" i="2" s="1"/>
  <c r="AX611" i="2" s="1"/>
  <c r="AW610" i="2" s="1"/>
  <c r="AR611" i="2" l="1"/>
  <c r="AS611" i="2" s="1"/>
  <c r="AT611" i="2"/>
  <c r="AU611" i="2" s="1"/>
  <c r="AQ611" i="2"/>
  <c r="AV611" i="2" l="1"/>
  <c r="AY610" i="2" s="1"/>
  <c r="AX610" i="2" s="1"/>
  <c r="AR610" i="2" s="1"/>
  <c r="AS610" i="2" s="1"/>
  <c r="AT610" i="2" l="1"/>
  <c r="AU610" i="2" s="1"/>
  <c r="AW609" i="2"/>
  <c r="AQ610" i="2"/>
  <c r="AV610" i="2"/>
  <c r="AY609" i="2" s="1"/>
  <c r="AX609" i="2" s="1"/>
  <c r="AQ609" i="2" s="1"/>
  <c r="AW608" i="2" l="1"/>
  <c r="AR609" i="2"/>
  <c r="AS609" i="2" s="1"/>
  <c r="AT609" i="2"/>
  <c r="AU609" i="2" s="1"/>
  <c r="AV609" i="2" l="1"/>
  <c r="AY608" i="2" s="1"/>
  <c r="AX608" i="2" s="1"/>
  <c r="AR608" i="2" s="1"/>
  <c r="AS608" i="2" s="1"/>
  <c r="AT608" i="2" l="1"/>
  <c r="AU608" i="2" s="1"/>
  <c r="AQ608" i="2"/>
  <c r="AV608" i="2"/>
  <c r="AY607" i="2" s="1"/>
  <c r="AX607" i="2" s="1"/>
  <c r="AW606" i="2" s="1"/>
  <c r="AW607" i="2"/>
  <c r="AR607" i="2" s="1"/>
  <c r="AS607" i="2" s="1"/>
  <c r="AQ607" i="2" l="1"/>
  <c r="AT607" i="2"/>
  <c r="AU607" i="2" s="1"/>
  <c r="AV607" i="2" s="1"/>
  <c r="AY606" i="2" s="1"/>
  <c r="AX606" i="2" s="1"/>
  <c r="AR606" i="2" s="1"/>
  <c r="AS606" i="2" s="1"/>
  <c r="AT606" i="2" l="1"/>
  <c r="AU606" i="2" s="1"/>
  <c r="AV606" i="2" s="1"/>
  <c r="AY605" i="2" s="1"/>
  <c r="AX605" i="2" s="1"/>
  <c r="AT605" i="2" s="1"/>
  <c r="AU605" i="2" s="1"/>
  <c r="AW605" i="2"/>
  <c r="AQ606" i="2"/>
  <c r="AW604" i="2" l="1"/>
  <c r="AR605" i="2"/>
  <c r="AS605" i="2" s="1"/>
  <c r="AV605" i="2" s="1"/>
  <c r="AY604" i="2" s="1"/>
  <c r="AX604" i="2" s="1"/>
  <c r="AR604" i="2" s="1"/>
  <c r="AS604" i="2" s="1"/>
  <c r="AQ605" i="2"/>
  <c r="AQ604" i="2" l="1"/>
  <c r="AW603" i="2"/>
  <c r="AT604" i="2"/>
  <c r="AU604" i="2" s="1"/>
  <c r="AV604" i="2" s="1"/>
  <c r="AY603" i="2" s="1"/>
  <c r="AX603" i="2" s="1"/>
  <c r="AQ603" i="2" l="1"/>
  <c r="AT603" i="2"/>
  <c r="AU603" i="2" s="1"/>
  <c r="AR603" i="2"/>
  <c r="AS603" i="2" s="1"/>
  <c r="AV603" i="2" s="1"/>
  <c r="AY602" i="2" s="1"/>
  <c r="AX602" i="2" s="1"/>
  <c r="AQ602" i="2" s="1"/>
  <c r="AW602" i="2"/>
  <c r="AW601" i="2" l="1"/>
  <c r="AT602" i="2"/>
  <c r="AU602" i="2" s="1"/>
  <c r="AR602" i="2"/>
  <c r="AS602" i="2" s="1"/>
  <c r="AV602" i="2" s="1"/>
  <c r="AY601" i="2" s="1"/>
  <c r="AX601" i="2" s="1"/>
  <c r="AR601" i="2" s="1"/>
  <c r="AS601" i="2" s="1"/>
  <c r="AW600" i="2" l="1"/>
  <c r="AT601" i="2"/>
  <c r="AU601" i="2" s="1"/>
  <c r="AV601" i="2" s="1"/>
  <c r="AY600" i="2" s="1"/>
  <c r="AX600" i="2" s="1"/>
  <c r="AQ600" i="2" s="1"/>
  <c r="AQ601" i="2"/>
  <c r="AR600" i="2" l="1"/>
  <c r="AS600" i="2" s="1"/>
  <c r="AT600" i="2"/>
  <c r="AU600" i="2" s="1"/>
  <c r="AW599" i="2"/>
  <c r="AV600" i="2" l="1"/>
  <c r="AY599" i="2" s="1"/>
  <c r="AX599" i="2" s="1"/>
  <c r="AQ599" i="2" s="1"/>
  <c r="AR599" i="2" l="1"/>
  <c r="AS599" i="2" s="1"/>
  <c r="AW598" i="2"/>
  <c r="AT599" i="2"/>
  <c r="AU599" i="2" s="1"/>
  <c r="AV599" i="2" s="1"/>
  <c r="AY598" i="2" s="1"/>
  <c r="AX598" i="2" s="1"/>
  <c r="AR598" i="2" l="1"/>
  <c r="AS598" i="2" s="1"/>
  <c r="AQ598" i="2"/>
  <c r="AW597" i="2"/>
  <c r="AT598" i="2"/>
  <c r="AU598" i="2" s="1"/>
  <c r="AV598" i="2" s="1"/>
  <c r="AY597" i="2" s="1"/>
  <c r="AX597" i="2" s="1"/>
  <c r="AT597" i="2" s="1"/>
  <c r="AU597" i="2" s="1"/>
  <c r="AR597" i="2" l="1"/>
  <c r="AS597" i="2" s="1"/>
  <c r="AV597" i="2" s="1"/>
  <c r="AY596" i="2" s="1"/>
  <c r="AQ597" i="2"/>
  <c r="AW596" i="2"/>
  <c r="AX596" i="2" l="1"/>
  <c r="AT596" i="2" s="1"/>
  <c r="AU596" i="2" s="1"/>
  <c r="AQ596" i="2"/>
  <c r="AW595" i="2"/>
  <c r="AR596" i="2"/>
  <c r="AS596" i="2" s="1"/>
  <c r="AV596" i="2" l="1"/>
  <c r="AY595" i="2" s="1"/>
  <c r="AX595" i="2" s="1"/>
  <c r="AT595" i="2" s="1"/>
  <c r="AU595" i="2" s="1"/>
  <c r="AW594" i="2" l="1"/>
  <c r="AQ595" i="2"/>
  <c r="AR595" i="2"/>
  <c r="AS595" i="2" s="1"/>
  <c r="AV595" i="2" s="1"/>
  <c r="AY594" i="2" s="1"/>
  <c r="AX594" i="2"/>
  <c r="AW593" i="2" s="1"/>
  <c r="AT594" i="2" l="1"/>
  <c r="AU594" i="2" s="1"/>
  <c r="AR594" i="2"/>
  <c r="AS594" i="2" s="1"/>
  <c r="AV594" i="2" s="1"/>
  <c r="AY593" i="2" s="1"/>
  <c r="AX593" i="2" s="1"/>
  <c r="AT593" i="2" s="1"/>
  <c r="AU593" i="2" s="1"/>
  <c r="AQ594" i="2"/>
  <c r="AQ593" i="2" l="1"/>
  <c r="AR593" i="2"/>
  <c r="AS593" i="2" s="1"/>
  <c r="AV593" i="2" s="1"/>
  <c r="AY592" i="2" s="1"/>
  <c r="AW592" i="2"/>
  <c r="AX592" i="2" l="1"/>
  <c r="AT592" i="2" s="1"/>
  <c r="AU592" i="2" s="1"/>
  <c r="AR592" i="2"/>
  <c r="AS592" i="2" s="1"/>
  <c r="AV592" i="2" s="1"/>
  <c r="AY591" i="2" s="1"/>
  <c r="AQ592" i="2"/>
  <c r="AW591" i="2" l="1"/>
  <c r="AX591" i="2" s="1"/>
  <c r="AQ591" i="2" l="1"/>
  <c r="AT591" i="2"/>
  <c r="AU591" i="2" s="1"/>
  <c r="AW590" i="2"/>
  <c r="AR591" i="2"/>
  <c r="AS591" i="2" s="1"/>
  <c r="AV591" i="2" l="1"/>
  <c r="AY590" i="2" s="1"/>
  <c r="AX590" i="2" s="1"/>
  <c r="AT590" i="2" l="1"/>
  <c r="AU590" i="2" s="1"/>
  <c r="AR590" i="2"/>
  <c r="AS590" i="2" s="1"/>
  <c r="AV590" i="2" s="1"/>
  <c r="AY589" i="2" s="1"/>
  <c r="AX589" i="2" s="1"/>
  <c r="AW589" i="2"/>
  <c r="AQ590" i="2"/>
  <c r="AR589" i="2" l="1"/>
  <c r="AS589" i="2" s="1"/>
  <c r="AQ589" i="2"/>
  <c r="AT589" i="2"/>
  <c r="AU589" i="2" s="1"/>
  <c r="AV589" i="2" s="1"/>
  <c r="AY588" i="2" s="1"/>
  <c r="AW588" i="2"/>
  <c r="AX588" i="2" l="1"/>
  <c r="AQ588" i="2" s="1"/>
  <c r="AR588" i="2"/>
  <c r="AS588" i="2" s="1"/>
  <c r="AT588" i="2"/>
  <c r="AU588" i="2" s="1"/>
  <c r="AW587" i="2"/>
  <c r="AV588" i="2" l="1"/>
  <c r="AY587" i="2" s="1"/>
  <c r="AX587" i="2" s="1"/>
  <c r="AT587" i="2" s="1"/>
  <c r="AU587" i="2" s="1"/>
  <c r="AR587" i="2" l="1"/>
  <c r="AS587" i="2" s="1"/>
  <c r="AV587" i="2" s="1"/>
  <c r="AY586" i="2" s="1"/>
  <c r="AX586" i="2" s="1"/>
  <c r="AW585" i="2" s="1"/>
  <c r="AW586" i="2"/>
  <c r="AQ587" i="2"/>
  <c r="AQ586" i="2" l="1"/>
  <c r="AT586" i="2"/>
  <c r="AU586" i="2" s="1"/>
  <c r="AR586" i="2"/>
  <c r="AS586" i="2" s="1"/>
  <c r="AV586" i="2" s="1"/>
  <c r="AY585" i="2" s="1"/>
  <c r="AX585" i="2" s="1"/>
  <c r="AR585" i="2" l="1"/>
  <c r="AS585" i="2" s="1"/>
  <c r="AQ585" i="2"/>
  <c r="AT585" i="2"/>
  <c r="AU585" i="2" s="1"/>
  <c r="AV585" i="2" s="1"/>
  <c r="AY584" i="2" s="1"/>
  <c r="AW584" i="2"/>
  <c r="AX584" i="2" l="1"/>
  <c r="AQ584" i="2" s="1"/>
  <c r="AW583" i="2"/>
  <c r="AT584" i="2"/>
  <c r="AU584" i="2" s="1"/>
  <c r="AR584" i="2" l="1"/>
  <c r="AS584" i="2" s="1"/>
  <c r="AV584" i="2" s="1"/>
  <c r="AY583" i="2" s="1"/>
  <c r="AX583" i="2" s="1"/>
  <c r="AR583" i="2" s="1"/>
  <c r="AS583" i="2" s="1"/>
  <c r="AW582" i="2" l="1"/>
  <c r="AQ583" i="2"/>
  <c r="AT583" i="2"/>
  <c r="AU583" i="2" s="1"/>
  <c r="AV583" i="2" s="1"/>
  <c r="AY582" i="2" s="1"/>
  <c r="AX582" i="2" s="1"/>
  <c r="AW581" i="2" s="1"/>
  <c r="AQ582" i="2" l="1"/>
  <c r="AT582" i="2"/>
  <c r="AU582" i="2" s="1"/>
  <c r="AR582" i="2"/>
  <c r="AS582" i="2" s="1"/>
  <c r="AV582" i="2" s="1"/>
  <c r="AY581" i="2" s="1"/>
  <c r="AX581" i="2" s="1"/>
  <c r="AT581" i="2" s="1"/>
  <c r="AU581" i="2" s="1"/>
  <c r="AQ581" i="2" l="1"/>
  <c r="AW580" i="2"/>
  <c r="AR581" i="2"/>
  <c r="AS581" i="2" s="1"/>
  <c r="AV581" i="2" s="1"/>
  <c r="AY580" i="2" s="1"/>
  <c r="AX580" i="2" l="1"/>
  <c r="AR580" i="2" s="1"/>
  <c r="AS580" i="2" s="1"/>
  <c r="AW579" i="2" l="1"/>
  <c r="AT580" i="2"/>
  <c r="AU580" i="2" s="1"/>
  <c r="AV580" i="2" s="1"/>
  <c r="AY579" i="2" s="1"/>
  <c r="AX579" i="2" s="1"/>
  <c r="AQ579" i="2" s="1"/>
  <c r="AQ580" i="2"/>
  <c r="AR579" i="2" l="1"/>
  <c r="AS579" i="2" s="1"/>
  <c r="AT579" i="2"/>
  <c r="AU579" i="2" s="1"/>
  <c r="AW578" i="2"/>
  <c r="AV579" i="2" l="1"/>
  <c r="AY578" i="2" s="1"/>
  <c r="AX578" i="2" s="1"/>
  <c r="AT578" i="2" s="1"/>
  <c r="AU578" i="2" s="1"/>
  <c r="AR578" i="2" l="1"/>
  <c r="AS578" i="2" s="1"/>
  <c r="AV578" i="2" s="1"/>
  <c r="AY577" i="2" s="1"/>
  <c r="AQ578" i="2"/>
  <c r="AW577" i="2"/>
  <c r="AX577" i="2" l="1"/>
  <c r="AQ577" i="2" s="1"/>
  <c r="AT577" i="2" l="1"/>
  <c r="AU577" i="2" s="1"/>
  <c r="AW576" i="2"/>
  <c r="AR577" i="2"/>
  <c r="AS577" i="2" s="1"/>
  <c r="AV577" i="2" s="1"/>
  <c r="AY576" i="2" s="1"/>
  <c r="AX576" i="2" s="1"/>
  <c r="AW575" i="2" s="1"/>
  <c r="AR576" i="2" l="1"/>
  <c r="AS576" i="2" s="1"/>
  <c r="AQ576" i="2"/>
  <c r="AT576" i="2"/>
  <c r="AU576" i="2" s="1"/>
  <c r="AV576" i="2" l="1"/>
  <c r="AY575" i="2" s="1"/>
  <c r="AX575" i="2" s="1"/>
  <c r="AW574" i="2" s="1"/>
  <c r="AR575" i="2" l="1"/>
  <c r="AS575" i="2" s="1"/>
  <c r="AQ575" i="2"/>
  <c r="AT575" i="2"/>
  <c r="AU575" i="2" s="1"/>
  <c r="AV575" i="2" l="1"/>
  <c r="AY574" i="2" s="1"/>
  <c r="AX574" i="2" s="1"/>
  <c r="AW573" i="2" s="1"/>
  <c r="AT574" i="2" l="1"/>
  <c r="AU574" i="2" s="1"/>
  <c r="AR574" i="2"/>
  <c r="AS574" i="2" s="1"/>
  <c r="AV574" i="2" s="1"/>
  <c r="AY573" i="2" s="1"/>
  <c r="AX573" i="2" s="1"/>
  <c r="AR573" i="2" s="1"/>
  <c r="AS573" i="2" s="1"/>
  <c r="AQ574" i="2"/>
  <c r="AW572" i="2" l="1"/>
  <c r="AQ573" i="2"/>
  <c r="AT573" i="2"/>
  <c r="AU573" i="2" s="1"/>
  <c r="AV573" i="2" s="1"/>
  <c r="AY572" i="2" s="1"/>
  <c r="AX572" i="2" s="1"/>
  <c r="AQ572" i="2" l="1"/>
  <c r="AR572" i="2"/>
  <c r="AS572" i="2" s="1"/>
  <c r="AW571" i="2"/>
  <c r="AT572" i="2"/>
  <c r="AU572" i="2" s="1"/>
  <c r="AV572" i="2" l="1"/>
  <c r="AY571" i="2" s="1"/>
  <c r="AX571" i="2" s="1"/>
  <c r="AR571" i="2" l="1"/>
  <c r="AS571" i="2" s="1"/>
  <c r="AW570" i="2"/>
  <c r="AQ571" i="2"/>
  <c r="AT571" i="2"/>
  <c r="AU571" i="2" s="1"/>
  <c r="AV571" i="2" l="1"/>
  <c r="AY570" i="2" s="1"/>
  <c r="AX570" i="2" s="1"/>
  <c r="AR570" i="2" l="1"/>
  <c r="AS570" i="2" s="1"/>
  <c r="AW569" i="2"/>
  <c r="AQ570" i="2"/>
  <c r="AT570" i="2"/>
  <c r="AU570" i="2" s="1"/>
  <c r="AV570" i="2" l="1"/>
  <c r="AY569" i="2" s="1"/>
  <c r="AX569" i="2" s="1"/>
  <c r="AW568" i="2" l="1"/>
  <c r="AT569" i="2"/>
  <c r="AU569" i="2" s="1"/>
  <c r="AR569" i="2"/>
  <c r="AS569" i="2" s="1"/>
  <c r="AV569" i="2" s="1"/>
  <c r="AY568" i="2" s="1"/>
  <c r="AX568" i="2" s="1"/>
  <c r="AR568" i="2" s="1"/>
  <c r="AS568" i="2" s="1"/>
  <c r="AQ569" i="2"/>
  <c r="AT568" i="2" l="1"/>
  <c r="AU568" i="2" s="1"/>
  <c r="AV568" i="2" s="1"/>
  <c r="AY567" i="2" s="1"/>
  <c r="AW567" i="2"/>
  <c r="AQ568" i="2"/>
  <c r="AX567" i="2" l="1"/>
  <c r="AR567" i="2" s="1"/>
  <c r="AS567" i="2" s="1"/>
  <c r="AQ567" i="2"/>
  <c r="AT567" i="2" l="1"/>
  <c r="AU567" i="2" s="1"/>
  <c r="AW566" i="2"/>
  <c r="AV567" i="2"/>
  <c r="AY566" i="2" s="1"/>
  <c r="AX566" i="2" s="1"/>
  <c r="AT566" i="2" l="1"/>
  <c r="AU566" i="2" s="1"/>
  <c r="AW565" i="2"/>
  <c r="AR566" i="2"/>
  <c r="AS566" i="2" s="1"/>
  <c r="AV566" i="2" s="1"/>
  <c r="AY565" i="2" s="1"/>
  <c r="AX565" i="2" s="1"/>
  <c r="AQ566" i="2"/>
  <c r="AW564" i="2" l="1"/>
  <c r="AT565" i="2"/>
  <c r="AU565" i="2" s="1"/>
  <c r="AR565" i="2"/>
  <c r="AS565" i="2" s="1"/>
  <c r="AQ565" i="2"/>
  <c r="AV565" i="2" l="1"/>
  <c r="AY564" i="2" s="1"/>
  <c r="AX564" i="2" s="1"/>
  <c r="AW563" i="2" s="1"/>
  <c r="AR564" i="2" l="1"/>
  <c r="AS564" i="2" s="1"/>
  <c r="AQ564" i="2"/>
  <c r="AT564" i="2"/>
  <c r="AU564" i="2" s="1"/>
  <c r="AV564" i="2" l="1"/>
  <c r="AY563" i="2" s="1"/>
  <c r="AX563" i="2" s="1"/>
  <c r="AQ563" i="2" s="1"/>
  <c r="AT563" i="2" l="1"/>
  <c r="AU563" i="2" s="1"/>
  <c r="AW562" i="2"/>
  <c r="AR563" i="2"/>
  <c r="AS563" i="2" s="1"/>
  <c r="AV563" i="2" s="1"/>
  <c r="AY562" i="2" s="1"/>
  <c r="AX562" i="2" s="1"/>
  <c r="AT562" i="2" s="1"/>
  <c r="AU562" i="2" s="1"/>
  <c r="AR562" i="2" l="1"/>
  <c r="AS562" i="2" s="1"/>
  <c r="AV562" i="2" s="1"/>
  <c r="AY561" i="2" s="1"/>
  <c r="AQ562" i="2"/>
  <c r="AW561" i="2"/>
  <c r="AX561" i="2" l="1"/>
  <c r="AW560" i="2" l="1"/>
  <c r="AT561" i="2"/>
  <c r="AU561" i="2" s="1"/>
  <c r="AR561" i="2"/>
  <c r="AS561" i="2" s="1"/>
  <c r="AV561" i="2" s="1"/>
  <c r="AY560" i="2" s="1"/>
  <c r="AX560" i="2" s="1"/>
  <c r="AQ560" i="2" s="1"/>
  <c r="AQ561" i="2"/>
  <c r="AW559" i="2" l="1"/>
  <c r="AR560" i="2"/>
  <c r="AS560" i="2" s="1"/>
  <c r="AT560" i="2"/>
  <c r="AU560" i="2" s="1"/>
  <c r="AV560" i="2" l="1"/>
  <c r="AY559" i="2" s="1"/>
  <c r="AX559" i="2" s="1"/>
  <c r="AR559" i="2" s="1"/>
  <c r="AS559" i="2" s="1"/>
  <c r="AQ559" i="2"/>
  <c r="AW558" i="2" l="1"/>
  <c r="AT559" i="2"/>
  <c r="AU559" i="2" s="1"/>
  <c r="AV559" i="2" s="1"/>
  <c r="AY558" i="2" s="1"/>
  <c r="AX558" i="2" s="1"/>
  <c r="AQ558" i="2" s="1"/>
  <c r="AR558" i="2" l="1"/>
  <c r="AS558" i="2" s="1"/>
  <c r="AT558" i="2"/>
  <c r="AU558" i="2" s="1"/>
  <c r="AW557" i="2"/>
  <c r="AV558" i="2" l="1"/>
  <c r="AY557" i="2" s="1"/>
  <c r="AX557" i="2" s="1"/>
  <c r="AT557" i="2" s="1"/>
  <c r="AU557" i="2" s="1"/>
  <c r="AQ557" i="2"/>
  <c r="AW556" i="2" l="1"/>
  <c r="AR557" i="2"/>
  <c r="AS557" i="2" s="1"/>
  <c r="AV557" i="2" s="1"/>
  <c r="AY556" i="2" s="1"/>
  <c r="AX556" i="2" s="1"/>
  <c r="AQ556" i="2" l="1"/>
  <c r="AW555" i="2"/>
  <c r="AT556" i="2"/>
  <c r="AU556" i="2" s="1"/>
  <c r="AR556" i="2"/>
  <c r="AS556" i="2" s="1"/>
  <c r="AV556" i="2" s="1"/>
  <c r="AY555" i="2" s="1"/>
  <c r="AX555" i="2" s="1"/>
  <c r="AQ555" i="2" s="1"/>
  <c r="AR555" i="2" l="1"/>
  <c r="AS555" i="2" s="1"/>
  <c r="AW554" i="2"/>
  <c r="AT555" i="2"/>
  <c r="AU555" i="2" s="1"/>
  <c r="AV555" i="2" l="1"/>
  <c r="AY554" i="2" s="1"/>
  <c r="AX554" i="2" s="1"/>
  <c r="AQ554" i="2" s="1"/>
  <c r="AR554" i="2"/>
  <c r="AS554" i="2" s="1"/>
  <c r="AT554" i="2" l="1"/>
  <c r="AU554" i="2" s="1"/>
  <c r="AV554" i="2" s="1"/>
  <c r="AY553" i="2" s="1"/>
  <c r="AX553" i="2" s="1"/>
  <c r="AW553" i="2"/>
  <c r="AQ553" i="2" l="1"/>
  <c r="AR553" i="2"/>
  <c r="AS553" i="2" s="1"/>
  <c r="AT553" i="2"/>
  <c r="AU553" i="2" s="1"/>
  <c r="AW552" i="2"/>
  <c r="AX552" i="2" s="1"/>
  <c r="AV553" i="2"/>
  <c r="AY552" i="2" s="1"/>
  <c r="AT552" i="2"/>
  <c r="AU552" i="2" s="1"/>
  <c r="AQ552" i="2"/>
  <c r="AW551" i="2"/>
  <c r="AX551" i="2" s="1"/>
  <c r="AQ551" i="2" s="1"/>
  <c r="AR552" i="2" l="1"/>
  <c r="AS552" i="2" s="1"/>
  <c r="AV552" i="2" s="1"/>
  <c r="AY551" i="2" s="1"/>
  <c r="AR551" i="2"/>
  <c r="AS551" i="2" s="1"/>
  <c r="AT551" i="2"/>
  <c r="AU551" i="2" s="1"/>
  <c r="AW550" i="2"/>
  <c r="AX550" i="2" s="1"/>
  <c r="AV551" i="2" l="1"/>
  <c r="AY550" i="2" s="1"/>
  <c r="AQ550" i="2"/>
  <c r="AR550" i="2"/>
  <c r="AS550" i="2" s="1"/>
  <c r="AT550" i="2"/>
  <c r="AU550" i="2" s="1"/>
  <c r="AW549" i="2"/>
  <c r="AX549" i="2" s="1"/>
  <c r="AV550" i="2" l="1"/>
  <c r="AY549" i="2" s="1"/>
  <c r="AR549" i="2"/>
  <c r="AS549" i="2" s="1"/>
  <c r="AQ549" i="2"/>
  <c r="AT549" i="2"/>
  <c r="AU549" i="2" s="1"/>
  <c r="AW548" i="2"/>
  <c r="AX548" i="2" s="1"/>
  <c r="AW547" i="2" l="1"/>
  <c r="AX547" i="2" s="1"/>
  <c r="AT548" i="2"/>
  <c r="AU548" i="2" s="1"/>
  <c r="AR547" i="2"/>
  <c r="AS547" i="2" s="1"/>
  <c r="AQ548" i="2"/>
  <c r="AR548" i="2"/>
  <c r="AS548" i="2" s="1"/>
  <c r="AV548" i="2" s="1"/>
  <c r="AV549" i="2"/>
  <c r="AY548" i="2" s="1"/>
  <c r="AY547" i="2" l="1"/>
  <c r="AQ547" i="2"/>
  <c r="AT547" i="2"/>
  <c r="AU547" i="2" s="1"/>
  <c r="AV547" i="2" s="1"/>
  <c r="AY546" i="2" s="1"/>
  <c r="AW546" i="2"/>
  <c r="AX546" i="2" s="1"/>
  <c r="AR546" i="2" s="1"/>
  <c r="AS546" i="2" s="1"/>
  <c r="AQ546" i="2" l="1"/>
  <c r="AT546" i="2"/>
  <c r="AU546" i="2" s="1"/>
  <c r="AV546" i="2" s="1"/>
  <c r="AY545" i="2" s="1"/>
  <c r="AW545" i="2"/>
  <c r="AX545" i="2" s="1"/>
  <c r="AR545" i="2" s="1"/>
  <c r="AS545" i="2" s="1"/>
  <c r="AQ545" i="2" l="1"/>
  <c r="AT545" i="2"/>
  <c r="AU545" i="2" s="1"/>
  <c r="AV545" i="2" s="1"/>
  <c r="AY544" i="2" s="1"/>
  <c r="AW544" i="2"/>
  <c r="AX544" i="2" s="1"/>
  <c r="AQ544" i="2" s="1"/>
  <c r="AR544" i="2" l="1"/>
  <c r="AS544" i="2" s="1"/>
  <c r="AW543" i="2"/>
  <c r="AX543" i="2" s="1"/>
  <c r="AR543" i="2" s="1"/>
  <c r="AS543" i="2" s="1"/>
  <c r="AT544" i="2"/>
  <c r="AU544" i="2" s="1"/>
  <c r="AQ543" i="2" l="1"/>
  <c r="AT543" i="2"/>
  <c r="AU543" i="2" s="1"/>
  <c r="AV543" i="2" s="1"/>
  <c r="AW542" i="2"/>
  <c r="AV544" i="2"/>
  <c r="AY543" i="2" s="1"/>
  <c r="AY542" i="2" l="1"/>
  <c r="AX542" i="2" s="1"/>
  <c r="AW541" i="2" s="1"/>
  <c r="AQ542" i="2" l="1"/>
  <c r="AR542" i="2"/>
  <c r="AS542" i="2" s="1"/>
  <c r="AT542" i="2"/>
  <c r="AU542" i="2" s="1"/>
  <c r="AV542" i="2" l="1"/>
  <c r="AY541" i="2" s="1"/>
  <c r="AX541" i="2" s="1"/>
  <c r="AR541" i="2" s="1"/>
  <c r="AS541" i="2" s="1"/>
  <c r="AQ541" i="2" l="1"/>
  <c r="AW540" i="2"/>
  <c r="AT541" i="2"/>
  <c r="AU541" i="2" s="1"/>
  <c r="AV541" i="2" s="1"/>
  <c r="AY540" i="2" s="1"/>
  <c r="AX540" i="2" s="1"/>
  <c r="AQ540" i="2" l="1"/>
  <c r="AW539" i="2"/>
  <c r="AR540" i="2"/>
  <c r="AS540" i="2" s="1"/>
  <c r="AT540" i="2"/>
  <c r="AU540" i="2" s="1"/>
  <c r="AV540" i="2" l="1"/>
  <c r="AY539" i="2" s="1"/>
  <c r="AX539" i="2" s="1"/>
  <c r="AT539" i="2" l="1"/>
  <c r="AU539" i="2" s="1"/>
  <c r="AR539" i="2"/>
  <c r="AS539" i="2" s="1"/>
  <c r="AV539" i="2" s="1"/>
  <c r="AY538" i="2" s="1"/>
  <c r="AX538" i="2" s="1"/>
  <c r="AQ539" i="2"/>
  <c r="AW538" i="2"/>
  <c r="AR538" i="2" l="1"/>
  <c r="AS538" i="2" s="1"/>
  <c r="AQ538" i="2"/>
  <c r="AT538" i="2"/>
  <c r="AU538" i="2" s="1"/>
  <c r="AW537" i="2"/>
  <c r="AV538" i="2" l="1"/>
  <c r="AY537" i="2" s="1"/>
  <c r="AX537" i="2" s="1"/>
  <c r="AQ537" i="2" l="1"/>
  <c r="AR537" i="2"/>
  <c r="AS537" i="2" s="1"/>
  <c r="AW536" i="2"/>
  <c r="AT537" i="2"/>
  <c r="AU537" i="2" s="1"/>
  <c r="AV537" i="2" l="1"/>
  <c r="AY536" i="2" s="1"/>
  <c r="AX536" i="2" s="1"/>
  <c r="AT536" i="2" s="1"/>
  <c r="AU536" i="2" s="1"/>
  <c r="AQ536" i="2" l="1"/>
  <c r="AR536" i="2"/>
  <c r="AS536" i="2" s="1"/>
  <c r="AV536" i="2" s="1"/>
  <c r="AY535" i="2" s="1"/>
  <c r="AW535" i="2"/>
  <c r="AX535" i="2" l="1"/>
  <c r="AT535" i="2" l="1"/>
  <c r="AU535" i="2" s="1"/>
  <c r="AQ535" i="2"/>
  <c r="AW534" i="2"/>
  <c r="AR535" i="2"/>
  <c r="AS535" i="2" s="1"/>
  <c r="AV535" i="2" s="1"/>
  <c r="AY534" i="2" s="1"/>
  <c r="AX534" i="2" s="1"/>
  <c r="AQ534" i="2" l="1"/>
  <c r="AR534" i="2"/>
  <c r="AS534" i="2" s="1"/>
  <c r="AW533" i="2"/>
  <c r="AT534" i="2"/>
  <c r="AU534" i="2" s="1"/>
  <c r="AV534" i="2" l="1"/>
  <c r="AY533" i="2" s="1"/>
  <c r="AX533" i="2" s="1"/>
  <c r="AW532" i="2" s="1"/>
  <c r="AR533" i="2" l="1"/>
  <c r="AS533" i="2" s="1"/>
  <c r="AT533" i="2"/>
  <c r="AU533" i="2" s="1"/>
  <c r="AV533" i="2" s="1"/>
  <c r="AY532" i="2" s="1"/>
  <c r="AX532" i="2" s="1"/>
  <c r="AR532" i="2" s="1"/>
  <c r="AS532" i="2" s="1"/>
  <c r="AQ533" i="2"/>
  <c r="AQ532" i="2" l="1"/>
  <c r="AT532" i="2"/>
  <c r="AU532" i="2" s="1"/>
  <c r="AV532" i="2" s="1"/>
  <c r="AY531" i="2" s="1"/>
  <c r="AW531" i="2"/>
  <c r="AX531" i="2" l="1"/>
  <c r="AW530" i="2"/>
  <c r="AT531" i="2"/>
  <c r="AU531" i="2" s="1"/>
  <c r="AQ531" i="2" l="1"/>
  <c r="AR531" i="2"/>
  <c r="AS531" i="2" s="1"/>
  <c r="AV531" i="2" s="1"/>
  <c r="AY530" i="2" s="1"/>
  <c r="AX530" i="2" s="1"/>
  <c r="AT530" i="2" l="1"/>
  <c r="AU530" i="2" s="1"/>
  <c r="AW529" i="2"/>
  <c r="AR530" i="2"/>
  <c r="AS530" i="2" s="1"/>
  <c r="AV530" i="2" s="1"/>
  <c r="AY529" i="2" s="1"/>
  <c r="AX529" i="2" s="1"/>
  <c r="AQ530" i="2"/>
  <c r="AR529" i="2" l="1"/>
  <c r="AS529" i="2" s="1"/>
  <c r="AQ529" i="2"/>
  <c r="AT529" i="2"/>
  <c r="AU529" i="2" s="1"/>
  <c r="AV529" i="2" s="1"/>
  <c r="AY528" i="2" s="1"/>
  <c r="AW528" i="2"/>
  <c r="AX528" i="2" l="1"/>
  <c r="AQ528" i="2"/>
  <c r="AT528" i="2"/>
  <c r="AU528" i="2" s="1"/>
  <c r="AW527" i="2"/>
  <c r="AR528" i="2"/>
  <c r="AS528" i="2" s="1"/>
  <c r="AV528" i="2" s="1"/>
  <c r="AY527" i="2" s="1"/>
  <c r="AX527" i="2" s="1"/>
  <c r="AQ527" i="2" s="1"/>
  <c r="AR527" i="2" l="1"/>
  <c r="AS527" i="2" s="1"/>
  <c r="AT527" i="2"/>
  <c r="AU527" i="2" s="1"/>
  <c r="AW526" i="2"/>
  <c r="AV527" i="2" l="1"/>
  <c r="AY526" i="2" s="1"/>
  <c r="AX526" i="2" s="1"/>
  <c r="AW525" i="2" l="1"/>
  <c r="AT526" i="2"/>
  <c r="AU526" i="2" s="1"/>
  <c r="AR526" i="2"/>
  <c r="AS526" i="2" s="1"/>
  <c r="AV526" i="2" s="1"/>
  <c r="AY525" i="2" s="1"/>
  <c r="AX525" i="2" s="1"/>
  <c r="AQ525" i="2" s="1"/>
  <c r="AQ526" i="2"/>
  <c r="AW524" i="2" l="1"/>
  <c r="AT525" i="2"/>
  <c r="AU525" i="2" s="1"/>
  <c r="AR525" i="2"/>
  <c r="AS525" i="2" s="1"/>
  <c r="AV525" i="2" l="1"/>
  <c r="AY524" i="2" s="1"/>
  <c r="AX524" i="2" s="1"/>
  <c r="AW523" i="2" s="1"/>
  <c r="AX523" i="2" s="1"/>
  <c r="AR523" i="2" s="1"/>
  <c r="AS523" i="2" s="1"/>
  <c r="AQ524" i="2" l="1"/>
  <c r="AT524" i="2"/>
  <c r="AU524" i="2" s="1"/>
  <c r="AR524" i="2"/>
  <c r="AS524" i="2" s="1"/>
  <c r="AV524" i="2" s="1"/>
  <c r="AY523" i="2" s="1"/>
  <c r="AQ523" i="2"/>
  <c r="AT523" i="2"/>
  <c r="AU523" i="2" s="1"/>
  <c r="AV523" i="2" s="1"/>
  <c r="AW522" i="2"/>
  <c r="AX522" i="2" s="1"/>
  <c r="AQ522" i="2" s="1"/>
  <c r="AY522" i="2" l="1"/>
  <c r="AR522" i="2"/>
  <c r="AS522" i="2" s="1"/>
  <c r="AW521" i="2"/>
  <c r="AX521" i="2" s="1"/>
  <c r="AR521" i="2" s="1"/>
  <c r="AS521" i="2" s="1"/>
  <c r="AT522" i="2"/>
  <c r="AU522" i="2" s="1"/>
  <c r="AQ521" i="2" l="1"/>
  <c r="AT521" i="2"/>
  <c r="AU521" i="2" s="1"/>
  <c r="AV521" i="2" s="1"/>
  <c r="AW520" i="2"/>
  <c r="AX520" i="2" s="1"/>
  <c r="AV522" i="2"/>
  <c r="AY521" i="2" s="1"/>
  <c r="AQ520" i="2" l="1"/>
  <c r="AY520" i="2"/>
  <c r="AR520" i="2"/>
  <c r="AS520" i="2" s="1"/>
  <c r="AT520" i="2"/>
  <c r="AU520" i="2" s="1"/>
  <c r="AW519" i="2"/>
  <c r="AV520" i="2" l="1"/>
  <c r="AY519" i="2" s="1"/>
  <c r="AX519" i="2" s="1"/>
  <c r="AR519" i="2" s="1"/>
  <c r="AS519" i="2" s="1"/>
  <c r="AW518" i="2" l="1"/>
  <c r="AX518" i="2" s="1"/>
  <c r="AQ518" i="2" s="1"/>
  <c r="AT519" i="2"/>
  <c r="AU519" i="2" s="1"/>
  <c r="AV519" i="2" s="1"/>
  <c r="AY518" i="2" s="1"/>
  <c r="AQ519" i="2"/>
  <c r="AR518" i="2"/>
  <c r="AS518" i="2" s="1"/>
  <c r="AW517" i="2"/>
  <c r="AX517" i="2" s="1"/>
  <c r="AT518" i="2" l="1"/>
  <c r="AU518" i="2" s="1"/>
  <c r="AV518" i="2"/>
  <c r="AY517" i="2" s="1"/>
  <c r="AQ517" i="2"/>
  <c r="AT517" i="2"/>
  <c r="AU517" i="2" s="1"/>
  <c r="AW516" i="2"/>
  <c r="AX516" i="2" s="1"/>
  <c r="AR517" i="2"/>
  <c r="AS517" i="2" s="1"/>
  <c r="AV517" i="2" s="1"/>
  <c r="AY516" i="2" s="1"/>
  <c r="AT516" i="2" l="1"/>
  <c r="AU516" i="2" s="1"/>
  <c r="AW515" i="2"/>
  <c r="AQ516" i="2"/>
  <c r="AR516" i="2"/>
  <c r="AS516" i="2" s="1"/>
  <c r="AV516" i="2" s="1"/>
  <c r="AY515" i="2" s="1"/>
  <c r="AX515" i="2" s="1"/>
  <c r="AQ515" i="2" l="1"/>
  <c r="AR515" i="2"/>
  <c r="AS515" i="2" s="1"/>
  <c r="AW514" i="2"/>
  <c r="AX514" i="2" s="1"/>
  <c r="AQ514" i="2" s="1"/>
  <c r="AT515" i="2"/>
  <c r="AU515" i="2" s="1"/>
  <c r="AR514" i="2" l="1"/>
  <c r="AS514" i="2" s="1"/>
  <c r="AV515" i="2"/>
  <c r="AY514" i="2" s="1"/>
  <c r="AT514" i="2"/>
  <c r="AU514" i="2" s="1"/>
  <c r="AW513" i="2"/>
  <c r="AV514" i="2" l="1"/>
  <c r="AY513" i="2" s="1"/>
  <c r="AX513" i="2"/>
  <c r="AQ513" i="2" s="1"/>
  <c r="AT513" i="2" l="1"/>
  <c r="AU513" i="2" s="1"/>
  <c r="AR513" i="2"/>
  <c r="AS513" i="2" s="1"/>
  <c r="AV513" i="2" s="1"/>
  <c r="AY512" i="2" s="1"/>
  <c r="AW512" i="2"/>
  <c r="AX512" i="2" s="1"/>
  <c r="AQ512" i="2" s="1"/>
  <c r="AW511" i="2" l="1"/>
  <c r="AX511" i="2" s="1"/>
  <c r="AT511" i="2" s="1"/>
  <c r="AU511" i="2" s="1"/>
  <c r="AT512" i="2"/>
  <c r="AU512" i="2" s="1"/>
  <c r="AR512" i="2"/>
  <c r="AS512" i="2" s="1"/>
  <c r="AV512" i="2" s="1"/>
  <c r="AY511" i="2" s="1"/>
  <c r="AW510" i="2"/>
  <c r="AX510" i="2" s="1"/>
  <c r="AR511" i="2"/>
  <c r="AS511" i="2" s="1"/>
  <c r="AQ511" i="2" l="1"/>
  <c r="AV511" i="2"/>
  <c r="AY510" i="2" s="1"/>
  <c r="AW509" i="2"/>
  <c r="AT510" i="2"/>
  <c r="AU510" i="2" s="1"/>
  <c r="AR510" i="2"/>
  <c r="AS510" i="2" s="1"/>
  <c r="AV510" i="2" s="1"/>
  <c r="AY509" i="2" s="1"/>
  <c r="AX509" i="2" s="1"/>
  <c r="AR509" i="2" s="1"/>
  <c r="AS509" i="2" s="1"/>
  <c r="AQ510" i="2"/>
  <c r="AT509" i="2" l="1"/>
  <c r="AU509" i="2" s="1"/>
  <c r="AV509" i="2" s="1"/>
  <c r="AY508" i="2" s="1"/>
  <c r="AW508" i="2"/>
  <c r="AR508" i="2" s="1"/>
  <c r="AQ509" i="2"/>
  <c r="AQ508" i="2" l="1"/>
  <c r="AX508" i="2"/>
  <c r="AW507" i="2" s="1"/>
  <c r="AS508" i="2" l="1"/>
  <c r="AT508" i="2"/>
  <c r="AU508" i="2" s="1"/>
  <c r="AV508" i="2" l="1"/>
  <c r="AY507" i="2" s="1"/>
  <c r="AX507" i="2" s="1"/>
  <c r="AQ507" i="2" s="1"/>
  <c r="AT507" i="2" l="1"/>
  <c r="AU507" i="2" s="1"/>
  <c r="AW506" i="2"/>
  <c r="AR507" i="2"/>
  <c r="AS507" i="2" s="1"/>
  <c r="AV507" i="2" s="1"/>
  <c r="AY506" i="2" s="1"/>
  <c r="AX506" i="2" s="1"/>
  <c r="AW505" i="2" s="1"/>
  <c r="AR506" i="2" l="1"/>
  <c r="AS506" i="2" s="1"/>
  <c r="AT506" i="2"/>
  <c r="AU506" i="2" s="1"/>
  <c r="AQ506" i="2"/>
  <c r="AV506" i="2" l="1"/>
  <c r="AY505" i="2" s="1"/>
  <c r="AX505" i="2" s="1"/>
  <c r="AT505" i="2" s="1"/>
  <c r="AU505" i="2" s="1"/>
  <c r="AR505" i="2" l="1"/>
  <c r="AS505" i="2" s="1"/>
  <c r="AV505" i="2" s="1"/>
  <c r="AY504" i="2" s="1"/>
  <c r="AQ505" i="2"/>
  <c r="AW504" i="2"/>
  <c r="AX504" i="2" l="1"/>
  <c r="AT504" i="2" s="1"/>
  <c r="AU504" i="2" s="1"/>
  <c r="AQ504" i="2"/>
  <c r="AW503" i="2"/>
  <c r="AR504" i="2" l="1"/>
  <c r="AS504" i="2" s="1"/>
  <c r="AV504" i="2" s="1"/>
  <c r="AY503" i="2" s="1"/>
  <c r="AX503" i="2" s="1"/>
  <c r="AR503" i="2" l="1"/>
  <c r="AS503" i="2" s="1"/>
  <c r="AQ503" i="2"/>
  <c r="AW502" i="2"/>
  <c r="AX502" i="2" s="1"/>
  <c r="AR502" i="2" s="1"/>
  <c r="AS502" i="2" s="1"/>
  <c r="AT503" i="2"/>
  <c r="AU503" i="2" s="1"/>
  <c r="AV503" i="2" s="1"/>
  <c r="AY502" i="2" s="1"/>
  <c r="AW501" i="2" l="1"/>
  <c r="AX501" i="2" s="1"/>
  <c r="AQ501" i="2" s="1"/>
  <c r="AQ502" i="2"/>
  <c r="AT502" i="2"/>
  <c r="AU502" i="2" s="1"/>
  <c r="AV502" i="2" s="1"/>
  <c r="AY501" i="2" s="1"/>
  <c r="AR501" i="2"/>
  <c r="AS501" i="2" s="1"/>
  <c r="AT501" i="2"/>
  <c r="AU501" i="2" s="1"/>
  <c r="AW500" i="2" l="1"/>
  <c r="AV501" i="2"/>
  <c r="AY500" i="2" s="1"/>
  <c r="AX500" i="2" s="1"/>
  <c r="AW499" i="2" s="1"/>
  <c r="AT500" i="2" l="1"/>
  <c r="AU500" i="2" s="1"/>
  <c r="AQ500" i="2"/>
  <c r="AR500" i="2"/>
  <c r="AS500" i="2" s="1"/>
  <c r="AV500" i="2" s="1"/>
  <c r="AY499" i="2" s="1"/>
  <c r="AX499" i="2" s="1"/>
  <c r="AR499" i="2" l="1"/>
  <c r="AS499" i="2" s="1"/>
  <c r="AQ499" i="2"/>
  <c r="AT499" i="2"/>
  <c r="AU499" i="2" s="1"/>
  <c r="AW498" i="2"/>
  <c r="AV499" i="2" l="1"/>
  <c r="AY498" i="2" s="1"/>
  <c r="AX498" i="2"/>
  <c r="AT498" i="2" s="1"/>
  <c r="AU498" i="2" s="1"/>
  <c r="AR498" i="2" l="1"/>
  <c r="AS498" i="2" s="1"/>
  <c r="AW497" i="2"/>
  <c r="AQ498" i="2"/>
  <c r="AV498" i="2"/>
  <c r="AY497" i="2" s="1"/>
  <c r="AX497" i="2" s="1"/>
  <c r="AQ497" i="2" s="1"/>
  <c r="AT497" i="2" l="1"/>
  <c r="AU497" i="2" s="1"/>
  <c r="AW496" i="2"/>
  <c r="AR497" i="2"/>
  <c r="AS497" i="2" s="1"/>
  <c r="AV497" i="2" s="1"/>
  <c r="AY496" i="2" s="1"/>
  <c r="AX496" i="2" s="1"/>
  <c r="AT496" i="2" l="1"/>
  <c r="AU496" i="2" s="1"/>
  <c r="AR496" i="2"/>
  <c r="AS496" i="2" s="1"/>
  <c r="AV496" i="2" s="1"/>
  <c r="AY495" i="2" s="1"/>
  <c r="AX495" i="2" s="1"/>
  <c r="AQ495" i="2" s="1"/>
  <c r="AW495" i="2"/>
  <c r="AQ496" i="2"/>
  <c r="AT495" i="2" l="1"/>
  <c r="AU495" i="2" s="1"/>
  <c r="AW494" i="2"/>
  <c r="AR495" i="2"/>
  <c r="AS495" i="2" s="1"/>
  <c r="AV495" i="2" s="1"/>
  <c r="AY494" i="2" s="1"/>
  <c r="AX494" i="2" s="1"/>
  <c r="AT494" i="2" s="1"/>
  <c r="AU494" i="2" s="1"/>
  <c r="AQ494" i="2" l="1"/>
  <c r="AW493" i="2"/>
  <c r="AR494" i="2"/>
  <c r="AS494" i="2" s="1"/>
  <c r="AV494" i="2" s="1"/>
  <c r="AY493" i="2" s="1"/>
  <c r="AX493" i="2" s="1"/>
  <c r="AQ493" i="2" s="1"/>
  <c r="AT493" i="2" l="1"/>
  <c r="AU493" i="2" s="1"/>
  <c r="AW492" i="2"/>
  <c r="AX492" i="2" s="1"/>
  <c r="AR493" i="2"/>
  <c r="AS493" i="2" s="1"/>
  <c r="AV493" i="2" s="1"/>
  <c r="AY492" i="2" s="1"/>
  <c r="AW491" i="2" l="1"/>
  <c r="AT492" i="2"/>
  <c r="AU492" i="2" s="1"/>
  <c r="AR492" i="2"/>
  <c r="AS492" i="2" s="1"/>
  <c r="AQ492" i="2"/>
  <c r="AV492" i="2" l="1"/>
  <c r="AY491" i="2" s="1"/>
  <c r="AX491" i="2" s="1"/>
  <c r="AW490" i="2" l="1"/>
  <c r="AX490" i="2" s="1"/>
  <c r="AT491" i="2"/>
  <c r="AU491" i="2" s="1"/>
  <c r="AR490" i="2"/>
  <c r="AS490" i="2" s="1"/>
  <c r="AQ490" i="2"/>
  <c r="AQ491" i="2"/>
  <c r="AR491" i="2"/>
  <c r="AS491" i="2" s="1"/>
  <c r="AV491" i="2" s="1"/>
  <c r="AY490" i="2" s="1"/>
  <c r="AT490" i="2" l="1"/>
  <c r="AU490" i="2" s="1"/>
  <c r="AV490" i="2" s="1"/>
  <c r="AY489" i="2" s="1"/>
  <c r="AW489" i="2"/>
  <c r="AX489" i="2" l="1"/>
  <c r="AQ489" i="2" s="1"/>
  <c r="AR489" i="2"/>
  <c r="AS489" i="2" s="1"/>
  <c r="AT489" i="2" l="1"/>
  <c r="AU489" i="2" s="1"/>
  <c r="AV489" i="2"/>
  <c r="AY488" i="2" s="1"/>
  <c r="AW488" i="2"/>
  <c r="AX488" i="2" l="1"/>
  <c r="AQ488" i="2" s="1"/>
  <c r="AR488" i="2"/>
  <c r="AS488" i="2" s="1"/>
  <c r="AT488" i="2" l="1"/>
  <c r="AU488" i="2" s="1"/>
  <c r="AV488" i="2" s="1"/>
  <c r="AY487" i="2" s="1"/>
  <c r="AW487" i="2"/>
  <c r="AX487" i="2" s="1"/>
  <c r="AQ487" i="2" l="1"/>
  <c r="AW486" i="2"/>
  <c r="AX486" i="2" s="1"/>
  <c r="AR486" i="2" s="1"/>
  <c r="AS486" i="2" s="1"/>
  <c r="AR487" i="2"/>
  <c r="AS487" i="2" s="1"/>
  <c r="AT487" i="2"/>
  <c r="AU487" i="2" s="1"/>
  <c r="AV487" i="2" l="1"/>
  <c r="AY486" i="2" s="1"/>
  <c r="AQ486" i="2"/>
  <c r="AT486" i="2"/>
  <c r="AU486" i="2" s="1"/>
  <c r="AV486" i="2" s="1"/>
  <c r="AY485" i="2" s="1"/>
  <c r="AW485" i="2"/>
  <c r="AX485" i="2" s="1"/>
  <c r="AR485" i="2" l="1"/>
  <c r="AS485" i="2" s="1"/>
  <c r="AW484" i="2"/>
  <c r="AT485" i="2"/>
  <c r="AU485" i="2" s="1"/>
  <c r="AQ485" i="2"/>
  <c r="AV485" i="2" l="1"/>
  <c r="AY484" i="2" s="1"/>
  <c r="AX484" i="2" s="1"/>
  <c r="AQ484" i="2" l="1"/>
  <c r="AR484" i="2"/>
  <c r="AS484" i="2" s="1"/>
  <c r="AW483" i="2"/>
  <c r="AT484" i="2"/>
  <c r="AU484" i="2" s="1"/>
  <c r="AV484" i="2" l="1"/>
  <c r="AY483" i="2" s="1"/>
  <c r="AX483" i="2" s="1"/>
  <c r="AQ483" i="2" s="1"/>
  <c r="AR483" i="2" l="1"/>
  <c r="AS483" i="2" s="1"/>
  <c r="AW482" i="2"/>
  <c r="AT483" i="2"/>
  <c r="AU483" i="2" s="1"/>
  <c r="AV483" i="2" s="1"/>
  <c r="AY482" i="2" s="1"/>
  <c r="AX482" i="2" s="1"/>
  <c r="AQ482" i="2" l="1"/>
  <c r="AT482" i="2"/>
  <c r="AU482" i="2" s="1"/>
  <c r="AW481" i="2"/>
  <c r="AR482" i="2"/>
  <c r="AS482" i="2" s="1"/>
  <c r="AV482" i="2" s="1"/>
  <c r="AY481" i="2" s="1"/>
  <c r="AX481" i="2" s="1"/>
  <c r="AW480" i="2" l="1"/>
  <c r="AX480" i="2" s="1"/>
  <c r="AT481" i="2"/>
  <c r="AU481" i="2" s="1"/>
  <c r="AR480" i="2"/>
  <c r="AS480" i="2" s="1"/>
  <c r="AQ480" i="2"/>
  <c r="AR481" i="2"/>
  <c r="AS481" i="2" s="1"/>
  <c r="AV481" i="2" s="1"/>
  <c r="AY480" i="2" s="1"/>
  <c r="AQ481" i="2"/>
  <c r="AT480" i="2" l="1"/>
  <c r="AU480" i="2" s="1"/>
  <c r="AV480" i="2" s="1"/>
  <c r="AY479" i="2" s="1"/>
  <c r="AW479" i="2"/>
  <c r="AX479" i="2" s="1"/>
  <c r="AQ479" i="2" l="1"/>
  <c r="AT479" i="2"/>
  <c r="AU479" i="2" s="1"/>
  <c r="AW478" i="2"/>
  <c r="AX478" i="2" s="1"/>
  <c r="AR479" i="2"/>
  <c r="AS479" i="2" s="1"/>
  <c r="AV479" i="2" s="1"/>
  <c r="AY478" i="2" s="1"/>
  <c r="AR478" i="2" l="1"/>
  <c r="AS478" i="2" s="1"/>
  <c r="AT478" i="2"/>
  <c r="AU478" i="2" s="1"/>
  <c r="AW477" i="2"/>
  <c r="AX477" i="2" s="1"/>
  <c r="AQ478" i="2"/>
  <c r="AR477" i="2" l="1"/>
  <c r="AS477" i="2" s="1"/>
  <c r="AT477" i="2"/>
  <c r="AU477" i="2" s="1"/>
  <c r="AW476" i="2"/>
  <c r="AX476" i="2" s="1"/>
  <c r="AV478" i="2"/>
  <c r="AY477" i="2" s="1"/>
  <c r="AQ477" i="2"/>
  <c r="AV477" i="2" l="1"/>
  <c r="AY476" i="2" s="1"/>
  <c r="AQ476" i="2"/>
  <c r="AT476" i="2"/>
  <c r="AU476" i="2" s="1"/>
  <c r="AW475" i="2"/>
  <c r="AR476" i="2"/>
  <c r="AS476" i="2" s="1"/>
  <c r="AV476" i="2" s="1"/>
  <c r="AY475" i="2" s="1"/>
  <c r="AX475" i="2" s="1"/>
  <c r="AT475" i="2" s="1"/>
  <c r="AU475" i="2" s="1"/>
  <c r="AW474" i="2" l="1"/>
  <c r="AR475" i="2"/>
  <c r="AS475" i="2" s="1"/>
  <c r="AV475" i="2" s="1"/>
  <c r="AY474" i="2" s="1"/>
  <c r="AX474" i="2" s="1"/>
  <c r="AQ475" i="2"/>
  <c r="AQ474" i="2" l="1"/>
  <c r="AR474" i="2"/>
  <c r="AS474" i="2" s="1"/>
  <c r="AV474" i="2" s="1"/>
  <c r="AY473" i="2" s="1"/>
  <c r="AX473" i="2" s="1"/>
  <c r="AT474" i="2"/>
  <c r="AU474" i="2" s="1"/>
  <c r="AW473" i="2"/>
  <c r="AT473" i="2" l="1"/>
  <c r="AU473" i="2" s="1"/>
  <c r="AR473" i="2"/>
  <c r="AS473" i="2" s="1"/>
  <c r="AV473" i="2" s="1"/>
  <c r="AY472" i="2" s="1"/>
  <c r="AQ473" i="2"/>
  <c r="AW472" i="2"/>
  <c r="AX472" i="2" l="1"/>
  <c r="AT472" i="2" s="1"/>
  <c r="AU472" i="2" s="1"/>
  <c r="AQ472" i="2"/>
  <c r="AR472" i="2"/>
  <c r="AS472" i="2" s="1"/>
  <c r="AW471" i="2" l="1"/>
  <c r="AV472" i="2"/>
  <c r="AY471" i="2" s="1"/>
  <c r="AX471" i="2" l="1"/>
  <c r="AQ471" i="2" s="1"/>
  <c r="AT471" i="2" l="1"/>
  <c r="AU471" i="2" s="1"/>
  <c r="AW470" i="2"/>
  <c r="AR471" i="2"/>
  <c r="AS471" i="2" s="1"/>
  <c r="AV471" i="2" s="1"/>
  <c r="AY470" i="2" s="1"/>
  <c r="AX470" i="2" s="1"/>
  <c r="AQ470" i="2" s="1"/>
  <c r="AR470" i="2" l="1"/>
  <c r="AS470" i="2" s="1"/>
  <c r="AT470" i="2"/>
  <c r="AU470" i="2" s="1"/>
  <c r="AW469" i="2"/>
  <c r="AV470" i="2" l="1"/>
  <c r="AY469" i="2" s="1"/>
  <c r="AX469" i="2" s="1"/>
  <c r="AW468" i="2" s="1"/>
  <c r="AR469" i="2" l="1"/>
  <c r="AS469" i="2" s="1"/>
  <c r="AQ469" i="2"/>
  <c r="AT469" i="2"/>
  <c r="AU469" i="2" s="1"/>
  <c r="AV469" i="2" l="1"/>
  <c r="AY468" i="2" s="1"/>
  <c r="AX468" i="2" s="1"/>
  <c r="AR468" i="2" s="1"/>
  <c r="AS468" i="2" s="1"/>
  <c r="AQ468" i="2" l="1"/>
  <c r="AW467" i="2"/>
  <c r="AT468" i="2"/>
  <c r="AU468" i="2" s="1"/>
  <c r="AV468" i="2" s="1"/>
  <c r="AY467" i="2" s="1"/>
  <c r="AX467" i="2" s="1"/>
  <c r="AR467" i="2" s="1"/>
  <c r="AS467" i="2" s="1"/>
  <c r="AT467" i="2" l="1"/>
  <c r="AU467" i="2" s="1"/>
  <c r="AV467" i="2" s="1"/>
  <c r="AY466" i="2" s="1"/>
  <c r="AQ467" i="2"/>
  <c r="AW466" i="2"/>
  <c r="AX466" i="2" l="1"/>
  <c r="AT466" i="2" s="1"/>
  <c r="AU466" i="2" s="1"/>
  <c r="AR466" i="2"/>
  <c r="AS466" i="2" s="1"/>
  <c r="AV466" i="2" s="1"/>
  <c r="AY465" i="2" s="1"/>
  <c r="AX465" i="2" s="1"/>
  <c r="AQ466" i="2"/>
  <c r="AW465" i="2"/>
  <c r="AW464" i="2" l="1"/>
  <c r="AQ465" i="2"/>
  <c r="AT465" i="2"/>
  <c r="AU465" i="2" s="1"/>
  <c r="AR465" i="2"/>
  <c r="AS465" i="2" s="1"/>
  <c r="AV465" i="2" s="1"/>
  <c r="AY464" i="2" s="1"/>
  <c r="AX464" i="2" s="1"/>
  <c r="AT464" i="2" s="1"/>
  <c r="AU464" i="2" s="1"/>
  <c r="AR464" i="2" l="1"/>
  <c r="AS464" i="2" s="1"/>
  <c r="AV464" i="2" s="1"/>
  <c r="AY463" i="2" s="1"/>
  <c r="AX463" i="2" s="1"/>
  <c r="AT463" i="2" s="1"/>
  <c r="AU463" i="2" s="1"/>
  <c r="AW463" i="2"/>
  <c r="AQ464" i="2"/>
  <c r="AR463" i="2" l="1"/>
  <c r="AS463" i="2" s="1"/>
  <c r="AV463" i="2" s="1"/>
  <c r="AY462" i="2" s="1"/>
  <c r="AQ463" i="2"/>
  <c r="AW462" i="2"/>
  <c r="AX462" i="2" l="1"/>
  <c r="AR462" i="2" s="1"/>
  <c r="AS462" i="2" s="1"/>
  <c r="AQ462" i="2"/>
  <c r="AT462" i="2"/>
  <c r="AU462" i="2" s="1"/>
  <c r="AW461" i="2"/>
  <c r="AV462" i="2" l="1"/>
  <c r="AY461" i="2" s="1"/>
  <c r="AX461" i="2" s="1"/>
  <c r="AR461" i="2" s="1"/>
  <c r="AS461" i="2" s="1"/>
  <c r="AQ461" i="2" l="1"/>
  <c r="AW460" i="2"/>
  <c r="AT461" i="2"/>
  <c r="AU461" i="2" s="1"/>
  <c r="AV461" i="2" s="1"/>
  <c r="AY460" i="2" s="1"/>
  <c r="AX460" i="2" s="1"/>
  <c r="AT460" i="2" l="1"/>
  <c r="AU460" i="2" s="1"/>
  <c r="AQ460" i="2"/>
  <c r="AR460" i="2"/>
  <c r="AS460" i="2" s="1"/>
  <c r="AV460" i="2" s="1"/>
  <c r="AY459" i="2" s="1"/>
  <c r="AW459" i="2"/>
  <c r="AX459" i="2" l="1"/>
  <c r="AR459" i="2"/>
  <c r="AS459" i="2" s="1"/>
  <c r="AW458" i="2"/>
  <c r="AT459" i="2"/>
  <c r="AU459" i="2" s="1"/>
  <c r="AQ459" i="2"/>
  <c r="AV459" i="2" l="1"/>
  <c r="AY458" i="2" s="1"/>
  <c r="AX458" i="2" s="1"/>
  <c r="AQ458" i="2" s="1"/>
  <c r="AR458" i="2" l="1"/>
  <c r="AS458" i="2" s="1"/>
  <c r="AW457" i="2"/>
  <c r="AT458" i="2"/>
  <c r="AU458" i="2" s="1"/>
  <c r="AV458" i="2" l="1"/>
  <c r="AY457" i="2" s="1"/>
  <c r="AX457" i="2" s="1"/>
  <c r="AT457" i="2" s="1"/>
  <c r="AU457" i="2" s="1"/>
  <c r="AR457" i="2" l="1"/>
  <c r="AS457" i="2" s="1"/>
  <c r="AV457" i="2" s="1"/>
  <c r="AY456" i="2" s="1"/>
  <c r="AW456" i="2"/>
  <c r="AQ457" i="2"/>
  <c r="AX456" i="2" l="1"/>
  <c r="AW455" i="2" l="1"/>
  <c r="AT456" i="2"/>
  <c r="AU456" i="2" s="1"/>
  <c r="AR456" i="2"/>
  <c r="AS456" i="2" s="1"/>
  <c r="AQ456" i="2"/>
  <c r="AV456" i="2" l="1"/>
  <c r="AY455" i="2" s="1"/>
  <c r="AX455" i="2" s="1"/>
  <c r="AR455" i="2" s="1"/>
  <c r="AS455" i="2" s="1"/>
  <c r="AQ455" i="2" l="1"/>
  <c r="AW454" i="2"/>
  <c r="AT455" i="2"/>
  <c r="AU455" i="2" s="1"/>
  <c r="AV455" i="2" s="1"/>
  <c r="AY454" i="2" s="1"/>
  <c r="AX454" i="2" s="1"/>
  <c r="AW453" i="2" l="1"/>
  <c r="AT454" i="2"/>
  <c r="AU454" i="2" s="1"/>
  <c r="AR454" i="2"/>
  <c r="AS454" i="2" s="1"/>
  <c r="AV454" i="2" s="1"/>
  <c r="AY453" i="2" s="1"/>
  <c r="AX453" i="2" s="1"/>
  <c r="AQ454" i="2"/>
  <c r="AT453" i="2" l="1"/>
  <c r="AU453" i="2" s="1"/>
  <c r="AW452" i="2"/>
  <c r="AQ453" i="2"/>
  <c r="AR453" i="2"/>
  <c r="AS453" i="2" s="1"/>
  <c r="AV453" i="2" s="1"/>
  <c r="AY452" i="2" s="1"/>
  <c r="AX452" i="2" l="1"/>
  <c r="AQ452" i="2" s="1"/>
  <c r="AW451" i="2"/>
  <c r="AT452" i="2"/>
  <c r="AU452" i="2" s="1"/>
  <c r="AR452" i="2"/>
  <c r="AS452" i="2" s="1"/>
  <c r="AV452" i="2" s="1"/>
  <c r="AY451" i="2" s="1"/>
  <c r="AX451" i="2" l="1"/>
  <c r="AR451" i="2" s="1"/>
  <c r="AS451" i="2" s="1"/>
  <c r="AQ451" i="2"/>
  <c r="AT451" i="2"/>
  <c r="AU451" i="2" s="1"/>
  <c r="AW450" i="2"/>
  <c r="AV451" i="2" l="1"/>
  <c r="AY450" i="2" s="1"/>
  <c r="AX450" i="2"/>
  <c r="AW449" i="2" l="1"/>
  <c r="AT450" i="2"/>
  <c r="AU450" i="2" s="1"/>
  <c r="AR450" i="2"/>
  <c r="AS450" i="2" s="1"/>
  <c r="AV450" i="2" s="1"/>
  <c r="AY449" i="2" s="1"/>
  <c r="AX449" i="2" s="1"/>
  <c r="AQ450" i="2"/>
  <c r="AQ449" i="2" l="1"/>
  <c r="AW448" i="2"/>
  <c r="AX448" i="2" s="1"/>
  <c r="AR448" i="2" s="1"/>
  <c r="AS448" i="2" s="1"/>
  <c r="AT449" i="2"/>
  <c r="AU449" i="2" s="1"/>
  <c r="AR449" i="2"/>
  <c r="AS449" i="2" s="1"/>
  <c r="AQ448" i="2" l="1"/>
  <c r="AV449" i="2"/>
  <c r="AY448" i="2" s="1"/>
  <c r="AW447" i="2"/>
  <c r="AX447" i="2" s="1"/>
  <c r="AR447" i="2" s="1"/>
  <c r="AS447" i="2" s="1"/>
  <c r="AT448" i="2"/>
  <c r="AU448" i="2" s="1"/>
  <c r="AV448" i="2" s="1"/>
  <c r="AY447" i="2" s="1"/>
  <c r="AW446" i="2" l="1"/>
  <c r="AX446" i="2" s="1"/>
  <c r="AR446" i="2" s="1"/>
  <c r="AS446" i="2" s="1"/>
  <c r="AT447" i="2"/>
  <c r="AU447" i="2" s="1"/>
  <c r="AV447" i="2" s="1"/>
  <c r="AY446" i="2" s="1"/>
  <c r="AQ447" i="2"/>
  <c r="AQ446" i="2" l="1"/>
  <c r="AT446" i="2"/>
  <c r="AU446" i="2" s="1"/>
  <c r="AV446" i="2" s="1"/>
  <c r="AY445" i="2" s="1"/>
  <c r="AW445" i="2"/>
  <c r="AX445" i="2" s="1"/>
  <c r="AR445" i="2" l="1"/>
  <c r="AS445" i="2" s="1"/>
  <c r="AQ445" i="2"/>
  <c r="AT445" i="2"/>
  <c r="AU445" i="2" s="1"/>
  <c r="AV445" i="2" s="1"/>
  <c r="AY444" i="2" s="1"/>
  <c r="AW444" i="2"/>
  <c r="AX444" i="2" s="1"/>
  <c r="AQ444" i="2" l="1"/>
  <c r="AR444" i="2"/>
  <c r="AS444" i="2" s="1"/>
  <c r="AW443" i="2"/>
  <c r="AX443" i="2" s="1"/>
  <c r="AT444" i="2"/>
  <c r="AU444" i="2" s="1"/>
  <c r="AQ443" i="2" l="1"/>
  <c r="AR443" i="2"/>
  <c r="AS443" i="2" s="1"/>
  <c r="AW442" i="2"/>
  <c r="AX442" i="2" s="1"/>
  <c r="AT443" i="2"/>
  <c r="AU443" i="2" s="1"/>
  <c r="AV444" i="2"/>
  <c r="AY443" i="2" s="1"/>
  <c r="AV443" i="2" l="1"/>
  <c r="AY442" i="2" s="1"/>
  <c r="AR442" i="2"/>
  <c r="AS442" i="2" s="1"/>
  <c r="AT442" i="2"/>
  <c r="AU442" i="2" s="1"/>
  <c r="AW441" i="2"/>
  <c r="AX441" i="2" s="1"/>
  <c r="AR441" i="2" s="1"/>
  <c r="AS441" i="2" s="1"/>
  <c r="AQ442" i="2"/>
  <c r="AQ441" i="2" l="1"/>
  <c r="AV442" i="2"/>
  <c r="AY441" i="2" s="1"/>
  <c r="AW440" i="2"/>
  <c r="AX440" i="2" s="1"/>
  <c r="AR440" i="2" s="1"/>
  <c r="AS440" i="2" s="1"/>
  <c r="AT441" i="2"/>
  <c r="AU441" i="2" s="1"/>
  <c r="AV441" i="2" s="1"/>
  <c r="AY440" i="2" s="1"/>
  <c r="AW439" i="2" l="1"/>
  <c r="AX439" i="2" s="1"/>
  <c r="AR439" i="2" s="1"/>
  <c r="AS439" i="2" s="1"/>
  <c r="AT440" i="2"/>
  <c r="AU440" i="2" s="1"/>
  <c r="AV440" i="2" s="1"/>
  <c r="AY439" i="2" s="1"/>
  <c r="AQ440" i="2"/>
  <c r="AQ439" i="2" l="1"/>
  <c r="AW438" i="2"/>
  <c r="AT439" i="2"/>
  <c r="AU439" i="2" s="1"/>
  <c r="AV439" i="2" s="1"/>
  <c r="AY438" i="2" s="1"/>
  <c r="AX438" i="2" s="1"/>
  <c r="AT438" i="2" l="1"/>
  <c r="AU438" i="2" s="1"/>
  <c r="AW437" i="2"/>
  <c r="AX437" i="2" s="1"/>
  <c r="AR438" i="2"/>
  <c r="AS438" i="2" s="1"/>
  <c r="AV438" i="2" s="1"/>
  <c r="AY437" i="2" s="1"/>
  <c r="AQ438" i="2"/>
  <c r="AQ437" i="2" l="1"/>
  <c r="AR437" i="2"/>
  <c r="AS437" i="2" s="1"/>
  <c r="AT437" i="2"/>
  <c r="AU437" i="2" s="1"/>
  <c r="AW436" i="2"/>
  <c r="AX436" i="2" s="1"/>
  <c r="AW435" i="2" l="1"/>
  <c r="AX435" i="2" s="1"/>
  <c r="AT436" i="2"/>
  <c r="AU436" i="2" s="1"/>
  <c r="AR435" i="2"/>
  <c r="AS435" i="2" s="1"/>
  <c r="AQ435" i="2"/>
  <c r="AR436" i="2"/>
  <c r="AS436" i="2" s="1"/>
  <c r="AV436" i="2" s="1"/>
  <c r="AQ436" i="2"/>
  <c r="AV437" i="2"/>
  <c r="AY436" i="2" s="1"/>
  <c r="AY435" i="2" l="1"/>
  <c r="AW434" i="2"/>
  <c r="AT435" i="2"/>
  <c r="AU435" i="2" s="1"/>
  <c r="AV435" i="2" s="1"/>
  <c r="AY434" i="2" s="1"/>
  <c r="AX434" i="2" s="1"/>
  <c r="AW433" i="2" l="1"/>
  <c r="AT434" i="2"/>
  <c r="AU434" i="2" s="1"/>
  <c r="AQ434" i="2"/>
  <c r="AR434" i="2"/>
  <c r="AS434" i="2" s="1"/>
  <c r="AV434" i="2" s="1"/>
  <c r="AY433" i="2" s="1"/>
  <c r="AX433" i="2" s="1"/>
  <c r="AR433" i="2" s="1"/>
  <c r="AS433" i="2" s="1"/>
  <c r="AQ433" i="2" l="1"/>
  <c r="AT433" i="2"/>
  <c r="AU433" i="2" s="1"/>
  <c r="AV433" i="2" s="1"/>
  <c r="AY432" i="2" s="1"/>
  <c r="AX432" i="2" s="1"/>
  <c r="AQ432" i="2" s="1"/>
  <c r="AW432" i="2"/>
  <c r="AR432" i="2" l="1"/>
  <c r="AS432" i="2" s="1"/>
  <c r="AW431" i="2"/>
  <c r="AT432" i="2"/>
  <c r="AU432" i="2" s="1"/>
  <c r="AV432" i="2" l="1"/>
  <c r="AY431" i="2" s="1"/>
  <c r="AX431" i="2" s="1"/>
  <c r="AR431" i="2" s="1"/>
  <c r="AS431" i="2" s="1"/>
  <c r="AQ431" i="2" l="1"/>
  <c r="AW430" i="2"/>
  <c r="AT431" i="2"/>
  <c r="AU431" i="2" s="1"/>
  <c r="AV431" i="2" s="1"/>
  <c r="AY430" i="2" s="1"/>
  <c r="AX430" i="2" s="1"/>
  <c r="AW429" i="2" l="1"/>
  <c r="AT430" i="2"/>
  <c r="AU430" i="2" s="1"/>
  <c r="AQ430" i="2"/>
  <c r="AR430" i="2"/>
  <c r="AS430" i="2" s="1"/>
  <c r="AV430" i="2" s="1"/>
  <c r="AY429" i="2" s="1"/>
  <c r="AX429" i="2" s="1"/>
  <c r="AQ429" i="2" l="1"/>
  <c r="AT429" i="2"/>
  <c r="AU429" i="2" s="1"/>
  <c r="AW428" i="2"/>
  <c r="AR429" i="2"/>
  <c r="AS429" i="2" s="1"/>
  <c r="AV429" i="2" s="1"/>
  <c r="AY428" i="2" s="1"/>
  <c r="AX428" i="2" s="1"/>
  <c r="AT428" i="2" s="1"/>
  <c r="AU428" i="2" s="1"/>
  <c r="AW427" i="2" l="1"/>
  <c r="AR428" i="2"/>
  <c r="AS428" i="2" s="1"/>
  <c r="AV428" i="2" s="1"/>
  <c r="AY427" i="2" s="1"/>
  <c r="AX427" i="2" s="1"/>
  <c r="AQ427" i="2" s="1"/>
  <c r="AQ428" i="2"/>
  <c r="AT427" i="2" l="1"/>
  <c r="AU427" i="2" s="1"/>
  <c r="AW426" i="2"/>
  <c r="AR427" i="2"/>
  <c r="AS427" i="2" s="1"/>
  <c r="AV427" i="2" s="1"/>
  <c r="AY426" i="2" s="1"/>
  <c r="AX426" i="2" s="1"/>
  <c r="AR426" i="2" s="1"/>
  <c r="AS426" i="2" s="1"/>
  <c r="AT426" i="2" l="1"/>
  <c r="AU426" i="2" s="1"/>
  <c r="AV426" i="2" s="1"/>
  <c r="AY425" i="2" s="1"/>
  <c r="AQ426" i="2"/>
  <c r="AW425" i="2"/>
  <c r="AX425" i="2" l="1"/>
  <c r="AT425" i="2" s="1"/>
  <c r="AU425" i="2" s="1"/>
  <c r="AQ425" i="2"/>
  <c r="AR425" i="2"/>
  <c r="AS425" i="2" s="1"/>
  <c r="AW424" i="2" l="1"/>
  <c r="AV425" i="2"/>
  <c r="AY424" i="2" s="1"/>
  <c r="AX424" i="2" s="1"/>
  <c r="AW423" i="2" s="1"/>
  <c r="AQ424" i="2" l="1"/>
  <c r="AT424" i="2"/>
  <c r="AU424" i="2" s="1"/>
  <c r="AR424" i="2"/>
  <c r="AS424" i="2" s="1"/>
  <c r="AV424" i="2" s="1"/>
  <c r="AY423" i="2" s="1"/>
  <c r="AX423" i="2" s="1"/>
  <c r="AW422" i="2" l="1"/>
  <c r="AR423" i="2"/>
  <c r="AS423" i="2" s="1"/>
  <c r="AQ423" i="2"/>
  <c r="AT423" i="2"/>
  <c r="AU423" i="2" s="1"/>
  <c r="AV423" i="2" l="1"/>
  <c r="AY422" i="2" s="1"/>
  <c r="AX422" i="2" s="1"/>
  <c r="AR422" i="2" s="1"/>
  <c r="AS422" i="2" s="1"/>
  <c r="AQ422" i="2" l="1"/>
  <c r="AW421" i="2"/>
  <c r="AT422" i="2"/>
  <c r="AU422" i="2" s="1"/>
  <c r="AV422" i="2" s="1"/>
  <c r="AY421" i="2" s="1"/>
  <c r="AX421" i="2" s="1"/>
  <c r="AR421" i="2" s="1"/>
  <c r="AS421" i="2" s="1"/>
  <c r="AT421" i="2" l="1"/>
  <c r="AU421" i="2" s="1"/>
  <c r="AW420" i="2"/>
  <c r="AQ421" i="2"/>
  <c r="AV421" i="2"/>
  <c r="AY420" i="2" s="1"/>
  <c r="AX420" i="2" s="1"/>
  <c r="AT420" i="2" s="1"/>
  <c r="AU420" i="2" s="1"/>
  <c r="AR420" i="2" l="1"/>
  <c r="AS420" i="2" s="1"/>
  <c r="AV420" i="2" s="1"/>
  <c r="AY419" i="2" s="1"/>
  <c r="AQ420" i="2"/>
  <c r="AW419" i="2"/>
  <c r="AX419" i="2" l="1"/>
  <c r="AR419" i="2" s="1"/>
  <c r="AS419" i="2" s="1"/>
  <c r="AQ419" i="2"/>
  <c r="AT419" i="2" l="1"/>
  <c r="AU419" i="2" s="1"/>
  <c r="AV419" i="2" s="1"/>
  <c r="AY418" i="2" s="1"/>
  <c r="AW418" i="2"/>
  <c r="AX418" i="2" l="1"/>
  <c r="AR418" i="2" s="1"/>
  <c r="AS418" i="2" s="1"/>
  <c r="AQ418" i="2"/>
  <c r="AW417" i="2" l="1"/>
  <c r="AT418" i="2"/>
  <c r="AU418" i="2" s="1"/>
  <c r="AV418" i="2" s="1"/>
  <c r="AY417" i="2" s="1"/>
  <c r="AX417" i="2" s="1"/>
  <c r="AQ417" i="2" s="1"/>
  <c r="AR417" i="2" l="1"/>
  <c r="AS417" i="2" s="1"/>
  <c r="AT417" i="2"/>
  <c r="AU417" i="2" s="1"/>
  <c r="AW416" i="2"/>
  <c r="AV417" i="2" l="1"/>
  <c r="AY416" i="2" s="1"/>
  <c r="AX416" i="2" s="1"/>
  <c r="AR416" i="2" s="1"/>
  <c r="AS416" i="2" s="1"/>
  <c r="AT416" i="2" l="1"/>
  <c r="AU416" i="2" s="1"/>
  <c r="AQ416" i="2"/>
  <c r="AW415" i="2"/>
  <c r="AV416" i="2"/>
  <c r="AY415" i="2" s="1"/>
  <c r="AX415" i="2" l="1"/>
  <c r="AW414" i="2" s="1"/>
  <c r="AR415" i="2"/>
  <c r="AS415" i="2" s="1"/>
  <c r="AQ415" i="2"/>
  <c r="AT415" i="2" l="1"/>
  <c r="AU415" i="2" s="1"/>
  <c r="AV415" i="2" s="1"/>
  <c r="AY414" i="2" s="1"/>
  <c r="AX414" i="2" s="1"/>
  <c r="AW413" i="2" l="1"/>
  <c r="AR414" i="2"/>
  <c r="AS414" i="2" s="1"/>
  <c r="AV414" i="2" s="1"/>
  <c r="AY413" i="2" s="1"/>
  <c r="AX413" i="2" s="1"/>
  <c r="AR413" i="2" s="1"/>
  <c r="AS413" i="2" s="1"/>
  <c r="AT414" i="2"/>
  <c r="AU414" i="2" s="1"/>
  <c r="AQ414" i="2"/>
  <c r="AQ413" i="2" l="1"/>
  <c r="AW412" i="2"/>
  <c r="AX412" i="2" s="1"/>
  <c r="AT412" i="2" s="1"/>
  <c r="AU412" i="2" s="1"/>
  <c r="AT413" i="2"/>
  <c r="AU413" i="2" s="1"/>
  <c r="AV413" i="2" s="1"/>
  <c r="AY412" i="2" s="1"/>
  <c r="AW411" i="2" l="1"/>
  <c r="AQ412" i="2"/>
  <c r="AR412" i="2"/>
  <c r="AS412" i="2" s="1"/>
  <c r="AV412" i="2" s="1"/>
  <c r="AY411" i="2" s="1"/>
  <c r="AX411" i="2"/>
  <c r="AR411" i="2" s="1"/>
  <c r="AS411" i="2" s="1"/>
  <c r="AQ411" i="2" l="1"/>
  <c r="AW410" i="2"/>
  <c r="AT411" i="2"/>
  <c r="AU411" i="2" s="1"/>
  <c r="AV411" i="2" s="1"/>
  <c r="AY410" i="2" s="1"/>
  <c r="AX410" i="2" s="1"/>
  <c r="AT410" i="2" l="1"/>
  <c r="AU410" i="2" s="1"/>
  <c r="AW409" i="2"/>
  <c r="AQ410" i="2"/>
  <c r="AR410" i="2"/>
  <c r="AS410" i="2" s="1"/>
  <c r="AV410" i="2" s="1"/>
  <c r="AY409" i="2" s="1"/>
  <c r="AX409" i="2" s="1"/>
  <c r="AR409" i="2" s="1"/>
  <c r="AS409" i="2" s="1"/>
  <c r="AT409" i="2" l="1"/>
  <c r="AU409" i="2" s="1"/>
  <c r="AV409" i="2" s="1"/>
  <c r="AY408" i="2" s="1"/>
  <c r="AW408" i="2"/>
  <c r="AQ409" i="2"/>
  <c r="AX408" i="2" l="1"/>
  <c r="AQ408" i="2"/>
  <c r="AW407" i="2" l="1"/>
  <c r="AT408" i="2"/>
  <c r="AU408" i="2" s="1"/>
  <c r="AR408" i="2"/>
  <c r="AS408" i="2" s="1"/>
  <c r="AV408" i="2" s="1"/>
  <c r="AY407" i="2" s="1"/>
  <c r="AX407" i="2" s="1"/>
  <c r="AR407" i="2" s="1"/>
  <c r="AS407" i="2" s="1"/>
  <c r="AQ407" i="2" l="1"/>
  <c r="AW406" i="2"/>
  <c r="AT407" i="2"/>
  <c r="AU407" i="2" s="1"/>
  <c r="AV407" i="2" s="1"/>
  <c r="AY406" i="2" s="1"/>
  <c r="AX406" i="2" s="1"/>
  <c r="AR406" i="2" l="1"/>
  <c r="AS406" i="2" s="1"/>
  <c r="AW405" i="2"/>
  <c r="AT406" i="2"/>
  <c r="AU406" i="2" s="1"/>
  <c r="AQ406" i="2"/>
  <c r="AV406" i="2" l="1"/>
  <c r="AY405" i="2" s="1"/>
  <c r="AX405" i="2" s="1"/>
  <c r="AT405" i="2" s="1"/>
  <c r="AU405" i="2" s="1"/>
  <c r="AW404" i="2" l="1"/>
  <c r="AQ405" i="2"/>
  <c r="AR405" i="2"/>
  <c r="AS405" i="2" s="1"/>
  <c r="AV405" i="2" s="1"/>
  <c r="AY404" i="2" s="1"/>
  <c r="AX404" i="2" s="1"/>
  <c r="AR404" i="2" s="1"/>
  <c r="AS404" i="2" s="1"/>
  <c r="AW403" i="2" l="1"/>
  <c r="AT404" i="2"/>
  <c r="AU404" i="2" s="1"/>
  <c r="AV404" i="2" s="1"/>
  <c r="AY403" i="2" s="1"/>
  <c r="AX403" i="2" s="1"/>
  <c r="AW402" i="2" s="1"/>
  <c r="AX402" i="2" s="1"/>
  <c r="AT402" i="2" s="1"/>
  <c r="AU402" i="2" s="1"/>
  <c r="AQ404" i="2"/>
  <c r="AQ403" i="2" l="1"/>
  <c r="AR403" i="2"/>
  <c r="AS403" i="2" s="1"/>
  <c r="AV403" i="2" s="1"/>
  <c r="AY402" i="2" s="1"/>
  <c r="AT403" i="2"/>
  <c r="AU403" i="2" s="1"/>
  <c r="AW401" i="2"/>
  <c r="AX401" i="2" s="1"/>
  <c r="AQ401" i="2" s="1"/>
  <c r="AR402" i="2"/>
  <c r="AS402" i="2" s="1"/>
  <c r="AV402" i="2" s="1"/>
  <c r="AQ402" i="2"/>
  <c r="AY401" i="2" l="1"/>
  <c r="AR401" i="2"/>
  <c r="AS401" i="2" s="1"/>
  <c r="AT401" i="2"/>
  <c r="AU401" i="2" s="1"/>
  <c r="AW400" i="2"/>
  <c r="AX400" i="2" s="1"/>
  <c r="AQ400" i="2" s="1"/>
  <c r="AV401" i="2" l="1"/>
  <c r="AY400" i="2" s="1"/>
  <c r="AR400" i="2"/>
  <c r="AS400" i="2" s="1"/>
  <c r="AW399" i="2"/>
  <c r="AX399" i="2" s="1"/>
  <c r="AT399" i="2" s="1"/>
  <c r="AU399" i="2" s="1"/>
  <c r="AT400" i="2"/>
  <c r="AU400" i="2" s="1"/>
  <c r="AV400" i="2" l="1"/>
  <c r="AY399" i="2" s="1"/>
  <c r="AQ399" i="2"/>
  <c r="AW398" i="2"/>
  <c r="AX398" i="2" s="1"/>
  <c r="AT398" i="2" s="1"/>
  <c r="AU398" i="2" s="1"/>
  <c r="AR399" i="2"/>
  <c r="AS399" i="2" s="1"/>
  <c r="AV399" i="2" s="1"/>
  <c r="AY398" i="2" s="1"/>
  <c r="AR398" i="2" l="1"/>
  <c r="AS398" i="2" s="1"/>
  <c r="AV398" i="2" s="1"/>
  <c r="AY397" i="2" s="1"/>
  <c r="AW397" i="2"/>
  <c r="AX397" i="2" s="1"/>
  <c r="AT397" i="2" s="1"/>
  <c r="AU397" i="2" s="1"/>
  <c r="AQ398" i="2"/>
  <c r="AW396" i="2" l="1"/>
  <c r="AX396" i="2" s="1"/>
  <c r="AQ396" i="2" s="1"/>
  <c r="AR397" i="2"/>
  <c r="AS397" i="2" s="1"/>
  <c r="AV397" i="2" s="1"/>
  <c r="AY396" i="2" s="1"/>
  <c r="AQ397" i="2"/>
  <c r="AR396" i="2"/>
  <c r="AS396" i="2" s="1"/>
  <c r="AT396" i="2"/>
  <c r="AU396" i="2" s="1"/>
  <c r="AW395" i="2"/>
  <c r="AX395" i="2" s="1"/>
  <c r="AV396" i="2" l="1"/>
  <c r="AY395" i="2" s="1"/>
  <c r="AQ395" i="2"/>
  <c r="AR395" i="2"/>
  <c r="AS395" i="2" s="1"/>
  <c r="AW394" i="2"/>
  <c r="AX394" i="2" s="1"/>
  <c r="AT395" i="2"/>
  <c r="AU395" i="2" s="1"/>
  <c r="AV395" i="2" l="1"/>
  <c r="AY394" i="2" s="1"/>
  <c r="AQ394" i="2"/>
  <c r="AW393" i="2"/>
  <c r="AX393" i="2" s="1"/>
  <c r="AR393" i="2" s="1"/>
  <c r="AS393" i="2" s="1"/>
  <c r="AT394" i="2"/>
  <c r="AU394" i="2" s="1"/>
  <c r="AR394" i="2"/>
  <c r="AS394" i="2" s="1"/>
  <c r="AV394" i="2" s="1"/>
  <c r="AY393" i="2" s="1"/>
  <c r="AW392" i="2" l="1"/>
  <c r="AT393" i="2"/>
  <c r="AU393" i="2" s="1"/>
  <c r="AV393" i="2" s="1"/>
  <c r="AY392" i="2" s="1"/>
  <c r="AX392" i="2" s="1"/>
  <c r="AQ393" i="2"/>
  <c r="AQ392" i="2" l="1"/>
  <c r="AR392" i="2"/>
  <c r="AS392" i="2" s="1"/>
  <c r="AW391" i="2"/>
  <c r="AT392" i="2"/>
  <c r="AU392" i="2" s="1"/>
  <c r="AV392" i="2" l="1"/>
  <c r="AY391" i="2" s="1"/>
  <c r="AX391" i="2" s="1"/>
  <c r="AQ391" i="2" s="1"/>
  <c r="AR391" i="2" l="1"/>
  <c r="AS391" i="2" s="1"/>
  <c r="AT391" i="2"/>
  <c r="AU391" i="2" s="1"/>
  <c r="AW390" i="2"/>
  <c r="AV391" i="2" l="1"/>
  <c r="AY390" i="2" s="1"/>
  <c r="AX390" i="2" s="1"/>
  <c r="AT390" i="2" s="1"/>
  <c r="AU390" i="2" s="1"/>
  <c r="AW389" i="2" l="1"/>
  <c r="AR390" i="2"/>
  <c r="AS390" i="2" s="1"/>
  <c r="AV390" i="2" s="1"/>
  <c r="AY389" i="2" s="1"/>
  <c r="AX389" i="2" s="1"/>
  <c r="AQ389" i="2" s="1"/>
  <c r="AQ390" i="2"/>
  <c r="AR389" i="2" l="1"/>
  <c r="AS389" i="2" s="1"/>
  <c r="AW388" i="2"/>
  <c r="AT389" i="2"/>
  <c r="AU389" i="2" s="1"/>
  <c r="AV389" i="2" s="1"/>
  <c r="AY388" i="2" s="1"/>
  <c r="AX388" i="2" s="1"/>
  <c r="AW387" i="2" l="1"/>
  <c r="AT388" i="2"/>
  <c r="AU388" i="2" s="1"/>
  <c r="AQ388" i="2"/>
  <c r="AR388" i="2"/>
  <c r="AS388" i="2" s="1"/>
  <c r="AV388" i="2" s="1"/>
  <c r="AY387" i="2" s="1"/>
  <c r="AX387" i="2" s="1"/>
  <c r="AT387" i="2" s="1"/>
  <c r="AU387" i="2" s="1"/>
  <c r="AQ387" i="2" l="1"/>
  <c r="AW386" i="2"/>
  <c r="AR387" i="2"/>
  <c r="AS387" i="2" s="1"/>
  <c r="AV387" i="2" s="1"/>
  <c r="AY386" i="2" s="1"/>
  <c r="AX386" i="2" s="1"/>
  <c r="AW385" i="2" l="1"/>
  <c r="AQ386" i="2"/>
  <c r="AR386" i="2"/>
  <c r="AS386" i="2" s="1"/>
  <c r="AT386" i="2"/>
  <c r="AU386" i="2" s="1"/>
  <c r="AV386" i="2" l="1"/>
  <c r="AY385" i="2" s="1"/>
  <c r="AX385" i="2" s="1"/>
  <c r="AW384" i="2" s="1"/>
  <c r="AQ385" i="2" l="1"/>
  <c r="AT385" i="2"/>
  <c r="AU385" i="2" s="1"/>
  <c r="AR385" i="2"/>
  <c r="AS385" i="2" s="1"/>
  <c r="AV385" i="2" s="1"/>
  <c r="AY384" i="2" s="1"/>
  <c r="AX384" i="2" s="1"/>
  <c r="AR384" i="2" s="1"/>
  <c r="AS384" i="2" s="1"/>
  <c r="AT384" i="2" l="1"/>
  <c r="AU384" i="2" s="1"/>
  <c r="AV384" i="2" s="1"/>
  <c r="AY383" i="2" s="1"/>
  <c r="AW383" i="2"/>
  <c r="AQ384" i="2"/>
  <c r="AX383" i="2" l="1"/>
  <c r="AR383" i="2" s="1"/>
  <c r="AS383" i="2" s="1"/>
  <c r="AQ383" i="2"/>
  <c r="AW382" i="2"/>
  <c r="AT383" i="2"/>
  <c r="AU383" i="2" s="1"/>
  <c r="AV383" i="2" l="1"/>
  <c r="AY382" i="2" s="1"/>
  <c r="AX382" i="2"/>
  <c r="AT382" i="2" s="1"/>
  <c r="AU382" i="2" s="1"/>
  <c r="AR382" i="2" l="1"/>
  <c r="AS382" i="2" s="1"/>
  <c r="AV382" i="2" s="1"/>
  <c r="AY381" i="2" s="1"/>
  <c r="AQ382" i="2"/>
  <c r="AW381" i="2"/>
  <c r="AX381" i="2" l="1"/>
  <c r="AT381" i="2" s="1"/>
  <c r="AU381" i="2" s="1"/>
  <c r="AQ381" i="2"/>
  <c r="AR381" i="2"/>
  <c r="AS381" i="2" s="1"/>
  <c r="AW380" i="2" l="1"/>
  <c r="AV381" i="2"/>
  <c r="AY380" i="2" s="1"/>
  <c r="AX380" i="2" s="1"/>
  <c r="AQ380" i="2" s="1"/>
  <c r="AW379" i="2" l="1"/>
  <c r="AT380" i="2"/>
  <c r="AU380" i="2" s="1"/>
  <c r="AR380" i="2"/>
  <c r="AS380" i="2" s="1"/>
  <c r="AV380" i="2" s="1"/>
  <c r="AY379" i="2" s="1"/>
  <c r="AX379" i="2" s="1"/>
  <c r="AQ379" i="2" s="1"/>
  <c r="AW378" i="2" l="1"/>
  <c r="AT379" i="2"/>
  <c r="AU379" i="2" s="1"/>
  <c r="AR379" i="2"/>
  <c r="AS379" i="2" s="1"/>
  <c r="AV379" i="2" s="1"/>
  <c r="AY378" i="2" s="1"/>
  <c r="AX378" i="2" s="1"/>
  <c r="AQ378" i="2" s="1"/>
  <c r="AR378" i="2" l="1"/>
  <c r="AS378" i="2" s="1"/>
  <c r="AW377" i="2"/>
  <c r="AT378" i="2"/>
  <c r="AU378" i="2" s="1"/>
  <c r="AV378" i="2" l="1"/>
  <c r="AY377" i="2" s="1"/>
  <c r="AX377" i="2" s="1"/>
  <c r="AQ377" i="2" l="1"/>
  <c r="AW376" i="2"/>
  <c r="AR377" i="2"/>
  <c r="AS377" i="2" s="1"/>
  <c r="AT377" i="2"/>
  <c r="AU377" i="2" s="1"/>
  <c r="AV377" i="2" l="1"/>
  <c r="AY376" i="2" s="1"/>
  <c r="AX376" i="2" s="1"/>
  <c r="AT376" i="2" l="1"/>
  <c r="AU376" i="2" s="1"/>
  <c r="AQ376" i="2"/>
  <c r="AR376" i="2"/>
  <c r="AS376" i="2" s="1"/>
  <c r="AV376" i="2" s="1"/>
  <c r="AY375" i="2" s="1"/>
  <c r="AX375" i="2" s="1"/>
  <c r="AW374" i="2" s="1"/>
  <c r="AW375" i="2"/>
  <c r="AR375" i="2" l="1"/>
  <c r="AS375" i="2" s="1"/>
  <c r="AT375" i="2"/>
  <c r="AU375" i="2" s="1"/>
  <c r="AQ375" i="2"/>
  <c r="AV375" i="2" l="1"/>
  <c r="AY374" i="2" s="1"/>
  <c r="AX374" i="2" s="1"/>
  <c r="AR374" i="2" s="1"/>
  <c r="AS374" i="2" s="1"/>
  <c r="AQ374" i="2" l="1"/>
  <c r="AW373" i="2"/>
  <c r="AT374" i="2"/>
  <c r="AU374" i="2" s="1"/>
  <c r="AV374" i="2" s="1"/>
  <c r="AY373" i="2" s="1"/>
  <c r="AX373" i="2" s="1"/>
  <c r="AR373" i="2" l="1"/>
  <c r="AS373" i="2" s="1"/>
  <c r="AQ373" i="2"/>
  <c r="AT373" i="2"/>
  <c r="AU373" i="2" s="1"/>
  <c r="AW372" i="2"/>
  <c r="AV373" i="2" l="1"/>
  <c r="AY372" i="2" s="1"/>
  <c r="AX372" i="2" s="1"/>
  <c r="AR372" i="2" s="1"/>
  <c r="AS372" i="2" s="1"/>
  <c r="AQ372" i="2" l="1"/>
  <c r="AW371" i="2"/>
  <c r="AT372" i="2"/>
  <c r="AU372" i="2" s="1"/>
  <c r="AV372" i="2" s="1"/>
  <c r="AY371" i="2" s="1"/>
  <c r="AX371" i="2" l="1"/>
  <c r="AR371" i="2" s="1"/>
  <c r="AS371" i="2" s="1"/>
  <c r="AQ371" i="2"/>
  <c r="AW370" i="2" l="1"/>
  <c r="AT371" i="2"/>
  <c r="AU371" i="2" s="1"/>
  <c r="AV371" i="2" s="1"/>
  <c r="AY370" i="2" s="1"/>
  <c r="AX370" i="2" s="1"/>
  <c r="AT370" i="2" l="1"/>
  <c r="AU370" i="2" s="1"/>
  <c r="AR370" i="2"/>
  <c r="AS370" i="2" s="1"/>
  <c r="AV370" i="2" s="1"/>
  <c r="AY369" i="2" s="1"/>
  <c r="AX369" i="2" s="1"/>
  <c r="AW368" i="2" s="1"/>
  <c r="AW369" i="2"/>
  <c r="AQ370" i="2"/>
  <c r="AR369" i="2" l="1"/>
  <c r="AS369" i="2" s="1"/>
  <c r="AQ369" i="2"/>
  <c r="AT369" i="2"/>
  <c r="AU369" i="2" s="1"/>
  <c r="AV369" i="2" l="1"/>
  <c r="AY368" i="2" s="1"/>
  <c r="AX368" i="2" s="1"/>
  <c r="AR368" i="2" l="1"/>
  <c r="AS368" i="2" s="1"/>
  <c r="AW367" i="2"/>
  <c r="AT368" i="2"/>
  <c r="AU368" i="2" s="1"/>
  <c r="AQ368" i="2"/>
  <c r="AV368" i="2" l="1"/>
  <c r="AY367" i="2" s="1"/>
  <c r="AX367" i="2" s="1"/>
  <c r="AW366" i="2" s="1"/>
  <c r="AR367" i="2" l="1"/>
  <c r="AS367" i="2" s="1"/>
  <c r="AQ367" i="2"/>
  <c r="AT367" i="2"/>
  <c r="AU367" i="2" s="1"/>
  <c r="AV367" i="2" s="1"/>
  <c r="AY366" i="2" s="1"/>
  <c r="AX366" i="2" s="1"/>
  <c r="AT366" i="2" s="1"/>
  <c r="AU366" i="2" s="1"/>
  <c r="AQ366" i="2" l="1"/>
  <c r="AR366" i="2"/>
  <c r="AS366" i="2" s="1"/>
  <c r="AV366" i="2" s="1"/>
  <c r="AY365" i="2" s="1"/>
  <c r="AW365" i="2"/>
  <c r="AX365" i="2" l="1"/>
  <c r="AW364" i="2" s="1"/>
  <c r="AR365" i="2"/>
  <c r="AS365" i="2" s="1"/>
  <c r="AT365" i="2"/>
  <c r="AU365" i="2" s="1"/>
  <c r="AQ365" i="2"/>
  <c r="AV365" i="2" l="1"/>
  <c r="AY364" i="2" s="1"/>
  <c r="AX364" i="2" s="1"/>
  <c r="AW363" i="2" l="1"/>
  <c r="AT364" i="2"/>
  <c r="AU364" i="2" s="1"/>
  <c r="AR364" i="2"/>
  <c r="AS364" i="2" s="1"/>
  <c r="AQ364" i="2"/>
  <c r="AV364" i="2" l="1"/>
  <c r="AY363" i="2" s="1"/>
  <c r="AX363" i="2" s="1"/>
  <c r="AR363" i="2" s="1"/>
  <c r="AS363" i="2" s="1"/>
  <c r="AW362" i="2" l="1"/>
  <c r="AT363" i="2"/>
  <c r="AU363" i="2" s="1"/>
  <c r="AQ363" i="2"/>
  <c r="AV363" i="2"/>
  <c r="AY362" i="2" s="1"/>
  <c r="AX362" i="2" s="1"/>
  <c r="AR362" i="2" s="1"/>
  <c r="AS362" i="2" s="1"/>
  <c r="AQ362" i="2" l="1"/>
  <c r="AW361" i="2"/>
  <c r="AT362" i="2"/>
  <c r="AU362" i="2" s="1"/>
  <c r="AV362" i="2" s="1"/>
  <c r="AY361" i="2" s="1"/>
  <c r="AX361" i="2" s="1"/>
  <c r="AR361" i="2" l="1"/>
  <c r="AS361" i="2" s="1"/>
  <c r="AW360" i="2"/>
  <c r="AT361" i="2"/>
  <c r="AU361" i="2" s="1"/>
  <c r="AV361" i="2" s="1"/>
  <c r="AY360" i="2" s="1"/>
  <c r="AX360" i="2" s="1"/>
  <c r="AQ360" i="2" s="1"/>
  <c r="AQ361" i="2"/>
  <c r="AT360" i="2" l="1"/>
  <c r="AU360" i="2" s="1"/>
  <c r="AW359" i="2"/>
  <c r="AR360" i="2"/>
  <c r="AS360" i="2" s="1"/>
  <c r="AV360" i="2" s="1"/>
  <c r="AY359" i="2" s="1"/>
  <c r="AX359" i="2" s="1"/>
  <c r="AT359" i="2" s="1"/>
  <c r="AU359" i="2" s="1"/>
  <c r="AW358" i="2" l="1"/>
  <c r="AQ359" i="2"/>
  <c r="AR359" i="2"/>
  <c r="AS359" i="2" s="1"/>
  <c r="AV359" i="2" s="1"/>
  <c r="AY358" i="2" s="1"/>
  <c r="AX358" i="2" s="1"/>
  <c r="AW357" i="2" s="1"/>
  <c r="AR358" i="2" l="1"/>
  <c r="AS358" i="2" s="1"/>
  <c r="AQ358" i="2"/>
  <c r="AT358" i="2"/>
  <c r="AU358" i="2" s="1"/>
  <c r="AV358" i="2" l="1"/>
  <c r="AY357" i="2" s="1"/>
  <c r="AX357" i="2" s="1"/>
  <c r="AT357" i="2" l="1"/>
  <c r="AU357" i="2" s="1"/>
  <c r="AW356" i="2"/>
  <c r="AR357" i="2"/>
  <c r="AS357" i="2" s="1"/>
  <c r="AV357" i="2" s="1"/>
  <c r="AY356" i="2" s="1"/>
  <c r="AX356" i="2" s="1"/>
  <c r="AQ357" i="2"/>
  <c r="AW355" i="2" l="1"/>
  <c r="AT356" i="2"/>
  <c r="AU356" i="2" s="1"/>
  <c r="AR356" i="2"/>
  <c r="AS356" i="2" s="1"/>
  <c r="AV356" i="2" s="1"/>
  <c r="AY355" i="2" s="1"/>
  <c r="AX355" i="2" s="1"/>
  <c r="AT355" i="2" s="1"/>
  <c r="AU355" i="2" s="1"/>
  <c r="AQ356" i="2"/>
  <c r="AQ355" i="2" l="1"/>
  <c r="AW354" i="2"/>
  <c r="AR355" i="2"/>
  <c r="AS355" i="2" s="1"/>
  <c r="AV355" i="2" s="1"/>
  <c r="AY354" i="2" s="1"/>
  <c r="AX354" i="2" s="1"/>
  <c r="AW353" i="2" l="1"/>
  <c r="AR354" i="2"/>
  <c r="AS354" i="2" s="1"/>
  <c r="AV354" i="2" s="1"/>
  <c r="AY353" i="2" s="1"/>
  <c r="AX353" i="2" s="1"/>
  <c r="AT354" i="2"/>
  <c r="AU354" i="2" s="1"/>
  <c r="AQ354" i="2"/>
  <c r="AR353" i="2" l="1"/>
  <c r="AS353" i="2" s="1"/>
  <c r="AQ353" i="2"/>
  <c r="AT353" i="2"/>
  <c r="AU353" i="2" s="1"/>
  <c r="AW352" i="2"/>
  <c r="AV353" i="2" l="1"/>
  <c r="AY352" i="2" s="1"/>
  <c r="AX352" i="2" s="1"/>
  <c r="AR352" i="2" s="1"/>
  <c r="AS352" i="2" s="1"/>
  <c r="AT352" i="2" l="1"/>
  <c r="AU352" i="2" s="1"/>
  <c r="AV352" i="2" s="1"/>
  <c r="AY351" i="2" s="1"/>
  <c r="AW351" i="2"/>
  <c r="AQ352" i="2"/>
  <c r="AX351" i="2" l="1"/>
  <c r="AT351" i="2" s="1"/>
  <c r="AU351" i="2" s="1"/>
  <c r="AR351" i="2"/>
  <c r="AS351" i="2" s="1"/>
  <c r="AQ351" i="2"/>
  <c r="AW350" i="2" l="1"/>
  <c r="AV351" i="2"/>
  <c r="AY350" i="2" s="1"/>
  <c r="AX350" i="2" s="1"/>
  <c r="AR350" i="2" l="1"/>
  <c r="AS350" i="2" s="1"/>
  <c r="AQ350" i="2"/>
  <c r="AW349" i="2"/>
  <c r="AT350" i="2"/>
  <c r="AU350" i="2" s="1"/>
  <c r="AV350" i="2" s="1"/>
  <c r="AY349" i="2" s="1"/>
  <c r="AX349" i="2" s="1"/>
  <c r="AQ349" i="2" s="1"/>
  <c r="AR349" i="2" l="1"/>
  <c r="AT349" i="2"/>
  <c r="AU349" i="2" s="1"/>
  <c r="AW348" i="2"/>
  <c r="AS349" i="2"/>
  <c r="AV349" i="2" l="1"/>
  <c r="AY348" i="2" s="1"/>
  <c r="AX348" i="2" s="1"/>
  <c r="AW347" i="2" s="1"/>
  <c r="AR348" i="2" l="1"/>
  <c r="AS348" i="2" s="1"/>
  <c r="AQ348" i="2"/>
  <c r="AT348" i="2"/>
  <c r="AU348" i="2" s="1"/>
  <c r="AV348" i="2" l="1"/>
  <c r="AY347" i="2" s="1"/>
  <c r="AX347" i="2" s="1"/>
  <c r="AT347" i="2" s="1"/>
  <c r="AU347" i="2" s="1"/>
  <c r="AQ347" i="2" l="1"/>
  <c r="AW346" i="2"/>
  <c r="AR347" i="2"/>
  <c r="AS347" i="2" s="1"/>
  <c r="AV347" i="2" s="1"/>
  <c r="AY346" i="2" s="1"/>
  <c r="AX346" i="2" s="1"/>
  <c r="AR346" i="2" s="1"/>
  <c r="AS346" i="2" s="1"/>
  <c r="AQ346" i="2" l="1"/>
  <c r="AW345" i="2"/>
  <c r="AT346" i="2"/>
  <c r="AU346" i="2" s="1"/>
  <c r="AV346" i="2" s="1"/>
  <c r="AY345" i="2" s="1"/>
  <c r="AX345" i="2" s="1"/>
  <c r="AT345" i="2" s="1"/>
  <c r="AU345" i="2" s="1"/>
  <c r="AW344" i="2" l="1"/>
  <c r="AQ345" i="2"/>
  <c r="AR345" i="2"/>
  <c r="AS345" i="2" s="1"/>
  <c r="AV345" i="2" s="1"/>
  <c r="AY344" i="2" s="1"/>
  <c r="AX344" i="2" s="1"/>
  <c r="AQ344" i="2" s="1"/>
  <c r="AT344" i="2" l="1"/>
  <c r="AU344" i="2" s="1"/>
  <c r="AR344" i="2"/>
  <c r="AS344" i="2" s="1"/>
  <c r="AW343" i="2"/>
  <c r="AV344" i="2" l="1"/>
  <c r="AY343" i="2" s="1"/>
  <c r="AX343" i="2" s="1"/>
  <c r="AT343" i="2" l="1"/>
  <c r="AU343" i="2" s="1"/>
  <c r="AR343" i="2"/>
  <c r="AS343" i="2" s="1"/>
  <c r="AV343" i="2" s="1"/>
  <c r="AY342" i="2" s="1"/>
  <c r="AX342" i="2" s="1"/>
  <c r="AW342" i="2"/>
  <c r="AQ343" i="2"/>
  <c r="AR342" i="2" l="1"/>
  <c r="AS342" i="2" s="1"/>
  <c r="AT342" i="2"/>
  <c r="AU342" i="2" s="1"/>
  <c r="AW341" i="2"/>
  <c r="AQ342" i="2"/>
  <c r="AV342" i="2" l="1"/>
  <c r="AY341" i="2" s="1"/>
  <c r="AX341" i="2" s="1"/>
  <c r="AT341" i="2" l="1"/>
  <c r="AU341" i="2" s="1"/>
  <c r="AQ341" i="2"/>
  <c r="AW340" i="2"/>
  <c r="AR341" i="2"/>
  <c r="AS341" i="2" s="1"/>
  <c r="AV341" i="2" s="1"/>
  <c r="AY340" i="2" s="1"/>
  <c r="AX340" i="2" s="1"/>
  <c r="AT340" i="2" l="1"/>
  <c r="AU340" i="2" s="1"/>
  <c r="AQ340" i="2"/>
  <c r="AR340" i="2"/>
  <c r="AS340" i="2" s="1"/>
  <c r="AV340" i="2" s="1"/>
  <c r="AY339" i="2" s="1"/>
  <c r="AW339" i="2"/>
  <c r="AX339" i="2" l="1"/>
  <c r="AR339" i="2"/>
  <c r="AS339" i="2" s="1"/>
  <c r="AW338" i="2"/>
  <c r="AT339" i="2"/>
  <c r="AU339" i="2" s="1"/>
  <c r="AQ339" i="2"/>
  <c r="AV339" i="2" l="1"/>
  <c r="AY338" i="2" s="1"/>
  <c r="AX338" i="2" s="1"/>
  <c r="AW337" i="2" l="1"/>
  <c r="AQ338" i="2"/>
  <c r="AT338" i="2"/>
  <c r="AU338" i="2" s="1"/>
  <c r="AR338" i="2"/>
  <c r="AS338" i="2" s="1"/>
  <c r="AV338" i="2" s="1"/>
  <c r="AY337" i="2" s="1"/>
  <c r="AX337" i="2" s="1"/>
  <c r="AR337" i="2" s="1"/>
  <c r="AS337" i="2" s="1"/>
  <c r="AQ337" i="2" l="1"/>
  <c r="AW336" i="2"/>
  <c r="AT337" i="2"/>
  <c r="AU337" i="2" s="1"/>
  <c r="AV337" i="2" s="1"/>
  <c r="AY336" i="2" s="1"/>
  <c r="AX336" i="2" s="1"/>
  <c r="AQ336" i="2" l="1"/>
  <c r="AT336" i="2"/>
  <c r="AU336" i="2" s="1"/>
  <c r="AR336" i="2"/>
  <c r="AS336" i="2" s="1"/>
  <c r="AV336" i="2" s="1"/>
  <c r="AY335" i="2" s="1"/>
  <c r="AX335" i="2" s="1"/>
  <c r="AR335" i="2" s="1"/>
  <c r="AS335" i="2" s="1"/>
  <c r="AW335" i="2"/>
  <c r="AQ335" i="2" l="1"/>
  <c r="AW334" i="2"/>
  <c r="AT335" i="2"/>
  <c r="AU335" i="2" s="1"/>
  <c r="AV335" i="2" s="1"/>
  <c r="AY334" i="2" s="1"/>
  <c r="AX334" i="2" l="1"/>
  <c r="AR334" i="2" s="1"/>
  <c r="AS334" i="2" s="1"/>
  <c r="AQ334" i="2"/>
  <c r="AW333" i="2"/>
  <c r="AT334" i="2"/>
  <c r="AU334" i="2" s="1"/>
  <c r="AV334" i="2" l="1"/>
  <c r="AY333" i="2" s="1"/>
  <c r="AX333" i="2" s="1"/>
  <c r="AR333" i="2" s="1"/>
  <c r="AS333" i="2" s="1"/>
  <c r="AT333" i="2" l="1"/>
  <c r="AU333" i="2" s="1"/>
  <c r="AV333" i="2" s="1"/>
  <c r="AY332" i="2" s="1"/>
  <c r="AW332" i="2"/>
  <c r="AQ333" i="2"/>
  <c r="AX332" i="2" l="1"/>
  <c r="AT332" i="2" s="1"/>
  <c r="AU332" i="2" s="1"/>
  <c r="AW331" i="2" l="1"/>
  <c r="AX331" i="2" s="1"/>
  <c r="AR331" i="2" s="1"/>
  <c r="AS331" i="2" s="1"/>
  <c r="AQ332" i="2"/>
  <c r="AR332" i="2"/>
  <c r="AS332" i="2" s="1"/>
  <c r="AV332" i="2" s="1"/>
  <c r="AY331" i="2" s="1"/>
  <c r="AW330" i="2"/>
  <c r="AX330" i="2" s="1"/>
  <c r="AT330" i="2" s="1"/>
  <c r="AU330" i="2" s="1"/>
  <c r="AT331" i="2"/>
  <c r="AU331" i="2" s="1"/>
  <c r="AV331" i="2" s="1"/>
  <c r="AQ331" i="2" l="1"/>
  <c r="AQ330" i="2"/>
  <c r="AR330" i="2"/>
  <c r="AS330" i="2" s="1"/>
  <c r="AV330" i="2" s="1"/>
  <c r="AY329" i="2" s="1"/>
  <c r="AY330" i="2"/>
  <c r="AW329" i="2"/>
  <c r="AX329" i="2" s="1"/>
  <c r="AR329" i="2" s="1"/>
  <c r="AS329" i="2" s="1"/>
  <c r="AQ329" i="2" l="1"/>
  <c r="AW328" i="2"/>
  <c r="AX328" i="2" s="1"/>
  <c r="AQ328" i="2" s="1"/>
  <c r="AT329" i="2"/>
  <c r="AU329" i="2" s="1"/>
  <c r="AV329" i="2" s="1"/>
  <c r="AY328" i="2" s="1"/>
  <c r="AW327" i="2" l="1"/>
  <c r="AX327" i="2" s="1"/>
  <c r="AR327" i="2" s="1"/>
  <c r="AS327" i="2" s="1"/>
  <c r="AT328" i="2"/>
  <c r="AU328" i="2" s="1"/>
  <c r="AR328" i="2"/>
  <c r="AS328" i="2" s="1"/>
  <c r="AV328" i="2" s="1"/>
  <c r="AY327" i="2" s="1"/>
  <c r="AQ327" i="2" l="1"/>
  <c r="AT327" i="2"/>
  <c r="AU327" i="2" s="1"/>
  <c r="AV327" i="2" s="1"/>
  <c r="AY326" i="2" s="1"/>
  <c r="AW326" i="2"/>
  <c r="AX326" i="2" s="1"/>
  <c r="AQ326" i="2" l="1"/>
  <c r="AR326" i="2"/>
  <c r="AS326" i="2" s="1"/>
  <c r="AT326" i="2"/>
  <c r="AU326" i="2" s="1"/>
  <c r="AW325" i="2"/>
  <c r="AV326" i="2" l="1"/>
  <c r="AY325" i="2" s="1"/>
  <c r="AX325" i="2" s="1"/>
  <c r="AQ325" i="2" s="1"/>
  <c r="AW324" i="2" l="1"/>
  <c r="AT325" i="2"/>
  <c r="AU325" i="2" s="1"/>
  <c r="AR325" i="2"/>
  <c r="AS325" i="2" s="1"/>
  <c r="AV325" i="2" s="1"/>
  <c r="AY324" i="2" s="1"/>
  <c r="AX324" i="2" s="1"/>
  <c r="AR324" i="2" s="1"/>
  <c r="AS324" i="2" s="1"/>
  <c r="AT324" i="2" l="1"/>
  <c r="AU324" i="2" s="1"/>
  <c r="AV324" i="2" s="1"/>
  <c r="AY323" i="2" s="1"/>
  <c r="AX323" i="2" s="1"/>
  <c r="AW322" i="2" s="1"/>
  <c r="AW323" i="2"/>
  <c r="AQ324" i="2"/>
  <c r="AQ323" i="2" l="1"/>
  <c r="AT323" i="2"/>
  <c r="AU323" i="2" s="1"/>
  <c r="AR323" i="2"/>
  <c r="AS323" i="2" s="1"/>
  <c r="AV323" i="2" s="1"/>
  <c r="AY322" i="2" s="1"/>
  <c r="AX322" i="2" s="1"/>
  <c r="AW321" i="2" l="1"/>
  <c r="AT322" i="2"/>
  <c r="AU322" i="2" s="1"/>
  <c r="AQ322" i="2"/>
  <c r="AR322" i="2"/>
  <c r="AS322" i="2" s="1"/>
  <c r="AV322" i="2" s="1"/>
  <c r="AY321" i="2" s="1"/>
  <c r="AX321" i="2" s="1"/>
  <c r="AR321" i="2" l="1"/>
  <c r="AS321" i="2" s="1"/>
  <c r="AW320" i="2"/>
  <c r="AT321" i="2"/>
  <c r="AU321" i="2" s="1"/>
  <c r="AV321" i="2" s="1"/>
  <c r="AY320" i="2" s="1"/>
  <c r="AX320" i="2" s="1"/>
  <c r="AQ321" i="2"/>
  <c r="AQ320" i="2" l="1"/>
  <c r="AT320" i="2"/>
  <c r="AU320" i="2" s="1"/>
  <c r="AR320" i="2"/>
  <c r="AS320" i="2" s="1"/>
  <c r="AV320" i="2" s="1"/>
  <c r="AY319" i="2" s="1"/>
  <c r="AX319" i="2" s="1"/>
  <c r="AR319" i="2" s="1"/>
  <c r="AS319" i="2" s="1"/>
  <c r="AW319" i="2"/>
  <c r="AW318" i="2" l="1"/>
  <c r="AQ319" i="2"/>
  <c r="AT319" i="2"/>
  <c r="AU319" i="2" s="1"/>
  <c r="AV319" i="2" s="1"/>
  <c r="AY318" i="2" s="1"/>
  <c r="AX318" i="2" s="1"/>
  <c r="AT318" i="2" l="1"/>
  <c r="AU318" i="2" s="1"/>
  <c r="AQ318" i="2"/>
  <c r="AW317" i="2"/>
  <c r="AR318" i="2"/>
  <c r="AS318" i="2" s="1"/>
  <c r="AV318" i="2" s="1"/>
  <c r="AY317" i="2" s="1"/>
  <c r="AX317" i="2" s="1"/>
  <c r="AQ317" i="2" s="1"/>
  <c r="AR317" i="2" l="1"/>
  <c r="AS317" i="2" s="1"/>
  <c r="AT317" i="2"/>
  <c r="AU317" i="2" s="1"/>
  <c r="AW316" i="2"/>
  <c r="AV317" i="2" l="1"/>
  <c r="AY316" i="2" s="1"/>
  <c r="AX316" i="2" s="1"/>
  <c r="AQ316" i="2" s="1"/>
  <c r="AT316" i="2" l="1"/>
  <c r="AU316" i="2" s="1"/>
  <c r="AR316" i="2"/>
  <c r="AS316" i="2" s="1"/>
  <c r="AV316" i="2" s="1"/>
  <c r="AY315" i="2" s="1"/>
  <c r="AX315" i="2" s="1"/>
  <c r="AW315" i="2"/>
  <c r="AR315" i="2" l="1"/>
  <c r="AS315" i="2" s="1"/>
  <c r="AT315" i="2"/>
  <c r="AU315" i="2" s="1"/>
  <c r="AQ315" i="2"/>
  <c r="AW314" i="2"/>
  <c r="AV315" i="2" l="1"/>
  <c r="AY314" i="2" s="1"/>
  <c r="AX314" i="2" s="1"/>
  <c r="AQ314" i="2" l="1"/>
  <c r="AR314" i="2"/>
  <c r="AS314" i="2" s="1"/>
  <c r="AT314" i="2"/>
  <c r="AU314" i="2" s="1"/>
  <c r="AW313" i="2"/>
  <c r="AV314" i="2" l="1"/>
  <c r="AY313" i="2" s="1"/>
  <c r="AX313" i="2" s="1"/>
  <c r="AT313" i="2" l="1"/>
  <c r="AU313" i="2" s="1"/>
  <c r="AR313" i="2"/>
  <c r="AS313" i="2" s="1"/>
  <c r="AV313" i="2" s="1"/>
  <c r="AY312" i="2" s="1"/>
  <c r="AQ313" i="2"/>
  <c r="AW312" i="2"/>
  <c r="AX312" i="2" l="1"/>
  <c r="AT312" i="2" s="1"/>
  <c r="AU312" i="2" s="1"/>
  <c r="AQ312" i="2"/>
  <c r="AW311" i="2"/>
  <c r="AR312" i="2"/>
  <c r="AS312" i="2" s="1"/>
  <c r="AV312" i="2" s="1"/>
  <c r="AY311" i="2" s="1"/>
  <c r="AX311" i="2" s="1"/>
  <c r="AR311" i="2" s="1"/>
  <c r="AS311" i="2" s="1"/>
  <c r="AT311" i="2" l="1"/>
  <c r="AU311" i="2" s="1"/>
  <c r="AV311" i="2" s="1"/>
  <c r="AY310" i="2" s="1"/>
  <c r="AW310" i="2"/>
  <c r="AQ311" i="2"/>
  <c r="AX310" i="2" l="1"/>
  <c r="AQ310" i="2" s="1"/>
  <c r="AR310" i="2"/>
  <c r="AS310" i="2" s="1"/>
  <c r="AT310" i="2" l="1"/>
  <c r="AU310" i="2" s="1"/>
  <c r="AV310" i="2" s="1"/>
  <c r="AY309" i="2" s="1"/>
  <c r="AX309" i="2" s="1"/>
  <c r="AQ309" i="2" s="1"/>
  <c r="AW309" i="2"/>
  <c r="AT309" i="2" l="1"/>
  <c r="AU309" i="2" s="1"/>
  <c r="AW308" i="2"/>
  <c r="AR309" i="2"/>
  <c r="AS309" i="2" s="1"/>
  <c r="AV309" i="2" s="1"/>
  <c r="AY308" i="2" s="1"/>
  <c r="AX308" i="2" s="1"/>
  <c r="AQ308" i="2" s="1"/>
  <c r="AW307" i="2" l="1"/>
  <c r="AX307" i="2" s="1"/>
  <c r="AR307" i="2" s="1"/>
  <c r="AS307" i="2" s="1"/>
  <c r="AR308" i="2"/>
  <c r="AS308" i="2" s="1"/>
  <c r="AT308" i="2"/>
  <c r="AU308" i="2" s="1"/>
  <c r="AQ307" i="2"/>
  <c r="AT307" i="2"/>
  <c r="AU307" i="2" s="1"/>
  <c r="AW306" i="2"/>
  <c r="AX306" i="2" s="1"/>
  <c r="AV307" i="2" l="1"/>
  <c r="AV308" i="2"/>
  <c r="AY307" i="2" s="1"/>
  <c r="AT306" i="2"/>
  <c r="AU306" i="2" s="1"/>
  <c r="AW305" i="2"/>
  <c r="AX305" i="2" s="1"/>
  <c r="AQ306" i="2"/>
  <c r="AR306" i="2"/>
  <c r="AS306" i="2" s="1"/>
  <c r="AY306" i="2" l="1"/>
  <c r="AQ305" i="2"/>
  <c r="AR305" i="2"/>
  <c r="AS305" i="2" s="1"/>
  <c r="AW304" i="2"/>
  <c r="AX304" i="2" s="1"/>
  <c r="AQ304" i="2" s="1"/>
  <c r="AT305" i="2"/>
  <c r="AU305" i="2" s="1"/>
  <c r="AV306" i="2"/>
  <c r="AY305" i="2" s="1"/>
  <c r="AR304" i="2" l="1"/>
  <c r="AS304" i="2" s="1"/>
  <c r="AV305" i="2"/>
  <c r="AY304" i="2" s="1"/>
  <c r="AW303" i="2"/>
  <c r="AT304" i="2"/>
  <c r="AU304" i="2" s="1"/>
  <c r="AV304" i="2" s="1"/>
  <c r="AY303" i="2" s="1"/>
  <c r="AX303" i="2" l="1"/>
  <c r="AR303" i="2" s="1"/>
  <c r="AS303" i="2" s="1"/>
  <c r="AQ303" i="2"/>
  <c r="AT303" i="2" l="1"/>
  <c r="AU303" i="2" s="1"/>
  <c r="AV303" i="2" s="1"/>
  <c r="AY302" i="2" s="1"/>
  <c r="AW302" i="2"/>
  <c r="AX302" i="2" s="1"/>
  <c r="AQ302" i="2" s="1"/>
  <c r="AR302" i="2" l="1"/>
  <c r="AS302" i="2" s="1"/>
  <c r="AT302" i="2"/>
  <c r="AU302" i="2" s="1"/>
  <c r="AW301" i="2"/>
  <c r="AV302" i="2" l="1"/>
  <c r="AY301" i="2" s="1"/>
  <c r="AX301" i="2" s="1"/>
  <c r="AW300" i="2" l="1"/>
  <c r="AT301" i="2"/>
  <c r="AU301" i="2" s="1"/>
  <c r="AR301" i="2"/>
  <c r="AS301" i="2" s="1"/>
  <c r="AQ301" i="2"/>
  <c r="AV301" i="2" l="1"/>
  <c r="AY300" i="2" s="1"/>
  <c r="AX300" i="2" s="1"/>
  <c r="AW299" i="2" s="1"/>
  <c r="AR300" i="2" l="1"/>
  <c r="AS300" i="2" s="1"/>
  <c r="AQ300" i="2"/>
  <c r="AT300" i="2"/>
  <c r="AU300" i="2" s="1"/>
  <c r="AV300" i="2" s="1"/>
  <c r="AY299" i="2" s="1"/>
  <c r="AX299" i="2" s="1"/>
  <c r="AQ299" i="2" s="1"/>
  <c r="AR299" i="2" l="1"/>
  <c r="AS299" i="2" s="1"/>
  <c r="AT299" i="2"/>
  <c r="AU299" i="2" s="1"/>
  <c r="AW298" i="2"/>
  <c r="AV299" i="2" l="1"/>
  <c r="AY298" i="2" s="1"/>
  <c r="AX298" i="2" s="1"/>
  <c r="AR298" i="2" s="1"/>
  <c r="AS298" i="2" s="1"/>
  <c r="AQ298" i="2" l="1"/>
  <c r="AW297" i="2"/>
  <c r="AT298" i="2"/>
  <c r="AU298" i="2" s="1"/>
  <c r="AV298" i="2" s="1"/>
  <c r="AY297" i="2" s="1"/>
  <c r="AX297" i="2" s="1"/>
  <c r="AT297" i="2" l="1"/>
  <c r="AU297" i="2" s="1"/>
  <c r="AQ297" i="2"/>
  <c r="AW296" i="2"/>
  <c r="AR297" i="2"/>
  <c r="AS297" i="2" s="1"/>
  <c r="AV297" i="2" s="1"/>
  <c r="AY296" i="2" s="1"/>
  <c r="AX296" i="2" l="1"/>
  <c r="AQ296" i="2" s="1"/>
  <c r="AR296" i="2"/>
  <c r="AS296" i="2" s="1"/>
  <c r="AT296" i="2"/>
  <c r="AU296" i="2" s="1"/>
  <c r="AW295" i="2"/>
  <c r="AV296" i="2" l="1"/>
  <c r="AY295" i="2" s="1"/>
  <c r="AX295" i="2" s="1"/>
  <c r="AQ295" i="2" l="1"/>
  <c r="AR295" i="2"/>
  <c r="AS295" i="2" s="1"/>
  <c r="AW294" i="2"/>
  <c r="AT295" i="2"/>
  <c r="AU295" i="2" s="1"/>
  <c r="AV295" i="2" l="1"/>
  <c r="AY294" i="2" s="1"/>
  <c r="AX294" i="2" s="1"/>
  <c r="AR294" i="2" s="1"/>
  <c r="AS294" i="2" s="1"/>
  <c r="AW293" i="2" l="1"/>
  <c r="AT294" i="2"/>
  <c r="AU294" i="2" s="1"/>
  <c r="AV294" i="2" s="1"/>
  <c r="AY293" i="2" s="1"/>
  <c r="AX293" i="2" s="1"/>
  <c r="AQ294" i="2"/>
  <c r="AT293" i="2" l="1"/>
  <c r="AU293" i="2" s="1"/>
  <c r="AW292" i="2"/>
  <c r="AR293" i="2"/>
  <c r="AS293" i="2" s="1"/>
  <c r="AV293" i="2" s="1"/>
  <c r="AY292" i="2" s="1"/>
  <c r="AX292" i="2" s="1"/>
  <c r="AQ293" i="2"/>
  <c r="AW291" i="2" l="1"/>
  <c r="AT292" i="2"/>
  <c r="AU292" i="2" s="1"/>
  <c r="AQ292" i="2"/>
  <c r="AR292" i="2"/>
  <c r="AS292" i="2" s="1"/>
  <c r="AV292" i="2" s="1"/>
  <c r="AY291" i="2" s="1"/>
  <c r="AX291" i="2" l="1"/>
  <c r="AR291" i="2" s="1"/>
  <c r="AS291" i="2" s="1"/>
  <c r="AQ291" i="2"/>
  <c r="AW290" i="2" l="1"/>
  <c r="AT291" i="2"/>
  <c r="AU291" i="2" s="1"/>
  <c r="AV291" i="2" s="1"/>
  <c r="AY290" i="2" s="1"/>
  <c r="AX290" i="2" s="1"/>
  <c r="AT290" i="2" l="1"/>
  <c r="AU290" i="2" s="1"/>
  <c r="AQ290" i="2"/>
  <c r="AR290" i="2"/>
  <c r="AS290" i="2" s="1"/>
  <c r="AV290" i="2" s="1"/>
  <c r="AY289" i="2" s="1"/>
  <c r="AW289" i="2"/>
  <c r="AX289" i="2" l="1"/>
  <c r="AW288" i="2" s="1"/>
  <c r="AQ289" i="2" l="1"/>
  <c r="AR289" i="2"/>
  <c r="AS289" i="2" s="1"/>
  <c r="AT289" i="2"/>
  <c r="AU289" i="2" s="1"/>
  <c r="AV289" i="2" l="1"/>
  <c r="AY288" i="2" s="1"/>
  <c r="AX288" i="2" s="1"/>
  <c r="AQ288" i="2" s="1"/>
  <c r="AT288" i="2" l="1"/>
  <c r="AU288" i="2" s="1"/>
  <c r="AR288" i="2"/>
  <c r="AS288" i="2" s="1"/>
  <c r="AV288" i="2" s="1"/>
  <c r="AY287" i="2" s="1"/>
  <c r="AW287" i="2"/>
  <c r="AX287" i="2" s="1"/>
  <c r="AW286" i="2" l="1"/>
  <c r="AR287" i="2"/>
  <c r="AS287" i="2" s="1"/>
  <c r="AQ287" i="2"/>
  <c r="AT287" i="2"/>
  <c r="AU287" i="2" s="1"/>
  <c r="AV287" i="2" l="1"/>
  <c r="AY286" i="2" s="1"/>
  <c r="AX286" i="2" s="1"/>
  <c r="AQ286" i="2" s="1"/>
  <c r="AR286" i="2"/>
  <c r="AS286" i="2" s="1"/>
  <c r="AW285" i="2" l="1"/>
  <c r="AT286" i="2"/>
  <c r="AU286" i="2" s="1"/>
  <c r="AV286" i="2" s="1"/>
  <c r="AY285" i="2" s="1"/>
  <c r="AX285" i="2" s="1"/>
  <c r="AT285" i="2" l="1"/>
  <c r="AU285" i="2" s="1"/>
  <c r="AQ285" i="2"/>
  <c r="AW284" i="2"/>
  <c r="AR285" i="2"/>
  <c r="AS285" i="2" s="1"/>
  <c r="AV285" i="2" s="1"/>
  <c r="AY284" i="2" s="1"/>
  <c r="AX284" i="2" s="1"/>
  <c r="AR284" i="2" s="1"/>
  <c r="AS284" i="2" s="1"/>
  <c r="AT284" i="2" l="1"/>
  <c r="AU284" i="2" s="1"/>
  <c r="AV284" i="2" s="1"/>
  <c r="AY283" i="2" s="1"/>
  <c r="AQ284" i="2"/>
  <c r="AW283" i="2"/>
  <c r="AX283" i="2" s="1"/>
  <c r="AT283" i="2" s="1"/>
  <c r="AU283" i="2" s="1"/>
  <c r="AR283" i="2"/>
  <c r="AS283" i="2" s="1"/>
  <c r="AV283" i="2" l="1"/>
  <c r="AY282" i="2" s="1"/>
  <c r="AW282" i="2"/>
  <c r="AX282" i="2" s="1"/>
  <c r="AQ283" i="2"/>
  <c r="AR282" i="2"/>
  <c r="AS282" i="2" s="1"/>
  <c r="AQ282" i="2"/>
  <c r="AT282" i="2"/>
  <c r="AU282" i="2" s="1"/>
  <c r="AW281" i="2"/>
  <c r="AX281" i="2" s="1"/>
  <c r="AV282" i="2" l="1"/>
  <c r="AY281" i="2" s="1"/>
  <c r="AQ281" i="2"/>
  <c r="AW280" i="2"/>
  <c r="AX280" i="2" s="1"/>
  <c r="AR280" i="2" s="1"/>
  <c r="AS280" i="2" s="1"/>
  <c r="AT281" i="2"/>
  <c r="AU281" i="2" s="1"/>
  <c r="AR281" i="2"/>
  <c r="AS281" i="2" s="1"/>
  <c r="AV281" i="2" s="1"/>
  <c r="AY280" i="2" s="1"/>
  <c r="AQ280" i="2" l="1"/>
  <c r="AT280" i="2"/>
  <c r="AU280" i="2" s="1"/>
  <c r="AV280" i="2" s="1"/>
  <c r="AY279" i="2" s="1"/>
  <c r="AW279" i="2"/>
  <c r="AX279" i="2" l="1"/>
  <c r="AR279" i="2"/>
  <c r="AS279" i="2" s="1"/>
  <c r="AQ279" i="2"/>
  <c r="AW278" i="2" l="1"/>
  <c r="AX278" i="2" s="1"/>
  <c r="AR278" i="2" s="1"/>
  <c r="AS278" i="2" s="1"/>
  <c r="AT279" i="2"/>
  <c r="AU279" i="2" s="1"/>
  <c r="AV279" i="2" s="1"/>
  <c r="AY278" i="2" s="1"/>
  <c r="AW277" i="2" l="1"/>
  <c r="AX277" i="2" s="1"/>
  <c r="AT278" i="2"/>
  <c r="AU278" i="2" s="1"/>
  <c r="AV278" i="2" s="1"/>
  <c r="AY277" i="2" s="1"/>
  <c r="AQ277" i="2"/>
  <c r="AR277" i="2"/>
  <c r="AS277" i="2" s="1"/>
  <c r="AQ278" i="2"/>
  <c r="AT277" i="2" l="1"/>
  <c r="AU277" i="2" s="1"/>
  <c r="AW276" i="2"/>
  <c r="AX276" i="2" s="1"/>
  <c r="AR276" i="2" s="1"/>
  <c r="AS276" i="2" s="1"/>
  <c r="AV277" i="2"/>
  <c r="AY276" i="2" s="1"/>
  <c r="AQ276" i="2" l="1"/>
  <c r="AW275" i="2"/>
  <c r="AX275" i="2" s="1"/>
  <c r="AQ275" i="2" s="1"/>
  <c r="AT276" i="2"/>
  <c r="AU276" i="2" s="1"/>
  <c r="AV276" i="2" s="1"/>
  <c r="AY275" i="2" s="1"/>
  <c r="AR275" i="2" l="1"/>
  <c r="AS275" i="2" s="1"/>
  <c r="AT275" i="2"/>
  <c r="AU275" i="2" s="1"/>
  <c r="AW274" i="2"/>
  <c r="AX274" i="2" s="1"/>
  <c r="AR274" i="2" s="1"/>
  <c r="AS274" i="2" s="1"/>
  <c r="AV275" i="2" l="1"/>
  <c r="AY274" i="2" s="1"/>
  <c r="AW273" i="2"/>
  <c r="AX273" i="2" s="1"/>
  <c r="AR273" i="2" s="1"/>
  <c r="AS273" i="2" s="1"/>
  <c r="AT274" i="2"/>
  <c r="AU274" i="2" s="1"/>
  <c r="AV274" i="2" s="1"/>
  <c r="AY273" i="2" s="1"/>
  <c r="AQ274" i="2"/>
  <c r="AQ273" i="2" l="1"/>
  <c r="AW272" i="2"/>
  <c r="AT273" i="2"/>
  <c r="AU273" i="2" s="1"/>
  <c r="AV273" i="2" s="1"/>
  <c r="AY272" i="2" s="1"/>
  <c r="AX272" i="2" s="1"/>
  <c r="AR272" i="2" l="1"/>
  <c r="AS272" i="2" s="1"/>
  <c r="AT272" i="2"/>
  <c r="AU272" i="2" s="1"/>
  <c r="AW271" i="2"/>
  <c r="AQ272" i="2"/>
  <c r="AV272" i="2" l="1"/>
  <c r="AY271" i="2" s="1"/>
  <c r="AX271" i="2" s="1"/>
  <c r="AQ271" i="2" s="1"/>
  <c r="AR271" i="2" l="1"/>
  <c r="AS271" i="2" s="1"/>
  <c r="AT271" i="2"/>
  <c r="AU271" i="2" s="1"/>
  <c r="AW270" i="2"/>
  <c r="AV271" i="2" l="1"/>
  <c r="AY270" i="2" s="1"/>
  <c r="AX270" i="2" s="1"/>
  <c r="AQ270" i="2" l="1"/>
  <c r="AR270" i="2"/>
  <c r="AS270" i="2" s="1"/>
  <c r="AV270" i="2" s="1"/>
  <c r="AY269" i="2" s="1"/>
  <c r="AT270" i="2"/>
  <c r="AU270" i="2" s="1"/>
  <c r="AW269" i="2"/>
  <c r="AX269" i="2" l="1"/>
  <c r="AR269" i="2" s="1"/>
  <c r="AS269" i="2" s="1"/>
  <c r="AW268" i="2"/>
  <c r="AT269" i="2"/>
  <c r="AU269" i="2" s="1"/>
  <c r="AV269" i="2" s="1"/>
  <c r="AY268" i="2" s="1"/>
  <c r="AX268" i="2" s="1"/>
  <c r="AW267" i="2" s="1"/>
  <c r="AQ269" i="2"/>
  <c r="AR268" i="2" l="1"/>
  <c r="AQ268" i="2"/>
  <c r="AS268" i="2"/>
  <c r="AT268" i="2"/>
  <c r="AU268" i="2" s="1"/>
  <c r="AV268" i="2" l="1"/>
  <c r="AY267" i="2" s="1"/>
  <c r="AX267" i="2" s="1"/>
  <c r="AR267" i="2" l="1"/>
  <c r="AS267" i="2" s="1"/>
  <c r="AQ267" i="2"/>
  <c r="AW266" i="2"/>
  <c r="AT267" i="2"/>
  <c r="AU267" i="2" s="1"/>
  <c r="AV267" i="2" l="1"/>
  <c r="AY266" i="2" s="1"/>
  <c r="AX266" i="2" s="1"/>
  <c r="AQ266" i="2" s="1"/>
  <c r="AT266" i="2" l="1"/>
  <c r="AU266" i="2" s="1"/>
  <c r="AW265" i="2"/>
  <c r="AR266" i="2"/>
  <c r="AS266" i="2" s="1"/>
  <c r="AV266" i="2" l="1"/>
  <c r="AY265" i="2" s="1"/>
  <c r="AX265" i="2" s="1"/>
  <c r="AQ265" i="2" l="1"/>
  <c r="AW264" i="2"/>
  <c r="AT265" i="2"/>
  <c r="AU265" i="2" s="1"/>
  <c r="AR265" i="2"/>
  <c r="AS265" i="2" s="1"/>
  <c r="AV265" i="2" s="1"/>
  <c r="AY264" i="2" s="1"/>
  <c r="AX264" i="2" s="1"/>
  <c r="AR264" i="2" l="1"/>
  <c r="AS264" i="2" s="1"/>
  <c r="AT264" i="2"/>
  <c r="AU264" i="2" s="1"/>
  <c r="AW263" i="2"/>
  <c r="AQ264" i="2"/>
  <c r="AV264" i="2" l="1"/>
  <c r="AY263" i="2" s="1"/>
  <c r="AX263" i="2" s="1"/>
  <c r="AR263" i="2" s="1"/>
  <c r="AS263" i="2" s="1"/>
  <c r="AQ263" i="2" l="1"/>
  <c r="AT263" i="2"/>
  <c r="AU263" i="2" s="1"/>
  <c r="AV263" i="2" s="1"/>
  <c r="AY262" i="2" s="1"/>
  <c r="AX262" i="2" s="1"/>
  <c r="AQ262" i="2" s="1"/>
  <c r="AW262" i="2"/>
  <c r="AT262" i="2" l="1"/>
  <c r="AU262" i="2" s="1"/>
  <c r="AR262" i="2"/>
  <c r="AS262" i="2" s="1"/>
  <c r="AW261" i="2"/>
  <c r="AV262" i="2" l="1"/>
  <c r="AY261" i="2" s="1"/>
  <c r="AX261" i="2" s="1"/>
  <c r="AQ261" i="2" l="1"/>
  <c r="AR261" i="2"/>
  <c r="AS261" i="2" s="1"/>
  <c r="AT261" i="2"/>
  <c r="AU261" i="2" s="1"/>
  <c r="AW260" i="2"/>
  <c r="AV261" i="2" l="1"/>
  <c r="AY260" i="2" s="1"/>
  <c r="AX260" i="2" s="1"/>
  <c r="AT260" i="2" s="1"/>
  <c r="AU260" i="2" s="1"/>
  <c r="AR260" i="2" l="1"/>
  <c r="AS260" i="2" s="1"/>
  <c r="AV260" i="2" s="1"/>
  <c r="AY259" i="2" s="1"/>
  <c r="AQ260" i="2"/>
  <c r="AW259" i="2"/>
  <c r="AX259" i="2" l="1"/>
  <c r="AR259" i="2"/>
  <c r="AS259" i="2" s="1"/>
  <c r="AW258" i="2"/>
  <c r="AT259" i="2"/>
  <c r="AU259" i="2" s="1"/>
  <c r="AQ259" i="2"/>
  <c r="AV259" i="2" l="1"/>
  <c r="AY258" i="2" s="1"/>
  <c r="AX258" i="2" s="1"/>
  <c r="AT258" i="2" s="1"/>
  <c r="AU258" i="2" s="1"/>
  <c r="AQ258" i="2" l="1"/>
  <c r="AR258" i="2"/>
  <c r="AS258" i="2" s="1"/>
  <c r="AV258" i="2" s="1"/>
  <c r="AY257" i="2" s="1"/>
  <c r="AW257" i="2"/>
  <c r="AX257" i="2" l="1"/>
  <c r="AR257" i="2"/>
  <c r="AS257" i="2" s="1"/>
  <c r="AW256" i="2"/>
  <c r="AQ257" i="2"/>
  <c r="AT257" i="2"/>
  <c r="AU257" i="2" s="1"/>
  <c r="AV257" i="2" l="1"/>
  <c r="AY256" i="2" s="1"/>
  <c r="AX256" i="2" s="1"/>
  <c r="AT256" i="2" s="1"/>
  <c r="AU256" i="2" s="1"/>
  <c r="AR256" i="2" l="1"/>
  <c r="AS256" i="2" s="1"/>
  <c r="AV256" i="2" s="1"/>
  <c r="AY255" i="2" s="1"/>
  <c r="AQ256" i="2"/>
  <c r="AW255" i="2"/>
  <c r="AX255" i="2" l="1"/>
  <c r="AW254" i="2"/>
  <c r="AT255" i="2"/>
  <c r="AU255" i="2" s="1"/>
  <c r="AQ255" i="2"/>
  <c r="AR255" i="2"/>
  <c r="AS255" i="2" s="1"/>
  <c r="AV255" i="2" s="1"/>
  <c r="AY254" i="2" s="1"/>
  <c r="AX254" i="2" s="1"/>
  <c r="AQ254" i="2" s="1"/>
  <c r="AW253" i="2" l="1"/>
  <c r="AR254" i="2"/>
  <c r="AS254" i="2" s="1"/>
  <c r="AT254" i="2"/>
  <c r="AU254" i="2" s="1"/>
  <c r="AV254" i="2" l="1"/>
  <c r="AY253" i="2" s="1"/>
  <c r="AX253" i="2" s="1"/>
  <c r="AR253" i="2" s="1"/>
  <c r="AS253" i="2" s="1"/>
  <c r="AQ253" i="2" l="1"/>
  <c r="AT253" i="2"/>
  <c r="AU253" i="2" s="1"/>
  <c r="AV253" i="2" s="1"/>
  <c r="AY252" i="2" s="1"/>
  <c r="AX252" i="2" s="1"/>
  <c r="AT252" i="2" s="1"/>
  <c r="AU252" i="2" s="1"/>
  <c r="AW252" i="2"/>
  <c r="AR252" i="2" l="1"/>
  <c r="AS252" i="2" s="1"/>
  <c r="AV252" i="2" s="1"/>
  <c r="AY251" i="2" s="1"/>
  <c r="AX251" i="2" s="1"/>
  <c r="AW250" i="2" s="1"/>
  <c r="AQ252" i="2"/>
  <c r="AW251" i="2"/>
  <c r="AQ251" i="2" l="1"/>
  <c r="AT251" i="2"/>
  <c r="AU251" i="2" s="1"/>
  <c r="AR251" i="2"/>
  <c r="AS251" i="2" s="1"/>
  <c r="AV251" i="2" s="1"/>
  <c r="AY250" i="2" s="1"/>
  <c r="AX250" i="2" s="1"/>
  <c r="AR250" i="2" l="1"/>
  <c r="AS250" i="2" s="1"/>
  <c r="AW249" i="2"/>
  <c r="AT250" i="2"/>
  <c r="AU250" i="2" s="1"/>
  <c r="AV250" i="2" s="1"/>
  <c r="AY249" i="2" s="1"/>
  <c r="AX249" i="2" s="1"/>
  <c r="AQ250" i="2"/>
  <c r="AQ249" i="2" l="1"/>
  <c r="AT249" i="2"/>
  <c r="AU249" i="2" s="1"/>
  <c r="AW248" i="2"/>
  <c r="AR249" i="2"/>
  <c r="AS249" i="2" s="1"/>
  <c r="AV249" i="2" s="1"/>
  <c r="AY248" i="2" s="1"/>
  <c r="AX248" i="2" s="1"/>
  <c r="AR248" i="2" l="1"/>
  <c r="AS248" i="2" s="1"/>
  <c r="AW247" i="2"/>
  <c r="AT248" i="2"/>
  <c r="AU248" i="2" s="1"/>
  <c r="AV248" i="2" s="1"/>
  <c r="AY247" i="2" s="1"/>
  <c r="AX247" i="2" s="1"/>
  <c r="AQ248" i="2"/>
  <c r="AQ247" i="2" l="1"/>
  <c r="AT247" i="2"/>
  <c r="AU247" i="2" s="1"/>
  <c r="AR247" i="2"/>
  <c r="AS247" i="2" s="1"/>
  <c r="AV247" i="2" s="1"/>
  <c r="AY246" i="2" s="1"/>
  <c r="AX246" i="2" s="1"/>
  <c r="AQ246" i="2" s="1"/>
  <c r="AW246" i="2"/>
  <c r="AW245" i="2" l="1"/>
  <c r="AR246" i="2"/>
  <c r="AS246" i="2" s="1"/>
  <c r="AV246" i="2" s="1"/>
  <c r="AY245" i="2" s="1"/>
  <c r="AX245" i="2" s="1"/>
  <c r="AW244" i="2" s="1"/>
  <c r="AT246" i="2"/>
  <c r="AU246" i="2" s="1"/>
  <c r="AR245" i="2" l="1"/>
  <c r="AS245" i="2" s="1"/>
  <c r="AT245" i="2"/>
  <c r="AU245" i="2" s="1"/>
  <c r="AQ245" i="2"/>
  <c r="AV245" i="2"/>
  <c r="AY244" i="2" s="1"/>
  <c r="AX244" i="2" s="1"/>
  <c r="AQ244" i="2" s="1"/>
  <c r="AT244" i="2" l="1"/>
  <c r="AU244" i="2" s="1"/>
  <c r="AW243" i="2"/>
  <c r="AR244" i="2"/>
  <c r="AS244" i="2" s="1"/>
  <c r="AV244" i="2" l="1"/>
  <c r="AY243" i="2" s="1"/>
  <c r="AX243" i="2" s="1"/>
  <c r="AR243" i="2" l="1"/>
  <c r="AS243" i="2" s="1"/>
  <c r="AW242" i="2"/>
  <c r="AT243" i="2"/>
  <c r="AU243" i="2" s="1"/>
  <c r="AV243" i="2" s="1"/>
  <c r="AY242" i="2" s="1"/>
  <c r="AX242" i="2" s="1"/>
  <c r="AQ243" i="2"/>
  <c r="AR242" i="2" l="1"/>
  <c r="AS242" i="2" s="1"/>
  <c r="AT242" i="2"/>
  <c r="AU242" i="2" s="1"/>
  <c r="AW241" i="2"/>
  <c r="AQ242" i="2"/>
  <c r="AV242" i="2" l="1"/>
  <c r="AY241" i="2" s="1"/>
  <c r="AX241" i="2" s="1"/>
  <c r="AW240" i="2" s="1"/>
  <c r="AT241" i="2" l="1"/>
  <c r="AU241" i="2" s="1"/>
  <c r="AQ241" i="2"/>
  <c r="AR241" i="2"/>
  <c r="AS241" i="2" s="1"/>
  <c r="AV241" i="2" s="1"/>
  <c r="AY240" i="2" s="1"/>
  <c r="AX240" i="2" s="1"/>
  <c r="AQ240" i="2" l="1"/>
  <c r="AT240" i="2"/>
  <c r="AU240" i="2" s="1"/>
  <c r="AW239" i="2"/>
  <c r="AR240" i="2"/>
  <c r="AS240" i="2" s="1"/>
  <c r="AV240" i="2" s="1"/>
  <c r="AY239" i="2" s="1"/>
  <c r="AX239" i="2" s="1"/>
  <c r="AQ239" i="2" l="1"/>
  <c r="AR239" i="2"/>
  <c r="AS239" i="2" s="1"/>
  <c r="AV239" i="2" s="1"/>
  <c r="AY238" i="2" s="1"/>
  <c r="AT239" i="2"/>
  <c r="AU239" i="2" s="1"/>
  <c r="AW238" i="2"/>
  <c r="AX238" i="2" l="1"/>
  <c r="AR238" i="2" l="1"/>
  <c r="AS238" i="2" s="1"/>
  <c r="AQ238" i="2"/>
  <c r="AT238" i="2"/>
  <c r="AU238" i="2" s="1"/>
  <c r="AV238" i="2" s="1"/>
  <c r="AY237" i="2" s="1"/>
  <c r="AW237" i="2"/>
  <c r="AX237" i="2" l="1"/>
  <c r="AW236" i="2" s="1"/>
  <c r="AQ237" i="2"/>
  <c r="AR237" i="2"/>
  <c r="AS237" i="2" s="1"/>
  <c r="AT237" i="2"/>
  <c r="AU237" i="2" s="1"/>
  <c r="AV237" i="2" l="1"/>
  <c r="AY236" i="2" s="1"/>
  <c r="AX236" i="2" s="1"/>
  <c r="AQ236" i="2" l="1"/>
  <c r="AR236" i="2"/>
  <c r="AS236" i="2" s="1"/>
  <c r="AW235" i="2"/>
  <c r="AT236" i="2"/>
  <c r="AU236" i="2" s="1"/>
  <c r="AV236" i="2" l="1"/>
  <c r="AY235" i="2" s="1"/>
  <c r="AX235" i="2" s="1"/>
  <c r="AQ235" i="2" l="1"/>
  <c r="AR235" i="2"/>
  <c r="AS235" i="2" s="1"/>
  <c r="AW234" i="2"/>
  <c r="AT235" i="2"/>
  <c r="AU235" i="2" s="1"/>
  <c r="AX234" i="2"/>
  <c r="AV235" i="2" l="1"/>
  <c r="AY234" i="2" s="1"/>
  <c r="AQ234" i="2"/>
  <c r="AR234" i="2"/>
  <c r="AS234" i="2" s="1"/>
  <c r="AT234" i="2"/>
  <c r="AU234" i="2" s="1"/>
  <c r="AW233" i="2"/>
  <c r="AX233" i="2" s="1"/>
  <c r="AW232" i="2" l="1"/>
  <c r="AX232" i="2" s="1"/>
  <c r="AT233" i="2"/>
  <c r="AU233" i="2" s="1"/>
  <c r="AV234" i="2"/>
  <c r="AY233" i="2" s="1"/>
  <c r="AR232" i="2"/>
  <c r="AS232" i="2" s="1"/>
  <c r="AR233" i="2"/>
  <c r="AS233" i="2" s="1"/>
  <c r="AQ233" i="2"/>
  <c r="AV233" i="2" l="1"/>
  <c r="AY232" i="2" s="1"/>
  <c r="AQ232" i="2"/>
  <c r="AT232" i="2"/>
  <c r="AU232" i="2" s="1"/>
  <c r="AV232" i="2" s="1"/>
  <c r="AY231" i="2" s="1"/>
  <c r="AW231" i="2"/>
  <c r="AX231" i="2" l="1"/>
  <c r="AT231" i="2" s="1"/>
  <c r="AU231" i="2" s="1"/>
  <c r="AQ231" i="2"/>
  <c r="AR231" i="2"/>
  <c r="AS231" i="2" s="1"/>
  <c r="AV231" i="2" s="1"/>
  <c r="AY230" i="2" s="1"/>
  <c r="AW230" i="2"/>
  <c r="AX230" i="2" l="1"/>
  <c r="AW229" i="2" s="1"/>
  <c r="AT230" i="2"/>
  <c r="AU230" i="2" s="1"/>
  <c r="AQ230" i="2"/>
  <c r="AR230" i="2"/>
  <c r="AS230" i="2" s="1"/>
  <c r="AV230" i="2" s="1"/>
  <c r="AY229" i="2" s="1"/>
  <c r="AX229" i="2" s="1"/>
  <c r="AQ229" i="2" s="1"/>
  <c r="AR229" i="2" l="1"/>
  <c r="AS229" i="2" s="1"/>
  <c r="AW228" i="2"/>
  <c r="AT229" i="2"/>
  <c r="AU229" i="2" s="1"/>
  <c r="AV229" i="2" l="1"/>
  <c r="AY228" i="2" s="1"/>
  <c r="AX228" i="2" s="1"/>
  <c r="AQ228" i="2" l="1"/>
  <c r="AW227" i="2"/>
  <c r="AR228" i="2"/>
  <c r="AS228" i="2" s="1"/>
  <c r="AT228" i="2"/>
  <c r="AU228" i="2" s="1"/>
  <c r="AV228" i="2" l="1"/>
  <c r="AY227" i="2" s="1"/>
  <c r="AX227" i="2" s="1"/>
  <c r="AT227" i="2" s="1"/>
  <c r="AU227" i="2" s="1"/>
  <c r="AR227" i="2" l="1"/>
  <c r="AS227" i="2" s="1"/>
  <c r="AW226" i="2"/>
  <c r="AQ227" i="2"/>
  <c r="AV227" i="2"/>
  <c r="AY226" i="2" s="1"/>
  <c r="AX226" i="2" s="1"/>
  <c r="AT226" i="2" s="1"/>
  <c r="AU226" i="2" s="1"/>
  <c r="AQ226" i="2" l="1"/>
  <c r="AW225" i="2"/>
  <c r="AR226" i="2"/>
  <c r="AS226" i="2" s="1"/>
  <c r="AV226" i="2" s="1"/>
  <c r="AY225" i="2" s="1"/>
  <c r="AX225" i="2" s="1"/>
  <c r="AW224" i="2" s="1"/>
  <c r="AQ225" i="2" l="1"/>
  <c r="AR225" i="2"/>
  <c r="AS225" i="2" s="1"/>
  <c r="AV225" i="2" s="1"/>
  <c r="AY224" i="2" s="1"/>
  <c r="AX224" i="2" s="1"/>
  <c r="AT224" i="2" s="1"/>
  <c r="AU224" i="2" s="1"/>
  <c r="AT225" i="2"/>
  <c r="AU225" i="2" s="1"/>
  <c r="AW223" i="2" l="1"/>
  <c r="AR224" i="2"/>
  <c r="AS224" i="2" s="1"/>
  <c r="AV224" i="2" s="1"/>
  <c r="AY223" i="2" s="1"/>
  <c r="AX223" i="2" s="1"/>
  <c r="AQ224" i="2"/>
  <c r="AT223" i="2" l="1"/>
  <c r="AU223" i="2" s="1"/>
  <c r="AR223" i="2"/>
  <c r="AS223" i="2" s="1"/>
  <c r="AV223" i="2" s="1"/>
  <c r="AY222" i="2" s="1"/>
  <c r="AX222" i="2" s="1"/>
  <c r="AW221" i="2" s="1"/>
  <c r="AQ223" i="2"/>
  <c r="AW222" i="2"/>
  <c r="AR222" i="2" l="1"/>
  <c r="AS222" i="2" s="1"/>
  <c r="AQ222" i="2"/>
  <c r="AT222" i="2"/>
  <c r="AU222" i="2" s="1"/>
  <c r="AV222" i="2" s="1"/>
  <c r="AY221" i="2" s="1"/>
  <c r="AX221" i="2" s="1"/>
  <c r="AT221" i="2" l="1"/>
  <c r="AU221" i="2" s="1"/>
  <c r="AR221" i="2"/>
  <c r="AS221" i="2" s="1"/>
  <c r="AV221" i="2" s="1"/>
  <c r="AY220" i="2" s="1"/>
  <c r="AX220" i="2" s="1"/>
  <c r="AT220" i="2" s="1"/>
  <c r="AU220" i="2" s="1"/>
  <c r="AQ221" i="2"/>
  <c r="AW220" i="2"/>
  <c r="AQ220" i="2" l="1"/>
  <c r="AR220" i="2"/>
  <c r="AS220" i="2" s="1"/>
  <c r="AV220" i="2" s="1"/>
  <c r="AY219" i="2" s="1"/>
  <c r="AX219" i="2" s="1"/>
  <c r="AW218" i="2" s="1"/>
  <c r="AW219" i="2"/>
  <c r="AT219" i="2" l="1"/>
  <c r="AU219" i="2" s="1"/>
  <c r="AQ219" i="2"/>
  <c r="AR219" i="2"/>
  <c r="AS219" i="2" s="1"/>
  <c r="AV219" i="2" s="1"/>
  <c r="AY218" i="2" s="1"/>
  <c r="AX218" i="2" s="1"/>
  <c r="AW217" i="2" s="1"/>
  <c r="AR218" i="2" l="1"/>
  <c r="AS218" i="2" s="1"/>
  <c r="AQ218" i="2"/>
  <c r="AT218" i="2"/>
  <c r="AU218" i="2" s="1"/>
  <c r="AV218" i="2" l="1"/>
  <c r="AY217" i="2" s="1"/>
  <c r="AX217" i="2" s="1"/>
  <c r="AQ217" i="2" l="1"/>
  <c r="AR217" i="2"/>
  <c r="AS217" i="2" s="1"/>
  <c r="AW216" i="2"/>
  <c r="AT217" i="2"/>
  <c r="AU217" i="2" s="1"/>
  <c r="AV217" i="2" l="1"/>
  <c r="AY216" i="2" s="1"/>
  <c r="AX216" i="2" s="1"/>
  <c r="AT216" i="2" l="1"/>
  <c r="AU216" i="2" s="1"/>
  <c r="AW215" i="2"/>
  <c r="AQ216" i="2"/>
  <c r="AR216" i="2"/>
  <c r="AS216" i="2" s="1"/>
  <c r="AV216" i="2" l="1"/>
  <c r="AY215" i="2" s="1"/>
  <c r="AX215" i="2" s="1"/>
  <c r="AT215" i="2" l="1"/>
  <c r="AU215" i="2" s="1"/>
  <c r="AW214" i="2"/>
  <c r="AQ215" i="2"/>
  <c r="AR215" i="2"/>
  <c r="AS215" i="2" s="1"/>
  <c r="AV215" i="2" s="1"/>
  <c r="AY214" i="2" s="1"/>
  <c r="AX214" i="2" s="1"/>
  <c r="AT214" i="2" l="1"/>
  <c r="AU214" i="2" s="1"/>
  <c r="AW213" i="2"/>
  <c r="AQ214" i="2"/>
  <c r="AR214" i="2"/>
  <c r="AS214" i="2" s="1"/>
  <c r="AV214" i="2" s="1"/>
  <c r="AY213" i="2" s="1"/>
  <c r="AX213" i="2" l="1"/>
  <c r="AW212" i="2" s="1"/>
  <c r="AQ213" i="2"/>
  <c r="AR213" i="2"/>
  <c r="AS213" i="2" s="1"/>
  <c r="AT213" i="2" l="1"/>
  <c r="AU213" i="2" s="1"/>
  <c r="AV213" i="2" s="1"/>
  <c r="AY212" i="2" s="1"/>
  <c r="AX212" i="2" s="1"/>
  <c r="AQ212" i="2" l="1"/>
  <c r="AT212" i="2"/>
  <c r="AU212" i="2" s="1"/>
  <c r="AW211" i="2"/>
  <c r="AR212" i="2"/>
  <c r="AS212" i="2" s="1"/>
  <c r="AV212" i="2" s="1"/>
  <c r="AY211" i="2" s="1"/>
  <c r="AX211" i="2" s="1"/>
  <c r="AQ211" i="2" l="1"/>
  <c r="AT211" i="2"/>
  <c r="AU211" i="2" s="1"/>
  <c r="AW210" i="2"/>
  <c r="AR211" i="2"/>
  <c r="AS211" i="2" s="1"/>
  <c r="AV211" i="2" s="1"/>
  <c r="AY210" i="2" s="1"/>
  <c r="AX210" i="2" s="1"/>
  <c r="AR210" i="2" s="1"/>
  <c r="AS210" i="2" s="1"/>
  <c r="AT210" i="2" l="1"/>
  <c r="AU210" i="2" s="1"/>
  <c r="AV210" i="2" s="1"/>
  <c r="AY209" i="2" s="1"/>
  <c r="AX209" i="2" s="1"/>
  <c r="AQ210" i="2"/>
  <c r="AW209" i="2"/>
  <c r="AR209" i="2" l="1"/>
  <c r="AS209" i="2" s="1"/>
  <c r="AQ209" i="2"/>
  <c r="AW208" i="2"/>
  <c r="AT209" i="2"/>
  <c r="AU209" i="2" s="1"/>
  <c r="AV209" i="2" s="1"/>
  <c r="AY208" i="2" s="1"/>
  <c r="AX208" i="2" s="1"/>
  <c r="AW207" i="2" s="1"/>
  <c r="AT208" i="2" l="1"/>
  <c r="AU208" i="2" s="1"/>
  <c r="AQ208" i="2"/>
  <c r="AR208" i="2"/>
  <c r="AS208" i="2" s="1"/>
  <c r="AV208" i="2" s="1"/>
  <c r="AY207" i="2" s="1"/>
  <c r="AX207" i="2" s="1"/>
  <c r="AQ207" i="2" s="1"/>
  <c r="AR207" i="2" l="1"/>
  <c r="AS207" i="2" s="1"/>
  <c r="AW206" i="2"/>
  <c r="AT207" i="2"/>
  <c r="AU207" i="2" s="1"/>
  <c r="AV207" i="2" l="1"/>
  <c r="AY206" i="2" s="1"/>
  <c r="AX206" i="2" s="1"/>
  <c r="AQ206" i="2" s="1"/>
  <c r="AW205" i="2" l="1"/>
  <c r="AR206" i="2"/>
  <c r="AS206" i="2" s="1"/>
  <c r="AT206" i="2"/>
  <c r="AU206" i="2" s="1"/>
  <c r="AV206" i="2" l="1"/>
  <c r="AY205" i="2" s="1"/>
  <c r="AX205" i="2" s="1"/>
  <c r="AW204" i="2" s="1"/>
  <c r="AX204" i="2" s="1"/>
  <c r="AR204" i="2" s="1"/>
  <c r="AS204" i="2" s="1"/>
  <c r="AW203" i="2" l="1"/>
  <c r="AX203" i="2" s="1"/>
  <c r="AR203" i="2" s="1"/>
  <c r="AS203" i="2" s="1"/>
  <c r="AQ204" i="2"/>
  <c r="AT204" i="2"/>
  <c r="AU204" i="2" s="1"/>
  <c r="AV204" i="2" s="1"/>
  <c r="AQ205" i="2"/>
  <c r="AR205" i="2"/>
  <c r="AS205" i="2" s="1"/>
  <c r="AV205" i="2" s="1"/>
  <c r="AY204" i="2" s="1"/>
  <c r="AT205" i="2"/>
  <c r="AU205" i="2" s="1"/>
  <c r="AQ203" i="2"/>
  <c r="AW202" i="2"/>
  <c r="AX202" i="2" s="1"/>
  <c r="AR202" i="2" s="1"/>
  <c r="AS202" i="2" s="1"/>
  <c r="AT203" i="2"/>
  <c r="AU203" i="2" s="1"/>
  <c r="AV203" i="2" l="1"/>
  <c r="AY202" i="2" s="1"/>
  <c r="AY203" i="2"/>
  <c r="AT202" i="2"/>
  <c r="AU202" i="2" s="1"/>
  <c r="AV202" i="2" s="1"/>
  <c r="AY201" i="2" s="1"/>
  <c r="AW201" i="2"/>
  <c r="AQ202" i="2"/>
  <c r="AX201" i="2" l="1"/>
  <c r="AR201" i="2" s="1"/>
  <c r="AS201" i="2" s="1"/>
  <c r="AT201" i="2" l="1"/>
  <c r="AU201" i="2" s="1"/>
  <c r="AV201" i="2" s="1"/>
  <c r="AY200" i="2" s="1"/>
  <c r="AW200" i="2"/>
  <c r="AX200" i="2" s="1"/>
  <c r="AR200" i="2" s="1"/>
  <c r="AS200" i="2" s="1"/>
  <c r="AQ201" i="2"/>
  <c r="AQ200" i="2" l="1"/>
  <c r="AT200" i="2"/>
  <c r="AU200" i="2" s="1"/>
  <c r="AV200" i="2" s="1"/>
  <c r="AY199" i="2" s="1"/>
  <c r="AW199" i="2"/>
  <c r="AX199" i="2" s="1"/>
  <c r="AQ199" i="2" s="1"/>
  <c r="AR199" i="2" l="1"/>
  <c r="AS199" i="2" s="1"/>
  <c r="AT199" i="2"/>
  <c r="AU199" i="2" s="1"/>
  <c r="AW198" i="2"/>
  <c r="AV199" i="2" l="1"/>
  <c r="AY198" i="2" s="1"/>
  <c r="AX198" i="2" s="1"/>
  <c r="AW197" i="2" l="1"/>
  <c r="AT198" i="2"/>
  <c r="AU198" i="2" s="1"/>
  <c r="AR198" i="2"/>
  <c r="AS198" i="2" s="1"/>
  <c r="AQ198" i="2"/>
  <c r="AV198" i="2" l="1"/>
  <c r="AY197" i="2" s="1"/>
  <c r="AX197" i="2" s="1"/>
  <c r="AT197" i="2" s="1"/>
  <c r="AU197" i="2" s="1"/>
  <c r="AQ197" i="2" l="1"/>
  <c r="AR197" i="2"/>
  <c r="AS197" i="2" s="1"/>
  <c r="AV197" i="2" s="1"/>
  <c r="AY196" i="2" s="1"/>
  <c r="AW196" i="2"/>
  <c r="AX196" i="2" s="1"/>
  <c r="AQ196" i="2" s="1"/>
  <c r="AR196" i="2" l="1"/>
  <c r="AS196" i="2" s="1"/>
  <c r="AW195" i="2"/>
  <c r="AX195" i="2" s="1"/>
  <c r="AR195" i="2" s="1"/>
  <c r="AS195" i="2" s="1"/>
  <c r="AT196" i="2"/>
  <c r="AU196" i="2" s="1"/>
  <c r="AV196" i="2" l="1"/>
  <c r="AY195" i="2" s="1"/>
  <c r="AQ195" i="2"/>
  <c r="AW194" i="2"/>
  <c r="AX194" i="2" s="1"/>
  <c r="AT194" i="2" s="1"/>
  <c r="AU194" i="2" s="1"/>
  <c r="AT195" i="2"/>
  <c r="AU195" i="2" s="1"/>
  <c r="AV195" i="2" s="1"/>
  <c r="AY194" i="2" s="1"/>
  <c r="AQ194" i="2" l="1"/>
  <c r="AW193" i="2"/>
  <c r="AR194" i="2"/>
  <c r="AS194" i="2" s="1"/>
  <c r="AV194" i="2" s="1"/>
  <c r="AY193" i="2" s="1"/>
  <c r="AX193" i="2" s="1"/>
  <c r="AT193" i="2" l="1"/>
  <c r="AU193" i="2" s="1"/>
  <c r="AW192" i="2"/>
  <c r="AQ193" i="2"/>
  <c r="AR193" i="2"/>
  <c r="AS193" i="2" s="1"/>
  <c r="AV193" i="2" s="1"/>
  <c r="AY192" i="2" s="1"/>
  <c r="AX192" i="2" s="1"/>
  <c r="AR192" i="2" s="1"/>
  <c r="AS192" i="2" s="1"/>
  <c r="AW191" i="2" l="1"/>
  <c r="AQ192" i="2"/>
  <c r="AT192" i="2"/>
  <c r="AU192" i="2" s="1"/>
  <c r="AV192" i="2" s="1"/>
  <c r="AY191" i="2" s="1"/>
  <c r="AX191" i="2" s="1"/>
  <c r="AW190" i="2" s="1"/>
  <c r="AR191" i="2" l="1"/>
  <c r="AS191" i="2" s="1"/>
  <c r="AQ191" i="2"/>
  <c r="AT191" i="2"/>
  <c r="AU191" i="2" s="1"/>
  <c r="AV191" i="2" l="1"/>
  <c r="AY190" i="2" s="1"/>
  <c r="AX190" i="2" s="1"/>
  <c r="AR190" i="2" s="1"/>
  <c r="AS190" i="2" s="1"/>
  <c r="AT190" i="2" l="1"/>
  <c r="AU190" i="2" s="1"/>
  <c r="AV190" i="2" s="1"/>
  <c r="AY189" i="2" s="1"/>
  <c r="AQ190" i="2"/>
  <c r="AW189" i="2"/>
  <c r="AX189" i="2" l="1"/>
  <c r="AT189" i="2" s="1"/>
  <c r="AU189" i="2" s="1"/>
  <c r="AQ189" i="2"/>
  <c r="AR189" i="2" l="1"/>
  <c r="AS189" i="2" s="1"/>
  <c r="AV189" i="2" s="1"/>
  <c r="AY188" i="2" s="1"/>
  <c r="AW188" i="2"/>
  <c r="AX188" i="2" l="1"/>
  <c r="AT188" i="2" s="1"/>
  <c r="AU188" i="2" s="1"/>
  <c r="AR188" i="2"/>
  <c r="AS188" i="2" s="1"/>
  <c r="AQ188" i="2" l="1"/>
  <c r="AW187" i="2"/>
  <c r="AV188" i="2"/>
  <c r="AY187" i="2" s="1"/>
  <c r="AX187" i="2" l="1"/>
  <c r="AT187" i="2" s="1"/>
  <c r="AU187" i="2" s="1"/>
  <c r="AR187" i="2"/>
  <c r="AS187" i="2" s="1"/>
  <c r="AV187" i="2" s="1"/>
  <c r="AY186" i="2" s="1"/>
  <c r="AQ187" i="2"/>
  <c r="AW186" i="2"/>
  <c r="AX186" i="2" l="1"/>
  <c r="AQ186" i="2" s="1"/>
  <c r="AT186" i="2" l="1"/>
  <c r="AU186" i="2" s="1"/>
  <c r="AR186" i="2"/>
  <c r="AS186" i="2" s="1"/>
  <c r="AV186" i="2" s="1"/>
  <c r="AY185" i="2" s="1"/>
  <c r="AX185" i="2" s="1"/>
  <c r="AR185" i="2" s="1"/>
  <c r="AS185" i="2" s="1"/>
  <c r="AW185" i="2"/>
  <c r="AQ185" i="2" l="1"/>
  <c r="AW184" i="2"/>
  <c r="AT185" i="2"/>
  <c r="AU185" i="2" s="1"/>
  <c r="AV185" i="2" s="1"/>
  <c r="AY184" i="2" s="1"/>
  <c r="AX184" i="2" l="1"/>
  <c r="AW183" i="2" s="1"/>
  <c r="AR184" i="2"/>
  <c r="AS184" i="2" s="1"/>
  <c r="AT184" i="2"/>
  <c r="AU184" i="2" s="1"/>
  <c r="AQ184" i="2"/>
  <c r="AV184" i="2" l="1"/>
  <c r="AY183" i="2" s="1"/>
  <c r="AX183" i="2" s="1"/>
  <c r="AW182" i="2" s="1"/>
  <c r="AT183" i="2" l="1"/>
  <c r="AU183" i="2" s="1"/>
  <c r="AQ183" i="2"/>
  <c r="AR183" i="2"/>
  <c r="AS183" i="2" s="1"/>
  <c r="AV183" i="2" s="1"/>
  <c r="AY182" i="2" s="1"/>
  <c r="AX182" i="2" s="1"/>
  <c r="AQ182" i="2" l="1"/>
  <c r="AT182" i="2"/>
  <c r="AU182" i="2" s="1"/>
  <c r="AW181" i="2"/>
  <c r="AR182" i="2"/>
  <c r="AS182" i="2" s="1"/>
  <c r="AV182" i="2" s="1"/>
  <c r="AY181" i="2" s="1"/>
  <c r="AX181" i="2" s="1"/>
  <c r="AQ181" i="2" l="1"/>
  <c r="AW180" i="2"/>
  <c r="AT181" i="2"/>
  <c r="AU181" i="2" s="1"/>
  <c r="AR181" i="2"/>
  <c r="AS181" i="2" s="1"/>
  <c r="AV181" i="2" s="1"/>
  <c r="AY180" i="2" s="1"/>
  <c r="AX180" i="2" s="1"/>
  <c r="AQ180" i="2" l="1"/>
  <c r="AR180" i="2"/>
  <c r="AS180" i="2" s="1"/>
  <c r="AT180" i="2"/>
  <c r="AU180" i="2" s="1"/>
  <c r="AW179" i="2"/>
  <c r="AV180" i="2" l="1"/>
  <c r="AY179" i="2" s="1"/>
  <c r="AX179" i="2" s="1"/>
  <c r="AR179" i="2" l="1"/>
  <c r="AS179" i="2" s="1"/>
  <c r="AT179" i="2"/>
  <c r="AU179" i="2" s="1"/>
  <c r="AW178" i="2"/>
  <c r="AQ179" i="2"/>
  <c r="AV179" i="2" l="1"/>
  <c r="AY178" i="2" s="1"/>
  <c r="AX178" i="2" s="1"/>
  <c r="AQ178" i="2" l="1"/>
  <c r="AW177" i="2"/>
  <c r="AR178" i="2"/>
  <c r="AS178" i="2" s="1"/>
  <c r="AT178" i="2"/>
  <c r="AU178" i="2" s="1"/>
  <c r="AV178" i="2" l="1"/>
  <c r="AY177" i="2" s="1"/>
  <c r="AX177" i="2" s="1"/>
  <c r="AR177" i="2" s="1"/>
  <c r="AS177" i="2" s="1"/>
  <c r="AT177" i="2" l="1"/>
  <c r="AU177" i="2" s="1"/>
  <c r="AW176" i="2"/>
  <c r="AQ177" i="2"/>
  <c r="AV177" i="2"/>
  <c r="AY176" i="2" s="1"/>
  <c r="AX176" i="2" l="1"/>
  <c r="AW175" i="2" s="1"/>
  <c r="AT176" i="2" l="1"/>
  <c r="AU176" i="2" s="1"/>
  <c r="AQ176" i="2"/>
  <c r="AR176" i="2"/>
  <c r="AS176" i="2" s="1"/>
  <c r="AV176" i="2" s="1"/>
  <c r="AY175" i="2" s="1"/>
  <c r="AX175" i="2" s="1"/>
  <c r="AT175" i="2" s="1"/>
  <c r="AU175" i="2" s="1"/>
  <c r="AR175" i="2" l="1"/>
  <c r="AS175" i="2" s="1"/>
  <c r="AV175" i="2" s="1"/>
  <c r="AY174" i="2" s="1"/>
  <c r="AW174" i="2"/>
  <c r="AX174" i="2" s="1"/>
  <c r="AR174" i="2" s="1"/>
  <c r="AS174" i="2" s="1"/>
  <c r="AQ175" i="2"/>
  <c r="AW173" i="2" l="1"/>
  <c r="AX173" i="2" s="1"/>
  <c r="AR173" i="2" s="1"/>
  <c r="AS173" i="2" s="1"/>
  <c r="AT174" i="2"/>
  <c r="AU174" i="2" s="1"/>
  <c r="AV174" i="2" s="1"/>
  <c r="AY173" i="2" s="1"/>
  <c r="AQ174" i="2"/>
  <c r="AQ173" i="2"/>
  <c r="AT173" i="2"/>
  <c r="AU173" i="2" s="1"/>
  <c r="AV173" i="2" l="1"/>
  <c r="AY172" i="2" s="1"/>
  <c r="AW172" i="2"/>
  <c r="AX172" i="2" s="1"/>
  <c r="AQ172" i="2" s="1"/>
  <c r="AT172" i="2" l="1"/>
  <c r="AU172" i="2" s="1"/>
  <c r="AW171" i="2"/>
  <c r="AX171" i="2" s="1"/>
  <c r="AT171" i="2" s="1"/>
  <c r="AU171" i="2" s="1"/>
  <c r="AR172" i="2"/>
  <c r="AS172" i="2" s="1"/>
  <c r="AV172" i="2" s="1"/>
  <c r="AY171" i="2" s="1"/>
  <c r="AR171" i="2" l="1"/>
  <c r="AS171" i="2" s="1"/>
  <c r="AV171" i="2" s="1"/>
  <c r="AY170" i="2" s="1"/>
  <c r="AW170" i="2"/>
  <c r="AX170" i="2" s="1"/>
  <c r="AQ170" i="2" s="1"/>
  <c r="AQ171" i="2"/>
  <c r="AR170" i="2" l="1"/>
  <c r="AS170" i="2" s="1"/>
  <c r="AW169" i="2"/>
  <c r="AT170" i="2"/>
  <c r="AU170" i="2" s="1"/>
  <c r="AV170" i="2" s="1"/>
  <c r="AY169" i="2" s="1"/>
  <c r="AX169" i="2" s="1"/>
  <c r="AT169" i="2" l="1"/>
  <c r="AU169" i="2" s="1"/>
  <c r="AQ169" i="2"/>
  <c r="AR169" i="2"/>
  <c r="AS169" i="2" s="1"/>
  <c r="AV169" i="2" s="1"/>
  <c r="AY168" i="2" s="1"/>
  <c r="AX168" i="2" s="1"/>
  <c r="AW167" i="2" s="1"/>
  <c r="AW168" i="2"/>
  <c r="AQ168" i="2" l="1"/>
  <c r="AT168" i="2"/>
  <c r="AU168" i="2" s="1"/>
  <c r="AR168" i="2"/>
  <c r="AS168" i="2" s="1"/>
  <c r="AV168" i="2" s="1"/>
  <c r="AY167" i="2" s="1"/>
  <c r="AX167" i="2" s="1"/>
  <c r="AW166" i="2" s="1"/>
  <c r="AR167" i="2" l="1"/>
  <c r="AS167" i="2" s="1"/>
  <c r="AT167" i="2"/>
  <c r="AU167" i="2" s="1"/>
  <c r="AQ167" i="2"/>
  <c r="AV167" i="2" l="1"/>
  <c r="AY166" i="2" s="1"/>
  <c r="AX166" i="2" s="1"/>
  <c r="AQ166" i="2" s="1"/>
  <c r="AR166" i="2" l="1"/>
  <c r="AS166" i="2" s="1"/>
  <c r="AT166" i="2"/>
  <c r="AU166" i="2" s="1"/>
  <c r="AW165" i="2"/>
  <c r="AV166" i="2" l="1"/>
  <c r="AY165" i="2" s="1"/>
  <c r="AX165" i="2" s="1"/>
  <c r="AQ165" i="2" s="1"/>
  <c r="AW164" i="2" l="1"/>
  <c r="AR165" i="2"/>
  <c r="AS165" i="2" s="1"/>
  <c r="AT165" i="2"/>
  <c r="AU165" i="2" s="1"/>
  <c r="AV165" i="2" l="1"/>
  <c r="AY164" i="2" s="1"/>
  <c r="AX164" i="2" s="1"/>
  <c r="AW163" i="2" s="1"/>
  <c r="AQ164" i="2" l="1"/>
  <c r="AR164" i="2"/>
  <c r="AS164" i="2" s="1"/>
  <c r="AT164" i="2"/>
  <c r="AU164" i="2" s="1"/>
  <c r="AV164" i="2" l="1"/>
  <c r="AY163" i="2" s="1"/>
  <c r="AX163" i="2" s="1"/>
  <c r="AT163" i="2" s="1"/>
  <c r="AU163" i="2" s="1"/>
  <c r="AW162" i="2" l="1"/>
  <c r="AQ163" i="2"/>
  <c r="AR163" i="2"/>
  <c r="AS163" i="2" s="1"/>
  <c r="AV163" i="2" s="1"/>
  <c r="AY162" i="2" s="1"/>
  <c r="AX162" i="2" s="1"/>
  <c r="AW161" i="2" l="1"/>
  <c r="AT162" i="2"/>
  <c r="AU162" i="2" s="1"/>
  <c r="AQ162" i="2"/>
  <c r="AR162" i="2"/>
  <c r="AS162" i="2" s="1"/>
  <c r="AV162" i="2" s="1"/>
  <c r="AY161" i="2" s="1"/>
  <c r="AX161" i="2" s="1"/>
  <c r="AW160" i="2" s="1"/>
  <c r="AQ161" i="2" l="1"/>
  <c r="AT161" i="2"/>
  <c r="AU161" i="2" s="1"/>
  <c r="AR161" i="2"/>
  <c r="AS161" i="2" s="1"/>
  <c r="AV161" i="2" s="1"/>
  <c r="AY160" i="2" s="1"/>
  <c r="AX160" i="2" s="1"/>
  <c r="AW159" i="2" s="1"/>
  <c r="AQ160" i="2" l="1"/>
  <c r="AT160" i="2"/>
  <c r="AU160" i="2" s="1"/>
  <c r="AR160" i="2"/>
  <c r="AS160" i="2" s="1"/>
  <c r="AV160" i="2" s="1"/>
  <c r="AY159" i="2" s="1"/>
  <c r="AX159" i="2" s="1"/>
  <c r="AQ159" i="2" s="1"/>
  <c r="AR159" i="2" l="1"/>
  <c r="AS159" i="2" s="1"/>
  <c r="AT159" i="2"/>
  <c r="AU159" i="2" s="1"/>
  <c r="AW158" i="2"/>
  <c r="AV159" i="2" l="1"/>
  <c r="AY158" i="2" s="1"/>
  <c r="AX158" i="2" s="1"/>
  <c r="AW157" i="2" s="1"/>
  <c r="AQ158" i="2" l="1"/>
  <c r="AR158" i="2"/>
  <c r="AS158" i="2" s="1"/>
  <c r="AT158" i="2"/>
  <c r="AU158" i="2" s="1"/>
  <c r="AV158" i="2" l="1"/>
  <c r="AY157" i="2" s="1"/>
  <c r="AX157" i="2" s="1"/>
  <c r="AQ157" i="2" s="1"/>
  <c r="AR157" i="2" l="1"/>
  <c r="AS157" i="2" s="1"/>
  <c r="AT157" i="2"/>
  <c r="AU157" i="2" s="1"/>
  <c r="AW156" i="2"/>
  <c r="AV157" i="2" l="1"/>
  <c r="AY156" i="2" s="1"/>
  <c r="AX156" i="2" s="1"/>
  <c r="AR156" i="2" l="1"/>
  <c r="AS156" i="2" s="1"/>
  <c r="AW155" i="2"/>
  <c r="AT156" i="2"/>
  <c r="AU156" i="2" s="1"/>
  <c r="AQ156" i="2"/>
  <c r="AV156" i="2" l="1"/>
  <c r="AY155" i="2" s="1"/>
  <c r="AX155" i="2" s="1"/>
  <c r="AT155" i="2" s="1"/>
  <c r="AU155" i="2" s="1"/>
  <c r="AR155" i="2" l="1"/>
  <c r="AS155" i="2" s="1"/>
  <c r="AV155" i="2" s="1"/>
  <c r="AY154" i="2" s="1"/>
  <c r="AQ155" i="2"/>
  <c r="AW154" i="2"/>
  <c r="AX154" i="2" l="1"/>
  <c r="AR154" i="2"/>
  <c r="AS154" i="2" s="1"/>
  <c r="AT154" i="2"/>
  <c r="AU154" i="2" s="1"/>
  <c r="AW153" i="2"/>
  <c r="AQ154" i="2"/>
  <c r="AV154" i="2" l="1"/>
  <c r="AY153" i="2" s="1"/>
  <c r="AX153" i="2" s="1"/>
  <c r="AQ153" i="2" l="1"/>
  <c r="AW152" i="2"/>
  <c r="AR153" i="2"/>
  <c r="AS153" i="2" s="1"/>
  <c r="AT153" i="2"/>
  <c r="AU153" i="2" s="1"/>
  <c r="AV153" i="2" l="1"/>
  <c r="AY152" i="2" s="1"/>
  <c r="AX152" i="2" s="1"/>
  <c r="AT152" i="2" s="1"/>
  <c r="AU152" i="2" s="1"/>
  <c r="AQ152" i="2" l="1"/>
  <c r="AW151" i="2"/>
  <c r="AX151" i="2" s="1"/>
  <c r="AR151" i="2" s="1"/>
  <c r="AS151" i="2" s="1"/>
  <c r="AR152" i="2"/>
  <c r="AS152" i="2" s="1"/>
  <c r="AV152" i="2" s="1"/>
  <c r="AY151" i="2" s="1"/>
  <c r="AT151" i="2" l="1"/>
  <c r="AU151" i="2" s="1"/>
  <c r="AW150" i="2"/>
  <c r="AX150" i="2" s="1"/>
  <c r="AQ150" i="2" s="1"/>
  <c r="AQ151" i="2"/>
  <c r="AV151" i="2"/>
  <c r="AY150" i="2" s="1"/>
  <c r="AR150" i="2" l="1"/>
  <c r="AS150" i="2" s="1"/>
  <c r="AW149" i="2"/>
  <c r="AX149" i="2" s="1"/>
  <c r="AQ149" i="2" s="1"/>
  <c r="AT150" i="2"/>
  <c r="AU150" i="2" s="1"/>
  <c r="AV150" i="2" l="1"/>
  <c r="AY149" i="2" s="1"/>
  <c r="AR149" i="2"/>
  <c r="AS149" i="2" s="1"/>
  <c r="AT149" i="2"/>
  <c r="AU149" i="2" s="1"/>
  <c r="AW148" i="2"/>
  <c r="AV149" i="2" l="1"/>
  <c r="AY148" i="2" s="1"/>
  <c r="AX148" i="2"/>
  <c r="AQ148" i="2" s="1"/>
  <c r="AR148" i="2" l="1"/>
  <c r="AS148" i="2" s="1"/>
  <c r="AT148" i="2"/>
  <c r="AU148" i="2" s="1"/>
  <c r="AW147" i="2"/>
  <c r="AX147" i="2" l="1"/>
  <c r="AQ147" i="2"/>
  <c r="AV148" i="2"/>
  <c r="AY147" i="2" s="1"/>
  <c r="AR147" i="2" l="1"/>
  <c r="AS147" i="2" s="1"/>
  <c r="AT147" i="2"/>
  <c r="AU147" i="2" s="1"/>
  <c r="AW146" i="2"/>
  <c r="AX146" i="2" s="1"/>
  <c r="AV147" i="2" l="1"/>
  <c r="AY146" i="2" s="1"/>
  <c r="AT146" i="2"/>
  <c r="AU146" i="2" s="1"/>
  <c r="AW145" i="2"/>
  <c r="AX145" i="2" s="1"/>
  <c r="AQ145" i="2" s="1"/>
  <c r="AQ146" i="2"/>
  <c r="AR146" i="2"/>
  <c r="AS146" i="2" s="1"/>
  <c r="AV146" i="2" s="1"/>
  <c r="AY145" i="2" s="1"/>
  <c r="AR145" i="2" l="1"/>
  <c r="AS145" i="2" s="1"/>
  <c r="AT145" i="2"/>
  <c r="AU145" i="2" s="1"/>
  <c r="AW144" i="2"/>
  <c r="AX144" i="2" s="1"/>
  <c r="AV145" i="2" l="1"/>
  <c r="AY144" i="2" s="1"/>
  <c r="AR144" i="2"/>
  <c r="AS144" i="2" s="1"/>
  <c r="AW143" i="2"/>
  <c r="AX143" i="2" s="1"/>
  <c r="AT144" i="2"/>
  <c r="AU144" i="2" s="1"/>
  <c r="AQ144" i="2"/>
  <c r="AV144" i="2" l="1"/>
  <c r="AY143" i="2" s="1"/>
  <c r="AR143" i="2"/>
  <c r="AS143" i="2" s="1"/>
  <c r="AT143" i="2"/>
  <c r="AU143" i="2" s="1"/>
  <c r="AW142" i="2"/>
  <c r="AQ143" i="2"/>
  <c r="AV143" i="2" l="1"/>
  <c r="AY142" i="2" s="1"/>
  <c r="AX142" i="2" s="1"/>
  <c r="AQ142" i="2" l="1"/>
  <c r="AT142" i="2"/>
  <c r="AU142" i="2" s="1"/>
  <c r="AR142" i="2"/>
  <c r="AS142" i="2" s="1"/>
  <c r="AV142" i="2" s="1"/>
  <c r="AY141" i="2" s="1"/>
  <c r="AW141" i="2"/>
  <c r="AX141" i="2" l="1"/>
  <c r="AR141" i="2" l="1"/>
  <c r="AS141" i="2" s="1"/>
  <c r="AW140" i="2"/>
  <c r="AQ141" i="2"/>
  <c r="AT141" i="2"/>
  <c r="AU141" i="2" s="1"/>
  <c r="AV141" i="2" s="1"/>
  <c r="AY140" i="2" s="1"/>
  <c r="AX140" i="2" s="1"/>
  <c r="AW139" i="2" l="1"/>
  <c r="AT140" i="2"/>
  <c r="AU140" i="2" s="1"/>
  <c r="AQ140" i="2"/>
  <c r="AR140" i="2"/>
  <c r="AS140" i="2" s="1"/>
  <c r="AV140" i="2" s="1"/>
  <c r="AY139" i="2" s="1"/>
  <c r="AX139" i="2" s="1"/>
  <c r="AQ139" i="2" l="1"/>
  <c r="AR139" i="2"/>
  <c r="AS139" i="2" s="1"/>
  <c r="AV139" i="2" s="1"/>
  <c r="AY138" i="2" s="1"/>
  <c r="AX138" i="2" s="1"/>
  <c r="AT139" i="2"/>
  <c r="AU139" i="2" s="1"/>
  <c r="AW138" i="2"/>
  <c r="AQ138" i="2" l="1"/>
  <c r="AR138" i="2"/>
  <c r="AS138" i="2" s="1"/>
  <c r="AT138" i="2"/>
  <c r="AU138" i="2" s="1"/>
  <c r="AW137" i="2"/>
  <c r="AV138" i="2" l="1"/>
  <c r="AY137" i="2" s="1"/>
  <c r="AX137" i="2" s="1"/>
  <c r="AR137" i="2" s="1"/>
  <c r="AS137" i="2" s="1"/>
  <c r="AT137" i="2" l="1"/>
  <c r="AU137" i="2" s="1"/>
  <c r="AW136" i="2"/>
  <c r="AQ137" i="2"/>
  <c r="AV137" i="2"/>
  <c r="AY136" i="2" s="1"/>
  <c r="AX136" i="2" s="1"/>
  <c r="AT136" i="2" s="1"/>
  <c r="AU136" i="2" s="1"/>
  <c r="AQ136" i="2" l="1"/>
  <c r="AR136" i="2"/>
  <c r="AS136" i="2" s="1"/>
  <c r="AV136" i="2" s="1"/>
  <c r="AY135" i="2" s="1"/>
  <c r="AX135" i="2" s="1"/>
  <c r="AW135" i="2"/>
  <c r="AQ135" i="2" l="1"/>
  <c r="AR135" i="2"/>
  <c r="AS135" i="2" s="1"/>
  <c r="AW134" i="2"/>
  <c r="AT135" i="2"/>
  <c r="AU135" i="2" s="1"/>
  <c r="AV135" i="2" l="1"/>
  <c r="AY134" i="2" s="1"/>
  <c r="AX134" i="2" s="1"/>
  <c r="AW133" i="2" s="1"/>
  <c r="AR134" i="2" l="1"/>
  <c r="AS134" i="2" s="1"/>
  <c r="AT134" i="2"/>
  <c r="AU134" i="2" s="1"/>
  <c r="AQ134" i="2"/>
  <c r="AV134" i="2" l="1"/>
  <c r="AY133" i="2" s="1"/>
  <c r="AX133" i="2" s="1"/>
  <c r="AQ133" i="2" s="1"/>
  <c r="AR133" i="2" l="1"/>
  <c r="AS133" i="2" s="1"/>
  <c r="AW132" i="2"/>
  <c r="AT133" i="2"/>
  <c r="AU133" i="2" s="1"/>
  <c r="AV133" i="2" s="1"/>
  <c r="AY132" i="2" s="1"/>
  <c r="AX132" i="2" s="1"/>
  <c r="AR132" i="2" l="1"/>
  <c r="AS132" i="2" s="1"/>
  <c r="AT132" i="2"/>
  <c r="AU132" i="2" s="1"/>
  <c r="AV132" i="2" s="1"/>
  <c r="AY131" i="2" s="1"/>
  <c r="AQ132" i="2"/>
  <c r="AW131" i="2"/>
  <c r="AX131" i="2" s="1"/>
  <c r="AW130" i="2" s="1"/>
  <c r="AQ131" i="2" l="1"/>
  <c r="AT131" i="2"/>
  <c r="AU131" i="2" s="1"/>
  <c r="AR131" i="2"/>
  <c r="AS131" i="2" s="1"/>
  <c r="AV131" i="2" l="1"/>
  <c r="AY130" i="2" s="1"/>
  <c r="AX130" i="2" s="1"/>
  <c r="AQ130" i="2" l="1"/>
  <c r="AT130" i="2"/>
  <c r="AU130" i="2" s="1"/>
  <c r="AW129" i="2"/>
  <c r="AR130" i="2"/>
  <c r="AS130" i="2" s="1"/>
  <c r="AV130" i="2" s="1"/>
  <c r="AY129" i="2" s="1"/>
  <c r="AX129" i="2" s="1"/>
  <c r="AQ129" i="2" l="1"/>
  <c r="AR129" i="2"/>
  <c r="AS129" i="2" s="1"/>
  <c r="AW128" i="2"/>
  <c r="AT129" i="2"/>
  <c r="AU129" i="2" s="1"/>
  <c r="AX128" i="2"/>
  <c r="AW127" i="2" s="1"/>
  <c r="AR128" i="2" l="1"/>
  <c r="AS128" i="2" s="1"/>
  <c r="AQ128" i="2"/>
  <c r="AV129" i="2"/>
  <c r="AY128" i="2" s="1"/>
  <c r="AT128" i="2"/>
  <c r="AU128" i="2" s="1"/>
  <c r="AV128" i="2" s="1"/>
  <c r="AY127" i="2" s="1"/>
  <c r="AX127" i="2" s="1"/>
  <c r="AT127" i="2" s="1"/>
  <c r="AU127" i="2" s="1"/>
  <c r="AQ127" i="2" l="1"/>
  <c r="AR127" i="2"/>
  <c r="AS127" i="2" s="1"/>
  <c r="AV127" i="2" s="1"/>
  <c r="AY126" i="2" s="1"/>
  <c r="AW126" i="2"/>
  <c r="AX126" i="2" l="1"/>
  <c r="AR126" i="2" s="1"/>
  <c r="AS126" i="2" s="1"/>
  <c r="AQ126" i="2"/>
  <c r="AT126" i="2"/>
  <c r="AU126" i="2" s="1"/>
  <c r="AV126" i="2" s="1"/>
  <c r="AY125" i="2" s="1"/>
  <c r="AW125" i="2"/>
  <c r="AX125" i="2" l="1"/>
  <c r="AQ125" i="2"/>
  <c r="AW124" i="2"/>
  <c r="AT125" i="2"/>
  <c r="AU125" i="2" s="1"/>
  <c r="AR125" i="2"/>
  <c r="AS125" i="2" s="1"/>
  <c r="AV125" i="2" s="1"/>
  <c r="AY124" i="2" s="1"/>
  <c r="AX124" i="2" l="1"/>
  <c r="AT124" i="2" l="1"/>
  <c r="AU124" i="2" s="1"/>
  <c r="AW123" i="2"/>
  <c r="AR124" i="2"/>
  <c r="AS124" i="2" s="1"/>
  <c r="AV124" i="2" s="1"/>
  <c r="AY123" i="2" s="1"/>
  <c r="AX123" i="2" s="1"/>
  <c r="AR123" i="2" s="1"/>
  <c r="AS123" i="2" s="1"/>
  <c r="AQ124" i="2"/>
  <c r="AQ123" i="2" l="1"/>
  <c r="AW122" i="2"/>
  <c r="AT123" i="2"/>
  <c r="AU123" i="2" s="1"/>
  <c r="AV123" i="2" s="1"/>
  <c r="AY122" i="2" s="1"/>
  <c r="AX122" i="2" s="1"/>
  <c r="AR122" i="2" l="1"/>
  <c r="AS122" i="2" s="1"/>
  <c r="AT122" i="2"/>
  <c r="AU122" i="2" s="1"/>
  <c r="AW121" i="2"/>
  <c r="AX121" i="2" s="1"/>
  <c r="AQ122" i="2"/>
  <c r="AV122" i="2" l="1"/>
  <c r="AY121" i="2" s="1"/>
  <c r="AR121" i="2"/>
  <c r="AS121" i="2" s="1"/>
  <c r="AT121" i="2"/>
  <c r="AU121" i="2" s="1"/>
  <c r="AW120" i="2"/>
  <c r="AX120" i="2" s="1"/>
  <c r="AQ121" i="2"/>
  <c r="AV121" i="2" l="1"/>
  <c r="AY120" i="2" s="1"/>
  <c r="AR120" i="2"/>
  <c r="AS120" i="2" s="1"/>
  <c r="AQ120" i="2"/>
  <c r="AW119" i="2"/>
  <c r="AX119" i="2" s="1"/>
  <c r="AT120" i="2"/>
  <c r="AU120" i="2" s="1"/>
  <c r="AQ119" i="2" l="1"/>
  <c r="AW118" i="2"/>
  <c r="AX118" i="2" s="1"/>
  <c r="AR118" i="2" s="1"/>
  <c r="AS118" i="2" s="1"/>
  <c r="AT119" i="2"/>
  <c r="AU119" i="2" s="1"/>
  <c r="AR119" i="2"/>
  <c r="AS119" i="2" s="1"/>
  <c r="AV119" i="2" s="1"/>
  <c r="AV120" i="2"/>
  <c r="AY119" i="2" s="1"/>
  <c r="AY118" i="2" l="1"/>
  <c r="AQ118" i="2"/>
  <c r="AT118" i="2"/>
  <c r="AU118" i="2" s="1"/>
  <c r="AV118" i="2" s="1"/>
  <c r="AY117" i="2" s="1"/>
  <c r="AW117" i="2"/>
  <c r="AX117" i="2" s="1"/>
  <c r="AQ117" i="2" l="1"/>
  <c r="AT117" i="2"/>
  <c r="AU117" i="2" s="1"/>
  <c r="AW116" i="2"/>
  <c r="AR117" i="2"/>
  <c r="AS117" i="2" s="1"/>
  <c r="AV117" i="2" s="1"/>
  <c r="AY116" i="2" s="1"/>
  <c r="AX116" i="2" s="1"/>
  <c r="AR116" i="2" s="1"/>
  <c r="AS116" i="2" s="1"/>
  <c r="AQ116" i="2" l="1"/>
  <c r="AW115" i="2"/>
  <c r="AX115" i="2" s="1"/>
  <c r="AQ115" i="2" s="1"/>
  <c r="AT116" i="2"/>
  <c r="AU116" i="2" s="1"/>
  <c r="AV116" i="2" s="1"/>
  <c r="AY115" i="2" s="1"/>
  <c r="AR115" i="2" l="1"/>
  <c r="AS115" i="2" s="1"/>
  <c r="AW114" i="2"/>
  <c r="AX114" i="2" s="1"/>
  <c r="AQ114" i="2" s="1"/>
  <c r="AT115" i="2"/>
  <c r="AU115" i="2" s="1"/>
  <c r="AR114" i="2" l="1"/>
  <c r="AS114" i="2" s="1"/>
  <c r="AW113" i="2"/>
  <c r="AX113" i="2" s="1"/>
  <c r="AT114" i="2"/>
  <c r="AU114" i="2" s="1"/>
  <c r="AV115" i="2"/>
  <c r="AY114" i="2" s="1"/>
  <c r="AV114" i="2" l="1"/>
  <c r="AY113" i="2" s="1"/>
  <c r="AR113" i="2"/>
  <c r="AS113" i="2" s="1"/>
  <c r="AT113" i="2"/>
  <c r="AU113" i="2" s="1"/>
  <c r="AW112" i="2"/>
  <c r="AX112" i="2" s="1"/>
  <c r="AQ113" i="2"/>
  <c r="AV113" i="2" l="1"/>
  <c r="AY112" i="2" s="1"/>
  <c r="AR112" i="2"/>
  <c r="AS112" i="2" s="1"/>
  <c r="AQ112" i="2"/>
  <c r="AT112" i="2"/>
  <c r="AU112" i="2" s="1"/>
  <c r="AW111" i="2"/>
  <c r="AX111" i="2" s="1"/>
  <c r="AV112" i="2" l="1"/>
  <c r="AY111" i="2" s="1"/>
  <c r="AQ111" i="2"/>
  <c r="AT111" i="2"/>
  <c r="AU111" i="2" s="1"/>
  <c r="AW110" i="2"/>
  <c r="AX110" i="2" s="1"/>
  <c r="AR111" i="2"/>
  <c r="AS111" i="2" s="1"/>
  <c r="AV111" i="2" s="1"/>
  <c r="AY110" i="2" s="1"/>
  <c r="AR110" i="2" l="1"/>
  <c r="AS110" i="2" s="1"/>
  <c r="AW109" i="2"/>
  <c r="AX109" i="2" s="1"/>
  <c r="AQ109" i="2" s="1"/>
  <c r="AT110" i="2"/>
  <c r="AU110" i="2" s="1"/>
  <c r="AV110" i="2" s="1"/>
  <c r="AY109" i="2" s="1"/>
  <c r="AQ110" i="2"/>
  <c r="AR109" i="2" l="1"/>
  <c r="AS109" i="2" s="1"/>
  <c r="AT109" i="2"/>
  <c r="AU109" i="2" s="1"/>
  <c r="AW108" i="2"/>
  <c r="AX108" i="2" s="1"/>
  <c r="AV109" i="2" l="1"/>
  <c r="AY108" i="2" s="1"/>
  <c r="AQ108" i="2"/>
  <c r="AT108" i="2"/>
  <c r="AU108" i="2" s="1"/>
  <c r="AW107" i="2"/>
  <c r="AX107" i="2" s="1"/>
  <c r="AR107" i="2" s="1"/>
  <c r="AS107" i="2" s="1"/>
  <c r="AR108" i="2"/>
  <c r="AS108" i="2" s="1"/>
  <c r="AV108" i="2" s="1"/>
  <c r="AY107" i="2" s="1"/>
  <c r="AQ107" i="2" l="1"/>
  <c r="AT107" i="2"/>
  <c r="AU107" i="2" s="1"/>
  <c r="AV107" i="2" s="1"/>
  <c r="AY106" i="2" s="1"/>
  <c r="AX106" i="2" s="1"/>
  <c r="AW106" i="2"/>
  <c r="AQ106" i="2" s="1"/>
  <c r="AR106" i="2" l="1"/>
  <c r="AW105" i="2"/>
  <c r="AT106" i="2"/>
  <c r="AU106" i="2" s="1"/>
  <c r="AS106" i="2"/>
  <c r="AV106" i="2" l="1"/>
  <c r="AY105" i="2" s="1"/>
  <c r="AX105" i="2" s="1"/>
  <c r="AR105" i="2" s="1"/>
  <c r="AS105" i="2" s="1"/>
  <c r="AQ105" i="2" l="1"/>
  <c r="AW104" i="2"/>
  <c r="AT105" i="2"/>
  <c r="AU105" i="2" s="1"/>
  <c r="AV105" i="2" s="1"/>
  <c r="AY104" i="2" s="1"/>
  <c r="AX104" i="2" s="1"/>
  <c r="AR104" i="2" s="1"/>
  <c r="AS104" i="2" s="1"/>
  <c r="AQ104" i="2" l="1"/>
  <c r="AW103" i="2"/>
  <c r="AT104" i="2"/>
  <c r="AU104" i="2" s="1"/>
  <c r="AV104" i="2" s="1"/>
  <c r="AY103" i="2" s="1"/>
  <c r="AX103" i="2" s="1"/>
  <c r="AT103" i="2" s="1"/>
  <c r="AU103" i="2" s="1"/>
  <c r="AR103" i="2" l="1"/>
  <c r="AS103" i="2" s="1"/>
  <c r="AV103" i="2" s="1"/>
  <c r="AY102" i="2" s="1"/>
  <c r="AX102" i="2" s="1"/>
  <c r="AR102" i="2" s="1"/>
  <c r="AS102" i="2" s="1"/>
  <c r="AW102" i="2"/>
  <c r="AQ103" i="2"/>
  <c r="AQ102" i="2" l="1"/>
  <c r="AW101" i="2"/>
  <c r="AT102" i="2"/>
  <c r="AU102" i="2" s="1"/>
  <c r="AV102" i="2" s="1"/>
  <c r="AY101" i="2" s="1"/>
  <c r="AX101" i="2" s="1"/>
  <c r="AQ101" i="2" l="1"/>
  <c r="AW100" i="2"/>
  <c r="AR101" i="2"/>
  <c r="AS101" i="2" s="1"/>
  <c r="AT101" i="2"/>
  <c r="AU101" i="2" s="1"/>
  <c r="AV101" i="2" l="1"/>
  <c r="AY100" i="2" s="1"/>
  <c r="AX100" i="2" s="1"/>
  <c r="AR100" i="2" s="1"/>
  <c r="AS100" i="2" s="1"/>
  <c r="AW99" i="2" l="1"/>
  <c r="AT100" i="2"/>
  <c r="AU100" i="2" s="1"/>
  <c r="AV100" i="2" s="1"/>
  <c r="AY99" i="2" s="1"/>
  <c r="AX99" i="2" s="1"/>
  <c r="AQ99" i="2" s="1"/>
  <c r="AQ100" i="2"/>
  <c r="AR99" i="2" l="1"/>
  <c r="AS99" i="2" s="1"/>
  <c r="AT99" i="2"/>
  <c r="AU99" i="2" s="1"/>
  <c r="AW98" i="2"/>
  <c r="AV99" i="2" l="1"/>
  <c r="AY98" i="2" s="1"/>
  <c r="AX98" i="2" s="1"/>
  <c r="AW97" i="2" l="1"/>
  <c r="AR98" i="2"/>
  <c r="AS98" i="2" s="1"/>
  <c r="AQ98" i="2"/>
  <c r="AT98" i="2"/>
  <c r="AU98" i="2" s="1"/>
  <c r="AV98" i="2" l="1"/>
  <c r="AY97" i="2" s="1"/>
  <c r="AX97" i="2" s="1"/>
  <c r="AW96" i="2" s="1"/>
  <c r="AR97" i="2" l="1"/>
  <c r="AS97" i="2" s="1"/>
  <c r="AT97" i="2"/>
  <c r="AU97" i="2" s="1"/>
  <c r="AQ97" i="2"/>
  <c r="AV97" i="2" l="1"/>
  <c r="AY96" i="2" s="1"/>
  <c r="AX96" i="2" s="1"/>
  <c r="AT96" i="2" s="1"/>
  <c r="AU96" i="2" s="1"/>
  <c r="AQ96" i="2" l="1"/>
  <c r="AR96" i="2"/>
  <c r="AS96" i="2" s="1"/>
  <c r="AV96" i="2" s="1"/>
  <c r="AY95" i="2" s="1"/>
  <c r="AW95" i="2"/>
  <c r="AX95" i="2" l="1"/>
  <c r="AR95" i="2"/>
  <c r="AS95" i="2" s="1"/>
  <c r="AQ95" i="2"/>
  <c r="AT95" i="2" l="1"/>
  <c r="AU95" i="2" s="1"/>
  <c r="AV95" i="2" s="1"/>
  <c r="AY94" i="2" s="1"/>
  <c r="AX94" i="2" s="1"/>
  <c r="AW94" i="2"/>
  <c r="AW93" i="2" l="1"/>
  <c r="AT94" i="2"/>
  <c r="AU94" i="2" s="1"/>
  <c r="AQ94" i="2"/>
  <c r="AR94" i="2"/>
  <c r="AS94" i="2" s="1"/>
  <c r="AV94" i="2" s="1"/>
  <c r="AY93" i="2" s="1"/>
  <c r="AX93" i="2" s="1"/>
  <c r="AT93" i="2" l="1"/>
  <c r="AU93" i="2" s="1"/>
  <c r="AW92" i="2"/>
  <c r="AR93" i="2"/>
  <c r="AS93" i="2" s="1"/>
  <c r="AV93" i="2" s="1"/>
  <c r="AY92" i="2" s="1"/>
  <c r="AX92" i="2" s="1"/>
  <c r="AQ93" i="2"/>
  <c r="AW91" i="2" l="1"/>
  <c r="AT92" i="2"/>
  <c r="AU92" i="2" s="1"/>
  <c r="AQ92" i="2"/>
  <c r="AR92" i="2"/>
  <c r="AS92" i="2" s="1"/>
  <c r="AV92" i="2" s="1"/>
  <c r="AY91" i="2" s="1"/>
  <c r="AX91" i="2" s="1"/>
  <c r="AR91" i="2" l="1"/>
  <c r="AS91" i="2" s="1"/>
  <c r="AW90" i="2"/>
  <c r="AT91" i="2"/>
  <c r="AU91" i="2" s="1"/>
  <c r="AV91" i="2" s="1"/>
  <c r="AY90" i="2" s="1"/>
  <c r="AX90" i="2" s="1"/>
  <c r="AQ91" i="2"/>
  <c r="AQ90" i="2" l="1"/>
  <c r="AT90" i="2"/>
  <c r="AU90" i="2" s="1"/>
  <c r="AW89" i="2"/>
  <c r="AR90" i="2"/>
  <c r="AS90" i="2" s="1"/>
  <c r="AV90" i="2" s="1"/>
  <c r="AY89" i="2" s="1"/>
  <c r="AX89" i="2" s="1"/>
  <c r="AR89" i="2" s="1"/>
  <c r="AS89" i="2" s="1"/>
  <c r="AT89" i="2" l="1"/>
  <c r="AU89" i="2" s="1"/>
  <c r="AV89" i="2" s="1"/>
  <c r="AY88" i="2" s="1"/>
  <c r="AX88" i="2" s="1"/>
  <c r="AT88" i="2" s="1"/>
  <c r="AU88" i="2" s="1"/>
  <c r="AW88" i="2"/>
  <c r="AQ89" i="2"/>
  <c r="AQ88" i="2" l="1"/>
  <c r="AR88" i="2"/>
  <c r="AS88" i="2" s="1"/>
  <c r="AV88" i="2" s="1"/>
  <c r="AY87" i="2" s="1"/>
  <c r="AX87" i="2" s="1"/>
  <c r="AQ87" i="2" s="1"/>
  <c r="AW87" i="2"/>
  <c r="AT87" i="2" l="1"/>
  <c r="AU87" i="2" s="1"/>
  <c r="AW86" i="2"/>
  <c r="AR87" i="2"/>
  <c r="AS87" i="2" s="1"/>
  <c r="AV87" i="2" s="1"/>
  <c r="AY86" i="2" s="1"/>
  <c r="AX86" i="2" s="1"/>
  <c r="AT86" i="2" l="1"/>
  <c r="AU86" i="2" s="1"/>
  <c r="AW85" i="2"/>
  <c r="AQ86" i="2"/>
  <c r="AR86" i="2"/>
  <c r="AS86" i="2" s="1"/>
  <c r="AV86" i="2" s="1"/>
  <c r="AY85" i="2" s="1"/>
  <c r="AX85" i="2" s="1"/>
  <c r="AQ85" i="2" l="1"/>
  <c r="AR85" i="2"/>
  <c r="AS85" i="2" s="1"/>
  <c r="AW84" i="2"/>
  <c r="AT85" i="2"/>
  <c r="AU85" i="2" s="1"/>
  <c r="AV85" i="2" l="1"/>
  <c r="AY84" i="2" s="1"/>
  <c r="AX84" i="2" s="1"/>
  <c r="AR84" i="2" l="1"/>
  <c r="AS84" i="2" s="1"/>
  <c r="AW83" i="2"/>
  <c r="AT84" i="2"/>
  <c r="AU84" i="2" s="1"/>
  <c r="AQ84" i="2"/>
  <c r="AV84" i="2" l="1"/>
  <c r="AY83" i="2" s="1"/>
  <c r="AX83" i="2" s="1"/>
  <c r="AQ83" i="2" l="1"/>
  <c r="AR83" i="2"/>
  <c r="AS83" i="2" s="1"/>
  <c r="AW82" i="2"/>
  <c r="AT83" i="2"/>
  <c r="AU83" i="2" s="1"/>
  <c r="AV83" i="2" l="1"/>
  <c r="AY82" i="2" s="1"/>
  <c r="AX82" i="2" s="1"/>
  <c r="AQ82" i="2" l="1"/>
  <c r="AR82" i="2"/>
  <c r="AS82" i="2" s="1"/>
  <c r="AW81" i="2"/>
  <c r="AT82" i="2"/>
  <c r="AU82" i="2" s="1"/>
  <c r="AV82" i="2" l="1"/>
  <c r="AY81" i="2" s="1"/>
  <c r="AX81" i="2" s="1"/>
  <c r="AW80" i="2" s="1"/>
  <c r="AQ81" i="2" l="1"/>
  <c r="AR81" i="2"/>
  <c r="AS81" i="2" s="1"/>
  <c r="AT81" i="2"/>
  <c r="AU81" i="2" s="1"/>
  <c r="AV81" i="2" l="1"/>
  <c r="AY80" i="2" s="1"/>
  <c r="AX80" i="2" s="1"/>
  <c r="AQ80" i="2" s="1"/>
  <c r="AR80" i="2" l="1"/>
  <c r="AS80" i="2" s="1"/>
  <c r="AW79" i="2"/>
  <c r="AT80" i="2"/>
  <c r="AU80" i="2" s="1"/>
  <c r="AV80" i="2" l="1"/>
  <c r="AY79" i="2" s="1"/>
  <c r="AX79" i="2" s="1"/>
  <c r="AR79" i="2" s="1"/>
  <c r="AS79" i="2" s="1"/>
  <c r="AQ79" i="2" l="1"/>
  <c r="AT79" i="2"/>
  <c r="AU79" i="2" s="1"/>
  <c r="AV79" i="2" s="1"/>
  <c r="AY78" i="2" s="1"/>
  <c r="AX78" i="2" s="1"/>
  <c r="AW78" i="2"/>
  <c r="AR78" i="2" l="1"/>
  <c r="AS78" i="2" s="1"/>
  <c r="AW77" i="2"/>
  <c r="AQ78" i="2"/>
  <c r="AT78" i="2"/>
  <c r="AU78" i="2" s="1"/>
  <c r="AV78" i="2" l="1"/>
  <c r="AY77" i="2" s="1"/>
  <c r="AX77" i="2" s="1"/>
  <c r="AW76" i="2" l="1"/>
  <c r="AX76" i="2" s="1"/>
  <c r="AT77" i="2"/>
  <c r="AU77" i="2" s="1"/>
  <c r="AR77" i="2"/>
  <c r="AS77" i="2" s="1"/>
  <c r="AV77" i="2" s="1"/>
  <c r="AY76" i="2" s="1"/>
  <c r="AQ77" i="2"/>
  <c r="AT76" i="2" l="1"/>
  <c r="AU76" i="2" s="1"/>
  <c r="AW75" i="2"/>
  <c r="AR76" i="2"/>
  <c r="AS76" i="2" s="1"/>
  <c r="AQ76" i="2"/>
  <c r="AX75" i="2" l="1"/>
  <c r="AR75" i="2" s="1"/>
  <c r="AS75" i="2" s="1"/>
  <c r="AV76" i="2"/>
  <c r="AY75" i="2" s="1"/>
  <c r="AQ75" i="2" l="1"/>
  <c r="AW74" i="2"/>
  <c r="AT75" i="2"/>
  <c r="AU75" i="2" s="1"/>
  <c r="AV75" i="2" s="1"/>
  <c r="AY74" i="2" s="1"/>
  <c r="AX74" i="2" l="1"/>
  <c r="AT74" i="2" s="1"/>
  <c r="AU74" i="2" s="1"/>
  <c r="AQ74" i="2"/>
  <c r="AR74" i="2"/>
  <c r="AS74" i="2" s="1"/>
  <c r="AW73" i="2" l="1"/>
  <c r="AX73" i="2" s="1"/>
  <c r="AQ73" i="2" s="1"/>
  <c r="AV74" i="2"/>
  <c r="AY73" i="2" s="1"/>
  <c r="AT73" i="2" l="1"/>
  <c r="AU73" i="2" s="1"/>
  <c r="AW72" i="2"/>
  <c r="AR73" i="2"/>
  <c r="AS73" i="2" s="1"/>
  <c r="AV73" i="2" s="1"/>
  <c r="AY72" i="2" s="1"/>
  <c r="AX72" i="2" s="1"/>
  <c r="AQ72" i="2" s="1"/>
  <c r="AR72" i="2" l="1"/>
  <c r="AS72" i="2" s="1"/>
  <c r="AT72" i="2"/>
  <c r="AU72" i="2" s="1"/>
  <c r="AW71" i="2"/>
  <c r="AX71" i="2" s="1"/>
  <c r="AW70" i="2" s="1"/>
  <c r="AV72" i="2" l="1"/>
  <c r="AY71" i="2" s="1"/>
  <c r="AQ71" i="2"/>
  <c r="AT71" i="2"/>
  <c r="AU71" i="2" s="1"/>
  <c r="AR71" i="2"/>
  <c r="AS71" i="2" s="1"/>
  <c r="AV71" i="2" s="1"/>
  <c r="AY70" i="2" s="1"/>
  <c r="AX70" i="2"/>
  <c r="AR70" i="2" s="1"/>
  <c r="AS70" i="2" s="1"/>
  <c r="AW69" i="2" l="1"/>
  <c r="AX69" i="2" s="1"/>
  <c r="AT70" i="2"/>
  <c r="AU70" i="2" s="1"/>
  <c r="AV70" i="2" s="1"/>
  <c r="AY69" i="2" s="1"/>
  <c r="AQ70" i="2"/>
  <c r="AQ69" i="2" l="1"/>
  <c r="AW68" i="2"/>
  <c r="AX68" i="2" s="1"/>
  <c r="AT69" i="2"/>
  <c r="AU69" i="2" s="1"/>
  <c r="AR69" i="2"/>
  <c r="AS69" i="2" s="1"/>
  <c r="AV69" i="2" s="1"/>
  <c r="AY68" i="2" s="1"/>
  <c r="AQ68" i="2" l="1"/>
  <c r="AW67" i="2"/>
  <c r="AX67" i="2" s="1"/>
  <c r="AT68" i="2"/>
  <c r="AU68" i="2" s="1"/>
  <c r="AR68" i="2"/>
  <c r="AS68" i="2" s="1"/>
  <c r="AV68" i="2" s="1"/>
  <c r="AY67" i="2" s="1"/>
  <c r="AR67" i="2" l="1"/>
  <c r="AS67" i="2" s="1"/>
  <c r="AW66" i="2"/>
  <c r="AX66" i="2" s="1"/>
  <c r="AQ66" i="2" s="1"/>
  <c r="AT67" i="2"/>
  <c r="AU67" i="2" s="1"/>
  <c r="AQ67" i="2"/>
  <c r="AV67" i="2" l="1"/>
  <c r="AY66" i="2" s="1"/>
  <c r="AR66" i="2"/>
  <c r="AS66" i="2" s="1"/>
  <c r="AW65" i="2"/>
  <c r="AX65" i="2" s="1"/>
  <c r="AQ65" i="2" s="1"/>
  <c r="AT66" i="2"/>
  <c r="AU66" i="2" s="1"/>
  <c r="AV66" i="2" l="1"/>
  <c r="AY65" i="2" s="1"/>
  <c r="AR65" i="2"/>
  <c r="AS65" i="2" s="1"/>
  <c r="AT65" i="2"/>
  <c r="AU65" i="2" s="1"/>
  <c r="AW64" i="2"/>
  <c r="AX64" i="2" s="1"/>
  <c r="AR64" i="2" s="1"/>
  <c r="AS64" i="2" s="1"/>
  <c r="AV65" i="2" l="1"/>
  <c r="AY64" i="2" s="1"/>
  <c r="AQ64" i="2"/>
  <c r="AT64" i="2"/>
  <c r="AU64" i="2" s="1"/>
  <c r="AV64" i="2" s="1"/>
  <c r="AY63" i="2" s="1"/>
  <c r="AW63" i="2"/>
  <c r="AX63" i="2" l="1"/>
  <c r="AW62" i="2" s="1"/>
  <c r="AR63" i="2"/>
  <c r="AS63" i="2" s="1"/>
  <c r="AQ63" i="2" l="1"/>
  <c r="AT63" i="2"/>
  <c r="AU63" i="2" s="1"/>
  <c r="AV63" i="2" s="1"/>
  <c r="AY62" i="2" s="1"/>
  <c r="AX62" i="2" s="1"/>
  <c r="AT62" i="2" l="1"/>
  <c r="AU62" i="2" s="1"/>
  <c r="AW61" i="2"/>
  <c r="AR62" i="2"/>
  <c r="AS62" i="2" s="1"/>
  <c r="AQ62" i="2"/>
  <c r="AV62" i="2" l="1"/>
  <c r="AY61" i="2" s="1"/>
  <c r="AX61" i="2" s="1"/>
  <c r="AT61" i="2" l="1"/>
  <c r="AU61" i="2" s="1"/>
  <c r="AW60" i="2"/>
  <c r="AX60" i="2" s="1"/>
  <c r="AQ61" i="2"/>
  <c r="AR61" i="2"/>
  <c r="AS61" i="2" s="1"/>
  <c r="AV61" i="2" s="1"/>
  <c r="AY60" i="2" s="1"/>
  <c r="AQ60" i="2" l="1"/>
  <c r="AR60" i="2"/>
  <c r="AS60" i="2" s="1"/>
  <c r="AT60" i="2"/>
  <c r="AU60" i="2" s="1"/>
  <c r="AW59" i="2"/>
  <c r="AV60" i="2" l="1"/>
  <c r="AY59" i="2" s="1"/>
  <c r="AX59" i="2" s="1"/>
  <c r="AW58" i="2" s="1"/>
  <c r="AQ59" i="2" l="1"/>
  <c r="AR59" i="2"/>
  <c r="AS59" i="2" s="1"/>
  <c r="AX58" i="2"/>
  <c r="AT58" i="2" s="1"/>
  <c r="AU58" i="2" s="1"/>
  <c r="AT59" i="2"/>
  <c r="AU59" i="2" s="1"/>
  <c r="AQ58" i="2" l="1"/>
  <c r="AW57" i="2"/>
  <c r="AX57" i="2" s="1"/>
  <c r="AR57" i="2" s="1"/>
  <c r="AS57" i="2" s="1"/>
  <c r="AR58" i="2"/>
  <c r="AS58" i="2" s="1"/>
  <c r="AV58" i="2" s="1"/>
  <c r="AV59" i="2"/>
  <c r="AY58" i="2" s="1"/>
  <c r="AW56" i="2" l="1"/>
  <c r="AX56" i="2" s="1"/>
  <c r="AT57" i="2"/>
  <c r="AU57" i="2" s="1"/>
  <c r="AV57" i="2" s="1"/>
  <c r="AY56" i="2" s="1"/>
  <c r="AQ57" i="2"/>
  <c r="AY57" i="2"/>
  <c r="AT56" i="2"/>
  <c r="AU56" i="2" s="1"/>
  <c r="AW55" i="2"/>
  <c r="AX55" i="2" s="1"/>
  <c r="AQ55" i="2" s="1"/>
  <c r="AR56" i="2"/>
  <c r="AS56" i="2" s="1"/>
  <c r="AQ56" i="2"/>
  <c r="AV56" i="2" l="1"/>
  <c r="AY55" i="2" s="1"/>
  <c r="AT55" i="2"/>
  <c r="AU55" i="2" s="1"/>
  <c r="AW54" i="2"/>
  <c r="AX54" i="2" s="1"/>
  <c r="AR55" i="2"/>
  <c r="AS55" i="2" s="1"/>
  <c r="AV55" i="2" s="1"/>
  <c r="AY54" i="2" s="1"/>
  <c r="AQ54" i="2" l="1"/>
  <c r="AT54" i="2"/>
  <c r="AU54" i="2" s="1"/>
  <c r="AW53" i="2"/>
  <c r="AR54" i="2"/>
  <c r="AS54" i="2" s="1"/>
  <c r="AV54" i="2" s="1"/>
  <c r="AY53" i="2" s="1"/>
  <c r="AX53" i="2" s="1"/>
  <c r="AR53" i="2" l="1"/>
  <c r="AS53" i="2" s="1"/>
  <c r="AQ53" i="2"/>
  <c r="AW52" i="2"/>
  <c r="AX52" i="2" s="1"/>
  <c r="AQ52" i="2" s="1"/>
  <c r="AT53" i="2"/>
  <c r="AU53" i="2" s="1"/>
  <c r="AV53" i="2" s="1"/>
  <c r="AY52" i="2" s="1"/>
  <c r="AT52" i="2" l="1"/>
  <c r="AU52" i="2" s="1"/>
  <c r="AW51" i="2"/>
  <c r="AR52" i="2"/>
  <c r="AS52" i="2" s="1"/>
  <c r="AV52" i="2" s="1"/>
  <c r="AY51" i="2" s="1"/>
  <c r="AX51" i="2" s="1"/>
  <c r="AR51" i="2" l="1"/>
  <c r="AS51" i="2" s="1"/>
  <c r="AQ51" i="2"/>
  <c r="AW50" i="2"/>
  <c r="AT51" i="2"/>
  <c r="AU51" i="2" s="1"/>
  <c r="AV51" i="2" l="1"/>
  <c r="AY50" i="2" s="1"/>
  <c r="AX50" i="2" s="1"/>
  <c r="AR50" i="2" l="1"/>
  <c r="AS50" i="2" s="1"/>
  <c r="AW49" i="2"/>
  <c r="AQ50" i="2"/>
  <c r="AT50" i="2"/>
  <c r="AU50" i="2" s="1"/>
  <c r="AV50" i="2" s="1"/>
  <c r="AY49" i="2" s="1"/>
  <c r="AX49" i="2" s="1"/>
  <c r="AQ49" i="2" l="1"/>
  <c r="AW48" i="2"/>
  <c r="AT49" i="2"/>
  <c r="AU49" i="2" s="1"/>
  <c r="AR49" i="2"/>
  <c r="AS49" i="2" s="1"/>
  <c r="AV49" i="2" s="1"/>
  <c r="AY48" i="2" s="1"/>
  <c r="AX48" i="2" s="1"/>
  <c r="AQ48" i="2" s="1"/>
  <c r="AT48" i="2" l="1"/>
  <c r="AU48" i="2" s="1"/>
  <c r="AW47" i="2"/>
  <c r="AR48" i="2"/>
  <c r="AS48" i="2" s="1"/>
  <c r="AV48" i="2" l="1"/>
  <c r="AY47" i="2" s="1"/>
  <c r="AX47" i="2" s="1"/>
  <c r="AQ47" i="2" s="1"/>
  <c r="AR47" i="2" l="1"/>
  <c r="AS47" i="2" s="1"/>
  <c r="AT47" i="2"/>
  <c r="AU47" i="2" s="1"/>
  <c r="AW46" i="2"/>
  <c r="AV47" i="2" l="1"/>
  <c r="AY46" i="2" s="1"/>
  <c r="AX46" i="2" s="1"/>
  <c r="AR46" i="2" s="1"/>
  <c r="AS46" i="2" s="1"/>
  <c r="AT46" i="2" l="1"/>
  <c r="AU46" i="2" s="1"/>
  <c r="AV46" i="2" s="1"/>
  <c r="AY45" i="2" s="1"/>
  <c r="AW45" i="2"/>
  <c r="AQ46" i="2"/>
  <c r="AX45" i="2" l="1"/>
  <c r="AR45" i="2"/>
  <c r="AS45" i="2" s="1"/>
  <c r="AQ45" i="2"/>
  <c r="AT45" i="2"/>
  <c r="AU45" i="2" s="1"/>
  <c r="AW44" i="2"/>
  <c r="AV45" i="2" l="1"/>
  <c r="AY44" i="2" s="1"/>
  <c r="AX44" i="2" s="1"/>
  <c r="AR44" i="2" s="1"/>
  <c r="AS44" i="2" s="1"/>
  <c r="AW43" i="2" l="1"/>
  <c r="AQ44" i="2"/>
  <c r="AT44" i="2"/>
  <c r="AU44" i="2" s="1"/>
  <c r="AV44" i="2" s="1"/>
  <c r="AY43" i="2" s="1"/>
  <c r="AX43" i="2" s="1"/>
  <c r="AW42" i="2" l="1"/>
  <c r="AT43" i="2"/>
  <c r="AU43" i="2" s="1"/>
  <c r="AQ43" i="2"/>
  <c r="AR43" i="2"/>
  <c r="AS43" i="2" s="1"/>
  <c r="AV43" i="2" s="1"/>
  <c r="AY42" i="2" s="1"/>
  <c r="AX42" i="2" s="1"/>
  <c r="AT42" i="2" s="1"/>
  <c r="AU42" i="2" s="1"/>
  <c r="AW41" i="2" l="1"/>
  <c r="AQ42" i="2"/>
  <c r="AR42" i="2"/>
  <c r="AS42" i="2" s="1"/>
  <c r="AV42" i="2" s="1"/>
  <c r="AY41" i="2" s="1"/>
  <c r="AX41" i="2" s="1"/>
  <c r="AQ41" i="2" s="1"/>
  <c r="AR41" i="2" l="1"/>
  <c r="AS41" i="2" s="1"/>
  <c r="AT41" i="2"/>
  <c r="AU41" i="2" s="1"/>
  <c r="AW40" i="2"/>
  <c r="AV41" i="2" l="1"/>
  <c r="AY40" i="2" s="1"/>
  <c r="AX40" i="2" s="1"/>
  <c r="AW39" i="2" l="1"/>
  <c r="AR40" i="2"/>
  <c r="AS40" i="2" s="1"/>
  <c r="AV40" i="2" s="1"/>
  <c r="AY39" i="2" s="1"/>
  <c r="AX39" i="2" s="1"/>
  <c r="AR39" i="2" s="1"/>
  <c r="AS39" i="2" s="1"/>
  <c r="AT40" i="2"/>
  <c r="AU40" i="2" s="1"/>
  <c r="AQ40" i="2"/>
  <c r="AQ39" i="2" l="1"/>
  <c r="AW38" i="2"/>
  <c r="AT39" i="2"/>
  <c r="AU39" i="2" s="1"/>
  <c r="AV39" i="2" s="1"/>
  <c r="AY38" i="2" s="1"/>
  <c r="AX38" i="2" l="1"/>
  <c r="AQ38" i="2" s="1"/>
  <c r="AR38" i="2"/>
  <c r="AS38" i="2" s="1"/>
  <c r="AW37" i="2"/>
  <c r="AT38" i="2"/>
  <c r="AU38" i="2" s="1"/>
  <c r="AV38" i="2" l="1"/>
  <c r="AY37" i="2" s="1"/>
  <c r="AX37" i="2" s="1"/>
  <c r="AW36" i="2" s="1"/>
  <c r="AT37" i="2" l="1"/>
  <c r="AU37" i="2" s="1"/>
  <c r="AR37" i="2"/>
  <c r="AS37" i="2" s="1"/>
  <c r="AV37" i="2" s="1"/>
  <c r="AY36" i="2" s="1"/>
  <c r="AX36" i="2" s="1"/>
  <c r="AT36" i="2" s="1"/>
  <c r="AU36" i="2" s="1"/>
  <c r="AQ37" i="2"/>
  <c r="AQ36" i="2" l="1"/>
  <c r="AW35" i="2"/>
  <c r="AR36" i="2"/>
  <c r="AS36" i="2" s="1"/>
  <c r="AV36" i="2" s="1"/>
  <c r="AY35" i="2" s="1"/>
  <c r="AX35" i="2" s="1"/>
  <c r="AR35" i="2" s="1"/>
  <c r="AS35" i="2" s="1"/>
  <c r="AQ35" i="2" l="1"/>
  <c r="AW34" i="2"/>
  <c r="AT35" i="2"/>
  <c r="AU35" i="2" s="1"/>
  <c r="AV35" i="2" s="1"/>
  <c r="AY34" i="2" s="1"/>
  <c r="AX34" i="2" s="1"/>
  <c r="AW33" i="2" s="1"/>
  <c r="AQ34" i="2" l="1"/>
  <c r="AT34" i="2"/>
  <c r="AU34" i="2" s="1"/>
  <c r="AR34" i="2"/>
  <c r="AS34" i="2" s="1"/>
  <c r="AV34" i="2" s="1"/>
  <c r="AY33" i="2" s="1"/>
  <c r="E12" i="14" s="1"/>
  <c r="AW25" i="2"/>
  <c r="AX25" i="2" s="1"/>
  <c r="D27" i="2" s="1"/>
  <c r="B15" i="14"/>
  <c r="F12" i="14" l="1"/>
  <c r="AX33" i="2"/>
  <c r="AT33" i="2" s="1"/>
  <c r="AU33" i="2" s="1"/>
  <c r="B16" i="14"/>
  <c r="D15" i="14"/>
  <c r="C15" i="14"/>
  <c r="E15" i="14"/>
  <c r="E16" i="14" s="1"/>
  <c r="AR33" i="2"/>
  <c r="AS33" i="2" s="1"/>
  <c r="AV33" i="2" s="1"/>
  <c r="AQ33" i="2"/>
  <c r="F16" i="14" l="1"/>
  <c r="G16" i="14"/>
  <c r="G15" i="14"/>
  <c r="H15" i="14" s="1"/>
  <c r="F15" i="14"/>
  <c r="C16" i="14"/>
  <c r="B17" i="14"/>
  <c r="D16" i="14"/>
  <c r="H16" i="14" l="1"/>
  <c r="C17" i="14"/>
  <c r="E17" i="14"/>
  <c r="B18" i="14"/>
  <c r="D17" i="14"/>
  <c r="F17" i="14" l="1"/>
  <c r="G17" i="14"/>
  <c r="H17" i="14" s="1"/>
  <c r="D18" i="14"/>
  <c r="E18" i="14"/>
  <c r="B19" i="14"/>
  <c r="C18" i="14"/>
  <c r="E19" i="14" l="1"/>
  <c r="D19" i="14"/>
  <c r="C19" i="14"/>
  <c r="B20" i="14"/>
  <c r="G18" i="14"/>
  <c r="H18" i="14" s="1"/>
  <c r="F18" i="14"/>
  <c r="D20" i="14" l="1"/>
  <c r="E20" i="14"/>
  <c r="B21" i="14"/>
  <c r="C20" i="14"/>
  <c r="G19" i="14"/>
  <c r="H19" i="14" s="1"/>
  <c r="F19" i="14"/>
  <c r="C21" i="14" l="1"/>
  <c r="B22" i="14"/>
  <c r="E21" i="14"/>
  <c r="D21" i="14"/>
  <c r="F20" i="14"/>
  <c r="G20" i="14"/>
  <c r="H20" i="14" s="1"/>
  <c r="F21" i="14" l="1"/>
  <c r="G21" i="14"/>
  <c r="H21" i="14" s="1"/>
  <c r="D22" i="14"/>
  <c r="B23" i="14"/>
  <c r="C22" i="14"/>
  <c r="E22" i="14"/>
  <c r="D23" i="14" l="1"/>
  <c r="B24" i="14"/>
  <c r="E23" i="14"/>
  <c r="C23" i="14"/>
  <c r="F22" i="14"/>
  <c r="G22" i="14"/>
  <c r="H22" i="14" s="1"/>
  <c r="F23" i="14" l="1"/>
  <c r="G23" i="14"/>
  <c r="H23" i="14" s="1"/>
  <c r="C24" i="14"/>
  <c r="D24" i="14"/>
  <c r="B25" i="14"/>
  <c r="E24" i="14"/>
  <c r="G24" i="14" l="1"/>
  <c r="H24" i="14" s="1"/>
  <c r="F24" i="14"/>
  <c r="C25" i="14"/>
  <c r="E25" i="14"/>
  <c r="D25" i="14"/>
  <c r="B26" i="14"/>
  <c r="G25" i="14" l="1"/>
  <c r="H25" i="14" s="1"/>
  <c r="F25" i="14"/>
  <c r="E26" i="14"/>
  <c r="B27" i="14"/>
  <c r="D26" i="14"/>
  <c r="C26" i="14"/>
  <c r="D27" i="14" l="1"/>
  <c r="C27" i="14"/>
  <c r="E27" i="14"/>
  <c r="B28" i="14"/>
  <c r="G26" i="14"/>
  <c r="H26" i="14" s="1"/>
  <c r="F26" i="14"/>
  <c r="B29" i="14" l="1"/>
  <c r="D28" i="14"/>
  <c r="E28" i="14"/>
  <c r="C28" i="14"/>
  <c r="F27" i="14"/>
  <c r="G27" i="14"/>
  <c r="H27" i="14" s="1"/>
  <c r="F28" i="14" l="1"/>
  <c r="G28" i="14"/>
  <c r="H28" i="14" s="1"/>
  <c r="C29" i="14"/>
  <c r="D29" i="14"/>
  <c r="B30" i="14"/>
  <c r="E29" i="14"/>
  <c r="D30" i="14" l="1"/>
  <c r="B31" i="14"/>
  <c r="E30" i="14"/>
  <c r="C30" i="14"/>
  <c r="F29" i="14"/>
  <c r="G29" i="14"/>
  <c r="H29" i="14" s="1"/>
  <c r="G30" i="14" l="1"/>
  <c r="H30" i="14" s="1"/>
  <c r="F30" i="14"/>
  <c r="C31" i="14"/>
  <c r="B32" i="14"/>
  <c r="D31" i="14"/>
  <c r="E31" i="14"/>
  <c r="E32" i="14" l="1"/>
  <c r="B33" i="14"/>
  <c r="C32" i="14"/>
  <c r="D32" i="14"/>
  <c r="G31" i="14"/>
  <c r="H31" i="14" s="1"/>
  <c r="F31" i="14"/>
  <c r="D33" i="14" l="1"/>
  <c r="E33" i="14"/>
  <c r="B34" i="14"/>
  <c r="C33" i="14"/>
  <c r="F32" i="14"/>
  <c r="G32" i="14"/>
  <c r="H32" i="14" s="1"/>
  <c r="E34" i="14" l="1"/>
  <c r="D34" i="14"/>
  <c r="C34" i="14"/>
  <c r="B35" i="14"/>
  <c r="G33" i="14"/>
  <c r="H33" i="14" s="1"/>
  <c r="F33" i="14"/>
  <c r="B36" i="14" l="1"/>
  <c r="C35" i="14"/>
  <c r="D35" i="14"/>
  <c r="E35" i="14"/>
  <c r="F34" i="14"/>
  <c r="G34" i="14"/>
  <c r="H34" i="14" s="1"/>
  <c r="G35" i="14" l="1"/>
  <c r="H35" i="14" s="1"/>
  <c r="F35" i="14"/>
  <c r="C36" i="14"/>
  <c r="E36" i="14"/>
  <c r="B37" i="14"/>
  <c r="D36" i="14"/>
  <c r="F36" i="14" l="1"/>
  <c r="G36" i="14"/>
  <c r="H36" i="14" s="1"/>
  <c r="E37" i="14"/>
  <c r="D37" i="14"/>
  <c r="B38" i="14"/>
  <c r="C37" i="14"/>
  <c r="F37" i="14" l="1"/>
  <c r="G37" i="14"/>
  <c r="H37" i="14" s="1"/>
  <c r="B39" i="14"/>
  <c r="D38" i="14"/>
  <c r="E38" i="14"/>
  <c r="C38" i="14"/>
  <c r="D39" i="14" l="1"/>
  <c r="B40" i="14"/>
  <c r="E39" i="14"/>
  <c r="C39" i="14"/>
  <c r="F38" i="14"/>
  <c r="G38" i="14"/>
  <c r="H38" i="14" s="1"/>
  <c r="G39" i="14" l="1"/>
  <c r="H39" i="14" s="1"/>
  <c r="F39" i="14"/>
  <c r="B41" i="14"/>
  <c r="E40" i="14"/>
  <c r="C40" i="14"/>
  <c r="D40" i="14"/>
  <c r="G40" i="14" l="1"/>
  <c r="H40" i="14" s="1"/>
  <c r="F40" i="14"/>
  <c r="C41" i="14"/>
  <c r="D41" i="14"/>
  <c r="B42" i="14"/>
  <c r="E41" i="14"/>
  <c r="B43" i="14" l="1"/>
  <c r="D42" i="14"/>
  <c r="C42" i="14"/>
  <c r="E42" i="14"/>
  <c r="F41" i="14"/>
  <c r="G41" i="14"/>
  <c r="H41" i="14" s="1"/>
  <c r="G42" i="14" l="1"/>
  <c r="H42" i="14" s="1"/>
  <c r="F42" i="14"/>
  <c r="E43" i="14"/>
  <c r="C43" i="14"/>
  <c r="B44" i="14"/>
  <c r="D43" i="14"/>
  <c r="F43" i="14" l="1"/>
  <c r="G43" i="14"/>
  <c r="H43" i="14" s="1"/>
  <c r="C44" i="14"/>
  <c r="E44" i="14"/>
  <c r="B45" i="14"/>
  <c r="D44" i="14"/>
  <c r="G44" i="14" l="1"/>
  <c r="H44" i="14" s="1"/>
  <c r="F44" i="14"/>
  <c r="B46" i="14"/>
  <c r="D45" i="14"/>
  <c r="C45" i="14"/>
  <c r="E45" i="14"/>
  <c r="C46" i="14" l="1"/>
  <c r="B47" i="14"/>
  <c r="D46" i="14"/>
  <c r="E46" i="14"/>
  <c r="G45" i="14"/>
  <c r="H45" i="14" s="1"/>
  <c r="F45" i="14"/>
  <c r="D47" i="14" l="1"/>
  <c r="C47" i="14"/>
  <c r="B48" i="14"/>
  <c r="E47" i="14"/>
  <c r="G46" i="14"/>
  <c r="H46" i="14" s="1"/>
  <c r="F46" i="14"/>
  <c r="E48" i="14" l="1"/>
  <c r="C48" i="14"/>
  <c r="B49" i="14"/>
  <c r="D48" i="14"/>
  <c r="F47" i="14"/>
  <c r="G47" i="14"/>
  <c r="H47" i="14" s="1"/>
  <c r="E49" i="14" l="1"/>
  <c r="C49" i="14"/>
  <c r="D49" i="14"/>
  <c r="B50" i="14"/>
  <c r="F48" i="14"/>
  <c r="G48" i="14"/>
  <c r="H48" i="14" s="1"/>
  <c r="D50" i="14" l="1"/>
  <c r="C50" i="14"/>
  <c r="B51" i="14"/>
  <c r="E50" i="14"/>
  <c r="G49" i="14"/>
  <c r="H49" i="14" s="1"/>
  <c r="F49" i="14"/>
  <c r="G50" i="14" l="1"/>
  <c r="H50" i="14" s="1"/>
  <c r="F50" i="14"/>
  <c r="C51" i="14"/>
  <c r="B52" i="14"/>
  <c r="D51" i="14"/>
  <c r="E51" i="14"/>
  <c r="C52" i="14" l="1"/>
  <c r="B53" i="14"/>
  <c r="E52" i="14"/>
  <c r="D52" i="14"/>
  <c r="G51" i="14"/>
  <c r="H51" i="14" s="1"/>
  <c r="F51" i="14"/>
  <c r="F52" i="14" l="1"/>
  <c r="G52" i="14"/>
  <c r="H52" i="14" s="1"/>
  <c r="D53" i="14"/>
  <c r="B54" i="14"/>
  <c r="E53" i="14"/>
  <c r="C53" i="14"/>
  <c r="F53" i="14" l="1"/>
  <c r="G53" i="14"/>
  <c r="H53" i="14" s="1"/>
  <c r="E54" i="14"/>
  <c r="C54" i="14"/>
  <c r="D54" i="14"/>
  <c r="B55" i="14"/>
  <c r="G54" i="14" l="1"/>
  <c r="H54" i="14" s="1"/>
  <c r="F54" i="14"/>
  <c r="C55" i="14"/>
  <c r="B56" i="14"/>
  <c r="D55" i="14"/>
  <c r="E55" i="14"/>
  <c r="G55" i="14" l="1"/>
  <c r="H55" i="14" s="1"/>
  <c r="F55" i="14"/>
  <c r="E56" i="14"/>
  <c r="C56" i="14"/>
  <c r="D56" i="14"/>
  <c r="B57" i="14"/>
  <c r="F56" i="14" l="1"/>
  <c r="G56" i="14"/>
  <c r="H56" i="14" s="1"/>
  <c r="D57" i="14"/>
  <c r="C57" i="14"/>
  <c r="B58" i="14"/>
  <c r="E57" i="14"/>
  <c r="B59" i="14" l="1"/>
  <c r="E58" i="14"/>
  <c r="D58" i="14"/>
  <c r="C58" i="14"/>
  <c r="G57" i="14"/>
  <c r="H57" i="14" s="1"/>
  <c r="F57" i="14"/>
  <c r="F58" i="14" l="1"/>
  <c r="G58" i="14"/>
  <c r="H58" i="14" s="1"/>
  <c r="E59" i="14"/>
  <c r="C59" i="14"/>
  <c r="B60" i="14"/>
  <c r="D59" i="14"/>
  <c r="G59" i="14" l="1"/>
  <c r="H59" i="14" s="1"/>
  <c r="F59" i="14"/>
  <c r="C60" i="14"/>
  <c r="D60" i="14"/>
  <c r="E60" i="14"/>
  <c r="B61" i="14"/>
  <c r="B62" i="14" l="1"/>
  <c r="E61" i="14"/>
  <c r="D61" i="14"/>
  <c r="C61" i="14"/>
  <c r="G60" i="14"/>
  <c r="H60" i="14" s="1"/>
  <c r="F60" i="14"/>
  <c r="F61" i="14" l="1"/>
  <c r="G61" i="14"/>
  <c r="H61" i="14" s="1"/>
  <c r="E62" i="14"/>
  <c r="D62" i="14"/>
  <c r="B63" i="14"/>
  <c r="C62" i="14"/>
  <c r="F62" i="14" l="1"/>
  <c r="G62" i="14"/>
  <c r="H62" i="14" s="1"/>
  <c r="C63" i="14"/>
  <c r="B64" i="14"/>
  <c r="D63" i="14"/>
  <c r="E63" i="14"/>
  <c r="F63" i="14" l="1"/>
  <c r="G63" i="14"/>
  <c r="H63" i="14" s="1"/>
  <c r="D64" i="14"/>
  <c r="C64" i="14"/>
  <c r="E64" i="14"/>
  <c r="B65" i="14"/>
  <c r="C65" i="14" l="1"/>
  <c r="B66" i="14"/>
  <c r="D65" i="14"/>
  <c r="E65" i="14"/>
  <c r="F64" i="14"/>
  <c r="G64" i="14"/>
  <c r="H64" i="14" s="1"/>
  <c r="E66" i="14" l="1"/>
  <c r="B67" i="14"/>
  <c r="C66" i="14"/>
  <c r="D66" i="14"/>
  <c r="G65" i="14"/>
  <c r="H65" i="14" s="1"/>
  <c r="F65" i="14"/>
  <c r="B68" i="14" l="1"/>
  <c r="D67" i="14"/>
  <c r="C67" i="14"/>
  <c r="E67" i="14"/>
  <c r="G66" i="14"/>
  <c r="H66" i="14" s="1"/>
  <c r="F66" i="14"/>
  <c r="G67" i="14" l="1"/>
  <c r="H67" i="14" s="1"/>
  <c r="F67" i="14"/>
  <c r="C68" i="14"/>
  <c r="B69" i="14"/>
  <c r="E68" i="14"/>
  <c r="D68" i="14"/>
  <c r="D69" i="14" l="1"/>
  <c r="E69" i="14"/>
  <c r="B70" i="14"/>
  <c r="C69" i="14"/>
  <c r="G68" i="14"/>
  <c r="H68" i="14" s="1"/>
  <c r="F68" i="14"/>
  <c r="C70" i="14" l="1"/>
  <c r="D70" i="14"/>
  <c r="B71" i="14"/>
  <c r="E70" i="14"/>
  <c r="F69" i="14"/>
  <c r="G69" i="14"/>
  <c r="H69" i="14" s="1"/>
  <c r="F70" i="14" l="1"/>
  <c r="G70" i="14"/>
  <c r="H70" i="14" s="1"/>
  <c r="D71" i="14"/>
  <c r="E71" i="14"/>
  <c r="C71" i="14"/>
  <c r="B72" i="14"/>
  <c r="E72" i="14" l="1"/>
  <c r="B73" i="14"/>
  <c r="C72" i="14"/>
  <c r="D72" i="14"/>
  <c r="G71" i="14"/>
  <c r="H71" i="14" s="1"/>
  <c r="F71" i="14"/>
  <c r="B74" i="14" l="1"/>
  <c r="E73" i="14"/>
  <c r="D73" i="14"/>
  <c r="C73" i="14"/>
  <c r="F72" i="14"/>
  <c r="G72" i="14"/>
  <c r="H72" i="14" s="1"/>
  <c r="F73" i="14" l="1"/>
  <c r="G73" i="14"/>
  <c r="H73" i="14" s="1"/>
  <c r="D74" i="14"/>
  <c r="E74" i="14"/>
  <c r="C74" i="14"/>
  <c r="B75" i="14"/>
  <c r="F74" i="14" l="1"/>
  <c r="G74" i="14"/>
  <c r="H74" i="14" s="1"/>
  <c r="E75" i="14"/>
  <c r="D75" i="14"/>
  <c r="B76" i="14"/>
  <c r="C75" i="14"/>
  <c r="F75" i="14" l="1"/>
  <c r="G75" i="14"/>
  <c r="H75" i="14" s="1"/>
  <c r="D76" i="14"/>
  <c r="C76" i="14"/>
  <c r="E76" i="14"/>
  <c r="B77" i="14"/>
  <c r="G76" i="14" l="1"/>
  <c r="H76" i="14" s="1"/>
  <c r="F76" i="14"/>
  <c r="D77" i="14"/>
  <c r="E77" i="14"/>
  <c r="C77" i="14"/>
  <c r="B78" i="14"/>
  <c r="G77" i="14" l="1"/>
  <c r="H77" i="14" s="1"/>
  <c r="F77" i="14"/>
  <c r="D78" i="14"/>
  <c r="C78" i="14"/>
  <c r="B79" i="14"/>
  <c r="E78" i="14"/>
  <c r="G78" i="14" l="1"/>
  <c r="H78" i="14" s="1"/>
  <c r="F78" i="14"/>
  <c r="C79" i="14"/>
  <c r="D79" i="14"/>
  <c r="E79" i="14"/>
  <c r="B80" i="14"/>
  <c r="C80" i="14" l="1"/>
  <c r="B81" i="14"/>
  <c r="D80" i="14"/>
  <c r="E80" i="14"/>
  <c r="F79" i="14"/>
  <c r="G79" i="14"/>
  <c r="H79" i="14" s="1"/>
  <c r="F80" i="14" l="1"/>
  <c r="G80" i="14"/>
  <c r="H80" i="14" s="1"/>
  <c r="B82" i="14"/>
  <c r="D81" i="14"/>
  <c r="E81" i="14"/>
  <c r="C81" i="14"/>
  <c r="D82" i="14" l="1"/>
  <c r="E82" i="14"/>
  <c r="B83" i="14"/>
  <c r="C82" i="14"/>
  <c r="G81" i="14"/>
  <c r="H81" i="14" s="1"/>
  <c r="F81" i="14"/>
  <c r="E83" i="14" l="1"/>
  <c r="C83" i="14"/>
  <c r="D83" i="14"/>
  <c r="B84" i="14"/>
  <c r="F82" i="14"/>
  <c r="G82" i="14"/>
  <c r="H82" i="14" s="1"/>
  <c r="E84" i="14" l="1"/>
  <c r="B85" i="14"/>
  <c r="D84" i="14"/>
  <c r="C84" i="14"/>
  <c r="F83" i="14"/>
  <c r="G83" i="14"/>
  <c r="H83" i="14" s="1"/>
  <c r="B86" i="14" l="1"/>
  <c r="C85" i="14"/>
  <c r="D85" i="14"/>
  <c r="E85" i="14"/>
  <c r="G84" i="14"/>
  <c r="H84" i="14" s="1"/>
  <c r="F84" i="14"/>
  <c r="F85" i="14" l="1"/>
  <c r="G85" i="14"/>
  <c r="H85" i="14" s="1"/>
  <c r="C86" i="14"/>
  <c r="E86" i="14"/>
  <c r="B87" i="14"/>
  <c r="D86" i="14"/>
  <c r="B88" i="14" l="1"/>
  <c r="D87" i="14"/>
  <c r="C87" i="14"/>
  <c r="E87" i="14"/>
  <c r="G86" i="14"/>
  <c r="H86" i="14" s="1"/>
  <c r="F86" i="14"/>
  <c r="F87" i="14" l="1"/>
  <c r="G87" i="14"/>
  <c r="H87" i="14" s="1"/>
  <c r="D88" i="14"/>
  <c r="E88" i="14"/>
  <c r="B89" i="14"/>
  <c r="C88" i="14"/>
  <c r="B90" i="14" l="1"/>
  <c r="C89" i="14"/>
  <c r="D89" i="14"/>
  <c r="E89" i="14"/>
  <c r="G88" i="14"/>
  <c r="H88" i="14" s="1"/>
  <c r="F88" i="14"/>
  <c r="G89" i="14" l="1"/>
  <c r="H89" i="14" s="1"/>
  <c r="F89" i="14"/>
  <c r="C90" i="14"/>
  <c r="B91" i="14"/>
  <c r="E90" i="14"/>
  <c r="D90" i="14"/>
  <c r="D91" i="14" l="1"/>
  <c r="B92" i="14"/>
  <c r="E91" i="14"/>
  <c r="C91" i="14"/>
  <c r="F90" i="14"/>
  <c r="G90" i="14"/>
  <c r="H90" i="14" s="1"/>
  <c r="G91" i="14" l="1"/>
  <c r="H91" i="14" s="1"/>
  <c r="F91" i="14"/>
  <c r="D92" i="14"/>
  <c r="E92" i="14"/>
  <c r="C92" i="14"/>
  <c r="B93" i="14"/>
  <c r="G92" i="14" l="1"/>
  <c r="H92" i="14" s="1"/>
  <c r="F92" i="14"/>
  <c r="B94" i="14"/>
  <c r="D93" i="14"/>
  <c r="C93" i="14"/>
  <c r="E93" i="14"/>
  <c r="B95" i="14" l="1"/>
  <c r="D94" i="14"/>
  <c r="E94" i="14"/>
  <c r="C94" i="14"/>
  <c r="F93" i="14"/>
  <c r="G93" i="14"/>
  <c r="H93" i="14" s="1"/>
  <c r="F94" i="14" l="1"/>
  <c r="G94" i="14"/>
  <c r="H94" i="14" s="1"/>
  <c r="B96" i="14"/>
  <c r="E95" i="14"/>
  <c r="C95" i="14"/>
  <c r="D95" i="14"/>
  <c r="G95" i="14" l="1"/>
  <c r="H95" i="14" s="1"/>
  <c r="F95" i="14"/>
  <c r="D96" i="14"/>
  <c r="C96" i="14"/>
  <c r="B97" i="14"/>
  <c r="E96" i="14"/>
  <c r="F96" i="14" l="1"/>
  <c r="G96" i="14"/>
  <c r="H96" i="14" s="1"/>
  <c r="B98" i="14"/>
  <c r="E97" i="14"/>
  <c r="D97" i="14"/>
  <c r="C97" i="14"/>
  <c r="F97" i="14" l="1"/>
  <c r="G97" i="14"/>
  <c r="H97" i="14" s="1"/>
  <c r="C98" i="14"/>
  <c r="B99" i="14"/>
  <c r="D98" i="14"/>
  <c r="E98" i="14"/>
  <c r="G98" i="14" l="1"/>
  <c r="H98" i="14" s="1"/>
  <c r="F98" i="14"/>
  <c r="E99" i="14"/>
  <c r="C99" i="14"/>
  <c r="B100" i="14"/>
  <c r="D99" i="14"/>
  <c r="G99" i="14" l="1"/>
  <c r="H99" i="14" s="1"/>
  <c r="F99" i="14"/>
  <c r="B101" i="14"/>
  <c r="D100" i="14"/>
  <c r="C100" i="14"/>
  <c r="E100" i="14"/>
  <c r="D101" i="14" l="1"/>
  <c r="C101" i="14"/>
  <c r="E101" i="14"/>
  <c r="B102" i="14"/>
  <c r="G100" i="14"/>
  <c r="H100" i="14" s="1"/>
  <c r="F100" i="14"/>
  <c r="B103" i="14" l="1"/>
  <c r="D102" i="14"/>
  <c r="E102" i="14"/>
  <c r="C102" i="14"/>
  <c r="F101" i="14"/>
  <c r="G101" i="14"/>
  <c r="H101" i="14" s="1"/>
  <c r="F102" i="14" l="1"/>
  <c r="G102" i="14"/>
  <c r="H102" i="14" s="1"/>
  <c r="D103" i="14"/>
  <c r="C103" i="14"/>
  <c r="B104" i="14"/>
  <c r="E103" i="14"/>
  <c r="E104" i="14" l="1"/>
  <c r="D104" i="14"/>
  <c r="C104" i="14"/>
  <c r="B105" i="14"/>
  <c r="G103" i="14"/>
  <c r="H103" i="14" s="1"/>
  <c r="F103" i="14"/>
  <c r="C105" i="14" l="1"/>
  <c r="E105" i="14"/>
  <c r="B106" i="14"/>
  <c r="D105" i="14"/>
  <c r="F104" i="14"/>
  <c r="G104" i="14"/>
  <c r="H104" i="14" s="1"/>
  <c r="B107" i="14" l="1"/>
  <c r="C106" i="14"/>
  <c r="E106" i="14"/>
  <c r="D106" i="14"/>
  <c r="F105" i="14"/>
  <c r="G105" i="14"/>
  <c r="H105" i="14" s="1"/>
  <c r="F106" i="14" l="1"/>
  <c r="G106" i="14"/>
  <c r="H106" i="14" s="1"/>
  <c r="D107" i="14"/>
  <c r="C107" i="14"/>
  <c r="B108" i="14"/>
  <c r="E107" i="14"/>
  <c r="C108" i="14" l="1"/>
  <c r="E108" i="14"/>
  <c r="B109" i="14"/>
  <c r="D108" i="14"/>
  <c r="G107" i="14"/>
  <c r="H107" i="14" s="1"/>
  <c r="F107" i="14"/>
  <c r="D109" i="14" l="1"/>
  <c r="E109" i="14"/>
  <c r="B110" i="14"/>
  <c r="C109" i="14"/>
  <c r="F108" i="14"/>
  <c r="G108" i="14"/>
  <c r="H108" i="14" s="1"/>
  <c r="C110" i="14" l="1"/>
  <c r="D110" i="14"/>
  <c r="E110" i="14"/>
  <c r="B111" i="14"/>
  <c r="G109" i="14"/>
  <c r="H109" i="14" s="1"/>
  <c r="F109" i="14"/>
  <c r="G110" i="14" l="1"/>
  <c r="H110" i="14" s="1"/>
  <c r="F110" i="14"/>
  <c r="D111" i="14"/>
  <c r="E111" i="14"/>
  <c r="C111" i="14"/>
  <c r="B112" i="14"/>
  <c r="F111" i="14" l="1"/>
  <c r="G111" i="14"/>
  <c r="H111" i="14" s="1"/>
  <c r="C112" i="14"/>
  <c r="E112" i="14"/>
  <c r="D112" i="14"/>
  <c r="B113" i="14"/>
  <c r="C113" i="14" l="1"/>
  <c r="E113" i="14"/>
  <c r="D113" i="14"/>
  <c r="B114" i="14"/>
  <c r="G112" i="14"/>
  <c r="H112" i="14" s="1"/>
  <c r="F112" i="14"/>
  <c r="B115" i="14" l="1"/>
  <c r="E114" i="14"/>
  <c r="C114" i="14"/>
  <c r="D114" i="14"/>
  <c r="G113" i="14"/>
  <c r="H113" i="14" s="1"/>
  <c r="F113" i="14"/>
  <c r="F114" i="14" l="1"/>
  <c r="G114" i="14"/>
  <c r="H114" i="14" s="1"/>
  <c r="E115" i="14"/>
  <c r="B116" i="14"/>
  <c r="D115" i="14"/>
  <c r="C115" i="14"/>
  <c r="F115" i="14" l="1"/>
  <c r="G115" i="14"/>
  <c r="H115" i="14" s="1"/>
  <c r="C116" i="14"/>
  <c r="D116" i="14"/>
  <c r="E116" i="14"/>
  <c r="B117" i="14"/>
  <c r="D117" i="14" l="1"/>
  <c r="E117" i="14"/>
  <c r="C117" i="14"/>
  <c r="B118" i="14"/>
  <c r="F116" i="14"/>
  <c r="G116" i="14"/>
  <c r="H116" i="14" s="1"/>
  <c r="F117" i="14" l="1"/>
  <c r="G117" i="14"/>
  <c r="H117" i="14" s="1"/>
  <c r="B119" i="14"/>
  <c r="E118" i="14"/>
  <c r="C118" i="14"/>
  <c r="D118" i="14"/>
  <c r="G118" i="14" l="1"/>
  <c r="H118" i="14" s="1"/>
  <c r="F118" i="14"/>
  <c r="E119" i="14"/>
  <c r="D119" i="14"/>
  <c r="C119" i="14"/>
  <c r="B120" i="14"/>
  <c r="F119" i="14" l="1"/>
  <c r="G119" i="14"/>
  <c r="H119" i="14" s="1"/>
  <c r="E120" i="14"/>
  <c r="D120" i="14"/>
  <c r="C120" i="14"/>
  <c r="B121" i="14"/>
  <c r="G120" i="14" l="1"/>
  <c r="H120" i="14" s="1"/>
  <c r="F120" i="14"/>
  <c r="C121" i="14"/>
  <c r="B122" i="14"/>
  <c r="E121" i="14"/>
  <c r="D121" i="14"/>
  <c r="B123" i="14" l="1"/>
  <c r="D122" i="14"/>
  <c r="E122" i="14"/>
  <c r="C122" i="14"/>
  <c r="F121" i="14"/>
  <c r="G121" i="14"/>
  <c r="H121" i="14" s="1"/>
  <c r="F122" i="14" l="1"/>
  <c r="G122" i="14"/>
  <c r="H122" i="14" s="1"/>
  <c r="D123" i="14"/>
  <c r="B124" i="14"/>
  <c r="E123" i="14"/>
  <c r="C123" i="14"/>
  <c r="G123" i="14" l="1"/>
  <c r="H123" i="14" s="1"/>
  <c r="F123" i="14"/>
  <c r="B125" i="14"/>
  <c r="D124" i="14"/>
  <c r="C124" i="14"/>
  <c r="E124" i="14"/>
  <c r="C125" i="14" l="1"/>
  <c r="B126" i="14"/>
  <c r="D125" i="14"/>
  <c r="E125" i="14"/>
  <c r="G124" i="14"/>
  <c r="H124" i="14" s="1"/>
  <c r="F124" i="14"/>
  <c r="B127" i="14" l="1"/>
  <c r="D126" i="14"/>
  <c r="E126" i="14"/>
  <c r="C126" i="14"/>
  <c r="F125" i="14"/>
  <c r="G125" i="14"/>
  <c r="H125" i="14" s="1"/>
  <c r="G126" i="14" l="1"/>
  <c r="H126" i="14" s="1"/>
  <c r="F126" i="14"/>
  <c r="C127" i="14"/>
  <c r="E127" i="14"/>
  <c r="D127" i="14"/>
  <c r="B128" i="14"/>
  <c r="B129" i="14" l="1"/>
  <c r="D128" i="14"/>
  <c r="C128" i="14"/>
  <c r="E128" i="14"/>
  <c r="G127" i="14"/>
  <c r="H127" i="14" s="1"/>
  <c r="F127" i="14"/>
  <c r="F128" i="14" l="1"/>
  <c r="G128" i="14"/>
  <c r="H128" i="14" s="1"/>
  <c r="D129" i="14"/>
  <c r="E129" i="14"/>
  <c r="B130" i="14"/>
  <c r="C129" i="14"/>
  <c r="B131" i="14" l="1"/>
  <c r="E130" i="14"/>
  <c r="C130" i="14"/>
  <c r="D130" i="14"/>
  <c r="G129" i="14"/>
  <c r="H129" i="14" s="1"/>
  <c r="F129" i="14"/>
  <c r="G130" i="14" l="1"/>
  <c r="H130" i="14" s="1"/>
  <c r="F130" i="14"/>
  <c r="C131" i="14"/>
  <c r="E131" i="14"/>
  <c r="B132" i="14"/>
  <c r="D131" i="14"/>
  <c r="B133" i="14" l="1"/>
  <c r="D132" i="14"/>
  <c r="C132" i="14"/>
  <c r="E132" i="14"/>
  <c r="F131" i="14"/>
  <c r="G131" i="14"/>
  <c r="H131" i="14" s="1"/>
  <c r="G132" i="14" l="1"/>
  <c r="H132" i="14" s="1"/>
  <c r="F132" i="14"/>
  <c r="C133" i="14"/>
  <c r="D133" i="14"/>
  <c r="E133" i="14"/>
  <c r="B134" i="14"/>
  <c r="E134" i="14" l="1"/>
  <c r="D134" i="14"/>
  <c r="C134" i="14"/>
  <c r="B135" i="14"/>
  <c r="G133" i="14"/>
  <c r="H133" i="14" s="1"/>
  <c r="F133" i="14"/>
  <c r="C135" i="14" l="1"/>
  <c r="E135" i="14"/>
  <c r="D135" i="14"/>
  <c r="B136" i="14"/>
  <c r="G134" i="14"/>
  <c r="H134" i="14" s="1"/>
  <c r="F134" i="14"/>
  <c r="C136" i="14" l="1"/>
  <c r="B137" i="14"/>
  <c r="D136" i="14"/>
  <c r="E136" i="14"/>
  <c r="G135" i="14"/>
  <c r="H135" i="14" s="1"/>
  <c r="F135" i="14"/>
  <c r="G136" i="14" l="1"/>
  <c r="H136" i="14" s="1"/>
  <c r="F136" i="14"/>
  <c r="C137" i="14"/>
  <c r="B138" i="14"/>
  <c r="D137" i="14"/>
  <c r="E137" i="14"/>
  <c r="G137" i="14" l="1"/>
  <c r="H137" i="14" s="1"/>
  <c r="F137" i="14"/>
  <c r="E138" i="14"/>
  <c r="D138" i="14"/>
  <c r="C138" i="14"/>
  <c r="B139" i="14"/>
  <c r="D139" i="14" l="1"/>
  <c r="C139" i="14"/>
  <c r="E139" i="14"/>
  <c r="B140" i="14"/>
  <c r="F138" i="14"/>
  <c r="G138" i="14"/>
  <c r="H138" i="14" s="1"/>
  <c r="C140" i="14" l="1"/>
  <c r="B141" i="14"/>
  <c r="D140" i="14"/>
  <c r="E140" i="14"/>
  <c r="F139" i="14"/>
  <c r="G139" i="14"/>
  <c r="H139" i="14" s="1"/>
  <c r="F140" i="14" l="1"/>
  <c r="G140" i="14"/>
  <c r="H140" i="14" s="1"/>
  <c r="C141" i="14"/>
  <c r="D141" i="14"/>
  <c r="E141" i="14"/>
  <c r="B142" i="14"/>
  <c r="B143" i="14" l="1"/>
  <c r="D142" i="14"/>
  <c r="E142" i="14"/>
  <c r="C142" i="14"/>
  <c r="G141" i="14"/>
  <c r="H141" i="14" s="1"/>
  <c r="F141" i="14"/>
  <c r="G142" i="14" l="1"/>
  <c r="H142" i="14" s="1"/>
  <c r="F142" i="14"/>
  <c r="E143" i="14"/>
  <c r="C143" i="14"/>
  <c r="B144" i="14"/>
  <c r="D143" i="14"/>
  <c r="C144" i="14" l="1"/>
  <c r="E144" i="14"/>
  <c r="B145" i="14"/>
  <c r="D144" i="14"/>
  <c r="F143" i="14"/>
  <c r="G143" i="14"/>
  <c r="H143" i="14" s="1"/>
  <c r="C145" i="14" l="1"/>
  <c r="B146" i="14"/>
  <c r="E145" i="14"/>
  <c r="D145" i="14"/>
  <c r="G144" i="14"/>
  <c r="H144" i="14" s="1"/>
  <c r="F144" i="14"/>
  <c r="F145" i="14" l="1"/>
  <c r="G145" i="14"/>
  <c r="H145" i="14" s="1"/>
  <c r="C146" i="14"/>
  <c r="E146" i="14"/>
  <c r="D146" i="14"/>
  <c r="B147" i="14"/>
  <c r="C147" i="14" l="1"/>
  <c r="D147" i="14"/>
  <c r="B148" i="14"/>
  <c r="E147" i="14"/>
  <c r="F146" i="14"/>
  <c r="G146" i="14"/>
  <c r="H146" i="14" s="1"/>
  <c r="F147" i="14" l="1"/>
  <c r="G147" i="14"/>
  <c r="H147" i="14" s="1"/>
  <c r="E148" i="14"/>
  <c r="D148" i="14"/>
  <c r="B149" i="14"/>
  <c r="C148" i="14"/>
  <c r="B150" i="14" l="1"/>
  <c r="D149" i="14"/>
  <c r="C149" i="14"/>
  <c r="E149" i="14"/>
  <c r="F148" i="14"/>
  <c r="G148" i="14"/>
  <c r="H148" i="14" s="1"/>
  <c r="G149" i="14" l="1"/>
  <c r="H149" i="14" s="1"/>
  <c r="F149" i="14"/>
  <c r="B151" i="14"/>
  <c r="C150" i="14"/>
  <c r="E150" i="14"/>
  <c r="D150" i="14"/>
  <c r="G150" i="14" l="1"/>
  <c r="H150" i="14" s="1"/>
  <c r="F150" i="14"/>
  <c r="C151" i="14"/>
  <c r="E151" i="14"/>
  <c r="B152" i="14"/>
  <c r="D151" i="14"/>
  <c r="C152" i="14" l="1"/>
  <c r="B153" i="14"/>
  <c r="D152" i="14"/>
  <c r="E152" i="14"/>
  <c r="F151" i="14"/>
  <c r="G151" i="14"/>
  <c r="H151" i="14" s="1"/>
  <c r="G152" i="14" l="1"/>
  <c r="H152" i="14" s="1"/>
  <c r="F152" i="14"/>
  <c r="B154" i="14"/>
  <c r="E153" i="14"/>
  <c r="D153" i="14"/>
  <c r="C153" i="14"/>
  <c r="F153" i="14" l="1"/>
  <c r="G153" i="14"/>
  <c r="H153" i="14" s="1"/>
  <c r="C154" i="14"/>
  <c r="E154" i="14"/>
  <c r="D154" i="14"/>
  <c r="B155" i="14"/>
  <c r="C155" i="14" l="1"/>
  <c r="E155" i="14"/>
  <c r="B156" i="14"/>
  <c r="D155" i="14"/>
  <c r="F154" i="14"/>
  <c r="G154" i="14"/>
  <c r="H154" i="14" s="1"/>
  <c r="C156" i="14" l="1"/>
  <c r="B157" i="14"/>
  <c r="E156" i="14"/>
  <c r="D156" i="14"/>
  <c r="F155" i="14"/>
  <c r="G155" i="14"/>
  <c r="H155" i="14" s="1"/>
  <c r="F156" i="14" l="1"/>
  <c r="G156" i="14"/>
  <c r="H156" i="14" s="1"/>
  <c r="B158" i="14"/>
  <c r="D157" i="14"/>
  <c r="C157" i="14"/>
  <c r="E157" i="14"/>
  <c r="F157" i="14" l="1"/>
  <c r="G157" i="14"/>
  <c r="H157" i="14" s="1"/>
  <c r="D158" i="14"/>
  <c r="E158" i="14"/>
  <c r="B159" i="14"/>
  <c r="C158" i="14"/>
  <c r="C159" i="14" l="1"/>
  <c r="E159" i="14"/>
  <c r="D159" i="14"/>
  <c r="B160" i="14"/>
  <c r="G158" i="14"/>
  <c r="H158" i="14" s="1"/>
  <c r="F158" i="14"/>
  <c r="D160" i="14" l="1"/>
  <c r="E160" i="14"/>
  <c r="B161" i="14"/>
  <c r="C160" i="14"/>
  <c r="F159" i="14"/>
  <c r="G159" i="14"/>
  <c r="H159" i="14" s="1"/>
  <c r="C161" i="14" l="1"/>
  <c r="E161" i="14"/>
  <c r="D161" i="14"/>
  <c r="B162" i="14"/>
  <c r="G160" i="14"/>
  <c r="H160" i="14" s="1"/>
  <c r="F160" i="14"/>
  <c r="C162" i="14" l="1"/>
  <c r="B163" i="14"/>
  <c r="D162" i="14"/>
  <c r="E162" i="14"/>
  <c r="G161" i="14"/>
  <c r="H161" i="14" s="1"/>
  <c r="F161" i="14"/>
  <c r="F162" i="14" l="1"/>
  <c r="G162" i="14"/>
  <c r="H162" i="14" s="1"/>
  <c r="D163" i="14"/>
  <c r="E163" i="14"/>
  <c r="B164" i="14"/>
  <c r="C163" i="14"/>
  <c r="D164" i="14" l="1"/>
  <c r="E164" i="14"/>
  <c r="C164" i="14"/>
  <c r="B165" i="14"/>
  <c r="G163" i="14"/>
  <c r="H163" i="14" s="1"/>
  <c r="F163" i="14"/>
  <c r="C165" i="14" l="1"/>
  <c r="B166" i="14"/>
  <c r="E165" i="14"/>
  <c r="D165" i="14"/>
  <c r="F164" i="14"/>
  <c r="G164" i="14"/>
  <c r="H164" i="14" s="1"/>
  <c r="F165" i="14" l="1"/>
  <c r="G165" i="14"/>
  <c r="H165" i="14" s="1"/>
  <c r="B167" i="14"/>
  <c r="E166" i="14"/>
  <c r="D166" i="14"/>
  <c r="C166" i="14"/>
  <c r="G166" i="14" l="1"/>
  <c r="H166" i="14" s="1"/>
  <c r="F166" i="14"/>
  <c r="C167" i="14"/>
  <c r="B168" i="14"/>
  <c r="D167" i="14"/>
  <c r="E167" i="14"/>
  <c r="G167" i="14" l="1"/>
  <c r="H167" i="14" s="1"/>
  <c r="F167" i="14"/>
  <c r="B169" i="14"/>
  <c r="C168" i="14"/>
  <c r="E168" i="14"/>
  <c r="D168" i="14"/>
  <c r="F168" i="14" l="1"/>
  <c r="G168" i="14"/>
  <c r="H168" i="14" s="1"/>
  <c r="D169" i="14"/>
  <c r="B170" i="14"/>
  <c r="C169" i="14"/>
  <c r="E169" i="14"/>
  <c r="F169" i="14" l="1"/>
  <c r="G169" i="14"/>
  <c r="H169" i="14" s="1"/>
  <c r="D170" i="14"/>
  <c r="C170" i="14"/>
  <c r="B171" i="14"/>
  <c r="E170" i="14"/>
  <c r="G170" i="14" l="1"/>
  <c r="H170" i="14" s="1"/>
  <c r="F170" i="14"/>
  <c r="E171" i="14"/>
  <c r="B172" i="14"/>
  <c r="D171" i="14"/>
  <c r="C171" i="14"/>
  <c r="B173" i="14" l="1"/>
  <c r="E172" i="14"/>
  <c r="D172" i="14"/>
  <c r="C172" i="14"/>
  <c r="F171" i="14"/>
  <c r="G171" i="14"/>
  <c r="H171" i="14" s="1"/>
  <c r="G172" i="14" l="1"/>
  <c r="H172" i="14" s="1"/>
  <c r="F172" i="14"/>
  <c r="D173" i="14"/>
  <c r="C173" i="14"/>
  <c r="E173" i="14"/>
  <c r="B174" i="14"/>
  <c r="E174" i="14" l="1"/>
  <c r="C174" i="14"/>
  <c r="B175" i="14"/>
  <c r="D174" i="14"/>
  <c r="G173" i="14"/>
  <c r="H173" i="14" s="1"/>
  <c r="F173" i="14"/>
  <c r="D175" i="14" l="1"/>
  <c r="B176" i="14"/>
  <c r="C175" i="14"/>
  <c r="E175" i="14"/>
  <c r="F174" i="14"/>
  <c r="G174" i="14"/>
  <c r="H174" i="14" s="1"/>
  <c r="G175" i="14" l="1"/>
  <c r="H175" i="14" s="1"/>
  <c r="F175" i="14"/>
  <c r="B177" i="14"/>
  <c r="E176" i="14"/>
  <c r="D176" i="14"/>
  <c r="C176" i="14"/>
  <c r="G176" i="14" l="1"/>
  <c r="H176" i="14" s="1"/>
  <c r="F176" i="14"/>
  <c r="B178" i="14"/>
  <c r="E177" i="14"/>
  <c r="D177" i="14"/>
  <c r="C177" i="14"/>
  <c r="F177" i="14" l="1"/>
  <c r="G177" i="14"/>
  <c r="H177" i="14" s="1"/>
  <c r="B179" i="14"/>
  <c r="C178" i="14"/>
  <c r="E178" i="14"/>
  <c r="D178" i="14"/>
  <c r="F178" i="14" l="1"/>
  <c r="G178" i="14"/>
  <c r="H178" i="14" s="1"/>
  <c r="D179" i="14"/>
  <c r="E179" i="14"/>
  <c r="C179" i="14"/>
  <c r="B180" i="14"/>
  <c r="B181" i="14" l="1"/>
  <c r="E180" i="14"/>
  <c r="C180" i="14"/>
  <c r="D180" i="14"/>
  <c r="F179" i="14"/>
  <c r="G179" i="14"/>
  <c r="H179" i="14" s="1"/>
  <c r="F180" i="14" l="1"/>
  <c r="G180" i="14"/>
  <c r="H180" i="14" s="1"/>
  <c r="E181" i="14"/>
  <c r="D181" i="14"/>
  <c r="C181" i="14"/>
  <c r="B182" i="14"/>
  <c r="D182" i="14" l="1"/>
  <c r="B183" i="14"/>
  <c r="E182" i="14"/>
  <c r="C182" i="14"/>
  <c r="F181" i="14"/>
  <c r="G181" i="14"/>
  <c r="H181" i="14" s="1"/>
  <c r="G182" i="14" l="1"/>
  <c r="H182" i="14" s="1"/>
  <c r="F182" i="14"/>
  <c r="D183" i="14"/>
  <c r="C183" i="14"/>
  <c r="E183" i="14"/>
  <c r="B184" i="14"/>
  <c r="E184" i="14" l="1"/>
  <c r="C184" i="14"/>
  <c r="D184" i="14"/>
  <c r="B185" i="14"/>
  <c r="G183" i="14"/>
  <c r="H183" i="14" s="1"/>
  <c r="F183" i="14"/>
  <c r="D185" i="14" l="1"/>
  <c r="E185" i="14"/>
  <c r="B186" i="14"/>
  <c r="C185" i="14"/>
  <c r="F184" i="14"/>
  <c r="G184" i="14"/>
  <c r="H184" i="14" s="1"/>
  <c r="B187" i="14" l="1"/>
  <c r="D186" i="14"/>
  <c r="E186" i="14"/>
  <c r="C186" i="14"/>
  <c r="F185" i="14"/>
  <c r="G185" i="14"/>
  <c r="H185" i="14" s="1"/>
  <c r="F186" i="14" l="1"/>
  <c r="G186" i="14"/>
  <c r="H186" i="14" s="1"/>
  <c r="D187" i="14"/>
  <c r="E187" i="14"/>
  <c r="C187" i="14"/>
  <c r="B188" i="14"/>
  <c r="E188" i="14" l="1"/>
  <c r="B189" i="14"/>
  <c r="D188" i="14"/>
  <c r="C188" i="14"/>
  <c r="F187" i="14"/>
  <c r="G187" i="14"/>
  <c r="H187" i="14" s="1"/>
  <c r="B190" i="14" l="1"/>
  <c r="D189" i="14"/>
  <c r="C189" i="14"/>
  <c r="E189" i="14"/>
  <c r="G188" i="14"/>
  <c r="H188" i="14" s="1"/>
  <c r="F188" i="14"/>
  <c r="F189" i="14" l="1"/>
  <c r="G189" i="14"/>
  <c r="H189" i="14" s="1"/>
  <c r="D190" i="14"/>
  <c r="C190" i="14"/>
  <c r="E190" i="14"/>
  <c r="B191" i="14"/>
  <c r="C191" i="14" l="1"/>
  <c r="D191" i="14"/>
  <c r="B192" i="14"/>
  <c r="E191" i="14"/>
  <c r="F190" i="14"/>
  <c r="G190" i="14"/>
  <c r="H190" i="14" s="1"/>
  <c r="F191" i="14" l="1"/>
  <c r="G191" i="14"/>
  <c r="H191" i="14" s="1"/>
  <c r="E192" i="14"/>
  <c r="B193" i="14"/>
  <c r="C192" i="14"/>
  <c r="D192" i="14"/>
  <c r="B194" i="14" l="1"/>
  <c r="D193" i="14"/>
  <c r="C193" i="14"/>
  <c r="E193" i="14"/>
  <c r="G192" i="14"/>
  <c r="H192" i="14" s="1"/>
  <c r="F192" i="14"/>
  <c r="G193" i="14" l="1"/>
  <c r="H193" i="14" s="1"/>
  <c r="F193" i="14"/>
  <c r="D194" i="14"/>
  <c r="E194" i="14"/>
  <c r="B195" i="14"/>
  <c r="C194" i="14"/>
  <c r="E195" i="14" l="1"/>
  <c r="D195" i="14"/>
  <c r="C195" i="14"/>
  <c r="B196" i="14"/>
  <c r="G194" i="14"/>
  <c r="H194" i="14" s="1"/>
  <c r="F194" i="14"/>
  <c r="E196" i="14" l="1"/>
  <c r="D196" i="14"/>
  <c r="B197" i="14"/>
  <c r="C196" i="14"/>
  <c r="G195" i="14"/>
  <c r="H195" i="14" s="1"/>
  <c r="F195" i="14"/>
  <c r="B198" i="14" l="1"/>
  <c r="D197" i="14"/>
  <c r="E197" i="14"/>
  <c r="C197" i="14"/>
  <c r="F196" i="14"/>
  <c r="G196" i="14"/>
  <c r="H196" i="14" s="1"/>
  <c r="G197" i="14" l="1"/>
  <c r="H197" i="14" s="1"/>
  <c r="F197" i="14"/>
  <c r="C198" i="14"/>
  <c r="B199" i="14"/>
  <c r="E198" i="14"/>
  <c r="D198" i="14"/>
  <c r="F198" i="14" l="1"/>
  <c r="G198" i="14"/>
  <c r="H198" i="14" s="1"/>
  <c r="B200" i="14"/>
  <c r="C199" i="14"/>
  <c r="E199" i="14"/>
  <c r="D199" i="14"/>
  <c r="F199" i="14" l="1"/>
  <c r="G199" i="14"/>
  <c r="H199" i="14" s="1"/>
  <c r="E200" i="14"/>
  <c r="C200" i="14"/>
  <c r="B201" i="14"/>
  <c r="D200" i="14"/>
  <c r="C201" i="14" l="1"/>
  <c r="B202" i="14"/>
  <c r="D201" i="14"/>
  <c r="E201" i="14"/>
  <c r="G200" i="14"/>
  <c r="H200" i="14" s="1"/>
  <c r="F200" i="14"/>
  <c r="G201" i="14" l="1"/>
  <c r="H201" i="14" s="1"/>
  <c r="F201" i="14"/>
  <c r="E202" i="14"/>
  <c r="B203" i="14"/>
  <c r="D202" i="14"/>
  <c r="C202" i="14"/>
  <c r="E203" i="14" l="1"/>
  <c r="D203" i="14"/>
  <c r="B204" i="14"/>
  <c r="C203" i="14"/>
  <c r="F202" i="14"/>
  <c r="G202" i="14"/>
  <c r="H202" i="14" s="1"/>
  <c r="B205" i="14" l="1"/>
  <c r="D204" i="14"/>
  <c r="E204" i="14"/>
  <c r="C204" i="14"/>
  <c r="G203" i="14"/>
  <c r="H203" i="14" s="1"/>
  <c r="F203" i="14"/>
  <c r="F204" i="14" l="1"/>
  <c r="G204" i="14"/>
  <c r="H204" i="14" s="1"/>
  <c r="C205" i="14"/>
  <c r="B206" i="14"/>
  <c r="E205" i="14"/>
  <c r="D205" i="14"/>
  <c r="G205" i="14" l="1"/>
  <c r="H205" i="14" s="1"/>
  <c r="F205" i="14"/>
  <c r="B207" i="14"/>
  <c r="D206" i="14"/>
  <c r="C206" i="14"/>
  <c r="E206" i="14"/>
  <c r="G206" i="14" l="1"/>
  <c r="H206" i="14" s="1"/>
  <c r="F206" i="14"/>
  <c r="B208" i="14"/>
  <c r="E207" i="14"/>
  <c r="D207" i="14"/>
  <c r="C207" i="14"/>
  <c r="G207" i="14" l="1"/>
  <c r="H207" i="14" s="1"/>
  <c r="F207" i="14"/>
  <c r="D208" i="14"/>
  <c r="B209" i="14"/>
  <c r="E208" i="14"/>
  <c r="C208" i="14"/>
  <c r="G208" i="14" l="1"/>
  <c r="H208" i="14" s="1"/>
  <c r="F208" i="14"/>
  <c r="C209" i="14"/>
  <c r="D209" i="14"/>
  <c r="B210" i="14"/>
  <c r="E209" i="14"/>
  <c r="G209" i="14" l="1"/>
  <c r="H209" i="14" s="1"/>
  <c r="F209" i="14"/>
  <c r="D210" i="14"/>
  <c r="E210" i="14"/>
  <c r="B211" i="14"/>
  <c r="C210" i="14"/>
  <c r="D211" i="14" l="1"/>
  <c r="C211" i="14"/>
  <c r="B212" i="14"/>
  <c r="E211" i="14"/>
  <c r="F210" i="14"/>
  <c r="G210" i="14"/>
  <c r="H210" i="14" s="1"/>
  <c r="F211" i="14" l="1"/>
  <c r="G211" i="14"/>
  <c r="H211" i="14" s="1"/>
  <c r="E212" i="14"/>
  <c r="B213" i="14"/>
  <c r="D212" i="14"/>
  <c r="C212" i="14"/>
  <c r="B214" i="14" l="1"/>
  <c r="C213" i="14"/>
  <c r="D213" i="14"/>
  <c r="E213" i="14"/>
  <c r="F212" i="14"/>
  <c r="G212" i="14"/>
  <c r="H212" i="14" s="1"/>
  <c r="F213" i="14" l="1"/>
  <c r="G213" i="14"/>
  <c r="H213" i="14" s="1"/>
  <c r="E214" i="14"/>
  <c r="C214" i="14"/>
  <c r="D214" i="14"/>
  <c r="B215" i="14"/>
  <c r="C215" i="14" l="1"/>
  <c r="D215" i="14"/>
  <c r="B216" i="14"/>
  <c r="E215" i="14"/>
  <c r="F214" i="14"/>
  <c r="G214" i="14"/>
  <c r="H214" i="14" s="1"/>
  <c r="F215" i="14" l="1"/>
  <c r="G215" i="14"/>
  <c r="H215" i="14" s="1"/>
  <c r="E216" i="14"/>
  <c r="C216" i="14"/>
  <c r="D216" i="14"/>
  <c r="B217" i="14"/>
  <c r="D217" i="14" l="1"/>
  <c r="C217" i="14"/>
  <c r="E217" i="14"/>
  <c r="B218" i="14"/>
  <c r="F216" i="14"/>
  <c r="G216" i="14"/>
  <c r="H216" i="14" s="1"/>
  <c r="D218" i="14" l="1"/>
  <c r="B219" i="14"/>
  <c r="C218" i="14"/>
  <c r="E218" i="14"/>
  <c r="F217" i="14"/>
  <c r="G217" i="14"/>
  <c r="H217" i="14" s="1"/>
  <c r="F218" i="14" l="1"/>
  <c r="G218" i="14"/>
  <c r="H218" i="14" s="1"/>
  <c r="C219" i="14"/>
  <c r="D219" i="14"/>
  <c r="E219" i="14"/>
  <c r="B220" i="14"/>
  <c r="D220" i="14" l="1"/>
  <c r="C220" i="14"/>
  <c r="E220" i="14"/>
  <c r="B221" i="14"/>
  <c r="G219" i="14"/>
  <c r="H219" i="14" s="1"/>
  <c r="F219" i="14"/>
  <c r="E221" i="14" l="1"/>
  <c r="B222" i="14"/>
  <c r="C221" i="14"/>
  <c r="D221" i="14"/>
  <c r="F220" i="14"/>
  <c r="G220" i="14"/>
  <c r="H220" i="14" s="1"/>
  <c r="D222" i="14" l="1"/>
  <c r="C222" i="14"/>
  <c r="B223" i="14"/>
  <c r="E222" i="14"/>
  <c r="G221" i="14"/>
  <c r="H221" i="14" s="1"/>
  <c r="F221" i="14"/>
  <c r="G222" i="14" l="1"/>
  <c r="H222" i="14" s="1"/>
  <c r="F222" i="14"/>
  <c r="E223" i="14"/>
  <c r="B224" i="14"/>
  <c r="C223" i="14"/>
  <c r="D223" i="14"/>
  <c r="E224" i="14" l="1"/>
  <c r="B225" i="14"/>
  <c r="D224" i="14"/>
  <c r="C224" i="14"/>
  <c r="G223" i="14"/>
  <c r="H223" i="14" s="1"/>
  <c r="F223" i="14"/>
  <c r="E225" i="14" l="1"/>
  <c r="B226" i="14"/>
  <c r="D225" i="14"/>
  <c r="C225" i="14"/>
  <c r="G224" i="14"/>
  <c r="H224" i="14" s="1"/>
  <c r="F224" i="14"/>
  <c r="D226" i="14" l="1"/>
  <c r="E226" i="14"/>
  <c r="C226" i="14"/>
  <c r="B227" i="14"/>
  <c r="G225" i="14"/>
  <c r="H225" i="14" s="1"/>
  <c r="F225" i="14"/>
  <c r="D227" i="14" l="1"/>
  <c r="E227" i="14"/>
  <c r="C227" i="14"/>
  <c r="B228" i="14"/>
  <c r="F226" i="14"/>
  <c r="G226" i="14"/>
  <c r="H226" i="14" s="1"/>
  <c r="D228" i="14" l="1"/>
  <c r="B229" i="14"/>
  <c r="C228" i="14"/>
  <c r="E228" i="14"/>
  <c r="G227" i="14"/>
  <c r="H227" i="14" s="1"/>
  <c r="F227" i="14"/>
  <c r="G228" i="14" l="1"/>
  <c r="H228" i="14" s="1"/>
  <c r="F228" i="14"/>
  <c r="B230" i="14"/>
  <c r="C229" i="14"/>
  <c r="E229" i="14"/>
  <c r="D229" i="14"/>
  <c r="G229" i="14" l="1"/>
  <c r="H229" i="14" s="1"/>
  <c r="F229" i="14"/>
  <c r="C230" i="14"/>
  <c r="E230" i="14"/>
  <c r="D230" i="14"/>
  <c r="B231" i="14"/>
  <c r="B232" i="14" l="1"/>
  <c r="D231" i="14"/>
  <c r="C231" i="14"/>
  <c r="E231" i="14"/>
  <c r="F230" i="14"/>
  <c r="G230" i="14"/>
  <c r="H230" i="14" s="1"/>
  <c r="F231" i="14" l="1"/>
  <c r="G231" i="14"/>
  <c r="H231" i="14" s="1"/>
  <c r="E232" i="14"/>
  <c r="B233" i="14"/>
  <c r="C232" i="14"/>
  <c r="D232" i="14"/>
  <c r="E233" i="14" l="1"/>
  <c r="C233" i="14"/>
  <c r="B234" i="14"/>
  <c r="D233" i="14"/>
  <c r="G232" i="14"/>
  <c r="H232" i="14" s="1"/>
  <c r="F232" i="14"/>
  <c r="D234" i="14" l="1"/>
  <c r="B235" i="14"/>
  <c r="E234" i="14"/>
  <c r="C234" i="14"/>
  <c r="G233" i="14"/>
  <c r="H233" i="14" s="1"/>
  <c r="F233" i="14"/>
  <c r="F234" i="14" l="1"/>
  <c r="G234" i="14"/>
  <c r="H234" i="14" s="1"/>
  <c r="B236" i="14"/>
  <c r="E235" i="14"/>
  <c r="D235" i="14"/>
  <c r="C235" i="14"/>
  <c r="G235" i="14" l="1"/>
  <c r="H235" i="14" s="1"/>
  <c r="F235" i="14"/>
  <c r="B237" i="14"/>
  <c r="D236" i="14"/>
  <c r="C236" i="14"/>
  <c r="E236" i="14"/>
  <c r="G236" i="14" l="1"/>
  <c r="H236" i="14" s="1"/>
  <c r="F236" i="14"/>
  <c r="B238" i="14"/>
  <c r="C237" i="14"/>
  <c r="D237" i="14"/>
  <c r="E237" i="14"/>
  <c r="F237" i="14" l="1"/>
  <c r="G237" i="14"/>
  <c r="H237" i="14" s="1"/>
  <c r="E238" i="14"/>
  <c r="C238" i="14"/>
  <c r="D238" i="14"/>
  <c r="B239" i="14"/>
  <c r="C239" i="14" l="1"/>
  <c r="E239" i="14"/>
  <c r="D239" i="14"/>
  <c r="B240" i="14"/>
  <c r="F238" i="14"/>
  <c r="G238" i="14"/>
  <c r="H238" i="14" s="1"/>
  <c r="D240" i="14" l="1"/>
  <c r="E240" i="14"/>
  <c r="B241" i="14"/>
  <c r="C240" i="14"/>
  <c r="G239" i="14"/>
  <c r="H239" i="14" s="1"/>
  <c r="F239" i="14"/>
  <c r="E241" i="14" l="1"/>
  <c r="D241" i="14"/>
  <c r="B242" i="14"/>
  <c r="C241" i="14"/>
  <c r="F240" i="14"/>
  <c r="G240" i="14"/>
  <c r="H240" i="14" s="1"/>
  <c r="C242" i="14" l="1"/>
  <c r="B243" i="14"/>
  <c r="E242" i="14"/>
  <c r="D242" i="14"/>
  <c r="F241" i="14"/>
  <c r="G241" i="14"/>
  <c r="H241" i="14" s="1"/>
  <c r="G242" i="14" l="1"/>
  <c r="H242" i="14" s="1"/>
  <c r="F242" i="14"/>
  <c r="E243" i="14"/>
  <c r="B244" i="14"/>
  <c r="C243" i="14"/>
  <c r="D243" i="14"/>
  <c r="C244" i="14" l="1"/>
  <c r="B245" i="14"/>
  <c r="D244" i="14"/>
  <c r="E244" i="14"/>
  <c r="F243" i="14"/>
  <c r="G243" i="14"/>
  <c r="H243" i="14" s="1"/>
  <c r="G244" i="14" l="1"/>
  <c r="H244" i="14" s="1"/>
  <c r="F244" i="14"/>
  <c r="E245" i="14"/>
  <c r="C245" i="14"/>
  <c r="D245" i="14"/>
  <c r="B246" i="14"/>
  <c r="B247" i="14" l="1"/>
  <c r="E246" i="14"/>
  <c r="D246" i="14"/>
  <c r="C246" i="14"/>
  <c r="F245" i="14"/>
  <c r="G245" i="14"/>
  <c r="H245" i="14" s="1"/>
  <c r="F246" i="14" l="1"/>
  <c r="G246" i="14"/>
  <c r="H246" i="14" s="1"/>
  <c r="C247" i="14"/>
  <c r="D247" i="14"/>
  <c r="B248" i="14"/>
  <c r="E247" i="14"/>
  <c r="F247" i="14" l="1"/>
  <c r="G247" i="14"/>
  <c r="H247" i="14" s="1"/>
  <c r="E248" i="14"/>
  <c r="C248" i="14"/>
  <c r="D248" i="14"/>
  <c r="B249" i="14"/>
  <c r="E249" i="14" l="1"/>
  <c r="D249" i="14"/>
  <c r="B250" i="14"/>
  <c r="C249" i="14"/>
  <c r="F248" i="14"/>
  <c r="G248" i="14"/>
  <c r="H248" i="14" s="1"/>
  <c r="A250" i="14" l="1"/>
  <c r="A249" i="14" s="1"/>
  <c r="A248" i="14" s="1"/>
  <c r="A247" i="14" s="1"/>
  <c r="A246" i="14" s="1"/>
  <c r="A245" i="14" s="1"/>
  <c r="A244" i="14" s="1"/>
  <c r="A243" i="14" s="1"/>
  <c r="A242" i="14" s="1"/>
  <c r="A241" i="14" s="1"/>
  <c r="A240" i="14" s="1"/>
  <c r="A239" i="14" s="1"/>
  <c r="A238" i="14" s="1"/>
  <c r="A237" i="14" s="1"/>
  <c r="A236" i="14" s="1"/>
  <c r="A235" i="14" s="1"/>
  <c r="A234" i="14" s="1"/>
  <c r="A233" i="14" s="1"/>
  <c r="A232" i="14" s="1"/>
  <c r="A231" i="14" s="1"/>
  <c r="A230" i="14" s="1"/>
  <c r="A229" i="14" s="1"/>
  <c r="A228" i="14" s="1"/>
  <c r="A227" i="14" s="1"/>
  <c r="A226" i="14" s="1"/>
  <c r="A225" i="14" s="1"/>
  <c r="A224" i="14" s="1"/>
  <c r="A223" i="14" s="1"/>
  <c r="A222" i="14" s="1"/>
  <c r="A221" i="14" s="1"/>
  <c r="A220" i="14" s="1"/>
  <c r="A219" i="14" s="1"/>
  <c r="A218" i="14" s="1"/>
  <c r="A217" i="14" s="1"/>
  <c r="A216" i="14" s="1"/>
  <c r="A215" i="14" s="1"/>
  <c r="A214" i="14" s="1"/>
  <c r="A213" i="14" s="1"/>
  <c r="A212" i="14" s="1"/>
  <c r="A211" i="14" s="1"/>
  <c r="A210" i="14" s="1"/>
  <c r="A209" i="14" s="1"/>
  <c r="A208" i="14" s="1"/>
  <c r="A207" i="14" s="1"/>
  <c r="A206" i="14" s="1"/>
  <c r="A205" i="14" s="1"/>
  <c r="A204" i="14" s="1"/>
  <c r="A203" i="14" s="1"/>
  <c r="A202" i="14" s="1"/>
  <c r="A201" i="14" s="1"/>
  <c r="A200" i="14" s="1"/>
  <c r="A199" i="14" s="1"/>
  <c r="A198" i="14" s="1"/>
  <c r="A197" i="14" s="1"/>
  <c r="A196" i="14" s="1"/>
  <c r="A195" i="14" s="1"/>
  <c r="A194" i="14" s="1"/>
  <c r="A193" i="14" s="1"/>
  <c r="A192" i="14" s="1"/>
  <c r="A191" i="14" s="1"/>
  <c r="A190" i="14" s="1"/>
  <c r="A189" i="14" s="1"/>
  <c r="A188" i="14" s="1"/>
  <c r="A187" i="14" s="1"/>
  <c r="A186" i="14" s="1"/>
  <c r="A185" i="14" s="1"/>
  <c r="A184" i="14" s="1"/>
  <c r="A183" i="14" s="1"/>
  <c r="A182" i="14" s="1"/>
  <c r="A181" i="14" s="1"/>
  <c r="A180" i="14" s="1"/>
  <c r="A179" i="14" s="1"/>
  <c r="A178" i="14" s="1"/>
  <c r="A177" i="14" s="1"/>
  <c r="A176" i="14" s="1"/>
  <c r="A175" i="14" s="1"/>
  <c r="A174" i="14" s="1"/>
  <c r="A173" i="14" s="1"/>
  <c r="A172" i="14" s="1"/>
  <c r="A171" i="14" s="1"/>
  <c r="A170" i="14" s="1"/>
  <c r="A169" i="14" s="1"/>
  <c r="A168" i="14" s="1"/>
  <c r="A167" i="14" s="1"/>
  <c r="A166" i="14" s="1"/>
  <c r="A165" i="14" s="1"/>
  <c r="A164" i="14" s="1"/>
  <c r="A163" i="14" s="1"/>
  <c r="A162" i="14" s="1"/>
  <c r="A161" i="14" s="1"/>
  <c r="A160" i="14" s="1"/>
  <c r="A159" i="14" s="1"/>
  <c r="A158" i="14" s="1"/>
  <c r="A157" i="14" s="1"/>
  <c r="A156" i="14" s="1"/>
  <c r="A155" i="14" s="1"/>
  <c r="A154" i="14" s="1"/>
  <c r="A153" i="14" s="1"/>
  <c r="A152" i="14" s="1"/>
  <c r="A151" i="14" s="1"/>
  <c r="A150" i="14" s="1"/>
  <c r="A149" i="14" s="1"/>
  <c r="A148" i="14" s="1"/>
  <c r="A147" i="14" s="1"/>
  <c r="A146" i="14" s="1"/>
  <c r="A145" i="14" s="1"/>
  <c r="A144" i="14" s="1"/>
  <c r="A143" i="14" s="1"/>
  <c r="A142" i="14" s="1"/>
  <c r="A141" i="14" s="1"/>
  <c r="A140" i="14" s="1"/>
  <c r="A139" i="14" s="1"/>
  <c r="A138" i="14" s="1"/>
  <c r="A137" i="14" s="1"/>
  <c r="A136" i="14" s="1"/>
  <c r="A135" i="14" s="1"/>
  <c r="A134" i="14" s="1"/>
  <c r="A133" i="14" s="1"/>
  <c r="A132" i="14" s="1"/>
  <c r="A131" i="14" s="1"/>
  <c r="A130" i="14" s="1"/>
  <c r="A129" i="14" s="1"/>
  <c r="A128" i="14" s="1"/>
  <c r="A127" i="14" s="1"/>
  <c r="A126" i="14" s="1"/>
  <c r="A125" i="14" s="1"/>
  <c r="A124" i="14" s="1"/>
  <c r="A123" i="14" s="1"/>
  <c r="A122" i="14" s="1"/>
  <c r="A121" i="14" s="1"/>
  <c r="A120" i="14" s="1"/>
  <c r="A119" i="14" s="1"/>
  <c r="A118" i="14" s="1"/>
  <c r="A117" i="14" s="1"/>
  <c r="A116" i="14" s="1"/>
  <c r="A115" i="14" s="1"/>
  <c r="A114" i="14" s="1"/>
  <c r="A113" i="14" s="1"/>
  <c r="A112" i="14" s="1"/>
  <c r="A111" i="14" s="1"/>
  <c r="A110" i="14" s="1"/>
  <c r="A109" i="14" s="1"/>
  <c r="A108" i="14" s="1"/>
  <c r="A107" i="14" s="1"/>
  <c r="A106" i="14" s="1"/>
  <c r="A105" i="14" s="1"/>
  <c r="A104" i="14" s="1"/>
  <c r="A103" i="14" s="1"/>
  <c r="A102" i="14" s="1"/>
  <c r="A101" i="14" s="1"/>
  <c r="A100" i="14" s="1"/>
  <c r="A99" i="14" s="1"/>
  <c r="A98" i="14" s="1"/>
  <c r="A97" i="14" s="1"/>
  <c r="A96" i="14" s="1"/>
  <c r="A95" i="14" s="1"/>
  <c r="A94" i="14" s="1"/>
  <c r="A93" i="14" s="1"/>
  <c r="A92" i="14" s="1"/>
  <c r="A91" i="14" s="1"/>
  <c r="A90" i="14" s="1"/>
  <c r="A89" i="14" s="1"/>
  <c r="A88" i="14" s="1"/>
  <c r="A87" i="14" s="1"/>
  <c r="A86" i="14" s="1"/>
  <c r="A85" i="14" s="1"/>
  <c r="A84" i="14" s="1"/>
  <c r="A83" i="14" s="1"/>
  <c r="A82" i="14" s="1"/>
  <c r="A81" i="14" s="1"/>
  <c r="A80" i="14" s="1"/>
  <c r="A79" i="14" s="1"/>
  <c r="A78" i="14" s="1"/>
  <c r="A77" i="14" s="1"/>
  <c r="A76" i="14" s="1"/>
  <c r="A75" i="14" s="1"/>
  <c r="A74" i="14" s="1"/>
  <c r="A73" i="14" s="1"/>
  <c r="A72" i="14" s="1"/>
  <c r="A71" i="14" s="1"/>
  <c r="A70" i="14" s="1"/>
  <c r="A69" i="14" s="1"/>
  <c r="A68" i="14" s="1"/>
  <c r="A67" i="14" s="1"/>
  <c r="A66" i="14" s="1"/>
  <c r="A65" i="14" s="1"/>
  <c r="A64" i="14" s="1"/>
  <c r="A63" i="14" s="1"/>
  <c r="A62" i="14" s="1"/>
  <c r="A61" i="14" s="1"/>
  <c r="A60" i="14" s="1"/>
  <c r="A59" i="14" s="1"/>
  <c r="A58" i="14" s="1"/>
  <c r="A57" i="14" s="1"/>
  <c r="A56" i="14" s="1"/>
  <c r="A55" i="14" s="1"/>
  <c r="A54" i="14" s="1"/>
  <c r="A53" i="14" s="1"/>
  <c r="A52" i="14" s="1"/>
  <c r="A51" i="14" s="1"/>
  <c r="A50" i="14" s="1"/>
  <c r="A49" i="14" s="1"/>
  <c r="A48" i="14" s="1"/>
  <c r="A47" i="14" s="1"/>
  <c r="A46" i="14" s="1"/>
  <c r="A45" i="14" s="1"/>
  <c r="A44" i="14" s="1"/>
  <c r="A43" i="14" s="1"/>
  <c r="A42" i="14" s="1"/>
  <c r="A41" i="14" s="1"/>
  <c r="A40" i="14" s="1"/>
  <c r="A39" i="14" s="1"/>
  <c r="A38" i="14" s="1"/>
  <c r="A37" i="14" s="1"/>
  <c r="A36" i="14" s="1"/>
  <c r="A35" i="14" s="1"/>
  <c r="A34" i="14" s="1"/>
  <c r="A33" i="14" s="1"/>
  <c r="A32" i="14" s="1"/>
  <c r="A31" i="14" s="1"/>
  <c r="A30" i="14" s="1"/>
  <c r="A29" i="14" s="1"/>
  <c r="A28" i="14" s="1"/>
  <c r="A27" i="14" s="1"/>
  <c r="A26" i="14" s="1"/>
  <c r="A25" i="14" s="1"/>
  <c r="A24" i="14" s="1"/>
  <c r="A23" i="14" s="1"/>
  <c r="A22" i="14" s="1"/>
  <c r="A21" i="14" s="1"/>
  <c r="A20" i="14" s="1"/>
  <c r="A19" i="14" s="1"/>
  <c r="A18" i="14" s="1"/>
  <c r="A17" i="14" s="1"/>
  <c r="A16" i="14" s="1"/>
  <c r="A15" i="14" s="1"/>
  <c r="C250" i="14"/>
  <c r="B251" i="14"/>
  <c r="D250" i="14"/>
  <c r="E250" i="14"/>
  <c r="G249" i="14"/>
  <c r="H249" i="14" s="1"/>
  <c r="F249" i="14"/>
  <c r="G250" i="14" l="1"/>
  <c r="H250" i="14" s="1"/>
  <c r="F250" i="14"/>
  <c r="D251" i="14"/>
  <c r="A251" i="14"/>
  <c r="B252" i="14"/>
  <c r="E251" i="14"/>
  <c r="C251" i="14"/>
  <c r="F251" i="14" l="1"/>
  <c r="G251" i="14"/>
  <c r="H251" i="14" s="1"/>
  <c r="C252" i="14"/>
  <c r="D252" i="14"/>
  <c r="B253" i="14"/>
  <c r="E252" i="14"/>
  <c r="A252" i="14"/>
  <c r="F252" i="14" l="1"/>
  <c r="G252" i="14"/>
  <c r="H252" i="14" s="1"/>
  <c r="C253" i="14"/>
  <c r="D253" i="14"/>
  <c r="E253" i="14"/>
  <c r="A253" i="14"/>
  <c r="B254" i="14"/>
  <c r="F253" i="14" l="1"/>
  <c r="G253" i="14"/>
  <c r="H253" i="14" s="1"/>
  <c r="E254" i="14"/>
  <c r="C254" i="14"/>
  <c r="A254" i="14"/>
  <c r="D254" i="14"/>
  <c r="B255" i="14"/>
  <c r="E255" i="14" l="1"/>
  <c r="C255" i="14"/>
  <c r="A255" i="14"/>
  <c r="B256" i="14"/>
  <c r="D255" i="14"/>
  <c r="F254" i="14"/>
  <c r="G254" i="14"/>
  <c r="H254" i="14" s="1"/>
  <c r="C256" i="14" l="1"/>
  <c r="D256" i="14"/>
  <c r="E256" i="14"/>
  <c r="B257" i="14"/>
  <c r="A256" i="14"/>
  <c r="F255" i="14"/>
  <c r="G255" i="14"/>
  <c r="H255" i="14" s="1"/>
  <c r="C257" i="14" l="1"/>
  <c r="E257" i="14"/>
  <c r="B258" i="14"/>
  <c r="A257" i="14"/>
  <c r="D257" i="14"/>
  <c r="F256" i="14"/>
  <c r="G256" i="14"/>
  <c r="H256" i="14" s="1"/>
  <c r="D258" i="14" l="1"/>
  <c r="E258" i="14"/>
  <c r="B259" i="14"/>
  <c r="C258" i="14"/>
  <c r="A258" i="14"/>
  <c r="F257" i="14"/>
  <c r="G257" i="14"/>
  <c r="H257" i="14" s="1"/>
  <c r="B260" i="14" l="1"/>
  <c r="E259" i="14"/>
  <c r="D259" i="14"/>
  <c r="C259" i="14"/>
  <c r="A259" i="14"/>
  <c r="F258" i="14"/>
  <c r="G258" i="14"/>
  <c r="H258" i="14" s="1"/>
  <c r="G259" i="14" l="1"/>
  <c r="H259" i="14" s="1"/>
  <c r="F259" i="14"/>
  <c r="A260" i="14"/>
  <c r="B261" i="14"/>
  <c r="E260" i="14"/>
  <c r="C260" i="14"/>
  <c r="D260" i="14"/>
  <c r="G260" i="14" l="1"/>
  <c r="H260" i="14" s="1"/>
  <c r="F260" i="14"/>
  <c r="D261" i="14"/>
  <c r="A261" i="14"/>
  <c r="B262" i="14"/>
  <c r="E261" i="14"/>
  <c r="C261" i="14"/>
  <c r="G261" i="14" l="1"/>
  <c r="H261" i="14" s="1"/>
  <c r="F261" i="14"/>
  <c r="B263" i="14"/>
  <c r="C262" i="14"/>
  <c r="A262" i="14"/>
  <c r="E262" i="14"/>
  <c r="D262" i="14"/>
  <c r="F262" i="14" l="1"/>
  <c r="G262" i="14"/>
  <c r="H262" i="14" s="1"/>
  <c r="D263" i="14"/>
  <c r="C263" i="14"/>
  <c r="A263" i="14"/>
  <c r="B264" i="14"/>
  <c r="E263" i="14"/>
  <c r="D264" i="14" l="1"/>
  <c r="C264" i="14"/>
  <c r="A264" i="14"/>
  <c r="B265" i="14"/>
  <c r="E264" i="14"/>
  <c r="F263" i="14"/>
  <c r="G263" i="14"/>
  <c r="H263" i="14" s="1"/>
  <c r="F264" i="14" l="1"/>
  <c r="G264" i="14"/>
  <c r="H264" i="14" s="1"/>
  <c r="B266" i="14"/>
  <c r="A265" i="14"/>
  <c r="C265" i="14"/>
  <c r="E265" i="14"/>
  <c r="D265" i="14"/>
  <c r="G265" i="14" l="1"/>
  <c r="H265" i="14" s="1"/>
  <c r="F265" i="14"/>
  <c r="B267" i="14"/>
  <c r="D266" i="14"/>
  <c r="A266" i="14"/>
  <c r="E266" i="14"/>
  <c r="C266" i="14"/>
  <c r="F266" i="14" l="1"/>
  <c r="G266" i="14"/>
  <c r="H266" i="14" s="1"/>
  <c r="A267" i="14"/>
  <c r="D267" i="14"/>
  <c r="B268" i="14"/>
  <c r="C267" i="14"/>
  <c r="E267" i="14"/>
  <c r="G267" i="14" l="1"/>
  <c r="H267" i="14" s="1"/>
  <c r="F267" i="14"/>
  <c r="A268" i="14"/>
  <c r="E268" i="14"/>
  <c r="C268" i="14"/>
  <c r="B269" i="14"/>
  <c r="D268" i="14"/>
  <c r="B270" i="14" l="1"/>
  <c r="E269" i="14"/>
  <c r="C269" i="14"/>
  <c r="A269" i="14"/>
  <c r="D269" i="14"/>
  <c r="F268" i="14"/>
  <c r="G268" i="14"/>
  <c r="H268" i="14" s="1"/>
  <c r="F269" i="14" l="1"/>
  <c r="G269" i="14"/>
  <c r="H269" i="14" s="1"/>
  <c r="C270" i="14"/>
  <c r="A270" i="14"/>
  <c r="E270" i="14"/>
  <c r="B271" i="14"/>
  <c r="D270" i="14"/>
  <c r="A271" i="14" l="1"/>
  <c r="D271" i="14"/>
  <c r="B272" i="14"/>
  <c r="E271" i="14"/>
  <c r="C271" i="14"/>
  <c r="G270" i="14"/>
  <c r="H270" i="14" s="1"/>
  <c r="F270" i="14"/>
  <c r="C272" i="14" l="1"/>
  <c r="D272" i="14"/>
  <c r="E272" i="14"/>
  <c r="B273" i="14"/>
  <c r="A272" i="14"/>
  <c r="F271" i="14"/>
  <c r="G271" i="14"/>
  <c r="H271" i="14" s="1"/>
  <c r="A273" i="14" l="1"/>
  <c r="E273" i="14"/>
  <c r="C273" i="14"/>
  <c r="B274" i="14"/>
  <c r="D273" i="14"/>
  <c r="F272" i="14"/>
  <c r="G272" i="14"/>
  <c r="H272" i="14" s="1"/>
  <c r="F273" i="14" l="1"/>
  <c r="G273" i="14"/>
  <c r="H273" i="14" s="1"/>
  <c r="C274" i="14"/>
  <c r="B275" i="14"/>
  <c r="E274" i="14"/>
  <c r="D274" i="14"/>
  <c r="A274" i="14"/>
  <c r="F274" i="14" l="1"/>
  <c r="G274" i="14"/>
  <c r="H274" i="14" s="1"/>
  <c r="B276" i="14"/>
  <c r="E275" i="14"/>
  <c r="C275" i="14"/>
  <c r="A275" i="14"/>
  <c r="D275" i="14"/>
  <c r="G275" i="14" l="1"/>
  <c r="H275" i="14" s="1"/>
  <c r="F275" i="14"/>
  <c r="B277" i="14"/>
  <c r="A276" i="14"/>
  <c r="C276" i="14"/>
  <c r="E276" i="14"/>
  <c r="D276" i="14"/>
  <c r="G276" i="14" l="1"/>
  <c r="H276" i="14" s="1"/>
  <c r="F276" i="14"/>
  <c r="D277" i="14"/>
  <c r="A277" i="14"/>
  <c r="B278" i="14"/>
  <c r="C277" i="14"/>
  <c r="E277" i="14"/>
  <c r="D278" i="14" l="1"/>
  <c r="B279" i="14"/>
  <c r="E278" i="14"/>
  <c r="C278" i="14"/>
  <c r="A278" i="14"/>
  <c r="F277" i="14"/>
  <c r="G277" i="14"/>
  <c r="H277" i="14" s="1"/>
  <c r="F278" i="14" l="1"/>
  <c r="G278" i="14"/>
  <c r="H278" i="14" s="1"/>
  <c r="E279" i="14"/>
  <c r="B280" i="14"/>
  <c r="A279" i="14"/>
  <c r="D279" i="14"/>
  <c r="C279" i="14"/>
  <c r="D280" i="14" l="1"/>
  <c r="C280" i="14"/>
  <c r="A280" i="14"/>
  <c r="E280" i="14"/>
  <c r="B281" i="14"/>
  <c r="F279" i="14"/>
  <c r="G279" i="14"/>
  <c r="H279" i="14" s="1"/>
  <c r="A281" i="14" l="1"/>
  <c r="E281" i="14"/>
  <c r="D281" i="14"/>
  <c r="C281" i="14"/>
  <c r="B282" i="14"/>
  <c r="F280" i="14"/>
  <c r="G280" i="14"/>
  <c r="H280" i="14" s="1"/>
  <c r="E282" i="14" l="1"/>
  <c r="D282" i="14"/>
  <c r="C282" i="14"/>
  <c r="B283" i="14"/>
  <c r="A282" i="14"/>
  <c r="F281" i="14"/>
  <c r="G281" i="14"/>
  <c r="H281" i="14" s="1"/>
  <c r="E283" i="14" l="1"/>
  <c r="C283" i="14"/>
  <c r="A283" i="14"/>
  <c r="B284" i="14"/>
  <c r="D283" i="14"/>
  <c r="F282" i="14"/>
  <c r="G282" i="14"/>
  <c r="H282" i="14" s="1"/>
  <c r="E284" i="14" l="1"/>
  <c r="A284" i="14"/>
  <c r="B285" i="14"/>
  <c r="C284" i="14"/>
  <c r="D284" i="14"/>
  <c r="G283" i="14"/>
  <c r="H283" i="14" s="1"/>
  <c r="F283" i="14"/>
  <c r="C285" i="14" l="1"/>
  <c r="A285" i="14"/>
  <c r="D285" i="14"/>
  <c r="B286" i="14"/>
  <c r="E285" i="14"/>
  <c r="G284" i="14"/>
  <c r="H284" i="14" s="1"/>
  <c r="F284" i="14"/>
  <c r="G285" i="14" l="1"/>
  <c r="H285" i="14" s="1"/>
  <c r="F285" i="14"/>
  <c r="B5" i="14"/>
  <c r="E286" i="14"/>
  <c r="C286" i="14"/>
  <c r="D286" i="14"/>
  <c r="A286" i="14"/>
  <c r="G286" i="14" l="1"/>
  <c r="H286" i="14" s="1"/>
  <c r="I286" i="14" s="1"/>
  <c r="I285" i="14" s="1"/>
  <c r="I284" i="14" s="1"/>
  <c r="I283" i="14" s="1"/>
  <c r="I282" i="14" s="1"/>
  <c r="I281" i="14" s="1"/>
  <c r="I280" i="14" s="1"/>
  <c r="I279" i="14" s="1"/>
  <c r="I278" i="14" s="1"/>
  <c r="I277" i="14" s="1"/>
  <c r="I276" i="14" s="1"/>
  <c r="I275" i="14" s="1"/>
  <c r="I274" i="14" s="1"/>
  <c r="I273" i="14" s="1"/>
  <c r="I272" i="14" s="1"/>
  <c r="I271" i="14" s="1"/>
  <c r="I270" i="14" s="1"/>
  <c r="I269" i="14" s="1"/>
  <c r="I268" i="14" s="1"/>
  <c r="I267" i="14" s="1"/>
  <c r="I266" i="14" s="1"/>
  <c r="I265" i="14" s="1"/>
  <c r="I264" i="14" s="1"/>
  <c r="I263" i="14" s="1"/>
  <c r="I262" i="14" s="1"/>
  <c r="I261" i="14" s="1"/>
  <c r="I260" i="14" s="1"/>
  <c r="I259" i="14" s="1"/>
  <c r="I258" i="14" s="1"/>
  <c r="I257" i="14" s="1"/>
  <c r="I256" i="14" s="1"/>
  <c r="I255" i="14" s="1"/>
  <c r="I254" i="14" s="1"/>
  <c r="I253" i="14" s="1"/>
  <c r="I252" i="14" s="1"/>
  <c r="I251" i="14" s="1"/>
  <c r="I250" i="14" s="1"/>
  <c r="I249" i="14" s="1"/>
  <c r="I248" i="14" s="1"/>
  <c r="I247" i="14" s="1"/>
  <c r="I246" i="14" s="1"/>
  <c r="I245" i="14" s="1"/>
  <c r="I244" i="14" s="1"/>
  <c r="I243" i="14" s="1"/>
  <c r="I242" i="14" s="1"/>
  <c r="I241" i="14" s="1"/>
  <c r="I240" i="14" s="1"/>
  <c r="I239" i="14" s="1"/>
  <c r="I238" i="14" s="1"/>
  <c r="I237" i="14" s="1"/>
  <c r="I236" i="14" s="1"/>
  <c r="I235" i="14" s="1"/>
  <c r="I234" i="14" s="1"/>
  <c r="I233" i="14" s="1"/>
  <c r="I232" i="14" s="1"/>
  <c r="I231" i="14" s="1"/>
  <c r="I230" i="14" s="1"/>
  <c r="I229" i="14" s="1"/>
  <c r="I228" i="14" s="1"/>
  <c r="I227" i="14" s="1"/>
  <c r="I226" i="14" s="1"/>
  <c r="I225" i="14" s="1"/>
  <c r="I224" i="14" s="1"/>
  <c r="I223" i="14" s="1"/>
  <c r="I222" i="14" s="1"/>
  <c r="I221" i="14" s="1"/>
  <c r="I220" i="14" s="1"/>
  <c r="I219" i="14" s="1"/>
  <c r="I218" i="14" s="1"/>
  <c r="I217" i="14" s="1"/>
  <c r="I216" i="14" s="1"/>
  <c r="I215" i="14" s="1"/>
  <c r="I214" i="14" s="1"/>
  <c r="I213" i="14" s="1"/>
  <c r="I212" i="14" s="1"/>
  <c r="I211" i="14" s="1"/>
  <c r="I210" i="14" s="1"/>
  <c r="I209" i="14" s="1"/>
  <c r="I208" i="14" s="1"/>
  <c r="I207" i="14" s="1"/>
  <c r="I206" i="14" s="1"/>
  <c r="I205" i="14" s="1"/>
  <c r="I204" i="14" s="1"/>
  <c r="I203" i="14" s="1"/>
  <c r="I202" i="14" s="1"/>
  <c r="I201" i="14" s="1"/>
  <c r="I200" i="14" s="1"/>
  <c r="I199" i="14" s="1"/>
  <c r="I198" i="14" s="1"/>
  <c r="I197" i="14" s="1"/>
  <c r="I196" i="14" s="1"/>
  <c r="I195" i="14" s="1"/>
  <c r="I194" i="14" s="1"/>
  <c r="I193" i="14" s="1"/>
  <c r="I192" i="14" s="1"/>
  <c r="I191" i="14" s="1"/>
  <c r="I190" i="14" s="1"/>
  <c r="I189" i="14" s="1"/>
  <c r="I188" i="14" s="1"/>
  <c r="I187" i="14" s="1"/>
  <c r="I186" i="14" s="1"/>
  <c r="I185" i="14" s="1"/>
  <c r="I184" i="14" s="1"/>
  <c r="I183" i="14" s="1"/>
  <c r="I182" i="14" s="1"/>
  <c r="I181" i="14" s="1"/>
  <c r="I180" i="14" s="1"/>
  <c r="I179" i="14" s="1"/>
  <c r="I178" i="14" s="1"/>
  <c r="I177" i="14" s="1"/>
  <c r="I176" i="14" s="1"/>
  <c r="I175" i="14" s="1"/>
  <c r="I174" i="14" s="1"/>
  <c r="I173" i="14" s="1"/>
  <c r="I172" i="14" s="1"/>
  <c r="I171" i="14" s="1"/>
  <c r="I170" i="14" s="1"/>
  <c r="I169" i="14" s="1"/>
  <c r="I168" i="14" s="1"/>
  <c r="I167" i="14" s="1"/>
  <c r="I166" i="14" s="1"/>
  <c r="I165" i="14" s="1"/>
  <c r="I164" i="14" s="1"/>
  <c r="I163" i="14" s="1"/>
  <c r="I162" i="14" s="1"/>
  <c r="I161" i="14" s="1"/>
  <c r="I160" i="14" s="1"/>
  <c r="I159" i="14" s="1"/>
  <c r="I158" i="14" s="1"/>
  <c r="I157" i="14" s="1"/>
  <c r="I156" i="14" s="1"/>
  <c r="I155" i="14" s="1"/>
  <c r="I154" i="14" s="1"/>
  <c r="I153" i="14" s="1"/>
  <c r="I152" i="14" s="1"/>
  <c r="I151" i="14" s="1"/>
  <c r="I150" i="14" s="1"/>
  <c r="I149" i="14" s="1"/>
  <c r="I148" i="14" s="1"/>
  <c r="I147" i="14" s="1"/>
  <c r="I146" i="14" s="1"/>
  <c r="I145" i="14" s="1"/>
  <c r="I144" i="14" s="1"/>
  <c r="I143" i="14" s="1"/>
  <c r="I142" i="14" s="1"/>
  <c r="I141" i="14" s="1"/>
  <c r="I140" i="14" s="1"/>
  <c r="I139" i="14" s="1"/>
  <c r="I138" i="14" s="1"/>
  <c r="I137" i="14" s="1"/>
  <c r="I136" i="14" s="1"/>
  <c r="I135" i="14" s="1"/>
  <c r="I134" i="14" s="1"/>
  <c r="I133" i="14" s="1"/>
  <c r="I132" i="14" s="1"/>
  <c r="I131" i="14" s="1"/>
  <c r="I130" i="14" s="1"/>
  <c r="I129" i="14" s="1"/>
  <c r="I128" i="14" s="1"/>
  <c r="I127" i="14" s="1"/>
  <c r="I126" i="14" s="1"/>
  <c r="I125" i="14" s="1"/>
  <c r="I124" i="14" s="1"/>
  <c r="I123" i="14" s="1"/>
  <c r="I122" i="14" s="1"/>
  <c r="I121" i="14" s="1"/>
  <c r="I120" i="14" s="1"/>
  <c r="I119" i="14" s="1"/>
  <c r="I118" i="14" s="1"/>
  <c r="I117" i="14" s="1"/>
  <c r="I116" i="14" s="1"/>
  <c r="I115" i="14" s="1"/>
  <c r="I114" i="14" s="1"/>
  <c r="I113" i="14" s="1"/>
  <c r="I112" i="14" s="1"/>
  <c r="I111" i="14" s="1"/>
  <c r="I110" i="14" s="1"/>
  <c r="I109" i="14" s="1"/>
  <c r="I108" i="14" s="1"/>
  <c r="I107" i="14" s="1"/>
  <c r="I106" i="14" s="1"/>
  <c r="I105" i="14" s="1"/>
  <c r="I104" i="14" s="1"/>
  <c r="I103" i="14" s="1"/>
  <c r="I102" i="14" s="1"/>
  <c r="I101" i="14" s="1"/>
  <c r="I100" i="14" s="1"/>
  <c r="I99" i="14" s="1"/>
  <c r="I98" i="14" s="1"/>
  <c r="I97" i="14" s="1"/>
  <c r="I96" i="14" s="1"/>
  <c r="I95" i="14" s="1"/>
  <c r="I94" i="14" s="1"/>
  <c r="I93" i="14" s="1"/>
  <c r="I92" i="14" s="1"/>
  <c r="I91" i="14" s="1"/>
  <c r="I90" i="14" s="1"/>
  <c r="I89" i="14" s="1"/>
  <c r="I88" i="14" s="1"/>
  <c r="I87" i="14" s="1"/>
  <c r="I86" i="14" s="1"/>
  <c r="I85" i="14" s="1"/>
  <c r="I84" i="14" s="1"/>
  <c r="I83" i="14" s="1"/>
  <c r="I82" i="14" s="1"/>
  <c r="I81" i="14" s="1"/>
  <c r="I80" i="14" s="1"/>
  <c r="I79" i="14" s="1"/>
  <c r="I78" i="14" s="1"/>
  <c r="I77" i="14" s="1"/>
  <c r="I76" i="14" s="1"/>
  <c r="I75" i="14" s="1"/>
  <c r="I74" i="14" s="1"/>
  <c r="I73" i="14" s="1"/>
  <c r="I72" i="14" s="1"/>
  <c r="I71" i="14" s="1"/>
  <c r="I70" i="14" s="1"/>
  <c r="I69" i="14" s="1"/>
  <c r="I68" i="14" s="1"/>
  <c r="I67" i="14" s="1"/>
  <c r="I66" i="14" s="1"/>
  <c r="I65" i="14" s="1"/>
  <c r="I64" i="14" s="1"/>
  <c r="I63" i="14" s="1"/>
  <c r="I62" i="14" s="1"/>
  <c r="I61" i="14" s="1"/>
  <c r="I60" i="14" s="1"/>
  <c r="I59" i="14" s="1"/>
  <c r="I58" i="14" s="1"/>
  <c r="I57" i="14" s="1"/>
  <c r="I56" i="14" s="1"/>
  <c r="I55" i="14" s="1"/>
  <c r="I54" i="14" s="1"/>
  <c r="I53" i="14" s="1"/>
  <c r="I52" i="14" s="1"/>
  <c r="I51" i="14" s="1"/>
  <c r="I50" i="14" s="1"/>
  <c r="I49" i="14" s="1"/>
  <c r="I48" i="14" s="1"/>
  <c r="I47" i="14" s="1"/>
  <c r="I46" i="14" s="1"/>
  <c r="I45" i="14" s="1"/>
  <c r="I44" i="14" s="1"/>
  <c r="I43" i="14" s="1"/>
  <c r="I42" i="14" s="1"/>
  <c r="I41" i="14" s="1"/>
  <c r="I40" i="14" s="1"/>
  <c r="I39" i="14" s="1"/>
  <c r="I38" i="14" s="1"/>
  <c r="I37" i="14" s="1"/>
  <c r="I36" i="14" s="1"/>
  <c r="I35" i="14" s="1"/>
  <c r="I34" i="14" s="1"/>
  <c r="I33" i="14" s="1"/>
  <c r="I32" i="14" s="1"/>
  <c r="I31" i="14" s="1"/>
  <c r="I30" i="14" s="1"/>
  <c r="I29" i="14" s="1"/>
  <c r="I28" i="14" s="1"/>
  <c r="I27" i="14" s="1"/>
  <c r="I26" i="14" s="1"/>
  <c r="I25" i="14" s="1"/>
  <c r="I24" i="14" s="1"/>
  <c r="I23" i="14" s="1"/>
  <c r="I22" i="14" s="1"/>
  <c r="I21" i="14" s="1"/>
  <c r="I20" i="14" s="1"/>
  <c r="I19" i="14" s="1"/>
  <c r="I18" i="14" s="1"/>
  <c r="I17" i="14" s="1"/>
  <c r="I16" i="14" s="1"/>
  <c r="I15" i="14" s="1"/>
  <c r="I10" i="14" s="1"/>
  <c r="F286" i="14"/>
  <c r="I8" i="14"/>
  <c r="E6" i="14"/>
  <c r="B6" i="14"/>
  <c r="I6" i="14"/>
  <c r="C28" i="2" s="1"/>
  <c r="I7" i="14"/>
  <c r="C29" i="2" s="1"/>
  <c r="E7" i="14"/>
  <c r="B7" i="14"/>
  <c r="B29" i="2" s="1"/>
  <c r="C30" i="2" l="1"/>
  <c r="B30" i="2"/>
  <c r="B28" i="2"/>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X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A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mments3.xml><?xml version="1.0" encoding="utf-8"?>
<comments xmlns="http://schemas.openxmlformats.org/spreadsheetml/2006/main">
  <authors>
    <author>Ronald McAlister</author>
    <author>Ronald McAllister</author>
    <author>Ron McAllister</author>
  </authors>
  <commentList>
    <comment ref="C7" authorId="0">
      <text>
        <r>
          <rPr>
            <sz val="9"/>
            <color indexed="81"/>
            <rFont val="Tahoma"/>
            <family val="2"/>
          </rPr>
          <t>True==&gt; Prices will source from Adjusted Values columns of InputPriceData tab. Otherwise source from Raw Data Values columns.</t>
        </r>
      </text>
    </comment>
    <comment ref="A11" authorId="1">
      <text>
        <r>
          <rPr>
            <sz val="8"/>
            <color indexed="81"/>
            <rFont val="Tahoma"/>
            <family val="2"/>
          </rPr>
          <t xml:space="preserve">Negative numbers will cause errors.
</t>
        </r>
      </text>
    </comment>
    <comment ref="F11" authorId="1">
      <text>
        <r>
          <rPr>
            <sz val="8"/>
            <color indexed="81"/>
            <rFont val="Tahoma"/>
            <family val="2"/>
          </rPr>
          <t xml:space="preserve">Formula used to set a minimum white space above highest high. Or R5
</t>
        </r>
      </text>
    </comment>
    <comment ref="F12" authorId="1">
      <text>
        <r>
          <rPr>
            <sz val="8"/>
            <color indexed="81"/>
            <rFont val="Tahoma"/>
            <family val="2"/>
          </rPr>
          <t>Formula used to set a minimum white space below lowest Low. Or S5</t>
        </r>
      </text>
    </comment>
    <comment ref="F13" authorId="0">
      <text>
        <r>
          <rPr>
            <sz val="9"/>
            <color indexed="81"/>
            <rFont val="Tahoma"/>
            <family val="2"/>
          </rPr>
          <t>used to specify the % of the min/max spread used to provide some vertical white space above and below the price plot</t>
        </r>
      </text>
    </comment>
    <comment ref="C16" authorId="1">
      <text>
        <r>
          <rPr>
            <sz val="8"/>
            <color indexed="81"/>
            <rFont val="Tahoma"/>
            <family val="2"/>
          </rPr>
          <t>Resolve any "To Date" problems before attempting to correct a #NA problem in this cell.</t>
        </r>
      </text>
    </comment>
    <comment ref="C17" authorId="1">
      <text>
        <r>
          <rPr>
            <b/>
            <sz val="8"/>
            <color indexed="81"/>
            <rFont val="Tahoma"/>
            <family val="2"/>
          </rPr>
          <t>Ronald McAllister:</t>
        </r>
        <r>
          <rPr>
            <sz val="8"/>
            <color indexed="81"/>
            <rFont val="Tahoma"/>
            <family val="2"/>
          </rPr>
          <t xml:space="preserve">
#NA here indicates that no </t>
        </r>
        <r>
          <rPr>
            <b/>
            <sz val="8"/>
            <color indexed="81"/>
            <rFont val="Tahoma"/>
            <family val="2"/>
          </rPr>
          <t>Matching Date</t>
        </r>
        <r>
          <rPr>
            <sz val="8"/>
            <color indexed="81"/>
            <rFont val="Tahoma"/>
            <family val="2"/>
          </rPr>
          <t xml:space="preserve"> is available on the InputPriceData tab. Most likely cause, Weekend date or holiday date.</t>
        </r>
      </text>
    </comment>
    <comment ref="AA27" authorId="2">
      <text>
        <r>
          <rPr>
            <b/>
            <sz val="9"/>
            <color indexed="81"/>
            <rFont val="Tahoma"/>
            <family val="2"/>
          </rPr>
          <t>Ron McAllister:</t>
        </r>
        <r>
          <rPr>
            <sz val="9"/>
            <color indexed="81"/>
            <rFont val="Tahoma"/>
            <family val="2"/>
          </rPr>
          <t xml:space="preserve">
INT function used so that Predict Bin can count the distribution properly</t>
        </r>
      </text>
    </comment>
    <comment ref="AI30" authorId="2">
      <text>
        <r>
          <rPr>
            <b/>
            <sz val="9"/>
            <color indexed="81"/>
            <rFont val="Tahoma"/>
            <family val="2"/>
          </rPr>
          <t>Ron McAllister:</t>
        </r>
        <r>
          <rPr>
            <sz val="9"/>
            <color indexed="81"/>
            <rFont val="Tahoma"/>
            <family val="2"/>
          </rPr>
          <t xml:space="preserve">
Using this value to make CG plot bar a bit taller than any of the probability distribution bars.</t>
        </r>
      </text>
    </comment>
    <comment ref="AJ31" authorId="2">
      <text>
        <r>
          <rPr>
            <b/>
            <sz val="9"/>
            <color indexed="81"/>
            <rFont val="Tahoma"/>
            <family val="2"/>
          </rPr>
          <t>Ron McAllister:</t>
        </r>
        <r>
          <rPr>
            <sz val="9"/>
            <color indexed="81"/>
            <rFont val="Tahoma"/>
            <family val="2"/>
          </rPr>
          <t xml:space="preserve">
Arcane formula forces my CG location to be a multiple of 0.2 so as to align with the %gain x-axis values used on the Probability Distribution chart.</t>
        </r>
      </text>
    </comment>
    <comment ref="AJ33" authorId="2">
      <text>
        <r>
          <rPr>
            <b/>
            <sz val="9"/>
            <color indexed="81"/>
            <rFont val="Tahoma"/>
            <family val="2"/>
          </rPr>
          <t>Ron McAllister:</t>
        </r>
        <r>
          <rPr>
            <sz val="9"/>
            <color indexed="81"/>
            <rFont val="Tahoma"/>
            <family val="2"/>
          </rPr>
          <t xml:space="preserve">
NA() values do not plot. Nice way to keep the chart clean when we only want one bar to plot.</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2" type="4" refreshedVersion="0" background="1">
    <webPr url="http://download.finance.yahoo.com/d/quotes.csv?" htmlTables="1" htmlFormat="all"/>
  </connection>
  <connection id="4" name="Connection3" type="4" refreshedVersion="4" background="1" saveData="1">
    <webPr xl2000="1" url="http://download.finance.yahoo.com/d/quotes.csv?s=HTLD&amp;f=snxd1ohgl1vt1" htmlTables="1" htmlFormat="all"/>
  </connection>
  <connection id="5" name="Connection4" type="4" refreshedVersion="4" background="1" saveData="1">
    <webPr xl2000="1" url="http://ichart.finance.yahoo.com/x?s=HTLD&amp;a=0&amp;b=7&amp;c=1977&amp;d=0&amp;e=10&amp;f=2015&amp;g=d&amp;y=0&amp;z=30000" htmlTables="1" htmlFormat="all"/>
  </connection>
</connections>
</file>

<file path=xl/sharedStrings.xml><?xml version="1.0" encoding="utf-8"?>
<sst xmlns="http://schemas.openxmlformats.org/spreadsheetml/2006/main" count="331" uniqueCount="275">
  <si>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</si>
  <si>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</si>
  <si>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</si>
  <si>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</si>
  <si>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</si>
  <si>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</si>
  <si>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</si>
  <si>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</si>
  <si>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</si>
  <si>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</si>
  <si>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</si>
  <si>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</si>
  <si>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</si>
  <si>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</si>
  <si>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Y-axis Range</t>
  </si>
  <si>
    <t xml:space="preserve"> Logically Available for Calc / Plot</t>
  </si>
  <si>
    <t>This workbook contains and uses VBA macros.</t>
  </si>
  <si>
    <t>Be sure to have a backup copy of the spreadsheet before you alter anything else.</t>
  </si>
  <si>
    <t>Price Chart Windowing Controls</t>
  </si>
  <si>
    <t>Input Data Offset (Pan)</t>
  </si>
  <si>
    <t>Data Points to Plot (Zoom)</t>
  </si>
  <si>
    <t>Input Data</t>
  </si>
  <si>
    <t>Max High+</t>
  </si>
  <si>
    <t>Min Low-</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</si>
  <si>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</si>
  <si>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</si>
  <si>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</si>
  <si>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</si>
  <si>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</si>
  <si>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</si>
  <si>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</si>
  <si>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</si>
  <si>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</si>
  <si>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</si>
  <si>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</si>
  <si>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</si>
  <si>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White space %:</t>
  </si>
  <si>
    <t>In a couple of cases, this "IF" logic also sets starter values for subsequent smoothing calculations.</t>
  </si>
  <si>
    <t>Allowance:</t>
  </si>
  <si>
    <t>CalculationsAndCharts construction Notes:</t>
  </si>
  <si>
    <t xml:space="preserve">The data in this workbook is sorted date descending (most recent date at the top). All formulas and </t>
  </si>
  <si>
    <t>VBA routines are built accordingly.</t>
  </si>
  <si>
    <t xml:space="preserve">Several of the column formulas begin with "IF" logic that determines when there is sufficient data </t>
  </si>
  <si>
    <t xml:space="preserve">available for the subsequent calculations to be relevant. The cell will calculate to blank or the </t>
  </si>
  <si>
    <t>result of the calculation.</t>
  </si>
  <si>
    <r>
      <t>Data windowing can be performed by changing cell A11. Positive values logically "</t>
    </r>
    <r>
      <rPr>
        <i/>
        <sz val="10"/>
        <rFont val="Arial"/>
        <family val="2"/>
      </rPr>
      <t>Pan</t>
    </r>
    <r>
      <rPr>
        <sz val="10"/>
        <rFont val="Arial"/>
        <family val="2"/>
      </rPr>
      <t xml:space="preserve">" the </t>
    </r>
  </si>
  <si>
    <t>data window represented by the Calculation sheet down the input sheet and back in time.</t>
  </si>
  <si>
    <t xml:space="preserve">This can have two side effects: First, data may fall outside of the fixed Y-axis scales and be clipped </t>
  </si>
  <si>
    <t xml:space="preserve">or fall well inside the Y-axis scales wasting a lot of chart vertical space. Second, you may move far </t>
  </si>
  <si>
    <t>enough back that you do not have sufficient data points to fill the left of the chart.</t>
  </si>
  <si>
    <t xml:space="preserve">The VBA macros behind the SetChart button address these Data Windowing problems and also </t>
  </si>
  <si>
    <t xml:space="preserve">resizes and vertically aligns all charts on the work sheet to match the Price chart and then </t>
  </si>
  <si>
    <t xml:space="preserve">horizontally adjusts the X-axis positions of all charts on the work sheet so that the corresponding </t>
  </si>
  <si>
    <t>data points align vertically.</t>
  </si>
  <si>
    <t xml:space="preserve">The macros behind the SetChart button are sensitive to the user control values in cells A11 and </t>
  </si>
  <si>
    <t>A12, and also uses the computed values in cells A8, F11, and F12</t>
  </si>
  <si>
    <t>Available Data</t>
  </si>
  <si>
    <t xml:space="preserve">Bar Count: </t>
  </si>
  <si>
    <t xml:space="preserve">From: </t>
  </si>
  <si>
    <t xml:space="preserve">To: </t>
  </si>
  <si>
    <t>Notes:</t>
  </si>
  <si>
    <t>Request Online Yahoo History for:</t>
  </si>
  <si>
    <t>Symbol</t>
  </si>
  <si>
    <t>Data Type</t>
  </si>
  <si>
    <t>Daily</t>
  </si>
  <si>
    <t>Valid</t>
  </si>
  <si>
    <t>Data</t>
  </si>
  <si>
    <t>Types</t>
  </si>
  <si>
    <t>Weekly</t>
  </si>
  <si>
    <t>Monthly</t>
  </si>
  <si>
    <t>d</t>
  </si>
  <si>
    <t>w</t>
  </si>
  <si>
    <t>m</t>
  </si>
  <si>
    <t>http://www.gummy-stuff.org/Yahoo-data.htm</t>
  </si>
  <si>
    <t xml:space="preserve">Online Yahoo Finance Query Interfaces used in the VBA code to obtain this data: </t>
  </si>
  <si>
    <t>of the capabilities of this interface.</t>
  </si>
  <si>
    <t>A.) Price History Only: "http://ichart.finance.yahoo.com/table.csv"</t>
  </si>
  <si>
    <t>B.) Price History w/ imbedded divs n splits: "http://ichart.finance.yahoo.com/x"</t>
  </si>
  <si>
    <t>specific fields you can include in a request to this interface see:</t>
  </si>
  <si>
    <t xml:space="preserve">This web site includes a downloadable working EXCEL/VBA example </t>
  </si>
  <si>
    <t>Use Close Adjusted:</t>
  </si>
  <si>
    <t xml:space="preserve">For some how-to doc regarding this particular interface, including a list of the </t>
  </si>
  <si>
    <t>C.) Fundamentals (in this case name and exchange):</t>
  </si>
  <si>
    <t xml:space="preserve"> "http://download.finance.yahoo.com/d/quotes.csv?"</t>
  </si>
  <si>
    <t>Last Trade:</t>
  </si>
  <si>
    <t xml:space="preserve"> </t>
  </si>
  <si>
    <t>Split History</t>
  </si>
  <si>
    <t>Running</t>
  </si>
  <si>
    <t>Dividend History</t>
  </si>
  <si>
    <t>Price Adjust</t>
  </si>
  <si>
    <t>Vol Adjust</t>
  </si>
  <si>
    <t>Last</t>
  </si>
  <si>
    <t>Effective</t>
  </si>
  <si>
    <t>Shares</t>
  </si>
  <si>
    <t xml:space="preserve">Vol Adjust </t>
  </si>
  <si>
    <t>Trade</t>
  </si>
  <si>
    <t>New</t>
  </si>
  <si>
    <t>Old</t>
  </si>
  <si>
    <t>$ / Share</t>
  </si>
  <si>
    <t>Stock Prices</t>
  </si>
  <si>
    <t>Stocks and Indexes I wish to follow</t>
  </si>
  <si>
    <t>To ease following a stock, enter a Yahoo Finance acceptable symbol in column "A" anywhere below cell "A9".</t>
  </si>
  <si>
    <t>Thereafter you may doubleclick the cell containing a symbol of interest to initiate data retrieval and charting for that symbol.</t>
  </si>
  <si>
    <t>Description</t>
  </si>
  <si>
    <t>Last Trade as of most recent check</t>
  </si>
  <si>
    <t>Follow</t>
  </si>
  <si>
    <t>Time</t>
  </si>
  <si>
    <t>F</t>
  </si>
  <si>
    <t>MCD</t>
  </si>
  <si>
    <t>JNJ</t>
  </si>
  <si>
    <t>Johnson &amp; Johnson (JNJ) -NYSE</t>
  </si>
  <si>
    <t>AAL</t>
  </si>
  <si>
    <t>American Airlines (AAL) -NasdaqNM</t>
  </si>
  <si>
    <t>CIEN</t>
  </si>
  <si>
    <t>Ciena Corporation (CIEN) -NYSE</t>
  </si>
  <si>
    <t>SONC</t>
  </si>
  <si>
    <t>Sonic Corp. (SONC) -NasdaqNM</t>
  </si>
  <si>
    <t>Agilent Technolog (A) -NYSE</t>
  </si>
  <si>
    <t>SPDR S&amp;P 500 (SPY) -PCX (Daily)</t>
  </si>
  <si>
    <t>^GSPC</t>
  </si>
  <si>
    <t>S&amp;P 500 (^GSPC) -SNP (Daily)</t>
  </si>
  <si>
    <t>Ford Motor Compan (F) -NYSE (Daily)</t>
  </si>
  <si>
    <t>Archer-Daniels-Mi (ADM) -NYSE (Daily)</t>
  </si>
  <si>
    <t>P Cursor</t>
  </si>
  <si>
    <t>Trailing 12 Month Dividend Returns</t>
  </si>
  <si>
    <t>Raw Close price on Dividend date</t>
  </si>
  <si>
    <t>Looking for year ago Div date</t>
  </si>
  <si>
    <t>Year ago Div Date we found</t>
  </si>
  <si>
    <t>row offset to year ago div Date</t>
  </si>
  <si>
    <t>Same month flag</t>
  </si>
  <si>
    <t>Trailing 12 Div Total</t>
  </si>
  <si>
    <t>Trailing 12 Div return</t>
  </si>
  <si>
    <t>QQQ</t>
  </si>
  <si>
    <t>PowerShares QQQ T (QQQ) -NGM (Daily)</t>
  </si>
  <si>
    <t>P Cursor Min</t>
  </si>
  <si>
    <t>Data for this EXCEL example:</t>
  </si>
  <si>
    <t>McDonald's Corpor (MCD) -NYSE (Daily)</t>
  </si>
  <si>
    <t>Prospect Capital  (PSEC) -NasdaqNM (Daily)</t>
  </si>
  <si>
    <r>
      <t>Summary for</t>
    </r>
    <r>
      <rPr>
        <b/>
        <sz val="10"/>
        <rFont val="Arial"/>
        <family val="2"/>
      </rPr>
      <t xml:space="preserve"> LONG</t>
    </r>
    <r>
      <rPr>
        <sz val="10"/>
        <rFont val="Arial"/>
        <family val="2"/>
      </rPr>
      <t xml:space="preserve"> trades</t>
    </r>
  </si>
  <si>
    <t>LONG trades opened in this time period</t>
  </si>
  <si>
    <t>Winners</t>
  </si>
  <si>
    <t>Biggest Win</t>
  </si>
  <si>
    <t>Sum of Gains</t>
  </si>
  <si>
    <t>Losers</t>
  </si>
  <si>
    <t>Biggest Loss</t>
  </si>
  <si>
    <t>Sum of Losses</t>
  </si>
  <si>
    <t>NET change for Period</t>
  </si>
  <si>
    <t>Enter Long</t>
  </si>
  <si>
    <t>Exit Long</t>
  </si>
  <si>
    <t>Trade Result</t>
  </si>
  <si>
    <t>Running Balance</t>
  </si>
  <si>
    <t>$</t>
  </si>
  <si>
    <t>Enter</t>
  </si>
  <si>
    <t>Exit</t>
  </si>
  <si>
    <t>Active</t>
  </si>
  <si>
    <t>Smallest Long Account Balance</t>
  </si>
  <si>
    <t>For publication with the January 2015 issue</t>
  </si>
  <si>
    <t>Raytheon Company  (RTN) -NYSE (Daily)</t>
  </si>
  <si>
    <t>Date and prices @ Cursor =&gt;</t>
  </si>
  <si>
    <t>Vol Cursor</t>
  </si>
  <si>
    <t xml:space="preserve">Logically Available Bars on the "CalculationsAndCharts" tab constitute a </t>
  </si>
  <si>
    <t>Net</t>
  </si>
  <si>
    <t>Os Cursor</t>
  </si>
  <si>
    <t>Position</t>
  </si>
  <si>
    <t>Coded beginning 2015-Jan-07 by Ronald McAllister (rpmac_xltt@sprynet.com)</t>
  </si>
  <si>
    <r>
      <t>by John Ehlers and Ric Way in an article titled "</t>
    </r>
    <r>
      <rPr>
        <b/>
        <u/>
        <sz val="10"/>
        <rFont val="Arial"/>
        <family val="2"/>
      </rPr>
      <t>Trading System Design: A Statistical Approach</t>
    </r>
    <r>
      <rPr>
        <sz val="10"/>
        <rFont val="Arial"/>
        <family val="2"/>
      </rPr>
      <t xml:space="preserve">" </t>
    </r>
  </si>
  <si>
    <t>which appeared in the March 2015 issue of</t>
  </si>
  <si>
    <t>Event Predictability Tester</t>
  </si>
  <si>
    <t>EventPredictabilityTester.xlsm</t>
  </si>
  <si>
    <t>Paraphrased from the article, an event, as used here is pretty much anything one can define with Cell formulas or VBA code.</t>
  </si>
  <si>
    <t xml:space="preserve">Here, as in the article, we use the Stochastic indicator crossing below a user specified threshold as our signaling event and then look </t>
  </si>
  <si>
    <t>a user specified number of bars into the future to see what the market has done since our "Event".</t>
  </si>
  <si>
    <t xml:space="preserve">For the trading simulation: </t>
  </si>
  <si>
    <t>Long trades only in this model</t>
  </si>
  <si>
    <t>User specifies: a maximum trade duration in bars, and a stop loss percentage of the entry price.</t>
  </si>
  <si>
    <t>Trading System Controls</t>
  </si>
  <si>
    <t>Future Price %</t>
  </si>
  <si>
    <t>Future Price %
Clipped to +- 10</t>
  </si>
  <si>
    <t>Running CG Numerator</t>
  </si>
  <si>
    <t>Running CG Denominator</t>
  </si>
  <si>
    <t>CG</t>
  </si>
  <si>
    <t>https://www.quandl.com/api/v1/datasets/CHRIS/CME_SP1.csv</t>
  </si>
  <si>
    <t>https://www.quandl.com/</t>
  </si>
  <si>
    <t>Link:</t>
  </si>
  <si>
    <t>the link shown below can be entered in your browsers navigation bar to invoke the "Save As" dialog to download the SP1 contract history to your hard drive.</t>
  </si>
  <si>
    <t>% gain</t>
  </si>
  <si>
    <t>Occurences</t>
  </si>
  <si>
    <t>Future 
Price % 
Up-Scaled into 0 to 100 Range</t>
  </si>
  <si>
    <t>Predict Bin</t>
  </si>
  <si>
    <t>SumProduct of 
Predict Bin# * 
Predict Bin content</t>
  </si>
  <si>
    <t>Sum of Predict Bin Occurences</t>
  </si>
  <si>
    <t>Final</t>
  </si>
  <si>
    <t>Max of Predict Bin Occurences</t>
  </si>
  <si>
    <t>Scale Conversion Factor</t>
  </si>
  <si>
    <t xml:space="preserve"> -50 to +50 </t>
  </si>
  <si>
    <t xml:space="preserve"> -10 to +10 </t>
  </si>
  <si>
    <t>Calculated Using Value Scale Range</t>
  </si>
  <si>
    <t>Cross Check Computation of Final CG</t>
  </si>
  <si>
    <t>CG Plot Location</t>
  </si>
  <si>
    <t>Selection:</t>
  </si>
  <si>
    <t>Predict Bin ID by Scale</t>
  </si>
  <si>
    <t>CG Plot Bar</t>
  </si>
  <si>
    <t>adm</t>
  </si>
  <si>
    <t>a</t>
  </si>
  <si>
    <t>psec</t>
  </si>
  <si>
    <t>rtn</t>
  </si>
  <si>
    <t>spy</t>
  </si>
  <si>
    <r>
      <t xml:space="preserve">Stochastic Cross Under System: </t>
    </r>
    <r>
      <rPr>
        <sz val="10"/>
        <rFont val="Arial"/>
        <family val="2"/>
      </rPr>
      <t>(In $ For One Share Traded)</t>
    </r>
  </si>
  <si>
    <t xml:space="preserve"> &lt;-- Stochastic Length (Bars) --&gt;</t>
  </si>
  <si>
    <t xml:space="preserve"> &lt;-- Cross Under Threshold --&gt;</t>
  </si>
  <si>
    <t xml:space="preserve">    Stop Loss Pct --&gt;</t>
  </si>
  <si>
    <t xml:space="preserve">Center of Gravity @ </t>
  </si>
  <si>
    <t>% Gain Probability Distribution For</t>
  </si>
  <si>
    <t>HTLD</t>
  </si>
  <si>
    <t>4:00pm</t>
  </si>
  <si>
    <t>Heartland Express (HTLD) -NasdaqNM (Daily)</t>
  </si>
  <si>
    <t xml:space="preserve"> &lt;-- Look Ahead   (Bars)   Max Trade --&gt; </t>
  </si>
  <si>
    <t>&lt;-- Back Test Bars w/ Date Range ==&gt;</t>
  </si>
  <si>
    <t>Running Zero to 100 Range Center of Gravity</t>
  </si>
  <si>
    <t>Running CG
Scaled into 
-10 to +10 Range</t>
  </si>
  <si>
    <t>Running CG
Centered in 
-50 to +50 Range</t>
  </si>
  <si>
    <t>Computations Area for
Predictive Event Testing</t>
  </si>
  <si>
    <t>Event Signals Found in</t>
  </si>
  <si>
    <t>Trade Duration</t>
  </si>
  <si>
    <t>Hit Stop Loss</t>
  </si>
  <si>
    <r>
      <rPr>
        <b/>
        <sz val="10"/>
        <rFont val="Arial"/>
        <family val="2"/>
      </rPr>
      <t>Note:</t>
    </r>
    <r>
      <rPr>
        <sz val="10"/>
        <rFont val="Arial"/>
        <family val="2"/>
      </rPr>
      <t xml:space="preserve"> Long Only System</t>
    </r>
  </si>
  <si>
    <t>Entries and Exits shown here are on the bar AFTER a Signal</t>
  </si>
  <si>
    <r>
      <t xml:space="preserve">Tested System Transaction Summary </t>
    </r>
    <r>
      <rPr>
        <sz val="10"/>
        <rFont val="Arial"/>
        <family val="2"/>
      </rPr>
      <t>(using trade size of 1 share)</t>
    </r>
  </si>
  <si>
    <t>Wins</t>
  </si>
  <si>
    <t>Losses</t>
  </si>
  <si>
    <t>Summary of System Trades</t>
  </si>
  <si>
    <t>For Details: See Transaction Summary Tab</t>
  </si>
  <si>
    <t>Entry Signal Count</t>
  </si>
  <si>
    <t>Entries Taken</t>
  </si>
  <si>
    <t>Entries Ignored Due to Transaction in Progress</t>
  </si>
  <si>
    <t>Bar "Predictive Event" Test</t>
  </si>
  <si>
    <t>Predictive Event Testing Controls</t>
  </si>
  <si>
    <t>Composite of System Exit Conditions</t>
  </si>
  <si>
    <t>Transaction
Decision Table</t>
  </si>
  <si>
    <t>Tran</t>
  </si>
  <si>
    <t>Num</t>
  </si>
  <si>
    <t>Stop Loss Delta</t>
  </si>
  <si>
    <t>Stochastic Length (Bars)</t>
  </si>
  <si>
    <t>Cross Under Threshold</t>
  </si>
  <si>
    <t>Look Ahead (Bars)</t>
  </si>
  <si>
    <t>Step Size</t>
  </si>
  <si>
    <t>Event Count</t>
  </si>
  <si>
    <t>Predictive Event Scenario Test Generator</t>
  </si>
  <si>
    <t>Control Set Combinations</t>
  </si>
  <si>
    <t>Combination Number</t>
  </si>
  <si>
    <t># of Steps</t>
  </si>
  <si>
    <t xml:space="preserve">The above settings will generate </t>
  </si>
  <si>
    <t>Control Combinations Generator Specifications</t>
  </si>
  <si>
    <t>Be careful of how many combinations your specifications will generate as</t>
  </si>
  <si>
    <r>
      <rPr>
        <b/>
        <sz val="10"/>
        <rFont val="Arial"/>
        <family val="2"/>
      </rPr>
      <t>Results for Test of Scenarios:</t>
    </r>
    <r>
      <rPr>
        <sz val="10"/>
        <rFont val="Arial"/>
        <family val="2"/>
      </rPr>
      <t xml:space="preserve"> Sorted with best CG listed first</t>
    </r>
  </si>
  <si>
    <r>
      <rPr>
        <b/>
        <sz val="10"/>
        <rFont val="Arial"/>
        <family val="2"/>
      </rPr>
      <t>C</t>
    </r>
    <r>
      <rPr>
        <sz val="10"/>
        <rFont val="Arial"/>
        <family val="2"/>
      </rPr>
      <t xml:space="preserve">enter of </t>
    </r>
    <r>
      <rPr>
        <b/>
        <sz val="10"/>
        <rFont val="Arial"/>
        <family val="2"/>
      </rPr>
      <t>G</t>
    </r>
    <r>
      <rPr>
        <sz val="10"/>
        <rFont val="Arial"/>
        <family val="2"/>
      </rPr>
      <t>ravity</t>
    </r>
  </si>
  <si>
    <t>Bars valued control specs must be in whole numbers. No fractional bars!</t>
  </si>
  <si>
    <t>the run will take more time as the combination count goes up.</t>
  </si>
  <si>
    <t>Max Trade (Bars)</t>
  </si>
  <si>
    <t>Stop Loss Percent</t>
  </si>
  <si>
    <r>
      <rPr>
        <b/>
        <sz val="10"/>
        <rFont val="Arial"/>
        <family val="2"/>
      </rPr>
      <t>Results for Test of Scenarios:</t>
    </r>
    <r>
      <rPr>
        <sz val="10"/>
        <rFont val="Arial"/>
        <family val="2"/>
      </rPr>
      <t xml:space="preserve"> Sorted with best Equity Value listed first</t>
    </r>
  </si>
  <si>
    <t>Trade Scenario Test Generator</t>
  </si>
  <si>
    <t>Entry Signals</t>
  </si>
  <si>
    <t>Trades Taken</t>
  </si>
  <si>
    <t>Final Equity Value</t>
  </si>
  <si>
    <t>Be careful of how many control set combinations your specifications will generate as</t>
  </si>
  <si>
    <t>the run will take more time as the combination count goes up. That means your time</t>
  </si>
  <si>
    <t>to complete could go from now to a cup of coffee or from a cup of coffee</t>
  </si>
  <si>
    <t>to some time tomorrow</t>
  </si>
  <si>
    <t>Control specs valued in bars must be whole numbers. No fractional bars!</t>
  </si>
  <si>
    <t>Computations Area for
Trade Decisions</t>
  </si>
  <si>
    <t>Historical Data for the S&amp;P 500 continuous futures contract (SP1, there are several other versions) used in this example can be retrieved in CSV format from the free section of the QUANDLE web site.</t>
  </si>
  <si>
    <t>Once downloaded, You must manually format the data and copy the result to the InputPriceData tab of this workbook</t>
  </si>
  <si>
    <t>Using this data I was not able to duplicate the charts shown in the article. It boils down to the different ways the continuous contract from Quandle is built, when compared toe the method used in Trade Station.</t>
  </si>
  <si>
    <t>So I chose to use another equity for this example and avoid all of the hand formatting work.</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</si>
</sst>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7" formatCode="&quot;$&quot;#,##0.00_);\(&quot;$&quot;#,##0.00\)"/>
    <numFmt numFmtId="44" formatCode="_(&quot;$&quot;* #,##0.00_);_(&quot;$&quot;* \(#,##0.00\);_(&quot;$&quot;* &quot;-&quot;??_);_(@_)"/>
    <numFmt numFmtId="43" formatCode="_(* #,##0.00_);_(* \(#,##0.00\);_(* &quot;-&quot;??_);_(@_)"/>
    <numFmt numFmtId="164" formatCode="0.000"/>
    <numFmt numFmtId="165" formatCode="0.0000"/>
    <numFmt numFmtId="166" formatCode="#,##0;[Red]\-#,##0;&quot;- -&quot;"/>
    <numFmt numFmtId="167" formatCode="ddd\ mm/dd/yy;@"/>
    <numFmt numFmtId="168" formatCode="0;0;&quot;- -&quot;\ "/>
    <numFmt numFmtId="169" formatCode="0.000000;0.000000;&quot;- -&quot;"/>
    <numFmt numFmtId="170" formatCode="General;General;&quot;- -&quot;"/>
    <numFmt numFmtId="171" formatCode="0.00;0.00;&quot;- -&quot;"/>
    <numFmt numFmtId="172" formatCode="mm/dd/yy;0;&quot;- -&quot;"/>
    <numFmt numFmtId="173" formatCode="ddd\ mm/dd/yyyy"/>
    <numFmt numFmtId="174" formatCode="mm/dd/yyyy;@"/>
    <numFmt numFmtId="175" formatCode="ddd\ mm/dd/yyyy;@"/>
    <numFmt numFmtId="176" formatCode="#,##0.0000"/>
    <numFmt numFmtId="177" formatCode="mm/dd/yyyy"/>
    <numFmt numFmtId="178" formatCode="dddmm/dd/yyyy;@"/>
    <numFmt numFmtId="179" formatCode="#\ ???/???"/>
    <numFmt numFmtId="180" formatCode="#,##0.000000"/>
    <numFmt numFmtId="181" formatCode="#,##0.000"/>
    <numFmt numFmtId="182" formatCode="&quot;Date&quot;"/>
    <numFmt numFmtId="183" formatCode="&quot;Factor&quot;"/>
    <numFmt numFmtId="184" formatCode="&quot;$&quot;#,##0.00"/>
    <numFmt numFmtId="185" formatCode="0.000%"/>
    <numFmt numFmtId="186" formatCode="0.000000"/>
    <numFmt numFmtId="187" formatCode="0.00000"/>
    <numFmt numFmtId="188" formatCode="#,##0.00000"/>
    <numFmt numFmtId="189" formatCode="0.0"/>
    <numFmt numFmtId="190" formatCode="#,##0.00;[Red]\-#,##0.00"/>
    <numFmt numFmtId="191" formatCode="#,##0.0000;[Red]\-#,##0.0000"/>
    <numFmt numFmtId="192" formatCode="#,##0;[Red]\-#,##0;[Red]#,##0"/>
    <numFmt numFmtId="193" formatCode="0.0000000"/>
  </numFmts>
  <fonts count="49" x14ac:knownFonts="1">
    <font>
      <sz val="10"/>
      <name val="Arial"/>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i/>
      <sz val="10"/>
      <name val="Arial"/>
      <family val="2"/>
    </font>
    <font>
      <b/>
      <sz val="10"/>
      <color indexed="12"/>
      <name val="Arial"/>
      <family val="2"/>
    </font>
    <font>
      <b/>
      <sz val="11"/>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b/>
      <u/>
      <sz val="12"/>
      <name val="Arial"/>
      <family val="2"/>
    </font>
    <font>
      <sz val="10"/>
      <name val="Arial"/>
      <family val="2"/>
    </font>
    <font>
      <sz val="10"/>
      <color rgb="FFFF0000"/>
      <name val="Arial"/>
      <family val="2"/>
    </font>
    <font>
      <b/>
      <sz val="12"/>
      <name val="Arial"/>
      <family val="2"/>
    </font>
    <font>
      <b/>
      <sz val="10"/>
      <color rgb="FFFF0000"/>
      <name val="Arial"/>
      <family val="2"/>
    </font>
    <font>
      <b/>
      <sz val="9"/>
      <color indexed="81"/>
      <name val="Tahoma"/>
      <family val="2"/>
    </font>
    <font>
      <sz val="10"/>
      <name val="Arial"/>
      <family val="2"/>
    </font>
    <font>
      <u/>
      <sz val="10"/>
      <color theme="10"/>
      <name val="Arial"/>
      <family val="2"/>
    </font>
    <font>
      <b/>
      <sz val="10"/>
      <color theme="1"/>
      <name val="Arial"/>
      <family val="2"/>
    </font>
    <font>
      <b/>
      <sz val="18"/>
      <name val="Arial"/>
      <family val="2"/>
    </font>
    <font>
      <sz val="10"/>
      <color rgb="FF000000"/>
      <name val="Arial"/>
      <family val="2"/>
    </font>
  </fonts>
  <fills count="4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CCECFF"/>
        <bgColor indexed="64"/>
      </patternFill>
    </fill>
    <fill>
      <patternFill patternType="solid">
        <fgColor rgb="FFFFE7FF"/>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rgb="FFFFC000"/>
        <bgColor indexed="64"/>
      </patternFill>
    </fill>
    <fill>
      <patternFill patternType="solid">
        <fgColor rgb="FFDBEB8D"/>
        <bgColor indexed="64"/>
      </patternFill>
    </fill>
  </fills>
  <borders count="7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bottom style="double">
        <color indexed="64"/>
      </bottom>
      <diagonal/>
    </border>
    <border>
      <left/>
      <right/>
      <top style="thin">
        <color indexed="64"/>
      </top>
      <bottom style="medium">
        <color indexed="64"/>
      </bottom>
      <diagonal/>
    </border>
    <border>
      <left style="thin">
        <color indexed="64"/>
      </left>
      <right style="medium">
        <color indexed="64"/>
      </right>
      <top style="thin">
        <color indexed="64"/>
      </top>
      <bottom/>
      <diagonal/>
    </border>
    <border>
      <left/>
      <right/>
      <top/>
      <bottom style="double">
        <color indexed="64"/>
      </bottom>
      <diagonal/>
    </border>
    <border>
      <left style="thin">
        <color indexed="64"/>
      </left>
      <right style="medium">
        <color indexed="64"/>
      </right>
      <top/>
      <bottom style="medium">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style="thick">
        <color indexed="64"/>
      </right>
      <top/>
      <bottom style="thick">
        <color indexed="64"/>
      </bottom>
      <diagonal/>
    </border>
    <border>
      <left/>
      <right/>
      <top/>
      <bottom style="thick">
        <color auto="1"/>
      </bottom>
      <diagonal/>
    </border>
  </borders>
  <cellStyleXfs count="48">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9" fillId="21" borderId="2" applyNumberFormat="0" applyAlignment="0" applyProtection="0"/>
    <xf numFmtId="43" fontId="1" fillId="0" borderId="0" applyFont="0" applyFill="0" applyBorder="0" applyAlignment="0" applyProtection="0"/>
    <xf numFmtId="0" fontId="10" fillId="0" borderId="0" applyNumberFormat="0" applyFill="0" applyBorder="0" applyAlignment="0" applyProtection="0"/>
    <xf numFmtId="0" fontId="11" fillId="4"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7" borderId="1" applyNumberFormat="0" applyAlignment="0" applyProtection="0"/>
    <xf numFmtId="0" fontId="16" fillId="0" borderId="6" applyNumberFormat="0" applyFill="0" applyAlignment="0" applyProtection="0"/>
    <xf numFmtId="0" fontId="17" fillId="22" borderId="0" applyNumberFormat="0" applyBorder="0" applyAlignment="0" applyProtection="0"/>
    <xf numFmtId="0" fontId="4" fillId="0" borderId="0"/>
    <xf numFmtId="0" fontId="4" fillId="23" borderId="7" applyNumberFormat="0" applyFont="0" applyAlignment="0" applyProtection="0"/>
    <xf numFmtId="0" fontId="18" fillId="20"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9" fontId="39" fillId="0" borderId="0" applyFont="0" applyFill="0" applyBorder="0" applyAlignment="0" applyProtection="0"/>
    <xf numFmtId="0" fontId="1" fillId="0" borderId="0"/>
    <xf numFmtId="44" fontId="44" fillId="0" borderId="0" applyFont="0" applyFill="0" applyBorder="0" applyAlignment="0" applyProtection="0"/>
    <xf numFmtId="0" fontId="45" fillId="0" borderId="0" applyNumberFormat="0" applyFill="0" applyBorder="0" applyAlignment="0" applyProtection="0"/>
  </cellStyleXfs>
  <cellXfs count="572">
    <xf numFmtId="0" fontId="0" fillId="0" borderId="0" xfId="0"/>
    <xf numFmtId="0" fontId="2" fillId="0" borderId="0" xfId="0" applyFont="1" applyAlignment="1">
      <alignment horizontal="center"/>
    </xf>
    <xf numFmtId="0" fontId="2" fillId="0" borderId="0" xfId="0" applyFont="1"/>
    <xf numFmtId="3" fontId="0" fillId="0" borderId="0" xfId="28" applyNumberFormat="1" applyFont="1"/>
    <xf numFmtId="4" fontId="0" fillId="0" borderId="0" xfId="28" applyNumberFormat="1" applyFont="1"/>
    <xf numFmtId="167" fontId="0" fillId="0" borderId="0" xfId="0" applyNumberFormat="1"/>
    <xf numFmtId="0" fontId="22" fillId="0" borderId="0" xfId="38" applyFont="1"/>
    <xf numFmtId="0" fontId="4" fillId="0" borderId="0" xfId="38"/>
    <xf numFmtId="0" fontId="4" fillId="0" borderId="0" xfId="38" applyFont="1" applyAlignment="1">
      <alignment horizontal="left" indent="1"/>
    </xf>
    <xf numFmtId="0" fontId="4" fillId="0" borderId="0" xfId="38" applyAlignment="1">
      <alignment horizontal="left" indent="1"/>
    </xf>
    <xf numFmtId="0" fontId="2" fillId="0" borderId="0" xfId="38" applyFont="1"/>
    <xf numFmtId="0" fontId="4" fillId="0" borderId="0" xfId="38" applyFont="1"/>
    <xf numFmtId="0" fontId="4" fillId="0" borderId="0" xfId="38" applyFont="1" applyAlignment="1">
      <alignment horizontal="left" indent="2"/>
    </xf>
    <xf numFmtId="0" fontId="4" fillId="0" borderId="0" xfId="38" applyFont="1" applyAlignment="1">
      <alignment horizontal="left"/>
    </xf>
    <xf numFmtId="0" fontId="2" fillId="0" borderId="0" xfId="0" applyFont="1" applyBorder="1"/>
    <xf numFmtId="0" fontId="4" fillId="0" borderId="0" xfId="0" applyFont="1" applyBorder="1" applyAlignment="1">
      <alignment horizontal="center"/>
    </xf>
    <xf numFmtId="0" fontId="4" fillId="0" borderId="0" xfId="0" applyFont="1" applyBorder="1"/>
    <xf numFmtId="164" fontId="2" fillId="0" borderId="0" xfId="0" applyNumberFormat="1" applyFont="1" applyBorder="1" applyAlignment="1">
      <alignment horizontal="center"/>
    </xf>
    <xf numFmtId="166" fontId="4" fillId="0" borderId="0" xfId="0" applyNumberFormat="1" applyFont="1" applyBorder="1" applyAlignment="1">
      <alignment horizontal="center"/>
    </xf>
    <xf numFmtId="172" fontId="4" fillId="0" borderId="0" xfId="0" applyNumberFormat="1" applyFont="1" applyBorder="1" applyAlignment="1">
      <alignment horizontal="center"/>
    </xf>
    <xf numFmtId="171" fontId="4" fillId="0" borderId="0" xfId="0" applyNumberFormat="1" applyFont="1" applyBorder="1" applyAlignment="1">
      <alignment horizontal="center"/>
    </xf>
    <xf numFmtId="168" fontId="4" fillId="0" borderId="0" xfId="0" applyNumberFormat="1" applyFont="1" applyBorder="1" applyAlignment="1">
      <alignment horizontal="center"/>
    </xf>
    <xf numFmtId="169" fontId="4" fillId="0" borderId="0" xfId="0" applyNumberFormat="1" applyFont="1" applyBorder="1"/>
    <xf numFmtId="0" fontId="26" fillId="0" borderId="0" xfId="0" applyFont="1"/>
    <xf numFmtId="0" fontId="4" fillId="0" borderId="10" xfId="0" applyFont="1" applyBorder="1"/>
    <xf numFmtId="0" fontId="4" fillId="0" borderId="11" xfId="0" applyFont="1" applyBorder="1"/>
    <xf numFmtId="0" fontId="0" fillId="0" borderId="12" xfId="0" applyBorder="1"/>
    <xf numFmtId="0" fontId="0" fillId="0" borderId="13" xfId="0" applyBorder="1"/>
    <xf numFmtId="0" fontId="4" fillId="0" borderId="14" xfId="0" applyFont="1" applyBorder="1" applyAlignment="1">
      <alignment horizontal="right"/>
    </xf>
    <xf numFmtId="0" fontId="4" fillId="0" borderId="15" xfId="0" applyFont="1" applyBorder="1" applyAlignment="1">
      <alignment horizontal="right"/>
    </xf>
    <xf numFmtId="0" fontId="26" fillId="0" borderId="17" xfId="0" applyFont="1" applyBorder="1"/>
    <xf numFmtId="0" fontId="4" fillId="0" borderId="12" xfId="0" applyFont="1" applyBorder="1"/>
    <xf numFmtId="0" fontId="4" fillId="0" borderId="18" xfId="0" applyFont="1" applyBorder="1" applyAlignment="1">
      <alignment horizontal="right"/>
    </xf>
    <xf numFmtId="0" fontId="2" fillId="0" borderId="19" xfId="0" applyFont="1" applyBorder="1"/>
    <xf numFmtId="0" fontId="4" fillId="0" borderId="16" xfId="0" applyFont="1" applyBorder="1" applyAlignment="1">
      <alignment horizontal="right"/>
    </xf>
    <xf numFmtId="0" fontId="4" fillId="0" borderId="13" xfId="0" applyFont="1" applyBorder="1"/>
    <xf numFmtId="0" fontId="2" fillId="0" borderId="20" xfId="0" applyFont="1" applyBorder="1" applyAlignment="1">
      <alignment horizontal="center"/>
    </xf>
    <xf numFmtId="0" fontId="0" fillId="0" borderId="0" xfId="0" applyFill="1"/>
    <xf numFmtId="0" fontId="4" fillId="0" borderId="0" xfId="0" applyFont="1" applyAlignment="1">
      <alignment horizontal="left" indent="2"/>
    </xf>
    <xf numFmtId="0" fontId="1" fillId="0" borderId="0" xfId="38" applyFont="1" applyAlignment="1">
      <alignment horizontal="left" indent="1"/>
    </xf>
    <xf numFmtId="0" fontId="1" fillId="0" borderId="0" xfId="38" applyFont="1"/>
    <xf numFmtId="0" fontId="2" fillId="24" borderId="13" xfId="0" applyFont="1" applyFill="1" applyBorder="1" applyAlignment="1">
      <alignment horizontal="center"/>
    </xf>
    <xf numFmtId="0" fontId="4" fillId="24" borderId="0" xfId="0" applyFont="1" applyFill="1" applyBorder="1"/>
    <xf numFmtId="0" fontId="1" fillId="24" borderId="0" xfId="0" applyFont="1" applyFill="1" applyBorder="1" applyAlignment="1">
      <alignment horizontal="right"/>
    </xf>
    <xf numFmtId="0" fontId="1" fillId="0" borderId="0" xfId="0" applyFont="1" applyBorder="1"/>
    <xf numFmtId="0" fontId="1" fillId="0" borderId="0" xfId="0" applyFont="1"/>
    <xf numFmtId="173" fontId="0" fillId="0" borderId="0" xfId="0" applyNumberFormat="1"/>
    <xf numFmtId="4" fontId="0" fillId="0" borderId="0" xfId="0" applyNumberFormat="1"/>
    <xf numFmtId="3" fontId="0" fillId="0" borderId="0" xfId="0" applyNumberFormat="1"/>
    <xf numFmtId="0" fontId="34" fillId="0" borderId="0" xfId="0" applyFont="1" applyAlignment="1">
      <alignment horizontal="left" vertical="center"/>
    </xf>
    <xf numFmtId="0" fontId="2" fillId="0" borderId="0" xfId="0" applyFont="1" applyAlignment="1">
      <alignment horizontal="left"/>
    </xf>
    <xf numFmtId="176" fontId="0" fillId="0" borderId="0" xfId="0" applyNumberFormat="1"/>
    <xf numFmtId="0" fontId="2" fillId="24" borderId="26" xfId="0" applyFont="1" applyFill="1" applyBorder="1" applyAlignment="1">
      <alignment horizontal="center"/>
    </xf>
    <xf numFmtId="0" fontId="2" fillId="24" borderId="27" xfId="0" applyFont="1" applyFill="1" applyBorder="1" applyAlignment="1">
      <alignment horizontal="center"/>
    </xf>
    <xf numFmtId="0" fontId="2" fillId="27" borderId="27" xfId="0" applyFont="1" applyFill="1" applyBorder="1" applyAlignment="1">
      <alignment horizontal="center"/>
    </xf>
    <xf numFmtId="0" fontId="2" fillId="27" borderId="28" xfId="0" applyFont="1" applyFill="1" applyBorder="1" applyAlignment="1">
      <alignment horizontal="center"/>
    </xf>
    <xf numFmtId="0" fontId="1" fillId="0" borderId="0" xfId="38" applyFont="1" applyAlignment="1">
      <alignment horizontal="left"/>
    </xf>
    <xf numFmtId="0" fontId="0" fillId="28" borderId="0" xfId="0" applyFill="1"/>
    <xf numFmtId="0" fontId="1" fillId="28" borderId="0" xfId="0" applyFont="1" applyFill="1" applyAlignment="1">
      <alignment horizontal="center" wrapText="1"/>
    </xf>
    <xf numFmtId="169" fontId="4" fillId="28" borderId="0" xfId="0" applyNumberFormat="1" applyFont="1" applyFill="1" applyBorder="1"/>
    <xf numFmtId="49" fontId="36" fillId="28" borderId="0" xfId="0" applyNumberFormat="1" applyFont="1" applyFill="1" applyBorder="1" applyAlignment="1">
      <alignment vertical="top"/>
    </xf>
    <xf numFmtId="0" fontId="38" fillId="0" borderId="0" xfId="0" applyFont="1" applyAlignment="1">
      <alignment horizontal="left"/>
    </xf>
    <xf numFmtId="174" fontId="31" fillId="24" borderId="14" xfId="0" applyNumberFormat="1" applyFont="1" applyFill="1" applyBorder="1" applyAlignment="1">
      <alignment horizontal="center"/>
    </xf>
    <xf numFmtId="0" fontId="1" fillId="0" borderId="0" xfId="0" applyFont="1" applyBorder="1" applyAlignment="1">
      <alignment horizontal="center"/>
    </xf>
    <xf numFmtId="4" fontId="1" fillId="0" borderId="0" xfId="28" applyNumberFormat="1" applyFont="1" applyFill="1" applyBorder="1"/>
    <xf numFmtId="0" fontId="0" fillId="28" borderId="0" xfId="0" applyFill="1" applyAlignment="1">
      <alignment horizontal="right"/>
    </xf>
    <xf numFmtId="0" fontId="2" fillId="26" borderId="17" xfId="0" applyFont="1" applyFill="1" applyBorder="1"/>
    <xf numFmtId="0" fontId="0" fillId="26" borderId="12" xfId="0" applyFill="1" applyBorder="1"/>
    <xf numFmtId="0" fontId="1" fillId="0" borderId="0" xfId="0" applyFont="1" applyAlignment="1">
      <alignment horizontal="left" indent="3"/>
    </xf>
    <xf numFmtId="0" fontId="0" fillId="29" borderId="0" xfId="0" applyFill="1"/>
    <xf numFmtId="0" fontId="1" fillId="29" borderId="0" xfId="0" applyFont="1" applyFill="1" applyBorder="1"/>
    <xf numFmtId="0" fontId="1" fillId="0" borderId="0" xfId="0" applyFont="1" applyAlignment="1">
      <alignment horizontal="right"/>
    </xf>
    <xf numFmtId="4" fontId="2" fillId="0" borderId="0" xfId="0" applyNumberFormat="1" applyFont="1"/>
    <xf numFmtId="4" fontId="1" fillId="0" borderId="0" xfId="0" applyNumberFormat="1" applyFont="1"/>
    <xf numFmtId="0" fontId="1" fillId="0" borderId="0" xfId="0" applyFont="1" applyAlignment="1">
      <alignment horizontal="center"/>
    </xf>
    <xf numFmtId="4" fontId="36" fillId="0" borderId="0" xfId="0" applyNumberFormat="1" applyFont="1" applyAlignment="1">
      <alignment horizontal="center"/>
    </xf>
    <xf numFmtId="0" fontId="0" fillId="0" borderId="0" xfId="0" applyAlignment="1">
      <alignment horizontal="center"/>
    </xf>
    <xf numFmtId="0" fontId="33" fillId="26" borderId="0" xfId="0" applyFont="1" applyFill="1" applyAlignment="1">
      <alignment horizontal="center"/>
    </xf>
    <xf numFmtId="4" fontId="36" fillId="26" borderId="0" xfId="0" applyNumberFormat="1" applyFont="1" applyFill="1" applyAlignment="1">
      <alignment horizontal="center"/>
    </xf>
    <xf numFmtId="4" fontId="33" fillId="26" borderId="29" xfId="0" applyNumberFormat="1" applyFont="1" applyFill="1" applyBorder="1" applyAlignment="1">
      <alignment horizontal="center"/>
    </xf>
    <xf numFmtId="4" fontId="33" fillId="26" borderId="30" xfId="0" applyNumberFormat="1" applyFont="1" applyFill="1" applyBorder="1" applyAlignment="1">
      <alignment horizontal="center"/>
    </xf>
    <xf numFmtId="4" fontId="0" fillId="26" borderId="30" xfId="0" applyNumberFormat="1" applyFill="1" applyBorder="1" applyAlignment="1">
      <alignment horizontal="center"/>
    </xf>
    <xf numFmtId="4" fontId="0" fillId="26" borderId="35" xfId="0" applyNumberFormat="1" applyFill="1" applyBorder="1" applyAlignment="1">
      <alignment horizontal="center"/>
    </xf>
    <xf numFmtId="4" fontId="0" fillId="0" borderId="0" xfId="0" applyNumberFormat="1" applyFill="1" applyAlignment="1">
      <alignment horizontal="center"/>
    </xf>
    <xf numFmtId="177" fontId="0" fillId="0" borderId="0" xfId="0" applyNumberFormat="1"/>
    <xf numFmtId="4" fontId="1" fillId="0" borderId="0" xfId="0" applyNumberFormat="1" applyFont="1" applyAlignment="1">
      <alignment horizontal="left" indent="1"/>
    </xf>
    <xf numFmtId="4" fontId="1" fillId="0" borderId="0" xfId="0" applyNumberFormat="1" applyFont="1" applyAlignment="1">
      <alignment horizontal="left" indent="3"/>
    </xf>
    <xf numFmtId="4" fontId="0" fillId="0" borderId="0" xfId="0" applyNumberFormat="1" applyAlignment="1">
      <alignment horizontal="left" indent="5"/>
    </xf>
    <xf numFmtId="0" fontId="0" fillId="26" borderId="0" xfId="0" applyFill="1"/>
    <xf numFmtId="0" fontId="1" fillId="0" borderId="0" xfId="0" applyFont="1" applyBorder="1" applyAlignment="1">
      <alignment horizontal="right"/>
    </xf>
    <xf numFmtId="0" fontId="36" fillId="0" borderId="0" xfId="0" applyFont="1" applyBorder="1"/>
    <xf numFmtId="0" fontId="1" fillId="0" borderId="0" xfId="0" applyFont="1" applyAlignment="1">
      <alignment horizontal="left" indent="4"/>
    </xf>
    <xf numFmtId="0" fontId="1" fillId="29" borderId="0" xfId="0" applyFont="1" applyFill="1" applyBorder="1" applyAlignment="1">
      <alignment horizontal="right"/>
    </xf>
    <xf numFmtId="0" fontId="4" fillId="30" borderId="10" xfId="0" applyFont="1" applyFill="1" applyBorder="1"/>
    <xf numFmtId="0" fontId="2" fillId="30" borderId="16" xfId="0" applyFont="1" applyFill="1" applyBorder="1" applyAlignment="1">
      <alignment horizontal="right"/>
    </xf>
    <xf numFmtId="0" fontId="2" fillId="30" borderId="0" xfId="0" applyFont="1" applyFill="1" applyBorder="1" applyAlignment="1">
      <alignment horizontal="right"/>
    </xf>
    <xf numFmtId="2" fontId="27" fillId="30" borderId="14" xfId="0" applyNumberFormat="1" applyFont="1" applyFill="1" applyBorder="1" applyAlignment="1">
      <alignment horizontal="center"/>
    </xf>
    <xf numFmtId="0" fontId="1" fillId="30" borderId="10" xfId="0" applyFont="1" applyFill="1" applyBorder="1" applyAlignment="1">
      <alignment horizontal="right"/>
    </xf>
    <xf numFmtId="9" fontId="36" fillId="30" borderId="16" xfId="0" applyNumberFormat="1" applyFont="1" applyFill="1" applyBorder="1" applyAlignment="1">
      <alignment horizontal="center"/>
    </xf>
    <xf numFmtId="0" fontId="1" fillId="30" borderId="22" xfId="0" applyFont="1" applyFill="1" applyBorder="1" applyAlignment="1">
      <alignment horizontal="right"/>
    </xf>
    <xf numFmtId="4" fontId="4" fillId="30" borderId="23" xfId="0" applyNumberFormat="1" applyFont="1" applyFill="1" applyBorder="1" applyAlignment="1">
      <alignment horizontal="center"/>
    </xf>
    <xf numFmtId="0" fontId="0" fillId="30" borderId="24" xfId="0" applyFill="1" applyBorder="1"/>
    <xf numFmtId="0" fontId="4" fillId="30" borderId="25" xfId="0" applyFont="1" applyFill="1" applyBorder="1"/>
    <xf numFmtId="0" fontId="2" fillId="29" borderId="19" xfId="0" applyFont="1" applyFill="1" applyBorder="1" applyAlignment="1">
      <alignment horizontal="left"/>
    </xf>
    <xf numFmtId="0" fontId="2" fillId="29" borderId="10" xfId="0" applyFont="1" applyFill="1" applyBorder="1"/>
    <xf numFmtId="0" fontId="4" fillId="29" borderId="10" xfId="0" applyFont="1" applyFill="1" applyBorder="1"/>
    <xf numFmtId="0" fontId="0" fillId="29" borderId="10" xfId="0" applyFill="1" applyBorder="1"/>
    <xf numFmtId="0" fontId="37" fillId="29" borderId="13" xfId="0" applyFont="1" applyFill="1" applyBorder="1" applyAlignment="1" applyProtection="1">
      <alignment horizontal="center"/>
      <protection locked="0"/>
    </xf>
    <xf numFmtId="0" fontId="4" fillId="29" borderId="0" xfId="0" applyFont="1" applyFill="1" applyBorder="1"/>
    <xf numFmtId="0" fontId="0" fillId="29" borderId="0" xfId="0" applyFill="1" applyBorder="1"/>
    <xf numFmtId="0" fontId="25" fillId="29" borderId="13" xfId="0" applyFont="1" applyFill="1" applyBorder="1" applyAlignment="1" applyProtection="1">
      <alignment horizontal="center"/>
      <protection locked="0"/>
    </xf>
    <xf numFmtId="0" fontId="2" fillId="29" borderId="13" xfId="0" applyFont="1" applyFill="1" applyBorder="1" applyAlignment="1">
      <alignment horizontal="left"/>
    </xf>
    <xf numFmtId="175" fontId="31" fillId="29" borderId="0" xfId="0" applyNumberFormat="1" applyFont="1" applyFill="1" applyBorder="1" applyAlignment="1">
      <alignment horizontal="center"/>
    </xf>
    <xf numFmtId="0" fontId="4" fillId="29" borderId="22" xfId="0" applyFont="1" applyFill="1" applyBorder="1" applyAlignment="1">
      <alignment horizontal="right"/>
    </xf>
    <xf numFmtId="173" fontId="31" fillId="29" borderId="22" xfId="0" applyNumberFormat="1" applyFont="1" applyFill="1" applyBorder="1" applyAlignment="1">
      <alignment horizontal="center"/>
    </xf>
    <xf numFmtId="0" fontId="1" fillId="31" borderId="19" xfId="0" applyFont="1" applyFill="1" applyBorder="1" applyAlignment="1">
      <alignment horizontal="center"/>
    </xf>
    <xf numFmtId="0" fontId="0" fillId="31" borderId="0" xfId="0" applyFill="1" applyBorder="1"/>
    <xf numFmtId="0" fontId="1" fillId="31" borderId="14" xfId="0" applyFont="1" applyFill="1" applyBorder="1" applyAlignment="1">
      <alignment horizontal="right"/>
    </xf>
    <xf numFmtId="0" fontId="0" fillId="31" borderId="22" xfId="0" applyFill="1" applyBorder="1"/>
    <xf numFmtId="0" fontId="0" fillId="31" borderId="23" xfId="0" applyFill="1" applyBorder="1"/>
    <xf numFmtId="1" fontId="33" fillId="31" borderId="32" xfId="0" applyNumberFormat="1" applyFont="1" applyFill="1" applyBorder="1" applyAlignment="1">
      <alignment horizontal="center"/>
    </xf>
    <xf numFmtId="178" fontId="36" fillId="0" borderId="0" xfId="0" applyNumberFormat="1" applyFont="1"/>
    <xf numFmtId="4" fontId="30" fillId="29" borderId="21" xfId="0" applyNumberFormat="1" applyFont="1" applyFill="1" applyBorder="1" applyAlignment="1" applyProtection="1">
      <alignment horizontal="center"/>
      <protection locked="0"/>
    </xf>
    <xf numFmtId="0" fontId="1" fillId="0" borderId="0" xfId="0" applyFont="1" applyAlignment="1">
      <alignment horizontal="left"/>
    </xf>
    <xf numFmtId="2" fontId="0" fillId="0" borderId="0" xfId="0" applyNumberFormat="1" applyFill="1"/>
    <xf numFmtId="0" fontId="1" fillId="0" borderId="0" xfId="0" applyFont="1" applyFill="1"/>
    <xf numFmtId="0" fontId="1" fillId="28" borderId="0" xfId="0" quotePrefix="1" applyFont="1" applyFill="1" applyAlignment="1">
      <alignment horizontal="right"/>
    </xf>
    <xf numFmtId="0" fontId="0" fillId="0" borderId="0" xfId="0" applyFill="1" applyBorder="1"/>
    <xf numFmtId="1" fontId="0" fillId="0" borderId="0" xfId="0" applyNumberFormat="1" applyFill="1"/>
    <xf numFmtId="170" fontId="4" fillId="28" borderId="0" xfId="0" applyNumberFormat="1" applyFont="1" applyFill="1" applyBorder="1"/>
    <xf numFmtId="0" fontId="1" fillId="31" borderId="21" xfId="0" applyFont="1" applyFill="1" applyBorder="1" applyAlignment="1">
      <alignment horizontal="center"/>
    </xf>
    <xf numFmtId="1" fontId="33" fillId="31" borderId="43" xfId="0" applyNumberFormat="1" applyFont="1" applyFill="1" applyBorder="1" applyAlignment="1">
      <alignment horizontal="center"/>
    </xf>
    <xf numFmtId="166" fontId="1" fillId="0" borderId="0" xfId="0" applyNumberFormat="1" applyFont="1" applyBorder="1" applyAlignment="1">
      <alignment horizontal="center"/>
    </xf>
    <xf numFmtId="0" fontId="2" fillId="32" borderId="17" xfId="0" applyFont="1" applyFill="1" applyBorder="1"/>
    <xf numFmtId="0" fontId="0" fillId="32" borderId="12" xfId="0" applyFill="1" applyBorder="1"/>
    <xf numFmtId="0" fontId="2" fillId="32" borderId="44" xfId="0" applyFont="1" applyFill="1" applyBorder="1" applyAlignment="1">
      <alignment horizontal="center"/>
    </xf>
    <xf numFmtId="0" fontId="2" fillId="33" borderId="17" xfId="0" applyFont="1" applyFill="1" applyBorder="1"/>
    <xf numFmtId="0" fontId="2" fillId="33" borderId="18" xfId="0" applyFont="1" applyFill="1" applyBorder="1"/>
    <xf numFmtId="0" fontId="2" fillId="24" borderId="12" xfId="0" applyFont="1" applyFill="1" applyBorder="1" applyAlignment="1">
      <alignment horizontal="center"/>
    </xf>
    <xf numFmtId="0" fontId="2" fillId="26" borderId="29" xfId="0" applyFont="1" applyFill="1" applyBorder="1" applyAlignment="1">
      <alignment horizontal="center"/>
    </xf>
    <xf numFmtId="0" fontId="2" fillId="32" borderId="29" xfId="0" applyFont="1" applyFill="1" applyBorder="1"/>
    <xf numFmtId="0" fontId="2" fillId="29" borderId="17" xfId="0" applyFont="1" applyFill="1" applyBorder="1" applyAlignment="1">
      <alignment horizontal="center"/>
    </xf>
    <xf numFmtId="0" fontId="2" fillId="32" borderId="49" xfId="0" applyFont="1" applyFill="1" applyBorder="1" applyAlignment="1">
      <alignment horizontal="center"/>
    </xf>
    <xf numFmtId="0" fontId="2" fillId="32" borderId="39" xfId="0" applyFont="1" applyFill="1" applyBorder="1" applyAlignment="1">
      <alignment horizontal="center"/>
    </xf>
    <xf numFmtId="0" fontId="2" fillId="32" borderId="34" xfId="0" applyFont="1" applyFill="1" applyBorder="1" applyAlignment="1">
      <alignment horizontal="center"/>
    </xf>
    <xf numFmtId="0" fontId="2" fillId="32" borderId="42" xfId="0" applyFont="1" applyFill="1" applyBorder="1" applyAlignment="1">
      <alignment horizontal="center"/>
    </xf>
    <xf numFmtId="0" fontId="0" fillId="33" borderId="13" xfId="0" applyFill="1" applyBorder="1"/>
    <xf numFmtId="0" fontId="0" fillId="33" borderId="14" xfId="0" applyFill="1" applyBorder="1"/>
    <xf numFmtId="0" fontId="2" fillId="24" borderId="22" xfId="0" applyFont="1" applyFill="1" applyBorder="1" applyAlignment="1">
      <alignment horizontal="center"/>
    </xf>
    <xf numFmtId="0" fontId="2" fillId="26" borderId="35" xfId="0" applyFont="1" applyFill="1" applyBorder="1" applyAlignment="1">
      <alignment horizontal="center"/>
    </xf>
    <xf numFmtId="0" fontId="2" fillId="32" borderId="35" xfId="0" applyFont="1" applyFill="1" applyBorder="1" applyAlignment="1">
      <alignment horizontal="center"/>
    </xf>
    <xf numFmtId="0" fontId="2" fillId="27" borderId="26" xfId="0" applyFont="1" applyFill="1" applyBorder="1" applyAlignment="1">
      <alignment horizontal="center"/>
    </xf>
    <xf numFmtId="0" fontId="2" fillId="29" borderId="21" xfId="0" applyFont="1" applyFill="1" applyBorder="1" applyAlignment="1">
      <alignment horizontal="center"/>
    </xf>
    <xf numFmtId="0" fontId="2" fillId="32" borderId="51" xfId="0" applyFont="1" applyFill="1" applyBorder="1" applyAlignment="1">
      <alignment horizontal="center"/>
    </xf>
    <xf numFmtId="0" fontId="2" fillId="33" borderId="26" xfId="0" applyFont="1" applyFill="1" applyBorder="1" applyAlignment="1">
      <alignment horizontal="center"/>
    </xf>
    <xf numFmtId="0" fontId="2" fillId="33" borderId="28" xfId="0" applyFont="1" applyFill="1" applyBorder="1" applyAlignment="1">
      <alignment horizontal="center"/>
    </xf>
    <xf numFmtId="4" fontId="0" fillId="0" borderId="0" xfId="0" applyNumberFormat="1" applyBorder="1" applyAlignment="1">
      <alignment horizontal="center"/>
    </xf>
    <xf numFmtId="4" fontId="0" fillId="0" borderId="0" xfId="0" applyNumberFormat="1" applyFill="1" applyBorder="1" applyAlignment="1">
      <alignment horizontal="center"/>
    </xf>
    <xf numFmtId="4" fontId="0" fillId="26" borderId="29" xfId="0" applyNumberFormat="1" applyFill="1" applyBorder="1" applyAlignment="1">
      <alignment horizontal="center"/>
    </xf>
    <xf numFmtId="4" fontId="0" fillId="0" borderId="29" xfId="0" applyNumberFormat="1" applyBorder="1" applyAlignment="1">
      <alignment horizontal="center"/>
    </xf>
    <xf numFmtId="4" fontId="0" fillId="0" borderId="30" xfId="0" applyNumberFormat="1" applyBorder="1" applyAlignment="1">
      <alignment horizontal="center"/>
    </xf>
    <xf numFmtId="4" fontId="0" fillId="0" borderId="35" xfId="0" applyNumberFormat="1" applyBorder="1" applyAlignment="1">
      <alignment horizontal="center"/>
    </xf>
    <xf numFmtId="180" fontId="0" fillId="0" borderId="0" xfId="0" applyNumberFormat="1"/>
    <xf numFmtId="175" fontId="1" fillId="0" borderId="0" xfId="0" applyNumberFormat="1" applyFont="1" applyBorder="1" applyAlignment="1">
      <alignment horizontal="right"/>
    </xf>
    <xf numFmtId="0" fontId="32" fillId="31" borderId="17" xfId="0" applyFont="1" applyFill="1" applyBorder="1" applyAlignment="1" applyProtection="1">
      <alignment horizontal="left"/>
      <protection locked="0"/>
    </xf>
    <xf numFmtId="0" fontId="1" fillId="31" borderId="12" xfId="0" applyFont="1" applyFill="1" applyBorder="1"/>
    <xf numFmtId="0" fontId="1" fillId="31" borderId="52" xfId="0" applyFont="1" applyFill="1" applyBorder="1"/>
    <xf numFmtId="0" fontId="41" fillId="0" borderId="0" xfId="0" applyFont="1" applyFill="1" applyBorder="1" applyAlignment="1">
      <alignment horizontal="left" vertical="center"/>
    </xf>
    <xf numFmtId="0" fontId="1" fillId="0" borderId="0" xfId="45"/>
    <xf numFmtId="0" fontId="1" fillId="0" borderId="0" xfId="45" applyAlignment="1">
      <alignment horizontal="center"/>
    </xf>
    <xf numFmtId="0" fontId="1" fillId="0" borderId="0" xfId="45" applyFont="1"/>
    <xf numFmtId="0" fontId="0" fillId="28" borderId="0" xfId="0" applyFill="1" applyBorder="1"/>
    <xf numFmtId="0" fontId="41" fillId="28" borderId="0" xfId="0" applyFont="1" applyFill="1" applyBorder="1" applyAlignment="1">
      <alignment horizontal="right" vertical="center" textRotation="90"/>
    </xf>
    <xf numFmtId="2" fontId="1" fillId="28" borderId="0" xfId="0" applyNumberFormat="1" applyFont="1" applyFill="1" applyBorder="1"/>
    <xf numFmtId="0" fontId="40" fillId="28" borderId="0" xfId="0" applyFont="1" applyFill="1" applyAlignment="1">
      <alignment horizontal="center"/>
    </xf>
    <xf numFmtId="179" fontId="0" fillId="28" borderId="0" xfId="0" applyNumberFormat="1" applyFill="1"/>
    <xf numFmtId="0" fontId="0" fillId="25" borderId="10" xfId="0" applyFill="1" applyBorder="1"/>
    <xf numFmtId="0" fontId="0" fillId="25" borderId="36" xfId="0" applyFill="1" applyBorder="1"/>
    <xf numFmtId="0" fontId="2" fillId="25" borderId="37" xfId="0" applyFont="1" applyFill="1" applyBorder="1" applyAlignment="1">
      <alignment horizontal="center"/>
    </xf>
    <xf numFmtId="0" fontId="2" fillId="25" borderId="11" xfId="0" applyFont="1" applyFill="1" applyBorder="1" applyAlignment="1">
      <alignment horizontal="center"/>
    </xf>
    <xf numFmtId="0" fontId="2" fillId="25" borderId="11" xfId="0" applyFont="1" applyFill="1" applyBorder="1" applyAlignment="1">
      <alignment horizontal="right"/>
    </xf>
    <xf numFmtId="0" fontId="2" fillId="25" borderId="41" xfId="0" applyFont="1" applyFill="1" applyBorder="1" applyAlignment="1">
      <alignment horizontal="right"/>
    </xf>
    <xf numFmtId="174" fontId="1" fillId="28" borderId="0" xfId="0" applyNumberFormat="1" applyFont="1" applyFill="1" applyBorder="1" applyAlignment="1">
      <alignment horizontal="center" vertical="top"/>
    </xf>
    <xf numFmtId="0" fontId="0" fillId="28" borderId="0" xfId="0" applyFill="1" applyAlignment="1">
      <alignment horizontal="center"/>
    </xf>
    <xf numFmtId="0" fontId="2" fillId="0" borderId="0" xfId="45" applyFont="1" applyFill="1"/>
    <xf numFmtId="0" fontId="1" fillId="0" borderId="0" xfId="45" applyFont="1" applyFill="1"/>
    <xf numFmtId="0" fontId="2" fillId="0" borderId="53" xfId="45" applyFont="1" applyBorder="1" applyAlignment="1">
      <alignment horizontal="center"/>
    </xf>
    <xf numFmtId="0" fontId="1" fillId="0" borderId="18" xfId="45" applyBorder="1"/>
    <xf numFmtId="0" fontId="2" fillId="0" borderId="54" xfId="45" applyFont="1" applyBorder="1" applyAlignment="1">
      <alignment horizontal="center"/>
    </xf>
    <xf numFmtId="0" fontId="2" fillId="0" borderId="14" xfId="45" applyFont="1" applyBorder="1" applyAlignment="1">
      <alignment horizontal="center"/>
    </xf>
    <xf numFmtId="0" fontId="2" fillId="0" borderId="12" xfId="45" applyFont="1" applyBorder="1"/>
    <xf numFmtId="0" fontId="1" fillId="0" borderId="12" xfId="45" applyBorder="1"/>
    <xf numFmtId="0" fontId="2" fillId="0" borderId="50" xfId="45" applyFont="1" applyBorder="1" applyAlignment="1">
      <alignment horizontal="center"/>
    </xf>
    <xf numFmtId="0" fontId="1" fillId="0" borderId="23" xfId="45" applyBorder="1"/>
    <xf numFmtId="0" fontId="2" fillId="0" borderId="51" xfId="45" applyFont="1" applyBorder="1" applyAlignment="1">
      <alignment horizontal="center"/>
    </xf>
    <xf numFmtId="0" fontId="2" fillId="0" borderId="27" xfId="45" applyFont="1" applyBorder="1" applyAlignment="1">
      <alignment horizontal="center"/>
    </xf>
    <xf numFmtId="0" fontId="2" fillId="0" borderId="27" xfId="45" applyFont="1" applyBorder="1"/>
    <xf numFmtId="0" fontId="2" fillId="0" borderId="28" xfId="45" applyFont="1" applyBorder="1"/>
    <xf numFmtId="0" fontId="1" fillId="0" borderId="0" xfId="45" applyFont="1" applyAlignment="1">
      <alignment horizontal="center"/>
    </xf>
    <xf numFmtId="0" fontId="1" fillId="0" borderId="0" xfId="45" applyFont="1" applyAlignment="1">
      <alignment horizontal="left" vertical="center"/>
    </xf>
    <xf numFmtId="177" fontId="1" fillId="0" borderId="0" xfId="45" applyNumberFormat="1"/>
    <xf numFmtId="18" fontId="1" fillId="0" borderId="0" xfId="45" applyNumberFormat="1" applyAlignment="1">
      <alignment horizontal="center"/>
    </xf>
    <xf numFmtId="4" fontId="1" fillId="0" borderId="0" xfId="45" applyNumberFormat="1"/>
    <xf numFmtId="3" fontId="1" fillId="0" borderId="0" xfId="45" applyNumberFormat="1"/>
    <xf numFmtId="0" fontId="1" fillId="0" borderId="0" xfId="0" applyFont="1" applyAlignment="1">
      <alignment horizontal="left" vertical="center"/>
    </xf>
    <xf numFmtId="2" fontId="0" fillId="0" borderId="0" xfId="0" applyNumberFormat="1"/>
    <xf numFmtId="175" fontId="1" fillId="0" borderId="0" xfId="0" applyNumberFormat="1" applyFont="1" applyFill="1" applyBorder="1" applyAlignment="1">
      <alignment horizontal="right"/>
    </xf>
    <xf numFmtId="3" fontId="0" fillId="0" borderId="0" xfId="28" applyNumberFormat="1" applyFont="1" applyFill="1"/>
    <xf numFmtId="4" fontId="0" fillId="0" borderId="0" xfId="28" applyNumberFormat="1" applyFont="1" applyFill="1"/>
    <xf numFmtId="181" fontId="0" fillId="0" borderId="0" xfId="0" applyNumberFormat="1"/>
    <xf numFmtId="10" fontId="0" fillId="0" borderId="0" xfId="44" applyNumberFormat="1" applyFont="1"/>
    <xf numFmtId="182" fontId="2" fillId="32" borderId="26" xfId="0" applyNumberFormat="1" applyFont="1" applyFill="1" applyBorder="1" applyAlignment="1">
      <alignment horizontal="center"/>
    </xf>
    <xf numFmtId="14" fontId="2" fillId="32" borderId="28" xfId="0" applyNumberFormat="1" applyFont="1" applyFill="1" applyBorder="1" applyAlignment="1">
      <alignment horizontal="center"/>
    </xf>
    <xf numFmtId="183" fontId="2" fillId="32" borderId="23" xfId="0" applyNumberFormat="1" applyFont="1" applyFill="1" applyBorder="1" applyAlignment="1">
      <alignment horizontal="center"/>
    </xf>
    <xf numFmtId="18" fontId="1" fillId="0" borderId="0" xfId="45" applyNumberFormat="1"/>
    <xf numFmtId="1" fontId="1" fillId="0" borderId="0" xfId="0" applyNumberFormat="1" applyFont="1" applyFill="1"/>
    <xf numFmtId="0" fontId="1" fillId="35" borderId="31" xfId="0" applyFont="1" applyFill="1" applyBorder="1" applyAlignment="1">
      <alignment horizontal="center" wrapText="1"/>
    </xf>
    <xf numFmtId="2" fontId="0" fillId="35" borderId="33" xfId="0" applyNumberFormat="1" applyFill="1" applyBorder="1"/>
    <xf numFmtId="0" fontId="1" fillId="35" borderId="24" xfId="0" applyFont="1" applyFill="1" applyBorder="1" applyAlignment="1">
      <alignment horizontal="center" wrapText="1"/>
    </xf>
    <xf numFmtId="2" fontId="0" fillId="35" borderId="37" xfId="0" applyNumberFormat="1" applyFill="1" applyBorder="1"/>
    <xf numFmtId="0" fontId="0" fillId="0" borderId="0" xfId="0" applyNumberFormat="1" applyFill="1"/>
    <xf numFmtId="0" fontId="2" fillId="0" borderId="0" xfId="45" applyFont="1" applyAlignment="1">
      <alignment horizontal="left"/>
    </xf>
    <xf numFmtId="0" fontId="1" fillId="0" borderId="0" xfId="45" applyFill="1" applyAlignment="1">
      <alignment horizontal="center"/>
    </xf>
    <xf numFmtId="0" fontId="1" fillId="0" borderId="0" xfId="45" applyFont="1" applyAlignment="1">
      <alignment horizontal="left"/>
    </xf>
    <xf numFmtId="0" fontId="1" fillId="0" borderId="0" xfId="45" applyFill="1"/>
    <xf numFmtId="0" fontId="1" fillId="24" borderId="17" xfId="45" applyFont="1" applyFill="1" applyBorder="1" applyAlignment="1">
      <alignment horizontal="left"/>
    </xf>
    <xf numFmtId="177" fontId="1" fillId="24" borderId="12" xfId="45" applyNumberFormat="1" applyFill="1" applyBorder="1" applyAlignment="1">
      <alignment horizontal="center"/>
    </xf>
    <xf numFmtId="0" fontId="1" fillId="24" borderId="12" xfId="45" applyFill="1" applyBorder="1" applyAlignment="1">
      <alignment horizontal="center"/>
    </xf>
    <xf numFmtId="0" fontId="1" fillId="24" borderId="12" xfId="45" applyFill="1" applyBorder="1"/>
    <xf numFmtId="0" fontId="1" fillId="24" borderId="18" xfId="45" applyFill="1" applyBorder="1"/>
    <xf numFmtId="0" fontId="1" fillId="24" borderId="38" xfId="45" applyFill="1" applyBorder="1" applyAlignment="1">
      <alignment horizontal="center"/>
    </xf>
    <xf numFmtId="0" fontId="1" fillId="24" borderId="55" xfId="45" applyFont="1" applyFill="1" applyBorder="1"/>
    <xf numFmtId="0" fontId="1" fillId="24" borderId="55" xfId="45" applyFill="1" applyBorder="1"/>
    <xf numFmtId="0" fontId="1" fillId="24" borderId="39" xfId="45" applyFill="1" applyBorder="1" applyAlignment="1">
      <alignment horizontal="center"/>
    </xf>
    <xf numFmtId="0" fontId="1" fillId="24" borderId="0" xfId="45" applyFill="1" applyBorder="1"/>
    <xf numFmtId="0" fontId="1" fillId="24" borderId="14" xfId="45" applyFill="1" applyBorder="1"/>
    <xf numFmtId="0" fontId="1" fillId="24" borderId="39" xfId="45" applyFont="1" applyFill="1" applyBorder="1"/>
    <xf numFmtId="4" fontId="1" fillId="24" borderId="39" xfId="45" applyNumberFormat="1" applyFill="1" applyBorder="1"/>
    <xf numFmtId="0" fontId="1" fillId="24" borderId="34" xfId="45" applyFill="1" applyBorder="1"/>
    <xf numFmtId="0" fontId="1" fillId="24" borderId="55" xfId="45" applyFont="1" applyFill="1" applyBorder="1" applyAlignment="1">
      <alignment horizontal="right"/>
    </xf>
    <xf numFmtId="4" fontId="1" fillId="24" borderId="40" xfId="45" applyNumberFormat="1" applyFill="1" applyBorder="1"/>
    <xf numFmtId="0" fontId="1" fillId="24" borderId="13" xfId="45" applyFill="1" applyBorder="1" applyAlignment="1">
      <alignment horizontal="center"/>
    </xf>
    <xf numFmtId="0" fontId="1" fillId="24" borderId="0" xfId="45" applyFill="1" applyBorder="1" applyAlignment="1">
      <alignment horizontal="center"/>
    </xf>
    <xf numFmtId="0" fontId="1" fillId="24" borderId="0" xfId="45" applyFont="1" applyFill="1" applyBorder="1" applyAlignment="1">
      <alignment horizontal="right"/>
    </xf>
    <xf numFmtId="4" fontId="1" fillId="24" borderId="14" xfId="45" applyNumberFormat="1" applyFill="1" applyBorder="1"/>
    <xf numFmtId="0" fontId="1" fillId="24" borderId="57" xfId="45" applyFill="1" applyBorder="1"/>
    <xf numFmtId="0" fontId="1" fillId="24" borderId="58" xfId="45" applyFill="1" applyBorder="1"/>
    <xf numFmtId="0" fontId="1" fillId="24" borderId="58" xfId="45" applyFont="1" applyFill="1" applyBorder="1" applyAlignment="1">
      <alignment horizontal="right"/>
    </xf>
    <xf numFmtId="4" fontId="1" fillId="24" borderId="59" xfId="45" applyNumberFormat="1" applyFill="1" applyBorder="1"/>
    <xf numFmtId="0" fontId="1" fillId="24" borderId="21" xfId="45" applyFill="1" applyBorder="1" applyAlignment="1">
      <alignment horizontal="center"/>
    </xf>
    <xf numFmtId="0" fontId="1" fillId="24" borderId="22" xfId="45" applyFill="1" applyBorder="1"/>
    <xf numFmtId="0" fontId="1" fillId="24" borderId="22" xfId="45" applyFill="1" applyBorder="1" applyAlignment="1">
      <alignment horizontal="center"/>
    </xf>
    <xf numFmtId="0" fontId="42" fillId="24" borderId="22" xfId="45" applyFont="1" applyFill="1" applyBorder="1"/>
    <xf numFmtId="0" fontId="1" fillId="24" borderId="23" xfId="45" applyFill="1" applyBorder="1"/>
    <xf numFmtId="0" fontId="1" fillId="24" borderId="20" xfId="45" applyFill="1" applyBorder="1" applyAlignment="1">
      <alignment horizontal="center"/>
    </xf>
    <xf numFmtId="0" fontId="2" fillId="24" borderId="11" xfId="45" applyFont="1" applyFill="1" applyBorder="1" applyAlignment="1">
      <alignment horizontal="center"/>
    </xf>
    <xf numFmtId="0" fontId="1" fillId="24" borderId="41" xfId="45" applyFill="1" applyBorder="1"/>
    <xf numFmtId="0" fontId="1" fillId="24" borderId="37" xfId="45" applyFill="1" applyBorder="1" applyAlignment="1">
      <alignment horizontal="center"/>
    </xf>
    <xf numFmtId="0" fontId="1" fillId="24" borderId="60" xfId="45" applyFont="1" applyFill="1" applyBorder="1" applyAlignment="1">
      <alignment horizontal="center"/>
    </xf>
    <xf numFmtId="0" fontId="1" fillId="24" borderId="56" xfId="45" applyFont="1" applyFill="1" applyBorder="1" applyAlignment="1">
      <alignment horizontal="center"/>
    </xf>
    <xf numFmtId="0" fontId="1" fillId="0" borderId="13" xfId="45" applyBorder="1" applyAlignment="1">
      <alignment horizontal="center"/>
    </xf>
    <xf numFmtId="177" fontId="1" fillId="0" borderId="0" xfId="45" applyNumberFormat="1" applyBorder="1" applyAlignment="1">
      <alignment horizontal="center"/>
    </xf>
    <xf numFmtId="4" fontId="1" fillId="0" borderId="0" xfId="45" applyNumberFormat="1" applyBorder="1"/>
    <xf numFmtId="0" fontId="1" fillId="0" borderId="0" xfId="45" applyBorder="1" applyAlignment="1">
      <alignment horizontal="center"/>
    </xf>
    <xf numFmtId="4" fontId="1" fillId="0" borderId="14" xfId="45" applyNumberFormat="1" applyBorder="1"/>
    <xf numFmtId="1" fontId="1" fillId="0" borderId="0" xfId="45" applyNumberFormat="1" applyAlignment="1">
      <alignment horizontal="center"/>
    </xf>
    <xf numFmtId="4" fontId="0" fillId="0" borderId="0" xfId="0" applyNumberFormat="1" applyFill="1"/>
    <xf numFmtId="0" fontId="1" fillId="0" borderId="13" xfId="45" applyFill="1" applyBorder="1" applyAlignment="1">
      <alignment horizontal="center"/>
    </xf>
    <xf numFmtId="4" fontId="1" fillId="0" borderId="0" xfId="45" applyNumberFormat="1" applyFill="1" applyBorder="1"/>
    <xf numFmtId="0" fontId="1" fillId="0" borderId="0" xfId="45" applyFill="1" applyBorder="1" applyAlignment="1">
      <alignment horizontal="center"/>
    </xf>
    <xf numFmtId="4" fontId="1" fillId="0" borderId="14" xfId="45" applyNumberFormat="1" applyFill="1" applyBorder="1"/>
    <xf numFmtId="0" fontId="2" fillId="25" borderId="64" xfId="0" applyFont="1" applyFill="1" applyBorder="1"/>
    <xf numFmtId="0" fontId="0" fillId="25" borderId="0" xfId="0" applyFill="1" applyBorder="1"/>
    <xf numFmtId="0" fontId="1" fillId="0" borderId="26" xfId="0" applyFont="1" applyFill="1" applyBorder="1" applyAlignment="1">
      <alignment horizontal="center"/>
    </xf>
    <xf numFmtId="0" fontId="1" fillId="0" borderId="27" xfId="0" applyFont="1" applyFill="1" applyBorder="1" applyAlignment="1">
      <alignment horizontal="center"/>
    </xf>
    <xf numFmtId="0" fontId="1" fillId="0" borderId="28" xfId="0" applyFont="1" applyFill="1" applyBorder="1" applyAlignment="1">
      <alignment horizontal="center"/>
    </xf>
    <xf numFmtId="0" fontId="0" fillId="24" borderId="14" xfId="0" applyFill="1" applyBorder="1"/>
    <xf numFmtId="174" fontId="36" fillId="31" borderId="0" xfId="0" applyNumberFormat="1" applyFont="1" applyFill="1" applyBorder="1"/>
    <xf numFmtId="174" fontId="36" fillId="31" borderId="22" xfId="0" applyNumberFormat="1" applyFont="1" applyFill="1" applyBorder="1"/>
    <xf numFmtId="187" fontId="1" fillId="0" borderId="0" xfId="0" applyNumberFormat="1" applyFont="1" applyBorder="1" applyAlignment="1">
      <alignment horizontal="right"/>
    </xf>
    <xf numFmtId="188" fontId="0" fillId="0" borderId="0" xfId="28" applyNumberFormat="1" applyFont="1"/>
    <xf numFmtId="180" fontId="0" fillId="0" borderId="0" xfId="28" applyNumberFormat="1" applyFont="1"/>
    <xf numFmtId="0" fontId="1" fillId="25" borderId="31" xfId="0" applyFont="1" applyFill="1" applyBorder="1" applyAlignment="1">
      <alignment horizontal="center"/>
    </xf>
    <xf numFmtId="3" fontId="0" fillId="25" borderId="33" xfId="28" applyNumberFormat="1" applyFont="1" applyFill="1" applyBorder="1"/>
    <xf numFmtId="0" fontId="0" fillId="28" borderId="0" xfId="0" applyFill="1" applyAlignment="1"/>
    <xf numFmtId="179" fontId="0" fillId="28" borderId="0" xfId="0" applyNumberFormat="1" applyFill="1" applyAlignment="1"/>
    <xf numFmtId="4" fontId="0" fillId="0" borderId="0" xfId="28" applyNumberFormat="1" applyFont="1" applyAlignment="1"/>
    <xf numFmtId="2" fontId="1" fillId="24" borderId="0" xfId="44" applyNumberFormat="1" applyFont="1" applyFill="1" applyBorder="1" applyAlignment="1">
      <alignment horizontal="center"/>
    </xf>
    <xf numFmtId="0" fontId="0" fillId="24" borderId="0" xfId="0" applyFill="1" applyBorder="1"/>
    <xf numFmtId="0" fontId="1" fillId="36" borderId="36" xfId="0" applyFont="1" applyFill="1" applyBorder="1" applyAlignment="1">
      <alignment horizontal="center" wrapText="1"/>
    </xf>
    <xf numFmtId="2" fontId="0" fillId="36" borderId="41" xfId="0" applyNumberFormat="1" applyFill="1" applyBorder="1"/>
    <xf numFmtId="0" fontId="1" fillId="24" borderId="13" xfId="0" applyFont="1" applyFill="1" applyBorder="1"/>
    <xf numFmtId="174" fontId="1" fillId="24" borderId="14" xfId="0" applyNumberFormat="1" applyFont="1" applyFill="1" applyBorder="1"/>
    <xf numFmtId="0" fontId="0" fillId="24" borderId="13" xfId="0" applyFill="1" applyBorder="1"/>
    <xf numFmtId="0" fontId="1" fillId="32" borderId="64" xfId="0" applyFont="1" applyFill="1" applyBorder="1" applyAlignment="1">
      <alignment horizontal="right"/>
    </xf>
    <xf numFmtId="0" fontId="0" fillId="32" borderId="64" xfId="0" applyFill="1" applyBorder="1" applyAlignment="1">
      <alignment horizontal="right"/>
    </xf>
    <xf numFmtId="0" fontId="1" fillId="32" borderId="25" xfId="0" applyFont="1" applyFill="1" applyBorder="1" applyAlignment="1">
      <alignment horizontal="right"/>
    </xf>
    <xf numFmtId="0" fontId="2" fillId="24" borderId="21" xfId="0" applyFont="1" applyFill="1" applyBorder="1" applyAlignment="1">
      <alignment horizontal="right"/>
    </xf>
    <xf numFmtId="0" fontId="1" fillId="36" borderId="31" xfId="0" applyFont="1" applyFill="1" applyBorder="1" applyAlignment="1">
      <alignment horizontal="center" wrapText="1"/>
    </xf>
    <xf numFmtId="2" fontId="0" fillId="36" borderId="33" xfId="0" applyNumberFormat="1" applyFill="1" applyBorder="1"/>
    <xf numFmtId="0" fontId="1" fillId="24" borderId="13" xfId="0" applyFont="1" applyFill="1" applyBorder="1" applyAlignment="1">
      <alignment horizontal="right"/>
    </xf>
    <xf numFmtId="0" fontId="1" fillId="24" borderId="66" xfId="0" applyFont="1" applyFill="1" applyBorder="1" applyAlignment="1">
      <alignment horizontal="right"/>
    </xf>
    <xf numFmtId="0" fontId="2" fillId="24" borderId="56" xfId="0" applyFont="1" applyFill="1" applyBorder="1"/>
    <xf numFmtId="0" fontId="1" fillId="24" borderId="0" xfId="0" applyFont="1" applyFill="1" applyBorder="1" applyAlignment="1">
      <alignment horizontal="center"/>
    </xf>
    <xf numFmtId="1" fontId="2" fillId="24" borderId="13" xfId="44" applyNumberFormat="1" applyFont="1" applyFill="1" applyBorder="1" applyAlignment="1">
      <alignment horizontal="left"/>
    </xf>
    <xf numFmtId="0" fontId="2" fillId="26" borderId="18" xfId="0" applyFont="1" applyFill="1" applyBorder="1" applyAlignment="1">
      <alignment horizontal="right"/>
    </xf>
    <xf numFmtId="0" fontId="36" fillId="26" borderId="40" xfId="0" applyFont="1" applyFill="1" applyBorder="1" applyAlignment="1">
      <alignment horizontal="center"/>
    </xf>
    <xf numFmtId="2" fontId="36" fillId="26" borderId="40" xfId="0" applyNumberFormat="1" applyFont="1" applyFill="1" applyBorder="1" applyAlignment="1">
      <alignment horizontal="center"/>
    </xf>
    <xf numFmtId="0" fontId="1" fillId="0" borderId="0" xfId="0" applyFont="1" applyFill="1" applyBorder="1"/>
    <xf numFmtId="190" fontId="0" fillId="0" borderId="0" xfId="28" applyNumberFormat="1" applyFont="1"/>
    <xf numFmtId="191" fontId="0" fillId="0" borderId="0" xfId="28" applyNumberFormat="1" applyFont="1"/>
    <xf numFmtId="0" fontId="45" fillId="0" borderId="0" xfId="47"/>
    <xf numFmtId="0" fontId="1" fillId="0" borderId="0" xfId="38" applyFont="1" applyAlignment="1">
      <alignment horizontal="center"/>
    </xf>
    <xf numFmtId="189" fontId="0" fillId="0" borderId="0" xfId="0" applyNumberFormat="1"/>
    <xf numFmtId="1" fontId="0" fillId="0" borderId="0" xfId="0" applyNumberFormat="1"/>
    <xf numFmtId="165" fontId="0" fillId="0" borderId="0" xfId="0" applyNumberFormat="1"/>
    <xf numFmtId="0" fontId="1" fillId="0" borderId="37" xfId="0" applyFont="1" applyFill="1" applyBorder="1" applyAlignment="1">
      <alignment horizontal="center" wrapText="1"/>
    </xf>
    <xf numFmtId="0" fontId="1" fillId="0" borderId="31" xfId="0" applyFont="1" applyFill="1" applyBorder="1" applyAlignment="1">
      <alignment horizontal="center"/>
    </xf>
    <xf numFmtId="0" fontId="1" fillId="0" borderId="33" xfId="0" applyFont="1" applyFill="1" applyBorder="1" applyAlignment="1">
      <alignment horizontal="center"/>
    </xf>
    <xf numFmtId="189" fontId="0" fillId="0" borderId="55" xfId="0" applyNumberFormat="1" applyFill="1" applyBorder="1" applyAlignment="1">
      <alignment horizontal="center"/>
    </xf>
    <xf numFmtId="0" fontId="2" fillId="0" borderId="24" xfId="0" applyFont="1" applyFill="1" applyBorder="1"/>
    <xf numFmtId="0" fontId="0" fillId="0" borderId="10" xfId="0" applyFill="1" applyBorder="1"/>
    <xf numFmtId="0" fontId="0" fillId="0" borderId="64" xfId="0" applyFill="1" applyBorder="1"/>
    <xf numFmtId="0" fontId="0" fillId="0" borderId="65" xfId="0" applyFill="1" applyBorder="1"/>
    <xf numFmtId="0" fontId="0" fillId="0" borderId="34" xfId="0" applyFill="1" applyBorder="1" applyAlignment="1">
      <alignment horizontal="center"/>
    </xf>
    <xf numFmtId="187" fontId="0" fillId="26" borderId="39" xfId="0" applyNumberFormat="1" applyFill="1" applyBorder="1"/>
    <xf numFmtId="2" fontId="0" fillId="26" borderId="0" xfId="0" applyNumberFormat="1" applyFill="1"/>
    <xf numFmtId="187" fontId="0" fillId="24" borderId="39" xfId="0" applyNumberFormat="1" applyFill="1" applyBorder="1"/>
    <xf numFmtId="0" fontId="1" fillId="0" borderId="34" xfId="0" applyFont="1" applyFill="1" applyBorder="1" applyAlignment="1">
      <alignment horizontal="center"/>
    </xf>
    <xf numFmtId="0" fontId="0" fillId="0" borderId="11" xfId="0" applyFill="1" applyBorder="1"/>
    <xf numFmtId="1" fontId="0" fillId="27" borderId="55" xfId="0" applyNumberFormat="1" applyFill="1" applyBorder="1" applyAlignment="1">
      <alignment horizontal="center"/>
    </xf>
    <xf numFmtId="1" fontId="0" fillId="0" borderId="37" xfId="0" applyNumberFormat="1" applyFill="1" applyBorder="1" applyAlignment="1">
      <alignment horizontal="center"/>
    </xf>
    <xf numFmtId="0" fontId="1" fillId="0" borderId="56" xfId="0" applyFont="1" applyFill="1" applyBorder="1" applyAlignment="1">
      <alignment horizontal="center"/>
    </xf>
    <xf numFmtId="0" fontId="1" fillId="25" borderId="24" xfId="0" applyFont="1" applyFill="1" applyBorder="1" applyAlignment="1">
      <alignment horizontal="center" wrapText="1"/>
    </xf>
    <xf numFmtId="1" fontId="0" fillId="25" borderId="37" xfId="0" applyNumberFormat="1" applyFill="1" applyBorder="1"/>
    <xf numFmtId="165" fontId="0" fillId="24" borderId="0" xfId="0" applyNumberFormat="1" applyFill="1"/>
    <xf numFmtId="0" fontId="0" fillId="39" borderId="17" xfId="0" applyFill="1" applyBorder="1"/>
    <xf numFmtId="0" fontId="0" fillId="39" borderId="12" xfId="0" applyFill="1" applyBorder="1"/>
    <xf numFmtId="0" fontId="0" fillId="39" borderId="13" xfId="0" applyFill="1" applyBorder="1"/>
    <xf numFmtId="0" fontId="0" fillId="39" borderId="0" xfId="0" applyFill="1" applyBorder="1"/>
    <xf numFmtId="0" fontId="41" fillId="39" borderId="13" xfId="0" applyFont="1" applyFill="1" applyBorder="1" applyAlignment="1">
      <alignment horizontal="right" vertical="center" textRotation="90"/>
    </xf>
    <xf numFmtId="0" fontId="0" fillId="39" borderId="13" xfId="0" applyFill="1" applyBorder="1" applyAlignment="1"/>
    <xf numFmtId="0" fontId="40" fillId="39" borderId="13" xfId="0" applyFont="1" applyFill="1" applyBorder="1" applyAlignment="1">
      <alignment horizontal="center"/>
    </xf>
    <xf numFmtId="179" fontId="0" fillId="0" borderId="24" xfId="0" applyNumberFormat="1" applyFill="1" applyBorder="1" applyAlignment="1"/>
    <xf numFmtId="0" fontId="1" fillId="0" borderId="41" xfId="0" applyFont="1" applyFill="1" applyBorder="1" applyAlignment="1">
      <alignment horizontal="center" wrapText="1"/>
    </xf>
    <xf numFmtId="0" fontId="0" fillId="39" borderId="14" xfId="0" applyFill="1" applyBorder="1"/>
    <xf numFmtId="0" fontId="40" fillId="39" borderId="0" xfId="0" applyFont="1" applyFill="1" applyBorder="1" applyAlignment="1">
      <alignment horizontal="center"/>
    </xf>
    <xf numFmtId="0" fontId="0" fillId="39" borderId="0" xfId="0" applyFill="1" applyBorder="1" applyAlignment="1"/>
    <xf numFmtId="0" fontId="41" fillId="39" borderId="0" xfId="0" applyFont="1" applyFill="1" applyBorder="1" applyAlignment="1">
      <alignment horizontal="right" vertical="center" textRotation="90"/>
    </xf>
    <xf numFmtId="0" fontId="1" fillId="39" borderId="0" xfId="0" applyFont="1" applyFill="1" applyBorder="1" applyAlignment="1"/>
    <xf numFmtId="0" fontId="1" fillId="39" borderId="0" xfId="0" applyFont="1" applyFill="1" applyBorder="1" applyAlignment="1">
      <alignment horizontal="center" wrapText="1"/>
    </xf>
    <xf numFmtId="0" fontId="41" fillId="39" borderId="14" xfId="0" applyFont="1" applyFill="1" applyBorder="1" applyAlignment="1">
      <alignment horizontal="right" vertical="center" textRotation="90"/>
    </xf>
    <xf numFmtId="0" fontId="0" fillId="39" borderId="0" xfId="0" applyFill="1"/>
    <xf numFmtId="0" fontId="0" fillId="39" borderId="0" xfId="0" applyFill="1" applyBorder="1" applyAlignment="1">
      <alignment horizontal="center"/>
    </xf>
    <xf numFmtId="3" fontId="0" fillId="0" borderId="0" xfId="0" applyNumberFormat="1" applyFill="1"/>
    <xf numFmtId="0" fontId="0" fillId="24" borderId="0" xfId="0" applyFill="1"/>
    <xf numFmtId="0" fontId="1" fillId="26" borderId="67" xfId="0" applyFont="1" applyFill="1" applyBorder="1" applyAlignment="1">
      <alignment horizontal="right"/>
    </xf>
    <xf numFmtId="0" fontId="1" fillId="26" borderId="11" xfId="0" applyFont="1" applyFill="1" applyBorder="1" applyAlignment="1">
      <alignment horizontal="right"/>
    </xf>
    <xf numFmtId="0" fontId="1" fillId="26" borderId="11" xfId="0" applyFont="1" applyFill="1" applyBorder="1" applyAlignment="1">
      <alignment horizontal="left"/>
    </xf>
    <xf numFmtId="0" fontId="0" fillId="26" borderId="13" xfId="0" applyFill="1" applyBorder="1"/>
    <xf numFmtId="0" fontId="0" fillId="26" borderId="0" xfId="0" applyFill="1" applyBorder="1"/>
    <xf numFmtId="10" fontId="36" fillId="26" borderId="15" xfId="0" applyNumberFormat="1" applyFont="1" applyFill="1" applyBorder="1" applyAlignment="1">
      <alignment horizontal="center"/>
    </xf>
    <xf numFmtId="1" fontId="36" fillId="26" borderId="62" xfId="44" applyNumberFormat="1" applyFont="1" applyFill="1" applyBorder="1" applyAlignment="1">
      <alignment horizontal="center"/>
    </xf>
    <xf numFmtId="0" fontId="1" fillId="26" borderId="67" xfId="0" applyFont="1" applyFill="1" applyBorder="1" applyAlignment="1">
      <alignment horizontal="left"/>
    </xf>
    <xf numFmtId="174" fontId="46" fillId="26" borderId="67" xfId="0" applyNumberFormat="1" applyFont="1" applyFill="1" applyBorder="1" applyAlignment="1">
      <alignment horizontal="center"/>
    </xf>
    <xf numFmtId="174" fontId="46" fillId="26" borderId="63" xfId="0" applyNumberFormat="1" applyFont="1" applyFill="1" applyBorder="1" applyAlignment="1">
      <alignment horizontal="center"/>
    </xf>
    <xf numFmtId="0" fontId="1" fillId="39" borderId="0" xfId="0" applyFont="1" applyFill="1" applyBorder="1" applyAlignment="1">
      <alignment horizontal="center"/>
    </xf>
    <xf numFmtId="4" fontId="1" fillId="32" borderId="0" xfId="0" applyNumberFormat="1" applyFont="1" applyFill="1" applyBorder="1"/>
    <xf numFmtId="4" fontId="0" fillId="32" borderId="69" xfId="0" applyNumberFormat="1" applyFill="1" applyBorder="1"/>
    <xf numFmtId="184" fontId="0" fillId="32" borderId="22" xfId="46" applyNumberFormat="1" applyFont="1" applyFill="1" applyBorder="1" applyAlignment="1">
      <alignment horizontal="right"/>
    </xf>
    <xf numFmtId="0" fontId="1" fillId="39" borderId="0" xfId="0" applyFont="1" applyFill="1" applyBorder="1"/>
    <xf numFmtId="1" fontId="0" fillId="39" borderId="0" xfId="0" applyNumberFormat="1" applyFill="1" applyAlignment="1">
      <alignment horizontal="center"/>
    </xf>
    <xf numFmtId="0" fontId="47" fillId="39" borderId="0" xfId="0" applyFont="1" applyFill="1" applyBorder="1" applyAlignment="1">
      <alignment vertical="center"/>
    </xf>
    <xf numFmtId="0" fontId="1" fillId="29" borderId="0" xfId="0" applyFont="1" applyFill="1" applyBorder="1" applyAlignment="1">
      <alignment horizontal="left"/>
    </xf>
    <xf numFmtId="0" fontId="0" fillId="29" borderId="0" xfId="0" applyFill="1" applyAlignment="1">
      <alignment horizontal="right"/>
    </xf>
    <xf numFmtId="0" fontId="1" fillId="29" borderId="0" xfId="0" applyFont="1" applyFill="1"/>
    <xf numFmtId="10" fontId="36" fillId="29" borderId="0" xfId="0" applyNumberFormat="1" applyFont="1" applyFill="1" applyAlignment="1">
      <alignment horizontal="center"/>
    </xf>
    <xf numFmtId="0" fontId="47" fillId="29" borderId="0" xfId="0" applyFont="1" applyFill="1" applyBorder="1" applyAlignment="1">
      <alignment horizontal="center" vertical="center"/>
    </xf>
    <xf numFmtId="0" fontId="0" fillId="29" borderId="0" xfId="0" applyFill="1" applyBorder="1" applyAlignment="1">
      <alignment horizontal="center"/>
    </xf>
    <xf numFmtId="0" fontId="1" fillId="29" borderId="0" xfId="0" applyFont="1" applyFill="1" applyBorder="1" applyAlignment="1">
      <alignment horizontal="center"/>
    </xf>
    <xf numFmtId="0" fontId="1" fillId="24" borderId="34" xfId="45" applyFont="1" applyFill="1" applyBorder="1" applyAlignment="1">
      <alignment horizontal="left"/>
    </xf>
    <xf numFmtId="0" fontId="0" fillId="0" borderId="11" xfId="0" applyBorder="1"/>
    <xf numFmtId="0" fontId="2" fillId="0" borderId="36" xfId="0" applyFont="1" applyFill="1" applyBorder="1" applyAlignment="1">
      <alignment horizontal="left"/>
    </xf>
    <xf numFmtId="185" fontId="0" fillId="0" borderId="65" xfId="0" applyNumberFormat="1" applyFill="1" applyBorder="1"/>
    <xf numFmtId="0" fontId="1" fillId="0" borderId="65" xfId="0" applyFont="1" applyFill="1" applyBorder="1" applyAlignment="1">
      <alignment horizontal="center"/>
    </xf>
    <xf numFmtId="186" fontId="0" fillId="0" borderId="65" xfId="0" applyNumberFormat="1" applyFill="1" applyBorder="1"/>
    <xf numFmtId="0" fontId="36" fillId="0" borderId="65" xfId="0" applyFont="1" applyFill="1" applyBorder="1"/>
    <xf numFmtId="0" fontId="0" fillId="0" borderId="65" xfId="0" applyBorder="1"/>
    <xf numFmtId="185" fontId="0" fillId="0" borderId="32" xfId="44" applyNumberFormat="1" applyFont="1" applyFill="1" applyBorder="1" applyAlignment="1">
      <alignment horizontal="center"/>
    </xf>
    <xf numFmtId="189" fontId="0" fillId="38" borderId="33" xfId="0" applyNumberFormat="1" applyFill="1" applyBorder="1" applyAlignment="1">
      <alignment horizontal="center"/>
    </xf>
    <xf numFmtId="0" fontId="41" fillId="29" borderId="0" xfId="0" applyFont="1" applyFill="1" applyBorder="1" applyAlignment="1">
      <alignment horizontal="right" vertical="center" textRotation="90"/>
    </xf>
    <xf numFmtId="0" fontId="0" fillId="29" borderId="0" xfId="0" applyFill="1" applyBorder="1" applyAlignment="1"/>
    <xf numFmtId="0" fontId="40" fillId="29" borderId="0" xfId="0" applyFont="1" applyFill="1" applyBorder="1" applyAlignment="1">
      <alignment horizontal="center"/>
    </xf>
    <xf numFmtId="179" fontId="0" fillId="29" borderId="0" xfId="0" applyNumberFormat="1" applyFill="1" applyAlignment="1"/>
    <xf numFmtId="0" fontId="1" fillId="39" borderId="14" xfId="0" applyFont="1" applyFill="1" applyBorder="1" applyAlignment="1">
      <alignment horizontal="left"/>
    </xf>
    <xf numFmtId="0" fontId="1" fillId="39" borderId="14" xfId="0" applyFont="1" applyFill="1" applyBorder="1" applyAlignment="1">
      <alignment horizontal="right"/>
    </xf>
    <xf numFmtId="0" fontId="0" fillId="39" borderId="14" xfId="0" applyFill="1" applyBorder="1" applyAlignment="1">
      <alignment horizontal="right"/>
    </xf>
    <xf numFmtId="0" fontId="1" fillId="39" borderId="14" xfId="0" applyFont="1" applyFill="1" applyBorder="1"/>
    <xf numFmtId="10" fontId="36" fillId="39" borderId="14" xfId="0" applyNumberFormat="1" applyFont="1" applyFill="1" applyBorder="1" applyAlignment="1">
      <alignment horizontal="center"/>
    </xf>
    <xf numFmtId="0" fontId="0" fillId="39" borderId="14" xfId="0" applyFill="1" applyBorder="1" applyAlignment="1"/>
    <xf numFmtId="0" fontId="40" fillId="39" borderId="14" xfId="0" applyFont="1" applyFill="1" applyBorder="1" applyAlignment="1">
      <alignment horizontal="center"/>
    </xf>
    <xf numFmtId="179" fontId="0" fillId="39" borderId="14" xfId="0" applyNumberFormat="1" applyFill="1" applyBorder="1" applyAlignment="1"/>
    <xf numFmtId="0" fontId="1" fillId="39" borderId="14" xfId="0" applyFont="1" applyFill="1" applyBorder="1" applyAlignment="1">
      <alignment horizontal="center"/>
    </xf>
    <xf numFmtId="0" fontId="1" fillId="39" borderId="70" xfId="0" applyFont="1" applyFill="1" applyBorder="1" applyAlignment="1">
      <alignment horizontal="center"/>
    </xf>
    <xf numFmtId="0" fontId="2" fillId="39" borderId="18" xfId="0" applyFont="1" applyFill="1" applyBorder="1" applyAlignment="1">
      <alignment horizontal="left"/>
    </xf>
    <xf numFmtId="0" fontId="1" fillId="29" borderId="0" xfId="0" applyFont="1" applyFill="1" applyBorder="1" applyAlignment="1">
      <alignment horizontal="center" wrapText="1"/>
    </xf>
    <xf numFmtId="0" fontId="1" fillId="29" borderId="0" xfId="0" applyFont="1" applyFill="1" applyBorder="1" applyAlignment="1"/>
    <xf numFmtId="0" fontId="1" fillId="29" borderId="11" xfId="0" applyFont="1" applyFill="1" applyBorder="1" applyAlignment="1"/>
    <xf numFmtId="179" fontId="0" fillId="0" borderId="31" xfId="0" applyNumberFormat="1" applyFill="1" applyBorder="1" applyAlignment="1"/>
    <xf numFmtId="0" fontId="1" fillId="29" borderId="50" xfId="0" applyFont="1" applyFill="1" applyBorder="1" applyAlignment="1">
      <alignment horizontal="center"/>
    </xf>
    <xf numFmtId="0" fontId="0" fillId="29" borderId="14" xfId="0" applyFill="1" applyBorder="1"/>
    <xf numFmtId="0" fontId="0" fillId="29" borderId="35" xfId="0" applyFill="1" applyBorder="1"/>
    <xf numFmtId="0" fontId="2" fillId="29" borderId="17" xfId="0" applyFont="1" applyFill="1" applyBorder="1" applyAlignment="1">
      <alignment horizontal="left"/>
    </xf>
    <xf numFmtId="0" fontId="2" fillId="29" borderId="12" xfId="0" applyFont="1" applyFill="1" applyBorder="1" applyAlignment="1">
      <alignment horizontal="left"/>
    </xf>
    <xf numFmtId="0" fontId="0" fillId="29" borderId="12" xfId="0" applyFill="1" applyBorder="1"/>
    <xf numFmtId="0" fontId="0" fillId="29" borderId="18" xfId="0" applyFill="1" applyBorder="1"/>
    <xf numFmtId="0" fontId="0" fillId="0" borderId="33" xfId="0" applyFill="1" applyBorder="1" applyAlignment="1">
      <alignment horizontal="center"/>
    </xf>
    <xf numFmtId="0" fontId="0" fillId="0" borderId="37" xfId="0" applyFill="1" applyBorder="1" applyAlignment="1">
      <alignment horizontal="center"/>
    </xf>
    <xf numFmtId="0" fontId="1" fillId="0" borderId="0" xfId="45" quotePrefix="1"/>
    <xf numFmtId="0" fontId="36" fillId="0" borderId="32" xfId="0" applyFont="1" applyBorder="1"/>
    <xf numFmtId="0" fontId="36" fillId="0" borderId="33" xfId="0" applyFont="1" applyBorder="1"/>
    <xf numFmtId="2" fontId="36" fillId="0" borderId="32" xfId="0" applyNumberFormat="1" applyFont="1" applyBorder="1"/>
    <xf numFmtId="2" fontId="36" fillId="0" borderId="33" xfId="0" applyNumberFormat="1" applyFont="1" applyBorder="1"/>
    <xf numFmtId="0" fontId="0" fillId="0" borderId="31" xfId="0" applyBorder="1"/>
    <xf numFmtId="0" fontId="0" fillId="0" borderId="32" xfId="0" applyBorder="1"/>
    <xf numFmtId="0" fontId="1" fillId="0" borderId="31" xfId="0" applyFont="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0" fillId="0" borderId="24" xfId="0" applyBorder="1"/>
    <xf numFmtId="0" fontId="0" fillId="0" borderId="10" xfId="0" applyBorder="1"/>
    <xf numFmtId="0" fontId="0" fillId="0" borderId="36" xfId="0" applyBorder="1"/>
    <xf numFmtId="0" fontId="1" fillId="0" borderId="37" xfId="0" applyFont="1" applyBorder="1" applyAlignment="1">
      <alignment horizontal="center"/>
    </xf>
    <xf numFmtId="192" fontId="0" fillId="0" borderId="11" xfId="0" applyNumberFormat="1" applyBorder="1"/>
    <xf numFmtId="192" fontId="0" fillId="0" borderId="41" xfId="0" applyNumberFormat="1" applyBorder="1"/>
    <xf numFmtId="0" fontId="1" fillId="0" borderId="0" xfId="0" quotePrefix="1" applyFont="1"/>
    <xf numFmtId="193" fontId="0" fillId="0" borderId="0" xfId="0" applyNumberFormat="1"/>
    <xf numFmtId="7" fontId="0" fillId="0" borderId="0" xfId="0" applyNumberFormat="1"/>
    <xf numFmtId="2" fontId="0" fillId="0" borderId="10" xfId="0" applyNumberFormat="1" applyBorder="1"/>
    <xf numFmtId="165" fontId="40" fillId="0" borderId="0" xfId="0" applyNumberFormat="1" applyFont="1"/>
    <xf numFmtId="1" fontId="36" fillId="0" borderId="32" xfId="0" applyNumberFormat="1" applyFont="1" applyBorder="1"/>
    <xf numFmtId="1" fontId="36" fillId="0" borderId="33" xfId="0" applyNumberFormat="1" applyFont="1" applyBorder="1"/>
    <xf numFmtId="1" fontId="0" fillId="0" borderId="0" xfId="0" applyNumberFormat="1" applyAlignment="1">
      <alignment horizontal="center"/>
    </xf>
    <xf numFmtId="0" fontId="1" fillId="0" borderId="0" xfId="0" applyFont="1" applyAlignment="1">
      <alignment horizontal="left" indent="1"/>
    </xf>
    <xf numFmtId="0" fontId="1" fillId="0" borderId="0" xfId="0" applyFont="1" applyAlignment="1">
      <alignment horizontal="left" indent="2"/>
    </xf>
    <xf numFmtId="10" fontId="36" fillId="0" borderId="31" xfId="44" applyNumberFormat="1" applyFont="1" applyBorder="1"/>
    <xf numFmtId="10" fontId="36" fillId="0" borderId="32" xfId="44" applyNumberFormat="1" applyFont="1" applyBorder="1"/>
    <xf numFmtId="10" fontId="36" fillId="0" borderId="33" xfId="44" applyNumberFormat="1" applyFont="1" applyBorder="1"/>
    <xf numFmtId="10" fontId="0" fillId="0" borderId="36" xfId="44" applyNumberFormat="1" applyFont="1" applyBorder="1"/>
    <xf numFmtId="1" fontId="1" fillId="0" borderId="0" xfId="0" applyNumberFormat="1" applyFont="1" applyAlignment="1">
      <alignment horizontal="left" indent="1"/>
    </xf>
    <xf numFmtId="1" fontId="1" fillId="0" borderId="0" xfId="0" applyNumberFormat="1" applyFont="1" applyAlignment="1">
      <alignment horizontal="left" indent="2"/>
    </xf>
    <xf numFmtId="1" fontId="40" fillId="0" borderId="0" xfId="0" applyNumberFormat="1" applyFont="1"/>
    <xf numFmtId="0" fontId="47" fillId="29" borderId="0" xfId="0" applyFont="1" applyFill="1" applyBorder="1" applyAlignment="1">
      <alignment vertical="center"/>
    </xf>
    <xf numFmtId="0" fontId="2" fillId="24" borderId="45" xfId="0" applyFont="1" applyFill="1" applyBorder="1" applyAlignment="1">
      <alignment horizontal="center"/>
    </xf>
    <xf numFmtId="0" fontId="2" fillId="24" borderId="46" xfId="0" applyFont="1" applyFill="1" applyBorder="1" applyAlignment="1">
      <alignment horizontal="center"/>
    </xf>
    <xf numFmtId="0" fontId="2" fillId="24" borderId="47" xfId="0" applyFont="1" applyFill="1" applyBorder="1" applyAlignment="1">
      <alignment horizontal="center"/>
    </xf>
    <xf numFmtId="0" fontId="2" fillId="27" borderId="45" xfId="0" applyFont="1" applyFill="1" applyBorder="1" applyAlignment="1">
      <alignment horizontal="center"/>
    </xf>
    <xf numFmtId="0" fontId="2" fillId="27" borderId="46" xfId="0" applyFont="1" applyFill="1" applyBorder="1" applyAlignment="1">
      <alignment horizontal="center"/>
    </xf>
    <xf numFmtId="0" fontId="2" fillId="27" borderId="48" xfId="0" applyFont="1" applyFill="1" applyBorder="1" applyAlignment="1">
      <alignment horizontal="center"/>
    </xf>
    <xf numFmtId="0" fontId="2" fillId="34" borderId="34" xfId="0" applyFont="1" applyFill="1" applyBorder="1" applyAlignment="1">
      <alignment horizontal="center"/>
    </xf>
    <xf numFmtId="0" fontId="2" fillId="34" borderId="55" xfId="0" applyFont="1" applyFill="1" applyBorder="1" applyAlignment="1">
      <alignment horizontal="center"/>
    </xf>
    <xf numFmtId="0" fontId="2" fillId="34" borderId="39" xfId="0" applyFont="1" applyFill="1" applyBorder="1" applyAlignment="1">
      <alignment horizontal="center"/>
    </xf>
    <xf numFmtId="0" fontId="2" fillId="34" borderId="56" xfId="0" applyFont="1" applyFill="1" applyBorder="1" applyAlignment="1">
      <alignment horizontal="center" wrapText="1"/>
    </xf>
    <xf numFmtId="0" fontId="47" fillId="29" borderId="71" xfId="0" applyFont="1" applyFill="1" applyBorder="1" applyAlignment="1">
      <alignment horizontal="center" vertical="center" wrapText="1"/>
    </xf>
    <xf numFmtId="0" fontId="47" fillId="29" borderId="72" xfId="0" applyFont="1" applyFill="1" applyBorder="1" applyAlignment="1">
      <alignment horizontal="center" vertical="center" wrapText="1"/>
    </xf>
    <xf numFmtId="0" fontId="47" fillId="29" borderId="73" xfId="0" applyFont="1" applyFill="1" applyBorder="1" applyAlignment="1">
      <alignment horizontal="center" vertical="center" wrapText="1"/>
    </xf>
    <xf numFmtId="0" fontId="47" fillId="29" borderId="74" xfId="0" applyFont="1" applyFill="1" applyBorder="1" applyAlignment="1">
      <alignment horizontal="center" vertical="center" wrapText="1"/>
    </xf>
    <xf numFmtId="0" fontId="47" fillId="29" borderId="0" xfId="0" applyFont="1" applyFill="1" applyBorder="1" applyAlignment="1">
      <alignment horizontal="center" vertical="center" wrapText="1"/>
    </xf>
    <xf numFmtId="0" fontId="47" fillId="29" borderId="75" xfId="0" applyFont="1" applyFill="1" applyBorder="1" applyAlignment="1">
      <alignment horizontal="center" vertical="center" wrapText="1"/>
    </xf>
    <xf numFmtId="0" fontId="47" fillId="29" borderId="76" xfId="0" applyFont="1" applyFill="1" applyBorder="1" applyAlignment="1">
      <alignment horizontal="center" vertical="center" wrapText="1"/>
    </xf>
    <xf numFmtId="0" fontId="47" fillId="29" borderId="78" xfId="0" applyFont="1" applyFill="1" applyBorder="1" applyAlignment="1">
      <alignment horizontal="center" vertical="center" wrapText="1"/>
    </xf>
    <xf numFmtId="0" fontId="47" fillId="29" borderId="77" xfId="0" applyFont="1" applyFill="1" applyBorder="1" applyAlignment="1">
      <alignment horizontal="center" vertical="center" wrapText="1"/>
    </xf>
    <xf numFmtId="0" fontId="1" fillId="0" borderId="31" xfId="0" applyFont="1" applyBorder="1" applyAlignment="1">
      <alignment horizontal="center" wrapText="1"/>
    </xf>
    <xf numFmtId="0" fontId="1" fillId="0" borderId="32" xfId="0" applyFont="1" applyBorder="1" applyAlignment="1">
      <alignment horizontal="center" wrapText="1"/>
    </xf>
    <xf numFmtId="0" fontId="1" fillId="0" borderId="33" xfId="0" applyFont="1" applyBorder="1" applyAlignment="1">
      <alignment horizontal="center" wrapText="1"/>
    </xf>
    <xf numFmtId="0" fontId="1" fillId="0" borderId="31" xfId="0" applyFont="1" applyFill="1" applyBorder="1" applyAlignment="1">
      <alignment horizontal="center" wrapText="1"/>
    </xf>
    <xf numFmtId="0" fontId="1" fillId="0" borderId="32" xfId="0" applyFont="1" applyFill="1" applyBorder="1" applyAlignment="1">
      <alignment horizontal="center" wrapText="1"/>
    </xf>
    <xf numFmtId="0" fontId="1" fillId="0" borderId="33" xfId="0" applyFont="1" applyFill="1" applyBorder="1" applyAlignment="1">
      <alignment horizontal="center" wrapText="1"/>
    </xf>
    <xf numFmtId="0" fontId="1" fillId="0" borderId="36" xfId="0" applyFont="1" applyBorder="1" applyAlignment="1">
      <alignment horizontal="center" wrapText="1"/>
    </xf>
    <xf numFmtId="0" fontId="1" fillId="0" borderId="41" xfId="0" applyFont="1" applyBorder="1" applyAlignment="1">
      <alignment horizontal="center" wrapText="1"/>
    </xf>
    <xf numFmtId="0" fontId="1" fillId="0" borderId="19" xfId="0" applyFont="1" applyFill="1" applyBorder="1" applyAlignment="1">
      <alignment horizontal="center" wrapText="1"/>
    </xf>
    <xf numFmtId="0" fontId="1" fillId="0" borderId="10" xfId="0" applyFont="1" applyFill="1" applyBorder="1" applyAlignment="1">
      <alignment horizontal="center" wrapText="1"/>
    </xf>
    <xf numFmtId="0" fontId="1" fillId="0" borderId="16" xfId="0" applyFont="1" applyFill="1" applyBorder="1" applyAlignment="1">
      <alignment horizontal="center" wrapText="1"/>
    </xf>
    <xf numFmtId="0" fontId="1" fillId="0" borderId="20" xfId="0" applyFont="1" applyFill="1" applyBorder="1" applyAlignment="1">
      <alignment horizontal="center" wrapText="1"/>
    </xf>
    <xf numFmtId="0" fontId="1" fillId="0" borderId="11" xfId="0" applyFont="1" applyFill="1" applyBorder="1" applyAlignment="1">
      <alignment horizontal="center" wrapText="1"/>
    </xf>
    <xf numFmtId="0" fontId="1" fillId="0" borderId="15" xfId="0" applyFont="1" applyFill="1" applyBorder="1" applyAlignment="1">
      <alignment horizontal="center" wrapText="1"/>
    </xf>
    <xf numFmtId="0" fontId="1" fillId="0" borderId="24" xfId="0" applyFont="1" applyFill="1" applyBorder="1" applyAlignment="1">
      <alignment horizontal="center" wrapText="1"/>
    </xf>
    <xf numFmtId="0" fontId="1" fillId="0" borderId="64" xfId="0" applyFont="1" applyFill="1" applyBorder="1" applyAlignment="1">
      <alignment horizontal="center" wrapText="1"/>
    </xf>
    <xf numFmtId="0" fontId="1" fillId="0" borderId="37" xfId="0" applyFont="1" applyFill="1" applyBorder="1" applyAlignment="1">
      <alignment horizontal="center" wrapText="1"/>
    </xf>
    <xf numFmtId="0" fontId="1" fillId="0" borderId="55" xfId="0" applyFont="1" applyFill="1" applyBorder="1" applyAlignment="1">
      <alignment horizontal="center"/>
    </xf>
    <xf numFmtId="0" fontId="1" fillId="0" borderId="39" xfId="0" applyFont="1" applyFill="1" applyBorder="1" applyAlignment="1">
      <alignment horizontal="center"/>
    </xf>
    <xf numFmtId="0" fontId="2" fillId="36" borderId="10" xfId="0" applyFont="1" applyFill="1" applyBorder="1" applyAlignment="1">
      <alignment horizontal="center" wrapText="1"/>
    </xf>
    <xf numFmtId="0" fontId="2" fillId="36" borderId="11" xfId="0" applyFont="1" applyFill="1" applyBorder="1" applyAlignment="1">
      <alignment horizontal="center" wrapText="1"/>
    </xf>
    <xf numFmtId="0" fontId="1" fillId="0" borderId="36" xfId="0" applyFont="1" applyFill="1" applyBorder="1" applyAlignment="1">
      <alignment horizontal="center" wrapText="1"/>
    </xf>
    <xf numFmtId="0" fontId="1" fillId="0" borderId="65" xfId="0" applyFont="1" applyFill="1" applyBorder="1" applyAlignment="1">
      <alignment horizontal="center" wrapText="1"/>
    </xf>
    <xf numFmtId="0" fontId="1" fillId="0" borderId="41" xfId="0" applyFont="1" applyFill="1" applyBorder="1" applyAlignment="1">
      <alignment horizontal="center" wrapText="1"/>
    </xf>
    <xf numFmtId="0" fontId="1" fillId="0" borderId="56" xfId="0" applyFont="1" applyFill="1" applyBorder="1" applyAlignment="1">
      <alignment horizontal="center" wrapText="1"/>
    </xf>
    <xf numFmtId="179" fontId="1" fillId="0" borderId="31" xfId="0" applyNumberFormat="1" applyFont="1" applyFill="1" applyBorder="1" applyAlignment="1">
      <alignment horizontal="center" wrapText="1"/>
    </xf>
    <xf numFmtId="179" fontId="1" fillId="0" borderId="32" xfId="0" applyNumberFormat="1" applyFont="1" applyFill="1" applyBorder="1" applyAlignment="1">
      <alignment horizontal="center" wrapText="1"/>
    </xf>
    <xf numFmtId="179" fontId="1" fillId="0" borderId="33" xfId="0" applyNumberFormat="1" applyFont="1" applyFill="1" applyBorder="1" applyAlignment="1">
      <alignment horizontal="center" wrapText="1"/>
    </xf>
    <xf numFmtId="0" fontId="47" fillId="39" borderId="71" xfId="0" applyFont="1" applyFill="1" applyBorder="1" applyAlignment="1">
      <alignment horizontal="center" vertical="center" wrapText="1"/>
    </xf>
    <xf numFmtId="0" fontId="47" fillId="39" borderId="72" xfId="0" applyFont="1" applyFill="1" applyBorder="1" applyAlignment="1">
      <alignment horizontal="center" vertical="center" wrapText="1"/>
    </xf>
    <xf numFmtId="0" fontId="47" fillId="39" borderId="73" xfId="0" applyFont="1" applyFill="1" applyBorder="1" applyAlignment="1">
      <alignment horizontal="center" vertical="center" wrapText="1"/>
    </xf>
    <xf numFmtId="0" fontId="47" fillId="39" borderId="74" xfId="0" applyFont="1" applyFill="1" applyBorder="1" applyAlignment="1">
      <alignment horizontal="center" vertical="center" wrapText="1"/>
    </xf>
    <xf numFmtId="0" fontId="47" fillId="39" borderId="0" xfId="0" applyFont="1" applyFill="1" applyBorder="1" applyAlignment="1">
      <alignment horizontal="center" vertical="center" wrapText="1"/>
    </xf>
    <xf numFmtId="0" fontId="47" fillId="39" borderId="75" xfId="0" applyFont="1" applyFill="1" applyBorder="1" applyAlignment="1">
      <alignment horizontal="center" vertical="center" wrapText="1"/>
    </xf>
    <xf numFmtId="0" fontId="47" fillId="39" borderId="76" xfId="0" applyFont="1" applyFill="1" applyBorder="1" applyAlignment="1">
      <alignment horizontal="center" vertical="center" wrapText="1"/>
    </xf>
    <xf numFmtId="0" fontId="47" fillId="39" borderId="78" xfId="0" applyFont="1" applyFill="1" applyBorder="1" applyAlignment="1">
      <alignment horizontal="center" vertical="center" wrapText="1"/>
    </xf>
    <xf numFmtId="0" fontId="47" fillId="39" borderId="77" xfId="0" applyFont="1" applyFill="1" applyBorder="1" applyAlignment="1">
      <alignment horizontal="center" vertical="center" wrapText="1"/>
    </xf>
    <xf numFmtId="0" fontId="2" fillId="0" borderId="32" xfId="0" applyFont="1" applyBorder="1" applyAlignment="1">
      <alignment horizontal="center" wrapText="1"/>
    </xf>
    <xf numFmtId="0" fontId="2" fillId="0" borderId="33" xfId="0" applyFont="1" applyBorder="1" applyAlignment="1">
      <alignment horizontal="center" wrapText="1"/>
    </xf>
    <xf numFmtId="0" fontId="1" fillId="0" borderId="13" xfId="0" applyFont="1" applyFill="1" applyBorder="1" applyAlignment="1">
      <alignment horizontal="center" wrapText="1"/>
    </xf>
    <xf numFmtId="0" fontId="1" fillId="0" borderId="21" xfId="0" applyFont="1" applyFill="1" applyBorder="1" applyAlignment="1">
      <alignment horizontal="center" wrapText="1"/>
    </xf>
    <xf numFmtId="0" fontId="1" fillId="0" borderId="43" xfId="0" applyFont="1" applyFill="1" applyBorder="1" applyAlignment="1">
      <alignment horizontal="center" wrapText="1"/>
    </xf>
    <xf numFmtId="0" fontId="1" fillId="0" borderId="25" xfId="0" applyFont="1" applyFill="1" applyBorder="1" applyAlignment="1">
      <alignment horizontal="center" wrapText="1"/>
    </xf>
    <xf numFmtId="179" fontId="0" fillId="0" borderId="24" xfId="0" applyNumberFormat="1" applyFill="1" applyBorder="1" applyAlignment="1">
      <alignment horizontal="center" wrapText="1"/>
    </xf>
    <xf numFmtId="179" fontId="0" fillId="0" borderId="64" xfId="0" applyNumberFormat="1" applyFill="1" applyBorder="1" applyAlignment="1">
      <alignment horizontal="center" wrapText="1"/>
    </xf>
    <xf numFmtId="179" fontId="0" fillId="0" borderId="37" xfId="0" applyNumberFormat="1" applyFill="1" applyBorder="1" applyAlignment="1">
      <alignment horizontal="center" wrapText="1"/>
    </xf>
    <xf numFmtId="179" fontId="1" fillId="0" borderId="10" xfId="0" applyNumberFormat="1" applyFont="1" applyFill="1" applyBorder="1" applyAlignment="1">
      <alignment horizontal="center" wrapText="1"/>
    </xf>
    <xf numFmtId="179" fontId="1" fillId="0" borderId="0" xfId="0" applyNumberFormat="1" applyFont="1" applyFill="1" applyBorder="1" applyAlignment="1">
      <alignment horizontal="center" wrapText="1"/>
    </xf>
    <xf numFmtId="179" fontId="1" fillId="0" borderId="11" xfId="0" applyNumberFormat="1" applyFont="1" applyFill="1" applyBorder="1" applyAlignment="1">
      <alignment horizontal="center" wrapText="1"/>
    </xf>
    <xf numFmtId="0" fontId="1" fillId="31" borderId="12" xfId="0" applyFont="1" applyFill="1" applyBorder="1" applyAlignment="1">
      <alignment horizontal="center"/>
    </xf>
    <xf numFmtId="0" fontId="1" fillId="31" borderId="18" xfId="0" applyFont="1" applyFill="1" applyBorder="1" applyAlignment="1">
      <alignment horizontal="center"/>
    </xf>
    <xf numFmtId="0" fontId="1" fillId="26" borderId="55" xfId="0" applyFont="1" applyFill="1" applyBorder="1" applyAlignment="1">
      <alignment horizontal="center"/>
    </xf>
    <xf numFmtId="179" fontId="1" fillId="0" borderId="24" xfId="0" applyNumberFormat="1" applyFont="1" applyFill="1" applyBorder="1" applyAlignment="1">
      <alignment horizontal="center" wrapText="1"/>
    </xf>
    <xf numFmtId="179" fontId="1" fillId="0" borderId="64" xfId="0" applyNumberFormat="1" applyFont="1" applyFill="1" applyBorder="1" applyAlignment="1">
      <alignment horizontal="center" wrapText="1"/>
    </xf>
    <xf numFmtId="179" fontId="1" fillId="0" borderId="37" xfId="0" applyNumberFormat="1" applyFont="1" applyFill="1" applyBorder="1" applyAlignment="1">
      <alignment horizontal="center" wrapText="1"/>
    </xf>
    <xf numFmtId="0" fontId="1" fillId="32" borderId="34" xfId="0" applyFont="1" applyFill="1" applyBorder="1" applyAlignment="1">
      <alignment horizontal="center"/>
    </xf>
    <xf numFmtId="0" fontId="1" fillId="32" borderId="55" xfId="0" applyFont="1" applyFill="1" applyBorder="1" applyAlignment="1">
      <alignment horizontal="center"/>
    </xf>
    <xf numFmtId="0" fontId="0" fillId="0" borderId="24" xfId="0" applyFill="1" applyBorder="1" applyAlignment="1">
      <alignment horizontal="center" wrapText="1"/>
    </xf>
    <xf numFmtId="0" fontId="0" fillId="0" borderId="36" xfId="0" applyFill="1" applyBorder="1" applyAlignment="1">
      <alignment horizontal="center" wrapText="1"/>
    </xf>
    <xf numFmtId="0" fontId="0" fillId="0" borderId="64" xfId="0" applyFill="1" applyBorder="1" applyAlignment="1">
      <alignment horizontal="center" wrapText="1"/>
    </xf>
    <xf numFmtId="0" fontId="0" fillId="0" borderId="65" xfId="0" applyFill="1" applyBorder="1" applyAlignment="1">
      <alignment horizontal="center" wrapText="1"/>
    </xf>
    <xf numFmtId="0" fontId="0" fillId="0" borderId="37" xfId="0" applyFill="1" applyBorder="1" applyAlignment="1">
      <alignment horizontal="center" wrapText="1"/>
    </xf>
    <xf numFmtId="0" fontId="0" fillId="0" borderId="41" xfId="0" applyFill="1" applyBorder="1" applyAlignment="1">
      <alignment horizontal="center" wrapText="1"/>
    </xf>
    <xf numFmtId="0" fontId="1" fillId="0" borderId="68" xfId="0" applyFont="1" applyBorder="1" applyAlignment="1">
      <alignment horizontal="center" wrapText="1"/>
    </xf>
    <xf numFmtId="0" fontId="1" fillId="0" borderId="42" xfId="0" applyFont="1" applyBorder="1" applyAlignment="1">
      <alignment horizontal="center" wrapText="1"/>
    </xf>
    <xf numFmtId="0" fontId="1" fillId="0" borderId="61" xfId="0" applyFont="1" applyBorder="1" applyAlignment="1">
      <alignment horizontal="center" wrapText="1"/>
    </xf>
    <xf numFmtId="0" fontId="1" fillId="37" borderId="17" xfId="0" applyFont="1" applyFill="1" applyBorder="1" applyAlignment="1">
      <alignment horizontal="center" wrapText="1"/>
    </xf>
    <xf numFmtId="0" fontId="1" fillId="37" borderId="12" xfId="0" applyFont="1" applyFill="1" applyBorder="1" applyAlignment="1">
      <alignment horizontal="center" wrapText="1"/>
    </xf>
    <xf numFmtId="0" fontId="1" fillId="37" borderId="18" xfId="0" applyFont="1" applyFill="1" applyBorder="1" applyAlignment="1">
      <alignment horizontal="center" wrapText="1"/>
    </xf>
    <xf numFmtId="0" fontId="1" fillId="37" borderId="20" xfId="0" applyFont="1" applyFill="1" applyBorder="1" applyAlignment="1">
      <alignment horizontal="center" wrapText="1"/>
    </xf>
    <xf numFmtId="0" fontId="1" fillId="37" borderId="11" xfId="0" applyFont="1" applyFill="1" applyBorder="1" applyAlignment="1">
      <alignment horizontal="center" wrapText="1"/>
    </xf>
    <xf numFmtId="0" fontId="1" fillId="37" borderId="15" xfId="0" applyFont="1" applyFill="1" applyBorder="1" applyAlignment="1">
      <alignment horizontal="center" wrapText="1"/>
    </xf>
    <xf numFmtId="0" fontId="1" fillId="39" borderId="0" xfId="0" applyFont="1" applyFill="1" applyBorder="1" applyAlignment="1">
      <alignment horizontal="center" wrapText="1"/>
    </xf>
    <xf numFmtId="0" fontId="1" fillId="0" borderId="24" xfId="0" applyFont="1" applyBorder="1" applyAlignment="1">
      <alignment horizontal="center" wrapText="1"/>
    </xf>
    <xf numFmtId="0" fontId="1" fillId="0" borderId="37" xfId="0" applyFont="1" applyBorder="1" applyAlignment="1">
      <alignment horizontal="center" wrapText="1"/>
    </xf>
    <xf numFmtId="0" fontId="0" fillId="0" borderId="31" xfId="0" applyBorder="1" applyAlignment="1">
      <alignment horizontal="center" wrapText="1"/>
    </xf>
    <xf numFmtId="0" fontId="0" fillId="0" borderId="32" xfId="0" applyBorder="1" applyAlignment="1">
      <alignment horizontal="center" wrapText="1"/>
    </xf>
    <xf numFmtId="0" fontId="0" fillId="0" borderId="33" xfId="0" applyBorder="1" applyAlignment="1">
      <alignment horizontal="center" wrapText="1"/>
    </xf>
    <xf numFmtId="0" fontId="1" fillId="0" borderId="38" xfId="0" applyFont="1" applyBorder="1" applyAlignment="1">
      <alignment horizontal="center"/>
    </xf>
    <xf numFmtId="0" fontId="1" fillId="0" borderId="55" xfId="0" applyFont="1" applyBorder="1" applyAlignment="1">
      <alignment horizontal="center"/>
    </xf>
    <xf numFmtId="0" fontId="1" fillId="0" borderId="40" xfId="0" applyFont="1" applyBorder="1" applyAlignment="1">
      <alignment horizontal="center"/>
    </xf>
    <xf numFmtId="0" fontId="2" fillId="24" borderId="33" xfId="45" applyFont="1" applyFill="1" applyBorder="1" applyAlignment="1">
      <alignment horizontal="center" wrapText="1"/>
    </xf>
    <xf numFmtId="0" fontId="2" fillId="24" borderId="56" xfId="45" applyFont="1" applyFill="1" applyBorder="1" applyAlignment="1">
      <alignment horizontal="center" wrapText="1"/>
    </xf>
    <xf numFmtId="0" fontId="2" fillId="24" borderId="42" xfId="45" applyFont="1" applyFill="1" applyBorder="1" applyAlignment="1">
      <alignment horizontal="center" wrapText="1"/>
    </xf>
    <xf numFmtId="0" fontId="2" fillId="24" borderId="61" xfId="45" applyFont="1" applyFill="1" applyBorder="1" applyAlignment="1">
      <alignment horizontal="center" wrapText="1"/>
    </xf>
    <xf numFmtId="165" fontId="1" fillId="0" borderId="56" xfId="0" applyNumberFormat="1" applyFont="1" applyBorder="1" applyAlignment="1">
      <alignment horizontal="center" wrapText="1"/>
    </xf>
    <xf numFmtId="0" fontId="1" fillId="0" borderId="56" xfId="0" applyFont="1" applyBorder="1" applyAlignment="1">
      <alignment horizontal="center" wrapText="1"/>
    </xf>
    <xf numFmtId="0" fontId="1" fillId="29" borderId="34" xfId="0" applyFont="1" applyFill="1" applyBorder="1" applyAlignment="1">
      <alignment horizontal="center"/>
    </xf>
    <xf numFmtId="0" fontId="1" fillId="29" borderId="55" xfId="0" applyFont="1" applyFill="1" applyBorder="1" applyAlignment="1">
      <alignment horizontal="center"/>
    </xf>
    <xf numFmtId="0" fontId="1" fillId="29" borderId="39" xfId="0" applyFont="1" applyFill="1" applyBorder="1" applyAlignment="1">
      <alignment horizontal="center"/>
    </xf>
    <xf numFmtId="2" fontId="1" fillId="0" borderId="31" xfId="0" applyNumberFormat="1" applyFont="1" applyFill="1" applyBorder="1" applyAlignment="1">
      <alignment horizontal="center" wrapText="1"/>
    </xf>
    <xf numFmtId="2" fontId="1" fillId="0" borderId="32" xfId="0" applyNumberFormat="1" applyFont="1" applyFill="1" applyBorder="1" applyAlignment="1">
      <alignment horizontal="center" wrapText="1"/>
    </xf>
    <xf numFmtId="2" fontId="1" fillId="0" borderId="33" xfId="0" applyNumberFormat="1" applyFont="1" applyFill="1" applyBorder="1" applyAlignment="1">
      <alignment horizontal="center" wrapText="1"/>
    </xf>
    <xf numFmtId="2" fontId="1" fillId="0" borderId="56" xfId="0" applyNumberFormat="1" applyFont="1" applyFill="1" applyBorder="1" applyAlignment="1">
      <alignment horizontal="center" wrapText="1"/>
    </xf>
    <xf numFmtId="1" fontId="1" fillId="0" borderId="56" xfId="0" applyNumberFormat="1" applyFont="1" applyBorder="1" applyAlignment="1">
      <alignment horizontal="center" wrapText="1"/>
    </xf>
    <xf numFmtId="10" fontId="1" fillId="0" borderId="31" xfId="44" applyNumberFormat="1" applyFont="1" applyFill="1" applyBorder="1" applyAlignment="1">
      <alignment horizontal="center" wrapText="1"/>
    </xf>
    <xf numFmtId="10" fontId="1" fillId="0" borderId="32" xfId="44" applyNumberFormat="1" applyFont="1" applyFill="1" applyBorder="1" applyAlignment="1">
      <alignment horizontal="center" wrapText="1"/>
    </xf>
    <xf numFmtId="10" fontId="1" fillId="0" borderId="33" xfId="44" applyNumberFormat="1" applyFont="1" applyFill="1" applyBorder="1" applyAlignment="1">
      <alignment horizontal="center" wrapText="1"/>
    </xf>
    <xf numFmtId="10" fontId="1" fillId="0" borderId="31" xfId="44" applyNumberFormat="1" applyFont="1" applyBorder="1" applyAlignment="1">
      <alignment horizontal="center" wrapText="1"/>
    </xf>
    <xf numFmtId="10" fontId="1" fillId="0" borderId="32" xfId="44" applyNumberFormat="1" applyFont="1" applyBorder="1" applyAlignment="1">
      <alignment horizontal="center" wrapText="1"/>
    </xf>
    <xf numFmtId="10" fontId="1" fillId="0" borderId="33" xfId="44" applyNumberFormat="1" applyFont="1" applyBorder="1" applyAlignment="1">
      <alignment horizontal="center" wrapText="1"/>
    </xf>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urrency" xfId="46" builtinId="4"/>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7" builtinId="8"/>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2">
    <dxf>
      <font>
        <b/>
        <i val="0"/>
        <color rgb="FFFF0000"/>
      </font>
    </dxf>
    <dxf>
      <font>
        <b/>
        <i/>
        <color rgb="FFFF0000"/>
      </font>
      <fill>
        <patternFill>
          <bgColor rgb="FF99FF66"/>
        </patternFill>
      </fill>
    </dxf>
  </dxfs>
  <tableStyles count="0" defaultTableStyle="TableStyleMedium9" defaultPivotStyle="PivotStyleLight16"/>
  <colors>
    <mruColors>
      <color rgb="FFFFFF99"/>
      <color rgb="FF0000FF"/>
      <color rgb="FFDBEB8D"/>
      <color rgb="FF33FF8F"/>
      <color rgb="FFFFA3A3"/>
      <color rgb="FFFFE7FF"/>
      <color rgb="FFFBD9D9"/>
      <color rgb="FF008000"/>
      <color rgb="FF009900"/>
      <color rgb="FFC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CalculationsAndCharts!$B$2</c:f>
          <c:strCache>
            <c:ptCount val="1"/>
            <c:pt idx="0">
              <c:v>Heartland Express (HTLD) -NasdaqNM (Daily)</c:v>
            </c:pt>
          </c:strCache>
        </c:strRef>
      </c:tx>
      <c:layout>
        <c:manualLayout>
          <c:xMode val="edge"/>
          <c:yMode val="edge"/>
          <c:x val="6.1893144557974643E-2"/>
          <c:y val="2.5234857937839736E-2"/>
        </c:manualLayout>
      </c:layout>
      <c:overlay val="0"/>
      <c:txPr>
        <a:bodyPr/>
        <a:lstStyle/>
        <a:p>
          <a:pPr>
            <a:defRPr sz="1200" baseline="0"/>
          </a:pPr>
          <a:endParaRPr lang="en-US"/>
        </a:p>
      </c:txPr>
    </c:title>
    <c:autoTitleDeleted val="0"/>
    <c:plotArea>
      <c:layout>
        <c:manualLayout>
          <c:xMode val="edge"/>
          <c:yMode val="edge"/>
          <c:x val="8.1584306272060817E-3"/>
          <c:y val="9.4426516357586449E-2"/>
          <c:w val="0.95926248981808282"/>
          <c:h val="0.88641660571117131"/>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CalculationsAndCharts!$B$33:$B$532</c:f>
              <c:numCache>
                <c:formatCode>ddd\ mm/dd/yyyy;@</c:formatCode>
                <c:ptCount val="500"/>
                <c:pt idx="0">
                  <c:v>42013</c:v>
                </c:pt>
                <c:pt idx="1">
                  <c:v>42012</c:v>
                </c:pt>
                <c:pt idx="2">
                  <c:v>42011</c:v>
                </c:pt>
                <c:pt idx="3">
                  <c:v>42010</c:v>
                </c:pt>
                <c:pt idx="4">
                  <c:v>42009</c:v>
                </c:pt>
                <c:pt idx="5">
                  <c:v>42006</c:v>
                </c:pt>
                <c:pt idx="6">
                  <c:v>42004</c:v>
                </c:pt>
                <c:pt idx="7">
                  <c:v>42003</c:v>
                </c:pt>
                <c:pt idx="8">
                  <c:v>42002</c:v>
                </c:pt>
                <c:pt idx="9">
                  <c:v>41999</c:v>
                </c:pt>
                <c:pt idx="10">
                  <c:v>41997</c:v>
                </c:pt>
                <c:pt idx="11">
                  <c:v>41996</c:v>
                </c:pt>
                <c:pt idx="12">
                  <c:v>41995</c:v>
                </c:pt>
                <c:pt idx="13">
                  <c:v>41992</c:v>
                </c:pt>
                <c:pt idx="14">
                  <c:v>41991</c:v>
                </c:pt>
                <c:pt idx="15">
                  <c:v>41990</c:v>
                </c:pt>
                <c:pt idx="16">
                  <c:v>41989</c:v>
                </c:pt>
                <c:pt idx="17">
                  <c:v>41988</c:v>
                </c:pt>
                <c:pt idx="18">
                  <c:v>41985</c:v>
                </c:pt>
                <c:pt idx="19">
                  <c:v>41984</c:v>
                </c:pt>
                <c:pt idx="20">
                  <c:v>41983</c:v>
                </c:pt>
                <c:pt idx="21">
                  <c:v>41982</c:v>
                </c:pt>
                <c:pt idx="22">
                  <c:v>41981</c:v>
                </c:pt>
                <c:pt idx="23">
                  <c:v>41978</c:v>
                </c:pt>
                <c:pt idx="24">
                  <c:v>41977</c:v>
                </c:pt>
                <c:pt idx="25">
                  <c:v>41976</c:v>
                </c:pt>
                <c:pt idx="26">
                  <c:v>41975</c:v>
                </c:pt>
                <c:pt idx="27">
                  <c:v>41974</c:v>
                </c:pt>
                <c:pt idx="28">
                  <c:v>41971</c:v>
                </c:pt>
                <c:pt idx="29">
                  <c:v>41969</c:v>
                </c:pt>
                <c:pt idx="30">
                  <c:v>41968</c:v>
                </c:pt>
                <c:pt idx="31">
                  <c:v>41967</c:v>
                </c:pt>
                <c:pt idx="32">
                  <c:v>41964</c:v>
                </c:pt>
                <c:pt idx="33">
                  <c:v>41963</c:v>
                </c:pt>
                <c:pt idx="34">
                  <c:v>41962</c:v>
                </c:pt>
                <c:pt idx="35">
                  <c:v>41961</c:v>
                </c:pt>
                <c:pt idx="36">
                  <c:v>41960</c:v>
                </c:pt>
                <c:pt idx="37">
                  <c:v>41957</c:v>
                </c:pt>
                <c:pt idx="38">
                  <c:v>41956</c:v>
                </c:pt>
                <c:pt idx="39">
                  <c:v>41955</c:v>
                </c:pt>
                <c:pt idx="40">
                  <c:v>41954</c:v>
                </c:pt>
                <c:pt idx="41">
                  <c:v>41953</c:v>
                </c:pt>
                <c:pt idx="42">
                  <c:v>41950</c:v>
                </c:pt>
                <c:pt idx="43">
                  <c:v>41949</c:v>
                </c:pt>
                <c:pt idx="44">
                  <c:v>41948</c:v>
                </c:pt>
                <c:pt idx="45">
                  <c:v>41947</c:v>
                </c:pt>
                <c:pt idx="46">
                  <c:v>41946</c:v>
                </c:pt>
                <c:pt idx="47">
                  <c:v>41943</c:v>
                </c:pt>
                <c:pt idx="48">
                  <c:v>41942</c:v>
                </c:pt>
                <c:pt idx="49">
                  <c:v>41941</c:v>
                </c:pt>
                <c:pt idx="50">
                  <c:v>41940</c:v>
                </c:pt>
                <c:pt idx="51">
                  <c:v>41939</c:v>
                </c:pt>
                <c:pt idx="52">
                  <c:v>41936</c:v>
                </c:pt>
                <c:pt idx="53">
                  <c:v>41935</c:v>
                </c:pt>
                <c:pt idx="54">
                  <c:v>41934</c:v>
                </c:pt>
                <c:pt idx="55">
                  <c:v>41933</c:v>
                </c:pt>
                <c:pt idx="56">
                  <c:v>41932</c:v>
                </c:pt>
                <c:pt idx="57">
                  <c:v>41929</c:v>
                </c:pt>
                <c:pt idx="58">
                  <c:v>41928</c:v>
                </c:pt>
                <c:pt idx="59">
                  <c:v>41927</c:v>
                </c:pt>
                <c:pt idx="60">
                  <c:v>41926</c:v>
                </c:pt>
                <c:pt idx="61">
                  <c:v>41925</c:v>
                </c:pt>
                <c:pt idx="62">
                  <c:v>41922</c:v>
                </c:pt>
                <c:pt idx="63">
                  <c:v>41921</c:v>
                </c:pt>
                <c:pt idx="64">
                  <c:v>41920</c:v>
                </c:pt>
                <c:pt idx="65">
                  <c:v>41919</c:v>
                </c:pt>
                <c:pt idx="66">
                  <c:v>41918</c:v>
                </c:pt>
                <c:pt idx="67">
                  <c:v>41915</c:v>
                </c:pt>
                <c:pt idx="68">
                  <c:v>41914</c:v>
                </c:pt>
                <c:pt idx="69">
                  <c:v>41913</c:v>
                </c:pt>
                <c:pt idx="70">
                  <c:v>41912</c:v>
                </c:pt>
                <c:pt idx="71">
                  <c:v>41911</c:v>
                </c:pt>
                <c:pt idx="72">
                  <c:v>41908</c:v>
                </c:pt>
                <c:pt idx="73">
                  <c:v>41907</c:v>
                </c:pt>
                <c:pt idx="74">
                  <c:v>41906</c:v>
                </c:pt>
                <c:pt idx="75">
                  <c:v>41905</c:v>
                </c:pt>
                <c:pt idx="76">
                  <c:v>41904</c:v>
                </c:pt>
                <c:pt idx="77">
                  <c:v>41901</c:v>
                </c:pt>
                <c:pt idx="78">
                  <c:v>41900</c:v>
                </c:pt>
                <c:pt idx="79">
                  <c:v>41899</c:v>
                </c:pt>
                <c:pt idx="80">
                  <c:v>41898</c:v>
                </c:pt>
                <c:pt idx="81">
                  <c:v>41897</c:v>
                </c:pt>
                <c:pt idx="82">
                  <c:v>41894</c:v>
                </c:pt>
                <c:pt idx="83">
                  <c:v>41893</c:v>
                </c:pt>
                <c:pt idx="84">
                  <c:v>41892</c:v>
                </c:pt>
                <c:pt idx="85">
                  <c:v>41891</c:v>
                </c:pt>
                <c:pt idx="86">
                  <c:v>41890</c:v>
                </c:pt>
                <c:pt idx="87">
                  <c:v>41887</c:v>
                </c:pt>
                <c:pt idx="88">
                  <c:v>41886</c:v>
                </c:pt>
                <c:pt idx="89">
                  <c:v>41885</c:v>
                </c:pt>
                <c:pt idx="90">
                  <c:v>41884</c:v>
                </c:pt>
                <c:pt idx="91">
                  <c:v>41880</c:v>
                </c:pt>
                <c:pt idx="92">
                  <c:v>41879</c:v>
                </c:pt>
                <c:pt idx="93">
                  <c:v>41878</c:v>
                </c:pt>
                <c:pt idx="94">
                  <c:v>41877</c:v>
                </c:pt>
                <c:pt idx="95">
                  <c:v>41876</c:v>
                </c:pt>
                <c:pt idx="96">
                  <c:v>41873</c:v>
                </c:pt>
                <c:pt idx="97">
                  <c:v>41872</c:v>
                </c:pt>
                <c:pt idx="98">
                  <c:v>41871</c:v>
                </c:pt>
                <c:pt idx="99">
                  <c:v>41870</c:v>
                </c:pt>
                <c:pt idx="100">
                  <c:v>41869</c:v>
                </c:pt>
                <c:pt idx="101">
                  <c:v>41866</c:v>
                </c:pt>
                <c:pt idx="102">
                  <c:v>41865</c:v>
                </c:pt>
                <c:pt idx="103">
                  <c:v>41864</c:v>
                </c:pt>
                <c:pt idx="104">
                  <c:v>41863</c:v>
                </c:pt>
                <c:pt idx="105">
                  <c:v>41862</c:v>
                </c:pt>
                <c:pt idx="106">
                  <c:v>41859</c:v>
                </c:pt>
                <c:pt idx="107">
                  <c:v>41858</c:v>
                </c:pt>
                <c:pt idx="108">
                  <c:v>41857</c:v>
                </c:pt>
                <c:pt idx="109">
                  <c:v>41856</c:v>
                </c:pt>
                <c:pt idx="110">
                  <c:v>41855</c:v>
                </c:pt>
                <c:pt idx="111">
                  <c:v>41852</c:v>
                </c:pt>
                <c:pt idx="112">
                  <c:v>41851</c:v>
                </c:pt>
                <c:pt idx="113">
                  <c:v>41850</c:v>
                </c:pt>
                <c:pt idx="114">
                  <c:v>41849</c:v>
                </c:pt>
                <c:pt idx="115">
                  <c:v>41848</c:v>
                </c:pt>
                <c:pt idx="116">
                  <c:v>41845</c:v>
                </c:pt>
                <c:pt idx="117">
                  <c:v>41844</c:v>
                </c:pt>
                <c:pt idx="118">
                  <c:v>41843</c:v>
                </c:pt>
                <c:pt idx="119">
                  <c:v>41842</c:v>
                </c:pt>
                <c:pt idx="120">
                  <c:v>41841</c:v>
                </c:pt>
                <c:pt idx="121">
                  <c:v>41838</c:v>
                </c:pt>
                <c:pt idx="122">
                  <c:v>41837</c:v>
                </c:pt>
                <c:pt idx="123">
                  <c:v>41836</c:v>
                </c:pt>
                <c:pt idx="124">
                  <c:v>41835</c:v>
                </c:pt>
                <c:pt idx="125">
                  <c:v>41834</c:v>
                </c:pt>
                <c:pt idx="126">
                  <c:v>41831</c:v>
                </c:pt>
                <c:pt idx="127">
                  <c:v>41830</c:v>
                </c:pt>
                <c:pt idx="128">
                  <c:v>41829</c:v>
                </c:pt>
                <c:pt idx="129">
                  <c:v>41828</c:v>
                </c:pt>
                <c:pt idx="130">
                  <c:v>41827</c:v>
                </c:pt>
                <c:pt idx="131">
                  <c:v>41823</c:v>
                </c:pt>
                <c:pt idx="132">
                  <c:v>41822</c:v>
                </c:pt>
                <c:pt idx="133">
                  <c:v>41821</c:v>
                </c:pt>
                <c:pt idx="134">
                  <c:v>41820</c:v>
                </c:pt>
                <c:pt idx="135">
                  <c:v>41817</c:v>
                </c:pt>
                <c:pt idx="136">
                  <c:v>41816</c:v>
                </c:pt>
                <c:pt idx="137">
                  <c:v>41815</c:v>
                </c:pt>
                <c:pt idx="138">
                  <c:v>41814</c:v>
                </c:pt>
                <c:pt idx="139">
                  <c:v>41813</c:v>
                </c:pt>
                <c:pt idx="140">
                  <c:v>41810</c:v>
                </c:pt>
                <c:pt idx="141">
                  <c:v>41809</c:v>
                </c:pt>
                <c:pt idx="142">
                  <c:v>41808</c:v>
                </c:pt>
                <c:pt idx="143">
                  <c:v>41807</c:v>
                </c:pt>
                <c:pt idx="144">
                  <c:v>41806</c:v>
                </c:pt>
                <c:pt idx="145">
                  <c:v>41803</c:v>
                </c:pt>
                <c:pt idx="146">
                  <c:v>41802</c:v>
                </c:pt>
                <c:pt idx="147">
                  <c:v>41801</c:v>
                </c:pt>
                <c:pt idx="148">
                  <c:v>41800</c:v>
                </c:pt>
                <c:pt idx="149">
                  <c:v>41799</c:v>
                </c:pt>
                <c:pt idx="150">
                  <c:v>41796</c:v>
                </c:pt>
                <c:pt idx="151">
                  <c:v>41795</c:v>
                </c:pt>
                <c:pt idx="152">
                  <c:v>41794</c:v>
                </c:pt>
                <c:pt idx="153">
                  <c:v>41793</c:v>
                </c:pt>
                <c:pt idx="154">
                  <c:v>41792</c:v>
                </c:pt>
                <c:pt idx="155">
                  <c:v>41789</c:v>
                </c:pt>
                <c:pt idx="156">
                  <c:v>41788</c:v>
                </c:pt>
                <c:pt idx="157">
                  <c:v>41787</c:v>
                </c:pt>
                <c:pt idx="158">
                  <c:v>41786</c:v>
                </c:pt>
                <c:pt idx="159">
                  <c:v>41782</c:v>
                </c:pt>
                <c:pt idx="160">
                  <c:v>41781</c:v>
                </c:pt>
                <c:pt idx="161">
                  <c:v>41780</c:v>
                </c:pt>
                <c:pt idx="162">
                  <c:v>41779</c:v>
                </c:pt>
                <c:pt idx="163">
                  <c:v>41778</c:v>
                </c:pt>
                <c:pt idx="164">
                  <c:v>41775</c:v>
                </c:pt>
                <c:pt idx="165">
                  <c:v>41774</c:v>
                </c:pt>
                <c:pt idx="166">
                  <c:v>41773</c:v>
                </c:pt>
                <c:pt idx="167">
                  <c:v>41772</c:v>
                </c:pt>
                <c:pt idx="168">
                  <c:v>41771</c:v>
                </c:pt>
                <c:pt idx="169">
                  <c:v>41768</c:v>
                </c:pt>
                <c:pt idx="170">
                  <c:v>41767</c:v>
                </c:pt>
                <c:pt idx="171">
                  <c:v>41766</c:v>
                </c:pt>
                <c:pt idx="172">
                  <c:v>41765</c:v>
                </c:pt>
                <c:pt idx="173">
                  <c:v>41764</c:v>
                </c:pt>
                <c:pt idx="174">
                  <c:v>41761</c:v>
                </c:pt>
                <c:pt idx="175">
                  <c:v>41760</c:v>
                </c:pt>
                <c:pt idx="176">
                  <c:v>41759</c:v>
                </c:pt>
                <c:pt idx="177">
                  <c:v>41758</c:v>
                </c:pt>
                <c:pt idx="178">
                  <c:v>41757</c:v>
                </c:pt>
                <c:pt idx="179">
                  <c:v>41754</c:v>
                </c:pt>
                <c:pt idx="180">
                  <c:v>41753</c:v>
                </c:pt>
                <c:pt idx="181">
                  <c:v>41752</c:v>
                </c:pt>
                <c:pt idx="182">
                  <c:v>41751</c:v>
                </c:pt>
                <c:pt idx="183">
                  <c:v>41750</c:v>
                </c:pt>
                <c:pt idx="184">
                  <c:v>41746</c:v>
                </c:pt>
                <c:pt idx="185">
                  <c:v>41745</c:v>
                </c:pt>
                <c:pt idx="186">
                  <c:v>41744</c:v>
                </c:pt>
                <c:pt idx="187">
                  <c:v>41743</c:v>
                </c:pt>
                <c:pt idx="188">
                  <c:v>41740</c:v>
                </c:pt>
                <c:pt idx="189">
                  <c:v>41739</c:v>
                </c:pt>
                <c:pt idx="190">
                  <c:v>41738</c:v>
                </c:pt>
                <c:pt idx="191">
                  <c:v>41737</c:v>
                </c:pt>
                <c:pt idx="192">
                  <c:v>41736</c:v>
                </c:pt>
                <c:pt idx="193">
                  <c:v>41733</c:v>
                </c:pt>
                <c:pt idx="194">
                  <c:v>41732</c:v>
                </c:pt>
                <c:pt idx="195">
                  <c:v>41731</c:v>
                </c:pt>
                <c:pt idx="196">
                  <c:v>41730</c:v>
                </c:pt>
                <c:pt idx="197">
                  <c:v>41729</c:v>
                </c:pt>
                <c:pt idx="198">
                  <c:v>41726</c:v>
                </c:pt>
                <c:pt idx="199">
                  <c:v>41725</c:v>
                </c:pt>
                <c:pt idx="200">
                  <c:v>41724</c:v>
                </c:pt>
                <c:pt idx="201">
                  <c:v>41723</c:v>
                </c:pt>
                <c:pt idx="202">
                  <c:v>41722</c:v>
                </c:pt>
                <c:pt idx="203">
                  <c:v>41719</c:v>
                </c:pt>
                <c:pt idx="204">
                  <c:v>41718</c:v>
                </c:pt>
                <c:pt idx="205">
                  <c:v>41717</c:v>
                </c:pt>
                <c:pt idx="206">
                  <c:v>41716</c:v>
                </c:pt>
                <c:pt idx="207">
                  <c:v>41715</c:v>
                </c:pt>
                <c:pt idx="208">
                  <c:v>41712</c:v>
                </c:pt>
                <c:pt idx="209">
                  <c:v>41711</c:v>
                </c:pt>
                <c:pt idx="210">
                  <c:v>41710</c:v>
                </c:pt>
                <c:pt idx="211">
                  <c:v>41709</c:v>
                </c:pt>
                <c:pt idx="212">
                  <c:v>41708</c:v>
                </c:pt>
                <c:pt idx="213">
                  <c:v>41705</c:v>
                </c:pt>
                <c:pt idx="214">
                  <c:v>41704</c:v>
                </c:pt>
                <c:pt idx="215">
                  <c:v>41703</c:v>
                </c:pt>
                <c:pt idx="216">
                  <c:v>41702</c:v>
                </c:pt>
                <c:pt idx="217">
                  <c:v>41701</c:v>
                </c:pt>
                <c:pt idx="218">
                  <c:v>41698</c:v>
                </c:pt>
                <c:pt idx="219">
                  <c:v>41697</c:v>
                </c:pt>
                <c:pt idx="220">
                  <c:v>41696</c:v>
                </c:pt>
                <c:pt idx="221">
                  <c:v>41695</c:v>
                </c:pt>
                <c:pt idx="222">
                  <c:v>41694</c:v>
                </c:pt>
                <c:pt idx="223">
                  <c:v>41691</c:v>
                </c:pt>
                <c:pt idx="224">
                  <c:v>41690</c:v>
                </c:pt>
                <c:pt idx="225">
                  <c:v>41689</c:v>
                </c:pt>
                <c:pt idx="226">
                  <c:v>41688</c:v>
                </c:pt>
                <c:pt idx="227">
                  <c:v>41684</c:v>
                </c:pt>
                <c:pt idx="228">
                  <c:v>41683</c:v>
                </c:pt>
                <c:pt idx="229">
                  <c:v>41682</c:v>
                </c:pt>
                <c:pt idx="230">
                  <c:v>41681</c:v>
                </c:pt>
                <c:pt idx="231">
                  <c:v>41680</c:v>
                </c:pt>
                <c:pt idx="232">
                  <c:v>41677</c:v>
                </c:pt>
                <c:pt idx="233">
                  <c:v>41676</c:v>
                </c:pt>
                <c:pt idx="234">
                  <c:v>41675</c:v>
                </c:pt>
                <c:pt idx="235">
                  <c:v>41674</c:v>
                </c:pt>
                <c:pt idx="236">
                  <c:v>41673</c:v>
                </c:pt>
                <c:pt idx="237">
                  <c:v>41670</c:v>
                </c:pt>
                <c:pt idx="238">
                  <c:v>41669</c:v>
                </c:pt>
                <c:pt idx="239">
                  <c:v>41668</c:v>
                </c:pt>
                <c:pt idx="240">
                  <c:v>41667</c:v>
                </c:pt>
                <c:pt idx="241">
                  <c:v>41666</c:v>
                </c:pt>
                <c:pt idx="242">
                  <c:v>41663</c:v>
                </c:pt>
                <c:pt idx="243">
                  <c:v>41662</c:v>
                </c:pt>
                <c:pt idx="244">
                  <c:v>41661</c:v>
                </c:pt>
                <c:pt idx="245">
                  <c:v>41660</c:v>
                </c:pt>
                <c:pt idx="246">
                  <c:v>41656</c:v>
                </c:pt>
                <c:pt idx="247">
                  <c:v>41655</c:v>
                </c:pt>
                <c:pt idx="248">
                  <c:v>41654</c:v>
                </c:pt>
                <c:pt idx="249">
                  <c:v>41653</c:v>
                </c:pt>
                <c:pt idx="250">
                  <c:v>41652</c:v>
                </c:pt>
                <c:pt idx="251">
                  <c:v>41649</c:v>
                </c:pt>
                <c:pt idx="252">
                  <c:v>41648</c:v>
                </c:pt>
                <c:pt idx="253">
                  <c:v>41647</c:v>
                </c:pt>
                <c:pt idx="254">
                  <c:v>41646</c:v>
                </c:pt>
                <c:pt idx="255">
                  <c:v>41645</c:v>
                </c:pt>
                <c:pt idx="256">
                  <c:v>41642</c:v>
                </c:pt>
                <c:pt idx="257">
                  <c:v>41641</c:v>
                </c:pt>
                <c:pt idx="258">
                  <c:v>41639</c:v>
                </c:pt>
                <c:pt idx="259">
                  <c:v>41638</c:v>
                </c:pt>
                <c:pt idx="260">
                  <c:v>41635</c:v>
                </c:pt>
                <c:pt idx="261">
                  <c:v>41634</c:v>
                </c:pt>
                <c:pt idx="262">
                  <c:v>41632</c:v>
                </c:pt>
                <c:pt idx="263">
                  <c:v>41631</c:v>
                </c:pt>
                <c:pt idx="264">
                  <c:v>41628</c:v>
                </c:pt>
                <c:pt idx="265">
                  <c:v>41627</c:v>
                </c:pt>
                <c:pt idx="266">
                  <c:v>41626</c:v>
                </c:pt>
                <c:pt idx="267">
                  <c:v>41625</c:v>
                </c:pt>
                <c:pt idx="268">
                  <c:v>41624</c:v>
                </c:pt>
                <c:pt idx="269">
                  <c:v>41621</c:v>
                </c:pt>
                <c:pt idx="270">
                  <c:v>41620</c:v>
                </c:pt>
                <c:pt idx="271">
                  <c:v>41619</c:v>
                </c:pt>
                <c:pt idx="272">
                  <c:v>41618</c:v>
                </c:pt>
                <c:pt idx="273">
                  <c:v>41617</c:v>
                </c:pt>
                <c:pt idx="274">
                  <c:v>41614</c:v>
                </c:pt>
                <c:pt idx="275">
                  <c:v>41613</c:v>
                </c:pt>
                <c:pt idx="276">
                  <c:v>41612</c:v>
                </c:pt>
                <c:pt idx="277">
                  <c:v>41611</c:v>
                </c:pt>
                <c:pt idx="278">
                  <c:v>41610</c:v>
                </c:pt>
                <c:pt idx="279">
                  <c:v>41607</c:v>
                </c:pt>
                <c:pt idx="280">
                  <c:v>41605</c:v>
                </c:pt>
                <c:pt idx="281">
                  <c:v>41604</c:v>
                </c:pt>
                <c:pt idx="282">
                  <c:v>41603</c:v>
                </c:pt>
                <c:pt idx="283">
                  <c:v>41600</c:v>
                </c:pt>
                <c:pt idx="284">
                  <c:v>41599</c:v>
                </c:pt>
                <c:pt idx="285">
                  <c:v>41598</c:v>
                </c:pt>
                <c:pt idx="286">
                  <c:v>41597</c:v>
                </c:pt>
                <c:pt idx="287">
                  <c:v>41596</c:v>
                </c:pt>
                <c:pt idx="288">
                  <c:v>41593</c:v>
                </c:pt>
                <c:pt idx="289">
                  <c:v>41592</c:v>
                </c:pt>
                <c:pt idx="290">
                  <c:v>41591</c:v>
                </c:pt>
                <c:pt idx="291">
                  <c:v>41590</c:v>
                </c:pt>
                <c:pt idx="292">
                  <c:v>41589</c:v>
                </c:pt>
                <c:pt idx="293">
                  <c:v>41586</c:v>
                </c:pt>
                <c:pt idx="294">
                  <c:v>41585</c:v>
                </c:pt>
                <c:pt idx="295">
                  <c:v>41584</c:v>
                </c:pt>
                <c:pt idx="296">
                  <c:v>41583</c:v>
                </c:pt>
                <c:pt idx="297">
                  <c:v>41582</c:v>
                </c:pt>
                <c:pt idx="298">
                  <c:v>41579</c:v>
                </c:pt>
                <c:pt idx="299">
                  <c:v>41578</c:v>
                </c:pt>
                <c:pt idx="300">
                  <c:v>41577</c:v>
                </c:pt>
                <c:pt idx="301">
                  <c:v>41576</c:v>
                </c:pt>
                <c:pt idx="302">
                  <c:v>41575</c:v>
                </c:pt>
                <c:pt idx="303">
                  <c:v>41572</c:v>
                </c:pt>
                <c:pt idx="304">
                  <c:v>41571</c:v>
                </c:pt>
                <c:pt idx="305">
                  <c:v>41570</c:v>
                </c:pt>
                <c:pt idx="306">
                  <c:v>41569</c:v>
                </c:pt>
                <c:pt idx="307">
                  <c:v>41568</c:v>
                </c:pt>
                <c:pt idx="308">
                  <c:v>41565</c:v>
                </c:pt>
                <c:pt idx="309">
                  <c:v>41564</c:v>
                </c:pt>
                <c:pt idx="310">
                  <c:v>41563</c:v>
                </c:pt>
                <c:pt idx="311">
                  <c:v>41562</c:v>
                </c:pt>
                <c:pt idx="312">
                  <c:v>41561</c:v>
                </c:pt>
                <c:pt idx="313">
                  <c:v>41558</c:v>
                </c:pt>
                <c:pt idx="314">
                  <c:v>41557</c:v>
                </c:pt>
                <c:pt idx="315">
                  <c:v>41556</c:v>
                </c:pt>
                <c:pt idx="316">
                  <c:v>41555</c:v>
                </c:pt>
                <c:pt idx="317">
                  <c:v>41554</c:v>
                </c:pt>
                <c:pt idx="318">
                  <c:v>41551</c:v>
                </c:pt>
                <c:pt idx="319">
                  <c:v>41550</c:v>
                </c:pt>
                <c:pt idx="320">
                  <c:v>41549</c:v>
                </c:pt>
                <c:pt idx="321">
                  <c:v>41548</c:v>
                </c:pt>
                <c:pt idx="322">
                  <c:v>41547</c:v>
                </c:pt>
                <c:pt idx="323">
                  <c:v>41544</c:v>
                </c:pt>
                <c:pt idx="324">
                  <c:v>41543</c:v>
                </c:pt>
                <c:pt idx="325">
                  <c:v>41542</c:v>
                </c:pt>
                <c:pt idx="326">
                  <c:v>41541</c:v>
                </c:pt>
                <c:pt idx="327">
                  <c:v>41540</c:v>
                </c:pt>
                <c:pt idx="328">
                  <c:v>41537</c:v>
                </c:pt>
                <c:pt idx="329">
                  <c:v>41536</c:v>
                </c:pt>
                <c:pt idx="330">
                  <c:v>41535</c:v>
                </c:pt>
                <c:pt idx="331">
                  <c:v>41534</c:v>
                </c:pt>
                <c:pt idx="332">
                  <c:v>41533</c:v>
                </c:pt>
                <c:pt idx="333">
                  <c:v>41530</c:v>
                </c:pt>
                <c:pt idx="334">
                  <c:v>41529</c:v>
                </c:pt>
                <c:pt idx="335">
                  <c:v>41528</c:v>
                </c:pt>
                <c:pt idx="336">
                  <c:v>41527</c:v>
                </c:pt>
                <c:pt idx="337">
                  <c:v>41526</c:v>
                </c:pt>
                <c:pt idx="338">
                  <c:v>41523</c:v>
                </c:pt>
                <c:pt idx="339">
                  <c:v>41522</c:v>
                </c:pt>
                <c:pt idx="340">
                  <c:v>41521</c:v>
                </c:pt>
                <c:pt idx="341">
                  <c:v>41520</c:v>
                </c:pt>
                <c:pt idx="342">
                  <c:v>41516</c:v>
                </c:pt>
                <c:pt idx="343">
                  <c:v>41515</c:v>
                </c:pt>
                <c:pt idx="344">
                  <c:v>41514</c:v>
                </c:pt>
                <c:pt idx="345">
                  <c:v>41513</c:v>
                </c:pt>
                <c:pt idx="346">
                  <c:v>41512</c:v>
                </c:pt>
                <c:pt idx="347">
                  <c:v>41509</c:v>
                </c:pt>
                <c:pt idx="348">
                  <c:v>41508</c:v>
                </c:pt>
                <c:pt idx="349">
                  <c:v>41507</c:v>
                </c:pt>
                <c:pt idx="350">
                  <c:v>41506</c:v>
                </c:pt>
                <c:pt idx="351">
                  <c:v>41505</c:v>
                </c:pt>
                <c:pt idx="352">
                  <c:v>41502</c:v>
                </c:pt>
                <c:pt idx="353">
                  <c:v>41501</c:v>
                </c:pt>
                <c:pt idx="354">
                  <c:v>41500</c:v>
                </c:pt>
                <c:pt idx="355">
                  <c:v>41499</c:v>
                </c:pt>
                <c:pt idx="356">
                  <c:v>41498</c:v>
                </c:pt>
                <c:pt idx="357">
                  <c:v>41495</c:v>
                </c:pt>
                <c:pt idx="358">
                  <c:v>41494</c:v>
                </c:pt>
                <c:pt idx="359">
                  <c:v>41493</c:v>
                </c:pt>
                <c:pt idx="360">
                  <c:v>41492</c:v>
                </c:pt>
                <c:pt idx="361">
                  <c:v>41491</c:v>
                </c:pt>
                <c:pt idx="362">
                  <c:v>41488</c:v>
                </c:pt>
                <c:pt idx="363">
                  <c:v>41487</c:v>
                </c:pt>
                <c:pt idx="364">
                  <c:v>41486</c:v>
                </c:pt>
                <c:pt idx="365">
                  <c:v>41485</c:v>
                </c:pt>
                <c:pt idx="366">
                  <c:v>41484</c:v>
                </c:pt>
                <c:pt idx="367">
                  <c:v>41481</c:v>
                </c:pt>
                <c:pt idx="368">
                  <c:v>41480</c:v>
                </c:pt>
                <c:pt idx="369">
                  <c:v>41479</c:v>
                </c:pt>
                <c:pt idx="370">
                  <c:v>41478</c:v>
                </c:pt>
                <c:pt idx="371">
                  <c:v>41477</c:v>
                </c:pt>
                <c:pt idx="372">
                  <c:v>41474</c:v>
                </c:pt>
                <c:pt idx="373">
                  <c:v>41473</c:v>
                </c:pt>
                <c:pt idx="374">
                  <c:v>41472</c:v>
                </c:pt>
                <c:pt idx="375">
                  <c:v>41471</c:v>
                </c:pt>
                <c:pt idx="376">
                  <c:v>41470</c:v>
                </c:pt>
                <c:pt idx="377">
                  <c:v>41467</c:v>
                </c:pt>
                <c:pt idx="378">
                  <c:v>41466</c:v>
                </c:pt>
                <c:pt idx="379">
                  <c:v>41465</c:v>
                </c:pt>
                <c:pt idx="380">
                  <c:v>41464</c:v>
                </c:pt>
                <c:pt idx="381">
                  <c:v>41463</c:v>
                </c:pt>
                <c:pt idx="382">
                  <c:v>41460</c:v>
                </c:pt>
                <c:pt idx="383">
                  <c:v>41458</c:v>
                </c:pt>
                <c:pt idx="384">
                  <c:v>41457</c:v>
                </c:pt>
                <c:pt idx="385">
                  <c:v>41456</c:v>
                </c:pt>
                <c:pt idx="386">
                  <c:v>41453</c:v>
                </c:pt>
                <c:pt idx="387">
                  <c:v>41452</c:v>
                </c:pt>
                <c:pt idx="388">
                  <c:v>41451</c:v>
                </c:pt>
                <c:pt idx="389">
                  <c:v>41450</c:v>
                </c:pt>
                <c:pt idx="390">
                  <c:v>41449</c:v>
                </c:pt>
                <c:pt idx="391">
                  <c:v>41446</c:v>
                </c:pt>
                <c:pt idx="392">
                  <c:v>41445</c:v>
                </c:pt>
                <c:pt idx="393">
                  <c:v>41444</c:v>
                </c:pt>
                <c:pt idx="394">
                  <c:v>41443</c:v>
                </c:pt>
                <c:pt idx="395">
                  <c:v>41442</c:v>
                </c:pt>
                <c:pt idx="396">
                  <c:v>41439</c:v>
                </c:pt>
                <c:pt idx="397">
                  <c:v>41438</c:v>
                </c:pt>
                <c:pt idx="398">
                  <c:v>41437</c:v>
                </c:pt>
                <c:pt idx="399">
                  <c:v>41436</c:v>
                </c:pt>
                <c:pt idx="400">
                  <c:v>41435</c:v>
                </c:pt>
                <c:pt idx="401">
                  <c:v>41432</c:v>
                </c:pt>
                <c:pt idx="402">
                  <c:v>41431</c:v>
                </c:pt>
                <c:pt idx="403">
                  <c:v>41430</c:v>
                </c:pt>
                <c:pt idx="404">
                  <c:v>41429</c:v>
                </c:pt>
                <c:pt idx="405">
                  <c:v>41428</c:v>
                </c:pt>
                <c:pt idx="406">
                  <c:v>41425</c:v>
                </c:pt>
                <c:pt idx="407">
                  <c:v>41424</c:v>
                </c:pt>
                <c:pt idx="408">
                  <c:v>41423</c:v>
                </c:pt>
                <c:pt idx="409">
                  <c:v>41422</c:v>
                </c:pt>
                <c:pt idx="410">
                  <c:v>41418</c:v>
                </c:pt>
                <c:pt idx="411">
                  <c:v>41417</c:v>
                </c:pt>
                <c:pt idx="412">
                  <c:v>41416</c:v>
                </c:pt>
                <c:pt idx="413">
                  <c:v>41415</c:v>
                </c:pt>
                <c:pt idx="414">
                  <c:v>41414</c:v>
                </c:pt>
                <c:pt idx="415">
                  <c:v>41411</c:v>
                </c:pt>
                <c:pt idx="416">
                  <c:v>41410</c:v>
                </c:pt>
                <c:pt idx="417">
                  <c:v>41409</c:v>
                </c:pt>
                <c:pt idx="418">
                  <c:v>41408</c:v>
                </c:pt>
                <c:pt idx="419">
                  <c:v>41407</c:v>
                </c:pt>
                <c:pt idx="420">
                  <c:v>41404</c:v>
                </c:pt>
                <c:pt idx="421">
                  <c:v>41403</c:v>
                </c:pt>
                <c:pt idx="422">
                  <c:v>41402</c:v>
                </c:pt>
                <c:pt idx="423">
                  <c:v>41401</c:v>
                </c:pt>
                <c:pt idx="424">
                  <c:v>41400</c:v>
                </c:pt>
                <c:pt idx="425">
                  <c:v>41397</c:v>
                </c:pt>
                <c:pt idx="426">
                  <c:v>41396</c:v>
                </c:pt>
                <c:pt idx="427">
                  <c:v>41395</c:v>
                </c:pt>
                <c:pt idx="428">
                  <c:v>41394</c:v>
                </c:pt>
                <c:pt idx="429">
                  <c:v>41393</c:v>
                </c:pt>
                <c:pt idx="430">
                  <c:v>41390</c:v>
                </c:pt>
                <c:pt idx="431">
                  <c:v>41389</c:v>
                </c:pt>
                <c:pt idx="432">
                  <c:v>41388</c:v>
                </c:pt>
                <c:pt idx="433">
                  <c:v>41387</c:v>
                </c:pt>
                <c:pt idx="434">
                  <c:v>41386</c:v>
                </c:pt>
                <c:pt idx="435">
                  <c:v>41383</c:v>
                </c:pt>
                <c:pt idx="436">
                  <c:v>41382</c:v>
                </c:pt>
                <c:pt idx="437">
                  <c:v>41381</c:v>
                </c:pt>
                <c:pt idx="438">
                  <c:v>41380</c:v>
                </c:pt>
                <c:pt idx="439">
                  <c:v>41379</c:v>
                </c:pt>
                <c:pt idx="440">
                  <c:v>41376</c:v>
                </c:pt>
                <c:pt idx="441">
                  <c:v>41375</c:v>
                </c:pt>
                <c:pt idx="442">
                  <c:v>41374</c:v>
                </c:pt>
                <c:pt idx="443">
                  <c:v>41373</c:v>
                </c:pt>
                <c:pt idx="444">
                  <c:v>41372</c:v>
                </c:pt>
                <c:pt idx="445">
                  <c:v>41369</c:v>
                </c:pt>
                <c:pt idx="446">
                  <c:v>41368</c:v>
                </c:pt>
                <c:pt idx="447">
                  <c:v>41367</c:v>
                </c:pt>
                <c:pt idx="448">
                  <c:v>41366</c:v>
                </c:pt>
                <c:pt idx="449">
                  <c:v>41365</c:v>
                </c:pt>
                <c:pt idx="450">
                  <c:v>41361</c:v>
                </c:pt>
                <c:pt idx="451">
                  <c:v>41360</c:v>
                </c:pt>
                <c:pt idx="452">
                  <c:v>41359</c:v>
                </c:pt>
                <c:pt idx="453">
                  <c:v>41358</c:v>
                </c:pt>
                <c:pt idx="454">
                  <c:v>41355</c:v>
                </c:pt>
                <c:pt idx="455">
                  <c:v>41354</c:v>
                </c:pt>
                <c:pt idx="456">
                  <c:v>41353</c:v>
                </c:pt>
                <c:pt idx="457">
                  <c:v>41352</c:v>
                </c:pt>
                <c:pt idx="458">
                  <c:v>41351</c:v>
                </c:pt>
                <c:pt idx="459">
                  <c:v>41348</c:v>
                </c:pt>
                <c:pt idx="460">
                  <c:v>41347</c:v>
                </c:pt>
                <c:pt idx="461">
                  <c:v>41346</c:v>
                </c:pt>
                <c:pt idx="462">
                  <c:v>41345</c:v>
                </c:pt>
                <c:pt idx="463">
                  <c:v>41344</c:v>
                </c:pt>
                <c:pt idx="464">
                  <c:v>41341</c:v>
                </c:pt>
                <c:pt idx="465">
                  <c:v>41340</c:v>
                </c:pt>
                <c:pt idx="466">
                  <c:v>41339</c:v>
                </c:pt>
                <c:pt idx="467">
                  <c:v>41338</c:v>
                </c:pt>
                <c:pt idx="468">
                  <c:v>41337</c:v>
                </c:pt>
                <c:pt idx="469">
                  <c:v>41334</c:v>
                </c:pt>
                <c:pt idx="470">
                  <c:v>41333</c:v>
                </c:pt>
                <c:pt idx="471">
                  <c:v>41332</c:v>
                </c:pt>
                <c:pt idx="472">
                  <c:v>41331</c:v>
                </c:pt>
                <c:pt idx="473">
                  <c:v>41330</c:v>
                </c:pt>
                <c:pt idx="474">
                  <c:v>41327</c:v>
                </c:pt>
                <c:pt idx="475">
                  <c:v>41326</c:v>
                </c:pt>
                <c:pt idx="476">
                  <c:v>41325</c:v>
                </c:pt>
                <c:pt idx="477">
                  <c:v>41324</c:v>
                </c:pt>
                <c:pt idx="478">
                  <c:v>41320</c:v>
                </c:pt>
                <c:pt idx="479">
                  <c:v>41319</c:v>
                </c:pt>
                <c:pt idx="480">
                  <c:v>41318</c:v>
                </c:pt>
                <c:pt idx="481">
                  <c:v>41317</c:v>
                </c:pt>
                <c:pt idx="482">
                  <c:v>41316</c:v>
                </c:pt>
                <c:pt idx="483">
                  <c:v>41313</c:v>
                </c:pt>
                <c:pt idx="484">
                  <c:v>41312</c:v>
                </c:pt>
                <c:pt idx="485">
                  <c:v>41311</c:v>
                </c:pt>
                <c:pt idx="486">
                  <c:v>41310</c:v>
                </c:pt>
                <c:pt idx="487">
                  <c:v>41309</c:v>
                </c:pt>
                <c:pt idx="488">
                  <c:v>41306</c:v>
                </c:pt>
                <c:pt idx="489">
                  <c:v>41305</c:v>
                </c:pt>
                <c:pt idx="490">
                  <c:v>41304</c:v>
                </c:pt>
                <c:pt idx="491">
                  <c:v>41303</c:v>
                </c:pt>
                <c:pt idx="492">
                  <c:v>41302</c:v>
                </c:pt>
                <c:pt idx="493">
                  <c:v>41299</c:v>
                </c:pt>
                <c:pt idx="494">
                  <c:v>41298</c:v>
                </c:pt>
                <c:pt idx="495">
                  <c:v>41297</c:v>
                </c:pt>
                <c:pt idx="496">
                  <c:v>41296</c:v>
                </c:pt>
                <c:pt idx="497">
                  <c:v>41292</c:v>
                </c:pt>
                <c:pt idx="498">
                  <c:v>41291</c:v>
                </c:pt>
                <c:pt idx="499">
                  <c:v>41290</c:v>
                </c:pt>
              </c:numCache>
            </c:numRef>
          </c:cat>
          <c:val>
            <c:numRef>
              <c:f>CalculationsAndCharts!$D$33:$D$532</c:f>
              <c:numCache>
                <c:formatCode>#,##0.00</c:formatCode>
                <c:ptCount val="500"/>
                <c:pt idx="0">
                  <c:v>26.67</c:v>
                </c:pt>
                <c:pt idx="1">
                  <c:v>25.77</c:v>
                </c:pt>
                <c:pt idx="2">
                  <c:v>25.64</c:v>
                </c:pt>
                <c:pt idx="3">
                  <c:v>26.1</c:v>
                </c:pt>
                <c:pt idx="4">
                  <c:v>26.89</c:v>
                </c:pt>
                <c:pt idx="5">
                  <c:v>27.13</c:v>
                </c:pt>
                <c:pt idx="6">
                  <c:v>27.06</c:v>
                </c:pt>
                <c:pt idx="7">
                  <c:v>26.78</c:v>
                </c:pt>
                <c:pt idx="8">
                  <c:v>27.68</c:v>
                </c:pt>
                <c:pt idx="9">
                  <c:v>27.45</c:v>
                </c:pt>
                <c:pt idx="10">
                  <c:v>27.53</c:v>
                </c:pt>
                <c:pt idx="11">
                  <c:v>27.07</c:v>
                </c:pt>
                <c:pt idx="12">
                  <c:v>26.68</c:v>
                </c:pt>
                <c:pt idx="13">
                  <c:v>26.55</c:v>
                </c:pt>
                <c:pt idx="14">
                  <c:v>26.63</c:v>
                </c:pt>
                <c:pt idx="15">
                  <c:v>25.98</c:v>
                </c:pt>
                <c:pt idx="16">
                  <c:v>26.05</c:v>
                </c:pt>
                <c:pt idx="17">
                  <c:v>25.98</c:v>
                </c:pt>
                <c:pt idx="18">
                  <c:v>25.23</c:v>
                </c:pt>
                <c:pt idx="19">
                  <c:v>25.66</c:v>
                </c:pt>
                <c:pt idx="20">
                  <c:v>25.98</c:v>
                </c:pt>
                <c:pt idx="21">
                  <c:v>25.45</c:v>
                </c:pt>
                <c:pt idx="22">
                  <c:v>26.14</c:v>
                </c:pt>
                <c:pt idx="23">
                  <c:v>26.28</c:v>
                </c:pt>
                <c:pt idx="24">
                  <c:v>26.32</c:v>
                </c:pt>
                <c:pt idx="25">
                  <c:v>26.35</c:v>
                </c:pt>
                <c:pt idx="26">
                  <c:v>26.08</c:v>
                </c:pt>
                <c:pt idx="27">
                  <c:v>26.45</c:v>
                </c:pt>
                <c:pt idx="28">
                  <c:v>26.48</c:v>
                </c:pt>
                <c:pt idx="29">
                  <c:v>26.27</c:v>
                </c:pt>
                <c:pt idx="30">
                  <c:v>26.31</c:v>
                </c:pt>
                <c:pt idx="31">
                  <c:v>26.28</c:v>
                </c:pt>
                <c:pt idx="32">
                  <c:v>26.44</c:v>
                </c:pt>
                <c:pt idx="33">
                  <c:v>25.44</c:v>
                </c:pt>
                <c:pt idx="34">
                  <c:v>25.6</c:v>
                </c:pt>
                <c:pt idx="35">
                  <c:v>25.68</c:v>
                </c:pt>
                <c:pt idx="36">
                  <c:v>25.31</c:v>
                </c:pt>
                <c:pt idx="37">
                  <c:v>25.55</c:v>
                </c:pt>
                <c:pt idx="38">
                  <c:v>25.5</c:v>
                </c:pt>
                <c:pt idx="39">
                  <c:v>25.28</c:v>
                </c:pt>
                <c:pt idx="40">
                  <c:v>25.36</c:v>
                </c:pt>
                <c:pt idx="41">
                  <c:v>25.04</c:v>
                </c:pt>
                <c:pt idx="42">
                  <c:v>25.05</c:v>
                </c:pt>
                <c:pt idx="43">
                  <c:v>24.52</c:v>
                </c:pt>
                <c:pt idx="44">
                  <c:v>24.9</c:v>
                </c:pt>
                <c:pt idx="45">
                  <c:v>24.64</c:v>
                </c:pt>
                <c:pt idx="46">
                  <c:v>25.19</c:v>
                </c:pt>
                <c:pt idx="47">
                  <c:v>25.66</c:v>
                </c:pt>
                <c:pt idx="48">
                  <c:v>25.08</c:v>
                </c:pt>
                <c:pt idx="49">
                  <c:v>25.08</c:v>
                </c:pt>
                <c:pt idx="50">
                  <c:v>24.52</c:v>
                </c:pt>
                <c:pt idx="51">
                  <c:v>23.91</c:v>
                </c:pt>
                <c:pt idx="52">
                  <c:v>25.46</c:v>
                </c:pt>
                <c:pt idx="53">
                  <c:v>25.28</c:v>
                </c:pt>
                <c:pt idx="54">
                  <c:v>25.76</c:v>
                </c:pt>
                <c:pt idx="55">
                  <c:v>24.81</c:v>
                </c:pt>
                <c:pt idx="56">
                  <c:v>23.96</c:v>
                </c:pt>
                <c:pt idx="57">
                  <c:v>24.29</c:v>
                </c:pt>
                <c:pt idx="58">
                  <c:v>23.08</c:v>
                </c:pt>
                <c:pt idx="59">
                  <c:v>22.69</c:v>
                </c:pt>
                <c:pt idx="60">
                  <c:v>22.96</c:v>
                </c:pt>
                <c:pt idx="61">
                  <c:v>22.77</c:v>
                </c:pt>
                <c:pt idx="62">
                  <c:v>22.55</c:v>
                </c:pt>
                <c:pt idx="63">
                  <c:v>23.16</c:v>
                </c:pt>
                <c:pt idx="64">
                  <c:v>22.95</c:v>
                </c:pt>
                <c:pt idx="65">
                  <c:v>23.28</c:v>
                </c:pt>
                <c:pt idx="66">
                  <c:v>23.9</c:v>
                </c:pt>
                <c:pt idx="67">
                  <c:v>23.99</c:v>
                </c:pt>
                <c:pt idx="68">
                  <c:v>23.44</c:v>
                </c:pt>
                <c:pt idx="69">
                  <c:v>23.79</c:v>
                </c:pt>
                <c:pt idx="70">
                  <c:v>24.05</c:v>
                </c:pt>
                <c:pt idx="71">
                  <c:v>23.78</c:v>
                </c:pt>
                <c:pt idx="72">
                  <c:v>23.51</c:v>
                </c:pt>
                <c:pt idx="73">
                  <c:v>23.76</c:v>
                </c:pt>
                <c:pt idx="74">
                  <c:v>23.93</c:v>
                </c:pt>
                <c:pt idx="75">
                  <c:v>24.28</c:v>
                </c:pt>
                <c:pt idx="76">
                  <c:v>24.61</c:v>
                </c:pt>
                <c:pt idx="77">
                  <c:v>25</c:v>
                </c:pt>
                <c:pt idx="78">
                  <c:v>24.43</c:v>
                </c:pt>
                <c:pt idx="79">
                  <c:v>24.38</c:v>
                </c:pt>
                <c:pt idx="80">
                  <c:v>24.06</c:v>
                </c:pt>
                <c:pt idx="81">
                  <c:v>24.53</c:v>
                </c:pt>
                <c:pt idx="82">
                  <c:v>24.15</c:v>
                </c:pt>
                <c:pt idx="83">
                  <c:v>24.03</c:v>
                </c:pt>
                <c:pt idx="84">
                  <c:v>24</c:v>
                </c:pt>
                <c:pt idx="85">
                  <c:v>24.19</c:v>
                </c:pt>
                <c:pt idx="86">
                  <c:v>23.95</c:v>
                </c:pt>
                <c:pt idx="87">
                  <c:v>23.89</c:v>
                </c:pt>
                <c:pt idx="88">
                  <c:v>23.98</c:v>
                </c:pt>
                <c:pt idx="89">
                  <c:v>24.05</c:v>
                </c:pt>
                <c:pt idx="90">
                  <c:v>23.56</c:v>
                </c:pt>
                <c:pt idx="91">
                  <c:v>23.29</c:v>
                </c:pt>
                <c:pt idx="92">
                  <c:v>23.44</c:v>
                </c:pt>
                <c:pt idx="93">
                  <c:v>23.56</c:v>
                </c:pt>
                <c:pt idx="94">
                  <c:v>23.63</c:v>
                </c:pt>
                <c:pt idx="95">
                  <c:v>23.77</c:v>
                </c:pt>
                <c:pt idx="96">
                  <c:v>23.4</c:v>
                </c:pt>
                <c:pt idx="97">
                  <c:v>23.41</c:v>
                </c:pt>
                <c:pt idx="98">
                  <c:v>23.79</c:v>
                </c:pt>
                <c:pt idx="99">
                  <c:v>23.79</c:v>
                </c:pt>
                <c:pt idx="100">
                  <c:v>23.16</c:v>
                </c:pt>
                <c:pt idx="101">
                  <c:v>23.49</c:v>
                </c:pt>
                <c:pt idx="102">
                  <c:v>23.18</c:v>
                </c:pt>
                <c:pt idx="103">
                  <c:v>23.03</c:v>
                </c:pt>
                <c:pt idx="104">
                  <c:v>22.73</c:v>
                </c:pt>
                <c:pt idx="105">
                  <c:v>22.82</c:v>
                </c:pt>
                <c:pt idx="106">
                  <c:v>22.41</c:v>
                </c:pt>
                <c:pt idx="107">
                  <c:v>22.2</c:v>
                </c:pt>
                <c:pt idx="108">
                  <c:v>22.27</c:v>
                </c:pt>
                <c:pt idx="109">
                  <c:v>22.52</c:v>
                </c:pt>
                <c:pt idx="110">
                  <c:v>22.4</c:v>
                </c:pt>
                <c:pt idx="111">
                  <c:v>22.4</c:v>
                </c:pt>
                <c:pt idx="112">
                  <c:v>22.85</c:v>
                </c:pt>
                <c:pt idx="113">
                  <c:v>22.84</c:v>
                </c:pt>
                <c:pt idx="114">
                  <c:v>22.9</c:v>
                </c:pt>
                <c:pt idx="115">
                  <c:v>23.19</c:v>
                </c:pt>
                <c:pt idx="116">
                  <c:v>24</c:v>
                </c:pt>
                <c:pt idx="117">
                  <c:v>23.53</c:v>
                </c:pt>
                <c:pt idx="118">
                  <c:v>23.4</c:v>
                </c:pt>
                <c:pt idx="119">
                  <c:v>22.12</c:v>
                </c:pt>
                <c:pt idx="120">
                  <c:v>21.82</c:v>
                </c:pt>
                <c:pt idx="121">
                  <c:v>21.56</c:v>
                </c:pt>
                <c:pt idx="122">
                  <c:v>21.78</c:v>
                </c:pt>
                <c:pt idx="123">
                  <c:v>21.79</c:v>
                </c:pt>
                <c:pt idx="124">
                  <c:v>21.59</c:v>
                </c:pt>
                <c:pt idx="125">
                  <c:v>21.71</c:v>
                </c:pt>
                <c:pt idx="126">
                  <c:v>21.75</c:v>
                </c:pt>
                <c:pt idx="127">
                  <c:v>21.57</c:v>
                </c:pt>
                <c:pt idx="128">
                  <c:v>21.63</c:v>
                </c:pt>
                <c:pt idx="129">
                  <c:v>21.48</c:v>
                </c:pt>
                <c:pt idx="130">
                  <c:v>21.47</c:v>
                </c:pt>
                <c:pt idx="131">
                  <c:v>21.43</c:v>
                </c:pt>
                <c:pt idx="132">
                  <c:v>21.48</c:v>
                </c:pt>
                <c:pt idx="133">
                  <c:v>21.46</c:v>
                </c:pt>
                <c:pt idx="134">
                  <c:v>21</c:v>
                </c:pt>
                <c:pt idx="135">
                  <c:v>20.86</c:v>
                </c:pt>
                <c:pt idx="136">
                  <c:v>21.05</c:v>
                </c:pt>
                <c:pt idx="137">
                  <c:v>21.07</c:v>
                </c:pt>
                <c:pt idx="138">
                  <c:v>21.56</c:v>
                </c:pt>
                <c:pt idx="139">
                  <c:v>21.88</c:v>
                </c:pt>
                <c:pt idx="140">
                  <c:v>21.97</c:v>
                </c:pt>
                <c:pt idx="141">
                  <c:v>22.01</c:v>
                </c:pt>
                <c:pt idx="142">
                  <c:v>21.4</c:v>
                </c:pt>
                <c:pt idx="143">
                  <c:v>21.95</c:v>
                </c:pt>
                <c:pt idx="144">
                  <c:v>21.81</c:v>
                </c:pt>
                <c:pt idx="145">
                  <c:v>21.64</c:v>
                </c:pt>
                <c:pt idx="146">
                  <c:v>21.74</c:v>
                </c:pt>
                <c:pt idx="147">
                  <c:v>21.9</c:v>
                </c:pt>
                <c:pt idx="148">
                  <c:v>22.03</c:v>
                </c:pt>
                <c:pt idx="149">
                  <c:v>21.87</c:v>
                </c:pt>
                <c:pt idx="150">
                  <c:v>21.78</c:v>
                </c:pt>
                <c:pt idx="151">
                  <c:v>21.19</c:v>
                </c:pt>
                <c:pt idx="152">
                  <c:v>20.98</c:v>
                </c:pt>
                <c:pt idx="153">
                  <c:v>21.37</c:v>
                </c:pt>
                <c:pt idx="154">
                  <c:v>21.64</c:v>
                </c:pt>
                <c:pt idx="155">
                  <c:v>22</c:v>
                </c:pt>
                <c:pt idx="156">
                  <c:v>21.95</c:v>
                </c:pt>
                <c:pt idx="157">
                  <c:v>21.49</c:v>
                </c:pt>
                <c:pt idx="158">
                  <c:v>21.27</c:v>
                </c:pt>
                <c:pt idx="159">
                  <c:v>21</c:v>
                </c:pt>
                <c:pt idx="160">
                  <c:v>20.329999999999998</c:v>
                </c:pt>
                <c:pt idx="161">
                  <c:v>20.64</c:v>
                </c:pt>
                <c:pt idx="162">
                  <c:v>20.73</c:v>
                </c:pt>
                <c:pt idx="163">
                  <c:v>20.32</c:v>
                </c:pt>
                <c:pt idx="164">
                  <c:v>20.16</c:v>
                </c:pt>
                <c:pt idx="165">
                  <c:v>20.59</c:v>
                </c:pt>
                <c:pt idx="166">
                  <c:v>21.05</c:v>
                </c:pt>
                <c:pt idx="167">
                  <c:v>21.45</c:v>
                </c:pt>
                <c:pt idx="168">
                  <c:v>20.65</c:v>
                </c:pt>
                <c:pt idx="169">
                  <c:v>20.65</c:v>
                </c:pt>
                <c:pt idx="170">
                  <c:v>20.92</c:v>
                </c:pt>
                <c:pt idx="171">
                  <c:v>21.09</c:v>
                </c:pt>
                <c:pt idx="172">
                  <c:v>21.43</c:v>
                </c:pt>
                <c:pt idx="173">
                  <c:v>21.43</c:v>
                </c:pt>
                <c:pt idx="174">
                  <c:v>21.53</c:v>
                </c:pt>
                <c:pt idx="175">
                  <c:v>21.69</c:v>
                </c:pt>
                <c:pt idx="176">
                  <c:v>21.65</c:v>
                </c:pt>
                <c:pt idx="177">
                  <c:v>21.93</c:v>
                </c:pt>
                <c:pt idx="178">
                  <c:v>22.1</c:v>
                </c:pt>
                <c:pt idx="179">
                  <c:v>22.22</c:v>
                </c:pt>
                <c:pt idx="180">
                  <c:v>22.77</c:v>
                </c:pt>
                <c:pt idx="181">
                  <c:v>23.19</c:v>
                </c:pt>
                <c:pt idx="182">
                  <c:v>23.16</c:v>
                </c:pt>
                <c:pt idx="183">
                  <c:v>22.7</c:v>
                </c:pt>
                <c:pt idx="184">
                  <c:v>22.17</c:v>
                </c:pt>
                <c:pt idx="185">
                  <c:v>22.03</c:v>
                </c:pt>
                <c:pt idx="186">
                  <c:v>21.79</c:v>
                </c:pt>
                <c:pt idx="187">
                  <c:v>21.85</c:v>
                </c:pt>
                <c:pt idx="188">
                  <c:v>21.96</c:v>
                </c:pt>
                <c:pt idx="189">
                  <c:v>22.17</c:v>
                </c:pt>
                <c:pt idx="190">
                  <c:v>21.73</c:v>
                </c:pt>
                <c:pt idx="191">
                  <c:v>21.96</c:v>
                </c:pt>
                <c:pt idx="192">
                  <c:v>22.42</c:v>
                </c:pt>
                <c:pt idx="193">
                  <c:v>22.97</c:v>
                </c:pt>
                <c:pt idx="194">
                  <c:v>22.99</c:v>
                </c:pt>
                <c:pt idx="195">
                  <c:v>22.89</c:v>
                </c:pt>
                <c:pt idx="196">
                  <c:v>22.73</c:v>
                </c:pt>
                <c:pt idx="197">
                  <c:v>22.57</c:v>
                </c:pt>
                <c:pt idx="198">
                  <c:v>21.44</c:v>
                </c:pt>
                <c:pt idx="199">
                  <c:v>21.73</c:v>
                </c:pt>
                <c:pt idx="200">
                  <c:v>22.32</c:v>
                </c:pt>
                <c:pt idx="201">
                  <c:v>22.42</c:v>
                </c:pt>
                <c:pt idx="202">
                  <c:v>22.47</c:v>
                </c:pt>
                <c:pt idx="203">
                  <c:v>22.16</c:v>
                </c:pt>
                <c:pt idx="204">
                  <c:v>21.99</c:v>
                </c:pt>
                <c:pt idx="205">
                  <c:v>22.15</c:v>
                </c:pt>
                <c:pt idx="206">
                  <c:v>22.26</c:v>
                </c:pt>
                <c:pt idx="207">
                  <c:v>22.04</c:v>
                </c:pt>
                <c:pt idx="208">
                  <c:v>21.8</c:v>
                </c:pt>
                <c:pt idx="209">
                  <c:v>22.12</c:v>
                </c:pt>
                <c:pt idx="210">
                  <c:v>22</c:v>
                </c:pt>
                <c:pt idx="211">
                  <c:v>22.12</c:v>
                </c:pt>
                <c:pt idx="212">
                  <c:v>21.88</c:v>
                </c:pt>
                <c:pt idx="213">
                  <c:v>21.49</c:v>
                </c:pt>
                <c:pt idx="214">
                  <c:v>20.99</c:v>
                </c:pt>
                <c:pt idx="215">
                  <c:v>20.88</c:v>
                </c:pt>
                <c:pt idx="216">
                  <c:v>20.69</c:v>
                </c:pt>
                <c:pt idx="217">
                  <c:v>20.170000000000002</c:v>
                </c:pt>
                <c:pt idx="218">
                  <c:v>20.47</c:v>
                </c:pt>
                <c:pt idx="219">
                  <c:v>20.27</c:v>
                </c:pt>
                <c:pt idx="220">
                  <c:v>20.32</c:v>
                </c:pt>
                <c:pt idx="221">
                  <c:v>20.68</c:v>
                </c:pt>
                <c:pt idx="222">
                  <c:v>20.25</c:v>
                </c:pt>
                <c:pt idx="223">
                  <c:v>20.13</c:v>
                </c:pt>
                <c:pt idx="224">
                  <c:v>19.93</c:v>
                </c:pt>
                <c:pt idx="225">
                  <c:v>20.04</c:v>
                </c:pt>
                <c:pt idx="226">
                  <c:v>20.29</c:v>
                </c:pt>
                <c:pt idx="227">
                  <c:v>20.22</c:v>
                </c:pt>
                <c:pt idx="228">
                  <c:v>20.13</c:v>
                </c:pt>
                <c:pt idx="229">
                  <c:v>20.350000000000001</c:v>
                </c:pt>
                <c:pt idx="230">
                  <c:v>20.25</c:v>
                </c:pt>
                <c:pt idx="231">
                  <c:v>20.260000000000002</c:v>
                </c:pt>
                <c:pt idx="232">
                  <c:v>20.38</c:v>
                </c:pt>
                <c:pt idx="233">
                  <c:v>20.39</c:v>
                </c:pt>
                <c:pt idx="234">
                  <c:v>19.97</c:v>
                </c:pt>
                <c:pt idx="235">
                  <c:v>20.34</c:v>
                </c:pt>
                <c:pt idx="236">
                  <c:v>21.05</c:v>
                </c:pt>
                <c:pt idx="237">
                  <c:v>21</c:v>
                </c:pt>
                <c:pt idx="238">
                  <c:v>20.93</c:v>
                </c:pt>
                <c:pt idx="239">
                  <c:v>20.28</c:v>
                </c:pt>
                <c:pt idx="240">
                  <c:v>20.12</c:v>
                </c:pt>
                <c:pt idx="241">
                  <c:v>20.66</c:v>
                </c:pt>
                <c:pt idx="242">
                  <c:v>21.21</c:v>
                </c:pt>
                <c:pt idx="243">
                  <c:v>21.55</c:v>
                </c:pt>
                <c:pt idx="244">
                  <c:v>21.13</c:v>
                </c:pt>
                <c:pt idx="245">
                  <c:v>21</c:v>
                </c:pt>
                <c:pt idx="246">
                  <c:v>20.69</c:v>
                </c:pt>
                <c:pt idx="247">
                  <c:v>20.73</c:v>
                </c:pt>
                <c:pt idx="248">
                  <c:v>20.73</c:v>
                </c:pt>
                <c:pt idx="249">
                  <c:v>20.420000000000002</c:v>
                </c:pt>
                <c:pt idx="250">
                  <c:v>20.96</c:v>
                </c:pt>
                <c:pt idx="251">
                  <c:v>20.41</c:v>
                </c:pt>
                <c:pt idx="252">
                  <c:v>20.100000000000001</c:v>
                </c:pt>
                <c:pt idx="253">
                  <c:v>19.829999999999998</c:v>
                </c:pt>
                <c:pt idx="254">
                  <c:v>19.73</c:v>
                </c:pt>
                <c:pt idx="255">
                  <c:v>19.760000000000002</c:v>
                </c:pt>
                <c:pt idx="256">
                  <c:v>19.59</c:v>
                </c:pt>
                <c:pt idx="257">
                  <c:v>19.63</c:v>
                </c:pt>
                <c:pt idx="258">
                  <c:v>19.53</c:v>
                </c:pt>
                <c:pt idx="259">
                  <c:v>19.5</c:v>
                </c:pt>
                <c:pt idx="260">
                  <c:v>19.32</c:v>
                </c:pt>
                <c:pt idx="261">
                  <c:v>19.649999999999999</c:v>
                </c:pt>
                <c:pt idx="262">
                  <c:v>19.100000000000001</c:v>
                </c:pt>
                <c:pt idx="263">
                  <c:v>19.350000000000001</c:v>
                </c:pt>
                <c:pt idx="264">
                  <c:v>18.57</c:v>
                </c:pt>
                <c:pt idx="265">
                  <c:v>18.260000000000002</c:v>
                </c:pt>
                <c:pt idx="266">
                  <c:v>18.11</c:v>
                </c:pt>
                <c:pt idx="267">
                  <c:v>18.12</c:v>
                </c:pt>
                <c:pt idx="268">
                  <c:v>17.95</c:v>
                </c:pt>
                <c:pt idx="269">
                  <c:v>17.809999999999999</c:v>
                </c:pt>
                <c:pt idx="270">
                  <c:v>17.809999999999999</c:v>
                </c:pt>
                <c:pt idx="271">
                  <c:v>18.13</c:v>
                </c:pt>
                <c:pt idx="272">
                  <c:v>18.190000000000001</c:v>
                </c:pt>
                <c:pt idx="273">
                  <c:v>18.45</c:v>
                </c:pt>
                <c:pt idx="274">
                  <c:v>18.46</c:v>
                </c:pt>
                <c:pt idx="275">
                  <c:v>18.27</c:v>
                </c:pt>
                <c:pt idx="276">
                  <c:v>18</c:v>
                </c:pt>
                <c:pt idx="277">
                  <c:v>18.11</c:v>
                </c:pt>
                <c:pt idx="278">
                  <c:v>18.350000000000001</c:v>
                </c:pt>
                <c:pt idx="279">
                  <c:v>18.510000000000002</c:v>
                </c:pt>
                <c:pt idx="280">
                  <c:v>18.02</c:v>
                </c:pt>
                <c:pt idx="281">
                  <c:v>18</c:v>
                </c:pt>
                <c:pt idx="282">
                  <c:v>17.91</c:v>
                </c:pt>
                <c:pt idx="283">
                  <c:v>17.510000000000002</c:v>
                </c:pt>
                <c:pt idx="284">
                  <c:v>17.43</c:v>
                </c:pt>
                <c:pt idx="285">
                  <c:v>17.91</c:v>
                </c:pt>
                <c:pt idx="286">
                  <c:v>17.72</c:v>
                </c:pt>
                <c:pt idx="287">
                  <c:v>17.940000000000001</c:v>
                </c:pt>
                <c:pt idx="288">
                  <c:v>17.66</c:v>
                </c:pt>
                <c:pt idx="289">
                  <c:v>17.57</c:v>
                </c:pt>
                <c:pt idx="290">
                  <c:v>17.57</c:v>
                </c:pt>
                <c:pt idx="291">
                  <c:v>17.48</c:v>
                </c:pt>
                <c:pt idx="292">
                  <c:v>14.3</c:v>
                </c:pt>
                <c:pt idx="293">
                  <c:v>14.24</c:v>
                </c:pt>
                <c:pt idx="294">
                  <c:v>14.36</c:v>
                </c:pt>
                <c:pt idx="295">
                  <c:v>14.48</c:v>
                </c:pt>
                <c:pt idx="296">
                  <c:v>14.38</c:v>
                </c:pt>
                <c:pt idx="297">
                  <c:v>14.37</c:v>
                </c:pt>
                <c:pt idx="298">
                  <c:v>14.37</c:v>
                </c:pt>
                <c:pt idx="299">
                  <c:v>14.46</c:v>
                </c:pt>
                <c:pt idx="300">
                  <c:v>14.57</c:v>
                </c:pt>
                <c:pt idx="301">
                  <c:v>14.55</c:v>
                </c:pt>
                <c:pt idx="302">
                  <c:v>14.47</c:v>
                </c:pt>
                <c:pt idx="303">
                  <c:v>14.54</c:v>
                </c:pt>
                <c:pt idx="304">
                  <c:v>14.49</c:v>
                </c:pt>
                <c:pt idx="305">
                  <c:v>14.43</c:v>
                </c:pt>
                <c:pt idx="306">
                  <c:v>14.58</c:v>
                </c:pt>
                <c:pt idx="307">
                  <c:v>14.57</c:v>
                </c:pt>
                <c:pt idx="308">
                  <c:v>14.52</c:v>
                </c:pt>
                <c:pt idx="309">
                  <c:v>14.17</c:v>
                </c:pt>
                <c:pt idx="310">
                  <c:v>14.17</c:v>
                </c:pt>
                <c:pt idx="311">
                  <c:v>14.12</c:v>
                </c:pt>
                <c:pt idx="312">
                  <c:v>14.12</c:v>
                </c:pt>
                <c:pt idx="313">
                  <c:v>13.89</c:v>
                </c:pt>
                <c:pt idx="314">
                  <c:v>13.92</c:v>
                </c:pt>
                <c:pt idx="315">
                  <c:v>13.85</c:v>
                </c:pt>
                <c:pt idx="316">
                  <c:v>14</c:v>
                </c:pt>
                <c:pt idx="317">
                  <c:v>14.03</c:v>
                </c:pt>
                <c:pt idx="318">
                  <c:v>13.98</c:v>
                </c:pt>
                <c:pt idx="319">
                  <c:v>14.11</c:v>
                </c:pt>
                <c:pt idx="320">
                  <c:v>14.28</c:v>
                </c:pt>
                <c:pt idx="321">
                  <c:v>14.22</c:v>
                </c:pt>
                <c:pt idx="322">
                  <c:v>14.06</c:v>
                </c:pt>
                <c:pt idx="323">
                  <c:v>14.08</c:v>
                </c:pt>
                <c:pt idx="324">
                  <c:v>14.09</c:v>
                </c:pt>
                <c:pt idx="325">
                  <c:v>14</c:v>
                </c:pt>
                <c:pt idx="326">
                  <c:v>14.02</c:v>
                </c:pt>
                <c:pt idx="327">
                  <c:v>13.94</c:v>
                </c:pt>
                <c:pt idx="328">
                  <c:v>14</c:v>
                </c:pt>
                <c:pt idx="329">
                  <c:v>14</c:v>
                </c:pt>
                <c:pt idx="330">
                  <c:v>13.95</c:v>
                </c:pt>
                <c:pt idx="331">
                  <c:v>14.09</c:v>
                </c:pt>
                <c:pt idx="332">
                  <c:v>14.42</c:v>
                </c:pt>
                <c:pt idx="333">
                  <c:v>14.36</c:v>
                </c:pt>
                <c:pt idx="334">
                  <c:v>14.34</c:v>
                </c:pt>
                <c:pt idx="335">
                  <c:v>14.36</c:v>
                </c:pt>
                <c:pt idx="336">
                  <c:v>14.29</c:v>
                </c:pt>
                <c:pt idx="337">
                  <c:v>14.1</c:v>
                </c:pt>
                <c:pt idx="338">
                  <c:v>14.2</c:v>
                </c:pt>
                <c:pt idx="339">
                  <c:v>14.07</c:v>
                </c:pt>
                <c:pt idx="340">
                  <c:v>13.94</c:v>
                </c:pt>
                <c:pt idx="341">
                  <c:v>14.06</c:v>
                </c:pt>
                <c:pt idx="342">
                  <c:v>14.02</c:v>
                </c:pt>
                <c:pt idx="343">
                  <c:v>14.07</c:v>
                </c:pt>
                <c:pt idx="344">
                  <c:v>14.2</c:v>
                </c:pt>
                <c:pt idx="345">
                  <c:v>14.27</c:v>
                </c:pt>
                <c:pt idx="346">
                  <c:v>14.53</c:v>
                </c:pt>
                <c:pt idx="347">
                  <c:v>14.55</c:v>
                </c:pt>
                <c:pt idx="348">
                  <c:v>14.31</c:v>
                </c:pt>
                <c:pt idx="349">
                  <c:v>14.31</c:v>
                </c:pt>
                <c:pt idx="350">
                  <c:v>14.25</c:v>
                </c:pt>
                <c:pt idx="351">
                  <c:v>14.16</c:v>
                </c:pt>
                <c:pt idx="352">
                  <c:v>14.16</c:v>
                </c:pt>
                <c:pt idx="353">
                  <c:v>14.27</c:v>
                </c:pt>
                <c:pt idx="354">
                  <c:v>14.46</c:v>
                </c:pt>
                <c:pt idx="355">
                  <c:v>14.58</c:v>
                </c:pt>
                <c:pt idx="356">
                  <c:v>14.39</c:v>
                </c:pt>
                <c:pt idx="357">
                  <c:v>14.51</c:v>
                </c:pt>
                <c:pt idx="358">
                  <c:v>14.49</c:v>
                </c:pt>
                <c:pt idx="359">
                  <c:v>14.43</c:v>
                </c:pt>
                <c:pt idx="360">
                  <c:v>14.61</c:v>
                </c:pt>
                <c:pt idx="361">
                  <c:v>14.7</c:v>
                </c:pt>
                <c:pt idx="362">
                  <c:v>14.96</c:v>
                </c:pt>
                <c:pt idx="363">
                  <c:v>14.77</c:v>
                </c:pt>
                <c:pt idx="364">
                  <c:v>14.68</c:v>
                </c:pt>
                <c:pt idx="365">
                  <c:v>14.67</c:v>
                </c:pt>
                <c:pt idx="366">
                  <c:v>14.69</c:v>
                </c:pt>
                <c:pt idx="367">
                  <c:v>14.65</c:v>
                </c:pt>
                <c:pt idx="368">
                  <c:v>14.6</c:v>
                </c:pt>
                <c:pt idx="369">
                  <c:v>14.75</c:v>
                </c:pt>
                <c:pt idx="370">
                  <c:v>14.84</c:v>
                </c:pt>
                <c:pt idx="371">
                  <c:v>14.68</c:v>
                </c:pt>
                <c:pt idx="372">
                  <c:v>14.72</c:v>
                </c:pt>
                <c:pt idx="373">
                  <c:v>14.68</c:v>
                </c:pt>
                <c:pt idx="374">
                  <c:v>14.71</c:v>
                </c:pt>
                <c:pt idx="375">
                  <c:v>14.69</c:v>
                </c:pt>
                <c:pt idx="376">
                  <c:v>14.51</c:v>
                </c:pt>
                <c:pt idx="377">
                  <c:v>14.64</c:v>
                </c:pt>
                <c:pt idx="378">
                  <c:v>14.52</c:v>
                </c:pt>
                <c:pt idx="379">
                  <c:v>14.37</c:v>
                </c:pt>
                <c:pt idx="380">
                  <c:v>14.35</c:v>
                </c:pt>
                <c:pt idx="381">
                  <c:v>14.32</c:v>
                </c:pt>
                <c:pt idx="382">
                  <c:v>14.17</c:v>
                </c:pt>
                <c:pt idx="383">
                  <c:v>13.94</c:v>
                </c:pt>
                <c:pt idx="384">
                  <c:v>14.14</c:v>
                </c:pt>
                <c:pt idx="385">
                  <c:v>14.02</c:v>
                </c:pt>
                <c:pt idx="386">
                  <c:v>13.87</c:v>
                </c:pt>
                <c:pt idx="387">
                  <c:v>13.87</c:v>
                </c:pt>
                <c:pt idx="388">
                  <c:v>13.85</c:v>
                </c:pt>
                <c:pt idx="389">
                  <c:v>13.93</c:v>
                </c:pt>
                <c:pt idx="390">
                  <c:v>13.8</c:v>
                </c:pt>
                <c:pt idx="391">
                  <c:v>13.9</c:v>
                </c:pt>
                <c:pt idx="392">
                  <c:v>13.83</c:v>
                </c:pt>
                <c:pt idx="393">
                  <c:v>13.99</c:v>
                </c:pt>
                <c:pt idx="394">
                  <c:v>13.85</c:v>
                </c:pt>
                <c:pt idx="395">
                  <c:v>13.91</c:v>
                </c:pt>
                <c:pt idx="396">
                  <c:v>14</c:v>
                </c:pt>
                <c:pt idx="397">
                  <c:v>13.86</c:v>
                </c:pt>
                <c:pt idx="398">
                  <c:v>14</c:v>
                </c:pt>
                <c:pt idx="399">
                  <c:v>14</c:v>
                </c:pt>
                <c:pt idx="400">
                  <c:v>14.15</c:v>
                </c:pt>
                <c:pt idx="401">
                  <c:v>13.99</c:v>
                </c:pt>
                <c:pt idx="402">
                  <c:v>13.89</c:v>
                </c:pt>
                <c:pt idx="403">
                  <c:v>14.16</c:v>
                </c:pt>
                <c:pt idx="404">
                  <c:v>14.3</c:v>
                </c:pt>
                <c:pt idx="405">
                  <c:v>14.39</c:v>
                </c:pt>
                <c:pt idx="406">
                  <c:v>14.33</c:v>
                </c:pt>
                <c:pt idx="407">
                  <c:v>14.2</c:v>
                </c:pt>
                <c:pt idx="408">
                  <c:v>14.27</c:v>
                </c:pt>
                <c:pt idx="409">
                  <c:v>14.42</c:v>
                </c:pt>
                <c:pt idx="410">
                  <c:v>14.28</c:v>
                </c:pt>
                <c:pt idx="411">
                  <c:v>14.19</c:v>
                </c:pt>
                <c:pt idx="412">
                  <c:v>14.47</c:v>
                </c:pt>
                <c:pt idx="413">
                  <c:v>14.45</c:v>
                </c:pt>
                <c:pt idx="414">
                  <c:v>14.3</c:v>
                </c:pt>
                <c:pt idx="415">
                  <c:v>14.22</c:v>
                </c:pt>
                <c:pt idx="416">
                  <c:v>14.3</c:v>
                </c:pt>
                <c:pt idx="417">
                  <c:v>14.08</c:v>
                </c:pt>
                <c:pt idx="418">
                  <c:v>13.84</c:v>
                </c:pt>
                <c:pt idx="419">
                  <c:v>14</c:v>
                </c:pt>
                <c:pt idx="420">
                  <c:v>14.01</c:v>
                </c:pt>
                <c:pt idx="421">
                  <c:v>14.07</c:v>
                </c:pt>
                <c:pt idx="422">
                  <c:v>13.94</c:v>
                </c:pt>
                <c:pt idx="423">
                  <c:v>13.87</c:v>
                </c:pt>
                <c:pt idx="424">
                  <c:v>13.75</c:v>
                </c:pt>
                <c:pt idx="425">
                  <c:v>13.54</c:v>
                </c:pt>
                <c:pt idx="426">
                  <c:v>13.32</c:v>
                </c:pt>
                <c:pt idx="427">
                  <c:v>13.54</c:v>
                </c:pt>
                <c:pt idx="428">
                  <c:v>13.46</c:v>
                </c:pt>
                <c:pt idx="429">
                  <c:v>13.43</c:v>
                </c:pt>
                <c:pt idx="430">
                  <c:v>13.4</c:v>
                </c:pt>
                <c:pt idx="431">
                  <c:v>13.38</c:v>
                </c:pt>
                <c:pt idx="432">
                  <c:v>13.37</c:v>
                </c:pt>
                <c:pt idx="433">
                  <c:v>13.35</c:v>
                </c:pt>
                <c:pt idx="434">
                  <c:v>13.15</c:v>
                </c:pt>
                <c:pt idx="435">
                  <c:v>13.08</c:v>
                </c:pt>
                <c:pt idx="436">
                  <c:v>13.19</c:v>
                </c:pt>
                <c:pt idx="437">
                  <c:v>13.36</c:v>
                </c:pt>
                <c:pt idx="438">
                  <c:v>13.13</c:v>
                </c:pt>
                <c:pt idx="439">
                  <c:v>13.69</c:v>
                </c:pt>
                <c:pt idx="440">
                  <c:v>13.24</c:v>
                </c:pt>
                <c:pt idx="441">
                  <c:v>13.48</c:v>
                </c:pt>
                <c:pt idx="442">
                  <c:v>13.29</c:v>
                </c:pt>
                <c:pt idx="443">
                  <c:v>13.36</c:v>
                </c:pt>
                <c:pt idx="444">
                  <c:v>13.36</c:v>
                </c:pt>
                <c:pt idx="445">
                  <c:v>13.06</c:v>
                </c:pt>
                <c:pt idx="446">
                  <c:v>13.02</c:v>
                </c:pt>
                <c:pt idx="447">
                  <c:v>13.08</c:v>
                </c:pt>
                <c:pt idx="448">
                  <c:v>13.33</c:v>
                </c:pt>
                <c:pt idx="449">
                  <c:v>13.3</c:v>
                </c:pt>
                <c:pt idx="450">
                  <c:v>13.46</c:v>
                </c:pt>
                <c:pt idx="451">
                  <c:v>13.44</c:v>
                </c:pt>
                <c:pt idx="452">
                  <c:v>13.7</c:v>
                </c:pt>
                <c:pt idx="453">
                  <c:v>13.87</c:v>
                </c:pt>
                <c:pt idx="454">
                  <c:v>13.75</c:v>
                </c:pt>
                <c:pt idx="455">
                  <c:v>13.93</c:v>
                </c:pt>
                <c:pt idx="456">
                  <c:v>13.99</c:v>
                </c:pt>
                <c:pt idx="457">
                  <c:v>14.11</c:v>
                </c:pt>
                <c:pt idx="458">
                  <c:v>13.95</c:v>
                </c:pt>
                <c:pt idx="459">
                  <c:v>14.1</c:v>
                </c:pt>
                <c:pt idx="460">
                  <c:v>14.04</c:v>
                </c:pt>
                <c:pt idx="461">
                  <c:v>13.65</c:v>
                </c:pt>
                <c:pt idx="462">
                  <c:v>13.68</c:v>
                </c:pt>
                <c:pt idx="463">
                  <c:v>13.7</c:v>
                </c:pt>
                <c:pt idx="464">
                  <c:v>13.69</c:v>
                </c:pt>
                <c:pt idx="465">
                  <c:v>13.67</c:v>
                </c:pt>
                <c:pt idx="466">
                  <c:v>13.81</c:v>
                </c:pt>
                <c:pt idx="467">
                  <c:v>13.63</c:v>
                </c:pt>
                <c:pt idx="468">
                  <c:v>13.54</c:v>
                </c:pt>
                <c:pt idx="469">
                  <c:v>13.48</c:v>
                </c:pt>
                <c:pt idx="470">
                  <c:v>13.46</c:v>
                </c:pt>
                <c:pt idx="471">
                  <c:v>13.33</c:v>
                </c:pt>
                <c:pt idx="472">
                  <c:v>13.43</c:v>
                </c:pt>
                <c:pt idx="473">
                  <c:v>13.71</c:v>
                </c:pt>
                <c:pt idx="474">
                  <c:v>13.56</c:v>
                </c:pt>
                <c:pt idx="475">
                  <c:v>13.7</c:v>
                </c:pt>
                <c:pt idx="476">
                  <c:v>13.9</c:v>
                </c:pt>
                <c:pt idx="477">
                  <c:v>13.87</c:v>
                </c:pt>
                <c:pt idx="478">
                  <c:v>14.01</c:v>
                </c:pt>
                <c:pt idx="479">
                  <c:v>13.83</c:v>
                </c:pt>
                <c:pt idx="480">
                  <c:v>13.88</c:v>
                </c:pt>
                <c:pt idx="481">
                  <c:v>13.96</c:v>
                </c:pt>
                <c:pt idx="482">
                  <c:v>14.17</c:v>
                </c:pt>
                <c:pt idx="483">
                  <c:v>13.76</c:v>
                </c:pt>
                <c:pt idx="484">
                  <c:v>13.78</c:v>
                </c:pt>
                <c:pt idx="485">
                  <c:v>13.74</c:v>
                </c:pt>
                <c:pt idx="486">
                  <c:v>13.73</c:v>
                </c:pt>
                <c:pt idx="487">
                  <c:v>13.77</c:v>
                </c:pt>
                <c:pt idx="488">
                  <c:v>13.86</c:v>
                </c:pt>
                <c:pt idx="489">
                  <c:v>13.69</c:v>
                </c:pt>
                <c:pt idx="490">
                  <c:v>13.81</c:v>
                </c:pt>
                <c:pt idx="491">
                  <c:v>13.88</c:v>
                </c:pt>
                <c:pt idx="492">
                  <c:v>13.97</c:v>
                </c:pt>
                <c:pt idx="493">
                  <c:v>14.17</c:v>
                </c:pt>
                <c:pt idx="494">
                  <c:v>13.42</c:v>
                </c:pt>
                <c:pt idx="495">
                  <c:v>13.56</c:v>
                </c:pt>
                <c:pt idx="496">
                  <c:v>13.46</c:v>
                </c:pt>
                <c:pt idx="497">
                  <c:v>13.45</c:v>
                </c:pt>
                <c:pt idx="498">
                  <c:v>13.35</c:v>
                </c:pt>
                <c:pt idx="499">
                  <c:v>13.25</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CalculationsAndCharts!$B$33:$B$532</c:f>
              <c:numCache>
                <c:formatCode>ddd\ mm/dd/yyyy;@</c:formatCode>
                <c:ptCount val="500"/>
                <c:pt idx="0">
                  <c:v>42013</c:v>
                </c:pt>
                <c:pt idx="1">
                  <c:v>42012</c:v>
                </c:pt>
                <c:pt idx="2">
                  <c:v>42011</c:v>
                </c:pt>
                <c:pt idx="3">
                  <c:v>42010</c:v>
                </c:pt>
                <c:pt idx="4">
                  <c:v>42009</c:v>
                </c:pt>
                <c:pt idx="5">
                  <c:v>42006</c:v>
                </c:pt>
                <c:pt idx="6">
                  <c:v>42004</c:v>
                </c:pt>
                <c:pt idx="7">
                  <c:v>42003</c:v>
                </c:pt>
                <c:pt idx="8">
                  <c:v>42002</c:v>
                </c:pt>
                <c:pt idx="9">
                  <c:v>41999</c:v>
                </c:pt>
                <c:pt idx="10">
                  <c:v>41997</c:v>
                </c:pt>
                <c:pt idx="11">
                  <c:v>41996</c:v>
                </c:pt>
                <c:pt idx="12">
                  <c:v>41995</c:v>
                </c:pt>
                <c:pt idx="13">
                  <c:v>41992</c:v>
                </c:pt>
                <c:pt idx="14">
                  <c:v>41991</c:v>
                </c:pt>
                <c:pt idx="15">
                  <c:v>41990</c:v>
                </c:pt>
                <c:pt idx="16">
                  <c:v>41989</c:v>
                </c:pt>
                <c:pt idx="17">
                  <c:v>41988</c:v>
                </c:pt>
                <c:pt idx="18">
                  <c:v>41985</c:v>
                </c:pt>
                <c:pt idx="19">
                  <c:v>41984</c:v>
                </c:pt>
                <c:pt idx="20">
                  <c:v>41983</c:v>
                </c:pt>
                <c:pt idx="21">
                  <c:v>41982</c:v>
                </c:pt>
                <c:pt idx="22">
                  <c:v>41981</c:v>
                </c:pt>
                <c:pt idx="23">
                  <c:v>41978</c:v>
                </c:pt>
                <c:pt idx="24">
                  <c:v>41977</c:v>
                </c:pt>
                <c:pt idx="25">
                  <c:v>41976</c:v>
                </c:pt>
                <c:pt idx="26">
                  <c:v>41975</c:v>
                </c:pt>
                <c:pt idx="27">
                  <c:v>41974</c:v>
                </c:pt>
                <c:pt idx="28">
                  <c:v>41971</c:v>
                </c:pt>
                <c:pt idx="29">
                  <c:v>41969</c:v>
                </c:pt>
                <c:pt idx="30">
                  <c:v>41968</c:v>
                </c:pt>
                <c:pt idx="31">
                  <c:v>41967</c:v>
                </c:pt>
                <c:pt idx="32">
                  <c:v>41964</c:v>
                </c:pt>
                <c:pt idx="33">
                  <c:v>41963</c:v>
                </c:pt>
                <c:pt idx="34">
                  <c:v>41962</c:v>
                </c:pt>
                <c:pt idx="35">
                  <c:v>41961</c:v>
                </c:pt>
                <c:pt idx="36">
                  <c:v>41960</c:v>
                </c:pt>
                <c:pt idx="37">
                  <c:v>41957</c:v>
                </c:pt>
                <c:pt idx="38">
                  <c:v>41956</c:v>
                </c:pt>
                <c:pt idx="39">
                  <c:v>41955</c:v>
                </c:pt>
                <c:pt idx="40">
                  <c:v>41954</c:v>
                </c:pt>
                <c:pt idx="41">
                  <c:v>41953</c:v>
                </c:pt>
                <c:pt idx="42">
                  <c:v>41950</c:v>
                </c:pt>
                <c:pt idx="43">
                  <c:v>41949</c:v>
                </c:pt>
                <c:pt idx="44">
                  <c:v>41948</c:v>
                </c:pt>
                <c:pt idx="45">
                  <c:v>41947</c:v>
                </c:pt>
                <c:pt idx="46">
                  <c:v>41946</c:v>
                </c:pt>
                <c:pt idx="47">
                  <c:v>41943</c:v>
                </c:pt>
                <c:pt idx="48">
                  <c:v>41942</c:v>
                </c:pt>
                <c:pt idx="49">
                  <c:v>41941</c:v>
                </c:pt>
                <c:pt idx="50">
                  <c:v>41940</c:v>
                </c:pt>
                <c:pt idx="51">
                  <c:v>41939</c:v>
                </c:pt>
                <c:pt idx="52">
                  <c:v>41936</c:v>
                </c:pt>
                <c:pt idx="53">
                  <c:v>41935</c:v>
                </c:pt>
                <c:pt idx="54">
                  <c:v>41934</c:v>
                </c:pt>
                <c:pt idx="55">
                  <c:v>41933</c:v>
                </c:pt>
                <c:pt idx="56">
                  <c:v>41932</c:v>
                </c:pt>
                <c:pt idx="57">
                  <c:v>41929</c:v>
                </c:pt>
                <c:pt idx="58">
                  <c:v>41928</c:v>
                </c:pt>
                <c:pt idx="59">
                  <c:v>41927</c:v>
                </c:pt>
                <c:pt idx="60">
                  <c:v>41926</c:v>
                </c:pt>
                <c:pt idx="61">
                  <c:v>41925</c:v>
                </c:pt>
                <c:pt idx="62">
                  <c:v>41922</c:v>
                </c:pt>
                <c:pt idx="63">
                  <c:v>41921</c:v>
                </c:pt>
                <c:pt idx="64">
                  <c:v>41920</c:v>
                </c:pt>
                <c:pt idx="65">
                  <c:v>41919</c:v>
                </c:pt>
                <c:pt idx="66">
                  <c:v>41918</c:v>
                </c:pt>
                <c:pt idx="67">
                  <c:v>41915</c:v>
                </c:pt>
                <c:pt idx="68">
                  <c:v>41914</c:v>
                </c:pt>
                <c:pt idx="69">
                  <c:v>41913</c:v>
                </c:pt>
                <c:pt idx="70">
                  <c:v>41912</c:v>
                </c:pt>
                <c:pt idx="71">
                  <c:v>41911</c:v>
                </c:pt>
                <c:pt idx="72">
                  <c:v>41908</c:v>
                </c:pt>
                <c:pt idx="73">
                  <c:v>41907</c:v>
                </c:pt>
                <c:pt idx="74">
                  <c:v>41906</c:v>
                </c:pt>
                <c:pt idx="75">
                  <c:v>41905</c:v>
                </c:pt>
                <c:pt idx="76">
                  <c:v>41904</c:v>
                </c:pt>
                <c:pt idx="77">
                  <c:v>41901</c:v>
                </c:pt>
                <c:pt idx="78">
                  <c:v>41900</c:v>
                </c:pt>
                <c:pt idx="79">
                  <c:v>41899</c:v>
                </c:pt>
                <c:pt idx="80">
                  <c:v>41898</c:v>
                </c:pt>
                <c:pt idx="81">
                  <c:v>41897</c:v>
                </c:pt>
                <c:pt idx="82">
                  <c:v>41894</c:v>
                </c:pt>
                <c:pt idx="83">
                  <c:v>41893</c:v>
                </c:pt>
                <c:pt idx="84">
                  <c:v>41892</c:v>
                </c:pt>
                <c:pt idx="85">
                  <c:v>41891</c:v>
                </c:pt>
                <c:pt idx="86">
                  <c:v>41890</c:v>
                </c:pt>
                <c:pt idx="87">
                  <c:v>41887</c:v>
                </c:pt>
                <c:pt idx="88">
                  <c:v>41886</c:v>
                </c:pt>
                <c:pt idx="89">
                  <c:v>41885</c:v>
                </c:pt>
                <c:pt idx="90">
                  <c:v>41884</c:v>
                </c:pt>
                <c:pt idx="91">
                  <c:v>41880</c:v>
                </c:pt>
                <c:pt idx="92">
                  <c:v>41879</c:v>
                </c:pt>
                <c:pt idx="93">
                  <c:v>41878</c:v>
                </c:pt>
                <c:pt idx="94">
                  <c:v>41877</c:v>
                </c:pt>
                <c:pt idx="95">
                  <c:v>41876</c:v>
                </c:pt>
                <c:pt idx="96">
                  <c:v>41873</c:v>
                </c:pt>
                <c:pt idx="97">
                  <c:v>41872</c:v>
                </c:pt>
                <c:pt idx="98">
                  <c:v>41871</c:v>
                </c:pt>
                <c:pt idx="99">
                  <c:v>41870</c:v>
                </c:pt>
                <c:pt idx="100">
                  <c:v>41869</c:v>
                </c:pt>
                <c:pt idx="101">
                  <c:v>41866</c:v>
                </c:pt>
                <c:pt idx="102">
                  <c:v>41865</c:v>
                </c:pt>
                <c:pt idx="103">
                  <c:v>41864</c:v>
                </c:pt>
                <c:pt idx="104">
                  <c:v>41863</c:v>
                </c:pt>
                <c:pt idx="105">
                  <c:v>41862</c:v>
                </c:pt>
                <c:pt idx="106">
                  <c:v>41859</c:v>
                </c:pt>
                <c:pt idx="107">
                  <c:v>41858</c:v>
                </c:pt>
                <c:pt idx="108">
                  <c:v>41857</c:v>
                </c:pt>
                <c:pt idx="109">
                  <c:v>41856</c:v>
                </c:pt>
                <c:pt idx="110">
                  <c:v>41855</c:v>
                </c:pt>
                <c:pt idx="111">
                  <c:v>41852</c:v>
                </c:pt>
                <c:pt idx="112">
                  <c:v>41851</c:v>
                </c:pt>
                <c:pt idx="113">
                  <c:v>41850</c:v>
                </c:pt>
                <c:pt idx="114">
                  <c:v>41849</c:v>
                </c:pt>
                <c:pt idx="115">
                  <c:v>41848</c:v>
                </c:pt>
                <c:pt idx="116">
                  <c:v>41845</c:v>
                </c:pt>
                <c:pt idx="117">
                  <c:v>41844</c:v>
                </c:pt>
                <c:pt idx="118">
                  <c:v>41843</c:v>
                </c:pt>
                <c:pt idx="119">
                  <c:v>41842</c:v>
                </c:pt>
                <c:pt idx="120">
                  <c:v>41841</c:v>
                </c:pt>
                <c:pt idx="121">
                  <c:v>41838</c:v>
                </c:pt>
                <c:pt idx="122">
                  <c:v>41837</c:v>
                </c:pt>
                <c:pt idx="123">
                  <c:v>41836</c:v>
                </c:pt>
                <c:pt idx="124">
                  <c:v>41835</c:v>
                </c:pt>
                <c:pt idx="125">
                  <c:v>41834</c:v>
                </c:pt>
                <c:pt idx="126">
                  <c:v>41831</c:v>
                </c:pt>
                <c:pt idx="127">
                  <c:v>41830</c:v>
                </c:pt>
                <c:pt idx="128">
                  <c:v>41829</c:v>
                </c:pt>
                <c:pt idx="129">
                  <c:v>41828</c:v>
                </c:pt>
                <c:pt idx="130">
                  <c:v>41827</c:v>
                </c:pt>
                <c:pt idx="131">
                  <c:v>41823</c:v>
                </c:pt>
                <c:pt idx="132">
                  <c:v>41822</c:v>
                </c:pt>
                <c:pt idx="133">
                  <c:v>41821</c:v>
                </c:pt>
                <c:pt idx="134">
                  <c:v>41820</c:v>
                </c:pt>
                <c:pt idx="135">
                  <c:v>41817</c:v>
                </c:pt>
                <c:pt idx="136">
                  <c:v>41816</c:v>
                </c:pt>
                <c:pt idx="137">
                  <c:v>41815</c:v>
                </c:pt>
                <c:pt idx="138">
                  <c:v>41814</c:v>
                </c:pt>
                <c:pt idx="139">
                  <c:v>41813</c:v>
                </c:pt>
                <c:pt idx="140">
                  <c:v>41810</c:v>
                </c:pt>
                <c:pt idx="141">
                  <c:v>41809</c:v>
                </c:pt>
                <c:pt idx="142">
                  <c:v>41808</c:v>
                </c:pt>
                <c:pt idx="143">
                  <c:v>41807</c:v>
                </c:pt>
                <c:pt idx="144">
                  <c:v>41806</c:v>
                </c:pt>
                <c:pt idx="145">
                  <c:v>41803</c:v>
                </c:pt>
                <c:pt idx="146">
                  <c:v>41802</c:v>
                </c:pt>
                <c:pt idx="147">
                  <c:v>41801</c:v>
                </c:pt>
                <c:pt idx="148">
                  <c:v>41800</c:v>
                </c:pt>
                <c:pt idx="149">
                  <c:v>41799</c:v>
                </c:pt>
                <c:pt idx="150">
                  <c:v>41796</c:v>
                </c:pt>
                <c:pt idx="151">
                  <c:v>41795</c:v>
                </c:pt>
                <c:pt idx="152">
                  <c:v>41794</c:v>
                </c:pt>
                <c:pt idx="153">
                  <c:v>41793</c:v>
                </c:pt>
                <c:pt idx="154">
                  <c:v>41792</c:v>
                </c:pt>
                <c:pt idx="155">
                  <c:v>41789</c:v>
                </c:pt>
                <c:pt idx="156">
                  <c:v>41788</c:v>
                </c:pt>
                <c:pt idx="157">
                  <c:v>41787</c:v>
                </c:pt>
                <c:pt idx="158">
                  <c:v>41786</c:v>
                </c:pt>
                <c:pt idx="159">
                  <c:v>41782</c:v>
                </c:pt>
                <c:pt idx="160">
                  <c:v>41781</c:v>
                </c:pt>
                <c:pt idx="161">
                  <c:v>41780</c:v>
                </c:pt>
                <c:pt idx="162">
                  <c:v>41779</c:v>
                </c:pt>
                <c:pt idx="163">
                  <c:v>41778</c:v>
                </c:pt>
                <c:pt idx="164">
                  <c:v>41775</c:v>
                </c:pt>
                <c:pt idx="165">
                  <c:v>41774</c:v>
                </c:pt>
                <c:pt idx="166">
                  <c:v>41773</c:v>
                </c:pt>
                <c:pt idx="167">
                  <c:v>41772</c:v>
                </c:pt>
                <c:pt idx="168">
                  <c:v>41771</c:v>
                </c:pt>
                <c:pt idx="169">
                  <c:v>41768</c:v>
                </c:pt>
                <c:pt idx="170">
                  <c:v>41767</c:v>
                </c:pt>
                <c:pt idx="171">
                  <c:v>41766</c:v>
                </c:pt>
                <c:pt idx="172">
                  <c:v>41765</c:v>
                </c:pt>
                <c:pt idx="173">
                  <c:v>41764</c:v>
                </c:pt>
                <c:pt idx="174">
                  <c:v>41761</c:v>
                </c:pt>
                <c:pt idx="175">
                  <c:v>41760</c:v>
                </c:pt>
                <c:pt idx="176">
                  <c:v>41759</c:v>
                </c:pt>
                <c:pt idx="177">
                  <c:v>41758</c:v>
                </c:pt>
                <c:pt idx="178">
                  <c:v>41757</c:v>
                </c:pt>
                <c:pt idx="179">
                  <c:v>41754</c:v>
                </c:pt>
                <c:pt idx="180">
                  <c:v>41753</c:v>
                </c:pt>
                <c:pt idx="181">
                  <c:v>41752</c:v>
                </c:pt>
                <c:pt idx="182">
                  <c:v>41751</c:v>
                </c:pt>
                <c:pt idx="183">
                  <c:v>41750</c:v>
                </c:pt>
                <c:pt idx="184">
                  <c:v>41746</c:v>
                </c:pt>
                <c:pt idx="185">
                  <c:v>41745</c:v>
                </c:pt>
                <c:pt idx="186">
                  <c:v>41744</c:v>
                </c:pt>
                <c:pt idx="187">
                  <c:v>41743</c:v>
                </c:pt>
                <c:pt idx="188">
                  <c:v>41740</c:v>
                </c:pt>
                <c:pt idx="189">
                  <c:v>41739</c:v>
                </c:pt>
                <c:pt idx="190">
                  <c:v>41738</c:v>
                </c:pt>
                <c:pt idx="191">
                  <c:v>41737</c:v>
                </c:pt>
                <c:pt idx="192">
                  <c:v>41736</c:v>
                </c:pt>
                <c:pt idx="193">
                  <c:v>41733</c:v>
                </c:pt>
                <c:pt idx="194">
                  <c:v>41732</c:v>
                </c:pt>
                <c:pt idx="195">
                  <c:v>41731</c:v>
                </c:pt>
                <c:pt idx="196">
                  <c:v>41730</c:v>
                </c:pt>
                <c:pt idx="197">
                  <c:v>41729</c:v>
                </c:pt>
                <c:pt idx="198">
                  <c:v>41726</c:v>
                </c:pt>
                <c:pt idx="199">
                  <c:v>41725</c:v>
                </c:pt>
                <c:pt idx="200">
                  <c:v>41724</c:v>
                </c:pt>
                <c:pt idx="201">
                  <c:v>41723</c:v>
                </c:pt>
                <c:pt idx="202">
                  <c:v>41722</c:v>
                </c:pt>
                <c:pt idx="203">
                  <c:v>41719</c:v>
                </c:pt>
                <c:pt idx="204">
                  <c:v>41718</c:v>
                </c:pt>
                <c:pt idx="205">
                  <c:v>41717</c:v>
                </c:pt>
                <c:pt idx="206">
                  <c:v>41716</c:v>
                </c:pt>
                <c:pt idx="207">
                  <c:v>41715</c:v>
                </c:pt>
                <c:pt idx="208">
                  <c:v>41712</c:v>
                </c:pt>
                <c:pt idx="209">
                  <c:v>41711</c:v>
                </c:pt>
                <c:pt idx="210">
                  <c:v>41710</c:v>
                </c:pt>
                <c:pt idx="211">
                  <c:v>41709</c:v>
                </c:pt>
                <c:pt idx="212">
                  <c:v>41708</c:v>
                </c:pt>
                <c:pt idx="213">
                  <c:v>41705</c:v>
                </c:pt>
                <c:pt idx="214">
                  <c:v>41704</c:v>
                </c:pt>
                <c:pt idx="215">
                  <c:v>41703</c:v>
                </c:pt>
                <c:pt idx="216">
                  <c:v>41702</c:v>
                </c:pt>
                <c:pt idx="217">
                  <c:v>41701</c:v>
                </c:pt>
                <c:pt idx="218">
                  <c:v>41698</c:v>
                </c:pt>
                <c:pt idx="219">
                  <c:v>41697</c:v>
                </c:pt>
                <c:pt idx="220">
                  <c:v>41696</c:v>
                </c:pt>
                <c:pt idx="221">
                  <c:v>41695</c:v>
                </c:pt>
                <c:pt idx="222">
                  <c:v>41694</c:v>
                </c:pt>
                <c:pt idx="223">
                  <c:v>41691</c:v>
                </c:pt>
                <c:pt idx="224">
                  <c:v>41690</c:v>
                </c:pt>
                <c:pt idx="225">
                  <c:v>41689</c:v>
                </c:pt>
                <c:pt idx="226">
                  <c:v>41688</c:v>
                </c:pt>
                <c:pt idx="227">
                  <c:v>41684</c:v>
                </c:pt>
                <c:pt idx="228">
                  <c:v>41683</c:v>
                </c:pt>
                <c:pt idx="229">
                  <c:v>41682</c:v>
                </c:pt>
                <c:pt idx="230">
                  <c:v>41681</c:v>
                </c:pt>
                <c:pt idx="231">
                  <c:v>41680</c:v>
                </c:pt>
                <c:pt idx="232">
                  <c:v>41677</c:v>
                </c:pt>
                <c:pt idx="233">
                  <c:v>41676</c:v>
                </c:pt>
                <c:pt idx="234">
                  <c:v>41675</c:v>
                </c:pt>
                <c:pt idx="235">
                  <c:v>41674</c:v>
                </c:pt>
                <c:pt idx="236">
                  <c:v>41673</c:v>
                </c:pt>
                <c:pt idx="237">
                  <c:v>41670</c:v>
                </c:pt>
                <c:pt idx="238">
                  <c:v>41669</c:v>
                </c:pt>
                <c:pt idx="239">
                  <c:v>41668</c:v>
                </c:pt>
                <c:pt idx="240">
                  <c:v>41667</c:v>
                </c:pt>
                <c:pt idx="241">
                  <c:v>41666</c:v>
                </c:pt>
                <c:pt idx="242">
                  <c:v>41663</c:v>
                </c:pt>
                <c:pt idx="243">
                  <c:v>41662</c:v>
                </c:pt>
                <c:pt idx="244">
                  <c:v>41661</c:v>
                </c:pt>
                <c:pt idx="245">
                  <c:v>41660</c:v>
                </c:pt>
                <c:pt idx="246">
                  <c:v>41656</c:v>
                </c:pt>
                <c:pt idx="247">
                  <c:v>41655</c:v>
                </c:pt>
                <c:pt idx="248">
                  <c:v>41654</c:v>
                </c:pt>
                <c:pt idx="249">
                  <c:v>41653</c:v>
                </c:pt>
                <c:pt idx="250">
                  <c:v>41652</c:v>
                </c:pt>
                <c:pt idx="251">
                  <c:v>41649</c:v>
                </c:pt>
                <c:pt idx="252">
                  <c:v>41648</c:v>
                </c:pt>
                <c:pt idx="253">
                  <c:v>41647</c:v>
                </c:pt>
                <c:pt idx="254">
                  <c:v>41646</c:v>
                </c:pt>
                <c:pt idx="255">
                  <c:v>41645</c:v>
                </c:pt>
                <c:pt idx="256">
                  <c:v>41642</c:v>
                </c:pt>
                <c:pt idx="257">
                  <c:v>41641</c:v>
                </c:pt>
                <c:pt idx="258">
                  <c:v>41639</c:v>
                </c:pt>
                <c:pt idx="259">
                  <c:v>41638</c:v>
                </c:pt>
                <c:pt idx="260">
                  <c:v>41635</c:v>
                </c:pt>
                <c:pt idx="261">
                  <c:v>41634</c:v>
                </c:pt>
                <c:pt idx="262">
                  <c:v>41632</c:v>
                </c:pt>
                <c:pt idx="263">
                  <c:v>41631</c:v>
                </c:pt>
                <c:pt idx="264">
                  <c:v>41628</c:v>
                </c:pt>
                <c:pt idx="265">
                  <c:v>41627</c:v>
                </c:pt>
                <c:pt idx="266">
                  <c:v>41626</c:v>
                </c:pt>
                <c:pt idx="267">
                  <c:v>41625</c:v>
                </c:pt>
                <c:pt idx="268">
                  <c:v>41624</c:v>
                </c:pt>
                <c:pt idx="269">
                  <c:v>41621</c:v>
                </c:pt>
                <c:pt idx="270">
                  <c:v>41620</c:v>
                </c:pt>
                <c:pt idx="271">
                  <c:v>41619</c:v>
                </c:pt>
                <c:pt idx="272">
                  <c:v>41618</c:v>
                </c:pt>
                <c:pt idx="273">
                  <c:v>41617</c:v>
                </c:pt>
                <c:pt idx="274">
                  <c:v>41614</c:v>
                </c:pt>
                <c:pt idx="275">
                  <c:v>41613</c:v>
                </c:pt>
                <c:pt idx="276">
                  <c:v>41612</c:v>
                </c:pt>
                <c:pt idx="277">
                  <c:v>41611</c:v>
                </c:pt>
                <c:pt idx="278">
                  <c:v>41610</c:v>
                </c:pt>
                <c:pt idx="279">
                  <c:v>41607</c:v>
                </c:pt>
                <c:pt idx="280">
                  <c:v>41605</c:v>
                </c:pt>
                <c:pt idx="281">
                  <c:v>41604</c:v>
                </c:pt>
                <c:pt idx="282">
                  <c:v>41603</c:v>
                </c:pt>
                <c:pt idx="283">
                  <c:v>41600</c:v>
                </c:pt>
                <c:pt idx="284">
                  <c:v>41599</c:v>
                </c:pt>
                <c:pt idx="285">
                  <c:v>41598</c:v>
                </c:pt>
                <c:pt idx="286">
                  <c:v>41597</c:v>
                </c:pt>
                <c:pt idx="287">
                  <c:v>41596</c:v>
                </c:pt>
                <c:pt idx="288">
                  <c:v>41593</c:v>
                </c:pt>
                <c:pt idx="289">
                  <c:v>41592</c:v>
                </c:pt>
                <c:pt idx="290">
                  <c:v>41591</c:v>
                </c:pt>
                <c:pt idx="291">
                  <c:v>41590</c:v>
                </c:pt>
                <c:pt idx="292">
                  <c:v>41589</c:v>
                </c:pt>
                <c:pt idx="293">
                  <c:v>41586</c:v>
                </c:pt>
                <c:pt idx="294">
                  <c:v>41585</c:v>
                </c:pt>
                <c:pt idx="295">
                  <c:v>41584</c:v>
                </c:pt>
                <c:pt idx="296">
                  <c:v>41583</c:v>
                </c:pt>
                <c:pt idx="297">
                  <c:v>41582</c:v>
                </c:pt>
                <c:pt idx="298">
                  <c:v>41579</c:v>
                </c:pt>
                <c:pt idx="299">
                  <c:v>41578</c:v>
                </c:pt>
                <c:pt idx="300">
                  <c:v>41577</c:v>
                </c:pt>
                <c:pt idx="301">
                  <c:v>41576</c:v>
                </c:pt>
                <c:pt idx="302">
                  <c:v>41575</c:v>
                </c:pt>
                <c:pt idx="303">
                  <c:v>41572</c:v>
                </c:pt>
                <c:pt idx="304">
                  <c:v>41571</c:v>
                </c:pt>
                <c:pt idx="305">
                  <c:v>41570</c:v>
                </c:pt>
                <c:pt idx="306">
                  <c:v>41569</c:v>
                </c:pt>
                <c:pt idx="307">
                  <c:v>41568</c:v>
                </c:pt>
                <c:pt idx="308">
                  <c:v>41565</c:v>
                </c:pt>
                <c:pt idx="309">
                  <c:v>41564</c:v>
                </c:pt>
                <c:pt idx="310">
                  <c:v>41563</c:v>
                </c:pt>
                <c:pt idx="311">
                  <c:v>41562</c:v>
                </c:pt>
                <c:pt idx="312">
                  <c:v>41561</c:v>
                </c:pt>
                <c:pt idx="313">
                  <c:v>41558</c:v>
                </c:pt>
                <c:pt idx="314">
                  <c:v>41557</c:v>
                </c:pt>
                <c:pt idx="315">
                  <c:v>41556</c:v>
                </c:pt>
                <c:pt idx="316">
                  <c:v>41555</c:v>
                </c:pt>
                <c:pt idx="317">
                  <c:v>41554</c:v>
                </c:pt>
                <c:pt idx="318">
                  <c:v>41551</c:v>
                </c:pt>
                <c:pt idx="319">
                  <c:v>41550</c:v>
                </c:pt>
                <c:pt idx="320">
                  <c:v>41549</c:v>
                </c:pt>
                <c:pt idx="321">
                  <c:v>41548</c:v>
                </c:pt>
                <c:pt idx="322">
                  <c:v>41547</c:v>
                </c:pt>
                <c:pt idx="323">
                  <c:v>41544</c:v>
                </c:pt>
                <c:pt idx="324">
                  <c:v>41543</c:v>
                </c:pt>
                <c:pt idx="325">
                  <c:v>41542</c:v>
                </c:pt>
                <c:pt idx="326">
                  <c:v>41541</c:v>
                </c:pt>
                <c:pt idx="327">
                  <c:v>41540</c:v>
                </c:pt>
                <c:pt idx="328">
                  <c:v>41537</c:v>
                </c:pt>
                <c:pt idx="329">
                  <c:v>41536</c:v>
                </c:pt>
                <c:pt idx="330">
                  <c:v>41535</c:v>
                </c:pt>
                <c:pt idx="331">
                  <c:v>41534</c:v>
                </c:pt>
                <c:pt idx="332">
                  <c:v>41533</c:v>
                </c:pt>
                <c:pt idx="333">
                  <c:v>41530</c:v>
                </c:pt>
                <c:pt idx="334">
                  <c:v>41529</c:v>
                </c:pt>
                <c:pt idx="335">
                  <c:v>41528</c:v>
                </c:pt>
                <c:pt idx="336">
                  <c:v>41527</c:v>
                </c:pt>
                <c:pt idx="337">
                  <c:v>41526</c:v>
                </c:pt>
                <c:pt idx="338">
                  <c:v>41523</c:v>
                </c:pt>
                <c:pt idx="339">
                  <c:v>41522</c:v>
                </c:pt>
                <c:pt idx="340">
                  <c:v>41521</c:v>
                </c:pt>
                <c:pt idx="341">
                  <c:v>41520</c:v>
                </c:pt>
                <c:pt idx="342">
                  <c:v>41516</c:v>
                </c:pt>
                <c:pt idx="343">
                  <c:v>41515</c:v>
                </c:pt>
                <c:pt idx="344">
                  <c:v>41514</c:v>
                </c:pt>
                <c:pt idx="345">
                  <c:v>41513</c:v>
                </c:pt>
                <c:pt idx="346">
                  <c:v>41512</c:v>
                </c:pt>
                <c:pt idx="347">
                  <c:v>41509</c:v>
                </c:pt>
                <c:pt idx="348">
                  <c:v>41508</c:v>
                </c:pt>
                <c:pt idx="349">
                  <c:v>41507</c:v>
                </c:pt>
                <c:pt idx="350">
                  <c:v>41506</c:v>
                </c:pt>
                <c:pt idx="351">
                  <c:v>41505</c:v>
                </c:pt>
                <c:pt idx="352">
                  <c:v>41502</c:v>
                </c:pt>
                <c:pt idx="353">
                  <c:v>41501</c:v>
                </c:pt>
                <c:pt idx="354">
                  <c:v>41500</c:v>
                </c:pt>
                <c:pt idx="355">
                  <c:v>41499</c:v>
                </c:pt>
                <c:pt idx="356">
                  <c:v>41498</c:v>
                </c:pt>
                <c:pt idx="357">
                  <c:v>41495</c:v>
                </c:pt>
                <c:pt idx="358">
                  <c:v>41494</c:v>
                </c:pt>
                <c:pt idx="359">
                  <c:v>41493</c:v>
                </c:pt>
                <c:pt idx="360">
                  <c:v>41492</c:v>
                </c:pt>
                <c:pt idx="361">
                  <c:v>41491</c:v>
                </c:pt>
                <c:pt idx="362">
                  <c:v>41488</c:v>
                </c:pt>
                <c:pt idx="363">
                  <c:v>41487</c:v>
                </c:pt>
                <c:pt idx="364">
                  <c:v>41486</c:v>
                </c:pt>
                <c:pt idx="365">
                  <c:v>41485</c:v>
                </c:pt>
                <c:pt idx="366">
                  <c:v>41484</c:v>
                </c:pt>
                <c:pt idx="367">
                  <c:v>41481</c:v>
                </c:pt>
                <c:pt idx="368">
                  <c:v>41480</c:v>
                </c:pt>
                <c:pt idx="369">
                  <c:v>41479</c:v>
                </c:pt>
                <c:pt idx="370">
                  <c:v>41478</c:v>
                </c:pt>
                <c:pt idx="371">
                  <c:v>41477</c:v>
                </c:pt>
                <c:pt idx="372">
                  <c:v>41474</c:v>
                </c:pt>
                <c:pt idx="373">
                  <c:v>41473</c:v>
                </c:pt>
                <c:pt idx="374">
                  <c:v>41472</c:v>
                </c:pt>
                <c:pt idx="375">
                  <c:v>41471</c:v>
                </c:pt>
                <c:pt idx="376">
                  <c:v>41470</c:v>
                </c:pt>
                <c:pt idx="377">
                  <c:v>41467</c:v>
                </c:pt>
                <c:pt idx="378">
                  <c:v>41466</c:v>
                </c:pt>
                <c:pt idx="379">
                  <c:v>41465</c:v>
                </c:pt>
                <c:pt idx="380">
                  <c:v>41464</c:v>
                </c:pt>
                <c:pt idx="381">
                  <c:v>41463</c:v>
                </c:pt>
                <c:pt idx="382">
                  <c:v>41460</c:v>
                </c:pt>
                <c:pt idx="383">
                  <c:v>41458</c:v>
                </c:pt>
                <c:pt idx="384">
                  <c:v>41457</c:v>
                </c:pt>
                <c:pt idx="385">
                  <c:v>41456</c:v>
                </c:pt>
                <c:pt idx="386">
                  <c:v>41453</c:v>
                </c:pt>
                <c:pt idx="387">
                  <c:v>41452</c:v>
                </c:pt>
                <c:pt idx="388">
                  <c:v>41451</c:v>
                </c:pt>
                <c:pt idx="389">
                  <c:v>41450</c:v>
                </c:pt>
                <c:pt idx="390">
                  <c:v>41449</c:v>
                </c:pt>
                <c:pt idx="391">
                  <c:v>41446</c:v>
                </c:pt>
                <c:pt idx="392">
                  <c:v>41445</c:v>
                </c:pt>
                <c:pt idx="393">
                  <c:v>41444</c:v>
                </c:pt>
                <c:pt idx="394">
                  <c:v>41443</c:v>
                </c:pt>
                <c:pt idx="395">
                  <c:v>41442</c:v>
                </c:pt>
                <c:pt idx="396">
                  <c:v>41439</c:v>
                </c:pt>
                <c:pt idx="397">
                  <c:v>41438</c:v>
                </c:pt>
                <c:pt idx="398">
                  <c:v>41437</c:v>
                </c:pt>
                <c:pt idx="399">
                  <c:v>41436</c:v>
                </c:pt>
                <c:pt idx="400">
                  <c:v>41435</c:v>
                </c:pt>
                <c:pt idx="401">
                  <c:v>41432</c:v>
                </c:pt>
                <c:pt idx="402">
                  <c:v>41431</c:v>
                </c:pt>
                <c:pt idx="403">
                  <c:v>41430</c:v>
                </c:pt>
                <c:pt idx="404">
                  <c:v>41429</c:v>
                </c:pt>
                <c:pt idx="405">
                  <c:v>41428</c:v>
                </c:pt>
                <c:pt idx="406">
                  <c:v>41425</c:v>
                </c:pt>
                <c:pt idx="407">
                  <c:v>41424</c:v>
                </c:pt>
                <c:pt idx="408">
                  <c:v>41423</c:v>
                </c:pt>
                <c:pt idx="409">
                  <c:v>41422</c:v>
                </c:pt>
                <c:pt idx="410">
                  <c:v>41418</c:v>
                </c:pt>
                <c:pt idx="411">
                  <c:v>41417</c:v>
                </c:pt>
                <c:pt idx="412">
                  <c:v>41416</c:v>
                </c:pt>
                <c:pt idx="413">
                  <c:v>41415</c:v>
                </c:pt>
                <c:pt idx="414">
                  <c:v>41414</c:v>
                </c:pt>
                <c:pt idx="415">
                  <c:v>41411</c:v>
                </c:pt>
                <c:pt idx="416">
                  <c:v>41410</c:v>
                </c:pt>
                <c:pt idx="417">
                  <c:v>41409</c:v>
                </c:pt>
                <c:pt idx="418">
                  <c:v>41408</c:v>
                </c:pt>
                <c:pt idx="419">
                  <c:v>41407</c:v>
                </c:pt>
                <c:pt idx="420">
                  <c:v>41404</c:v>
                </c:pt>
                <c:pt idx="421">
                  <c:v>41403</c:v>
                </c:pt>
                <c:pt idx="422">
                  <c:v>41402</c:v>
                </c:pt>
                <c:pt idx="423">
                  <c:v>41401</c:v>
                </c:pt>
                <c:pt idx="424">
                  <c:v>41400</c:v>
                </c:pt>
                <c:pt idx="425">
                  <c:v>41397</c:v>
                </c:pt>
                <c:pt idx="426">
                  <c:v>41396</c:v>
                </c:pt>
                <c:pt idx="427">
                  <c:v>41395</c:v>
                </c:pt>
                <c:pt idx="428">
                  <c:v>41394</c:v>
                </c:pt>
                <c:pt idx="429">
                  <c:v>41393</c:v>
                </c:pt>
                <c:pt idx="430">
                  <c:v>41390</c:v>
                </c:pt>
                <c:pt idx="431">
                  <c:v>41389</c:v>
                </c:pt>
                <c:pt idx="432">
                  <c:v>41388</c:v>
                </c:pt>
                <c:pt idx="433">
                  <c:v>41387</c:v>
                </c:pt>
                <c:pt idx="434">
                  <c:v>41386</c:v>
                </c:pt>
                <c:pt idx="435">
                  <c:v>41383</c:v>
                </c:pt>
                <c:pt idx="436">
                  <c:v>41382</c:v>
                </c:pt>
                <c:pt idx="437">
                  <c:v>41381</c:v>
                </c:pt>
                <c:pt idx="438">
                  <c:v>41380</c:v>
                </c:pt>
                <c:pt idx="439">
                  <c:v>41379</c:v>
                </c:pt>
                <c:pt idx="440">
                  <c:v>41376</c:v>
                </c:pt>
                <c:pt idx="441">
                  <c:v>41375</c:v>
                </c:pt>
                <c:pt idx="442">
                  <c:v>41374</c:v>
                </c:pt>
                <c:pt idx="443">
                  <c:v>41373</c:v>
                </c:pt>
                <c:pt idx="444">
                  <c:v>41372</c:v>
                </c:pt>
                <c:pt idx="445">
                  <c:v>41369</c:v>
                </c:pt>
                <c:pt idx="446">
                  <c:v>41368</c:v>
                </c:pt>
                <c:pt idx="447">
                  <c:v>41367</c:v>
                </c:pt>
                <c:pt idx="448">
                  <c:v>41366</c:v>
                </c:pt>
                <c:pt idx="449">
                  <c:v>41365</c:v>
                </c:pt>
                <c:pt idx="450">
                  <c:v>41361</c:v>
                </c:pt>
                <c:pt idx="451">
                  <c:v>41360</c:v>
                </c:pt>
                <c:pt idx="452">
                  <c:v>41359</c:v>
                </c:pt>
                <c:pt idx="453">
                  <c:v>41358</c:v>
                </c:pt>
                <c:pt idx="454">
                  <c:v>41355</c:v>
                </c:pt>
                <c:pt idx="455">
                  <c:v>41354</c:v>
                </c:pt>
                <c:pt idx="456">
                  <c:v>41353</c:v>
                </c:pt>
                <c:pt idx="457">
                  <c:v>41352</c:v>
                </c:pt>
                <c:pt idx="458">
                  <c:v>41351</c:v>
                </c:pt>
                <c:pt idx="459">
                  <c:v>41348</c:v>
                </c:pt>
                <c:pt idx="460">
                  <c:v>41347</c:v>
                </c:pt>
                <c:pt idx="461">
                  <c:v>41346</c:v>
                </c:pt>
                <c:pt idx="462">
                  <c:v>41345</c:v>
                </c:pt>
                <c:pt idx="463">
                  <c:v>41344</c:v>
                </c:pt>
                <c:pt idx="464">
                  <c:v>41341</c:v>
                </c:pt>
                <c:pt idx="465">
                  <c:v>41340</c:v>
                </c:pt>
                <c:pt idx="466">
                  <c:v>41339</c:v>
                </c:pt>
                <c:pt idx="467">
                  <c:v>41338</c:v>
                </c:pt>
                <c:pt idx="468">
                  <c:v>41337</c:v>
                </c:pt>
                <c:pt idx="469">
                  <c:v>41334</c:v>
                </c:pt>
                <c:pt idx="470">
                  <c:v>41333</c:v>
                </c:pt>
                <c:pt idx="471">
                  <c:v>41332</c:v>
                </c:pt>
                <c:pt idx="472">
                  <c:v>41331</c:v>
                </c:pt>
                <c:pt idx="473">
                  <c:v>41330</c:v>
                </c:pt>
                <c:pt idx="474">
                  <c:v>41327</c:v>
                </c:pt>
                <c:pt idx="475">
                  <c:v>41326</c:v>
                </c:pt>
                <c:pt idx="476">
                  <c:v>41325</c:v>
                </c:pt>
                <c:pt idx="477">
                  <c:v>41324</c:v>
                </c:pt>
                <c:pt idx="478">
                  <c:v>41320</c:v>
                </c:pt>
                <c:pt idx="479">
                  <c:v>41319</c:v>
                </c:pt>
                <c:pt idx="480">
                  <c:v>41318</c:v>
                </c:pt>
                <c:pt idx="481">
                  <c:v>41317</c:v>
                </c:pt>
                <c:pt idx="482">
                  <c:v>41316</c:v>
                </c:pt>
                <c:pt idx="483">
                  <c:v>41313</c:v>
                </c:pt>
                <c:pt idx="484">
                  <c:v>41312</c:v>
                </c:pt>
                <c:pt idx="485">
                  <c:v>41311</c:v>
                </c:pt>
                <c:pt idx="486">
                  <c:v>41310</c:v>
                </c:pt>
                <c:pt idx="487">
                  <c:v>41309</c:v>
                </c:pt>
                <c:pt idx="488">
                  <c:v>41306</c:v>
                </c:pt>
                <c:pt idx="489">
                  <c:v>41305</c:v>
                </c:pt>
                <c:pt idx="490">
                  <c:v>41304</c:v>
                </c:pt>
                <c:pt idx="491">
                  <c:v>41303</c:v>
                </c:pt>
                <c:pt idx="492">
                  <c:v>41302</c:v>
                </c:pt>
                <c:pt idx="493">
                  <c:v>41299</c:v>
                </c:pt>
                <c:pt idx="494">
                  <c:v>41298</c:v>
                </c:pt>
                <c:pt idx="495">
                  <c:v>41297</c:v>
                </c:pt>
                <c:pt idx="496">
                  <c:v>41296</c:v>
                </c:pt>
                <c:pt idx="497">
                  <c:v>41292</c:v>
                </c:pt>
                <c:pt idx="498">
                  <c:v>41291</c:v>
                </c:pt>
                <c:pt idx="499">
                  <c:v>41290</c:v>
                </c:pt>
              </c:numCache>
            </c:numRef>
          </c:cat>
          <c:val>
            <c:numRef>
              <c:f>CalculationsAndCharts!$E$33:$E$532</c:f>
              <c:numCache>
                <c:formatCode>#,##0.00</c:formatCode>
                <c:ptCount val="500"/>
                <c:pt idx="0">
                  <c:v>26.67</c:v>
                </c:pt>
                <c:pt idx="1">
                  <c:v>26.67</c:v>
                </c:pt>
                <c:pt idx="2">
                  <c:v>25.78</c:v>
                </c:pt>
                <c:pt idx="3">
                  <c:v>26.1</c:v>
                </c:pt>
                <c:pt idx="4">
                  <c:v>26.9</c:v>
                </c:pt>
                <c:pt idx="5">
                  <c:v>27.25</c:v>
                </c:pt>
                <c:pt idx="6">
                  <c:v>27.33</c:v>
                </c:pt>
                <c:pt idx="7">
                  <c:v>27.18</c:v>
                </c:pt>
                <c:pt idx="8">
                  <c:v>27.96</c:v>
                </c:pt>
                <c:pt idx="9">
                  <c:v>27.93</c:v>
                </c:pt>
                <c:pt idx="10">
                  <c:v>27.6</c:v>
                </c:pt>
                <c:pt idx="11">
                  <c:v>27.53</c:v>
                </c:pt>
                <c:pt idx="12">
                  <c:v>27.02</c:v>
                </c:pt>
                <c:pt idx="13">
                  <c:v>26.66</c:v>
                </c:pt>
                <c:pt idx="14">
                  <c:v>26.7</c:v>
                </c:pt>
                <c:pt idx="15">
                  <c:v>26.32</c:v>
                </c:pt>
                <c:pt idx="16">
                  <c:v>26.35</c:v>
                </c:pt>
                <c:pt idx="17">
                  <c:v>26.59</c:v>
                </c:pt>
                <c:pt idx="18">
                  <c:v>26</c:v>
                </c:pt>
                <c:pt idx="19">
                  <c:v>25.95</c:v>
                </c:pt>
                <c:pt idx="20">
                  <c:v>25.98</c:v>
                </c:pt>
                <c:pt idx="21">
                  <c:v>26</c:v>
                </c:pt>
                <c:pt idx="22">
                  <c:v>26.2</c:v>
                </c:pt>
                <c:pt idx="23">
                  <c:v>26.54</c:v>
                </c:pt>
                <c:pt idx="24">
                  <c:v>26.44</c:v>
                </c:pt>
                <c:pt idx="25">
                  <c:v>26.41</c:v>
                </c:pt>
                <c:pt idx="26">
                  <c:v>26.4</c:v>
                </c:pt>
                <c:pt idx="27">
                  <c:v>26.52</c:v>
                </c:pt>
                <c:pt idx="28">
                  <c:v>26.82</c:v>
                </c:pt>
                <c:pt idx="29">
                  <c:v>26.53</c:v>
                </c:pt>
                <c:pt idx="30">
                  <c:v>27.85</c:v>
                </c:pt>
                <c:pt idx="31">
                  <c:v>26.64</c:v>
                </c:pt>
                <c:pt idx="32">
                  <c:v>26.49</c:v>
                </c:pt>
                <c:pt idx="33">
                  <c:v>26.16</c:v>
                </c:pt>
                <c:pt idx="34">
                  <c:v>25.73</c:v>
                </c:pt>
                <c:pt idx="35">
                  <c:v>25.94</c:v>
                </c:pt>
                <c:pt idx="36">
                  <c:v>25.64</c:v>
                </c:pt>
                <c:pt idx="37">
                  <c:v>25.55</c:v>
                </c:pt>
                <c:pt idx="38">
                  <c:v>25.74</c:v>
                </c:pt>
                <c:pt idx="39">
                  <c:v>25.71</c:v>
                </c:pt>
                <c:pt idx="40">
                  <c:v>25.59</c:v>
                </c:pt>
                <c:pt idx="41">
                  <c:v>25.43</c:v>
                </c:pt>
                <c:pt idx="42">
                  <c:v>25.24</c:v>
                </c:pt>
                <c:pt idx="43">
                  <c:v>25.03</c:v>
                </c:pt>
                <c:pt idx="44">
                  <c:v>24.95</c:v>
                </c:pt>
                <c:pt idx="45">
                  <c:v>25.17</c:v>
                </c:pt>
                <c:pt idx="46">
                  <c:v>25.25</c:v>
                </c:pt>
                <c:pt idx="47">
                  <c:v>25.68</c:v>
                </c:pt>
                <c:pt idx="48">
                  <c:v>25.4</c:v>
                </c:pt>
                <c:pt idx="49">
                  <c:v>25.5</c:v>
                </c:pt>
                <c:pt idx="50">
                  <c:v>25.01</c:v>
                </c:pt>
                <c:pt idx="51">
                  <c:v>24.78</c:v>
                </c:pt>
                <c:pt idx="52">
                  <c:v>25.75</c:v>
                </c:pt>
                <c:pt idx="53">
                  <c:v>25.57</c:v>
                </c:pt>
                <c:pt idx="54">
                  <c:v>25.93</c:v>
                </c:pt>
                <c:pt idx="55">
                  <c:v>25.58</c:v>
                </c:pt>
                <c:pt idx="56">
                  <c:v>24.7</c:v>
                </c:pt>
                <c:pt idx="57">
                  <c:v>24.29</c:v>
                </c:pt>
                <c:pt idx="58">
                  <c:v>23.94</c:v>
                </c:pt>
                <c:pt idx="59">
                  <c:v>23.45</c:v>
                </c:pt>
                <c:pt idx="60">
                  <c:v>23.39</c:v>
                </c:pt>
                <c:pt idx="61">
                  <c:v>22.88</c:v>
                </c:pt>
                <c:pt idx="62">
                  <c:v>22.93</c:v>
                </c:pt>
                <c:pt idx="63">
                  <c:v>23.23</c:v>
                </c:pt>
                <c:pt idx="64">
                  <c:v>23.26</c:v>
                </c:pt>
                <c:pt idx="65">
                  <c:v>23.48</c:v>
                </c:pt>
                <c:pt idx="66">
                  <c:v>24.01</c:v>
                </c:pt>
                <c:pt idx="67">
                  <c:v>23.99</c:v>
                </c:pt>
                <c:pt idx="68">
                  <c:v>23.81</c:v>
                </c:pt>
                <c:pt idx="69">
                  <c:v>24.11</c:v>
                </c:pt>
                <c:pt idx="70">
                  <c:v>24.14</c:v>
                </c:pt>
                <c:pt idx="71">
                  <c:v>24.22</c:v>
                </c:pt>
                <c:pt idx="72">
                  <c:v>24.1</c:v>
                </c:pt>
                <c:pt idx="73">
                  <c:v>23.82</c:v>
                </c:pt>
                <c:pt idx="74">
                  <c:v>24.01</c:v>
                </c:pt>
                <c:pt idx="75">
                  <c:v>24.42</c:v>
                </c:pt>
                <c:pt idx="76">
                  <c:v>24.61</c:v>
                </c:pt>
                <c:pt idx="77">
                  <c:v>25.07</c:v>
                </c:pt>
                <c:pt idx="78">
                  <c:v>24.91</c:v>
                </c:pt>
                <c:pt idx="79">
                  <c:v>24.6</c:v>
                </c:pt>
                <c:pt idx="80">
                  <c:v>24.25</c:v>
                </c:pt>
                <c:pt idx="81">
                  <c:v>24.53</c:v>
                </c:pt>
                <c:pt idx="82">
                  <c:v>24.64</c:v>
                </c:pt>
                <c:pt idx="83">
                  <c:v>24.24</c:v>
                </c:pt>
                <c:pt idx="84">
                  <c:v>24.16</c:v>
                </c:pt>
                <c:pt idx="85">
                  <c:v>24.42</c:v>
                </c:pt>
                <c:pt idx="86">
                  <c:v>24.41</c:v>
                </c:pt>
                <c:pt idx="87">
                  <c:v>24.01</c:v>
                </c:pt>
                <c:pt idx="88">
                  <c:v>24.16</c:v>
                </c:pt>
                <c:pt idx="89">
                  <c:v>24.21</c:v>
                </c:pt>
                <c:pt idx="90">
                  <c:v>24.13</c:v>
                </c:pt>
                <c:pt idx="91">
                  <c:v>23.62</c:v>
                </c:pt>
                <c:pt idx="92">
                  <c:v>23.73</c:v>
                </c:pt>
                <c:pt idx="93">
                  <c:v>23.61</c:v>
                </c:pt>
                <c:pt idx="94">
                  <c:v>23.78</c:v>
                </c:pt>
                <c:pt idx="95">
                  <c:v>23.86</c:v>
                </c:pt>
                <c:pt idx="96">
                  <c:v>23.73</c:v>
                </c:pt>
                <c:pt idx="97">
                  <c:v>23.5</c:v>
                </c:pt>
                <c:pt idx="98">
                  <c:v>24.09</c:v>
                </c:pt>
                <c:pt idx="99">
                  <c:v>24.01</c:v>
                </c:pt>
                <c:pt idx="100">
                  <c:v>23.76</c:v>
                </c:pt>
                <c:pt idx="101">
                  <c:v>23.59</c:v>
                </c:pt>
                <c:pt idx="102">
                  <c:v>23.33</c:v>
                </c:pt>
                <c:pt idx="103">
                  <c:v>23.35</c:v>
                </c:pt>
                <c:pt idx="104">
                  <c:v>23.04</c:v>
                </c:pt>
                <c:pt idx="105">
                  <c:v>23.13</c:v>
                </c:pt>
                <c:pt idx="106">
                  <c:v>22.73</c:v>
                </c:pt>
                <c:pt idx="107">
                  <c:v>22.45</c:v>
                </c:pt>
                <c:pt idx="108">
                  <c:v>22.4</c:v>
                </c:pt>
                <c:pt idx="109">
                  <c:v>22.84</c:v>
                </c:pt>
                <c:pt idx="110">
                  <c:v>22.69</c:v>
                </c:pt>
                <c:pt idx="111">
                  <c:v>22.5</c:v>
                </c:pt>
                <c:pt idx="112">
                  <c:v>23.19</c:v>
                </c:pt>
                <c:pt idx="113">
                  <c:v>23.13</c:v>
                </c:pt>
                <c:pt idx="114">
                  <c:v>23.17</c:v>
                </c:pt>
                <c:pt idx="115">
                  <c:v>23.2</c:v>
                </c:pt>
                <c:pt idx="116">
                  <c:v>24</c:v>
                </c:pt>
                <c:pt idx="117">
                  <c:v>24.23</c:v>
                </c:pt>
                <c:pt idx="118">
                  <c:v>24.2</c:v>
                </c:pt>
                <c:pt idx="119">
                  <c:v>23.43</c:v>
                </c:pt>
                <c:pt idx="120">
                  <c:v>21.96</c:v>
                </c:pt>
                <c:pt idx="121">
                  <c:v>22.07</c:v>
                </c:pt>
                <c:pt idx="122">
                  <c:v>21.93</c:v>
                </c:pt>
                <c:pt idx="123">
                  <c:v>22.05</c:v>
                </c:pt>
                <c:pt idx="124">
                  <c:v>21.91</c:v>
                </c:pt>
                <c:pt idx="125">
                  <c:v>21.73</c:v>
                </c:pt>
                <c:pt idx="126">
                  <c:v>21.92</c:v>
                </c:pt>
                <c:pt idx="127">
                  <c:v>22.05</c:v>
                </c:pt>
                <c:pt idx="128">
                  <c:v>22.01</c:v>
                </c:pt>
                <c:pt idx="129">
                  <c:v>21.69</c:v>
                </c:pt>
                <c:pt idx="130">
                  <c:v>21.78</c:v>
                </c:pt>
                <c:pt idx="131">
                  <c:v>21.64</c:v>
                </c:pt>
                <c:pt idx="132">
                  <c:v>21.71</c:v>
                </c:pt>
                <c:pt idx="133">
                  <c:v>21.84</c:v>
                </c:pt>
                <c:pt idx="134">
                  <c:v>21.43</c:v>
                </c:pt>
                <c:pt idx="135">
                  <c:v>21.3</c:v>
                </c:pt>
                <c:pt idx="136">
                  <c:v>21.08</c:v>
                </c:pt>
                <c:pt idx="137">
                  <c:v>21.16</c:v>
                </c:pt>
                <c:pt idx="138">
                  <c:v>21.81</c:v>
                </c:pt>
                <c:pt idx="139">
                  <c:v>21.94</c:v>
                </c:pt>
                <c:pt idx="140">
                  <c:v>22.04</c:v>
                </c:pt>
                <c:pt idx="141">
                  <c:v>22.01</c:v>
                </c:pt>
                <c:pt idx="142">
                  <c:v>22.09</c:v>
                </c:pt>
                <c:pt idx="143">
                  <c:v>22.15</c:v>
                </c:pt>
                <c:pt idx="144">
                  <c:v>22.07</c:v>
                </c:pt>
                <c:pt idx="145">
                  <c:v>21.95</c:v>
                </c:pt>
                <c:pt idx="146">
                  <c:v>21.83</c:v>
                </c:pt>
                <c:pt idx="147">
                  <c:v>21.9</c:v>
                </c:pt>
                <c:pt idx="148">
                  <c:v>22.1</c:v>
                </c:pt>
                <c:pt idx="149">
                  <c:v>22.33</c:v>
                </c:pt>
                <c:pt idx="150">
                  <c:v>22.01</c:v>
                </c:pt>
                <c:pt idx="151">
                  <c:v>21.7</c:v>
                </c:pt>
                <c:pt idx="152">
                  <c:v>21.23</c:v>
                </c:pt>
                <c:pt idx="153">
                  <c:v>21.58</c:v>
                </c:pt>
                <c:pt idx="154">
                  <c:v>21.68</c:v>
                </c:pt>
                <c:pt idx="155">
                  <c:v>22.13</c:v>
                </c:pt>
                <c:pt idx="156">
                  <c:v>22.11</c:v>
                </c:pt>
                <c:pt idx="157">
                  <c:v>21.83</c:v>
                </c:pt>
                <c:pt idx="158">
                  <c:v>21.57</c:v>
                </c:pt>
                <c:pt idx="159">
                  <c:v>21.18</c:v>
                </c:pt>
                <c:pt idx="160">
                  <c:v>21</c:v>
                </c:pt>
                <c:pt idx="161">
                  <c:v>20.74</c:v>
                </c:pt>
                <c:pt idx="162">
                  <c:v>20.85</c:v>
                </c:pt>
                <c:pt idx="163">
                  <c:v>20.87</c:v>
                </c:pt>
                <c:pt idx="164">
                  <c:v>20.57</c:v>
                </c:pt>
                <c:pt idx="165">
                  <c:v>20.61</c:v>
                </c:pt>
                <c:pt idx="166">
                  <c:v>21.1</c:v>
                </c:pt>
                <c:pt idx="167">
                  <c:v>21.49</c:v>
                </c:pt>
                <c:pt idx="168">
                  <c:v>21.56</c:v>
                </c:pt>
                <c:pt idx="169">
                  <c:v>20.74</c:v>
                </c:pt>
                <c:pt idx="170">
                  <c:v>21.29</c:v>
                </c:pt>
                <c:pt idx="171">
                  <c:v>21.31</c:v>
                </c:pt>
                <c:pt idx="172">
                  <c:v>21.62</c:v>
                </c:pt>
                <c:pt idx="173">
                  <c:v>21.68</c:v>
                </c:pt>
                <c:pt idx="174">
                  <c:v>21.82</c:v>
                </c:pt>
                <c:pt idx="175">
                  <c:v>21.8</c:v>
                </c:pt>
                <c:pt idx="176">
                  <c:v>21.8</c:v>
                </c:pt>
                <c:pt idx="177">
                  <c:v>21.98</c:v>
                </c:pt>
                <c:pt idx="178">
                  <c:v>22.4</c:v>
                </c:pt>
                <c:pt idx="179">
                  <c:v>22.24</c:v>
                </c:pt>
                <c:pt idx="180">
                  <c:v>22.77</c:v>
                </c:pt>
                <c:pt idx="181">
                  <c:v>23.26</c:v>
                </c:pt>
                <c:pt idx="182">
                  <c:v>23.53</c:v>
                </c:pt>
                <c:pt idx="183">
                  <c:v>23.2</c:v>
                </c:pt>
                <c:pt idx="184">
                  <c:v>22.77</c:v>
                </c:pt>
                <c:pt idx="185">
                  <c:v>22.26</c:v>
                </c:pt>
                <c:pt idx="186">
                  <c:v>22.05</c:v>
                </c:pt>
                <c:pt idx="187">
                  <c:v>22.03</c:v>
                </c:pt>
                <c:pt idx="188">
                  <c:v>22.13</c:v>
                </c:pt>
                <c:pt idx="189">
                  <c:v>22.32</c:v>
                </c:pt>
                <c:pt idx="190">
                  <c:v>22.23</c:v>
                </c:pt>
                <c:pt idx="191">
                  <c:v>22.19</c:v>
                </c:pt>
                <c:pt idx="192">
                  <c:v>22.45</c:v>
                </c:pt>
                <c:pt idx="193">
                  <c:v>23.02</c:v>
                </c:pt>
                <c:pt idx="194">
                  <c:v>23.1</c:v>
                </c:pt>
                <c:pt idx="195">
                  <c:v>23.23</c:v>
                </c:pt>
                <c:pt idx="196">
                  <c:v>22.81</c:v>
                </c:pt>
                <c:pt idx="197">
                  <c:v>23.05</c:v>
                </c:pt>
                <c:pt idx="198">
                  <c:v>21.67</c:v>
                </c:pt>
                <c:pt idx="199">
                  <c:v>21.9</c:v>
                </c:pt>
                <c:pt idx="200">
                  <c:v>22.34</c:v>
                </c:pt>
                <c:pt idx="201">
                  <c:v>22.56</c:v>
                </c:pt>
                <c:pt idx="202">
                  <c:v>22.64</c:v>
                </c:pt>
                <c:pt idx="203">
                  <c:v>22.57</c:v>
                </c:pt>
                <c:pt idx="204">
                  <c:v>22.18</c:v>
                </c:pt>
                <c:pt idx="205">
                  <c:v>22.19</c:v>
                </c:pt>
                <c:pt idx="206">
                  <c:v>22.42</c:v>
                </c:pt>
                <c:pt idx="207">
                  <c:v>22.31</c:v>
                </c:pt>
                <c:pt idx="208">
                  <c:v>22.08</c:v>
                </c:pt>
                <c:pt idx="209">
                  <c:v>22.33</c:v>
                </c:pt>
                <c:pt idx="210">
                  <c:v>22.41</c:v>
                </c:pt>
                <c:pt idx="211">
                  <c:v>22.42</c:v>
                </c:pt>
                <c:pt idx="212">
                  <c:v>22.14</c:v>
                </c:pt>
                <c:pt idx="213">
                  <c:v>21.96</c:v>
                </c:pt>
                <c:pt idx="214">
                  <c:v>21.39</c:v>
                </c:pt>
                <c:pt idx="215">
                  <c:v>21.08</c:v>
                </c:pt>
                <c:pt idx="216">
                  <c:v>20.99</c:v>
                </c:pt>
                <c:pt idx="217">
                  <c:v>20.45</c:v>
                </c:pt>
                <c:pt idx="218">
                  <c:v>20.65</c:v>
                </c:pt>
                <c:pt idx="219">
                  <c:v>20.49</c:v>
                </c:pt>
                <c:pt idx="220">
                  <c:v>20.56</c:v>
                </c:pt>
                <c:pt idx="221">
                  <c:v>20.76</c:v>
                </c:pt>
                <c:pt idx="222">
                  <c:v>20.67</c:v>
                </c:pt>
                <c:pt idx="223">
                  <c:v>20.29</c:v>
                </c:pt>
                <c:pt idx="224">
                  <c:v>20.22</c:v>
                </c:pt>
                <c:pt idx="225">
                  <c:v>20.13</c:v>
                </c:pt>
                <c:pt idx="226">
                  <c:v>20.47</c:v>
                </c:pt>
                <c:pt idx="227">
                  <c:v>20.47</c:v>
                </c:pt>
                <c:pt idx="228">
                  <c:v>20.260000000000002</c:v>
                </c:pt>
                <c:pt idx="229">
                  <c:v>20.38</c:v>
                </c:pt>
                <c:pt idx="230">
                  <c:v>20.49</c:v>
                </c:pt>
                <c:pt idx="231">
                  <c:v>20.260000000000002</c:v>
                </c:pt>
                <c:pt idx="232">
                  <c:v>20.47</c:v>
                </c:pt>
                <c:pt idx="233">
                  <c:v>20.52</c:v>
                </c:pt>
                <c:pt idx="234">
                  <c:v>20.7</c:v>
                </c:pt>
                <c:pt idx="235">
                  <c:v>20.399999999999999</c:v>
                </c:pt>
                <c:pt idx="236">
                  <c:v>21.23</c:v>
                </c:pt>
                <c:pt idx="237">
                  <c:v>21.62</c:v>
                </c:pt>
                <c:pt idx="238">
                  <c:v>21.51</c:v>
                </c:pt>
                <c:pt idx="239">
                  <c:v>20.81</c:v>
                </c:pt>
                <c:pt idx="240">
                  <c:v>20.55</c:v>
                </c:pt>
                <c:pt idx="241">
                  <c:v>20.69</c:v>
                </c:pt>
                <c:pt idx="242">
                  <c:v>21.32</c:v>
                </c:pt>
                <c:pt idx="243">
                  <c:v>21.55</c:v>
                </c:pt>
                <c:pt idx="244">
                  <c:v>21.6</c:v>
                </c:pt>
                <c:pt idx="245">
                  <c:v>21.25</c:v>
                </c:pt>
                <c:pt idx="246">
                  <c:v>20.86</c:v>
                </c:pt>
                <c:pt idx="247">
                  <c:v>20.93</c:v>
                </c:pt>
                <c:pt idx="248">
                  <c:v>20.88</c:v>
                </c:pt>
                <c:pt idx="249">
                  <c:v>20.74</c:v>
                </c:pt>
                <c:pt idx="250">
                  <c:v>21.12</c:v>
                </c:pt>
                <c:pt idx="251">
                  <c:v>21.01</c:v>
                </c:pt>
                <c:pt idx="252">
                  <c:v>20.38</c:v>
                </c:pt>
                <c:pt idx="253">
                  <c:v>20.440000000000001</c:v>
                </c:pt>
                <c:pt idx="254">
                  <c:v>19.98</c:v>
                </c:pt>
                <c:pt idx="255">
                  <c:v>19.760000000000002</c:v>
                </c:pt>
                <c:pt idx="256">
                  <c:v>19.88</c:v>
                </c:pt>
                <c:pt idx="257">
                  <c:v>20.09</c:v>
                </c:pt>
                <c:pt idx="258">
                  <c:v>19.739999999999998</c:v>
                </c:pt>
                <c:pt idx="259">
                  <c:v>19.649999999999999</c:v>
                </c:pt>
                <c:pt idx="260">
                  <c:v>19.489999999999998</c:v>
                </c:pt>
                <c:pt idx="261">
                  <c:v>19.649999999999999</c:v>
                </c:pt>
                <c:pt idx="262">
                  <c:v>19.71</c:v>
                </c:pt>
                <c:pt idx="263">
                  <c:v>19.579999999999998</c:v>
                </c:pt>
                <c:pt idx="264">
                  <c:v>18.82</c:v>
                </c:pt>
                <c:pt idx="265">
                  <c:v>18.54</c:v>
                </c:pt>
                <c:pt idx="266">
                  <c:v>18.329999999999998</c:v>
                </c:pt>
                <c:pt idx="267">
                  <c:v>18.3</c:v>
                </c:pt>
                <c:pt idx="268">
                  <c:v>18.22</c:v>
                </c:pt>
                <c:pt idx="269">
                  <c:v>17.97</c:v>
                </c:pt>
                <c:pt idx="270">
                  <c:v>18.04</c:v>
                </c:pt>
                <c:pt idx="271">
                  <c:v>18.190000000000001</c:v>
                </c:pt>
                <c:pt idx="272">
                  <c:v>18.23</c:v>
                </c:pt>
                <c:pt idx="273">
                  <c:v>18.48</c:v>
                </c:pt>
                <c:pt idx="274">
                  <c:v>18.489999999999998</c:v>
                </c:pt>
                <c:pt idx="275">
                  <c:v>18.41</c:v>
                </c:pt>
                <c:pt idx="276">
                  <c:v>18.41</c:v>
                </c:pt>
                <c:pt idx="277">
                  <c:v>18.18</c:v>
                </c:pt>
                <c:pt idx="278">
                  <c:v>18.47</c:v>
                </c:pt>
                <c:pt idx="279">
                  <c:v>18.64</c:v>
                </c:pt>
                <c:pt idx="280">
                  <c:v>18.48</c:v>
                </c:pt>
                <c:pt idx="281">
                  <c:v>18.079999999999998</c:v>
                </c:pt>
                <c:pt idx="282">
                  <c:v>18.05</c:v>
                </c:pt>
                <c:pt idx="283">
                  <c:v>17.61</c:v>
                </c:pt>
                <c:pt idx="284">
                  <c:v>17.579999999999998</c:v>
                </c:pt>
                <c:pt idx="285">
                  <c:v>17.91</c:v>
                </c:pt>
                <c:pt idx="286">
                  <c:v>17.829999999999998</c:v>
                </c:pt>
                <c:pt idx="287">
                  <c:v>18.079999999999998</c:v>
                </c:pt>
                <c:pt idx="288">
                  <c:v>18.27</c:v>
                </c:pt>
                <c:pt idx="289">
                  <c:v>17.78</c:v>
                </c:pt>
                <c:pt idx="290">
                  <c:v>17.63</c:v>
                </c:pt>
                <c:pt idx="291">
                  <c:v>18.14</c:v>
                </c:pt>
                <c:pt idx="292">
                  <c:v>14.35</c:v>
                </c:pt>
                <c:pt idx="293">
                  <c:v>14.33</c:v>
                </c:pt>
                <c:pt idx="294">
                  <c:v>14.41</c:v>
                </c:pt>
                <c:pt idx="295">
                  <c:v>14.62</c:v>
                </c:pt>
                <c:pt idx="296">
                  <c:v>14.42</c:v>
                </c:pt>
                <c:pt idx="297">
                  <c:v>14.47</c:v>
                </c:pt>
                <c:pt idx="298">
                  <c:v>14.47</c:v>
                </c:pt>
                <c:pt idx="299">
                  <c:v>14.47</c:v>
                </c:pt>
                <c:pt idx="300">
                  <c:v>14.65</c:v>
                </c:pt>
                <c:pt idx="301">
                  <c:v>14.56</c:v>
                </c:pt>
                <c:pt idx="302">
                  <c:v>14.55</c:v>
                </c:pt>
                <c:pt idx="303">
                  <c:v>14.54</c:v>
                </c:pt>
                <c:pt idx="304">
                  <c:v>14.5</c:v>
                </c:pt>
                <c:pt idx="305">
                  <c:v>14.67</c:v>
                </c:pt>
                <c:pt idx="306">
                  <c:v>14.64</c:v>
                </c:pt>
                <c:pt idx="307">
                  <c:v>14.58</c:v>
                </c:pt>
                <c:pt idx="308">
                  <c:v>14.69</c:v>
                </c:pt>
                <c:pt idx="309">
                  <c:v>14.43</c:v>
                </c:pt>
                <c:pt idx="310">
                  <c:v>14.35</c:v>
                </c:pt>
                <c:pt idx="311">
                  <c:v>14.24</c:v>
                </c:pt>
                <c:pt idx="312">
                  <c:v>14.23</c:v>
                </c:pt>
                <c:pt idx="313">
                  <c:v>14.13</c:v>
                </c:pt>
                <c:pt idx="314">
                  <c:v>14.34</c:v>
                </c:pt>
                <c:pt idx="315">
                  <c:v>13.91</c:v>
                </c:pt>
                <c:pt idx="316">
                  <c:v>14</c:v>
                </c:pt>
                <c:pt idx="317">
                  <c:v>14.07</c:v>
                </c:pt>
                <c:pt idx="318">
                  <c:v>14.17</c:v>
                </c:pt>
                <c:pt idx="319">
                  <c:v>14.14</c:v>
                </c:pt>
                <c:pt idx="320">
                  <c:v>14.28</c:v>
                </c:pt>
                <c:pt idx="321">
                  <c:v>14.38</c:v>
                </c:pt>
                <c:pt idx="322">
                  <c:v>14.22</c:v>
                </c:pt>
                <c:pt idx="323">
                  <c:v>14.24</c:v>
                </c:pt>
                <c:pt idx="324">
                  <c:v>14.31</c:v>
                </c:pt>
                <c:pt idx="325">
                  <c:v>14.08</c:v>
                </c:pt>
                <c:pt idx="326">
                  <c:v>14.11</c:v>
                </c:pt>
                <c:pt idx="327">
                  <c:v>14.06</c:v>
                </c:pt>
                <c:pt idx="328">
                  <c:v>14.03</c:v>
                </c:pt>
                <c:pt idx="329">
                  <c:v>14.03</c:v>
                </c:pt>
                <c:pt idx="330">
                  <c:v>14.01</c:v>
                </c:pt>
                <c:pt idx="331">
                  <c:v>14.13</c:v>
                </c:pt>
                <c:pt idx="332">
                  <c:v>14.6</c:v>
                </c:pt>
                <c:pt idx="333">
                  <c:v>14.41</c:v>
                </c:pt>
                <c:pt idx="334">
                  <c:v>14.35</c:v>
                </c:pt>
                <c:pt idx="335">
                  <c:v>14.47</c:v>
                </c:pt>
                <c:pt idx="336">
                  <c:v>14.43</c:v>
                </c:pt>
                <c:pt idx="337">
                  <c:v>14.31</c:v>
                </c:pt>
                <c:pt idx="338">
                  <c:v>14.2</c:v>
                </c:pt>
                <c:pt idx="339">
                  <c:v>14.16</c:v>
                </c:pt>
                <c:pt idx="340">
                  <c:v>14.07</c:v>
                </c:pt>
                <c:pt idx="341">
                  <c:v>14.17</c:v>
                </c:pt>
                <c:pt idx="342">
                  <c:v>14.07</c:v>
                </c:pt>
                <c:pt idx="343">
                  <c:v>14.17</c:v>
                </c:pt>
                <c:pt idx="344">
                  <c:v>14.35</c:v>
                </c:pt>
                <c:pt idx="345">
                  <c:v>14.4</c:v>
                </c:pt>
                <c:pt idx="346">
                  <c:v>14.6</c:v>
                </c:pt>
                <c:pt idx="347">
                  <c:v>14.61</c:v>
                </c:pt>
                <c:pt idx="348">
                  <c:v>14.61</c:v>
                </c:pt>
                <c:pt idx="349">
                  <c:v>14.36</c:v>
                </c:pt>
                <c:pt idx="350">
                  <c:v>14.42</c:v>
                </c:pt>
                <c:pt idx="351">
                  <c:v>14.28</c:v>
                </c:pt>
                <c:pt idx="352">
                  <c:v>14.24</c:v>
                </c:pt>
                <c:pt idx="353">
                  <c:v>14.27</c:v>
                </c:pt>
                <c:pt idx="354">
                  <c:v>14.66</c:v>
                </c:pt>
                <c:pt idx="355">
                  <c:v>14.66</c:v>
                </c:pt>
                <c:pt idx="356">
                  <c:v>14.57</c:v>
                </c:pt>
                <c:pt idx="357">
                  <c:v>14.59</c:v>
                </c:pt>
                <c:pt idx="358">
                  <c:v>14.64</c:v>
                </c:pt>
                <c:pt idx="359">
                  <c:v>14.44</c:v>
                </c:pt>
                <c:pt idx="360">
                  <c:v>14.66</c:v>
                </c:pt>
                <c:pt idx="361">
                  <c:v>14.75</c:v>
                </c:pt>
                <c:pt idx="362">
                  <c:v>14.96</c:v>
                </c:pt>
                <c:pt idx="363">
                  <c:v>15.09</c:v>
                </c:pt>
                <c:pt idx="364">
                  <c:v>14.82</c:v>
                </c:pt>
                <c:pt idx="365">
                  <c:v>14.75</c:v>
                </c:pt>
                <c:pt idx="366">
                  <c:v>14.79</c:v>
                </c:pt>
                <c:pt idx="367">
                  <c:v>14.83</c:v>
                </c:pt>
                <c:pt idx="368">
                  <c:v>14.82</c:v>
                </c:pt>
                <c:pt idx="369">
                  <c:v>14.88</c:v>
                </c:pt>
                <c:pt idx="370">
                  <c:v>14.89</c:v>
                </c:pt>
                <c:pt idx="371">
                  <c:v>14.97</c:v>
                </c:pt>
                <c:pt idx="372">
                  <c:v>14.99</c:v>
                </c:pt>
                <c:pt idx="373">
                  <c:v>14.86</c:v>
                </c:pt>
                <c:pt idx="374">
                  <c:v>14.8</c:v>
                </c:pt>
                <c:pt idx="375">
                  <c:v>14.74</c:v>
                </c:pt>
                <c:pt idx="376">
                  <c:v>14.72</c:v>
                </c:pt>
                <c:pt idx="377">
                  <c:v>14.66</c:v>
                </c:pt>
                <c:pt idx="378">
                  <c:v>14.76</c:v>
                </c:pt>
                <c:pt idx="379">
                  <c:v>14.56</c:v>
                </c:pt>
                <c:pt idx="380">
                  <c:v>14.58</c:v>
                </c:pt>
                <c:pt idx="381">
                  <c:v>14.35</c:v>
                </c:pt>
                <c:pt idx="382">
                  <c:v>14.29</c:v>
                </c:pt>
                <c:pt idx="383">
                  <c:v>14.04</c:v>
                </c:pt>
                <c:pt idx="384">
                  <c:v>14.28</c:v>
                </c:pt>
                <c:pt idx="385">
                  <c:v>14.19</c:v>
                </c:pt>
                <c:pt idx="386">
                  <c:v>13.99</c:v>
                </c:pt>
                <c:pt idx="387">
                  <c:v>13.92</c:v>
                </c:pt>
                <c:pt idx="388">
                  <c:v>13.86</c:v>
                </c:pt>
                <c:pt idx="389">
                  <c:v>13.94</c:v>
                </c:pt>
                <c:pt idx="390">
                  <c:v>13.91</c:v>
                </c:pt>
                <c:pt idx="391">
                  <c:v>14</c:v>
                </c:pt>
                <c:pt idx="392">
                  <c:v>14.12</c:v>
                </c:pt>
                <c:pt idx="393">
                  <c:v>14.17</c:v>
                </c:pt>
                <c:pt idx="394">
                  <c:v>14.12</c:v>
                </c:pt>
                <c:pt idx="395">
                  <c:v>13.97</c:v>
                </c:pt>
                <c:pt idx="396">
                  <c:v>14.07</c:v>
                </c:pt>
                <c:pt idx="397">
                  <c:v>14.06</c:v>
                </c:pt>
                <c:pt idx="398">
                  <c:v>14.06</c:v>
                </c:pt>
                <c:pt idx="399">
                  <c:v>14.17</c:v>
                </c:pt>
                <c:pt idx="400">
                  <c:v>14.17</c:v>
                </c:pt>
                <c:pt idx="401">
                  <c:v>14.16</c:v>
                </c:pt>
                <c:pt idx="402">
                  <c:v>14</c:v>
                </c:pt>
                <c:pt idx="403">
                  <c:v>14.24</c:v>
                </c:pt>
                <c:pt idx="404">
                  <c:v>14.42</c:v>
                </c:pt>
                <c:pt idx="405">
                  <c:v>14.45</c:v>
                </c:pt>
                <c:pt idx="406">
                  <c:v>14.49</c:v>
                </c:pt>
                <c:pt idx="407">
                  <c:v>14.5</c:v>
                </c:pt>
                <c:pt idx="408">
                  <c:v>14.27</c:v>
                </c:pt>
                <c:pt idx="409">
                  <c:v>14.54</c:v>
                </c:pt>
                <c:pt idx="410">
                  <c:v>14.31</c:v>
                </c:pt>
                <c:pt idx="411">
                  <c:v>14.36</c:v>
                </c:pt>
                <c:pt idx="412">
                  <c:v>14.58</c:v>
                </c:pt>
                <c:pt idx="413">
                  <c:v>14.54</c:v>
                </c:pt>
                <c:pt idx="414">
                  <c:v>14.48</c:v>
                </c:pt>
                <c:pt idx="415">
                  <c:v>14.35</c:v>
                </c:pt>
                <c:pt idx="416">
                  <c:v>14.38</c:v>
                </c:pt>
                <c:pt idx="417">
                  <c:v>14.37</c:v>
                </c:pt>
                <c:pt idx="418">
                  <c:v>14.06</c:v>
                </c:pt>
                <c:pt idx="419">
                  <c:v>14</c:v>
                </c:pt>
                <c:pt idx="420">
                  <c:v>14.05</c:v>
                </c:pt>
                <c:pt idx="421">
                  <c:v>14.09</c:v>
                </c:pt>
                <c:pt idx="422">
                  <c:v>14.09</c:v>
                </c:pt>
                <c:pt idx="423">
                  <c:v>14.02</c:v>
                </c:pt>
                <c:pt idx="424">
                  <c:v>14</c:v>
                </c:pt>
                <c:pt idx="425">
                  <c:v>13.91</c:v>
                </c:pt>
                <c:pt idx="426">
                  <c:v>13.53</c:v>
                </c:pt>
                <c:pt idx="427">
                  <c:v>13.59</c:v>
                </c:pt>
                <c:pt idx="428">
                  <c:v>13.6</c:v>
                </c:pt>
                <c:pt idx="429">
                  <c:v>13.54</c:v>
                </c:pt>
                <c:pt idx="430">
                  <c:v>13.44</c:v>
                </c:pt>
                <c:pt idx="431">
                  <c:v>13.52</c:v>
                </c:pt>
                <c:pt idx="432">
                  <c:v>13.42</c:v>
                </c:pt>
                <c:pt idx="433">
                  <c:v>13.39</c:v>
                </c:pt>
                <c:pt idx="434">
                  <c:v>13.31</c:v>
                </c:pt>
                <c:pt idx="435">
                  <c:v>13.15</c:v>
                </c:pt>
                <c:pt idx="436">
                  <c:v>13.3</c:v>
                </c:pt>
                <c:pt idx="437">
                  <c:v>13.39</c:v>
                </c:pt>
                <c:pt idx="438">
                  <c:v>13.45</c:v>
                </c:pt>
                <c:pt idx="439">
                  <c:v>13.7</c:v>
                </c:pt>
                <c:pt idx="440">
                  <c:v>13.4</c:v>
                </c:pt>
                <c:pt idx="441">
                  <c:v>13.48</c:v>
                </c:pt>
                <c:pt idx="442">
                  <c:v>13.49</c:v>
                </c:pt>
                <c:pt idx="443">
                  <c:v>13.51</c:v>
                </c:pt>
                <c:pt idx="444">
                  <c:v>13.4</c:v>
                </c:pt>
                <c:pt idx="445">
                  <c:v>13.41</c:v>
                </c:pt>
                <c:pt idx="446">
                  <c:v>13.26</c:v>
                </c:pt>
                <c:pt idx="447">
                  <c:v>13.16</c:v>
                </c:pt>
                <c:pt idx="448">
                  <c:v>13.36</c:v>
                </c:pt>
                <c:pt idx="449">
                  <c:v>13.45</c:v>
                </c:pt>
                <c:pt idx="450">
                  <c:v>13.5</c:v>
                </c:pt>
                <c:pt idx="451">
                  <c:v>13.48</c:v>
                </c:pt>
                <c:pt idx="452">
                  <c:v>13.8</c:v>
                </c:pt>
                <c:pt idx="453">
                  <c:v>13.96</c:v>
                </c:pt>
                <c:pt idx="454">
                  <c:v>13.94</c:v>
                </c:pt>
                <c:pt idx="455">
                  <c:v>14</c:v>
                </c:pt>
                <c:pt idx="456">
                  <c:v>14.1</c:v>
                </c:pt>
                <c:pt idx="457">
                  <c:v>14.21</c:v>
                </c:pt>
                <c:pt idx="458">
                  <c:v>14.17</c:v>
                </c:pt>
                <c:pt idx="459">
                  <c:v>14.17</c:v>
                </c:pt>
                <c:pt idx="460">
                  <c:v>14.15</c:v>
                </c:pt>
                <c:pt idx="461">
                  <c:v>14.04</c:v>
                </c:pt>
                <c:pt idx="462">
                  <c:v>13.71</c:v>
                </c:pt>
                <c:pt idx="463">
                  <c:v>13.74</c:v>
                </c:pt>
                <c:pt idx="464">
                  <c:v>13.79</c:v>
                </c:pt>
                <c:pt idx="465">
                  <c:v>13.72</c:v>
                </c:pt>
                <c:pt idx="466">
                  <c:v>13.86</c:v>
                </c:pt>
                <c:pt idx="467">
                  <c:v>13.86</c:v>
                </c:pt>
                <c:pt idx="468">
                  <c:v>13.62</c:v>
                </c:pt>
                <c:pt idx="469">
                  <c:v>13.64</c:v>
                </c:pt>
                <c:pt idx="470">
                  <c:v>13.71</c:v>
                </c:pt>
                <c:pt idx="471">
                  <c:v>13.53</c:v>
                </c:pt>
                <c:pt idx="472">
                  <c:v>13.47</c:v>
                </c:pt>
                <c:pt idx="473">
                  <c:v>13.74</c:v>
                </c:pt>
                <c:pt idx="474">
                  <c:v>13.73</c:v>
                </c:pt>
                <c:pt idx="475">
                  <c:v>13.78</c:v>
                </c:pt>
                <c:pt idx="476">
                  <c:v>14</c:v>
                </c:pt>
                <c:pt idx="477">
                  <c:v>13.93</c:v>
                </c:pt>
                <c:pt idx="478">
                  <c:v>14.09</c:v>
                </c:pt>
                <c:pt idx="479">
                  <c:v>14</c:v>
                </c:pt>
                <c:pt idx="480">
                  <c:v>14</c:v>
                </c:pt>
                <c:pt idx="481">
                  <c:v>14.01</c:v>
                </c:pt>
                <c:pt idx="482">
                  <c:v>14.18</c:v>
                </c:pt>
                <c:pt idx="483">
                  <c:v>13.93</c:v>
                </c:pt>
                <c:pt idx="484">
                  <c:v>13.85</c:v>
                </c:pt>
                <c:pt idx="485">
                  <c:v>13.82</c:v>
                </c:pt>
                <c:pt idx="486">
                  <c:v>13.82</c:v>
                </c:pt>
                <c:pt idx="487">
                  <c:v>13.8</c:v>
                </c:pt>
                <c:pt idx="488">
                  <c:v>13.92</c:v>
                </c:pt>
                <c:pt idx="489">
                  <c:v>13.85</c:v>
                </c:pt>
                <c:pt idx="490">
                  <c:v>13.87</c:v>
                </c:pt>
                <c:pt idx="491">
                  <c:v>13.92</c:v>
                </c:pt>
                <c:pt idx="492">
                  <c:v>13.99</c:v>
                </c:pt>
                <c:pt idx="493">
                  <c:v>14.19</c:v>
                </c:pt>
                <c:pt idx="494">
                  <c:v>14.12</c:v>
                </c:pt>
                <c:pt idx="495">
                  <c:v>13.56</c:v>
                </c:pt>
                <c:pt idx="496">
                  <c:v>13.55</c:v>
                </c:pt>
                <c:pt idx="497">
                  <c:v>13.52</c:v>
                </c:pt>
                <c:pt idx="498">
                  <c:v>13.49</c:v>
                </c:pt>
                <c:pt idx="499">
                  <c:v>13.38</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CalculationsAndCharts!$B$33:$B$532</c:f>
              <c:numCache>
                <c:formatCode>ddd\ mm/dd/yyyy;@</c:formatCode>
                <c:ptCount val="500"/>
                <c:pt idx="0">
                  <c:v>42013</c:v>
                </c:pt>
                <c:pt idx="1">
                  <c:v>42012</c:v>
                </c:pt>
                <c:pt idx="2">
                  <c:v>42011</c:v>
                </c:pt>
                <c:pt idx="3">
                  <c:v>42010</c:v>
                </c:pt>
                <c:pt idx="4">
                  <c:v>42009</c:v>
                </c:pt>
                <c:pt idx="5">
                  <c:v>42006</c:v>
                </c:pt>
                <c:pt idx="6">
                  <c:v>42004</c:v>
                </c:pt>
                <c:pt idx="7">
                  <c:v>42003</c:v>
                </c:pt>
                <c:pt idx="8">
                  <c:v>42002</c:v>
                </c:pt>
                <c:pt idx="9">
                  <c:v>41999</c:v>
                </c:pt>
                <c:pt idx="10">
                  <c:v>41997</c:v>
                </c:pt>
                <c:pt idx="11">
                  <c:v>41996</c:v>
                </c:pt>
                <c:pt idx="12">
                  <c:v>41995</c:v>
                </c:pt>
                <c:pt idx="13">
                  <c:v>41992</c:v>
                </c:pt>
                <c:pt idx="14">
                  <c:v>41991</c:v>
                </c:pt>
                <c:pt idx="15">
                  <c:v>41990</c:v>
                </c:pt>
                <c:pt idx="16">
                  <c:v>41989</c:v>
                </c:pt>
                <c:pt idx="17">
                  <c:v>41988</c:v>
                </c:pt>
                <c:pt idx="18">
                  <c:v>41985</c:v>
                </c:pt>
                <c:pt idx="19">
                  <c:v>41984</c:v>
                </c:pt>
                <c:pt idx="20">
                  <c:v>41983</c:v>
                </c:pt>
                <c:pt idx="21">
                  <c:v>41982</c:v>
                </c:pt>
                <c:pt idx="22">
                  <c:v>41981</c:v>
                </c:pt>
                <c:pt idx="23">
                  <c:v>41978</c:v>
                </c:pt>
                <c:pt idx="24">
                  <c:v>41977</c:v>
                </c:pt>
                <c:pt idx="25">
                  <c:v>41976</c:v>
                </c:pt>
                <c:pt idx="26">
                  <c:v>41975</c:v>
                </c:pt>
                <c:pt idx="27">
                  <c:v>41974</c:v>
                </c:pt>
                <c:pt idx="28">
                  <c:v>41971</c:v>
                </c:pt>
                <c:pt idx="29">
                  <c:v>41969</c:v>
                </c:pt>
                <c:pt idx="30">
                  <c:v>41968</c:v>
                </c:pt>
                <c:pt idx="31">
                  <c:v>41967</c:v>
                </c:pt>
                <c:pt idx="32">
                  <c:v>41964</c:v>
                </c:pt>
                <c:pt idx="33">
                  <c:v>41963</c:v>
                </c:pt>
                <c:pt idx="34">
                  <c:v>41962</c:v>
                </c:pt>
                <c:pt idx="35">
                  <c:v>41961</c:v>
                </c:pt>
                <c:pt idx="36">
                  <c:v>41960</c:v>
                </c:pt>
                <c:pt idx="37">
                  <c:v>41957</c:v>
                </c:pt>
                <c:pt idx="38">
                  <c:v>41956</c:v>
                </c:pt>
                <c:pt idx="39">
                  <c:v>41955</c:v>
                </c:pt>
                <c:pt idx="40">
                  <c:v>41954</c:v>
                </c:pt>
                <c:pt idx="41">
                  <c:v>41953</c:v>
                </c:pt>
                <c:pt idx="42">
                  <c:v>41950</c:v>
                </c:pt>
                <c:pt idx="43">
                  <c:v>41949</c:v>
                </c:pt>
                <c:pt idx="44">
                  <c:v>41948</c:v>
                </c:pt>
                <c:pt idx="45">
                  <c:v>41947</c:v>
                </c:pt>
                <c:pt idx="46">
                  <c:v>41946</c:v>
                </c:pt>
                <c:pt idx="47">
                  <c:v>41943</c:v>
                </c:pt>
                <c:pt idx="48">
                  <c:v>41942</c:v>
                </c:pt>
                <c:pt idx="49">
                  <c:v>41941</c:v>
                </c:pt>
                <c:pt idx="50">
                  <c:v>41940</c:v>
                </c:pt>
                <c:pt idx="51">
                  <c:v>41939</c:v>
                </c:pt>
                <c:pt idx="52">
                  <c:v>41936</c:v>
                </c:pt>
                <c:pt idx="53">
                  <c:v>41935</c:v>
                </c:pt>
                <c:pt idx="54">
                  <c:v>41934</c:v>
                </c:pt>
                <c:pt idx="55">
                  <c:v>41933</c:v>
                </c:pt>
                <c:pt idx="56">
                  <c:v>41932</c:v>
                </c:pt>
                <c:pt idx="57">
                  <c:v>41929</c:v>
                </c:pt>
                <c:pt idx="58">
                  <c:v>41928</c:v>
                </c:pt>
                <c:pt idx="59">
                  <c:v>41927</c:v>
                </c:pt>
                <c:pt idx="60">
                  <c:v>41926</c:v>
                </c:pt>
                <c:pt idx="61">
                  <c:v>41925</c:v>
                </c:pt>
                <c:pt idx="62">
                  <c:v>41922</c:v>
                </c:pt>
                <c:pt idx="63">
                  <c:v>41921</c:v>
                </c:pt>
                <c:pt idx="64">
                  <c:v>41920</c:v>
                </c:pt>
                <c:pt idx="65">
                  <c:v>41919</c:v>
                </c:pt>
                <c:pt idx="66">
                  <c:v>41918</c:v>
                </c:pt>
                <c:pt idx="67">
                  <c:v>41915</c:v>
                </c:pt>
                <c:pt idx="68">
                  <c:v>41914</c:v>
                </c:pt>
                <c:pt idx="69">
                  <c:v>41913</c:v>
                </c:pt>
                <c:pt idx="70">
                  <c:v>41912</c:v>
                </c:pt>
                <c:pt idx="71">
                  <c:v>41911</c:v>
                </c:pt>
                <c:pt idx="72">
                  <c:v>41908</c:v>
                </c:pt>
                <c:pt idx="73">
                  <c:v>41907</c:v>
                </c:pt>
                <c:pt idx="74">
                  <c:v>41906</c:v>
                </c:pt>
                <c:pt idx="75">
                  <c:v>41905</c:v>
                </c:pt>
                <c:pt idx="76">
                  <c:v>41904</c:v>
                </c:pt>
                <c:pt idx="77">
                  <c:v>41901</c:v>
                </c:pt>
                <c:pt idx="78">
                  <c:v>41900</c:v>
                </c:pt>
                <c:pt idx="79">
                  <c:v>41899</c:v>
                </c:pt>
                <c:pt idx="80">
                  <c:v>41898</c:v>
                </c:pt>
                <c:pt idx="81">
                  <c:v>41897</c:v>
                </c:pt>
                <c:pt idx="82">
                  <c:v>41894</c:v>
                </c:pt>
                <c:pt idx="83">
                  <c:v>41893</c:v>
                </c:pt>
                <c:pt idx="84">
                  <c:v>41892</c:v>
                </c:pt>
                <c:pt idx="85">
                  <c:v>41891</c:v>
                </c:pt>
                <c:pt idx="86">
                  <c:v>41890</c:v>
                </c:pt>
                <c:pt idx="87">
                  <c:v>41887</c:v>
                </c:pt>
                <c:pt idx="88">
                  <c:v>41886</c:v>
                </c:pt>
                <c:pt idx="89">
                  <c:v>41885</c:v>
                </c:pt>
                <c:pt idx="90">
                  <c:v>41884</c:v>
                </c:pt>
                <c:pt idx="91">
                  <c:v>41880</c:v>
                </c:pt>
                <c:pt idx="92">
                  <c:v>41879</c:v>
                </c:pt>
                <c:pt idx="93">
                  <c:v>41878</c:v>
                </c:pt>
                <c:pt idx="94">
                  <c:v>41877</c:v>
                </c:pt>
                <c:pt idx="95">
                  <c:v>41876</c:v>
                </c:pt>
                <c:pt idx="96">
                  <c:v>41873</c:v>
                </c:pt>
                <c:pt idx="97">
                  <c:v>41872</c:v>
                </c:pt>
                <c:pt idx="98">
                  <c:v>41871</c:v>
                </c:pt>
                <c:pt idx="99">
                  <c:v>41870</c:v>
                </c:pt>
                <c:pt idx="100">
                  <c:v>41869</c:v>
                </c:pt>
                <c:pt idx="101">
                  <c:v>41866</c:v>
                </c:pt>
                <c:pt idx="102">
                  <c:v>41865</c:v>
                </c:pt>
                <c:pt idx="103">
                  <c:v>41864</c:v>
                </c:pt>
                <c:pt idx="104">
                  <c:v>41863</c:v>
                </c:pt>
                <c:pt idx="105">
                  <c:v>41862</c:v>
                </c:pt>
                <c:pt idx="106">
                  <c:v>41859</c:v>
                </c:pt>
                <c:pt idx="107">
                  <c:v>41858</c:v>
                </c:pt>
                <c:pt idx="108">
                  <c:v>41857</c:v>
                </c:pt>
                <c:pt idx="109">
                  <c:v>41856</c:v>
                </c:pt>
                <c:pt idx="110">
                  <c:v>41855</c:v>
                </c:pt>
                <c:pt idx="111">
                  <c:v>41852</c:v>
                </c:pt>
                <c:pt idx="112">
                  <c:v>41851</c:v>
                </c:pt>
                <c:pt idx="113">
                  <c:v>41850</c:v>
                </c:pt>
                <c:pt idx="114">
                  <c:v>41849</c:v>
                </c:pt>
                <c:pt idx="115">
                  <c:v>41848</c:v>
                </c:pt>
                <c:pt idx="116">
                  <c:v>41845</c:v>
                </c:pt>
                <c:pt idx="117">
                  <c:v>41844</c:v>
                </c:pt>
                <c:pt idx="118">
                  <c:v>41843</c:v>
                </c:pt>
                <c:pt idx="119">
                  <c:v>41842</c:v>
                </c:pt>
                <c:pt idx="120">
                  <c:v>41841</c:v>
                </c:pt>
                <c:pt idx="121">
                  <c:v>41838</c:v>
                </c:pt>
                <c:pt idx="122">
                  <c:v>41837</c:v>
                </c:pt>
                <c:pt idx="123">
                  <c:v>41836</c:v>
                </c:pt>
                <c:pt idx="124">
                  <c:v>41835</c:v>
                </c:pt>
                <c:pt idx="125">
                  <c:v>41834</c:v>
                </c:pt>
                <c:pt idx="126">
                  <c:v>41831</c:v>
                </c:pt>
                <c:pt idx="127">
                  <c:v>41830</c:v>
                </c:pt>
                <c:pt idx="128">
                  <c:v>41829</c:v>
                </c:pt>
                <c:pt idx="129">
                  <c:v>41828</c:v>
                </c:pt>
                <c:pt idx="130">
                  <c:v>41827</c:v>
                </c:pt>
                <c:pt idx="131">
                  <c:v>41823</c:v>
                </c:pt>
                <c:pt idx="132">
                  <c:v>41822</c:v>
                </c:pt>
                <c:pt idx="133">
                  <c:v>41821</c:v>
                </c:pt>
                <c:pt idx="134">
                  <c:v>41820</c:v>
                </c:pt>
                <c:pt idx="135">
                  <c:v>41817</c:v>
                </c:pt>
                <c:pt idx="136">
                  <c:v>41816</c:v>
                </c:pt>
                <c:pt idx="137">
                  <c:v>41815</c:v>
                </c:pt>
                <c:pt idx="138">
                  <c:v>41814</c:v>
                </c:pt>
                <c:pt idx="139">
                  <c:v>41813</c:v>
                </c:pt>
                <c:pt idx="140">
                  <c:v>41810</c:v>
                </c:pt>
                <c:pt idx="141">
                  <c:v>41809</c:v>
                </c:pt>
                <c:pt idx="142">
                  <c:v>41808</c:v>
                </c:pt>
                <c:pt idx="143">
                  <c:v>41807</c:v>
                </c:pt>
                <c:pt idx="144">
                  <c:v>41806</c:v>
                </c:pt>
                <c:pt idx="145">
                  <c:v>41803</c:v>
                </c:pt>
                <c:pt idx="146">
                  <c:v>41802</c:v>
                </c:pt>
                <c:pt idx="147">
                  <c:v>41801</c:v>
                </c:pt>
                <c:pt idx="148">
                  <c:v>41800</c:v>
                </c:pt>
                <c:pt idx="149">
                  <c:v>41799</c:v>
                </c:pt>
                <c:pt idx="150">
                  <c:v>41796</c:v>
                </c:pt>
                <c:pt idx="151">
                  <c:v>41795</c:v>
                </c:pt>
                <c:pt idx="152">
                  <c:v>41794</c:v>
                </c:pt>
                <c:pt idx="153">
                  <c:v>41793</c:v>
                </c:pt>
                <c:pt idx="154">
                  <c:v>41792</c:v>
                </c:pt>
                <c:pt idx="155">
                  <c:v>41789</c:v>
                </c:pt>
                <c:pt idx="156">
                  <c:v>41788</c:v>
                </c:pt>
                <c:pt idx="157">
                  <c:v>41787</c:v>
                </c:pt>
                <c:pt idx="158">
                  <c:v>41786</c:v>
                </c:pt>
                <c:pt idx="159">
                  <c:v>41782</c:v>
                </c:pt>
                <c:pt idx="160">
                  <c:v>41781</c:v>
                </c:pt>
                <c:pt idx="161">
                  <c:v>41780</c:v>
                </c:pt>
                <c:pt idx="162">
                  <c:v>41779</c:v>
                </c:pt>
                <c:pt idx="163">
                  <c:v>41778</c:v>
                </c:pt>
                <c:pt idx="164">
                  <c:v>41775</c:v>
                </c:pt>
                <c:pt idx="165">
                  <c:v>41774</c:v>
                </c:pt>
                <c:pt idx="166">
                  <c:v>41773</c:v>
                </c:pt>
                <c:pt idx="167">
                  <c:v>41772</c:v>
                </c:pt>
                <c:pt idx="168">
                  <c:v>41771</c:v>
                </c:pt>
                <c:pt idx="169">
                  <c:v>41768</c:v>
                </c:pt>
                <c:pt idx="170">
                  <c:v>41767</c:v>
                </c:pt>
                <c:pt idx="171">
                  <c:v>41766</c:v>
                </c:pt>
                <c:pt idx="172">
                  <c:v>41765</c:v>
                </c:pt>
                <c:pt idx="173">
                  <c:v>41764</c:v>
                </c:pt>
                <c:pt idx="174">
                  <c:v>41761</c:v>
                </c:pt>
                <c:pt idx="175">
                  <c:v>41760</c:v>
                </c:pt>
                <c:pt idx="176">
                  <c:v>41759</c:v>
                </c:pt>
                <c:pt idx="177">
                  <c:v>41758</c:v>
                </c:pt>
                <c:pt idx="178">
                  <c:v>41757</c:v>
                </c:pt>
                <c:pt idx="179">
                  <c:v>41754</c:v>
                </c:pt>
                <c:pt idx="180">
                  <c:v>41753</c:v>
                </c:pt>
                <c:pt idx="181">
                  <c:v>41752</c:v>
                </c:pt>
                <c:pt idx="182">
                  <c:v>41751</c:v>
                </c:pt>
                <c:pt idx="183">
                  <c:v>41750</c:v>
                </c:pt>
                <c:pt idx="184">
                  <c:v>41746</c:v>
                </c:pt>
                <c:pt idx="185">
                  <c:v>41745</c:v>
                </c:pt>
                <c:pt idx="186">
                  <c:v>41744</c:v>
                </c:pt>
                <c:pt idx="187">
                  <c:v>41743</c:v>
                </c:pt>
                <c:pt idx="188">
                  <c:v>41740</c:v>
                </c:pt>
                <c:pt idx="189">
                  <c:v>41739</c:v>
                </c:pt>
                <c:pt idx="190">
                  <c:v>41738</c:v>
                </c:pt>
                <c:pt idx="191">
                  <c:v>41737</c:v>
                </c:pt>
                <c:pt idx="192">
                  <c:v>41736</c:v>
                </c:pt>
                <c:pt idx="193">
                  <c:v>41733</c:v>
                </c:pt>
                <c:pt idx="194">
                  <c:v>41732</c:v>
                </c:pt>
                <c:pt idx="195">
                  <c:v>41731</c:v>
                </c:pt>
                <c:pt idx="196">
                  <c:v>41730</c:v>
                </c:pt>
                <c:pt idx="197">
                  <c:v>41729</c:v>
                </c:pt>
                <c:pt idx="198">
                  <c:v>41726</c:v>
                </c:pt>
                <c:pt idx="199">
                  <c:v>41725</c:v>
                </c:pt>
                <c:pt idx="200">
                  <c:v>41724</c:v>
                </c:pt>
                <c:pt idx="201">
                  <c:v>41723</c:v>
                </c:pt>
                <c:pt idx="202">
                  <c:v>41722</c:v>
                </c:pt>
                <c:pt idx="203">
                  <c:v>41719</c:v>
                </c:pt>
                <c:pt idx="204">
                  <c:v>41718</c:v>
                </c:pt>
                <c:pt idx="205">
                  <c:v>41717</c:v>
                </c:pt>
                <c:pt idx="206">
                  <c:v>41716</c:v>
                </c:pt>
                <c:pt idx="207">
                  <c:v>41715</c:v>
                </c:pt>
                <c:pt idx="208">
                  <c:v>41712</c:v>
                </c:pt>
                <c:pt idx="209">
                  <c:v>41711</c:v>
                </c:pt>
                <c:pt idx="210">
                  <c:v>41710</c:v>
                </c:pt>
                <c:pt idx="211">
                  <c:v>41709</c:v>
                </c:pt>
                <c:pt idx="212">
                  <c:v>41708</c:v>
                </c:pt>
                <c:pt idx="213">
                  <c:v>41705</c:v>
                </c:pt>
                <c:pt idx="214">
                  <c:v>41704</c:v>
                </c:pt>
                <c:pt idx="215">
                  <c:v>41703</c:v>
                </c:pt>
                <c:pt idx="216">
                  <c:v>41702</c:v>
                </c:pt>
                <c:pt idx="217">
                  <c:v>41701</c:v>
                </c:pt>
                <c:pt idx="218">
                  <c:v>41698</c:v>
                </c:pt>
                <c:pt idx="219">
                  <c:v>41697</c:v>
                </c:pt>
                <c:pt idx="220">
                  <c:v>41696</c:v>
                </c:pt>
                <c:pt idx="221">
                  <c:v>41695</c:v>
                </c:pt>
                <c:pt idx="222">
                  <c:v>41694</c:v>
                </c:pt>
                <c:pt idx="223">
                  <c:v>41691</c:v>
                </c:pt>
                <c:pt idx="224">
                  <c:v>41690</c:v>
                </c:pt>
                <c:pt idx="225">
                  <c:v>41689</c:v>
                </c:pt>
                <c:pt idx="226">
                  <c:v>41688</c:v>
                </c:pt>
                <c:pt idx="227">
                  <c:v>41684</c:v>
                </c:pt>
                <c:pt idx="228">
                  <c:v>41683</c:v>
                </c:pt>
                <c:pt idx="229">
                  <c:v>41682</c:v>
                </c:pt>
                <c:pt idx="230">
                  <c:v>41681</c:v>
                </c:pt>
                <c:pt idx="231">
                  <c:v>41680</c:v>
                </c:pt>
                <c:pt idx="232">
                  <c:v>41677</c:v>
                </c:pt>
                <c:pt idx="233">
                  <c:v>41676</c:v>
                </c:pt>
                <c:pt idx="234">
                  <c:v>41675</c:v>
                </c:pt>
                <c:pt idx="235">
                  <c:v>41674</c:v>
                </c:pt>
                <c:pt idx="236">
                  <c:v>41673</c:v>
                </c:pt>
                <c:pt idx="237">
                  <c:v>41670</c:v>
                </c:pt>
                <c:pt idx="238">
                  <c:v>41669</c:v>
                </c:pt>
                <c:pt idx="239">
                  <c:v>41668</c:v>
                </c:pt>
                <c:pt idx="240">
                  <c:v>41667</c:v>
                </c:pt>
                <c:pt idx="241">
                  <c:v>41666</c:v>
                </c:pt>
                <c:pt idx="242">
                  <c:v>41663</c:v>
                </c:pt>
                <c:pt idx="243">
                  <c:v>41662</c:v>
                </c:pt>
                <c:pt idx="244">
                  <c:v>41661</c:v>
                </c:pt>
                <c:pt idx="245">
                  <c:v>41660</c:v>
                </c:pt>
                <c:pt idx="246">
                  <c:v>41656</c:v>
                </c:pt>
                <c:pt idx="247">
                  <c:v>41655</c:v>
                </c:pt>
                <c:pt idx="248">
                  <c:v>41654</c:v>
                </c:pt>
                <c:pt idx="249">
                  <c:v>41653</c:v>
                </c:pt>
                <c:pt idx="250">
                  <c:v>41652</c:v>
                </c:pt>
                <c:pt idx="251">
                  <c:v>41649</c:v>
                </c:pt>
                <c:pt idx="252">
                  <c:v>41648</c:v>
                </c:pt>
                <c:pt idx="253">
                  <c:v>41647</c:v>
                </c:pt>
                <c:pt idx="254">
                  <c:v>41646</c:v>
                </c:pt>
                <c:pt idx="255">
                  <c:v>41645</c:v>
                </c:pt>
                <c:pt idx="256">
                  <c:v>41642</c:v>
                </c:pt>
                <c:pt idx="257">
                  <c:v>41641</c:v>
                </c:pt>
                <c:pt idx="258">
                  <c:v>41639</c:v>
                </c:pt>
                <c:pt idx="259">
                  <c:v>41638</c:v>
                </c:pt>
                <c:pt idx="260">
                  <c:v>41635</c:v>
                </c:pt>
                <c:pt idx="261">
                  <c:v>41634</c:v>
                </c:pt>
                <c:pt idx="262">
                  <c:v>41632</c:v>
                </c:pt>
                <c:pt idx="263">
                  <c:v>41631</c:v>
                </c:pt>
                <c:pt idx="264">
                  <c:v>41628</c:v>
                </c:pt>
                <c:pt idx="265">
                  <c:v>41627</c:v>
                </c:pt>
                <c:pt idx="266">
                  <c:v>41626</c:v>
                </c:pt>
                <c:pt idx="267">
                  <c:v>41625</c:v>
                </c:pt>
                <c:pt idx="268">
                  <c:v>41624</c:v>
                </c:pt>
                <c:pt idx="269">
                  <c:v>41621</c:v>
                </c:pt>
                <c:pt idx="270">
                  <c:v>41620</c:v>
                </c:pt>
                <c:pt idx="271">
                  <c:v>41619</c:v>
                </c:pt>
                <c:pt idx="272">
                  <c:v>41618</c:v>
                </c:pt>
                <c:pt idx="273">
                  <c:v>41617</c:v>
                </c:pt>
                <c:pt idx="274">
                  <c:v>41614</c:v>
                </c:pt>
                <c:pt idx="275">
                  <c:v>41613</c:v>
                </c:pt>
                <c:pt idx="276">
                  <c:v>41612</c:v>
                </c:pt>
                <c:pt idx="277">
                  <c:v>41611</c:v>
                </c:pt>
                <c:pt idx="278">
                  <c:v>41610</c:v>
                </c:pt>
                <c:pt idx="279">
                  <c:v>41607</c:v>
                </c:pt>
                <c:pt idx="280">
                  <c:v>41605</c:v>
                </c:pt>
                <c:pt idx="281">
                  <c:v>41604</c:v>
                </c:pt>
                <c:pt idx="282">
                  <c:v>41603</c:v>
                </c:pt>
                <c:pt idx="283">
                  <c:v>41600</c:v>
                </c:pt>
                <c:pt idx="284">
                  <c:v>41599</c:v>
                </c:pt>
                <c:pt idx="285">
                  <c:v>41598</c:v>
                </c:pt>
                <c:pt idx="286">
                  <c:v>41597</c:v>
                </c:pt>
                <c:pt idx="287">
                  <c:v>41596</c:v>
                </c:pt>
                <c:pt idx="288">
                  <c:v>41593</c:v>
                </c:pt>
                <c:pt idx="289">
                  <c:v>41592</c:v>
                </c:pt>
                <c:pt idx="290">
                  <c:v>41591</c:v>
                </c:pt>
                <c:pt idx="291">
                  <c:v>41590</c:v>
                </c:pt>
                <c:pt idx="292">
                  <c:v>41589</c:v>
                </c:pt>
                <c:pt idx="293">
                  <c:v>41586</c:v>
                </c:pt>
                <c:pt idx="294">
                  <c:v>41585</c:v>
                </c:pt>
                <c:pt idx="295">
                  <c:v>41584</c:v>
                </c:pt>
                <c:pt idx="296">
                  <c:v>41583</c:v>
                </c:pt>
                <c:pt idx="297">
                  <c:v>41582</c:v>
                </c:pt>
                <c:pt idx="298">
                  <c:v>41579</c:v>
                </c:pt>
                <c:pt idx="299">
                  <c:v>41578</c:v>
                </c:pt>
                <c:pt idx="300">
                  <c:v>41577</c:v>
                </c:pt>
                <c:pt idx="301">
                  <c:v>41576</c:v>
                </c:pt>
                <c:pt idx="302">
                  <c:v>41575</c:v>
                </c:pt>
                <c:pt idx="303">
                  <c:v>41572</c:v>
                </c:pt>
                <c:pt idx="304">
                  <c:v>41571</c:v>
                </c:pt>
                <c:pt idx="305">
                  <c:v>41570</c:v>
                </c:pt>
                <c:pt idx="306">
                  <c:v>41569</c:v>
                </c:pt>
                <c:pt idx="307">
                  <c:v>41568</c:v>
                </c:pt>
                <c:pt idx="308">
                  <c:v>41565</c:v>
                </c:pt>
                <c:pt idx="309">
                  <c:v>41564</c:v>
                </c:pt>
                <c:pt idx="310">
                  <c:v>41563</c:v>
                </c:pt>
                <c:pt idx="311">
                  <c:v>41562</c:v>
                </c:pt>
                <c:pt idx="312">
                  <c:v>41561</c:v>
                </c:pt>
                <c:pt idx="313">
                  <c:v>41558</c:v>
                </c:pt>
                <c:pt idx="314">
                  <c:v>41557</c:v>
                </c:pt>
                <c:pt idx="315">
                  <c:v>41556</c:v>
                </c:pt>
                <c:pt idx="316">
                  <c:v>41555</c:v>
                </c:pt>
                <c:pt idx="317">
                  <c:v>41554</c:v>
                </c:pt>
                <c:pt idx="318">
                  <c:v>41551</c:v>
                </c:pt>
                <c:pt idx="319">
                  <c:v>41550</c:v>
                </c:pt>
                <c:pt idx="320">
                  <c:v>41549</c:v>
                </c:pt>
                <c:pt idx="321">
                  <c:v>41548</c:v>
                </c:pt>
                <c:pt idx="322">
                  <c:v>41547</c:v>
                </c:pt>
                <c:pt idx="323">
                  <c:v>41544</c:v>
                </c:pt>
                <c:pt idx="324">
                  <c:v>41543</c:v>
                </c:pt>
                <c:pt idx="325">
                  <c:v>41542</c:v>
                </c:pt>
                <c:pt idx="326">
                  <c:v>41541</c:v>
                </c:pt>
                <c:pt idx="327">
                  <c:v>41540</c:v>
                </c:pt>
                <c:pt idx="328">
                  <c:v>41537</c:v>
                </c:pt>
                <c:pt idx="329">
                  <c:v>41536</c:v>
                </c:pt>
                <c:pt idx="330">
                  <c:v>41535</c:v>
                </c:pt>
                <c:pt idx="331">
                  <c:v>41534</c:v>
                </c:pt>
                <c:pt idx="332">
                  <c:v>41533</c:v>
                </c:pt>
                <c:pt idx="333">
                  <c:v>41530</c:v>
                </c:pt>
                <c:pt idx="334">
                  <c:v>41529</c:v>
                </c:pt>
                <c:pt idx="335">
                  <c:v>41528</c:v>
                </c:pt>
                <c:pt idx="336">
                  <c:v>41527</c:v>
                </c:pt>
                <c:pt idx="337">
                  <c:v>41526</c:v>
                </c:pt>
                <c:pt idx="338">
                  <c:v>41523</c:v>
                </c:pt>
                <c:pt idx="339">
                  <c:v>41522</c:v>
                </c:pt>
                <c:pt idx="340">
                  <c:v>41521</c:v>
                </c:pt>
                <c:pt idx="341">
                  <c:v>41520</c:v>
                </c:pt>
                <c:pt idx="342">
                  <c:v>41516</c:v>
                </c:pt>
                <c:pt idx="343">
                  <c:v>41515</c:v>
                </c:pt>
                <c:pt idx="344">
                  <c:v>41514</c:v>
                </c:pt>
                <c:pt idx="345">
                  <c:v>41513</c:v>
                </c:pt>
                <c:pt idx="346">
                  <c:v>41512</c:v>
                </c:pt>
                <c:pt idx="347">
                  <c:v>41509</c:v>
                </c:pt>
                <c:pt idx="348">
                  <c:v>41508</c:v>
                </c:pt>
                <c:pt idx="349">
                  <c:v>41507</c:v>
                </c:pt>
                <c:pt idx="350">
                  <c:v>41506</c:v>
                </c:pt>
                <c:pt idx="351">
                  <c:v>41505</c:v>
                </c:pt>
                <c:pt idx="352">
                  <c:v>41502</c:v>
                </c:pt>
                <c:pt idx="353">
                  <c:v>41501</c:v>
                </c:pt>
                <c:pt idx="354">
                  <c:v>41500</c:v>
                </c:pt>
                <c:pt idx="355">
                  <c:v>41499</c:v>
                </c:pt>
                <c:pt idx="356">
                  <c:v>41498</c:v>
                </c:pt>
                <c:pt idx="357">
                  <c:v>41495</c:v>
                </c:pt>
                <c:pt idx="358">
                  <c:v>41494</c:v>
                </c:pt>
                <c:pt idx="359">
                  <c:v>41493</c:v>
                </c:pt>
                <c:pt idx="360">
                  <c:v>41492</c:v>
                </c:pt>
                <c:pt idx="361">
                  <c:v>41491</c:v>
                </c:pt>
                <c:pt idx="362">
                  <c:v>41488</c:v>
                </c:pt>
                <c:pt idx="363">
                  <c:v>41487</c:v>
                </c:pt>
                <c:pt idx="364">
                  <c:v>41486</c:v>
                </c:pt>
                <c:pt idx="365">
                  <c:v>41485</c:v>
                </c:pt>
                <c:pt idx="366">
                  <c:v>41484</c:v>
                </c:pt>
                <c:pt idx="367">
                  <c:v>41481</c:v>
                </c:pt>
                <c:pt idx="368">
                  <c:v>41480</c:v>
                </c:pt>
                <c:pt idx="369">
                  <c:v>41479</c:v>
                </c:pt>
                <c:pt idx="370">
                  <c:v>41478</c:v>
                </c:pt>
                <c:pt idx="371">
                  <c:v>41477</c:v>
                </c:pt>
                <c:pt idx="372">
                  <c:v>41474</c:v>
                </c:pt>
                <c:pt idx="373">
                  <c:v>41473</c:v>
                </c:pt>
                <c:pt idx="374">
                  <c:v>41472</c:v>
                </c:pt>
                <c:pt idx="375">
                  <c:v>41471</c:v>
                </c:pt>
                <c:pt idx="376">
                  <c:v>41470</c:v>
                </c:pt>
                <c:pt idx="377">
                  <c:v>41467</c:v>
                </c:pt>
                <c:pt idx="378">
                  <c:v>41466</c:v>
                </c:pt>
                <c:pt idx="379">
                  <c:v>41465</c:v>
                </c:pt>
                <c:pt idx="380">
                  <c:v>41464</c:v>
                </c:pt>
                <c:pt idx="381">
                  <c:v>41463</c:v>
                </c:pt>
                <c:pt idx="382">
                  <c:v>41460</c:v>
                </c:pt>
                <c:pt idx="383">
                  <c:v>41458</c:v>
                </c:pt>
                <c:pt idx="384">
                  <c:v>41457</c:v>
                </c:pt>
                <c:pt idx="385">
                  <c:v>41456</c:v>
                </c:pt>
                <c:pt idx="386">
                  <c:v>41453</c:v>
                </c:pt>
                <c:pt idx="387">
                  <c:v>41452</c:v>
                </c:pt>
                <c:pt idx="388">
                  <c:v>41451</c:v>
                </c:pt>
                <c:pt idx="389">
                  <c:v>41450</c:v>
                </c:pt>
                <c:pt idx="390">
                  <c:v>41449</c:v>
                </c:pt>
                <c:pt idx="391">
                  <c:v>41446</c:v>
                </c:pt>
                <c:pt idx="392">
                  <c:v>41445</c:v>
                </c:pt>
                <c:pt idx="393">
                  <c:v>41444</c:v>
                </c:pt>
                <c:pt idx="394">
                  <c:v>41443</c:v>
                </c:pt>
                <c:pt idx="395">
                  <c:v>41442</c:v>
                </c:pt>
                <c:pt idx="396">
                  <c:v>41439</c:v>
                </c:pt>
                <c:pt idx="397">
                  <c:v>41438</c:v>
                </c:pt>
                <c:pt idx="398">
                  <c:v>41437</c:v>
                </c:pt>
                <c:pt idx="399">
                  <c:v>41436</c:v>
                </c:pt>
                <c:pt idx="400">
                  <c:v>41435</c:v>
                </c:pt>
                <c:pt idx="401">
                  <c:v>41432</c:v>
                </c:pt>
                <c:pt idx="402">
                  <c:v>41431</c:v>
                </c:pt>
                <c:pt idx="403">
                  <c:v>41430</c:v>
                </c:pt>
                <c:pt idx="404">
                  <c:v>41429</c:v>
                </c:pt>
                <c:pt idx="405">
                  <c:v>41428</c:v>
                </c:pt>
                <c:pt idx="406">
                  <c:v>41425</c:v>
                </c:pt>
                <c:pt idx="407">
                  <c:v>41424</c:v>
                </c:pt>
                <c:pt idx="408">
                  <c:v>41423</c:v>
                </c:pt>
                <c:pt idx="409">
                  <c:v>41422</c:v>
                </c:pt>
                <c:pt idx="410">
                  <c:v>41418</c:v>
                </c:pt>
                <c:pt idx="411">
                  <c:v>41417</c:v>
                </c:pt>
                <c:pt idx="412">
                  <c:v>41416</c:v>
                </c:pt>
                <c:pt idx="413">
                  <c:v>41415</c:v>
                </c:pt>
                <c:pt idx="414">
                  <c:v>41414</c:v>
                </c:pt>
                <c:pt idx="415">
                  <c:v>41411</c:v>
                </c:pt>
                <c:pt idx="416">
                  <c:v>41410</c:v>
                </c:pt>
                <c:pt idx="417">
                  <c:v>41409</c:v>
                </c:pt>
                <c:pt idx="418">
                  <c:v>41408</c:v>
                </c:pt>
                <c:pt idx="419">
                  <c:v>41407</c:v>
                </c:pt>
                <c:pt idx="420">
                  <c:v>41404</c:v>
                </c:pt>
                <c:pt idx="421">
                  <c:v>41403</c:v>
                </c:pt>
                <c:pt idx="422">
                  <c:v>41402</c:v>
                </c:pt>
                <c:pt idx="423">
                  <c:v>41401</c:v>
                </c:pt>
                <c:pt idx="424">
                  <c:v>41400</c:v>
                </c:pt>
                <c:pt idx="425">
                  <c:v>41397</c:v>
                </c:pt>
                <c:pt idx="426">
                  <c:v>41396</c:v>
                </c:pt>
                <c:pt idx="427">
                  <c:v>41395</c:v>
                </c:pt>
                <c:pt idx="428">
                  <c:v>41394</c:v>
                </c:pt>
                <c:pt idx="429">
                  <c:v>41393</c:v>
                </c:pt>
                <c:pt idx="430">
                  <c:v>41390</c:v>
                </c:pt>
                <c:pt idx="431">
                  <c:v>41389</c:v>
                </c:pt>
                <c:pt idx="432">
                  <c:v>41388</c:v>
                </c:pt>
                <c:pt idx="433">
                  <c:v>41387</c:v>
                </c:pt>
                <c:pt idx="434">
                  <c:v>41386</c:v>
                </c:pt>
                <c:pt idx="435">
                  <c:v>41383</c:v>
                </c:pt>
                <c:pt idx="436">
                  <c:v>41382</c:v>
                </c:pt>
                <c:pt idx="437">
                  <c:v>41381</c:v>
                </c:pt>
                <c:pt idx="438">
                  <c:v>41380</c:v>
                </c:pt>
                <c:pt idx="439">
                  <c:v>41379</c:v>
                </c:pt>
                <c:pt idx="440">
                  <c:v>41376</c:v>
                </c:pt>
                <c:pt idx="441">
                  <c:v>41375</c:v>
                </c:pt>
                <c:pt idx="442">
                  <c:v>41374</c:v>
                </c:pt>
                <c:pt idx="443">
                  <c:v>41373</c:v>
                </c:pt>
                <c:pt idx="444">
                  <c:v>41372</c:v>
                </c:pt>
                <c:pt idx="445">
                  <c:v>41369</c:v>
                </c:pt>
                <c:pt idx="446">
                  <c:v>41368</c:v>
                </c:pt>
                <c:pt idx="447">
                  <c:v>41367</c:v>
                </c:pt>
                <c:pt idx="448">
                  <c:v>41366</c:v>
                </c:pt>
                <c:pt idx="449">
                  <c:v>41365</c:v>
                </c:pt>
                <c:pt idx="450">
                  <c:v>41361</c:v>
                </c:pt>
                <c:pt idx="451">
                  <c:v>41360</c:v>
                </c:pt>
                <c:pt idx="452">
                  <c:v>41359</c:v>
                </c:pt>
                <c:pt idx="453">
                  <c:v>41358</c:v>
                </c:pt>
                <c:pt idx="454">
                  <c:v>41355</c:v>
                </c:pt>
                <c:pt idx="455">
                  <c:v>41354</c:v>
                </c:pt>
                <c:pt idx="456">
                  <c:v>41353</c:v>
                </c:pt>
                <c:pt idx="457">
                  <c:v>41352</c:v>
                </c:pt>
                <c:pt idx="458">
                  <c:v>41351</c:v>
                </c:pt>
                <c:pt idx="459">
                  <c:v>41348</c:v>
                </c:pt>
                <c:pt idx="460">
                  <c:v>41347</c:v>
                </c:pt>
                <c:pt idx="461">
                  <c:v>41346</c:v>
                </c:pt>
                <c:pt idx="462">
                  <c:v>41345</c:v>
                </c:pt>
                <c:pt idx="463">
                  <c:v>41344</c:v>
                </c:pt>
                <c:pt idx="464">
                  <c:v>41341</c:v>
                </c:pt>
                <c:pt idx="465">
                  <c:v>41340</c:v>
                </c:pt>
                <c:pt idx="466">
                  <c:v>41339</c:v>
                </c:pt>
                <c:pt idx="467">
                  <c:v>41338</c:v>
                </c:pt>
                <c:pt idx="468">
                  <c:v>41337</c:v>
                </c:pt>
                <c:pt idx="469">
                  <c:v>41334</c:v>
                </c:pt>
                <c:pt idx="470">
                  <c:v>41333</c:v>
                </c:pt>
                <c:pt idx="471">
                  <c:v>41332</c:v>
                </c:pt>
                <c:pt idx="472">
                  <c:v>41331</c:v>
                </c:pt>
                <c:pt idx="473">
                  <c:v>41330</c:v>
                </c:pt>
                <c:pt idx="474">
                  <c:v>41327</c:v>
                </c:pt>
                <c:pt idx="475">
                  <c:v>41326</c:v>
                </c:pt>
                <c:pt idx="476">
                  <c:v>41325</c:v>
                </c:pt>
                <c:pt idx="477">
                  <c:v>41324</c:v>
                </c:pt>
                <c:pt idx="478">
                  <c:v>41320</c:v>
                </c:pt>
                <c:pt idx="479">
                  <c:v>41319</c:v>
                </c:pt>
                <c:pt idx="480">
                  <c:v>41318</c:v>
                </c:pt>
                <c:pt idx="481">
                  <c:v>41317</c:v>
                </c:pt>
                <c:pt idx="482">
                  <c:v>41316</c:v>
                </c:pt>
                <c:pt idx="483">
                  <c:v>41313</c:v>
                </c:pt>
                <c:pt idx="484">
                  <c:v>41312</c:v>
                </c:pt>
                <c:pt idx="485">
                  <c:v>41311</c:v>
                </c:pt>
                <c:pt idx="486">
                  <c:v>41310</c:v>
                </c:pt>
                <c:pt idx="487">
                  <c:v>41309</c:v>
                </c:pt>
                <c:pt idx="488">
                  <c:v>41306</c:v>
                </c:pt>
                <c:pt idx="489">
                  <c:v>41305</c:v>
                </c:pt>
                <c:pt idx="490">
                  <c:v>41304</c:v>
                </c:pt>
                <c:pt idx="491">
                  <c:v>41303</c:v>
                </c:pt>
                <c:pt idx="492">
                  <c:v>41302</c:v>
                </c:pt>
                <c:pt idx="493">
                  <c:v>41299</c:v>
                </c:pt>
                <c:pt idx="494">
                  <c:v>41298</c:v>
                </c:pt>
                <c:pt idx="495">
                  <c:v>41297</c:v>
                </c:pt>
                <c:pt idx="496">
                  <c:v>41296</c:v>
                </c:pt>
                <c:pt idx="497">
                  <c:v>41292</c:v>
                </c:pt>
                <c:pt idx="498">
                  <c:v>41291</c:v>
                </c:pt>
                <c:pt idx="499">
                  <c:v>41290</c:v>
                </c:pt>
              </c:numCache>
            </c:numRef>
          </c:cat>
          <c:val>
            <c:numRef>
              <c:f>CalculationsAndCharts!$F$33:$F$532</c:f>
              <c:numCache>
                <c:formatCode>#,##0.00</c:formatCode>
                <c:ptCount val="500"/>
                <c:pt idx="0">
                  <c:v>26.16</c:v>
                </c:pt>
                <c:pt idx="1">
                  <c:v>25.62</c:v>
                </c:pt>
                <c:pt idx="2">
                  <c:v>24.95</c:v>
                </c:pt>
                <c:pt idx="3">
                  <c:v>25.22</c:v>
                </c:pt>
                <c:pt idx="4">
                  <c:v>25.81</c:v>
                </c:pt>
                <c:pt idx="5">
                  <c:v>26.46</c:v>
                </c:pt>
                <c:pt idx="6">
                  <c:v>26.85</c:v>
                </c:pt>
                <c:pt idx="7">
                  <c:v>26.66</c:v>
                </c:pt>
                <c:pt idx="8">
                  <c:v>26.68</c:v>
                </c:pt>
                <c:pt idx="9">
                  <c:v>27.39</c:v>
                </c:pt>
                <c:pt idx="10">
                  <c:v>27.15</c:v>
                </c:pt>
                <c:pt idx="11">
                  <c:v>26.88</c:v>
                </c:pt>
                <c:pt idx="12">
                  <c:v>26.52</c:v>
                </c:pt>
                <c:pt idx="13">
                  <c:v>26.27</c:v>
                </c:pt>
                <c:pt idx="14">
                  <c:v>26.21</c:v>
                </c:pt>
                <c:pt idx="15">
                  <c:v>25.28</c:v>
                </c:pt>
                <c:pt idx="16">
                  <c:v>25.82</c:v>
                </c:pt>
                <c:pt idx="17">
                  <c:v>25.74</c:v>
                </c:pt>
                <c:pt idx="18">
                  <c:v>25</c:v>
                </c:pt>
                <c:pt idx="19">
                  <c:v>25.52</c:v>
                </c:pt>
                <c:pt idx="20">
                  <c:v>25.46</c:v>
                </c:pt>
                <c:pt idx="21">
                  <c:v>25.01</c:v>
                </c:pt>
                <c:pt idx="22">
                  <c:v>25.59</c:v>
                </c:pt>
                <c:pt idx="23">
                  <c:v>25.99</c:v>
                </c:pt>
                <c:pt idx="24">
                  <c:v>25.97</c:v>
                </c:pt>
                <c:pt idx="25">
                  <c:v>26.04</c:v>
                </c:pt>
                <c:pt idx="26">
                  <c:v>26.08</c:v>
                </c:pt>
                <c:pt idx="27">
                  <c:v>25.93</c:v>
                </c:pt>
                <c:pt idx="28">
                  <c:v>26.35</c:v>
                </c:pt>
                <c:pt idx="29">
                  <c:v>26.06</c:v>
                </c:pt>
                <c:pt idx="30">
                  <c:v>26</c:v>
                </c:pt>
                <c:pt idx="31">
                  <c:v>26.23</c:v>
                </c:pt>
                <c:pt idx="32">
                  <c:v>26.09</c:v>
                </c:pt>
                <c:pt idx="33">
                  <c:v>25.22</c:v>
                </c:pt>
                <c:pt idx="34">
                  <c:v>25.2</c:v>
                </c:pt>
                <c:pt idx="35">
                  <c:v>25.5</c:v>
                </c:pt>
                <c:pt idx="36">
                  <c:v>25.1</c:v>
                </c:pt>
                <c:pt idx="37">
                  <c:v>25.18</c:v>
                </c:pt>
                <c:pt idx="38">
                  <c:v>25.3</c:v>
                </c:pt>
                <c:pt idx="39">
                  <c:v>25.02</c:v>
                </c:pt>
                <c:pt idx="40">
                  <c:v>25.12</c:v>
                </c:pt>
                <c:pt idx="41">
                  <c:v>24.91</c:v>
                </c:pt>
                <c:pt idx="42">
                  <c:v>24.89</c:v>
                </c:pt>
                <c:pt idx="43">
                  <c:v>24.29</c:v>
                </c:pt>
                <c:pt idx="44">
                  <c:v>24.35</c:v>
                </c:pt>
                <c:pt idx="45">
                  <c:v>24.5</c:v>
                </c:pt>
                <c:pt idx="46">
                  <c:v>24.53</c:v>
                </c:pt>
                <c:pt idx="47">
                  <c:v>25.04</c:v>
                </c:pt>
                <c:pt idx="48">
                  <c:v>24.83</c:v>
                </c:pt>
                <c:pt idx="49">
                  <c:v>24.75</c:v>
                </c:pt>
                <c:pt idx="50">
                  <c:v>24.29</c:v>
                </c:pt>
                <c:pt idx="51">
                  <c:v>23.5</c:v>
                </c:pt>
                <c:pt idx="52">
                  <c:v>23.89</c:v>
                </c:pt>
                <c:pt idx="53">
                  <c:v>25.23</c:v>
                </c:pt>
                <c:pt idx="54">
                  <c:v>24.92</c:v>
                </c:pt>
                <c:pt idx="55">
                  <c:v>24.81</c:v>
                </c:pt>
                <c:pt idx="56">
                  <c:v>23.96</c:v>
                </c:pt>
                <c:pt idx="57">
                  <c:v>23.67</c:v>
                </c:pt>
                <c:pt idx="58">
                  <c:v>23.08</c:v>
                </c:pt>
                <c:pt idx="59">
                  <c:v>22.45</c:v>
                </c:pt>
                <c:pt idx="60">
                  <c:v>22.6</c:v>
                </c:pt>
                <c:pt idx="61">
                  <c:v>22.3</c:v>
                </c:pt>
                <c:pt idx="62">
                  <c:v>22.4</c:v>
                </c:pt>
                <c:pt idx="63">
                  <c:v>22.51</c:v>
                </c:pt>
                <c:pt idx="64">
                  <c:v>22.64</c:v>
                </c:pt>
                <c:pt idx="65">
                  <c:v>22.95</c:v>
                </c:pt>
                <c:pt idx="66">
                  <c:v>23.45</c:v>
                </c:pt>
                <c:pt idx="67">
                  <c:v>23.62</c:v>
                </c:pt>
                <c:pt idx="68">
                  <c:v>23.22</c:v>
                </c:pt>
                <c:pt idx="69">
                  <c:v>23.34</c:v>
                </c:pt>
                <c:pt idx="70">
                  <c:v>23.86</c:v>
                </c:pt>
                <c:pt idx="71">
                  <c:v>23.58</c:v>
                </c:pt>
                <c:pt idx="72">
                  <c:v>23.43</c:v>
                </c:pt>
                <c:pt idx="73">
                  <c:v>23.22</c:v>
                </c:pt>
                <c:pt idx="74">
                  <c:v>23.73</c:v>
                </c:pt>
                <c:pt idx="75">
                  <c:v>23.89</c:v>
                </c:pt>
                <c:pt idx="76">
                  <c:v>24.31</c:v>
                </c:pt>
                <c:pt idx="77">
                  <c:v>24.43</c:v>
                </c:pt>
                <c:pt idx="78">
                  <c:v>24.43</c:v>
                </c:pt>
                <c:pt idx="79">
                  <c:v>24.18</c:v>
                </c:pt>
                <c:pt idx="80">
                  <c:v>23.93</c:v>
                </c:pt>
                <c:pt idx="81">
                  <c:v>24.09</c:v>
                </c:pt>
                <c:pt idx="82">
                  <c:v>24.08</c:v>
                </c:pt>
                <c:pt idx="83">
                  <c:v>23.65</c:v>
                </c:pt>
                <c:pt idx="84">
                  <c:v>23.82</c:v>
                </c:pt>
                <c:pt idx="85">
                  <c:v>23.87</c:v>
                </c:pt>
                <c:pt idx="86">
                  <c:v>23.76</c:v>
                </c:pt>
                <c:pt idx="87">
                  <c:v>23.74</c:v>
                </c:pt>
                <c:pt idx="88">
                  <c:v>23.78</c:v>
                </c:pt>
                <c:pt idx="89">
                  <c:v>23.77</c:v>
                </c:pt>
                <c:pt idx="90">
                  <c:v>23.48</c:v>
                </c:pt>
                <c:pt idx="91">
                  <c:v>23.25</c:v>
                </c:pt>
                <c:pt idx="92">
                  <c:v>23.16</c:v>
                </c:pt>
                <c:pt idx="93">
                  <c:v>23.24</c:v>
                </c:pt>
                <c:pt idx="94">
                  <c:v>23.36</c:v>
                </c:pt>
                <c:pt idx="95">
                  <c:v>23.49</c:v>
                </c:pt>
                <c:pt idx="96">
                  <c:v>23.21</c:v>
                </c:pt>
                <c:pt idx="97">
                  <c:v>23.04</c:v>
                </c:pt>
                <c:pt idx="98">
                  <c:v>23.24</c:v>
                </c:pt>
                <c:pt idx="99">
                  <c:v>23.74</c:v>
                </c:pt>
                <c:pt idx="100">
                  <c:v>23.14</c:v>
                </c:pt>
                <c:pt idx="101">
                  <c:v>22.79</c:v>
                </c:pt>
                <c:pt idx="102">
                  <c:v>23.04</c:v>
                </c:pt>
                <c:pt idx="103">
                  <c:v>23.03</c:v>
                </c:pt>
                <c:pt idx="104">
                  <c:v>22.44</c:v>
                </c:pt>
                <c:pt idx="105">
                  <c:v>22.52</c:v>
                </c:pt>
                <c:pt idx="106">
                  <c:v>22.21</c:v>
                </c:pt>
                <c:pt idx="107">
                  <c:v>22.2</c:v>
                </c:pt>
                <c:pt idx="108">
                  <c:v>22.15</c:v>
                </c:pt>
                <c:pt idx="109">
                  <c:v>22.3</c:v>
                </c:pt>
                <c:pt idx="110">
                  <c:v>22.15</c:v>
                </c:pt>
                <c:pt idx="111">
                  <c:v>22.13</c:v>
                </c:pt>
                <c:pt idx="112">
                  <c:v>22.45</c:v>
                </c:pt>
                <c:pt idx="113">
                  <c:v>22.72</c:v>
                </c:pt>
                <c:pt idx="114">
                  <c:v>22.7</c:v>
                </c:pt>
                <c:pt idx="115">
                  <c:v>22.69</c:v>
                </c:pt>
                <c:pt idx="116">
                  <c:v>23.09</c:v>
                </c:pt>
                <c:pt idx="117">
                  <c:v>23.51</c:v>
                </c:pt>
                <c:pt idx="118">
                  <c:v>23.4</c:v>
                </c:pt>
                <c:pt idx="119">
                  <c:v>21.94</c:v>
                </c:pt>
                <c:pt idx="120">
                  <c:v>21.54</c:v>
                </c:pt>
                <c:pt idx="121">
                  <c:v>21.48</c:v>
                </c:pt>
                <c:pt idx="122">
                  <c:v>21.69</c:v>
                </c:pt>
                <c:pt idx="123">
                  <c:v>21.55</c:v>
                </c:pt>
                <c:pt idx="124">
                  <c:v>21.5</c:v>
                </c:pt>
                <c:pt idx="125">
                  <c:v>21.52</c:v>
                </c:pt>
                <c:pt idx="126">
                  <c:v>21.43</c:v>
                </c:pt>
                <c:pt idx="127">
                  <c:v>21.51</c:v>
                </c:pt>
                <c:pt idx="128">
                  <c:v>21.34</c:v>
                </c:pt>
                <c:pt idx="129">
                  <c:v>21.31</c:v>
                </c:pt>
                <c:pt idx="130">
                  <c:v>21.1</c:v>
                </c:pt>
                <c:pt idx="131">
                  <c:v>21.3</c:v>
                </c:pt>
                <c:pt idx="132">
                  <c:v>21.16</c:v>
                </c:pt>
                <c:pt idx="133">
                  <c:v>21.46</c:v>
                </c:pt>
                <c:pt idx="134">
                  <c:v>20.98</c:v>
                </c:pt>
                <c:pt idx="135">
                  <c:v>20.79</c:v>
                </c:pt>
                <c:pt idx="136">
                  <c:v>20.79</c:v>
                </c:pt>
                <c:pt idx="137">
                  <c:v>20.83</c:v>
                </c:pt>
                <c:pt idx="138">
                  <c:v>21.13</c:v>
                </c:pt>
                <c:pt idx="139">
                  <c:v>21.57</c:v>
                </c:pt>
                <c:pt idx="140">
                  <c:v>21.51</c:v>
                </c:pt>
                <c:pt idx="141">
                  <c:v>21.7</c:v>
                </c:pt>
                <c:pt idx="142">
                  <c:v>21.4</c:v>
                </c:pt>
                <c:pt idx="143">
                  <c:v>21.45</c:v>
                </c:pt>
                <c:pt idx="144">
                  <c:v>21.73</c:v>
                </c:pt>
                <c:pt idx="145">
                  <c:v>21.44</c:v>
                </c:pt>
                <c:pt idx="146">
                  <c:v>21.44</c:v>
                </c:pt>
                <c:pt idx="147">
                  <c:v>21.65</c:v>
                </c:pt>
                <c:pt idx="148">
                  <c:v>21.78</c:v>
                </c:pt>
                <c:pt idx="149">
                  <c:v>21.82</c:v>
                </c:pt>
                <c:pt idx="150">
                  <c:v>21.41</c:v>
                </c:pt>
                <c:pt idx="151">
                  <c:v>20.98</c:v>
                </c:pt>
                <c:pt idx="152">
                  <c:v>20.91</c:v>
                </c:pt>
                <c:pt idx="153">
                  <c:v>20.96</c:v>
                </c:pt>
                <c:pt idx="154">
                  <c:v>21.4</c:v>
                </c:pt>
                <c:pt idx="155">
                  <c:v>21.58</c:v>
                </c:pt>
                <c:pt idx="156">
                  <c:v>21.59</c:v>
                </c:pt>
                <c:pt idx="157">
                  <c:v>21.44</c:v>
                </c:pt>
                <c:pt idx="158">
                  <c:v>21.13</c:v>
                </c:pt>
                <c:pt idx="159">
                  <c:v>20.9</c:v>
                </c:pt>
                <c:pt idx="160">
                  <c:v>20.329999999999998</c:v>
                </c:pt>
                <c:pt idx="161">
                  <c:v>20.29</c:v>
                </c:pt>
                <c:pt idx="162">
                  <c:v>20.309999999999999</c:v>
                </c:pt>
                <c:pt idx="163">
                  <c:v>20.22</c:v>
                </c:pt>
                <c:pt idx="164">
                  <c:v>19.989999999999998</c:v>
                </c:pt>
                <c:pt idx="165">
                  <c:v>19.96</c:v>
                </c:pt>
                <c:pt idx="166">
                  <c:v>20.59</c:v>
                </c:pt>
                <c:pt idx="167">
                  <c:v>21.14</c:v>
                </c:pt>
                <c:pt idx="168">
                  <c:v>20.46</c:v>
                </c:pt>
                <c:pt idx="169">
                  <c:v>20.43</c:v>
                </c:pt>
                <c:pt idx="170">
                  <c:v>20.71</c:v>
                </c:pt>
                <c:pt idx="171">
                  <c:v>20.74</c:v>
                </c:pt>
                <c:pt idx="172">
                  <c:v>21.07</c:v>
                </c:pt>
                <c:pt idx="173">
                  <c:v>21.06</c:v>
                </c:pt>
                <c:pt idx="174">
                  <c:v>21.21</c:v>
                </c:pt>
                <c:pt idx="175">
                  <c:v>21.25</c:v>
                </c:pt>
                <c:pt idx="176">
                  <c:v>21.46</c:v>
                </c:pt>
                <c:pt idx="177">
                  <c:v>21.53</c:v>
                </c:pt>
                <c:pt idx="178">
                  <c:v>21.58</c:v>
                </c:pt>
                <c:pt idx="179">
                  <c:v>21.84</c:v>
                </c:pt>
                <c:pt idx="180">
                  <c:v>21.81</c:v>
                </c:pt>
                <c:pt idx="181">
                  <c:v>22.46</c:v>
                </c:pt>
                <c:pt idx="182">
                  <c:v>22.98</c:v>
                </c:pt>
                <c:pt idx="183">
                  <c:v>22.43</c:v>
                </c:pt>
                <c:pt idx="184">
                  <c:v>22.15</c:v>
                </c:pt>
                <c:pt idx="185">
                  <c:v>21.9</c:v>
                </c:pt>
                <c:pt idx="186">
                  <c:v>21.43</c:v>
                </c:pt>
                <c:pt idx="187">
                  <c:v>21.41</c:v>
                </c:pt>
                <c:pt idx="188">
                  <c:v>21.49</c:v>
                </c:pt>
                <c:pt idx="189">
                  <c:v>21.7</c:v>
                </c:pt>
                <c:pt idx="190">
                  <c:v>21.5</c:v>
                </c:pt>
                <c:pt idx="191">
                  <c:v>21.54</c:v>
                </c:pt>
                <c:pt idx="192">
                  <c:v>21.82</c:v>
                </c:pt>
                <c:pt idx="193">
                  <c:v>22.23</c:v>
                </c:pt>
                <c:pt idx="194">
                  <c:v>22.65</c:v>
                </c:pt>
                <c:pt idx="195">
                  <c:v>22.83</c:v>
                </c:pt>
                <c:pt idx="196">
                  <c:v>22.47</c:v>
                </c:pt>
                <c:pt idx="197">
                  <c:v>22.31</c:v>
                </c:pt>
                <c:pt idx="198">
                  <c:v>21.27</c:v>
                </c:pt>
                <c:pt idx="199">
                  <c:v>21.45</c:v>
                </c:pt>
                <c:pt idx="200">
                  <c:v>21.76</c:v>
                </c:pt>
                <c:pt idx="201">
                  <c:v>22.08</c:v>
                </c:pt>
                <c:pt idx="202">
                  <c:v>22.14</c:v>
                </c:pt>
                <c:pt idx="203">
                  <c:v>22.08</c:v>
                </c:pt>
                <c:pt idx="204">
                  <c:v>21.88</c:v>
                </c:pt>
                <c:pt idx="205">
                  <c:v>21.93</c:v>
                </c:pt>
                <c:pt idx="206">
                  <c:v>22.16</c:v>
                </c:pt>
                <c:pt idx="207">
                  <c:v>22</c:v>
                </c:pt>
                <c:pt idx="208">
                  <c:v>21.59</c:v>
                </c:pt>
                <c:pt idx="209">
                  <c:v>21.67</c:v>
                </c:pt>
                <c:pt idx="210">
                  <c:v>21.77</c:v>
                </c:pt>
                <c:pt idx="211">
                  <c:v>21.96</c:v>
                </c:pt>
                <c:pt idx="212">
                  <c:v>21.77</c:v>
                </c:pt>
                <c:pt idx="213">
                  <c:v>21.41</c:v>
                </c:pt>
                <c:pt idx="214">
                  <c:v>20.84</c:v>
                </c:pt>
                <c:pt idx="215">
                  <c:v>20.79</c:v>
                </c:pt>
                <c:pt idx="216">
                  <c:v>20.68</c:v>
                </c:pt>
                <c:pt idx="217">
                  <c:v>20.02</c:v>
                </c:pt>
                <c:pt idx="218">
                  <c:v>20.27</c:v>
                </c:pt>
                <c:pt idx="219">
                  <c:v>20.14</c:v>
                </c:pt>
                <c:pt idx="220">
                  <c:v>20.21</c:v>
                </c:pt>
                <c:pt idx="221">
                  <c:v>20.3</c:v>
                </c:pt>
                <c:pt idx="222">
                  <c:v>20.239999999999998</c:v>
                </c:pt>
                <c:pt idx="223">
                  <c:v>20.059999999999999</c:v>
                </c:pt>
                <c:pt idx="224">
                  <c:v>19.73</c:v>
                </c:pt>
                <c:pt idx="225">
                  <c:v>19.79</c:v>
                </c:pt>
                <c:pt idx="226">
                  <c:v>19.98</c:v>
                </c:pt>
                <c:pt idx="227">
                  <c:v>20.059999999999999</c:v>
                </c:pt>
                <c:pt idx="228">
                  <c:v>19.82</c:v>
                </c:pt>
                <c:pt idx="229">
                  <c:v>19.760000000000002</c:v>
                </c:pt>
                <c:pt idx="230">
                  <c:v>20.18</c:v>
                </c:pt>
                <c:pt idx="231">
                  <c:v>19.989999999999998</c:v>
                </c:pt>
                <c:pt idx="232">
                  <c:v>20.190000000000001</c:v>
                </c:pt>
                <c:pt idx="233">
                  <c:v>20.12</c:v>
                </c:pt>
                <c:pt idx="234">
                  <c:v>19.97</c:v>
                </c:pt>
                <c:pt idx="235">
                  <c:v>20.02</c:v>
                </c:pt>
                <c:pt idx="236">
                  <c:v>20.170000000000002</c:v>
                </c:pt>
                <c:pt idx="237">
                  <c:v>21</c:v>
                </c:pt>
                <c:pt idx="238">
                  <c:v>20.84</c:v>
                </c:pt>
                <c:pt idx="239">
                  <c:v>20.25</c:v>
                </c:pt>
                <c:pt idx="240">
                  <c:v>20.07</c:v>
                </c:pt>
                <c:pt idx="241">
                  <c:v>20</c:v>
                </c:pt>
                <c:pt idx="242">
                  <c:v>20.420000000000002</c:v>
                </c:pt>
                <c:pt idx="243">
                  <c:v>21.04</c:v>
                </c:pt>
                <c:pt idx="244">
                  <c:v>21.12</c:v>
                </c:pt>
                <c:pt idx="245">
                  <c:v>20.86</c:v>
                </c:pt>
                <c:pt idx="246">
                  <c:v>20.61</c:v>
                </c:pt>
                <c:pt idx="247">
                  <c:v>20.59</c:v>
                </c:pt>
                <c:pt idx="248">
                  <c:v>20.6</c:v>
                </c:pt>
                <c:pt idx="249">
                  <c:v>20.39</c:v>
                </c:pt>
                <c:pt idx="250">
                  <c:v>20.25</c:v>
                </c:pt>
                <c:pt idx="251">
                  <c:v>20.39</c:v>
                </c:pt>
                <c:pt idx="252">
                  <c:v>19.989999999999998</c:v>
                </c:pt>
                <c:pt idx="253">
                  <c:v>19.68</c:v>
                </c:pt>
                <c:pt idx="254">
                  <c:v>19.73</c:v>
                </c:pt>
                <c:pt idx="255">
                  <c:v>19.41</c:v>
                </c:pt>
                <c:pt idx="256">
                  <c:v>19.510000000000002</c:v>
                </c:pt>
                <c:pt idx="257">
                  <c:v>19.47</c:v>
                </c:pt>
                <c:pt idx="258">
                  <c:v>19.350000000000001</c:v>
                </c:pt>
                <c:pt idx="259">
                  <c:v>19.440000000000001</c:v>
                </c:pt>
                <c:pt idx="260">
                  <c:v>19.309999999999999</c:v>
                </c:pt>
                <c:pt idx="261">
                  <c:v>19.28</c:v>
                </c:pt>
                <c:pt idx="262">
                  <c:v>19.010000000000002</c:v>
                </c:pt>
                <c:pt idx="263">
                  <c:v>18.89</c:v>
                </c:pt>
                <c:pt idx="264">
                  <c:v>18.43</c:v>
                </c:pt>
                <c:pt idx="265">
                  <c:v>18.190000000000001</c:v>
                </c:pt>
                <c:pt idx="266">
                  <c:v>17.899999999999999</c:v>
                </c:pt>
                <c:pt idx="267">
                  <c:v>17.86</c:v>
                </c:pt>
                <c:pt idx="268">
                  <c:v>17.95</c:v>
                </c:pt>
                <c:pt idx="269">
                  <c:v>17.75</c:v>
                </c:pt>
                <c:pt idx="270">
                  <c:v>17.739999999999998</c:v>
                </c:pt>
                <c:pt idx="271">
                  <c:v>17.72</c:v>
                </c:pt>
                <c:pt idx="272">
                  <c:v>17.95</c:v>
                </c:pt>
                <c:pt idx="273">
                  <c:v>18.13</c:v>
                </c:pt>
                <c:pt idx="274">
                  <c:v>18.23</c:v>
                </c:pt>
                <c:pt idx="275">
                  <c:v>18.23</c:v>
                </c:pt>
                <c:pt idx="276">
                  <c:v>18</c:v>
                </c:pt>
                <c:pt idx="277">
                  <c:v>18</c:v>
                </c:pt>
                <c:pt idx="278">
                  <c:v>18.18</c:v>
                </c:pt>
                <c:pt idx="279">
                  <c:v>18.329999999999998</c:v>
                </c:pt>
                <c:pt idx="280">
                  <c:v>18.02</c:v>
                </c:pt>
                <c:pt idx="281">
                  <c:v>17.97</c:v>
                </c:pt>
                <c:pt idx="282">
                  <c:v>17.77</c:v>
                </c:pt>
                <c:pt idx="283">
                  <c:v>17.36</c:v>
                </c:pt>
                <c:pt idx="284">
                  <c:v>17.34</c:v>
                </c:pt>
                <c:pt idx="285">
                  <c:v>17.329999999999998</c:v>
                </c:pt>
                <c:pt idx="286">
                  <c:v>17.440000000000001</c:v>
                </c:pt>
                <c:pt idx="287">
                  <c:v>17.61</c:v>
                </c:pt>
                <c:pt idx="288">
                  <c:v>17.62</c:v>
                </c:pt>
                <c:pt idx="289">
                  <c:v>17.399999999999999</c:v>
                </c:pt>
                <c:pt idx="290">
                  <c:v>17.22</c:v>
                </c:pt>
                <c:pt idx="291">
                  <c:v>16.03</c:v>
                </c:pt>
                <c:pt idx="292">
                  <c:v>14.19</c:v>
                </c:pt>
                <c:pt idx="293">
                  <c:v>14.19</c:v>
                </c:pt>
                <c:pt idx="294">
                  <c:v>14.18</c:v>
                </c:pt>
                <c:pt idx="295">
                  <c:v>14.25</c:v>
                </c:pt>
                <c:pt idx="296">
                  <c:v>14.23</c:v>
                </c:pt>
                <c:pt idx="297">
                  <c:v>14.3</c:v>
                </c:pt>
                <c:pt idx="298">
                  <c:v>14.23</c:v>
                </c:pt>
                <c:pt idx="299">
                  <c:v>14.24</c:v>
                </c:pt>
                <c:pt idx="300">
                  <c:v>14.4</c:v>
                </c:pt>
                <c:pt idx="301">
                  <c:v>14.46</c:v>
                </c:pt>
                <c:pt idx="302">
                  <c:v>14.36</c:v>
                </c:pt>
                <c:pt idx="303">
                  <c:v>14.4</c:v>
                </c:pt>
                <c:pt idx="304">
                  <c:v>14.33</c:v>
                </c:pt>
                <c:pt idx="305">
                  <c:v>14.4</c:v>
                </c:pt>
                <c:pt idx="306">
                  <c:v>14.4</c:v>
                </c:pt>
                <c:pt idx="307">
                  <c:v>14.39</c:v>
                </c:pt>
                <c:pt idx="308">
                  <c:v>14.29</c:v>
                </c:pt>
                <c:pt idx="309">
                  <c:v>14.07</c:v>
                </c:pt>
                <c:pt idx="310">
                  <c:v>14.16</c:v>
                </c:pt>
                <c:pt idx="311">
                  <c:v>14.04</c:v>
                </c:pt>
                <c:pt idx="312">
                  <c:v>13.96</c:v>
                </c:pt>
                <c:pt idx="313">
                  <c:v>13.84</c:v>
                </c:pt>
                <c:pt idx="314">
                  <c:v>13.81</c:v>
                </c:pt>
                <c:pt idx="315">
                  <c:v>13.74</c:v>
                </c:pt>
                <c:pt idx="316">
                  <c:v>13.82</c:v>
                </c:pt>
                <c:pt idx="317">
                  <c:v>13.9</c:v>
                </c:pt>
                <c:pt idx="318">
                  <c:v>13.96</c:v>
                </c:pt>
                <c:pt idx="319">
                  <c:v>13.94</c:v>
                </c:pt>
                <c:pt idx="320">
                  <c:v>14.06</c:v>
                </c:pt>
                <c:pt idx="321">
                  <c:v>14.22</c:v>
                </c:pt>
                <c:pt idx="322">
                  <c:v>14.03</c:v>
                </c:pt>
                <c:pt idx="323">
                  <c:v>14.01</c:v>
                </c:pt>
                <c:pt idx="324">
                  <c:v>14.01</c:v>
                </c:pt>
                <c:pt idx="325">
                  <c:v>13.87</c:v>
                </c:pt>
                <c:pt idx="326">
                  <c:v>13.96</c:v>
                </c:pt>
                <c:pt idx="327">
                  <c:v>13.88</c:v>
                </c:pt>
                <c:pt idx="328">
                  <c:v>13.91</c:v>
                </c:pt>
                <c:pt idx="329">
                  <c:v>13.94</c:v>
                </c:pt>
                <c:pt idx="330">
                  <c:v>13.85</c:v>
                </c:pt>
                <c:pt idx="331">
                  <c:v>13.8</c:v>
                </c:pt>
                <c:pt idx="332">
                  <c:v>14.12</c:v>
                </c:pt>
                <c:pt idx="333">
                  <c:v>14.21</c:v>
                </c:pt>
                <c:pt idx="334">
                  <c:v>14.18</c:v>
                </c:pt>
                <c:pt idx="335">
                  <c:v>14.32</c:v>
                </c:pt>
                <c:pt idx="336">
                  <c:v>14.22</c:v>
                </c:pt>
                <c:pt idx="337">
                  <c:v>14.1</c:v>
                </c:pt>
                <c:pt idx="338">
                  <c:v>13.91</c:v>
                </c:pt>
                <c:pt idx="339">
                  <c:v>13.95</c:v>
                </c:pt>
                <c:pt idx="340">
                  <c:v>13.94</c:v>
                </c:pt>
                <c:pt idx="341">
                  <c:v>13.88</c:v>
                </c:pt>
                <c:pt idx="342">
                  <c:v>13.87</c:v>
                </c:pt>
                <c:pt idx="343">
                  <c:v>14</c:v>
                </c:pt>
                <c:pt idx="344">
                  <c:v>14.09</c:v>
                </c:pt>
                <c:pt idx="345">
                  <c:v>14.19</c:v>
                </c:pt>
                <c:pt idx="346">
                  <c:v>14.38</c:v>
                </c:pt>
                <c:pt idx="347">
                  <c:v>14.43</c:v>
                </c:pt>
                <c:pt idx="348">
                  <c:v>14.31</c:v>
                </c:pt>
                <c:pt idx="349">
                  <c:v>14.16</c:v>
                </c:pt>
                <c:pt idx="350">
                  <c:v>14.19</c:v>
                </c:pt>
                <c:pt idx="351">
                  <c:v>14.16</c:v>
                </c:pt>
                <c:pt idx="352">
                  <c:v>14.11</c:v>
                </c:pt>
                <c:pt idx="353">
                  <c:v>14.08</c:v>
                </c:pt>
                <c:pt idx="354">
                  <c:v>14.16</c:v>
                </c:pt>
                <c:pt idx="355">
                  <c:v>14.38</c:v>
                </c:pt>
                <c:pt idx="356">
                  <c:v>14.35</c:v>
                </c:pt>
                <c:pt idx="357">
                  <c:v>14.39</c:v>
                </c:pt>
                <c:pt idx="358">
                  <c:v>14.45</c:v>
                </c:pt>
                <c:pt idx="359">
                  <c:v>14.24</c:v>
                </c:pt>
                <c:pt idx="360">
                  <c:v>14.37</c:v>
                </c:pt>
                <c:pt idx="361">
                  <c:v>14.6</c:v>
                </c:pt>
                <c:pt idx="362">
                  <c:v>14.67</c:v>
                </c:pt>
                <c:pt idx="363">
                  <c:v>14.77</c:v>
                </c:pt>
                <c:pt idx="364">
                  <c:v>14.67</c:v>
                </c:pt>
                <c:pt idx="365">
                  <c:v>14.51</c:v>
                </c:pt>
                <c:pt idx="366">
                  <c:v>14.55</c:v>
                </c:pt>
                <c:pt idx="367">
                  <c:v>14.65</c:v>
                </c:pt>
                <c:pt idx="368">
                  <c:v>14.52</c:v>
                </c:pt>
                <c:pt idx="369">
                  <c:v>14.56</c:v>
                </c:pt>
                <c:pt idx="370">
                  <c:v>14.68</c:v>
                </c:pt>
                <c:pt idx="371">
                  <c:v>14.68</c:v>
                </c:pt>
                <c:pt idx="372">
                  <c:v>14.69</c:v>
                </c:pt>
                <c:pt idx="373">
                  <c:v>14.67</c:v>
                </c:pt>
                <c:pt idx="374">
                  <c:v>14.6</c:v>
                </c:pt>
                <c:pt idx="375">
                  <c:v>14.57</c:v>
                </c:pt>
                <c:pt idx="376">
                  <c:v>14.47</c:v>
                </c:pt>
                <c:pt idx="377">
                  <c:v>14.5</c:v>
                </c:pt>
                <c:pt idx="378">
                  <c:v>14.5</c:v>
                </c:pt>
                <c:pt idx="379">
                  <c:v>14.31</c:v>
                </c:pt>
                <c:pt idx="380">
                  <c:v>14.26</c:v>
                </c:pt>
                <c:pt idx="381">
                  <c:v>14.24</c:v>
                </c:pt>
                <c:pt idx="382">
                  <c:v>13.99</c:v>
                </c:pt>
                <c:pt idx="383">
                  <c:v>13.86</c:v>
                </c:pt>
                <c:pt idx="384">
                  <c:v>13.94</c:v>
                </c:pt>
                <c:pt idx="385">
                  <c:v>13.91</c:v>
                </c:pt>
                <c:pt idx="386">
                  <c:v>13.82</c:v>
                </c:pt>
                <c:pt idx="387">
                  <c:v>13.76</c:v>
                </c:pt>
                <c:pt idx="388">
                  <c:v>13.74</c:v>
                </c:pt>
                <c:pt idx="389">
                  <c:v>13.73</c:v>
                </c:pt>
                <c:pt idx="390">
                  <c:v>13.63</c:v>
                </c:pt>
                <c:pt idx="391">
                  <c:v>13.69</c:v>
                </c:pt>
                <c:pt idx="392">
                  <c:v>13.7</c:v>
                </c:pt>
                <c:pt idx="393">
                  <c:v>13.97</c:v>
                </c:pt>
                <c:pt idx="394">
                  <c:v>13.75</c:v>
                </c:pt>
                <c:pt idx="395">
                  <c:v>13.71</c:v>
                </c:pt>
                <c:pt idx="396">
                  <c:v>13.78</c:v>
                </c:pt>
                <c:pt idx="397">
                  <c:v>13.8</c:v>
                </c:pt>
                <c:pt idx="398">
                  <c:v>13.81</c:v>
                </c:pt>
                <c:pt idx="399">
                  <c:v>13.83</c:v>
                </c:pt>
                <c:pt idx="400">
                  <c:v>14.02</c:v>
                </c:pt>
                <c:pt idx="401">
                  <c:v>13.95</c:v>
                </c:pt>
                <c:pt idx="402">
                  <c:v>13.77</c:v>
                </c:pt>
                <c:pt idx="403">
                  <c:v>13.9</c:v>
                </c:pt>
                <c:pt idx="404">
                  <c:v>14.04</c:v>
                </c:pt>
                <c:pt idx="405">
                  <c:v>14.02</c:v>
                </c:pt>
                <c:pt idx="406">
                  <c:v>14.28</c:v>
                </c:pt>
                <c:pt idx="407">
                  <c:v>14.2</c:v>
                </c:pt>
                <c:pt idx="408">
                  <c:v>14.1</c:v>
                </c:pt>
                <c:pt idx="409">
                  <c:v>14.27</c:v>
                </c:pt>
                <c:pt idx="410">
                  <c:v>14.14</c:v>
                </c:pt>
                <c:pt idx="411">
                  <c:v>14.12</c:v>
                </c:pt>
                <c:pt idx="412">
                  <c:v>14.24</c:v>
                </c:pt>
                <c:pt idx="413">
                  <c:v>14.35</c:v>
                </c:pt>
                <c:pt idx="414">
                  <c:v>14.26</c:v>
                </c:pt>
                <c:pt idx="415">
                  <c:v>14.14</c:v>
                </c:pt>
                <c:pt idx="416">
                  <c:v>14.11</c:v>
                </c:pt>
                <c:pt idx="417">
                  <c:v>14.02</c:v>
                </c:pt>
                <c:pt idx="418">
                  <c:v>13.84</c:v>
                </c:pt>
                <c:pt idx="419">
                  <c:v>13.81</c:v>
                </c:pt>
                <c:pt idx="420">
                  <c:v>13.91</c:v>
                </c:pt>
                <c:pt idx="421">
                  <c:v>13.85</c:v>
                </c:pt>
                <c:pt idx="422">
                  <c:v>13.86</c:v>
                </c:pt>
                <c:pt idx="423">
                  <c:v>13.87</c:v>
                </c:pt>
                <c:pt idx="424">
                  <c:v>13.73</c:v>
                </c:pt>
                <c:pt idx="425">
                  <c:v>13.35</c:v>
                </c:pt>
                <c:pt idx="426">
                  <c:v>13.3</c:v>
                </c:pt>
                <c:pt idx="427">
                  <c:v>13.31</c:v>
                </c:pt>
                <c:pt idx="428">
                  <c:v>13.45</c:v>
                </c:pt>
                <c:pt idx="429">
                  <c:v>13.4</c:v>
                </c:pt>
                <c:pt idx="430">
                  <c:v>13.31</c:v>
                </c:pt>
                <c:pt idx="431">
                  <c:v>13.37</c:v>
                </c:pt>
                <c:pt idx="432">
                  <c:v>13.31</c:v>
                </c:pt>
                <c:pt idx="433">
                  <c:v>13.27</c:v>
                </c:pt>
                <c:pt idx="434">
                  <c:v>13.01</c:v>
                </c:pt>
                <c:pt idx="435">
                  <c:v>13.01</c:v>
                </c:pt>
                <c:pt idx="436">
                  <c:v>13.08</c:v>
                </c:pt>
                <c:pt idx="437">
                  <c:v>13.05</c:v>
                </c:pt>
                <c:pt idx="438">
                  <c:v>13.05</c:v>
                </c:pt>
                <c:pt idx="439">
                  <c:v>13.08</c:v>
                </c:pt>
                <c:pt idx="440">
                  <c:v>13.22</c:v>
                </c:pt>
                <c:pt idx="441">
                  <c:v>13.31</c:v>
                </c:pt>
                <c:pt idx="442">
                  <c:v>13.22</c:v>
                </c:pt>
                <c:pt idx="443">
                  <c:v>13.16</c:v>
                </c:pt>
                <c:pt idx="444">
                  <c:v>13.2</c:v>
                </c:pt>
                <c:pt idx="445">
                  <c:v>12.99</c:v>
                </c:pt>
                <c:pt idx="446">
                  <c:v>12.99</c:v>
                </c:pt>
                <c:pt idx="447">
                  <c:v>12.99</c:v>
                </c:pt>
                <c:pt idx="448">
                  <c:v>13.04</c:v>
                </c:pt>
                <c:pt idx="449">
                  <c:v>13.03</c:v>
                </c:pt>
                <c:pt idx="450">
                  <c:v>13.26</c:v>
                </c:pt>
                <c:pt idx="451">
                  <c:v>13.05</c:v>
                </c:pt>
                <c:pt idx="452">
                  <c:v>13.47</c:v>
                </c:pt>
                <c:pt idx="453">
                  <c:v>13.54</c:v>
                </c:pt>
                <c:pt idx="454">
                  <c:v>13.75</c:v>
                </c:pt>
                <c:pt idx="455">
                  <c:v>13.65</c:v>
                </c:pt>
                <c:pt idx="456">
                  <c:v>13.85</c:v>
                </c:pt>
                <c:pt idx="457">
                  <c:v>13.91</c:v>
                </c:pt>
                <c:pt idx="458">
                  <c:v>13.77</c:v>
                </c:pt>
                <c:pt idx="459">
                  <c:v>13.99</c:v>
                </c:pt>
                <c:pt idx="460">
                  <c:v>13.95</c:v>
                </c:pt>
                <c:pt idx="461">
                  <c:v>13.65</c:v>
                </c:pt>
                <c:pt idx="462">
                  <c:v>13.52</c:v>
                </c:pt>
                <c:pt idx="463">
                  <c:v>13.6</c:v>
                </c:pt>
                <c:pt idx="464">
                  <c:v>13.64</c:v>
                </c:pt>
                <c:pt idx="465">
                  <c:v>13.57</c:v>
                </c:pt>
                <c:pt idx="466">
                  <c:v>13.64</c:v>
                </c:pt>
                <c:pt idx="467">
                  <c:v>13.63</c:v>
                </c:pt>
                <c:pt idx="468">
                  <c:v>13.42</c:v>
                </c:pt>
                <c:pt idx="469">
                  <c:v>13.38</c:v>
                </c:pt>
                <c:pt idx="470">
                  <c:v>13.42</c:v>
                </c:pt>
                <c:pt idx="471">
                  <c:v>13.26</c:v>
                </c:pt>
                <c:pt idx="472">
                  <c:v>13.3</c:v>
                </c:pt>
                <c:pt idx="473">
                  <c:v>13.38</c:v>
                </c:pt>
                <c:pt idx="474">
                  <c:v>13.52</c:v>
                </c:pt>
                <c:pt idx="475">
                  <c:v>13.44</c:v>
                </c:pt>
                <c:pt idx="476">
                  <c:v>13.68</c:v>
                </c:pt>
                <c:pt idx="477">
                  <c:v>13.81</c:v>
                </c:pt>
                <c:pt idx="478">
                  <c:v>13.82</c:v>
                </c:pt>
                <c:pt idx="479">
                  <c:v>13.83</c:v>
                </c:pt>
                <c:pt idx="480">
                  <c:v>13.85</c:v>
                </c:pt>
                <c:pt idx="481">
                  <c:v>13.81</c:v>
                </c:pt>
                <c:pt idx="482">
                  <c:v>13.85</c:v>
                </c:pt>
                <c:pt idx="483">
                  <c:v>13.74</c:v>
                </c:pt>
                <c:pt idx="484">
                  <c:v>13.6</c:v>
                </c:pt>
                <c:pt idx="485">
                  <c:v>13.68</c:v>
                </c:pt>
                <c:pt idx="486">
                  <c:v>13.68</c:v>
                </c:pt>
                <c:pt idx="487">
                  <c:v>13.65</c:v>
                </c:pt>
                <c:pt idx="488">
                  <c:v>13.73</c:v>
                </c:pt>
                <c:pt idx="489">
                  <c:v>13.65</c:v>
                </c:pt>
                <c:pt idx="490">
                  <c:v>13.67</c:v>
                </c:pt>
                <c:pt idx="491">
                  <c:v>13.74</c:v>
                </c:pt>
                <c:pt idx="492">
                  <c:v>13.84</c:v>
                </c:pt>
                <c:pt idx="493">
                  <c:v>13.85</c:v>
                </c:pt>
                <c:pt idx="494">
                  <c:v>13.31</c:v>
                </c:pt>
                <c:pt idx="495">
                  <c:v>13.32</c:v>
                </c:pt>
                <c:pt idx="496">
                  <c:v>13.22</c:v>
                </c:pt>
                <c:pt idx="497">
                  <c:v>13.25</c:v>
                </c:pt>
                <c:pt idx="498">
                  <c:v>13.32</c:v>
                </c:pt>
                <c:pt idx="499">
                  <c:v>13.14</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CalculationsAndCharts!$B$33:$B$532</c:f>
              <c:numCache>
                <c:formatCode>ddd\ mm/dd/yyyy;@</c:formatCode>
                <c:ptCount val="500"/>
                <c:pt idx="0">
                  <c:v>42013</c:v>
                </c:pt>
                <c:pt idx="1">
                  <c:v>42012</c:v>
                </c:pt>
                <c:pt idx="2">
                  <c:v>42011</c:v>
                </c:pt>
                <c:pt idx="3">
                  <c:v>42010</c:v>
                </c:pt>
                <c:pt idx="4">
                  <c:v>42009</c:v>
                </c:pt>
                <c:pt idx="5">
                  <c:v>42006</c:v>
                </c:pt>
                <c:pt idx="6">
                  <c:v>42004</c:v>
                </c:pt>
                <c:pt idx="7">
                  <c:v>42003</c:v>
                </c:pt>
                <c:pt idx="8">
                  <c:v>42002</c:v>
                </c:pt>
                <c:pt idx="9">
                  <c:v>41999</c:v>
                </c:pt>
                <c:pt idx="10">
                  <c:v>41997</c:v>
                </c:pt>
                <c:pt idx="11">
                  <c:v>41996</c:v>
                </c:pt>
                <c:pt idx="12">
                  <c:v>41995</c:v>
                </c:pt>
                <c:pt idx="13">
                  <c:v>41992</c:v>
                </c:pt>
                <c:pt idx="14">
                  <c:v>41991</c:v>
                </c:pt>
                <c:pt idx="15">
                  <c:v>41990</c:v>
                </c:pt>
                <c:pt idx="16">
                  <c:v>41989</c:v>
                </c:pt>
                <c:pt idx="17">
                  <c:v>41988</c:v>
                </c:pt>
                <c:pt idx="18">
                  <c:v>41985</c:v>
                </c:pt>
                <c:pt idx="19">
                  <c:v>41984</c:v>
                </c:pt>
                <c:pt idx="20">
                  <c:v>41983</c:v>
                </c:pt>
                <c:pt idx="21">
                  <c:v>41982</c:v>
                </c:pt>
                <c:pt idx="22">
                  <c:v>41981</c:v>
                </c:pt>
                <c:pt idx="23">
                  <c:v>41978</c:v>
                </c:pt>
                <c:pt idx="24">
                  <c:v>41977</c:v>
                </c:pt>
                <c:pt idx="25">
                  <c:v>41976</c:v>
                </c:pt>
                <c:pt idx="26">
                  <c:v>41975</c:v>
                </c:pt>
                <c:pt idx="27">
                  <c:v>41974</c:v>
                </c:pt>
                <c:pt idx="28">
                  <c:v>41971</c:v>
                </c:pt>
                <c:pt idx="29">
                  <c:v>41969</c:v>
                </c:pt>
                <c:pt idx="30">
                  <c:v>41968</c:v>
                </c:pt>
                <c:pt idx="31">
                  <c:v>41967</c:v>
                </c:pt>
                <c:pt idx="32">
                  <c:v>41964</c:v>
                </c:pt>
                <c:pt idx="33">
                  <c:v>41963</c:v>
                </c:pt>
                <c:pt idx="34">
                  <c:v>41962</c:v>
                </c:pt>
                <c:pt idx="35">
                  <c:v>41961</c:v>
                </c:pt>
                <c:pt idx="36">
                  <c:v>41960</c:v>
                </c:pt>
                <c:pt idx="37">
                  <c:v>41957</c:v>
                </c:pt>
                <c:pt idx="38">
                  <c:v>41956</c:v>
                </c:pt>
                <c:pt idx="39">
                  <c:v>41955</c:v>
                </c:pt>
                <c:pt idx="40">
                  <c:v>41954</c:v>
                </c:pt>
                <c:pt idx="41">
                  <c:v>41953</c:v>
                </c:pt>
                <c:pt idx="42">
                  <c:v>41950</c:v>
                </c:pt>
                <c:pt idx="43">
                  <c:v>41949</c:v>
                </c:pt>
                <c:pt idx="44">
                  <c:v>41948</c:v>
                </c:pt>
                <c:pt idx="45">
                  <c:v>41947</c:v>
                </c:pt>
                <c:pt idx="46">
                  <c:v>41946</c:v>
                </c:pt>
                <c:pt idx="47">
                  <c:v>41943</c:v>
                </c:pt>
                <c:pt idx="48">
                  <c:v>41942</c:v>
                </c:pt>
                <c:pt idx="49">
                  <c:v>41941</c:v>
                </c:pt>
                <c:pt idx="50">
                  <c:v>41940</c:v>
                </c:pt>
                <c:pt idx="51">
                  <c:v>41939</c:v>
                </c:pt>
                <c:pt idx="52">
                  <c:v>41936</c:v>
                </c:pt>
                <c:pt idx="53">
                  <c:v>41935</c:v>
                </c:pt>
                <c:pt idx="54">
                  <c:v>41934</c:v>
                </c:pt>
                <c:pt idx="55">
                  <c:v>41933</c:v>
                </c:pt>
                <c:pt idx="56">
                  <c:v>41932</c:v>
                </c:pt>
                <c:pt idx="57">
                  <c:v>41929</c:v>
                </c:pt>
                <c:pt idx="58">
                  <c:v>41928</c:v>
                </c:pt>
                <c:pt idx="59">
                  <c:v>41927</c:v>
                </c:pt>
                <c:pt idx="60">
                  <c:v>41926</c:v>
                </c:pt>
                <c:pt idx="61">
                  <c:v>41925</c:v>
                </c:pt>
                <c:pt idx="62">
                  <c:v>41922</c:v>
                </c:pt>
                <c:pt idx="63">
                  <c:v>41921</c:v>
                </c:pt>
                <c:pt idx="64">
                  <c:v>41920</c:v>
                </c:pt>
                <c:pt idx="65">
                  <c:v>41919</c:v>
                </c:pt>
                <c:pt idx="66">
                  <c:v>41918</c:v>
                </c:pt>
                <c:pt idx="67">
                  <c:v>41915</c:v>
                </c:pt>
                <c:pt idx="68">
                  <c:v>41914</c:v>
                </c:pt>
                <c:pt idx="69">
                  <c:v>41913</c:v>
                </c:pt>
                <c:pt idx="70">
                  <c:v>41912</c:v>
                </c:pt>
                <c:pt idx="71">
                  <c:v>41911</c:v>
                </c:pt>
                <c:pt idx="72">
                  <c:v>41908</c:v>
                </c:pt>
                <c:pt idx="73">
                  <c:v>41907</c:v>
                </c:pt>
                <c:pt idx="74">
                  <c:v>41906</c:v>
                </c:pt>
                <c:pt idx="75">
                  <c:v>41905</c:v>
                </c:pt>
                <c:pt idx="76">
                  <c:v>41904</c:v>
                </c:pt>
                <c:pt idx="77">
                  <c:v>41901</c:v>
                </c:pt>
                <c:pt idx="78">
                  <c:v>41900</c:v>
                </c:pt>
                <c:pt idx="79">
                  <c:v>41899</c:v>
                </c:pt>
                <c:pt idx="80">
                  <c:v>41898</c:v>
                </c:pt>
                <c:pt idx="81">
                  <c:v>41897</c:v>
                </c:pt>
                <c:pt idx="82">
                  <c:v>41894</c:v>
                </c:pt>
                <c:pt idx="83">
                  <c:v>41893</c:v>
                </c:pt>
                <c:pt idx="84">
                  <c:v>41892</c:v>
                </c:pt>
                <c:pt idx="85">
                  <c:v>41891</c:v>
                </c:pt>
                <c:pt idx="86">
                  <c:v>41890</c:v>
                </c:pt>
                <c:pt idx="87">
                  <c:v>41887</c:v>
                </c:pt>
                <c:pt idx="88">
                  <c:v>41886</c:v>
                </c:pt>
                <c:pt idx="89">
                  <c:v>41885</c:v>
                </c:pt>
                <c:pt idx="90">
                  <c:v>41884</c:v>
                </c:pt>
                <c:pt idx="91">
                  <c:v>41880</c:v>
                </c:pt>
                <c:pt idx="92">
                  <c:v>41879</c:v>
                </c:pt>
                <c:pt idx="93">
                  <c:v>41878</c:v>
                </c:pt>
                <c:pt idx="94">
                  <c:v>41877</c:v>
                </c:pt>
                <c:pt idx="95">
                  <c:v>41876</c:v>
                </c:pt>
                <c:pt idx="96">
                  <c:v>41873</c:v>
                </c:pt>
                <c:pt idx="97">
                  <c:v>41872</c:v>
                </c:pt>
                <c:pt idx="98">
                  <c:v>41871</c:v>
                </c:pt>
                <c:pt idx="99">
                  <c:v>41870</c:v>
                </c:pt>
                <c:pt idx="100">
                  <c:v>41869</c:v>
                </c:pt>
                <c:pt idx="101">
                  <c:v>41866</c:v>
                </c:pt>
                <c:pt idx="102">
                  <c:v>41865</c:v>
                </c:pt>
                <c:pt idx="103">
                  <c:v>41864</c:v>
                </c:pt>
                <c:pt idx="104">
                  <c:v>41863</c:v>
                </c:pt>
                <c:pt idx="105">
                  <c:v>41862</c:v>
                </c:pt>
                <c:pt idx="106">
                  <c:v>41859</c:v>
                </c:pt>
                <c:pt idx="107">
                  <c:v>41858</c:v>
                </c:pt>
                <c:pt idx="108">
                  <c:v>41857</c:v>
                </c:pt>
                <c:pt idx="109">
                  <c:v>41856</c:v>
                </c:pt>
                <c:pt idx="110">
                  <c:v>41855</c:v>
                </c:pt>
                <c:pt idx="111">
                  <c:v>41852</c:v>
                </c:pt>
                <c:pt idx="112">
                  <c:v>41851</c:v>
                </c:pt>
                <c:pt idx="113">
                  <c:v>41850</c:v>
                </c:pt>
                <c:pt idx="114">
                  <c:v>41849</c:v>
                </c:pt>
                <c:pt idx="115">
                  <c:v>41848</c:v>
                </c:pt>
                <c:pt idx="116">
                  <c:v>41845</c:v>
                </c:pt>
                <c:pt idx="117">
                  <c:v>41844</c:v>
                </c:pt>
                <c:pt idx="118">
                  <c:v>41843</c:v>
                </c:pt>
                <c:pt idx="119">
                  <c:v>41842</c:v>
                </c:pt>
                <c:pt idx="120">
                  <c:v>41841</c:v>
                </c:pt>
                <c:pt idx="121">
                  <c:v>41838</c:v>
                </c:pt>
                <c:pt idx="122">
                  <c:v>41837</c:v>
                </c:pt>
                <c:pt idx="123">
                  <c:v>41836</c:v>
                </c:pt>
                <c:pt idx="124">
                  <c:v>41835</c:v>
                </c:pt>
                <c:pt idx="125">
                  <c:v>41834</c:v>
                </c:pt>
                <c:pt idx="126">
                  <c:v>41831</c:v>
                </c:pt>
                <c:pt idx="127">
                  <c:v>41830</c:v>
                </c:pt>
                <c:pt idx="128">
                  <c:v>41829</c:v>
                </c:pt>
                <c:pt idx="129">
                  <c:v>41828</c:v>
                </c:pt>
                <c:pt idx="130">
                  <c:v>41827</c:v>
                </c:pt>
                <c:pt idx="131">
                  <c:v>41823</c:v>
                </c:pt>
                <c:pt idx="132">
                  <c:v>41822</c:v>
                </c:pt>
                <c:pt idx="133">
                  <c:v>41821</c:v>
                </c:pt>
                <c:pt idx="134">
                  <c:v>41820</c:v>
                </c:pt>
                <c:pt idx="135">
                  <c:v>41817</c:v>
                </c:pt>
                <c:pt idx="136">
                  <c:v>41816</c:v>
                </c:pt>
                <c:pt idx="137">
                  <c:v>41815</c:v>
                </c:pt>
                <c:pt idx="138">
                  <c:v>41814</c:v>
                </c:pt>
                <c:pt idx="139">
                  <c:v>41813</c:v>
                </c:pt>
                <c:pt idx="140">
                  <c:v>41810</c:v>
                </c:pt>
                <c:pt idx="141">
                  <c:v>41809</c:v>
                </c:pt>
                <c:pt idx="142">
                  <c:v>41808</c:v>
                </c:pt>
                <c:pt idx="143">
                  <c:v>41807</c:v>
                </c:pt>
                <c:pt idx="144">
                  <c:v>41806</c:v>
                </c:pt>
                <c:pt idx="145">
                  <c:v>41803</c:v>
                </c:pt>
                <c:pt idx="146">
                  <c:v>41802</c:v>
                </c:pt>
                <c:pt idx="147">
                  <c:v>41801</c:v>
                </c:pt>
                <c:pt idx="148">
                  <c:v>41800</c:v>
                </c:pt>
                <c:pt idx="149">
                  <c:v>41799</c:v>
                </c:pt>
                <c:pt idx="150">
                  <c:v>41796</c:v>
                </c:pt>
                <c:pt idx="151">
                  <c:v>41795</c:v>
                </c:pt>
                <c:pt idx="152">
                  <c:v>41794</c:v>
                </c:pt>
                <c:pt idx="153">
                  <c:v>41793</c:v>
                </c:pt>
                <c:pt idx="154">
                  <c:v>41792</c:v>
                </c:pt>
                <c:pt idx="155">
                  <c:v>41789</c:v>
                </c:pt>
                <c:pt idx="156">
                  <c:v>41788</c:v>
                </c:pt>
                <c:pt idx="157">
                  <c:v>41787</c:v>
                </c:pt>
                <c:pt idx="158">
                  <c:v>41786</c:v>
                </c:pt>
                <c:pt idx="159">
                  <c:v>41782</c:v>
                </c:pt>
                <c:pt idx="160">
                  <c:v>41781</c:v>
                </c:pt>
                <c:pt idx="161">
                  <c:v>41780</c:v>
                </c:pt>
                <c:pt idx="162">
                  <c:v>41779</c:v>
                </c:pt>
                <c:pt idx="163">
                  <c:v>41778</c:v>
                </c:pt>
                <c:pt idx="164">
                  <c:v>41775</c:v>
                </c:pt>
                <c:pt idx="165">
                  <c:v>41774</c:v>
                </c:pt>
                <c:pt idx="166">
                  <c:v>41773</c:v>
                </c:pt>
                <c:pt idx="167">
                  <c:v>41772</c:v>
                </c:pt>
                <c:pt idx="168">
                  <c:v>41771</c:v>
                </c:pt>
                <c:pt idx="169">
                  <c:v>41768</c:v>
                </c:pt>
                <c:pt idx="170">
                  <c:v>41767</c:v>
                </c:pt>
                <c:pt idx="171">
                  <c:v>41766</c:v>
                </c:pt>
                <c:pt idx="172">
                  <c:v>41765</c:v>
                </c:pt>
                <c:pt idx="173">
                  <c:v>41764</c:v>
                </c:pt>
                <c:pt idx="174">
                  <c:v>41761</c:v>
                </c:pt>
                <c:pt idx="175">
                  <c:v>41760</c:v>
                </c:pt>
                <c:pt idx="176">
                  <c:v>41759</c:v>
                </c:pt>
                <c:pt idx="177">
                  <c:v>41758</c:v>
                </c:pt>
                <c:pt idx="178">
                  <c:v>41757</c:v>
                </c:pt>
                <c:pt idx="179">
                  <c:v>41754</c:v>
                </c:pt>
                <c:pt idx="180">
                  <c:v>41753</c:v>
                </c:pt>
                <c:pt idx="181">
                  <c:v>41752</c:v>
                </c:pt>
                <c:pt idx="182">
                  <c:v>41751</c:v>
                </c:pt>
                <c:pt idx="183">
                  <c:v>41750</c:v>
                </c:pt>
                <c:pt idx="184">
                  <c:v>41746</c:v>
                </c:pt>
                <c:pt idx="185">
                  <c:v>41745</c:v>
                </c:pt>
                <c:pt idx="186">
                  <c:v>41744</c:v>
                </c:pt>
                <c:pt idx="187">
                  <c:v>41743</c:v>
                </c:pt>
                <c:pt idx="188">
                  <c:v>41740</c:v>
                </c:pt>
                <c:pt idx="189">
                  <c:v>41739</c:v>
                </c:pt>
                <c:pt idx="190">
                  <c:v>41738</c:v>
                </c:pt>
                <c:pt idx="191">
                  <c:v>41737</c:v>
                </c:pt>
                <c:pt idx="192">
                  <c:v>41736</c:v>
                </c:pt>
                <c:pt idx="193">
                  <c:v>41733</c:v>
                </c:pt>
                <c:pt idx="194">
                  <c:v>41732</c:v>
                </c:pt>
                <c:pt idx="195">
                  <c:v>41731</c:v>
                </c:pt>
                <c:pt idx="196">
                  <c:v>41730</c:v>
                </c:pt>
                <c:pt idx="197">
                  <c:v>41729</c:v>
                </c:pt>
                <c:pt idx="198">
                  <c:v>41726</c:v>
                </c:pt>
                <c:pt idx="199">
                  <c:v>41725</c:v>
                </c:pt>
                <c:pt idx="200">
                  <c:v>41724</c:v>
                </c:pt>
                <c:pt idx="201">
                  <c:v>41723</c:v>
                </c:pt>
                <c:pt idx="202">
                  <c:v>41722</c:v>
                </c:pt>
                <c:pt idx="203">
                  <c:v>41719</c:v>
                </c:pt>
                <c:pt idx="204">
                  <c:v>41718</c:v>
                </c:pt>
                <c:pt idx="205">
                  <c:v>41717</c:v>
                </c:pt>
                <c:pt idx="206">
                  <c:v>41716</c:v>
                </c:pt>
                <c:pt idx="207">
                  <c:v>41715</c:v>
                </c:pt>
                <c:pt idx="208">
                  <c:v>41712</c:v>
                </c:pt>
                <c:pt idx="209">
                  <c:v>41711</c:v>
                </c:pt>
                <c:pt idx="210">
                  <c:v>41710</c:v>
                </c:pt>
                <c:pt idx="211">
                  <c:v>41709</c:v>
                </c:pt>
                <c:pt idx="212">
                  <c:v>41708</c:v>
                </c:pt>
                <c:pt idx="213">
                  <c:v>41705</c:v>
                </c:pt>
                <c:pt idx="214">
                  <c:v>41704</c:v>
                </c:pt>
                <c:pt idx="215">
                  <c:v>41703</c:v>
                </c:pt>
                <c:pt idx="216">
                  <c:v>41702</c:v>
                </c:pt>
                <c:pt idx="217">
                  <c:v>41701</c:v>
                </c:pt>
                <c:pt idx="218">
                  <c:v>41698</c:v>
                </c:pt>
                <c:pt idx="219">
                  <c:v>41697</c:v>
                </c:pt>
                <c:pt idx="220">
                  <c:v>41696</c:v>
                </c:pt>
                <c:pt idx="221">
                  <c:v>41695</c:v>
                </c:pt>
                <c:pt idx="222">
                  <c:v>41694</c:v>
                </c:pt>
                <c:pt idx="223">
                  <c:v>41691</c:v>
                </c:pt>
                <c:pt idx="224">
                  <c:v>41690</c:v>
                </c:pt>
                <c:pt idx="225">
                  <c:v>41689</c:v>
                </c:pt>
                <c:pt idx="226">
                  <c:v>41688</c:v>
                </c:pt>
                <c:pt idx="227">
                  <c:v>41684</c:v>
                </c:pt>
                <c:pt idx="228">
                  <c:v>41683</c:v>
                </c:pt>
                <c:pt idx="229">
                  <c:v>41682</c:v>
                </c:pt>
                <c:pt idx="230">
                  <c:v>41681</c:v>
                </c:pt>
                <c:pt idx="231">
                  <c:v>41680</c:v>
                </c:pt>
                <c:pt idx="232">
                  <c:v>41677</c:v>
                </c:pt>
                <c:pt idx="233">
                  <c:v>41676</c:v>
                </c:pt>
                <c:pt idx="234">
                  <c:v>41675</c:v>
                </c:pt>
                <c:pt idx="235">
                  <c:v>41674</c:v>
                </c:pt>
                <c:pt idx="236">
                  <c:v>41673</c:v>
                </c:pt>
                <c:pt idx="237">
                  <c:v>41670</c:v>
                </c:pt>
                <c:pt idx="238">
                  <c:v>41669</c:v>
                </c:pt>
                <c:pt idx="239">
                  <c:v>41668</c:v>
                </c:pt>
                <c:pt idx="240">
                  <c:v>41667</c:v>
                </c:pt>
                <c:pt idx="241">
                  <c:v>41666</c:v>
                </c:pt>
                <c:pt idx="242">
                  <c:v>41663</c:v>
                </c:pt>
                <c:pt idx="243">
                  <c:v>41662</c:v>
                </c:pt>
                <c:pt idx="244">
                  <c:v>41661</c:v>
                </c:pt>
                <c:pt idx="245">
                  <c:v>41660</c:v>
                </c:pt>
                <c:pt idx="246">
                  <c:v>41656</c:v>
                </c:pt>
                <c:pt idx="247">
                  <c:v>41655</c:v>
                </c:pt>
                <c:pt idx="248">
                  <c:v>41654</c:v>
                </c:pt>
                <c:pt idx="249">
                  <c:v>41653</c:v>
                </c:pt>
                <c:pt idx="250">
                  <c:v>41652</c:v>
                </c:pt>
                <c:pt idx="251">
                  <c:v>41649</c:v>
                </c:pt>
                <c:pt idx="252">
                  <c:v>41648</c:v>
                </c:pt>
                <c:pt idx="253">
                  <c:v>41647</c:v>
                </c:pt>
                <c:pt idx="254">
                  <c:v>41646</c:v>
                </c:pt>
                <c:pt idx="255">
                  <c:v>41645</c:v>
                </c:pt>
                <c:pt idx="256">
                  <c:v>41642</c:v>
                </c:pt>
                <c:pt idx="257">
                  <c:v>41641</c:v>
                </c:pt>
                <c:pt idx="258">
                  <c:v>41639</c:v>
                </c:pt>
                <c:pt idx="259">
                  <c:v>41638</c:v>
                </c:pt>
                <c:pt idx="260">
                  <c:v>41635</c:v>
                </c:pt>
                <c:pt idx="261">
                  <c:v>41634</c:v>
                </c:pt>
                <c:pt idx="262">
                  <c:v>41632</c:v>
                </c:pt>
                <c:pt idx="263">
                  <c:v>41631</c:v>
                </c:pt>
                <c:pt idx="264">
                  <c:v>41628</c:v>
                </c:pt>
                <c:pt idx="265">
                  <c:v>41627</c:v>
                </c:pt>
                <c:pt idx="266">
                  <c:v>41626</c:v>
                </c:pt>
                <c:pt idx="267">
                  <c:v>41625</c:v>
                </c:pt>
                <c:pt idx="268">
                  <c:v>41624</c:v>
                </c:pt>
                <c:pt idx="269">
                  <c:v>41621</c:v>
                </c:pt>
                <c:pt idx="270">
                  <c:v>41620</c:v>
                </c:pt>
                <c:pt idx="271">
                  <c:v>41619</c:v>
                </c:pt>
                <c:pt idx="272">
                  <c:v>41618</c:v>
                </c:pt>
                <c:pt idx="273">
                  <c:v>41617</c:v>
                </c:pt>
                <c:pt idx="274">
                  <c:v>41614</c:v>
                </c:pt>
                <c:pt idx="275">
                  <c:v>41613</c:v>
                </c:pt>
                <c:pt idx="276">
                  <c:v>41612</c:v>
                </c:pt>
                <c:pt idx="277">
                  <c:v>41611</c:v>
                </c:pt>
                <c:pt idx="278">
                  <c:v>41610</c:v>
                </c:pt>
                <c:pt idx="279">
                  <c:v>41607</c:v>
                </c:pt>
                <c:pt idx="280">
                  <c:v>41605</c:v>
                </c:pt>
                <c:pt idx="281">
                  <c:v>41604</c:v>
                </c:pt>
                <c:pt idx="282">
                  <c:v>41603</c:v>
                </c:pt>
                <c:pt idx="283">
                  <c:v>41600</c:v>
                </c:pt>
                <c:pt idx="284">
                  <c:v>41599</c:v>
                </c:pt>
                <c:pt idx="285">
                  <c:v>41598</c:v>
                </c:pt>
                <c:pt idx="286">
                  <c:v>41597</c:v>
                </c:pt>
                <c:pt idx="287">
                  <c:v>41596</c:v>
                </c:pt>
                <c:pt idx="288">
                  <c:v>41593</c:v>
                </c:pt>
                <c:pt idx="289">
                  <c:v>41592</c:v>
                </c:pt>
                <c:pt idx="290">
                  <c:v>41591</c:v>
                </c:pt>
                <c:pt idx="291">
                  <c:v>41590</c:v>
                </c:pt>
                <c:pt idx="292">
                  <c:v>41589</c:v>
                </c:pt>
                <c:pt idx="293">
                  <c:v>41586</c:v>
                </c:pt>
                <c:pt idx="294">
                  <c:v>41585</c:v>
                </c:pt>
                <c:pt idx="295">
                  <c:v>41584</c:v>
                </c:pt>
                <c:pt idx="296">
                  <c:v>41583</c:v>
                </c:pt>
                <c:pt idx="297">
                  <c:v>41582</c:v>
                </c:pt>
                <c:pt idx="298">
                  <c:v>41579</c:v>
                </c:pt>
                <c:pt idx="299">
                  <c:v>41578</c:v>
                </c:pt>
                <c:pt idx="300">
                  <c:v>41577</c:v>
                </c:pt>
                <c:pt idx="301">
                  <c:v>41576</c:v>
                </c:pt>
                <c:pt idx="302">
                  <c:v>41575</c:v>
                </c:pt>
                <c:pt idx="303">
                  <c:v>41572</c:v>
                </c:pt>
                <c:pt idx="304">
                  <c:v>41571</c:v>
                </c:pt>
                <c:pt idx="305">
                  <c:v>41570</c:v>
                </c:pt>
                <c:pt idx="306">
                  <c:v>41569</c:v>
                </c:pt>
                <c:pt idx="307">
                  <c:v>41568</c:v>
                </c:pt>
                <c:pt idx="308">
                  <c:v>41565</c:v>
                </c:pt>
                <c:pt idx="309">
                  <c:v>41564</c:v>
                </c:pt>
                <c:pt idx="310">
                  <c:v>41563</c:v>
                </c:pt>
                <c:pt idx="311">
                  <c:v>41562</c:v>
                </c:pt>
                <c:pt idx="312">
                  <c:v>41561</c:v>
                </c:pt>
                <c:pt idx="313">
                  <c:v>41558</c:v>
                </c:pt>
                <c:pt idx="314">
                  <c:v>41557</c:v>
                </c:pt>
                <c:pt idx="315">
                  <c:v>41556</c:v>
                </c:pt>
                <c:pt idx="316">
                  <c:v>41555</c:v>
                </c:pt>
                <c:pt idx="317">
                  <c:v>41554</c:v>
                </c:pt>
                <c:pt idx="318">
                  <c:v>41551</c:v>
                </c:pt>
                <c:pt idx="319">
                  <c:v>41550</c:v>
                </c:pt>
                <c:pt idx="320">
                  <c:v>41549</c:v>
                </c:pt>
                <c:pt idx="321">
                  <c:v>41548</c:v>
                </c:pt>
                <c:pt idx="322">
                  <c:v>41547</c:v>
                </c:pt>
                <c:pt idx="323">
                  <c:v>41544</c:v>
                </c:pt>
                <c:pt idx="324">
                  <c:v>41543</c:v>
                </c:pt>
                <c:pt idx="325">
                  <c:v>41542</c:v>
                </c:pt>
                <c:pt idx="326">
                  <c:v>41541</c:v>
                </c:pt>
                <c:pt idx="327">
                  <c:v>41540</c:v>
                </c:pt>
                <c:pt idx="328">
                  <c:v>41537</c:v>
                </c:pt>
                <c:pt idx="329">
                  <c:v>41536</c:v>
                </c:pt>
                <c:pt idx="330">
                  <c:v>41535</c:v>
                </c:pt>
                <c:pt idx="331">
                  <c:v>41534</c:v>
                </c:pt>
                <c:pt idx="332">
                  <c:v>41533</c:v>
                </c:pt>
                <c:pt idx="333">
                  <c:v>41530</c:v>
                </c:pt>
                <c:pt idx="334">
                  <c:v>41529</c:v>
                </c:pt>
                <c:pt idx="335">
                  <c:v>41528</c:v>
                </c:pt>
                <c:pt idx="336">
                  <c:v>41527</c:v>
                </c:pt>
                <c:pt idx="337">
                  <c:v>41526</c:v>
                </c:pt>
                <c:pt idx="338">
                  <c:v>41523</c:v>
                </c:pt>
                <c:pt idx="339">
                  <c:v>41522</c:v>
                </c:pt>
                <c:pt idx="340">
                  <c:v>41521</c:v>
                </c:pt>
                <c:pt idx="341">
                  <c:v>41520</c:v>
                </c:pt>
                <c:pt idx="342">
                  <c:v>41516</c:v>
                </c:pt>
                <c:pt idx="343">
                  <c:v>41515</c:v>
                </c:pt>
                <c:pt idx="344">
                  <c:v>41514</c:v>
                </c:pt>
                <c:pt idx="345">
                  <c:v>41513</c:v>
                </c:pt>
                <c:pt idx="346">
                  <c:v>41512</c:v>
                </c:pt>
                <c:pt idx="347">
                  <c:v>41509</c:v>
                </c:pt>
                <c:pt idx="348">
                  <c:v>41508</c:v>
                </c:pt>
                <c:pt idx="349">
                  <c:v>41507</c:v>
                </c:pt>
                <c:pt idx="350">
                  <c:v>41506</c:v>
                </c:pt>
                <c:pt idx="351">
                  <c:v>41505</c:v>
                </c:pt>
                <c:pt idx="352">
                  <c:v>41502</c:v>
                </c:pt>
                <c:pt idx="353">
                  <c:v>41501</c:v>
                </c:pt>
                <c:pt idx="354">
                  <c:v>41500</c:v>
                </c:pt>
                <c:pt idx="355">
                  <c:v>41499</c:v>
                </c:pt>
                <c:pt idx="356">
                  <c:v>41498</c:v>
                </c:pt>
                <c:pt idx="357">
                  <c:v>41495</c:v>
                </c:pt>
                <c:pt idx="358">
                  <c:v>41494</c:v>
                </c:pt>
                <c:pt idx="359">
                  <c:v>41493</c:v>
                </c:pt>
                <c:pt idx="360">
                  <c:v>41492</c:v>
                </c:pt>
                <c:pt idx="361">
                  <c:v>41491</c:v>
                </c:pt>
                <c:pt idx="362">
                  <c:v>41488</c:v>
                </c:pt>
                <c:pt idx="363">
                  <c:v>41487</c:v>
                </c:pt>
                <c:pt idx="364">
                  <c:v>41486</c:v>
                </c:pt>
                <c:pt idx="365">
                  <c:v>41485</c:v>
                </c:pt>
                <c:pt idx="366">
                  <c:v>41484</c:v>
                </c:pt>
                <c:pt idx="367">
                  <c:v>41481</c:v>
                </c:pt>
                <c:pt idx="368">
                  <c:v>41480</c:v>
                </c:pt>
                <c:pt idx="369">
                  <c:v>41479</c:v>
                </c:pt>
                <c:pt idx="370">
                  <c:v>41478</c:v>
                </c:pt>
                <c:pt idx="371">
                  <c:v>41477</c:v>
                </c:pt>
                <c:pt idx="372">
                  <c:v>41474</c:v>
                </c:pt>
                <c:pt idx="373">
                  <c:v>41473</c:v>
                </c:pt>
                <c:pt idx="374">
                  <c:v>41472</c:v>
                </c:pt>
                <c:pt idx="375">
                  <c:v>41471</c:v>
                </c:pt>
                <c:pt idx="376">
                  <c:v>41470</c:v>
                </c:pt>
                <c:pt idx="377">
                  <c:v>41467</c:v>
                </c:pt>
                <c:pt idx="378">
                  <c:v>41466</c:v>
                </c:pt>
                <c:pt idx="379">
                  <c:v>41465</c:v>
                </c:pt>
                <c:pt idx="380">
                  <c:v>41464</c:v>
                </c:pt>
                <c:pt idx="381">
                  <c:v>41463</c:v>
                </c:pt>
                <c:pt idx="382">
                  <c:v>41460</c:v>
                </c:pt>
                <c:pt idx="383">
                  <c:v>41458</c:v>
                </c:pt>
                <c:pt idx="384">
                  <c:v>41457</c:v>
                </c:pt>
                <c:pt idx="385">
                  <c:v>41456</c:v>
                </c:pt>
                <c:pt idx="386">
                  <c:v>41453</c:v>
                </c:pt>
                <c:pt idx="387">
                  <c:v>41452</c:v>
                </c:pt>
                <c:pt idx="388">
                  <c:v>41451</c:v>
                </c:pt>
                <c:pt idx="389">
                  <c:v>41450</c:v>
                </c:pt>
                <c:pt idx="390">
                  <c:v>41449</c:v>
                </c:pt>
                <c:pt idx="391">
                  <c:v>41446</c:v>
                </c:pt>
                <c:pt idx="392">
                  <c:v>41445</c:v>
                </c:pt>
                <c:pt idx="393">
                  <c:v>41444</c:v>
                </c:pt>
                <c:pt idx="394">
                  <c:v>41443</c:v>
                </c:pt>
                <c:pt idx="395">
                  <c:v>41442</c:v>
                </c:pt>
                <c:pt idx="396">
                  <c:v>41439</c:v>
                </c:pt>
                <c:pt idx="397">
                  <c:v>41438</c:v>
                </c:pt>
                <c:pt idx="398">
                  <c:v>41437</c:v>
                </c:pt>
                <c:pt idx="399">
                  <c:v>41436</c:v>
                </c:pt>
                <c:pt idx="400">
                  <c:v>41435</c:v>
                </c:pt>
                <c:pt idx="401">
                  <c:v>41432</c:v>
                </c:pt>
                <c:pt idx="402">
                  <c:v>41431</c:v>
                </c:pt>
                <c:pt idx="403">
                  <c:v>41430</c:v>
                </c:pt>
                <c:pt idx="404">
                  <c:v>41429</c:v>
                </c:pt>
                <c:pt idx="405">
                  <c:v>41428</c:v>
                </c:pt>
                <c:pt idx="406">
                  <c:v>41425</c:v>
                </c:pt>
                <c:pt idx="407">
                  <c:v>41424</c:v>
                </c:pt>
                <c:pt idx="408">
                  <c:v>41423</c:v>
                </c:pt>
                <c:pt idx="409">
                  <c:v>41422</c:v>
                </c:pt>
                <c:pt idx="410">
                  <c:v>41418</c:v>
                </c:pt>
                <c:pt idx="411">
                  <c:v>41417</c:v>
                </c:pt>
                <c:pt idx="412">
                  <c:v>41416</c:v>
                </c:pt>
                <c:pt idx="413">
                  <c:v>41415</c:v>
                </c:pt>
                <c:pt idx="414">
                  <c:v>41414</c:v>
                </c:pt>
                <c:pt idx="415">
                  <c:v>41411</c:v>
                </c:pt>
                <c:pt idx="416">
                  <c:v>41410</c:v>
                </c:pt>
                <c:pt idx="417">
                  <c:v>41409</c:v>
                </c:pt>
                <c:pt idx="418">
                  <c:v>41408</c:v>
                </c:pt>
                <c:pt idx="419">
                  <c:v>41407</c:v>
                </c:pt>
                <c:pt idx="420">
                  <c:v>41404</c:v>
                </c:pt>
                <c:pt idx="421">
                  <c:v>41403</c:v>
                </c:pt>
                <c:pt idx="422">
                  <c:v>41402</c:v>
                </c:pt>
                <c:pt idx="423">
                  <c:v>41401</c:v>
                </c:pt>
                <c:pt idx="424">
                  <c:v>41400</c:v>
                </c:pt>
                <c:pt idx="425">
                  <c:v>41397</c:v>
                </c:pt>
                <c:pt idx="426">
                  <c:v>41396</c:v>
                </c:pt>
                <c:pt idx="427">
                  <c:v>41395</c:v>
                </c:pt>
                <c:pt idx="428">
                  <c:v>41394</c:v>
                </c:pt>
                <c:pt idx="429">
                  <c:v>41393</c:v>
                </c:pt>
                <c:pt idx="430">
                  <c:v>41390</c:v>
                </c:pt>
                <c:pt idx="431">
                  <c:v>41389</c:v>
                </c:pt>
                <c:pt idx="432">
                  <c:v>41388</c:v>
                </c:pt>
                <c:pt idx="433">
                  <c:v>41387</c:v>
                </c:pt>
                <c:pt idx="434">
                  <c:v>41386</c:v>
                </c:pt>
                <c:pt idx="435">
                  <c:v>41383</c:v>
                </c:pt>
                <c:pt idx="436">
                  <c:v>41382</c:v>
                </c:pt>
                <c:pt idx="437">
                  <c:v>41381</c:v>
                </c:pt>
                <c:pt idx="438">
                  <c:v>41380</c:v>
                </c:pt>
                <c:pt idx="439">
                  <c:v>41379</c:v>
                </c:pt>
                <c:pt idx="440">
                  <c:v>41376</c:v>
                </c:pt>
                <c:pt idx="441">
                  <c:v>41375</c:v>
                </c:pt>
                <c:pt idx="442">
                  <c:v>41374</c:v>
                </c:pt>
                <c:pt idx="443">
                  <c:v>41373</c:v>
                </c:pt>
                <c:pt idx="444">
                  <c:v>41372</c:v>
                </c:pt>
                <c:pt idx="445">
                  <c:v>41369</c:v>
                </c:pt>
                <c:pt idx="446">
                  <c:v>41368</c:v>
                </c:pt>
                <c:pt idx="447">
                  <c:v>41367</c:v>
                </c:pt>
                <c:pt idx="448">
                  <c:v>41366</c:v>
                </c:pt>
                <c:pt idx="449">
                  <c:v>41365</c:v>
                </c:pt>
                <c:pt idx="450">
                  <c:v>41361</c:v>
                </c:pt>
                <c:pt idx="451">
                  <c:v>41360</c:v>
                </c:pt>
                <c:pt idx="452">
                  <c:v>41359</c:v>
                </c:pt>
                <c:pt idx="453">
                  <c:v>41358</c:v>
                </c:pt>
                <c:pt idx="454">
                  <c:v>41355</c:v>
                </c:pt>
                <c:pt idx="455">
                  <c:v>41354</c:v>
                </c:pt>
                <c:pt idx="456">
                  <c:v>41353</c:v>
                </c:pt>
                <c:pt idx="457">
                  <c:v>41352</c:v>
                </c:pt>
                <c:pt idx="458">
                  <c:v>41351</c:v>
                </c:pt>
                <c:pt idx="459">
                  <c:v>41348</c:v>
                </c:pt>
                <c:pt idx="460">
                  <c:v>41347</c:v>
                </c:pt>
                <c:pt idx="461">
                  <c:v>41346</c:v>
                </c:pt>
                <c:pt idx="462">
                  <c:v>41345</c:v>
                </c:pt>
                <c:pt idx="463">
                  <c:v>41344</c:v>
                </c:pt>
                <c:pt idx="464">
                  <c:v>41341</c:v>
                </c:pt>
                <c:pt idx="465">
                  <c:v>41340</c:v>
                </c:pt>
                <c:pt idx="466">
                  <c:v>41339</c:v>
                </c:pt>
                <c:pt idx="467">
                  <c:v>41338</c:v>
                </c:pt>
                <c:pt idx="468">
                  <c:v>41337</c:v>
                </c:pt>
                <c:pt idx="469">
                  <c:v>41334</c:v>
                </c:pt>
                <c:pt idx="470">
                  <c:v>41333</c:v>
                </c:pt>
                <c:pt idx="471">
                  <c:v>41332</c:v>
                </c:pt>
                <c:pt idx="472">
                  <c:v>41331</c:v>
                </c:pt>
                <c:pt idx="473">
                  <c:v>41330</c:v>
                </c:pt>
                <c:pt idx="474">
                  <c:v>41327</c:v>
                </c:pt>
                <c:pt idx="475">
                  <c:v>41326</c:v>
                </c:pt>
                <c:pt idx="476">
                  <c:v>41325</c:v>
                </c:pt>
                <c:pt idx="477">
                  <c:v>41324</c:v>
                </c:pt>
                <c:pt idx="478">
                  <c:v>41320</c:v>
                </c:pt>
                <c:pt idx="479">
                  <c:v>41319</c:v>
                </c:pt>
                <c:pt idx="480">
                  <c:v>41318</c:v>
                </c:pt>
                <c:pt idx="481">
                  <c:v>41317</c:v>
                </c:pt>
                <c:pt idx="482">
                  <c:v>41316</c:v>
                </c:pt>
                <c:pt idx="483">
                  <c:v>41313</c:v>
                </c:pt>
                <c:pt idx="484">
                  <c:v>41312</c:v>
                </c:pt>
                <c:pt idx="485">
                  <c:v>41311</c:v>
                </c:pt>
                <c:pt idx="486">
                  <c:v>41310</c:v>
                </c:pt>
                <c:pt idx="487">
                  <c:v>41309</c:v>
                </c:pt>
                <c:pt idx="488">
                  <c:v>41306</c:v>
                </c:pt>
                <c:pt idx="489">
                  <c:v>41305</c:v>
                </c:pt>
                <c:pt idx="490">
                  <c:v>41304</c:v>
                </c:pt>
                <c:pt idx="491">
                  <c:v>41303</c:v>
                </c:pt>
                <c:pt idx="492">
                  <c:v>41302</c:v>
                </c:pt>
                <c:pt idx="493">
                  <c:v>41299</c:v>
                </c:pt>
                <c:pt idx="494">
                  <c:v>41298</c:v>
                </c:pt>
                <c:pt idx="495">
                  <c:v>41297</c:v>
                </c:pt>
                <c:pt idx="496">
                  <c:v>41296</c:v>
                </c:pt>
                <c:pt idx="497">
                  <c:v>41292</c:v>
                </c:pt>
                <c:pt idx="498">
                  <c:v>41291</c:v>
                </c:pt>
                <c:pt idx="499">
                  <c:v>41290</c:v>
                </c:pt>
              </c:numCache>
            </c:numRef>
          </c:cat>
          <c:val>
            <c:numRef>
              <c:f>CalculationsAndCharts!$G$33:$G$532</c:f>
              <c:numCache>
                <c:formatCode>#,##0.00</c:formatCode>
                <c:ptCount val="500"/>
                <c:pt idx="0">
                  <c:v>26.18</c:v>
                </c:pt>
                <c:pt idx="1">
                  <c:v>26.6</c:v>
                </c:pt>
                <c:pt idx="2">
                  <c:v>25.46</c:v>
                </c:pt>
                <c:pt idx="3">
                  <c:v>25.59</c:v>
                </c:pt>
                <c:pt idx="4">
                  <c:v>25.96</c:v>
                </c:pt>
                <c:pt idx="5">
                  <c:v>26.97</c:v>
                </c:pt>
                <c:pt idx="6">
                  <c:v>27.01</c:v>
                </c:pt>
                <c:pt idx="7">
                  <c:v>27.09</c:v>
                </c:pt>
                <c:pt idx="8">
                  <c:v>26.78</c:v>
                </c:pt>
                <c:pt idx="9">
                  <c:v>27.71</c:v>
                </c:pt>
                <c:pt idx="10">
                  <c:v>27.47</c:v>
                </c:pt>
                <c:pt idx="11">
                  <c:v>27.45</c:v>
                </c:pt>
                <c:pt idx="12">
                  <c:v>26.95</c:v>
                </c:pt>
                <c:pt idx="13">
                  <c:v>26.61</c:v>
                </c:pt>
                <c:pt idx="14">
                  <c:v>26.61</c:v>
                </c:pt>
                <c:pt idx="15">
                  <c:v>26.25</c:v>
                </c:pt>
                <c:pt idx="16">
                  <c:v>25.98</c:v>
                </c:pt>
                <c:pt idx="17">
                  <c:v>26.12</c:v>
                </c:pt>
                <c:pt idx="18">
                  <c:v>25.78</c:v>
                </c:pt>
                <c:pt idx="19">
                  <c:v>25.58</c:v>
                </c:pt>
                <c:pt idx="20">
                  <c:v>25.5</c:v>
                </c:pt>
                <c:pt idx="21">
                  <c:v>25.99</c:v>
                </c:pt>
                <c:pt idx="22">
                  <c:v>25.8</c:v>
                </c:pt>
                <c:pt idx="23">
                  <c:v>26.13</c:v>
                </c:pt>
                <c:pt idx="24">
                  <c:v>26.3</c:v>
                </c:pt>
                <c:pt idx="25">
                  <c:v>26.29</c:v>
                </c:pt>
                <c:pt idx="26">
                  <c:v>26.26</c:v>
                </c:pt>
                <c:pt idx="27">
                  <c:v>25.94</c:v>
                </c:pt>
                <c:pt idx="28">
                  <c:v>26.53</c:v>
                </c:pt>
                <c:pt idx="29">
                  <c:v>26.26</c:v>
                </c:pt>
                <c:pt idx="30">
                  <c:v>26.27</c:v>
                </c:pt>
                <c:pt idx="31">
                  <c:v>26.3</c:v>
                </c:pt>
                <c:pt idx="32">
                  <c:v>26.28</c:v>
                </c:pt>
                <c:pt idx="33">
                  <c:v>26.13</c:v>
                </c:pt>
                <c:pt idx="34">
                  <c:v>25.6</c:v>
                </c:pt>
                <c:pt idx="35">
                  <c:v>25.68</c:v>
                </c:pt>
                <c:pt idx="36">
                  <c:v>25.56</c:v>
                </c:pt>
                <c:pt idx="37">
                  <c:v>25.3</c:v>
                </c:pt>
                <c:pt idx="38">
                  <c:v>25.53</c:v>
                </c:pt>
                <c:pt idx="39">
                  <c:v>25.4</c:v>
                </c:pt>
                <c:pt idx="40">
                  <c:v>25.46</c:v>
                </c:pt>
                <c:pt idx="41">
                  <c:v>25.41</c:v>
                </c:pt>
                <c:pt idx="42">
                  <c:v>25.06</c:v>
                </c:pt>
                <c:pt idx="43">
                  <c:v>25.03</c:v>
                </c:pt>
                <c:pt idx="44">
                  <c:v>24.46</c:v>
                </c:pt>
                <c:pt idx="45">
                  <c:v>24.73</c:v>
                </c:pt>
                <c:pt idx="46">
                  <c:v>24.67</c:v>
                </c:pt>
                <c:pt idx="47">
                  <c:v>25.14</c:v>
                </c:pt>
                <c:pt idx="48">
                  <c:v>25.03</c:v>
                </c:pt>
                <c:pt idx="49">
                  <c:v>25.22</c:v>
                </c:pt>
                <c:pt idx="50">
                  <c:v>24.97</c:v>
                </c:pt>
                <c:pt idx="51">
                  <c:v>24.37</c:v>
                </c:pt>
                <c:pt idx="52">
                  <c:v>24.01</c:v>
                </c:pt>
                <c:pt idx="53">
                  <c:v>25.32</c:v>
                </c:pt>
                <c:pt idx="54">
                  <c:v>24.92</c:v>
                </c:pt>
                <c:pt idx="55">
                  <c:v>25.53</c:v>
                </c:pt>
                <c:pt idx="56">
                  <c:v>24.66</c:v>
                </c:pt>
                <c:pt idx="57">
                  <c:v>24.16</c:v>
                </c:pt>
                <c:pt idx="58">
                  <c:v>23.87</c:v>
                </c:pt>
                <c:pt idx="59">
                  <c:v>23.37</c:v>
                </c:pt>
                <c:pt idx="60">
                  <c:v>23.06</c:v>
                </c:pt>
                <c:pt idx="61">
                  <c:v>22.58</c:v>
                </c:pt>
                <c:pt idx="62">
                  <c:v>22.64</c:v>
                </c:pt>
                <c:pt idx="63">
                  <c:v>22.55</c:v>
                </c:pt>
                <c:pt idx="64">
                  <c:v>23.19</c:v>
                </c:pt>
                <c:pt idx="65">
                  <c:v>22.98</c:v>
                </c:pt>
                <c:pt idx="66">
                  <c:v>23.47</c:v>
                </c:pt>
                <c:pt idx="67">
                  <c:v>23.77</c:v>
                </c:pt>
                <c:pt idx="68">
                  <c:v>23.73</c:v>
                </c:pt>
                <c:pt idx="69">
                  <c:v>23.44</c:v>
                </c:pt>
                <c:pt idx="70">
                  <c:v>23.96</c:v>
                </c:pt>
                <c:pt idx="71">
                  <c:v>24.09</c:v>
                </c:pt>
                <c:pt idx="72">
                  <c:v>24.03</c:v>
                </c:pt>
                <c:pt idx="73">
                  <c:v>23.48</c:v>
                </c:pt>
                <c:pt idx="74">
                  <c:v>23.79</c:v>
                </c:pt>
                <c:pt idx="75">
                  <c:v>23.94</c:v>
                </c:pt>
                <c:pt idx="76">
                  <c:v>24.42</c:v>
                </c:pt>
                <c:pt idx="77">
                  <c:v>24.7</c:v>
                </c:pt>
                <c:pt idx="78">
                  <c:v>24.85</c:v>
                </c:pt>
                <c:pt idx="79">
                  <c:v>24.36</c:v>
                </c:pt>
                <c:pt idx="80">
                  <c:v>24.23</c:v>
                </c:pt>
                <c:pt idx="81">
                  <c:v>24.1</c:v>
                </c:pt>
                <c:pt idx="82">
                  <c:v>24.57</c:v>
                </c:pt>
                <c:pt idx="83">
                  <c:v>24.07</c:v>
                </c:pt>
                <c:pt idx="84">
                  <c:v>24.09</c:v>
                </c:pt>
                <c:pt idx="85">
                  <c:v>23.94</c:v>
                </c:pt>
                <c:pt idx="86">
                  <c:v>24.16</c:v>
                </c:pt>
                <c:pt idx="87">
                  <c:v>23.89</c:v>
                </c:pt>
                <c:pt idx="88">
                  <c:v>23.83</c:v>
                </c:pt>
                <c:pt idx="89">
                  <c:v>23.85</c:v>
                </c:pt>
                <c:pt idx="90">
                  <c:v>24.01</c:v>
                </c:pt>
                <c:pt idx="91">
                  <c:v>23.45</c:v>
                </c:pt>
                <c:pt idx="92">
                  <c:v>23.27</c:v>
                </c:pt>
                <c:pt idx="93">
                  <c:v>23.47</c:v>
                </c:pt>
                <c:pt idx="94">
                  <c:v>23.48</c:v>
                </c:pt>
                <c:pt idx="95">
                  <c:v>23.6</c:v>
                </c:pt>
                <c:pt idx="96">
                  <c:v>23.58</c:v>
                </c:pt>
                <c:pt idx="97">
                  <c:v>23.47</c:v>
                </c:pt>
                <c:pt idx="98">
                  <c:v>23.37</c:v>
                </c:pt>
                <c:pt idx="99">
                  <c:v>23.87</c:v>
                </c:pt>
                <c:pt idx="100">
                  <c:v>23.75</c:v>
                </c:pt>
                <c:pt idx="101">
                  <c:v>23.01</c:v>
                </c:pt>
                <c:pt idx="102">
                  <c:v>23.31</c:v>
                </c:pt>
                <c:pt idx="103">
                  <c:v>23.12</c:v>
                </c:pt>
                <c:pt idx="104">
                  <c:v>22.88</c:v>
                </c:pt>
                <c:pt idx="105">
                  <c:v>22.77</c:v>
                </c:pt>
                <c:pt idx="106">
                  <c:v>22.69</c:v>
                </c:pt>
                <c:pt idx="107">
                  <c:v>22.36</c:v>
                </c:pt>
                <c:pt idx="108">
                  <c:v>22.19</c:v>
                </c:pt>
                <c:pt idx="109">
                  <c:v>22.35</c:v>
                </c:pt>
                <c:pt idx="110">
                  <c:v>22.66</c:v>
                </c:pt>
                <c:pt idx="111">
                  <c:v>22.33</c:v>
                </c:pt>
                <c:pt idx="112">
                  <c:v>22.47</c:v>
                </c:pt>
                <c:pt idx="113">
                  <c:v>23.07</c:v>
                </c:pt>
                <c:pt idx="114">
                  <c:v>22.72</c:v>
                </c:pt>
                <c:pt idx="115">
                  <c:v>22.92</c:v>
                </c:pt>
                <c:pt idx="116">
                  <c:v>23.1</c:v>
                </c:pt>
                <c:pt idx="117">
                  <c:v>24.15</c:v>
                </c:pt>
                <c:pt idx="118">
                  <c:v>23.78</c:v>
                </c:pt>
                <c:pt idx="119">
                  <c:v>23.41</c:v>
                </c:pt>
                <c:pt idx="120">
                  <c:v>21.89</c:v>
                </c:pt>
                <c:pt idx="121">
                  <c:v>21.96</c:v>
                </c:pt>
                <c:pt idx="122">
                  <c:v>21.76</c:v>
                </c:pt>
                <c:pt idx="123">
                  <c:v>22</c:v>
                </c:pt>
                <c:pt idx="124">
                  <c:v>21.69</c:v>
                </c:pt>
                <c:pt idx="125">
                  <c:v>21.66</c:v>
                </c:pt>
                <c:pt idx="126">
                  <c:v>21.52</c:v>
                </c:pt>
                <c:pt idx="127">
                  <c:v>21.8</c:v>
                </c:pt>
                <c:pt idx="128">
                  <c:v>21.94</c:v>
                </c:pt>
                <c:pt idx="129">
                  <c:v>21.5</c:v>
                </c:pt>
                <c:pt idx="130">
                  <c:v>21.55</c:v>
                </c:pt>
                <c:pt idx="131">
                  <c:v>21.57</c:v>
                </c:pt>
                <c:pt idx="132">
                  <c:v>21.31</c:v>
                </c:pt>
                <c:pt idx="133">
                  <c:v>21.52</c:v>
                </c:pt>
                <c:pt idx="134">
                  <c:v>21.34</c:v>
                </c:pt>
                <c:pt idx="135">
                  <c:v>21.03</c:v>
                </c:pt>
                <c:pt idx="136">
                  <c:v>20.93</c:v>
                </c:pt>
                <c:pt idx="137">
                  <c:v>21.07</c:v>
                </c:pt>
                <c:pt idx="138">
                  <c:v>21.18</c:v>
                </c:pt>
                <c:pt idx="139">
                  <c:v>21.63</c:v>
                </c:pt>
                <c:pt idx="140">
                  <c:v>21.88</c:v>
                </c:pt>
                <c:pt idx="141">
                  <c:v>21.86</c:v>
                </c:pt>
                <c:pt idx="142">
                  <c:v>21.96</c:v>
                </c:pt>
                <c:pt idx="143">
                  <c:v>21.47</c:v>
                </c:pt>
                <c:pt idx="144">
                  <c:v>22.01</c:v>
                </c:pt>
                <c:pt idx="145">
                  <c:v>21.87</c:v>
                </c:pt>
                <c:pt idx="146">
                  <c:v>21.55</c:v>
                </c:pt>
                <c:pt idx="147">
                  <c:v>21.82</c:v>
                </c:pt>
                <c:pt idx="148">
                  <c:v>22.06</c:v>
                </c:pt>
                <c:pt idx="149">
                  <c:v>22.08</c:v>
                </c:pt>
                <c:pt idx="150">
                  <c:v>21.92</c:v>
                </c:pt>
                <c:pt idx="151">
                  <c:v>21.7</c:v>
                </c:pt>
                <c:pt idx="152">
                  <c:v>21.08</c:v>
                </c:pt>
                <c:pt idx="153">
                  <c:v>21.02</c:v>
                </c:pt>
                <c:pt idx="154">
                  <c:v>21.49</c:v>
                </c:pt>
                <c:pt idx="155">
                  <c:v>21.63</c:v>
                </c:pt>
                <c:pt idx="156">
                  <c:v>21.96</c:v>
                </c:pt>
                <c:pt idx="157">
                  <c:v>21.74</c:v>
                </c:pt>
                <c:pt idx="158">
                  <c:v>21.54</c:v>
                </c:pt>
                <c:pt idx="159">
                  <c:v>21.1</c:v>
                </c:pt>
                <c:pt idx="160">
                  <c:v>20.96</c:v>
                </c:pt>
                <c:pt idx="161">
                  <c:v>20.3</c:v>
                </c:pt>
                <c:pt idx="162">
                  <c:v>20.57</c:v>
                </c:pt>
                <c:pt idx="163">
                  <c:v>20.82</c:v>
                </c:pt>
                <c:pt idx="164">
                  <c:v>20.38</c:v>
                </c:pt>
                <c:pt idx="165">
                  <c:v>20.2</c:v>
                </c:pt>
                <c:pt idx="166">
                  <c:v>20.7</c:v>
                </c:pt>
                <c:pt idx="167">
                  <c:v>21.15</c:v>
                </c:pt>
                <c:pt idx="168">
                  <c:v>21.43</c:v>
                </c:pt>
                <c:pt idx="169">
                  <c:v>20.64</c:v>
                </c:pt>
                <c:pt idx="170">
                  <c:v>20.74</c:v>
                </c:pt>
                <c:pt idx="171">
                  <c:v>20.97</c:v>
                </c:pt>
                <c:pt idx="172">
                  <c:v>21.11</c:v>
                </c:pt>
                <c:pt idx="173">
                  <c:v>21.51</c:v>
                </c:pt>
                <c:pt idx="174">
                  <c:v>21.54</c:v>
                </c:pt>
                <c:pt idx="175">
                  <c:v>21.48</c:v>
                </c:pt>
                <c:pt idx="176">
                  <c:v>21.76</c:v>
                </c:pt>
                <c:pt idx="177">
                  <c:v>21.72</c:v>
                </c:pt>
                <c:pt idx="178">
                  <c:v>21.77</c:v>
                </c:pt>
                <c:pt idx="179">
                  <c:v>22.09</c:v>
                </c:pt>
                <c:pt idx="180">
                  <c:v>22.33</c:v>
                </c:pt>
                <c:pt idx="181">
                  <c:v>22.7</c:v>
                </c:pt>
                <c:pt idx="182">
                  <c:v>23.17</c:v>
                </c:pt>
                <c:pt idx="183">
                  <c:v>23.15</c:v>
                </c:pt>
                <c:pt idx="184">
                  <c:v>22.58</c:v>
                </c:pt>
                <c:pt idx="185">
                  <c:v>22.2</c:v>
                </c:pt>
                <c:pt idx="186">
                  <c:v>22</c:v>
                </c:pt>
                <c:pt idx="187">
                  <c:v>21.67</c:v>
                </c:pt>
                <c:pt idx="188">
                  <c:v>21.63</c:v>
                </c:pt>
                <c:pt idx="189">
                  <c:v>22</c:v>
                </c:pt>
                <c:pt idx="190">
                  <c:v>22.21</c:v>
                </c:pt>
                <c:pt idx="191">
                  <c:v>21.66</c:v>
                </c:pt>
                <c:pt idx="192">
                  <c:v>22.02</c:v>
                </c:pt>
                <c:pt idx="193">
                  <c:v>22.46</c:v>
                </c:pt>
                <c:pt idx="194">
                  <c:v>22.82</c:v>
                </c:pt>
                <c:pt idx="195">
                  <c:v>23.05</c:v>
                </c:pt>
                <c:pt idx="196">
                  <c:v>22.79</c:v>
                </c:pt>
                <c:pt idx="197">
                  <c:v>22.69</c:v>
                </c:pt>
                <c:pt idx="198">
                  <c:v>21.67</c:v>
                </c:pt>
                <c:pt idx="199">
                  <c:v>21.46</c:v>
                </c:pt>
                <c:pt idx="200">
                  <c:v>21.79</c:v>
                </c:pt>
                <c:pt idx="201">
                  <c:v>22.27</c:v>
                </c:pt>
                <c:pt idx="202">
                  <c:v>22.34</c:v>
                </c:pt>
                <c:pt idx="203">
                  <c:v>22.4</c:v>
                </c:pt>
                <c:pt idx="204">
                  <c:v>22.11</c:v>
                </c:pt>
                <c:pt idx="205">
                  <c:v>22.08</c:v>
                </c:pt>
                <c:pt idx="206">
                  <c:v>22.24</c:v>
                </c:pt>
                <c:pt idx="207">
                  <c:v>22.16</c:v>
                </c:pt>
                <c:pt idx="208">
                  <c:v>21.97</c:v>
                </c:pt>
                <c:pt idx="209">
                  <c:v>21.92</c:v>
                </c:pt>
                <c:pt idx="210">
                  <c:v>22.12</c:v>
                </c:pt>
                <c:pt idx="211">
                  <c:v>22.07</c:v>
                </c:pt>
                <c:pt idx="212">
                  <c:v>22.05</c:v>
                </c:pt>
                <c:pt idx="213">
                  <c:v>21.85</c:v>
                </c:pt>
                <c:pt idx="214">
                  <c:v>21.36</c:v>
                </c:pt>
                <c:pt idx="215">
                  <c:v>20.93</c:v>
                </c:pt>
                <c:pt idx="216">
                  <c:v>20.87</c:v>
                </c:pt>
                <c:pt idx="217">
                  <c:v>20.43</c:v>
                </c:pt>
                <c:pt idx="218">
                  <c:v>20.38</c:v>
                </c:pt>
                <c:pt idx="219">
                  <c:v>20.420000000000002</c:v>
                </c:pt>
                <c:pt idx="220">
                  <c:v>20.329999999999998</c:v>
                </c:pt>
                <c:pt idx="221">
                  <c:v>20.36</c:v>
                </c:pt>
                <c:pt idx="222">
                  <c:v>20.6</c:v>
                </c:pt>
                <c:pt idx="223">
                  <c:v>20.190000000000001</c:v>
                </c:pt>
                <c:pt idx="224">
                  <c:v>20.09</c:v>
                </c:pt>
                <c:pt idx="225">
                  <c:v>19.87</c:v>
                </c:pt>
                <c:pt idx="226">
                  <c:v>20.05</c:v>
                </c:pt>
                <c:pt idx="227">
                  <c:v>20.47</c:v>
                </c:pt>
                <c:pt idx="228">
                  <c:v>20.170000000000002</c:v>
                </c:pt>
                <c:pt idx="229">
                  <c:v>20.25</c:v>
                </c:pt>
                <c:pt idx="230">
                  <c:v>20.399999999999999</c:v>
                </c:pt>
                <c:pt idx="231">
                  <c:v>20.12</c:v>
                </c:pt>
                <c:pt idx="232">
                  <c:v>20.350000000000001</c:v>
                </c:pt>
                <c:pt idx="233">
                  <c:v>20.32</c:v>
                </c:pt>
                <c:pt idx="234">
                  <c:v>20.399999999999999</c:v>
                </c:pt>
                <c:pt idx="235">
                  <c:v>20.309999999999999</c:v>
                </c:pt>
                <c:pt idx="236">
                  <c:v>20.21</c:v>
                </c:pt>
                <c:pt idx="237">
                  <c:v>21.06</c:v>
                </c:pt>
                <c:pt idx="238">
                  <c:v>21.32</c:v>
                </c:pt>
                <c:pt idx="239">
                  <c:v>20.74</c:v>
                </c:pt>
                <c:pt idx="240">
                  <c:v>20.38</c:v>
                </c:pt>
                <c:pt idx="241">
                  <c:v>20.14</c:v>
                </c:pt>
                <c:pt idx="242">
                  <c:v>20.55</c:v>
                </c:pt>
                <c:pt idx="243">
                  <c:v>21.4</c:v>
                </c:pt>
                <c:pt idx="244">
                  <c:v>21.57</c:v>
                </c:pt>
                <c:pt idx="245">
                  <c:v>21.17</c:v>
                </c:pt>
                <c:pt idx="246">
                  <c:v>20.79</c:v>
                </c:pt>
                <c:pt idx="247">
                  <c:v>20.79</c:v>
                </c:pt>
                <c:pt idx="248">
                  <c:v>20.81</c:v>
                </c:pt>
                <c:pt idx="249">
                  <c:v>20.6</c:v>
                </c:pt>
                <c:pt idx="250">
                  <c:v>20.38</c:v>
                </c:pt>
                <c:pt idx="251">
                  <c:v>20.88</c:v>
                </c:pt>
                <c:pt idx="252">
                  <c:v>20.309999999999999</c:v>
                </c:pt>
                <c:pt idx="253">
                  <c:v>20.059999999999999</c:v>
                </c:pt>
                <c:pt idx="254">
                  <c:v>19.87</c:v>
                </c:pt>
                <c:pt idx="255">
                  <c:v>19.68</c:v>
                </c:pt>
                <c:pt idx="256">
                  <c:v>19.62</c:v>
                </c:pt>
                <c:pt idx="257">
                  <c:v>19.600000000000001</c:v>
                </c:pt>
                <c:pt idx="258">
                  <c:v>19.62</c:v>
                </c:pt>
                <c:pt idx="259">
                  <c:v>19.559999999999999</c:v>
                </c:pt>
                <c:pt idx="260">
                  <c:v>19.48</c:v>
                </c:pt>
                <c:pt idx="261">
                  <c:v>19.350000000000001</c:v>
                </c:pt>
                <c:pt idx="262">
                  <c:v>19.55</c:v>
                </c:pt>
                <c:pt idx="263">
                  <c:v>19.54</c:v>
                </c:pt>
                <c:pt idx="264">
                  <c:v>18.79</c:v>
                </c:pt>
                <c:pt idx="265">
                  <c:v>18.48</c:v>
                </c:pt>
                <c:pt idx="266">
                  <c:v>18.309999999999999</c:v>
                </c:pt>
                <c:pt idx="267">
                  <c:v>18.13</c:v>
                </c:pt>
                <c:pt idx="268">
                  <c:v>18.13</c:v>
                </c:pt>
                <c:pt idx="269">
                  <c:v>17.89</c:v>
                </c:pt>
                <c:pt idx="270">
                  <c:v>17.760000000000002</c:v>
                </c:pt>
                <c:pt idx="271">
                  <c:v>17.79</c:v>
                </c:pt>
                <c:pt idx="272">
                  <c:v>18.12</c:v>
                </c:pt>
                <c:pt idx="273">
                  <c:v>18.23</c:v>
                </c:pt>
                <c:pt idx="274">
                  <c:v>18.39</c:v>
                </c:pt>
                <c:pt idx="275">
                  <c:v>18.32</c:v>
                </c:pt>
                <c:pt idx="276">
                  <c:v>18.29</c:v>
                </c:pt>
                <c:pt idx="277">
                  <c:v>18.09</c:v>
                </c:pt>
                <c:pt idx="278">
                  <c:v>18.18</c:v>
                </c:pt>
                <c:pt idx="279">
                  <c:v>18.329999999999998</c:v>
                </c:pt>
                <c:pt idx="280">
                  <c:v>18.43</c:v>
                </c:pt>
                <c:pt idx="281">
                  <c:v>18.03</c:v>
                </c:pt>
                <c:pt idx="282">
                  <c:v>17.96</c:v>
                </c:pt>
                <c:pt idx="283">
                  <c:v>17.559999999999999</c:v>
                </c:pt>
                <c:pt idx="284">
                  <c:v>17.420000000000002</c:v>
                </c:pt>
                <c:pt idx="285">
                  <c:v>17.420000000000002</c:v>
                </c:pt>
                <c:pt idx="286">
                  <c:v>17.52</c:v>
                </c:pt>
                <c:pt idx="287">
                  <c:v>17.760000000000002</c:v>
                </c:pt>
                <c:pt idx="288">
                  <c:v>17.93</c:v>
                </c:pt>
                <c:pt idx="289">
                  <c:v>17.670000000000002</c:v>
                </c:pt>
                <c:pt idx="290">
                  <c:v>17.510000000000002</c:v>
                </c:pt>
                <c:pt idx="291">
                  <c:v>17.28</c:v>
                </c:pt>
                <c:pt idx="292">
                  <c:v>14.32</c:v>
                </c:pt>
                <c:pt idx="293">
                  <c:v>14.28</c:v>
                </c:pt>
                <c:pt idx="294">
                  <c:v>14.21</c:v>
                </c:pt>
                <c:pt idx="295">
                  <c:v>14.33</c:v>
                </c:pt>
                <c:pt idx="296">
                  <c:v>14.39</c:v>
                </c:pt>
                <c:pt idx="297">
                  <c:v>14.4</c:v>
                </c:pt>
                <c:pt idx="298">
                  <c:v>14.3</c:v>
                </c:pt>
                <c:pt idx="299">
                  <c:v>14.36</c:v>
                </c:pt>
                <c:pt idx="300">
                  <c:v>14.45</c:v>
                </c:pt>
                <c:pt idx="301">
                  <c:v>14.51</c:v>
                </c:pt>
                <c:pt idx="302">
                  <c:v>14.49</c:v>
                </c:pt>
                <c:pt idx="303">
                  <c:v>14.43</c:v>
                </c:pt>
                <c:pt idx="304">
                  <c:v>14.48</c:v>
                </c:pt>
                <c:pt idx="305">
                  <c:v>14.44</c:v>
                </c:pt>
                <c:pt idx="306">
                  <c:v>14.45</c:v>
                </c:pt>
                <c:pt idx="307">
                  <c:v>14.52</c:v>
                </c:pt>
                <c:pt idx="308">
                  <c:v>14.54</c:v>
                </c:pt>
                <c:pt idx="309">
                  <c:v>14.41</c:v>
                </c:pt>
                <c:pt idx="310">
                  <c:v>14.21</c:v>
                </c:pt>
                <c:pt idx="311">
                  <c:v>14.13</c:v>
                </c:pt>
                <c:pt idx="312">
                  <c:v>14.17</c:v>
                </c:pt>
                <c:pt idx="313">
                  <c:v>14.12</c:v>
                </c:pt>
                <c:pt idx="314">
                  <c:v>13.89</c:v>
                </c:pt>
                <c:pt idx="315">
                  <c:v>13.79</c:v>
                </c:pt>
                <c:pt idx="316">
                  <c:v>13.84</c:v>
                </c:pt>
                <c:pt idx="317">
                  <c:v>13.99</c:v>
                </c:pt>
                <c:pt idx="318">
                  <c:v>14.14</c:v>
                </c:pt>
                <c:pt idx="319">
                  <c:v>14.01</c:v>
                </c:pt>
                <c:pt idx="320">
                  <c:v>14.13</c:v>
                </c:pt>
                <c:pt idx="321">
                  <c:v>14.33</c:v>
                </c:pt>
                <c:pt idx="322">
                  <c:v>14.19</c:v>
                </c:pt>
                <c:pt idx="323">
                  <c:v>14.1</c:v>
                </c:pt>
                <c:pt idx="324">
                  <c:v>14.1</c:v>
                </c:pt>
                <c:pt idx="325">
                  <c:v>13.96</c:v>
                </c:pt>
                <c:pt idx="326">
                  <c:v>13.98</c:v>
                </c:pt>
                <c:pt idx="327">
                  <c:v>14.01</c:v>
                </c:pt>
                <c:pt idx="328">
                  <c:v>13.95</c:v>
                </c:pt>
                <c:pt idx="329">
                  <c:v>13.95</c:v>
                </c:pt>
                <c:pt idx="330">
                  <c:v>14</c:v>
                </c:pt>
                <c:pt idx="331">
                  <c:v>14.01</c:v>
                </c:pt>
                <c:pt idx="332">
                  <c:v>14.16</c:v>
                </c:pt>
                <c:pt idx="333">
                  <c:v>14.32</c:v>
                </c:pt>
                <c:pt idx="334">
                  <c:v>14.25</c:v>
                </c:pt>
                <c:pt idx="335">
                  <c:v>14.35</c:v>
                </c:pt>
                <c:pt idx="336">
                  <c:v>14.4</c:v>
                </c:pt>
                <c:pt idx="337">
                  <c:v>14.19</c:v>
                </c:pt>
                <c:pt idx="338">
                  <c:v>14.09</c:v>
                </c:pt>
                <c:pt idx="339">
                  <c:v>14.15</c:v>
                </c:pt>
                <c:pt idx="340">
                  <c:v>14.02</c:v>
                </c:pt>
                <c:pt idx="341">
                  <c:v>13.91</c:v>
                </c:pt>
                <c:pt idx="342">
                  <c:v>13.92</c:v>
                </c:pt>
                <c:pt idx="343">
                  <c:v>14.03</c:v>
                </c:pt>
                <c:pt idx="344">
                  <c:v>14.1</c:v>
                </c:pt>
                <c:pt idx="345">
                  <c:v>14.24</c:v>
                </c:pt>
                <c:pt idx="346">
                  <c:v>14.43</c:v>
                </c:pt>
                <c:pt idx="347">
                  <c:v>14.47</c:v>
                </c:pt>
                <c:pt idx="348">
                  <c:v>14.55</c:v>
                </c:pt>
                <c:pt idx="349">
                  <c:v>14.27</c:v>
                </c:pt>
                <c:pt idx="350">
                  <c:v>14.38</c:v>
                </c:pt>
                <c:pt idx="351">
                  <c:v>14.24</c:v>
                </c:pt>
                <c:pt idx="352">
                  <c:v>14.19</c:v>
                </c:pt>
                <c:pt idx="353">
                  <c:v>14.15</c:v>
                </c:pt>
                <c:pt idx="354">
                  <c:v>14.37</c:v>
                </c:pt>
                <c:pt idx="355">
                  <c:v>14.45</c:v>
                </c:pt>
                <c:pt idx="356">
                  <c:v>14.56</c:v>
                </c:pt>
                <c:pt idx="357">
                  <c:v>14.45</c:v>
                </c:pt>
                <c:pt idx="358">
                  <c:v>14.57</c:v>
                </c:pt>
                <c:pt idx="359">
                  <c:v>14.42</c:v>
                </c:pt>
                <c:pt idx="360">
                  <c:v>14.43</c:v>
                </c:pt>
                <c:pt idx="361">
                  <c:v>14.64</c:v>
                </c:pt>
                <c:pt idx="362">
                  <c:v>14.73</c:v>
                </c:pt>
                <c:pt idx="363">
                  <c:v>15.05</c:v>
                </c:pt>
                <c:pt idx="364">
                  <c:v>14.72</c:v>
                </c:pt>
                <c:pt idx="365">
                  <c:v>14.67</c:v>
                </c:pt>
                <c:pt idx="366">
                  <c:v>14.64</c:v>
                </c:pt>
                <c:pt idx="367">
                  <c:v>14.75</c:v>
                </c:pt>
                <c:pt idx="368">
                  <c:v>14.74</c:v>
                </c:pt>
                <c:pt idx="369">
                  <c:v>14.58</c:v>
                </c:pt>
                <c:pt idx="370">
                  <c:v>14.69</c:v>
                </c:pt>
                <c:pt idx="371">
                  <c:v>14.76</c:v>
                </c:pt>
                <c:pt idx="372">
                  <c:v>14.8</c:v>
                </c:pt>
                <c:pt idx="373">
                  <c:v>14.78</c:v>
                </c:pt>
                <c:pt idx="374">
                  <c:v>14.69</c:v>
                </c:pt>
                <c:pt idx="375">
                  <c:v>14.67</c:v>
                </c:pt>
                <c:pt idx="376">
                  <c:v>14.69</c:v>
                </c:pt>
                <c:pt idx="377">
                  <c:v>14.53</c:v>
                </c:pt>
                <c:pt idx="378">
                  <c:v>14.72</c:v>
                </c:pt>
                <c:pt idx="379">
                  <c:v>14.46</c:v>
                </c:pt>
                <c:pt idx="380">
                  <c:v>14.5</c:v>
                </c:pt>
                <c:pt idx="381">
                  <c:v>14.3</c:v>
                </c:pt>
                <c:pt idx="382">
                  <c:v>14.29</c:v>
                </c:pt>
                <c:pt idx="383">
                  <c:v>14</c:v>
                </c:pt>
                <c:pt idx="384">
                  <c:v>14.04</c:v>
                </c:pt>
                <c:pt idx="385">
                  <c:v>14.17</c:v>
                </c:pt>
                <c:pt idx="386">
                  <c:v>13.88</c:v>
                </c:pt>
                <c:pt idx="387">
                  <c:v>13.87</c:v>
                </c:pt>
                <c:pt idx="388">
                  <c:v>13.81</c:v>
                </c:pt>
                <c:pt idx="389">
                  <c:v>13.8</c:v>
                </c:pt>
                <c:pt idx="390">
                  <c:v>13.86</c:v>
                </c:pt>
                <c:pt idx="391">
                  <c:v>13.87</c:v>
                </c:pt>
                <c:pt idx="392">
                  <c:v>13.78</c:v>
                </c:pt>
                <c:pt idx="393">
                  <c:v>14</c:v>
                </c:pt>
                <c:pt idx="394">
                  <c:v>13.97</c:v>
                </c:pt>
                <c:pt idx="395">
                  <c:v>13.9</c:v>
                </c:pt>
                <c:pt idx="396">
                  <c:v>13.83</c:v>
                </c:pt>
                <c:pt idx="397">
                  <c:v>14.04</c:v>
                </c:pt>
                <c:pt idx="398">
                  <c:v>13.89</c:v>
                </c:pt>
                <c:pt idx="399">
                  <c:v>13.97</c:v>
                </c:pt>
                <c:pt idx="400">
                  <c:v>14.08</c:v>
                </c:pt>
                <c:pt idx="401">
                  <c:v>14.14</c:v>
                </c:pt>
                <c:pt idx="402">
                  <c:v>13.95</c:v>
                </c:pt>
                <c:pt idx="403">
                  <c:v>13.93</c:v>
                </c:pt>
                <c:pt idx="404">
                  <c:v>14.17</c:v>
                </c:pt>
                <c:pt idx="405">
                  <c:v>14.31</c:v>
                </c:pt>
                <c:pt idx="406">
                  <c:v>14.35</c:v>
                </c:pt>
                <c:pt idx="407">
                  <c:v>14.36</c:v>
                </c:pt>
                <c:pt idx="408">
                  <c:v>14.21</c:v>
                </c:pt>
                <c:pt idx="409">
                  <c:v>14.32</c:v>
                </c:pt>
                <c:pt idx="410">
                  <c:v>14.28</c:v>
                </c:pt>
                <c:pt idx="411">
                  <c:v>14.32</c:v>
                </c:pt>
                <c:pt idx="412">
                  <c:v>14.31</c:v>
                </c:pt>
                <c:pt idx="413">
                  <c:v>14.45</c:v>
                </c:pt>
                <c:pt idx="414">
                  <c:v>14.42</c:v>
                </c:pt>
                <c:pt idx="415">
                  <c:v>14.35</c:v>
                </c:pt>
                <c:pt idx="416">
                  <c:v>14.18</c:v>
                </c:pt>
                <c:pt idx="417">
                  <c:v>14.36</c:v>
                </c:pt>
                <c:pt idx="418">
                  <c:v>14.06</c:v>
                </c:pt>
                <c:pt idx="419">
                  <c:v>13.87</c:v>
                </c:pt>
                <c:pt idx="420">
                  <c:v>14</c:v>
                </c:pt>
                <c:pt idx="421">
                  <c:v>13.97</c:v>
                </c:pt>
                <c:pt idx="422">
                  <c:v>14.08</c:v>
                </c:pt>
                <c:pt idx="423">
                  <c:v>14.01</c:v>
                </c:pt>
                <c:pt idx="424">
                  <c:v>13.88</c:v>
                </c:pt>
                <c:pt idx="425">
                  <c:v>13.78</c:v>
                </c:pt>
                <c:pt idx="426">
                  <c:v>13.38</c:v>
                </c:pt>
                <c:pt idx="427">
                  <c:v>13.31</c:v>
                </c:pt>
                <c:pt idx="428">
                  <c:v>13.57</c:v>
                </c:pt>
                <c:pt idx="429">
                  <c:v>13.5</c:v>
                </c:pt>
                <c:pt idx="430">
                  <c:v>13.38</c:v>
                </c:pt>
                <c:pt idx="431">
                  <c:v>13.45</c:v>
                </c:pt>
                <c:pt idx="432">
                  <c:v>13.35</c:v>
                </c:pt>
                <c:pt idx="433">
                  <c:v>13.33</c:v>
                </c:pt>
                <c:pt idx="434">
                  <c:v>13.24</c:v>
                </c:pt>
                <c:pt idx="435">
                  <c:v>13.07</c:v>
                </c:pt>
                <c:pt idx="436">
                  <c:v>13.08</c:v>
                </c:pt>
                <c:pt idx="437">
                  <c:v>13.14</c:v>
                </c:pt>
                <c:pt idx="438">
                  <c:v>13.4</c:v>
                </c:pt>
                <c:pt idx="439">
                  <c:v>13.11</c:v>
                </c:pt>
                <c:pt idx="440">
                  <c:v>13.37</c:v>
                </c:pt>
                <c:pt idx="441">
                  <c:v>13.4</c:v>
                </c:pt>
                <c:pt idx="442">
                  <c:v>13.46</c:v>
                </c:pt>
                <c:pt idx="443">
                  <c:v>13.2</c:v>
                </c:pt>
                <c:pt idx="444">
                  <c:v>13.34</c:v>
                </c:pt>
                <c:pt idx="445">
                  <c:v>13.37</c:v>
                </c:pt>
                <c:pt idx="446">
                  <c:v>13.16</c:v>
                </c:pt>
                <c:pt idx="447">
                  <c:v>13.03</c:v>
                </c:pt>
                <c:pt idx="448">
                  <c:v>13.06</c:v>
                </c:pt>
                <c:pt idx="449">
                  <c:v>13.19</c:v>
                </c:pt>
                <c:pt idx="450">
                  <c:v>13.34</c:v>
                </c:pt>
                <c:pt idx="451">
                  <c:v>13.42</c:v>
                </c:pt>
                <c:pt idx="452">
                  <c:v>13.5</c:v>
                </c:pt>
                <c:pt idx="453">
                  <c:v>13.69</c:v>
                </c:pt>
                <c:pt idx="454">
                  <c:v>13.83</c:v>
                </c:pt>
                <c:pt idx="455">
                  <c:v>13.75</c:v>
                </c:pt>
                <c:pt idx="456">
                  <c:v>14.02</c:v>
                </c:pt>
                <c:pt idx="457">
                  <c:v>14.03</c:v>
                </c:pt>
                <c:pt idx="458">
                  <c:v>14.1</c:v>
                </c:pt>
                <c:pt idx="459">
                  <c:v>14.09</c:v>
                </c:pt>
                <c:pt idx="460">
                  <c:v>14.12</c:v>
                </c:pt>
                <c:pt idx="461">
                  <c:v>14.01</c:v>
                </c:pt>
                <c:pt idx="462">
                  <c:v>13.64</c:v>
                </c:pt>
                <c:pt idx="463">
                  <c:v>13.66</c:v>
                </c:pt>
                <c:pt idx="464">
                  <c:v>13.72</c:v>
                </c:pt>
                <c:pt idx="465">
                  <c:v>13.6</c:v>
                </c:pt>
                <c:pt idx="466">
                  <c:v>13.69</c:v>
                </c:pt>
                <c:pt idx="467">
                  <c:v>13.76</c:v>
                </c:pt>
                <c:pt idx="468">
                  <c:v>13.55</c:v>
                </c:pt>
                <c:pt idx="469">
                  <c:v>13.58</c:v>
                </c:pt>
                <c:pt idx="470">
                  <c:v>13.57</c:v>
                </c:pt>
                <c:pt idx="471">
                  <c:v>13.45</c:v>
                </c:pt>
                <c:pt idx="472">
                  <c:v>13.33</c:v>
                </c:pt>
                <c:pt idx="473">
                  <c:v>13.38</c:v>
                </c:pt>
                <c:pt idx="474">
                  <c:v>13.66</c:v>
                </c:pt>
                <c:pt idx="475">
                  <c:v>13.5</c:v>
                </c:pt>
                <c:pt idx="476">
                  <c:v>13.69</c:v>
                </c:pt>
                <c:pt idx="477">
                  <c:v>13.86</c:v>
                </c:pt>
                <c:pt idx="478">
                  <c:v>13.84</c:v>
                </c:pt>
                <c:pt idx="479">
                  <c:v>13.93</c:v>
                </c:pt>
                <c:pt idx="480">
                  <c:v>13.88</c:v>
                </c:pt>
                <c:pt idx="481">
                  <c:v>13.87</c:v>
                </c:pt>
                <c:pt idx="482">
                  <c:v>13.91</c:v>
                </c:pt>
                <c:pt idx="483">
                  <c:v>13.89</c:v>
                </c:pt>
                <c:pt idx="484">
                  <c:v>13.76</c:v>
                </c:pt>
                <c:pt idx="485">
                  <c:v>13.75</c:v>
                </c:pt>
                <c:pt idx="486">
                  <c:v>13.77</c:v>
                </c:pt>
                <c:pt idx="487">
                  <c:v>13.7</c:v>
                </c:pt>
                <c:pt idx="488">
                  <c:v>13.79</c:v>
                </c:pt>
                <c:pt idx="489">
                  <c:v>13.83</c:v>
                </c:pt>
                <c:pt idx="490">
                  <c:v>13.74</c:v>
                </c:pt>
                <c:pt idx="491">
                  <c:v>13.86</c:v>
                </c:pt>
                <c:pt idx="492">
                  <c:v>13.91</c:v>
                </c:pt>
                <c:pt idx="493">
                  <c:v>13.91</c:v>
                </c:pt>
                <c:pt idx="494">
                  <c:v>14.11</c:v>
                </c:pt>
                <c:pt idx="495">
                  <c:v>13.37</c:v>
                </c:pt>
                <c:pt idx="496">
                  <c:v>13.55</c:v>
                </c:pt>
                <c:pt idx="497">
                  <c:v>13.49</c:v>
                </c:pt>
                <c:pt idx="498">
                  <c:v>13.46</c:v>
                </c:pt>
                <c:pt idx="499">
                  <c:v>13.33</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138048256"/>
        <c:axId val="138049792"/>
      </c:lineChart>
      <c:scatterChart>
        <c:scatterStyle val="lineMarker"/>
        <c:varyColors val="0"/>
        <c:ser>
          <c:idx val="11"/>
          <c:order val="4"/>
          <c:tx>
            <c:strRef>
              <c:f>CalculationsAndCharts!$H$31</c:f>
              <c:strCache>
                <c:ptCount val="1"/>
                <c:pt idx="0">
                  <c:v>P Cursor</c:v>
                </c:pt>
              </c:strCache>
            </c:strRef>
          </c:tx>
          <c:spPr>
            <a:ln w="22225">
              <a:solidFill>
                <a:srgbClr val="C00000">
                  <a:alpha val="33000"/>
                </a:srgbClr>
              </a:solidFill>
            </a:ln>
          </c:spPr>
          <c:marker>
            <c:symbol val="none"/>
          </c:marker>
          <c:xVal>
            <c:numRef>
              <c:f>CalculationsAndCharts!$H$33:$H$532</c:f>
              <c:numCache>
                <c:formatCode>0</c:formatCode>
                <c:ptCount val="500"/>
                <c:pt idx="0">
                  <c:v>292</c:v>
                </c:pt>
                <c:pt idx="1">
                  <c:v>292</c:v>
                </c:pt>
              </c:numCache>
            </c:numRef>
          </c:xVal>
          <c:yVal>
            <c:numRef>
              <c:f>CalculationsAndCharts!$I$33:$I$532</c:f>
              <c:numCache>
                <c:formatCode>0.00</c:formatCode>
                <c:ptCount val="500"/>
                <c:pt idx="0">
                  <c:v>29.6</c:v>
                </c:pt>
                <c:pt idx="1">
                  <c:v>11.3</c:v>
                </c:pt>
              </c:numCache>
            </c:numRef>
          </c:yVal>
          <c:smooth val="0"/>
        </c:ser>
        <c:dLbls>
          <c:showLegendKey val="0"/>
          <c:showVal val="0"/>
          <c:showCatName val="0"/>
          <c:showSerName val="0"/>
          <c:showPercent val="0"/>
          <c:showBubbleSize val="0"/>
        </c:dLbls>
        <c:axId val="138048256"/>
        <c:axId val="138049792"/>
      </c:scatterChart>
      <c:catAx>
        <c:axId val="138048256"/>
        <c:scaling>
          <c:orientation val="maxMin"/>
        </c:scaling>
        <c:delete val="0"/>
        <c:axPos val="b"/>
        <c:numFmt formatCode="mm/dd/yy;@" sourceLinked="0"/>
        <c:majorTickMark val="out"/>
        <c:minorTickMark val="none"/>
        <c:tickLblPos val="low"/>
        <c:txPr>
          <a:bodyPr rot="-5400000" vert="horz"/>
          <a:lstStyle/>
          <a:p>
            <a:pPr>
              <a:defRPr/>
            </a:pPr>
            <a:endParaRPr lang="en-US"/>
          </a:p>
        </c:txPr>
        <c:crossAx val="138049792"/>
        <c:crosses val="autoZero"/>
        <c:auto val="0"/>
        <c:lblAlgn val="ctr"/>
        <c:lblOffset val="100"/>
        <c:tickLblSkip val="10"/>
        <c:tickMarkSkip val="10"/>
        <c:noMultiLvlLbl val="0"/>
      </c:catAx>
      <c:valAx>
        <c:axId val="138049792"/>
        <c:scaling>
          <c:orientation val="minMax"/>
          <c:max val="29.6"/>
          <c:min val="11.3"/>
        </c:scaling>
        <c:delete val="0"/>
        <c:axPos val="r"/>
        <c:majorGridlines/>
        <c:numFmt formatCode="#,##0.00" sourceLinked="0"/>
        <c:majorTickMark val="out"/>
        <c:minorTickMark val="none"/>
        <c:tickLblPos val="nextTo"/>
        <c:txPr>
          <a:bodyPr rot="0" vert="horz"/>
          <a:lstStyle/>
          <a:p>
            <a:pPr>
              <a:defRPr/>
            </a:pPr>
            <a:endParaRPr lang="en-US"/>
          </a:p>
        </c:txPr>
        <c:crossAx val="138048256"/>
        <c:crossesAt val="1"/>
        <c:crossBetween val="between"/>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5207834023028145"/>
          <c:y val="3.2442748091603052E-2"/>
          <c:w val="0.2225495406824147"/>
          <c:h val="5.3153772445111026E-2"/>
        </c:manualLayout>
      </c:layout>
      <c:overlay val="0"/>
    </c:legend>
    <c:plotVisOnly val="1"/>
    <c:dispBlanksAs val="gap"/>
    <c:showDLblsOverMax val="0"/>
  </c:chart>
  <c:spPr>
    <a:solidFill>
      <a:schemeClr val="bg1"/>
    </a:solidFill>
    <a:ln>
      <a:solidFill>
        <a:schemeClr val="tx1"/>
      </a:solidFill>
    </a:ln>
  </c:spPr>
  <c:printSettings>
    <c:headerFooter alignWithMargins="0"/>
    <c:pageMargins b="1" l="0.75" r="0.7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aseline="0"/>
            </a:pPr>
            <a:r>
              <a:rPr lang="en-US" sz="900" baseline="0"/>
              <a:t>Volume</a:t>
            </a:r>
          </a:p>
        </c:rich>
      </c:tx>
      <c:layout>
        <c:manualLayout>
          <c:xMode val="edge"/>
          <c:yMode val="edge"/>
          <c:x val="2.5107702054484583E-2"/>
          <c:y val="1.001001001001001E-2"/>
        </c:manualLayout>
      </c:layout>
      <c:overlay val="1"/>
    </c:title>
    <c:autoTitleDeleted val="0"/>
    <c:plotArea>
      <c:layout>
        <c:manualLayout>
          <c:xMode val="edge"/>
          <c:yMode val="edge"/>
          <c:x val="8.1756267535523595E-3"/>
          <c:y val="6.020745154603422E-2"/>
          <c:w val="0.98464046520047066"/>
          <c:h val="0.89511479983920927"/>
        </c:manualLayout>
      </c:layout>
      <c:barChart>
        <c:barDir val="col"/>
        <c:grouping val="clustered"/>
        <c:varyColors val="0"/>
        <c:ser>
          <c:idx val="0"/>
          <c:order val="1"/>
          <c:tx>
            <c:strRef>
              <c:f>CalculationsAndCharts!$C$32</c:f>
              <c:strCache>
                <c:ptCount val="1"/>
                <c:pt idx="0">
                  <c:v>Volume</c:v>
                </c:pt>
              </c:strCache>
            </c:strRef>
          </c:tx>
          <c:spPr>
            <a:solidFill>
              <a:schemeClr val="tx1"/>
            </a:solidFill>
            <a:ln>
              <a:noFill/>
            </a:ln>
          </c:spPr>
          <c:invertIfNegative val="0"/>
          <c:cat>
            <c:numRef>
              <c:f>CalculationsAndCharts!$B$35:$B$534</c:f>
              <c:numCache>
                <c:formatCode>ddd\ mm/dd/yyyy;@</c:formatCode>
                <c:ptCount val="500"/>
                <c:pt idx="0">
                  <c:v>42011</c:v>
                </c:pt>
                <c:pt idx="1">
                  <c:v>42010</c:v>
                </c:pt>
                <c:pt idx="2">
                  <c:v>42009</c:v>
                </c:pt>
                <c:pt idx="3">
                  <c:v>42006</c:v>
                </c:pt>
                <c:pt idx="4">
                  <c:v>42004</c:v>
                </c:pt>
                <c:pt idx="5">
                  <c:v>42003</c:v>
                </c:pt>
                <c:pt idx="6">
                  <c:v>42002</c:v>
                </c:pt>
                <c:pt idx="7">
                  <c:v>41999</c:v>
                </c:pt>
                <c:pt idx="8">
                  <c:v>41997</c:v>
                </c:pt>
                <c:pt idx="9">
                  <c:v>41996</c:v>
                </c:pt>
                <c:pt idx="10">
                  <c:v>41995</c:v>
                </c:pt>
                <c:pt idx="11">
                  <c:v>41992</c:v>
                </c:pt>
                <c:pt idx="12">
                  <c:v>41991</c:v>
                </c:pt>
                <c:pt idx="13">
                  <c:v>41990</c:v>
                </c:pt>
                <c:pt idx="14">
                  <c:v>41989</c:v>
                </c:pt>
                <c:pt idx="15">
                  <c:v>41988</c:v>
                </c:pt>
                <c:pt idx="16">
                  <c:v>41985</c:v>
                </c:pt>
                <c:pt idx="17">
                  <c:v>41984</c:v>
                </c:pt>
                <c:pt idx="18">
                  <c:v>41983</c:v>
                </c:pt>
                <c:pt idx="19">
                  <c:v>41982</c:v>
                </c:pt>
                <c:pt idx="20">
                  <c:v>41981</c:v>
                </c:pt>
                <c:pt idx="21">
                  <c:v>41978</c:v>
                </c:pt>
                <c:pt idx="22">
                  <c:v>41977</c:v>
                </c:pt>
                <c:pt idx="23">
                  <c:v>41976</c:v>
                </c:pt>
                <c:pt idx="24">
                  <c:v>41975</c:v>
                </c:pt>
                <c:pt idx="25">
                  <c:v>41974</c:v>
                </c:pt>
                <c:pt idx="26">
                  <c:v>41971</c:v>
                </c:pt>
                <c:pt idx="27">
                  <c:v>41969</c:v>
                </c:pt>
                <c:pt idx="28">
                  <c:v>41968</c:v>
                </c:pt>
                <c:pt idx="29">
                  <c:v>41967</c:v>
                </c:pt>
                <c:pt idx="30">
                  <c:v>41964</c:v>
                </c:pt>
                <c:pt idx="31">
                  <c:v>41963</c:v>
                </c:pt>
                <c:pt idx="32">
                  <c:v>41962</c:v>
                </c:pt>
                <c:pt idx="33">
                  <c:v>41961</c:v>
                </c:pt>
                <c:pt idx="34">
                  <c:v>41960</c:v>
                </c:pt>
                <c:pt idx="35">
                  <c:v>41957</c:v>
                </c:pt>
                <c:pt idx="36">
                  <c:v>41956</c:v>
                </c:pt>
                <c:pt idx="37">
                  <c:v>41955</c:v>
                </c:pt>
                <c:pt idx="38">
                  <c:v>41954</c:v>
                </c:pt>
                <c:pt idx="39">
                  <c:v>41953</c:v>
                </c:pt>
                <c:pt idx="40">
                  <c:v>41950</c:v>
                </c:pt>
                <c:pt idx="41">
                  <c:v>41949</c:v>
                </c:pt>
                <c:pt idx="42">
                  <c:v>41948</c:v>
                </c:pt>
                <c:pt idx="43">
                  <c:v>41947</c:v>
                </c:pt>
                <c:pt idx="44">
                  <c:v>41946</c:v>
                </c:pt>
                <c:pt idx="45">
                  <c:v>41943</c:v>
                </c:pt>
                <c:pt idx="46">
                  <c:v>41942</c:v>
                </c:pt>
                <c:pt idx="47">
                  <c:v>41941</c:v>
                </c:pt>
                <c:pt idx="48">
                  <c:v>41940</c:v>
                </c:pt>
                <c:pt idx="49">
                  <c:v>41939</c:v>
                </c:pt>
                <c:pt idx="50">
                  <c:v>41936</c:v>
                </c:pt>
                <c:pt idx="51">
                  <c:v>41935</c:v>
                </c:pt>
                <c:pt idx="52">
                  <c:v>41934</c:v>
                </c:pt>
                <c:pt idx="53">
                  <c:v>41933</c:v>
                </c:pt>
                <c:pt idx="54">
                  <c:v>41932</c:v>
                </c:pt>
                <c:pt idx="55">
                  <c:v>41929</c:v>
                </c:pt>
                <c:pt idx="56">
                  <c:v>41928</c:v>
                </c:pt>
                <c:pt idx="57">
                  <c:v>41927</c:v>
                </c:pt>
                <c:pt idx="58">
                  <c:v>41926</c:v>
                </c:pt>
                <c:pt idx="59">
                  <c:v>41925</c:v>
                </c:pt>
                <c:pt idx="60">
                  <c:v>41922</c:v>
                </c:pt>
                <c:pt idx="61">
                  <c:v>41921</c:v>
                </c:pt>
                <c:pt idx="62">
                  <c:v>41920</c:v>
                </c:pt>
                <c:pt idx="63">
                  <c:v>41919</c:v>
                </c:pt>
                <c:pt idx="64">
                  <c:v>41918</c:v>
                </c:pt>
                <c:pt idx="65">
                  <c:v>41915</c:v>
                </c:pt>
                <c:pt idx="66">
                  <c:v>41914</c:v>
                </c:pt>
                <c:pt idx="67">
                  <c:v>41913</c:v>
                </c:pt>
                <c:pt idx="68">
                  <c:v>41912</c:v>
                </c:pt>
                <c:pt idx="69">
                  <c:v>41911</c:v>
                </c:pt>
                <c:pt idx="70">
                  <c:v>41908</c:v>
                </c:pt>
                <c:pt idx="71">
                  <c:v>41907</c:v>
                </c:pt>
                <c:pt idx="72">
                  <c:v>41906</c:v>
                </c:pt>
                <c:pt idx="73">
                  <c:v>41905</c:v>
                </c:pt>
                <c:pt idx="74">
                  <c:v>41904</c:v>
                </c:pt>
                <c:pt idx="75">
                  <c:v>41901</c:v>
                </c:pt>
                <c:pt idx="76">
                  <c:v>41900</c:v>
                </c:pt>
                <c:pt idx="77">
                  <c:v>41899</c:v>
                </c:pt>
                <c:pt idx="78">
                  <c:v>41898</c:v>
                </c:pt>
                <c:pt idx="79">
                  <c:v>41897</c:v>
                </c:pt>
                <c:pt idx="80">
                  <c:v>41894</c:v>
                </c:pt>
                <c:pt idx="81">
                  <c:v>41893</c:v>
                </c:pt>
                <c:pt idx="82">
                  <c:v>41892</c:v>
                </c:pt>
                <c:pt idx="83">
                  <c:v>41891</c:v>
                </c:pt>
                <c:pt idx="84">
                  <c:v>41890</c:v>
                </c:pt>
                <c:pt idx="85">
                  <c:v>41887</c:v>
                </c:pt>
                <c:pt idx="86">
                  <c:v>41886</c:v>
                </c:pt>
                <c:pt idx="87">
                  <c:v>41885</c:v>
                </c:pt>
                <c:pt idx="88">
                  <c:v>41884</c:v>
                </c:pt>
                <c:pt idx="89">
                  <c:v>41880</c:v>
                </c:pt>
                <c:pt idx="90">
                  <c:v>41879</c:v>
                </c:pt>
                <c:pt idx="91">
                  <c:v>41878</c:v>
                </c:pt>
                <c:pt idx="92">
                  <c:v>41877</c:v>
                </c:pt>
                <c:pt idx="93">
                  <c:v>41876</c:v>
                </c:pt>
                <c:pt idx="94">
                  <c:v>41873</c:v>
                </c:pt>
                <c:pt idx="95">
                  <c:v>41872</c:v>
                </c:pt>
                <c:pt idx="96">
                  <c:v>41871</c:v>
                </c:pt>
                <c:pt idx="97">
                  <c:v>41870</c:v>
                </c:pt>
                <c:pt idx="98">
                  <c:v>41869</c:v>
                </c:pt>
                <c:pt idx="99">
                  <c:v>41866</c:v>
                </c:pt>
                <c:pt idx="100">
                  <c:v>41865</c:v>
                </c:pt>
                <c:pt idx="101">
                  <c:v>41864</c:v>
                </c:pt>
                <c:pt idx="102">
                  <c:v>41863</c:v>
                </c:pt>
                <c:pt idx="103">
                  <c:v>41862</c:v>
                </c:pt>
                <c:pt idx="104">
                  <c:v>41859</c:v>
                </c:pt>
                <c:pt idx="105">
                  <c:v>41858</c:v>
                </c:pt>
                <c:pt idx="106">
                  <c:v>41857</c:v>
                </c:pt>
                <c:pt idx="107">
                  <c:v>41856</c:v>
                </c:pt>
                <c:pt idx="108">
                  <c:v>41855</c:v>
                </c:pt>
                <c:pt idx="109">
                  <c:v>41852</c:v>
                </c:pt>
                <c:pt idx="110">
                  <c:v>41851</c:v>
                </c:pt>
                <c:pt idx="111">
                  <c:v>41850</c:v>
                </c:pt>
                <c:pt idx="112">
                  <c:v>41849</c:v>
                </c:pt>
                <c:pt idx="113">
                  <c:v>41848</c:v>
                </c:pt>
                <c:pt idx="114">
                  <c:v>41845</c:v>
                </c:pt>
                <c:pt idx="115">
                  <c:v>41844</c:v>
                </c:pt>
                <c:pt idx="116">
                  <c:v>41843</c:v>
                </c:pt>
                <c:pt idx="117">
                  <c:v>41842</c:v>
                </c:pt>
                <c:pt idx="118">
                  <c:v>41841</c:v>
                </c:pt>
                <c:pt idx="119">
                  <c:v>41838</c:v>
                </c:pt>
                <c:pt idx="120">
                  <c:v>41837</c:v>
                </c:pt>
                <c:pt idx="121">
                  <c:v>41836</c:v>
                </c:pt>
                <c:pt idx="122">
                  <c:v>41835</c:v>
                </c:pt>
                <c:pt idx="123">
                  <c:v>41834</c:v>
                </c:pt>
                <c:pt idx="124">
                  <c:v>41831</c:v>
                </c:pt>
                <c:pt idx="125">
                  <c:v>41830</c:v>
                </c:pt>
                <c:pt idx="126">
                  <c:v>41829</c:v>
                </c:pt>
                <c:pt idx="127">
                  <c:v>41828</c:v>
                </c:pt>
                <c:pt idx="128">
                  <c:v>41827</c:v>
                </c:pt>
                <c:pt idx="129">
                  <c:v>41823</c:v>
                </c:pt>
                <c:pt idx="130">
                  <c:v>41822</c:v>
                </c:pt>
                <c:pt idx="131">
                  <c:v>41821</c:v>
                </c:pt>
                <c:pt idx="132">
                  <c:v>41820</c:v>
                </c:pt>
                <c:pt idx="133">
                  <c:v>41817</c:v>
                </c:pt>
                <c:pt idx="134">
                  <c:v>41816</c:v>
                </c:pt>
                <c:pt idx="135">
                  <c:v>41815</c:v>
                </c:pt>
                <c:pt idx="136">
                  <c:v>41814</c:v>
                </c:pt>
                <c:pt idx="137">
                  <c:v>41813</c:v>
                </c:pt>
                <c:pt idx="138">
                  <c:v>41810</c:v>
                </c:pt>
                <c:pt idx="139">
                  <c:v>41809</c:v>
                </c:pt>
                <c:pt idx="140">
                  <c:v>41808</c:v>
                </c:pt>
                <c:pt idx="141">
                  <c:v>41807</c:v>
                </c:pt>
                <c:pt idx="142">
                  <c:v>41806</c:v>
                </c:pt>
                <c:pt idx="143">
                  <c:v>41803</c:v>
                </c:pt>
                <c:pt idx="144">
                  <c:v>41802</c:v>
                </c:pt>
                <c:pt idx="145">
                  <c:v>41801</c:v>
                </c:pt>
                <c:pt idx="146">
                  <c:v>41800</c:v>
                </c:pt>
                <c:pt idx="147">
                  <c:v>41799</c:v>
                </c:pt>
                <c:pt idx="148">
                  <c:v>41796</c:v>
                </c:pt>
                <c:pt idx="149">
                  <c:v>41795</c:v>
                </c:pt>
                <c:pt idx="150">
                  <c:v>41794</c:v>
                </c:pt>
                <c:pt idx="151">
                  <c:v>41793</c:v>
                </c:pt>
                <c:pt idx="152">
                  <c:v>41792</c:v>
                </c:pt>
                <c:pt idx="153">
                  <c:v>41789</c:v>
                </c:pt>
                <c:pt idx="154">
                  <c:v>41788</c:v>
                </c:pt>
                <c:pt idx="155">
                  <c:v>41787</c:v>
                </c:pt>
                <c:pt idx="156">
                  <c:v>41786</c:v>
                </c:pt>
                <c:pt idx="157">
                  <c:v>41782</c:v>
                </c:pt>
                <c:pt idx="158">
                  <c:v>41781</c:v>
                </c:pt>
                <c:pt idx="159">
                  <c:v>41780</c:v>
                </c:pt>
                <c:pt idx="160">
                  <c:v>41779</c:v>
                </c:pt>
                <c:pt idx="161">
                  <c:v>41778</c:v>
                </c:pt>
                <c:pt idx="162">
                  <c:v>41775</c:v>
                </c:pt>
                <c:pt idx="163">
                  <c:v>41774</c:v>
                </c:pt>
                <c:pt idx="164">
                  <c:v>41773</c:v>
                </c:pt>
                <c:pt idx="165">
                  <c:v>41772</c:v>
                </c:pt>
                <c:pt idx="166">
                  <c:v>41771</c:v>
                </c:pt>
                <c:pt idx="167">
                  <c:v>41768</c:v>
                </c:pt>
                <c:pt idx="168">
                  <c:v>41767</c:v>
                </c:pt>
                <c:pt idx="169">
                  <c:v>41766</c:v>
                </c:pt>
                <c:pt idx="170">
                  <c:v>41765</c:v>
                </c:pt>
                <c:pt idx="171">
                  <c:v>41764</c:v>
                </c:pt>
                <c:pt idx="172">
                  <c:v>41761</c:v>
                </c:pt>
                <c:pt idx="173">
                  <c:v>41760</c:v>
                </c:pt>
                <c:pt idx="174">
                  <c:v>41759</c:v>
                </c:pt>
                <c:pt idx="175">
                  <c:v>41758</c:v>
                </c:pt>
                <c:pt idx="176">
                  <c:v>41757</c:v>
                </c:pt>
                <c:pt idx="177">
                  <c:v>41754</c:v>
                </c:pt>
                <c:pt idx="178">
                  <c:v>41753</c:v>
                </c:pt>
                <c:pt idx="179">
                  <c:v>41752</c:v>
                </c:pt>
                <c:pt idx="180">
                  <c:v>41751</c:v>
                </c:pt>
                <c:pt idx="181">
                  <c:v>41750</c:v>
                </c:pt>
                <c:pt idx="182">
                  <c:v>41746</c:v>
                </c:pt>
                <c:pt idx="183">
                  <c:v>41745</c:v>
                </c:pt>
                <c:pt idx="184">
                  <c:v>41744</c:v>
                </c:pt>
                <c:pt idx="185">
                  <c:v>41743</c:v>
                </c:pt>
                <c:pt idx="186">
                  <c:v>41740</c:v>
                </c:pt>
                <c:pt idx="187">
                  <c:v>41739</c:v>
                </c:pt>
                <c:pt idx="188">
                  <c:v>41738</c:v>
                </c:pt>
                <c:pt idx="189">
                  <c:v>41737</c:v>
                </c:pt>
                <c:pt idx="190">
                  <c:v>41736</c:v>
                </c:pt>
                <c:pt idx="191">
                  <c:v>41733</c:v>
                </c:pt>
                <c:pt idx="192">
                  <c:v>41732</c:v>
                </c:pt>
                <c:pt idx="193">
                  <c:v>41731</c:v>
                </c:pt>
                <c:pt idx="194">
                  <c:v>41730</c:v>
                </c:pt>
                <c:pt idx="195">
                  <c:v>41729</c:v>
                </c:pt>
                <c:pt idx="196">
                  <c:v>41726</c:v>
                </c:pt>
                <c:pt idx="197">
                  <c:v>41725</c:v>
                </c:pt>
                <c:pt idx="198">
                  <c:v>41724</c:v>
                </c:pt>
                <c:pt idx="199">
                  <c:v>41723</c:v>
                </c:pt>
                <c:pt idx="200">
                  <c:v>41722</c:v>
                </c:pt>
                <c:pt idx="201">
                  <c:v>41719</c:v>
                </c:pt>
                <c:pt idx="202">
                  <c:v>41718</c:v>
                </c:pt>
                <c:pt idx="203">
                  <c:v>41717</c:v>
                </c:pt>
                <c:pt idx="204">
                  <c:v>41716</c:v>
                </c:pt>
                <c:pt idx="205">
                  <c:v>41715</c:v>
                </c:pt>
                <c:pt idx="206">
                  <c:v>41712</c:v>
                </c:pt>
                <c:pt idx="207">
                  <c:v>41711</c:v>
                </c:pt>
                <c:pt idx="208">
                  <c:v>41710</c:v>
                </c:pt>
                <c:pt idx="209">
                  <c:v>41709</c:v>
                </c:pt>
                <c:pt idx="210">
                  <c:v>41708</c:v>
                </c:pt>
                <c:pt idx="211">
                  <c:v>41705</c:v>
                </c:pt>
                <c:pt idx="212">
                  <c:v>41704</c:v>
                </c:pt>
                <c:pt idx="213">
                  <c:v>41703</c:v>
                </c:pt>
                <c:pt idx="214">
                  <c:v>41702</c:v>
                </c:pt>
                <c:pt idx="215">
                  <c:v>41701</c:v>
                </c:pt>
                <c:pt idx="216">
                  <c:v>41698</c:v>
                </c:pt>
                <c:pt idx="217">
                  <c:v>41697</c:v>
                </c:pt>
                <c:pt idx="218">
                  <c:v>41696</c:v>
                </c:pt>
                <c:pt idx="219">
                  <c:v>41695</c:v>
                </c:pt>
                <c:pt idx="220">
                  <c:v>41694</c:v>
                </c:pt>
                <c:pt idx="221">
                  <c:v>41691</c:v>
                </c:pt>
                <c:pt idx="222">
                  <c:v>41690</c:v>
                </c:pt>
                <c:pt idx="223">
                  <c:v>41689</c:v>
                </c:pt>
                <c:pt idx="224">
                  <c:v>41688</c:v>
                </c:pt>
                <c:pt idx="225">
                  <c:v>41684</c:v>
                </c:pt>
                <c:pt idx="226">
                  <c:v>41683</c:v>
                </c:pt>
                <c:pt idx="227">
                  <c:v>41682</c:v>
                </c:pt>
                <c:pt idx="228">
                  <c:v>41681</c:v>
                </c:pt>
                <c:pt idx="229">
                  <c:v>41680</c:v>
                </c:pt>
                <c:pt idx="230">
                  <c:v>41677</c:v>
                </c:pt>
                <c:pt idx="231">
                  <c:v>41676</c:v>
                </c:pt>
                <c:pt idx="232">
                  <c:v>41675</c:v>
                </c:pt>
                <c:pt idx="233">
                  <c:v>41674</c:v>
                </c:pt>
                <c:pt idx="234">
                  <c:v>41673</c:v>
                </c:pt>
                <c:pt idx="235">
                  <c:v>41670</c:v>
                </c:pt>
                <c:pt idx="236">
                  <c:v>41669</c:v>
                </c:pt>
                <c:pt idx="237">
                  <c:v>41668</c:v>
                </c:pt>
                <c:pt idx="238">
                  <c:v>41667</c:v>
                </c:pt>
                <c:pt idx="239">
                  <c:v>41666</c:v>
                </c:pt>
                <c:pt idx="240">
                  <c:v>41663</c:v>
                </c:pt>
                <c:pt idx="241">
                  <c:v>41662</c:v>
                </c:pt>
                <c:pt idx="242">
                  <c:v>41661</c:v>
                </c:pt>
                <c:pt idx="243">
                  <c:v>41660</c:v>
                </c:pt>
                <c:pt idx="244">
                  <c:v>41656</c:v>
                </c:pt>
                <c:pt idx="245">
                  <c:v>41655</c:v>
                </c:pt>
                <c:pt idx="246">
                  <c:v>41654</c:v>
                </c:pt>
                <c:pt idx="247">
                  <c:v>41653</c:v>
                </c:pt>
                <c:pt idx="248">
                  <c:v>41652</c:v>
                </c:pt>
                <c:pt idx="249">
                  <c:v>41649</c:v>
                </c:pt>
                <c:pt idx="250">
                  <c:v>41648</c:v>
                </c:pt>
                <c:pt idx="251">
                  <c:v>41647</c:v>
                </c:pt>
                <c:pt idx="252">
                  <c:v>41646</c:v>
                </c:pt>
                <c:pt idx="253">
                  <c:v>41645</c:v>
                </c:pt>
                <c:pt idx="254">
                  <c:v>41642</c:v>
                </c:pt>
                <c:pt idx="255">
                  <c:v>41641</c:v>
                </c:pt>
                <c:pt idx="256">
                  <c:v>41639</c:v>
                </c:pt>
                <c:pt idx="257">
                  <c:v>41638</c:v>
                </c:pt>
                <c:pt idx="258">
                  <c:v>41635</c:v>
                </c:pt>
                <c:pt idx="259">
                  <c:v>41634</c:v>
                </c:pt>
                <c:pt idx="260">
                  <c:v>41632</c:v>
                </c:pt>
                <c:pt idx="261">
                  <c:v>41631</c:v>
                </c:pt>
                <c:pt idx="262">
                  <c:v>41628</c:v>
                </c:pt>
                <c:pt idx="263">
                  <c:v>41627</c:v>
                </c:pt>
                <c:pt idx="264">
                  <c:v>41626</c:v>
                </c:pt>
                <c:pt idx="265">
                  <c:v>41625</c:v>
                </c:pt>
                <c:pt idx="266">
                  <c:v>41624</c:v>
                </c:pt>
                <c:pt idx="267">
                  <c:v>41621</c:v>
                </c:pt>
                <c:pt idx="268">
                  <c:v>41620</c:v>
                </c:pt>
                <c:pt idx="269">
                  <c:v>41619</c:v>
                </c:pt>
                <c:pt idx="270">
                  <c:v>41618</c:v>
                </c:pt>
                <c:pt idx="271">
                  <c:v>41617</c:v>
                </c:pt>
                <c:pt idx="272">
                  <c:v>41614</c:v>
                </c:pt>
                <c:pt idx="273">
                  <c:v>41613</c:v>
                </c:pt>
                <c:pt idx="274">
                  <c:v>41612</c:v>
                </c:pt>
                <c:pt idx="275">
                  <c:v>41611</c:v>
                </c:pt>
                <c:pt idx="276">
                  <c:v>41610</c:v>
                </c:pt>
                <c:pt idx="277">
                  <c:v>41607</c:v>
                </c:pt>
                <c:pt idx="278">
                  <c:v>41605</c:v>
                </c:pt>
                <c:pt idx="279">
                  <c:v>41604</c:v>
                </c:pt>
                <c:pt idx="280">
                  <c:v>41603</c:v>
                </c:pt>
                <c:pt idx="281">
                  <c:v>41600</c:v>
                </c:pt>
                <c:pt idx="282">
                  <c:v>41599</c:v>
                </c:pt>
                <c:pt idx="283">
                  <c:v>41598</c:v>
                </c:pt>
                <c:pt idx="284">
                  <c:v>41597</c:v>
                </c:pt>
                <c:pt idx="285">
                  <c:v>41596</c:v>
                </c:pt>
                <c:pt idx="286">
                  <c:v>41593</c:v>
                </c:pt>
                <c:pt idx="287">
                  <c:v>41592</c:v>
                </c:pt>
                <c:pt idx="288">
                  <c:v>41591</c:v>
                </c:pt>
                <c:pt idx="289">
                  <c:v>41590</c:v>
                </c:pt>
                <c:pt idx="290">
                  <c:v>41589</c:v>
                </c:pt>
                <c:pt idx="291">
                  <c:v>41586</c:v>
                </c:pt>
                <c:pt idx="292">
                  <c:v>41585</c:v>
                </c:pt>
                <c:pt idx="293">
                  <c:v>41584</c:v>
                </c:pt>
                <c:pt idx="294">
                  <c:v>41583</c:v>
                </c:pt>
                <c:pt idx="295">
                  <c:v>41582</c:v>
                </c:pt>
                <c:pt idx="296">
                  <c:v>41579</c:v>
                </c:pt>
                <c:pt idx="297">
                  <c:v>41578</c:v>
                </c:pt>
                <c:pt idx="298">
                  <c:v>41577</c:v>
                </c:pt>
                <c:pt idx="299">
                  <c:v>41576</c:v>
                </c:pt>
                <c:pt idx="300">
                  <c:v>41575</c:v>
                </c:pt>
                <c:pt idx="301">
                  <c:v>41572</c:v>
                </c:pt>
                <c:pt idx="302">
                  <c:v>41571</c:v>
                </c:pt>
                <c:pt idx="303">
                  <c:v>41570</c:v>
                </c:pt>
                <c:pt idx="304">
                  <c:v>41569</c:v>
                </c:pt>
                <c:pt idx="305">
                  <c:v>41568</c:v>
                </c:pt>
                <c:pt idx="306">
                  <c:v>41565</c:v>
                </c:pt>
                <c:pt idx="307">
                  <c:v>41564</c:v>
                </c:pt>
                <c:pt idx="308">
                  <c:v>41563</c:v>
                </c:pt>
                <c:pt idx="309">
                  <c:v>41562</c:v>
                </c:pt>
                <c:pt idx="310">
                  <c:v>41561</c:v>
                </c:pt>
                <c:pt idx="311">
                  <c:v>41558</c:v>
                </c:pt>
                <c:pt idx="312">
                  <c:v>41557</c:v>
                </c:pt>
                <c:pt idx="313">
                  <c:v>41556</c:v>
                </c:pt>
                <c:pt idx="314">
                  <c:v>41555</c:v>
                </c:pt>
                <c:pt idx="315">
                  <c:v>41554</c:v>
                </c:pt>
                <c:pt idx="316">
                  <c:v>41551</c:v>
                </c:pt>
                <c:pt idx="317">
                  <c:v>41550</c:v>
                </c:pt>
                <c:pt idx="318">
                  <c:v>41549</c:v>
                </c:pt>
                <c:pt idx="319">
                  <c:v>41548</c:v>
                </c:pt>
                <c:pt idx="320">
                  <c:v>41547</c:v>
                </c:pt>
                <c:pt idx="321">
                  <c:v>41544</c:v>
                </c:pt>
                <c:pt idx="322">
                  <c:v>41543</c:v>
                </c:pt>
                <c:pt idx="323">
                  <c:v>41542</c:v>
                </c:pt>
                <c:pt idx="324">
                  <c:v>41541</c:v>
                </c:pt>
                <c:pt idx="325">
                  <c:v>41540</c:v>
                </c:pt>
                <c:pt idx="326">
                  <c:v>41537</c:v>
                </c:pt>
                <c:pt idx="327">
                  <c:v>41536</c:v>
                </c:pt>
                <c:pt idx="328">
                  <c:v>41535</c:v>
                </c:pt>
                <c:pt idx="329">
                  <c:v>41534</c:v>
                </c:pt>
                <c:pt idx="330">
                  <c:v>41533</c:v>
                </c:pt>
                <c:pt idx="331">
                  <c:v>41530</c:v>
                </c:pt>
                <c:pt idx="332">
                  <c:v>41529</c:v>
                </c:pt>
                <c:pt idx="333">
                  <c:v>41528</c:v>
                </c:pt>
                <c:pt idx="334">
                  <c:v>41527</c:v>
                </c:pt>
                <c:pt idx="335">
                  <c:v>41526</c:v>
                </c:pt>
                <c:pt idx="336">
                  <c:v>41523</c:v>
                </c:pt>
                <c:pt idx="337">
                  <c:v>41522</c:v>
                </c:pt>
                <c:pt idx="338">
                  <c:v>41521</c:v>
                </c:pt>
                <c:pt idx="339">
                  <c:v>41520</c:v>
                </c:pt>
                <c:pt idx="340">
                  <c:v>41516</c:v>
                </c:pt>
                <c:pt idx="341">
                  <c:v>41515</c:v>
                </c:pt>
                <c:pt idx="342">
                  <c:v>41514</c:v>
                </c:pt>
                <c:pt idx="343">
                  <c:v>41513</c:v>
                </c:pt>
                <c:pt idx="344">
                  <c:v>41512</c:v>
                </c:pt>
                <c:pt idx="345">
                  <c:v>41509</c:v>
                </c:pt>
                <c:pt idx="346">
                  <c:v>41508</c:v>
                </c:pt>
                <c:pt idx="347">
                  <c:v>41507</c:v>
                </c:pt>
                <c:pt idx="348">
                  <c:v>41506</c:v>
                </c:pt>
                <c:pt idx="349">
                  <c:v>41505</c:v>
                </c:pt>
                <c:pt idx="350">
                  <c:v>41502</c:v>
                </c:pt>
                <c:pt idx="351">
                  <c:v>41501</c:v>
                </c:pt>
                <c:pt idx="352">
                  <c:v>41500</c:v>
                </c:pt>
                <c:pt idx="353">
                  <c:v>41499</c:v>
                </c:pt>
                <c:pt idx="354">
                  <c:v>41498</c:v>
                </c:pt>
                <c:pt idx="355">
                  <c:v>41495</c:v>
                </c:pt>
                <c:pt idx="356">
                  <c:v>41494</c:v>
                </c:pt>
                <c:pt idx="357">
                  <c:v>41493</c:v>
                </c:pt>
                <c:pt idx="358">
                  <c:v>41492</c:v>
                </c:pt>
                <c:pt idx="359">
                  <c:v>41491</c:v>
                </c:pt>
                <c:pt idx="360">
                  <c:v>41488</c:v>
                </c:pt>
                <c:pt idx="361">
                  <c:v>41487</c:v>
                </c:pt>
                <c:pt idx="362">
                  <c:v>41486</c:v>
                </c:pt>
                <c:pt idx="363">
                  <c:v>41485</c:v>
                </c:pt>
                <c:pt idx="364">
                  <c:v>41484</c:v>
                </c:pt>
                <c:pt idx="365">
                  <c:v>41481</c:v>
                </c:pt>
                <c:pt idx="366">
                  <c:v>41480</c:v>
                </c:pt>
                <c:pt idx="367">
                  <c:v>41479</c:v>
                </c:pt>
                <c:pt idx="368">
                  <c:v>41478</c:v>
                </c:pt>
                <c:pt idx="369">
                  <c:v>41477</c:v>
                </c:pt>
                <c:pt idx="370">
                  <c:v>41474</c:v>
                </c:pt>
                <c:pt idx="371">
                  <c:v>41473</c:v>
                </c:pt>
                <c:pt idx="372">
                  <c:v>41472</c:v>
                </c:pt>
                <c:pt idx="373">
                  <c:v>41471</c:v>
                </c:pt>
                <c:pt idx="374">
                  <c:v>41470</c:v>
                </c:pt>
                <c:pt idx="375">
                  <c:v>41467</c:v>
                </c:pt>
                <c:pt idx="376">
                  <c:v>41466</c:v>
                </c:pt>
                <c:pt idx="377">
                  <c:v>41465</c:v>
                </c:pt>
                <c:pt idx="378">
                  <c:v>41464</c:v>
                </c:pt>
                <c:pt idx="379">
                  <c:v>41463</c:v>
                </c:pt>
                <c:pt idx="380">
                  <c:v>41460</c:v>
                </c:pt>
                <c:pt idx="381">
                  <c:v>41458</c:v>
                </c:pt>
                <c:pt idx="382">
                  <c:v>41457</c:v>
                </c:pt>
                <c:pt idx="383">
                  <c:v>41456</c:v>
                </c:pt>
                <c:pt idx="384">
                  <c:v>41453</c:v>
                </c:pt>
                <c:pt idx="385">
                  <c:v>41452</c:v>
                </c:pt>
                <c:pt idx="386">
                  <c:v>41451</c:v>
                </c:pt>
                <c:pt idx="387">
                  <c:v>41450</c:v>
                </c:pt>
                <c:pt idx="388">
                  <c:v>41449</c:v>
                </c:pt>
                <c:pt idx="389">
                  <c:v>41446</c:v>
                </c:pt>
                <c:pt idx="390">
                  <c:v>41445</c:v>
                </c:pt>
                <c:pt idx="391">
                  <c:v>41444</c:v>
                </c:pt>
                <c:pt idx="392">
                  <c:v>41443</c:v>
                </c:pt>
                <c:pt idx="393">
                  <c:v>41442</c:v>
                </c:pt>
                <c:pt idx="394">
                  <c:v>41439</c:v>
                </c:pt>
                <c:pt idx="395">
                  <c:v>41438</c:v>
                </c:pt>
                <c:pt idx="396">
                  <c:v>41437</c:v>
                </c:pt>
                <c:pt idx="397">
                  <c:v>41436</c:v>
                </c:pt>
                <c:pt idx="398">
                  <c:v>41435</c:v>
                </c:pt>
                <c:pt idx="399">
                  <c:v>41432</c:v>
                </c:pt>
                <c:pt idx="400">
                  <c:v>41431</c:v>
                </c:pt>
                <c:pt idx="401">
                  <c:v>41430</c:v>
                </c:pt>
                <c:pt idx="402">
                  <c:v>41429</c:v>
                </c:pt>
                <c:pt idx="403">
                  <c:v>41428</c:v>
                </c:pt>
                <c:pt idx="404">
                  <c:v>41425</c:v>
                </c:pt>
                <c:pt idx="405">
                  <c:v>41424</c:v>
                </c:pt>
                <c:pt idx="406">
                  <c:v>41423</c:v>
                </c:pt>
                <c:pt idx="407">
                  <c:v>41422</c:v>
                </c:pt>
                <c:pt idx="408">
                  <c:v>41418</c:v>
                </c:pt>
                <c:pt idx="409">
                  <c:v>41417</c:v>
                </c:pt>
                <c:pt idx="410">
                  <c:v>41416</c:v>
                </c:pt>
                <c:pt idx="411">
                  <c:v>41415</c:v>
                </c:pt>
                <c:pt idx="412">
                  <c:v>41414</c:v>
                </c:pt>
                <c:pt idx="413">
                  <c:v>41411</c:v>
                </c:pt>
                <c:pt idx="414">
                  <c:v>41410</c:v>
                </c:pt>
                <c:pt idx="415">
                  <c:v>41409</c:v>
                </c:pt>
                <c:pt idx="416">
                  <c:v>41408</c:v>
                </c:pt>
                <c:pt idx="417">
                  <c:v>41407</c:v>
                </c:pt>
                <c:pt idx="418">
                  <c:v>41404</c:v>
                </c:pt>
                <c:pt idx="419">
                  <c:v>41403</c:v>
                </c:pt>
                <c:pt idx="420">
                  <c:v>41402</c:v>
                </c:pt>
                <c:pt idx="421">
                  <c:v>41401</c:v>
                </c:pt>
                <c:pt idx="422">
                  <c:v>41400</c:v>
                </c:pt>
                <c:pt idx="423">
                  <c:v>41397</c:v>
                </c:pt>
                <c:pt idx="424">
                  <c:v>41396</c:v>
                </c:pt>
                <c:pt idx="425">
                  <c:v>41395</c:v>
                </c:pt>
                <c:pt idx="426">
                  <c:v>41394</c:v>
                </c:pt>
                <c:pt idx="427">
                  <c:v>41393</c:v>
                </c:pt>
                <c:pt idx="428">
                  <c:v>41390</c:v>
                </c:pt>
                <c:pt idx="429">
                  <c:v>41389</c:v>
                </c:pt>
                <c:pt idx="430">
                  <c:v>41388</c:v>
                </c:pt>
                <c:pt idx="431">
                  <c:v>41387</c:v>
                </c:pt>
                <c:pt idx="432">
                  <c:v>41386</c:v>
                </c:pt>
                <c:pt idx="433">
                  <c:v>41383</c:v>
                </c:pt>
                <c:pt idx="434">
                  <c:v>41382</c:v>
                </c:pt>
                <c:pt idx="435">
                  <c:v>41381</c:v>
                </c:pt>
                <c:pt idx="436">
                  <c:v>41380</c:v>
                </c:pt>
                <c:pt idx="437">
                  <c:v>41379</c:v>
                </c:pt>
                <c:pt idx="438">
                  <c:v>41376</c:v>
                </c:pt>
                <c:pt idx="439">
                  <c:v>41375</c:v>
                </c:pt>
                <c:pt idx="440">
                  <c:v>41374</c:v>
                </c:pt>
                <c:pt idx="441">
                  <c:v>41373</c:v>
                </c:pt>
                <c:pt idx="442">
                  <c:v>41372</c:v>
                </c:pt>
                <c:pt idx="443">
                  <c:v>41369</c:v>
                </c:pt>
                <c:pt idx="444">
                  <c:v>41368</c:v>
                </c:pt>
                <c:pt idx="445">
                  <c:v>41367</c:v>
                </c:pt>
                <c:pt idx="446">
                  <c:v>41366</c:v>
                </c:pt>
                <c:pt idx="447">
                  <c:v>41365</c:v>
                </c:pt>
                <c:pt idx="448">
                  <c:v>41361</c:v>
                </c:pt>
                <c:pt idx="449">
                  <c:v>41360</c:v>
                </c:pt>
                <c:pt idx="450">
                  <c:v>41359</c:v>
                </c:pt>
                <c:pt idx="451">
                  <c:v>41358</c:v>
                </c:pt>
                <c:pt idx="452">
                  <c:v>41355</c:v>
                </c:pt>
                <c:pt idx="453">
                  <c:v>41354</c:v>
                </c:pt>
                <c:pt idx="454">
                  <c:v>41353</c:v>
                </c:pt>
                <c:pt idx="455">
                  <c:v>41352</c:v>
                </c:pt>
                <c:pt idx="456">
                  <c:v>41351</c:v>
                </c:pt>
                <c:pt idx="457">
                  <c:v>41348</c:v>
                </c:pt>
                <c:pt idx="458">
                  <c:v>41347</c:v>
                </c:pt>
                <c:pt idx="459">
                  <c:v>41346</c:v>
                </c:pt>
                <c:pt idx="460">
                  <c:v>41345</c:v>
                </c:pt>
                <c:pt idx="461">
                  <c:v>41344</c:v>
                </c:pt>
                <c:pt idx="462">
                  <c:v>41341</c:v>
                </c:pt>
                <c:pt idx="463">
                  <c:v>41340</c:v>
                </c:pt>
                <c:pt idx="464">
                  <c:v>41339</c:v>
                </c:pt>
                <c:pt idx="465">
                  <c:v>41338</c:v>
                </c:pt>
                <c:pt idx="466">
                  <c:v>41337</c:v>
                </c:pt>
                <c:pt idx="467">
                  <c:v>41334</c:v>
                </c:pt>
                <c:pt idx="468">
                  <c:v>41333</c:v>
                </c:pt>
                <c:pt idx="469">
                  <c:v>41332</c:v>
                </c:pt>
                <c:pt idx="470">
                  <c:v>41331</c:v>
                </c:pt>
                <c:pt idx="471">
                  <c:v>41330</c:v>
                </c:pt>
                <c:pt idx="472">
                  <c:v>41327</c:v>
                </c:pt>
                <c:pt idx="473">
                  <c:v>41326</c:v>
                </c:pt>
                <c:pt idx="474">
                  <c:v>41325</c:v>
                </c:pt>
                <c:pt idx="475">
                  <c:v>41324</c:v>
                </c:pt>
                <c:pt idx="476">
                  <c:v>41320</c:v>
                </c:pt>
                <c:pt idx="477">
                  <c:v>41319</c:v>
                </c:pt>
                <c:pt idx="478">
                  <c:v>41318</c:v>
                </c:pt>
                <c:pt idx="479">
                  <c:v>41317</c:v>
                </c:pt>
                <c:pt idx="480">
                  <c:v>41316</c:v>
                </c:pt>
                <c:pt idx="481">
                  <c:v>41313</c:v>
                </c:pt>
                <c:pt idx="482">
                  <c:v>41312</c:v>
                </c:pt>
                <c:pt idx="483">
                  <c:v>41311</c:v>
                </c:pt>
                <c:pt idx="484">
                  <c:v>41310</c:v>
                </c:pt>
                <c:pt idx="485">
                  <c:v>41309</c:v>
                </c:pt>
                <c:pt idx="486">
                  <c:v>41306</c:v>
                </c:pt>
                <c:pt idx="487">
                  <c:v>41305</c:v>
                </c:pt>
                <c:pt idx="488">
                  <c:v>41304</c:v>
                </c:pt>
                <c:pt idx="489">
                  <c:v>41303</c:v>
                </c:pt>
                <c:pt idx="490">
                  <c:v>41302</c:v>
                </c:pt>
                <c:pt idx="491">
                  <c:v>41299</c:v>
                </c:pt>
                <c:pt idx="492">
                  <c:v>41298</c:v>
                </c:pt>
                <c:pt idx="493">
                  <c:v>41297</c:v>
                </c:pt>
                <c:pt idx="494">
                  <c:v>41296</c:v>
                </c:pt>
                <c:pt idx="495">
                  <c:v>41292</c:v>
                </c:pt>
                <c:pt idx="496">
                  <c:v>41291</c:v>
                </c:pt>
                <c:pt idx="497">
                  <c:v>41290</c:v>
                </c:pt>
                <c:pt idx="498">
                  <c:v>41289</c:v>
                </c:pt>
                <c:pt idx="499">
                  <c:v>41288</c:v>
                </c:pt>
              </c:numCache>
            </c:numRef>
          </c:cat>
          <c:val>
            <c:numRef>
              <c:f>CalculationsAndCharts!$C$33:$C$532</c:f>
              <c:numCache>
                <c:formatCode>#,##0</c:formatCode>
                <c:ptCount val="500"/>
                <c:pt idx="0">
                  <c:v>310200</c:v>
                </c:pt>
                <c:pt idx="1">
                  <c:v>497900</c:v>
                </c:pt>
                <c:pt idx="2">
                  <c:v>761600</c:v>
                </c:pt>
                <c:pt idx="3">
                  <c:v>386200</c:v>
                </c:pt>
                <c:pt idx="4">
                  <c:v>387000</c:v>
                </c:pt>
                <c:pt idx="5">
                  <c:v>386500</c:v>
                </c:pt>
                <c:pt idx="6">
                  <c:v>337300</c:v>
                </c:pt>
                <c:pt idx="7">
                  <c:v>425900</c:v>
                </c:pt>
                <c:pt idx="8">
                  <c:v>504800</c:v>
                </c:pt>
                <c:pt idx="9">
                  <c:v>200800</c:v>
                </c:pt>
                <c:pt idx="10">
                  <c:v>181100</c:v>
                </c:pt>
                <c:pt idx="11">
                  <c:v>266200</c:v>
                </c:pt>
                <c:pt idx="12">
                  <c:v>198200</c:v>
                </c:pt>
                <c:pt idx="13">
                  <c:v>1007000</c:v>
                </c:pt>
                <c:pt idx="14">
                  <c:v>257000</c:v>
                </c:pt>
                <c:pt idx="15">
                  <c:v>519400</c:v>
                </c:pt>
                <c:pt idx="16">
                  <c:v>343000</c:v>
                </c:pt>
                <c:pt idx="17">
                  <c:v>517300</c:v>
                </c:pt>
                <c:pt idx="18">
                  <c:v>270700</c:v>
                </c:pt>
                <c:pt idx="19">
                  <c:v>271000</c:v>
                </c:pt>
                <c:pt idx="20">
                  <c:v>390200</c:v>
                </c:pt>
                <c:pt idx="21">
                  <c:v>552800</c:v>
                </c:pt>
                <c:pt idx="22">
                  <c:v>247900</c:v>
                </c:pt>
                <c:pt idx="23">
                  <c:v>281200</c:v>
                </c:pt>
                <c:pt idx="24">
                  <c:v>334700</c:v>
                </c:pt>
                <c:pt idx="25">
                  <c:v>273100</c:v>
                </c:pt>
                <c:pt idx="26">
                  <c:v>255600</c:v>
                </c:pt>
                <c:pt idx="27">
                  <c:v>273600</c:v>
                </c:pt>
                <c:pt idx="28">
                  <c:v>234100</c:v>
                </c:pt>
                <c:pt idx="29">
                  <c:v>283100</c:v>
                </c:pt>
                <c:pt idx="30">
                  <c:v>244800</c:v>
                </c:pt>
                <c:pt idx="31">
                  <c:v>434300</c:v>
                </c:pt>
                <c:pt idx="32">
                  <c:v>292700</c:v>
                </c:pt>
                <c:pt idx="33">
                  <c:v>277000</c:v>
                </c:pt>
                <c:pt idx="34">
                  <c:v>166200</c:v>
                </c:pt>
                <c:pt idx="35">
                  <c:v>263800</c:v>
                </c:pt>
                <c:pt idx="36">
                  <c:v>294900</c:v>
                </c:pt>
                <c:pt idx="37">
                  <c:v>170100</c:v>
                </c:pt>
                <c:pt idx="38">
                  <c:v>408600</c:v>
                </c:pt>
                <c:pt idx="39">
                  <c:v>434800</c:v>
                </c:pt>
                <c:pt idx="40">
                  <c:v>342300</c:v>
                </c:pt>
                <c:pt idx="41">
                  <c:v>167100</c:v>
                </c:pt>
                <c:pt idx="42">
                  <c:v>233700</c:v>
                </c:pt>
                <c:pt idx="43">
                  <c:v>320800</c:v>
                </c:pt>
                <c:pt idx="44">
                  <c:v>323500</c:v>
                </c:pt>
                <c:pt idx="45">
                  <c:v>455800</c:v>
                </c:pt>
                <c:pt idx="46">
                  <c:v>593200</c:v>
                </c:pt>
                <c:pt idx="47">
                  <c:v>508600</c:v>
                </c:pt>
                <c:pt idx="48">
                  <c:v>360600</c:v>
                </c:pt>
                <c:pt idx="49">
                  <c:v>409600</c:v>
                </c:pt>
                <c:pt idx="50">
                  <c:v>376400</c:v>
                </c:pt>
                <c:pt idx="51">
                  <c:v>573000</c:v>
                </c:pt>
                <c:pt idx="52">
                  <c:v>1112500</c:v>
                </c:pt>
                <c:pt idx="53">
                  <c:v>227900</c:v>
                </c:pt>
                <c:pt idx="54">
                  <c:v>399300</c:v>
                </c:pt>
                <c:pt idx="55">
                  <c:v>531000</c:v>
                </c:pt>
                <c:pt idx="56">
                  <c:v>364000</c:v>
                </c:pt>
                <c:pt idx="57">
                  <c:v>486400</c:v>
                </c:pt>
                <c:pt idx="58">
                  <c:v>323200</c:v>
                </c:pt>
                <c:pt idx="59">
                  <c:v>339000</c:v>
                </c:pt>
                <c:pt idx="60">
                  <c:v>520000</c:v>
                </c:pt>
                <c:pt idx="61">
                  <c:v>473900</c:v>
                </c:pt>
                <c:pt idx="62">
                  <c:v>366500</c:v>
                </c:pt>
                <c:pt idx="63">
                  <c:v>278700</c:v>
                </c:pt>
                <c:pt idx="64">
                  <c:v>522200</c:v>
                </c:pt>
                <c:pt idx="65">
                  <c:v>241500</c:v>
                </c:pt>
                <c:pt idx="66">
                  <c:v>216800</c:v>
                </c:pt>
                <c:pt idx="67">
                  <c:v>426200</c:v>
                </c:pt>
                <c:pt idx="68">
                  <c:v>237500</c:v>
                </c:pt>
                <c:pt idx="69">
                  <c:v>319800</c:v>
                </c:pt>
                <c:pt idx="70">
                  <c:v>527500</c:v>
                </c:pt>
                <c:pt idx="71">
                  <c:v>665200</c:v>
                </c:pt>
                <c:pt idx="72">
                  <c:v>407600</c:v>
                </c:pt>
                <c:pt idx="73">
                  <c:v>504000</c:v>
                </c:pt>
                <c:pt idx="74">
                  <c:v>286200</c:v>
                </c:pt>
                <c:pt idx="75">
                  <c:v>308100</c:v>
                </c:pt>
                <c:pt idx="76">
                  <c:v>286700</c:v>
                </c:pt>
                <c:pt idx="77">
                  <c:v>1509100</c:v>
                </c:pt>
                <c:pt idx="78">
                  <c:v>214000</c:v>
                </c:pt>
                <c:pt idx="79">
                  <c:v>313200</c:v>
                </c:pt>
                <c:pt idx="80">
                  <c:v>437300</c:v>
                </c:pt>
                <c:pt idx="81">
                  <c:v>540700</c:v>
                </c:pt>
                <c:pt idx="82">
                  <c:v>468000</c:v>
                </c:pt>
                <c:pt idx="83">
                  <c:v>456500</c:v>
                </c:pt>
                <c:pt idx="84">
                  <c:v>246100</c:v>
                </c:pt>
                <c:pt idx="85">
                  <c:v>228300</c:v>
                </c:pt>
                <c:pt idx="86">
                  <c:v>471100</c:v>
                </c:pt>
                <c:pt idx="87">
                  <c:v>257000</c:v>
                </c:pt>
                <c:pt idx="88">
                  <c:v>163400</c:v>
                </c:pt>
                <c:pt idx="89">
                  <c:v>328800</c:v>
                </c:pt>
                <c:pt idx="90">
                  <c:v>305300</c:v>
                </c:pt>
                <c:pt idx="91">
                  <c:v>187300</c:v>
                </c:pt>
                <c:pt idx="92">
                  <c:v>208700</c:v>
                </c:pt>
                <c:pt idx="93">
                  <c:v>160100</c:v>
                </c:pt>
                <c:pt idx="94">
                  <c:v>206600</c:v>
                </c:pt>
                <c:pt idx="95">
                  <c:v>148300</c:v>
                </c:pt>
                <c:pt idx="96">
                  <c:v>180600</c:v>
                </c:pt>
                <c:pt idx="97">
                  <c:v>210300</c:v>
                </c:pt>
                <c:pt idx="98">
                  <c:v>358500</c:v>
                </c:pt>
                <c:pt idx="99">
                  <c:v>272700</c:v>
                </c:pt>
                <c:pt idx="100">
                  <c:v>259900</c:v>
                </c:pt>
                <c:pt idx="101">
                  <c:v>510500</c:v>
                </c:pt>
                <c:pt idx="102">
                  <c:v>220800</c:v>
                </c:pt>
                <c:pt idx="103">
                  <c:v>639700</c:v>
                </c:pt>
                <c:pt idx="104">
                  <c:v>310500</c:v>
                </c:pt>
                <c:pt idx="105">
                  <c:v>254000</c:v>
                </c:pt>
                <c:pt idx="106">
                  <c:v>235900</c:v>
                </c:pt>
                <c:pt idx="107">
                  <c:v>237900</c:v>
                </c:pt>
                <c:pt idx="108">
                  <c:v>259800</c:v>
                </c:pt>
                <c:pt idx="109">
                  <c:v>388500</c:v>
                </c:pt>
                <c:pt idx="110">
                  <c:v>344600</c:v>
                </c:pt>
                <c:pt idx="111">
                  <c:v>419000</c:v>
                </c:pt>
                <c:pt idx="112">
                  <c:v>428800</c:v>
                </c:pt>
                <c:pt idx="113">
                  <c:v>271700</c:v>
                </c:pt>
                <c:pt idx="114">
                  <c:v>343100</c:v>
                </c:pt>
                <c:pt idx="115">
                  <c:v>618800</c:v>
                </c:pt>
                <c:pt idx="116">
                  <c:v>706700</c:v>
                </c:pt>
                <c:pt idx="117">
                  <c:v>662100</c:v>
                </c:pt>
                <c:pt idx="118">
                  <c:v>891300</c:v>
                </c:pt>
                <c:pt idx="119">
                  <c:v>1068600</c:v>
                </c:pt>
                <c:pt idx="120">
                  <c:v>366200</c:v>
                </c:pt>
                <c:pt idx="121">
                  <c:v>341600</c:v>
                </c:pt>
                <c:pt idx="122">
                  <c:v>435200</c:v>
                </c:pt>
                <c:pt idx="123">
                  <c:v>351000</c:v>
                </c:pt>
                <c:pt idx="124">
                  <c:v>420200</c:v>
                </c:pt>
                <c:pt idx="125">
                  <c:v>319500</c:v>
                </c:pt>
                <c:pt idx="126">
                  <c:v>385600</c:v>
                </c:pt>
                <c:pt idx="127">
                  <c:v>595500</c:v>
                </c:pt>
                <c:pt idx="128">
                  <c:v>459400</c:v>
                </c:pt>
                <c:pt idx="129">
                  <c:v>635600</c:v>
                </c:pt>
                <c:pt idx="130">
                  <c:v>514000</c:v>
                </c:pt>
                <c:pt idx="131">
                  <c:v>93400</c:v>
                </c:pt>
                <c:pt idx="132">
                  <c:v>223400</c:v>
                </c:pt>
                <c:pt idx="133">
                  <c:v>297700</c:v>
                </c:pt>
                <c:pt idx="134">
                  <c:v>361500</c:v>
                </c:pt>
                <c:pt idx="135">
                  <c:v>1730200</c:v>
                </c:pt>
                <c:pt idx="136">
                  <c:v>313100</c:v>
                </c:pt>
                <c:pt idx="137">
                  <c:v>365800</c:v>
                </c:pt>
                <c:pt idx="138">
                  <c:v>389700</c:v>
                </c:pt>
                <c:pt idx="139">
                  <c:v>167900</c:v>
                </c:pt>
                <c:pt idx="140">
                  <c:v>820800</c:v>
                </c:pt>
                <c:pt idx="141">
                  <c:v>184800</c:v>
                </c:pt>
                <c:pt idx="142">
                  <c:v>408400</c:v>
                </c:pt>
                <c:pt idx="143">
                  <c:v>386000</c:v>
                </c:pt>
                <c:pt idx="144">
                  <c:v>354600</c:v>
                </c:pt>
                <c:pt idx="145">
                  <c:v>290800</c:v>
                </c:pt>
                <c:pt idx="146">
                  <c:v>316900</c:v>
                </c:pt>
                <c:pt idx="147">
                  <c:v>186600</c:v>
                </c:pt>
                <c:pt idx="148">
                  <c:v>209300</c:v>
                </c:pt>
                <c:pt idx="149">
                  <c:v>260700</c:v>
                </c:pt>
                <c:pt idx="150">
                  <c:v>227900</c:v>
                </c:pt>
                <c:pt idx="151">
                  <c:v>384000</c:v>
                </c:pt>
                <c:pt idx="152">
                  <c:v>355100</c:v>
                </c:pt>
                <c:pt idx="153">
                  <c:v>433700</c:v>
                </c:pt>
                <c:pt idx="154">
                  <c:v>383700</c:v>
                </c:pt>
                <c:pt idx="155">
                  <c:v>272300</c:v>
                </c:pt>
                <c:pt idx="156">
                  <c:v>360100</c:v>
                </c:pt>
                <c:pt idx="157">
                  <c:v>368500</c:v>
                </c:pt>
                <c:pt idx="158">
                  <c:v>372800</c:v>
                </c:pt>
                <c:pt idx="159">
                  <c:v>355100</c:v>
                </c:pt>
                <c:pt idx="160">
                  <c:v>368200</c:v>
                </c:pt>
                <c:pt idx="161">
                  <c:v>450900</c:v>
                </c:pt>
                <c:pt idx="162">
                  <c:v>354100</c:v>
                </c:pt>
                <c:pt idx="163">
                  <c:v>320000</c:v>
                </c:pt>
                <c:pt idx="164">
                  <c:v>318300</c:v>
                </c:pt>
                <c:pt idx="165">
                  <c:v>676100</c:v>
                </c:pt>
                <c:pt idx="166">
                  <c:v>326500</c:v>
                </c:pt>
                <c:pt idx="167">
                  <c:v>391800</c:v>
                </c:pt>
                <c:pt idx="168">
                  <c:v>449400</c:v>
                </c:pt>
                <c:pt idx="169">
                  <c:v>529700</c:v>
                </c:pt>
                <c:pt idx="170">
                  <c:v>237800</c:v>
                </c:pt>
                <c:pt idx="171">
                  <c:v>435700</c:v>
                </c:pt>
                <c:pt idx="172">
                  <c:v>326400</c:v>
                </c:pt>
                <c:pt idx="173">
                  <c:v>275200</c:v>
                </c:pt>
                <c:pt idx="174">
                  <c:v>592600</c:v>
                </c:pt>
                <c:pt idx="175">
                  <c:v>511700</c:v>
                </c:pt>
                <c:pt idx="176">
                  <c:v>679500</c:v>
                </c:pt>
                <c:pt idx="177">
                  <c:v>285800</c:v>
                </c:pt>
                <c:pt idx="178">
                  <c:v>434100</c:v>
                </c:pt>
                <c:pt idx="179">
                  <c:v>478000</c:v>
                </c:pt>
                <c:pt idx="180">
                  <c:v>917300</c:v>
                </c:pt>
                <c:pt idx="181">
                  <c:v>1208200</c:v>
                </c:pt>
                <c:pt idx="182">
                  <c:v>713800</c:v>
                </c:pt>
                <c:pt idx="183">
                  <c:v>456000</c:v>
                </c:pt>
                <c:pt idx="184">
                  <c:v>411200</c:v>
                </c:pt>
                <c:pt idx="185">
                  <c:v>377100</c:v>
                </c:pt>
                <c:pt idx="186">
                  <c:v>502000</c:v>
                </c:pt>
                <c:pt idx="187">
                  <c:v>432800</c:v>
                </c:pt>
                <c:pt idx="188">
                  <c:v>621800</c:v>
                </c:pt>
                <c:pt idx="189">
                  <c:v>429900</c:v>
                </c:pt>
                <c:pt idx="190">
                  <c:v>481100</c:v>
                </c:pt>
                <c:pt idx="191">
                  <c:v>909500</c:v>
                </c:pt>
                <c:pt idx="192">
                  <c:v>739100</c:v>
                </c:pt>
                <c:pt idx="193">
                  <c:v>478300</c:v>
                </c:pt>
                <c:pt idx="194">
                  <c:v>323100</c:v>
                </c:pt>
                <c:pt idx="195">
                  <c:v>384400</c:v>
                </c:pt>
                <c:pt idx="196">
                  <c:v>578500</c:v>
                </c:pt>
                <c:pt idx="197">
                  <c:v>931900</c:v>
                </c:pt>
                <c:pt idx="198">
                  <c:v>446700</c:v>
                </c:pt>
                <c:pt idx="199">
                  <c:v>619900</c:v>
                </c:pt>
                <c:pt idx="200">
                  <c:v>519000</c:v>
                </c:pt>
                <c:pt idx="201">
                  <c:v>445000</c:v>
                </c:pt>
                <c:pt idx="202">
                  <c:v>292800</c:v>
                </c:pt>
                <c:pt idx="203">
                  <c:v>689600</c:v>
                </c:pt>
                <c:pt idx="204">
                  <c:v>320300</c:v>
                </c:pt>
                <c:pt idx="205">
                  <c:v>328400</c:v>
                </c:pt>
                <c:pt idx="206">
                  <c:v>394800</c:v>
                </c:pt>
                <c:pt idx="207">
                  <c:v>750100</c:v>
                </c:pt>
                <c:pt idx="208">
                  <c:v>380100</c:v>
                </c:pt>
                <c:pt idx="209">
                  <c:v>635400</c:v>
                </c:pt>
                <c:pt idx="210">
                  <c:v>476100</c:v>
                </c:pt>
                <c:pt idx="211">
                  <c:v>942000</c:v>
                </c:pt>
                <c:pt idx="212">
                  <c:v>673500</c:v>
                </c:pt>
                <c:pt idx="213">
                  <c:v>901000</c:v>
                </c:pt>
                <c:pt idx="214">
                  <c:v>477900</c:v>
                </c:pt>
                <c:pt idx="215">
                  <c:v>288200</c:v>
                </c:pt>
                <c:pt idx="216">
                  <c:v>491200</c:v>
                </c:pt>
                <c:pt idx="217">
                  <c:v>550700</c:v>
                </c:pt>
                <c:pt idx="218">
                  <c:v>645600</c:v>
                </c:pt>
                <c:pt idx="219">
                  <c:v>411500</c:v>
                </c:pt>
                <c:pt idx="220">
                  <c:v>512300</c:v>
                </c:pt>
                <c:pt idx="221">
                  <c:v>573000</c:v>
                </c:pt>
                <c:pt idx="222">
                  <c:v>663600</c:v>
                </c:pt>
                <c:pt idx="223">
                  <c:v>559200</c:v>
                </c:pt>
                <c:pt idx="224">
                  <c:v>329900</c:v>
                </c:pt>
                <c:pt idx="225">
                  <c:v>417100</c:v>
                </c:pt>
                <c:pt idx="226">
                  <c:v>410900</c:v>
                </c:pt>
                <c:pt idx="227">
                  <c:v>336300</c:v>
                </c:pt>
                <c:pt idx="228">
                  <c:v>605600</c:v>
                </c:pt>
                <c:pt idx="229">
                  <c:v>1067500</c:v>
                </c:pt>
                <c:pt idx="230">
                  <c:v>349500</c:v>
                </c:pt>
                <c:pt idx="231">
                  <c:v>436100</c:v>
                </c:pt>
                <c:pt idx="232">
                  <c:v>356600</c:v>
                </c:pt>
                <c:pt idx="233">
                  <c:v>618100</c:v>
                </c:pt>
                <c:pt idx="234">
                  <c:v>692600</c:v>
                </c:pt>
                <c:pt idx="235">
                  <c:v>413000</c:v>
                </c:pt>
                <c:pt idx="236">
                  <c:v>589800</c:v>
                </c:pt>
                <c:pt idx="237">
                  <c:v>547100</c:v>
                </c:pt>
                <c:pt idx="238">
                  <c:v>772100</c:v>
                </c:pt>
                <c:pt idx="239">
                  <c:v>743200</c:v>
                </c:pt>
                <c:pt idx="240">
                  <c:v>382800</c:v>
                </c:pt>
                <c:pt idx="241">
                  <c:v>436800</c:v>
                </c:pt>
                <c:pt idx="242">
                  <c:v>416600</c:v>
                </c:pt>
                <c:pt idx="243">
                  <c:v>407800</c:v>
                </c:pt>
                <c:pt idx="244">
                  <c:v>473500</c:v>
                </c:pt>
                <c:pt idx="245">
                  <c:v>398700</c:v>
                </c:pt>
                <c:pt idx="246">
                  <c:v>287800</c:v>
                </c:pt>
                <c:pt idx="247">
                  <c:v>235400</c:v>
                </c:pt>
                <c:pt idx="248">
                  <c:v>318900</c:v>
                </c:pt>
                <c:pt idx="249">
                  <c:v>490000</c:v>
                </c:pt>
                <c:pt idx="250">
                  <c:v>469800</c:v>
                </c:pt>
                <c:pt idx="251">
                  <c:v>723100</c:v>
                </c:pt>
                <c:pt idx="252">
                  <c:v>753700</c:v>
                </c:pt>
                <c:pt idx="253">
                  <c:v>1442000</c:v>
                </c:pt>
                <c:pt idx="254">
                  <c:v>636100</c:v>
                </c:pt>
                <c:pt idx="255">
                  <c:v>462400</c:v>
                </c:pt>
                <c:pt idx="256">
                  <c:v>264600</c:v>
                </c:pt>
                <c:pt idx="257">
                  <c:v>648500</c:v>
                </c:pt>
                <c:pt idx="258">
                  <c:v>411000</c:v>
                </c:pt>
                <c:pt idx="259">
                  <c:v>390700</c:v>
                </c:pt>
                <c:pt idx="260">
                  <c:v>214900</c:v>
                </c:pt>
                <c:pt idx="261">
                  <c:v>662100</c:v>
                </c:pt>
                <c:pt idx="262">
                  <c:v>415800</c:v>
                </c:pt>
                <c:pt idx="263">
                  <c:v>1194400</c:v>
                </c:pt>
                <c:pt idx="264">
                  <c:v>1008900</c:v>
                </c:pt>
                <c:pt idx="265">
                  <c:v>579100</c:v>
                </c:pt>
                <c:pt idx="266">
                  <c:v>308600</c:v>
                </c:pt>
                <c:pt idx="267">
                  <c:v>238100</c:v>
                </c:pt>
                <c:pt idx="268">
                  <c:v>296800</c:v>
                </c:pt>
                <c:pt idx="269">
                  <c:v>369400</c:v>
                </c:pt>
                <c:pt idx="270">
                  <c:v>405000</c:v>
                </c:pt>
                <c:pt idx="271">
                  <c:v>426600</c:v>
                </c:pt>
                <c:pt idx="272">
                  <c:v>420200</c:v>
                </c:pt>
                <c:pt idx="273">
                  <c:v>401700</c:v>
                </c:pt>
                <c:pt idx="274">
                  <c:v>493000</c:v>
                </c:pt>
                <c:pt idx="275">
                  <c:v>400100</c:v>
                </c:pt>
                <c:pt idx="276">
                  <c:v>855500</c:v>
                </c:pt>
                <c:pt idx="277">
                  <c:v>421700</c:v>
                </c:pt>
                <c:pt idx="278">
                  <c:v>459100</c:v>
                </c:pt>
                <c:pt idx="279">
                  <c:v>188800</c:v>
                </c:pt>
                <c:pt idx="280">
                  <c:v>472300</c:v>
                </c:pt>
                <c:pt idx="281">
                  <c:v>586400</c:v>
                </c:pt>
                <c:pt idx="282">
                  <c:v>710400</c:v>
                </c:pt>
                <c:pt idx="283">
                  <c:v>436000</c:v>
                </c:pt>
                <c:pt idx="284">
                  <c:v>510100</c:v>
                </c:pt>
                <c:pt idx="285">
                  <c:v>486500</c:v>
                </c:pt>
                <c:pt idx="286">
                  <c:v>530600</c:v>
                </c:pt>
                <c:pt idx="287">
                  <c:v>669500</c:v>
                </c:pt>
                <c:pt idx="288">
                  <c:v>1166400</c:v>
                </c:pt>
                <c:pt idx="289">
                  <c:v>618600</c:v>
                </c:pt>
                <c:pt idx="290">
                  <c:v>1307100</c:v>
                </c:pt>
                <c:pt idx="291">
                  <c:v>3747900</c:v>
                </c:pt>
                <c:pt idx="292">
                  <c:v>245000</c:v>
                </c:pt>
                <c:pt idx="293">
                  <c:v>248600</c:v>
                </c:pt>
                <c:pt idx="294">
                  <c:v>201600</c:v>
                </c:pt>
                <c:pt idx="295">
                  <c:v>298200</c:v>
                </c:pt>
                <c:pt idx="296">
                  <c:v>332000</c:v>
                </c:pt>
                <c:pt idx="297">
                  <c:v>352400</c:v>
                </c:pt>
                <c:pt idx="298">
                  <c:v>483200</c:v>
                </c:pt>
                <c:pt idx="299">
                  <c:v>276000</c:v>
                </c:pt>
                <c:pt idx="300">
                  <c:v>314900</c:v>
                </c:pt>
                <c:pt idx="301">
                  <c:v>166000</c:v>
                </c:pt>
                <c:pt idx="302">
                  <c:v>293700</c:v>
                </c:pt>
                <c:pt idx="303">
                  <c:v>233000</c:v>
                </c:pt>
                <c:pt idx="304">
                  <c:v>448900</c:v>
                </c:pt>
                <c:pt idx="305">
                  <c:v>430800</c:v>
                </c:pt>
                <c:pt idx="306">
                  <c:v>337000</c:v>
                </c:pt>
                <c:pt idx="307">
                  <c:v>432600</c:v>
                </c:pt>
                <c:pt idx="308">
                  <c:v>623800</c:v>
                </c:pt>
                <c:pt idx="309">
                  <c:v>459400</c:v>
                </c:pt>
                <c:pt idx="310">
                  <c:v>285400</c:v>
                </c:pt>
                <c:pt idx="311">
                  <c:v>223500</c:v>
                </c:pt>
                <c:pt idx="312">
                  <c:v>283700</c:v>
                </c:pt>
                <c:pt idx="313">
                  <c:v>309700</c:v>
                </c:pt>
                <c:pt idx="314">
                  <c:v>365000</c:v>
                </c:pt>
                <c:pt idx="315">
                  <c:v>419200</c:v>
                </c:pt>
                <c:pt idx="316">
                  <c:v>687400</c:v>
                </c:pt>
                <c:pt idx="317">
                  <c:v>194800</c:v>
                </c:pt>
                <c:pt idx="318">
                  <c:v>181400</c:v>
                </c:pt>
                <c:pt idx="319">
                  <c:v>187800</c:v>
                </c:pt>
                <c:pt idx="320">
                  <c:v>251800</c:v>
                </c:pt>
                <c:pt idx="321">
                  <c:v>238700</c:v>
                </c:pt>
                <c:pt idx="322">
                  <c:v>500100</c:v>
                </c:pt>
                <c:pt idx="323">
                  <c:v>336800</c:v>
                </c:pt>
                <c:pt idx="324">
                  <c:v>433000</c:v>
                </c:pt>
                <c:pt idx="325">
                  <c:v>477500</c:v>
                </c:pt>
                <c:pt idx="326">
                  <c:v>255400</c:v>
                </c:pt>
                <c:pt idx="327">
                  <c:v>296000</c:v>
                </c:pt>
                <c:pt idx="328">
                  <c:v>769400</c:v>
                </c:pt>
                <c:pt idx="329">
                  <c:v>237800</c:v>
                </c:pt>
                <c:pt idx="330">
                  <c:v>313800</c:v>
                </c:pt>
                <c:pt idx="331">
                  <c:v>799200</c:v>
                </c:pt>
                <c:pt idx="332">
                  <c:v>583700</c:v>
                </c:pt>
                <c:pt idx="333">
                  <c:v>278800</c:v>
                </c:pt>
                <c:pt idx="334">
                  <c:v>161100</c:v>
                </c:pt>
                <c:pt idx="335">
                  <c:v>190100</c:v>
                </c:pt>
                <c:pt idx="336">
                  <c:v>314100</c:v>
                </c:pt>
                <c:pt idx="337">
                  <c:v>328600</c:v>
                </c:pt>
                <c:pt idx="338">
                  <c:v>391900</c:v>
                </c:pt>
                <c:pt idx="339">
                  <c:v>415600</c:v>
                </c:pt>
                <c:pt idx="340">
                  <c:v>412300</c:v>
                </c:pt>
                <c:pt idx="341">
                  <c:v>313600</c:v>
                </c:pt>
                <c:pt idx="342">
                  <c:v>399100</c:v>
                </c:pt>
                <c:pt idx="343">
                  <c:v>530500</c:v>
                </c:pt>
                <c:pt idx="344">
                  <c:v>359600</c:v>
                </c:pt>
                <c:pt idx="345">
                  <c:v>569800</c:v>
                </c:pt>
                <c:pt idx="346">
                  <c:v>181700</c:v>
                </c:pt>
                <c:pt idx="347">
                  <c:v>228800</c:v>
                </c:pt>
                <c:pt idx="348">
                  <c:v>167100</c:v>
                </c:pt>
                <c:pt idx="349">
                  <c:v>151700</c:v>
                </c:pt>
                <c:pt idx="350">
                  <c:v>92000</c:v>
                </c:pt>
                <c:pt idx="351">
                  <c:v>190600</c:v>
                </c:pt>
                <c:pt idx="352">
                  <c:v>245000</c:v>
                </c:pt>
                <c:pt idx="353">
                  <c:v>195400</c:v>
                </c:pt>
                <c:pt idx="354">
                  <c:v>519000</c:v>
                </c:pt>
                <c:pt idx="355">
                  <c:v>370300</c:v>
                </c:pt>
                <c:pt idx="356">
                  <c:v>106300</c:v>
                </c:pt>
                <c:pt idx="357">
                  <c:v>208000</c:v>
                </c:pt>
                <c:pt idx="358">
                  <c:v>159500</c:v>
                </c:pt>
                <c:pt idx="359">
                  <c:v>217300</c:v>
                </c:pt>
                <c:pt idx="360">
                  <c:v>215300</c:v>
                </c:pt>
                <c:pt idx="361">
                  <c:v>315800</c:v>
                </c:pt>
                <c:pt idx="362">
                  <c:v>359600</c:v>
                </c:pt>
                <c:pt idx="363">
                  <c:v>442600</c:v>
                </c:pt>
                <c:pt idx="364">
                  <c:v>563600</c:v>
                </c:pt>
                <c:pt idx="365">
                  <c:v>233100</c:v>
                </c:pt>
                <c:pt idx="366">
                  <c:v>247100</c:v>
                </c:pt>
                <c:pt idx="367">
                  <c:v>137100</c:v>
                </c:pt>
                <c:pt idx="368">
                  <c:v>407000</c:v>
                </c:pt>
                <c:pt idx="369">
                  <c:v>278000</c:v>
                </c:pt>
                <c:pt idx="370">
                  <c:v>525500</c:v>
                </c:pt>
                <c:pt idx="371">
                  <c:v>360200</c:v>
                </c:pt>
                <c:pt idx="372">
                  <c:v>294900</c:v>
                </c:pt>
                <c:pt idx="373">
                  <c:v>160300</c:v>
                </c:pt>
                <c:pt idx="374">
                  <c:v>386000</c:v>
                </c:pt>
                <c:pt idx="375">
                  <c:v>266300</c:v>
                </c:pt>
                <c:pt idx="376">
                  <c:v>276100</c:v>
                </c:pt>
                <c:pt idx="377">
                  <c:v>222300</c:v>
                </c:pt>
                <c:pt idx="378">
                  <c:v>248000</c:v>
                </c:pt>
                <c:pt idx="379">
                  <c:v>269400</c:v>
                </c:pt>
                <c:pt idx="380">
                  <c:v>233000</c:v>
                </c:pt>
                <c:pt idx="381">
                  <c:v>265800</c:v>
                </c:pt>
                <c:pt idx="382">
                  <c:v>199400</c:v>
                </c:pt>
                <c:pt idx="383">
                  <c:v>155300</c:v>
                </c:pt>
                <c:pt idx="384">
                  <c:v>306900</c:v>
                </c:pt>
                <c:pt idx="385">
                  <c:v>340200</c:v>
                </c:pt>
                <c:pt idx="386">
                  <c:v>822900</c:v>
                </c:pt>
                <c:pt idx="387">
                  <c:v>250300</c:v>
                </c:pt>
                <c:pt idx="388">
                  <c:v>364500</c:v>
                </c:pt>
                <c:pt idx="389">
                  <c:v>299300</c:v>
                </c:pt>
                <c:pt idx="390">
                  <c:v>636100</c:v>
                </c:pt>
                <c:pt idx="391">
                  <c:v>715300</c:v>
                </c:pt>
                <c:pt idx="392">
                  <c:v>324900</c:v>
                </c:pt>
                <c:pt idx="393">
                  <c:v>449300</c:v>
                </c:pt>
                <c:pt idx="394">
                  <c:v>469400</c:v>
                </c:pt>
                <c:pt idx="395">
                  <c:v>460900</c:v>
                </c:pt>
                <c:pt idx="396">
                  <c:v>192700</c:v>
                </c:pt>
                <c:pt idx="397">
                  <c:v>199100</c:v>
                </c:pt>
                <c:pt idx="398">
                  <c:v>229800</c:v>
                </c:pt>
                <c:pt idx="399">
                  <c:v>210600</c:v>
                </c:pt>
                <c:pt idx="400">
                  <c:v>221000</c:v>
                </c:pt>
                <c:pt idx="401">
                  <c:v>321700</c:v>
                </c:pt>
                <c:pt idx="402">
                  <c:v>239800</c:v>
                </c:pt>
                <c:pt idx="403">
                  <c:v>258900</c:v>
                </c:pt>
                <c:pt idx="404">
                  <c:v>198400</c:v>
                </c:pt>
                <c:pt idx="405">
                  <c:v>604800</c:v>
                </c:pt>
                <c:pt idx="406">
                  <c:v>437700</c:v>
                </c:pt>
                <c:pt idx="407">
                  <c:v>344800</c:v>
                </c:pt>
                <c:pt idx="408">
                  <c:v>229700</c:v>
                </c:pt>
                <c:pt idx="409">
                  <c:v>245000</c:v>
                </c:pt>
                <c:pt idx="410">
                  <c:v>125500</c:v>
                </c:pt>
                <c:pt idx="411">
                  <c:v>247500</c:v>
                </c:pt>
                <c:pt idx="412">
                  <c:v>280600</c:v>
                </c:pt>
                <c:pt idx="413">
                  <c:v>443900</c:v>
                </c:pt>
                <c:pt idx="414">
                  <c:v>247100</c:v>
                </c:pt>
                <c:pt idx="415">
                  <c:v>314200</c:v>
                </c:pt>
                <c:pt idx="416">
                  <c:v>216700</c:v>
                </c:pt>
                <c:pt idx="417">
                  <c:v>238800</c:v>
                </c:pt>
                <c:pt idx="418">
                  <c:v>188900</c:v>
                </c:pt>
                <c:pt idx="419">
                  <c:v>237000</c:v>
                </c:pt>
                <c:pt idx="420">
                  <c:v>223000</c:v>
                </c:pt>
                <c:pt idx="421">
                  <c:v>265000</c:v>
                </c:pt>
                <c:pt idx="422">
                  <c:v>328700</c:v>
                </c:pt>
                <c:pt idx="423">
                  <c:v>352200</c:v>
                </c:pt>
                <c:pt idx="424">
                  <c:v>324500</c:v>
                </c:pt>
                <c:pt idx="425">
                  <c:v>492600</c:v>
                </c:pt>
                <c:pt idx="426">
                  <c:v>746200</c:v>
                </c:pt>
                <c:pt idx="427">
                  <c:v>708200</c:v>
                </c:pt>
                <c:pt idx="428">
                  <c:v>385400</c:v>
                </c:pt>
                <c:pt idx="429">
                  <c:v>435300</c:v>
                </c:pt>
                <c:pt idx="430">
                  <c:v>442600</c:v>
                </c:pt>
                <c:pt idx="431">
                  <c:v>317500</c:v>
                </c:pt>
                <c:pt idx="432">
                  <c:v>360800</c:v>
                </c:pt>
                <c:pt idx="433">
                  <c:v>763200</c:v>
                </c:pt>
                <c:pt idx="434">
                  <c:v>1256500</c:v>
                </c:pt>
                <c:pt idx="435">
                  <c:v>723000</c:v>
                </c:pt>
                <c:pt idx="436">
                  <c:v>497800</c:v>
                </c:pt>
                <c:pt idx="437">
                  <c:v>462400</c:v>
                </c:pt>
                <c:pt idx="438">
                  <c:v>585000</c:v>
                </c:pt>
                <c:pt idx="439">
                  <c:v>552000</c:v>
                </c:pt>
                <c:pt idx="440">
                  <c:v>347000</c:v>
                </c:pt>
                <c:pt idx="441">
                  <c:v>495200</c:v>
                </c:pt>
                <c:pt idx="442">
                  <c:v>468000</c:v>
                </c:pt>
                <c:pt idx="443">
                  <c:v>290600</c:v>
                </c:pt>
                <c:pt idx="444">
                  <c:v>222100</c:v>
                </c:pt>
                <c:pt idx="445">
                  <c:v>478500</c:v>
                </c:pt>
                <c:pt idx="446">
                  <c:v>1291000</c:v>
                </c:pt>
                <c:pt idx="447">
                  <c:v>532700</c:v>
                </c:pt>
                <c:pt idx="448">
                  <c:v>746400</c:v>
                </c:pt>
                <c:pt idx="449">
                  <c:v>452200</c:v>
                </c:pt>
                <c:pt idx="450">
                  <c:v>817000</c:v>
                </c:pt>
                <c:pt idx="451">
                  <c:v>1564500</c:v>
                </c:pt>
                <c:pt idx="452">
                  <c:v>375800</c:v>
                </c:pt>
                <c:pt idx="453">
                  <c:v>212400</c:v>
                </c:pt>
                <c:pt idx="454">
                  <c:v>197000</c:v>
                </c:pt>
                <c:pt idx="455">
                  <c:v>199400</c:v>
                </c:pt>
                <c:pt idx="456">
                  <c:v>250800</c:v>
                </c:pt>
                <c:pt idx="457">
                  <c:v>172200</c:v>
                </c:pt>
                <c:pt idx="458">
                  <c:v>338000</c:v>
                </c:pt>
                <c:pt idx="459">
                  <c:v>371200</c:v>
                </c:pt>
                <c:pt idx="460">
                  <c:v>228600</c:v>
                </c:pt>
                <c:pt idx="461">
                  <c:v>340600</c:v>
                </c:pt>
                <c:pt idx="462">
                  <c:v>271400</c:v>
                </c:pt>
                <c:pt idx="463">
                  <c:v>265400</c:v>
                </c:pt>
                <c:pt idx="464">
                  <c:v>341400</c:v>
                </c:pt>
                <c:pt idx="465">
                  <c:v>239400</c:v>
                </c:pt>
                <c:pt idx="466">
                  <c:v>239600</c:v>
                </c:pt>
                <c:pt idx="467">
                  <c:v>328200</c:v>
                </c:pt>
                <c:pt idx="468">
                  <c:v>314700</c:v>
                </c:pt>
                <c:pt idx="469">
                  <c:v>297300</c:v>
                </c:pt>
                <c:pt idx="470">
                  <c:v>321600</c:v>
                </c:pt>
                <c:pt idx="471">
                  <c:v>586800</c:v>
                </c:pt>
                <c:pt idx="472">
                  <c:v>344300</c:v>
                </c:pt>
                <c:pt idx="473">
                  <c:v>310600</c:v>
                </c:pt>
                <c:pt idx="474">
                  <c:v>237800</c:v>
                </c:pt>
                <c:pt idx="475">
                  <c:v>397400</c:v>
                </c:pt>
                <c:pt idx="476">
                  <c:v>314500</c:v>
                </c:pt>
                <c:pt idx="477">
                  <c:v>440200</c:v>
                </c:pt>
                <c:pt idx="478">
                  <c:v>264300</c:v>
                </c:pt>
                <c:pt idx="479">
                  <c:v>146300</c:v>
                </c:pt>
                <c:pt idx="480">
                  <c:v>294200</c:v>
                </c:pt>
                <c:pt idx="481">
                  <c:v>248100</c:v>
                </c:pt>
                <c:pt idx="482">
                  <c:v>449000</c:v>
                </c:pt>
                <c:pt idx="483">
                  <c:v>204100</c:v>
                </c:pt>
                <c:pt idx="484">
                  <c:v>364600</c:v>
                </c:pt>
                <c:pt idx="485">
                  <c:v>201400</c:v>
                </c:pt>
                <c:pt idx="486">
                  <c:v>389800</c:v>
                </c:pt>
                <c:pt idx="487">
                  <c:v>294500</c:v>
                </c:pt>
                <c:pt idx="488">
                  <c:v>417400</c:v>
                </c:pt>
                <c:pt idx="489">
                  <c:v>468500</c:v>
                </c:pt>
                <c:pt idx="490">
                  <c:v>355700</c:v>
                </c:pt>
                <c:pt idx="491">
                  <c:v>430600</c:v>
                </c:pt>
                <c:pt idx="492">
                  <c:v>444400</c:v>
                </c:pt>
                <c:pt idx="493">
                  <c:v>531900</c:v>
                </c:pt>
                <c:pt idx="494">
                  <c:v>1306400</c:v>
                </c:pt>
                <c:pt idx="495">
                  <c:v>592200</c:v>
                </c:pt>
                <c:pt idx="496">
                  <c:v>404600</c:v>
                </c:pt>
                <c:pt idx="497">
                  <c:v>301800</c:v>
                </c:pt>
                <c:pt idx="498">
                  <c:v>387800</c:v>
                </c:pt>
                <c:pt idx="499">
                  <c:v>284100</c:v>
                </c:pt>
              </c:numCache>
            </c:numRef>
          </c:val>
        </c:ser>
        <c:dLbls>
          <c:showLegendKey val="0"/>
          <c:showVal val="0"/>
          <c:showCatName val="0"/>
          <c:showSerName val="0"/>
          <c:showPercent val="0"/>
          <c:showBubbleSize val="0"/>
        </c:dLbls>
        <c:gapWidth val="189"/>
        <c:overlap val="-100"/>
        <c:axId val="108836352"/>
        <c:axId val="108837888"/>
      </c:barChart>
      <c:scatterChart>
        <c:scatterStyle val="smoothMarker"/>
        <c:varyColors val="0"/>
        <c:ser>
          <c:idx val="1"/>
          <c:order val="0"/>
          <c:tx>
            <c:strRef>
              <c:f>CalculationsAndCharts!$J$31</c:f>
              <c:strCache>
                <c:ptCount val="1"/>
                <c:pt idx="0">
                  <c:v>Vol Cursor</c:v>
                </c:pt>
              </c:strCache>
            </c:strRef>
          </c:tx>
          <c:spPr>
            <a:ln w="19050">
              <a:solidFill>
                <a:srgbClr val="C00000">
                  <a:alpha val="46000"/>
                </a:srgbClr>
              </a:solidFill>
            </a:ln>
          </c:spPr>
          <c:marker>
            <c:symbol val="none"/>
          </c:marker>
          <c:xVal>
            <c:numRef>
              <c:f>CalculationsAndCharts!$J$33:$J$532</c:f>
              <c:numCache>
                <c:formatCode>0</c:formatCode>
                <c:ptCount val="500"/>
                <c:pt idx="0">
                  <c:v>292</c:v>
                </c:pt>
                <c:pt idx="1">
                  <c:v>292</c:v>
                </c:pt>
              </c:numCache>
            </c:numRef>
          </c:xVal>
          <c:yVal>
            <c:numRef>
              <c:f>CalculationsAndCharts!$K$33:$K$532</c:f>
              <c:numCache>
                <c:formatCode>0</c:formatCode>
                <c:ptCount val="500"/>
                <c:pt idx="0" formatCode="#,##0">
                  <c:v>4000000</c:v>
                </c:pt>
                <c:pt idx="1">
                  <c:v>0</c:v>
                </c:pt>
              </c:numCache>
            </c:numRef>
          </c:yVal>
          <c:smooth val="1"/>
        </c:ser>
        <c:dLbls>
          <c:showLegendKey val="0"/>
          <c:showVal val="0"/>
          <c:showCatName val="0"/>
          <c:showSerName val="0"/>
          <c:showPercent val="0"/>
          <c:showBubbleSize val="0"/>
        </c:dLbls>
        <c:axId val="108836352"/>
        <c:axId val="108837888"/>
      </c:scatterChart>
      <c:catAx>
        <c:axId val="108836352"/>
        <c:scaling>
          <c:orientation val="maxMin"/>
        </c:scaling>
        <c:delete val="0"/>
        <c:axPos val="b"/>
        <c:numFmt formatCode="mm/dd/yy;@" sourceLinked="0"/>
        <c:majorTickMark val="out"/>
        <c:minorTickMark val="none"/>
        <c:tickLblPos val="nextTo"/>
        <c:txPr>
          <a:bodyPr rot="-5400000" vert="horz"/>
          <a:lstStyle/>
          <a:p>
            <a:pPr>
              <a:defRPr sz="900" baseline="0"/>
            </a:pPr>
            <a:endParaRPr lang="en-US"/>
          </a:p>
        </c:txPr>
        <c:crossAx val="108837888"/>
        <c:crosses val="autoZero"/>
        <c:auto val="0"/>
        <c:lblAlgn val="ctr"/>
        <c:lblOffset val="100"/>
        <c:tickMarkSkip val="10"/>
        <c:noMultiLvlLbl val="0"/>
      </c:catAx>
      <c:valAx>
        <c:axId val="108837888"/>
        <c:scaling>
          <c:orientation val="minMax"/>
          <c:max val="4000000"/>
          <c:min val="0"/>
        </c:scaling>
        <c:delete val="0"/>
        <c:axPos val="r"/>
        <c:majorGridlines/>
        <c:numFmt formatCode="#,##0" sourceLinked="1"/>
        <c:majorTickMark val="out"/>
        <c:minorTickMark val="none"/>
        <c:tickLblPos val="nextTo"/>
        <c:crossAx val="108836352"/>
        <c:crosses val="autoZero"/>
        <c:crossBetween val="between"/>
        <c:majorUnit val="1000000"/>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CalculationsAndCharts!$W$18:$W$25</c:f>
          <c:strCache>
            <c:ptCount val="1"/>
            <c:pt idx="0">
              <c:v>% Gain Probability Distribution For 183 Event Signals Found in 2800 Bar "Predictive Event" Test</c:v>
            </c:pt>
          </c:strCache>
        </c:strRef>
      </c:tx>
      <c:layout>
        <c:manualLayout>
          <c:xMode val="edge"/>
          <c:yMode val="edge"/>
          <c:x val="3.6504043101817894E-2"/>
          <c:y val="2.7472527472527472E-2"/>
        </c:manualLayout>
      </c:layout>
      <c:overlay val="0"/>
      <c:spPr>
        <a:noFill/>
      </c:spPr>
      <c:txPr>
        <a:bodyPr/>
        <a:lstStyle/>
        <a:p>
          <a:pPr>
            <a:defRPr sz="960" baseline="0"/>
          </a:pPr>
          <a:endParaRPr lang="en-US"/>
        </a:p>
      </c:txPr>
    </c:title>
    <c:autoTitleDeleted val="0"/>
    <c:plotArea>
      <c:layout>
        <c:manualLayout>
          <c:xMode val="edge"/>
          <c:yMode val="edge"/>
          <c:x val="7.1839080459770114E-3"/>
          <c:y val="0.11842856636163723"/>
          <c:w val="0.94204011675264721"/>
          <c:h val="0.81971607434205862"/>
        </c:manualLayout>
      </c:layout>
      <c:barChart>
        <c:barDir val="col"/>
        <c:grouping val="clustered"/>
        <c:varyColors val="0"/>
        <c:ser>
          <c:idx val="0"/>
          <c:order val="0"/>
          <c:tx>
            <c:strRef>
              <c:f>CalculationsAndCharts!$AJ$26:$AJ$28</c:f>
              <c:strCache>
                <c:ptCount val="1"/>
                <c:pt idx="0">
                  <c:v>Center of Gravity @  2.730%</c:v>
                </c:pt>
              </c:strCache>
            </c:strRef>
          </c:tx>
          <c:spPr>
            <a:noFill/>
            <a:ln w="3175">
              <a:solidFill>
                <a:srgbClr val="0000FF"/>
              </a:solidFill>
            </a:ln>
          </c:spPr>
          <c:invertIfNegative val="0"/>
          <c:cat>
            <c:numRef>
              <c:f>CalculationsAndCharts!$AH$33:$AH$133</c:f>
              <c:numCache>
                <c:formatCode>0.0</c:formatCode>
                <c:ptCount val="101"/>
                <c:pt idx="0">
                  <c:v>-10</c:v>
                </c:pt>
                <c:pt idx="1">
                  <c:v>-9.8000000000000007</c:v>
                </c:pt>
                <c:pt idx="2">
                  <c:v>-9.6000000000000014</c:v>
                </c:pt>
                <c:pt idx="3">
                  <c:v>-9.4</c:v>
                </c:pt>
                <c:pt idx="4">
                  <c:v>-9.2000000000000011</c:v>
                </c:pt>
                <c:pt idx="5">
                  <c:v>-9</c:v>
                </c:pt>
                <c:pt idx="6">
                  <c:v>-8.8000000000000007</c:v>
                </c:pt>
                <c:pt idx="7">
                  <c:v>-8.6</c:v>
                </c:pt>
                <c:pt idx="8">
                  <c:v>-8.4</c:v>
                </c:pt>
                <c:pt idx="9">
                  <c:v>-8.2000000000000011</c:v>
                </c:pt>
                <c:pt idx="10">
                  <c:v>-8</c:v>
                </c:pt>
                <c:pt idx="11">
                  <c:v>-7.8000000000000007</c:v>
                </c:pt>
                <c:pt idx="12">
                  <c:v>-7.6000000000000005</c:v>
                </c:pt>
                <c:pt idx="13">
                  <c:v>-7.4</c:v>
                </c:pt>
                <c:pt idx="14">
                  <c:v>-7.2</c:v>
                </c:pt>
                <c:pt idx="15">
                  <c:v>-7</c:v>
                </c:pt>
                <c:pt idx="16">
                  <c:v>-6.8000000000000007</c:v>
                </c:pt>
                <c:pt idx="17">
                  <c:v>-6.6000000000000005</c:v>
                </c:pt>
                <c:pt idx="18">
                  <c:v>-6.4</c:v>
                </c:pt>
                <c:pt idx="19">
                  <c:v>-6.2</c:v>
                </c:pt>
                <c:pt idx="20">
                  <c:v>-6</c:v>
                </c:pt>
                <c:pt idx="21">
                  <c:v>-5.8000000000000007</c:v>
                </c:pt>
                <c:pt idx="22">
                  <c:v>-5.6000000000000005</c:v>
                </c:pt>
                <c:pt idx="23">
                  <c:v>-5.4</c:v>
                </c:pt>
                <c:pt idx="24">
                  <c:v>-5.2</c:v>
                </c:pt>
                <c:pt idx="25">
                  <c:v>-5</c:v>
                </c:pt>
                <c:pt idx="26">
                  <c:v>-4.8000000000000007</c:v>
                </c:pt>
                <c:pt idx="27">
                  <c:v>-4.6000000000000005</c:v>
                </c:pt>
                <c:pt idx="28">
                  <c:v>-4.4000000000000004</c:v>
                </c:pt>
                <c:pt idx="29">
                  <c:v>-4.2</c:v>
                </c:pt>
                <c:pt idx="30">
                  <c:v>-4</c:v>
                </c:pt>
                <c:pt idx="31">
                  <c:v>-3.8000000000000003</c:v>
                </c:pt>
                <c:pt idx="32">
                  <c:v>-3.6</c:v>
                </c:pt>
                <c:pt idx="33">
                  <c:v>-3.4000000000000004</c:v>
                </c:pt>
                <c:pt idx="34">
                  <c:v>-3.2</c:v>
                </c:pt>
                <c:pt idx="35">
                  <c:v>-3</c:v>
                </c:pt>
                <c:pt idx="36">
                  <c:v>-2.8000000000000003</c:v>
                </c:pt>
                <c:pt idx="37">
                  <c:v>-2.6</c:v>
                </c:pt>
                <c:pt idx="38">
                  <c:v>-2.4000000000000004</c:v>
                </c:pt>
                <c:pt idx="39">
                  <c:v>-2.2000000000000002</c:v>
                </c:pt>
                <c:pt idx="40">
                  <c:v>-2</c:v>
                </c:pt>
                <c:pt idx="41">
                  <c:v>-1.8</c:v>
                </c:pt>
                <c:pt idx="42">
                  <c:v>-1.6</c:v>
                </c:pt>
                <c:pt idx="43">
                  <c:v>-1.4000000000000001</c:v>
                </c:pt>
                <c:pt idx="44">
                  <c:v>-1.2000000000000002</c:v>
                </c:pt>
                <c:pt idx="45">
                  <c:v>-1</c:v>
                </c:pt>
                <c:pt idx="46">
                  <c:v>-0.8</c:v>
                </c:pt>
                <c:pt idx="47">
                  <c:v>-0.60000000000000009</c:v>
                </c:pt>
                <c:pt idx="48">
                  <c:v>-0.4</c:v>
                </c:pt>
                <c:pt idx="49">
                  <c:v>-0.2</c:v>
                </c:pt>
                <c:pt idx="50">
                  <c:v>0</c:v>
                </c:pt>
                <c:pt idx="51">
                  <c:v>0.2</c:v>
                </c:pt>
                <c:pt idx="52">
                  <c:v>0.4</c:v>
                </c:pt>
                <c:pt idx="53">
                  <c:v>0.60000000000000009</c:v>
                </c:pt>
                <c:pt idx="54">
                  <c:v>0.8</c:v>
                </c:pt>
                <c:pt idx="55">
                  <c:v>1</c:v>
                </c:pt>
                <c:pt idx="56">
                  <c:v>1.2000000000000002</c:v>
                </c:pt>
                <c:pt idx="57">
                  <c:v>1.4000000000000001</c:v>
                </c:pt>
                <c:pt idx="58">
                  <c:v>1.6</c:v>
                </c:pt>
                <c:pt idx="59">
                  <c:v>1.8</c:v>
                </c:pt>
                <c:pt idx="60">
                  <c:v>2</c:v>
                </c:pt>
                <c:pt idx="61">
                  <c:v>2.2000000000000002</c:v>
                </c:pt>
                <c:pt idx="62">
                  <c:v>2.4000000000000004</c:v>
                </c:pt>
                <c:pt idx="63">
                  <c:v>2.6</c:v>
                </c:pt>
                <c:pt idx="64">
                  <c:v>2.8000000000000003</c:v>
                </c:pt>
                <c:pt idx="65">
                  <c:v>3</c:v>
                </c:pt>
                <c:pt idx="66">
                  <c:v>3.2</c:v>
                </c:pt>
                <c:pt idx="67">
                  <c:v>3.4000000000000004</c:v>
                </c:pt>
                <c:pt idx="68">
                  <c:v>3.6</c:v>
                </c:pt>
                <c:pt idx="69">
                  <c:v>3.8000000000000003</c:v>
                </c:pt>
                <c:pt idx="70">
                  <c:v>4</c:v>
                </c:pt>
                <c:pt idx="71">
                  <c:v>4.2</c:v>
                </c:pt>
                <c:pt idx="72">
                  <c:v>4.4000000000000004</c:v>
                </c:pt>
                <c:pt idx="73">
                  <c:v>4.6000000000000005</c:v>
                </c:pt>
                <c:pt idx="74">
                  <c:v>4.8000000000000007</c:v>
                </c:pt>
                <c:pt idx="75">
                  <c:v>5</c:v>
                </c:pt>
                <c:pt idx="76">
                  <c:v>5.2</c:v>
                </c:pt>
                <c:pt idx="77">
                  <c:v>5.4</c:v>
                </c:pt>
                <c:pt idx="78">
                  <c:v>5.6000000000000005</c:v>
                </c:pt>
                <c:pt idx="79">
                  <c:v>5.8000000000000007</c:v>
                </c:pt>
                <c:pt idx="80">
                  <c:v>6</c:v>
                </c:pt>
                <c:pt idx="81">
                  <c:v>6.2</c:v>
                </c:pt>
                <c:pt idx="82">
                  <c:v>6.4</c:v>
                </c:pt>
                <c:pt idx="83">
                  <c:v>6.6000000000000005</c:v>
                </c:pt>
                <c:pt idx="84">
                  <c:v>6.8000000000000007</c:v>
                </c:pt>
                <c:pt idx="85">
                  <c:v>7</c:v>
                </c:pt>
                <c:pt idx="86">
                  <c:v>7.2</c:v>
                </c:pt>
                <c:pt idx="87">
                  <c:v>7.4</c:v>
                </c:pt>
                <c:pt idx="88">
                  <c:v>7.6000000000000005</c:v>
                </c:pt>
                <c:pt idx="89">
                  <c:v>7.8000000000000007</c:v>
                </c:pt>
                <c:pt idx="90">
                  <c:v>8</c:v>
                </c:pt>
                <c:pt idx="91">
                  <c:v>8.2000000000000011</c:v>
                </c:pt>
                <c:pt idx="92">
                  <c:v>8.4</c:v>
                </c:pt>
                <c:pt idx="93">
                  <c:v>8.6</c:v>
                </c:pt>
                <c:pt idx="94">
                  <c:v>8.8000000000000007</c:v>
                </c:pt>
                <c:pt idx="95">
                  <c:v>9</c:v>
                </c:pt>
                <c:pt idx="96">
                  <c:v>9.2000000000000011</c:v>
                </c:pt>
                <c:pt idx="97">
                  <c:v>9.4</c:v>
                </c:pt>
                <c:pt idx="98">
                  <c:v>9.6000000000000014</c:v>
                </c:pt>
                <c:pt idx="99">
                  <c:v>9.8000000000000007</c:v>
                </c:pt>
                <c:pt idx="100">
                  <c:v>10</c:v>
                </c:pt>
              </c:numCache>
            </c:numRef>
          </c:cat>
          <c:val>
            <c:numRef>
              <c:f>CalculationsAndCharts!$AJ$33:$AJ$133</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30</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er>
        <c:ser>
          <c:idx val="1"/>
          <c:order val="1"/>
          <c:tx>
            <c:strRef>
              <c:f>CalculationsAndCharts!$AI$32</c:f>
              <c:strCache>
                <c:ptCount val="1"/>
                <c:pt idx="0">
                  <c:v>Occurences</c:v>
                </c:pt>
              </c:strCache>
            </c:strRef>
          </c:tx>
          <c:invertIfNegative val="0"/>
          <c:cat>
            <c:numRef>
              <c:f>CalculationsAndCharts!$AH$33:$AH$133</c:f>
              <c:numCache>
                <c:formatCode>0.0</c:formatCode>
                <c:ptCount val="101"/>
                <c:pt idx="0">
                  <c:v>-10</c:v>
                </c:pt>
                <c:pt idx="1">
                  <c:v>-9.8000000000000007</c:v>
                </c:pt>
                <c:pt idx="2">
                  <c:v>-9.6000000000000014</c:v>
                </c:pt>
                <c:pt idx="3">
                  <c:v>-9.4</c:v>
                </c:pt>
                <c:pt idx="4">
                  <c:v>-9.2000000000000011</c:v>
                </c:pt>
                <c:pt idx="5">
                  <c:v>-9</c:v>
                </c:pt>
                <c:pt idx="6">
                  <c:v>-8.8000000000000007</c:v>
                </c:pt>
                <c:pt idx="7">
                  <c:v>-8.6</c:v>
                </c:pt>
                <c:pt idx="8">
                  <c:v>-8.4</c:v>
                </c:pt>
                <c:pt idx="9">
                  <c:v>-8.2000000000000011</c:v>
                </c:pt>
                <c:pt idx="10">
                  <c:v>-8</c:v>
                </c:pt>
                <c:pt idx="11">
                  <c:v>-7.8000000000000007</c:v>
                </c:pt>
                <c:pt idx="12">
                  <c:v>-7.6000000000000005</c:v>
                </c:pt>
                <c:pt idx="13">
                  <c:v>-7.4</c:v>
                </c:pt>
                <c:pt idx="14">
                  <c:v>-7.2</c:v>
                </c:pt>
                <c:pt idx="15">
                  <c:v>-7</c:v>
                </c:pt>
                <c:pt idx="16">
                  <c:v>-6.8000000000000007</c:v>
                </c:pt>
                <c:pt idx="17">
                  <c:v>-6.6000000000000005</c:v>
                </c:pt>
                <c:pt idx="18">
                  <c:v>-6.4</c:v>
                </c:pt>
                <c:pt idx="19">
                  <c:v>-6.2</c:v>
                </c:pt>
                <c:pt idx="20">
                  <c:v>-6</c:v>
                </c:pt>
                <c:pt idx="21">
                  <c:v>-5.8000000000000007</c:v>
                </c:pt>
                <c:pt idx="22">
                  <c:v>-5.6000000000000005</c:v>
                </c:pt>
                <c:pt idx="23">
                  <c:v>-5.4</c:v>
                </c:pt>
                <c:pt idx="24">
                  <c:v>-5.2</c:v>
                </c:pt>
                <c:pt idx="25">
                  <c:v>-5</c:v>
                </c:pt>
                <c:pt idx="26">
                  <c:v>-4.8000000000000007</c:v>
                </c:pt>
                <c:pt idx="27">
                  <c:v>-4.6000000000000005</c:v>
                </c:pt>
                <c:pt idx="28">
                  <c:v>-4.4000000000000004</c:v>
                </c:pt>
                <c:pt idx="29">
                  <c:v>-4.2</c:v>
                </c:pt>
                <c:pt idx="30">
                  <c:v>-4</c:v>
                </c:pt>
                <c:pt idx="31">
                  <c:v>-3.8000000000000003</c:v>
                </c:pt>
                <c:pt idx="32">
                  <c:v>-3.6</c:v>
                </c:pt>
                <c:pt idx="33">
                  <c:v>-3.4000000000000004</c:v>
                </c:pt>
                <c:pt idx="34">
                  <c:v>-3.2</c:v>
                </c:pt>
                <c:pt idx="35">
                  <c:v>-3</c:v>
                </c:pt>
                <c:pt idx="36">
                  <c:v>-2.8000000000000003</c:v>
                </c:pt>
                <c:pt idx="37">
                  <c:v>-2.6</c:v>
                </c:pt>
                <c:pt idx="38">
                  <c:v>-2.4000000000000004</c:v>
                </c:pt>
                <c:pt idx="39">
                  <c:v>-2.2000000000000002</c:v>
                </c:pt>
                <c:pt idx="40">
                  <c:v>-2</c:v>
                </c:pt>
                <c:pt idx="41">
                  <c:v>-1.8</c:v>
                </c:pt>
                <c:pt idx="42">
                  <c:v>-1.6</c:v>
                </c:pt>
                <c:pt idx="43">
                  <c:v>-1.4000000000000001</c:v>
                </c:pt>
                <c:pt idx="44">
                  <c:v>-1.2000000000000002</c:v>
                </c:pt>
                <c:pt idx="45">
                  <c:v>-1</c:v>
                </c:pt>
                <c:pt idx="46">
                  <c:v>-0.8</c:v>
                </c:pt>
                <c:pt idx="47">
                  <c:v>-0.60000000000000009</c:v>
                </c:pt>
                <c:pt idx="48">
                  <c:v>-0.4</c:v>
                </c:pt>
                <c:pt idx="49">
                  <c:v>-0.2</c:v>
                </c:pt>
                <c:pt idx="50">
                  <c:v>0</c:v>
                </c:pt>
                <c:pt idx="51">
                  <c:v>0.2</c:v>
                </c:pt>
                <c:pt idx="52">
                  <c:v>0.4</c:v>
                </c:pt>
                <c:pt idx="53">
                  <c:v>0.60000000000000009</c:v>
                </c:pt>
                <c:pt idx="54">
                  <c:v>0.8</c:v>
                </c:pt>
                <c:pt idx="55">
                  <c:v>1</c:v>
                </c:pt>
                <c:pt idx="56">
                  <c:v>1.2000000000000002</c:v>
                </c:pt>
                <c:pt idx="57">
                  <c:v>1.4000000000000001</c:v>
                </c:pt>
                <c:pt idx="58">
                  <c:v>1.6</c:v>
                </c:pt>
                <c:pt idx="59">
                  <c:v>1.8</c:v>
                </c:pt>
                <c:pt idx="60">
                  <c:v>2</c:v>
                </c:pt>
                <c:pt idx="61">
                  <c:v>2.2000000000000002</c:v>
                </c:pt>
                <c:pt idx="62">
                  <c:v>2.4000000000000004</c:v>
                </c:pt>
                <c:pt idx="63">
                  <c:v>2.6</c:v>
                </c:pt>
                <c:pt idx="64">
                  <c:v>2.8000000000000003</c:v>
                </c:pt>
                <c:pt idx="65">
                  <c:v>3</c:v>
                </c:pt>
                <c:pt idx="66">
                  <c:v>3.2</c:v>
                </c:pt>
                <c:pt idx="67">
                  <c:v>3.4000000000000004</c:v>
                </c:pt>
                <c:pt idx="68">
                  <c:v>3.6</c:v>
                </c:pt>
                <c:pt idx="69">
                  <c:v>3.8000000000000003</c:v>
                </c:pt>
                <c:pt idx="70">
                  <c:v>4</c:v>
                </c:pt>
                <c:pt idx="71">
                  <c:v>4.2</c:v>
                </c:pt>
                <c:pt idx="72">
                  <c:v>4.4000000000000004</c:v>
                </c:pt>
                <c:pt idx="73">
                  <c:v>4.6000000000000005</c:v>
                </c:pt>
                <c:pt idx="74">
                  <c:v>4.8000000000000007</c:v>
                </c:pt>
                <c:pt idx="75">
                  <c:v>5</c:v>
                </c:pt>
                <c:pt idx="76">
                  <c:v>5.2</c:v>
                </c:pt>
                <c:pt idx="77">
                  <c:v>5.4</c:v>
                </c:pt>
                <c:pt idx="78">
                  <c:v>5.6000000000000005</c:v>
                </c:pt>
                <c:pt idx="79">
                  <c:v>5.8000000000000007</c:v>
                </c:pt>
                <c:pt idx="80">
                  <c:v>6</c:v>
                </c:pt>
                <c:pt idx="81">
                  <c:v>6.2</c:v>
                </c:pt>
                <c:pt idx="82">
                  <c:v>6.4</c:v>
                </c:pt>
                <c:pt idx="83">
                  <c:v>6.6000000000000005</c:v>
                </c:pt>
                <c:pt idx="84">
                  <c:v>6.8000000000000007</c:v>
                </c:pt>
                <c:pt idx="85">
                  <c:v>7</c:v>
                </c:pt>
                <c:pt idx="86">
                  <c:v>7.2</c:v>
                </c:pt>
                <c:pt idx="87">
                  <c:v>7.4</c:v>
                </c:pt>
                <c:pt idx="88">
                  <c:v>7.6000000000000005</c:v>
                </c:pt>
                <c:pt idx="89">
                  <c:v>7.8000000000000007</c:v>
                </c:pt>
                <c:pt idx="90">
                  <c:v>8</c:v>
                </c:pt>
                <c:pt idx="91">
                  <c:v>8.2000000000000011</c:v>
                </c:pt>
                <c:pt idx="92">
                  <c:v>8.4</c:v>
                </c:pt>
                <c:pt idx="93">
                  <c:v>8.6</c:v>
                </c:pt>
                <c:pt idx="94">
                  <c:v>8.8000000000000007</c:v>
                </c:pt>
                <c:pt idx="95">
                  <c:v>9</c:v>
                </c:pt>
                <c:pt idx="96">
                  <c:v>9.2000000000000011</c:v>
                </c:pt>
                <c:pt idx="97">
                  <c:v>9.4</c:v>
                </c:pt>
                <c:pt idx="98">
                  <c:v>9.6000000000000014</c:v>
                </c:pt>
                <c:pt idx="99">
                  <c:v>9.8000000000000007</c:v>
                </c:pt>
                <c:pt idx="100">
                  <c:v>10</c:v>
                </c:pt>
              </c:numCache>
            </c:numRef>
          </c:cat>
          <c:val>
            <c:numRef>
              <c:f>CalculationsAndCharts!$AI$33:$AI$133</c:f>
              <c:numCache>
                <c:formatCode>0</c:formatCode>
                <c:ptCount val="101"/>
                <c:pt idx="0">
                  <c:v>0</c:v>
                </c:pt>
                <c:pt idx="1">
                  <c:v>0</c:v>
                </c:pt>
                <c:pt idx="2">
                  <c:v>0</c:v>
                </c:pt>
                <c:pt idx="3">
                  <c:v>0</c:v>
                </c:pt>
                <c:pt idx="4">
                  <c:v>0</c:v>
                </c:pt>
                <c:pt idx="5">
                  <c:v>0</c:v>
                </c:pt>
                <c:pt idx="6">
                  <c:v>0</c:v>
                </c:pt>
                <c:pt idx="7">
                  <c:v>2</c:v>
                </c:pt>
                <c:pt idx="8">
                  <c:v>0</c:v>
                </c:pt>
                <c:pt idx="9">
                  <c:v>0</c:v>
                </c:pt>
                <c:pt idx="10">
                  <c:v>1</c:v>
                </c:pt>
                <c:pt idx="11">
                  <c:v>0</c:v>
                </c:pt>
                <c:pt idx="12">
                  <c:v>1</c:v>
                </c:pt>
                <c:pt idx="13">
                  <c:v>0</c:v>
                </c:pt>
                <c:pt idx="14">
                  <c:v>0</c:v>
                </c:pt>
                <c:pt idx="15">
                  <c:v>1</c:v>
                </c:pt>
                <c:pt idx="16">
                  <c:v>1</c:v>
                </c:pt>
                <c:pt idx="17">
                  <c:v>1</c:v>
                </c:pt>
                <c:pt idx="18">
                  <c:v>0</c:v>
                </c:pt>
                <c:pt idx="19">
                  <c:v>0</c:v>
                </c:pt>
                <c:pt idx="20">
                  <c:v>0</c:v>
                </c:pt>
                <c:pt idx="21">
                  <c:v>1</c:v>
                </c:pt>
                <c:pt idx="22">
                  <c:v>3</c:v>
                </c:pt>
                <c:pt idx="23">
                  <c:v>1</c:v>
                </c:pt>
                <c:pt idx="24">
                  <c:v>1</c:v>
                </c:pt>
                <c:pt idx="25">
                  <c:v>1</c:v>
                </c:pt>
                <c:pt idx="26">
                  <c:v>0</c:v>
                </c:pt>
                <c:pt idx="27">
                  <c:v>0</c:v>
                </c:pt>
                <c:pt idx="28">
                  <c:v>2</c:v>
                </c:pt>
                <c:pt idx="29">
                  <c:v>1</c:v>
                </c:pt>
                <c:pt idx="30">
                  <c:v>3</c:v>
                </c:pt>
                <c:pt idx="31">
                  <c:v>2</c:v>
                </c:pt>
                <c:pt idx="32">
                  <c:v>0</c:v>
                </c:pt>
                <c:pt idx="33">
                  <c:v>4</c:v>
                </c:pt>
                <c:pt idx="34">
                  <c:v>3</c:v>
                </c:pt>
                <c:pt idx="35">
                  <c:v>4</c:v>
                </c:pt>
                <c:pt idx="36">
                  <c:v>2</c:v>
                </c:pt>
                <c:pt idx="37">
                  <c:v>4</c:v>
                </c:pt>
                <c:pt idx="38">
                  <c:v>0</c:v>
                </c:pt>
                <c:pt idx="39">
                  <c:v>2</c:v>
                </c:pt>
                <c:pt idx="40">
                  <c:v>0</c:v>
                </c:pt>
                <c:pt idx="41">
                  <c:v>0</c:v>
                </c:pt>
                <c:pt idx="42">
                  <c:v>2</c:v>
                </c:pt>
                <c:pt idx="43">
                  <c:v>2</c:v>
                </c:pt>
                <c:pt idx="44">
                  <c:v>2</c:v>
                </c:pt>
                <c:pt idx="45">
                  <c:v>2</c:v>
                </c:pt>
                <c:pt idx="46">
                  <c:v>2</c:v>
                </c:pt>
                <c:pt idx="47">
                  <c:v>4</c:v>
                </c:pt>
                <c:pt idx="48">
                  <c:v>1</c:v>
                </c:pt>
                <c:pt idx="49">
                  <c:v>3</c:v>
                </c:pt>
                <c:pt idx="50">
                  <c:v>1</c:v>
                </c:pt>
                <c:pt idx="51">
                  <c:v>2</c:v>
                </c:pt>
                <c:pt idx="52">
                  <c:v>3</c:v>
                </c:pt>
                <c:pt idx="53">
                  <c:v>1</c:v>
                </c:pt>
                <c:pt idx="54">
                  <c:v>3</c:v>
                </c:pt>
                <c:pt idx="55">
                  <c:v>2</c:v>
                </c:pt>
                <c:pt idx="56">
                  <c:v>4</c:v>
                </c:pt>
                <c:pt idx="57">
                  <c:v>2</c:v>
                </c:pt>
                <c:pt idx="58">
                  <c:v>1</c:v>
                </c:pt>
                <c:pt idx="59">
                  <c:v>3</c:v>
                </c:pt>
                <c:pt idx="60">
                  <c:v>0</c:v>
                </c:pt>
                <c:pt idx="61">
                  <c:v>2</c:v>
                </c:pt>
                <c:pt idx="62">
                  <c:v>3</c:v>
                </c:pt>
                <c:pt idx="63">
                  <c:v>4</c:v>
                </c:pt>
                <c:pt idx="64">
                  <c:v>3</c:v>
                </c:pt>
                <c:pt idx="65">
                  <c:v>6</c:v>
                </c:pt>
                <c:pt idx="66">
                  <c:v>2</c:v>
                </c:pt>
                <c:pt idx="67">
                  <c:v>1</c:v>
                </c:pt>
                <c:pt idx="68">
                  <c:v>5</c:v>
                </c:pt>
                <c:pt idx="69">
                  <c:v>2</c:v>
                </c:pt>
                <c:pt idx="70">
                  <c:v>0</c:v>
                </c:pt>
                <c:pt idx="71">
                  <c:v>0</c:v>
                </c:pt>
                <c:pt idx="72">
                  <c:v>6</c:v>
                </c:pt>
                <c:pt idx="73">
                  <c:v>1</c:v>
                </c:pt>
                <c:pt idx="74">
                  <c:v>1</c:v>
                </c:pt>
                <c:pt idx="75">
                  <c:v>3</c:v>
                </c:pt>
                <c:pt idx="76">
                  <c:v>1</c:v>
                </c:pt>
                <c:pt idx="77">
                  <c:v>1</c:v>
                </c:pt>
                <c:pt idx="78">
                  <c:v>1</c:v>
                </c:pt>
                <c:pt idx="79">
                  <c:v>1</c:v>
                </c:pt>
                <c:pt idx="80">
                  <c:v>5</c:v>
                </c:pt>
                <c:pt idx="81">
                  <c:v>1</c:v>
                </c:pt>
                <c:pt idx="82">
                  <c:v>3</c:v>
                </c:pt>
                <c:pt idx="83">
                  <c:v>1</c:v>
                </c:pt>
                <c:pt idx="84">
                  <c:v>2</c:v>
                </c:pt>
                <c:pt idx="85">
                  <c:v>2</c:v>
                </c:pt>
                <c:pt idx="86">
                  <c:v>2</c:v>
                </c:pt>
                <c:pt idx="87">
                  <c:v>2</c:v>
                </c:pt>
                <c:pt idx="88">
                  <c:v>0</c:v>
                </c:pt>
                <c:pt idx="89">
                  <c:v>0</c:v>
                </c:pt>
                <c:pt idx="90">
                  <c:v>0</c:v>
                </c:pt>
                <c:pt idx="91">
                  <c:v>0</c:v>
                </c:pt>
                <c:pt idx="92">
                  <c:v>3</c:v>
                </c:pt>
                <c:pt idx="93">
                  <c:v>0</c:v>
                </c:pt>
                <c:pt idx="94">
                  <c:v>1</c:v>
                </c:pt>
                <c:pt idx="95">
                  <c:v>4</c:v>
                </c:pt>
                <c:pt idx="96">
                  <c:v>1</c:v>
                </c:pt>
                <c:pt idx="97">
                  <c:v>1</c:v>
                </c:pt>
                <c:pt idx="98">
                  <c:v>1</c:v>
                </c:pt>
                <c:pt idx="99">
                  <c:v>1</c:v>
                </c:pt>
                <c:pt idx="100">
                  <c:v>29</c:v>
                </c:pt>
              </c:numCache>
            </c:numRef>
          </c:val>
        </c:ser>
        <c:dLbls>
          <c:showLegendKey val="0"/>
          <c:showVal val="0"/>
          <c:showCatName val="0"/>
          <c:showSerName val="0"/>
          <c:showPercent val="0"/>
          <c:showBubbleSize val="0"/>
        </c:dLbls>
        <c:gapWidth val="115"/>
        <c:overlap val="100"/>
        <c:axId val="108850560"/>
        <c:axId val="163632640"/>
      </c:barChart>
      <c:catAx>
        <c:axId val="108850560"/>
        <c:scaling>
          <c:orientation val="minMax"/>
        </c:scaling>
        <c:delete val="0"/>
        <c:axPos val="b"/>
        <c:title>
          <c:tx>
            <c:rich>
              <a:bodyPr/>
              <a:lstStyle/>
              <a:p>
                <a:pPr>
                  <a:defRPr/>
                </a:pPr>
                <a:r>
                  <a:rPr lang="en-US"/>
                  <a:t>Percent Price Gain After Event</a:t>
                </a:r>
              </a:p>
            </c:rich>
          </c:tx>
          <c:layout>
            <c:manualLayout>
              <c:xMode val="edge"/>
              <c:yMode val="edge"/>
              <c:x val="0.42811950790861159"/>
              <c:y val="0.8402584292348072"/>
            </c:manualLayout>
          </c:layout>
          <c:overlay val="0"/>
        </c:title>
        <c:numFmt formatCode="0.0" sourceLinked="1"/>
        <c:majorTickMark val="out"/>
        <c:minorTickMark val="none"/>
        <c:tickLblPos val="nextTo"/>
        <c:crossAx val="163632640"/>
        <c:crosses val="autoZero"/>
        <c:auto val="1"/>
        <c:lblAlgn val="ctr"/>
        <c:lblOffset val="100"/>
        <c:tickLblSkip val="1"/>
        <c:noMultiLvlLbl val="0"/>
      </c:catAx>
      <c:valAx>
        <c:axId val="163632640"/>
        <c:scaling>
          <c:orientation val="minMax"/>
        </c:scaling>
        <c:delete val="0"/>
        <c:axPos val="r"/>
        <c:majorGridlines/>
        <c:title>
          <c:tx>
            <c:rich>
              <a:bodyPr/>
              <a:lstStyle/>
              <a:p>
                <a:pPr>
                  <a:defRPr/>
                </a:pPr>
                <a:r>
                  <a:rPr lang="en-US"/>
                  <a:t>Event Count</a:t>
                </a:r>
              </a:p>
            </c:rich>
          </c:tx>
          <c:layout>
            <c:manualLayout>
              <c:xMode val="edge"/>
              <c:yMode val="edge"/>
              <c:x val="0.95472497511086973"/>
              <c:y val="0.11095268496843298"/>
            </c:manualLayout>
          </c:layout>
          <c:overlay val="0"/>
          <c:spPr>
            <a:noFill/>
          </c:spPr>
        </c:title>
        <c:numFmt formatCode="General" sourceLinked="1"/>
        <c:majorTickMark val="out"/>
        <c:minorTickMark val="none"/>
        <c:tickLblPos val="nextTo"/>
        <c:crossAx val="108850560"/>
        <c:crosses val="max"/>
        <c:crossBetween val="midCat"/>
      </c:valAx>
      <c:spPr>
        <a:noFill/>
        <a:ln>
          <a:solidFill>
            <a:schemeClr val="tx1"/>
          </a:solidFill>
        </a:ln>
      </c:spPr>
    </c:plotArea>
    <c:legend>
      <c:legendPos val="r"/>
      <c:legendEntry>
        <c:idx val="0"/>
        <c:txPr>
          <a:bodyPr/>
          <a:lstStyle/>
          <a:p>
            <a:pPr>
              <a:defRPr baseline="0">
                <a:solidFill>
                  <a:srgbClr val="0000FF"/>
                </a:solidFill>
              </a:defRPr>
            </a:pPr>
            <a:endParaRPr lang="en-US"/>
          </a:p>
        </c:txPr>
      </c:legendEntry>
      <c:legendEntry>
        <c:idx val="1"/>
        <c:delete val="1"/>
      </c:legendEntry>
      <c:layout>
        <c:manualLayout>
          <c:xMode val="edge"/>
          <c:yMode val="edge"/>
          <c:x val="0.66313985026915567"/>
          <c:y val="2.1854720083066541E-2"/>
          <c:w val="0.20069122510828502"/>
          <c:h val="0.13682469378827647"/>
        </c:manualLayout>
      </c:layout>
      <c:overlay val="1"/>
      <c:spPr>
        <a:noFill/>
      </c:sp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Trading Equity</a:t>
            </a:r>
          </a:p>
        </c:rich>
      </c:tx>
      <c:layout/>
      <c:overlay val="0"/>
    </c:title>
    <c:autoTitleDeleted val="0"/>
    <c:plotArea>
      <c:layout/>
      <c:lineChart>
        <c:grouping val="standard"/>
        <c:varyColors val="0"/>
        <c:ser>
          <c:idx val="0"/>
          <c:order val="0"/>
          <c:tx>
            <c:strRef>
              <c:f>'Transaction Summary'!$I$13:$I$14</c:f>
              <c:strCache>
                <c:ptCount val="1"/>
                <c:pt idx="0">
                  <c:v>Running Balance</c:v>
                </c:pt>
              </c:strCache>
            </c:strRef>
          </c:tx>
          <c:spPr>
            <a:ln w="12700"/>
          </c:spPr>
          <c:marker>
            <c:symbol val="plus"/>
            <c:size val="5"/>
          </c:marker>
          <c:cat>
            <c:numRef>
              <c:f>[0]!LongTranNumbers</c:f>
              <c:numCache>
                <c:formatCode>General</c:formatCode>
                <c:ptCount val="130"/>
                <c:pt idx="0">
                  <c:v>130</c:v>
                </c:pt>
                <c:pt idx="1">
                  <c:v>129</c:v>
                </c:pt>
                <c:pt idx="2">
                  <c:v>128</c:v>
                </c:pt>
                <c:pt idx="3">
                  <c:v>127</c:v>
                </c:pt>
                <c:pt idx="4">
                  <c:v>126</c:v>
                </c:pt>
                <c:pt idx="5">
                  <c:v>125</c:v>
                </c:pt>
                <c:pt idx="6">
                  <c:v>124</c:v>
                </c:pt>
                <c:pt idx="7">
                  <c:v>123</c:v>
                </c:pt>
                <c:pt idx="8">
                  <c:v>122</c:v>
                </c:pt>
                <c:pt idx="9">
                  <c:v>121</c:v>
                </c:pt>
                <c:pt idx="10">
                  <c:v>120</c:v>
                </c:pt>
                <c:pt idx="11">
                  <c:v>119</c:v>
                </c:pt>
                <c:pt idx="12">
                  <c:v>118</c:v>
                </c:pt>
                <c:pt idx="13">
                  <c:v>117</c:v>
                </c:pt>
                <c:pt idx="14">
                  <c:v>116</c:v>
                </c:pt>
                <c:pt idx="15">
                  <c:v>115</c:v>
                </c:pt>
                <c:pt idx="16">
                  <c:v>114</c:v>
                </c:pt>
                <c:pt idx="17">
                  <c:v>113</c:v>
                </c:pt>
                <c:pt idx="18">
                  <c:v>112</c:v>
                </c:pt>
                <c:pt idx="19">
                  <c:v>111</c:v>
                </c:pt>
                <c:pt idx="20">
                  <c:v>110</c:v>
                </c:pt>
                <c:pt idx="21">
                  <c:v>109</c:v>
                </c:pt>
                <c:pt idx="22">
                  <c:v>108</c:v>
                </c:pt>
                <c:pt idx="23">
                  <c:v>107</c:v>
                </c:pt>
                <c:pt idx="24">
                  <c:v>106</c:v>
                </c:pt>
                <c:pt idx="25">
                  <c:v>105</c:v>
                </c:pt>
                <c:pt idx="26">
                  <c:v>104</c:v>
                </c:pt>
                <c:pt idx="27">
                  <c:v>103</c:v>
                </c:pt>
                <c:pt idx="28">
                  <c:v>102</c:v>
                </c:pt>
                <c:pt idx="29">
                  <c:v>101</c:v>
                </c:pt>
                <c:pt idx="30">
                  <c:v>100</c:v>
                </c:pt>
                <c:pt idx="31">
                  <c:v>99</c:v>
                </c:pt>
                <c:pt idx="32">
                  <c:v>98</c:v>
                </c:pt>
                <c:pt idx="33">
                  <c:v>97</c:v>
                </c:pt>
                <c:pt idx="34">
                  <c:v>96</c:v>
                </c:pt>
                <c:pt idx="35">
                  <c:v>95</c:v>
                </c:pt>
                <c:pt idx="36">
                  <c:v>94</c:v>
                </c:pt>
                <c:pt idx="37">
                  <c:v>93</c:v>
                </c:pt>
                <c:pt idx="38">
                  <c:v>92</c:v>
                </c:pt>
                <c:pt idx="39">
                  <c:v>91</c:v>
                </c:pt>
                <c:pt idx="40">
                  <c:v>90</c:v>
                </c:pt>
                <c:pt idx="41">
                  <c:v>89</c:v>
                </c:pt>
                <c:pt idx="42">
                  <c:v>88</c:v>
                </c:pt>
                <c:pt idx="43">
                  <c:v>87</c:v>
                </c:pt>
                <c:pt idx="44">
                  <c:v>86</c:v>
                </c:pt>
                <c:pt idx="45">
                  <c:v>85</c:v>
                </c:pt>
                <c:pt idx="46">
                  <c:v>84</c:v>
                </c:pt>
                <c:pt idx="47">
                  <c:v>83</c:v>
                </c:pt>
                <c:pt idx="48">
                  <c:v>82</c:v>
                </c:pt>
                <c:pt idx="49">
                  <c:v>81</c:v>
                </c:pt>
                <c:pt idx="50">
                  <c:v>80</c:v>
                </c:pt>
                <c:pt idx="51">
                  <c:v>79</c:v>
                </c:pt>
                <c:pt idx="52">
                  <c:v>78</c:v>
                </c:pt>
                <c:pt idx="53">
                  <c:v>77</c:v>
                </c:pt>
                <c:pt idx="54">
                  <c:v>76</c:v>
                </c:pt>
                <c:pt idx="55">
                  <c:v>75</c:v>
                </c:pt>
                <c:pt idx="56">
                  <c:v>74</c:v>
                </c:pt>
                <c:pt idx="57">
                  <c:v>73</c:v>
                </c:pt>
                <c:pt idx="58">
                  <c:v>72</c:v>
                </c:pt>
                <c:pt idx="59">
                  <c:v>71</c:v>
                </c:pt>
                <c:pt idx="60">
                  <c:v>70</c:v>
                </c:pt>
                <c:pt idx="61">
                  <c:v>69</c:v>
                </c:pt>
                <c:pt idx="62">
                  <c:v>68</c:v>
                </c:pt>
                <c:pt idx="63">
                  <c:v>67</c:v>
                </c:pt>
                <c:pt idx="64">
                  <c:v>66</c:v>
                </c:pt>
                <c:pt idx="65">
                  <c:v>65</c:v>
                </c:pt>
                <c:pt idx="66">
                  <c:v>64</c:v>
                </c:pt>
                <c:pt idx="67">
                  <c:v>63</c:v>
                </c:pt>
                <c:pt idx="68">
                  <c:v>62</c:v>
                </c:pt>
                <c:pt idx="69">
                  <c:v>61</c:v>
                </c:pt>
                <c:pt idx="70">
                  <c:v>60</c:v>
                </c:pt>
                <c:pt idx="71">
                  <c:v>59</c:v>
                </c:pt>
                <c:pt idx="72">
                  <c:v>58</c:v>
                </c:pt>
                <c:pt idx="73">
                  <c:v>57</c:v>
                </c:pt>
                <c:pt idx="74">
                  <c:v>56</c:v>
                </c:pt>
                <c:pt idx="75">
                  <c:v>55</c:v>
                </c:pt>
                <c:pt idx="76">
                  <c:v>54</c:v>
                </c:pt>
                <c:pt idx="77">
                  <c:v>53</c:v>
                </c:pt>
                <c:pt idx="78">
                  <c:v>52</c:v>
                </c:pt>
                <c:pt idx="79">
                  <c:v>51</c:v>
                </c:pt>
                <c:pt idx="80">
                  <c:v>50</c:v>
                </c:pt>
                <c:pt idx="81">
                  <c:v>49</c:v>
                </c:pt>
                <c:pt idx="82">
                  <c:v>48</c:v>
                </c:pt>
                <c:pt idx="83">
                  <c:v>47</c:v>
                </c:pt>
                <c:pt idx="84">
                  <c:v>46</c:v>
                </c:pt>
                <c:pt idx="85">
                  <c:v>45</c:v>
                </c:pt>
                <c:pt idx="86">
                  <c:v>44</c:v>
                </c:pt>
                <c:pt idx="87">
                  <c:v>43</c:v>
                </c:pt>
                <c:pt idx="88">
                  <c:v>42</c:v>
                </c:pt>
                <c:pt idx="89">
                  <c:v>41</c:v>
                </c:pt>
                <c:pt idx="90">
                  <c:v>40</c:v>
                </c:pt>
                <c:pt idx="91">
                  <c:v>39</c:v>
                </c:pt>
                <c:pt idx="92">
                  <c:v>38</c:v>
                </c:pt>
                <c:pt idx="93">
                  <c:v>37</c:v>
                </c:pt>
                <c:pt idx="94">
                  <c:v>36</c:v>
                </c:pt>
                <c:pt idx="95">
                  <c:v>35</c:v>
                </c:pt>
                <c:pt idx="96">
                  <c:v>34</c:v>
                </c:pt>
                <c:pt idx="97">
                  <c:v>33</c:v>
                </c:pt>
                <c:pt idx="98">
                  <c:v>32</c:v>
                </c:pt>
                <c:pt idx="99">
                  <c:v>31</c:v>
                </c:pt>
                <c:pt idx="100">
                  <c:v>30</c:v>
                </c:pt>
                <c:pt idx="101">
                  <c:v>29</c:v>
                </c:pt>
                <c:pt idx="102">
                  <c:v>28</c:v>
                </c:pt>
                <c:pt idx="103">
                  <c:v>27</c:v>
                </c:pt>
                <c:pt idx="104">
                  <c:v>26</c:v>
                </c:pt>
                <c:pt idx="105">
                  <c:v>25</c:v>
                </c:pt>
                <c:pt idx="106">
                  <c:v>24</c:v>
                </c:pt>
                <c:pt idx="107">
                  <c:v>23</c:v>
                </c:pt>
                <c:pt idx="108">
                  <c:v>22</c:v>
                </c:pt>
                <c:pt idx="109">
                  <c:v>21</c:v>
                </c:pt>
                <c:pt idx="110">
                  <c:v>20</c:v>
                </c:pt>
                <c:pt idx="111">
                  <c:v>19</c:v>
                </c:pt>
                <c:pt idx="112">
                  <c:v>18</c:v>
                </c:pt>
                <c:pt idx="113">
                  <c:v>17</c:v>
                </c:pt>
                <c:pt idx="114">
                  <c:v>16</c:v>
                </c:pt>
                <c:pt idx="115">
                  <c:v>15</c:v>
                </c:pt>
                <c:pt idx="116">
                  <c:v>14</c:v>
                </c:pt>
                <c:pt idx="117">
                  <c:v>13</c:v>
                </c:pt>
                <c:pt idx="118">
                  <c:v>12</c:v>
                </c:pt>
                <c:pt idx="119">
                  <c:v>11</c:v>
                </c:pt>
                <c:pt idx="120">
                  <c:v>10</c:v>
                </c:pt>
                <c:pt idx="121">
                  <c:v>9</c:v>
                </c:pt>
                <c:pt idx="122">
                  <c:v>8</c:v>
                </c:pt>
                <c:pt idx="123">
                  <c:v>7</c:v>
                </c:pt>
                <c:pt idx="124">
                  <c:v>6</c:v>
                </c:pt>
                <c:pt idx="125">
                  <c:v>5</c:v>
                </c:pt>
                <c:pt idx="126">
                  <c:v>4</c:v>
                </c:pt>
                <c:pt idx="127">
                  <c:v>3</c:v>
                </c:pt>
                <c:pt idx="128">
                  <c:v>2</c:v>
                </c:pt>
                <c:pt idx="129">
                  <c:v>1</c:v>
                </c:pt>
              </c:numCache>
            </c:numRef>
          </c:cat>
          <c:val>
            <c:numRef>
              <c:f>[0]!LongRunningBalance</c:f>
              <c:numCache>
                <c:formatCode>#,##0.00</c:formatCode>
                <c:ptCount val="130"/>
                <c:pt idx="0">
                  <c:v>32.870000000000005</c:v>
                </c:pt>
                <c:pt idx="1">
                  <c:v>31.84</c:v>
                </c:pt>
                <c:pt idx="2">
                  <c:v>29.97</c:v>
                </c:pt>
                <c:pt idx="3">
                  <c:v>27.24</c:v>
                </c:pt>
                <c:pt idx="4">
                  <c:v>28.05</c:v>
                </c:pt>
                <c:pt idx="5">
                  <c:v>27.53</c:v>
                </c:pt>
                <c:pt idx="6">
                  <c:v>26.669999999999998</c:v>
                </c:pt>
                <c:pt idx="7">
                  <c:v>27.099999999999998</c:v>
                </c:pt>
                <c:pt idx="8">
                  <c:v>27.499999999999996</c:v>
                </c:pt>
                <c:pt idx="9">
                  <c:v>26.769999999999996</c:v>
                </c:pt>
                <c:pt idx="10">
                  <c:v>26.119999999999994</c:v>
                </c:pt>
                <c:pt idx="11">
                  <c:v>26.169999999999995</c:v>
                </c:pt>
                <c:pt idx="12">
                  <c:v>22.979999999999993</c:v>
                </c:pt>
                <c:pt idx="13">
                  <c:v>22.249999999999993</c:v>
                </c:pt>
                <c:pt idx="14">
                  <c:v>22.139999999999993</c:v>
                </c:pt>
                <c:pt idx="15">
                  <c:v>21.869999999999994</c:v>
                </c:pt>
                <c:pt idx="16">
                  <c:v>22.049999999999994</c:v>
                </c:pt>
                <c:pt idx="17">
                  <c:v>21.779999999999994</c:v>
                </c:pt>
                <c:pt idx="18">
                  <c:v>21.679999999999993</c:v>
                </c:pt>
                <c:pt idx="19">
                  <c:v>21.289999999999996</c:v>
                </c:pt>
                <c:pt idx="20">
                  <c:v>21.399999999999995</c:v>
                </c:pt>
                <c:pt idx="21">
                  <c:v>21.639999999999993</c:v>
                </c:pt>
                <c:pt idx="22">
                  <c:v>22.039999999999992</c:v>
                </c:pt>
                <c:pt idx="23">
                  <c:v>21.739999999999991</c:v>
                </c:pt>
                <c:pt idx="24">
                  <c:v>21.129999999999992</c:v>
                </c:pt>
                <c:pt idx="25">
                  <c:v>21.449999999999992</c:v>
                </c:pt>
                <c:pt idx="26">
                  <c:v>21.469999999999992</c:v>
                </c:pt>
                <c:pt idx="27">
                  <c:v>21.04999999999999</c:v>
                </c:pt>
                <c:pt idx="28">
                  <c:v>20.36999999999999</c:v>
                </c:pt>
                <c:pt idx="29">
                  <c:v>20.11999999999999</c:v>
                </c:pt>
                <c:pt idx="30">
                  <c:v>20.259999999999991</c:v>
                </c:pt>
                <c:pt idx="31">
                  <c:v>20.219999999999992</c:v>
                </c:pt>
                <c:pt idx="32">
                  <c:v>20.639999999999993</c:v>
                </c:pt>
                <c:pt idx="33">
                  <c:v>19.739999999999995</c:v>
                </c:pt>
                <c:pt idx="34">
                  <c:v>19.869999999999997</c:v>
                </c:pt>
                <c:pt idx="35">
                  <c:v>18.999999999999996</c:v>
                </c:pt>
                <c:pt idx="36">
                  <c:v>19.129999999999995</c:v>
                </c:pt>
                <c:pt idx="37">
                  <c:v>17.919999999999995</c:v>
                </c:pt>
                <c:pt idx="38">
                  <c:v>18.799999999999997</c:v>
                </c:pt>
                <c:pt idx="39">
                  <c:v>16.379999999999995</c:v>
                </c:pt>
                <c:pt idx="40">
                  <c:v>15.969999999999995</c:v>
                </c:pt>
                <c:pt idx="41">
                  <c:v>16.509999999999994</c:v>
                </c:pt>
                <c:pt idx="42">
                  <c:v>16.939999999999994</c:v>
                </c:pt>
                <c:pt idx="43">
                  <c:v>17.419999999999995</c:v>
                </c:pt>
                <c:pt idx="44">
                  <c:v>16.769999999999996</c:v>
                </c:pt>
                <c:pt idx="45">
                  <c:v>16.729999999999997</c:v>
                </c:pt>
                <c:pt idx="46">
                  <c:v>15.909999999999998</c:v>
                </c:pt>
                <c:pt idx="47">
                  <c:v>15.849999999999998</c:v>
                </c:pt>
                <c:pt idx="48">
                  <c:v>15.559999999999999</c:v>
                </c:pt>
                <c:pt idx="49">
                  <c:v>14.149999999999997</c:v>
                </c:pt>
                <c:pt idx="50">
                  <c:v>14.659999999999997</c:v>
                </c:pt>
                <c:pt idx="51">
                  <c:v>13.859999999999996</c:v>
                </c:pt>
                <c:pt idx="52">
                  <c:v>14.099999999999996</c:v>
                </c:pt>
                <c:pt idx="53">
                  <c:v>14.399999999999997</c:v>
                </c:pt>
                <c:pt idx="54">
                  <c:v>13.309999999999999</c:v>
                </c:pt>
                <c:pt idx="55">
                  <c:v>12.559999999999999</c:v>
                </c:pt>
                <c:pt idx="56">
                  <c:v>13.079999999999998</c:v>
                </c:pt>
                <c:pt idx="57">
                  <c:v>11.749999999999998</c:v>
                </c:pt>
                <c:pt idx="58">
                  <c:v>12.049999999999999</c:v>
                </c:pt>
                <c:pt idx="59">
                  <c:v>11.2</c:v>
                </c:pt>
                <c:pt idx="60">
                  <c:v>11.319999999999999</c:v>
                </c:pt>
                <c:pt idx="61">
                  <c:v>11.099999999999998</c:v>
                </c:pt>
                <c:pt idx="62">
                  <c:v>10.789999999999997</c:v>
                </c:pt>
                <c:pt idx="63">
                  <c:v>9.9499999999999975</c:v>
                </c:pt>
                <c:pt idx="64">
                  <c:v>8.9199999999999964</c:v>
                </c:pt>
                <c:pt idx="65">
                  <c:v>6.569999999999995</c:v>
                </c:pt>
                <c:pt idx="66">
                  <c:v>7.149999999999995</c:v>
                </c:pt>
                <c:pt idx="67">
                  <c:v>7.5199999999999942</c:v>
                </c:pt>
                <c:pt idx="68">
                  <c:v>8.0899999999999928</c:v>
                </c:pt>
                <c:pt idx="69">
                  <c:v>6.3499999999999925</c:v>
                </c:pt>
                <c:pt idx="70">
                  <c:v>4.6999999999999922</c:v>
                </c:pt>
                <c:pt idx="71">
                  <c:v>4.9699999999999918</c:v>
                </c:pt>
                <c:pt idx="72">
                  <c:v>3.3599999999999923</c:v>
                </c:pt>
                <c:pt idx="73">
                  <c:v>4.1699999999999928</c:v>
                </c:pt>
                <c:pt idx="74">
                  <c:v>4.2299999999999915</c:v>
                </c:pt>
                <c:pt idx="75">
                  <c:v>3.6399999999999917</c:v>
                </c:pt>
                <c:pt idx="76">
                  <c:v>2.5699999999999914</c:v>
                </c:pt>
                <c:pt idx="77">
                  <c:v>2.1299999999999919</c:v>
                </c:pt>
                <c:pt idx="78">
                  <c:v>2.789999999999992</c:v>
                </c:pt>
                <c:pt idx="79">
                  <c:v>1.909999999999993</c:v>
                </c:pt>
                <c:pt idx="80">
                  <c:v>2.0599999999999934</c:v>
                </c:pt>
                <c:pt idx="81">
                  <c:v>2.5899999999999928</c:v>
                </c:pt>
                <c:pt idx="82">
                  <c:v>3.3399999999999928</c:v>
                </c:pt>
                <c:pt idx="83">
                  <c:v>3.6799999999999944</c:v>
                </c:pt>
                <c:pt idx="84">
                  <c:v>4.1899999999999942</c:v>
                </c:pt>
                <c:pt idx="85">
                  <c:v>3.4999999999999947</c:v>
                </c:pt>
                <c:pt idx="86">
                  <c:v>3.699999999999994</c:v>
                </c:pt>
                <c:pt idx="87">
                  <c:v>3.8899999999999935</c:v>
                </c:pt>
                <c:pt idx="88">
                  <c:v>4.7199999999999935</c:v>
                </c:pt>
                <c:pt idx="89">
                  <c:v>5.089999999999991</c:v>
                </c:pt>
                <c:pt idx="90">
                  <c:v>5.1799999999999908</c:v>
                </c:pt>
                <c:pt idx="91">
                  <c:v>4.7499999999999929</c:v>
                </c:pt>
                <c:pt idx="92">
                  <c:v>5.2499999999999929</c:v>
                </c:pt>
                <c:pt idx="93">
                  <c:v>4.2399999999999931</c:v>
                </c:pt>
                <c:pt idx="94">
                  <c:v>4.0899999999999928</c:v>
                </c:pt>
                <c:pt idx="95">
                  <c:v>4.5099999999999927</c:v>
                </c:pt>
                <c:pt idx="96">
                  <c:v>4.159999999999993</c:v>
                </c:pt>
                <c:pt idx="97">
                  <c:v>2.029999999999994</c:v>
                </c:pt>
                <c:pt idx="98">
                  <c:v>1.2199999999999935</c:v>
                </c:pt>
                <c:pt idx="99">
                  <c:v>1.7399999999999949</c:v>
                </c:pt>
                <c:pt idx="100">
                  <c:v>1.7299999999999933</c:v>
                </c:pt>
                <c:pt idx="101">
                  <c:v>1.9799999999999933</c:v>
                </c:pt>
                <c:pt idx="102">
                  <c:v>0.98999999999999488</c:v>
                </c:pt>
                <c:pt idx="103">
                  <c:v>0.82999999999999474</c:v>
                </c:pt>
                <c:pt idx="104">
                  <c:v>7.3499999999999943</c:v>
                </c:pt>
                <c:pt idx="105">
                  <c:v>3.8499999999999943</c:v>
                </c:pt>
                <c:pt idx="106">
                  <c:v>4.3199999999999932</c:v>
                </c:pt>
                <c:pt idx="107">
                  <c:v>4.5999999999999908</c:v>
                </c:pt>
                <c:pt idx="108">
                  <c:v>1.8099999999999916</c:v>
                </c:pt>
                <c:pt idx="109">
                  <c:v>2.4299999999999891</c:v>
                </c:pt>
                <c:pt idx="110">
                  <c:v>2.9899999999999913</c:v>
                </c:pt>
                <c:pt idx="111">
                  <c:v>2.8299999999999912</c:v>
                </c:pt>
                <c:pt idx="112">
                  <c:v>2.659999999999993</c:v>
                </c:pt>
                <c:pt idx="113">
                  <c:v>2.8599999999999923</c:v>
                </c:pt>
                <c:pt idx="114">
                  <c:v>3.4399999999999942</c:v>
                </c:pt>
                <c:pt idx="115">
                  <c:v>3.0699999999999967</c:v>
                </c:pt>
                <c:pt idx="116">
                  <c:v>3.0599999999999987</c:v>
                </c:pt>
                <c:pt idx="117">
                  <c:v>3.66</c:v>
                </c:pt>
                <c:pt idx="118">
                  <c:v>4.25</c:v>
                </c:pt>
                <c:pt idx="119">
                  <c:v>5.09</c:v>
                </c:pt>
                <c:pt idx="120">
                  <c:v>5.9899999999999984</c:v>
                </c:pt>
                <c:pt idx="121">
                  <c:v>3.3799999999999955</c:v>
                </c:pt>
                <c:pt idx="122">
                  <c:v>3.7899999999999956</c:v>
                </c:pt>
                <c:pt idx="123">
                  <c:v>3.0999999999999979</c:v>
                </c:pt>
                <c:pt idx="124">
                  <c:v>2.6400000000000006</c:v>
                </c:pt>
                <c:pt idx="125">
                  <c:v>2.129999999999999</c:v>
                </c:pt>
                <c:pt idx="126">
                  <c:v>0.35999999999999943</c:v>
                </c:pt>
                <c:pt idx="127">
                  <c:v>1.4399999999999977</c:v>
                </c:pt>
                <c:pt idx="128">
                  <c:v>9.9999999999997868E-2</c:v>
                </c:pt>
                <c:pt idx="129">
                  <c:v>0.44999999999999929</c:v>
                </c:pt>
              </c:numCache>
            </c:numRef>
          </c:val>
          <c:smooth val="0"/>
        </c:ser>
        <c:dLbls>
          <c:showLegendKey val="0"/>
          <c:showVal val="0"/>
          <c:showCatName val="0"/>
          <c:showSerName val="0"/>
          <c:showPercent val="0"/>
          <c:showBubbleSize val="0"/>
        </c:dLbls>
        <c:marker val="1"/>
        <c:smooth val="0"/>
        <c:axId val="163655040"/>
        <c:axId val="164673024"/>
      </c:lineChart>
      <c:catAx>
        <c:axId val="163655040"/>
        <c:scaling>
          <c:orientation val="maxMin"/>
        </c:scaling>
        <c:delete val="0"/>
        <c:axPos val="b"/>
        <c:title>
          <c:tx>
            <c:rich>
              <a:bodyPr/>
              <a:lstStyle/>
              <a:p>
                <a:pPr>
                  <a:defRPr/>
                </a:pPr>
                <a:r>
                  <a:rPr lang="en-US"/>
                  <a:t>Trade Number</a:t>
                </a:r>
              </a:p>
            </c:rich>
          </c:tx>
          <c:layout/>
          <c:overlay val="0"/>
        </c:title>
        <c:numFmt formatCode="General" sourceLinked="1"/>
        <c:majorTickMark val="out"/>
        <c:minorTickMark val="none"/>
        <c:tickLblPos val="low"/>
        <c:crossAx val="164673024"/>
        <c:crosses val="autoZero"/>
        <c:auto val="1"/>
        <c:lblAlgn val="ctr"/>
        <c:lblOffset val="100"/>
        <c:noMultiLvlLbl val="0"/>
      </c:catAx>
      <c:valAx>
        <c:axId val="164673024"/>
        <c:scaling>
          <c:orientation val="minMax"/>
        </c:scaling>
        <c:delete val="0"/>
        <c:axPos val="r"/>
        <c:majorGridlines/>
        <c:title>
          <c:tx>
            <c:strRef>
              <c:f>'Transaction Summary'!$I$13:$I$14</c:f>
              <c:strCache>
                <c:ptCount val="1"/>
                <c:pt idx="0">
                  <c:v>Running Balance</c:v>
                </c:pt>
              </c:strCache>
            </c:strRef>
          </c:tx>
          <c:layout/>
          <c:overlay val="0"/>
          <c:txPr>
            <a:bodyPr rot="-5400000" vert="horz"/>
            <a:lstStyle/>
            <a:p>
              <a:pPr>
                <a:defRPr/>
              </a:pPr>
              <a:endParaRPr lang="en-US"/>
            </a:p>
          </c:txPr>
        </c:title>
        <c:numFmt formatCode="#,##0.00" sourceLinked="1"/>
        <c:majorTickMark val="out"/>
        <c:minorTickMark val="none"/>
        <c:tickLblPos val="nextTo"/>
        <c:crossAx val="16365504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croll" dx="20" fmlaLink="$E$16" horiz="1" max="500" min="1" page="10" val="209"/>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2</xdr:row>
          <xdr:rowOff>160020</xdr:rowOff>
        </xdr:from>
        <xdr:to>
          <xdr:col>10</xdr:col>
          <xdr:colOff>480060</xdr:colOff>
          <xdr:row>9</xdr:row>
          <xdr:rowOff>15240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6</xdr:col>
          <xdr:colOff>160020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7620</xdr:colOff>
      <xdr:row>0</xdr:row>
      <xdr:rowOff>0</xdr:rowOff>
    </xdr:from>
    <xdr:to>
      <xdr:col>17</xdr:col>
      <xdr:colOff>594360</xdr:colOff>
      <xdr:row>15</xdr:row>
      <xdr:rowOff>99060</xdr:rowOff>
    </xdr:to>
    <xdr:graphicFrame macro="">
      <xdr:nvGraphicFramePr>
        <xdr:cNvPr id="2583" name="StockPric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6</xdr:col>
          <xdr:colOff>68580</xdr:colOff>
          <xdr:row>28</xdr:row>
          <xdr:rowOff>45720</xdr:rowOff>
        </xdr:from>
        <xdr:to>
          <xdr:col>17</xdr:col>
          <xdr:colOff>7620</xdr:colOff>
          <xdr:row>29</xdr:row>
          <xdr:rowOff>76200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14</xdr:row>
          <xdr:rowOff>167640</xdr:rowOff>
        </xdr:from>
        <xdr:to>
          <xdr:col>5</xdr:col>
          <xdr:colOff>556260</xdr:colOff>
          <xdr:row>16</xdr:row>
          <xdr:rowOff>137160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&lt;== Chart These Dates</a:t>
              </a:r>
            </a:p>
          </xdr:txBody>
        </xdr:sp>
        <xdr:clientData fPrintsWithSheet="0"/>
      </xdr:twoCellAnchor>
    </mc:Choice>
    <mc:Fallback/>
  </mc:AlternateContent>
  <xdr:twoCellAnchor>
    <xdr:from>
      <xdr:col>6</xdr:col>
      <xdr:colOff>7620</xdr:colOff>
      <xdr:row>12</xdr:row>
      <xdr:rowOff>34290</xdr:rowOff>
    </xdr:from>
    <xdr:to>
      <xdr:col>17</xdr:col>
      <xdr:colOff>594360</xdr:colOff>
      <xdr:row>19</xdr:row>
      <xdr:rowOff>68580</xdr:rowOff>
    </xdr:to>
    <xdr:graphicFrame macro="">
      <xdr:nvGraphicFramePr>
        <xdr:cNvPr id="3" name="Volu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7620</xdr:colOff>
      <xdr:row>19</xdr:row>
      <xdr:rowOff>83820</xdr:rowOff>
    </xdr:from>
    <xdr:to>
      <xdr:col>17</xdr:col>
      <xdr:colOff>594360</xdr:colOff>
      <xdr:row>25</xdr:row>
      <xdr:rowOff>152400</xdr:rowOff>
    </xdr:to>
    <xdr:graphicFrame macro="">
      <xdr:nvGraphicFramePr>
        <xdr:cNvPr id="4" name="ProbabilityDistributi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7620</xdr:colOff>
      <xdr:row>0</xdr:row>
      <xdr:rowOff>163830</xdr:rowOff>
    </xdr:from>
    <xdr:to>
      <xdr:col>21</xdr:col>
      <xdr:colOff>594360</xdr:colOff>
      <xdr:row>31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30480</xdr:colOff>
          <xdr:row>4</xdr:row>
          <xdr:rowOff>0</xdr:rowOff>
        </xdr:from>
        <xdr:to>
          <xdr:col>7</xdr:col>
          <xdr:colOff>556260</xdr:colOff>
          <xdr:row>8</xdr:row>
          <xdr:rowOff>0</xdr:rowOff>
        </xdr:to>
        <xdr:sp macro="" textlink="">
          <xdr:nvSpPr>
            <xdr:cNvPr id="532481" name="Button 1" hidden="1">
              <a:extLst>
                <a:ext uri="{63B3BB69-23CF-44E3-9099-C40C66FF867C}">
                  <a14:compatExt spid="_x0000_s53248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a:t>
              </a:r>
            </a:p>
            <a:p>
              <a:pPr algn="ctr" rtl="0">
                <a:defRPr sz="1000"/>
              </a:pPr>
              <a:r>
                <a:rPr lang="en-US" sz="1000" b="0" i="0" u="none" strike="noStrike" baseline="0">
                  <a:solidFill>
                    <a:srgbClr val="000000"/>
                  </a:solidFill>
                  <a:latin typeface="Arial"/>
                  <a:cs typeface="Arial"/>
                </a:rPr>
                <a:t>Predictive Event           Scenarios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30480</xdr:colOff>
          <xdr:row>4</xdr:row>
          <xdr:rowOff>0</xdr:rowOff>
        </xdr:from>
        <xdr:to>
          <xdr:col>7</xdr:col>
          <xdr:colOff>556260</xdr:colOff>
          <xdr:row>8</xdr:row>
          <xdr:rowOff>0</xdr:rowOff>
        </xdr:to>
        <xdr:sp macro="" textlink="">
          <xdr:nvSpPr>
            <xdr:cNvPr id="533505" name="Button 1" hidden="1">
              <a:extLst>
                <a:ext uri="{63B3BB69-23CF-44E3-9099-C40C66FF867C}">
                  <a14:compatExt spid="_x0000_s53350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a:t>
              </a:r>
            </a:p>
            <a:p>
              <a:pPr algn="ctr" rtl="0">
                <a:defRPr sz="1000"/>
              </a:pPr>
              <a:r>
                <a:rPr lang="en-US" sz="1000" b="0" i="0" u="none" strike="noStrike" baseline="0">
                  <a:solidFill>
                    <a:srgbClr val="000000"/>
                  </a:solidFill>
                  <a:latin typeface="Arial"/>
                  <a:cs typeface="Arial"/>
                </a:rPr>
                <a:t>Trading System           Scenarios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rive/OldPCFiles_C_Drv/$RPMAC/STOCKS/StrengthOfTrendStuff/StrengthOfTrendUsingArhensMA%20(Split%20Adjust%20Volume%2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ata%20Drive/OldPCFiles_C_Drv/$RPMAC/STOCKS/StrengthOfTrendStuff/StrengthOfTrendUsingArhensMA%20(Split%20Adjust%20Volume%203-5%20work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InputIndexData"/>
      <sheetName val="CalculationsAndCharts"/>
      <sheetName val="Follow"/>
      <sheetName val="Transaction Summary"/>
    </sheetNames>
    <sheetDataSet>
      <sheetData sheetId="0"/>
      <sheetData sheetId="1">
        <row r="6">
          <cell r="E6" t="str">
            <v>d</v>
          </cell>
        </row>
      </sheetData>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InputIndexData"/>
      <sheetName val="CalculationsAndCharts"/>
      <sheetName val="Follow"/>
      <sheetName val="Transaction Summary"/>
    </sheetNames>
    <sheetDataSet>
      <sheetData sheetId="0" refreshError="1"/>
      <sheetData sheetId="1">
        <row r="6">
          <cell r="E6" t="str">
            <v>d</v>
          </cell>
        </row>
      </sheetData>
      <sheetData sheetId="2" refreshError="1"/>
      <sheetData sheetId="3"/>
      <sheetData sheetId="4" refreshError="1"/>
      <sheetData sheetId="5" refreshError="1"/>
    </sheetDataSet>
  </externalBook>
</externalLink>
</file>

<file path=xl/queryTables/queryTable1.xml><?xml version="1.0" encoding="utf-8"?>
<queryTable xmlns="http://schemas.openxmlformats.org/spreadsheetml/2006/main" name="GetStockHistoryData" growShrinkType="overwriteClear" connectionId="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GetStockIdData" growShrinkType="overwriteClear"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quandl.com/" TargetMode="External"/><Relationship Id="rId1" Type="http://schemas.openxmlformats.org/officeDocument/2006/relationships/hyperlink" Target="https://www.quandl.com/api/v1/datasets/CHRIS/CME_SP1.csv"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queryTable" Target="../queryTables/query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queryTable" Target="../queryTables/query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53"/>
  <sheetViews>
    <sheetView tabSelected="1" workbookViewId="0"/>
  </sheetViews>
  <sheetFormatPr defaultColWidth="9.109375" defaultRowHeight="13.2" x14ac:dyDescent="0.25"/>
  <cols>
    <col min="1" max="1" width="4.109375" style="7" customWidth="1"/>
    <col min="2" max="2" width="2.44140625" style="7" customWidth="1"/>
    <col min="3" max="18" width="9.109375" style="7"/>
    <col min="19" max="19" width="11.6640625" style="7" bestFit="1" customWidth="1"/>
    <col min="20" max="16384" width="9.109375" style="7"/>
  </cols>
  <sheetData>
    <row r="1" spans="1:3" x14ac:dyDescent="0.25">
      <c r="A1" s="6" t="s">
        <v>168</v>
      </c>
    </row>
    <row r="2" spans="1:3" x14ac:dyDescent="0.25">
      <c r="A2" s="39" t="s">
        <v>164</v>
      </c>
    </row>
    <row r="3" spans="1:3" x14ac:dyDescent="0.25">
      <c r="A3" s="39"/>
      <c r="B3" s="40" t="s">
        <v>156</v>
      </c>
    </row>
    <row r="4" spans="1:3" x14ac:dyDescent="0.25">
      <c r="B4" s="40"/>
    </row>
    <row r="5" spans="1:3" x14ac:dyDescent="0.25">
      <c r="A5" s="7" t="s">
        <v>7</v>
      </c>
    </row>
    <row r="6" spans="1:3" x14ac:dyDescent="0.25">
      <c r="A6" s="39" t="s">
        <v>165</v>
      </c>
    </row>
    <row r="7" spans="1:3" x14ac:dyDescent="0.25">
      <c r="A7" s="39" t="s">
        <v>166</v>
      </c>
    </row>
    <row r="8" spans="1:3" x14ac:dyDescent="0.25">
      <c r="A8" s="9" t="s">
        <v>8</v>
      </c>
    </row>
    <row r="9" spans="1:3" x14ac:dyDescent="0.25">
      <c r="A9" s="9"/>
    </row>
    <row r="10" spans="1:3" x14ac:dyDescent="0.25">
      <c r="A10" s="9"/>
    </row>
    <row r="11" spans="1:3" x14ac:dyDescent="0.25">
      <c r="A11" s="10" t="s">
        <v>39</v>
      </c>
      <c r="C11" s="11"/>
    </row>
    <row r="12" spans="1:3" x14ac:dyDescent="0.25">
      <c r="A12" s="10"/>
      <c r="B12" s="40" t="s">
        <v>169</v>
      </c>
      <c r="C12" s="11"/>
    </row>
    <row r="13" spans="1:3" x14ac:dyDescent="0.25">
      <c r="A13" s="10"/>
      <c r="B13" s="40" t="s">
        <v>170</v>
      </c>
      <c r="C13" s="11"/>
    </row>
    <row r="14" spans="1:3" x14ac:dyDescent="0.25">
      <c r="A14" s="10"/>
      <c r="B14" s="40" t="s">
        <v>171</v>
      </c>
      <c r="C14" s="11"/>
    </row>
    <row r="15" spans="1:3" x14ac:dyDescent="0.25">
      <c r="A15" s="10"/>
      <c r="C15" s="11"/>
    </row>
    <row r="16" spans="1:3" x14ac:dyDescent="0.25">
      <c r="A16" s="10"/>
      <c r="B16" s="40" t="s">
        <v>172</v>
      </c>
      <c r="C16" s="11"/>
    </row>
    <row r="17" spans="1:4" x14ac:dyDescent="0.25">
      <c r="A17" s="10"/>
      <c r="C17" s="40" t="s">
        <v>173</v>
      </c>
    </row>
    <row r="18" spans="1:4" x14ac:dyDescent="0.25">
      <c r="A18" s="10"/>
      <c r="C18" s="40" t="s">
        <v>174</v>
      </c>
    </row>
    <row r="19" spans="1:4" x14ac:dyDescent="0.25">
      <c r="A19" s="9"/>
      <c r="C19" s="39"/>
    </row>
    <row r="20" spans="1:4" customFormat="1" x14ac:dyDescent="0.25">
      <c r="A20" s="2" t="s">
        <v>135</v>
      </c>
    </row>
    <row r="21" spans="1:4" x14ac:dyDescent="0.25">
      <c r="C21" s="40" t="s">
        <v>271</v>
      </c>
    </row>
    <row r="22" spans="1:4" x14ac:dyDescent="0.25">
      <c r="B22" s="40"/>
      <c r="C22" s="312" t="s">
        <v>183</v>
      </c>
      <c r="D22" s="311" t="s">
        <v>182</v>
      </c>
    </row>
    <row r="23" spans="1:4" x14ac:dyDescent="0.25">
      <c r="B23" s="40"/>
      <c r="C23" s="40" t="s">
        <v>272</v>
      </c>
    </row>
    <row r="24" spans="1:4" x14ac:dyDescent="0.25">
      <c r="B24" s="40"/>
      <c r="C24" s="40" t="s">
        <v>184</v>
      </c>
    </row>
    <row r="25" spans="1:4" customFormat="1" x14ac:dyDescent="0.25">
      <c r="A25" s="38"/>
      <c r="C25" s="7"/>
      <c r="D25" s="311" t="s">
        <v>181</v>
      </c>
    </row>
    <row r="26" spans="1:4" customFormat="1" x14ac:dyDescent="0.25">
      <c r="A26" s="38"/>
      <c r="C26" s="40" t="s">
        <v>273</v>
      </c>
      <c r="D26" s="311"/>
    </row>
    <row r="27" spans="1:4" customFormat="1" x14ac:dyDescent="0.25">
      <c r="A27" s="38"/>
      <c r="C27" s="7"/>
      <c r="D27" s="311"/>
    </row>
    <row r="28" spans="1:4" customFormat="1" x14ac:dyDescent="0.25">
      <c r="A28" s="38"/>
      <c r="C28" s="40" t="s">
        <v>274</v>
      </c>
      <c r="D28" s="311"/>
    </row>
    <row r="29" spans="1:4" customFormat="1" x14ac:dyDescent="0.25">
      <c r="A29" s="38"/>
      <c r="C29" s="7"/>
      <c r="D29" s="311"/>
    </row>
    <row r="30" spans="1:4" x14ac:dyDescent="0.25">
      <c r="A30" s="10" t="s">
        <v>9</v>
      </c>
    </row>
    <row r="31" spans="1:4" x14ac:dyDescent="0.25">
      <c r="A31" s="7">
        <v>1</v>
      </c>
      <c r="C31" s="11" t="s">
        <v>16</v>
      </c>
    </row>
    <row r="32" spans="1:4" x14ac:dyDescent="0.25">
      <c r="A32" s="7">
        <v>2</v>
      </c>
      <c r="C32" s="7" t="s">
        <v>21</v>
      </c>
    </row>
    <row r="33" spans="1:3" x14ac:dyDescent="0.25">
      <c r="B33" s="11"/>
      <c r="C33" s="39" t="s">
        <v>40</v>
      </c>
    </row>
    <row r="34" spans="1:3" x14ac:dyDescent="0.25">
      <c r="C34" s="8" t="s">
        <v>41</v>
      </c>
    </row>
    <row r="35" spans="1:3" x14ac:dyDescent="0.25">
      <c r="C35" s="8"/>
    </row>
    <row r="36" spans="1:3" x14ac:dyDescent="0.25">
      <c r="A36" s="10" t="s">
        <v>12</v>
      </c>
      <c r="C36" s="12"/>
    </row>
    <row r="37" spans="1:3" x14ac:dyDescent="0.25">
      <c r="A37" s="11">
        <v>1</v>
      </c>
      <c r="C37" s="13" t="s">
        <v>11</v>
      </c>
    </row>
    <row r="38" spans="1:3" x14ac:dyDescent="0.25">
      <c r="A38" s="11"/>
      <c r="C38" s="8" t="s">
        <v>17</v>
      </c>
    </row>
    <row r="39" spans="1:3" x14ac:dyDescent="0.25">
      <c r="A39" s="7">
        <v>2</v>
      </c>
      <c r="B39" s="11"/>
      <c r="C39" s="56" t="s">
        <v>42</v>
      </c>
    </row>
    <row r="40" spans="1:3" x14ac:dyDescent="0.25">
      <c r="B40" s="11"/>
      <c r="C40" s="56" t="s">
        <v>43</v>
      </c>
    </row>
    <row r="41" spans="1:3" x14ac:dyDescent="0.25">
      <c r="B41" s="11"/>
      <c r="C41" s="56" t="s">
        <v>44</v>
      </c>
    </row>
    <row r="42" spans="1:3" x14ac:dyDescent="0.25">
      <c r="B42" s="11"/>
      <c r="C42" s="39" t="s">
        <v>37</v>
      </c>
    </row>
    <row r="43" spans="1:3" x14ac:dyDescent="0.25">
      <c r="A43" s="11">
        <v>3</v>
      </c>
      <c r="C43" s="40" t="s">
        <v>45</v>
      </c>
    </row>
    <row r="44" spans="1:3" x14ac:dyDescent="0.25">
      <c r="A44" s="11"/>
      <c r="C44" s="11" t="s">
        <v>46</v>
      </c>
    </row>
    <row r="45" spans="1:3" x14ac:dyDescent="0.25">
      <c r="C45" s="39" t="s">
        <v>47</v>
      </c>
    </row>
    <row r="46" spans="1:3" x14ac:dyDescent="0.25">
      <c r="C46" s="39" t="s">
        <v>48</v>
      </c>
    </row>
    <row r="47" spans="1:3" x14ac:dyDescent="0.25">
      <c r="C47" s="8" t="s">
        <v>49</v>
      </c>
    </row>
    <row r="48" spans="1:3" x14ac:dyDescent="0.25">
      <c r="A48" s="7">
        <v>4</v>
      </c>
      <c r="C48" s="40" t="s">
        <v>50</v>
      </c>
    </row>
    <row r="49" spans="3:3" x14ac:dyDescent="0.25">
      <c r="C49" s="39" t="s">
        <v>51</v>
      </c>
    </row>
    <row r="50" spans="3:3" x14ac:dyDescent="0.25">
      <c r="C50" s="39" t="s">
        <v>52</v>
      </c>
    </row>
    <row r="51" spans="3:3" x14ac:dyDescent="0.25">
      <c r="C51" s="8" t="s">
        <v>53</v>
      </c>
    </row>
    <row r="52" spans="3:3" x14ac:dyDescent="0.25">
      <c r="C52" s="39" t="s">
        <v>54</v>
      </c>
    </row>
    <row r="53" spans="3:3" x14ac:dyDescent="0.25">
      <c r="C53" s="9" t="s">
        <v>55</v>
      </c>
    </row>
  </sheetData>
  <phoneticPr fontId="0" type="noConversion"/>
  <hyperlinks>
    <hyperlink ref="D25" r:id="rId1"/>
    <hyperlink ref="D22" r:id="rId2"/>
  </hyperlinks>
  <pageMargins left="0.75" right="0.75" top="1" bottom="1" header="0.5" footer="0.5"/>
  <pageSetup fitToHeight="0" orientation="portrait" horizontalDpi="4294967293" r:id="rId3"/>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C9603"/>
  <sheetViews>
    <sheetView workbookViewId="0">
      <selection activeCell="B4" sqref="B4"/>
    </sheetView>
  </sheetViews>
  <sheetFormatPr defaultRowHeight="13.2" x14ac:dyDescent="0.25"/>
  <cols>
    <col min="1" max="1" width="11.88671875" customWidth="1"/>
    <col min="2" max="2" width="14.5546875" customWidth="1"/>
    <col min="3" max="6" width="11.33203125" customWidth="1"/>
    <col min="7" max="7" width="9.109375" bestFit="1" customWidth="1"/>
    <col min="8" max="8" width="8.6640625" bestFit="1" customWidth="1"/>
    <col min="9" max="9" width="11.5546875" bestFit="1" customWidth="1"/>
    <col min="10" max="13" width="11.33203125" customWidth="1"/>
    <col min="15" max="15" width="12.6640625" bestFit="1" customWidth="1"/>
    <col min="17" max="17" width="10.109375" bestFit="1" customWidth="1"/>
    <col min="20" max="20" width="11.109375" bestFit="1" customWidth="1"/>
    <col min="21" max="21" width="10.109375" bestFit="1" customWidth="1"/>
    <col min="24" max="24" width="10.21875" customWidth="1"/>
    <col min="25" max="25" width="10.109375" customWidth="1"/>
  </cols>
  <sheetData>
    <row r="1" spans="1:29" ht="19.2" x14ac:dyDescent="0.25">
      <c r="A1" s="49" t="s">
        <v>215</v>
      </c>
    </row>
    <row r="2" spans="1:29" x14ac:dyDescent="0.25">
      <c r="A2" s="2" t="s">
        <v>84</v>
      </c>
      <c r="B2" s="84">
        <v>42013</v>
      </c>
      <c r="C2" s="47">
        <v>26.67</v>
      </c>
      <c r="D2" s="47">
        <v>26.67</v>
      </c>
      <c r="E2" s="47">
        <v>26.16</v>
      </c>
      <c r="F2" s="47">
        <v>26.18</v>
      </c>
      <c r="G2" s="48">
        <v>310214</v>
      </c>
      <c r="H2" t="s">
        <v>214</v>
      </c>
      <c r="I2" s="37"/>
      <c r="J2" s="37"/>
      <c r="K2" s="37"/>
      <c r="L2" s="72" t="s">
        <v>60</v>
      </c>
      <c r="M2" s="73" t="s">
        <v>74</v>
      </c>
    </row>
    <row r="3" spans="1:29" ht="13.8" thickBot="1" x14ac:dyDescent="0.3">
      <c r="A3" s="2" t="s">
        <v>61</v>
      </c>
      <c r="B3" s="47"/>
      <c r="G3" s="48"/>
      <c r="H3" s="37"/>
      <c r="I3" s="37"/>
      <c r="J3" s="37"/>
      <c r="K3" s="37"/>
      <c r="L3" s="47"/>
      <c r="M3" s="85" t="s">
        <v>76</v>
      </c>
    </row>
    <row r="4" spans="1:29" x14ac:dyDescent="0.25">
      <c r="A4" s="74" t="s">
        <v>62</v>
      </c>
      <c r="B4" s="75" t="s">
        <v>213</v>
      </c>
      <c r="D4" s="79" t="s">
        <v>65</v>
      </c>
      <c r="H4" s="37"/>
      <c r="I4" s="37"/>
      <c r="J4" s="37"/>
      <c r="K4" s="37"/>
      <c r="L4" s="47"/>
      <c r="M4" s="85" t="s">
        <v>77</v>
      </c>
    </row>
    <row r="5" spans="1:29" x14ac:dyDescent="0.25">
      <c r="A5" s="76" t="s">
        <v>30</v>
      </c>
      <c r="B5" s="121">
        <v>28132</v>
      </c>
      <c r="C5" s="5"/>
      <c r="D5" s="80" t="s">
        <v>66</v>
      </c>
      <c r="H5" s="37"/>
      <c r="I5" s="37"/>
      <c r="J5" s="37"/>
      <c r="K5" s="37"/>
      <c r="L5" s="47"/>
      <c r="M5" s="47"/>
    </row>
    <row r="6" spans="1:29" ht="13.8" thickBot="1" x14ac:dyDescent="0.3">
      <c r="A6" s="76" t="s">
        <v>31</v>
      </c>
      <c r="B6" s="121">
        <f ca="1">TODAY()</f>
        <v>42016</v>
      </c>
      <c r="D6" s="80" t="s">
        <v>67</v>
      </c>
      <c r="E6" s="83" t="str">
        <f>VLOOKUP(B7,D7:E10,2,FALSE)</f>
        <v>d</v>
      </c>
      <c r="F6" s="2"/>
      <c r="H6" s="37"/>
      <c r="I6" s="37"/>
      <c r="J6" s="37"/>
      <c r="K6" s="37"/>
      <c r="L6" s="47"/>
      <c r="M6" s="85" t="s">
        <v>82</v>
      </c>
      <c r="O6" s="47"/>
    </row>
    <row r="7" spans="1:29" x14ac:dyDescent="0.25">
      <c r="A7" s="77" t="s">
        <v>63</v>
      </c>
      <c r="B7" s="78" t="s">
        <v>64</v>
      </c>
      <c r="C7" s="88"/>
      <c r="D7" s="158" t="s">
        <v>64</v>
      </c>
      <c r="E7" s="159" t="s">
        <v>70</v>
      </c>
      <c r="F7" s="45"/>
      <c r="L7" s="47"/>
      <c r="M7" s="91" t="s">
        <v>83</v>
      </c>
      <c r="N7" s="47"/>
    </row>
    <row r="8" spans="1:29" x14ac:dyDescent="0.25">
      <c r="D8" s="81" t="s">
        <v>68</v>
      </c>
      <c r="E8" s="160" t="s">
        <v>71</v>
      </c>
      <c r="F8" s="45"/>
      <c r="L8" s="47"/>
      <c r="M8" s="86" t="s">
        <v>81</v>
      </c>
    </row>
    <row r="9" spans="1:29" ht="13.8" thickBot="1" x14ac:dyDescent="0.3">
      <c r="A9" s="50" t="s">
        <v>56</v>
      </c>
      <c r="D9" s="82" t="s">
        <v>69</v>
      </c>
      <c r="E9" s="161" t="s">
        <v>72</v>
      </c>
      <c r="M9" s="68" t="s">
        <v>78</v>
      </c>
    </row>
    <row r="10" spans="1:29" x14ac:dyDescent="0.25">
      <c r="A10" s="71" t="s">
        <v>57</v>
      </c>
      <c r="B10" s="2">
        <f>COUNTA(B15:B52748)-1</f>
        <v>6249</v>
      </c>
      <c r="D10" s="157"/>
      <c r="E10" s="156"/>
      <c r="M10" s="87" t="s">
        <v>73</v>
      </c>
    </row>
    <row r="11" spans="1:29" x14ac:dyDescent="0.25">
      <c r="A11" s="71" t="s">
        <v>58</v>
      </c>
      <c r="B11" s="46">
        <f ca="1">IF(B10&lt;=0,"",OFFSET(B15,B10,IF(HistReqDataType="v",1,0),1,1))</f>
        <v>32958</v>
      </c>
      <c r="C11" s="47"/>
      <c r="D11" s="73" t="s">
        <v>199</v>
      </c>
      <c r="E11" s="47" t="str">
        <f>"A16:AC" &amp; B10+15</f>
        <v>A16:AC6264</v>
      </c>
      <c r="F11" s="47"/>
      <c r="G11" s="48"/>
      <c r="H11" s="47"/>
      <c r="I11" s="51"/>
      <c r="J11" s="47"/>
      <c r="K11" s="47"/>
      <c r="M11" s="68" t="s">
        <v>79</v>
      </c>
      <c r="W11" s="458" t="s">
        <v>124</v>
      </c>
      <c r="X11" s="459"/>
      <c r="Y11" s="459"/>
      <c r="Z11" s="459"/>
      <c r="AA11" s="459"/>
      <c r="AB11" s="459"/>
      <c r="AC11" s="460"/>
    </row>
    <row r="12" spans="1:29" ht="13.8" thickBot="1" x14ac:dyDescent="0.3">
      <c r="A12" s="71" t="s">
        <v>59</v>
      </c>
      <c r="B12" s="46">
        <f ca="1">IF(B10&lt;=0,"",IF(HistReqDataType="v",OFFSET(B15,2,1,1,1),OFFSET(B15,1,0,1,1)))</f>
        <v>42013</v>
      </c>
      <c r="C12" s="47"/>
      <c r="D12" s="47"/>
      <c r="E12" s="47"/>
      <c r="F12" s="47"/>
      <c r="G12" s="48"/>
      <c r="H12" s="47"/>
      <c r="I12" s="51"/>
      <c r="J12" s="47"/>
      <c r="K12" s="47"/>
      <c r="L12" s="47"/>
      <c r="M12" s="68" t="s">
        <v>75</v>
      </c>
      <c r="W12" s="461" t="s">
        <v>125</v>
      </c>
      <c r="X12" s="461" t="s">
        <v>126</v>
      </c>
      <c r="Y12" s="461" t="s">
        <v>127</v>
      </c>
      <c r="Z12" s="461" t="s">
        <v>128</v>
      </c>
      <c r="AA12" s="461" t="s">
        <v>129</v>
      </c>
      <c r="AB12" s="461" t="s">
        <v>130</v>
      </c>
      <c r="AC12" s="461" t="s">
        <v>131</v>
      </c>
    </row>
    <row r="13" spans="1:29" ht="13.8" thickBot="1" x14ac:dyDescent="0.3">
      <c r="A13" s="123"/>
      <c r="Q13" s="133" t="s">
        <v>86</v>
      </c>
      <c r="R13" s="134"/>
      <c r="S13" s="134">
        <f>COUNT(Q16:Q10996)</f>
        <v>7</v>
      </c>
      <c r="T13" s="135" t="s">
        <v>87</v>
      </c>
      <c r="U13" s="136" t="s">
        <v>88</v>
      </c>
      <c r="V13" s="137"/>
      <c r="W13" s="461"/>
      <c r="X13" s="461"/>
      <c r="Y13" s="461"/>
      <c r="Z13" s="461"/>
      <c r="AA13" s="461"/>
      <c r="AB13" s="461"/>
      <c r="AC13" s="461"/>
    </row>
    <row r="14" spans="1:29" x14ac:dyDescent="0.25">
      <c r="B14" s="452" t="s">
        <v>35</v>
      </c>
      <c r="C14" s="453"/>
      <c r="D14" s="453"/>
      <c r="E14" s="453"/>
      <c r="F14" s="453"/>
      <c r="G14" s="454"/>
      <c r="H14" s="138" t="s">
        <v>32</v>
      </c>
      <c r="I14" s="139" t="s">
        <v>89</v>
      </c>
      <c r="J14" s="140" t="s">
        <v>90</v>
      </c>
      <c r="K14" s="455" t="s">
        <v>34</v>
      </c>
      <c r="L14" s="456"/>
      <c r="M14" s="456"/>
      <c r="N14" s="456"/>
      <c r="O14" s="457"/>
      <c r="P14" s="141" t="s">
        <v>91</v>
      </c>
      <c r="Q14" s="142" t="s">
        <v>92</v>
      </c>
      <c r="R14" s="143" t="s">
        <v>93</v>
      </c>
      <c r="S14" s="144"/>
      <c r="T14" s="145" t="s">
        <v>94</v>
      </c>
      <c r="U14" s="146"/>
      <c r="V14" s="147">
        <f>COUNT(U16:U10996)</f>
        <v>46</v>
      </c>
      <c r="W14" s="461"/>
      <c r="X14" s="461"/>
      <c r="Y14" s="461"/>
      <c r="Z14" s="461"/>
      <c r="AA14" s="461"/>
      <c r="AB14" s="461"/>
      <c r="AC14" s="461"/>
    </row>
    <row r="15" spans="1:29" ht="13.8" thickBot="1" x14ac:dyDescent="0.3">
      <c r="A15" s="1" t="s">
        <v>0</v>
      </c>
      <c r="B15" s="52" t="s">
        <v>1</v>
      </c>
      <c r="C15" s="53" t="s">
        <v>3</v>
      </c>
      <c r="D15" s="53" t="s">
        <v>4</v>
      </c>
      <c r="E15" s="53" t="s">
        <v>5</v>
      </c>
      <c r="F15" s="53" t="s">
        <v>6</v>
      </c>
      <c r="G15" s="53" t="s">
        <v>2</v>
      </c>
      <c r="H15" s="148" t="s">
        <v>6</v>
      </c>
      <c r="I15" s="149" t="s">
        <v>33</v>
      </c>
      <c r="J15" s="150" t="s">
        <v>33</v>
      </c>
      <c r="K15" s="151" t="s">
        <v>3</v>
      </c>
      <c r="L15" s="54" t="s">
        <v>4</v>
      </c>
      <c r="M15" s="54" t="s">
        <v>5</v>
      </c>
      <c r="N15" s="54" t="s">
        <v>6</v>
      </c>
      <c r="O15" s="55" t="s">
        <v>2</v>
      </c>
      <c r="P15" s="152" t="s">
        <v>95</v>
      </c>
      <c r="Q15" s="211">
        <v>42015</v>
      </c>
      <c r="R15" s="153" t="s">
        <v>96</v>
      </c>
      <c r="S15" s="212" t="s">
        <v>97</v>
      </c>
      <c r="T15" s="213">
        <v>1</v>
      </c>
      <c r="U15" s="154" t="s">
        <v>1</v>
      </c>
      <c r="V15" s="155" t="s">
        <v>98</v>
      </c>
      <c r="W15" s="461"/>
      <c r="X15" s="461"/>
      <c r="Y15" s="461"/>
      <c r="Z15" s="461"/>
      <c r="AA15" s="461"/>
      <c r="AB15" s="461"/>
      <c r="AC15" s="461"/>
    </row>
    <row r="16" spans="1:29" x14ac:dyDescent="0.25">
      <c r="A16">
        <v>1</v>
      </c>
      <c r="B16" s="84">
        <v>42013</v>
      </c>
      <c r="C16" s="47">
        <v>26.67</v>
      </c>
      <c r="D16" s="47">
        <v>26.67</v>
      </c>
      <c r="E16" s="47">
        <v>26.16</v>
      </c>
      <c r="F16" s="47">
        <v>26.18</v>
      </c>
      <c r="G16" s="48">
        <v>310200</v>
      </c>
      <c r="H16" s="47">
        <v>26.18</v>
      </c>
      <c r="I16" s="51">
        <f>H16/F16</f>
        <v>1</v>
      </c>
      <c r="J16" s="51">
        <f ca="1">INDEX(OFFSET($T$15,0,0,$S$13+1,1),MATCH(B16,OFFSET($Q$15,0,0,$S$13+1,1),-1))</f>
        <v>1</v>
      </c>
      <c r="K16" s="47">
        <f>ROUND($I16*C16,2)</f>
        <v>26.67</v>
      </c>
      <c r="L16" s="47">
        <f t="shared" ref="L16:N16" si="0">ROUND($I16*D16,2)</f>
        <v>26.67</v>
      </c>
      <c r="M16" s="47">
        <f t="shared" si="0"/>
        <v>26.16</v>
      </c>
      <c r="N16" s="47">
        <f t="shared" si="0"/>
        <v>26.18</v>
      </c>
      <c r="O16" s="48">
        <f ca="1">G16*J16</f>
        <v>310200</v>
      </c>
      <c r="Q16" s="84">
        <v>38853</v>
      </c>
      <c r="R16">
        <v>4</v>
      </c>
      <c r="S16">
        <v>3</v>
      </c>
      <c r="T16" s="51">
        <v>1.3333333333333333</v>
      </c>
      <c r="U16" s="84">
        <v>41978</v>
      </c>
      <c r="V16" s="162">
        <v>0.02</v>
      </c>
      <c r="W16" s="47">
        <f ca="1">(INDEX(OFFSET($F$15,1,0,$B$10,1),MATCH(U16,OFFSET($B$15,1,0,$B$10,1),-1)))</f>
        <v>26.13</v>
      </c>
      <c r="X16" s="84">
        <f>IF(MONTH(DATE(YEAR(U16)-1,MONTH(U16),DAY(U16)))&lt;&gt;MONTH(U16),DATE(YEAR(U16)-1,MONTH(U16),DAY(U16-1)),DATE(YEAR(U16)-1,MONTH(U16),DAY(U16)))</f>
        <v>41613</v>
      </c>
      <c r="Y16" s="84">
        <f ca="1">OFFSET(U15,Z16,0,1,1)</f>
        <v>41614</v>
      </c>
      <c r="Z16" s="48">
        <f ca="1">MATCH(X16,OFFSET($U$15,A16,0,$V$14+1-A16,1),-1)</f>
        <v>5</v>
      </c>
      <c r="AA16" s="48">
        <f ca="1">IF(MONTH(U16)=MONTH(Y16),1,0)</f>
        <v>1</v>
      </c>
      <c r="AB16" s="209">
        <f ca="1">(V16+IFERROR(SUM(OFFSET(V16,1,0,Z16-AA16-1,1)),0))</f>
        <v>0.08</v>
      </c>
      <c r="AC16" s="210">
        <f ca="1">(V16+IFERROR(SUM(OFFSET(V16,1,0,Z16-AA16-1,1)),0))/(INDEX(OFFSET($F$15,1,0,$B$10,1),MATCH(U16,OFFSET($B$15,1,0,$B$10,1),-1)))</f>
        <v>3.0616150019135095E-3</v>
      </c>
    </row>
    <row r="17" spans="1:29" x14ac:dyDescent="0.25">
      <c r="A17">
        <v>2</v>
      </c>
      <c r="B17" s="84">
        <v>42012</v>
      </c>
      <c r="C17" s="47">
        <v>25.77</v>
      </c>
      <c r="D17" s="47">
        <v>26.67</v>
      </c>
      <c r="E17" s="47">
        <v>25.62</v>
      </c>
      <c r="F17" s="47">
        <v>26.6</v>
      </c>
      <c r="G17" s="48">
        <v>497900</v>
      </c>
      <c r="H17" s="47">
        <v>26.6</v>
      </c>
      <c r="I17" s="51">
        <f t="shared" ref="I17:I80" si="1">H17/F17</f>
        <v>1</v>
      </c>
      <c r="J17" s="51">
        <f t="shared" ref="J17:J80" ca="1" si="2">INDEX(OFFSET($T$15,0,0,$S$13+1,1),MATCH(B17,OFFSET($Q$15,0,0,$S$13+1,1),-1))</f>
        <v>1</v>
      </c>
      <c r="K17" s="47">
        <f t="shared" ref="K17:K80" si="3">ROUND($I17*C17,2)</f>
        <v>25.77</v>
      </c>
      <c r="L17" s="47">
        <f t="shared" ref="L17:L80" si="4">ROUND($I17*D17,2)</f>
        <v>26.67</v>
      </c>
      <c r="M17" s="47">
        <f t="shared" ref="M17:M80" si="5">ROUND($I17*E17,2)</f>
        <v>25.62</v>
      </c>
      <c r="N17" s="47">
        <f t="shared" ref="N17:N80" si="6">ROUND($I17*F17,2)</f>
        <v>26.6</v>
      </c>
      <c r="O17" s="48">
        <f t="shared" ref="O17:O80" ca="1" si="7">G17*J17</f>
        <v>497900</v>
      </c>
      <c r="Q17" s="84">
        <v>38222</v>
      </c>
      <c r="R17">
        <v>3</v>
      </c>
      <c r="S17">
        <v>2</v>
      </c>
      <c r="T17" s="51">
        <v>2</v>
      </c>
      <c r="U17" s="84">
        <v>41898</v>
      </c>
      <c r="V17" s="162">
        <v>0.02</v>
      </c>
      <c r="W17" s="47">
        <f t="shared" ref="W17:W61" ca="1" si="8">(INDEX(OFFSET($F$15,1,0,$B$10,1),MATCH(U17,OFFSET($B$15,1,0,$B$10,1),-1)))</f>
        <v>24.23</v>
      </c>
      <c r="X17" s="84">
        <f t="shared" ref="X17:X61" si="9">IF(MONTH(DATE(YEAR(U17)-1,MONTH(U17),DAY(U17)))&lt;&gt;MONTH(U17),DATE(YEAR(U17)-1,MONTH(U17),DAY(U17-1)),DATE(YEAR(U17)-1,MONTH(U17),DAY(U17)))</f>
        <v>41533</v>
      </c>
      <c r="Y17" s="84">
        <f t="shared" ref="Y17:Y61" ca="1" si="10">OFFSET(U16,Z17,0,1,1)</f>
        <v>41535</v>
      </c>
      <c r="Z17" s="48">
        <f t="shared" ref="Z17:Z61" ca="1" si="11">MATCH(X17,OFFSET($U$15,A17,0,$V$14+1-A17,1),-1)</f>
        <v>5</v>
      </c>
      <c r="AA17" s="48">
        <f t="shared" ref="AA17:AA61" ca="1" si="12">IF(MONTH(U17)=MONTH(Y17),1,0)</f>
        <v>1</v>
      </c>
      <c r="AB17" s="209">
        <f t="shared" ref="AB17:AB61" ca="1" si="13">(V17+IFERROR(SUM(OFFSET(V17,1,0,Z17-AA17-1,1)),0))</f>
        <v>0.08</v>
      </c>
      <c r="AC17" s="210">
        <f t="shared" ref="AC17:AC61" ca="1" si="14">(V17+IFERROR(SUM(OFFSET(V17,1,0,Z17-AA17-1,1)),0))/(INDEX(OFFSET($F$15,1,0,$B$10,1),MATCH(U17,OFFSET($B$15,1,0,$B$10,1),-1)))</f>
        <v>3.3016921172100704E-3</v>
      </c>
    </row>
    <row r="18" spans="1:29" x14ac:dyDescent="0.25">
      <c r="A18">
        <v>3</v>
      </c>
      <c r="B18" s="84">
        <v>42011</v>
      </c>
      <c r="C18" s="47">
        <v>25.64</v>
      </c>
      <c r="D18" s="47">
        <v>25.78</v>
      </c>
      <c r="E18" s="47">
        <v>24.95</v>
      </c>
      <c r="F18" s="47">
        <v>25.46</v>
      </c>
      <c r="G18" s="48">
        <v>761600</v>
      </c>
      <c r="H18" s="47">
        <v>25.46</v>
      </c>
      <c r="I18" s="51">
        <f t="shared" si="1"/>
        <v>1</v>
      </c>
      <c r="J18" s="51">
        <f t="shared" ca="1" si="2"/>
        <v>1</v>
      </c>
      <c r="K18" s="47">
        <f t="shared" si="3"/>
        <v>25.64</v>
      </c>
      <c r="L18" s="47">
        <f t="shared" si="4"/>
        <v>25.78</v>
      </c>
      <c r="M18" s="47">
        <f t="shared" si="5"/>
        <v>24.95</v>
      </c>
      <c r="N18" s="47">
        <f t="shared" si="6"/>
        <v>25.46</v>
      </c>
      <c r="O18" s="48">
        <f t="shared" ca="1" si="7"/>
        <v>761600</v>
      </c>
      <c r="Q18" s="84">
        <v>37043</v>
      </c>
      <c r="R18">
        <v>5</v>
      </c>
      <c r="S18">
        <v>4</v>
      </c>
      <c r="T18" s="51">
        <v>2.5</v>
      </c>
      <c r="U18" s="84">
        <v>41808</v>
      </c>
      <c r="V18" s="162">
        <v>0.02</v>
      </c>
      <c r="W18" s="47">
        <f t="shared" ca="1" si="8"/>
        <v>21.96</v>
      </c>
      <c r="X18" s="84">
        <f t="shared" si="9"/>
        <v>41443</v>
      </c>
      <c r="Y18" s="84">
        <f t="shared" ca="1" si="10"/>
        <v>41443</v>
      </c>
      <c r="Z18" s="48">
        <f t="shared" ca="1" si="11"/>
        <v>5</v>
      </c>
      <c r="AA18" s="48">
        <f t="shared" ca="1" si="12"/>
        <v>1</v>
      </c>
      <c r="AB18" s="209">
        <f t="shared" ca="1" si="13"/>
        <v>0.08</v>
      </c>
      <c r="AC18" s="210">
        <f t="shared" ca="1" si="14"/>
        <v>3.6429872495446266E-3</v>
      </c>
    </row>
    <row r="19" spans="1:29" x14ac:dyDescent="0.25">
      <c r="A19">
        <v>4</v>
      </c>
      <c r="B19" s="84">
        <v>42010</v>
      </c>
      <c r="C19" s="47">
        <v>26.1</v>
      </c>
      <c r="D19" s="47">
        <v>26.1</v>
      </c>
      <c r="E19" s="47">
        <v>25.22</v>
      </c>
      <c r="F19" s="47">
        <v>25.59</v>
      </c>
      <c r="G19" s="48">
        <v>386200</v>
      </c>
      <c r="H19" s="47">
        <v>25.59</v>
      </c>
      <c r="I19" s="51">
        <f t="shared" si="1"/>
        <v>1</v>
      </c>
      <c r="J19" s="51">
        <f t="shared" ca="1" si="2"/>
        <v>1</v>
      </c>
      <c r="K19" s="47">
        <f t="shared" si="3"/>
        <v>26.1</v>
      </c>
      <c r="L19" s="47">
        <f t="shared" si="4"/>
        <v>26.1</v>
      </c>
      <c r="M19" s="47">
        <f t="shared" si="5"/>
        <v>25.22</v>
      </c>
      <c r="N19" s="47">
        <f t="shared" si="6"/>
        <v>25.59</v>
      </c>
      <c r="O19" s="48">
        <f t="shared" ca="1" si="7"/>
        <v>386200</v>
      </c>
      <c r="Q19" s="84">
        <v>35345</v>
      </c>
      <c r="R19">
        <v>3</v>
      </c>
      <c r="S19">
        <v>2</v>
      </c>
      <c r="T19" s="51">
        <v>3.75</v>
      </c>
      <c r="U19" s="84">
        <v>41717</v>
      </c>
      <c r="V19" s="162">
        <v>0.02</v>
      </c>
      <c r="W19" s="47">
        <f t="shared" ca="1" si="8"/>
        <v>22.08</v>
      </c>
      <c r="X19" s="84">
        <f t="shared" si="9"/>
        <v>41352</v>
      </c>
      <c r="Y19" s="84">
        <f t="shared" ca="1" si="10"/>
        <v>41353</v>
      </c>
      <c r="Z19" s="48">
        <f t="shared" ca="1" si="11"/>
        <v>5</v>
      </c>
      <c r="AA19" s="48">
        <f t="shared" ca="1" si="12"/>
        <v>1</v>
      </c>
      <c r="AB19" s="209">
        <f t="shared" ca="1" si="13"/>
        <v>0.08</v>
      </c>
      <c r="AC19" s="210">
        <f t="shared" ca="1" si="14"/>
        <v>3.6231884057971019E-3</v>
      </c>
    </row>
    <row r="20" spans="1:29" x14ac:dyDescent="0.25">
      <c r="A20">
        <v>5</v>
      </c>
      <c r="B20" s="84">
        <v>42009</v>
      </c>
      <c r="C20" s="47">
        <v>26.89</v>
      </c>
      <c r="D20" s="47">
        <v>26.9</v>
      </c>
      <c r="E20" s="47">
        <v>25.81</v>
      </c>
      <c r="F20" s="47">
        <v>25.96</v>
      </c>
      <c r="G20" s="48">
        <v>387000</v>
      </c>
      <c r="H20" s="47">
        <v>25.96</v>
      </c>
      <c r="I20" s="51">
        <f t="shared" si="1"/>
        <v>1</v>
      </c>
      <c r="J20" s="51">
        <f t="shared" ca="1" si="2"/>
        <v>1</v>
      </c>
      <c r="K20" s="47">
        <f t="shared" si="3"/>
        <v>26.89</v>
      </c>
      <c r="L20" s="47">
        <f t="shared" si="4"/>
        <v>26.9</v>
      </c>
      <c r="M20" s="47">
        <f t="shared" si="5"/>
        <v>25.81</v>
      </c>
      <c r="N20" s="47">
        <f t="shared" si="6"/>
        <v>25.96</v>
      </c>
      <c r="O20" s="48">
        <f t="shared" ca="1" si="7"/>
        <v>387000</v>
      </c>
      <c r="Q20" s="84">
        <v>34317</v>
      </c>
      <c r="R20">
        <v>5</v>
      </c>
      <c r="S20">
        <v>4</v>
      </c>
      <c r="T20" s="51">
        <v>4.6875</v>
      </c>
      <c r="U20" s="84">
        <v>41614</v>
      </c>
      <c r="V20" s="162">
        <v>0.02</v>
      </c>
      <c r="W20" s="47">
        <f t="shared" ca="1" si="8"/>
        <v>18.39</v>
      </c>
      <c r="X20" s="84">
        <f t="shared" si="9"/>
        <v>41249</v>
      </c>
      <c r="Y20" s="84">
        <f t="shared" ca="1" si="10"/>
        <v>41353</v>
      </c>
      <c r="Z20" s="48">
        <f t="shared" ca="1" si="11"/>
        <v>4</v>
      </c>
      <c r="AA20" s="48">
        <f t="shared" ca="1" si="12"/>
        <v>0</v>
      </c>
      <c r="AB20" s="209">
        <f t="shared" ca="1" si="13"/>
        <v>0.08</v>
      </c>
      <c r="AC20" s="210">
        <f t="shared" ca="1" si="14"/>
        <v>4.3501903208265358E-3</v>
      </c>
    </row>
    <row r="21" spans="1:29" x14ac:dyDescent="0.25">
      <c r="A21">
        <v>6</v>
      </c>
      <c r="B21" s="84">
        <v>42006</v>
      </c>
      <c r="C21" s="47">
        <v>27.13</v>
      </c>
      <c r="D21" s="47">
        <v>27.25</v>
      </c>
      <c r="E21" s="47">
        <v>26.46</v>
      </c>
      <c r="F21" s="47">
        <v>26.97</v>
      </c>
      <c r="G21" s="48">
        <v>386500</v>
      </c>
      <c r="H21" s="47">
        <v>26.97</v>
      </c>
      <c r="I21" s="51">
        <f t="shared" si="1"/>
        <v>1</v>
      </c>
      <c r="J21" s="51">
        <f t="shared" ca="1" si="2"/>
        <v>1</v>
      </c>
      <c r="K21" s="47">
        <f t="shared" si="3"/>
        <v>27.13</v>
      </c>
      <c r="L21" s="47">
        <f t="shared" si="4"/>
        <v>27.25</v>
      </c>
      <c r="M21" s="47">
        <f t="shared" si="5"/>
        <v>26.46</v>
      </c>
      <c r="N21" s="47">
        <f t="shared" si="6"/>
        <v>26.97</v>
      </c>
      <c r="O21" s="48">
        <f t="shared" ca="1" si="7"/>
        <v>386500</v>
      </c>
      <c r="Q21" s="84">
        <v>33960</v>
      </c>
      <c r="R21">
        <v>4</v>
      </c>
      <c r="S21">
        <v>3</v>
      </c>
      <c r="T21" s="51">
        <v>6.25</v>
      </c>
      <c r="U21" s="84">
        <v>41535</v>
      </c>
      <c r="V21" s="162">
        <v>0.02</v>
      </c>
      <c r="W21" s="47">
        <f t="shared" ca="1" si="8"/>
        <v>14</v>
      </c>
      <c r="X21" s="84">
        <f t="shared" si="9"/>
        <v>41170</v>
      </c>
      <c r="Y21" s="84">
        <f t="shared" ca="1" si="10"/>
        <v>41171</v>
      </c>
      <c r="Z21" s="48">
        <f t="shared" ca="1" si="11"/>
        <v>5</v>
      </c>
      <c r="AA21" s="48">
        <f t="shared" ca="1" si="12"/>
        <v>1</v>
      </c>
      <c r="AB21" s="209">
        <f t="shared" ca="1" si="13"/>
        <v>1.08</v>
      </c>
      <c r="AC21" s="210">
        <f t="shared" ca="1" si="14"/>
        <v>7.7142857142857152E-2</v>
      </c>
    </row>
    <row r="22" spans="1:29" x14ac:dyDescent="0.25">
      <c r="A22">
        <v>7</v>
      </c>
      <c r="B22" s="84">
        <v>42004</v>
      </c>
      <c r="C22" s="47">
        <v>27.06</v>
      </c>
      <c r="D22" s="47">
        <v>27.33</v>
      </c>
      <c r="E22" s="47">
        <v>26.85</v>
      </c>
      <c r="F22" s="47">
        <v>27.01</v>
      </c>
      <c r="G22" s="48">
        <v>337300</v>
      </c>
      <c r="H22" s="47">
        <v>27.01</v>
      </c>
      <c r="I22" s="51">
        <f t="shared" si="1"/>
        <v>1</v>
      </c>
      <c r="J22" s="51">
        <f t="shared" ca="1" si="2"/>
        <v>1</v>
      </c>
      <c r="K22" s="47">
        <f t="shared" si="3"/>
        <v>27.06</v>
      </c>
      <c r="L22" s="47">
        <f t="shared" si="4"/>
        <v>27.33</v>
      </c>
      <c r="M22" s="47">
        <f t="shared" si="5"/>
        <v>26.85</v>
      </c>
      <c r="N22" s="47">
        <f t="shared" si="6"/>
        <v>27.01</v>
      </c>
      <c r="O22" s="48">
        <f t="shared" ca="1" si="7"/>
        <v>337300</v>
      </c>
      <c r="Q22" s="84">
        <v>33568</v>
      </c>
      <c r="R22">
        <v>3</v>
      </c>
      <c r="S22">
        <v>2</v>
      </c>
      <c r="T22" s="51">
        <v>9.375</v>
      </c>
      <c r="U22" s="84">
        <v>41443</v>
      </c>
      <c r="V22" s="162">
        <v>0.02</v>
      </c>
      <c r="W22" s="47">
        <f t="shared" ca="1" si="8"/>
        <v>13.97</v>
      </c>
      <c r="X22" s="84">
        <f t="shared" si="9"/>
        <v>41078</v>
      </c>
      <c r="Y22" s="84">
        <f t="shared" ca="1" si="10"/>
        <v>41171</v>
      </c>
      <c r="Z22" s="48">
        <f t="shared" ca="1" si="11"/>
        <v>4</v>
      </c>
      <c r="AA22" s="48">
        <f t="shared" ca="1" si="12"/>
        <v>0</v>
      </c>
      <c r="AB22" s="209">
        <f t="shared" ca="1" si="13"/>
        <v>1.08</v>
      </c>
      <c r="AC22" s="210">
        <f t="shared" ca="1" si="14"/>
        <v>7.7308518253400141E-2</v>
      </c>
    </row>
    <row r="23" spans="1:29" x14ac:dyDescent="0.25">
      <c r="A23">
        <v>8</v>
      </c>
      <c r="B23" s="84">
        <v>42003</v>
      </c>
      <c r="C23" s="47">
        <v>26.78</v>
      </c>
      <c r="D23" s="47">
        <v>27.18</v>
      </c>
      <c r="E23" s="47">
        <v>26.66</v>
      </c>
      <c r="F23" s="47">
        <v>27.09</v>
      </c>
      <c r="G23" s="48">
        <v>425900</v>
      </c>
      <c r="H23" s="47">
        <v>27.09</v>
      </c>
      <c r="I23" s="51">
        <f t="shared" si="1"/>
        <v>1</v>
      </c>
      <c r="J23" s="51">
        <f t="shared" ca="1" si="2"/>
        <v>1</v>
      </c>
      <c r="K23" s="47">
        <f t="shared" si="3"/>
        <v>26.78</v>
      </c>
      <c r="L23" s="47">
        <f t="shared" si="4"/>
        <v>27.18</v>
      </c>
      <c r="M23" s="47">
        <f t="shared" si="5"/>
        <v>26.66</v>
      </c>
      <c r="N23" s="47">
        <f t="shared" si="6"/>
        <v>27.09</v>
      </c>
      <c r="O23" s="48">
        <f t="shared" ca="1" si="7"/>
        <v>425900</v>
      </c>
      <c r="Q23" s="84"/>
      <c r="T23" s="51"/>
      <c r="U23" s="84">
        <v>41353</v>
      </c>
      <c r="V23" s="162">
        <v>0.02</v>
      </c>
      <c r="W23" s="47">
        <f t="shared" ca="1" si="8"/>
        <v>14.02</v>
      </c>
      <c r="X23" s="84">
        <f t="shared" si="9"/>
        <v>40988</v>
      </c>
      <c r="Y23" s="84">
        <f t="shared" ca="1" si="10"/>
        <v>40989</v>
      </c>
      <c r="Z23" s="48">
        <f t="shared" ca="1" si="11"/>
        <v>5</v>
      </c>
      <c r="AA23" s="48">
        <f t="shared" ca="1" si="12"/>
        <v>1</v>
      </c>
      <c r="AB23" s="209">
        <f t="shared" ca="1" si="13"/>
        <v>1.08</v>
      </c>
      <c r="AC23" s="210">
        <f t="shared" ca="1" si="14"/>
        <v>7.7032810271041377E-2</v>
      </c>
    </row>
    <row r="24" spans="1:29" x14ac:dyDescent="0.25">
      <c r="A24">
        <v>9</v>
      </c>
      <c r="B24" s="84">
        <v>42002</v>
      </c>
      <c r="C24" s="47">
        <v>27.68</v>
      </c>
      <c r="D24" s="47">
        <v>27.96</v>
      </c>
      <c r="E24" s="47">
        <v>26.68</v>
      </c>
      <c r="F24" s="47">
        <v>26.78</v>
      </c>
      <c r="G24" s="48">
        <v>504800</v>
      </c>
      <c r="H24" s="47">
        <v>26.78</v>
      </c>
      <c r="I24" s="51">
        <f t="shared" si="1"/>
        <v>1</v>
      </c>
      <c r="J24" s="51">
        <f t="shared" ca="1" si="2"/>
        <v>1</v>
      </c>
      <c r="K24" s="47">
        <f t="shared" si="3"/>
        <v>27.68</v>
      </c>
      <c r="L24" s="47">
        <f t="shared" si="4"/>
        <v>27.96</v>
      </c>
      <c r="M24" s="47">
        <f t="shared" si="5"/>
        <v>26.68</v>
      </c>
      <c r="N24" s="47">
        <f t="shared" si="6"/>
        <v>26.78</v>
      </c>
      <c r="O24" s="48">
        <f t="shared" ca="1" si="7"/>
        <v>504800</v>
      </c>
      <c r="Q24" s="84"/>
      <c r="T24" s="51"/>
      <c r="U24" s="84">
        <v>41248</v>
      </c>
      <c r="V24" s="162">
        <v>1.02</v>
      </c>
      <c r="W24" s="47">
        <f t="shared" ca="1" si="8"/>
        <v>12.83</v>
      </c>
      <c r="X24" s="84">
        <f t="shared" si="9"/>
        <v>40882</v>
      </c>
      <c r="Y24" s="84">
        <f t="shared" ca="1" si="10"/>
        <v>40884</v>
      </c>
      <c r="Z24" s="48">
        <f t="shared" ca="1" si="11"/>
        <v>5</v>
      </c>
      <c r="AA24" s="48">
        <f t="shared" ca="1" si="12"/>
        <v>1</v>
      </c>
      <c r="AB24" s="209">
        <f t="shared" ca="1" si="13"/>
        <v>1.08</v>
      </c>
      <c r="AC24" s="210">
        <f t="shared" ca="1" si="14"/>
        <v>8.4177708495713183E-2</v>
      </c>
    </row>
    <row r="25" spans="1:29" x14ac:dyDescent="0.25">
      <c r="A25">
        <v>10</v>
      </c>
      <c r="B25" s="84">
        <v>41999</v>
      </c>
      <c r="C25" s="47">
        <v>27.45</v>
      </c>
      <c r="D25" s="47">
        <v>27.93</v>
      </c>
      <c r="E25" s="47">
        <v>27.39</v>
      </c>
      <c r="F25" s="47">
        <v>27.71</v>
      </c>
      <c r="G25" s="48">
        <v>200800</v>
      </c>
      <c r="H25" s="47">
        <v>27.71</v>
      </c>
      <c r="I25" s="51">
        <f t="shared" si="1"/>
        <v>1</v>
      </c>
      <c r="J25" s="51">
        <f t="shared" ca="1" si="2"/>
        <v>1</v>
      </c>
      <c r="K25" s="47">
        <f t="shared" si="3"/>
        <v>27.45</v>
      </c>
      <c r="L25" s="47">
        <f t="shared" si="4"/>
        <v>27.93</v>
      </c>
      <c r="M25" s="47">
        <f t="shared" si="5"/>
        <v>27.39</v>
      </c>
      <c r="N25" s="47">
        <f t="shared" si="6"/>
        <v>27.71</v>
      </c>
      <c r="O25" s="48">
        <f t="shared" ca="1" si="7"/>
        <v>200800</v>
      </c>
      <c r="Q25" s="84"/>
      <c r="T25" s="51"/>
      <c r="U25" s="84">
        <v>41171</v>
      </c>
      <c r="V25" s="162">
        <v>0.02</v>
      </c>
      <c r="W25" s="47">
        <f t="shared" ca="1" si="8"/>
        <v>13.28</v>
      </c>
      <c r="X25" s="84">
        <f t="shared" si="9"/>
        <v>40805</v>
      </c>
      <c r="Y25" s="84">
        <f t="shared" ca="1" si="10"/>
        <v>40807</v>
      </c>
      <c r="Z25" s="48">
        <f t="shared" ca="1" si="11"/>
        <v>5</v>
      </c>
      <c r="AA25" s="48">
        <f t="shared" ca="1" si="12"/>
        <v>1</v>
      </c>
      <c r="AB25" s="209">
        <f t="shared" ca="1" si="13"/>
        <v>0.08</v>
      </c>
      <c r="AC25" s="210">
        <f t="shared" ca="1" si="14"/>
        <v>6.024096385542169E-3</v>
      </c>
    </row>
    <row r="26" spans="1:29" x14ac:dyDescent="0.25">
      <c r="A26">
        <v>11</v>
      </c>
      <c r="B26" s="84">
        <v>41997</v>
      </c>
      <c r="C26" s="47">
        <v>27.53</v>
      </c>
      <c r="D26" s="47">
        <v>27.6</v>
      </c>
      <c r="E26" s="47">
        <v>27.15</v>
      </c>
      <c r="F26" s="47">
        <v>27.47</v>
      </c>
      <c r="G26" s="48">
        <v>181100</v>
      </c>
      <c r="H26" s="47">
        <v>27.47</v>
      </c>
      <c r="I26" s="51">
        <f t="shared" si="1"/>
        <v>1</v>
      </c>
      <c r="J26" s="51">
        <f t="shared" ca="1" si="2"/>
        <v>1</v>
      </c>
      <c r="K26" s="47">
        <f t="shared" si="3"/>
        <v>27.53</v>
      </c>
      <c r="L26" s="47">
        <f t="shared" si="4"/>
        <v>27.6</v>
      </c>
      <c r="M26" s="47">
        <f t="shared" si="5"/>
        <v>27.15</v>
      </c>
      <c r="N26" s="47">
        <f t="shared" si="6"/>
        <v>27.47</v>
      </c>
      <c r="O26" s="48">
        <f t="shared" ca="1" si="7"/>
        <v>181100</v>
      </c>
      <c r="Q26" s="84"/>
      <c r="T26" s="51"/>
      <c r="U26" s="84">
        <v>41074</v>
      </c>
      <c r="V26" s="162">
        <v>0.02</v>
      </c>
      <c r="W26" s="47">
        <f t="shared" ca="1" si="8"/>
        <v>14.23</v>
      </c>
      <c r="X26" s="84">
        <f t="shared" si="9"/>
        <v>40708</v>
      </c>
      <c r="Y26" s="84">
        <f t="shared" ca="1" si="10"/>
        <v>40716</v>
      </c>
      <c r="Z26" s="48">
        <f t="shared" ca="1" si="11"/>
        <v>5</v>
      </c>
      <c r="AA26" s="48">
        <f t="shared" ca="1" si="12"/>
        <v>1</v>
      </c>
      <c r="AB26" s="209">
        <f t="shared" ca="1" si="13"/>
        <v>0.08</v>
      </c>
      <c r="AC26" s="210">
        <f t="shared" ca="1" si="14"/>
        <v>5.6219255094869993E-3</v>
      </c>
    </row>
    <row r="27" spans="1:29" x14ac:dyDescent="0.25">
      <c r="A27">
        <v>12</v>
      </c>
      <c r="B27" s="84">
        <v>41996</v>
      </c>
      <c r="C27" s="47">
        <v>27.07</v>
      </c>
      <c r="D27" s="47">
        <v>27.53</v>
      </c>
      <c r="E27" s="47">
        <v>26.88</v>
      </c>
      <c r="F27" s="47">
        <v>27.45</v>
      </c>
      <c r="G27" s="48">
        <v>266200</v>
      </c>
      <c r="H27" s="47">
        <v>27.45</v>
      </c>
      <c r="I27" s="51">
        <f t="shared" si="1"/>
        <v>1</v>
      </c>
      <c r="J27" s="51">
        <f t="shared" ca="1" si="2"/>
        <v>1</v>
      </c>
      <c r="K27" s="47">
        <f t="shared" si="3"/>
        <v>27.07</v>
      </c>
      <c r="L27" s="47">
        <f t="shared" si="4"/>
        <v>27.53</v>
      </c>
      <c r="M27" s="47">
        <f t="shared" si="5"/>
        <v>26.88</v>
      </c>
      <c r="N27" s="47">
        <f t="shared" si="6"/>
        <v>27.45</v>
      </c>
      <c r="O27" s="48">
        <f t="shared" ca="1" si="7"/>
        <v>266200</v>
      </c>
      <c r="Q27" s="84"/>
      <c r="T27" s="51"/>
      <c r="U27" s="84">
        <v>40989</v>
      </c>
      <c r="V27" s="162">
        <v>0.02</v>
      </c>
      <c r="W27" s="47">
        <f t="shared" ca="1" si="8"/>
        <v>14.98</v>
      </c>
      <c r="X27" s="84">
        <f t="shared" si="9"/>
        <v>40623</v>
      </c>
      <c r="Y27" s="84">
        <f t="shared" ca="1" si="10"/>
        <v>40624</v>
      </c>
      <c r="Z27" s="48">
        <f t="shared" ca="1" si="11"/>
        <v>5</v>
      </c>
      <c r="AA27" s="48">
        <f t="shared" ca="1" si="12"/>
        <v>1</v>
      </c>
      <c r="AB27" s="209">
        <f t="shared" ca="1" si="13"/>
        <v>0.08</v>
      </c>
      <c r="AC27" s="210">
        <f t="shared" ca="1" si="14"/>
        <v>5.3404539385847796E-3</v>
      </c>
    </row>
    <row r="28" spans="1:29" x14ac:dyDescent="0.25">
      <c r="A28">
        <v>13</v>
      </c>
      <c r="B28" s="84">
        <v>41995</v>
      </c>
      <c r="C28" s="47">
        <v>26.68</v>
      </c>
      <c r="D28" s="47">
        <v>27.02</v>
      </c>
      <c r="E28" s="47">
        <v>26.52</v>
      </c>
      <c r="F28" s="47">
        <v>26.95</v>
      </c>
      <c r="G28" s="48">
        <v>198200</v>
      </c>
      <c r="H28" s="47">
        <v>26.95</v>
      </c>
      <c r="I28" s="51">
        <f t="shared" si="1"/>
        <v>1</v>
      </c>
      <c r="J28" s="51">
        <f t="shared" ca="1" si="2"/>
        <v>1</v>
      </c>
      <c r="K28" s="47">
        <f t="shared" si="3"/>
        <v>26.68</v>
      </c>
      <c r="L28" s="47">
        <f t="shared" si="4"/>
        <v>27.02</v>
      </c>
      <c r="M28" s="47">
        <f t="shared" si="5"/>
        <v>26.52</v>
      </c>
      <c r="N28" s="47">
        <f t="shared" si="6"/>
        <v>26.95</v>
      </c>
      <c r="O28" s="48">
        <f t="shared" ca="1" si="7"/>
        <v>198200</v>
      </c>
      <c r="Q28" s="84"/>
      <c r="T28" s="51"/>
      <c r="U28" s="84">
        <v>40884</v>
      </c>
      <c r="V28" s="162">
        <v>0.02</v>
      </c>
      <c r="W28" s="47">
        <f t="shared" ca="1" si="8"/>
        <v>13.88</v>
      </c>
      <c r="X28" s="84">
        <f t="shared" si="9"/>
        <v>40519</v>
      </c>
      <c r="Y28" s="84">
        <f t="shared" ca="1" si="10"/>
        <v>40520</v>
      </c>
      <c r="Z28" s="48">
        <f t="shared" ca="1" si="11"/>
        <v>5</v>
      </c>
      <c r="AA28" s="48">
        <f t="shared" ca="1" si="12"/>
        <v>1</v>
      </c>
      <c r="AB28" s="209">
        <f t="shared" ca="1" si="13"/>
        <v>0.08</v>
      </c>
      <c r="AC28" s="210">
        <f t="shared" ca="1" si="14"/>
        <v>5.763688760806916E-3</v>
      </c>
    </row>
    <row r="29" spans="1:29" x14ac:dyDescent="0.25">
      <c r="A29">
        <v>14</v>
      </c>
      <c r="B29" s="84">
        <v>41992</v>
      </c>
      <c r="C29" s="47">
        <v>26.55</v>
      </c>
      <c r="D29" s="47">
        <v>26.66</v>
      </c>
      <c r="E29" s="47">
        <v>26.27</v>
      </c>
      <c r="F29" s="47">
        <v>26.61</v>
      </c>
      <c r="G29" s="48">
        <v>1007000</v>
      </c>
      <c r="H29" s="47">
        <v>26.61</v>
      </c>
      <c r="I29" s="51">
        <f t="shared" si="1"/>
        <v>1</v>
      </c>
      <c r="J29" s="51">
        <f t="shared" ca="1" si="2"/>
        <v>1</v>
      </c>
      <c r="K29" s="47">
        <f t="shared" si="3"/>
        <v>26.55</v>
      </c>
      <c r="L29" s="47">
        <f t="shared" si="4"/>
        <v>26.66</v>
      </c>
      <c r="M29" s="47">
        <f t="shared" si="5"/>
        <v>26.27</v>
      </c>
      <c r="N29" s="47">
        <f t="shared" si="6"/>
        <v>26.61</v>
      </c>
      <c r="O29" s="48">
        <f t="shared" ca="1" si="7"/>
        <v>1007000</v>
      </c>
      <c r="Q29" s="84"/>
      <c r="T29" s="51"/>
      <c r="U29" s="84">
        <v>40807</v>
      </c>
      <c r="V29" s="162">
        <v>0.02</v>
      </c>
      <c r="W29" s="47">
        <f t="shared" ca="1" si="8"/>
        <v>13.45</v>
      </c>
      <c r="X29" s="84">
        <f t="shared" si="9"/>
        <v>40442</v>
      </c>
      <c r="Y29" s="84">
        <f t="shared" ca="1" si="10"/>
        <v>40443</v>
      </c>
      <c r="Z29" s="48">
        <f t="shared" ca="1" si="11"/>
        <v>5</v>
      </c>
      <c r="AA29" s="48">
        <f t="shared" ca="1" si="12"/>
        <v>1</v>
      </c>
      <c r="AB29" s="209">
        <f t="shared" ca="1" si="13"/>
        <v>0.08</v>
      </c>
      <c r="AC29" s="210">
        <f t="shared" ca="1" si="14"/>
        <v>5.9479553903345733E-3</v>
      </c>
    </row>
    <row r="30" spans="1:29" x14ac:dyDescent="0.25">
      <c r="A30">
        <v>15</v>
      </c>
      <c r="B30" s="84">
        <v>41991</v>
      </c>
      <c r="C30" s="47">
        <v>26.63</v>
      </c>
      <c r="D30" s="47">
        <v>26.7</v>
      </c>
      <c r="E30" s="47">
        <v>26.21</v>
      </c>
      <c r="F30" s="47">
        <v>26.61</v>
      </c>
      <c r="G30" s="48">
        <v>257000</v>
      </c>
      <c r="H30" s="47">
        <v>26.61</v>
      </c>
      <c r="I30" s="51">
        <f t="shared" si="1"/>
        <v>1</v>
      </c>
      <c r="J30" s="51">
        <f t="shared" ca="1" si="2"/>
        <v>1</v>
      </c>
      <c r="K30" s="47">
        <f t="shared" si="3"/>
        <v>26.63</v>
      </c>
      <c r="L30" s="47">
        <f t="shared" si="4"/>
        <v>26.7</v>
      </c>
      <c r="M30" s="47">
        <f t="shared" si="5"/>
        <v>26.21</v>
      </c>
      <c r="N30" s="47">
        <f t="shared" si="6"/>
        <v>26.61</v>
      </c>
      <c r="O30" s="48">
        <f t="shared" ca="1" si="7"/>
        <v>257000</v>
      </c>
      <c r="Q30" s="84"/>
      <c r="T30" s="51"/>
      <c r="U30" s="84">
        <v>40716</v>
      </c>
      <c r="V30" s="162">
        <v>0.02</v>
      </c>
      <c r="W30" s="47">
        <f t="shared" ca="1" si="8"/>
        <v>15.92</v>
      </c>
      <c r="X30" s="84">
        <f t="shared" si="9"/>
        <v>40351</v>
      </c>
      <c r="Y30" s="84">
        <f t="shared" ca="1" si="10"/>
        <v>40443</v>
      </c>
      <c r="Z30" s="48">
        <f t="shared" ca="1" si="11"/>
        <v>4</v>
      </c>
      <c r="AA30" s="48">
        <f t="shared" ca="1" si="12"/>
        <v>0</v>
      </c>
      <c r="AB30" s="209">
        <f t="shared" ca="1" si="13"/>
        <v>1.08</v>
      </c>
      <c r="AC30" s="210">
        <f t="shared" ca="1" si="14"/>
        <v>6.78391959798995E-2</v>
      </c>
    </row>
    <row r="31" spans="1:29" x14ac:dyDescent="0.25">
      <c r="A31">
        <v>16</v>
      </c>
      <c r="B31" s="84">
        <v>41990</v>
      </c>
      <c r="C31" s="47">
        <v>25.98</v>
      </c>
      <c r="D31" s="47">
        <v>26.32</v>
      </c>
      <c r="E31" s="47">
        <v>25.28</v>
      </c>
      <c r="F31" s="47">
        <v>26.25</v>
      </c>
      <c r="G31" s="48">
        <v>519400</v>
      </c>
      <c r="H31" s="47">
        <v>26.25</v>
      </c>
      <c r="I31" s="51">
        <f t="shared" si="1"/>
        <v>1</v>
      </c>
      <c r="J31" s="51">
        <f t="shared" ca="1" si="2"/>
        <v>1</v>
      </c>
      <c r="K31" s="47">
        <f t="shared" si="3"/>
        <v>25.98</v>
      </c>
      <c r="L31" s="47">
        <f t="shared" si="4"/>
        <v>26.32</v>
      </c>
      <c r="M31" s="47">
        <f t="shared" si="5"/>
        <v>25.28</v>
      </c>
      <c r="N31" s="47">
        <f t="shared" si="6"/>
        <v>26.25</v>
      </c>
      <c r="O31" s="48">
        <f t="shared" ca="1" si="7"/>
        <v>519400</v>
      </c>
      <c r="Q31" s="84"/>
      <c r="T31" s="51"/>
      <c r="U31" s="84">
        <v>40624</v>
      </c>
      <c r="V31" s="162">
        <v>0.02</v>
      </c>
      <c r="W31" s="47">
        <f t="shared" ca="1" si="8"/>
        <v>16.84</v>
      </c>
      <c r="X31" s="84">
        <f t="shared" si="9"/>
        <v>40259</v>
      </c>
      <c r="Y31" s="84">
        <f t="shared" ca="1" si="10"/>
        <v>40260</v>
      </c>
      <c r="Z31" s="48">
        <f t="shared" ca="1" si="11"/>
        <v>5</v>
      </c>
      <c r="AA31" s="48">
        <f t="shared" ca="1" si="12"/>
        <v>1</v>
      </c>
      <c r="AB31" s="209">
        <f t="shared" ca="1" si="13"/>
        <v>1.08</v>
      </c>
      <c r="AC31" s="210">
        <f t="shared" ca="1" si="14"/>
        <v>6.413301662707839E-2</v>
      </c>
    </row>
    <row r="32" spans="1:29" x14ac:dyDescent="0.25">
      <c r="A32">
        <v>17</v>
      </c>
      <c r="B32" s="84">
        <v>41989</v>
      </c>
      <c r="C32" s="47">
        <v>26.05</v>
      </c>
      <c r="D32" s="47">
        <v>26.35</v>
      </c>
      <c r="E32" s="47">
        <v>25.82</v>
      </c>
      <c r="F32" s="47">
        <v>25.98</v>
      </c>
      <c r="G32" s="48">
        <v>343000</v>
      </c>
      <c r="H32" s="47">
        <v>25.98</v>
      </c>
      <c r="I32" s="51">
        <f t="shared" si="1"/>
        <v>1</v>
      </c>
      <c r="J32" s="51">
        <f t="shared" ca="1" si="2"/>
        <v>1</v>
      </c>
      <c r="K32" s="47">
        <f t="shared" si="3"/>
        <v>26.05</v>
      </c>
      <c r="L32" s="47">
        <f t="shared" si="4"/>
        <v>26.35</v>
      </c>
      <c r="M32" s="47">
        <f t="shared" si="5"/>
        <v>25.82</v>
      </c>
      <c r="N32" s="47">
        <f t="shared" si="6"/>
        <v>25.98</v>
      </c>
      <c r="O32" s="48">
        <f t="shared" ca="1" si="7"/>
        <v>343000</v>
      </c>
      <c r="U32" s="84">
        <v>40520</v>
      </c>
      <c r="V32" s="162">
        <v>0.02</v>
      </c>
      <c r="W32" s="47">
        <f t="shared" ca="1" si="8"/>
        <v>16.559999999999999</v>
      </c>
      <c r="X32" s="84">
        <f t="shared" si="9"/>
        <v>40155</v>
      </c>
      <c r="Y32" s="84">
        <f t="shared" ca="1" si="10"/>
        <v>40156</v>
      </c>
      <c r="Z32" s="48">
        <f t="shared" ca="1" si="11"/>
        <v>5</v>
      </c>
      <c r="AA32" s="48">
        <f t="shared" ca="1" si="12"/>
        <v>1</v>
      </c>
      <c r="AB32" s="209">
        <f t="shared" ca="1" si="13"/>
        <v>1.08</v>
      </c>
      <c r="AC32" s="210">
        <f t="shared" ca="1" si="14"/>
        <v>6.5217391304347838E-2</v>
      </c>
    </row>
    <row r="33" spans="1:29" x14ac:dyDescent="0.25">
      <c r="A33">
        <v>18</v>
      </c>
      <c r="B33" s="84">
        <v>41988</v>
      </c>
      <c r="C33" s="47">
        <v>25.98</v>
      </c>
      <c r="D33" s="47">
        <v>26.59</v>
      </c>
      <c r="E33" s="47">
        <v>25.74</v>
      </c>
      <c r="F33" s="47">
        <v>26.12</v>
      </c>
      <c r="G33" s="48">
        <v>517300</v>
      </c>
      <c r="H33" s="47">
        <v>26.12</v>
      </c>
      <c r="I33" s="51">
        <f t="shared" si="1"/>
        <v>1</v>
      </c>
      <c r="J33" s="51">
        <f t="shared" ca="1" si="2"/>
        <v>1</v>
      </c>
      <c r="K33" s="47">
        <f t="shared" si="3"/>
        <v>25.98</v>
      </c>
      <c r="L33" s="47">
        <f t="shared" si="4"/>
        <v>26.59</v>
      </c>
      <c r="M33" s="47">
        <f t="shared" si="5"/>
        <v>25.74</v>
      </c>
      <c r="N33" s="47">
        <f t="shared" si="6"/>
        <v>26.12</v>
      </c>
      <c r="O33" s="48">
        <f t="shared" ca="1" si="7"/>
        <v>517300</v>
      </c>
      <c r="U33" s="84">
        <v>40443</v>
      </c>
      <c r="V33" s="162">
        <v>1.02</v>
      </c>
      <c r="W33" s="47">
        <f t="shared" ca="1" si="8"/>
        <v>14.56</v>
      </c>
      <c r="X33" s="84">
        <f t="shared" si="9"/>
        <v>40078</v>
      </c>
      <c r="Y33" s="84">
        <f t="shared" ca="1" si="10"/>
        <v>40156</v>
      </c>
      <c r="Z33" s="48">
        <f t="shared" ca="1" si="11"/>
        <v>4</v>
      </c>
      <c r="AA33" s="48">
        <f t="shared" ca="1" si="12"/>
        <v>0</v>
      </c>
      <c r="AB33" s="209">
        <f t="shared" ca="1" si="13"/>
        <v>1.08</v>
      </c>
      <c r="AC33" s="210">
        <f t="shared" ca="1" si="14"/>
        <v>7.4175824175824176E-2</v>
      </c>
    </row>
    <row r="34" spans="1:29" x14ac:dyDescent="0.25">
      <c r="A34">
        <v>19</v>
      </c>
      <c r="B34" s="84">
        <v>41985</v>
      </c>
      <c r="C34" s="47">
        <v>25.23</v>
      </c>
      <c r="D34" s="47">
        <v>26</v>
      </c>
      <c r="E34" s="47">
        <v>25</v>
      </c>
      <c r="F34" s="47">
        <v>25.78</v>
      </c>
      <c r="G34" s="48">
        <v>270700</v>
      </c>
      <c r="H34" s="47">
        <v>25.78</v>
      </c>
      <c r="I34" s="51">
        <f t="shared" si="1"/>
        <v>1</v>
      </c>
      <c r="J34" s="51">
        <f t="shared" ca="1" si="2"/>
        <v>1</v>
      </c>
      <c r="K34" s="47">
        <f t="shared" si="3"/>
        <v>25.23</v>
      </c>
      <c r="L34" s="47">
        <f t="shared" si="4"/>
        <v>26</v>
      </c>
      <c r="M34" s="47">
        <f t="shared" si="5"/>
        <v>25</v>
      </c>
      <c r="N34" s="47">
        <f t="shared" si="6"/>
        <v>25.78</v>
      </c>
      <c r="O34" s="48">
        <f t="shared" ca="1" si="7"/>
        <v>270700</v>
      </c>
      <c r="U34" s="84">
        <v>40347</v>
      </c>
      <c r="V34" s="162">
        <v>0.02</v>
      </c>
      <c r="W34" s="47">
        <f t="shared" ca="1" si="8"/>
        <v>15.24</v>
      </c>
      <c r="X34" s="84">
        <f t="shared" si="9"/>
        <v>39982</v>
      </c>
      <c r="Y34" s="84">
        <f t="shared" ca="1" si="10"/>
        <v>40073</v>
      </c>
      <c r="Z34" s="48">
        <f t="shared" ca="1" si="11"/>
        <v>4</v>
      </c>
      <c r="AA34" s="48">
        <f t="shared" ca="1" si="12"/>
        <v>0</v>
      </c>
      <c r="AB34" s="209">
        <f t="shared" ca="1" si="13"/>
        <v>0.08</v>
      </c>
      <c r="AC34" s="210">
        <f t="shared" ca="1" si="14"/>
        <v>5.2493438320209973E-3</v>
      </c>
    </row>
    <row r="35" spans="1:29" x14ac:dyDescent="0.25">
      <c r="A35">
        <v>20</v>
      </c>
      <c r="B35" s="84">
        <v>41984</v>
      </c>
      <c r="C35" s="47">
        <v>25.66</v>
      </c>
      <c r="D35" s="47">
        <v>25.95</v>
      </c>
      <c r="E35" s="47">
        <v>25.52</v>
      </c>
      <c r="F35" s="47">
        <v>25.58</v>
      </c>
      <c r="G35" s="48">
        <v>271000</v>
      </c>
      <c r="H35" s="47">
        <v>25.58</v>
      </c>
      <c r="I35" s="51">
        <f t="shared" si="1"/>
        <v>1</v>
      </c>
      <c r="J35" s="51">
        <f t="shared" ca="1" si="2"/>
        <v>1</v>
      </c>
      <c r="K35" s="47">
        <f t="shared" si="3"/>
        <v>25.66</v>
      </c>
      <c r="L35" s="47">
        <f t="shared" si="4"/>
        <v>25.95</v>
      </c>
      <c r="M35" s="47">
        <f t="shared" si="5"/>
        <v>25.52</v>
      </c>
      <c r="N35" s="47">
        <f t="shared" si="6"/>
        <v>25.58</v>
      </c>
      <c r="O35" s="48">
        <f t="shared" ca="1" si="7"/>
        <v>271000</v>
      </c>
      <c r="U35" s="84">
        <v>40260</v>
      </c>
      <c r="V35" s="162">
        <v>0.02</v>
      </c>
      <c r="W35" s="47">
        <f t="shared" ca="1" si="8"/>
        <v>16.440000000000001</v>
      </c>
      <c r="X35" s="84">
        <f t="shared" si="9"/>
        <v>39895</v>
      </c>
      <c r="Y35" s="84">
        <f t="shared" ca="1" si="10"/>
        <v>39981</v>
      </c>
      <c r="Z35" s="48">
        <f t="shared" ca="1" si="11"/>
        <v>4</v>
      </c>
      <c r="AA35" s="48">
        <f t="shared" ca="1" si="12"/>
        <v>0</v>
      </c>
      <c r="AB35" s="209">
        <f t="shared" ca="1" si="13"/>
        <v>0.08</v>
      </c>
      <c r="AC35" s="210">
        <f t="shared" ca="1" si="14"/>
        <v>4.8661800486618006E-3</v>
      </c>
    </row>
    <row r="36" spans="1:29" x14ac:dyDescent="0.25">
      <c r="A36">
        <v>21</v>
      </c>
      <c r="B36" s="84">
        <v>41983</v>
      </c>
      <c r="C36" s="47">
        <v>25.98</v>
      </c>
      <c r="D36" s="47">
        <v>25.98</v>
      </c>
      <c r="E36" s="47">
        <v>25.46</v>
      </c>
      <c r="F36" s="47">
        <v>25.5</v>
      </c>
      <c r="G36" s="48">
        <v>390200</v>
      </c>
      <c r="H36" s="47">
        <v>25.5</v>
      </c>
      <c r="I36" s="51">
        <f t="shared" si="1"/>
        <v>1</v>
      </c>
      <c r="J36" s="51">
        <f t="shared" ca="1" si="2"/>
        <v>1</v>
      </c>
      <c r="K36" s="47">
        <f t="shared" si="3"/>
        <v>25.98</v>
      </c>
      <c r="L36" s="47">
        <f t="shared" si="4"/>
        <v>25.98</v>
      </c>
      <c r="M36" s="47">
        <f t="shared" si="5"/>
        <v>25.46</v>
      </c>
      <c r="N36" s="47">
        <f t="shared" si="6"/>
        <v>25.5</v>
      </c>
      <c r="O36" s="48">
        <f t="shared" ca="1" si="7"/>
        <v>390200</v>
      </c>
      <c r="U36" s="84">
        <v>40156</v>
      </c>
      <c r="V36" s="162">
        <v>0.02</v>
      </c>
      <c r="W36" s="47">
        <f t="shared" ca="1" si="8"/>
        <v>15.19</v>
      </c>
      <c r="X36" s="84">
        <f t="shared" si="9"/>
        <v>39791</v>
      </c>
      <c r="Y36" s="84">
        <f t="shared" ca="1" si="10"/>
        <v>39792</v>
      </c>
      <c r="Z36" s="48">
        <f t="shared" ca="1" si="11"/>
        <v>5</v>
      </c>
      <c r="AA36" s="48">
        <f t="shared" ca="1" si="12"/>
        <v>1</v>
      </c>
      <c r="AB36" s="209">
        <f t="shared" ca="1" si="13"/>
        <v>0.08</v>
      </c>
      <c r="AC36" s="210">
        <f t="shared" ca="1" si="14"/>
        <v>5.2666227781435161E-3</v>
      </c>
    </row>
    <row r="37" spans="1:29" x14ac:dyDescent="0.25">
      <c r="A37">
        <v>22</v>
      </c>
      <c r="B37" s="84">
        <v>41982</v>
      </c>
      <c r="C37" s="47">
        <v>25.45</v>
      </c>
      <c r="D37" s="47">
        <v>26</v>
      </c>
      <c r="E37" s="47">
        <v>25.01</v>
      </c>
      <c r="F37" s="47">
        <v>25.99</v>
      </c>
      <c r="G37" s="48">
        <v>552800</v>
      </c>
      <c r="H37" s="47">
        <v>25.99</v>
      </c>
      <c r="I37" s="51">
        <f t="shared" si="1"/>
        <v>1</v>
      </c>
      <c r="J37" s="51">
        <f t="shared" ca="1" si="2"/>
        <v>1</v>
      </c>
      <c r="K37" s="47">
        <f t="shared" si="3"/>
        <v>25.45</v>
      </c>
      <c r="L37" s="47">
        <f t="shared" si="4"/>
        <v>26</v>
      </c>
      <c r="M37" s="47">
        <f t="shared" si="5"/>
        <v>25.01</v>
      </c>
      <c r="N37" s="47">
        <f t="shared" si="6"/>
        <v>25.99</v>
      </c>
      <c r="O37" s="48">
        <f t="shared" ca="1" si="7"/>
        <v>552800</v>
      </c>
      <c r="U37" s="84">
        <v>40073</v>
      </c>
      <c r="V37" s="162">
        <v>0.02</v>
      </c>
      <c r="W37" s="47">
        <f t="shared" ca="1" si="8"/>
        <v>14.33</v>
      </c>
      <c r="X37" s="84">
        <f t="shared" si="9"/>
        <v>39708</v>
      </c>
      <c r="Y37" s="84">
        <f t="shared" ca="1" si="10"/>
        <v>39708</v>
      </c>
      <c r="Z37" s="48">
        <f t="shared" ca="1" si="11"/>
        <v>5</v>
      </c>
      <c r="AA37" s="48">
        <f t="shared" ca="1" si="12"/>
        <v>1</v>
      </c>
      <c r="AB37" s="209">
        <f t="shared" ca="1" si="13"/>
        <v>0.08</v>
      </c>
      <c r="AC37" s="210">
        <f t="shared" ca="1" si="14"/>
        <v>5.582693649685974E-3</v>
      </c>
    </row>
    <row r="38" spans="1:29" x14ac:dyDescent="0.25">
      <c r="A38">
        <v>23</v>
      </c>
      <c r="B38" s="84">
        <v>41981</v>
      </c>
      <c r="C38" s="47">
        <v>26.14</v>
      </c>
      <c r="D38" s="47">
        <v>26.2</v>
      </c>
      <c r="E38" s="47">
        <v>25.59</v>
      </c>
      <c r="F38" s="47">
        <v>25.8</v>
      </c>
      <c r="G38" s="48">
        <v>247900</v>
      </c>
      <c r="H38" s="47">
        <v>25.8</v>
      </c>
      <c r="I38" s="51">
        <f t="shared" si="1"/>
        <v>1</v>
      </c>
      <c r="J38" s="51">
        <f t="shared" ca="1" si="2"/>
        <v>1</v>
      </c>
      <c r="K38" s="47">
        <f t="shared" si="3"/>
        <v>26.14</v>
      </c>
      <c r="L38" s="47">
        <f t="shared" si="4"/>
        <v>26.2</v>
      </c>
      <c r="M38" s="47">
        <f t="shared" si="5"/>
        <v>25.59</v>
      </c>
      <c r="N38" s="47">
        <f t="shared" si="6"/>
        <v>25.8</v>
      </c>
      <c r="O38" s="48">
        <f t="shared" ca="1" si="7"/>
        <v>247900</v>
      </c>
      <c r="U38" s="84">
        <v>39981</v>
      </c>
      <c r="V38" s="162">
        <v>0.02</v>
      </c>
      <c r="W38" s="47">
        <f t="shared" ca="1" si="8"/>
        <v>14.57</v>
      </c>
      <c r="X38" s="84">
        <f t="shared" si="9"/>
        <v>39616</v>
      </c>
      <c r="Y38" s="84">
        <f t="shared" ca="1" si="10"/>
        <v>39617</v>
      </c>
      <c r="Z38" s="48">
        <f t="shared" ca="1" si="11"/>
        <v>5</v>
      </c>
      <c r="AA38" s="48">
        <f t="shared" ca="1" si="12"/>
        <v>1</v>
      </c>
      <c r="AB38" s="209">
        <f t="shared" ca="1" si="13"/>
        <v>0.08</v>
      </c>
      <c r="AC38" s="210">
        <f t="shared" ca="1" si="14"/>
        <v>5.4907343857240904E-3</v>
      </c>
    </row>
    <row r="39" spans="1:29" x14ac:dyDescent="0.25">
      <c r="A39">
        <v>24</v>
      </c>
      <c r="B39" s="84">
        <v>41978</v>
      </c>
      <c r="C39" s="47">
        <v>26.28</v>
      </c>
      <c r="D39" s="47">
        <v>26.54</v>
      </c>
      <c r="E39" s="47">
        <v>25.99</v>
      </c>
      <c r="F39" s="47">
        <v>26.13</v>
      </c>
      <c r="G39" s="48">
        <v>281200</v>
      </c>
      <c r="H39" s="47">
        <v>26.13</v>
      </c>
      <c r="I39" s="51">
        <f t="shared" si="1"/>
        <v>1</v>
      </c>
      <c r="J39" s="51">
        <f t="shared" ca="1" si="2"/>
        <v>1</v>
      </c>
      <c r="K39" s="47">
        <f t="shared" si="3"/>
        <v>26.28</v>
      </c>
      <c r="L39" s="47">
        <f t="shared" si="4"/>
        <v>26.54</v>
      </c>
      <c r="M39" s="47">
        <f t="shared" si="5"/>
        <v>25.99</v>
      </c>
      <c r="N39" s="47">
        <f t="shared" si="6"/>
        <v>26.13</v>
      </c>
      <c r="O39" s="48">
        <f t="shared" ca="1" si="7"/>
        <v>281200</v>
      </c>
      <c r="U39" s="84">
        <v>39890</v>
      </c>
      <c r="V39" s="162">
        <v>0.02</v>
      </c>
      <c r="W39" s="47">
        <f t="shared" ca="1" si="8"/>
        <v>14.34</v>
      </c>
      <c r="X39" s="84">
        <f t="shared" si="9"/>
        <v>39525</v>
      </c>
      <c r="Y39" s="84">
        <f t="shared" ca="1" si="10"/>
        <v>39525</v>
      </c>
      <c r="Z39" s="48">
        <f t="shared" ca="1" si="11"/>
        <v>5</v>
      </c>
      <c r="AA39" s="48">
        <f t="shared" ca="1" si="12"/>
        <v>1</v>
      </c>
      <c r="AB39" s="209">
        <f t="shared" ca="1" si="13"/>
        <v>0.08</v>
      </c>
      <c r="AC39" s="210">
        <f t="shared" ca="1" si="14"/>
        <v>5.5788005578800556E-3</v>
      </c>
    </row>
    <row r="40" spans="1:29" x14ac:dyDescent="0.25">
      <c r="A40">
        <v>25</v>
      </c>
      <c r="B40" s="84">
        <v>41977</v>
      </c>
      <c r="C40" s="47">
        <v>26.32</v>
      </c>
      <c r="D40" s="47">
        <v>26.44</v>
      </c>
      <c r="E40" s="47">
        <v>25.97</v>
      </c>
      <c r="F40" s="47">
        <v>26.3</v>
      </c>
      <c r="G40" s="48">
        <v>334700</v>
      </c>
      <c r="H40" s="47">
        <v>26.28</v>
      </c>
      <c r="I40" s="51">
        <f t="shared" si="1"/>
        <v>0.9992395437262358</v>
      </c>
      <c r="J40" s="51">
        <f t="shared" ca="1" si="2"/>
        <v>1</v>
      </c>
      <c r="K40" s="47">
        <f t="shared" si="3"/>
        <v>26.3</v>
      </c>
      <c r="L40" s="47">
        <f t="shared" si="4"/>
        <v>26.42</v>
      </c>
      <c r="M40" s="47">
        <f t="shared" si="5"/>
        <v>25.95</v>
      </c>
      <c r="N40" s="47">
        <f t="shared" si="6"/>
        <v>26.28</v>
      </c>
      <c r="O40" s="48">
        <f t="shared" ca="1" si="7"/>
        <v>334700</v>
      </c>
      <c r="U40" s="84">
        <v>39792</v>
      </c>
      <c r="V40" s="162">
        <v>0.02</v>
      </c>
      <c r="W40" s="47">
        <f t="shared" ca="1" si="8"/>
        <v>14.56</v>
      </c>
      <c r="X40" s="84">
        <f t="shared" si="9"/>
        <v>39426</v>
      </c>
      <c r="Y40" s="84">
        <f t="shared" ca="1" si="10"/>
        <v>39435</v>
      </c>
      <c r="Z40" s="48">
        <f t="shared" ca="1" si="11"/>
        <v>5</v>
      </c>
      <c r="AA40" s="48">
        <f t="shared" ca="1" si="12"/>
        <v>1</v>
      </c>
      <c r="AB40" s="209">
        <f t="shared" ca="1" si="13"/>
        <v>0.08</v>
      </c>
      <c r="AC40" s="210">
        <f t="shared" ca="1" si="14"/>
        <v>5.4945054945054941E-3</v>
      </c>
    </row>
    <row r="41" spans="1:29" x14ac:dyDescent="0.25">
      <c r="A41">
        <v>26</v>
      </c>
      <c r="B41" s="84">
        <v>41976</v>
      </c>
      <c r="C41" s="47">
        <v>26.35</v>
      </c>
      <c r="D41" s="47">
        <v>26.41</v>
      </c>
      <c r="E41" s="47">
        <v>26.04</v>
      </c>
      <c r="F41" s="47">
        <v>26.29</v>
      </c>
      <c r="G41" s="48">
        <v>273100</v>
      </c>
      <c r="H41" s="47">
        <v>26.27</v>
      </c>
      <c r="I41" s="51">
        <f t="shared" si="1"/>
        <v>0.99923925446938</v>
      </c>
      <c r="J41" s="51">
        <f t="shared" ca="1" si="2"/>
        <v>1</v>
      </c>
      <c r="K41" s="47">
        <f t="shared" si="3"/>
        <v>26.33</v>
      </c>
      <c r="L41" s="47">
        <f t="shared" si="4"/>
        <v>26.39</v>
      </c>
      <c r="M41" s="47">
        <f t="shared" si="5"/>
        <v>26.02</v>
      </c>
      <c r="N41" s="47">
        <f t="shared" si="6"/>
        <v>26.27</v>
      </c>
      <c r="O41" s="48">
        <f t="shared" ca="1" si="7"/>
        <v>273100</v>
      </c>
      <c r="U41" s="84">
        <v>39708</v>
      </c>
      <c r="V41" s="162">
        <v>0.02</v>
      </c>
      <c r="W41" s="47">
        <f t="shared" ca="1" si="8"/>
        <v>17.3</v>
      </c>
      <c r="X41" s="84">
        <f t="shared" si="9"/>
        <v>39342</v>
      </c>
      <c r="Y41" s="84">
        <f t="shared" ca="1" si="10"/>
        <v>39343</v>
      </c>
      <c r="Z41" s="48">
        <f t="shared" ca="1" si="11"/>
        <v>5</v>
      </c>
      <c r="AA41" s="48">
        <f t="shared" ca="1" si="12"/>
        <v>1</v>
      </c>
      <c r="AB41" s="209">
        <f t="shared" ca="1" si="13"/>
        <v>0.08</v>
      </c>
      <c r="AC41" s="210">
        <f t="shared" ca="1" si="14"/>
        <v>4.6242774566473991E-3</v>
      </c>
    </row>
    <row r="42" spans="1:29" x14ac:dyDescent="0.25">
      <c r="A42">
        <v>27</v>
      </c>
      <c r="B42" s="84">
        <v>41975</v>
      </c>
      <c r="C42" s="47">
        <v>26.08</v>
      </c>
      <c r="D42" s="47">
        <v>26.4</v>
      </c>
      <c r="E42" s="47">
        <v>26.08</v>
      </c>
      <c r="F42" s="47">
        <v>26.26</v>
      </c>
      <c r="G42" s="48">
        <v>255600</v>
      </c>
      <c r="H42" s="47">
        <v>26.24</v>
      </c>
      <c r="I42" s="51">
        <f t="shared" si="1"/>
        <v>0.99923838537699916</v>
      </c>
      <c r="J42" s="51">
        <f t="shared" ca="1" si="2"/>
        <v>1</v>
      </c>
      <c r="K42" s="47">
        <f t="shared" si="3"/>
        <v>26.06</v>
      </c>
      <c r="L42" s="47">
        <f t="shared" si="4"/>
        <v>26.38</v>
      </c>
      <c r="M42" s="47">
        <f t="shared" si="5"/>
        <v>26.06</v>
      </c>
      <c r="N42" s="47">
        <f t="shared" si="6"/>
        <v>26.24</v>
      </c>
      <c r="O42" s="48">
        <f t="shared" ca="1" si="7"/>
        <v>255600</v>
      </c>
      <c r="U42" s="84">
        <v>39617</v>
      </c>
      <c r="V42" s="162">
        <v>0.02</v>
      </c>
      <c r="W42" s="47">
        <f t="shared" ca="1" si="8"/>
        <v>14.63</v>
      </c>
      <c r="X42" s="84">
        <f t="shared" si="9"/>
        <v>39251</v>
      </c>
      <c r="Y42" s="84">
        <f t="shared" ca="1" si="10"/>
        <v>39343</v>
      </c>
      <c r="Z42" s="48">
        <f t="shared" ca="1" si="11"/>
        <v>4</v>
      </c>
      <c r="AA42" s="48">
        <f t="shared" ca="1" si="12"/>
        <v>0</v>
      </c>
      <c r="AB42" s="209">
        <f t="shared" ca="1" si="13"/>
        <v>0.08</v>
      </c>
      <c r="AC42" s="210">
        <f t="shared" ca="1" si="14"/>
        <v>5.4682159945317835E-3</v>
      </c>
    </row>
    <row r="43" spans="1:29" x14ac:dyDescent="0.25">
      <c r="A43">
        <v>28</v>
      </c>
      <c r="B43" s="84">
        <v>41974</v>
      </c>
      <c r="C43" s="47">
        <v>26.45</v>
      </c>
      <c r="D43" s="47">
        <v>26.52</v>
      </c>
      <c r="E43" s="47">
        <v>25.93</v>
      </c>
      <c r="F43" s="47">
        <v>25.94</v>
      </c>
      <c r="G43" s="48">
        <v>273600</v>
      </c>
      <c r="H43" s="47">
        <v>25.92</v>
      </c>
      <c r="I43" s="51">
        <f t="shared" si="1"/>
        <v>0.99922898997686971</v>
      </c>
      <c r="J43" s="51">
        <f t="shared" ca="1" si="2"/>
        <v>1</v>
      </c>
      <c r="K43" s="47">
        <f t="shared" si="3"/>
        <v>26.43</v>
      </c>
      <c r="L43" s="47">
        <f t="shared" si="4"/>
        <v>26.5</v>
      </c>
      <c r="M43" s="47">
        <f t="shared" si="5"/>
        <v>25.91</v>
      </c>
      <c r="N43" s="47">
        <f t="shared" si="6"/>
        <v>25.92</v>
      </c>
      <c r="O43" s="48">
        <f t="shared" ca="1" si="7"/>
        <v>273600</v>
      </c>
      <c r="U43" s="84">
        <v>39525</v>
      </c>
      <c r="V43" s="162">
        <v>0.02</v>
      </c>
      <c r="W43" s="47">
        <f t="shared" ca="1" si="8"/>
        <v>14.71</v>
      </c>
      <c r="X43" s="84">
        <f t="shared" si="9"/>
        <v>39159</v>
      </c>
      <c r="Y43" s="84">
        <f t="shared" ca="1" si="10"/>
        <v>39161</v>
      </c>
      <c r="Z43" s="48">
        <f t="shared" ca="1" si="11"/>
        <v>5</v>
      </c>
      <c r="AA43" s="48">
        <f t="shared" ca="1" si="12"/>
        <v>1</v>
      </c>
      <c r="AB43" s="209">
        <f t="shared" ca="1" si="13"/>
        <v>2.08</v>
      </c>
      <c r="AC43" s="210">
        <f t="shared" ca="1" si="14"/>
        <v>0.14140040788579197</v>
      </c>
    </row>
    <row r="44" spans="1:29" x14ac:dyDescent="0.25">
      <c r="A44">
        <v>29</v>
      </c>
      <c r="B44" s="84">
        <v>41971</v>
      </c>
      <c r="C44" s="47">
        <v>26.48</v>
      </c>
      <c r="D44" s="47">
        <v>26.82</v>
      </c>
      <c r="E44" s="47">
        <v>26.35</v>
      </c>
      <c r="F44" s="47">
        <v>26.53</v>
      </c>
      <c r="G44" s="48">
        <v>234100</v>
      </c>
      <c r="H44" s="47">
        <v>26.51</v>
      </c>
      <c r="I44" s="51">
        <f t="shared" si="1"/>
        <v>0.99924613644930271</v>
      </c>
      <c r="J44" s="51">
        <f t="shared" ca="1" si="2"/>
        <v>1</v>
      </c>
      <c r="K44" s="47">
        <f t="shared" si="3"/>
        <v>26.46</v>
      </c>
      <c r="L44" s="47">
        <f t="shared" si="4"/>
        <v>26.8</v>
      </c>
      <c r="M44" s="47">
        <f t="shared" si="5"/>
        <v>26.33</v>
      </c>
      <c r="N44" s="47">
        <f t="shared" si="6"/>
        <v>26.51</v>
      </c>
      <c r="O44" s="48">
        <f t="shared" ca="1" si="7"/>
        <v>234100</v>
      </c>
      <c r="U44" s="84">
        <v>39435</v>
      </c>
      <c r="V44" s="162">
        <v>0.02</v>
      </c>
      <c r="W44" s="47">
        <f t="shared" ca="1" si="8"/>
        <v>14.34</v>
      </c>
      <c r="X44" s="84">
        <f t="shared" si="9"/>
        <v>39070</v>
      </c>
      <c r="Y44" s="84">
        <f t="shared" ca="1" si="10"/>
        <v>39070</v>
      </c>
      <c r="Z44" s="48">
        <f t="shared" ca="1" si="11"/>
        <v>5</v>
      </c>
      <c r="AA44" s="48">
        <f t="shared" ca="1" si="12"/>
        <v>1</v>
      </c>
      <c r="AB44" s="209">
        <f t="shared" ca="1" si="13"/>
        <v>2.08</v>
      </c>
      <c r="AC44" s="210">
        <f t="shared" ca="1" si="14"/>
        <v>0.14504881450488147</v>
      </c>
    </row>
    <row r="45" spans="1:29" x14ac:dyDescent="0.25">
      <c r="A45">
        <v>30</v>
      </c>
      <c r="B45" s="84">
        <v>41969</v>
      </c>
      <c r="C45" s="47">
        <v>26.27</v>
      </c>
      <c r="D45" s="47">
        <v>26.53</v>
      </c>
      <c r="E45" s="47">
        <v>26.06</v>
      </c>
      <c r="F45" s="47">
        <v>26.26</v>
      </c>
      <c r="G45" s="48">
        <v>283100</v>
      </c>
      <c r="H45" s="47">
        <v>26.24</v>
      </c>
      <c r="I45" s="51">
        <f t="shared" si="1"/>
        <v>0.99923838537699916</v>
      </c>
      <c r="J45" s="51">
        <f t="shared" ca="1" si="2"/>
        <v>1</v>
      </c>
      <c r="K45" s="47">
        <f t="shared" si="3"/>
        <v>26.25</v>
      </c>
      <c r="L45" s="47">
        <f t="shared" si="4"/>
        <v>26.51</v>
      </c>
      <c r="M45" s="47">
        <f t="shared" si="5"/>
        <v>26.04</v>
      </c>
      <c r="N45" s="47">
        <f t="shared" si="6"/>
        <v>26.24</v>
      </c>
      <c r="O45" s="48">
        <f t="shared" ca="1" si="7"/>
        <v>283100</v>
      </c>
      <c r="U45" s="84">
        <v>39343</v>
      </c>
      <c r="V45" s="162">
        <v>0.02</v>
      </c>
      <c r="W45" s="47">
        <f t="shared" ca="1" si="8"/>
        <v>15.05</v>
      </c>
      <c r="X45" s="84">
        <f t="shared" si="9"/>
        <v>38978</v>
      </c>
      <c r="Y45" s="84">
        <f t="shared" ca="1" si="10"/>
        <v>38978</v>
      </c>
      <c r="Z45" s="48">
        <f t="shared" ca="1" si="11"/>
        <v>5</v>
      </c>
      <c r="AA45" s="48">
        <f t="shared" ca="1" si="12"/>
        <v>1</v>
      </c>
      <c r="AB45" s="209">
        <f t="shared" ca="1" si="13"/>
        <v>2.08</v>
      </c>
      <c r="AC45" s="210">
        <f t="shared" ca="1" si="14"/>
        <v>0.13820598006644519</v>
      </c>
    </row>
    <row r="46" spans="1:29" x14ac:dyDescent="0.25">
      <c r="A46">
        <v>31</v>
      </c>
      <c r="B46" s="84">
        <v>41968</v>
      </c>
      <c r="C46" s="47">
        <v>26.31</v>
      </c>
      <c r="D46" s="47">
        <v>27.85</v>
      </c>
      <c r="E46" s="47">
        <v>26</v>
      </c>
      <c r="F46" s="47">
        <v>26.27</v>
      </c>
      <c r="G46" s="48">
        <v>244800</v>
      </c>
      <c r="H46" s="47">
        <v>26.25</v>
      </c>
      <c r="I46" s="51">
        <f t="shared" si="1"/>
        <v>0.99923867529501331</v>
      </c>
      <c r="J46" s="51">
        <f t="shared" ca="1" si="2"/>
        <v>1</v>
      </c>
      <c r="K46" s="47">
        <f t="shared" si="3"/>
        <v>26.29</v>
      </c>
      <c r="L46" s="47">
        <f t="shared" si="4"/>
        <v>27.83</v>
      </c>
      <c r="M46" s="47">
        <f t="shared" si="5"/>
        <v>25.98</v>
      </c>
      <c r="N46" s="47">
        <f t="shared" si="6"/>
        <v>26.25</v>
      </c>
      <c r="O46" s="48">
        <f t="shared" ca="1" si="7"/>
        <v>244800</v>
      </c>
      <c r="U46" s="84">
        <v>39224</v>
      </c>
      <c r="V46" s="162">
        <v>2.02</v>
      </c>
      <c r="W46" s="47">
        <f t="shared" ca="1" si="8"/>
        <v>16.89</v>
      </c>
      <c r="X46" s="84">
        <f t="shared" si="9"/>
        <v>38859</v>
      </c>
      <c r="Y46" s="84">
        <f t="shared" ca="1" si="10"/>
        <v>38888</v>
      </c>
      <c r="Z46" s="48">
        <f t="shared" ca="1" si="11"/>
        <v>5</v>
      </c>
      <c r="AA46" s="48">
        <f t="shared" ca="1" si="12"/>
        <v>0</v>
      </c>
      <c r="AB46" s="209">
        <f t="shared" ca="1" si="13"/>
        <v>2.1</v>
      </c>
      <c r="AC46" s="210">
        <f t="shared" ca="1" si="14"/>
        <v>0.12433392539964476</v>
      </c>
    </row>
    <row r="47" spans="1:29" x14ac:dyDescent="0.25">
      <c r="A47">
        <v>32</v>
      </c>
      <c r="B47" s="84">
        <v>41967</v>
      </c>
      <c r="C47" s="47">
        <v>26.28</v>
      </c>
      <c r="D47" s="47">
        <v>26.64</v>
      </c>
      <c r="E47" s="47">
        <v>26.23</v>
      </c>
      <c r="F47" s="47">
        <v>26.3</v>
      </c>
      <c r="G47" s="48">
        <v>434300</v>
      </c>
      <c r="H47" s="47">
        <v>26.28</v>
      </c>
      <c r="I47" s="51">
        <f t="shared" si="1"/>
        <v>0.9992395437262358</v>
      </c>
      <c r="J47" s="51">
        <f t="shared" ca="1" si="2"/>
        <v>1</v>
      </c>
      <c r="K47" s="47">
        <f t="shared" si="3"/>
        <v>26.26</v>
      </c>
      <c r="L47" s="47">
        <f t="shared" si="4"/>
        <v>26.62</v>
      </c>
      <c r="M47" s="47">
        <f t="shared" si="5"/>
        <v>26.21</v>
      </c>
      <c r="N47" s="47">
        <f t="shared" si="6"/>
        <v>26.28</v>
      </c>
      <c r="O47" s="48">
        <f t="shared" ca="1" si="7"/>
        <v>434300</v>
      </c>
      <c r="U47" s="84">
        <v>39161</v>
      </c>
      <c r="V47" s="162">
        <v>0.02</v>
      </c>
      <c r="W47" s="47">
        <f t="shared" ca="1" si="8"/>
        <v>16.23</v>
      </c>
      <c r="X47" s="84">
        <f t="shared" si="9"/>
        <v>38796</v>
      </c>
      <c r="Y47" s="84">
        <f t="shared" ca="1" si="10"/>
        <v>38797</v>
      </c>
      <c r="Z47" s="48">
        <f t="shared" ca="1" si="11"/>
        <v>5</v>
      </c>
      <c r="AA47" s="48">
        <f t="shared" ca="1" si="12"/>
        <v>1</v>
      </c>
      <c r="AB47" s="209">
        <f t="shared" ca="1" si="13"/>
        <v>0.08</v>
      </c>
      <c r="AC47" s="210">
        <f t="shared" ca="1" si="14"/>
        <v>4.9291435613062233E-3</v>
      </c>
    </row>
    <row r="48" spans="1:29" x14ac:dyDescent="0.25">
      <c r="A48">
        <v>33</v>
      </c>
      <c r="B48" s="84">
        <v>41964</v>
      </c>
      <c r="C48" s="47">
        <v>26.44</v>
      </c>
      <c r="D48" s="47">
        <v>26.49</v>
      </c>
      <c r="E48" s="47">
        <v>26.09</v>
      </c>
      <c r="F48" s="47">
        <v>26.28</v>
      </c>
      <c r="G48" s="48">
        <v>292700</v>
      </c>
      <c r="H48" s="47">
        <v>26.26</v>
      </c>
      <c r="I48" s="51">
        <f t="shared" si="1"/>
        <v>0.99923896499238962</v>
      </c>
      <c r="J48" s="51">
        <f t="shared" ca="1" si="2"/>
        <v>1</v>
      </c>
      <c r="K48" s="47">
        <f t="shared" si="3"/>
        <v>26.42</v>
      </c>
      <c r="L48" s="47">
        <f t="shared" si="4"/>
        <v>26.47</v>
      </c>
      <c r="M48" s="47">
        <f t="shared" si="5"/>
        <v>26.07</v>
      </c>
      <c r="N48" s="47">
        <f t="shared" si="6"/>
        <v>26.26</v>
      </c>
      <c r="O48" s="48">
        <f t="shared" ca="1" si="7"/>
        <v>292700</v>
      </c>
      <c r="U48" s="84">
        <v>39070</v>
      </c>
      <c r="V48" s="162">
        <v>0.02</v>
      </c>
      <c r="W48" s="47">
        <f t="shared" ca="1" si="8"/>
        <v>15.03</v>
      </c>
      <c r="X48" s="84">
        <f t="shared" si="9"/>
        <v>38705</v>
      </c>
      <c r="Y48" s="84">
        <f t="shared" ca="1" si="10"/>
        <v>38706</v>
      </c>
      <c r="Z48" s="48">
        <f t="shared" ca="1" si="11"/>
        <v>5</v>
      </c>
      <c r="AA48" s="48">
        <f t="shared" ca="1" si="12"/>
        <v>1</v>
      </c>
      <c r="AB48" s="209">
        <f t="shared" ca="1" si="13"/>
        <v>7.4999999999999997E-2</v>
      </c>
      <c r="AC48" s="210">
        <f t="shared" ca="1" si="14"/>
        <v>4.9900199600798403E-3</v>
      </c>
    </row>
    <row r="49" spans="1:29" x14ac:dyDescent="0.25">
      <c r="A49">
        <v>34</v>
      </c>
      <c r="B49" s="84">
        <v>41963</v>
      </c>
      <c r="C49" s="47">
        <v>25.44</v>
      </c>
      <c r="D49" s="47">
        <v>26.16</v>
      </c>
      <c r="E49" s="47">
        <v>25.22</v>
      </c>
      <c r="F49" s="47">
        <v>26.13</v>
      </c>
      <c r="G49" s="48">
        <v>277000</v>
      </c>
      <c r="H49" s="47">
        <v>26.11</v>
      </c>
      <c r="I49" s="51">
        <f t="shared" si="1"/>
        <v>0.9992345962495216</v>
      </c>
      <c r="J49" s="51">
        <f t="shared" ca="1" si="2"/>
        <v>1</v>
      </c>
      <c r="K49" s="47">
        <f t="shared" si="3"/>
        <v>25.42</v>
      </c>
      <c r="L49" s="47">
        <f t="shared" si="4"/>
        <v>26.14</v>
      </c>
      <c r="M49" s="47">
        <f t="shared" si="5"/>
        <v>25.2</v>
      </c>
      <c r="N49" s="47">
        <f t="shared" si="6"/>
        <v>26.11</v>
      </c>
      <c r="O49" s="48">
        <f t="shared" ca="1" si="7"/>
        <v>277000</v>
      </c>
      <c r="U49" s="84">
        <v>38978</v>
      </c>
      <c r="V49" s="162">
        <v>0.02</v>
      </c>
      <c r="W49" s="47">
        <f t="shared" ca="1" si="8"/>
        <v>15.97</v>
      </c>
      <c r="X49" s="84">
        <f t="shared" si="9"/>
        <v>38613</v>
      </c>
      <c r="Y49" s="84">
        <f t="shared" ca="1" si="10"/>
        <v>38615</v>
      </c>
      <c r="Z49" s="48">
        <f t="shared" ca="1" si="11"/>
        <v>5</v>
      </c>
      <c r="AA49" s="48">
        <f t="shared" ca="1" si="12"/>
        <v>1</v>
      </c>
      <c r="AB49" s="209">
        <f t="shared" ca="1" si="13"/>
        <v>7.0000000000000007E-2</v>
      </c>
      <c r="AC49" s="210">
        <f t="shared" ca="1" si="14"/>
        <v>4.3832185347526618E-3</v>
      </c>
    </row>
    <row r="50" spans="1:29" x14ac:dyDescent="0.25">
      <c r="A50">
        <v>35</v>
      </c>
      <c r="B50" s="84">
        <v>41962</v>
      </c>
      <c r="C50" s="47">
        <v>25.6</v>
      </c>
      <c r="D50" s="47">
        <v>25.73</v>
      </c>
      <c r="E50" s="47">
        <v>25.2</v>
      </c>
      <c r="F50" s="47">
        <v>25.6</v>
      </c>
      <c r="G50" s="48">
        <v>166200</v>
      </c>
      <c r="H50" s="47">
        <v>25.58</v>
      </c>
      <c r="I50" s="51">
        <f t="shared" si="1"/>
        <v>0.99921874999999993</v>
      </c>
      <c r="J50" s="51">
        <f t="shared" ca="1" si="2"/>
        <v>1</v>
      </c>
      <c r="K50" s="47">
        <f t="shared" si="3"/>
        <v>25.58</v>
      </c>
      <c r="L50" s="47">
        <f t="shared" si="4"/>
        <v>25.71</v>
      </c>
      <c r="M50" s="47">
        <f t="shared" si="5"/>
        <v>25.18</v>
      </c>
      <c r="N50" s="47">
        <f t="shared" si="6"/>
        <v>25.58</v>
      </c>
      <c r="O50" s="48">
        <f t="shared" ca="1" si="7"/>
        <v>166200</v>
      </c>
      <c r="U50" s="84">
        <v>38888</v>
      </c>
      <c r="V50" s="162">
        <v>0.02</v>
      </c>
      <c r="W50" s="47">
        <f t="shared" ca="1" si="8"/>
        <v>17.190000000000001</v>
      </c>
      <c r="X50" s="84">
        <f t="shared" si="9"/>
        <v>38523</v>
      </c>
      <c r="Y50" s="84">
        <f t="shared" ca="1" si="10"/>
        <v>38615</v>
      </c>
      <c r="Z50" s="48">
        <f t="shared" ca="1" si="11"/>
        <v>4</v>
      </c>
      <c r="AA50" s="48">
        <f t="shared" ca="1" si="12"/>
        <v>0</v>
      </c>
      <c r="AB50" s="209">
        <f t="shared" ca="1" si="13"/>
        <v>6.5000000000000002E-2</v>
      </c>
      <c r="AC50" s="210">
        <f t="shared" ca="1" si="14"/>
        <v>3.7812681791739382E-3</v>
      </c>
    </row>
    <row r="51" spans="1:29" x14ac:dyDescent="0.25">
      <c r="A51">
        <v>36</v>
      </c>
      <c r="B51" s="84">
        <v>41961</v>
      </c>
      <c r="C51" s="47">
        <v>25.68</v>
      </c>
      <c r="D51" s="47">
        <v>25.94</v>
      </c>
      <c r="E51" s="47">
        <v>25.5</v>
      </c>
      <c r="F51" s="47">
        <v>25.68</v>
      </c>
      <c r="G51" s="48">
        <v>263800</v>
      </c>
      <c r="H51" s="47">
        <v>25.66</v>
      </c>
      <c r="I51" s="51">
        <f t="shared" si="1"/>
        <v>0.99922118380062308</v>
      </c>
      <c r="J51" s="51">
        <f t="shared" ca="1" si="2"/>
        <v>1</v>
      </c>
      <c r="K51" s="47">
        <f t="shared" si="3"/>
        <v>25.66</v>
      </c>
      <c r="L51" s="47">
        <f t="shared" si="4"/>
        <v>25.92</v>
      </c>
      <c r="M51" s="47">
        <f t="shared" si="5"/>
        <v>25.48</v>
      </c>
      <c r="N51" s="47">
        <f t="shared" si="6"/>
        <v>25.66</v>
      </c>
      <c r="O51" s="48">
        <f t="shared" ca="1" si="7"/>
        <v>263800</v>
      </c>
      <c r="U51" s="84">
        <v>38797</v>
      </c>
      <c r="V51" s="162">
        <v>1.4999999999999999E-2</v>
      </c>
      <c r="W51" s="47">
        <f t="shared" ca="1" si="8"/>
        <v>23.33</v>
      </c>
      <c r="X51" s="84">
        <f t="shared" si="9"/>
        <v>38432</v>
      </c>
      <c r="Y51" s="84">
        <f t="shared" ca="1" si="10"/>
        <v>38519</v>
      </c>
      <c r="Z51" s="48">
        <f t="shared" ca="1" si="11"/>
        <v>4</v>
      </c>
      <c r="AA51" s="48">
        <f t="shared" ca="1" si="12"/>
        <v>0</v>
      </c>
      <c r="AB51" s="209">
        <f t="shared" ca="1" si="13"/>
        <v>0.06</v>
      </c>
      <c r="AC51" s="210">
        <f t="shared" ca="1" si="14"/>
        <v>2.5717959708529792E-3</v>
      </c>
    </row>
    <row r="52" spans="1:29" x14ac:dyDescent="0.25">
      <c r="A52">
        <v>37</v>
      </c>
      <c r="B52" s="84">
        <v>41960</v>
      </c>
      <c r="C52" s="47">
        <v>25.31</v>
      </c>
      <c r="D52" s="47">
        <v>25.64</v>
      </c>
      <c r="E52" s="47">
        <v>25.1</v>
      </c>
      <c r="F52" s="47">
        <v>25.56</v>
      </c>
      <c r="G52" s="48">
        <v>294900</v>
      </c>
      <c r="H52" s="47">
        <v>25.54</v>
      </c>
      <c r="I52" s="51">
        <f t="shared" si="1"/>
        <v>0.99921752738654146</v>
      </c>
      <c r="J52" s="51">
        <f t="shared" ca="1" si="2"/>
        <v>1</v>
      </c>
      <c r="K52" s="47">
        <f t="shared" si="3"/>
        <v>25.29</v>
      </c>
      <c r="L52" s="47">
        <f t="shared" si="4"/>
        <v>25.62</v>
      </c>
      <c r="M52" s="47">
        <f t="shared" si="5"/>
        <v>25.08</v>
      </c>
      <c r="N52" s="47">
        <f t="shared" si="6"/>
        <v>25.54</v>
      </c>
      <c r="O52" s="48">
        <f t="shared" ca="1" si="7"/>
        <v>294900</v>
      </c>
      <c r="U52" s="84">
        <v>38706</v>
      </c>
      <c r="V52" s="162">
        <v>1.4999999999999999E-2</v>
      </c>
      <c r="W52" s="47">
        <f t="shared" ca="1" si="8"/>
        <v>19.62</v>
      </c>
      <c r="X52" s="84">
        <f t="shared" si="9"/>
        <v>38341</v>
      </c>
      <c r="Y52" s="84">
        <f t="shared" ca="1" si="10"/>
        <v>38342</v>
      </c>
      <c r="Z52" s="48">
        <f t="shared" ca="1" si="11"/>
        <v>5</v>
      </c>
      <c r="AA52" s="48">
        <f t="shared" ca="1" si="12"/>
        <v>1</v>
      </c>
      <c r="AB52" s="209">
        <f t="shared" ca="1" si="13"/>
        <v>0.06</v>
      </c>
      <c r="AC52" s="210">
        <f t="shared" ca="1" si="14"/>
        <v>3.0581039755351678E-3</v>
      </c>
    </row>
    <row r="53" spans="1:29" x14ac:dyDescent="0.25">
      <c r="A53">
        <v>38</v>
      </c>
      <c r="B53" s="84">
        <v>41957</v>
      </c>
      <c r="C53" s="47">
        <v>25.55</v>
      </c>
      <c r="D53" s="47">
        <v>25.55</v>
      </c>
      <c r="E53" s="47">
        <v>25.18</v>
      </c>
      <c r="F53" s="47">
        <v>25.3</v>
      </c>
      <c r="G53" s="48">
        <v>170100</v>
      </c>
      <c r="H53" s="47">
        <v>25.28</v>
      </c>
      <c r="I53" s="51">
        <f t="shared" si="1"/>
        <v>0.99920948616600791</v>
      </c>
      <c r="J53" s="51">
        <f t="shared" ca="1" si="2"/>
        <v>1</v>
      </c>
      <c r="K53" s="47">
        <f t="shared" si="3"/>
        <v>25.53</v>
      </c>
      <c r="L53" s="47">
        <f t="shared" si="4"/>
        <v>25.53</v>
      </c>
      <c r="M53" s="47">
        <f t="shared" si="5"/>
        <v>25.16</v>
      </c>
      <c r="N53" s="47">
        <f t="shared" si="6"/>
        <v>25.28</v>
      </c>
      <c r="O53" s="48">
        <f t="shared" ca="1" si="7"/>
        <v>170100</v>
      </c>
      <c r="U53" s="84">
        <v>38615</v>
      </c>
      <c r="V53" s="162">
        <v>1.4999999999999999E-2</v>
      </c>
      <c r="W53" s="47">
        <f t="shared" ca="1" si="8"/>
        <v>19.28</v>
      </c>
      <c r="X53" s="84">
        <f t="shared" si="9"/>
        <v>38250</v>
      </c>
      <c r="Y53" s="84">
        <f t="shared" ca="1" si="10"/>
        <v>38342</v>
      </c>
      <c r="Z53" s="48">
        <f t="shared" ca="1" si="11"/>
        <v>4</v>
      </c>
      <c r="AA53" s="48">
        <f t="shared" ca="1" si="12"/>
        <v>0</v>
      </c>
      <c r="AB53" s="209">
        <f t="shared" ca="1" si="13"/>
        <v>0.06</v>
      </c>
      <c r="AC53" s="210">
        <f t="shared" ca="1" si="14"/>
        <v>3.1120331950207467E-3</v>
      </c>
    </row>
    <row r="54" spans="1:29" x14ac:dyDescent="0.25">
      <c r="A54">
        <v>39</v>
      </c>
      <c r="B54" s="84">
        <v>41956</v>
      </c>
      <c r="C54" s="47">
        <v>25.5</v>
      </c>
      <c r="D54" s="47">
        <v>25.74</v>
      </c>
      <c r="E54" s="47">
        <v>25.3</v>
      </c>
      <c r="F54" s="47">
        <v>25.53</v>
      </c>
      <c r="G54" s="48">
        <v>408600</v>
      </c>
      <c r="H54" s="47">
        <v>25.51</v>
      </c>
      <c r="I54" s="51">
        <f t="shared" si="1"/>
        <v>0.99921660791226008</v>
      </c>
      <c r="J54" s="51">
        <f t="shared" ca="1" si="2"/>
        <v>1</v>
      </c>
      <c r="K54" s="47">
        <f t="shared" si="3"/>
        <v>25.48</v>
      </c>
      <c r="L54" s="47">
        <f t="shared" si="4"/>
        <v>25.72</v>
      </c>
      <c r="M54" s="47">
        <f t="shared" si="5"/>
        <v>25.28</v>
      </c>
      <c r="N54" s="47">
        <f t="shared" si="6"/>
        <v>25.51</v>
      </c>
      <c r="O54" s="48">
        <f t="shared" ca="1" si="7"/>
        <v>408600</v>
      </c>
      <c r="U54" s="84">
        <v>38519</v>
      </c>
      <c r="V54" s="162">
        <v>1.4999999999999999E-2</v>
      </c>
      <c r="W54" s="47">
        <f t="shared" ca="1" si="8"/>
        <v>19.61</v>
      </c>
      <c r="X54" s="84">
        <f t="shared" si="9"/>
        <v>38154</v>
      </c>
      <c r="Y54" s="84">
        <f t="shared" ca="1" si="10"/>
        <v>38155</v>
      </c>
      <c r="Z54" s="48">
        <f t="shared" ca="1" si="11"/>
        <v>5</v>
      </c>
      <c r="AA54" s="48">
        <f t="shared" ca="1" si="12"/>
        <v>1</v>
      </c>
      <c r="AB54" s="209">
        <f t="shared" ca="1" si="13"/>
        <v>0.06</v>
      </c>
      <c r="AC54" s="210">
        <f t="shared" ca="1" si="14"/>
        <v>3.0596634370219276E-3</v>
      </c>
    </row>
    <row r="55" spans="1:29" x14ac:dyDescent="0.25">
      <c r="A55">
        <v>40</v>
      </c>
      <c r="B55" s="84">
        <v>41955</v>
      </c>
      <c r="C55" s="47">
        <v>25.28</v>
      </c>
      <c r="D55" s="47">
        <v>25.71</v>
      </c>
      <c r="E55" s="47">
        <v>25.02</v>
      </c>
      <c r="F55" s="47">
        <v>25.4</v>
      </c>
      <c r="G55" s="48">
        <v>434800</v>
      </c>
      <c r="H55" s="47">
        <v>25.38</v>
      </c>
      <c r="I55" s="51">
        <f t="shared" si="1"/>
        <v>0.99921259842519683</v>
      </c>
      <c r="J55" s="51">
        <f t="shared" ca="1" si="2"/>
        <v>1</v>
      </c>
      <c r="K55" s="47">
        <f t="shared" si="3"/>
        <v>25.26</v>
      </c>
      <c r="L55" s="47">
        <f t="shared" si="4"/>
        <v>25.69</v>
      </c>
      <c r="M55" s="47">
        <f t="shared" si="5"/>
        <v>25</v>
      </c>
      <c r="N55" s="47">
        <f t="shared" si="6"/>
        <v>25.38</v>
      </c>
      <c r="O55" s="48">
        <f t="shared" ca="1" si="7"/>
        <v>434800</v>
      </c>
      <c r="U55" s="84">
        <v>38428</v>
      </c>
      <c r="V55" s="162">
        <v>1.4999999999999999E-2</v>
      </c>
      <c r="W55" s="47">
        <f t="shared" ca="1" si="8"/>
        <v>20.2</v>
      </c>
      <c r="X55" s="84">
        <f t="shared" si="9"/>
        <v>38063</v>
      </c>
      <c r="Y55" s="84">
        <f t="shared" ca="1" si="10"/>
        <v>38064</v>
      </c>
      <c r="Z55" s="48">
        <f t="shared" ca="1" si="11"/>
        <v>5</v>
      </c>
      <c r="AA55" s="48">
        <f t="shared" ca="1" si="12"/>
        <v>1</v>
      </c>
      <c r="AB55" s="209">
        <f t="shared" ca="1" si="13"/>
        <v>5.5E-2</v>
      </c>
      <c r="AC55" s="210">
        <f t="shared" ca="1" si="14"/>
        <v>2.722772277227723E-3</v>
      </c>
    </row>
    <row r="56" spans="1:29" x14ac:dyDescent="0.25">
      <c r="A56">
        <v>41</v>
      </c>
      <c r="B56" s="84">
        <v>41954</v>
      </c>
      <c r="C56" s="47">
        <v>25.36</v>
      </c>
      <c r="D56" s="47">
        <v>25.59</v>
      </c>
      <c r="E56" s="47">
        <v>25.12</v>
      </c>
      <c r="F56" s="47">
        <v>25.46</v>
      </c>
      <c r="G56" s="48">
        <v>342300</v>
      </c>
      <c r="H56" s="47">
        <v>25.44</v>
      </c>
      <c r="I56" s="51">
        <f t="shared" si="1"/>
        <v>0.99921445404556164</v>
      </c>
      <c r="J56" s="51">
        <f t="shared" ca="1" si="2"/>
        <v>1</v>
      </c>
      <c r="K56" s="47">
        <f t="shared" si="3"/>
        <v>25.34</v>
      </c>
      <c r="L56" s="47">
        <f t="shared" si="4"/>
        <v>25.57</v>
      </c>
      <c r="M56" s="47">
        <f t="shared" si="5"/>
        <v>25.1</v>
      </c>
      <c r="N56" s="47">
        <f t="shared" si="6"/>
        <v>25.44</v>
      </c>
      <c r="O56" s="48">
        <f t="shared" ca="1" si="7"/>
        <v>342300</v>
      </c>
      <c r="U56" s="84">
        <v>38342</v>
      </c>
      <c r="V56" s="162">
        <v>1.4999999999999999E-2</v>
      </c>
      <c r="W56" s="47">
        <f t="shared" ca="1" si="8"/>
        <v>21.83</v>
      </c>
      <c r="X56" s="84">
        <f t="shared" si="9"/>
        <v>37976</v>
      </c>
      <c r="Y56" s="84">
        <f t="shared" ca="1" si="10"/>
        <v>38064</v>
      </c>
      <c r="Z56" s="48">
        <f t="shared" ca="1" si="11"/>
        <v>4</v>
      </c>
      <c r="AA56" s="48">
        <f t="shared" ca="1" si="12"/>
        <v>0</v>
      </c>
      <c r="AB56" s="209">
        <f t="shared" ca="1" si="13"/>
        <v>0.05</v>
      </c>
      <c r="AC56" s="210">
        <f t="shared" ca="1" si="14"/>
        <v>2.290426019239579E-3</v>
      </c>
    </row>
    <row r="57" spans="1:29" x14ac:dyDescent="0.25">
      <c r="A57">
        <v>42</v>
      </c>
      <c r="B57" s="84">
        <v>41953</v>
      </c>
      <c r="C57" s="47">
        <v>25.04</v>
      </c>
      <c r="D57" s="47">
        <v>25.43</v>
      </c>
      <c r="E57" s="47">
        <v>24.91</v>
      </c>
      <c r="F57" s="47">
        <v>25.41</v>
      </c>
      <c r="G57" s="48">
        <v>167100</v>
      </c>
      <c r="H57" s="47">
        <v>25.39</v>
      </c>
      <c r="I57" s="51">
        <f t="shared" si="1"/>
        <v>0.99921290830381737</v>
      </c>
      <c r="J57" s="51">
        <f t="shared" ca="1" si="2"/>
        <v>1</v>
      </c>
      <c r="K57" s="47">
        <f t="shared" si="3"/>
        <v>25.02</v>
      </c>
      <c r="L57" s="47">
        <f t="shared" si="4"/>
        <v>25.41</v>
      </c>
      <c r="M57" s="47">
        <f t="shared" si="5"/>
        <v>24.89</v>
      </c>
      <c r="N57" s="47">
        <f t="shared" si="6"/>
        <v>25.39</v>
      </c>
      <c r="O57" s="48">
        <f t="shared" ca="1" si="7"/>
        <v>167100</v>
      </c>
      <c r="U57" s="84">
        <v>38246</v>
      </c>
      <c r="V57" s="162">
        <v>1.4999999999999999E-2</v>
      </c>
      <c r="W57" s="47">
        <f t="shared" ca="1" si="8"/>
        <v>18.29</v>
      </c>
      <c r="X57" s="84">
        <f t="shared" si="9"/>
        <v>37880</v>
      </c>
      <c r="Y57" s="84">
        <f t="shared" ca="1" si="10"/>
        <v>37973</v>
      </c>
      <c r="Z57" s="48">
        <f t="shared" ca="1" si="11"/>
        <v>4</v>
      </c>
      <c r="AA57" s="48">
        <f t="shared" ca="1" si="12"/>
        <v>0</v>
      </c>
      <c r="AB57" s="209">
        <f t="shared" ca="1" si="13"/>
        <v>4.4999999999999998E-2</v>
      </c>
      <c r="AC57" s="210">
        <f t="shared" ca="1" si="14"/>
        <v>2.4603608529250955E-3</v>
      </c>
    </row>
    <row r="58" spans="1:29" x14ac:dyDescent="0.25">
      <c r="A58">
        <v>43</v>
      </c>
      <c r="B58" s="84">
        <v>41950</v>
      </c>
      <c r="C58" s="47">
        <v>25.05</v>
      </c>
      <c r="D58" s="47">
        <v>25.24</v>
      </c>
      <c r="E58" s="47">
        <v>24.89</v>
      </c>
      <c r="F58" s="47">
        <v>25.06</v>
      </c>
      <c r="G58" s="48">
        <v>233700</v>
      </c>
      <c r="H58" s="47">
        <v>25.04</v>
      </c>
      <c r="I58" s="51">
        <f t="shared" si="1"/>
        <v>0.99920191540303271</v>
      </c>
      <c r="J58" s="51">
        <f t="shared" ca="1" si="2"/>
        <v>1</v>
      </c>
      <c r="K58" s="47">
        <f t="shared" si="3"/>
        <v>25.03</v>
      </c>
      <c r="L58" s="47">
        <f t="shared" si="4"/>
        <v>25.22</v>
      </c>
      <c r="M58" s="47">
        <f t="shared" si="5"/>
        <v>24.87</v>
      </c>
      <c r="N58" s="47">
        <f t="shared" si="6"/>
        <v>25.04</v>
      </c>
      <c r="O58" s="48">
        <f t="shared" ca="1" si="7"/>
        <v>233700</v>
      </c>
      <c r="U58" s="84">
        <v>38155</v>
      </c>
      <c r="V58" s="162">
        <v>0.01</v>
      </c>
      <c r="W58" s="47">
        <f t="shared" ca="1" si="8"/>
        <v>26.28</v>
      </c>
      <c r="X58" s="84">
        <f t="shared" si="9"/>
        <v>37789</v>
      </c>
      <c r="Y58" s="84">
        <f t="shared" ca="1" si="10"/>
        <v>37879</v>
      </c>
      <c r="Z58" s="48">
        <f t="shared" ca="1" si="11"/>
        <v>4</v>
      </c>
      <c r="AA58" s="48">
        <f t="shared" ca="1" si="12"/>
        <v>0</v>
      </c>
      <c r="AB58" s="209">
        <f t="shared" ca="1" si="13"/>
        <v>0.04</v>
      </c>
      <c r="AC58" s="210">
        <f t="shared" ca="1" si="14"/>
        <v>1.5220700152207001E-3</v>
      </c>
    </row>
    <row r="59" spans="1:29" x14ac:dyDescent="0.25">
      <c r="A59">
        <v>44</v>
      </c>
      <c r="B59" s="84">
        <v>41949</v>
      </c>
      <c r="C59" s="47">
        <v>24.52</v>
      </c>
      <c r="D59" s="47">
        <v>25.03</v>
      </c>
      <c r="E59" s="47">
        <v>24.29</v>
      </c>
      <c r="F59" s="47">
        <v>25.03</v>
      </c>
      <c r="G59" s="48">
        <v>320800</v>
      </c>
      <c r="H59" s="47">
        <v>25.01</v>
      </c>
      <c r="I59" s="51">
        <f t="shared" si="1"/>
        <v>0.99920095884938076</v>
      </c>
      <c r="J59" s="51">
        <f t="shared" ca="1" si="2"/>
        <v>1</v>
      </c>
      <c r="K59" s="47">
        <f t="shared" si="3"/>
        <v>24.5</v>
      </c>
      <c r="L59" s="47">
        <f t="shared" si="4"/>
        <v>25.01</v>
      </c>
      <c r="M59" s="47">
        <f t="shared" si="5"/>
        <v>24.27</v>
      </c>
      <c r="N59" s="47">
        <f t="shared" si="6"/>
        <v>25.01</v>
      </c>
      <c r="O59" s="48">
        <f t="shared" ca="1" si="7"/>
        <v>320800</v>
      </c>
      <c r="U59" s="84">
        <v>38064</v>
      </c>
      <c r="V59" s="162">
        <v>0.01</v>
      </c>
      <c r="W59" s="47">
        <f t="shared" ca="1" si="8"/>
        <v>22.01</v>
      </c>
      <c r="X59" s="84">
        <f t="shared" si="9"/>
        <v>37698</v>
      </c>
      <c r="Y59" s="84">
        <f t="shared" ca="1" si="10"/>
        <v>37879</v>
      </c>
      <c r="Z59" s="48">
        <f t="shared" ca="1" si="11"/>
        <v>3</v>
      </c>
      <c r="AA59" s="48">
        <f t="shared" ca="1" si="12"/>
        <v>0</v>
      </c>
      <c r="AB59" s="209">
        <f t="shared" ca="1" si="13"/>
        <v>0.03</v>
      </c>
      <c r="AC59" s="210">
        <f t="shared" ca="1" si="14"/>
        <v>1.3630168105406631E-3</v>
      </c>
    </row>
    <row r="60" spans="1:29" x14ac:dyDescent="0.25">
      <c r="A60">
        <v>45</v>
      </c>
      <c r="B60" s="84">
        <v>41948</v>
      </c>
      <c r="C60" s="47">
        <v>24.9</v>
      </c>
      <c r="D60" s="47">
        <v>24.95</v>
      </c>
      <c r="E60" s="47">
        <v>24.35</v>
      </c>
      <c r="F60" s="47">
        <v>24.46</v>
      </c>
      <c r="G60" s="48">
        <v>323500</v>
      </c>
      <c r="H60" s="47">
        <v>24.44</v>
      </c>
      <c r="I60" s="51">
        <f t="shared" si="1"/>
        <v>0.99918233851185612</v>
      </c>
      <c r="J60" s="51">
        <f t="shared" ca="1" si="2"/>
        <v>1</v>
      </c>
      <c r="K60" s="47">
        <f t="shared" si="3"/>
        <v>24.88</v>
      </c>
      <c r="L60" s="47">
        <f t="shared" si="4"/>
        <v>24.93</v>
      </c>
      <c r="M60" s="47">
        <f t="shared" si="5"/>
        <v>24.33</v>
      </c>
      <c r="N60" s="47">
        <f t="shared" si="6"/>
        <v>24.44</v>
      </c>
      <c r="O60" s="48">
        <f t="shared" ca="1" si="7"/>
        <v>323500</v>
      </c>
      <c r="U60" s="84">
        <v>37973</v>
      </c>
      <c r="V60" s="162">
        <v>0.01</v>
      </c>
      <c r="W60" s="47">
        <f t="shared" ca="1" si="8"/>
        <v>25.04</v>
      </c>
      <c r="X60" s="84">
        <f t="shared" si="9"/>
        <v>37608</v>
      </c>
      <c r="Y60" s="84">
        <f t="shared" ca="1" si="10"/>
        <v>37879</v>
      </c>
      <c r="Z60" s="48">
        <f t="shared" ca="1" si="11"/>
        <v>2</v>
      </c>
      <c r="AA60" s="48">
        <f t="shared" ca="1" si="12"/>
        <v>0</v>
      </c>
      <c r="AB60" s="209">
        <f t="shared" ca="1" si="13"/>
        <v>0.02</v>
      </c>
      <c r="AC60" s="210">
        <f t="shared" ca="1" si="14"/>
        <v>7.9872204472843458E-4</v>
      </c>
    </row>
    <row r="61" spans="1:29" x14ac:dyDescent="0.25">
      <c r="A61">
        <v>46</v>
      </c>
      <c r="B61" s="84">
        <v>41947</v>
      </c>
      <c r="C61" s="47">
        <v>24.64</v>
      </c>
      <c r="D61" s="47">
        <v>25.17</v>
      </c>
      <c r="E61" s="47">
        <v>24.5</v>
      </c>
      <c r="F61" s="47">
        <v>24.73</v>
      </c>
      <c r="G61" s="48">
        <v>455800</v>
      </c>
      <c r="H61" s="47">
        <v>24.71</v>
      </c>
      <c r="I61" s="51">
        <f t="shared" si="1"/>
        <v>0.99919126566922767</v>
      </c>
      <c r="J61" s="51">
        <f t="shared" ca="1" si="2"/>
        <v>1</v>
      </c>
      <c r="K61" s="47">
        <f t="shared" si="3"/>
        <v>24.62</v>
      </c>
      <c r="L61" s="47">
        <f t="shared" si="4"/>
        <v>25.15</v>
      </c>
      <c r="M61" s="47">
        <f t="shared" si="5"/>
        <v>24.48</v>
      </c>
      <c r="N61" s="47">
        <f t="shared" si="6"/>
        <v>24.71</v>
      </c>
      <c r="O61" s="48">
        <f t="shared" ca="1" si="7"/>
        <v>455800</v>
      </c>
      <c r="U61" s="84">
        <v>37879</v>
      </c>
      <c r="V61" s="162">
        <v>0.01</v>
      </c>
      <c r="W61" s="47">
        <f t="shared" ca="1" si="8"/>
        <v>26.21</v>
      </c>
      <c r="X61" s="84">
        <f t="shared" si="9"/>
        <v>37514</v>
      </c>
      <c r="Y61" s="84">
        <f t="shared" ca="1" si="10"/>
        <v>37879</v>
      </c>
      <c r="Z61" s="48">
        <f t="shared" ca="1" si="11"/>
        <v>1</v>
      </c>
      <c r="AA61" s="48">
        <f t="shared" ca="1" si="12"/>
        <v>1</v>
      </c>
      <c r="AB61" s="209">
        <f t="shared" ca="1" si="13"/>
        <v>0.01</v>
      </c>
      <c r="AC61" s="210">
        <f t="shared" ca="1" si="14"/>
        <v>3.8153376573826786E-4</v>
      </c>
    </row>
    <row r="62" spans="1:29" x14ac:dyDescent="0.25">
      <c r="A62">
        <v>47</v>
      </c>
      <c r="B62" s="84">
        <v>41946</v>
      </c>
      <c r="C62" s="47">
        <v>25.19</v>
      </c>
      <c r="D62" s="47">
        <v>25.25</v>
      </c>
      <c r="E62" s="47">
        <v>24.53</v>
      </c>
      <c r="F62" s="47">
        <v>24.67</v>
      </c>
      <c r="G62" s="48">
        <v>593200</v>
      </c>
      <c r="H62" s="47">
        <v>24.65</v>
      </c>
      <c r="I62" s="51">
        <f t="shared" si="1"/>
        <v>0.99918929874341289</v>
      </c>
      <c r="J62" s="51">
        <f t="shared" ca="1" si="2"/>
        <v>1</v>
      </c>
      <c r="K62" s="47">
        <f t="shared" si="3"/>
        <v>25.17</v>
      </c>
      <c r="L62" s="47">
        <f t="shared" si="4"/>
        <v>25.23</v>
      </c>
      <c r="M62" s="47">
        <f t="shared" si="5"/>
        <v>24.51</v>
      </c>
      <c r="N62" s="47">
        <f t="shared" si="6"/>
        <v>24.65</v>
      </c>
      <c r="O62" s="48">
        <f t="shared" ca="1" si="7"/>
        <v>593200</v>
      </c>
      <c r="U62" s="84"/>
      <c r="V62" s="162"/>
      <c r="W62" s="47"/>
      <c r="X62" s="84"/>
      <c r="Y62" s="84"/>
      <c r="Z62" s="48"/>
      <c r="AA62" s="48"/>
      <c r="AB62" s="209"/>
      <c r="AC62" s="210"/>
    </row>
    <row r="63" spans="1:29" x14ac:dyDescent="0.25">
      <c r="A63">
        <v>48</v>
      </c>
      <c r="B63" s="84">
        <v>41943</v>
      </c>
      <c r="C63" s="47">
        <v>25.66</v>
      </c>
      <c r="D63" s="47">
        <v>25.68</v>
      </c>
      <c r="E63" s="47">
        <v>25.04</v>
      </c>
      <c r="F63" s="47">
        <v>25.14</v>
      </c>
      <c r="G63" s="48">
        <v>508600</v>
      </c>
      <c r="H63" s="47">
        <v>25.12</v>
      </c>
      <c r="I63" s="51">
        <f t="shared" si="1"/>
        <v>0.99920445505171041</v>
      </c>
      <c r="J63" s="51">
        <f t="shared" ca="1" si="2"/>
        <v>1</v>
      </c>
      <c r="K63" s="47">
        <f t="shared" si="3"/>
        <v>25.64</v>
      </c>
      <c r="L63" s="47">
        <f t="shared" si="4"/>
        <v>25.66</v>
      </c>
      <c r="M63" s="47">
        <f t="shared" si="5"/>
        <v>25.02</v>
      </c>
      <c r="N63" s="47">
        <f t="shared" si="6"/>
        <v>25.12</v>
      </c>
      <c r="O63" s="48">
        <f t="shared" ca="1" si="7"/>
        <v>508600</v>
      </c>
      <c r="U63" s="84"/>
      <c r="V63" s="162"/>
      <c r="W63" s="47"/>
      <c r="X63" s="84"/>
      <c r="Y63" s="84"/>
      <c r="Z63" s="48"/>
      <c r="AA63" s="48"/>
      <c r="AB63" s="209"/>
      <c r="AC63" s="210"/>
    </row>
    <row r="64" spans="1:29" x14ac:dyDescent="0.25">
      <c r="A64">
        <v>49</v>
      </c>
      <c r="B64" s="84">
        <v>41942</v>
      </c>
      <c r="C64" s="47">
        <v>25.08</v>
      </c>
      <c r="D64" s="47">
        <v>25.4</v>
      </c>
      <c r="E64" s="47">
        <v>24.83</v>
      </c>
      <c r="F64" s="47">
        <v>25.03</v>
      </c>
      <c r="G64" s="48">
        <v>360600</v>
      </c>
      <c r="H64" s="47">
        <v>25.01</v>
      </c>
      <c r="I64" s="51">
        <f t="shared" si="1"/>
        <v>0.99920095884938076</v>
      </c>
      <c r="J64" s="51">
        <f t="shared" ca="1" si="2"/>
        <v>1</v>
      </c>
      <c r="K64" s="47">
        <f t="shared" si="3"/>
        <v>25.06</v>
      </c>
      <c r="L64" s="47">
        <f t="shared" si="4"/>
        <v>25.38</v>
      </c>
      <c r="M64" s="47">
        <f t="shared" si="5"/>
        <v>24.81</v>
      </c>
      <c r="N64" s="47">
        <f t="shared" si="6"/>
        <v>25.01</v>
      </c>
      <c r="O64" s="48">
        <f t="shared" ca="1" si="7"/>
        <v>360600</v>
      </c>
      <c r="U64" s="84"/>
      <c r="V64" s="162"/>
      <c r="W64" s="47"/>
      <c r="X64" s="84"/>
      <c r="Y64" s="84"/>
      <c r="Z64" s="48"/>
      <c r="AA64" s="48"/>
      <c r="AB64" s="209"/>
      <c r="AC64" s="210"/>
    </row>
    <row r="65" spans="1:29" x14ac:dyDescent="0.25">
      <c r="A65">
        <v>50</v>
      </c>
      <c r="B65" s="84">
        <v>41941</v>
      </c>
      <c r="C65" s="47">
        <v>25.08</v>
      </c>
      <c r="D65" s="47">
        <v>25.5</v>
      </c>
      <c r="E65" s="47">
        <v>24.75</v>
      </c>
      <c r="F65" s="47">
        <v>25.22</v>
      </c>
      <c r="G65" s="48">
        <v>409600</v>
      </c>
      <c r="H65" s="47">
        <v>25.2</v>
      </c>
      <c r="I65" s="51">
        <f t="shared" si="1"/>
        <v>0.99920697858842189</v>
      </c>
      <c r="J65" s="51">
        <f t="shared" ca="1" si="2"/>
        <v>1</v>
      </c>
      <c r="K65" s="47">
        <f t="shared" si="3"/>
        <v>25.06</v>
      </c>
      <c r="L65" s="47">
        <f t="shared" si="4"/>
        <v>25.48</v>
      </c>
      <c r="M65" s="47">
        <f t="shared" si="5"/>
        <v>24.73</v>
      </c>
      <c r="N65" s="47">
        <f t="shared" si="6"/>
        <v>25.2</v>
      </c>
      <c r="O65" s="48">
        <f t="shared" ca="1" si="7"/>
        <v>409600</v>
      </c>
      <c r="U65" s="84"/>
      <c r="V65" s="162"/>
      <c r="W65" s="47"/>
      <c r="X65" s="84"/>
      <c r="Y65" s="84"/>
      <c r="Z65" s="48"/>
      <c r="AA65" s="48"/>
      <c r="AB65" s="209"/>
      <c r="AC65" s="210"/>
    </row>
    <row r="66" spans="1:29" x14ac:dyDescent="0.25">
      <c r="A66">
        <v>51</v>
      </c>
      <c r="B66" s="84">
        <v>41940</v>
      </c>
      <c r="C66" s="47">
        <v>24.52</v>
      </c>
      <c r="D66" s="47">
        <v>25.01</v>
      </c>
      <c r="E66" s="47">
        <v>24.29</v>
      </c>
      <c r="F66" s="47">
        <v>24.97</v>
      </c>
      <c r="G66" s="48">
        <v>376400</v>
      </c>
      <c r="H66" s="47">
        <v>24.95</v>
      </c>
      <c r="I66" s="51">
        <f t="shared" si="1"/>
        <v>0.99919903884661598</v>
      </c>
      <c r="J66" s="51">
        <f t="shared" ca="1" si="2"/>
        <v>1</v>
      </c>
      <c r="K66" s="47">
        <f t="shared" si="3"/>
        <v>24.5</v>
      </c>
      <c r="L66" s="47">
        <f t="shared" si="4"/>
        <v>24.99</v>
      </c>
      <c r="M66" s="47">
        <f t="shared" si="5"/>
        <v>24.27</v>
      </c>
      <c r="N66" s="47">
        <f t="shared" si="6"/>
        <v>24.95</v>
      </c>
      <c r="O66" s="48">
        <f t="shared" ca="1" si="7"/>
        <v>376400</v>
      </c>
      <c r="U66" s="84"/>
      <c r="V66" s="162"/>
      <c r="W66" s="47"/>
      <c r="X66" s="84"/>
      <c r="Y66" s="84"/>
      <c r="Z66" s="48"/>
      <c r="AA66" s="48"/>
      <c r="AB66" s="209"/>
      <c r="AC66" s="210"/>
    </row>
    <row r="67" spans="1:29" x14ac:dyDescent="0.25">
      <c r="A67">
        <v>52</v>
      </c>
      <c r="B67" s="84">
        <v>41939</v>
      </c>
      <c r="C67" s="47">
        <v>23.91</v>
      </c>
      <c r="D67" s="47">
        <v>24.78</v>
      </c>
      <c r="E67" s="47">
        <v>23.5</v>
      </c>
      <c r="F67" s="47">
        <v>24.37</v>
      </c>
      <c r="G67" s="48">
        <v>573000</v>
      </c>
      <c r="H67" s="47">
        <v>24.35</v>
      </c>
      <c r="I67" s="51">
        <f t="shared" si="1"/>
        <v>0.99917931883463273</v>
      </c>
      <c r="J67" s="51">
        <f t="shared" ca="1" si="2"/>
        <v>1</v>
      </c>
      <c r="K67" s="47">
        <f t="shared" si="3"/>
        <v>23.89</v>
      </c>
      <c r="L67" s="47">
        <f t="shared" si="4"/>
        <v>24.76</v>
      </c>
      <c r="M67" s="47">
        <f t="shared" si="5"/>
        <v>23.48</v>
      </c>
      <c r="N67" s="47">
        <f t="shared" si="6"/>
        <v>24.35</v>
      </c>
      <c r="O67" s="48">
        <f t="shared" ca="1" si="7"/>
        <v>573000</v>
      </c>
      <c r="U67" s="84"/>
      <c r="V67" s="162"/>
      <c r="W67" s="47"/>
      <c r="X67" s="84"/>
      <c r="Y67" s="84"/>
      <c r="Z67" s="48"/>
      <c r="AA67" s="48"/>
      <c r="AB67" s="209"/>
      <c r="AC67" s="210"/>
    </row>
    <row r="68" spans="1:29" x14ac:dyDescent="0.25">
      <c r="A68">
        <v>53</v>
      </c>
      <c r="B68" s="84">
        <v>41936</v>
      </c>
      <c r="C68" s="47">
        <v>25.46</v>
      </c>
      <c r="D68" s="47">
        <v>25.75</v>
      </c>
      <c r="E68" s="47">
        <v>23.89</v>
      </c>
      <c r="F68" s="47">
        <v>24.01</v>
      </c>
      <c r="G68" s="48">
        <v>1112500</v>
      </c>
      <c r="H68" s="47">
        <v>23.99</v>
      </c>
      <c r="I68" s="51">
        <f t="shared" si="1"/>
        <v>0.99916701374427308</v>
      </c>
      <c r="J68" s="51">
        <f t="shared" ca="1" si="2"/>
        <v>1</v>
      </c>
      <c r="K68" s="47">
        <f t="shared" si="3"/>
        <v>25.44</v>
      </c>
      <c r="L68" s="47">
        <f t="shared" si="4"/>
        <v>25.73</v>
      </c>
      <c r="M68" s="47">
        <f t="shared" si="5"/>
        <v>23.87</v>
      </c>
      <c r="N68" s="47">
        <f t="shared" si="6"/>
        <v>23.99</v>
      </c>
      <c r="O68" s="48">
        <f t="shared" ca="1" si="7"/>
        <v>1112500</v>
      </c>
      <c r="U68" s="84"/>
      <c r="V68" s="162"/>
      <c r="W68" s="47"/>
      <c r="X68" s="84"/>
      <c r="Y68" s="84"/>
      <c r="Z68" s="48"/>
      <c r="AA68" s="48"/>
      <c r="AB68" s="209"/>
      <c r="AC68" s="210"/>
    </row>
    <row r="69" spans="1:29" x14ac:dyDescent="0.25">
      <c r="A69">
        <v>54</v>
      </c>
      <c r="B69" s="84">
        <v>41935</v>
      </c>
      <c r="C69" s="47">
        <v>25.28</v>
      </c>
      <c r="D69" s="47">
        <v>25.57</v>
      </c>
      <c r="E69" s="47">
        <v>25.23</v>
      </c>
      <c r="F69" s="47">
        <v>25.32</v>
      </c>
      <c r="G69" s="48">
        <v>227900</v>
      </c>
      <c r="H69" s="47">
        <v>25.3</v>
      </c>
      <c r="I69" s="51">
        <f t="shared" si="1"/>
        <v>0.99921011058451814</v>
      </c>
      <c r="J69" s="51">
        <f t="shared" ca="1" si="2"/>
        <v>1</v>
      </c>
      <c r="K69" s="47">
        <f t="shared" si="3"/>
        <v>25.26</v>
      </c>
      <c r="L69" s="47">
        <f t="shared" si="4"/>
        <v>25.55</v>
      </c>
      <c r="M69" s="47">
        <f t="shared" si="5"/>
        <v>25.21</v>
      </c>
      <c r="N69" s="47">
        <f t="shared" si="6"/>
        <v>25.3</v>
      </c>
      <c r="O69" s="48">
        <f t="shared" ca="1" si="7"/>
        <v>227900</v>
      </c>
      <c r="U69" s="84"/>
      <c r="V69" s="162"/>
      <c r="W69" s="47"/>
      <c r="X69" s="84"/>
      <c r="Y69" s="84"/>
      <c r="Z69" s="48"/>
      <c r="AA69" s="48"/>
      <c r="AB69" s="209"/>
      <c r="AC69" s="210"/>
    </row>
    <row r="70" spans="1:29" x14ac:dyDescent="0.25">
      <c r="A70">
        <v>55</v>
      </c>
      <c r="B70" s="84">
        <v>41934</v>
      </c>
      <c r="C70" s="47">
        <v>25.76</v>
      </c>
      <c r="D70" s="47">
        <v>25.93</v>
      </c>
      <c r="E70" s="47">
        <v>24.92</v>
      </c>
      <c r="F70" s="47">
        <v>24.92</v>
      </c>
      <c r="G70" s="48">
        <v>399300</v>
      </c>
      <c r="H70" s="47">
        <v>24.9</v>
      </c>
      <c r="I70" s="51">
        <f t="shared" si="1"/>
        <v>0.99919743178170128</v>
      </c>
      <c r="J70" s="51">
        <f t="shared" ca="1" si="2"/>
        <v>1</v>
      </c>
      <c r="K70" s="47">
        <f t="shared" si="3"/>
        <v>25.74</v>
      </c>
      <c r="L70" s="47">
        <f t="shared" si="4"/>
        <v>25.91</v>
      </c>
      <c r="M70" s="47">
        <f t="shared" si="5"/>
        <v>24.9</v>
      </c>
      <c r="N70" s="47">
        <f t="shared" si="6"/>
        <v>24.9</v>
      </c>
      <c r="O70" s="48">
        <f t="shared" ca="1" si="7"/>
        <v>399300</v>
      </c>
      <c r="U70" s="84"/>
      <c r="V70" s="162"/>
      <c r="W70" s="47"/>
      <c r="X70" s="84"/>
      <c r="Y70" s="84"/>
      <c r="Z70" s="48"/>
      <c r="AA70" s="48"/>
      <c r="AB70" s="209"/>
      <c r="AC70" s="210"/>
    </row>
    <row r="71" spans="1:29" x14ac:dyDescent="0.25">
      <c r="A71">
        <v>56</v>
      </c>
      <c r="B71" s="84">
        <v>41933</v>
      </c>
      <c r="C71" s="47">
        <v>24.81</v>
      </c>
      <c r="D71" s="47">
        <v>25.58</v>
      </c>
      <c r="E71" s="47">
        <v>24.81</v>
      </c>
      <c r="F71" s="47">
        <v>25.53</v>
      </c>
      <c r="G71" s="48">
        <v>531000</v>
      </c>
      <c r="H71" s="47">
        <v>25.51</v>
      </c>
      <c r="I71" s="51">
        <f t="shared" si="1"/>
        <v>0.99921660791226008</v>
      </c>
      <c r="J71" s="51">
        <f t="shared" ca="1" si="2"/>
        <v>1</v>
      </c>
      <c r="K71" s="47">
        <f t="shared" si="3"/>
        <v>24.79</v>
      </c>
      <c r="L71" s="47">
        <f t="shared" si="4"/>
        <v>25.56</v>
      </c>
      <c r="M71" s="47">
        <f t="shared" si="5"/>
        <v>24.79</v>
      </c>
      <c r="N71" s="47">
        <f t="shared" si="6"/>
        <v>25.51</v>
      </c>
      <c r="O71" s="48">
        <f t="shared" ca="1" si="7"/>
        <v>531000</v>
      </c>
      <c r="U71" s="84"/>
      <c r="V71" s="162"/>
      <c r="W71" s="47"/>
      <c r="X71" s="84"/>
      <c r="Y71" s="84"/>
      <c r="Z71" s="48"/>
      <c r="AA71" s="48"/>
      <c r="AB71" s="209"/>
      <c r="AC71" s="210"/>
    </row>
    <row r="72" spans="1:29" x14ac:dyDescent="0.25">
      <c r="A72">
        <v>57</v>
      </c>
      <c r="B72" s="84">
        <v>41932</v>
      </c>
      <c r="C72" s="47">
        <v>23.96</v>
      </c>
      <c r="D72" s="47">
        <v>24.7</v>
      </c>
      <c r="E72" s="47">
        <v>23.96</v>
      </c>
      <c r="F72" s="47">
        <v>24.66</v>
      </c>
      <c r="G72" s="48">
        <v>364000</v>
      </c>
      <c r="H72" s="47">
        <v>24.64</v>
      </c>
      <c r="I72" s="51">
        <f t="shared" si="1"/>
        <v>0.99918896999188966</v>
      </c>
      <c r="J72" s="51">
        <f t="shared" ca="1" si="2"/>
        <v>1</v>
      </c>
      <c r="K72" s="47">
        <f t="shared" si="3"/>
        <v>23.94</v>
      </c>
      <c r="L72" s="47">
        <f t="shared" si="4"/>
        <v>24.68</v>
      </c>
      <c r="M72" s="47">
        <f t="shared" si="5"/>
        <v>23.94</v>
      </c>
      <c r="N72" s="47">
        <f t="shared" si="6"/>
        <v>24.64</v>
      </c>
      <c r="O72" s="48">
        <f t="shared" ca="1" si="7"/>
        <v>364000</v>
      </c>
      <c r="U72" s="84"/>
      <c r="V72" s="162"/>
      <c r="W72" s="47"/>
      <c r="X72" s="84"/>
      <c r="Y72" s="84"/>
      <c r="Z72" s="48"/>
      <c r="AA72" s="48"/>
      <c r="AB72" s="209"/>
      <c r="AC72" s="210"/>
    </row>
    <row r="73" spans="1:29" x14ac:dyDescent="0.25">
      <c r="A73">
        <v>58</v>
      </c>
      <c r="B73" s="84">
        <v>41929</v>
      </c>
      <c r="C73" s="47">
        <v>24.29</v>
      </c>
      <c r="D73" s="47">
        <v>24.29</v>
      </c>
      <c r="E73" s="47">
        <v>23.67</v>
      </c>
      <c r="F73" s="47">
        <v>24.16</v>
      </c>
      <c r="G73" s="48">
        <v>486400</v>
      </c>
      <c r="H73" s="47">
        <v>24.14</v>
      </c>
      <c r="I73" s="51">
        <f t="shared" si="1"/>
        <v>0.9991721854304636</v>
      </c>
      <c r="J73" s="51">
        <f t="shared" ca="1" si="2"/>
        <v>1</v>
      </c>
      <c r="K73" s="47">
        <f t="shared" si="3"/>
        <v>24.27</v>
      </c>
      <c r="L73" s="47">
        <f t="shared" si="4"/>
        <v>24.27</v>
      </c>
      <c r="M73" s="47">
        <f t="shared" si="5"/>
        <v>23.65</v>
      </c>
      <c r="N73" s="47">
        <f t="shared" si="6"/>
        <v>24.14</v>
      </c>
      <c r="O73" s="48">
        <f t="shared" ca="1" si="7"/>
        <v>486400</v>
      </c>
      <c r="U73" s="84"/>
      <c r="V73" s="162"/>
      <c r="W73" s="47"/>
      <c r="X73" s="84"/>
      <c r="Y73" s="84"/>
      <c r="Z73" s="48"/>
      <c r="AA73" s="48"/>
      <c r="AB73" s="209"/>
      <c r="AC73" s="210"/>
    </row>
    <row r="74" spans="1:29" x14ac:dyDescent="0.25">
      <c r="A74">
        <v>59</v>
      </c>
      <c r="B74" s="84">
        <v>41928</v>
      </c>
      <c r="C74" s="47">
        <v>23.08</v>
      </c>
      <c r="D74" s="47">
        <v>23.94</v>
      </c>
      <c r="E74" s="47">
        <v>23.08</v>
      </c>
      <c r="F74" s="47">
        <v>23.87</v>
      </c>
      <c r="G74" s="48">
        <v>323200</v>
      </c>
      <c r="H74" s="47">
        <v>23.85</v>
      </c>
      <c r="I74" s="51">
        <f t="shared" si="1"/>
        <v>0.99916212819438632</v>
      </c>
      <c r="J74" s="51">
        <f t="shared" ca="1" si="2"/>
        <v>1</v>
      </c>
      <c r="K74" s="47">
        <f t="shared" si="3"/>
        <v>23.06</v>
      </c>
      <c r="L74" s="47">
        <f t="shared" si="4"/>
        <v>23.92</v>
      </c>
      <c r="M74" s="47">
        <f t="shared" si="5"/>
        <v>23.06</v>
      </c>
      <c r="N74" s="47">
        <f t="shared" si="6"/>
        <v>23.85</v>
      </c>
      <c r="O74" s="48">
        <f t="shared" ca="1" si="7"/>
        <v>323200</v>
      </c>
      <c r="U74" s="84"/>
      <c r="V74" s="162"/>
      <c r="W74" s="47"/>
      <c r="X74" s="84"/>
      <c r="Y74" s="84"/>
      <c r="Z74" s="48"/>
      <c r="AA74" s="48"/>
      <c r="AB74" s="209"/>
      <c r="AC74" s="210"/>
    </row>
    <row r="75" spans="1:29" x14ac:dyDescent="0.25">
      <c r="A75">
        <v>60</v>
      </c>
      <c r="B75" s="84">
        <v>41927</v>
      </c>
      <c r="C75" s="47">
        <v>22.69</v>
      </c>
      <c r="D75" s="47">
        <v>23.45</v>
      </c>
      <c r="E75" s="47">
        <v>22.45</v>
      </c>
      <c r="F75" s="47">
        <v>23.37</v>
      </c>
      <c r="G75" s="48">
        <v>339000</v>
      </c>
      <c r="H75" s="47">
        <v>23.35</v>
      </c>
      <c r="I75" s="51">
        <f t="shared" si="1"/>
        <v>0.99914420196833553</v>
      </c>
      <c r="J75" s="51">
        <f t="shared" ca="1" si="2"/>
        <v>1</v>
      </c>
      <c r="K75" s="47">
        <f t="shared" si="3"/>
        <v>22.67</v>
      </c>
      <c r="L75" s="47">
        <f t="shared" si="4"/>
        <v>23.43</v>
      </c>
      <c r="M75" s="47">
        <f t="shared" si="5"/>
        <v>22.43</v>
      </c>
      <c r="N75" s="47">
        <f t="shared" si="6"/>
        <v>23.35</v>
      </c>
      <c r="O75" s="48">
        <f t="shared" ca="1" si="7"/>
        <v>339000</v>
      </c>
      <c r="U75" s="84"/>
      <c r="V75" s="162"/>
      <c r="W75" s="47"/>
      <c r="X75" s="84"/>
      <c r="Y75" s="84"/>
      <c r="Z75" s="48"/>
      <c r="AA75" s="48"/>
      <c r="AB75" s="209"/>
      <c r="AC75" s="210"/>
    </row>
    <row r="76" spans="1:29" x14ac:dyDescent="0.25">
      <c r="A76">
        <v>61</v>
      </c>
      <c r="B76" s="84">
        <v>41926</v>
      </c>
      <c r="C76" s="47">
        <v>22.96</v>
      </c>
      <c r="D76" s="47">
        <v>23.39</v>
      </c>
      <c r="E76" s="47">
        <v>22.6</v>
      </c>
      <c r="F76" s="47">
        <v>23.06</v>
      </c>
      <c r="G76" s="48">
        <v>520000</v>
      </c>
      <c r="H76" s="47">
        <v>23.04</v>
      </c>
      <c r="I76" s="51">
        <f t="shared" si="1"/>
        <v>0.99913269731136167</v>
      </c>
      <c r="J76" s="51">
        <f t="shared" ca="1" si="2"/>
        <v>1</v>
      </c>
      <c r="K76" s="47">
        <f t="shared" si="3"/>
        <v>22.94</v>
      </c>
      <c r="L76" s="47">
        <f t="shared" si="4"/>
        <v>23.37</v>
      </c>
      <c r="M76" s="47">
        <f t="shared" si="5"/>
        <v>22.58</v>
      </c>
      <c r="N76" s="47">
        <f t="shared" si="6"/>
        <v>23.04</v>
      </c>
      <c r="O76" s="48">
        <f t="shared" ca="1" si="7"/>
        <v>520000</v>
      </c>
      <c r="U76" s="84"/>
      <c r="V76" s="162"/>
      <c r="W76" s="47"/>
      <c r="X76" s="84"/>
      <c r="Y76" s="84"/>
      <c r="Z76" s="48"/>
      <c r="AA76" s="48"/>
      <c r="AB76" s="209"/>
      <c r="AC76" s="210"/>
    </row>
    <row r="77" spans="1:29" x14ac:dyDescent="0.25">
      <c r="A77">
        <v>62</v>
      </c>
      <c r="B77" s="84">
        <v>41925</v>
      </c>
      <c r="C77" s="47">
        <v>22.77</v>
      </c>
      <c r="D77" s="47">
        <v>22.88</v>
      </c>
      <c r="E77" s="47">
        <v>22.3</v>
      </c>
      <c r="F77" s="47">
        <v>22.58</v>
      </c>
      <c r="G77" s="48">
        <v>473900</v>
      </c>
      <c r="H77" s="47">
        <v>22.56</v>
      </c>
      <c r="I77" s="51">
        <f t="shared" si="1"/>
        <v>0.99911426040744022</v>
      </c>
      <c r="J77" s="51">
        <f t="shared" ca="1" si="2"/>
        <v>1</v>
      </c>
      <c r="K77" s="47">
        <f t="shared" si="3"/>
        <v>22.75</v>
      </c>
      <c r="L77" s="47">
        <f t="shared" si="4"/>
        <v>22.86</v>
      </c>
      <c r="M77" s="47">
        <f t="shared" si="5"/>
        <v>22.28</v>
      </c>
      <c r="N77" s="47">
        <f t="shared" si="6"/>
        <v>22.56</v>
      </c>
      <c r="O77" s="48">
        <f t="shared" ca="1" si="7"/>
        <v>473900</v>
      </c>
      <c r="U77" s="84"/>
      <c r="V77" s="162"/>
      <c r="W77" s="47"/>
      <c r="X77" s="84"/>
      <c r="Y77" s="84"/>
      <c r="Z77" s="48"/>
      <c r="AA77" s="48"/>
      <c r="AB77" s="209"/>
      <c r="AC77" s="210"/>
    </row>
    <row r="78" spans="1:29" x14ac:dyDescent="0.25">
      <c r="A78">
        <v>63</v>
      </c>
      <c r="B78" s="84">
        <v>41922</v>
      </c>
      <c r="C78" s="47">
        <v>22.55</v>
      </c>
      <c r="D78" s="47">
        <v>22.93</v>
      </c>
      <c r="E78" s="47">
        <v>22.4</v>
      </c>
      <c r="F78" s="47">
        <v>22.64</v>
      </c>
      <c r="G78" s="48">
        <v>366500</v>
      </c>
      <c r="H78" s="47">
        <v>22.62</v>
      </c>
      <c r="I78" s="51">
        <f t="shared" si="1"/>
        <v>0.99911660777385158</v>
      </c>
      <c r="J78" s="51">
        <f t="shared" ca="1" si="2"/>
        <v>1</v>
      </c>
      <c r="K78" s="47">
        <f t="shared" si="3"/>
        <v>22.53</v>
      </c>
      <c r="L78" s="47">
        <f t="shared" si="4"/>
        <v>22.91</v>
      </c>
      <c r="M78" s="47">
        <f t="shared" si="5"/>
        <v>22.38</v>
      </c>
      <c r="N78" s="47">
        <f t="shared" si="6"/>
        <v>22.62</v>
      </c>
      <c r="O78" s="48">
        <f t="shared" ca="1" si="7"/>
        <v>366500</v>
      </c>
      <c r="U78" s="84"/>
      <c r="V78" s="162"/>
      <c r="W78" s="47"/>
      <c r="X78" s="84"/>
      <c r="Y78" s="84"/>
      <c r="Z78" s="48"/>
      <c r="AA78" s="48"/>
      <c r="AB78" s="209"/>
      <c r="AC78" s="210"/>
    </row>
    <row r="79" spans="1:29" x14ac:dyDescent="0.25">
      <c r="A79">
        <v>64</v>
      </c>
      <c r="B79" s="84">
        <v>41921</v>
      </c>
      <c r="C79" s="47">
        <v>23.16</v>
      </c>
      <c r="D79" s="47">
        <v>23.23</v>
      </c>
      <c r="E79" s="47">
        <v>22.51</v>
      </c>
      <c r="F79" s="47">
        <v>22.55</v>
      </c>
      <c r="G79" s="48">
        <v>278700</v>
      </c>
      <c r="H79" s="47">
        <v>22.53</v>
      </c>
      <c r="I79" s="51">
        <f t="shared" si="1"/>
        <v>0.99911308203991134</v>
      </c>
      <c r="J79" s="51">
        <f t="shared" ca="1" si="2"/>
        <v>1</v>
      </c>
      <c r="K79" s="47">
        <f t="shared" si="3"/>
        <v>23.14</v>
      </c>
      <c r="L79" s="47">
        <f t="shared" si="4"/>
        <v>23.21</v>
      </c>
      <c r="M79" s="47">
        <f t="shared" si="5"/>
        <v>22.49</v>
      </c>
      <c r="N79" s="47">
        <f t="shared" si="6"/>
        <v>22.53</v>
      </c>
      <c r="O79" s="48">
        <f t="shared" ca="1" si="7"/>
        <v>278700</v>
      </c>
      <c r="U79" s="84"/>
      <c r="V79" s="162"/>
      <c r="W79" s="47"/>
      <c r="X79" s="84"/>
      <c r="Y79" s="84"/>
      <c r="Z79" s="48"/>
      <c r="AA79" s="48"/>
      <c r="AB79" s="209"/>
      <c r="AC79" s="210"/>
    </row>
    <row r="80" spans="1:29" x14ac:dyDescent="0.25">
      <c r="A80">
        <v>65</v>
      </c>
      <c r="B80" s="84">
        <v>41920</v>
      </c>
      <c r="C80" s="47">
        <v>22.95</v>
      </c>
      <c r="D80" s="47">
        <v>23.26</v>
      </c>
      <c r="E80" s="47">
        <v>22.64</v>
      </c>
      <c r="F80" s="47">
        <v>23.19</v>
      </c>
      <c r="G80" s="48">
        <v>522200</v>
      </c>
      <c r="H80" s="47">
        <v>23.17</v>
      </c>
      <c r="I80" s="51">
        <f t="shared" si="1"/>
        <v>0.99913755929279868</v>
      </c>
      <c r="J80" s="51">
        <f t="shared" ca="1" si="2"/>
        <v>1</v>
      </c>
      <c r="K80" s="47">
        <f t="shared" si="3"/>
        <v>22.93</v>
      </c>
      <c r="L80" s="47">
        <f t="shared" si="4"/>
        <v>23.24</v>
      </c>
      <c r="M80" s="47">
        <f t="shared" si="5"/>
        <v>22.62</v>
      </c>
      <c r="N80" s="47">
        <f t="shared" si="6"/>
        <v>23.17</v>
      </c>
      <c r="O80" s="48">
        <f t="shared" ca="1" si="7"/>
        <v>522200</v>
      </c>
      <c r="U80" s="84"/>
      <c r="V80" s="162"/>
      <c r="W80" s="47"/>
      <c r="X80" s="84"/>
      <c r="Y80" s="84"/>
      <c r="Z80" s="48"/>
      <c r="AA80" s="48"/>
      <c r="AB80" s="209"/>
      <c r="AC80" s="210"/>
    </row>
    <row r="81" spans="1:29" x14ac:dyDescent="0.25">
      <c r="A81">
        <v>66</v>
      </c>
      <c r="B81" s="84">
        <v>41919</v>
      </c>
      <c r="C81" s="47">
        <v>23.28</v>
      </c>
      <c r="D81" s="47">
        <v>23.48</v>
      </c>
      <c r="E81" s="47">
        <v>22.95</v>
      </c>
      <c r="F81" s="47">
        <v>22.98</v>
      </c>
      <c r="G81" s="48">
        <v>241500</v>
      </c>
      <c r="H81" s="47">
        <v>22.96</v>
      </c>
      <c r="I81" s="51">
        <f t="shared" ref="I81:I144" si="15">H81/F81</f>
        <v>0.99912967798085295</v>
      </c>
      <c r="J81" s="51">
        <f t="shared" ref="J81:J144" ca="1" si="16">INDEX(OFFSET($T$15,0,0,$S$13+1,1),MATCH(B81,OFFSET($Q$15,0,0,$S$13+1,1),-1))</f>
        <v>1</v>
      </c>
      <c r="K81" s="47">
        <f t="shared" ref="K81:K144" si="17">ROUND($I81*C81,2)</f>
        <v>23.26</v>
      </c>
      <c r="L81" s="47">
        <f t="shared" ref="L81:L144" si="18">ROUND($I81*D81,2)</f>
        <v>23.46</v>
      </c>
      <c r="M81" s="47">
        <f t="shared" ref="M81:M144" si="19">ROUND($I81*E81,2)</f>
        <v>22.93</v>
      </c>
      <c r="N81" s="47">
        <f t="shared" ref="N81:N144" si="20">ROUND($I81*F81,2)</f>
        <v>22.96</v>
      </c>
      <c r="O81" s="48">
        <f t="shared" ref="O81:O144" ca="1" si="21">G81*J81</f>
        <v>241500</v>
      </c>
      <c r="U81" s="84"/>
      <c r="V81" s="162"/>
      <c r="W81" s="47"/>
      <c r="X81" s="84"/>
      <c r="Y81" s="84"/>
      <c r="Z81" s="48"/>
      <c r="AA81" s="48"/>
      <c r="AB81" s="209"/>
      <c r="AC81" s="210"/>
    </row>
    <row r="82" spans="1:29" x14ac:dyDescent="0.25">
      <c r="A82">
        <v>67</v>
      </c>
      <c r="B82" s="84">
        <v>41918</v>
      </c>
      <c r="C82" s="47">
        <v>23.9</v>
      </c>
      <c r="D82" s="47">
        <v>24.01</v>
      </c>
      <c r="E82" s="47">
        <v>23.45</v>
      </c>
      <c r="F82" s="47">
        <v>23.47</v>
      </c>
      <c r="G82" s="48">
        <v>216800</v>
      </c>
      <c r="H82" s="47">
        <v>23.45</v>
      </c>
      <c r="I82" s="51">
        <f t="shared" si="15"/>
        <v>0.99914784831700043</v>
      </c>
      <c r="J82" s="51">
        <f t="shared" ca="1" si="16"/>
        <v>1</v>
      </c>
      <c r="K82" s="47">
        <f t="shared" si="17"/>
        <v>23.88</v>
      </c>
      <c r="L82" s="47">
        <f t="shared" si="18"/>
        <v>23.99</v>
      </c>
      <c r="M82" s="47">
        <f t="shared" si="19"/>
        <v>23.43</v>
      </c>
      <c r="N82" s="47">
        <f t="shared" si="20"/>
        <v>23.45</v>
      </c>
      <c r="O82" s="48">
        <f t="shared" ca="1" si="21"/>
        <v>216800</v>
      </c>
      <c r="U82" s="84"/>
      <c r="V82" s="162"/>
      <c r="W82" s="47"/>
      <c r="X82" s="84"/>
      <c r="Y82" s="84"/>
      <c r="Z82" s="48"/>
      <c r="AA82" s="48"/>
      <c r="AB82" s="209"/>
      <c r="AC82" s="210"/>
    </row>
    <row r="83" spans="1:29" x14ac:dyDescent="0.25">
      <c r="A83">
        <v>68</v>
      </c>
      <c r="B83" s="84">
        <v>41915</v>
      </c>
      <c r="C83" s="47">
        <v>23.99</v>
      </c>
      <c r="D83" s="47">
        <v>23.99</v>
      </c>
      <c r="E83" s="47">
        <v>23.62</v>
      </c>
      <c r="F83" s="47">
        <v>23.77</v>
      </c>
      <c r="G83" s="48">
        <v>426200</v>
      </c>
      <c r="H83" s="47">
        <v>23.75</v>
      </c>
      <c r="I83" s="51">
        <f t="shared" si="15"/>
        <v>0.99915860328144723</v>
      </c>
      <c r="J83" s="51">
        <f t="shared" ca="1" si="16"/>
        <v>1</v>
      </c>
      <c r="K83" s="47">
        <f t="shared" si="17"/>
        <v>23.97</v>
      </c>
      <c r="L83" s="47">
        <f t="shared" si="18"/>
        <v>23.97</v>
      </c>
      <c r="M83" s="47">
        <f t="shared" si="19"/>
        <v>23.6</v>
      </c>
      <c r="N83" s="47">
        <f t="shared" si="20"/>
        <v>23.75</v>
      </c>
      <c r="O83" s="48">
        <f t="shared" ca="1" si="21"/>
        <v>426200</v>
      </c>
      <c r="U83" s="84"/>
      <c r="V83" s="162"/>
      <c r="W83" s="47"/>
      <c r="X83" s="84"/>
      <c r="Y83" s="84"/>
      <c r="Z83" s="48"/>
      <c r="AA83" s="48"/>
      <c r="AB83" s="209"/>
      <c r="AC83" s="210"/>
    </row>
    <row r="84" spans="1:29" x14ac:dyDescent="0.25">
      <c r="A84">
        <v>69</v>
      </c>
      <c r="B84" s="84">
        <v>41914</v>
      </c>
      <c r="C84" s="47">
        <v>23.44</v>
      </c>
      <c r="D84" s="47">
        <v>23.81</v>
      </c>
      <c r="E84" s="47">
        <v>23.22</v>
      </c>
      <c r="F84" s="47">
        <v>23.73</v>
      </c>
      <c r="G84" s="48">
        <v>237500</v>
      </c>
      <c r="H84" s="47">
        <v>23.71</v>
      </c>
      <c r="I84" s="51">
        <f t="shared" si="15"/>
        <v>0.99915718499789297</v>
      </c>
      <c r="J84" s="51">
        <f t="shared" ca="1" si="16"/>
        <v>1</v>
      </c>
      <c r="K84" s="47">
        <f t="shared" si="17"/>
        <v>23.42</v>
      </c>
      <c r="L84" s="47">
        <f t="shared" si="18"/>
        <v>23.79</v>
      </c>
      <c r="M84" s="47">
        <f t="shared" si="19"/>
        <v>23.2</v>
      </c>
      <c r="N84" s="47">
        <f t="shared" si="20"/>
        <v>23.71</v>
      </c>
      <c r="O84" s="48">
        <f t="shared" ca="1" si="21"/>
        <v>237500</v>
      </c>
      <c r="U84" s="84"/>
      <c r="V84" s="162"/>
      <c r="W84" s="47"/>
      <c r="X84" s="84"/>
      <c r="Y84" s="84"/>
      <c r="Z84" s="48"/>
      <c r="AA84" s="48"/>
      <c r="AB84" s="209"/>
      <c r="AC84" s="210"/>
    </row>
    <row r="85" spans="1:29" x14ac:dyDescent="0.25">
      <c r="A85">
        <v>70</v>
      </c>
      <c r="B85" s="84">
        <v>41913</v>
      </c>
      <c r="C85" s="47">
        <v>23.79</v>
      </c>
      <c r="D85" s="47">
        <v>24.11</v>
      </c>
      <c r="E85" s="47">
        <v>23.34</v>
      </c>
      <c r="F85" s="47">
        <v>23.44</v>
      </c>
      <c r="G85" s="48">
        <v>319800</v>
      </c>
      <c r="H85" s="47">
        <v>23.42</v>
      </c>
      <c r="I85" s="51">
        <f t="shared" si="15"/>
        <v>0.99914675767918093</v>
      </c>
      <c r="J85" s="51">
        <f t="shared" ca="1" si="16"/>
        <v>1</v>
      </c>
      <c r="K85" s="47">
        <f t="shared" si="17"/>
        <v>23.77</v>
      </c>
      <c r="L85" s="47">
        <f t="shared" si="18"/>
        <v>24.09</v>
      </c>
      <c r="M85" s="47">
        <f t="shared" si="19"/>
        <v>23.32</v>
      </c>
      <c r="N85" s="47">
        <f t="shared" si="20"/>
        <v>23.42</v>
      </c>
      <c r="O85" s="48">
        <f t="shared" ca="1" si="21"/>
        <v>319800</v>
      </c>
      <c r="U85" s="84"/>
      <c r="V85" s="162"/>
      <c r="W85" s="47"/>
      <c r="X85" s="84"/>
      <c r="Y85" s="84"/>
      <c r="Z85" s="48"/>
      <c r="AA85" s="48"/>
      <c r="AB85" s="209"/>
      <c r="AC85" s="210"/>
    </row>
    <row r="86" spans="1:29" x14ac:dyDescent="0.25">
      <c r="A86">
        <v>71</v>
      </c>
      <c r="B86" s="84">
        <v>41912</v>
      </c>
      <c r="C86" s="47">
        <v>24.05</v>
      </c>
      <c r="D86" s="47">
        <v>24.14</v>
      </c>
      <c r="E86" s="47">
        <v>23.86</v>
      </c>
      <c r="F86" s="47">
        <v>23.96</v>
      </c>
      <c r="G86" s="48">
        <v>527500</v>
      </c>
      <c r="H86" s="47">
        <v>23.94</v>
      </c>
      <c r="I86" s="51">
        <f t="shared" si="15"/>
        <v>0.9991652754590985</v>
      </c>
      <c r="J86" s="51">
        <f t="shared" ca="1" si="16"/>
        <v>1</v>
      </c>
      <c r="K86" s="47">
        <f t="shared" si="17"/>
        <v>24.03</v>
      </c>
      <c r="L86" s="47">
        <f t="shared" si="18"/>
        <v>24.12</v>
      </c>
      <c r="M86" s="47">
        <f t="shared" si="19"/>
        <v>23.84</v>
      </c>
      <c r="N86" s="47">
        <f t="shared" si="20"/>
        <v>23.94</v>
      </c>
      <c r="O86" s="48">
        <f t="shared" ca="1" si="21"/>
        <v>527500</v>
      </c>
      <c r="U86" s="84"/>
      <c r="V86" s="162"/>
      <c r="W86" s="47"/>
      <c r="X86" s="84"/>
      <c r="Y86" s="84"/>
      <c r="Z86" s="48"/>
      <c r="AA86" s="48"/>
      <c r="AB86" s="209"/>
      <c r="AC86" s="210"/>
    </row>
    <row r="87" spans="1:29" x14ac:dyDescent="0.25">
      <c r="A87">
        <v>72</v>
      </c>
      <c r="B87" s="84">
        <v>41911</v>
      </c>
      <c r="C87" s="47">
        <v>23.78</v>
      </c>
      <c r="D87" s="47">
        <v>24.22</v>
      </c>
      <c r="E87" s="47">
        <v>23.58</v>
      </c>
      <c r="F87" s="47">
        <v>24.09</v>
      </c>
      <c r="G87" s="48">
        <v>665200</v>
      </c>
      <c r="H87" s="47">
        <v>24.07</v>
      </c>
      <c r="I87" s="51">
        <f t="shared" si="15"/>
        <v>0.99916977999169787</v>
      </c>
      <c r="J87" s="51">
        <f t="shared" ca="1" si="16"/>
        <v>1</v>
      </c>
      <c r="K87" s="47">
        <f t="shared" si="17"/>
        <v>23.76</v>
      </c>
      <c r="L87" s="47">
        <f t="shared" si="18"/>
        <v>24.2</v>
      </c>
      <c r="M87" s="47">
        <f t="shared" si="19"/>
        <v>23.56</v>
      </c>
      <c r="N87" s="47">
        <f t="shared" si="20"/>
        <v>24.07</v>
      </c>
      <c r="O87" s="48">
        <f t="shared" ca="1" si="21"/>
        <v>665200</v>
      </c>
      <c r="U87" s="84"/>
      <c r="V87" s="162"/>
      <c r="W87" s="47"/>
      <c r="X87" s="84"/>
      <c r="Y87" s="84"/>
      <c r="Z87" s="48"/>
      <c r="AA87" s="48"/>
      <c r="AB87" s="209"/>
      <c r="AC87" s="210"/>
    </row>
    <row r="88" spans="1:29" x14ac:dyDescent="0.25">
      <c r="A88">
        <v>73</v>
      </c>
      <c r="B88" s="84">
        <v>41908</v>
      </c>
      <c r="C88" s="47">
        <v>23.51</v>
      </c>
      <c r="D88" s="47">
        <v>24.1</v>
      </c>
      <c r="E88" s="47">
        <v>23.43</v>
      </c>
      <c r="F88" s="47">
        <v>24.03</v>
      </c>
      <c r="G88" s="48">
        <v>407600</v>
      </c>
      <c r="H88" s="47">
        <v>24.01</v>
      </c>
      <c r="I88" s="51">
        <f t="shared" si="15"/>
        <v>0.99916770703287561</v>
      </c>
      <c r="J88" s="51">
        <f t="shared" ca="1" si="16"/>
        <v>1</v>
      </c>
      <c r="K88" s="47">
        <f t="shared" si="17"/>
        <v>23.49</v>
      </c>
      <c r="L88" s="47">
        <f t="shared" si="18"/>
        <v>24.08</v>
      </c>
      <c r="M88" s="47">
        <f t="shared" si="19"/>
        <v>23.41</v>
      </c>
      <c r="N88" s="47">
        <f t="shared" si="20"/>
        <v>24.01</v>
      </c>
      <c r="O88" s="48">
        <f t="shared" ca="1" si="21"/>
        <v>407600</v>
      </c>
      <c r="U88" s="84"/>
      <c r="V88" s="162"/>
      <c r="W88" s="47"/>
      <c r="X88" s="84"/>
      <c r="Y88" s="84"/>
      <c r="Z88" s="48"/>
      <c r="AA88" s="48"/>
      <c r="AB88" s="209"/>
      <c r="AC88" s="210"/>
    </row>
    <row r="89" spans="1:29" x14ac:dyDescent="0.25">
      <c r="A89">
        <v>74</v>
      </c>
      <c r="B89" s="84">
        <v>41907</v>
      </c>
      <c r="C89" s="47">
        <v>23.76</v>
      </c>
      <c r="D89" s="47">
        <v>23.82</v>
      </c>
      <c r="E89" s="47">
        <v>23.22</v>
      </c>
      <c r="F89" s="47">
        <v>23.48</v>
      </c>
      <c r="G89" s="48">
        <v>504000</v>
      </c>
      <c r="H89" s="47">
        <v>23.46</v>
      </c>
      <c r="I89" s="51">
        <f t="shared" si="15"/>
        <v>0.99914821124361164</v>
      </c>
      <c r="J89" s="51">
        <f t="shared" ca="1" si="16"/>
        <v>1</v>
      </c>
      <c r="K89" s="47">
        <f t="shared" si="17"/>
        <v>23.74</v>
      </c>
      <c r="L89" s="47">
        <f t="shared" si="18"/>
        <v>23.8</v>
      </c>
      <c r="M89" s="47">
        <f t="shared" si="19"/>
        <v>23.2</v>
      </c>
      <c r="N89" s="47">
        <f t="shared" si="20"/>
        <v>23.46</v>
      </c>
      <c r="O89" s="48">
        <f t="shared" ca="1" si="21"/>
        <v>504000</v>
      </c>
      <c r="U89" s="84"/>
      <c r="V89" s="162"/>
      <c r="W89" s="47"/>
      <c r="X89" s="84"/>
      <c r="Y89" s="84"/>
      <c r="Z89" s="48"/>
      <c r="AA89" s="48"/>
      <c r="AB89" s="209"/>
      <c r="AC89" s="210"/>
    </row>
    <row r="90" spans="1:29" x14ac:dyDescent="0.25">
      <c r="A90">
        <v>75</v>
      </c>
      <c r="B90" s="84">
        <v>41906</v>
      </c>
      <c r="C90" s="47">
        <v>23.93</v>
      </c>
      <c r="D90" s="47">
        <v>24.01</v>
      </c>
      <c r="E90" s="47">
        <v>23.73</v>
      </c>
      <c r="F90" s="47">
        <v>23.79</v>
      </c>
      <c r="G90" s="48">
        <v>286200</v>
      </c>
      <c r="H90" s="47">
        <v>23.77</v>
      </c>
      <c r="I90" s="51">
        <f t="shared" si="15"/>
        <v>0.99915931063472052</v>
      </c>
      <c r="J90" s="51">
        <f t="shared" ca="1" si="16"/>
        <v>1</v>
      </c>
      <c r="K90" s="47">
        <f t="shared" si="17"/>
        <v>23.91</v>
      </c>
      <c r="L90" s="47">
        <f t="shared" si="18"/>
        <v>23.99</v>
      </c>
      <c r="M90" s="47">
        <f t="shared" si="19"/>
        <v>23.71</v>
      </c>
      <c r="N90" s="47">
        <f t="shared" si="20"/>
        <v>23.77</v>
      </c>
      <c r="O90" s="48">
        <f t="shared" ca="1" si="21"/>
        <v>286200</v>
      </c>
      <c r="U90" s="84"/>
      <c r="V90" s="162"/>
      <c r="W90" s="47"/>
      <c r="X90" s="84"/>
      <c r="Y90" s="84"/>
      <c r="Z90" s="48"/>
      <c r="AA90" s="48"/>
      <c r="AB90" s="209"/>
      <c r="AC90" s="210"/>
    </row>
    <row r="91" spans="1:29" x14ac:dyDescent="0.25">
      <c r="A91">
        <v>76</v>
      </c>
      <c r="B91" s="84">
        <v>41905</v>
      </c>
      <c r="C91" s="47">
        <v>24.28</v>
      </c>
      <c r="D91" s="47">
        <v>24.42</v>
      </c>
      <c r="E91" s="47">
        <v>23.89</v>
      </c>
      <c r="F91" s="47">
        <v>23.94</v>
      </c>
      <c r="G91" s="48">
        <v>308100</v>
      </c>
      <c r="H91" s="47">
        <v>23.92</v>
      </c>
      <c r="I91" s="51">
        <f t="shared" si="15"/>
        <v>0.99916457811194659</v>
      </c>
      <c r="J91" s="51">
        <f t="shared" ca="1" si="16"/>
        <v>1</v>
      </c>
      <c r="K91" s="47">
        <f t="shared" si="17"/>
        <v>24.26</v>
      </c>
      <c r="L91" s="47">
        <f t="shared" si="18"/>
        <v>24.4</v>
      </c>
      <c r="M91" s="47">
        <f t="shared" si="19"/>
        <v>23.87</v>
      </c>
      <c r="N91" s="47">
        <f t="shared" si="20"/>
        <v>23.92</v>
      </c>
      <c r="O91" s="48">
        <f t="shared" ca="1" si="21"/>
        <v>308100</v>
      </c>
      <c r="U91" s="84"/>
      <c r="V91" s="162"/>
      <c r="W91" s="47"/>
      <c r="X91" s="84"/>
      <c r="Y91" s="84"/>
      <c r="Z91" s="48"/>
      <c r="AA91" s="48"/>
      <c r="AB91" s="209"/>
      <c r="AC91" s="210"/>
    </row>
    <row r="92" spans="1:29" x14ac:dyDescent="0.25">
      <c r="A92">
        <v>77</v>
      </c>
      <c r="B92" s="84">
        <v>41904</v>
      </c>
      <c r="C92" s="47">
        <v>24.61</v>
      </c>
      <c r="D92" s="47">
        <v>24.61</v>
      </c>
      <c r="E92" s="47">
        <v>24.31</v>
      </c>
      <c r="F92" s="47">
        <v>24.42</v>
      </c>
      <c r="G92" s="48">
        <v>286700</v>
      </c>
      <c r="H92" s="47">
        <v>24.4</v>
      </c>
      <c r="I92" s="51">
        <f t="shared" si="15"/>
        <v>0.99918099918099901</v>
      </c>
      <c r="J92" s="51">
        <f t="shared" ca="1" si="16"/>
        <v>1</v>
      </c>
      <c r="K92" s="47">
        <f t="shared" si="17"/>
        <v>24.59</v>
      </c>
      <c r="L92" s="47">
        <f t="shared" si="18"/>
        <v>24.59</v>
      </c>
      <c r="M92" s="47">
        <f t="shared" si="19"/>
        <v>24.29</v>
      </c>
      <c r="N92" s="47">
        <f t="shared" si="20"/>
        <v>24.4</v>
      </c>
      <c r="O92" s="48">
        <f t="shared" ca="1" si="21"/>
        <v>286700</v>
      </c>
      <c r="U92" s="84"/>
      <c r="V92" s="162"/>
      <c r="W92" s="47"/>
      <c r="X92" s="84"/>
      <c r="Y92" s="84"/>
      <c r="Z92" s="48"/>
      <c r="AA92" s="48"/>
      <c r="AB92" s="209"/>
      <c r="AC92" s="210"/>
    </row>
    <row r="93" spans="1:29" x14ac:dyDescent="0.25">
      <c r="A93">
        <v>78</v>
      </c>
      <c r="B93" s="84">
        <v>41901</v>
      </c>
      <c r="C93" s="47">
        <v>25</v>
      </c>
      <c r="D93" s="47">
        <v>25.07</v>
      </c>
      <c r="E93" s="47">
        <v>24.43</v>
      </c>
      <c r="F93" s="47">
        <v>24.7</v>
      </c>
      <c r="G93" s="48">
        <v>1509100</v>
      </c>
      <c r="H93" s="47">
        <v>24.68</v>
      </c>
      <c r="I93" s="51">
        <f t="shared" si="15"/>
        <v>0.99919028340080973</v>
      </c>
      <c r="J93" s="51">
        <f t="shared" ca="1" si="16"/>
        <v>1</v>
      </c>
      <c r="K93" s="47">
        <f t="shared" si="17"/>
        <v>24.98</v>
      </c>
      <c r="L93" s="47">
        <f t="shared" si="18"/>
        <v>25.05</v>
      </c>
      <c r="M93" s="47">
        <f t="shared" si="19"/>
        <v>24.41</v>
      </c>
      <c r="N93" s="47">
        <f t="shared" si="20"/>
        <v>24.68</v>
      </c>
      <c r="O93" s="48">
        <f t="shared" ca="1" si="21"/>
        <v>1509100</v>
      </c>
      <c r="U93" s="84"/>
      <c r="V93" s="162"/>
      <c r="W93" s="47"/>
      <c r="X93" s="84"/>
      <c r="Y93" s="84"/>
      <c r="Z93" s="48"/>
      <c r="AA93" s="48"/>
      <c r="AB93" s="209"/>
      <c r="AC93" s="210"/>
    </row>
    <row r="94" spans="1:29" x14ac:dyDescent="0.25">
      <c r="A94">
        <v>79</v>
      </c>
      <c r="B94" s="84">
        <v>41900</v>
      </c>
      <c r="C94" s="47">
        <v>24.43</v>
      </c>
      <c r="D94" s="47">
        <v>24.91</v>
      </c>
      <c r="E94" s="47">
        <v>24.43</v>
      </c>
      <c r="F94" s="47">
        <v>24.85</v>
      </c>
      <c r="G94" s="48">
        <v>214000</v>
      </c>
      <c r="H94" s="47">
        <v>24.83</v>
      </c>
      <c r="I94" s="51">
        <f t="shared" si="15"/>
        <v>0.99919517102615685</v>
      </c>
      <c r="J94" s="51">
        <f t="shared" ca="1" si="16"/>
        <v>1</v>
      </c>
      <c r="K94" s="47">
        <f t="shared" si="17"/>
        <v>24.41</v>
      </c>
      <c r="L94" s="47">
        <f t="shared" si="18"/>
        <v>24.89</v>
      </c>
      <c r="M94" s="47">
        <f t="shared" si="19"/>
        <v>24.41</v>
      </c>
      <c r="N94" s="47">
        <f t="shared" si="20"/>
        <v>24.83</v>
      </c>
      <c r="O94" s="48">
        <f t="shared" ca="1" si="21"/>
        <v>214000</v>
      </c>
      <c r="U94" s="84"/>
      <c r="V94" s="162"/>
      <c r="W94" s="47"/>
      <c r="X94" s="84"/>
      <c r="Y94" s="84"/>
      <c r="Z94" s="48"/>
      <c r="AA94" s="48"/>
      <c r="AB94" s="209"/>
      <c r="AC94" s="210"/>
    </row>
    <row r="95" spans="1:29" x14ac:dyDescent="0.25">
      <c r="A95">
        <v>80</v>
      </c>
      <c r="B95" s="84">
        <v>41899</v>
      </c>
      <c r="C95" s="47">
        <v>24.38</v>
      </c>
      <c r="D95" s="47">
        <v>24.6</v>
      </c>
      <c r="E95" s="47">
        <v>24.18</v>
      </c>
      <c r="F95" s="47">
        <v>24.36</v>
      </c>
      <c r="G95" s="48">
        <v>313200</v>
      </c>
      <c r="H95" s="47">
        <v>24.34</v>
      </c>
      <c r="I95" s="51">
        <f t="shared" si="15"/>
        <v>0.99917898193760268</v>
      </c>
      <c r="J95" s="51">
        <f t="shared" ca="1" si="16"/>
        <v>1</v>
      </c>
      <c r="K95" s="47">
        <f t="shared" si="17"/>
        <v>24.36</v>
      </c>
      <c r="L95" s="47">
        <f t="shared" si="18"/>
        <v>24.58</v>
      </c>
      <c r="M95" s="47">
        <f t="shared" si="19"/>
        <v>24.16</v>
      </c>
      <c r="N95" s="47">
        <f t="shared" si="20"/>
        <v>24.34</v>
      </c>
      <c r="O95" s="48">
        <f t="shared" ca="1" si="21"/>
        <v>313200</v>
      </c>
      <c r="U95" s="84"/>
      <c r="V95" s="162"/>
      <c r="W95" s="47"/>
      <c r="X95" s="84"/>
      <c r="Y95" s="84"/>
      <c r="Z95" s="48"/>
      <c r="AA95" s="48"/>
      <c r="AB95" s="209"/>
      <c r="AC95" s="210"/>
    </row>
    <row r="96" spans="1:29" x14ac:dyDescent="0.25">
      <c r="A96">
        <v>81</v>
      </c>
      <c r="B96" s="84">
        <v>41898</v>
      </c>
      <c r="C96" s="47">
        <v>24.06</v>
      </c>
      <c r="D96" s="47">
        <v>24.25</v>
      </c>
      <c r="E96" s="47">
        <v>23.93</v>
      </c>
      <c r="F96" s="47">
        <v>24.23</v>
      </c>
      <c r="G96" s="48">
        <v>437300</v>
      </c>
      <c r="H96" s="47">
        <v>24.21</v>
      </c>
      <c r="I96" s="51">
        <f t="shared" si="15"/>
        <v>0.99917457697069745</v>
      </c>
      <c r="J96" s="51">
        <f t="shared" ca="1" si="16"/>
        <v>1</v>
      </c>
      <c r="K96" s="47">
        <f t="shared" si="17"/>
        <v>24.04</v>
      </c>
      <c r="L96" s="47">
        <f t="shared" si="18"/>
        <v>24.23</v>
      </c>
      <c r="M96" s="47">
        <f t="shared" si="19"/>
        <v>23.91</v>
      </c>
      <c r="N96" s="47">
        <f t="shared" si="20"/>
        <v>24.21</v>
      </c>
      <c r="O96" s="48">
        <f t="shared" ca="1" si="21"/>
        <v>437300</v>
      </c>
      <c r="U96" s="84"/>
      <c r="V96" s="162"/>
      <c r="W96" s="47"/>
      <c r="X96" s="84"/>
      <c r="Y96" s="84"/>
      <c r="Z96" s="48"/>
      <c r="AA96" s="48"/>
      <c r="AB96" s="209"/>
      <c r="AC96" s="210"/>
    </row>
    <row r="97" spans="1:29" x14ac:dyDescent="0.25">
      <c r="A97">
        <v>82</v>
      </c>
      <c r="B97" s="84">
        <v>41897</v>
      </c>
      <c r="C97" s="47">
        <v>24.53</v>
      </c>
      <c r="D97" s="47">
        <v>24.53</v>
      </c>
      <c r="E97" s="47">
        <v>24.09</v>
      </c>
      <c r="F97" s="47">
        <v>24.1</v>
      </c>
      <c r="G97" s="48">
        <v>540700</v>
      </c>
      <c r="H97" s="47">
        <v>24.06</v>
      </c>
      <c r="I97" s="51">
        <f t="shared" si="15"/>
        <v>0.9983402489626555</v>
      </c>
      <c r="J97" s="51">
        <f t="shared" ca="1" si="16"/>
        <v>1</v>
      </c>
      <c r="K97" s="47">
        <f t="shared" si="17"/>
        <v>24.49</v>
      </c>
      <c r="L97" s="47">
        <f t="shared" si="18"/>
        <v>24.49</v>
      </c>
      <c r="M97" s="47">
        <f t="shared" si="19"/>
        <v>24.05</v>
      </c>
      <c r="N97" s="47">
        <f t="shared" si="20"/>
        <v>24.06</v>
      </c>
      <c r="O97" s="48">
        <f t="shared" ca="1" si="21"/>
        <v>540700</v>
      </c>
      <c r="U97" s="84"/>
      <c r="V97" s="162"/>
      <c r="W97" s="47"/>
      <c r="X97" s="84"/>
      <c r="Y97" s="84"/>
      <c r="Z97" s="48"/>
      <c r="AA97" s="48"/>
      <c r="AB97" s="209"/>
      <c r="AC97" s="210"/>
    </row>
    <row r="98" spans="1:29" x14ac:dyDescent="0.25">
      <c r="A98">
        <v>83</v>
      </c>
      <c r="B98" s="84">
        <v>41894</v>
      </c>
      <c r="C98" s="47">
        <v>24.15</v>
      </c>
      <c r="D98" s="47">
        <v>24.64</v>
      </c>
      <c r="E98" s="47">
        <v>24.08</v>
      </c>
      <c r="F98" s="47">
        <v>24.57</v>
      </c>
      <c r="G98" s="48">
        <v>468000</v>
      </c>
      <c r="H98" s="47">
        <v>24.53</v>
      </c>
      <c r="I98" s="51">
        <f t="shared" si="15"/>
        <v>0.99837199837199841</v>
      </c>
      <c r="J98" s="51">
        <f t="shared" ca="1" si="16"/>
        <v>1</v>
      </c>
      <c r="K98" s="47">
        <f t="shared" si="17"/>
        <v>24.11</v>
      </c>
      <c r="L98" s="47">
        <f t="shared" si="18"/>
        <v>24.6</v>
      </c>
      <c r="M98" s="47">
        <f t="shared" si="19"/>
        <v>24.04</v>
      </c>
      <c r="N98" s="47">
        <f t="shared" si="20"/>
        <v>24.53</v>
      </c>
      <c r="O98" s="48">
        <f t="shared" ca="1" si="21"/>
        <v>468000</v>
      </c>
      <c r="U98" s="84"/>
      <c r="V98" s="162"/>
      <c r="W98" s="47"/>
      <c r="X98" s="84"/>
      <c r="Y98" s="84"/>
      <c r="Z98" s="48"/>
      <c r="AA98" s="48"/>
      <c r="AB98" s="209"/>
      <c r="AC98" s="210"/>
    </row>
    <row r="99" spans="1:29" x14ac:dyDescent="0.25">
      <c r="A99">
        <v>84</v>
      </c>
      <c r="B99" s="84">
        <v>41893</v>
      </c>
      <c r="C99" s="47">
        <v>24.03</v>
      </c>
      <c r="D99" s="47">
        <v>24.24</v>
      </c>
      <c r="E99" s="47">
        <v>23.65</v>
      </c>
      <c r="F99" s="47">
        <v>24.07</v>
      </c>
      <c r="G99" s="48">
        <v>456500</v>
      </c>
      <c r="H99" s="47">
        <v>24.03</v>
      </c>
      <c r="I99" s="51">
        <f t="shared" si="15"/>
        <v>0.99833818030743671</v>
      </c>
      <c r="J99" s="51">
        <f t="shared" ca="1" si="16"/>
        <v>1</v>
      </c>
      <c r="K99" s="47">
        <f t="shared" si="17"/>
        <v>23.99</v>
      </c>
      <c r="L99" s="47">
        <f t="shared" si="18"/>
        <v>24.2</v>
      </c>
      <c r="M99" s="47">
        <f t="shared" si="19"/>
        <v>23.61</v>
      </c>
      <c r="N99" s="47">
        <f t="shared" si="20"/>
        <v>24.03</v>
      </c>
      <c r="O99" s="48">
        <f t="shared" ca="1" si="21"/>
        <v>456500</v>
      </c>
      <c r="U99" s="84"/>
      <c r="V99" s="162"/>
      <c r="W99" s="47"/>
      <c r="X99" s="84"/>
      <c r="Y99" s="84"/>
      <c r="Z99" s="48"/>
      <c r="AA99" s="48"/>
      <c r="AB99" s="209"/>
      <c r="AC99" s="210"/>
    </row>
    <row r="100" spans="1:29" x14ac:dyDescent="0.25">
      <c r="A100">
        <v>85</v>
      </c>
      <c r="B100" s="84">
        <v>41892</v>
      </c>
      <c r="C100" s="47">
        <v>24</v>
      </c>
      <c r="D100" s="47">
        <v>24.16</v>
      </c>
      <c r="E100" s="47">
        <v>23.82</v>
      </c>
      <c r="F100" s="47">
        <v>24.09</v>
      </c>
      <c r="G100" s="48">
        <v>246100</v>
      </c>
      <c r="H100" s="47">
        <v>24.05</v>
      </c>
      <c r="I100" s="51">
        <f t="shared" si="15"/>
        <v>0.99833955998339563</v>
      </c>
      <c r="J100" s="51">
        <f t="shared" ca="1" si="16"/>
        <v>1</v>
      </c>
      <c r="K100" s="47">
        <f t="shared" si="17"/>
        <v>23.96</v>
      </c>
      <c r="L100" s="47">
        <f t="shared" si="18"/>
        <v>24.12</v>
      </c>
      <c r="M100" s="47">
        <f t="shared" si="19"/>
        <v>23.78</v>
      </c>
      <c r="N100" s="47">
        <f t="shared" si="20"/>
        <v>24.05</v>
      </c>
      <c r="O100" s="48">
        <f t="shared" ca="1" si="21"/>
        <v>246100</v>
      </c>
      <c r="U100" s="84"/>
      <c r="V100" s="162"/>
      <c r="W100" s="47"/>
      <c r="X100" s="84"/>
      <c r="Y100" s="84"/>
      <c r="Z100" s="48"/>
      <c r="AA100" s="48"/>
      <c r="AB100" s="209"/>
      <c r="AC100" s="210"/>
    </row>
    <row r="101" spans="1:29" x14ac:dyDescent="0.25">
      <c r="A101">
        <v>86</v>
      </c>
      <c r="B101" s="84">
        <v>41891</v>
      </c>
      <c r="C101" s="47">
        <v>24.19</v>
      </c>
      <c r="D101" s="47">
        <v>24.42</v>
      </c>
      <c r="E101" s="47">
        <v>23.87</v>
      </c>
      <c r="F101" s="47">
        <v>23.94</v>
      </c>
      <c r="G101" s="48">
        <v>228300</v>
      </c>
      <c r="H101" s="47">
        <v>23.9</v>
      </c>
      <c r="I101" s="51">
        <f t="shared" si="15"/>
        <v>0.99832915622389296</v>
      </c>
      <c r="J101" s="51">
        <f t="shared" ca="1" si="16"/>
        <v>1</v>
      </c>
      <c r="K101" s="47">
        <f t="shared" si="17"/>
        <v>24.15</v>
      </c>
      <c r="L101" s="47">
        <f t="shared" si="18"/>
        <v>24.38</v>
      </c>
      <c r="M101" s="47">
        <f t="shared" si="19"/>
        <v>23.83</v>
      </c>
      <c r="N101" s="47">
        <f t="shared" si="20"/>
        <v>23.9</v>
      </c>
      <c r="O101" s="48">
        <f t="shared" ca="1" si="21"/>
        <v>228300</v>
      </c>
      <c r="U101" s="84"/>
      <c r="V101" s="162"/>
      <c r="W101" s="47"/>
      <c r="X101" s="84"/>
      <c r="Y101" s="84"/>
      <c r="Z101" s="48"/>
      <c r="AA101" s="48"/>
      <c r="AB101" s="209"/>
      <c r="AC101" s="210"/>
    </row>
    <row r="102" spans="1:29" x14ac:dyDescent="0.25">
      <c r="A102">
        <v>87</v>
      </c>
      <c r="B102" s="84">
        <v>41890</v>
      </c>
      <c r="C102" s="47">
        <v>23.95</v>
      </c>
      <c r="D102" s="47">
        <v>24.41</v>
      </c>
      <c r="E102" s="47">
        <v>23.76</v>
      </c>
      <c r="F102" s="47">
        <v>24.16</v>
      </c>
      <c r="G102" s="48">
        <v>471100</v>
      </c>
      <c r="H102" s="47">
        <v>24.12</v>
      </c>
      <c r="I102" s="51">
        <f t="shared" si="15"/>
        <v>0.9983443708609272</v>
      </c>
      <c r="J102" s="51">
        <f t="shared" ca="1" si="16"/>
        <v>1</v>
      </c>
      <c r="K102" s="47">
        <f t="shared" si="17"/>
        <v>23.91</v>
      </c>
      <c r="L102" s="47">
        <f t="shared" si="18"/>
        <v>24.37</v>
      </c>
      <c r="M102" s="47">
        <f t="shared" si="19"/>
        <v>23.72</v>
      </c>
      <c r="N102" s="47">
        <f t="shared" si="20"/>
        <v>24.12</v>
      </c>
      <c r="O102" s="48">
        <f t="shared" ca="1" si="21"/>
        <v>471100</v>
      </c>
      <c r="U102" s="84"/>
      <c r="V102" s="162"/>
      <c r="W102" s="47"/>
      <c r="X102" s="84"/>
      <c r="Y102" s="84"/>
      <c r="Z102" s="48"/>
      <c r="AA102" s="48"/>
      <c r="AB102" s="209"/>
      <c r="AC102" s="210"/>
    </row>
    <row r="103" spans="1:29" x14ac:dyDescent="0.25">
      <c r="A103">
        <v>88</v>
      </c>
      <c r="B103" s="84">
        <v>41887</v>
      </c>
      <c r="C103" s="47">
        <v>23.89</v>
      </c>
      <c r="D103" s="47">
        <v>24.01</v>
      </c>
      <c r="E103" s="47">
        <v>23.74</v>
      </c>
      <c r="F103" s="47">
        <v>23.89</v>
      </c>
      <c r="G103" s="48">
        <v>257000</v>
      </c>
      <c r="H103" s="47">
        <v>23.85</v>
      </c>
      <c r="I103" s="51">
        <f t="shared" si="15"/>
        <v>0.99832565927166184</v>
      </c>
      <c r="J103" s="51">
        <f t="shared" ca="1" si="16"/>
        <v>1</v>
      </c>
      <c r="K103" s="47">
        <f t="shared" si="17"/>
        <v>23.85</v>
      </c>
      <c r="L103" s="47">
        <f t="shared" si="18"/>
        <v>23.97</v>
      </c>
      <c r="M103" s="47">
        <f t="shared" si="19"/>
        <v>23.7</v>
      </c>
      <c r="N103" s="47">
        <f t="shared" si="20"/>
        <v>23.85</v>
      </c>
      <c r="O103" s="48">
        <f t="shared" ca="1" si="21"/>
        <v>257000</v>
      </c>
      <c r="U103" s="84"/>
      <c r="V103" s="162"/>
      <c r="W103" s="47"/>
      <c r="X103" s="84"/>
      <c r="Y103" s="84"/>
      <c r="Z103" s="48"/>
      <c r="AA103" s="48"/>
      <c r="AB103" s="209"/>
      <c r="AC103" s="210"/>
    </row>
    <row r="104" spans="1:29" x14ac:dyDescent="0.25">
      <c r="A104">
        <v>89</v>
      </c>
      <c r="B104" s="84">
        <v>41886</v>
      </c>
      <c r="C104" s="47">
        <v>23.98</v>
      </c>
      <c r="D104" s="47">
        <v>24.16</v>
      </c>
      <c r="E104" s="47">
        <v>23.78</v>
      </c>
      <c r="F104" s="47">
        <v>23.83</v>
      </c>
      <c r="G104" s="48">
        <v>163400</v>
      </c>
      <c r="H104" s="47">
        <v>23.79</v>
      </c>
      <c r="I104" s="51">
        <f t="shared" si="15"/>
        <v>0.99832144355853969</v>
      </c>
      <c r="J104" s="51">
        <f t="shared" ca="1" si="16"/>
        <v>1</v>
      </c>
      <c r="K104" s="47">
        <f t="shared" si="17"/>
        <v>23.94</v>
      </c>
      <c r="L104" s="47">
        <f t="shared" si="18"/>
        <v>24.12</v>
      </c>
      <c r="M104" s="47">
        <f t="shared" si="19"/>
        <v>23.74</v>
      </c>
      <c r="N104" s="47">
        <f t="shared" si="20"/>
        <v>23.79</v>
      </c>
      <c r="O104" s="48">
        <f t="shared" ca="1" si="21"/>
        <v>163400</v>
      </c>
      <c r="U104" s="84"/>
      <c r="V104" s="162"/>
      <c r="W104" s="47"/>
      <c r="X104" s="84"/>
      <c r="Y104" s="84"/>
      <c r="Z104" s="48"/>
      <c r="AA104" s="48"/>
      <c r="AB104" s="209"/>
      <c r="AC104" s="210"/>
    </row>
    <row r="105" spans="1:29" x14ac:dyDescent="0.25">
      <c r="A105">
        <v>90</v>
      </c>
      <c r="B105" s="84">
        <v>41885</v>
      </c>
      <c r="C105" s="47">
        <v>24.05</v>
      </c>
      <c r="D105" s="47">
        <v>24.21</v>
      </c>
      <c r="E105" s="47">
        <v>23.77</v>
      </c>
      <c r="F105" s="47">
        <v>23.85</v>
      </c>
      <c r="G105" s="48">
        <v>328800</v>
      </c>
      <c r="H105" s="47">
        <v>23.81</v>
      </c>
      <c r="I105" s="51">
        <f t="shared" si="15"/>
        <v>0.99832285115303976</v>
      </c>
      <c r="J105" s="51">
        <f t="shared" ca="1" si="16"/>
        <v>1</v>
      </c>
      <c r="K105" s="47">
        <f t="shared" si="17"/>
        <v>24.01</v>
      </c>
      <c r="L105" s="47">
        <f t="shared" si="18"/>
        <v>24.17</v>
      </c>
      <c r="M105" s="47">
        <f t="shared" si="19"/>
        <v>23.73</v>
      </c>
      <c r="N105" s="47">
        <f t="shared" si="20"/>
        <v>23.81</v>
      </c>
      <c r="O105" s="48">
        <f t="shared" ca="1" si="21"/>
        <v>328800</v>
      </c>
      <c r="U105" s="84"/>
      <c r="V105" s="162"/>
      <c r="W105" s="47"/>
      <c r="X105" s="84"/>
      <c r="Y105" s="84"/>
      <c r="Z105" s="48"/>
      <c r="AA105" s="48"/>
      <c r="AB105" s="209"/>
      <c r="AC105" s="210"/>
    </row>
    <row r="106" spans="1:29" x14ac:dyDescent="0.25">
      <c r="A106">
        <v>91</v>
      </c>
      <c r="B106" s="84">
        <v>41884</v>
      </c>
      <c r="C106" s="47">
        <v>23.56</v>
      </c>
      <c r="D106" s="47">
        <v>24.13</v>
      </c>
      <c r="E106" s="47">
        <v>23.48</v>
      </c>
      <c r="F106" s="47">
        <v>24.01</v>
      </c>
      <c r="G106" s="48">
        <v>305300</v>
      </c>
      <c r="H106" s="47">
        <v>23.97</v>
      </c>
      <c r="I106" s="51">
        <f t="shared" si="15"/>
        <v>0.99833402748854627</v>
      </c>
      <c r="J106" s="51">
        <f t="shared" ca="1" si="16"/>
        <v>1</v>
      </c>
      <c r="K106" s="47">
        <f t="shared" si="17"/>
        <v>23.52</v>
      </c>
      <c r="L106" s="47">
        <f t="shared" si="18"/>
        <v>24.09</v>
      </c>
      <c r="M106" s="47">
        <f t="shared" si="19"/>
        <v>23.44</v>
      </c>
      <c r="N106" s="47">
        <f t="shared" si="20"/>
        <v>23.97</v>
      </c>
      <c r="O106" s="48">
        <f t="shared" ca="1" si="21"/>
        <v>305300</v>
      </c>
      <c r="U106" s="84"/>
      <c r="V106" s="162"/>
      <c r="W106" s="47"/>
      <c r="X106" s="84"/>
      <c r="Y106" s="84"/>
      <c r="Z106" s="48"/>
      <c r="AA106" s="48"/>
      <c r="AB106" s="209"/>
      <c r="AC106" s="210"/>
    </row>
    <row r="107" spans="1:29" x14ac:dyDescent="0.25">
      <c r="A107">
        <v>92</v>
      </c>
      <c r="B107" s="84">
        <v>41880</v>
      </c>
      <c r="C107" s="47">
        <v>23.29</v>
      </c>
      <c r="D107" s="47">
        <v>23.62</v>
      </c>
      <c r="E107" s="47">
        <v>23.25</v>
      </c>
      <c r="F107" s="47">
        <v>23.45</v>
      </c>
      <c r="G107" s="48">
        <v>187300</v>
      </c>
      <c r="H107" s="47">
        <v>23.41</v>
      </c>
      <c r="I107" s="51">
        <f t="shared" si="15"/>
        <v>0.99829424307036252</v>
      </c>
      <c r="J107" s="51">
        <f t="shared" ca="1" si="16"/>
        <v>1</v>
      </c>
      <c r="K107" s="47">
        <f t="shared" si="17"/>
        <v>23.25</v>
      </c>
      <c r="L107" s="47">
        <f t="shared" si="18"/>
        <v>23.58</v>
      </c>
      <c r="M107" s="47">
        <f t="shared" si="19"/>
        <v>23.21</v>
      </c>
      <c r="N107" s="47">
        <f t="shared" si="20"/>
        <v>23.41</v>
      </c>
      <c r="O107" s="48">
        <f t="shared" ca="1" si="21"/>
        <v>187300</v>
      </c>
      <c r="U107" s="84"/>
      <c r="V107" s="162"/>
      <c r="W107" s="47"/>
      <c r="X107" s="84"/>
      <c r="Y107" s="84"/>
      <c r="Z107" s="48"/>
      <c r="AA107" s="48"/>
      <c r="AB107" s="209"/>
      <c r="AC107" s="210"/>
    </row>
    <row r="108" spans="1:29" x14ac:dyDescent="0.25">
      <c r="A108">
        <v>93</v>
      </c>
      <c r="B108" s="84">
        <v>41879</v>
      </c>
      <c r="C108" s="47">
        <v>23.44</v>
      </c>
      <c r="D108" s="47">
        <v>23.73</v>
      </c>
      <c r="E108" s="47">
        <v>23.16</v>
      </c>
      <c r="F108" s="47">
        <v>23.27</v>
      </c>
      <c r="G108" s="48">
        <v>208700</v>
      </c>
      <c r="H108" s="47">
        <v>23.23</v>
      </c>
      <c r="I108" s="51">
        <f t="shared" si="15"/>
        <v>0.99828104856037825</v>
      </c>
      <c r="J108" s="51">
        <f t="shared" ca="1" si="16"/>
        <v>1</v>
      </c>
      <c r="K108" s="47">
        <f t="shared" si="17"/>
        <v>23.4</v>
      </c>
      <c r="L108" s="47">
        <f t="shared" si="18"/>
        <v>23.69</v>
      </c>
      <c r="M108" s="47">
        <f t="shared" si="19"/>
        <v>23.12</v>
      </c>
      <c r="N108" s="47">
        <f t="shared" si="20"/>
        <v>23.23</v>
      </c>
      <c r="O108" s="48">
        <f t="shared" ca="1" si="21"/>
        <v>208700</v>
      </c>
      <c r="U108" s="84"/>
      <c r="V108" s="162"/>
      <c r="W108" s="47"/>
      <c r="X108" s="84"/>
      <c r="Y108" s="84"/>
      <c r="Z108" s="48"/>
      <c r="AA108" s="48"/>
      <c r="AB108" s="209"/>
      <c r="AC108" s="210"/>
    </row>
    <row r="109" spans="1:29" x14ac:dyDescent="0.25">
      <c r="A109">
        <v>94</v>
      </c>
      <c r="B109" s="84">
        <v>41878</v>
      </c>
      <c r="C109" s="47">
        <v>23.56</v>
      </c>
      <c r="D109" s="47">
        <v>23.61</v>
      </c>
      <c r="E109" s="47">
        <v>23.24</v>
      </c>
      <c r="F109" s="47">
        <v>23.47</v>
      </c>
      <c r="G109" s="48">
        <v>160100</v>
      </c>
      <c r="H109" s="47">
        <v>23.43</v>
      </c>
      <c r="I109" s="51">
        <f t="shared" si="15"/>
        <v>0.99829569663400086</v>
      </c>
      <c r="J109" s="51">
        <f t="shared" ca="1" si="16"/>
        <v>1</v>
      </c>
      <c r="K109" s="47">
        <f t="shared" si="17"/>
        <v>23.52</v>
      </c>
      <c r="L109" s="47">
        <f t="shared" si="18"/>
        <v>23.57</v>
      </c>
      <c r="M109" s="47">
        <f t="shared" si="19"/>
        <v>23.2</v>
      </c>
      <c r="N109" s="47">
        <f t="shared" si="20"/>
        <v>23.43</v>
      </c>
      <c r="O109" s="48">
        <f t="shared" ca="1" si="21"/>
        <v>160100</v>
      </c>
      <c r="U109" s="84"/>
      <c r="V109" s="162"/>
      <c r="W109" s="47"/>
      <c r="X109" s="84"/>
      <c r="Y109" s="84"/>
      <c r="Z109" s="48"/>
      <c r="AA109" s="48"/>
      <c r="AB109" s="209"/>
      <c r="AC109" s="210"/>
    </row>
    <row r="110" spans="1:29" x14ac:dyDescent="0.25">
      <c r="A110">
        <v>95</v>
      </c>
      <c r="B110" s="84">
        <v>41877</v>
      </c>
      <c r="C110" s="47">
        <v>23.63</v>
      </c>
      <c r="D110" s="47">
        <v>23.78</v>
      </c>
      <c r="E110" s="47">
        <v>23.36</v>
      </c>
      <c r="F110" s="47">
        <v>23.48</v>
      </c>
      <c r="G110" s="48">
        <v>206600</v>
      </c>
      <c r="H110" s="47">
        <v>23.44</v>
      </c>
      <c r="I110" s="51">
        <f t="shared" si="15"/>
        <v>0.99829642248722317</v>
      </c>
      <c r="J110" s="51">
        <f t="shared" ca="1" si="16"/>
        <v>1</v>
      </c>
      <c r="K110" s="47">
        <f t="shared" si="17"/>
        <v>23.59</v>
      </c>
      <c r="L110" s="47">
        <f t="shared" si="18"/>
        <v>23.74</v>
      </c>
      <c r="M110" s="47">
        <f t="shared" si="19"/>
        <v>23.32</v>
      </c>
      <c r="N110" s="47">
        <f t="shared" si="20"/>
        <v>23.44</v>
      </c>
      <c r="O110" s="48">
        <f t="shared" ca="1" si="21"/>
        <v>206600</v>
      </c>
      <c r="U110" s="84"/>
      <c r="V110" s="162"/>
      <c r="W110" s="47"/>
      <c r="X110" s="84"/>
      <c r="Y110" s="84"/>
      <c r="Z110" s="48"/>
      <c r="AA110" s="48"/>
      <c r="AB110" s="209"/>
      <c r="AC110" s="210"/>
    </row>
    <row r="111" spans="1:29" x14ac:dyDescent="0.25">
      <c r="A111">
        <v>96</v>
      </c>
      <c r="B111" s="84">
        <v>41876</v>
      </c>
      <c r="C111" s="47">
        <v>23.77</v>
      </c>
      <c r="D111" s="47">
        <v>23.86</v>
      </c>
      <c r="E111" s="47">
        <v>23.49</v>
      </c>
      <c r="F111" s="47">
        <v>23.6</v>
      </c>
      <c r="G111" s="48">
        <v>148300</v>
      </c>
      <c r="H111" s="47">
        <v>23.56</v>
      </c>
      <c r="I111" s="51">
        <f t="shared" si="15"/>
        <v>0.99830508474576263</v>
      </c>
      <c r="J111" s="51">
        <f t="shared" ca="1" si="16"/>
        <v>1</v>
      </c>
      <c r="K111" s="47">
        <f t="shared" si="17"/>
        <v>23.73</v>
      </c>
      <c r="L111" s="47">
        <f t="shared" si="18"/>
        <v>23.82</v>
      </c>
      <c r="M111" s="47">
        <f t="shared" si="19"/>
        <v>23.45</v>
      </c>
      <c r="N111" s="47">
        <f t="shared" si="20"/>
        <v>23.56</v>
      </c>
      <c r="O111" s="48">
        <f t="shared" ca="1" si="21"/>
        <v>148300</v>
      </c>
      <c r="U111" s="84"/>
      <c r="V111" s="162"/>
      <c r="W111" s="47"/>
      <c r="X111" s="84"/>
      <c r="Y111" s="84"/>
      <c r="Z111" s="48"/>
      <c r="AA111" s="48"/>
      <c r="AB111" s="209"/>
      <c r="AC111" s="210"/>
    </row>
    <row r="112" spans="1:29" x14ac:dyDescent="0.25">
      <c r="A112">
        <v>97</v>
      </c>
      <c r="B112" s="84">
        <v>41873</v>
      </c>
      <c r="C112" s="47">
        <v>23.4</v>
      </c>
      <c r="D112" s="47">
        <v>23.73</v>
      </c>
      <c r="E112" s="47">
        <v>23.21</v>
      </c>
      <c r="F112" s="47">
        <v>23.58</v>
      </c>
      <c r="G112" s="48">
        <v>180600</v>
      </c>
      <c r="H112" s="47">
        <v>23.54</v>
      </c>
      <c r="I112" s="51">
        <f t="shared" si="15"/>
        <v>0.99830364715860898</v>
      </c>
      <c r="J112" s="51">
        <f t="shared" ca="1" si="16"/>
        <v>1</v>
      </c>
      <c r="K112" s="47">
        <f t="shared" si="17"/>
        <v>23.36</v>
      </c>
      <c r="L112" s="47">
        <f t="shared" si="18"/>
        <v>23.69</v>
      </c>
      <c r="M112" s="47">
        <f t="shared" si="19"/>
        <v>23.17</v>
      </c>
      <c r="N112" s="47">
        <f t="shared" si="20"/>
        <v>23.54</v>
      </c>
      <c r="O112" s="48">
        <f t="shared" ca="1" si="21"/>
        <v>180600</v>
      </c>
      <c r="U112" s="84"/>
      <c r="V112" s="162"/>
      <c r="W112" s="47"/>
      <c r="X112" s="84"/>
      <c r="Y112" s="84"/>
      <c r="Z112" s="48"/>
      <c r="AA112" s="48"/>
      <c r="AB112" s="209"/>
      <c r="AC112" s="210"/>
    </row>
    <row r="113" spans="1:29" x14ac:dyDescent="0.25">
      <c r="A113">
        <v>98</v>
      </c>
      <c r="B113" s="84">
        <v>41872</v>
      </c>
      <c r="C113" s="47">
        <v>23.41</v>
      </c>
      <c r="D113" s="47">
        <v>23.5</v>
      </c>
      <c r="E113" s="47">
        <v>23.04</v>
      </c>
      <c r="F113" s="47">
        <v>23.47</v>
      </c>
      <c r="G113" s="48">
        <v>210300</v>
      </c>
      <c r="H113" s="47">
        <v>23.43</v>
      </c>
      <c r="I113" s="51">
        <f t="shared" si="15"/>
        <v>0.99829569663400086</v>
      </c>
      <c r="J113" s="51">
        <f t="shared" ca="1" si="16"/>
        <v>1</v>
      </c>
      <c r="K113" s="47">
        <f t="shared" si="17"/>
        <v>23.37</v>
      </c>
      <c r="L113" s="47">
        <f t="shared" si="18"/>
        <v>23.46</v>
      </c>
      <c r="M113" s="47">
        <f t="shared" si="19"/>
        <v>23</v>
      </c>
      <c r="N113" s="47">
        <f t="shared" si="20"/>
        <v>23.43</v>
      </c>
      <c r="O113" s="48">
        <f t="shared" ca="1" si="21"/>
        <v>210300</v>
      </c>
      <c r="U113" s="84"/>
      <c r="V113" s="162"/>
      <c r="W113" s="47"/>
      <c r="X113" s="84"/>
      <c r="Y113" s="84"/>
      <c r="Z113" s="48"/>
      <c r="AA113" s="48"/>
      <c r="AB113" s="209"/>
      <c r="AC113" s="210"/>
    </row>
    <row r="114" spans="1:29" x14ac:dyDescent="0.25">
      <c r="A114">
        <v>99</v>
      </c>
      <c r="B114" s="84">
        <v>41871</v>
      </c>
      <c r="C114" s="47">
        <v>23.79</v>
      </c>
      <c r="D114" s="47">
        <v>24.09</v>
      </c>
      <c r="E114" s="47">
        <v>23.24</v>
      </c>
      <c r="F114" s="47">
        <v>23.37</v>
      </c>
      <c r="G114" s="48">
        <v>358500</v>
      </c>
      <c r="H114" s="47">
        <v>23.33</v>
      </c>
      <c r="I114" s="51">
        <f t="shared" si="15"/>
        <v>0.99828840393667084</v>
      </c>
      <c r="J114" s="51">
        <f t="shared" ca="1" si="16"/>
        <v>1</v>
      </c>
      <c r="K114" s="47">
        <f t="shared" si="17"/>
        <v>23.75</v>
      </c>
      <c r="L114" s="47">
        <f t="shared" si="18"/>
        <v>24.05</v>
      </c>
      <c r="M114" s="47">
        <f t="shared" si="19"/>
        <v>23.2</v>
      </c>
      <c r="N114" s="47">
        <f t="shared" si="20"/>
        <v>23.33</v>
      </c>
      <c r="O114" s="48">
        <f t="shared" ca="1" si="21"/>
        <v>358500</v>
      </c>
      <c r="U114" s="84"/>
      <c r="V114" s="162"/>
      <c r="W114" s="47"/>
      <c r="X114" s="84"/>
      <c r="Y114" s="84"/>
      <c r="Z114" s="48"/>
      <c r="AA114" s="48"/>
      <c r="AB114" s="209"/>
      <c r="AC114" s="210"/>
    </row>
    <row r="115" spans="1:29" x14ac:dyDescent="0.25">
      <c r="A115">
        <v>100</v>
      </c>
      <c r="B115" s="84">
        <v>41870</v>
      </c>
      <c r="C115" s="47">
        <v>23.79</v>
      </c>
      <c r="D115" s="47">
        <v>24.01</v>
      </c>
      <c r="E115" s="47">
        <v>23.74</v>
      </c>
      <c r="F115" s="47">
        <v>23.87</v>
      </c>
      <c r="G115" s="48">
        <v>272700</v>
      </c>
      <c r="H115" s="47">
        <v>23.83</v>
      </c>
      <c r="I115" s="51">
        <f t="shared" si="15"/>
        <v>0.99832425638877242</v>
      </c>
      <c r="J115" s="51">
        <f t="shared" ca="1" si="16"/>
        <v>1</v>
      </c>
      <c r="K115" s="47">
        <f t="shared" si="17"/>
        <v>23.75</v>
      </c>
      <c r="L115" s="47">
        <f t="shared" si="18"/>
        <v>23.97</v>
      </c>
      <c r="M115" s="47">
        <f t="shared" si="19"/>
        <v>23.7</v>
      </c>
      <c r="N115" s="47">
        <f t="shared" si="20"/>
        <v>23.83</v>
      </c>
      <c r="O115" s="48">
        <f t="shared" ca="1" si="21"/>
        <v>272700</v>
      </c>
      <c r="U115" s="84"/>
      <c r="V115" s="162"/>
      <c r="W115" s="47"/>
      <c r="X115" s="84"/>
      <c r="Y115" s="84"/>
      <c r="Z115" s="48"/>
      <c r="AA115" s="48"/>
      <c r="AB115" s="209"/>
      <c r="AC115" s="210"/>
    </row>
    <row r="116" spans="1:29" x14ac:dyDescent="0.25">
      <c r="A116">
        <v>101</v>
      </c>
      <c r="B116" s="84">
        <v>41869</v>
      </c>
      <c r="C116" s="47">
        <v>23.16</v>
      </c>
      <c r="D116" s="47">
        <v>23.76</v>
      </c>
      <c r="E116" s="47">
        <v>23.14</v>
      </c>
      <c r="F116" s="47">
        <v>23.75</v>
      </c>
      <c r="G116" s="48">
        <v>259900</v>
      </c>
      <c r="H116" s="47">
        <v>23.71</v>
      </c>
      <c r="I116" s="51">
        <f t="shared" si="15"/>
        <v>0.99831578947368427</v>
      </c>
      <c r="J116" s="51">
        <f t="shared" ca="1" si="16"/>
        <v>1</v>
      </c>
      <c r="K116" s="47">
        <f t="shared" si="17"/>
        <v>23.12</v>
      </c>
      <c r="L116" s="47">
        <f t="shared" si="18"/>
        <v>23.72</v>
      </c>
      <c r="M116" s="47">
        <f t="shared" si="19"/>
        <v>23.1</v>
      </c>
      <c r="N116" s="47">
        <f t="shared" si="20"/>
        <v>23.71</v>
      </c>
      <c r="O116" s="48">
        <f t="shared" ca="1" si="21"/>
        <v>259900</v>
      </c>
      <c r="U116" s="84"/>
      <c r="V116" s="162"/>
      <c r="W116" s="47"/>
      <c r="X116" s="84"/>
      <c r="Y116" s="84"/>
      <c r="Z116" s="48"/>
      <c r="AA116" s="48"/>
      <c r="AB116" s="209"/>
      <c r="AC116" s="210"/>
    </row>
    <row r="117" spans="1:29" x14ac:dyDescent="0.25">
      <c r="A117">
        <v>102</v>
      </c>
      <c r="B117" s="84">
        <v>41866</v>
      </c>
      <c r="C117" s="47">
        <v>23.49</v>
      </c>
      <c r="D117" s="47">
        <v>23.59</v>
      </c>
      <c r="E117" s="47">
        <v>22.79</v>
      </c>
      <c r="F117" s="47">
        <v>23.01</v>
      </c>
      <c r="G117" s="48">
        <v>510500</v>
      </c>
      <c r="H117" s="47">
        <v>22.97</v>
      </c>
      <c r="I117" s="51">
        <f t="shared" si="15"/>
        <v>0.9982616253802693</v>
      </c>
      <c r="J117" s="51">
        <f t="shared" ca="1" si="16"/>
        <v>1</v>
      </c>
      <c r="K117" s="47">
        <f t="shared" si="17"/>
        <v>23.45</v>
      </c>
      <c r="L117" s="47">
        <f t="shared" si="18"/>
        <v>23.55</v>
      </c>
      <c r="M117" s="47">
        <f t="shared" si="19"/>
        <v>22.75</v>
      </c>
      <c r="N117" s="47">
        <f t="shared" si="20"/>
        <v>22.97</v>
      </c>
      <c r="O117" s="48">
        <f t="shared" ca="1" si="21"/>
        <v>510500</v>
      </c>
      <c r="U117" s="84"/>
      <c r="V117" s="162"/>
      <c r="W117" s="47"/>
      <c r="X117" s="84"/>
      <c r="Y117" s="84"/>
      <c r="Z117" s="48"/>
      <c r="AA117" s="48"/>
      <c r="AB117" s="209"/>
      <c r="AC117" s="210"/>
    </row>
    <row r="118" spans="1:29" x14ac:dyDescent="0.25">
      <c r="A118">
        <v>103</v>
      </c>
      <c r="B118" s="84">
        <v>41865</v>
      </c>
      <c r="C118" s="47">
        <v>23.18</v>
      </c>
      <c r="D118" s="47">
        <v>23.33</v>
      </c>
      <c r="E118" s="47">
        <v>23.04</v>
      </c>
      <c r="F118" s="47">
        <v>23.31</v>
      </c>
      <c r="G118" s="48">
        <v>220800</v>
      </c>
      <c r="H118" s="47">
        <v>23.27</v>
      </c>
      <c r="I118" s="51">
        <f t="shared" si="15"/>
        <v>0.99828399828399828</v>
      </c>
      <c r="J118" s="51">
        <f t="shared" ca="1" si="16"/>
        <v>1</v>
      </c>
      <c r="K118" s="47">
        <f t="shared" si="17"/>
        <v>23.14</v>
      </c>
      <c r="L118" s="47">
        <f t="shared" si="18"/>
        <v>23.29</v>
      </c>
      <c r="M118" s="47">
        <f t="shared" si="19"/>
        <v>23</v>
      </c>
      <c r="N118" s="47">
        <f t="shared" si="20"/>
        <v>23.27</v>
      </c>
      <c r="O118" s="48">
        <f t="shared" ca="1" si="21"/>
        <v>220800</v>
      </c>
      <c r="U118" s="84"/>
      <c r="V118" s="162"/>
      <c r="W118" s="47"/>
      <c r="X118" s="84"/>
      <c r="Y118" s="84"/>
      <c r="Z118" s="48"/>
      <c r="AA118" s="48"/>
      <c r="AB118" s="209"/>
      <c r="AC118" s="210"/>
    </row>
    <row r="119" spans="1:29" x14ac:dyDescent="0.25">
      <c r="A119">
        <v>104</v>
      </c>
      <c r="B119" s="84">
        <v>41864</v>
      </c>
      <c r="C119" s="47">
        <v>23.03</v>
      </c>
      <c r="D119" s="47">
        <v>23.35</v>
      </c>
      <c r="E119" s="47">
        <v>23.03</v>
      </c>
      <c r="F119" s="47">
        <v>23.12</v>
      </c>
      <c r="G119" s="48">
        <v>639700</v>
      </c>
      <c r="H119" s="47">
        <v>23.08</v>
      </c>
      <c r="I119" s="51">
        <f t="shared" si="15"/>
        <v>0.99826989619377149</v>
      </c>
      <c r="J119" s="51">
        <f t="shared" ca="1" si="16"/>
        <v>1</v>
      </c>
      <c r="K119" s="47">
        <f t="shared" si="17"/>
        <v>22.99</v>
      </c>
      <c r="L119" s="47">
        <f t="shared" si="18"/>
        <v>23.31</v>
      </c>
      <c r="M119" s="47">
        <f t="shared" si="19"/>
        <v>22.99</v>
      </c>
      <c r="N119" s="47">
        <f t="shared" si="20"/>
        <v>23.08</v>
      </c>
      <c r="O119" s="48">
        <f t="shared" ca="1" si="21"/>
        <v>639700</v>
      </c>
      <c r="U119" s="84"/>
      <c r="V119" s="162"/>
      <c r="W119" s="47"/>
      <c r="X119" s="84"/>
      <c r="Y119" s="84"/>
      <c r="Z119" s="48"/>
      <c r="AA119" s="48"/>
      <c r="AB119" s="209"/>
      <c r="AC119" s="210"/>
    </row>
    <row r="120" spans="1:29" x14ac:dyDescent="0.25">
      <c r="A120">
        <v>105</v>
      </c>
      <c r="B120" s="84">
        <v>41863</v>
      </c>
      <c r="C120" s="47">
        <v>22.73</v>
      </c>
      <c r="D120" s="47">
        <v>23.04</v>
      </c>
      <c r="E120" s="47">
        <v>22.44</v>
      </c>
      <c r="F120" s="47">
        <v>22.88</v>
      </c>
      <c r="G120" s="48">
        <v>310500</v>
      </c>
      <c r="H120" s="47">
        <v>22.84</v>
      </c>
      <c r="I120" s="51">
        <f t="shared" si="15"/>
        <v>0.99825174825174834</v>
      </c>
      <c r="J120" s="51">
        <f t="shared" ca="1" si="16"/>
        <v>1</v>
      </c>
      <c r="K120" s="47">
        <f t="shared" si="17"/>
        <v>22.69</v>
      </c>
      <c r="L120" s="47">
        <f t="shared" si="18"/>
        <v>23</v>
      </c>
      <c r="M120" s="47">
        <f t="shared" si="19"/>
        <v>22.4</v>
      </c>
      <c r="N120" s="47">
        <f t="shared" si="20"/>
        <v>22.84</v>
      </c>
      <c r="O120" s="48">
        <f t="shared" ca="1" si="21"/>
        <v>310500</v>
      </c>
      <c r="U120" s="84"/>
      <c r="V120" s="162"/>
      <c r="W120" s="47"/>
      <c r="X120" s="84"/>
      <c r="Y120" s="84"/>
      <c r="Z120" s="48"/>
      <c r="AA120" s="48"/>
      <c r="AB120" s="209"/>
      <c r="AC120" s="210"/>
    </row>
    <row r="121" spans="1:29" x14ac:dyDescent="0.25">
      <c r="A121">
        <v>106</v>
      </c>
      <c r="B121" s="84">
        <v>41862</v>
      </c>
      <c r="C121" s="47">
        <v>22.82</v>
      </c>
      <c r="D121" s="47">
        <v>23.13</v>
      </c>
      <c r="E121" s="47">
        <v>22.52</v>
      </c>
      <c r="F121" s="47">
        <v>22.77</v>
      </c>
      <c r="G121" s="48">
        <v>254000</v>
      </c>
      <c r="H121" s="47">
        <v>22.73</v>
      </c>
      <c r="I121" s="51">
        <f t="shared" si="15"/>
        <v>0.9982433025911287</v>
      </c>
      <c r="J121" s="51">
        <f t="shared" ca="1" si="16"/>
        <v>1</v>
      </c>
      <c r="K121" s="47">
        <f t="shared" si="17"/>
        <v>22.78</v>
      </c>
      <c r="L121" s="47">
        <f t="shared" si="18"/>
        <v>23.09</v>
      </c>
      <c r="M121" s="47">
        <f t="shared" si="19"/>
        <v>22.48</v>
      </c>
      <c r="N121" s="47">
        <f t="shared" si="20"/>
        <v>22.73</v>
      </c>
      <c r="O121" s="48">
        <f t="shared" ca="1" si="21"/>
        <v>254000</v>
      </c>
      <c r="U121" s="84"/>
      <c r="V121" s="162"/>
      <c r="W121" s="47"/>
      <c r="X121" s="84"/>
      <c r="Y121" s="84"/>
      <c r="Z121" s="48"/>
      <c r="AA121" s="48"/>
      <c r="AB121" s="209"/>
      <c r="AC121" s="210"/>
    </row>
    <row r="122" spans="1:29" x14ac:dyDescent="0.25">
      <c r="A122">
        <v>107</v>
      </c>
      <c r="B122" s="84">
        <v>41859</v>
      </c>
      <c r="C122" s="47">
        <v>22.41</v>
      </c>
      <c r="D122" s="47">
        <v>22.73</v>
      </c>
      <c r="E122" s="47">
        <v>22.21</v>
      </c>
      <c r="F122" s="47">
        <v>22.69</v>
      </c>
      <c r="G122" s="48">
        <v>235900</v>
      </c>
      <c r="H122" s="47">
        <v>22.65</v>
      </c>
      <c r="I122" s="51">
        <f t="shared" si="15"/>
        <v>0.9982371088585279</v>
      </c>
      <c r="J122" s="51">
        <f t="shared" ca="1" si="16"/>
        <v>1</v>
      </c>
      <c r="K122" s="47">
        <f t="shared" si="17"/>
        <v>22.37</v>
      </c>
      <c r="L122" s="47">
        <f t="shared" si="18"/>
        <v>22.69</v>
      </c>
      <c r="M122" s="47">
        <f t="shared" si="19"/>
        <v>22.17</v>
      </c>
      <c r="N122" s="47">
        <f t="shared" si="20"/>
        <v>22.65</v>
      </c>
      <c r="O122" s="48">
        <f t="shared" ca="1" si="21"/>
        <v>235900</v>
      </c>
      <c r="U122" s="84"/>
      <c r="V122" s="162"/>
      <c r="W122" s="47"/>
      <c r="X122" s="84"/>
      <c r="Y122" s="84"/>
      <c r="Z122" s="48"/>
      <c r="AA122" s="48"/>
      <c r="AB122" s="209"/>
      <c r="AC122" s="210"/>
    </row>
    <row r="123" spans="1:29" x14ac:dyDescent="0.25">
      <c r="A123">
        <v>108</v>
      </c>
      <c r="B123" s="84">
        <v>41858</v>
      </c>
      <c r="C123" s="47">
        <v>22.2</v>
      </c>
      <c r="D123" s="47">
        <v>22.45</v>
      </c>
      <c r="E123" s="47">
        <v>22.2</v>
      </c>
      <c r="F123" s="47">
        <v>22.36</v>
      </c>
      <c r="G123" s="48">
        <v>237900</v>
      </c>
      <c r="H123" s="47">
        <v>22.32</v>
      </c>
      <c r="I123" s="51">
        <f t="shared" si="15"/>
        <v>0.99821109123434704</v>
      </c>
      <c r="J123" s="51">
        <f t="shared" ca="1" si="16"/>
        <v>1</v>
      </c>
      <c r="K123" s="47">
        <f t="shared" si="17"/>
        <v>22.16</v>
      </c>
      <c r="L123" s="47">
        <f t="shared" si="18"/>
        <v>22.41</v>
      </c>
      <c r="M123" s="47">
        <f t="shared" si="19"/>
        <v>22.16</v>
      </c>
      <c r="N123" s="47">
        <f t="shared" si="20"/>
        <v>22.32</v>
      </c>
      <c r="O123" s="48">
        <f t="shared" ca="1" si="21"/>
        <v>237900</v>
      </c>
      <c r="U123" s="84"/>
      <c r="V123" s="162"/>
      <c r="W123" s="47"/>
      <c r="X123" s="84"/>
      <c r="Y123" s="84"/>
      <c r="Z123" s="48"/>
      <c r="AA123" s="48"/>
      <c r="AB123" s="209"/>
      <c r="AC123" s="210"/>
    </row>
    <row r="124" spans="1:29" x14ac:dyDescent="0.25">
      <c r="A124">
        <v>109</v>
      </c>
      <c r="B124" s="84">
        <v>41857</v>
      </c>
      <c r="C124" s="47">
        <v>22.27</v>
      </c>
      <c r="D124" s="47">
        <v>22.4</v>
      </c>
      <c r="E124" s="47">
        <v>22.15</v>
      </c>
      <c r="F124" s="47">
        <v>22.19</v>
      </c>
      <c r="G124" s="48">
        <v>259800</v>
      </c>
      <c r="H124" s="47">
        <v>22.15</v>
      </c>
      <c r="I124" s="51">
        <f t="shared" si="15"/>
        <v>0.99819738621000442</v>
      </c>
      <c r="J124" s="51">
        <f t="shared" ca="1" si="16"/>
        <v>1</v>
      </c>
      <c r="K124" s="47">
        <f t="shared" si="17"/>
        <v>22.23</v>
      </c>
      <c r="L124" s="47">
        <f t="shared" si="18"/>
        <v>22.36</v>
      </c>
      <c r="M124" s="47">
        <f t="shared" si="19"/>
        <v>22.11</v>
      </c>
      <c r="N124" s="47">
        <f t="shared" si="20"/>
        <v>22.15</v>
      </c>
      <c r="O124" s="48">
        <f t="shared" ca="1" si="21"/>
        <v>259800</v>
      </c>
      <c r="U124" s="84"/>
      <c r="V124" s="162"/>
      <c r="W124" s="47"/>
      <c r="X124" s="84"/>
      <c r="Y124" s="84"/>
      <c r="Z124" s="48"/>
      <c r="AA124" s="48"/>
      <c r="AB124" s="209"/>
      <c r="AC124" s="210"/>
    </row>
    <row r="125" spans="1:29" x14ac:dyDescent="0.25">
      <c r="A125">
        <v>110</v>
      </c>
      <c r="B125" s="84">
        <v>41856</v>
      </c>
      <c r="C125" s="47">
        <v>22.52</v>
      </c>
      <c r="D125" s="47">
        <v>22.84</v>
      </c>
      <c r="E125" s="47">
        <v>22.3</v>
      </c>
      <c r="F125" s="47">
        <v>22.35</v>
      </c>
      <c r="G125" s="48">
        <v>388500</v>
      </c>
      <c r="H125" s="47">
        <v>22.31</v>
      </c>
      <c r="I125" s="51">
        <f t="shared" si="15"/>
        <v>0.99821029082774038</v>
      </c>
      <c r="J125" s="51">
        <f t="shared" ca="1" si="16"/>
        <v>1</v>
      </c>
      <c r="K125" s="47">
        <f t="shared" si="17"/>
        <v>22.48</v>
      </c>
      <c r="L125" s="47">
        <f t="shared" si="18"/>
        <v>22.8</v>
      </c>
      <c r="M125" s="47">
        <f t="shared" si="19"/>
        <v>22.26</v>
      </c>
      <c r="N125" s="47">
        <f t="shared" si="20"/>
        <v>22.31</v>
      </c>
      <c r="O125" s="48">
        <f t="shared" ca="1" si="21"/>
        <v>388500</v>
      </c>
      <c r="U125" s="84"/>
      <c r="V125" s="162"/>
      <c r="W125" s="47"/>
      <c r="X125" s="84"/>
      <c r="Y125" s="84"/>
      <c r="Z125" s="48"/>
      <c r="AA125" s="48"/>
      <c r="AB125" s="209"/>
      <c r="AC125" s="210"/>
    </row>
    <row r="126" spans="1:29" x14ac:dyDescent="0.25">
      <c r="A126">
        <v>111</v>
      </c>
      <c r="B126" s="84">
        <v>41855</v>
      </c>
      <c r="C126" s="47">
        <v>22.4</v>
      </c>
      <c r="D126" s="47">
        <v>22.69</v>
      </c>
      <c r="E126" s="47">
        <v>22.15</v>
      </c>
      <c r="F126" s="47">
        <v>22.66</v>
      </c>
      <c r="G126" s="48">
        <v>344600</v>
      </c>
      <c r="H126" s="47">
        <v>22.62</v>
      </c>
      <c r="I126" s="51">
        <f t="shared" si="15"/>
        <v>0.99823477493380408</v>
      </c>
      <c r="J126" s="51">
        <f t="shared" ca="1" si="16"/>
        <v>1</v>
      </c>
      <c r="K126" s="47">
        <f t="shared" si="17"/>
        <v>22.36</v>
      </c>
      <c r="L126" s="47">
        <f t="shared" si="18"/>
        <v>22.65</v>
      </c>
      <c r="M126" s="47">
        <f t="shared" si="19"/>
        <v>22.11</v>
      </c>
      <c r="N126" s="47">
        <f t="shared" si="20"/>
        <v>22.62</v>
      </c>
      <c r="O126" s="48">
        <f t="shared" ca="1" si="21"/>
        <v>344600</v>
      </c>
      <c r="U126" s="84"/>
      <c r="V126" s="162"/>
      <c r="W126" s="47"/>
      <c r="X126" s="84"/>
      <c r="Y126" s="84"/>
      <c r="Z126" s="48"/>
      <c r="AA126" s="48"/>
      <c r="AB126" s="209"/>
      <c r="AC126" s="210"/>
    </row>
    <row r="127" spans="1:29" x14ac:dyDescent="0.25">
      <c r="A127">
        <v>112</v>
      </c>
      <c r="B127" s="84">
        <v>41852</v>
      </c>
      <c r="C127" s="47">
        <v>22.4</v>
      </c>
      <c r="D127" s="47">
        <v>22.5</v>
      </c>
      <c r="E127" s="47">
        <v>22.13</v>
      </c>
      <c r="F127" s="47">
        <v>22.33</v>
      </c>
      <c r="G127" s="48">
        <v>419000</v>
      </c>
      <c r="H127" s="47">
        <v>22.29</v>
      </c>
      <c r="I127" s="51">
        <f t="shared" si="15"/>
        <v>0.9982086878638603</v>
      </c>
      <c r="J127" s="51">
        <f t="shared" ca="1" si="16"/>
        <v>1</v>
      </c>
      <c r="K127" s="47">
        <f t="shared" si="17"/>
        <v>22.36</v>
      </c>
      <c r="L127" s="47">
        <f t="shared" si="18"/>
        <v>22.46</v>
      </c>
      <c r="M127" s="47">
        <f t="shared" si="19"/>
        <v>22.09</v>
      </c>
      <c r="N127" s="47">
        <f t="shared" si="20"/>
        <v>22.29</v>
      </c>
      <c r="O127" s="48">
        <f t="shared" ca="1" si="21"/>
        <v>419000</v>
      </c>
      <c r="U127" s="84"/>
      <c r="V127" s="162"/>
      <c r="W127" s="47"/>
      <c r="X127" s="84"/>
      <c r="Y127" s="84"/>
      <c r="Z127" s="48"/>
      <c r="AA127" s="48"/>
      <c r="AB127" s="209"/>
      <c r="AC127" s="210"/>
    </row>
    <row r="128" spans="1:29" x14ac:dyDescent="0.25">
      <c r="A128">
        <v>113</v>
      </c>
      <c r="B128" s="84">
        <v>41851</v>
      </c>
      <c r="C128" s="47">
        <v>22.85</v>
      </c>
      <c r="D128" s="47">
        <v>23.19</v>
      </c>
      <c r="E128" s="47">
        <v>22.45</v>
      </c>
      <c r="F128" s="47">
        <v>22.47</v>
      </c>
      <c r="G128" s="48">
        <v>428800</v>
      </c>
      <c r="H128" s="47">
        <v>22.43</v>
      </c>
      <c r="I128" s="51">
        <f t="shared" si="15"/>
        <v>0.99821984868713842</v>
      </c>
      <c r="J128" s="51">
        <f t="shared" ca="1" si="16"/>
        <v>1</v>
      </c>
      <c r="K128" s="47">
        <f t="shared" si="17"/>
        <v>22.81</v>
      </c>
      <c r="L128" s="47">
        <f t="shared" si="18"/>
        <v>23.15</v>
      </c>
      <c r="M128" s="47">
        <f t="shared" si="19"/>
        <v>22.41</v>
      </c>
      <c r="N128" s="47">
        <f t="shared" si="20"/>
        <v>22.43</v>
      </c>
      <c r="O128" s="48">
        <f t="shared" ca="1" si="21"/>
        <v>428800</v>
      </c>
      <c r="U128" s="84"/>
      <c r="V128" s="162"/>
      <c r="W128" s="47"/>
      <c r="X128" s="84"/>
      <c r="Y128" s="84"/>
      <c r="Z128" s="48"/>
      <c r="AA128" s="48"/>
      <c r="AB128" s="209"/>
      <c r="AC128" s="210"/>
    </row>
    <row r="129" spans="1:29" x14ac:dyDescent="0.25">
      <c r="A129">
        <v>114</v>
      </c>
      <c r="B129" s="84">
        <v>41850</v>
      </c>
      <c r="C129" s="47">
        <v>22.84</v>
      </c>
      <c r="D129" s="47">
        <v>23.13</v>
      </c>
      <c r="E129" s="47">
        <v>22.72</v>
      </c>
      <c r="F129" s="47">
        <v>23.07</v>
      </c>
      <c r="G129" s="48">
        <v>271700</v>
      </c>
      <c r="H129" s="47">
        <v>23.03</v>
      </c>
      <c r="I129" s="51">
        <f t="shared" si="15"/>
        <v>0.99826614651061985</v>
      </c>
      <c r="J129" s="51">
        <f t="shared" ca="1" si="16"/>
        <v>1</v>
      </c>
      <c r="K129" s="47">
        <f t="shared" si="17"/>
        <v>22.8</v>
      </c>
      <c r="L129" s="47">
        <f t="shared" si="18"/>
        <v>23.09</v>
      </c>
      <c r="M129" s="47">
        <f t="shared" si="19"/>
        <v>22.68</v>
      </c>
      <c r="N129" s="47">
        <f t="shared" si="20"/>
        <v>23.03</v>
      </c>
      <c r="O129" s="48">
        <f t="shared" ca="1" si="21"/>
        <v>271700</v>
      </c>
      <c r="U129" s="84"/>
      <c r="V129" s="162"/>
      <c r="W129" s="47"/>
      <c r="X129" s="84"/>
      <c r="Y129" s="84"/>
      <c r="Z129" s="48"/>
      <c r="AA129" s="48"/>
      <c r="AB129" s="209"/>
      <c r="AC129" s="210"/>
    </row>
    <row r="130" spans="1:29" x14ac:dyDescent="0.25">
      <c r="A130">
        <v>115</v>
      </c>
      <c r="B130" s="84">
        <v>41849</v>
      </c>
      <c r="C130" s="47">
        <v>22.9</v>
      </c>
      <c r="D130" s="47">
        <v>23.17</v>
      </c>
      <c r="E130" s="47">
        <v>22.7</v>
      </c>
      <c r="F130" s="47">
        <v>22.72</v>
      </c>
      <c r="G130" s="48">
        <v>343100</v>
      </c>
      <c r="H130" s="47">
        <v>22.68</v>
      </c>
      <c r="I130" s="51">
        <f t="shared" si="15"/>
        <v>0.99823943661971837</v>
      </c>
      <c r="J130" s="51">
        <f t="shared" ca="1" si="16"/>
        <v>1</v>
      </c>
      <c r="K130" s="47">
        <f t="shared" si="17"/>
        <v>22.86</v>
      </c>
      <c r="L130" s="47">
        <f t="shared" si="18"/>
        <v>23.13</v>
      </c>
      <c r="M130" s="47">
        <f t="shared" si="19"/>
        <v>22.66</v>
      </c>
      <c r="N130" s="47">
        <f t="shared" si="20"/>
        <v>22.68</v>
      </c>
      <c r="O130" s="48">
        <f t="shared" ca="1" si="21"/>
        <v>343100</v>
      </c>
      <c r="U130" s="84"/>
      <c r="V130" s="162"/>
      <c r="W130" s="47"/>
      <c r="X130" s="84"/>
      <c r="Y130" s="84"/>
      <c r="Z130" s="48"/>
      <c r="AA130" s="48"/>
      <c r="AB130" s="209"/>
      <c r="AC130" s="210"/>
    </row>
    <row r="131" spans="1:29" x14ac:dyDescent="0.25">
      <c r="A131">
        <v>116</v>
      </c>
      <c r="B131" s="84">
        <v>41848</v>
      </c>
      <c r="C131" s="47">
        <v>23.19</v>
      </c>
      <c r="D131" s="47">
        <v>23.2</v>
      </c>
      <c r="E131" s="47">
        <v>22.69</v>
      </c>
      <c r="F131" s="47">
        <v>22.92</v>
      </c>
      <c r="G131" s="48">
        <v>618800</v>
      </c>
      <c r="H131" s="47">
        <v>22.88</v>
      </c>
      <c r="I131" s="51">
        <f t="shared" si="15"/>
        <v>0.99825479930191963</v>
      </c>
      <c r="J131" s="51">
        <f t="shared" ca="1" si="16"/>
        <v>1</v>
      </c>
      <c r="K131" s="47">
        <f t="shared" si="17"/>
        <v>23.15</v>
      </c>
      <c r="L131" s="47">
        <f t="shared" si="18"/>
        <v>23.16</v>
      </c>
      <c r="M131" s="47">
        <f t="shared" si="19"/>
        <v>22.65</v>
      </c>
      <c r="N131" s="47">
        <f t="shared" si="20"/>
        <v>22.88</v>
      </c>
      <c r="O131" s="48">
        <f t="shared" ca="1" si="21"/>
        <v>618800</v>
      </c>
      <c r="U131" s="84"/>
      <c r="V131" s="162"/>
      <c r="W131" s="47"/>
      <c r="X131" s="84"/>
      <c r="Y131" s="84"/>
      <c r="Z131" s="48"/>
      <c r="AA131" s="48"/>
      <c r="AB131" s="209"/>
      <c r="AC131" s="210"/>
    </row>
    <row r="132" spans="1:29" x14ac:dyDescent="0.25">
      <c r="A132">
        <v>117</v>
      </c>
      <c r="B132" s="84">
        <v>41845</v>
      </c>
      <c r="C132" s="47">
        <v>24</v>
      </c>
      <c r="D132" s="47">
        <v>24</v>
      </c>
      <c r="E132" s="47">
        <v>23.09</v>
      </c>
      <c r="F132" s="47">
        <v>23.1</v>
      </c>
      <c r="G132" s="48">
        <v>706700</v>
      </c>
      <c r="H132" s="47">
        <v>23.06</v>
      </c>
      <c r="I132" s="51">
        <f t="shared" si="15"/>
        <v>0.99826839826839819</v>
      </c>
      <c r="J132" s="51">
        <f t="shared" ca="1" si="16"/>
        <v>1</v>
      </c>
      <c r="K132" s="47">
        <f t="shared" si="17"/>
        <v>23.96</v>
      </c>
      <c r="L132" s="47">
        <f t="shared" si="18"/>
        <v>23.96</v>
      </c>
      <c r="M132" s="47">
        <f t="shared" si="19"/>
        <v>23.05</v>
      </c>
      <c r="N132" s="47">
        <f t="shared" si="20"/>
        <v>23.06</v>
      </c>
      <c r="O132" s="48">
        <f t="shared" ca="1" si="21"/>
        <v>706700</v>
      </c>
      <c r="U132" s="84"/>
      <c r="V132" s="162"/>
      <c r="W132" s="47"/>
      <c r="X132" s="84"/>
      <c r="Y132" s="84"/>
      <c r="Z132" s="48"/>
      <c r="AA132" s="48"/>
      <c r="AB132" s="209"/>
      <c r="AC132" s="210"/>
    </row>
    <row r="133" spans="1:29" x14ac:dyDescent="0.25">
      <c r="A133">
        <v>118</v>
      </c>
      <c r="B133" s="84">
        <v>41844</v>
      </c>
      <c r="C133" s="47">
        <v>23.53</v>
      </c>
      <c r="D133" s="47">
        <v>24.23</v>
      </c>
      <c r="E133" s="47">
        <v>23.51</v>
      </c>
      <c r="F133" s="47">
        <v>24.15</v>
      </c>
      <c r="G133" s="48">
        <v>662100</v>
      </c>
      <c r="H133" s="47">
        <v>24.11</v>
      </c>
      <c r="I133" s="51">
        <f t="shared" si="15"/>
        <v>0.99834368530020712</v>
      </c>
      <c r="J133" s="51">
        <f t="shared" ca="1" si="16"/>
        <v>1</v>
      </c>
      <c r="K133" s="47">
        <f t="shared" si="17"/>
        <v>23.49</v>
      </c>
      <c r="L133" s="47">
        <f t="shared" si="18"/>
        <v>24.19</v>
      </c>
      <c r="M133" s="47">
        <f t="shared" si="19"/>
        <v>23.47</v>
      </c>
      <c r="N133" s="47">
        <f t="shared" si="20"/>
        <v>24.11</v>
      </c>
      <c r="O133" s="48">
        <f t="shared" ca="1" si="21"/>
        <v>662100</v>
      </c>
      <c r="U133" s="84"/>
      <c r="V133" s="162"/>
      <c r="W133" s="47"/>
      <c r="X133" s="84"/>
      <c r="Y133" s="84"/>
      <c r="Z133" s="48"/>
      <c r="AA133" s="48"/>
      <c r="AB133" s="209"/>
      <c r="AC133" s="210"/>
    </row>
    <row r="134" spans="1:29" x14ac:dyDescent="0.25">
      <c r="A134">
        <v>119</v>
      </c>
      <c r="B134" s="84">
        <v>41843</v>
      </c>
      <c r="C134" s="47">
        <v>23.4</v>
      </c>
      <c r="D134" s="47">
        <v>24.2</v>
      </c>
      <c r="E134" s="47">
        <v>23.4</v>
      </c>
      <c r="F134" s="47">
        <v>23.78</v>
      </c>
      <c r="G134" s="48">
        <v>891300</v>
      </c>
      <c r="H134" s="47">
        <v>23.74</v>
      </c>
      <c r="I134" s="51">
        <f t="shared" si="15"/>
        <v>0.99831791421362481</v>
      </c>
      <c r="J134" s="51">
        <f t="shared" ca="1" si="16"/>
        <v>1</v>
      </c>
      <c r="K134" s="47">
        <f t="shared" si="17"/>
        <v>23.36</v>
      </c>
      <c r="L134" s="47">
        <f t="shared" si="18"/>
        <v>24.16</v>
      </c>
      <c r="M134" s="47">
        <f t="shared" si="19"/>
        <v>23.36</v>
      </c>
      <c r="N134" s="47">
        <f t="shared" si="20"/>
        <v>23.74</v>
      </c>
      <c r="O134" s="48">
        <f t="shared" ca="1" si="21"/>
        <v>891300</v>
      </c>
      <c r="U134" s="84"/>
      <c r="V134" s="162"/>
      <c r="W134" s="47"/>
      <c r="X134" s="84"/>
      <c r="Y134" s="84"/>
      <c r="Z134" s="48"/>
      <c r="AA134" s="48"/>
      <c r="AB134" s="209"/>
      <c r="AC134" s="210"/>
    </row>
    <row r="135" spans="1:29" x14ac:dyDescent="0.25">
      <c r="A135">
        <v>120</v>
      </c>
      <c r="B135" s="84">
        <v>41842</v>
      </c>
      <c r="C135" s="47">
        <v>22.12</v>
      </c>
      <c r="D135" s="47">
        <v>23.43</v>
      </c>
      <c r="E135" s="47">
        <v>21.94</v>
      </c>
      <c r="F135" s="47">
        <v>23.41</v>
      </c>
      <c r="G135" s="48">
        <v>1068600</v>
      </c>
      <c r="H135" s="47">
        <v>23.37</v>
      </c>
      <c r="I135" s="51">
        <f t="shared" si="15"/>
        <v>0.99829132849209745</v>
      </c>
      <c r="J135" s="51">
        <f t="shared" ca="1" si="16"/>
        <v>1</v>
      </c>
      <c r="K135" s="47">
        <f t="shared" si="17"/>
        <v>22.08</v>
      </c>
      <c r="L135" s="47">
        <f t="shared" si="18"/>
        <v>23.39</v>
      </c>
      <c r="M135" s="47">
        <f t="shared" si="19"/>
        <v>21.9</v>
      </c>
      <c r="N135" s="47">
        <f t="shared" si="20"/>
        <v>23.37</v>
      </c>
      <c r="O135" s="48">
        <f t="shared" ca="1" si="21"/>
        <v>1068600</v>
      </c>
      <c r="U135" s="84"/>
      <c r="V135" s="162"/>
      <c r="W135" s="47"/>
      <c r="X135" s="84"/>
      <c r="Y135" s="84"/>
      <c r="Z135" s="48"/>
      <c r="AA135" s="48"/>
      <c r="AB135" s="209"/>
      <c r="AC135" s="210"/>
    </row>
    <row r="136" spans="1:29" x14ac:dyDescent="0.25">
      <c r="A136">
        <v>121</v>
      </c>
      <c r="B136" s="84">
        <v>41841</v>
      </c>
      <c r="C136" s="47">
        <v>21.82</v>
      </c>
      <c r="D136" s="47">
        <v>21.96</v>
      </c>
      <c r="E136" s="47">
        <v>21.54</v>
      </c>
      <c r="F136" s="47">
        <v>21.89</v>
      </c>
      <c r="G136" s="48">
        <v>366200</v>
      </c>
      <c r="H136" s="47">
        <v>21.86</v>
      </c>
      <c r="I136" s="51">
        <f t="shared" si="15"/>
        <v>0.99862951119232524</v>
      </c>
      <c r="J136" s="51">
        <f t="shared" ca="1" si="16"/>
        <v>1</v>
      </c>
      <c r="K136" s="47">
        <f t="shared" si="17"/>
        <v>21.79</v>
      </c>
      <c r="L136" s="47">
        <f t="shared" si="18"/>
        <v>21.93</v>
      </c>
      <c r="M136" s="47">
        <f t="shared" si="19"/>
        <v>21.51</v>
      </c>
      <c r="N136" s="47">
        <f t="shared" si="20"/>
        <v>21.86</v>
      </c>
      <c r="O136" s="48">
        <f t="shared" ca="1" si="21"/>
        <v>366200</v>
      </c>
      <c r="U136" s="84"/>
      <c r="V136" s="162"/>
      <c r="W136" s="47"/>
      <c r="X136" s="84"/>
      <c r="Y136" s="84"/>
      <c r="Z136" s="48"/>
      <c r="AA136" s="48"/>
      <c r="AB136" s="209"/>
      <c r="AC136" s="210"/>
    </row>
    <row r="137" spans="1:29" x14ac:dyDescent="0.25">
      <c r="A137">
        <v>122</v>
      </c>
      <c r="B137" s="84">
        <v>41838</v>
      </c>
      <c r="C137" s="47">
        <v>21.56</v>
      </c>
      <c r="D137" s="47">
        <v>22.07</v>
      </c>
      <c r="E137" s="47">
        <v>21.48</v>
      </c>
      <c r="F137" s="47">
        <v>21.96</v>
      </c>
      <c r="G137" s="48">
        <v>341600</v>
      </c>
      <c r="H137" s="47">
        <v>21.93</v>
      </c>
      <c r="I137" s="51">
        <f t="shared" si="15"/>
        <v>0.99863387978142071</v>
      </c>
      <c r="J137" s="51">
        <f t="shared" ca="1" si="16"/>
        <v>1</v>
      </c>
      <c r="K137" s="47">
        <f t="shared" si="17"/>
        <v>21.53</v>
      </c>
      <c r="L137" s="47">
        <f t="shared" si="18"/>
        <v>22.04</v>
      </c>
      <c r="M137" s="47">
        <f t="shared" si="19"/>
        <v>21.45</v>
      </c>
      <c r="N137" s="47">
        <f t="shared" si="20"/>
        <v>21.93</v>
      </c>
      <c r="O137" s="48">
        <f t="shared" ca="1" si="21"/>
        <v>341600</v>
      </c>
      <c r="U137" s="84"/>
      <c r="V137" s="162"/>
      <c r="W137" s="47"/>
      <c r="X137" s="84"/>
      <c r="Y137" s="84"/>
      <c r="Z137" s="48"/>
      <c r="AA137" s="48"/>
      <c r="AB137" s="209"/>
      <c r="AC137" s="210"/>
    </row>
    <row r="138" spans="1:29" x14ac:dyDescent="0.25">
      <c r="A138">
        <v>123</v>
      </c>
      <c r="B138" s="84">
        <v>41837</v>
      </c>
      <c r="C138" s="47">
        <v>21.78</v>
      </c>
      <c r="D138" s="47">
        <v>21.93</v>
      </c>
      <c r="E138" s="47">
        <v>21.69</v>
      </c>
      <c r="F138" s="47">
        <v>21.76</v>
      </c>
      <c r="G138" s="48">
        <v>435200</v>
      </c>
      <c r="H138" s="47">
        <v>21.73</v>
      </c>
      <c r="I138" s="51">
        <f t="shared" si="15"/>
        <v>0.99862132352941169</v>
      </c>
      <c r="J138" s="51">
        <f t="shared" ca="1" si="16"/>
        <v>1</v>
      </c>
      <c r="K138" s="47">
        <f t="shared" si="17"/>
        <v>21.75</v>
      </c>
      <c r="L138" s="47">
        <f t="shared" si="18"/>
        <v>21.9</v>
      </c>
      <c r="M138" s="47">
        <f t="shared" si="19"/>
        <v>21.66</v>
      </c>
      <c r="N138" s="47">
        <f t="shared" si="20"/>
        <v>21.73</v>
      </c>
      <c r="O138" s="48">
        <f t="shared" ca="1" si="21"/>
        <v>435200</v>
      </c>
      <c r="U138" s="84"/>
      <c r="V138" s="162"/>
      <c r="W138" s="47"/>
      <c r="X138" s="84"/>
      <c r="Y138" s="84"/>
      <c r="Z138" s="48"/>
      <c r="AA138" s="48"/>
      <c r="AB138" s="209"/>
      <c r="AC138" s="210"/>
    </row>
    <row r="139" spans="1:29" x14ac:dyDescent="0.25">
      <c r="A139">
        <v>124</v>
      </c>
      <c r="B139" s="84">
        <v>41836</v>
      </c>
      <c r="C139" s="47">
        <v>21.79</v>
      </c>
      <c r="D139" s="47">
        <v>22.05</v>
      </c>
      <c r="E139" s="47">
        <v>21.55</v>
      </c>
      <c r="F139" s="47">
        <v>22</v>
      </c>
      <c r="G139" s="48">
        <v>351000</v>
      </c>
      <c r="H139" s="47">
        <v>21.97</v>
      </c>
      <c r="I139" s="51">
        <f t="shared" si="15"/>
        <v>0.99863636363636354</v>
      </c>
      <c r="J139" s="51">
        <f t="shared" ca="1" si="16"/>
        <v>1</v>
      </c>
      <c r="K139" s="47">
        <f t="shared" si="17"/>
        <v>21.76</v>
      </c>
      <c r="L139" s="47">
        <f t="shared" si="18"/>
        <v>22.02</v>
      </c>
      <c r="M139" s="47">
        <f t="shared" si="19"/>
        <v>21.52</v>
      </c>
      <c r="N139" s="47">
        <f t="shared" si="20"/>
        <v>21.97</v>
      </c>
      <c r="O139" s="48">
        <f t="shared" ca="1" si="21"/>
        <v>351000</v>
      </c>
      <c r="U139" s="84"/>
      <c r="V139" s="162"/>
      <c r="W139" s="47"/>
      <c r="X139" s="84"/>
      <c r="Y139" s="84"/>
      <c r="Z139" s="48"/>
      <c r="AA139" s="48"/>
      <c r="AB139" s="209"/>
      <c r="AC139" s="210"/>
    </row>
    <row r="140" spans="1:29" x14ac:dyDescent="0.25">
      <c r="A140">
        <v>125</v>
      </c>
      <c r="B140" s="84">
        <v>41835</v>
      </c>
      <c r="C140" s="47">
        <v>21.59</v>
      </c>
      <c r="D140" s="47">
        <v>21.91</v>
      </c>
      <c r="E140" s="47">
        <v>21.5</v>
      </c>
      <c r="F140" s="47">
        <v>21.69</v>
      </c>
      <c r="G140" s="48">
        <v>420200</v>
      </c>
      <c r="H140" s="47">
        <v>21.66</v>
      </c>
      <c r="I140" s="51">
        <f t="shared" si="15"/>
        <v>0.99861687413554623</v>
      </c>
      <c r="J140" s="51">
        <f t="shared" ca="1" si="16"/>
        <v>1</v>
      </c>
      <c r="K140" s="47">
        <f t="shared" si="17"/>
        <v>21.56</v>
      </c>
      <c r="L140" s="47">
        <f t="shared" si="18"/>
        <v>21.88</v>
      </c>
      <c r="M140" s="47">
        <f t="shared" si="19"/>
        <v>21.47</v>
      </c>
      <c r="N140" s="47">
        <f t="shared" si="20"/>
        <v>21.66</v>
      </c>
      <c r="O140" s="48">
        <f t="shared" ca="1" si="21"/>
        <v>420200</v>
      </c>
      <c r="U140" s="84"/>
      <c r="V140" s="162"/>
      <c r="W140" s="47"/>
      <c r="X140" s="84"/>
      <c r="Y140" s="84"/>
      <c r="Z140" s="48"/>
      <c r="AA140" s="48"/>
      <c r="AB140" s="209"/>
      <c r="AC140" s="210"/>
    </row>
    <row r="141" spans="1:29" x14ac:dyDescent="0.25">
      <c r="A141">
        <v>126</v>
      </c>
      <c r="B141" s="84">
        <v>41834</v>
      </c>
      <c r="C141" s="47">
        <v>21.71</v>
      </c>
      <c r="D141" s="47">
        <v>21.73</v>
      </c>
      <c r="E141" s="47">
        <v>21.52</v>
      </c>
      <c r="F141" s="47">
        <v>21.66</v>
      </c>
      <c r="G141" s="48">
        <v>319500</v>
      </c>
      <c r="H141" s="47">
        <v>21.63</v>
      </c>
      <c r="I141" s="51">
        <f t="shared" si="15"/>
        <v>0.99861495844875336</v>
      </c>
      <c r="J141" s="51">
        <f t="shared" ca="1" si="16"/>
        <v>1</v>
      </c>
      <c r="K141" s="47">
        <f t="shared" si="17"/>
        <v>21.68</v>
      </c>
      <c r="L141" s="47">
        <f t="shared" si="18"/>
        <v>21.7</v>
      </c>
      <c r="M141" s="47">
        <f t="shared" si="19"/>
        <v>21.49</v>
      </c>
      <c r="N141" s="47">
        <f t="shared" si="20"/>
        <v>21.63</v>
      </c>
      <c r="O141" s="48">
        <f t="shared" ca="1" si="21"/>
        <v>319500</v>
      </c>
      <c r="U141" s="84"/>
      <c r="V141" s="162"/>
      <c r="W141" s="47"/>
      <c r="X141" s="84"/>
      <c r="Y141" s="84"/>
      <c r="Z141" s="48"/>
      <c r="AA141" s="48"/>
      <c r="AB141" s="209"/>
      <c r="AC141" s="210"/>
    </row>
    <row r="142" spans="1:29" x14ac:dyDescent="0.25">
      <c r="A142">
        <v>127</v>
      </c>
      <c r="B142" s="84">
        <v>41831</v>
      </c>
      <c r="C142" s="47">
        <v>21.75</v>
      </c>
      <c r="D142" s="47">
        <v>21.92</v>
      </c>
      <c r="E142" s="47">
        <v>21.43</v>
      </c>
      <c r="F142" s="47">
        <v>21.52</v>
      </c>
      <c r="G142" s="48">
        <v>385600</v>
      </c>
      <c r="H142" s="47">
        <v>21.49</v>
      </c>
      <c r="I142" s="51">
        <f t="shared" si="15"/>
        <v>0.99860594795539026</v>
      </c>
      <c r="J142" s="51">
        <f t="shared" ca="1" si="16"/>
        <v>1</v>
      </c>
      <c r="K142" s="47">
        <f t="shared" si="17"/>
        <v>21.72</v>
      </c>
      <c r="L142" s="47">
        <f t="shared" si="18"/>
        <v>21.89</v>
      </c>
      <c r="M142" s="47">
        <f t="shared" si="19"/>
        <v>21.4</v>
      </c>
      <c r="N142" s="47">
        <f t="shared" si="20"/>
        <v>21.49</v>
      </c>
      <c r="O142" s="48">
        <f t="shared" ca="1" si="21"/>
        <v>385600</v>
      </c>
      <c r="U142" s="84"/>
      <c r="V142" s="162"/>
      <c r="W142" s="47"/>
      <c r="X142" s="84"/>
      <c r="Y142" s="84"/>
      <c r="Z142" s="48"/>
      <c r="AA142" s="48"/>
      <c r="AB142" s="209"/>
      <c r="AC142" s="210"/>
    </row>
    <row r="143" spans="1:29" x14ac:dyDescent="0.25">
      <c r="A143">
        <v>128</v>
      </c>
      <c r="B143" s="84">
        <v>41830</v>
      </c>
      <c r="C143" s="47">
        <v>21.57</v>
      </c>
      <c r="D143" s="47">
        <v>22.05</v>
      </c>
      <c r="E143" s="47">
        <v>21.51</v>
      </c>
      <c r="F143" s="47">
        <v>21.8</v>
      </c>
      <c r="G143" s="48">
        <v>595500</v>
      </c>
      <c r="H143" s="47">
        <v>21.77</v>
      </c>
      <c r="I143" s="51">
        <f t="shared" si="15"/>
        <v>0.9986238532110091</v>
      </c>
      <c r="J143" s="51">
        <f t="shared" ca="1" si="16"/>
        <v>1</v>
      </c>
      <c r="K143" s="47">
        <f t="shared" si="17"/>
        <v>21.54</v>
      </c>
      <c r="L143" s="47">
        <f t="shared" si="18"/>
        <v>22.02</v>
      </c>
      <c r="M143" s="47">
        <f t="shared" si="19"/>
        <v>21.48</v>
      </c>
      <c r="N143" s="47">
        <f t="shared" si="20"/>
        <v>21.77</v>
      </c>
      <c r="O143" s="48">
        <f t="shared" ca="1" si="21"/>
        <v>595500</v>
      </c>
      <c r="U143" s="84"/>
      <c r="V143" s="162"/>
      <c r="W143" s="47"/>
      <c r="X143" s="84"/>
      <c r="Y143" s="84"/>
      <c r="Z143" s="48"/>
      <c r="AA143" s="48"/>
      <c r="AB143" s="209"/>
      <c r="AC143" s="210"/>
    </row>
    <row r="144" spans="1:29" x14ac:dyDescent="0.25">
      <c r="A144">
        <v>129</v>
      </c>
      <c r="B144" s="84">
        <v>41829</v>
      </c>
      <c r="C144" s="47">
        <v>21.63</v>
      </c>
      <c r="D144" s="47">
        <v>22.01</v>
      </c>
      <c r="E144" s="47">
        <v>21.34</v>
      </c>
      <c r="F144" s="47">
        <v>21.94</v>
      </c>
      <c r="G144" s="48">
        <v>459400</v>
      </c>
      <c r="H144" s="47">
        <v>21.91</v>
      </c>
      <c r="I144" s="51">
        <f t="shared" si="15"/>
        <v>0.99863263445761163</v>
      </c>
      <c r="J144" s="51">
        <f t="shared" ca="1" si="16"/>
        <v>1</v>
      </c>
      <c r="K144" s="47">
        <f t="shared" si="17"/>
        <v>21.6</v>
      </c>
      <c r="L144" s="47">
        <f t="shared" si="18"/>
        <v>21.98</v>
      </c>
      <c r="M144" s="47">
        <f t="shared" si="19"/>
        <v>21.31</v>
      </c>
      <c r="N144" s="47">
        <f t="shared" si="20"/>
        <v>21.91</v>
      </c>
      <c r="O144" s="48">
        <f t="shared" ca="1" si="21"/>
        <v>459400</v>
      </c>
      <c r="U144" s="84"/>
      <c r="V144" s="162"/>
      <c r="W144" s="47"/>
      <c r="X144" s="84"/>
      <c r="Y144" s="84"/>
      <c r="Z144" s="48"/>
      <c r="AA144" s="48"/>
      <c r="AB144" s="209"/>
      <c r="AC144" s="210"/>
    </row>
    <row r="145" spans="1:29" x14ac:dyDescent="0.25">
      <c r="A145">
        <v>130</v>
      </c>
      <c r="B145" s="84">
        <v>41828</v>
      </c>
      <c r="C145" s="47">
        <v>21.48</v>
      </c>
      <c r="D145" s="47">
        <v>21.69</v>
      </c>
      <c r="E145" s="47">
        <v>21.31</v>
      </c>
      <c r="F145" s="47">
        <v>21.5</v>
      </c>
      <c r="G145" s="48">
        <v>635600</v>
      </c>
      <c r="H145" s="47">
        <v>21.47</v>
      </c>
      <c r="I145" s="51">
        <f t="shared" ref="I145:I208" si="22">H145/F145</f>
        <v>0.99860465116279062</v>
      </c>
      <c r="J145" s="51">
        <f t="shared" ref="J145:J208" ca="1" si="23">INDEX(OFFSET($T$15,0,0,$S$13+1,1),MATCH(B145,OFFSET($Q$15,0,0,$S$13+1,1),-1))</f>
        <v>1</v>
      </c>
      <c r="K145" s="47">
        <f t="shared" ref="K145:K208" si="24">ROUND($I145*C145,2)</f>
        <v>21.45</v>
      </c>
      <c r="L145" s="47">
        <f t="shared" ref="L145:L208" si="25">ROUND($I145*D145,2)</f>
        <v>21.66</v>
      </c>
      <c r="M145" s="47">
        <f t="shared" ref="M145:M208" si="26">ROUND($I145*E145,2)</f>
        <v>21.28</v>
      </c>
      <c r="N145" s="47">
        <f t="shared" ref="N145:N208" si="27">ROUND($I145*F145,2)</f>
        <v>21.47</v>
      </c>
      <c r="O145" s="48">
        <f t="shared" ref="O145:O208" ca="1" si="28">G145*J145</f>
        <v>635600</v>
      </c>
      <c r="U145" s="84"/>
      <c r="V145" s="162"/>
      <c r="W145" s="47"/>
      <c r="X145" s="84"/>
      <c r="Y145" s="84"/>
      <c r="Z145" s="48"/>
      <c r="AA145" s="48"/>
      <c r="AB145" s="209"/>
      <c r="AC145" s="210"/>
    </row>
    <row r="146" spans="1:29" x14ac:dyDescent="0.25">
      <c r="A146">
        <v>131</v>
      </c>
      <c r="B146" s="84">
        <v>41827</v>
      </c>
      <c r="C146" s="47">
        <v>21.47</v>
      </c>
      <c r="D146" s="47">
        <v>21.78</v>
      </c>
      <c r="E146" s="47">
        <v>21.1</v>
      </c>
      <c r="F146" s="47">
        <v>21.55</v>
      </c>
      <c r="G146" s="48">
        <v>514000</v>
      </c>
      <c r="H146" s="47">
        <v>21.52</v>
      </c>
      <c r="I146" s="51">
        <f t="shared" si="22"/>
        <v>0.9986078886310904</v>
      </c>
      <c r="J146" s="51">
        <f t="shared" ca="1" si="23"/>
        <v>1</v>
      </c>
      <c r="K146" s="47">
        <f t="shared" si="24"/>
        <v>21.44</v>
      </c>
      <c r="L146" s="47">
        <f t="shared" si="25"/>
        <v>21.75</v>
      </c>
      <c r="M146" s="47">
        <f t="shared" si="26"/>
        <v>21.07</v>
      </c>
      <c r="N146" s="47">
        <f t="shared" si="27"/>
        <v>21.52</v>
      </c>
      <c r="O146" s="48">
        <f t="shared" ca="1" si="28"/>
        <v>514000</v>
      </c>
      <c r="U146" s="84"/>
      <c r="V146" s="162"/>
      <c r="W146" s="47"/>
      <c r="X146" s="84"/>
      <c r="Y146" s="84"/>
      <c r="Z146" s="48"/>
      <c r="AA146" s="48"/>
      <c r="AB146" s="209"/>
      <c r="AC146" s="210"/>
    </row>
    <row r="147" spans="1:29" x14ac:dyDescent="0.25">
      <c r="A147">
        <v>132</v>
      </c>
      <c r="B147" s="84">
        <v>41823</v>
      </c>
      <c r="C147" s="47">
        <v>21.43</v>
      </c>
      <c r="D147" s="47">
        <v>21.64</v>
      </c>
      <c r="E147" s="47">
        <v>21.3</v>
      </c>
      <c r="F147" s="47">
        <v>21.57</v>
      </c>
      <c r="G147" s="48">
        <v>93400</v>
      </c>
      <c r="H147" s="47">
        <v>21.54</v>
      </c>
      <c r="I147" s="51">
        <f t="shared" si="22"/>
        <v>0.99860917941585525</v>
      </c>
      <c r="J147" s="51">
        <f t="shared" ca="1" si="23"/>
        <v>1</v>
      </c>
      <c r="K147" s="47">
        <f t="shared" si="24"/>
        <v>21.4</v>
      </c>
      <c r="L147" s="47">
        <f t="shared" si="25"/>
        <v>21.61</v>
      </c>
      <c r="M147" s="47">
        <f t="shared" si="26"/>
        <v>21.27</v>
      </c>
      <c r="N147" s="47">
        <f t="shared" si="27"/>
        <v>21.54</v>
      </c>
      <c r="O147" s="48">
        <f t="shared" ca="1" si="28"/>
        <v>93400</v>
      </c>
      <c r="U147" s="84"/>
      <c r="V147" s="162"/>
      <c r="W147" s="47"/>
      <c r="X147" s="84"/>
      <c r="Y147" s="84"/>
      <c r="Z147" s="48"/>
      <c r="AA147" s="48"/>
      <c r="AB147" s="209"/>
      <c r="AC147" s="210"/>
    </row>
    <row r="148" spans="1:29" x14ac:dyDescent="0.25">
      <c r="A148">
        <v>133</v>
      </c>
      <c r="B148" s="84">
        <v>41822</v>
      </c>
      <c r="C148" s="47">
        <v>21.48</v>
      </c>
      <c r="D148" s="47">
        <v>21.71</v>
      </c>
      <c r="E148" s="47">
        <v>21.16</v>
      </c>
      <c r="F148" s="47">
        <v>21.31</v>
      </c>
      <c r="G148" s="48">
        <v>223400</v>
      </c>
      <c r="H148" s="47">
        <v>21.28</v>
      </c>
      <c r="I148" s="51">
        <f t="shared" si="22"/>
        <v>0.99859221022993916</v>
      </c>
      <c r="J148" s="51">
        <f t="shared" ca="1" si="23"/>
        <v>1</v>
      </c>
      <c r="K148" s="47">
        <f t="shared" si="24"/>
        <v>21.45</v>
      </c>
      <c r="L148" s="47">
        <f t="shared" si="25"/>
        <v>21.68</v>
      </c>
      <c r="M148" s="47">
        <f t="shared" si="26"/>
        <v>21.13</v>
      </c>
      <c r="N148" s="47">
        <f t="shared" si="27"/>
        <v>21.28</v>
      </c>
      <c r="O148" s="48">
        <f t="shared" ca="1" si="28"/>
        <v>223400</v>
      </c>
    </row>
    <row r="149" spans="1:29" x14ac:dyDescent="0.25">
      <c r="A149">
        <v>134</v>
      </c>
      <c r="B149" s="84">
        <v>41821</v>
      </c>
      <c r="C149" s="47">
        <v>21.46</v>
      </c>
      <c r="D149" s="47">
        <v>21.84</v>
      </c>
      <c r="E149" s="47">
        <v>21.46</v>
      </c>
      <c r="F149" s="47">
        <v>21.52</v>
      </c>
      <c r="G149" s="48">
        <v>297700</v>
      </c>
      <c r="H149" s="47">
        <v>21.49</v>
      </c>
      <c r="I149" s="51">
        <f t="shared" si="22"/>
        <v>0.99860594795539026</v>
      </c>
      <c r="J149" s="51">
        <f t="shared" ca="1" si="23"/>
        <v>1</v>
      </c>
      <c r="K149" s="47">
        <f t="shared" si="24"/>
        <v>21.43</v>
      </c>
      <c r="L149" s="47">
        <f t="shared" si="25"/>
        <v>21.81</v>
      </c>
      <c r="M149" s="47">
        <f t="shared" si="26"/>
        <v>21.43</v>
      </c>
      <c r="N149" s="47">
        <f t="shared" si="27"/>
        <v>21.49</v>
      </c>
      <c r="O149" s="48">
        <f t="shared" ca="1" si="28"/>
        <v>297700</v>
      </c>
    </row>
    <row r="150" spans="1:29" x14ac:dyDescent="0.25">
      <c r="A150">
        <v>135</v>
      </c>
      <c r="B150" s="84">
        <v>41820</v>
      </c>
      <c r="C150" s="47">
        <v>21</v>
      </c>
      <c r="D150" s="47">
        <v>21.43</v>
      </c>
      <c r="E150" s="47">
        <v>20.98</v>
      </c>
      <c r="F150" s="47">
        <v>21.34</v>
      </c>
      <c r="G150" s="48">
        <v>361500</v>
      </c>
      <c r="H150" s="47">
        <v>21.31</v>
      </c>
      <c r="I150" s="51">
        <f t="shared" si="22"/>
        <v>0.99859418931583876</v>
      </c>
      <c r="J150" s="51">
        <f t="shared" ca="1" si="23"/>
        <v>1</v>
      </c>
      <c r="K150" s="47">
        <f t="shared" si="24"/>
        <v>20.97</v>
      </c>
      <c r="L150" s="47">
        <f t="shared" si="25"/>
        <v>21.4</v>
      </c>
      <c r="M150" s="47">
        <f t="shared" si="26"/>
        <v>20.95</v>
      </c>
      <c r="N150" s="47">
        <f t="shared" si="27"/>
        <v>21.31</v>
      </c>
      <c r="O150" s="48">
        <f t="shared" ca="1" si="28"/>
        <v>361500</v>
      </c>
    </row>
    <row r="151" spans="1:29" x14ac:dyDescent="0.25">
      <c r="A151">
        <v>136</v>
      </c>
      <c r="B151" s="84">
        <v>41817</v>
      </c>
      <c r="C151" s="47">
        <v>20.86</v>
      </c>
      <c r="D151" s="47">
        <v>21.3</v>
      </c>
      <c r="E151" s="47">
        <v>20.79</v>
      </c>
      <c r="F151" s="47">
        <v>21.03</v>
      </c>
      <c r="G151" s="48">
        <v>1730200</v>
      </c>
      <c r="H151" s="47">
        <v>21</v>
      </c>
      <c r="I151" s="51">
        <f t="shared" si="22"/>
        <v>0.99857346647646217</v>
      </c>
      <c r="J151" s="51">
        <f t="shared" ca="1" si="23"/>
        <v>1</v>
      </c>
      <c r="K151" s="47">
        <f t="shared" si="24"/>
        <v>20.83</v>
      </c>
      <c r="L151" s="47">
        <f t="shared" si="25"/>
        <v>21.27</v>
      </c>
      <c r="M151" s="47">
        <f t="shared" si="26"/>
        <v>20.76</v>
      </c>
      <c r="N151" s="47">
        <f t="shared" si="27"/>
        <v>21</v>
      </c>
      <c r="O151" s="48">
        <f t="shared" ca="1" si="28"/>
        <v>1730200</v>
      </c>
    </row>
    <row r="152" spans="1:29" x14ac:dyDescent="0.25">
      <c r="A152">
        <v>137</v>
      </c>
      <c r="B152" s="84">
        <v>41816</v>
      </c>
      <c r="C152" s="47">
        <v>21.05</v>
      </c>
      <c r="D152" s="47">
        <v>21.08</v>
      </c>
      <c r="E152" s="47">
        <v>20.79</v>
      </c>
      <c r="F152" s="47">
        <v>20.93</v>
      </c>
      <c r="G152" s="48">
        <v>313100</v>
      </c>
      <c r="H152" s="47">
        <v>20.9</v>
      </c>
      <c r="I152" s="51">
        <f t="shared" si="22"/>
        <v>0.99856665074056372</v>
      </c>
      <c r="J152" s="51">
        <f t="shared" ca="1" si="23"/>
        <v>1</v>
      </c>
      <c r="K152" s="47">
        <f t="shared" si="24"/>
        <v>21.02</v>
      </c>
      <c r="L152" s="47">
        <f t="shared" si="25"/>
        <v>21.05</v>
      </c>
      <c r="M152" s="47">
        <f t="shared" si="26"/>
        <v>20.76</v>
      </c>
      <c r="N152" s="47">
        <f t="shared" si="27"/>
        <v>20.9</v>
      </c>
      <c r="O152" s="48">
        <f t="shared" ca="1" si="28"/>
        <v>313100</v>
      </c>
    </row>
    <row r="153" spans="1:29" x14ac:dyDescent="0.25">
      <c r="A153">
        <v>138</v>
      </c>
      <c r="B153" s="84">
        <v>41815</v>
      </c>
      <c r="C153" s="47">
        <v>21.07</v>
      </c>
      <c r="D153" s="47">
        <v>21.16</v>
      </c>
      <c r="E153" s="47">
        <v>20.83</v>
      </c>
      <c r="F153" s="47">
        <v>21.07</v>
      </c>
      <c r="G153" s="48">
        <v>365800</v>
      </c>
      <c r="H153" s="47">
        <v>21.04</v>
      </c>
      <c r="I153" s="51">
        <f t="shared" si="22"/>
        <v>0.99857617465590887</v>
      </c>
      <c r="J153" s="51">
        <f t="shared" ca="1" si="23"/>
        <v>1</v>
      </c>
      <c r="K153" s="47">
        <f t="shared" si="24"/>
        <v>21.04</v>
      </c>
      <c r="L153" s="47">
        <f t="shared" si="25"/>
        <v>21.13</v>
      </c>
      <c r="M153" s="47">
        <f t="shared" si="26"/>
        <v>20.8</v>
      </c>
      <c r="N153" s="47">
        <f t="shared" si="27"/>
        <v>21.04</v>
      </c>
      <c r="O153" s="48">
        <f t="shared" ca="1" si="28"/>
        <v>365800</v>
      </c>
    </row>
    <row r="154" spans="1:29" x14ac:dyDescent="0.25">
      <c r="A154">
        <v>139</v>
      </c>
      <c r="B154" s="84">
        <v>41814</v>
      </c>
      <c r="C154" s="47">
        <v>21.56</v>
      </c>
      <c r="D154" s="47">
        <v>21.81</v>
      </c>
      <c r="E154" s="47">
        <v>21.13</v>
      </c>
      <c r="F154" s="47">
        <v>21.18</v>
      </c>
      <c r="G154" s="48">
        <v>389700</v>
      </c>
      <c r="H154" s="47">
        <v>21.15</v>
      </c>
      <c r="I154" s="51">
        <f t="shared" si="22"/>
        <v>0.99858356940509907</v>
      </c>
      <c r="J154" s="51">
        <f t="shared" ca="1" si="23"/>
        <v>1</v>
      </c>
      <c r="K154" s="47">
        <f t="shared" si="24"/>
        <v>21.53</v>
      </c>
      <c r="L154" s="47">
        <f t="shared" si="25"/>
        <v>21.78</v>
      </c>
      <c r="M154" s="47">
        <f t="shared" si="26"/>
        <v>21.1</v>
      </c>
      <c r="N154" s="47">
        <f t="shared" si="27"/>
        <v>21.15</v>
      </c>
      <c r="O154" s="48">
        <f t="shared" ca="1" si="28"/>
        <v>389700</v>
      </c>
    </row>
    <row r="155" spans="1:29" x14ac:dyDescent="0.25">
      <c r="A155">
        <v>140</v>
      </c>
      <c r="B155" s="84">
        <v>41813</v>
      </c>
      <c r="C155" s="47">
        <v>21.88</v>
      </c>
      <c r="D155" s="47">
        <v>21.94</v>
      </c>
      <c r="E155" s="47">
        <v>21.57</v>
      </c>
      <c r="F155" s="47">
        <v>21.63</v>
      </c>
      <c r="G155" s="48">
        <v>167900</v>
      </c>
      <c r="H155" s="47">
        <v>21.6</v>
      </c>
      <c r="I155" s="51">
        <f t="shared" si="22"/>
        <v>0.99861303744798902</v>
      </c>
      <c r="J155" s="51">
        <f t="shared" ca="1" si="23"/>
        <v>1</v>
      </c>
      <c r="K155" s="47">
        <f t="shared" si="24"/>
        <v>21.85</v>
      </c>
      <c r="L155" s="47">
        <f t="shared" si="25"/>
        <v>21.91</v>
      </c>
      <c r="M155" s="47">
        <f t="shared" si="26"/>
        <v>21.54</v>
      </c>
      <c r="N155" s="47">
        <f t="shared" si="27"/>
        <v>21.6</v>
      </c>
      <c r="O155" s="48">
        <f t="shared" ca="1" si="28"/>
        <v>167900</v>
      </c>
    </row>
    <row r="156" spans="1:29" x14ac:dyDescent="0.25">
      <c r="A156">
        <v>141</v>
      </c>
      <c r="B156" s="84">
        <v>41810</v>
      </c>
      <c r="C156" s="47">
        <v>21.97</v>
      </c>
      <c r="D156" s="47">
        <v>22.04</v>
      </c>
      <c r="E156" s="47">
        <v>21.51</v>
      </c>
      <c r="F156" s="47">
        <v>21.88</v>
      </c>
      <c r="G156" s="48">
        <v>820800</v>
      </c>
      <c r="H156" s="47">
        <v>21.85</v>
      </c>
      <c r="I156" s="51">
        <f t="shared" si="22"/>
        <v>0.9986288848263255</v>
      </c>
      <c r="J156" s="51">
        <f t="shared" ca="1" si="23"/>
        <v>1</v>
      </c>
      <c r="K156" s="47">
        <f t="shared" si="24"/>
        <v>21.94</v>
      </c>
      <c r="L156" s="47">
        <f t="shared" si="25"/>
        <v>22.01</v>
      </c>
      <c r="M156" s="47">
        <f t="shared" si="26"/>
        <v>21.48</v>
      </c>
      <c r="N156" s="47">
        <f t="shared" si="27"/>
        <v>21.85</v>
      </c>
      <c r="O156" s="48">
        <f t="shared" ca="1" si="28"/>
        <v>820800</v>
      </c>
    </row>
    <row r="157" spans="1:29" x14ac:dyDescent="0.25">
      <c r="A157">
        <v>142</v>
      </c>
      <c r="B157" s="84">
        <v>41809</v>
      </c>
      <c r="C157" s="47">
        <v>22.01</v>
      </c>
      <c r="D157" s="47">
        <v>22.01</v>
      </c>
      <c r="E157" s="47">
        <v>21.7</v>
      </c>
      <c r="F157" s="47">
        <v>21.86</v>
      </c>
      <c r="G157" s="48">
        <v>184800</v>
      </c>
      <c r="H157" s="47">
        <v>21.83</v>
      </c>
      <c r="I157" s="51">
        <f t="shared" si="22"/>
        <v>0.99862763037511426</v>
      </c>
      <c r="J157" s="51">
        <f t="shared" ca="1" si="23"/>
        <v>1</v>
      </c>
      <c r="K157" s="47">
        <f t="shared" si="24"/>
        <v>21.98</v>
      </c>
      <c r="L157" s="47">
        <f t="shared" si="25"/>
        <v>21.98</v>
      </c>
      <c r="M157" s="47">
        <f t="shared" si="26"/>
        <v>21.67</v>
      </c>
      <c r="N157" s="47">
        <f t="shared" si="27"/>
        <v>21.83</v>
      </c>
      <c r="O157" s="48">
        <f t="shared" ca="1" si="28"/>
        <v>184800</v>
      </c>
    </row>
    <row r="158" spans="1:29" x14ac:dyDescent="0.25">
      <c r="A158">
        <v>143</v>
      </c>
      <c r="B158" s="84">
        <v>41808</v>
      </c>
      <c r="C158" s="47">
        <v>21.4</v>
      </c>
      <c r="D158" s="47">
        <v>22.09</v>
      </c>
      <c r="E158" s="47">
        <v>21.4</v>
      </c>
      <c r="F158" s="47">
        <v>21.96</v>
      </c>
      <c r="G158" s="48">
        <v>408400</v>
      </c>
      <c r="H158" s="47">
        <v>21.93</v>
      </c>
      <c r="I158" s="51">
        <f t="shared" si="22"/>
        <v>0.99863387978142071</v>
      </c>
      <c r="J158" s="51">
        <f t="shared" ca="1" si="23"/>
        <v>1</v>
      </c>
      <c r="K158" s="47">
        <f t="shared" si="24"/>
        <v>21.37</v>
      </c>
      <c r="L158" s="47">
        <f t="shared" si="25"/>
        <v>22.06</v>
      </c>
      <c r="M158" s="47">
        <f t="shared" si="26"/>
        <v>21.37</v>
      </c>
      <c r="N158" s="47">
        <f t="shared" si="27"/>
        <v>21.93</v>
      </c>
      <c r="O158" s="48">
        <f t="shared" ca="1" si="28"/>
        <v>408400</v>
      </c>
    </row>
    <row r="159" spans="1:29" x14ac:dyDescent="0.25">
      <c r="A159">
        <v>144</v>
      </c>
      <c r="B159" s="84">
        <v>41807</v>
      </c>
      <c r="C159" s="47">
        <v>21.95</v>
      </c>
      <c r="D159" s="47">
        <v>22.15</v>
      </c>
      <c r="E159" s="47">
        <v>21.45</v>
      </c>
      <c r="F159" s="47">
        <v>21.47</v>
      </c>
      <c r="G159" s="48">
        <v>386000</v>
      </c>
      <c r="H159" s="47">
        <v>21.42</v>
      </c>
      <c r="I159" s="51">
        <f t="shared" si="22"/>
        <v>0.99767116907312547</v>
      </c>
      <c r="J159" s="51">
        <f t="shared" ca="1" si="23"/>
        <v>1</v>
      </c>
      <c r="K159" s="47">
        <f t="shared" si="24"/>
        <v>21.9</v>
      </c>
      <c r="L159" s="47">
        <f t="shared" si="25"/>
        <v>22.1</v>
      </c>
      <c r="M159" s="47">
        <f t="shared" si="26"/>
        <v>21.4</v>
      </c>
      <c r="N159" s="47">
        <f t="shared" si="27"/>
        <v>21.42</v>
      </c>
      <c r="O159" s="48">
        <f t="shared" ca="1" si="28"/>
        <v>386000</v>
      </c>
    </row>
    <row r="160" spans="1:29" x14ac:dyDescent="0.25">
      <c r="A160">
        <v>145</v>
      </c>
      <c r="B160" s="84">
        <v>41806</v>
      </c>
      <c r="C160" s="47">
        <v>21.81</v>
      </c>
      <c r="D160" s="47">
        <v>22.07</v>
      </c>
      <c r="E160" s="47">
        <v>21.73</v>
      </c>
      <c r="F160" s="47">
        <v>22.01</v>
      </c>
      <c r="G160" s="48">
        <v>354600</v>
      </c>
      <c r="H160" s="47">
        <v>21.95</v>
      </c>
      <c r="I160" s="51">
        <f t="shared" si="22"/>
        <v>0.99727396637891852</v>
      </c>
      <c r="J160" s="51">
        <f t="shared" ca="1" si="23"/>
        <v>1</v>
      </c>
      <c r="K160" s="47">
        <f t="shared" si="24"/>
        <v>21.75</v>
      </c>
      <c r="L160" s="47">
        <f t="shared" si="25"/>
        <v>22.01</v>
      </c>
      <c r="M160" s="47">
        <f t="shared" si="26"/>
        <v>21.67</v>
      </c>
      <c r="N160" s="47">
        <f t="shared" si="27"/>
        <v>21.95</v>
      </c>
      <c r="O160" s="48">
        <f t="shared" ca="1" si="28"/>
        <v>354600</v>
      </c>
    </row>
    <row r="161" spans="1:15" x14ac:dyDescent="0.25">
      <c r="A161">
        <v>146</v>
      </c>
      <c r="B161" s="84">
        <v>41803</v>
      </c>
      <c r="C161" s="47">
        <v>21.64</v>
      </c>
      <c r="D161" s="47">
        <v>21.95</v>
      </c>
      <c r="E161" s="47">
        <v>21.44</v>
      </c>
      <c r="F161" s="47">
        <v>21.87</v>
      </c>
      <c r="G161" s="48">
        <v>290800</v>
      </c>
      <c r="H161" s="47">
        <v>21.81</v>
      </c>
      <c r="I161" s="51">
        <f t="shared" si="22"/>
        <v>0.99725651577503416</v>
      </c>
      <c r="J161" s="51">
        <f t="shared" ca="1" si="23"/>
        <v>1</v>
      </c>
      <c r="K161" s="47">
        <f t="shared" si="24"/>
        <v>21.58</v>
      </c>
      <c r="L161" s="47">
        <f t="shared" si="25"/>
        <v>21.89</v>
      </c>
      <c r="M161" s="47">
        <f t="shared" si="26"/>
        <v>21.38</v>
      </c>
      <c r="N161" s="47">
        <f t="shared" si="27"/>
        <v>21.81</v>
      </c>
      <c r="O161" s="48">
        <f t="shared" ca="1" si="28"/>
        <v>290800</v>
      </c>
    </row>
    <row r="162" spans="1:15" x14ac:dyDescent="0.25">
      <c r="A162">
        <v>147</v>
      </c>
      <c r="B162" s="84">
        <v>41802</v>
      </c>
      <c r="C162" s="47">
        <v>21.74</v>
      </c>
      <c r="D162" s="47">
        <v>21.83</v>
      </c>
      <c r="E162" s="47">
        <v>21.44</v>
      </c>
      <c r="F162" s="47">
        <v>21.55</v>
      </c>
      <c r="G162" s="48">
        <v>316900</v>
      </c>
      <c r="H162" s="47">
        <v>21.5</v>
      </c>
      <c r="I162" s="51">
        <f t="shared" si="22"/>
        <v>0.99767981438515074</v>
      </c>
      <c r="J162" s="51">
        <f t="shared" ca="1" si="23"/>
        <v>1</v>
      </c>
      <c r="K162" s="47">
        <f t="shared" si="24"/>
        <v>21.69</v>
      </c>
      <c r="L162" s="47">
        <f t="shared" si="25"/>
        <v>21.78</v>
      </c>
      <c r="M162" s="47">
        <f t="shared" si="26"/>
        <v>21.39</v>
      </c>
      <c r="N162" s="47">
        <f t="shared" si="27"/>
        <v>21.5</v>
      </c>
      <c r="O162" s="48">
        <f t="shared" ca="1" si="28"/>
        <v>316900</v>
      </c>
    </row>
    <row r="163" spans="1:15" x14ac:dyDescent="0.25">
      <c r="A163">
        <v>148</v>
      </c>
      <c r="B163" s="84">
        <v>41801</v>
      </c>
      <c r="C163" s="47">
        <v>21.9</v>
      </c>
      <c r="D163" s="47">
        <v>21.9</v>
      </c>
      <c r="E163" s="47">
        <v>21.65</v>
      </c>
      <c r="F163" s="47">
        <v>21.82</v>
      </c>
      <c r="G163" s="48">
        <v>186600</v>
      </c>
      <c r="H163" s="47">
        <v>21.77</v>
      </c>
      <c r="I163" s="51">
        <f t="shared" si="22"/>
        <v>0.99770852428964252</v>
      </c>
      <c r="J163" s="51">
        <f t="shared" ca="1" si="23"/>
        <v>1</v>
      </c>
      <c r="K163" s="47">
        <f t="shared" si="24"/>
        <v>21.85</v>
      </c>
      <c r="L163" s="47">
        <f t="shared" si="25"/>
        <v>21.85</v>
      </c>
      <c r="M163" s="47">
        <f t="shared" si="26"/>
        <v>21.6</v>
      </c>
      <c r="N163" s="47">
        <f t="shared" si="27"/>
        <v>21.77</v>
      </c>
      <c r="O163" s="48">
        <f t="shared" ca="1" si="28"/>
        <v>186600</v>
      </c>
    </row>
    <row r="164" spans="1:15" x14ac:dyDescent="0.25">
      <c r="A164">
        <v>149</v>
      </c>
      <c r="B164" s="84">
        <v>41800</v>
      </c>
      <c r="C164" s="47">
        <v>22.03</v>
      </c>
      <c r="D164" s="47">
        <v>22.1</v>
      </c>
      <c r="E164" s="47">
        <v>21.78</v>
      </c>
      <c r="F164" s="47">
        <v>22.06</v>
      </c>
      <c r="G164" s="48">
        <v>209300</v>
      </c>
      <c r="H164" s="47">
        <v>22</v>
      </c>
      <c r="I164" s="51">
        <f t="shared" si="22"/>
        <v>0.99728014505893026</v>
      </c>
      <c r="J164" s="51">
        <f t="shared" ca="1" si="23"/>
        <v>1</v>
      </c>
      <c r="K164" s="47">
        <f t="shared" si="24"/>
        <v>21.97</v>
      </c>
      <c r="L164" s="47">
        <f t="shared" si="25"/>
        <v>22.04</v>
      </c>
      <c r="M164" s="47">
        <f t="shared" si="26"/>
        <v>21.72</v>
      </c>
      <c r="N164" s="47">
        <f t="shared" si="27"/>
        <v>22</v>
      </c>
      <c r="O164" s="48">
        <f t="shared" ca="1" si="28"/>
        <v>209300</v>
      </c>
    </row>
    <row r="165" spans="1:15" x14ac:dyDescent="0.25">
      <c r="A165">
        <v>150</v>
      </c>
      <c r="B165" s="84">
        <v>41799</v>
      </c>
      <c r="C165" s="47">
        <v>21.87</v>
      </c>
      <c r="D165" s="47">
        <v>22.33</v>
      </c>
      <c r="E165" s="47">
        <v>21.82</v>
      </c>
      <c r="F165" s="47">
        <v>22.08</v>
      </c>
      <c r="G165" s="48">
        <v>260700</v>
      </c>
      <c r="H165" s="47">
        <v>22.02</v>
      </c>
      <c r="I165" s="51">
        <f t="shared" si="22"/>
        <v>0.99728260869565222</v>
      </c>
      <c r="J165" s="51">
        <f t="shared" ca="1" si="23"/>
        <v>1</v>
      </c>
      <c r="K165" s="47">
        <f t="shared" si="24"/>
        <v>21.81</v>
      </c>
      <c r="L165" s="47">
        <f t="shared" si="25"/>
        <v>22.27</v>
      </c>
      <c r="M165" s="47">
        <f t="shared" si="26"/>
        <v>21.76</v>
      </c>
      <c r="N165" s="47">
        <f t="shared" si="27"/>
        <v>22.02</v>
      </c>
      <c r="O165" s="48">
        <f t="shared" ca="1" si="28"/>
        <v>260700</v>
      </c>
    </row>
    <row r="166" spans="1:15" x14ac:dyDescent="0.25">
      <c r="A166">
        <v>151</v>
      </c>
      <c r="B166" s="84">
        <v>41796</v>
      </c>
      <c r="C166" s="47">
        <v>21.78</v>
      </c>
      <c r="D166" s="47">
        <v>22.01</v>
      </c>
      <c r="E166" s="47">
        <v>21.41</v>
      </c>
      <c r="F166" s="47">
        <v>21.92</v>
      </c>
      <c r="G166" s="48">
        <v>227900</v>
      </c>
      <c r="H166" s="47">
        <v>21.86</v>
      </c>
      <c r="I166" s="51">
        <f t="shared" si="22"/>
        <v>0.99726277372262762</v>
      </c>
      <c r="J166" s="51">
        <f t="shared" ca="1" si="23"/>
        <v>1</v>
      </c>
      <c r="K166" s="47">
        <f t="shared" si="24"/>
        <v>21.72</v>
      </c>
      <c r="L166" s="47">
        <f t="shared" si="25"/>
        <v>21.95</v>
      </c>
      <c r="M166" s="47">
        <f t="shared" si="26"/>
        <v>21.35</v>
      </c>
      <c r="N166" s="47">
        <f t="shared" si="27"/>
        <v>21.86</v>
      </c>
      <c r="O166" s="48">
        <f t="shared" ca="1" si="28"/>
        <v>227900</v>
      </c>
    </row>
    <row r="167" spans="1:15" x14ac:dyDescent="0.25">
      <c r="A167">
        <v>152</v>
      </c>
      <c r="B167" s="84">
        <v>41795</v>
      </c>
      <c r="C167" s="47">
        <v>21.19</v>
      </c>
      <c r="D167" s="47">
        <v>21.7</v>
      </c>
      <c r="E167" s="47">
        <v>20.98</v>
      </c>
      <c r="F167" s="47">
        <v>21.7</v>
      </c>
      <c r="G167" s="48">
        <v>384000</v>
      </c>
      <c r="H167" s="47">
        <v>21.65</v>
      </c>
      <c r="I167" s="51">
        <f t="shared" si="22"/>
        <v>0.99769585253456217</v>
      </c>
      <c r="J167" s="51">
        <f t="shared" ca="1" si="23"/>
        <v>1</v>
      </c>
      <c r="K167" s="47">
        <f t="shared" si="24"/>
        <v>21.14</v>
      </c>
      <c r="L167" s="47">
        <f t="shared" si="25"/>
        <v>21.65</v>
      </c>
      <c r="M167" s="47">
        <f t="shared" si="26"/>
        <v>20.93</v>
      </c>
      <c r="N167" s="47">
        <f t="shared" si="27"/>
        <v>21.65</v>
      </c>
      <c r="O167" s="48">
        <f t="shared" ca="1" si="28"/>
        <v>384000</v>
      </c>
    </row>
    <row r="168" spans="1:15" x14ac:dyDescent="0.25">
      <c r="A168">
        <v>153</v>
      </c>
      <c r="B168" s="84">
        <v>41794</v>
      </c>
      <c r="C168" s="47">
        <v>20.98</v>
      </c>
      <c r="D168" s="47">
        <v>21.23</v>
      </c>
      <c r="E168" s="47">
        <v>20.91</v>
      </c>
      <c r="F168" s="47">
        <v>21.08</v>
      </c>
      <c r="G168" s="48">
        <v>355100</v>
      </c>
      <c r="H168" s="47">
        <v>21.03</v>
      </c>
      <c r="I168" s="51">
        <f t="shared" si="22"/>
        <v>0.99762808349146126</v>
      </c>
      <c r="J168" s="51">
        <f t="shared" ca="1" si="23"/>
        <v>1</v>
      </c>
      <c r="K168" s="47">
        <f t="shared" si="24"/>
        <v>20.93</v>
      </c>
      <c r="L168" s="47">
        <f t="shared" si="25"/>
        <v>21.18</v>
      </c>
      <c r="M168" s="47">
        <f t="shared" si="26"/>
        <v>20.86</v>
      </c>
      <c r="N168" s="47">
        <f t="shared" si="27"/>
        <v>21.03</v>
      </c>
      <c r="O168" s="48">
        <f t="shared" ca="1" si="28"/>
        <v>355100</v>
      </c>
    </row>
    <row r="169" spans="1:15" x14ac:dyDescent="0.25">
      <c r="A169">
        <v>154</v>
      </c>
      <c r="B169" s="84">
        <v>41793</v>
      </c>
      <c r="C169" s="47">
        <v>21.37</v>
      </c>
      <c r="D169" s="47">
        <v>21.58</v>
      </c>
      <c r="E169" s="47">
        <v>20.96</v>
      </c>
      <c r="F169" s="47">
        <v>21.02</v>
      </c>
      <c r="G169" s="48">
        <v>433700</v>
      </c>
      <c r="H169" s="47">
        <v>20.97</v>
      </c>
      <c r="I169" s="51">
        <f t="shared" si="22"/>
        <v>0.99762131303520452</v>
      </c>
      <c r="J169" s="51">
        <f t="shared" ca="1" si="23"/>
        <v>1</v>
      </c>
      <c r="K169" s="47">
        <f t="shared" si="24"/>
        <v>21.32</v>
      </c>
      <c r="L169" s="47">
        <f t="shared" si="25"/>
        <v>21.53</v>
      </c>
      <c r="M169" s="47">
        <f t="shared" si="26"/>
        <v>20.91</v>
      </c>
      <c r="N169" s="47">
        <f t="shared" si="27"/>
        <v>20.97</v>
      </c>
      <c r="O169" s="48">
        <f t="shared" ca="1" si="28"/>
        <v>433700</v>
      </c>
    </row>
    <row r="170" spans="1:15" x14ac:dyDescent="0.25">
      <c r="A170">
        <v>155</v>
      </c>
      <c r="B170" s="84">
        <v>41792</v>
      </c>
      <c r="C170" s="47">
        <v>21.64</v>
      </c>
      <c r="D170" s="47">
        <v>21.68</v>
      </c>
      <c r="E170" s="47">
        <v>21.4</v>
      </c>
      <c r="F170" s="47">
        <v>21.49</v>
      </c>
      <c r="G170" s="48">
        <v>383700</v>
      </c>
      <c r="H170" s="47">
        <v>21.44</v>
      </c>
      <c r="I170" s="51">
        <f t="shared" si="22"/>
        <v>0.99767333643555156</v>
      </c>
      <c r="J170" s="51">
        <f t="shared" ca="1" si="23"/>
        <v>1</v>
      </c>
      <c r="K170" s="47">
        <f t="shared" si="24"/>
        <v>21.59</v>
      </c>
      <c r="L170" s="47">
        <f t="shared" si="25"/>
        <v>21.63</v>
      </c>
      <c r="M170" s="47">
        <f t="shared" si="26"/>
        <v>21.35</v>
      </c>
      <c r="N170" s="47">
        <f t="shared" si="27"/>
        <v>21.44</v>
      </c>
      <c r="O170" s="48">
        <f t="shared" ca="1" si="28"/>
        <v>383700</v>
      </c>
    </row>
    <row r="171" spans="1:15" x14ac:dyDescent="0.25">
      <c r="A171">
        <v>156</v>
      </c>
      <c r="B171" s="84">
        <v>41789</v>
      </c>
      <c r="C171" s="47">
        <v>22</v>
      </c>
      <c r="D171" s="47">
        <v>22.13</v>
      </c>
      <c r="E171" s="47">
        <v>21.58</v>
      </c>
      <c r="F171" s="47">
        <v>21.63</v>
      </c>
      <c r="G171" s="48">
        <v>272300</v>
      </c>
      <c r="H171" s="47">
        <v>21.58</v>
      </c>
      <c r="I171" s="51">
        <f t="shared" si="22"/>
        <v>0.99768839574664814</v>
      </c>
      <c r="J171" s="51">
        <f t="shared" ca="1" si="23"/>
        <v>1</v>
      </c>
      <c r="K171" s="47">
        <f t="shared" si="24"/>
        <v>21.95</v>
      </c>
      <c r="L171" s="47">
        <f t="shared" si="25"/>
        <v>22.08</v>
      </c>
      <c r="M171" s="47">
        <f t="shared" si="26"/>
        <v>21.53</v>
      </c>
      <c r="N171" s="47">
        <f t="shared" si="27"/>
        <v>21.58</v>
      </c>
      <c r="O171" s="48">
        <f t="shared" ca="1" si="28"/>
        <v>272300</v>
      </c>
    </row>
    <row r="172" spans="1:15" x14ac:dyDescent="0.25">
      <c r="A172">
        <v>157</v>
      </c>
      <c r="B172" s="84">
        <v>41788</v>
      </c>
      <c r="C172" s="47">
        <v>21.95</v>
      </c>
      <c r="D172" s="47">
        <v>22.11</v>
      </c>
      <c r="E172" s="47">
        <v>21.59</v>
      </c>
      <c r="F172" s="47">
        <v>21.96</v>
      </c>
      <c r="G172" s="48">
        <v>360100</v>
      </c>
      <c r="H172" s="47">
        <v>21.9</v>
      </c>
      <c r="I172" s="51">
        <f t="shared" si="22"/>
        <v>0.99726775956284142</v>
      </c>
      <c r="J172" s="51">
        <f t="shared" ca="1" si="23"/>
        <v>1</v>
      </c>
      <c r="K172" s="47">
        <f t="shared" si="24"/>
        <v>21.89</v>
      </c>
      <c r="L172" s="47">
        <f t="shared" si="25"/>
        <v>22.05</v>
      </c>
      <c r="M172" s="47">
        <f t="shared" si="26"/>
        <v>21.53</v>
      </c>
      <c r="N172" s="47">
        <f t="shared" si="27"/>
        <v>21.9</v>
      </c>
      <c r="O172" s="48">
        <f t="shared" ca="1" si="28"/>
        <v>360100</v>
      </c>
    </row>
    <row r="173" spans="1:15" x14ac:dyDescent="0.25">
      <c r="A173">
        <v>158</v>
      </c>
      <c r="B173" s="84">
        <v>41787</v>
      </c>
      <c r="C173" s="47">
        <v>21.49</v>
      </c>
      <c r="D173" s="47">
        <v>21.83</v>
      </c>
      <c r="E173" s="47">
        <v>21.44</v>
      </c>
      <c r="F173" s="47">
        <v>21.74</v>
      </c>
      <c r="G173" s="48">
        <v>368500</v>
      </c>
      <c r="H173" s="47">
        <v>21.69</v>
      </c>
      <c r="I173" s="51">
        <f t="shared" si="22"/>
        <v>0.99770009199632026</v>
      </c>
      <c r="J173" s="51">
        <f t="shared" ca="1" si="23"/>
        <v>1</v>
      </c>
      <c r="K173" s="47">
        <f t="shared" si="24"/>
        <v>21.44</v>
      </c>
      <c r="L173" s="47">
        <f t="shared" si="25"/>
        <v>21.78</v>
      </c>
      <c r="M173" s="47">
        <f t="shared" si="26"/>
        <v>21.39</v>
      </c>
      <c r="N173" s="47">
        <f t="shared" si="27"/>
        <v>21.69</v>
      </c>
      <c r="O173" s="48">
        <f t="shared" ca="1" si="28"/>
        <v>368500</v>
      </c>
    </row>
    <row r="174" spans="1:15" x14ac:dyDescent="0.25">
      <c r="A174">
        <v>159</v>
      </c>
      <c r="B174" s="84">
        <v>41786</v>
      </c>
      <c r="C174" s="47">
        <v>21.27</v>
      </c>
      <c r="D174" s="47">
        <v>21.57</v>
      </c>
      <c r="E174" s="47">
        <v>21.13</v>
      </c>
      <c r="F174" s="47">
        <v>21.54</v>
      </c>
      <c r="G174" s="48">
        <v>372800</v>
      </c>
      <c r="H174" s="47">
        <v>21.49</v>
      </c>
      <c r="I174" s="51">
        <f t="shared" si="22"/>
        <v>0.99767873723305478</v>
      </c>
      <c r="J174" s="51">
        <f t="shared" ca="1" si="23"/>
        <v>1</v>
      </c>
      <c r="K174" s="47">
        <f t="shared" si="24"/>
        <v>21.22</v>
      </c>
      <c r="L174" s="47">
        <f t="shared" si="25"/>
        <v>21.52</v>
      </c>
      <c r="M174" s="47">
        <f t="shared" si="26"/>
        <v>21.08</v>
      </c>
      <c r="N174" s="47">
        <f t="shared" si="27"/>
        <v>21.49</v>
      </c>
      <c r="O174" s="48">
        <f t="shared" ca="1" si="28"/>
        <v>372800</v>
      </c>
    </row>
    <row r="175" spans="1:15" x14ac:dyDescent="0.25">
      <c r="A175">
        <v>160</v>
      </c>
      <c r="B175" s="84">
        <v>41782</v>
      </c>
      <c r="C175" s="47">
        <v>21</v>
      </c>
      <c r="D175" s="47">
        <v>21.18</v>
      </c>
      <c r="E175" s="47">
        <v>20.9</v>
      </c>
      <c r="F175" s="47">
        <v>21.1</v>
      </c>
      <c r="G175" s="48">
        <v>355100</v>
      </c>
      <c r="H175" s="47">
        <v>21.05</v>
      </c>
      <c r="I175" s="51">
        <f t="shared" si="22"/>
        <v>0.99763033175355442</v>
      </c>
      <c r="J175" s="51">
        <f t="shared" ca="1" si="23"/>
        <v>1</v>
      </c>
      <c r="K175" s="47">
        <f t="shared" si="24"/>
        <v>20.95</v>
      </c>
      <c r="L175" s="47">
        <f t="shared" si="25"/>
        <v>21.13</v>
      </c>
      <c r="M175" s="47">
        <f t="shared" si="26"/>
        <v>20.85</v>
      </c>
      <c r="N175" s="47">
        <f t="shared" si="27"/>
        <v>21.05</v>
      </c>
      <c r="O175" s="48">
        <f t="shared" ca="1" si="28"/>
        <v>355100</v>
      </c>
    </row>
    <row r="176" spans="1:15" x14ac:dyDescent="0.25">
      <c r="A176">
        <v>161</v>
      </c>
      <c r="B176" s="84">
        <v>41781</v>
      </c>
      <c r="C176" s="47">
        <v>20.329999999999998</v>
      </c>
      <c r="D176" s="47">
        <v>21</v>
      </c>
      <c r="E176" s="47">
        <v>20.329999999999998</v>
      </c>
      <c r="F176" s="47">
        <v>20.96</v>
      </c>
      <c r="G176" s="48">
        <v>368200</v>
      </c>
      <c r="H176" s="47">
        <v>20.91</v>
      </c>
      <c r="I176" s="51">
        <f t="shared" si="22"/>
        <v>0.99761450381679384</v>
      </c>
      <c r="J176" s="51">
        <f t="shared" ca="1" si="23"/>
        <v>1</v>
      </c>
      <c r="K176" s="47">
        <f t="shared" si="24"/>
        <v>20.28</v>
      </c>
      <c r="L176" s="47">
        <f t="shared" si="25"/>
        <v>20.95</v>
      </c>
      <c r="M176" s="47">
        <f t="shared" si="26"/>
        <v>20.28</v>
      </c>
      <c r="N176" s="47">
        <f t="shared" si="27"/>
        <v>20.91</v>
      </c>
      <c r="O176" s="48">
        <f t="shared" ca="1" si="28"/>
        <v>368200</v>
      </c>
    </row>
    <row r="177" spans="1:15" x14ac:dyDescent="0.25">
      <c r="A177">
        <v>162</v>
      </c>
      <c r="B177" s="84">
        <v>41780</v>
      </c>
      <c r="C177" s="47">
        <v>20.64</v>
      </c>
      <c r="D177" s="47">
        <v>20.74</v>
      </c>
      <c r="E177" s="47">
        <v>20.29</v>
      </c>
      <c r="F177" s="47">
        <v>20.3</v>
      </c>
      <c r="G177" s="48">
        <v>450900</v>
      </c>
      <c r="H177" s="47">
        <v>20.25</v>
      </c>
      <c r="I177" s="51">
        <f t="shared" si="22"/>
        <v>0.99753694581280783</v>
      </c>
      <c r="J177" s="51">
        <f t="shared" ca="1" si="23"/>
        <v>1</v>
      </c>
      <c r="K177" s="47">
        <f t="shared" si="24"/>
        <v>20.59</v>
      </c>
      <c r="L177" s="47">
        <f t="shared" si="25"/>
        <v>20.69</v>
      </c>
      <c r="M177" s="47">
        <f t="shared" si="26"/>
        <v>20.239999999999998</v>
      </c>
      <c r="N177" s="47">
        <f t="shared" si="27"/>
        <v>20.25</v>
      </c>
      <c r="O177" s="48">
        <f t="shared" ca="1" si="28"/>
        <v>450900</v>
      </c>
    </row>
    <row r="178" spans="1:15" x14ac:dyDescent="0.25">
      <c r="A178">
        <v>163</v>
      </c>
      <c r="B178" s="84">
        <v>41779</v>
      </c>
      <c r="C178" s="47">
        <v>20.73</v>
      </c>
      <c r="D178" s="47">
        <v>20.85</v>
      </c>
      <c r="E178" s="47">
        <v>20.309999999999999</v>
      </c>
      <c r="F178" s="47">
        <v>20.57</v>
      </c>
      <c r="G178" s="48">
        <v>354100</v>
      </c>
      <c r="H178" s="47">
        <v>20.52</v>
      </c>
      <c r="I178" s="51">
        <f t="shared" si="22"/>
        <v>0.99756927564414188</v>
      </c>
      <c r="J178" s="51">
        <f t="shared" ca="1" si="23"/>
        <v>1</v>
      </c>
      <c r="K178" s="47">
        <f t="shared" si="24"/>
        <v>20.68</v>
      </c>
      <c r="L178" s="47">
        <f t="shared" si="25"/>
        <v>20.8</v>
      </c>
      <c r="M178" s="47">
        <f t="shared" si="26"/>
        <v>20.260000000000002</v>
      </c>
      <c r="N178" s="47">
        <f t="shared" si="27"/>
        <v>20.52</v>
      </c>
      <c r="O178" s="48">
        <f t="shared" ca="1" si="28"/>
        <v>354100</v>
      </c>
    </row>
    <row r="179" spans="1:15" x14ac:dyDescent="0.25">
      <c r="A179">
        <v>164</v>
      </c>
      <c r="B179" s="84">
        <v>41778</v>
      </c>
      <c r="C179" s="47">
        <v>20.32</v>
      </c>
      <c r="D179" s="47">
        <v>20.87</v>
      </c>
      <c r="E179" s="47">
        <v>20.22</v>
      </c>
      <c r="F179" s="47">
        <v>20.82</v>
      </c>
      <c r="G179" s="48">
        <v>320000</v>
      </c>
      <c r="H179" s="47">
        <v>20.77</v>
      </c>
      <c r="I179" s="51">
        <f t="shared" si="22"/>
        <v>0.99759846301633037</v>
      </c>
      <c r="J179" s="51">
        <f t="shared" ca="1" si="23"/>
        <v>1</v>
      </c>
      <c r="K179" s="47">
        <f t="shared" si="24"/>
        <v>20.27</v>
      </c>
      <c r="L179" s="47">
        <f t="shared" si="25"/>
        <v>20.82</v>
      </c>
      <c r="M179" s="47">
        <f t="shared" si="26"/>
        <v>20.170000000000002</v>
      </c>
      <c r="N179" s="47">
        <f t="shared" si="27"/>
        <v>20.77</v>
      </c>
      <c r="O179" s="48">
        <f t="shared" ca="1" si="28"/>
        <v>320000</v>
      </c>
    </row>
    <row r="180" spans="1:15" x14ac:dyDescent="0.25">
      <c r="A180">
        <v>165</v>
      </c>
      <c r="B180" s="84">
        <v>41775</v>
      </c>
      <c r="C180" s="47">
        <v>20.16</v>
      </c>
      <c r="D180" s="47">
        <v>20.57</v>
      </c>
      <c r="E180" s="47">
        <v>19.989999999999998</v>
      </c>
      <c r="F180" s="47">
        <v>20.38</v>
      </c>
      <c r="G180" s="48">
        <v>318300</v>
      </c>
      <c r="H180" s="47">
        <v>20.329999999999998</v>
      </c>
      <c r="I180" s="51">
        <f t="shared" si="22"/>
        <v>0.99754661432777225</v>
      </c>
      <c r="J180" s="51">
        <f t="shared" ca="1" si="23"/>
        <v>1</v>
      </c>
      <c r="K180" s="47">
        <f t="shared" si="24"/>
        <v>20.11</v>
      </c>
      <c r="L180" s="47">
        <f t="shared" si="25"/>
        <v>20.52</v>
      </c>
      <c r="M180" s="47">
        <f t="shared" si="26"/>
        <v>19.940000000000001</v>
      </c>
      <c r="N180" s="47">
        <f t="shared" si="27"/>
        <v>20.329999999999998</v>
      </c>
      <c r="O180" s="48">
        <f t="shared" ca="1" si="28"/>
        <v>318300</v>
      </c>
    </row>
    <row r="181" spans="1:15" x14ac:dyDescent="0.25">
      <c r="A181">
        <v>166</v>
      </c>
      <c r="B181" s="84">
        <v>41774</v>
      </c>
      <c r="C181" s="47">
        <v>20.59</v>
      </c>
      <c r="D181" s="47">
        <v>20.61</v>
      </c>
      <c r="E181" s="47">
        <v>19.96</v>
      </c>
      <c r="F181" s="47">
        <v>20.2</v>
      </c>
      <c r="G181" s="48">
        <v>676100</v>
      </c>
      <c r="H181" s="47">
        <v>20.149999999999999</v>
      </c>
      <c r="I181" s="51">
        <f t="shared" si="22"/>
        <v>0.99752475247524752</v>
      </c>
      <c r="J181" s="51">
        <f t="shared" ca="1" si="23"/>
        <v>1</v>
      </c>
      <c r="K181" s="47">
        <f t="shared" si="24"/>
        <v>20.54</v>
      </c>
      <c r="L181" s="47">
        <f t="shared" si="25"/>
        <v>20.56</v>
      </c>
      <c r="M181" s="47">
        <f t="shared" si="26"/>
        <v>19.91</v>
      </c>
      <c r="N181" s="47">
        <f t="shared" si="27"/>
        <v>20.149999999999999</v>
      </c>
      <c r="O181" s="48">
        <f t="shared" ca="1" si="28"/>
        <v>676100</v>
      </c>
    </row>
    <row r="182" spans="1:15" x14ac:dyDescent="0.25">
      <c r="A182">
        <v>167</v>
      </c>
      <c r="B182" s="84">
        <v>41773</v>
      </c>
      <c r="C182" s="47">
        <v>21.05</v>
      </c>
      <c r="D182" s="47">
        <v>21.1</v>
      </c>
      <c r="E182" s="47">
        <v>20.59</v>
      </c>
      <c r="F182" s="47">
        <v>20.7</v>
      </c>
      <c r="G182" s="48">
        <v>326500</v>
      </c>
      <c r="H182" s="47">
        <v>20.65</v>
      </c>
      <c r="I182" s="51">
        <f t="shared" si="22"/>
        <v>0.99758454106280192</v>
      </c>
      <c r="J182" s="51">
        <f t="shared" ca="1" si="23"/>
        <v>1</v>
      </c>
      <c r="K182" s="47">
        <f t="shared" si="24"/>
        <v>21</v>
      </c>
      <c r="L182" s="47">
        <f t="shared" si="25"/>
        <v>21.05</v>
      </c>
      <c r="M182" s="47">
        <f t="shared" si="26"/>
        <v>20.54</v>
      </c>
      <c r="N182" s="47">
        <f t="shared" si="27"/>
        <v>20.65</v>
      </c>
      <c r="O182" s="48">
        <f t="shared" ca="1" si="28"/>
        <v>326500</v>
      </c>
    </row>
    <row r="183" spans="1:15" x14ac:dyDescent="0.25">
      <c r="A183">
        <v>168</v>
      </c>
      <c r="B183" s="84">
        <v>41772</v>
      </c>
      <c r="C183" s="47">
        <v>21.45</v>
      </c>
      <c r="D183" s="47">
        <v>21.49</v>
      </c>
      <c r="E183" s="47">
        <v>21.14</v>
      </c>
      <c r="F183" s="47">
        <v>21.15</v>
      </c>
      <c r="G183" s="48">
        <v>391800</v>
      </c>
      <c r="H183" s="47">
        <v>21.1</v>
      </c>
      <c r="I183" s="51">
        <f t="shared" si="22"/>
        <v>0.99763593380614668</v>
      </c>
      <c r="J183" s="51">
        <f t="shared" ca="1" si="23"/>
        <v>1</v>
      </c>
      <c r="K183" s="47">
        <f t="shared" si="24"/>
        <v>21.4</v>
      </c>
      <c r="L183" s="47">
        <f t="shared" si="25"/>
        <v>21.44</v>
      </c>
      <c r="M183" s="47">
        <f t="shared" si="26"/>
        <v>21.09</v>
      </c>
      <c r="N183" s="47">
        <f t="shared" si="27"/>
        <v>21.1</v>
      </c>
      <c r="O183" s="48">
        <f t="shared" ca="1" si="28"/>
        <v>391800</v>
      </c>
    </row>
    <row r="184" spans="1:15" x14ac:dyDescent="0.25">
      <c r="A184">
        <v>169</v>
      </c>
      <c r="B184" s="84">
        <v>41771</v>
      </c>
      <c r="C184" s="47">
        <v>20.65</v>
      </c>
      <c r="D184" s="47">
        <v>21.56</v>
      </c>
      <c r="E184" s="47">
        <v>20.46</v>
      </c>
      <c r="F184" s="47">
        <v>21.43</v>
      </c>
      <c r="G184" s="48">
        <v>449400</v>
      </c>
      <c r="H184" s="47">
        <v>21.38</v>
      </c>
      <c r="I184" s="51">
        <f t="shared" si="22"/>
        <v>0.99766682221185254</v>
      </c>
      <c r="J184" s="51">
        <f t="shared" ca="1" si="23"/>
        <v>1</v>
      </c>
      <c r="K184" s="47">
        <f t="shared" si="24"/>
        <v>20.6</v>
      </c>
      <c r="L184" s="47">
        <f t="shared" si="25"/>
        <v>21.51</v>
      </c>
      <c r="M184" s="47">
        <f t="shared" si="26"/>
        <v>20.41</v>
      </c>
      <c r="N184" s="47">
        <f t="shared" si="27"/>
        <v>21.38</v>
      </c>
      <c r="O184" s="48">
        <f t="shared" ca="1" si="28"/>
        <v>449400</v>
      </c>
    </row>
    <row r="185" spans="1:15" x14ac:dyDescent="0.25">
      <c r="A185">
        <v>170</v>
      </c>
      <c r="B185" s="84">
        <v>41768</v>
      </c>
      <c r="C185" s="47">
        <v>20.65</v>
      </c>
      <c r="D185" s="47">
        <v>20.74</v>
      </c>
      <c r="E185" s="47">
        <v>20.43</v>
      </c>
      <c r="F185" s="47">
        <v>20.64</v>
      </c>
      <c r="G185" s="48">
        <v>529700</v>
      </c>
      <c r="H185" s="47">
        <v>20.59</v>
      </c>
      <c r="I185" s="51">
        <f t="shared" si="22"/>
        <v>0.99757751937984496</v>
      </c>
      <c r="J185" s="51">
        <f t="shared" ca="1" si="23"/>
        <v>1</v>
      </c>
      <c r="K185" s="47">
        <f t="shared" si="24"/>
        <v>20.6</v>
      </c>
      <c r="L185" s="47">
        <f t="shared" si="25"/>
        <v>20.69</v>
      </c>
      <c r="M185" s="47">
        <f t="shared" si="26"/>
        <v>20.38</v>
      </c>
      <c r="N185" s="47">
        <f t="shared" si="27"/>
        <v>20.59</v>
      </c>
      <c r="O185" s="48">
        <f t="shared" ca="1" si="28"/>
        <v>529700</v>
      </c>
    </row>
    <row r="186" spans="1:15" x14ac:dyDescent="0.25">
      <c r="A186">
        <v>171</v>
      </c>
      <c r="B186" s="84">
        <v>41767</v>
      </c>
      <c r="C186" s="47">
        <v>20.92</v>
      </c>
      <c r="D186" s="47">
        <v>21.29</v>
      </c>
      <c r="E186" s="47">
        <v>20.71</v>
      </c>
      <c r="F186" s="47">
        <v>20.74</v>
      </c>
      <c r="G186" s="48">
        <v>237800</v>
      </c>
      <c r="H186" s="47">
        <v>20.69</v>
      </c>
      <c r="I186" s="51">
        <f t="shared" si="22"/>
        <v>0.99758919961427206</v>
      </c>
      <c r="J186" s="51">
        <f t="shared" ca="1" si="23"/>
        <v>1</v>
      </c>
      <c r="K186" s="47">
        <f t="shared" si="24"/>
        <v>20.87</v>
      </c>
      <c r="L186" s="47">
        <f t="shared" si="25"/>
        <v>21.24</v>
      </c>
      <c r="M186" s="47">
        <f t="shared" si="26"/>
        <v>20.66</v>
      </c>
      <c r="N186" s="47">
        <f t="shared" si="27"/>
        <v>20.69</v>
      </c>
      <c r="O186" s="48">
        <f t="shared" ca="1" si="28"/>
        <v>237800</v>
      </c>
    </row>
    <row r="187" spans="1:15" x14ac:dyDescent="0.25">
      <c r="A187">
        <v>172</v>
      </c>
      <c r="B187" s="84">
        <v>41766</v>
      </c>
      <c r="C187" s="47">
        <v>21.09</v>
      </c>
      <c r="D187" s="47">
        <v>21.31</v>
      </c>
      <c r="E187" s="47">
        <v>20.74</v>
      </c>
      <c r="F187" s="47">
        <v>20.97</v>
      </c>
      <c r="G187" s="48">
        <v>435700</v>
      </c>
      <c r="H187" s="47">
        <v>20.92</v>
      </c>
      <c r="I187" s="51">
        <f t="shared" si="22"/>
        <v>0.99761564139246561</v>
      </c>
      <c r="J187" s="51">
        <f t="shared" ca="1" si="23"/>
        <v>1</v>
      </c>
      <c r="K187" s="47">
        <f t="shared" si="24"/>
        <v>21.04</v>
      </c>
      <c r="L187" s="47">
        <f t="shared" si="25"/>
        <v>21.26</v>
      </c>
      <c r="M187" s="47">
        <f t="shared" si="26"/>
        <v>20.69</v>
      </c>
      <c r="N187" s="47">
        <f t="shared" si="27"/>
        <v>20.92</v>
      </c>
      <c r="O187" s="48">
        <f t="shared" ca="1" si="28"/>
        <v>435700</v>
      </c>
    </row>
    <row r="188" spans="1:15" x14ac:dyDescent="0.25">
      <c r="A188">
        <v>173</v>
      </c>
      <c r="B188" s="84">
        <v>41765</v>
      </c>
      <c r="C188" s="47">
        <v>21.43</v>
      </c>
      <c r="D188" s="47">
        <v>21.62</v>
      </c>
      <c r="E188" s="47">
        <v>21.07</v>
      </c>
      <c r="F188" s="47">
        <v>21.11</v>
      </c>
      <c r="G188" s="48">
        <v>326400</v>
      </c>
      <c r="H188" s="47">
        <v>21.06</v>
      </c>
      <c r="I188" s="51">
        <f t="shared" si="22"/>
        <v>0.99763145428706768</v>
      </c>
      <c r="J188" s="51">
        <f t="shared" ca="1" si="23"/>
        <v>1</v>
      </c>
      <c r="K188" s="47">
        <f t="shared" si="24"/>
        <v>21.38</v>
      </c>
      <c r="L188" s="47">
        <f t="shared" si="25"/>
        <v>21.57</v>
      </c>
      <c r="M188" s="47">
        <f t="shared" si="26"/>
        <v>21.02</v>
      </c>
      <c r="N188" s="47">
        <f t="shared" si="27"/>
        <v>21.06</v>
      </c>
      <c r="O188" s="48">
        <f t="shared" ca="1" si="28"/>
        <v>326400</v>
      </c>
    </row>
    <row r="189" spans="1:15" x14ac:dyDescent="0.25">
      <c r="A189">
        <v>174</v>
      </c>
      <c r="B189" s="84">
        <v>41764</v>
      </c>
      <c r="C189" s="47">
        <v>21.43</v>
      </c>
      <c r="D189" s="47">
        <v>21.68</v>
      </c>
      <c r="E189" s="47">
        <v>21.06</v>
      </c>
      <c r="F189" s="47">
        <v>21.51</v>
      </c>
      <c r="G189" s="48">
        <v>275200</v>
      </c>
      <c r="H189" s="47">
        <v>21.46</v>
      </c>
      <c r="I189" s="51">
        <f t="shared" si="22"/>
        <v>0.99767549976754999</v>
      </c>
      <c r="J189" s="51">
        <f t="shared" ca="1" si="23"/>
        <v>1</v>
      </c>
      <c r="K189" s="47">
        <f t="shared" si="24"/>
        <v>21.38</v>
      </c>
      <c r="L189" s="47">
        <f t="shared" si="25"/>
        <v>21.63</v>
      </c>
      <c r="M189" s="47">
        <f t="shared" si="26"/>
        <v>21.01</v>
      </c>
      <c r="N189" s="47">
        <f t="shared" si="27"/>
        <v>21.46</v>
      </c>
      <c r="O189" s="48">
        <f t="shared" ca="1" si="28"/>
        <v>275200</v>
      </c>
    </row>
    <row r="190" spans="1:15" x14ac:dyDescent="0.25">
      <c r="A190">
        <v>175</v>
      </c>
      <c r="B190" s="84">
        <v>41761</v>
      </c>
      <c r="C190" s="47">
        <v>21.53</v>
      </c>
      <c r="D190" s="47">
        <v>21.82</v>
      </c>
      <c r="E190" s="47">
        <v>21.21</v>
      </c>
      <c r="F190" s="47">
        <v>21.54</v>
      </c>
      <c r="G190" s="48">
        <v>592600</v>
      </c>
      <c r="H190" s="47">
        <v>21.49</v>
      </c>
      <c r="I190" s="51">
        <f t="shared" si="22"/>
        <v>0.99767873723305478</v>
      </c>
      <c r="J190" s="51">
        <f t="shared" ca="1" si="23"/>
        <v>1</v>
      </c>
      <c r="K190" s="47">
        <f t="shared" si="24"/>
        <v>21.48</v>
      </c>
      <c r="L190" s="47">
        <f t="shared" si="25"/>
        <v>21.77</v>
      </c>
      <c r="M190" s="47">
        <f t="shared" si="26"/>
        <v>21.16</v>
      </c>
      <c r="N190" s="47">
        <f t="shared" si="27"/>
        <v>21.49</v>
      </c>
      <c r="O190" s="48">
        <f t="shared" ca="1" si="28"/>
        <v>592600</v>
      </c>
    </row>
    <row r="191" spans="1:15" x14ac:dyDescent="0.25">
      <c r="A191">
        <v>176</v>
      </c>
      <c r="B191" s="84">
        <v>41760</v>
      </c>
      <c r="C191" s="47">
        <v>21.69</v>
      </c>
      <c r="D191" s="47">
        <v>21.8</v>
      </c>
      <c r="E191" s="47">
        <v>21.25</v>
      </c>
      <c r="F191" s="47">
        <v>21.48</v>
      </c>
      <c r="G191" s="48">
        <v>511700</v>
      </c>
      <c r="H191" s="47">
        <v>21.43</v>
      </c>
      <c r="I191" s="51">
        <f t="shared" si="22"/>
        <v>0.99767225325884545</v>
      </c>
      <c r="J191" s="51">
        <f t="shared" ca="1" si="23"/>
        <v>1</v>
      </c>
      <c r="K191" s="47">
        <f t="shared" si="24"/>
        <v>21.64</v>
      </c>
      <c r="L191" s="47">
        <f t="shared" si="25"/>
        <v>21.75</v>
      </c>
      <c r="M191" s="47">
        <f t="shared" si="26"/>
        <v>21.2</v>
      </c>
      <c r="N191" s="47">
        <f t="shared" si="27"/>
        <v>21.43</v>
      </c>
      <c r="O191" s="48">
        <f t="shared" ca="1" si="28"/>
        <v>511700</v>
      </c>
    </row>
    <row r="192" spans="1:15" x14ac:dyDescent="0.25">
      <c r="A192">
        <v>177</v>
      </c>
      <c r="B192" s="84">
        <v>41759</v>
      </c>
      <c r="C192" s="47">
        <v>21.65</v>
      </c>
      <c r="D192" s="47">
        <v>21.8</v>
      </c>
      <c r="E192" s="47">
        <v>21.46</v>
      </c>
      <c r="F192" s="47">
        <v>21.76</v>
      </c>
      <c r="G192" s="48">
        <v>679500</v>
      </c>
      <c r="H192" s="47">
        <v>21.71</v>
      </c>
      <c r="I192" s="51">
        <f t="shared" si="22"/>
        <v>0.99770220588235292</v>
      </c>
      <c r="J192" s="51">
        <f t="shared" ca="1" si="23"/>
        <v>1</v>
      </c>
      <c r="K192" s="47">
        <f t="shared" si="24"/>
        <v>21.6</v>
      </c>
      <c r="L192" s="47">
        <f t="shared" si="25"/>
        <v>21.75</v>
      </c>
      <c r="M192" s="47">
        <f t="shared" si="26"/>
        <v>21.41</v>
      </c>
      <c r="N192" s="47">
        <f t="shared" si="27"/>
        <v>21.71</v>
      </c>
      <c r="O192" s="48">
        <f t="shared" ca="1" si="28"/>
        <v>679500</v>
      </c>
    </row>
    <row r="193" spans="1:15" x14ac:dyDescent="0.25">
      <c r="A193">
        <v>178</v>
      </c>
      <c r="B193" s="84">
        <v>41758</v>
      </c>
      <c r="C193" s="47">
        <v>21.93</v>
      </c>
      <c r="D193" s="47">
        <v>21.98</v>
      </c>
      <c r="E193" s="47">
        <v>21.53</v>
      </c>
      <c r="F193" s="47">
        <v>21.72</v>
      </c>
      <c r="G193" s="48">
        <v>285800</v>
      </c>
      <c r="H193" s="47">
        <v>21.67</v>
      </c>
      <c r="I193" s="51">
        <f t="shared" si="22"/>
        <v>0.99769797421731132</v>
      </c>
      <c r="J193" s="51">
        <f t="shared" ca="1" si="23"/>
        <v>1</v>
      </c>
      <c r="K193" s="47">
        <f t="shared" si="24"/>
        <v>21.88</v>
      </c>
      <c r="L193" s="47">
        <f t="shared" si="25"/>
        <v>21.93</v>
      </c>
      <c r="M193" s="47">
        <f t="shared" si="26"/>
        <v>21.48</v>
      </c>
      <c r="N193" s="47">
        <f t="shared" si="27"/>
        <v>21.67</v>
      </c>
      <c r="O193" s="48">
        <f t="shared" ca="1" si="28"/>
        <v>285800</v>
      </c>
    </row>
    <row r="194" spans="1:15" x14ac:dyDescent="0.25">
      <c r="A194">
        <v>179</v>
      </c>
      <c r="B194" s="84">
        <v>41757</v>
      </c>
      <c r="C194" s="47">
        <v>22.1</v>
      </c>
      <c r="D194" s="47">
        <v>22.4</v>
      </c>
      <c r="E194" s="47">
        <v>21.58</v>
      </c>
      <c r="F194" s="47">
        <v>21.77</v>
      </c>
      <c r="G194" s="48">
        <v>434100</v>
      </c>
      <c r="H194" s="47">
        <v>21.72</v>
      </c>
      <c r="I194" s="51">
        <f t="shared" si="22"/>
        <v>0.99770326136885623</v>
      </c>
      <c r="J194" s="51">
        <f t="shared" ca="1" si="23"/>
        <v>1</v>
      </c>
      <c r="K194" s="47">
        <f t="shared" si="24"/>
        <v>22.05</v>
      </c>
      <c r="L194" s="47">
        <f t="shared" si="25"/>
        <v>22.35</v>
      </c>
      <c r="M194" s="47">
        <f t="shared" si="26"/>
        <v>21.53</v>
      </c>
      <c r="N194" s="47">
        <f t="shared" si="27"/>
        <v>21.72</v>
      </c>
      <c r="O194" s="48">
        <f t="shared" ca="1" si="28"/>
        <v>434100</v>
      </c>
    </row>
    <row r="195" spans="1:15" x14ac:dyDescent="0.25">
      <c r="A195">
        <v>180</v>
      </c>
      <c r="B195" s="84">
        <v>41754</v>
      </c>
      <c r="C195" s="47">
        <v>22.22</v>
      </c>
      <c r="D195" s="47">
        <v>22.24</v>
      </c>
      <c r="E195" s="47">
        <v>21.84</v>
      </c>
      <c r="F195" s="47">
        <v>22.09</v>
      </c>
      <c r="G195" s="48">
        <v>478000</v>
      </c>
      <c r="H195" s="47">
        <v>22.03</v>
      </c>
      <c r="I195" s="51">
        <f t="shared" si="22"/>
        <v>0.99728383884110461</v>
      </c>
      <c r="J195" s="51">
        <f t="shared" ca="1" si="23"/>
        <v>1</v>
      </c>
      <c r="K195" s="47">
        <f t="shared" si="24"/>
        <v>22.16</v>
      </c>
      <c r="L195" s="47">
        <f t="shared" si="25"/>
        <v>22.18</v>
      </c>
      <c r="M195" s="47">
        <f t="shared" si="26"/>
        <v>21.78</v>
      </c>
      <c r="N195" s="47">
        <f t="shared" si="27"/>
        <v>22.03</v>
      </c>
      <c r="O195" s="48">
        <f t="shared" ca="1" si="28"/>
        <v>478000</v>
      </c>
    </row>
    <row r="196" spans="1:15" x14ac:dyDescent="0.25">
      <c r="A196">
        <v>181</v>
      </c>
      <c r="B196" s="84">
        <v>41753</v>
      </c>
      <c r="C196" s="47">
        <v>22.77</v>
      </c>
      <c r="D196" s="47">
        <v>22.77</v>
      </c>
      <c r="E196" s="47">
        <v>21.81</v>
      </c>
      <c r="F196" s="47">
        <v>22.33</v>
      </c>
      <c r="G196" s="48">
        <v>917300</v>
      </c>
      <c r="H196" s="47">
        <v>22.27</v>
      </c>
      <c r="I196" s="51">
        <f t="shared" si="22"/>
        <v>0.99731303179579045</v>
      </c>
      <c r="J196" s="51">
        <f t="shared" ca="1" si="23"/>
        <v>1</v>
      </c>
      <c r="K196" s="47">
        <f t="shared" si="24"/>
        <v>22.71</v>
      </c>
      <c r="L196" s="47">
        <f t="shared" si="25"/>
        <v>22.71</v>
      </c>
      <c r="M196" s="47">
        <f t="shared" si="26"/>
        <v>21.75</v>
      </c>
      <c r="N196" s="47">
        <f t="shared" si="27"/>
        <v>22.27</v>
      </c>
      <c r="O196" s="48">
        <f t="shared" ca="1" si="28"/>
        <v>917300</v>
      </c>
    </row>
    <row r="197" spans="1:15" x14ac:dyDescent="0.25">
      <c r="A197">
        <v>182</v>
      </c>
      <c r="B197" s="84">
        <v>41752</v>
      </c>
      <c r="C197" s="47">
        <v>23.19</v>
      </c>
      <c r="D197" s="47">
        <v>23.26</v>
      </c>
      <c r="E197" s="47">
        <v>22.46</v>
      </c>
      <c r="F197" s="47">
        <v>22.7</v>
      </c>
      <c r="G197" s="48">
        <v>1208200</v>
      </c>
      <c r="H197" s="47">
        <v>22.64</v>
      </c>
      <c r="I197" s="51">
        <f t="shared" si="22"/>
        <v>0.99735682819383265</v>
      </c>
      <c r="J197" s="51">
        <f t="shared" ca="1" si="23"/>
        <v>1</v>
      </c>
      <c r="K197" s="47">
        <f t="shared" si="24"/>
        <v>23.13</v>
      </c>
      <c r="L197" s="47">
        <f t="shared" si="25"/>
        <v>23.2</v>
      </c>
      <c r="M197" s="47">
        <f t="shared" si="26"/>
        <v>22.4</v>
      </c>
      <c r="N197" s="47">
        <f t="shared" si="27"/>
        <v>22.64</v>
      </c>
      <c r="O197" s="48">
        <f t="shared" ca="1" si="28"/>
        <v>1208200</v>
      </c>
    </row>
    <row r="198" spans="1:15" x14ac:dyDescent="0.25">
      <c r="A198">
        <v>183</v>
      </c>
      <c r="B198" s="84">
        <v>41751</v>
      </c>
      <c r="C198" s="47">
        <v>23.16</v>
      </c>
      <c r="D198" s="47">
        <v>23.53</v>
      </c>
      <c r="E198" s="47">
        <v>22.98</v>
      </c>
      <c r="F198" s="47">
        <v>23.17</v>
      </c>
      <c r="G198" s="48">
        <v>713800</v>
      </c>
      <c r="H198" s="47">
        <v>23.11</v>
      </c>
      <c r="I198" s="51">
        <f t="shared" si="22"/>
        <v>0.99741044454035377</v>
      </c>
      <c r="J198" s="51">
        <f t="shared" ca="1" si="23"/>
        <v>1</v>
      </c>
      <c r="K198" s="47">
        <f t="shared" si="24"/>
        <v>23.1</v>
      </c>
      <c r="L198" s="47">
        <f t="shared" si="25"/>
        <v>23.47</v>
      </c>
      <c r="M198" s="47">
        <f t="shared" si="26"/>
        <v>22.92</v>
      </c>
      <c r="N198" s="47">
        <f t="shared" si="27"/>
        <v>23.11</v>
      </c>
      <c r="O198" s="48">
        <f t="shared" ca="1" si="28"/>
        <v>713800</v>
      </c>
    </row>
    <row r="199" spans="1:15" x14ac:dyDescent="0.25">
      <c r="A199">
        <v>184</v>
      </c>
      <c r="B199" s="84">
        <v>41750</v>
      </c>
      <c r="C199" s="47">
        <v>22.7</v>
      </c>
      <c r="D199" s="47">
        <v>23.2</v>
      </c>
      <c r="E199" s="47">
        <v>22.43</v>
      </c>
      <c r="F199" s="47">
        <v>23.15</v>
      </c>
      <c r="G199" s="48">
        <v>456000</v>
      </c>
      <c r="H199" s="47">
        <v>23.09</v>
      </c>
      <c r="I199" s="51">
        <f t="shared" si="22"/>
        <v>0.99740820734341262</v>
      </c>
      <c r="J199" s="51">
        <f t="shared" ca="1" si="23"/>
        <v>1</v>
      </c>
      <c r="K199" s="47">
        <f t="shared" si="24"/>
        <v>22.64</v>
      </c>
      <c r="L199" s="47">
        <f t="shared" si="25"/>
        <v>23.14</v>
      </c>
      <c r="M199" s="47">
        <f t="shared" si="26"/>
        <v>22.37</v>
      </c>
      <c r="N199" s="47">
        <f t="shared" si="27"/>
        <v>23.09</v>
      </c>
      <c r="O199" s="48">
        <f t="shared" ca="1" si="28"/>
        <v>456000</v>
      </c>
    </row>
    <row r="200" spans="1:15" x14ac:dyDescent="0.25">
      <c r="A200">
        <v>185</v>
      </c>
      <c r="B200" s="84">
        <v>41746</v>
      </c>
      <c r="C200" s="47">
        <v>22.17</v>
      </c>
      <c r="D200" s="47">
        <v>22.77</v>
      </c>
      <c r="E200" s="47">
        <v>22.15</v>
      </c>
      <c r="F200" s="47">
        <v>22.58</v>
      </c>
      <c r="G200" s="48">
        <v>411200</v>
      </c>
      <c r="H200" s="47">
        <v>22.52</v>
      </c>
      <c r="I200" s="51">
        <f t="shared" si="22"/>
        <v>0.99734278122232067</v>
      </c>
      <c r="J200" s="51">
        <f t="shared" ca="1" si="23"/>
        <v>1</v>
      </c>
      <c r="K200" s="47">
        <f t="shared" si="24"/>
        <v>22.11</v>
      </c>
      <c r="L200" s="47">
        <f t="shared" si="25"/>
        <v>22.71</v>
      </c>
      <c r="M200" s="47">
        <f t="shared" si="26"/>
        <v>22.09</v>
      </c>
      <c r="N200" s="47">
        <f t="shared" si="27"/>
        <v>22.52</v>
      </c>
      <c r="O200" s="48">
        <f t="shared" ca="1" si="28"/>
        <v>411200</v>
      </c>
    </row>
    <row r="201" spans="1:15" x14ac:dyDescent="0.25">
      <c r="A201">
        <v>186</v>
      </c>
      <c r="B201" s="84">
        <v>41745</v>
      </c>
      <c r="C201" s="47">
        <v>22.03</v>
      </c>
      <c r="D201" s="47">
        <v>22.26</v>
      </c>
      <c r="E201" s="47">
        <v>21.9</v>
      </c>
      <c r="F201" s="47">
        <v>22.2</v>
      </c>
      <c r="G201" s="48">
        <v>377100</v>
      </c>
      <c r="H201" s="47">
        <v>22.14</v>
      </c>
      <c r="I201" s="51">
        <f t="shared" si="22"/>
        <v>0.99729729729729732</v>
      </c>
      <c r="J201" s="51">
        <f t="shared" ca="1" si="23"/>
        <v>1</v>
      </c>
      <c r="K201" s="47">
        <f t="shared" si="24"/>
        <v>21.97</v>
      </c>
      <c r="L201" s="47">
        <f t="shared" si="25"/>
        <v>22.2</v>
      </c>
      <c r="M201" s="47">
        <f t="shared" si="26"/>
        <v>21.84</v>
      </c>
      <c r="N201" s="47">
        <f t="shared" si="27"/>
        <v>22.14</v>
      </c>
      <c r="O201" s="48">
        <f t="shared" ca="1" si="28"/>
        <v>377100</v>
      </c>
    </row>
    <row r="202" spans="1:15" x14ac:dyDescent="0.25">
      <c r="A202">
        <v>187</v>
      </c>
      <c r="B202" s="84">
        <v>41744</v>
      </c>
      <c r="C202" s="47">
        <v>21.79</v>
      </c>
      <c r="D202" s="47">
        <v>22.05</v>
      </c>
      <c r="E202" s="47">
        <v>21.43</v>
      </c>
      <c r="F202" s="47">
        <v>22</v>
      </c>
      <c r="G202" s="48">
        <v>502000</v>
      </c>
      <c r="H202" s="47">
        <v>21.94</v>
      </c>
      <c r="I202" s="51">
        <f t="shared" si="22"/>
        <v>0.99727272727272731</v>
      </c>
      <c r="J202" s="51">
        <f t="shared" ca="1" si="23"/>
        <v>1</v>
      </c>
      <c r="K202" s="47">
        <f t="shared" si="24"/>
        <v>21.73</v>
      </c>
      <c r="L202" s="47">
        <f t="shared" si="25"/>
        <v>21.99</v>
      </c>
      <c r="M202" s="47">
        <f t="shared" si="26"/>
        <v>21.37</v>
      </c>
      <c r="N202" s="47">
        <f t="shared" si="27"/>
        <v>21.94</v>
      </c>
      <c r="O202" s="48">
        <f t="shared" ca="1" si="28"/>
        <v>502000</v>
      </c>
    </row>
    <row r="203" spans="1:15" x14ac:dyDescent="0.25">
      <c r="A203">
        <v>188</v>
      </c>
      <c r="B203" s="84">
        <v>41743</v>
      </c>
      <c r="C203" s="47">
        <v>21.85</v>
      </c>
      <c r="D203" s="47">
        <v>22.03</v>
      </c>
      <c r="E203" s="47">
        <v>21.41</v>
      </c>
      <c r="F203" s="47">
        <v>21.67</v>
      </c>
      <c r="G203" s="48">
        <v>432800</v>
      </c>
      <c r="H203" s="47">
        <v>21.62</v>
      </c>
      <c r="I203" s="51">
        <f t="shared" si="22"/>
        <v>0.99769266266728196</v>
      </c>
      <c r="J203" s="51">
        <f t="shared" ca="1" si="23"/>
        <v>1</v>
      </c>
      <c r="K203" s="47">
        <f t="shared" si="24"/>
        <v>21.8</v>
      </c>
      <c r="L203" s="47">
        <f t="shared" si="25"/>
        <v>21.98</v>
      </c>
      <c r="M203" s="47">
        <f t="shared" si="26"/>
        <v>21.36</v>
      </c>
      <c r="N203" s="47">
        <f t="shared" si="27"/>
        <v>21.62</v>
      </c>
      <c r="O203" s="48">
        <f t="shared" ca="1" si="28"/>
        <v>432800</v>
      </c>
    </row>
    <row r="204" spans="1:15" x14ac:dyDescent="0.25">
      <c r="A204">
        <v>189</v>
      </c>
      <c r="B204" s="84">
        <v>41740</v>
      </c>
      <c r="C204" s="47">
        <v>21.96</v>
      </c>
      <c r="D204" s="47">
        <v>22.13</v>
      </c>
      <c r="E204" s="47">
        <v>21.49</v>
      </c>
      <c r="F204" s="47">
        <v>21.63</v>
      </c>
      <c r="G204" s="48">
        <v>621800</v>
      </c>
      <c r="H204" s="47">
        <v>21.58</v>
      </c>
      <c r="I204" s="51">
        <f t="shared" si="22"/>
        <v>0.99768839574664814</v>
      </c>
      <c r="J204" s="51">
        <f t="shared" ca="1" si="23"/>
        <v>1</v>
      </c>
      <c r="K204" s="47">
        <f t="shared" si="24"/>
        <v>21.91</v>
      </c>
      <c r="L204" s="47">
        <f t="shared" si="25"/>
        <v>22.08</v>
      </c>
      <c r="M204" s="47">
        <f t="shared" si="26"/>
        <v>21.44</v>
      </c>
      <c r="N204" s="47">
        <f t="shared" si="27"/>
        <v>21.58</v>
      </c>
      <c r="O204" s="48">
        <f t="shared" ca="1" si="28"/>
        <v>621800</v>
      </c>
    </row>
    <row r="205" spans="1:15" x14ac:dyDescent="0.25">
      <c r="A205">
        <v>190</v>
      </c>
      <c r="B205" s="84">
        <v>41739</v>
      </c>
      <c r="C205" s="47">
        <v>22.17</v>
      </c>
      <c r="D205" s="47">
        <v>22.32</v>
      </c>
      <c r="E205" s="47">
        <v>21.7</v>
      </c>
      <c r="F205" s="47">
        <v>22</v>
      </c>
      <c r="G205" s="48">
        <v>429900</v>
      </c>
      <c r="H205" s="47">
        <v>21.94</v>
      </c>
      <c r="I205" s="51">
        <f t="shared" si="22"/>
        <v>0.99727272727272731</v>
      </c>
      <c r="J205" s="51">
        <f t="shared" ca="1" si="23"/>
        <v>1</v>
      </c>
      <c r="K205" s="47">
        <f t="shared" si="24"/>
        <v>22.11</v>
      </c>
      <c r="L205" s="47">
        <f t="shared" si="25"/>
        <v>22.26</v>
      </c>
      <c r="M205" s="47">
        <f t="shared" si="26"/>
        <v>21.64</v>
      </c>
      <c r="N205" s="47">
        <f t="shared" si="27"/>
        <v>21.94</v>
      </c>
      <c r="O205" s="48">
        <f t="shared" ca="1" si="28"/>
        <v>429900</v>
      </c>
    </row>
    <row r="206" spans="1:15" x14ac:dyDescent="0.25">
      <c r="A206">
        <v>191</v>
      </c>
      <c r="B206" s="84">
        <v>41738</v>
      </c>
      <c r="C206" s="47">
        <v>21.73</v>
      </c>
      <c r="D206" s="47">
        <v>22.23</v>
      </c>
      <c r="E206" s="47">
        <v>21.5</v>
      </c>
      <c r="F206" s="47">
        <v>22.21</v>
      </c>
      <c r="G206" s="48">
        <v>481100</v>
      </c>
      <c r="H206" s="47">
        <v>22.15</v>
      </c>
      <c r="I206" s="51">
        <f t="shared" si="22"/>
        <v>0.99729851418280047</v>
      </c>
      <c r="J206" s="51">
        <f t="shared" ca="1" si="23"/>
        <v>1</v>
      </c>
      <c r="K206" s="47">
        <f t="shared" si="24"/>
        <v>21.67</v>
      </c>
      <c r="L206" s="47">
        <f t="shared" si="25"/>
        <v>22.17</v>
      </c>
      <c r="M206" s="47">
        <f t="shared" si="26"/>
        <v>21.44</v>
      </c>
      <c r="N206" s="47">
        <f t="shared" si="27"/>
        <v>22.15</v>
      </c>
      <c r="O206" s="48">
        <f t="shared" ca="1" si="28"/>
        <v>481100</v>
      </c>
    </row>
    <row r="207" spans="1:15" x14ac:dyDescent="0.25">
      <c r="A207">
        <v>192</v>
      </c>
      <c r="B207" s="84">
        <v>41737</v>
      </c>
      <c r="C207" s="47">
        <v>21.96</v>
      </c>
      <c r="D207" s="47">
        <v>22.19</v>
      </c>
      <c r="E207" s="47">
        <v>21.54</v>
      </c>
      <c r="F207" s="47">
        <v>21.66</v>
      </c>
      <c r="G207" s="48">
        <v>909500</v>
      </c>
      <c r="H207" s="47">
        <v>21.61</v>
      </c>
      <c r="I207" s="51">
        <f t="shared" si="22"/>
        <v>0.99769159741458913</v>
      </c>
      <c r="J207" s="51">
        <f t="shared" ca="1" si="23"/>
        <v>1</v>
      </c>
      <c r="K207" s="47">
        <f t="shared" si="24"/>
        <v>21.91</v>
      </c>
      <c r="L207" s="47">
        <f t="shared" si="25"/>
        <v>22.14</v>
      </c>
      <c r="M207" s="47">
        <f t="shared" si="26"/>
        <v>21.49</v>
      </c>
      <c r="N207" s="47">
        <f t="shared" si="27"/>
        <v>21.61</v>
      </c>
      <c r="O207" s="48">
        <f t="shared" ca="1" si="28"/>
        <v>909500</v>
      </c>
    </row>
    <row r="208" spans="1:15" x14ac:dyDescent="0.25">
      <c r="A208">
        <v>193</v>
      </c>
      <c r="B208" s="84">
        <v>41736</v>
      </c>
      <c r="C208" s="47">
        <v>22.42</v>
      </c>
      <c r="D208" s="47">
        <v>22.45</v>
      </c>
      <c r="E208" s="47">
        <v>21.82</v>
      </c>
      <c r="F208" s="47">
        <v>22.02</v>
      </c>
      <c r="G208" s="48">
        <v>739100</v>
      </c>
      <c r="H208" s="47">
        <v>21.96</v>
      </c>
      <c r="I208" s="51">
        <f t="shared" si="22"/>
        <v>0.9972752043596731</v>
      </c>
      <c r="J208" s="51">
        <f t="shared" ca="1" si="23"/>
        <v>1</v>
      </c>
      <c r="K208" s="47">
        <f t="shared" si="24"/>
        <v>22.36</v>
      </c>
      <c r="L208" s="47">
        <f t="shared" si="25"/>
        <v>22.39</v>
      </c>
      <c r="M208" s="47">
        <f t="shared" si="26"/>
        <v>21.76</v>
      </c>
      <c r="N208" s="47">
        <f t="shared" si="27"/>
        <v>21.96</v>
      </c>
      <c r="O208" s="48">
        <f t="shared" ca="1" si="28"/>
        <v>739100</v>
      </c>
    </row>
    <row r="209" spans="1:15" x14ac:dyDescent="0.25">
      <c r="A209">
        <v>194</v>
      </c>
      <c r="B209" s="84">
        <v>41733</v>
      </c>
      <c r="C209" s="47">
        <v>22.97</v>
      </c>
      <c r="D209" s="47">
        <v>23.02</v>
      </c>
      <c r="E209" s="47">
        <v>22.23</v>
      </c>
      <c r="F209" s="47">
        <v>22.46</v>
      </c>
      <c r="G209" s="48">
        <v>478300</v>
      </c>
      <c r="H209" s="47">
        <v>22.4</v>
      </c>
      <c r="I209" s="51">
        <f t="shared" ref="I209:I272" si="29">H209/F209</f>
        <v>0.99732858414959924</v>
      </c>
      <c r="J209" s="51">
        <f t="shared" ref="J209:J272" ca="1" si="30">INDEX(OFFSET($T$15,0,0,$S$13+1,1),MATCH(B209,OFFSET($Q$15,0,0,$S$13+1,1),-1))</f>
        <v>1</v>
      </c>
      <c r="K209" s="47">
        <f t="shared" ref="K209:K272" si="31">ROUND($I209*C209,2)</f>
        <v>22.91</v>
      </c>
      <c r="L209" s="47">
        <f t="shared" ref="L209:L272" si="32">ROUND($I209*D209,2)</f>
        <v>22.96</v>
      </c>
      <c r="M209" s="47">
        <f t="shared" ref="M209:M272" si="33">ROUND($I209*E209,2)</f>
        <v>22.17</v>
      </c>
      <c r="N209" s="47">
        <f t="shared" ref="N209:N272" si="34">ROUND($I209*F209,2)</f>
        <v>22.4</v>
      </c>
      <c r="O209" s="48">
        <f t="shared" ref="O209:O272" ca="1" si="35">G209*J209</f>
        <v>478300</v>
      </c>
    </row>
    <row r="210" spans="1:15" x14ac:dyDescent="0.25">
      <c r="A210">
        <v>195</v>
      </c>
      <c r="B210" s="84">
        <v>41732</v>
      </c>
      <c r="C210" s="47">
        <v>22.99</v>
      </c>
      <c r="D210" s="47">
        <v>23.1</v>
      </c>
      <c r="E210" s="47">
        <v>22.65</v>
      </c>
      <c r="F210" s="47">
        <v>22.82</v>
      </c>
      <c r="G210" s="48">
        <v>323100</v>
      </c>
      <c r="H210" s="47">
        <v>22.76</v>
      </c>
      <c r="I210" s="51">
        <f t="shared" si="29"/>
        <v>0.99737072743207722</v>
      </c>
      <c r="J210" s="51">
        <f t="shared" ca="1" si="30"/>
        <v>1</v>
      </c>
      <c r="K210" s="47">
        <f t="shared" si="31"/>
        <v>22.93</v>
      </c>
      <c r="L210" s="47">
        <f t="shared" si="32"/>
        <v>23.04</v>
      </c>
      <c r="M210" s="47">
        <f t="shared" si="33"/>
        <v>22.59</v>
      </c>
      <c r="N210" s="47">
        <f t="shared" si="34"/>
        <v>22.76</v>
      </c>
      <c r="O210" s="48">
        <f t="shared" ca="1" si="35"/>
        <v>323100</v>
      </c>
    </row>
    <row r="211" spans="1:15" x14ac:dyDescent="0.25">
      <c r="A211">
        <v>196</v>
      </c>
      <c r="B211" s="84">
        <v>41731</v>
      </c>
      <c r="C211" s="47">
        <v>22.89</v>
      </c>
      <c r="D211" s="47">
        <v>23.23</v>
      </c>
      <c r="E211" s="47">
        <v>22.83</v>
      </c>
      <c r="F211" s="47">
        <v>23.05</v>
      </c>
      <c r="G211" s="48">
        <v>384400</v>
      </c>
      <c r="H211" s="47">
        <v>22.99</v>
      </c>
      <c r="I211" s="51">
        <f t="shared" si="29"/>
        <v>0.99739696312364412</v>
      </c>
      <c r="J211" s="51">
        <f t="shared" ca="1" si="30"/>
        <v>1</v>
      </c>
      <c r="K211" s="47">
        <f t="shared" si="31"/>
        <v>22.83</v>
      </c>
      <c r="L211" s="47">
        <f t="shared" si="32"/>
        <v>23.17</v>
      </c>
      <c r="M211" s="47">
        <f t="shared" si="33"/>
        <v>22.77</v>
      </c>
      <c r="N211" s="47">
        <f t="shared" si="34"/>
        <v>22.99</v>
      </c>
      <c r="O211" s="48">
        <f t="shared" ca="1" si="35"/>
        <v>384400</v>
      </c>
    </row>
    <row r="212" spans="1:15" x14ac:dyDescent="0.25">
      <c r="A212">
        <v>197</v>
      </c>
      <c r="B212" s="84">
        <v>41730</v>
      </c>
      <c r="C212" s="47">
        <v>22.73</v>
      </c>
      <c r="D212" s="47">
        <v>22.81</v>
      </c>
      <c r="E212" s="47">
        <v>22.47</v>
      </c>
      <c r="F212" s="47">
        <v>22.79</v>
      </c>
      <c r="G212" s="48">
        <v>578500</v>
      </c>
      <c r="H212" s="47">
        <v>22.73</v>
      </c>
      <c r="I212" s="51">
        <f t="shared" si="29"/>
        <v>0.99736726634488815</v>
      </c>
      <c r="J212" s="51">
        <f t="shared" ca="1" si="30"/>
        <v>1</v>
      </c>
      <c r="K212" s="47">
        <f t="shared" si="31"/>
        <v>22.67</v>
      </c>
      <c r="L212" s="47">
        <f t="shared" si="32"/>
        <v>22.75</v>
      </c>
      <c r="M212" s="47">
        <f t="shared" si="33"/>
        <v>22.41</v>
      </c>
      <c r="N212" s="47">
        <f t="shared" si="34"/>
        <v>22.73</v>
      </c>
      <c r="O212" s="48">
        <f t="shared" ca="1" si="35"/>
        <v>578500</v>
      </c>
    </row>
    <row r="213" spans="1:15" x14ac:dyDescent="0.25">
      <c r="A213">
        <v>198</v>
      </c>
      <c r="B213" s="84">
        <v>41729</v>
      </c>
      <c r="C213" s="47">
        <v>22.57</v>
      </c>
      <c r="D213" s="47">
        <v>23.05</v>
      </c>
      <c r="E213" s="47">
        <v>22.31</v>
      </c>
      <c r="F213" s="47">
        <v>22.69</v>
      </c>
      <c r="G213" s="48">
        <v>931900</v>
      </c>
      <c r="H213" s="47">
        <v>22.63</v>
      </c>
      <c r="I213" s="51">
        <f t="shared" si="29"/>
        <v>0.9973556632877919</v>
      </c>
      <c r="J213" s="51">
        <f t="shared" ca="1" si="30"/>
        <v>1</v>
      </c>
      <c r="K213" s="47">
        <f t="shared" si="31"/>
        <v>22.51</v>
      </c>
      <c r="L213" s="47">
        <f t="shared" si="32"/>
        <v>22.99</v>
      </c>
      <c r="M213" s="47">
        <f t="shared" si="33"/>
        <v>22.25</v>
      </c>
      <c r="N213" s="47">
        <f t="shared" si="34"/>
        <v>22.63</v>
      </c>
      <c r="O213" s="48">
        <f t="shared" ca="1" si="35"/>
        <v>931900</v>
      </c>
    </row>
    <row r="214" spans="1:15" x14ac:dyDescent="0.25">
      <c r="A214">
        <v>199</v>
      </c>
      <c r="B214" s="84">
        <v>41726</v>
      </c>
      <c r="C214" s="47">
        <v>21.44</v>
      </c>
      <c r="D214" s="47">
        <v>21.67</v>
      </c>
      <c r="E214" s="47">
        <v>21.27</v>
      </c>
      <c r="F214" s="47">
        <v>21.67</v>
      </c>
      <c r="G214" s="48">
        <v>446700</v>
      </c>
      <c r="H214" s="47">
        <v>21.62</v>
      </c>
      <c r="I214" s="51">
        <f t="shared" si="29"/>
        <v>0.99769266266728196</v>
      </c>
      <c r="J214" s="51">
        <f t="shared" ca="1" si="30"/>
        <v>1</v>
      </c>
      <c r="K214" s="47">
        <f t="shared" si="31"/>
        <v>21.39</v>
      </c>
      <c r="L214" s="47">
        <f t="shared" si="32"/>
        <v>21.62</v>
      </c>
      <c r="M214" s="47">
        <f t="shared" si="33"/>
        <v>21.22</v>
      </c>
      <c r="N214" s="47">
        <f t="shared" si="34"/>
        <v>21.62</v>
      </c>
      <c r="O214" s="48">
        <f t="shared" ca="1" si="35"/>
        <v>446700</v>
      </c>
    </row>
    <row r="215" spans="1:15" x14ac:dyDescent="0.25">
      <c r="A215">
        <v>200</v>
      </c>
      <c r="B215" s="84">
        <v>41725</v>
      </c>
      <c r="C215" s="47">
        <v>21.73</v>
      </c>
      <c r="D215" s="47">
        <v>21.9</v>
      </c>
      <c r="E215" s="47">
        <v>21.45</v>
      </c>
      <c r="F215" s="47">
        <v>21.46</v>
      </c>
      <c r="G215" s="48">
        <v>619900</v>
      </c>
      <c r="H215" s="47">
        <v>21.41</v>
      </c>
      <c r="I215" s="51">
        <f t="shared" si="29"/>
        <v>0.99767008387698042</v>
      </c>
      <c r="J215" s="51">
        <f t="shared" ca="1" si="30"/>
        <v>1</v>
      </c>
      <c r="K215" s="47">
        <f t="shared" si="31"/>
        <v>21.68</v>
      </c>
      <c r="L215" s="47">
        <f t="shared" si="32"/>
        <v>21.85</v>
      </c>
      <c r="M215" s="47">
        <f t="shared" si="33"/>
        <v>21.4</v>
      </c>
      <c r="N215" s="47">
        <f t="shared" si="34"/>
        <v>21.41</v>
      </c>
      <c r="O215" s="48">
        <f t="shared" ca="1" si="35"/>
        <v>619900</v>
      </c>
    </row>
    <row r="216" spans="1:15" x14ac:dyDescent="0.25">
      <c r="A216">
        <v>201</v>
      </c>
      <c r="B216" s="84">
        <v>41724</v>
      </c>
      <c r="C216" s="47">
        <v>22.32</v>
      </c>
      <c r="D216" s="47">
        <v>22.34</v>
      </c>
      <c r="E216" s="47">
        <v>21.76</v>
      </c>
      <c r="F216" s="47">
        <v>21.79</v>
      </c>
      <c r="G216" s="48">
        <v>519000</v>
      </c>
      <c r="H216" s="47">
        <v>21.74</v>
      </c>
      <c r="I216" s="51">
        <f t="shared" si="29"/>
        <v>0.99770536943552079</v>
      </c>
      <c r="J216" s="51">
        <f t="shared" ca="1" si="30"/>
        <v>1</v>
      </c>
      <c r="K216" s="47">
        <f t="shared" si="31"/>
        <v>22.27</v>
      </c>
      <c r="L216" s="47">
        <f t="shared" si="32"/>
        <v>22.29</v>
      </c>
      <c r="M216" s="47">
        <f t="shared" si="33"/>
        <v>21.71</v>
      </c>
      <c r="N216" s="47">
        <f t="shared" si="34"/>
        <v>21.74</v>
      </c>
      <c r="O216" s="48">
        <f t="shared" ca="1" si="35"/>
        <v>519000</v>
      </c>
    </row>
    <row r="217" spans="1:15" x14ac:dyDescent="0.25">
      <c r="A217">
        <v>202</v>
      </c>
      <c r="B217" s="84">
        <v>41723</v>
      </c>
      <c r="C217" s="47">
        <v>22.42</v>
      </c>
      <c r="D217" s="47">
        <v>22.56</v>
      </c>
      <c r="E217" s="47">
        <v>22.08</v>
      </c>
      <c r="F217" s="47">
        <v>22.27</v>
      </c>
      <c r="G217" s="48">
        <v>445000</v>
      </c>
      <c r="H217" s="47">
        <v>22.21</v>
      </c>
      <c r="I217" s="51">
        <f t="shared" si="29"/>
        <v>0.99730579254602614</v>
      </c>
      <c r="J217" s="51">
        <f t="shared" ca="1" si="30"/>
        <v>1</v>
      </c>
      <c r="K217" s="47">
        <f t="shared" si="31"/>
        <v>22.36</v>
      </c>
      <c r="L217" s="47">
        <f t="shared" si="32"/>
        <v>22.5</v>
      </c>
      <c r="M217" s="47">
        <f t="shared" si="33"/>
        <v>22.02</v>
      </c>
      <c r="N217" s="47">
        <f t="shared" si="34"/>
        <v>22.21</v>
      </c>
      <c r="O217" s="48">
        <f t="shared" ca="1" si="35"/>
        <v>445000</v>
      </c>
    </row>
    <row r="218" spans="1:15" x14ac:dyDescent="0.25">
      <c r="A218">
        <v>203</v>
      </c>
      <c r="B218" s="84">
        <v>41722</v>
      </c>
      <c r="C218" s="47">
        <v>22.47</v>
      </c>
      <c r="D218" s="47">
        <v>22.64</v>
      </c>
      <c r="E218" s="47">
        <v>22.14</v>
      </c>
      <c r="F218" s="47">
        <v>22.34</v>
      </c>
      <c r="G218" s="48">
        <v>292800</v>
      </c>
      <c r="H218" s="47">
        <v>22.28</v>
      </c>
      <c r="I218" s="51">
        <f t="shared" si="29"/>
        <v>0.99731423455684876</v>
      </c>
      <c r="J218" s="51">
        <f t="shared" ca="1" si="30"/>
        <v>1</v>
      </c>
      <c r="K218" s="47">
        <f t="shared" si="31"/>
        <v>22.41</v>
      </c>
      <c r="L218" s="47">
        <f t="shared" si="32"/>
        <v>22.58</v>
      </c>
      <c r="M218" s="47">
        <f t="shared" si="33"/>
        <v>22.08</v>
      </c>
      <c r="N218" s="47">
        <f t="shared" si="34"/>
        <v>22.28</v>
      </c>
      <c r="O218" s="48">
        <f t="shared" ca="1" si="35"/>
        <v>292800</v>
      </c>
    </row>
    <row r="219" spans="1:15" x14ac:dyDescent="0.25">
      <c r="A219">
        <v>204</v>
      </c>
      <c r="B219" s="84">
        <v>41719</v>
      </c>
      <c r="C219" s="47">
        <v>22.16</v>
      </c>
      <c r="D219" s="47">
        <v>22.57</v>
      </c>
      <c r="E219" s="47">
        <v>22.08</v>
      </c>
      <c r="F219" s="47">
        <v>22.4</v>
      </c>
      <c r="G219" s="48">
        <v>689600</v>
      </c>
      <c r="H219" s="47">
        <v>22.34</v>
      </c>
      <c r="I219" s="51">
        <f t="shared" si="29"/>
        <v>0.99732142857142858</v>
      </c>
      <c r="J219" s="51">
        <f t="shared" ca="1" si="30"/>
        <v>1</v>
      </c>
      <c r="K219" s="47">
        <f t="shared" si="31"/>
        <v>22.1</v>
      </c>
      <c r="L219" s="47">
        <f t="shared" si="32"/>
        <v>22.51</v>
      </c>
      <c r="M219" s="47">
        <f t="shared" si="33"/>
        <v>22.02</v>
      </c>
      <c r="N219" s="47">
        <f t="shared" si="34"/>
        <v>22.34</v>
      </c>
      <c r="O219" s="48">
        <f t="shared" ca="1" si="35"/>
        <v>689600</v>
      </c>
    </row>
    <row r="220" spans="1:15" x14ac:dyDescent="0.25">
      <c r="A220">
        <v>205</v>
      </c>
      <c r="B220" s="84">
        <v>41718</v>
      </c>
      <c r="C220" s="47">
        <v>21.99</v>
      </c>
      <c r="D220" s="47">
        <v>22.18</v>
      </c>
      <c r="E220" s="47">
        <v>21.88</v>
      </c>
      <c r="F220" s="47">
        <v>22.11</v>
      </c>
      <c r="G220" s="48">
        <v>320300</v>
      </c>
      <c r="H220" s="47">
        <v>22.05</v>
      </c>
      <c r="I220" s="51">
        <f t="shared" si="29"/>
        <v>0.99728629579375849</v>
      </c>
      <c r="J220" s="51">
        <f t="shared" ca="1" si="30"/>
        <v>1</v>
      </c>
      <c r="K220" s="47">
        <f t="shared" si="31"/>
        <v>21.93</v>
      </c>
      <c r="L220" s="47">
        <f t="shared" si="32"/>
        <v>22.12</v>
      </c>
      <c r="M220" s="47">
        <f t="shared" si="33"/>
        <v>21.82</v>
      </c>
      <c r="N220" s="47">
        <f t="shared" si="34"/>
        <v>22.05</v>
      </c>
      <c r="O220" s="48">
        <f t="shared" ca="1" si="35"/>
        <v>320300</v>
      </c>
    </row>
    <row r="221" spans="1:15" x14ac:dyDescent="0.25">
      <c r="A221">
        <v>206</v>
      </c>
      <c r="B221" s="84">
        <v>41717</v>
      </c>
      <c r="C221" s="47">
        <v>22.15</v>
      </c>
      <c r="D221" s="47">
        <v>22.19</v>
      </c>
      <c r="E221" s="47">
        <v>21.93</v>
      </c>
      <c r="F221" s="47">
        <v>22.08</v>
      </c>
      <c r="G221" s="48">
        <v>328400</v>
      </c>
      <c r="H221" s="47">
        <v>22.02</v>
      </c>
      <c r="I221" s="51">
        <f t="shared" si="29"/>
        <v>0.99728260869565222</v>
      </c>
      <c r="J221" s="51">
        <f t="shared" ca="1" si="30"/>
        <v>1</v>
      </c>
      <c r="K221" s="47">
        <f t="shared" si="31"/>
        <v>22.09</v>
      </c>
      <c r="L221" s="47">
        <f t="shared" si="32"/>
        <v>22.13</v>
      </c>
      <c r="M221" s="47">
        <f t="shared" si="33"/>
        <v>21.87</v>
      </c>
      <c r="N221" s="47">
        <f t="shared" si="34"/>
        <v>22.02</v>
      </c>
      <c r="O221" s="48">
        <f t="shared" ca="1" si="35"/>
        <v>328400</v>
      </c>
    </row>
    <row r="222" spans="1:15" x14ac:dyDescent="0.25">
      <c r="A222">
        <v>207</v>
      </c>
      <c r="B222" s="84">
        <v>41716</v>
      </c>
      <c r="C222" s="47">
        <v>22.26</v>
      </c>
      <c r="D222" s="47">
        <v>22.42</v>
      </c>
      <c r="E222" s="47">
        <v>22.16</v>
      </c>
      <c r="F222" s="47">
        <v>22.24</v>
      </c>
      <c r="G222" s="48">
        <v>394800</v>
      </c>
      <c r="H222" s="47">
        <v>22.16</v>
      </c>
      <c r="I222" s="51">
        <f t="shared" si="29"/>
        <v>0.99640287769784175</v>
      </c>
      <c r="J222" s="51">
        <f t="shared" ca="1" si="30"/>
        <v>1</v>
      </c>
      <c r="K222" s="47">
        <f t="shared" si="31"/>
        <v>22.18</v>
      </c>
      <c r="L222" s="47">
        <f t="shared" si="32"/>
        <v>22.34</v>
      </c>
      <c r="M222" s="47">
        <f t="shared" si="33"/>
        <v>22.08</v>
      </c>
      <c r="N222" s="47">
        <f t="shared" si="34"/>
        <v>22.16</v>
      </c>
      <c r="O222" s="48">
        <f t="shared" ca="1" si="35"/>
        <v>394800</v>
      </c>
    </row>
    <row r="223" spans="1:15" x14ac:dyDescent="0.25">
      <c r="A223">
        <v>208</v>
      </c>
      <c r="B223" s="84">
        <v>41715</v>
      </c>
      <c r="C223" s="47">
        <v>22.04</v>
      </c>
      <c r="D223" s="47">
        <v>22.31</v>
      </c>
      <c r="E223" s="47">
        <v>22</v>
      </c>
      <c r="F223" s="47">
        <v>22.16</v>
      </c>
      <c r="G223" s="48">
        <v>750100</v>
      </c>
      <c r="H223" s="47">
        <v>22.08</v>
      </c>
      <c r="I223" s="51">
        <f t="shared" si="29"/>
        <v>0.99638989169675085</v>
      </c>
      <c r="J223" s="51">
        <f t="shared" ca="1" si="30"/>
        <v>1</v>
      </c>
      <c r="K223" s="47">
        <f t="shared" si="31"/>
        <v>21.96</v>
      </c>
      <c r="L223" s="47">
        <f t="shared" si="32"/>
        <v>22.23</v>
      </c>
      <c r="M223" s="47">
        <f t="shared" si="33"/>
        <v>21.92</v>
      </c>
      <c r="N223" s="47">
        <f t="shared" si="34"/>
        <v>22.08</v>
      </c>
      <c r="O223" s="48">
        <f t="shared" ca="1" si="35"/>
        <v>750100</v>
      </c>
    </row>
    <row r="224" spans="1:15" x14ac:dyDescent="0.25">
      <c r="A224">
        <v>209</v>
      </c>
      <c r="B224" s="84">
        <v>41712</v>
      </c>
      <c r="C224" s="47">
        <v>21.8</v>
      </c>
      <c r="D224" s="47">
        <v>22.08</v>
      </c>
      <c r="E224" s="47">
        <v>21.59</v>
      </c>
      <c r="F224" s="47">
        <v>21.97</v>
      </c>
      <c r="G224" s="48">
        <v>380100</v>
      </c>
      <c r="H224" s="47">
        <v>21.89</v>
      </c>
      <c r="I224" s="51">
        <f t="shared" si="29"/>
        <v>0.99635867091488406</v>
      </c>
      <c r="J224" s="51">
        <f t="shared" ca="1" si="30"/>
        <v>1</v>
      </c>
      <c r="K224" s="47">
        <f t="shared" si="31"/>
        <v>21.72</v>
      </c>
      <c r="L224" s="47">
        <f t="shared" si="32"/>
        <v>22</v>
      </c>
      <c r="M224" s="47">
        <f t="shared" si="33"/>
        <v>21.51</v>
      </c>
      <c r="N224" s="47">
        <f t="shared" si="34"/>
        <v>21.89</v>
      </c>
      <c r="O224" s="48">
        <f t="shared" ca="1" si="35"/>
        <v>380100</v>
      </c>
    </row>
    <row r="225" spans="1:15" x14ac:dyDescent="0.25">
      <c r="A225">
        <v>210</v>
      </c>
      <c r="B225" s="84">
        <v>41711</v>
      </c>
      <c r="C225" s="47">
        <v>22.12</v>
      </c>
      <c r="D225" s="47">
        <v>22.33</v>
      </c>
      <c r="E225" s="47">
        <v>21.67</v>
      </c>
      <c r="F225" s="47">
        <v>21.92</v>
      </c>
      <c r="G225" s="48">
        <v>635400</v>
      </c>
      <c r="H225" s="47">
        <v>21.85</v>
      </c>
      <c r="I225" s="51">
        <f t="shared" si="29"/>
        <v>0.99680656934306566</v>
      </c>
      <c r="J225" s="51">
        <f t="shared" ca="1" si="30"/>
        <v>1</v>
      </c>
      <c r="K225" s="47">
        <f t="shared" si="31"/>
        <v>22.05</v>
      </c>
      <c r="L225" s="47">
        <f t="shared" si="32"/>
        <v>22.26</v>
      </c>
      <c r="M225" s="47">
        <f t="shared" si="33"/>
        <v>21.6</v>
      </c>
      <c r="N225" s="47">
        <f t="shared" si="34"/>
        <v>21.85</v>
      </c>
      <c r="O225" s="48">
        <f t="shared" ca="1" si="35"/>
        <v>635400</v>
      </c>
    </row>
    <row r="226" spans="1:15" x14ac:dyDescent="0.25">
      <c r="A226">
        <v>211</v>
      </c>
      <c r="B226" s="84">
        <v>41710</v>
      </c>
      <c r="C226" s="47">
        <v>22</v>
      </c>
      <c r="D226" s="47">
        <v>22.41</v>
      </c>
      <c r="E226" s="47">
        <v>21.77</v>
      </c>
      <c r="F226" s="47">
        <v>22.12</v>
      </c>
      <c r="G226" s="48">
        <v>476100</v>
      </c>
      <c r="H226" s="47">
        <v>22.04</v>
      </c>
      <c r="I226" s="51">
        <f t="shared" si="29"/>
        <v>0.99638336347197098</v>
      </c>
      <c r="J226" s="51">
        <f t="shared" ca="1" si="30"/>
        <v>1</v>
      </c>
      <c r="K226" s="47">
        <f t="shared" si="31"/>
        <v>21.92</v>
      </c>
      <c r="L226" s="47">
        <f t="shared" si="32"/>
        <v>22.33</v>
      </c>
      <c r="M226" s="47">
        <f t="shared" si="33"/>
        <v>21.69</v>
      </c>
      <c r="N226" s="47">
        <f t="shared" si="34"/>
        <v>22.04</v>
      </c>
      <c r="O226" s="48">
        <f t="shared" ca="1" si="35"/>
        <v>476100</v>
      </c>
    </row>
    <row r="227" spans="1:15" x14ac:dyDescent="0.25">
      <c r="A227">
        <v>212</v>
      </c>
      <c r="B227" s="84">
        <v>41709</v>
      </c>
      <c r="C227" s="47">
        <v>22.12</v>
      </c>
      <c r="D227" s="47">
        <v>22.42</v>
      </c>
      <c r="E227" s="47">
        <v>21.96</v>
      </c>
      <c r="F227" s="47">
        <v>22.07</v>
      </c>
      <c r="G227" s="48">
        <v>942000</v>
      </c>
      <c r="H227" s="47">
        <v>21.99</v>
      </c>
      <c r="I227" s="51">
        <f t="shared" si="29"/>
        <v>0.99637516991391017</v>
      </c>
      <c r="J227" s="51">
        <f t="shared" ca="1" si="30"/>
        <v>1</v>
      </c>
      <c r="K227" s="47">
        <f t="shared" si="31"/>
        <v>22.04</v>
      </c>
      <c r="L227" s="47">
        <f t="shared" si="32"/>
        <v>22.34</v>
      </c>
      <c r="M227" s="47">
        <f t="shared" si="33"/>
        <v>21.88</v>
      </c>
      <c r="N227" s="47">
        <f t="shared" si="34"/>
        <v>21.99</v>
      </c>
      <c r="O227" s="48">
        <f t="shared" ca="1" si="35"/>
        <v>942000</v>
      </c>
    </row>
    <row r="228" spans="1:15" x14ac:dyDescent="0.25">
      <c r="A228">
        <v>213</v>
      </c>
      <c r="B228" s="84">
        <v>41708</v>
      </c>
      <c r="C228" s="47">
        <v>21.88</v>
      </c>
      <c r="D228" s="47">
        <v>22.14</v>
      </c>
      <c r="E228" s="47">
        <v>21.77</v>
      </c>
      <c r="F228" s="47">
        <v>22.05</v>
      </c>
      <c r="G228" s="48">
        <v>673500</v>
      </c>
      <c r="H228" s="47">
        <v>21.97</v>
      </c>
      <c r="I228" s="51">
        <f t="shared" si="29"/>
        <v>0.99637188208616767</v>
      </c>
      <c r="J228" s="51">
        <f t="shared" ca="1" si="30"/>
        <v>1</v>
      </c>
      <c r="K228" s="47">
        <f t="shared" si="31"/>
        <v>21.8</v>
      </c>
      <c r="L228" s="47">
        <f t="shared" si="32"/>
        <v>22.06</v>
      </c>
      <c r="M228" s="47">
        <f t="shared" si="33"/>
        <v>21.69</v>
      </c>
      <c r="N228" s="47">
        <f t="shared" si="34"/>
        <v>21.97</v>
      </c>
      <c r="O228" s="48">
        <f t="shared" ca="1" si="35"/>
        <v>673500</v>
      </c>
    </row>
    <row r="229" spans="1:15" x14ac:dyDescent="0.25">
      <c r="A229">
        <v>214</v>
      </c>
      <c r="B229" s="84">
        <v>41705</v>
      </c>
      <c r="C229" s="47">
        <v>21.49</v>
      </c>
      <c r="D229" s="47">
        <v>21.96</v>
      </c>
      <c r="E229" s="47">
        <v>21.41</v>
      </c>
      <c r="F229" s="47">
        <v>21.85</v>
      </c>
      <c r="G229" s="48">
        <v>901000</v>
      </c>
      <c r="H229" s="47">
        <v>21.78</v>
      </c>
      <c r="I229" s="51">
        <f t="shared" si="29"/>
        <v>0.99679633867276884</v>
      </c>
      <c r="J229" s="51">
        <f t="shared" ca="1" si="30"/>
        <v>1</v>
      </c>
      <c r="K229" s="47">
        <f t="shared" si="31"/>
        <v>21.42</v>
      </c>
      <c r="L229" s="47">
        <f t="shared" si="32"/>
        <v>21.89</v>
      </c>
      <c r="M229" s="47">
        <f t="shared" si="33"/>
        <v>21.34</v>
      </c>
      <c r="N229" s="47">
        <f t="shared" si="34"/>
        <v>21.78</v>
      </c>
      <c r="O229" s="48">
        <f t="shared" ca="1" si="35"/>
        <v>901000</v>
      </c>
    </row>
    <row r="230" spans="1:15" x14ac:dyDescent="0.25">
      <c r="A230">
        <v>215</v>
      </c>
      <c r="B230" s="84">
        <v>41704</v>
      </c>
      <c r="C230" s="47">
        <v>20.99</v>
      </c>
      <c r="D230" s="47">
        <v>21.39</v>
      </c>
      <c r="E230" s="47">
        <v>20.84</v>
      </c>
      <c r="F230" s="47">
        <v>21.36</v>
      </c>
      <c r="G230" s="48">
        <v>477900</v>
      </c>
      <c r="H230" s="47">
        <v>21.29</v>
      </c>
      <c r="I230" s="51">
        <f t="shared" si="29"/>
        <v>0.99672284644194753</v>
      </c>
      <c r="J230" s="51">
        <f t="shared" ca="1" si="30"/>
        <v>1</v>
      </c>
      <c r="K230" s="47">
        <f t="shared" si="31"/>
        <v>20.92</v>
      </c>
      <c r="L230" s="47">
        <f t="shared" si="32"/>
        <v>21.32</v>
      </c>
      <c r="M230" s="47">
        <f t="shared" si="33"/>
        <v>20.77</v>
      </c>
      <c r="N230" s="47">
        <f t="shared" si="34"/>
        <v>21.29</v>
      </c>
      <c r="O230" s="48">
        <f t="shared" ca="1" si="35"/>
        <v>477900</v>
      </c>
    </row>
    <row r="231" spans="1:15" x14ac:dyDescent="0.25">
      <c r="A231">
        <v>216</v>
      </c>
      <c r="B231" s="84">
        <v>41703</v>
      </c>
      <c r="C231" s="47">
        <v>20.88</v>
      </c>
      <c r="D231" s="47">
        <v>21.08</v>
      </c>
      <c r="E231" s="47">
        <v>20.79</v>
      </c>
      <c r="F231" s="47">
        <v>20.93</v>
      </c>
      <c r="G231" s="48">
        <v>288200</v>
      </c>
      <c r="H231" s="47">
        <v>20.86</v>
      </c>
      <c r="I231" s="51">
        <f t="shared" si="29"/>
        <v>0.99665551839464883</v>
      </c>
      <c r="J231" s="51">
        <f t="shared" ca="1" si="30"/>
        <v>1</v>
      </c>
      <c r="K231" s="47">
        <f t="shared" si="31"/>
        <v>20.81</v>
      </c>
      <c r="L231" s="47">
        <f t="shared" si="32"/>
        <v>21.01</v>
      </c>
      <c r="M231" s="47">
        <f t="shared" si="33"/>
        <v>20.72</v>
      </c>
      <c r="N231" s="47">
        <f t="shared" si="34"/>
        <v>20.86</v>
      </c>
      <c r="O231" s="48">
        <f t="shared" ca="1" si="35"/>
        <v>288200</v>
      </c>
    </row>
    <row r="232" spans="1:15" x14ac:dyDescent="0.25">
      <c r="A232">
        <v>217</v>
      </c>
      <c r="B232" s="84">
        <v>41702</v>
      </c>
      <c r="C232" s="47">
        <v>20.69</v>
      </c>
      <c r="D232" s="47">
        <v>20.99</v>
      </c>
      <c r="E232" s="47">
        <v>20.68</v>
      </c>
      <c r="F232" s="47">
        <v>20.87</v>
      </c>
      <c r="G232" s="48">
        <v>491200</v>
      </c>
      <c r="H232" s="47">
        <v>20.8</v>
      </c>
      <c r="I232" s="51">
        <f t="shared" si="29"/>
        <v>0.99664590321034974</v>
      </c>
      <c r="J232" s="51">
        <f t="shared" ca="1" si="30"/>
        <v>1</v>
      </c>
      <c r="K232" s="47">
        <f t="shared" si="31"/>
        <v>20.62</v>
      </c>
      <c r="L232" s="47">
        <f t="shared" si="32"/>
        <v>20.92</v>
      </c>
      <c r="M232" s="47">
        <f t="shared" si="33"/>
        <v>20.61</v>
      </c>
      <c r="N232" s="47">
        <f t="shared" si="34"/>
        <v>20.8</v>
      </c>
      <c r="O232" s="48">
        <f t="shared" ca="1" si="35"/>
        <v>491200</v>
      </c>
    </row>
    <row r="233" spans="1:15" x14ac:dyDescent="0.25">
      <c r="A233">
        <v>218</v>
      </c>
      <c r="B233" s="84">
        <v>41701</v>
      </c>
      <c r="C233" s="47">
        <v>20.170000000000002</v>
      </c>
      <c r="D233" s="47">
        <v>20.45</v>
      </c>
      <c r="E233" s="47">
        <v>20.02</v>
      </c>
      <c r="F233" s="47">
        <v>20.43</v>
      </c>
      <c r="G233" s="48">
        <v>550700</v>
      </c>
      <c r="H233" s="47">
        <v>20.36</v>
      </c>
      <c r="I233" s="51">
        <f t="shared" si="29"/>
        <v>0.99657366617719034</v>
      </c>
      <c r="J233" s="51">
        <f t="shared" ca="1" si="30"/>
        <v>1</v>
      </c>
      <c r="K233" s="47">
        <f t="shared" si="31"/>
        <v>20.100000000000001</v>
      </c>
      <c r="L233" s="47">
        <f t="shared" si="32"/>
        <v>20.38</v>
      </c>
      <c r="M233" s="47">
        <f t="shared" si="33"/>
        <v>19.95</v>
      </c>
      <c r="N233" s="47">
        <f t="shared" si="34"/>
        <v>20.36</v>
      </c>
      <c r="O233" s="48">
        <f t="shared" ca="1" si="35"/>
        <v>550700</v>
      </c>
    </row>
    <row r="234" spans="1:15" x14ac:dyDescent="0.25">
      <c r="A234">
        <v>219</v>
      </c>
      <c r="B234" s="84">
        <v>41698</v>
      </c>
      <c r="C234" s="47">
        <v>20.47</v>
      </c>
      <c r="D234" s="47">
        <v>20.65</v>
      </c>
      <c r="E234" s="47">
        <v>20.27</v>
      </c>
      <c r="F234" s="47">
        <v>20.38</v>
      </c>
      <c r="G234" s="48">
        <v>645600</v>
      </c>
      <c r="H234" s="47">
        <v>20.309999999999999</v>
      </c>
      <c r="I234" s="51">
        <f t="shared" si="29"/>
        <v>0.99656526005888124</v>
      </c>
      <c r="J234" s="51">
        <f t="shared" ca="1" si="30"/>
        <v>1</v>
      </c>
      <c r="K234" s="47">
        <f t="shared" si="31"/>
        <v>20.399999999999999</v>
      </c>
      <c r="L234" s="47">
        <f t="shared" si="32"/>
        <v>20.58</v>
      </c>
      <c r="M234" s="47">
        <f t="shared" si="33"/>
        <v>20.2</v>
      </c>
      <c r="N234" s="47">
        <f t="shared" si="34"/>
        <v>20.309999999999999</v>
      </c>
      <c r="O234" s="48">
        <f t="shared" ca="1" si="35"/>
        <v>645600</v>
      </c>
    </row>
    <row r="235" spans="1:15" x14ac:dyDescent="0.25">
      <c r="A235">
        <v>220</v>
      </c>
      <c r="B235" s="84">
        <v>41697</v>
      </c>
      <c r="C235" s="47">
        <v>20.27</v>
      </c>
      <c r="D235" s="47">
        <v>20.49</v>
      </c>
      <c r="E235" s="47">
        <v>20.14</v>
      </c>
      <c r="F235" s="47">
        <v>20.420000000000002</v>
      </c>
      <c r="G235" s="48">
        <v>411500</v>
      </c>
      <c r="H235" s="47">
        <v>20.350000000000001</v>
      </c>
      <c r="I235" s="51">
        <f t="shared" si="29"/>
        <v>0.99657198824681681</v>
      </c>
      <c r="J235" s="51">
        <f t="shared" ca="1" si="30"/>
        <v>1</v>
      </c>
      <c r="K235" s="47">
        <f t="shared" si="31"/>
        <v>20.2</v>
      </c>
      <c r="L235" s="47">
        <f t="shared" si="32"/>
        <v>20.420000000000002</v>
      </c>
      <c r="M235" s="47">
        <f t="shared" si="33"/>
        <v>20.07</v>
      </c>
      <c r="N235" s="47">
        <f t="shared" si="34"/>
        <v>20.350000000000001</v>
      </c>
      <c r="O235" s="48">
        <f t="shared" ca="1" si="35"/>
        <v>411500</v>
      </c>
    </row>
    <row r="236" spans="1:15" x14ac:dyDescent="0.25">
      <c r="A236">
        <v>221</v>
      </c>
      <c r="B236" s="84">
        <v>41696</v>
      </c>
      <c r="C236" s="47">
        <v>20.32</v>
      </c>
      <c r="D236" s="47">
        <v>20.56</v>
      </c>
      <c r="E236" s="47">
        <v>20.21</v>
      </c>
      <c r="F236" s="47">
        <v>20.329999999999998</v>
      </c>
      <c r="G236" s="48">
        <v>512300</v>
      </c>
      <c r="H236" s="47">
        <v>20.260000000000002</v>
      </c>
      <c r="I236" s="51">
        <f t="shared" si="29"/>
        <v>0.99655681259222839</v>
      </c>
      <c r="J236" s="51">
        <f t="shared" ca="1" si="30"/>
        <v>1</v>
      </c>
      <c r="K236" s="47">
        <f t="shared" si="31"/>
        <v>20.25</v>
      </c>
      <c r="L236" s="47">
        <f t="shared" si="32"/>
        <v>20.49</v>
      </c>
      <c r="M236" s="47">
        <f t="shared" si="33"/>
        <v>20.14</v>
      </c>
      <c r="N236" s="47">
        <f t="shared" si="34"/>
        <v>20.260000000000002</v>
      </c>
      <c r="O236" s="48">
        <f t="shared" ca="1" si="35"/>
        <v>512300</v>
      </c>
    </row>
    <row r="237" spans="1:15" x14ac:dyDescent="0.25">
      <c r="A237">
        <v>222</v>
      </c>
      <c r="B237" s="84">
        <v>41695</v>
      </c>
      <c r="C237" s="47">
        <v>20.68</v>
      </c>
      <c r="D237" s="47">
        <v>20.76</v>
      </c>
      <c r="E237" s="47">
        <v>20.3</v>
      </c>
      <c r="F237" s="47">
        <v>20.36</v>
      </c>
      <c r="G237" s="48">
        <v>573000</v>
      </c>
      <c r="H237" s="47">
        <v>20.29</v>
      </c>
      <c r="I237" s="51">
        <f t="shared" si="29"/>
        <v>0.99656188605108054</v>
      </c>
      <c r="J237" s="51">
        <f t="shared" ca="1" si="30"/>
        <v>1</v>
      </c>
      <c r="K237" s="47">
        <f t="shared" si="31"/>
        <v>20.61</v>
      </c>
      <c r="L237" s="47">
        <f t="shared" si="32"/>
        <v>20.69</v>
      </c>
      <c r="M237" s="47">
        <f t="shared" si="33"/>
        <v>20.23</v>
      </c>
      <c r="N237" s="47">
        <f t="shared" si="34"/>
        <v>20.29</v>
      </c>
      <c r="O237" s="48">
        <f t="shared" ca="1" si="35"/>
        <v>573000</v>
      </c>
    </row>
    <row r="238" spans="1:15" x14ac:dyDescent="0.25">
      <c r="A238">
        <v>223</v>
      </c>
      <c r="B238" s="84">
        <v>41694</v>
      </c>
      <c r="C238" s="47">
        <v>20.25</v>
      </c>
      <c r="D238" s="47">
        <v>20.67</v>
      </c>
      <c r="E238" s="47">
        <v>20.239999999999998</v>
      </c>
      <c r="F238" s="47">
        <v>20.6</v>
      </c>
      <c r="G238" s="48">
        <v>663600</v>
      </c>
      <c r="H238" s="47">
        <v>20.53</v>
      </c>
      <c r="I238" s="51">
        <f t="shared" si="29"/>
        <v>0.99660194174757277</v>
      </c>
      <c r="J238" s="51">
        <f t="shared" ca="1" si="30"/>
        <v>1</v>
      </c>
      <c r="K238" s="47">
        <f t="shared" si="31"/>
        <v>20.18</v>
      </c>
      <c r="L238" s="47">
        <f t="shared" si="32"/>
        <v>20.6</v>
      </c>
      <c r="M238" s="47">
        <f t="shared" si="33"/>
        <v>20.170000000000002</v>
      </c>
      <c r="N238" s="47">
        <f t="shared" si="34"/>
        <v>20.53</v>
      </c>
      <c r="O238" s="48">
        <f t="shared" ca="1" si="35"/>
        <v>663600</v>
      </c>
    </row>
    <row r="239" spans="1:15" x14ac:dyDescent="0.25">
      <c r="A239">
        <v>224</v>
      </c>
      <c r="B239" s="84">
        <v>41691</v>
      </c>
      <c r="C239" s="47">
        <v>20.13</v>
      </c>
      <c r="D239" s="47">
        <v>20.29</v>
      </c>
      <c r="E239" s="47">
        <v>20.059999999999999</v>
      </c>
      <c r="F239" s="47">
        <v>20.190000000000001</v>
      </c>
      <c r="G239" s="48">
        <v>559200</v>
      </c>
      <c r="H239" s="47">
        <v>20.12</v>
      </c>
      <c r="I239" s="51">
        <f t="shared" si="29"/>
        <v>0.99653293709757307</v>
      </c>
      <c r="J239" s="51">
        <f t="shared" ca="1" si="30"/>
        <v>1</v>
      </c>
      <c r="K239" s="47">
        <f t="shared" si="31"/>
        <v>20.059999999999999</v>
      </c>
      <c r="L239" s="47">
        <f t="shared" si="32"/>
        <v>20.22</v>
      </c>
      <c r="M239" s="47">
        <f t="shared" si="33"/>
        <v>19.989999999999998</v>
      </c>
      <c r="N239" s="47">
        <f t="shared" si="34"/>
        <v>20.12</v>
      </c>
      <c r="O239" s="48">
        <f t="shared" ca="1" si="35"/>
        <v>559200</v>
      </c>
    </row>
    <row r="240" spans="1:15" x14ac:dyDescent="0.25">
      <c r="A240">
        <v>225</v>
      </c>
      <c r="B240" s="84">
        <v>41690</v>
      </c>
      <c r="C240" s="47">
        <v>19.93</v>
      </c>
      <c r="D240" s="47">
        <v>20.22</v>
      </c>
      <c r="E240" s="47">
        <v>19.73</v>
      </c>
      <c r="F240" s="47">
        <v>20.09</v>
      </c>
      <c r="G240" s="48">
        <v>329900</v>
      </c>
      <c r="H240" s="47">
        <v>20.02</v>
      </c>
      <c r="I240" s="51">
        <f t="shared" si="29"/>
        <v>0.99651567944250874</v>
      </c>
      <c r="J240" s="51">
        <f t="shared" ca="1" si="30"/>
        <v>1</v>
      </c>
      <c r="K240" s="47">
        <f t="shared" si="31"/>
        <v>19.86</v>
      </c>
      <c r="L240" s="47">
        <f t="shared" si="32"/>
        <v>20.149999999999999</v>
      </c>
      <c r="M240" s="47">
        <f t="shared" si="33"/>
        <v>19.66</v>
      </c>
      <c r="N240" s="47">
        <f t="shared" si="34"/>
        <v>20.02</v>
      </c>
      <c r="O240" s="48">
        <f t="shared" ca="1" si="35"/>
        <v>329900</v>
      </c>
    </row>
    <row r="241" spans="1:15" x14ac:dyDescent="0.25">
      <c r="A241">
        <v>226</v>
      </c>
      <c r="B241" s="84">
        <v>41689</v>
      </c>
      <c r="C241" s="47">
        <v>20.04</v>
      </c>
      <c r="D241" s="47">
        <v>20.13</v>
      </c>
      <c r="E241" s="47">
        <v>19.79</v>
      </c>
      <c r="F241" s="47">
        <v>19.87</v>
      </c>
      <c r="G241" s="48">
        <v>417100</v>
      </c>
      <c r="H241" s="47">
        <v>19.8</v>
      </c>
      <c r="I241" s="51">
        <f t="shared" si="29"/>
        <v>0.99647710115752386</v>
      </c>
      <c r="J241" s="51">
        <f t="shared" ca="1" si="30"/>
        <v>1</v>
      </c>
      <c r="K241" s="47">
        <f t="shared" si="31"/>
        <v>19.97</v>
      </c>
      <c r="L241" s="47">
        <f t="shared" si="32"/>
        <v>20.059999999999999</v>
      </c>
      <c r="M241" s="47">
        <f t="shared" si="33"/>
        <v>19.72</v>
      </c>
      <c r="N241" s="47">
        <f t="shared" si="34"/>
        <v>19.8</v>
      </c>
      <c r="O241" s="48">
        <f t="shared" ca="1" si="35"/>
        <v>417100</v>
      </c>
    </row>
    <row r="242" spans="1:15" x14ac:dyDescent="0.25">
      <c r="A242">
        <v>227</v>
      </c>
      <c r="B242" s="84">
        <v>41688</v>
      </c>
      <c r="C242" s="47">
        <v>20.29</v>
      </c>
      <c r="D242" s="47">
        <v>20.47</v>
      </c>
      <c r="E242" s="47">
        <v>19.98</v>
      </c>
      <c r="F242" s="47">
        <v>20.05</v>
      </c>
      <c r="G242" s="48">
        <v>410900</v>
      </c>
      <c r="H242" s="47">
        <v>19.98</v>
      </c>
      <c r="I242" s="51">
        <f t="shared" si="29"/>
        <v>0.99650872817955116</v>
      </c>
      <c r="J242" s="51">
        <f t="shared" ca="1" si="30"/>
        <v>1</v>
      </c>
      <c r="K242" s="47">
        <f t="shared" si="31"/>
        <v>20.22</v>
      </c>
      <c r="L242" s="47">
        <f t="shared" si="32"/>
        <v>20.399999999999999</v>
      </c>
      <c r="M242" s="47">
        <f t="shared" si="33"/>
        <v>19.91</v>
      </c>
      <c r="N242" s="47">
        <f t="shared" si="34"/>
        <v>19.98</v>
      </c>
      <c r="O242" s="48">
        <f t="shared" ca="1" si="35"/>
        <v>410900</v>
      </c>
    </row>
    <row r="243" spans="1:15" x14ac:dyDescent="0.25">
      <c r="A243">
        <v>228</v>
      </c>
      <c r="B243" s="84">
        <v>41684</v>
      </c>
      <c r="C243" s="47">
        <v>20.22</v>
      </c>
      <c r="D243" s="47">
        <v>20.47</v>
      </c>
      <c r="E243" s="47">
        <v>20.059999999999999</v>
      </c>
      <c r="F243" s="47">
        <v>20.47</v>
      </c>
      <c r="G243" s="48">
        <v>336300</v>
      </c>
      <c r="H243" s="47">
        <v>20.399999999999999</v>
      </c>
      <c r="I243" s="51">
        <f t="shared" si="29"/>
        <v>0.99658036150464091</v>
      </c>
      <c r="J243" s="51">
        <f t="shared" ca="1" si="30"/>
        <v>1</v>
      </c>
      <c r="K243" s="47">
        <f t="shared" si="31"/>
        <v>20.149999999999999</v>
      </c>
      <c r="L243" s="47">
        <f t="shared" si="32"/>
        <v>20.399999999999999</v>
      </c>
      <c r="M243" s="47">
        <f t="shared" si="33"/>
        <v>19.989999999999998</v>
      </c>
      <c r="N243" s="47">
        <f t="shared" si="34"/>
        <v>20.399999999999999</v>
      </c>
      <c r="O243" s="48">
        <f t="shared" ca="1" si="35"/>
        <v>336300</v>
      </c>
    </row>
    <row r="244" spans="1:15" x14ac:dyDescent="0.25">
      <c r="A244">
        <v>229</v>
      </c>
      <c r="B244" s="84">
        <v>41683</v>
      </c>
      <c r="C244" s="47">
        <v>20.13</v>
      </c>
      <c r="D244" s="47">
        <v>20.260000000000002</v>
      </c>
      <c r="E244" s="47">
        <v>19.82</v>
      </c>
      <c r="F244" s="47">
        <v>20.170000000000002</v>
      </c>
      <c r="G244" s="48">
        <v>605600</v>
      </c>
      <c r="H244" s="47">
        <v>20.100000000000001</v>
      </c>
      <c r="I244" s="51">
        <f t="shared" si="29"/>
        <v>0.99652949925632128</v>
      </c>
      <c r="J244" s="51">
        <f t="shared" ca="1" si="30"/>
        <v>1</v>
      </c>
      <c r="K244" s="47">
        <f t="shared" si="31"/>
        <v>20.059999999999999</v>
      </c>
      <c r="L244" s="47">
        <f t="shared" si="32"/>
        <v>20.190000000000001</v>
      </c>
      <c r="M244" s="47">
        <f t="shared" si="33"/>
        <v>19.75</v>
      </c>
      <c r="N244" s="47">
        <f t="shared" si="34"/>
        <v>20.100000000000001</v>
      </c>
      <c r="O244" s="48">
        <f t="shared" ca="1" si="35"/>
        <v>605600</v>
      </c>
    </row>
    <row r="245" spans="1:15" x14ac:dyDescent="0.25">
      <c r="A245">
        <v>230</v>
      </c>
      <c r="B245" s="84">
        <v>41682</v>
      </c>
      <c r="C245" s="47">
        <v>20.350000000000001</v>
      </c>
      <c r="D245" s="47">
        <v>20.38</v>
      </c>
      <c r="E245" s="47">
        <v>19.760000000000002</v>
      </c>
      <c r="F245" s="47">
        <v>20.25</v>
      </c>
      <c r="G245" s="48">
        <v>1067500</v>
      </c>
      <c r="H245" s="47">
        <v>20.18</v>
      </c>
      <c r="I245" s="51">
        <f t="shared" si="29"/>
        <v>0.99654320987654321</v>
      </c>
      <c r="J245" s="51">
        <f t="shared" ca="1" si="30"/>
        <v>1</v>
      </c>
      <c r="K245" s="47">
        <f t="shared" si="31"/>
        <v>20.28</v>
      </c>
      <c r="L245" s="47">
        <f t="shared" si="32"/>
        <v>20.309999999999999</v>
      </c>
      <c r="M245" s="47">
        <f t="shared" si="33"/>
        <v>19.690000000000001</v>
      </c>
      <c r="N245" s="47">
        <f t="shared" si="34"/>
        <v>20.18</v>
      </c>
      <c r="O245" s="48">
        <f t="shared" ca="1" si="35"/>
        <v>1067500</v>
      </c>
    </row>
    <row r="246" spans="1:15" x14ac:dyDescent="0.25">
      <c r="A246">
        <v>231</v>
      </c>
      <c r="B246" s="84">
        <v>41681</v>
      </c>
      <c r="C246" s="47">
        <v>20.25</v>
      </c>
      <c r="D246" s="47">
        <v>20.49</v>
      </c>
      <c r="E246" s="47">
        <v>20.18</v>
      </c>
      <c r="F246" s="47">
        <v>20.399999999999999</v>
      </c>
      <c r="G246" s="48">
        <v>349500</v>
      </c>
      <c r="H246" s="47">
        <v>20.329999999999998</v>
      </c>
      <c r="I246" s="51">
        <f t="shared" si="29"/>
        <v>0.9965686274509804</v>
      </c>
      <c r="J246" s="51">
        <f t="shared" ca="1" si="30"/>
        <v>1</v>
      </c>
      <c r="K246" s="47">
        <f t="shared" si="31"/>
        <v>20.18</v>
      </c>
      <c r="L246" s="47">
        <f t="shared" si="32"/>
        <v>20.420000000000002</v>
      </c>
      <c r="M246" s="47">
        <f t="shared" si="33"/>
        <v>20.11</v>
      </c>
      <c r="N246" s="47">
        <f t="shared" si="34"/>
        <v>20.329999999999998</v>
      </c>
      <c r="O246" s="48">
        <f t="shared" ca="1" si="35"/>
        <v>349500</v>
      </c>
    </row>
    <row r="247" spans="1:15" x14ac:dyDescent="0.25">
      <c r="A247">
        <v>232</v>
      </c>
      <c r="B247" s="84">
        <v>41680</v>
      </c>
      <c r="C247" s="47">
        <v>20.260000000000002</v>
      </c>
      <c r="D247" s="47">
        <v>20.260000000000002</v>
      </c>
      <c r="E247" s="47">
        <v>19.989999999999998</v>
      </c>
      <c r="F247" s="47">
        <v>20.12</v>
      </c>
      <c r="G247" s="48">
        <v>436100</v>
      </c>
      <c r="H247" s="47">
        <v>20.05</v>
      </c>
      <c r="I247" s="51">
        <f t="shared" si="29"/>
        <v>0.99652087475149109</v>
      </c>
      <c r="J247" s="51">
        <f t="shared" ca="1" si="30"/>
        <v>1</v>
      </c>
      <c r="K247" s="47">
        <f t="shared" si="31"/>
        <v>20.190000000000001</v>
      </c>
      <c r="L247" s="47">
        <f t="shared" si="32"/>
        <v>20.190000000000001</v>
      </c>
      <c r="M247" s="47">
        <f t="shared" si="33"/>
        <v>19.920000000000002</v>
      </c>
      <c r="N247" s="47">
        <f t="shared" si="34"/>
        <v>20.05</v>
      </c>
      <c r="O247" s="48">
        <f t="shared" ca="1" si="35"/>
        <v>436100</v>
      </c>
    </row>
    <row r="248" spans="1:15" x14ac:dyDescent="0.25">
      <c r="A248">
        <v>233</v>
      </c>
      <c r="B248" s="84">
        <v>41677</v>
      </c>
      <c r="C248" s="47">
        <v>20.38</v>
      </c>
      <c r="D248" s="47">
        <v>20.47</v>
      </c>
      <c r="E248" s="47">
        <v>20.190000000000001</v>
      </c>
      <c r="F248" s="47">
        <v>20.350000000000001</v>
      </c>
      <c r="G248" s="48">
        <v>356600</v>
      </c>
      <c r="H248" s="47">
        <v>20.28</v>
      </c>
      <c r="I248" s="51">
        <f t="shared" si="29"/>
        <v>0.99656019656019657</v>
      </c>
      <c r="J248" s="51">
        <f t="shared" ca="1" si="30"/>
        <v>1</v>
      </c>
      <c r="K248" s="47">
        <f t="shared" si="31"/>
        <v>20.309999999999999</v>
      </c>
      <c r="L248" s="47">
        <f t="shared" si="32"/>
        <v>20.399999999999999</v>
      </c>
      <c r="M248" s="47">
        <f t="shared" si="33"/>
        <v>20.12</v>
      </c>
      <c r="N248" s="47">
        <f t="shared" si="34"/>
        <v>20.28</v>
      </c>
      <c r="O248" s="48">
        <f t="shared" ca="1" si="35"/>
        <v>356600</v>
      </c>
    </row>
    <row r="249" spans="1:15" x14ac:dyDescent="0.25">
      <c r="A249">
        <v>234</v>
      </c>
      <c r="B249" s="84">
        <v>41676</v>
      </c>
      <c r="C249" s="47">
        <v>20.39</v>
      </c>
      <c r="D249" s="47">
        <v>20.52</v>
      </c>
      <c r="E249" s="47">
        <v>20.12</v>
      </c>
      <c r="F249" s="47">
        <v>20.32</v>
      </c>
      <c r="G249" s="48">
        <v>618100</v>
      </c>
      <c r="H249" s="47">
        <v>20.25</v>
      </c>
      <c r="I249" s="51">
        <f t="shared" si="29"/>
        <v>0.99655511811023623</v>
      </c>
      <c r="J249" s="51">
        <f t="shared" ca="1" si="30"/>
        <v>1</v>
      </c>
      <c r="K249" s="47">
        <f t="shared" si="31"/>
        <v>20.32</v>
      </c>
      <c r="L249" s="47">
        <f t="shared" si="32"/>
        <v>20.45</v>
      </c>
      <c r="M249" s="47">
        <f t="shared" si="33"/>
        <v>20.05</v>
      </c>
      <c r="N249" s="47">
        <f t="shared" si="34"/>
        <v>20.25</v>
      </c>
      <c r="O249" s="48">
        <f t="shared" ca="1" si="35"/>
        <v>618100</v>
      </c>
    </row>
    <row r="250" spans="1:15" x14ac:dyDescent="0.25">
      <c r="A250">
        <v>235</v>
      </c>
      <c r="B250" s="84">
        <v>41675</v>
      </c>
      <c r="C250" s="47">
        <v>19.97</v>
      </c>
      <c r="D250" s="47">
        <v>20.7</v>
      </c>
      <c r="E250" s="47">
        <v>19.97</v>
      </c>
      <c r="F250" s="47">
        <v>20.399999999999999</v>
      </c>
      <c r="G250" s="48">
        <v>692600</v>
      </c>
      <c r="H250" s="47">
        <v>20.329999999999998</v>
      </c>
      <c r="I250" s="51">
        <f t="shared" si="29"/>
        <v>0.9965686274509804</v>
      </c>
      <c r="J250" s="51">
        <f t="shared" ca="1" si="30"/>
        <v>1</v>
      </c>
      <c r="K250" s="47">
        <f t="shared" si="31"/>
        <v>19.899999999999999</v>
      </c>
      <c r="L250" s="47">
        <f t="shared" si="32"/>
        <v>20.63</v>
      </c>
      <c r="M250" s="47">
        <f t="shared" si="33"/>
        <v>19.899999999999999</v>
      </c>
      <c r="N250" s="47">
        <f t="shared" si="34"/>
        <v>20.329999999999998</v>
      </c>
      <c r="O250" s="48">
        <f t="shared" ca="1" si="35"/>
        <v>692600</v>
      </c>
    </row>
    <row r="251" spans="1:15" x14ac:dyDescent="0.25">
      <c r="A251">
        <v>236</v>
      </c>
      <c r="B251" s="84">
        <v>41674</v>
      </c>
      <c r="C251" s="47">
        <v>20.34</v>
      </c>
      <c r="D251" s="47">
        <v>20.399999999999999</v>
      </c>
      <c r="E251" s="47">
        <v>20.02</v>
      </c>
      <c r="F251" s="47">
        <v>20.309999999999999</v>
      </c>
      <c r="G251" s="48">
        <v>413000</v>
      </c>
      <c r="H251" s="47">
        <v>20.239999999999998</v>
      </c>
      <c r="I251" s="51">
        <f t="shared" si="29"/>
        <v>0.99655342195962582</v>
      </c>
      <c r="J251" s="51">
        <f t="shared" ca="1" si="30"/>
        <v>1</v>
      </c>
      <c r="K251" s="47">
        <f t="shared" si="31"/>
        <v>20.27</v>
      </c>
      <c r="L251" s="47">
        <f t="shared" si="32"/>
        <v>20.329999999999998</v>
      </c>
      <c r="M251" s="47">
        <f t="shared" si="33"/>
        <v>19.95</v>
      </c>
      <c r="N251" s="47">
        <f t="shared" si="34"/>
        <v>20.239999999999998</v>
      </c>
      <c r="O251" s="48">
        <f t="shared" ca="1" si="35"/>
        <v>413000</v>
      </c>
    </row>
    <row r="252" spans="1:15" x14ac:dyDescent="0.25">
      <c r="A252">
        <v>237</v>
      </c>
      <c r="B252" s="84">
        <v>41673</v>
      </c>
      <c r="C252" s="47">
        <v>21.05</v>
      </c>
      <c r="D252" s="47">
        <v>21.23</v>
      </c>
      <c r="E252" s="47">
        <v>20.170000000000002</v>
      </c>
      <c r="F252" s="47">
        <v>20.21</v>
      </c>
      <c r="G252" s="48">
        <v>589800</v>
      </c>
      <c r="H252" s="47">
        <v>20.14</v>
      </c>
      <c r="I252" s="51">
        <f t="shared" si="29"/>
        <v>0.99653636813458679</v>
      </c>
      <c r="J252" s="51">
        <f t="shared" ca="1" si="30"/>
        <v>1</v>
      </c>
      <c r="K252" s="47">
        <f t="shared" si="31"/>
        <v>20.98</v>
      </c>
      <c r="L252" s="47">
        <f t="shared" si="32"/>
        <v>21.16</v>
      </c>
      <c r="M252" s="47">
        <f t="shared" si="33"/>
        <v>20.100000000000001</v>
      </c>
      <c r="N252" s="47">
        <f t="shared" si="34"/>
        <v>20.14</v>
      </c>
      <c r="O252" s="48">
        <f t="shared" ca="1" si="35"/>
        <v>589800</v>
      </c>
    </row>
    <row r="253" spans="1:15" x14ac:dyDescent="0.25">
      <c r="A253">
        <v>238</v>
      </c>
      <c r="B253" s="84">
        <v>41670</v>
      </c>
      <c r="C253" s="47">
        <v>21</v>
      </c>
      <c r="D253" s="47">
        <v>21.62</v>
      </c>
      <c r="E253" s="47">
        <v>21</v>
      </c>
      <c r="F253" s="47">
        <v>21.06</v>
      </c>
      <c r="G253" s="48">
        <v>547100</v>
      </c>
      <c r="H253" s="47">
        <v>20.99</v>
      </c>
      <c r="I253" s="51">
        <f t="shared" si="29"/>
        <v>0.99667616334283005</v>
      </c>
      <c r="J253" s="51">
        <f t="shared" ca="1" si="30"/>
        <v>1</v>
      </c>
      <c r="K253" s="47">
        <f t="shared" si="31"/>
        <v>20.93</v>
      </c>
      <c r="L253" s="47">
        <f t="shared" si="32"/>
        <v>21.55</v>
      </c>
      <c r="M253" s="47">
        <f t="shared" si="33"/>
        <v>20.93</v>
      </c>
      <c r="N253" s="47">
        <f t="shared" si="34"/>
        <v>20.99</v>
      </c>
      <c r="O253" s="48">
        <f t="shared" ca="1" si="35"/>
        <v>547100</v>
      </c>
    </row>
    <row r="254" spans="1:15" x14ac:dyDescent="0.25">
      <c r="A254">
        <v>239</v>
      </c>
      <c r="B254" s="84">
        <v>41669</v>
      </c>
      <c r="C254" s="47">
        <v>20.93</v>
      </c>
      <c r="D254" s="47">
        <v>21.51</v>
      </c>
      <c r="E254" s="47">
        <v>20.84</v>
      </c>
      <c r="F254" s="47">
        <v>21.32</v>
      </c>
      <c r="G254" s="48">
        <v>772100</v>
      </c>
      <c r="H254" s="47">
        <v>21.25</v>
      </c>
      <c r="I254" s="51">
        <f t="shared" si="29"/>
        <v>0.99671669793621009</v>
      </c>
      <c r="J254" s="51">
        <f t="shared" ca="1" si="30"/>
        <v>1</v>
      </c>
      <c r="K254" s="47">
        <f t="shared" si="31"/>
        <v>20.86</v>
      </c>
      <c r="L254" s="47">
        <f t="shared" si="32"/>
        <v>21.44</v>
      </c>
      <c r="M254" s="47">
        <f t="shared" si="33"/>
        <v>20.77</v>
      </c>
      <c r="N254" s="47">
        <f t="shared" si="34"/>
        <v>21.25</v>
      </c>
      <c r="O254" s="48">
        <f t="shared" ca="1" si="35"/>
        <v>772100</v>
      </c>
    </row>
    <row r="255" spans="1:15" x14ac:dyDescent="0.25">
      <c r="A255">
        <v>240</v>
      </c>
      <c r="B255" s="84">
        <v>41668</v>
      </c>
      <c r="C255" s="47">
        <v>20.28</v>
      </c>
      <c r="D255" s="47">
        <v>20.81</v>
      </c>
      <c r="E255" s="47">
        <v>20.25</v>
      </c>
      <c r="F255" s="47">
        <v>20.74</v>
      </c>
      <c r="G255" s="48">
        <v>743200</v>
      </c>
      <c r="H255" s="47">
        <v>20.67</v>
      </c>
      <c r="I255" s="51">
        <f t="shared" si="29"/>
        <v>0.99662487945998091</v>
      </c>
      <c r="J255" s="51">
        <f t="shared" ca="1" si="30"/>
        <v>1</v>
      </c>
      <c r="K255" s="47">
        <f t="shared" si="31"/>
        <v>20.21</v>
      </c>
      <c r="L255" s="47">
        <f t="shared" si="32"/>
        <v>20.74</v>
      </c>
      <c r="M255" s="47">
        <f t="shared" si="33"/>
        <v>20.18</v>
      </c>
      <c r="N255" s="47">
        <f t="shared" si="34"/>
        <v>20.67</v>
      </c>
      <c r="O255" s="48">
        <f t="shared" ca="1" si="35"/>
        <v>743200</v>
      </c>
    </row>
    <row r="256" spans="1:15" x14ac:dyDescent="0.25">
      <c r="A256">
        <v>241</v>
      </c>
      <c r="B256" s="84">
        <v>41667</v>
      </c>
      <c r="C256" s="47">
        <v>20.12</v>
      </c>
      <c r="D256" s="47">
        <v>20.55</v>
      </c>
      <c r="E256" s="47">
        <v>20.07</v>
      </c>
      <c r="F256" s="47">
        <v>20.38</v>
      </c>
      <c r="G256" s="48">
        <v>382800</v>
      </c>
      <c r="H256" s="47">
        <v>20.309999999999999</v>
      </c>
      <c r="I256" s="51">
        <f t="shared" si="29"/>
        <v>0.99656526005888124</v>
      </c>
      <c r="J256" s="51">
        <f t="shared" ca="1" si="30"/>
        <v>1</v>
      </c>
      <c r="K256" s="47">
        <f t="shared" si="31"/>
        <v>20.05</v>
      </c>
      <c r="L256" s="47">
        <f t="shared" si="32"/>
        <v>20.48</v>
      </c>
      <c r="M256" s="47">
        <f t="shared" si="33"/>
        <v>20</v>
      </c>
      <c r="N256" s="47">
        <f t="shared" si="34"/>
        <v>20.309999999999999</v>
      </c>
      <c r="O256" s="48">
        <f t="shared" ca="1" si="35"/>
        <v>382800</v>
      </c>
    </row>
    <row r="257" spans="1:15" x14ac:dyDescent="0.25">
      <c r="A257">
        <v>242</v>
      </c>
      <c r="B257" s="84">
        <v>41666</v>
      </c>
      <c r="C257" s="47">
        <v>20.66</v>
      </c>
      <c r="D257" s="47">
        <v>20.69</v>
      </c>
      <c r="E257" s="47">
        <v>20</v>
      </c>
      <c r="F257" s="47">
        <v>20.14</v>
      </c>
      <c r="G257" s="48">
        <v>436800</v>
      </c>
      <c r="H257" s="47">
        <v>20.07</v>
      </c>
      <c r="I257" s="51">
        <f t="shared" si="29"/>
        <v>0.99652432969215488</v>
      </c>
      <c r="J257" s="51">
        <f t="shared" ca="1" si="30"/>
        <v>1</v>
      </c>
      <c r="K257" s="47">
        <f t="shared" si="31"/>
        <v>20.59</v>
      </c>
      <c r="L257" s="47">
        <f t="shared" si="32"/>
        <v>20.62</v>
      </c>
      <c r="M257" s="47">
        <f t="shared" si="33"/>
        <v>19.93</v>
      </c>
      <c r="N257" s="47">
        <f t="shared" si="34"/>
        <v>20.07</v>
      </c>
      <c r="O257" s="48">
        <f t="shared" ca="1" si="35"/>
        <v>436800</v>
      </c>
    </row>
    <row r="258" spans="1:15" x14ac:dyDescent="0.25">
      <c r="A258">
        <v>243</v>
      </c>
      <c r="B258" s="84">
        <v>41663</v>
      </c>
      <c r="C258" s="47">
        <v>21.21</v>
      </c>
      <c r="D258" s="47">
        <v>21.32</v>
      </c>
      <c r="E258" s="47">
        <v>20.420000000000002</v>
      </c>
      <c r="F258" s="47">
        <v>20.55</v>
      </c>
      <c r="G258" s="48">
        <v>416600</v>
      </c>
      <c r="H258" s="47">
        <v>20.48</v>
      </c>
      <c r="I258" s="51">
        <f t="shared" si="29"/>
        <v>0.99659367396593668</v>
      </c>
      <c r="J258" s="51">
        <f t="shared" ca="1" si="30"/>
        <v>1</v>
      </c>
      <c r="K258" s="47">
        <f t="shared" si="31"/>
        <v>21.14</v>
      </c>
      <c r="L258" s="47">
        <f t="shared" si="32"/>
        <v>21.25</v>
      </c>
      <c r="M258" s="47">
        <f t="shared" si="33"/>
        <v>20.350000000000001</v>
      </c>
      <c r="N258" s="47">
        <f t="shared" si="34"/>
        <v>20.48</v>
      </c>
      <c r="O258" s="48">
        <f t="shared" ca="1" si="35"/>
        <v>416600</v>
      </c>
    </row>
    <row r="259" spans="1:15" x14ac:dyDescent="0.25">
      <c r="A259">
        <v>244</v>
      </c>
      <c r="B259" s="84">
        <v>41662</v>
      </c>
      <c r="C259" s="47">
        <v>21.55</v>
      </c>
      <c r="D259" s="47">
        <v>21.55</v>
      </c>
      <c r="E259" s="47">
        <v>21.04</v>
      </c>
      <c r="F259" s="47">
        <v>21.4</v>
      </c>
      <c r="G259" s="48">
        <v>407800</v>
      </c>
      <c r="H259" s="47">
        <v>21.33</v>
      </c>
      <c r="I259" s="51">
        <f t="shared" si="29"/>
        <v>0.99672897196261678</v>
      </c>
      <c r="J259" s="51">
        <f t="shared" ca="1" si="30"/>
        <v>1</v>
      </c>
      <c r="K259" s="47">
        <f t="shared" si="31"/>
        <v>21.48</v>
      </c>
      <c r="L259" s="47">
        <f t="shared" si="32"/>
        <v>21.48</v>
      </c>
      <c r="M259" s="47">
        <f t="shared" si="33"/>
        <v>20.97</v>
      </c>
      <c r="N259" s="47">
        <f t="shared" si="34"/>
        <v>21.33</v>
      </c>
      <c r="O259" s="48">
        <f t="shared" ca="1" si="35"/>
        <v>407800</v>
      </c>
    </row>
    <row r="260" spans="1:15" x14ac:dyDescent="0.25">
      <c r="A260">
        <v>245</v>
      </c>
      <c r="B260" s="84">
        <v>41661</v>
      </c>
      <c r="C260" s="47">
        <v>21.13</v>
      </c>
      <c r="D260" s="47">
        <v>21.6</v>
      </c>
      <c r="E260" s="47">
        <v>21.12</v>
      </c>
      <c r="F260" s="47">
        <v>21.57</v>
      </c>
      <c r="G260" s="48">
        <v>473500</v>
      </c>
      <c r="H260" s="47">
        <v>21.5</v>
      </c>
      <c r="I260" s="51">
        <f t="shared" si="29"/>
        <v>0.99675475197032914</v>
      </c>
      <c r="J260" s="51">
        <f t="shared" ca="1" si="30"/>
        <v>1</v>
      </c>
      <c r="K260" s="47">
        <f t="shared" si="31"/>
        <v>21.06</v>
      </c>
      <c r="L260" s="47">
        <f t="shared" si="32"/>
        <v>21.53</v>
      </c>
      <c r="M260" s="47">
        <f t="shared" si="33"/>
        <v>21.05</v>
      </c>
      <c r="N260" s="47">
        <f t="shared" si="34"/>
        <v>21.5</v>
      </c>
      <c r="O260" s="48">
        <f t="shared" ca="1" si="35"/>
        <v>473500</v>
      </c>
    </row>
    <row r="261" spans="1:15" x14ac:dyDescent="0.25">
      <c r="A261">
        <v>246</v>
      </c>
      <c r="B261" s="84">
        <v>41660</v>
      </c>
      <c r="C261" s="47">
        <v>21</v>
      </c>
      <c r="D261" s="47">
        <v>21.25</v>
      </c>
      <c r="E261" s="47">
        <v>20.86</v>
      </c>
      <c r="F261" s="47">
        <v>21.17</v>
      </c>
      <c r="G261" s="48">
        <v>398700</v>
      </c>
      <c r="H261" s="47">
        <v>21.1</v>
      </c>
      <c r="I261" s="51">
        <f t="shared" si="29"/>
        <v>0.99669343410486533</v>
      </c>
      <c r="J261" s="51">
        <f t="shared" ca="1" si="30"/>
        <v>1</v>
      </c>
      <c r="K261" s="47">
        <f t="shared" si="31"/>
        <v>20.93</v>
      </c>
      <c r="L261" s="47">
        <f t="shared" si="32"/>
        <v>21.18</v>
      </c>
      <c r="M261" s="47">
        <f t="shared" si="33"/>
        <v>20.79</v>
      </c>
      <c r="N261" s="47">
        <f t="shared" si="34"/>
        <v>21.1</v>
      </c>
      <c r="O261" s="48">
        <f t="shared" ca="1" si="35"/>
        <v>398700</v>
      </c>
    </row>
    <row r="262" spans="1:15" x14ac:dyDescent="0.25">
      <c r="A262">
        <v>247</v>
      </c>
      <c r="B262" s="84">
        <v>41656</v>
      </c>
      <c r="C262" s="47">
        <v>20.69</v>
      </c>
      <c r="D262" s="47">
        <v>20.86</v>
      </c>
      <c r="E262" s="47">
        <v>20.61</v>
      </c>
      <c r="F262" s="47">
        <v>20.79</v>
      </c>
      <c r="G262" s="48">
        <v>287800</v>
      </c>
      <c r="H262" s="47">
        <v>20.72</v>
      </c>
      <c r="I262" s="51">
        <f t="shared" si="29"/>
        <v>0.99663299663299665</v>
      </c>
      <c r="J262" s="51">
        <f t="shared" ca="1" si="30"/>
        <v>1</v>
      </c>
      <c r="K262" s="47">
        <f t="shared" si="31"/>
        <v>20.62</v>
      </c>
      <c r="L262" s="47">
        <f t="shared" si="32"/>
        <v>20.79</v>
      </c>
      <c r="M262" s="47">
        <f t="shared" si="33"/>
        <v>20.54</v>
      </c>
      <c r="N262" s="47">
        <f t="shared" si="34"/>
        <v>20.72</v>
      </c>
      <c r="O262" s="48">
        <f t="shared" ca="1" si="35"/>
        <v>287800</v>
      </c>
    </row>
    <row r="263" spans="1:15" x14ac:dyDescent="0.25">
      <c r="A263">
        <v>248</v>
      </c>
      <c r="B263" s="84">
        <v>41655</v>
      </c>
      <c r="C263" s="47">
        <v>20.73</v>
      </c>
      <c r="D263" s="47">
        <v>20.93</v>
      </c>
      <c r="E263" s="47">
        <v>20.59</v>
      </c>
      <c r="F263" s="47">
        <v>20.79</v>
      </c>
      <c r="G263" s="48">
        <v>235400</v>
      </c>
      <c r="H263" s="47">
        <v>20.72</v>
      </c>
      <c r="I263" s="51">
        <f t="shared" si="29"/>
        <v>0.99663299663299665</v>
      </c>
      <c r="J263" s="51">
        <f t="shared" ca="1" si="30"/>
        <v>1</v>
      </c>
      <c r="K263" s="47">
        <f t="shared" si="31"/>
        <v>20.66</v>
      </c>
      <c r="L263" s="47">
        <f t="shared" si="32"/>
        <v>20.86</v>
      </c>
      <c r="M263" s="47">
        <f t="shared" si="33"/>
        <v>20.52</v>
      </c>
      <c r="N263" s="47">
        <f t="shared" si="34"/>
        <v>20.72</v>
      </c>
      <c r="O263" s="48">
        <f t="shared" ca="1" si="35"/>
        <v>235400</v>
      </c>
    </row>
    <row r="264" spans="1:15" x14ac:dyDescent="0.25">
      <c r="A264">
        <v>249</v>
      </c>
      <c r="B264" s="84">
        <v>41654</v>
      </c>
      <c r="C264" s="47">
        <v>20.73</v>
      </c>
      <c r="D264" s="47">
        <v>20.88</v>
      </c>
      <c r="E264" s="47">
        <v>20.6</v>
      </c>
      <c r="F264" s="47">
        <v>20.81</v>
      </c>
      <c r="G264" s="48">
        <v>318900</v>
      </c>
      <c r="H264" s="47">
        <v>20.74</v>
      </c>
      <c r="I264" s="51">
        <f t="shared" si="29"/>
        <v>0.99663623258049017</v>
      </c>
      <c r="J264" s="51">
        <f t="shared" ca="1" si="30"/>
        <v>1</v>
      </c>
      <c r="K264" s="47">
        <f t="shared" si="31"/>
        <v>20.66</v>
      </c>
      <c r="L264" s="47">
        <f t="shared" si="32"/>
        <v>20.81</v>
      </c>
      <c r="M264" s="47">
        <f t="shared" si="33"/>
        <v>20.53</v>
      </c>
      <c r="N264" s="47">
        <f t="shared" si="34"/>
        <v>20.74</v>
      </c>
      <c r="O264" s="48">
        <f t="shared" ca="1" si="35"/>
        <v>318900</v>
      </c>
    </row>
    <row r="265" spans="1:15" x14ac:dyDescent="0.25">
      <c r="A265">
        <v>250</v>
      </c>
      <c r="B265" s="84">
        <v>41653</v>
      </c>
      <c r="C265" s="47">
        <v>20.420000000000002</v>
      </c>
      <c r="D265" s="47">
        <v>20.74</v>
      </c>
      <c r="E265" s="47">
        <v>20.39</v>
      </c>
      <c r="F265" s="47">
        <v>20.6</v>
      </c>
      <c r="G265" s="48">
        <v>490000</v>
      </c>
      <c r="H265" s="47">
        <v>20.53</v>
      </c>
      <c r="I265" s="51">
        <f t="shared" si="29"/>
        <v>0.99660194174757277</v>
      </c>
      <c r="J265" s="51">
        <f t="shared" ca="1" si="30"/>
        <v>1</v>
      </c>
      <c r="K265" s="47">
        <f t="shared" si="31"/>
        <v>20.350000000000001</v>
      </c>
      <c r="L265" s="47">
        <f t="shared" si="32"/>
        <v>20.67</v>
      </c>
      <c r="M265" s="47">
        <f t="shared" si="33"/>
        <v>20.32</v>
      </c>
      <c r="N265" s="47">
        <f t="shared" si="34"/>
        <v>20.53</v>
      </c>
      <c r="O265" s="48">
        <f t="shared" ca="1" si="35"/>
        <v>490000</v>
      </c>
    </row>
    <row r="266" spans="1:15" x14ac:dyDescent="0.25">
      <c r="A266">
        <v>251</v>
      </c>
      <c r="B266" s="84">
        <v>41652</v>
      </c>
      <c r="C266" s="47">
        <v>20.96</v>
      </c>
      <c r="D266" s="47">
        <v>21.12</v>
      </c>
      <c r="E266" s="47">
        <v>20.25</v>
      </c>
      <c r="F266" s="47">
        <v>20.38</v>
      </c>
      <c r="G266" s="48">
        <v>469800</v>
      </c>
      <c r="H266" s="47">
        <v>20.309999999999999</v>
      </c>
      <c r="I266" s="51">
        <f t="shared" si="29"/>
        <v>0.99656526005888124</v>
      </c>
      <c r="J266" s="51">
        <f t="shared" ca="1" si="30"/>
        <v>1</v>
      </c>
      <c r="K266" s="47">
        <f t="shared" si="31"/>
        <v>20.89</v>
      </c>
      <c r="L266" s="47">
        <f t="shared" si="32"/>
        <v>21.05</v>
      </c>
      <c r="M266" s="47">
        <f t="shared" si="33"/>
        <v>20.18</v>
      </c>
      <c r="N266" s="47">
        <f t="shared" si="34"/>
        <v>20.309999999999999</v>
      </c>
      <c r="O266" s="48">
        <f t="shared" ca="1" si="35"/>
        <v>469800</v>
      </c>
    </row>
    <row r="267" spans="1:15" x14ac:dyDescent="0.25">
      <c r="A267">
        <v>252</v>
      </c>
      <c r="B267" s="84">
        <v>41649</v>
      </c>
      <c r="C267" s="47">
        <v>20.41</v>
      </c>
      <c r="D267" s="47">
        <v>21.01</v>
      </c>
      <c r="E267" s="47">
        <v>20.39</v>
      </c>
      <c r="F267" s="47">
        <v>20.88</v>
      </c>
      <c r="G267" s="48">
        <v>723100</v>
      </c>
      <c r="H267" s="47">
        <v>20.81</v>
      </c>
      <c r="I267" s="51">
        <f t="shared" si="29"/>
        <v>0.99664750957854409</v>
      </c>
      <c r="J267" s="51">
        <f t="shared" ca="1" si="30"/>
        <v>1</v>
      </c>
      <c r="K267" s="47">
        <f t="shared" si="31"/>
        <v>20.34</v>
      </c>
      <c r="L267" s="47">
        <f t="shared" si="32"/>
        <v>20.94</v>
      </c>
      <c r="M267" s="47">
        <f t="shared" si="33"/>
        <v>20.32</v>
      </c>
      <c r="N267" s="47">
        <f t="shared" si="34"/>
        <v>20.81</v>
      </c>
      <c r="O267" s="48">
        <f t="shared" ca="1" si="35"/>
        <v>723100</v>
      </c>
    </row>
    <row r="268" spans="1:15" x14ac:dyDescent="0.25">
      <c r="A268">
        <v>253</v>
      </c>
      <c r="B268" s="84">
        <v>41648</v>
      </c>
      <c r="C268" s="47">
        <v>20.100000000000001</v>
      </c>
      <c r="D268" s="47">
        <v>20.38</v>
      </c>
      <c r="E268" s="47">
        <v>19.989999999999998</v>
      </c>
      <c r="F268" s="47">
        <v>20.309999999999999</v>
      </c>
      <c r="G268" s="48">
        <v>753700</v>
      </c>
      <c r="H268" s="47">
        <v>20.239999999999998</v>
      </c>
      <c r="I268" s="51">
        <f t="shared" si="29"/>
        <v>0.99655342195962582</v>
      </c>
      <c r="J268" s="51">
        <f t="shared" ca="1" si="30"/>
        <v>1</v>
      </c>
      <c r="K268" s="47">
        <f t="shared" si="31"/>
        <v>20.03</v>
      </c>
      <c r="L268" s="47">
        <f t="shared" si="32"/>
        <v>20.309999999999999</v>
      </c>
      <c r="M268" s="47">
        <f t="shared" si="33"/>
        <v>19.920000000000002</v>
      </c>
      <c r="N268" s="47">
        <f t="shared" si="34"/>
        <v>20.239999999999998</v>
      </c>
      <c r="O268" s="48">
        <f t="shared" ca="1" si="35"/>
        <v>753700</v>
      </c>
    </row>
    <row r="269" spans="1:15" x14ac:dyDescent="0.25">
      <c r="A269">
        <v>254</v>
      </c>
      <c r="B269" s="84">
        <v>41647</v>
      </c>
      <c r="C269" s="47">
        <v>19.829999999999998</v>
      </c>
      <c r="D269" s="47">
        <v>20.440000000000001</v>
      </c>
      <c r="E269" s="47">
        <v>19.68</v>
      </c>
      <c r="F269" s="47">
        <v>20.059999999999999</v>
      </c>
      <c r="G269" s="48">
        <v>1442000</v>
      </c>
      <c r="H269" s="47">
        <v>19.989999999999998</v>
      </c>
      <c r="I269" s="51">
        <f t="shared" si="29"/>
        <v>0.99651046859421732</v>
      </c>
      <c r="J269" s="51">
        <f t="shared" ca="1" si="30"/>
        <v>1</v>
      </c>
      <c r="K269" s="47">
        <f t="shared" si="31"/>
        <v>19.760000000000002</v>
      </c>
      <c r="L269" s="47">
        <f t="shared" si="32"/>
        <v>20.37</v>
      </c>
      <c r="M269" s="47">
        <f t="shared" si="33"/>
        <v>19.61</v>
      </c>
      <c r="N269" s="47">
        <f t="shared" si="34"/>
        <v>19.989999999999998</v>
      </c>
      <c r="O269" s="48">
        <f t="shared" ca="1" si="35"/>
        <v>1442000</v>
      </c>
    </row>
    <row r="270" spans="1:15" x14ac:dyDescent="0.25">
      <c r="A270">
        <v>255</v>
      </c>
      <c r="B270" s="84">
        <v>41646</v>
      </c>
      <c r="C270" s="47">
        <v>19.73</v>
      </c>
      <c r="D270" s="47">
        <v>19.98</v>
      </c>
      <c r="E270" s="47">
        <v>19.73</v>
      </c>
      <c r="F270" s="47">
        <v>19.87</v>
      </c>
      <c r="G270" s="48">
        <v>636100</v>
      </c>
      <c r="H270" s="47">
        <v>19.8</v>
      </c>
      <c r="I270" s="51">
        <f t="shared" si="29"/>
        <v>0.99647710115752386</v>
      </c>
      <c r="J270" s="51">
        <f t="shared" ca="1" si="30"/>
        <v>1</v>
      </c>
      <c r="K270" s="47">
        <f t="shared" si="31"/>
        <v>19.66</v>
      </c>
      <c r="L270" s="47">
        <f t="shared" si="32"/>
        <v>19.91</v>
      </c>
      <c r="M270" s="47">
        <f t="shared" si="33"/>
        <v>19.66</v>
      </c>
      <c r="N270" s="47">
        <f t="shared" si="34"/>
        <v>19.8</v>
      </c>
      <c r="O270" s="48">
        <f t="shared" ca="1" si="35"/>
        <v>636100</v>
      </c>
    </row>
    <row r="271" spans="1:15" x14ac:dyDescent="0.25">
      <c r="A271">
        <v>256</v>
      </c>
      <c r="B271" s="84">
        <v>41645</v>
      </c>
      <c r="C271" s="47">
        <v>19.760000000000002</v>
      </c>
      <c r="D271" s="47">
        <v>19.760000000000002</v>
      </c>
      <c r="E271" s="47">
        <v>19.41</v>
      </c>
      <c r="F271" s="47">
        <v>19.68</v>
      </c>
      <c r="G271" s="48">
        <v>462400</v>
      </c>
      <c r="H271" s="47">
        <v>19.61</v>
      </c>
      <c r="I271" s="51">
        <f t="shared" si="29"/>
        <v>0.99644308943089432</v>
      </c>
      <c r="J271" s="51">
        <f t="shared" ca="1" si="30"/>
        <v>1</v>
      </c>
      <c r="K271" s="47">
        <f t="shared" si="31"/>
        <v>19.690000000000001</v>
      </c>
      <c r="L271" s="47">
        <f t="shared" si="32"/>
        <v>19.690000000000001</v>
      </c>
      <c r="M271" s="47">
        <f t="shared" si="33"/>
        <v>19.34</v>
      </c>
      <c r="N271" s="47">
        <f t="shared" si="34"/>
        <v>19.61</v>
      </c>
      <c r="O271" s="48">
        <f t="shared" ca="1" si="35"/>
        <v>462400</v>
      </c>
    </row>
    <row r="272" spans="1:15" x14ac:dyDescent="0.25">
      <c r="A272">
        <v>257</v>
      </c>
      <c r="B272" s="84">
        <v>41642</v>
      </c>
      <c r="C272" s="47">
        <v>19.59</v>
      </c>
      <c r="D272" s="47">
        <v>19.88</v>
      </c>
      <c r="E272" s="47">
        <v>19.510000000000002</v>
      </c>
      <c r="F272" s="47">
        <v>19.62</v>
      </c>
      <c r="G272" s="48">
        <v>264600</v>
      </c>
      <c r="H272" s="47">
        <v>19.55</v>
      </c>
      <c r="I272" s="51">
        <f t="shared" si="29"/>
        <v>0.99643221202854226</v>
      </c>
      <c r="J272" s="51">
        <f t="shared" ca="1" si="30"/>
        <v>1</v>
      </c>
      <c r="K272" s="47">
        <f t="shared" si="31"/>
        <v>19.52</v>
      </c>
      <c r="L272" s="47">
        <f t="shared" si="32"/>
        <v>19.809999999999999</v>
      </c>
      <c r="M272" s="47">
        <f t="shared" si="33"/>
        <v>19.440000000000001</v>
      </c>
      <c r="N272" s="47">
        <f t="shared" si="34"/>
        <v>19.55</v>
      </c>
      <c r="O272" s="48">
        <f t="shared" ca="1" si="35"/>
        <v>264600</v>
      </c>
    </row>
    <row r="273" spans="1:15" x14ac:dyDescent="0.25">
      <c r="A273">
        <v>258</v>
      </c>
      <c r="B273" s="84">
        <v>41641</v>
      </c>
      <c r="C273" s="47">
        <v>19.63</v>
      </c>
      <c r="D273" s="47">
        <v>20.09</v>
      </c>
      <c r="E273" s="47">
        <v>19.47</v>
      </c>
      <c r="F273" s="47">
        <v>19.600000000000001</v>
      </c>
      <c r="G273" s="48">
        <v>648500</v>
      </c>
      <c r="H273" s="47">
        <v>19.53</v>
      </c>
      <c r="I273" s="51">
        <f t="shared" ref="I273:I336" si="36">H273/F273</f>
        <v>0.99642857142857144</v>
      </c>
      <c r="J273" s="51">
        <f t="shared" ref="J273:J336" ca="1" si="37">INDEX(OFFSET($T$15,0,0,$S$13+1,1),MATCH(B273,OFFSET($Q$15,0,0,$S$13+1,1),-1))</f>
        <v>1</v>
      </c>
      <c r="K273" s="47">
        <f t="shared" ref="K273:K336" si="38">ROUND($I273*C273,2)</f>
        <v>19.559999999999999</v>
      </c>
      <c r="L273" s="47">
        <f t="shared" ref="L273:L336" si="39">ROUND($I273*D273,2)</f>
        <v>20.02</v>
      </c>
      <c r="M273" s="47">
        <f t="shared" ref="M273:M336" si="40">ROUND($I273*E273,2)</f>
        <v>19.399999999999999</v>
      </c>
      <c r="N273" s="47">
        <f t="shared" ref="N273:N336" si="41">ROUND($I273*F273,2)</f>
        <v>19.53</v>
      </c>
      <c r="O273" s="48">
        <f t="shared" ref="O273:O336" ca="1" si="42">G273*J273</f>
        <v>648500</v>
      </c>
    </row>
    <row r="274" spans="1:15" x14ac:dyDescent="0.25">
      <c r="A274">
        <v>259</v>
      </c>
      <c r="B274" s="84">
        <v>41639</v>
      </c>
      <c r="C274" s="47">
        <v>19.53</v>
      </c>
      <c r="D274" s="47">
        <v>19.739999999999998</v>
      </c>
      <c r="E274" s="47">
        <v>19.350000000000001</v>
      </c>
      <c r="F274" s="47">
        <v>19.62</v>
      </c>
      <c r="G274" s="48">
        <v>411000</v>
      </c>
      <c r="H274" s="47">
        <v>19.55</v>
      </c>
      <c r="I274" s="51">
        <f t="shared" si="36"/>
        <v>0.99643221202854226</v>
      </c>
      <c r="J274" s="51">
        <f t="shared" ca="1" si="37"/>
        <v>1</v>
      </c>
      <c r="K274" s="47">
        <f t="shared" si="38"/>
        <v>19.46</v>
      </c>
      <c r="L274" s="47">
        <f t="shared" si="39"/>
        <v>19.670000000000002</v>
      </c>
      <c r="M274" s="47">
        <f t="shared" si="40"/>
        <v>19.28</v>
      </c>
      <c r="N274" s="47">
        <f t="shared" si="41"/>
        <v>19.55</v>
      </c>
      <c r="O274" s="48">
        <f t="shared" ca="1" si="42"/>
        <v>411000</v>
      </c>
    </row>
    <row r="275" spans="1:15" x14ac:dyDescent="0.25">
      <c r="A275">
        <v>260</v>
      </c>
      <c r="B275" s="84">
        <v>41638</v>
      </c>
      <c r="C275" s="47">
        <v>19.5</v>
      </c>
      <c r="D275" s="47">
        <v>19.649999999999999</v>
      </c>
      <c r="E275" s="47">
        <v>19.440000000000001</v>
      </c>
      <c r="F275" s="47">
        <v>19.559999999999999</v>
      </c>
      <c r="G275" s="48">
        <v>390700</v>
      </c>
      <c r="H275" s="47">
        <v>19.489999999999998</v>
      </c>
      <c r="I275" s="51">
        <f t="shared" si="36"/>
        <v>0.99642126789366048</v>
      </c>
      <c r="J275" s="51">
        <f t="shared" ca="1" si="37"/>
        <v>1</v>
      </c>
      <c r="K275" s="47">
        <f t="shared" si="38"/>
        <v>19.43</v>
      </c>
      <c r="L275" s="47">
        <f t="shared" si="39"/>
        <v>19.579999999999998</v>
      </c>
      <c r="M275" s="47">
        <f t="shared" si="40"/>
        <v>19.37</v>
      </c>
      <c r="N275" s="47">
        <f t="shared" si="41"/>
        <v>19.489999999999998</v>
      </c>
      <c r="O275" s="48">
        <f t="shared" ca="1" si="42"/>
        <v>390700</v>
      </c>
    </row>
    <row r="276" spans="1:15" x14ac:dyDescent="0.25">
      <c r="A276">
        <v>261</v>
      </c>
      <c r="B276" s="84">
        <v>41635</v>
      </c>
      <c r="C276" s="47">
        <v>19.32</v>
      </c>
      <c r="D276" s="47">
        <v>19.489999999999998</v>
      </c>
      <c r="E276" s="47">
        <v>19.309999999999999</v>
      </c>
      <c r="F276" s="47">
        <v>19.48</v>
      </c>
      <c r="G276" s="48">
        <v>214900</v>
      </c>
      <c r="H276" s="47">
        <v>19.41</v>
      </c>
      <c r="I276" s="51">
        <f t="shared" si="36"/>
        <v>0.99640657084188911</v>
      </c>
      <c r="J276" s="51">
        <f t="shared" ca="1" si="37"/>
        <v>1</v>
      </c>
      <c r="K276" s="47">
        <f t="shared" si="38"/>
        <v>19.25</v>
      </c>
      <c r="L276" s="47">
        <f t="shared" si="39"/>
        <v>19.420000000000002</v>
      </c>
      <c r="M276" s="47">
        <f t="shared" si="40"/>
        <v>19.239999999999998</v>
      </c>
      <c r="N276" s="47">
        <f t="shared" si="41"/>
        <v>19.41</v>
      </c>
      <c r="O276" s="48">
        <f t="shared" ca="1" si="42"/>
        <v>214900</v>
      </c>
    </row>
    <row r="277" spans="1:15" x14ac:dyDescent="0.25">
      <c r="A277">
        <v>262</v>
      </c>
      <c r="B277" s="84">
        <v>41634</v>
      </c>
      <c r="C277" s="47">
        <v>19.649999999999999</v>
      </c>
      <c r="D277" s="47">
        <v>19.649999999999999</v>
      </c>
      <c r="E277" s="47">
        <v>19.28</v>
      </c>
      <c r="F277" s="47">
        <v>19.350000000000001</v>
      </c>
      <c r="G277" s="48">
        <v>662100</v>
      </c>
      <c r="H277" s="47">
        <v>19.28</v>
      </c>
      <c r="I277" s="51">
        <f t="shared" si="36"/>
        <v>0.9963824289405685</v>
      </c>
      <c r="J277" s="51">
        <f t="shared" ca="1" si="37"/>
        <v>1</v>
      </c>
      <c r="K277" s="47">
        <f t="shared" si="38"/>
        <v>19.579999999999998</v>
      </c>
      <c r="L277" s="47">
        <f t="shared" si="39"/>
        <v>19.579999999999998</v>
      </c>
      <c r="M277" s="47">
        <f t="shared" si="40"/>
        <v>19.21</v>
      </c>
      <c r="N277" s="47">
        <f t="shared" si="41"/>
        <v>19.28</v>
      </c>
      <c r="O277" s="48">
        <f t="shared" ca="1" si="42"/>
        <v>662100</v>
      </c>
    </row>
    <row r="278" spans="1:15" x14ac:dyDescent="0.25">
      <c r="A278">
        <v>263</v>
      </c>
      <c r="B278" s="84">
        <v>41632</v>
      </c>
      <c r="C278" s="47">
        <v>19.100000000000001</v>
      </c>
      <c r="D278" s="47">
        <v>19.71</v>
      </c>
      <c r="E278" s="47">
        <v>19.010000000000002</v>
      </c>
      <c r="F278" s="47">
        <v>19.55</v>
      </c>
      <c r="G278" s="48">
        <v>415800</v>
      </c>
      <c r="H278" s="47">
        <v>19.48</v>
      </c>
      <c r="I278" s="51">
        <f t="shared" si="36"/>
        <v>0.99641943734015348</v>
      </c>
      <c r="J278" s="51">
        <f t="shared" ca="1" si="37"/>
        <v>1</v>
      </c>
      <c r="K278" s="47">
        <f t="shared" si="38"/>
        <v>19.03</v>
      </c>
      <c r="L278" s="47">
        <f t="shared" si="39"/>
        <v>19.64</v>
      </c>
      <c r="M278" s="47">
        <f t="shared" si="40"/>
        <v>18.940000000000001</v>
      </c>
      <c r="N278" s="47">
        <f t="shared" si="41"/>
        <v>19.48</v>
      </c>
      <c r="O278" s="48">
        <f t="shared" ca="1" si="42"/>
        <v>415800</v>
      </c>
    </row>
    <row r="279" spans="1:15" x14ac:dyDescent="0.25">
      <c r="A279">
        <v>264</v>
      </c>
      <c r="B279" s="84">
        <v>41631</v>
      </c>
      <c r="C279" s="47">
        <v>19.350000000000001</v>
      </c>
      <c r="D279" s="47">
        <v>19.579999999999998</v>
      </c>
      <c r="E279" s="47">
        <v>18.89</v>
      </c>
      <c r="F279" s="47">
        <v>19.54</v>
      </c>
      <c r="G279" s="48">
        <v>1194400</v>
      </c>
      <c r="H279" s="47">
        <v>19.47</v>
      </c>
      <c r="I279" s="51">
        <f t="shared" si="36"/>
        <v>0.99641760491299891</v>
      </c>
      <c r="J279" s="51">
        <f t="shared" ca="1" si="37"/>
        <v>1</v>
      </c>
      <c r="K279" s="47">
        <f t="shared" si="38"/>
        <v>19.28</v>
      </c>
      <c r="L279" s="47">
        <f t="shared" si="39"/>
        <v>19.510000000000002</v>
      </c>
      <c r="M279" s="47">
        <f t="shared" si="40"/>
        <v>18.82</v>
      </c>
      <c r="N279" s="47">
        <f t="shared" si="41"/>
        <v>19.47</v>
      </c>
      <c r="O279" s="48">
        <f t="shared" ca="1" si="42"/>
        <v>1194400</v>
      </c>
    </row>
    <row r="280" spans="1:15" x14ac:dyDescent="0.25">
      <c r="A280">
        <v>265</v>
      </c>
      <c r="B280" s="84">
        <v>41628</v>
      </c>
      <c r="C280" s="47">
        <v>18.57</v>
      </c>
      <c r="D280" s="47">
        <v>18.82</v>
      </c>
      <c r="E280" s="47">
        <v>18.43</v>
      </c>
      <c r="F280" s="47">
        <v>18.79</v>
      </c>
      <c r="G280" s="48">
        <v>1008900</v>
      </c>
      <c r="H280" s="47">
        <v>18.73</v>
      </c>
      <c r="I280" s="51">
        <f t="shared" si="36"/>
        <v>0.99680681213411393</v>
      </c>
      <c r="J280" s="51">
        <f t="shared" ca="1" si="37"/>
        <v>1</v>
      </c>
      <c r="K280" s="47">
        <f t="shared" si="38"/>
        <v>18.510000000000002</v>
      </c>
      <c r="L280" s="47">
        <f t="shared" si="39"/>
        <v>18.760000000000002</v>
      </c>
      <c r="M280" s="47">
        <f t="shared" si="40"/>
        <v>18.37</v>
      </c>
      <c r="N280" s="47">
        <f t="shared" si="41"/>
        <v>18.73</v>
      </c>
      <c r="O280" s="48">
        <f t="shared" ca="1" si="42"/>
        <v>1008900</v>
      </c>
    </row>
    <row r="281" spans="1:15" x14ac:dyDescent="0.25">
      <c r="A281">
        <v>266</v>
      </c>
      <c r="B281" s="84">
        <v>41627</v>
      </c>
      <c r="C281" s="47">
        <v>18.260000000000002</v>
      </c>
      <c r="D281" s="47">
        <v>18.54</v>
      </c>
      <c r="E281" s="47">
        <v>18.190000000000001</v>
      </c>
      <c r="F281" s="47">
        <v>18.48</v>
      </c>
      <c r="G281" s="48">
        <v>579100</v>
      </c>
      <c r="H281" s="47">
        <v>18.420000000000002</v>
      </c>
      <c r="I281" s="51">
        <f t="shared" si="36"/>
        <v>0.99675324675324684</v>
      </c>
      <c r="J281" s="51">
        <f t="shared" ca="1" si="37"/>
        <v>1</v>
      </c>
      <c r="K281" s="47">
        <f t="shared" si="38"/>
        <v>18.2</v>
      </c>
      <c r="L281" s="47">
        <f t="shared" si="39"/>
        <v>18.48</v>
      </c>
      <c r="M281" s="47">
        <f t="shared" si="40"/>
        <v>18.13</v>
      </c>
      <c r="N281" s="47">
        <f t="shared" si="41"/>
        <v>18.420000000000002</v>
      </c>
      <c r="O281" s="48">
        <f t="shared" ca="1" si="42"/>
        <v>579100</v>
      </c>
    </row>
    <row r="282" spans="1:15" x14ac:dyDescent="0.25">
      <c r="A282">
        <v>267</v>
      </c>
      <c r="B282" s="84">
        <v>41626</v>
      </c>
      <c r="C282" s="47">
        <v>18.11</v>
      </c>
      <c r="D282" s="47">
        <v>18.329999999999998</v>
      </c>
      <c r="E282" s="47">
        <v>17.899999999999999</v>
      </c>
      <c r="F282" s="47">
        <v>18.309999999999999</v>
      </c>
      <c r="G282" s="48">
        <v>308600</v>
      </c>
      <c r="H282" s="47">
        <v>18.25</v>
      </c>
      <c r="I282" s="51">
        <f t="shared" si="36"/>
        <v>0.99672310212998372</v>
      </c>
      <c r="J282" s="51">
        <f t="shared" ca="1" si="37"/>
        <v>1</v>
      </c>
      <c r="K282" s="47">
        <f t="shared" si="38"/>
        <v>18.05</v>
      </c>
      <c r="L282" s="47">
        <f t="shared" si="39"/>
        <v>18.27</v>
      </c>
      <c r="M282" s="47">
        <f t="shared" si="40"/>
        <v>17.84</v>
      </c>
      <c r="N282" s="47">
        <f t="shared" si="41"/>
        <v>18.25</v>
      </c>
      <c r="O282" s="48">
        <f t="shared" ca="1" si="42"/>
        <v>308600</v>
      </c>
    </row>
    <row r="283" spans="1:15" x14ac:dyDescent="0.25">
      <c r="A283">
        <v>268</v>
      </c>
      <c r="B283" s="84">
        <v>41625</v>
      </c>
      <c r="C283" s="47">
        <v>18.12</v>
      </c>
      <c r="D283" s="47">
        <v>18.3</v>
      </c>
      <c r="E283" s="47">
        <v>17.86</v>
      </c>
      <c r="F283" s="47">
        <v>18.13</v>
      </c>
      <c r="G283" s="48">
        <v>238100</v>
      </c>
      <c r="H283" s="47">
        <v>18.07</v>
      </c>
      <c r="I283" s="51">
        <f t="shared" si="36"/>
        <v>0.99669056811913959</v>
      </c>
      <c r="J283" s="51">
        <f t="shared" ca="1" si="37"/>
        <v>1</v>
      </c>
      <c r="K283" s="47">
        <f t="shared" si="38"/>
        <v>18.059999999999999</v>
      </c>
      <c r="L283" s="47">
        <f t="shared" si="39"/>
        <v>18.239999999999998</v>
      </c>
      <c r="M283" s="47">
        <f t="shared" si="40"/>
        <v>17.8</v>
      </c>
      <c r="N283" s="47">
        <f t="shared" si="41"/>
        <v>18.07</v>
      </c>
      <c r="O283" s="48">
        <f t="shared" ca="1" si="42"/>
        <v>238100</v>
      </c>
    </row>
    <row r="284" spans="1:15" x14ac:dyDescent="0.25">
      <c r="A284">
        <v>269</v>
      </c>
      <c r="B284" s="84">
        <v>41624</v>
      </c>
      <c r="C284" s="47">
        <v>17.95</v>
      </c>
      <c r="D284" s="47">
        <v>18.22</v>
      </c>
      <c r="E284" s="47">
        <v>17.95</v>
      </c>
      <c r="F284" s="47">
        <v>18.13</v>
      </c>
      <c r="G284" s="48">
        <v>296800</v>
      </c>
      <c r="H284" s="47">
        <v>18.07</v>
      </c>
      <c r="I284" s="51">
        <f t="shared" si="36"/>
        <v>0.99669056811913959</v>
      </c>
      <c r="J284" s="51">
        <f t="shared" ca="1" si="37"/>
        <v>1</v>
      </c>
      <c r="K284" s="47">
        <f t="shared" si="38"/>
        <v>17.89</v>
      </c>
      <c r="L284" s="47">
        <f t="shared" si="39"/>
        <v>18.16</v>
      </c>
      <c r="M284" s="47">
        <f t="shared" si="40"/>
        <v>17.89</v>
      </c>
      <c r="N284" s="47">
        <f t="shared" si="41"/>
        <v>18.07</v>
      </c>
      <c r="O284" s="48">
        <f t="shared" ca="1" si="42"/>
        <v>296800</v>
      </c>
    </row>
    <row r="285" spans="1:15" x14ac:dyDescent="0.25">
      <c r="A285">
        <v>270</v>
      </c>
      <c r="B285" s="84">
        <v>41621</v>
      </c>
      <c r="C285" s="47">
        <v>17.809999999999999</v>
      </c>
      <c r="D285" s="47">
        <v>17.97</v>
      </c>
      <c r="E285" s="47">
        <v>17.75</v>
      </c>
      <c r="F285" s="47">
        <v>17.89</v>
      </c>
      <c r="G285" s="48">
        <v>369400</v>
      </c>
      <c r="H285" s="47">
        <v>17.829999999999998</v>
      </c>
      <c r="I285" s="51">
        <f t="shared" si="36"/>
        <v>0.99664617104527653</v>
      </c>
      <c r="J285" s="51">
        <f t="shared" ca="1" si="37"/>
        <v>1</v>
      </c>
      <c r="K285" s="47">
        <f t="shared" si="38"/>
        <v>17.75</v>
      </c>
      <c r="L285" s="47">
        <f t="shared" si="39"/>
        <v>17.91</v>
      </c>
      <c r="M285" s="47">
        <f t="shared" si="40"/>
        <v>17.690000000000001</v>
      </c>
      <c r="N285" s="47">
        <f t="shared" si="41"/>
        <v>17.829999999999998</v>
      </c>
      <c r="O285" s="48">
        <f t="shared" ca="1" si="42"/>
        <v>369400</v>
      </c>
    </row>
    <row r="286" spans="1:15" x14ac:dyDescent="0.25">
      <c r="A286">
        <v>271</v>
      </c>
      <c r="B286" s="84">
        <v>41620</v>
      </c>
      <c r="C286" s="47">
        <v>17.809999999999999</v>
      </c>
      <c r="D286" s="47">
        <v>18.04</v>
      </c>
      <c r="E286" s="47">
        <v>17.739999999999998</v>
      </c>
      <c r="F286" s="47">
        <v>17.760000000000002</v>
      </c>
      <c r="G286" s="48">
        <v>405000</v>
      </c>
      <c r="H286" s="47">
        <v>17.7</v>
      </c>
      <c r="I286" s="51">
        <f t="shared" si="36"/>
        <v>0.99662162162162149</v>
      </c>
      <c r="J286" s="51">
        <f t="shared" ca="1" si="37"/>
        <v>1</v>
      </c>
      <c r="K286" s="47">
        <f t="shared" si="38"/>
        <v>17.75</v>
      </c>
      <c r="L286" s="47">
        <f t="shared" si="39"/>
        <v>17.98</v>
      </c>
      <c r="M286" s="47">
        <f t="shared" si="40"/>
        <v>17.68</v>
      </c>
      <c r="N286" s="47">
        <f t="shared" si="41"/>
        <v>17.7</v>
      </c>
      <c r="O286" s="48">
        <f t="shared" ca="1" si="42"/>
        <v>405000</v>
      </c>
    </row>
    <row r="287" spans="1:15" x14ac:dyDescent="0.25">
      <c r="A287">
        <v>272</v>
      </c>
      <c r="B287" s="84">
        <v>41619</v>
      </c>
      <c r="C287" s="47">
        <v>18.13</v>
      </c>
      <c r="D287" s="47">
        <v>18.190000000000001</v>
      </c>
      <c r="E287" s="47">
        <v>17.72</v>
      </c>
      <c r="F287" s="47">
        <v>17.79</v>
      </c>
      <c r="G287" s="48">
        <v>426600</v>
      </c>
      <c r="H287" s="47">
        <v>17.73</v>
      </c>
      <c r="I287" s="51">
        <f t="shared" si="36"/>
        <v>0.99662731871838117</v>
      </c>
      <c r="J287" s="51">
        <f t="shared" ca="1" si="37"/>
        <v>1</v>
      </c>
      <c r="K287" s="47">
        <f t="shared" si="38"/>
        <v>18.07</v>
      </c>
      <c r="L287" s="47">
        <f t="shared" si="39"/>
        <v>18.13</v>
      </c>
      <c r="M287" s="47">
        <f t="shared" si="40"/>
        <v>17.66</v>
      </c>
      <c r="N287" s="47">
        <f t="shared" si="41"/>
        <v>17.73</v>
      </c>
      <c r="O287" s="48">
        <f t="shared" ca="1" si="42"/>
        <v>426600</v>
      </c>
    </row>
    <row r="288" spans="1:15" x14ac:dyDescent="0.25">
      <c r="A288">
        <v>273</v>
      </c>
      <c r="B288" s="84">
        <v>41618</v>
      </c>
      <c r="C288" s="47">
        <v>18.190000000000001</v>
      </c>
      <c r="D288" s="47">
        <v>18.23</v>
      </c>
      <c r="E288" s="47">
        <v>17.95</v>
      </c>
      <c r="F288" s="47">
        <v>18.12</v>
      </c>
      <c r="G288" s="48">
        <v>420200</v>
      </c>
      <c r="H288" s="47">
        <v>18.059999999999999</v>
      </c>
      <c r="I288" s="51">
        <f t="shared" si="36"/>
        <v>0.99668874172185418</v>
      </c>
      <c r="J288" s="51">
        <f t="shared" ca="1" si="37"/>
        <v>1</v>
      </c>
      <c r="K288" s="47">
        <f t="shared" si="38"/>
        <v>18.13</v>
      </c>
      <c r="L288" s="47">
        <f t="shared" si="39"/>
        <v>18.170000000000002</v>
      </c>
      <c r="M288" s="47">
        <f t="shared" si="40"/>
        <v>17.89</v>
      </c>
      <c r="N288" s="47">
        <f t="shared" si="41"/>
        <v>18.059999999999999</v>
      </c>
      <c r="O288" s="48">
        <f t="shared" ca="1" si="42"/>
        <v>420200</v>
      </c>
    </row>
    <row r="289" spans="1:15" x14ac:dyDescent="0.25">
      <c r="A289">
        <v>274</v>
      </c>
      <c r="B289" s="84">
        <v>41617</v>
      </c>
      <c r="C289" s="47">
        <v>18.45</v>
      </c>
      <c r="D289" s="47">
        <v>18.48</v>
      </c>
      <c r="E289" s="47">
        <v>18.13</v>
      </c>
      <c r="F289" s="47">
        <v>18.23</v>
      </c>
      <c r="G289" s="48">
        <v>401700</v>
      </c>
      <c r="H289" s="47">
        <v>18.170000000000002</v>
      </c>
      <c r="I289" s="51">
        <f t="shared" si="36"/>
        <v>0.99670872188699955</v>
      </c>
      <c r="J289" s="51">
        <f t="shared" ca="1" si="37"/>
        <v>1</v>
      </c>
      <c r="K289" s="47">
        <f t="shared" si="38"/>
        <v>18.39</v>
      </c>
      <c r="L289" s="47">
        <f t="shared" si="39"/>
        <v>18.420000000000002</v>
      </c>
      <c r="M289" s="47">
        <f t="shared" si="40"/>
        <v>18.07</v>
      </c>
      <c r="N289" s="47">
        <f t="shared" si="41"/>
        <v>18.170000000000002</v>
      </c>
      <c r="O289" s="48">
        <f t="shared" ca="1" si="42"/>
        <v>401700</v>
      </c>
    </row>
    <row r="290" spans="1:15" x14ac:dyDescent="0.25">
      <c r="A290">
        <v>275</v>
      </c>
      <c r="B290" s="84">
        <v>41614</v>
      </c>
      <c r="C290" s="47">
        <v>18.46</v>
      </c>
      <c r="D290" s="47">
        <v>18.489999999999998</v>
      </c>
      <c r="E290" s="47">
        <v>18.23</v>
      </c>
      <c r="F290" s="47">
        <v>18.39</v>
      </c>
      <c r="G290" s="48">
        <v>493000</v>
      </c>
      <c r="H290" s="47">
        <v>18.329999999999998</v>
      </c>
      <c r="I290" s="51">
        <f t="shared" si="36"/>
        <v>0.99673735725937995</v>
      </c>
      <c r="J290" s="51">
        <f t="shared" ca="1" si="37"/>
        <v>1</v>
      </c>
      <c r="K290" s="47">
        <f t="shared" si="38"/>
        <v>18.399999999999999</v>
      </c>
      <c r="L290" s="47">
        <f t="shared" si="39"/>
        <v>18.43</v>
      </c>
      <c r="M290" s="47">
        <f t="shared" si="40"/>
        <v>18.170000000000002</v>
      </c>
      <c r="N290" s="47">
        <f t="shared" si="41"/>
        <v>18.329999999999998</v>
      </c>
      <c r="O290" s="48">
        <f t="shared" ca="1" si="42"/>
        <v>493000</v>
      </c>
    </row>
    <row r="291" spans="1:15" x14ac:dyDescent="0.25">
      <c r="A291">
        <v>276</v>
      </c>
      <c r="B291" s="84">
        <v>41613</v>
      </c>
      <c r="C291" s="47">
        <v>18.27</v>
      </c>
      <c r="D291" s="47">
        <v>18.41</v>
      </c>
      <c r="E291" s="47">
        <v>18.23</v>
      </c>
      <c r="F291" s="47">
        <v>18.32</v>
      </c>
      <c r="G291" s="48">
        <v>400100</v>
      </c>
      <c r="H291" s="47">
        <v>18.239999999999998</v>
      </c>
      <c r="I291" s="51">
        <f t="shared" si="36"/>
        <v>0.99563318777292564</v>
      </c>
      <c r="J291" s="51">
        <f t="shared" ca="1" si="37"/>
        <v>1</v>
      </c>
      <c r="K291" s="47">
        <f t="shared" si="38"/>
        <v>18.190000000000001</v>
      </c>
      <c r="L291" s="47">
        <f t="shared" si="39"/>
        <v>18.329999999999998</v>
      </c>
      <c r="M291" s="47">
        <f t="shared" si="40"/>
        <v>18.149999999999999</v>
      </c>
      <c r="N291" s="47">
        <f t="shared" si="41"/>
        <v>18.239999999999998</v>
      </c>
      <c r="O291" s="48">
        <f t="shared" ca="1" si="42"/>
        <v>400100</v>
      </c>
    </row>
    <row r="292" spans="1:15" x14ac:dyDescent="0.25">
      <c r="A292">
        <v>277</v>
      </c>
      <c r="B292" s="84">
        <v>41612</v>
      </c>
      <c r="C292" s="47">
        <v>18</v>
      </c>
      <c r="D292" s="47">
        <v>18.41</v>
      </c>
      <c r="E292" s="47">
        <v>18</v>
      </c>
      <c r="F292" s="47">
        <v>18.29</v>
      </c>
      <c r="G292" s="48">
        <v>855500</v>
      </c>
      <c r="H292" s="47">
        <v>18.21</v>
      </c>
      <c r="I292" s="51">
        <f t="shared" si="36"/>
        <v>0.99562602515035548</v>
      </c>
      <c r="J292" s="51">
        <f t="shared" ca="1" si="37"/>
        <v>1</v>
      </c>
      <c r="K292" s="47">
        <f t="shared" si="38"/>
        <v>17.920000000000002</v>
      </c>
      <c r="L292" s="47">
        <f t="shared" si="39"/>
        <v>18.329999999999998</v>
      </c>
      <c r="M292" s="47">
        <f t="shared" si="40"/>
        <v>17.920000000000002</v>
      </c>
      <c r="N292" s="47">
        <f t="shared" si="41"/>
        <v>18.21</v>
      </c>
      <c r="O292" s="48">
        <f t="shared" ca="1" si="42"/>
        <v>855500</v>
      </c>
    </row>
    <row r="293" spans="1:15" x14ac:dyDescent="0.25">
      <c r="A293">
        <v>278</v>
      </c>
      <c r="B293" s="84">
        <v>41611</v>
      </c>
      <c r="C293" s="47">
        <v>18.11</v>
      </c>
      <c r="D293" s="47">
        <v>18.18</v>
      </c>
      <c r="E293" s="47">
        <v>18</v>
      </c>
      <c r="F293" s="47">
        <v>18.09</v>
      </c>
      <c r="G293" s="48">
        <v>421700</v>
      </c>
      <c r="H293" s="47">
        <v>18.010000000000002</v>
      </c>
      <c r="I293" s="51">
        <f t="shared" si="36"/>
        <v>0.9955776672194584</v>
      </c>
      <c r="J293" s="51">
        <f t="shared" ca="1" si="37"/>
        <v>1</v>
      </c>
      <c r="K293" s="47">
        <f t="shared" si="38"/>
        <v>18.03</v>
      </c>
      <c r="L293" s="47">
        <f t="shared" si="39"/>
        <v>18.100000000000001</v>
      </c>
      <c r="M293" s="47">
        <f t="shared" si="40"/>
        <v>17.920000000000002</v>
      </c>
      <c r="N293" s="47">
        <f t="shared" si="41"/>
        <v>18.010000000000002</v>
      </c>
      <c r="O293" s="48">
        <f t="shared" ca="1" si="42"/>
        <v>421700</v>
      </c>
    </row>
    <row r="294" spans="1:15" x14ac:dyDescent="0.25">
      <c r="A294">
        <v>279</v>
      </c>
      <c r="B294" s="84">
        <v>41610</v>
      </c>
      <c r="C294" s="47">
        <v>18.350000000000001</v>
      </c>
      <c r="D294" s="47">
        <v>18.47</v>
      </c>
      <c r="E294" s="47">
        <v>18.18</v>
      </c>
      <c r="F294" s="47">
        <v>18.18</v>
      </c>
      <c r="G294" s="48">
        <v>459100</v>
      </c>
      <c r="H294" s="47">
        <v>18.100000000000001</v>
      </c>
      <c r="I294" s="51">
        <f t="shared" si="36"/>
        <v>0.99559955995599569</v>
      </c>
      <c r="J294" s="51">
        <f t="shared" ca="1" si="37"/>
        <v>1</v>
      </c>
      <c r="K294" s="47">
        <f t="shared" si="38"/>
        <v>18.27</v>
      </c>
      <c r="L294" s="47">
        <f t="shared" si="39"/>
        <v>18.39</v>
      </c>
      <c r="M294" s="47">
        <f t="shared" si="40"/>
        <v>18.100000000000001</v>
      </c>
      <c r="N294" s="47">
        <f t="shared" si="41"/>
        <v>18.100000000000001</v>
      </c>
      <c r="O294" s="48">
        <f t="shared" ca="1" si="42"/>
        <v>459100</v>
      </c>
    </row>
    <row r="295" spans="1:15" x14ac:dyDescent="0.25">
      <c r="A295">
        <v>280</v>
      </c>
      <c r="B295" s="84">
        <v>41607</v>
      </c>
      <c r="C295" s="47">
        <v>18.510000000000002</v>
      </c>
      <c r="D295" s="47">
        <v>18.64</v>
      </c>
      <c r="E295" s="47">
        <v>18.329999999999998</v>
      </c>
      <c r="F295" s="47">
        <v>18.329999999999998</v>
      </c>
      <c r="G295" s="48">
        <v>188800</v>
      </c>
      <c r="H295" s="47">
        <v>18.25</v>
      </c>
      <c r="I295" s="51">
        <f t="shared" si="36"/>
        <v>0.99563557010365533</v>
      </c>
      <c r="J295" s="51">
        <f t="shared" ca="1" si="37"/>
        <v>1</v>
      </c>
      <c r="K295" s="47">
        <f t="shared" si="38"/>
        <v>18.43</v>
      </c>
      <c r="L295" s="47">
        <f t="shared" si="39"/>
        <v>18.559999999999999</v>
      </c>
      <c r="M295" s="47">
        <f t="shared" si="40"/>
        <v>18.25</v>
      </c>
      <c r="N295" s="47">
        <f t="shared" si="41"/>
        <v>18.25</v>
      </c>
      <c r="O295" s="48">
        <f t="shared" ca="1" si="42"/>
        <v>188800</v>
      </c>
    </row>
    <row r="296" spans="1:15" x14ac:dyDescent="0.25">
      <c r="A296">
        <v>281</v>
      </c>
      <c r="B296" s="84">
        <v>41605</v>
      </c>
      <c r="C296" s="47">
        <v>18.02</v>
      </c>
      <c r="D296" s="47">
        <v>18.48</v>
      </c>
      <c r="E296" s="47">
        <v>18.02</v>
      </c>
      <c r="F296" s="47">
        <v>18.43</v>
      </c>
      <c r="G296" s="48">
        <v>472300</v>
      </c>
      <c r="H296" s="47">
        <v>18.350000000000001</v>
      </c>
      <c r="I296" s="51">
        <f t="shared" si="36"/>
        <v>0.99565925122083565</v>
      </c>
      <c r="J296" s="51">
        <f t="shared" ca="1" si="37"/>
        <v>1</v>
      </c>
      <c r="K296" s="47">
        <f t="shared" si="38"/>
        <v>17.940000000000001</v>
      </c>
      <c r="L296" s="47">
        <f t="shared" si="39"/>
        <v>18.399999999999999</v>
      </c>
      <c r="M296" s="47">
        <f t="shared" si="40"/>
        <v>17.940000000000001</v>
      </c>
      <c r="N296" s="47">
        <f t="shared" si="41"/>
        <v>18.350000000000001</v>
      </c>
      <c r="O296" s="48">
        <f t="shared" ca="1" si="42"/>
        <v>472300</v>
      </c>
    </row>
    <row r="297" spans="1:15" x14ac:dyDescent="0.25">
      <c r="A297">
        <v>282</v>
      </c>
      <c r="B297" s="84">
        <v>41604</v>
      </c>
      <c r="C297" s="47">
        <v>18</v>
      </c>
      <c r="D297" s="47">
        <v>18.079999999999998</v>
      </c>
      <c r="E297" s="47">
        <v>17.97</v>
      </c>
      <c r="F297" s="47">
        <v>18.03</v>
      </c>
      <c r="G297" s="48">
        <v>586400</v>
      </c>
      <c r="H297" s="47">
        <v>17.95</v>
      </c>
      <c r="I297" s="51">
        <f t="shared" si="36"/>
        <v>0.99556295063782574</v>
      </c>
      <c r="J297" s="51">
        <f t="shared" ca="1" si="37"/>
        <v>1</v>
      </c>
      <c r="K297" s="47">
        <f t="shared" si="38"/>
        <v>17.920000000000002</v>
      </c>
      <c r="L297" s="47">
        <f t="shared" si="39"/>
        <v>18</v>
      </c>
      <c r="M297" s="47">
        <f t="shared" si="40"/>
        <v>17.89</v>
      </c>
      <c r="N297" s="47">
        <f t="shared" si="41"/>
        <v>17.95</v>
      </c>
      <c r="O297" s="48">
        <f t="shared" ca="1" si="42"/>
        <v>586400</v>
      </c>
    </row>
    <row r="298" spans="1:15" x14ac:dyDescent="0.25">
      <c r="A298">
        <v>283</v>
      </c>
      <c r="B298" s="84">
        <v>41603</v>
      </c>
      <c r="C298" s="47">
        <v>17.91</v>
      </c>
      <c r="D298" s="47">
        <v>18.05</v>
      </c>
      <c r="E298" s="47">
        <v>17.77</v>
      </c>
      <c r="F298" s="47">
        <v>17.96</v>
      </c>
      <c r="G298" s="48">
        <v>710400</v>
      </c>
      <c r="H298" s="47">
        <v>17.88</v>
      </c>
      <c r="I298" s="51">
        <f t="shared" si="36"/>
        <v>0.99554565701559006</v>
      </c>
      <c r="J298" s="51">
        <f t="shared" ca="1" si="37"/>
        <v>1</v>
      </c>
      <c r="K298" s="47">
        <f t="shared" si="38"/>
        <v>17.829999999999998</v>
      </c>
      <c r="L298" s="47">
        <f t="shared" si="39"/>
        <v>17.97</v>
      </c>
      <c r="M298" s="47">
        <f t="shared" si="40"/>
        <v>17.690000000000001</v>
      </c>
      <c r="N298" s="47">
        <f t="shared" si="41"/>
        <v>17.88</v>
      </c>
      <c r="O298" s="48">
        <f t="shared" ca="1" si="42"/>
        <v>710400</v>
      </c>
    </row>
    <row r="299" spans="1:15" x14ac:dyDescent="0.25">
      <c r="A299">
        <v>284</v>
      </c>
      <c r="B299" s="84">
        <v>41600</v>
      </c>
      <c r="C299" s="47">
        <v>17.510000000000002</v>
      </c>
      <c r="D299" s="47">
        <v>17.61</v>
      </c>
      <c r="E299" s="47">
        <v>17.36</v>
      </c>
      <c r="F299" s="47">
        <v>17.559999999999999</v>
      </c>
      <c r="G299" s="48">
        <v>436000</v>
      </c>
      <c r="H299" s="47">
        <v>17.48</v>
      </c>
      <c r="I299" s="51">
        <f t="shared" si="36"/>
        <v>0.99544419134396367</v>
      </c>
      <c r="J299" s="51">
        <f t="shared" ca="1" si="37"/>
        <v>1</v>
      </c>
      <c r="K299" s="47">
        <f t="shared" si="38"/>
        <v>17.43</v>
      </c>
      <c r="L299" s="47">
        <f t="shared" si="39"/>
        <v>17.53</v>
      </c>
      <c r="M299" s="47">
        <f t="shared" si="40"/>
        <v>17.28</v>
      </c>
      <c r="N299" s="47">
        <f t="shared" si="41"/>
        <v>17.48</v>
      </c>
      <c r="O299" s="48">
        <f t="shared" ca="1" si="42"/>
        <v>436000</v>
      </c>
    </row>
    <row r="300" spans="1:15" x14ac:dyDescent="0.25">
      <c r="A300">
        <v>285</v>
      </c>
      <c r="B300" s="84">
        <v>41599</v>
      </c>
      <c r="C300" s="47">
        <v>17.43</v>
      </c>
      <c r="D300" s="47">
        <v>17.579999999999998</v>
      </c>
      <c r="E300" s="47">
        <v>17.34</v>
      </c>
      <c r="F300" s="47">
        <v>17.420000000000002</v>
      </c>
      <c r="G300" s="48">
        <v>510100</v>
      </c>
      <c r="H300" s="47">
        <v>17.34</v>
      </c>
      <c r="I300" s="51">
        <f t="shared" si="36"/>
        <v>0.9954075774971296</v>
      </c>
      <c r="J300" s="51">
        <f t="shared" ca="1" si="37"/>
        <v>1</v>
      </c>
      <c r="K300" s="47">
        <f t="shared" si="38"/>
        <v>17.350000000000001</v>
      </c>
      <c r="L300" s="47">
        <f t="shared" si="39"/>
        <v>17.5</v>
      </c>
      <c r="M300" s="47">
        <f t="shared" si="40"/>
        <v>17.260000000000002</v>
      </c>
      <c r="N300" s="47">
        <f t="shared" si="41"/>
        <v>17.34</v>
      </c>
      <c r="O300" s="48">
        <f t="shared" ca="1" si="42"/>
        <v>510100</v>
      </c>
    </row>
    <row r="301" spans="1:15" x14ac:dyDescent="0.25">
      <c r="A301">
        <v>286</v>
      </c>
      <c r="B301" s="84">
        <v>41598</v>
      </c>
      <c r="C301" s="47">
        <v>17.91</v>
      </c>
      <c r="D301" s="47">
        <v>17.91</v>
      </c>
      <c r="E301" s="47">
        <v>17.329999999999998</v>
      </c>
      <c r="F301" s="47">
        <v>17.420000000000002</v>
      </c>
      <c r="G301" s="48">
        <v>486500</v>
      </c>
      <c r="H301" s="47">
        <v>17.34</v>
      </c>
      <c r="I301" s="51">
        <f t="shared" si="36"/>
        <v>0.9954075774971296</v>
      </c>
      <c r="J301" s="51">
        <f t="shared" ca="1" si="37"/>
        <v>1</v>
      </c>
      <c r="K301" s="47">
        <f t="shared" si="38"/>
        <v>17.829999999999998</v>
      </c>
      <c r="L301" s="47">
        <f t="shared" si="39"/>
        <v>17.829999999999998</v>
      </c>
      <c r="M301" s="47">
        <f t="shared" si="40"/>
        <v>17.25</v>
      </c>
      <c r="N301" s="47">
        <f t="shared" si="41"/>
        <v>17.34</v>
      </c>
      <c r="O301" s="48">
        <f t="shared" ca="1" si="42"/>
        <v>486500</v>
      </c>
    </row>
    <row r="302" spans="1:15" x14ac:dyDescent="0.25">
      <c r="A302">
        <v>287</v>
      </c>
      <c r="B302" s="84">
        <v>41597</v>
      </c>
      <c r="C302" s="47">
        <v>17.72</v>
      </c>
      <c r="D302" s="47">
        <v>17.829999999999998</v>
      </c>
      <c r="E302" s="47">
        <v>17.440000000000001</v>
      </c>
      <c r="F302" s="47">
        <v>17.52</v>
      </c>
      <c r="G302" s="48">
        <v>530600</v>
      </c>
      <c r="H302" s="47">
        <v>17.440000000000001</v>
      </c>
      <c r="I302" s="51">
        <f t="shared" si="36"/>
        <v>0.99543378995433796</v>
      </c>
      <c r="J302" s="51">
        <f t="shared" ca="1" si="37"/>
        <v>1</v>
      </c>
      <c r="K302" s="47">
        <f t="shared" si="38"/>
        <v>17.64</v>
      </c>
      <c r="L302" s="47">
        <f t="shared" si="39"/>
        <v>17.75</v>
      </c>
      <c r="M302" s="47">
        <f t="shared" si="40"/>
        <v>17.36</v>
      </c>
      <c r="N302" s="47">
        <f t="shared" si="41"/>
        <v>17.440000000000001</v>
      </c>
      <c r="O302" s="48">
        <f t="shared" ca="1" si="42"/>
        <v>530600</v>
      </c>
    </row>
    <row r="303" spans="1:15" x14ac:dyDescent="0.25">
      <c r="A303">
        <v>288</v>
      </c>
      <c r="B303" s="84">
        <v>41596</v>
      </c>
      <c r="C303" s="47">
        <v>17.940000000000001</v>
      </c>
      <c r="D303" s="47">
        <v>18.079999999999998</v>
      </c>
      <c r="E303" s="47">
        <v>17.61</v>
      </c>
      <c r="F303" s="47">
        <v>17.760000000000002</v>
      </c>
      <c r="G303" s="48">
        <v>669500</v>
      </c>
      <c r="H303" s="47">
        <v>17.68</v>
      </c>
      <c r="I303" s="51">
        <f t="shared" si="36"/>
        <v>0.99549549549549543</v>
      </c>
      <c r="J303" s="51">
        <f t="shared" ca="1" si="37"/>
        <v>1</v>
      </c>
      <c r="K303" s="47">
        <f t="shared" si="38"/>
        <v>17.86</v>
      </c>
      <c r="L303" s="47">
        <f t="shared" si="39"/>
        <v>18</v>
      </c>
      <c r="M303" s="47">
        <f t="shared" si="40"/>
        <v>17.53</v>
      </c>
      <c r="N303" s="47">
        <f t="shared" si="41"/>
        <v>17.68</v>
      </c>
      <c r="O303" s="48">
        <f t="shared" ca="1" si="42"/>
        <v>669500</v>
      </c>
    </row>
    <row r="304" spans="1:15" x14ac:dyDescent="0.25">
      <c r="A304">
        <v>289</v>
      </c>
      <c r="B304" s="84">
        <v>41593</v>
      </c>
      <c r="C304" s="47">
        <v>17.66</v>
      </c>
      <c r="D304" s="47">
        <v>18.27</v>
      </c>
      <c r="E304" s="47">
        <v>17.62</v>
      </c>
      <c r="F304" s="47">
        <v>17.93</v>
      </c>
      <c r="G304" s="48">
        <v>1166400</v>
      </c>
      <c r="H304" s="47">
        <v>17.850000000000001</v>
      </c>
      <c r="I304" s="51">
        <f t="shared" si="36"/>
        <v>0.99553820412716132</v>
      </c>
      <c r="J304" s="51">
        <f t="shared" ca="1" si="37"/>
        <v>1</v>
      </c>
      <c r="K304" s="47">
        <f t="shared" si="38"/>
        <v>17.579999999999998</v>
      </c>
      <c r="L304" s="47">
        <f t="shared" si="39"/>
        <v>18.190000000000001</v>
      </c>
      <c r="M304" s="47">
        <f t="shared" si="40"/>
        <v>17.54</v>
      </c>
      <c r="N304" s="47">
        <f t="shared" si="41"/>
        <v>17.850000000000001</v>
      </c>
      <c r="O304" s="48">
        <f t="shared" ca="1" si="42"/>
        <v>1166400</v>
      </c>
    </row>
    <row r="305" spans="1:15" x14ac:dyDescent="0.25">
      <c r="A305">
        <v>290</v>
      </c>
      <c r="B305" s="84">
        <v>41592</v>
      </c>
      <c r="C305" s="47">
        <v>17.57</v>
      </c>
      <c r="D305" s="47">
        <v>17.78</v>
      </c>
      <c r="E305" s="47">
        <v>17.399999999999999</v>
      </c>
      <c r="F305" s="47">
        <v>17.670000000000002</v>
      </c>
      <c r="G305" s="48">
        <v>618600</v>
      </c>
      <c r="H305" s="47">
        <v>17.59</v>
      </c>
      <c r="I305" s="51">
        <f t="shared" si="36"/>
        <v>0.99547255234861332</v>
      </c>
      <c r="J305" s="51">
        <f t="shared" ca="1" si="37"/>
        <v>1</v>
      </c>
      <c r="K305" s="47">
        <f t="shared" si="38"/>
        <v>17.489999999999998</v>
      </c>
      <c r="L305" s="47">
        <f t="shared" si="39"/>
        <v>17.7</v>
      </c>
      <c r="M305" s="47">
        <f t="shared" si="40"/>
        <v>17.32</v>
      </c>
      <c r="N305" s="47">
        <f t="shared" si="41"/>
        <v>17.59</v>
      </c>
      <c r="O305" s="48">
        <f t="shared" ca="1" si="42"/>
        <v>618600</v>
      </c>
    </row>
    <row r="306" spans="1:15" x14ac:dyDescent="0.25">
      <c r="A306">
        <v>291</v>
      </c>
      <c r="B306" s="84">
        <v>41591</v>
      </c>
      <c r="C306" s="47">
        <v>17.57</v>
      </c>
      <c r="D306" s="47">
        <v>17.63</v>
      </c>
      <c r="E306" s="47">
        <v>17.22</v>
      </c>
      <c r="F306" s="47">
        <v>17.510000000000002</v>
      </c>
      <c r="G306" s="48">
        <v>1307100</v>
      </c>
      <c r="H306" s="47">
        <v>17.43</v>
      </c>
      <c r="I306" s="51">
        <f t="shared" si="36"/>
        <v>0.99543118218161042</v>
      </c>
      <c r="J306" s="51">
        <f t="shared" ca="1" si="37"/>
        <v>1</v>
      </c>
      <c r="K306" s="47">
        <f t="shared" si="38"/>
        <v>17.489999999999998</v>
      </c>
      <c r="L306" s="47">
        <f t="shared" si="39"/>
        <v>17.55</v>
      </c>
      <c r="M306" s="47">
        <f t="shared" si="40"/>
        <v>17.14</v>
      </c>
      <c r="N306" s="47">
        <f t="shared" si="41"/>
        <v>17.43</v>
      </c>
      <c r="O306" s="48">
        <f t="shared" ca="1" si="42"/>
        <v>1307100</v>
      </c>
    </row>
    <row r="307" spans="1:15" x14ac:dyDescent="0.25">
      <c r="A307">
        <v>292</v>
      </c>
      <c r="B307" s="84">
        <v>41590</v>
      </c>
      <c r="C307" s="47">
        <v>17.48</v>
      </c>
      <c r="D307" s="47">
        <v>18.14</v>
      </c>
      <c r="E307" s="47">
        <v>16.03</v>
      </c>
      <c r="F307" s="47">
        <v>17.28</v>
      </c>
      <c r="G307" s="48">
        <v>3747900</v>
      </c>
      <c r="H307" s="47">
        <v>17.2</v>
      </c>
      <c r="I307" s="51">
        <f t="shared" si="36"/>
        <v>0.99537037037037024</v>
      </c>
      <c r="J307" s="51">
        <f t="shared" ca="1" si="37"/>
        <v>1</v>
      </c>
      <c r="K307" s="47">
        <f t="shared" si="38"/>
        <v>17.399999999999999</v>
      </c>
      <c r="L307" s="47">
        <f t="shared" si="39"/>
        <v>18.059999999999999</v>
      </c>
      <c r="M307" s="47">
        <f t="shared" si="40"/>
        <v>15.96</v>
      </c>
      <c r="N307" s="47">
        <f t="shared" si="41"/>
        <v>17.2</v>
      </c>
      <c r="O307" s="48">
        <f t="shared" ca="1" si="42"/>
        <v>3747900</v>
      </c>
    </row>
    <row r="308" spans="1:15" x14ac:dyDescent="0.25">
      <c r="A308">
        <v>293</v>
      </c>
      <c r="B308" s="84">
        <v>41589</v>
      </c>
      <c r="C308" s="47">
        <v>14.3</v>
      </c>
      <c r="D308" s="47">
        <v>14.35</v>
      </c>
      <c r="E308" s="47">
        <v>14.19</v>
      </c>
      <c r="F308" s="47">
        <v>14.32</v>
      </c>
      <c r="G308" s="48">
        <v>245000</v>
      </c>
      <c r="H308" s="47">
        <v>14.26</v>
      </c>
      <c r="I308" s="51">
        <f t="shared" si="36"/>
        <v>0.99581005586592175</v>
      </c>
      <c r="J308" s="51">
        <f t="shared" ca="1" si="37"/>
        <v>1</v>
      </c>
      <c r="K308" s="47">
        <f t="shared" si="38"/>
        <v>14.24</v>
      </c>
      <c r="L308" s="47">
        <f t="shared" si="39"/>
        <v>14.29</v>
      </c>
      <c r="M308" s="47">
        <f t="shared" si="40"/>
        <v>14.13</v>
      </c>
      <c r="N308" s="47">
        <f t="shared" si="41"/>
        <v>14.26</v>
      </c>
      <c r="O308" s="48">
        <f t="shared" ca="1" si="42"/>
        <v>245000</v>
      </c>
    </row>
    <row r="309" spans="1:15" x14ac:dyDescent="0.25">
      <c r="A309">
        <v>294</v>
      </c>
      <c r="B309" s="84">
        <v>41586</v>
      </c>
      <c r="C309" s="47">
        <v>14.24</v>
      </c>
      <c r="D309" s="47">
        <v>14.33</v>
      </c>
      <c r="E309" s="47">
        <v>14.19</v>
      </c>
      <c r="F309" s="47">
        <v>14.28</v>
      </c>
      <c r="G309" s="48">
        <v>248600</v>
      </c>
      <c r="H309" s="47">
        <v>14.22</v>
      </c>
      <c r="I309" s="51">
        <f t="shared" si="36"/>
        <v>0.99579831932773122</v>
      </c>
      <c r="J309" s="51">
        <f t="shared" ca="1" si="37"/>
        <v>1</v>
      </c>
      <c r="K309" s="47">
        <f t="shared" si="38"/>
        <v>14.18</v>
      </c>
      <c r="L309" s="47">
        <f t="shared" si="39"/>
        <v>14.27</v>
      </c>
      <c r="M309" s="47">
        <f t="shared" si="40"/>
        <v>14.13</v>
      </c>
      <c r="N309" s="47">
        <f t="shared" si="41"/>
        <v>14.22</v>
      </c>
      <c r="O309" s="48">
        <f t="shared" ca="1" si="42"/>
        <v>248600</v>
      </c>
    </row>
    <row r="310" spans="1:15" x14ac:dyDescent="0.25">
      <c r="A310">
        <v>295</v>
      </c>
      <c r="B310" s="84">
        <v>41585</v>
      </c>
      <c r="C310" s="47">
        <v>14.36</v>
      </c>
      <c r="D310" s="47">
        <v>14.41</v>
      </c>
      <c r="E310" s="47">
        <v>14.18</v>
      </c>
      <c r="F310" s="47">
        <v>14.21</v>
      </c>
      <c r="G310" s="48">
        <v>201600</v>
      </c>
      <c r="H310" s="47">
        <v>14.15</v>
      </c>
      <c r="I310" s="51">
        <f t="shared" si="36"/>
        <v>0.99577762139338488</v>
      </c>
      <c r="J310" s="51">
        <f t="shared" ca="1" si="37"/>
        <v>1</v>
      </c>
      <c r="K310" s="47">
        <f t="shared" si="38"/>
        <v>14.3</v>
      </c>
      <c r="L310" s="47">
        <f t="shared" si="39"/>
        <v>14.35</v>
      </c>
      <c r="M310" s="47">
        <f t="shared" si="40"/>
        <v>14.12</v>
      </c>
      <c r="N310" s="47">
        <f t="shared" si="41"/>
        <v>14.15</v>
      </c>
      <c r="O310" s="48">
        <f t="shared" ca="1" si="42"/>
        <v>201600</v>
      </c>
    </row>
    <row r="311" spans="1:15" x14ac:dyDescent="0.25">
      <c r="A311">
        <v>296</v>
      </c>
      <c r="B311" s="84">
        <v>41584</v>
      </c>
      <c r="C311" s="47">
        <v>14.48</v>
      </c>
      <c r="D311" s="47">
        <v>14.62</v>
      </c>
      <c r="E311" s="47">
        <v>14.25</v>
      </c>
      <c r="F311" s="47">
        <v>14.33</v>
      </c>
      <c r="G311" s="48">
        <v>298200</v>
      </c>
      <c r="H311" s="47">
        <v>14.27</v>
      </c>
      <c r="I311" s="51">
        <f t="shared" si="36"/>
        <v>0.99581297976273553</v>
      </c>
      <c r="J311" s="51">
        <f t="shared" ca="1" si="37"/>
        <v>1</v>
      </c>
      <c r="K311" s="47">
        <f t="shared" si="38"/>
        <v>14.42</v>
      </c>
      <c r="L311" s="47">
        <f t="shared" si="39"/>
        <v>14.56</v>
      </c>
      <c r="M311" s="47">
        <f t="shared" si="40"/>
        <v>14.19</v>
      </c>
      <c r="N311" s="47">
        <f t="shared" si="41"/>
        <v>14.27</v>
      </c>
      <c r="O311" s="48">
        <f t="shared" ca="1" si="42"/>
        <v>298200</v>
      </c>
    </row>
    <row r="312" spans="1:15" x14ac:dyDescent="0.25">
      <c r="A312">
        <v>297</v>
      </c>
      <c r="B312" s="84">
        <v>41583</v>
      </c>
      <c r="C312" s="47">
        <v>14.38</v>
      </c>
      <c r="D312" s="47">
        <v>14.42</v>
      </c>
      <c r="E312" s="47">
        <v>14.23</v>
      </c>
      <c r="F312" s="47">
        <v>14.39</v>
      </c>
      <c r="G312" s="48">
        <v>332000</v>
      </c>
      <c r="H312" s="47">
        <v>14.33</v>
      </c>
      <c r="I312" s="51">
        <f t="shared" si="36"/>
        <v>0.99583043780403058</v>
      </c>
      <c r="J312" s="51">
        <f t="shared" ca="1" si="37"/>
        <v>1</v>
      </c>
      <c r="K312" s="47">
        <f t="shared" si="38"/>
        <v>14.32</v>
      </c>
      <c r="L312" s="47">
        <f t="shared" si="39"/>
        <v>14.36</v>
      </c>
      <c r="M312" s="47">
        <f t="shared" si="40"/>
        <v>14.17</v>
      </c>
      <c r="N312" s="47">
        <f t="shared" si="41"/>
        <v>14.33</v>
      </c>
      <c r="O312" s="48">
        <f t="shared" ca="1" si="42"/>
        <v>332000</v>
      </c>
    </row>
    <row r="313" spans="1:15" x14ac:dyDescent="0.25">
      <c r="A313">
        <v>298</v>
      </c>
      <c r="B313" s="84">
        <v>41582</v>
      </c>
      <c r="C313" s="47">
        <v>14.37</v>
      </c>
      <c r="D313" s="47">
        <v>14.47</v>
      </c>
      <c r="E313" s="47">
        <v>14.3</v>
      </c>
      <c r="F313" s="47">
        <v>14.4</v>
      </c>
      <c r="G313" s="48">
        <v>352400</v>
      </c>
      <c r="H313" s="47">
        <v>14.34</v>
      </c>
      <c r="I313" s="51">
        <f t="shared" si="36"/>
        <v>0.99583333333333335</v>
      </c>
      <c r="J313" s="51">
        <f t="shared" ca="1" si="37"/>
        <v>1</v>
      </c>
      <c r="K313" s="47">
        <f t="shared" si="38"/>
        <v>14.31</v>
      </c>
      <c r="L313" s="47">
        <f t="shared" si="39"/>
        <v>14.41</v>
      </c>
      <c r="M313" s="47">
        <f t="shared" si="40"/>
        <v>14.24</v>
      </c>
      <c r="N313" s="47">
        <f t="shared" si="41"/>
        <v>14.34</v>
      </c>
      <c r="O313" s="48">
        <f t="shared" ca="1" si="42"/>
        <v>352400</v>
      </c>
    </row>
    <row r="314" spans="1:15" x14ac:dyDescent="0.25">
      <c r="A314">
        <v>299</v>
      </c>
      <c r="B314" s="84">
        <v>41579</v>
      </c>
      <c r="C314" s="47">
        <v>14.37</v>
      </c>
      <c r="D314" s="47">
        <v>14.47</v>
      </c>
      <c r="E314" s="47">
        <v>14.23</v>
      </c>
      <c r="F314" s="47">
        <v>14.3</v>
      </c>
      <c r="G314" s="48">
        <v>483200</v>
      </c>
      <c r="H314" s="47">
        <v>14.24</v>
      </c>
      <c r="I314" s="51">
        <f t="shared" si="36"/>
        <v>0.99580419580419577</v>
      </c>
      <c r="J314" s="51">
        <f t="shared" ca="1" si="37"/>
        <v>1</v>
      </c>
      <c r="K314" s="47">
        <f t="shared" si="38"/>
        <v>14.31</v>
      </c>
      <c r="L314" s="47">
        <f t="shared" si="39"/>
        <v>14.41</v>
      </c>
      <c r="M314" s="47">
        <f t="shared" si="40"/>
        <v>14.17</v>
      </c>
      <c r="N314" s="47">
        <f t="shared" si="41"/>
        <v>14.24</v>
      </c>
      <c r="O314" s="48">
        <f t="shared" ca="1" si="42"/>
        <v>483200</v>
      </c>
    </row>
    <row r="315" spans="1:15" x14ac:dyDescent="0.25">
      <c r="A315">
        <v>300</v>
      </c>
      <c r="B315" s="84">
        <v>41578</v>
      </c>
      <c r="C315" s="47">
        <v>14.46</v>
      </c>
      <c r="D315" s="47">
        <v>14.47</v>
      </c>
      <c r="E315" s="47">
        <v>14.24</v>
      </c>
      <c r="F315" s="47">
        <v>14.36</v>
      </c>
      <c r="G315" s="48">
        <v>276000</v>
      </c>
      <c r="H315" s="47">
        <v>14.3</v>
      </c>
      <c r="I315" s="51">
        <f t="shared" si="36"/>
        <v>0.99582172701949867</v>
      </c>
      <c r="J315" s="51">
        <f t="shared" ca="1" si="37"/>
        <v>1</v>
      </c>
      <c r="K315" s="47">
        <f t="shared" si="38"/>
        <v>14.4</v>
      </c>
      <c r="L315" s="47">
        <f t="shared" si="39"/>
        <v>14.41</v>
      </c>
      <c r="M315" s="47">
        <f t="shared" si="40"/>
        <v>14.18</v>
      </c>
      <c r="N315" s="47">
        <f t="shared" si="41"/>
        <v>14.3</v>
      </c>
      <c r="O315" s="48">
        <f t="shared" ca="1" si="42"/>
        <v>276000</v>
      </c>
    </row>
    <row r="316" spans="1:15" x14ac:dyDescent="0.25">
      <c r="A316">
        <v>301</v>
      </c>
      <c r="B316" s="84">
        <v>41577</v>
      </c>
      <c r="C316" s="47">
        <v>14.57</v>
      </c>
      <c r="D316" s="47">
        <v>14.65</v>
      </c>
      <c r="E316" s="47">
        <v>14.4</v>
      </c>
      <c r="F316" s="47">
        <v>14.45</v>
      </c>
      <c r="G316" s="48">
        <v>314900</v>
      </c>
      <c r="H316" s="47">
        <v>14.38</v>
      </c>
      <c r="I316" s="51">
        <f t="shared" si="36"/>
        <v>0.9951557093425607</v>
      </c>
      <c r="J316" s="51">
        <f t="shared" ca="1" si="37"/>
        <v>1</v>
      </c>
      <c r="K316" s="47">
        <f t="shared" si="38"/>
        <v>14.5</v>
      </c>
      <c r="L316" s="47">
        <f t="shared" si="39"/>
        <v>14.58</v>
      </c>
      <c r="M316" s="47">
        <f t="shared" si="40"/>
        <v>14.33</v>
      </c>
      <c r="N316" s="47">
        <f t="shared" si="41"/>
        <v>14.38</v>
      </c>
      <c r="O316" s="48">
        <f t="shared" ca="1" si="42"/>
        <v>314900</v>
      </c>
    </row>
    <row r="317" spans="1:15" x14ac:dyDescent="0.25">
      <c r="A317">
        <v>302</v>
      </c>
      <c r="B317" s="84">
        <v>41576</v>
      </c>
      <c r="C317" s="47">
        <v>14.55</v>
      </c>
      <c r="D317" s="47">
        <v>14.56</v>
      </c>
      <c r="E317" s="47">
        <v>14.46</v>
      </c>
      <c r="F317" s="47">
        <v>14.51</v>
      </c>
      <c r="G317" s="48">
        <v>166000</v>
      </c>
      <c r="H317" s="47">
        <v>14.44</v>
      </c>
      <c r="I317" s="51">
        <f t="shared" si="36"/>
        <v>0.99517574086836658</v>
      </c>
      <c r="J317" s="51">
        <f t="shared" ca="1" si="37"/>
        <v>1</v>
      </c>
      <c r="K317" s="47">
        <f t="shared" si="38"/>
        <v>14.48</v>
      </c>
      <c r="L317" s="47">
        <f t="shared" si="39"/>
        <v>14.49</v>
      </c>
      <c r="M317" s="47">
        <f t="shared" si="40"/>
        <v>14.39</v>
      </c>
      <c r="N317" s="47">
        <f t="shared" si="41"/>
        <v>14.44</v>
      </c>
      <c r="O317" s="48">
        <f t="shared" ca="1" si="42"/>
        <v>166000</v>
      </c>
    </row>
    <row r="318" spans="1:15" x14ac:dyDescent="0.25">
      <c r="A318">
        <v>303</v>
      </c>
      <c r="B318" s="84">
        <v>41575</v>
      </c>
      <c r="C318" s="47">
        <v>14.47</v>
      </c>
      <c r="D318" s="47">
        <v>14.55</v>
      </c>
      <c r="E318" s="47">
        <v>14.36</v>
      </c>
      <c r="F318" s="47">
        <v>14.49</v>
      </c>
      <c r="G318" s="48">
        <v>293700</v>
      </c>
      <c r="H318" s="47">
        <v>14.42</v>
      </c>
      <c r="I318" s="51">
        <f t="shared" si="36"/>
        <v>0.99516908212560384</v>
      </c>
      <c r="J318" s="51">
        <f t="shared" ca="1" si="37"/>
        <v>1</v>
      </c>
      <c r="K318" s="47">
        <f t="shared" si="38"/>
        <v>14.4</v>
      </c>
      <c r="L318" s="47">
        <f t="shared" si="39"/>
        <v>14.48</v>
      </c>
      <c r="M318" s="47">
        <f t="shared" si="40"/>
        <v>14.29</v>
      </c>
      <c r="N318" s="47">
        <f t="shared" si="41"/>
        <v>14.42</v>
      </c>
      <c r="O318" s="48">
        <f t="shared" ca="1" si="42"/>
        <v>293700</v>
      </c>
    </row>
    <row r="319" spans="1:15" x14ac:dyDescent="0.25">
      <c r="A319">
        <v>304</v>
      </c>
      <c r="B319" s="84">
        <v>41572</v>
      </c>
      <c r="C319" s="47">
        <v>14.54</v>
      </c>
      <c r="D319" s="47">
        <v>14.54</v>
      </c>
      <c r="E319" s="47">
        <v>14.4</v>
      </c>
      <c r="F319" s="47">
        <v>14.43</v>
      </c>
      <c r="G319" s="48">
        <v>233000</v>
      </c>
      <c r="H319" s="47">
        <v>14.36</v>
      </c>
      <c r="I319" s="51">
        <f t="shared" si="36"/>
        <v>0.99514899514899513</v>
      </c>
      <c r="J319" s="51">
        <f t="shared" ca="1" si="37"/>
        <v>1</v>
      </c>
      <c r="K319" s="47">
        <f t="shared" si="38"/>
        <v>14.47</v>
      </c>
      <c r="L319" s="47">
        <f t="shared" si="39"/>
        <v>14.47</v>
      </c>
      <c r="M319" s="47">
        <f t="shared" si="40"/>
        <v>14.33</v>
      </c>
      <c r="N319" s="47">
        <f t="shared" si="41"/>
        <v>14.36</v>
      </c>
      <c r="O319" s="48">
        <f t="shared" ca="1" si="42"/>
        <v>233000</v>
      </c>
    </row>
    <row r="320" spans="1:15" x14ac:dyDescent="0.25">
      <c r="A320">
        <v>305</v>
      </c>
      <c r="B320" s="84">
        <v>41571</v>
      </c>
      <c r="C320" s="47">
        <v>14.49</v>
      </c>
      <c r="D320" s="47">
        <v>14.5</v>
      </c>
      <c r="E320" s="47">
        <v>14.33</v>
      </c>
      <c r="F320" s="47">
        <v>14.48</v>
      </c>
      <c r="G320" s="48">
        <v>448900</v>
      </c>
      <c r="H320" s="47">
        <v>14.41</v>
      </c>
      <c r="I320" s="51">
        <f t="shared" si="36"/>
        <v>0.99516574585635353</v>
      </c>
      <c r="J320" s="51">
        <f t="shared" ca="1" si="37"/>
        <v>1</v>
      </c>
      <c r="K320" s="47">
        <f t="shared" si="38"/>
        <v>14.42</v>
      </c>
      <c r="L320" s="47">
        <f t="shared" si="39"/>
        <v>14.43</v>
      </c>
      <c r="M320" s="47">
        <f t="shared" si="40"/>
        <v>14.26</v>
      </c>
      <c r="N320" s="47">
        <f t="shared" si="41"/>
        <v>14.41</v>
      </c>
      <c r="O320" s="48">
        <f t="shared" ca="1" si="42"/>
        <v>448900</v>
      </c>
    </row>
    <row r="321" spans="1:15" x14ac:dyDescent="0.25">
      <c r="A321">
        <v>306</v>
      </c>
      <c r="B321" s="84">
        <v>41570</v>
      </c>
      <c r="C321" s="47">
        <v>14.43</v>
      </c>
      <c r="D321" s="47">
        <v>14.67</v>
      </c>
      <c r="E321" s="47">
        <v>14.4</v>
      </c>
      <c r="F321" s="47">
        <v>14.44</v>
      </c>
      <c r="G321" s="48">
        <v>430800</v>
      </c>
      <c r="H321" s="47">
        <v>14.37</v>
      </c>
      <c r="I321" s="51">
        <f t="shared" si="36"/>
        <v>0.99515235457063711</v>
      </c>
      <c r="J321" s="51">
        <f t="shared" ca="1" si="37"/>
        <v>1</v>
      </c>
      <c r="K321" s="47">
        <f t="shared" si="38"/>
        <v>14.36</v>
      </c>
      <c r="L321" s="47">
        <f t="shared" si="39"/>
        <v>14.6</v>
      </c>
      <c r="M321" s="47">
        <f t="shared" si="40"/>
        <v>14.33</v>
      </c>
      <c r="N321" s="47">
        <f t="shared" si="41"/>
        <v>14.37</v>
      </c>
      <c r="O321" s="48">
        <f t="shared" ca="1" si="42"/>
        <v>430800</v>
      </c>
    </row>
    <row r="322" spans="1:15" x14ac:dyDescent="0.25">
      <c r="A322">
        <v>307</v>
      </c>
      <c r="B322" s="84">
        <v>41569</v>
      </c>
      <c r="C322" s="47">
        <v>14.58</v>
      </c>
      <c r="D322" s="47">
        <v>14.64</v>
      </c>
      <c r="E322" s="47">
        <v>14.4</v>
      </c>
      <c r="F322" s="47">
        <v>14.45</v>
      </c>
      <c r="G322" s="48">
        <v>337000</v>
      </c>
      <c r="H322" s="47">
        <v>14.38</v>
      </c>
      <c r="I322" s="51">
        <f t="shared" si="36"/>
        <v>0.9951557093425607</v>
      </c>
      <c r="J322" s="51">
        <f t="shared" ca="1" si="37"/>
        <v>1</v>
      </c>
      <c r="K322" s="47">
        <f t="shared" si="38"/>
        <v>14.51</v>
      </c>
      <c r="L322" s="47">
        <f t="shared" si="39"/>
        <v>14.57</v>
      </c>
      <c r="M322" s="47">
        <f t="shared" si="40"/>
        <v>14.33</v>
      </c>
      <c r="N322" s="47">
        <f t="shared" si="41"/>
        <v>14.38</v>
      </c>
      <c r="O322" s="48">
        <f t="shared" ca="1" si="42"/>
        <v>337000</v>
      </c>
    </row>
    <row r="323" spans="1:15" x14ac:dyDescent="0.25">
      <c r="A323">
        <v>308</v>
      </c>
      <c r="B323" s="84">
        <v>41568</v>
      </c>
      <c r="C323" s="47">
        <v>14.57</v>
      </c>
      <c r="D323" s="47">
        <v>14.58</v>
      </c>
      <c r="E323" s="47">
        <v>14.39</v>
      </c>
      <c r="F323" s="47">
        <v>14.52</v>
      </c>
      <c r="G323" s="48">
        <v>432600</v>
      </c>
      <c r="H323" s="47">
        <v>14.45</v>
      </c>
      <c r="I323" s="51">
        <f t="shared" si="36"/>
        <v>0.99517906336088158</v>
      </c>
      <c r="J323" s="51">
        <f t="shared" ca="1" si="37"/>
        <v>1</v>
      </c>
      <c r="K323" s="47">
        <f t="shared" si="38"/>
        <v>14.5</v>
      </c>
      <c r="L323" s="47">
        <f t="shared" si="39"/>
        <v>14.51</v>
      </c>
      <c r="M323" s="47">
        <f t="shared" si="40"/>
        <v>14.32</v>
      </c>
      <c r="N323" s="47">
        <f t="shared" si="41"/>
        <v>14.45</v>
      </c>
      <c r="O323" s="48">
        <f t="shared" ca="1" si="42"/>
        <v>432600</v>
      </c>
    </row>
    <row r="324" spans="1:15" x14ac:dyDescent="0.25">
      <c r="A324">
        <v>309</v>
      </c>
      <c r="B324" s="84">
        <v>41565</v>
      </c>
      <c r="C324" s="47">
        <v>14.52</v>
      </c>
      <c r="D324" s="47">
        <v>14.69</v>
      </c>
      <c r="E324" s="47">
        <v>14.29</v>
      </c>
      <c r="F324" s="47">
        <v>14.54</v>
      </c>
      <c r="G324" s="48">
        <v>623800</v>
      </c>
      <c r="H324" s="47">
        <v>14.47</v>
      </c>
      <c r="I324" s="51">
        <f t="shared" si="36"/>
        <v>0.99518569463548845</v>
      </c>
      <c r="J324" s="51">
        <f t="shared" ca="1" si="37"/>
        <v>1</v>
      </c>
      <c r="K324" s="47">
        <f t="shared" si="38"/>
        <v>14.45</v>
      </c>
      <c r="L324" s="47">
        <f t="shared" si="39"/>
        <v>14.62</v>
      </c>
      <c r="M324" s="47">
        <f t="shared" si="40"/>
        <v>14.22</v>
      </c>
      <c r="N324" s="47">
        <f t="shared" si="41"/>
        <v>14.47</v>
      </c>
      <c r="O324" s="48">
        <f t="shared" ca="1" si="42"/>
        <v>623800</v>
      </c>
    </row>
    <row r="325" spans="1:15" x14ac:dyDescent="0.25">
      <c r="A325">
        <v>310</v>
      </c>
      <c r="B325" s="84">
        <v>41564</v>
      </c>
      <c r="C325" s="47">
        <v>14.17</v>
      </c>
      <c r="D325" s="47">
        <v>14.43</v>
      </c>
      <c r="E325" s="47">
        <v>14.07</v>
      </c>
      <c r="F325" s="47">
        <v>14.41</v>
      </c>
      <c r="G325" s="48">
        <v>459400</v>
      </c>
      <c r="H325" s="47">
        <v>14.35</v>
      </c>
      <c r="I325" s="51">
        <f t="shared" si="36"/>
        <v>0.99583622484385836</v>
      </c>
      <c r="J325" s="51">
        <f t="shared" ca="1" si="37"/>
        <v>1</v>
      </c>
      <c r="K325" s="47">
        <f t="shared" si="38"/>
        <v>14.11</v>
      </c>
      <c r="L325" s="47">
        <f t="shared" si="39"/>
        <v>14.37</v>
      </c>
      <c r="M325" s="47">
        <f t="shared" si="40"/>
        <v>14.01</v>
      </c>
      <c r="N325" s="47">
        <f t="shared" si="41"/>
        <v>14.35</v>
      </c>
      <c r="O325" s="48">
        <f t="shared" ca="1" si="42"/>
        <v>459400</v>
      </c>
    </row>
    <row r="326" spans="1:15" x14ac:dyDescent="0.25">
      <c r="A326">
        <v>311</v>
      </c>
      <c r="B326" s="84">
        <v>41563</v>
      </c>
      <c r="C326" s="47">
        <v>14.17</v>
      </c>
      <c r="D326" s="47">
        <v>14.35</v>
      </c>
      <c r="E326" s="47">
        <v>14.16</v>
      </c>
      <c r="F326" s="47">
        <v>14.21</v>
      </c>
      <c r="G326" s="48">
        <v>285400</v>
      </c>
      <c r="H326" s="47">
        <v>14.15</v>
      </c>
      <c r="I326" s="51">
        <f t="shared" si="36"/>
        <v>0.99577762139338488</v>
      </c>
      <c r="J326" s="51">
        <f t="shared" ca="1" si="37"/>
        <v>1</v>
      </c>
      <c r="K326" s="47">
        <f t="shared" si="38"/>
        <v>14.11</v>
      </c>
      <c r="L326" s="47">
        <f t="shared" si="39"/>
        <v>14.29</v>
      </c>
      <c r="M326" s="47">
        <f t="shared" si="40"/>
        <v>14.1</v>
      </c>
      <c r="N326" s="47">
        <f t="shared" si="41"/>
        <v>14.15</v>
      </c>
      <c r="O326" s="48">
        <f t="shared" ca="1" si="42"/>
        <v>285400</v>
      </c>
    </row>
    <row r="327" spans="1:15" x14ac:dyDescent="0.25">
      <c r="A327">
        <v>312</v>
      </c>
      <c r="B327" s="84">
        <v>41562</v>
      </c>
      <c r="C327" s="47">
        <v>14.12</v>
      </c>
      <c r="D327" s="47">
        <v>14.24</v>
      </c>
      <c r="E327" s="47">
        <v>14.04</v>
      </c>
      <c r="F327" s="47">
        <v>14.13</v>
      </c>
      <c r="G327" s="48">
        <v>223500</v>
      </c>
      <c r="H327" s="47">
        <v>14.07</v>
      </c>
      <c r="I327" s="51">
        <f t="shared" si="36"/>
        <v>0.99575371549893843</v>
      </c>
      <c r="J327" s="51">
        <f t="shared" ca="1" si="37"/>
        <v>1</v>
      </c>
      <c r="K327" s="47">
        <f t="shared" si="38"/>
        <v>14.06</v>
      </c>
      <c r="L327" s="47">
        <f t="shared" si="39"/>
        <v>14.18</v>
      </c>
      <c r="M327" s="47">
        <f t="shared" si="40"/>
        <v>13.98</v>
      </c>
      <c r="N327" s="47">
        <f t="shared" si="41"/>
        <v>14.07</v>
      </c>
      <c r="O327" s="48">
        <f t="shared" ca="1" si="42"/>
        <v>223500</v>
      </c>
    </row>
    <row r="328" spans="1:15" x14ac:dyDescent="0.25">
      <c r="A328">
        <v>313</v>
      </c>
      <c r="B328" s="84">
        <v>41561</v>
      </c>
      <c r="C328" s="47">
        <v>14.12</v>
      </c>
      <c r="D328" s="47">
        <v>14.23</v>
      </c>
      <c r="E328" s="47">
        <v>13.96</v>
      </c>
      <c r="F328" s="47">
        <v>14.17</v>
      </c>
      <c r="G328" s="48">
        <v>283700</v>
      </c>
      <c r="H328" s="47">
        <v>14.11</v>
      </c>
      <c r="I328" s="51">
        <f t="shared" si="36"/>
        <v>0.99576570218772054</v>
      </c>
      <c r="J328" s="51">
        <f t="shared" ca="1" si="37"/>
        <v>1</v>
      </c>
      <c r="K328" s="47">
        <f t="shared" si="38"/>
        <v>14.06</v>
      </c>
      <c r="L328" s="47">
        <f t="shared" si="39"/>
        <v>14.17</v>
      </c>
      <c r="M328" s="47">
        <f t="shared" si="40"/>
        <v>13.9</v>
      </c>
      <c r="N328" s="47">
        <f t="shared" si="41"/>
        <v>14.11</v>
      </c>
      <c r="O328" s="48">
        <f t="shared" ca="1" si="42"/>
        <v>283700</v>
      </c>
    </row>
    <row r="329" spans="1:15" x14ac:dyDescent="0.25">
      <c r="A329">
        <v>314</v>
      </c>
      <c r="B329" s="84">
        <v>41558</v>
      </c>
      <c r="C329" s="47">
        <v>13.89</v>
      </c>
      <c r="D329" s="47">
        <v>14.13</v>
      </c>
      <c r="E329" s="47">
        <v>13.84</v>
      </c>
      <c r="F329" s="47">
        <v>14.12</v>
      </c>
      <c r="G329" s="48">
        <v>309700</v>
      </c>
      <c r="H329" s="47">
        <v>14.06</v>
      </c>
      <c r="I329" s="51">
        <f t="shared" si="36"/>
        <v>0.99575070821529754</v>
      </c>
      <c r="J329" s="51">
        <f t="shared" ca="1" si="37"/>
        <v>1</v>
      </c>
      <c r="K329" s="47">
        <f t="shared" si="38"/>
        <v>13.83</v>
      </c>
      <c r="L329" s="47">
        <f t="shared" si="39"/>
        <v>14.07</v>
      </c>
      <c r="M329" s="47">
        <f t="shared" si="40"/>
        <v>13.78</v>
      </c>
      <c r="N329" s="47">
        <f t="shared" si="41"/>
        <v>14.06</v>
      </c>
      <c r="O329" s="48">
        <f t="shared" ca="1" si="42"/>
        <v>309700</v>
      </c>
    </row>
    <row r="330" spans="1:15" x14ac:dyDescent="0.25">
      <c r="A330">
        <v>315</v>
      </c>
      <c r="B330" s="84">
        <v>41557</v>
      </c>
      <c r="C330" s="47">
        <v>13.92</v>
      </c>
      <c r="D330" s="47">
        <v>14.34</v>
      </c>
      <c r="E330" s="47">
        <v>13.81</v>
      </c>
      <c r="F330" s="47">
        <v>13.89</v>
      </c>
      <c r="G330" s="48">
        <v>365000</v>
      </c>
      <c r="H330" s="47">
        <v>13.83</v>
      </c>
      <c r="I330" s="51">
        <f t="shared" si="36"/>
        <v>0.99568034557235419</v>
      </c>
      <c r="J330" s="51">
        <f t="shared" ca="1" si="37"/>
        <v>1</v>
      </c>
      <c r="K330" s="47">
        <f t="shared" si="38"/>
        <v>13.86</v>
      </c>
      <c r="L330" s="47">
        <f t="shared" si="39"/>
        <v>14.28</v>
      </c>
      <c r="M330" s="47">
        <f t="shared" si="40"/>
        <v>13.75</v>
      </c>
      <c r="N330" s="47">
        <f t="shared" si="41"/>
        <v>13.83</v>
      </c>
      <c r="O330" s="48">
        <f t="shared" ca="1" si="42"/>
        <v>365000</v>
      </c>
    </row>
    <row r="331" spans="1:15" x14ac:dyDescent="0.25">
      <c r="A331">
        <v>316</v>
      </c>
      <c r="B331" s="84">
        <v>41556</v>
      </c>
      <c r="C331" s="47">
        <v>13.85</v>
      </c>
      <c r="D331" s="47">
        <v>13.91</v>
      </c>
      <c r="E331" s="47">
        <v>13.74</v>
      </c>
      <c r="F331" s="47">
        <v>13.79</v>
      </c>
      <c r="G331" s="48">
        <v>419200</v>
      </c>
      <c r="H331" s="47">
        <v>13.73</v>
      </c>
      <c r="I331" s="51">
        <f t="shared" si="36"/>
        <v>0.99564902102973174</v>
      </c>
      <c r="J331" s="51">
        <f t="shared" ca="1" si="37"/>
        <v>1</v>
      </c>
      <c r="K331" s="47">
        <f t="shared" si="38"/>
        <v>13.79</v>
      </c>
      <c r="L331" s="47">
        <f t="shared" si="39"/>
        <v>13.85</v>
      </c>
      <c r="M331" s="47">
        <f t="shared" si="40"/>
        <v>13.68</v>
      </c>
      <c r="N331" s="47">
        <f t="shared" si="41"/>
        <v>13.73</v>
      </c>
      <c r="O331" s="48">
        <f t="shared" ca="1" si="42"/>
        <v>419200</v>
      </c>
    </row>
    <row r="332" spans="1:15" x14ac:dyDescent="0.25">
      <c r="A332">
        <v>317</v>
      </c>
      <c r="B332" s="84">
        <v>41555</v>
      </c>
      <c r="C332" s="47">
        <v>14</v>
      </c>
      <c r="D332" s="47">
        <v>14</v>
      </c>
      <c r="E332" s="47">
        <v>13.82</v>
      </c>
      <c r="F332" s="47">
        <v>13.84</v>
      </c>
      <c r="G332" s="48">
        <v>687400</v>
      </c>
      <c r="H332" s="47">
        <v>13.78</v>
      </c>
      <c r="I332" s="51">
        <f t="shared" si="36"/>
        <v>0.99566473988439308</v>
      </c>
      <c r="J332" s="51">
        <f t="shared" ca="1" si="37"/>
        <v>1</v>
      </c>
      <c r="K332" s="47">
        <f t="shared" si="38"/>
        <v>13.94</v>
      </c>
      <c r="L332" s="47">
        <f t="shared" si="39"/>
        <v>13.94</v>
      </c>
      <c r="M332" s="47">
        <f t="shared" si="40"/>
        <v>13.76</v>
      </c>
      <c r="N332" s="47">
        <f t="shared" si="41"/>
        <v>13.78</v>
      </c>
      <c r="O332" s="48">
        <f t="shared" ca="1" si="42"/>
        <v>687400</v>
      </c>
    </row>
    <row r="333" spans="1:15" x14ac:dyDescent="0.25">
      <c r="A333">
        <v>318</v>
      </c>
      <c r="B333" s="84">
        <v>41554</v>
      </c>
      <c r="C333" s="47">
        <v>14.03</v>
      </c>
      <c r="D333" s="47">
        <v>14.07</v>
      </c>
      <c r="E333" s="47">
        <v>13.9</v>
      </c>
      <c r="F333" s="47">
        <v>13.99</v>
      </c>
      <c r="G333" s="48">
        <v>194800</v>
      </c>
      <c r="H333" s="47">
        <v>13.93</v>
      </c>
      <c r="I333" s="51">
        <f t="shared" si="36"/>
        <v>0.99571122230164399</v>
      </c>
      <c r="J333" s="51">
        <f t="shared" ca="1" si="37"/>
        <v>1</v>
      </c>
      <c r="K333" s="47">
        <f t="shared" si="38"/>
        <v>13.97</v>
      </c>
      <c r="L333" s="47">
        <f t="shared" si="39"/>
        <v>14.01</v>
      </c>
      <c r="M333" s="47">
        <f t="shared" si="40"/>
        <v>13.84</v>
      </c>
      <c r="N333" s="47">
        <f t="shared" si="41"/>
        <v>13.93</v>
      </c>
      <c r="O333" s="48">
        <f t="shared" ca="1" si="42"/>
        <v>194800</v>
      </c>
    </row>
    <row r="334" spans="1:15" x14ac:dyDescent="0.25">
      <c r="A334">
        <v>319</v>
      </c>
      <c r="B334" s="84">
        <v>41551</v>
      </c>
      <c r="C334" s="47">
        <v>13.98</v>
      </c>
      <c r="D334" s="47">
        <v>14.17</v>
      </c>
      <c r="E334" s="47">
        <v>13.96</v>
      </c>
      <c r="F334" s="47">
        <v>14.14</v>
      </c>
      <c r="G334" s="48">
        <v>181400</v>
      </c>
      <c r="H334" s="47">
        <v>14.08</v>
      </c>
      <c r="I334" s="51">
        <f t="shared" si="36"/>
        <v>0.99575671852899572</v>
      </c>
      <c r="J334" s="51">
        <f t="shared" ca="1" si="37"/>
        <v>1</v>
      </c>
      <c r="K334" s="47">
        <f t="shared" si="38"/>
        <v>13.92</v>
      </c>
      <c r="L334" s="47">
        <f t="shared" si="39"/>
        <v>14.11</v>
      </c>
      <c r="M334" s="47">
        <f t="shared" si="40"/>
        <v>13.9</v>
      </c>
      <c r="N334" s="47">
        <f t="shared" si="41"/>
        <v>14.08</v>
      </c>
      <c r="O334" s="48">
        <f t="shared" ca="1" si="42"/>
        <v>181400</v>
      </c>
    </row>
    <row r="335" spans="1:15" x14ac:dyDescent="0.25">
      <c r="A335">
        <v>320</v>
      </c>
      <c r="B335" s="84">
        <v>41550</v>
      </c>
      <c r="C335" s="47">
        <v>14.11</v>
      </c>
      <c r="D335" s="47">
        <v>14.14</v>
      </c>
      <c r="E335" s="47">
        <v>13.94</v>
      </c>
      <c r="F335" s="47">
        <v>14.01</v>
      </c>
      <c r="G335" s="48">
        <v>187800</v>
      </c>
      <c r="H335" s="47">
        <v>13.95</v>
      </c>
      <c r="I335" s="51">
        <f t="shared" si="36"/>
        <v>0.99571734475374729</v>
      </c>
      <c r="J335" s="51">
        <f t="shared" ca="1" si="37"/>
        <v>1</v>
      </c>
      <c r="K335" s="47">
        <f t="shared" si="38"/>
        <v>14.05</v>
      </c>
      <c r="L335" s="47">
        <f t="shared" si="39"/>
        <v>14.08</v>
      </c>
      <c r="M335" s="47">
        <f t="shared" si="40"/>
        <v>13.88</v>
      </c>
      <c r="N335" s="47">
        <f t="shared" si="41"/>
        <v>13.95</v>
      </c>
      <c r="O335" s="48">
        <f t="shared" ca="1" si="42"/>
        <v>187800</v>
      </c>
    </row>
    <row r="336" spans="1:15" x14ac:dyDescent="0.25">
      <c r="A336">
        <v>321</v>
      </c>
      <c r="B336" s="84">
        <v>41549</v>
      </c>
      <c r="C336" s="47">
        <v>14.28</v>
      </c>
      <c r="D336" s="47">
        <v>14.28</v>
      </c>
      <c r="E336" s="47">
        <v>14.06</v>
      </c>
      <c r="F336" s="47">
        <v>14.13</v>
      </c>
      <c r="G336" s="48">
        <v>251800</v>
      </c>
      <c r="H336" s="47">
        <v>14.07</v>
      </c>
      <c r="I336" s="51">
        <f t="shared" si="36"/>
        <v>0.99575371549893843</v>
      </c>
      <c r="J336" s="51">
        <f t="shared" ca="1" si="37"/>
        <v>1</v>
      </c>
      <c r="K336" s="47">
        <f t="shared" si="38"/>
        <v>14.22</v>
      </c>
      <c r="L336" s="47">
        <f t="shared" si="39"/>
        <v>14.22</v>
      </c>
      <c r="M336" s="47">
        <f t="shared" si="40"/>
        <v>14</v>
      </c>
      <c r="N336" s="47">
        <f t="shared" si="41"/>
        <v>14.07</v>
      </c>
      <c r="O336" s="48">
        <f t="shared" ca="1" si="42"/>
        <v>251800</v>
      </c>
    </row>
    <row r="337" spans="1:15" x14ac:dyDescent="0.25">
      <c r="A337">
        <v>322</v>
      </c>
      <c r="B337" s="84">
        <v>41548</v>
      </c>
      <c r="C337" s="47">
        <v>14.22</v>
      </c>
      <c r="D337" s="47">
        <v>14.38</v>
      </c>
      <c r="E337" s="47">
        <v>14.22</v>
      </c>
      <c r="F337" s="47">
        <v>14.33</v>
      </c>
      <c r="G337" s="48">
        <v>238700</v>
      </c>
      <c r="H337" s="47">
        <v>14.27</v>
      </c>
      <c r="I337" s="51">
        <f t="shared" ref="I337:I400" si="43">H337/F337</f>
        <v>0.99581297976273553</v>
      </c>
      <c r="J337" s="51">
        <f t="shared" ref="J337:J400" ca="1" si="44">INDEX(OFFSET($T$15,0,0,$S$13+1,1),MATCH(B337,OFFSET($Q$15,0,0,$S$13+1,1),-1))</f>
        <v>1</v>
      </c>
      <c r="K337" s="47">
        <f t="shared" ref="K337:K400" si="45">ROUND($I337*C337,2)</f>
        <v>14.16</v>
      </c>
      <c r="L337" s="47">
        <f t="shared" ref="L337:L400" si="46">ROUND($I337*D337,2)</f>
        <v>14.32</v>
      </c>
      <c r="M337" s="47">
        <f t="shared" ref="M337:M400" si="47">ROUND($I337*E337,2)</f>
        <v>14.16</v>
      </c>
      <c r="N337" s="47">
        <f t="shared" ref="N337:N400" si="48">ROUND($I337*F337,2)</f>
        <v>14.27</v>
      </c>
      <c r="O337" s="48">
        <f t="shared" ref="O337:O400" ca="1" si="49">G337*J337</f>
        <v>238700</v>
      </c>
    </row>
    <row r="338" spans="1:15" x14ac:dyDescent="0.25">
      <c r="A338">
        <v>323</v>
      </c>
      <c r="B338" s="84">
        <v>41547</v>
      </c>
      <c r="C338" s="47">
        <v>14.06</v>
      </c>
      <c r="D338" s="47">
        <v>14.22</v>
      </c>
      <c r="E338" s="47">
        <v>14.03</v>
      </c>
      <c r="F338" s="47">
        <v>14.19</v>
      </c>
      <c r="G338" s="48">
        <v>500100</v>
      </c>
      <c r="H338" s="47">
        <v>14.13</v>
      </c>
      <c r="I338" s="51">
        <f t="shared" si="43"/>
        <v>0.9957716701902749</v>
      </c>
      <c r="J338" s="51">
        <f t="shared" ca="1" si="44"/>
        <v>1</v>
      </c>
      <c r="K338" s="47">
        <f t="shared" si="45"/>
        <v>14</v>
      </c>
      <c r="L338" s="47">
        <f t="shared" si="46"/>
        <v>14.16</v>
      </c>
      <c r="M338" s="47">
        <f t="shared" si="47"/>
        <v>13.97</v>
      </c>
      <c r="N338" s="47">
        <f t="shared" si="48"/>
        <v>14.13</v>
      </c>
      <c r="O338" s="48">
        <f t="shared" ca="1" si="49"/>
        <v>500100</v>
      </c>
    </row>
    <row r="339" spans="1:15" x14ac:dyDescent="0.25">
      <c r="A339">
        <v>324</v>
      </c>
      <c r="B339" s="84">
        <v>41544</v>
      </c>
      <c r="C339" s="47">
        <v>14.08</v>
      </c>
      <c r="D339" s="47">
        <v>14.24</v>
      </c>
      <c r="E339" s="47">
        <v>14.01</v>
      </c>
      <c r="F339" s="47">
        <v>14.1</v>
      </c>
      <c r="G339" s="48">
        <v>336800</v>
      </c>
      <c r="H339" s="47">
        <v>14.04</v>
      </c>
      <c r="I339" s="51">
        <f t="shared" si="43"/>
        <v>0.99574468085106382</v>
      </c>
      <c r="J339" s="51">
        <f t="shared" ca="1" si="44"/>
        <v>1</v>
      </c>
      <c r="K339" s="47">
        <f t="shared" si="45"/>
        <v>14.02</v>
      </c>
      <c r="L339" s="47">
        <f t="shared" si="46"/>
        <v>14.18</v>
      </c>
      <c r="M339" s="47">
        <f t="shared" si="47"/>
        <v>13.95</v>
      </c>
      <c r="N339" s="47">
        <f t="shared" si="48"/>
        <v>14.04</v>
      </c>
      <c r="O339" s="48">
        <f t="shared" ca="1" si="49"/>
        <v>336800</v>
      </c>
    </row>
    <row r="340" spans="1:15" x14ac:dyDescent="0.25">
      <c r="A340">
        <v>325</v>
      </c>
      <c r="B340" s="84">
        <v>41543</v>
      </c>
      <c r="C340" s="47">
        <v>14.09</v>
      </c>
      <c r="D340" s="47">
        <v>14.31</v>
      </c>
      <c r="E340" s="47">
        <v>14.01</v>
      </c>
      <c r="F340" s="47">
        <v>14.1</v>
      </c>
      <c r="G340" s="48">
        <v>433000</v>
      </c>
      <c r="H340" s="47">
        <v>14.04</v>
      </c>
      <c r="I340" s="51">
        <f t="shared" si="43"/>
        <v>0.99574468085106382</v>
      </c>
      <c r="J340" s="51">
        <f t="shared" ca="1" si="44"/>
        <v>1</v>
      </c>
      <c r="K340" s="47">
        <f t="shared" si="45"/>
        <v>14.03</v>
      </c>
      <c r="L340" s="47">
        <f t="shared" si="46"/>
        <v>14.25</v>
      </c>
      <c r="M340" s="47">
        <f t="shared" si="47"/>
        <v>13.95</v>
      </c>
      <c r="N340" s="47">
        <f t="shared" si="48"/>
        <v>14.04</v>
      </c>
      <c r="O340" s="48">
        <f t="shared" ca="1" si="49"/>
        <v>433000</v>
      </c>
    </row>
    <row r="341" spans="1:15" x14ac:dyDescent="0.25">
      <c r="A341">
        <v>326</v>
      </c>
      <c r="B341" s="84">
        <v>41542</v>
      </c>
      <c r="C341" s="47">
        <v>14</v>
      </c>
      <c r="D341" s="47">
        <v>14.08</v>
      </c>
      <c r="E341" s="47">
        <v>13.87</v>
      </c>
      <c r="F341" s="47">
        <v>13.96</v>
      </c>
      <c r="G341" s="48">
        <v>477500</v>
      </c>
      <c r="H341" s="47">
        <v>13.9</v>
      </c>
      <c r="I341" s="51">
        <f t="shared" si="43"/>
        <v>0.99570200573065903</v>
      </c>
      <c r="J341" s="51">
        <f t="shared" ca="1" si="44"/>
        <v>1</v>
      </c>
      <c r="K341" s="47">
        <f t="shared" si="45"/>
        <v>13.94</v>
      </c>
      <c r="L341" s="47">
        <f t="shared" si="46"/>
        <v>14.02</v>
      </c>
      <c r="M341" s="47">
        <f t="shared" si="47"/>
        <v>13.81</v>
      </c>
      <c r="N341" s="47">
        <f t="shared" si="48"/>
        <v>13.9</v>
      </c>
      <c r="O341" s="48">
        <f t="shared" ca="1" si="49"/>
        <v>477500</v>
      </c>
    </row>
    <row r="342" spans="1:15" x14ac:dyDescent="0.25">
      <c r="A342">
        <v>327</v>
      </c>
      <c r="B342" s="84">
        <v>41541</v>
      </c>
      <c r="C342" s="47">
        <v>14.02</v>
      </c>
      <c r="D342" s="47">
        <v>14.11</v>
      </c>
      <c r="E342" s="47">
        <v>13.96</v>
      </c>
      <c r="F342" s="47">
        <v>13.98</v>
      </c>
      <c r="G342" s="48">
        <v>255400</v>
      </c>
      <c r="H342" s="47">
        <v>13.92</v>
      </c>
      <c r="I342" s="51">
        <f t="shared" si="43"/>
        <v>0.99570815450643768</v>
      </c>
      <c r="J342" s="51">
        <f t="shared" ca="1" si="44"/>
        <v>1</v>
      </c>
      <c r="K342" s="47">
        <f t="shared" si="45"/>
        <v>13.96</v>
      </c>
      <c r="L342" s="47">
        <f t="shared" si="46"/>
        <v>14.05</v>
      </c>
      <c r="M342" s="47">
        <f t="shared" si="47"/>
        <v>13.9</v>
      </c>
      <c r="N342" s="47">
        <f t="shared" si="48"/>
        <v>13.92</v>
      </c>
      <c r="O342" s="48">
        <f t="shared" ca="1" si="49"/>
        <v>255400</v>
      </c>
    </row>
    <row r="343" spans="1:15" x14ac:dyDescent="0.25">
      <c r="A343">
        <v>328</v>
      </c>
      <c r="B343" s="84">
        <v>41540</v>
      </c>
      <c r="C343" s="47">
        <v>13.94</v>
      </c>
      <c r="D343" s="47">
        <v>14.06</v>
      </c>
      <c r="E343" s="47">
        <v>13.88</v>
      </c>
      <c r="F343" s="47">
        <v>14.01</v>
      </c>
      <c r="G343" s="48">
        <v>296000</v>
      </c>
      <c r="H343" s="47">
        <v>13.95</v>
      </c>
      <c r="I343" s="51">
        <f t="shared" si="43"/>
        <v>0.99571734475374729</v>
      </c>
      <c r="J343" s="51">
        <f t="shared" ca="1" si="44"/>
        <v>1</v>
      </c>
      <c r="K343" s="47">
        <f t="shared" si="45"/>
        <v>13.88</v>
      </c>
      <c r="L343" s="47">
        <f t="shared" si="46"/>
        <v>14</v>
      </c>
      <c r="M343" s="47">
        <f t="shared" si="47"/>
        <v>13.82</v>
      </c>
      <c r="N343" s="47">
        <f t="shared" si="48"/>
        <v>13.95</v>
      </c>
      <c r="O343" s="48">
        <f t="shared" ca="1" si="49"/>
        <v>296000</v>
      </c>
    </row>
    <row r="344" spans="1:15" x14ac:dyDescent="0.25">
      <c r="A344">
        <v>329</v>
      </c>
      <c r="B344" s="84">
        <v>41537</v>
      </c>
      <c r="C344" s="47">
        <v>14</v>
      </c>
      <c r="D344" s="47">
        <v>14.03</v>
      </c>
      <c r="E344" s="47">
        <v>13.91</v>
      </c>
      <c r="F344" s="47">
        <v>13.95</v>
      </c>
      <c r="G344" s="48">
        <v>769400</v>
      </c>
      <c r="H344" s="47">
        <v>13.89</v>
      </c>
      <c r="I344" s="51">
        <f t="shared" si="43"/>
        <v>0.99569892473118293</v>
      </c>
      <c r="J344" s="51">
        <f t="shared" ca="1" si="44"/>
        <v>1</v>
      </c>
      <c r="K344" s="47">
        <f t="shared" si="45"/>
        <v>13.94</v>
      </c>
      <c r="L344" s="47">
        <f t="shared" si="46"/>
        <v>13.97</v>
      </c>
      <c r="M344" s="47">
        <f t="shared" si="47"/>
        <v>13.85</v>
      </c>
      <c r="N344" s="47">
        <f t="shared" si="48"/>
        <v>13.89</v>
      </c>
      <c r="O344" s="48">
        <f t="shared" ca="1" si="49"/>
        <v>769400</v>
      </c>
    </row>
    <row r="345" spans="1:15" x14ac:dyDescent="0.25">
      <c r="A345">
        <v>330</v>
      </c>
      <c r="B345" s="84">
        <v>41536</v>
      </c>
      <c r="C345" s="47">
        <v>14</v>
      </c>
      <c r="D345" s="47">
        <v>14.03</v>
      </c>
      <c r="E345" s="47">
        <v>13.94</v>
      </c>
      <c r="F345" s="47">
        <v>13.95</v>
      </c>
      <c r="G345" s="48">
        <v>237800</v>
      </c>
      <c r="H345" s="47">
        <v>13.89</v>
      </c>
      <c r="I345" s="51">
        <f t="shared" si="43"/>
        <v>0.99569892473118293</v>
      </c>
      <c r="J345" s="51">
        <f t="shared" ca="1" si="44"/>
        <v>1</v>
      </c>
      <c r="K345" s="47">
        <f t="shared" si="45"/>
        <v>13.94</v>
      </c>
      <c r="L345" s="47">
        <f t="shared" si="46"/>
        <v>13.97</v>
      </c>
      <c r="M345" s="47">
        <f t="shared" si="47"/>
        <v>13.88</v>
      </c>
      <c r="N345" s="47">
        <f t="shared" si="48"/>
        <v>13.89</v>
      </c>
      <c r="O345" s="48">
        <f t="shared" ca="1" si="49"/>
        <v>237800</v>
      </c>
    </row>
    <row r="346" spans="1:15" x14ac:dyDescent="0.25">
      <c r="A346">
        <v>331</v>
      </c>
      <c r="B346" s="84">
        <v>41535</v>
      </c>
      <c r="C346" s="47">
        <v>13.95</v>
      </c>
      <c r="D346" s="47">
        <v>14.01</v>
      </c>
      <c r="E346" s="47">
        <v>13.85</v>
      </c>
      <c r="F346" s="47">
        <v>14</v>
      </c>
      <c r="G346" s="48">
        <v>313800</v>
      </c>
      <c r="H346" s="47">
        <v>13.94</v>
      </c>
      <c r="I346" s="51">
        <f t="shared" si="43"/>
        <v>0.99571428571428566</v>
      </c>
      <c r="J346" s="51">
        <f t="shared" ca="1" si="44"/>
        <v>1</v>
      </c>
      <c r="K346" s="47">
        <f t="shared" si="45"/>
        <v>13.89</v>
      </c>
      <c r="L346" s="47">
        <f t="shared" si="46"/>
        <v>13.95</v>
      </c>
      <c r="M346" s="47">
        <f t="shared" si="47"/>
        <v>13.79</v>
      </c>
      <c r="N346" s="47">
        <f t="shared" si="48"/>
        <v>13.94</v>
      </c>
      <c r="O346" s="48">
        <f t="shared" ca="1" si="49"/>
        <v>313800</v>
      </c>
    </row>
    <row r="347" spans="1:15" x14ac:dyDescent="0.25">
      <c r="A347">
        <v>332</v>
      </c>
      <c r="B347" s="84">
        <v>41534</v>
      </c>
      <c r="C347" s="47">
        <v>14.09</v>
      </c>
      <c r="D347" s="47">
        <v>14.13</v>
      </c>
      <c r="E347" s="47">
        <v>13.8</v>
      </c>
      <c r="F347" s="47">
        <v>14.01</v>
      </c>
      <c r="G347" s="48">
        <v>799200</v>
      </c>
      <c r="H347" s="47">
        <v>13.93</v>
      </c>
      <c r="I347" s="51">
        <f t="shared" si="43"/>
        <v>0.99428979300499643</v>
      </c>
      <c r="J347" s="51">
        <f t="shared" ca="1" si="44"/>
        <v>1</v>
      </c>
      <c r="K347" s="47">
        <f t="shared" si="45"/>
        <v>14.01</v>
      </c>
      <c r="L347" s="47">
        <f t="shared" si="46"/>
        <v>14.05</v>
      </c>
      <c r="M347" s="47">
        <f t="shared" si="47"/>
        <v>13.72</v>
      </c>
      <c r="N347" s="47">
        <f t="shared" si="48"/>
        <v>13.93</v>
      </c>
      <c r="O347" s="48">
        <f t="shared" ca="1" si="49"/>
        <v>799200</v>
      </c>
    </row>
    <row r="348" spans="1:15" x14ac:dyDescent="0.25">
      <c r="A348">
        <v>333</v>
      </c>
      <c r="B348" s="84">
        <v>41533</v>
      </c>
      <c r="C348" s="47">
        <v>14.42</v>
      </c>
      <c r="D348" s="47">
        <v>14.6</v>
      </c>
      <c r="E348" s="47">
        <v>14.12</v>
      </c>
      <c r="F348" s="47">
        <v>14.16</v>
      </c>
      <c r="G348" s="48">
        <v>583700</v>
      </c>
      <c r="H348" s="47">
        <v>14.08</v>
      </c>
      <c r="I348" s="51">
        <f t="shared" si="43"/>
        <v>0.99435028248587565</v>
      </c>
      <c r="J348" s="51">
        <f t="shared" ca="1" si="44"/>
        <v>1</v>
      </c>
      <c r="K348" s="47">
        <f t="shared" si="45"/>
        <v>14.34</v>
      </c>
      <c r="L348" s="47">
        <f t="shared" si="46"/>
        <v>14.52</v>
      </c>
      <c r="M348" s="47">
        <f t="shared" si="47"/>
        <v>14.04</v>
      </c>
      <c r="N348" s="47">
        <f t="shared" si="48"/>
        <v>14.08</v>
      </c>
      <c r="O348" s="48">
        <f t="shared" ca="1" si="49"/>
        <v>583700</v>
      </c>
    </row>
    <row r="349" spans="1:15" x14ac:dyDescent="0.25">
      <c r="A349">
        <v>334</v>
      </c>
      <c r="B349" s="84">
        <v>41530</v>
      </c>
      <c r="C349" s="47">
        <v>14.36</v>
      </c>
      <c r="D349" s="47">
        <v>14.41</v>
      </c>
      <c r="E349" s="47">
        <v>14.21</v>
      </c>
      <c r="F349" s="47">
        <v>14.32</v>
      </c>
      <c r="G349" s="48">
        <v>278800</v>
      </c>
      <c r="H349" s="47">
        <v>14.24</v>
      </c>
      <c r="I349" s="51">
        <f t="shared" si="43"/>
        <v>0.994413407821229</v>
      </c>
      <c r="J349" s="51">
        <f t="shared" ca="1" si="44"/>
        <v>1</v>
      </c>
      <c r="K349" s="47">
        <f t="shared" si="45"/>
        <v>14.28</v>
      </c>
      <c r="L349" s="47">
        <f t="shared" si="46"/>
        <v>14.33</v>
      </c>
      <c r="M349" s="47">
        <f t="shared" si="47"/>
        <v>14.13</v>
      </c>
      <c r="N349" s="47">
        <f t="shared" si="48"/>
        <v>14.24</v>
      </c>
      <c r="O349" s="48">
        <f t="shared" ca="1" si="49"/>
        <v>278800</v>
      </c>
    </row>
    <row r="350" spans="1:15" x14ac:dyDescent="0.25">
      <c r="A350">
        <v>335</v>
      </c>
      <c r="B350" s="84">
        <v>41529</v>
      </c>
      <c r="C350" s="47">
        <v>14.34</v>
      </c>
      <c r="D350" s="47">
        <v>14.35</v>
      </c>
      <c r="E350" s="47">
        <v>14.18</v>
      </c>
      <c r="F350" s="47">
        <v>14.25</v>
      </c>
      <c r="G350" s="48">
        <v>161100</v>
      </c>
      <c r="H350" s="47">
        <v>14.17</v>
      </c>
      <c r="I350" s="51">
        <f t="shared" si="43"/>
        <v>0.99438596491228071</v>
      </c>
      <c r="J350" s="51">
        <f t="shared" ca="1" si="44"/>
        <v>1</v>
      </c>
      <c r="K350" s="47">
        <f t="shared" si="45"/>
        <v>14.26</v>
      </c>
      <c r="L350" s="47">
        <f t="shared" si="46"/>
        <v>14.27</v>
      </c>
      <c r="M350" s="47">
        <f t="shared" si="47"/>
        <v>14.1</v>
      </c>
      <c r="N350" s="47">
        <f t="shared" si="48"/>
        <v>14.17</v>
      </c>
      <c r="O350" s="48">
        <f t="shared" ca="1" si="49"/>
        <v>161100</v>
      </c>
    </row>
    <row r="351" spans="1:15" x14ac:dyDescent="0.25">
      <c r="A351">
        <v>336</v>
      </c>
      <c r="B351" s="84">
        <v>41528</v>
      </c>
      <c r="C351" s="47">
        <v>14.36</v>
      </c>
      <c r="D351" s="47">
        <v>14.47</v>
      </c>
      <c r="E351" s="47">
        <v>14.32</v>
      </c>
      <c r="F351" s="47">
        <v>14.35</v>
      </c>
      <c r="G351" s="48">
        <v>190100</v>
      </c>
      <c r="H351" s="47">
        <v>14.26</v>
      </c>
      <c r="I351" s="51">
        <f t="shared" si="43"/>
        <v>0.99372822299651564</v>
      </c>
      <c r="J351" s="51">
        <f t="shared" ca="1" si="44"/>
        <v>1</v>
      </c>
      <c r="K351" s="47">
        <f t="shared" si="45"/>
        <v>14.27</v>
      </c>
      <c r="L351" s="47">
        <f t="shared" si="46"/>
        <v>14.38</v>
      </c>
      <c r="M351" s="47">
        <f t="shared" si="47"/>
        <v>14.23</v>
      </c>
      <c r="N351" s="47">
        <f t="shared" si="48"/>
        <v>14.26</v>
      </c>
      <c r="O351" s="48">
        <f t="shared" ca="1" si="49"/>
        <v>190100</v>
      </c>
    </row>
    <row r="352" spans="1:15" x14ac:dyDescent="0.25">
      <c r="A352">
        <v>337</v>
      </c>
      <c r="B352" s="84">
        <v>41527</v>
      </c>
      <c r="C352" s="47">
        <v>14.29</v>
      </c>
      <c r="D352" s="47">
        <v>14.43</v>
      </c>
      <c r="E352" s="47">
        <v>14.22</v>
      </c>
      <c r="F352" s="47">
        <v>14.4</v>
      </c>
      <c r="G352" s="48">
        <v>314100</v>
      </c>
      <c r="H352" s="47">
        <v>14.31</v>
      </c>
      <c r="I352" s="51">
        <f t="shared" si="43"/>
        <v>0.99375000000000002</v>
      </c>
      <c r="J352" s="51">
        <f t="shared" ca="1" si="44"/>
        <v>1</v>
      </c>
      <c r="K352" s="47">
        <f t="shared" si="45"/>
        <v>14.2</v>
      </c>
      <c r="L352" s="47">
        <f t="shared" si="46"/>
        <v>14.34</v>
      </c>
      <c r="M352" s="47">
        <f t="shared" si="47"/>
        <v>14.13</v>
      </c>
      <c r="N352" s="47">
        <f t="shared" si="48"/>
        <v>14.31</v>
      </c>
      <c r="O352" s="48">
        <f t="shared" ca="1" si="49"/>
        <v>314100</v>
      </c>
    </row>
    <row r="353" spans="1:15" x14ac:dyDescent="0.25">
      <c r="A353">
        <v>338</v>
      </c>
      <c r="B353" s="84">
        <v>41526</v>
      </c>
      <c r="C353" s="47">
        <v>14.1</v>
      </c>
      <c r="D353" s="47">
        <v>14.31</v>
      </c>
      <c r="E353" s="47">
        <v>14.1</v>
      </c>
      <c r="F353" s="47">
        <v>14.19</v>
      </c>
      <c r="G353" s="48">
        <v>328600</v>
      </c>
      <c r="H353" s="47">
        <v>14.11</v>
      </c>
      <c r="I353" s="51">
        <f t="shared" si="43"/>
        <v>0.99436222692036647</v>
      </c>
      <c r="J353" s="51">
        <f t="shared" ca="1" si="44"/>
        <v>1</v>
      </c>
      <c r="K353" s="47">
        <f t="shared" si="45"/>
        <v>14.02</v>
      </c>
      <c r="L353" s="47">
        <f t="shared" si="46"/>
        <v>14.23</v>
      </c>
      <c r="M353" s="47">
        <f t="shared" si="47"/>
        <v>14.02</v>
      </c>
      <c r="N353" s="47">
        <f t="shared" si="48"/>
        <v>14.11</v>
      </c>
      <c r="O353" s="48">
        <f t="shared" ca="1" si="49"/>
        <v>328600</v>
      </c>
    </row>
    <row r="354" spans="1:15" x14ac:dyDescent="0.25">
      <c r="A354">
        <v>339</v>
      </c>
      <c r="B354" s="84">
        <v>41523</v>
      </c>
      <c r="C354" s="47">
        <v>14.2</v>
      </c>
      <c r="D354" s="47">
        <v>14.2</v>
      </c>
      <c r="E354" s="47">
        <v>13.91</v>
      </c>
      <c r="F354" s="47">
        <v>14.09</v>
      </c>
      <c r="G354" s="48">
        <v>391900</v>
      </c>
      <c r="H354" s="47">
        <v>14.01</v>
      </c>
      <c r="I354" s="51">
        <f t="shared" si="43"/>
        <v>0.99432221433640877</v>
      </c>
      <c r="J354" s="51">
        <f t="shared" ca="1" si="44"/>
        <v>1</v>
      </c>
      <c r="K354" s="47">
        <f t="shared" si="45"/>
        <v>14.12</v>
      </c>
      <c r="L354" s="47">
        <f t="shared" si="46"/>
        <v>14.12</v>
      </c>
      <c r="M354" s="47">
        <f t="shared" si="47"/>
        <v>13.83</v>
      </c>
      <c r="N354" s="47">
        <f t="shared" si="48"/>
        <v>14.01</v>
      </c>
      <c r="O354" s="48">
        <f t="shared" ca="1" si="49"/>
        <v>391900</v>
      </c>
    </row>
    <row r="355" spans="1:15" x14ac:dyDescent="0.25">
      <c r="A355">
        <v>340</v>
      </c>
      <c r="B355" s="84">
        <v>41522</v>
      </c>
      <c r="C355" s="47">
        <v>14.07</v>
      </c>
      <c r="D355" s="47">
        <v>14.16</v>
      </c>
      <c r="E355" s="47">
        <v>13.95</v>
      </c>
      <c r="F355" s="47">
        <v>14.15</v>
      </c>
      <c r="G355" s="48">
        <v>415600</v>
      </c>
      <c r="H355" s="47">
        <v>14.07</v>
      </c>
      <c r="I355" s="51">
        <f t="shared" si="43"/>
        <v>0.99434628975265016</v>
      </c>
      <c r="J355" s="51">
        <f t="shared" ca="1" si="44"/>
        <v>1</v>
      </c>
      <c r="K355" s="47">
        <f t="shared" si="45"/>
        <v>13.99</v>
      </c>
      <c r="L355" s="47">
        <f t="shared" si="46"/>
        <v>14.08</v>
      </c>
      <c r="M355" s="47">
        <f t="shared" si="47"/>
        <v>13.87</v>
      </c>
      <c r="N355" s="47">
        <f t="shared" si="48"/>
        <v>14.07</v>
      </c>
      <c r="O355" s="48">
        <f t="shared" ca="1" si="49"/>
        <v>415600</v>
      </c>
    </row>
    <row r="356" spans="1:15" x14ac:dyDescent="0.25">
      <c r="A356">
        <v>341</v>
      </c>
      <c r="B356" s="84">
        <v>41521</v>
      </c>
      <c r="C356" s="47">
        <v>13.94</v>
      </c>
      <c r="D356" s="47">
        <v>14.07</v>
      </c>
      <c r="E356" s="47">
        <v>13.94</v>
      </c>
      <c r="F356" s="47">
        <v>14.02</v>
      </c>
      <c r="G356" s="48">
        <v>412300</v>
      </c>
      <c r="H356" s="47">
        <v>13.94</v>
      </c>
      <c r="I356" s="51">
        <f t="shared" si="43"/>
        <v>0.99429386590584878</v>
      </c>
      <c r="J356" s="51">
        <f t="shared" ca="1" si="44"/>
        <v>1</v>
      </c>
      <c r="K356" s="47">
        <f t="shared" si="45"/>
        <v>13.86</v>
      </c>
      <c r="L356" s="47">
        <f t="shared" si="46"/>
        <v>13.99</v>
      </c>
      <c r="M356" s="47">
        <f t="shared" si="47"/>
        <v>13.86</v>
      </c>
      <c r="N356" s="47">
        <f t="shared" si="48"/>
        <v>13.94</v>
      </c>
      <c r="O356" s="48">
        <f t="shared" ca="1" si="49"/>
        <v>412300</v>
      </c>
    </row>
    <row r="357" spans="1:15" x14ac:dyDescent="0.25">
      <c r="A357">
        <v>342</v>
      </c>
      <c r="B357" s="84">
        <v>41520</v>
      </c>
      <c r="C357" s="47">
        <v>14.06</v>
      </c>
      <c r="D357" s="47">
        <v>14.17</v>
      </c>
      <c r="E357" s="47">
        <v>13.88</v>
      </c>
      <c r="F357" s="47">
        <v>13.91</v>
      </c>
      <c r="G357" s="48">
        <v>313600</v>
      </c>
      <c r="H357" s="47">
        <v>13.83</v>
      </c>
      <c r="I357" s="51">
        <f t="shared" si="43"/>
        <v>0.99424874191229329</v>
      </c>
      <c r="J357" s="51">
        <f t="shared" ca="1" si="44"/>
        <v>1</v>
      </c>
      <c r="K357" s="47">
        <f t="shared" si="45"/>
        <v>13.98</v>
      </c>
      <c r="L357" s="47">
        <f t="shared" si="46"/>
        <v>14.09</v>
      </c>
      <c r="M357" s="47">
        <f t="shared" si="47"/>
        <v>13.8</v>
      </c>
      <c r="N357" s="47">
        <f t="shared" si="48"/>
        <v>13.83</v>
      </c>
      <c r="O357" s="48">
        <f t="shared" ca="1" si="49"/>
        <v>313600</v>
      </c>
    </row>
    <row r="358" spans="1:15" x14ac:dyDescent="0.25">
      <c r="A358">
        <v>343</v>
      </c>
      <c r="B358" s="84">
        <v>41516</v>
      </c>
      <c r="C358" s="47">
        <v>14.02</v>
      </c>
      <c r="D358" s="47">
        <v>14.07</v>
      </c>
      <c r="E358" s="47">
        <v>13.87</v>
      </c>
      <c r="F358" s="47">
        <v>13.92</v>
      </c>
      <c r="G358" s="48">
        <v>399100</v>
      </c>
      <c r="H358" s="47">
        <v>13.84</v>
      </c>
      <c r="I358" s="51">
        <f t="shared" si="43"/>
        <v>0.99425287356321834</v>
      </c>
      <c r="J358" s="51">
        <f t="shared" ca="1" si="44"/>
        <v>1</v>
      </c>
      <c r="K358" s="47">
        <f t="shared" si="45"/>
        <v>13.94</v>
      </c>
      <c r="L358" s="47">
        <f t="shared" si="46"/>
        <v>13.99</v>
      </c>
      <c r="M358" s="47">
        <f t="shared" si="47"/>
        <v>13.79</v>
      </c>
      <c r="N358" s="47">
        <f t="shared" si="48"/>
        <v>13.84</v>
      </c>
      <c r="O358" s="48">
        <f t="shared" ca="1" si="49"/>
        <v>399100</v>
      </c>
    </row>
    <row r="359" spans="1:15" x14ac:dyDescent="0.25">
      <c r="A359">
        <v>344</v>
      </c>
      <c r="B359" s="84">
        <v>41515</v>
      </c>
      <c r="C359" s="47">
        <v>14.07</v>
      </c>
      <c r="D359" s="47">
        <v>14.17</v>
      </c>
      <c r="E359" s="47">
        <v>14</v>
      </c>
      <c r="F359" s="47">
        <v>14.03</v>
      </c>
      <c r="G359" s="48">
        <v>530500</v>
      </c>
      <c r="H359" s="47">
        <v>13.95</v>
      </c>
      <c r="I359" s="51">
        <f t="shared" si="43"/>
        <v>0.99429793300071279</v>
      </c>
      <c r="J359" s="51">
        <f t="shared" ca="1" si="44"/>
        <v>1</v>
      </c>
      <c r="K359" s="47">
        <f t="shared" si="45"/>
        <v>13.99</v>
      </c>
      <c r="L359" s="47">
        <f t="shared" si="46"/>
        <v>14.09</v>
      </c>
      <c r="M359" s="47">
        <f t="shared" si="47"/>
        <v>13.92</v>
      </c>
      <c r="N359" s="47">
        <f t="shared" si="48"/>
        <v>13.95</v>
      </c>
      <c r="O359" s="48">
        <f t="shared" ca="1" si="49"/>
        <v>530500</v>
      </c>
    </row>
    <row r="360" spans="1:15" x14ac:dyDescent="0.25">
      <c r="A360">
        <v>345</v>
      </c>
      <c r="B360" s="84">
        <v>41514</v>
      </c>
      <c r="C360" s="47">
        <v>14.2</v>
      </c>
      <c r="D360" s="47">
        <v>14.35</v>
      </c>
      <c r="E360" s="47">
        <v>14.09</v>
      </c>
      <c r="F360" s="47">
        <v>14.1</v>
      </c>
      <c r="G360" s="48">
        <v>359600</v>
      </c>
      <c r="H360" s="47">
        <v>14.02</v>
      </c>
      <c r="I360" s="51">
        <f t="shared" si="43"/>
        <v>0.99432624113475176</v>
      </c>
      <c r="J360" s="51">
        <f t="shared" ca="1" si="44"/>
        <v>1</v>
      </c>
      <c r="K360" s="47">
        <f t="shared" si="45"/>
        <v>14.12</v>
      </c>
      <c r="L360" s="47">
        <f t="shared" si="46"/>
        <v>14.27</v>
      </c>
      <c r="M360" s="47">
        <f t="shared" si="47"/>
        <v>14.01</v>
      </c>
      <c r="N360" s="47">
        <f t="shared" si="48"/>
        <v>14.02</v>
      </c>
      <c r="O360" s="48">
        <f t="shared" ca="1" si="49"/>
        <v>359600</v>
      </c>
    </row>
    <row r="361" spans="1:15" x14ac:dyDescent="0.25">
      <c r="A361">
        <v>346</v>
      </c>
      <c r="B361" s="84">
        <v>41513</v>
      </c>
      <c r="C361" s="47">
        <v>14.27</v>
      </c>
      <c r="D361" s="47">
        <v>14.4</v>
      </c>
      <c r="E361" s="47">
        <v>14.19</v>
      </c>
      <c r="F361" s="47">
        <v>14.24</v>
      </c>
      <c r="G361" s="48">
        <v>569800</v>
      </c>
      <c r="H361" s="47">
        <v>14.16</v>
      </c>
      <c r="I361" s="51">
        <f t="shared" si="43"/>
        <v>0.9943820224719101</v>
      </c>
      <c r="J361" s="51">
        <f t="shared" ca="1" si="44"/>
        <v>1</v>
      </c>
      <c r="K361" s="47">
        <f t="shared" si="45"/>
        <v>14.19</v>
      </c>
      <c r="L361" s="47">
        <f t="shared" si="46"/>
        <v>14.32</v>
      </c>
      <c r="M361" s="47">
        <f t="shared" si="47"/>
        <v>14.11</v>
      </c>
      <c r="N361" s="47">
        <f t="shared" si="48"/>
        <v>14.16</v>
      </c>
      <c r="O361" s="48">
        <f t="shared" ca="1" si="49"/>
        <v>569800</v>
      </c>
    </row>
    <row r="362" spans="1:15" x14ac:dyDescent="0.25">
      <c r="A362">
        <v>347</v>
      </c>
      <c r="B362" s="84">
        <v>41512</v>
      </c>
      <c r="C362" s="47">
        <v>14.53</v>
      </c>
      <c r="D362" s="47">
        <v>14.6</v>
      </c>
      <c r="E362" s="47">
        <v>14.38</v>
      </c>
      <c r="F362" s="47">
        <v>14.43</v>
      </c>
      <c r="G362" s="48">
        <v>181700</v>
      </c>
      <c r="H362" s="47">
        <v>14.34</v>
      </c>
      <c r="I362" s="51">
        <f t="shared" si="43"/>
        <v>0.99376299376299382</v>
      </c>
      <c r="J362" s="51">
        <f t="shared" ca="1" si="44"/>
        <v>1</v>
      </c>
      <c r="K362" s="47">
        <f t="shared" si="45"/>
        <v>14.44</v>
      </c>
      <c r="L362" s="47">
        <f t="shared" si="46"/>
        <v>14.51</v>
      </c>
      <c r="M362" s="47">
        <f t="shared" si="47"/>
        <v>14.29</v>
      </c>
      <c r="N362" s="47">
        <f t="shared" si="48"/>
        <v>14.34</v>
      </c>
      <c r="O362" s="48">
        <f t="shared" ca="1" si="49"/>
        <v>181700</v>
      </c>
    </row>
    <row r="363" spans="1:15" x14ac:dyDescent="0.25">
      <c r="A363">
        <v>348</v>
      </c>
      <c r="B363" s="84">
        <v>41509</v>
      </c>
      <c r="C363" s="47">
        <v>14.55</v>
      </c>
      <c r="D363" s="47">
        <v>14.61</v>
      </c>
      <c r="E363" s="47">
        <v>14.43</v>
      </c>
      <c r="F363" s="47">
        <v>14.47</v>
      </c>
      <c r="G363" s="48">
        <v>228800</v>
      </c>
      <c r="H363" s="47">
        <v>14.38</v>
      </c>
      <c r="I363" s="51">
        <f t="shared" si="43"/>
        <v>0.99378023496890122</v>
      </c>
      <c r="J363" s="51">
        <f t="shared" ca="1" si="44"/>
        <v>1</v>
      </c>
      <c r="K363" s="47">
        <f t="shared" si="45"/>
        <v>14.46</v>
      </c>
      <c r="L363" s="47">
        <f t="shared" si="46"/>
        <v>14.52</v>
      </c>
      <c r="M363" s="47">
        <f t="shared" si="47"/>
        <v>14.34</v>
      </c>
      <c r="N363" s="47">
        <f t="shared" si="48"/>
        <v>14.38</v>
      </c>
      <c r="O363" s="48">
        <f t="shared" ca="1" si="49"/>
        <v>228800</v>
      </c>
    </row>
    <row r="364" spans="1:15" x14ac:dyDescent="0.25">
      <c r="A364">
        <v>349</v>
      </c>
      <c r="B364" s="84">
        <v>41508</v>
      </c>
      <c r="C364" s="47">
        <v>14.31</v>
      </c>
      <c r="D364" s="47">
        <v>14.61</v>
      </c>
      <c r="E364" s="47">
        <v>14.31</v>
      </c>
      <c r="F364" s="47">
        <v>14.55</v>
      </c>
      <c r="G364" s="48">
        <v>167100</v>
      </c>
      <c r="H364" s="47">
        <v>14.46</v>
      </c>
      <c r="I364" s="51">
        <f t="shared" si="43"/>
        <v>0.99381443298969074</v>
      </c>
      <c r="J364" s="51">
        <f t="shared" ca="1" si="44"/>
        <v>1</v>
      </c>
      <c r="K364" s="47">
        <f t="shared" si="45"/>
        <v>14.22</v>
      </c>
      <c r="L364" s="47">
        <f t="shared" si="46"/>
        <v>14.52</v>
      </c>
      <c r="M364" s="47">
        <f t="shared" si="47"/>
        <v>14.22</v>
      </c>
      <c r="N364" s="47">
        <f t="shared" si="48"/>
        <v>14.46</v>
      </c>
      <c r="O364" s="48">
        <f t="shared" ca="1" si="49"/>
        <v>167100</v>
      </c>
    </row>
    <row r="365" spans="1:15" x14ac:dyDescent="0.25">
      <c r="A365">
        <v>350</v>
      </c>
      <c r="B365" s="84">
        <v>41507</v>
      </c>
      <c r="C365" s="47">
        <v>14.31</v>
      </c>
      <c r="D365" s="47">
        <v>14.36</v>
      </c>
      <c r="E365" s="47">
        <v>14.16</v>
      </c>
      <c r="F365" s="47">
        <v>14.27</v>
      </c>
      <c r="G365" s="48">
        <v>151700</v>
      </c>
      <c r="H365" s="47">
        <v>14.19</v>
      </c>
      <c r="I365" s="51">
        <f t="shared" si="43"/>
        <v>0.99439383321653818</v>
      </c>
      <c r="J365" s="51">
        <f t="shared" ca="1" si="44"/>
        <v>1</v>
      </c>
      <c r="K365" s="47">
        <f t="shared" si="45"/>
        <v>14.23</v>
      </c>
      <c r="L365" s="47">
        <f t="shared" si="46"/>
        <v>14.28</v>
      </c>
      <c r="M365" s="47">
        <f t="shared" si="47"/>
        <v>14.08</v>
      </c>
      <c r="N365" s="47">
        <f t="shared" si="48"/>
        <v>14.19</v>
      </c>
      <c r="O365" s="48">
        <f t="shared" ca="1" si="49"/>
        <v>151700</v>
      </c>
    </row>
    <row r="366" spans="1:15" x14ac:dyDescent="0.25">
      <c r="A366">
        <v>351</v>
      </c>
      <c r="B366" s="84">
        <v>41506</v>
      </c>
      <c r="C366" s="47">
        <v>14.25</v>
      </c>
      <c r="D366" s="47">
        <v>14.42</v>
      </c>
      <c r="E366" s="47">
        <v>14.19</v>
      </c>
      <c r="F366" s="47">
        <v>14.38</v>
      </c>
      <c r="G366" s="48">
        <v>92000</v>
      </c>
      <c r="H366" s="47">
        <v>14.29</v>
      </c>
      <c r="I366" s="51">
        <f t="shared" si="43"/>
        <v>0.99374130737134903</v>
      </c>
      <c r="J366" s="51">
        <f t="shared" ca="1" si="44"/>
        <v>1</v>
      </c>
      <c r="K366" s="47">
        <f t="shared" si="45"/>
        <v>14.16</v>
      </c>
      <c r="L366" s="47">
        <f t="shared" si="46"/>
        <v>14.33</v>
      </c>
      <c r="M366" s="47">
        <f t="shared" si="47"/>
        <v>14.1</v>
      </c>
      <c r="N366" s="47">
        <f t="shared" si="48"/>
        <v>14.29</v>
      </c>
      <c r="O366" s="48">
        <f t="shared" ca="1" si="49"/>
        <v>92000</v>
      </c>
    </row>
    <row r="367" spans="1:15" x14ac:dyDescent="0.25">
      <c r="A367">
        <v>352</v>
      </c>
      <c r="B367" s="84">
        <v>41505</v>
      </c>
      <c r="C367" s="47">
        <v>14.16</v>
      </c>
      <c r="D367" s="47">
        <v>14.28</v>
      </c>
      <c r="E367" s="47">
        <v>14.16</v>
      </c>
      <c r="F367" s="47">
        <v>14.24</v>
      </c>
      <c r="G367" s="48">
        <v>190600</v>
      </c>
      <c r="H367" s="47">
        <v>14.16</v>
      </c>
      <c r="I367" s="51">
        <f t="shared" si="43"/>
        <v>0.9943820224719101</v>
      </c>
      <c r="J367" s="51">
        <f t="shared" ca="1" si="44"/>
        <v>1</v>
      </c>
      <c r="K367" s="47">
        <f t="shared" si="45"/>
        <v>14.08</v>
      </c>
      <c r="L367" s="47">
        <f t="shared" si="46"/>
        <v>14.2</v>
      </c>
      <c r="M367" s="47">
        <f t="shared" si="47"/>
        <v>14.08</v>
      </c>
      <c r="N367" s="47">
        <f t="shared" si="48"/>
        <v>14.16</v>
      </c>
      <c r="O367" s="48">
        <f t="shared" ca="1" si="49"/>
        <v>190600</v>
      </c>
    </row>
    <row r="368" spans="1:15" x14ac:dyDescent="0.25">
      <c r="A368">
        <v>353</v>
      </c>
      <c r="B368" s="84">
        <v>41502</v>
      </c>
      <c r="C368" s="47">
        <v>14.16</v>
      </c>
      <c r="D368" s="47">
        <v>14.24</v>
      </c>
      <c r="E368" s="47">
        <v>14.11</v>
      </c>
      <c r="F368" s="47">
        <v>14.19</v>
      </c>
      <c r="G368" s="48">
        <v>245000</v>
      </c>
      <c r="H368" s="47">
        <v>14.11</v>
      </c>
      <c r="I368" s="51">
        <f t="shared" si="43"/>
        <v>0.99436222692036647</v>
      </c>
      <c r="J368" s="51">
        <f t="shared" ca="1" si="44"/>
        <v>1</v>
      </c>
      <c r="K368" s="47">
        <f t="shared" si="45"/>
        <v>14.08</v>
      </c>
      <c r="L368" s="47">
        <f t="shared" si="46"/>
        <v>14.16</v>
      </c>
      <c r="M368" s="47">
        <f t="shared" si="47"/>
        <v>14.03</v>
      </c>
      <c r="N368" s="47">
        <f t="shared" si="48"/>
        <v>14.11</v>
      </c>
      <c r="O368" s="48">
        <f t="shared" ca="1" si="49"/>
        <v>245000</v>
      </c>
    </row>
    <row r="369" spans="1:15" x14ac:dyDescent="0.25">
      <c r="A369">
        <v>354</v>
      </c>
      <c r="B369" s="84">
        <v>41501</v>
      </c>
      <c r="C369" s="47">
        <v>14.27</v>
      </c>
      <c r="D369" s="47">
        <v>14.27</v>
      </c>
      <c r="E369" s="47">
        <v>14.08</v>
      </c>
      <c r="F369" s="47">
        <v>14.15</v>
      </c>
      <c r="G369" s="48">
        <v>195400</v>
      </c>
      <c r="H369" s="47">
        <v>14.07</v>
      </c>
      <c r="I369" s="51">
        <f t="shared" si="43"/>
        <v>0.99434628975265016</v>
      </c>
      <c r="J369" s="51">
        <f t="shared" ca="1" si="44"/>
        <v>1</v>
      </c>
      <c r="K369" s="47">
        <f t="shared" si="45"/>
        <v>14.19</v>
      </c>
      <c r="L369" s="47">
        <f t="shared" si="46"/>
        <v>14.19</v>
      </c>
      <c r="M369" s="47">
        <f t="shared" si="47"/>
        <v>14</v>
      </c>
      <c r="N369" s="47">
        <f t="shared" si="48"/>
        <v>14.07</v>
      </c>
      <c r="O369" s="48">
        <f t="shared" ca="1" si="49"/>
        <v>195400</v>
      </c>
    </row>
    <row r="370" spans="1:15" x14ac:dyDescent="0.25">
      <c r="A370">
        <v>355</v>
      </c>
      <c r="B370" s="84">
        <v>41500</v>
      </c>
      <c r="C370" s="47">
        <v>14.46</v>
      </c>
      <c r="D370" s="47">
        <v>14.66</v>
      </c>
      <c r="E370" s="47">
        <v>14.16</v>
      </c>
      <c r="F370" s="47">
        <v>14.37</v>
      </c>
      <c r="G370" s="48">
        <v>519000</v>
      </c>
      <c r="H370" s="47">
        <v>14.28</v>
      </c>
      <c r="I370" s="51">
        <f t="shared" si="43"/>
        <v>0.99373695198329859</v>
      </c>
      <c r="J370" s="51">
        <f t="shared" ca="1" si="44"/>
        <v>1</v>
      </c>
      <c r="K370" s="47">
        <f t="shared" si="45"/>
        <v>14.37</v>
      </c>
      <c r="L370" s="47">
        <f t="shared" si="46"/>
        <v>14.57</v>
      </c>
      <c r="M370" s="47">
        <f t="shared" si="47"/>
        <v>14.07</v>
      </c>
      <c r="N370" s="47">
        <f t="shared" si="48"/>
        <v>14.28</v>
      </c>
      <c r="O370" s="48">
        <f t="shared" ca="1" si="49"/>
        <v>519000</v>
      </c>
    </row>
    <row r="371" spans="1:15" x14ac:dyDescent="0.25">
      <c r="A371">
        <v>356</v>
      </c>
      <c r="B371" s="84">
        <v>41499</v>
      </c>
      <c r="C371" s="47">
        <v>14.58</v>
      </c>
      <c r="D371" s="47">
        <v>14.66</v>
      </c>
      <c r="E371" s="47">
        <v>14.38</v>
      </c>
      <c r="F371" s="47">
        <v>14.45</v>
      </c>
      <c r="G371" s="48">
        <v>370300</v>
      </c>
      <c r="H371" s="47">
        <v>14.36</v>
      </c>
      <c r="I371" s="51">
        <f t="shared" si="43"/>
        <v>0.99377162629757787</v>
      </c>
      <c r="J371" s="51">
        <f t="shared" ca="1" si="44"/>
        <v>1</v>
      </c>
      <c r="K371" s="47">
        <f t="shared" si="45"/>
        <v>14.49</v>
      </c>
      <c r="L371" s="47">
        <f t="shared" si="46"/>
        <v>14.57</v>
      </c>
      <c r="M371" s="47">
        <f t="shared" si="47"/>
        <v>14.29</v>
      </c>
      <c r="N371" s="47">
        <f t="shared" si="48"/>
        <v>14.36</v>
      </c>
      <c r="O371" s="48">
        <f t="shared" ca="1" si="49"/>
        <v>370300</v>
      </c>
    </row>
    <row r="372" spans="1:15" x14ac:dyDescent="0.25">
      <c r="A372">
        <v>357</v>
      </c>
      <c r="B372" s="84">
        <v>41498</v>
      </c>
      <c r="C372" s="47">
        <v>14.39</v>
      </c>
      <c r="D372" s="47">
        <v>14.57</v>
      </c>
      <c r="E372" s="47">
        <v>14.35</v>
      </c>
      <c r="F372" s="47">
        <v>14.56</v>
      </c>
      <c r="G372" s="48">
        <v>106300</v>
      </c>
      <c r="H372" s="47">
        <v>14.47</v>
      </c>
      <c r="I372" s="51">
        <f t="shared" si="43"/>
        <v>0.99381868131868134</v>
      </c>
      <c r="J372" s="51">
        <f t="shared" ca="1" si="44"/>
        <v>1</v>
      </c>
      <c r="K372" s="47">
        <f t="shared" si="45"/>
        <v>14.3</v>
      </c>
      <c r="L372" s="47">
        <f t="shared" si="46"/>
        <v>14.48</v>
      </c>
      <c r="M372" s="47">
        <f t="shared" si="47"/>
        <v>14.26</v>
      </c>
      <c r="N372" s="47">
        <f t="shared" si="48"/>
        <v>14.47</v>
      </c>
      <c r="O372" s="48">
        <f t="shared" ca="1" si="49"/>
        <v>106300</v>
      </c>
    </row>
    <row r="373" spans="1:15" x14ac:dyDescent="0.25">
      <c r="A373">
        <v>358</v>
      </c>
      <c r="B373" s="84">
        <v>41495</v>
      </c>
      <c r="C373" s="47">
        <v>14.51</v>
      </c>
      <c r="D373" s="47">
        <v>14.59</v>
      </c>
      <c r="E373" s="47">
        <v>14.39</v>
      </c>
      <c r="F373" s="47">
        <v>14.45</v>
      </c>
      <c r="G373" s="48">
        <v>208000</v>
      </c>
      <c r="H373" s="47">
        <v>14.36</v>
      </c>
      <c r="I373" s="51">
        <f t="shared" si="43"/>
        <v>0.99377162629757787</v>
      </c>
      <c r="J373" s="51">
        <f t="shared" ca="1" si="44"/>
        <v>1</v>
      </c>
      <c r="K373" s="47">
        <f t="shared" si="45"/>
        <v>14.42</v>
      </c>
      <c r="L373" s="47">
        <f t="shared" si="46"/>
        <v>14.5</v>
      </c>
      <c r="M373" s="47">
        <f t="shared" si="47"/>
        <v>14.3</v>
      </c>
      <c r="N373" s="47">
        <f t="shared" si="48"/>
        <v>14.36</v>
      </c>
      <c r="O373" s="48">
        <f t="shared" ca="1" si="49"/>
        <v>208000</v>
      </c>
    </row>
    <row r="374" spans="1:15" x14ac:dyDescent="0.25">
      <c r="A374">
        <v>359</v>
      </c>
      <c r="B374" s="84">
        <v>41494</v>
      </c>
      <c r="C374" s="47">
        <v>14.49</v>
      </c>
      <c r="D374" s="47">
        <v>14.64</v>
      </c>
      <c r="E374" s="47">
        <v>14.45</v>
      </c>
      <c r="F374" s="47">
        <v>14.57</v>
      </c>
      <c r="G374" s="48">
        <v>159500</v>
      </c>
      <c r="H374" s="47">
        <v>14.48</v>
      </c>
      <c r="I374" s="51">
        <f t="shared" si="43"/>
        <v>0.99382292381606041</v>
      </c>
      <c r="J374" s="51">
        <f t="shared" ca="1" si="44"/>
        <v>1</v>
      </c>
      <c r="K374" s="47">
        <f t="shared" si="45"/>
        <v>14.4</v>
      </c>
      <c r="L374" s="47">
        <f t="shared" si="46"/>
        <v>14.55</v>
      </c>
      <c r="M374" s="47">
        <f t="shared" si="47"/>
        <v>14.36</v>
      </c>
      <c r="N374" s="47">
        <f t="shared" si="48"/>
        <v>14.48</v>
      </c>
      <c r="O374" s="48">
        <f t="shared" ca="1" si="49"/>
        <v>159500</v>
      </c>
    </row>
    <row r="375" spans="1:15" x14ac:dyDescent="0.25">
      <c r="A375">
        <v>360</v>
      </c>
      <c r="B375" s="84">
        <v>41493</v>
      </c>
      <c r="C375" s="47">
        <v>14.43</v>
      </c>
      <c r="D375" s="47">
        <v>14.44</v>
      </c>
      <c r="E375" s="47">
        <v>14.24</v>
      </c>
      <c r="F375" s="47">
        <v>14.42</v>
      </c>
      <c r="G375" s="48">
        <v>217300</v>
      </c>
      <c r="H375" s="47">
        <v>14.33</v>
      </c>
      <c r="I375" s="51">
        <f t="shared" si="43"/>
        <v>0.99375866851595007</v>
      </c>
      <c r="J375" s="51">
        <f t="shared" ca="1" si="44"/>
        <v>1</v>
      </c>
      <c r="K375" s="47">
        <f t="shared" si="45"/>
        <v>14.34</v>
      </c>
      <c r="L375" s="47">
        <f t="shared" si="46"/>
        <v>14.35</v>
      </c>
      <c r="M375" s="47">
        <f t="shared" si="47"/>
        <v>14.15</v>
      </c>
      <c r="N375" s="47">
        <f t="shared" si="48"/>
        <v>14.33</v>
      </c>
      <c r="O375" s="48">
        <f t="shared" ca="1" si="49"/>
        <v>217300</v>
      </c>
    </row>
    <row r="376" spans="1:15" x14ac:dyDescent="0.25">
      <c r="A376">
        <v>361</v>
      </c>
      <c r="B376" s="84">
        <v>41492</v>
      </c>
      <c r="C376" s="47">
        <v>14.61</v>
      </c>
      <c r="D376" s="47">
        <v>14.66</v>
      </c>
      <c r="E376" s="47">
        <v>14.37</v>
      </c>
      <c r="F376" s="47">
        <v>14.43</v>
      </c>
      <c r="G376" s="48">
        <v>215300</v>
      </c>
      <c r="H376" s="47">
        <v>14.34</v>
      </c>
      <c r="I376" s="51">
        <f t="shared" si="43"/>
        <v>0.99376299376299382</v>
      </c>
      <c r="J376" s="51">
        <f t="shared" ca="1" si="44"/>
        <v>1</v>
      </c>
      <c r="K376" s="47">
        <f t="shared" si="45"/>
        <v>14.52</v>
      </c>
      <c r="L376" s="47">
        <f t="shared" si="46"/>
        <v>14.57</v>
      </c>
      <c r="M376" s="47">
        <f t="shared" si="47"/>
        <v>14.28</v>
      </c>
      <c r="N376" s="47">
        <f t="shared" si="48"/>
        <v>14.34</v>
      </c>
      <c r="O376" s="48">
        <f t="shared" ca="1" si="49"/>
        <v>215300</v>
      </c>
    </row>
    <row r="377" spans="1:15" x14ac:dyDescent="0.25">
      <c r="A377">
        <v>362</v>
      </c>
      <c r="B377" s="84">
        <v>41491</v>
      </c>
      <c r="C377" s="47">
        <v>14.7</v>
      </c>
      <c r="D377" s="47">
        <v>14.75</v>
      </c>
      <c r="E377" s="47">
        <v>14.6</v>
      </c>
      <c r="F377" s="47">
        <v>14.64</v>
      </c>
      <c r="G377" s="48">
        <v>315800</v>
      </c>
      <c r="H377" s="47">
        <v>14.55</v>
      </c>
      <c r="I377" s="51">
        <f t="shared" si="43"/>
        <v>0.99385245901639341</v>
      </c>
      <c r="J377" s="51">
        <f t="shared" ca="1" si="44"/>
        <v>1</v>
      </c>
      <c r="K377" s="47">
        <f t="shared" si="45"/>
        <v>14.61</v>
      </c>
      <c r="L377" s="47">
        <f t="shared" si="46"/>
        <v>14.66</v>
      </c>
      <c r="M377" s="47">
        <f t="shared" si="47"/>
        <v>14.51</v>
      </c>
      <c r="N377" s="47">
        <f t="shared" si="48"/>
        <v>14.55</v>
      </c>
      <c r="O377" s="48">
        <f t="shared" ca="1" si="49"/>
        <v>315800</v>
      </c>
    </row>
    <row r="378" spans="1:15" x14ac:dyDescent="0.25">
      <c r="A378">
        <v>363</v>
      </c>
      <c r="B378" s="84">
        <v>41488</v>
      </c>
      <c r="C378" s="47">
        <v>14.96</v>
      </c>
      <c r="D378" s="47">
        <v>14.96</v>
      </c>
      <c r="E378" s="47">
        <v>14.67</v>
      </c>
      <c r="F378" s="47">
        <v>14.73</v>
      </c>
      <c r="G378" s="48">
        <v>359600</v>
      </c>
      <c r="H378" s="47">
        <v>14.64</v>
      </c>
      <c r="I378" s="51">
        <f t="shared" si="43"/>
        <v>0.99389002036659879</v>
      </c>
      <c r="J378" s="51">
        <f t="shared" ca="1" si="44"/>
        <v>1</v>
      </c>
      <c r="K378" s="47">
        <f t="shared" si="45"/>
        <v>14.87</v>
      </c>
      <c r="L378" s="47">
        <f t="shared" si="46"/>
        <v>14.87</v>
      </c>
      <c r="M378" s="47">
        <f t="shared" si="47"/>
        <v>14.58</v>
      </c>
      <c r="N378" s="47">
        <f t="shared" si="48"/>
        <v>14.64</v>
      </c>
      <c r="O378" s="48">
        <f t="shared" ca="1" si="49"/>
        <v>359600</v>
      </c>
    </row>
    <row r="379" spans="1:15" x14ac:dyDescent="0.25">
      <c r="A379">
        <v>364</v>
      </c>
      <c r="B379" s="84">
        <v>41487</v>
      </c>
      <c r="C379" s="47">
        <v>14.77</v>
      </c>
      <c r="D379" s="47">
        <v>15.09</v>
      </c>
      <c r="E379" s="47">
        <v>14.77</v>
      </c>
      <c r="F379" s="47">
        <v>15.05</v>
      </c>
      <c r="G379" s="48">
        <v>442600</v>
      </c>
      <c r="H379" s="47">
        <v>14.96</v>
      </c>
      <c r="I379" s="51">
        <f t="shared" si="43"/>
        <v>0.99401993355481733</v>
      </c>
      <c r="J379" s="51">
        <f t="shared" ca="1" si="44"/>
        <v>1</v>
      </c>
      <c r="K379" s="47">
        <f t="shared" si="45"/>
        <v>14.68</v>
      </c>
      <c r="L379" s="47">
        <f t="shared" si="46"/>
        <v>15</v>
      </c>
      <c r="M379" s="47">
        <f t="shared" si="47"/>
        <v>14.68</v>
      </c>
      <c r="N379" s="47">
        <f t="shared" si="48"/>
        <v>14.96</v>
      </c>
      <c r="O379" s="48">
        <f t="shared" ca="1" si="49"/>
        <v>442600</v>
      </c>
    </row>
    <row r="380" spans="1:15" x14ac:dyDescent="0.25">
      <c r="A380">
        <v>365</v>
      </c>
      <c r="B380" s="84">
        <v>41486</v>
      </c>
      <c r="C380" s="47">
        <v>14.68</v>
      </c>
      <c r="D380" s="47">
        <v>14.82</v>
      </c>
      <c r="E380" s="47">
        <v>14.67</v>
      </c>
      <c r="F380" s="47">
        <v>14.72</v>
      </c>
      <c r="G380" s="48">
        <v>563600</v>
      </c>
      <c r="H380" s="47">
        <v>14.63</v>
      </c>
      <c r="I380" s="51">
        <f t="shared" si="43"/>
        <v>0.99388586956521741</v>
      </c>
      <c r="J380" s="51">
        <f t="shared" ca="1" si="44"/>
        <v>1</v>
      </c>
      <c r="K380" s="47">
        <f t="shared" si="45"/>
        <v>14.59</v>
      </c>
      <c r="L380" s="47">
        <f t="shared" si="46"/>
        <v>14.73</v>
      </c>
      <c r="M380" s="47">
        <f t="shared" si="47"/>
        <v>14.58</v>
      </c>
      <c r="N380" s="47">
        <f t="shared" si="48"/>
        <v>14.63</v>
      </c>
      <c r="O380" s="48">
        <f t="shared" ca="1" si="49"/>
        <v>563600</v>
      </c>
    </row>
    <row r="381" spans="1:15" x14ac:dyDescent="0.25">
      <c r="A381">
        <v>366</v>
      </c>
      <c r="B381" s="84">
        <v>41485</v>
      </c>
      <c r="C381" s="47">
        <v>14.67</v>
      </c>
      <c r="D381" s="47">
        <v>14.75</v>
      </c>
      <c r="E381" s="47">
        <v>14.51</v>
      </c>
      <c r="F381" s="47">
        <v>14.67</v>
      </c>
      <c r="G381" s="48">
        <v>233100</v>
      </c>
      <c r="H381" s="47">
        <v>14.58</v>
      </c>
      <c r="I381" s="51">
        <f t="shared" si="43"/>
        <v>0.99386503067484666</v>
      </c>
      <c r="J381" s="51">
        <f t="shared" ca="1" si="44"/>
        <v>1</v>
      </c>
      <c r="K381" s="47">
        <f t="shared" si="45"/>
        <v>14.58</v>
      </c>
      <c r="L381" s="47">
        <f t="shared" si="46"/>
        <v>14.66</v>
      </c>
      <c r="M381" s="47">
        <f t="shared" si="47"/>
        <v>14.42</v>
      </c>
      <c r="N381" s="47">
        <f t="shared" si="48"/>
        <v>14.58</v>
      </c>
      <c r="O381" s="48">
        <f t="shared" ca="1" si="49"/>
        <v>233100</v>
      </c>
    </row>
    <row r="382" spans="1:15" x14ac:dyDescent="0.25">
      <c r="A382">
        <v>367</v>
      </c>
      <c r="B382" s="84">
        <v>41484</v>
      </c>
      <c r="C382" s="47">
        <v>14.69</v>
      </c>
      <c r="D382" s="47">
        <v>14.79</v>
      </c>
      <c r="E382" s="47">
        <v>14.55</v>
      </c>
      <c r="F382" s="47">
        <v>14.64</v>
      </c>
      <c r="G382" s="48">
        <v>247100</v>
      </c>
      <c r="H382" s="47">
        <v>14.55</v>
      </c>
      <c r="I382" s="51">
        <f t="shared" si="43"/>
        <v>0.99385245901639341</v>
      </c>
      <c r="J382" s="51">
        <f t="shared" ca="1" si="44"/>
        <v>1</v>
      </c>
      <c r="K382" s="47">
        <f t="shared" si="45"/>
        <v>14.6</v>
      </c>
      <c r="L382" s="47">
        <f t="shared" si="46"/>
        <v>14.7</v>
      </c>
      <c r="M382" s="47">
        <f t="shared" si="47"/>
        <v>14.46</v>
      </c>
      <c r="N382" s="47">
        <f t="shared" si="48"/>
        <v>14.55</v>
      </c>
      <c r="O382" s="48">
        <f t="shared" ca="1" si="49"/>
        <v>247100</v>
      </c>
    </row>
    <row r="383" spans="1:15" x14ac:dyDescent="0.25">
      <c r="A383">
        <v>368</v>
      </c>
      <c r="B383" s="84">
        <v>41481</v>
      </c>
      <c r="C383" s="47">
        <v>14.65</v>
      </c>
      <c r="D383" s="47">
        <v>14.83</v>
      </c>
      <c r="E383" s="47">
        <v>14.65</v>
      </c>
      <c r="F383" s="47">
        <v>14.75</v>
      </c>
      <c r="G383" s="48">
        <v>137100</v>
      </c>
      <c r="H383" s="47">
        <v>14.66</v>
      </c>
      <c r="I383" s="51">
        <f t="shared" si="43"/>
        <v>0.99389830508474575</v>
      </c>
      <c r="J383" s="51">
        <f t="shared" ca="1" si="44"/>
        <v>1</v>
      </c>
      <c r="K383" s="47">
        <f t="shared" si="45"/>
        <v>14.56</v>
      </c>
      <c r="L383" s="47">
        <f t="shared" si="46"/>
        <v>14.74</v>
      </c>
      <c r="M383" s="47">
        <f t="shared" si="47"/>
        <v>14.56</v>
      </c>
      <c r="N383" s="47">
        <f t="shared" si="48"/>
        <v>14.66</v>
      </c>
      <c r="O383" s="48">
        <f t="shared" ca="1" si="49"/>
        <v>137100</v>
      </c>
    </row>
    <row r="384" spans="1:15" x14ac:dyDescent="0.25">
      <c r="A384">
        <v>369</v>
      </c>
      <c r="B384" s="84">
        <v>41480</v>
      </c>
      <c r="C384" s="47">
        <v>14.6</v>
      </c>
      <c r="D384" s="47">
        <v>14.82</v>
      </c>
      <c r="E384" s="47">
        <v>14.52</v>
      </c>
      <c r="F384" s="47">
        <v>14.74</v>
      </c>
      <c r="G384" s="48">
        <v>407000</v>
      </c>
      <c r="H384" s="47">
        <v>14.65</v>
      </c>
      <c r="I384" s="51">
        <f t="shared" si="43"/>
        <v>0.99389416553595655</v>
      </c>
      <c r="J384" s="51">
        <f t="shared" ca="1" si="44"/>
        <v>1</v>
      </c>
      <c r="K384" s="47">
        <f t="shared" si="45"/>
        <v>14.51</v>
      </c>
      <c r="L384" s="47">
        <f t="shared" si="46"/>
        <v>14.73</v>
      </c>
      <c r="M384" s="47">
        <f t="shared" si="47"/>
        <v>14.43</v>
      </c>
      <c r="N384" s="47">
        <f t="shared" si="48"/>
        <v>14.65</v>
      </c>
      <c r="O384" s="48">
        <f t="shared" ca="1" si="49"/>
        <v>407000</v>
      </c>
    </row>
    <row r="385" spans="1:15" x14ac:dyDescent="0.25">
      <c r="A385">
        <v>370</v>
      </c>
      <c r="B385" s="84">
        <v>41479</v>
      </c>
      <c r="C385" s="47">
        <v>14.75</v>
      </c>
      <c r="D385" s="47">
        <v>14.88</v>
      </c>
      <c r="E385" s="47">
        <v>14.56</v>
      </c>
      <c r="F385" s="47">
        <v>14.58</v>
      </c>
      <c r="G385" s="48">
        <v>278000</v>
      </c>
      <c r="H385" s="47">
        <v>14.49</v>
      </c>
      <c r="I385" s="51">
        <f t="shared" si="43"/>
        <v>0.99382716049382713</v>
      </c>
      <c r="J385" s="51">
        <f t="shared" ca="1" si="44"/>
        <v>1</v>
      </c>
      <c r="K385" s="47">
        <f t="shared" si="45"/>
        <v>14.66</v>
      </c>
      <c r="L385" s="47">
        <f t="shared" si="46"/>
        <v>14.79</v>
      </c>
      <c r="M385" s="47">
        <f t="shared" si="47"/>
        <v>14.47</v>
      </c>
      <c r="N385" s="47">
        <f t="shared" si="48"/>
        <v>14.49</v>
      </c>
      <c r="O385" s="48">
        <f t="shared" ca="1" si="49"/>
        <v>278000</v>
      </c>
    </row>
    <row r="386" spans="1:15" x14ac:dyDescent="0.25">
      <c r="A386">
        <v>371</v>
      </c>
      <c r="B386" s="84">
        <v>41478</v>
      </c>
      <c r="C386" s="47">
        <v>14.84</v>
      </c>
      <c r="D386" s="47">
        <v>14.89</v>
      </c>
      <c r="E386" s="47">
        <v>14.68</v>
      </c>
      <c r="F386" s="47">
        <v>14.69</v>
      </c>
      <c r="G386" s="48">
        <v>525500</v>
      </c>
      <c r="H386" s="47">
        <v>14.6</v>
      </c>
      <c r="I386" s="51">
        <f t="shared" si="43"/>
        <v>0.99387338325391428</v>
      </c>
      <c r="J386" s="51">
        <f t="shared" ca="1" si="44"/>
        <v>1</v>
      </c>
      <c r="K386" s="47">
        <f t="shared" si="45"/>
        <v>14.75</v>
      </c>
      <c r="L386" s="47">
        <f t="shared" si="46"/>
        <v>14.8</v>
      </c>
      <c r="M386" s="47">
        <f t="shared" si="47"/>
        <v>14.59</v>
      </c>
      <c r="N386" s="47">
        <f t="shared" si="48"/>
        <v>14.6</v>
      </c>
      <c r="O386" s="48">
        <f t="shared" ca="1" si="49"/>
        <v>525500</v>
      </c>
    </row>
    <row r="387" spans="1:15" x14ac:dyDescent="0.25">
      <c r="A387">
        <v>372</v>
      </c>
      <c r="B387" s="84">
        <v>41477</v>
      </c>
      <c r="C387" s="47">
        <v>14.68</v>
      </c>
      <c r="D387" s="47">
        <v>14.97</v>
      </c>
      <c r="E387" s="47">
        <v>14.68</v>
      </c>
      <c r="F387" s="47">
        <v>14.76</v>
      </c>
      <c r="G387" s="48">
        <v>360200</v>
      </c>
      <c r="H387" s="47">
        <v>14.67</v>
      </c>
      <c r="I387" s="51">
        <f t="shared" si="43"/>
        <v>0.99390243902439024</v>
      </c>
      <c r="J387" s="51">
        <f t="shared" ca="1" si="44"/>
        <v>1</v>
      </c>
      <c r="K387" s="47">
        <f t="shared" si="45"/>
        <v>14.59</v>
      </c>
      <c r="L387" s="47">
        <f t="shared" si="46"/>
        <v>14.88</v>
      </c>
      <c r="M387" s="47">
        <f t="shared" si="47"/>
        <v>14.59</v>
      </c>
      <c r="N387" s="47">
        <f t="shared" si="48"/>
        <v>14.67</v>
      </c>
      <c r="O387" s="48">
        <f t="shared" ca="1" si="49"/>
        <v>360200</v>
      </c>
    </row>
    <row r="388" spans="1:15" x14ac:dyDescent="0.25">
      <c r="A388">
        <v>373</v>
      </c>
      <c r="B388" s="84">
        <v>41474</v>
      </c>
      <c r="C388" s="47">
        <v>14.72</v>
      </c>
      <c r="D388" s="47">
        <v>14.99</v>
      </c>
      <c r="E388" s="47">
        <v>14.69</v>
      </c>
      <c r="F388" s="47">
        <v>14.8</v>
      </c>
      <c r="G388" s="48">
        <v>294900</v>
      </c>
      <c r="H388" s="47">
        <v>14.71</v>
      </c>
      <c r="I388" s="51">
        <f t="shared" si="43"/>
        <v>0.99391891891891893</v>
      </c>
      <c r="J388" s="51">
        <f t="shared" ca="1" si="44"/>
        <v>1</v>
      </c>
      <c r="K388" s="47">
        <f t="shared" si="45"/>
        <v>14.63</v>
      </c>
      <c r="L388" s="47">
        <f t="shared" si="46"/>
        <v>14.9</v>
      </c>
      <c r="M388" s="47">
        <f t="shared" si="47"/>
        <v>14.6</v>
      </c>
      <c r="N388" s="47">
        <f t="shared" si="48"/>
        <v>14.71</v>
      </c>
      <c r="O388" s="48">
        <f t="shared" ca="1" si="49"/>
        <v>294900</v>
      </c>
    </row>
    <row r="389" spans="1:15" x14ac:dyDescent="0.25">
      <c r="A389">
        <v>374</v>
      </c>
      <c r="B389" s="84">
        <v>41473</v>
      </c>
      <c r="C389" s="47">
        <v>14.68</v>
      </c>
      <c r="D389" s="47">
        <v>14.86</v>
      </c>
      <c r="E389" s="47">
        <v>14.67</v>
      </c>
      <c r="F389" s="47">
        <v>14.78</v>
      </c>
      <c r="G389" s="48">
        <v>160300</v>
      </c>
      <c r="H389" s="47">
        <v>14.69</v>
      </c>
      <c r="I389" s="51">
        <f t="shared" si="43"/>
        <v>0.99391069012178623</v>
      </c>
      <c r="J389" s="51">
        <f t="shared" ca="1" si="44"/>
        <v>1</v>
      </c>
      <c r="K389" s="47">
        <f t="shared" si="45"/>
        <v>14.59</v>
      </c>
      <c r="L389" s="47">
        <f t="shared" si="46"/>
        <v>14.77</v>
      </c>
      <c r="M389" s="47">
        <f t="shared" si="47"/>
        <v>14.58</v>
      </c>
      <c r="N389" s="47">
        <f t="shared" si="48"/>
        <v>14.69</v>
      </c>
      <c r="O389" s="48">
        <f t="shared" ca="1" si="49"/>
        <v>160300</v>
      </c>
    </row>
    <row r="390" spans="1:15" x14ac:dyDescent="0.25">
      <c r="A390">
        <v>375</v>
      </c>
      <c r="B390" s="84">
        <v>41472</v>
      </c>
      <c r="C390" s="47">
        <v>14.71</v>
      </c>
      <c r="D390" s="47">
        <v>14.8</v>
      </c>
      <c r="E390" s="47">
        <v>14.6</v>
      </c>
      <c r="F390" s="47">
        <v>14.69</v>
      </c>
      <c r="G390" s="48">
        <v>386000</v>
      </c>
      <c r="H390" s="47">
        <v>14.6</v>
      </c>
      <c r="I390" s="51">
        <f t="shared" si="43"/>
        <v>0.99387338325391428</v>
      </c>
      <c r="J390" s="51">
        <f t="shared" ca="1" si="44"/>
        <v>1</v>
      </c>
      <c r="K390" s="47">
        <f t="shared" si="45"/>
        <v>14.62</v>
      </c>
      <c r="L390" s="47">
        <f t="shared" si="46"/>
        <v>14.71</v>
      </c>
      <c r="M390" s="47">
        <f t="shared" si="47"/>
        <v>14.51</v>
      </c>
      <c r="N390" s="47">
        <f t="shared" si="48"/>
        <v>14.6</v>
      </c>
      <c r="O390" s="48">
        <f t="shared" ca="1" si="49"/>
        <v>386000</v>
      </c>
    </row>
    <row r="391" spans="1:15" x14ac:dyDescent="0.25">
      <c r="A391">
        <v>376</v>
      </c>
      <c r="B391" s="84">
        <v>41471</v>
      </c>
      <c r="C391" s="47">
        <v>14.69</v>
      </c>
      <c r="D391" s="47">
        <v>14.74</v>
      </c>
      <c r="E391" s="47">
        <v>14.57</v>
      </c>
      <c r="F391" s="47">
        <v>14.67</v>
      </c>
      <c r="G391" s="48">
        <v>266300</v>
      </c>
      <c r="H391" s="47">
        <v>14.58</v>
      </c>
      <c r="I391" s="51">
        <f t="shared" si="43"/>
        <v>0.99386503067484666</v>
      </c>
      <c r="J391" s="51">
        <f t="shared" ca="1" si="44"/>
        <v>1</v>
      </c>
      <c r="K391" s="47">
        <f t="shared" si="45"/>
        <v>14.6</v>
      </c>
      <c r="L391" s="47">
        <f t="shared" si="46"/>
        <v>14.65</v>
      </c>
      <c r="M391" s="47">
        <f t="shared" si="47"/>
        <v>14.48</v>
      </c>
      <c r="N391" s="47">
        <f t="shared" si="48"/>
        <v>14.58</v>
      </c>
      <c r="O391" s="48">
        <f t="shared" ca="1" si="49"/>
        <v>266300</v>
      </c>
    </row>
    <row r="392" spans="1:15" x14ac:dyDescent="0.25">
      <c r="A392">
        <v>377</v>
      </c>
      <c r="B392" s="84">
        <v>41470</v>
      </c>
      <c r="C392" s="47">
        <v>14.51</v>
      </c>
      <c r="D392" s="47">
        <v>14.72</v>
      </c>
      <c r="E392" s="47">
        <v>14.47</v>
      </c>
      <c r="F392" s="47">
        <v>14.69</v>
      </c>
      <c r="G392" s="48">
        <v>276100</v>
      </c>
      <c r="H392" s="47">
        <v>14.6</v>
      </c>
      <c r="I392" s="51">
        <f t="shared" si="43"/>
        <v>0.99387338325391428</v>
      </c>
      <c r="J392" s="51">
        <f t="shared" ca="1" si="44"/>
        <v>1</v>
      </c>
      <c r="K392" s="47">
        <f t="shared" si="45"/>
        <v>14.42</v>
      </c>
      <c r="L392" s="47">
        <f t="shared" si="46"/>
        <v>14.63</v>
      </c>
      <c r="M392" s="47">
        <f t="shared" si="47"/>
        <v>14.38</v>
      </c>
      <c r="N392" s="47">
        <f t="shared" si="48"/>
        <v>14.6</v>
      </c>
      <c r="O392" s="48">
        <f t="shared" ca="1" si="49"/>
        <v>276100</v>
      </c>
    </row>
    <row r="393" spans="1:15" x14ac:dyDescent="0.25">
      <c r="A393">
        <v>378</v>
      </c>
      <c r="B393" s="84">
        <v>41467</v>
      </c>
      <c r="C393" s="47">
        <v>14.64</v>
      </c>
      <c r="D393" s="47">
        <v>14.66</v>
      </c>
      <c r="E393" s="47">
        <v>14.5</v>
      </c>
      <c r="F393" s="47">
        <v>14.53</v>
      </c>
      <c r="G393" s="48">
        <v>222300</v>
      </c>
      <c r="H393" s="47">
        <v>14.44</v>
      </c>
      <c r="I393" s="51">
        <f t="shared" si="43"/>
        <v>0.99380591878871305</v>
      </c>
      <c r="J393" s="51">
        <f t="shared" ca="1" si="44"/>
        <v>1</v>
      </c>
      <c r="K393" s="47">
        <f t="shared" si="45"/>
        <v>14.55</v>
      </c>
      <c r="L393" s="47">
        <f t="shared" si="46"/>
        <v>14.57</v>
      </c>
      <c r="M393" s="47">
        <f t="shared" si="47"/>
        <v>14.41</v>
      </c>
      <c r="N393" s="47">
        <f t="shared" si="48"/>
        <v>14.44</v>
      </c>
      <c r="O393" s="48">
        <f t="shared" ca="1" si="49"/>
        <v>222300</v>
      </c>
    </row>
    <row r="394" spans="1:15" x14ac:dyDescent="0.25">
      <c r="A394">
        <v>379</v>
      </c>
      <c r="B394" s="84">
        <v>41466</v>
      </c>
      <c r="C394" s="47">
        <v>14.52</v>
      </c>
      <c r="D394" s="47">
        <v>14.76</v>
      </c>
      <c r="E394" s="47">
        <v>14.5</v>
      </c>
      <c r="F394" s="47">
        <v>14.72</v>
      </c>
      <c r="G394" s="48">
        <v>248000</v>
      </c>
      <c r="H394" s="47">
        <v>14.63</v>
      </c>
      <c r="I394" s="51">
        <f t="shared" si="43"/>
        <v>0.99388586956521741</v>
      </c>
      <c r="J394" s="51">
        <f t="shared" ca="1" si="44"/>
        <v>1</v>
      </c>
      <c r="K394" s="47">
        <f t="shared" si="45"/>
        <v>14.43</v>
      </c>
      <c r="L394" s="47">
        <f t="shared" si="46"/>
        <v>14.67</v>
      </c>
      <c r="M394" s="47">
        <f t="shared" si="47"/>
        <v>14.41</v>
      </c>
      <c r="N394" s="47">
        <f t="shared" si="48"/>
        <v>14.63</v>
      </c>
      <c r="O394" s="48">
        <f t="shared" ca="1" si="49"/>
        <v>248000</v>
      </c>
    </row>
    <row r="395" spans="1:15" x14ac:dyDescent="0.25">
      <c r="A395">
        <v>380</v>
      </c>
      <c r="B395" s="84">
        <v>41465</v>
      </c>
      <c r="C395" s="47">
        <v>14.37</v>
      </c>
      <c r="D395" s="47">
        <v>14.56</v>
      </c>
      <c r="E395" s="47">
        <v>14.31</v>
      </c>
      <c r="F395" s="47">
        <v>14.46</v>
      </c>
      <c r="G395" s="48">
        <v>269400</v>
      </c>
      <c r="H395" s="47">
        <v>14.37</v>
      </c>
      <c r="I395" s="51">
        <f t="shared" si="43"/>
        <v>0.99377593360995842</v>
      </c>
      <c r="J395" s="51">
        <f t="shared" ca="1" si="44"/>
        <v>1</v>
      </c>
      <c r="K395" s="47">
        <f t="shared" si="45"/>
        <v>14.28</v>
      </c>
      <c r="L395" s="47">
        <f t="shared" si="46"/>
        <v>14.47</v>
      </c>
      <c r="M395" s="47">
        <f t="shared" si="47"/>
        <v>14.22</v>
      </c>
      <c r="N395" s="47">
        <f t="shared" si="48"/>
        <v>14.37</v>
      </c>
      <c r="O395" s="48">
        <f t="shared" ca="1" si="49"/>
        <v>269400</v>
      </c>
    </row>
    <row r="396" spans="1:15" x14ac:dyDescent="0.25">
      <c r="A396">
        <v>381</v>
      </c>
      <c r="B396" s="84">
        <v>41464</v>
      </c>
      <c r="C396" s="47">
        <v>14.35</v>
      </c>
      <c r="D396" s="47">
        <v>14.58</v>
      </c>
      <c r="E396" s="47">
        <v>14.26</v>
      </c>
      <c r="F396" s="47">
        <v>14.5</v>
      </c>
      <c r="G396" s="48">
        <v>233000</v>
      </c>
      <c r="H396" s="47">
        <v>14.41</v>
      </c>
      <c r="I396" s="51">
        <f t="shared" si="43"/>
        <v>0.99379310344827587</v>
      </c>
      <c r="J396" s="51">
        <f t="shared" ca="1" si="44"/>
        <v>1</v>
      </c>
      <c r="K396" s="47">
        <f t="shared" si="45"/>
        <v>14.26</v>
      </c>
      <c r="L396" s="47">
        <f t="shared" si="46"/>
        <v>14.49</v>
      </c>
      <c r="M396" s="47">
        <f t="shared" si="47"/>
        <v>14.17</v>
      </c>
      <c r="N396" s="47">
        <f t="shared" si="48"/>
        <v>14.41</v>
      </c>
      <c r="O396" s="48">
        <f t="shared" ca="1" si="49"/>
        <v>233000</v>
      </c>
    </row>
    <row r="397" spans="1:15" x14ac:dyDescent="0.25">
      <c r="A397">
        <v>382</v>
      </c>
      <c r="B397" s="84">
        <v>41463</v>
      </c>
      <c r="C397" s="47">
        <v>14.32</v>
      </c>
      <c r="D397" s="47">
        <v>14.35</v>
      </c>
      <c r="E397" s="47">
        <v>14.24</v>
      </c>
      <c r="F397" s="47">
        <v>14.3</v>
      </c>
      <c r="G397" s="48">
        <v>265800</v>
      </c>
      <c r="H397" s="47">
        <v>14.22</v>
      </c>
      <c r="I397" s="51">
        <f t="shared" si="43"/>
        <v>0.9944055944055944</v>
      </c>
      <c r="J397" s="51">
        <f t="shared" ca="1" si="44"/>
        <v>1</v>
      </c>
      <c r="K397" s="47">
        <f t="shared" si="45"/>
        <v>14.24</v>
      </c>
      <c r="L397" s="47">
        <f t="shared" si="46"/>
        <v>14.27</v>
      </c>
      <c r="M397" s="47">
        <f t="shared" si="47"/>
        <v>14.16</v>
      </c>
      <c r="N397" s="47">
        <f t="shared" si="48"/>
        <v>14.22</v>
      </c>
      <c r="O397" s="48">
        <f t="shared" ca="1" si="49"/>
        <v>265800</v>
      </c>
    </row>
    <row r="398" spans="1:15" x14ac:dyDescent="0.25">
      <c r="A398">
        <v>383</v>
      </c>
      <c r="B398" s="84">
        <v>41460</v>
      </c>
      <c r="C398" s="47">
        <v>14.17</v>
      </c>
      <c r="D398" s="47">
        <v>14.29</v>
      </c>
      <c r="E398" s="47">
        <v>13.99</v>
      </c>
      <c r="F398" s="47">
        <v>14.29</v>
      </c>
      <c r="G398" s="48">
        <v>199400</v>
      </c>
      <c r="H398" s="47">
        <v>14.21</v>
      </c>
      <c r="I398" s="51">
        <f t="shared" si="43"/>
        <v>0.99440167949615133</v>
      </c>
      <c r="J398" s="51">
        <f t="shared" ca="1" si="44"/>
        <v>1</v>
      </c>
      <c r="K398" s="47">
        <f t="shared" si="45"/>
        <v>14.09</v>
      </c>
      <c r="L398" s="47">
        <f t="shared" si="46"/>
        <v>14.21</v>
      </c>
      <c r="M398" s="47">
        <f t="shared" si="47"/>
        <v>13.91</v>
      </c>
      <c r="N398" s="47">
        <f t="shared" si="48"/>
        <v>14.21</v>
      </c>
      <c r="O398" s="48">
        <f t="shared" ca="1" si="49"/>
        <v>199400</v>
      </c>
    </row>
    <row r="399" spans="1:15" x14ac:dyDescent="0.25">
      <c r="A399">
        <v>384</v>
      </c>
      <c r="B399" s="84">
        <v>41458</v>
      </c>
      <c r="C399" s="47">
        <v>13.94</v>
      </c>
      <c r="D399" s="47">
        <v>14.04</v>
      </c>
      <c r="E399" s="47">
        <v>13.86</v>
      </c>
      <c r="F399" s="47">
        <v>14</v>
      </c>
      <c r="G399" s="48">
        <v>155300</v>
      </c>
      <c r="H399" s="47">
        <v>13.92</v>
      </c>
      <c r="I399" s="51">
        <f t="shared" si="43"/>
        <v>0.99428571428571433</v>
      </c>
      <c r="J399" s="51">
        <f t="shared" ca="1" si="44"/>
        <v>1</v>
      </c>
      <c r="K399" s="47">
        <f t="shared" si="45"/>
        <v>13.86</v>
      </c>
      <c r="L399" s="47">
        <f t="shared" si="46"/>
        <v>13.96</v>
      </c>
      <c r="M399" s="47">
        <f t="shared" si="47"/>
        <v>13.78</v>
      </c>
      <c r="N399" s="47">
        <f t="shared" si="48"/>
        <v>13.92</v>
      </c>
      <c r="O399" s="48">
        <f t="shared" ca="1" si="49"/>
        <v>155300</v>
      </c>
    </row>
    <row r="400" spans="1:15" x14ac:dyDescent="0.25">
      <c r="A400">
        <v>385</v>
      </c>
      <c r="B400" s="84">
        <v>41457</v>
      </c>
      <c r="C400" s="47">
        <v>14.14</v>
      </c>
      <c r="D400" s="47">
        <v>14.28</v>
      </c>
      <c r="E400" s="47">
        <v>13.94</v>
      </c>
      <c r="F400" s="47">
        <v>14.04</v>
      </c>
      <c r="G400" s="48">
        <v>306900</v>
      </c>
      <c r="H400" s="47">
        <v>13.96</v>
      </c>
      <c r="I400" s="51">
        <f t="shared" si="43"/>
        <v>0.9943019943019944</v>
      </c>
      <c r="J400" s="51">
        <f t="shared" ca="1" si="44"/>
        <v>1</v>
      </c>
      <c r="K400" s="47">
        <f t="shared" si="45"/>
        <v>14.06</v>
      </c>
      <c r="L400" s="47">
        <f t="shared" si="46"/>
        <v>14.2</v>
      </c>
      <c r="M400" s="47">
        <f t="shared" si="47"/>
        <v>13.86</v>
      </c>
      <c r="N400" s="47">
        <f t="shared" si="48"/>
        <v>13.96</v>
      </c>
      <c r="O400" s="48">
        <f t="shared" ca="1" si="49"/>
        <v>306900</v>
      </c>
    </row>
    <row r="401" spans="1:15" x14ac:dyDescent="0.25">
      <c r="A401">
        <v>386</v>
      </c>
      <c r="B401" s="84">
        <v>41456</v>
      </c>
      <c r="C401" s="47">
        <v>14.02</v>
      </c>
      <c r="D401" s="47">
        <v>14.19</v>
      </c>
      <c r="E401" s="47">
        <v>13.91</v>
      </c>
      <c r="F401" s="47">
        <v>14.17</v>
      </c>
      <c r="G401" s="48">
        <v>340200</v>
      </c>
      <c r="H401" s="47">
        <v>14.09</v>
      </c>
      <c r="I401" s="51">
        <f t="shared" ref="I401:I464" si="50">H401/F401</f>
        <v>0.99435426958362738</v>
      </c>
      <c r="J401" s="51">
        <f t="shared" ref="J401:J464" ca="1" si="51">INDEX(OFFSET($T$15,0,0,$S$13+1,1),MATCH(B401,OFFSET($Q$15,0,0,$S$13+1,1),-1))</f>
        <v>1</v>
      </c>
      <c r="K401" s="47">
        <f t="shared" ref="K401:K464" si="52">ROUND($I401*C401,2)</f>
        <v>13.94</v>
      </c>
      <c r="L401" s="47">
        <f t="shared" ref="L401:L464" si="53">ROUND($I401*D401,2)</f>
        <v>14.11</v>
      </c>
      <c r="M401" s="47">
        <f t="shared" ref="M401:M464" si="54">ROUND($I401*E401,2)</f>
        <v>13.83</v>
      </c>
      <c r="N401" s="47">
        <f t="shared" ref="N401:N464" si="55">ROUND($I401*F401,2)</f>
        <v>14.09</v>
      </c>
      <c r="O401" s="48">
        <f t="shared" ref="O401:O464" ca="1" si="56">G401*J401</f>
        <v>340200</v>
      </c>
    </row>
    <row r="402" spans="1:15" x14ac:dyDescent="0.25">
      <c r="A402">
        <v>387</v>
      </c>
      <c r="B402" s="84">
        <v>41453</v>
      </c>
      <c r="C402" s="47">
        <v>13.87</v>
      </c>
      <c r="D402" s="47">
        <v>13.99</v>
      </c>
      <c r="E402" s="47">
        <v>13.82</v>
      </c>
      <c r="F402" s="47">
        <v>13.88</v>
      </c>
      <c r="G402" s="48">
        <v>822900</v>
      </c>
      <c r="H402" s="47">
        <v>13.8</v>
      </c>
      <c r="I402" s="51">
        <f t="shared" si="50"/>
        <v>0.99423631123919309</v>
      </c>
      <c r="J402" s="51">
        <f t="shared" ca="1" si="51"/>
        <v>1</v>
      </c>
      <c r="K402" s="47">
        <f t="shared" si="52"/>
        <v>13.79</v>
      </c>
      <c r="L402" s="47">
        <f t="shared" si="53"/>
        <v>13.91</v>
      </c>
      <c r="M402" s="47">
        <f t="shared" si="54"/>
        <v>13.74</v>
      </c>
      <c r="N402" s="47">
        <f t="shared" si="55"/>
        <v>13.8</v>
      </c>
      <c r="O402" s="48">
        <f t="shared" ca="1" si="56"/>
        <v>822900</v>
      </c>
    </row>
    <row r="403" spans="1:15" x14ac:dyDescent="0.25">
      <c r="A403">
        <v>388</v>
      </c>
      <c r="B403" s="84">
        <v>41452</v>
      </c>
      <c r="C403" s="47">
        <v>13.87</v>
      </c>
      <c r="D403" s="47">
        <v>13.92</v>
      </c>
      <c r="E403" s="47">
        <v>13.76</v>
      </c>
      <c r="F403" s="47">
        <v>13.87</v>
      </c>
      <c r="G403" s="48">
        <v>250300</v>
      </c>
      <c r="H403" s="47">
        <v>13.79</v>
      </c>
      <c r="I403" s="51">
        <f t="shared" si="50"/>
        <v>0.99423215573179524</v>
      </c>
      <c r="J403" s="51">
        <f t="shared" ca="1" si="51"/>
        <v>1</v>
      </c>
      <c r="K403" s="47">
        <f t="shared" si="52"/>
        <v>13.79</v>
      </c>
      <c r="L403" s="47">
        <f t="shared" si="53"/>
        <v>13.84</v>
      </c>
      <c r="M403" s="47">
        <f t="shared" si="54"/>
        <v>13.68</v>
      </c>
      <c r="N403" s="47">
        <f t="shared" si="55"/>
        <v>13.79</v>
      </c>
      <c r="O403" s="48">
        <f t="shared" ca="1" si="56"/>
        <v>250300</v>
      </c>
    </row>
    <row r="404" spans="1:15" x14ac:dyDescent="0.25">
      <c r="A404">
        <v>389</v>
      </c>
      <c r="B404" s="84">
        <v>41451</v>
      </c>
      <c r="C404" s="47">
        <v>13.85</v>
      </c>
      <c r="D404" s="47">
        <v>13.86</v>
      </c>
      <c r="E404" s="47">
        <v>13.74</v>
      </c>
      <c r="F404" s="47">
        <v>13.81</v>
      </c>
      <c r="G404" s="48">
        <v>364500</v>
      </c>
      <c r="H404" s="47">
        <v>13.73</v>
      </c>
      <c r="I404" s="51">
        <f t="shared" si="50"/>
        <v>0.99420709630702386</v>
      </c>
      <c r="J404" s="51">
        <f t="shared" ca="1" si="51"/>
        <v>1</v>
      </c>
      <c r="K404" s="47">
        <f t="shared" si="52"/>
        <v>13.77</v>
      </c>
      <c r="L404" s="47">
        <f t="shared" si="53"/>
        <v>13.78</v>
      </c>
      <c r="M404" s="47">
        <f t="shared" si="54"/>
        <v>13.66</v>
      </c>
      <c r="N404" s="47">
        <f t="shared" si="55"/>
        <v>13.73</v>
      </c>
      <c r="O404" s="48">
        <f t="shared" ca="1" si="56"/>
        <v>364500</v>
      </c>
    </row>
    <row r="405" spans="1:15" x14ac:dyDescent="0.25">
      <c r="A405">
        <v>390</v>
      </c>
      <c r="B405" s="84">
        <v>41450</v>
      </c>
      <c r="C405" s="47">
        <v>13.93</v>
      </c>
      <c r="D405" s="47">
        <v>13.94</v>
      </c>
      <c r="E405" s="47">
        <v>13.73</v>
      </c>
      <c r="F405" s="47">
        <v>13.8</v>
      </c>
      <c r="G405" s="48">
        <v>299300</v>
      </c>
      <c r="H405" s="47">
        <v>13.72</v>
      </c>
      <c r="I405" s="51">
        <f t="shared" si="50"/>
        <v>0.99420289855072463</v>
      </c>
      <c r="J405" s="51">
        <f t="shared" ca="1" si="51"/>
        <v>1</v>
      </c>
      <c r="K405" s="47">
        <f t="shared" si="52"/>
        <v>13.85</v>
      </c>
      <c r="L405" s="47">
        <f t="shared" si="53"/>
        <v>13.86</v>
      </c>
      <c r="M405" s="47">
        <f t="shared" si="54"/>
        <v>13.65</v>
      </c>
      <c r="N405" s="47">
        <f t="shared" si="55"/>
        <v>13.72</v>
      </c>
      <c r="O405" s="48">
        <f t="shared" ca="1" si="56"/>
        <v>299300</v>
      </c>
    </row>
    <row r="406" spans="1:15" x14ac:dyDescent="0.25">
      <c r="A406">
        <v>391</v>
      </c>
      <c r="B406" s="84">
        <v>41449</v>
      </c>
      <c r="C406" s="47">
        <v>13.8</v>
      </c>
      <c r="D406" s="47">
        <v>13.91</v>
      </c>
      <c r="E406" s="47">
        <v>13.63</v>
      </c>
      <c r="F406" s="47">
        <v>13.86</v>
      </c>
      <c r="G406" s="48">
        <v>636100</v>
      </c>
      <c r="H406" s="47">
        <v>13.78</v>
      </c>
      <c r="I406" s="51">
        <f t="shared" si="50"/>
        <v>0.99422799422799424</v>
      </c>
      <c r="J406" s="51">
        <f t="shared" ca="1" si="51"/>
        <v>1</v>
      </c>
      <c r="K406" s="47">
        <f t="shared" si="52"/>
        <v>13.72</v>
      </c>
      <c r="L406" s="47">
        <f t="shared" si="53"/>
        <v>13.83</v>
      </c>
      <c r="M406" s="47">
        <f t="shared" si="54"/>
        <v>13.55</v>
      </c>
      <c r="N406" s="47">
        <f t="shared" si="55"/>
        <v>13.78</v>
      </c>
      <c r="O406" s="48">
        <f t="shared" ca="1" si="56"/>
        <v>636100</v>
      </c>
    </row>
    <row r="407" spans="1:15" x14ac:dyDescent="0.25">
      <c r="A407">
        <v>392</v>
      </c>
      <c r="B407" s="84">
        <v>41446</v>
      </c>
      <c r="C407" s="47">
        <v>13.9</v>
      </c>
      <c r="D407" s="47">
        <v>14</v>
      </c>
      <c r="E407" s="47">
        <v>13.69</v>
      </c>
      <c r="F407" s="47">
        <v>13.87</v>
      </c>
      <c r="G407" s="48">
        <v>715300</v>
      </c>
      <c r="H407" s="47">
        <v>13.79</v>
      </c>
      <c r="I407" s="51">
        <f t="shared" si="50"/>
        <v>0.99423215573179524</v>
      </c>
      <c r="J407" s="51">
        <f t="shared" ca="1" si="51"/>
        <v>1</v>
      </c>
      <c r="K407" s="47">
        <f t="shared" si="52"/>
        <v>13.82</v>
      </c>
      <c r="L407" s="47">
        <f t="shared" si="53"/>
        <v>13.92</v>
      </c>
      <c r="M407" s="47">
        <f t="shared" si="54"/>
        <v>13.61</v>
      </c>
      <c r="N407" s="47">
        <f t="shared" si="55"/>
        <v>13.79</v>
      </c>
      <c r="O407" s="48">
        <f t="shared" ca="1" si="56"/>
        <v>715300</v>
      </c>
    </row>
    <row r="408" spans="1:15" x14ac:dyDescent="0.25">
      <c r="A408">
        <v>393</v>
      </c>
      <c r="B408" s="84">
        <v>41445</v>
      </c>
      <c r="C408" s="47">
        <v>13.83</v>
      </c>
      <c r="D408" s="47">
        <v>14.12</v>
      </c>
      <c r="E408" s="47">
        <v>13.7</v>
      </c>
      <c r="F408" s="47">
        <v>13.78</v>
      </c>
      <c r="G408" s="48">
        <v>324900</v>
      </c>
      <c r="H408" s="47">
        <v>13.7</v>
      </c>
      <c r="I408" s="51">
        <f t="shared" si="50"/>
        <v>0.99419448476052252</v>
      </c>
      <c r="J408" s="51">
        <f t="shared" ca="1" si="51"/>
        <v>1</v>
      </c>
      <c r="K408" s="47">
        <f t="shared" si="52"/>
        <v>13.75</v>
      </c>
      <c r="L408" s="47">
        <f t="shared" si="53"/>
        <v>14.04</v>
      </c>
      <c r="M408" s="47">
        <f t="shared" si="54"/>
        <v>13.62</v>
      </c>
      <c r="N408" s="47">
        <f t="shared" si="55"/>
        <v>13.7</v>
      </c>
      <c r="O408" s="48">
        <f t="shared" ca="1" si="56"/>
        <v>324900</v>
      </c>
    </row>
    <row r="409" spans="1:15" x14ac:dyDescent="0.25">
      <c r="A409">
        <v>394</v>
      </c>
      <c r="B409" s="84">
        <v>41444</v>
      </c>
      <c r="C409" s="47">
        <v>13.99</v>
      </c>
      <c r="D409" s="47">
        <v>14.17</v>
      </c>
      <c r="E409" s="47">
        <v>13.97</v>
      </c>
      <c r="F409" s="47">
        <v>14</v>
      </c>
      <c r="G409" s="48">
        <v>449300</v>
      </c>
      <c r="H409" s="47">
        <v>13.92</v>
      </c>
      <c r="I409" s="51">
        <f t="shared" si="50"/>
        <v>0.99428571428571433</v>
      </c>
      <c r="J409" s="51">
        <f t="shared" ca="1" si="51"/>
        <v>1</v>
      </c>
      <c r="K409" s="47">
        <f t="shared" si="52"/>
        <v>13.91</v>
      </c>
      <c r="L409" s="47">
        <f t="shared" si="53"/>
        <v>14.09</v>
      </c>
      <c r="M409" s="47">
        <f t="shared" si="54"/>
        <v>13.89</v>
      </c>
      <c r="N409" s="47">
        <f t="shared" si="55"/>
        <v>13.92</v>
      </c>
      <c r="O409" s="48">
        <f t="shared" ca="1" si="56"/>
        <v>449300</v>
      </c>
    </row>
    <row r="410" spans="1:15" x14ac:dyDescent="0.25">
      <c r="A410">
        <v>395</v>
      </c>
      <c r="B410" s="84">
        <v>41443</v>
      </c>
      <c r="C410" s="47">
        <v>13.85</v>
      </c>
      <c r="D410" s="47">
        <v>14.12</v>
      </c>
      <c r="E410" s="47">
        <v>13.75</v>
      </c>
      <c r="F410" s="47">
        <v>13.97</v>
      </c>
      <c r="G410" s="48">
        <v>469400</v>
      </c>
      <c r="H410" s="47">
        <v>13.89</v>
      </c>
      <c r="I410" s="51">
        <f t="shared" si="50"/>
        <v>0.99427344309234078</v>
      </c>
      <c r="J410" s="51">
        <f t="shared" ca="1" si="51"/>
        <v>1</v>
      </c>
      <c r="K410" s="47">
        <f t="shared" si="52"/>
        <v>13.77</v>
      </c>
      <c r="L410" s="47">
        <f t="shared" si="53"/>
        <v>14.04</v>
      </c>
      <c r="M410" s="47">
        <f t="shared" si="54"/>
        <v>13.67</v>
      </c>
      <c r="N410" s="47">
        <f t="shared" si="55"/>
        <v>13.89</v>
      </c>
      <c r="O410" s="48">
        <f t="shared" ca="1" si="56"/>
        <v>469400</v>
      </c>
    </row>
    <row r="411" spans="1:15" x14ac:dyDescent="0.25">
      <c r="A411">
        <v>396</v>
      </c>
      <c r="B411" s="84">
        <v>41442</v>
      </c>
      <c r="C411" s="47">
        <v>13.91</v>
      </c>
      <c r="D411" s="47">
        <v>13.97</v>
      </c>
      <c r="E411" s="47">
        <v>13.71</v>
      </c>
      <c r="F411" s="47">
        <v>13.9</v>
      </c>
      <c r="G411" s="48">
        <v>460900</v>
      </c>
      <c r="H411" s="47">
        <v>13.8</v>
      </c>
      <c r="I411" s="51">
        <f t="shared" si="50"/>
        <v>0.9928057553956835</v>
      </c>
      <c r="J411" s="51">
        <f t="shared" ca="1" si="51"/>
        <v>1</v>
      </c>
      <c r="K411" s="47">
        <f t="shared" si="52"/>
        <v>13.81</v>
      </c>
      <c r="L411" s="47">
        <f t="shared" si="53"/>
        <v>13.87</v>
      </c>
      <c r="M411" s="47">
        <f t="shared" si="54"/>
        <v>13.61</v>
      </c>
      <c r="N411" s="47">
        <f t="shared" si="55"/>
        <v>13.8</v>
      </c>
      <c r="O411" s="48">
        <f t="shared" ca="1" si="56"/>
        <v>460900</v>
      </c>
    </row>
    <row r="412" spans="1:15" x14ac:dyDescent="0.25">
      <c r="A412">
        <v>397</v>
      </c>
      <c r="B412" s="84">
        <v>41439</v>
      </c>
      <c r="C412" s="47">
        <v>14</v>
      </c>
      <c r="D412" s="47">
        <v>14.07</v>
      </c>
      <c r="E412" s="47">
        <v>13.78</v>
      </c>
      <c r="F412" s="47">
        <v>13.83</v>
      </c>
      <c r="G412" s="48">
        <v>192700</v>
      </c>
      <c r="H412" s="47">
        <v>13.73</v>
      </c>
      <c r="I412" s="51">
        <f t="shared" si="50"/>
        <v>0.9927693420101229</v>
      </c>
      <c r="J412" s="51">
        <f t="shared" ca="1" si="51"/>
        <v>1</v>
      </c>
      <c r="K412" s="47">
        <f t="shared" si="52"/>
        <v>13.9</v>
      </c>
      <c r="L412" s="47">
        <f t="shared" si="53"/>
        <v>13.97</v>
      </c>
      <c r="M412" s="47">
        <f t="shared" si="54"/>
        <v>13.68</v>
      </c>
      <c r="N412" s="47">
        <f t="shared" si="55"/>
        <v>13.73</v>
      </c>
      <c r="O412" s="48">
        <f t="shared" ca="1" si="56"/>
        <v>192700</v>
      </c>
    </row>
    <row r="413" spans="1:15" x14ac:dyDescent="0.25">
      <c r="A413">
        <v>398</v>
      </c>
      <c r="B413" s="84">
        <v>41438</v>
      </c>
      <c r="C413" s="47">
        <v>13.86</v>
      </c>
      <c r="D413" s="47">
        <v>14.06</v>
      </c>
      <c r="E413" s="47">
        <v>13.8</v>
      </c>
      <c r="F413" s="47">
        <v>14.04</v>
      </c>
      <c r="G413" s="48">
        <v>199100</v>
      </c>
      <c r="H413" s="47">
        <v>13.94</v>
      </c>
      <c r="I413" s="51">
        <f t="shared" si="50"/>
        <v>0.99287749287749294</v>
      </c>
      <c r="J413" s="51">
        <f t="shared" ca="1" si="51"/>
        <v>1</v>
      </c>
      <c r="K413" s="47">
        <f t="shared" si="52"/>
        <v>13.76</v>
      </c>
      <c r="L413" s="47">
        <f t="shared" si="53"/>
        <v>13.96</v>
      </c>
      <c r="M413" s="47">
        <f t="shared" si="54"/>
        <v>13.7</v>
      </c>
      <c r="N413" s="47">
        <f t="shared" si="55"/>
        <v>13.94</v>
      </c>
      <c r="O413" s="48">
        <f t="shared" ca="1" si="56"/>
        <v>199100</v>
      </c>
    </row>
    <row r="414" spans="1:15" x14ac:dyDescent="0.25">
      <c r="A414">
        <v>399</v>
      </c>
      <c r="B414" s="84">
        <v>41437</v>
      </c>
      <c r="C414" s="47">
        <v>14</v>
      </c>
      <c r="D414" s="47">
        <v>14.06</v>
      </c>
      <c r="E414" s="47">
        <v>13.81</v>
      </c>
      <c r="F414" s="47">
        <v>13.89</v>
      </c>
      <c r="G414" s="48">
        <v>229800</v>
      </c>
      <c r="H414" s="47">
        <v>13.79</v>
      </c>
      <c r="I414" s="51">
        <f t="shared" si="50"/>
        <v>0.99280057595392357</v>
      </c>
      <c r="J414" s="51">
        <f t="shared" ca="1" si="51"/>
        <v>1</v>
      </c>
      <c r="K414" s="47">
        <f t="shared" si="52"/>
        <v>13.9</v>
      </c>
      <c r="L414" s="47">
        <f t="shared" si="53"/>
        <v>13.96</v>
      </c>
      <c r="M414" s="47">
        <f t="shared" si="54"/>
        <v>13.71</v>
      </c>
      <c r="N414" s="47">
        <f t="shared" si="55"/>
        <v>13.79</v>
      </c>
      <c r="O414" s="48">
        <f t="shared" ca="1" si="56"/>
        <v>229800</v>
      </c>
    </row>
    <row r="415" spans="1:15" x14ac:dyDescent="0.25">
      <c r="A415">
        <v>400</v>
      </c>
      <c r="B415" s="84">
        <v>41436</v>
      </c>
      <c r="C415" s="47">
        <v>14</v>
      </c>
      <c r="D415" s="47">
        <v>14.17</v>
      </c>
      <c r="E415" s="47">
        <v>13.83</v>
      </c>
      <c r="F415" s="47">
        <v>13.97</v>
      </c>
      <c r="G415" s="48">
        <v>210600</v>
      </c>
      <c r="H415" s="47">
        <v>13.87</v>
      </c>
      <c r="I415" s="51">
        <f t="shared" si="50"/>
        <v>0.99284180386542586</v>
      </c>
      <c r="J415" s="51">
        <f t="shared" ca="1" si="51"/>
        <v>1</v>
      </c>
      <c r="K415" s="47">
        <f t="shared" si="52"/>
        <v>13.9</v>
      </c>
      <c r="L415" s="47">
        <f t="shared" si="53"/>
        <v>14.07</v>
      </c>
      <c r="M415" s="47">
        <f t="shared" si="54"/>
        <v>13.73</v>
      </c>
      <c r="N415" s="47">
        <f t="shared" si="55"/>
        <v>13.87</v>
      </c>
      <c r="O415" s="48">
        <f t="shared" ca="1" si="56"/>
        <v>210600</v>
      </c>
    </row>
    <row r="416" spans="1:15" x14ac:dyDescent="0.25">
      <c r="A416">
        <v>401</v>
      </c>
      <c r="B416" s="84">
        <v>41435</v>
      </c>
      <c r="C416" s="47">
        <v>14.15</v>
      </c>
      <c r="D416" s="47">
        <v>14.17</v>
      </c>
      <c r="E416" s="47">
        <v>14.02</v>
      </c>
      <c r="F416" s="47">
        <v>14.08</v>
      </c>
      <c r="G416" s="48">
        <v>221000</v>
      </c>
      <c r="H416" s="47">
        <v>13.98</v>
      </c>
      <c r="I416" s="51">
        <f t="shared" si="50"/>
        <v>0.99289772727272729</v>
      </c>
      <c r="J416" s="51">
        <f t="shared" ca="1" si="51"/>
        <v>1</v>
      </c>
      <c r="K416" s="47">
        <f t="shared" si="52"/>
        <v>14.05</v>
      </c>
      <c r="L416" s="47">
        <f t="shared" si="53"/>
        <v>14.07</v>
      </c>
      <c r="M416" s="47">
        <f t="shared" si="54"/>
        <v>13.92</v>
      </c>
      <c r="N416" s="47">
        <f t="shared" si="55"/>
        <v>13.98</v>
      </c>
      <c r="O416" s="48">
        <f t="shared" ca="1" si="56"/>
        <v>221000</v>
      </c>
    </row>
    <row r="417" spans="1:15" x14ac:dyDescent="0.25">
      <c r="A417">
        <v>402</v>
      </c>
      <c r="B417" s="84">
        <v>41432</v>
      </c>
      <c r="C417" s="47">
        <v>13.99</v>
      </c>
      <c r="D417" s="47">
        <v>14.16</v>
      </c>
      <c r="E417" s="47">
        <v>13.95</v>
      </c>
      <c r="F417" s="47">
        <v>14.14</v>
      </c>
      <c r="G417" s="48">
        <v>321700</v>
      </c>
      <c r="H417" s="47">
        <v>14.04</v>
      </c>
      <c r="I417" s="51">
        <f t="shared" si="50"/>
        <v>0.99292786421499279</v>
      </c>
      <c r="J417" s="51">
        <f t="shared" ca="1" si="51"/>
        <v>1</v>
      </c>
      <c r="K417" s="47">
        <f t="shared" si="52"/>
        <v>13.89</v>
      </c>
      <c r="L417" s="47">
        <f t="shared" si="53"/>
        <v>14.06</v>
      </c>
      <c r="M417" s="47">
        <f t="shared" si="54"/>
        <v>13.85</v>
      </c>
      <c r="N417" s="47">
        <f t="shared" si="55"/>
        <v>14.04</v>
      </c>
      <c r="O417" s="48">
        <f t="shared" ca="1" si="56"/>
        <v>321700</v>
      </c>
    </row>
    <row r="418" spans="1:15" x14ac:dyDescent="0.25">
      <c r="A418">
        <v>403</v>
      </c>
      <c r="B418" s="84">
        <v>41431</v>
      </c>
      <c r="C418" s="47">
        <v>13.89</v>
      </c>
      <c r="D418" s="47">
        <v>14</v>
      </c>
      <c r="E418" s="47">
        <v>13.77</v>
      </c>
      <c r="F418" s="47">
        <v>13.95</v>
      </c>
      <c r="G418" s="48">
        <v>239800</v>
      </c>
      <c r="H418" s="47">
        <v>13.85</v>
      </c>
      <c r="I418" s="51">
        <f t="shared" si="50"/>
        <v>0.99283154121863804</v>
      </c>
      <c r="J418" s="51">
        <f t="shared" ca="1" si="51"/>
        <v>1</v>
      </c>
      <c r="K418" s="47">
        <f t="shared" si="52"/>
        <v>13.79</v>
      </c>
      <c r="L418" s="47">
        <f t="shared" si="53"/>
        <v>13.9</v>
      </c>
      <c r="M418" s="47">
        <f t="shared" si="54"/>
        <v>13.67</v>
      </c>
      <c r="N418" s="47">
        <f t="shared" si="55"/>
        <v>13.85</v>
      </c>
      <c r="O418" s="48">
        <f t="shared" ca="1" si="56"/>
        <v>239800</v>
      </c>
    </row>
    <row r="419" spans="1:15" x14ac:dyDescent="0.25">
      <c r="A419">
        <v>404</v>
      </c>
      <c r="B419" s="84">
        <v>41430</v>
      </c>
      <c r="C419" s="47">
        <v>14.16</v>
      </c>
      <c r="D419" s="47">
        <v>14.24</v>
      </c>
      <c r="E419" s="47">
        <v>13.9</v>
      </c>
      <c r="F419" s="47">
        <v>13.93</v>
      </c>
      <c r="G419" s="48">
        <v>258900</v>
      </c>
      <c r="H419" s="47">
        <v>13.83</v>
      </c>
      <c r="I419" s="51">
        <f t="shared" si="50"/>
        <v>0.99282124910265612</v>
      </c>
      <c r="J419" s="51">
        <f t="shared" ca="1" si="51"/>
        <v>1</v>
      </c>
      <c r="K419" s="47">
        <f t="shared" si="52"/>
        <v>14.06</v>
      </c>
      <c r="L419" s="47">
        <f t="shared" si="53"/>
        <v>14.14</v>
      </c>
      <c r="M419" s="47">
        <f t="shared" si="54"/>
        <v>13.8</v>
      </c>
      <c r="N419" s="47">
        <f t="shared" si="55"/>
        <v>13.83</v>
      </c>
      <c r="O419" s="48">
        <f t="shared" ca="1" si="56"/>
        <v>258900</v>
      </c>
    </row>
    <row r="420" spans="1:15" x14ac:dyDescent="0.25">
      <c r="A420">
        <v>405</v>
      </c>
      <c r="B420" s="84">
        <v>41429</v>
      </c>
      <c r="C420" s="47">
        <v>14.3</v>
      </c>
      <c r="D420" s="47">
        <v>14.42</v>
      </c>
      <c r="E420" s="47">
        <v>14.04</v>
      </c>
      <c r="F420" s="47">
        <v>14.17</v>
      </c>
      <c r="G420" s="48">
        <v>198400</v>
      </c>
      <c r="H420" s="47">
        <v>14.07</v>
      </c>
      <c r="I420" s="51">
        <f t="shared" si="50"/>
        <v>0.99294283697953423</v>
      </c>
      <c r="J420" s="51">
        <f t="shared" ca="1" si="51"/>
        <v>1</v>
      </c>
      <c r="K420" s="47">
        <f t="shared" si="52"/>
        <v>14.2</v>
      </c>
      <c r="L420" s="47">
        <f t="shared" si="53"/>
        <v>14.32</v>
      </c>
      <c r="M420" s="47">
        <f t="shared" si="54"/>
        <v>13.94</v>
      </c>
      <c r="N420" s="47">
        <f t="shared" si="55"/>
        <v>14.07</v>
      </c>
      <c r="O420" s="48">
        <f t="shared" ca="1" si="56"/>
        <v>198400</v>
      </c>
    </row>
    <row r="421" spans="1:15" x14ac:dyDescent="0.25">
      <c r="A421">
        <v>406</v>
      </c>
      <c r="B421" s="84">
        <v>41428</v>
      </c>
      <c r="C421" s="47">
        <v>14.39</v>
      </c>
      <c r="D421" s="47">
        <v>14.45</v>
      </c>
      <c r="E421" s="47">
        <v>14.02</v>
      </c>
      <c r="F421" s="47">
        <v>14.31</v>
      </c>
      <c r="G421" s="48">
        <v>604800</v>
      </c>
      <c r="H421" s="47">
        <v>14.2</v>
      </c>
      <c r="I421" s="51">
        <f t="shared" si="50"/>
        <v>0.9923130677847658</v>
      </c>
      <c r="J421" s="51">
        <f t="shared" ca="1" si="51"/>
        <v>1</v>
      </c>
      <c r="K421" s="47">
        <f t="shared" si="52"/>
        <v>14.28</v>
      </c>
      <c r="L421" s="47">
        <f t="shared" si="53"/>
        <v>14.34</v>
      </c>
      <c r="M421" s="47">
        <f t="shared" si="54"/>
        <v>13.91</v>
      </c>
      <c r="N421" s="47">
        <f t="shared" si="55"/>
        <v>14.2</v>
      </c>
      <c r="O421" s="48">
        <f t="shared" ca="1" si="56"/>
        <v>604800</v>
      </c>
    </row>
    <row r="422" spans="1:15" x14ac:dyDescent="0.25">
      <c r="A422">
        <v>407</v>
      </c>
      <c r="B422" s="84">
        <v>41425</v>
      </c>
      <c r="C422" s="47">
        <v>14.33</v>
      </c>
      <c r="D422" s="47">
        <v>14.49</v>
      </c>
      <c r="E422" s="47">
        <v>14.28</v>
      </c>
      <c r="F422" s="47">
        <v>14.35</v>
      </c>
      <c r="G422" s="48">
        <v>437700</v>
      </c>
      <c r="H422" s="47">
        <v>14.24</v>
      </c>
      <c r="I422" s="51">
        <f t="shared" si="50"/>
        <v>0.9923344947735192</v>
      </c>
      <c r="J422" s="51">
        <f t="shared" ca="1" si="51"/>
        <v>1</v>
      </c>
      <c r="K422" s="47">
        <f t="shared" si="52"/>
        <v>14.22</v>
      </c>
      <c r="L422" s="47">
        <f t="shared" si="53"/>
        <v>14.38</v>
      </c>
      <c r="M422" s="47">
        <f t="shared" si="54"/>
        <v>14.17</v>
      </c>
      <c r="N422" s="47">
        <f t="shared" si="55"/>
        <v>14.24</v>
      </c>
      <c r="O422" s="48">
        <f t="shared" ca="1" si="56"/>
        <v>437700</v>
      </c>
    </row>
    <row r="423" spans="1:15" x14ac:dyDescent="0.25">
      <c r="A423">
        <v>408</v>
      </c>
      <c r="B423" s="84">
        <v>41424</v>
      </c>
      <c r="C423" s="47">
        <v>14.2</v>
      </c>
      <c r="D423" s="47">
        <v>14.5</v>
      </c>
      <c r="E423" s="47">
        <v>14.2</v>
      </c>
      <c r="F423" s="47">
        <v>14.36</v>
      </c>
      <c r="G423" s="48">
        <v>344800</v>
      </c>
      <c r="H423" s="47">
        <v>14.25</v>
      </c>
      <c r="I423" s="51">
        <f t="shared" si="50"/>
        <v>0.99233983286908078</v>
      </c>
      <c r="J423" s="51">
        <f t="shared" ca="1" si="51"/>
        <v>1</v>
      </c>
      <c r="K423" s="47">
        <f t="shared" si="52"/>
        <v>14.09</v>
      </c>
      <c r="L423" s="47">
        <f t="shared" si="53"/>
        <v>14.39</v>
      </c>
      <c r="M423" s="47">
        <f t="shared" si="54"/>
        <v>14.09</v>
      </c>
      <c r="N423" s="47">
        <f t="shared" si="55"/>
        <v>14.25</v>
      </c>
      <c r="O423" s="48">
        <f t="shared" ca="1" si="56"/>
        <v>344800</v>
      </c>
    </row>
    <row r="424" spans="1:15" x14ac:dyDescent="0.25">
      <c r="A424">
        <v>409</v>
      </c>
      <c r="B424" s="84">
        <v>41423</v>
      </c>
      <c r="C424" s="47">
        <v>14.27</v>
      </c>
      <c r="D424" s="47">
        <v>14.27</v>
      </c>
      <c r="E424" s="47">
        <v>14.1</v>
      </c>
      <c r="F424" s="47">
        <v>14.21</v>
      </c>
      <c r="G424" s="48">
        <v>229700</v>
      </c>
      <c r="H424" s="47">
        <v>14.11</v>
      </c>
      <c r="I424" s="51">
        <f t="shared" si="50"/>
        <v>0.9929627023223081</v>
      </c>
      <c r="J424" s="51">
        <f t="shared" ca="1" si="51"/>
        <v>1</v>
      </c>
      <c r="K424" s="47">
        <f t="shared" si="52"/>
        <v>14.17</v>
      </c>
      <c r="L424" s="47">
        <f t="shared" si="53"/>
        <v>14.17</v>
      </c>
      <c r="M424" s="47">
        <f t="shared" si="54"/>
        <v>14</v>
      </c>
      <c r="N424" s="47">
        <f t="shared" si="55"/>
        <v>14.11</v>
      </c>
      <c r="O424" s="48">
        <f t="shared" ca="1" si="56"/>
        <v>229700</v>
      </c>
    </row>
    <row r="425" spans="1:15" x14ac:dyDescent="0.25">
      <c r="A425">
        <v>410</v>
      </c>
      <c r="B425" s="84">
        <v>41422</v>
      </c>
      <c r="C425" s="47">
        <v>14.42</v>
      </c>
      <c r="D425" s="47">
        <v>14.54</v>
      </c>
      <c r="E425" s="47">
        <v>14.27</v>
      </c>
      <c r="F425" s="47">
        <v>14.32</v>
      </c>
      <c r="G425" s="48">
        <v>245000</v>
      </c>
      <c r="H425" s="47">
        <v>14.21</v>
      </c>
      <c r="I425" s="51">
        <f t="shared" si="50"/>
        <v>0.99231843575418999</v>
      </c>
      <c r="J425" s="51">
        <f t="shared" ca="1" si="51"/>
        <v>1</v>
      </c>
      <c r="K425" s="47">
        <f t="shared" si="52"/>
        <v>14.31</v>
      </c>
      <c r="L425" s="47">
        <f t="shared" si="53"/>
        <v>14.43</v>
      </c>
      <c r="M425" s="47">
        <f t="shared" si="54"/>
        <v>14.16</v>
      </c>
      <c r="N425" s="47">
        <f t="shared" si="55"/>
        <v>14.21</v>
      </c>
      <c r="O425" s="48">
        <f t="shared" ca="1" si="56"/>
        <v>245000</v>
      </c>
    </row>
    <row r="426" spans="1:15" x14ac:dyDescent="0.25">
      <c r="A426">
        <v>411</v>
      </c>
      <c r="B426" s="84">
        <v>41418</v>
      </c>
      <c r="C426" s="47">
        <v>14.28</v>
      </c>
      <c r="D426" s="47">
        <v>14.31</v>
      </c>
      <c r="E426" s="47">
        <v>14.14</v>
      </c>
      <c r="F426" s="47">
        <v>14.28</v>
      </c>
      <c r="G426" s="48">
        <v>125500</v>
      </c>
      <c r="H426" s="47">
        <v>14.17</v>
      </c>
      <c r="I426" s="51">
        <f t="shared" si="50"/>
        <v>0.99229691876750703</v>
      </c>
      <c r="J426" s="51">
        <f t="shared" ca="1" si="51"/>
        <v>1</v>
      </c>
      <c r="K426" s="47">
        <f t="shared" si="52"/>
        <v>14.17</v>
      </c>
      <c r="L426" s="47">
        <f t="shared" si="53"/>
        <v>14.2</v>
      </c>
      <c r="M426" s="47">
        <f t="shared" si="54"/>
        <v>14.03</v>
      </c>
      <c r="N426" s="47">
        <f t="shared" si="55"/>
        <v>14.17</v>
      </c>
      <c r="O426" s="48">
        <f t="shared" ca="1" si="56"/>
        <v>125500</v>
      </c>
    </row>
    <row r="427" spans="1:15" x14ac:dyDescent="0.25">
      <c r="A427">
        <v>412</v>
      </c>
      <c r="B427" s="84">
        <v>41417</v>
      </c>
      <c r="C427" s="47">
        <v>14.19</v>
      </c>
      <c r="D427" s="47">
        <v>14.36</v>
      </c>
      <c r="E427" s="47">
        <v>14.12</v>
      </c>
      <c r="F427" s="47">
        <v>14.32</v>
      </c>
      <c r="G427" s="48">
        <v>247500</v>
      </c>
      <c r="H427" s="47">
        <v>14.21</v>
      </c>
      <c r="I427" s="51">
        <f t="shared" si="50"/>
        <v>0.99231843575418999</v>
      </c>
      <c r="J427" s="51">
        <f t="shared" ca="1" si="51"/>
        <v>1</v>
      </c>
      <c r="K427" s="47">
        <f t="shared" si="52"/>
        <v>14.08</v>
      </c>
      <c r="L427" s="47">
        <f t="shared" si="53"/>
        <v>14.25</v>
      </c>
      <c r="M427" s="47">
        <f t="shared" si="54"/>
        <v>14.01</v>
      </c>
      <c r="N427" s="47">
        <f t="shared" si="55"/>
        <v>14.21</v>
      </c>
      <c r="O427" s="48">
        <f t="shared" ca="1" si="56"/>
        <v>247500</v>
      </c>
    </row>
    <row r="428" spans="1:15" x14ac:dyDescent="0.25">
      <c r="A428">
        <v>413</v>
      </c>
      <c r="B428" s="84">
        <v>41416</v>
      </c>
      <c r="C428" s="47">
        <v>14.47</v>
      </c>
      <c r="D428" s="47">
        <v>14.58</v>
      </c>
      <c r="E428" s="47">
        <v>14.24</v>
      </c>
      <c r="F428" s="47">
        <v>14.31</v>
      </c>
      <c r="G428" s="48">
        <v>280600</v>
      </c>
      <c r="H428" s="47">
        <v>14.2</v>
      </c>
      <c r="I428" s="51">
        <f t="shared" si="50"/>
        <v>0.9923130677847658</v>
      </c>
      <c r="J428" s="51">
        <f t="shared" ca="1" si="51"/>
        <v>1</v>
      </c>
      <c r="K428" s="47">
        <f t="shared" si="52"/>
        <v>14.36</v>
      </c>
      <c r="L428" s="47">
        <f t="shared" si="53"/>
        <v>14.47</v>
      </c>
      <c r="M428" s="47">
        <f t="shared" si="54"/>
        <v>14.13</v>
      </c>
      <c r="N428" s="47">
        <f t="shared" si="55"/>
        <v>14.2</v>
      </c>
      <c r="O428" s="48">
        <f t="shared" ca="1" si="56"/>
        <v>280600</v>
      </c>
    </row>
    <row r="429" spans="1:15" x14ac:dyDescent="0.25">
      <c r="A429">
        <v>414</v>
      </c>
      <c r="B429" s="84">
        <v>41415</v>
      </c>
      <c r="C429" s="47">
        <v>14.45</v>
      </c>
      <c r="D429" s="47">
        <v>14.54</v>
      </c>
      <c r="E429" s="47">
        <v>14.35</v>
      </c>
      <c r="F429" s="47">
        <v>14.45</v>
      </c>
      <c r="G429" s="48">
        <v>443900</v>
      </c>
      <c r="H429" s="47">
        <v>14.34</v>
      </c>
      <c r="I429" s="51">
        <f t="shared" si="50"/>
        <v>0.99238754325259515</v>
      </c>
      <c r="J429" s="51">
        <f t="shared" ca="1" si="51"/>
        <v>1</v>
      </c>
      <c r="K429" s="47">
        <f t="shared" si="52"/>
        <v>14.34</v>
      </c>
      <c r="L429" s="47">
        <f t="shared" si="53"/>
        <v>14.43</v>
      </c>
      <c r="M429" s="47">
        <f t="shared" si="54"/>
        <v>14.24</v>
      </c>
      <c r="N429" s="47">
        <f t="shared" si="55"/>
        <v>14.34</v>
      </c>
      <c r="O429" s="48">
        <f t="shared" ca="1" si="56"/>
        <v>443900</v>
      </c>
    </row>
    <row r="430" spans="1:15" x14ac:dyDescent="0.25">
      <c r="A430">
        <v>415</v>
      </c>
      <c r="B430" s="84">
        <v>41414</v>
      </c>
      <c r="C430" s="47">
        <v>14.3</v>
      </c>
      <c r="D430" s="47">
        <v>14.48</v>
      </c>
      <c r="E430" s="47">
        <v>14.26</v>
      </c>
      <c r="F430" s="47">
        <v>14.42</v>
      </c>
      <c r="G430" s="48">
        <v>247100</v>
      </c>
      <c r="H430" s="47">
        <v>14.31</v>
      </c>
      <c r="I430" s="51">
        <f t="shared" si="50"/>
        <v>0.99237170596393898</v>
      </c>
      <c r="J430" s="51">
        <f t="shared" ca="1" si="51"/>
        <v>1</v>
      </c>
      <c r="K430" s="47">
        <f t="shared" si="52"/>
        <v>14.19</v>
      </c>
      <c r="L430" s="47">
        <f t="shared" si="53"/>
        <v>14.37</v>
      </c>
      <c r="M430" s="47">
        <f t="shared" si="54"/>
        <v>14.15</v>
      </c>
      <c r="N430" s="47">
        <f t="shared" si="55"/>
        <v>14.31</v>
      </c>
      <c r="O430" s="48">
        <f t="shared" ca="1" si="56"/>
        <v>247100</v>
      </c>
    </row>
    <row r="431" spans="1:15" x14ac:dyDescent="0.25">
      <c r="A431">
        <v>416</v>
      </c>
      <c r="B431" s="84">
        <v>41411</v>
      </c>
      <c r="C431" s="47">
        <v>14.22</v>
      </c>
      <c r="D431" s="47">
        <v>14.35</v>
      </c>
      <c r="E431" s="47">
        <v>14.14</v>
      </c>
      <c r="F431" s="47">
        <v>14.35</v>
      </c>
      <c r="G431" s="48">
        <v>314200</v>
      </c>
      <c r="H431" s="47">
        <v>14.24</v>
      </c>
      <c r="I431" s="51">
        <f t="shared" si="50"/>
        <v>0.9923344947735192</v>
      </c>
      <c r="J431" s="51">
        <f t="shared" ca="1" si="51"/>
        <v>1</v>
      </c>
      <c r="K431" s="47">
        <f t="shared" si="52"/>
        <v>14.11</v>
      </c>
      <c r="L431" s="47">
        <f t="shared" si="53"/>
        <v>14.24</v>
      </c>
      <c r="M431" s="47">
        <f t="shared" si="54"/>
        <v>14.03</v>
      </c>
      <c r="N431" s="47">
        <f t="shared" si="55"/>
        <v>14.24</v>
      </c>
      <c r="O431" s="48">
        <f t="shared" ca="1" si="56"/>
        <v>314200</v>
      </c>
    </row>
    <row r="432" spans="1:15" x14ac:dyDescent="0.25">
      <c r="A432">
        <v>417</v>
      </c>
      <c r="B432" s="84">
        <v>41410</v>
      </c>
      <c r="C432" s="47">
        <v>14.3</v>
      </c>
      <c r="D432" s="47">
        <v>14.38</v>
      </c>
      <c r="E432" s="47">
        <v>14.11</v>
      </c>
      <c r="F432" s="47">
        <v>14.18</v>
      </c>
      <c r="G432" s="48">
        <v>216700</v>
      </c>
      <c r="H432" s="47">
        <v>14.08</v>
      </c>
      <c r="I432" s="51">
        <f t="shared" si="50"/>
        <v>0.99294781382228492</v>
      </c>
      <c r="J432" s="51">
        <f t="shared" ca="1" si="51"/>
        <v>1</v>
      </c>
      <c r="K432" s="47">
        <f t="shared" si="52"/>
        <v>14.2</v>
      </c>
      <c r="L432" s="47">
        <f t="shared" si="53"/>
        <v>14.28</v>
      </c>
      <c r="M432" s="47">
        <f t="shared" si="54"/>
        <v>14.01</v>
      </c>
      <c r="N432" s="47">
        <f t="shared" si="55"/>
        <v>14.08</v>
      </c>
      <c r="O432" s="48">
        <f t="shared" ca="1" si="56"/>
        <v>216700</v>
      </c>
    </row>
    <row r="433" spans="1:15" x14ac:dyDescent="0.25">
      <c r="A433">
        <v>418</v>
      </c>
      <c r="B433" s="84">
        <v>41409</v>
      </c>
      <c r="C433" s="47">
        <v>14.08</v>
      </c>
      <c r="D433" s="47">
        <v>14.37</v>
      </c>
      <c r="E433" s="47">
        <v>14.02</v>
      </c>
      <c r="F433" s="47">
        <v>14.36</v>
      </c>
      <c r="G433" s="48">
        <v>238800</v>
      </c>
      <c r="H433" s="47">
        <v>14.25</v>
      </c>
      <c r="I433" s="51">
        <f t="shared" si="50"/>
        <v>0.99233983286908078</v>
      </c>
      <c r="J433" s="51">
        <f t="shared" ca="1" si="51"/>
        <v>1</v>
      </c>
      <c r="K433" s="47">
        <f t="shared" si="52"/>
        <v>13.97</v>
      </c>
      <c r="L433" s="47">
        <f t="shared" si="53"/>
        <v>14.26</v>
      </c>
      <c r="M433" s="47">
        <f t="shared" si="54"/>
        <v>13.91</v>
      </c>
      <c r="N433" s="47">
        <f t="shared" si="55"/>
        <v>14.25</v>
      </c>
      <c r="O433" s="48">
        <f t="shared" ca="1" si="56"/>
        <v>238800</v>
      </c>
    </row>
    <row r="434" spans="1:15" x14ac:dyDescent="0.25">
      <c r="A434">
        <v>419</v>
      </c>
      <c r="B434" s="84">
        <v>41408</v>
      </c>
      <c r="C434" s="47">
        <v>13.84</v>
      </c>
      <c r="D434" s="47">
        <v>14.06</v>
      </c>
      <c r="E434" s="47">
        <v>13.84</v>
      </c>
      <c r="F434" s="47">
        <v>14.06</v>
      </c>
      <c r="G434" s="48">
        <v>188900</v>
      </c>
      <c r="H434" s="47">
        <v>13.96</v>
      </c>
      <c r="I434" s="51">
        <f t="shared" si="50"/>
        <v>0.99288762446657186</v>
      </c>
      <c r="J434" s="51">
        <f t="shared" ca="1" si="51"/>
        <v>1</v>
      </c>
      <c r="K434" s="47">
        <f t="shared" si="52"/>
        <v>13.74</v>
      </c>
      <c r="L434" s="47">
        <f t="shared" si="53"/>
        <v>13.96</v>
      </c>
      <c r="M434" s="47">
        <f t="shared" si="54"/>
        <v>13.74</v>
      </c>
      <c r="N434" s="47">
        <f t="shared" si="55"/>
        <v>13.96</v>
      </c>
      <c r="O434" s="48">
        <f t="shared" ca="1" si="56"/>
        <v>188900</v>
      </c>
    </row>
    <row r="435" spans="1:15" x14ac:dyDescent="0.25">
      <c r="A435">
        <v>420</v>
      </c>
      <c r="B435" s="84">
        <v>41407</v>
      </c>
      <c r="C435" s="47">
        <v>14</v>
      </c>
      <c r="D435" s="47">
        <v>14</v>
      </c>
      <c r="E435" s="47">
        <v>13.81</v>
      </c>
      <c r="F435" s="47">
        <v>13.87</v>
      </c>
      <c r="G435" s="48">
        <v>237000</v>
      </c>
      <c r="H435" s="47">
        <v>13.77</v>
      </c>
      <c r="I435" s="51">
        <f t="shared" si="50"/>
        <v>0.99279019466474405</v>
      </c>
      <c r="J435" s="51">
        <f t="shared" ca="1" si="51"/>
        <v>1</v>
      </c>
      <c r="K435" s="47">
        <f t="shared" si="52"/>
        <v>13.9</v>
      </c>
      <c r="L435" s="47">
        <f t="shared" si="53"/>
        <v>13.9</v>
      </c>
      <c r="M435" s="47">
        <f t="shared" si="54"/>
        <v>13.71</v>
      </c>
      <c r="N435" s="47">
        <f t="shared" si="55"/>
        <v>13.77</v>
      </c>
      <c r="O435" s="48">
        <f t="shared" ca="1" si="56"/>
        <v>237000</v>
      </c>
    </row>
    <row r="436" spans="1:15" x14ac:dyDescent="0.25">
      <c r="A436">
        <v>421</v>
      </c>
      <c r="B436" s="84">
        <v>41404</v>
      </c>
      <c r="C436" s="47">
        <v>14.01</v>
      </c>
      <c r="D436" s="47">
        <v>14.05</v>
      </c>
      <c r="E436" s="47">
        <v>13.91</v>
      </c>
      <c r="F436" s="47">
        <v>14</v>
      </c>
      <c r="G436" s="48">
        <v>223000</v>
      </c>
      <c r="H436" s="47">
        <v>13.9</v>
      </c>
      <c r="I436" s="51">
        <f t="shared" si="50"/>
        <v>0.99285714285714288</v>
      </c>
      <c r="J436" s="51">
        <f t="shared" ca="1" si="51"/>
        <v>1</v>
      </c>
      <c r="K436" s="47">
        <f t="shared" si="52"/>
        <v>13.91</v>
      </c>
      <c r="L436" s="47">
        <f t="shared" si="53"/>
        <v>13.95</v>
      </c>
      <c r="M436" s="47">
        <f t="shared" si="54"/>
        <v>13.81</v>
      </c>
      <c r="N436" s="47">
        <f t="shared" si="55"/>
        <v>13.9</v>
      </c>
      <c r="O436" s="48">
        <f t="shared" ca="1" si="56"/>
        <v>223000</v>
      </c>
    </row>
    <row r="437" spans="1:15" x14ac:dyDescent="0.25">
      <c r="A437">
        <v>422</v>
      </c>
      <c r="B437" s="84">
        <v>41403</v>
      </c>
      <c r="C437" s="47">
        <v>14.07</v>
      </c>
      <c r="D437" s="47">
        <v>14.09</v>
      </c>
      <c r="E437" s="47">
        <v>13.85</v>
      </c>
      <c r="F437" s="47">
        <v>13.97</v>
      </c>
      <c r="G437" s="48">
        <v>265000</v>
      </c>
      <c r="H437" s="47">
        <v>13.87</v>
      </c>
      <c r="I437" s="51">
        <f t="shared" si="50"/>
        <v>0.99284180386542586</v>
      </c>
      <c r="J437" s="51">
        <f t="shared" ca="1" si="51"/>
        <v>1</v>
      </c>
      <c r="K437" s="47">
        <f t="shared" si="52"/>
        <v>13.97</v>
      </c>
      <c r="L437" s="47">
        <f t="shared" si="53"/>
        <v>13.99</v>
      </c>
      <c r="M437" s="47">
        <f t="shared" si="54"/>
        <v>13.75</v>
      </c>
      <c r="N437" s="47">
        <f t="shared" si="55"/>
        <v>13.87</v>
      </c>
      <c r="O437" s="48">
        <f t="shared" ca="1" si="56"/>
        <v>265000</v>
      </c>
    </row>
    <row r="438" spans="1:15" x14ac:dyDescent="0.25">
      <c r="A438">
        <v>423</v>
      </c>
      <c r="B438" s="84">
        <v>41402</v>
      </c>
      <c r="C438" s="47">
        <v>13.94</v>
      </c>
      <c r="D438" s="47">
        <v>14.09</v>
      </c>
      <c r="E438" s="47">
        <v>13.86</v>
      </c>
      <c r="F438" s="47">
        <v>14.08</v>
      </c>
      <c r="G438" s="48">
        <v>328700</v>
      </c>
      <c r="H438" s="47">
        <v>13.98</v>
      </c>
      <c r="I438" s="51">
        <f t="shared" si="50"/>
        <v>0.99289772727272729</v>
      </c>
      <c r="J438" s="51">
        <f t="shared" ca="1" si="51"/>
        <v>1</v>
      </c>
      <c r="K438" s="47">
        <f t="shared" si="52"/>
        <v>13.84</v>
      </c>
      <c r="L438" s="47">
        <f t="shared" si="53"/>
        <v>13.99</v>
      </c>
      <c r="M438" s="47">
        <f t="shared" si="54"/>
        <v>13.76</v>
      </c>
      <c r="N438" s="47">
        <f t="shared" si="55"/>
        <v>13.98</v>
      </c>
      <c r="O438" s="48">
        <f t="shared" ca="1" si="56"/>
        <v>328700</v>
      </c>
    </row>
    <row r="439" spans="1:15" x14ac:dyDescent="0.25">
      <c r="A439">
        <v>424</v>
      </c>
      <c r="B439" s="84">
        <v>41401</v>
      </c>
      <c r="C439" s="47">
        <v>13.87</v>
      </c>
      <c r="D439" s="47">
        <v>14.02</v>
      </c>
      <c r="E439" s="47">
        <v>13.87</v>
      </c>
      <c r="F439" s="47">
        <v>14.01</v>
      </c>
      <c r="G439" s="48">
        <v>352200</v>
      </c>
      <c r="H439" s="47">
        <v>13.91</v>
      </c>
      <c r="I439" s="51">
        <f t="shared" si="50"/>
        <v>0.99286224125624556</v>
      </c>
      <c r="J439" s="51">
        <f t="shared" ca="1" si="51"/>
        <v>1</v>
      </c>
      <c r="K439" s="47">
        <f t="shared" si="52"/>
        <v>13.77</v>
      </c>
      <c r="L439" s="47">
        <f t="shared" si="53"/>
        <v>13.92</v>
      </c>
      <c r="M439" s="47">
        <f t="shared" si="54"/>
        <v>13.77</v>
      </c>
      <c r="N439" s="47">
        <f t="shared" si="55"/>
        <v>13.91</v>
      </c>
      <c r="O439" s="48">
        <f t="shared" ca="1" si="56"/>
        <v>352200</v>
      </c>
    </row>
    <row r="440" spans="1:15" x14ac:dyDescent="0.25">
      <c r="A440">
        <v>425</v>
      </c>
      <c r="B440" s="84">
        <v>41400</v>
      </c>
      <c r="C440" s="47">
        <v>13.75</v>
      </c>
      <c r="D440" s="47">
        <v>14</v>
      </c>
      <c r="E440" s="47">
        <v>13.73</v>
      </c>
      <c r="F440" s="47">
        <v>13.88</v>
      </c>
      <c r="G440" s="48">
        <v>324500</v>
      </c>
      <c r="H440" s="47">
        <v>13.78</v>
      </c>
      <c r="I440" s="51">
        <f t="shared" si="50"/>
        <v>0.99279538904899123</v>
      </c>
      <c r="J440" s="51">
        <f t="shared" ca="1" si="51"/>
        <v>1</v>
      </c>
      <c r="K440" s="47">
        <f t="shared" si="52"/>
        <v>13.65</v>
      </c>
      <c r="L440" s="47">
        <f t="shared" si="53"/>
        <v>13.9</v>
      </c>
      <c r="M440" s="47">
        <f t="shared" si="54"/>
        <v>13.63</v>
      </c>
      <c r="N440" s="47">
        <f t="shared" si="55"/>
        <v>13.78</v>
      </c>
      <c r="O440" s="48">
        <f t="shared" ca="1" si="56"/>
        <v>324500</v>
      </c>
    </row>
    <row r="441" spans="1:15" x14ac:dyDescent="0.25">
      <c r="A441">
        <v>426</v>
      </c>
      <c r="B441" s="84">
        <v>41397</v>
      </c>
      <c r="C441" s="47">
        <v>13.54</v>
      </c>
      <c r="D441" s="47">
        <v>13.91</v>
      </c>
      <c r="E441" s="47">
        <v>13.35</v>
      </c>
      <c r="F441" s="47">
        <v>13.78</v>
      </c>
      <c r="G441" s="48">
        <v>492600</v>
      </c>
      <c r="H441" s="47">
        <v>13.68</v>
      </c>
      <c r="I441" s="51">
        <f t="shared" si="50"/>
        <v>0.99274310595065318</v>
      </c>
      <c r="J441" s="51">
        <f t="shared" ca="1" si="51"/>
        <v>1</v>
      </c>
      <c r="K441" s="47">
        <f t="shared" si="52"/>
        <v>13.44</v>
      </c>
      <c r="L441" s="47">
        <f t="shared" si="53"/>
        <v>13.81</v>
      </c>
      <c r="M441" s="47">
        <f t="shared" si="54"/>
        <v>13.25</v>
      </c>
      <c r="N441" s="47">
        <f t="shared" si="55"/>
        <v>13.68</v>
      </c>
      <c r="O441" s="48">
        <f t="shared" ca="1" si="56"/>
        <v>492600</v>
      </c>
    </row>
    <row r="442" spans="1:15" x14ac:dyDescent="0.25">
      <c r="A442">
        <v>427</v>
      </c>
      <c r="B442" s="84">
        <v>41396</v>
      </c>
      <c r="C442" s="47">
        <v>13.32</v>
      </c>
      <c r="D442" s="47">
        <v>13.53</v>
      </c>
      <c r="E442" s="47">
        <v>13.3</v>
      </c>
      <c r="F442" s="47">
        <v>13.38</v>
      </c>
      <c r="G442" s="48">
        <v>746200</v>
      </c>
      <c r="H442" s="47">
        <v>13.28</v>
      </c>
      <c r="I442" s="51">
        <f t="shared" si="50"/>
        <v>0.9925261584454409</v>
      </c>
      <c r="J442" s="51">
        <f t="shared" ca="1" si="51"/>
        <v>1</v>
      </c>
      <c r="K442" s="47">
        <f t="shared" si="52"/>
        <v>13.22</v>
      </c>
      <c r="L442" s="47">
        <f t="shared" si="53"/>
        <v>13.43</v>
      </c>
      <c r="M442" s="47">
        <f t="shared" si="54"/>
        <v>13.2</v>
      </c>
      <c r="N442" s="47">
        <f t="shared" si="55"/>
        <v>13.28</v>
      </c>
      <c r="O442" s="48">
        <f t="shared" ca="1" si="56"/>
        <v>746200</v>
      </c>
    </row>
    <row r="443" spans="1:15" x14ac:dyDescent="0.25">
      <c r="A443">
        <v>428</v>
      </c>
      <c r="B443" s="84">
        <v>41395</v>
      </c>
      <c r="C443" s="47">
        <v>13.54</v>
      </c>
      <c r="D443" s="47">
        <v>13.59</v>
      </c>
      <c r="E443" s="47">
        <v>13.31</v>
      </c>
      <c r="F443" s="47">
        <v>13.31</v>
      </c>
      <c r="G443" s="48">
        <v>708200</v>
      </c>
      <c r="H443" s="47">
        <v>13.21</v>
      </c>
      <c r="I443" s="51">
        <f t="shared" si="50"/>
        <v>0.9924868519909843</v>
      </c>
      <c r="J443" s="51">
        <f t="shared" ca="1" si="51"/>
        <v>1</v>
      </c>
      <c r="K443" s="47">
        <f t="shared" si="52"/>
        <v>13.44</v>
      </c>
      <c r="L443" s="47">
        <f t="shared" si="53"/>
        <v>13.49</v>
      </c>
      <c r="M443" s="47">
        <f t="shared" si="54"/>
        <v>13.21</v>
      </c>
      <c r="N443" s="47">
        <f t="shared" si="55"/>
        <v>13.21</v>
      </c>
      <c r="O443" s="48">
        <f t="shared" ca="1" si="56"/>
        <v>708200</v>
      </c>
    </row>
    <row r="444" spans="1:15" x14ac:dyDescent="0.25">
      <c r="A444">
        <v>429</v>
      </c>
      <c r="B444" s="84">
        <v>41394</v>
      </c>
      <c r="C444" s="47">
        <v>13.46</v>
      </c>
      <c r="D444" s="47">
        <v>13.6</v>
      </c>
      <c r="E444" s="47">
        <v>13.45</v>
      </c>
      <c r="F444" s="47">
        <v>13.57</v>
      </c>
      <c r="G444" s="48">
        <v>385400</v>
      </c>
      <c r="H444" s="47">
        <v>13.47</v>
      </c>
      <c r="I444" s="51">
        <f t="shared" si="50"/>
        <v>0.99263080324244657</v>
      </c>
      <c r="J444" s="51">
        <f t="shared" ca="1" si="51"/>
        <v>1</v>
      </c>
      <c r="K444" s="47">
        <f t="shared" si="52"/>
        <v>13.36</v>
      </c>
      <c r="L444" s="47">
        <f t="shared" si="53"/>
        <v>13.5</v>
      </c>
      <c r="M444" s="47">
        <f t="shared" si="54"/>
        <v>13.35</v>
      </c>
      <c r="N444" s="47">
        <f t="shared" si="55"/>
        <v>13.47</v>
      </c>
      <c r="O444" s="48">
        <f t="shared" ca="1" si="56"/>
        <v>385400</v>
      </c>
    </row>
    <row r="445" spans="1:15" x14ac:dyDescent="0.25">
      <c r="A445">
        <v>430</v>
      </c>
      <c r="B445" s="84">
        <v>41393</v>
      </c>
      <c r="C445" s="47">
        <v>13.43</v>
      </c>
      <c r="D445" s="47">
        <v>13.54</v>
      </c>
      <c r="E445" s="47">
        <v>13.4</v>
      </c>
      <c r="F445" s="47">
        <v>13.5</v>
      </c>
      <c r="G445" s="48">
        <v>435300</v>
      </c>
      <c r="H445" s="47">
        <v>13.4</v>
      </c>
      <c r="I445" s="51">
        <f t="shared" si="50"/>
        <v>0.99259259259259258</v>
      </c>
      <c r="J445" s="51">
        <f t="shared" ca="1" si="51"/>
        <v>1</v>
      </c>
      <c r="K445" s="47">
        <f t="shared" si="52"/>
        <v>13.33</v>
      </c>
      <c r="L445" s="47">
        <f t="shared" si="53"/>
        <v>13.44</v>
      </c>
      <c r="M445" s="47">
        <f t="shared" si="54"/>
        <v>13.3</v>
      </c>
      <c r="N445" s="47">
        <f t="shared" si="55"/>
        <v>13.4</v>
      </c>
      <c r="O445" s="48">
        <f t="shared" ca="1" si="56"/>
        <v>435300</v>
      </c>
    </row>
    <row r="446" spans="1:15" x14ac:dyDescent="0.25">
      <c r="A446">
        <v>431</v>
      </c>
      <c r="B446" s="84">
        <v>41390</v>
      </c>
      <c r="C446" s="47">
        <v>13.4</v>
      </c>
      <c r="D446" s="47">
        <v>13.44</v>
      </c>
      <c r="E446" s="47">
        <v>13.31</v>
      </c>
      <c r="F446" s="47">
        <v>13.38</v>
      </c>
      <c r="G446" s="48">
        <v>442600</v>
      </c>
      <c r="H446" s="47">
        <v>13.28</v>
      </c>
      <c r="I446" s="51">
        <f t="shared" si="50"/>
        <v>0.9925261584454409</v>
      </c>
      <c r="J446" s="51">
        <f t="shared" ca="1" si="51"/>
        <v>1</v>
      </c>
      <c r="K446" s="47">
        <f t="shared" si="52"/>
        <v>13.3</v>
      </c>
      <c r="L446" s="47">
        <f t="shared" si="53"/>
        <v>13.34</v>
      </c>
      <c r="M446" s="47">
        <f t="shared" si="54"/>
        <v>13.21</v>
      </c>
      <c r="N446" s="47">
        <f t="shared" si="55"/>
        <v>13.28</v>
      </c>
      <c r="O446" s="48">
        <f t="shared" ca="1" si="56"/>
        <v>442600</v>
      </c>
    </row>
    <row r="447" spans="1:15" x14ac:dyDescent="0.25">
      <c r="A447">
        <v>432</v>
      </c>
      <c r="B447" s="84">
        <v>41389</v>
      </c>
      <c r="C447" s="47">
        <v>13.38</v>
      </c>
      <c r="D447" s="47">
        <v>13.52</v>
      </c>
      <c r="E447" s="47">
        <v>13.37</v>
      </c>
      <c r="F447" s="47">
        <v>13.45</v>
      </c>
      <c r="G447" s="48">
        <v>317500</v>
      </c>
      <c r="H447" s="47">
        <v>13.35</v>
      </c>
      <c r="I447" s="51">
        <f t="shared" si="50"/>
        <v>0.99256505576208176</v>
      </c>
      <c r="J447" s="51">
        <f t="shared" ca="1" si="51"/>
        <v>1</v>
      </c>
      <c r="K447" s="47">
        <f t="shared" si="52"/>
        <v>13.28</v>
      </c>
      <c r="L447" s="47">
        <f t="shared" si="53"/>
        <v>13.42</v>
      </c>
      <c r="M447" s="47">
        <f t="shared" si="54"/>
        <v>13.27</v>
      </c>
      <c r="N447" s="47">
        <f t="shared" si="55"/>
        <v>13.35</v>
      </c>
      <c r="O447" s="48">
        <f t="shared" ca="1" si="56"/>
        <v>317500</v>
      </c>
    </row>
    <row r="448" spans="1:15" x14ac:dyDescent="0.25">
      <c r="A448">
        <v>433</v>
      </c>
      <c r="B448" s="84">
        <v>41388</v>
      </c>
      <c r="C448" s="47">
        <v>13.37</v>
      </c>
      <c r="D448" s="47">
        <v>13.42</v>
      </c>
      <c r="E448" s="47">
        <v>13.31</v>
      </c>
      <c r="F448" s="47">
        <v>13.35</v>
      </c>
      <c r="G448" s="48">
        <v>360800</v>
      </c>
      <c r="H448" s="47">
        <v>13.25</v>
      </c>
      <c r="I448" s="51">
        <f t="shared" si="50"/>
        <v>0.99250936329588013</v>
      </c>
      <c r="J448" s="51">
        <f t="shared" ca="1" si="51"/>
        <v>1</v>
      </c>
      <c r="K448" s="47">
        <f t="shared" si="52"/>
        <v>13.27</v>
      </c>
      <c r="L448" s="47">
        <f t="shared" si="53"/>
        <v>13.32</v>
      </c>
      <c r="M448" s="47">
        <f t="shared" si="54"/>
        <v>13.21</v>
      </c>
      <c r="N448" s="47">
        <f t="shared" si="55"/>
        <v>13.25</v>
      </c>
      <c r="O448" s="48">
        <f t="shared" ca="1" si="56"/>
        <v>360800</v>
      </c>
    </row>
    <row r="449" spans="1:15" x14ac:dyDescent="0.25">
      <c r="A449">
        <v>434</v>
      </c>
      <c r="B449" s="84">
        <v>41387</v>
      </c>
      <c r="C449" s="47">
        <v>13.35</v>
      </c>
      <c r="D449" s="47">
        <v>13.39</v>
      </c>
      <c r="E449" s="47">
        <v>13.27</v>
      </c>
      <c r="F449" s="47">
        <v>13.33</v>
      </c>
      <c r="G449" s="48">
        <v>763200</v>
      </c>
      <c r="H449" s="47">
        <v>13.23</v>
      </c>
      <c r="I449" s="51">
        <f t="shared" si="50"/>
        <v>0.99249812453113284</v>
      </c>
      <c r="J449" s="51">
        <f t="shared" ca="1" si="51"/>
        <v>1</v>
      </c>
      <c r="K449" s="47">
        <f t="shared" si="52"/>
        <v>13.25</v>
      </c>
      <c r="L449" s="47">
        <f t="shared" si="53"/>
        <v>13.29</v>
      </c>
      <c r="M449" s="47">
        <f t="shared" si="54"/>
        <v>13.17</v>
      </c>
      <c r="N449" s="47">
        <f t="shared" si="55"/>
        <v>13.23</v>
      </c>
      <c r="O449" s="48">
        <f t="shared" ca="1" si="56"/>
        <v>763200</v>
      </c>
    </row>
    <row r="450" spans="1:15" x14ac:dyDescent="0.25">
      <c r="A450">
        <v>435</v>
      </c>
      <c r="B450" s="84">
        <v>41386</v>
      </c>
      <c r="C450" s="47">
        <v>13.15</v>
      </c>
      <c r="D450" s="47">
        <v>13.31</v>
      </c>
      <c r="E450" s="47">
        <v>13.01</v>
      </c>
      <c r="F450" s="47">
        <v>13.24</v>
      </c>
      <c r="G450" s="48">
        <v>1256500</v>
      </c>
      <c r="H450" s="47">
        <v>13.14</v>
      </c>
      <c r="I450" s="51">
        <f t="shared" si="50"/>
        <v>0.99244712990936557</v>
      </c>
      <c r="J450" s="51">
        <f t="shared" ca="1" si="51"/>
        <v>1</v>
      </c>
      <c r="K450" s="47">
        <f t="shared" si="52"/>
        <v>13.05</v>
      </c>
      <c r="L450" s="47">
        <f t="shared" si="53"/>
        <v>13.21</v>
      </c>
      <c r="M450" s="47">
        <f t="shared" si="54"/>
        <v>12.91</v>
      </c>
      <c r="N450" s="47">
        <f t="shared" si="55"/>
        <v>13.14</v>
      </c>
      <c r="O450" s="48">
        <f t="shared" ca="1" si="56"/>
        <v>1256500</v>
      </c>
    </row>
    <row r="451" spans="1:15" x14ac:dyDescent="0.25">
      <c r="A451">
        <v>436</v>
      </c>
      <c r="B451" s="84">
        <v>41383</v>
      </c>
      <c r="C451" s="47">
        <v>13.08</v>
      </c>
      <c r="D451" s="47">
        <v>13.15</v>
      </c>
      <c r="E451" s="47">
        <v>13.01</v>
      </c>
      <c r="F451" s="47">
        <v>13.07</v>
      </c>
      <c r="G451" s="48">
        <v>723000</v>
      </c>
      <c r="H451" s="47">
        <v>12.97</v>
      </c>
      <c r="I451" s="51">
        <f t="shared" si="50"/>
        <v>0.99234889058913545</v>
      </c>
      <c r="J451" s="51">
        <f t="shared" ca="1" si="51"/>
        <v>1</v>
      </c>
      <c r="K451" s="47">
        <f t="shared" si="52"/>
        <v>12.98</v>
      </c>
      <c r="L451" s="47">
        <f t="shared" si="53"/>
        <v>13.05</v>
      </c>
      <c r="M451" s="47">
        <f t="shared" si="54"/>
        <v>12.91</v>
      </c>
      <c r="N451" s="47">
        <f t="shared" si="55"/>
        <v>12.97</v>
      </c>
      <c r="O451" s="48">
        <f t="shared" ca="1" si="56"/>
        <v>723000</v>
      </c>
    </row>
    <row r="452" spans="1:15" x14ac:dyDescent="0.25">
      <c r="A452">
        <v>437</v>
      </c>
      <c r="B452" s="84">
        <v>41382</v>
      </c>
      <c r="C452" s="47">
        <v>13.19</v>
      </c>
      <c r="D452" s="47">
        <v>13.3</v>
      </c>
      <c r="E452" s="47">
        <v>13.08</v>
      </c>
      <c r="F452" s="47">
        <v>13.08</v>
      </c>
      <c r="G452" s="48">
        <v>497800</v>
      </c>
      <c r="H452" s="47">
        <v>12.98</v>
      </c>
      <c r="I452" s="51">
        <f t="shared" si="50"/>
        <v>0.99235474006116209</v>
      </c>
      <c r="J452" s="51">
        <f t="shared" ca="1" si="51"/>
        <v>1</v>
      </c>
      <c r="K452" s="47">
        <f t="shared" si="52"/>
        <v>13.09</v>
      </c>
      <c r="L452" s="47">
        <f t="shared" si="53"/>
        <v>13.2</v>
      </c>
      <c r="M452" s="47">
        <f t="shared" si="54"/>
        <v>12.98</v>
      </c>
      <c r="N452" s="47">
        <f t="shared" si="55"/>
        <v>12.98</v>
      </c>
      <c r="O452" s="48">
        <f t="shared" ca="1" si="56"/>
        <v>497800</v>
      </c>
    </row>
    <row r="453" spans="1:15" x14ac:dyDescent="0.25">
      <c r="A453">
        <v>438</v>
      </c>
      <c r="B453" s="84">
        <v>41381</v>
      </c>
      <c r="C453" s="47">
        <v>13.36</v>
      </c>
      <c r="D453" s="47">
        <v>13.39</v>
      </c>
      <c r="E453" s="47">
        <v>13.05</v>
      </c>
      <c r="F453" s="47">
        <v>13.14</v>
      </c>
      <c r="G453" s="48">
        <v>462400</v>
      </c>
      <c r="H453" s="47">
        <v>13.04</v>
      </c>
      <c r="I453" s="51">
        <f t="shared" si="50"/>
        <v>0.99238964992389644</v>
      </c>
      <c r="J453" s="51">
        <f t="shared" ca="1" si="51"/>
        <v>1</v>
      </c>
      <c r="K453" s="47">
        <f t="shared" si="52"/>
        <v>13.26</v>
      </c>
      <c r="L453" s="47">
        <f t="shared" si="53"/>
        <v>13.29</v>
      </c>
      <c r="M453" s="47">
        <f t="shared" si="54"/>
        <v>12.95</v>
      </c>
      <c r="N453" s="47">
        <f t="shared" si="55"/>
        <v>13.04</v>
      </c>
      <c r="O453" s="48">
        <f t="shared" ca="1" si="56"/>
        <v>462400</v>
      </c>
    </row>
    <row r="454" spans="1:15" x14ac:dyDescent="0.25">
      <c r="A454">
        <v>439</v>
      </c>
      <c r="B454" s="84">
        <v>41380</v>
      </c>
      <c r="C454" s="47">
        <v>13.13</v>
      </c>
      <c r="D454" s="47">
        <v>13.45</v>
      </c>
      <c r="E454" s="47">
        <v>13.05</v>
      </c>
      <c r="F454" s="47">
        <v>13.4</v>
      </c>
      <c r="G454" s="48">
        <v>585000</v>
      </c>
      <c r="H454" s="47">
        <v>13.3</v>
      </c>
      <c r="I454" s="51">
        <f t="shared" si="50"/>
        <v>0.9925373134328358</v>
      </c>
      <c r="J454" s="51">
        <f t="shared" ca="1" si="51"/>
        <v>1</v>
      </c>
      <c r="K454" s="47">
        <f t="shared" si="52"/>
        <v>13.03</v>
      </c>
      <c r="L454" s="47">
        <f t="shared" si="53"/>
        <v>13.35</v>
      </c>
      <c r="M454" s="47">
        <f t="shared" si="54"/>
        <v>12.95</v>
      </c>
      <c r="N454" s="47">
        <f t="shared" si="55"/>
        <v>13.3</v>
      </c>
      <c r="O454" s="48">
        <f t="shared" ca="1" si="56"/>
        <v>585000</v>
      </c>
    </row>
    <row r="455" spans="1:15" x14ac:dyDescent="0.25">
      <c r="A455">
        <v>440</v>
      </c>
      <c r="B455" s="84">
        <v>41379</v>
      </c>
      <c r="C455" s="47">
        <v>13.69</v>
      </c>
      <c r="D455" s="47">
        <v>13.7</v>
      </c>
      <c r="E455" s="47">
        <v>13.08</v>
      </c>
      <c r="F455" s="47">
        <v>13.11</v>
      </c>
      <c r="G455" s="48">
        <v>552000</v>
      </c>
      <c r="H455" s="47">
        <v>13.01</v>
      </c>
      <c r="I455" s="51">
        <f t="shared" si="50"/>
        <v>0.99237223493516402</v>
      </c>
      <c r="J455" s="51">
        <f t="shared" ca="1" si="51"/>
        <v>1</v>
      </c>
      <c r="K455" s="47">
        <f t="shared" si="52"/>
        <v>13.59</v>
      </c>
      <c r="L455" s="47">
        <f t="shared" si="53"/>
        <v>13.6</v>
      </c>
      <c r="M455" s="47">
        <f t="shared" si="54"/>
        <v>12.98</v>
      </c>
      <c r="N455" s="47">
        <f t="shared" si="55"/>
        <v>13.01</v>
      </c>
      <c r="O455" s="48">
        <f t="shared" ca="1" si="56"/>
        <v>552000</v>
      </c>
    </row>
    <row r="456" spans="1:15" x14ac:dyDescent="0.25">
      <c r="A456">
        <v>441</v>
      </c>
      <c r="B456" s="84">
        <v>41376</v>
      </c>
      <c r="C456" s="47">
        <v>13.24</v>
      </c>
      <c r="D456" s="47">
        <v>13.4</v>
      </c>
      <c r="E456" s="47">
        <v>13.22</v>
      </c>
      <c r="F456" s="47">
        <v>13.37</v>
      </c>
      <c r="G456" s="48">
        <v>347000</v>
      </c>
      <c r="H456" s="47">
        <v>13.27</v>
      </c>
      <c r="I456" s="51">
        <f t="shared" si="50"/>
        <v>0.99252056843679881</v>
      </c>
      <c r="J456" s="51">
        <f t="shared" ca="1" si="51"/>
        <v>1</v>
      </c>
      <c r="K456" s="47">
        <f t="shared" si="52"/>
        <v>13.14</v>
      </c>
      <c r="L456" s="47">
        <f t="shared" si="53"/>
        <v>13.3</v>
      </c>
      <c r="M456" s="47">
        <f t="shared" si="54"/>
        <v>13.12</v>
      </c>
      <c r="N456" s="47">
        <f t="shared" si="55"/>
        <v>13.27</v>
      </c>
      <c r="O456" s="48">
        <f t="shared" ca="1" si="56"/>
        <v>347000</v>
      </c>
    </row>
    <row r="457" spans="1:15" x14ac:dyDescent="0.25">
      <c r="A457">
        <v>442</v>
      </c>
      <c r="B457" s="84">
        <v>41375</v>
      </c>
      <c r="C457" s="47">
        <v>13.48</v>
      </c>
      <c r="D457" s="47">
        <v>13.48</v>
      </c>
      <c r="E457" s="47">
        <v>13.31</v>
      </c>
      <c r="F457" s="47">
        <v>13.4</v>
      </c>
      <c r="G457" s="48">
        <v>495200</v>
      </c>
      <c r="H457" s="47">
        <v>13.3</v>
      </c>
      <c r="I457" s="51">
        <f t="shared" si="50"/>
        <v>0.9925373134328358</v>
      </c>
      <c r="J457" s="51">
        <f t="shared" ca="1" si="51"/>
        <v>1</v>
      </c>
      <c r="K457" s="47">
        <f t="shared" si="52"/>
        <v>13.38</v>
      </c>
      <c r="L457" s="47">
        <f t="shared" si="53"/>
        <v>13.38</v>
      </c>
      <c r="M457" s="47">
        <f t="shared" si="54"/>
        <v>13.21</v>
      </c>
      <c r="N457" s="47">
        <f t="shared" si="55"/>
        <v>13.3</v>
      </c>
      <c r="O457" s="48">
        <f t="shared" ca="1" si="56"/>
        <v>495200</v>
      </c>
    </row>
    <row r="458" spans="1:15" x14ac:dyDescent="0.25">
      <c r="A458">
        <v>443</v>
      </c>
      <c r="B458" s="84">
        <v>41374</v>
      </c>
      <c r="C458" s="47">
        <v>13.29</v>
      </c>
      <c r="D458" s="47">
        <v>13.49</v>
      </c>
      <c r="E458" s="47">
        <v>13.22</v>
      </c>
      <c r="F458" s="47">
        <v>13.46</v>
      </c>
      <c r="G458" s="48">
        <v>468000</v>
      </c>
      <c r="H458" s="47">
        <v>13.36</v>
      </c>
      <c r="I458" s="51">
        <f t="shared" si="50"/>
        <v>0.99257057949479932</v>
      </c>
      <c r="J458" s="51">
        <f t="shared" ca="1" si="51"/>
        <v>1</v>
      </c>
      <c r="K458" s="47">
        <f t="shared" si="52"/>
        <v>13.19</v>
      </c>
      <c r="L458" s="47">
        <f t="shared" si="53"/>
        <v>13.39</v>
      </c>
      <c r="M458" s="47">
        <f t="shared" si="54"/>
        <v>13.12</v>
      </c>
      <c r="N458" s="47">
        <f t="shared" si="55"/>
        <v>13.36</v>
      </c>
      <c r="O458" s="48">
        <f t="shared" ca="1" si="56"/>
        <v>468000</v>
      </c>
    </row>
    <row r="459" spans="1:15" x14ac:dyDescent="0.25">
      <c r="A459">
        <v>444</v>
      </c>
      <c r="B459" s="84">
        <v>41373</v>
      </c>
      <c r="C459" s="47">
        <v>13.36</v>
      </c>
      <c r="D459" s="47">
        <v>13.51</v>
      </c>
      <c r="E459" s="47">
        <v>13.16</v>
      </c>
      <c r="F459" s="47">
        <v>13.2</v>
      </c>
      <c r="G459" s="48">
        <v>290600</v>
      </c>
      <c r="H459" s="47">
        <v>13.1</v>
      </c>
      <c r="I459" s="51">
        <f t="shared" si="50"/>
        <v>0.99242424242424243</v>
      </c>
      <c r="J459" s="51">
        <f t="shared" ca="1" si="51"/>
        <v>1</v>
      </c>
      <c r="K459" s="47">
        <f t="shared" si="52"/>
        <v>13.26</v>
      </c>
      <c r="L459" s="47">
        <f t="shared" si="53"/>
        <v>13.41</v>
      </c>
      <c r="M459" s="47">
        <f t="shared" si="54"/>
        <v>13.06</v>
      </c>
      <c r="N459" s="47">
        <f t="shared" si="55"/>
        <v>13.1</v>
      </c>
      <c r="O459" s="48">
        <f t="shared" ca="1" si="56"/>
        <v>290600</v>
      </c>
    </row>
    <row r="460" spans="1:15" x14ac:dyDescent="0.25">
      <c r="A460">
        <v>445</v>
      </c>
      <c r="B460" s="84">
        <v>41372</v>
      </c>
      <c r="C460" s="47">
        <v>13.36</v>
      </c>
      <c r="D460" s="47">
        <v>13.4</v>
      </c>
      <c r="E460" s="47">
        <v>13.2</v>
      </c>
      <c r="F460" s="47">
        <v>13.34</v>
      </c>
      <c r="G460" s="48">
        <v>222100</v>
      </c>
      <c r="H460" s="47">
        <v>13.24</v>
      </c>
      <c r="I460" s="51">
        <f t="shared" si="50"/>
        <v>0.99250374812593711</v>
      </c>
      <c r="J460" s="51">
        <f t="shared" ca="1" si="51"/>
        <v>1</v>
      </c>
      <c r="K460" s="47">
        <f t="shared" si="52"/>
        <v>13.26</v>
      </c>
      <c r="L460" s="47">
        <f t="shared" si="53"/>
        <v>13.3</v>
      </c>
      <c r="M460" s="47">
        <f t="shared" si="54"/>
        <v>13.1</v>
      </c>
      <c r="N460" s="47">
        <f t="shared" si="55"/>
        <v>13.24</v>
      </c>
      <c r="O460" s="48">
        <f t="shared" ca="1" si="56"/>
        <v>222100</v>
      </c>
    </row>
    <row r="461" spans="1:15" x14ac:dyDescent="0.25">
      <c r="A461">
        <v>446</v>
      </c>
      <c r="B461" s="84">
        <v>41369</v>
      </c>
      <c r="C461" s="47">
        <v>13.06</v>
      </c>
      <c r="D461" s="47">
        <v>13.41</v>
      </c>
      <c r="E461" s="47">
        <v>12.99</v>
      </c>
      <c r="F461" s="47">
        <v>13.37</v>
      </c>
      <c r="G461" s="48">
        <v>478500</v>
      </c>
      <c r="H461" s="47">
        <v>13.27</v>
      </c>
      <c r="I461" s="51">
        <f t="shared" si="50"/>
        <v>0.99252056843679881</v>
      </c>
      <c r="J461" s="51">
        <f t="shared" ca="1" si="51"/>
        <v>1</v>
      </c>
      <c r="K461" s="47">
        <f t="shared" si="52"/>
        <v>12.96</v>
      </c>
      <c r="L461" s="47">
        <f t="shared" si="53"/>
        <v>13.31</v>
      </c>
      <c r="M461" s="47">
        <f t="shared" si="54"/>
        <v>12.89</v>
      </c>
      <c r="N461" s="47">
        <f t="shared" si="55"/>
        <v>13.27</v>
      </c>
      <c r="O461" s="48">
        <f t="shared" ca="1" si="56"/>
        <v>478500</v>
      </c>
    </row>
    <row r="462" spans="1:15" x14ac:dyDescent="0.25">
      <c r="A462">
        <v>447</v>
      </c>
      <c r="B462" s="84">
        <v>41368</v>
      </c>
      <c r="C462" s="47">
        <v>13.02</v>
      </c>
      <c r="D462" s="47">
        <v>13.26</v>
      </c>
      <c r="E462" s="47">
        <v>12.99</v>
      </c>
      <c r="F462" s="47">
        <v>13.16</v>
      </c>
      <c r="G462" s="48">
        <v>1291000</v>
      </c>
      <c r="H462" s="47">
        <v>13.06</v>
      </c>
      <c r="I462" s="51">
        <f t="shared" si="50"/>
        <v>0.99240121580547114</v>
      </c>
      <c r="J462" s="51">
        <f t="shared" ca="1" si="51"/>
        <v>1</v>
      </c>
      <c r="K462" s="47">
        <f t="shared" si="52"/>
        <v>12.92</v>
      </c>
      <c r="L462" s="47">
        <f t="shared" si="53"/>
        <v>13.16</v>
      </c>
      <c r="M462" s="47">
        <f t="shared" si="54"/>
        <v>12.89</v>
      </c>
      <c r="N462" s="47">
        <f t="shared" si="55"/>
        <v>13.06</v>
      </c>
      <c r="O462" s="48">
        <f t="shared" ca="1" si="56"/>
        <v>1291000</v>
      </c>
    </row>
    <row r="463" spans="1:15" x14ac:dyDescent="0.25">
      <c r="A463">
        <v>448</v>
      </c>
      <c r="B463" s="84">
        <v>41367</v>
      </c>
      <c r="C463" s="47">
        <v>13.08</v>
      </c>
      <c r="D463" s="47">
        <v>13.16</v>
      </c>
      <c r="E463" s="47">
        <v>12.99</v>
      </c>
      <c r="F463" s="47">
        <v>13.03</v>
      </c>
      <c r="G463" s="48">
        <v>532700</v>
      </c>
      <c r="H463" s="47">
        <v>12.93</v>
      </c>
      <c r="I463" s="51">
        <f t="shared" si="50"/>
        <v>0.99232540291634697</v>
      </c>
      <c r="J463" s="51">
        <f t="shared" ca="1" si="51"/>
        <v>1</v>
      </c>
      <c r="K463" s="47">
        <f t="shared" si="52"/>
        <v>12.98</v>
      </c>
      <c r="L463" s="47">
        <f t="shared" si="53"/>
        <v>13.06</v>
      </c>
      <c r="M463" s="47">
        <f t="shared" si="54"/>
        <v>12.89</v>
      </c>
      <c r="N463" s="47">
        <f t="shared" si="55"/>
        <v>12.93</v>
      </c>
      <c r="O463" s="48">
        <f t="shared" ca="1" si="56"/>
        <v>532700</v>
      </c>
    </row>
    <row r="464" spans="1:15" x14ac:dyDescent="0.25">
      <c r="A464">
        <v>449</v>
      </c>
      <c r="B464" s="84">
        <v>41366</v>
      </c>
      <c r="C464" s="47">
        <v>13.33</v>
      </c>
      <c r="D464" s="47">
        <v>13.36</v>
      </c>
      <c r="E464" s="47">
        <v>13.04</v>
      </c>
      <c r="F464" s="47">
        <v>13.06</v>
      </c>
      <c r="G464" s="48">
        <v>746400</v>
      </c>
      <c r="H464" s="47">
        <v>12.96</v>
      </c>
      <c r="I464" s="51">
        <f t="shared" si="50"/>
        <v>0.992343032159265</v>
      </c>
      <c r="J464" s="51">
        <f t="shared" ca="1" si="51"/>
        <v>1</v>
      </c>
      <c r="K464" s="47">
        <f t="shared" si="52"/>
        <v>13.23</v>
      </c>
      <c r="L464" s="47">
        <f t="shared" si="53"/>
        <v>13.26</v>
      </c>
      <c r="M464" s="47">
        <f t="shared" si="54"/>
        <v>12.94</v>
      </c>
      <c r="N464" s="47">
        <f t="shared" si="55"/>
        <v>12.96</v>
      </c>
      <c r="O464" s="48">
        <f t="shared" ca="1" si="56"/>
        <v>746400</v>
      </c>
    </row>
    <row r="465" spans="1:15" x14ac:dyDescent="0.25">
      <c r="A465">
        <v>450</v>
      </c>
      <c r="B465" s="84">
        <v>41365</v>
      </c>
      <c r="C465" s="47">
        <v>13.3</v>
      </c>
      <c r="D465" s="47">
        <v>13.45</v>
      </c>
      <c r="E465" s="47">
        <v>13.03</v>
      </c>
      <c r="F465" s="47">
        <v>13.19</v>
      </c>
      <c r="G465" s="48">
        <v>452200</v>
      </c>
      <c r="H465" s="47">
        <v>13.09</v>
      </c>
      <c r="I465" s="51">
        <f t="shared" ref="I465:I528" si="57">H465/F465</f>
        <v>0.99241849886277489</v>
      </c>
      <c r="J465" s="51">
        <f t="shared" ref="J465:J528" ca="1" si="58">INDEX(OFFSET($T$15,0,0,$S$13+1,1),MATCH(B465,OFFSET($Q$15,0,0,$S$13+1,1),-1))</f>
        <v>1</v>
      </c>
      <c r="K465" s="47">
        <f t="shared" ref="K465:K528" si="59">ROUND($I465*C465,2)</f>
        <v>13.2</v>
      </c>
      <c r="L465" s="47">
        <f t="shared" ref="L465:L528" si="60">ROUND($I465*D465,2)</f>
        <v>13.35</v>
      </c>
      <c r="M465" s="47">
        <f t="shared" ref="M465:M528" si="61">ROUND($I465*E465,2)</f>
        <v>12.93</v>
      </c>
      <c r="N465" s="47">
        <f t="shared" ref="N465:N528" si="62">ROUND($I465*F465,2)</f>
        <v>13.09</v>
      </c>
      <c r="O465" s="48">
        <f t="shared" ref="O465:O528" ca="1" si="63">G465*J465</f>
        <v>452200</v>
      </c>
    </row>
    <row r="466" spans="1:15" x14ac:dyDescent="0.25">
      <c r="A466">
        <v>451</v>
      </c>
      <c r="B466" s="84">
        <v>41361</v>
      </c>
      <c r="C466" s="47">
        <v>13.46</v>
      </c>
      <c r="D466" s="47">
        <v>13.5</v>
      </c>
      <c r="E466" s="47">
        <v>13.26</v>
      </c>
      <c r="F466" s="47">
        <v>13.34</v>
      </c>
      <c r="G466" s="48">
        <v>817000</v>
      </c>
      <c r="H466" s="47">
        <v>13.24</v>
      </c>
      <c r="I466" s="51">
        <f t="shared" si="57"/>
        <v>0.99250374812593711</v>
      </c>
      <c r="J466" s="51">
        <f t="shared" ca="1" si="58"/>
        <v>1</v>
      </c>
      <c r="K466" s="47">
        <f t="shared" si="59"/>
        <v>13.36</v>
      </c>
      <c r="L466" s="47">
        <f t="shared" si="60"/>
        <v>13.4</v>
      </c>
      <c r="M466" s="47">
        <f t="shared" si="61"/>
        <v>13.16</v>
      </c>
      <c r="N466" s="47">
        <f t="shared" si="62"/>
        <v>13.24</v>
      </c>
      <c r="O466" s="48">
        <f t="shared" ca="1" si="63"/>
        <v>817000</v>
      </c>
    </row>
    <row r="467" spans="1:15" x14ac:dyDescent="0.25">
      <c r="A467">
        <v>452</v>
      </c>
      <c r="B467" s="84">
        <v>41360</v>
      </c>
      <c r="C467" s="47">
        <v>13.44</v>
      </c>
      <c r="D467" s="47">
        <v>13.48</v>
      </c>
      <c r="E467" s="47">
        <v>13.05</v>
      </c>
      <c r="F467" s="47">
        <v>13.42</v>
      </c>
      <c r="G467" s="48">
        <v>1564500</v>
      </c>
      <c r="H467" s="47">
        <v>13.32</v>
      </c>
      <c r="I467" s="51">
        <f t="shared" si="57"/>
        <v>0.99254843517138602</v>
      </c>
      <c r="J467" s="51">
        <f t="shared" ca="1" si="58"/>
        <v>1</v>
      </c>
      <c r="K467" s="47">
        <f t="shared" si="59"/>
        <v>13.34</v>
      </c>
      <c r="L467" s="47">
        <f t="shared" si="60"/>
        <v>13.38</v>
      </c>
      <c r="M467" s="47">
        <f t="shared" si="61"/>
        <v>12.95</v>
      </c>
      <c r="N467" s="47">
        <f t="shared" si="62"/>
        <v>13.32</v>
      </c>
      <c r="O467" s="48">
        <f t="shared" ca="1" si="63"/>
        <v>1564500</v>
      </c>
    </row>
    <row r="468" spans="1:15" x14ac:dyDescent="0.25">
      <c r="A468">
        <v>453</v>
      </c>
      <c r="B468" s="84">
        <v>41359</v>
      </c>
      <c r="C468" s="47">
        <v>13.7</v>
      </c>
      <c r="D468" s="47">
        <v>13.8</v>
      </c>
      <c r="E468" s="47">
        <v>13.47</v>
      </c>
      <c r="F468" s="47">
        <v>13.5</v>
      </c>
      <c r="G468" s="48">
        <v>375800</v>
      </c>
      <c r="H468" s="47">
        <v>13.4</v>
      </c>
      <c r="I468" s="51">
        <f t="shared" si="57"/>
        <v>0.99259259259259258</v>
      </c>
      <c r="J468" s="51">
        <f t="shared" ca="1" si="58"/>
        <v>1</v>
      </c>
      <c r="K468" s="47">
        <f t="shared" si="59"/>
        <v>13.6</v>
      </c>
      <c r="L468" s="47">
        <f t="shared" si="60"/>
        <v>13.7</v>
      </c>
      <c r="M468" s="47">
        <f t="shared" si="61"/>
        <v>13.37</v>
      </c>
      <c r="N468" s="47">
        <f t="shared" si="62"/>
        <v>13.4</v>
      </c>
      <c r="O468" s="48">
        <f t="shared" ca="1" si="63"/>
        <v>375800</v>
      </c>
    </row>
    <row r="469" spans="1:15" x14ac:dyDescent="0.25">
      <c r="A469">
        <v>454</v>
      </c>
      <c r="B469" s="84">
        <v>41358</v>
      </c>
      <c r="C469" s="47">
        <v>13.87</v>
      </c>
      <c r="D469" s="47">
        <v>13.96</v>
      </c>
      <c r="E469" s="47">
        <v>13.54</v>
      </c>
      <c r="F469" s="47">
        <v>13.69</v>
      </c>
      <c r="G469" s="48">
        <v>212400</v>
      </c>
      <c r="H469" s="47">
        <v>13.59</v>
      </c>
      <c r="I469" s="51">
        <f t="shared" si="57"/>
        <v>0.99269539810080354</v>
      </c>
      <c r="J469" s="51">
        <f t="shared" ca="1" si="58"/>
        <v>1</v>
      </c>
      <c r="K469" s="47">
        <f t="shared" si="59"/>
        <v>13.77</v>
      </c>
      <c r="L469" s="47">
        <f t="shared" si="60"/>
        <v>13.86</v>
      </c>
      <c r="M469" s="47">
        <f t="shared" si="61"/>
        <v>13.44</v>
      </c>
      <c r="N469" s="47">
        <f t="shared" si="62"/>
        <v>13.59</v>
      </c>
      <c r="O469" s="48">
        <f t="shared" ca="1" si="63"/>
        <v>212400</v>
      </c>
    </row>
    <row r="470" spans="1:15" x14ac:dyDescent="0.25">
      <c r="A470">
        <v>455</v>
      </c>
      <c r="B470" s="84">
        <v>41355</v>
      </c>
      <c r="C470" s="47">
        <v>13.75</v>
      </c>
      <c r="D470" s="47">
        <v>13.94</v>
      </c>
      <c r="E470" s="47">
        <v>13.75</v>
      </c>
      <c r="F470" s="47">
        <v>13.83</v>
      </c>
      <c r="G470" s="48">
        <v>197000</v>
      </c>
      <c r="H470" s="47">
        <v>13.73</v>
      </c>
      <c r="I470" s="51">
        <f t="shared" si="57"/>
        <v>0.9927693420101229</v>
      </c>
      <c r="J470" s="51">
        <f t="shared" ca="1" si="58"/>
        <v>1</v>
      </c>
      <c r="K470" s="47">
        <f t="shared" si="59"/>
        <v>13.65</v>
      </c>
      <c r="L470" s="47">
        <f t="shared" si="60"/>
        <v>13.84</v>
      </c>
      <c r="M470" s="47">
        <f t="shared" si="61"/>
        <v>13.65</v>
      </c>
      <c r="N470" s="47">
        <f t="shared" si="62"/>
        <v>13.73</v>
      </c>
      <c r="O470" s="48">
        <f t="shared" ca="1" si="63"/>
        <v>197000</v>
      </c>
    </row>
    <row r="471" spans="1:15" x14ac:dyDescent="0.25">
      <c r="A471">
        <v>456</v>
      </c>
      <c r="B471" s="84">
        <v>41354</v>
      </c>
      <c r="C471" s="47">
        <v>13.93</v>
      </c>
      <c r="D471" s="47">
        <v>14</v>
      </c>
      <c r="E471" s="47">
        <v>13.65</v>
      </c>
      <c r="F471" s="47">
        <v>13.75</v>
      </c>
      <c r="G471" s="48">
        <v>199400</v>
      </c>
      <c r="H471" s="47">
        <v>13.65</v>
      </c>
      <c r="I471" s="51">
        <f t="shared" si="57"/>
        <v>0.99272727272727279</v>
      </c>
      <c r="J471" s="51">
        <f t="shared" ca="1" si="58"/>
        <v>1</v>
      </c>
      <c r="K471" s="47">
        <f t="shared" si="59"/>
        <v>13.83</v>
      </c>
      <c r="L471" s="47">
        <f t="shared" si="60"/>
        <v>13.9</v>
      </c>
      <c r="M471" s="47">
        <f t="shared" si="61"/>
        <v>13.55</v>
      </c>
      <c r="N471" s="47">
        <f t="shared" si="62"/>
        <v>13.65</v>
      </c>
      <c r="O471" s="48">
        <f t="shared" ca="1" si="63"/>
        <v>199400</v>
      </c>
    </row>
    <row r="472" spans="1:15" x14ac:dyDescent="0.25">
      <c r="A472">
        <v>457</v>
      </c>
      <c r="B472" s="84">
        <v>41353</v>
      </c>
      <c r="C472" s="47">
        <v>13.99</v>
      </c>
      <c r="D472" s="47">
        <v>14.1</v>
      </c>
      <c r="E472" s="47">
        <v>13.85</v>
      </c>
      <c r="F472" s="47">
        <v>14.02</v>
      </c>
      <c r="G472" s="48">
        <v>250800</v>
      </c>
      <c r="H472" s="47">
        <v>13.92</v>
      </c>
      <c r="I472" s="51">
        <f t="shared" si="57"/>
        <v>0.99286733238231106</v>
      </c>
      <c r="J472" s="51">
        <f t="shared" ca="1" si="58"/>
        <v>1</v>
      </c>
      <c r="K472" s="47">
        <f t="shared" si="59"/>
        <v>13.89</v>
      </c>
      <c r="L472" s="47">
        <f t="shared" si="60"/>
        <v>14</v>
      </c>
      <c r="M472" s="47">
        <f t="shared" si="61"/>
        <v>13.75</v>
      </c>
      <c r="N472" s="47">
        <f t="shared" si="62"/>
        <v>13.92</v>
      </c>
      <c r="O472" s="48">
        <f t="shared" ca="1" si="63"/>
        <v>250800</v>
      </c>
    </row>
    <row r="473" spans="1:15" x14ac:dyDescent="0.25">
      <c r="A473">
        <v>458</v>
      </c>
      <c r="B473" s="84">
        <v>41352</v>
      </c>
      <c r="C473" s="47">
        <v>14.11</v>
      </c>
      <c r="D473" s="47">
        <v>14.21</v>
      </c>
      <c r="E473" s="47">
        <v>13.91</v>
      </c>
      <c r="F473" s="47">
        <v>14.03</v>
      </c>
      <c r="G473" s="48">
        <v>172200</v>
      </c>
      <c r="H473" s="47">
        <v>13.91</v>
      </c>
      <c r="I473" s="51">
        <f t="shared" si="57"/>
        <v>0.99144689950106923</v>
      </c>
      <c r="J473" s="51">
        <f t="shared" ca="1" si="58"/>
        <v>1</v>
      </c>
      <c r="K473" s="47">
        <f t="shared" si="59"/>
        <v>13.99</v>
      </c>
      <c r="L473" s="47">
        <f t="shared" si="60"/>
        <v>14.09</v>
      </c>
      <c r="M473" s="47">
        <f t="shared" si="61"/>
        <v>13.79</v>
      </c>
      <c r="N473" s="47">
        <f t="shared" si="62"/>
        <v>13.91</v>
      </c>
      <c r="O473" s="48">
        <f t="shared" ca="1" si="63"/>
        <v>172200</v>
      </c>
    </row>
    <row r="474" spans="1:15" x14ac:dyDescent="0.25">
      <c r="A474">
        <v>459</v>
      </c>
      <c r="B474" s="84">
        <v>41351</v>
      </c>
      <c r="C474" s="47">
        <v>13.95</v>
      </c>
      <c r="D474" s="47">
        <v>14.17</v>
      </c>
      <c r="E474" s="47">
        <v>13.77</v>
      </c>
      <c r="F474" s="47">
        <v>14.1</v>
      </c>
      <c r="G474" s="48">
        <v>338000</v>
      </c>
      <c r="H474" s="47">
        <v>13.98</v>
      </c>
      <c r="I474" s="51">
        <f t="shared" si="57"/>
        <v>0.99148936170212776</v>
      </c>
      <c r="J474" s="51">
        <f t="shared" ca="1" si="58"/>
        <v>1</v>
      </c>
      <c r="K474" s="47">
        <f t="shared" si="59"/>
        <v>13.83</v>
      </c>
      <c r="L474" s="47">
        <f t="shared" si="60"/>
        <v>14.05</v>
      </c>
      <c r="M474" s="47">
        <f t="shared" si="61"/>
        <v>13.65</v>
      </c>
      <c r="N474" s="47">
        <f t="shared" si="62"/>
        <v>13.98</v>
      </c>
      <c r="O474" s="48">
        <f t="shared" ca="1" si="63"/>
        <v>338000</v>
      </c>
    </row>
    <row r="475" spans="1:15" x14ac:dyDescent="0.25">
      <c r="A475">
        <v>460</v>
      </c>
      <c r="B475" s="84">
        <v>41348</v>
      </c>
      <c r="C475" s="47">
        <v>14.1</v>
      </c>
      <c r="D475" s="47">
        <v>14.17</v>
      </c>
      <c r="E475" s="47">
        <v>13.99</v>
      </c>
      <c r="F475" s="47">
        <v>14.09</v>
      </c>
      <c r="G475" s="48">
        <v>371200</v>
      </c>
      <c r="H475" s="47">
        <v>13.97</v>
      </c>
      <c r="I475" s="51">
        <f t="shared" si="57"/>
        <v>0.99148332150461327</v>
      </c>
      <c r="J475" s="51">
        <f t="shared" ca="1" si="58"/>
        <v>1</v>
      </c>
      <c r="K475" s="47">
        <f t="shared" si="59"/>
        <v>13.98</v>
      </c>
      <c r="L475" s="47">
        <f t="shared" si="60"/>
        <v>14.05</v>
      </c>
      <c r="M475" s="47">
        <f t="shared" si="61"/>
        <v>13.87</v>
      </c>
      <c r="N475" s="47">
        <f t="shared" si="62"/>
        <v>13.97</v>
      </c>
      <c r="O475" s="48">
        <f t="shared" ca="1" si="63"/>
        <v>371200</v>
      </c>
    </row>
    <row r="476" spans="1:15" x14ac:dyDescent="0.25">
      <c r="A476">
        <v>461</v>
      </c>
      <c r="B476" s="84">
        <v>41347</v>
      </c>
      <c r="C476" s="47">
        <v>14.04</v>
      </c>
      <c r="D476" s="47">
        <v>14.15</v>
      </c>
      <c r="E476" s="47">
        <v>13.95</v>
      </c>
      <c r="F476" s="47">
        <v>14.12</v>
      </c>
      <c r="G476" s="48">
        <v>228600</v>
      </c>
      <c r="H476" s="47">
        <v>14</v>
      </c>
      <c r="I476" s="51">
        <f t="shared" si="57"/>
        <v>0.99150141643059497</v>
      </c>
      <c r="J476" s="51">
        <f t="shared" ca="1" si="58"/>
        <v>1</v>
      </c>
      <c r="K476" s="47">
        <f t="shared" si="59"/>
        <v>13.92</v>
      </c>
      <c r="L476" s="47">
        <f t="shared" si="60"/>
        <v>14.03</v>
      </c>
      <c r="M476" s="47">
        <f t="shared" si="61"/>
        <v>13.83</v>
      </c>
      <c r="N476" s="47">
        <f t="shared" si="62"/>
        <v>14</v>
      </c>
      <c r="O476" s="48">
        <f t="shared" ca="1" si="63"/>
        <v>228600</v>
      </c>
    </row>
    <row r="477" spans="1:15" x14ac:dyDescent="0.25">
      <c r="A477">
        <v>462</v>
      </c>
      <c r="B477" s="84">
        <v>41346</v>
      </c>
      <c r="C477" s="47">
        <v>13.65</v>
      </c>
      <c r="D477" s="47">
        <v>14.04</v>
      </c>
      <c r="E477" s="47">
        <v>13.65</v>
      </c>
      <c r="F477" s="47">
        <v>14.01</v>
      </c>
      <c r="G477" s="48">
        <v>340600</v>
      </c>
      <c r="H477" s="47">
        <v>13.89</v>
      </c>
      <c r="I477" s="51">
        <f t="shared" si="57"/>
        <v>0.99143468950749469</v>
      </c>
      <c r="J477" s="51">
        <f t="shared" ca="1" si="58"/>
        <v>1</v>
      </c>
      <c r="K477" s="47">
        <f t="shared" si="59"/>
        <v>13.53</v>
      </c>
      <c r="L477" s="47">
        <f t="shared" si="60"/>
        <v>13.92</v>
      </c>
      <c r="M477" s="47">
        <f t="shared" si="61"/>
        <v>13.53</v>
      </c>
      <c r="N477" s="47">
        <f t="shared" si="62"/>
        <v>13.89</v>
      </c>
      <c r="O477" s="48">
        <f t="shared" ca="1" si="63"/>
        <v>340600</v>
      </c>
    </row>
    <row r="478" spans="1:15" x14ac:dyDescent="0.25">
      <c r="A478">
        <v>463</v>
      </c>
      <c r="B478" s="84">
        <v>41345</v>
      </c>
      <c r="C478" s="47">
        <v>13.68</v>
      </c>
      <c r="D478" s="47">
        <v>13.71</v>
      </c>
      <c r="E478" s="47">
        <v>13.52</v>
      </c>
      <c r="F478" s="47">
        <v>13.64</v>
      </c>
      <c r="G478" s="48">
        <v>271400</v>
      </c>
      <c r="H478" s="47">
        <v>13.52</v>
      </c>
      <c r="I478" s="51">
        <f t="shared" si="57"/>
        <v>0.99120234604105562</v>
      </c>
      <c r="J478" s="51">
        <f t="shared" ca="1" si="58"/>
        <v>1</v>
      </c>
      <c r="K478" s="47">
        <f t="shared" si="59"/>
        <v>13.56</v>
      </c>
      <c r="L478" s="47">
        <f t="shared" si="60"/>
        <v>13.59</v>
      </c>
      <c r="M478" s="47">
        <f t="shared" si="61"/>
        <v>13.4</v>
      </c>
      <c r="N478" s="47">
        <f t="shared" si="62"/>
        <v>13.52</v>
      </c>
      <c r="O478" s="48">
        <f t="shared" ca="1" si="63"/>
        <v>271400</v>
      </c>
    </row>
    <row r="479" spans="1:15" x14ac:dyDescent="0.25">
      <c r="A479">
        <v>464</v>
      </c>
      <c r="B479" s="84">
        <v>41344</v>
      </c>
      <c r="C479" s="47">
        <v>13.7</v>
      </c>
      <c r="D479" s="47">
        <v>13.74</v>
      </c>
      <c r="E479" s="47">
        <v>13.6</v>
      </c>
      <c r="F479" s="47">
        <v>13.66</v>
      </c>
      <c r="G479" s="48">
        <v>265400</v>
      </c>
      <c r="H479" s="47">
        <v>13.54</v>
      </c>
      <c r="I479" s="51">
        <f t="shared" si="57"/>
        <v>0.99121522693997066</v>
      </c>
      <c r="J479" s="51">
        <f t="shared" ca="1" si="58"/>
        <v>1</v>
      </c>
      <c r="K479" s="47">
        <f t="shared" si="59"/>
        <v>13.58</v>
      </c>
      <c r="L479" s="47">
        <f t="shared" si="60"/>
        <v>13.62</v>
      </c>
      <c r="M479" s="47">
        <f t="shared" si="61"/>
        <v>13.48</v>
      </c>
      <c r="N479" s="47">
        <f t="shared" si="62"/>
        <v>13.54</v>
      </c>
      <c r="O479" s="48">
        <f t="shared" ca="1" si="63"/>
        <v>265400</v>
      </c>
    </row>
    <row r="480" spans="1:15" x14ac:dyDescent="0.25">
      <c r="A480">
        <v>465</v>
      </c>
      <c r="B480" s="84">
        <v>41341</v>
      </c>
      <c r="C480" s="47">
        <v>13.69</v>
      </c>
      <c r="D480" s="47">
        <v>13.79</v>
      </c>
      <c r="E480" s="47">
        <v>13.64</v>
      </c>
      <c r="F480" s="47">
        <v>13.72</v>
      </c>
      <c r="G480" s="48">
        <v>341400</v>
      </c>
      <c r="H480" s="47">
        <v>13.6</v>
      </c>
      <c r="I480" s="51">
        <f t="shared" si="57"/>
        <v>0.99125364431486873</v>
      </c>
      <c r="J480" s="51">
        <f t="shared" ca="1" si="58"/>
        <v>1</v>
      </c>
      <c r="K480" s="47">
        <f t="shared" si="59"/>
        <v>13.57</v>
      </c>
      <c r="L480" s="47">
        <f t="shared" si="60"/>
        <v>13.67</v>
      </c>
      <c r="M480" s="47">
        <f t="shared" si="61"/>
        <v>13.52</v>
      </c>
      <c r="N480" s="47">
        <f t="shared" si="62"/>
        <v>13.6</v>
      </c>
      <c r="O480" s="48">
        <f t="shared" ca="1" si="63"/>
        <v>341400</v>
      </c>
    </row>
    <row r="481" spans="1:15" x14ac:dyDescent="0.25">
      <c r="A481">
        <v>466</v>
      </c>
      <c r="B481" s="84">
        <v>41340</v>
      </c>
      <c r="C481" s="47">
        <v>13.67</v>
      </c>
      <c r="D481" s="47">
        <v>13.72</v>
      </c>
      <c r="E481" s="47">
        <v>13.57</v>
      </c>
      <c r="F481" s="47">
        <v>13.6</v>
      </c>
      <c r="G481" s="48">
        <v>239400</v>
      </c>
      <c r="H481" s="47">
        <v>13.48</v>
      </c>
      <c r="I481" s="51">
        <f t="shared" si="57"/>
        <v>0.99117647058823533</v>
      </c>
      <c r="J481" s="51">
        <f t="shared" ca="1" si="58"/>
        <v>1</v>
      </c>
      <c r="K481" s="47">
        <f t="shared" si="59"/>
        <v>13.55</v>
      </c>
      <c r="L481" s="47">
        <f t="shared" si="60"/>
        <v>13.6</v>
      </c>
      <c r="M481" s="47">
        <f t="shared" si="61"/>
        <v>13.45</v>
      </c>
      <c r="N481" s="47">
        <f t="shared" si="62"/>
        <v>13.48</v>
      </c>
      <c r="O481" s="48">
        <f t="shared" ca="1" si="63"/>
        <v>239400</v>
      </c>
    </row>
    <row r="482" spans="1:15" x14ac:dyDescent="0.25">
      <c r="A482">
        <v>467</v>
      </c>
      <c r="B482" s="84">
        <v>41339</v>
      </c>
      <c r="C482" s="47">
        <v>13.81</v>
      </c>
      <c r="D482" s="47">
        <v>13.86</v>
      </c>
      <c r="E482" s="47">
        <v>13.64</v>
      </c>
      <c r="F482" s="47">
        <v>13.69</v>
      </c>
      <c r="G482" s="48">
        <v>239600</v>
      </c>
      <c r="H482" s="47">
        <v>13.57</v>
      </c>
      <c r="I482" s="51">
        <f t="shared" si="57"/>
        <v>0.99123447772096429</v>
      </c>
      <c r="J482" s="51">
        <f t="shared" ca="1" si="58"/>
        <v>1</v>
      </c>
      <c r="K482" s="47">
        <f t="shared" si="59"/>
        <v>13.69</v>
      </c>
      <c r="L482" s="47">
        <f t="shared" si="60"/>
        <v>13.74</v>
      </c>
      <c r="M482" s="47">
        <f t="shared" si="61"/>
        <v>13.52</v>
      </c>
      <c r="N482" s="47">
        <f t="shared" si="62"/>
        <v>13.57</v>
      </c>
      <c r="O482" s="48">
        <f t="shared" ca="1" si="63"/>
        <v>239600</v>
      </c>
    </row>
    <row r="483" spans="1:15" x14ac:dyDescent="0.25">
      <c r="A483">
        <v>468</v>
      </c>
      <c r="B483" s="84">
        <v>41338</v>
      </c>
      <c r="C483" s="47">
        <v>13.63</v>
      </c>
      <c r="D483" s="47">
        <v>13.86</v>
      </c>
      <c r="E483" s="47">
        <v>13.63</v>
      </c>
      <c r="F483" s="47">
        <v>13.76</v>
      </c>
      <c r="G483" s="48">
        <v>328200</v>
      </c>
      <c r="H483" s="47">
        <v>13.64</v>
      </c>
      <c r="I483" s="51">
        <f t="shared" si="57"/>
        <v>0.99127906976744196</v>
      </c>
      <c r="J483" s="51">
        <f t="shared" ca="1" si="58"/>
        <v>1</v>
      </c>
      <c r="K483" s="47">
        <f t="shared" si="59"/>
        <v>13.51</v>
      </c>
      <c r="L483" s="47">
        <f t="shared" si="60"/>
        <v>13.74</v>
      </c>
      <c r="M483" s="47">
        <f t="shared" si="61"/>
        <v>13.51</v>
      </c>
      <c r="N483" s="47">
        <f t="shared" si="62"/>
        <v>13.64</v>
      </c>
      <c r="O483" s="48">
        <f t="shared" ca="1" si="63"/>
        <v>328200</v>
      </c>
    </row>
    <row r="484" spans="1:15" x14ac:dyDescent="0.25">
      <c r="A484">
        <v>469</v>
      </c>
      <c r="B484" s="84">
        <v>41337</v>
      </c>
      <c r="C484" s="47">
        <v>13.54</v>
      </c>
      <c r="D484" s="47">
        <v>13.62</v>
      </c>
      <c r="E484" s="47">
        <v>13.42</v>
      </c>
      <c r="F484" s="47">
        <v>13.55</v>
      </c>
      <c r="G484" s="48">
        <v>314700</v>
      </c>
      <c r="H484" s="47">
        <v>13.43</v>
      </c>
      <c r="I484" s="51">
        <f t="shared" si="57"/>
        <v>0.99114391143911429</v>
      </c>
      <c r="J484" s="51">
        <f t="shared" ca="1" si="58"/>
        <v>1</v>
      </c>
      <c r="K484" s="47">
        <f t="shared" si="59"/>
        <v>13.42</v>
      </c>
      <c r="L484" s="47">
        <f t="shared" si="60"/>
        <v>13.5</v>
      </c>
      <c r="M484" s="47">
        <f t="shared" si="61"/>
        <v>13.3</v>
      </c>
      <c r="N484" s="47">
        <f t="shared" si="62"/>
        <v>13.43</v>
      </c>
      <c r="O484" s="48">
        <f t="shared" ca="1" si="63"/>
        <v>314700</v>
      </c>
    </row>
    <row r="485" spans="1:15" x14ac:dyDescent="0.25">
      <c r="A485">
        <v>470</v>
      </c>
      <c r="B485" s="84">
        <v>41334</v>
      </c>
      <c r="C485" s="47">
        <v>13.48</v>
      </c>
      <c r="D485" s="47">
        <v>13.64</v>
      </c>
      <c r="E485" s="47">
        <v>13.38</v>
      </c>
      <c r="F485" s="47">
        <v>13.58</v>
      </c>
      <c r="G485" s="48">
        <v>297300</v>
      </c>
      <c r="H485" s="47">
        <v>13.46</v>
      </c>
      <c r="I485" s="51">
        <f t="shared" si="57"/>
        <v>0.99116347569955821</v>
      </c>
      <c r="J485" s="51">
        <f t="shared" ca="1" si="58"/>
        <v>1</v>
      </c>
      <c r="K485" s="47">
        <f t="shared" si="59"/>
        <v>13.36</v>
      </c>
      <c r="L485" s="47">
        <f t="shared" si="60"/>
        <v>13.52</v>
      </c>
      <c r="M485" s="47">
        <f t="shared" si="61"/>
        <v>13.26</v>
      </c>
      <c r="N485" s="47">
        <f t="shared" si="62"/>
        <v>13.46</v>
      </c>
      <c r="O485" s="48">
        <f t="shared" ca="1" si="63"/>
        <v>297300</v>
      </c>
    </row>
    <row r="486" spans="1:15" x14ac:dyDescent="0.25">
      <c r="A486">
        <v>471</v>
      </c>
      <c r="B486" s="84">
        <v>41333</v>
      </c>
      <c r="C486" s="47">
        <v>13.46</v>
      </c>
      <c r="D486" s="47">
        <v>13.71</v>
      </c>
      <c r="E486" s="47">
        <v>13.42</v>
      </c>
      <c r="F486" s="47">
        <v>13.57</v>
      </c>
      <c r="G486" s="48">
        <v>321600</v>
      </c>
      <c r="H486" s="47">
        <v>13.45</v>
      </c>
      <c r="I486" s="51">
        <f t="shared" si="57"/>
        <v>0.99115696389093577</v>
      </c>
      <c r="J486" s="51">
        <f t="shared" ca="1" si="58"/>
        <v>1</v>
      </c>
      <c r="K486" s="47">
        <f t="shared" si="59"/>
        <v>13.34</v>
      </c>
      <c r="L486" s="47">
        <f t="shared" si="60"/>
        <v>13.59</v>
      </c>
      <c r="M486" s="47">
        <f t="shared" si="61"/>
        <v>13.3</v>
      </c>
      <c r="N486" s="47">
        <f t="shared" si="62"/>
        <v>13.45</v>
      </c>
      <c r="O486" s="48">
        <f t="shared" ca="1" si="63"/>
        <v>321600</v>
      </c>
    </row>
    <row r="487" spans="1:15" x14ac:dyDescent="0.25">
      <c r="A487">
        <v>472</v>
      </c>
      <c r="B487" s="84">
        <v>41332</v>
      </c>
      <c r="C487" s="47">
        <v>13.33</v>
      </c>
      <c r="D487" s="47">
        <v>13.53</v>
      </c>
      <c r="E487" s="47">
        <v>13.26</v>
      </c>
      <c r="F487" s="47">
        <v>13.45</v>
      </c>
      <c r="G487" s="48">
        <v>586800</v>
      </c>
      <c r="H487" s="47">
        <v>13.33</v>
      </c>
      <c r="I487" s="51">
        <f t="shared" si="57"/>
        <v>0.99107806691449818</v>
      </c>
      <c r="J487" s="51">
        <f t="shared" ca="1" si="58"/>
        <v>1</v>
      </c>
      <c r="K487" s="47">
        <f t="shared" si="59"/>
        <v>13.21</v>
      </c>
      <c r="L487" s="47">
        <f t="shared" si="60"/>
        <v>13.41</v>
      </c>
      <c r="M487" s="47">
        <f t="shared" si="61"/>
        <v>13.14</v>
      </c>
      <c r="N487" s="47">
        <f t="shared" si="62"/>
        <v>13.33</v>
      </c>
      <c r="O487" s="48">
        <f t="shared" ca="1" si="63"/>
        <v>586800</v>
      </c>
    </row>
    <row r="488" spans="1:15" x14ac:dyDescent="0.25">
      <c r="A488">
        <v>473</v>
      </c>
      <c r="B488" s="84">
        <v>41331</v>
      </c>
      <c r="C488" s="47">
        <v>13.43</v>
      </c>
      <c r="D488" s="47">
        <v>13.47</v>
      </c>
      <c r="E488" s="47">
        <v>13.3</v>
      </c>
      <c r="F488" s="47">
        <v>13.33</v>
      </c>
      <c r="G488" s="48">
        <v>344300</v>
      </c>
      <c r="H488" s="47">
        <v>13.21</v>
      </c>
      <c r="I488" s="51">
        <f t="shared" si="57"/>
        <v>0.99099774943735941</v>
      </c>
      <c r="J488" s="51">
        <f t="shared" ca="1" si="58"/>
        <v>1</v>
      </c>
      <c r="K488" s="47">
        <f t="shared" si="59"/>
        <v>13.31</v>
      </c>
      <c r="L488" s="47">
        <f t="shared" si="60"/>
        <v>13.35</v>
      </c>
      <c r="M488" s="47">
        <f t="shared" si="61"/>
        <v>13.18</v>
      </c>
      <c r="N488" s="47">
        <f t="shared" si="62"/>
        <v>13.21</v>
      </c>
      <c r="O488" s="48">
        <f t="shared" ca="1" si="63"/>
        <v>344300</v>
      </c>
    </row>
    <row r="489" spans="1:15" x14ac:dyDescent="0.25">
      <c r="A489">
        <v>474</v>
      </c>
      <c r="B489" s="84">
        <v>41330</v>
      </c>
      <c r="C489" s="47">
        <v>13.71</v>
      </c>
      <c r="D489" s="47">
        <v>13.74</v>
      </c>
      <c r="E489" s="47">
        <v>13.38</v>
      </c>
      <c r="F489" s="47">
        <v>13.38</v>
      </c>
      <c r="G489" s="48">
        <v>310600</v>
      </c>
      <c r="H489" s="47">
        <v>13.26</v>
      </c>
      <c r="I489" s="51">
        <f t="shared" si="57"/>
        <v>0.99103139013452912</v>
      </c>
      <c r="J489" s="51">
        <f t="shared" ca="1" si="58"/>
        <v>1</v>
      </c>
      <c r="K489" s="47">
        <f t="shared" si="59"/>
        <v>13.59</v>
      </c>
      <c r="L489" s="47">
        <f t="shared" si="60"/>
        <v>13.62</v>
      </c>
      <c r="M489" s="47">
        <f t="shared" si="61"/>
        <v>13.26</v>
      </c>
      <c r="N489" s="47">
        <f t="shared" si="62"/>
        <v>13.26</v>
      </c>
      <c r="O489" s="48">
        <f t="shared" ca="1" si="63"/>
        <v>310600</v>
      </c>
    </row>
    <row r="490" spans="1:15" x14ac:dyDescent="0.25">
      <c r="A490">
        <v>475</v>
      </c>
      <c r="B490" s="84">
        <v>41327</v>
      </c>
      <c r="C490" s="47">
        <v>13.56</v>
      </c>
      <c r="D490" s="47">
        <v>13.73</v>
      </c>
      <c r="E490" s="47">
        <v>13.52</v>
      </c>
      <c r="F490" s="47">
        <v>13.66</v>
      </c>
      <c r="G490" s="48">
        <v>237800</v>
      </c>
      <c r="H490" s="47">
        <v>13.54</v>
      </c>
      <c r="I490" s="51">
        <f t="shared" si="57"/>
        <v>0.99121522693997066</v>
      </c>
      <c r="J490" s="51">
        <f t="shared" ca="1" si="58"/>
        <v>1</v>
      </c>
      <c r="K490" s="47">
        <f t="shared" si="59"/>
        <v>13.44</v>
      </c>
      <c r="L490" s="47">
        <f t="shared" si="60"/>
        <v>13.61</v>
      </c>
      <c r="M490" s="47">
        <f t="shared" si="61"/>
        <v>13.4</v>
      </c>
      <c r="N490" s="47">
        <f t="shared" si="62"/>
        <v>13.54</v>
      </c>
      <c r="O490" s="48">
        <f t="shared" ca="1" si="63"/>
        <v>237800</v>
      </c>
    </row>
    <row r="491" spans="1:15" x14ac:dyDescent="0.25">
      <c r="A491">
        <v>476</v>
      </c>
      <c r="B491" s="84">
        <v>41326</v>
      </c>
      <c r="C491" s="47">
        <v>13.7</v>
      </c>
      <c r="D491" s="47">
        <v>13.78</v>
      </c>
      <c r="E491" s="47">
        <v>13.44</v>
      </c>
      <c r="F491" s="47">
        <v>13.5</v>
      </c>
      <c r="G491" s="48">
        <v>397400</v>
      </c>
      <c r="H491" s="47">
        <v>13.38</v>
      </c>
      <c r="I491" s="51">
        <f t="shared" si="57"/>
        <v>0.99111111111111116</v>
      </c>
      <c r="J491" s="51">
        <f t="shared" ca="1" si="58"/>
        <v>1</v>
      </c>
      <c r="K491" s="47">
        <f t="shared" si="59"/>
        <v>13.58</v>
      </c>
      <c r="L491" s="47">
        <f t="shared" si="60"/>
        <v>13.66</v>
      </c>
      <c r="M491" s="47">
        <f t="shared" si="61"/>
        <v>13.32</v>
      </c>
      <c r="N491" s="47">
        <f t="shared" si="62"/>
        <v>13.38</v>
      </c>
      <c r="O491" s="48">
        <f t="shared" ca="1" si="63"/>
        <v>397400</v>
      </c>
    </row>
    <row r="492" spans="1:15" x14ac:dyDescent="0.25">
      <c r="A492">
        <v>477</v>
      </c>
      <c r="B492" s="84">
        <v>41325</v>
      </c>
      <c r="C492" s="47">
        <v>13.9</v>
      </c>
      <c r="D492" s="47">
        <v>14</v>
      </c>
      <c r="E492" s="47">
        <v>13.68</v>
      </c>
      <c r="F492" s="47">
        <v>13.69</v>
      </c>
      <c r="G492" s="48">
        <v>314500</v>
      </c>
      <c r="H492" s="47">
        <v>13.57</v>
      </c>
      <c r="I492" s="51">
        <f t="shared" si="57"/>
        <v>0.99123447772096429</v>
      </c>
      <c r="J492" s="51">
        <f t="shared" ca="1" si="58"/>
        <v>1</v>
      </c>
      <c r="K492" s="47">
        <f t="shared" si="59"/>
        <v>13.78</v>
      </c>
      <c r="L492" s="47">
        <f t="shared" si="60"/>
        <v>13.88</v>
      </c>
      <c r="M492" s="47">
        <f t="shared" si="61"/>
        <v>13.56</v>
      </c>
      <c r="N492" s="47">
        <f t="shared" si="62"/>
        <v>13.57</v>
      </c>
      <c r="O492" s="48">
        <f t="shared" ca="1" si="63"/>
        <v>314500</v>
      </c>
    </row>
    <row r="493" spans="1:15" x14ac:dyDescent="0.25">
      <c r="A493">
        <v>478</v>
      </c>
      <c r="B493" s="84">
        <v>41324</v>
      </c>
      <c r="C493" s="47">
        <v>13.87</v>
      </c>
      <c r="D493" s="47">
        <v>13.93</v>
      </c>
      <c r="E493" s="47">
        <v>13.81</v>
      </c>
      <c r="F493" s="47">
        <v>13.86</v>
      </c>
      <c r="G493" s="48">
        <v>440200</v>
      </c>
      <c r="H493" s="47">
        <v>13.74</v>
      </c>
      <c r="I493" s="51">
        <f t="shared" si="57"/>
        <v>0.99134199134199141</v>
      </c>
      <c r="J493" s="51">
        <f t="shared" ca="1" si="58"/>
        <v>1</v>
      </c>
      <c r="K493" s="47">
        <f t="shared" si="59"/>
        <v>13.75</v>
      </c>
      <c r="L493" s="47">
        <f t="shared" si="60"/>
        <v>13.81</v>
      </c>
      <c r="M493" s="47">
        <f t="shared" si="61"/>
        <v>13.69</v>
      </c>
      <c r="N493" s="47">
        <f t="shared" si="62"/>
        <v>13.74</v>
      </c>
      <c r="O493" s="48">
        <f t="shared" ca="1" si="63"/>
        <v>440200</v>
      </c>
    </row>
    <row r="494" spans="1:15" x14ac:dyDescent="0.25">
      <c r="A494">
        <v>479</v>
      </c>
      <c r="B494" s="84">
        <v>41320</v>
      </c>
      <c r="C494" s="47">
        <v>14.01</v>
      </c>
      <c r="D494" s="47">
        <v>14.09</v>
      </c>
      <c r="E494" s="47">
        <v>13.82</v>
      </c>
      <c r="F494" s="47">
        <v>13.84</v>
      </c>
      <c r="G494" s="48">
        <v>264300</v>
      </c>
      <c r="H494" s="47">
        <v>13.72</v>
      </c>
      <c r="I494" s="51">
        <f t="shared" si="57"/>
        <v>0.99132947976878616</v>
      </c>
      <c r="J494" s="51">
        <f t="shared" ca="1" si="58"/>
        <v>1</v>
      </c>
      <c r="K494" s="47">
        <f t="shared" si="59"/>
        <v>13.89</v>
      </c>
      <c r="L494" s="47">
        <f t="shared" si="60"/>
        <v>13.97</v>
      </c>
      <c r="M494" s="47">
        <f t="shared" si="61"/>
        <v>13.7</v>
      </c>
      <c r="N494" s="47">
        <f t="shared" si="62"/>
        <v>13.72</v>
      </c>
      <c r="O494" s="48">
        <f t="shared" ca="1" si="63"/>
        <v>264300</v>
      </c>
    </row>
    <row r="495" spans="1:15" x14ac:dyDescent="0.25">
      <c r="A495">
        <v>480</v>
      </c>
      <c r="B495" s="84">
        <v>41319</v>
      </c>
      <c r="C495" s="47">
        <v>13.83</v>
      </c>
      <c r="D495" s="47">
        <v>14</v>
      </c>
      <c r="E495" s="47">
        <v>13.83</v>
      </c>
      <c r="F495" s="47">
        <v>13.93</v>
      </c>
      <c r="G495" s="48">
        <v>146300</v>
      </c>
      <c r="H495" s="47">
        <v>13.81</v>
      </c>
      <c r="I495" s="51">
        <f t="shared" si="57"/>
        <v>0.99138549892318739</v>
      </c>
      <c r="J495" s="51">
        <f t="shared" ca="1" si="58"/>
        <v>1</v>
      </c>
      <c r="K495" s="47">
        <f t="shared" si="59"/>
        <v>13.71</v>
      </c>
      <c r="L495" s="47">
        <f t="shared" si="60"/>
        <v>13.88</v>
      </c>
      <c r="M495" s="47">
        <f t="shared" si="61"/>
        <v>13.71</v>
      </c>
      <c r="N495" s="47">
        <f t="shared" si="62"/>
        <v>13.81</v>
      </c>
      <c r="O495" s="48">
        <f t="shared" ca="1" si="63"/>
        <v>146300</v>
      </c>
    </row>
    <row r="496" spans="1:15" x14ac:dyDescent="0.25">
      <c r="A496">
        <v>481</v>
      </c>
      <c r="B496" s="84">
        <v>41318</v>
      </c>
      <c r="C496" s="47">
        <v>13.88</v>
      </c>
      <c r="D496" s="47">
        <v>14</v>
      </c>
      <c r="E496" s="47">
        <v>13.85</v>
      </c>
      <c r="F496" s="47">
        <v>13.88</v>
      </c>
      <c r="G496" s="48">
        <v>294200</v>
      </c>
      <c r="H496" s="47">
        <v>13.76</v>
      </c>
      <c r="I496" s="51">
        <f t="shared" si="57"/>
        <v>0.99135446685878958</v>
      </c>
      <c r="J496" s="51">
        <f t="shared" ca="1" si="58"/>
        <v>1</v>
      </c>
      <c r="K496" s="47">
        <f t="shared" si="59"/>
        <v>13.76</v>
      </c>
      <c r="L496" s="47">
        <f t="shared" si="60"/>
        <v>13.88</v>
      </c>
      <c r="M496" s="47">
        <f t="shared" si="61"/>
        <v>13.73</v>
      </c>
      <c r="N496" s="47">
        <f t="shared" si="62"/>
        <v>13.76</v>
      </c>
      <c r="O496" s="48">
        <f t="shared" ca="1" si="63"/>
        <v>294200</v>
      </c>
    </row>
    <row r="497" spans="1:15" x14ac:dyDescent="0.25">
      <c r="A497">
        <v>482</v>
      </c>
      <c r="B497" s="84">
        <v>41317</v>
      </c>
      <c r="C497" s="47">
        <v>13.96</v>
      </c>
      <c r="D497" s="47">
        <v>14.01</v>
      </c>
      <c r="E497" s="47">
        <v>13.81</v>
      </c>
      <c r="F497" s="47">
        <v>13.87</v>
      </c>
      <c r="G497" s="48">
        <v>248100</v>
      </c>
      <c r="H497" s="47">
        <v>13.75</v>
      </c>
      <c r="I497" s="51">
        <f t="shared" si="57"/>
        <v>0.99134823359769286</v>
      </c>
      <c r="J497" s="51">
        <f t="shared" ca="1" si="58"/>
        <v>1</v>
      </c>
      <c r="K497" s="47">
        <f t="shared" si="59"/>
        <v>13.84</v>
      </c>
      <c r="L497" s="47">
        <f t="shared" si="60"/>
        <v>13.89</v>
      </c>
      <c r="M497" s="47">
        <f t="shared" si="61"/>
        <v>13.69</v>
      </c>
      <c r="N497" s="47">
        <f t="shared" si="62"/>
        <v>13.75</v>
      </c>
      <c r="O497" s="48">
        <f t="shared" ca="1" si="63"/>
        <v>248100</v>
      </c>
    </row>
    <row r="498" spans="1:15" x14ac:dyDescent="0.25">
      <c r="A498">
        <v>483</v>
      </c>
      <c r="B498" s="84">
        <v>41316</v>
      </c>
      <c r="C498" s="47">
        <v>14.17</v>
      </c>
      <c r="D498" s="47">
        <v>14.18</v>
      </c>
      <c r="E498" s="47">
        <v>13.85</v>
      </c>
      <c r="F498" s="47">
        <v>13.91</v>
      </c>
      <c r="G498" s="48">
        <v>449000</v>
      </c>
      <c r="H498" s="47">
        <v>13.79</v>
      </c>
      <c r="I498" s="51">
        <f t="shared" si="57"/>
        <v>0.99137311286843988</v>
      </c>
      <c r="J498" s="51">
        <f t="shared" ca="1" si="58"/>
        <v>1</v>
      </c>
      <c r="K498" s="47">
        <f t="shared" si="59"/>
        <v>14.05</v>
      </c>
      <c r="L498" s="47">
        <f t="shared" si="60"/>
        <v>14.06</v>
      </c>
      <c r="M498" s="47">
        <f t="shared" si="61"/>
        <v>13.73</v>
      </c>
      <c r="N498" s="47">
        <f t="shared" si="62"/>
        <v>13.79</v>
      </c>
      <c r="O498" s="48">
        <f t="shared" ca="1" si="63"/>
        <v>449000</v>
      </c>
    </row>
    <row r="499" spans="1:15" x14ac:dyDescent="0.25">
      <c r="A499">
        <v>484</v>
      </c>
      <c r="B499" s="84">
        <v>41313</v>
      </c>
      <c r="C499" s="47">
        <v>13.76</v>
      </c>
      <c r="D499" s="47">
        <v>13.93</v>
      </c>
      <c r="E499" s="47">
        <v>13.74</v>
      </c>
      <c r="F499" s="47">
        <v>13.89</v>
      </c>
      <c r="G499" s="48">
        <v>204100</v>
      </c>
      <c r="H499" s="47">
        <v>13.77</v>
      </c>
      <c r="I499" s="51">
        <f t="shared" si="57"/>
        <v>0.99136069114470837</v>
      </c>
      <c r="J499" s="51">
        <f t="shared" ca="1" si="58"/>
        <v>1</v>
      </c>
      <c r="K499" s="47">
        <f t="shared" si="59"/>
        <v>13.64</v>
      </c>
      <c r="L499" s="47">
        <f t="shared" si="60"/>
        <v>13.81</v>
      </c>
      <c r="M499" s="47">
        <f t="shared" si="61"/>
        <v>13.62</v>
      </c>
      <c r="N499" s="47">
        <f t="shared" si="62"/>
        <v>13.77</v>
      </c>
      <c r="O499" s="48">
        <f t="shared" ca="1" si="63"/>
        <v>204100</v>
      </c>
    </row>
    <row r="500" spans="1:15" x14ac:dyDescent="0.25">
      <c r="A500">
        <v>485</v>
      </c>
      <c r="B500" s="84">
        <v>41312</v>
      </c>
      <c r="C500" s="47">
        <v>13.78</v>
      </c>
      <c r="D500" s="47">
        <v>13.85</v>
      </c>
      <c r="E500" s="47">
        <v>13.6</v>
      </c>
      <c r="F500" s="47">
        <v>13.76</v>
      </c>
      <c r="G500" s="48">
        <v>364600</v>
      </c>
      <c r="H500" s="47">
        <v>13.64</v>
      </c>
      <c r="I500" s="51">
        <f t="shared" si="57"/>
        <v>0.99127906976744196</v>
      </c>
      <c r="J500" s="51">
        <f t="shared" ca="1" si="58"/>
        <v>1</v>
      </c>
      <c r="K500" s="47">
        <f t="shared" si="59"/>
        <v>13.66</v>
      </c>
      <c r="L500" s="47">
        <f t="shared" si="60"/>
        <v>13.73</v>
      </c>
      <c r="M500" s="47">
        <f t="shared" si="61"/>
        <v>13.48</v>
      </c>
      <c r="N500" s="47">
        <f t="shared" si="62"/>
        <v>13.64</v>
      </c>
      <c r="O500" s="48">
        <f t="shared" ca="1" si="63"/>
        <v>364600</v>
      </c>
    </row>
    <row r="501" spans="1:15" x14ac:dyDescent="0.25">
      <c r="A501">
        <v>486</v>
      </c>
      <c r="B501" s="84">
        <v>41311</v>
      </c>
      <c r="C501" s="47">
        <v>13.74</v>
      </c>
      <c r="D501" s="47">
        <v>13.82</v>
      </c>
      <c r="E501" s="47">
        <v>13.68</v>
      </c>
      <c r="F501" s="47">
        <v>13.75</v>
      </c>
      <c r="G501" s="48">
        <v>201400</v>
      </c>
      <c r="H501" s="47">
        <v>13.63</v>
      </c>
      <c r="I501" s="51">
        <f t="shared" si="57"/>
        <v>0.99127272727272731</v>
      </c>
      <c r="J501" s="51">
        <f t="shared" ca="1" si="58"/>
        <v>1</v>
      </c>
      <c r="K501" s="47">
        <f t="shared" si="59"/>
        <v>13.62</v>
      </c>
      <c r="L501" s="47">
        <f t="shared" si="60"/>
        <v>13.7</v>
      </c>
      <c r="M501" s="47">
        <f t="shared" si="61"/>
        <v>13.56</v>
      </c>
      <c r="N501" s="47">
        <f t="shared" si="62"/>
        <v>13.63</v>
      </c>
      <c r="O501" s="48">
        <f t="shared" ca="1" si="63"/>
        <v>201400</v>
      </c>
    </row>
    <row r="502" spans="1:15" x14ac:dyDescent="0.25">
      <c r="A502">
        <v>487</v>
      </c>
      <c r="B502" s="84">
        <v>41310</v>
      </c>
      <c r="C502" s="47">
        <v>13.73</v>
      </c>
      <c r="D502" s="47">
        <v>13.82</v>
      </c>
      <c r="E502" s="47">
        <v>13.68</v>
      </c>
      <c r="F502" s="47">
        <v>13.77</v>
      </c>
      <c r="G502" s="48">
        <v>389800</v>
      </c>
      <c r="H502" s="47">
        <v>13.65</v>
      </c>
      <c r="I502" s="51">
        <f t="shared" si="57"/>
        <v>0.99128540305010904</v>
      </c>
      <c r="J502" s="51">
        <f t="shared" ca="1" si="58"/>
        <v>1</v>
      </c>
      <c r="K502" s="47">
        <f t="shared" si="59"/>
        <v>13.61</v>
      </c>
      <c r="L502" s="47">
        <f t="shared" si="60"/>
        <v>13.7</v>
      </c>
      <c r="M502" s="47">
        <f t="shared" si="61"/>
        <v>13.56</v>
      </c>
      <c r="N502" s="47">
        <f t="shared" si="62"/>
        <v>13.65</v>
      </c>
      <c r="O502" s="48">
        <f t="shared" ca="1" si="63"/>
        <v>389800</v>
      </c>
    </row>
    <row r="503" spans="1:15" x14ac:dyDescent="0.25">
      <c r="A503">
        <v>488</v>
      </c>
      <c r="B503" s="84">
        <v>41309</v>
      </c>
      <c r="C503" s="47">
        <v>13.77</v>
      </c>
      <c r="D503" s="47">
        <v>13.8</v>
      </c>
      <c r="E503" s="47">
        <v>13.65</v>
      </c>
      <c r="F503" s="47">
        <v>13.7</v>
      </c>
      <c r="G503" s="48">
        <v>294500</v>
      </c>
      <c r="H503" s="47">
        <v>13.58</v>
      </c>
      <c r="I503" s="51">
        <f t="shared" si="57"/>
        <v>0.99124087591240884</v>
      </c>
      <c r="J503" s="51">
        <f t="shared" ca="1" si="58"/>
        <v>1</v>
      </c>
      <c r="K503" s="47">
        <f t="shared" si="59"/>
        <v>13.65</v>
      </c>
      <c r="L503" s="47">
        <f t="shared" si="60"/>
        <v>13.68</v>
      </c>
      <c r="M503" s="47">
        <f t="shared" si="61"/>
        <v>13.53</v>
      </c>
      <c r="N503" s="47">
        <f t="shared" si="62"/>
        <v>13.58</v>
      </c>
      <c r="O503" s="48">
        <f t="shared" ca="1" si="63"/>
        <v>294500</v>
      </c>
    </row>
    <row r="504" spans="1:15" x14ac:dyDescent="0.25">
      <c r="A504">
        <v>489</v>
      </c>
      <c r="B504" s="84">
        <v>41306</v>
      </c>
      <c r="C504" s="47">
        <v>13.86</v>
      </c>
      <c r="D504" s="47">
        <v>13.92</v>
      </c>
      <c r="E504" s="47">
        <v>13.73</v>
      </c>
      <c r="F504" s="47">
        <v>13.79</v>
      </c>
      <c r="G504" s="48">
        <v>417400</v>
      </c>
      <c r="H504" s="47">
        <v>13.67</v>
      </c>
      <c r="I504" s="51">
        <f t="shared" si="57"/>
        <v>0.99129804205946348</v>
      </c>
      <c r="J504" s="51">
        <f t="shared" ca="1" si="58"/>
        <v>1</v>
      </c>
      <c r="K504" s="47">
        <f t="shared" si="59"/>
        <v>13.74</v>
      </c>
      <c r="L504" s="47">
        <f t="shared" si="60"/>
        <v>13.8</v>
      </c>
      <c r="M504" s="47">
        <f t="shared" si="61"/>
        <v>13.61</v>
      </c>
      <c r="N504" s="47">
        <f t="shared" si="62"/>
        <v>13.67</v>
      </c>
      <c r="O504" s="48">
        <f t="shared" ca="1" si="63"/>
        <v>417400</v>
      </c>
    </row>
    <row r="505" spans="1:15" x14ac:dyDescent="0.25">
      <c r="A505">
        <v>490</v>
      </c>
      <c r="B505" s="84">
        <v>41305</v>
      </c>
      <c r="C505" s="47">
        <v>13.69</v>
      </c>
      <c r="D505" s="47">
        <v>13.85</v>
      </c>
      <c r="E505" s="47">
        <v>13.65</v>
      </c>
      <c r="F505" s="47">
        <v>13.83</v>
      </c>
      <c r="G505" s="48">
        <v>468500</v>
      </c>
      <c r="H505" s="47">
        <v>13.71</v>
      </c>
      <c r="I505" s="51">
        <f t="shared" si="57"/>
        <v>0.99132321041214755</v>
      </c>
      <c r="J505" s="51">
        <f t="shared" ca="1" si="58"/>
        <v>1</v>
      </c>
      <c r="K505" s="47">
        <f t="shared" si="59"/>
        <v>13.57</v>
      </c>
      <c r="L505" s="47">
        <f t="shared" si="60"/>
        <v>13.73</v>
      </c>
      <c r="M505" s="47">
        <f t="shared" si="61"/>
        <v>13.53</v>
      </c>
      <c r="N505" s="47">
        <f t="shared" si="62"/>
        <v>13.71</v>
      </c>
      <c r="O505" s="48">
        <f t="shared" ca="1" si="63"/>
        <v>468500</v>
      </c>
    </row>
    <row r="506" spans="1:15" x14ac:dyDescent="0.25">
      <c r="A506">
        <v>491</v>
      </c>
      <c r="B506" s="84">
        <v>41304</v>
      </c>
      <c r="C506" s="47">
        <v>13.81</v>
      </c>
      <c r="D506" s="47">
        <v>13.87</v>
      </c>
      <c r="E506" s="47">
        <v>13.67</v>
      </c>
      <c r="F506" s="47">
        <v>13.74</v>
      </c>
      <c r="G506" s="48">
        <v>355700</v>
      </c>
      <c r="H506" s="47">
        <v>13.62</v>
      </c>
      <c r="I506" s="51">
        <f t="shared" si="57"/>
        <v>0.99126637554585151</v>
      </c>
      <c r="J506" s="51">
        <f t="shared" ca="1" si="58"/>
        <v>1</v>
      </c>
      <c r="K506" s="47">
        <f t="shared" si="59"/>
        <v>13.69</v>
      </c>
      <c r="L506" s="47">
        <f t="shared" si="60"/>
        <v>13.75</v>
      </c>
      <c r="M506" s="47">
        <f t="shared" si="61"/>
        <v>13.55</v>
      </c>
      <c r="N506" s="47">
        <f t="shared" si="62"/>
        <v>13.62</v>
      </c>
      <c r="O506" s="48">
        <f t="shared" ca="1" si="63"/>
        <v>355700</v>
      </c>
    </row>
    <row r="507" spans="1:15" x14ac:dyDescent="0.25">
      <c r="A507">
        <v>492</v>
      </c>
      <c r="B507" s="84">
        <v>41303</v>
      </c>
      <c r="C507" s="47">
        <v>13.88</v>
      </c>
      <c r="D507" s="47">
        <v>13.92</v>
      </c>
      <c r="E507" s="47">
        <v>13.74</v>
      </c>
      <c r="F507" s="47">
        <v>13.86</v>
      </c>
      <c r="G507" s="48">
        <v>430600</v>
      </c>
      <c r="H507" s="47">
        <v>13.74</v>
      </c>
      <c r="I507" s="51">
        <f t="shared" si="57"/>
        <v>0.99134199134199141</v>
      </c>
      <c r="J507" s="51">
        <f t="shared" ca="1" si="58"/>
        <v>1</v>
      </c>
      <c r="K507" s="47">
        <f t="shared" si="59"/>
        <v>13.76</v>
      </c>
      <c r="L507" s="47">
        <f t="shared" si="60"/>
        <v>13.8</v>
      </c>
      <c r="M507" s="47">
        <f t="shared" si="61"/>
        <v>13.62</v>
      </c>
      <c r="N507" s="47">
        <f t="shared" si="62"/>
        <v>13.74</v>
      </c>
      <c r="O507" s="48">
        <f t="shared" ca="1" si="63"/>
        <v>430600</v>
      </c>
    </row>
    <row r="508" spans="1:15" x14ac:dyDescent="0.25">
      <c r="A508">
        <v>493</v>
      </c>
      <c r="B508" s="84">
        <v>41302</v>
      </c>
      <c r="C508" s="47">
        <v>13.97</v>
      </c>
      <c r="D508" s="47">
        <v>13.99</v>
      </c>
      <c r="E508" s="47">
        <v>13.84</v>
      </c>
      <c r="F508" s="47">
        <v>13.91</v>
      </c>
      <c r="G508" s="48">
        <v>444400</v>
      </c>
      <c r="H508" s="47">
        <v>13.79</v>
      </c>
      <c r="I508" s="51">
        <f t="shared" si="57"/>
        <v>0.99137311286843988</v>
      </c>
      <c r="J508" s="51">
        <f t="shared" ca="1" si="58"/>
        <v>1</v>
      </c>
      <c r="K508" s="47">
        <f t="shared" si="59"/>
        <v>13.85</v>
      </c>
      <c r="L508" s="47">
        <f t="shared" si="60"/>
        <v>13.87</v>
      </c>
      <c r="M508" s="47">
        <f t="shared" si="61"/>
        <v>13.72</v>
      </c>
      <c r="N508" s="47">
        <f t="shared" si="62"/>
        <v>13.79</v>
      </c>
      <c r="O508" s="48">
        <f t="shared" ca="1" si="63"/>
        <v>444400</v>
      </c>
    </row>
    <row r="509" spans="1:15" x14ac:dyDescent="0.25">
      <c r="A509">
        <v>494</v>
      </c>
      <c r="B509" s="84">
        <v>41299</v>
      </c>
      <c r="C509" s="47">
        <v>14.17</v>
      </c>
      <c r="D509" s="47">
        <v>14.19</v>
      </c>
      <c r="E509" s="47">
        <v>13.85</v>
      </c>
      <c r="F509" s="47">
        <v>13.91</v>
      </c>
      <c r="G509" s="48">
        <v>531900</v>
      </c>
      <c r="H509" s="47">
        <v>13.79</v>
      </c>
      <c r="I509" s="51">
        <f t="shared" si="57"/>
        <v>0.99137311286843988</v>
      </c>
      <c r="J509" s="51">
        <f t="shared" ca="1" si="58"/>
        <v>1</v>
      </c>
      <c r="K509" s="47">
        <f t="shared" si="59"/>
        <v>14.05</v>
      </c>
      <c r="L509" s="47">
        <f t="shared" si="60"/>
        <v>14.07</v>
      </c>
      <c r="M509" s="47">
        <f t="shared" si="61"/>
        <v>13.73</v>
      </c>
      <c r="N509" s="47">
        <f t="shared" si="62"/>
        <v>13.79</v>
      </c>
      <c r="O509" s="48">
        <f t="shared" ca="1" si="63"/>
        <v>531900</v>
      </c>
    </row>
    <row r="510" spans="1:15" x14ac:dyDescent="0.25">
      <c r="A510">
        <v>495</v>
      </c>
      <c r="B510" s="84">
        <v>41298</v>
      </c>
      <c r="C510" s="47">
        <v>13.42</v>
      </c>
      <c r="D510" s="47">
        <v>14.12</v>
      </c>
      <c r="E510" s="47">
        <v>13.31</v>
      </c>
      <c r="F510" s="47">
        <v>14.11</v>
      </c>
      <c r="G510" s="48">
        <v>1306400</v>
      </c>
      <c r="H510" s="47">
        <v>13.99</v>
      </c>
      <c r="I510" s="51">
        <f t="shared" si="57"/>
        <v>0.99149539333805814</v>
      </c>
      <c r="J510" s="51">
        <f t="shared" ca="1" si="58"/>
        <v>1</v>
      </c>
      <c r="K510" s="47">
        <f t="shared" si="59"/>
        <v>13.31</v>
      </c>
      <c r="L510" s="47">
        <f t="shared" si="60"/>
        <v>14</v>
      </c>
      <c r="M510" s="47">
        <f t="shared" si="61"/>
        <v>13.2</v>
      </c>
      <c r="N510" s="47">
        <f t="shared" si="62"/>
        <v>13.99</v>
      </c>
      <c r="O510" s="48">
        <f t="shared" ca="1" si="63"/>
        <v>1306400</v>
      </c>
    </row>
    <row r="511" spans="1:15" x14ac:dyDescent="0.25">
      <c r="A511">
        <v>496</v>
      </c>
      <c r="B511" s="84">
        <v>41297</v>
      </c>
      <c r="C511" s="47">
        <v>13.56</v>
      </c>
      <c r="D511" s="47">
        <v>13.56</v>
      </c>
      <c r="E511" s="47">
        <v>13.32</v>
      </c>
      <c r="F511" s="47">
        <v>13.37</v>
      </c>
      <c r="G511" s="48">
        <v>592200</v>
      </c>
      <c r="H511" s="47">
        <v>13.25</v>
      </c>
      <c r="I511" s="51">
        <f t="shared" si="57"/>
        <v>0.99102468212415862</v>
      </c>
      <c r="J511" s="51">
        <f t="shared" ca="1" si="58"/>
        <v>1</v>
      </c>
      <c r="K511" s="47">
        <f t="shared" si="59"/>
        <v>13.44</v>
      </c>
      <c r="L511" s="47">
        <f t="shared" si="60"/>
        <v>13.44</v>
      </c>
      <c r="M511" s="47">
        <f t="shared" si="61"/>
        <v>13.2</v>
      </c>
      <c r="N511" s="47">
        <f t="shared" si="62"/>
        <v>13.25</v>
      </c>
      <c r="O511" s="48">
        <f t="shared" ca="1" si="63"/>
        <v>592200</v>
      </c>
    </row>
    <row r="512" spans="1:15" x14ac:dyDescent="0.25">
      <c r="A512">
        <v>497</v>
      </c>
      <c r="B512" s="84">
        <v>41296</v>
      </c>
      <c r="C512" s="47">
        <v>13.46</v>
      </c>
      <c r="D512" s="47">
        <v>13.55</v>
      </c>
      <c r="E512" s="47">
        <v>13.22</v>
      </c>
      <c r="F512" s="47">
        <v>13.55</v>
      </c>
      <c r="G512" s="48">
        <v>404600</v>
      </c>
      <c r="H512" s="47">
        <v>13.43</v>
      </c>
      <c r="I512" s="51">
        <f t="shared" si="57"/>
        <v>0.99114391143911429</v>
      </c>
      <c r="J512" s="51">
        <f t="shared" ca="1" si="58"/>
        <v>1</v>
      </c>
      <c r="K512" s="47">
        <f t="shared" si="59"/>
        <v>13.34</v>
      </c>
      <c r="L512" s="47">
        <f t="shared" si="60"/>
        <v>13.43</v>
      </c>
      <c r="M512" s="47">
        <f t="shared" si="61"/>
        <v>13.1</v>
      </c>
      <c r="N512" s="47">
        <f t="shared" si="62"/>
        <v>13.43</v>
      </c>
      <c r="O512" s="48">
        <f t="shared" ca="1" si="63"/>
        <v>404600</v>
      </c>
    </row>
    <row r="513" spans="1:15" x14ac:dyDescent="0.25">
      <c r="A513">
        <v>498</v>
      </c>
      <c r="B513" s="84">
        <v>41292</v>
      </c>
      <c r="C513" s="47">
        <v>13.45</v>
      </c>
      <c r="D513" s="47">
        <v>13.52</v>
      </c>
      <c r="E513" s="47">
        <v>13.25</v>
      </c>
      <c r="F513" s="47">
        <v>13.49</v>
      </c>
      <c r="G513" s="48">
        <v>301800</v>
      </c>
      <c r="H513" s="47">
        <v>13.37</v>
      </c>
      <c r="I513" s="51">
        <f t="shared" si="57"/>
        <v>0.99110452186805031</v>
      </c>
      <c r="J513" s="51">
        <f t="shared" ca="1" si="58"/>
        <v>1</v>
      </c>
      <c r="K513" s="47">
        <f t="shared" si="59"/>
        <v>13.33</v>
      </c>
      <c r="L513" s="47">
        <f t="shared" si="60"/>
        <v>13.4</v>
      </c>
      <c r="M513" s="47">
        <f t="shared" si="61"/>
        <v>13.13</v>
      </c>
      <c r="N513" s="47">
        <f t="shared" si="62"/>
        <v>13.37</v>
      </c>
      <c r="O513" s="48">
        <f t="shared" ca="1" si="63"/>
        <v>301800</v>
      </c>
    </row>
    <row r="514" spans="1:15" x14ac:dyDescent="0.25">
      <c r="A514">
        <v>499</v>
      </c>
      <c r="B514" s="84">
        <v>41291</v>
      </c>
      <c r="C514" s="47">
        <v>13.35</v>
      </c>
      <c r="D514" s="47">
        <v>13.49</v>
      </c>
      <c r="E514" s="47">
        <v>13.32</v>
      </c>
      <c r="F514" s="47">
        <v>13.46</v>
      </c>
      <c r="G514" s="48">
        <v>387800</v>
      </c>
      <c r="H514" s="47">
        <v>13.34</v>
      </c>
      <c r="I514" s="51">
        <f t="shared" si="57"/>
        <v>0.99108469539375921</v>
      </c>
      <c r="J514" s="51">
        <f t="shared" ca="1" si="58"/>
        <v>1</v>
      </c>
      <c r="K514" s="47">
        <f t="shared" si="59"/>
        <v>13.23</v>
      </c>
      <c r="L514" s="47">
        <f t="shared" si="60"/>
        <v>13.37</v>
      </c>
      <c r="M514" s="47">
        <f t="shared" si="61"/>
        <v>13.2</v>
      </c>
      <c r="N514" s="47">
        <f t="shared" si="62"/>
        <v>13.34</v>
      </c>
      <c r="O514" s="48">
        <f t="shared" ca="1" si="63"/>
        <v>387800</v>
      </c>
    </row>
    <row r="515" spans="1:15" x14ac:dyDescent="0.25">
      <c r="A515">
        <v>500</v>
      </c>
      <c r="B515" s="84">
        <v>41290</v>
      </c>
      <c r="C515" s="47">
        <v>13.25</v>
      </c>
      <c r="D515" s="47">
        <v>13.38</v>
      </c>
      <c r="E515" s="47">
        <v>13.14</v>
      </c>
      <c r="F515" s="47">
        <v>13.33</v>
      </c>
      <c r="G515" s="48">
        <v>284100</v>
      </c>
      <c r="H515" s="47">
        <v>13.21</v>
      </c>
      <c r="I515" s="51">
        <f t="shared" si="57"/>
        <v>0.99099774943735941</v>
      </c>
      <c r="J515" s="51">
        <f t="shared" ca="1" si="58"/>
        <v>1</v>
      </c>
      <c r="K515" s="47">
        <f t="shared" si="59"/>
        <v>13.13</v>
      </c>
      <c r="L515" s="47">
        <f t="shared" si="60"/>
        <v>13.26</v>
      </c>
      <c r="M515" s="47">
        <f t="shared" si="61"/>
        <v>13.02</v>
      </c>
      <c r="N515" s="47">
        <f t="shared" si="62"/>
        <v>13.21</v>
      </c>
      <c r="O515" s="48">
        <f t="shared" ca="1" si="63"/>
        <v>284100</v>
      </c>
    </row>
    <row r="516" spans="1:15" x14ac:dyDescent="0.25">
      <c r="A516">
        <v>501</v>
      </c>
      <c r="B516" s="84">
        <v>41289</v>
      </c>
      <c r="C516" s="47">
        <v>13.03</v>
      </c>
      <c r="D516" s="47">
        <v>13.27</v>
      </c>
      <c r="E516" s="47">
        <v>13.03</v>
      </c>
      <c r="F516" s="47">
        <v>13.24</v>
      </c>
      <c r="G516" s="48">
        <v>316600</v>
      </c>
      <c r="H516" s="47">
        <v>13.12</v>
      </c>
      <c r="I516" s="51">
        <f t="shared" si="57"/>
        <v>0.99093655589123864</v>
      </c>
      <c r="J516" s="51">
        <f t="shared" ca="1" si="58"/>
        <v>1</v>
      </c>
      <c r="K516" s="47">
        <f t="shared" si="59"/>
        <v>12.91</v>
      </c>
      <c r="L516" s="47">
        <f t="shared" si="60"/>
        <v>13.15</v>
      </c>
      <c r="M516" s="47">
        <f t="shared" si="61"/>
        <v>12.91</v>
      </c>
      <c r="N516" s="47">
        <f t="shared" si="62"/>
        <v>13.12</v>
      </c>
      <c r="O516" s="48">
        <f t="shared" ca="1" si="63"/>
        <v>316600</v>
      </c>
    </row>
    <row r="517" spans="1:15" x14ac:dyDescent="0.25">
      <c r="A517">
        <v>502</v>
      </c>
      <c r="B517" s="84">
        <v>41288</v>
      </c>
      <c r="C517" s="47">
        <v>13.13</v>
      </c>
      <c r="D517" s="47">
        <v>13.19</v>
      </c>
      <c r="E517" s="47">
        <v>12.98</v>
      </c>
      <c r="F517" s="47">
        <v>13.09</v>
      </c>
      <c r="G517" s="48">
        <v>723600</v>
      </c>
      <c r="H517" s="47">
        <v>12.98</v>
      </c>
      <c r="I517" s="51">
        <f t="shared" si="57"/>
        <v>0.99159663865546221</v>
      </c>
      <c r="J517" s="51">
        <f t="shared" ca="1" si="58"/>
        <v>1</v>
      </c>
      <c r="K517" s="47">
        <f t="shared" si="59"/>
        <v>13.02</v>
      </c>
      <c r="L517" s="47">
        <f t="shared" si="60"/>
        <v>13.08</v>
      </c>
      <c r="M517" s="47">
        <f t="shared" si="61"/>
        <v>12.87</v>
      </c>
      <c r="N517" s="47">
        <f t="shared" si="62"/>
        <v>12.98</v>
      </c>
      <c r="O517" s="48">
        <f t="shared" ca="1" si="63"/>
        <v>723600</v>
      </c>
    </row>
    <row r="518" spans="1:15" x14ac:dyDescent="0.25">
      <c r="A518">
        <v>503</v>
      </c>
      <c r="B518" s="84">
        <v>41285</v>
      </c>
      <c r="C518" s="47">
        <v>13.29</v>
      </c>
      <c r="D518" s="47">
        <v>13.29</v>
      </c>
      <c r="E518" s="47">
        <v>13</v>
      </c>
      <c r="F518" s="47">
        <v>13.19</v>
      </c>
      <c r="G518" s="48">
        <v>306500</v>
      </c>
      <c r="H518" s="47">
        <v>13.07</v>
      </c>
      <c r="I518" s="51">
        <f t="shared" si="57"/>
        <v>0.9909021986353298</v>
      </c>
      <c r="J518" s="51">
        <f t="shared" ca="1" si="58"/>
        <v>1</v>
      </c>
      <c r="K518" s="47">
        <f t="shared" si="59"/>
        <v>13.17</v>
      </c>
      <c r="L518" s="47">
        <f t="shared" si="60"/>
        <v>13.17</v>
      </c>
      <c r="M518" s="47">
        <f t="shared" si="61"/>
        <v>12.88</v>
      </c>
      <c r="N518" s="47">
        <f t="shared" si="62"/>
        <v>13.07</v>
      </c>
      <c r="O518" s="48">
        <f t="shared" ca="1" si="63"/>
        <v>306500</v>
      </c>
    </row>
    <row r="519" spans="1:15" x14ac:dyDescent="0.25">
      <c r="A519">
        <v>504</v>
      </c>
      <c r="B519" s="84">
        <v>41284</v>
      </c>
      <c r="C519" s="47">
        <v>13.3</v>
      </c>
      <c r="D519" s="47">
        <v>13.3</v>
      </c>
      <c r="E519" s="47">
        <v>13.19</v>
      </c>
      <c r="F519" s="47">
        <v>13.26</v>
      </c>
      <c r="G519" s="48">
        <v>311300</v>
      </c>
      <c r="H519" s="47">
        <v>13.14</v>
      </c>
      <c r="I519" s="51">
        <f t="shared" si="57"/>
        <v>0.99095022624434392</v>
      </c>
      <c r="J519" s="51">
        <f t="shared" ca="1" si="58"/>
        <v>1</v>
      </c>
      <c r="K519" s="47">
        <f t="shared" si="59"/>
        <v>13.18</v>
      </c>
      <c r="L519" s="47">
        <f t="shared" si="60"/>
        <v>13.18</v>
      </c>
      <c r="M519" s="47">
        <f t="shared" si="61"/>
        <v>13.07</v>
      </c>
      <c r="N519" s="47">
        <f t="shared" si="62"/>
        <v>13.14</v>
      </c>
      <c r="O519" s="48">
        <f t="shared" ca="1" si="63"/>
        <v>311300</v>
      </c>
    </row>
    <row r="520" spans="1:15" x14ac:dyDescent="0.25">
      <c r="A520">
        <v>505</v>
      </c>
      <c r="B520" s="84">
        <v>41283</v>
      </c>
      <c r="C520" s="47">
        <v>13.28</v>
      </c>
      <c r="D520" s="47">
        <v>13.33</v>
      </c>
      <c r="E520" s="47">
        <v>13.18</v>
      </c>
      <c r="F520" s="47">
        <v>13.22</v>
      </c>
      <c r="G520" s="48">
        <v>247700</v>
      </c>
      <c r="H520" s="47">
        <v>13.1</v>
      </c>
      <c r="I520" s="51">
        <f t="shared" si="57"/>
        <v>0.99092284417549159</v>
      </c>
      <c r="J520" s="51">
        <f t="shared" ca="1" si="58"/>
        <v>1</v>
      </c>
      <c r="K520" s="47">
        <f t="shared" si="59"/>
        <v>13.16</v>
      </c>
      <c r="L520" s="47">
        <f t="shared" si="60"/>
        <v>13.21</v>
      </c>
      <c r="M520" s="47">
        <f t="shared" si="61"/>
        <v>13.06</v>
      </c>
      <c r="N520" s="47">
        <f t="shared" si="62"/>
        <v>13.1</v>
      </c>
      <c r="O520" s="48">
        <f t="shared" ca="1" si="63"/>
        <v>247700</v>
      </c>
    </row>
    <row r="521" spans="1:15" x14ac:dyDescent="0.25">
      <c r="A521">
        <v>506</v>
      </c>
      <c r="B521" s="84">
        <v>41282</v>
      </c>
      <c r="C521" s="47">
        <v>13.17</v>
      </c>
      <c r="D521" s="47">
        <v>13.28</v>
      </c>
      <c r="E521" s="47">
        <v>13.14</v>
      </c>
      <c r="F521" s="47">
        <v>13.23</v>
      </c>
      <c r="G521" s="48">
        <v>268300</v>
      </c>
      <c r="H521" s="47">
        <v>13.11</v>
      </c>
      <c r="I521" s="51">
        <f t="shared" si="57"/>
        <v>0.99092970521541945</v>
      </c>
      <c r="J521" s="51">
        <f t="shared" ca="1" si="58"/>
        <v>1</v>
      </c>
      <c r="K521" s="47">
        <f t="shared" si="59"/>
        <v>13.05</v>
      </c>
      <c r="L521" s="47">
        <f t="shared" si="60"/>
        <v>13.16</v>
      </c>
      <c r="M521" s="47">
        <f t="shared" si="61"/>
        <v>13.02</v>
      </c>
      <c r="N521" s="47">
        <f t="shared" si="62"/>
        <v>13.11</v>
      </c>
      <c r="O521" s="48">
        <f t="shared" ca="1" si="63"/>
        <v>268300</v>
      </c>
    </row>
    <row r="522" spans="1:15" x14ac:dyDescent="0.25">
      <c r="A522">
        <v>507</v>
      </c>
      <c r="B522" s="84">
        <v>41281</v>
      </c>
      <c r="C522" s="47">
        <v>13.09</v>
      </c>
      <c r="D522" s="47">
        <v>13.27</v>
      </c>
      <c r="E522" s="47">
        <v>13.04</v>
      </c>
      <c r="F522" s="47">
        <v>13.22</v>
      </c>
      <c r="G522" s="48">
        <v>484300</v>
      </c>
      <c r="H522" s="47">
        <v>13.1</v>
      </c>
      <c r="I522" s="51">
        <f t="shared" si="57"/>
        <v>0.99092284417549159</v>
      </c>
      <c r="J522" s="51">
        <f t="shared" ca="1" si="58"/>
        <v>1</v>
      </c>
      <c r="K522" s="47">
        <f t="shared" si="59"/>
        <v>12.97</v>
      </c>
      <c r="L522" s="47">
        <f t="shared" si="60"/>
        <v>13.15</v>
      </c>
      <c r="M522" s="47">
        <f t="shared" si="61"/>
        <v>12.92</v>
      </c>
      <c r="N522" s="47">
        <f t="shared" si="62"/>
        <v>13.1</v>
      </c>
      <c r="O522" s="48">
        <f t="shared" ca="1" si="63"/>
        <v>484300</v>
      </c>
    </row>
    <row r="523" spans="1:15" x14ac:dyDescent="0.25">
      <c r="A523">
        <v>508</v>
      </c>
      <c r="B523" s="84">
        <v>41278</v>
      </c>
      <c r="C523" s="47">
        <v>13.38</v>
      </c>
      <c r="D523" s="47">
        <v>13.52</v>
      </c>
      <c r="E523" s="47">
        <v>13.28</v>
      </c>
      <c r="F523" s="47">
        <v>13.43</v>
      </c>
      <c r="G523" s="48">
        <v>244000</v>
      </c>
      <c r="H523" s="47">
        <v>13.31</v>
      </c>
      <c r="I523" s="51">
        <f t="shared" si="57"/>
        <v>0.99106478034251677</v>
      </c>
      <c r="J523" s="51">
        <f t="shared" ca="1" si="58"/>
        <v>1</v>
      </c>
      <c r="K523" s="47">
        <f t="shared" si="59"/>
        <v>13.26</v>
      </c>
      <c r="L523" s="47">
        <f t="shared" si="60"/>
        <v>13.4</v>
      </c>
      <c r="M523" s="47">
        <f t="shared" si="61"/>
        <v>13.16</v>
      </c>
      <c r="N523" s="47">
        <f t="shared" si="62"/>
        <v>13.31</v>
      </c>
      <c r="O523" s="48">
        <f t="shared" ca="1" si="63"/>
        <v>244000</v>
      </c>
    </row>
    <row r="524" spans="1:15" x14ac:dyDescent="0.25">
      <c r="A524">
        <v>509</v>
      </c>
      <c r="B524" s="84">
        <v>41277</v>
      </c>
      <c r="C524" s="47">
        <v>13.29</v>
      </c>
      <c r="D524" s="47">
        <v>13.44</v>
      </c>
      <c r="E524" s="47">
        <v>13.25</v>
      </c>
      <c r="F524" s="47">
        <v>13.32</v>
      </c>
      <c r="G524" s="48">
        <v>264100</v>
      </c>
      <c r="H524" s="47">
        <v>13.2</v>
      </c>
      <c r="I524" s="51">
        <f t="shared" si="57"/>
        <v>0.99099099099099086</v>
      </c>
      <c r="J524" s="51">
        <f t="shared" ca="1" si="58"/>
        <v>1</v>
      </c>
      <c r="K524" s="47">
        <f t="shared" si="59"/>
        <v>13.17</v>
      </c>
      <c r="L524" s="47">
        <f t="shared" si="60"/>
        <v>13.32</v>
      </c>
      <c r="M524" s="47">
        <f t="shared" si="61"/>
        <v>13.13</v>
      </c>
      <c r="N524" s="47">
        <f t="shared" si="62"/>
        <v>13.2</v>
      </c>
      <c r="O524" s="48">
        <f t="shared" ca="1" si="63"/>
        <v>264100</v>
      </c>
    </row>
    <row r="525" spans="1:15" x14ac:dyDescent="0.25">
      <c r="A525">
        <v>510</v>
      </c>
      <c r="B525" s="84">
        <v>41276</v>
      </c>
      <c r="C525" s="47">
        <v>13.22</v>
      </c>
      <c r="D525" s="47">
        <v>13.43</v>
      </c>
      <c r="E525" s="47">
        <v>13.15</v>
      </c>
      <c r="F525" s="47">
        <v>13.31</v>
      </c>
      <c r="G525" s="48">
        <v>477300</v>
      </c>
      <c r="H525" s="47">
        <v>13.19</v>
      </c>
      <c r="I525" s="51">
        <f t="shared" si="57"/>
        <v>0.99098422238918105</v>
      </c>
      <c r="J525" s="51">
        <f t="shared" ca="1" si="58"/>
        <v>1</v>
      </c>
      <c r="K525" s="47">
        <f t="shared" si="59"/>
        <v>13.1</v>
      </c>
      <c r="L525" s="47">
        <f t="shared" si="60"/>
        <v>13.31</v>
      </c>
      <c r="M525" s="47">
        <f t="shared" si="61"/>
        <v>13.03</v>
      </c>
      <c r="N525" s="47">
        <f t="shared" si="62"/>
        <v>13.19</v>
      </c>
      <c r="O525" s="48">
        <f t="shared" ca="1" si="63"/>
        <v>477300</v>
      </c>
    </row>
    <row r="526" spans="1:15" x14ac:dyDescent="0.25">
      <c r="A526">
        <v>511</v>
      </c>
      <c r="B526" s="84">
        <v>41274</v>
      </c>
      <c r="C526" s="47">
        <v>12.91</v>
      </c>
      <c r="D526" s="47">
        <v>13.08</v>
      </c>
      <c r="E526" s="47">
        <v>12.89</v>
      </c>
      <c r="F526" s="47">
        <v>13.07</v>
      </c>
      <c r="G526" s="48">
        <v>372200</v>
      </c>
      <c r="H526" s="47">
        <v>12.96</v>
      </c>
      <c r="I526" s="51">
        <f t="shared" si="57"/>
        <v>0.991583779648049</v>
      </c>
      <c r="J526" s="51">
        <f t="shared" ca="1" si="58"/>
        <v>1</v>
      </c>
      <c r="K526" s="47">
        <f t="shared" si="59"/>
        <v>12.8</v>
      </c>
      <c r="L526" s="47">
        <f t="shared" si="60"/>
        <v>12.97</v>
      </c>
      <c r="M526" s="47">
        <f t="shared" si="61"/>
        <v>12.78</v>
      </c>
      <c r="N526" s="47">
        <f t="shared" si="62"/>
        <v>12.96</v>
      </c>
      <c r="O526" s="48">
        <f t="shared" ca="1" si="63"/>
        <v>372200</v>
      </c>
    </row>
    <row r="527" spans="1:15" x14ac:dyDescent="0.25">
      <c r="A527">
        <v>512</v>
      </c>
      <c r="B527" s="84">
        <v>41271</v>
      </c>
      <c r="C527" s="47">
        <v>13.02</v>
      </c>
      <c r="D527" s="47">
        <v>13.07</v>
      </c>
      <c r="E527" s="47">
        <v>12.88</v>
      </c>
      <c r="F527" s="47">
        <v>12.89</v>
      </c>
      <c r="G527" s="48">
        <v>286600</v>
      </c>
      <c r="H527" s="47">
        <v>12.78</v>
      </c>
      <c r="I527" s="51">
        <f t="shared" si="57"/>
        <v>0.99146625290923185</v>
      </c>
      <c r="J527" s="51">
        <f t="shared" ca="1" si="58"/>
        <v>1</v>
      </c>
      <c r="K527" s="47">
        <f t="shared" si="59"/>
        <v>12.91</v>
      </c>
      <c r="L527" s="47">
        <f t="shared" si="60"/>
        <v>12.96</v>
      </c>
      <c r="M527" s="47">
        <f t="shared" si="61"/>
        <v>12.77</v>
      </c>
      <c r="N527" s="47">
        <f t="shared" si="62"/>
        <v>12.78</v>
      </c>
      <c r="O527" s="48">
        <f t="shared" ca="1" si="63"/>
        <v>286600</v>
      </c>
    </row>
    <row r="528" spans="1:15" x14ac:dyDescent="0.25">
      <c r="A528">
        <v>513</v>
      </c>
      <c r="B528" s="84">
        <v>41270</v>
      </c>
      <c r="C528" s="47">
        <v>13.04</v>
      </c>
      <c r="D528" s="47">
        <v>13.05</v>
      </c>
      <c r="E528" s="47">
        <v>12.96</v>
      </c>
      <c r="F528" s="47">
        <v>13.04</v>
      </c>
      <c r="G528" s="48">
        <v>269500</v>
      </c>
      <c r="H528" s="47">
        <v>12.93</v>
      </c>
      <c r="I528" s="51">
        <f t="shared" si="57"/>
        <v>0.9915644171779141</v>
      </c>
      <c r="J528" s="51">
        <f t="shared" ca="1" si="58"/>
        <v>1</v>
      </c>
      <c r="K528" s="47">
        <f t="shared" si="59"/>
        <v>12.93</v>
      </c>
      <c r="L528" s="47">
        <f t="shared" si="60"/>
        <v>12.94</v>
      </c>
      <c r="M528" s="47">
        <f t="shared" si="61"/>
        <v>12.85</v>
      </c>
      <c r="N528" s="47">
        <f t="shared" si="62"/>
        <v>12.93</v>
      </c>
      <c r="O528" s="48">
        <f t="shared" ca="1" si="63"/>
        <v>269500</v>
      </c>
    </row>
    <row r="529" spans="1:15" x14ac:dyDescent="0.25">
      <c r="A529">
        <v>514</v>
      </c>
      <c r="B529" s="84">
        <v>41269</v>
      </c>
      <c r="C529" s="47">
        <v>13.06</v>
      </c>
      <c r="D529" s="47">
        <v>13.06</v>
      </c>
      <c r="E529" s="47">
        <v>12.97</v>
      </c>
      <c r="F529" s="47">
        <v>13.01</v>
      </c>
      <c r="G529" s="48">
        <v>179200</v>
      </c>
      <c r="H529" s="47">
        <v>12.9</v>
      </c>
      <c r="I529" s="51">
        <f t="shared" ref="I529:I592" si="64">H529/F529</f>
        <v>0.99154496541122217</v>
      </c>
      <c r="J529" s="51">
        <f t="shared" ref="J529:J592" ca="1" si="65">INDEX(OFFSET($T$15,0,0,$S$13+1,1),MATCH(B529,OFFSET($Q$15,0,0,$S$13+1,1),-1))</f>
        <v>1</v>
      </c>
      <c r="K529" s="47">
        <f t="shared" ref="K529:K592" si="66">ROUND($I529*C529,2)</f>
        <v>12.95</v>
      </c>
      <c r="L529" s="47">
        <f t="shared" ref="L529:L592" si="67">ROUND($I529*D529,2)</f>
        <v>12.95</v>
      </c>
      <c r="M529" s="47">
        <f t="shared" ref="M529:M592" si="68">ROUND($I529*E529,2)</f>
        <v>12.86</v>
      </c>
      <c r="N529" s="47">
        <f t="shared" ref="N529:N592" si="69">ROUND($I529*F529,2)</f>
        <v>12.9</v>
      </c>
      <c r="O529" s="48">
        <f t="shared" ref="O529:O592" ca="1" si="70">G529*J529</f>
        <v>179200</v>
      </c>
    </row>
    <row r="530" spans="1:15" x14ac:dyDescent="0.25">
      <c r="A530">
        <v>515</v>
      </c>
      <c r="B530" s="84">
        <v>41267</v>
      </c>
      <c r="C530" s="47">
        <v>12.98</v>
      </c>
      <c r="D530" s="47">
        <v>13.04</v>
      </c>
      <c r="E530" s="47">
        <v>12.75</v>
      </c>
      <c r="F530" s="47">
        <v>13.01</v>
      </c>
      <c r="G530" s="48">
        <v>172200</v>
      </c>
      <c r="H530" s="47">
        <v>12.9</v>
      </c>
      <c r="I530" s="51">
        <f t="shared" si="64"/>
        <v>0.99154496541122217</v>
      </c>
      <c r="J530" s="51">
        <f t="shared" ca="1" si="65"/>
        <v>1</v>
      </c>
      <c r="K530" s="47">
        <f t="shared" si="66"/>
        <v>12.87</v>
      </c>
      <c r="L530" s="47">
        <f t="shared" si="67"/>
        <v>12.93</v>
      </c>
      <c r="M530" s="47">
        <f t="shared" si="68"/>
        <v>12.64</v>
      </c>
      <c r="N530" s="47">
        <f t="shared" si="69"/>
        <v>12.9</v>
      </c>
      <c r="O530" s="48">
        <f t="shared" ca="1" si="70"/>
        <v>172200</v>
      </c>
    </row>
    <row r="531" spans="1:15" x14ac:dyDescent="0.25">
      <c r="A531">
        <v>516</v>
      </c>
      <c r="B531" s="84">
        <v>41264</v>
      </c>
      <c r="C531" s="47">
        <v>12.88</v>
      </c>
      <c r="D531" s="47">
        <v>13.06</v>
      </c>
      <c r="E531" s="47">
        <v>12.76</v>
      </c>
      <c r="F531" s="47">
        <v>13</v>
      </c>
      <c r="G531" s="48">
        <v>798700</v>
      </c>
      <c r="H531" s="47">
        <v>12.89</v>
      </c>
      <c r="I531" s="51">
        <f t="shared" si="64"/>
        <v>0.99153846153846159</v>
      </c>
      <c r="J531" s="51">
        <f t="shared" ca="1" si="65"/>
        <v>1</v>
      </c>
      <c r="K531" s="47">
        <f t="shared" si="66"/>
        <v>12.77</v>
      </c>
      <c r="L531" s="47">
        <f t="shared" si="67"/>
        <v>12.95</v>
      </c>
      <c r="M531" s="47">
        <f t="shared" si="68"/>
        <v>12.65</v>
      </c>
      <c r="N531" s="47">
        <f t="shared" si="69"/>
        <v>12.89</v>
      </c>
      <c r="O531" s="48">
        <f t="shared" ca="1" si="70"/>
        <v>798700</v>
      </c>
    </row>
    <row r="532" spans="1:15" x14ac:dyDescent="0.25">
      <c r="A532">
        <v>517</v>
      </c>
      <c r="B532" s="84">
        <v>41263</v>
      </c>
      <c r="C532" s="47">
        <v>12.98</v>
      </c>
      <c r="D532" s="47">
        <v>13.09</v>
      </c>
      <c r="E532" s="47">
        <v>12.92</v>
      </c>
      <c r="F532" s="47">
        <v>12.99</v>
      </c>
      <c r="G532" s="48">
        <v>449800</v>
      </c>
      <c r="H532" s="47">
        <v>12.88</v>
      </c>
      <c r="I532" s="51">
        <f t="shared" si="64"/>
        <v>0.99153194765204011</v>
      </c>
      <c r="J532" s="51">
        <f t="shared" ca="1" si="65"/>
        <v>1</v>
      </c>
      <c r="K532" s="47">
        <f t="shared" si="66"/>
        <v>12.87</v>
      </c>
      <c r="L532" s="47">
        <f t="shared" si="67"/>
        <v>12.98</v>
      </c>
      <c r="M532" s="47">
        <f t="shared" si="68"/>
        <v>12.81</v>
      </c>
      <c r="N532" s="47">
        <f t="shared" si="69"/>
        <v>12.88</v>
      </c>
      <c r="O532" s="48">
        <f t="shared" ca="1" si="70"/>
        <v>449800</v>
      </c>
    </row>
    <row r="533" spans="1:15" x14ac:dyDescent="0.25">
      <c r="A533">
        <v>518</v>
      </c>
      <c r="B533" s="84">
        <v>41262</v>
      </c>
      <c r="C533" s="47">
        <v>12.79</v>
      </c>
      <c r="D533" s="47">
        <v>13</v>
      </c>
      <c r="E533" s="47">
        <v>12.72</v>
      </c>
      <c r="F533" s="47">
        <v>12.99</v>
      </c>
      <c r="G533" s="48">
        <v>528400</v>
      </c>
      <c r="H533" s="47">
        <v>12.88</v>
      </c>
      <c r="I533" s="51">
        <f t="shared" si="64"/>
        <v>0.99153194765204011</v>
      </c>
      <c r="J533" s="51">
        <f t="shared" ca="1" si="65"/>
        <v>1</v>
      </c>
      <c r="K533" s="47">
        <f t="shared" si="66"/>
        <v>12.68</v>
      </c>
      <c r="L533" s="47">
        <f t="shared" si="67"/>
        <v>12.89</v>
      </c>
      <c r="M533" s="47">
        <f t="shared" si="68"/>
        <v>12.61</v>
      </c>
      <c r="N533" s="47">
        <f t="shared" si="69"/>
        <v>12.88</v>
      </c>
      <c r="O533" s="48">
        <f t="shared" ca="1" si="70"/>
        <v>528400</v>
      </c>
    </row>
    <row r="534" spans="1:15" x14ac:dyDescent="0.25">
      <c r="A534">
        <v>519</v>
      </c>
      <c r="B534" s="84">
        <v>41261</v>
      </c>
      <c r="C534" s="47">
        <v>12.6</v>
      </c>
      <c r="D534" s="47">
        <v>12.81</v>
      </c>
      <c r="E534" s="47">
        <v>12.54</v>
      </c>
      <c r="F534" s="47">
        <v>12.8</v>
      </c>
      <c r="G534" s="48">
        <v>256700</v>
      </c>
      <c r="H534" s="47">
        <v>12.69</v>
      </c>
      <c r="I534" s="51">
        <f t="shared" si="64"/>
        <v>0.99140624999999993</v>
      </c>
      <c r="J534" s="51">
        <f t="shared" ca="1" si="65"/>
        <v>1</v>
      </c>
      <c r="K534" s="47">
        <f t="shared" si="66"/>
        <v>12.49</v>
      </c>
      <c r="L534" s="47">
        <f t="shared" si="67"/>
        <v>12.7</v>
      </c>
      <c r="M534" s="47">
        <f t="shared" si="68"/>
        <v>12.43</v>
      </c>
      <c r="N534" s="47">
        <f t="shared" si="69"/>
        <v>12.69</v>
      </c>
      <c r="O534" s="48">
        <f t="shared" ca="1" si="70"/>
        <v>256700</v>
      </c>
    </row>
    <row r="535" spans="1:15" x14ac:dyDescent="0.25">
      <c r="A535">
        <v>520</v>
      </c>
      <c r="B535" s="84">
        <v>41260</v>
      </c>
      <c r="C535" s="47">
        <v>12.62</v>
      </c>
      <c r="D535" s="47">
        <v>12.69</v>
      </c>
      <c r="E535" s="47">
        <v>12.56</v>
      </c>
      <c r="F535" s="47">
        <v>12.6</v>
      </c>
      <c r="G535" s="48">
        <v>302400</v>
      </c>
      <c r="H535" s="47">
        <v>12.49</v>
      </c>
      <c r="I535" s="51">
        <f t="shared" si="64"/>
        <v>0.9912698412698413</v>
      </c>
      <c r="J535" s="51">
        <f t="shared" ca="1" si="65"/>
        <v>1</v>
      </c>
      <c r="K535" s="47">
        <f t="shared" si="66"/>
        <v>12.51</v>
      </c>
      <c r="L535" s="47">
        <f t="shared" si="67"/>
        <v>12.58</v>
      </c>
      <c r="M535" s="47">
        <f t="shared" si="68"/>
        <v>12.45</v>
      </c>
      <c r="N535" s="47">
        <f t="shared" si="69"/>
        <v>12.49</v>
      </c>
      <c r="O535" s="48">
        <f t="shared" ca="1" si="70"/>
        <v>302400</v>
      </c>
    </row>
    <row r="536" spans="1:15" x14ac:dyDescent="0.25">
      <c r="A536">
        <v>521</v>
      </c>
      <c r="B536" s="84">
        <v>41257</v>
      </c>
      <c r="C536" s="47">
        <v>12.46</v>
      </c>
      <c r="D536" s="47">
        <v>12.6</v>
      </c>
      <c r="E536" s="47">
        <v>12.43</v>
      </c>
      <c r="F536" s="47">
        <v>12.57</v>
      </c>
      <c r="G536" s="48">
        <v>621800</v>
      </c>
      <c r="H536" s="47">
        <v>12.46</v>
      </c>
      <c r="I536" s="51">
        <f t="shared" si="64"/>
        <v>0.99124900556881468</v>
      </c>
      <c r="J536" s="51">
        <f t="shared" ca="1" si="65"/>
        <v>1</v>
      </c>
      <c r="K536" s="47">
        <f t="shared" si="66"/>
        <v>12.35</v>
      </c>
      <c r="L536" s="47">
        <f t="shared" si="67"/>
        <v>12.49</v>
      </c>
      <c r="M536" s="47">
        <f t="shared" si="68"/>
        <v>12.32</v>
      </c>
      <c r="N536" s="47">
        <f t="shared" si="69"/>
        <v>12.46</v>
      </c>
      <c r="O536" s="48">
        <f t="shared" ca="1" si="70"/>
        <v>621800</v>
      </c>
    </row>
    <row r="537" spans="1:15" x14ac:dyDescent="0.25">
      <c r="A537">
        <v>522</v>
      </c>
      <c r="B537" s="84">
        <v>41256</v>
      </c>
      <c r="C537" s="47">
        <v>12.62</v>
      </c>
      <c r="D537" s="47">
        <v>12.72</v>
      </c>
      <c r="E537" s="47">
        <v>12.46</v>
      </c>
      <c r="F537" s="47">
        <v>12.52</v>
      </c>
      <c r="G537" s="48">
        <v>278500</v>
      </c>
      <c r="H537" s="47">
        <v>12.41</v>
      </c>
      <c r="I537" s="51">
        <f t="shared" si="64"/>
        <v>0.9912140575079873</v>
      </c>
      <c r="J537" s="51">
        <f t="shared" ca="1" si="65"/>
        <v>1</v>
      </c>
      <c r="K537" s="47">
        <f t="shared" si="66"/>
        <v>12.51</v>
      </c>
      <c r="L537" s="47">
        <f t="shared" si="67"/>
        <v>12.61</v>
      </c>
      <c r="M537" s="47">
        <f t="shared" si="68"/>
        <v>12.35</v>
      </c>
      <c r="N537" s="47">
        <f t="shared" si="69"/>
        <v>12.41</v>
      </c>
      <c r="O537" s="48">
        <f t="shared" ca="1" si="70"/>
        <v>278500</v>
      </c>
    </row>
    <row r="538" spans="1:15" x14ac:dyDescent="0.25">
      <c r="A538">
        <v>523</v>
      </c>
      <c r="B538" s="84">
        <v>41255</v>
      </c>
      <c r="C538" s="47">
        <v>12.92</v>
      </c>
      <c r="D538" s="47">
        <v>12.92</v>
      </c>
      <c r="E538" s="47">
        <v>12.59</v>
      </c>
      <c r="F538" s="47">
        <v>12.62</v>
      </c>
      <c r="G538" s="48">
        <v>594400</v>
      </c>
      <c r="H538" s="47">
        <v>12.51</v>
      </c>
      <c r="I538" s="51">
        <f t="shared" si="64"/>
        <v>0.99128367670364503</v>
      </c>
      <c r="J538" s="51">
        <f t="shared" ca="1" si="65"/>
        <v>1</v>
      </c>
      <c r="K538" s="47">
        <f t="shared" si="66"/>
        <v>12.81</v>
      </c>
      <c r="L538" s="47">
        <f t="shared" si="67"/>
        <v>12.81</v>
      </c>
      <c r="M538" s="47">
        <f t="shared" si="68"/>
        <v>12.48</v>
      </c>
      <c r="N538" s="47">
        <f t="shared" si="69"/>
        <v>12.51</v>
      </c>
      <c r="O538" s="48">
        <f t="shared" ca="1" si="70"/>
        <v>594400</v>
      </c>
    </row>
    <row r="539" spans="1:15" x14ac:dyDescent="0.25">
      <c r="A539">
        <v>524</v>
      </c>
      <c r="B539" s="84">
        <v>41254</v>
      </c>
      <c r="C539" s="47">
        <v>13</v>
      </c>
      <c r="D539" s="47">
        <v>13.08</v>
      </c>
      <c r="E539" s="47">
        <v>12.81</v>
      </c>
      <c r="F539" s="47">
        <v>12.86</v>
      </c>
      <c r="G539" s="48">
        <v>611200</v>
      </c>
      <c r="H539" s="47">
        <v>12.75</v>
      </c>
      <c r="I539" s="51">
        <f t="shared" si="64"/>
        <v>0.99144634525660968</v>
      </c>
      <c r="J539" s="51">
        <f t="shared" ca="1" si="65"/>
        <v>1</v>
      </c>
      <c r="K539" s="47">
        <f t="shared" si="66"/>
        <v>12.89</v>
      </c>
      <c r="L539" s="47">
        <f t="shared" si="67"/>
        <v>12.97</v>
      </c>
      <c r="M539" s="47">
        <f t="shared" si="68"/>
        <v>12.7</v>
      </c>
      <c r="N539" s="47">
        <f t="shared" si="69"/>
        <v>12.75</v>
      </c>
      <c r="O539" s="48">
        <f t="shared" ca="1" si="70"/>
        <v>611200</v>
      </c>
    </row>
    <row r="540" spans="1:15" x14ac:dyDescent="0.25">
      <c r="A540">
        <v>525</v>
      </c>
      <c r="B540" s="84">
        <v>41253</v>
      </c>
      <c r="C540" s="47">
        <v>12.84</v>
      </c>
      <c r="D540" s="47">
        <v>12.93</v>
      </c>
      <c r="E540" s="47">
        <v>12.72</v>
      </c>
      <c r="F540" s="47">
        <v>12.9</v>
      </c>
      <c r="G540" s="48">
        <v>485300</v>
      </c>
      <c r="H540" s="47">
        <v>12.79</v>
      </c>
      <c r="I540" s="51">
        <f t="shared" si="64"/>
        <v>0.99147286821705416</v>
      </c>
      <c r="J540" s="51">
        <f t="shared" ca="1" si="65"/>
        <v>1</v>
      </c>
      <c r="K540" s="47">
        <f t="shared" si="66"/>
        <v>12.73</v>
      </c>
      <c r="L540" s="47">
        <f t="shared" si="67"/>
        <v>12.82</v>
      </c>
      <c r="M540" s="47">
        <f t="shared" si="68"/>
        <v>12.61</v>
      </c>
      <c r="N540" s="47">
        <f t="shared" si="69"/>
        <v>12.79</v>
      </c>
      <c r="O540" s="48">
        <f t="shared" ca="1" si="70"/>
        <v>485300</v>
      </c>
    </row>
    <row r="541" spans="1:15" x14ac:dyDescent="0.25">
      <c r="A541">
        <v>526</v>
      </c>
      <c r="B541" s="84">
        <v>41250</v>
      </c>
      <c r="C541" s="47">
        <v>12.83</v>
      </c>
      <c r="D541" s="47">
        <v>12.93</v>
      </c>
      <c r="E541" s="47">
        <v>12.67</v>
      </c>
      <c r="F541" s="47">
        <v>12.8</v>
      </c>
      <c r="G541" s="48">
        <v>489600</v>
      </c>
      <c r="H541" s="47">
        <v>12.69</v>
      </c>
      <c r="I541" s="51">
        <f t="shared" si="64"/>
        <v>0.99140624999999993</v>
      </c>
      <c r="J541" s="51">
        <f t="shared" ca="1" si="65"/>
        <v>1</v>
      </c>
      <c r="K541" s="47">
        <f t="shared" si="66"/>
        <v>12.72</v>
      </c>
      <c r="L541" s="47">
        <f t="shared" si="67"/>
        <v>12.82</v>
      </c>
      <c r="M541" s="47">
        <f t="shared" si="68"/>
        <v>12.56</v>
      </c>
      <c r="N541" s="47">
        <f t="shared" si="69"/>
        <v>12.69</v>
      </c>
      <c r="O541" s="48">
        <f t="shared" ca="1" si="70"/>
        <v>489600</v>
      </c>
    </row>
    <row r="542" spans="1:15" x14ac:dyDescent="0.25">
      <c r="A542">
        <v>527</v>
      </c>
      <c r="B542" s="84">
        <v>41249</v>
      </c>
      <c r="C542" s="47">
        <v>12.86</v>
      </c>
      <c r="D542" s="47">
        <v>12.96</v>
      </c>
      <c r="E542" s="47">
        <v>12.74</v>
      </c>
      <c r="F542" s="47">
        <v>12.76</v>
      </c>
      <c r="G542" s="48">
        <v>332700</v>
      </c>
      <c r="H542" s="47">
        <v>12.65</v>
      </c>
      <c r="I542" s="51">
        <f t="shared" si="64"/>
        <v>0.99137931034482762</v>
      </c>
      <c r="J542" s="51">
        <f t="shared" ca="1" si="65"/>
        <v>1</v>
      </c>
      <c r="K542" s="47">
        <f t="shared" si="66"/>
        <v>12.75</v>
      </c>
      <c r="L542" s="47">
        <f t="shared" si="67"/>
        <v>12.85</v>
      </c>
      <c r="M542" s="47">
        <f t="shared" si="68"/>
        <v>12.63</v>
      </c>
      <c r="N542" s="47">
        <f t="shared" si="69"/>
        <v>12.65</v>
      </c>
      <c r="O542" s="48">
        <f t="shared" ca="1" si="70"/>
        <v>332700</v>
      </c>
    </row>
    <row r="543" spans="1:15" x14ac:dyDescent="0.25">
      <c r="A543">
        <v>528</v>
      </c>
      <c r="B543" s="84">
        <v>41248</v>
      </c>
      <c r="C543" s="47">
        <v>12.73</v>
      </c>
      <c r="D543" s="47">
        <v>12.94</v>
      </c>
      <c r="E543" s="47">
        <v>12.68</v>
      </c>
      <c r="F543" s="47">
        <v>12.83</v>
      </c>
      <c r="G543" s="48">
        <v>457900</v>
      </c>
      <c r="H543" s="47">
        <v>12.72</v>
      </c>
      <c r="I543" s="51">
        <f t="shared" si="64"/>
        <v>0.99142634450506628</v>
      </c>
      <c r="J543" s="51">
        <f t="shared" ca="1" si="65"/>
        <v>1</v>
      </c>
      <c r="K543" s="47">
        <f t="shared" si="66"/>
        <v>12.62</v>
      </c>
      <c r="L543" s="47">
        <f t="shared" si="67"/>
        <v>12.83</v>
      </c>
      <c r="M543" s="47">
        <f t="shared" si="68"/>
        <v>12.57</v>
      </c>
      <c r="N543" s="47">
        <f t="shared" si="69"/>
        <v>12.72</v>
      </c>
      <c r="O543" s="48">
        <f t="shared" ca="1" si="70"/>
        <v>457900</v>
      </c>
    </row>
    <row r="544" spans="1:15" x14ac:dyDescent="0.25">
      <c r="A544">
        <v>529</v>
      </c>
      <c r="B544" s="84">
        <v>41247</v>
      </c>
      <c r="C544" s="47">
        <v>13.71</v>
      </c>
      <c r="D544" s="47">
        <v>13.86</v>
      </c>
      <c r="E544" s="47">
        <v>13.63</v>
      </c>
      <c r="F544" s="47">
        <v>13.69</v>
      </c>
      <c r="G544" s="48">
        <v>453300</v>
      </c>
      <c r="H544" s="47">
        <v>12.56</v>
      </c>
      <c r="I544" s="51">
        <f t="shared" si="64"/>
        <v>0.91745799853907972</v>
      </c>
      <c r="J544" s="51">
        <f t="shared" ca="1" si="65"/>
        <v>1</v>
      </c>
      <c r="K544" s="47">
        <f t="shared" si="66"/>
        <v>12.58</v>
      </c>
      <c r="L544" s="47">
        <f t="shared" si="67"/>
        <v>12.72</v>
      </c>
      <c r="M544" s="47">
        <f t="shared" si="68"/>
        <v>12.5</v>
      </c>
      <c r="N544" s="47">
        <f t="shared" si="69"/>
        <v>12.56</v>
      </c>
      <c r="O544" s="48">
        <f t="shared" ca="1" si="70"/>
        <v>453300</v>
      </c>
    </row>
    <row r="545" spans="1:15" x14ac:dyDescent="0.25">
      <c r="A545">
        <v>530</v>
      </c>
      <c r="B545" s="84">
        <v>41246</v>
      </c>
      <c r="C545" s="47">
        <v>13.77</v>
      </c>
      <c r="D545" s="47">
        <v>13.93</v>
      </c>
      <c r="E545" s="47">
        <v>13.61</v>
      </c>
      <c r="F545" s="47">
        <v>13.67</v>
      </c>
      <c r="G545" s="48">
        <v>441700</v>
      </c>
      <c r="H545" s="47">
        <v>12.54</v>
      </c>
      <c r="I545" s="51">
        <f t="shared" si="64"/>
        <v>0.91733723482077534</v>
      </c>
      <c r="J545" s="51">
        <f t="shared" ca="1" si="65"/>
        <v>1</v>
      </c>
      <c r="K545" s="47">
        <f t="shared" si="66"/>
        <v>12.63</v>
      </c>
      <c r="L545" s="47">
        <f t="shared" si="67"/>
        <v>12.78</v>
      </c>
      <c r="M545" s="47">
        <f t="shared" si="68"/>
        <v>12.48</v>
      </c>
      <c r="N545" s="47">
        <f t="shared" si="69"/>
        <v>12.54</v>
      </c>
      <c r="O545" s="48">
        <f t="shared" ca="1" si="70"/>
        <v>441700</v>
      </c>
    </row>
    <row r="546" spans="1:15" x14ac:dyDescent="0.25">
      <c r="A546">
        <v>531</v>
      </c>
      <c r="B546" s="84">
        <v>41243</v>
      </c>
      <c r="C546" s="47">
        <v>13.89</v>
      </c>
      <c r="D546" s="47">
        <v>13.89</v>
      </c>
      <c r="E546" s="47">
        <v>13.62</v>
      </c>
      <c r="F546" s="47">
        <v>13.73</v>
      </c>
      <c r="G546" s="48">
        <v>495900</v>
      </c>
      <c r="H546" s="47">
        <v>12.6</v>
      </c>
      <c r="I546" s="51">
        <f t="shared" si="64"/>
        <v>0.91769847050254916</v>
      </c>
      <c r="J546" s="51">
        <f t="shared" ca="1" si="65"/>
        <v>1</v>
      </c>
      <c r="K546" s="47">
        <f t="shared" si="66"/>
        <v>12.75</v>
      </c>
      <c r="L546" s="47">
        <f t="shared" si="67"/>
        <v>12.75</v>
      </c>
      <c r="M546" s="47">
        <f t="shared" si="68"/>
        <v>12.5</v>
      </c>
      <c r="N546" s="47">
        <f t="shared" si="69"/>
        <v>12.6</v>
      </c>
      <c r="O546" s="48">
        <f t="shared" ca="1" si="70"/>
        <v>495900</v>
      </c>
    </row>
    <row r="547" spans="1:15" x14ac:dyDescent="0.25">
      <c r="A547">
        <v>532</v>
      </c>
      <c r="B547" s="84">
        <v>41242</v>
      </c>
      <c r="C547" s="47">
        <v>13.86</v>
      </c>
      <c r="D547" s="47">
        <v>13.96</v>
      </c>
      <c r="E547" s="47">
        <v>13.7</v>
      </c>
      <c r="F547" s="47">
        <v>13.83</v>
      </c>
      <c r="G547" s="48">
        <v>301400</v>
      </c>
      <c r="H547" s="47">
        <v>12.69</v>
      </c>
      <c r="I547" s="51">
        <f t="shared" si="64"/>
        <v>0.91757049891540121</v>
      </c>
      <c r="J547" s="51">
        <f t="shared" ca="1" si="65"/>
        <v>1</v>
      </c>
      <c r="K547" s="47">
        <f t="shared" si="66"/>
        <v>12.72</v>
      </c>
      <c r="L547" s="47">
        <f t="shared" si="67"/>
        <v>12.81</v>
      </c>
      <c r="M547" s="47">
        <f t="shared" si="68"/>
        <v>12.57</v>
      </c>
      <c r="N547" s="47">
        <f t="shared" si="69"/>
        <v>12.69</v>
      </c>
      <c r="O547" s="48">
        <f t="shared" ca="1" si="70"/>
        <v>301400</v>
      </c>
    </row>
    <row r="548" spans="1:15" x14ac:dyDescent="0.25">
      <c r="A548">
        <v>533</v>
      </c>
      <c r="B548" s="84">
        <v>41241</v>
      </c>
      <c r="C548" s="47">
        <v>13.91</v>
      </c>
      <c r="D548" s="47">
        <v>13.94</v>
      </c>
      <c r="E548" s="47">
        <v>13.67</v>
      </c>
      <c r="F548" s="47">
        <v>13.77</v>
      </c>
      <c r="G548" s="48">
        <v>466500</v>
      </c>
      <c r="H548" s="47">
        <v>12.63</v>
      </c>
      <c r="I548" s="51">
        <f t="shared" si="64"/>
        <v>0.91721132897603497</v>
      </c>
      <c r="J548" s="51">
        <f t="shared" ca="1" si="65"/>
        <v>1</v>
      </c>
      <c r="K548" s="47">
        <f t="shared" si="66"/>
        <v>12.76</v>
      </c>
      <c r="L548" s="47">
        <f t="shared" si="67"/>
        <v>12.79</v>
      </c>
      <c r="M548" s="47">
        <f t="shared" si="68"/>
        <v>12.54</v>
      </c>
      <c r="N548" s="47">
        <f t="shared" si="69"/>
        <v>12.63</v>
      </c>
      <c r="O548" s="48">
        <f t="shared" ca="1" si="70"/>
        <v>466500</v>
      </c>
    </row>
    <row r="549" spans="1:15" x14ac:dyDescent="0.25">
      <c r="A549">
        <v>534</v>
      </c>
      <c r="B549" s="84">
        <v>41240</v>
      </c>
      <c r="C549" s="47">
        <v>13.81</v>
      </c>
      <c r="D549" s="47">
        <v>13.96</v>
      </c>
      <c r="E549" s="47">
        <v>13.74</v>
      </c>
      <c r="F549" s="47">
        <v>13.91</v>
      </c>
      <c r="G549" s="48">
        <v>559300</v>
      </c>
      <c r="H549" s="47">
        <v>12.76</v>
      </c>
      <c r="I549" s="51">
        <f t="shared" si="64"/>
        <v>0.91732566498921642</v>
      </c>
      <c r="J549" s="51">
        <f t="shared" ca="1" si="65"/>
        <v>1</v>
      </c>
      <c r="K549" s="47">
        <f t="shared" si="66"/>
        <v>12.67</v>
      </c>
      <c r="L549" s="47">
        <f t="shared" si="67"/>
        <v>12.81</v>
      </c>
      <c r="M549" s="47">
        <f t="shared" si="68"/>
        <v>12.6</v>
      </c>
      <c r="N549" s="47">
        <f t="shared" si="69"/>
        <v>12.76</v>
      </c>
      <c r="O549" s="48">
        <f t="shared" ca="1" si="70"/>
        <v>559300</v>
      </c>
    </row>
    <row r="550" spans="1:15" x14ac:dyDescent="0.25">
      <c r="A550">
        <v>535</v>
      </c>
      <c r="B550" s="84">
        <v>41239</v>
      </c>
      <c r="C550" s="47">
        <v>13.68</v>
      </c>
      <c r="D550" s="47">
        <v>13.84</v>
      </c>
      <c r="E550" s="47">
        <v>13.65</v>
      </c>
      <c r="F550" s="47">
        <v>13.84</v>
      </c>
      <c r="G550" s="48">
        <v>201400</v>
      </c>
      <c r="H550" s="47">
        <v>12.7</v>
      </c>
      <c r="I550" s="51">
        <f t="shared" si="64"/>
        <v>0.91763005780346818</v>
      </c>
      <c r="J550" s="51">
        <f t="shared" ca="1" si="65"/>
        <v>1</v>
      </c>
      <c r="K550" s="47">
        <f t="shared" si="66"/>
        <v>12.55</v>
      </c>
      <c r="L550" s="47">
        <f t="shared" si="67"/>
        <v>12.7</v>
      </c>
      <c r="M550" s="47">
        <f t="shared" si="68"/>
        <v>12.53</v>
      </c>
      <c r="N550" s="47">
        <f t="shared" si="69"/>
        <v>12.7</v>
      </c>
      <c r="O550" s="48">
        <f t="shared" ca="1" si="70"/>
        <v>201400</v>
      </c>
    </row>
    <row r="551" spans="1:15" x14ac:dyDescent="0.25">
      <c r="A551">
        <v>536</v>
      </c>
      <c r="B551" s="84">
        <v>41236</v>
      </c>
      <c r="C551" s="47">
        <v>13.68</v>
      </c>
      <c r="D551" s="47">
        <v>13.74</v>
      </c>
      <c r="E551" s="47">
        <v>13.55</v>
      </c>
      <c r="F551" s="47">
        <v>13.7</v>
      </c>
      <c r="G551" s="48">
        <v>125300</v>
      </c>
      <c r="H551" s="47">
        <v>12.57</v>
      </c>
      <c r="I551" s="51">
        <f t="shared" si="64"/>
        <v>0.91751824817518257</v>
      </c>
      <c r="J551" s="51">
        <f t="shared" ca="1" si="65"/>
        <v>1</v>
      </c>
      <c r="K551" s="47">
        <f t="shared" si="66"/>
        <v>12.55</v>
      </c>
      <c r="L551" s="47">
        <f t="shared" si="67"/>
        <v>12.61</v>
      </c>
      <c r="M551" s="47">
        <f t="shared" si="68"/>
        <v>12.43</v>
      </c>
      <c r="N551" s="47">
        <f t="shared" si="69"/>
        <v>12.57</v>
      </c>
      <c r="O551" s="48">
        <f t="shared" ca="1" si="70"/>
        <v>125300</v>
      </c>
    </row>
    <row r="552" spans="1:15" x14ac:dyDescent="0.25">
      <c r="A552">
        <v>537</v>
      </c>
      <c r="B552" s="84">
        <v>41234</v>
      </c>
      <c r="C552" s="47">
        <v>13.54</v>
      </c>
      <c r="D552" s="47">
        <v>14.36</v>
      </c>
      <c r="E552" s="47">
        <v>13.25</v>
      </c>
      <c r="F552" s="47">
        <v>13.63</v>
      </c>
      <c r="G552" s="48">
        <v>175200</v>
      </c>
      <c r="H552" s="47">
        <v>12.5</v>
      </c>
      <c r="I552" s="51">
        <f t="shared" si="64"/>
        <v>0.91709464416727804</v>
      </c>
      <c r="J552" s="51">
        <f t="shared" ca="1" si="65"/>
        <v>1</v>
      </c>
      <c r="K552" s="47">
        <f t="shared" si="66"/>
        <v>12.42</v>
      </c>
      <c r="L552" s="47">
        <f t="shared" si="67"/>
        <v>13.17</v>
      </c>
      <c r="M552" s="47">
        <f t="shared" si="68"/>
        <v>12.15</v>
      </c>
      <c r="N552" s="47">
        <f t="shared" si="69"/>
        <v>12.5</v>
      </c>
      <c r="O552" s="48">
        <f t="shared" ca="1" si="70"/>
        <v>175200</v>
      </c>
    </row>
    <row r="553" spans="1:15" x14ac:dyDescent="0.25">
      <c r="A553">
        <v>538</v>
      </c>
      <c r="B553" s="84">
        <v>41233</v>
      </c>
      <c r="C553" s="47">
        <v>13.64</v>
      </c>
      <c r="D553" s="47">
        <v>13.71</v>
      </c>
      <c r="E553" s="47">
        <v>13.48</v>
      </c>
      <c r="F553" s="47">
        <v>13.53</v>
      </c>
      <c r="G553" s="48">
        <v>276200</v>
      </c>
      <c r="H553" s="47">
        <v>12.41</v>
      </c>
      <c r="I553" s="51">
        <f t="shared" si="64"/>
        <v>0.91722099039172211</v>
      </c>
      <c r="J553" s="51">
        <f t="shared" ca="1" si="65"/>
        <v>1</v>
      </c>
      <c r="K553" s="47">
        <f t="shared" si="66"/>
        <v>12.51</v>
      </c>
      <c r="L553" s="47">
        <f t="shared" si="67"/>
        <v>12.58</v>
      </c>
      <c r="M553" s="47">
        <f t="shared" si="68"/>
        <v>12.36</v>
      </c>
      <c r="N553" s="47">
        <f t="shared" si="69"/>
        <v>12.41</v>
      </c>
      <c r="O553" s="48">
        <f t="shared" ca="1" si="70"/>
        <v>276200</v>
      </c>
    </row>
    <row r="554" spans="1:15" x14ac:dyDescent="0.25">
      <c r="A554">
        <v>539</v>
      </c>
      <c r="B554" s="84">
        <v>41232</v>
      </c>
      <c r="C554" s="47">
        <v>13.67</v>
      </c>
      <c r="D554" s="47">
        <v>13.74</v>
      </c>
      <c r="E554" s="47">
        <v>13.58</v>
      </c>
      <c r="F554" s="47">
        <v>13.69</v>
      </c>
      <c r="G554" s="48">
        <v>368700</v>
      </c>
      <c r="H554" s="47">
        <v>12.56</v>
      </c>
      <c r="I554" s="51">
        <f t="shared" si="64"/>
        <v>0.91745799853907972</v>
      </c>
      <c r="J554" s="51">
        <f t="shared" ca="1" si="65"/>
        <v>1</v>
      </c>
      <c r="K554" s="47">
        <f t="shared" si="66"/>
        <v>12.54</v>
      </c>
      <c r="L554" s="47">
        <f t="shared" si="67"/>
        <v>12.61</v>
      </c>
      <c r="M554" s="47">
        <f t="shared" si="68"/>
        <v>12.46</v>
      </c>
      <c r="N554" s="47">
        <f t="shared" si="69"/>
        <v>12.56</v>
      </c>
      <c r="O554" s="48">
        <f t="shared" ca="1" si="70"/>
        <v>368700</v>
      </c>
    </row>
    <row r="555" spans="1:15" x14ac:dyDescent="0.25">
      <c r="A555">
        <v>540</v>
      </c>
      <c r="B555" s="84">
        <v>41229</v>
      </c>
      <c r="C555" s="47">
        <v>13.5</v>
      </c>
      <c r="D555" s="47">
        <v>13.65</v>
      </c>
      <c r="E555" s="47">
        <v>13.25</v>
      </c>
      <c r="F555" s="47">
        <v>13.6</v>
      </c>
      <c r="G555" s="48">
        <v>645600</v>
      </c>
      <c r="H555" s="47">
        <v>12.48</v>
      </c>
      <c r="I555" s="51">
        <f t="shared" si="64"/>
        <v>0.91764705882352948</v>
      </c>
      <c r="J555" s="51">
        <f t="shared" ca="1" si="65"/>
        <v>1</v>
      </c>
      <c r="K555" s="47">
        <f t="shared" si="66"/>
        <v>12.39</v>
      </c>
      <c r="L555" s="47">
        <f t="shared" si="67"/>
        <v>12.53</v>
      </c>
      <c r="M555" s="47">
        <f t="shared" si="68"/>
        <v>12.16</v>
      </c>
      <c r="N555" s="47">
        <f t="shared" si="69"/>
        <v>12.48</v>
      </c>
      <c r="O555" s="48">
        <f t="shared" ca="1" si="70"/>
        <v>645600</v>
      </c>
    </row>
    <row r="556" spans="1:15" x14ac:dyDescent="0.25">
      <c r="A556">
        <v>541</v>
      </c>
      <c r="B556" s="84">
        <v>41228</v>
      </c>
      <c r="C556" s="47">
        <v>13.44</v>
      </c>
      <c r="D556" s="47">
        <v>13.58</v>
      </c>
      <c r="E556" s="47">
        <v>13.38</v>
      </c>
      <c r="F556" s="47">
        <v>13.55</v>
      </c>
      <c r="G556" s="48">
        <v>396000</v>
      </c>
      <c r="H556" s="47">
        <v>12.43</v>
      </c>
      <c r="I556" s="51">
        <f t="shared" si="64"/>
        <v>0.91734317343173422</v>
      </c>
      <c r="J556" s="51">
        <f t="shared" ca="1" si="65"/>
        <v>1</v>
      </c>
      <c r="K556" s="47">
        <f t="shared" si="66"/>
        <v>12.33</v>
      </c>
      <c r="L556" s="47">
        <f t="shared" si="67"/>
        <v>12.46</v>
      </c>
      <c r="M556" s="47">
        <f t="shared" si="68"/>
        <v>12.27</v>
      </c>
      <c r="N556" s="47">
        <f t="shared" si="69"/>
        <v>12.43</v>
      </c>
      <c r="O556" s="48">
        <f t="shared" ca="1" si="70"/>
        <v>396000</v>
      </c>
    </row>
    <row r="557" spans="1:15" x14ac:dyDescent="0.25">
      <c r="A557">
        <v>542</v>
      </c>
      <c r="B557" s="84">
        <v>41227</v>
      </c>
      <c r="C557" s="47">
        <v>13.66</v>
      </c>
      <c r="D557" s="47">
        <v>13.66</v>
      </c>
      <c r="E557" s="47">
        <v>13.43</v>
      </c>
      <c r="F557" s="47">
        <v>13.45</v>
      </c>
      <c r="G557" s="48">
        <v>348500</v>
      </c>
      <c r="H557" s="47">
        <v>12.34</v>
      </c>
      <c r="I557" s="51">
        <f t="shared" si="64"/>
        <v>0.91747211895910785</v>
      </c>
      <c r="J557" s="51">
        <f t="shared" ca="1" si="65"/>
        <v>1</v>
      </c>
      <c r="K557" s="47">
        <f t="shared" si="66"/>
        <v>12.53</v>
      </c>
      <c r="L557" s="47">
        <f t="shared" si="67"/>
        <v>12.53</v>
      </c>
      <c r="M557" s="47">
        <f t="shared" si="68"/>
        <v>12.32</v>
      </c>
      <c r="N557" s="47">
        <f t="shared" si="69"/>
        <v>12.34</v>
      </c>
      <c r="O557" s="48">
        <f t="shared" ca="1" si="70"/>
        <v>348500</v>
      </c>
    </row>
    <row r="558" spans="1:15" x14ac:dyDescent="0.25">
      <c r="A558">
        <v>543</v>
      </c>
      <c r="B558" s="84">
        <v>41226</v>
      </c>
      <c r="C558" s="47">
        <v>13.7</v>
      </c>
      <c r="D558" s="47">
        <v>13.76</v>
      </c>
      <c r="E558" s="47">
        <v>13.54</v>
      </c>
      <c r="F558" s="47">
        <v>13.59</v>
      </c>
      <c r="G558" s="48">
        <v>235800</v>
      </c>
      <c r="H558" s="47">
        <v>12.47</v>
      </c>
      <c r="I558" s="51">
        <f t="shared" si="64"/>
        <v>0.91758646063281835</v>
      </c>
      <c r="J558" s="51">
        <f t="shared" ca="1" si="65"/>
        <v>1</v>
      </c>
      <c r="K558" s="47">
        <f t="shared" si="66"/>
        <v>12.57</v>
      </c>
      <c r="L558" s="47">
        <f t="shared" si="67"/>
        <v>12.63</v>
      </c>
      <c r="M558" s="47">
        <f t="shared" si="68"/>
        <v>12.42</v>
      </c>
      <c r="N558" s="47">
        <f t="shared" si="69"/>
        <v>12.47</v>
      </c>
      <c r="O558" s="48">
        <f t="shared" ca="1" si="70"/>
        <v>235800</v>
      </c>
    </row>
    <row r="559" spans="1:15" x14ac:dyDescent="0.25">
      <c r="A559">
        <v>544</v>
      </c>
      <c r="B559" s="84">
        <v>41225</v>
      </c>
      <c r="C559" s="47">
        <v>13.53</v>
      </c>
      <c r="D559" s="47">
        <v>13.77</v>
      </c>
      <c r="E559" s="47">
        <v>13.53</v>
      </c>
      <c r="F559" s="47">
        <v>13.74</v>
      </c>
      <c r="G559" s="48">
        <v>176400</v>
      </c>
      <c r="H559" s="47">
        <v>12.6</v>
      </c>
      <c r="I559" s="51">
        <f t="shared" si="64"/>
        <v>0.91703056768558944</v>
      </c>
      <c r="J559" s="51">
        <f t="shared" ca="1" si="65"/>
        <v>1</v>
      </c>
      <c r="K559" s="47">
        <f t="shared" si="66"/>
        <v>12.41</v>
      </c>
      <c r="L559" s="47">
        <f t="shared" si="67"/>
        <v>12.63</v>
      </c>
      <c r="M559" s="47">
        <f t="shared" si="68"/>
        <v>12.41</v>
      </c>
      <c r="N559" s="47">
        <f t="shared" si="69"/>
        <v>12.6</v>
      </c>
      <c r="O559" s="48">
        <f t="shared" ca="1" si="70"/>
        <v>176400</v>
      </c>
    </row>
    <row r="560" spans="1:15" x14ac:dyDescent="0.25">
      <c r="A560">
        <v>545</v>
      </c>
      <c r="B560" s="84">
        <v>41222</v>
      </c>
      <c r="C560" s="47">
        <v>13.38</v>
      </c>
      <c r="D560" s="47">
        <v>13.57</v>
      </c>
      <c r="E560" s="47">
        <v>13.38</v>
      </c>
      <c r="F560" s="47">
        <v>13.53</v>
      </c>
      <c r="G560" s="48">
        <v>316200</v>
      </c>
      <c r="H560" s="47">
        <v>12.41</v>
      </c>
      <c r="I560" s="51">
        <f t="shared" si="64"/>
        <v>0.91722099039172211</v>
      </c>
      <c r="J560" s="51">
        <f t="shared" ca="1" si="65"/>
        <v>1</v>
      </c>
      <c r="K560" s="47">
        <f t="shared" si="66"/>
        <v>12.27</v>
      </c>
      <c r="L560" s="47">
        <f t="shared" si="67"/>
        <v>12.45</v>
      </c>
      <c r="M560" s="47">
        <f t="shared" si="68"/>
        <v>12.27</v>
      </c>
      <c r="N560" s="47">
        <f t="shared" si="69"/>
        <v>12.41</v>
      </c>
      <c r="O560" s="48">
        <f t="shared" ca="1" si="70"/>
        <v>316200</v>
      </c>
    </row>
    <row r="561" spans="1:15" x14ac:dyDescent="0.25">
      <c r="A561">
        <v>546</v>
      </c>
      <c r="B561" s="84">
        <v>41221</v>
      </c>
      <c r="C561" s="47">
        <v>13.69</v>
      </c>
      <c r="D561" s="47">
        <v>13.76</v>
      </c>
      <c r="E561" s="47">
        <v>13.32</v>
      </c>
      <c r="F561" s="47">
        <v>13.46</v>
      </c>
      <c r="G561" s="48">
        <v>561400</v>
      </c>
      <c r="H561" s="47">
        <v>12.35</v>
      </c>
      <c r="I561" s="51">
        <f t="shared" si="64"/>
        <v>0.91753343239227336</v>
      </c>
      <c r="J561" s="51">
        <f t="shared" ca="1" si="65"/>
        <v>1</v>
      </c>
      <c r="K561" s="47">
        <f t="shared" si="66"/>
        <v>12.56</v>
      </c>
      <c r="L561" s="47">
        <f t="shared" si="67"/>
        <v>12.63</v>
      </c>
      <c r="M561" s="47">
        <f t="shared" si="68"/>
        <v>12.22</v>
      </c>
      <c r="N561" s="47">
        <f t="shared" si="69"/>
        <v>12.35</v>
      </c>
      <c r="O561" s="48">
        <f t="shared" ca="1" si="70"/>
        <v>561400</v>
      </c>
    </row>
    <row r="562" spans="1:15" x14ac:dyDescent="0.25">
      <c r="A562">
        <v>547</v>
      </c>
      <c r="B562" s="84">
        <v>41220</v>
      </c>
      <c r="C562" s="47">
        <v>13.84</v>
      </c>
      <c r="D562" s="47">
        <v>13.93</v>
      </c>
      <c r="E562" s="47">
        <v>13.56</v>
      </c>
      <c r="F562" s="47">
        <v>13.74</v>
      </c>
      <c r="G562" s="48">
        <v>400800</v>
      </c>
      <c r="H562" s="47">
        <v>12.6</v>
      </c>
      <c r="I562" s="51">
        <f t="shared" si="64"/>
        <v>0.91703056768558944</v>
      </c>
      <c r="J562" s="51">
        <f t="shared" ca="1" si="65"/>
        <v>1</v>
      </c>
      <c r="K562" s="47">
        <f t="shared" si="66"/>
        <v>12.69</v>
      </c>
      <c r="L562" s="47">
        <f t="shared" si="67"/>
        <v>12.77</v>
      </c>
      <c r="M562" s="47">
        <f t="shared" si="68"/>
        <v>12.43</v>
      </c>
      <c r="N562" s="47">
        <f t="shared" si="69"/>
        <v>12.6</v>
      </c>
      <c r="O562" s="48">
        <f t="shared" ca="1" si="70"/>
        <v>400800</v>
      </c>
    </row>
    <row r="563" spans="1:15" x14ac:dyDescent="0.25">
      <c r="A563">
        <v>548</v>
      </c>
      <c r="B563" s="84">
        <v>41219</v>
      </c>
      <c r="C563" s="47">
        <v>13.81</v>
      </c>
      <c r="D563" s="47">
        <v>13.97</v>
      </c>
      <c r="E563" s="47">
        <v>13.65</v>
      </c>
      <c r="F563" s="47">
        <v>13.95</v>
      </c>
      <c r="G563" s="48">
        <v>459800</v>
      </c>
      <c r="H563" s="47">
        <v>12.8</v>
      </c>
      <c r="I563" s="51">
        <f t="shared" si="64"/>
        <v>0.91756272401433703</v>
      </c>
      <c r="J563" s="51">
        <f t="shared" ca="1" si="65"/>
        <v>1</v>
      </c>
      <c r="K563" s="47">
        <f t="shared" si="66"/>
        <v>12.67</v>
      </c>
      <c r="L563" s="47">
        <f t="shared" si="67"/>
        <v>12.82</v>
      </c>
      <c r="M563" s="47">
        <f t="shared" si="68"/>
        <v>12.52</v>
      </c>
      <c r="N563" s="47">
        <f t="shared" si="69"/>
        <v>12.8</v>
      </c>
      <c r="O563" s="48">
        <f t="shared" ca="1" si="70"/>
        <v>459800</v>
      </c>
    </row>
    <row r="564" spans="1:15" x14ac:dyDescent="0.25">
      <c r="A564">
        <v>549</v>
      </c>
      <c r="B564" s="84">
        <v>41218</v>
      </c>
      <c r="C564" s="47">
        <v>13.71</v>
      </c>
      <c r="D564" s="47">
        <v>13.87</v>
      </c>
      <c r="E564" s="47">
        <v>13.56</v>
      </c>
      <c r="F564" s="47">
        <v>13.81</v>
      </c>
      <c r="G564" s="48">
        <v>194800</v>
      </c>
      <c r="H564" s="47">
        <v>12.67</v>
      </c>
      <c r="I564" s="51">
        <f t="shared" si="64"/>
        <v>0.91745112237509052</v>
      </c>
      <c r="J564" s="51">
        <f t="shared" ca="1" si="65"/>
        <v>1</v>
      </c>
      <c r="K564" s="47">
        <f t="shared" si="66"/>
        <v>12.58</v>
      </c>
      <c r="L564" s="47">
        <f t="shared" si="67"/>
        <v>12.73</v>
      </c>
      <c r="M564" s="47">
        <f t="shared" si="68"/>
        <v>12.44</v>
      </c>
      <c r="N564" s="47">
        <f t="shared" si="69"/>
        <v>12.67</v>
      </c>
      <c r="O564" s="48">
        <f t="shared" ca="1" si="70"/>
        <v>194800</v>
      </c>
    </row>
    <row r="565" spans="1:15" x14ac:dyDescent="0.25">
      <c r="A565">
        <v>550</v>
      </c>
      <c r="B565" s="84">
        <v>41215</v>
      </c>
      <c r="C565" s="47">
        <v>13.91</v>
      </c>
      <c r="D565" s="47">
        <v>14</v>
      </c>
      <c r="E565" s="47">
        <v>13.69</v>
      </c>
      <c r="F565" s="47">
        <v>13.73</v>
      </c>
      <c r="G565" s="48">
        <v>375800</v>
      </c>
      <c r="H565" s="47">
        <v>12.6</v>
      </c>
      <c r="I565" s="51">
        <f t="shared" si="64"/>
        <v>0.91769847050254916</v>
      </c>
      <c r="J565" s="51">
        <f t="shared" ca="1" si="65"/>
        <v>1</v>
      </c>
      <c r="K565" s="47">
        <f t="shared" si="66"/>
        <v>12.77</v>
      </c>
      <c r="L565" s="47">
        <f t="shared" si="67"/>
        <v>12.85</v>
      </c>
      <c r="M565" s="47">
        <f t="shared" si="68"/>
        <v>12.56</v>
      </c>
      <c r="N565" s="47">
        <f t="shared" si="69"/>
        <v>12.6</v>
      </c>
      <c r="O565" s="48">
        <f t="shared" ca="1" si="70"/>
        <v>375800</v>
      </c>
    </row>
    <row r="566" spans="1:15" x14ac:dyDescent="0.25">
      <c r="A566">
        <v>551</v>
      </c>
      <c r="B566" s="84">
        <v>41214</v>
      </c>
      <c r="C566" s="47">
        <v>13.88</v>
      </c>
      <c r="D566" s="47">
        <v>14</v>
      </c>
      <c r="E566" s="47">
        <v>13.75</v>
      </c>
      <c r="F566" s="47">
        <v>13.87</v>
      </c>
      <c r="G566" s="48">
        <v>422700</v>
      </c>
      <c r="H566" s="47">
        <v>12.72</v>
      </c>
      <c r="I566" s="51">
        <f t="shared" si="64"/>
        <v>0.91708723864455666</v>
      </c>
      <c r="J566" s="51">
        <f t="shared" ca="1" si="65"/>
        <v>1</v>
      </c>
      <c r="K566" s="47">
        <f t="shared" si="66"/>
        <v>12.73</v>
      </c>
      <c r="L566" s="47">
        <f t="shared" si="67"/>
        <v>12.84</v>
      </c>
      <c r="M566" s="47">
        <f t="shared" si="68"/>
        <v>12.61</v>
      </c>
      <c r="N566" s="47">
        <f t="shared" si="69"/>
        <v>12.72</v>
      </c>
      <c r="O566" s="48">
        <f t="shared" ca="1" si="70"/>
        <v>422700</v>
      </c>
    </row>
    <row r="567" spans="1:15" x14ac:dyDescent="0.25">
      <c r="A567">
        <v>552</v>
      </c>
      <c r="B567" s="84">
        <v>41213</v>
      </c>
      <c r="C567" s="47">
        <v>13.58</v>
      </c>
      <c r="D567" s="47">
        <v>13.96</v>
      </c>
      <c r="E567" s="47">
        <v>13.51</v>
      </c>
      <c r="F567" s="47">
        <v>13.95</v>
      </c>
      <c r="G567" s="48">
        <v>663900</v>
      </c>
      <c r="H567" s="47">
        <v>12.8</v>
      </c>
      <c r="I567" s="51">
        <f t="shared" si="64"/>
        <v>0.91756272401433703</v>
      </c>
      <c r="J567" s="51">
        <f t="shared" ca="1" si="65"/>
        <v>1</v>
      </c>
      <c r="K567" s="47">
        <f t="shared" si="66"/>
        <v>12.46</v>
      </c>
      <c r="L567" s="47">
        <f t="shared" si="67"/>
        <v>12.81</v>
      </c>
      <c r="M567" s="47">
        <f t="shared" si="68"/>
        <v>12.4</v>
      </c>
      <c r="N567" s="47">
        <f t="shared" si="69"/>
        <v>12.8</v>
      </c>
      <c r="O567" s="48">
        <f t="shared" ca="1" si="70"/>
        <v>663900</v>
      </c>
    </row>
    <row r="568" spans="1:15" x14ac:dyDescent="0.25">
      <c r="A568">
        <v>553</v>
      </c>
      <c r="B568" s="84">
        <v>41208</v>
      </c>
      <c r="C568" s="47">
        <v>13.55</v>
      </c>
      <c r="D568" s="47">
        <v>13.62</v>
      </c>
      <c r="E568" s="47">
        <v>13.48</v>
      </c>
      <c r="F568" s="47">
        <v>13.53</v>
      </c>
      <c r="G568" s="48">
        <v>320900</v>
      </c>
      <c r="H568" s="47">
        <v>12.41</v>
      </c>
      <c r="I568" s="51">
        <f t="shared" si="64"/>
        <v>0.91722099039172211</v>
      </c>
      <c r="J568" s="51">
        <f t="shared" ca="1" si="65"/>
        <v>1</v>
      </c>
      <c r="K568" s="47">
        <f t="shared" si="66"/>
        <v>12.43</v>
      </c>
      <c r="L568" s="47">
        <f t="shared" si="67"/>
        <v>12.49</v>
      </c>
      <c r="M568" s="47">
        <f t="shared" si="68"/>
        <v>12.36</v>
      </c>
      <c r="N568" s="47">
        <f t="shared" si="69"/>
        <v>12.41</v>
      </c>
      <c r="O568" s="48">
        <f t="shared" ca="1" si="70"/>
        <v>320900</v>
      </c>
    </row>
    <row r="569" spans="1:15" x14ac:dyDescent="0.25">
      <c r="A569">
        <v>554</v>
      </c>
      <c r="B569" s="84">
        <v>41207</v>
      </c>
      <c r="C569" s="47">
        <v>13.52</v>
      </c>
      <c r="D569" s="47">
        <v>13.56</v>
      </c>
      <c r="E569" s="47">
        <v>13.42</v>
      </c>
      <c r="F569" s="47">
        <v>13.54</v>
      </c>
      <c r="G569" s="48">
        <v>138300</v>
      </c>
      <c r="H569" s="47">
        <v>12.42</v>
      </c>
      <c r="I569" s="51">
        <f t="shared" si="64"/>
        <v>0.9172821270310193</v>
      </c>
      <c r="J569" s="51">
        <f t="shared" ca="1" si="65"/>
        <v>1</v>
      </c>
      <c r="K569" s="47">
        <f t="shared" si="66"/>
        <v>12.4</v>
      </c>
      <c r="L569" s="47">
        <f t="shared" si="67"/>
        <v>12.44</v>
      </c>
      <c r="M569" s="47">
        <f t="shared" si="68"/>
        <v>12.31</v>
      </c>
      <c r="N569" s="47">
        <f t="shared" si="69"/>
        <v>12.42</v>
      </c>
      <c r="O569" s="48">
        <f t="shared" ca="1" si="70"/>
        <v>138300</v>
      </c>
    </row>
    <row r="570" spans="1:15" x14ac:dyDescent="0.25">
      <c r="A570">
        <v>555</v>
      </c>
      <c r="B570" s="84">
        <v>41206</v>
      </c>
      <c r="C570" s="47">
        <v>13.63</v>
      </c>
      <c r="D570" s="47">
        <v>13.63</v>
      </c>
      <c r="E570" s="47">
        <v>13.39</v>
      </c>
      <c r="F570" s="47">
        <v>13.47</v>
      </c>
      <c r="G570" s="48">
        <v>309200</v>
      </c>
      <c r="H570" s="47">
        <v>12.36</v>
      </c>
      <c r="I570" s="51">
        <f t="shared" si="64"/>
        <v>0.91759465478841862</v>
      </c>
      <c r="J570" s="51">
        <f t="shared" ca="1" si="65"/>
        <v>1</v>
      </c>
      <c r="K570" s="47">
        <f t="shared" si="66"/>
        <v>12.51</v>
      </c>
      <c r="L570" s="47">
        <f t="shared" si="67"/>
        <v>12.51</v>
      </c>
      <c r="M570" s="47">
        <f t="shared" si="68"/>
        <v>12.29</v>
      </c>
      <c r="N570" s="47">
        <f t="shared" si="69"/>
        <v>12.36</v>
      </c>
      <c r="O570" s="48">
        <f t="shared" ca="1" si="70"/>
        <v>309200</v>
      </c>
    </row>
    <row r="571" spans="1:15" x14ac:dyDescent="0.25">
      <c r="A571">
        <v>556</v>
      </c>
      <c r="B571" s="84">
        <v>41205</v>
      </c>
      <c r="C571" s="47">
        <v>13.31</v>
      </c>
      <c r="D571" s="47">
        <v>13.55</v>
      </c>
      <c r="E571" s="47">
        <v>13.17</v>
      </c>
      <c r="F571" s="47">
        <v>13.55</v>
      </c>
      <c r="G571" s="48">
        <v>496800</v>
      </c>
      <c r="H571" s="47">
        <v>12.43</v>
      </c>
      <c r="I571" s="51">
        <f t="shared" si="64"/>
        <v>0.91734317343173422</v>
      </c>
      <c r="J571" s="51">
        <f t="shared" ca="1" si="65"/>
        <v>1</v>
      </c>
      <c r="K571" s="47">
        <f t="shared" si="66"/>
        <v>12.21</v>
      </c>
      <c r="L571" s="47">
        <f t="shared" si="67"/>
        <v>12.43</v>
      </c>
      <c r="M571" s="47">
        <f t="shared" si="68"/>
        <v>12.08</v>
      </c>
      <c r="N571" s="47">
        <f t="shared" si="69"/>
        <v>12.43</v>
      </c>
      <c r="O571" s="48">
        <f t="shared" ca="1" si="70"/>
        <v>496800</v>
      </c>
    </row>
    <row r="572" spans="1:15" x14ac:dyDescent="0.25">
      <c r="A572">
        <v>557</v>
      </c>
      <c r="B572" s="84">
        <v>41204</v>
      </c>
      <c r="C572" s="47">
        <v>13.43</v>
      </c>
      <c r="D572" s="47">
        <v>13.55</v>
      </c>
      <c r="E572" s="47">
        <v>13.36</v>
      </c>
      <c r="F572" s="47">
        <v>13.44</v>
      </c>
      <c r="G572" s="48">
        <v>295900</v>
      </c>
      <c r="H572" s="47">
        <v>12.33</v>
      </c>
      <c r="I572" s="51">
        <f t="shared" si="64"/>
        <v>0.9174107142857143</v>
      </c>
      <c r="J572" s="51">
        <f t="shared" ca="1" si="65"/>
        <v>1</v>
      </c>
      <c r="K572" s="47">
        <f t="shared" si="66"/>
        <v>12.32</v>
      </c>
      <c r="L572" s="47">
        <f t="shared" si="67"/>
        <v>12.43</v>
      </c>
      <c r="M572" s="47">
        <f t="shared" si="68"/>
        <v>12.26</v>
      </c>
      <c r="N572" s="47">
        <f t="shared" si="69"/>
        <v>12.33</v>
      </c>
      <c r="O572" s="48">
        <f t="shared" ca="1" si="70"/>
        <v>295900</v>
      </c>
    </row>
    <row r="573" spans="1:15" x14ac:dyDescent="0.25">
      <c r="A573">
        <v>558</v>
      </c>
      <c r="B573" s="84">
        <v>41201</v>
      </c>
      <c r="C573" s="47">
        <v>13.57</v>
      </c>
      <c r="D573" s="47">
        <v>13.58</v>
      </c>
      <c r="E573" s="47">
        <v>13.38</v>
      </c>
      <c r="F573" s="47">
        <v>13.46</v>
      </c>
      <c r="G573" s="48">
        <v>448700</v>
      </c>
      <c r="H573" s="47">
        <v>12.35</v>
      </c>
      <c r="I573" s="51">
        <f t="shared" si="64"/>
        <v>0.91753343239227336</v>
      </c>
      <c r="J573" s="51">
        <f t="shared" ca="1" si="65"/>
        <v>1</v>
      </c>
      <c r="K573" s="47">
        <f t="shared" si="66"/>
        <v>12.45</v>
      </c>
      <c r="L573" s="47">
        <f t="shared" si="67"/>
        <v>12.46</v>
      </c>
      <c r="M573" s="47">
        <f t="shared" si="68"/>
        <v>12.28</v>
      </c>
      <c r="N573" s="47">
        <f t="shared" si="69"/>
        <v>12.35</v>
      </c>
      <c r="O573" s="48">
        <f t="shared" ca="1" si="70"/>
        <v>448700</v>
      </c>
    </row>
    <row r="574" spans="1:15" x14ac:dyDescent="0.25">
      <c r="A574">
        <v>559</v>
      </c>
      <c r="B574" s="84">
        <v>41200</v>
      </c>
      <c r="C574" s="47">
        <v>13.94</v>
      </c>
      <c r="D574" s="47">
        <v>13.94</v>
      </c>
      <c r="E574" s="47">
        <v>13.63</v>
      </c>
      <c r="F574" s="47">
        <v>13.67</v>
      </c>
      <c r="G574" s="48">
        <v>558700</v>
      </c>
      <c r="H574" s="47">
        <v>12.54</v>
      </c>
      <c r="I574" s="51">
        <f t="shared" si="64"/>
        <v>0.91733723482077534</v>
      </c>
      <c r="J574" s="51">
        <f t="shared" ca="1" si="65"/>
        <v>1</v>
      </c>
      <c r="K574" s="47">
        <f t="shared" si="66"/>
        <v>12.79</v>
      </c>
      <c r="L574" s="47">
        <f t="shared" si="67"/>
        <v>12.79</v>
      </c>
      <c r="M574" s="47">
        <f t="shared" si="68"/>
        <v>12.5</v>
      </c>
      <c r="N574" s="47">
        <f t="shared" si="69"/>
        <v>12.54</v>
      </c>
      <c r="O574" s="48">
        <f t="shared" ca="1" si="70"/>
        <v>558700</v>
      </c>
    </row>
    <row r="575" spans="1:15" x14ac:dyDescent="0.25">
      <c r="A575">
        <v>560</v>
      </c>
      <c r="B575" s="84">
        <v>41199</v>
      </c>
      <c r="C575" s="47">
        <v>13.92</v>
      </c>
      <c r="D575" s="47">
        <v>13.95</v>
      </c>
      <c r="E575" s="47">
        <v>13.74</v>
      </c>
      <c r="F575" s="47">
        <v>13.91</v>
      </c>
      <c r="G575" s="48">
        <v>328200</v>
      </c>
      <c r="H575" s="47">
        <v>12.76</v>
      </c>
      <c r="I575" s="51">
        <f t="shared" si="64"/>
        <v>0.91732566498921642</v>
      </c>
      <c r="J575" s="51">
        <f t="shared" ca="1" si="65"/>
        <v>1</v>
      </c>
      <c r="K575" s="47">
        <f t="shared" si="66"/>
        <v>12.77</v>
      </c>
      <c r="L575" s="47">
        <f t="shared" si="67"/>
        <v>12.8</v>
      </c>
      <c r="M575" s="47">
        <f t="shared" si="68"/>
        <v>12.6</v>
      </c>
      <c r="N575" s="47">
        <f t="shared" si="69"/>
        <v>12.76</v>
      </c>
      <c r="O575" s="48">
        <f t="shared" ca="1" si="70"/>
        <v>328200</v>
      </c>
    </row>
    <row r="576" spans="1:15" x14ac:dyDescent="0.25">
      <c r="A576">
        <v>561</v>
      </c>
      <c r="B576" s="84">
        <v>41198</v>
      </c>
      <c r="C576" s="47">
        <v>13.63</v>
      </c>
      <c r="D576" s="47">
        <v>14.01</v>
      </c>
      <c r="E576" s="47">
        <v>13.63</v>
      </c>
      <c r="F576" s="47">
        <v>13.86</v>
      </c>
      <c r="G576" s="48">
        <v>752400</v>
      </c>
      <c r="H576" s="47">
        <v>12.71</v>
      </c>
      <c r="I576" s="51">
        <f t="shared" si="64"/>
        <v>0.91702741702741708</v>
      </c>
      <c r="J576" s="51">
        <f t="shared" ca="1" si="65"/>
        <v>1</v>
      </c>
      <c r="K576" s="47">
        <f t="shared" si="66"/>
        <v>12.5</v>
      </c>
      <c r="L576" s="47">
        <f t="shared" si="67"/>
        <v>12.85</v>
      </c>
      <c r="M576" s="47">
        <f t="shared" si="68"/>
        <v>12.5</v>
      </c>
      <c r="N576" s="47">
        <f t="shared" si="69"/>
        <v>12.71</v>
      </c>
      <c r="O576" s="48">
        <f t="shared" ca="1" si="70"/>
        <v>752400</v>
      </c>
    </row>
    <row r="577" spans="1:15" x14ac:dyDescent="0.25">
      <c r="A577">
        <v>562</v>
      </c>
      <c r="B577" s="84">
        <v>41197</v>
      </c>
      <c r="C577" s="47">
        <v>13.35</v>
      </c>
      <c r="D577" s="47">
        <v>13.68</v>
      </c>
      <c r="E577" s="47">
        <v>13.31</v>
      </c>
      <c r="F577" s="47">
        <v>13.59</v>
      </c>
      <c r="G577" s="48">
        <v>424100</v>
      </c>
      <c r="H577" s="47">
        <v>12.47</v>
      </c>
      <c r="I577" s="51">
        <f t="shared" si="64"/>
        <v>0.91758646063281835</v>
      </c>
      <c r="J577" s="51">
        <f t="shared" ca="1" si="65"/>
        <v>1</v>
      </c>
      <c r="K577" s="47">
        <f t="shared" si="66"/>
        <v>12.25</v>
      </c>
      <c r="L577" s="47">
        <f t="shared" si="67"/>
        <v>12.55</v>
      </c>
      <c r="M577" s="47">
        <f t="shared" si="68"/>
        <v>12.21</v>
      </c>
      <c r="N577" s="47">
        <f t="shared" si="69"/>
        <v>12.47</v>
      </c>
      <c r="O577" s="48">
        <f t="shared" ca="1" si="70"/>
        <v>424100</v>
      </c>
    </row>
    <row r="578" spans="1:15" x14ac:dyDescent="0.25">
      <c r="A578">
        <v>563</v>
      </c>
      <c r="B578" s="84">
        <v>41194</v>
      </c>
      <c r="C578" s="47">
        <v>13.55</v>
      </c>
      <c r="D578" s="47">
        <v>13.7</v>
      </c>
      <c r="E578" s="47">
        <v>13.2</v>
      </c>
      <c r="F578" s="47">
        <v>13.36</v>
      </c>
      <c r="G578" s="48">
        <v>1459000</v>
      </c>
      <c r="H578" s="47">
        <v>12.26</v>
      </c>
      <c r="I578" s="51">
        <f t="shared" si="64"/>
        <v>0.91766467065868262</v>
      </c>
      <c r="J578" s="51">
        <f t="shared" ca="1" si="65"/>
        <v>1</v>
      </c>
      <c r="K578" s="47">
        <f t="shared" si="66"/>
        <v>12.43</v>
      </c>
      <c r="L578" s="47">
        <f t="shared" si="67"/>
        <v>12.57</v>
      </c>
      <c r="M578" s="47">
        <f t="shared" si="68"/>
        <v>12.11</v>
      </c>
      <c r="N578" s="47">
        <f t="shared" si="69"/>
        <v>12.26</v>
      </c>
      <c r="O578" s="48">
        <f t="shared" ca="1" si="70"/>
        <v>1459000</v>
      </c>
    </row>
    <row r="579" spans="1:15" x14ac:dyDescent="0.25">
      <c r="A579">
        <v>564</v>
      </c>
      <c r="B579" s="84">
        <v>41193</v>
      </c>
      <c r="C579" s="47">
        <v>13.46</v>
      </c>
      <c r="D579" s="47">
        <v>13.71</v>
      </c>
      <c r="E579" s="47">
        <v>13.46</v>
      </c>
      <c r="F579" s="47">
        <v>13.57</v>
      </c>
      <c r="G579" s="48">
        <v>221700</v>
      </c>
      <c r="H579" s="47">
        <v>12.45</v>
      </c>
      <c r="I579" s="51">
        <f t="shared" si="64"/>
        <v>0.91746499631540157</v>
      </c>
      <c r="J579" s="51">
        <f t="shared" ca="1" si="65"/>
        <v>1</v>
      </c>
      <c r="K579" s="47">
        <f t="shared" si="66"/>
        <v>12.35</v>
      </c>
      <c r="L579" s="47">
        <f t="shared" si="67"/>
        <v>12.58</v>
      </c>
      <c r="M579" s="47">
        <f t="shared" si="68"/>
        <v>12.35</v>
      </c>
      <c r="N579" s="47">
        <f t="shared" si="69"/>
        <v>12.45</v>
      </c>
      <c r="O579" s="48">
        <f t="shared" ca="1" si="70"/>
        <v>221700</v>
      </c>
    </row>
    <row r="580" spans="1:15" x14ac:dyDescent="0.25">
      <c r="A580">
        <v>565</v>
      </c>
      <c r="B580" s="84">
        <v>41192</v>
      </c>
      <c r="C580" s="47">
        <v>13.37</v>
      </c>
      <c r="D580" s="47">
        <v>13.55</v>
      </c>
      <c r="E580" s="47">
        <v>13.31</v>
      </c>
      <c r="F580" s="47">
        <v>13.43</v>
      </c>
      <c r="G580" s="48">
        <v>338700</v>
      </c>
      <c r="H580" s="47">
        <v>12.32</v>
      </c>
      <c r="I580" s="51">
        <f t="shared" si="64"/>
        <v>0.91734921816827997</v>
      </c>
      <c r="J580" s="51">
        <f t="shared" ca="1" si="65"/>
        <v>1</v>
      </c>
      <c r="K580" s="47">
        <f t="shared" si="66"/>
        <v>12.26</v>
      </c>
      <c r="L580" s="47">
        <f t="shared" si="67"/>
        <v>12.43</v>
      </c>
      <c r="M580" s="47">
        <f t="shared" si="68"/>
        <v>12.21</v>
      </c>
      <c r="N580" s="47">
        <f t="shared" si="69"/>
        <v>12.32</v>
      </c>
      <c r="O580" s="48">
        <f t="shared" ca="1" si="70"/>
        <v>338700</v>
      </c>
    </row>
    <row r="581" spans="1:15" x14ac:dyDescent="0.25">
      <c r="A581">
        <v>566</v>
      </c>
      <c r="B581" s="84">
        <v>41191</v>
      </c>
      <c r="C581" s="47">
        <v>13.55</v>
      </c>
      <c r="D581" s="47">
        <v>13.59</v>
      </c>
      <c r="E581" s="47">
        <v>13.25</v>
      </c>
      <c r="F581" s="47">
        <v>13.34</v>
      </c>
      <c r="G581" s="48">
        <v>334000</v>
      </c>
      <c r="H581" s="47">
        <v>12.24</v>
      </c>
      <c r="I581" s="51">
        <f t="shared" si="64"/>
        <v>0.91754122938530736</v>
      </c>
      <c r="J581" s="51">
        <f t="shared" ca="1" si="65"/>
        <v>1</v>
      </c>
      <c r="K581" s="47">
        <f t="shared" si="66"/>
        <v>12.43</v>
      </c>
      <c r="L581" s="47">
        <f t="shared" si="67"/>
        <v>12.47</v>
      </c>
      <c r="M581" s="47">
        <f t="shared" si="68"/>
        <v>12.16</v>
      </c>
      <c r="N581" s="47">
        <f t="shared" si="69"/>
        <v>12.24</v>
      </c>
      <c r="O581" s="48">
        <f t="shared" ca="1" si="70"/>
        <v>334000</v>
      </c>
    </row>
    <row r="582" spans="1:15" x14ac:dyDescent="0.25">
      <c r="A582">
        <v>567</v>
      </c>
      <c r="B582" s="84">
        <v>41190</v>
      </c>
      <c r="C582" s="47">
        <v>13.51</v>
      </c>
      <c r="D582" s="47">
        <v>13.64</v>
      </c>
      <c r="E582" s="47">
        <v>13.49</v>
      </c>
      <c r="F582" s="47">
        <v>13.58</v>
      </c>
      <c r="G582" s="48">
        <v>130800</v>
      </c>
      <c r="H582" s="47">
        <v>12.46</v>
      </c>
      <c r="I582" s="51">
        <f t="shared" si="64"/>
        <v>0.91752577319587636</v>
      </c>
      <c r="J582" s="51">
        <f t="shared" ca="1" si="65"/>
        <v>1</v>
      </c>
      <c r="K582" s="47">
        <f t="shared" si="66"/>
        <v>12.4</v>
      </c>
      <c r="L582" s="47">
        <f t="shared" si="67"/>
        <v>12.52</v>
      </c>
      <c r="M582" s="47">
        <f t="shared" si="68"/>
        <v>12.38</v>
      </c>
      <c r="N582" s="47">
        <f t="shared" si="69"/>
        <v>12.46</v>
      </c>
      <c r="O582" s="48">
        <f t="shared" ca="1" si="70"/>
        <v>130800</v>
      </c>
    </row>
    <row r="583" spans="1:15" x14ac:dyDescent="0.25">
      <c r="A583">
        <v>568</v>
      </c>
      <c r="B583" s="84">
        <v>41187</v>
      </c>
      <c r="C583" s="47">
        <v>13.52</v>
      </c>
      <c r="D583" s="47">
        <v>13.71</v>
      </c>
      <c r="E583" s="47">
        <v>13.52</v>
      </c>
      <c r="F583" s="47">
        <v>13.55</v>
      </c>
      <c r="G583" s="48">
        <v>180800</v>
      </c>
      <c r="H583" s="47">
        <v>12.43</v>
      </c>
      <c r="I583" s="51">
        <f t="shared" si="64"/>
        <v>0.91734317343173422</v>
      </c>
      <c r="J583" s="51">
        <f t="shared" ca="1" si="65"/>
        <v>1</v>
      </c>
      <c r="K583" s="47">
        <f t="shared" si="66"/>
        <v>12.4</v>
      </c>
      <c r="L583" s="47">
        <f t="shared" si="67"/>
        <v>12.58</v>
      </c>
      <c r="M583" s="47">
        <f t="shared" si="68"/>
        <v>12.4</v>
      </c>
      <c r="N583" s="47">
        <f t="shared" si="69"/>
        <v>12.43</v>
      </c>
      <c r="O583" s="48">
        <f t="shared" ca="1" si="70"/>
        <v>180800</v>
      </c>
    </row>
    <row r="584" spans="1:15" x14ac:dyDescent="0.25">
      <c r="A584">
        <v>569</v>
      </c>
      <c r="B584" s="84">
        <v>41186</v>
      </c>
      <c r="C584" s="47">
        <v>13.36</v>
      </c>
      <c r="D584" s="47">
        <v>13.52</v>
      </c>
      <c r="E584" s="47">
        <v>13.23</v>
      </c>
      <c r="F584" s="47">
        <v>13.52</v>
      </c>
      <c r="G584" s="48">
        <v>221100</v>
      </c>
      <c r="H584" s="47">
        <v>12.4</v>
      </c>
      <c r="I584" s="51">
        <f t="shared" si="64"/>
        <v>0.91715976331360949</v>
      </c>
      <c r="J584" s="51">
        <f t="shared" ca="1" si="65"/>
        <v>1</v>
      </c>
      <c r="K584" s="47">
        <f t="shared" si="66"/>
        <v>12.25</v>
      </c>
      <c r="L584" s="47">
        <f t="shared" si="67"/>
        <v>12.4</v>
      </c>
      <c r="M584" s="47">
        <f t="shared" si="68"/>
        <v>12.13</v>
      </c>
      <c r="N584" s="47">
        <f t="shared" si="69"/>
        <v>12.4</v>
      </c>
      <c r="O584" s="48">
        <f t="shared" ca="1" si="70"/>
        <v>221100</v>
      </c>
    </row>
    <row r="585" spans="1:15" x14ac:dyDescent="0.25">
      <c r="A585">
        <v>570</v>
      </c>
      <c r="B585" s="84">
        <v>41185</v>
      </c>
      <c r="C585" s="47">
        <v>13.23</v>
      </c>
      <c r="D585" s="47">
        <v>13.47</v>
      </c>
      <c r="E585" s="47">
        <v>13.21</v>
      </c>
      <c r="F585" s="47">
        <v>13.3</v>
      </c>
      <c r="G585" s="48">
        <v>296300</v>
      </c>
      <c r="H585" s="47">
        <v>12.2</v>
      </c>
      <c r="I585" s="51">
        <f t="shared" si="64"/>
        <v>0.91729323308270672</v>
      </c>
      <c r="J585" s="51">
        <f t="shared" ca="1" si="65"/>
        <v>1</v>
      </c>
      <c r="K585" s="47">
        <f t="shared" si="66"/>
        <v>12.14</v>
      </c>
      <c r="L585" s="47">
        <f t="shared" si="67"/>
        <v>12.36</v>
      </c>
      <c r="M585" s="47">
        <f t="shared" si="68"/>
        <v>12.12</v>
      </c>
      <c r="N585" s="47">
        <f t="shared" si="69"/>
        <v>12.2</v>
      </c>
      <c r="O585" s="48">
        <f t="shared" ca="1" si="70"/>
        <v>296300</v>
      </c>
    </row>
    <row r="586" spans="1:15" x14ac:dyDescent="0.25">
      <c r="A586">
        <v>571</v>
      </c>
      <c r="B586" s="84">
        <v>41184</v>
      </c>
      <c r="C586" s="47">
        <v>13.42</v>
      </c>
      <c r="D586" s="47">
        <v>13.45</v>
      </c>
      <c r="E586" s="47">
        <v>13.14</v>
      </c>
      <c r="F586" s="47">
        <v>13.24</v>
      </c>
      <c r="G586" s="48">
        <v>282500</v>
      </c>
      <c r="H586" s="47">
        <v>12.15</v>
      </c>
      <c r="I586" s="51">
        <f t="shared" si="64"/>
        <v>0.91767371601208458</v>
      </c>
      <c r="J586" s="51">
        <f t="shared" ca="1" si="65"/>
        <v>1</v>
      </c>
      <c r="K586" s="47">
        <f t="shared" si="66"/>
        <v>12.32</v>
      </c>
      <c r="L586" s="47">
        <f t="shared" si="67"/>
        <v>12.34</v>
      </c>
      <c r="M586" s="47">
        <f t="shared" si="68"/>
        <v>12.06</v>
      </c>
      <c r="N586" s="47">
        <f t="shared" si="69"/>
        <v>12.15</v>
      </c>
      <c r="O586" s="48">
        <f t="shared" ca="1" si="70"/>
        <v>282500</v>
      </c>
    </row>
    <row r="587" spans="1:15" x14ac:dyDescent="0.25">
      <c r="A587">
        <v>572</v>
      </c>
      <c r="B587" s="84">
        <v>41183</v>
      </c>
      <c r="C587" s="47">
        <v>13.39</v>
      </c>
      <c r="D587" s="47">
        <v>13.49</v>
      </c>
      <c r="E587" s="47">
        <v>13.22</v>
      </c>
      <c r="F587" s="47">
        <v>13.41</v>
      </c>
      <c r="G587" s="48">
        <v>738500</v>
      </c>
      <c r="H587" s="47">
        <v>12.3</v>
      </c>
      <c r="I587" s="51">
        <f t="shared" si="64"/>
        <v>0.91722595078299785</v>
      </c>
      <c r="J587" s="51">
        <f t="shared" ca="1" si="65"/>
        <v>1</v>
      </c>
      <c r="K587" s="47">
        <f t="shared" si="66"/>
        <v>12.28</v>
      </c>
      <c r="L587" s="47">
        <f t="shared" si="67"/>
        <v>12.37</v>
      </c>
      <c r="M587" s="47">
        <f t="shared" si="68"/>
        <v>12.13</v>
      </c>
      <c r="N587" s="47">
        <f t="shared" si="69"/>
        <v>12.3</v>
      </c>
      <c r="O587" s="48">
        <f t="shared" ca="1" si="70"/>
        <v>738500</v>
      </c>
    </row>
    <row r="588" spans="1:15" x14ac:dyDescent="0.25">
      <c r="A588">
        <v>573</v>
      </c>
      <c r="B588" s="84">
        <v>41180</v>
      </c>
      <c r="C588" s="47">
        <v>13.4</v>
      </c>
      <c r="D588" s="47">
        <v>13.4</v>
      </c>
      <c r="E588" s="47">
        <v>13.26</v>
      </c>
      <c r="F588" s="47">
        <v>13.36</v>
      </c>
      <c r="G588" s="48">
        <v>269100</v>
      </c>
      <c r="H588" s="47">
        <v>12.26</v>
      </c>
      <c r="I588" s="51">
        <f t="shared" si="64"/>
        <v>0.91766467065868262</v>
      </c>
      <c r="J588" s="51">
        <f t="shared" ca="1" si="65"/>
        <v>1</v>
      </c>
      <c r="K588" s="47">
        <f t="shared" si="66"/>
        <v>12.3</v>
      </c>
      <c r="L588" s="47">
        <f t="shared" si="67"/>
        <v>12.3</v>
      </c>
      <c r="M588" s="47">
        <f t="shared" si="68"/>
        <v>12.17</v>
      </c>
      <c r="N588" s="47">
        <f t="shared" si="69"/>
        <v>12.26</v>
      </c>
      <c r="O588" s="48">
        <f t="shared" ca="1" si="70"/>
        <v>269100</v>
      </c>
    </row>
    <row r="589" spans="1:15" x14ac:dyDescent="0.25">
      <c r="A589">
        <v>574</v>
      </c>
      <c r="B589" s="84">
        <v>41179</v>
      </c>
      <c r="C589" s="47">
        <v>13.44</v>
      </c>
      <c r="D589" s="47">
        <v>13.52</v>
      </c>
      <c r="E589" s="47">
        <v>13.37</v>
      </c>
      <c r="F589" s="47">
        <v>13.46</v>
      </c>
      <c r="G589" s="48">
        <v>252800</v>
      </c>
      <c r="H589" s="47">
        <v>12.35</v>
      </c>
      <c r="I589" s="51">
        <f t="shared" si="64"/>
        <v>0.91753343239227336</v>
      </c>
      <c r="J589" s="51">
        <f t="shared" ca="1" si="65"/>
        <v>1</v>
      </c>
      <c r="K589" s="47">
        <f t="shared" si="66"/>
        <v>12.33</v>
      </c>
      <c r="L589" s="47">
        <f t="shared" si="67"/>
        <v>12.41</v>
      </c>
      <c r="M589" s="47">
        <f t="shared" si="68"/>
        <v>12.27</v>
      </c>
      <c r="N589" s="47">
        <f t="shared" si="69"/>
        <v>12.35</v>
      </c>
      <c r="O589" s="48">
        <f t="shared" ca="1" si="70"/>
        <v>252800</v>
      </c>
    </row>
    <row r="590" spans="1:15" x14ac:dyDescent="0.25">
      <c r="A590">
        <v>575</v>
      </c>
      <c r="B590" s="84">
        <v>41178</v>
      </c>
      <c r="C590" s="47">
        <v>13.26</v>
      </c>
      <c r="D590" s="47">
        <v>13.52</v>
      </c>
      <c r="E590" s="47">
        <v>13.19</v>
      </c>
      <c r="F590" s="47">
        <v>13.46</v>
      </c>
      <c r="G590" s="48">
        <v>269400</v>
      </c>
      <c r="H590" s="47">
        <v>12.35</v>
      </c>
      <c r="I590" s="51">
        <f t="shared" si="64"/>
        <v>0.91753343239227336</v>
      </c>
      <c r="J590" s="51">
        <f t="shared" ca="1" si="65"/>
        <v>1</v>
      </c>
      <c r="K590" s="47">
        <f t="shared" si="66"/>
        <v>12.17</v>
      </c>
      <c r="L590" s="47">
        <f t="shared" si="67"/>
        <v>12.41</v>
      </c>
      <c r="M590" s="47">
        <f t="shared" si="68"/>
        <v>12.1</v>
      </c>
      <c r="N590" s="47">
        <f t="shared" si="69"/>
        <v>12.35</v>
      </c>
      <c r="O590" s="48">
        <f t="shared" ca="1" si="70"/>
        <v>269400</v>
      </c>
    </row>
    <row r="591" spans="1:15" x14ac:dyDescent="0.25">
      <c r="A591">
        <v>576</v>
      </c>
      <c r="B591" s="84">
        <v>41177</v>
      </c>
      <c r="C591" s="47">
        <v>13.38</v>
      </c>
      <c r="D591" s="47">
        <v>13.48</v>
      </c>
      <c r="E591" s="47">
        <v>13.19</v>
      </c>
      <c r="F591" s="47">
        <v>13.25</v>
      </c>
      <c r="G591" s="48">
        <v>420000</v>
      </c>
      <c r="H591" s="47">
        <v>12.16</v>
      </c>
      <c r="I591" s="51">
        <f t="shared" si="64"/>
        <v>0.91773584905660377</v>
      </c>
      <c r="J591" s="51">
        <f t="shared" ca="1" si="65"/>
        <v>1</v>
      </c>
      <c r="K591" s="47">
        <f t="shared" si="66"/>
        <v>12.28</v>
      </c>
      <c r="L591" s="47">
        <f t="shared" si="67"/>
        <v>12.37</v>
      </c>
      <c r="M591" s="47">
        <f t="shared" si="68"/>
        <v>12.1</v>
      </c>
      <c r="N591" s="47">
        <f t="shared" si="69"/>
        <v>12.16</v>
      </c>
      <c r="O591" s="48">
        <f t="shared" ca="1" si="70"/>
        <v>420000</v>
      </c>
    </row>
    <row r="592" spans="1:15" x14ac:dyDescent="0.25">
      <c r="A592">
        <v>577</v>
      </c>
      <c r="B592" s="84">
        <v>41176</v>
      </c>
      <c r="C592" s="47">
        <v>12.91</v>
      </c>
      <c r="D592" s="47">
        <v>13.39</v>
      </c>
      <c r="E592" s="47">
        <v>12.85</v>
      </c>
      <c r="F592" s="47">
        <v>13.35</v>
      </c>
      <c r="G592" s="48">
        <v>350900</v>
      </c>
      <c r="H592" s="47">
        <v>12.25</v>
      </c>
      <c r="I592" s="51">
        <f t="shared" si="64"/>
        <v>0.91760299625468167</v>
      </c>
      <c r="J592" s="51">
        <f t="shared" ca="1" si="65"/>
        <v>1</v>
      </c>
      <c r="K592" s="47">
        <f t="shared" si="66"/>
        <v>11.85</v>
      </c>
      <c r="L592" s="47">
        <f t="shared" si="67"/>
        <v>12.29</v>
      </c>
      <c r="M592" s="47">
        <f t="shared" si="68"/>
        <v>11.79</v>
      </c>
      <c r="N592" s="47">
        <f t="shared" si="69"/>
        <v>12.25</v>
      </c>
      <c r="O592" s="48">
        <f t="shared" ca="1" si="70"/>
        <v>350900</v>
      </c>
    </row>
    <row r="593" spans="1:15" x14ac:dyDescent="0.25">
      <c r="A593">
        <v>578</v>
      </c>
      <c r="B593" s="84">
        <v>41173</v>
      </c>
      <c r="C593" s="47">
        <v>13.27</v>
      </c>
      <c r="D593" s="47">
        <v>13.29</v>
      </c>
      <c r="E593" s="47">
        <v>12.95</v>
      </c>
      <c r="F593" s="47">
        <v>13.01</v>
      </c>
      <c r="G593" s="48">
        <v>2042300</v>
      </c>
      <c r="H593" s="47">
        <v>11.94</v>
      </c>
      <c r="I593" s="51">
        <f t="shared" ref="I593:I656" si="71">H593/F593</f>
        <v>0.91775557263643348</v>
      </c>
      <c r="J593" s="51">
        <f t="shared" ref="J593:J656" ca="1" si="72">INDEX(OFFSET($T$15,0,0,$S$13+1,1),MATCH(B593,OFFSET($Q$15,0,0,$S$13+1,1),-1))</f>
        <v>1</v>
      </c>
      <c r="K593" s="47">
        <f t="shared" ref="K593:K656" si="73">ROUND($I593*C593,2)</f>
        <v>12.18</v>
      </c>
      <c r="L593" s="47">
        <f t="shared" ref="L593:L656" si="74">ROUND($I593*D593,2)</f>
        <v>12.2</v>
      </c>
      <c r="M593" s="47">
        <f t="shared" ref="M593:M656" si="75">ROUND($I593*E593,2)</f>
        <v>11.88</v>
      </c>
      <c r="N593" s="47">
        <f t="shared" ref="N593:N656" si="76">ROUND($I593*F593,2)</f>
        <v>11.94</v>
      </c>
      <c r="O593" s="48">
        <f t="shared" ref="O593:O656" ca="1" si="77">G593*J593</f>
        <v>2042300</v>
      </c>
    </row>
    <row r="594" spans="1:15" x14ac:dyDescent="0.25">
      <c r="A594">
        <v>579</v>
      </c>
      <c r="B594" s="84">
        <v>41172</v>
      </c>
      <c r="C594" s="47">
        <v>13.18</v>
      </c>
      <c r="D594" s="47">
        <v>13.37</v>
      </c>
      <c r="E594" s="47">
        <v>13.02</v>
      </c>
      <c r="F594" s="47">
        <v>13.12</v>
      </c>
      <c r="G594" s="48">
        <v>380500</v>
      </c>
      <c r="H594" s="47">
        <v>12.04</v>
      </c>
      <c r="I594" s="51">
        <f t="shared" si="71"/>
        <v>0.91768292682926833</v>
      </c>
      <c r="J594" s="51">
        <f t="shared" ca="1" si="72"/>
        <v>1</v>
      </c>
      <c r="K594" s="47">
        <f t="shared" si="73"/>
        <v>12.1</v>
      </c>
      <c r="L594" s="47">
        <f t="shared" si="74"/>
        <v>12.27</v>
      </c>
      <c r="M594" s="47">
        <f t="shared" si="75"/>
        <v>11.95</v>
      </c>
      <c r="N594" s="47">
        <f t="shared" si="76"/>
        <v>12.04</v>
      </c>
      <c r="O594" s="48">
        <f t="shared" ca="1" si="77"/>
        <v>380500</v>
      </c>
    </row>
    <row r="595" spans="1:15" x14ac:dyDescent="0.25">
      <c r="A595">
        <v>580</v>
      </c>
      <c r="B595" s="84">
        <v>41171</v>
      </c>
      <c r="C595" s="47">
        <v>13.11</v>
      </c>
      <c r="D595" s="47">
        <v>13.45</v>
      </c>
      <c r="E595" s="47">
        <v>13.11</v>
      </c>
      <c r="F595" s="47">
        <v>13.28</v>
      </c>
      <c r="G595" s="48">
        <v>312600</v>
      </c>
      <c r="H595" s="47">
        <v>12.18</v>
      </c>
      <c r="I595" s="51">
        <f t="shared" si="71"/>
        <v>0.91716867469879515</v>
      </c>
      <c r="J595" s="51">
        <f t="shared" ca="1" si="72"/>
        <v>1</v>
      </c>
      <c r="K595" s="47">
        <f t="shared" si="73"/>
        <v>12.02</v>
      </c>
      <c r="L595" s="47">
        <f t="shared" si="74"/>
        <v>12.34</v>
      </c>
      <c r="M595" s="47">
        <f t="shared" si="75"/>
        <v>12.02</v>
      </c>
      <c r="N595" s="47">
        <f t="shared" si="76"/>
        <v>12.18</v>
      </c>
      <c r="O595" s="48">
        <f t="shared" ca="1" si="77"/>
        <v>312600</v>
      </c>
    </row>
    <row r="596" spans="1:15" x14ac:dyDescent="0.25">
      <c r="A596">
        <v>581</v>
      </c>
      <c r="B596" s="84">
        <v>41170</v>
      </c>
      <c r="C596" s="47">
        <v>13.25</v>
      </c>
      <c r="D596" s="47">
        <v>13.25</v>
      </c>
      <c r="E596" s="47">
        <v>13</v>
      </c>
      <c r="F596" s="47">
        <v>13.14</v>
      </c>
      <c r="G596" s="48">
        <v>386500</v>
      </c>
      <c r="H596" s="47">
        <v>12.04</v>
      </c>
      <c r="I596" s="51">
        <f t="shared" si="71"/>
        <v>0.91628614916286144</v>
      </c>
      <c r="J596" s="51">
        <f t="shared" ca="1" si="72"/>
        <v>1</v>
      </c>
      <c r="K596" s="47">
        <f t="shared" si="73"/>
        <v>12.14</v>
      </c>
      <c r="L596" s="47">
        <f t="shared" si="74"/>
        <v>12.14</v>
      </c>
      <c r="M596" s="47">
        <f t="shared" si="75"/>
        <v>11.91</v>
      </c>
      <c r="N596" s="47">
        <f t="shared" si="76"/>
        <v>12.04</v>
      </c>
      <c r="O596" s="48">
        <f t="shared" ca="1" si="77"/>
        <v>386500</v>
      </c>
    </row>
    <row r="597" spans="1:15" x14ac:dyDescent="0.25">
      <c r="A597">
        <v>582</v>
      </c>
      <c r="B597" s="84">
        <v>41169</v>
      </c>
      <c r="C597" s="47">
        <v>13.33</v>
      </c>
      <c r="D597" s="47">
        <v>13.36</v>
      </c>
      <c r="E597" s="47">
        <v>13.15</v>
      </c>
      <c r="F597" s="47">
        <v>13.3</v>
      </c>
      <c r="G597" s="48">
        <v>338200</v>
      </c>
      <c r="H597" s="47">
        <v>12.18</v>
      </c>
      <c r="I597" s="51">
        <f t="shared" si="71"/>
        <v>0.91578947368421049</v>
      </c>
      <c r="J597" s="51">
        <f t="shared" ca="1" si="72"/>
        <v>1</v>
      </c>
      <c r="K597" s="47">
        <f t="shared" si="73"/>
        <v>12.21</v>
      </c>
      <c r="L597" s="47">
        <f t="shared" si="74"/>
        <v>12.23</v>
      </c>
      <c r="M597" s="47">
        <f t="shared" si="75"/>
        <v>12.04</v>
      </c>
      <c r="N597" s="47">
        <f t="shared" si="76"/>
        <v>12.18</v>
      </c>
      <c r="O597" s="48">
        <f t="shared" ca="1" si="77"/>
        <v>338200</v>
      </c>
    </row>
    <row r="598" spans="1:15" x14ac:dyDescent="0.25">
      <c r="A598">
        <v>583</v>
      </c>
      <c r="B598" s="84">
        <v>41166</v>
      </c>
      <c r="C598" s="47">
        <v>13.68</v>
      </c>
      <c r="D598" s="47">
        <v>13.68</v>
      </c>
      <c r="E598" s="47">
        <v>13.3</v>
      </c>
      <c r="F598" s="47">
        <v>13.43</v>
      </c>
      <c r="G598" s="48">
        <v>476500</v>
      </c>
      <c r="H598" s="47">
        <v>12.3</v>
      </c>
      <c r="I598" s="51">
        <f t="shared" si="71"/>
        <v>0.91586001489203284</v>
      </c>
      <c r="J598" s="51">
        <f t="shared" ca="1" si="72"/>
        <v>1</v>
      </c>
      <c r="K598" s="47">
        <f t="shared" si="73"/>
        <v>12.53</v>
      </c>
      <c r="L598" s="47">
        <f t="shared" si="74"/>
        <v>12.53</v>
      </c>
      <c r="M598" s="47">
        <f t="shared" si="75"/>
        <v>12.18</v>
      </c>
      <c r="N598" s="47">
        <f t="shared" si="76"/>
        <v>12.3</v>
      </c>
      <c r="O598" s="48">
        <f t="shared" ca="1" si="77"/>
        <v>476500</v>
      </c>
    </row>
    <row r="599" spans="1:15" x14ac:dyDescent="0.25">
      <c r="A599">
        <v>584</v>
      </c>
      <c r="B599" s="84">
        <v>41165</v>
      </c>
      <c r="C599" s="47">
        <v>13.65</v>
      </c>
      <c r="D599" s="47">
        <v>13.98</v>
      </c>
      <c r="E599" s="47">
        <v>13.64</v>
      </c>
      <c r="F599" s="47">
        <v>13.82</v>
      </c>
      <c r="G599" s="48">
        <v>302000</v>
      </c>
      <c r="H599" s="47">
        <v>12.66</v>
      </c>
      <c r="I599" s="51">
        <f t="shared" si="71"/>
        <v>0.91606367583212733</v>
      </c>
      <c r="J599" s="51">
        <f t="shared" ca="1" si="72"/>
        <v>1</v>
      </c>
      <c r="K599" s="47">
        <f t="shared" si="73"/>
        <v>12.5</v>
      </c>
      <c r="L599" s="47">
        <f t="shared" si="74"/>
        <v>12.81</v>
      </c>
      <c r="M599" s="47">
        <f t="shared" si="75"/>
        <v>12.5</v>
      </c>
      <c r="N599" s="47">
        <f t="shared" si="76"/>
        <v>12.66</v>
      </c>
      <c r="O599" s="48">
        <f t="shared" ca="1" si="77"/>
        <v>302000</v>
      </c>
    </row>
    <row r="600" spans="1:15" x14ac:dyDescent="0.25">
      <c r="A600">
        <v>585</v>
      </c>
      <c r="B600" s="84">
        <v>41164</v>
      </c>
      <c r="C600" s="47">
        <v>13.66</v>
      </c>
      <c r="D600" s="47">
        <v>13.8</v>
      </c>
      <c r="E600" s="47">
        <v>13.56</v>
      </c>
      <c r="F600" s="47">
        <v>13.78</v>
      </c>
      <c r="G600" s="48">
        <v>264500</v>
      </c>
      <c r="H600" s="47">
        <v>12.62</v>
      </c>
      <c r="I600" s="51">
        <f t="shared" si="71"/>
        <v>0.9158200290275762</v>
      </c>
      <c r="J600" s="51">
        <f t="shared" ca="1" si="72"/>
        <v>1</v>
      </c>
      <c r="K600" s="47">
        <f t="shared" si="73"/>
        <v>12.51</v>
      </c>
      <c r="L600" s="47">
        <f t="shared" si="74"/>
        <v>12.64</v>
      </c>
      <c r="M600" s="47">
        <f t="shared" si="75"/>
        <v>12.42</v>
      </c>
      <c r="N600" s="47">
        <f t="shared" si="76"/>
        <v>12.62</v>
      </c>
      <c r="O600" s="48">
        <f t="shared" ca="1" si="77"/>
        <v>264500</v>
      </c>
    </row>
    <row r="601" spans="1:15" x14ac:dyDescent="0.25">
      <c r="A601">
        <v>586</v>
      </c>
      <c r="B601" s="84">
        <v>41163</v>
      </c>
      <c r="C601" s="47">
        <v>13.48</v>
      </c>
      <c r="D601" s="47">
        <v>13.67</v>
      </c>
      <c r="E601" s="47">
        <v>13.25</v>
      </c>
      <c r="F601" s="47">
        <v>13.61</v>
      </c>
      <c r="G601" s="48">
        <v>671300</v>
      </c>
      <c r="H601" s="47">
        <v>12.47</v>
      </c>
      <c r="I601" s="51">
        <f t="shared" si="71"/>
        <v>0.91623806024981636</v>
      </c>
      <c r="J601" s="51">
        <f t="shared" ca="1" si="72"/>
        <v>1</v>
      </c>
      <c r="K601" s="47">
        <f t="shared" si="73"/>
        <v>12.35</v>
      </c>
      <c r="L601" s="47">
        <f t="shared" si="74"/>
        <v>12.52</v>
      </c>
      <c r="M601" s="47">
        <f t="shared" si="75"/>
        <v>12.14</v>
      </c>
      <c r="N601" s="47">
        <f t="shared" si="76"/>
        <v>12.47</v>
      </c>
      <c r="O601" s="48">
        <f t="shared" ca="1" si="77"/>
        <v>671300</v>
      </c>
    </row>
    <row r="602" spans="1:15" x14ac:dyDescent="0.25">
      <c r="A602">
        <v>587</v>
      </c>
      <c r="B602" s="84">
        <v>41162</v>
      </c>
      <c r="C602" s="47">
        <v>13.22</v>
      </c>
      <c r="D602" s="47">
        <v>13.5</v>
      </c>
      <c r="E602" s="47">
        <v>13.19</v>
      </c>
      <c r="F602" s="47">
        <v>13.46</v>
      </c>
      <c r="G602" s="48">
        <v>270500</v>
      </c>
      <c r="H602" s="47">
        <v>12.33</v>
      </c>
      <c r="I602" s="51">
        <f t="shared" si="71"/>
        <v>0.91604754829123325</v>
      </c>
      <c r="J602" s="51">
        <f t="shared" ca="1" si="72"/>
        <v>1</v>
      </c>
      <c r="K602" s="47">
        <f t="shared" si="73"/>
        <v>12.11</v>
      </c>
      <c r="L602" s="47">
        <f t="shared" si="74"/>
        <v>12.37</v>
      </c>
      <c r="M602" s="47">
        <f t="shared" si="75"/>
        <v>12.08</v>
      </c>
      <c r="N602" s="47">
        <f t="shared" si="76"/>
        <v>12.33</v>
      </c>
      <c r="O602" s="48">
        <f t="shared" ca="1" si="77"/>
        <v>270500</v>
      </c>
    </row>
    <row r="603" spans="1:15" x14ac:dyDescent="0.25">
      <c r="A603">
        <v>588</v>
      </c>
      <c r="B603" s="84">
        <v>41159</v>
      </c>
      <c r="C603" s="47">
        <v>13.26</v>
      </c>
      <c r="D603" s="47">
        <v>13.3</v>
      </c>
      <c r="E603" s="47">
        <v>13.15</v>
      </c>
      <c r="F603" s="47">
        <v>13.23</v>
      </c>
      <c r="G603" s="48">
        <v>233400</v>
      </c>
      <c r="H603" s="47">
        <v>12.12</v>
      </c>
      <c r="I603" s="51">
        <f t="shared" si="71"/>
        <v>0.91609977324263026</v>
      </c>
      <c r="J603" s="51">
        <f t="shared" ca="1" si="72"/>
        <v>1</v>
      </c>
      <c r="K603" s="47">
        <f t="shared" si="73"/>
        <v>12.15</v>
      </c>
      <c r="L603" s="47">
        <f t="shared" si="74"/>
        <v>12.18</v>
      </c>
      <c r="M603" s="47">
        <f t="shared" si="75"/>
        <v>12.05</v>
      </c>
      <c r="N603" s="47">
        <f t="shared" si="76"/>
        <v>12.12</v>
      </c>
      <c r="O603" s="48">
        <f t="shared" ca="1" si="77"/>
        <v>233400</v>
      </c>
    </row>
    <row r="604" spans="1:15" x14ac:dyDescent="0.25">
      <c r="A604">
        <v>589</v>
      </c>
      <c r="B604" s="84">
        <v>41158</v>
      </c>
      <c r="C604" s="47">
        <v>13.13</v>
      </c>
      <c r="D604" s="47">
        <v>13.25</v>
      </c>
      <c r="E604" s="47">
        <v>12.96</v>
      </c>
      <c r="F604" s="47">
        <v>13.2</v>
      </c>
      <c r="G604" s="48">
        <v>314800</v>
      </c>
      <c r="H604" s="47">
        <v>12.09</v>
      </c>
      <c r="I604" s="51">
        <f t="shared" si="71"/>
        <v>0.91590909090909089</v>
      </c>
      <c r="J604" s="51">
        <f t="shared" ca="1" si="72"/>
        <v>1</v>
      </c>
      <c r="K604" s="47">
        <f t="shared" si="73"/>
        <v>12.03</v>
      </c>
      <c r="L604" s="47">
        <f t="shared" si="74"/>
        <v>12.14</v>
      </c>
      <c r="M604" s="47">
        <f t="shared" si="75"/>
        <v>11.87</v>
      </c>
      <c r="N604" s="47">
        <f t="shared" si="76"/>
        <v>12.09</v>
      </c>
      <c r="O604" s="48">
        <f t="shared" ca="1" si="77"/>
        <v>314800</v>
      </c>
    </row>
    <row r="605" spans="1:15" x14ac:dyDescent="0.25">
      <c r="A605">
        <v>590</v>
      </c>
      <c r="B605" s="84">
        <v>41157</v>
      </c>
      <c r="C605" s="47">
        <v>13.31</v>
      </c>
      <c r="D605" s="47">
        <v>13.31</v>
      </c>
      <c r="E605" s="47">
        <v>12.98</v>
      </c>
      <c r="F605" s="47">
        <v>13.09</v>
      </c>
      <c r="G605" s="48">
        <v>425700</v>
      </c>
      <c r="H605" s="47">
        <v>11.99</v>
      </c>
      <c r="I605" s="51">
        <f t="shared" si="71"/>
        <v>0.91596638655462193</v>
      </c>
      <c r="J605" s="51">
        <f t="shared" ca="1" si="72"/>
        <v>1</v>
      </c>
      <c r="K605" s="47">
        <f t="shared" si="73"/>
        <v>12.19</v>
      </c>
      <c r="L605" s="47">
        <f t="shared" si="74"/>
        <v>12.19</v>
      </c>
      <c r="M605" s="47">
        <f t="shared" si="75"/>
        <v>11.89</v>
      </c>
      <c r="N605" s="47">
        <f t="shared" si="76"/>
        <v>11.99</v>
      </c>
      <c r="O605" s="48">
        <f t="shared" ca="1" si="77"/>
        <v>425700</v>
      </c>
    </row>
    <row r="606" spans="1:15" x14ac:dyDescent="0.25">
      <c r="A606">
        <v>591</v>
      </c>
      <c r="B606" s="84">
        <v>41156</v>
      </c>
      <c r="C606" s="47">
        <v>13.02</v>
      </c>
      <c r="D606" s="47">
        <v>13.45</v>
      </c>
      <c r="E606" s="47">
        <v>12.93</v>
      </c>
      <c r="F606" s="47">
        <v>13.34</v>
      </c>
      <c r="G606" s="48">
        <v>892400</v>
      </c>
      <c r="H606" s="47">
        <v>12.22</v>
      </c>
      <c r="I606" s="51">
        <f t="shared" si="71"/>
        <v>0.91604197901049478</v>
      </c>
      <c r="J606" s="51">
        <f t="shared" ca="1" si="72"/>
        <v>1</v>
      </c>
      <c r="K606" s="47">
        <f t="shared" si="73"/>
        <v>11.93</v>
      </c>
      <c r="L606" s="47">
        <f t="shared" si="74"/>
        <v>12.32</v>
      </c>
      <c r="M606" s="47">
        <f t="shared" si="75"/>
        <v>11.84</v>
      </c>
      <c r="N606" s="47">
        <f t="shared" si="76"/>
        <v>12.22</v>
      </c>
      <c r="O606" s="48">
        <f t="shared" ca="1" si="77"/>
        <v>892400</v>
      </c>
    </row>
    <row r="607" spans="1:15" x14ac:dyDescent="0.25">
      <c r="A607">
        <v>592</v>
      </c>
      <c r="B607" s="84">
        <v>41152</v>
      </c>
      <c r="C607" s="47">
        <v>13.09</v>
      </c>
      <c r="D607" s="47">
        <v>13.13</v>
      </c>
      <c r="E607" s="47">
        <v>12.94</v>
      </c>
      <c r="F607" s="47">
        <v>13.02</v>
      </c>
      <c r="G607" s="48">
        <v>326600</v>
      </c>
      <c r="H607" s="47">
        <v>11.93</v>
      </c>
      <c r="I607" s="51">
        <f t="shared" si="71"/>
        <v>0.91628264208909371</v>
      </c>
      <c r="J607" s="51">
        <f t="shared" ca="1" si="72"/>
        <v>1</v>
      </c>
      <c r="K607" s="47">
        <f t="shared" si="73"/>
        <v>11.99</v>
      </c>
      <c r="L607" s="47">
        <f t="shared" si="74"/>
        <v>12.03</v>
      </c>
      <c r="M607" s="47">
        <f t="shared" si="75"/>
        <v>11.86</v>
      </c>
      <c r="N607" s="47">
        <f t="shared" si="76"/>
        <v>11.93</v>
      </c>
      <c r="O607" s="48">
        <f t="shared" ca="1" si="77"/>
        <v>326600</v>
      </c>
    </row>
    <row r="608" spans="1:15" x14ac:dyDescent="0.25">
      <c r="A608">
        <v>593</v>
      </c>
      <c r="B608" s="84">
        <v>41151</v>
      </c>
      <c r="C608" s="47">
        <v>13.1</v>
      </c>
      <c r="D608" s="47">
        <v>13.18</v>
      </c>
      <c r="E608" s="47">
        <v>12.98</v>
      </c>
      <c r="F608" s="47">
        <v>12.98</v>
      </c>
      <c r="G608" s="48">
        <v>304400</v>
      </c>
      <c r="H608" s="47">
        <v>11.89</v>
      </c>
      <c r="I608" s="51">
        <f t="shared" si="71"/>
        <v>0.91602465331278893</v>
      </c>
      <c r="J608" s="51">
        <f t="shared" ca="1" si="72"/>
        <v>1</v>
      </c>
      <c r="K608" s="47">
        <f t="shared" si="73"/>
        <v>12</v>
      </c>
      <c r="L608" s="47">
        <f t="shared" si="74"/>
        <v>12.07</v>
      </c>
      <c r="M608" s="47">
        <f t="shared" si="75"/>
        <v>11.89</v>
      </c>
      <c r="N608" s="47">
        <f t="shared" si="76"/>
        <v>11.89</v>
      </c>
      <c r="O608" s="48">
        <f t="shared" ca="1" si="77"/>
        <v>304400</v>
      </c>
    </row>
    <row r="609" spans="1:15" x14ac:dyDescent="0.25">
      <c r="A609">
        <v>594</v>
      </c>
      <c r="B609" s="84">
        <v>41150</v>
      </c>
      <c r="C609" s="47">
        <v>13.24</v>
      </c>
      <c r="D609" s="47">
        <v>13.26</v>
      </c>
      <c r="E609" s="47">
        <v>13.11</v>
      </c>
      <c r="F609" s="47">
        <v>13.16</v>
      </c>
      <c r="G609" s="48">
        <v>294500</v>
      </c>
      <c r="H609" s="47">
        <v>12.05</v>
      </c>
      <c r="I609" s="51">
        <f t="shared" si="71"/>
        <v>0.91565349544072949</v>
      </c>
      <c r="J609" s="51">
        <f t="shared" ca="1" si="72"/>
        <v>1</v>
      </c>
      <c r="K609" s="47">
        <f t="shared" si="73"/>
        <v>12.12</v>
      </c>
      <c r="L609" s="47">
        <f t="shared" si="74"/>
        <v>12.14</v>
      </c>
      <c r="M609" s="47">
        <f t="shared" si="75"/>
        <v>12</v>
      </c>
      <c r="N609" s="47">
        <f t="shared" si="76"/>
        <v>12.05</v>
      </c>
      <c r="O609" s="48">
        <f t="shared" ca="1" si="77"/>
        <v>294500</v>
      </c>
    </row>
    <row r="610" spans="1:15" x14ac:dyDescent="0.25">
      <c r="A610">
        <v>595</v>
      </c>
      <c r="B610" s="84">
        <v>41149</v>
      </c>
      <c r="C610" s="47">
        <v>13.24</v>
      </c>
      <c r="D610" s="47">
        <v>13.35</v>
      </c>
      <c r="E610" s="47">
        <v>13.09</v>
      </c>
      <c r="F610" s="47">
        <v>13.23</v>
      </c>
      <c r="G610" s="48">
        <v>266400</v>
      </c>
      <c r="H610" s="47">
        <v>12.12</v>
      </c>
      <c r="I610" s="51">
        <f t="shared" si="71"/>
        <v>0.91609977324263026</v>
      </c>
      <c r="J610" s="51">
        <f t="shared" ca="1" si="72"/>
        <v>1</v>
      </c>
      <c r="K610" s="47">
        <f t="shared" si="73"/>
        <v>12.13</v>
      </c>
      <c r="L610" s="47">
        <f t="shared" si="74"/>
        <v>12.23</v>
      </c>
      <c r="M610" s="47">
        <f t="shared" si="75"/>
        <v>11.99</v>
      </c>
      <c r="N610" s="47">
        <f t="shared" si="76"/>
        <v>12.12</v>
      </c>
      <c r="O610" s="48">
        <f t="shared" ca="1" si="77"/>
        <v>266400</v>
      </c>
    </row>
    <row r="611" spans="1:15" x14ac:dyDescent="0.25">
      <c r="A611">
        <v>596</v>
      </c>
      <c r="B611" s="84">
        <v>41148</v>
      </c>
      <c r="C611" s="47">
        <v>13.35</v>
      </c>
      <c r="D611" s="47">
        <v>13.41</v>
      </c>
      <c r="E611" s="47">
        <v>13.19</v>
      </c>
      <c r="F611" s="47">
        <v>13.26</v>
      </c>
      <c r="G611" s="48">
        <v>266500</v>
      </c>
      <c r="H611" s="47">
        <v>12.15</v>
      </c>
      <c r="I611" s="51">
        <f t="shared" si="71"/>
        <v>0.91628959276018107</v>
      </c>
      <c r="J611" s="51">
        <f t="shared" ca="1" si="72"/>
        <v>1</v>
      </c>
      <c r="K611" s="47">
        <f t="shared" si="73"/>
        <v>12.23</v>
      </c>
      <c r="L611" s="47">
        <f t="shared" si="74"/>
        <v>12.29</v>
      </c>
      <c r="M611" s="47">
        <f t="shared" si="75"/>
        <v>12.09</v>
      </c>
      <c r="N611" s="47">
        <f t="shared" si="76"/>
        <v>12.15</v>
      </c>
      <c r="O611" s="48">
        <f t="shared" ca="1" si="77"/>
        <v>266500</v>
      </c>
    </row>
    <row r="612" spans="1:15" x14ac:dyDescent="0.25">
      <c r="A612">
        <v>597</v>
      </c>
      <c r="B612" s="84">
        <v>41145</v>
      </c>
      <c r="C612" s="47">
        <v>13.38</v>
      </c>
      <c r="D612" s="47">
        <v>13.44</v>
      </c>
      <c r="E612" s="47">
        <v>13.27</v>
      </c>
      <c r="F612" s="47">
        <v>13.33</v>
      </c>
      <c r="G612" s="48">
        <v>151200</v>
      </c>
      <c r="H612" s="47">
        <v>12.21</v>
      </c>
      <c r="I612" s="51">
        <f t="shared" si="71"/>
        <v>0.91597899474868727</v>
      </c>
      <c r="J612" s="51">
        <f t="shared" ca="1" si="72"/>
        <v>1</v>
      </c>
      <c r="K612" s="47">
        <f t="shared" si="73"/>
        <v>12.26</v>
      </c>
      <c r="L612" s="47">
        <f t="shared" si="74"/>
        <v>12.31</v>
      </c>
      <c r="M612" s="47">
        <f t="shared" si="75"/>
        <v>12.16</v>
      </c>
      <c r="N612" s="47">
        <f t="shared" si="76"/>
        <v>12.21</v>
      </c>
      <c r="O612" s="48">
        <f t="shared" ca="1" si="77"/>
        <v>151200</v>
      </c>
    </row>
    <row r="613" spans="1:15" x14ac:dyDescent="0.25">
      <c r="A613">
        <v>598</v>
      </c>
      <c r="B613" s="84">
        <v>41144</v>
      </c>
      <c r="C613" s="47">
        <v>13.44</v>
      </c>
      <c r="D613" s="47">
        <v>13.5</v>
      </c>
      <c r="E613" s="47">
        <v>13.34</v>
      </c>
      <c r="F613" s="47">
        <v>13.41</v>
      </c>
      <c r="G613" s="48">
        <v>172100</v>
      </c>
      <c r="H613" s="47">
        <v>12.28</v>
      </c>
      <c r="I613" s="51">
        <f t="shared" si="71"/>
        <v>0.91573452647278142</v>
      </c>
      <c r="J613" s="51">
        <f t="shared" ca="1" si="72"/>
        <v>1</v>
      </c>
      <c r="K613" s="47">
        <f t="shared" si="73"/>
        <v>12.31</v>
      </c>
      <c r="L613" s="47">
        <f t="shared" si="74"/>
        <v>12.36</v>
      </c>
      <c r="M613" s="47">
        <f t="shared" si="75"/>
        <v>12.22</v>
      </c>
      <c r="N613" s="47">
        <f t="shared" si="76"/>
        <v>12.28</v>
      </c>
      <c r="O613" s="48">
        <f t="shared" ca="1" si="77"/>
        <v>172100</v>
      </c>
    </row>
    <row r="614" spans="1:15" x14ac:dyDescent="0.25">
      <c r="A614">
        <v>599</v>
      </c>
      <c r="B614" s="84">
        <v>41143</v>
      </c>
      <c r="C614" s="47">
        <v>13.4</v>
      </c>
      <c r="D614" s="47">
        <v>13.56</v>
      </c>
      <c r="E614" s="47">
        <v>13.37</v>
      </c>
      <c r="F614" s="47">
        <v>13.47</v>
      </c>
      <c r="G614" s="48">
        <v>214600</v>
      </c>
      <c r="H614" s="47">
        <v>12.34</v>
      </c>
      <c r="I614" s="51">
        <f t="shared" si="71"/>
        <v>0.91610987379361541</v>
      </c>
      <c r="J614" s="51">
        <f t="shared" ca="1" si="72"/>
        <v>1</v>
      </c>
      <c r="K614" s="47">
        <f t="shared" si="73"/>
        <v>12.28</v>
      </c>
      <c r="L614" s="47">
        <f t="shared" si="74"/>
        <v>12.42</v>
      </c>
      <c r="M614" s="47">
        <f t="shared" si="75"/>
        <v>12.25</v>
      </c>
      <c r="N614" s="47">
        <f t="shared" si="76"/>
        <v>12.34</v>
      </c>
      <c r="O614" s="48">
        <f t="shared" ca="1" si="77"/>
        <v>214600</v>
      </c>
    </row>
    <row r="615" spans="1:15" x14ac:dyDescent="0.25">
      <c r="A615">
        <v>600</v>
      </c>
      <c r="B615" s="84">
        <v>41142</v>
      </c>
      <c r="C615" s="47">
        <v>13.41</v>
      </c>
      <c r="D615" s="47">
        <v>13.53</v>
      </c>
      <c r="E615" s="47">
        <v>13.36</v>
      </c>
      <c r="F615" s="47">
        <v>13.44</v>
      </c>
      <c r="G615" s="48">
        <v>248400</v>
      </c>
      <c r="H615" s="47">
        <v>12.31</v>
      </c>
      <c r="I615" s="51">
        <f t="shared" si="71"/>
        <v>0.91592261904761907</v>
      </c>
      <c r="J615" s="51">
        <f t="shared" ca="1" si="72"/>
        <v>1</v>
      </c>
      <c r="K615" s="47">
        <f t="shared" si="73"/>
        <v>12.28</v>
      </c>
      <c r="L615" s="47">
        <f t="shared" si="74"/>
        <v>12.39</v>
      </c>
      <c r="M615" s="47">
        <f t="shared" si="75"/>
        <v>12.24</v>
      </c>
      <c r="N615" s="47">
        <f t="shared" si="76"/>
        <v>12.31</v>
      </c>
      <c r="O615" s="48">
        <f t="shared" ca="1" si="77"/>
        <v>248400</v>
      </c>
    </row>
    <row r="616" spans="1:15" x14ac:dyDescent="0.25">
      <c r="A616">
        <v>601</v>
      </c>
      <c r="B616" s="84">
        <v>41141</v>
      </c>
      <c r="C616" s="47">
        <v>13.49</v>
      </c>
      <c r="D616" s="47">
        <v>13.52</v>
      </c>
      <c r="E616" s="47">
        <v>13.35</v>
      </c>
      <c r="F616" s="47">
        <v>13.4</v>
      </c>
      <c r="G616" s="48">
        <v>715600</v>
      </c>
      <c r="H616" s="47">
        <v>12.27</v>
      </c>
      <c r="I616" s="51">
        <f t="shared" si="71"/>
        <v>0.91567164179104477</v>
      </c>
      <c r="J616" s="51">
        <f t="shared" ca="1" si="72"/>
        <v>1</v>
      </c>
      <c r="K616" s="47">
        <f t="shared" si="73"/>
        <v>12.35</v>
      </c>
      <c r="L616" s="47">
        <f t="shared" si="74"/>
        <v>12.38</v>
      </c>
      <c r="M616" s="47">
        <f t="shared" si="75"/>
        <v>12.22</v>
      </c>
      <c r="N616" s="47">
        <f t="shared" si="76"/>
        <v>12.27</v>
      </c>
      <c r="O616" s="48">
        <f t="shared" ca="1" si="77"/>
        <v>715600</v>
      </c>
    </row>
    <row r="617" spans="1:15" x14ac:dyDescent="0.25">
      <c r="A617">
        <v>602</v>
      </c>
      <c r="B617" s="84">
        <v>41138</v>
      </c>
      <c r="C617" s="47">
        <v>13.56</v>
      </c>
      <c r="D617" s="47">
        <v>13.57</v>
      </c>
      <c r="E617" s="47">
        <v>13.44</v>
      </c>
      <c r="F617" s="47">
        <v>13.52</v>
      </c>
      <c r="G617" s="48">
        <v>172100</v>
      </c>
      <c r="H617" s="47">
        <v>12.38</v>
      </c>
      <c r="I617" s="51">
        <f t="shared" si="71"/>
        <v>0.91568047337278113</v>
      </c>
      <c r="J617" s="51">
        <f t="shared" ca="1" si="72"/>
        <v>1</v>
      </c>
      <c r="K617" s="47">
        <f t="shared" si="73"/>
        <v>12.42</v>
      </c>
      <c r="L617" s="47">
        <f t="shared" si="74"/>
        <v>12.43</v>
      </c>
      <c r="M617" s="47">
        <f t="shared" si="75"/>
        <v>12.31</v>
      </c>
      <c r="N617" s="47">
        <f t="shared" si="76"/>
        <v>12.38</v>
      </c>
      <c r="O617" s="48">
        <f t="shared" ca="1" si="77"/>
        <v>172100</v>
      </c>
    </row>
    <row r="618" spans="1:15" x14ac:dyDescent="0.25">
      <c r="A618">
        <v>603</v>
      </c>
      <c r="B618" s="84">
        <v>41137</v>
      </c>
      <c r="C618" s="47">
        <v>13.56</v>
      </c>
      <c r="D618" s="47">
        <v>13.56</v>
      </c>
      <c r="E618" s="47">
        <v>13.42</v>
      </c>
      <c r="F618" s="47">
        <v>13.51</v>
      </c>
      <c r="G618" s="48">
        <v>287500</v>
      </c>
      <c r="H618" s="47">
        <v>12.37</v>
      </c>
      <c r="I618" s="51">
        <f t="shared" si="71"/>
        <v>0.91561806069578089</v>
      </c>
      <c r="J618" s="51">
        <f t="shared" ca="1" si="72"/>
        <v>1</v>
      </c>
      <c r="K618" s="47">
        <f t="shared" si="73"/>
        <v>12.42</v>
      </c>
      <c r="L618" s="47">
        <f t="shared" si="74"/>
        <v>12.42</v>
      </c>
      <c r="M618" s="47">
        <f t="shared" si="75"/>
        <v>12.29</v>
      </c>
      <c r="N618" s="47">
        <f t="shared" si="76"/>
        <v>12.37</v>
      </c>
      <c r="O618" s="48">
        <f t="shared" ca="1" si="77"/>
        <v>287500</v>
      </c>
    </row>
    <row r="619" spans="1:15" x14ac:dyDescent="0.25">
      <c r="A619">
        <v>604</v>
      </c>
      <c r="B619" s="84">
        <v>41136</v>
      </c>
      <c r="C619" s="47">
        <v>13.33</v>
      </c>
      <c r="D619" s="47">
        <v>13.61</v>
      </c>
      <c r="E619" s="47">
        <v>13.33</v>
      </c>
      <c r="F619" s="47">
        <v>13.53</v>
      </c>
      <c r="G619" s="48">
        <v>471100</v>
      </c>
      <c r="H619" s="47">
        <v>12.39</v>
      </c>
      <c r="I619" s="51">
        <f t="shared" si="71"/>
        <v>0.91574279379157442</v>
      </c>
      <c r="J619" s="51">
        <f t="shared" ca="1" si="72"/>
        <v>1</v>
      </c>
      <c r="K619" s="47">
        <f t="shared" si="73"/>
        <v>12.21</v>
      </c>
      <c r="L619" s="47">
        <f t="shared" si="74"/>
        <v>12.46</v>
      </c>
      <c r="M619" s="47">
        <f t="shared" si="75"/>
        <v>12.21</v>
      </c>
      <c r="N619" s="47">
        <f t="shared" si="76"/>
        <v>12.39</v>
      </c>
      <c r="O619" s="48">
        <f t="shared" ca="1" si="77"/>
        <v>471100</v>
      </c>
    </row>
    <row r="620" spans="1:15" x14ac:dyDescent="0.25">
      <c r="A620">
        <v>605</v>
      </c>
      <c r="B620" s="84">
        <v>41135</v>
      </c>
      <c r="C620" s="47">
        <v>13.5</v>
      </c>
      <c r="D620" s="47">
        <v>13.56</v>
      </c>
      <c r="E620" s="47">
        <v>13.32</v>
      </c>
      <c r="F620" s="47">
        <v>13.38</v>
      </c>
      <c r="G620" s="48">
        <v>198300</v>
      </c>
      <c r="H620" s="47">
        <v>12.26</v>
      </c>
      <c r="I620" s="51">
        <f t="shared" si="71"/>
        <v>0.91629297458893866</v>
      </c>
      <c r="J620" s="51">
        <f t="shared" ca="1" si="72"/>
        <v>1</v>
      </c>
      <c r="K620" s="47">
        <f t="shared" si="73"/>
        <v>12.37</v>
      </c>
      <c r="L620" s="47">
        <f t="shared" si="74"/>
        <v>12.42</v>
      </c>
      <c r="M620" s="47">
        <f t="shared" si="75"/>
        <v>12.21</v>
      </c>
      <c r="N620" s="47">
        <f t="shared" si="76"/>
        <v>12.26</v>
      </c>
      <c r="O620" s="48">
        <f t="shared" ca="1" si="77"/>
        <v>198300</v>
      </c>
    </row>
    <row r="621" spans="1:15" x14ac:dyDescent="0.25">
      <c r="A621">
        <v>606</v>
      </c>
      <c r="B621" s="84">
        <v>41134</v>
      </c>
      <c r="C621" s="47">
        <v>13.47</v>
      </c>
      <c r="D621" s="47">
        <v>13.63</v>
      </c>
      <c r="E621" s="47">
        <v>13.32</v>
      </c>
      <c r="F621" s="47">
        <v>13.4</v>
      </c>
      <c r="G621" s="48">
        <v>165100</v>
      </c>
      <c r="H621" s="47">
        <v>12.27</v>
      </c>
      <c r="I621" s="51">
        <f t="shared" si="71"/>
        <v>0.91567164179104477</v>
      </c>
      <c r="J621" s="51">
        <f t="shared" ca="1" si="72"/>
        <v>1</v>
      </c>
      <c r="K621" s="47">
        <f t="shared" si="73"/>
        <v>12.33</v>
      </c>
      <c r="L621" s="47">
        <f t="shared" si="74"/>
        <v>12.48</v>
      </c>
      <c r="M621" s="47">
        <f t="shared" si="75"/>
        <v>12.2</v>
      </c>
      <c r="N621" s="47">
        <f t="shared" si="76"/>
        <v>12.27</v>
      </c>
      <c r="O621" s="48">
        <f t="shared" ca="1" si="77"/>
        <v>165100</v>
      </c>
    </row>
    <row r="622" spans="1:15" x14ac:dyDescent="0.25">
      <c r="A622">
        <v>607</v>
      </c>
      <c r="B622" s="84">
        <v>41131</v>
      </c>
      <c r="C622" s="47">
        <v>13.47</v>
      </c>
      <c r="D622" s="47">
        <v>13.51</v>
      </c>
      <c r="E622" s="47">
        <v>13.4</v>
      </c>
      <c r="F622" s="47">
        <v>13.47</v>
      </c>
      <c r="G622" s="48">
        <v>251900</v>
      </c>
      <c r="H622" s="47">
        <v>12.34</v>
      </c>
      <c r="I622" s="51">
        <f t="shared" si="71"/>
        <v>0.91610987379361541</v>
      </c>
      <c r="J622" s="51">
        <f t="shared" ca="1" si="72"/>
        <v>1</v>
      </c>
      <c r="K622" s="47">
        <f t="shared" si="73"/>
        <v>12.34</v>
      </c>
      <c r="L622" s="47">
        <f t="shared" si="74"/>
        <v>12.38</v>
      </c>
      <c r="M622" s="47">
        <f t="shared" si="75"/>
        <v>12.28</v>
      </c>
      <c r="N622" s="47">
        <f t="shared" si="76"/>
        <v>12.34</v>
      </c>
      <c r="O622" s="48">
        <f t="shared" ca="1" si="77"/>
        <v>251900</v>
      </c>
    </row>
    <row r="623" spans="1:15" x14ac:dyDescent="0.25">
      <c r="A623">
        <v>608</v>
      </c>
      <c r="B623" s="84">
        <v>41130</v>
      </c>
      <c r="C623" s="47">
        <v>13.59</v>
      </c>
      <c r="D623" s="47">
        <v>13.61</v>
      </c>
      <c r="E623" s="47">
        <v>13.39</v>
      </c>
      <c r="F623" s="47">
        <v>13.47</v>
      </c>
      <c r="G623" s="48">
        <v>397600</v>
      </c>
      <c r="H623" s="47">
        <v>12.34</v>
      </c>
      <c r="I623" s="51">
        <f t="shared" si="71"/>
        <v>0.91610987379361541</v>
      </c>
      <c r="J623" s="51">
        <f t="shared" ca="1" si="72"/>
        <v>1</v>
      </c>
      <c r="K623" s="47">
        <f t="shared" si="73"/>
        <v>12.45</v>
      </c>
      <c r="L623" s="47">
        <f t="shared" si="74"/>
        <v>12.47</v>
      </c>
      <c r="M623" s="47">
        <f t="shared" si="75"/>
        <v>12.27</v>
      </c>
      <c r="N623" s="47">
        <f t="shared" si="76"/>
        <v>12.34</v>
      </c>
      <c r="O623" s="48">
        <f t="shared" ca="1" si="77"/>
        <v>397600</v>
      </c>
    </row>
    <row r="624" spans="1:15" x14ac:dyDescent="0.25">
      <c r="A624">
        <v>609</v>
      </c>
      <c r="B624" s="84">
        <v>41129</v>
      </c>
      <c r="C624" s="47">
        <v>13.55</v>
      </c>
      <c r="D624" s="47">
        <v>13.67</v>
      </c>
      <c r="E624" s="47">
        <v>13.55</v>
      </c>
      <c r="F624" s="47">
        <v>13.58</v>
      </c>
      <c r="G624" s="48">
        <v>306700</v>
      </c>
      <c r="H624" s="47">
        <v>12.44</v>
      </c>
      <c r="I624" s="51">
        <f t="shared" si="71"/>
        <v>0.91605301914580262</v>
      </c>
      <c r="J624" s="51">
        <f t="shared" ca="1" si="72"/>
        <v>1</v>
      </c>
      <c r="K624" s="47">
        <f t="shared" si="73"/>
        <v>12.41</v>
      </c>
      <c r="L624" s="47">
        <f t="shared" si="74"/>
        <v>12.52</v>
      </c>
      <c r="M624" s="47">
        <f t="shared" si="75"/>
        <v>12.41</v>
      </c>
      <c r="N624" s="47">
        <f t="shared" si="76"/>
        <v>12.44</v>
      </c>
      <c r="O624" s="48">
        <f t="shared" ca="1" si="77"/>
        <v>306700</v>
      </c>
    </row>
    <row r="625" spans="1:15" x14ac:dyDescent="0.25">
      <c r="A625">
        <v>610</v>
      </c>
      <c r="B625" s="84">
        <v>41128</v>
      </c>
      <c r="C625" s="47">
        <v>13.71</v>
      </c>
      <c r="D625" s="47">
        <v>13.72</v>
      </c>
      <c r="E625" s="47">
        <v>13.51</v>
      </c>
      <c r="F625" s="47">
        <v>13.6</v>
      </c>
      <c r="G625" s="48">
        <v>225100</v>
      </c>
      <c r="H625" s="47">
        <v>12.46</v>
      </c>
      <c r="I625" s="51">
        <f t="shared" si="71"/>
        <v>0.91617647058823537</v>
      </c>
      <c r="J625" s="51">
        <f t="shared" ca="1" si="72"/>
        <v>1</v>
      </c>
      <c r="K625" s="47">
        <f t="shared" si="73"/>
        <v>12.56</v>
      </c>
      <c r="L625" s="47">
        <f t="shared" si="74"/>
        <v>12.57</v>
      </c>
      <c r="M625" s="47">
        <f t="shared" si="75"/>
        <v>12.38</v>
      </c>
      <c r="N625" s="47">
        <f t="shared" si="76"/>
        <v>12.46</v>
      </c>
      <c r="O625" s="48">
        <f t="shared" ca="1" si="77"/>
        <v>225100</v>
      </c>
    </row>
    <row r="626" spans="1:15" x14ac:dyDescent="0.25">
      <c r="A626">
        <v>611</v>
      </c>
      <c r="B626" s="84">
        <v>41127</v>
      </c>
      <c r="C626" s="47">
        <v>13.73</v>
      </c>
      <c r="D626" s="47">
        <v>13.84</v>
      </c>
      <c r="E626" s="47">
        <v>13.59</v>
      </c>
      <c r="F626" s="47">
        <v>13.6</v>
      </c>
      <c r="G626" s="48">
        <v>197900</v>
      </c>
      <c r="H626" s="47">
        <v>12.46</v>
      </c>
      <c r="I626" s="51">
        <f t="shared" si="71"/>
        <v>0.91617647058823537</v>
      </c>
      <c r="J626" s="51">
        <f t="shared" ca="1" si="72"/>
        <v>1</v>
      </c>
      <c r="K626" s="47">
        <f t="shared" si="73"/>
        <v>12.58</v>
      </c>
      <c r="L626" s="47">
        <f t="shared" si="74"/>
        <v>12.68</v>
      </c>
      <c r="M626" s="47">
        <f t="shared" si="75"/>
        <v>12.45</v>
      </c>
      <c r="N626" s="47">
        <f t="shared" si="76"/>
        <v>12.46</v>
      </c>
      <c r="O626" s="48">
        <f t="shared" ca="1" si="77"/>
        <v>197900</v>
      </c>
    </row>
    <row r="627" spans="1:15" x14ac:dyDescent="0.25">
      <c r="A627">
        <v>612</v>
      </c>
      <c r="B627" s="84">
        <v>41124</v>
      </c>
      <c r="C627" s="47">
        <v>13.84</v>
      </c>
      <c r="D627" s="47">
        <v>13.89</v>
      </c>
      <c r="E627" s="47">
        <v>13.68</v>
      </c>
      <c r="F627" s="47">
        <v>13.7</v>
      </c>
      <c r="G627" s="48">
        <v>295500</v>
      </c>
      <c r="H627" s="47">
        <v>12.55</v>
      </c>
      <c r="I627" s="51">
        <f t="shared" si="71"/>
        <v>0.91605839416058399</v>
      </c>
      <c r="J627" s="51">
        <f t="shared" ca="1" si="72"/>
        <v>1</v>
      </c>
      <c r="K627" s="47">
        <f t="shared" si="73"/>
        <v>12.68</v>
      </c>
      <c r="L627" s="47">
        <f t="shared" si="74"/>
        <v>12.72</v>
      </c>
      <c r="M627" s="47">
        <f t="shared" si="75"/>
        <v>12.53</v>
      </c>
      <c r="N627" s="47">
        <f t="shared" si="76"/>
        <v>12.55</v>
      </c>
      <c r="O627" s="48">
        <f t="shared" ca="1" si="77"/>
        <v>295500</v>
      </c>
    </row>
    <row r="628" spans="1:15" x14ac:dyDescent="0.25">
      <c r="A628">
        <v>613</v>
      </c>
      <c r="B628" s="84">
        <v>41123</v>
      </c>
      <c r="C628" s="47">
        <v>13.35</v>
      </c>
      <c r="D628" s="47">
        <v>13.71</v>
      </c>
      <c r="E628" s="47">
        <v>13.29</v>
      </c>
      <c r="F628" s="47">
        <v>13.66</v>
      </c>
      <c r="G628" s="48">
        <v>298100</v>
      </c>
      <c r="H628" s="47">
        <v>12.51</v>
      </c>
      <c r="I628" s="51">
        <f t="shared" si="71"/>
        <v>0.91581259150805272</v>
      </c>
      <c r="J628" s="51">
        <f t="shared" ca="1" si="72"/>
        <v>1</v>
      </c>
      <c r="K628" s="47">
        <f t="shared" si="73"/>
        <v>12.23</v>
      </c>
      <c r="L628" s="47">
        <f t="shared" si="74"/>
        <v>12.56</v>
      </c>
      <c r="M628" s="47">
        <f t="shared" si="75"/>
        <v>12.17</v>
      </c>
      <c r="N628" s="47">
        <f t="shared" si="76"/>
        <v>12.51</v>
      </c>
      <c r="O628" s="48">
        <f t="shared" ca="1" si="77"/>
        <v>298100</v>
      </c>
    </row>
    <row r="629" spans="1:15" x14ac:dyDescent="0.25">
      <c r="A629">
        <v>614</v>
      </c>
      <c r="B629" s="84">
        <v>41122</v>
      </c>
      <c r="C629" s="47">
        <v>13.94</v>
      </c>
      <c r="D629" s="47">
        <v>14.06</v>
      </c>
      <c r="E629" s="47">
        <v>13.54</v>
      </c>
      <c r="F629" s="47">
        <v>13.54</v>
      </c>
      <c r="G629" s="48">
        <v>236500</v>
      </c>
      <c r="H629" s="47">
        <v>12.4</v>
      </c>
      <c r="I629" s="51">
        <f t="shared" si="71"/>
        <v>0.91580502215657322</v>
      </c>
      <c r="J629" s="51">
        <f t="shared" ca="1" si="72"/>
        <v>1</v>
      </c>
      <c r="K629" s="47">
        <f t="shared" si="73"/>
        <v>12.77</v>
      </c>
      <c r="L629" s="47">
        <f t="shared" si="74"/>
        <v>12.88</v>
      </c>
      <c r="M629" s="47">
        <f t="shared" si="75"/>
        <v>12.4</v>
      </c>
      <c r="N629" s="47">
        <f t="shared" si="76"/>
        <v>12.4</v>
      </c>
      <c r="O629" s="48">
        <f t="shared" ca="1" si="77"/>
        <v>236500</v>
      </c>
    </row>
    <row r="630" spans="1:15" x14ac:dyDescent="0.25">
      <c r="A630">
        <v>615</v>
      </c>
      <c r="B630" s="84">
        <v>41121</v>
      </c>
      <c r="C630" s="47">
        <v>14</v>
      </c>
      <c r="D630" s="47">
        <v>14.05</v>
      </c>
      <c r="E630" s="47">
        <v>13.88</v>
      </c>
      <c r="F630" s="47">
        <v>13.9</v>
      </c>
      <c r="G630" s="48">
        <v>323900</v>
      </c>
      <c r="H630" s="47">
        <v>12.73</v>
      </c>
      <c r="I630" s="51">
        <f t="shared" si="71"/>
        <v>0.91582733812949646</v>
      </c>
      <c r="J630" s="51">
        <f t="shared" ca="1" si="72"/>
        <v>1</v>
      </c>
      <c r="K630" s="47">
        <f t="shared" si="73"/>
        <v>12.82</v>
      </c>
      <c r="L630" s="47">
        <f t="shared" si="74"/>
        <v>12.87</v>
      </c>
      <c r="M630" s="47">
        <f t="shared" si="75"/>
        <v>12.71</v>
      </c>
      <c r="N630" s="47">
        <f t="shared" si="76"/>
        <v>12.73</v>
      </c>
      <c r="O630" s="48">
        <f t="shared" ca="1" si="77"/>
        <v>323900</v>
      </c>
    </row>
    <row r="631" spans="1:15" x14ac:dyDescent="0.25">
      <c r="A631">
        <v>616</v>
      </c>
      <c r="B631" s="84">
        <v>41120</v>
      </c>
      <c r="C631" s="47">
        <v>14.2</v>
      </c>
      <c r="D631" s="47">
        <v>14.23</v>
      </c>
      <c r="E631" s="47">
        <v>13.98</v>
      </c>
      <c r="F631" s="47">
        <v>14</v>
      </c>
      <c r="G631" s="48">
        <v>266200</v>
      </c>
      <c r="H631" s="47">
        <v>12.82</v>
      </c>
      <c r="I631" s="51">
        <f t="shared" si="71"/>
        <v>0.9157142857142857</v>
      </c>
      <c r="J631" s="51">
        <f t="shared" ca="1" si="72"/>
        <v>1</v>
      </c>
      <c r="K631" s="47">
        <f t="shared" si="73"/>
        <v>13</v>
      </c>
      <c r="L631" s="47">
        <f t="shared" si="74"/>
        <v>13.03</v>
      </c>
      <c r="M631" s="47">
        <f t="shared" si="75"/>
        <v>12.8</v>
      </c>
      <c r="N631" s="47">
        <f t="shared" si="76"/>
        <v>12.82</v>
      </c>
      <c r="O631" s="48">
        <f t="shared" ca="1" si="77"/>
        <v>266200</v>
      </c>
    </row>
    <row r="632" spans="1:15" x14ac:dyDescent="0.25">
      <c r="A632">
        <v>617</v>
      </c>
      <c r="B632" s="84">
        <v>41117</v>
      </c>
      <c r="C632" s="47">
        <v>13.78</v>
      </c>
      <c r="D632" s="47">
        <v>14.19</v>
      </c>
      <c r="E632" s="47">
        <v>13.76</v>
      </c>
      <c r="F632" s="47">
        <v>14.16</v>
      </c>
      <c r="G632" s="48">
        <v>296800</v>
      </c>
      <c r="H632" s="47">
        <v>12.97</v>
      </c>
      <c r="I632" s="51">
        <f t="shared" si="71"/>
        <v>0.91596045197740117</v>
      </c>
      <c r="J632" s="51">
        <f t="shared" ca="1" si="72"/>
        <v>1</v>
      </c>
      <c r="K632" s="47">
        <f t="shared" si="73"/>
        <v>12.62</v>
      </c>
      <c r="L632" s="47">
        <f t="shared" si="74"/>
        <v>13</v>
      </c>
      <c r="M632" s="47">
        <f t="shared" si="75"/>
        <v>12.6</v>
      </c>
      <c r="N632" s="47">
        <f t="shared" si="76"/>
        <v>12.97</v>
      </c>
      <c r="O632" s="48">
        <f t="shared" ca="1" si="77"/>
        <v>296800</v>
      </c>
    </row>
    <row r="633" spans="1:15" x14ac:dyDescent="0.25">
      <c r="A633">
        <v>618</v>
      </c>
      <c r="B633" s="84">
        <v>41116</v>
      </c>
      <c r="C633" s="47">
        <v>13.9</v>
      </c>
      <c r="D633" s="47">
        <v>13.99</v>
      </c>
      <c r="E633" s="47">
        <v>13.68</v>
      </c>
      <c r="F633" s="47">
        <v>13.69</v>
      </c>
      <c r="G633" s="48">
        <v>430200</v>
      </c>
      <c r="H633" s="47">
        <v>12.54</v>
      </c>
      <c r="I633" s="51">
        <f t="shared" si="71"/>
        <v>0.91599707815924025</v>
      </c>
      <c r="J633" s="51">
        <f t="shared" ca="1" si="72"/>
        <v>1</v>
      </c>
      <c r="K633" s="47">
        <f t="shared" si="73"/>
        <v>12.73</v>
      </c>
      <c r="L633" s="47">
        <f t="shared" si="74"/>
        <v>12.81</v>
      </c>
      <c r="M633" s="47">
        <f t="shared" si="75"/>
        <v>12.53</v>
      </c>
      <c r="N633" s="47">
        <f t="shared" si="76"/>
        <v>12.54</v>
      </c>
      <c r="O633" s="48">
        <f t="shared" ca="1" si="77"/>
        <v>430200</v>
      </c>
    </row>
    <row r="634" spans="1:15" x14ac:dyDescent="0.25">
      <c r="A634">
        <v>619</v>
      </c>
      <c r="B634" s="84">
        <v>41115</v>
      </c>
      <c r="C634" s="47">
        <v>13.78</v>
      </c>
      <c r="D634" s="47">
        <v>13.78</v>
      </c>
      <c r="E634" s="47">
        <v>13.68</v>
      </c>
      <c r="F634" s="47">
        <v>13.74</v>
      </c>
      <c r="G634" s="48">
        <v>505200</v>
      </c>
      <c r="H634" s="47">
        <v>12.59</v>
      </c>
      <c r="I634" s="51">
        <f t="shared" si="71"/>
        <v>0.91630276564774382</v>
      </c>
      <c r="J634" s="51">
        <f t="shared" ca="1" si="72"/>
        <v>1</v>
      </c>
      <c r="K634" s="47">
        <f t="shared" si="73"/>
        <v>12.63</v>
      </c>
      <c r="L634" s="47">
        <f t="shared" si="74"/>
        <v>12.63</v>
      </c>
      <c r="M634" s="47">
        <f t="shared" si="75"/>
        <v>12.54</v>
      </c>
      <c r="N634" s="47">
        <f t="shared" si="76"/>
        <v>12.59</v>
      </c>
      <c r="O634" s="48">
        <f t="shared" ca="1" si="77"/>
        <v>505200</v>
      </c>
    </row>
    <row r="635" spans="1:15" x14ac:dyDescent="0.25">
      <c r="A635">
        <v>620</v>
      </c>
      <c r="B635" s="84">
        <v>41114</v>
      </c>
      <c r="C635" s="47">
        <v>13.68</v>
      </c>
      <c r="D635" s="47">
        <v>13.76</v>
      </c>
      <c r="E635" s="47">
        <v>13.6</v>
      </c>
      <c r="F635" s="47">
        <v>13.71</v>
      </c>
      <c r="G635" s="48">
        <v>449800</v>
      </c>
      <c r="H635" s="47">
        <v>12.56</v>
      </c>
      <c r="I635" s="51">
        <f t="shared" si="71"/>
        <v>0.91611962071480668</v>
      </c>
      <c r="J635" s="51">
        <f t="shared" ca="1" si="72"/>
        <v>1</v>
      </c>
      <c r="K635" s="47">
        <f t="shared" si="73"/>
        <v>12.53</v>
      </c>
      <c r="L635" s="47">
        <f t="shared" si="74"/>
        <v>12.61</v>
      </c>
      <c r="M635" s="47">
        <f t="shared" si="75"/>
        <v>12.46</v>
      </c>
      <c r="N635" s="47">
        <f t="shared" si="76"/>
        <v>12.56</v>
      </c>
      <c r="O635" s="48">
        <f t="shared" ca="1" si="77"/>
        <v>449800</v>
      </c>
    </row>
    <row r="636" spans="1:15" x14ac:dyDescent="0.25">
      <c r="A636">
        <v>621</v>
      </c>
      <c r="B636" s="84">
        <v>41113</v>
      </c>
      <c r="C636" s="47">
        <v>13.53</v>
      </c>
      <c r="D636" s="47">
        <v>13.76</v>
      </c>
      <c r="E636" s="47">
        <v>13.42</v>
      </c>
      <c r="F636" s="47">
        <v>13.7</v>
      </c>
      <c r="G636" s="48">
        <v>474800</v>
      </c>
      <c r="H636" s="47">
        <v>12.55</v>
      </c>
      <c r="I636" s="51">
        <f t="shared" si="71"/>
        <v>0.91605839416058399</v>
      </c>
      <c r="J636" s="51">
        <f t="shared" ca="1" si="72"/>
        <v>1</v>
      </c>
      <c r="K636" s="47">
        <f t="shared" si="73"/>
        <v>12.39</v>
      </c>
      <c r="L636" s="47">
        <f t="shared" si="74"/>
        <v>12.6</v>
      </c>
      <c r="M636" s="47">
        <f t="shared" si="75"/>
        <v>12.29</v>
      </c>
      <c r="N636" s="47">
        <f t="shared" si="76"/>
        <v>12.55</v>
      </c>
      <c r="O636" s="48">
        <f t="shared" ca="1" si="77"/>
        <v>474800</v>
      </c>
    </row>
    <row r="637" spans="1:15" x14ac:dyDescent="0.25">
      <c r="A637">
        <v>622</v>
      </c>
      <c r="B637" s="84">
        <v>41110</v>
      </c>
      <c r="C637" s="47">
        <v>13.78</v>
      </c>
      <c r="D637" s="47">
        <v>13.94</v>
      </c>
      <c r="E637" s="47">
        <v>13.73</v>
      </c>
      <c r="F637" s="47">
        <v>13.74</v>
      </c>
      <c r="G637" s="48">
        <v>688300</v>
      </c>
      <c r="H637" s="47">
        <v>12.59</v>
      </c>
      <c r="I637" s="51">
        <f t="shared" si="71"/>
        <v>0.91630276564774382</v>
      </c>
      <c r="J637" s="51">
        <f t="shared" ca="1" si="72"/>
        <v>1</v>
      </c>
      <c r="K637" s="47">
        <f t="shared" si="73"/>
        <v>12.63</v>
      </c>
      <c r="L637" s="47">
        <f t="shared" si="74"/>
        <v>12.77</v>
      </c>
      <c r="M637" s="47">
        <f t="shared" si="75"/>
        <v>12.58</v>
      </c>
      <c r="N637" s="47">
        <f t="shared" si="76"/>
        <v>12.59</v>
      </c>
      <c r="O637" s="48">
        <f t="shared" ca="1" si="77"/>
        <v>688300</v>
      </c>
    </row>
    <row r="638" spans="1:15" x14ac:dyDescent="0.25">
      <c r="A638">
        <v>623</v>
      </c>
      <c r="B638" s="84">
        <v>41109</v>
      </c>
      <c r="C638" s="47">
        <v>13.92</v>
      </c>
      <c r="D638" s="47">
        <v>13.97</v>
      </c>
      <c r="E638" s="47">
        <v>13.73</v>
      </c>
      <c r="F638" s="47">
        <v>13.79</v>
      </c>
      <c r="G638" s="48">
        <v>336800</v>
      </c>
      <c r="H638" s="47">
        <v>12.63</v>
      </c>
      <c r="I638" s="51">
        <f t="shared" si="71"/>
        <v>0.91588107324147949</v>
      </c>
      <c r="J638" s="51">
        <f t="shared" ca="1" si="72"/>
        <v>1</v>
      </c>
      <c r="K638" s="47">
        <f t="shared" si="73"/>
        <v>12.75</v>
      </c>
      <c r="L638" s="47">
        <f t="shared" si="74"/>
        <v>12.79</v>
      </c>
      <c r="M638" s="47">
        <f t="shared" si="75"/>
        <v>12.58</v>
      </c>
      <c r="N638" s="47">
        <f t="shared" si="76"/>
        <v>12.63</v>
      </c>
      <c r="O638" s="48">
        <f t="shared" ca="1" si="77"/>
        <v>336800</v>
      </c>
    </row>
    <row r="639" spans="1:15" x14ac:dyDescent="0.25">
      <c r="A639">
        <v>624</v>
      </c>
      <c r="B639" s="84">
        <v>41108</v>
      </c>
      <c r="C639" s="47">
        <v>13.76</v>
      </c>
      <c r="D639" s="47">
        <v>13.96</v>
      </c>
      <c r="E639" s="47">
        <v>13.75</v>
      </c>
      <c r="F639" s="47">
        <v>13.94</v>
      </c>
      <c r="G639" s="48">
        <v>384100</v>
      </c>
      <c r="H639" s="47">
        <v>12.77</v>
      </c>
      <c r="I639" s="51">
        <f t="shared" si="71"/>
        <v>0.9160688665710186</v>
      </c>
      <c r="J639" s="51">
        <f t="shared" ca="1" si="72"/>
        <v>1</v>
      </c>
      <c r="K639" s="47">
        <f t="shared" si="73"/>
        <v>12.61</v>
      </c>
      <c r="L639" s="47">
        <f t="shared" si="74"/>
        <v>12.79</v>
      </c>
      <c r="M639" s="47">
        <f t="shared" si="75"/>
        <v>12.6</v>
      </c>
      <c r="N639" s="47">
        <f t="shared" si="76"/>
        <v>12.77</v>
      </c>
      <c r="O639" s="48">
        <f t="shared" ca="1" si="77"/>
        <v>384100</v>
      </c>
    </row>
    <row r="640" spans="1:15" x14ac:dyDescent="0.25">
      <c r="A640">
        <v>625</v>
      </c>
      <c r="B640" s="84">
        <v>41107</v>
      </c>
      <c r="C640" s="47">
        <v>13.78</v>
      </c>
      <c r="D640" s="47">
        <v>13.86</v>
      </c>
      <c r="E640" s="47">
        <v>13.59</v>
      </c>
      <c r="F640" s="47">
        <v>13.77</v>
      </c>
      <c r="G640" s="48">
        <v>532500</v>
      </c>
      <c r="H640" s="47">
        <v>12.61</v>
      </c>
      <c r="I640" s="51">
        <f t="shared" si="71"/>
        <v>0.91575889615105299</v>
      </c>
      <c r="J640" s="51">
        <f t="shared" ca="1" si="72"/>
        <v>1</v>
      </c>
      <c r="K640" s="47">
        <f t="shared" si="73"/>
        <v>12.62</v>
      </c>
      <c r="L640" s="47">
        <f t="shared" si="74"/>
        <v>12.69</v>
      </c>
      <c r="M640" s="47">
        <f t="shared" si="75"/>
        <v>12.45</v>
      </c>
      <c r="N640" s="47">
        <f t="shared" si="76"/>
        <v>12.61</v>
      </c>
      <c r="O640" s="48">
        <f t="shared" ca="1" si="77"/>
        <v>532500</v>
      </c>
    </row>
    <row r="641" spans="1:15" x14ac:dyDescent="0.25">
      <c r="A641">
        <v>626</v>
      </c>
      <c r="B641" s="84">
        <v>41106</v>
      </c>
      <c r="C641" s="47">
        <v>13.88</v>
      </c>
      <c r="D641" s="47">
        <v>13.94</v>
      </c>
      <c r="E641" s="47">
        <v>13.51</v>
      </c>
      <c r="F641" s="47">
        <v>13.76</v>
      </c>
      <c r="G641" s="48">
        <v>898100</v>
      </c>
      <c r="H641" s="47">
        <v>12.6</v>
      </c>
      <c r="I641" s="51">
        <f t="shared" si="71"/>
        <v>0.91569767441860461</v>
      </c>
      <c r="J641" s="51">
        <f t="shared" ca="1" si="72"/>
        <v>1</v>
      </c>
      <c r="K641" s="47">
        <f t="shared" si="73"/>
        <v>12.71</v>
      </c>
      <c r="L641" s="47">
        <f t="shared" si="74"/>
        <v>12.76</v>
      </c>
      <c r="M641" s="47">
        <f t="shared" si="75"/>
        <v>12.37</v>
      </c>
      <c r="N641" s="47">
        <f t="shared" si="76"/>
        <v>12.6</v>
      </c>
      <c r="O641" s="48">
        <f t="shared" ca="1" si="77"/>
        <v>898100</v>
      </c>
    </row>
    <row r="642" spans="1:15" x14ac:dyDescent="0.25">
      <c r="A642">
        <v>627</v>
      </c>
      <c r="B642" s="84">
        <v>41103</v>
      </c>
      <c r="C642" s="47">
        <v>14.18</v>
      </c>
      <c r="D642" s="47">
        <v>14.37</v>
      </c>
      <c r="E642" s="47">
        <v>14.16</v>
      </c>
      <c r="F642" s="47">
        <v>14.2</v>
      </c>
      <c r="G642" s="48">
        <v>332600</v>
      </c>
      <c r="H642" s="47">
        <v>13.01</v>
      </c>
      <c r="I642" s="51">
        <f t="shared" si="71"/>
        <v>0.91619718309859155</v>
      </c>
      <c r="J642" s="51">
        <f t="shared" ca="1" si="72"/>
        <v>1</v>
      </c>
      <c r="K642" s="47">
        <f t="shared" si="73"/>
        <v>12.99</v>
      </c>
      <c r="L642" s="47">
        <f t="shared" si="74"/>
        <v>13.17</v>
      </c>
      <c r="M642" s="47">
        <f t="shared" si="75"/>
        <v>12.97</v>
      </c>
      <c r="N642" s="47">
        <f t="shared" si="76"/>
        <v>13.01</v>
      </c>
      <c r="O642" s="48">
        <f t="shared" ca="1" si="77"/>
        <v>332600</v>
      </c>
    </row>
    <row r="643" spans="1:15" x14ac:dyDescent="0.25">
      <c r="A643">
        <v>628</v>
      </c>
      <c r="B643" s="84">
        <v>41102</v>
      </c>
      <c r="C643" s="47">
        <v>13.96</v>
      </c>
      <c r="D643" s="47">
        <v>14.26</v>
      </c>
      <c r="E643" s="47">
        <v>13.86</v>
      </c>
      <c r="F643" s="47">
        <v>14.19</v>
      </c>
      <c r="G643" s="48">
        <v>212900</v>
      </c>
      <c r="H643" s="47">
        <v>13</v>
      </c>
      <c r="I643" s="51">
        <f t="shared" si="71"/>
        <v>0.91613812544045103</v>
      </c>
      <c r="J643" s="51">
        <f t="shared" ca="1" si="72"/>
        <v>1</v>
      </c>
      <c r="K643" s="47">
        <f t="shared" si="73"/>
        <v>12.79</v>
      </c>
      <c r="L643" s="47">
        <f t="shared" si="74"/>
        <v>13.06</v>
      </c>
      <c r="M643" s="47">
        <f t="shared" si="75"/>
        <v>12.7</v>
      </c>
      <c r="N643" s="47">
        <f t="shared" si="76"/>
        <v>13</v>
      </c>
      <c r="O643" s="48">
        <f t="shared" ca="1" si="77"/>
        <v>212900</v>
      </c>
    </row>
    <row r="644" spans="1:15" x14ac:dyDescent="0.25">
      <c r="A644">
        <v>629</v>
      </c>
      <c r="B644" s="84">
        <v>41101</v>
      </c>
      <c r="C644" s="47">
        <v>14.12</v>
      </c>
      <c r="D644" s="47">
        <v>14.24</v>
      </c>
      <c r="E644" s="47">
        <v>13.88</v>
      </c>
      <c r="F644" s="47">
        <v>14.07</v>
      </c>
      <c r="G644" s="48">
        <v>257900</v>
      </c>
      <c r="H644" s="47">
        <v>12.89</v>
      </c>
      <c r="I644" s="51">
        <f t="shared" si="71"/>
        <v>0.91613361762615497</v>
      </c>
      <c r="J644" s="51">
        <f t="shared" ca="1" si="72"/>
        <v>1</v>
      </c>
      <c r="K644" s="47">
        <f t="shared" si="73"/>
        <v>12.94</v>
      </c>
      <c r="L644" s="47">
        <f t="shared" si="74"/>
        <v>13.05</v>
      </c>
      <c r="M644" s="47">
        <f t="shared" si="75"/>
        <v>12.72</v>
      </c>
      <c r="N644" s="47">
        <f t="shared" si="76"/>
        <v>12.89</v>
      </c>
      <c r="O644" s="48">
        <f t="shared" ca="1" si="77"/>
        <v>257900</v>
      </c>
    </row>
    <row r="645" spans="1:15" x14ac:dyDescent="0.25">
      <c r="A645">
        <v>630</v>
      </c>
      <c r="B645" s="84">
        <v>41100</v>
      </c>
      <c r="C645" s="47">
        <v>14.45</v>
      </c>
      <c r="D645" s="47">
        <v>14.54</v>
      </c>
      <c r="E645" s="47">
        <v>14.06</v>
      </c>
      <c r="F645" s="47">
        <v>14.11</v>
      </c>
      <c r="G645" s="48">
        <v>293400</v>
      </c>
      <c r="H645" s="47">
        <v>12.92</v>
      </c>
      <c r="I645" s="51">
        <f t="shared" si="71"/>
        <v>0.9156626506024097</v>
      </c>
      <c r="J645" s="51">
        <f t="shared" ca="1" si="72"/>
        <v>1</v>
      </c>
      <c r="K645" s="47">
        <f t="shared" si="73"/>
        <v>13.23</v>
      </c>
      <c r="L645" s="47">
        <f t="shared" si="74"/>
        <v>13.31</v>
      </c>
      <c r="M645" s="47">
        <f t="shared" si="75"/>
        <v>12.87</v>
      </c>
      <c r="N645" s="47">
        <f t="shared" si="76"/>
        <v>12.92</v>
      </c>
      <c r="O645" s="48">
        <f t="shared" ca="1" si="77"/>
        <v>293400</v>
      </c>
    </row>
    <row r="646" spans="1:15" x14ac:dyDescent="0.25">
      <c r="A646">
        <v>631</v>
      </c>
      <c r="B646" s="84">
        <v>41099</v>
      </c>
      <c r="C646" s="47">
        <v>14.38</v>
      </c>
      <c r="D646" s="47">
        <v>14.39</v>
      </c>
      <c r="E646" s="47">
        <v>14.17</v>
      </c>
      <c r="F646" s="47">
        <v>14.35</v>
      </c>
      <c r="G646" s="48">
        <v>411100</v>
      </c>
      <c r="H646" s="47">
        <v>13.14</v>
      </c>
      <c r="I646" s="51">
        <f t="shared" si="71"/>
        <v>0.91567944250871092</v>
      </c>
      <c r="J646" s="51">
        <f t="shared" ca="1" si="72"/>
        <v>1</v>
      </c>
      <c r="K646" s="47">
        <f t="shared" si="73"/>
        <v>13.17</v>
      </c>
      <c r="L646" s="47">
        <f t="shared" si="74"/>
        <v>13.18</v>
      </c>
      <c r="M646" s="47">
        <f t="shared" si="75"/>
        <v>12.98</v>
      </c>
      <c r="N646" s="47">
        <f t="shared" si="76"/>
        <v>13.14</v>
      </c>
      <c r="O646" s="48">
        <f t="shared" ca="1" si="77"/>
        <v>411100</v>
      </c>
    </row>
    <row r="647" spans="1:15" x14ac:dyDescent="0.25">
      <c r="A647">
        <v>632</v>
      </c>
      <c r="B647" s="84">
        <v>41096</v>
      </c>
      <c r="C647" s="47">
        <v>14.51</v>
      </c>
      <c r="D647" s="47">
        <v>14.61</v>
      </c>
      <c r="E647" s="47">
        <v>14.31</v>
      </c>
      <c r="F647" s="47">
        <v>14.36</v>
      </c>
      <c r="G647" s="48">
        <v>233600</v>
      </c>
      <c r="H647" s="47">
        <v>13.15</v>
      </c>
      <c r="I647" s="51">
        <f t="shared" si="71"/>
        <v>0.91573816155988863</v>
      </c>
      <c r="J647" s="51">
        <f t="shared" ca="1" si="72"/>
        <v>1</v>
      </c>
      <c r="K647" s="47">
        <f t="shared" si="73"/>
        <v>13.29</v>
      </c>
      <c r="L647" s="47">
        <f t="shared" si="74"/>
        <v>13.38</v>
      </c>
      <c r="M647" s="47">
        <f t="shared" si="75"/>
        <v>13.1</v>
      </c>
      <c r="N647" s="47">
        <f t="shared" si="76"/>
        <v>13.15</v>
      </c>
      <c r="O647" s="48">
        <f t="shared" ca="1" si="77"/>
        <v>233600</v>
      </c>
    </row>
    <row r="648" spans="1:15" x14ac:dyDescent="0.25">
      <c r="A648">
        <v>633</v>
      </c>
      <c r="B648" s="84">
        <v>41095</v>
      </c>
      <c r="C648" s="47">
        <v>14.48</v>
      </c>
      <c r="D648" s="47">
        <v>14.71</v>
      </c>
      <c r="E648" s="47">
        <v>14.43</v>
      </c>
      <c r="F648" s="47">
        <v>14.64</v>
      </c>
      <c r="G648" s="48">
        <v>207300</v>
      </c>
      <c r="H648" s="47">
        <v>13.41</v>
      </c>
      <c r="I648" s="51">
        <f t="shared" si="71"/>
        <v>0.91598360655737698</v>
      </c>
      <c r="J648" s="51">
        <f t="shared" ca="1" si="72"/>
        <v>1</v>
      </c>
      <c r="K648" s="47">
        <f t="shared" si="73"/>
        <v>13.26</v>
      </c>
      <c r="L648" s="47">
        <f t="shared" si="74"/>
        <v>13.47</v>
      </c>
      <c r="M648" s="47">
        <f t="shared" si="75"/>
        <v>13.22</v>
      </c>
      <c r="N648" s="47">
        <f t="shared" si="76"/>
        <v>13.41</v>
      </c>
      <c r="O648" s="48">
        <f t="shared" ca="1" si="77"/>
        <v>207300</v>
      </c>
    </row>
    <row r="649" spans="1:15" x14ac:dyDescent="0.25">
      <c r="A649">
        <v>634</v>
      </c>
      <c r="B649" s="84">
        <v>41093</v>
      </c>
      <c r="C649" s="47">
        <v>14.42</v>
      </c>
      <c r="D649" s="47">
        <v>14.53</v>
      </c>
      <c r="E649" s="47">
        <v>14.34</v>
      </c>
      <c r="F649" s="47">
        <v>14.49</v>
      </c>
      <c r="G649" s="48">
        <v>245700</v>
      </c>
      <c r="H649" s="47">
        <v>13.27</v>
      </c>
      <c r="I649" s="51">
        <f t="shared" si="71"/>
        <v>0.91580400276052443</v>
      </c>
      <c r="J649" s="51">
        <f t="shared" ca="1" si="72"/>
        <v>1</v>
      </c>
      <c r="K649" s="47">
        <f t="shared" si="73"/>
        <v>13.21</v>
      </c>
      <c r="L649" s="47">
        <f t="shared" si="74"/>
        <v>13.31</v>
      </c>
      <c r="M649" s="47">
        <f t="shared" si="75"/>
        <v>13.13</v>
      </c>
      <c r="N649" s="47">
        <f t="shared" si="76"/>
        <v>13.27</v>
      </c>
      <c r="O649" s="48">
        <f t="shared" ca="1" si="77"/>
        <v>245700</v>
      </c>
    </row>
    <row r="650" spans="1:15" x14ac:dyDescent="0.25">
      <c r="A650">
        <v>635</v>
      </c>
      <c r="B650" s="84">
        <v>41092</v>
      </c>
      <c r="C650" s="47">
        <v>14.4</v>
      </c>
      <c r="D650" s="47">
        <v>14.48</v>
      </c>
      <c r="E650" s="47">
        <v>14.19</v>
      </c>
      <c r="F650" s="47">
        <v>14.32</v>
      </c>
      <c r="G650" s="48">
        <v>444300</v>
      </c>
      <c r="H650" s="47">
        <v>13.12</v>
      </c>
      <c r="I650" s="51">
        <f t="shared" si="71"/>
        <v>0.91620111731843568</v>
      </c>
      <c r="J650" s="51">
        <f t="shared" ca="1" si="72"/>
        <v>1</v>
      </c>
      <c r="K650" s="47">
        <f t="shared" si="73"/>
        <v>13.19</v>
      </c>
      <c r="L650" s="47">
        <f t="shared" si="74"/>
        <v>13.27</v>
      </c>
      <c r="M650" s="47">
        <f t="shared" si="75"/>
        <v>13</v>
      </c>
      <c r="N650" s="47">
        <f t="shared" si="76"/>
        <v>13.12</v>
      </c>
      <c r="O650" s="48">
        <f t="shared" ca="1" si="77"/>
        <v>444300</v>
      </c>
    </row>
    <row r="651" spans="1:15" x14ac:dyDescent="0.25">
      <c r="A651">
        <v>636</v>
      </c>
      <c r="B651" s="84">
        <v>41089</v>
      </c>
      <c r="C651" s="47">
        <v>14.19</v>
      </c>
      <c r="D651" s="47">
        <v>14.34</v>
      </c>
      <c r="E651" s="47">
        <v>14.08</v>
      </c>
      <c r="F651" s="47">
        <v>14.31</v>
      </c>
      <c r="G651" s="48">
        <v>281800</v>
      </c>
      <c r="H651" s="47">
        <v>13.11</v>
      </c>
      <c r="I651" s="51">
        <f t="shared" si="71"/>
        <v>0.9161425576519916</v>
      </c>
      <c r="J651" s="51">
        <f t="shared" ca="1" si="72"/>
        <v>1</v>
      </c>
      <c r="K651" s="47">
        <f t="shared" si="73"/>
        <v>13</v>
      </c>
      <c r="L651" s="47">
        <f t="shared" si="74"/>
        <v>13.14</v>
      </c>
      <c r="M651" s="47">
        <f t="shared" si="75"/>
        <v>12.9</v>
      </c>
      <c r="N651" s="47">
        <f t="shared" si="76"/>
        <v>13.11</v>
      </c>
      <c r="O651" s="48">
        <f t="shared" ca="1" si="77"/>
        <v>281800</v>
      </c>
    </row>
    <row r="652" spans="1:15" x14ac:dyDescent="0.25">
      <c r="A652">
        <v>637</v>
      </c>
      <c r="B652" s="84">
        <v>41088</v>
      </c>
      <c r="C652" s="47">
        <v>13.6</v>
      </c>
      <c r="D652" s="47">
        <v>13.97</v>
      </c>
      <c r="E652" s="47">
        <v>13.5</v>
      </c>
      <c r="F652" s="47">
        <v>13.96</v>
      </c>
      <c r="G652" s="48">
        <v>292600</v>
      </c>
      <c r="H652" s="47">
        <v>12.79</v>
      </c>
      <c r="I652" s="51">
        <f t="shared" si="71"/>
        <v>0.91618911174785089</v>
      </c>
      <c r="J652" s="51">
        <f t="shared" ca="1" si="72"/>
        <v>1</v>
      </c>
      <c r="K652" s="47">
        <f t="shared" si="73"/>
        <v>12.46</v>
      </c>
      <c r="L652" s="47">
        <f t="shared" si="74"/>
        <v>12.8</v>
      </c>
      <c r="M652" s="47">
        <f t="shared" si="75"/>
        <v>12.37</v>
      </c>
      <c r="N652" s="47">
        <f t="shared" si="76"/>
        <v>12.79</v>
      </c>
      <c r="O652" s="48">
        <f t="shared" ca="1" si="77"/>
        <v>292600</v>
      </c>
    </row>
    <row r="653" spans="1:15" x14ac:dyDescent="0.25">
      <c r="A653">
        <v>638</v>
      </c>
      <c r="B653" s="84">
        <v>41087</v>
      </c>
      <c r="C653" s="47">
        <v>13.69</v>
      </c>
      <c r="D653" s="47">
        <v>13.77</v>
      </c>
      <c r="E653" s="47">
        <v>13.64</v>
      </c>
      <c r="F653" s="47">
        <v>13.7</v>
      </c>
      <c r="G653" s="48">
        <v>342700</v>
      </c>
      <c r="H653" s="47">
        <v>12.55</v>
      </c>
      <c r="I653" s="51">
        <f t="shared" si="71"/>
        <v>0.91605839416058399</v>
      </c>
      <c r="J653" s="51">
        <f t="shared" ca="1" si="72"/>
        <v>1</v>
      </c>
      <c r="K653" s="47">
        <f t="shared" si="73"/>
        <v>12.54</v>
      </c>
      <c r="L653" s="47">
        <f t="shared" si="74"/>
        <v>12.61</v>
      </c>
      <c r="M653" s="47">
        <f t="shared" si="75"/>
        <v>12.5</v>
      </c>
      <c r="N653" s="47">
        <f t="shared" si="76"/>
        <v>12.55</v>
      </c>
      <c r="O653" s="48">
        <f t="shared" ca="1" si="77"/>
        <v>342700</v>
      </c>
    </row>
    <row r="654" spans="1:15" x14ac:dyDescent="0.25">
      <c r="A654">
        <v>639</v>
      </c>
      <c r="B654" s="84">
        <v>41086</v>
      </c>
      <c r="C654" s="47">
        <v>13.68</v>
      </c>
      <c r="D654" s="47">
        <v>13.79</v>
      </c>
      <c r="E654" s="47">
        <v>13.55</v>
      </c>
      <c r="F654" s="47">
        <v>13.69</v>
      </c>
      <c r="G654" s="48">
        <v>445600</v>
      </c>
      <c r="H654" s="47">
        <v>12.54</v>
      </c>
      <c r="I654" s="51">
        <f t="shared" si="71"/>
        <v>0.91599707815924025</v>
      </c>
      <c r="J654" s="51">
        <f t="shared" ca="1" si="72"/>
        <v>1</v>
      </c>
      <c r="K654" s="47">
        <f t="shared" si="73"/>
        <v>12.53</v>
      </c>
      <c r="L654" s="47">
        <f t="shared" si="74"/>
        <v>12.63</v>
      </c>
      <c r="M654" s="47">
        <f t="shared" si="75"/>
        <v>12.41</v>
      </c>
      <c r="N654" s="47">
        <f t="shared" si="76"/>
        <v>12.54</v>
      </c>
      <c r="O654" s="48">
        <f t="shared" ca="1" si="77"/>
        <v>445600</v>
      </c>
    </row>
    <row r="655" spans="1:15" x14ac:dyDescent="0.25">
      <c r="A655">
        <v>640</v>
      </c>
      <c r="B655" s="84">
        <v>41085</v>
      </c>
      <c r="C655" s="47">
        <v>13.7</v>
      </c>
      <c r="D655" s="47">
        <v>13.87</v>
      </c>
      <c r="E655" s="47">
        <v>13.53</v>
      </c>
      <c r="F655" s="47">
        <v>13.69</v>
      </c>
      <c r="G655" s="48">
        <v>294100</v>
      </c>
      <c r="H655" s="47">
        <v>12.54</v>
      </c>
      <c r="I655" s="51">
        <f t="shared" si="71"/>
        <v>0.91599707815924025</v>
      </c>
      <c r="J655" s="51">
        <f t="shared" ca="1" si="72"/>
        <v>1</v>
      </c>
      <c r="K655" s="47">
        <f t="shared" si="73"/>
        <v>12.55</v>
      </c>
      <c r="L655" s="47">
        <f t="shared" si="74"/>
        <v>12.7</v>
      </c>
      <c r="M655" s="47">
        <f t="shared" si="75"/>
        <v>12.39</v>
      </c>
      <c r="N655" s="47">
        <f t="shared" si="76"/>
        <v>12.54</v>
      </c>
      <c r="O655" s="48">
        <f t="shared" ca="1" si="77"/>
        <v>294100</v>
      </c>
    </row>
    <row r="656" spans="1:15" x14ac:dyDescent="0.25">
      <c r="A656">
        <v>641</v>
      </c>
      <c r="B656" s="84">
        <v>41082</v>
      </c>
      <c r="C656" s="47">
        <v>13.99</v>
      </c>
      <c r="D656" s="47">
        <v>14.03</v>
      </c>
      <c r="E656" s="47">
        <v>13.73</v>
      </c>
      <c r="F656" s="47">
        <v>13.89</v>
      </c>
      <c r="G656" s="48">
        <v>665800</v>
      </c>
      <c r="H656" s="47">
        <v>12.72</v>
      </c>
      <c r="I656" s="51">
        <f t="shared" si="71"/>
        <v>0.91576673866090719</v>
      </c>
      <c r="J656" s="51">
        <f t="shared" ca="1" si="72"/>
        <v>1</v>
      </c>
      <c r="K656" s="47">
        <f t="shared" si="73"/>
        <v>12.81</v>
      </c>
      <c r="L656" s="47">
        <f t="shared" si="74"/>
        <v>12.85</v>
      </c>
      <c r="M656" s="47">
        <f t="shared" si="75"/>
        <v>12.57</v>
      </c>
      <c r="N656" s="47">
        <f t="shared" si="76"/>
        <v>12.72</v>
      </c>
      <c r="O656" s="48">
        <f t="shared" ca="1" si="77"/>
        <v>665800</v>
      </c>
    </row>
    <row r="657" spans="1:15" x14ac:dyDescent="0.25">
      <c r="A657">
        <v>642</v>
      </c>
      <c r="B657" s="84">
        <v>41081</v>
      </c>
      <c r="C657" s="47">
        <v>14.38</v>
      </c>
      <c r="D657" s="47">
        <v>14.43</v>
      </c>
      <c r="E657" s="47">
        <v>13.96</v>
      </c>
      <c r="F657" s="47">
        <v>13.97</v>
      </c>
      <c r="G657" s="48">
        <v>299800</v>
      </c>
      <c r="H657" s="47">
        <v>12.8</v>
      </c>
      <c r="I657" s="51">
        <f t="shared" ref="I657:I720" si="78">H657/F657</f>
        <v>0.9162491052254832</v>
      </c>
      <c r="J657" s="51">
        <f t="shared" ref="J657:J720" ca="1" si="79">INDEX(OFFSET($T$15,0,0,$S$13+1,1),MATCH(B657,OFFSET($Q$15,0,0,$S$13+1,1),-1))</f>
        <v>1</v>
      </c>
      <c r="K657" s="47">
        <f t="shared" ref="K657:K720" si="80">ROUND($I657*C657,2)</f>
        <v>13.18</v>
      </c>
      <c r="L657" s="47">
        <f t="shared" ref="L657:L720" si="81">ROUND($I657*D657,2)</f>
        <v>13.22</v>
      </c>
      <c r="M657" s="47">
        <f t="shared" ref="M657:M720" si="82">ROUND($I657*E657,2)</f>
        <v>12.79</v>
      </c>
      <c r="N657" s="47">
        <f t="shared" ref="N657:N720" si="83">ROUND($I657*F657,2)</f>
        <v>12.8</v>
      </c>
      <c r="O657" s="48">
        <f t="shared" ref="O657:O720" ca="1" si="84">G657*J657</f>
        <v>299800</v>
      </c>
    </row>
    <row r="658" spans="1:15" x14ac:dyDescent="0.25">
      <c r="A658">
        <v>643</v>
      </c>
      <c r="B658" s="84">
        <v>41080</v>
      </c>
      <c r="C658" s="47">
        <v>14.58</v>
      </c>
      <c r="D658" s="47">
        <v>14.6</v>
      </c>
      <c r="E658" s="47">
        <v>14.36</v>
      </c>
      <c r="F658" s="47">
        <v>14.4</v>
      </c>
      <c r="G658" s="48">
        <v>124800</v>
      </c>
      <c r="H658" s="47">
        <v>13.19</v>
      </c>
      <c r="I658" s="51">
        <f t="shared" si="78"/>
        <v>0.91597222222222219</v>
      </c>
      <c r="J658" s="51">
        <f t="shared" ca="1" si="79"/>
        <v>1</v>
      </c>
      <c r="K658" s="47">
        <f t="shared" si="80"/>
        <v>13.35</v>
      </c>
      <c r="L658" s="47">
        <f t="shared" si="81"/>
        <v>13.37</v>
      </c>
      <c r="M658" s="47">
        <f t="shared" si="82"/>
        <v>13.15</v>
      </c>
      <c r="N658" s="47">
        <f t="shared" si="83"/>
        <v>13.19</v>
      </c>
      <c r="O658" s="48">
        <f t="shared" ca="1" si="84"/>
        <v>124800</v>
      </c>
    </row>
    <row r="659" spans="1:15" x14ac:dyDescent="0.25">
      <c r="A659">
        <v>644</v>
      </c>
      <c r="B659" s="84">
        <v>41079</v>
      </c>
      <c r="C659" s="47">
        <v>14.36</v>
      </c>
      <c r="D659" s="47">
        <v>14.66</v>
      </c>
      <c r="E659" s="47">
        <v>14.36</v>
      </c>
      <c r="F659" s="47">
        <v>14.61</v>
      </c>
      <c r="G659" s="48">
        <v>243100</v>
      </c>
      <c r="H659" s="47">
        <v>13.38</v>
      </c>
      <c r="I659" s="51">
        <f t="shared" si="78"/>
        <v>0.91581108829568802</v>
      </c>
      <c r="J659" s="51">
        <f t="shared" ca="1" si="79"/>
        <v>1</v>
      </c>
      <c r="K659" s="47">
        <f t="shared" si="80"/>
        <v>13.15</v>
      </c>
      <c r="L659" s="47">
        <f t="shared" si="81"/>
        <v>13.43</v>
      </c>
      <c r="M659" s="47">
        <f t="shared" si="82"/>
        <v>13.15</v>
      </c>
      <c r="N659" s="47">
        <f t="shared" si="83"/>
        <v>13.38</v>
      </c>
      <c r="O659" s="48">
        <f t="shared" ca="1" si="84"/>
        <v>243100</v>
      </c>
    </row>
    <row r="660" spans="1:15" x14ac:dyDescent="0.25">
      <c r="A660">
        <v>645</v>
      </c>
      <c r="B660" s="84">
        <v>41078</v>
      </c>
      <c r="C660" s="47">
        <v>14.09</v>
      </c>
      <c r="D660" s="47">
        <v>14.4</v>
      </c>
      <c r="E660" s="47">
        <v>14.05</v>
      </c>
      <c r="F660" s="47">
        <v>14.35</v>
      </c>
      <c r="G660" s="48">
        <v>370900</v>
      </c>
      <c r="H660" s="47">
        <v>13.14</v>
      </c>
      <c r="I660" s="51">
        <f t="shared" si="78"/>
        <v>0.91567944250871092</v>
      </c>
      <c r="J660" s="51">
        <f t="shared" ca="1" si="79"/>
        <v>1</v>
      </c>
      <c r="K660" s="47">
        <f t="shared" si="80"/>
        <v>12.9</v>
      </c>
      <c r="L660" s="47">
        <f t="shared" si="81"/>
        <v>13.19</v>
      </c>
      <c r="M660" s="47">
        <f t="shared" si="82"/>
        <v>12.87</v>
      </c>
      <c r="N660" s="47">
        <f t="shared" si="83"/>
        <v>13.14</v>
      </c>
      <c r="O660" s="48">
        <f t="shared" ca="1" si="84"/>
        <v>370900</v>
      </c>
    </row>
    <row r="661" spans="1:15" x14ac:dyDescent="0.25">
      <c r="A661">
        <v>646</v>
      </c>
      <c r="B661" s="84">
        <v>41075</v>
      </c>
      <c r="C661" s="47">
        <v>14.17</v>
      </c>
      <c r="D661" s="47">
        <v>14.28</v>
      </c>
      <c r="E661" s="47">
        <v>14.14</v>
      </c>
      <c r="F661" s="47">
        <v>14.18</v>
      </c>
      <c r="G661" s="48">
        <v>513900</v>
      </c>
      <c r="H661" s="47">
        <v>12.99</v>
      </c>
      <c r="I661" s="51">
        <f t="shared" si="78"/>
        <v>0.91607898448519043</v>
      </c>
      <c r="J661" s="51">
        <f t="shared" ca="1" si="79"/>
        <v>1</v>
      </c>
      <c r="K661" s="47">
        <f t="shared" si="80"/>
        <v>12.98</v>
      </c>
      <c r="L661" s="47">
        <f t="shared" si="81"/>
        <v>13.08</v>
      </c>
      <c r="M661" s="47">
        <f t="shared" si="82"/>
        <v>12.95</v>
      </c>
      <c r="N661" s="47">
        <f t="shared" si="83"/>
        <v>12.99</v>
      </c>
      <c r="O661" s="48">
        <f t="shared" ca="1" si="84"/>
        <v>513900</v>
      </c>
    </row>
    <row r="662" spans="1:15" x14ac:dyDescent="0.25">
      <c r="A662">
        <v>647</v>
      </c>
      <c r="B662" s="84">
        <v>41074</v>
      </c>
      <c r="C662" s="47">
        <v>14.04</v>
      </c>
      <c r="D662" s="47">
        <v>14.25</v>
      </c>
      <c r="E662" s="47">
        <v>14</v>
      </c>
      <c r="F662" s="47">
        <v>14.23</v>
      </c>
      <c r="G662" s="48">
        <v>194200</v>
      </c>
      <c r="H662" s="47">
        <v>13.03</v>
      </c>
      <c r="I662" s="51">
        <f t="shared" si="78"/>
        <v>0.91567111735769491</v>
      </c>
      <c r="J662" s="51">
        <f t="shared" ca="1" si="79"/>
        <v>1</v>
      </c>
      <c r="K662" s="47">
        <f t="shared" si="80"/>
        <v>12.86</v>
      </c>
      <c r="L662" s="47">
        <f t="shared" si="81"/>
        <v>13.05</v>
      </c>
      <c r="M662" s="47">
        <f t="shared" si="82"/>
        <v>12.82</v>
      </c>
      <c r="N662" s="47">
        <f t="shared" si="83"/>
        <v>13.03</v>
      </c>
      <c r="O662" s="48">
        <f t="shared" ca="1" si="84"/>
        <v>194200</v>
      </c>
    </row>
    <row r="663" spans="1:15" x14ac:dyDescent="0.25">
      <c r="A663">
        <v>648</v>
      </c>
      <c r="B663" s="84">
        <v>41073</v>
      </c>
      <c r="C663" s="47">
        <v>14.14</v>
      </c>
      <c r="D663" s="47">
        <v>14.32</v>
      </c>
      <c r="E663" s="47">
        <v>14.02</v>
      </c>
      <c r="F663" s="47">
        <v>14.07</v>
      </c>
      <c r="G663" s="48">
        <v>204000</v>
      </c>
      <c r="H663" s="47">
        <v>12.87</v>
      </c>
      <c r="I663" s="51">
        <f t="shared" si="78"/>
        <v>0.91471215351812363</v>
      </c>
      <c r="J663" s="51">
        <f t="shared" ca="1" si="79"/>
        <v>1</v>
      </c>
      <c r="K663" s="47">
        <f t="shared" si="80"/>
        <v>12.93</v>
      </c>
      <c r="L663" s="47">
        <f t="shared" si="81"/>
        <v>13.1</v>
      </c>
      <c r="M663" s="47">
        <f t="shared" si="82"/>
        <v>12.82</v>
      </c>
      <c r="N663" s="47">
        <f t="shared" si="83"/>
        <v>12.87</v>
      </c>
      <c r="O663" s="48">
        <f t="shared" ca="1" si="84"/>
        <v>204000</v>
      </c>
    </row>
    <row r="664" spans="1:15" x14ac:dyDescent="0.25">
      <c r="A664">
        <v>649</v>
      </c>
      <c r="B664" s="84">
        <v>41072</v>
      </c>
      <c r="C664" s="47">
        <v>14.1</v>
      </c>
      <c r="D664" s="47">
        <v>14.26</v>
      </c>
      <c r="E664" s="47">
        <v>13.94</v>
      </c>
      <c r="F664" s="47">
        <v>14.2</v>
      </c>
      <c r="G664" s="48">
        <v>181500</v>
      </c>
      <c r="H664" s="47">
        <v>12.99</v>
      </c>
      <c r="I664" s="51">
        <f t="shared" si="78"/>
        <v>0.91478873239436631</v>
      </c>
      <c r="J664" s="51">
        <f t="shared" ca="1" si="79"/>
        <v>1</v>
      </c>
      <c r="K664" s="47">
        <f t="shared" si="80"/>
        <v>12.9</v>
      </c>
      <c r="L664" s="47">
        <f t="shared" si="81"/>
        <v>13.04</v>
      </c>
      <c r="M664" s="47">
        <f t="shared" si="82"/>
        <v>12.75</v>
      </c>
      <c r="N664" s="47">
        <f t="shared" si="83"/>
        <v>12.99</v>
      </c>
      <c r="O664" s="48">
        <f t="shared" ca="1" si="84"/>
        <v>181500</v>
      </c>
    </row>
    <row r="665" spans="1:15" x14ac:dyDescent="0.25">
      <c r="A665">
        <v>650</v>
      </c>
      <c r="B665" s="84">
        <v>41071</v>
      </c>
      <c r="C665" s="47">
        <v>14.44</v>
      </c>
      <c r="D665" s="47">
        <v>14.47</v>
      </c>
      <c r="E665" s="47">
        <v>14.06</v>
      </c>
      <c r="F665" s="47">
        <v>14.09</v>
      </c>
      <c r="G665" s="48">
        <v>275800</v>
      </c>
      <c r="H665" s="47">
        <v>12.89</v>
      </c>
      <c r="I665" s="51">
        <f t="shared" si="78"/>
        <v>0.91483321504613202</v>
      </c>
      <c r="J665" s="51">
        <f t="shared" ca="1" si="79"/>
        <v>1</v>
      </c>
      <c r="K665" s="47">
        <f t="shared" si="80"/>
        <v>13.21</v>
      </c>
      <c r="L665" s="47">
        <f t="shared" si="81"/>
        <v>13.24</v>
      </c>
      <c r="M665" s="47">
        <f t="shared" si="82"/>
        <v>12.86</v>
      </c>
      <c r="N665" s="47">
        <f t="shared" si="83"/>
        <v>12.89</v>
      </c>
      <c r="O665" s="48">
        <f t="shared" ca="1" si="84"/>
        <v>275800</v>
      </c>
    </row>
    <row r="666" spans="1:15" x14ac:dyDescent="0.25">
      <c r="A666">
        <v>651</v>
      </c>
      <c r="B666" s="84">
        <v>41068</v>
      </c>
      <c r="C666" s="47">
        <v>14.1</v>
      </c>
      <c r="D666" s="47">
        <v>14.42</v>
      </c>
      <c r="E666" s="47">
        <v>14.05</v>
      </c>
      <c r="F666" s="47">
        <v>14.26</v>
      </c>
      <c r="G666" s="48">
        <v>248000</v>
      </c>
      <c r="H666" s="47">
        <v>13.04</v>
      </c>
      <c r="I666" s="51">
        <f t="shared" si="78"/>
        <v>0.91444600280504906</v>
      </c>
      <c r="J666" s="51">
        <f t="shared" ca="1" si="79"/>
        <v>1</v>
      </c>
      <c r="K666" s="47">
        <f t="shared" si="80"/>
        <v>12.89</v>
      </c>
      <c r="L666" s="47">
        <f t="shared" si="81"/>
        <v>13.19</v>
      </c>
      <c r="M666" s="47">
        <f t="shared" si="82"/>
        <v>12.85</v>
      </c>
      <c r="N666" s="47">
        <f t="shared" si="83"/>
        <v>13.04</v>
      </c>
      <c r="O666" s="48">
        <f t="shared" ca="1" si="84"/>
        <v>248000</v>
      </c>
    </row>
    <row r="667" spans="1:15" x14ac:dyDescent="0.25">
      <c r="A667">
        <v>652</v>
      </c>
      <c r="B667" s="84">
        <v>41067</v>
      </c>
      <c r="C667" s="47">
        <v>14.39</v>
      </c>
      <c r="D667" s="47">
        <v>14.46</v>
      </c>
      <c r="E667" s="47">
        <v>14.13</v>
      </c>
      <c r="F667" s="47">
        <v>14.14</v>
      </c>
      <c r="G667" s="48">
        <v>228200</v>
      </c>
      <c r="H667" s="47">
        <v>12.93</v>
      </c>
      <c r="I667" s="51">
        <f t="shared" si="78"/>
        <v>0.91442715700141441</v>
      </c>
      <c r="J667" s="51">
        <f t="shared" ca="1" si="79"/>
        <v>1</v>
      </c>
      <c r="K667" s="47">
        <f t="shared" si="80"/>
        <v>13.16</v>
      </c>
      <c r="L667" s="47">
        <f t="shared" si="81"/>
        <v>13.22</v>
      </c>
      <c r="M667" s="47">
        <f t="shared" si="82"/>
        <v>12.92</v>
      </c>
      <c r="N667" s="47">
        <f t="shared" si="83"/>
        <v>12.93</v>
      </c>
      <c r="O667" s="48">
        <f t="shared" ca="1" si="84"/>
        <v>228200</v>
      </c>
    </row>
    <row r="668" spans="1:15" x14ac:dyDescent="0.25">
      <c r="A668">
        <v>653</v>
      </c>
      <c r="B668" s="84">
        <v>41066</v>
      </c>
      <c r="C668" s="47">
        <v>13.94</v>
      </c>
      <c r="D668" s="47">
        <v>14.24</v>
      </c>
      <c r="E668" s="47">
        <v>13.94</v>
      </c>
      <c r="F668" s="47">
        <v>14.23</v>
      </c>
      <c r="G668" s="48">
        <v>288100</v>
      </c>
      <c r="H668" s="47">
        <v>13.02</v>
      </c>
      <c r="I668" s="51">
        <f t="shared" si="78"/>
        <v>0.9149683766690091</v>
      </c>
      <c r="J668" s="51">
        <f t="shared" ca="1" si="79"/>
        <v>1</v>
      </c>
      <c r="K668" s="47">
        <f t="shared" si="80"/>
        <v>12.75</v>
      </c>
      <c r="L668" s="47">
        <f t="shared" si="81"/>
        <v>13.03</v>
      </c>
      <c r="M668" s="47">
        <f t="shared" si="82"/>
        <v>12.75</v>
      </c>
      <c r="N668" s="47">
        <f t="shared" si="83"/>
        <v>13.02</v>
      </c>
      <c r="O668" s="48">
        <f t="shared" ca="1" si="84"/>
        <v>288100</v>
      </c>
    </row>
    <row r="669" spans="1:15" x14ac:dyDescent="0.25">
      <c r="A669">
        <v>654</v>
      </c>
      <c r="B669" s="84">
        <v>41065</v>
      </c>
      <c r="C669" s="47">
        <v>13.92</v>
      </c>
      <c r="D669" s="47">
        <v>14.04</v>
      </c>
      <c r="E669" s="47">
        <v>13.75</v>
      </c>
      <c r="F669" s="47">
        <v>13.83</v>
      </c>
      <c r="G669" s="48">
        <v>582400</v>
      </c>
      <c r="H669" s="47">
        <v>12.65</v>
      </c>
      <c r="I669" s="51">
        <f t="shared" si="78"/>
        <v>0.91467823571945051</v>
      </c>
      <c r="J669" s="51">
        <f t="shared" ca="1" si="79"/>
        <v>1</v>
      </c>
      <c r="K669" s="47">
        <f t="shared" si="80"/>
        <v>12.73</v>
      </c>
      <c r="L669" s="47">
        <f t="shared" si="81"/>
        <v>12.84</v>
      </c>
      <c r="M669" s="47">
        <f t="shared" si="82"/>
        <v>12.58</v>
      </c>
      <c r="N669" s="47">
        <f t="shared" si="83"/>
        <v>12.65</v>
      </c>
      <c r="O669" s="48">
        <f t="shared" ca="1" si="84"/>
        <v>582400</v>
      </c>
    </row>
    <row r="670" spans="1:15" x14ac:dyDescent="0.25">
      <c r="A670">
        <v>655</v>
      </c>
      <c r="B670" s="84">
        <v>41064</v>
      </c>
      <c r="C670" s="47">
        <v>13.88</v>
      </c>
      <c r="D670" s="47">
        <v>14.05</v>
      </c>
      <c r="E670" s="47">
        <v>13.82</v>
      </c>
      <c r="F670" s="47">
        <v>13.99</v>
      </c>
      <c r="G670" s="48">
        <v>386500</v>
      </c>
      <c r="H670" s="47">
        <v>12.8</v>
      </c>
      <c r="I670" s="51">
        <f t="shared" si="78"/>
        <v>0.91493924231594004</v>
      </c>
      <c r="J670" s="51">
        <f t="shared" ca="1" si="79"/>
        <v>1</v>
      </c>
      <c r="K670" s="47">
        <f t="shared" si="80"/>
        <v>12.7</v>
      </c>
      <c r="L670" s="47">
        <f t="shared" si="81"/>
        <v>12.85</v>
      </c>
      <c r="M670" s="47">
        <f t="shared" si="82"/>
        <v>12.64</v>
      </c>
      <c r="N670" s="47">
        <f t="shared" si="83"/>
        <v>12.8</v>
      </c>
      <c r="O670" s="48">
        <f t="shared" ca="1" si="84"/>
        <v>386500</v>
      </c>
    </row>
    <row r="671" spans="1:15" x14ac:dyDescent="0.25">
      <c r="A671">
        <v>656</v>
      </c>
      <c r="B671" s="84">
        <v>41061</v>
      </c>
      <c r="C671" s="47">
        <v>14</v>
      </c>
      <c r="D671" s="47">
        <v>14.14</v>
      </c>
      <c r="E671" s="47">
        <v>13.86</v>
      </c>
      <c r="F671" s="47">
        <v>13.86</v>
      </c>
      <c r="G671" s="48">
        <v>342500</v>
      </c>
      <c r="H671" s="47">
        <v>12.68</v>
      </c>
      <c r="I671" s="51">
        <f t="shared" si="78"/>
        <v>0.91486291486291493</v>
      </c>
      <c r="J671" s="51">
        <f t="shared" ca="1" si="79"/>
        <v>1</v>
      </c>
      <c r="K671" s="47">
        <f t="shared" si="80"/>
        <v>12.81</v>
      </c>
      <c r="L671" s="47">
        <f t="shared" si="81"/>
        <v>12.94</v>
      </c>
      <c r="M671" s="47">
        <f t="shared" si="82"/>
        <v>12.68</v>
      </c>
      <c r="N671" s="47">
        <f t="shared" si="83"/>
        <v>12.68</v>
      </c>
      <c r="O671" s="48">
        <f t="shared" ca="1" si="84"/>
        <v>342500</v>
      </c>
    </row>
    <row r="672" spans="1:15" x14ac:dyDescent="0.25">
      <c r="A672">
        <v>657</v>
      </c>
      <c r="B672" s="84">
        <v>41060</v>
      </c>
      <c r="C672" s="47">
        <v>14.28</v>
      </c>
      <c r="D672" s="47">
        <v>14.4</v>
      </c>
      <c r="E672" s="47">
        <v>14.04</v>
      </c>
      <c r="F672" s="47">
        <v>14.24</v>
      </c>
      <c r="G672" s="48">
        <v>360000</v>
      </c>
      <c r="H672" s="47">
        <v>13.03</v>
      </c>
      <c r="I672" s="51">
        <f t="shared" si="78"/>
        <v>0.91502808988764039</v>
      </c>
      <c r="J672" s="51">
        <f t="shared" ca="1" si="79"/>
        <v>1</v>
      </c>
      <c r="K672" s="47">
        <f t="shared" si="80"/>
        <v>13.07</v>
      </c>
      <c r="L672" s="47">
        <f t="shared" si="81"/>
        <v>13.18</v>
      </c>
      <c r="M672" s="47">
        <f t="shared" si="82"/>
        <v>12.85</v>
      </c>
      <c r="N672" s="47">
        <f t="shared" si="83"/>
        <v>13.03</v>
      </c>
      <c r="O672" s="48">
        <f t="shared" ca="1" si="84"/>
        <v>360000</v>
      </c>
    </row>
    <row r="673" spans="1:15" x14ac:dyDescent="0.25">
      <c r="A673">
        <v>658</v>
      </c>
      <c r="B673" s="84">
        <v>41059</v>
      </c>
      <c r="C673" s="47">
        <v>14.31</v>
      </c>
      <c r="D673" s="47">
        <v>14.34</v>
      </c>
      <c r="E673" s="47">
        <v>14.14</v>
      </c>
      <c r="F673" s="47">
        <v>14.25</v>
      </c>
      <c r="G673" s="48">
        <v>343700</v>
      </c>
      <c r="H673" s="47">
        <v>13.03</v>
      </c>
      <c r="I673" s="51">
        <f t="shared" si="78"/>
        <v>0.91438596491228064</v>
      </c>
      <c r="J673" s="51">
        <f t="shared" ca="1" si="79"/>
        <v>1</v>
      </c>
      <c r="K673" s="47">
        <f t="shared" si="80"/>
        <v>13.08</v>
      </c>
      <c r="L673" s="47">
        <f t="shared" si="81"/>
        <v>13.11</v>
      </c>
      <c r="M673" s="47">
        <f t="shared" si="82"/>
        <v>12.93</v>
      </c>
      <c r="N673" s="47">
        <f t="shared" si="83"/>
        <v>13.03</v>
      </c>
      <c r="O673" s="48">
        <f t="shared" ca="1" si="84"/>
        <v>343700</v>
      </c>
    </row>
    <row r="674" spans="1:15" x14ac:dyDescent="0.25">
      <c r="A674">
        <v>659</v>
      </c>
      <c r="B674" s="84">
        <v>41058</v>
      </c>
      <c r="C674" s="47">
        <v>14.39</v>
      </c>
      <c r="D674" s="47">
        <v>14.58</v>
      </c>
      <c r="E674" s="47">
        <v>14.34</v>
      </c>
      <c r="F674" s="47">
        <v>14.45</v>
      </c>
      <c r="G674" s="48">
        <v>150200</v>
      </c>
      <c r="H674" s="47">
        <v>13.22</v>
      </c>
      <c r="I674" s="51">
        <f t="shared" si="78"/>
        <v>0.91487889273356415</v>
      </c>
      <c r="J674" s="51">
        <f t="shared" ca="1" si="79"/>
        <v>1</v>
      </c>
      <c r="K674" s="47">
        <f t="shared" si="80"/>
        <v>13.17</v>
      </c>
      <c r="L674" s="47">
        <f t="shared" si="81"/>
        <v>13.34</v>
      </c>
      <c r="M674" s="47">
        <f t="shared" si="82"/>
        <v>13.12</v>
      </c>
      <c r="N674" s="47">
        <f t="shared" si="83"/>
        <v>13.22</v>
      </c>
      <c r="O674" s="48">
        <f t="shared" ca="1" si="84"/>
        <v>150200</v>
      </c>
    </row>
    <row r="675" spans="1:15" x14ac:dyDescent="0.25">
      <c r="A675">
        <v>660</v>
      </c>
      <c r="B675" s="84">
        <v>41054</v>
      </c>
      <c r="C675" s="47">
        <v>14.35</v>
      </c>
      <c r="D675" s="47">
        <v>14.38</v>
      </c>
      <c r="E675" s="47">
        <v>14.21</v>
      </c>
      <c r="F675" s="47">
        <v>14.28</v>
      </c>
      <c r="G675" s="48">
        <v>186700</v>
      </c>
      <c r="H675" s="47">
        <v>13.06</v>
      </c>
      <c r="I675" s="51">
        <f t="shared" si="78"/>
        <v>0.91456582633053229</v>
      </c>
      <c r="J675" s="51">
        <f t="shared" ca="1" si="79"/>
        <v>1</v>
      </c>
      <c r="K675" s="47">
        <f t="shared" si="80"/>
        <v>13.12</v>
      </c>
      <c r="L675" s="47">
        <f t="shared" si="81"/>
        <v>13.15</v>
      </c>
      <c r="M675" s="47">
        <f t="shared" si="82"/>
        <v>13</v>
      </c>
      <c r="N675" s="47">
        <f t="shared" si="83"/>
        <v>13.06</v>
      </c>
      <c r="O675" s="48">
        <f t="shared" ca="1" si="84"/>
        <v>186700</v>
      </c>
    </row>
    <row r="676" spans="1:15" x14ac:dyDescent="0.25">
      <c r="A676">
        <v>661</v>
      </c>
      <c r="B676" s="84">
        <v>41053</v>
      </c>
      <c r="C676" s="47">
        <v>14.25</v>
      </c>
      <c r="D676" s="47">
        <v>14.35</v>
      </c>
      <c r="E676" s="47">
        <v>14.14</v>
      </c>
      <c r="F676" s="47">
        <v>14.33</v>
      </c>
      <c r="G676" s="48">
        <v>248500</v>
      </c>
      <c r="H676" s="47">
        <v>13.11</v>
      </c>
      <c r="I676" s="51">
        <f t="shared" si="78"/>
        <v>0.91486392184228882</v>
      </c>
      <c r="J676" s="51">
        <f t="shared" ca="1" si="79"/>
        <v>1</v>
      </c>
      <c r="K676" s="47">
        <f t="shared" si="80"/>
        <v>13.04</v>
      </c>
      <c r="L676" s="47">
        <f t="shared" si="81"/>
        <v>13.13</v>
      </c>
      <c r="M676" s="47">
        <f t="shared" si="82"/>
        <v>12.94</v>
      </c>
      <c r="N676" s="47">
        <f t="shared" si="83"/>
        <v>13.11</v>
      </c>
      <c r="O676" s="48">
        <f t="shared" ca="1" si="84"/>
        <v>248500</v>
      </c>
    </row>
    <row r="677" spans="1:15" x14ac:dyDescent="0.25">
      <c r="A677">
        <v>662</v>
      </c>
      <c r="B677" s="84">
        <v>41052</v>
      </c>
      <c r="C677" s="47">
        <v>13.81</v>
      </c>
      <c r="D677" s="47">
        <v>14.31</v>
      </c>
      <c r="E677" s="47">
        <v>13.74</v>
      </c>
      <c r="F677" s="47">
        <v>14.23</v>
      </c>
      <c r="G677" s="48">
        <v>257000</v>
      </c>
      <c r="H677" s="47">
        <v>13.02</v>
      </c>
      <c r="I677" s="51">
        <f t="shared" si="78"/>
        <v>0.9149683766690091</v>
      </c>
      <c r="J677" s="51">
        <f t="shared" ca="1" si="79"/>
        <v>1</v>
      </c>
      <c r="K677" s="47">
        <f t="shared" si="80"/>
        <v>12.64</v>
      </c>
      <c r="L677" s="47">
        <f t="shared" si="81"/>
        <v>13.09</v>
      </c>
      <c r="M677" s="47">
        <f t="shared" si="82"/>
        <v>12.57</v>
      </c>
      <c r="N677" s="47">
        <f t="shared" si="83"/>
        <v>13.02</v>
      </c>
      <c r="O677" s="48">
        <f t="shared" ca="1" si="84"/>
        <v>257000</v>
      </c>
    </row>
    <row r="678" spans="1:15" x14ac:dyDescent="0.25">
      <c r="A678">
        <v>663</v>
      </c>
      <c r="B678" s="84">
        <v>41051</v>
      </c>
      <c r="C678" s="47">
        <v>14</v>
      </c>
      <c r="D678" s="47">
        <v>14.03</v>
      </c>
      <c r="E678" s="47">
        <v>13.8</v>
      </c>
      <c r="F678" s="47">
        <v>13.96</v>
      </c>
      <c r="G678" s="48">
        <v>338400</v>
      </c>
      <c r="H678" s="47">
        <v>12.77</v>
      </c>
      <c r="I678" s="51">
        <f t="shared" si="78"/>
        <v>0.9147564469914039</v>
      </c>
      <c r="J678" s="51">
        <f t="shared" ca="1" si="79"/>
        <v>1</v>
      </c>
      <c r="K678" s="47">
        <f t="shared" si="80"/>
        <v>12.81</v>
      </c>
      <c r="L678" s="47">
        <f t="shared" si="81"/>
        <v>12.83</v>
      </c>
      <c r="M678" s="47">
        <f t="shared" si="82"/>
        <v>12.62</v>
      </c>
      <c r="N678" s="47">
        <f t="shared" si="83"/>
        <v>12.77</v>
      </c>
      <c r="O678" s="48">
        <f t="shared" ca="1" si="84"/>
        <v>338400</v>
      </c>
    </row>
    <row r="679" spans="1:15" x14ac:dyDescent="0.25">
      <c r="A679">
        <v>664</v>
      </c>
      <c r="B679" s="84">
        <v>41050</v>
      </c>
      <c r="C679" s="47">
        <v>13.86</v>
      </c>
      <c r="D679" s="47">
        <v>14.1</v>
      </c>
      <c r="E679" s="47">
        <v>13.75</v>
      </c>
      <c r="F679" s="47">
        <v>13.96</v>
      </c>
      <c r="G679" s="48">
        <v>369400</v>
      </c>
      <c r="H679" s="47">
        <v>12.77</v>
      </c>
      <c r="I679" s="51">
        <f t="shared" si="78"/>
        <v>0.9147564469914039</v>
      </c>
      <c r="J679" s="51">
        <f t="shared" ca="1" si="79"/>
        <v>1</v>
      </c>
      <c r="K679" s="47">
        <f t="shared" si="80"/>
        <v>12.68</v>
      </c>
      <c r="L679" s="47">
        <f t="shared" si="81"/>
        <v>12.9</v>
      </c>
      <c r="M679" s="47">
        <f t="shared" si="82"/>
        <v>12.58</v>
      </c>
      <c r="N679" s="47">
        <f t="shared" si="83"/>
        <v>12.77</v>
      </c>
      <c r="O679" s="48">
        <f t="shared" ca="1" si="84"/>
        <v>369400</v>
      </c>
    </row>
    <row r="680" spans="1:15" x14ac:dyDescent="0.25">
      <c r="A680">
        <v>665</v>
      </c>
      <c r="B680" s="84">
        <v>41047</v>
      </c>
      <c r="C680" s="47">
        <v>13.75</v>
      </c>
      <c r="D680" s="47">
        <v>14.07</v>
      </c>
      <c r="E680" s="47">
        <v>13.75</v>
      </c>
      <c r="F680" s="47">
        <v>13.83</v>
      </c>
      <c r="G680" s="48">
        <v>443000</v>
      </c>
      <c r="H680" s="47">
        <v>12.65</v>
      </c>
      <c r="I680" s="51">
        <f t="shared" si="78"/>
        <v>0.91467823571945051</v>
      </c>
      <c r="J680" s="51">
        <f t="shared" ca="1" si="79"/>
        <v>1</v>
      </c>
      <c r="K680" s="47">
        <f t="shared" si="80"/>
        <v>12.58</v>
      </c>
      <c r="L680" s="47">
        <f t="shared" si="81"/>
        <v>12.87</v>
      </c>
      <c r="M680" s="47">
        <f t="shared" si="82"/>
        <v>12.58</v>
      </c>
      <c r="N680" s="47">
        <f t="shared" si="83"/>
        <v>12.65</v>
      </c>
      <c r="O680" s="48">
        <f t="shared" ca="1" si="84"/>
        <v>443000</v>
      </c>
    </row>
    <row r="681" spans="1:15" x14ac:dyDescent="0.25">
      <c r="A681">
        <v>666</v>
      </c>
      <c r="B681" s="84">
        <v>41046</v>
      </c>
      <c r="C681" s="47">
        <v>14.16</v>
      </c>
      <c r="D681" s="47">
        <v>14.25</v>
      </c>
      <c r="E681" s="47">
        <v>13.76</v>
      </c>
      <c r="F681" s="47">
        <v>13.76</v>
      </c>
      <c r="G681" s="48">
        <v>622200</v>
      </c>
      <c r="H681" s="47">
        <v>12.59</v>
      </c>
      <c r="I681" s="51">
        <f t="shared" si="78"/>
        <v>0.91497093023255816</v>
      </c>
      <c r="J681" s="51">
        <f t="shared" ca="1" si="79"/>
        <v>1</v>
      </c>
      <c r="K681" s="47">
        <f t="shared" si="80"/>
        <v>12.96</v>
      </c>
      <c r="L681" s="47">
        <f t="shared" si="81"/>
        <v>13.04</v>
      </c>
      <c r="M681" s="47">
        <f t="shared" si="82"/>
        <v>12.59</v>
      </c>
      <c r="N681" s="47">
        <f t="shared" si="83"/>
        <v>12.59</v>
      </c>
      <c r="O681" s="48">
        <f t="shared" ca="1" si="84"/>
        <v>622200</v>
      </c>
    </row>
    <row r="682" spans="1:15" x14ac:dyDescent="0.25">
      <c r="A682">
        <v>667</v>
      </c>
      <c r="B682" s="84">
        <v>41045</v>
      </c>
      <c r="C682" s="47">
        <v>14</v>
      </c>
      <c r="D682" s="47">
        <v>14.17</v>
      </c>
      <c r="E682" s="47">
        <v>13.97</v>
      </c>
      <c r="F682" s="47">
        <v>14.13</v>
      </c>
      <c r="G682" s="48">
        <v>273500</v>
      </c>
      <c r="H682" s="47">
        <v>12.92</v>
      </c>
      <c r="I682" s="51">
        <f t="shared" si="78"/>
        <v>0.91436659589525826</v>
      </c>
      <c r="J682" s="51">
        <f t="shared" ca="1" si="79"/>
        <v>1</v>
      </c>
      <c r="K682" s="47">
        <f t="shared" si="80"/>
        <v>12.8</v>
      </c>
      <c r="L682" s="47">
        <f t="shared" si="81"/>
        <v>12.96</v>
      </c>
      <c r="M682" s="47">
        <f t="shared" si="82"/>
        <v>12.77</v>
      </c>
      <c r="N682" s="47">
        <f t="shared" si="83"/>
        <v>12.92</v>
      </c>
      <c r="O682" s="48">
        <f t="shared" ca="1" si="84"/>
        <v>273500</v>
      </c>
    </row>
    <row r="683" spans="1:15" x14ac:dyDescent="0.25">
      <c r="A683">
        <v>668</v>
      </c>
      <c r="B683" s="84">
        <v>41044</v>
      </c>
      <c r="C683" s="47">
        <v>13.76</v>
      </c>
      <c r="D683" s="47">
        <v>14.11</v>
      </c>
      <c r="E683" s="47">
        <v>13.76</v>
      </c>
      <c r="F683" s="47">
        <v>13.99</v>
      </c>
      <c r="G683" s="48">
        <v>327100</v>
      </c>
      <c r="H683" s="47">
        <v>12.8</v>
      </c>
      <c r="I683" s="51">
        <f t="shared" si="78"/>
        <v>0.91493924231594004</v>
      </c>
      <c r="J683" s="51">
        <f t="shared" ca="1" si="79"/>
        <v>1</v>
      </c>
      <c r="K683" s="47">
        <f t="shared" si="80"/>
        <v>12.59</v>
      </c>
      <c r="L683" s="47">
        <f t="shared" si="81"/>
        <v>12.91</v>
      </c>
      <c r="M683" s="47">
        <f t="shared" si="82"/>
        <v>12.59</v>
      </c>
      <c r="N683" s="47">
        <f t="shared" si="83"/>
        <v>12.8</v>
      </c>
      <c r="O683" s="48">
        <f t="shared" ca="1" si="84"/>
        <v>327100</v>
      </c>
    </row>
    <row r="684" spans="1:15" x14ac:dyDescent="0.25">
      <c r="A684">
        <v>669</v>
      </c>
      <c r="B684" s="84">
        <v>41043</v>
      </c>
      <c r="C684" s="47">
        <v>13.66</v>
      </c>
      <c r="D684" s="47">
        <v>13.95</v>
      </c>
      <c r="E684" s="47">
        <v>13.66</v>
      </c>
      <c r="F684" s="47">
        <v>13.8</v>
      </c>
      <c r="G684" s="48">
        <v>259200</v>
      </c>
      <c r="H684" s="47">
        <v>12.62</v>
      </c>
      <c r="I684" s="51">
        <f t="shared" si="78"/>
        <v>0.91449275362318827</v>
      </c>
      <c r="J684" s="51">
        <f t="shared" ca="1" si="79"/>
        <v>1</v>
      </c>
      <c r="K684" s="47">
        <f t="shared" si="80"/>
        <v>12.49</v>
      </c>
      <c r="L684" s="47">
        <f t="shared" si="81"/>
        <v>12.76</v>
      </c>
      <c r="M684" s="47">
        <f t="shared" si="82"/>
        <v>12.49</v>
      </c>
      <c r="N684" s="47">
        <f t="shared" si="83"/>
        <v>12.62</v>
      </c>
      <c r="O684" s="48">
        <f t="shared" ca="1" si="84"/>
        <v>259200</v>
      </c>
    </row>
    <row r="685" spans="1:15" x14ac:dyDescent="0.25">
      <c r="A685">
        <v>670</v>
      </c>
      <c r="B685" s="84">
        <v>41040</v>
      </c>
      <c r="C685" s="47">
        <v>13.71</v>
      </c>
      <c r="D685" s="47">
        <v>13.95</v>
      </c>
      <c r="E685" s="47">
        <v>13.71</v>
      </c>
      <c r="F685" s="47">
        <v>13.8</v>
      </c>
      <c r="G685" s="48">
        <v>184800</v>
      </c>
      <c r="H685" s="47">
        <v>12.62</v>
      </c>
      <c r="I685" s="51">
        <f t="shared" si="78"/>
        <v>0.91449275362318827</v>
      </c>
      <c r="J685" s="51">
        <f t="shared" ca="1" si="79"/>
        <v>1</v>
      </c>
      <c r="K685" s="47">
        <f t="shared" si="80"/>
        <v>12.54</v>
      </c>
      <c r="L685" s="47">
        <f t="shared" si="81"/>
        <v>12.76</v>
      </c>
      <c r="M685" s="47">
        <f t="shared" si="82"/>
        <v>12.54</v>
      </c>
      <c r="N685" s="47">
        <f t="shared" si="83"/>
        <v>12.62</v>
      </c>
      <c r="O685" s="48">
        <f t="shared" ca="1" si="84"/>
        <v>184800</v>
      </c>
    </row>
    <row r="686" spans="1:15" x14ac:dyDescent="0.25">
      <c r="A686">
        <v>671</v>
      </c>
      <c r="B686" s="84">
        <v>41039</v>
      </c>
      <c r="C686" s="47">
        <v>13.99</v>
      </c>
      <c r="D686" s="47">
        <v>14.02</v>
      </c>
      <c r="E686" s="47">
        <v>13.72</v>
      </c>
      <c r="F686" s="47">
        <v>13.83</v>
      </c>
      <c r="G686" s="48">
        <v>371000</v>
      </c>
      <c r="H686" s="47">
        <v>12.65</v>
      </c>
      <c r="I686" s="51">
        <f t="shared" si="78"/>
        <v>0.91467823571945051</v>
      </c>
      <c r="J686" s="51">
        <f t="shared" ca="1" si="79"/>
        <v>1</v>
      </c>
      <c r="K686" s="47">
        <f t="shared" si="80"/>
        <v>12.8</v>
      </c>
      <c r="L686" s="47">
        <f t="shared" si="81"/>
        <v>12.82</v>
      </c>
      <c r="M686" s="47">
        <f t="shared" si="82"/>
        <v>12.55</v>
      </c>
      <c r="N686" s="47">
        <f t="shared" si="83"/>
        <v>12.65</v>
      </c>
      <c r="O686" s="48">
        <f t="shared" ca="1" si="84"/>
        <v>371000</v>
      </c>
    </row>
    <row r="687" spans="1:15" x14ac:dyDescent="0.25">
      <c r="A687">
        <v>672</v>
      </c>
      <c r="B687" s="84">
        <v>41038</v>
      </c>
      <c r="C687" s="47">
        <v>14.01</v>
      </c>
      <c r="D687" s="47">
        <v>14.06</v>
      </c>
      <c r="E687" s="47">
        <v>13.86</v>
      </c>
      <c r="F687" s="47">
        <v>13.93</v>
      </c>
      <c r="G687" s="48">
        <v>275000</v>
      </c>
      <c r="H687" s="47">
        <v>12.74</v>
      </c>
      <c r="I687" s="51">
        <f t="shared" si="78"/>
        <v>0.91457286432160811</v>
      </c>
      <c r="J687" s="51">
        <f t="shared" ca="1" si="79"/>
        <v>1</v>
      </c>
      <c r="K687" s="47">
        <f t="shared" si="80"/>
        <v>12.81</v>
      </c>
      <c r="L687" s="47">
        <f t="shared" si="81"/>
        <v>12.86</v>
      </c>
      <c r="M687" s="47">
        <f t="shared" si="82"/>
        <v>12.68</v>
      </c>
      <c r="N687" s="47">
        <f t="shared" si="83"/>
        <v>12.74</v>
      </c>
      <c r="O687" s="48">
        <f t="shared" ca="1" si="84"/>
        <v>275000</v>
      </c>
    </row>
    <row r="688" spans="1:15" x14ac:dyDescent="0.25">
      <c r="A688">
        <v>673</v>
      </c>
      <c r="B688" s="84">
        <v>41037</v>
      </c>
      <c r="C688" s="47">
        <v>13.97</v>
      </c>
      <c r="D688" s="47">
        <v>14.2</v>
      </c>
      <c r="E688" s="47">
        <v>13.75</v>
      </c>
      <c r="F688" s="47">
        <v>14.17</v>
      </c>
      <c r="G688" s="48">
        <v>360800</v>
      </c>
      <c r="H688" s="47">
        <v>12.96</v>
      </c>
      <c r="I688" s="51">
        <f t="shared" si="78"/>
        <v>0.9146083274523642</v>
      </c>
      <c r="J688" s="51">
        <f t="shared" ca="1" si="79"/>
        <v>1</v>
      </c>
      <c r="K688" s="47">
        <f t="shared" si="80"/>
        <v>12.78</v>
      </c>
      <c r="L688" s="47">
        <f t="shared" si="81"/>
        <v>12.99</v>
      </c>
      <c r="M688" s="47">
        <f t="shared" si="82"/>
        <v>12.58</v>
      </c>
      <c r="N688" s="47">
        <f t="shared" si="83"/>
        <v>12.96</v>
      </c>
      <c r="O688" s="48">
        <f t="shared" ca="1" si="84"/>
        <v>360800</v>
      </c>
    </row>
    <row r="689" spans="1:15" x14ac:dyDescent="0.25">
      <c r="A689">
        <v>674</v>
      </c>
      <c r="B689" s="84">
        <v>41036</v>
      </c>
      <c r="C689" s="47">
        <v>13.91</v>
      </c>
      <c r="D689" s="47">
        <v>14.27</v>
      </c>
      <c r="E689" s="47">
        <v>13.91</v>
      </c>
      <c r="F689" s="47">
        <v>14.04</v>
      </c>
      <c r="G689" s="48">
        <v>352300</v>
      </c>
      <c r="H689" s="47">
        <v>12.84</v>
      </c>
      <c r="I689" s="51">
        <f t="shared" si="78"/>
        <v>0.91452991452991461</v>
      </c>
      <c r="J689" s="51">
        <f t="shared" ca="1" si="79"/>
        <v>1</v>
      </c>
      <c r="K689" s="47">
        <f t="shared" si="80"/>
        <v>12.72</v>
      </c>
      <c r="L689" s="47">
        <f t="shared" si="81"/>
        <v>13.05</v>
      </c>
      <c r="M689" s="47">
        <f t="shared" si="82"/>
        <v>12.72</v>
      </c>
      <c r="N689" s="47">
        <f t="shared" si="83"/>
        <v>12.84</v>
      </c>
      <c r="O689" s="48">
        <f t="shared" ca="1" si="84"/>
        <v>352300</v>
      </c>
    </row>
    <row r="690" spans="1:15" x14ac:dyDescent="0.25">
      <c r="A690">
        <v>675</v>
      </c>
      <c r="B690" s="84">
        <v>41033</v>
      </c>
      <c r="C690" s="47">
        <v>14.2</v>
      </c>
      <c r="D690" s="47">
        <v>14.2</v>
      </c>
      <c r="E690" s="47">
        <v>13.92</v>
      </c>
      <c r="F690" s="47">
        <v>14</v>
      </c>
      <c r="G690" s="48">
        <v>377400</v>
      </c>
      <c r="H690" s="47">
        <v>12.81</v>
      </c>
      <c r="I690" s="51">
        <f t="shared" si="78"/>
        <v>0.91500000000000004</v>
      </c>
      <c r="J690" s="51">
        <f t="shared" ca="1" si="79"/>
        <v>1</v>
      </c>
      <c r="K690" s="47">
        <f t="shared" si="80"/>
        <v>12.99</v>
      </c>
      <c r="L690" s="47">
        <f t="shared" si="81"/>
        <v>12.99</v>
      </c>
      <c r="M690" s="47">
        <f t="shared" si="82"/>
        <v>12.74</v>
      </c>
      <c r="N690" s="47">
        <f t="shared" si="83"/>
        <v>12.81</v>
      </c>
      <c r="O690" s="48">
        <f t="shared" ca="1" si="84"/>
        <v>377400</v>
      </c>
    </row>
    <row r="691" spans="1:15" x14ac:dyDescent="0.25">
      <c r="A691">
        <v>676</v>
      </c>
      <c r="B691" s="84">
        <v>41032</v>
      </c>
      <c r="C691" s="47">
        <v>14.47</v>
      </c>
      <c r="D691" s="47">
        <v>14.52</v>
      </c>
      <c r="E691" s="47">
        <v>14.25</v>
      </c>
      <c r="F691" s="47">
        <v>14.25</v>
      </c>
      <c r="G691" s="48">
        <v>362200</v>
      </c>
      <c r="H691" s="47">
        <v>13.03</v>
      </c>
      <c r="I691" s="51">
        <f t="shared" si="78"/>
        <v>0.91438596491228064</v>
      </c>
      <c r="J691" s="51">
        <f t="shared" ca="1" si="79"/>
        <v>1</v>
      </c>
      <c r="K691" s="47">
        <f t="shared" si="80"/>
        <v>13.23</v>
      </c>
      <c r="L691" s="47">
        <f t="shared" si="81"/>
        <v>13.28</v>
      </c>
      <c r="M691" s="47">
        <f t="shared" si="82"/>
        <v>13.03</v>
      </c>
      <c r="N691" s="47">
        <f t="shared" si="83"/>
        <v>13.03</v>
      </c>
      <c r="O691" s="48">
        <f t="shared" ca="1" si="84"/>
        <v>362200</v>
      </c>
    </row>
    <row r="692" spans="1:15" x14ac:dyDescent="0.25">
      <c r="A692">
        <v>677</v>
      </c>
      <c r="B692" s="84">
        <v>41031</v>
      </c>
      <c r="C692" s="47">
        <v>13.83</v>
      </c>
      <c r="D692" s="47">
        <v>14.54</v>
      </c>
      <c r="E692" s="47">
        <v>13.83</v>
      </c>
      <c r="F692" s="47">
        <v>14.45</v>
      </c>
      <c r="G692" s="48">
        <v>594300</v>
      </c>
      <c r="H692" s="47">
        <v>13.22</v>
      </c>
      <c r="I692" s="51">
        <f t="shared" si="78"/>
        <v>0.91487889273356415</v>
      </c>
      <c r="J692" s="51">
        <f t="shared" ca="1" si="79"/>
        <v>1</v>
      </c>
      <c r="K692" s="47">
        <f t="shared" si="80"/>
        <v>12.65</v>
      </c>
      <c r="L692" s="47">
        <f t="shared" si="81"/>
        <v>13.3</v>
      </c>
      <c r="M692" s="47">
        <f t="shared" si="82"/>
        <v>12.65</v>
      </c>
      <c r="N692" s="47">
        <f t="shared" si="83"/>
        <v>13.22</v>
      </c>
      <c r="O692" s="48">
        <f t="shared" ca="1" si="84"/>
        <v>594300</v>
      </c>
    </row>
    <row r="693" spans="1:15" x14ac:dyDescent="0.25">
      <c r="A693">
        <v>678</v>
      </c>
      <c r="B693" s="84">
        <v>41030</v>
      </c>
      <c r="C693" s="47">
        <v>13.8</v>
      </c>
      <c r="D693" s="47">
        <v>14.09</v>
      </c>
      <c r="E693" s="47">
        <v>13.72</v>
      </c>
      <c r="F693" s="47">
        <v>13.98</v>
      </c>
      <c r="G693" s="48">
        <v>457300</v>
      </c>
      <c r="H693" s="47">
        <v>12.79</v>
      </c>
      <c r="I693" s="51">
        <f t="shared" si="78"/>
        <v>0.91487839771101565</v>
      </c>
      <c r="J693" s="51">
        <f t="shared" ca="1" si="79"/>
        <v>1</v>
      </c>
      <c r="K693" s="47">
        <f t="shared" si="80"/>
        <v>12.63</v>
      </c>
      <c r="L693" s="47">
        <f t="shared" si="81"/>
        <v>12.89</v>
      </c>
      <c r="M693" s="47">
        <f t="shared" si="82"/>
        <v>12.55</v>
      </c>
      <c r="N693" s="47">
        <f t="shared" si="83"/>
        <v>12.79</v>
      </c>
      <c r="O693" s="48">
        <f t="shared" ca="1" si="84"/>
        <v>457300</v>
      </c>
    </row>
    <row r="694" spans="1:15" x14ac:dyDescent="0.25">
      <c r="A694">
        <v>679</v>
      </c>
      <c r="B694" s="84">
        <v>41029</v>
      </c>
      <c r="C694" s="47">
        <v>14.08</v>
      </c>
      <c r="D694" s="47">
        <v>14.12</v>
      </c>
      <c r="E694" s="47">
        <v>13.82</v>
      </c>
      <c r="F694" s="47">
        <v>13.83</v>
      </c>
      <c r="G694" s="48">
        <v>315500</v>
      </c>
      <c r="H694" s="47">
        <v>12.65</v>
      </c>
      <c r="I694" s="51">
        <f t="shared" si="78"/>
        <v>0.91467823571945051</v>
      </c>
      <c r="J694" s="51">
        <f t="shared" ca="1" si="79"/>
        <v>1</v>
      </c>
      <c r="K694" s="47">
        <f t="shared" si="80"/>
        <v>12.88</v>
      </c>
      <c r="L694" s="47">
        <f t="shared" si="81"/>
        <v>12.92</v>
      </c>
      <c r="M694" s="47">
        <f t="shared" si="82"/>
        <v>12.64</v>
      </c>
      <c r="N694" s="47">
        <f t="shared" si="83"/>
        <v>12.65</v>
      </c>
      <c r="O694" s="48">
        <f t="shared" ca="1" si="84"/>
        <v>315500</v>
      </c>
    </row>
    <row r="695" spans="1:15" x14ac:dyDescent="0.25">
      <c r="A695">
        <v>680</v>
      </c>
      <c r="B695" s="84">
        <v>41026</v>
      </c>
      <c r="C695" s="47">
        <v>13.95</v>
      </c>
      <c r="D695" s="47">
        <v>14.17</v>
      </c>
      <c r="E695" s="47">
        <v>13.91</v>
      </c>
      <c r="F695" s="47">
        <v>14.04</v>
      </c>
      <c r="G695" s="48">
        <v>374300</v>
      </c>
      <c r="H695" s="47">
        <v>12.84</v>
      </c>
      <c r="I695" s="51">
        <f t="shared" si="78"/>
        <v>0.91452991452991461</v>
      </c>
      <c r="J695" s="51">
        <f t="shared" ca="1" si="79"/>
        <v>1</v>
      </c>
      <c r="K695" s="47">
        <f t="shared" si="80"/>
        <v>12.76</v>
      </c>
      <c r="L695" s="47">
        <f t="shared" si="81"/>
        <v>12.96</v>
      </c>
      <c r="M695" s="47">
        <f t="shared" si="82"/>
        <v>12.72</v>
      </c>
      <c r="N695" s="47">
        <f t="shared" si="83"/>
        <v>12.84</v>
      </c>
      <c r="O695" s="48">
        <f t="shared" ca="1" si="84"/>
        <v>374300</v>
      </c>
    </row>
    <row r="696" spans="1:15" x14ac:dyDescent="0.25">
      <c r="A696">
        <v>681</v>
      </c>
      <c r="B696" s="84">
        <v>41025</v>
      </c>
      <c r="C696" s="47">
        <v>14.04</v>
      </c>
      <c r="D696" s="47">
        <v>14.04</v>
      </c>
      <c r="E696" s="47">
        <v>13.76</v>
      </c>
      <c r="F696" s="47">
        <v>13.98</v>
      </c>
      <c r="G696" s="48">
        <v>298200</v>
      </c>
      <c r="H696" s="47">
        <v>12.79</v>
      </c>
      <c r="I696" s="51">
        <f t="shared" si="78"/>
        <v>0.91487839771101565</v>
      </c>
      <c r="J696" s="51">
        <f t="shared" ca="1" si="79"/>
        <v>1</v>
      </c>
      <c r="K696" s="47">
        <f t="shared" si="80"/>
        <v>12.84</v>
      </c>
      <c r="L696" s="47">
        <f t="shared" si="81"/>
        <v>12.84</v>
      </c>
      <c r="M696" s="47">
        <f t="shared" si="82"/>
        <v>12.59</v>
      </c>
      <c r="N696" s="47">
        <f t="shared" si="83"/>
        <v>12.79</v>
      </c>
      <c r="O696" s="48">
        <f t="shared" ca="1" si="84"/>
        <v>298200</v>
      </c>
    </row>
    <row r="697" spans="1:15" x14ac:dyDescent="0.25">
      <c r="A697">
        <v>682</v>
      </c>
      <c r="B697" s="84">
        <v>41024</v>
      </c>
      <c r="C697" s="47">
        <v>14.16</v>
      </c>
      <c r="D697" s="47">
        <v>14.22</v>
      </c>
      <c r="E697" s="47">
        <v>14.03</v>
      </c>
      <c r="F697" s="47">
        <v>14.1</v>
      </c>
      <c r="G697" s="48">
        <v>274300</v>
      </c>
      <c r="H697" s="47">
        <v>12.9</v>
      </c>
      <c r="I697" s="51">
        <f t="shared" si="78"/>
        <v>0.91489361702127669</v>
      </c>
      <c r="J697" s="51">
        <f t="shared" ca="1" si="79"/>
        <v>1</v>
      </c>
      <c r="K697" s="47">
        <f t="shared" si="80"/>
        <v>12.95</v>
      </c>
      <c r="L697" s="47">
        <f t="shared" si="81"/>
        <v>13.01</v>
      </c>
      <c r="M697" s="47">
        <f t="shared" si="82"/>
        <v>12.84</v>
      </c>
      <c r="N697" s="47">
        <f t="shared" si="83"/>
        <v>12.9</v>
      </c>
      <c r="O697" s="48">
        <f t="shared" ca="1" si="84"/>
        <v>274300</v>
      </c>
    </row>
    <row r="698" spans="1:15" x14ac:dyDescent="0.25">
      <c r="A698">
        <v>683</v>
      </c>
      <c r="B698" s="84">
        <v>41023</v>
      </c>
      <c r="C698" s="47">
        <v>13.94</v>
      </c>
      <c r="D698" s="47">
        <v>14.09</v>
      </c>
      <c r="E698" s="47">
        <v>13.86</v>
      </c>
      <c r="F698" s="47">
        <v>13.98</v>
      </c>
      <c r="G698" s="48">
        <v>276000</v>
      </c>
      <c r="H698" s="47">
        <v>12.79</v>
      </c>
      <c r="I698" s="51">
        <f t="shared" si="78"/>
        <v>0.91487839771101565</v>
      </c>
      <c r="J698" s="51">
        <f t="shared" ca="1" si="79"/>
        <v>1</v>
      </c>
      <c r="K698" s="47">
        <f t="shared" si="80"/>
        <v>12.75</v>
      </c>
      <c r="L698" s="47">
        <f t="shared" si="81"/>
        <v>12.89</v>
      </c>
      <c r="M698" s="47">
        <f t="shared" si="82"/>
        <v>12.68</v>
      </c>
      <c r="N698" s="47">
        <f t="shared" si="83"/>
        <v>12.79</v>
      </c>
      <c r="O698" s="48">
        <f t="shared" ca="1" si="84"/>
        <v>276000</v>
      </c>
    </row>
    <row r="699" spans="1:15" x14ac:dyDescent="0.25">
      <c r="A699">
        <v>684</v>
      </c>
      <c r="B699" s="84">
        <v>41022</v>
      </c>
      <c r="C699" s="47">
        <v>13.82</v>
      </c>
      <c r="D699" s="47">
        <v>13.9</v>
      </c>
      <c r="E699" s="47">
        <v>13.69</v>
      </c>
      <c r="F699" s="47">
        <v>13.87</v>
      </c>
      <c r="G699" s="48">
        <v>290500</v>
      </c>
      <c r="H699" s="47">
        <v>12.69</v>
      </c>
      <c r="I699" s="51">
        <f t="shared" si="78"/>
        <v>0.91492429704397982</v>
      </c>
      <c r="J699" s="51">
        <f t="shared" ca="1" si="79"/>
        <v>1</v>
      </c>
      <c r="K699" s="47">
        <f t="shared" si="80"/>
        <v>12.64</v>
      </c>
      <c r="L699" s="47">
        <f t="shared" si="81"/>
        <v>12.72</v>
      </c>
      <c r="M699" s="47">
        <f t="shared" si="82"/>
        <v>12.53</v>
      </c>
      <c r="N699" s="47">
        <f t="shared" si="83"/>
        <v>12.69</v>
      </c>
      <c r="O699" s="48">
        <f t="shared" ca="1" si="84"/>
        <v>290500</v>
      </c>
    </row>
    <row r="700" spans="1:15" x14ac:dyDescent="0.25">
      <c r="A700">
        <v>685</v>
      </c>
      <c r="B700" s="84">
        <v>41019</v>
      </c>
      <c r="C700" s="47">
        <v>14.24</v>
      </c>
      <c r="D700" s="47">
        <v>14.24</v>
      </c>
      <c r="E700" s="47">
        <v>14</v>
      </c>
      <c r="F700" s="47">
        <v>14.02</v>
      </c>
      <c r="G700" s="48">
        <v>280500</v>
      </c>
      <c r="H700" s="47">
        <v>12.82</v>
      </c>
      <c r="I700" s="51">
        <f t="shared" si="78"/>
        <v>0.91440798858773187</v>
      </c>
      <c r="J700" s="51">
        <f t="shared" ca="1" si="79"/>
        <v>1</v>
      </c>
      <c r="K700" s="47">
        <f t="shared" si="80"/>
        <v>13.02</v>
      </c>
      <c r="L700" s="47">
        <f t="shared" si="81"/>
        <v>13.02</v>
      </c>
      <c r="M700" s="47">
        <f t="shared" si="82"/>
        <v>12.8</v>
      </c>
      <c r="N700" s="47">
        <f t="shared" si="83"/>
        <v>12.82</v>
      </c>
      <c r="O700" s="48">
        <f t="shared" ca="1" si="84"/>
        <v>280500</v>
      </c>
    </row>
    <row r="701" spans="1:15" x14ac:dyDescent="0.25">
      <c r="A701">
        <v>686</v>
      </c>
      <c r="B701" s="84">
        <v>41018</v>
      </c>
      <c r="C701" s="47">
        <v>14.2</v>
      </c>
      <c r="D701" s="47">
        <v>14.31</v>
      </c>
      <c r="E701" s="47">
        <v>13.96</v>
      </c>
      <c r="F701" s="47">
        <v>14.01</v>
      </c>
      <c r="G701" s="48">
        <v>398900</v>
      </c>
      <c r="H701" s="47">
        <v>12.81</v>
      </c>
      <c r="I701" s="51">
        <f t="shared" si="78"/>
        <v>0.91434689507494649</v>
      </c>
      <c r="J701" s="51">
        <f t="shared" ca="1" si="79"/>
        <v>1</v>
      </c>
      <c r="K701" s="47">
        <f t="shared" si="80"/>
        <v>12.98</v>
      </c>
      <c r="L701" s="47">
        <f t="shared" si="81"/>
        <v>13.08</v>
      </c>
      <c r="M701" s="47">
        <f t="shared" si="82"/>
        <v>12.76</v>
      </c>
      <c r="N701" s="47">
        <f t="shared" si="83"/>
        <v>12.81</v>
      </c>
      <c r="O701" s="48">
        <f t="shared" ca="1" si="84"/>
        <v>398900</v>
      </c>
    </row>
    <row r="702" spans="1:15" x14ac:dyDescent="0.25">
      <c r="A702">
        <v>687</v>
      </c>
      <c r="B702" s="84">
        <v>41017</v>
      </c>
      <c r="C702" s="47">
        <v>14.14</v>
      </c>
      <c r="D702" s="47">
        <v>14.27</v>
      </c>
      <c r="E702" s="47">
        <v>14.12</v>
      </c>
      <c r="F702" s="47">
        <v>14.17</v>
      </c>
      <c r="G702" s="48">
        <v>650900</v>
      </c>
      <c r="H702" s="47">
        <v>12.96</v>
      </c>
      <c r="I702" s="51">
        <f t="shared" si="78"/>
        <v>0.9146083274523642</v>
      </c>
      <c r="J702" s="51">
        <f t="shared" ca="1" si="79"/>
        <v>1</v>
      </c>
      <c r="K702" s="47">
        <f t="shared" si="80"/>
        <v>12.93</v>
      </c>
      <c r="L702" s="47">
        <f t="shared" si="81"/>
        <v>13.05</v>
      </c>
      <c r="M702" s="47">
        <f t="shared" si="82"/>
        <v>12.91</v>
      </c>
      <c r="N702" s="47">
        <f t="shared" si="83"/>
        <v>12.96</v>
      </c>
      <c r="O702" s="48">
        <f t="shared" ca="1" si="84"/>
        <v>650900</v>
      </c>
    </row>
    <row r="703" spans="1:15" x14ac:dyDescent="0.25">
      <c r="A703">
        <v>688</v>
      </c>
      <c r="B703" s="84">
        <v>41016</v>
      </c>
      <c r="C703" s="47">
        <v>14.15</v>
      </c>
      <c r="D703" s="47">
        <v>14.38</v>
      </c>
      <c r="E703" s="47">
        <v>14.09</v>
      </c>
      <c r="F703" s="47">
        <v>14.21</v>
      </c>
      <c r="G703" s="48">
        <v>475700</v>
      </c>
      <c r="H703" s="47">
        <v>13</v>
      </c>
      <c r="I703" s="51">
        <f t="shared" si="78"/>
        <v>0.91484869809992952</v>
      </c>
      <c r="J703" s="51">
        <f t="shared" ca="1" si="79"/>
        <v>1</v>
      </c>
      <c r="K703" s="47">
        <f t="shared" si="80"/>
        <v>12.95</v>
      </c>
      <c r="L703" s="47">
        <f t="shared" si="81"/>
        <v>13.16</v>
      </c>
      <c r="M703" s="47">
        <f t="shared" si="82"/>
        <v>12.89</v>
      </c>
      <c r="N703" s="47">
        <f t="shared" si="83"/>
        <v>13</v>
      </c>
      <c r="O703" s="48">
        <f t="shared" ca="1" si="84"/>
        <v>475700</v>
      </c>
    </row>
    <row r="704" spans="1:15" x14ac:dyDescent="0.25">
      <c r="A704">
        <v>689</v>
      </c>
      <c r="B704" s="84">
        <v>41015</v>
      </c>
      <c r="C704" s="47">
        <v>13.91</v>
      </c>
      <c r="D704" s="47">
        <v>14.13</v>
      </c>
      <c r="E704" s="47">
        <v>13.78</v>
      </c>
      <c r="F704" s="47">
        <v>13.99</v>
      </c>
      <c r="G704" s="48">
        <v>265300</v>
      </c>
      <c r="H704" s="47">
        <v>12.8</v>
      </c>
      <c r="I704" s="51">
        <f t="shared" si="78"/>
        <v>0.91493924231594004</v>
      </c>
      <c r="J704" s="51">
        <f t="shared" ca="1" si="79"/>
        <v>1</v>
      </c>
      <c r="K704" s="47">
        <f t="shared" si="80"/>
        <v>12.73</v>
      </c>
      <c r="L704" s="47">
        <f t="shared" si="81"/>
        <v>12.93</v>
      </c>
      <c r="M704" s="47">
        <f t="shared" si="82"/>
        <v>12.61</v>
      </c>
      <c r="N704" s="47">
        <f t="shared" si="83"/>
        <v>12.8</v>
      </c>
      <c r="O704" s="48">
        <f t="shared" ca="1" si="84"/>
        <v>265300</v>
      </c>
    </row>
    <row r="705" spans="1:15" x14ac:dyDescent="0.25">
      <c r="A705">
        <v>690</v>
      </c>
      <c r="B705" s="84">
        <v>41012</v>
      </c>
      <c r="C705" s="47">
        <v>13.97</v>
      </c>
      <c r="D705" s="47">
        <v>14.04</v>
      </c>
      <c r="E705" s="47">
        <v>13.78</v>
      </c>
      <c r="F705" s="47">
        <v>13.81</v>
      </c>
      <c r="G705" s="48">
        <v>287000</v>
      </c>
      <c r="H705" s="47">
        <v>12.63</v>
      </c>
      <c r="I705" s="51">
        <f t="shared" si="78"/>
        <v>0.91455467052860251</v>
      </c>
      <c r="J705" s="51">
        <f t="shared" ca="1" si="79"/>
        <v>1</v>
      </c>
      <c r="K705" s="47">
        <f t="shared" si="80"/>
        <v>12.78</v>
      </c>
      <c r="L705" s="47">
        <f t="shared" si="81"/>
        <v>12.84</v>
      </c>
      <c r="M705" s="47">
        <f t="shared" si="82"/>
        <v>12.6</v>
      </c>
      <c r="N705" s="47">
        <f t="shared" si="83"/>
        <v>12.63</v>
      </c>
      <c r="O705" s="48">
        <f t="shared" ca="1" si="84"/>
        <v>287000</v>
      </c>
    </row>
    <row r="706" spans="1:15" x14ac:dyDescent="0.25">
      <c r="A706">
        <v>691</v>
      </c>
      <c r="B706" s="84">
        <v>41011</v>
      </c>
      <c r="C706" s="47">
        <v>13.92</v>
      </c>
      <c r="D706" s="47">
        <v>14.18</v>
      </c>
      <c r="E706" s="47">
        <v>13.92</v>
      </c>
      <c r="F706" s="47">
        <v>14.06</v>
      </c>
      <c r="G706" s="48">
        <v>200600</v>
      </c>
      <c r="H706" s="47">
        <v>12.86</v>
      </c>
      <c r="I706" s="51">
        <f t="shared" si="78"/>
        <v>0.914651493598862</v>
      </c>
      <c r="J706" s="51">
        <f t="shared" ca="1" si="79"/>
        <v>1</v>
      </c>
      <c r="K706" s="47">
        <f t="shared" si="80"/>
        <v>12.73</v>
      </c>
      <c r="L706" s="47">
        <f t="shared" si="81"/>
        <v>12.97</v>
      </c>
      <c r="M706" s="47">
        <f t="shared" si="82"/>
        <v>12.73</v>
      </c>
      <c r="N706" s="47">
        <f t="shared" si="83"/>
        <v>12.86</v>
      </c>
      <c r="O706" s="48">
        <f t="shared" ca="1" si="84"/>
        <v>200600</v>
      </c>
    </row>
    <row r="707" spans="1:15" x14ac:dyDescent="0.25">
      <c r="A707">
        <v>692</v>
      </c>
      <c r="B707" s="84">
        <v>41010</v>
      </c>
      <c r="C707" s="47">
        <v>13.97</v>
      </c>
      <c r="D707" s="47">
        <v>14.08</v>
      </c>
      <c r="E707" s="47">
        <v>13.89</v>
      </c>
      <c r="F707" s="47">
        <v>13.96</v>
      </c>
      <c r="G707" s="48">
        <v>306100</v>
      </c>
      <c r="H707" s="47">
        <v>12.77</v>
      </c>
      <c r="I707" s="51">
        <f t="shared" si="78"/>
        <v>0.9147564469914039</v>
      </c>
      <c r="J707" s="51">
        <f t="shared" ca="1" si="79"/>
        <v>1</v>
      </c>
      <c r="K707" s="47">
        <f t="shared" si="80"/>
        <v>12.78</v>
      </c>
      <c r="L707" s="47">
        <f t="shared" si="81"/>
        <v>12.88</v>
      </c>
      <c r="M707" s="47">
        <f t="shared" si="82"/>
        <v>12.71</v>
      </c>
      <c r="N707" s="47">
        <f t="shared" si="83"/>
        <v>12.77</v>
      </c>
      <c r="O707" s="48">
        <f t="shared" ca="1" si="84"/>
        <v>306100</v>
      </c>
    </row>
    <row r="708" spans="1:15" x14ac:dyDescent="0.25">
      <c r="A708">
        <v>693</v>
      </c>
      <c r="B708" s="84">
        <v>41009</v>
      </c>
      <c r="C708" s="47">
        <v>14.1</v>
      </c>
      <c r="D708" s="47">
        <v>14.1</v>
      </c>
      <c r="E708" s="47">
        <v>13.75</v>
      </c>
      <c r="F708" s="47">
        <v>13.84</v>
      </c>
      <c r="G708" s="48">
        <v>479800</v>
      </c>
      <c r="H708" s="47">
        <v>12.66</v>
      </c>
      <c r="I708" s="51">
        <f t="shared" si="78"/>
        <v>0.91473988439306364</v>
      </c>
      <c r="J708" s="51">
        <f t="shared" ca="1" si="79"/>
        <v>1</v>
      </c>
      <c r="K708" s="47">
        <f t="shared" si="80"/>
        <v>12.9</v>
      </c>
      <c r="L708" s="47">
        <f t="shared" si="81"/>
        <v>12.9</v>
      </c>
      <c r="M708" s="47">
        <f t="shared" si="82"/>
        <v>12.58</v>
      </c>
      <c r="N708" s="47">
        <f t="shared" si="83"/>
        <v>12.66</v>
      </c>
      <c r="O708" s="48">
        <f t="shared" ca="1" si="84"/>
        <v>479800</v>
      </c>
    </row>
    <row r="709" spans="1:15" x14ac:dyDescent="0.25">
      <c r="A709">
        <v>694</v>
      </c>
      <c r="B709" s="84">
        <v>41008</v>
      </c>
      <c r="C709" s="47">
        <v>14.2</v>
      </c>
      <c r="D709" s="47">
        <v>14.33</v>
      </c>
      <c r="E709" s="47">
        <v>14.07</v>
      </c>
      <c r="F709" s="47">
        <v>14.09</v>
      </c>
      <c r="G709" s="48">
        <v>439300</v>
      </c>
      <c r="H709" s="47">
        <v>12.89</v>
      </c>
      <c r="I709" s="51">
        <f t="shared" si="78"/>
        <v>0.91483321504613202</v>
      </c>
      <c r="J709" s="51">
        <f t="shared" ca="1" si="79"/>
        <v>1</v>
      </c>
      <c r="K709" s="47">
        <f t="shared" si="80"/>
        <v>12.99</v>
      </c>
      <c r="L709" s="47">
        <f t="shared" si="81"/>
        <v>13.11</v>
      </c>
      <c r="M709" s="47">
        <f t="shared" si="82"/>
        <v>12.87</v>
      </c>
      <c r="N709" s="47">
        <f t="shared" si="83"/>
        <v>12.89</v>
      </c>
      <c r="O709" s="48">
        <f t="shared" ca="1" si="84"/>
        <v>439300</v>
      </c>
    </row>
    <row r="710" spans="1:15" x14ac:dyDescent="0.25">
      <c r="A710">
        <v>695</v>
      </c>
      <c r="B710" s="84">
        <v>41004</v>
      </c>
      <c r="C710" s="47">
        <v>14.46</v>
      </c>
      <c r="D710" s="47">
        <v>14.54</v>
      </c>
      <c r="E710" s="47">
        <v>14.36</v>
      </c>
      <c r="F710" s="47">
        <v>14.43</v>
      </c>
      <c r="G710" s="48">
        <v>226800</v>
      </c>
      <c r="H710" s="47">
        <v>13.2</v>
      </c>
      <c r="I710" s="51">
        <f t="shared" si="78"/>
        <v>0.9147609147609147</v>
      </c>
      <c r="J710" s="51">
        <f t="shared" ca="1" si="79"/>
        <v>1</v>
      </c>
      <c r="K710" s="47">
        <f t="shared" si="80"/>
        <v>13.23</v>
      </c>
      <c r="L710" s="47">
        <f t="shared" si="81"/>
        <v>13.3</v>
      </c>
      <c r="M710" s="47">
        <f t="shared" si="82"/>
        <v>13.14</v>
      </c>
      <c r="N710" s="47">
        <f t="shared" si="83"/>
        <v>13.2</v>
      </c>
      <c r="O710" s="48">
        <f t="shared" ca="1" si="84"/>
        <v>226800</v>
      </c>
    </row>
    <row r="711" spans="1:15" x14ac:dyDescent="0.25">
      <c r="A711">
        <v>696</v>
      </c>
      <c r="B711" s="84">
        <v>41003</v>
      </c>
      <c r="C711" s="47">
        <v>14.36</v>
      </c>
      <c r="D711" s="47">
        <v>14.55</v>
      </c>
      <c r="E711" s="47">
        <v>14.21</v>
      </c>
      <c r="F711" s="47">
        <v>14.53</v>
      </c>
      <c r="G711" s="48">
        <v>309100</v>
      </c>
      <c r="H711" s="47">
        <v>13.29</v>
      </c>
      <c r="I711" s="51">
        <f t="shared" si="78"/>
        <v>0.91465932553337914</v>
      </c>
      <c r="J711" s="51">
        <f t="shared" ca="1" si="79"/>
        <v>1</v>
      </c>
      <c r="K711" s="47">
        <f t="shared" si="80"/>
        <v>13.13</v>
      </c>
      <c r="L711" s="47">
        <f t="shared" si="81"/>
        <v>13.31</v>
      </c>
      <c r="M711" s="47">
        <f t="shared" si="82"/>
        <v>13</v>
      </c>
      <c r="N711" s="47">
        <f t="shared" si="83"/>
        <v>13.29</v>
      </c>
      <c r="O711" s="48">
        <f t="shared" ca="1" si="84"/>
        <v>309100</v>
      </c>
    </row>
    <row r="712" spans="1:15" x14ac:dyDescent="0.25">
      <c r="A712">
        <v>697</v>
      </c>
      <c r="B712" s="84">
        <v>41002</v>
      </c>
      <c r="C712" s="47">
        <v>14.62</v>
      </c>
      <c r="D712" s="47">
        <v>14.69</v>
      </c>
      <c r="E712" s="47">
        <v>14.45</v>
      </c>
      <c r="F712" s="47">
        <v>14.53</v>
      </c>
      <c r="G712" s="48">
        <v>329700</v>
      </c>
      <c r="H712" s="47">
        <v>13.29</v>
      </c>
      <c r="I712" s="51">
        <f t="shared" si="78"/>
        <v>0.91465932553337914</v>
      </c>
      <c r="J712" s="51">
        <f t="shared" ca="1" si="79"/>
        <v>1</v>
      </c>
      <c r="K712" s="47">
        <f t="shared" si="80"/>
        <v>13.37</v>
      </c>
      <c r="L712" s="47">
        <f t="shared" si="81"/>
        <v>13.44</v>
      </c>
      <c r="M712" s="47">
        <f t="shared" si="82"/>
        <v>13.22</v>
      </c>
      <c r="N712" s="47">
        <f t="shared" si="83"/>
        <v>13.29</v>
      </c>
      <c r="O712" s="48">
        <f t="shared" ca="1" si="84"/>
        <v>329700</v>
      </c>
    </row>
    <row r="713" spans="1:15" x14ac:dyDescent="0.25">
      <c r="A713">
        <v>698</v>
      </c>
      <c r="B713" s="84">
        <v>41001</v>
      </c>
      <c r="C713" s="47">
        <v>14.39</v>
      </c>
      <c r="D713" s="47">
        <v>14.68</v>
      </c>
      <c r="E713" s="47">
        <v>14.33</v>
      </c>
      <c r="F713" s="47">
        <v>14.66</v>
      </c>
      <c r="G713" s="48">
        <v>304900</v>
      </c>
      <c r="H713" s="47">
        <v>13.41</v>
      </c>
      <c r="I713" s="51">
        <f t="shared" si="78"/>
        <v>0.91473396998635748</v>
      </c>
      <c r="J713" s="51">
        <f t="shared" ca="1" si="79"/>
        <v>1</v>
      </c>
      <c r="K713" s="47">
        <f t="shared" si="80"/>
        <v>13.16</v>
      </c>
      <c r="L713" s="47">
        <f t="shared" si="81"/>
        <v>13.43</v>
      </c>
      <c r="M713" s="47">
        <f t="shared" si="82"/>
        <v>13.11</v>
      </c>
      <c r="N713" s="47">
        <f t="shared" si="83"/>
        <v>13.41</v>
      </c>
      <c r="O713" s="48">
        <f t="shared" ca="1" si="84"/>
        <v>304900</v>
      </c>
    </row>
    <row r="714" spans="1:15" x14ac:dyDescent="0.25">
      <c r="A714">
        <v>699</v>
      </c>
      <c r="B714" s="84">
        <v>40998</v>
      </c>
      <c r="C714" s="47">
        <v>14.77</v>
      </c>
      <c r="D714" s="47">
        <v>14.94</v>
      </c>
      <c r="E714" s="47">
        <v>14.46</v>
      </c>
      <c r="F714" s="47">
        <v>14.46</v>
      </c>
      <c r="G714" s="48">
        <v>325700</v>
      </c>
      <c r="H714" s="47">
        <v>13.23</v>
      </c>
      <c r="I714" s="51">
        <f t="shared" si="78"/>
        <v>0.91493775933609955</v>
      </c>
      <c r="J714" s="51">
        <f t="shared" ca="1" si="79"/>
        <v>1</v>
      </c>
      <c r="K714" s="47">
        <f t="shared" si="80"/>
        <v>13.51</v>
      </c>
      <c r="L714" s="47">
        <f t="shared" si="81"/>
        <v>13.67</v>
      </c>
      <c r="M714" s="47">
        <f t="shared" si="82"/>
        <v>13.23</v>
      </c>
      <c r="N714" s="47">
        <f t="shared" si="83"/>
        <v>13.23</v>
      </c>
      <c r="O714" s="48">
        <f t="shared" ca="1" si="84"/>
        <v>325700</v>
      </c>
    </row>
    <row r="715" spans="1:15" x14ac:dyDescent="0.25">
      <c r="A715">
        <v>700</v>
      </c>
      <c r="B715" s="84">
        <v>40997</v>
      </c>
      <c r="C715" s="47">
        <v>14.74</v>
      </c>
      <c r="D715" s="47">
        <v>14.78</v>
      </c>
      <c r="E715" s="47">
        <v>14.56</v>
      </c>
      <c r="F715" s="47">
        <v>14.75</v>
      </c>
      <c r="G715" s="48">
        <v>224000</v>
      </c>
      <c r="H715" s="47">
        <v>13.49</v>
      </c>
      <c r="I715" s="51">
        <f t="shared" si="78"/>
        <v>0.91457627118644069</v>
      </c>
      <c r="J715" s="51">
        <f t="shared" ca="1" si="79"/>
        <v>1</v>
      </c>
      <c r="K715" s="47">
        <f t="shared" si="80"/>
        <v>13.48</v>
      </c>
      <c r="L715" s="47">
        <f t="shared" si="81"/>
        <v>13.52</v>
      </c>
      <c r="M715" s="47">
        <f t="shared" si="82"/>
        <v>13.32</v>
      </c>
      <c r="N715" s="47">
        <f t="shared" si="83"/>
        <v>13.49</v>
      </c>
      <c r="O715" s="48">
        <f t="shared" ca="1" si="84"/>
        <v>224000</v>
      </c>
    </row>
    <row r="716" spans="1:15" x14ac:dyDescent="0.25">
      <c r="A716">
        <v>701</v>
      </c>
      <c r="B716" s="84">
        <v>40996</v>
      </c>
      <c r="C716" s="47">
        <v>14.89</v>
      </c>
      <c r="D716" s="47">
        <v>14.97</v>
      </c>
      <c r="E716" s="47">
        <v>14.72</v>
      </c>
      <c r="F716" s="47">
        <v>14.84</v>
      </c>
      <c r="G716" s="48">
        <v>181500</v>
      </c>
      <c r="H716" s="47">
        <v>13.57</v>
      </c>
      <c r="I716" s="51">
        <f t="shared" si="78"/>
        <v>0.91442048517520214</v>
      </c>
      <c r="J716" s="51">
        <f t="shared" ca="1" si="79"/>
        <v>1</v>
      </c>
      <c r="K716" s="47">
        <f t="shared" si="80"/>
        <v>13.62</v>
      </c>
      <c r="L716" s="47">
        <f t="shared" si="81"/>
        <v>13.69</v>
      </c>
      <c r="M716" s="47">
        <f t="shared" si="82"/>
        <v>13.46</v>
      </c>
      <c r="N716" s="47">
        <f t="shared" si="83"/>
        <v>13.57</v>
      </c>
      <c r="O716" s="48">
        <f t="shared" ca="1" si="84"/>
        <v>181500</v>
      </c>
    </row>
    <row r="717" spans="1:15" x14ac:dyDescent="0.25">
      <c r="A717">
        <v>702</v>
      </c>
      <c r="B717" s="84">
        <v>40995</v>
      </c>
      <c r="C717" s="47">
        <v>14.87</v>
      </c>
      <c r="D717" s="47">
        <v>14.92</v>
      </c>
      <c r="E717" s="47">
        <v>14.81</v>
      </c>
      <c r="F717" s="47">
        <v>14.89</v>
      </c>
      <c r="G717" s="48">
        <v>181600</v>
      </c>
      <c r="H717" s="47">
        <v>13.62</v>
      </c>
      <c r="I717" s="51">
        <f t="shared" si="78"/>
        <v>0.91470785762256535</v>
      </c>
      <c r="J717" s="51">
        <f t="shared" ca="1" si="79"/>
        <v>1</v>
      </c>
      <c r="K717" s="47">
        <f t="shared" si="80"/>
        <v>13.6</v>
      </c>
      <c r="L717" s="47">
        <f t="shared" si="81"/>
        <v>13.65</v>
      </c>
      <c r="M717" s="47">
        <f t="shared" si="82"/>
        <v>13.55</v>
      </c>
      <c r="N717" s="47">
        <f t="shared" si="83"/>
        <v>13.62</v>
      </c>
      <c r="O717" s="48">
        <f t="shared" ca="1" si="84"/>
        <v>181600</v>
      </c>
    </row>
    <row r="718" spans="1:15" x14ac:dyDescent="0.25">
      <c r="A718">
        <v>703</v>
      </c>
      <c r="B718" s="84">
        <v>40994</v>
      </c>
      <c r="C718" s="47">
        <v>14.76</v>
      </c>
      <c r="D718" s="47">
        <v>14.89</v>
      </c>
      <c r="E718" s="47">
        <v>14.72</v>
      </c>
      <c r="F718" s="47">
        <v>14.88</v>
      </c>
      <c r="G718" s="48">
        <v>172900</v>
      </c>
      <c r="H718" s="47">
        <v>13.61</v>
      </c>
      <c r="I718" s="51">
        <f t="shared" si="78"/>
        <v>0.91465053763440851</v>
      </c>
      <c r="J718" s="51">
        <f t="shared" ca="1" si="79"/>
        <v>1</v>
      </c>
      <c r="K718" s="47">
        <f t="shared" si="80"/>
        <v>13.5</v>
      </c>
      <c r="L718" s="47">
        <f t="shared" si="81"/>
        <v>13.62</v>
      </c>
      <c r="M718" s="47">
        <f t="shared" si="82"/>
        <v>13.46</v>
      </c>
      <c r="N718" s="47">
        <f t="shared" si="83"/>
        <v>13.61</v>
      </c>
      <c r="O718" s="48">
        <f t="shared" ca="1" si="84"/>
        <v>172900</v>
      </c>
    </row>
    <row r="719" spans="1:15" x14ac:dyDescent="0.25">
      <c r="A719">
        <v>704</v>
      </c>
      <c r="B719" s="84">
        <v>40991</v>
      </c>
      <c r="C719" s="47">
        <v>14.68</v>
      </c>
      <c r="D719" s="47">
        <v>14.68</v>
      </c>
      <c r="E719" s="47">
        <v>14.46</v>
      </c>
      <c r="F719" s="47">
        <v>14.67</v>
      </c>
      <c r="G719" s="48">
        <v>299800</v>
      </c>
      <c r="H719" s="47">
        <v>13.42</v>
      </c>
      <c r="I719" s="51">
        <f t="shared" si="78"/>
        <v>0.9147920927062031</v>
      </c>
      <c r="J719" s="51">
        <f t="shared" ca="1" si="79"/>
        <v>1</v>
      </c>
      <c r="K719" s="47">
        <f t="shared" si="80"/>
        <v>13.43</v>
      </c>
      <c r="L719" s="47">
        <f t="shared" si="81"/>
        <v>13.43</v>
      </c>
      <c r="M719" s="47">
        <f t="shared" si="82"/>
        <v>13.23</v>
      </c>
      <c r="N719" s="47">
        <f t="shared" si="83"/>
        <v>13.42</v>
      </c>
      <c r="O719" s="48">
        <f t="shared" ca="1" si="84"/>
        <v>299800</v>
      </c>
    </row>
    <row r="720" spans="1:15" x14ac:dyDescent="0.25">
      <c r="A720">
        <v>705</v>
      </c>
      <c r="B720" s="84">
        <v>40990</v>
      </c>
      <c r="C720" s="47">
        <v>14.83</v>
      </c>
      <c r="D720" s="47">
        <v>14.83</v>
      </c>
      <c r="E720" s="47">
        <v>14.51</v>
      </c>
      <c r="F720" s="47">
        <v>14.7</v>
      </c>
      <c r="G720" s="48">
        <v>244200</v>
      </c>
      <c r="H720" s="47">
        <v>13.45</v>
      </c>
      <c r="I720" s="51">
        <f t="shared" si="78"/>
        <v>0.91496598639455784</v>
      </c>
      <c r="J720" s="51">
        <f t="shared" ca="1" si="79"/>
        <v>1</v>
      </c>
      <c r="K720" s="47">
        <f t="shared" si="80"/>
        <v>13.57</v>
      </c>
      <c r="L720" s="47">
        <f t="shared" si="81"/>
        <v>13.57</v>
      </c>
      <c r="M720" s="47">
        <f t="shared" si="82"/>
        <v>13.28</v>
      </c>
      <c r="N720" s="47">
        <f t="shared" si="83"/>
        <v>13.45</v>
      </c>
      <c r="O720" s="48">
        <f t="shared" ca="1" si="84"/>
        <v>244200</v>
      </c>
    </row>
    <row r="721" spans="1:15" x14ac:dyDescent="0.25">
      <c r="A721">
        <v>706</v>
      </c>
      <c r="B721" s="84">
        <v>40989</v>
      </c>
      <c r="C721" s="47">
        <v>14.98</v>
      </c>
      <c r="D721" s="47">
        <v>15.06</v>
      </c>
      <c r="E721" s="47">
        <v>14.82</v>
      </c>
      <c r="F721" s="47">
        <v>14.98</v>
      </c>
      <c r="G721" s="48">
        <v>218200</v>
      </c>
      <c r="H721" s="47">
        <v>13.7</v>
      </c>
      <c r="I721" s="51">
        <f t="shared" ref="I721:I784" si="85">H721/F721</f>
        <v>0.9145527369826435</v>
      </c>
      <c r="J721" s="51">
        <f t="shared" ref="J721:J784" ca="1" si="86">INDEX(OFFSET($T$15,0,0,$S$13+1,1),MATCH(B721,OFFSET($Q$15,0,0,$S$13+1,1),-1))</f>
        <v>1</v>
      </c>
      <c r="K721" s="47">
        <f t="shared" ref="K721:K784" si="87">ROUND($I721*C721,2)</f>
        <v>13.7</v>
      </c>
      <c r="L721" s="47">
        <f t="shared" ref="L721:L784" si="88">ROUND($I721*D721,2)</f>
        <v>13.77</v>
      </c>
      <c r="M721" s="47">
        <f t="shared" ref="M721:M784" si="89">ROUND($I721*E721,2)</f>
        <v>13.55</v>
      </c>
      <c r="N721" s="47">
        <f t="shared" ref="N721:N784" si="90">ROUND($I721*F721,2)</f>
        <v>13.7</v>
      </c>
      <c r="O721" s="48">
        <f t="shared" ref="O721:O784" ca="1" si="91">G721*J721</f>
        <v>218200</v>
      </c>
    </row>
    <row r="722" spans="1:15" x14ac:dyDescent="0.25">
      <c r="A722">
        <v>707</v>
      </c>
      <c r="B722" s="84">
        <v>40988</v>
      </c>
      <c r="C722" s="47">
        <v>14.91</v>
      </c>
      <c r="D722" s="47">
        <v>15.02</v>
      </c>
      <c r="E722" s="47">
        <v>14.77</v>
      </c>
      <c r="F722" s="47">
        <v>14.96</v>
      </c>
      <c r="G722" s="48">
        <v>230300</v>
      </c>
      <c r="H722" s="47">
        <v>13.67</v>
      </c>
      <c r="I722" s="51">
        <f t="shared" si="85"/>
        <v>0.91377005347593576</v>
      </c>
      <c r="J722" s="51">
        <f t="shared" ca="1" si="86"/>
        <v>1</v>
      </c>
      <c r="K722" s="47">
        <f t="shared" si="87"/>
        <v>13.62</v>
      </c>
      <c r="L722" s="47">
        <f t="shared" si="88"/>
        <v>13.72</v>
      </c>
      <c r="M722" s="47">
        <f t="shared" si="89"/>
        <v>13.5</v>
      </c>
      <c r="N722" s="47">
        <f t="shared" si="90"/>
        <v>13.67</v>
      </c>
      <c r="O722" s="48">
        <f t="shared" ca="1" si="91"/>
        <v>230300</v>
      </c>
    </row>
    <row r="723" spans="1:15" x14ac:dyDescent="0.25">
      <c r="A723">
        <v>708</v>
      </c>
      <c r="B723" s="84">
        <v>40987</v>
      </c>
      <c r="C723" s="47">
        <v>15.01</v>
      </c>
      <c r="D723" s="47">
        <v>15.19</v>
      </c>
      <c r="E723" s="47">
        <v>14.9</v>
      </c>
      <c r="F723" s="47">
        <v>15.05</v>
      </c>
      <c r="G723" s="48">
        <v>234500</v>
      </c>
      <c r="H723" s="47">
        <v>13.75</v>
      </c>
      <c r="I723" s="51">
        <f t="shared" si="85"/>
        <v>0.91362126245847175</v>
      </c>
      <c r="J723" s="51">
        <f t="shared" ca="1" si="86"/>
        <v>1</v>
      </c>
      <c r="K723" s="47">
        <f t="shared" si="87"/>
        <v>13.71</v>
      </c>
      <c r="L723" s="47">
        <f t="shared" si="88"/>
        <v>13.88</v>
      </c>
      <c r="M723" s="47">
        <f t="shared" si="89"/>
        <v>13.61</v>
      </c>
      <c r="N723" s="47">
        <f t="shared" si="90"/>
        <v>13.75</v>
      </c>
      <c r="O723" s="48">
        <f t="shared" ca="1" si="91"/>
        <v>234500</v>
      </c>
    </row>
    <row r="724" spans="1:15" x14ac:dyDescent="0.25">
      <c r="A724">
        <v>709</v>
      </c>
      <c r="B724" s="84">
        <v>40984</v>
      </c>
      <c r="C724" s="47">
        <v>15.22</v>
      </c>
      <c r="D724" s="47">
        <v>15.22</v>
      </c>
      <c r="E724" s="47">
        <v>14.95</v>
      </c>
      <c r="F724" s="47">
        <v>15</v>
      </c>
      <c r="G724" s="48">
        <v>385800</v>
      </c>
      <c r="H724" s="47">
        <v>13.7</v>
      </c>
      <c r="I724" s="51">
        <f t="shared" si="85"/>
        <v>0.91333333333333333</v>
      </c>
      <c r="J724" s="51">
        <f t="shared" ca="1" si="86"/>
        <v>1</v>
      </c>
      <c r="K724" s="47">
        <f t="shared" si="87"/>
        <v>13.9</v>
      </c>
      <c r="L724" s="47">
        <f t="shared" si="88"/>
        <v>13.9</v>
      </c>
      <c r="M724" s="47">
        <f t="shared" si="89"/>
        <v>13.65</v>
      </c>
      <c r="N724" s="47">
        <f t="shared" si="90"/>
        <v>13.7</v>
      </c>
      <c r="O724" s="48">
        <f t="shared" ca="1" si="91"/>
        <v>385800</v>
      </c>
    </row>
    <row r="725" spans="1:15" x14ac:dyDescent="0.25">
      <c r="A725">
        <v>710</v>
      </c>
      <c r="B725" s="84">
        <v>40983</v>
      </c>
      <c r="C725" s="47">
        <v>14.92</v>
      </c>
      <c r="D725" s="47">
        <v>15.28</v>
      </c>
      <c r="E725" s="47">
        <v>14.85</v>
      </c>
      <c r="F725" s="47">
        <v>15.18</v>
      </c>
      <c r="G725" s="48">
        <v>275600</v>
      </c>
      <c r="H725" s="47">
        <v>13.87</v>
      </c>
      <c r="I725" s="51">
        <f t="shared" si="85"/>
        <v>0.91370223978919629</v>
      </c>
      <c r="J725" s="51">
        <f t="shared" ca="1" si="86"/>
        <v>1</v>
      </c>
      <c r="K725" s="47">
        <f t="shared" si="87"/>
        <v>13.63</v>
      </c>
      <c r="L725" s="47">
        <f t="shared" si="88"/>
        <v>13.96</v>
      </c>
      <c r="M725" s="47">
        <f t="shared" si="89"/>
        <v>13.57</v>
      </c>
      <c r="N725" s="47">
        <f t="shared" si="90"/>
        <v>13.87</v>
      </c>
      <c r="O725" s="48">
        <f t="shared" ca="1" si="91"/>
        <v>275600</v>
      </c>
    </row>
    <row r="726" spans="1:15" x14ac:dyDescent="0.25">
      <c r="A726">
        <v>711</v>
      </c>
      <c r="B726" s="84">
        <v>40982</v>
      </c>
      <c r="C726" s="47">
        <v>15.15</v>
      </c>
      <c r="D726" s="47">
        <v>15.15</v>
      </c>
      <c r="E726" s="47">
        <v>14.79</v>
      </c>
      <c r="F726" s="47">
        <v>14.9</v>
      </c>
      <c r="G726" s="48">
        <v>491400</v>
      </c>
      <c r="H726" s="47">
        <v>13.61</v>
      </c>
      <c r="I726" s="51">
        <f t="shared" si="85"/>
        <v>0.9134228187919462</v>
      </c>
      <c r="J726" s="51">
        <f t="shared" ca="1" si="86"/>
        <v>1</v>
      </c>
      <c r="K726" s="47">
        <f t="shared" si="87"/>
        <v>13.84</v>
      </c>
      <c r="L726" s="47">
        <f t="shared" si="88"/>
        <v>13.84</v>
      </c>
      <c r="M726" s="47">
        <f t="shared" si="89"/>
        <v>13.51</v>
      </c>
      <c r="N726" s="47">
        <f t="shared" si="90"/>
        <v>13.61</v>
      </c>
      <c r="O726" s="48">
        <f t="shared" ca="1" si="91"/>
        <v>491400</v>
      </c>
    </row>
    <row r="727" spans="1:15" x14ac:dyDescent="0.25">
      <c r="A727">
        <v>712</v>
      </c>
      <c r="B727" s="84">
        <v>40981</v>
      </c>
      <c r="C727" s="47">
        <v>15</v>
      </c>
      <c r="D727" s="47">
        <v>15.1</v>
      </c>
      <c r="E727" s="47">
        <v>14.83</v>
      </c>
      <c r="F727" s="47">
        <v>15.04</v>
      </c>
      <c r="G727" s="48">
        <v>475200</v>
      </c>
      <c r="H727" s="47">
        <v>13.74</v>
      </c>
      <c r="I727" s="51">
        <f t="shared" si="85"/>
        <v>0.91356382978723416</v>
      </c>
      <c r="J727" s="51">
        <f t="shared" ca="1" si="86"/>
        <v>1</v>
      </c>
      <c r="K727" s="47">
        <f t="shared" si="87"/>
        <v>13.7</v>
      </c>
      <c r="L727" s="47">
        <f t="shared" si="88"/>
        <v>13.79</v>
      </c>
      <c r="M727" s="47">
        <f t="shared" si="89"/>
        <v>13.55</v>
      </c>
      <c r="N727" s="47">
        <f t="shared" si="90"/>
        <v>13.74</v>
      </c>
      <c r="O727" s="48">
        <f t="shared" ca="1" si="91"/>
        <v>475200</v>
      </c>
    </row>
    <row r="728" spans="1:15" x14ac:dyDescent="0.25">
      <c r="A728">
        <v>713</v>
      </c>
      <c r="B728" s="84">
        <v>40980</v>
      </c>
      <c r="C728" s="47">
        <v>14.86</v>
      </c>
      <c r="D728" s="47">
        <v>14.91</v>
      </c>
      <c r="E728" s="47">
        <v>14.71</v>
      </c>
      <c r="F728" s="47">
        <v>14.85</v>
      </c>
      <c r="G728" s="48">
        <v>219400</v>
      </c>
      <c r="H728" s="47">
        <v>13.56</v>
      </c>
      <c r="I728" s="51">
        <f t="shared" si="85"/>
        <v>0.91313131313131324</v>
      </c>
      <c r="J728" s="51">
        <f t="shared" ca="1" si="86"/>
        <v>1</v>
      </c>
      <c r="K728" s="47">
        <f t="shared" si="87"/>
        <v>13.57</v>
      </c>
      <c r="L728" s="47">
        <f t="shared" si="88"/>
        <v>13.61</v>
      </c>
      <c r="M728" s="47">
        <f t="shared" si="89"/>
        <v>13.43</v>
      </c>
      <c r="N728" s="47">
        <f t="shared" si="90"/>
        <v>13.56</v>
      </c>
      <c r="O728" s="48">
        <f t="shared" ca="1" si="91"/>
        <v>219400</v>
      </c>
    </row>
    <row r="729" spans="1:15" x14ac:dyDescent="0.25">
      <c r="A729">
        <v>714</v>
      </c>
      <c r="B729" s="84">
        <v>40977</v>
      </c>
      <c r="C729" s="47">
        <v>14.66</v>
      </c>
      <c r="D729" s="47">
        <v>14.9</v>
      </c>
      <c r="E729" s="47">
        <v>14.58</v>
      </c>
      <c r="F729" s="47">
        <v>14.87</v>
      </c>
      <c r="G729" s="48">
        <v>384300</v>
      </c>
      <c r="H729" s="47">
        <v>13.58</v>
      </c>
      <c r="I729" s="51">
        <f t="shared" si="85"/>
        <v>0.91324815063887022</v>
      </c>
      <c r="J729" s="51">
        <f t="shared" ca="1" si="86"/>
        <v>1</v>
      </c>
      <c r="K729" s="47">
        <f t="shared" si="87"/>
        <v>13.39</v>
      </c>
      <c r="L729" s="47">
        <f t="shared" si="88"/>
        <v>13.61</v>
      </c>
      <c r="M729" s="47">
        <f t="shared" si="89"/>
        <v>13.32</v>
      </c>
      <c r="N729" s="47">
        <f t="shared" si="90"/>
        <v>13.58</v>
      </c>
      <c r="O729" s="48">
        <f t="shared" ca="1" si="91"/>
        <v>384300</v>
      </c>
    </row>
    <row r="730" spans="1:15" x14ac:dyDescent="0.25">
      <c r="A730">
        <v>715</v>
      </c>
      <c r="B730" s="84">
        <v>40976</v>
      </c>
      <c r="C730" s="47">
        <v>14.51</v>
      </c>
      <c r="D730" s="47">
        <v>14.72</v>
      </c>
      <c r="E730" s="47">
        <v>14.27</v>
      </c>
      <c r="F730" s="47">
        <v>14.67</v>
      </c>
      <c r="G730" s="48">
        <v>575600</v>
      </c>
      <c r="H730" s="47">
        <v>13.4</v>
      </c>
      <c r="I730" s="51">
        <f t="shared" si="85"/>
        <v>0.91342876618950242</v>
      </c>
      <c r="J730" s="51">
        <f t="shared" ca="1" si="86"/>
        <v>1</v>
      </c>
      <c r="K730" s="47">
        <f t="shared" si="87"/>
        <v>13.25</v>
      </c>
      <c r="L730" s="47">
        <f t="shared" si="88"/>
        <v>13.45</v>
      </c>
      <c r="M730" s="47">
        <f t="shared" si="89"/>
        <v>13.03</v>
      </c>
      <c r="N730" s="47">
        <f t="shared" si="90"/>
        <v>13.4</v>
      </c>
      <c r="O730" s="48">
        <f t="shared" ca="1" si="91"/>
        <v>575600</v>
      </c>
    </row>
    <row r="731" spans="1:15" x14ac:dyDescent="0.25">
      <c r="A731">
        <v>716</v>
      </c>
      <c r="B731" s="84">
        <v>40975</v>
      </c>
      <c r="C731" s="47">
        <v>14.38</v>
      </c>
      <c r="D731" s="47">
        <v>14.45</v>
      </c>
      <c r="E731" s="47">
        <v>14.23</v>
      </c>
      <c r="F731" s="47">
        <v>14.41</v>
      </c>
      <c r="G731" s="48">
        <v>422700</v>
      </c>
      <c r="H731" s="47">
        <v>13.16</v>
      </c>
      <c r="I731" s="51">
        <f t="shared" si="85"/>
        <v>0.9132546842470507</v>
      </c>
      <c r="J731" s="51">
        <f t="shared" ca="1" si="86"/>
        <v>1</v>
      </c>
      <c r="K731" s="47">
        <f t="shared" si="87"/>
        <v>13.13</v>
      </c>
      <c r="L731" s="47">
        <f t="shared" si="88"/>
        <v>13.2</v>
      </c>
      <c r="M731" s="47">
        <f t="shared" si="89"/>
        <v>13</v>
      </c>
      <c r="N731" s="47">
        <f t="shared" si="90"/>
        <v>13.16</v>
      </c>
      <c r="O731" s="48">
        <f t="shared" ca="1" si="91"/>
        <v>422700</v>
      </c>
    </row>
    <row r="732" spans="1:15" x14ac:dyDescent="0.25">
      <c r="A732">
        <v>717</v>
      </c>
      <c r="B732" s="84">
        <v>40974</v>
      </c>
      <c r="C732" s="47">
        <v>14.46</v>
      </c>
      <c r="D732" s="47">
        <v>14.51</v>
      </c>
      <c r="E732" s="47">
        <v>14.19</v>
      </c>
      <c r="F732" s="47">
        <v>14.31</v>
      </c>
      <c r="G732" s="48">
        <v>402800</v>
      </c>
      <c r="H732" s="47">
        <v>13.07</v>
      </c>
      <c r="I732" s="51">
        <f t="shared" si="85"/>
        <v>0.91334730957372467</v>
      </c>
      <c r="J732" s="51">
        <f t="shared" ca="1" si="86"/>
        <v>1</v>
      </c>
      <c r="K732" s="47">
        <f t="shared" si="87"/>
        <v>13.21</v>
      </c>
      <c r="L732" s="47">
        <f t="shared" si="88"/>
        <v>13.25</v>
      </c>
      <c r="M732" s="47">
        <f t="shared" si="89"/>
        <v>12.96</v>
      </c>
      <c r="N732" s="47">
        <f t="shared" si="90"/>
        <v>13.07</v>
      </c>
      <c r="O732" s="48">
        <f t="shared" ca="1" si="91"/>
        <v>402800</v>
      </c>
    </row>
    <row r="733" spans="1:15" x14ac:dyDescent="0.25">
      <c r="A733">
        <v>718</v>
      </c>
      <c r="B733" s="84">
        <v>40973</v>
      </c>
      <c r="C733" s="47">
        <v>14.32</v>
      </c>
      <c r="D733" s="47">
        <v>14.62</v>
      </c>
      <c r="E733" s="47">
        <v>14.21</v>
      </c>
      <c r="F733" s="47">
        <v>14.59</v>
      </c>
      <c r="G733" s="48">
        <v>261700</v>
      </c>
      <c r="H733" s="47">
        <v>13.33</v>
      </c>
      <c r="I733" s="51">
        <f t="shared" si="85"/>
        <v>0.91363947909527077</v>
      </c>
      <c r="J733" s="51">
        <f t="shared" ca="1" si="86"/>
        <v>1</v>
      </c>
      <c r="K733" s="47">
        <f t="shared" si="87"/>
        <v>13.08</v>
      </c>
      <c r="L733" s="47">
        <f t="shared" si="88"/>
        <v>13.36</v>
      </c>
      <c r="M733" s="47">
        <f t="shared" si="89"/>
        <v>12.98</v>
      </c>
      <c r="N733" s="47">
        <f t="shared" si="90"/>
        <v>13.33</v>
      </c>
      <c r="O733" s="48">
        <f t="shared" ca="1" si="91"/>
        <v>261700</v>
      </c>
    </row>
    <row r="734" spans="1:15" x14ac:dyDescent="0.25">
      <c r="A734">
        <v>719</v>
      </c>
      <c r="B734" s="84">
        <v>40970</v>
      </c>
      <c r="C734" s="47">
        <v>14.62</v>
      </c>
      <c r="D734" s="47">
        <v>14.82</v>
      </c>
      <c r="E734" s="47">
        <v>14.18</v>
      </c>
      <c r="F734" s="47">
        <v>14.35</v>
      </c>
      <c r="G734" s="48">
        <v>321500</v>
      </c>
      <c r="H734" s="47">
        <v>13.11</v>
      </c>
      <c r="I734" s="51">
        <f t="shared" si="85"/>
        <v>0.91358885017421598</v>
      </c>
      <c r="J734" s="51">
        <f t="shared" ca="1" si="86"/>
        <v>1</v>
      </c>
      <c r="K734" s="47">
        <f t="shared" si="87"/>
        <v>13.36</v>
      </c>
      <c r="L734" s="47">
        <f t="shared" si="88"/>
        <v>13.54</v>
      </c>
      <c r="M734" s="47">
        <f t="shared" si="89"/>
        <v>12.95</v>
      </c>
      <c r="N734" s="47">
        <f t="shared" si="90"/>
        <v>13.11</v>
      </c>
      <c r="O734" s="48">
        <f t="shared" ca="1" si="91"/>
        <v>321500</v>
      </c>
    </row>
    <row r="735" spans="1:15" x14ac:dyDescent="0.25">
      <c r="A735">
        <v>720</v>
      </c>
      <c r="B735" s="84">
        <v>40969</v>
      </c>
      <c r="C735" s="47">
        <v>14.53</v>
      </c>
      <c r="D735" s="47">
        <v>14.75</v>
      </c>
      <c r="E735" s="47">
        <v>14.48</v>
      </c>
      <c r="F735" s="47">
        <v>14.65</v>
      </c>
      <c r="G735" s="48">
        <v>218500</v>
      </c>
      <c r="H735" s="47">
        <v>13.38</v>
      </c>
      <c r="I735" s="51">
        <f t="shared" si="85"/>
        <v>0.91331058020477818</v>
      </c>
      <c r="J735" s="51">
        <f t="shared" ca="1" si="86"/>
        <v>1</v>
      </c>
      <c r="K735" s="47">
        <f t="shared" si="87"/>
        <v>13.27</v>
      </c>
      <c r="L735" s="47">
        <f t="shared" si="88"/>
        <v>13.47</v>
      </c>
      <c r="M735" s="47">
        <f t="shared" si="89"/>
        <v>13.22</v>
      </c>
      <c r="N735" s="47">
        <f t="shared" si="90"/>
        <v>13.38</v>
      </c>
      <c r="O735" s="48">
        <f t="shared" ca="1" si="91"/>
        <v>218500</v>
      </c>
    </row>
    <row r="736" spans="1:15" x14ac:dyDescent="0.25">
      <c r="A736">
        <v>721</v>
      </c>
      <c r="B736" s="84">
        <v>40968</v>
      </c>
      <c r="C736" s="47">
        <v>14.55</v>
      </c>
      <c r="D736" s="47">
        <v>14.63</v>
      </c>
      <c r="E736" s="47">
        <v>14.22</v>
      </c>
      <c r="F736" s="47">
        <v>14.47</v>
      </c>
      <c r="G736" s="48">
        <v>417300</v>
      </c>
      <c r="H736" s="47">
        <v>13.22</v>
      </c>
      <c r="I736" s="51">
        <f t="shared" si="85"/>
        <v>0.91361437456807193</v>
      </c>
      <c r="J736" s="51">
        <f t="shared" ca="1" si="86"/>
        <v>1</v>
      </c>
      <c r="K736" s="47">
        <f t="shared" si="87"/>
        <v>13.29</v>
      </c>
      <c r="L736" s="47">
        <f t="shared" si="88"/>
        <v>13.37</v>
      </c>
      <c r="M736" s="47">
        <f t="shared" si="89"/>
        <v>12.99</v>
      </c>
      <c r="N736" s="47">
        <f t="shared" si="90"/>
        <v>13.22</v>
      </c>
      <c r="O736" s="48">
        <f t="shared" ca="1" si="91"/>
        <v>417300</v>
      </c>
    </row>
    <row r="737" spans="1:15" x14ac:dyDescent="0.25">
      <c r="A737">
        <v>722</v>
      </c>
      <c r="B737" s="84">
        <v>40967</v>
      </c>
      <c r="C737" s="47">
        <v>14.58</v>
      </c>
      <c r="D737" s="47">
        <v>14.78</v>
      </c>
      <c r="E737" s="47">
        <v>14.27</v>
      </c>
      <c r="F737" s="47">
        <v>14.5</v>
      </c>
      <c r="G737" s="48">
        <v>228200</v>
      </c>
      <c r="H737" s="47">
        <v>13.25</v>
      </c>
      <c r="I737" s="51">
        <f t="shared" si="85"/>
        <v>0.91379310344827591</v>
      </c>
      <c r="J737" s="51">
        <f t="shared" ca="1" si="86"/>
        <v>1</v>
      </c>
      <c r="K737" s="47">
        <f t="shared" si="87"/>
        <v>13.32</v>
      </c>
      <c r="L737" s="47">
        <f t="shared" si="88"/>
        <v>13.51</v>
      </c>
      <c r="M737" s="47">
        <f t="shared" si="89"/>
        <v>13.04</v>
      </c>
      <c r="N737" s="47">
        <f t="shared" si="90"/>
        <v>13.25</v>
      </c>
      <c r="O737" s="48">
        <f t="shared" ca="1" si="91"/>
        <v>228200</v>
      </c>
    </row>
    <row r="738" spans="1:15" x14ac:dyDescent="0.25">
      <c r="A738">
        <v>723</v>
      </c>
      <c r="B738" s="84">
        <v>40966</v>
      </c>
      <c r="C738" s="47">
        <v>14.42</v>
      </c>
      <c r="D738" s="47">
        <v>14.7</v>
      </c>
      <c r="E738" s="47">
        <v>14.34</v>
      </c>
      <c r="F738" s="47">
        <v>14.6</v>
      </c>
      <c r="G738" s="48">
        <v>168600</v>
      </c>
      <c r="H738" s="47">
        <v>13.34</v>
      </c>
      <c r="I738" s="51">
        <f t="shared" si="85"/>
        <v>0.91369863013698627</v>
      </c>
      <c r="J738" s="51">
        <f t="shared" ca="1" si="86"/>
        <v>1</v>
      </c>
      <c r="K738" s="47">
        <f t="shared" si="87"/>
        <v>13.18</v>
      </c>
      <c r="L738" s="47">
        <f t="shared" si="88"/>
        <v>13.43</v>
      </c>
      <c r="M738" s="47">
        <f t="shared" si="89"/>
        <v>13.1</v>
      </c>
      <c r="N738" s="47">
        <f t="shared" si="90"/>
        <v>13.34</v>
      </c>
      <c r="O738" s="48">
        <f t="shared" ca="1" si="91"/>
        <v>168600</v>
      </c>
    </row>
    <row r="739" spans="1:15" x14ac:dyDescent="0.25">
      <c r="A739">
        <v>724</v>
      </c>
      <c r="B739" s="84">
        <v>40963</v>
      </c>
      <c r="C739" s="47">
        <v>14.84</v>
      </c>
      <c r="D739" s="47">
        <v>14.92</v>
      </c>
      <c r="E739" s="47">
        <v>14.51</v>
      </c>
      <c r="F739" s="47">
        <v>14.55</v>
      </c>
      <c r="G739" s="48">
        <v>232700</v>
      </c>
      <c r="H739" s="47">
        <v>13.29</v>
      </c>
      <c r="I739" s="51">
        <f t="shared" si="85"/>
        <v>0.91340206185566997</v>
      </c>
      <c r="J739" s="51">
        <f t="shared" ca="1" si="86"/>
        <v>1</v>
      </c>
      <c r="K739" s="47">
        <f t="shared" si="87"/>
        <v>13.55</v>
      </c>
      <c r="L739" s="47">
        <f t="shared" si="88"/>
        <v>13.63</v>
      </c>
      <c r="M739" s="47">
        <f t="shared" si="89"/>
        <v>13.25</v>
      </c>
      <c r="N739" s="47">
        <f t="shared" si="90"/>
        <v>13.29</v>
      </c>
      <c r="O739" s="48">
        <f t="shared" ca="1" si="91"/>
        <v>232700</v>
      </c>
    </row>
    <row r="740" spans="1:15" x14ac:dyDescent="0.25">
      <c r="A740">
        <v>725</v>
      </c>
      <c r="B740" s="84">
        <v>40962</v>
      </c>
      <c r="C740" s="47">
        <v>14.71</v>
      </c>
      <c r="D740" s="47">
        <v>14.86</v>
      </c>
      <c r="E740" s="47">
        <v>14.56</v>
      </c>
      <c r="F740" s="47">
        <v>14.85</v>
      </c>
      <c r="G740" s="48">
        <v>171000</v>
      </c>
      <c r="H740" s="47">
        <v>13.56</v>
      </c>
      <c r="I740" s="51">
        <f t="shared" si="85"/>
        <v>0.91313131313131324</v>
      </c>
      <c r="J740" s="51">
        <f t="shared" ca="1" si="86"/>
        <v>1</v>
      </c>
      <c r="K740" s="47">
        <f t="shared" si="87"/>
        <v>13.43</v>
      </c>
      <c r="L740" s="47">
        <f t="shared" si="88"/>
        <v>13.57</v>
      </c>
      <c r="M740" s="47">
        <f t="shared" si="89"/>
        <v>13.3</v>
      </c>
      <c r="N740" s="47">
        <f t="shared" si="90"/>
        <v>13.56</v>
      </c>
      <c r="O740" s="48">
        <f t="shared" ca="1" si="91"/>
        <v>171000</v>
      </c>
    </row>
    <row r="741" spans="1:15" x14ac:dyDescent="0.25">
      <c r="A741">
        <v>726</v>
      </c>
      <c r="B741" s="84">
        <v>40961</v>
      </c>
      <c r="C741" s="47">
        <v>14.64</v>
      </c>
      <c r="D741" s="47">
        <v>14.82</v>
      </c>
      <c r="E741" s="47">
        <v>14.54</v>
      </c>
      <c r="F741" s="47">
        <v>14.64</v>
      </c>
      <c r="G741" s="48">
        <v>221700</v>
      </c>
      <c r="H741" s="47">
        <v>13.37</v>
      </c>
      <c r="I741" s="51">
        <f t="shared" si="85"/>
        <v>0.91325136612021851</v>
      </c>
      <c r="J741" s="51">
        <f t="shared" ca="1" si="86"/>
        <v>1</v>
      </c>
      <c r="K741" s="47">
        <f t="shared" si="87"/>
        <v>13.37</v>
      </c>
      <c r="L741" s="47">
        <f t="shared" si="88"/>
        <v>13.53</v>
      </c>
      <c r="M741" s="47">
        <f t="shared" si="89"/>
        <v>13.28</v>
      </c>
      <c r="N741" s="47">
        <f t="shared" si="90"/>
        <v>13.37</v>
      </c>
      <c r="O741" s="48">
        <f t="shared" ca="1" si="91"/>
        <v>221700</v>
      </c>
    </row>
    <row r="742" spans="1:15" x14ac:dyDescent="0.25">
      <c r="A742">
        <v>727</v>
      </c>
      <c r="B742" s="84">
        <v>40960</v>
      </c>
      <c r="C742" s="47">
        <v>14.85</v>
      </c>
      <c r="D742" s="47">
        <v>14.97</v>
      </c>
      <c r="E742" s="47">
        <v>14.58</v>
      </c>
      <c r="F742" s="47">
        <v>14.69</v>
      </c>
      <c r="G742" s="48">
        <v>217200</v>
      </c>
      <c r="H742" s="47">
        <v>13.42</v>
      </c>
      <c r="I742" s="51">
        <f t="shared" si="85"/>
        <v>0.91354663036078965</v>
      </c>
      <c r="J742" s="51">
        <f t="shared" ca="1" si="86"/>
        <v>1</v>
      </c>
      <c r="K742" s="47">
        <f t="shared" si="87"/>
        <v>13.57</v>
      </c>
      <c r="L742" s="47">
        <f t="shared" si="88"/>
        <v>13.68</v>
      </c>
      <c r="M742" s="47">
        <f t="shared" si="89"/>
        <v>13.32</v>
      </c>
      <c r="N742" s="47">
        <f t="shared" si="90"/>
        <v>13.42</v>
      </c>
      <c r="O742" s="48">
        <f t="shared" ca="1" si="91"/>
        <v>217200</v>
      </c>
    </row>
    <row r="743" spans="1:15" x14ac:dyDescent="0.25">
      <c r="A743">
        <v>728</v>
      </c>
      <c r="B743" s="84">
        <v>40956</v>
      </c>
      <c r="C743" s="47">
        <v>15.12</v>
      </c>
      <c r="D743" s="47">
        <v>15.17</v>
      </c>
      <c r="E743" s="47">
        <v>14.82</v>
      </c>
      <c r="F743" s="47">
        <v>14.86</v>
      </c>
      <c r="G743" s="48">
        <v>178500</v>
      </c>
      <c r="H743" s="47">
        <v>13.57</v>
      </c>
      <c r="I743" s="51">
        <f t="shared" si="85"/>
        <v>0.91318977119784661</v>
      </c>
      <c r="J743" s="51">
        <f t="shared" ca="1" si="86"/>
        <v>1</v>
      </c>
      <c r="K743" s="47">
        <f t="shared" si="87"/>
        <v>13.81</v>
      </c>
      <c r="L743" s="47">
        <f t="shared" si="88"/>
        <v>13.85</v>
      </c>
      <c r="M743" s="47">
        <f t="shared" si="89"/>
        <v>13.53</v>
      </c>
      <c r="N743" s="47">
        <f t="shared" si="90"/>
        <v>13.57</v>
      </c>
      <c r="O743" s="48">
        <f t="shared" ca="1" si="91"/>
        <v>178500</v>
      </c>
    </row>
    <row r="744" spans="1:15" x14ac:dyDescent="0.25">
      <c r="A744">
        <v>729</v>
      </c>
      <c r="B744" s="84">
        <v>40955</v>
      </c>
      <c r="C744" s="47">
        <v>14.66</v>
      </c>
      <c r="D744" s="47">
        <v>15.06</v>
      </c>
      <c r="E744" s="47">
        <v>14.53</v>
      </c>
      <c r="F744" s="47">
        <v>15.05</v>
      </c>
      <c r="G744" s="48">
        <v>205900</v>
      </c>
      <c r="H744" s="47">
        <v>13.75</v>
      </c>
      <c r="I744" s="51">
        <f t="shared" si="85"/>
        <v>0.91362126245847175</v>
      </c>
      <c r="J744" s="51">
        <f t="shared" ca="1" si="86"/>
        <v>1</v>
      </c>
      <c r="K744" s="47">
        <f t="shared" si="87"/>
        <v>13.39</v>
      </c>
      <c r="L744" s="47">
        <f t="shared" si="88"/>
        <v>13.76</v>
      </c>
      <c r="M744" s="47">
        <f t="shared" si="89"/>
        <v>13.27</v>
      </c>
      <c r="N744" s="47">
        <f t="shared" si="90"/>
        <v>13.75</v>
      </c>
      <c r="O744" s="48">
        <f t="shared" ca="1" si="91"/>
        <v>205900</v>
      </c>
    </row>
    <row r="745" spans="1:15" x14ac:dyDescent="0.25">
      <c r="A745">
        <v>730</v>
      </c>
      <c r="B745" s="84">
        <v>40954</v>
      </c>
      <c r="C745" s="47">
        <v>15.11</v>
      </c>
      <c r="D745" s="47">
        <v>15.25</v>
      </c>
      <c r="E745" s="47">
        <v>14.6</v>
      </c>
      <c r="F745" s="47">
        <v>14.68</v>
      </c>
      <c r="G745" s="48">
        <v>235900</v>
      </c>
      <c r="H745" s="47">
        <v>13.41</v>
      </c>
      <c r="I745" s="51">
        <f t="shared" si="85"/>
        <v>0.91348773841961861</v>
      </c>
      <c r="J745" s="51">
        <f t="shared" ca="1" si="86"/>
        <v>1</v>
      </c>
      <c r="K745" s="47">
        <f t="shared" si="87"/>
        <v>13.8</v>
      </c>
      <c r="L745" s="47">
        <f t="shared" si="88"/>
        <v>13.93</v>
      </c>
      <c r="M745" s="47">
        <f t="shared" si="89"/>
        <v>13.34</v>
      </c>
      <c r="N745" s="47">
        <f t="shared" si="90"/>
        <v>13.41</v>
      </c>
      <c r="O745" s="48">
        <f t="shared" ca="1" si="91"/>
        <v>235900</v>
      </c>
    </row>
    <row r="746" spans="1:15" x14ac:dyDescent="0.25">
      <c r="A746">
        <v>731</v>
      </c>
      <c r="B746" s="84">
        <v>40953</v>
      </c>
      <c r="C746" s="47">
        <v>14.98</v>
      </c>
      <c r="D746" s="47">
        <v>15.04</v>
      </c>
      <c r="E746" s="47">
        <v>14.8</v>
      </c>
      <c r="F746" s="47">
        <v>15.03</v>
      </c>
      <c r="G746" s="48">
        <v>223400</v>
      </c>
      <c r="H746" s="47">
        <v>13.73</v>
      </c>
      <c r="I746" s="51">
        <f t="shared" si="85"/>
        <v>0.91350632069194948</v>
      </c>
      <c r="J746" s="51">
        <f t="shared" ca="1" si="86"/>
        <v>1</v>
      </c>
      <c r="K746" s="47">
        <f t="shared" si="87"/>
        <v>13.68</v>
      </c>
      <c r="L746" s="47">
        <f t="shared" si="88"/>
        <v>13.74</v>
      </c>
      <c r="M746" s="47">
        <f t="shared" si="89"/>
        <v>13.52</v>
      </c>
      <c r="N746" s="47">
        <f t="shared" si="90"/>
        <v>13.73</v>
      </c>
      <c r="O746" s="48">
        <f t="shared" ca="1" si="91"/>
        <v>223400</v>
      </c>
    </row>
    <row r="747" spans="1:15" x14ac:dyDescent="0.25">
      <c r="A747">
        <v>732</v>
      </c>
      <c r="B747" s="84">
        <v>40952</v>
      </c>
      <c r="C747" s="47">
        <v>15.03</v>
      </c>
      <c r="D747" s="47">
        <v>15.15</v>
      </c>
      <c r="E747" s="47">
        <v>14.9</v>
      </c>
      <c r="F747" s="47">
        <v>15.02</v>
      </c>
      <c r="G747" s="48">
        <v>156900</v>
      </c>
      <c r="H747" s="47">
        <v>13.72</v>
      </c>
      <c r="I747" s="51">
        <f t="shared" si="85"/>
        <v>0.91344873501997348</v>
      </c>
      <c r="J747" s="51">
        <f t="shared" ca="1" si="86"/>
        <v>1</v>
      </c>
      <c r="K747" s="47">
        <f t="shared" si="87"/>
        <v>13.73</v>
      </c>
      <c r="L747" s="47">
        <f t="shared" si="88"/>
        <v>13.84</v>
      </c>
      <c r="M747" s="47">
        <f t="shared" si="89"/>
        <v>13.61</v>
      </c>
      <c r="N747" s="47">
        <f t="shared" si="90"/>
        <v>13.72</v>
      </c>
      <c r="O747" s="48">
        <f t="shared" ca="1" si="91"/>
        <v>156900</v>
      </c>
    </row>
    <row r="748" spans="1:15" x14ac:dyDescent="0.25">
      <c r="A748">
        <v>733</v>
      </c>
      <c r="B748" s="84">
        <v>40949</v>
      </c>
      <c r="C748" s="47">
        <v>14.86</v>
      </c>
      <c r="D748" s="47">
        <v>15.02</v>
      </c>
      <c r="E748" s="47">
        <v>14.76</v>
      </c>
      <c r="F748" s="47">
        <v>14.89</v>
      </c>
      <c r="G748" s="48">
        <v>259300</v>
      </c>
      <c r="H748" s="47">
        <v>13.6</v>
      </c>
      <c r="I748" s="51">
        <f t="shared" si="85"/>
        <v>0.91336467427803891</v>
      </c>
      <c r="J748" s="51">
        <f t="shared" ca="1" si="86"/>
        <v>1</v>
      </c>
      <c r="K748" s="47">
        <f t="shared" si="87"/>
        <v>13.57</v>
      </c>
      <c r="L748" s="47">
        <f t="shared" si="88"/>
        <v>13.72</v>
      </c>
      <c r="M748" s="47">
        <f t="shared" si="89"/>
        <v>13.48</v>
      </c>
      <c r="N748" s="47">
        <f t="shared" si="90"/>
        <v>13.6</v>
      </c>
      <c r="O748" s="48">
        <f t="shared" ca="1" si="91"/>
        <v>259300</v>
      </c>
    </row>
    <row r="749" spans="1:15" x14ac:dyDescent="0.25">
      <c r="A749">
        <v>734</v>
      </c>
      <c r="B749" s="84">
        <v>40948</v>
      </c>
      <c r="C749" s="47">
        <v>15.05</v>
      </c>
      <c r="D749" s="47">
        <v>15.09</v>
      </c>
      <c r="E749" s="47">
        <v>14.88</v>
      </c>
      <c r="F749" s="47">
        <v>14.95</v>
      </c>
      <c r="G749" s="48">
        <v>188100</v>
      </c>
      <c r="H749" s="47">
        <v>13.66</v>
      </c>
      <c r="I749" s="51">
        <f t="shared" si="85"/>
        <v>0.91371237458193988</v>
      </c>
      <c r="J749" s="51">
        <f t="shared" ca="1" si="86"/>
        <v>1</v>
      </c>
      <c r="K749" s="47">
        <f t="shared" si="87"/>
        <v>13.75</v>
      </c>
      <c r="L749" s="47">
        <f t="shared" si="88"/>
        <v>13.79</v>
      </c>
      <c r="M749" s="47">
        <f t="shared" si="89"/>
        <v>13.6</v>
      </c>
      <c r="N749" s="47">
        <f t="shared" si="90"/>
        <v>13.66</v>
      </c>
      <c r="O749" s="48">
        <f t="shared" ca="1" si="91"/>
        <v>188100</v>
      </c>
    </row>
    <row r="750" spans="1:15" x14ac:dyDescent="0.25">
      <c r="A750">
        <v>735</v>
      </c>
      <c r="B750" s="84">
        <v>40947</v>
      </c>
      <c r="C750" s="47">
        <v>15.16</v>
      </c>
      <c r="D750" s="47">
        <v>15.16</v>
      </c>
      <c r="E750" s="47">
        <v>14.87</v>
      </c>
      <c r="F750" s="47">
        <v>14.98</v>
      </c>
      <c r="G750" s="48">
        <v>193400</v>
      </c>
      <c r="H750" s="47">
        <v>13.68</v>
      </c>
      <c r="I750" s="51">
        <f t="shared" si="85"/>
        <v>0.91321762349799729</v>
      </c>
      <c r="J750" s="51">
        <f t="shared" ca="1" si="86"/>
        <v>1</v>
      </c>
      <c r="K750" s="47">
        <f t="shared" si="87"/>
        <v>13.84</v>
      </c>
      <c r="L750" s="47">
        <f t="shared" si="88"/>
        <v>13.84</v>
      </c>
      <c r="M750" s="47">
        <f t="shared" si="89"/>
        <v>13.58</v>
      </c>
      <c r="N750" s="47">
        <f t="shared" si="90"/>
        <v>13.68</v>
      </c>
      <c r="O750" s="48">
        <f t="shared" ca="1" si="91"/>
        <v>193400</v>
      </c>
    </row>
    <row r="751" spans="1:15" x14ac:dyDescent="0.25">
      <c r="A751">
        <v>736</v>
      </c>
      <c r="B751" s="84">
        <v>40946</v>
      </c>
      <c r="C751" s="47">
        <v>15.18</v>
      </c>
      <c r="D751" s="47">
        <v>15.28</v>
      </c>
      <c r="E751" s="47">
        <v>15.04</v>
      </c>
      <c r="F751" s="47">
        <v>15.17</v>
      </c>
      <c r="G751" s="48">
        <v>199200</v>
      </c>
      <c r="H751" s="47">
        <v>13.86</v>
      </c>
      <c r="I751" s="51">
        <f t="shared" si="85"/>
        <v>0.91364535266974289</v>
      </c>
      <c r="J751" s="51">
        <f t="shared" ca="1" si="86"/>
        <v>1</v>
      </c>
      <c r="K751" s="47">
        <f t="shared" si="87"/>
        <v>13.87</v>
      </c>
      <c r="L751" s="47">
        <f t="shared" si="88"/>
        <v>13.96</v>
      </c>
      <c r="M751" s="47">
        <f t="shared" si="89"/>
        <v>13.74</v>
      </c>
      <c r="N751" s="47">
        <f t="shared" si="90"/>
        <v>13.86</v>
      </c>
      <c r="O751" s="48">
        <f t="shared" ca="1" si="91"/>
        <v>199200</v>
      </c>
    </row>
    <row r="752" spans="1:15" x14ac:dyDescent="0.25">
      <c r="A752">
        <v>737</v>
      </c>
      <c r="B752" s="84">
        <v>40945</v>
      </c>
      <c r="C752" s="47">
        <v>15.29</v>
      </c>
      <c r="D752" s="47">
        <v>15.32</v>
      </c>
      <c r="E752" s="47">
        <v>15.14</v>
      </c>
      <c r="F752" s="47">
        <v>15.19</v>
      </c>
      <c r="G752" s="48">
        <v>195300</v>
      </c>
      <c r="H752" s="47">
        <v>13.88</v>
      </c>
      <c r="I752" s="51">
        <f t="shared" si="85"/>
        <v>0.91375905200789997</v>
      </c>
      <c r="J752" s="51">
        <f t="shared" ca="1" si="86"/>
        <v>1</v>
      </c>
      <c r="K752" s="47">
        <f t="shared" si="87"/>
        <v>13.97</v>
      </c>
      <c r="L752" s="47">
        <f t="shared" si="88"/>
        <v>14</v>
      </c>
      <c r="M752" s="47">
        <f t="shared" si="89"/>
        <v>13.83</v>
      </c>
      <c r="N752" s="47">
        <f t="shared" si="90"/>
        <v>13.88</v>
      </c>
      <c r="O752" s="48">
        <f t="shared" ca="1" si="91"/>
        <v>195300</v>
      </c>
    </row>
    <row r="753" spans="1:15" x14ac:dyDescent="0.25">
      <c r="A753">
        <v>738</v>
      </c>
      <c r="B753" s="84">
        <v>40942</v>
      </c>
      <c r="C753" s="47">
        <v>15.29</v>
      </c>
      <c r="D753" s="47">
        <v>15.52</v>
      </c>
      <c r="E753" s="47">
        <v>15.26</v>
      </c>
      <c r="F753" s="47">
        <v>15.35</v>
      </c>
      <c r="G753" s="48">
        <v>418100</v>
      </c>
      <c r="H753" s="47">
        <v>14.02</v>
      </c>
      <c r="I753" s="51">
        <f t="shared" si="85"/>
        <v>0.91335504885993479</v>
      </c>
      <c r="J753" s="51">
        <f t="shared" ca="1" si="86"/>
        <v>1</v>
      </c>
      <c r="K753" s="47">
        <f t="shared" si="87"/>
        <v>13.97</v>
      </c>
      <c r="L753" s="47">
        <f t="shared" si="88"/>
        <v>14.18</v>
      </c>
      <c r="M753" s="47">
        <f t="shared" si="89"/>
        <v>13.94</v>
      </c>
      <c r="N753" s="47">
        <f t="shared" si="90"/>
        <v>14.02</v>
      </c>
      <c r="O753" s="48">
        <f t="shared" ca="1" si="91"/>
        <v>418100</v>
      </c>
    </row>
    <row r="754" spans="1:15" x14ac:dyDescent="0.25">
      <c r="A754">
        <v>739</v>
      </c>
      <c r="B754" s="84">
        <v>40941</v>
      </c>
      <c r="C754" s="47">
        <v>15.04</v>
      </c>
      <c r="D754" s="47">
        <v>15.17</v>
      </c>
      <c r="E754" s="47">
        <v>14.94</v>
      </c>
      <c r="F754" s="47">
        <v>15.12</v>
      </c>
      <c r="G754" s="48">
        <v>315800</v>
      </c>
      <c r="H754" s="47">
        <v>13.81</v>
      </c>
      <c r="I754" s="51">
        <f t="shared" si="85"/>
        <v>0.91335978835978848</v>
      </c>
      <c r="J754" s="51">
        <f t="shared" ca="1" si="86"/>
        <v>1</v>
      </c>
      <c r="K754" s="47">
        <f t="shared" si="87"/>
        <v>13.74</v>
      </c>
      <c r="L754" s="47">
        <f t="shared" si="88"/>
        <v>13.86</v>
      </c>
      <c r="M754" s="47">
        <f t="shared" si="89"/>
        <v>13.65</v>
      </c>
      <c r="N754" s="47">
        <f t="shared" si="90"/>
        <v>13.81</v>
      </c>
      <c r="O754" s="48">
        <f t="shared" ca="1" si="91"/>
        <v>315800</v>
      </c>
    </row>
    <row r="755" spans="1:15" x14ac:dyDescent="0.25">
      <c r="A755">
        <v>740</v>
      </c>
      <c r="B755" s="84">
        <v>40940</v>
      </c>
      <c r="C755" s="47">
        <v>14.88</v>
      </c>
      <c r="D755" s="47">
        <v>15.09</v>
      </c>
      <c r="E755" s="47">
        <v>14.8</v>
      </c>
      <c r="F755" s="47">
        <v>15.06</v>
      </c>
      <c r="G755" s="48">
        <v>347800</v>
      </c>
      <c r="H755" s="47">
        <v>13.76</v>
      </c>
      <c r="I755" s="51">
        <f t="shared" si="85"/>
        <v>0.91367861885790169</v>
      </c>
      <c r="J755" s="51">
        <f t="shared" ca="1" si="86"/>
        <v>1</v>
      </c>
      <c r="K755" s="47">
        <f t="shared" si="87"/>
        <v>13.6</v>
      </c>
      <c r="L755" s="47">
        <f t="shared" si="88"/>
        <v>13.79</v>
      </c>
      <c r="M755" s="47">
        <f t="shared" si="89"/>
        <v>13.52</v>
      </c>
      <c r="N755" s="47">
        <f t="shared" si="90"/>
        <v>13.76</v>
      </c>
      <c r="O755" s="48">
        <f t="shared" ca="1" si="91"/>
        <v>347800</v>
      </c>
    </row>
    <row r="756" spans="1:15" x14ac:dyDescent="0.25">
      <c r="A756">
        <v>741</v>
      </c>
      <c r="B756" s="84">
        <v>40939</v>
      </c>
      <c r="C756" s="47">
        <v>14.94</v>
      </c>
      <c r="D756" s="47">
        <v>14.97</v>
      </c>
      <c r="E756" s="47">
        <v>14.66</v>
      </c>
      <c r="F756" s="47">
        <v>14.82</v>
      </c>
      <c r="G756" s="48">
        <v>250100</v>
      </c>
      <c r="H756" s="47">
        <v>13.54</v>
      </c>
      <c r="I756" s="51">
        <f t="shared" si="85"/>
        <v>0.91363022941970307</v>
      </c>
      <c r="J756" s="51">
        <f t="shared" ca="1" si="86"/>
        <v>1</v>
      </c>
      <c r="K756" s="47">
        <f t="shared" si="87"/>
        <v>13.65</v>
      </c>
      <c r="L756" s="47">
        <f t="shared" si="88"/>
        <v>13.68</v>
      </c>
      <c r="M756" s="47">
        <f t="shared" si="89"/>
        <v>13.39</v>
      </c>
      <c r="N756" s="47">
        <f t="shared" si="90"/>
        <v>13.54</v>
      </c>
      <c r="O756" s="48">
        <f t="shared" ca="1" si="91"/>
        <v>250100</v>
      </c>
    </row>
    <row r="757" spans="1:15" x14ac:dyDescent="0.25">
      <c r="A757">
        <v>742</v>
      </c>
      <c r="B757" s="84">
        <v>40938</v>
      </c>
      <c r="C757" s="47">
        <v>14.93</v>
      </c>
      <c r="D757" s="47">
        <v>14.99</v>
      </c>
      <c r="E757" s="47">
        <v>14.75</v>
      </c>
      <c r="F757" s="47">
        <v>14.84</v>
      </c>
      <c r="G757" s="48">
        <v>608500</v>
      </c>
      <c r="H757" s="47">
        <v>13.56</v>
      </c>
      <c r="I757" s="51">
        <f t="shared" si="85"/>
        <v>0.91374663072776285</v>
      </c>
      <c r="J757" s="51">
        <f t="shared" ca="1" si="86"/>
        <v>1</v>
      </c>
      <c r="K757" s="47">
        <f t="shared" si="87"/>
        <v>13.64</v>
      </c>
      <c r="L757" s="47">
        <f t="shared" si="88"/>
        <v>13.7</v>
      </c>
      <c r="M757" s="47">
        <f t="shared" si="89"/>
        <v>13.48</v>
      </c>
      <c r="N757" s="47">
        <f t="shared" si="90"/>
        <v>13.56</v>
      </c>
      <c r="O757" s="48">
        <f t="shared" ca="1" si="91"/>
        <v>608500</v>
      </c>
    </row>
    <row r="758" spans="1:15" x14ac:dyDescent="0.25">
      <c r="A758">
        <v>743</v>
      </c>
      <c r="B758" s="84">
        <v>40935</v>
      </c>
      <c r="C758" s="47">
        <v>14.92</v>
      </c>
      <c r="D758" s="47">
        <v>15.06</v>
      </c>
      <c r="E758" s="47">
        <v>14.75</v>
      </c>
      <c r="F758" s="47">
        <v>15.03</v>
      </c>
      <c r="G758" s="48">
        <v>245800</v>
      </c>
      <c r="H758" s="47">
        <v>13.73</v>
      </c>
      <c r="I758" s="51">
        <f t="shared" si="85"/>
        <v>0.91350632069194948</v>
      </c>
      <c r="J758" s="51">
        <f t="shared" ca="1" si="86"/>
        <v>1</v>
      </c>
      <c r="K758" s="47">
        <f t="shared" si="87"/>
        <v>13.63</v>
      </c>
      <c r="L758" s="47">
        <f t="shared" si="88"/>
        <v>13.76</v>
      </c>
      <c r="M758" s="47">
        <f t="shared" si="89"/>
        <v>13.47</v>
      </c>
      <c r="N758" s="47">
        <f t="shared" si="90"/>
        <v>13.73</v>
      </c>
      <c r="O758" s="48">
        <f t="shared" ca="1" si="91"/>
        <v>245800</v>
      </c>
    </row>
    <row r="759" spans="1:15" x14ac:dyDescent="0.25">
      <c r="A759">
        <v>744</v>
      </c>
      <c r="B759" s="84">
        <v>40934</v>
      </c>
      <c r="C759" s="47">
        <v>14.79</v>
      </c>
      <c r="D759" s="47">
        <v>15.03</v>
      </c>
      <c r="E759" s="47">
        <v>14.7</v>
      </c>
      <c r="F759" s="47">
        <v>15.02</v>
      </c>
      <c r="G759" s="48">
        <v>387400</v>
      </c>
      <c r="H759" s="47">
        <v>13.72</v>
      </c>
      <c r="I759" s="51">
        <f t="shared" si="85"/>
        <v>0.91344873501997348</v>
      </c>
      <c r="J759" s="51">
        <f t="shared" ca="1" si="86"/>
        <v>1</v>
      </c>
      <c r="K759" s="47">
        <f t="shared" si="87"/>
        <v>13.51</v>
      </c>
      <c r="L759" s="47">
        <f t="shared" si="88"/>
        <v>13.73</v>
      </c>
      <c r="M759" s="47">
        <f t="shared" si="89"/>
        <v>13.43</v>
      </c>
      <c r="N759" s="47">
        <f t="shared" si="90"/>
        <v>13.72</v>
      </c>
      <c r="O759" s="48">
        <f t="shared" ca="1" si="91"/>
        <v>387400</v>
      </c>
    </row>
    <row r="760" spans="1:15" x14ac:dyDescent="0.25">
      <c r="A760">
        <v>745</v>
      </c>
      <c r="B760" s="84">
        <v>40933</v>
      </c>
      <c r="C760" s="47">
        <v>14.64</v>
      </c>
      <c r="D760" s="47">
        <v>14.83</v>
      </c>
      <c r="E760" s="47">
        <v>14.52</v>
      </c>
      <c r="F760" s="47">
        <v>14.7</v>
      </c>
      <c r="G760" s="48">
        <v>236000</v>
      </c>
      <c r="H760" s="47">
        <v>13.43</v>
      </c>
      <c r="I760" s="51">
        <f t="shared" si="85"/>
        <v>0.91360544217687079</v>
      </c>
      <c r="J760" s="51">
        <f t="shared" ca="1" si="86"/>
        <v>1</v>
      </c>
      <c r="K760" s="47">
        <f t="shared" si="87"/>
        <v>13.38</v>
      </c>
      <c r="L760" s="47">
        <f t="shared" si="88"/>
        <v>13.55</v>
      </c>
      <c r="M760" s="47">
        <f t="shared" si="89"/>
        <v>13.27</v>
      </c>
      <c r="N760" s="47">
        <f t="shared" si="90"/>
        <v>13.43</v>
      </c>
      <c r="O760" s="48">
        <f t="shared" ca="1" si="91"/>
        <v>236000</v>
      </c>
    </row>
    <row r="761" spans="1:15" x14ac:dyDescent="0.25">
      <c r="A761">
        <v>746</v>
      </c>
      <c r="B761" s="84">
        <v>40932</v>
      </c>
      <c r="C761" s="47">
        <v>14.58</v>
      </c>
      <c r="D761" s="47">
        <v>14.73</v>
      </c>
      <c r="E761" s="47">
        <v>14.5</v>
      </c>
      <c r="F761" s="47">
        <v>14.59</v>
      </c>
      <c r="G761" s="48">
        <v>254700</v>
      </c>
      <c r="H761" s="47">
        <v>13.33</v>
      </c>
      <c r="I761" s="51">
        <f t="shared" si="85"/>
        <v>0.91363947909527077</v>
      </c>
      <c r="J761" s="51">
        <f t="shared" ca="1" si="86"/>
        <v>1</v>
      </c>
      <c r="K761" s="47">
        <f t="shared" si="87"/>
        <v>13.32</v>
      </c>
      <c r="L761" s="47">
        <f t="shared" si="88"/>
        <v>13.46</v>
      </c>
      <c r="M761" s="47">
        <f t="shared" si="89"/>
        <v>13.25</v>
      </c>
      <c r="N761" s="47">
        <f t="shared" si="90"/>
        <v>13.33</v>
      </c>
      <c r="O761" s="48">
        <f t="shared" ca="1" si="91"/>
        <v>254700</v>
      </c>
    </row>
    <row r="762" spans="1:15" x14ac:dyDescent="0.25">
      <c r="A762">
        <v>747</v>
      </c>
      <c r="B762" s="84">
        <v>40931</v>
      </c>
      <c r="C762" s="47">
        <v>14.69</v>
      </c>
      <c r="D762" s="47">
        <v>14.88</v>
      </c>
      <c r="E762" s="47">
        <v>14.52</v>
      </c>
      <c r="F762" s="47">
        <v>14.64</v>
      </c>
      <c r="G762" s="48">
        <v>310300</v>
      </c>
      <c r="H762" s="47">
        <v>13.37</v>
      </c>
      <c r="I762" s="51">
        <f t="shared" si="85"/>
        <v>0.91325136612021851</v>
      </c>
      <c r="J762" s="51">
        <f t="shared" ca="1" si="86"/>
        <v>1</v>
      </c>
      <c r="K762" s="47">
        <f t="shared" si="87"/>
        <v>13.42</v>
      </c>
      <c r="L762" s="47">
        <f t="shared" si="88"/>
        <v>13.59</v>
      </c>
      <c r="M762" s="47">
        <f t="shared" si="89"/>
        <v>13.26</v>
      </c>
      <c r="N762" s="47">
        <f t="shared" si="90"/>
        <v>13.37</v>
      </c>
      <c r="O762" s="48">
        <f t="shared" ca="1" si="91"/>
        <v>310300</v>
      </c>
    </row>
    <row r="763" spans="1:15" x14ac:dyDescent="0.25">
      <c r="A763">
        <v>748</v>
      </c>
      <c r="B763" s="84">
        <v>40928</v>
      </c>
      <c r="C763" s="47">
        <v>14.39</v>
      </c>
      <c r="D763" s="47">
        <v>14.83</v>
      </c>
      <c r="E763" s="47">
        <v>14.36</v>
      </c>
      <c r="F763" s="47">
        <v>14.81</v>
      </c>
      <c r="G763" s="48">
        <v>482400</v>
      </c>
      <c r="H763" s="47">
        <v>13.53</v>
      </c>
      <c r="I763" s="51">
        <f t="shared" si="85"/>
        <v>0.91357191087103307</v>
      </c>
      <c r="J763" s="51">
        <f t="shared" ca="1" si="86"/>
        <v>1</v>
      </c>
      <c r="K763" s="47">
        <f t="shared" si="87"/>
        <v>13.15</v>
      </c>
      <c r="L763" s="47">
        <f t="shared" si="88"/>
        <v>13.55</v>
      </c>
      <c r="M763" s="47">
        <f t="shared" si="89"/>
        <v>13.12</v>
      </c>
      <c r="N763" s="47">
        <f t="shared" si="90"/>
        <v>13.53</v>
      </c>
      <c r="O763" s="48">
        <f t="shared" ca="1" si="91"/>
        <v>482400</v>
      </c>
    </row>
    <row r="764" spans="1:15" x14ac:dyDescent="0.25">
      <c r="A764">
        <v>749</v>
      </c>
      <c r="B764" s="84">
        <v>40927</v>
      </c>
      <c r="C764" s="47">
        <v>14.28</v>
      </c>
      <c r="D764" s="47">
        <v>14.63</v>
      </c>
      <c r="E764" s="47">
        <v>14.17</v>
      </c>
      <c r="F764" s="47">
        <v>14.53</v>
      </c>
      <c r="G764" s="48">
        <v>508000</v>
      </c>
      <c r="H764" s="47">
        <v>13.27</v>
      </c>
      <c r="I764" s="51">
        <f t="shared" si="85"/>
        <v>0.91328286304198214</v>
      </c>
      <c r="J764" s="51">
        <f t="shared" ca="1" si="86"/>
        <v>1</v>
      </c>
      <c r="K764" s="47">
        <f t="shared" si="87"/>
        <v>13.04</v>
      </c>
      <c r="L764" s="47">
        <f t="shared" si="88"/>
        <v>13.36</v>
      </c>
      <c r="M764" s="47">
        <f t="shared" si="89"/>
        <v>12.94</v>
      </c>
      <c r="N764" s="47">
        <f t="shared" si="90"/>
        <v>13.27</v>
      </c>
      <c r="O764" s="48">
        <f t="shared" ca="1" si="91"/>
        <v>508000</v>
      </c>
    </row>
    <row r="765" spans="1:15" x14ac:dyDescent="0.25">
      <c r="A765">
        <v>750</v>
      </c>
      <c r="B765" s="84">
        <v>40926</v>
      </c>
      <c r="C765" s="47">
        <v>14.04</v>
      </c>
      <c r="D765" s="47">
        <v>14.24</v>
      </c>
      <c r="E765" s="47">
        <v>13.96</v>
      </c>
      <c r="F765" s="47">
        <v>14.18</v>
      </c>
      <c r="G765" s="48">
        <v>392900</v>
      </c>
      <c r="H765" s="47">
        <v>12.95</v>
      </c>
      <c r="I765" s="51">
        <f t="shared" si="85"/>
        <v>0.91325811001410429</v>
      </c>
      <c r="J765" s="51">
        <f t="shared" ca="1" si="86"/>
        <v>1</v>
      </c>
      <c r="K765" s="47">
        <f t="shared" si="87"/>
        <v>12.82</v>
      </c>
      <c r="L765" s="47">
        <f t="shared" si="88"/>
        <v>13</v>
      </c>
      <c r="M765" s="47">
        <f t="shared" si="89"/>
        <v>12.75</v>
      </c>
      <c r="N765" s="47">
        <f t="shared" si="90"/>
        <v>12.95</v>
      </c>
      <c r="O765" s="48">
        <f t="shared" ca="1" si="91"/>
        <v>392900</v>
      </c>
    </row>
    <row r="766" spans="1:15" x14ac:dyDescent="0.25">
      <c r="A766">
        <v>751</v>
      </c>
      <c r="B766" s="84">
        <v>40925</v>
      </c>
      <c r="C766" s="47">
        <v>14.23</v>
      </c>
      <c r="D766" s="47">
        <v>14.28</v>
      </c>
      <c r="E766" s="47">
        <v>14.01</v>
      </c>
      <c r="F766" s="47">
        <v>14.04</v>
      </c>
      <c r="G766" s="48">
        <v>442200</v>
      </c>
      <c r="H766" s="47">
        <v>12.82</v>
      </c>
      <c r="I766" s="51">
        <f t="shared" si="85"/>
        <v>0.91310541310541316</v>
      </c>
      <c r="J766" s="51">
        <f t="shared" ca="1" si="86"/>
        <v>1</v>
      </c>
      <c r="K766" s="47">
        <f t="shared" si="87"/>
        <v>12.99</v>
      </c>
      <c r="L766" s="47">
        <f t="shared" si="88"/>
        <v>13.04</v>
      </c>
      <c r="M766" s="47">
        <f t="shared" si="89"/>
        <v>12.79</v>
      </c>
      <c r="N766" s="47">
        <f t="shared" si="90"/>
        <v>12.82</v>
      </c>
      <c r="O766" s="48">
        <f t="shared" ca="1" si="91"/>
        <v>442200</v>
      </c>
    </row>
    <row r="767" spans="1:15" x14ac:dyDescent="0.25">
      <c r="A767">
        <v>752</v>
      </c>
      <c r="B767" s="84">
        <v>40921</v>
      </c>
      <c r="C767" s="47">
        <v>14.11</v>
      </c>
      <c r="D767" s="47">
        <v>14.2</v>
      </c>
      <c r="E767" s="47">
        <v>14.03</v>
      </c>
      <c r="F767" s="47">
        <v>14.12</v>
      </c>
      <c r="G767" s="48">
        <v>315800</v>
      </c>
      <c r="H767" s="47">
        <v>12.9</v>
      </c>
      <c r="I767" s="51">
        <f t="shared" si="85"/>
        <v>0.91359773371104824</v>
      </c>
      <c r="J767" s="51">
        <f t="shared" ca="1" si="86"/>
        <v>1</v>
      </c>
      <c r="K767" s="47">
        <f t="shared" si="87"/>
        <v>12.89</v>
      </c>
      <c r="L767" s="47">
        <f t="shared" si="88"/>
        <v>12.97</v>
      </c>
      <c r="M767" s="47">
        <f t="shared" si="89"/>
        <v>12.82</v>
      </c>
      <c r="N767" s="47">
        <f t="shared" si="90"/>
        <v>12.9</v>
      </c>
      <c r="O767" s="48">
        <f t="shared" ca="1" si="91"/>
        <v>315800</v>
      </c>
    </row>
    <row r="768" spans="1:15" x14ac:dyDescent="0.25">
      <c r="A768">
        <v>753</v>
      </c>
      <c r="B768" s="84">
        <v>40920</v>
      </c>
      <c r="C768" s="47">
        <v>14.21</v>
      </c>
      <c r="D768" s="47">
        <v>14.36</v>
      </c>
      <c r="E768" s="47">
        <v>14.05</v>
      </c>
      <c r="F768" s="47">
        <v>14.23</v>
      </c>
      <c r="G768" s="48">
        <v>298600</v>
      </c>
      <c r="H768" s="47">
        <v>13</v>
      </c>
      <c r="I768" s="51">
        <f t="shared" si="85"/>
        <v>0.91356289529163737</v>
      </c>
      <c r="J768" s="51">
        <f t="shared" ca="1" si="86"/>
        <v>1</v>
      </c>
      <c r="K768" s="47">
        <f t="shared" si="87"/>
        <v>12.98</v>
      </c>
      <c r="L768" s="47">
        <f t="shared" si="88"/>
        <v>13.12</v>
      </c>
      <c r="M768" s="47">
        <f t="shared" si="89"/>
        <v>12.84</v>
      </c>
      <c r="N768" s="47">
        <f t="shared" si="90"/>
        <v>13</v>
      </c>
      <c r="O768" s="48">
        <f t="shared" ca="1" si="91"/>
        <v>298600</v>
      </c>
    </row>
    <row r="769" spans="1:15" x14ac:dyDescent="0.25">
      <c r="A769">
        <v>754</v>
      </c>
      <c r="B769" s="84">
        <v>40919</v>
      </c>
      <c r="C769" s="47">
        <v>14.1</v>
      </c>
      <c r="D769" s="47">
        <v>14.2</v>
      </c>
      <c r="E769" s="47">
        <v>14.1</v>
      </c>
      <c r="F769" s="47">
        <v>14.15</v>
      </c>
      <c r="G769" s="48">
        <v>397800</v>
      </c>
      <c r="H769" s="47">
        <v>12.93</v>
      </c>
      <c r="I769" s="51">
        <f t="shared" si="85"/>
        <v>0.91378091872791511</v>
      </c>
      <c r="J769" s="51">
        <f t="shared" ca="1" si="86"/>
        <v>1</v>
      </c>
      <c r="K769" s="47">
        <f t="shared" si="87"/>
        <v>12.88</v>
      </c>
      <c r="L769" s="47">
        <f t="shared" si="88"/>
        <v>12.98</v>
      </c>
      <c r="M769" s="47">
        <f t="shared" si="89"/>
        <v>12.88</v>
      </c>
      <c r="N769" s="47">
        <f t="shared" si="90"/>
        <v>12.93</v>
      </c>
      <c r="O769" s="48">
        <f t="shared" ca="1" si="91"/>
        <v>397800</v>
      </c>
    </row>
    <row r="770" spans="1:15" x14ac:dyDescent="0.25">
      <c r="A770">
        <v>755</v>
      </c>
      <c r="B770" s="84">
        <v>40918</v>
      </c>
      <c r="C770" s="47">
        <v>14.1</v>
      </c>
      <c r="D770" s="47">
        <v>14.24</v>
      </c>
      <c r="E770" s="47">
        <v>14.09</v>
      </c>
      <c r="F770" s="47">
        <v>14.14</v>
      </c>
      <c r="G770" s="48">
        <v>298500</v>
      </c>
      <c r="H770" s="47">
        <v>12.92</v>
      </c>
      <c r="I770" s="51">
        <f t="shared" si="85"/>
        <v>0.91371994342291363</v>
      </c>
      <c r="J770" s="51">
        <f t="shared" ca="1" si="86"/>
        <v>1</v>
      </c>
      <c r="K770" s="47">
        <f t="shared" si="87"/>
        <v>12.88</v>
      </c>
      <c r="L770" s="47">
        <f t="shared" si="88"/>
        <v>13.01</v>
      </c>
      <c r="M770" s="47">
        <f t="shared" si="89"/>
        <v>12.87</v>
      </c>
      <c r="N770" s="47">
        <f t="shared" si="90"/>
        <v>12.92</v>
      </c>
      <c r="O770" s="48">
        <f t="shared" ca="1" si="91"/>
        <v>298500</v>
      </c>
    </row>
    <row r="771" spans="1:15" x14ac:dyDescent="0.25">
      <c r="A771">
        <v>756</v>
      </c>
      <c r="B771" s="84">
        <v>40917</v>
      </c>
      <c r="C771" s="47">
        <v>14.09</v>
      </c>
      <c r="D771" s="47">
        <v>14.13</v>
      </c>
      <c r="E771" s="47">
        <v>13.89</v>
      </c>
      <c r="F771" s="47">
        <v>14.02</v>
      </c>
      <c r="G771" s="48">
        <v>357900</v>
      </c>
      <c r="H771" s="47">
        <v>12.81</v>
      </c>
      <c r="I771" s="51">
        <f t="shared" si="85"/>
        <v>0.91369472182596301</v>
      </c>
      <c r="J771" s="51">
        <f t="shared" ca="1" si="86"/>
        <v>1</v>
      </c>
      <c r="K771" s="47">
        <f t="shared" si="87"/>
        <v>12.87</v>
      </c>
      <c r="L771" s="47">
        <f t="shared" si="88"/>
        <v>12.91</v>
      </c>
      <c r="M771" s="47">
        <f t="shared" si="89"/>
        <v>12.69</v>
      </c>
      <c r="N771" s="47">
        <f t="shared" si="90"/>
        <v>12.81</v>
      </c>
      <c r="O771" s="48">
        <f t="shared" ca="1" si="91"/>
        <v>357900</v>
      </c>
    </row>
    <row r="772" spans="1:15" x14ac:dyDescent="0.25">
      <c r="A772">
        <v>757</v>
      </c>
      <c r="B772" s="84">
        <v>40914</v>
      </c>
      <c r="C772" s="47">
        <v>14.01</v>
      </c>
      <c r="D772" s="47">
        <v>14.19</v>
      </c>
      <c r="E772" s="47">
        <v>13.93</v>
      </c>
      <c r="F772" s="47">
        <v>13.98</v>
      </c>
      <c r="G772" s="48">
        <v>385400</v>
      </c>
      <c r="H772" s="47">
        <v>12.77</v>
      </c>
      <c r="I772" s="51">
        <f t="shared" si="85"/>
        <v>0.91344778254649495</v>
      </c>
      <c r="J772" s="51">
        <f t="shared" ca="1" si="86"/>
        <v>1</v>
      </c>
      <c r="K772" s="47">
        <f t="shared" si="87"/>
        <v>12.8</v>
      </c>
      <c r="L772" s="47">
        <f t="shared" si="88"/>
        <v>12.96</v>
      </c>
      <c r="M772" s="47">
        <f t="shared" si="89"/>
        <v>12.72</v>
      </c>
      <c r="N772" s="47">
        <f t="shared" si="90"/>
        <v>12.77</v>
      </c>
      <c r="O772" s="48">
        <f t="shared" ca="1" si="91"/>
        <v>385400</v>
      </c>
    </row>
    <row r="773" spans="1:15" x14ac:dyDescent="0.25">
      <c r="A773">
        <v>758</v>
      </c>
      <c r="B773" s="84">
        <v>40913</v>
      </c>
      <c r="C773" s="47">
        <v>14.5</v>
      </c>
      <c r="D773" s="47">
        <v>14.61</v>
      </c>
      <c r="E773" s="47">
        <v>13.89</v>
      </c>
      <c r="F773" s="47">
        <v>13.97</v>
      </c>
      <c r="G773" s="48">
        <v>696000</v>
      </c>
      <c r="H773" s="47">
        <v>12.76</v>
      </c>
      <c r="I773" s="51">
        <f t="shared" si="85"/>
        <v>0.91338582677165348</v>
      </c>
      <c r="J773" s="51">
        <f t="shared" ca="1" si="86"/>
        <v>1</v>
      </c>
      <c r="K773" s="47">
        <f t="shared" si="87"/>
        <v>13.24</v>
      </c>
      <c r="L773" s="47">
        <f t="shared" si="88"/>
        <v>13.34</v>
      </c>
      <c r="M773" s="47">
        <f t="shared" si="89"/>
        <v>12.69</v>
      </c>
      <c r="N773" s="47">
        <f t="shared" si="90"/>
        <v>12.76</v>
      </c>
      <c r="O773" s="48">
        <f t="shared" ca="1" si="91"/>
        <v>696000</v>
      </c>
    </row>
    <row r="774" spans="1:15" x14ac:dyDescent="0.25">
      <c r="A774">
        <v>759</v>
      </c>
      <c r="B774" s="84">
        <v>40912</v>
      </c>
      <c r="C774" s="47">
        <v>13.87</v>
      </c>
      <c r="D774" s="47">
        <v>14.18</v>
      </c>
      <c r="E774" s="47">
        <v>13.8</v>
      </c>
      <c r="F774" s="47">
        <v>14.04</v>
      </c>
      <c r="G774" s="48">
        <v>490900</v>
      </c>
      <c r="H774" s="47">
        <v>12.82</v>
      </c>
      <c r="I774" s="51">
        <f t="shared" si="85"/>
        <v>0.91310541310541316</v>
      </c>
      <c r="J774" s="51">
        <f t="shared" ca="1" si="86"/>
        <v>1</v>
      </c>
      <c r="K774" s="47">
        <f t="shared" si="87"/>
        <v>12.66</v>
      </c>
      <c r="L774" s="47">
        <f t="shared" si="88"/>
        <v>12.95</v>
      </c>
      <c r="M774" s="47">
        <f t="shared" si="89"/>
        <v>12.6</v>
      </c>
      <c r="N774" s="47">
        <f t="shared" si="90"/>
        <v>12.82</v>
      </c>
      <c r="O774" s="48">
        <f t="shared" ca="1" si="91"/>
        <v>490900</v>
      </c>
    </row>
    <row r="775" spans="1:15" x14ac:dyDescent="0.25">
      <c r="A775">
        <v>760</v>
      </c>
      <c r="B775" s="84">
        <v>40911</v>
      </c>
      <c r="C775" s="47">
        <v>14.47</v>
      </c>
      <c r="D775" s="47">
        <v>14.62</v>
      </c>
      <c r="E775" s="47">
        <v>14.33</v>
      </c>
      <c r="F775" s="47">
        <v>14.36</v>
      </c>
      <c r="G775" s="48">
        <v>389100</v>
      </c>
      <c r="H775" s="47">
        <v>13.12</v>
      </c>
      <c r="I775" s="51">
        <f t="shared" si="85"/>
        <v>0.91364902506963785</v>
      </c>
      <c r="J775" s="51">
        <f t="shared" ca="1" si="86"/>
        <v>1</v>
      </c>
      <c r="K775" s="47">
        <f t="shared" si="87"/>
        <v>13.22</v>
      </c>
      <c r="L775" s="47">
        <f t="shared" si="88"/>
        <v>13.36</v>
      </c>
      <c r="M775" s="47">
        <f t="shared" si="89"/>
        <v>13.09</v>
      </c>
      <c r="N775" s="47">
        <f t="shared" si="90"/>
        <v>13.12</v>
      </c>
      <c r="O775" s="48">
        <f t="shared" ca="1" si="91"/>
        <v>389100</v>
      </c>
    </row>
    <row r="776" spans="1:15" x14ac:dyDescent="0.25">
      <c r="A776">
        <v>761</v>
      </c>
      <c r="B776" s="84">
        <v>40907</v>
      </c>
      <c r="C776" s="47">
        <v>14.46</v>
      </c>
      <c r="D776" s="47">
        <v>14.58</v>
      </c>
      <c r="E776" s="47">
        <v>14.29</v>
      </c>
      <c r="F776" s="47">
        <v>14.29</v>
      </c>
      <c r="G776" s="48">
        <v>259500</v>
      </c>
      <c r="H776" s="47">
        <v>13.05</v>
      </c>
      <c r="I776" s="51">
        <f t="shared" si="85"/>
        <v>0.91322603219034304</v>
      </c>
      <c r="J776" s="51">
        <f t="shared" ca="1" si="86"/>
        <v>1</v>
      </c>
      <c r="K776" s="47">
        <f t="shared" si="87"/>
        <v>13.21</v>
      </c>
      <c r="L776" s="47">
        <f t="shared" si="88"/>
        <v>13.31</v>
      </c>
      <c r="M776" s="47">
        <f t="shared" si="89"/>
        <v>13.05</v>
      </c>
      <c r="N776" s="47">
        <f t="shared" si="90"/>
        <v>13.05</v>
      </c>
      <c r="O776" s="48">
        <f t="shared" ca="1" si="91"/>
        <v>259500</v>
      </c>
    </row>
    <row r="777" spans="1:15" x14ac:dyDescent="0.25">
      <c r="A777">
        <v>762</v>
      </c>
      <c r="B777" s="84">
        <v>40906</v>
      </c>
      <c r="C777" s="47">
        <v>14.29</v>
      </c>
      <c r="D777" s="47">
        <v>14.52</v>
      </c>
      <c r="E777" s="47">
        <v>14.29</v>
      </c>
      <c r="F777" s="47">
        <v>14.51</v>
      </c>
      <c r="G777" s="48">
        <v>153000</v>
      </c>
      <c r="H777" s="47">
        <v>13.25</v>
      </c>
      <c r="I777" s="51">
        <f t="shared" si="85"/>
        <v>0.91316333563059959</v>
      </c>
      <c r="J777" s="51">
        <f t="shared" ca="1" si="86"/>
        <v>1</v>
      </c>
      <c r="K777" s="47">
        <f t="shared" si="87"/>
        <v>13.05</v>
      </c>
      <c r="L777" s="47">
        <f t="shared" si="88"/>
        <v>13.26</v>
      </c>
      <c r="M777" s="47">
        <f t="shared" si="89"/>
        <v>13.05</v>
      </c>
      <c r="N777" s="47">
        <f t="shared" si="90"/>
        <v>13.25</v>
      </c>
      <c r="O777" s="48">
        <f t="shared" ca="1" si="91"/>
        <v>153000</v>
      </c>
    </row>
    <row r="778" spans="1:15" x14ac:dyDescent="0.25">
      <c r="A778">
        <v>763</v>
      </c>
      <c r="B778" s="84">
        <v>40905</v>
      </c>
      <c r="C778" s="47">
        <v>14.51</v>
      </c>
      <c r="D778" s="47">
        <v>14.64</v>
      </c>
      <c r="E778" s="47">
        <v>14.22</v>
      </c>
      <c r="F778" s="47">
        <v>14.24</v>
      </c>
      <c r="G778" s="48">
        <v>298100</v>
      </c>
      <c r="H778" s="47">
        <v>13.01</v>
      </c>
      <c r="I778" s="51">
        <f t="shared" si="85"/>
        <v>0.913623595505618</v>
      </c>
      <c r="J778" s="51">
        <f t="shared" ca="1" si="86"/>
        <v>1</v>
      </c>
      <c r="K778" s="47">
        <f t="shared" si="87"/>
        <v>13.26</v>
      </c>
      <c r="L778" s="47">
        <f t="shared" si="88"/>
        <v>13.38</v>
      </c>
      <c r="M778" s="47">
        <f t="shared" si="89"/>
        <v>12.99</v>
      </c>
      <c r="N778" s="47">
        <f t="shared" si="90"/>
        <v>13.01</v>
      </c>
      <c r="O778" s="48">
        <f t="shared" ca="1" si="91"/>
        <v>298100</v>
      </c>
    </row>
    <row r="779" spans="1:15" x14ac:dyDescent="0.25">
      <c r="A779">
        <v>764</v>
      </c>
      <c r="B779" s="84">
        <v>40904</v>
      </c>
      <c r="C779" s="47">
        <v>14.39</v>
      </c>
      <c r="D779" s="47">
        <v>14.6</v>
      </c>
      <c r="E779" s="47">
        <v>14.34</v>
      </c>
      <c r="F779" s="47">
        <v>14.51</v>
      </c>
      <c r="G779" s="48">
        <v>217600</v>
      </c>
      <c r="H779" s="47">
        <v>13.25</v>
      </c>
      <c r="I779" s="51">
        <f t="shared" si="85"/>
        <v>0.91316333563059959</v>
      </c>
      <c r="J779" s="51">
        <f t="shared" ca="1" si="86"/>
        <v>1</v>
      </c>
      <c r="K779" s="47">
        <f t="shared" si="87"/>
        <v>13.14</v>
      </c>
      <c r="L779" s="47">
        <f t="shared" si="88"/>
        <v>13.33</v>
      </c>
      <c r="M779" s="47">
        <f t="shared" si="89"/>
        <v>13.09</v>
      </c>
      <c r="N779" s="47">
        <f t="shared" si="90"/>
        <v>13.25</v>
      </c>
      <c r="O779" s="48">
        <f t="shared" ca="1" si="91"/>
        <v>217600</v>
      </c>
    </row>
    <row r="780" spans="1:15" x14ac:dyDescent="0.25">
      <c r="A780">
        <v>765</v>
      </c>
      <c r="B780" s="84">
        <v>40900</v>
      </c>
      <c r="C780" s="47">
        <v>14.41</v>
      </c>
      <c r="D780" s="47">
        <v>14.53</v>
      </c>
      <c r="E780" s="47">
        <v>14.31</v>
      </c>
      <c r="F780" s="47">
        <v>14.41</v>
      </c>
      <c r="G780" s="48">
        <v>132500</v>
      </c>
      <c r="H780" s="47">
        <v>13.16</v>
      </c>
      <c r="I780" s="51">
        <f t="shared" si="85"/>
        <v>0.9132546842470507</v>
      </c>
      <c r="J780" s="51">
        <f t="shared" ca="1" si="86"/>
        <v>1</v>
      </c>
      <c r="K780" s="47">
        <f t="shared" si="87"/>
        <v>13.16</v>
      </c>
      <c r="L780" s="47">
        <f t="shared" si="88"/>
        <v>13.27</v>
      </c>
      <c r="M780" s="47">
        <f t="shared" si="89"/>
        <v>13.07</v>
      </c>
      <c r="N780" s="47">
        <f t="shared" si="90"/>
        <v>13.16</v>
      </c>
      <c r="O780" s="48">
        <f t="shared" ca="1" si="91"/>
        <v>132500</v>
      </c>
    </row>
    <row r="781" spans="1:15" x14ac:dyDescent="0.25">
      <c r="A781">
        <v>766</v>
      </c>
      <c r="B781" s="84">
        <v>40899</v>
      </c>
      <c r="C781" s="47">
        <v>14.42</v>
      </c>
      <c r="D781" s="47">
        <v>14.61</v>
      </c>
      <c r="E781" s="47">
        <v>14.25</v>
      </c>
      <c r="F781" s="47">
        <v>14.35</v>
      </c>
      <c r="G781" s="48">
        <v>327500</v>
      </c>
      <c r="H781" s="47">
        <v>13.11</v>
      </c>
      <c r="I781" s="51">
        <f t="shared" si="85"/>
        <v>0.91358885017421598</v>
      </c>
      <c r="J781" s="51">
        <f t="shared" ca="1" si="86"/>
        <v>1</v>
      </c>
      <c r="K781" s="47">
        <f t="shared" si="87"/>
        <v>13.17</v>
      </c>
      <c r="L781" s="47">
        <f t="shared" si="88"/>
        <v>13.35</v>
      </c>
      <c r="M781" s="47">
        <f t="shared" si="89"/>
        <v>13.02</v>
      </c>
      <c r="N781" s="47">
        <f t="shared" si="90"/>
        <v>13.11</v>
      </c>
      <c r="O781" s="48">
        <f t="shared" ca="1" si="91"/>
        <v>327500</v>
      </c>
    </row>
    <row r="782" spans="1:15" x14ac:dyDescent="0.25">
      <c r="A782">
        <v>767</v>
      </c>
      <c r="B782" s="84">
        <v>40898</v>
      </c>
      <c r="C782" s="47">
        <v>14.28</v>
      </c>
      <c r="D782" s="47">
        <v>14.46</v>
      </c>
      <c r="E782" s="47">
        <v>14.14</v>
      </c>
      <c r="F782" s="47">
        <v>14.44</v>
      </c>
      <c r="G782" s="48">
        <v>341700</v>
      </c>
      <c r="H782" s="47">
        <v>13.19</v>
      </c>
      <c r="I782" s="51">
        <f t="shared" si="85"/>
        <v>0.91343490304709141</v>
      </c>
      <c r="J782" s="51">
        <f t="shared" ca="1" si="86"/>
        <v>1</v>
      </c>
      <c r="K782" s="47">
        <f t="shared" si="87"/>
        <v>13.04</v>
      </c>
      <c r="L782" s="47">
        <f t="shared" si="88"/>
        <v>13.21</v>
      </c>
      <c r="M782" s="47">
        <f t="shared" si="89"/>
        <v>12.92</v>
      </c>
      <c r="N782" s="47">
        <f t="shared" si="90"/>
        <v>13.19</v>
      </c>
      <c r="O782" s="48">
        <f t="shared" ca="1" si="91"/>
        <v>341700</v>
      </c>
    </row>
    <row r="783" spans="1:15" x14ac:dyDescent="0.25">
      <c r="A783">
        <v>768</v>
      </c>
      <c r="B783" s="84">
        <v>40897</v>
      </c>
      <c r="C783" s="47">
        <v>13.91</v>
      </c>
      <c r="D783" s="47">
        <v>14.31</v>
      </c>
      <c r="E783" s="47">
        <v>13.83</v>
      </c>
      <c r="F783" s="47">
        <v>14.26</v>
      </c>
      <c r="G783" s="48">
        <v>407900</v>
      </c>
      <c r="H783" s="47">
        <v>13.03</v>
      </c>
      <c r="I783" s="51">
        <f t="shared" si="85"/>
        <v>0.91374474053295929</v>
      </c>
      <c r="J783" s="51">
        <f t="shared" ca="1" si="86"/>
        <v>1</v>
      </c>
      <c r="K783" s="47">
        <f t="shared" si="87"/>
        <v>12.71</v>
      </c>
      <c r="L783" s="47">
        <f t="shared" si="88"/>
        <v>13.08</v>
      </c>
      <c r="M783" s="47">
        <f t="shared" si="89"/>
        <v>12.64</v>
      </c>
      <c r="N783" s="47">
        <f t="shared" si="90"/>
        <v>13.03</v>
      </c>
      <c r="O783" s="48">
        <f t="shared" ca="1" si="91"/>
        <v>407900</v>
      </c>
    </row>
    <row r="784" spans="1:15" x14ac:dyDescent="0.25">
      <c r="A784">
        <v>769</v>
      </c>
      <c r="B784" s="84">
        <v>40896</v>
      </c>
      <c r="C784" s="47">
        <v>14.07</v>
      </c>
      <c r="D784" s="47">
        <v>14.42</v>
      </c>
      <c r="E784" s="47">
        <v>13.71</v>
      </c>
      <c r="F784" s="47">
        <v>13.72</v>
      </c>
      <c r="G784" s="48">
        <v>622100</v>
      </c>
      <c r="H784" s="47">
        <v>12.53</v>
      </c>
      <c r="I784" s="51">
        <f t="shared" si="85"/>
        <v>0.91326530612244894</v>
      </c>
      <c r="J784" s="51">
        <f t="shared" ca="1" si="86"/>
        <v>1</v>
      </c>
      <c r="K784" s="47">
        <f t="shared" si="87"/>
        <v>12.85</v>
      </c>
      <c r="L784" s="47">
        <f t="shared" si="88"/>
        <v>13.17</v>
      </c>
      <c r="M784" s="47">
        <f t="shared" si="89"/>
        <v>12.52</v>
      </c>
      <c r="N784" s="47">
        <f t="shared" si="90"/>
        <v>12.53</v>
      </c>
      <c r="O784" s="48">
        <f t="shared" ca="1" si="91"/>
        <v>622100</v>
      </c>
    </row>
    <row r="785" spans="1:15" x14ac:dyDescent="0.25">
      <c r="A785">
        <v>770</v>
      </c>
      <c r="B785" s="84">
        <v>40893</v>
      </c>
      <c r="C785" s="47">
        <v>13.93</v>
      </c>
      <c r="D785" s="47">
        <v>14.19</v>
      </c>
      <c r="E785" s="47">
        <v>13.75</v>
      </c>
      <c r="F785" s="47">
        <v>13.96</v>
      </c>
      <c r="G785" s="48">
        <v>1024200</v>
      </c>
      <c r="H785" s="47">
        <v>12.75</v>
      </c>
      <c r="I785" s="51">
        <f t="shared" ref="I785:I848" si="92">H785/F785</f>
        <v>0.91332378223495692</v>
      </c>
      <c r="J785" s="51">
        <f t="shared" ref="J785:J848" ca="1" si="93">INDEX(OFFSET($T$15,0,0,$S$13+1,1),MATCH(B785,OFFSET($Q$15,0,0,$S$13+1,1),-1))</f>
        <v>1</v>
      </c>
      <c r="K785" s="47">
        <f t="shared" ref="K785:K848" si="94">ROUND($I785*C785,2)</f>
        <v>12.72</v>
      </c>
      <c r="L785" s="47">
        <f t="shared" ref="L785:L848" si="95">ROUND($I785*D785,2)</f>
        <v>12.96</v>
      </c>
      <c r="M785" s="47">
        <f t="shared" ref="M785:M848" si="96">ROUND($I785*E785,2)</f>
        <v>12.56</v>
      </c>
      <c r="N785" s="47">
        <f t="shared" ref="N785:N848" si="97">ROUND($I785*F785,2)</f>
        <v>12.75</v>
      </c>
      <c r="O785" s="48">
        <f t="shared" ref="O785:O848" ca="1" si="98">G785*J785</f>
        <v>1024200</v>
      </c>
    </row>
    <row r="786" spans="1:15" x14ac:dyDescent="0.25">
      <c r="A786">
        <v>771</v>
      </c>
      <c r="B786" s="84">
        <v>40892</v>
      </c>
      <c r="C786" s="47">
        <v>13.74</v>
      </c>
      <c r="D786" s="47">
        <v>13.88</v>
      </c>
      <c r="E786" s="47">
        <v>13.56</v>
      </c>
      <c r="F786" s="47">
        <v>13.84</v>
      </c>
      <c r="G786" s="48">
        <v>452900</v>
      </c>
      <c r="H786" s="47">
        <v>12.64</v>
      </c>
      <c r="I786" s="51">
        <f t="shared" si="92"/>
        <v>0.91329479768786137</v>
      </c>
      <c r="J786" s="51">
        <f t="shared" ca="1" si="93"/>
        <v>1</v>
      </c>
      <c r="K786" s="47">
        <f t="shared" si="94"/>
        <v>12.55</v>
      </c>
      <c r="L786" s="47">
        <f t="shared" si="95"/>
        <v>12.68</v>
      </c>
      <c r="M786" s="47">
        <f t="shared" si="96"/>
        <v>12.38</v>
      </c>
      <c r="N786" s="47">
        <f t="shared" si="97"/>
        <v>12.64</v>
      </c>
      <c r="O786" s="48">
        <f t="shared" ca="1" si="98"/>
        <v>452900</v>
      </c>
    </row>
    <row r="787" spans="1:15" x14ac:dyDescent="0.25">
      <c r="A787">
        <v>772</v>
      </c>
      <c r="B787" s="84">
        <v>40891</v>
      </c>
      <c r="C787" s="47">
        <v>13.75</v>
      </c>
      <c r="D787" s="47">
        <v>13.83</v>
      </c>
      <c r="E787" s="47">
        <v>13.56</v>
      </c>
      <c r="F787" s="47">
        <v>13.57</v>
      </c>
      <c r="G787" s="48">
        <v>593300</v>
      </c>
      <c r="H787" s="47">
        <v>12.4</v>
      </c>
      <c r="I787" s="51">
        <f t="shared" si="92"/>
        <v>0.91378039793662491</v>
      </c>
      <c r="J787" s="51">
        <f t="shared" ca="1" si="93"/>
        <v>1</v>
      </c>
      <c r="K787" s="47">
        <f t="shared" si="94"/>
        <v>12.56</v>
      </c>
      <c r="L787" s="47">
        <f t="shared" si="95"/>
        <v>12.64</v>
      </c>
      <c r="M787" s="47">
        <f t="shared" si="96"/>
        <v>12.39</v>
      </c>
      <c r="N787" s="47">
        <f t="shared" si="97"/>
        <v>12.4</v>
      </c>
      <c r="O787" s="48">
        <f t="shared" ca="1" si="98"/>
        <v>593300</v>
      </c>
    </row>
    <row r="788" spans="1:15" x14ac:dyDescent="0.25">
      <c r="A788">
        <v>773</v>
      </c>
      <c r="B788" s="84">
        <v>40890</v>
      </c>
      <c r="C788" s="47">
        <v>13.92</v>
      </c>
      <c r="D788" s="47">
        <v>14.07</v>
      </c>
      <c r="E788" s="47">
        <v>13.81</v>
      </c>
      <c r="F788" s="47">
        <v>13.87</v>
      </c>
      <c r="G788" s="48">
        <v>946400</v>
      </c>
      <c r="H788" s="47">
        <v>12.67</v>
      </c>
      <c r="I788" s="51">
        <f t="shared" si="92"/>
        <v>0.91348233597692863</v>
      </c>
      <c r="J788" s="51">
        <f t="shared" ca="1" si="93"/>
        <v>1</v>
      </c>
      <c r="K788" s="47">
        <f t="shared" si="94"/>
        <v>12.72</v>
      </c>
      <c r="L788" s="47">
        <f t="shared" si="95"/>
        <v>12.85</v>
      </c>
      <c r="M788" s="47">
        <f t="shared" si="96"/>
        <v>12.62</v>
      </c>
      <c r="N788" s="47">
        <f t="shared" si="97"/>
        <v>12.67</v>
      </c>
      <c r="O788" s="48">
        <f t="shared" ca="1" si="98"/>
        <v>946400</v>
      </c>
    </row>
    <row r="789" spans="1:15" x14ac:dyDescent="0.25">
      <c r="A789">
        <v>774</v>
      </c>
      <c r="B789" s="84">
        <v>40889</v>
      </c>
      <c r="C789" s="47">
        <v>13.64</v>
      </c>
      <c r="D789" s="47">
        <v>13.87</v>
      </c>
      <c r="E789" s="47">
        <v>13.52</v>
      </c>
      <c r="F789" s="47">
        <v>13.84</v>
      </c>
      <c r="G789" s="48">
        <v>639300</v>
      </c>
      <c r="H789" s="47">
        <v>12.64</v>
      </c>
      <c r="I789" s="51">
        <f t="shared" si="92"/>
        <v>0.91329479768786137</v>
      </c>
      <c r="J789" s="51">
        <f t="shared" ca="1" si="93"/>
        <v>1</v>
      </c>
      <c r="K789" s="47">
        <f t="shared" si="94"/>
        <v>12.46</v>
      </c>
      <c r="L789" s="47">
        <f t="shared" si="95"/>
        <v>12.67</v>
      </c>
      <c r="M789" s="47">
        <f t="shared" si="96"/>
        <v>12.35</v>
      </c>
      <c r="N789" s="47">
        <f t="shared" si="97"/>
        <v>12.64</v>
      </c>
      <c r="O789" s="48">
        <f t="shared" ca="1" si="98"/>
        <v>639300</v>
      </c>
    </row>
    <row r="790" spans="1:15" x14ac:dyDescent="0.25">
      <c r="A790">
        <v>775</v>
      </c>
      <c r="B790" s="84">
        <v>40886</v>
      </c>
      <c r="C790" s="47">
        <v>13.48</v>
      </c>
      <c r="D790" s="47">
        <v>13.83</v>
      </c>
      <c r="E790" s="47">
        <v>13.48</v>
      </c>
      <c r="F790" s="47">
        <v>13.78</v>
      </c>
      <c r="G790" s="48">
        <v>481200</v>
      </c>
      <c r="H790" s="47">
        <v>12.59</v>
      </c>
      <c r="I790" s="51">
        <f t="shared" si="92"/>
        <v>0.91364296081277219</v>
      </c>
      <c r="J790" s="51">
        <f t="shared" ca="1" si="93"/>
        <v>1</v>
      </c>
      <c r="K790" s="47">
        <f t="shared" si="94"/>
        <v>12.32</v>
      </c>
      <c r="L790" s="47">
        <f t="shared" si="95"/>
        <v>12.64</v>
      </c>
      <c r="M790" s="47">
        <f t="shared" si="96"/>
        <v>12.32</v>
      </c>
      <c r="N790" s="47">
        <f t="shared" si="97"/>
        <v>12.59</v>
      </c>
      <c r="O790" s="48">
        <f t="shared" ca="1" si="98"/>
        <v>481200</v>
      </c>
    </row>
    <row r="791" spans="1:15" x14ac:dyDescent="0.25">
      <c r="A791">
        <v>776</v>
      </c>
      <c r="B791" s="84">
        <v>40885</v>
      </c>
      <c r="C791" s="47">
        <v>13.78</v>
      </c>
      <c r="D791" s="47">
        <v>13.78</v>
      </c>
      <c r="E791" s="47">
        <v>13.39</v>
      </c>
      <c r="F791" s="47">
        <v>13.42</v>
      </c>
      <c r="G791" s="48">
        <v>401000</v>
      </c>
      <c r="H791" s="47">
        <v>12.26</v>
      </c>
      <c r="I791" s="51">
        <f t="shared" si="92"/>
        <v>0.91356184798807749</v>
      </c>
      <c r="J791" s="51">
        <f t="shared" ca="1" si="93"/>
        <v>1</v>
      </c>
      <c r="K791" s="47">
        <f t="shared" si="94"/>
        <v>12.59</v>
      </c>
      <c r="L791" s="47">
        <f t="shared" si="95"/>
        <v>12.59</v>
      </c>
      <c r="M791" s="47">
        <f t="shared" si="96"/>
        <v>12.23</v>
      </c>
      <c r="N791" s="47">
        <f t="shared" si="97"/>
        <v>12.26</v>
      </c>
      <c r="O791" s="48">
        <f t="shared" ca="1" si="98"/>
        <v>401000</v>
      </c>
    </row>
    <row r="792" spans="1:15" x14ac:dyDescent="0.25">
      <c r="A792">
        <v>777</v>
      </c>
      <c r="B792" s="84">
        <v>40884</v>
      </c>
      <c r="C792" s="47">
        <v>13.8</v>
      </c>
      <c r="D792" s="47">
        <v>13.95</v>
      </c>
      <c r="E792" s="47">
        <v>13.6</v>
      </c>
      <c r="F792" s="47">
        <v>13.88</v>
      </c>
      <c r="G792" s="48">
        <v>364400</v>
      </c>
      <c r="H792" s="47">
        <v>12.68</v>
      </c>
      <c r="I792" s="51">
        <f t="shared" si="92"/>
        <v>0.91354466858789618</v>
      </c>
      <c r="J792" s="51">
        <f t="shared" ca="1" si="93"/>
        <v>1</v>
      </c>
      <c r="K792" s="47">
        <f t="shared" si="94"/>
        <v>12.61</v>
      </c>
      <c r="L792" s="47">
        <f t="shared" si="95"/>
        <v>12.74</v>
      </c>
      <c r="M792" s="47">
        <f t="shared" si="96"/>
        <v>12.42</v>
      </c>
      <c r="N792" s="47">
        <f t="shared" si="97"/>
        <v>12.68</v>
      </c>
      <c r="O792" s="48">
        <f t="shared" ca="1" si="98"/>
        <v>364400</v>
      </c>
    </row>
    <row r="793" spans="1:15" x14ac:dyDescent="0.25">
      <c r="A793">
        <v>778</v>
      </c>
      <c r="B793" s="84">
        <v>40883</v>
      </c>
      <c r="C793" s="47">
        <v>13.91</v>
      </c>
      <c r="D793" s="47">
        <v>14</v>
      </c>
      <c r="E793" s="47">
        <v>13.76</v>
      </c>
      <c r="F793" s="47">
        <v>13.9</v>
      </c>
      <c r="G793" s="48">
        <v>389400</v>
      </c>
      <c r="H793" s="47">
        <v>12.68</v>
      </c>
      <c r="I793" s="51">
        <f t="shared" si="92"/>
        <v>0.9122302158273381</v>
      </c>
      <c r="J793" s="51">
        <f t="shared" ca="1" si="93"/>
        <v>1</v>
      </c>
      <c r="K793" s="47">
        <f t="shared" si="94"/>
        <v>12.69</v>
      </c>
      <c r="L793" s="47">
        <f t="shared" si="95"/>
        <v>12.77</v>
      </c>
      <c r="M793" s="47">
        <f t="shared" si="96"/>
        <v>12.55</v>
      </c>
      <c r="N793" s="47">
        <f t="shared" si="97"/>
        <v>12.68</v>
      </c>
      <c r="O793" s="48">
        <f t="shared" ca="1" si="98"/>
        <v>389400</v>
      </c>
    </row>
    <row r="794" spans="1:15" x14ac:dyDescent="0.25">
      <c r="A794">
        <v>779</v>
      </c>
      <c r="B794" s="84">
        <v>40882</v>
      </c>
      <c r="C794" s="47">
        <v>13.73</v>
      </c>
      <c r="D794" s="47">
        <v>14.09</v>
      </c>
      <c r="E794" s="47">
        <v>13.67</v>
      </c>
      <c r="F794" s="47">
        <v>13.9</v>
      </c>
      <c r="G794" s="48">
        <v>537900</v>
      </c>
      <c r="H794" s="47">
        <v>12.68</v>
      </c>
      <c r="I794" s="51">
        <f t="shared" si="92"/>
        <v>0.9122302158273381</v>
      </c>
      <c r="J794" s="51">
        <f t="shared" ca="1" si="93"/>
        <v>1</v>
      </c>
      <c r="K794" s="47">
        <f t="shared" si="94"/>
        <v>12.52</v>
      </c>
      <c r="L794" s="47">
        <f t="shared" si="95"/>
        <v>12.85</v>
      </c>
      <c r="M794" s="47">
        <f t="shared" si="96"/>
        <v>12.47</v>
      </c>
      <c r="N794" s="47">
        <f t="shared" si="97"/>
        <v>12.68</v>
      </c>
      <c r="O794" s="48">
        <f t="shared" ca="1" si="98"/>
        <v>537900</v>
      </c>
    </row>
    <row r="795" spans="1:15" x14ac:dyDescent="0.25">
      <c r="A795">
        <v>780</v>
      </c>
      <c r="B795" s="84">
        <v>40879</v>
      </c>
      <c r="C795" s="47">
        <v>13.66</v>
      </c>
      <c r="D795" s="47">
        <v>13.78</v>
      </c>
      <c r="E795" s="47">
        <v>13.5</v>
      </c>
      <c r="F795" s="47">
        <v>13.55</v>
      </c>
      <c r="G795" s="48">
        <v>618100</v>
      </c>
      <c r="H795" s="47">
        <v>12.36</v>
      </c>
      <c r="I795" s="51">
        <f t="shared" si="92"/>
        <v>0.91217712177121757</v>
      </c>
      <c r="J795" s="51">
        <f t="shared" ca="1" si="93"/>
        <v>1</v>
      </c>
      <c r="K795" s="47">
        <f t="shared" si="94"/>
        <v>12.46</v>
      </c>
      <c r="L795" s="47">
        <f t="shared" si="95"/>
        <v>12.57</v>
      </c>
      <c r="M795" s="47">
        <f t="shared" si="96"/>
        <v>12.31</v>
      </c>
      <c r="N795" s="47">
        <f t="shared" si="97"/>
        <v>12.36</v>
      </c>
      <c r="O795" s="48">
        <f t="shared" ca="1" si="98"/>
        <v>618100</v>
      </c>
    </row>
    <row r="796" spans="1:15" x14ac:dyDescent="0.25">
      <c r="A796">
        <v>781</v>
      </c>
      <c r="B796" s="84">
        <v>40878</v>
      </c>
      <c r="C796" s="47">
        <v>13.69</v>
      </c>
      <c r="D796" s="47">
        <v>13.72</v>
      </c>
      <c r="E796" s="47">
        <v>13.48</v>
      </c>
      <c r="F796" s="47">
        <v>13.49</v>
      </c>
      <c r="G796" s="48">
        <v>456600</v>
      </c>
      <c r="H796" s="47">
        <v>12.3</v>
      </c>
      <c r="I796" s="51">
        <f t="shared" si="92"/>
        <v>0.91178650852483323</v>
      </c>
      <c r="J796" s="51">
        <f t="shared" ca="1" si="93"/>
        <v>1</v>
      </c>
      <c r="K796" s="47">
        <f t="shared" si="94"/>
        <v>12.48</v>
      </c>
      <c r="L796" s="47">
        <f t="shared" si="95"/>
        <v>12.51</v>
      </c>
      <c r="M796" s="47">
        <f t="shared" si="96"/>
        <v>12.29</v>
      </c>
      <c r="N796" s="47">
        <f t="shared" si="97"/>
        <v>12.3</v>
      </c>
      <c r="O796" s="48">
        <f t="shared" ca="1" si="98"/>
        <v>456600</v>
      </c>
    </row>
    <row r="797" spans="1:15" x14ac:dyDescent="0.25">
      <c r="A797">
        <v>782</v>
      </c>
      <c r="B797" s="84">
        <v>40877</v>
      </c>
      <c r="C797" s="47">
        <v>13.81</v>
      </c>
      <c r="D797" s="47">
        <v>13.83</v>
      </c>
      <c r="E797" s="47">
        <v>13.51</v>
      </c>
      <c r="F797" s="47">
        <v>13.75</v>
      </c>
      <c r="G797" s="48">
        <v>1200000</v>
      </c>
      <c r="H797" s="47">
        <v>12.54</v>
      </c>
      <c r="I797" s="51">
        <f t="shared" si="92"/>
        <v>0.91199999999999992</v>
      </c>
      <c r="J797" s="51">
        <f t="shared" ca="1" si="93"/>
        <v>1</v>
      </c>
      <c r="K797" s="47">
        <f t="shared" si="94"/>
        <v>12.59</v>
      </c>
      <c r="L797" s="47">
        <f t="shared" si="95"/>
        <v>12.61</v>
      </c>
      <c r="M797" s="47">
        <f t="shared" si="96"/>
        <v>12.32</v>
      </c>
      <c r="N797" s="47">
        <f t="shared" si="97"/>
        <v>12.54</v>
      </c>
      <c r="O797" s="48">
        <f t="shared" ca="1" si="98"/>
        <v>1200000</v>
      </c>
    </row>
    <row r="798" spans="1:15" x14ac:dyDescent="0.25">
      <c r="A798">
        <v>783</v>
      </c>
      <c r="B798" s="84">
        <v>40876</v>
      </c>
      <c r="C798" s="47">
        <v>13.44</v>
      </c>
      <c r="D798" s="47">
        <v>13.54</v>
      </c>
      <c r="E798" s="47">
        <v>13.27</v>
      </c>
      <c r="F798" s="47">
        <v>13.38</v>
      </c>
      <c r="G798" s="48">
        <v>435700</v>
      </c>
      <c r="H798" s="47">
        <v>12.2</v>
      </c>
      <c r="I798" s="51">
        <f t="shared" si="92"/>
        <v>0.91180866965620322</v>
      </c>
      <c r="J798" s="51">
        <f t="shared" ca="1" si="93"/>
        <v>1</v>
      </c>
      <c r="K798" s="47">
        <f t="shared" si="94"/>
        <v>12.25</v>
      </c>
      <c r="L798" s="47">
        <f t="shared" si="95"/>
        <v>12.35</v>
      </c>
      <c r="M798" s="47">
        <f t="shared" si="96"/>
        <v>12.1</v>
      </c>
      <c r="N798" s="47">
        <f t="shared" si="97"/>
        <v>12.2</v>
      </c>
      <c r="O798" s="48">
        <f t="shared" ca="1" si="98"/>
        <v>435700</v>
      </c>
    </row>
    <row r="799" spans="1:15" x14ac:dyDescent="0.25">
      <c r="A799">
        <v>784</v>
      </c>
      <c r="B799" s="84">
        <v>40875</v>
      </c>
      <c r="C799" s="47">
        <v>13.14</v>
      </c>
      <c r="D799" s="47">
        <v>13.41</v>
      </c>
      <c r="E799" s="47">
        <v>13.14</v>
      </c>
      <c r="F799" s="47">
        <v>13.4</v>
      </c>
      <c r="G799" s="48">
        <v>552500</v>
      </c>
      <c r="H799" s="47">
        <v>12.22</v>
      </c>
      <c r="I799" s="51">
        <f t="shared" si="92"/>
        <v>0.91194029850746272</v>
      </c>
      <c r="J799" s="51">
        <f t="shared" ca="1" si="93"/>
        <v>1</v>
      </c>
      <c r="K799" s="47">
        <f t="shared" si="94"/>
        <v>11.98</v>
      </c>
      <c r="L799" s="47">
        <f t="shared" si="95"/>
        <v>12.23</v>
      </c>
      <c r="M799" s="47">
        <f t="shared" si="96"/>
        <v>11.98</v>
      </c>
      <c r="N799" s="47">
        <f t="shared" si="97"/>
        <v>12.22</v>
      </c>
      <c r="O799" s="48">
        <f t="shared" ca="1" si="98"/>
        <v>552500</v>
      </c>
    </row>
    <row r="800" spans="1:15" x14ac:dyDescent="0.25">
      <c r="A800">
        <v>785</v>
      </c>
      <c r="B800" s="84">
        <v>40872</v>
      </c>
      <c r="C800" s="47">
        <v>12.89</v>
      </c>
      <c r="D800" s="47">
        <v>13.14</v>
      </c>
      <c r="E800" s="47">
        <v>12.82</v>
      </c>
      <c r="F800" s="47">
        <v>12.84</v>
      </c>
      <c r="G800" s="48">
        <v>295900</v>
      </c>
      <c r="H800" s="47">
        <v>11.71</v>
      </c>
      <c r="I800" s="51">
        <f t="shared" si="92"/>
        <v>0.91199376947040511</v>
      </c>
      <c r="J800" s="51">
        <f t="shared" ca="1" si="93"/>
        <v>1</v>
      </c>
      <c r="K800" s="47">
        <f t="shared" si="94"/>
        <v>11.76</v>
      </c>
      <c r="L800" s="47">
        <f t="shared" si="95"/>
        <v>11.98</v>
      </c>
      <c r="M800" s="47">
        <f t="shared" si="96"/>
        <v>11.69</v>
      </c>
      <c r="N800" s="47">
        <f t="shared" si="97"/>
        <v>11.71</v>
      </c>
      <c r="O800" s="48">
        <f t="shared" ca="1" si="98"/>
        <v>295900</v>
      </c>
    </row>
    <row r="801" spans="1:15" x14ac:dyDescent="0.25">
      <c r="A801">
        <v>786</v>
      </c>
      <c r="B801" s="84">
        <v>40870</v>
      </c>
      <c r="C801" s="47">
        <v>12.93</v>
      </c>
      <c r="D801" s="47">
        <v>13.03</v>
      </c>
      <c r="E801" s="47">
        <v>12.8</v>
      </c>
      <c r="F801" s="47">
        <v>12.9</v>
      </c>
      <c r="G801" s="48">
        <v>612700</v>
      </c>
      <c r="H801" s="47">
        <v>11.77</v>
      </c>
      <c r="I801" s="51">
        <f t="shared" si="92"/>
        <v>0.91240310077519371</v>
      </c>
      <c r="J801" s="51">
        <f t="shared" ca="1" si="93"/>
        <v>1</v>
      </c>
      <c r="K801" s="47">
        <f t="shared" si="94"/>
        <v>11.8</v>
      </c>
      <c r="L801" s="47">
        <f t="shared" si="95"/>
        <v>11.89</v>
      </c>
      <c r="M801" s="47">
        <f t="shared" si="96"/>
        <v>11.68</v>
      </c>
      <c r="N801" s="47">
        <f t="shared" si="97"/>
        <v>11.77</v>
      </c>
      <c r="O801" s="48">
        <f t="shared" ca="1" si="98"/>
        <v>612700</v>
      </c>
    </row>
    <row r="802" spans="1:15" x14ac:dyDescent="0.25">
      <c r="A802">
        <v>787</v>
      </c>
      <c r="B802" s="84">
        <v>40869</v>
      </c>
      <c r="C802" s="47">
        <v>13.25</v>
      </c>
      <c r="D802" s="47">
        <v>13.3</v>
      </c>
      <c r="E802" s="47">
        <v>13.04</v>
      </c>
      <c r="F802" s="47">
        <v>13.06</v>
      </c>
      <c r="G802" s="48">
        <v>733200</v>
      </c>
      <c r="H802" s="47">
        <v>11.91</v>
      </c>
      <c r="I802" s="51">
        <f t="shared" si="92"/>
        <v>0.91194486983154666</v>
      </c>
      <c r="J802" s="51">
        <f t="shared" ca="1" si="93"/>
        <v>1</v>
      </c>
      <c r="K802" s="47">
        <f t="shared" si="94"/>
        <v>12.08</v>
      </c>
      <c r="L802" s="47">
        <f t="shared" si="95"/>
        <v>12.13</v>
      </c>
      <c r="M802" s="47">
        <f t="shared" si="96"/>
        <v>11.89</v>
      </c>
      <c r="N802" s="47">
        <f t="shared" si="97"/>
        <v>11.91</v>
      </c>
      <c r="O802" s="48">
        <f t="shared" ca="1" si="98"/>
        <v>733200</v>
      </c>
    </row>
    <row r="803" spans="1:15" x14ac:dyDescent="0.25">
      <c r="A803">
        <v>788</v>
      </c>
      <c r="B803" s="84">
        <v>40868</v>
      </c>
      <c r="C803" s="47">
        <v>13.52</v>
      </c>
      <c r="D803" s="47">
        <v>13.52</v>
      </c>
      <c r="E803" s="47">
        <v>13.21</v>
      </c>
      <c r="F803" s="47">
        <v>13.3</v>
      </c>
      <c r="G803" s="48">
        <v>650800</v>
      </c>
      <c r="H803" s="47">
        <v>12.13</v>
      </c>
      <c r="I803" s="51">
        <f t="shared" si="92"/>
        <v>0.91203007518796997</v>
      </c>
      <c r="J803" s="51">
        <f t="shared" ca="1" si="93"/>
        <v>1</v>
      </c>
      <c r="K803" s="47">
        <f t="shared" si="94"/>
        <v>12.33</v>
      </c>
      <c r="L803" s="47">
        <f t="shared" si="95"/>
        <v>12.33</v>
      </c>
      <c r="M803" s="47">
        <f t="shared" si="96"/>
        <v>12.05</v>
      </c>
      <c r="N803" s="47">
        <f t="shared" si="97"/>
        <v>12.13</v>
      </c>
      <c r="O803" s="48">
        <f t="shared" ca="1" si="98"/>
        <v>650800</v>
      </c>
    </row>
    <row r="804" spans="1:15" x14ac:dyDescent="0.25">
      <c r="A804">
        <v>789</v>
      </c>
      <c r="B804" s="84">
        <v>40865</v>
      </c>
      <c r="C804" s="47">
        <v>13.58</v>
      </c>
      <c r="D804" s="47">
        <v>13.74</v>
      </c>
      <c r="E804" s="47">
        <v>13.5</v>
      </c>
      <c r="F804" s="47">
        <v>13.62</v>
      </c>
      <c r="G804" s="48">
        <v>379100</v>
      </c>
      <c r="H804" s="47">
        <v>12.42</v>
      </c>
      <c r="I804" s="51">
        <f t="shared" si="92"/>
        <v>0.9118942731277534</v>
      </c>
      <c r="J804" s="51">
        <f t="shared" ca="1" si="93"/>
        <v>1</v>
      </c>
      <c r="K804" s="47">
        <f t="shared" si="94"/>
        <v>12.38</v>
      </c>
      <c r="L804" s="47">
        <f t="shared" si="95"/>
        <v>12.53</v>
      </c>
      <c r="M804" s="47">
        <f t="shared" si="96"/>
        <v>12.31</v>
      </c>
      <c r="N804" s="47">
        <f t="shared" si="97"/>
        <v>12.42</v>
      </c>
      <c r="O804" s="48">
        <f t="shared" ca="1" si="98"/>
        <v>379100</v>
      </c>
    </row>
    <row r="805" spans="1:15" x14ac:dyDescent="0.25">
      <c r="A805">
        <v>790</v>
      </c>
      <c r="B805" s="84">
        <v>40864</v>
      </c>
      <c r="C805" s="47">
        <v>13.41</v>
      </c>
      <c r="D805" s="47">
        <v>13.73</v>
      </c>
      <c r="E805" s="47">
        <v>13.41</v>
      </c>
      <c r="F805" s="47">
        <v>13.57</v>
      </c>
      <c r="G805" s="48">
        <v>655700</v>
      </c>
      <c r="H805" s="47">
        <v>12.38</v>
      </c>
      <c r="I805" s="51">
        <f t="shared" si="92"/>
        <v>0.91230655858511422</v>
      </c>
      <c r="J805" s="51">
        <f t="shared" ca="1" si="93"/>
        <v>1</v>
      </c>
      <c r="K805" s="47">
        <f t="shared" si="94"/>
        <v>12.23</v>
      </c>
      <c r="L805" s="47">
        <f t="shared" si="95"/>
        <v>12.53</v>
      </c>
      <c r="M805" s="47">
        <f t="shared" si="96"/>
        <v>12.23</v>
      </c>
      <c r="N805" s="47">
        <f t="shared" si="97"/>
        <v>12.38</v>
      </c>
      <c r="O805" s="48">
        <f t="shared" ca="1" si="98"/>
        <v>655700</v>
      </c>
    </row>
    <row r="806" spans="1:15" x14ac:dyDescent="0.25">
      <c r="A806">
        <v>791</v>
      </c>
      <c r="B806" s="84">
        <v>40863</v>
      </c>
      <c r="C806" s="47">
        <v>13.82</v>
      </c>
      <c r="D806" s="47">
        <v>13.87</v>
      </c>
      <c r="E806" s="47">
        <v>13.45</v>
      </c>
      <c r="F806" s="47">
        <v>13.47</v>
      </c>
      <c r="G806" s="48">
        <v>464200</v>
      </c>
      <c r="H806" s="47">
        <v>12.29</v>
      </c>
      <c r="I806" s="51">
        <f t="shared" si="92"/>
        <v>0.91239792130660713</v>
      </c>
      <c r="J806" s="51">
        <f t="shared" ca="1" si="93"/>
        <v>1</v>
      </c>
      <c r="K806" s="47">
        <f t="shared" si="94"/>
        <v>12.61</v>
      </c>
      <c r="L806" s="47">
        <f t="shared" si="95"/>
        <v>12.65</v>
      </c>
      <c r="M806" s="47">
        <f t="shared" si="96"/>
        <v>12.27</v>
      </c>
      <c r="N806" s="47">
        <f t="shared" si="97"/>
        <v>12.29</v>
      </c>
      <c r="O806" s="48">
        <f t="shared" ca="1" si="98"/>
        <v>464200</v>
      </c>
    </row>
    <row r="807" spans="1:15" x14ac:dyDescent="0.25">
      <c r="A807">
        <v>792</v>
      </c>
      <c r="B807" s="84">
        <v>40862</v>
      </c>
      <c r="C807" s="47">
        <v>13.74</v>
      </c>
      <c r="D807" s="47">
        <v>14.07</v>
      </c>
      <c r="E807" s="47">
        <v>13.7</v>
      </c>
      <c r="F807" s="47">
        <v>13.98</v>
      </c>
      <c r="G807" s="48">
        <v>244800</v>
      </c>
      <c r="H807" s="47">
        <v>12.75</v>
      </c>
      <c r="I807" s="51">
        <f t="shared" si="92"/>
        <v>0.91201716738197425</v>
      </c>
      <c r="J807" s="51">
        <f t="shared" ca="1" si="93"/>
        <v>1</v>
      </c>
      <c r="K807" s="47">
        <f t="shared" si="94"/>
        <v>12.53</v>
      </c>
      <c r="L807" s="47">
        <f t="shared" si="95"/>
        <v>12.83</v>
      </c>
      <c r="M807" s="47">
        <f t="shared" si="96"/>
        <v>12.49</v>
      </c>
      <c r="N807" s="47">
        <f t="shared" si="97"/>
        <v>12.75</v>
      </c>
      <c r="O807" s="48">
        <f t="shared" ca="1" si="98"/>
        <v>244800</v>
      </c>
    </row>
    <row r="808" spans="1:15" x14ac:dyDescent="0.25">
      <c r="A808">
        <v>793</v>
      </c>
      <c r="B808" s="84">
        <v>40861</v>
      </c>
      <c r="C808" s="47">
        <v>14.1</v>
      </c>
      <c r="D808" s="47">
        <v>14.15</v>
      </c>
      <c r="E808" s="47">
        <v>13.73</v>
      </c>
      <c r="F808" s="47">
        <v>13.84</v>
      </c>
      <c r="G808" s="48">
        <v>469100</v>
      </c>
      <c r="H808" s="47">
        <v>12.62</v>
      </c>
      <c r="I808" s="51">
        <f t="shared" si="92"/>
        <v>0.91184971098265888</v>
      </c>
      <c r="J808" s="51">
        <f t="shared" ca="1" si="93"/>
        <v>1</v>
      </c>
      <c r="K808" s="47">
        <f t="shared" si="94"/>
        <v>12.86</v>
      </c>
      <c r="L808" s="47">
        <f t="shared" si="95"/>
        <v>12.9</v>
      </c>
      <c r="M808" s="47">
        <f t="shared" si="96"/>
        <v>12.52</v>
      </c>
      <c r="N808" s="47">
        <f t="shared" si="97"/>
        <v>12.62</v>
      </c>
      <c r="O808" s="48">
        <f t="shared" ca="1" si="98"/>
        <v>469100</v>
      </c>
    </row>
    <row r="809" spans="1:15" x14ac:dyDescent="0.25">
      <c r="A809">
        <v>794</v>
      </c>
      <c r="B809" s="84">
        <v>40858</v>
      </c>
      <c r="C809" s="47">
        <v>13.81</v>
      </c>
      <c r="D809" s="47">
        <v>14.19</v>
      </c>
      <c r="E809" s="47">
        <v>13.71</v>
      </c>
      <c r="F809" s="47">
        <v>14.13</v>
      </c>
      <c r="G809" s="48">
        <v>474300</v>
      </c>
      <c r="H809" s="47">
        <v>12.89</v>
      </c>
      <c r="I809" s="51">
        <f t="shared" si="92"/>
        <v>0.91224345364472748</v>
      </c>
      <c r="J809" s="51">
        <f t="shared" ca="1" si="93"/>
        <v>1</v>
      </c>
      <c r="K809" s="47">
        <f t="shared" si="94"/>
        <v>12.6</v>
      </c>
      <c r="L809" s="47">
        <f t="shared" si="95"/>
        <v>12.94</v>
      </c>
      <c r="M809" s="47">
        <f t="shared" si="96"/>
        <v>12.51</v>
      </c>
      <c r="N809" s="47">
        <f t="shared" si="97"/>
        <v>12.89</v>
      </c>
      <c r="O809" s="48">
        <f t="shared" ca="1" si="98"/>
        <v>474300</v>
      </c>
    </row>
    <row r="810" spans="1:15" x14ac:dyDescent="0.25">
      <c r="A810">
        <v>795</v>
      </c>
      <c r="B810" s="84">
        <v>40857</v>
      </c>
      <c r="C810" s="47">
        <v>13.7</v>
      </c>
      <c r="D810" s="47">
        <v>13.89</v>
      </c>
      <c r="E810" s="47">
        <v>13.53</v>
      </c>
      <c r="F810" s="47">
        <v>13.7</v>
      </c>
      <c r="G810" s="48">
        <v>527100</v>
      </c>
      <c r="H810" s="47">
        <v>12.5</v>
      </c>
      <c r="I810" s="51">
        <f t="shared" si="92"/>
        <v>0.91240875912408759</v>
      </c>
      <c r="J810" s="51">
        <f t="shared" ca="1" si="93"/>
        <v>1</v>
      </c>
      <c r="K810" s="47">
        <f t="shared" si="94"/>
        <v>12.5</v>
      </c>
      <c r="L810" s="47">
        <f t="shared" si="95"/>
        <v>12.67</v>
      </c>
      <c r="M810" s="47">
        <f t="shared" si="96"/>
        <v>12.34</v>
      </c>
      <c r="N810" s="47">
        <f t="shared" si="97"/>
        <v>12.5</v>
      </c>
      <c r="O810" s="48">
        <f t="shared" ca="1" si="98"/>
        <v>527100</v>
      </c>
    </row>
    <row r="811" spans="1:15" x14ac:dyDescent="0.25">
      <c r="A811">
        <v>796</v>
      </c>
      <c r="B811" s="84">
        <v>40856</v>
      </c>
      <c r="C811" s="47">
        <v>13.67</v>
      </c>
      <c r="D811" s="47">
        <v>13.87</v>
      </c>
      <c r="E811" s="47">
        <v>13.5</v>
      </c>
      <c r="F811" s="47">
        <v>13.5</v>
      </c>
      <c r="G811" s="48">
        <v>590300</v>
      </c>
      <c r="H811" s="47">
        <v>12.31</v>
      </c>
      <c r="I811" s="51">
        <f t="shared" si="92"/>
        <v>0.91185185185185191</v>
      </c>
      <c r="J811" s="51">
        <f t="shared" ca="1" si="93"/>
        <v>1</v>
      </c>
      <c r="K811" s="47">
        <f t="shared" si="94"/>
        <v>12.47</v>
      </c>
      <c r="L811" s="47">
        <f t="shared" si="95"/>
        <v>12.65</v>
      </c>
      <c r="M811" s="47">
        <f t="shared" si="96"/>
        <v>12.31</v>
      </c>
      <c r="N811" s="47">
        <f t="shared" si="97"/>
        <v>12.31</v>
      </c>
      <c r="O811" s="48">
        <f t="shared" ca="1" si="98"/>
        <v>590300</v>
      </c>
    </row>
    <row r="812" spans="1:15" x14ac:dyDescent="0.25">
      <c r="A812">
        <v>797</v>
      </c>
      <c r="B812" s="84">
        <v>40855</v>
      </c>
      <c r="C812" s="47">
        <v>13.78</v>
      </c>
      <c r="D812" s="47">
        <v>14.01</v>
      </c>
      <c r="E812" s="47">
        <v>13.56</v>
      </c>
      <c r="F812" s="47">
        <v>13.99</v>
      </c>
      <c r="G812" s="48">
        <v>569400</v>
      </c>
      <c r="H812" s="47">
        <v>12.76</v>
      </c>
      <c r="I812" s="51">
        <f t="shared" si="92"/>
        <v>0.91208005718370266</v>
      </c>
      <c r="J812" s="51">
        <f t="shared" ca="1" si="93"/>
        <v>1</v>
      </c>
      <c r="K812" s="47">
        <f t="shared" si="94"/>
        <v>12.57</v>
      </c>
      <c r="L812" s="47">
        <f t="shared" si="95"/>
        <v>12.78</v>
      </c>
      <c r="M812" s="47">
        <f t="shared" si="96"/>
        <v>12.37</v>
      </c>
      <c r="N812" s="47">
        <f t="shared" si="97"/>
        <v>12.76</v>
      </c>
      <c r="O812" s="48">
        <f t="shared" ca="1" si="98"/>
        <v>569400</v>
      </c>
    </row>
    <row r="813" spans="1:15" x14ac:dyDescent="0.25">
      <c r="A813">
        <v>798</v>
      </c>
      <c r="B813" s="84">
        <v>40854</v>
      </c>
      <c r="C813" s="47">
        <v>13.72</v>
      </c>
      <c r="D813" s="47">
        <v>13.82</v>
      </c>
      <c r="E813" s="47">
        <v>13.43</v>
      </c>
      <c r="F813" s="47">
        <v>13.67</v>
      </c>
      <c r="G813" s="48">
        <v>497900</v>
      </c>
      <c r="H813" s="47">
        <v>12.47</v>
      </c>
      <c r="I813" s="51">
        <f t="shared" si="92"/>
        <v>0.91221653255303592</v>
      </c>
      <c r="J813" s="51">
        <f t="shared" ca="1" si="93"/>
        <v>1</v>
      </c>
      <c r="K813" s="47">
        <f t="shared" si="94"/>
        <v>12.52</v>
      </c>
      <c r="L813" s="47">
        <f t="shared" si="95"/>
        <v>12.61</v>
      </c>
      <c r="M813" s="47">
        <f t="shared" si="96"/>
        <v>12.25</v>
      </c>
      <c r="N813" s="47">
        <f t="shared" si="97"/>
        <v>12.47</v>
      </c>
      <c r="O813" s="48">
        <f t="shared" ca="1" si="98"/>
        <v>497900</v>
      </c>
    </row>
    <row r="814" spans="1:15" x14ac:dyDescent="0.25">
      <c r="A814">
        <v>799</v>
      </c>
      <c r="B814" s="84">
        <v>40851</v>
      </c>
      <c r="C814" s="47">
        <v>13.69</v>
      </c>
      <c r="D814" s="47">
        <v>13.75</v>
      </c>
      <c r="E814" s="47">
        <v>13.47</v>
      </c>
      <c r="F814" s="47">
        <v>13.72</v>
      </c>
      <c r="G814" s="48">
        <v>485400</v>
      </c>
      <c r="H814" s="47">
        <v>12.51</v>
      </c>
      <c r="I814" s="51">
        <f t="shared" si="92"/>
        <v>0.91180758017492702</v>
      </c>
      <c r="J814" s="51">
        <f t="shared" ca="1" si="93"/>
        <v>1</v>
      </c>
      <c r="K814" s="47">
        <f t="shared" si="94"/>
        <v>12.48</v>
      </c>
      <c r="L814" s="47">
        <f t="shared" si="95"/>
        <v>12.54</v>
      </c>
      <c r="M814" s="47">
        <f t="shared" si="96"/>
        <v>12.28</v>
      </c>
      <c r="N814" s="47">
        <f t="shared" si="97"/>
        <v>12.51</v>
      </c>
      <c r="O814" s="48">
        <f t="shared" ca="1" si="98"/>
        <v>485400</v>
      </c>
    </row>
    <row r="815" spans="1:15" x14ac:dyDescent="0.25">
      <c r="A815">
        <v>800</v>
      </c>
      <c r="B815" s="84">
        <v>40850</v>
      </c>
      <c r="C815" s="47">
        <v>13.64</v>
      </c>
      <c r="D815" s="47">
        <v>13.8</v>
      </c>
      <c r="E815" s="47">
        <v>13.31</v>
      </c>
      <c r="F815" s="47">
        <v>13.79</v>
      </c>
      <c r="G815" s="48">
        <v>507800</v>
      </c>
      <c r="H815" s="47">
        <v>12.58</v>
      </c>
      <c r="I815" s="51">
        <f t="shared" si="92"/>
        <v>0.91225525743292246</v>
      </c>
      <c r="J815" s="51">
        <f t="shared" ca="1" si="93"/>
        <v>1</v>
      </c>
      <c r="K815" s="47">
        <f t="shared" si="94"/>
        <v>12.44</v>
      </c>
      <c r="L815" s="47">
        <f t="shared" si="95"/>
        <v>12.59</v>
      </c>
      <c r="M815" s="47">
        <f t="shared" si="96"/>
        <v>12.14</v>
      </c>
      <c r="N815" s="47">
        <f t="shared" si="97"/>
        <v>12.58</v>
      </c>
      <c r="O815" s="48">
        <f t="shared" ca="1" si="98"/>
        <v>507800</v>
      </c>
    </row>
    <row r="816" spans="1:15" x14ac:dyDescent="0.25">
      <c r="A816">
        <v>801</v>
      </c>
      <c r="B816" s="84">
        <v>40849</v>
      </c>
      <c r="C816" s="47">
        <v>13.31</v>
      </c>
      <c r="D816" s="47">
        <v>13.5</v>
      </c>
      <c r="E816" s="47">
        <v>13.15</v>
      </c>
      <c r="F816" s="47">
        <v>13.43</v>
      </c>
      <c r="G816" s="48">
        <v>729700</v>
      </c>
      <c r="H816" s="47">
        <v>12.25</v>
      </c>
      <c r="I816" s="51">
        <f t="shared" si="92"/>
        <v>0.91213700670141473</v>
      </c>
      <c r="J816" s="51">
        <f t="shared" ca="1" si="93"/>
        <v>1</v>
      </c>
      <c r="K816" s="47">
        <f t="shared" si="94"/>
        <v>12.14</v>
      </c>
      <c r="L816" s="47">
        <f t="shared" si="95"/>
        <v>12.31</v>
      </c>
      <c r="M816" s="47">
        <f t="shared" si="96"/>
        <v>11.99</v>
      </c>
      <c r="N816" s="47">
        <f t="shared" si="97"/>
        <v>12.25</v>
      </c>
      <c r="O816" s="48">
        <f t="shared" ca="1" si="98"/>
        <v>729700</v>
      </c>
    </row>
    <row r="817" spans="1:15" x14ac:dyDescent="0.25">
      <c r="A817">
        <v>802</v>
      </c>
      <c r="B817" s="84">
        <v>40848</v>
      </c>
      <c r="C817" s="47">
        <v>13.01</v>
      </c>
      <c r="D817" s="47">
        <v>13.35</v>
      </c>
      <c r="E817" s="47">
        <v>12.94</v>
      </c>
      <c r="F817" s="47">
        <v>13.12</v>
      </c>
      <c r="G817" s="48">
        <v>1421600</v>
      </c>
      <c r="H817" s="47">
        <v>11.97</v>
      </c>
      <c r="I817" s="51">
        <f t="shared" si="92"/>
        <v>0.91234756097560987</v>
      </c>
      <c r="J817" s="51">
        <f t="shared" ca="1" si="93"/>
        <v>1</v>
      </c>
      <c r="K817" s="47">
        <f t="shared" si="94"/>
        <v>11.87</v>
      </c>
      <c r="L817" s="47">
        <f t="shared" si="95"/>
        <v>12.18</v>
      </c>
      <c r="M817" s="47">
        <f t="shared" si="96"/>
        <v>11.81</v>
      </c>
      <c r="N817" s="47">
        <f t="shared" si="97"/>
        <v>11.97</v>
      </c>
      <c r="O817" s="48">
        <f t="shared" ca="1" si="98"/>
        <v>1421600</v>
      </c>
    </row>
    <row r="818" spans="1:15" x14ac:dyDescent="0.25">
      <c r="A818">
        <v>803</v>
      </c>
      <c r="B818" s="84">
        <v>40847</v>
      </c>
      <c r="C818" s="47">
        <v>13.46</v>
      </c>
      <c r="D818" s="47">
        <v>13.63</v>
      </c>
      <c r="E818" s="47">
        <v>13.37</v>
      </c>
      <c r="F818" s="47">
        <v>13.41</v>
      </c>
      <c r="G818" s="48">
        <v>755900</v>
      </c>
      <c r="H818" s="47">
        <v>12.23</v>
      </c>
      <c r="I818" s="51">
        <f t="shared" si="92"/>
        <v>0.91200596569724091</v>
      </c>
      <c r="J818" s="51">
        <f t="shared" ca="1" si="93"/>
        <v>1</v>
      </c>
      <c r="K818" s="47">
        <f t="shared" si="94"/>
        <v>12.28</v>
      </c>
      <c r="L818" s="47">
        <f t="shared" si="95"/>
        <v>12.43</v>
      </c>
      <c r="M818" s="47">
        <f t="shared" si="96"/>
        <v>12.19</v>
      </c>
      <c r="N818" s="47">
        <f t="shared" si="97"/>
        <v>12.23</v>
      </c>
      <c r="O818" s="48">
        <f t="shared" ca="1" si="98"/>
        <v>755900</v>
      </c>
    </row>
    <row r="819" spans="1:15" x14ac:dyDescent="0.25">
      <c r="A819">
        <v>804</v>
      </c>
      <c r="B819" s="84">
        <v>40844</v>
      </c>
      <c r="C819" s="47">
        <v>13.57</v>
      </c>
      <c r="D819" s="47">
        <v>13.74</v>
      </c>
      <c r="E819" s="47">
        <v>13.23</v>
      </c>
      <c r="F819" s="47">
        <v>13.63</v>
      </c>
      <c r="G819" s="48">
        <v>579700</v>
      </c>
      <c r="H819" s="47">
        <v>12.43</v>
      </c>
      <c r="I819" s="51">
        <f t="shared" si="92"/>
        <v>0.91195891415994124</v>
      </c>
      <c r="J819" s="51">
        <f t="shared" ca="1" si="93"/>
        <v>1</v>
      </c>
      <c r="K819" s="47">
        <f t="shared" si="94"/>
        <v>12.38</v>
      </c>
      <c r="L819" s="47">
        <f t="shared" si="95"/>
        <v>12.53</v>
      </c>
      <c r="M819" s="47">
        <f t="shared" si="96"/>
        <v>12.07</v>
      </c>
      <c r="N819" s="47">
        <f t="shared" si="97"/>
        <v>12.43</v>
      </c>
      <c r="O819" s="48">
        <f t="shared" ca="1" si="98"/>
        <v>579700</v>
      </c>
    </row>
    <row r="820" spans="1:15" x14ac:dyDescent="0.25">
      <c r="A820">
        <v>805</v>
      </c>
      <c r="B820" s="84">
        <v>40843</v>
      </c>
      <c r="C820" s="47">
        <v>13.44</v>
      </c>
      <c r="D820" s="47">
        <v>13.71</v>
      </c>
      <c r="E820" s="47">
        <v>13.05</v>
      </c>
      <c r="F820" s="47">
        <v>13.57</v>
      </c>
      <c r="G820" s="48">
        <v>1807500</v>
      </c>
      <c r="H820" s="47">
        <v>12.38</v>
      </c>
      <c r="I820" s="51">
        <f t="shared" si="92"/>
        <v>0.91230655858511422</v>
      </c>
      <c r="J820" s="51">
        <f t="shared" ca="1" si="93"/>
        <v>1</v>
      </c>
      <c r="K820" s="47">
        <f t="shared" si="94"/>
        <v>12.26</v>
      </c>
      <c r="L820" s="47">
        <f t="shared" si="95"/>
        <v>12.51</v>
      </c>
      <c r="M820" s="47">
        <f t="shared" si="96"/>
        <v>11.91</v>
      </c>
      <c r="N820" s="47">
        <f t="shared" si="97"/>
        <v>12.38</v>
      </c>
      <c r="O820" s="48">
        <f t="shared" ca="1" si="98"/>
        <v>1807500</v>
      </c>
    </row>
    <row r="821" spans="1:15" x14ac:dyDescent="0.25">
      <c r="A821">
        <v>806</v>
      </c>
      <c r="B821" s="84">
        <v>40842</v>
      </c>
      <c r="C821" s="47">
        <v>12.92</v>
      </c>
      <c r="D821" s="47">
        <v>13.49</v>
      </c>
      <c r="E821" s="47">
        <v>12.87</v>
      </c>
      <c r="F821" s="47">
        <v>13.2</v>
      </c>
      <c r="G821" s="48">
        <v>2445900</v>
      </c>
      <c r="H821" s="47">
        <v>12.04</v>
      </c>
      <c r="I821" s="51">
        <f t="shared" si="92"/>
        <v>0.91212121212121211</v>
      </c>
      <c r="J821" s="51">
        <f t="shared" ca="1" si="93"/>
        <v>1</v>
      </c>
      <c r="K821" s="47">
        <f t="shared" si="94"/>
        <v>11.78</v>
      </c>
      <c r="L821" s="47">
        <f t="shared" si="95"/>
        <v>12.3</v>
      </c>
      <c r="M821" s="47">
        <f t="shared" si="96"/>
        <v>11.74</v>
      </c>
      <c r="N821" s="47">
        <f t="shared" si="97"/>
        <v>12.04</v>
      </c>
      <c r="O821" s="48">
        <f t="shared" ca="1" si="98"/>
        <v>2445900</v>
      </c>
    </row>
    <row r="822" spans="1:15" x14ac:dyDescent="0.25">
      <c r="A822">
        <v>807</v>
      </c>
      <c r="B822" s="84">
        <v>40841</v>
      </c>
      <c r="C822" s="47">
        <v>14.32</v>
      </c>
      <c r="D822" s="47">
        <v>14.32</v>
      </c>
      <c r="E822" s="47">
        <v>14.07</v>
      </c>
      <c r="F822" s="47">
        <v>14.1</v>
      </c>
      <c r="G822" s="48">
        <v>478500</v>
      </c>
      <c r="H822" s="47">
        <v>12.86</v>
      </c>
      <c r="I822" s="51">
        <f t="shared" si="92"/>
        <v>0.91205673758865247</v>
      </c>
      <c r="J822" s="51">
        <f t="shared" ca="1" si="93"/>
        <v>1</v>
      </c>
      <c r="K822" s="47">
        <f t="shared" si="94"/>
        <v>13.06</v>
      </c>
      <c r="L822" s="47">
        <f t="shared" si="95"/>
        <v>13.06</v>
      </c>
      <c r="M822" s="47">
        <f t="shared" si="96"/>
        <v>12.83</v>
      </c>
      <c r="N822" s="47">
        <f t="shared" si="97"/>
        <v>12.86</v>
      </c>
      <c r="O822" s="48">
        <f t="shared" ca="1" si="98"/>
        <v>478500</v>
      </c>
    </row>
    <row r="823" spans="1:15" x14ac:dyDescent="0.25">
      <c r="A823">
        <v>808</v>
      </c>
      <c r="B823" s="84">
        <v>40840</v>
      </c>
      <c r="C823" s="47">
        <v>14.37</v>
      </c>
      <c r="D823" s="47">
        <v>14.55</v>
      </c>
      <c r="E823" s="47">
        <v>14.24</v>
      </c>
      <c r="F823" s="47">
        <v>14.46</v>
      </c>
      <c r="G823" s="48">
        <v>495100</v>
      </c>
      <c r="H823" s="47">
        <v>13.19</v>
      </c>
      <c r="I823" s="51">
        <f t="shared" si="92"/>
        <v>0.91217150760719212</v>
      </c>
      <c r="J823" s="51">
        <f t="shared" ca="1" si="93"/>
        <v>1</v>
      </c>
      <c r="K823" s="47">
        <f t="shared" si="94"/>
        <v>13.11</v>
      </c>
      <c r="L823" s="47">
        <f t="shared" si="95"/>
        <v>13.27</v>
      </c>
      <c r="M823" s="47">
        <f t="shared" si="96"/>
        <v>12.99</v>
      </c>
      <c r="N823" s="47">
        <f t="shared" si="97"/>
        <v>13.19</v>
      </c>
      <c r="O823" s="48">
        <f t="shared" ca="1" si="98"/>
        <v>495100</v>
      </c>
    </row>
    <row r="824" spans="1:15" x14ac:dyDescent="0.25">
      <c r="A824">
        <v>809</v>
      </c>
      <c r="B824" s="84">
        <v>40837</v>
      </c>
      <c r="C824" s="47">
        <v>14.41</v>
      </c>
      <c r="D824" s="47">
        <v>14.41</v>
      </c>
      <c r="E824" s="47">
        <v>14.14</v>
      </c>
      <c r="F824" s="47">
        <v>14.27</v>
      </c>
      <c r="G824" s="48">
        <v>566700</v>
      </c>
      <c r="H824" s="47">
        <v>13.02</v>
      </c>
      <c r="I824" s="51">
        <f t="shared" si="92"/>
        <v>0.91240364400840923</v>
      </c>
      <c r="J824" s="51">
        <f t="shared" ca="1" si="93"/>
        <v>1</v>
      </c>
      <c r="K824" s="47">
        <f t="shared" si="94"/>
        <v>13.15</v>
      </c>
      <c r="L824" s="47">
        <f t="shared" si="95"/>
        <v>13.15</v>
      </c>
      <c r="M824" s="47">
        <f t="shared" si="96"/>
        <v>12.9</v>
      </c>
      <c r="N824" s="47">
        <f t="shared" si="97"/>
        <v>13.02</v>
      </c>
      <c r="O824" s="48">
        <f t="shared" ca="1" si="98"/>
        <v>566700</v>
      </c>
    </row>
    <row r="825" spans="1:15" x14ac:dyDescent="0.25">
      <c r="A825">
        <v>810</v>
      </c>
      <c r="B825" s="84">
        <v>40836</v>
      </c>
      <c r="C825" s="47">
        <v>14.29</v>
      </c>
      <c r="D825" s="47">
        <v>14.35</v>
      </c>
      <c r="E825" s="47">
        <v>14.07</v>
      </c>
      <c r="F825" s="47">
        <v>14.24</v>
      </c>
      <c r="G825" s="48">
        <v>644300</v>
      </c>
      <c r="H825" s="47">
        <v>12.99</v>
      </c>
      <c r="I825" s="51">
        <f t="shared" si="92"/>
        <v>0.9122191011235955</v>
      </c>
      <c r="J825" s="51">
        <f t="shared" ca="1" si="93"/>
        <v>1</v>
      </c>
      <c r="K825" s="47">
        <f t="shared" si="94"/>
        <v>13.04</v>
      </c>
      <c r="L825" s="47">
        <f t="shared" si="95"/>
        <v>13.09</v>
      </c>
      <c r="M825" s="47">
        <f t="shared" si="96"/>
        <v>12.83</v>
      </c>
      <c r="N825" s="47">
        <f t="shared" si="97"/>
        <v>12.99</v>
      </c>
      <c r="O825" s="48">
        <f t="shared" ca="1" si="98"/>
        <v>644300</v>
      </c>
    </row>
    <row r="826" spans="1:15" x14ac:dyDescent="0.25">
      <c r="A826">
        <v>811</v>
      </c>
      <c r="B826" s="84">
        <v>40835</v>
      </c>
      <c r="C826" s="47">
        <v>14.46</v>
      </c>
      <c r="D826" s="47">
        <v>14.52</v>
      </c>
      <c r="E826" s="47">
        <v>14.06</v>
      </c>
      <c r="F826" s="47">
        <v>14.16</v>
      </c>
      <c r="G826" s="48">
        <v>632400</v>
      </c>
      <c r="H826" s="47">
        <v>12.92</v>
      </c>
      <c r="I826" s="51">
        <f t="shared" si="92"/>
        <v>0.91242937853107342</v>
      </c>
      <c r="J826" s="51">
        <f t="shared" ca="1" si="93"/>
        <v>1</v>
      </c>
      <c r="K826" s="47">
        <f t="shared" si="94"/>
        <v>13.19</v>
      </c>
      <c r="L826" s="47">
        <f t="shared" si="95"/>
        <v>13.25</v>
      </c>
      <c r="M826" s="47">
        <f t="shared" si="96"/>
        <v>12.83</v>
      </c>
      <c r="N826" s="47">
        <f t="shared" si="97"/>
        <v>12.92</v>
      </c>
      <c r="O826" s="48">
        <f t="shared" ca="1" si="98"/>
        <v>632400</v>
      </c>
    </row>
    <row r="827" spans="1:15" x14ac:dyDescent="0.25">
      <c r="A827">
        <v>812</v>
      </c>
      <c r="B827" s="84">
        <v>40834</v>
      </c>
      <c r="C827" s="47">
        <v>14.12</v>
      </c>
      <c r="D827" s="47">
        <v>14.6</v>
      </c>
      <c r="E827" s="47">
        <v>13.99</v>
      </c>
      <c r="F827" s="47">
        <v>14.49</v>
      </c>
      <c r="G827" s="48">
        <v>836200</v>
      </c>
      <c r="H827" s="47">
        <v>13.22</v>
      </c>
      <c r="I827" s="51">
        <f t="shared" si="92"/>
        <v>0.91235334713595584</v>
      </c>
      <c r="J827" s="51">
        <f t="shared" ca="1" si="93"/>
        <v>1</v>
      </c>
      <c r="K827" s="47">
        <f t="shared" si="94"/>
        <v>12.88</v>
      </c>
      <c r="L827" s="47">
        <f t="shared" si="95"/>
        <v>13.32</v>
      </c>
      <c r="M827" s="47">
        <f t="shared" si="96"/>
        <v>12.76</v>
      </c>
      <c r="N827" s="47">
        <f t="shared" si="97"/>
        <v>13.22</v>
      </c>
      <c r="O827" s="48">
        <f t="shared" ca="1" si="98"/>
        <v>836200</v>
      </c>
    </row>
    <row r="828" spans="1:15" x14ac:dyDescent="0.25">
      <c r="A828">
        <v>813</v>
      </c>
      <c r="B828" s="84">
        <v>40833</v>
      </c>
      <c r="C828" s="47">
        <v>14.53</v>
      </c>
      <c r="D828" s="47">
        <v>14.58</v>
      </c>
      <c r="E828" s="47">
        <v>13.91</v>
      </c>
      <c r="F828" s="47">
        <v>14.12</v>
      </c>
      <c r="G828" s="48">
        <v>747900</v>
      </c>
      <c r="H828" s="47">
        <v>12.88</v>
      </c>
      <c r="I828" s="51">
        <f t="shared" si="92"/>
        <v>0.91218130311614742</v>
      </c>
      <c r="J828" s="51">
        <f t="shared" ca="1" si="93"/>
        <v>1</v>
      </c>
      <c r="K828" s="47">
        <f t="shared" si="94"/>
        <v>13.25</v>
      </c>
      <c r="L828" s="47">
        <f t="shared" si="95"/>
        <v>13.3</v>
      </c>
      <c r="M828" s="47">
        <f t="shared" si="96"/>
        <v>12.69</v>
      </c>
      <c r="N828" s="47">
        <f t="shared" si="97"/>
        <v>12.88</v>
      </c>
      <c r="O828" s="48">
        <f t="shared" ca="1" si="98"/>
        <v>747900</v>
      </c>
    </row>
    <row r="829" spans="1:15" x14ac:dyDescent="0.25">
      <c r="A829">
        <v>814</v>
      </c>
      <c r="B829" s="84">
        <v>40830</v>
      </c>
      <c r="C829" s="47">
        <v>14.67</v>
      </c>
      <c r="D829" s="47">
        <v>15</v>
      </c>
      <c r="E829" s="47">
        <v>14.46</v>
      </c>
      <c r="F829" s="47">
        <v>14.6</v>
      </c>
      <c r="G829" s="48">
        <v>599200</v>
      </c>
      <c r="H829" s="47">
        <v>13.32</v>
      </c>
      <c r="I829" s="51">
        <f t="shared" si="92"/>
        <v>0.9123287671232877</v>
      </c>
      <c r="J829" s="51">
        <f t="shared" ca="1" si="93"/>
        <v>1</v>
      </c>
      <c r="K829" s="47">
        <f t="shared" si="94"/>
        <v>13.38</v>
      </c>
      <c r="L829" s="47">
        <f t="shared" si="95"/>
        <v>13.68</v>
      </c>
      <c r="M829" s="47">
        <f t="shared" si="96"/>
        <v>13.19</v>
      </c>
      <c r="N829" s="47">
        <f t="shared" si="97"/>
        <v>13.32</v>
      </c>
      <c r="O829" s="48">
        <f t="shared" ca="1" si="98"/>
        <v>599200</v>
      </c>
    </row>
    <row r="830" spans="1:15" x14ac:dyDescent="0.25">
      <c r="A830">
        <v>815</v>
      </c>
      <c r="B830" s="84">
        <v>40829</v>
      </c>
      <c r="C830" s="47">
        <v>14.48</v>
      </c>
      <c r="D830" s="47">
        <v>14.65</v>
      </c>
      <c r="E830" s="47">
        <v>14.26</v>
      </c>
      <c r="F830" s="47">
        <v>14.47</v>
      </c>
      <c r="G830" s="48">
        <v>726900</v>
      </c>
      <c r="H830" s="47">
        <v>13.2</v>
      </c>
      <c r="I830" s="51">
        <f t="shared" si="92"/>
        <v>0.91223220456116094</v>
      </c>
      <c r="J830" s="51">
        <f t="shared" ca="1" si="93"/>
        <v>1</v>
      </c>
      <c r="K830" s="47">
        <f t="shared" si="94"/>
        <v>13.21</v>
      </c>
      <c r="L830" s="47">
        <f t="shared" si="95"/>
        <v>13.36</v>
      </c>
      <c r="M830" s="47">
        <f t="shared" si="96"/>
        <v>13.01</v>
      </c>
      <c r="N830" s="47">
        <f t="shared" si="97"/>
        <v>13.2</v>
      </c>
      <c r="O830" s="48">
        <f t="shared" ca="1" si="98"/>
        <v>726900</v>
      </c>
    </row>
    <row r="831" spans="1:15" x14ac:dyDescent="0.25">
      <c r="A831">
        <v>816</v>
      </c>
      <c r="B831" s="84">
        <v>40828</v>
      </c>
      <c r="C831" s="47">
        <v>14.6</v>
      </c>
      <c r="D831" s="47">
        <v>14.69</v>
      </c>
      <c r="E831" s="47">
        <v>14.52</v>
      </c>
      <c r="F831" s="47">
        <v>14.55</v>
      </c>
      <c r="G831" s="48">
        <v>1046900</v>
      </c>
      <c r="H831" s="47">
        <v>13.27</v>
      </c>
      <c r="I831" s="51">
        <f t="shared" si="92"/>
        <v>0.91202749140893469</v>
      </c>
      <c r="J831" s="51">
        <f t="shared" ca="1" si="93"/>
        <v>1</v>
      </c>
      <c r="K831" s="47">
        <f t="shared" si="94"/>
        <v>13.32</v>
      </c>
      <c r="L831" s="47">
        <f t="shared" si="95"/>
        <v>13.4</v>
      </c>
      <c r="M831" s="47">
        <f t="shared" si="96"/>
        <v>13.24</v>
      </c>
      <c r="N831" s="47">
        <f t="shared" si="97"/>
        <v>13.27</v>
      </c>
      <c r="O831" s="48">
        <f t="shared" ca="1" si="98"/>
        <v>1046900</v>
      </c>
    </row>
    <row r="832" spans="1:15" x14ac:dyDescent="0.25">
      <c r="A832">
        <v>817</v>
      </c>
      <c r="B832" s="84">
        <v>40827</v>
      </c>
      <c r="C832" s="47">
        <v>14.31</v>
      </c>
      <c r="D832" s="47">
        <v>14.6</v>
      </c>
      <c r="E832" s="47">
        <v>14.25</v>
      </c>
      <c r="F832" s="47">
        <v>14.55</v>
      </c>
      <c r="G832" s="48">
        <v>921300</v>
      </c>
      <c r="H832" s="47">
        <v>13.27</v>
      </c>
      <c r="I832" s="51">
        <f t="shared" si="92"/>
        <v>0.91202749140893469</v>
      </c>
      <c r="J832" s="51">
        <f t="shared" ca="1" si="93"/>
        <v>1</v>
      </c>
      <c r="K832" s="47">
        <f t="shared" si="94"/>
        <v>13.05</v>
      </c>
      <c r="L832" s="47">
        <f t="shared" si="95"/>
        <v>13.32</v>
      </c>
      <c r="M832" s="47">
        <f t="shared" si="96"/>
        <v>13</v>
      </c>
      <c r="N832" s="47">
        <f t="shared" si="97"/>
        <v>13.27</v>
      </c>
      <c r="O832" s="48">
        <f t="shared" ca="1" si="98"/>
        <v>921300</v>
      </c>
    </row>
    <row r="833" spans="1:15" x14ac:dyDescent="0.25">
      <c r="A833">
        <v>818</v>
      </c>
      <c r="B833" s="84">
        <v>40826</v>
      </c>
      <c r="C833" s="47">
        <v>14.11</v>
      </c>
      <c r="D833" s="47">
        <v>14.4</v>
      </c>
      <c r="E833" s="47">
        <v>14.07</v>
      </c>
      <c r="F833" s="47">
        <v>14.39</v>
      </c>
      <c r="G833" s="48">
        <v>569100</v>
      </c>
      <c r="H833" s="47">
        <v>13.13</v>
      </c>
      <c r="I833" s="51">
        <f t="shared" si="92"/>
        <v>0.91243919388464212</v>
      </c>
      <c r="J833" s="51">
        <f t="shared" ca="1" si="93"/>
        <v>1</v>
      </c>
      <c r="K833" s="47">
        <f t="shared" si="94"/>
        <v>12.87</v>
      </c>
      <c r="L833" s="47">
        <f t="shared" si="95"/>
        <v>13.14</v>
      </c>
      <c r="M833" s="47">
        <f t="shared" si="96"/>
        <v>12.84</v>
      </c>
      <c r="N833" s="47">
        <f t="shared" si="97"/>
        <v>13.13</v>
      </c>
      <c r="O833" s="48">
        <f t="shared" ca="1" si="98"/>
        <v>569100</v>
      </c>
    </row>
    <row r="834" spans="1:15" x14ac:dyDescent="0.25">
      <c r="A834">
        <v>819</v>
      </c>
      <c r="B834" s="84">
        <v>40823</v>
      </c>
      <c r="C834" s="47">
        <v>14.34</v>
      </c>
      <c r="D834" s="47">
        <v>14.42</v>
      </c>
      <c r="E834" s="47">
        <v>13.89</v>
      </c>
      <c r="F834" s="47">
        <v>13.96</v>
      </c>
      <c r="G834" s="48">
        <v>779400</v>
      </c>
      <c r="H834" s="47">
        <v>12.73</v>
      </c>
      <c r="I834" s="51">
        <f t="shared" si="92"/>
        <v>0.91189111747851004</v>
      </c>
      <c r="J834" s="51">
        <f t="shared" ca="1" si="93"/>
        <v>1</v>
      </c>
      <c r="K834" s="47">
        <f t="shared" si="94"/>
        <v>13.08</v>
      </c>
      <c r="L834" s="47">
        <f t="shared" si="95"/>
        <v>13.15</v>
      </c>
      <c r="M834" s="47">
        <f t="shared" si="96"/>
        <v>12.67</v>
      </c>
      <c r="N834" s="47">
        <f t="shared" si="97"/>
        <v>12.73</v>
      </c>
      <c r="O834" s="48">
        <f t="shared" ca="1" si="98"/>
        <v>779400</v>
      </c>
    </row>
    <row r="835" spans="1:15" x14ac:dyDescent="0.25">
      <c r="A835">
        <v>820</v>
      </c>
      <c r="B835" s="84">
        <v>40822</v>
      </c>
      <c r="C835" s="47">
        <v>14.17</v>
      </c>
      <c r="D835" s="47">
        <v>14.29</v>
      </c>
      <c r="E835" s="47">
        <v>14.05</v>
      </c>
      <c r="F835" s="47">
        <v>14.29</v>
      </c>
      <c r="G835" s="48">
        <v>1106300</v>
      </c>
      <c r="H835" s="47">
        <v>13.03</v>
      </c>
      <c r="I835" s="51">
        <f t="shared" si="92"/>
        <v>0.91182645206438073</v>
      </c>
      <c r="J835" s="51">
        <f t="shared" ca="1" si="93"/>
        <v>1</v>
      </c>
      <c r="K835" s="47">
        <f t="shared" si="94"/>
        <v>12.92</v>
      </c>
      <c r="L835" s="47">
        <f t="shared" si="95"/>
        <v>13.03</v>
      </c>
      <c r="M835" s="47">
        <f t="shared" si="96"/>
        <v>12.81</v>
      </c>
      <c r="N835" s="47">
        <f t="shared" si="97"/>
        <v>13.03</v>
      </c>
      <c r="O835" s="48">
        <f t="shared" ca="1" si="98"/>
        <v>1106300</v>
      </c>
    </row>
    <row r="836" spans="1:15" x14ac:dyDescent="0.25">
      <c r="A836">
        <v>821</v>
      </c>
      <c r="B836" s="84">
        <v>40821</v>
      </c>
      <c r="C836" s="47">
        <v>14.08</v>
      </c>
      <c r="D836" s="47">
        <v>14.26</v>
      </c>
      <c r="E836" s="47">
        <v>13.78</v>
      </c>
      <c r="F836" s="47">
        <v>14.15</v>
      </c>
      <c r="G836" s="48">
        <v>1288200</v>
      </c>
      <c r="H836" s="47">
        <v>12.91</v>
      </c>
      <c r="I836" s="51">
        <f t="shared" si="92"/>
        <v>0.91236749116607774</v>
      </c>
      <c r="J836" s="51">
        <f t="shared" ca="1" si="93"/>
        <v>1</v>
      </c>
      <c r="K836" s="47">
        <f t="shared" si="94"/>
        <v>12.85</v>
      </c>
      <c r="L836" s="47">
        <f t="shared" si="95"/>
        <v>13.01</v>
      </c>
      <c r="M836" s="47">
        <f t="shared" si="96"/>
        <v>12.57</v>
      </c>
      <c r="N836" s="47">
        <f t="shared" si="97"/>
        <v>12.91</v>
      </c>
      <c r="O836" s="48">
        <f t="shared" ca="1" si="98"/>
        <v>1288200</v>
      </c>
    </row>
    <row r="837" spans="1:15" x14ac:dyDescent="0.25">
      <c r="A837">
        <v>822</v>
      </c>
      <c r="B837" s="84">
        <v>40820</v>
      </c>
      <c r="C837" s="47">
        <v>13.24</v>
      </c>
      <c r="D837" s="47">
        <v>14.11</v>
      </c>
      <c r="E837" s="47">
        <v>13.22</v>
      </c>
      <c r="F837" s="47">
        <v>14.07</v>
      </c>
      <c r="G837" s="48">
        <v>1455200</v>
      </c>
      <c r="H837" s="47">
        <v>12.83</v>
      </c>
      <c r="I837" s="51">
        <f t="shared" si="92"/>
        <v>0.91186922530206116</v>
      </c>
      <c r="J837" s="51">
        <f t="shared" ca="1" si="93"/>
        <v>1</v>
      </c>
      <c r="K837" s="47">
        <f t="shared" si="94"/>
        <v>12.07</v>
      </c>
      <c r="L837" s="47">
        <f t="shared" si="95"/>
        <v>12.87</v>
      </c>
      <c r="M837" s="47">
        <f t="shared" si="96"/>
        <v>12.05</v>
      </c>
      <c r="N837" s="47">
        <f t="shared" si="97"/>
        <v>12.83</v>
      </c>
      <c r="O837" s="48">
        <f t="shared" ca="1" si="98"/>
        <v>1455200</v>
      </c>
    </row>
    <row r="838" spans="1:15" x14ac:dyDescent="0.25">
      <c r="A838">
        <v>823</v>
      </c>
      <c r="B838" s="84">
        <v>40819</v>
      </c>
      <c r="C838" s="47">
        <v>13.46</v>
      </c>
      <c r="D838" s="47">
        <v>13.88</v>
      </c>
      <c r="E838" s="47">
        <v>13.33</v>
      </c>
      <c r="F838" s="47">
        <v>13.33</v>
      </c>
      <c r="G838" s="48">
        <v>1441800</v>
      </c>
      <c r="H838" s="47">
        <v>12.16</v>
      </c>
      <c r="I838" s="51">
        <f t="shared" si="92"/>
        <v>0.91222805701425358</v>
      </c>
      <c r="J838" s="51">
        <f t="shared" ca="1" si="93"/>
        <v>1</v>
      </c>
      <c r="K838" s="47">
        <f t="shared" si="94"/>
        <v>12.28</v>
      </c>
      <c r="L838" s="47">
        <f t="shared" si="95"/>
        <v>12.66</v>
      </c>
      <c r="M838" s="47">
        <f t="shared" si="96"/>
        <v>12.16</v>
      </c>
      <c r="N838" s="47">
        <f t="shared" si="97"/>
        <v>12.16</v>
      </c>
      <c r="O838" s="48">
        <f t="shared" ca="1" si="98"/>
        <v>1441800</v>
      </c>
    </row>
    <row r="839" spans="1:15" x14ac:dyDescent="0.25">
      <c r="A839">
        <v>824</v>
      </c>
      <c r="B839" s="84">
        <v>40816</v>
      </c>
      <c r="C839" s="47">
        <v>13.69</v>
      </c>
      <c r="D839" s="47">
        <v>13.89</v>
      </c>
      <c r="E839" s="47">
        <v>13.54</v>
      </c>
      <c r="F839" s="47">
        <v>13.56</v>
      </c>
      <c r="G839" s="48">
        <v>703200</v>
      </c>
      <c r="H839" s="47">
        <v>12.37</v>
      </c>
      <c r="I839" s="51">
        <f t="shared" si="92"/>
        <v>0.91224188790560468</v>
      </c>
      <c r="J839" s="51">
        <f t="shared" ca="1" si="93"/>
        <v>1</v>
      </c>
      <c r="K839" s="47">
        <f t="shared" si="94"/>
        <v>12.49</v>
      </c>
      <c r="L839" s="47">
        <f t="shared" si="95"/>
        <v>12.67</v>
      </c>
      <c r="M839" s="47">
        <f t="shared" si="96"/>
        <v>12.35</v>
      </c>
      <c r="N839" s="47">
        <f t="shared" si="97"/>
        <v>12.37</v>
      </c>
      <c r="O839" s="48">
        <f t="shared" ca="1" si="98"/>
        <v>703200</v>
      </c>
    </row>
    <row r="840" spans="1:15" x14ac:dyDescent="0.25">
      <c r="A840">
        <v>825</v>
      </c>
      <c r="B840" s="84">
        <v>40815</v>
      </c>
      <c r="C840" s="47">
        <v>13.79</v>
      </c>
      <c r="D840" s="47">
        <v>14.03</v>
      </c>
      <c r="E840" s="47">
        <v>13.49</v>
      </c>
      <c r="F840" s="47">
        <v>13.88</v>
      </c>
      <c r="G840" s="48">
        <v>478600</v>
      </c>
      <c r="H840" s="47">
        <v>12.66</v>
      </c>
      <c r="I840" s="51">
        <f t="shared" si="92"/>
        <v>0.91210374639769454</v>
      </c>
      <c r="J840" s="51">
        <f t="shared" ca="1" si="93"/>
        <v>1</v>
      </c>
      <c r="K840" s="47">
        <f t="shared" si="94"/>
        <v>12.58</v>
      </c>
      <c r="L840" s="47">
        <f t="shared" si="95"/>
        <v>12.8</v>
      </c>
      <c r="M840" s="47">
        <f t="shared" si="96"/>
        <v>12.3</v>
      </c>
      <c r="N840" s="47">
        <f t="shared" si="97"/>
        <v>12.66</v>
      </c>
      <c r="O840" s="48">
        <f t="shared" ca="1" si="98"/>
        <v>478600</v>
      </c>
    </row>
    <row r="841" spans="1:15" x14ac:dyDescent="0.25">
      <c r="A841">
        <v>826</v>
      </c>
      <c r="B841" s="84">
        <v>40814</v>
      </c>
      <c r="C841" s="47">
        <v>14.06</v>
      </c>
      <c r="D841" s="47">
        <v>14.18</v>
      </c>
      <c r="E841" s="47">
        <v>13.57</v>
      </c>
      <c r="F841" s="47">
        <v>13.6</v>
      </c>
      <c r="G841" s="48">
        <v>617200</v>
      </c>
      <c r="H841" s="47">
        <v>12.41</v>
      </c>
      <c r="I841" s="51">
        <f t="shared" si="92"/>
        <v>0.91250000000000009</v>
      </c>
      <c r="J841" s="51">
        <f t="shared" ca="1" si="93"/>
        <v>1</v>
      </c>
      <c r="K841" s="47">
        <f t="shared" si="94"/>
        <v>12.83</v>
      </c>
      <c r="L841" s="47">
        <f t="shared" si="95"/>
        <v>12.94</v>
      </c>
      <c r="M841" s="47">
        <f t="shared" si="96"/>
        <v>12.38</v>
      </c>
      <c r="N841" s="47">
        <f t="shared" si="97"/>
        <v>12.41</v>
      </c>
      <c r="O841" s="48">
        <f t="shared" ca="1" si="98"/>
        <v>617200</v>
      </c>
    </row>
    <row r="842" spans="1:15" x14ac:dyDescent="0.25">
      <c r="A842">
        <v>827</v>
      </c>
      <c r="B842" s="84">
        <v>40813</v>
      </c>
      <c r="C842" s="47">
        <v>14.03</v>
      </c>
      <c r="D842" s="47">
        <v>14.32</v>
      </c>
      <c r="E842" s="47">
        <v>13.85</v>
      </c>
      <c r="F842" s="47">
        <v>14.01</v>
      </c>
      <c r="G842" s="48">
        <v>1968400</v>
      </c>
      <c r="H842" s="47">
        <v>12.78</v>
      </c>
      <c r="I842" s="51">
        <f t="shared" si="92"/>
        <v>0.91220556745182013</v>
      </c>
      <c r="J842" s="51">
        <f t="shared" ca="1" si="93"/>
        <v>1</v>
      </c>
      <c r="K842" s="47">
        <f t="shared" si="94"/>
        <v>12.8</v>
      </c>
      <c r="L842" s="47">
        <f t="shared" si="95"/>
        <v>13.06</v>
      </c>
      <c r="M842" s="47">
        <f t="shared" si="96"/>
        <v>12.63</v>
      </c>
      <c r="N842" s="47">
        <f t="shared" si="97"/>
        <v>12.78</v>
      </c>
      <c r="O842" s="48">
        <f t="shared" ca="1" si="98"/>
        <v>1968400</v>
      </c>
    </row>
    <row r="843" spans="1:15" x14ac:dyDescent="0.25">
      <c r="A843">
        <v>828</v>
      </c>
      <c r="B843" s="84">
        <v>40812</v>
      </c>
      <c r="C843" s="47">
        <v>13.6</v>
      </c>
      <c r="D843" s="47">
        <v>13.84</v>
      </c>
      <c r="E843" s="47">
        <v>13.27</v>
      </c>
      <c r="F843" s="47">
        <v>13.82</v>
      </c>
      <c r="G843" s="48">
        <v>979000</v>
      </c>
      <c r="H843" s="47">
        <v>12.61</v>
      </c>
      <c r="I843" s="51">
        <f t="shared" si="92"/>
        <v>0.91244573082489144</v>
      </c>
      <c r="J843" s="51">
        <f t="shared" ca="1" si="93"/>
        <v>1</v>
      </c>
      <c r="K843" s="47">
        <f t="shared" si="94"/>
        <v>12.41</v>
      </c>
      <c r="L843" s="47">
        <f t="shared" si="95"/>
        <v>12.63</v>
      </c>
      <c r="M843" s="47">
        <f t="shared" si="96"/>
        <v>12.11</v>
      </c>
      <c r="N843" s="47">
        <f t="shared" si="97"/>
        <v>12.61</v>
      </c>
      <c r="O843" s="48">
        <f t="shared" ca="1" si="98"/>
        <v>979000</v>
      </c>
    </row>
    <row r="844" spans="1:15" x14ac:dyDescent="0.25">
      <c r="A844">
        <v>829</v>
      </c>
      <c r="B844" s="84">
        <v>40809</v>
      </c>
      <c r="C844" s="47">
        <v>13.51</v>
      </c>
      <c r="D844" s="47">
        <v>13.73</v>
      </c>
      <c r="E844" s="47">
        <v>13.34</v>
      </c>
      <c r="F844" s="47">
        <v>13.49</v>
      </c>
      <c r="G844" s="48">
        <v>1201300</v>
      </c>
      <c r="H844" s="47">
        <v>12.3</v>
      </c>
      <c r="I844" s="51">
        <f t="shared" si="92"/>
        <v>0.91178650852483323</v>
      </c>
      <c r="J844" s="51">
        <f t="shared" ca="1" si="93"/>
        <v>1</v>
      </c>
      <c r="K844" s="47">
        <f t="shared" si="94"/>
        <v>12.32</v>
      </c>
      <c r="L844" s="47">
        <f t="shared" si="95"/>
        <v>12.52</v>
      </c>
      <c r="M844" s="47">
        <f t="shared" si="96"/>
        <v>12.16</v>
      </c>
      <c r="N844" s="47">
        <f t="shared" si="97"/>
        <v>12.3</v>
      </c>
      <c r="O844" s="48">
        <f t="shared" ca="1" si="98"/>
        <v>1201300</v>
      </c>
    </row>
    <row r="845" spans="1:15" x14ac:dyDescent="0.25">
      <c r="A845">
        <v>830</v>
      </c>
      <c r="B845" s="84">
        <v>40808</v>
      </c>
      <c r="C845" s="47">
        <v>13.09</v>
      </c>
      <c r="D845" s="47">
        <v>13.66</v>
      </c>
      <c r="E845" s="47">
        <v>13.02</v>
      </c>
      <c r="F845" s="47">
        <v>13.53</v>
      </c>
      <c r="G845" s="48">
        <v>1484600</v>
      </c>
      <c r="H845" s="47">
        <v>12.34</v>
      </c>
      <c r="I845" s="51">
        <f t="shared" si="92"/>
        <v>0.91204730229120479</v>
      </c>
      <c r="J845" s="51">
        <f t="shared" ca="1" si="93"/>
        <v>1</v>
      </c>
      <c r="K845" s="47">
        <f t="shared" si="94"/>
        <v>11.94</v>
      </c>
      <c r="L845" s="47">
        <f t="shared" si="95"/>
        <v>12.46</v>
      </c>
      <c r="M845" s="47">
        <f t="shared" si="96"/>
        <v>11.87</v>
      </c>
      <c r="N845" s="47">
        <f t="shared" si="97"/>
        <v>12.34</v>
      </c>
      <c r="O845" s="48">
        <f t="shared" ca="1" si="98"/>
        <v>1484600</v>
      </c>
    </row>
    <row r="846" spans="1:15" x14ac:dyDescent="0.25">
      <c r="A846">
        <v>831</v>
      </c>
      <c r="B846" s="84">
        <v>40807</v>
      </c>
      <c r="C846" s="47">
        <v>13.97</v>
      </c>
      <c r="D846" s="47">
        <v>14</v>
      </c>
      <c r="E846" s="47">
        <v>13.43</v>
      </c>
      <c r="F846" s="47">
        <v>13.45</v>
      </c>
      <c r="G846" s="48">
        <v>750200</v>
      </c>
      <c r="H846" s="47">
        <v>12.27</v>
      </c>
      <c r="I846" s="51">
        <f t="shared" si="92"/>
        <v>0.91226765799256504</v>
      </c>
      <c r="J846" s="51">
        <f t="shared" ca="1" si="93"/>
        <v>1</v>
      </c>
      <c r="K846" s="47">
        <f t="shared" si="94"/>
        <v>12.74</v>
      </c>
      <c r="L846" s="47">
        <f t="shared" si="95"/>
        <v>12.77</v>
      </c>
      <c r="M846" s="47">
        <f t="shared" si="96"/>
        <v>12.25</v>
      </c>
      <c r="N846" s="47">
        <f t="shared" si="97"/>
        <v>12.27</v>
      </c>
      <c r="O846" s="48">
        <f t="shared" ca="1" si="98"/>
        <v>750200</v>
      </c>
    </row>
    <row r="847" spans="1:15" x14ac:dyDescent="0.25">
      <c r="A847">
        <v>832</v>
      </c>
      <c r="B847" s="84">
        <v>40806</v>
      </c>
      <c r="C847" s="47">
        <v>14.35</v>
      </c>
      <c r="D847" s="47">
        <v>14.51</v>
      </c>
      <c r="E847" s="47">
        <v>13.95</v>
      </c>
      <c r="F847" s="47">
        <v>13.96</v>
      </c>
      <c r="G847" s="48">
        <v>837300</v>
      </c>
      <c r="H847" s="47">
        <v>12.72</v>
      </c>
      <c r="I847" s="51">
        <f t="shared" si="92"/>
        <v>0.91117478510028649</v>
      </c>
      <c r="J847" s="51">
        <f t="shared" ca="1" si="93"/>
        <v>1</v>
      </c>
      <c r="K847" s="47">
        <f t="shared" si="94"/>
        <v>13.08</v>
      </c>
      <c r="L847" s="47">
        <f t="shared" si="95"/>
        <v>13.22</v>
      </c>
      <c r="M847" s="47">
        <f t="shared" si="96"/>
        <v>12.71</v>
      </c>
      <c r="N847" s="47">
        <f t="shared" si="97"/>
        <v>12.72</v>
      </c>
      <c r="O847" s="48">
        <f t="shared" ca="1" si="98"/>
        <v>837300</v>
      </c>
    </row>
    <row r="848" spans="1:15" x14ac:dyDescent="0.25">
      <c r="A848">
        <v>833</v>
      </c>
      <c r="B848" s="84">
        <v>40805</v>
      </c>
      <c r="C848" s="47">
        <v>14.25</v>
      </c>
      <c r="D848" s="47">
        <v>14.45</v>
      </c>
      <c r="E848" s="47">
        <v>14.07</v>
      </c>
      <c r="F848" s="47">
        <v>14.27</v>
      </c>
      <c r="G848" s="48">
        <v>751400</v>
      </c>
      <c r="H848" s="47">
        <v>13</v>
      </c>
      <c r="I848" s="51">
        <f t="shared" si="92"/>
        <v>0.91100210231254386</v>
      </c>
      <c r="J848" s="51">
        <f t="shared" ca="1" si="93"/>
        <v>1</v>
      </c>
      <c r="K848" s="47">
        <f t="shared" si="94"/>
        <v>12.98</v>
      </c>
      <c r="L848" s="47">
        <f t="shared" si="95"/>
        <v>13.16</v>
      </c>
      <c r="M848" s="47">
        <f t="shared" si="96"/>
        <v>12.82</v>
      </c>
      <c r="N848" s="47">
        <f t="shared" si="97"/>
        <v>13</v>
      </c>
      <c r="O848" s="48">
        <f t="shared" ca="1" si="98"/>
        <v>751400</v>
      </c>
    </row>
    <row r="849" spans="1:15" x14ac:dyDescent="0.25">
      <c r="A849">
        <v>834</v>
      </c>
      <c r="B849" s="84">
        <v>40802</v>
      </c>
      <c r="C849" s="47">
        <v>14.69</v>
      </c>
      <c r="D849" s="47">
        <v>14.72</v>
      </c>
      <c r="E849" s="47">
        <v>14.38</v>
      </c>
      <c r="F849" s="47">
        <v>14.44</v>
      </c>
      <c r="G849" s="48">
        <v>1721600</v>
      </c>
      <c r="H849" s="47">
        <v>13.15</v>
      </c>
      <c r="I849" s="51">
        <f t="shared" ref="I849:I912" si="99">H849/F849</f>
        <v>0.91066481994459836</v>
      </c>
      <c r="J849" s="51">
        <f t="shared" ref="J849:J912" ca="1" si="100">INDEX(OFFSET($T$15,0,0,$S$13+1,1),MATCH(B849,OFFSET($Q$15,0,0,$S$13+1,1),-1))</f>
        <v>1</v>
      </c>
      <c r="K849" s="47">
        <f t="shared" ref="K849:K912" si="101">ROUND($I849*C849,2)</f>
        <v>13.38</v>
      </c>
      <c r="L849" s="47">
        <f t="shared" ref="L849:L912" si="102">ROUND($I849*D849,2)</f>
        <v>13.4</v>
      </c>
      <c r="M849" s="47">
        <f t="shared" ref="M849:M912" si="103">ROUND($I849*E849,2)</f>
        <v>13.1</v>
      </c>
      <c r="N849" s="47">
        <f t="shared" ref="N849:N912" si="104">ROUND($I849*F849,2)</f>
        <v>13.15</v>
      </c>
      <c r="O849" s="48">
        <f t="shared" ref="O849:O912" ca="1" si="105">G849*J849</f>
        <v>1721600</v>
      </c>
    </row>
    <row r="850" spans="1:15" x14ac:dyDescent="0.25">
      <c r="A850">
        <v>835</v>
      </c>
      <c r="B850" s="84">
        <v>40801</v>
      </c>
      <c r="C850" s="47">
        <v>14.69</v>
      </c>
      <c r="D850" s="47">
        <v>14.74</v>
      </c>
      <c r="E850" s="47">
        <v>14.36</v>
      </c>
      <c r="F850" s="47">
        <v>14.57</v>
      </c>
      <c r="G850" s="48">
        <v>633900</v>
      </c>
      <c r="H850" s="47">
        <v>13.27</v>
      </c>
      <c r="I850" s="51">
        <f t="shared" si="99"/>
        <v>0.91077556623198352</v>
      </c>
      <c r="J850" s="51">
        <f t="shared" ca="1" si="100"/>
        <v>1</v>
      </c>
      <c r="K850" s="47">
        <f t="shared" si="101"/>
        <v>13.38</v>
      </c>
      <c r="L850" s="47">
        <f t="shared" si="102"/>
        <v>13.42</v>
      </c>
      <c r="M850" s="47">
        <f t="shared" si="103"/>
        <v>13.08</v>
      </c>
      <c r="N850" s="47">
        <f t="shared" si="104"/>
        <v>13.27</v>
      </c>
      <c r="O850" s="48">
        <f t="shared" ca="1" si="105"/>
        <v>633900</v>
      </c>
    </row>
    <row r="851" spans="1:15" x14ac:dyDescent="0.25">
      <c r="A851">
        <v>836</v>
      </c>
      <c r="B851" s="84">
        <v>40800</v>
      </c>
      <c r="C851" s="47">
        <v>14.5</v>
      </c>
      <c r="D851" s="47">
        <v>14.76</v>
      </c>
      <c r="E851" s="47">
        <v>14.25</v>
      </c>
      <c r="F851" s="47">
        <v>14.57</v>
      </c>
      <c r="G851" s="48">
        <v>1200900</v>
      </c>
      <c r="H851" s="47">
        <v>13.27</v>
      </c>
      <c r="I851" s="51">
        <f t="shared" si="99"/>
        <v>0.91077556623198352</v>
      </c>
      <c r="J851" s="51">
        <f t="shared" ca="1" si="100"/>
        <v>1</v>
      </c>
      <c r="K851" s="47">
        <f t="shared" si="101"/>
        <v>13.21</v>
      </c>
      <c r="L851" s="47">
        <f t="shared" si="102"/>
        <v>13.44</v>
      </c>
      <c r="M851" s="47">
        <f t="shared" si="103"/>
        <v>12.98</v>
      </c>
      <c r="N851" s="47">
        <f t="shared" si="104"/>
        <v>13.27</v>
      </c>
      <c r="O851" s="48">
        <f t="shared" ca="1" si="105"/>
        <v>1200900</v>
      </c>
    </row>
    <row r="852" spans="1:15" x14ac:dyDescent="0.25">
      <c r="A852">
        <v>837</v>
      </c>
      <c r="B852" s="84">
        <v>40799</v>
      </c>
      <c r="C852" s="47">
        <v>14.07</v>
      </c>
      <c r="D852" s="47">
        <v>14.65</v>
      </c>
      <c r="E852" s="47">
        <v>14.07</v>
      </c>
      <c r="F852" s="47">
        <v>14.39</v>
      </c>
      <c r="G852" s="48">
        <v>1970000</v>
      </c>
      <c r="H852" s="47">
        <v>13.11</v>
      </c>
      <c r="I852" s="51">
        <f t="shared" si="99"/>
        <v>0.9110493398193189</v>
      </c>
      <c r="J852" s="51">
        <f t="shared" ca="1" si="100"/>
        <v>1</v>
      </c>
      <c r="K852" s="47">
        <f t="shared" si="101"/>
        <v>12.82</v>
      </c>
      <c r="L852" s="47">
        <f t="shared" si="102"/>
        <v>13.35</v>
      </c>
      <c r="M852" s="47">
        <f t="shared" si="103"/>
        <v>12.82</v>
      </c>
      <c r="N852" s="47">
        <f t="shared" si="104"/>
        <v>13.11</v>
      </c>
      <c r="O852" s="48">
        <f t="shared" ca="1" si="105"/>
        <v>1970000</v>
      </c>
    </row>
    <row r="853" spans="1:15" x14ac:dyDescent="0.25">
      <c r="A853">
        <v>838</v>
      </c>
      <c r="B853" s="84">
        <v>40798</v>
      </c>
      <c r="C853" s="47">
        <v>13.74</v>
      </c>
      <c r="D853" s="47">
        <v>14.06</v>
      </c>
      <c r="E853" s="47">
        <v>13.68</v>
      </c>
      <c r="F853" s="47">
        <v>14.06</v>
      </c>
      <c r="G853" s="48">
        <v>1285100</v>
      </c>
      <c r="H853" s="47">
        <v>12.81</v>
      </c>
      <c r="I853" s="51">
        <f t="shared" si="99"/>
        <v>0.91109530583214793</v>
      </c>
      <c r="J853" s="51">
        <f t="shared" ca="1" si="100"/>
        <v>1</v>
      </c>
      <c r="K853" s="47">
        <f t="shared" si="101"/>
        <v>12.52</v>
      </c>
      <c r="L853" s="47">
        <f t="shared" si="102"/>
        <v>12.81</v>
      </c>
      <c r="M853" s="47">
        <f t="shared" si="103"/>
        <v>12.46</v>
      </c>
      <c r="N853" s="47">
        <f t="shared" si="104"/>
        <v>12.81</v>
      </c>
      <c r="O853" s="48">
        <f t="shared" ca="1" si="105"/>
        <v>1285100</v>
      </c>
    </row>
    <row r="854" spans="1:15" x14ac:dyDescent="0.25">
      <c r="A854">
        <v>839</v>
      </c>
      <c r="B854" s="84">
        <v>40795</v>
      </c>
      <c r="C854" s="47">
        <v>13.71</v>
      </c>
      <c r="D854" s="47">
        <v>14.03</v>
      </c>
      <c r="E854" s="47">
        <v>13.58</v>
      </c>
      <c r="F854" s="47">
        <v>13.97</v>
      </c>
      <c r="G854" s="48">
        <v>1015100</v>
      </c>
      <c r="H854" s="47">
        <v>12.72</v>
      </c>
      <c r="I854" s="51">
        <f t="shared" si="99"/>
        <v>0.91052254831782387</v>
      </c>
      <c r="J854" s="51">
        <f t="shared" ca="1" si="100"/>
        <v>1</v>
      </c>
      <c r="K854" s="47">
        <f t="shared" si="101"/>
        <v>12.48</v>
      </c>
      <c r="L854" s="47">
        <f t="shared" si="102"/>
        <v>12.77</v>
      </c>
      <c r="M854" s="47">
        <f t="shared" si="103"/>
        <v>12.36</v>
      </c>
      <c r="N854" s="47">
        <f t="shared" si="104"/>
        <v>12.72</v>
      </c>
      <c r="O854" s="48">
        <f t="shared" ca="1" si="105"/>
        <v>1015100</v>
      </c>
    </row>
    <row r="855" spans="1:15" x14ac:dyDescent="0.25">
      <c r="A855">
        <v>840</v>
      </c>
      <c r="B855" s="84">
        <v>40794</v>
      </c>
      <c r="C855" s="47">
        <v>14.02</v>
      </c>
      <c r="D855" s="47">
        <v>14.26</v>
      </c>
      <c r="E855" s="47">
        <v>13.86</v>
      </c>
      <c r="F855" s="47">
        <v>13.87</v>
      </c>
      <c r="G855" s="48">
        <v>873500</v>
      </c>
      <c r="H855" s="47">
        <v>12.63</v>
      </c>
      <c r="I855" s="51">
        <f t="shared" si="99"/>
        <v>0.91059841384282636</v>
      </c>
      <c r="J855" s="51">
        <f t="shared" ca="1" si="100"/>
        <v>1</v>
      </c>
      <c r="K855" s="47">
        <f t="shared" si="101"/>
        <v>12.77</v>
      </c>
      <c r="L855" s="47">
        <f t="shared" si="102"/>
        <v>12.99</v>
      </c>
      <c r="M855" s="47">
        <f t="shared" si="103"/>
        <v>12.62</v>
      </c>
      <c r="N855" s="47">
        <f t="shared" si="104"/>
        <v>12.63</v>
      </c>
      <c r="O855" s="48">
        <f t="shared" ca="1" si="105"/>
        <v>873500</v>
      </c>
    </row>
    <row r="856" spans="1:15" x14ac:dyDescent="0.25">
      <c r="A856">
        <v>841</v>
      </c>
      <c r="B856" s="84">
        <v>40793</v>
      </c>
      <c r="C856" s="47">
        <v>14.09</v>
      </c>
      <c r="D856" s="47">
        <v>14.19</v>
      </c>
      <c r="E856" s="47">
        <v>13.95</v>
      </c>
      <c r="F856" s="47">
        <v>14.07</v>
      </c>
      <c r="G856" s="48">
        <v>1508900</v>
      </c>
      <c r="H856" s="47">
        <v>12.82</v>
      </c>
      <c r="I856" s="51">
        <f t="shared" si="99"/>
        <v>0.91115849324804554</v>
      </c>
      <c r="J856" s="51">
        <f t="shared" ca="1" si="100"/>
        <v>1</v>
      </c>
      <c r="K856" s="47">
        <f t="shared" si="101"/>
        <v>12.84</v>
      </c>
      <c r="L856" s="47">
        <f t="shared" si="102"/>
        <v>12.93</v>
      </c>
      <c r="M856" s="47">
        <f t="shared" si="103"/>
        <v>12.71</v>
      </c>
      <c r="N856" s="47">
        <f t="shared" si="104"/>
        <v>12.82</v>
      </c>
      <c r="O856" s="48">
        <f t="shared" ca="1" si="105"/>
        <v>1508900</v>
      </c>
    </row>
    <row r="857" spans="1:15" x14ac:dyDescent="0.25">
      <c r="A857">
        <v>842</v>
      </c>
      <c r="B857" s="84">
        <v>40792</v>
      </c>
      <c r="C857" s="47">
        <v>13.64</v>
      </c>
      <c r="D857" s="47">
        <v>13.9</v>
      </c>
      <c r="E857" s="47">
        <v>13.38</v>
      </c>
      <c r="F857" s="47">
        <v>13.88</v>
      </c>
      <c r="G857" s="48">
        <v>1073500</v>
      </c>
      <c r="H857" s="47">
        <v>12.64</v>
      </c>
      <c r="I857" s="51">
        <f t="shared" si="99"/>
        <v>0.91066282420749278</v>
      </c>
      <c r="J857" s="51">
        <f t="shared" ca="1" si="100"/>
        <v>1</v>
      </c>
      <c r="K857" s="47">
        <f t="shared" si="101"/>
        <v>12.42</v>
      </c>
      <c r="L857" s="47">
        <f t="shared" si="102"/>
        <v>12.66</v>
      </c>
      <c r="M857" s="47">
        <f t="shared" si="103"/>
        <v>12.18</v>
      </c>
      <c r="N857" s="47">
        <f t="shared" si="104"/>
        <v>12.64</v>
      </c>
      <c r="O857" s="48">
        <f t="shared" ca="1" si="105"/>
        <v>1073500</v>
      </c>
    </row>
    <row r="858" spans="1:15" x14ac:dyDescent="0.25">
      <c r="A858">
        <v>843</v>
      </c>
      <c r="B858" s="84">
        <v>40788</v>
      </c>
      <c r="C858" s="47">
        <v>14.28</v>
      </c>
      <c r="D858" s="47">
        <v>14.36</v>
      </c>
      <c r="E858" s="47">
        <v>13.95</v>
      </c>
      <c r="F858" s="47">
        <v>14.01</v>
      </c>
      <c r="G858" s="48">
        <v>651100</v>
      </c>
      <c r="H858" s="47">
        <v>12.76</v>
      </c>
      <c r="I858" s="51">
        <f t="shared" si="99"/>
        <v>0.91077801570306927</v>
      </c>
      <c r="J858" s="51">
        <f t="shared" ca="1" si="100"/>
        <v>1</v>
      </c>
      <c r="K858" s="47">
        <f t="shared" si="101"/>
        <v>13.01</v>
      </c>
      <c r="L858" s="47">
        <f t="shared" si="102"/>
        <v>13.08</v>
      </c>
      <c r="M858" s="47">
        <f t="shared" si="103"/>
        <v>12.71</v>
      </c>
      <c r="N858" s="47">
        <f t="shared" si="104"/>
        <v>12.76</v>
      </c>
      <c r="O858" s="48">
        <f t="shared" ca="1" si="105"/>
        <v>651100</v>
      </c>
    </row>
    <row r="859" spans="1:15" x14ac:dyDescent="0.25">
      <c r="A859">
        <v>844</v>
      </c>
      <c r="B859" s="84">
        <v>40787</v>
      </c>
      <c r="C859" s="47">
        <v>15.25</v>
      </c>
      <c r="D859" s="47">
        <v>15.45</v>
      </c>
      <c r="E859" s="47">
        <v>14.37</v>
      </c>
      <c r="F859" s="47">
        <v>14.47</v>
      </c>
      <c r="G859" s="48">
        <v>1456200</v>
      </c>
      <c r="H859" s="47">
        <v>13.18</v>
      </c>
      <c r="I859" s="51">
        <f t="shared" si="99"/>
        <v>0.91085003455425007</v>
      </c>
      <c r="J859" s="51">
        <f t="shared" ca="1" si="100"/>
        <v>1</v>
      </c>
      <c r="K859" s="47">
        <f t="shared" si="101"/>
        <v>13.89</v>
      </c>
      <c r="L859" s="47">
        <f t="shared" si="102"/>
        <v>14.07</v>
      </c>
      <c r="M859" s="47">
        <f t="shared" si="103"/>
        <v>13.09</v>
      </c>
      <c r="N859" s="47">
        <f t="shared" si="104"/>
        <v>13.18</v>
      </c>
      <c r="O859" s="48">
        <f t="shared" ca="1" si="105"/>
        <v>1456200</v>
      </c>
    </row>
    <row r="860" spans="1:15" x14ac:dyDescent="0.25">
      <c r="A860">
        <v>845</v>
      </c>
      <c r="B860" s="84">
        <v>40786</v>
      </c>
      <c r="C860" s="47">
        <v>15.28</v>
      </c>
      <c r="D860" s="47">
        <v>15.52</v>
      </c>
      <c r="E860" s="47">
        <v>15.08</v>
      </c>
      <c r="F860" s="47">
        <v>15.2</v>
      </c>
      <c r="G860" s="48">
        <v>1099600</v>
      </c>
      <c r="H860" s="47">
        <v>13.84</v>
      </c>
      <c r="I860" s="51">
        <f t="shared" si="99"/>
        <v>0.91052631578947374</v>
      </c>
      <c r="J860" s="51">
        <f t="shared" ca="1" si="100"/>
        <v>1</v>
      </c>
      <c r="K860" s="47">
        <f t="shared" si="101"/>
        <v>13.91</v>
      </c>
      <c r="L860" s="47">
        <f t="shared" si="102"/>
        <v>14.13</v>
      </c>
      <c r="M860" s="47">
        <f t="shared" si="103"/>
        <v>13.73</v>
      </c>
      <c r="N860" s="47">
        <f t="shared" si="104"/>
        <v>13.84</v>
      </c>
      <c r="O860" s="48">
        <f t="shared" ca="1" si="105"/>
        <v>1099600</v>
      </c>
    </row>
    <row r="861" spans="1:15" x14ac:dyDescent="0.25">
      <c r="A861">
        <v>846</v>
      </c>
      <c r="B861" s="84">
        <v>40785</v>
      </c>
      <c r="C861" s="47">
        <v>15.02</v>
      </c>
      <c r="D861" s="47">
        <v>15.27</v>
      </c>
      <c r="E861" s="47">
        <v>14.68</v>
      </c>
      <c r="F861" s="47">
        <v>15.18</v>
      </c>
      <c r="G861" s="48">
        <v>1009000</v>
      </c>
      <c r="H861" s="47">
        <v>13.83</v>
      </c>
      <c r="I861" s="51">
        <f t="shared" si="99"/>
        <v>0.9110671936758894</v>
      </c>
      <c r="J861" s="51">
        <f t="shared" ca="1" si="100"/>
        <v>1</v>
      </c>
      <c r="K861" s="47">
        <f t="shared" si="101"/>
        <v>13.68</v>
      </c>
      <c r="L861" s="47">
        <f t="shared" si="102"/>
        <v>13.91</v>
      </c>
      <c r="M861" s="47">
        <f t="shared" si="103"/>
        <v>13.37</v>
      </c>
      <c r="N861" s="47">
        <f t="shared" si="104"/>
        <v>13.83</v>
      </c>
      <c r="O861" s="48">
        <f t="shared" ca="1" si="105"/>
        <v>1009000</v>
      </c>
    </row>
    <row r="862" spans="1:15" x14ac:dyDescent="0.25">
      <c r="A862">
        <v>847</v>
      </c>
      <c r="B862" s="84">
        <v>40784</v>
      </c>
      <c r="C862" s="47">
        <v>14.72</v>
      </c>
      <c r="D862" s="47">
        <v>15.1</v>
      </c>
      <c r="E862" s="47">
        <v>14.55</v>
      </c>
      <c r="F862" s="47">
        <v>15.07</v>
      </c>
      <c r="G862" s="48">
        <v>1007400</v>
      </c>
      <c r="H862" s="47">
        <v>13.73</v>
      </c>
      <c r="I862" s="51">
        <f t="shared" si="99"/>
        <v>0.9110816191108162</v>
      </c>
      <c r="J862" s="51">
        <f t="shared" ca="1" si="100"/>
        <v>1</v>
      </c>
      <c r="K862" s="47">
        <f t="shared" si="101"/>
        <v>13.41</v>
      </c>
      <c r="L862" s="47">
        <f t="shared" si="102"/>
        <v>13.76</v>
      </c>
      <c r="M862" s="47">
        <f t="shared" si="103"/>
        <v>13.26</v>
      </c>
      <c r="N862" s="47">
        <f t="shared" si="104"/>
        <v>13.73</v>
      </c>
      <c r="O862" s="48">
        <f t="shared" ca="1" si="105"/>
        <v>1007400</v>
      </c>
    </row>
    <row r="863" spans="1:15" x14ac:dyDescent="0.25">
      <c r="A863">
        <v>848</v>
      </c>
      <c r="B863" s="84">
        <v>40781</v>
      </c>
      <c r="C863" s="47">
        <v>14.08</v>
      </c>
      <c r="D863" s="47">
        <v>14.61</v>
      </c>
      <c r="E863" s="47">
        <v>13.71</v>
      </c>
      <c r="F863" s="47">
        <v>14.59</v>
      </c>
      <c r="G863" s="48">
        <v>1018000</v>
      </c>
      <c r="H863" s="47">
        <v>13.29</v>
      </c>
      <c r="I863" s="51">
        <f t="shared" si="99"/>
        <v>0.91089787525702526</v>
      </c>
      <c r="J863" s="51">
        <f t="shared" ca="1" si="100"/>
        <v>1</v>
      </c>
      <c r="K863" s="47">
        <f t="shared" si="101"/>
        <v>12.83</v>
      </c>
      <c r="L863" s="47">
        <f t="shared" si="102"/>
        <v>13.31</v>
      </c>
      <c r="M863" s="47">
        <f t="shared" si="103"/>
        <v>12.49</v>
      </c>
      <c r="N863" s="47">
        <f t="shared" si="104"/>
        <v>13.29</v>
      </c>
      <c r="O863" s="48">
        <f t="shared" ca="1" si="105"/>
        <v>1018000</v>
      </c>
    </row>
    <row r="864" spans="1:15" x14ac:dyDescent="0.25">
      <c r="A864">
        <v>849</v>
      </c>
      <c r="B864" s="84">
        <v>40780</v>
      </c>
      <c r="C864" s="47">
        <v>14.21</v>
      </c>
      <c r="D864" s="47">
        <v>14.41</v>
      </c>
      <c r="E864" s="47">
        <v>14.01</v>
      </c>
      <c r="F864" s="47">
        <v>14.17</v>
      </c>
      <c r="G864" s="48">
        <v>1480300</v>
      </c>
      <c r="H864" s="47">
        <v>12.91</v>
      </c>
      <c r="I864" s="51">
        <f t="shared" si="99"/>
        <v>0.91107974594213126</v>
      </c>
      <c r="J864" s="51">
        <f t="shared" ca="1" si="100"/>
        <v>1</v>
      </c>
      <c r="K864" s="47">
        <f t="shared" si="101"/>
        <v>12.95</v>
      </c>
      <c r="L864" s="47">
        <f t="shared" si="102"/>
        <v>13.13</v>
      </c>
      <c r="M864" s="47">
        <f t="shared" si="103"/>
        <v>12.76</v>
      </c>
      <c r="N864" s="47">
        <f t="shared" si="104"/>
        <v>12.91</v>
      </c>
      <c r="O864" s="48">
        <f t="shared" ca="1" si="105"/>
        <v>1480300</v>
      </c>
    </row>
    <row r="865" spans="1:15" x14ac:dyDescent="0.25">
      <c r="A865">
        <v>850</v>
      </c>
      <c r="B865" s="84">
        <v>40779</v>
      </c>
      <c r="C865" s="47">
        <v>13.83</v>
      </c>
      <c r="D865" s="47">
        <v>14.19</v>
      </c>
      <c r="E865" s="47">
        <v>13.69</v>
      </c>
      <c r="F865" s="47">
        <v>14.11</v>
      </c>
      <c r="G865" s="48">
        <v>990700</v>
      </c>
      <c r="H865" s="47">
        <v>12.85</v>
      </c>
      <c r="I865" s="51">
        <f t="shared" si="99"/>
        <v>0.91070163004961024</v>
      </c>
      <c r="J865" s="51">
        <f t="shared" ca="1" si="100"/>
        <v>1</v>
      </c>
      <c r="K865" s="47">
        <f t="shared" si="101"/>
        <v>12.6</v>
      </c>
      <c r="L865" s="47">
        <f t="shared" si="102"/>
        <v>12.92</v>
      </c>
      <c r="M865" s="47">
        <f t="shared" si="103"/>
        <v>12.47</v>
      </c>
      <c r="N865" s="47">
        <f t="shared" si="104"/>
        <v>12.85</v>
      </c>
      <c r="O865" s="48">
        <f t="shared" ca="1" si="105"/>
        <v>990700</v>
      </c>
    </row>
    <row r="866" spans="1:15" x14ac:dyDescent="0.25">
      <c r="A866">
        <v>851</v>
      </c>
      <c r="B866" s="84">
        <v>40778</v>
      </c>
      <c r="C866" s="47">
        <v>13.35</v>
      </c>
      <c r="D866" s="47">
        <v>13.87</v>
      </c>
      <c r="E866" s="47">
        <v>13.23</v>
      </c>
      <c r="F866" s="47">
        <v>13.87</v>
      </c>
      <c r="G866" s="48">
        <v>969900</v>
      </c>
      <c r="H866" s="47">
        <v>12.63</v>
      </c>
      <c r="I866" s="51">
        <f t="shared" si="99"/>
        <v>0.91059841384282636</v>
      </c>
      <c r="J866" s="51">
        <f t="shared" ca="1" si="100"/>
        <v>1</v>
      </c>
      <c r="K866" s="47">
        <f t="shared" si="101"/>
        <v>12.16</v>
      </c>
      <c r="L866" s="47">
        <f t="shared" si="102"/>
        <v>12.63</v>
      </c>
      <c r="M866" s="47">
        <f t="shared" si="103"/>
        <v>12.05</v>
      </c>
      <c r="N866" s="47">
        <f t="shared" si="104"/>
        <v>12.63</v>
      </c>
      <c r="O866" s="48">
        <f t="shared" ca="1" si="105"/>
        <v>969900</v>
      </c>
    </row>
    <row r="867" spans="1:15" x14ac:dyDescent="0.25">
      <c r="A867">
        <v>852</v>
      </c>
      <c r="B867" s="84">
        <v>40777</v>
      </c>
      <c r="C867" s="47">
        <v>13.3</v>
      </c>
      <c r="D867" s="47">
        <v>13.38</v>
      </c>
      <c r="E867" s="47">
        <v>13.06</v>
      </c>
      <c r="F867" s="47">
        <v>13.32</v>
      </c>
      <c r="G867" s="48">
        <v>1074200</v>
      </c>
      <c r="H867" s="47">
        <v>12.13</v>
      </c>
      <c r="I867" s="51">
        <f t="shared" si="99"/>
        <v>0.91066066066066065</v>
      </c>
      <c r="J867" s="51">
        <f t="shared" ca="1" si="100"/>
        <v>1</v>
      </c>
      <c r="K867" s="47">
        <f t="shared" si="101"/>
        <v>12.11</v>
      </c>
      <c r="L867" s="47">
        <f t="shared" si="102"/>
        <v>12.18</v>
      </c>
      <c r="M867" s="47">
        <f t="shared" si="103"/>
        <v>11.89</v>
      </c>
      <c r="N867" s="47">
        <f t="shared" si="104"/>
        <v>12.13</v>
      </c>
      <c r="O867" s="48">
        <f t="shared" ca="1" si="105"/>
        <v>1074200</v>
      </c>
    </row>
    <row r="868" spans="1:15" x14ac:dyDescent="0.25">
      <c r="A868">
        <v>853</v>
      </c>
      <c r="B868" s="84">
        <v>40774</v>
      </c>
      <c r="C868" s="47">
        <v>12.83</v>
      </c>
      <c r="D868" s="47">
        <v>13.22</v>
      </c>
      <c r="E868" s="47">
        <v>12.75</v>
      </c>
      <c r="F868" s="47">
        <v>13.06</v>
      </c>
      <c r="G868" s="48">
        <v>1517800</v>
      </c>
      <c r="H868" s="47">
        <v>11.9</v>
      </c>
      <c r="I868" s="51">
        <f t="shared" si="99"/>
        <v>0.9111791730474732</v>
      </c>
      <c r="J868" s="51">
        <f t="shared" ca="1" si="100"/>
        <v>1</v>
      </c>
      <c r="K868" s="47">
        <f t="shared" si="101"/>
        <v>11.69</v>
      </c>
      <c r="L868" s="47">
        <f t="shared" si="102"/>
        <v>12.05</v>
      </c>
      <c r="M868" s="47">
        <f t="shared" si="103"/>
        <v>11.62</v>
      </c>
      <c r="N868" s="47">
        <f t="shared" si="104"/>
        <v>11.9</v>
      </c>
      <c r="O868" s="48">
        <f t="shared" ca="1" si="105"/>
        <v>1517800</v>
      </c>
    </row>
    <row r="869" spans="1:15" x14ac:dyDescent="0.25">
      <c r="A869">
        <v>854</v>
      </c>
      <c r="B869" s="84">
        <v>40773</v>
      </c>
      <c r="C869" s="47">
        <v>13.37</v>
      </c>
      <c r="D869" s="47">
        <v>13.42</v>
      </c>
      <c r="E869" s="47">
        <v>12.83</v>
      </c>
      <c r="F869" s="47">
        <v>13.03</v>
      </c>
      <c r="G869" s="48">
        <v>1085100</v>
      </c>
      <c r="H869" s="47">
        <v>11.87</v>
      </c>
      <c r="I869" s="51">
        <f t="shared" si="99"/>
        <v>0.91097467382962394</v>
      </c>
      <c r="J869" s="51">
        <f t="shared" ca="1" si="100"/>
        <v>1</v>
      </c>
      <c r="K869" s="47">
        <f t="shared" si="101"/>
        <v>12.18</v>
      </c>
      <c r="L869" s="47">
        <f t="shared" si="102"/>
        <v>12.23</v>
      </c>
      <c r="M869" s="47">
        <f t="shared" si="103"/>
        <v>11.69</v>
      </c>
      <c r="N869" s="47">
        <f t="shared" si="104"/>
        <v>11.87</v>
      </c>
      <c r="O869" s="48">
        <f t="shared" ca="1" si="105"/>
        <v>1085100</v>
      </c>
    </row>
    <row r="870" spans="1:15" x14ac:dyDescent="0.25">
      <c r="A870">
        <v>855</v>
      </c>
      <c r="B870" s="84">
        <v>40772</v>
      </c>
      <c r="C870" s="47">
        <v>13.84</v>
      </c>
      <c r="D870" s="47">
        <v>13.92</v>
      </c>
      <c r="E870" s="47">
        <v>13.49</v>
      </c>
      <c r="F870" s="47">
        <v>13.62</v>
      </c>
      <c r="G870" s="48">
        <v>666900</v>
      </c>
      <c r="H870" s="47">
        <v>12.41</v>
      </c>
      <c r="I870" s="51">
        <f t="shared" si="99"/>
        <v>0.91116005873715133</v>
      </c>
      <c r="J870" s="51">
        <f t="shared" ca="1" si="100"/>
        <v>1</v>
      </c>
      <c r="K870" s="47">
        <f t="shared" si="101"/>
        <v>12.61</v>
      </c>
      <c r="L870" s="47">
        <f t="shared" si="102"/>
        <v>12.68</v>
      </c>
      <c r="M870" s="47">
        <f t="shared" si="103"/>
        <v>12.29</v>
      </c>
      <c r="N870" s="47">
        <f t="shared" si="104"/>
        <v>12.41</v>
      </c>
      <c r="O870" s="48">
        <f t="shared" ca="1" si="105"/>
        <v>666900</v>
      </c>
    </row>
    <row r="871" spans="1:15" x14ac:dyDescent="0.25">
      <c r="A871">
        <v>856</v>
      </c>
      <c r="B871" s="84">
        <v>40771</v>
      </c>
      <c r="C871" s="47">
        <v>14.04</v>
      </c>
      <c r="D871" s="47">
        <v>14.1</v>
      </c>
      <c r="E871" s="47">
        <v>13.68</v>
      </c>
      <c r="F871" s="47">
        <v>13.82</v>
      </c>
      <c r="G871" s="48">
        <v>485300</v>
      </c>
      <c r="H871" s="47">
        <v>12.59</v>
      </c>
      <c r="I871" s="51">
        <f t="shared" si="99"/>
        <v>0.91099855282199704</v>
      </c>
      <c r="J871" s="51">
        <f t="shared" ca="1" si="100"/>
        <v>1</v>
      </c>
      <c r="K871" s="47">
        <f t="shared" si="101"/>
        <v>12.79</v>
      </c>
      <c r="L871" s="47">
        <f t="shared" si="102"/>
        <v>12.85</v>
      </c>
      <c r="M871" s="47">
        <f t="shared" si="103"/>
        <v>12.46</v>
      </c>
      <c r="N871" s="47">
        <f t="shared" si="104"/>
        <v>12.59</v>
      </c>
      <c r="O871" s="48">
        <f t="shared" ca="1" si="105"/>
        <v>485300</v>
      </c>
    </row>
    <row r="872" spans="1:15" x14ac:dyDescent="0.25">
      <c r="A872">
        <v>857</v>
      </c>
      <c r="B872" s="84">
        <v>40770</v>
      </c>
      <c r="C872" s="47">
        <v>14.21</v>
      </c>
      <c r="D872" s="47">
        <v>14.27</v>
      </c>
      <c r="E872" s="47">
        <v>13.8</v>
      </c>
      <c r="F872" s="47">
        <v>14.15</v>
      </c>
      <c r="G872" s="48">
        <v>457600</v>
      </c>
      <c r="H872" s="47">
        <v>12.89</v>
      </c>
      <c r="I872" s="51">
        <f t="shared" si="99"/>
        <v>0.91095406360424025</v>
      </c>
      <c r="J872" s="51">
        <f t="shared" ca="1" si="100"/>
        <v>1</v>
      </c>
      <c r="K872" s="47">
        <f t="shared" si="101"/>
        <v>12.94</v>
      </c>
      <c r="L872" s="47">
        <f t="shared" si="102"/>
        <v>13</v>
      </c>
      <c r="M872" s="47">
        <f t="shared" si="103"/>
        <v>12.57</v>
      </c>
      <c r="N872" s="47">
        <f t="shared" si="104"/>
        <v>12.89</v>
      </c>
      <c r="O872" s="48">
        <f t="shared" ca="1" si="105"/>
        <v>457600</v>
      </c>
    </row>
    <row r="873" spans="1:15" x14ac:dyDescent="0.25">
      <c r="A873">
        <v>858</v>
      </c>
      <c r="B873" s="84">
        <v>40767</v>
      </c>
      <c r="C873" s="47">
        <v>13.97</v>
      </c>
      <c r="D873" s="47">
        <v>14.3</v>
      </c>
      <c r="E873" s="47">
        <v>13.82</v>
      </c>
      <c r="F873" s="47">
        <v>14.13</v>
      </c>
      <c r="G873" s="48">
        <v>942000</v>
      </c>
      <c r="H873" s="47">
        <v>12.87</v>
      </c>
      <c r="I873" s="51">
        <f t="shared" si="99"/>
        <v>0.91082802547770692</v>
      </c>
      <c r="J873" s="51">
        <f t="shared" ca="1" si="100"/>
        <v>1</v>
      </c>
      <c r="K873" s="47">
        <f t="shared" si="101"/>
        <v>12.72</v>
      </c>
      <c r="L873" s="47">
        <f t="shared" si="102"/>
        <v>13.02</v>
      </c>
      <c r="M873" s="47">
        <f t="shared" si="103"/>
        <v>12.59</v>
      </c>
      <c r="N873" s="47">
        <f t="shared" si="104"/>
        <v>12.87</v>
      </c>
      <c r="O873" s="48">
        <f t="shared" ca="1" si="105"/>
        <v>942000</v>
      </c>
    </row>
    <row r="874" spans="1:15" x14ac:dyDescent="0.25">
      <c r="A874">
        <v>859</v>
      </c>
      <c r="B874" s="84">
        <v>40766</v>
      </c>
      <c r="C874" s="47">
        <v>13.44</v>
      </c>
      <c r="D874" s="47">
        <v>13.99</v>
      </c>
      <c r="E874" s="47">
        <v>13.36</v>
      </c>
      <c r="F874" s="47">
        <v>13.81</v>
      </c>
      <c r="G874" s="48">
        <v>779700</v>
      </c>
      <c r="H874" s="47">
        <v>12.58</v>
      </c>
      <c r="I874" s="51">
        <f t="shared" si="99"/>
        <v>0.91093410572049238</v>
      </c>
      <c r="J874" s="51">
        <f t="shared" ca="1" si="100"/>
        <v>1</v>
      </c>
      <c r="K874" s="47">
        <f t="shared" si="101"/>
        <v>12.24</v>
      </c>
      <c r="L874" s="47">
        <f t="shared" si="102"/>
        <v>12.74</v>
      </c>
      <c r="M874" s="47">
        <f t="shared" si="103"/>
        <v>12.17</v>
      </c>
      <c r="N874" s="47">
        <f t="shared" si="104"/>
        <v>12.58</v>
      </c>
      <c r="O874" s="48">
        <f t="shared" ca="1" si="105"/>
        <v>779700</v>
      </c>
    </row>
    <row r="875" spans="1:15" x14ac:dyDescent="0.25">
      <c r="A875">
        <v>860</v>
      </c>
      <c r="B875" s="84">
        <v>40765</v>
      </c>
      <c r="C875" s="47">
        <v>14.34</v>
      </c>
      <c r="D875" s="47">
        <v>14.34</v>
      </c>
      <c r="E875" s="47">
        <v>13.23</v>
      </c>
      <c r="F875" s="47">
        <v>13.34</v>
      </c>
      <c r="G875" s="48">
        <v>1242800</v>
      </c>
      <c r="H875" s="47">
        <v>12.15</v>
      </c>
      <c r="I875" s="51">
        <f t="shared" si="99"/>
        <v>0.91079460269865076</v>
      </c>
      <c r="J875" s="51">
        <f t="shared" ca="1" si="100"/>
        <v>1</v>
      </c>
      <c r="K875" s="47">
        <f t="shared" si="101"/>
        <v>13.06</v>
      </c>
      <c r="L875" s="47">
        <f t="shared" si="102"/>
        <v>13.06</v>
      </c>
      <c r="M875" s="47">
        <f t="shared" si="103"/>
        <v>12.05</v>
      </c>
      <c r="N875" s="47">
        <f t="shared" si="104"/>
        <v>12.15</v>
      </c>
      <c r="O875" s="48">
        <f t="shared" ca="1" si="105"/>
        <v>1242800</v>
      </c>
    </row>
    <row r="876" spans="1:15" x14ac:dyDescent="0.25">
      <c r="A876">
        <v>861</v>
      </c>
      <c r="B876" s="84">
        <v>40764</v>
      </c>
      <c r="C876" s="47">
        <v>13.93</v>
      </c>
      <c r="D876" s="47">
        <v>14.07</v>
      </c>
      <c r="E876" s="47">
        <v>13.06</v>
      </c>
      <c r="F876" s="47">
        <v>13.73</v>
      </c>
      <c r="G876" s="48">
        <v>3445100</v>
      </c>
      <c r="H876" s="47">
        <v>12.51</v>
      </c>
      <c r="I876" s="51">
        <f t="shared" si="99"/>
        <v>0.91114348142753088</v>
      </c>
      <c r="J876" s="51">
        <f t="shared" ca="1" si="100"/>
        <v>1</v>
      </c>
      <c r="K876" s="47">
        <f t="shared" si="101"/>
        <v>12.69</v>
      </c>
      <c r="L876" s="47">
        <f t="shared" si="102"/>
        <v>12.82</v>
      </c>
      <c r="M876" s="47">
        <f t="shared" si="103"/>
        <v>11.9</v>
      </c>
      <c r="N876" s="47">
        <f t="shared" si="104"/>
        <v>12.51</v>
      </c>
      <c r="O876" s="48">
        <f t="shared" ca="1" si="105"/>
        <v>3445100</v>
      </c>
    </row>
    <row r="877" spans="1:15" x14ac:dyDescent="0.25">
      <c r="A877">
        <v>862</v>
      </c>
      <c r="B877" s="84">
        <v>40763</v>
      </c>
      <c r="C877" s="47">
        <v>14.42</v>
      </c>
      <c r="D877" s="47">
        <v>14.9</v>
      </c>
      <c r="E877" s="47">
        <v>13.74</v>
      </c>
      <c r="F877" s="47">
        <v>13.74</v>
      </c>
      <c r="G877" s="48">
        <v>1259200</v>
      </c>
      <c r="H877" s="47">
        <v>12.51</v>
      </c>
      <c r="I877" s="51">
        <f t="shared" si="99"/>
        <v>0.91048034934497812</v>
      </c>
      <c r="J877" s="51">
        <f t="shared" ca="1" si="100"/>
        <v>1</v>
      </c>
      <c r="K877" s="47">
        <f t="shared" si="101"/>
        <v>13.13</v>
      </c>
      <c r="L877" s="47">
        <f t="shared" si="102"/>
        <v>13.57</v>
      </c>
      <c r="M877" s="47">
        <f t="shared" si="103"/>
        <v>12.51</v>
      </c>
      <c r="N877" s="47">
        <f t="shared" si="104"/>
        <v>12.51</v>
      </c>
      <c r="O877" s="48">
        <f t="shared" ca="1" si="105"/>
        <v>1259200</v>
      </c>
    </row>
    <row r="878" spans="1:15" x14ac:dyDescent="0.25">
      <c r="A878">
        <v>863</v>
      </c>
      <c r="B878" s="84">
        <v>40760</v>
      </c>
      <c r="C878" s="47">
        <v>14.57</v>
      </c>
      <c r="D878" s="47">
        <v>15.02</v>
      </c>
      <c r="E878" s="47">
        <v>14.29</v>
      </c>
      <c r="F878" s="47">
        <v>14.83</v>
      </c>
      <c r="G878" s="48">
        <v>1482400</v>
      </c>
      <c r="H878" s="47">
        <v>13.51</v>
      </c>
      <c r="I878" s="51">
        <f t="shared" si="99"/>
        <v>0.91099123398516524</v>
      </c>
      <c r="J878" s="51">
        <f t="shared" ca="1" si="100"/>
        <v>1</v>
      </c>
      <c r="K878" s="47">
        <f t="shared" si="101"/>
        <v>13.27</v>
      </c>
      <c r="L878" s="47">
        <f t="shared" si="102"/>
        <v>13.68</v>
      </c>
      <c r="M878" s="47">
        <f t="shared" si="103"/>
        <v>13.02</v>
      </c>
      <c r="N878" s="47">
        <f t="shared" si="104"/>
        <v>13.51</v>
      </c>
      <c r="O878" s="48">
        <f t="shared" ca="1" si="105"/>
        <v>1482400</v>
      </c>
    </row>
    <row r="879" spans="1:15" x14ac:dyDescent="0.25">
      <c r="A879">
        <v>864</v>
      </c>
      <c r="B879" s="84">
        <v>40759</v>
      </c>
      <c r="C879" s="47">
        <v>14.56</v>
      </c>
      <c r="D879" s="47">
        <v>14.63</v>
      </c>
      <c r="E879" s="47">
        <v>14.34</v>
      </c>
      <c r="F879" s="47">
        <v>14.46</v>
      </c>
      <c r="G879" s="48">
        <v>1302000</v>
      </c>
      <c r="H879" s="47">
        <v>13.17</v>
      </c>
      <c r="I879" s="51">
        <f t="shared" si="99"/>
        <v>0.91078838174273857</v>
      </c>
      <c r="J879" s="51">
        <f t="shared" ca="1" si="100"/>
        <v>1</v>
      </c>
      <c r="K879" s="47">
        <f t="shared" si="101"/>
        <v>13.26</v>
      </c>
      <c r="L879" s="47">
        <f t="shared" si="102"/>
        <v>13.32</v>
      </c>
      <c r="M879" s="47">
        <f t="shared" si="103"/>
        <v>13.06</v>
      </c>
      <c r="N879" s="47">
        <f t="shared" si="104"/>
        <v>13.17</v>
      </c>
      <c r="O879" s="48">
        <f t="shared" ca="1" si="105"/>
        <v>1302000</v>
      </c>
    </row>
    <row r="880" spans="1:15" x14ac:dyDescent="0.25">
      <c r="A880">
        <v>865</v>
      </c>
      <c r="B880" s="84">
        <v>40758</v>
      </c>
      <c r="C880" s="47">
        <v>14.58</v>
      </c>
      <c r="D880" s="47">
        <v>14.72</v>
      </c>
      <c r="E880" s="47">
        <v>14.21</v>
      </c>
      <c r="F880" s="47">
        <v>14.7</v>
      </c>
      <c r="G880" s="48">
        <v>593900</v>
      </c>
      <c r="H880" s="47">
        <v>13.39</v>
      </c>
      <c r="I880" s="51">
        <f t="shared" si="99"/>
        <v>0.91088435374149668</v>
      </c>
      <c r="J880" s="51">
        <f t="shared" ca="1" si="100"/>
        <v>1</v>
      </c>
      <c r="K880" s="47">
        <f t="shared" si="101"/>
        <v>13.28</v>
      </c>
      <c r="L880" s="47">
        <f t="shared" si="102"/>
        <v>13.41</v>
      </c>
      <c r="M880" s="47">
        <f t="shared" si="103"/>
        <v>12.94</v>
      </c>
      <c r="N880" s="47">
        <f t="shared" si="104"/>
        <v>13.39</v>
      </c>
      <c r="O880" s="48">
        <f t="shared" ca="1" si="105"/>
        <v>593900</v>
      </c>
    </row>
    <row r="881" spans="1:15" x14ac:dyDescent="0.25">
      <c r="A881">
        <v>866</v>
      </c>
      <c r="B881" s="84">
        <v>40757</v>
      </c>
      <c r="C881" s="47">
        <v>15.18</v>
      </c>
      <c r="D881" s="47">
        <v>15.28</v>
      </c>
      <c r="E881" s="47">
        <v>14.52</v>
      </c>
      <c r="F881" s="47">
        <v>14.52</v>
      </c>
      <c r="G881" s="48">
        <v>910900</v>
      </c>
      <c r="H881" s="47">
        <v>13.23</v>
      </c>
      <c r="I881" s="51">
        <f t="shared" si="99"/>
        <v>0.91115702479338845</v>
      </c>
      <c r="J881" s="51">
        <f t="shared" ca="1" si="100"/>
        <v>1</v>
      </c>
      <c r="K881" s="47">
        <f t="shared" si="101"/>
        <v>13.83</v>
      </c>
      <c r="L881" s="47">
        <f t="shared" si="102"/>
        <v>13.92</v>
      </c>
      <c r="M881" s="47">
        <f t="shared" si="103"/>
        <v>13.23</v>
      </c>
      <c r="N881" s="47">
        <f t="shared" si="104"/>
        <v>13.23</v>
      </c>
      <c r="O881" s="48">
        <f t="shared" ca="1" si="105"/>
        <v>910900</v>
      </c>
    </row>
    <row r="882" spans="1:15" x14ac:dyDescent="0.25">
      <c r="A882">
        <v>867</v>
      </c>
      <c r="B882" s="84">
        <v>40756</v>
      </c>
      <c r="C882" s="47">
        <v>15.43</v>
      </c>
      <c r="D882" s="47">
        <v>15.5</v>
      </c>
      <c r="E882" s="47">
        <v>15.09</v>
      </c>
      <c r="F882" s="47">
        <v>15.21</v>
      </c>
      <c r="G882" s="48">
        <v>504800</v>
      </c>
      <c r="H882" s="47">
        <v>13.85</v>
      </c>
      <c r="I882" s="51">
        <f t="shared" si="99"/>
        <v>0.91058514135437207</v>
      </c>
      <c r="J882" s="51">
        <f t="shared" ca="1" si="100"/>
        <v>1</v>
      </c>
      <c r="K882" s="47">
        <f t="shared" si="101"/>
        <v>14.05</v>
      </c>
      <c r="L882" s="47">
        <f t="shared" si="102"/>
        <v>14.11</v>
      </c>
      <c r="M882" s="47">
        <f t="shared" si="103"/>
        <v>13.74</v>
      </c>
      <c r="N882" s="47">
        <f t="shared" si="104"/>
        <v>13.85</v>
      </c>
      <c r="O882" s="48">
        <f t="shared" ca="1" si="105"/>
        <v>504800</v>
      </c>
    </row>
    <row r="883" spans="1:15" x14ac:dyDescent="0.25">
      <c r="A883">
        <v>868</v>
      </c>
      <c r="B883" s="84">
        <v>40753</v>
      </c>
      <c r="C883" s="47">
        <v>15.03</v>
      </c>
      <c r="D883" s="47">
        <v>15.54</v>
      </c>
      <c r="E883" s="47">
        <v>15</v>
      </c>
      <c r="F883" s="47">
        <v>15.32</v>
      </c>
      <c r="G883" s="48">
        <v>841000</v>
      </c>
      <c r="H883" s="47">
        <v>13.95</v>
      </c>
      <c r="I883" s="51">
        <f t="shared" si="99"/>
        <v>0.91057441253263705</v>
      </c>
      <c r="J883" s="51">
        <f t="shared" ca="1" si="100"/>
        <v>1</v>
      </c>
      <c r="K883" s="47">
        <f t="shared" si="101"/>
        <v>13.69</v>
      </c>
      <c r="L883" s="47">
        <f t="shared" si="102"/>
        <v>14.15</v>
      </c>
      <c r="M883" s="47">
        <f t="shared" si="103"/>
        <v>13.66</v>
      </c>
      <c r="N883" s="47">
        <f t="shared" si="104"/>
        <v>13.95</v>
      </c>
      <c r="O883" s="48">
        <f t="shared" ca="1" si="105"/>
        <v>841000</v>
      </c>
    </row>
    <row r="884" spans="1:15" x14ac:dyDescent="0.25">
      <c r="A884">
        <v>869</v>
      </c>
      <c r="B884" s="84">
        <v>40752</v>
      </c>
      <c r="C884" s="47">
        <v>15.1</v>
      </c>
      <c r="D884" s="47">
        <v>15.33</v>
      </c>
      <c r="E884" s="47">
        <v>15.1</v>
      </c>
      <c r="F884" s="47">
        <v>15.13</v>
      </c>
      <c r="G884" s="48">
        <v>561600</v>
      </c>
      <c r="H884" s="47">
        <v>13.78</v>
      </c>
      <c r="I884" s="51">
        <f t="shared" si="99"/>
        <v>0.91077329808327812</v>
      </c>
      <c r="J884" s="51">
        <f t="shared" ca="1" si="100"/>
        <v>1</v>
      </c>
      <c r="K884" s="47">
        <f t="shared" si="101"/>
        <v>13.75</v>
      </c>
      <c r="L884" s="47">
        <f t="shared" si="102"/>
        <v>13.96</v>
      </c>
      <c r="M884" s="47">
        <f t="shared" si="103"/>
        <v>13.75</v>
      </c>
      <c r="N884" s="47">
        <f t="shared" si="104"/>
        <v>13.78</v>
      </c>
      <c r="O884" s="48">
        <f t="shared" ca="1" si="105"/>
        <v>561600</v>
      </c>
    </row>
    <row r="885" spans="1:15" x14ac:dyDescent="0.25">
      <c r="A885">
        <v>870</v>
      </c>
      <c r="B885" s="84">
        <v>40751</v>
      </c>
      <c r="C885" s="47">
        <v>15.24</v>
      </c>
      <c r="D885" s="47">
        <v>15.26</v>
      </c>
      <c r="E885" s="47">
        <v>15</v>
      </c>
      <c r="F885" s="47">
        <v>15.12</v>
      </c>
      <c r="G885" s="48">
        <v>630900</v>
      </c>
      <c r="H885" s="47">
        <v>13.77</v>
      </c>
      <c r="I885" s="51">
        <f t="shared" si="99"/>
        <v>0.9107142857142857</v>
      </c>
      <c r="J885" s="51">
        <f t="shared" ca="1" si="100"/>
        <v>1</v>
      </c>
      <c r="K885" s="47">
        <f t="shared" si="101"/>
        <v>13.88</v>
      </c>
      <c r="L885" s="47">
        <f t="shared" si="102"/>
        <v>13.9</v>
      </c>
      <c r="M885" s="47">
        <f t="shared" si="103"/>
        <v>13.66</v>
      </c>
      <c r="N885" s="47">
        <f t="shared" si="104"/>
        <v>13.77</v>
      </c>
      <c r="O885" s="48">
        <f t="shared" ca="1" si="105"/>
        <v>630900</v>
      </c>
    </row>
    <row r="886" spans="1:15" x14ac:dyDescent="0.25">
      <c r="A886">
        <v>871</v>
      </c>
      <c r="B886" s="84">
        <v>40750</v>
      </c>
      <c r="C886" s="47">
        <v>15.73</v>
      </c>
      <c r="D886" s="47">
        <v>15.73</v>
      </c>
      <c r="E886" s="47">
        <v>15.16</v>
      </c>
      <c r="F886" s="47">
        <v>15.28</v>
      </c>
      <c r="G886" s="48">
        <v>821500</v>
      </c>
      <c r="H886" s="47">
        <v>13.92</v>
      </c>
      <c r="I886" s="51">
        <f t="shared" si="99"/>
        <v>0.91099476439790583</v>
      </c>
      <c r="J886" s="51">
        <f t="shared" ca="1" si="100"/>
        <v>1</v>
      </c>
      <c r="K886" s="47">
        <f t="shared" si="101"/>
        <v>14.33</v>
      </c>
      <c r="L886" s="47">
        <f t="shared" si="102"/>
        <v>14.33</v>
      </c>
      <c r="M886" s="47">
        <f t="shared" si="103"/>
        <v>13.81</v>
      </c>
      <c r="N886" s="47">
        <f t="shared" si="104"/>
        <v>13.92</v>
      </c>
      <c r="O886" s="48">
        <f t="shared" ca="1" si="105"/>
        <v>821500</v>
      </c>
    </row>
    <row r="887" spans="1:15" x14ac:dyDescent="0.25">
      <c r="A887">
        <v>872</v>
      </c>
      <c r="B887" s="84">
        <v>40749</v>
      </c>
      <c r="C887" s="47">
        <v>15.69</v>
      </c>
      <c r="D887" s="47">
        <v>15.81</v>
      </c>
      <c r="E887" s="47">
        <v>15.56</v>
      </c>
      <c r="F887" s="47">
        <v>15.66</v>
      </c>
      <c r="G887" s="48">
        <v>438300</v>
      </c>
      <c r="H887" s="47">
        <v>14.26</v>
      </c>
      <c r="I887" s="51">
        <f t="shared" si="99"/>
        <v>0.91060025542784162</v>
      </c>
      <c r="J887" s="51">
        <f t="shared" ca="1" si="100"/>
        <v>1</v>
      </c>
      <c r="K887" s="47">
        <f t="shared" si="101"/>
        <v>14.29</v>
      </c>
      <c r="L887" s="47">
        <f t="shared" si="102"/>
        <v>14.4</v>
      </c>
      <c r="M887" s="47">
        <f t="shared" si="103"/>
        <v>14.17</v>
      </c>
      <c r="N887" s="47">
        <f t="shared" si="104"/>
        <v>14.26</v>
      </c>
      <c r="O887" s="48">
        <f t="shared" ca="1" si="105"/>
        <v>438300</v>
      </c>
    </row>
    <row r="888" spans="1:15" x14ac:dyDescent="0.25">
      <c r="A888">
        <v>873</v>
      </c>
      <c r="B888" s="84">
        <v>40746</v>
      </c>
      <c r="C888" s="47">
        <v>15.9</v>
      </c>
      <c r="D888" s="47">
        <v>15.98</v>
      </c>
      <c r="E888" s="47">
        <v>15.76</v>
      </c>
      <c r="F888" s="47">
        <v>15.84</v>
      </c>
      <c r="G888" s="48">
        <v>415700</v>
      </c>
      <c r="H888" s="47">
        <v>14.43</v>
      </c>
      <c r="I888" s="51">
        <f t="shared" si="99"/>
        <v>0.91098484848484851</v>
      </c>
      <c r="J888" s="51">
        <f t="shared" ca="1" si="100"/>
        <v>1</v>
      </c>
      <c r="K888" s="47">
        <f t="shared" si="101"/>
        <v>14.48</v>
      </c>
      <c r="L888" s="47">
        <f t="shared" si="102"/>
        <v>14.56</v>
      </c>
      <c r="M888" s="47">
        <f t="shared" si="103"/>
        <v>14.36</v>
      </c>
      <c r="N888" s="47">
        <f t="shared" si="104"/>
        <v>14.43</v>
      </c>
      <c r="O888" s="48">
        <f t="shared" ca="1" si="105"/>
        <v>415700</v>
      </c>
    </row>
    <row r="889" spans="1:15" x14ac:dyDescent="0.25">
      <c r="A889">
        <v>874</v>
      </c>
      <c r="B889" s="84">
        <v>40745</v>
      </c>
      <c r="C889" s="47">
        <v>15.78</v>
      </c>
      <c r="D889" s="47">
        <v>16.09</v>
      </c>
      <c r="E889" s="47">
        <v>15.78</v>
      </c>
      <c r="F889" s="47">
        <v>15.9</v>
      </c>
      <c r="G889" s="48">
        <v>1024000</v>
      </c>
      <c r="H889" s="47">
        <v>14.48</v>
      </c>
      <c r="I889" s="51">
        <f t="shared" si="99"/>
        <v>0.91069182389937109</v>
      </c>
      <c r="J889" s="51">
        <f t="shared" ca="1" si="100"/>
        <v>1</v>
      </c>
      <c r="K889" s="47">
        <f t="shared" si="101"/>
        <v>14.37</v>
      </c>
      <c r="L889" s="47">
        <f t="shared" si="102"/>
        <v>14.65</v>
      </c>
      <c r="M889" s="47">
        <f t="shared" si="103"/>
        <v>14.37</v>
      </c>
      <c r="N889" s="47">
        <f t="shared" si="104"/>
        <v>14.48</v>
      </c>
      <c r="O889" s="48">
        <f t="shared" ca="1" si="105"/>
        <v>1024000</v>
      </c>
    </row>
    <row r="890" spans="1:15" x14ac:dyDescent="0.25">
      <c r="A890">
        <v>875</v>
      </c>
      <c r="B890" s="84">
        <v>40744</v>
      </c>
      <c r="C890" s="47">
        <v>15.92</v>
      </c>
      <c r="D890" s="47">
        <v>16.010000000000002</v>
      </c>
      <c r="E890" s="47">
        <v>15.45</v>
      </c>
      <c r="F890" s="47">
        <v>15.82</v>
      </c>
      <c r="G890" s="48">
        <v>760100</v>
      </c>
      <c r="H890" s="47">
        <v>14.41</v>
      </c>
      <c r="I890" s="51">
        <f t="shared" si="99"/>
        <v>0.91087231352718079</v>
      </c>
      <c r="J890" s="51">
        <f t="shared" ca="1" si="100"/>
        <v>1</v>
      </c>
      <c r="K890" s="47">
        <f t="shared" si="101"/>
        <v>14.5</v>
      </c>
      <c r="L890" s="47">
        <f t="shared" si="102"/>
        <v>14.58</v>
      </c>
      <c r="M890" s="47">
        <f t="shared" si="103"/>
        <v>14.07</v>
      </c>
      <c r="N890" s="47">
        <f t="shared" si="104"/>
        <v>14.41</v>
      </c>
      <c r="O890" s="48">
        <f t="shared" ca="1" si="105"/>
        <v>760100</v>
      </c>
    </row>
    <row r="891" spans="1:15" x14ac:dyDescent="0.25">
      <c r="A891">
        <v>876</v>
      </c>
      <c r="B891" s="84">
        <v>40743</v>
      </c>
      <c r="C891" s="47">
        <v>16.72</v>
      </c>
      <c r="D891" s="47">
        <v>17</v>
      </c>
      <c r="E891" s="47">
        <v>16.02</v>
      </c>
      <c r="F891" s="47">
        <v>16.3</v>
      </c>
      <c r="G891" s="48">
        <v>1017400</v>
      </c>
      <c r="H891" s="47">
        <v>14.85</v>
      </c>
      <c r="I891" s="51">
        <f t="shared" si="99"/>
        <v>0.91104294478527603</v>
      </c>
      <c r="J891" s="51">
        <f t="shared" ca="1" si="100"/>
        <v>1</v>
      </c>
      <c r="K891" s="47">
        <f t="shared" si="101"/>
        <v>15.23</v>
      </c>
      <c r="L891" s="47">
        <f t="shared" si="102"/>
        <v>15.49</v>
      </c>
      <c r="M891" s="47">
        <f t="shared" si="103"/>
        <v>14.59</v>
      </c>
      <c r="N891" s="47">
        <f t="shared" si="104"/>
        <v>14.85</v>
      </c>
      <c r="O891" s="48">
        <f t="shared" ca="1" si="105"/>
        <v>1017400</v>
      </c>
    </row>
    <row r="892" spans="1:15" x14ac:dyDescent="0.25">
      <c r="A892">
        <v>877</v>
      </c>
      <c r="B892" s="84">
        <v>40742</v>
      </c>
      <c r="C892" s="47">
        <v>16.71</v>
      </c>
      <c r="D892" s="47">
        <v>16.87</v>
      </c>
      <c r="E892" s="47">
        <v>16.600000000000001</v>
      </c>
      <c r="F892" s="47">
        <v>16.62</v>
      </c>
      <c r="G892" s="48">
        <v>728400</v>
      </c>
      <c r="H892" s="47">
        <v>15.14</v>
      </c>
      <c r="I892" s="51">
        <f t="shared" si="99"/>
        <v>0.91095066185318896</v>
      </c>
      <c r="J892" s="51">
        <f t="shared" ca="1" si="100"/>
        <v>1</v>
      </c>
      <c r="K892" s="47">
        <f t="shared" si="101"/>
        <v>15.22</v>
      </c>
      <c r="L892" s="47">
        <f t="shared" si="102"/>
        <v>15.37</v>
      </c>
      <c r="M892" s="47">
        <f t="shared" si="103"/>
        <v>15.12</v>
      </c>
      <c r="N892" s="47">
        <f t="shared" si="104"/>
        <v>15.14</v>
      </c>
      <c r="O892" s="48">
        <f t="shared" ca="1" si="105"/>
        <v>728400</v>
      </c>
    </row>
    <row r="893" spans="1:15" x14ac:dyDescent="0.25">
      <c r="A893">
        <v>878</v>
      </c>
      <c r="B893" s="84">
        <v>40739</v>
      </c>
      <c r="C893" s="47">
        <v>16.68</v>
      </c>
      <c r="D893" s="47">
        <v>16.91</v>
      </c>
      <c r="E893" s="47">
        <v>16.5</v>
      </c>
      <c r="F893" s="47">
        <v>16.79</v>
      </c>
      <c r="G893" s="48">
        <v>614200</v>
      </c>
      <c r="H893" s="47">
        <v>15.29</v>
      </c>
      <c r="I893" s="51">
        <f t="shared" si="99"/>
        <v>0.91066110780226328</v>
      </c>
      <c r="J893" s="51">
        <f t="shared" ca="1" si="100"/>
        <v>1</v>
      </c>
      <c r="K893" s="47">
        <f t="shared" si="101"/>
        <v>15.19</v>
      </c>
      <c r="L893" s="47">
        <f t="shared" si="102"/>
        <v>15.4</v>
      </c>
      <c r="M893" s="47">
        <f t="shared" si="103"/>
        <v>15.03</v>
      </c>
      <c r="N893" s="47">
        <f t="shared" si="104"/>
        <v>15.29</v>
      </c>
      <c r="O893" s="48">
        <f t="shared" ca="1" si="105"/>
        <v>614200</v>
      </c>
    </row>
    <row r="894" spans="1:15" x14ac:dyDescent="0.25">
      <c r="A894">
        <v>879</v>
      </c>
      <c r="B894" s="84">
        <v>40738</v>
      </c>
      <c r="C894" s="47">
        <v>16.93</v>
      </c>
      <c r="D894" s="47">
        <v>17.04</v>
      </c>
      <c r="E894" s="47">
        <v>16.46</v>
      </c>
      <c r="F894" s="47">
        <v>16.63</v>
      </c>
      <c r="G894" s="48">
        <v>356900</v>
      </c>
      <c r="H894" s="47">
        <v>15.15</v>
      </c>
      <c r="I894" s="51">
        <f t="shared" si="99"/>
        <v>0.91100420926037284</v>
      </c>
      <c r="J894" s="51">
        <f t="shared" ca="1" si="100"/>
        <v>1</v>
      </c>
      <c r="K894" s="47">
        <f t="shared" si="101"/>
        <v>15.42</v>
      </c>
      <c r="L894" s="47">
        <f t="shared" si="102"/>
        <v>15.52</v>
      </c>
      <c r="M894" s="47">
        <f t="shared" si="103"/>
        <v>15</v>
      </c>
      <c r="N894" s="47">
        <f t="shared" si="104"/>
        <v>15.15</v>
      </c>
      <c r="O894" s="48">
        <f t="shared" ca="1" si="105"/>
        <v>356900</v>
      </c>
    </row>
    <row r="895" spans="1:15" x14ac:dyDescent="0.25">
      <c r="A895">
        <v>880</v>
      </c>
      <c r="B895" s="84">
        <v>40737</v>
      </c>
      <c r="C895" s="47">
        <v>16.850000000000001</v>
      </c>
      <c r="D895" s="47">
        <v>17.09</v>
      </c>
      <c r="E895" s="47">
        <v>16.73</v>
      </c>
      <c r="F895" s="47">
        <v>16.89</v>
      </c>
      <c r="G895" s="48">
        <v>365900</v>
      </c>
      <c r="H895" s="47">
        <v>15.38</v>
      </c>
      <c r="I895" s="51">
        <f t="shared" si="99"/>
        <v>0.9105979869745412</v>
      </c>
      <c r="J895" s="51">
        <f t="shared" ca="1" si="100"/>
        <v>1</v>
      </c>
      <c r="K895" s="47">
        <f t="shared" si="101"/>
        <v>15.34</v>
      </c>
      <c r="L895" s="47">
        <f t="shared" si="102"/>
        <v>15.56</v>
      </c>
      <c r="M895" s="47">
        <f t="shared" si="103"/>
        <v>15.23</v>
      </c>
      <c r="N895" s="47">
        <f t="shared" si="104"/>
        <v>15.38</v>
      </c>
      <c r="O895" s="48">
        <f t="shared" ca="1" si="105"/>
        <v>365900</v>
      </c>
    </row>
    <row r="896" spans="1:15" x14ac:dyDescent="0.25">
      <c r="A896">
        <v>881</v>
      </c>
      <c r="B896" s="84">
        <v>40736</v>
      </c>
      <c r="C896" s="47">
        <v>16.670000000000002</v>
      </c>
      <c r="D896" s="47">
        <v>16.87</v>
      </c>
      <c r="E896" s="47">
        <v>16.52</v>
      </c>
      <c r="F896" s="47">
        <v>16.71</v>
      </c>
      <c r="G896" s="48">
        <v>249900</v>
      </c>
      <c r="H896" s="47">
        <v>15.22</v>
      </c>
      <c r="I896" s="51">
        <f t="shared" si="99"/>
        <v>0.91083183722321959</v>
      </c>
      <c r="J896" s="51">
        <f t="shared" ca="1" si="100"/>
        <v>1</v>
      </c>
      <c r="K896" s="47">
        <f t="shared" si="101"/>
        <v>15.18</v>
      </c>
      <c r="L896" s="47">
        <f t="shared" si="102"/>
        <v>15.37</v>
      </c>
      <c r="M896" s="47">
        <f t="shared" si="103"/>
        <v>15.05</v>
      </c>
      <c r="N896" s="47">
        <f t="shared" si="104"/>
        <v>15.22</v>
      </c>
      <c r="O896" s="48">
        <f t="shared" ca="1" si="105"/>
        <v>249900</v>
      </c>
    </row>
    <row r="897" spans="1:15" x14ac:dyDescent="0.25">
      <c r="A897">
        <v>882</v>
      </c>
      <c r="B897" s="84">
        <v>40735</v>
      </c>
      <c r="C897" s="47">
        <v>16.97</v>
      </c>
      <c r="D897" s="47">
        <v>17.04</v>
      </c>
      <c r="E897" s="47">
        <v>16.739999999999998</v>
      </c>
      <c r="F897" s="47">
        <v>16.77</v>
      </c>
      <c r="G897" s="48">
        <v>436000</v>
      </c>
      <c r="H897" s="47">
        <v>15.27</v>
      </c>
      <c r="I897" s="51">
        <f t="shared" si="99"/>
        <v>0.91055456171735238</v>
      </c>
      <c r="J897" s="51">
        <f t="shared" ca="1" si="100"/>
        <v>1</v>
      </c>
      <c r="K897" s="47">
        <f t="shared" si="101"/>
        <v>15.45</v>
      </c>
      <c r="L897" s="47">
        <f t="shared" si="102"/>
        <v>15.52</v>
      </c>
      <c r="M897" s="47">
        <f t="shared" si="103"/>
        <v>15.24</v>
      </c>
      <c r="N897" s="47">
        <f t="shared" si="104"/>
        <v>15.27</v>
      </c>
      <c r="O897" s="48">
        <f t="shared" ca="1" si="105"/>
        <v>436000</v>
      </c>
    </row>
    <row r="898" spans="1:15" x14ac:dyDescent="0.25">
      <c r="A898">
        <v>883</v>
      </c>
      <c r="B898" s="84">
        <v>40732</v>
      </c>
      <c r="C898" s="47">
        <v>17.100000000000001</v>
      </c>
      <c r="D898" s="47">
        <v>17.2</v>
      </c>
      <c r="E898" s="47">
        <v>17.05</v>
      </c>
      <c r="F898" s="47">
        <v>17.16</v>
      </c>
      <c r="G898" s="48">
        <v>272300</v>
      </c>
      <c r="H898" s="47">
        <v>15.63</v>
      </c>
      <c r="I898" s="51">
        <f t="shared" si="99"/>
        <v>0.91083916083916083</v>
      </c>
      <c r="J898" s="51">
        <f t="shared" ca="1" si="100"/>
        <v>1</v>
      </c>
      <c r="K898" s="47">
        <f t="shared" si="101"/>
        <v>15.58</v>
      </c>
      <c r="L898" s="47">
        <f t="shared" si="102"/>
        <v>15.67</v>
      </c>
      <c r="M898" s="47">
        <f t="shared" si="103"/>
        <v>15.53</v>
      </c>
      <c r="N898" s="47">
        <f t="shared" si="104"/>
        <v>15.63</v>
      </c>
      <c r="O898" s="48">
        <f t="shared" ca="1" si="105"/>
        <v>272300</v>
      </c>
    </row>
    <row r="899" spans="1:15" x14ac:dyDescent="0.25">
      <c r="A899">
        <v>884</v>
      </c>
      <c r="B899" s="84">
        <v>40731</v>
      </c>
      <c r="C899" s="47">
        <v>17.25</v>
      </c>
      <c r="D899" s="47">
        <v>17.37</v>
      </c>
      <c r="E899" s="47">
        <v>17.11</v>
      </c>
      <c r="F899" s="47">
        <v>17.29</v>
      </c>
      <c r="G899" s="48">
        <v>693400</v>
      </c>
      <c r="H899" s="47">
        <v>15.75</v>
      </c>
      <c r="I899" s="51">
        <f t="shared" si="99"/>
        <v>0.91093117408906887</v>
      </c>
      <c r="J899" s="51">
        <f t="shared" ca="1" si="100"/>
        <v>1</v>
      </c>
      <c r="K899" s="47">
        <f t="shared" si="101"/>
        <v>15.71</v>
      </c>
      <c r="L899" s="47">
        <f t="shared" si="102"/>
        <v>15.82</v>
      </c>
      <c r="M899" s="47">
        <f t="shared" si="103"/>
        <v>15.59</v>
      </c>
      <c r="N899" s="47">
        <f t="shared" si="104"/>
        <v>15.75</v>
      </c>
      <c r="O899" s="48">
        <f t="shared" ca="1" si="105"/>
        <v>693400</v>
      </c>
    </row>
    <row r="900" spans="1:15" x14ac:dyDescent="0.25">
      <c r="A900">
        <v>885</v>
      </c>
      <c r="B900" s="84">
        <v>40730</v>
      </c>
      <c r="C900" s="47">
        <v>16.829999999999998</v>
      </c>
      <c r="D900" s="47">
        <v>17.2</v>
      </c>
      <c r="E900" s="47">
        <v>16.75</v>
      </c>
      <c r="F900" s="47">
        <v>17.13</v>
      </c>
      <c r="G900" s="48">
        <v>695700</v>
      </c>
      <c r="H900" s="47">
        <v>15.6</v>
      </c>
      <c r="I900" s="51">
        <f t="shared" si="99"/>
        <v>0.91068301225919446</v>
      </c>
      <c r="J900" s="51">
        <f t="shared" ca="1" si="100"/>
        <v>1</v>
      </c>
      <c r="K900" s="47">
        <f t="shared" si="101"/>
        <v>15.33</v>
      </c>
      <c r="L900" s="47">
        <f t="shared" si="102"/>
        <v>15.66</v>
      </c>
      <c r="M900" s="47">
        <f t="shared" si="103"/>
        <v>15.25</v>
      </c>
      <c r="N900" s="47">
        <f t="shared" si="104"/>
        <v>15.6</v>
      </c>
      <c r="O900" s="48">
        <f t="shared" ca="1" si="105"/>
        <v>695700</v>
      </c>
    </row>
    <row r="901" spans="1:15" x14ac:dyDescent="0.25">
      <c r="A901">
        <v>886</v>
      </c>
      <c r="B901" s="84">
        <v>40729</v>
      </c>
      <c r="C901" s="47">
        <v>16.79</v>
      </c>
      <c r="D901" s="47">
        <v>16.93</v>
      </c>
      <c r="E901" s="47">
        <v>16.72</v>
      </c>
      <c r="F901" s="47">
        <v>16.8</v>
      </c>
      <c r="G901" s="48">
        <v>484600</v>
      </c>
      <c r="H901" s="47">
        <v>15.3</v>
      </c>
      <c r="I901" s="51">
        <f t="shared" si="99"/>
        <v>0.9107142857142857</v>
      </c>
      <c r="J901" s="51">
        <f t="shared" ca="1" si="100"/>
        <v>1</v>
      </c>
      <c r="K901" s="47">
        <f t="shared" si="101"/>
        <v>15.29</v>
      </c>
      <c r="L901" s="47">
        <f t="shared" si="102"/>
        <v>15.42</v>
      </c>
      <c r="M901" s="47">
        <f t="shared" si="103"/>
        <v>15.23</v>
      </c>
      <c r="N901" s="47">
        <f t="shared" si="104"/>
        <v>15.3</v>
      </c>
      <c r="O901" s="48">
        <f t="shared" ca="1" si="105"/>
        <v>484600</v>
      </c>
    </row>
    <row r="902" spans="1:15" x14ac:dyDescent="0.25">
      <c r="A902">
        <v>887</v>
      </c>
      <c r="B902" s="84">
        <v>40725</v>
      </c>
      <c r="C902" s="47">
        <v>16.57</v>
      </c>
      <c r="D902" s="47">
        <v>16.940000000000001</v>
      </c>
      <c r="E902" s="47">
        <v>16.57</v>
      </c>
      <c r="F902" s="47">
        <v>16.82</v>
      </c>
      <c r="G902" s="48">
        <v>464000</v>
      </c>
      <c r="H902" s="47">
        <v>15.32</v>
      </c>
      <c r="I902" s="51">
        <f t="shared" si="99"/>
        <v>0.91082045184304394</v>
      </c>
      <c r="J902" s="51">
        <f t="shared" ca="1" si="100"/>
        <v>1</v>
      </c>
      <c r="K902" s="47">
        <f t="shared" si="101"/>
        <v>15.09</v>
      </c>
      <c r="L902" s="47">
        <f t="shared" si="102"/>
        <v>15.43</v>
      </c>
      <c r="M902" s="47">
        <f t="shared" si="103"/>
        <v>15.09</v>
      </c>
      <c r="N902" s="47">
        <f t="shared" si="104"/>
        <v>15.32</v>
      </c>
      <c r="O902" s="48">
        <f t="shared" ca="1" si="105"/>
        <v>464000</v>
      </c>
    </row>
    <row r="903" spans="1:15" x14ac:dyDescent="0.25">
      <c r="A903">
        <v>888</v>
      </c>
      <c r="B903" s="84">
        <v>40724</v>
      </c>
      <c r="C903" s="47">
        <v>16.329999999999998</v>
      </c>
      <c r="D903" s="47">
        <v>16.600000000000001</v>
      </c>
      <c r="E903" s="47">
        <v>16.260000000000002</v>
      </c>
      <c r="F903" s="47">
        <v>16.559999999999999</v>
      </c>
      <c r="G903" s="48">
        <v>672400</v>
      </c>
      <c r="H903" s="47">
        <v>15.08</v>
      </c>
      <c r="I903" s="51">
        <f t="shared" si="99"/>
        <v>0.91062801932367154</v>
      </c>
      <c r="J903" s="51">
        <f t="shared" ca="1" si="100"/>
        <v>1</v>
      </c>
      <c r="K903" s="47">
        <f t="shared" si="101"/>
        <v>14.87</v>
      </c>
      <c r="L903" s="47">
        <f t="shared" si="102"/>
        <v>15.12</v>
      </c>
      <c r="M903" s="47">
        <f t="shared" si="103"/>
        <v>14.81</v>
      </c>
      <c r="N903" s="47">
        <f t="shared" si="104"/>
        <v>15.08</v>
      </c>
      <c r="O903" s="48">
        <f t="shared" ca="1" si="105"/>
        <v>672400</v>
      </c>
    </row>
    <row r="904" spans="1:15" x14ac:dyDescent="0.25">
      <c r="A904">
        <v>889</v>
      </c>
      <c r="B904" s="84">
        <v>40723</v>
      </c>
      <c r="C904" s="47">
        <v>16.399999999999999</v>
      </c>
      <c r="D904" s="47">
        <v>16.41</v>
      </c>
      <c r="E904" s="47">
        <v>16.22</v>
      </c>
      <c r="F904" s="47">
        <v>16.32</v>
      </c>
      <c r="G904" s="48">
        <v>431600</v>
      </c>
      <c r="H904" s="47">
        <v>14.86</v>
      </c>
      <c r="I904" s="51">
        <f t="shared" si="99"/>
        <v>0.91053921568627449</v>
      </c>
      <c r="J904" s="51">
        <f t="shared" ca="1" si="100"/>
        <v>1</v>
      </c>
      <c r="K904" s="47">
        <f t="shared" si="101"/>
        <v>14.93</v>
      </c>
      <c r="L904" s="47">
        <f t="shared" si="102"/>
        <v>14.94</v>
      </c>
      <c r="M904" s="47">
        <f t="shared" si="103"/>
        <v>14.77</v>
      </c>
      <c r="N904" s="47">
        <f t="shared" si="104"/>
        <v>14.86</v>
      </c>
      <c r="O904" s="48">
        <f t="shared" ca="1" si="105"/>
        <v>431600</v>
      </c>
    </row>
    <row r="905" spans="1:15" x14ac:dyDescent="0.25">
      <c r="A905">
        <v>890</v>
      </c>
      <c r="B905" s="84">
        <v>40722</v>
      </c>
      <c r="C905" s="47">
        <v>16.18</v>
      </c>
      <c r="D905" s="47">
        <v>16.36</v>
      </c>
      <c r="E905" s="47">
        <v>16.059999999999999</v>
      </c>
      <c r="F905" s="47">
        <v>16.36</v>
      </c>
      <c r="G905" s="48">
        <v>336700</v>
      </c>
      <c r="H905" s="47">
        <v>14.9</v>
      </c>
      <c r="I905" s="51">
        <f t="shared" si="99"/>
        <v>0.91075794621026895</v>
      </c>
      <c r="J905" s="51">
        <f t="shared" ca="1" si="100"/>
        <v>1</v>
      </c>
      <c r="K905" s="47">
        <f t="shared" si="101"/>
        <v>14.74</v>
      </c>
      <c r="L905" s="47">
        <f t="shared" si="102"/>
        <v>14.9</v>
      </c>
      <c r="M905" s="47">
        <f t="shared" si="103"/>
        <v>14.63</v>
      </c>
      <c r="N905" s="47">
        <f t="shared" si="104"/>
        <v>14.9</v>
      </c>
      <c r="O905" s="48">
        <f t="shared" ca="1" si="105"/>
        <v>336700</v>
      </c>
    </row>
    <row r="906" spans="1:15" x14ac:dyDescent="0.25">
      <c r="A906">
        <v>891</v>
      </c>
      <c r="B906" s="84">
        <v>40721</v>
      </c>
      <c r="C906" s="47">
        <v>15.97</v>
      </c>
      <c r="D906" s="47">
        <v>16.170000000000002</v>
      </c>
      <c r="E906" s="47">
        <v>15.89</v>
      </c>
      <c r="F906" s="47">
        <v>16.149999999999999</v>
      </c>
      <c r="G906" s="48">
        <v>377300</v>
      </c>
      <c r="H906" s="47">
        <v>14.71</v>
      </c>
      <c r="I906" s="51">
        <f t="shared" si="99"/>
        <v>0.91083591331269365</v>
      </c>
      <c r="J906" s="51">
        <f t="shared" ca="1" si="100"/>
        <v>1</v>
      </c>
      <c r="K906" s="47">
        <f t="shared" si="101"/>
        <v>14.55</v>
      </c>
      <c r="L906" s="47">
        <f t="shared" si="102"/>
        <v>14.73</v>
      </c>
      <c r="M906" s="47">
        <f t="shared" si="103"/>
        <v>14.47</v>
      </c>
      <c r="N906" s="47">
        <f t="shared" si="104"/>
        <v>14.71</v>
      </c>
      <c r="O906" s="48">
        <f t="shared" ca="1" si="105"/>
        <v>377300</v>
      </c>
    </row>
    <row r="907" spans="1:15" x14ac:dyDescent="0.25">
      <c r="A907">
        <v>892</v>
      </c>
      <c r="B907" s="84">
        <v>40718</v>
      </c>
      <c r="C907" s="47">
        <v>16.190000000000001</v>
      </c>
      <c r="D907" s="47">
        <v>16.25</v>
      </c>
      <c r="E907" s="47">
        <v>15.96</v>
      </c>
      <c r="F907" s="47">
        <v>16.02</v>
      </c>
      <c r="G907" s="48">
        <v>353100</v>
      </c>
      <c r="H907" s="47">
        <v>14.59</v>
      </c>
      <c r="I907" s="51">
        <f t="shared" si="99"/>
        <v>0.91073657927590512</v>
      </c>
      <c r="J907" s="51">
        <f t="shared" ca="1" si="100"/>
        <v>1</v>
      </c>
      <c r="K907" s="47">
        <f t="shared" si="101"/>
        <v>14.74</v>
      </c>
      <c r="L907" s="47">
        <f t="shared" si="102"/>
        <v>14.8</v>
      </c>
      <c r="M907" s="47">
        <f t="shared" si="103"/>
        <v>14.54</v>
      </c>
      <c r="N907" s="47">
        <f t="shared" si="104"/>
        <v>14.59</v>
      </c>
      <c r="O907" s="48">
        <f t="shared" ca="1" si="105"/>
        <v>353100</v>
      </c>
    </row>
    <row r="908" spans="1:15" x14ac:dyDescent="0.25">
      <c r="A908">
        <v>893</v>
      </c>
      <c r="B908" s="84">
        <v>40717</v>
      </c>
      <c r="C908" s="47">
        <v>15.77</v>
      </c>
      <c r="D908" s="47">
        <v>16.239999999999998</v>
      </c>
      <c r="E908" s="47">
        <v>15.71</v>
      </c>
      <c r="F908" s="47">
        <v>16.13</v>
      </c>
      <c r="G908" s="48">
        <v>524700</v>
      </c>
      <c r="H908" s="47">
        <v>14.69</v>
      </c>
      <c r="I908" s="51">
        <f t="shared" si="99"/>
        <v>0.9107253564786113</v>
      </c>
      <c r="J908" s="51">
        <f t="shared" ca="1" si="100"/>
        <v>1</v>
      </c>
      <c r="K908" s="47">
        <f t="shared" si="101"/>
        <v>14.36</v>
      </c>
      <c r="L908" s="47">
        <f t="shared" si="102"/>
        <v>14.79</v>
      </c>
      <c r="M908" s="47">
        <f t="shared" si="103"/>
        <v>14.31</v>
      </c>
      <c r="N908" s="47">
        <f t="shared" si="104"/>
        <v>14.69</v>
      </c>
      <c r="O908" s="48">
        <f t="shared" ca="1" si="105"/>
        <v>524700</v>
      </c>
    </row>
    <row r="909" spans="1:15" x14ac:dyDescent="0.25">
      <c r="A909">
        <v>894</v>
      </c>
      <c r="B909" s="84">
        <v>40716</v>
      </c>
      <c r="C909" s="47">
        <v>16.059999999999999</v>
      </c>
      <c r="D909" s="47">
        <v>16.29</v>
      </c>
      <c r="E909" s="47">
        <v>15.91</v>
      </c>
      <c r="F909" s="47">
        <v>15.92</v>
      </c>
      <c r="G909" s="48">
        <v>459400</v>
      </c>
      <c r="H909" s="47">
        <v>14.5</v>
      </c>
      <c r="I909" s="51">
        <f t="shared" si="99"/>
        <v>0.91080402010050254</v>
      </c>
      <c r="J909" s="51">
        <f t="shared" ca="1" si="100"/>
        <v>1</v>
      </c>
      <c r="K909" s="47">
        <f t="shared" si="101"/>
        <v>14.63</v>
      </c>
      <c r="L909" s="47">
        <f t="shared" si="102"/>
        <v>14.84</v>
      </c>
      <c r="M909" s="47">
        <f t="shared" si="103"/>
        <v>14.49</v>
      </c>
      <c r="N909" s="47">
        <f t="shared" si="104"/>
        <v>14.5</v>
      </c>
      <c r="O909" s="48">
        <f t="shared" ca="1" si="105"/>
        <v>459400</v>
      </c>
    </row>
    <row r="910" spans="1:15" x14ac:dyDescent="0.25">
      <c r="A910">
        <v>895</v>
      </c>
      <c r="B910" s="84">
        <v>40715</v>
      </c>
      <c r="C910" s="47">
        <v>15.98</v>
      </c>
      <c r="D910" s="47">
        <v>16.170000000000002</v>
      </c>
      <c r="E910" s="47">
        <v>15.93</v>
      </c>
      <c r="F910" s="47">
        <v>16.11</v>
      </c>
      <c r="G910" s="48">
        <v>543400</v>
      </c>
      <c r="H910" s="47">
        <v>14.66</v>
      </c>
      <c r="I910" s="51">
        <f t="shared" si="99"/>
        <v>0.90999379267535696</v>
      </c>
      <c r="J910" s="51">
        <f t="shared" ca="1" si="100"/>
        <v>1</v>
      </c>
      <c r="K910" s="47">
        <f t="shared" si="101"/>
        <v>14.54</v>
      </c>
      <c r="L910" s="47">
        <f t="shared" si="102"/>
        <v>14.71</v>
      </c>
      <c r="M910" s="47">
        <f t="shared" si="103"/>
        <v>14.5</v>
      </c>
      <c r="N910" s="47">
        <f t="shared" si="104"/>
        <v>14.66</v>
      </c>
      <c r="O910" s="48">
        <f t="shared" ca="1" si="105"/>
        <v>543400</v>
      </c>
    </row>
    <row r="911" spans="1:15" x14ac:dyDescent="0.25">
      <c r="A911">
        <v>896</v>
      </c>
      <c r="B911" s="84">
        <v>40714</v>
      </c>
      <c r="C911" s="47">
        <v>15.92</v>
      </c>
      <c r="D911" s="47">
        <v>16.25</v>
      </c>
      <c r="E911" s="47">
        <v>15.78</v>
      </c>
      <c r="F911" s="47">
        <v>15.88</v>
      </c>
      <c r="G911" s="48">
        <v>932300</v>
      </c>
      <c r="H911" s="47">
        <v>14.45</v>
      </c>
      <c r="I911" s="51">
        <f t="shared" si="99"/>
        <v>0.90994962216624675</v>
      </c>
      <c r="J911" s="51">
        <f t="shared" ca="1" si="100"/>
        <v>1</v>
      </c>
      <c r="K911" s="47">
        <f t="shared" si="101"/>
        <v>14.49</v>
      </c>
      <c r="L911" s="47">
        <f t="shared" si="102"/>
        <v>14.79</v>
      </c>
      <c r="M911" s="47">
        <f t="shared" si="103"/>
        <v>14.36</v>
      </c>
      <c r="N911" s="47">
        <f t="shared" si="104"/>
        <v>14.45</v>
      </c>
      <c r="O911" s="48">
        <f t="shared" ca="1" si="105"/>
        <v>932300</v>
      </c>
    </row>
    <row r="912" spans="1:15" x14ac:dyDescent="0.25">
      <c r="A912">
        <v>897</v>
      </c>
      <c r="B912" s="84">
        <v>40711</v>
      </c>
      <c r="C912" s="47">
        <v>16.100000000000001</v>
      </c>
      <c r="D912" s="47">
        <v>16.309999999999999</v>
      </c>
      <c r="E912" s="47">
        <v>16</v>
      </c>
      <c r="F912" s="47">
        <v>16.02</v>
      </c>
      <c r="G912" s="48">
        <v>607500</v>
      </c>
      <c r="H912" s="47">
        <v>14.57</v>
      </c>
      <c r="I912" s="51">
        <f t="shared" si="99"/>
        <v>0.90948813982521848</v>
      </c>
      <c r="J912" s="51">
        <f t="shared" ca="1" si="100"/>
        <v>1</v>
      </c>
      <c r="K912" s="47">
        <f t="shared" si="101"/>
        <v>14.64</v>
      </c>
      <c r="L912" s="47">
        <f t="shared" si="102"/>
        <v>14.83</v>
      </c>
      <c r="M912" s="47">
        <f t="shared" si="103"/>
        <v>14.55</v>
      </c>
      <c r="N912" s="47">
        <f t="shared" si="104"/>
        <v>14.57</v>
      </c>
      <c r="O912" s="48">
        <f t="shared" ca="1" si="105"/>
        <v>607500</v>
      </c>
    </row>
    <row r="913" spans="1:15" x14ac:dyDescent="0.25">
      <c r="A913">
        <v>898</v>
      </c>
      <c r="B913" s="84">
        <v>40710</v>
      </c>
      <c r="C913" s="47">
        <v>15.84</v>
      </c>
      <c r="D913" s="47">
        <v>16.12</v>
      </c>
      <c r="E913" s="47">
        <v>15.82</v>
      </c>
      <c r="F913" s="47">
        <v>16.010000000000002</v>
      </c>
      <c r="G913" s="48">
        <v>373500</v>
      </c>
      <c r="H913" s="47">
        <v>14.56</v>
      </c>
      <c r="I913" s="51">
        <f t="shared" ref="I913:I976" si="106">H913/F913</f>
        <v>0.90943160524672073</v>
      </c>
      <c r="J913" s="51">
        <f t="shared" ref="J913:J976" ca="1" si="107">INDEX(OFFSET($T$15,0,0,$S$13+1,1),MATCH(B913,OFFSET($Q$15,0,0,$S$13+1,1),-1))</f>
        <v>1</v>
      </c>
      <c r="K913" s="47">
        <f t="shared" ref="K913:K976" si="108">ROUND($I913*C913,2)</f>
        <v>14.41</v>
      </c>
      <c r="L913" s="47">
        <f t="shared" ref="L913:L976" si="109">ROUND($I913*D913,2)</f>
        <v>14.66</v>
      </c>
      <c r="M913" s="47">
        <f t="shared" ref="M913:M976" si="110">ROUND($I913*E913,2)</f>
        <v>14.39</v>
      </c>
      <c r="N913" s="47">
        <f t="shared" ref="N913:N976" si="111">ROUND($I913*F913,2)</f>
        <v>14.56</v>
      </c>
      <c r="O913" s="48">
        <f t="shared" ref="O913:O976" ca="1" si="112">G913*J913</f>
        <v>373500</v>
      </c>
    </row>
    <row r="914" spans="1:15" x14ac:dyDescent="0.25">
      <c r="A914">
        <v>899</v>
      </c>
      <c r="B914" s="84">
        <v>40709</v>
      </c>
      <c r="C914" s="47">
        <v>15.87</v>
      </c>
      <c r="D914" s="47">
        <v>16.079999999999998</v>
      </c>
      <c r="E914" s="47">
        <v>15.76</v>
      </c>
      <c r="F914" s="47">
        <v>15.8</v>
      </c>
      <c r="G914" s="48">
        <v>508300</v>
      </c>
      <c r="H914" s="47">
        <v>14.37</v>
      </c>
      <c r="I914" s="51">
        <f t="shared" si="106"/>
        <v>0.90949367088607591</v>
      </c>
      <c r="J914" s="51">
        <f t="shared" ca="1" si="107"/>
        <v>1</v>
      </c>
      <c r="K914" s="47">
        <f t="shared" si="108"/>
        <v>14.43</v>
      </c>
      <c r="L914" s="47">
        <f t="shared" si="109"/>
        <v>14.62</v>
      </c>
      <c r="M914" s="47">
        <f t="shared" si="110"/>
        <v>14.33</v>
      </c>
      <c r="N914" s="47">
        <f t="shared" si="111"/>
        <v>14.37</v>
      </c>
      <c r="O914" s="48">
        <f t="shared" ca="1" si="112"/>
        <v>508300</v>
      </c>
    </row>
    <row r="915" spans="1:15" x14ac:dyDescent="0.25">
      <c r="A915">
        <v>900</v>
      </c>
      <c r="B915" s="84">
        <v>40708</v>
      </c>
      <c r="C915" s="47">
        <v>15.78</v>
      </c>
      <c r="D915" s="47">
        <v>16.010000000000002</v>
      </c>
      <c r="E915" s="47">
        <v>15.78</v>
      </c>
      <c r="F915" s="47">
        <v>15.99</v>
      </c>
      <c r="G915" s="48">
        <v>296900</v>
      </c>
      <c r="H915" s="47">
        <v>14.55</v>
      </c>
      <c r="I915" s="51">
        <f t="shared" si="106"/>
        <v>0.90994371482176362</v>
      </c>
      <c r="J915" s="51">
        <f t="shared" ca="1" si="107"/>
        <v>1</v>
      </c>
      <c r="K915" s="47">
        <f t="shared" si="108"/>
        <v>14.36</v>
      </c>
      <c r="L915" s="47">
        <f t="shared" si="109"/>
        <v>14.57</v>
      </c>
      <c r="M915" s="47">
        <f t="shared" si="110"/>
        <v>14.36</v>
      </c>
      <c r="N915" s="47">
        <f t="shared" si="111"/>
        <v>14.55</v>
      </c>
      <c r="O915" s="48">
        <f t="shared" ca="1" si="112"/>
        <v>296900</v>
      </c>
    </row>
    <row r="916" spans="1:15" x14ac:dyDescent="0.25">
      <c r="A916">
        <v>901</v>
      </c>
      <c r="B916" s="84">
        <v>40707</v>
      </c>
      <c r="C916" s="47">
        <v>15.81</v>
      </c>
      <c r="D916" s="47">
        <v>15.86</v>
      </c>
      <c r="E916" s="47">
        <v>15.6</v>
      </c>
      <c r="F916" s="47">
        <v>15.66</v>
      </c>
      <c r="G916" s="48">
        <v>438900</v>
      </c>
      <c r="H916" s="47">
        <v>14.25</v>
      </c>
      <c r="I916" s="51">
        <f t="shared" si="106"/>
        <v>0.90996168582375481</v>
      </c>
      <c r="J916" s="51">
        <f t="shared" ca="1" si="107"/>
        <v>1</v>
      </c>
      <c r="K916" s="47">
        <f t="shared" si="108"/>
        <v>14.39</v>
      </c>
      <c r="L916" s="47">
        <f t="shared" si="109"/>
        <v>14.43</v>
      </c>
      <c r="M916" s="47">
        <f t="shared" si="110"/>
        <v>14.2</v>
      </c>
      <c r="N916" s="47">
        <f t="shared" si="111"/>
        <v>14.25</v>
      </c>
      <c r="O916" s="48">
        <f t="shared" ca="1" si="112"/>
        <v>438900</v>
      </c>
    </row>
    <row r="917" spans="1:15" x14ac:dyDescent="0.25">
      <c r="A917">
        <v>902</v>
      </c>
      <c r="B917" s="84">
        <v>40704</v>
      </c>
      <c r="C917" s="47">
        <v>15.58</v>
      </c>
      <c r="D917" s="47">
        <v>15.92</v>
      </c>
      <c r="E917" s="47">
        <v>15.52</v>
      </c>
      <c r="F917" s="47">
        <v>15.78</v>
      </c>
      <c r="G917" s="48">
        <v>1035300</v>
      </c>
      <c r="H917" s="47">
        <v>14.36</v>
      </c>
      <c r="I917" s="51">
        <f t="shared" si="106"/>
        <v>0.91001267427122945</v>
      </c>
      <c r="J917" s="51">
        <f t="shared" ca="1" si="107"/>
        <v>1</v>
      </c>
      <c r="K917" s="47">
        <f t="shared" si="108"/>
        <v>14.18</v>
      </c>
      <c r="L917" s="47">
        <f t="shared" si="109"/>
        <v>14.49</v>
      </c>
      <c r="M917" s="47">
        <f t="shared" si="110"/>
        <v>14.12</v>
      </c>
      <c r="N917" s="47">
        <f t="shared" si="111"/>
        <v>14.36</v>
      </c>
      <c r="O917" s="48">
        <f t="shared" ca="1" si="112"/>
        <v>1035300</v>
      </c>
    </row>
    <row r="918" spans="1:15" x14ac:dyDescent="0.25">
      <c r="A918">
        <v>903</v>
      </c>
      <c r="B918" s="84">
        <v>40703</v>
      </c>
      <c r="C918" s="47">
        <v>15.45</v>
      </c>
      <c r="D918" s="47">
        <v>15.75</v>
      </c>
      <c r="E918" s="47">
        <v>15.32</v>
      </c>
      <c r="F918" s="47">
        <v>15.71</v>
      </c>
      <c r="G918" s="48">
        <v>916300</v>
      </c>
      <c r="H918" s="47">
        <v>14.29</v>
      </c>
      <c r="I918" s="51">
        <f t="shared" si="106"/>
        <v>0.90961171228516857</v>
      </c>
      <c r="J918" s="51">
        <f t="shared" ca="1" si="107"/>
        <v>1</v>
      </c>
      <c r="K918" s="47">
        <f t="shared" si="108"/>
        <v>14.05</v>
      </c>
      <c r="L918" s="47">
        <f t="shared" si="109"/>
        <v>14.33</v>
      </c>
      <c r="M918" s="47">
        <f t="shared" si="110"/>
        <v>13.94</v>
      </c>
      <c r="N918" s="47">
        <f t="shared" si="111"/>
        <v>14.29</v>
      </c>
      <c r="O918" s="48">
        <f t="shared" ca="1" si="112"/>
        <v>916300</v>
      </c>
    </row>
    <row r="919" spans="1:15" x14ac:dyDescent="0.25">
      <c r="A919">
        <v>904</v>
      </c>
      <c r="B919" s="84">
        <v>40702</v>
      </c>
      <c r="C919" s="47">
        <v>15.42</v>
      </c>
      <c r="D919" s="47">
        <v>15.54</v>
      </c>
      <c r="E919" s="47">
        <v>15.32</v>
      </c>
      <c r="F919" s="47">
        <v>15.4</v>
      </c>
      <c r="G919" s="48">
        <v>821800</v>
      </c>
      <c r="H919" s="47">
        <v>14.01</v>
      </c>
      <c r="I919" s="51">
        <f t="shared" si="106"/>
        <v>0.90974025974025974</v>
      </c>
      <c r="J919" s="51">
        <f t="shared" ca="1" si="107"/>
        <v>1</v>
      </c>
      <c r="K919" s="47">
        <f t="shared" si="108"/>
        <v>14.03</v>
      </c>
      <c r="L919" s="47">
        <f t="shared" si="109"/>
        <v>14.14</v>
      </c>
      <c r="M919" s="47">
        <f t="shared" si="110"/>
        <v>13.94</v>
      </c>
      <c r="N919" s="47">
        <f t="shared" si="111"/>
        <v>14.01</v>
      </c>
      <c r="O919" s="48">
        <f t="shared" ca="1" si="112"/>
        <v>821800</v>
      </c>
    </row>
    <row r="920" spans="1:15" x14ac:dyDescent="0.25">
      <c r="A920">
        <v>905</v>
      </c>
      <c r="B920" s="84">
        <v>40701</v>
      </c>
      <c r="C920" s="47">
        <v>15.53</v>
      </c>
      <c r="D920" s="47">
        <v>15.64</v>
      </c>
      <c r="E920" s="47">
        <v>15.4</v>
      </c>
      <c r="F920" s="47">
        <v>15.41</v>
      </c>
      <c r="G920" s="48">
        <v>519700</v>
      </c>
      <c r="H920" s="47">
        <v>14.02</v>
      </c>
      <c r="I920" s="51">
        <f t="shared" si="106"/>
        <v>0.90979883192731992</v>
      </c>
      <c r="J920" s="51">
        <f t="shared" ca="1" si="107"/>
        <v>1</v>
      </c>
      <c r="K920" s="47">
        <f t="shared" si="108"/>
        <v>14.13</v>
      </c>
      <c r="L920" s="47">
        <f t="shared" si="109"/>
        <v>14.23</v>
      </c>
      <c r="M920" s="47">
        <f t="shared" si="110"/>
        <v>14.01</v>
      </c>
      <c r="N920" s="47">
        <f t="shared" si="111"/>
        <v>14.02</v>
      </c>
      <c r="O920" s="48">
        <f t="shared" ca="1" si="112"/>
        <v>519700</v>
      </c>
    </row>
    <row r="921" spans="1:15" x14ac:dyDescent="0.25">
      <c r="A921">
        <v>906</v>
      </c>
      <c r="B921" s="84">
        <v>40700</v>
      </c>
      <c r="C921" s="47">
        <v>15.71</v>
      </c>
      <c r="D921" s="47">
        <v>15.77</v>
      </c>
      <c r="E921" s="47">
        <v>15.44</v>
      </c>
      <c r="F921" s="47">
        <v>15.44</v>
      </c>
      <c r="G921" s="48">
        <v>577100</v>
      </c>
      <c r="H921" s="47">
        <v>14.05</v>
      </c>
      <c r="I921" s="51">
        <f t="shared" si="106"/>
        <v>0.90997409326424883</v>
      </c>
      <c r="J921" s="51">
        <f t="shared" ca="1" si="107"/>
        <v>1</v>
      </c>
      <c r="K921" s="47">
        <f t="shared" si="108"/>
        <v>14.3</v>
      </c>
      <c r="L921" s="47">
        <f t="shared" si="109"/>
        <v>14.35</v>
      </c>
      <c r="M921" s="47">
        <f t="shared" si="110"/>
        <v>14.05</v>
      </c>
      <c r="N921" s="47">
        <f t="shared" si="111"/>
        <v>14.05</v>
      </c>
      <c r="O921" s="48">
        <f t="shared" ca="1" si="112"/>
        <v>577100</v>
      </c>
    </row>
    <row r="922" spans="1:15" x14ac:dyDescent="0.25">
      <c r="A922">
        <v>907</v>
      </c>
      <c r="B922" s="84">
        <v>40697</v>
      </c>
      <c r="C922" s="47">
        <v>15.76</v>
      </c>
      <c r="D922" s="47">
        <v>15.83</v>
      </c>
      <c r="E922" s="47">
        <v>15.54</v>
      </c>
      <c r="F922" s="47">
        <v>15.75</v>
      </c>
      <c r="G922" s="48">
        <v>1730200</v>
      </c>
      <c r="H922" s="47">
        <v>14.33</v>
      </c>
      <c r="I922" s="51">
        <f t="shared" si="106"/>
        <v>0.9098412698412699</v>
      </c>
      <c r="J922" s="51">
        <f t="shared" ca="1" si="107"/>
        <v>1</v>
      </c>
      <c r="K922" s="47">
        <f t="shared" si="108"/>
        <v>14.34</v>
      </c>
      <c r="L922" s="47">
        <f t="shared" si="109"/>
        <v>14.4</v>
      </c>
      <c r="M922" s="47">
        <f t="shared" si="110"/>
        <v>14.14</v>
      </c>
      <c r="N922" s="47">
        <f t="shared" si="111"/>
        <v>14.33</v>
      </c>
      <c r="O922" s="48">
        <f t="shared" ca="1" si="112"/>
        <v>1730200</v>
      </c>
    </row>
    <row r="923" spans="1:15" x14ac:dyDescent="0.25">
      <c r="A923">
        <v>908</v>
      </c>
      <c r="B923" s="84">
        <v>40696</v>
      </c>
      <c r="C923" s="47">
        <v>15.94</v>
      </c>
      <c r="D923" s="47">
        <v>16.11</v>
      </c>
      <c r="E923" s="47">
        <v>15.84</v>
      </c>
      <c r="F923" s="47">
        <v>15.9</v>
      </c>
      <c r="G923" s="48">
        <v>1038500</v>
      </c>
      <c r="H923" s="47">
        <v>14.46</v>
      </c>
      <c r="I923" s="51">
        <f t="shared" si="106"/>
        <v>0.90943396226415096</v>
      </c>
      <c r="J923" s="51">
        <f t="shared" ca="1" si="107"/>
        <v>1</v>
      </c>
      <c r="K923" s="47">
        <f t="shared" si="108"/>
        <v>14.5</v>
      </c>
      <c r="L923" s="47">
        <f t="shared" si="109"/>
        <v>14.65</v>
      </c>
      <c r="M923" s="47">
        <f t="shared" si="110"/>
        <v>14.41</v>
      </c>
      <c r="N923" s="47">
        <f t="shared" si="111"/>
        <v>14.46</v>
      </c>
      <c r="O923" s="48">
        <f t="shared" ca="1" si="112"/>
        <v>1038500</v>
      </c>
    </row>
    <row r="924" spans="1:15" x14ac:dyDescent="0.25">
      <c r="A924">
        <v>909</v>
      </c>
      <c r="B924" s="84">
        <v>40695</v>
      </c>
      <c r="C924" s="47">
        <v>16.62</v>
      </c>
      <c r="D924" s="47">
        <v>16.79</v>
      </c>
      <c r="E924" s="47">
        <v>15.89</v>
      </c>
      <c r="F924" s="47">
        <v>15.92</v>
      </c>
      <c r="G924" s="48">
        <v>1441200</v>
      </c>
      <c r="H924" s="47">
        <v>14.48</v>
      </c>
      <c r="I924" s="51">
        <f t="shared" si="106"/>
        <v>0.90954773869346739</v>
      </c>
      <c r="J924" s="51">
        <f t="shared" ca="1" si="107"/>
        <v>1</v>
      </c>
      <c r="K924" s="47">
        <f t="shared" si="108"/>
        <v>15.12</v>
      </c>
      <c r="L924" s="47">
        <f t="shared" si="109"/>
        <v>15.27</v>
      </c>
      <c r="M924" s="47">
        <f t="shared" si="110"/>
        <v>14.45</v>
      </c>
      <c r="N924" s="47">
        <f t="shared" si="111"/>
        <v>14.48</v>
      </c>
      <c r="O924" s="48">
        <f t="shared" ca="1" si="112"/>
        <v>1441200</v>
      </c>
    </row>
    <row r="925" spans="1:15" x14ac:dyDescent="0.25">
      <c r="A925">
        <v>910</v>
      </c>
      <c r="B925" s="84">
        <v>40694</v>
      </c>
      <c r="C925" s="47">
        <v>16.559999999999999</v>
      </c>
      <c r="D925" s="47">
        <v>16.71</v>
      </c>
      <c r="E925" s="47">
        <v>16.399999999999999</v>
      </c>
      <c r="F925" s="47">
        <v>16.62</v>
      </c>
      <c r="G925" s="48">
        <v>751200</v>
      </c>
      <c r="H925" s="47">
        <v>15.12</v>
      </c>
      <c r="I925" s="51">
        <f t="shared" si="106"/>
        <v>0.9097472924187725</v>
      </c>
      <c r="J925" s="51">
        <f t="shared" ca="1" si="107"/>
        <v>1</v>
      </c>
      <c r="K925" s="47">
        <f t="shared" si="108"/>
        <v>15.07</v>
      </c>
      <c r="L925" s="47">
        <f t="shared" si="109"/>
        <v>15.2</v>
      </c>
      <c r="M925" s="47">
        <f t="shared" si="110"/>
        <v>14.92</v>
      </c>
      <c r="N925" s="47">
        <f t="shared" si="111"/>
        <v>15.12</v>
      </c>
      <c r="O925" s="48">
        <f t="shared" ca="1" si="112"/>
        <v>751200</v>
      </c>
    </row>
    <row r="926" spans="1:15" x14ac:dyDescent="0.25">
      <c r="A926">
        <v>911</v>
      </c>
      <c r="B926" s="84">
        <v>40690</v>
      </c>
      <c r="C926" s="47">
        <v>16.399999999999999</v>
      </c>
      <c r="D926" s="47">
        <v>16.72</v>
      </c>
      <c r="E926" s="47">
        <v>16.37</v>
      </c>
      <c r="F926" s="47">
        <v>16.510000000000002</v>
      </c>
      <c r="G926" s="48">
        <v>755600</v>
      </c>
      <c r="H926" s="47">
        <v>15.02</v>
      </c>
      <c r="I926" s="51">
        <f t="shared" si="106"/>
        <v>0.90975166565717736</v>
      </c>
      <c r="J926" s="51">
        <f t="shared" ca="1" si="107"/>
        <v>1</v>
      </c>
      <c r="K926" s="47">
        <f t="shared" si="108"/>
        <v>14.92</v>
      </c>
      <c r="L926" s="47">
        <f t="shared" si="109"/>
        <v>15.21</v>
      </c>
      <c r="M926" s="47">
        <f t="shared" si="110"/>
        <v>14.89</v>
      </c>
      <c r="N926" s="47">
        <f t="shared" si="111"/>
        <v>15.02</v>
      </c>
      <c r="O926" s="48">
        <f t="shared" ca="1" si="112"/>
        <v>755600</v>
      </c>
    </row>
    <row r="927" spans="1:15" x14ac:dyDescent="0.25">
      <c r="A927">
        <v>912</v>
      </c>
      <c r="B927" s="84">
        <v>40689</v>
      </c>
      <c r="C927" s="47">
        <v>16.14</v>
      </c>
      <c r="D927" s="47">
        <v>16.309999999999999</v>
      </c>
      <c r="E927" s="47">
        <v>16.100000000000001</v>
      </c>
      <c r="F927" s="47">
        <v>16.29</v>
      </c>
      <c r="G927" s="48">
        <v>315000</v>
      </c>
      <c r="H927" s="47">
        <v>14.82</v>
      </c>
      <c r="I927" s="51">
        <f t="shared" si="106"/>
        <v>0.90976058931860049</v>
      </c>
      <c r="J927" s="51">
        <f t="shared" ca="1" si="107"/>
        <v>1</v>
      </c>
      <c r="K927" s="47">
        <f t="shared" si="108"/>
        <v>14.68</v>
      </c>
      <c r="L927" s="47">
        <f t="shared" si="109"/>
        <v>14.84</v>
      </c>
      <c r="M927" s="47">
        <f t="shared" si="110"/>
        <v>14.65</v>
      </c>
      <c r="N927" s="47">
        <f t="shared" si="111"/>
        <v>14.82</v>
      </c>
      <c r="O927" s="48">
        <f t="shared" ca="1" si="112"/>
        <v>315000</v>
      </c>
    </row>
    <row r="928" spans="1:15" x14ac:dyDescent="0.25">
      <c r="A928">
        <v>913</v>
      </c>
      <c r="B928" s="84">
        <v>40688</v>
      </c>
      <c r="C928" s="47">
        <v>16.14</v>
      </c>
      <c r="D928" s="47">
        <v>16.309999999999999</v>
      </c>
      <c r="E928" s="47">
        <v>16.059999999999999</v>
      </c>
      <c r="F928" s="47">
        <v>16.18</v>
      </c>
      <c r="G928" s="48">
        <v>434900</v>
      </c>
      <c r="H928" s="47">
        <v>14.72</v>
      </c>
      <c r="I928" s="51">
        <f t="shared" si="106"/>
        <v>0.90976514215080351</v>
      </c>
      <c r="J928" s="51">
        <f t="shared" ca="1" si="107"/>
        <v>1</v>
      </c>
      <c r="K928" s="47">
        <f t="shared" si="108"/>
        <v>14.68</v>
      </c>
      <c r="L928" s="47">
        <f t="shared" si="109"/>
        <v>14.84</v>
      </c>
      <c r="M928" s="47">
        <f t="shared" si="110"/>
        <v>14.61</v>
      </c>
      <c r="N928" s="47">
        <f t="shared" si="111"/>
        <v>14.72</v>
      </c>
      <c r="O928" s="48">
        <f t="shared" ca="1" si="112"/>
        <v>434900</v>
      </c>
    </row>
    <row r="929" spans="1:15" x14ac:dyDescent="0.25">
      <c r="A929">
        <v>914</v>
      </c>
      <c r="B929" s="84">
        <v>40687</v>
      </c>
      <c r="C929" s="47">
        <v>16.149999999999999</v>
      </c>
      <c r="D929" s="47">
        <v>16.21</v>
      </c>
      <c r="E929" s="47">
        <v>16.07</v>
      </c>
      <c r="F929" s="47">
        <v>16.079999999999998</v>
      </c>
      <c r="G929" s="48">
        <v>479200</v>
      </c>
      <c r="H929" s="47">
        <v>14.63</v>
      </c>
      <c r="I929" s="51">
        <f t="shared" si="106"/>
        <v>0.90982587064676634</v>
      </c>
      <c r="J929" s="51">
        <f t="shared" ca="1" si="107"/>
        <v>1</v>
      </c>
      <c r="K929" s="47">
        <f t="shared" si="108"/>
        <v>14.69</v>
      </c>
      <c r="L929" s="47">
        <f t="shared" si="109"/>
        <v>14.75</v>
      </c>
      <c r="M929" s="47">
        <f t="shared" si="110"/>
        <v>14.62</v>
      </c>
      <c r="N929" s="47">
        <f t="shared" si="111"/>
        <v>14.63</v>
      </c>
      <c r="O929" s="48">
        <f t="shared" ca="1" si="112"/>
        <v>479200</v>
      </c>
    </row>
    <row r="930" spans="1:15" x14ac:dyDescent="0.25">
      <c r="A930">
        <v>915</v>
      </c>
      <c r="B930" s="84">
        <v>40686</v>
      </c>
      <c r="C930" s="47">
        <v>16.170000000000002</v>
      </c>
      <c r="D930" s="47">
        <v>16.309999999999999</v>
      </c>
      <c r="E930" s="47">
        <v>16.04</v>
      </c>
      <c r="F930" s="47">
        <v>16.149999999999999</v>
      </c>
      <c r="G930" s="48">
        <v>320800</v>
      </c>
      <c r="H930" s="47">
        <v>14.69</v>
      </c>
      <c r="I930" s="51">
        <f t="shared" si="106"/>
        <v>0.90959752321981424</v>
      </c>
      <c r="J930" s="51">
        <f t="shared" ca="1" si="107"/>
        <v>1</v>
      </c>
      <c r="K930" s="47">
        <f t="shared" si="108"/>
        <v>14.71</v>
      </c>
      <c r="L930" s="47">
        <f t="shared" si="109"/>
        <v>14.84</v>
      </c>
      <c r="M930" s="47">
        <f t="shared" si="110"/>
        <v>14.59</v>
      </c>
      <c r="N930" s="47">
        <f t="shared" si="111"/>
        <v>14.69</v>
      </c>
      <c r="O930" s="48">
        <f t="shared" ca="1" si="112"/>
        <v>320800</v>
      </c>
    </row>
    <row r="931" spans="1:15" x14ac:dyDescent="0.25">
      <c r="A931">
        <v>916</v>
      </c>
      <c r="B931" s="84">
        <v>40683</v>
      </c>
      <c r="C931" s="47">
        <v>16.32</v>
      </c>
      <c r="D931" s="47">
        <v>16.5</v>
      </c>
      <c r="E931" s="47">
        <v>16.260000000000002</v>
      </c>
      <c r="F931" s="47">
        <v>16.350000000000001</v>
      </c>
      <c r="G931" s="48">
        <v>494500</v>
      </c>
      <c r="H931" s="47">
        <v>14.87</v>
      </c>
      <c r="I931" s="51">
        <f t="shared" si="106"/>
        <v>0.90948012232415887</v>
      </c>
      <c r="J931" s="51">
        <f t="shared" ca="1" si="107"/>
        <v>1</v>
      </c>
      <c r="K931" s="47">
        <f t="shared" si="108"/>
        <v>14.84</v>
      </c>
      <c r="L931" s="47">
        <f t="shared" si="109"/>
        <v>15.01</v>
      </c>
      <c r="M931" s="47">
        <f t="shared" si="110"/>
        <v>14.79</v>
      </c>
      <c r="N931" s="47">
        <f t="shared" si="111"/>
        <v>14.87</v>
      </c>
      <c r="O931" s="48">
        <f t="shared" ca="1" si="112"/>
        <v>494500</v>
      </c>
    </row>
    <row r="932" spans="1:15" x14ac:dyDescent="0.25">
      <c r="A932">
        <v>917</v>
      </c>
      <c r="B932" s="84">
        <v>40682</v>
      </c>
      <c r="C932" s="47">
        <v>16.41</v>
      </c>
      <c r="D932" s="47">
        <v>16.57</v>
      </c>
      <c r="E932" s="47">
        <v>16.27</v>
      </c>
      <c r="F932" s="47">
        <v>16.420000000000002</v>
      </c>
      <c r="G932" s="48">
        <v>472500</v>
      </c>
      <c r="H932" s="47">
        <v>14.94</v>
      </c>
      <c r="I932" s="51">
        <f t="shared" si="106"/>
        <v>0.90986601705237502</v>
      </c>
      <c r="J932" s="51">
        <f t="shared" ca="1" si="107"/>
        <v>1</v>
      </c>
      <c r="K932" s="47">
        <f t="shared" si="108"/>
        <v>14.93</v>
      </c>
      <c r="L932" s="47">
        <f t="shared" si="109"/>
        <v>15.08</v>
      </c>
      <c r="M932" s="47">
        <f t="shared" si="110"/>
        <v>14.8</v>
      </c>
      <c r="N932" s="47">
        <f t="shared" si="111"/>
        <v>14.94</v>
      </c>
      <c r="O932" s="48">
        <f t="shared" ca="1" si="112"/>
        <v>472500</v>
      </c>
    </row>
    <row r="933" spans="1:15" x14ac:dyDescent="0.25">
      <c r="A933">
        <v>918</v>
      </c>
      <c r="B933" s="84">
        <v>40681</v>
      </c>
      <c r="C933" s="47">
        <v>16.02</v>
      </c>
      <c r="D933" s="47">
        <v>16.350000000000001</v>
      </c>
      <c r="E933" s="47">
        <v>15.93</v>
      </c>
      <c r="F933" s="47">
        <v>16.309999999999999</v>
      </c>
      <c r="G933" s="48">
        <v>687100</v>
      </c>
      <c r="H933" s="47">
        <v>14.84</v>
      </c>
      <c r="I933" s="51">
        <f t="shared" si="106"/>
        <v>0.9098712446351932</v>
      </c>
      <c r="J933" s="51">
        <f t="shared" ca="1" si="107"/>
        <v>1</v>
      </c>
      <c r="K933" s="47">
        <f t="shared" si="108"/>
        <v>14.58</v>
      </c>
      <c r="L933" s="47">
        <f t="shared" si="109"/>
        <v>14.88</v>
      </c>
      <c r="M933" s="47">
        <f t="shared" si="110"/>
        <v>14.49</v>
      </c>
      <c r="N933" s="47">
        <f t="shared" si="111"/>
        <v>14.84</v>
      </c>
      <c r="O933" s="48">
        <f t="shared" ca="1" si="112"/>
        <v>687100</v>
      </c>
    </row>
    <row r="934" spans="1:15" x14ac:dyDescent="0.25">
      <c r="A934">
        <v>919</v>
      </c>
      <c r="B934" s="84">
        <v>40680</v>
      </c>
      <c r="C934" s="47">
        <v>16</v>
      </c>
      <c r="D934" s="47">
        <v>16.170000000000002</v>
      </c>
      <c r="E934" s="47">
        <v>15.95</v>
      </c>
      <c r="F934" s="47">
        <v>16.04</v>
      </c>
      <c r="G934" s="48">
        <v>680700</v>
      </c>
      <c r="H934" s="47">
        <v>14.59</v>
      </c>
      <c r="I934" s="51">
        <f t="shared" si="106"/>
        <v>0.90960099750623447</v>
      </c>
      <c r="J934" s="51">
        <f t="shared" ca="1" si="107"/>
        <v>1</v>
      </c>
      <c r="K934" s="47">
        <f t="shared" si="108"/>
        <v>14.55</v>
      </c>
      <c r="L934" s="47">
        <f t="shared" si="109"/>
        <v>14.71</v>
      </c>
      <c r="M934" s="47">
        <f t="shared" si="110"/>
        <v>14.51</v>
      </c>
      <c r="N934" s="47">
        <f t="shared" si="111"/>
        <v>14.59</v>
      </c>
      <c r="O934" s="48">
        <f t="shared" ca="1" si="112"/>
        <v>680700</v>
      </c>
    </row>
    <row r="935" spans="1:15" x14ac:dyDescent="0.25">
      <c r="A935">
        <v>920</v>
      </c>
      <c r="B935" s="84">
        <v>40679</v>
      </c>
      <c r="C935" s="47">
        <v>15.82</v>
      </c>
      <c r="D935" s="47">
        <v>16.309999999999999</v>
      </c>
      <c r="E935" s="47">
        <v>15.75</v>
      </c>
      <c r="F935" s="47">
        <v>16.02</v>
      </c>
      <c r="G935" s="48">
        <v>1405700</v>
      </c>
      <c r="H935" s="47">
        <v>14.57</v>
      </c>
      <c r="I935" s="51">
        <f t="shared" si="106"/>
        <v>0.90948813982521848</v>
      </c>
      <c r="J935" s="51">
        <f t="shared" ca="1" si="107"/>
        <v>1</v>
      </c>
      <c r="K935" s="47">
        <f t="shared" si="108"/>
        <v>14.39</v>
      </c>
      <c r="L935" s="47">
        <f t="shared" si="109"/>
        <v>14.83</v>
      </c>
      <c r="M935" s="47">
        <f t="shared" si="110"/>
        <v>14.32</v>
      </c>
      <c r="N935" s="47">
        <f t="shared" si="111"/>
        <v>14.57</v>
      </c>
      <c r="O935" s="48">
        <f t="shared" ca="1" si="112"/>
        <v>1405700</v>
      </c>
    </row>
    <row r="936" spans="1:15" x14ac:dyDescent="0.25">
      <c r="A936">
        <v>921</v>
      </c>
      <c r="B936" s="84">
        <v>40676</v>
      </c>
      <c r="C936" s="47">
        <v>16.62</v>
      </c>
      <c r="D936" s="47">
        <v>16.75</v>
      </c>
      <c r="E936" s="47">
        <v>16.489999999999998</v>
      </c>
      <c r="F936" s="47">
        <v>16.55</v>
      </c>
      <c r="G936" s="48">
        <v>503700</v>
      </c>
      <c r="H936" s="47">
        <v>15.06</v>
      </c>
      <c r="I936" s="51">
        <f t="shared" si="106"/>
        <v>0.9099697885196375</v>
      </c>
      <c r="J936" s="51">
        <f t="shared" ca="1" si="107"/>
        <v>1</v>
      </c>
      <c r="K936" s="47">
        <f t="shared" si="108"/>
        <v>15.12</v>
      </c>
      <c r="L936" s="47">
        <f t="shared" si="109"/>
        <v>15.24</v>
      </c>
      <c r="M936" s="47">
        <f t="shared" si="110"/>
        <v>15.01</v>
      </c>
      <c r="N936" s="47">
        <f t="shared" si="111"/>
        <v>15.06</v>
      </c>
      <c r="O936" s="48">
        <f t="shared" ca="1" si="112"/>
        <v>503700</v>
      </c>
    </row>
    <row r="937" spans="1:15" x14ac:dyDescent="0.25">
      <c r="A937">
        <v>922</v>
      </c>
      <c r="B937" s="84">
        <v>40675</v>
      </c>
      <c r="C937" s="47">
        <v>16.489999999999998</v>
      </c>
      <c r="D937" s="47">
        <v>16.79</v>
      </c>
      <c r="E937" s="47">
        <v>16.329999999999998</v>
      </c>
      <c r="F937" s="47">
        <v>16.61</v>
      </c>
      <c r="G937" s="48">
        <v>571000</v>
      </c>
      <c r="H937" s="47">
        <v>15.11</v>
      </c>
      <c r="I937" s="51">
        <f t="shared" si="106"/>
        <v>0.90969295605057199</v>
      </c>
      <c r="J937" s="51">
        <f t="shared" ca="1" si="107"/>
        <v>1</v>
      </c>
      <c r="K937" s="47">
        <f t="shared" si="108"/>
        <v>15</v>
      </c>
      <c r="L937" s="47">
        <f t="shared" si="109"/>
        <v>15.27</v>
      </c>
      <c r="M937" s="47">
        <f t="shared" si="110"/>
        <v>14.86</v>
      </c>
      <c r="N937" s="47">
        <f t="shared" si="111"/>
        <v>15.11</v>
      </c>
      <c r="O937" s="48">
        <f t="shared" ca="1" si="112"/>
        <v>571000</v>
      </c>
    </row>
    <row r="938" spans="1:15" x14ac:dyDescent="0.25">
      <c r="A938">
        <v>923</v>
      </c>
      <c r="B938" s="84">
        <v>40674</v>
      </c>
      <c r="C938" s="47">
        <v>16.62</v>
      </c>
      <c r="D938" s="47">
        <v>16.760000000000002</v>
      </c>
      <c r="E938" s="47">
        <v>16.47</v>
      </c>
      <c r="F938" s="47">
        <v>16.5</v>
      </c>
      <c r="G938" s="48">
        <v>531800</v>
      </c>
      <c r="H938" s="47">
        <v>15.01</v>
      </c>
      <c r="I938" s="51">
        <f t="shared" si="106"/>
        <v>0.90969696969696967</v>
      </c>
      <c r="J938" s="51">
        <f t="shared" ca="1" si="107"/>
        <v>1</v>
      </c>
      <c r="K938" s="47">
        <f t="shared" si="108"/>
        <v>15.12</v>
      </c>
      <c r="L938" s="47">
        <f t="shared" si="109"/>
        <v>15.25</v>
      </c>
      <c r="M938" s="47">
        <f t="shared" si="110"/>
        <v>14.98</v>
      </c>
      <c r="N938" s="47">
        <f t="shared" si="111"/>
        <v>15.01</v>
      </c>
      <c r="O938" s="48">
        <f t="shared" ca="1" si="112"/>
        <v>531800</v>
      </c>
    </row>
    <row r="939" spans="1:15" x14ac:dyDescent="0.25">
      <c r="A939">
        <v>924</v>
      </c>
      <c r="B939" s="84">
        <v>40673</v>
      </c>
      <c r="C939" s="47">
        <v>16.63</v>
      </c>
      <c r="D939" s="47">
        <v>16.82</v>
      </c>
      <c r="E939" s="47">
        <v>16.63</v>
      </c>
      <c r="F939" s="47">
        <v>16.72</v>
      </c>
      <c r="G939" s="48">
        <v>407600</v>
      </c>
      <c r="H939" s="47">
        <v>15.21</v>
      </c>
      <c r="I939" s="51">
        <f t="shared" si="106"/>
        <v>0.9096889952153111</v>
      </c>
      <c r="J939" s="51">
        <f t="shared" ca="1" si="107"/>
        <v>1</v>
      </c>
      <c r="K939" s="47">
        <f t="shared" si="108"/>
        <v>15.13</v>
      </c>
      <c r="L939" s="47">
        <f t="shared" si="109"/>
        <v>15.3</v>
      </c>
      <c r="M939" s="47">
        <f t="shared" si="110"/>
        <v>15.13</v>
      </c>
      <c r="N939" s="47">
        <f t="shared" si="111"/>
        <v>15.21</v>
      </c>
      <c r="O939" s="48">
        <f t="shared" ca="1" si="112"/>
        <v>407600</v>
      </c>
    </row>
    <row r="940" spans="1:15" x14ac:dyDescent="0.25">
      <c r="A940">
        <v>925</v>
      </c>
      <c r="B940" s="84">
        <v>40672</v>
      </c>
      <c r="C940" s="47">
        <v>16.79</v>
      </c>
      <c r="D940" s="47">
        <v>16.89</v>
      </c>
      <c r="E940" s="47">
        <v>16.559999999999999</v>
      </c>
      <c r="F940" s="47">
        <v>16.63</v>
      </c>
      <c r="G940" s="48">
        <v>477700</v>
      </c>
      <c r="H940" s="47">
        <v>15.13</v>
      </c>
      <c r="I940" s="51">
        <f t="shared" si="106"/>
        <v>0.9098015634395672</v>
      </c>
      <c r="J940" s="51">
        <f t="shared" ca="1" si="107"/>
        <v>1</v>
      </c>
      <c r="K940" s="47">
        <f t="shared" si="108"/>
        <v>15.28</v>
      </c>
      <c r="L940" s="47">
        <f t="shared" si="109"/>
        <v>15.37</v>
      </c>
      <c r="M940" s="47">
        <f t="shared" si="110"/>
        <v>15.07</v>
      </c>
      <c r="N940" s="47">
        <f t="shared" si="111"/>
        <v>15.13</v>
      </c>
      <c r="O940" s="48">
        <f t="shared" ca="1" si="112"/>
        <v>477700</v>
      </c>
    </row>
    <row r="941" spans="1:15" x14ac:dyDescent="0.25">
      <c r="A941">
        <v>926</v>
      </c>
      <c r="B941" s="84">
        <v>40669</v>
      </c>
      <c r="C941" s="47">
        <v>17.059999999999999</v>
      </c>
      <c r="D941" s="47">
        <v>17.16</v>
      </c>
      <c r="E941" s="47">
        <v>16.760000000000002</v>
      </c>
      <c r="F941" s="47">
        <v>16.850000000000001</v>
      </c>
      <c r="G941" s="48">
        <v>610000</v>
      </c>
      <c r="H941" s="47">
        <v>15.33</v>
      </c>
      <c r="I941" s="51">
        <f t="shared" si="106"/>
        <v>0.90979228486646879</v>
      </c>
      <c r="J941" s="51">
        <f t="shared" ca="1" si="107"/>
        <v>1</v>
      </c>
      <c r="K941" s="47">
        <f t="shared" si="108"/>
        <v>15.52</v>
      </c>
      <c r="L941" s="47">
        <f t="shared" si="109"/>
        <v>15.61</v>
      </c>
      <c r="M941" s="47">
        <f t="shared" si="110"/>
        <v>15.25</v>
      </c>
      <c r="N941" s="47">
        <f t="shared" si="111"/>
        <v>15.33</v>
      </c>
      <c r="O941" s="48">
        <f t="shared" ca="1" si="112"/>
        <v>610000</v>
      </c>
    </row>
    <row r="942" spans="1:15" x14ac:dyDescent="0.25">
      <c r="A942">
        <v>927</v>
      </c>
      <c r="B942" s="84">
        <v>40668</v>
      </c>
      <c r="C942" s="47">
        <v>16.91</v>
      </c>
      <c r="D942" s="47">
        <v>17.43</v>
      </c>
      <c r="E942" s="47">
        <v>16.86</v>
      </c>
      <c r="F942" s="47">
        <v>17.11</v>
      </c>
      <c r="G942" s="48">
        <v>565200</v>
      </c>
      <c r="H942" s="47">
        <v>15.57</v>
      </c>
      <c r="I942" s="51">
        <f t="shared" si="106"/>
        <v>0.90999415546464058</v>
      </c>
      <c r="J942" s="51">
        <f t="shared" ca="1" si="107"/>
        <v>1</v>
      </c>
      <c r="K942" s="47">
        <f t="shared" si="108"/>
        <v>15.39</v>
      </c>
      <c r="L942" s="47">
        <f t="shared" si="109"/>
        <v>15.86</v>
      </c>
      <c r="M942" s="47">
        <f t="shared" si="110"/>
        <v>15.34</v>
      </c>
      <c r="N942" s="47">
        <f t="shared" si="111"/>
        <v>15.57</v>
      </c>
      <c r="O942" s="48">
        <f t="shared" ca="1" si="112"/>
        <v>565200</v>
      </c>
    </row>
    <row r="943" spans="1:15" x14ac:dyDescent="0.25">
      <c r="A943">
        <v>928</v>
      </c>
      <c r="B943" s="84">
        <v>40667</v>
      </c>
      <c r="C943" s="47">
        <v>17.059999999999999</v>
      </c>
      <c r="D943" s="47">
        <v>17.190000000000001</v>
      </c>
      <c r="E943" s="47">
        <v>16.87</v>
      </c>
      <c r="F943" s="47">
        <v>16.940000000000001</v>
      </c>
      <c r="G943" s="48">
        <v>444500</v>
      </c>
      <c r="H943" s="47">
        <v>15.41</v>
      </c>
      <c r="I943" s="51">
        <f t="shared" si="106"/>
        <v>0.90968122786304595</v>
      </c>
      <c r="J943" s="51">
        <f t="shared" ca="1" si="107"/>
        <v>1</v>
      </c>
      <c r="K943" s="47">
        <f t="shared" si="108"/>
        <v>15.52</v>
      </c>
      <c r="L943" s="47">
        <f t="shared" si="109"/>
        <v>15.64</v>
      </c>
      <c r="M943" s="47">
        <f t="shared" si="110"/>
        <v>15.35</v>
      </c>
      <c r="N943" s="47">
        <f t="shared" si="111"/>
        <v>15.41</v>
      </c>
      <c r="O943" s="48">
        <f t="shared" ca="1" si="112"/>
        <v>444500</v>
      </c>
    </row>
    <row r="944" spans="1:15" x14ac:dyDescent="0.25">
      <c r="A944">
        <v>929</v>
      </c>
      <c r="B944" s="84">
        <v>40666</v>
      </c>
      <c r="C944" s="47">
        <v>17.05</v>
      </c>
      <c r="D944" s="47">
        <v>17.149999999999999</v>
      </c>
      <c r="E944" s="47">
        <v>16.89</v>
      </c>
      <c r="F944" s="47">
        <v>16.989999999999998</v>
      </c>
      <c r="G944" s="48">
        <v>451900</v>
      </c>
      <c r="H944" s="47">
        <v>15.46</v>
      </c>
      <c r="I944" s="51">
        <f t="shared" si="106"/>
        <v>0.90994702766333146</v>
      </c>
      <c r="J944" s="51">
        <f t="shared" ca="1" si="107"/>
        <v>1</v>
      </c>
      <c r="K944" s="47">
        <f t="shared" si="108"/>
        <v>15.51</v>
      </c>
      <c r="L944" s="47">
        <f t="shared" si="109"/>
        <v>15.61</v>
      </c>
      <c r="M944" s="47">
        <f t="shared" si="110"/>
        <v>15.37</v>
      </c>
      <c r="N944" s="47">
        <f t="shared" si="111"/>
        <v>15.46</v>
      </c>
      <c r="O944" s="48">
        <f t="shared" ca="1" si="112"/>
        <v>451900</v>
      </c>
    </row>
    <row r="945" spans="1:15" x14ac:dyDescent="0.25">
      <c r="A945">
        <v>930</v>
      </c>
      <c r="B945" s="84">
        <v>40665</v>
      </c>
      <c r="C945" s="47">
        <v>17.28</v>
      </c>
      <c r="D945" s="47">
        <v>17.41</v>
      </c>
      <c r="E945" s="47">
        <v>16.989999999999998</v>
      </c>
      <c r="F945" s="47">
        <v>17.07</v>
      </c>
      <c r="G945" s="48">
        <v>459300</v>
      </c>
      <c r="H945" s="47">
        <v>15.53</v>
      </c>
      <c r="I945" s="51">
        <f t="shared" si="106"/>
        <v>0.9097832454598711</v>
      </c>
      <c r="J945" s="51">
        <f t="shared" ca="1" si="107"/>
        <v>1</v>
      </c>
      <c r="K945" s="47">
        <f t="shared" si="108"/>
        <v>15.72</v>
      </c>
      <c r="L945" s="47">
        <f t="shared" si="109"/>
        <v>15.84</v>
      </c>
      <c r="M945" s="47">
        <f t="shared" si="110"/>
        <v>15.46</v>
      </c>
      <c r="N945" s="47">
        <f t="shared" si="111"/>
        <v>15.53</v>
      </c>
      <c r="O945" s="48">
        <f t="shared" ca="1" si="112"/>
        <v>459300</v>
      </c>
    </row>
    <row r="946" spans="1:15" x14ac:dyDescent="0.25">
      <c r="A946">
        <v>931</v>
      </c>
      <c r="B946" s="84">
        <v>40662</v>
      </c>
      <c r="C946" s="47">
        <v>17.37</v>
      </c>
      <c r="D946" s="47">
        <v>17.399999999999999</v>
      </c>
      <c r="E946" s="47">
        <v>17.2</v>
      </c>
      <c r="F946" s="47">
        <v>17.25</v>
      </c>
      <c r="G946" s="48">
        <v>258000</v>
      </c>
      <c r="H946" s="47">
        <v>15.69</v>
      </c>
      <c r="I946" s="51">
        <f t="shared" si="106"/>
        <v>0.90956521739130436</v>
      </c>
      <c r="J946" s="51">
        <f t="shared" ca="1" si="107"/>
        <v>1</v>
      </c>
      <c r="K946" s="47">
        <f t="shared" si="108"/>
        <v>15.8</v>
      </c>
      <c r="L946" s="47">
        <f t="shared" si="109"/>
        <v>15.83</v>
      </c>
      <c r="M946" s="47">
        <f t="shared" si="110"/>
        <v>15.64</v>
      </c>
      <c r="N946" s="47">
        <f t="shared" si="111"/>
        <v>15.69</v>
      </c>
      <c r="O946" s="48">
        <f t="shared" ca="1" si="112"/>
        <v>258000</v>
      </c>
    </row>
    <row r="947" spans="1:15" x14ac:dyDescent="0.25">
      <c r="A947">
        <v>932</v>
      </c>
      <c r="B947" s="84">
        <v>40661</v>
      </c>
      <c r="C947" s="47">
        <v>17.28</v>
      </c>
      <c r="D947" s="47">
        <v>17.52</v>
      </c>
      <c r="E947" s="47">
        <v>17.170000000000002</v>
      </c>
      <c r="F947" s="47">
        <v>17.3</v>
      </c>
      <c r="G947" s="48">
        <v>383000</v>
      </c>
      <c r="H947" s="47">
        <v>15.74</v>
      </c>
      <c r="I947" s="51">
        <f t="shared" si="106"/>
        <v>0.90982658959537566</v>
      </c>
      <c r="J947" s="51">
        <f t="shared" ca="1" si="107"/>
        <v>1</v>
      </c>
      <c r="K947" s="47">
        <f t="shared" si="108"/>
        <v>15.72</v>
      </c>
      <c r="L947" s="47">
        <f t="shared" si="109"/>
        <v>15.94</v>
      </c>
      <c r="M947" s="47">
        <f t="shared" si="110"/>
        <v>15.62</v>
      </c>
      <c r="N947" s="47">
        <f t="shared" si="111"/>
        <v>15.74</v>
      </c>
      <c r="O947" s="48">
        <f t="shared" ca="1" si="112"/>
        <v>383000</v>
      </c>
    </row>
    <row r="948" spans="1:15" x14ac:dyDescent="0.25">
      <c r="A948">
        <v>933</v>
      </c>
      <c r="B948" s="84">
        <v>40660</v>
      </c>
      <c r="C948" s="47">
        <v>17.399999999999999</v>
      </c>
      <c r="D948" s="47">
        <v>17.47</v>
      </c>
      <c r="E948" s="47">
        <v>17.12</v>
      </c>
      <c r="F948" s="47">
        <v>17.36</v>
      </c>
      <c r="G948" s="48">
        <v>476300</v>
      </c>
      <c r="H948" s="47">
        <v>15.79</v>
      </c>
      <c r="I948" s="51">
        <f t="shared" si="106"/>
        <v>0.90956221198156684</v>
      </c>
      <c r="J948" s="51">
        <f t="shared" ca="1" si="107"/>
        <v>1</v>
      </c>
      <c r="K948" s="47">
        <f t="shared" si="108"/>
        <v>15.83</v>
      </c>
      <c r="L948" s="47">
        <f t="shared" si="109"/>
        <v>15.89</v>
      </c>
      <c r="M948" s="47">
        <f t="shared" si="110"/>
        <v>15.57</v>
      </c>
      <c r="N948" s="47">
        <f t="shared" si="111"/>
        <v>15.79</v>
      </c>
      <c r="O948" s="48">
        <f t="shared" ca="1" si="112"/>
        <v>476300</v>
      </c>
    </row>
    <row r="949" spans="1:15" x14ac:dyDescent="0.25">
      <c r="A949">
        <v>934</v>
      </c>
      <c r="B949" s="84">
        <v>40659</v>
      </c>
      <c r="C949" s="47">
        <v>17.27</v>
      </c>
      <c r="D949" s="47">
        <v>17.440000000000001</v>
      </c>
      <c r="E949" s="47">
        <v>17.18</v>
      </c>
      <c r="F949" s="47">
        <v>17.350000000000001</v>
      </c>
      <c r="G949" s="48">
        <v>295900</v>
      </c>
      <c r="H949" s="47">
        <v>15.78</v>
      </c>
      <c r="I949" s="51">
        <f t="shared" si="106"/>
        <v>0.90951008645533127</v>
      </c>
      <c r="J949" s="51">
        <f t="shared" ca="1" si="107"/>
        <v>1</v>
      </c>
      <c r="K949" s="47">
        <f t="shared" si="108"/>
        <v>15.71</v>
      </c>
      <c r="L949" s="47">
        <f t="shared" si="109"/>
        <v>15.86</v>
      </c>
      <c r="M949" s="47">
        <f t="shared" si="110"/>
        <v>15.63</v>
      </c>
      <c r="N949" s="47">
        <f t="shared" si="111"/>
        <v>15.78</v>
      </c>
      <c r="O949" s="48">
        <f t="shared" ca="1" si="112"/>
        <v>295900</v>
      </c>
    </row>
    <row r="950" spans="1:15" x14ac:dyDescent="0.25">
      <c r="A950">
        <v>935</v>
      </c>
      <c r="B950" s="84">
        <v>40658</v>
      </c>
      <c r="C950" s="47">
        <v>17.53</v>
      </c>
      <c r="D950" s="47">
        <v>17.55</v>
      </c>
      <c r="E950" s="47">
        <v>17.14</v>
      </c>
      <c r="F950" s="47">
        <v>17.16</v>
      </c>
      <c r="G950" s="48">
        <v>566400</v>
      </c>
      <c r="H950" s="47">
        <v>15.61</v>
      </c>
      <c r="I950" s="51">
        <f t="shared" si="106"/>
        <v>0.90967365967365965</v>
      </c>
      <c r="J950" s="51">
        <f t="shared" ca="1" si="107"/>
        <v>1</v>
      </c>
      <c r="K950" s="47">
        <f t="shared" si="108"/>
        <v>15.95</v>
      </c>
      <c r="L950" s="47">
        <f t="shared" si="109"/>
        <v>15.96</v>
      </c>
      <c r="M950" s="47">
        <f t="shared" si="110"/>
        <v>15.59</v>
      </c>
      <c r="N950" s="47">
        <f t="shared" si="111"/>
        <v>15.61</v>
      </c>
      <c r="O950" s="48">
        <f t="shared" ca="1" si="112"/>
        <v>566400</v>
      </c>
    </row>
    <row r="951" spans="1:15" x14ac:dyDescent="0.25">
      <c r="A951">
        <v>936</v>
      </c>
      <c r="B951" s="84">
        <v>40654</v>
      </c>
      <c r="C951" s="47">
        <v>17.84</v>
      </c>
      <c r="D951" s="47">
        <v>17.850000000000001</v>
      </c>
      <c r="E951" s="47">
        <v>17.41</v>
      </c>
      <c r="F951" s="47">
        <v>17.62</v>
      </c>
      <c r="G951" s="48">
        <v>264800</v>
      </c>
      <c r="H951" s="47">
        <v>16.03</v>
      </c>
      <c r="I951" s="51">
        <f t="shared" si="106"/>
        <v>0.90976163450624292</v>
      </c>
      <c r="J951" s="51">
        <f t="shared" ca="1" si="107"/>
        <v>1</v>
      </c>
      <c r="K951" s="47">
        <f t="shared" si="108"/>
        <v>16.23</v>
      </c>
      <c r="L951" s="47">
        <f t="shared" si="109"/>
        <v>16.239999999999998</v>
      </c>
      <c r="M951" s="47">
        <f t="shared" si="110"/>
        <v>15.84</v>
      </c>
      <c r="N951" s="47">
        <f t="shared" si="111"/>
        <v>16.03</v>
      </c>
      <c r="O951" s="48">
        <f t="shared" ca="1" si="112"/>
        <v>264800</v>
      </c>
    </row>
    <row r="952" spans="1:15" x14ac:dyDescent="0.25">
      <c r="A952">
        <v>937</v>
      </c>
      <c r="B952" s="84">
        <v>40653</v>
      </c>
      <c r="C952" s="47">
        <v>17.739999999999998</v>
      </c>
      <c r="D952" s="47">
        <v>17.82</v>
      </c>
      <c r="E952" s="47">
        <v>17.11</v>
      </c>
      <c r="F952" s="47">
        <v>17.48</v>
      </c>
      <c r="G952" s="48">
        <v>501300</v>
      </c>
      <c r="H952" s="47">
        <v>15.9</v>
      </c>
      <c r="I952" s="51">
        <f t="shared" si="106"/>
        <v>0.90961098398169338</v>
      </c>
      <c r="J952" s="51">
        <f t="shared" ca="1" si="107"/>
        <v>1</v>
      </c>
      <c r="K952" s="47">
        <f t="shared" si="108"/>
        <v>16.14</v>
      </c>
      <c r="L952" s="47">
        <f t="shared" si="109"/>
        <v>16.21</v>
      </c>
      <c r="M952" s="47">
        <f t="shared" si="110"/>
        <v>15.56</v>
      </c>
      <c r="N952" s="47">
        <f t="shared" si="111"/>
        <v>15.9</v>
      </c>
      <c r="O952" s="48">
        <f t="shared" ca="1" si="112"/>
        <v>501300</v>
      </c>
    </row>
    <row r="953" spans="1:15" x14ac:dyDescent="0.25">
      <c r="A953">
        <v>938</v>
      </c>
      <c r="B953" s="84">
        <v>40652</v>
      </c>
      <c r="C953" s="47">
        <v>17.62</v>
      </c>
      <c r="D953" s="47">
        <v>17.71</v>
      </c>
      <c r="E953" s="47">
        <v>17.48</v>
      </c>
      <c r="F953" s="47">
        <v>17.52</v>
      </c>
      <c r="G953" s="48">
        <v>217000</v>
      </c>
      <c r="H953" s="47">
        <v>15.94</v>
      </c>
      <c r="I953" s="51">
        <f t="shared" si="106"/>
        <v>0.90981735159817356</v>
      </c>
      <c r="J953" s="51">
        <f t="shared" ca="1" si="107"/>
        <v>1</v>
      </c>
      <c r="K953" s="47">
        <f t="shared" si="108"/>
        <v>16.03</v>
      </c>
      <c r="L953" s="47">
        <f t="shared" si="109"/>
        <v>16.11</v>
      </c>
      <c r="M953" s="47">
        <f t="shared" si="110"/>
        <v>15.9</v>
      </c>
      <c r="N953" s="47">
        <f t="shared" si="111"/>
        <v>15.94</v>
      </c>
      <c r="O953" s="48">
        <f t="shared" ca="1" si="112"/>
        <v>217000</v>
      </c>
    </row>
    <row r="954" spans="1:15" x14ac:dyDescent="0.25">
      <c r="A954">
        <v>939</v>
      </c>
      <c r="B954" s="84">
        <v>40651</v>
      </c>
      <c r="C954" s="47">
        <v>17.61</v>
      </c>
      <c r="D954" s="47">
        <v>17.66</v>
      </c>
      <c r="E954" s="47">
        <v>17.399999999999999</v>
      </c>
      <c r="F954" s="47">
        <v>17.57</v>
      </c>
      <c r="G954" s="48">
        <v>243400</v>
      </c>
      <c r="H954" s="47">
        <v>15.98</v>
      </c>
      <c r="I954" s="51">
        <f t="shared" si="106"/>
        <v>0.90950483779169045</v>
      </c>
      <c r="J954" s="51">
        <f t="shared" ca="1" si="107"/>
        <v>1</v>
      </c>
      <c r="K954" s="47">
        <f t="shared" si="108"/>
        <v>16.02</v>
      </c>
      <c r="L954" s="47">
        <f t="shared" si="109"/>
        <v>16.059999999999999</v>
      </c>
      <c r="M954" s="47">
        <f t="shared" si="110"/>
        <v>15.83</v>
      </c>
      <c r="N954" s="47">
        <f t="shared" si="111"/>
        <v>15.98</v>
      </c>
      <c r="O954" s="48">
        <f t="shared" ca="1" si="112"/>
        <v>243400</v>
      </c>
    </row>
    <row r="955" spans="1:15" x14ac:dyDescent="0.25">
      <c r="A955">
        <v>940</v>
      </c>
      <c r="B955" s="84">
        <v>40648</v>
      </c>
      <c r="C955" s="47">
        <v>17.72</v>
      </c>
      <c r="D955" s="47">
        <v>17.79</v>
      </c>
      <c r="E955" s="47">
        <v>17.54</v>
      </c>
      <c r="F955" s="47">
        <v>17.760000000000002</v>
      </c>
      <c r="G955" s="48">
        <v>319200</v>
      </c>
      <c r="H955" s="47">
        <v>16.16</v>
      </c>
      <c r="I955" s="51">
        <f t="shared" si="106"/>
        <v>0.90990990990990983</v>
      </c>
      <c r="J955" s="51">
        <f t="shared" ca="1" si="107"/>
        <v>1</v>
      </c>
      <c r="K955" s="47">
        <f t="shared" si="108"/>
        <v>16.12</v>
      </c>
      <c r="L955" s="47">
        <f t="shared" si="109"/>
        <v>16.190000000000001</v>
      </c>
      <c r="M955" s="47">
        <f t="shared" si="110"/>
        <v>15.96</v>
      </c>
      <c r="N955" s="47">
        <f t="shared" si="111"/>
        <v>16.16</v>
      </c>
      <c r="O955" s="48">
        <f t="shared" ca="1" si="112"/>
        <v>319200</v>
      </c>
    </row>
    <row r="956" spans="1:15" x14ac:dyDescent="0.25">
      <c r="A956">
        <v>941</v>
      </c>
      <c r="B956" s="84">
        <v>40647</v>
      </c>
      <c r="C956" s="47">
        <v>17.32</v>
      </c>
      <c r="D956" s="47">
        <v>17.89</v>
      </c>
      <c r="E956" s="47">
        <v>17.29</v>
      </c>
      <c r="F956" s="47">
        <v>17.79</v>
      </c>
      <c r="G956" s="48">
        <v>379300</v>
      </c>
      <c r="H956" s="47">
        <v>16.18</v>
      </c>
      <c r="I956" s="51">
        <f t="shared" si="106"/>
        <v>0.90949971894322656</v>
      </c>
      <c r="J956" s="51">
        <f t="shared" ca="1" si="107"/>
        <v>1</v>
      </c>
      <c r="K956" s="47">
        <f t="shared" si="108"/>
        <v>15.75</v>
      </c>
      <c r="L956" s="47">
        <f t="shared" si="109"/>
        <v>16.27</v>
      </c>
      <c r="M956" s="47">
        <f t="shared" si="110"/>
        <v>15.73</v>
      </c>
      <c r="N956" s="47">
        <f t="shared" si="111"/>
        <v>16.18</v>
      </c>
      <c r="O956" s="48">
        <f t="shared" ca="1" si="112"/>
        <v>379300</v>
      </c>
    </row>
    <row r="957" spans="1:15" x14ac:dyDescent="0.25">
      <c r="A957">
        <v>942</v>
      </c>
      <c r="B957" s="84">
        <v>40646</v>
      </c>
      <c r="C957" s="47">
        <v>17.54</v>
      </c>
      <c r="D957" s="47">
        <v>17.71</v>
      </c>
      <c r="E957" s="47">
        <v>17.3</v>
      </c>
      <c r="F957" s="47">
        <v>17.37</v>
      </c>
      <c r="G957" s="48">
        <v>146900</v>
      </c>
      <c r="H957" s="47">
        <v>15.8</v>
      </c>
      <c r="I957" s="51">
        <f t="shared" si="106"/>
        <v>0.90961427748992518</v>
      </c>
      <c r="J957" s="51">
        <f t="shared" ca="1" si="107"/>
        <v>1</v>
      </c>
      <c r="K957" s="47">
        <f t="shared" si="108"/>
        <v>15.95</v>
      </c>
      <c r="L957" s="47">
        <f t="shared" si="109"/>
        <v>16.11</v>
      </c>
      <c r="M957" s="47">
        <f t="shared" si="110"/>
        <v>15.74</v>
      </c>
      <c r="N957" s="47">
        <f t="shared" si="111"/>
        <v>15.8</v>
      </c>
      <c r="O957" s="48">
        <f t="shared" ca="1" si="112"/>
        <v>146900</v>
      </c>
    </row>
    <row r="958" spans="1:15" x14ac:dyDescent="0.25">
      <c r="A958">
        <v>943</v>
      </c>
      <c r="B958" s="84">
        <v>40645</v>
      </c>
      <c r="C958" s="47">
        <v>17.46</v>
      </c>
      <c r="D958" s="47">
        <v>17.77</v>
      </c>
      <c r="E958" s="47">
        <v>17.41</v>
      </c>
      <c r="F958" s="47">
        <v>17.45</v>
      </c>
      <c r="G958" s="48">
        <v>192300</v>
      </c>
      <c r="H958" s="47">
        <v>15.87</v>
      </c>
      <c r="I958" s="51">
        <f t="shared" si="106"/>
        <v>0.90945558739255017</v>
      </c>
      <c r="J958" s="51">
        <f t="shared" ca="1" si="107"/>
        <v>1</v>
      </c>
      <c r="K958" s="47">
        <f t="shared" si="108"/>
        <v>15.88</v>
      </c>
      <c r="L958" s="47">
        <f t="shared" si="109"/>
        <v>16.16</v>
      </c>
      <c r="M958" s="47">
        <f t="shared" si="110"/>
        <v>15.83</v>
      </c>
      <c r="N958" s="47">
        <f t="shared" si="111"/>
        <v>15.87</v>
      </c>
      <c r="O958" s="48">
        <f t="shared" ca="1" si="112"/>
        <v>192300</v>
      </c>
    </row>
    <row r="959" spans="1:15" x14ac:dyDescent="0.25">
      <c r="A959">
        <v>944</v>
      </c>
      <c r="B959" s="84">
        <v>40644</v>
      </c>
      <c r="C959" s="47">
        <v>17.62</v>
      </c>
      <c r="D959" s="47">
        <v>17.75</v>
      </c>
      <c r="E959" s="47">
        <v>17.55</v>
      </c>
      <c r="F959" s="47">
        <v>17.579999999999998</v>
      </c>
      <c r="G959" s="48">
        <v>192500</v>
      </c>
      <c r="H959" s="47">
        <v>15.99</v>
      </c>
      <c r="I959" s="51">
        <f t="shared" si="106"/>
        <v>0.90955631399317416</v>
      </c>
      <c r="J959" s="51">
        <f t="shared" ca="1" si="107"/>
        <v>1</v>
      </c>
      <c r="K959" s="47">
        <f t="shared" si="108"/>
        <v>16.03</v>
      </c>
      <c r="L959" s="47">
        <f t="shared" si="109"/>
        <v>16.14</v>
      </c>
      <c r="M959" s="47">
        <f t="shared" si="110"/>
        <v>15.96</v>
      </c>
      <c r="N959" s="47">
        <f t="shared" si="111"/>
        <v>15.99</v>
      </c>
      <c r="O959" s="48">
        <f t="shared" ca="1" si="112"/>
        <v>192500</v>
      </c>
    </row>
    <row r="960" spans="1:15" x14ac:dyDescent="0.25">
      <c r="A960">
        <v>945</v>
      </c>
      <c r="B960" s="84">
        <v>40641</v>
      </c>
      <c r="C960" s="47">
        <v>18.09</v>
      </c>
      <c r="D960" s="47">
        <v>18.09</v>
      </c>
      <c r="E960" s="47">
        <v>17.489999999999998</v>
      </c>
      <c r="F960" s="47">
        <v>17.579999999999998</v>
      </c>
      <c r="G960" s="48">
        <v>442800</v>
      </c>
      <c r="H960" s="47">
        <v>15.99</v>
      </c>
      <c r="I960" s="51">
        <f t="shared" si="106"/>
        <v>0.90955631399317416</v>
      </c>
      <c r="J960" s="51">
        <f t="shared" ca="1" si="107"/>
        <v>1</v>
      </c>
      <c r="K960" s="47">
        <f t="shared" si="108"/>
        <v>16.45</v>
      </c>
      <c r="L960" s="47">
        <f t="shared" si="109"/>
        <v>16.45</v>
      </c>
      <c r="M960" s="47">
        <f t="shared" si="110"/>
        <v>15.91</v>
      </c>
      <c r="N960" s="47">
        <f t="shared" si="111"/>
        <v>15.99</v>
      </c>
      <c r="O960" s="48">
        <f t="shared" ca="1" si="112"/>
        <v>442800</v>
      </c>
    </row>
    <row r="961" spans="1:15" x14ac:dyDescent="0.25">
      <c r="A961">
        <v>946</v>
      </c>
      <c r="B961" s="84">
        <v>40640</v>
      </c>
      <c r="C961" s="47">
        <v>17.97</v>
      </c>
      <c r="D961" s="47">
        <v>18.12</v>
      </c>
      <c r="E961" s="47">
        <v>17.89</v>
      </c>
      <c r="F961" s="47">
        <v>17.940000000000001</v>
      </c>
      <c r="G961" s="48">
        <v>547000</v>
      </c>
      <c r="H961" s="47">
        <v>16.32</v>
      </c>
      <c r="I961" s="51">
        <f t="shared" si="106"/>
        <v>0.90969899665551834</v>
      </c>
      <c r="J961" s="51">
        <f t="shared" ca="1" si="107"/>
        <v>1</v>
      </c>
      <c r="K961" s="47">
        <f t="shared" si="108"/>
        <v>16.350000000000001</v>
      </c>
      <c r="L961" s="47">
        <f t="shared" si="109"/>
        <v>16.48</v>
      </c>
      <c r="M961" s="47">
        <f t="shared" si="110"/>
        <v>16.27</v>
      </c>
      <c r="N961" s="47">
        <f t="shared" si="111"/>
        <v>16.32</v>
      </c>
      <c r="O961" s="48">
        <f t="shared" ca="1" si="112"/>
        <v>547000</v>
      </c>
    </row>
    <row r="962" spans="1:15" x14ac:dyDescent="0.25">
      <c r="A962">
        <v>947</v>
      </c>
      <c r="B962" s="84">
        <v>40639</v>
      </c>
      <c r="C962" s="47">
        <v>18.010000000000002</v>
      </c>
      <c r="D962" s="47">
        <v>18.079999999999998</v>
      </c>
      <c r="E962" s="47">
        <v>17.87</v>
      </c>
      <c r="F962" s="47">
        <v>18.010000000000002</v>
      </c>
      <c r="G962" s="48">
        <v>432000</v>
      </c>
      <c r="H962" s="47">
        <v>16.38</v>
      </c>
      <c r="I962" s="51">
        <f t="shared" si="106"/>
        <v>0.90949472515269281</v>
      </c>
      <c r="J962" s="51">
        <f t="shared" ca="1" si="107"/>
        <v>1</v>
      </c>
      <c r="K962" s="47">
        <f t="shared" si="108"/>
        <v>16.38</v>
      </c>
      <c r="L962" s="47">
        <f t="shared" si="109"/>
        <v>16.440000000000001</v>
      </c>
      <c r="M962" s="47">
        <f t="shared" si="110"/>
        <v>16.25</v>
      </c>
      <c r="N962" s="47">
        <f t="shared" si="111"/>
        <v>16.38</v>
      </c>
      <c r="O962" s="48">
        <f t="shared" ca="1" si="112"/>
        <v>432000</v>
      </c>
    </row>
    <row r="963" spans="1:15" x14ac:dyDescent="0.25">
      <c r="A963">
        <v>948</v>
      </c>
      <c r="B963" s="84">
        <v>40638</v>
      </c>
      <c r="C963" s="47">
        <v>17.79</v>
      </c>
      <c r="D963" s="47">
        <v>18.07</v>
      </c>
      <c r="E963" s="47">
        <v>17.78</v>
      </c>
      <c r="F963" s="47">
        <v>17.93</v>
      </c>
      <c r="G963" s="48">
        <v>289900</v>
      </c>
      <c r="H963" s="47">
        <v>16.309999999999999</v>
      </c>
      <c r="I963" s="51">
        <f t="shared" si="106"/>
        <v>0.90964863357501391</v>
      </c>
      <c r="J963" s="51">
        <f t="shared" ca="1" si="107"/>
        <v>1</v>
      </c>
      <c r="K963" s="47">
        <f t="shared" si="108"/>
        <v>16.18</v>
      </c>
      <c r="L963" s="47">
        <f t="shared" si="109"/>
        <v>16.440000000000001</v>
      </c>
      <c r="M963" s="47">
        <f t="shared" si="110"/>
        <v>16.170000000000002</v>
      </c>
      <c r="N963" s="47">
        <f t="shared" si="111"/>
        <v>16.309999999999999</v>
      </c>
      <c r="O963" s="48">
        <f t="shared" ca="1" si="112"/>
        <v>289900</v>
      </c>
    </row>
    <row r="964" spans="1:15" x14ac:dyDescent="0.25">
      <c r="A964">
        <v>949</v>
      </c>
      <c r="B964" s="84">
        <v>40637</v>
      </c>
      <c r="C964" s="47">
        <v>17.64</v>
      </c>
      <c r="D964" s="47">
        <v>18.04</v>
      </c>
      <c r="E964" s="47">
        <v>17.559999999999999</v>
      </c>
      <c r="F964" s="47">
        <v>17.89</v>
      </c>
      <c r="G964" s="48">
        <v>479900</v>
      </c>
      <c r="H964" s="47">
        <v>16.27</v>
      </c>
      <c r="I964" s="51">
        <f t="shared" si="106"/>
        <v>0.90944661822247064</v>
      </c>
      <c r="J964" s="51">
        <f t="shared" ca="1" si="107"/>
        <v>1</v>
      </c>
      <c r="K964" s="47">
        <f t="shared" si="108"/>
        <v>16.04</v>
      </c>
      <c r="L964" s="47">
        <f t="shared" si="109"/>
        <v>16.41</v>
      </c>
      <c r="M964" s="47">
        <f t="shared" si="110"/>
        <v>15.97</v>
      </c>
      <c r="N964" s="47">
        <f t="shared" si="111"/>
        <v>16.27</v>
      </c>
      <c r="O964" s="48">
        <f t="shared" ca="1" si="112"/>
        <v>479900</v>
      </c>
    </row>
    <row r="965" spans="1:15" x14ac:dyDescent="0.25">
      <c r="A965">
        <v>950</v>
      </c>
      <c r="B965" s="84">
        <v>40634</v>
      </c>
      <c r="C965" s="47">
        <v>17.68</v>
      </c>
      <c r="D965" s="47">
        <v>17.79</v>
      </c>
      <c r="E965" s="47">
        <v>17.54</v>
      </c>
      <c r="F965" s="47">
        <v>17.64</v>
      </c>
      <c r="G965" s="48">
        <v>283000</v>
      </c>
      <c r="H965" s="47">
        <v>16.05</v>
      </c>
      <c r="I965" s="51">
        <f t="shared" si="106"/>
        <v>0.90986394557823136</v>
      </c>
      <c r="J965" s="51">
        <f t="shared" ca="1" si="107"/>
        <v>1</v>
      </c>
      <c r="K965" s="47">
        <f t="shared" si="108"/>
        <v>16.09</v>
      </c>
      <c r="L965" s="47">
        <f t="shared" si="109"/>
        <v>16.190000000000001</v>
      </c>
      <c r="M965" s="47">
        <f t="shared" si="110"/>
        <v>15.96</v>
      </c>
      <c r="N965" s="47">
        <f t="shared" si="111"/>
        <v>16.05</v>
      </c>
      <c r="O965" s="48">
        <f t="shared" ca="1" si="112"/>
        <v>283000</v>
      </c>
    </row>
    <row r="966" spans="1:15" x14ac:dyDescent="0.25">
      <c r="A966">
        <v>951</v>
      </c>
      <c r="B966" s="84">
        <v>40633</v>
      </c>
      <c r="C966" s="47">
        <v>17.3</v>
      </c>
      <c r="D966" s="47">
        <v>17.559999999999999</v>
      </c>
      <c r="E966" s="47">
        <v>17.23</v>
      </c>
      <c r="F966" s="47">
        <v>17.54</v>
      </c>
      <c r="G966" s="48">
        <v>486600</v>
      </c>
      <c r="H966" s="47">
        <v>15.96</v>
      </c>
      <c r="I966" s="51">
        <f t="shared" si="106"/>
        <v>0.90992018244013695</v>
      </c>
      <c r="J966" s="51">
        <f t="shared" ca="1" si="107"/>
        <v>1</v>
      </c>
      <c r="K966" s="47">
        <f t="shared" si="108"/>
        <v>15.74</v>
      </c>
      <c r="L966" s="47">
        <f t="shared" si="109"/>
        <v>15.98</v>
      </c>
      <c r="M966" s="47">
        <f t="shared" si="110"/>
        <v>15.68</v>
      </c>
      <c r="N966" s="47">
        <f t="shared" si="111"/>
        <v>15.96</v>
      </c>
      <c r="O966" s="48">
        <f t="shared" ca="1" si="112"/>
        <v>486600</v>
      </c>
    </row>
    <row r="967" spans="1:15" x14ac:dyDescent="0.25">
      <c r="A967">
        <v>952</v>
      </c>
      <c r="B967" s="84">
        <v>40632</v>
      </c>
      <c r="C967" s="47">
        <v>16.97</v>
      </c>
      <c r="D967" s="47">
        <v>17.36</v>
      </c>
      <c r="E967" s="47">
        <v>16.940000000000001</v>
      </c>
      <c r="F967" s="47">
        <v>17.329999999999998</v>
      </c>
      <c r="G967" s="48">
        <v>888900</v>
      </c>
      <c r="H967" s="47">
        <v>15.77</v>
      </c>
      <c r="I967" s="51">
        <f t="shared" si="106"/>
        <v>0.90998268897864976</v>
      </c>
      <c r="J967" s="51">
        <f t="shared" ca="1" si="107"/>
        <v>1</v>
      </c>
      <c r="K967" s="47">
        <f t="shared" si="108"/>
        <v>15.44</v>
      </c>
      <c r="L967" s="47">
        <f t="shared" si="109"/>
        <v>15.8</v>
      </c>
      <c r="M967" s="47">
        <f t="shared" si="110"/>
        <v>15.42</v>
      </c>
      <c r="N967" s="47">
        <f t="shared" si="111"/>
        <v>15.77</v>
      </c>
      <c r="O967" s="48">
        <f t="shared" ca="1" si="112"/>
        <v>888900</v>
      </c>
    </row>
    <row r="968" spans="1:15" x14ac:dyDescent="0.25">
      <c r="A968">
        <v>953</v>
      </c>
      <c r="B968" s="84">
        <v>40631</v>
      </c>
      <c r="C968" s="47">
        <v>16.88</v>
      </c>
      <c r="D968" s="47">
        <v>17.03</v>
      </c>
      <c r="E968" s="47">
        <v>16.71</v>
      </c>
      <c r="F968" s="47">
        <v>16.95</v>
      </c>
      <c r="G968" s="48">
        <v>261200</v>
      </c>
      <c r="H968" s="47">
        <v>15.42</v>
      </c>
      <c r="I968" s="51">
        <f t="shared" si="106"/>
        <v>0.9097345132743363</v>
      </c>
      <c r="J968" s="51">
        <f t="shared" ca="1" si="107"/>
        <v>1</v>
      </c>
      <c r="K968" s="47">
        <f t="shared" si="108"/>
        <v>15.36</v>
      </c>
      <c r="L968" s="47">
        <f t="shared" si="109"/>
        <v>15.49</v>
      </c>
      <c r="M968" s="47">
        <f t="shared" si="110"/>
        <v>15.2</v>
      </c>
      <c r="N968" s="47">
        <f t="shared" si="111"/>
        <v>15.42</v>
      </c>
      <c r="O968" s="48">
        <f t="shared" ca="1" si="112"/>
        <v>261200</v>
      </c>
    </row>
    <row r="969" spans="1:15" x14ac:dyDescent="0.25">
      <c r="A969">
        <v>954</v>
      </c>
      <c r="B969" s="84">
        <v>40630</v>
      </c>
      <c r="C969" s="47">
        <v>17.14</v>
      </c>
      <c r="D969" s="47">
        <v>17.14</v>
      </c>
      <c r="E969" s="47">
        <v>16.84</v>
      </c>
      <c r="F969" s="47">
        <v>16.91</v>
      </c>
      <c r="G969" s="48">
        <v>342000</v>
      </c>
      <c r="H969" s="47">
        <v>15.38</v>
      </c>
      <c r="I969" s="51">
        <f t="shared" si="106"/>
        <v>0.9095209934949734</v>
      </c>
      <c r="J969" s="51">
        <f t="shared" ca="1" si="107"/>
        <v>1</v>
      </c>
      <c r="K969" s="47">
        <f t="shared" si="108"/>
        <v>15.59</v>
      </c>
      <c r="L969" s="47">
        <f t="shared" si="109"/>
        <v>15.59</v>
      </c>
      <c r="M969" s="47">
        <f t="shared" si="110"/>
        <v>15.32</v>
      </c>
      <c r="N969" s="47">
        <f t="shared" si="111"/>
        <v>15.38</v>
      </c>
      <c r="O969" s="48">
        <f t="shared" ca="1" si="112"/>
        <v>342000</v>
      </c>
    </row>
    <row r="970" spans="1:15" x14ac:dyDescent="0.25">
      <c r="A970">
        <v>955</v>
      </c>
      <c r="B970" s="84">
        <v>40627</v>
      </c>
      <c r="C970" s="47">
        <v>17.03</v>
      </c>
      <c r="D970" s="47">
        <v>17.23</v>
      </c>
      <c r="E970" s="47">
        <v>16.940000000000001</v>
      </c>
      <c r="F970" s="47">
        <v>17.010000000000002</v>
      </c>
      <c r="G970" s="48">
        <v>261000</v>
      </c>
      <c r="H970" s="47">
        <v>15.47</v>
      </c>
      <c r="I970" s="51">
        <f t="shared" si="106"/>
        <v>0.90946502057613166</v>
      </c>
      <c r="J970" s="51">
        <f t="shared" ca="1" si="107"/>
        <v>1</v>
      </c>
      <c r="K970" s="47">
        <f t="shared" si="108"/>
        <v>15.49</v>
      </c>
      <c r="L970" s="47">
        <f t="shared" si="109"/>
        <v>15.67</v>
      </c>
      <c r="M970" s="47">
        <f t="shared" si="110"/>
        <v>15.41</v>
      </c>
      <c r="N970" s="47">
        <f t="shared" si="111"/>
        <v>15.47</v>
      </c>
      <c r="O970" s="48">
        <f t="shared" ca="1" si="112"/>
        <v>261000</v>
      </c>
    </row>
    <row r="971" spans="1:15" x14ac:dyDescent="0.25">
      <c r="A971">
        <v>956</v>
      </c>
      <c r="B971" s="84">
        <v>40626</v>
      </c>
      <c r="C971" s="47">
        <v>16.91</v>
      </c>
      <c r="D971" s="47">
        <v>17.03</v>
      </c>
      <c r="E971" s="47">
        <v>16.809999999999999</v>
      </c>
      <c r="F971" s="47">
        <v>16.93</v>
      </c>
      <c r="G971" s="48">
        <v>334900</v>
      </c>
      <c r="H971" s="47">
        <v>15.4</v>
      </c>
      <c r="I971" s="51">
        <f t="shared" si="106"/>
        <v>0.90962787950383939</v>
      </c>
      <c r="J971" s="51">
        <f t="shared" ca="1" si="107"/>
        <v>1</v>
      </c>
      <c r="K971" s="47">
        <f t="shared" si="108"/>
        <v>15.38</v>
      </c>
      <c r="L971" s="47">
        <f t="shared" si="109"/>
        <v>15.49</v>
      </c>
      <c r="M971" s="47">
        <f t="shared" si="110"/>
        <v>15.29</v>
      </c>
      <c r="N971" s="47">
        <f t="shared" si="111"/>
        <v>15.4</v>
      </c>
      <c r="O971" s="48">
        <f t="shared" ca="1" si="112"/>
        <v>334900</v>
      </c>
    </row>
    <row r="972" spans="1:15" x14ac:dyDescent="0.25">
      <c r="A972">
        <v>957</v>
      </c>
      <c r="B972" s="84">
        <v>40625</v>
      </c>
      <c r="C972" s="47">
        <v>16.89</v>
      </c>
      <c r="D972" s="47">
        <v>16.89</v>
      </c>
      <c r="E972" s="47">
        <v>16.63</v>
      </c>
      <c r="F972" s="47">
        <v>16.87</v>
      </c>
      <c r="G972" s="48">
        <v>648500</v>
      </c>
      <c r="H972" s="47">
        <v>15.35</v>
      </c>
      <c r="I972" s="51">
        <f t="shared" si="106"/>
        <v>0.90989922940130397</v>
      </c>
      <c r="J972" s="51">
        <f t="shared" ca="1" si="107"/>
        <v>1</v>
      </c>
      <c r="K972" s="47">
        <f t="shared" si="108"/>
        <v>15.37</v>
      </c>
      <c r="L972" s="47">
        <f t="shared" si="109"/>
        <v>15.37</v>
      </c>
      <c r="M972" s="47">
        <f t="shared" si="110"/>
        <v>15.13</v>
      </c>
      <c r="N972" s="47">
        <f t="shared" si="111"/>
        <v>15.35</v>
      </c>
      <c r="O972" s="48">
        <f t="shared" ca="1" si="112"/>
        <v>648500</v>
      </c>
    </row>
    <row r="973" spans="1:15" x14ac:dyDescent="0.25">
      <c r="A973">
        <v>958</v>
      </c>
      <c r="B973" s="84">
        <v>40624</v>
      </c>
      <c r="C973" s="47">
        <v>16.95</v>
      </c>
      <c r="D973" s="47">
        <v>16.989999999999998</v>
      </c>
      <c r="E973" s="47">
        <v>16.77</v>
      </c>
      <c r="F973" s="47">
        <v>16.84</v>
      </c>
      <c r="G973" s="48">
        <v>282600</v>
      </c>
      <c r="H973" s="47">
        <v>15.32</v>
      </c>
      <c r="I973" s="51">
        <f t="shared" si="106"/>
        <v>0.90973871733966749</v>
      </c>
      <c r="J973" s="51">
        <f t="shared" ca="1" si="107"/>
        <v>1</v>
      </c>
      <c r="K973" s="47">
        <f t="shared" si="108"/>
        <v>15.42</v>
      </c>
      <c r="L973" s="47">
        <f t="shared" si="109"/>
        <v>15.46</v>
      </c>
      <c r="M973" s="47">
        <f t="shared" si="110"/>
        <v>15.26</v>
      </c>
      <c r="N973" s="47">
        <f t="shared" si="111"/>
        <v>15.32</v>
      </c>
      <c r="O973" s="48">
        <f t="shared" ca="1" si="112"/>
        <v>282600</v>
      </c>
    </row>
    <row r="974" spans="1:15" x14ac:dyDescent="0.25">
      <c r="A974">
        <v>959</v>
      </c>
      <c r="B974" s="84">
        <v>40623</v>
      </c>
      <c r="C974" s="47">
        <v>16.72</v>
      </c>
      <c r="D974" s="47">
        <v>17.02</v>
      </c>
      <c r="E974" s="47">
        <v>16.66</v>
      </c>
      <c r="F974" s="47">
        <v>16.88</v>
      </c>
      <c r="G974" s="48">
        <v>238800</v>
      </c>
      <c r="H974" s="47">
        <v>15.34</v>
      </c>
      <c r="I974" s="51">
        <f t="shared" si="106"/>
        <v>0.90876777251184837</v>
      </c>
      <c r="J974" s="51">
        <f t="shared" ca="1" si="107"/>
        <v>1</v>
      </c>
      <c r="K974" s="47">
        <f t="shared" si="108"/>
        <v>15.19</v>
      </c>
      <c r="L974" s="47">
        <f t="shared" si="109"/>
        <v>15.47</v>
      </c>
      <c r="M974" s="47">
        <f t="shared" si="110"/>
        <v>15.14</v>
      </c>
      <c r="N974" s="47">
        <f t="shared" si="111"/>
        <v>15.34</v>
      </c>
      <c r="O974" s="48">
        <f t="shared" ca="1" si="112"/>
        <v>238800</v>
      </c>
    </row>
    <row r="975" spans="1:15" x14ac:dyDescent="0.25">
      <c r="A975">
        <v>960</v>
      </c>
      <c r="B975" s="84">
        <v>40620</v>
      </c>
      <c r="C975" s="47">
        <v>16.66</v>
      </c>
      <c r="D975" s="47">
        <v>16.7</v>
      </c>
      <c r="E975" s="47">
        <v>16.39</v>
      </c>
      <c r="F975" s="47">
        <v>16.59</v>
      </c>
      <c r="G975" s="48">
        <v>546700</v>
      </c>
      <c r="H975" s="47">
        <v>15.07</v>
      </c>
      <c r="I975" s="51">
        <f t="shared" si="106"/>
        <v>0.90837854128993367</v>
      </c>
      <c r="J975" s="51">
        <f t="shared" ca="1" si="107"/>
        <v>1</v>
      </c>
      <c r="K975" s="47">
        <f t="shared" si="108"/>
        <v>15.13</v>
      </c>
      <c r="L975" s="47">
        <f t="shared" si="109"/>
        <v>15.17</v>
      </c>
      <c r="M975" s="47">
        <f t="shared" si="110"/>
        <v>14.89</v>
      </c>
      <c r="N975" s="47">
        <f t="shared" si="111"/>
        <v>15.07</v>
      </c>
      <c r="O975" s="48">
        <f t="shared" ca="1" si="112"/>
        <v>546700</v>
      </c>
    </row>
    <row r="976" spans="1:15" x14ac:dyDescent="0.25">
      <c r="A976">
        <v>961</v>
      </c>
      <c r="B976" s="84">
        <v>40619</v>
      </c>
      <c r="C976" s="47">
        <v>16.78</v>
      </c>
      <c r="D976" s="47">
        <v>16.989999999999998</v>
      </c>
      <c r="E976" s="47">
        <v>16.48</v>
      </c>
      <c r="F976" s="47">
        <v>16.52</v>
      </c>
      <c r="G976" s="48">
        <v>351900</v>
      </c>
      <c r="H976" s="47">
        <v>15.01</v>
      </c>
      <c r="I976" s="51">
        <f t="shared" si="106"/>
        <v>0.90859564164648909</v>
      </c>
      <c r="J976" s="51">
        <f t="shared" ca="1" si="107"/>
        <v>1</v>
      </c>
      <c r="K976" s="47">
        <f t="shared" si="108"/>
        <v>15.25</v>
      </c>
      <c r="L976" s="47">
        <f t="shared" si="109"/>
        <v>15.44</v>
      </c>
      <c r="M976" s="47">
        <f t="shared" si="110"/>
        <v>14.97</v>
      </c>
      <c r="N976" s="47">
        <f t="shared" si="111"/>
        <v>15.01</v>
      </c>
      <c r="O976" s="48">
        <f t="shared" ca="1" si="112"/>
        <v>351900</v>
      </c>
    </row>
    <row r="977" spans="1:15" x14ac:dyDescent="0.25">
      <c r="A977">
        <v>962</v>
      </c>
      <c r="B977" s="84">
        <v>40618</v>
      </c>
      <c r="C977" s="47">
        <v>16.43</v>
      </c>
      <c r="D977" s="47">
        <v>16.68</v>
      </c>
      <c r="E977" s="47">
        <v>16.3</v>
      </c>
      <c r="F977" s="47">
        <v>16.489999999999998</v>
      </c>
      <c r="G977" s="48">
        <v>729000</v>
      </c>
      <c r="H977" s="47">
        <v>14.98</v>
      </c>
      <c r="I977" s="51">
        <f t="shared" ref="I977:I1040" si="113">H977/F977</f>
        <v>0.90842935112189216</v>
      </c>
      <c r="J977" s="51">
        <f t="shared" ref="J977:J1040" ca="1" si="114">INDEX(OFFSET($T$15,0,0,$S$13+1,1),MATCH(B977,OFFSET($Q$15,0,0,$S$13+1,1),-1))</f>
        <v>1</v>
      </c>
      <c r="K977" s="47">
        <f t="shared" ref="K977:K1040" si="115">ROUND($I977*C977,2)</f>
        <v>14.93</v>
      </c>
      <c r="L977" s="47">
        <f t="shared" ref="L977:L1040" si="116">ROUND($I977*D977,2)</f>
        <v>15.15</v>
      </c>
      <c r="M977" s="47">
        <f t="shared" ref="M977:M1040" si="117">ROUND($I977*E977,2)</f>
        <v>14.81</v>
      </c>
      <c r="N977" s="47">
        <f t="shared" ref="N977:N1040" si="118">ROUND($I977*F977,2)</f>
        <v>14.98</v>
      </c>
      <c r="O977" s="48">
        <f t="shared" ref="O977:O1040" ca="1" si="119">G977*J977</f>
        <v>729000</v>
      </c>
    </row>
    <row r="978" spans="1:15" x14ac:dyDescent="0.25">
      <c r="A978">
        <v>963</v>
      </c>
      <c r="B978" s="84">
        <v>40617</v>
      </c>
      <c r="C978" s="47">
        <v>16.39</v>
      </c>
      <c r="D978" s="47">
        <v>16.649999999999999</v>
      </c>
      <c r="E978" s="47">
        <v>16.13</v>
      </c>
      <c r="F978" s="47">
        <v>16.489999999999998</v>
      </c>
      <c r="G978" s="48">
        <v>769600</v>
      </c>
      <c r="H978" s="47">
        <v>14.98</v>
      </c>
      <c r="I978" s="51">
        <f t="shared" si="113"/>
        <v>0.90842935112189216</v>
      </c>
      <c r="J978" s="51">
        <f t="shared" ca="1" si="114"/>
        <v>1</v>
      </c>
      <c r="K978" s="47">
        <f t="shared" si="115"/>
        <v>14.89</v>
      </c>
      <c r="L978" s="47">
        <f t="shared" si="116"/>
        <v>15.13</v>
      </c>
      <c r="M978" s="47">
        <f t="shared" si="117"/>
        <v>14.65</v>
      </c>
      <c r="N978" s="47">
        <f t="shared" si="118"/>
        <v>14.98</v>
      </c>
      <c r="O978" s="48">
        <f t="shared" ca="1" si="119"/>
        <v>769600</v>
      </c>
    </row>
    <row r="979" spans="1:15" x14ac:dyDescent="0.25">
      <c r="A979">
        <v>964</v>
      </c>
      <c r="B979" s="84">
        <v>40616</v>
      </c>
      <c r="C979" s="47">
        <v>16.739999999999998</v>
      </c>
      <c r="D979" s="47">
        <v>16.91</v>
      </c>
      <c r="E979" s="47">
        <v>16.61</v>
      </c>
      <c r="F979" s="47">
        <v>16.82</v>
      </c>
      <c r="G979" s="48">
        <v>289700</v>
      </c>
      <c r="H979" s="47">
        <v>15.28</v>
      </c>
      <c r="I979" s="51">
        <f t="shared" si="113"/>
        <v>0.90844233055885848</v>
      </c>
      <c r="J979" s="51">
        <f t="shared" ca="1" si="114"/>
        <v>1</v>
      </c>
      <c r="K979" s="47">
        <f t="shared" si="115"/>
        <v>15.21</v>
      </c>
      <c r="L979" s="47">
        <f t="shared" si="116"/>
        <v>15.36</v>
      </c>
      <c r="M979" s="47">
        <f t="shared" si="117"/>
        <v>15.09</v>
      </c>
      <c r="N979" s="47">
        <f t="shared" si="118"/>
        <v>15.28</v>
      </c>
      <c r="O979" s="48">
        <f t="shared" ca="1" si="119"/>
        <v>289700</v>
      </c>
    </row>
    <row r="980" spans="1:15" x14ac:dyDescent="0.25">
      <c r="A980">
        <v>965</v>
      </c>
      <c r="B980" s="84">
        <v>40613</v>
      </c>
      <c r="C980" s="47">
        <v>16.61</v>
      </c>
      <c r="D980" s="47">
        <v>17.02</v>
      </c>
      <c r="E980" s="47">
        <v>16.48</v>
      </c>
      <c r="F980" s="47">
        <v>16.87</v>
      </c>
      <c r="G980" s="48">
        <v>465100</v>
      </c>
      <c r="H980" s="47">
        <v>15.33</v>
      </c>
      <c r="I980" s="51">
        <f t="shared" si="113"/>
        <v>0.90871369294605808</v>
      </c>
      <c r="J980" s="51">
        <f t="shared" ca="1" si="114"/>
        <v>1</v>
      </c>
      <c r="K980" s="47">
        <f t="shared" si="115"/>
        <v>15.09</v>
      </c>
      <c r="L980" s="47">
        <f t="shared" si="116"/>
        <v>15.47</v>
      </c>
      <c r="M980" s="47">
        <f t="shared" si="117"/>
        <v>14.98</v>
      </c>
      <c r="N980" s="47">
        <f t="shared" si="118"/>
        <v>15.33</v>
      </c>
      <c r="O980" s="48">
        <f t="shared" ca="1" si="119"/>
        <v>465100</v>
      </c>
    </row>
    <row r="981" spans="1:15" x14ac:dyDescent="0.25">
      <c r="A981">
        <v>966</v>
      </c>
      <c r="B981" s="84">
        <v>40612</v>
      </c>
      <c r="C981" s="47">
        <v>16.670000000000002</v>
      </c>
      <c r="D981" s="47">
        <v>16.850000000000001</v>
      </c>
      <c r="E981" s="47">
        <v>16.52</v>
      </c>
      <c r="F981" s="47">
        <v>16.63</v>
      </c>
      <c r="G981" s="48">
        <v>309700</v>
      </c>
      <c r="H981" s="47">
        <v>15.11</v>
      </c>
      <c r="I981" s="51">
        <f t="shared" si="113"/>
        <v>0.90859891761876133</v>
      </c>
      <c r="J981" s="51">
        <f t="shared" ca="1" si="114"/>
        <v>1</v>
      </c>
      <c r="K981" s="47">
        <f t="shared" si="115"/>
        <v>15.15</v>
      </c>
      <c r="L981" s="47">
        <f t="shared" si="116"/>
        <v>15.31</v>
      </c>
      <c r="M981" s="47">
        <f t="shared" si="117"/>
        <v>15.01</v>
      </c>
      <c r="N981" s="47">
        <f t="shared" si="118"/>
        <v>15.11</v>
      </c>
      <c r="O981" s="48">
        <f t="shared" ca="1" si="119"/>
        <v>309700</v>
      </c>
    </row>
    <row r="982" spans="1:15" x14ac:dyDescent="0.25">
      <c r="A982">
        <v>967</v>
      </c>
      <c r="B982" s="84">
        <v>40611</v>
      </c>
      <c r="C982" s="47">
        <v>16.84</v>
      </c>
      <c r="D982" s="47">
        <v>17.03</v>
      </c>
      <c r="E982" s="47">
        <v>16.72</v>
      </c>
      <c r="F982" s="47">
        <v>16.91</v>
      </c>
      <c r="G982" s="48">
        <v>295500</v>
      </c>
      <c r="H982" s="47">
        <v>15.36</v>
      </c>
      <c r="I982" s="51">
        <f t="shared" si="113"/>
        <v>0.90833826138379647</v>
      </c>
      <c r="J982" s="51">
        <f t="shared" ca="1" si="114"/>
        <v>1</v>
      </c>
      <c r="K982" s="47">
        <f t="shared" si="115"/>
        <v>15.3</v>
      </c>
      <c r="L982" s="47">
        <f t="shared" si="116"/>
        <v>15.47</v>
      </c>
      <c r="M982" s="47">
        <f t="shared" si="117"/>
        <v>15.19</v>
      </c>
      <c r="N982" s="47">
        <f t="shared" si="118"/>
        <v>15.36</v>
      </c>
      <c r="O982" s="48">
        <f t="shared" ca="1" si="119"/>
        <v>295500</v>
      </c>
    </row>
    <row r="983" spans="1:15" x14ac:dyDescent="0.25">
      <c r="A983">
        <v>968</v>
      </c>
      <c r="B983" s="84">
        <v>40610</v>
      </c>
      <c r="C983" s="47">
        <v>16.510000000000002</v>
      </c>
      <c r="D983" s="47">
        <v>16.989999999999998</v>
      </c>
      <c r="E983" s="47">
        <v>16.309999999999999</v>
      </c>
      <c r="F983" s="47">
        <v>16.920000000000002</v>
      </c>
      <c r="G983" s="48">
        <v>343100</v>
      </c>
      <c r="H983" s="47">
        <v>15.37</v>
      </c>
      <c r="I983" s="51">
        <f t="shared" si="113"/>
        <v>0.90839243498817956</v>
      </c>
      <c r="J983" s="51">
        <f t="shared" ca="1" si="114"/>
        <v>1</v>
      </c>
      <c r="K983" s="47">
        <f t="shared" si="115"/>
        <v>15</v>
      </c>
      <c r="L983" s="47">
        <f t="shared" si="116"/>
        <v>15.43</v>
      </c>
      <c r="M983" s="47">
        <f t="shared" si="117"/>
        <v>14.82</v>
      </c>
      <c r="N983" s="47">
        <f t="shared" si="118"/>
        <v>15.37</v>
      </c>
      <c r="O983" s="48">
        <f t="shared" ca="1" si="119"/>
        <v>343100</v>
      </c>
    </row>
    <row r="984" spans="1:15" x14ac:dyDescent="0.25">
      <c r="A984">
        <v>969</v>
      </c>
      <c r="B984" s="84">
        <v>40609</v>
      </c>
      <c r="C984" s="47">
        <v>16.91</v>
      </c>
      <c r="D984" s="47">
        <v>17.059999999999999</v>
      </c>
      <c r="E984" s="47">
        <v>16.41</v>
      </c>
      <c r="F984" s="47">
        <v>16.510000000000002</v>
      </c>
      <c r="G984" s="48">
        <v>393400</v>
      </c>
      <c r="H984" s="47">
        <v>15</v>
      </c>
      <c r="I984" s="51">
        <f t="shared" si="113"/>
        <v>0.90854027861901865</v>
      </c>
      <c r="J984" s="51">
        <f t="shared" ca="1" si="114"/>
        <v>1</v>
      </c>
      <c r="K984" s="47">
        <f t="shared" si="115"/>
        <v>15.36</v>
      </c>
      <c r="L984" s="47">
        <f t="shared" si="116"/>
        <v>15.5</v>
      </c>
      <c r="M984" s="47">
        <f t="shared" si="117"/>
        <v>14.91</v>
      </c>
      <c r="N984" s="47">
        <f t="shared" si="118"/>
        <v>15</v>
      </c>
      <c r="O984" s="48">
        <f t="shared" ca="1" si="119"/>
        <v>393400</v>
      </c>
    </row>
    <row r="985" spans="1:15" x14ac:dyDescent="0.25">
      <c r="A985">
        <v>970</v>
      </c>
      <c r="B985" s="84">
        <v>40606</v>
      </c>
      <c r="C985" s="47">
        <v>16.899999999999999</v>
      </c>
      <c r="D985" s="47">
        <v>16.98</v>
      </c>
      <c r="E985" s="47">
        <v>16.670000000000002</v>
      </c>
      <c r="F985" s="47">
        <v>16.899999999999999</v>
      </c>
      <c r="G985" s="48">
        <v>452200</v>
      </c>
      <c r="H985" s="47">
        <v>15.36</v>
      </c>
      <c r="I985" s="51">
        <f t="shared" si="113"/>
        <v>0.90887573964497048</v>
      </c>
      <c r="J985" s="51">
        <f t="shared" ca="1" si="114"/>
        <v>1</v>
      </c>
      <c r="K985" s="47">
        <f t="shared" si="115"/>
        <v>15.36</v>
      </c>
      <c r="L985" s="47">
        <f t="shared" si="116"/>
        <v>15.43</v>
      </c>
      <c r="M985" s="47">
        <f t="shared" si="117"/>
        <v>15.15</v>
      </c>
      <c r="N985" s="47">
        <f t="shared" si="118"/>
        <v>15.36</v>
      </c>
      <c r="O985" s="48">
        <f t="shared" ca="1" si="119"/>
        <v>452200</v>
      </c>
    </row>
    <row r="986" spans="1:15" x14ac:dyDescent="0.25">
      <c r="A986">
        <v>971</v>
      </c>
      <c r="B986" s="84">
        <v>40605</v>
      </c>
      <c r="C986" s="47">
        <v>16.54</v>
      </c>
      <c r="D986" s="47">
        <v>16.989999999999998</v>
      </c>
      <c r="E986" s="47">
        <v>16.54</v>
      </c>
      <c r="F986" s="47">
        <v>16.91</v>
      </c>
      <c r="G986" s="48">
        <v>344400</v>
      </c>
      <c r="H986" s="47">
        <v>15.36</v>
      </c>
      <c r="I986" s="51">
        <f t="shared" si="113"/>
        <v>0.90833826138379647</v>
      </c>
      <c r="J986" s="51">
        <f t="shared" ca="1" si="114"/>
        <v>1</v>
      </c>
      <c r="K986" s="47">
        <f t="shared" si="115"/>
        <v>15.02</v>
      </c>
      <c r="L986" s="47">
        <f t="shared" si="116"/>
        <v>15.43</v>
      </c>
      <c r="M986" s="47">
        <f t="shared" si="117"/>
        <v>15.02</v>
      </c>
      <c r="N986" s="47">
        <f t="shared" si="118"/>
        <v>15.36</v>
      </c>
      <c r="O986" s="48">
        <f t="shared" ca="1" si="119"/>
        <v>344400</v>
      </c>
    </row>
    <row r="987" spans="1:15" x14ac:dyDescent="0.25">
      <c r="A987">
        <v>972</v>
      </c>
      <c r="B987" s="84">
        <v>40604</v>
      </c>
      <c r="C987" s="47">
        <v>16.13</v>
      </c>
      <c r="D987" s="47">
        <v>16.41</v>
      </c>
      <c r="E987" s="47">
        <v>16.11</v>
      </c>
      <c r="F987" s="47">
        <v>16.37</v>
      </c>
      <c r="G987" s="48">
        <v>552900</v>
      </c>
      <c r="H987" s="47">
        <v>14.87</v>
      </c>
      <c r="I987" s="51">
        <f t="shared" si="113"/>
        <v>0.90836896762370178</v>
      </c>
      <c r="J987" s="51">
        <f t="shared" ca="1" si="114"/>
        <v>1</v>
      </c>
      <c r="K987" s="47">
        <f t="shared" si="115"/>
        <v>14.65</v>
      </c>
      <c r="L987" s="47">
        <f t="shared" si="116"/>
        <v>14.91</v>
      </c>
      <c r="M987" s="47">
        <f t="shared" si="117"/>
        <v>14.63</v>
      </c>
      <c r="N987" s="47">
        <f t="shared" si="118"/>
        <v>14.87</v>
      </c>
      <c r="O987" s="48">
        <f t="shared" ca="1" si="119"/>
        <v>552900</v>
      </c>
    </row>
    <row r="988" spans="1:15" x14ac:dyDescent="0.25">
      <c r="A988">
        <v>973</v>
      </c>
      <c r="B988" s="84">
        <v>40603</v>
      </c>
      <c r="C988" s="47">
        <v>16.66</v>
      </c>
      <c r="D988" s="47">
        <v>16.72</v>
      </c>
      <c r="E988" s="47">
        <v>16.12</v>
      </c>
      <c r="F988" s="47">
        <v>16.12</v>
      </c>
      <c r="G988" s="48">
        <v>977200</v>
      </c>
      <c r="H988" s="47">
        <v>14.65</v>
      </c>
      <c r="I988" s="51">
        <f t="shared" si="113"/>
        <v>0.90880893300248133</v>
      </c>
      <c r="J988" s="51">
        <f t="shared" ca="1" si="114"/>
        <v>1</v>
      </c>
      <c r="K988" s="47">
        <f t="shared" si="115"/>
        <v>15.14</v>
      </c>
      <c r="L988" s="47">
        <f t="shared" si="116"/>
        <v>15.2</v>
      </c>
      <c r="M988" s="47">
        <f t="shared" si="117"/>
        <v>14.65</v>
      </c>
      <c r="N988" s="47">
        <f t="shared" si="118"/>
        <v>14.65</v>
      </c>
      <c r="O988" s="48">
        <f t="shared" ca="1" si="119"/>
        <v>977200</v>
      </c>
    </row>
    <row r="989" spans="1:15" x14ac:dyDescent="0.25">
      <c r="A989">
        <v>974</v>
      </c>
      <c r="B989" s="84">
        <v>40602</v>
      </c>
      <c r="C989" s="47">
        <v>16.649999999999999</v>
      </c>
      <c r="D989" s="47">
        <v>16.8</v>
      </c>
      <c r="E989" s="47">
        <v>16.5</v>
      </c>
      <c r="F989" s="47">
        <v>16.59</v>
      </c>
      <c r="G989" s="48">
        <v>674800</v>
      </c>
      <c r="H989" s="47">
        <v>15.07</v>
      </c>
      <c r="I989" s="51">
        <f t="shared" si="113"/>
        <v>0.90837854128993367</v>
      </c>
      <c r="J989" s="51">
        <f t="shared" ca="1" si="114"/>
        <v>1</v>
      </c>
      <c r="K989" s="47">
        <f t="shared" si="115"/>
        <v>15.12</v>
      </c>
      <c r="L989" s="47">
        <f t="shared" si="116"/>
        <v>15.26</v>
      </c>
      <c r="M989" s="47">
        <f t="shared" si="117"/>
        <v>14.99</v>
      </c>
      <c r="N989" s="47">
        <f t="shared" si="118"/>
        <v>15.07</v>
      </c>
      <c r="O989" s="48">
        <f t="shared" ca="1" si="119"/>
        <v>674800</v>
      </c>
    </row>
    <row r="990" spans="1:15" x14ac:dyDescent="0.25">
      <c r="A990">
        <v>975</v>
      </c>
      <c r="B990" s="84">
        <v>40599</v>
      </c>
      <c r="C990" s="47">
        <v>16.600000000000001</v>
      </c>
      <c r="D990" s="47">
        <v>16.8</v>
      </c>
      <c r="E990" s="47">
        <v>16.559999999999999</v>
      </c>
      <c r="F990" s="47">
        <v>16.63</v>
      </c>
      <c r="G990" s="48">
        <v>887000</v>
      </c>
      <c r="H990" s="47">
        <v>15.11</v>
      </c>
      <c r="I990" s="51">
        <f t="shared" si="113"/>
        <v>0.90859891761876133</v>
      </c>
      <c r="J990" s="51">
        <f t="shared" ca="1" si="114"/>
        <v>1</v>
      </c>
      <c r="K990" s="47">
        <f t="shared" si="115"/>
        <v>15.08</v>
      </c>
      <c r="L990" s="47">
        <f t="shared" si="116"/>
        <v>15.26</v>
      </c>
      <c r="M990" s="47">
        <f t="shared" si="117"/>
        <v>15.05</v>
      </c>
      <c r="N990" s="47">
        <f t="shared" si="118"/>
        <v>15.11</v>
      </c>
      <c r="O990" s="48">
        <f t="shared" ca="1" si="119"/>
        <v>887000</v>
      </c>
    </row>
    <row r="991" spans="1:15" x14ac:dyDescent="0.25">
      <c r="A991">
        <v>976</v>
      </c>
      <c r="B991" s="84">
        <v>40598</v>
      </c>
      <c r="C991" s="47">
        <v>16.62</v>
      </c>
      <c r="D991" s="47">
        <v>16.75</v>
      </c>
      <c r="E991" s="47">
        <v>16.399999999999999</v>
      </c>
      <c r="F991" s="47">
        <v>16.61</v>
      </c>
      <c r="G991" s="48">
        <v>646200</v>
      </c>
      <c r="H991" s="47">
        <v>15.09</v>
      </c>
      <c r="I991" s="51">
        <f t="shared" si="113"/>
        <v>0.90848886213124624</v>
      </c>
      <c r="J991" s="51">
        <f t="shared" ca="1" si="114"/>
        <v>1</v>
      </c>
      <c r="K991" s="47">
        <f t="shared" si="115"/>
        <v>15.1</v>
      </c>
      <c r="L991" s="47">
        <f t="shared" si="116"/>
        <v>15.22</v>
      </c>
      <c r="M991" s="47">
        <f t="shared" si="117"/>
        <v>14.9</v>
      </c>
      <c r="N991" s="47">
        <f t="shared" si="118"/>
        <v>15.09</v>
      </c>
      <c r="O991" s="48">
        <f t="shared" ca="1" si="119"/>
        <v>646200</v>
      </c>
    </row>
    <row r="992" spans="1:15" x14ac:dyDescent="0.25">
      <c r="A992">
        <v>977</v>
      </c>
      <c r="B992" s="84">
        <v>40597</v>
      </c>
      <c r="C992" s="47">
        <v>16.97</v>
      </c>
      <c r="D992" s="47">
        <v>16.97</v>
      </c>
      <c r="E992" s="47">
        <v>16.420000000000002</v>
      </c>
      <c r="F992" s="47">
        <v>16.510000000000002</v>
      </c>
      <c r="G992" s="48">
        <v>1149600</v>
      </c>
      <c r="H992" s="47">
        <v>15</v>
      </c>
      <c r="I992" s="51">
        <f t="shared" si="113"/>
        <v>0.90854027861901865</v>
      </c>
      <c r="J992" s="51">
        <f t="shared" ca="1" si="114"/>
        <v>1</v>
      </c>
      <c r="K992" s="47">
        <f t="shared" si="115"/>
        <v>15.42</v>
      </c>
      <c r="L992" s="47">
        <f t="shared" si="116"/>
        <v>15.42</v>
      </c>
      <c r="M992" s="47">
        <f t="shared" si="117"/>
        <v>14.92</v>
      </c>
      <c r="N992" s="47">
        <f t="shared" si="118"/>
        <v>15</v>
      </c>
      <c r="O992" s="48">
        <f t="shared" ca="1" si="119"/>
        <v>1149600</v>
      </c>
    </row>
    <row r="993" spans="1:15" x14ac:dyDescent="0.25">
      <c r="A993">
        <v>978</v>
      </c>
      <c r="B993" s="84">
        <v>40596</v>
      </c>
      <c r="C993" s="47">
        <v>17.59</v>
      </c>
      <c r="D993" s="47">
        <v>17.59</v>
      </c>
      <c r="E993" s="47">
        <v>16.98</v>
      </c>
      <c r="F993" s="47">
        <v>17.010000000000002</v>
      </c>
      <c r="G993" s="48">
        <v>644700</v>
      </c>
      <c r="H993" s="47">
        <v>15.46</v>
      </c>
      <c r="I993" s="51">
        <f t="shared" si="113"/>
        <v>0.90887713109935331</v>
      </c>
      <c r="J993" s="51">
        <f t="shared" ca="1" si="114"/>
        <v>1</v>
      </c>
      <c r="K993" s="47">
        <f t="shared" si="115"/>
        <v>15.99</v>
      </c>
      <c r="L993" s="47">
        <f t="shared" si="116"/>
        <v>15.99</v>
      </c>
      <c r="M993" s="47">
        <f t="shared" si="117"/>
        <v>15.43</v>
      </c>
      <c r="N993" s="47">
        <f t="shared" si="118"/>
        <v>15.46</v>
      </c>
      <c r="O993" s="48">
        <f t="shared" ca="1" si="119"/>
        <v>644700</v>
      </c>
    </row>
    <row r="994" spans="1:15" x14ac:dyDescent="0.25">
      <c r="A994">
        <v>979</v>
      </c>
      <c r="B994" s="84">
        <v>40592</v>
      </c>
      <c r="C994" s="47">
        <v>17.8</v>
      </c>
      <c r="D994" s="47">
        <v>18.04</v>
      </c>
      <c r="E994" s="47">
        <v>17.600000000000001</v>
      </c>
      <c r="F994" s="47">
        <v>17.809999999999999</v>
      </c>
      <c r="G994" s="48">
        <v>915900</v>
      </c>
      <c r="H994" s="47">
        <v>16.18</v>
      </c>
      <c r="I994" s="51">
        <f t="shared" si="113"/>
        <v>0.90847838293093774</v>
      </c>
      <c r="J994" s="51">
        <f t="shared" ca="1" si="114"/>
        <v>1</v>
      </c>
      <c r="K994" s="47">
        <f t="shared" si="115"/>
        <v>16.170000000000002</v>
      </c>
      <c r="L994" s="47">
        <f t="shared" si="116"/>
        <v>16.39</v>
      </c>
      <c r="M994" s="47">
        <f t="shared" si="117"/>
        <v>15.99</v>
      </c>
      <c r="N994" s="47">
        <f t="shared" si="118"/>
        <v>16.18</v>
      </c>
      <c r="O994" s="48">
        <f t="shared" ca="1" si="119"/>
        <v>915900</v>
      </c>
    </row>
    <row r="995" spans="1:15" x14ac:dyDescent="0.25">
      <c r="A995">
        <v>980</v>
      </c>
      <c r="B995" s="84">
        <v>40591</v>
      </c>
      <c r="C995" s="47">
        <v>17.329999999999998</v>
      </c>
      <c r="D995" s="47">
        <v>17.850000000000001</v>
      </c>
      <c r="E995" s="47">
        <v>17.23</v>
      </c>
      <c r="F995" s="47">
        <v>17.72</v>
      </c>
      <c r="G995" s="48">
        <v>1287800</v>
      </c>
      <c r="H995" s="47">
        <v>16.100000000000001</v>
      </c>
      <c r="I995" s="51">
        <f t="shared" si="113"/>
        <v>0.90857787810383761</v>
      </c>
      <c r="J995" s="51">
        <f t="shared" ca="1" si="114"/>
        <v>1</v>
      </c>
      <c r="K995" s="47">
        <f t="shared" si="115"/>
        <v>15.75</v>
      </c>
      <c r="L995" s="47">
        <f t="shared" si="116"/>
        <v>16.22</v>
      </c>
      <c r="M995" s="47">
        <f t="shared" si="117"/>
        <v>15.65</v>
      </c>
      <c r="N995" s="47">
        <f t="shared" si="118"/>
        <v>16.100000000000001</v>
      </c>
      <c r="O995" s="48">
        <f t="shared" ca="1" si="119"/>
        <v>1287800</v>
      </c>
    </row>
    <row r="996" spans="1:15" x14ac:dyDescent="0.25">
      <c r="A996">
        <v>981</v>
      </c>
      <c r="B996" s="84">
        <v>40590</v>
      </c>
      <c r="C996" s="47">
        <v>16.53</v>
      </c>
      <c r="D996" s="47">
        <v>17.37</v>
      </c>
      <c r="E996" s="47">
        <v>16.45</v>
      </c>
      <c r="F996" s="47">
        <v>17.309999999999999</v>
      </c>
      <c r="G996" s="48">
        <v>1411900</v>
      </c>
      <c r="H996" s="47">
        <v>15.73</v>
      </c>
      <c r="I996" s="51">
        <f t="shared" si="113"/>
        <v>0.90872328134026581</v>
      </c>
      <c r="J996" s="51">
        <f t="shared" ca="1" si="114"/>
        <v>1</v>
      </c>
      <c r="K996" s="47">
        <f t="shared" si="115"/>
        <v>15.02</v>
      </c>
      <c r="L996" s="47">
        <f t="shared" si="116"/>
        <v>15.78</v>
      </c>
      <c r="M996" s="47">
        <f t="shared" si="117"/>
        <v>14.95</v>
      </c>
      <c r="N996" s="47">
        <f t="shared" si="118"/>
        <v>15.73</v>
      </c>
      <c r="O996" s="48">
        <f t="shared" ca="1" si="119"/>
        <v>1411900</v>
      </c>
    </row>
    <row r="997" spans="1:15" x14ac:dyDescent="0.25">
      <c r="A997">
        <v>982</v>
      </c>
      <c r="B997" s="84">
        <v>40589</v>
      </c>
      <c r="C997" s="47">
        <v>16.13</v>
      </c>
      <c r="D997" s="47">
        <v>16.46</v>
      </c>
      <c r="E997" s="47">
        <v>16.13</v>
      </c>
      <c r="F997" s="47">
        <v>16.420000000000002</v>
      </c>
      <c r="G997" s="48">
        <v>1257300</v>
      </c>
      <c r="H997" s="47">
        <v>14.92</v>
      </c>
      <c r="I997" s="51">
        <f t="shared" si="113"/>
        <v>0.90864799025578558</v>
      </c>
      <c r="J997" s="51">
        <f t="shared" ca="1" si="114"/>
        <v>1</v>
      </c>
      <c r="K997" s="47">
        <f t="shared" si="115"/>
        <v>14.66</v>
      </c>
      <c r="L997" s="47">
        <f t="shared" si="116"/>
        <v>14.96</v>
      </c>
      <c r="M997" s="47">
        <f t="shared" si="117"/>
        <v>14.66</v>
      </c>
      <c r="N997" s="47">
        <f t="shared" si="118"/>
        <v>14.92</v>
      </c>
      <c r="O997" s="48">
        <f t="shared" ca="1" si="119"/>
        <v>1257300</v>
      </c>
    </row>
    <row r="998" spans="1:15" x14ac:dyDescent="0.25">
      <c r="A998">
        <v>983</v>
      </c>
      <c r="B998" s="84">
        <v>40588</v>
      </c>
      <c r="C998" s="47">
        <v>16.12</v>
      </c>
      <c r="D998" s="47">
        <v>16.260000000000002</v>
      </c>
      <c r="E998" s="47">
        <v>16.09</v>
      </c>
      <c r="F998" s="47">
        <v>16.18</v>
      </c>
      <c r="G998" s="48">
        <v>516600</v>
      </c>
      <c r="H998" s="47">
        <v>14.7</v>
      </c>
      <c r="I998" s="51">
        <f t="shared" si="113"/>
        <v>0.90852904820766378</v>
      </c>
      <c r="J998" s="51">
        <f t="shared" ca="1" si="114"/>
        <v>1</v>
      </c>
      <c r="K998" s="47">
        <f t="shared" si="115"/>
        <v>14.65</v>
      </c>
      <c r="L998" s="47">
        <f t="shared" si="116"/>
        <v>14.77</v>
      </c>
      <c r="M998" s="47">
        <f t="shared" si="117"/>
        <v>14.62</v>
      </c>
      <c r="N998" s="47">
        <f t="shared" si="118"/>
        <v>14.7</v>
      </c>
      <c r="O998" s="48">
        <f t="shared" ca="1" si="119"/>
        <v>516600</v>
      </c>
    </row>
    <row r="999" spans="1:15" x14ac:dyDescent="0.25">
      <c r="A999">
        <v>984</v>
      </c>
      <c r="B999" s="84">
        <v>40585</v>
      </c>
      <c r="C999" s="47">
        <v>15.88</v>
      </c>
      <c r="D999" s="47">
        <v>16.149999999999999</v>
      </c>
      <c r="E999" s="47">
        <v>15.69</v>
      </c>
      <c r="F999" s="47">
        <v>16.149999999999999</v>
      </c>
      <c r="G999" s="48">
        <v>394300</v>
      </c>
      <c r="H999" s="47">
        <v>14.67</v>
      </c>
      <c r="I999" s="51">
        <f t="shared" si="113"/>
        <v>0.90835913312693506</v>
      </c>
      <c r="J999" s="51">
        <f t="shared" ca="1" si="114"/>
        <v>1</v>
      </c>
      <c r="K999" s="47">
        <f t="shared" si="115"/>
        <v>14.42</v>
      </c>
      <c r="L999" s="47">
        <f t="shared" si="116"/>
        <v>14.67</v>
      </c>
      <c r="M999" s="47">
        <f t="shared" si="117"/>
        <v>14.25</v>
      </c>
      <c r="N999" s="47">
        <f t="shared" si="118"/>
        <v>14.67</v>
      </c>
      <c r="O999" s="48">
        <f t="shared" ca="1" si="119"/>
        <v>394300</v>
      </c>
    </row>
    <row r="1000" spans="1:15" x14ac:dyDescent="0.25">
      <c r="A1000">
        <v>985</v>
      </c>
      <c r="B1000" s="84">
        <v>40584</v>
      </c>
      <c r="C1000" s="47">
        <v>15.8</v>
      </c>
      <c r="D1000" s="47">
        <v>16</v>
      </c>
      <c r="E1000" s="47">
        <v>15.8</v>
      </c>
      <c r="F1000" s="47">
        <v>15.9</v>
      </c>
      <c r="G1000" s="48">
        <v>331900</v>
      </c>
      <c r="H1000" s="47">
        <v>14.45</v>
      </c>
      <c r="I1000" s="51">
        <f t="shared" si="113"/>
        <v>0.90880503144654079</v>
      </c>
      <c r="J1000" s="51">
        <f t="shared" ca="1" si="114"/>
        <v>1</v>
      </c>
      <c r="K1000" s="47">
        <f t="shared" si="115"/>
        <v>14.36</v>
      </c>
      <c r="L1000" s="47">
        <f t="shared" si="116"/>
        <v>14.54</v>
      </c>
      <c r="M1000" s="47">
        <f t="shared" si="117"/>
        <v>14.36</v>
      </c>
      <c r="N1000" s="47">
        <f t="shared" si="118"/>
        <v>14.45</v>
      </c>
      <c r="O1000" s="48">
        <f t="shared" ca="1" si="119"/>
        <v>331900</v>
      </c>
    </row>
    <row r="1001" spans="1:15" x14ac:dyDescent="0.25">
      <c r="A1001">
        <v>986</v>
      </c>
      <c r="B1001" s="84">
        <v>40583</v>
      </c>
      <c r="C1001" s="47">
        <v>15.91</v>
      </c>
      <c r="D1001" s="47">
        <v>15.96</v>
      </c>
      <c r="E1001" s="47">
        <v>15.81</v>
      </c>
      <c r="F1001" s="47">
        <v>15.92</v>
      </c>
      <c r="G1001" s="48">
        <v>301500</v>
      </c>
      <c r="H1001" s="47">
        <v>14.47</v>
      </c>
      <c r="I1001" s="51">
        <f t="shared" si="113"/>
        <v>0.90891959798994981</v>
      </c>
      <c r="J1001" s="51">
        <f t="shared" ca="1" si="114"/>
        <v>1</v>
      </c>
      <c r="K1001" s="47">
        <f t="shared" si="115"/>
        <v>14.46</v>
      </c>
      <c r="L1001" s="47">
        <f t="shared" si="116"/>
        <v>14.51</v>
      </c>
      <c r="M1001" s="47">
        <f t="shared" si="117"/>
        <v>14.37</v>
      </c>
      <c r="N1001" s="47">
        <f t="shared" si="118"/>
        <v>14.47</v>
      </c>
      <c r="O1001" s="48">
        <f t="shared" ca="1" si="119"/>
        <v>301500</v>
      </c>
    </row>
    <row r="1002" spans="1:15" x14ac:dyDescent="0.25">
      <c r="A1002">
        <v>987</v>
      </c>
      <c r="B1002" s="84">
        <v>40582</v>
      </c>
      <c r="C1002" s="47">
        <v>15.85</v>
      </c>
      <c r="D1002" s="47">
        <v>15.95</v>
      </c>
      <c r="E1002" s="47">
        <v>15.75</v>
      </c>
      <c r="F1002" s="47">
        <v>15.92</v>
      </c>
      <c r="G1002" s="48">
        <v>261400</v>
      </c>
      <c r="H1002" s="47">
        <v>14.47</v>
      </c>
      <c r="I1002" s="51">
        <f t="shared" si="113"/>
        <v>0.90891959798994981</v>
      </c>
      <c r="J1002" s="51">
        <f t="shared" ca="1" si="114"/>
        <v>1</v>
      </c>
      <c r="K1002" s="47">
        <f t="shared" si="115"/>
        <v>14.41</v>
      </c>
      <c r="L1002" s="47">
        <f t="shared" si="116"/>
        <v>14.5</v>
      </c>
      <c r="M1002" s="47">
        <f t="shared" si="117"/>
        <v>14.32</v>
      </c>
      <c r="N1002" s="47">
        <f t="shared" si="118"/>
        <v>14.47</v>
      </c>
      <c r="O1002" s="48">
        <f t="shared" ca="1" si="119"/>
        <v>261400</v>
      </c>
    </row>
    <row r="1003" spans="1:15" x14ac:dyDescent="0.25">
      <c r="A1003">
        <v>988</v>
      </c>
      <c r="B1003" s="84">
        <v>40581</v>
      </c>
      <c r="C1003" s="47">
        <v>16.010000000000002</v>
      </c>
      <c r="D1003" s="47">
        <v>16.04</v>
      </c>
      <c r="E1003" s="47">
        <v>15.75</v>
      </c>
      <c r="F1003" s="47">
        <v>15.91</v>
      </c>
      <c r="G1003" s="48">
        <v>522000</v>
      </c>
      <c r="H1003" s="47">
        <v>14.46</v>
      </c>
      <c r="I1003" s="51">
        <f t="shared" si="113"/>
        <v>0.90886235072281585</v>
      </c>
      <c r="J1003" s="51">
        <f t="shared" ca="1" si="114"/>
        <v>1</v>
      </c>
      <c r="K1003" s="47">
        <f t="shared" si="115"/>
        <v>14.55</v>
      </c>
      <c r="L1003" s="47">
        <f t="shared" si="116"/>
        <v>14.58</v>
      </c>
      <c r="M1003" s="47">
        <f t="shared" si="117"/>
        <v>14.31</v>
      </c>
      <c r="N1003" s="47">
        <f t="shared" si="118"/>
        <v>14.46</v>
      </c>
      <c r="O1003" s="48">
        <f t="shared" ca="1" si="119"/>
        <v>522000</v>
      </c>
    </row>
    <row r="1004" spans="1:15" x14ac:dyDescent="0.25">
      <c r="A1004">
        <v>989</v>
      </c>
      <c r="B1004" s="84">
        <v>40578</v>
      </c>
      <c r="C1004" s="47">
        <v>16.05</v>
      </c>
      <c r="D1004" s="47">
        <v>16.09</v>
      </c>
      <c r="E1004" s="47">
        <v>15.82</v>
      </c>
      <c r="F1004" s="47">
        <v>15.97</v>
      </c>
      <c r="G1004" s="48">
        <v>425000</v>
      </c>
      <c r="H1004" s="47">
        <v>14.51</v>
      </c>
      <c r="I1004" s="51">
        <f t="shared" si="113"/>
        <v>0.90857858484658727</v>
      </c>
      <c r="J1004" s="51">
        <f t="shared" ca="1" si="114"/>
        <v>1</v>
      </c>
      <c r="K1004" s="47">
        <f t="shared" si="115"/>
        <v>14.58</v>
      </c>
      <c r="L1004" s="47">
        <f t="shared" si="116"/>
        <v>14.62</v>
      </c>
      <c r="M1004" s="47">
        <f t="shared" si="117"/>
        <v>14.37</v>
      </c>
      <c r="N1004" s="47">
        <f t="shared" si="118"/>
        <v>14.51</v>
      </c>
      <c r="O1004" s="48">
        <f t="shared" ca="1" si="119"/>
        <v>425000</v>
      </c>
    </row>
    <row r="1005" spans="1:15" x14ac:dyDescent="0.25">
      <c r="A1005">
        <v>990</v>
      </c>
      <c r="B1005" s="84">
        <v>40577</v>
      </c>
      <c r="C1005" s="47">
        <v>15.88</v>
      </c>
      <c r="D1005" s="47">
        <v>16.05</v>
      </c>
      <c r="E1005" s="47">
        <v>15.76</v>
      </c>
      <c r="F1005" s="47">
        <v>15.97</v>
      </c>
      <c r="G1005" s="48">
        <v>426600</v>
      </c>
      <c r="H1005" s="47">
        <v>14.51</v>
      </c>
      <c r="I1005" s="51">
        <f t="shared" si="113"/>
        <v>0.90857858484658727</v>
      </c>
      <c r="J1005" s="51">
        <f t="shared" ca="1" si="114"/>
        <v>1</v>
      </c>
      <c r="K1005" s="47">
        <f t="shared" si="115"/>
        <v>14.43</v>
      </c>
      <c r="L1005" s="47">
        <f t="shared" si="116"/>
        <v>14.58</v>
      </c>
      <c r="M1005" s="47">
        <f t="shared" si="117"/>
        <v>14.32</v>
      </c>
      <c r="N1005" s="47">
        <f t="shared" si="118"/>
        <v>14.51</v>
      </c>
      <c r="O1005" s="48">
        <f t="shared" ca="1" si="119"/>
        <v>426600</v>
      </c>
    </row>
    <row r="1006" spans="1:15" x14ac:dyDescent="0.25">
      <c r="A1006">
        <v>991</v>
      </c>
      <c r="B1006" s="84">
        <v>40576</v>
      </c>
      <c r="C1006" s="47">
        <v>16.100000000000001</v>
      </c>
      <c r="D1006" s="47">
        <v>16.16</v>
      </c>
      <c r="E1006" s="47">
        <v>15.8</v>
      </c>
      <c r="F1006" s="47">
        <v>15.81</v>
      </c>
      <c r="G1006" s="48">
        <v>348300</v>
      </c>
      <c r="H1006" s="47">
        <v>14.37</v>
      </c>
      <c r="I1006" s="51">
        <f t="shared" si="113"/>
        <v>0.90891840607210617</v>
      </c>
      <c r="J1006" s="51">
        <f t="shared" ca="1" si="114"/>
        <v>1</v>
      </c>
      <c r="K1006" s="47">
        <f t="shared" si="115"/>
        <v>14.63</v>
      </c>
      <c r="L1006" s="47">
        <f t="shared" si="116"/>
        <v>14.69</v>
      </c>
      <c r="M1006" s="47">
        <f t="shared" si="117"/>
        <v>14.36</v>
      </c>
      <c r="N1006" s="47">
        <f t="shared" si="118"/>
        <v>14.37</v>
      </c>
      <c r="O1006" s="48">
        <f t="shared" ca="1" si="119"/>
        <v>348300</v>
      </c>
    </row>
    <row r="1007" spans="1:15" x14ac:dyDescent="0.25">
      <c r="A1007">
        <v>992</v>
      </c>
      <c r="B1007" s="84">
        <v>40575</v>
      </c>
      <c r="C1007" s="47">
        <v>16.07</v>
      </c>
      <c r="D1007" s="47">
        <v>16.239999999999998</v>
      </c>
      <c r="E1007" s="47">
        <v>16.02</v>
      </c>
      <c r="F1007" s="47">
        <v>16.18</v>
      </c>
      <c r="G1007" s="48">
        <v>469400</v>
      </c>
      <c r="H1007" s="47">
        <v>14.7</v>
      </c>
      <c r="I1007" s="51">
        <f t="shared" si="113"/>
        <v>0.90852904820766378</v>
      </c>
      <c r="J1007" s="51">
        <f t="shared" ca="1" si="114"/>
        <v>1</v>
      </c>
      <c r="K1007" s="47">
        <f t="shared" si="115"/>
        <v>14.6</v>
      </c>
      <c r="L1007" s="47">
        <f t="shared" si="116"/>
        <v>14.75</v>
      </c>
      <c r="M1007" s="47">
        <f t="shared" si="117"/>
        <v>14.55</v>
      </c>
      <c r="N1007" s="47">
        <f t="shared" si="118"/>
        <v>14.7</v>
      </c>
      <c r="O1007" s="48">
        <f t="shared" ca="1" si="119"/>
        <v>469400</v>
      </c>
    </row>
    <row r="1008" spans="1:15" x14ac:dyDescent="0.25">
      <c r="A1008">
        <v>993</v>
      </c>
      <c r="B1008" s="84">
        <v>40574</v>
      </c>
      <c r="C1008" s="47">
        <v>16.07</v>
      </c>
      <c r="D1008" s="47">
        <v>16.13</v>
      </c>
      <c r="E1008" s="47">
        <v>15.87</v>
      </c>
      <c r="F1008" s="47">
        <v>16.03</v>
      </c>
      <c r="G1008" s="48">
        <v>608700</v>
      </c>
      <c r="H1008" s="47">
        <v>14.57</v>
      </c>
      <c r="I1008" s="51">
        <f t="shared" si="113"/>
        <v>0.90892077354959444</v>
      </c>
      <c r="J1008" s="51">
        <f t="shared" ca="1" si="114"/>
        <v>1</v>
      </c>
      <c r="K1008" s="47">
        <f t="shared" si="115"/>
        <v>14.61</v>
      </c>
      <c r="L1008" s="47">
        <f t="shared" si="116"/>
        <v>14.66</v>
      </c>
      <c r="M1008" s="47">
        <f t="shared" si="117"/>
        <v>14.42</v>
      </c>
      <c r="N1008" s="47">
        <f t="shared" si="118"/>
        <v>14.57</v>
      </c>
      <c r="O1008" s="48">
        <f t="shared" ca="1" si="119"/>
        <v>608700</v>
      </c>
    </row>
    <row r="1009" spans="1:15" x14ac:dyDescent="0.25">
      <c r="A1009">
        <v>994</v>
      </c>
      <c r="B1009" s="84">
        <v>40571</v>
      </c>
      <c r="C1009" s="47">
        <v>16.48</v>
      </c>
      <c r="D1009" s="47">
        <v>16.5</v>
      </c>
      <c r="E1009" s="47">
        <v>15.93</v>
      </c>
      <c r="F1009" s="47">
        <v>15.94</v>
      </c>
      <c r="G1009" s="48">
        <v>698300</v>
      </c>
      <c r="H1009" s="47">
        <v>14.48</v>
      </c>
      <c r="I1009" s="51">
        <f t="shared" si="113"/>
        <v>0.90840652446675041</v>
      </c>
      <c r="J1009" s="51">
        <f t="shared" ca="1" si="114"/>
        <v>1</v>
      </c>
      <c r="K1009" s="47">
        <f t="shared" si="115"/>
        <v>14.97</v>
      </c>
      <c r="L1009" s="47">
        <f t="shared" si="116"/>
        <v>14.99</v>
      </c>
      <c r="M1009" s="47">
        <f t="shared" si="117"/>
        <v>14.47</v>
      </c>
      <c r="N1009" s="47">
        <f t="shared" si="118"/>
        <v>14.48</v>
      </c>
      <c r="O1009" s="48">
        <f t="shared" ca="1" si="119"/>
        <v>698300</v>
      </c>
    </row>
    <row r="1010" spans="1:15" x14ac:dyDescent="0.25">
      <c r="A1010">
        <v>995</v>
      </c>
      <c r="B1010" s="84">
        <v>40570</v>
      </c>
      <c r="C1010" s="47">
        <v>16.239999999999998</v>
      </c>
      <c r="D1010" s="47">
        <v>16.600000000000001</v>
      </c>
      <c r="E1010" s="47">
        <v>16.22</v>
      </c>
      <c r="F1010" s="47">
        <v>16.53</v>
      </c>
      <c r="G1010" s="48">
        <v>598100</v>
      </c>
      <c r="H1010" s="47">
        <v>15.02</v>
      </c>
      <c r="I1010" s="51">
        <f t="shared" si="113"/>
        <v>0.90865093768905014</v>
      </c>
      <c r="J1010" s="51">
        <f t="shared" ca="1" si="114"/>
        <v>1</v>
      </c>
      <c r="K1010" s="47">
        <f t="shared" si="115"/>
        <v>14.76</v>
      </c>
      <c r="L1010" s="47">
        <f t="shared" si="116"/>
        <v>15.08</v>
      </c>
      <c r="M1010" s="47">
        <f t="shared" si="117"/>
        <v>14.74</v>
      </c>
      <c r="N1010" s="47">
        <f t="shared" si="118"/>
        <v>15.02</v>
      </c>
      <c r="O1010" s="48">
        <f t="shared" ca="1" si="119"/>
        <v>598100</v>
      </c>
    </row>
    <row r="1011" spans="1:15" x14ac:dyDescent="0.25">
      <c r="A1011">
        <v>996</v>
      </c>
      <c r="B1011" s="84">
        <v>40569</v>
      </c>
      <c r="C1011" s="47">
        <v>16.25</v>
      </c>
      <c r="D1011" s="47">
        <v>16.489999999999998</v>
      </c>
      <c r="E1011" s="47">
        <v>16.07</v>
      </c>
      <c r="F1011" s="47">
        <v>16.32</v>
      </c>
      <c r="G1011" s="48">
        <v>348500</v>
      </c>
      <c r="H1011" s="47">
        <v>14.83</v>
      </c>
      <c r="I1011" s="51">
        <f t="shared" si="113"/>
        <v>0.90870098039215685</v>
      </c>
      <c r="J1011" s="51">
        <f t="shared" ca="1" si="114"/>
        <v>1</v>
      </c>
      <c r="K1011" s="47">
        <f t="shared" si="115"/>
        <v>14.77</v>
      </c>
      <c r="L1011" s="47">
        <f t="shared" si="116"/>
        <v>14.98</v>
      </c>
      <c r="M1011" s="47">
        <f t="shared" si="117"/>
        <v>14.6</v>
      </c>
      <c r="N1011" s="47">
        <f t="shared" si="118"/>
        <v>14.83</v>
      </c>
      <c r="O1011" s="48">
        <f t="shared" ca="1" si="119"/>
        <v>348500</v>
      </c>
    </row>
    <row r="1012" spans="1:15" x14ac:dyDescent="0.25">
      <c r="A1012">
        <v>997</v>
      </c>
      <c r="B1012" s="84">
        <v>40568</v>
      </c>
      <c r="C1012" s="47">
        <v>15.87</v>
      </c>
      <c r="D1012" s="47">
        <v>16.239999999999998</v>
      </c>
      <c r="E1012" s="47">
        <v>15.8</v>
      </c>
      <c r="F1012" s="47">
        <v>16.149999999999999</v>
      </c>
      <c r="G1012" s="48">
        <v>699900</v>
      </c>
      <c r="H1012" s="47">
        <v>14.67</v>
      </c>
      <c r="I1012" s="51">
        <f t="shared" si="113"/>
        <v>0.90835913312693506</v>
      </c>
      <c r="J1012" s="51">
        <f t="shared" ca="1" si="114"/>
        <v>1</v>
      </c>
      <c r="K1012" s="47">
        <f t="shared" si="115"/>
        <v>14.42</v>
      </c>
      <c r="L1012" s="47">
        <f t="shared" si="116"/>
        <v>14.75</v>
      </c>
      <c r="M1012" s="47">
        <f t="shared" si="117"/>
        <v>14.35</v>
      </c>
      <c r="N1012" s="47">
        <f t="shared" si="118"/>
        <v>14.67</v>
      </c>
      <c r="O1012" s="48">
        <f t="shared" ca="1" si="119"/>
        <v>699900</v>
      </c>
    </row>
    <row r="1013" spans="1:15" x14ac:dyDescent="0.25">
      <c r="A1013">
        <v>998</v>
      </c>
      <c r="B1013" s="84">
        <v>40567</v>
      </c>
      <c r="C1013" s="47">
        <v>15.83</v>
      </c>
      <c r="D1013" s="47">
        <v>16.04</v>
      </c>
      <c r="E1013" s="47">
        <v>15.68</v>
      </c>
      <c r="F1013" s="47">
        <v>15.89</v>
      </c>
      <c r="G1013" s="48">
        <v>406500</v>
      </c>
      <c r="H1013" s="47">
        <v>14.44</v>
      </c>
      <c r="I1013" s="51">
        <f t="shared" si="113"/>
        <v>0.90874764002517305</v>
      </c>
      <c r="J1013" s="51">
        <f t="shared" ca="1" si="114"/>
        <v>1</v>
      </c>
      <c r="K1013" s="47">
        <f t="shared" si="115"/>
        <v>14.39</v>
      </c>
      <c r="L1013" s="47">
        <f t="shared" si="116"/>
        <v>14.58</v>
      </c>
      <c r="M1013" s="47">
        <f t="shared" si="117"/>
        <v>14.25</v>
      </c>
      <c r="N1013" s="47">
        <f t="shared" si="118"/>
        <v>14.44</v>
      </c>
      <c r="O1013" s="48">
        <f t="shared" ca="1" si="119"/>
        <v>406500</v>
      </c>
    </row>
    <row r="1014" spans="1:15" x14ac:dyDescent="0.25">
      <c r="A1014">
        <v>999</v>
      </c>
      <c r="B1014" s="84">
        <v>40564</v>
      </c>
      <c r="C1014" s="47">
        <v>16.02</v>
      </c>
      <c r="D1014" s="47">
        <v>16.02</v>
      </c>
      <c r="E1014" s="47">
        <v>15.57</v>
      </c>
      <c r="F1014" s="47">
        <v>15.86</v>
      </c>
      <c r="G1014" s="48">
        <v>620300</v>
      </c>
      <c r="H1014" s="47">
        <v>14.41</v>
      </c>
      <c r="I1014" s="51">
        <f t="shared" si="113"/>
        <v>0.90857503152585128</v>
      </c>
      <c r="J1014" s="51">
        <f t="shared" ca="1" si="114"/>
        <v>1</v>
      </c>
      <c r="K1014" s="47">
        <f t="shared" si="115"/>
        <v>14.56</v>
      </c>
      <c r="L1014" s="47">
        <f t="shared" si="116"/>
        <v>14.56</v>
      </c>
      <c r="M1014" s="47">
        <f t="shared" si="117"/>
        <v>14.15</v>
      </c>
      <c r="N1014" s="47">
        <f t="shared" si="118"/>
        <v>14.41</v>
      </c>
      <c r="O1014" s="48">
        <f t="shared" ca="1" si="119"/>
        <v>620300</v>
      </c>
    </row>
    <row r="1015" spans="1:15" x14ac:dyDescent="0.25">
      <c r="A1015">
        <v>1000</v>
      </c>
      <c r="B1015" s="84">
        <v>40563</v>
      </c>
      <c r="C1015" s="47">
        <v>15.89</v>
      </c>
      <c r="D1015" s="47">
        <v>16.149999999999999</v>
      </c>
      <c r="E1015" s="47">
        <v>15.89</v>
      </c>
      <c r="F1015" s="47">
        <v>15.99</v>
      </c>
      <c r="G1015" s="48">
        <v>355400</v>
      </c>
      <c r="H1015" s="47">
        <v>14.53</v>
      </c>
      <c r="I1015" s="51">
        <f t="shared" si="113"/>
        <v>0.90869293308317689</v>
      </c>
      <c r="J1015" s="51">
        <f t="shared" ca="1" si="114"/>
        <v>1</v>
      </c>
      <c r="K1015" s="47">
        <f t="shared" si="115"/>
        <v>14.44</v>
      </c>
      <c r="L1015" s="47">
        <f t="shared" si="116"/>
        <v>14.68</v>
      </c>
      <c r="M1015" s="47">
        <f t="shared" si="117"/>
        <v>14.44</v>
      </c>
      <c r="N1015" s="47">
        <f t="shared" si="118"/>
        <v>14.53</v>
      </c>
      <c r="O1015" s="48">
        <f t="shared" ca="1" si="119"/>
        <v>355400</v>
      </c>
    </row>
    <row r="1016" spans="1:15" x14ac:dyDescent="0.25">
      <c r="A1016">
        <v>1001</v>
      </c>
      <c r="B1016" s="84">
        <v>40562</v>
      </c>
      <c r="C1016" s="47">
        <v>16.03</v>
      </c>
      <c r="D1016" s="47">
        <v>16.11</v>
      </c>
      <c r="E1016" s="47">
        <v>15.85</v>
      </c>
      <c r="F1016" s="47">
        <v>15.98</v>
      </c>
      <c r="G1016" s="48">
        <v>534400</v>
      </c>
      <c r="H1016" s="47">
        <v>14.52</v>
      </c>
      <c r="I1016" s="51">
        <f t="shared" si="113"/>
        <v>0.90863579474342926</v>
      </c>
      <c r="J1016" s="51">
        <f t="shared" ca="1" si="114"/>
        <v>1</v>
      </c>
      <c r="K1016" s="47">
        <f t="shared" si="115"/>
        <v>14.57</v>
      </c>
      <c r="L1016" s="47">
        <f t="shared" si="116"/>
        <v>14.64</v>
      </c>
      <c r="M1016" s="47">
        <f t="shared" si="117"/>
        <v>14.4</v>
      </c>
      <c r="N1016" s="47">
        <f t="shared" si="118"/>
        <v>14.52</v>
      </c>
      <c r="O1016" s="48">
        <f t="shared" ca="1" si="119"/>
        <v>534400</v>
      </c>
    </row>
    <row r="1017" spans="1:15" x14ac:dyDescent="0.25">
      <c r="A1017">
        <v>1002</v>
      </c>
      <c r="B1017" s="84">
        <v>40561</v>
      </c>
      <c r="C1017" s="47">
        <v>16.09</v>
      </c>
      <c r="D1017" s="47">
        <v>16.37</v>
      </c>
      <c r="E1017" s="47">
        <v>15.98</v>
      </c>
      <c r="F1017" s="47">
        <v>16.07</v>
      </c>
      <c r="G1017" s="48">
        <v>586500</v>
      </c>
      <c r="H1017" s="47">
        <v>14.6</v>
      </c>
      <c r="I1017" s="51">
        <f t="shared" si="113"/>
        <v>0.90852520224019906</v>
      </c>
      <c r="J1017" s="51">
        <f t="shared" ca="1" si="114"/>
        <v>1</v>
      </c>
      <c r="K1017" s="47">
        <f t="shared" si="115"/>
        <v>14.62</v>
      </c>
      <c r="L1017" s="47">
        <f t="shared" si="116"/>
        <v>14.87</v>
      </c>
      <c r="M1017" s="47">
        <f t="shared" si="117"/>
        <v>14.52</v>
      </c>
      <c r="N1017" s="47">
        <f t="shared" si="118"/>
        <v>14.6</v>
      </c>
      <c r="O1017" s="48">
        <f t="shared" ca="1" si="119"/>
        <v>586500</v>
      </c>
    </row>
    <row r="1018" spans="1:15" x14ac:dyDescent="0.25">
      <c r="A1018">
        <v>1003</v>
      </c>
      <c r="B1018" s="84">
        <v>40557</v>
      </c>
      <c r="C1018" s="47">
        <v>16.37</v>
      </c>
      <c r="D1018" s="47">
        <v>16.489999999999998</v>
      </c>
      <c r="E1018" s="47">
        <v>16.23</v>
      </c>
      <c r="F1018" s="47">
        <v>16.25</v>
      </c>
      <c r="G1018" s="48">
        <v>605300</v>
      </c>
      <c r="H1018" s="47">
        <v>14.77</v>
      </c>
      <c r="I1018" s="51">
        <f t="shared" si="113"/>
        <v>0.90892307692307694</v>
      </c>
      <c r="J1018" s="51">
        <f t="shared" ca="1" si="114"/>
        <v>1</v>
      </c>
      <c r="K1018" s="47">
        <f t="shared" si="115"/>
        <v>14.88</v>
      </c>
      <c r="L1018" s="47">
        <f t="shared" si="116"/>
        <v>14.99</v>
      </c>
      <c r="M1018" s="47">
        <f t="shared" si="117"/>
        <v>14.75</v>
      </c>
      <c r="N1018" s="47">
        <f t="shared" si="118"/>
        <v>14.77</v>
      </c>
      <c r="O1018" s="48">
        <f t="shared" ca="1" si="119"/>
        <v>605300</v>
      </c>
    </row>
    <row r="1019" spans="1:15" x14ac:dyDescent="0.25">
      <c r="A1019">
        <v>1004</v>
      </c>
      <c r="B1019" s="84">
        <v>40556</v>
      </c>
      <c r="C1019" s="47">
        <v>16.46</v>
      </c>
      <c r="D1019" s="47">
        <v>16.600000000000001</v>
      </c>
      <c r="E1019" s="47">
        <v>16.32</v>
      </c>
      <c r="F1019" s="47">
        <v>16.37</v>
      </c>
      <c r="G1019" s="48">
        <v>440600</v>
      </c>
      <c r="H1019" s="47">
        <v>14.87</v>
      </c>
      <c r="I1019" s="51">
        <f t="shared" si="113"/>
        <v>0.90836896762370178</v>
      </c>
      <c r="J1019" s="51">
        <f t="shared" ca="1" si="114"/>
        <v>1</v>
      </c>
      <c r="K1019" s="47">
        <f t="shared" si="115"/>
        <v>14.95</v>
      </c>
      <c r="L1019" s="47">
        <f t="shared" si="116"/>
        <v>15.08</v>
      </c>
      <c r="M1019" s="47">
        <f t="shared" si="117"/>
        <v>14.82</v>
      </c>
      <c r="N1019" s="47">
        <f t="shared" si="118"/>
        <v>14.87</v>
      </c>
      <c r="O1019" s="48">
        <f t="shared" ca="1" si="119"/>
        <v>440600</v>
      </c>
    </row>
    <row r="1020" spans="1:15" x14ac:dyDescent="0.25">
      <c r="A1020">
        <v>1005</v>
      </c>
      <c r="B1020" s="84">
        <v>40555</v>
      </c>
      <c r="C1020" s="47">
        <v>16.559999999999999</v>
      </c>
      <c r="D1020" s="47">
        <v>16.649999999999999</v>
      </c>
      <c r="E1020" s="47">
        <v>16.399999999999999</v>
      </c>
      <c r="F1020" s="47">
        <v>16.559999999999999</v>
      </c>
      <c r="G1020" s="48">
        <v>184200</v>
      </c>
      <c r="H1020" s="47">
        <v>15.05</v>
      </c>
      <c r="I1020" s="51">
        <f t="shared" si="113"/>
        <v>0.9088164251207731</v>
      </c>
      <c r="J1020" s="51">
        <f t="shared" ca="1" si="114"/>
        <v>1</v>
      </c>
      <c r="K1020" s="47">
        <f t="shared" si="115"/>
        <v>15.05</v>
      </c>
      <c r="L1020" s="47">
        <f t="shared" si="116"/>
        <v>15.13</v>
      </c>
      <c r="M1020" s="47">
        <f t="shared" si="117"/>
        <v>14.9</v>
      </c>
      <c r="N1020" s="47">
        <f t="shared" si="118"/>
        <v>15.05</v>
      </c>
      <c r="O1020" s="48">
        <f t="shared" ca="1" si="119"/>
        <v>184200</v>
      </c>
    </row>
    <row r="1021" spans="1:15" x14ac:dyDescent="0.25">
      <c r="A1021">
        <v>1006</v>
      </c>
      <c r="B1021" s="84">
        <v>40554</v>
      </c>
      <c r="C1021" s="47">
        <v>16.690000000000001</v>
      </c>
      <c r="D1021" s="47">
        <v>16.78</v>
      </c>
      <c r="E1021" s="47">
        <v>16.350000000000001</v>
      </c>
      <c r="F1021" s="47">
        <v>16.510000000000002</v>
      </c>
      <c r="G1021" s="48">
        <v>390000</v>
      </c>
      <c r="H1021" s="47">
        <v>15</v>
      </c>
      <c r="I1021" s="51">
        <f t="shared" si="113"/>
        <v>0.90854027861901865</v>
      </c>
      <c r="J1021" s="51">
        <f t="shared" ca="1" si="114"/>
        <v>1</v>
      </c>
      <c r="K1021" s="47">
        <f t="shared" si="115"/>
        <v>15.16</v>
      </c>
      <c r="L1021" s="47">
        <f t="shared" si="116"/>
        <v>15.25</v>
      </c>
      <c r="M1021" s="47">
        <f t="shared" si="117"/>
        <v>14.85</v>
      </c>
      <c r="N1021" s="47">
        <f t="shared" si="118"/>
        <v>15</v>
      </c>
      <c r="O1021" s="48">
        <f t="shared" ca="1" si="119"/>
        <v>390000</v>
      </c>
    </row>
    <row r="1022" spans="1:15" x14ac:dyDescent="0.25">
      <c r="A1022">
        <v>1007</v>
      </c>
      <c r="B1022" s="84">
        <v>40553</v>
      </c>
      <c r="C1022" s="47">
        <v>16.21</v>
      </c>
      <c r="D1022" s="47">
        <v>16.739999999999998</v>
      </c>
      <c r="E1022" s="47">
        <v>16.21</v>
      </c>
      <c r="F1022" s="47">
        <v>16.579999999999998</v>
      </c>
      <c r="G1022" s="48">
        <v>626900</v>
      </c>
      <c r="H1022" s="47">
        <v>15.06</v>
      </c>
      <c r="I1022" s="51">
        <f t="shared" si="113"/>
        <v>0.90832328106152005</v>
      </c>
      <c r="J1022" s="51">
        <f t="shared" ca="1" si="114"/>
        <v>1</v>
      </c>
      <c r="K1022" s="47">
        <f t="shared" si="115"/>
        <v>14.72</v>
      </c>
      <c r="L1022" s="47">
        <f t="shared" si="116"/>
        <v>15.21</v>
      </c>
      <c r="M1022" s="47">
        <f t="shared" si="117"/>
        <v>14.72</v>
      </c>
      <c r="N1022" s="47">
        <f t="shared" si="118"/>
        <v>15.06</v>
      </c>
      <c r="O1022" s="48">
        <f t="shared" ca="1" si="119"/>
        <v>626900</v>
      </c>
    </row>
    <row r="1023" spans="1:15" x14ac:dyDescent="0.25">
      <c r="A1023">
        <v>1008</v>
      </c>
      <c r="B1023" s="84">
        <v>40550</v>
      </c>
      <c r="C1023" s="47">
        <v>16.27</v>
      </c>
      <c r="D1023" s="47">
        <v>16.350000000000001</v>
      </c>
      <c r="E1023" s="47">
        <v>16.07</v>
      </c>
      <c r="F1023" s="47">
        <v>16.32</v>
      </c>
      <c r="G1023" s="48">
        <v>474600</v>
      </c>
      <c r="H1023" s="47">
        <v>14.83</v>
      </c>
      <c r="I1023" s="51">
        <f t="shared" si="113"/>
        <v>0.90870098039215685</v>
      </c>
      <c r="J1023" s="51">
        <f t="shared" ca="1" si="114"/>
        <v>1</v>
      </c>
      <c r="K1023" s="47">
        <f t="shared" si="115"/>
        <v>14.78</v>
      </c>
      <c r="L1023" s="47">
        <f t="shared" si="116"/>
        <v>14.86</v>
      </c>
      <c r="M1023" s="47">
        <f t="shared" si="117"/>
        <v>14.6</v>
      </c>
      <c r="N1023" s="47">
        <f t="shared" si="118"/>
        <v>14.83</v>
      </c>
      <c r="O1023" s="48">
        <f t="shared" ca="1" si="119"/>
        <v>474600</v>
      </c>
    </row>
    <row r="1024" spans="1:15" x14ac:dyDescent="0.25">
      <c r="A1024">
        <v>1009</v>
      </c>
      <c r="B1024" s="84">
        <v>40549</v>
      </c>
      <c r="C1024" s="47">
        <v>16.329999999999998</v>
      </c>
      <c r="D1024" s="47">
        <v>16.420000000000002</v>
      </c>
      <c r="E1024" s="47">
        <v>16.22</v>
      </c>
      <c r="F1024" s="47">
        <v>16.3</v>
      </c>
      <c r="G1024" s="48">
        <v>385700</v>
      </c>
      <c r="H1024" s="47">
        <v>14.81</v>
      </c>
      <c r="I1024" s="51">
        <f t="shared" si="113"/>
        <v>0.9085889570552147</v>
      </c>
      <c r="J1024" s="51">
        <f t="shared" ca="1" si="114"/>
        <v>1</v>
      </c>
      <c r="K1024" s="47">
        <f t="shared" si="115"/>
        <v>14.84</v>
      </c>
      <c r="L1024" s="47">
        <f t="shared" si="116"/>
        <v>14.92</v>
      </c>
      <c r="M1024" s="47">
        <f t="shared" si="117"/>
        <v>14.74</v>
      </c>
      <c r="N1024" s="47">
        <f t="shared" si="118"/>
        <v>14.81</v>
      </c>
      <c r="O1024" s="48">
        <f t="shared" ca="1" si="119"/>
        <v>385700</v>
      </c>
    </row>
    <row r="1025" spans="1:15" x14ac:dyDescent="0.25">
      <c r="A1025">
        <v>1010</v>
      </c>
      <c r="B1025" s="84">
        <v>40548</v>
      </c>
      <c r="C1025" s="47">
        <v>15.98</v>
      </c>
      <c r="D1025" s="47">
        <v>16.32</v>
      </c>
      <c r="E1025" s="47">
        <v>15.97</v>
      </c>
      <c r="F1025" s="47">
        <v>16.309999999999999</v>
      </c>
      <c r="G1025" s="48">
        <v>421100</v>
      </c>
      <c r="H1025" s="47">
        <v>14.82</v>
      </c>
      <c r="I1025" s="51">
        <f t="shared" si="113"/>
        <v>0.90864500306560403</v>
      </c>
      <c r="J1025" s="51">
        <f t="shared" ca="1" si="114"/>
        <v>1</v>
      </c>
      <c r="K1025" s="47">
        <f t="shared" si="115"/>
        <v>14.52</v>
      </c>
      <c r="L1025" s="47">
        <f t="shared" si="116"/>
        <v>14.83</v>
      </c>
      <c r="M1025" s="47">
        <f t="shared" si="117"/>
        <v>14.51</v>
      </c>
      <c r="N1025" s="47">
        <f t="shared" si="118"/>
        <v>14.82</v>
      </c>
      <c r="O1025" s="48">
        <f t="shared" ca="1" si="119"/>
        <v>421100</v>
      </c>
    </row>
    <row r="1026" spans="1:15" x14ac:dyDescent="0.25">
      <c r="A1026">
        <v>1011</v>
      </c>
      <c r="B1026" s="84">
        <v>40547</v>
      </c>
      <c r="C1026" s="47">
        <v>16.350000000000001</v>
      </c>
      <c r="D1026" s="47">
        <v>16.440000000000001</v>
      </c>
      <c r="E1026" s="47">
        <v>15.86</v>
      </c>
      <c r="F1026" s="47">
        <v>16.04</v>
      </c>
      <c r="G1026" s="48">
        <v>393700</v>
      </c>
      <c r="H1026" s="47">
        <v>14.57</v>
      </c>
      <c r="I1026" s="51">
        <f t="shared" si="113"/>
        <v>0.90835411471321703</v>
      </c>
      <c r="J1026" s="51">
        <f t="shared" ca="1" si="114"/>
        <v>1</v>
      </c>
      <c r="K1026" s="47">
        <f t="shared" si="115"/>
        <v>14.85</v>
      </c>
      <c r="L1026" s="47">
        <f t="shared" si="116"/>
        <v>14.93</v>
      </c>
      <c r="M1026" s="47">
        <f t="shared" si="117"/>
        <v>14.41</v>
      </c>
      <c r="N1026" s="47">
        <f t="shared" si="118"/>
        <v>14.57</v>
      </c>
      <c r="O1026" s="48">
        <f t="shared" ca="1" si="119"/>
        <v>393700</v>
      </c>
    </row>
    <row r="1027" spans="1:15" x14ac:dyDescent="0.25">
      <c r="A1027">
        <v>1012</v>
      </c>
      <c r="B1027" s="84">
        <v>40546</v>
      </c>
      <c r="C1027" s="47">
        <v>16.2</v>
      </c>
      <c r="D1027" s="47">
        <v>16.46</v>
      </c>
      <c r="E1027" s="47">
        <v>16.2</v>
      </c>
      <c r="F1027" s="47">
        <v>16.29</v>
      </c>
      <c r="G1027" s="48">
        <v>544300</v>
      </c>
      <c r="H1027" s="47">
        <v>14.8</v>
      </c>
      <c r="I1027" s="51">
        <f t="shared" si="113"/>
        <v>0.90853284223449982</v>
      </c>
      <c r="J1027" s="51">
        <f t="shared" ca="1" si="114"/>
        <v>1</v>
      </c>
      <c r="K1027" s="47">
        <f t="shared" si="115"/>
        <v>14.72</v>
      </c>
      <c r="L1027" s="47">
        <f t="shared" si="116"/>
        <v>14.95</v>
      </c>
      <c r="M1027" s="47">
        <f t="shared" si="117"/>
        <v>14.72</v>
      </c>
      <c r="N1027" s="47">
        <f t="shared" si="118"/>
        <v>14.8</v>
      </c>
      <c r="O1027" s="48">
        <f t="shared" ca="1" si="119"/>
        <v>544300</v>
      </c>
    </row>
    <row r="1028" spans="1:15" x14ac:dyDescent="0.25">
      <c r="A1028">
        <v>1013</v>
      </c>
      <c r="B1028" s="84">
        <v>40543</v>
      </c>
      <c r="C1028" s="47">
        <v>16.149999999999999</v>
      </c>
      <c r="D1028" s="47">
        <v>16.23</v>
      </c>
      <c r="E1028" s="47">
        <v>16.02</v>
      </c>
      <c r="F1028" s="47">
        <v>16.02</v>
      </c>
      <c r="G1028" s="48">
        <v>229100</v>
      </c>
      <c r="H1028" s="47">
        <v>14.56</v>
      </c>
      <c r="I1028" s="51">
        <f t="shared" si="113"/>
        <v>0.90886392009987527</v>
      </c>
      <c r="J1028" s="51">
        <f t="shared" ca="1" si="114"/>
        <v>1</v>
      </c>
      <c r="K1028" s="47">
        <f t="shared" si="115"/>
        <v>14.68</v>
      </c>
      <c r="L1028" s="47">
        <f t="shared" si="116"/>
        <v>14.75</v>
      </c>
      <c r="M1028" s="47">
        <f t="shared" si="117"/>
        <v>14.56</v>
      </c>
      <c r="N1028" s="47">
        <f t="shared" si="118"/>
        <v>14.56</v>
      </c>
      <c r="O1028" s="48">
        <f t="shared" ca="1" si="119"/>
        <v>229100</v>
      </c>
    </row>
    <row r="1029" spans="1:15" x14ac:dyDescent="0.25">
      <c r="A1029">
        <v>1014</v>
      </c>
      <c r="B1029" s="84">
        <v>40542</v>
      </c>
      <c r="C1029" s="47">
        <v>16.13</v>
      </c>
      <c r="D1029" s="47">
        <v>16.350000000000001</v>
      </c>
      <c r="E1029" s="47">
        <v>16.12</v>
      </c>
      <c r="F1029" s="47">
        <v>16.23</v>
      </c>
      <c r="G1029" s="48">
        <v>145400</v>
      </c>
      <c r="H1029" s="47">
        <v>14.75</v>
      </c>
      <c r="I1029" s="51">
        <f t="shared" si="113"/>
        <v>0.9088108441158349</v>
      </c>
      <c r="J1029" s="51">
        <f t="shared" ca="1" si="114"/>
        <v>1</v>
      </c>
      <c r="K1029" s="47">
        <f t="shared" si="115"/>
        <v>14.66</v>
      </c>
      <c r="L1029" s="47">
        <f t="shared" si="116"/>
        <v>14.86</v>
      </c>
      <c r="M1029" s="47">
        <f t="shared" si="117"/>
        <v>14.65</v>
      </c>
      <c r="N1029" s="47">
        <f t="shared" si="118"/>
        <v>14.75</v>
      </c>
      <c r="O1029" s="48">
        <f t="shared" ca="1" si="119"/>
        <v>145400</v>
      </c>
    </row>
    <row r="1030" spans="1:15" x14ac:dyDescent="0.25">
      <c r="A1030">
        <v>1015</v>
      </c>
      <c r="B1030" s="84">
        <v>40541</v>
      </c>
      <c r="C1030" s="47">
        <v>16.25</v>
      </c>
      <c r="D1030" s="47">
        <v>16.27</v>
      </c>
      <c r="E1030" s="47">
        <v>16.13</v>
      </c>
      <c r="F1030" s="47">
        <v>16.170000000000002</v>
      </c>
      <c r="G1030" s="48">
        <v>100500</v>
      </c>
      <c r="H1030" s="47">
        <v>14.69</v>
      </c>
      <c r="I1030" s="51">
        <f t="shared" si="113"/>
        <v>0.90847247990105118</v>
      </c>
      <c r="J1030" s="51">
        <f t="shared" ca="1" si="114"/>
        <v>1</v>
      </c>
      <c r="K1030" s="47">
        <f t="shared" si="115"/>
        <v>14.76</v>
      </c>
      <c r="L1030" s="47">
        <f t="shared" si="116"/>
        <v>14.78</v>
      </c>
      <c r="M1030" s="47">
        <f t="shared" si="117"/>
        <v>14.65</v>
      </c>
      <c r="N1030" s="47">
        <f t="shared" si="118"/>
        <v>14.69</v>
      </c>
      <c r="O1030" s="48">
        <f t="shared" ca="1" si="119"/>
        <v>100500</v>
      </c>
    </row>
    <row r="1031" spans="1:15" x14ac:dyDescent="0.25">
      <c r="A1031">
        <v>1016</v>
      </c>
      <c r="B1031" s="84">
        <v>40540</v>
      </c>
      <c r="C1031" s="47">
        <v>16.14</v>
      </c>
      <c r="D1031" s="47">
        <v>16.239999999999998</v>
      </c>
      <c r="E1031" s="47">
        <v>15.98</v>
      </c>
      <c r="F1031" s="47">
        <v>16.18</v>
      </c>
      <c r="G1031" s="48">
        <v>181000</v>
      </c>
      <c r="H1031" s="47">
        <v>14.7</v>
      </c>
      <c r="I1031" s="51">
        <f t="shared" si="113"/>
        <v>0.90852904820766378</v>
      </c>
      <c r="J1031" s="51">
        <f t="shared" ca="1" si="114"/>
        <v>1</v>
      </c>
      <c r="K1031" s="47">
        <f t="shared" si="115"/>
        <v>14.66</v>
      </c>
      <c r="L1031" s="47">
        <f t="shared" si="116"/>
        <v>14.75</v>
      </c>
      <c r="M1031" s="47">
        <f t="shared" si="117"/>
        <v>14.52</v>
      </c>
      <c r="N1031" s="47">
        <f t="shared" si="118"/>
        <v>14.7</v>
      </c>
      <c r="O1031" s="48">
        <f t="shared" ca="1" si="119"/>
        <v>181000</v>
      </c>
    </row>
    <row r="1032" spans="1:15" x14ac:dyDescent="0.25">
      <c r="A1032">
        <v>1017</v>
      </c>
      <c r="B1032" s="84">
        <v>40539</v>
      </c>
      <c r="C1032" s="47">
        <v>16.05</v>
      </c>
      <c r="D1032" s="47">
        <v>16.239999999999998</v>
      </c>
      <c r="E1032" s="47">
        <v>15.97</v>
      </c>
      <c r="F1032" s="47">
        <v>16.13</v>
      </c>
      <c r="G1032" s="48">
        <v>121500</v>
      </c>
      <c r="H1032" s="47">
        <v>14.66</v>
      </c>
      <c r="I1032" s="51">
        <f t="shared" si="113"/>
        <v>0.90886546807191571</v>
      </c>
      <c r="J1032" s="51">
        <f t="shared" ca="1" si="114"/>
        <v>1</v>
      </c>
      <c r="K1032" s="47">
        <f t="shared" si="115"/>
        <v>14.59</v>
      </c>
      <c r="L1032" s="47">
        <f t="shared" si="116"/>
        <v>14.76</v>
      </c>
      <c r="M1032" s="47">
        <f t="shared" si="117"/>
        <v>14.51</v>
      </c>
      <c r="N1032" s="47">
        <f t="shared" si="118"/>
        <v>14.66</v>
      </c>
      <c r="O1032" s="48">
        <f t="shared" ca="1" si="119"/>
        <v>121500</v>
      </c>
    </row>
    <row r="1033" spans="1:15" x14ac:dyDescent="0.25">
      <c r="A1033">
        <v>1018</v>
      </c>
      <c r="B1033" s="84">
        <v>40535</v>
      </c>
      <c r="C1033" s="47">
        <v>16.100000000000001</v>
      </c>
      <c r="D1033" s="47">
        <v>16.2</v>
      </c>
      <c r="E1033" s="47">
        <v>15.97</v>
      </c>
      <c r="F1033" s="47">
        <v>16.059999999999999</v>
      </c>
      <c r="G1033" s="48">
        <v>290600</v>
      </c>
      <c r="H1033" s="47">
        <v>14.59</v>
      </c>
      <c r="I1033" s="51">
        <f t="shared" si="113"/>
        <v>0.90846824408468252</v>
      </c>
      <c r="J1033" s="51">
        <f t="shared" ca="1" si="114"/>
        <v>1</v>
      </c>
      <c r="K1033" s="47">
        <f t="shared" si="115"/>
        <v>14.63</v>
      </c>
      <c r="L1033" s="47">
        <f t="shared" si="116"/>
        <v>14.72</v>
      </c>
      <c r="M1033" s="47">
        <f t="shared" si="117"/>
        <v>14.51</v>
      </c>
      <c r="N1033" s="47">
        <f t="shared" si="118"/>
        <v>14.59</v>
      </c>
      <c r="O1033" s="48">
        <f t="shared" ca="1" si="119"/>
        <v>290600</v>
      </c>
    </row>
    <row r="1034" spans="1:15" x14ac:dyDescent="0.25">
      <c r="A1034">
        <v>1019</v>
      </c>
      <c r="B1034" s="84">
        <v>40534</v>
      </c>
      <c r="C1034" s="47">
        <v>16.29</v>
      </c>
      <c r="D1034" s="47">
        <v>16.29</v>
      </c>
      <c r="E1034" s="47">
        <v>16.079999999999998</v>
      </c>
      <c r="F1034" s="47">
        <v>16.11</v>
      </c>
      <c r="G1034" s="48">
        <v>304900</v>
      </c>
      <c r="H1034" s="47">
        <v>14.64</v>
      </c>
      <c r="I1034" s="51">
        <f t="shared" si="113"/>
        <v>0.9087523277467412</v>
      </c>
      <c r="J1034" s="51">
        <f t="shared" ca="1" si="114"/>
        <v>1</v>
      </c>
      <c r="K1034" s="47">
        <f t="shared" si="115"/>
        <v>14.8</v>
      </c>
      <c r="L1034" s="47">
        <f t="shared" si="116"/>
        <v>14.8</v>
      </c>
      <c r="M1034" s="47">
        <f t="shared" si="117"/>
        <v>14.61</v>
      </c>
      <c r="N1034" s="47">
        <f t="shared" si="118"/>
        <v>14.64</v>
      </c>
      <c r="O1034" s="48">
        <f t="shared" ca="1" si="119"/>
        <v>304900</v>
      </c>
    </row>
    <row r="1035" spans="1:15" x14ac:dyDescent="0.25">
      <c r="A1035">
        <v>1020</v>
      </c>
      <c r="B1035" s="84">
        <v>40533</v>
      </c>
      <c r="C1035" s="47">
        <v>16.079999999999998</v>
      </c>
      <c r="D1035" s="47">
        <v>16.25</v>
      </c>
      <c r="E1035" s="47">
        <v>16.07</v>
      </c>
      <c r="F1035" s="47">
        <v>16.21</v>
      </c>
      <c r="G1035" s="48">
        <v>302500</v>
      </c>
      <c r="H1035" s="47">
        <v>14.73</v>
      </c>
      <c r="I1035" s="51">
        <f t="shared" si="113"/>
        <v>0.90869833436150527</v>
      </c>
      <c r="J1035" s="51">
        <f t="shared" ca="1" si="114"/>
        <v>1</v>
      </c>
      <c r="K1035" s="47">
        <f t="shared" si="115"/>
        <v>14.61</v>
      </c>
      <c r="L1035" s="47">
        <f t="shared" si="116"/>
        <v>14.77</v>
      </c>
      <c r="M1035" s="47">
        <f t="shared" si="117"/>
        <v>14.6</v>
      </c>
      <c r="N1035" s="47">
        <f t="shared" si="118"/>
        <v>14.73</v>
      </c>
      <c r="O1035" s="48">
        <f t="shared" ca="1" si="119"/>
        <v>302500</v>
      </c>
    </row>
    <row r="1036" spans="1:15" x14ac:dyDescent="0.25">
      <c r="A1036">
        <v>1021</v>
      </c>
      <c r="B1036" s="84">
        <v>40532</v>
      </c>
      <c r="C1036" s="47">
        <v>15.8</v>
      </c>
      <c r="D1036" s="47">
        <v>16.23</v>
      </c>
      <c r="E1036" s="47">
        <v>15.8</v>
      </c>
      <c r="F1036" s="47">
        <v>15.98</v>
      </c>
      <c r="G1036" s="48">
        <v>378000</v>
      </c>
      <c r="H1036" s="47">
        <v>14.52</v>
      </c>
      <c r="I1036" s="51">
        <f t="shared" si="113"/>
        <v>0.90863579474342926</v>
      </c>
      <c r="J1036" s="51">
        <f t="shared" ca="1" si="114"/>
        <v>1</v>
      </c>
      <c r="K1036" s="47">
        <f t="shared" si="115"/>
        <v>14.36</v>
      </c>
      <c r="L1036" s="47">
        <f t="shared" si="116"/>
        <v>14.75</v>
      </c>
      <c r="M1036" s="47">
        <f t="shared" si="117"/>
        <v>14.36</v>
      </c>
      <c r="N1036" s="47">
        <f t="shared" si="118"/>
        <v>14.52</v>
      </c>
      <c r="O1036" s="48">
        <f t="shared" ca="1" si="119"/>
        <v>378000</v>
      </c>
    </row>
    <row r="1037" spans="1:15" x14ac:dyDescent="0.25">
      <c r="A1037">
        <v>1022</v>
      </c>
      <c r="B1037" s="84">
        <v>40529</v>
      </c>
      <c r="C1037" s="47">
        <v>16.39</v>
      </c>
      <c r="D1037" s="47">
        <v>16.420000000000002</v>
      </c>
      <c r="E1037" s="47">
        <v>16.100000000000001</v>
      </c>
      <c r="F1037" s="47">
        <v>16.239999999999998</v>
      </c>
      <c r="G1037" s="48">
        <v>815300</v>
      </c>
      <c r="H1037" s="47">
        <v>14.76</v>
      </c>
      <c r="I1037" s="51">
        <f t="shared" si="113"/>
        <v>0.90886699507389168</v>
      </c>
      <c r="J1037" s="51">
        <f t="shared" ca="1" si="114"/>
        <v>1</v>
      </c>
      <c r="K1037" s="47">
        <f t="shared" si="115"/>
        <v>14.9</v>
      </c>
      <c r="L1037" s="47">
        <f t="shared" si="116"/>
        <v>14.92</v>
      </c>
      <c r="M1037" s="47">
        <f t="shared" si="117"/>
        <v>14.63</v>
      </c>
      <c r="N1037" s="47">
        <f t="shared" si="118"/>
        <v>14.76</v>
      </c>
      <c r="O1037" s="48">
        <f t="shared" ca="1" si="119"/>
        <v>815300</v>
      </c>
    </row>
    <row r="1038" spans="1:15" x14ac:dyDescent="0.25">
      <c r="A1038">
        <v>1023</v>
      </c>
      <c r="B1038" s="84">
        <v>40528</v>
      </c>
      <c r="C1038" s="47">
        <v>15.94</v>
      </c>
      <c r="D1038" s="47">
        <v>16.61</v>
      </c>
      <c r="E1038" s="47">
        <v>15.8</v>
      </c>
      <c r="F1038" s="47">
        <v>16.399999999999999</v>
      </c>
      <c r="G1038" s="48">
        <v>895800</v>
      </c>
      <c r="H1038" s="47">
        <v>14.9</v>
      </c>
      <c r="I1038" s="51">
        <f t="shared" si="113"/>
        <v>0.9085365853658538</v>
      </c>
      <c r="J1038" s="51">
        <f t="shared" ca="1" si="114"/>
        <v>1</v>
      </c>
      <c r="K1038" s="47">
        <f t="shared" si="115"/>
        <v>14.48</v>
      </c>
      <c r="L1038" s="47">
        <f t="shared" si="116"/>
        <v>15.09</v>
      </c>
      <c r="M1038" s="47">
        <f t="shared" si="117"/>
        <v>14.35</v>
      </c>
      <c r="N1038" s="47">
        <f t="shared" si="118"/>
        <v>14.9</v>
      </c>
      <c r="O1038" s="48">
        <f t="shared" ca="1" si="119"/>
        <v>895800</v>
      </c>
    </row>
    <row r="1039" spans="1:15" x14ac:dyDescent="0.25">
      <c r="A1039">
        <v>1024</v>
      </c>
      <c r="B1039" s="84">
        <v>40527</v>
      </c>
      <c r="C1039" s="47">
        <v>16.21</v>
      </c>
      <c r="D1039" s="47">
        <v>16.29</v>
      </c>
      <c r="E1039" s="47">
        <v>15.79</v>
      </c>
      <c r="F1039" s="47">
        <v>15.82</v>
      </c>
      <c r="G1039" s="48">
        <v>675700</v>
      </c>
      <c r="H1039" s="47">
        <v>14.37</v>
      </c>
      <c r="I1039" s="51">
        <f t="shared" si="113"/>
        <v>0.90834386852085958</v>
      </c>
      <c r="J1039" s="51">
        <f t="shared" ca="1" si="114"/>
        <v>1</v>
      </c>
      <c r="K1039" s="47">
        <f t="shared" si="115"/>
        <v>14.72</v>
      </c>
      <c r="L1039" s="47">
        <f t="shared" si="116"/>
        <v>14.8</v>
      </c>
      <c r="M1039" s="47">
        <f t="shared" si="117"/>
        <v>14.34</v>
      </c>
      <c r="N1039" s="47">
        <f t="shared" si="118"/>
        <v>14.37</v>
      </c>
      <c r="O1039" s="48">
        <f t="shared" ca="1" si="119"/>
        <v>675700</v>
      </c>
    </row>
    <row r="1040" spans="1:15" x14ac:dyDescent="0.25">
      <c r="A1040">
        <v>1025</v>
      </c>
      <c r="B1040" s="84">
        <v>40526</v>
      </c>
      <c r="C1040" s="47">
        <v>16.41</v>
      </c>
      <c r="D1040" s="47">
        <v>16.52</v>
      </c>
      <c r="E1040" s="47">
        <v>16.12</v>
      </c>
      <c r="F1040" s="47">
        <v>16.190000000000001</v>
      </c>
      <c r="G1040" s="48">
        <v>596300</v>
      </c>
      <c r="H1040" s="47">
        <v>14.71</v>
      </c>
      <c r="I1040" s="51">
        <f t="shared" si="113"/>
        <v>0.90858554663372448</v>
      </c>
      <c r="J1040" s="51">
        <f t="shared" ca="1" si="114"/>
        <v>1</v>
      </c>
      <c r="K1040" s="47">
        <f t="shared" si="115"/>
        <v>14.91</v>
      </c>
      <c r="L1040" s="47">
        <f t="shared" si="116"/>
        <v>15.01</v>
      </c>
      <c r="M1040" s="47">
        <f t="shared" si="117"/>
        <v>14.65</v>
      </c>
      <c r="N1040" s="47">
        <f t="shared" si="118"/>
        <v>14.71</v>
      </c>
      <c r="O1040" s="48">
        <f t="shared" ca="1" si="119"/>
        <v>596300</v>
      </c>
    </row>
    <row r="1041" spans="1:15" x14ac:dyDescent="0.25">
      <c r="A1041">
        <v>1026</v>
      </c>
      <c r="B1041" s="84">
        <v>40525</v>
      </c>
      <c r="C1041" s="47">
        <v>16.63</v>
      </c>
      <c r="D1041" s="47">
        <v>16.690000000000001</v>
      </c>
      <c r="E1041" s="47">
        <v>16.260000000000002</v>
      </c>
      <c r="F1041" s="47">
        <v>16.32</v>
      </c>
      <c r="G1041" s="48">
        <v>389700</v>
      </c>
      <c r="H1041" s="47">
        <v>14.83</v>
      </c>
      <c r="I1041" s="51">
        <f t="shared" ref="I1041:I1104" si="120">H1041/F1041</f>
        <v>0.90870098039215685</v>
      </c>
      <c r="J1041" s="51">
        <f t="shared" ref="J1041:J1104" ca="1" si="121">INDEX(OFFSET($T$15,0,0,$S$13+1,1),MATCH(B1041,OFFSET($Q$15,0,0,$S$13+1,1),-1))</f>
        <v>1</v>
      </c>
      <c r="K1041" s="47">
        <f t="shared" ref="K1041:K1104" si="122">ROUND($I1041*C1041,2)</f>
        <v>15.11</v>
      </c>
      <c r="L1041" s="47">
        <f t="shared" ref="L1041:L1104" si="123">ROUND($I1041*D1041,2)</f>
        <v>15.17</v>
      </c>
      <c r="M1041" s="47">
        <f t="shared" ref="M1041:M1104" si="124">ROUND($I1041*E1041,2)</f>
        <v>14.78</v>
      </c>
      <c r="N1041" s="47">
        <f t="shared" ref="N1041:N1104" si="125">ROUND($I1041*F1041,2)</f>
        <v>14.83</v>
      </c>
      <c r="O1041" s="48">
        <f t="shared" ref="O1041:O1104" ca="1" si="126">G1041*J1041</f>
        <v>389700</v>
      </c>
    </row>
    <row r="1042" spans="1:15" x14ac:dyDescent="0.25">
      <c r="A1042">
        <v>1027</v>
      </c>
      <c r="B1042" s="84">
        <v>40522</v>
      </c>
      <c r="C1042" s="47">
        <v>16.63</v>
      </c>
      <c r="D1042" s="47">
        <v>16.66</v>
      </c>
      <c r="E1042" s="47">
        <v>16.45</v>
      </c>
      <c r="F1042" s="47">
        <v>16.600000000000001</v>
      </c>
      <c r="G1042" s="48">
        <v>346400</v>
      </c>
      <c r="H1042" s="47">
        <v>15.08</v>
      </c>
      <c r="I1042" s="51">
        <f t="shared" si="120"/>
        <v>0.90843373493975899</v>
      </c>
      <c r="J1042" s="51">
        <f t="shared" ca="1" si="121"/>
        <v>1</v>
      </c>
      <c r="K1042" s="47">
        <f t="shared" si="122"/>
        <v>15.11</v>
      </c>
      <c r="L1042" s="47">
        <f t="shared" si="123"/>
        <v>15.13</v>
      </c>
      <c r="M1042" s="47">
        <f t="shared" si="124"/>
        <v>14.94</v>
      </c>
      <c r="N1042" s="47">
        <f t="shared" si="125"/>
        <v>15.08</v>
      </c>
      <c r="O1042" s="48">
        <f t="shared" ca="1" si="126"/>
        <v>346400</v>
      </c>
    </row>
    <row r="1043" spans="1:15" x14ac:dyDescent="0.25">
      <c r="A1043">
        <v>1028</v>
      </c>
      <c r="B1043" s="84">
        <v>40521</v>
      </c>
      <c r="C1043" s="47">
        <v>16.7</v>
      </c>
      <c r="D1043" s="47">
        <v>16.7</v>
      </c>
      <c r="E1043" s="47">
        <v>16.5</v>
      </c>
      <c r="F1043" s="47">
        <v>16.559999999999999</v>
      </c>
      <c r="G1043" s="48">
        <v>336200</v>
      </c>
      <c r="H1043" s="47">
        <v>15.05</v>
      </c>
      <c r="I1043" s="51">
        <f t="shared" si="120"/>
        <v>0.9088164251207731</v>
      </c>
      <c r="J1043" s="51">
        <f t="shared" ca="1" si="121"/>
        <v>1</v>
      </c>
      <c r="K1043" s="47">
        <f t="shared" si="122"/>
        <v>15.18</v>
      </c>
      <c r="L1043" s="47">
        <f t="shared" si="123"/>
        <v>15.18</v>
      </c>
      <c r="M1043" s="47">
        <f t="shared" si="124"/>
        <v>15</v>
      </c>
      <c r="N1043" s="47">
        <f t="shared" si="125"/>
        <v>15.05</v>
      </c>
      <c r="O1043" s="48">
        <f t="shared" ca="1" si="126"/>
        <v>336200</v>
      </c>
    </row>
    <row r="1044" spans="1:15" x14ac:dyDescent="0.25">
      <c r="A1044">
        <v>1029</v>
      </c>
      <c r="B1044" s="84">
        <v>40520</v>
      </c>
      <c r="C1044" s="47">
        <v>16.66</v>
      </c>
      <c r="D1044" s="47">
        <v>16.75</v>
      </c>
      <c r="E1044" s="47">
        <v>16.510000000000002</v>
      </c>
      <c r="F1044" s="47">
        <v>16.559999999999999</v>
      </c>
      <c r="G1044" s="48">
        <v>339400</v>
      </c>
      <c r="H1044" s="47">
        <v>15.05</v>
      </c>
      <c r="I1044" s="51">
        <f t="shared" si="120"/>
        <v>0.9088164251207731</v>
      </c>
      <c r="J1044" s="51">
        <f t="shared" ca="1" si="121"/>
        <v>1</v>
      </c>
      <c r="K1044" s="47">
        <f t="shared" si="122"/>
        <v>15.14</v>
      </c>
      <c r="L1044" s="47">
        <f t="shared" si="123"/>
        <v>15.22</v>
      </c>
      <c r="M1044" s="47">
        <f t="shared" si="124"/>
        <v>15</v>
      </c>
      <c r="N1044" s="47">
        <f t="shared" si="125"/>
        <v>15.05</v>
      </c>
      <c r="O1044" s="48">
        <f t="shared" ca="1" si="126"/>
        <v>339400</v>
      </c>
    </row>
    <row r="1045" spans="1:15" x14ac:dyDescent="0.25">
      <c r="A1045">
        <v>1030</v>
      </c>
      <c r="B1045" s="84">
        <v>40519</v>
      </c>
      <c r="C1045" s="47">
        <v>16.510000000000002</v>
      </c>
      <c r="D1045" s="47">
        <v>16.77</v>
      </c>
      <c r="E1045" s="47">
        <v>16.47</v>
      </c>
      <c r="F1045" s="47">
        <v>16.670000000000002</v>
      </c>
      <c r="G1045" s="48">
        <v>561300</v>
      </c>
      <c r="H1045" s="47">
        <v>15.13</v>
      </c>
      <c r="I1045" s="51">
        <f t="shared" si="120"/>
        <v>0.90761847630473902</v>
      </c>
      <c r="J1045" s="51">
        <f t="shared" ca="1" si="121"/>
        <v>1</v>
      </c>
      <c r="K1045" s="47">
        <f t="shared" si="122"/>
        <v>14.98</v>
      </c>
      <c r="L1045" s="47">
        <f t="shared" si="123"/>
        <v>15.22</v>
      </c>
      <c r="M1045" s="47">
        <f t="shared" si="124"/>
        <v>14.95</v>
      </c>
      <c r="N1045" s="47">
        <f t="shared" si="125"/>
        <v>15.13</v>
      </c>
      <c r="O1045" s="48">
        <f t="shared" ca="1" si="126"/>
        <v>561300</v>
      </c>
    </row>
    <row r="1046" spans="1:15" x14ac:dyDescent="0.25">
      <c r="A1046">
        <v>1031</v>
      </c>
      <c r="B1046" s="84">
        <v>40518</v>
      </c>
      <c r="C1046" s="47">
        <v>16.399999999999999</v>
      </c>
      <c r="D1046" s="47">
        <v>16.5</v>
      </c>
      <c r="E1046" s="47">
        <v>16.23</v>
      </c>
      <c r="F1046" s="47">
        <v>16.399999999999999</v>
      </c>
      <c r="G1046" s="48">
        <v>430200</v>
      </c>
      <c r="H1046" s="47">
        <v>14.88</v>
      </c>
      <c r="I1046" s="51">
        <f t="shared" si="120"/>
        <v>0.90731707317073185</v>
      </c>
      <c r="J1046" s="51">
        <f t="shared" ca="1" si="121"/>
        <v>1</v>
      </c>
      <c r="K1046" s="47">
        <f t="shared" si="122"/>
        <v>14.88</v>
      </c>
      <c r="L1046" s="47">
        <f t="shared" si="123"/>
        <v>14.97</v>
      </c>
      <c r="M1046" s="47">
        <f t="shared" si="124"/>
        <v>14.73</v>
      </c>
      <c r="N1046" s="47">
        <f t="shared" si="125"/>
        <v>14.88</v>
      </c>
      <c r="O1046" s="48">
        <f t="shared" ca="1" si="126"/>
        <v>430200</v>
      </c>
    </row>
    <row r="1047" spans="1:15" x14ac:dyDescent="0.25">
      <c r="A1047">
        <v>1032</v>
      </c>
      <c r="B1047" s="84">
        <v>40515</v>
      </c>
      <c r="C1047" s="47">
        <v>16.059999999999999</v>
      </c>
      <c r="D1047" s="47">
        <v>16.559999999999999</v>
      </c>
      <c r="E1047" s="47">
        <v>15.86</v>
      </c>
      <c r="F1047" s="47">
        <v>16.46</v>
      </c>
      <c r="G1047" s="48">
        <v>819600</v>
      </c>
      <c r="H1047" s="47">
        <v>14.94</v>
      </c>
      <c r="I1047" s="51">
        <f t="shared" si="120"/>
        <v>0.90765492102065604</v>
      </c>
      <c r="J1047" s="51">
        <f t="shared" ca="1" si="121"/>
        <v>1</v>
      </c>
      <c r="K1047" s="47">
        <f t="shared" si="122"/>
        <v>14.58</v>
      </c>
      <c r="L1047" s="47">
        <f t="shared" si="123"/>
        <v>15.03</v>
      </c>
      <c r="M1047" s="47">
        <f t="shared" si="124"/>
        <v>14.4</v>
      </c>
      <c r="N1047" s="47">
        <f t="shared" si="125"/>
        <v>14.94</v>
      </c>
      <c r="O1047" s="48">
        <f t="shared" ca="1" si="126"/>
        <v>819600</v>
      </c>
    </row>
    <row r="1048" spans="1:15" x14ac:dyDescent="0.25">
      <c r="A1048">
        <v>1033</v>
      </c>
      <c r="B1048" s="84">
        <v>40514</v>
      </c>
      <c r="C1048" s="47">
        <v>15.74</v>
      </c>
      <c r="D1048" s="47">
        <v>16.190000000000001</v>
      </c>
      <c r="E1048" s="47">
        <v>15.61</v>
      </c>
      <c r="F1048" s="47">
        <v>16.149999999999999</v>
      </c>
      <c r="G1048" s="48">
        <v>578100</v>
      </c>
      <c r="H1048" s="47">
        <v>14.66</v>
      </c>
      <c r="I1048" s="51">
        <f t="shared" si="120"/>
        <v>0.90773993808049547</v>
      </c>
      <c r="J1048" s="51">
        <f t="shared" ca="1" si="121"/>
        <v>1</v>
      </c>
      <c r="K1048" s="47">
        <f t="shared" si="122"/>
        <v>14.29</v>
      </c>
      <c r="L1048" s="47">
        <f t="shared" si="123"/>
        <v>14.7</v>
      </c>
      <c r="M1048" s="47">
        <f t="shared" si="124"/>
        <v>14.17</v>
      </c>
      <c r="N1048" s="47">
        <f t="shared" si="125"/>
        <v>14.66</v>
      </c>
      <c r="O1048" s="48">
        <f t="shared" ca="1" si="126"/>
        <v>578100</v>
      </c>
    </row>
    <row r="1049" spans="1:15" x14ac:dyDescent="0.25">
      <c r="A1049">
        <v>1034</v>
      </c>
      <c r="B1049" s="84">
        <v>40513</v>
      </c>
      <c r="C1049" s="47">
        <v>15.72</v>
      </c>
      <c r="D1049" s="47">
        <v>15.85</v>
      </c>
      <c r="E1049" s="47">
        <v>15.51</v>
      </c>
      <c r="F1049" s="47">
        <v>15.75</v>
      </c>
      <c r="G1049" s="48">
        <v>501600</v>
      </c>
      <c r="H1049" s="47">
        <v>14.29</v>
      </c>
      <c r="I1049" s="51">
        <f t="shared" si="120"/>
        <v>0.90730158730158728</v>
      </c>
      <c r="J1049" s="51">
        <f t="shared" ca="1" si="121"/>
        <v>1</v>
      </c>
      <c r="K1049" s="47">
        <f t="shared" si="122"/>
        <v>14.26</v>
      </c>
      <c r="L1049" s="47">
        <f t="shared" si="123"/>
        <v>14.38</v>
      </c>
      <c r="M1049" s="47">
        <f t="shared" si="124"/>
        <v>14.07</v>
      </c>
      <c r="N1049" s="47">
        <f t="shared" si="125"/>
        <v>14.29</v>
      </c>
      <c r="O1049" s="48">
        <f t="shared" ca="1" si="126"/>
        <v>501600</v>
      </c>
    </row>
    <row r="1050" spans="1:15" x14ac:dyDescent="0.25">
      <c r="A1050">
        <v>1035</v>
      </c>
      <c r="B1050" s="84">
        <v>40512</v>
      </c>
      <c r="C1050" s="47">
        <v>15.33</v>
      </c>
      <c r="D1050" s="47">
        <v>15.61</v>
      </c>
      <c r="E1050" s="47">
        <v>15.28</v>
      </c>
      <c r="F1050" s="47">
        <v>15.48</v>
      </c>
      <c r="G1050" s="48">
        <v>587400</v>
      </c>
      <c r="H1050" s="47">
        <v>14.05</v>
      </c>
      <c r="I1050" s="51">
        <f t="shared" si="120"/>
        <v>0.90762273901808788</v>
      </c>
      <c r="J1050" s="51">
        <f t="shared" ca="1" si="121"/>
        <v>1</v>
      </c>
      <c r="K1050" s="47">
        <f t="shared" si="122"/>
        <v>13.91</v>
      </c>
      <c r="L1050" s="47">
        <f t="shared" si="123"/>
        <v>14.17</v>
      </c>
      <c r="M1050" s="47">
        <f t="shared" si="124"/>
        <v>13.87</v>
      </c>
      <c r="N1050" s="47">
        <f t="shared" si="125"/>
        <v>14.05</v>
      </c>
      <c r="O1050" s="48">
        <f t="shared" ca="1" si="126"/>
        <v>587400</v>
      </c>
    </row>
    <row r="1051" spans="1:15" x14ac:dyDescent="0.25">
      <c r="A1051">
        <v>1036</v>
      </c>
      <c r="B1051" s="84">
        <v>40511</v>
      </c>
      <c r="C1051" s="47">
        <v>15.34</v>
      </c>
      <c r="D1051" s="47">
        <v>15.49</v>
      </c>
      <c r="E1051" s="47">
        <v>15.24</v>
      </c>
      <c r="F1051" s="47">
        <v>15.45</v>
      </c>
      <c r="G1051" s="48">
        <v>294200</v>
      </c>
      <c r="H1051" s="47">
        <v>14.02</v>
      </c>
      <c r="I1051" s="51">
        <f t="shared" si="120"/>
        <v>0.90744336569579287</v>
      </c>
      <c r="J1051" s="51">
        <f t="shared" ca="1" si="121"/>
        <v>1</v>
      </c>
      <c r="K1051" s="47">
        <f t="shared" si="122"/>
        <v>13.92</v>
      </c>
      <c r="L1051" s="47">
        <f t="shared" si="123"/>
        <v>14.06</v>
      </c>
      <c r="M1051" s="47">
        <f t="shared" si="124"/>
        <v>13.83</v>
      </c>
      <c r="N1051" s="47">
        <f t="shared" si="125"/>
        <v>14.02</v>
      </c>
      <c r="O1051" s="48">
        <f t="shared" ca="1" si="126"/>
        <v>294200</v>
      </c>
    </row>
    <row r="1052" spans="1:15" x14ac:dyDescent="0.25">
      <c r="A1052">
        <v>1037</v>
      </c>
      <c r="B1052" s="84">
        <v>40508</v>
      </c>
      <c r="C1052" s="47">
        <v>15.52</v>
      </c>
      <c r="D1052" s="47">
        <v>15.61</v>
      </c>
      <c r="E1052" s="47">
        <v>15.45</v>
      </c>
      <c r="F1052" s="47">
        <v>15.46</v>
      </c>
      <c r="G1052" s="48">
        <v>174900</v>
      </c>
      <c r="H1052" s="47">
        <v>14.03</v>
      </c>
      <c r="I1052" s="51">
        <f t="shared" si="120"/>
        <v>0.90750323415265188</v>
      </c>
      <c r="J1052" s="51">
        <f t="shared" ca="1" si="121"/>
        <v>1</v>
      </c>
      <c r="K1052" s="47">
        <f t="shared" si="122"/>
        <v>14.08</v>
      </c>
      <c r="L1052" s="47">
        <f t="shared" si="123"/>
        <v>14.17</v>
      </c>
      <c r="M1052" s="47">
        <f t="shared" si="124"/>
        <v>14.02</v>
      </c>
      <c r="N1052" s="47">
        <f t="shared" si="125"/>
        <v>14.03</v>
      </c>
      <c r="O1052" s="48">
        <f t="shared" ca="1" si="126"/>
        <v>174900</v>
      </c>
    </row>
    <row r="1053" spans="1:15" x14ac:dyDescent="0.25">
      <c r="A1053">
        <v>1038</v>
      </c>
      <c r="B1053" s="84">
        <v>40506</v>
      </c>
      <c r="C1053" s="47">
        <v>15.43</v>
      </c>
      <c r="D1053" s="47">
        <v>15.62</v>
      </c>
      <c r="E1053" s="47">
        <v>15.43</v>
      </c>
      <c r="F1053" s="47">
        <v>15.62</v>
      </c>
      <c r="G1053" s="48">
        <v>293300</v>
      </c>
      <c r="H1053" s="47">
        <v>14.18</v>
      </c>
      <c r="I1053" s="51">
        <f t="shared" si="120"/>
        <v>0.90781049935979519</v>
      </c>
      <c r="J1053" s="51">
        <f t="shared" ca="1" si="121"/>
        <v>1</v>
      </c>
      <c r="K1053" s="47">
        <f t="shared" si="122"/>
        <v>14.01</v>
      </c>
      <c r="L1053" s="47">
        <f t="shared" si="123"/>
        <v>14.18</v>
      </c>
      <c r="M1053" s="47">
        <f t="shared" si="124"/>
        <v>14.01</v>
      </c>
      <c r="N1053" s="47">
        <f t="shared" si="125"/>
        <v>14.18</v>
      </c>
      <c r="O1053" s="48">
        <f t="shared" ca="1" si="126"/>
        <v>293300</v>
      </c>
    </row>
    <row r="1054" spans="1:15" x14ac:dyDescent="0.25">
      <c r="A1054">
        <v>1039</v>
      </c>
      <c r="B1054" s="84">
        <v>40505</v>
      </c>
      <c r="C1054" s="47">
        <v>15.22</v>
      </c>
      <c r="D1054" s="47">
        <v>15.35</v>
      </c>
      <c r="E1054" s="47">
        <v>15.1</v>
      </c>
      <c r="F1054" s="47">
        <v>15.3</v>
      </c>
      <c r="G1054" s="48">
        <v>333200</v>
      </c>
      <c r="H1054" s="47">
        <v>13.89</v>
      </c>
      <c r="I1054" s="51">
        <f t="shared" si="120"/>
        <v>0.90784313725490196</v>
      </c>
      <c r="J1054" s="51">
        <f t="shared" ca="1" si="121"/>
        <v>1</v>
      </c>
      <c r="K1054" s="47">
        <f t="shared" si="122"/>
        <v>13.82</v>
      </c>
      <c r="L1054" s="47">
        <f t="shared" si="123"/>
        <v>13.94</v>
      </c>
      <c r="M1054" s="47">
        <f t="shared" si="124"/>
        <v>13.71</v>
      </c>
      <c r="N1054" s="47">
        <f t="shared" si="125"/>
        <v>13.89</v>
      </c>
      <c r="O1054" s="48">
        <f t="shared" ca="1" si="126"/>
        <v>333200</v>
      </c>
    </row>
    <row r="1055" spans="1:15" x14ac:dyDescent="0.25">
      <c r="A1055">
        <v>1040</v>
      </c>
      <c r="B1055" s="84">
        <v>40504</v>
      </c>
      <c r="C1055" s="47">
        <v>15.14</v>
      </c>
      <c r="D1055" s="47">
        <v>15.47</v>
      </c>
      <c r="E1055" s="47">
        <v>15.01</v>
      </c>
      <c r="F1055" s="47">
        <v>15.35</v>
      </c>
      <c r="G1055" s="48">
        <v>555200</v>
      </c>
      <c r="H1055" s="47">
        <v>13.93</v>
      </c>
      <c r="I1055" s="51">
        <f t="shared" si="120"/>
        <v>0.90749185667752441</v>
      </c>
      <c r="J1055" s="51">
        <f t="shared" ca="1" si="121"/>
        <v>1</v>
      </c>
      <c r="K1055" s="47">
        <f t="shared" si="122"/>
        <v>13.74</v>
      </c>
      <c r="L1055" s="47">
        <f t="shared" si="123"/>
        <v>14.04</v>
      </c>
      <c r="M1055" s="47">
        <f t="shared" si="124"/>
        <v>13.62</v>
      </c>
      <c r="N1055" s="47">
        <f t="shared" si="125"/>
        <v>13.93</v>
      </c>
      <c r="O1055" s="48">
        <f t="shared" ca="1" si="126"/>
        <v>555200</v>
      </c>
    </row>
    <row r="1056" spans="1:15" x14ac:dyDescent="0.25">
      <c r="A1056">
        <v>1041</v>
      </c>
      <c r="B1056" s="84">
        <v>40501</v>
      </c>
      <c r="C1056" s="47">
        <v>15.01</v>
      </c>
      <c r="D1056" s="47">
        <v>15.21</v>
      </c>
      <c r="E1056" s="47">
        <v>14.95</v>
      </c>
      <c r="F1056" s="47">
        <v>15.19</v>
      </c>
      <c r="G1056" s="48">
        <v>291600</v>
      </c>
      <c r="H1056" s="47">
        <v>13.79</v>
      </c>
      <c r="I1056" s="51">
        <f t="shared" si="120"/>
        <v>0.90783410138248843</v>
      </c>
      <c r="J1056" s="51">
        <f t="shared" ca="1" si="121"/>
        <v>1</v>
      </c>
      <c r="K1056" s="47">
        <f t="shared" si="122"/>
        <v>13.63</v>
      </c>
      <c r="L1056" s="47">
        <f t="shared" si="123"/>
        <v>13.81</v>
      </c>
      <c r="M1056" s="47">
        <f t="shared" si="124"/>
        <v>13.57</v>
      </c>
      <c r="N1056" s="47">
        <f t="shared" si="125"/>
        <v>13.79</v>
      </c>
      <c r="O1056" s="48">
        <f t="shared" ca="1" si="126"/>
        <v>291600</v>
      </c>
    </row>
    <row r="1057" spans="1:15" x14ac:dyDescent="0.25">
      <c r="A1057">
        <v>1042</v>
      </c>
      <c r="B1057" s="84">
        <v>40500</v>
      </c>
      <c r="C1057" s="47">
        <v>14.97</v>
      </c>
      <c r="D1057" s="47">
        <v>15.16</v>
      </c>
      <c r="E1057" s="47">
        <v>14.91</v>
      </c>
      <c r="F1057" s="47">
        <v>15</v>
      </c>
      <c r="G1057" s="48">
        <v>321300</v>
      </c>
      <c r="H1057" s="47">
        <v>13.61</v>
      </c>
      <c r="I1057" s="51">
        <f t="shared" si="120"/>
        <v>0.90733333333333333</v>
      </c>
      <c r="J1057" s="51">
        <f t="shared" ca="1" si="121"/>
        <v>1</v>
      </c>
      <c r="K1057" s="47">
        <f t="shared" si="122"/>
        <v>13.58</v>
      </c>
      <c r="L1057" s="47">
        <f t="shared" si="123"/>
        <v>13.76</v>
      </c>
      <c r="M1057" s="47">
        <f t="shared" si="124"/>
        <v>13.53</v>
      </c>
      <c r="N1057" s="47">
        <f t="shared" si="125"/>
        <v>13.61</v>
      </c>
      <c r="O1057" s="48">
        <f t="shared" ca="1" si="126"/>
        <v>321300</v>
      </c>
    </row>
    <row r="1058" spans="1:15" x14ac:dyDescent="0.25">
      <c r="A1058">
        <v>1043</v>
      </c>
      <c r="B1058" s="84">
        <v>40499</v>
      </c>
      <c r="C1058" s="47">
        <v>14.9</v>
      </c>
      <c r="D1058" s="47">
        <v>15</v>
      </c>
      <c r="E1058" s="47">
        <v>14.76</v>
      </c>
      <c r="F1058" s="47">
        <v>14.84</v>
      </c>
      <c r="G1058" s="48">
        <v>486500</v>
      </c>
      <c r="H1058" s="47">
        <v>13.47</v>
      </c>
      <c r="I1058" s="51">
        <f t="shared" si="120"/>
        <v>0.90768194070080865</v>
      </c>
      <c r="J1058" s="51">
        <f t="shared" ca="1" si="121"/>
        <v>1</v>
      </c>
      <c r="K1058" s="47">
        <f t="shared" si="122"/>
        <v>13.52</v>
      </c>
      <c r="L1058" s="47">
        <f t="shared" si="123"/>
        <v>13.62</v>
      </c>
      <c r="M1058" s="47">
        <f t="shared" si="124"/>
        <v>13.4</v>
      </c>
      <c r="N1058" s="47">
        <f t="shared" si="125"/>
        <v>13.47</v>
      </c>
      <c r="O1058" s="48">
        <f t="shared" ca="1" si="126"/>
        <v>486500</v>
      </c>
    </row>
    <row r="1059" spans="1:15" x14ac:dyDescent="0.25">
      <c r="A1059">
        <v>1044</v>
      </c>
      <c r="B1059" s="84">
        <v>40498</v>
      </c>
      <c r="C1059" s="47">
        <v>14.87</v>
      </c>
      <c r="D1059" s="47">
        <v>14.99</v>
      </c>
      <c r="E1059" s="47">
        <v>14.79</v>
      </c>
      <c r="F1059" s="47">
        <v>14.87</v>
      </c>
      <c r="G1059" s="48">
        <v>480900</v>
      </c>
      <c r="H1059" s="47">
        <v>13.5</v>
      </c>
      <c r="I1059" s="51">
        <f t="shared" si="120"/>
        <v>0.90786819098856764</v>
      </c>
      <c r="J1059" s="51">
        <f t="shared" ca="1" si="121"/>
        <v>1</v>
      </c>
      <c r="K1059" s="47">
        <f t="shared" si="122"/>
        <v>13.5</v>
      </c>
      <c r="L1059" s="47">
        <f t="shared" si="123"/>
        <v>13.61</v>
      </c>
      <c r="M1059" s="47">
        <f t="shared" si="124"/>
        <v>13.43</v>
      </c>
      <c r="N1059" s="47">
        <f t="shared" si="125"/>
        <v>13.5</v>
      </c>
      <c r="O1059" s="48">
        <f t="shared" ca="1" si="126"/>
        <v>480900</v>
      </c>
    </row>
    <row r="1060" spans="1:15" x14ac:dyDescent="0.25">
      <c r="A1060">
        <v>1045</v>
      </c>
      <c r="B1060" s="84">
        <v>40497</v>
      </c>
      <c r="C1060" s="47">
        <v>15.08</v>
      </c>
      <c r="D1060" s="47">
        <v>15.24</v>
      </c>
      <c r="E1060" s="47">
        <v>15</v>
      </c>
      <c r="F1060" s="47">
        <v>15.01</v>
      </c>
      <c r="G1060" s="48">
        <v>255400</v>
      </c>
      <c r="H1060" s="47">
        <v>13.62</v>
      </c>
      <c r="I1060" s="51">
        <f t="shared" si="120"/>
        <v>0.90739506995336439</v>
      </c>
      <c r="J1060" s="51">
        <f t="shared" ca="1" si="121"/>
        <v>1</v>
      </c>
      <c r="K1060" s="47">
        <f t="shared" si="122"/>
        <v>13.68</v>
      </c>
      <c r="L1060" s="47">
        <f t="shared" si="123"/>
        <v>13.83</v>
      </c>
      <c r="M1060" s="47">
        <f t="shared" si="124"/>
        <v>13.61</v>
      </c>
      <c r="N1060" s="47">
        <f t="shared" si="125"/>
        <v>13.62</v>
      </c>
      <c r="O1060" s="48">
        <f t="shared" ca="1" si="126"/>
        <v>255400</v>
      </c>
    </row>
    <row r="1061" spans="1:15" x14ac:dyDescent="0.25">
      <c r="A1061">
        <v>1046</v>
      </c>
      <c r="B1061" s="84">
        <v>40494</v>
      </c>
      <c r="C1061" s="47">
        <v>14.98</v>
      </c>
      <c r="D1061" s="47">
        <v>15.18</v>
      </c>
      <c r="E1061" s="47">
        <v>14.85</v>
      </c>
      <c r="F1061" s="47">
        <v>15.04</v>
      </c>
      <c r="G1061" s="48">
        <v>414900</v>
      </c>
      <c r="H1061" s="47">
        <v>13.65</v>
      </c>
      <c r="I1061" s="51">
        <f t="shared" si="120"/>
        <v>0.90757978723404265</v>
      </c>
      <c r="J1061" s="51">
        <f t="shared" ca="1" si="121"/>
        <v>1</v>
      </c>
      <c r="K1061" s="47">
        <f t="shared" si="122"/>
        <v>13.6</v>
      </c>
      <c r="L1061" s="47">
        <f t="shared" si="123"/>
        <v>13.78</v>
      </c>
      <c r="M1061" s="47">
        <f t="shared" si="124"/>
        <v>13.48</v>
      </c>
      <c r="N1061" s="47">
        <f t="shared" si="125"/>
        <v>13.65</v>
      </c>
      <c r="O1061" s="48">
        <f t="shared" ca="1" si="126"/>
        <v>414900</v>
      </c>
    </row>
    <row r="1062" spans="1:15" x14ac:dyDescent="0.25">
      <c r="A1062">
        <v>1047</v>
      </c>
      <c r="B1062" s="84">
        <v>40493</v>
      </c>
      <c r="C1062" s="47">
        <v>15.16</v>
      </c>
      <c r="D1062" s="47">
        <v>15.22</v>
      </c>
      <c r="E1062" s="47">
        <v>14.98</v>
      </c>
      <c r="F1062" s="47">
        <v>15.12</v>
      </c>
      <c r="G1062" s="48">
        <v>366800</v>
      </c>
      <c r="H1062" s="47">
        <v>13.72</v>
      </c>
      <c r="I1062" s="51">
        <f t="shared" si="120"/>
        <v>0.90740740740740755</v>
      </c>
      <c r="J1062" s="51">
        <f t="shared" ca="1" si="121"/>
        <v>1</v>
      </c>
      <c r="K1062" s="47">
        <f t="shared" si="122"/>
        <v>13.76</v>
      </c>
      <c r="L1062" s="47">
        <f t="shared" si="123"/>
        <v>13.81</v>
      </c>
      <c r="M1062" s="47">
        <f t="shared" si="124"/>
        <v>13.59</v>
      </c>
      <c r="N1062" s="47">
        <f t="shared" si="125"/>
        <v>13.72</v>
      </c>
      <c r="O1062" s="48">
        <f t="shared" ca="1" si="126"/>
        <v>366800</v>
      </c>
    </row>
    <row r="1063" spans="1:15" x14ac:dyDescent="0.25">
      <c r="A1063">
        <v>1048</v>
      </c>
      <c r="B1063" s="84">
        <v>40492</v>
      </c>
      <c r="C1063" s="47">
        <v>15.13</v>
      </c>
      <c r="D1063" s="47">
        <v>15.3</v>
      </c>
      <c r="E1063" s="47">
        <v>15.09</v>
      </c>
      <c r="F1063" s="47">
        <v>15.26</v>
      </c>
      <c r="G1063" s="48">
        <v>314400</v>
      </c>
      <c r="H1063" s="47">
        <v>13.85</v>
      </c>
      <c r="I1063" s="51">
        <f t="shared" si="120"/>
        <v>0.9076015727391874</v>
      </c>
      <c r="J1063" s="51">
        <f t="shared" ca="1" si="121"/>
        <v>1</v>
      </c>
      <c r="K1063" s="47">
        <f t="shared" si="122"/>
        <v>13.73</v>
      </c>
      <c r="L1063" s="47">
        <f t="shared" si="123"/>
        <v>13.89</v>
      </c>
      <c r="M1063" s="47">
        <f t="shared" si="124"/>
        <v>13.7</v>
      </c>
      <c r="N1063" s="47">
        <f t="shared" si="125"/>
        <v>13.85</v>
      </c>
      <c r="O1063" s="48">
        <f t="shared" ca="1" si="126"/>
        <v>314400</v>
      </c>
    </row>
    <row r="1064" spans="1:15" x14ac:dyDescent="0.25">
      <c r="A1064">
        <v>1049</v>
      </c>
      <c r="B1064" s="84">
        <v>40491</v>
      </c>
      <c r="C1064" s="47">
        <v>15.27</v>
      </c>
      <c r="D1064" s="47">
        <v>15.4</v>
      </c>
      <c r="E1064" s="47">
        <v>15.09</v>
      </c>
      <c r="F1064" s="47">
        <v>15.13</v>
      </c>
      <c r="G1064" s="48">
        <v>273500</v>
      </c>
      <c r="H1064" s="47">
        <v>13.73</v>
      </c>
      <c r="I1064" s="51">
        <f t="shared" si="120"/>
        <v>0.90746860541969598</v>
      </c>
      <c r="J1064" s="51">
        <f t="shared" ca="1" si="121"/>
        <v>1</v>
      </c>
      <c r="K1064" s="47">
        <f t="shared" si="122"/>
        <v>13.86</v>
      </c>
      <c r="L1064" s="47">
        <f t="shared" si="123"/>
        <v>13.98</v>
      </c>
      <c r="M1064" s="47">
        <f t="shared" si="124"/>
        <v>13.69</v>
      </c>
      <c r="N1064" s="47">
        <f t="shared" si="125"/>
        <v>13.73</v>
      </c>
      <c r="O1064" s="48">
        <f t="shared" ca="1" si="126"/>
        <v>273500</v>
      </c>
    </row>
    <row r="1065" spans="1:15" x14ac:dyDescent="0.25">
      <c r="A1065">
        <v>1050</v>
      </c>
      <c r="B1065" s="84">
        <v>40490</v>
      </c>
      <c r="C1065" s="47">
        <v>15.38</v>
      </c>
      <c r="D1065" s="47">
        <v>15.5</v>
      </c>
      <c r="E1065" s="47">
        <v>15.18</v>
      </c>
      <c r="F1065" s="47">
        <v>15.27</v>
      </c>
      <c r="G1065" s="48">
        <v>258700</v>
      </c>
      <c r="H1065" s="47">
        <v>13.86</v>
      </c>
      <c r="I1065" s="51">
        <f t="shared" si="120"/>
        <v>0.90766208251473479</v>
      </c>
      <c r="J1065" s="51">
        <f t="shared" ca="1" si="121"/>
        <v>1</v>
      </c>
      <c r="K1065" s="47">
        <f t="shared" si="122"/>
        <v>13.96</v>
      </c>
      <c r="L1065" s="47">
        <f t="shared" si="123"/>
        <v>14.07</v>
      </c>
      <c r="M1065" s="47">
        <f t="shared" si="124"/>
        <v>13.78</v>
      </c>
      <c r="N1065" s="47">
        <f t="shared" si="125"/>
        <v>13.86</v>
      </c>
      <c r="O1065" s="48">
        <f t="shared" ca="1" si="126"/>
        <v>258700</v>
      </c>
    </row>
    <row r="1066" spans="1:15" x14ac:dyDescent="0.25">
      <c r="A1066">
        <v>1051</v>
      </c>
      <c r="B1066" s="84">
        <v>40487</v>
      </c>
      <c r="C1066" s="47">
        <v>15.32</v>
      </c>
      <c r="D1066" s="47">
        <v>15.56</v>
      </c>
      <c r="E1066" s="47">
        <v>15.32</v>
      </c>
      <c r="F1066" s="47">
        <v>15.47</v>
      </c>
      <c r="G1066" s="48">
        <v>460500</v>
      </c>
      <c r="H1066" s="47">
        <v>14.04</v>
      </c>
      <c r="I1066" s="51">
        <f t="shared" si="120"/>
        <v>0.90756302521008392</v>
      </c>
      <c r="J1066" s="51">
        <f t="shared" ca="1" si="121"/>
        <v>1</v>
      </c>
      <c r="K1066" s="47">
        <f t="shared" si="122"/>
        <v>13.9</v>
      </c>
      <c r="L1066" s="47">
        <f t="shared" si="123"/>
        <v>14.12</v>
      </c>
      <c r="M1066" s="47">
        <f t="shared" si="124"/>
        <v>13.9</v>
      </c>
      <c r="N1066" s="47">
        <f t="shared" si="125"/>
        <v>14.04</v>
      </c>
      <c r="O1066" s="48">
        <f t="shared" ca="1" si="126"/>
        <v>460500</v>
      </c>
    </row>
    <row r="1067" spans="1:15" x14ac:dyDescent="0.25">
      <c r="A1067">
        <v>1052</v>
      </c>
      <c r="B1067" s="84">
        <v>40486</v>
      </c>
      <c r="C1067" s="47">
        <v>15.25</v>
      </c>
      <c r="D1067" s="47">
        <v>15.39</v>
      </c>
      <c r="E1067" s="47">
        <v>15.14</v>
      </c>
      <c r="F1067" s="47">
        <v>15.37</v>
      </c>
      <c r="G1067" s="48">
        <v>558300</v>
      </c>
      <c r="H1067" s="47">
        <v>13.95</v>
      </c>
      <c r="I1067" s="51">
        <f t="shared" si="120"/>
        <v>0.90761223162003901</v>
      </c>
      <c r="J1067" s="51">
        <f t="shared" ca="1" si="121"/>
        <v>1</v>
      </c>
      <c r="K1067" s="47">
        <f t="shared" si="122"/>
        <v>13.84</v>
      </c>
      <c r="L1067" s="47">
        <f t="shared" si="123"/>
        <v>13.97</v>
      </c>
      <c r="M1067" s="47">
        <f t="shared" si="124"/>
        <v>13.74</v>
      </c>
      <c r="N1067" s="47">
        <f t="shared" si="125"/>
        <v>13.95</v>
      </c>
      <c r="O1067" s="48">
        <f t="shared" ca="1" si="126"/>
        <v>558300</v>
      </c>
    </row>
    <row r="1068" spans="1:15" x14ac:dyDescent="0.25">
      <c r="A1068">
        <v>1053</v>
      </c>
      <c r="B1068" s="84">
        <v>40485</v>
      </c>
      <c r="C1068" s="47">
        <v>15.04</v>
      </c>
      <c r="D1068" s="47">
        <v>15.15</v>
      </c>
      <c r="E1068" s="47">
        <v>14.88</v>
      </c>
      <c r="F1068" s="47">
        <v>15.14</v>
      </c>
      <c r="G1068" s="48">
        <v>315800</v>
      </c>
      <c r="H1068" s="47">
        <v>13.74</v>
      </c>
      <c r="I1068" s="51">
        <f t="shared" si="120"/>
        <v>0.90752972258916775</v>
      </c>
      <c r="J1068" s="51">
        <f t="shared" ca="1" si="121"/>
        <v>1</v>
      </c>
      <c r="K1068" s="47">
        <f t="shared" si="122"/>
        <v>13.65</v>
      </c>
      <c r="L1068" s="47">
        <f t="shared" si="123"/>
        <v>13.75</v>
      </c>
      <c r="M1068" s="47">
        <f t="shared" si="124"/>
        <v>13.5</v>
      </c>
      <c r="N1068" s="47">
        <f t="shared" si="125"/>
        <v>13.74</v>
      </c>
      <c r="O1068" s="48">
        <f t="shared" ca="1" si="126"/>
        <v>315800</v>
      </c>
    </row>
    <row r="1069" spans="1:15" x14ac:dyDescent="0.25">
      <c r="A1069">
        <v>1054</v>
      </c>
      <c r="B1069" s="84">
        <v>40484</v>
      </c>
      <c r="C1069" s="47">
        <v>15.02</v>
      </c>
      <c r="D1069" s="47">
        <v>15.05</v>
      </c>
      <c r="E1069" s="47">
        <v>14.76</v>
      </c>
      <c r="F1069" s="47">
        <v>15.01</v>
      </c>
      <c r="G1069" s="48">
        <v>337900</v>
      </c>
      <c r="H1069" s="47">
        <v>13.62</v>
      </c>
      <c r="I1069" s="51">
        <f t="shared" si="120"/>
        <v>0.90739506995336439</v>
      </c>
      <c r="J1069" s="51">
        <f t="shared" ca="1" si="121"/>
        <v>1</v>
      </c>
      <c r="K1069" s="47">
        <f t="shared" si="122"/>
        <v>13.63</v>
      </c>
      <c r="L1069" s="47">
        <f t="shared" si="123"/>
        <v>13.66</v>
      </c>
      <c r="M1069" s="47">
        <f t="shared" si="124"/>
        <v>13.39</v>
      </c>
      <c r="N1069" s="47">
        <f t="shared" si="125"/>
        <v>13.62</v>
      </c>
      <c r="O1069" s="48">
        <f t="shared" ca="1" si="126"/>
        <v>337900</v>
      </c>
    </row>
    <row r="1070" spans="1:15" x14ac:dyDescent="0.25">
      <c r="A1070">
        <v>1055</v>
      </c>
      <c r="B1070" s="84">
        <v>40483</v>
      </c>
      <c r="C1070" s="47">
        <v>14.92</v>
      </c>
      <c r="D1070" s="47">
        <v>15.07</v>
      </c>
      <c r="E1070" s="47">
        <v>14.7</v>
      </c>
      <c r="F1070" s="47">
        <v>14.84</v>
      </c>
      <c r="G1070" s="48">
        <v>287300</v>
      </c>
      <c r="H1070" s="47">
        <v>13.47</v>
      </c>
      <c r="I1070" s="51">
        <f t="shared" si="120"/>
        <v>0.90768194070080865</v>
      </c>
      <c r="J1070" s="51">
        <f t="shared" ca="1" si="121"/>
        <v>1</v>
      </c>
      <c r="K1070" s="47">
        <f t="shared" si="122"/>
        <v>13.54</v>
      </c>
      <c r="L1070" s="47">
        <f t="shared" si="123"/>
        <v>13.68</v>
      </c>
      <c r="M1070" s="47">
        <f t="shared" si="124"/>
        <v>13.34</v>
      </c>
      <c r="N1070" s="47">
        <f t="shared" si="125"/>
        <v>13.47</v>
      </c>
      <c r="O1070" s="48">
        <f t="shared" ca="1" si="126"/>
        <v>287300</v>
      </c>
    </row>
    <row r="1071" spans="1:15" x14ac:dyDescent="0.25">
      <c r="A1071">
        <v>1056</v>
      </c>
      <c r="B1071" s="84">
        <v>40480</v>
      </c>
      <c r="C1071" s="47">
        <v>14.87</v>
      </c>
      <c r="D1071" s="47">
        <v>15.05</v>
      </c>
      <c r="E1071" s="47">
        <v>14.75</v>
      </c>
      <c r="F1071" s="47">
        <v>14.91</v>
      </c>
      <c r="G1071" s="48">
        <v>280400</v>
      </c>
      <c r="H1071" s="47">
        <v>13.53</v>
      </c>
      <c r="I1071" s="51">
        <f t="shared" si="120"/>
        <v>0.90744466800804824</v>
      </c>
      <c r="J1071" s="51">
        <f t="shared" ca="1" si="121"/>
        <v>1</v>
      </c>
      <c r="K1071" s="47">
        <f t="shared" si="122"/>
        <v>13.49</v>
      </c>
      <c r="L1071" s="47">
        <f t="shared" si="123"/>
        <v>13.66</v>
      </c>
      <c r="M1071" s="47">
        <f t="shared" si="124"/>
        <v>13.38</v>
      </c>
      <c r="N1071" s="47">
        <f t="shared" si="125"/>
        <v>13.53</v>
      </c>
      <c r="O1071" s="48">
        <f t="shared" ca="1" si="126"/>
        <v>280400</v>
      </c>
    </row>
    <row r="1072" spans="1:15" x14ac:dyDescent="0.25">
      <c r="A1072">
        <v>1057</v>
      </c>
      <c r="B1072" s="84">
        <v>40479</v>
      </c>
      <c r="C1072" s="47">
        <v>15.16</v>
      </c>
      <c r="D1072" s="47">
        <v>15.16</v>
      </c>
      <c r="E1072" s="47">
        <v>14.84</v>
      </c>
      <c r="F1072" s="47">
        <v>14.93</v>
      </c>
      <c r="G1072" s="48">
        <v>249400</v>
      </c>
      <c r="H1072" s="47">
        <v>13.55</v>
      </c>
      <c r="I1072" s="51">
        <f t="shared" si="120"/>
        <v>0.90756865371734774</v>
      </c>
      <c r="J1072" s="51">
        <f t="shared" ca="1" si="121"/>
        <v>1</v>
      </c>
      <c r="K1072" s="47">
        <f t="shared" si="122"/>
        <v>13.76</v>
      </c>
      <c r="L1072" s="47">
        <f t="shared" si="123"/>
        <v>13.76</v>
      </c>
      <c r="M1072" s="47">
        <f t="shared" si="124"/>
        <v>13.47</v>
      </c>
      <c r="N1072" s="47">
        <f t="shared" si="125"/>
        <v>13.55</v>
      </c>
      <c r="O1072" s="48">
        <f t="shared" ca="1" si="126"/>
        <v>249400</v>
      </c>
    </row>
    <row r="1073" spans="1:15" x14ac:dyDescent="0.25">
      <c r="A1073">
        <v>1058</v>
      </c>
      <c r="B1073" s="84">
        <v>40478</v>
      </c>
      <c r="C1073" s="47">
        <v>15.11</v>
      </c>
      <c r="D1073" s="47">
        <v>15.11</v>
      </c>
      <c r="E1073" s="47">
        <v>14.95</v>
      </c>
      <c r="F1073" s="47">
        <v>15.07</v>
      </c>
      <c r="G1073" s="48">
        <v>287800</v>
      </c>
      <c r="H1073" s="47">
        <v>13.68</v>
      </c>
      <c r="I1073" s="51">
        <f t="shared" si="120"/>
        <v>0.90776376907763767</v>
      </c>
      <c r="J1073" s="51">
        <f t="shared" ca="1" si="121"/>
        <v>1</v>
      </c>
      <c r="K1073" s="47">
        <f t="shared" si="122"/>
        <v>13.72</v>
      </c>
      <c r="L1073" s="47">
        <f t="shared" si="123"/>
        <v>13.72</v>
      </c>
      <c r="M1073" s="47">
        <f t="shared" si="124"/>
        <v>13.57</v>
      </c>
      <c r="N1073" s="47">
        <f t="shared" si="125"/>
        <v>13.68</v>
      </c>
      <c r="O1073" s="48">
        <f t="shared" ca="1" si="126"/>
        <v>287800</v>
      </c>
    </row>
    <row r="1074" spans="1:15" x14ac:dyDescent="0.25">
      <c r="A1074">
        <v>1059</v>
      </c>
      <c r="B1074" s="84">
        <v>40477</v>
      </c>
      <c r="C1074" s="47">
        <v>14.93</v>
      </c>
      <c r="D1074" s="47">
        <v>15.18</v>
      </c>
      <c r="E1074" s="47">
        <v>14.83</v>
      </c>
      <c r="F1074" s="47">
        <v>15.16</v>
      </c>
      <c r="G1074" s="48">
        <v>354800</v>
      </c>
      <c r="H1074" s="47">
        <v>13.76</v>
      </c>
      <c r="I1074" s="51">
        <f t="shared" si="120"/>
        <v>0.90765171503957787</v>
      </c>
      <c r="J1074" s="51">
        <f t="shared" ca="1" si="121"/>
        <v>1</v>
      </c>
      <c r="K1074" s="47">
        <f t="shared" si="122"/>
        <v>13.55</v>
      </c>
      <c r="L1074" s="47">
        <f t="shared" si="123"/>
        <v>13.78</v>
      </c>
      <c r="M1074" s="47">
        <f t="shared" si="124"/>
        <v>13.46</v>
      </c>
      <c r="N1074" s="47">
        <f t="shared" si="125"/>
        <v>13.76</v>
      </c>
      <c r="O1074" s="48">
        <f t="shared" ca="1" si="126"/>
        <v>354800</v>
      </c>
    </row>
    <row r="1075" spans="1:15" x14ac:dyDescent="0.25">
      <c r="A1075">
        <v>1060</v>
      </c>
      <c r="B1075" s="84">
        <v>40476</v>
      </c>
      <c r="C1075" s="47">
        <v>15.02</v>
      </c>
      <c r="D1075" s="47">
        <v>15.11</v>
      </c>
      <c r="E1075" s="47">
        <v>14.99</v>
      </c>
      <c r="F1075" s="47">
        <v>15.05</v>
      </c>
      <c r="G1075" s="48">
        <v>334600</v>
      </c>
      <c r="H1075" s="47">
        <v>13.66</v>
      </c>
      <c r="I1075" s="51">
        <f t="shared" si="120"/>
        <v>0.90764119601328896</v>
      </c>
      <c r="J1075" s="51">
        <f t="shared" ca="1" si="121"/>
        <v>1</v>
      </c>
      <c r="K1075" s="47">
        <f t="shared" si="122"/>
        <v>13.63</v>
      </c>
      <c r="L1075" s="47">
        <f t="shared" si="123"/>
        <v>13.71</v>
      </c>
      <c r="M1075" s="47">
        <f t="shared" si="124"/>
        <v>13.61</v>
      </c>
      <c r="N1075" s="47">
        <f t="shared" si="125"/>
        <v>13.66</v>
      </c>
      <c r="O1075" s="48">
        <f t="shared" ca="1" si="126"/>
        <v>334600</v>
      </c>
    </row>
    <row r="1076" spans="1:15" x14ac:dyDescent="0.25">
      <c r="A1076">
        <v>1061</v>
      </c>
      <c r="B1076" s="84">
        <v>40473</v>
      </c>
      <c r="C1076" s="47">
        <v>14.99</v>
      </c>
      <c r="D1076" s="47">
        <v>15.05</v>
      </c>
      <c r="E1076" s="47">
        <v>14.9</v>
      </c>
      <c r="F1076" s="47">
        <v>14.96</v>
      </c>
      <c r="G1076" s="48">
        <v>545000</v>
      </c>
      <c r="H1076" s="47">
        <v>13.58</v>
      </c>
      <c r="I1076" s="51">
        <f t="shared" si="120"/>
        <v>0.90775401069518713</v>
      </c>
      <c r="J1076" s="51">
        <f t="shared" ca="1" si="121"/>
        <v>1</v>
      </c>
      <c r="K1076" s="47">
        <f t="shared" si="122"/>
        <v>13.61</v>
      </c>
      <c r="L1076" s="47">
        <f t="shared" si="123"/>
        <v>13.66</v>
      </c>
      <c r="M1076" s="47">
        <f t="shared" si="124"/>
        <v>13.53</v>
      </c>
      <c r="N1076" s="47">
        <f t="shared" si="125"/>
        <v>13.58</v>
      </c>
      <c r="O1076" s="48">
        <f t="shared" ca="1" si="126"/>
        <v>545000</v>
      </c>
    </row>
    <row r="1077" spans="1:15" x14ac:dyDescent="0.25">
      <c r="A1077">
        <v>1062</v>
      </c>
      <c r="B1077" s="84">
        <v>40472</v>
      </c>
      <c r="C1077" s="47">
        <v>14.88</v>
      </c>
      <c r="D1077" s="47">
        <v>14.98</v>
      </c>
      <c r="E1077" s="47">
        <v>14.74</v>
      </c>
      <c r="F1077" s="47">
        <v>14.96</v>
      </c>
      <c r="G1077" s="48">
        <v>717000</v>
      </c>
      <c r="H1077" s="47">
        <v>13.58</v>
      </c>
      <c r="I1077" s="51">
        <f t="shared" si="120"/>
        <v>0.90775401069518713</v>
      </c>
      <c r="J1077" s="51">
        <f t="shared" ca="1" si="121"/>
        <v>1</v>
      </c>
      <c r="K1077" s="47">
        <f t="shared" si="122"/>
        <v>13.51</v>
      </c>
      <c r="L1077" s="47">
        <f t="shared" si="123"/>
        <v>13.6</v>
      </c>
      <c r="M1077" s="47">
        <f t="shared" si="124"/>
        <v>13.38</v>
      </c>
      <c r="N1077" s="47">
        <f t="shared" si="125"/>
        <v>13.58</v>
      </c>
      <c r="O1077" s="48">
        <f t="shared" ca="1" si="126"/>
        <v>717000</v>
      </c>
    </row>
    <row r="1078" spans="1:15" x14ac:dyDescent="0.25">
      <c r="A1078">
        <v>1063</v>
      </c>
      <c r="B1078" s="84">
        <v>40471</v>
      </c>
      <c r="C1078" s="47">
        <v>14.89</v>
      </c>
      <c r="D1078" s="47">
        <v>15.02</v>
      </c>
      <c r="E1078" s="47">
        <v>14.7</v>
      </c>
      <c r="F1078" s="47">
        <v>14.77</v>
      </c>
      <c r="G1078" s="48">
        <v>1246400</v>
      </c>
      <c r="H1078" s="47">
        <v>13.4</v>
      </c>
      <c r="I1078" s="51">
        <f t="shared" si="120"/>
        <v>0.90724441435341918</v>
      </c>
      <c r="J1078" s="51">
        <f t="shared" ca="1" si="121"/>
        <v>1</v>
      </c>
      <c r="K1078" s="47">
        <f t="shared" si="122"/>
        <v>13.51</v>
      </c>
      <c r="L1078" s="47">
        <f t="shared" si="123"/>
        <v>13.63</v>
      </c>
      <c r="M1078" s="47">
        <f t="shared" si="124"/>
        <v>13.34</v>
      </c>
      <c r="N1078" s="47">
        <f t="shared" si="125"/>
        <v>13.4</v>
      </c>
      <c r="O1078" s="48">
        <f t="shared" ca="1" si="126"/>
        <v>1246400</v>
      </c>
    </row>
    <row r="1079" spans="1:15" x14ac:dyDescent="0.25">
      <c r="A1079">
        <v>1064</v>
      </c>
      <c r="B1079" s="84">
        <v>40470</v>
      </c>
      <c r="C1079" s="47">
        <v>14.95</v>
      </c>
      <c r="D1079" s="47">
        <v>15.09</v>
      </c>
      <c r="E1079" s="47">
        <v>14.69</v>
      </c>
      <c r="F1079" s="47">
        <v>14.89</v>
      </c>
      <c r="G1079" s="48">
        <v>1267100</v>
      </c>
      <c r="H1079" s="47">
        <v>13.51</v>
      </c>
      <c r="I1079" s="51">
        <f t="shared" si="120"/>
        <v>0.90732034922766958</v>
      </c>
      <c r="J1079" s="51">
        <f t="shared" ca="1" si="121"/>
        <v>1</v>
      </c>
      <c r="K1079" s="47">
        <f t="shared" si="122"/>
        <v>13.56</v>
      </c>
      <c r="L1079" s="47">
        <f t="shared" si="123"/>
        <v>13.69</v>
      </c>
      <c r="M1079" s="47">
        <f t="shared" si="124"/>
        <v>13.33</v>
      </c>
      <c r="N1079" s="47">
        <f t="shared" si="125"/>
        <v>13.51</v>
      </c>
      <c r="O1079" s="48">
        <f t="shared" ca="1" si="126"/>
        <v>1267100</v>
      </c>
    </row>
    <row r="1080" spans="1:15" x14ac:dyDescent="0.25">
      <c r="A1080">
        <v>1065</v>
      </c>
      <c r="B1080" s="84">
        <v>40469</v>
      </c>
      <c r="C1080" s="47">
        <v>15.53</v>
      </c>
      <c r="D1080" s="47">
        <v>15.53</v>
      </c>
      <c r="E1080" s="47">
        <v>15.2</v>
      </c>
      <c r="F1080" s="47">
        <v>15.24</v>
      </c>
      <c r="G1080" s="48">
        <v>541200</v>
      </c>
      <c r="H1080" s="47">
        <v>13.83</v>
      </c>
      <c r="I1080" s="51">
        <f t="shared" si="120"/>
        <v>0.90748031496062986</v>
      </c>
      <c r="J1080" s="51">
        <f t="shared" ca="1" si="121"/>
        <v>1</v>
      </c>
      <c r="K1080" s="47">
        <f t="shared" si="122"/>
        <v>14.09</v>
      </c>
      <c r="L1080" s="47">
        <f t="shared" si="123"/>
        <v>14.09</v>
      </c>
      <c r="M1080" s="47">
        <f t="shared" si="124"/>
        <v>13.79</v>
      </c>
      <c r="N1080" s="47">
        <f t="shared" si="125"/>
        <v>13.83</v>
      </c>
      <c r="O1080" s="48">
        <f t="shared" ca="1" si="126"/>
        <v>541200</v>
      </c>
    </row>
    <row r="1081" spans="1:15" x14ac:dyDescent="0.25">
      <c r="A1081">
        <v>1066</v>
      </c>
      <c r="B1081" s="84">
        <v>40466</v>
      </c>
      <c r="C1081" s="47">
        <v>15.55</v>
      </c>
      <c r="D1081" s="47">
        <v>15.75</v>
      </c>
      <c r="E1081" s="47">
        <v>15.37</v>
      </c>
      <c r="F1081" s="47">
        <v>15.46</v>
      </c>
      <c r="G1081" s="48">
        <v>575400</v>
      </c>
      <c r="H1081" s="47">
        <v>14.03</v>
      </c>
      <c r="I1081" s="51">
        <f t="shared" si="120"/>
        <v>0.90750323415265188</v>
      </c>
      <c r="J1081" s="51">
        <f t="shared" ca="1" si="121"/>
        <v>1</v>
      </c>
      <c r="K1081" s="47">
        <f t="shared" si="122"/>
        <v>14.11</v>
      </c>
      <c r="L1081" s="47">
        <f t="shared" si="123"/>
        <v>14.29</v>
      </c>
      <c r="M1081" s="47">
        <f t="shared" si="124"/>
        <v>13.95</v>
      </c>
      <c r="N1081" s="47">
        <f t="shared" si="125"/>
        <v>14.03</v>
      </c>
      <c r="O1081" s="48">
        <f t="shared" ca="1" si="126"/>
        <v>575400</v>
      </c>
    </row>
    <row r="1082" spans="1:15" x14ac:dyDescent="0.25">
      <c r="A1082">
        <v>1067</v>
      </c>
      <c r="B1082" s="84">
        <v>40465</v>
      </c>
      <c r="C1082" s="47">
        <v>15.55</v>
      </c>
      <c r="D1082" s="47">
        <v>15.65</v>
      </c>
      <c r="E1082" s="47">
        <v>15.26</v>
      </c>
      <c r="F1082" s="47">
        <v>15.37</v>
      </c>
      <c r="G1082" s="48">
        <v>788300</v>
      </c>
      <c r="H1082" s="47">
        <v>13.95</v>
      </c>
      <c r="I1082" s="51">
        <f t="shared" si="120"/>
        <v>0.90761223162003901</v>
      </c>
      <c r="J1082" s="51">
        <f t="shared" ca="1" si="121"/>
        <v>1</v>
      </c>
      <c r="K1082" s="47">
        <f t="shared" si="122"/>
        <v>14.11</v>
      </c>
      <c r="L1082" s="47">
        <f t="shared" si="123"/>
        <v>14.2</v>
      </c>
      <c r="M1082" s="47">
        <f t="shared" si="124"/>
        <v>13.85</v>
      </c>
      <c r="N1082" s="47">
        <f t="shared" si="125"/>
        <v>13.95</v>
      </c>
      <c r="O1082" s="48">
        <f t="shared" ca="1" si="126"/>
        <v>788300</v>
      </c>
    </row>
    <row r="1083" spans="1:15" x14ac:dyDescent="0.25">
      <c r="A1083">
        <v>1068</v>
      </c>
      <c r="B1083" s="84">
        <v>40464</v>
      </c>
      <c r="C1083" s="47">
        <v>14.97</v>
      </c>
      <c r="D1083" s="47">
        <v>15.58</v>
      </c>
      <c r="E1083" s="47">
        <v>14.95</v>
      </c>
      <c r="F1083" s="47">
        <v>15.49</v>
      </c>
      <c r="G1083" s="48">
        <v>1134200</v>
      </c>
      <c r="H1083" s="47">
        <v>14.06</v>
      </c>
      <c r="I1083" s="51">
        <f t="shared" si="120"/>
        <v>0.90768237572627508</v>
      </c>
      <c r="J1083" s="51">
        <f t="shared" ca="1" si="121"/>
        <v>1</v>
      </c>
      <c r="K1083" s="47">
        <f t="shared" si="122"/>
        <v>13.59</v>
      </c>
      <c r="L1083" s="47">
        <f t="shared" si="123"/>
        <v>14.14</v>
      </c>
      <c r="M1083" s="47">
        <f t="shared" si="124"/>
        <v>13.57</v>
      </c>
      <c r="N1083" s="47">
        <f t="shared" si="125"/>
        <v>14.06</v>
      </c>
      <c r="O1083" s="48">
        <f t="shared" ca="1" si="126"/>
        <v>1134200</v>
      </c>
    </row>
    <row r="1084" spans="1:15" x14ac:dyDescent="0.25">
      <c r="A1084">
        <v>1069</v>
      </c>
      <c r="B1084" s="84">
        <v>40463</v>
      </c>
      <c r="C1084" s="47">
        <v>14.77</v>
      </c>
      <c r="D1084" s="47">
        <v>14.83</v>
      </c>
      <c r="E1084" s="47">
        <v>14.51</v>
      </c>
      <c r="F1084" s="47">
        <v>14.78</v>
      </c>
      <c r="G1084" s="48">
        <v>326000</v>
      </c>
      <c r="H1084" s="47">
        <v>13.41</v>
      </c>
      <c r="I1084" s="51">
        <f t="shared" si="120"/>
        <v>0.90730717185385656</v>
      </c>
      <c r="J1084" s="51">
        <f t="shared" ca="1" si="121"/>
        <v>1</v>
      </c>
      <c r="K1084" s="47">
        <f t="shared" si="122"/>
        <v>13.4</v>
      </c>
      <c r="L1084" s="47">
        <f t="shared" si="123"/>
        <v>13.46</v>
      </c>
      <c r="M1084" s="47">
        <f t="shared" si="124"/>
        <v>13.17</v>
      </c>
      <c r="N1084" s="47">
        <f t="shared" si="125"/>
        <v>13.41</v>
      </c>
      <c r="O1084" s="48">
        <f t="shared" ca="1" si="126"/>
        <v>326000</v>
      </c>
    </row>
    <row r="1085" spans="1:15" x14ac:dyDescent="0.25">
      <c r="A1085">
        <v>1070</v>
      </c>
      <c r="B1085" s="84">
        <v>40462</v>
      </c>
      <c r="C1085" s="47">
        <v>14.88</v>
      </c>
      <c r="D1085" s="47">
        <v>14.95</v>
      </c>
      <c r="E1085" s="47">
        <v>14.77</v>
      </c>
      <c r="F1085" s="47">
        <v>14.82</v>
      </c>
      <c r="G1085" s="48">
        <v>322900</v>
      </c>
      <c r="H1085" s="47">
        <v>13.45</v>
      </c>
      <c r="I1085" s="51">
        <f t="shared" si="120"/>
        <v>0.90755735492577594</v>
      </c>
      <c r="J1085" s="51">
        <f t="shared" ca="1" si="121"/>
        <v>1</v>
      </c>
      <c r="K1085" s="47">
        <f t="shared" si="122"/>
        <v>13.5</v>
      </c>
      <c r="L1085" s="47">
        <f t="shared" si="123"/>
        <v>13.57</v>
      </c>
      <c r="M1085" s="47">
        <f t="shared" si="124"/>
        <v>13.4</v>
      </c>
      <c r="N1085" s="47">
        <f t="shared" si="125"/>
        <v>13.45</v>
      </c>
      <c r="O1085" s="48">
        <f t="shared" ca="1" si="126"/>
        <v>322900</v>
      </c>
    </row>
    <row r="1086" spans="1:15" x14ac:dyDescent="0.25">
      <c r="A1086">
        <v>1071</v>
      </c>
      <c r="B1086" s="84">
        <v>40459</v>
      </c>
      <c r="C1086" s="47">
        <v>14.83</v>
      </c>
      <c r="D1086" s="47">
        <v>14.9</v>
      </c>
      <c r="E1086" s="47">
        <v>14.66</v>
      </c>
      <c r="F1086" s="47">
        <v>14.85</v>
      </c>
      <c r="G1086" s="48">
        <v>275800</v>
      </c>
      <c r="H1086" s="47">
        <v>13.48</v>
      </c>
      <c r="I1086" s="51">
        <f t="shared" si="120"/>
        <v>0.90774410774410774</v>
      </c>
      <c r="J1086" s="51">
        <f t="shared" ca="1" si="121"/>
        <v>1</v>
      </c>
      <c r="K1086" s="47">
        <f t="shared" si="122"/>
        <v>13.46</v>
      </c>
      <c r="L1086" s="47">
        <f t="shared" si="123"/>
        <v>13.53</v>
      </c>
      <c r="M1086" s="47">
        <f t="shared" si="124"/>
        <v>13.31</v>
      </c>
      <c r="N1086" s="47">
        <f t="shared" si="125"/>
        <v>13.48</v>
      </c>
      <c r="O1086" s="48">
        <f t="shared" ca="1" si="126"/>
        <v>275800</v>
      </c>
    </row>
    <row r="1087" spans="1:15" x14ac:dyDescent="0.25">
      <c r="A1087">
        <v>1072</v>
      </c>
      <c r="B1087" s="84">
        <v>40458</v>
      </c>
      <c r="C1087" s="47">
        <v>14.94</v>
      </c>
      <c r="D1087" s="47">
        <v>14.96</v>
      </c>
      <c r="E1087" s="47">
        <v>14.71</v>
      </c>
      <c r="F1087" s="47">
        <v>14.78</v>
      </c>
      <c r="G1087" s="48">
        <v>295700</v>
      </c>
      <c r="H1087" s="47">
        <v>13.41</v>
      </c>
      <c r="I1087" s="51">
        <f t="shared" si="120"/>
        <v>0.90730717185385656</v>
      </c>
      <c r="J1087" s="51">
        <f t="shared" ca="1" si="121"/>
        <v>1</v>
      </c>
      <c r="K1087" s="47">
        <f t="shared" si="122"/>
        <v>13.56</v>
      </c>
      <c r="L1087" s="47">
        <f t="shared" si="123"/>
        <v>13.57</v>
      </c>
      <c r="M1087" s="47">
        <f t="shared" si="124"/>
        <v>13.35</v>
      </c>
      <c r="N1087" s="47">
        <f t="shared" si="125"/>
        <v>13.41</v>
      </c>
      <c r="O1087" s="48">
        <f t="shared" ca="1" si="126"/>
        <v>295700</v>
      </c>
    </row>
    <row r="1088" spans="1:15" x14ac:dyDescent="0.25">
      <c r="A1088">
        <v>1073</v>
      </c>
      <c r="B1088" s="84">
        <v>40457</v>
      </c>
      <c r="C1088" s="47">
        <v>14.85</v>
      </c>
      <c r="D1088" s="47">
        <v>15</v>
      </c>
      <c r="E1088" s="47">
        <v>14.75</v>
      </c>
      <c r="F1088" s="47">
        <v>14.82</v>
      </c>
      <c r="G1088" s="48">
        <v>493700</v>
      </c>
      <c r="H1088" s="47">
        <v>13.45</v>
      </c>
      <c r="I1088" s="51">
        <f t="shared" si="120"/>
        <v>0.90755735492577594</v>
      </c>
      <c r="J1088" s="51">
        <f t="shared" ca="1" si="121"/>
        <v>1</v>
      </c>
      <c r="K1088" s="47">
        <f t="shared" si="122"/>
        <v>13.48</v>
      </c>
      <c r="L1088" s="47">
        <f t="shared" si="123"/>
        <v>13.61</v>
      </c>
      <c r="M1088" s="47">
        <f t="shared" si="124"/>
        <v>13.39</v>
      </c>
      <c r="N1088" s="47">
        <f t="shared" si="125"/>
        <v>13.45</v>
      </c>
      <c r="O1088" s="48">
        <f t="shared" ca="1" si="126"/>
        <v>493700</v>
      </c>
    </row>
    <row r="1089" spans="1:15" x14ac:dyDescent="0.25">
      <c r="A1089">
        <v>1074</v>
      </c>
      <c r="B1089" s="84">
        <v>40456</v>
      </c>
      <c r="C1089" s="47">
        <v>14.59</v>
      </c>
      <c r="D1089" s="47">
        <v>15.02</v>
      </c>
      <c r="E1089" s="47">
        <v>14.5</v>
      </c>
      <c r="F1089" s="47">
        <v>14.92</v>
      </c>
      <c r="G1089" s="48">
        <v>648400</v>
      </c>
      <c r="H1089" s="47">
        <v>13.54</v>
      </c>
      <c r="I1089" s="51">
        <f t="shared" si="120"/>
        <v>0.90750670241286857</v>
      </c>
      <c r="J1089" s="51">
        <f t="shared" ca="1" si="121"/>
        <v>1</v>
      </c>
      <c r="K1089" s="47">
        <f t="shared" si="122"/>
        <v>13.24</v>
      </c>
      <c r="L1089" s="47">
        <f t="shared" si="123"/>
        <v>13.63</v>
      </c>
      <c r="M1089" s="47">
        <f t="shared" si="124"/>
        <v>13.16</v>
      </c>
      <c r="N1089" s="47">
        <f t="shared" si="125"/>
        <v>13.54</v>
      </c>
      <c r="O1089" s="48">
        <f t="shared" ca="1" si="126"/>
        <v>648400</v>
      </c>
    </row>
    <row r="1090" spans="1:15" x14ac:dyDescent="0.25">
      <c r="A1090">
        <v>1075</v>
      </c>
      <c r="B1090" s="84">
        <v>40455</v>
      </c>
      <c r="C1090" s="47">
        <v>14.61</v>
      </c>
      <c r="D1090" s="47">
        <v>14.72</v>
      </c>
      <c r="E1090" s="47">
        <v>14.35</v>
      </c>
      <c r="F1090" s="47">
        <v>14.43</v>
      </c>
      <c r="G1090" s="48">
        <v>409400</v>
      </c>
      <c r="H1090" s="47">
        <v>13.1</v>
      </c>
      <c r="I1090" s="51">
        <f t="shared" si="120"/>
        <v>0.90783090783090781</v>
      </c>
      <c r="J1090" s="51">
        <f t="shared" ca="1" si="121"/>
        <v>1</v>
      </c>
      <c r="K1090" s="47">
        <f t="shared" si="122"/>
        <v>13.26</v>
      </c>
      <c r="L1090" s="47">
        <f t="shared" si="123"/>
        <v>13.36</v>
      </c>
      <c r="M1090" s="47">
        <f t="shared" si="124"/>
        <v>13.03</v>
      </c>
      <c r="N1090" s="47">
        <f t="shared" si="125"/>
        <v>13.1</v>
      </c>
      <c r="O1090" s="48">
        <f t="shared" ca="1" si="126"/>
        <v>409400</v>
      </c>
    </row>
    <row r="1091" spans="1:15" x14ac:dyDescent="0.25">
      <c r="A1091">
        <v>1076</v>
      </c>
      <c r="B1091" s="84">
        <v>40452</v>
      </c>
      <c r="C1091" s="47">
        <v>14.96</v>
      </c>
      <c r="D1091" s="47">
        <v>14.96</v>
      </c>
      <c r="E1091" s="47">
        <v>14.57</v>
      </c>
      <c r="F1091" s="47">
        <v>14.63</v>
      </c>
      <c r="G1091" s="48">
        <v>440200</v>
      </c>
      <c r="H1091" s="47">
        <v>13.28</v>
      </c>
      <c r="I1091" s="51">
        <f t="shared" si="120"/>
        <v>0.90772385509227604</v>
      </c>
      <c r="J1091" s="51">
        <f t="shared" ca="1" si="121"/>
        <v>1</v>
      </c>
      <c r="K1091" s="47">
        <f t="shared" si="122"/>
        <v>13.58</v>
      </c>
      <c r="L1091" s="47">
        <f t="shared" si="123"/>
        <v>13.58</v>
      </c>
      <c r="M1091" s="47">
        <f t="shared" si="124"/>
        <v>13.23</v>
      </c>
      <c r="N1091" s="47">
        <f t="shared" si="125"/>
        <v>13.28</v>
      </c>
      <c r="O1091" s="48">
        <f t="shared" ca="1" si="126"/>
        <v>440200</v>
      </c>
    </row>
    <row r="1092" spans="1:15" x14ac:dyDescent="0.25">
      <c r="A1092">
        <v>1077</v>
      </c>
      <c r="B1092" s="84">
        <v>40451</v>
      </c>
      <c r="C1092" s="47">
        <v>14.95</v>
      </c>
      <c r="D1092" s="47">
        <v>15.16</v>
      </c>
      <c r="E1092" s="47">
        <v>14.82</v>
      </c>
      <c r="F1092" s="47">
        <v>14.87</v>
      </c>
      <c r="G1092" s="48">
        <v>563600</v>
      </c>
      <c r="H1092" s="47">
        <v>13.5</v>
      </c>
      <c r="I1092" s="51">
        <f t="shared" si="120"/>
        <v>0.90786819098856764</v>
      </c>
      <c r="J1092" s="51">
        <f t="shared" ca="1" si="121"/>
        <v>1</v>
      </c>
      <c r="K1092" s="47">
        <f t="shared" si="122"/>
        <v>13.57</v>
      </c>
      <c r="L1092" s="47">
        <f t="shared" si="123"/>
        <v>13.76</v>
      </c>
      <c r="M1092" s="47">
        <f t="shared" si="124"/>
        <v>13.45</v>
      </c>
      <c r="N1092" s="47">
        <f t="shared" si="125"/>
        <v>13.5</v>
      </c>
      <c r="O1092" s="48">
        <f t="shared" ca="1" si="126"/>
        <v>563600</v>
      </c>
    </row>
    <row r="1093" spans="1:15" x14ac:dyDescent="0.25">
      <c r="A1093">
        <v>1078</v>
      </c>
      <c r="B1093" s="84">
        <v>40450</v>
      </c>
      <c r="C1093" s="47">
        <v>14.74</v>
      </c>
      <c r="D1093" s="47">
        <v>14.99</v>
      </c>
      <c r="E1093" s="47">
        <v>14.74</v>
      </c>
      <c r="F1093" s="47">
        <v>14.88</v>
      </c>
      <c r="G1093" s="48">
        <v>541600</v>
      </c>
      <c r="H1093" s="47">
        <v>13.5</v>
      </c>
      <c r="I1093" s="51">
        <f t="shared" si="120"/>
        <v>0.907258064516129</v>
      </c>
      <c r="J1093" s="51">
        <f t="shared" ca="1" si="121"/>
        <v>1</v>
      </c>
      <c r="K1093" s="47">
        <f t="shared" si="122"/>
        <v>13.37</v>
      </c>
      <c r="L1093" s="47">
        <f t="shared" si="123"/>
        <v>13.6</v>
      </c>
      <c r="M1093" s="47">
        <f t="shared" si="124"/>
        <v>13.37</v>
      </c>
      <c r="N1093" s="47">
        <f t="shared" si="125"/>
        <v>13.5</v>
      </c>
      <c r="O1093" s="48">
        <f t="shared" ca="1" si="126"/>
        <v>541600</v>
      </c>
    </row>
    <row r="1094" spans="1:15" x14ac:dyDescent="0.25">
      <c r="A1094">
        <v>1079</v>
      </c>
      <c r="B1094" s="84">
        <v>40449</v>
      </c>
      <c r="C1094" s="47">
        <v>14.7</v>
      </c>
      <c r="D1094" s="47">
        <v>14.87</v>
      </c>
      <c r="E1094" s="47">
        <v>14.52</v>
      </c>
      <c r="F1094" s="47">
        <v>14.83</v>
      </c>
      <c r="G1094" s="48">
        <v>662700</v>
      </c>
      <c r="H1094" s="47">
        <v>13.46</v>
      </c>
      <c r="I1094" s="51">
        <f t="shared" si="120"/>
        <v>0.90761968981793661</v>
      </c>
      <c r="J1094" s="51">
        <f t="shared" ca="1" si="121"/>
        <v>1</v>
      </c>
      <c r="K1094" s="47">
        <f t="shared" si="122"/>
        <v>13.34</v>
      </c>
      <c r="L1094" s="47">
        <f t="shared" si="123"/>
        <v>13.5</v>
      </c>
      <c r="M1094" s="47">
        <f t="shared" si="124"/>
        <v>13.18</v>
      </c>
      <c r="N1094" s="47">
        <f t="shared" si="125"/>
        <v>13.46</v>
      </c>
      <c r="O1094" s="48">
        <f t="shared" ca="1" si="126"/>
        <v>662700</v>
      </c>
    </row>
    <row r="1095" spans="1:15" x14ac:dyDescent="0.25">
      <c r="A1095">
        <v>1080</v>
      </c>
      <c r="B1095" s="84">
        <v>40448</v>
      </c>
      <c r="C1095" s="47">
        <v>14.72</v>
      </c>
      <c r="D1095" s="47">
        <v>14.72</v>
      </c>
      <c r="E1095" s="47">
        <v>14.45</v>
      </c>
      <c r="F1095" s="47">
        <v>14.63</v>
      </c>
      <c r="G1095" s="48">
        <v>500400</v>
      </c>
      <c r="H1095" s="47">
        <v>13.28</v>
      </c>
      <c r="I1095" s="51">
        <f t="shared" si="120"/>
        <v>0.90772385509227604</v>
      </c>
      <c r="J1095" s="51">
        <f t="shared" ca="1" si="121"/>
        <v>1</v>
      </c>
      <c r="K1095" s="47">
        <f t="shared" si="122"/>
        <v>13.36</v>
      </c>
      <c r="L1095" s="47">
        <f t="shared" si="123"/>
        <v>13.36</v>
      </c>
      <c r="M1095" s="47">
        <f t="shared" si="124"/>
        <v>13.12</v>
      </c>
      <c r="N1095" s="47">
        <f t="shared" si="125"/>
        <v>13.28</v>
      </c>
      <c r="O1095" s="48">
        <f t="shared" ca="1" si="126"/>
        <v>500400</v>
      </c>
    </row>
    <row r="1096" spans="1:15" x14ac:dyDescent="0.25">
      <c r="A1096">
        <v>1081</v>
      </c>
      <c r="B1096" s="84">
        <v>40445</v>
      </c>
      <c r="C1096" s="47">
        <v>14.46</v>
      </c>
      <c r="D1096" s="47">
        <v>14.75</v>
      </c>
      <c r="E1096" s="47">
        <v>14.42</v>
      </c>
      <c r="F1096" s="47">
        <v>14.72</v>
      </c>
      <c r="G1096" s="48">
        <v>574100</v>
      </c>
      <c r="H1096" s="47">
        <v>13.36</v>
      </c>
      <c r="I1096" s="51">
        <f t="shared" si="120"/>
        <v>0.90760869565217384</v>
      </c>
      <c r="J1096" s="51">
        <f t="shared" ca="1" si="121"/>
        <v>1</v>
      </c>
      <c r="K1096" s="47">
        <f t="shared" si="122"/>
        <v>13.12</v>
      </c>
      <c r="L1096" s="47">
        <f t="shared" si="123"/>
        <v>13.39</v>
      </c>
      <c r="M1096" s="47">
        <f t="shared" si="124"/>
        <v>13.09</v>
      </c>
      <c r="N1096" s="47">
        <f t="shared" si="125"/>
        <v>13.36</v>
      </c>
      <c r="O1096" s="48">
        <f t="shared" ca="1" si="126"/>
        <v>574100</v>
      </c>
    </row>
    <row r="1097" spans="1:15" x14ac:dyDescent="0.25">
      <c r="A1097">
        <v>1082</v>
      </c>
      <c r="B1097" s="84">
        <v>40444</v>
      </c>
      <c r="C1097" s="47">
        <v>14.56</v>
      </c>
      <c r="D1097" s="47">
        <v>14.71</v>
      </c>
      <c r="E1097" s="47">
        <v>14.23</v>
      </c>
      <c r="F1097" s="47">
        <v>14.28</v>
      </c>
      <c r="G1097" s="48">
        <v>1137000</v>
      </c>
      <c r="H1097" s="47">
        <v>12.96</v>
      </c>
      <c r="I1097" s="51">
        <f t="shared" si="120"/>
        <v>0.90756302521008414</v>
      </c>
      <c r="J1097" s="51">
        <f t="shared" ca="1" si="121"/>
        <v>1</v>
      </c>
      <c r="K1097" s="47">
        <f t="shared" si="122"/>
        <v>13.21</v>
      </c>
      <c r="L1097" s="47">
        <f t="shared" si="123"/>
        <v>13.35</v>
      </c>
      <c r="M1097" s="47">
        <f t="shared" si="124"/>
        <v>12.91</v>
      </c>
      <c r="N1097" s="47">
        <f t="shared" si="125"/>
        <v>12.96</v>
      </c>
      <c r="O1097" s="48">
        <f t="shared" ca="1" si="126"/>
        <v>1137000</v>
      </c>
    </row>
    <row r="1098" spans="1:15" x14ac:dyDescent="0.25">
      <c r="A1098">
        <v>1083</v>
      </c>
      <c r="B1098" s="84">
        <v>40443</v>
      </c>
      <c r="C1098" s="47">
        <v>14.75</v>
      </c>
      <c r="D1098" s="47">
        <v>15</v>
      </c>
      <c r="E1098" s="47">
        <v>14.5</v>
      </c>
      <c r="F1098" s="47">
        <v>14.56</v>
      </c>
      <c r="G1098" s="48">
        <v>1111100</v>
      </c>
      <c r="H1098" s="47">
        <v>13.21</v>
      </c>
      <c r="I1098" s="51">
        <f t="shared" si="120"/>
        <v>0.90728021978021978</v>
      </c>
      <c r="J1098" s="51">
        <f t="shared" ca="1" si="121"/>
        <v>1</v>
      </c>
      <c r="K1098" s="47">
        <f t="shared" si="122"/>
        <v>13.38</v>
      </c>
      <c r="L1098" s="47">
        <f t="shared" si="123"/>
        <v>13.61</v>
      </c>
      <c r="M1098" s="47">
        <f t="shared" si="124"/>
        <v>13.16</v>
      </c>
      <c r="N1098" s="47">
        <f t="shared" si="125"/>
        <v>13.21</v>
      </c>
      <c r="O1098" s="48">
        <f t="shared" ca="1" si="126"/>
        <v>1111100</v>
      </c>
    </row>
    <row r="1099" spans="1:15" x14ac:dyDescent="0.25">
      <c r="A1099">
        <v>1084</v>
      </c>
      <c r="B1099" s="84">
        <v>40442</v>
      </c>
      <c r="C1099" s="47">
        <v>15.57</v>
      </c>
      <c r="D1099" s="47">
        <v>16.04</v>
      </c>
      <c r="E1099" s="47">
        <v>15.55</v>
      </c>
      <c r="F1099" s="47">
        <v>15.85</v>
      </c>
      <c r="G1099" s="48">
        <v>1277000</v>
      </c>
      <c r="H1099" s="47">
        <v>13.46</v>
      </c>
      <c r="I1099" s="51">
        <f t="shared" si="120"/>
        <v>0.84921135646687707</v>
      </c>
      <c r="J1099" s="51">
        <f t="shared" ca="1" si="121"/>
        <v>1</v>
      </c>
      <c r="K1099" s="47">
        <f t="shared" si="122"/>
        <v>13.22</v>
      </c>
      <c r="L1099" s="47">
        <f t="shared" si="123"/>
        <v>13.62</v>
      </c>
      <c r="M1099" s="47">
        <f t="shared" si="124"/>
        <v>13.21</v>
      </c>
      <c r="N1099" s="47">
        <f t="shared" si="125"/>
        <v>13.46</v>
      </c>
      <c r="O1099" s="48">
        <f t="shared" ca="1" si="126"/>
        <v>1277000</v>
      </c>
    </row>
    <row r="1100" spans="1:15" x14ac:dyDescent="0.25">
      <c r="A1100">
        <v>1085</v>
      </c>
      <c r="B1100" s="84">
        <v>40441</v>
      </c>
      <c r="C1100" s="47">
        <v>16.12</v>
      </c>
      <c r="D1100" s="47">
        <v>16.329999999999998</v>
      </c>
      <c r="E1100" s="47">
        <v>15.49</v>
      </c>
      <c r="F1100" s="47">
        <v>15.54</v>
      </c>
      <c r="G1100" s="48">
        <v>1852900</v>
      </c>
      <c r="H1100" s="47">
        <v>13.2</v>
      </c>
      <c r="I1100" s="51">
        <f t="shared" si="120"/>
        <v>0.84942084942084939</v>
      </c>
      <c r="J1100" s="51">
        <f t="shared" ca="1" si="121"/>
        <v>1</v>
      </c>
      <c r="K1100" s="47">
        <f t="shared" si="122"/>
        <v>13.69</v>
      </c>
      <c r="L1100" s="47">
        <f t="shared" si="123"/>
        <v>13.87</v>
      </c>
      <c r="M1100" s="47">
        <f t="shared" si="124"/>
        <v>13.16</v>
      </c>
      <c r="N1100" s="47">
        <f t="shared" si="125"/>
        <v>13.2</v>
      </c>
      <c r="O1100" s="48">
        <f t="shared" ca="1" si="126"/>
        <v>1852900</v>
      </c>
    </row>
    <row r="1101" spans="1:15" x14ac:dyDescent="0.25">
      <c r="A1101">
        <v>1086</v>
      </c>
      <c r="B1101" s="84">
        <v>40438</v>
      </c>
      <c r="C1101" s="47">
        <v>16.04</v>
      </c>
      <c r="D1101" s="47">
        <v>16.18</v>
      </c>
      <c r="E1101" s="47">
        <v>15.81</v>
      </c>
      <c r="F1101" s="47">
        <v>16.05</v>
      </c>
      <c r="G1101" s="48">
        <v>1104700</v>
      </c>
      <c r="H1101" s="47">
        <v>13.63</v>
      </c>
      <c r="I1101" s="51">
        <f t="shared" si="120"/>
        <v>0.84922118380062306</v>
      </c>
      <c r="J1101" s="51">
        <f t="shared" ca="1" si="121"/>
        <v>1</v>
      </c>
      <c r="K1101" s="47">
        <f t="shared" si="122"/>
        <v>13.62</v>
      </c>
      <c r="L1101" s="47">
        <f t="shared" si="123"/>
        <v>13.74</v>
      </c>
      <c r="M1101" s="47">
        <f t="shared" si="124"/>
        <v>13.43</v>
      </c>
      <c r="N1101" s="47">
        <f t="shared" si="125"/>
        <v>13.63</v>
      </c>
      <c r="O1101" s="48">
        <f t="shared" ca="1" si="126"/>
        <v>1104700</v>
      </c>
    </row>
    <row r="1102" spans="1:15" x14ac:dyDescent="0.25">
      <c r="A1102">
        <v>1087</v>
      </c>
      <c r="B1102" s="84">
        <v>40437</v>
      </c>
      <c r="C1102" s="47">
        <v>15.91</v>
      </c>
      <c r="D1102" s="47">
        <v>16.079999999999998</v>
      </c>
      <c r="E1102" s="47">
        <v>15.75</v>
      </c>
      <c r="F1102" s="47">
        <v>15.91</v>
      </c>
      <c r="G1102" s="48">
        <v>602900</v>
      </c>
      <c r="H1102" s="47">
        <v>13.51</v>
      </c>
      <c r="I1102" s="51">
        <f t="shared" si="120"/>
        <v>0.84915147705845373</v>
      </c>
      <c r="J1102" s="51">
        <f t="shared" ca="1" si="121"/>
        <v>1</v>
      </c>
      <c r="K1102" s="47">
        <f t="shared" si="122"/>
        <v>13.51</v>
      </c>
      <c r="L1102" s="47">
        <f t="shared" si="123"/>
        <v>13.65</v>
      </c>
      <c r="M1102" s="47">
        <f t="shared" si="124"/>
        <v>13.37</v>
      </c>
      <c r="N1102" s="47">
        <f t="shared" si="125"/>
        <v>13.51</v>
      </c>
      <c r="O1102" s="48">
        <f t="shared" ca="1" si="126"/>
        <v>602900</v>
      </c>
    </row>
    <row r="1103" spans="1:15" x14ac:dyDescent="0.25">
      <c r="A1103">
        <v>1088</v>
      </c>
      <c r="B1103" s="84">
        <v>40436</v>
      </c>
      <c r="C1103" s="47">
        <v>15.85</v>
      </c>
      <c r="D1103" s="47">
        <v>16.03</v>
      </c>
      <c r="E1103" s="47">
        <v>15.71</v>
      </c>
      <c r="F1103" s="47">
        <v>16.010000000000002</v>
      </c>
      <c r="G1103" s="48">
        <v>565500</v>
      </c>
      <c r="H1103" s="47">
        <v>13.59</v>
      </c>
      <c r="I1103" s="51">
        <f t="shared" si="120"/>
        <v>0.84884447220487191</v>
      </c>
      <c r="J1103" s="51">
        <f t="shared" ca="1" si="121"/>
        <v>1</v>
      </c>
      <c r="K1103" s="47">
        <f t="shared" si="122"/>
        <v>13.45</v>
      </c>
      <c r="L1103" s="47">
        <f t="shared" si="123"/>
        <v>13.61</v>
      </c>
      <c r="M1103" s="47">
        <f t="shared" si="124"/>
        <v>13.34</v>
      </c>
      <c r="N1103" s="47">
        <f t="shared" si="125"/>
        <v>13.59</v>
      </c>
      <c r="O1103" s="48">
        <f t="shared" ca="1" si="126"/>
        <v>565500</v>
      </c>
    </row>
    <row r="1104" spans="1:15" x14ac:dyDescent="0.25">
      <c r="A1104">
        <v>1089</v>
      </c>
      <c r="B1104" s="84">
        <v>40435</v>
      </c>
      <c r="C1104" s="47">
        <v>16.010000000000002</v>
      </c>
      <c r="D1104" s="47">
        <v>16.059999999999999</v>
      </c>
      <c r="E1104" s="47">
        <v>15.77</v>
      </c>
      <c r="F1104" s="47">
        <v>15.84</v>
      </c>
      <c r="G1104" s="48">
        <v>812100</v>
      </c>
      <c r="H1104" s="47">
        <v>13.45</v>
      </c>
      <c r="I1104" s="51">
        <f t="shared" si="120"/>
        <v>0.84911616161616155</v>
      </c>
      <c r="J1104" s="51">
        <f t="shared" ca="1" si="121"/>
        <v>1</v>
      </c>
      <c r="K1104" s="47">
        <f t="shared" si="122"/>
        <v>13.59</v>
      </c>
      <c r="L1104" s="47">
        <f t="shared" si="123"/>
        <v>13.64</v>
      </c>
      <c r="M1104" s="47">
        <f t="shared" si="124"/>
        <v>13.39</v>
      </c>
      <c r="N1104" s="47">
        <f t="shared" si="125"/>
        <v>13.45</v>
      </c>
      <c r="O1104" s="48">
        <f t="shared" ca="1" si="126"/>
        <v>812100</v>
      </c>
    </row>
    <row r="1105" spans="1:15" x14ac:dyDescent="0.25">
      <c r="A1105">
        <v>1090</v>
      </c>
      <c r="B1105" s="84">
        <v>40434</v>
      </c>
      <c r="C1105" s="47">
        <v>15.68</v>
      </c>
      <c r="D1105" s="47">
        <v>15.93</v>
      </c>
      <c r="E1105" s="47">
        <v>15.53</v>
      </c>
      <c r="F1105" s="47">
        <v>15.68</v>
      </c>
      <c r="G1105" s="48">
        <v>608600</v>
      </c>
      <c r="H1105" s="47">
        <v>13.31</v>
      </c>
      <c r="I1105" s="51">
        <f t="shared" ref="I1105:I1168" si="127">H1105/F1105</f>
        <v>0.84885204081632659</v>
      </c>
      <c r="J1105" s="51">
        <f t="shared" ref="J1105:J1168" ca="1" si="128">INDEX(OFFSET($T$15,0,0,$S$13+1,1),MATCH(B1105,OFFSET($Q$15,0,0,$S$13+1,1),-1))</f>
        <v>1</v>
      </c>
      <c r="K1105" s="47">
        <f t="shared" ref="K1105:K1168" si="129">ROUND($I1105*C1105,2)</f>
        <v>13.31</v>
      </c>
      <c r="L1105" s="47">
        <f t="shared" ref="L1105:L1168" si="130">ROUND($I1105*D1105,2)</f>
        <v>13.52</v>
      </c>
      <c r="M1105" s="47">
        <f t="shared" ref="M1105:M1168" si="131">ROUND($I1105*E1105,2)</f>
        <v>13.18</v>
      </c>
      <c r="N1105" s="47">
        <f t="shared" ref="N1105:N1168" si="132">ROUND($I1105*F1105,2)</f>
        <v>13.31</v>
      </c>
      <c r="O1105" s="48">
        <f t="shared" ref="O1105:O1168" ca="1" si="133">G1105*J1105</f>
        <v>608600</v>
      </c>
    </row>
    <row r="1106" spans="1:15" x14ac:dyDescent="0.25">
      <c r="A1106">
        <v>1091</v>
      </c>
      <c r="B1106" s="84">
        <v>40431</v>
      </c>
      <c r="C1106" s="47">
        <v>15.72</v>
      </c>
      <c r="D1106" s="47">
        <v>15.85</v>
      </c>
      <c r="E1106" s="47">
        <v>15.45</v>
      </c>
      <c r="F1106" s="47">
        <v>15.52</v>
      </c>
      <c r="G1106" s="48">
        <v>467300</v>
      </c>
      <c r="H1106" s="47">
        <v>13.18</v>
      </c>
      <c r="I1106" s="51">
        <f t="shared" si="127"/>
        <v>0.84922680412371132</v>
      </c>
      <c r="J1106" s="51">
        <f t="shared" ca="1" si="128"/>
        <v>1</v>
      </c>
      <c r="K1106" s="47">
        <f t="shared" si="129"/>
        <v>13.35</v>
      </c>
      <c r="L1106" s="47">
        <f t="shared" si="130"/>
        <v>13.46</v>
      </c>
      <c r="M1106" s="47">
        <f t="shared" si="131"/>
        <v>13.12</v>
      </c>
      <c r="N1106" s="47">
        <f t="shared" si="132"/>
        <v>13.18</v>
      </c>
      <c r="O1106" s="48">
        <f t="shared" ca="1" si="133"/>
        <v>467300</v>
      </c>
    </row>
    <row r="1107" spans="1:15" x14ac:dyDescent="0.25">
      <c r="A1107">
        <v>1092</v>
      </c>
      <c r="B1107" s="84">
        <v>40430</v>
      </c>
      <c r="C1107" s="47">
        <v>16</v>
      </c>
      <c r="D1107" s="47">
        <v>16.170000000000002</v>
      </c>
      <c r="E1107" s="47">
        <v>15.6</v>
      </c>
      <c r="F1107" s="47">
        <v>15.7</v>
      </c>
      <c r="G1107" s="48">
        <v>610900</v>
      </c>
      <c r="H1107" s="47">
        <v>13.33</v>
      </c>
      <c r="I1107" s="51">
        <f t="shared" si="127"/>
        <v>0.84904458598726118</v>
      </c>
      <c r="J1107" s="51">
        <f t="shared" ca="1" si="128"/>
        <v>1</v>
      </c>
      <c r="K1107" s="47">
        <f t="shared" si="129"/>
        <v>13.58</v>
      </c>
      <c r="L1107" s="47">
        <f t="shared" si="130"/>
        <v>13.73</v>
      </c>
      <c r="M1107" s="47">
        <f t="shared" si="131"/>
        <v>13.25</v>
      </c>
      <c r="N1107" s="47">
        <f t="shared" si="132"/>
        <v>13.33</v>
      </c>
      <c r="O1107" s="48">
        <f t="shared" ca="1" si="133"/>
        <v>610900</v>
      </c>
    </row>
    <row r="1108" spans="1:15" x14ac:dyDescent="0.25">
      <c r="A1108">
        <v>1093</v>
      </c>
      <c r="B1108" s="84">
        <v>40429</v>
      </c>
      <c r="C1108" s="47">
        <v>15.77</v>
      </c>
      <c r="D1108" s="47">
        <v>16</v>
      </c>
      <c r="E1108" s="47">
        <v>15.75</v>
      </c>
      <c r="F1108" s="47">
        <v>15.92</v>
      </c>
      <c r="G1108" s="48">
        <v>569600</v>
      </c>
      <c r="H1108" s="47">
        <v>13.52</v>
      </c>
      <c r="I1108" s="51">
        <f t="shared" si="127"/>
        <v>0.84924623115577891</v>
      </c>
      <c r="J1108" s="51">
        <f t="shared" ca="1" si="128"/>
        <v>1</v>
      </c>
      <c r="K1108" s="47">
        <f t="shared" si="129"/>
        <v>13.39</v>
      </c>
      <c r="L1108" s="47">
        <f t="shared" si="130"/>
        <v>13.59</v>
      </c>
      <c r="M1108" s="47">
        <f t="shared" si="131"/>
        <v>13.38</v>
      </c>
      <c r="N1108" s="47">
        <f t="shared" si="132"/>
        <v>13.52</v>
      </c>
      <c r="O1108" s="48">
        <f t="shared" ca="1" si="133"/>
        <v>569600</v>
      </c>
    </row>
    <row r="1109" spans="1:15" x14ac:dyDescent="0.25">
      <c r="A1109">
        <v>1094</v>
      </c>
      <c r="B1109" s="84">
        <v>40428</v>
      </c>
      <c r="C1109" s="47">
        <v>15.75</v>
      </c>
      <c r="D1109" s="47">
        <v>15.82</v>
      </c>
      <c r="E1109" s="47">
        <v>15.42</v>
      </c>
      <c r="F1109" s="47">
        <v>15.68</v>
      </c>
      <c r="G1109" s="48">
        <v>670100</v>
      </c>
      <c r="H1109" s="47">
        <v>13.31</v>
      </c>
      <c r="I1109" s="51">
        <f t="shared" si="127"/>
        <v>0.84885204081632659</v>
      </c>
      <c r="J1109" s="51">
        <f t="shared" ca="1" si="128"/>
        <v>1</v>
      </c>
      <c r="K1109" s="47">
        <f t="shared" si="129"/>
        <v>13.37</v>
      </c>
      <c r="L1109" s="47">
        <f t="shared" si="130"/>
        <v>13.43</v>
      </c>
      <c r="M1109" s="47">
        <f t="shared" si="131"/>
        <v>13.09</v>
      </c>
      <c r="N1109" s="47">
        <f t="shared" si="132"/>
        <v>13.31</v>
      </c>
      <c r="O1109" s="48">
        <f t="shared" ca="1" si="133"/>
        <v>670100</v>
      </c>
    </row>
    <row r="1110" spans="1:15" x14ac:dyDescent="0.25">
      <c r="A1110">
        <v>1095</v>
      </c>
      <c r="B1110" s="84">
        <v>40424</v>
      </c>
      <c r="C1110" s="47">
        <v>15.43</v>
      </c>
      <c r="D1110" s="47">
        <v>15.77</v>
      </c>
      <c r="E1110" s="47">
        <v>15.43</v>
      </c>
      <c r="F1110" s="47">
        <v>15.58</v>
      </c>
      <c r="G1110" s="48">
        <v>956400</v>
      </c>
      <c r="H1110" s="47">
        <v>13.23</v>
      </c>
      <c r="I1110" s="51">
        <f t="shared" si="127"/>
        <v>0.84916559691912707</v>
      </c>
      <c r="J1110" s="51">
        <f t="shared" ca="1" si="128"/>
        <v>1</v>
      </c>
      <c r="K1110" s="47">
        <f t="shared" si="129"/>
        <v>13.1</v>
      </c>
      <c r="L1110" s="47">
        <f t="shared" si="130"/>
        <v>13.39</v>
      </c>
      <c r="M1110" s="47">
        <f t="shared" si="131"/>
        <v>13.1</v>
      </c>
      <c r="N1110" s="47">
        <f t="shared" si="132"/>
        <v>13.23</v>
      </c>
      <c r="O1110" s="48">
        <f t="shared" ca="1" si="133"/>
        <v>956400</v>
      </c>
    </row>
    <row r="1111" spans="1:15" x14ac:dyDescent="0.25">
      <c r="A1111">
        <v>1096</v>
      </c>
      <c r="B1111" s="84">
        <v>40423</v>
      </c>
      <c r="C1111" s="47">
        <v>15.05</v>
      </c>
      <c r="D1111" s="47">
        <v>15.26</v>
      </c>
      <c r="E1111" s="47">
        <v>14.99</v>
      </c>
      <c r="F1111" s="47">
        <v>15.21</v>
      </c>
      <c r="G1111" s="48">
        <v>368400</v>
      </c>
      <c r="H1111" s="47">
        <v>12.92</v>
      </c>
      <c r="I1111" s="51">
        <f t="shared" si="127"/>
        <v>0.8494411571334648</v>
      </c>
      <c r="J1111" s="51">
        <f t="shared" ca="1" si="128"/>
        <v>1</v>
      </c>
      <c r="K1111" s="47">
        <f t="shared" si="129"/>
        <v>12.78</v>
      </c>
      <c r="L1111" s="47">
        <f t="shared" si="130"/>
        <v>12.96</v>
      </c>
      <c r="M1111" s="47">
        <f t="shared" si="131"/>
        <v>12.73</v>
      </c>
      <c r="N1111" s="47">
        <f t="shared" si="132"/>
        <v>12.92</v>
      </c>
      <c r="O1111" s="48">
        <f t="shared" ca="1" si="133"/>
        <v>368400</v>
      </c>
    </row>
    <row r="1112" spans="1:15" x14ac:dyDescent="0.25">
      <c r="A1112">
        <v>1097</v>
      </c>
      <c r="B1112" s="84">
        <v>40422</v>
      </c>
      <c r="C1112" s="47">
        <v>14.76</v>
      </c>
      <c r="D1112" s="47">
        <v>15.11</v>
      </c>
      <c r="E1112" s="47">
        <v>14.56</v>
      </c>
      <c r="F1112" s="47">
        <v>15.07</v>
      </c>
      <c r="G1112" s="48">
        <v>508400</v>
      </c>
      <c r="H1112" s="47">
        <v>12.8</v>
      </c>
      <c r="I1112" s="51">
        <f t="shared" si="127"/>
        <v>0.84936960849369614</v>
      </c>
      <c r="J1112" s="51">
        <f t="shared" ca="1" si="128"/>
        <v>1</v>
      </c>
      <c r="K1112" s="47">
        <f t="shared" si="129"/>
        <v>12.54</v>
      </c>
      <c r="L1112" s="47">
        <f t="shared" si="130"/>
        <v>12.83</v>
      </c>
      <c r="M1112" s="47">
        <f t="shared" si="131"/>
        <v>12.37</v>
      </c>
      <c r="N1112" s="47">
        <f t="shared" si="132"/>
        <v>12.8</v>
      </c>
      <c r="O1112" s="48">
        <f t="shared" ca="1" si="133"/>
        <v>508400</v>
      </c>
    </row>
    <row r="1113" spans="1:15" x14ac:dyDescent="0.25">
      <c r="A1113">
        <v>1098</v>
      </c>
      <c r="B1113" s="84">
        <v>40421</v>
      </c>
      <c r="C1113" s="47">
        <v>14.6</v>
      </c>
      <c r="D1113" s="47">
        <v>14.76</v>
      </c>
      <c r="E1113" s="47">
        <v>14.46</v>
      </c>
      <c r="F1113" s="47">
        <v>14.54</v>
      </c>
      <c r="G1113" s="48">
        <v>604600</v>
      </c>
      <c r="H1113" s="47">
        <v>12.35</v>
      </c>
      <c r="I1113" s="51">
        <f t="shared" si="127"/>
        <v>0.84938101788170561</v>
      </c>
      <c r="J1113" s="51">
        <f t="shared" ca="1" si="128"/>
        <v>1</v>
      </c>
      <c r="K1113" s="47">
        <f t="shared" si="129"/>
        <v>12.4</v>
      </c>
      <c r="L1113" s="47">
        <f t="shared" si="130"/>
        <v>12.54</v>
      </c>
      <c r="M1113" s="47">
        <f t="shared" si="131"/>
        <v>12.28</v>
      </c>
      <c r="N1113" s="47">
        <f t="shared" si="132"/>
        <v>12.35</v>
      </c>
      <c r="O1113" s="48">
        <f t="shared" ca="1" si="133"/>
        <v>604600</v>
      </c>
    </row>
    <row r="1114" spans="1:15" x14ac:dyDescent="0.25">
      <c r="A1114">
        <v>1099</v>
      </c>
      <c r="B1114" s="84">
        <v>40420</v>
      </c>
      <c r="C1114" s="47">
        <v>14.92</v>
      </c>
      <c r="D1114" s="47">
        <v>14.99</v>
      </c>
      <c r="E1114" s="47">
        <v>14.65</v>
      </c>
      <c r="F1114" s="47">
        <v>14.65</v>
      </c>
      <c r="G1114" s="48">
        <v>393200</v>
      </c>
      <c r="H1114" s="47">
        <v>12.44</v>
      </c>
      <c r="I1114" s="51">
        <f t="shared" si="127"/>
        <v>0.8491467576791808</v>
      </c>
      <c r="J1114" s="51">
        <f t="shared" ca="1" si="128"/>
        <v>1</v>
      </c>
      <c r="K1114" s="47">
        <f t="shared" si="129"/>
        <v>12.67</v>
      </c>
      <c r="L1114" s="47">
        <f t="shared" si="130"/>
        <v>12.73</v>
      </c>
      <c r="M1114" s="47">
        <f t="shared" si="131"/>
        <v>12.44</v>
      </c>
      <c r="N1114" s="47">
        <f t="shared" si="132"/>
        <v>12.44</v>
      </c>
      <c r="O1114" s="48">
        <f t="shared" ca="1" si="133"/>
        <v>393200</v>
      </c>
    </row>
    <row r="1115" spans="1:15" x14ac:dyDescent="0.25">
      <c r="A1115">
        <v>1100</v>
      </c>
      <c r="B1115" s="84">
        <v>40417</v>
      </c>
      <c r="C1115" s="47">
        <v>14.72</v>
      </c>
      <c r="D1115" s="47">
        <v>15.02</v>
      </c>
      <c r="E1115" s="47">
        <v>14.5</v>
      </c>
      <c r="F1115" s="47">
        <v>14.95</v>
      </c>
      <c r="G1115" s="48">
        <v>465100</v>
      </c>
      <c r="H1115" s="47">
        <v>12.69</v>
      </c>
      <c r="I1115" s="51">
        <f t="shared" si="127"/>
        <v>0.84882943143812706</v>
      </c>
      <c r="J1115" s="51">
        <f t="shared" ca="1" si="128"/>
        <v>1</v>
      </c>
      <c r="K1115" s="47">
        <f t="shared" si="129"/>
        <v>12.49</v>
      </c>
      <c r="L1115" s="47">
        <f t="shared" si="130"/>
        <v>12.75</v>
      </c>
      <c r="M1115" s="47">
        <f t="shared" si="131"/>
        <v>12.31</v>
      </c>
      <c r="N1115" s="47">
        <f t="shared" si="132"/>
        <v>12.69</v>
      </c>
      <c r="O1115" s="48">
        <f t="shared" ca="1" si="133"/>
        <v>465100</v>
      </c>
    </row>
    <row r="1116" spans="1:15" x14ac:dyDescent="0.25">
      <c r="A1116">
        <v>1101</v>
      </c>
      <c r="B1116" s="84">
        <v>40416</v>
      </c>
      <c r="C1116" s="47">
        <v>14.62</v>
      </c>
      <c r="D1116" s="47">
        <v>14.81</v>
      </c>
      <c r="E1116" s="47">
        <v>14.56</v>
      </c>
      <c r="F1116" s="47">
        <v>14.56</v>
      </c>
      <c r="G1116" s="48">
        <v>334400</v>
      </c>
      <c r="H1116" s="47">
        <v>12.36</v>
      </c>
      <c r="I1116" s="51">
        <f t="shared" si="127"/>
        <v>0.84890109890109888</v>
      </c>
      <c r="J1116" s="51">
        <f t="shared" ca="1" si="128"/>
        <v>1</v>
      </c>
      <c r="K1116" s="47">
        <f t="shared" si="129"/>
        <v>12.41</v>
      </c>
      <c r="L1116" s="47">
        <f t="shared" si="130"/>
        <v>12.57</v>
      </c>
      <c r="M1116" s="47">
        <f t="shared" si="131"/>
        <v>12.36</v>
      </c>
      <c r="N1116" s="47">
        <f t="shared" si="132"/>
        <v>12.36</v>
      </c>
      <c r="O1116" s="48">
        <f t="shared" ca="1" si="133"/>
        <v>334400</v>
      </c>
    </row>
    <row r="1117" spans="1:15" x14ac:dyDescent="0.25">
      <c r="A1117">
        <v>1102</v>
      </c>
      <c r="B1117" s="84">
        <v>40415</v>
      </c>
      <c r="C1117" s="47">
        <v>14.43</v>
      </c>
      <c r="D1117" s="47">
        <v>14.65</v>
      </c>
      <c r="E1117" s="47">
        <v>14.32</v>
      </c>
      <c r="F1117" s="47">
        <v>14.59</v>
      </c>
      <c r="G1117" s="48">
        <v>339800</v>
      </c>
      <c r="H1117" s="47">
        <v>12.39</v>
      </c>
      <c r="I1117" s="51">
        <f t="shared" si="127"/>
        <v>0.8492117888965045</v>
      </c>
      <c r="J1117" s="51">
        <f t="shared" ca="1" si="128"/>
        <v>1</v>
      </c>
      <c r="K1117" s="47">
        <f t="shared" si="129"/>
        <v>12.25</v>
      </c>
      <c r="L1117" s="47">
        <f t="shared" si="130"/>
        <v>12.44</v>
      </c>
      <c r="M1117" s="47">
        <f t="shared" si="131"/>
        <v>12.16</v>
      </c>
      <c r="N1117" s="47">
        <f t="shared" si="132"/>
        <v>12.39</v>
      </c>
      <c r="O1117" s="48">
        <f t="shared" ca="1" si="133"/>
        <v>339800</v>
      </c>
    </row>
    <row r="1118" spans="1:15" x14ac:dyDescent="0.25">
      <c r="A1118">
        <v>1103</v>
      </c>
      <c r="B1118" s="84">
        <v>40414</v>
      </c>
      <c r="C1118" s="47">
        <v>14.56</v>
      </c>
      <c r="D1118" s="47">
        <v>14.66</v>
      </c>
      <c r="E1118" s="47">
        <v>14.24</v>
      </c>
      <c r="F1118" s="47">
        <v>14.5</v>
      </c>
      <c r="G1118" s="48">
        <v>412000</v>
      </c>
      <c r="H1118" s="47">
        <v>12.31</v>
      </c>
      <c r="I1118" s="51">
        <f t="shared" si="127"/>
        <v>0.84896551724137936</v>
      </c>
      <c r="J1118" s="51">
        <f t="shared" ca="1" si="128"/>
        <v>1</v>
      </c>
      <c r="K1118" s="47">
        <f t="shared" si="129"/>
        <v>12.36</v>
      </c>
      <c r="L1118" s="47">
        <f t="shared" si="130"/>
        <v>12.45</v>
      </c>
      <c r="M1118" s="47">
        <f t="shared" si="131"/>
        <v>12.09</v>
      </c>
      <c r="N1118" s="47">
        <f t="shared" si="132"/>
        <v>12.31</v>
      </c>
      <c r="O1118" s="48">
        <f t="shared" ca="1" si="133"/>
        <v>412000</v>
      </c>
    </row>
    <row r="1119" spans="1:15" x14ac:dyDescent="0.25">
      <c r="A1119">
        <v>1104</v>
      </c>
      <c r="B1119" s="84">
        <v>40413</v>
      </c>
      <c r="C1119" s="47">
        <v>14.97</v>
      </c>
      <c r="D1119" s="47">
        <v>15.07</v>
      </c>
      <c r="E1119" s="47">
        <v>14.66</v>
      </c>
      <c r="F1119" s="47">
        <v>14.68</v>
      </c>
      <c r="G1119" s="48">
        <v>350400</v>
      </c>
      <c r="H1119" s="47">
        <v>12.47</v>
      </c>
      <c r="I1119" s="51">
        <f t="shared" si="127"/>
        <v>0.84945504087193469</v>
      </c>
      <c r="J1119" s="51">
        <f t="shared" ca="1" si="128"/>
        <v>1</v>
      </c>
      <c r="K1119" s="47">
        <f t="shared" si="129"/>
        <v>12.72</v>
      </c>
      <c r="L1119" s="47">
        <f t="shared" si="130"/>
        <v>12.8</v>
      </c>
      <c r="M1119" s="47">
        <f t="shared" si="131"/>
        <v>12.45</v>
      </c>
      <c r="N1119" s="47">
        <f t="shared" si="132"/>
        <v>12.47</v>
      </c>
      <c r="O1119" s="48">
        <f t="shared" ca="1" si="133"/>
        <v>350400</v>
      </c>
    </row>
    <row r="1120" spans="1:15" x14ac:dyDescent="0.25">
      <c r="A1120">
        <v>1105</v>
      </c>
      <c r="B1120" s="84">
        <v>40410</v>
      </c>
      <c r="C1120" s="47">
        <v>14.83</v>
      </c>
      <c r="D1120" s="47">
        <v>14.99</v>
      </c>
      <c r="E1120" s="47">
        <v>14.56</v>
      </c>
      <c r="F1120" s="47">
        <v>14.91</v>
      </c>
      <c r="G1120" s="48">
        <v>367100</v>
      </c>
      <c r="H1120" s="47">
        <v>12.66</v>
      </c>
      <c r="I1120" s="51">
        <f t="shared" si="127"/>
        <v>0.84909456740442657</v>
      </c>
      <c r="J1120" s="51">
        <f t="shared" ca="1" si="128"/>
        <v>1</v>
      </c>
      <c r="K1120" s="47">
        <f t="shared" si="129"/>
        <v>12.59</v>
      </c>
      <c r="L1120" s="47">
        <f t="shared" si="130"/>
        <v>12.73</v>
      </c>
      <c r="M1120" s="47">
        <f t="shared" si="131"/>
        <v>12.36</v>
      </c>
      <c r="N1120" s="47">
        <f t="shared" si="132"/>
        <v>12.66</v>
      </c>
      <c r="O1120" s="48">
        <f t="shared" ca="1" si="133"/>
        <v>367100</v>
      </c>
    </row>
    <row r="1121" spans="1:15" x14ac:dyDescent="0.25">
      <c r="A1121">
        <v>1106</v>
      </c>
      <c r="B1121" s="84">
        <v>40409</v>
      </c>
      <c r="C1121" s="47">
        <v>15.18</v>
      </c>
      <c r="D1121" s="47">
        <v>15.28</v>
      </c>
      <c r="E1121" s="47">
        <v>14.59</v>
      </c>
      <c r="F1121" s="47">
        <v>14.92</v>
      </c>
      <c r="G1121" s="48">
        <v>465400</v>
      </c>
      <c r="H1121" s="47">
        <v>12.67</v>
      </c>
      <c r="I1121" s="51">
        <f t="shared" si="127"/>
        <v>0.84919571045576403</v>
      </c>
      <c r="J1121" s="51">
        <f t="shared" ca="1" si="128"/>
        <v>1</v>
      </c>
      <c r="K1121" s="47">
        <f t="shared" si="129"/>
        <v>12.89</v>
      </c>
      <c r="L1121" s="47">
        <f t="shared" si="130"/>
        <v>12.98</v>
      </c>
      <c r="M1121" s="47">
        <f t="shared" si="131"/>
        <v>12.39</v>
      </c>
      <c r="N1121" s="47">
        <f t="shared" si="132"/>
        <v>12.67</v>
      </c>
      <c r="O1121" s="48">
        <f t="shared" ca="1" si="133"/>
        <v>465400</v>
      </c>
    </row>
    <row r="1122" spans="1:15" x14ac:dyDescent="0.25">
      <c r="A1122">
        <v>1107</v>
      </c>
      <c r="B1122" s="84">
        <v>40408</v>
      </c>
      <c r="C1122" s="47">
        <v>15.25</v>
      </c>
      <c r="D1122" s="47">
        <v>15.4</v>
      </c>
      <c r="E1122" s="47">
        <v>14.99</v>
      </c>
      <c r="F1122" s="47">
        <v>15.27</v>
      </c>
      <c r="G1122" s="48">
        <v>317500</v>
      </c>
      <c r="H1122" s="47">
        <v>12.97</v>
      </c>
      <c r="I1122" s="51">
        <f t="shared" si="127"/>
        <v>0.8493778650949575</v>
      </c>
      <c r="J1122" s="51">
        <f t="shared" ca="1" si="128"/>
        <v>1</v>
      </c>
      <c r="K1122" s="47">
        <f t="shared" si="129"/>
        <v>12.95</v>
      </c>
      <c r="L1122" s="47">
        <f t="shared" si="130"/>
        <v>13.08</v>
      </c>
      <c r="M1122" s="47">
        <f t="shared" si="131"/>
        <v>12.73</v>
      </c>
      <c r="N1122" s="47">
        <f t="shared" si="132"/>
        <v>12.97</v>
      </c>
      <c r="O1122" s="48">
        <f t="shared" ca="1" si="133"/>
        <v>317500</v>
      </c>
    </row>
    <row r="1123" spans="1:15" x14ac:dyDescent="0.25">
      <c r="A1123">
        <v>1108</v>
      </c>
      <c r="B1123" s="84">
        <v>40407</v>
      </c>
      <c r="C1123" s="47">
        <v>15.17</v>
      </c>
      <c r="D1123" s="47">
        <v>15.38</v>
      </c>
      <c r="E1123" s="47">
        <v>15.08</v>
      </c>
      <c r="F1123" s="47">
        <v>15.22</v>
      </c>
      <c r="G1123" s="48">
        <v>419200</v>
      </c>
      <c r="H1123" s="47">
        <v>12.92</v>
      </c>
      <c r="I1123" s="51">
        <f t="shared" si="127"/>
        <v>0.84888304862023645</v>
      </c>
      <c r="J1123" s="51">
        <f t="shared" ca="1" si="128"/>
        <v>1</v>
      </c>
      <c r="K1123" s="47">
        <f t="shared" si="129"/>
        <v>12.88</v>
      </c>
      <c r="L1123" s="47">
        <f t="shared" si="130"/>
        <v>13.06</v>
      </c>
      <c r="M1123" s="47">
        <f t="shared" si="131"/>
        <v>12.8</v>
      </c>
      <c r="N1123" s="47">
        <f t="shared" si="132"/>
        <v>12.92</v>
      </c>
      <c r="O1123" s="48">
        <f t="shared" ca="1" si="133"/>
        <v>419200</v>
      </c>
    </row>
    <row r="1124" spans="1:15" x14ac:dyDescent="0.25">
      <c r="A1124">
        <v>1109</v>
      </c>
      <c r="B1124" s="84">
        <v>40406</v>
      </c>
      <c r="C1124" s="47">
        <v>14.72</v>
      </c>
      <c r="D1124" s="47">
        <v>15.15</v>
      </c>
      <c r="E1124" s="47">
        <v>14.66</v>
      </c>
      <c r="F1124" s="47">
        <v>14.98</v>
      </c>
      <c r="G1124" s="48">
        <v>351000</v>
      </c>
      <c r="H1124" s="47">
        <v>12.72</v>
      </c>
      <c r="I1124" s="51">
        <f t="shared" si="127"/>
        <v>0.84913217623497994</v>
      </c>
      <c r="J1124" s="51">
        <f t="shared" ca="1" si="128"/>
        <v>1</v>
      </c>
      <c r="K1124" s="47">
        <f t="shared" si="129"/>
        <v>12.5</v>
      </c>
      <c r="L1124" s="47">
        <f t="shared" si="130"/>
        <v>12.86</v>
      </c>
      <c r="M1124" s="47">
        <f t="shared" si="131"/>
        <v>12.45</v>
      </c>
      <c r="N1124" s="47">
        <f t="shared" si="132"/>
        <v>12.72</v>
      </c>
      <c r="O1124" s="48">
        <f t="shared" ca="1" si="133"/>
        <v>351000</v>
      </c>
    </row>
    <row r="1125" spans="1:15" x14ac:dyDescent="0.25">
      <c r="A1125">
        <v>1110</v>
      </c>
      <c r="B1125" s="84">
        <v>40403</v>
      </c>
      <c r="C1125" s="47">
        <v>15.1</v>
      </c>
      <c r="D1125" s="47">
        <v>15.1</v>
      </c>
      <c r="E1125" s="47">
        <v>14.8</v>
      </c>
      <c r="F1125" s="47">
        <v>14.81</v>
      </c>
      <c r="G1125" s="48">
        <v>332100</v>
      </c>
      <c r="H1125" s="47">
        <v>12.58</v>
      </c>
      <c r="I1125" s="51">
        <f t="shared" si="127"/>
        <v>0.84942606347062788</v>
      </c>
      <c r="J1125" s="51">
        <f t="shared" ca="1" si="128"/>
        <v>1</v>
      </c>
      <c r="K1125" s="47">
        <f t="shared" si="129"/>
        <v>12.83</v>
      </c>
      <c r="L1125" s="47">
        <f t="shared" si="130"/>
        <v>12.83</v>
      </c>
      <c r="M1125" s="47">
        <f t="shared" si="131"/>
        <v>12.57</v>
      </c>
      <c r="N1125" s="47">
        <f t="shared" si="132"/>
        <v>12.58</v>
      </c>
      <c r="O1125" s="48">
        <f t="shared" ca="1" si="133"/>
        <v>332100</v>
      </c>
    </row>
    <row r="1126" spans="1:15" x14ac:dyDescent="0.25">
      <c r="A1126">
        <v>1111</v>
      </c>
      <c r="B1126" s="84">
        <v>40402</v>
      </c>
      <c r="C1126" s="47">
        <v>14.94</v>
      </c>
      <c r="D1126" s="47">
        <v>15.22</v>
      </c>
      <c r="E1126" s="47">
        <v>14.84</v>
      </c>
      <c r="F1126" s="47">
        <v>15.2</v>
      </c>
      <c r="G1126" s="48">
        <v>440500</v>
      </c>
      <c r="H1126" s="47">
        <v>12.91</v>
      </c>
      <c r="I1126" s="51">
        <f t="shared" si="127"/>
        <v>0.8493421052631579</v>
      </c>
      <c r="J1126" s="51">
        <f t="shared" ca="1" si="128"/>
        <v>1</v>
      </c>
      <c r="K1126" s="47">
        <f t="shared" si="129"/>
        <v>12.69</v>
      </c>
      <c r="L1126" s="47">
        <f t="shared" si="130"/>
        <v>12.93</v>
      </c>
      <c r="M1126" s="47">
        <f t="shared" si="131"/>
        <v>12.6</v>
      </c>
      <c r="N1126" s="47">
        <f t="shared" si="132"/>
        <v>12.91</v>
      </c>
      <c r="O1126" s="48">
        <f t="shared" ca="1" si="133"/>
        <v>440500</v>
      </c>
    </row>
    <row r="1127" spans="1:15" x14ac:dyDescent="0.25">
      <c r="A1127">
        <v>1112</v>
      </c>
      <c r="B1127" s="84">
        <v>40401</v>
      </c>
      <c r="C1127" s="47">
        <v>15.34</v>
      </c>
      <c r="D1127" s="47">
        <v>15.34</v>
      </c>
      <c r="E1127" s="47">
        <v>15.07</v>
      </c>
      <c r="F1127" s="47">
        <v>15.12</v>
      </c>
      <c r="G1127" s="48">
        <v>534300</v>
      </c>
      <c r="H1127" s="47">
        <v>12.84</v>
      </c>
      <c r="I1127" s="51">
        <f t="shared" si="127"/>
        <v>0.84920634920634919</v>
      </c>
      <c r="J1127" s="51">
        <f t="shared" ca="1" si="128"/>
        <v>1</v>
      </c>
      <c r="K1127" s="47">
        <f t="shared" si="129"/>
        <v>13.03</v>
      </c>
      <c r="L1127" s="47">
        <f t="shared" si="130"/>
        <v>13.03</v>
      </c>
      <c r="M1127" s="47">
        <f t="shared" si="131"/>
        <v>12.8</v>
      </c>
      <c r="N1127" s="47">
        <f t="shared" si="132"/>
        <v>12.84</v>
      </c>
      <c r="O1127" s="48">
        <f t="shared" ca="1" si="133"/>
        <v>534300</v>
      </c>
    </row>
    <row r="1128" spans="1:15" x14ac:dyDescent="0.25">
      <c r="A1128">
        <v>1113</v>
      </c>
      <c r="B1128" s="84">
        <v>40400</v>
      </c>
      <c r="C1128" s="47">
        <v>15.99</v>
      </c>
      <c r="D1128" s="47">
        <v>16.13</v>
      </c>
      <c r="E1128" s="47">
        <v>15.61</v>
      </c>
      <c r="F1128" s="47">
        <v>15.65</v>
      </c>
      <c r="G1128" s="48">
        <v>985800</v>
      </c>
      <c r="H1128" s="47">
        <v>13.29</v>
      </c>
      <c r="I1128" s="51">
        <f t="shared" si="127"/>
        <v>0.84920127795527145</v>
      </c>
      <c r="J1128" s="51">
        <f t="shared" ca="1" si="128"/>
        <v>1</v>
      </c>
      <c r="K1128" s="47">
        <f t="shared" si="129"/>
        <v>13.58</v>
      </c>
      <c r="L1128" s="47">
        <f t="shared" si="130"/>
        <v>13.7</v>
      </c>
      <c r="M1128" s="47">
        <f t="shared" si="131"/>
        <v>13.26</v>
      </c>
      <c r="N1128" s="47">
        <f t="shared" si="132"/>
        <v>13.29</v>
      </c>
      <c r="O1128" s="48">
        <f t="shared" ca="1" si="133"/>
        <v>985800</v>
      </c>
    </row>
    <row r="1129" spans="1:15" x14ac:dyDescent="0.25">
      <c r="A1129">
        <v>1114</v>
      </c>
      <c r="B1129" s="84">
        <v>40399</v>
      </c>
      <c r="C1129" s="47">
        <v>15.96</v>
      </c>
      <c r="D1129" s="47">
        <v>16.2</v>
      </c>
      <c r="E1129" s="47">
        <v>15.96</v>
      </c>
      <c r="F1129" s="47">
        <v>16.18</v>
      </c>
      <c r="G1129" s="48">
        <v>432700</v>
      </c>
      <c r="H1129" s="47">
        <v>13.74</v>
      </c>
      <c r="I1129" s="51">
        <f t="shared" si="127"/>
        <v>0.84919653893695923</v>
      </c>
      <c r="J1129" s="51">
        <f t="shared" ca="1" si="128"/>
        <v>1</v>
      </c>
      <c r="K1129" s="47">
        <f t="shared" si="129"/>
        <v>13.55</v>
      </c>
      <c r="L1129" s="47">
        <f t="shared" si="130"/>
        <v>13.76</v>
      </c>
      <c r="M1129" s="47">
        <f t="shared" si="131"/>
        <v>13.55</v>
      </c>
      <c r="N1129" s="47">
        <f t="shared" si="132"/>
        <v>13.74</v>
      </c>
      <c r="O1129" s="48">
        <f t="shared" ca="1" si="133"/>
        <v>432700</v>
      </c>
    </row>
    <row r="1130" spans="1:15" x14ac:dyDescent="0.25">
      <c r="A1130">
        <v>1115</v>
      </c>
      <c r="B1130" s="84">
        <v>40396</v>
      </c>
      <c r="C1130" s="47">
        <v>15.74</v>
      </c>
      <c r="D1130" s="47">
        <v>16.02</v>
      </c>
      <c r="E1130" s="47">
        <v>15.63</v>
      </c>
      <c r="F1130" s="47">
        <v>15.91</v>
      </c>
      <c r="G1130" s="48">
        <v>629600</v>
      </c>
      <c r="H1130" s="47">
        <v>13.51</v>
      </c>
      <c r="I1130" s="51">
        <f t="shared" si="127"/>
        <v>0.84915147705845373</v>
      </c>
      <c r="J1130" s="51">
        <f t="shared" ca="1" si="128"/>
        <v>1</v>
      </c>
      <c r="K1130" s="47">
        <f t="shared" si="129"/>
        <v>13.37</v>
      </c>
      <c r="L1130" s="47">
        <f t="shared" si="130"/>
        <v>13.6</v>
      </c>
      <c r="M1130" s="47">
        <f t="shared" si="131"/>
        <v>13.27</v>
      </c>
      <c r="N1130" s="47">
        <f t="shared" si="132"/>
        <v>13.51</v>
      </c>
      <c r="O1130" s="48">
        <f t="shared" ca="1" si="133"/>
        <v>629600</v>
      </c>
    </row>
    <row r="1131" spans="1:15" x14ac:dyDescent="0.25">
      <c r="A1131">
        <v>1116</v>
      </c>
      <c r="B1131" s="84">
        <v>40395</v>
      </c>
      <c r="C1131" s="47">
        <v>16.02</v>
      </c>
      <c r="D1131" s="47">
        <v>16.12</v>
      </c>
      <c r="E1131" s="47">
        <v>15.88</v>
      </c>
      <c r="F1131" s="47">
        <v>15.94</v>
      </c>
      <c r="G1131" s="48">
        <v>307600</v>
      </c>
      <c r="H1131" s="47">
        <v>13.54</v>
      </c>
      <c r="I1131" s="51">
        <f t="shared" si="127"/>
        <v>0.84943538268506902</v>
      </c>
      <c r="J1131" s="51">
        <f t="shared" ca="1" si="128"/>
        <v>1</v>
      </c>
      <c r="K1131" s="47">
        <f t="shared" si="129"/>
        <v>13.61</v>
      </c>
      <c r="L1131" s="47">
        <f t="shared" si="130"/>
        <v>13.69</v>
      </c>
      <c r="M1131" s="47">
        <f t="shared" si="131"/>
        <v>13.49</v>
      </c>
      <c r="N1131" s="47">
        <f t="shared" si="132"/>
        <v>13.54</v>
      </c>
      <c r="O1131" s="48">
        <f t="shared" ca="1" si="133"/>
        <v>307600</v>
      </c>
    </row>
    <row r="1132" spans="1:15" x14ac:dyDescent="0.25">
      <c r="A1132">
        <v>1117</v>
      </c>
      <c r="B1132" s="84">
        <v>40394</v>
      </c>
      <c r="C1132" s="47">
        <v>16.059999999999999</v>
      </c>
      <c r="D1132" s="47">
        <v>16.190000000000001</v>
      </c>
      <c r="E1132" s="47">
        <v>16.02</v>
      </c>
      <c r="F1132" s="47">
        <v>16.170000000000002</v>
      </c>
      <c r="G1132" s="48">
        <v>356100</v>
      </c>
      <c r="H1132" s="47">
        <v>13.73</v>
      </c>
      <c r="I1132" s="51">
        <f t="shared" si="127"/>
        <v>0.84910327767470617</v>
      </c>
      <c r="J1132" s="51">
        <f t="shared" ca="1" si="128"/>
        <v>1</v>
      </c>
      <c r="K1132" s="47">
        <f t="shared" si="129"/>
        <v>13.64</v>
      </c>
      <c r="L1132" s="47">
        <f t="shared" si="130"/>
        <v>13.75</v>
      </c>
      <c r="M1132" s="47">
        <f t="shared" si="131"/>
        <v>13.6</v>
      </c>
      <c r="N1132" s="47">
        <f t="shared" si="132"/>
        <v>13.73</v>
      </c>
      <c r="O1132" s="48">
        <f t="shared" ca="1" si="133"/>
        <v>356100</v>
      </c>
    </row>
    <row r="1133" spans="1:15" x14ac:dyDescent="0.25">
      <c r="A1133">
        <v>1118</v>
      </c>
      <c r="B1133" s="84">
        <v>40393</v>
      </c>
      <c r="C1133" s="47">
        <v>16.2</v>
      </c>
      <c r="D1133" s="47">
        <v>16.25</v>
      </c>
      <c r="E1133" s="47">
        <v>15.92</v>
      </c>
      <c r="F1133" s="47">
        <v>16.02</v>
      </c>
      <c r="G1133" s="48">
        <v>547700</v>
      </c>
      <c r="H1133" s="47">
        <v>13.6</v>
      </c>
      <c r="I1133" s="51">
        <f t="shared" si="127"/>
        <v>0.84893882646691632</v>
      </c>
      <c r="J1133" s="51">
        <f t="shared" ca="1" si="128"/>
        <v>1</v>
      </c>
      <c r="K1133" s="47">
        <f t="shared" si="129"/>
        <v>13.75</v>
      </c>
      <c r="L1133" s="47">
        <f t="shared" si="130"/>
        <v>13.8</v>
      </c>
      <c r="M1133" s="47">
        <f t="shared" si="131"/>
        <v>13.52</v>
      </c>
      <c r="N1133" s="47">
        <f t="shared" si="132"/>
        <v>13.6</v>
      </c>
      <c r="O1133" s="48">
        <f t="shared" ca="1" si="133"/>
        <v>547700</v>
      </c>
    </row>
    <row r="1134" spans="1:15" x14ac:dyDescent="0.25">
      <c r="A1134">
        <v>1119</v>
      </c>
      <c r="B1134" s="84">
        <v>40392</v>
      </c>
      <c r="C1134" s="47">
        <v>16.260000000000002</v>
      </c>
      <c r="D1134" s="47">
        <v>16.350000000000001</v>
      </c>
      <c r="E1134" s="47">
        <v>16</v>
      </c>
      <c r="F1134" s="47">
        <v>16.28</v>
      </c>
      <c r="G1134" s="48">
        <v>609200</v>
      </c>
      <c r="H1134" s="47">
        <v>13.82</v>
      </c>
      <c r="I1134" s="51">
        <f t="shared" si="127"/>
        <v>0.84889434889434889</v>
      </c>
      <c r="J1134" s="51">
        <f t="shared" ca="1" si="128"/>
        <v>1</v>
      </c>
      <c r="K1134" s="47">
        <f t="shared" si="129"/>
        <v>13.8</v>
      </c>
      <c r="L1134" s="47">
        <f t="shared" si="130"/>
        <v>13.88</v>
      </c>
      <c r="M1134" s="47">
        <f t="shared" si="131"/>
        <v>13.58</v>
      </c>
      <c r="N1134" s="47">
        <f t="shared" si="132"/>
        <v>13.82</v>
      </c>
      <c r="O1134" s="48">
        <f t="shared" ca="1" si="133"/>
        <v>609200</v>
      </c>
    </row>
    <row r="1135" spans="1:15" x14ac:dyDescent="0.25">
      <c r="A1135">
        <v>1120</v>
      </c>
      <c r="B1135" s="84">
        <v>40389</v>
      </c>
      <c r="C1135" s="47">
        <v>15.76</v>
      </c>
      <c r="D1135" s="47">
        <v>16.149999999999999</v>
      </c>
      <c r="E1135" s="47">
        <v>15.65</v>
      </c>
      <c r="F1135" s="47">
        <v>16.02</v>
      </c>
      <c r="G1135" s="48">
        <v>555200</v>
      </c>
      <c r="H1135" s="47">
        <v>13.6</v>
      </c>
      <c r="I1135" s="51">
        <f t="shared" si="127"/>
        <v>0.84893882646691632</v>
      </c>
      <c r="J1135" s="51">
        <f t="shared" ca="1" si="128"/>
        <v>1</v>
      </c>
      <c r="K1135" s="47">
        <f t="shared" si="129"/>
        <v>13.38</v>
      </c>
      <c r="L1135" s="47">
        <f t="shared" si="130"/>
        <v>13.71</v>
      </c>
      <c r="M1135" s="47">
        <f t="shared" si="131"/>
        <v>13.29</v>
      </c>
      <c r="N1135" s="47">
        <f t="shared" si="132"/>
        <v>13.6</v>
      </c>
      <c r="O1135" s="48">
        <f t="shared" ca="1" si="133"/>
        <v>555200</v>
      </c>
    </row>
    <row r="1136" spans="1:15" x14ac:dyDescent="0.25">
      <c r="A1136">
        <v>1121</v>
      </c>
      <c r="B1136" s="84">
        <v>40388</v>
      </c>
      <c r="C1136" s="47">
        <v>16.13</v>
      </c>
      <c r="D1136" s="47">
        <v>16.18</v>
      </c>
      <c r="E1136" s="47">
        <v>15.82</v>
      </c>
      <c r="F1136" s="47">
        <v>15.96</v>
      </c>
      <c r="G1136" s="48">
        <v>725600</v>
      </c>
      <c r="H1136" s="47">
        <v>13.55</v>
      </c>
      <c r="I1136" s="51">
        <f t="shared" si="127"/>
        <v>0.84899749373433586</v>
      </c>
      <c r="J1136" s="51">
        <f t="shared" ca="1" si="128"/>
        <v>1</v>
      </c>
      <c r="K1136" s="47">
        <f t="shared" si="129"/>
        <v>13.69</v>
      </c>
      <c r="L1136" s="47">
        <f t="shared" si="130"/>
        <v>13.74</v>
      </c>
      <c r="M1136" s="47">
        <f t="shared" si="131"/>
        <v>13.43</v>
      </c>
      <c r="N1136" s="47">
        <f t="shared" si="132"/>
        <v>13.55</v>
      </c>
      <c r="O1136" s="48">
        <f t="shared" ca="1" si="133"/>
        <v>725600</v>
      </c>
    </row>
    <row r="1137" spans="1:15" x14ac:dyDescent="0.25">
      <c r="A1137">
        <v>1122</v>
      </c>
      <c r="B1137" s="84">
        <v>40387</v>
      </c>
      <c r="C1137" s="47">
        <v>16.11</v>
      </c>
      <c r="D1137" s="47">
        <v>16.25</v>
      </c>
      <c r="E1137" s="47">
        <v>15.83</v>
      </c>
      <c r="F1137" s="47">
        <v>16.04</v>
      </c>
      <c r="G1137" s="48">
        <v>664200</v>
      </c>
      <c r="H1137" s="47">
        <v>13.62</v>
      </c>
      <c r="I1137" s="51">
        <f t="shared" si="127"/>
        <v>0.8491271820448878</v>
      </c>
      <c r="J1137" s="51">
        <f t="shared" ca="1" si="128"/>
        <v>1</v>
      </c>
      <c r="K1137" s="47">
        <f t="shared" si="129"/>
        <v>13.68</v>
      </c>
      <c r="L1137" s="47">
        <f t="shared" si="130"/>
        <v>13.8</v>
      </c>
      <c r="M1137" s="47">
        <f t="shared" si="131"/>
        <v>13.44</v>
      </c>
      <c r="N1137" s="47">
        <f t="shared" si="132"/>
        <v>13.62</v>
      </c>
      <c r="O1137" s="48">
        <f t="shared" ca="1" si="133"/>
        <v>664200</v>
      </c>
    </row>
    <row r="1138" spans="1:15" x14ac:dyDescent="0.25">
      <c r="A1138">
        <v>1123</v>
      </c>
      <c r="B1138" s="84">
        <v>40386</v>
      </c>
      <c r="C1138" s="47">
        <v>16.41</v>
      </c>
      <c r="D1138" s="47">
        <v>16.43</v>
      </c>
      <c r="E1138" s="47">
        <v>16.13</v>
      </c>
      <c r="F1138" s="47">
        <v>16.2</v>
      </c>
      <c r="G1138" s="48">
        <v>478300</v>
      </c>
      <c r="H1138" s="47">
        <v>13.76</v>
      </c>
      <c r="I1138" s="51">
        <f t="shared" si="127"/>
        <v>0.84938271604938276</v>
      </c>
      <c r="J1138" s="51">
        <f t="shared" ca="1" si="128"/>
        <v>1</v>
      </c>
      <c r="K1138" s="47">
        <f t="shared" si="129"/>
        <v>13.94</v>
      </c>
      <c r="L1138" s="47">
        <f t="shared" si="130"/>
        <v>13.96</v>
      </c>
      <c r="M1138" s="47">
        <f t="shared" si="131"/>
        <v>13.7</v>
      </c>
      <c r="N1138" s="47">
        <f t="shared" si="132"/>
        <v>13.76</v>
      </c>
      <c r="O1138" s="48">
        <f t="shared" ca="1" si="133"/>
        <v>478300</v>
      </c>
    </row>
    <row r="1139" spans="1:15" x14ac:dyDescent="0.25">
      <c r="A1139">
        <v>1124</v>
      </c>
      <c r="B1139" s="84">
        <v>40385</v>
      </c>
      <c r="C1139" s="47">
        <v>16.149999999999999</v>
      </c>
      <c r="D1139" s="47">
        <v>16.399999999999999</v>
      </c>
      <c r="E1139" s="47">
        <v>16.09</v>
      </c>
      <c r="F1139" s="47">
        <v>16.309999999999999</v>
      </c>
      <c r="G1139" s="48">
        <v>580400</v>
      </c>
      <c r="H1139" s="47">
        <v>13.85</v>
      </c>
      <c r="I1139" s="51">
        <f t="shared" si="127"/>
        <v>0.84917228694052738</v>
      </c>
      <c r="J1139" s="51">
        <f t="shared" ca="1" si="128"/>
        <v>1</v>
      </c>
      <c r="K1139" s="47">
        <f t="shared" si="129"/>
        <v>13.71</v>
      </c>
      <c r="L1139" s="47">
        <f t="shared" si="130"/>
        <v>13.93</v>
      </c>
      <c r="M1139" s="47">
        <f t="shared" si="131"/>
        <v>13.66</v>
      </c>
      <c r="N1139" s="47">
        <f t="shared" si="132"/>
        <v>13.85</v>
      </c>
      <c r="O1139" s="48">
        <f t="shared" ca="1" si="133"/>
        <v>580400</v>
      </c>
    </row>
    <row r="1140" spans="1:15" x14ac:dyDescent="0.25">
      <c r="A1140">
        <v>1125</v>
      </c>
      <c r="B1140" s="84">
        <v>40382</v>
      </c>
      <c r="C1140" s="47">
        <v>15.76</v>
      </c>
      <c r="D1140" s="47">
        <v>16.190000000000001</v>
      </c>
      <c r="E1140" s="47">
        <v>15.75</v>
      </c>
      <c r="F1140" s="47">
        <v>16.09</v>
      </c>
      <c r="G1140" s="48">
        <v>607800</v>
      </c>
      <c r="H1140" s="47">
        <v>13.66</v>
      </c>
      <c r="I1140" s="51">
        <f t="shared" si="127"/>
        <v>0.84897451833436921</v>
      </c>
      <c r="J1140" s="51">
        <f t="shared" ca="1" si="128"/>
        <v>1</v>
      </c>
      <c r="K1140" s="47">
        <f t="shared" si="129"/>
        <v>13.38</v>
      </c>
      <c r="L1140" s="47">
        <f t="shared" si="130"/>
        <v>13.74</v>
      </c>
      <c r="M1140" s="47">
        <f t="shared" si="131"/>
        <v>13.37</v>
      </c>
      <c r="N1140" s="47">
        <f t="shared" si="132"/>
        <v>13.66</v>
      </c>
      <c r="O1140" s="48">
        <f t="shared" ca="1" si="133"/>
        <v>607800</v>
      </c>
    </row>
    <row r="1141" spans="1:15" x14ac:dyDescent="0.25">
      <c r="A1141">
        <v>1126</v>
      </c>
      <c r="B1141" s="84">
        <v>40381</v>
      </c>
      <c r="C1141" s="47">
        <v>15.69</v>
      </c>
      <c r="D1141" s="47">
        <v>15.99</v>
      </c>
      <c r="E1141" s="47">
        <v>15.66</v>
      </c>
      <c r="F1141" s="47">
        <v>15.86</v>
      </c>
      <c r="G1141" s="48">
        <v>632700</v>
      </c>
      <c r="H1141" s="47">
        <v>13.47</v>
      </c>
      <c r="I1141" s="51">
        <f t="shared" si="127"/>
        <v>0.84930643127364447</v>
      </c>
      <c r="J1141" s="51">
        <f t="shared" ca="1" si="128"/>
        <v>1</v>
      </c>
      <c r="K1141" s="47">
        <f t="shared" si="129"/>
        <v>13.33</v>
      </c>
      <c r="L1141" s="47">
        <f t="shared" si="130"/>
        <v>13.58</v>
      </c>
      <c r="M1141" s="47">
        <f t="shared" si="131"/>
        <v>13.3</v>
      </c>
      <c r="N1141" s="47">
        <f t="shared" si="132"/>
        <v>13.47</v>
      </c>
      <c r="O1141" s="48">
        <f t="shared" ca="1" si="133"/>
        <v>632700</v>
      </c>
    </row>
    <row r="1142" spans="1:15" x14ac:dyDescent="0.25">
      <c r="A1142">
        <v>1127</v>
      </c>
      <c r="B1142" s="84">
        <v>40380</v>
      </c>
      <c r="C1142" s="47">
        <v>15.83</v>
      </c>
      <c r="D1142" s="47">
        <v>15.95</v>
      </c>
      <c r="E1142" s="47">
        <v>15.37</v>
      </c>
      <c r="F1142" s="47">
        <v>15.46</v>
      </c>
      <c r="G1142" s="48">
        <v>1340600</v>
      </c>
      <c r="H1142" s="47">
        <v>13.13</v>
      </c>
      <c r="I1142" s="51">
        <f t="shared" si="127"/>
        <v>0.84928848641655885</v>
      </c>
      <c r="J1142" s="51">
        <f t="shared" ca="1" si="128"/>
        <v>1</v>
      </c>
      <c r="K1142" s="47">
        <f t="shared" si="129"/>
        <v>13.44</v>
      </c>
      <c r="L1142" s="47">
        <f t="shared" si="130"/>
        <v>13.55</v>
      </c>
      <c r="M1142" s="47">
        <f t="shared" si="131"/>
        <v>13.05</v>
      </c>
      <c r="N1142" s="47">
        <f t="shared" si="132"/>
        <v>13.13</v>
      </c>
      <c r="O1142" s="48">
        <f t="shared" ca="1" si="133"/>
        <v>1340600</v>
      </c>
    </row>
    <row r="1143" spans="1:15" x14ac:dyDescent="0.25">
      <c r="A1143">
        <v>1128</v>
      </c>
      <c r="B1143" s="84">
        <v>40379</v>
      </c>
      <c r="C1143" s="47">
        <v>15.08</v>
      </c>
      <c r="D1143" s="47">
        <v>15.74</v>
      </c>
      <c r="E1143" s="47">
        <v>15.05</v>
      </c>
      <c r="F1143" s="47">
        <v>15.65</v>
      </c>
      <c r="G1143" s="48">
        <v>1073400</v>
      </c>
      <c r="H1143" s="47">
        <v>13.29</v>
      </c>
      <c r="I1143" s="51">
        <f t="shared" si="127"/>
        <v>0.84920127795527145</v>
      </c>
      <c r="J1143" s="51">
        <f t="shared" ca="1" si="128"/>
        <v>1</v>
      </c>
      <c r="K1143" s="47">
        <f t="shared" si="129"/>
        <v>12.81</v>
      </c>
      <c r="L1143" s="47">
        <f t="shared" si="130"/>
        <v>13.37</v>
      </c>
      <c r="M1143" s="47">
        <f t="shared" si="131"/>
        <v>12.78</v>
      </c>
      <c r="N1143" s="47">
        <f t="shared" si="132"/>
        <v>13.29</v>
      </c>
      <c r="O1143" s="48">
        <f t="shared" ca="1" si="133"/>
        <v>1073400</v>
      </c>
    </row>
    <row r="1144" spans="1:15" x14ac:dyDescent="0.25">
      <c r="A1144">
        <v>1129</v>
      </c>
      <c r="B1144" s="84">
        <v>40378</v>
      </c>
      <c r="C1144" s="47">
        <v>15</v>
      </c>
      <c r="D1144" s="47">
        <v>15.25</v>
      </c>
      <c r="E1144" s="47">
        <v>14.81</v>
      </c>
      <c r="F1144" s="47">
        <v>15.14</v>
      </c>
      <c r="G1144" s="48">
        <v>1040700</v>
      </c>
      <c r="H1144" s="47">
        <v>12.86</v>
      </c>
      <c r="I1144" s="51">
        <f t="shared" si="127"/>
        <v>0.8494055482166446</v>
      </c>
      <c r="J1144" s="51">
        <f t="shared" ca="1" si="128"/>
        <v>1</v>
      </c>
      <c r="K1144" s="47">
        <f t="shared" si="129"/>
        <v>12.74</v>
      </c>
      <c r="L1144" s="47">
        <f t="shared" si="130"/>
        <v>12.95</v>
      </c>
      <c r="M1144" s="47">
        <f t="shared" si="131"/>
        <v>12.58</v>
      </c>
      <c r="N1144" s="47">
        <f t="shared" si="132"/>
        <v>12.86</v>
      </c>
      <c r="O1144" s="48">
        <f t="shared" ca="1" si="133"/>
        <v>1040700</v>
      </c>
    </row>
    <row r="1145" spans="1:15" x14ac:dyDescent="0.25">
      <c r="A1145">
        <v>1130</v>
      </c>
      <c r="B1145" s="84">
        <v>40375</v>
      </c>
      <c r="C1145" s="47">
        <v>15.08</v>
      </c>
      <c r="D1145" s="47">
        <v>15.33</v>
      </c>
      <c r="E1145" s="47">
        <v>14.96</v>
      </c>
      <c r="F1145" s="47">
        <v>14.98</v>
      </c>
      <c r="G1145" s="48">
        <v>597300</v>
      </c>
      <c r="H1145" s="47">
        <v>12.72</v>
      </c>
      <c r="I1145" s="51">
        <f t="shared" si="127"/>
        <v>0.84913217623497994</v>
      </c>
      <c r="J1145" s="51">
        <f t="shared" ca="1" si="128"/>
        <v>1</v>
      </c>
      <c r="K1145" s="47">
        <f t="shared" si="129"/>
        <v>12.8</v>
      </c>
      <c r="L1145" s="47">
        <f t="shared" si="130"/>
        <v>13.02</v>
      </c>
      <c r="M1145" s="47">
        <f t="shared" si="131"/>
        <v>12.7</v>
      </c>
      <c r="N1145" s="47">
        <f t="shared" si="132"/>
        <v>12.72</v>
      </c>
      <c r="O1145" s="48">
        <f t="shared" ca="1" si="133"/>
        <v>597300</v>
      </c>
    </row>
    <row r="1146" spans="1:15" x14ac:dyDescent="0.25">
      <c r="A1146">
        <v>1131</v>
      </c>
      <c r="B1146" s="84">
        <v>40374</v>
      </c>
      <c r="C1146" s="47">
        <v>15.43</v>
      </c>
      <c r="D1146" s="47">
        <v>15.47</v>
      </c>
      <c r="E1146" s="47">
        <v>15.03</v>
      </c>
      <c r="F1146" s="47">
        <v>15.19</v>
      </c>
      <c r="G1146" s="48">
        <v>568000</v>
      </c>
      <c r="H1146" s="47">
        <v>12.9</v>
      </c>
      <c r="I1146" s="51">
        <f t="shared" si="127"/>
        <v>0.84924292297564197</v>
      </c>
      <c r="J1146" s="51">
        <f t="shared" ca="1" si="128"/>
        <v>1</v>
      </c>
      <c r="K1146" s="47">
        <f t="shared" si="129"/>
        <v>13.1</v>
      </c>
      <c r="L1146" s="47">
        <f t="shared" si="130"/>
        <v>13.14</v>
      </c>
      <c r="M1146" s="47">
        <f t="shared" si="131"/>
        <v>12.76</v>
      </c>
      <c r="N1146" s="47">
        <f t="shared" si="132"/>
        <v>12.9</v>
      </c>
      <c r="O1146" s="48">
        <f t="shared" ca="1" si="133"/>
        <v>568000</v>
      </c>
    </row>
    <row r="1147" spans="1:15" x14ac:dyDescent="0.25">
      <c r="A1147">
        <v>1132</v>
      </c>
      <c r="B1147" s="84">
        <v>40373</v>
      </c>
      <c r="C1147" s="47">
        <v>15.32</v>
      </c>
      <c r="D1147" s="47">
        <v>15.53</v>
      </c>
      <c r="E1147" s="47">
        <v>15.2</v>
      </c>
      <c r="F1147" s="47">
        <v>15.41</v>
      </c>
      <c r="G1147" s="48">
        <v>496000</v>
      </c>
      <c r="H1147" s="47">
        <v>13.09</v>
      </c>
      <c r="I1147" s="51">
        <f t="shared" si="127"/>
        <v>0.84944841012329653</v>
      </c>
      <c r="J1147" s="51">
        <f t="shared" ca="1" si="128"/>
        <v>1</v>
      </c>
      <c r="K1147" s="47">
        <f t="shared" si="129"/>
        <v>13.01</v>
      </c>
      <c r="L1147" s="47">
        <f t="shared" si="130"/>
        <v>13.19</v>
      </c>
      <c r="M1147" s="47">
        <f t="shared" si="131"/>
        <v>12.91</v>
      </c>
      <c r="N1147" s="47">
        <f t="shared" si="132"/>
        <v>13.09</v>
      </c>
      <c r="O1147" s="48">
        <f t="shared" ca="1" si="133"/>
        <v>496000</v>
      </c>
    </row>
    <row r="1148" spans="1:15" x14ac:dyDescent="0.25">
      <c r="A1148">
        <v>1133</v>
      </c>
      <c r="B1148" s="84">
        <v>40372</v>
      </c>
      <c r="C1148" s="47">
        <v>15.23</v>
      </c>
      <c r="D1148" s="47">
        <v>15.46</v>
      </c>
      <c r="E1148" s="47">
        <v>15.09</v>
      </c>
      <c r="F1148" s="47">
        <v>15.4</v>
      </c>
      <c r="G1148" s="48">
        <v>536900</v>
      </c>
      <c r="H1148" s="47">
        <v>13.08</v>
      </c>
      <c r="I1148" s="51">
        <f t="shared" si="127"/>
        <v>0.8493506493506493</v>
      </c>
      <c r="J1148" s="51">
        <f t="shared" ca="1" si="128"/>
        <v>1</v>
      </c>
      <c r="K1148" s="47">
        <f t="shared" si="129"/>
        <v>12.94</v>
      </c>
      <c r="L1148" s="47">
        <f t="shared" si="130"/>
        <v>13.13</v>
      </c>
      <c r="M1148" s="47">
        <f t="shared" si="131"/>
        <v>12.82</v>
      </c>
      <c r="N1148" s="47">
        <f t="shared" si="132"/>
        <v>13.08</v>
      </c>
      <c r="O1148" s="48">
        <f t="shared" ca="1" si="133"/>
        <v>536900</v>
      </c>
    </row>
    <row r="1149" spans="1:15" x14ac:dyDescent="0.25">
      <c r="A1149">
        <v>1134</v>
      </c>
      <c r="B1149" s="84">
        <v>40371</v>
      </c>
      <c r="C1149" s="47">
        <v>15.06</v>
      </c>
      <c r="D1149" s="47">
        <v>15.31</v>
      </c>
      <c r="E1149" s="47">
        <v>15.01</v>
      </c>
      <c r="F1149" s="47">
        <v>15.07</v>
      </c>
      <c r="G1149" s="48">
        <v>435900</v>
      </c>
      <c r="H1149" s="47">
        <v>12.8</v>
      </c>
      <c r="I1149" s="51">
        <f t="shared" si="127"/>
        <v>0.84936960849369614</v>
      </c>
      <c r="J1149" s="51">
        <f t="shared" ca="1" si="128"/>
        <v>1</v>
      </c>
      <c r="K1149" s="47">
        <f t="shared" si="129"/>
        <v>12.79</v>
      </c>
      <c r="L1149" s="47">
        <f t="shared" si="130"/>
        <v>13</v>
      </c>
      <c r="M1149" s="47">
        <f t="shared" si="131"/>
        <v>12.75</v>
      </c>
      <c r="N1149" s="47">
        <f t="shared" si="132"/>
        <v>12.8</v>
      </c>
      <c r="O1149" s="48">
        <f t="shared" ca="1" si="133"/>
        <v>435900</v>
      </c>
    </row>
    <row r="1150" spans="1:15" x14ac:dyDescent="0.25">
      <c r="A1150">
        <v>1135</v>
      </c>
      <c r="B1150" s="84">
        <v>40368</v>
      </c>
      <c r="C1150" s="47">
        <v>15.03</v>
      </c>
      <c r="D1150" s="47">
        <v>15.15</v>
      </c>
      <c r="E1150" s="47">
        <v>14.9</v>
      </c>
      <c r="F1150" s="47">
        <v>15.07</v>
      </c>
      <c r="G1150" s="48">
        <v>229800</v>
      </c>
      <c r="H1150" s="47">
        <v>12.8</v>
      </c>
      <c r="I1150" s="51">
        <f t="shared" si="127"/>
        <v>0.84936960849369614</v>
      </c>
      <c r="J1150" s="51">
        <f t="shared" ca="1" si="128"/>
        <v>1</v>
      </c>
      <c r="K1150" s="47">
        <f t="shared" si="129"/>
        <v>12.77</v>
      </c>
      <c r="L1150" s="47">
        <f t="shared" si="130"/>
        <v>12.87</v>
      </c>
      <c r="M1150" s="47">
        <f t="shared" si="131"/>
        <v>12.66</v>
      </c>
      <c r="N1150" s="47">
        <f t="shared" si="132"/>
        <v>12.8</v>
      </c>
      <c r="O1150" s="48">
        <f t="shared" ca="1" si="133"/>
        <v>229800</v>
      </c>
    </row>
    <row r="1151" spans="1:15" x14ac:dyDescent="0.25">
      <c r="A1151">
        <v>1136</v>
      </c>
      <c r="B1151" s="84">
        <v>40367</v>
      </c>
      <c r="C1151" s="47">
        <v>14.88</v>
      </c>
      <c r="D1151" s="47">
        <v>15.07</v>
      </c>
      <c r="E1151" s="47">
        <v>14.79</v>
      </c>
      <c r="F1151" s="47">
        <v>15.04</v>
      </c>
      <c r="G1151" s="48">
        <v>679700</v>
      </c>
      <c r="H1151" s="47">
        <v>12.77</v>
      </c>
      <c r="I1151" s="51">
        <f t="shared" si="127"/>
        <v>0.84906914893617025</v>
      </c>
      <c r="J1151" s="51">
        <f t="shared" ca="1" si="128"/>
        <v>1</v>
      </c>
      <c r="K1151" s="47">
        <f t="shared" si="129"/>
        <v>12.63</v>
      </c>
      <c r="L1151" s="47">
        <f t="shared" si="130"/>
        <v>12.8</v>
      </c>
      <c r="M1151" s="47">
        <f t="shared" si="131"/>
        <v>12.56</v>
      </c>
      <c r="N1151" s="47">
        <f t="shared" si="132"/>
        <v>12.77</v>
      </c>
      <c r="O1151" s="48">
        <f t="shared" ca="1" si="133"/>
        <v>679700</v>
      </c>
    </row>
    <row r="1152" spans="1:15" x14ac:dyDescent="0.25">
      <c r="A1152">
        <v>1137</v>
      </c>
      <c r="B1152" s="84">
        <v>40366</v>
      </c>
      <c r="C1152" s="47">
        <v>14.25</v>
      </c>
      <c r="D1152" s="47">
        <v>14.81</v>
      </c>
      <c r="E1152" s="47">
        <v>14.25</v>
      </c>
      <c r="F1152" s="47">
        <v>14.78</v>
      </c>
      <c r="G1152" s="48">
        <v>684300</v>
      </c>
      <c r="H1152" s="47">
        <v>12.55</v>
      </c>
      <c r="I1152" s="51">
        <f t="shared" si="127"/>
        <v>0.84912043301759144</v>
      </c>
      <c r="J1152" s="51">
        <f t="shared" ca="1" si="128"/>
        <v>1</v>
      </c>
      <c r="K1152" s="47">
        <f t="shared" si="129"/>
        <v>12.1</v>
      </c>
      <c r="L1152" s="47">
        <f t="shared" si="130"/>
        <v>12.58</v>
      </c>
      <c r="M1152" s="47">
        <f t="shared" si="131"/>
        <v>12.1</v>
      </c>
      <c r="N1152" s="47">
        <f t="shared" si="132"/>
        <v>12.55</v>
      </c>
      <c r="O1152" s="48">
        <f t="shared" ca="1" si="133"/>
        <v>684300</v>
      </c>
    </row>
    <row r="1153" spans="1:15" x14ac:dyDescent="0.25">
      <c r="A1153">
        <v>1138</v>
      </c>
      <c r="B1153" s="84">
        <v>40365</v>
      </c>
      <c r="C1153" s="47">
        <v>14.53</v>
      </c>
      <c r="D1153" s="47">
        <v>14.73</v>
      </c>
      <c r="E1153" s="47">
        <v>14.14</v>
      </c>
      <c r="F1153" s="47">
        <v>14.21</v>
      </c>
      <c r="G1153" s="48">
        <v>942200</v>
      </c>
      <c r="H1153" s="47">
        <v>12.07</v>
      </c>
      <c r="I1153" s="51">
        <f t="shared" si="127"/>
        <v>0.84940182969739619</v>
      </c>
      <c r="J1153" s="51">
        <f t="shared" ca="1" si="128"/>
        <v>1</v>
      </c>
      <c r="K1153" s="47">
        <f t="shared" si="129"/>
        <v>12.34</v>
      </c>
      <c r="L1153" s="47">
        <f t="shared" si="130"/>
        <v>12.51</v>
      </c>
      <c r="M1153" s="47">
        <f t="shared" si="131"/>
        <v>12.01</v>
      </c>
      <c r="N1153" s="47">
        <f t="shared" si="132"/>
        <v>12.07</v>
      </c>
      <c r="O1153" s="48">
        <f t="shared" ca="1" si="133"/>
        <v>942200</v>
      </c>
    </row>
    <row r="1154" spans="1:15" x14ac:dyDescent="0.25">
      <c r="A1154">
        <v>1139</v>
      </c>
      <c r="B1154" s="84">
        <v>40361</v>
      </c>
      <c r="C1154" s="47">
        <v>14.54</v>
      </c>
      <c r="D1154" s="47">
        <v>14.54</v>
      </c>
      <c r="E1154" s="47">
        <v>14.19</v>
      </c>
      <c r="F1154" s="47">
        <v>14.3</v>
      </c>
      <c r="G1154" s="48">
        <v>533000</v>
      </c>
      <c r="H1154" s="47">
        <v>12.14</v>
      </c>
      <c r="I1154" s="51">
        <f t="shared" si="127"/>
        <v>0.848951048951049</v>
      </c>
      <c r="J1154" s="51">
        <f t="shared" ca="1" si="128"/>
        <v>1</v>
      </c>
      <c r="K1154" s="47">
        <f t="shared" si="129"/>
        <v>12.34</v>
      </c>
      <c r="L1154" s="47">
        <f t="shared" si="130"/>
        <v>12.34</v>
      </c>
      <c r="M1154" s="47">
        <f t="shared" si="131"/>
        <v>12.05</v>
      </c>
      <c r="N1154" s="47">
        <f t="shared" si="132"/>
        <v>12.14</v>
      </c>
      <c r="O1154" s="48">
        <f t="shared" ca="1" si="133"/>
        <v>533000</v>
      </c>
    </row>
    <row r="1155" spans="1:15" x14ac:dyDescent="0.25">
      <c r="A1155">
        <v>1140</v>
      </c>
      <c r="B1155" s="84">
        <v>40360</v>
      </c>
      <c r="C1155" s="47">
        <v>14.55</v>
      </c>
      <c r="D1155" s="47">
        <v>14.81</v>
      </c>
      <c r="E1155" s="47">
        <v>14.28</v>
      </c>
      <c r="F1155" s="47">
        <v>14.44</v>
      </c>
      <c r="G1155" s="48">
        <v>1190400</v>
      </c>
      <c r="H1155" s="47">
        <v>12.26</v>
      </c>
      <c r="I1155" s="51">
        <f t="shared" si="127"/>
        <v>0.84903047091412742</v>
      </c>
      <c r="J1155" s="51">
        <f t="shared" ca="1" si="128"/>
        <v>1</v>
      </c>
      <c r="K1155" s="47">
        <f t="shared" si="129"/>
        <v>12.35</v>
      </c>
      <c r="L1155" s="47">
        <f t="shared" si="130"/>
        <v>12.57</v>
      </c>
      <c r="M1155" s="47">
        <f t="shared" si="131"/>
        <v>12.12</v>
      </c>
      <c r="N1155" s="47">
        <f t="shared" si="132"/>
        <v>12.26</v>
      </c>
      <c r="O1155" s="48">
        <f t="shared" ca="1" si="133"/>
        <v>1190400</v>
      </c>
    </row>
    <row r="1156" spans="1:15" x14ac:dyDescent="0.25">
      <c r="A1156">
        <v>1141</v>
      </c>
      <c r="B1156" s="84">
        <v>40359</v>
      </c>
      <c r="C1156" s="47">
        <v>14.52</v>
      </c>
      <c r="D1156" s="47">
        <v>14.81</v>
      </c>
      <c r="E1156" s="47">
        <v>14.47</v>
      </c>
      <c r="F1156" s="47">
        <v>14.52</v>
      </c>
      <c r="G1156" s="48">
        <v>613500</v>
      </c>
      <c r="H1156" s="47">
        <v>12.33</v>
      </c>
      <c r="I1156" s="51">
        <f t="shared" si="127"/>
        <v>0.84917355371900827</v>
      </c>
      <c r="J1156" s="51">
        <f t="shared" ca="1" si="128"/>
        <v>1</v>
      </c>
      <c r="K1156" s="47">
        <f t="shared" si="129"/>
        <v>12.33</v>
      </c>
      <c r="L1156" s="47">
        <f t="shared" si="130"/>
        <v>12.58</v>
      </c>
      <c r="M1156" s="47">
        <f t="shared" si="131"/>
        <v>12.29</v>
      </c>
      <c r="N1156" s="47">
        <f t="shared" si="132"/>
        <v>12.33</v>
      </c>
      <c r="O1156" s="48">
        <f t="shared" ca="1" si="133"/>
        <v>613500</v>
      </c>
    </row>
    <row r="1157" spans="1:15" x14ac:dyDescent="0.25">
      <c r="A1157">
        <v>1142</v>
      </c>
      <c r="B1157" s="84">
        <v>40358</v>
      </c>
      <c r="C1157" s="47">
        <v>14.9</v>
      </c>
      <c r="D1157" s="47">
        <v>14.9</v>
      </c>
      <c r="E1157" s="47">
        <v>14.53</v>
      </c>
      <c r="F1157" s="47">
        <v>14.53</v>
      </c>
      <c r="G1157" s="48">
        <v>1672300</v>
      </c>
      <c r="H1157" s="47">
        <v>12.34</v>
      </c>
      <c r="I1157" s="51">
        <f t="shared" si="127"/>
        <v>0.84927735719201658</v>
      </c>
      <c r="J1157" s="51">
        <f t="shared" ca="1" si="128"/>
        <v>1</v>
      </c>
      <c r="K1157" s="47">
        <f t="shared" si="129"/>
        <v>12.65</v>
      </c>
      <c r="L1157" s="47">
        <f t="shared" si="130"/>
        <v>12.65</v>
      </c>
      <c r="M1157" s="47">
        <f t="shared" si="131"/>
        <v>12.34</v>
      </c>
      <c r="N1157" s="47">
        <f t="shared" si="132"/>
        <v>12.34</v>
      </c>
      <c r="O1157" s="48">
        <f t="shared" ca="1" si="133"/>
        <v>1672300</v>
      </c>
    </row>
    <row r="1158" spans="1:15" x14ac:dyDescent="0.25">
      <c r="A1158">
        <v>1143</v>
      </c>
      <c r="B1158" s="84">
        <v>40357</v>
      </c>
      <c r="C1158" s="47">
        <v>15.21</v>
      </c>
      <c r="D1158" s="47">
        <v>15.42</v>
      </c>
      <c r="E1158" s="47">
        <v>15.03</v>
      </c>
      <c r="F1158" s="47">
        <v>15.1</v>
      </c>
      <c r="G1158" s="48">
        <v>388600</v>
      </c>
      <c r="H1158" s="47">
        <v>12.82</v>
      </c>
      <c r="I1158" s="51">
        <f t="shared" si="127"/>
        <v>0.84900662251655634</v>
      </c>
      <c r="J1158" s="51">
        <f t="shared" ca="1" si="128"/>
        <v>1</v>
      </c>
      <c r="K1158" s="47">
        <f t="shared" si="129"/>
        <v>12.91</v>
      </c>
      <c r="L1158" s="47">
        <f t="shared" si="130"/>
        <v>13.09</v>
      </c>
      <c r="M1158" s="47">
        <f t="shared" si="131"/>
        <v>12.76</v>
      </c>
      <c r="N1158" s="47">
        <f t="shared" si="132"/>
        <v>12.82</v>
      </c>
      <c r="O1158" s="48">
        <f t="shared" ca="1" si="133"/>
        <v>388600</v>
      </c>
    </row>
    <row r="1159" spans="1:15" x14ac:dyDescent="0.25">
      <c r="A1159">
        <v>1144</v>
      </c>
      <c r="B1159" s="84">
        <v>40354</v>
      </c>
      <c r="C1159" s="47">
        <v>15.06</v>
      </c>
      <c r="D1159" s="47">
        <v>15.28</v>
      </c>
      <c r="E1159" s="47">
        <v>14.96</v>
      </c>
      <c r="F1159" s="47">
        <v>15.17</v>
      </c>
      <c r="G1159" s="48">
        <v>1709100</v>
      </c>
      <c r="H1159" s="47">
        <v>12.88</v>
      </c>
      <c r="I1159" s="51">
        <f t="shared" si="127"/>
        <v>0.84904416611733691</v>
      </c>
      <c r="J1159" s="51">
        <f t="shared" ca="1" si="128"/>
        <v>1</v>
      </c>
      <c r="K1159" s="47">
        <f t="shared" si="129"/>
        <v>12.79</v>
      </c>
      <c r="L1159" s="47">
        <f t="shared" si="130"/>
        <v>12.97</v>
      </c>
      <c r="M1159" s="47">
        <f t="shared" si="131"/>
        <v>12.7</v>
      </c>
      <c r="N1159" s="47">
        <f t="shared" si="132"/>
        <v>12.88</v>
      </c>
      <c r="O1159" s="48">
        <f t="shared" ca="1" si="133"/>
        <v>1709100</v>
      </c>
    </row>
    <row r="1160" spans="1:15" x14ac:dyDescent="0.25">
      <c r="A1160">
        <v>1145</v>
      </c>
      <c r="B1160" s="84">
        <v>40353</v>
      </c>
      <c r="C1160" s="47">
        <v>14.75</v>
      </c>
      <c r="D1160" s="47">
        <v>15.23</v>
      </c>
      <c r="E1160" s="47">
        <v>14.64</v>
      </c>
      <c r="F1160" s="47">
        <v>14.97</v>
      </c>
      <c r="G1160" s="48">
        <v>666500</v>
      </c>
      <c r="H1160" s="47">
        <v>12.71</v>
      </c>
      <c r="I1160" s="51">
        <f t="shared" si="127"/>
        <v>0.84903139612558454</v>
      </c>
      <c r="J1160" s="51">
        <f t="shared" ca="1" si="128"/>
        <v>1</v>
      </c>
      <c r="K1160" s="47">
        <f t="shared" si="129"/>
        <v>12.52</v>
      </c>
      <c r="L1160" s="47">
        <f t="shared" si="130"/>
        <v>12.93</v>
      </c>
      <c r="M1160" s="47">
        <f t="shared" si="131"/>
        <v>12.43</v>
      </c>
      <c r="N1160" s="47">
        <f t="shared" si="132"/>
        <v>12.71</v>
      </c>
      <c r="O1160" s="48">
        <f t="shared" ca="1" si="133"/>
        <v>666500</v>
      </c>
    </row>
    <row r="1161" spans="1:15" x14ac:dyDescent="0.25">
      <c r="A1161">
        <v>1146</v>
      </c>
      <c r="B1161" s="84">
        <v>40352</v>
      </c>
      <c r="C1161" s="47">
        <v>14.91</v>
      </c>
      <c r="D1161" s="47">
        <v>15.09</v>
      </c>
      <c r="E1161" s="47">
        <v>14.68</v>
      </c>
      <c r="F1161" s="47">
        <v>14.89</v>
      </c>
      <c r="G1161" s="48">
        <v>584100</v>
      </c>
      <c r="H1161" s="47">
        <v>12.64</v>
      </c>
      <c r="I1161" s="51">
        <f t="shared" si="127"/>
        <v>0.84889187374076558</v>
      </c>
      <c r="J1161" s="51">
        <f t="shared" ca="1" si="128"/>
        <v>1</v>
      </c>
      <c r="K1161" s="47">
        <f t="shared" si="129"/>
        <v>12.66</v>
      </c>
      <c r="L1161" s="47">
        <f t="shared" si="130"/>
        <v>12.81</v>
      </c>
      <c r="M1161" s="47">
        <f t="shared" si="131"/>
        <v>12.46</v>
      </c>
      <c r="N1161" s="47">
        <f t="shared" si="132"/>
        <v>12.64</v>
      </c>
      <c r="O1161" s="48">
        <f t="shared" ca="1" si="133"/>
        <v>584100</v>
      </c>
    </row>
    <row r="1162" spans="1:15" x14ac:dyDescent="0.25">
      <c r="A1162">
        <v>1147</v>
      </c>
      <c r="B1162" s="84">
        <v>40351</v>
      </c>
      <c r="C1162" s="47">
        <v>15.33</v>
      </c>
      <c r="D1162" s="47">
        <v>15.47</v>
      </c>
      <c r="E1162" s="47">
        <v>14.86</v>
      </c>
      <c r="F1162" s="47">
        <v>14.88</v>
      </c>
      <c r="G1162" s="48">
        <v>792400</v>
      </c>
      <c r="H1162" s="47">
        <v>12.64</v>
      </c>
      <c r="I1162" s="51">
        <f t="shared" si="127"/>
        <v>0.84946236559139787</v>
      </c>
      <c r="J1162" s="51">
        <f t="shared" ca="1" si="128"/>
        <v>1</v>
      </c>
      <c r="K1162" s="47">
        <f t="shared" si="129"/>
        <v>13.02</v>
      </c>
      <c r="L1162" s="47">
        <f t="shared" si="130"/>
        <v>13.14</v>
      </c>
      <c r="M1162" s="47">
        <f t="shared" si="131"/>
        <v>12.62</v>
      </c>
      <c r="N1162" s="47">
        <f t="shared" si="132"/>
        <v>12.64</v>
      </c>
      <c r="O1162" s="48">
        <f t="shared" ca="1" si="133"/>
        <v>792400</v>
      </c>
    </row>
    <row r="1163" spans="1:15" x14ac:dyDescent="0.25">
      <c r="A1163">
        <v>1148</v>
      </c>
      <c r="B1163" s="84">
        <v>40350</v>
      </c>
      <c r="C1163" s="47">
        <v>15.44</v>
      </c>
      <c r="D1163" s="47">
        <v>15.47</v>
      </c>
      <c r="E1163" s="47">
        <v>15.21</v>
      </c>
      <c r="F1163" s="47">
        <v>15.26</v>
      </c>
      <c r="G1163" s="48">
        <v>659200</v>
      </c>
      <c r="H1163" s="47">
        <v>12.96</v>
      </c>
      <c r="I1163" s="51">
        <f t="shared" si="127"/>
        <v>0.84927916120576674</v>
      </c>
      <c r="J1163" s="51">
        <f t="shared" ca="1" si="128"/>
        <v>1</v>
      </c>
      <c r="K1163" s="47">
        <f t="shared" si="129"/>
        <v>13.11</v>
      </c>
      <c r="L1163" s="47">
        <f t="shared" si="130"/>
        <v>13.14</v>
      </c>
      <c r="M1163" s="47">
        <f t="shared" si="131"/>
        <v>12.92</v>
      </c>
      <c r="N1163" s="47">
        <f t="shared" si="132"/>
        <v>12.96</v>
      </c>
      <c r="O1163" s="48">
        <f t="shared" ca="1" si="133"/>
        <v>659200</v>
      </c>
    </row>
    <row r="1164" spans="1:15" x14ac:dyDescent="0.25">
      <c r="A1164">
        <v>1149</v>
      </c>
      <c r="B1164" s="84">
        <v>40347</v>
      </c>
      <c r="C1164" s="47">
        <v>15.28</v>
      </c>
      <c r="D1164" s="47">
        <v>15.34</v>
      </c>
      <c r="E1164" s="47">
        <v>15.11</v>
      </c>
      <c r="F1164" s="47">
        <v>15.24</v>
      </c>
      <c r="G1164" s="48">
        <v>568600</v>
      </c>
      <c r="H1164" s="47">
        <v>12.94</v>
      </c>
      <c r="I1164" s="51">
        <f t="shared" si="127"/>
        <v>0.84908136482939633</v>
      </c>
      <c r="J1164" s="51">
        <f t="shared" ca="1" si="128"/>
        <v>1</v>
      </c>
      <c r="K1164" s="47">
        <f t="shared" si="129"/>
        <v>12.97</v>
      </c>
      <c r="L1164" s="47">
        <f t="shared" si="130"/>
        <v>13.02</v>
      </c>
      <c r="M1164" s="47">
        <f t="shared" si="131"/>
        <v>12.83</v>
      </c>
      <c r="N1164" s="47">
        <f t="shared" si="132"/>
        <v>12.94</v>
      </c>
      <c r="O1164" s="48">
        <f t="shared" ca="1" si="133"/>
        <v>568600</v>
      </c>
    </row>
    <row r="1165" spans="1:15" x14ac:dyDescent="0.25">
      <c r="A1165">
        <v>1150</v>
      </c>
      <c r="B1165" s="84">
        <v>40346</v>
      </c>
      <c r="C1165" s="47">
        <v>15.39</v>
      </c>
      <c r="D1165" s="47">
        <v>15.45</v>
      </c>
      <c r="E1165" s="47">
        <v>15.04</v>
      </c>
      <c r="F1165" s="47">
        <v>15.21</v>
      </c>
      <c r="G1165" s="48">
        <v>553300</v>
      </c>
      <c r="H1165" s="47">
        <v>12.9</v>
      </c>
      <c r="I1165" s="51">
        <f t="shared" si="127"/>
        <v>0.84812623274161736</v>
      </c>
      <c r="J1165" s="51">
        <f t="shared" ca="1" si="128"/>
        <v>1</v>
      </c>
      <c r="K1165" s="47">
        <f t="shared" si="129"/>
        <v>13.05</v>
      </c>
      <c r="L1165" s="47">
        <f t="shared" si="130"/>
        <v>13.1</v>
      </c>
      <c r="M1165" s="47">
        <f t="shared" si="131"/>
        <v>12.76</v>
      </c>
      <c r="N1165" s="47">
        <f t="shared" si="132"/>
        <v>12.9</v>
      </c>
      <c r="O1165" s="48">
        <f t="shared" ca="1" si="133"/>
        <v>553300</v>
      </c>
    </row>
    <row r="1166" spans="1:15" x14ac:dyDescent="0.25">
      <c r="A1166">
        <v>1151</v>
      </c>
      <c r="B1166" s="84">
        <v>40345</v>
      </c>
      <c r="C1166" s="47">
        <v>15.22</v>
      </c>
      <c r="D1166" s="47">
        <v>15.6</v>
      </c>
      <c r="E1166" s="47">
        <v>15.13</v>
      </c>
      <c r="F1166" s="47">
        <v>15.39</v>
      </c>
      <c r="G1166" s="48">
        <v>929000</v>
      </c>
      <c r="H1166" s="47">
        <v>13.05</v>
      </c>
      <c r="I1166" s="51">
        <f t="shared" si="127"/>
        <v>0.84795321637426901</v>
      </c>
      <c r="J1166" s="51">
        <f t="shared" ca="1" si="128"/>
        <v>1</v>
      </c>
      <c r="K1166" s="47">
        <f t="shared" si="129"/>
        <v>12.91</v>
      </c>
      <c r="L1166" s="47">
        <f t="shared" si="130"/>
        <v>13.23</v>
      </c>
      <c r="M1166" s="47">
        <f t="shared" si="131"/>
        <v>12.83</v>
      </c>
      <c r="N1166" s="47">
        <f t="shared" si="132"/>
        <v>13.05</v>
      </c>
      <c r="O1166" s="48">
        <f t="shared" ca="1" si="133"/>
        <v>929000</v>
      </c>
    </row>
    <row r="1167" spans="1:15" x14ac:dyDescent="0.25">
      <c r="A1167">
        <v>1152</v>
      </c>
      <c r="B1167" s="84">
        <v>40344</v>
      </c>
      <c r="C1167" s="47">
        <v>15.14</v>
      </c>
      <c r="D1167" s="47">
        <v>15.36</v>
      </c>
      <c r="E1167" s="47">
        <v>15.1</v>
      </c>
      <c r="F1167" s="47">
        <v>15.34</v>
      </c>
      <c r="G1167" s="48">
        <v>484700</v>
      </c>
      <c r="H1167" s="47">
        <v>13.01</v>
      </c>
      <c r="I1167" s="51">
        <f t="shared" si="127"/>
        <v>0.84810951760104303</v>
      </c>
      <c r="J1167" s="51">
        <f t="shared" ca="1" si="128"/>
        <v>1</v>
      </c>
      <c r="K1167" s="47">
        <f t="shared" si="129"/>
        <v>12.84</v>
      </c>
      <c r="L1167" s="47">
        <f t="shared" si="130"/>
        <v>13.03</v>
      </c>
      <c r="M1167" s="47">
        <f t="shared" si="131"/>
        <v>12.81</v>
      </c>
      <c r="N1167" s="47">
        <f t="shared" si="132"/>
        <v>13.01</v>
      </c>
      <c r="O1167" s="48">
        <f t="shared" ca="1" si="133"/>
        <v>484700</v>
      </c>
    </row>
    <row r="1168" spans="1:15" x14ac:dyDescent="0.25">
      <c r="A1168">
        <v>1153</v>
      </c>
      <c r="B1168" s="84">
        <v>40343</v>
      </c>
      <c r="C1168" s="47">
        <v>15.1</v>
      </c>
      <c r="D1168" s="47">
        <v>15.29</v>
      </c>
      <c r="E1168" s="47">
        <v>15.03</v>
      </c>
      <c r="F1168" s="47">
        <v>15.06</v>
      </c>
      <c r="G1168" s="48">
        <v>645600</v>
      </c>
      <c r="H1168" s="47">
        <v>12.77</v>
      </c>
      <c r="I1168" s="51">
        <f t="shared" si="127"/>
        <v>0.84794156706507295</v>
      </c>
      <c r="J1168" s="51">
        <f t="shared" ca="1" si="128"/>
        <v>1</v>
      </c>
      <c r="K1168" s="47">
        <f t="shared" si="129"/>
        <v>12.8</v>
      </c>
      <c r="L1168" s="47">
        <f t="shared" si="130"/>
        <v>12.97</v>
      </c>
      <c r="M1168" s="47">
        <f t="shared" si="131"/>
        <v>12.74</v>
      </c>
      <c r="N1168" s="47">
        <f t="shared" si="132"/>
        <v>12.77</v>
      </c>
      <c r="O1168" s="48">
        <f t="shared" ca="1" si="133"/>
        <v>645600</v>
      </c>
    </row>
    <row r="1169" spans="1:15" x14ac:dyDescent="0.25">
      <c r="A1169">
        <v>1154</v>
      </c>
      <c r="B1169" s="84">
        <v>40340</v>
      </c>
      <c r="C1169" s="47">
        <v>14.94</v>
      </c>
      <c r="D1169" s="47">
        <v>15.18</v>
      </c>
      <c r="E1169" s="47">
        <v>14.77</v>
      </c>
      <c r="F1169" s="47">
        <v>14.91</v>
      </c>
      <c r="G1169" s="48">
        <v>905200</v>
      </c>
      <c r="H1169" s="47">
        <v>12.64</v>
      </c>
      <c r="I1169" s="51">
        <f t="shared" ref="I1169:I1232" si="134">H1169/F1169</f>
        <v>0.84775318578135483</v>
      </c>
      <c r="J1169" s="51">
        <f t="shared" ref="J1169:J1232" ca="1" si="135">INDEX(OFFSET($T$15,0,0,$S$13+1,1),MATCH(B1169,OFFSET($Q$15,0,0,$S$13+1,1),-1))</f>
        <v>1</v>
      </c>
      <c r="K1169" s="47">
        <f t="shared" ref="K1169:K1232" si="136">ROUND($I1169*C1169,2)</f>
        <v>12.67</v>
      </c>
      <c r="L1169" s="47">
        <f t="shared" ref="L1169:L1232" si="137">ROUND($I1169*D1169,2)</f>
        <v>12.87</v>
      </c>
      <c r="M1169" s="47">
        <f t="shared" ref="M1169:M1232" si="138">ROUND($I1169*E1169,2)</f>
        <v>12.52</v>
      </c>
      <c r="N1169" s="47">
        <f t="shared" ref="N1169:N1232" si="139">ROUND($I1169*F1169,2)</f>
        <v>12.64</v>
      </c>
      <c r="O1169" s="48">
        <f t="shared" ref="O1169:O1232" ca="1" si="140">G1169*J1169</f>
        <v>905200</v>
      </c>
    </row>
    <row r="1170" spans="1:15" x14ac:dyDescent="0.25">
      <c r="A1170">
        <v>1155</v>
      </c>
      <c r="B1170" s="84">
        <v>40339</v>
      </c>
      <c r="C1170" s="47">
        <v>14.84</v>
      </c>
      <c r="D1170" s="47">
        <v>15.09</v>
      </c>
      <c r="E1170" s="47">
        <v>14.82</v>
      </c>
      <c r="F1170" s="47">
        <v>15.09</v>
      </c>
      <c r="G1170" s="48">
        <v>542200</v>
      </c>
      <c r="H1170" s="47">
        <v>12.8</v>
      </c>
      <c r="I1170" s="51">
        <f t="shared" si="134"/>
        <v>0.84824387011265745</v>
      </c>
      <c r="J1170" s="51">
        <f t="shared" ca="1" si="135"/>
        <v>1</v>
      </c>
      <c r="K1170" s="47">
        <f t="shared" si="136"/>
        <v>12.59</v>
      </c>
      <c r="L1170" s="47">
        <f t="shared" si="137"/>
        <v>12.8</v>
      </c>
      <c r="M1170" s="47">
        <f t="shared" si="138"/>
        <v>12.57</v>
      </c>
      <c r="N1170" s="47">
        <f t="shared" si="139"/>
        <v>12.8</v>
      </c>
      <c r="O1170" s="48">
        <f t="shared" ca="1" si="140"/>
        <v>542200</v>
      </c>
    </row>
    <row r="1171" spans="1:15" x14ac:dyDescent="0.25">
      <c r="A1171">
        <v>1156</v>
      </c>
      <c r="B1171" s="84">
        <v>40338</v>
      </c>
      <c r="C1171" s="47">
        <v>14.79</v>
      </c>
      <c r="D1171" s="47">
        <v>14.97</v>
      </c>
      <c r="E1171" s="47">
        <v>14.57</v>
      </c>
      <c r="F1171" s="47">
        <v>14.64</v>
      </c>
      <c r="G1171" s="48">
        <v>735600</v>
      </c>
      <c r="H1171" s="47">
        <v>12.41</v>
      </c>
      <c r="I1171" s="51">
        <f t="shared" si="134"/>
        <v>0.84767759562841527</v>
      </c>
      <c r="J1171" s="51">
        <f t="shared" ca="1" si="135"/>
        <v>1</v>
      </c>
      <c r="K1171" s="47">
        <f t="shared" si="136"/>
        <v>12.54</v>
      </c>
      <c r="L1171" s="47">
        <f t="shared" si="137"/>
        <v>12.69</v>
      </c>
      <c r="M1171" s="47">
        <f t="shared" si="138"/>
        <v>12.35</v>
      </c>
      <c r="N1171" s="47">
        <f t="shared" si="139"/>
        <v>12.41</v>
      </c>
      <c r="O1171" s="48">
        <f t="shared" ca="1" si="140"/>
        <v>735600</v>
      </c>
    </row>
    <row r="1172" spans="1:15" x14ac:dyDescent="0.25">
      <c r="A1172">
        <v>1157</v>
      </c>
      <c r="B1172" s="84">
        <v>40337</v>
      </c>
      <c r="C1172" s="47">
        <v>14.57</v>
      </c>
      <c r="D1172" s="47">
        <v>14.73</v>
      </c>
      <c r="E1172" s="47">
        <v>14.33</v>
      </c>
      <c r="F1172" s="47">
        <v>14.69</v>
      </c>
      <c r="G1172" s="48">
        <v>1135800</v>
      </c>
      <c r="H1172" s="47">
        <v>12.46</v>
      </c>
      <c r="I1172" s="51">
        <f t="shared" si="134"/>
        <v>0.84819605173587487</v>
      </c>
      <c r="J1172" s="51">
        <f t="shared" ca="1" si="135"/>
        <v>1</v>
      </c>
      <c r="K1172" s="47">
        <f t="shared" si="136"/>
        <v>12.36</v>
      </c>
      <c r="L1172" s="47">
        <f t="shared" si="137"/>
        <v>12.49</v>
      </c>
      <c r="M1172" s="47">
        <f t="shared" si="138"/>
        <v>12.15</v>
      </c>
      <c r="N1172" s="47">
        <f t="shared" si="139"/>
        <v>12.46</v>
      </c>
      <c r="O1172" s="48">
        <f t="shared" ca="1" si="140"/>
        <v>1135800</v>
      </c>
    </row>
    <row r="1173" spans="1:15" x14ac:dyDescent="0.25">
      <c r="A1173">
        <v>1158</v>
      </c>
      <c r="B1173" s="84">
        <v>40336</v>
      </c>
      <c r="C1173" s="47">
        <v>15.1</v>
      </c>
      <c r="D1173" s="47">
        <v>15.15</v>
      </c>
      <c r="E1173" s="47">
        <v>14.54</v>
      </c>
      <c r="F1173" s="47">
        <v>14.55</v>
      </c>
      <c r="G1173" s="48">
        <v>1388200</v>
      </c>
      <c r="H1173" s="47">
        <v>12.34</v>
      </c>
      <c r="I1173" s="51">
        <f t="shared" si="134"/>
        <v>0.84810996563573882</v>
      </c>
      <c r="J1173" s="51">
        <f t="shared" ca="1" si="135"/>
        <v>1</v>
      </c>
      <c r="K1173" s="47">
        <f t="shared" si="136"/>
        <v>12.81</v>
      </c>
      <c r="L1173" s="47">
        <f t="shared" si="137"/>
        <v>12.85</v>
      </c>
      <c r="M1173" s="47">
        <f t="shared" si="138"/>
        <v>12.33</v>
      </c>
      <c r="N1173" s="47">
        <f t="shared" si="139"/>
        <v>12.34</v>
      </c>
      <c r="O1173" s="48">
        <f t="shared" ca="1" si="140"/>
        <v>1388200</v>
      </c>
    </row>
    <row r="1174" spans="1:15" x14ac:dyDescent="0.25">
      <c r="A1174">
        <v>1159</v>
      </c>
      <c r="B1174" s="84">
        <v>40333</v>
      </c>
      <c r="C1174" s="47">
        <v>15.02</v>
      </c>
      <c r="D1174" s="47">
        <v>15.27</v>
      </c>
      <c r="E1174" s="47">
        <v>14.84</v>
      </c>
      <c r="F1174" s="47">
        <v>15.11</v>
      </c>
      <c r="G1174" s="48">
        <v>1580700</v>
      </c>
      <c r="H1174" s="47">
        <v>12.81</v>
      </c>
      <c r="I1174" s="51">
        <f t="shared" si="134"/>
        <v>0.84778292521508936</v>
      </c>
      <c r="J1174" s="51">
        <f t="shared" ca="1" si="135"/>
        <v>1</v>
      </c>
      <c r="K1174" s="47">
        <f t="shared" si="136"/>
        <v>12.73</v>
      </c>
      <c r="L1174" s="47">
        <f t="shared" si="137"/>
        <v>12.95</v>
      </c>
      <c r="M1174" s="47">
        <f t="shared" si="138"/>
        <v>12.58</v>
      </c>
      <c r="N1174" s="47">
        <f t="shared" si="139"/>
        <v>12.81</v>
      </c>
      <c r="O1174" s="48">
        <f t="shared" ca="1" si="140"/>
        <v>1580700</v>
      </c>
    </row>
    <row r="1175" spans="1:15" x14ac:dyDescent="0.25">
      <c r="A1175">
        <v>1160</v>
      </c>
      <c r="B1175" s="84">
        <v>40332</v>
      </c>
      <c r="C1175" s="47">
        <v>15.33</v>
      </c>
      <c r="D1175" s="47">
        <v>15.47</v>
      </c>
      <c r="E1175" s="47">
        <v>15.26</v>
      </c>
      <c r="F1175" s="47">
        <v>15.3</v>
      </c>
      <c r="G1175" s="48">
        <v>1411100</v>
      </c>
      <c r="H1175" s="47">
        <v>12.97</v>
      </c>
      <c r="I1175" s="51">
        <f t="shared" si="134"/>
        <v>0.84771241830065358</v>
      </c>
      <c r="J1175" s="51">
        <f t="shared" ca="1" si="135"/>
        <v>1</v>
      </c>
      <c r="K1175" s="47">
        <f t="shared" si="136"/>
        <v>13</v>
      </c>
      <c r="L1175" s="47">
        <f t="shared" si="137"/>
        <v>13.11</v>
      </c>
      <c r="M1175" s="47">
        <f t="shared" si="138"/>
        <v>12.94</v>
      </c>
      <c r="N1175" s="47">
        <f t="shared" si="139"/>
        <v>12.97</v>
      </c>
      <c r="O1175" s="48">
        <f t="shared" ca="1" si="140"/>
        <v>1411100</v>
      </c>
    </row>
    <row r="1176" spans="1:15" x14ac:dyDescent="0.25">
      <c r="A1176">
        <v>1161</v>
      </c>
      <c r="B1176" s="84">
        <v>40331</v>
      </c>
      <c r="C1176" s="47">
        <v>15.25</v>
      </c>
      <c r="D1176" s="47">
        <v>15.34</v>
      </c>
      <c r="E1176" s="47">
        <v>15.1</v>
      </c>
      <c r="F1176" s="47">
        <v>15.23</v>
      </c>
      <c r="G1176" s="48">
        <v>1652400</v>
      </c>
      <c r="H1176" s="47">
        <v>12.92</v>
      </c>
      <c r="I1176" s="51">
        <f t="shared" si="134"/>
        <v>0.84832567301378858</v>
      </c>
      <c r="J1176" s="51">
        <f t="shared" ca="1" si="135"/>
        <v>1</v>
      </c>
      <c r="K1176" s="47">
        <f t="shared" si="136"/>
        <v>12.94</v>
      </c>
      <c r="L1176" s="47">
        <f t="shared" si="137"/>
        <v>13.01</v>
      </c>
      <c r="M1176" s="47">
        <f t="shared" si="138"/>
        <v>12.81</v>
      </c>
      <c r="N1176" s="47">
        <f t="shared" si="139"/>
        <v>12.92</v>
      </c>
      <c r="O1176" s="48">
        <f t="shared" ca="1" si="140"/>
        <v>1652400</v>
      </c>
    </row>
    <row r="1177" spans="1:15" x14ac:dyDescent="0.25">
      <c r="A1177">
        <v>1162</v>
      </c>
      <c r="B1177" s="84">
        <v>40330</v>
      </c>
      <c r="C1177" s="47">
        <v>15.44</v>
      </c>
      <c r="D1177" s="47">
        <v>15.58</v>
      </c>
      <c r="E1177" s="47">
        <v>15.11</v>
      </c>
      <c r="F1177" s="47">
        <v>15.12</v>
      </c>
      <c r="G1177" s="48">
        <v>2539100</v>
      </c>
      <c r="H1177" s="47">
        <v>12.82</v>
      </c>
      <c r="I1177" s="51">
        <f t="shared" si="134"/>
        <v>0.84788359788359791</v>
      </c>
      <c r="J1177" s="51">
        <f t="shared" ca="1" si="135"/>
        <v>1</v>
      </c>
      <c r="K1177" s="47">
        <f t="shared" si="136"/>
        <v>13.09</v>
      </c>
      <c r="L1177" s="47">
        <f t="shared" si="137"/>
        <v>13.21</v>
      </c>
      <c r="M1177" s="47">
        <f t="shared" si="138"/>
        <v>12.81</v>
      </c>
      <c r="N1177" s="47">
        <f t="shared" si="139"/>
        <v>12.82</v>
      </c>
      <c r="O1177" s="48">
        <f t="shared" ca="1" si="140"/>
        <v>2539100</v>
      </c>
    </row>
    <row r="1178" spans="1:15" x14ac:dyDescent="0.25">
      <c r="A1178">
        <v>1163</v>
      </c>
      <c r="B1178" s="84">
        <v>40326</v>
      </c>
      <c r="C1178" s="47">
        <v>15.54</v>
      </c>
      <c r="D1178" s="47">
        <v>15.69</v>
      </c>
      <c r="E1178" s="47">
        <v>15.35</v>
      </c>
      <c r="F1178" s="47">
        <v>15.55</v>
      </c>
      <c r="G1178" s="48">
        <v>1330600</v>
      </c>
      <c r="H1178" s="47">
        <v>13.19</v>
      </c>
      <c r="I1178" s="51">
        <f t="shared" si="134"/>
        <v>0.84823151125401919</v>
      </c>
      <c r="J1178" s="51">
        <f t="shared" ca="1" si="135"/>
        <v>1</v>
      </c>
      <c r="K1178" s="47">
        <f t="shared" si="136"/>
        <v>13.18</v>
      </c>
      <c r="L1178" s="47">
        <f t="shared" si="137"/>
        <v>13.31</v>
      </c>
      <c r="M1178" s="47">
        <f t="shared" si="138"/>
        <v>13.02</v>
      </c>
      <c r="N1178" s="47">
        <f t="shared" si="139"/>
        <v>13.19</v>
      </c>
      <c r="O1178" s="48">
        <f t="shared" ca="1" si="140"/>
        <v>1330600</v>
      </c>
    </row>
    <row r="1179" spans="1:15" x14ac:dyDescent="0.25">
      <c r="A1179">
        <v>1164</v>
      </c>
      <c r="B1179" s="84">
        <v>40325</v>
      </c>
      <c r="C1179" s="47">
        <v>15.77</v>
      </c>
      <c r="D1179" s="47">
        <v>15.82</v>
      </c>
      <c r="E1179" s="47">
        <v>15.43</v>
      </c>
      <c r="F1179" s="47">
        <v>15.61</v>
      </c>
      <c r="G1179" s="48">
        <v>1195000</v>
      </c>
      <c r="H1179" s="47">
        <v>13.24</v>
      </c>
      <c r="I1179" s="51">
        <f t="shared" si="134"/>
        <v>0.84817424727738633</v>
      </c>
      <c r="J1179" s="51">
        <f t="shared" ca="1" si="135"/>
        <v>1</v>
      </c>
      <c r="K1179" s="47">
        <f t="shared" si="136"/>
        <v>13.38</v>
      </c>
      <c r="L1179" s="47">
        <f t="shared" si="137"/>
        <v>13.42</v>
      </c>
      <c r="M1179" s="47">
        <f t="shared" si="138"/>
        <v>13.09</v>
      </c>
      <c r="N1179" s="47">
        <f t="shared" si="139"/>
        <v>13.24</v>
      </c>
      <c r="O1179" s="48">
        <f t="shared" ca="1" si="140"/>
        <v>1195000</v>
      </c>
    </row>
    <row r="1180" spans="1:15" x14ac:dyDescent="0.25">
      <c r="A1180">
        <v>1165</v>
      </c>
      <c r="B1180" s="84">
        <v>40324</v>
      </c>
      <c r="C1180" s="47">
        <v>15.7</v>
      </c>
      <c r="D1180" s="47">
        <v>15.91</v>
      </c>
      <c r="E1180" s="47">
        <v>15.35</v>
      </c>
      <c r="F1180" s="47">
        <v>15.44</v>
      </c>
      <c r="G1180" s="48">
        <v>1626300</v>
      </c>
      <c r="H1180" s="47">
        <v>13.09</v>
      </c>
      <c r="I1180" s="51">
        <f t="shared" si="134"/>
        <v>0.84779792746113991</v>
      </c>
      <c r="J1180" s="51">
        <f t="shared" ca="1" si="135"/>
        <v>1</v>
      </c>
      <c r="K1180" s="47">
        <f t="shared" si="136"/>
        <v>13.31</v>
      </c>
      <c r="L1180" s="47">
        <f t="shared" si="137"/>
        <v>13.49</v>
      </c>
      <c r="M1180" s="47">
        <f t="shared" si="138"/>
        <v>13.01</v>
      </c>
      <c r="N1180" s="47">
        <f t="shared" si="139"/>
        <v>13.09</v>
      </c>
      <c r="O1180" s="48">
        <f t="shared" ca="1" si="140"/>
        <v>1626300</v>
      </c>
    </row>
    <row r="1181" spans="1:15" x14ac:dyDescent="0.25">
      <c r="A1181">
        <v>1166</v>
      </c>
      <c r="B1181" s="84">
        <v>40323</v>
      </c>
      <c r="C1181" s="47">
        <v>15.34</v>
      </c>
      <c r="D1181" s="47">
        <v>15.66</v>
      </c>
      <c r="E1181" s="47">
        <v>15.27</v>
      </c>
      <c r="F1181" s="47">
        <v>15.63</v>
      </c>
      <c r="G1181" s="48">
        <v>1219300</v>
      </c>
      <c r="H1181" s="47">
        <v>13.25</v>
      </c>
      <c r="I1181" s="51">
        <f t="shared" si="134"/>
        <v>0.84772872680742162</v>
      </c>
      <c r="J1181" s="51">
        <f t="shared" ca="1" si="135"/>
        <v>1</v>
      </c>
      <c r="K1181" s="47">
        <f t="shared" si="136"/>
        <v>13</v>
      </c>
      <c r="L1181" s="47">
        <f t="shared" si="137"/>
        <v>13.28</v>
      </c>
      <c r="M1181" s="47">
        <f t="shared" si="138"/>
        <v>12.94</v>
      </c>
      <c r="N1181" s="47">
        <f t="shared" si="139"/>
        <v>13.25</v>
      </c>
      <c r="O1181" s="48">
        <f t="shared" ca="1" si="140"/>
        <v>1219300</v>
      </c>
    </row>
    <row r="1182" spans="1:15" x14ac:dyDescent="0.25">
      <c r="A1182">
        <v>1167</v>
      </c>
      <c r="B1182" s="84">
        <v>40322</v>
      </c>
      <c r="C1182" s="47">
        <v>15.76</v>
      </c>
      <c r="D1182" s="47">
        <v>16.02</v>
      </c>
      <c r="E1182" s="47">
        <v>15.66</v>
      </c>
      <c r="F1182" s="47">
        <v>15.66</v>
      </c>
      <c r="G1182" s="48">
        <v>520900</v>
      </c>
      <c r="H1182" s="47">
        <v>13.28</v>
      </c>
      <c r="I1182" s="51">
        <f t="shared" si="134"/>
        <v>0.84802043422733075</v>
      </c>
      <c r="J1182" s="51">
        <f t="shared" ca="1" si="135"/>
        <v>1</v>
      </c>
      <c r="K1182" s="47">
        <f t="shared" si="136"/>
        <v>13.36</v>
      </c>
      <c r="L1182" s="47">
        <f t="shared" si="137"/>
        <v>13.59</v>
      </c>
      <c r="M1182" s="47">
        <f t="shared" si="138"/>
        <v>13.28</v>
      </c>
      <c r="N1182" s="47">
        <f t="shared" si="139"/>
        <v>13.28</v>
      </c>
      <c r="O1182" s="48">
        <f t="shared" ca="1" si="140"/>
        <v>520900</v>
      </c>
    </row>
    <row r="1183" spans="1:15" x14ac:dyDescent="0.25">
      <c r="A1183">
        <v>1168</v>
      </c>
      <c r="B1183" s="84">
        <v>40319</v>
      </c>
      <c r="C1183" s="47">
        <v>15.56</v>
      </c>
      <c r="D1183" s="47">
        <v>16.04</v>
      </c>
      <c r="E1183" s="47">
        <v>15.4</v>
      </c>
      <c r="F1183" s="47">
        <v>15.81</v>
      </c>
      <c r="G1183" s="48">
        <v>750700</v>
      </c>
      <c r="H1183" s="47">
        <v>13.41</v>
      </c>
      <c r="I1183" s="51">
        <f t="shared" si="134"/>
        <v>0.84819734345351039</v>
      </c>
      <c r="J1183" s="51">
        <f t="shared" ca="1" si="135"/>
        <v>1</v>
      </c>
      <c r="K1183" s="47">
        <f t="shared" si="136"/>
        <v>13.2</v>
      </c>
      <c r="L1183" s="47">
        <f t="shared" si="137"/>
        <v>13.61</v>
      </c>
      <c r="M1183" s="47">
        <f t="shared" si="138"/>
        <v>13.06</v>
      </c>
      <c r="N1183" s="47">
        <f t="shared" si="139"/>
        <v>13.41</v>
      </c>
      <c r="O1183" s="48">
        <f t="shared" ca="1" si="140"/>
        <v>750700</v>
      </c>
    </row>
    <row r="1184" spans="1:15" x14ac:dyDescent="0.25">
      <c r="A1184">
        <v>1169</v>
      </c>
      <c r="B1184" s="84">
        <v>40318</v>
      </c>
      <c r="C1184" s="47">
        <v>16.350000000000001</v>
      </c>
      <c r="D1184" s="47">
        <v>16.399999999999999</v>
      </c>
      <c r="E1184" s="47">
        <v>15.74</v>
      </c>
      <c r="F1184" s="47">
        <v>15.77</v>
      </c>
      <c r="G1184" s="48">
        <v>955900</v>
      </c>
      <c r="H1184" s="47">
        <v>13.37</v>
      </c>
      <c r="I1184" s="51">
        <f t="shared" si="134"/>
        <v>0.84781230183893463</v>
      </c>
      <c r="J1184" s="51">
        <f t="shared" ca="1" si="135"/>
        <v>1</v>
      </c>
      <c r="K1184" s="47">
        <f t="shared" si="136"/>
        <v>13.86</v>
      </c>
      <c r="L1184" s="47">
        <f t="shared" si="137"/>
        <v>13.9</v>
      </c>
      <c r="M1184" s="47">
        <f t="shared" si="138"/>
        <v>13.34</v>
      </c>
      <c r="N1184" s="47">
        <f t="shared" si="139"/>
        <v>13.37</v>
      </c>
      <c r="O1184" s="48">
        <f t="shared" ca="1" si="140"/>
        <v>955900</v>
      </c>
    </row>
    <row r="1185" spans="1:15" x14ac:dyDescent="0.25">
      <c r="A1185">
        <v>1170</v>
      </c>
      <c r="B1185" s="84">
        <v>40317</v>
      </c>
      <c r="C1185" s="47">
        <v>16.66</v>
      </c>
      <c r="D1185" s="47">
        <v>16.809999999999999</v>
      </c>
      <c r="E1185" s="47">
        <v>16.420000000000002</v>
      </c>
      <c r="F1185" s="47">
        <v>16.68</v>
      </c>
      <c r="G1185" s="48">
        <v>483700</v>
      </c>
      <c r="H1185" s="47">
        <v>14.14</v>
      </c>
      <c r="I1185" s="51">
        <f t="shared" si="134"/>
        <v>0.84772182254196649</v>
      </c>
      <c r="J1185" s="51">
        <f t="shared" ca="1" si="135"/>
        <v>1</v>
      </c>
      <c r="K1185" s="47">
        <f t="shared" si="136"/>
        <v>14.12</v>
      </c>
      <c r="L1185" s="47">
        <f t="shared" si="137"/>
        <v>14.25</v>
      </c>
      <c r="M1185" s="47">
        <f t="shared" si="138"/>
        <v>13.92</v>
      </c>
      <c r="N1185" s="47">
        <f t="shared" si="139"/>
        <v>14.14</v>
      </c>
      <c r="O1185" s="48">
        <f t="shared" ca="1" si="140"/>
        <v>483700</v>
      </c>
    </row>
    <row r="1186" spans="1:15" x14ac:dyDescent="0.25">
      <c r="A1186">
        <v>1171</v>
      </c>
      <c r="B1186" s="84">
        <v>40316</v>
      </c>
      <c r="C1186" s="47">
        <v>16.97</v>
      </c>
      <c r="D1186" s="47">
        <v>17.05</v>
      </c>
      <c r="E1186" s="47">
        <v>16.57</v>
      </c>
      <c r="F1186" s="47">
        <v>16.64</v>
      </c>
      <c r="G1186" s="48">
        <v>714500</v>
      </c>
      <c r="H1186" s="47">
        <v>14.11</v>
      </c>
      <c r="I1186" s="51">
        <f t="shared" si="134"/>
        <v>0.84795673076923073</v>
      </c>
      <c r="J1186" s="51">
        <f t="shared" ca="1" si="135"/>
        <v>1</v>
      </c>
      <c r="K1186" s="47">
        <f t="shared" si="136"/>
        <v>14.39</v>
      </c>
      <c r="L1186" s="47">
        <f t="shared" si="137"/>
        <v>14.46</v>
      </c>
      <c r="M1186" s="47">
        <f t="shared" si="138"/>
        <v>14.05</v>
      </c>
      <c r="N1186" s="47">
        <f t="shared" si="139"/>
        <v>14.11</v>
      </c>
      <c r="O1186" s="48">
        <f t="shared" ca="1" si="140"/>
        <v>714500</v>
      </c>
    </row>
    <row r="1187" spans="1:15" x14ac:dyDescent="0.25">
      <c r="A1187">
        <v>1172</v>
      </c>
      <c r="B1187" s="84">
        <v>40315</v>
      </c>
      <c r="C1187" s="47">
        <v>16.75</v>
      </c>
      <c r="D1187" s="47">
        <v>16.920000000000002</v>
      </c>
      <c r="E1187" s="47">
        <v>16.3</v>
      </c>
      <c r="F1187" s="47">
        <v>16.78</v>
      </c>
      <c r="G1187" s="48">
        <v>593500</v>
      </c>
      <c r="H1187" s="47">
        <v>14.23</v>
      </c>
      <c r="I1187" s="51">
        <f t="shared" si="134"/>
        <v>0.84803337306317039</v>
      </c>
      <c r="J1187" s="51">
        <f t="shared" ca="1" si="135"/>
        <v>1</v>
      </c>
      <c r="K1187" s="47">
        <f t="shared" si="136"/>
        <v>14.2</v>
      </c>
      <c r="L1187" s="47">
        <f t="shared" si="137"/>
        <v>14.35</v>
      </c>
      <c r="M1187" s="47">
        <f t="shared" si="138"/>
        <v>13.82</v>
      </c>
      <c r="N1187" s="47">
        <f t="shared" si="139"/>
        <v>14.23</v>
      </c>
      <c r="O1187" s="48">
        <f t="shared" ca="1" si="140"/>
        <v>593500</v>
      </c>
    </row>
    <row r="1188" spans="1:15" x14ac:dyDescent="0.25">
      <c r="A1188">
        <v>1173</v>
      </c>
      <c r="B1188" s="84">
        <v>40312</v>
      </c>
      <c r="C1188" s="47">
        <v>16.77</v>
      </c>
      <c r="D1188" s="47">
        <v>16.8</v>
      </c>
      <c r="E1188" s="47">
        <v>16.46</v>
      </c>
      <c r="F1188" s="47">
        <v>16.64</v>
      </c>
      <c r="G1188" s="48">
        <v>501300</v>
      </c>
      <c r="H1188" s="47">
        <v>14.11</v>
      </c>
      <c r="I1188" s="51">
        <f t="shared" si="134"/>
        <v>0.84795673076923073</v>
      </c>
      <c r="J1188" s="51">
        <f t="shared" ca="1" si="135"/>
        <v>1</v>
      </c>
      <c r="K1188" s="47">
        <f t="shared" si="136"/>
        <v>14.22</v>
      </c>
      <c r="L1188" s="47">
        <f t="shared" si="137"/>
        <v>14.25</v>
      </c>
      <c r="M1188" s="47">
        <f t="shared" si="138"/>
        <v>13.96</v>
      </c>
      <c r="N1188" s="47">
        <f t="shared" si="139"/>
        <v>14.11</v>
      </c>
      <c r="O1188" s="48">
        <f t="shared" ca="1" si="140"/>
        <v>501300</v>
      </c>
    </row>
    <row r="1189" spans="1:15" x14ac:dyDescent="0.25">
      <c r="A1189">
        <v>1174</v>
      </c>
      <c r="B1189" s="84">
        <v>40311</v>
      </c>
      <c r="C1189" s="47">
        <v>16.850000000000001</v>
      </c>
      <c r="D1189" s="47">
        <v>17.07</v>
      </c>
      <c r="E1189" s="47">
        <v>16.690000000000001</v>
      </c>
      <c r="F1189" s="47">
        <v>16.86</v>
      </c>
      <c r="G1189" s="48">
        <v>990300</v>
      </c>
      <c r="H1189" s="47">
        <v>14.3</v>
      </c>
      <c r="I1189" s="51">
        <f t="shared" si="134"/>
        <v>0.8481613285883749</v>
      </c>
      <c r="J1189" s="51">
        <f t="shared" ca="1" si="135"/>
        <v>1</v>
      </c>
      <c r="K1189" s="47">
        <f t="shared" si="136"/>
        <v>14.29</v>
      </c>
      <c r="L1189" s="47">
        <f t="shared" si="137"/>
        <v>14.48</v>
      </c>
      <c r="M1189" s="47">
        <f t="shared" si="138"/>
        <v>14.16</v>
      </c>
      <c r="N1189" s="47">
        <f t="shared" si="139"/>
        <v>14.3</v>
      </c>
      <c r="O1189" s="48">
        <f t="shared" ca="1" si="140"/>
        <v>990300</v>
      </c>
    </row>
    <row r="1190" spans="1:15" x14ac:dyDescent="0.25">
      <c r="A1190">
        <v>1175</v>
      </c>
      <c r="B1190" s="84">
        <v>40310</v>
      </c>
      <c r="C1190" s="47">
        <v>16.3</v>
      </c>
      <c r="D1190" s="47">
        <v>16.95</v>
      </c>
      <c r="E1190" s="47">
        <v>16.260000000000002</v>
      </c>
      <c r="F1190" s="47">
        <v>16.809999999999999</v>
      </c>
      <c r="G1190" s="48">
        <v>1380000</v>
      </c>
      <c r="H1190" s="47">
        <v>14.26</v>
      </c>
      <c r="I1190" s="51">
        <f t="shared" si="134"/>
        <v>0.84830458060678171</v>
      </c>
      <c r="J1190" s="51">
        <f t="shared" ca="1" si="135"/>
        <v>1</v>
      </c>
      <c r="K1190" s="47">
        <f t="shared" si="136"/>
        <v>13.83</v>
      </c>
      <c r="L1190" s="47">
        <f t="shared" si="137"/>
        <v>14.38</v>
      </c>
      <c r="M1190" s="47">
        <f t="shared" si="138"/>
        <v>13.79</v>
      </c>
      <c r="N1190" s="47">
        <f t="shared" si="139"/>
        <v>14.26</v>
      </c>
      <c r="O1190" s="48">
        <f t="shared" ca="1" si="140"/>
        <v>1380000</v>
      </c>
    </row>
    <row r="1191" spans="1:15" x14ac:dyDescent="0.25">
      <c r="A1191">
        <v>1176</v>
      </c>
      <c r="B1191" s="84">
        <v>40309</v>
      </c>
      <c r="C1191" s="47">
        <v>16.149999999999999</v>
      </c>
      <c r="D1191" s="47">
        <v>16.45</v>
      </c>
      <c r="E1191" s="47">
        <v>16.079999999999998</v>
      </c>
      <c r="F1191" s="47">
        <v>16.2</v>
      </c>
      <c r="G1191" s="48">
        <v>619200</v>
      </c>
      <c r="H1191" s="47">
        <v>13.74</v>
      </c>
      <c r="I1191" s="51">
        <f t="shared" si="134"/>
        <v>0.84814814814814821</v>
      </c>
      <c r="J1191" s="51">
        <f t="shared" ca="1" si="135"/>
        <v>1</v>
      </c>
      <c r="K1191" s="47">
        <f t="shared" si="136"/>
        <v>13.7</v>
      </c>
      <c r="L1191" s="47">
        <f t="shared" si="137"/>
        <v>13.95</v>
      </c>
      <c r="M1191" s="47">
        <f t="shared" si="138"/>
        <v>13.64</v>
      </c>
      <c r="N1191" s="47">
        <f t="shared" si="139"/>
        <v>13.74</v>
      </c>
      <c r="O1191" s="48">
        <f t="shared" ca="1" si="140"/>
        <v>619200</v>
      </c>
    </row>
    <row r="1192" spans="1:15" x14ac:dyDescent="0.25">
      <c r="A1192">
        <v>1177</v>
      </c>
      <c r="B1192" s="84">
        <v>40308</v>
      </c>
      <c r="C1192" s="47">
        <v>16.02</v>
      </c>
      <c r="D1192" s="47">
        <v>16.260000000000002</v>
      </c>
      <c r="E1192" s="47">
        <v>15.9</v>
      </c>
      <c r="F1192" s="47">
        <v>16.25</v>
      </c>
      <c r="G1192" s="48">
        <v>620000</v>
      </c>
      <c r="H1192" s="47">
        <v>13.78</v>
      </c>
      <c r="I1192" s="51">
        <f t="shared" si="134"/>
        <v>0.84799999999999998</v>
      </c>
      <c r="J1192" s="51">
        <f t="shared" ca="1" si="135"/>
        <v>1</v>
      </c>
      <c r="K1192" s="47">
        <f t="shared" si="136"/>
        <v>13.58</v>
      </c>
      <c r="L1192" s="47">
        <f t="shared" si="137"/>
        <v>13.79</v>
      </c>
      <c r="M1192" s="47">
        <f t="shared" si="138"/>
        <v>13.48</v>
      </c>
      <c r="N1192" s="47">
        <f t="shared" si="139"/>
        <v>13.78</v>
      </c>
      <c r="O1192" s="48">
        <f t="shared" ca="1" si="140"/>
        <v>620000</v>
      </c>
    </row>
    <row r="1193" spans="1:15" x14ac:dyDescent="0.25">
      <c r="A1193">
        <v>1178</v>
      </c>
      <c r="B1193" s="84">
        <v>40305</v>
      </c>
      <c r="C1193" s="47">
        <v>15.71</v>
      </c>
      <c r="D1193" s="47">
        <v>15.75</v>
      </c>
      <c r="E1193" s="47">
        <v>15.21</v>
      </c>
      <c r="F1193" s="47">
        <v>15.58</v>
      </c>
      <c r="G1193" s="48">
        <v>1164200</v>
      </c>
      <c r="H1193" s="47">
        <v>13.21</v>
      </c>
      <c r="I1193" s="51">
        <f t="shared" si="134"/>
        <v>0.84788189987163032</v>
      </c>
      <c r="J1193" s="51">
        <f t="shared" ca="1" si="135"/>
        <v>1</v>
      </c>
      <c r="K1193" s="47">
        <f t="shared" si="136"/>
        <v>13.32</v>
      </c>
      <c r="L1193" s="47">
        <f t="shared" si="137"/>
        <v>13.35</v>
      </c>
      <c r="M1193" s="47">
        <f t="shared" si="138"/>
        <v>12.9</v>
      </c>
      <c r="N1193" s="47">
        <f t="shared" si="139"/>
        <v>13.21</v>
      </c>
      <c r="O1193" s="48">
        <f t="shared" ca="1" si="140"/>
        <v>1164200</v>
      </c>
    </row>
    <row r="1194" spans="1:15" x14ac:dyDescent="0.25">
      <c r="A1194">
        <v>1179</v>
      </c>
      <c r="B1194" s="84">
        <v>40304</v>
      </c>
      <c r="C1194" s="47">
        <v>16.010000000000002</v>
      </c>
      <c r="D1194" s="47">
        <v>16.22</v>
      </c>
      <c r="E1194" s="47">
        <v>14.98</v>
      </c>
      <c r="F1194" s="47">
        <v>15.71</v>
      </c>
      <c r="G1194" s="48">
        <v>519200</v>
      </c>
      <c r="H1194" s="47">
        <v>13.32</v>
      </c>
      <c r="I1194" s="51">
        <f t="shared" si="134"/>
        <v>0.84786760025461483</v>
      </c>
      <c r="J1194" s="51">
        <f t="shared" ca="1" si="135"/>
        <v>1</v>
      </c>
      <c r="K1194" s="47">
        <f t="shared" si="136"/>
        <v>13.57</v>
      </c>
      <c r="L1194" s="47">
        <f t="shared" si="137"/>
        <v>13.75</v>
      </c>
      <c r="M1194" s="47">
        <f t="shared" si="138"/>
        <v>12.7</v>
      </c>
      <c r="N1194" s="47">
        <f t="shared" si="139"/>
        <v>13.32</v>
      </c>
      <c r="O1194" s="48">
        <f t="shared" ca="1" si="140"/>
        <v>519200</v>
      </c>
    </row>
    <row r="1195" spans="1:15" x14ac:dyDescent="0.25">
      <c r="A1195">
        <v>1180</v>
      </c>
      <c r="B1195" s="84">
        <v>40303</v>
      </c>
      <c r="C1195" s="47">
        <v>16.190000000000001</v>
      </c>
      <c r="D1195" s="47">
        <v>16.41</v>
      </c>
      <c r="E1195" s="47">
        <v>16.04</v>
      </c>
      <c r="F1195" s="47">
        <v>16.079999999999998</v>
      </c>
      <c r="G1195" s="48">
        <v>448300</v>
      </c>
      <c r="H1195" s="47">
        <v>13.64</v>
      </c>
      <c r="I1195" s="51">
        <f t="shared" si="134"/>
        <v>0.84825870646766177</v>
      </c>
      <c r="J1195" s="51">
        <f t="shared" ca="1" si="135"/>
        <v>1</v>
      </c>
      <c r="K1195" s="47">
        <f t="shared" si="136"/>
        <v>13.73</v>
      </c>
      <c r="L1195" s="47">
        <f t="shared" si="137"/>
        <v>13.92</v>
      </c>
      <c r="M1195" s="47">
        <f t="shared" si="138"/>
        <v>13.61</v>
      </c>
      <c r="N1195" s="47">
        <f t="shared" si="139"/>
        <v>13.64</v>
      </c>
      <c r="O1195" s="48">
        <f t="shared" ca="1" si="140"/>
        <v>448300</v>
      </c>
    </row>
    <row r="1196" spans="1:15" x14ac:dyDescent="0.25">
      <c r="A1196">
        <v>1181</v>
      </c>
      <c r="B1196" s="84">
        <v>40302</v>
      </c>
      <c r="C1196" s="47">
        <v>16.66</v>
      </c>
      <c r="D1196" s="47">
        <v>16.66</v>
      </c>
      <c r="E1196" s="47">
        <v>16.22</v>
      </c>
      <c r="F1196" s="47">
        <v>16.32</v>
      </c>
      <c r="G1196" s="48">
        <v>593700</v>
      </c>
      <c r="H1196" s="47">
        <v>13.84</v>
      </c>
      <c r="I1196" s="51">
        <f t="shared" si="134"/>
        <v>0.84803921568627449</v>
      </c>
      <c r="J1196" s="51">
        <f t="shared" ca="1" si="135"/>
        <v>1</v>
      </c>
      <c r="K1196" s="47">
        <f t="shared" si="136"/>
        <v>14.13</v>
      </c>
      <c r="L1196" s="47">
        <f t="shared" si="137"/>
        <v>14.13</v>
      </c>
      <c r="M1196" s="47">
        <f t="shared" si="138"/>
        <v>13.76</v>
      </c>
      <c r="N1196" s="47">
        <f t="shared" si="139"/>
        <v>13.84</v>
      </c>
      <c r="O1196" s="48">
        <f t="shared" ca="1" si="140"/>
        <v>593700</v>
      </c>
    </row>
    <row r="1197" spans="1:15" x14ac:dyDescent="0.25">
      <c r="A1197">
        <v>1182</v>
      </c>
      <c r="B1197" s="84">
        <v>40301</v>
      </c>
      <c r="C1197" s="47">
        <v>16.579999999999998</v>
      </c>
      <c r="D1197" s="47">
        <v>16.87</v>
      </c>
      <c r="E1197" s="47">
        <v>16.52</v>
      </c>
      <c r="F1197" s="47">
        <v>16.86</v>
      </c>
      <c r="G1197" s="48">
        <v>498200</v>
      </c>
      <c r="H1197" s="47">
        <v>14.3</v>
      </c>
      <c r="I1197" s="51">
        <f t="shared" si="134"/>
        <v>0.8481613285883749</v>
      </c>
      <c r="J1197" s="51">
        <f t="shared" ca="1" si="135"/>
        <v>1</v>
      </c>
      <c r="K1197" s="47">
        <f t="shared" si="136"/>
        <v>14.06</v>
      </c>
      <c r="L1197" s="47">
        <f t="shared" si="137"/>
        <v>14.31</v>
      </c>
      <c r="M1197" s="47">
        <f t="shared" si="138"/>
        <v>14.01</v>
      </c>
      <c r="N1197" s="47">
        <f t="shared" si="139"/>
        <v>14.3</v>
      </c>
      <c r="O1197" s="48">
        <f t="shared" ca="1" si="140"/>
        <v>498200</v>
      </c>
    </row>
    <row r="1198" spans="1:15" x14ac:dyDescent="0.25">
      <c r="A1198">
        <v>1183</v>
      </c>
      <c r="B1198" s="84">
        <v>40298</v>
      </c>
      <c r="C1198" s="47">
        <v>16.77</v>
      </c>
      <c r="D1198" s="47">
        <v>17.02</v>
      </c>
      <c r="E1198" s="47">
        <v>16.52</v>
      </c>
      <c r="F1198" s="47">
        <v>16.52</v>
      </c>
      <c r="G1198" s="48">
        <v>643100</v>
      </c>
      <c r="H1198" s="47">
        <v>14.01</v>
      </c>
      <c r="I1198" s="51">
        <f t="shared" si="134"/>
        <v>0.84806295399515741</v>
      </c>
      <c r="J1198" s="51">
        <f t="shared" ca="1" si="135"/>
        <v>1</v>
      </c>
      <c r="K1198" s="47">
        <f t="shared" si="136"/>
        <v>14.22</v>
      </c>
      <c r="L1198" s="47">
        <f t="shared" si="137"/>
        <v>14.43</v>
      </c>
      <c r="M1198" s="47">
        <f t="shared" si="138"/>
        <v>14.01</v>
      </c>
      <c r="N1198" s="47">
        <f t="shared" si="139"/>
        <v>14.01</v>
      </c>
      <c r="O1198" s="48">
        <f t="shared" ca="1" si="140"/>
        <v>643100</v>
      </c>
    </row>
    <row r="1199" spans="1:15" x14ac:dyDescent="0.25">
      <c r="A1199">
        <v>1184</v>
      </c>
      <c r="B1199" s="84">
        <v>40297</v>
      </c>
      <c r="C1199" s="47">
        <v>16.45</v>
      </c>
      <c r="D1199" s="47">
        <v>16.79</v>
      </c>
      <c r="E1199" s="47">
        <v>16.45</v>
      </c>
      <c r="F1199" s="47">
        <v>16.75</v>
      </c>
      <c r="G1199" s="48">
        <v>735400</v>
      </c>
      <c r="H1199" s="47">
        <v>14.2</v>
      </c>
      <c r="I1199" s="51">
        <f t="shared" si="134"/>
        <v>0.84776119402985073</v>
      </c>
      <c r="J1199" s="51">
        <f t="shared" ca="1" si="135"/>
        <v>1</v>
      </c>
      <c r="K1199" s="47">
        <f t="shared" si="136"/>
        <v>13.95</v>
      </c>
      <c r="L1199" s="47">
        <f t="shared" si="137"/>
        <v>14.23</v>
      </c>
      <c r="M1199" s="47">
        <f t="shared" si="138"/>
        <v>13.95</v>
      </c>
      <c r="N1199" s="47">
        <f t="shared" si="139"/>
        <v>14.2</v>
      </c>
      <c r="O1199" s="48">
        <f t="shared" ca="1" si="140"/>
        <v>735400</v>
      </c>
    </row>
    <row r="1200" spans="1:15" x14ac:dyDescent="0.25">
      <c r="A1200">
        <v>1185</v>
      </c>
      <c r="B1200" s="84">
        <v>40296</v>
      </c>
      <c r="C1200" s="47">
        <v>16.75</v>
      </c>
      <c r="D1200" s="47">
        <v>16.87</v>
      </c>
      <c r="E1200" s="47">
        <v>16.43</v>
      </c>
      <c r="F1200" s="47">
        <v>16.46</v>
      </c>
      <c r="G1200" s="48">
        <v>500600</v>
      </c>
      <c r="H1200" s="47">
        <v>13.96</v>
      </c>
      <c r="I1200" s="51">
        <f t="shared" si="134"/>
        <v>0.84811664641555284</v>
      </c>
      <c r="J1200" s="51">
        <f t="shared" ca="1" si="135"/>
        <v>1</v>
      </c>
      <c r="K1200" s="47">
        <f t="shared" si="136"/>
        <v>14.21</v>
      </c>
      <c r="L1200" s="47">
        <f t="shared" si="137"/>
        <v>14.31</v>
      </c>
      <c r="M1200" s="47">
        <f t="shared" si="138"/>
        <v>13.93</v>
      </c>
      <c r="N1200" s="47">
        <f t="shared" si="139"/>
        <v>13.96</v>
      </c>
      <c r="O1200" s="48">
        <f t="shared" ca="1" si="140"/>
        <v>500600</v>
      </c>
    </row>
    <row r="1201" spans="1:15" x14ac:dyDescent="0.25">
      <c r="A1201">
        <v>1186</v>
      </c>
      <c r="B1201" s="84">
        <v>40295</v>
      </c>
      <c r="C1201" s="47">
        <v>16.899999999999999</v>
      </c>
      <c r="D1201" s="47">
        <v>17.149999999999999</v>
      </c>
      <c r="E1201" s="47">
        <v>16.64</v>
      </c>
      <c r="F1201" s="47">
        <v>16.68</v>
      </c>
      <c r="G1201" s="48">
        <v>482500</v>
      </c>
      <c r="H1201" s="47">
        <v>14.14</v>
      </c>
      <c r="I1201" s="51">
        <f t="shared" si="134"/>
        <v>0.84772182254196649</v>
      </c>
      <c r="J1201" s="51">
        <f t="shared" ca="1" si="135"/>
        <v>1</v>
      </c>
      <c r="K1201" s="47">
        <f t="shared" si="136"/>
        <v>14.33</v>
      </c>
      <c r="L1201" s="47">
        <f t="shared" si="137"/>
        <v>14.54</v>
      </c>
      <c r="M1201" s="47">
        <f t="shared" si="138"/>
        <v>14.11</v>
      </c>
      <c r="N1201" s="47">
        <f t="shared" si="139"/>
        <v>14.14</v>
      </c>
      <c r="O1201" s="48">
        <f t="shared" ca="1" si="140"/>
        <v>482500</v>
      </c>
    </row>
    <row r="1202" spans="1:15" x14ac:dyDescent="0.25">
      <c r="A1202">
        <v>1187</v>
      </c>
      <c r="B1202" s="84">
        <v>40294</v>
      </c>
      <c r="C1202" s="47">
        <v>16.989999999999998</v>
      </c>
      <c r="D1202" s="47">
        <v>17.16</v>
      </c>
      <c r="E1202" s="47">
        <v>16.96</v>
      </c>
      <c r="F1202" s="47">
        <v>16.989999999999998</v>
      </c>
      <c r="G1202" s="48">
        <v>606200</v>
      </c>
      <c r="H1202" s="47">
        <v>14.41</v>
      </c>
      <c r="I1202" s="51">
        <f t="shared" si="134"/>
        <v>0.84814596821659805</v>
      </c>
      <c r="J1202" s="51">
        <f t="shared" ca="1" si="135"/>
        <v>1</v>
      </c>
      <c r="K1202" s="47">
        <f t="shared" si="136"/>
        <v>14.41</v>
      </c>
      <c r="L1202" s="47">
        <f t="shared" si="137"/>
        <v>14.55</v>
      </c>
      <c r="M1202" s="47">
        <f t="shared" si="138"/>
        <v>14.38</v>
      </c>
      <c r="N1202" s="47">
        <f t="shared" si="139"/>
        <v>14.41</v>
      </c>
      <c r="O1202" s="48">
        <f t="shared" ca="1" si="140"/>
        <v>606200</v>
      </c>
    </row>
    <row r="1203" spans="1:15" x14ac:dyDescent="0.25">
      <c r="A1203">
        <v>1188</v>
      </c>
      <c r="B1203" s="84">
        <v>40291</v>
      </c>
      <c r="C1203" s="47">
        <v>16.88</v>
      </c>
      <c r="D1203" s="47">
        <v>17.05</v>
      </c>
      <c r="E1203" s="47">
        <v>16.82</v>
      </c>
      <c r="F1203" s="47">
        <v>16.989999999999998</v>
      </c>
      <c r="G1203" s="48">
        <v>1080700</v>
      </c>
      <c r="H1203" s="47">
        <v>14.41</v>
      </c>
      <c r="I1203" s="51">
        <f t="shared" si="134"/>
        <v>0.84814596821659805</v>
      </c>
      <c r="J1203" s="51">
        <f t="shared" ca="1" si="135"/>
        <v>1</v>
      </c>
      <c r="K1203" s="47">
        <f t="shared" si="136"/>
        <v>14.32</v>
      </c>
      <c r="L1203" s="47">
        <f t="shared" si="137"/>
        <v>14.46</v>
      </c>
      <c r="M1203" s="47">
        <f t="shared" si="138"/>
        <v>14.27</v>
      </c>
      <c r="N1203" s="47">
        <f t="shared" si="139"/>
        <v>14.41</v>
      </c>
      <c r="O1203" s="48">
        <f t="shared" ca="1" si="140"/>
        <v>1080700</v>
      </c>
    </row>
    <row r="1204" spans="1:15" x14ac:dyDescent="0.25">
      <c r="A1204">
        <v>1189</v>
      </c>
      <c r="B1204" s="84">
        <v>40290</v>
      </c>
      <c r="C1204" s="47">
        <v>16.920000000000002</v>
      </c>
      <c r="D1204" s="47">
        <v>17.18</v>
      </c>
      <c r="E1204" s="47">
        <v>16.760000000000002</v>
      </c>
      <c r="F1204" s="47">
        <v>17.13</v>
      </c>
      <c r="G1204" s="48">
        <v>767600</v>
      </c>
      <c r="H1204" s="47">
        <v>14.53</v>
      </c>
      <c r="I1204" s="51">
        <f t="shared" si="134"/>
        <v>0.84821949795680096</v>
      </c>
      <c r="J1204" s="51">
        <f t="shared" ca="1" si="135"/>
        <v>1</v>
      </c>
      <c r="K1204" s="47">
        <f t="shared" si="136"/>
        <v>14.35</v>
      </c>
      <c r="L1204" s="47">
        <f t="shared" si="137"/>
        <v>14.57</v>
      </c>
      <c r="M1204" s="47">
        <f t="shared" si="138"/>
        <v>14.22</v>
      </c>
      <c r="N1204" s="47">
        <f t="shared" si="139"/>
        <v>14.53</v>
      </c>
      <c r="O1204" s="48">
        <f t="shared" ca="1" si="140"/>
        <v>767600</v>
      </c>
    </row>
    <row r="1205" spans="1:15" x14ac:dyDescent="0.25">
      <c r="A1205">
        <v>1190</v>
      </c>
      <c r="B1205" s="84">
        <v>40289</v>
      </c>
      <c r="C1205" s="47">
        <v>16.55</v>
      </c>
      <c r="D1205" s="47">
        <v>17.03</v>
      </c>
      <c r="E1205" s="47">
        <v>16.489999999999998</v>
      </c>
      <c r="F1205" s="47">
        <v>17</v>
      </c>
      <c r="G1205" s="48">
        <v>730400</v>
      </c>
      <c r="H1205" s="47">
        <v>14.42</v>
      </c>
      <c r="I1205" s="51">
        <f t="shared" si="134"/>
        <v>0.84823529411764709</v>
      </c>
      <c r="J1205" s="51">
        <f t="shared" ca="1" si="135"/>
        <v>1</v>
      </c>
      <c r="K1205" s="47">
        <f t="shared" si="136"/>
        <v>14.04</v>
      </c>
      <c r="L1205" s="47">
        <f t="shared" si="137"/>
        <v>14.45</v>
      </c>
      <c r="M1205" s="47">
        <f t="shared" si="138"/>
        <v>13.99</v>
      </c>
      <c r="N1205" s="47">
        <f t="shared" si="139"/>
        <v>14.42</v>
      </c>
      <c r="O1205" s="48">
        <f t="shared" ca="1" si="140"/>
        <v>730400</v>
      </c>
    </row>
    <row r="1206" spans="1:15" x14ac:dyDescent="0.25">
      <c r="A1206">
        <v>1191</v>
      </c>
      <c r="B1206" s="84">
        <v>40288</v>
      </c>
      <c r="C1206" s="47">
        <v>16.77</v>
      </c>
      <c r="D1206" s="47">
        <v>17.010000000000002</v>
      </c>
      <c r="E1206" s="47">
        <v>16.14</v>
      </c>
      <c r="F1206" s="47">
        <v>16.510000000000002</v>
      </c>
      <c r="G1206" s="48">
        <v>1342200</v>
      </c>
      <c r="H1206" s="47">
        <v>14</v>
      </c>
      <c r="I1206" s="51">
        <f t="shared" si="134"/>
        <v>0.84797092671108409</v>
      </c>
      <c r="J1206" s="51">
        <f t="shared" ca="1" si="135"/>
        <v>1</v>
      </c>
      <c r="K1206" s="47">
        <f t="shared" si="136"/>
        <v>14.22</v>
      </c>
      <c r="L1206" s="47">
        <f t="shared" si="137"/>
        <v>14.42</v>
      </c>
      <c r="M1206" s="47">
        <f t="shared" si="138"/>
        <v>13.69</v>
      </c>
      <c r="N1206" s="47">
        <f t="shared" si="139"/>
        <v>14</v>
      </c>
      <c r="O1206" s="48">
        <f t="shared" ca="1" si="140"/>
        <v>1342200</v>
      </c>
    </row>
    <row r="1207" spans="1:15" x14ac:dyDescent="0.25">
      <c r="A1207">
        <v>1192</v>
      </c>
      <c r="B1207" s="84">
        <v>40287</v>
      </c>
      <c r="C1207" s="47">
        <v>16.11</v>
      </c>
      <c r="D1207" s="47">
        <v>16.97</v>
      </c>
      <c r="E1207" s="47">
        <v>16.079999999999998</v>
      </c>
      <c r="F1207" s="47">
        <v>16.64</v>
      </c>
      <c r="G1207" s="48">
        <v>2006700</v>
      </c>
      <c r="H1207" s="47">
        <v>14.11</v>
      </c>
      <c r="I1207" s="51">
        <f t="shared" si="134"/>
        <v>0.84795673076923073</v>
      </c>
      <c r="J1207" s="51">
        <f t="shared" ca="1" si="135"/>
        <v>1</v>
      </c>
      <c r="K1207" s="47">
        <f t="shared" si="136"/>
        <v>13.66</v>
      </c>
      <c r="L1207" s="47">
        <f t="shared" si="137"/>
        <v>14.39</v>
      </c>
      <c r="M1207" s="47">
        <f t="shared" si="138"/>
        <v>13.64</v>
      </c>
      <c r="N1207" s="47">
        <f t="shared" si="139"/>
        <v>14.11</v>
      </c>
      <c r="O1207" s="48">
        <f t="shared" ca="1" si="140"/>
        <v>2006700</v>
      </c>
    </row>
    <row r="1208" spans="1:15" x14ac:dyDescent="0.25">
      <c r="A1208">
        <v>1193</v>
      </c>
      <c r="B1208" s="84">
        <v>40284</v>
      </c>
      <c r="C1208" s="47">
        <v>16.350000000000001</v>
      </c>
      <c r="D1208" s="47">
        <v>16.350000000000001</v>
      </c>
      <c r="E1208" s="47">
        <v>16.010000000000002</v>
      </c>
      <c r="F1208" s="47">
        <v>16.13</v>
      </c>
      <c r="G1208" s="48">
        <v>844100</v>
      </c>
      <c r="H1208" s="47">
        <v>13.68</v>
      </c>
      <c r="I1208" s="51">
        <f t="shared" si="134"/>
        <v>0.84810911345319284</v>
      </c>
      <c r="J1208" s="51">
        <f t="shared" ca="1" si="135"/>
        <v>1</v>
      </c>
      <c r="K1208" s="47">
        <f t="shared" si="136"/>
        <v>13.87</v>
      </c>
      <c r="L1208" s="47">
        <f t="shared" si="137"/>
        <v>13.87</v>
      </c>
      <c r="M1208" s="47">
        <f t="shared" si="138"/>
        <v>13.58</v>
      </c>
      <c r="N1208" s="47">
        <f t="shared" si="139"/>
        <v>13.68</v>
      </c>
      <c r="O1208" s="48">
        <f t="shared" ca="1" si="140"/>
        <v>844100</v>
      </c>
    </row>
    <row r="1209" spans="1:15" x14ac:dyDescent="0.25">
      <c r="A1209">
        <v>1194</v>
      </c>
      <c r="B1209" s="84">
        <v>40283</v>
      </c>
      <c r="C1209" s="47">
        <v>16.2</v>
      </c>
      <c r="D1209" s="47">
        <v>16.61</v>
      </c>
      <c r="E1209" s="47">
        <v>16.2</v>
      </c>
      <c r="F1209" s="47">
        <v>16.329999999999998</v>
      </c>
      <c r="G1209" s="48">
        <v>1234700</v>
      </c>
      <c r="H1209" s="47">
        <v>13.85</v>
      </c>
      <c r="I1209" s="51">
        <f t="shared" si="134"/>
        <v>0.84813227189222296</v>
      </c>
      <c r="J1209" s="51">
        <f t="shared" ca="1" si="135"/>
        <v>1</v>
      </c>
      <c r="K1209" s="47">
        <f t="shared" si="136"/>
        <v>13.74</v>
      </c>
      <c r="L1209" s="47">
        <f t="shared" si="137"/>
        <v>14.09</v>
      </c>
      <c r="M1209" s="47">
        <f t="shared" si="138"/>
        <v>13.74</v>
      </c>
      <c r="N1209" s="47">
        <f t="shared" si="139"/>
        <v>13.85</v>
      </c>
      <c r="O1209" s="48">
        <f t="shared" ca="1" si="140"/>
        <v>1234700</v>
      </c>
    </row>
    <row r="1210" spans="1:15" x14ac:dyDescent="0.25">
      <c r="A1210">
        <v>1195</v>
      </c>
      <c r="B1210" s="84">
        <v>40282</v>
      </c>
      <c r="C1210" s="47">
        <v>16.190000000000001</v>
      </c>
      <c r="D1210" s="47">
        <v>16.22</v>
      </c>
      <c r="E1210" s="47">
        <v>16.03</v>
      </c>
      <c r="F1210" s="47">
        <v>16.149999999999999</v>
      </c>
      <c r="G1210" s="48">
        <v>616000</v>
      </c>
      <c r="H1210" s="47">
        <v>13.7</v>
      </c>
      <c r="I1210" s="51">
        <f t="shared" si="134"/>
        <v>0.84829721362229105</v>
      </c>
      <c r="J1210" s="51">
        <f t="shared" ca="1" si="135"/>
        <v>1</v>
      </c>
      <c r="K1210" s="47">
        <f t="shared" si="136"/>
        <v>13.73</v>
      </c>
      <c r="L1210" s="47">
        <f t="shared" si="137"/>
        <v>13.76</v>
      </c>
      <c r="M1210" s="47">
        <f t="shared" si="138"/>
        <v>13.6</v>
      </c>
      <c r="N1210" s="47">
        <f t="shared" si="139"/>
        <v>13.7</v>
      </c>
      <c r="O1210" s="48">
        <f t="shared" ca="1" si="140"/>
        <v>616000</v>
      </c>
    </row>
    <row r="1211" spans="1:15" x14ac:dyDescent="0.25">
      <c r="A1211">
        <v>1196</v>
      </c>
      <c r="B1211" s="84">
        <v>40281</v>
      </c>
      <c r="C1211" s="47">
        <v>15.9</v>
      </c>
      <c r="D1211" s="47">
        <v>16.13</v>
      </c>
      <c r="E1211" s="47">
        <v>15.62</v>
      </c>
      <c r="F1211" s="47">
        <v>16.100000000000001</v>
      </c>
      <c r="G1211" s="48">
        <v>1383300</v>
      </c>
      <c r="H1211" s="47">
        <v>13.65</v>
      </c>
      <c r="I1211" s="51">
        <f t="shared" si="134"/>
        <v>0.84782608695652173</v>
      </c>
      <c r="J1211" s="51">
        <f t="shared" ca="1" si="135"/>
        <v>1</v>
      </c>
      <c r="K1211" s="47">
        <f t="shared" si="136"/>
        <v>13.48</v>
      </c>
      <c r="L1211" s="47">
        <f t="shared" si="137"/>
        <v>13.68</v>
      </c>
      <c r="M1211" s="47">
        <f t="shared" si="138"/>
        <v>13.24</v>
      </c>
      <c r="N1211" s="47">
        <f t="shared" si="139"/>
        <v>13.65</v>
      </c>
      <c r="O1211" s="48">
        <f t="shared" ca="1" si="140"/>
        <v>1383300</v>
      </c>
    </row>
    <row r="1212" spans="1:15" x14ac:dyDescent="0.25">
      <c r="A1212">
        <v>1197</v>
      </c>
      <c r="B1212" s="84">
        <v>40280</v>
      </c>
      <c r="C1212" s="47">
        <v>16.25</v>
      </c>
      <c r="D1212" s="47">
        <v>16.25</v>
      </c>
      <c r="E1212" s="47">
        <v>15.97</v>
      </c>
      <c r="F1212" s="47">
        <v>16</v>
      </c>
      <c r="G1212" s="48">
        <v>625300</v>
      </c>
      <c r="H1212" s="47">
        <v>13.57</v>
      </c>
      <c r="I1212" s="51">
        <f t="shared" si="134"/>
        <v>0.84812500000000002</v>
      </c>
      <c r="J1212" s="51">
        <f t="shared" ca="1" si="135"/>
        <v>1</v>
      </c>
      <c r="K1212" s="47">
        <f t="shared" si="136"/>
        <v>13.78</v>
      </c>
      <c r="L1212" s="47">
        <f t="shared" si="137"/>
        <v>13.78</v>
      </c>
      <c r="M1212" s="47">
        <f t="shared" si="138"/>
        <v>13.54</v>
      </c>
      <c r="N1212" s="47">
        <f t="shared" si="139"/>
        <v>13.57</v>
      </c>
      <c r="O1212" s="48">
        <f t="shared" ca="1" si="140"/>
        <v>625300</v>
      </c>
    </row>
    <row r="1213" spans="1:15" x14ac:dyDescent="0.25">
      <c r="A1213">
        <v>1198</v>
      </c>
      <c r="B1213" s="84">
        <v>40277</v>
      </c>
      <c r="C1213" s="47">
        <v>16.329999999999998</v>
      </c>
      <c r="D1213" s="47">
        <v>16.62</v>
      </c>
      <c r="E1213" s="47">
        <v>16.14</v>
      </c>
      <c r="F1213" s="47">
        <v>16.190000000000001</v>
      </c>
      <c r="G1213" s="48">
        <v>636100</v>
      </c>
      <c r="H1213" s="47">
        <v>13.73</v>
      </c>
      <c r="I1213" s="51">
        <f t="shared" si="134"/>
        <v>0.84805435453983935</v>
      </c>
      <c r="J1213" s="51">
        <f t="shared" ca="1" si="135"/>
        <v>1</v>
      </c>
      <c r="K1213" s="47">
        <f t="shared" si="136"/>
        <v>13.85</v>
      </c>
      <c r="L1213" s="47">
        <f t="shared" si="137"/>
        <v>14.09</v>
      </c>
      <c r="M1213" s="47">
        <f t="shared" si="138"/>
        <v>13.69</v>
      </c>
      <c r="N1213" s="47">
        <f t="shared" si="139"/>
        <v>13.73</v>
      </c>
      <c r="O1213" s="48">
        <f t="shared" ca="1" si="140"/>
        <v>636100</v>
      </c>
    </row>
    <row r="1214" spans="1:15" x14ac:dyDescent="0.25">
      <c r="A1214">
        <v>1199</v>
      </c>
      <c r="B1214" s="84">
        <v>40276</v>
      </c>
      <c r="C1214" s="47">
        <v>16.29</v>
      </c>
      <c r="D1214" s="47">
        <v>16.53</v>
      </c>
      <c r="E1214" s="47">
        <v>16.29</v>
      </c>
      <c r="F1214" s="47">
        <v>16.37</v>
      </c>
      <c r="G1214" s="48">
        <v>523800</v>
      </c>
      <c r="H1214" s="47">
        <v>13.88</v>
      </c>
      <c r="I1214" s="51">
        <f t="shared" si="134"/>
        <v>0.84789248625534519</v>
      </c>
      <c r="J1214" s="51">
        <f t="shared" ca="1" si="135"/>
        <v>1</v>
      </c>
      <c r="K1214" s="47">
        <f t="shared" si="136"/>
        <v>13.81</v>
      </c>
      <c r="L1214" s="47">
        <f t="shared" si="137"/>
        <v>14.02</v>
      </c>
      <c r="M1214" s="47">
        <f t="shared" si="138"/>
        <v>13.81</v>
      </c>
      <c r="N1214" s="47">
        <f t="shared" si="139"/>
        <v>13.88</v>
      </c>
      <c r="O1214" s="48">
        <f t="shared" ca="1" si="140"/>
        <v>523800</v>
      </c>
    </row>
    <row r="1215" spans="1:15" x14ac:dyDescent="0.25">
      <c r="A1215">
        <v>1200</v>
      </c>
      <c r="B1215" s="84">
        <v>40275</v>
      </c>
      <c r="C1215" s="47">
        <v>16.329999999999998</v>
      </c>
      <c r="D1215" s="47">
        <v>16.440000000000001</v>
      </c>
      <c r="E1215" s="47">
        <v>16.12</v>
      </c>
      <c r="F1215" s="47">
        <v>16.399999999999999</v>
      </c>
      <c r="G1215" s="48">
        <v>585200</v>
      </c>
      <c r="H1215" s="47">
        <v>13.91</v>
      </c>
      <c r="I1215" s="51">
        <f t="shared" si="134"/>
        <v>0.84817073170731716</v>
      </c>
      <c r="J1215" s="51">
        <f t="shared" ca="1" si="135"/>
        <v>1</v>
      </c>
      <c r="K1215" s="47">
        <f t="shared" si="136"/>
        <v>13.85</v>
      </c>
      <c r="L1215" s="47">
        <f t="shared" si="137"/>
        <v>13.94</v>
      </c>
      <c r="M1215" s="47">
        <f t="shared" si="138"/>
        <v>13.67</v>
      </c>
      <c r="N1215" s="47">
        <f t="shared" si="139"/>
        <v>13.91</v>
      </c>
      <c r="O1215" s="48">
        <f t="shared" ca="1" si="140"/>
        <v>585200</v>
      </c>
    </row>
    <row r="1216" spans="1:15" x14ac:dyDescent="0.25">
      <c r="A1216">
        <v>1201</v>
      </c>
      <c r="B1216" s="84">
        <v>40274</v>
      </c>
      <c r="C1216" s="47">
        <v>16.329999999999998</v>
      </c>
      <c r="D1216" s="47">
        <v>16.53</v>
      </c>
      <c r="E1216" s="47">
        <v>16.22</v>
      </c>
      <c r="F1216" s="47">
        <v>16.43</v>
      </c>
      <c r="G1216" s="48">
        <v>372600</v>
      </c>
      <c r="H1216" s="47">
        <v>13.93</v>
      </c>
      <c r="I1216" s="51">
        <f t="shared" si="134"/>
        <v>0.84783931832014603</v>
      </c>
      <c r="J1216" s="51">
        <f t="shared" ca="1" si="135"/>
        <v>1</v>
      </c>
      <c r="K1216" s="47">
        <f t="shared" si="136"/>
        <v>13.85</v>
      </c>
      <c r="L1216" s="47">
        <f t="shared" si="137"/>
        <v>14.01</v>
      </c>
      <c r="M1216" s="47">
        <f t="shared" si="138"/>
        <v>13.75</v>
      </c>
      <c r="N1216" s="47">
        <f t="shared" si="139"/>
        <v>13.93</v>
      </c>
      <c r="O1216" s="48">
        <f t="shared" ca="1" si="140"/>
        <v>372600</v>
      </c>
    </row>
    <row r="1217" spans="1:15" x14ac:dyDescent="0.25">
      <c r="A1217">
        <v>1202</v>
      </c>
      <c r="B1217" s="84">
        <v>40273</v>
      </c>
      <c r="C1217" s="47">
        <v>16.5</v>
      </c>
      <c r="D1217" s="47">
        <v>16.53</v>
      </c>
      <c r="E1217" s="47">
        <v>16.29</v>
      </c>
      <c r="F1217" s="47">
        <v>16.46</v>
      </c>
      <c r="G1217" s="48">
        <v>323500</v>
      </c>
      <c r="H1217" s="47">
        <v>13.96</v>
      </c>
      <c r="I1217" s="51">
        <f t="shared" si="134"/>
        <v>0.84811664641555284</v>
      </c>
      <c r="J1217" s="51">
        <f t="shared" ca="1" si="135"/>
        <v>1</v>
      </c>
      <c r="K1217" s="47">
        <f t="shared" si="136"/>
        <v>13.99</v>
      </c>
      <c r="L1217" s="47">
        <f t="shared" si="137"/>
        <v>14.02</v>
      </c>
      <c r="M1217" s="47">
        <f t="shared" si="138"/>
        <v>13.82</v>
      </c>
      <c r="N1217" s="47">
        <f t="shared" si="139"/>
        <v>13.96</v>
      </c>
      <c r="O1217" s="48">
        <f t="shared" ca="1" si="140"/>
        <v>323500</v>
      </c>
    </row>
    <row r="1218" spans="1:15" x14ac:dyDescent="0.25">
      <c r="A1218">
        <v>1203</v>
      </c>
      <c r="B1218" s="84">
        <v>40269</v>
      </c>
      <c r="C1218" s="47">
        <v>16.579999999999998</v>
      </c>
      <c r="D1218" s="47">
        <v>16.739999999999998</v>
      </c>
      <c r="E1218" s="47">
        <v>16.28</v>
      </c>
      <c r="F1218" s="47">
        <v>16.420000000000002</v>
      </c>
      <c r="G1218" s="48">
        <v>443100</v>
      </c>
      <c r="H1218" s="47">
        <v>13.92</v>
      </c>
      <c r="I1218" s="51">
        <f t="shared" si="134"/>
        <v>0.84774665042630926</v>
      </c>
      <c r="J1218" s="51">
        <f t="shared" ca="1" si="135"/>
        <v>1</v>
      </c>
      <c r="K1218" s="47">
        <f t="shared" si="136"/>
        <v>14.06</v>
      </c>
      <c r="L1218" s="47">
        <f t="shared" si="137"/>
        <v>14.19</v>
      </c>
      <c r="M1218" s="47">
        <f t="shared" si="138"/>
        <v>13.8</v>
      </c>
      <c r="N1218" s="47">
        <f t="shared" si="139"/>
        <v>13.92</v>
      </c>
      <c r="O1218" s="48">
        <f t="shared" ca="1" si="140"/>
        <v>443100</v>
      </c>
    </row>
    <row r="1219" spans="1:15" x14ac:dyDescent="0.25">
      <c r="A1219">
        <v>1204</v>
      </c>
      <c r="B1219" s="84">
        <v>40268</v>
      </c>
      <c r="C1219" s="47">
        <v>16.18</v>
      </c>
      <c r="D1219" s="47">
        <v>16.59</v>
      </c>
      <c r="E1219" s="47">
        <v>16.18</v>
      </c>
      <c r="F1219" s="47">
        <v>16.5</v>
      </c>
      <c r="G1219" s="48">
        <v>522100</v>
      </c>
      <c r="H1219" s="47">
        <v>13.99</v>
      </c>
      <c r="I1219" s="51">
        <f t="shared" si="134"/>
        <v>0.8478787878787879</v>
      </c>
      <c r="J1219" s="51">
        <f t="shared" ca="1" si="135"/>
        <v>1</v>
      </c>
      <c r="K1219" s="47">
        <f t="shared" si="136"/>
        <v>13.72</v>
      </c>
      <c r="L1219" s="47">
        <f t="shared" si="137"/>
        <v>14.07</v>
      </c>
      <c r="M1219" s="47">
        <f t="shared" si="138"/>
        <v>13.72</v>
      </c>
      <c r="N1219" s="47">
        <f t="shared" si="139"/>
        <v>13.99</v>
      </c>
      <c r="O1219" s="48">
        <f t="shared" ca="1" si="140"/>
        <v>522100</v>
      </c>
    </row>
    <row r="1220" spans="1:15" x14ac:dyDescent="0.25">
      <c r="A1220">
        <v>1205</v>
      </c>
      <c r="B1220" s="84">
        <v>40267</v>
      </c>
      <c r="C1220" s="47">
        <v>16.54</v>
      </c>
      <c r="D1220" s="47">
        <v>16.73</v>
      </c>
      <c r="E1220" s="47">
        <v>16.190000000000001</v>
      </c>
      <c r="F1220" s="47">
        <v>16.28</v>
      </c>
      <c r="G1220" s="48">
        <v>405000</v>
      </c>
      <c r="H1220" s="47">
        <v>13.81</v>
      </c>
      <c r="I1220" s="51">
        <f t="shared" si="134"/>
        <v>0.8482800982800982</v>
      </c>
      <c r="J1220" s="51">
        <f t="shared" ca="1" si="135"/>
        <v>1</v>
      </c>
      <c r="K1220" s="47">
        <f t="shared" si="136"/>
        <v>14.03</v>
      </c>
      <c r="L1220" s="47">
        <f t="shared" si="137"/>
        <v>14.19</v>
      </c>
      <c r="M1220" s="47">
        <f t="shared" si="138"/>
        <v>13.73</v>
      </c>
      <c r="N1220" s="47">
        <f t="shared" si="139"/>
        <v>13.81</v>
      </c>
      <c r="O1220" s="48">
        <f t="shared" ca="1" si="140"/>
        <v>405000</v>
      </c>
    </row>
    <row r="1221" spans="1:15" x14ac:dyDescent="0.25">
      <c r="A1221">
        <v>1206</v>
      </c>
      <c r="B1221" s="84">
        <v>40266</v>
      </c>
      <c r="C1221" s="47">
        <v>16.63</v>
      </c>
      <c r="D1221" s="47">
        <v>16.71</v>
      </c>
      <c r="E1221" s="47">
        <v>16.18</v>
      </c>
      <c r="F1221" s="47">
        <v>16.43</v>
      </c>
      <c r="G1221" s="48">
        <v>702900</v>
      </c>
      <c r="H1221" s="47">
        <v>13.93</v>
      </c>
      <c r="I1221" s="51">
        <f t="shared" si="134"/>
        <v>0.84783931832014603</v>
      </c>
      <c r="J1221" s="51">
        <f t="shared" ca="1" si="135"/>
        <v>1</v>
      </c>
      <c r="K1221" s="47">
        <f t="shared" si="136"/>
        <v>14.1</v>
      </c>
      <c r="L1221" s="47">
        <f t="shared" si="137"/>
        <v>14.17</v>
      </c>
      <c r="M1221" s="47">
        <f t="shared" si="138"/>
        <v>13.72</v>
      </c>
      <c r="N1221" s="47">
        <f t="shared" si="139"/>
        <v>13.93</v>
      </c>
      <c r="O1221" s="48">
        <f t="shared" ca="1" si="140"/>
        <v>702900</v>
      </c>
    </row>
    <row r="1222" spans="1:15" x14ac:dyDescent="0.25">
      <c r="A1222">
        <v>1207</v>
      </c>
      <c r="B1222" s="84">
        <v>40263</v>
      </c>
      <c r="C1222" s="47">
        <v>16.14</v>
      </c>
      <c r="D1222" s="47">
        <v>16.170000000000002</v>
      </c>
      <c r="E1222" s="47">
        <v>15.87</v>
      </c>
      <c r="F1222" s="47">
        <v>15.99</v>
      </c>
      <c r="G1222" s="48">
        <v>464100</v>
      </c>
      <c r="H1222" s="47">
        <v>13.56</v>
      </c>
      <c r="I1222" s="51">
        <f t="shared" si="134"/>
        <v>0.84803001876172612</v>
      </c>
      <c r="J1222" s="51">
        <f t="shared" ca="1" si="135"/>
        <v>1</v>
      </c>
      <c r="K1222" s="47">
        <f t="shared" si="136"/>
        <v>13.69</v>
      </c>
      <c r="L1222" s="47">
        <f t="shared" si="137"/>
        <v>13.71</v>
      </c>
      <c r="M1222" s="47">
        <f t="shared" si="138"/>
        <v>13.46</v>
      </c>
      <c r="N1222" s="47">
        <f t="shared" si="139"/>
        <v>13.56</v>
      </c>
      <c r="O1222" s="48">
        <f t="shared" ca="1" si="140"/>
        <v>464100</v>
      </c>
    </row>
    <row r="1223" spans="1:15" x14ac:dyDescent="0.25">
      <c r="A1223">
        <v>1208</v>
      </c>
      <c r="B1223" s="84">
        <v>40262</v>
      </c>
      <c r="C1223" s="47">
        <v>16.239999999999998</v>
      </c>
      <c r="D1223" s="47">
        <v>16.47</v>
      </c>
      <c r="E1223" s="47">
        <v>16.02</v>
      </c>
      <c r="F1223" s="47">
        <v>16.03</v>
      </c>
      <c r="G1223" s="48">
        <v>337500</v>
      </c>
      <c r="H1223" s="47">
        <v>13.59</v>
      </c>
      <c r="I1223" s="51">
        <f t="shared" si="134"/>
        <v>0.84778540237055511</v>
      </c>
      <c r="J1223" s="51">
        <f t="shared" ca="1" si="135"/>
        <v>1</v>
      </c>
      <c r="K1223" s="47">
        <f t="shared" si="136"/>
        <v>13.77</v>
      </c>
      <c r="L1223" s="47">
        <f t="shared" si="137"/>
        <v>13.96</v>
      </c>
      <c r="M1223" s="47">
        <f t="shared" si="138"/>
        <v>13.58</v>
      </c>
      <c r="N1223" s="47">
        <f t="shared" si="139"/>
        <v>13.59</v>
      </c>
      <c r="O1223" s="48">
        <f t="shared" ca="1" si="140"/>
        <v>337500</v>
      </c>
    </row>
    <row r="1224" spans="1:15" x14ac:dyDescent="0.25">
      <c r="A1224">
        <v>1209</v>
      </c>
      <c r="B1224" s="84">
        <v>40261</v>
      </c>
      <c r="C1224" s="47">
        <v>16.32</v>
      </c>
      <c r="D1224" s="47">
        <v>16.48</v>
      </c>
      <c r="E1224" s="47">
        <v>16.059999999999999</v>
      </c>
      <c r="F1224" s="47">
        <v>16.09</v>
      </c>
      <c r="G1224" s="48">
        <v>410200</v>
      </c>
      <c r="H1224" s="47">
        <v>13.64</v>
      </c>
      <c r="I1224" s="51">
        <f t="shared" si="134"/>
        <v>0.84773151025481674</v>
      </c>
      <c r="J1224" s="51">
        <f t="shared" ca="1" si="135"/>
        <v>1</v>
      </c>
      <c r="K1224" s="47">
        <f t="shared" si="136"/>
        <v>13.83</v>
      </c>
      <c r="L1224" s="47">
        <f t="shared" si="137"/>
        <v>13.97</v>
      </c>
      <c r="M1224" s="47">
        <f t="shared" si="138"/>
        <v>13.61</v>
      </c>
      <c r="N1224" s="47">
        <f t="shared" si="139"/>
        <v>13.64</v>
      </c>
      <c r="O1224" s="48">
        <f t="shared" ca="1" si="140"/>
        <v>410200</v>
      </c>
    </row>
    <row r="1225" spans="1:15" x14ac:dyDescent="0.25">
      <c r="A1225">
        <v>1210</v>
      </c>
      <c r="B1225" s="84">
        <v>40260</v>
      </c>
      <c r="C1225" s="47">
        <v>16.18</v>
      </c>
      <c r="D1225" s="47">
        <v>16.45</v>
      </c>
      <c r="E1225" s="47">
        <v>16.16</v>
      </c>
      <c r="F1225" s="47">
        <v>16.440000000000001</v>
      </c>
      <c r="G1225" s="48">
        <v>336700</v>
      </c>
      <c r="H1225" s="47">
        <v>13.94</v>
      </c>
      <c r="I1225" s="51">
        <f t="shared" si="134"/>
        <v>0.84793187347931864</v>
      </c>
      <c r="J1225" s="51">
        <f t="shared" ca="1" si="135"/>
        <v>1</v>
      </c>
      <c r="K1225" s="47">
        <f t="shared" si="136"/>
        <v>13.72</v>
      </c>
      <c r="L1225" s="47">
        <f t="shared" si="137"/>
        <v>13.95</v>
      </c>
      <c r="M1225" s="47">
        <f t="shared" si="138"/>
        <v>13.7</v>
      </c>
      <c r="N1225" s="47">
        <f t="shared" si="139"/>
        <v>13.94</v>
      </c>
      <c r="O1225" s="48">
        <f t="shared" ca="1" si="140"/>
        <v>336700</v>
      </c>
    </row>
    <row r="1226" spans="1:15" x14ac:dyDescent="0.25">
      <c r="A1226">
        <v>1211</v>
      </c>
      <c r="B1226" s="84">
        <v>40259</v>
      </c>
      <c r="C1226" s="47">
        <v>16.010000000000002</v>
      </c>
      <c r="D1226" s="47">
        <v>16.309999999999999</v>
      </c>
      <c r="E1226" s="47">
        <v>15.92</v>
      </c>
      <c r="F1226" s="47">
        <v>16.23</v>
      </c>
      <c r="G1226" s="48">
        <v>490100</v>
      </c>
      <c r="H1226" s="47">
        <v>13.75</v>
      </c>
      <c r="I1226" s="51">
        <f t="shared" si="134"/>
        <v>0.84719654959950708</v>
      </c>
      <c r="J1226" s="51">
        <f t="shared" ca="1" si="135"/>
        <v>1</v>
      </c>
      <c r="K1226" s="47">
        <f t="shared" si="136"/>
        <v>13.56</v>
      </c>
      <c r="L1226" s="47">
        <f t="shared" si="137"/>
        <v>13.82</v>
      </c>
      <c r="M1226" s="47">
        <f t="shared" si="138"/>
        <v>13.49</v>
      </c>
      <c r="N1226" s="47">
        <f t="shared" si="139"/>
        <v>13.75</v>
      </c>
      <c r="O1226" s="48">
        <f t="shared" ca="1" si="140"/>
        <v>490100</v>
      </c>
    </row>
    <row r="1227" spans="1:15" x14ac:dyDescent="0.25">
      <c r="A1227">
        <v>1212</v>
      </c>
      <c r="B1227" s="84">
        <v>40256</v>
      </c>
      <c r="C1227" s="47">
        <v>16.27</v>
      </c>
      <c r="D1227" s="47">
        <v>16.41</v>
      </c>
      <c r="E1227" s="47">
        <v>16</v>
      </c>
      <c r="F1227" s="47">
        <v>16.079999999999998</v>
      </c>
      <c r="G1227" s="48">
        <v>816800</v>
      </c>
      <c r="H1227" s="47">
        <v>13.62</v>
      </c>
      <c r="I1227" s="51">
        <f t="shared" si="134"/>
        <v>0.84701492537313439</v>
      </c>
      <c r="J1227" s="51">
        <f t="shared" ca="1" si="135"/>
        <v>1</v>
      </c>
      <c r="K1227" s="47">
        <f t="shared" si="136"/>
        <v>13.78</v>
      </c>
      <c r="L1227" s="47">
        <f t="shared" si="137"/>
        <v>13.9</v>
      </c>
      <c r="M1227" s="47">
        <f t="shared" si="138"/>
        <v>13.55</v>
      </c>
      <c r="N1227" s="47">
        <f t="shared" si="139"/>
        <v>13.62</v>
      </c>
      <c r="O1227" s="48">
        <f t="shared" ca="1" si="140"/>
        <v>816800</v>
      </c>
    </row>
    <row r="1228" spans="1:15" x14ac:dyDescent="0.25">
      <c r="A1228">
        <v>1213</v>
      </c>
      <c r="B1228" s="84">
        <v>40255</v>
      </c>
      <c r="C1228" s="47">
        <v>16.350000000000001</v>
      </c>
      <c r="D1228" s="47">
        <v>16.46</v>
      </c>
      <c r="E1228" s="47">
        <v>16.170000000000002</v>
      </c>
      <c r="F1228" s="47">
        <v>16.170000000000002</v>
      </c>
      <c r="G1228" s="48">
        <v>530700</v>
      </c>
      <c r="H1228" s="47">
        <v>13.7</v>
      </c>
      <c r="I1228" s="51">
        <f t="shared" si="134"/>
        <v>0.84724799010513285</v>
      </c>
      <c r="J1228" s="51">
        <f t="shared" ca="1" si="135"/>
        <v>1</v>
      </c>
      <c r="K1228" s="47">
        <f t="shared" si="136"/>
        <v>13.85</v>
      </c>
      <c r="L1228" s="47">
        <f t="shared" si="137"/>
        <v>13.95</v>
      </c>
      <c r="M1228" s="47">
        <f t="shared" si="138"/>
        <v>13.7</v>
      </c>
      <c r="N1228" s="47">
        <f t="shared" si="139"/>
        <v>13.7</v>
      </c>
      <c r="O1228" s="48">
        <f t="shared" ca="1" si="140"/>
        <v>530700</v>
      </c>
    </row>
    <row r="1229" spans="1:15" x14ac:dyDescent="0.25">
      <c r="A1229">
        <v>1214</v>
      </c>
      <c r="B1229" s="84">
        <v>40254</v>
      </c>
      <c r="C1229" s="47">
        <v>16.61</v>
      </c>
      <c r="D1229" s="47">
        <v>16.7</v>
      </c>
      <c r="E1229" s="47">
        <v>16.350000000000001</v>
      </c>
      <c r="F1229" s="47">
        <v>16.420000000000002</v>
      </c>
      <c r="G1229" s="48">
        <v>415900</v>
      </c>
      <c r="H1229" s="47">
        <v>13.91</v>
      </c>
      <c r="I1229" s="51">
        <f t="shared" si="134"/>
        <v>0.84713763702801459</v>
      </c>
      <c r="J1229" s="51">
        <f t="shared" ca="1" si="135"/>
        <v>1</v>
      </c>
      <c r="K1229" s="47">
        <f t="shared" si="136"/>
        <v>14.07</v>
      </c>
      <c r="L1229" s="47">
        <f t="shared" si="137"/>
        <v>14.15</v>
      </c>
      <c r="M1229" s="47">
        <f t="shared" si="138"/>
        <v>13.85</v>
      </c>
      <c r="N1229" s="47">
        <f t="shared" si="139"/>
        <v>13.91</v>
      </c>
      <c r="O1229" s="48">
        <f t="shared" ca="1" si="140"/>
        <v>415900</v>
      </c>
    </row>
    <row r="1230" spans="1:15" x14ac:dyDescent="0.25">
      <c r="A1230">
        <v>1215</v>
      </c>
      <c r="B1230" s="84">
        <v>40253</v>
      </c>
      <c r="C1230" s="47">
        <v>16.350000000000001</v>
      </c>
      <c r="D1230" s="47">
        <v>16.57</v>
      </c>
      <c r="E1230" s="47">
        <v>16.27</v>
      </c>
      <c r="F1230" s="47">
        <v>16.559999999999999</v>
      </c>
      <c r="G1230" s="48">
        <v>356500</v>
      </c>
      <c r="H1230" s="47">
        <v>14.03</v>
      </c>
      <c r="I1230" s="51">
        <f t="shared" si="134"/>
        <v>0.84722222222222221</v>
      </c>
      <c r="J1230" s="51">
        <f t="shared" ca="1" si="135"/>
        <v>1</v>
      </c>
      <c r="K1230" s="47">
        <f t="shared" si="136"/>
        <v>13.85</v>
      </c>
      <c r="L1230" s="47">
        <f t="shared" si="137"/>
        <v>14.04</v>
      </c>
      <c r="M1230" s="47">
        <f t="shared" si="138"/>
        <v>13.78</v>
      </c>
      <c r="N1230" s="47">
        <f t="shared" si="139"/>
        <v>14.03</v>
      </c>
      <c r="O1230" s="48">
        <f t="shared" ca="1" si="140"/>
        <v>356500</v>
      </c>
    </row>
    <row r="1231" spans="1:15" x14ac:dyDescent="0.25">
      <c r="A1231">
        <v>1216</v>
      </c>
      <c r="B1231" s="84">
        <v>40252</v>
      </c>
      <c r="C1231" s="47">
        <v>16.21</v>
      </c>
      <c r="D1231" s="47">
        <v>16.29</v>
      </c>
      <c r="E1231" s="47">
        <v>15.81</v>
      </c>
      <c r="F1231" s="47">
        <v>16.260000000000002</v>
      </c>
      <c r="G1231" s="48">
        <v>599800</v>
      </c>
      <c r="H1231" s="47">
        <v>13.77</v>
      </c>
      <c r="I1231" s="51">
        <f t="shared" si="134"/>
        <v>0.8468634686346862</v>
      </c>
      <c r="J1231" s="51">
        <f t="shared" ca="1" si="135"/>
        <v>1</v>
      </c>
      <c r="K1231" s="47">
        <f t="shared" si="136"/>
        <v>13.73</v>
      </c>
      <c r="L1231" s="47">
        <f t="shared" si="137"/>
        <v>13.8</v>
      </c>
      <c r="M1231" s="47">
        <f t="shared" si="138"/>
        <v>13.39</v>
      </c>
      <c r="N1231" s="47">
        <f t="shared" si="139"/>
        <v>13.77</v>
      </c>
      <c r="O1231" s="48">
        <f t="shared" ca="1" si="140"/>
        <v>599800</v>
      </c>
    </row>
    <row r="1232" spans="1:15" x14ac:dyDescent="0.25">
      <c r="A1232">
        <v>1217</v>
      </c>
      <c r="B1232" s="84">
        <v>40249</v>
      </c>
      <c r="C1232" s="47">
        <v>16.25</v>
      </c>
      <c r="D1232" s="47">
        <v>16.25</v>
      </c>
      <c r="E1232" s="47">
        <v>16.02</v>
      </c>
      <c r="F1232" s="47">
        <v>16.2</v>
      </c>
      <c r="G1232" s="48">
        <v>445100</v>
      </c>
      <c r="H1232" s="47">
        <v>13.72</v>
      </c>
      <c r="I1232" s="51">
        <f t="shared" si="134"/>
        <v>0.84691358024691366</v>
      </c>
      <c r="J1232" s="51">
        <f t="shared" ca="1" si="135"/>
        <v>1</v>
      </c>
      <c r="K1232" s="47">
        <f t="shared" si="136"/>
        <v>13.76</v>
      </c>
      <c r="L1232" s="47">
        <f t="shared" si="137"/>
        <v>13.76</v>
      </c>
      <c r="M1232" s="47">
        <f t="shared" si="138"/>
        <v>13.57</v>
      </c>
      <c r="N1232" s="47">
        <f t="shared" si="139"/>
        <v>13.72</v>
      </c>
      <c r="O1232" s="48">
        <f t="shared" ca="1" si="140"/>
        <v>445100</v>
      </c>
    </row>
    <row r="1233" spans="1:15" x14ac:dyDescent="0.25">
      <c r="A1233">
        <v>1218</v>
      </c>
      <c r="B1233" s="84">
        <v>40248</v>
      </c>
      <c r="C1233" s="47">
        <v>15.9</v>
      </c>
      <c r="D1233" s="47">
        <v>16.170000000000002</v>
      </c>
      <c r="E1233" s="47">
        <v>15.87</v>
      </c>
      <c r="F1233" s="47">
        <v>16.16</v>
      </c>
      <c r="G1233" s="48">
        <v>493800</v>
      </c>
      <c r="H1233" s="47">
        <v>13.69</v>
      </c>
      <c r="I1233" s="51">
        <f t="shared" ref="I1233:I1296" si="141">H1233/F1233</f>
        <v>0.84715346534653457</v>
      </c>
      <c r="J1233" s="51">
        <f t="shared" ref="J1233:J1296" ca="1" si="142">INDEX(OFFSET($T$15,0,0,$S$13+1,1),MATCH(B1233,OFFSET($Q$15,0,0,$S$13+1,1),-1))</f>
        <v>1</v>
      </c>
      <c r="K1233" s="47">
        <f t="shared" ref="K1233:K1296" si="143">ROUND($I1233*C1233,2)</f>
        <v>13.47</v>
      </c>
      <c r="L1233" s="47">
        <f t="shared" ref="L1233:L1296" si="144">ROUND($I1233*D1233,2)</f>
        <v>13.7</v>
      </c>
      <c r="M1233" s="47">
        <f t="shared" ref="M1233:M1296" si="145">ROUND($I1233*E1233,2)</f>
        <v>13.44</v>
      </c>
      <c r="N1233" s="47">
        <f t="shared" ref="N1233:N1296" si="146">ROUND($I1233*F1233,2)</f>
        <v>13.69</v>
      </c>
      <c r="O1233" s="48">
        <f t="shared" ref="O1233:O1296" ca="1" si="147">G1233*J1233</f>
        <v>493800</v>
      </c>
    </row>
    <row r="1234" spans="1:15" x14ac:dyDescent="0.25">
      <c r="A1234">
        <v>1219</v>
      </c>
      <c r="B1234" s="84">
        <v>40247</v>
      </c>
      <c r="C1234" s="47">
        <v>16.2</v>
      </c>
      <c r="D1234" s="47">
        <v>16.36</v>
      </c>
      <c r="E1234" s="47">
        <v>15.98</v>
      </c>
      <c r="F1234" s="47">
        <v>16</v>
      </c>
      <c r="G1234" s="48">
        <v>535600</v>
      </c>
      <c r="H1234" s="47">
        <v>13.55</v>
      </c>
      <c r="I1234" s="51">
        <f t="shared" si="141"/>
        <v>0.84687500000000004</v>
      </c>
      <c r="J1234" s="51">
        <f t="shared" ca="1" si="142"/>
        <v>1</v>
      </c>
      <c r="K1234" s="47">
        <f t="shared" si="143"/>
        <v>13.72</v>
      </c>
      <c r="L1234" s="47">
        <f t="shared" si="144"/>
        <v>13.85</v>
      </c>
      <c r="M1234" s="47">
        <f t="shared" si="145"/>
        <v>13.53</v>
      </c>
      <c r="N1234" s="47">
        <f t="shared" si="146"/>
        <v>13.55</v>
      </c>
      <c r="O1234" s="48">
        <f t="shared" ca="1" si="147"/>
        <v>535600</v>
      </c>
    </row>
    <row r="1235" spans="1:15" x14ac:dyDescent="0.25">
      <c r="A1235">
        <v>1220</v>
      </c>
      <c r="B1235" s="84">
        <v>40246</v>
      </c>
      <c r="C1235" s="47">
        <v>15.8</v>
      </c>
      <c r="D1235" s="47">
        <v>16.309999999999999</v>
      </c>
      <c r="E1235" s="47">
        <v>15.79</v>
      </c>
      <c r="F1235" s="47">
        <v>16.27</v>
      </c>
      <c r="G1235" s="48">
        <v>799700</v>
      </c>
      <c r="H1235" s="47">
        <v>13.78</v>
      </c>
      <c r="I1235" s="51">
        <f t="shared" si="141"/>
        <v>0.84695759065765208</v>
      </c>
      <c r="J1235" s="51">
        <f t="shared" ca="1" si="142"/>
        <v>1</v>
      </c>
      <c r="K1235" s="47">
        <f t="shared" si="143"/>
        <v>13.38</v>
      </c>
      <c r="L1235" s="47">
        <f t="shared" si="144"/>
        <v>13.81</v>
      </c>
      <c r="M1235" s="47">
        <f t="shared" si="145"/>
        <v>13.37</v>
      </c>
      <c r="N1235" s="47">
        <f t="shared" si="146"/>
        <v>13.78</v>
      </c>
      <c r="O1235" s="48">
        <f t="shared" ca="1" si="147"/>
        <v>799700</v>
      </c>
    </row>
    <row r="1236" spans="1:15" x14ac:dyDescent="0.25">
      <c r="A1236">
        <v>1221</v>
      </c>
      <c r="B1236" s="84">
        <v>40245</v>
      </c>
      <c r="C1236" s="47">
        <v>15.75</v>
      </c>
      <c r="D1236" s="47">
        <v>15.88</v>
      </c>
      <c r="E1236" s="47">
        <v>15.67</v>
      </c>
      <c r="F1236" s="47">
        <v>15.81</v>
      </c>
      <c r="G1236" s="48">
        <v>320900</v>
      </c>
      <c r="H1236" s="47">
        <v>13.39</v>
      </c>
      <c r="I1236" s="51">
        <f t="shared" si="141"/>
        <v>0.84693232131562302</v>
      </c>
      <c r="J1236" s="51">
        <f t="shared" ca="1" si="142"/>
        <v>1</v>
      </c>
      <c r="K1236" s="47">
        <f t="shared" si="143"/>
        <v>13.34</v>
      </c>
      <c r="L1236" s="47">
        <f t="shared" si="144"/>
        <v>13.45</v>
      </c>
      <c r="M1236" s="47">
        <f t="shared" si="145"/>
        <v>13.27</v>
      </c>
      <c r="N1236" s="47">
        <f t="shared" si="146"/>
        <v>13.39</v>
      </c>
      <c r="O1236" s="48">
        <f t="shared" ca="1" si="147"/>
        <v>320900</v>
      </c>
    </row>
    <row r="1237" spans="1:15" x14ac:dyDescent="0.25">
      <c r="A1237">
        <v>1222</v>
      </c>
      <c r="B1237" s="84">
        <v>40242</v>
      </c>
      <c r="C1237" s="47">
        <v>15.43</v>
      </c>
      <c r="D1237" s="47">
        <v>15.78</v>
      </c>
      <c r="E1237" s="47">
        <v>15.28</v>
      </c>
      <c r="F1237" s="47">
        <v>15.73</v>
      </c>
      <c r="G1237" s="48">
        <v>873900</v>
      </c>
      <c r="H1237" s="47">
        <v>13.32</v>
      </c>
      <c r="I1237" s="51">
        <f t="shared" si="141"/>
        <v>0.84678957406230138</v>
      </c>
      <c r="J1237" s="51">
        <f t="shared" ca="1" si="142"/>
        <v>1</v>
      </c>
      <c r="K1237" s="47">
        <f t="shared" si="143"/>
        <v>13.07</v>
      </c>
      <c r="L1237" s="47">
        <f t="shared" si="144"/>
        <v>13.36</v>
      </c>
      <c r="M1237" s="47">
        <f t="shared" si="145"/>
        <v>12.94</v>
      </c>
      <c r="N1237" s="47">
        <f t="shared" si="146"/>
        <v>13.32</v>
      </c>
      <c r="O1237" s="48">
        <f t="shared" ca="1" si="147"/>
        <v>873900</v>
      </c>
    </row>
    <row r="1238" spans="1:15" x14ac:dyDescent="0.25">
      <c r="A1238">
        <v>1223</v>
      </c>
      <c r="B1238" s="84">
        <v>40241</v>
      </c>
      <c r="C1238" s="47">
        <v>15.49</v>
      </c>
      <c r="D1238" s="47">
        <v>15.51</v>
      </c>
      <c r="E1238" s="47">
        <v>15.25</v>
      </c>
      <c r="F1238" s="47">
        <v>15.38</v>
      </c>
      <c r="G1238" s="48">
        <v>525300</v>
      </c>
      <c r="H1238" s="47">
        <v>13.03</v>
      </c>
      <c r="I1238" s="51">
        <f t="shared" si="141"/>
        <v>0.84720416124837439</v>
      </c>
      <c r="J1238" s="51">
        <f t="shared" ca="1" si="142"/>
        <v>1</v>
      </c>
      <c r="K1238" s="47">
        <f t="shared" si="143"/>
        <v>13.12</v>
      </c>
      <c r="L1238" s="47">
        <f t="shared" si="144"/>
        <v>13.14</v>
      </c>
      <c r="M1238" s="47">
        <f t="shared" si="145"/>
        <v>12.92</v>
      </c>
      <c r="N1238" s="47">
        <f t="shared" si="146"/>
        <v>13.03</v>
      </c>
      <c r="O1238" s="48">
        <f t="shared" ca="1" si="147"/>
        <v>525300</v>
      </c>
    </row>
    <row r="1239" spans="1:15" x14ac:dyDescent="0.25">
      <c r="A1239">
        <v>1224</v>
      </c>
      <c r="B1239" s="84">
        <v>40240</v>
      </c>
      <c r="C1239" s="47">
        <v>15.43</v>
      </c>
      <c r="D1239" s="47">
        <v>15.53</v>
      </c>
      <c r="E1239" s="47">
        <v>15.33</v>
      </c>
      <c r="F1239" s="47">
        <v>15.42</v>
      </c>
      <c r="G1239" s="48">
        <v>760300</v>
      </c>
      <c r="H1239" s="47">
        <v>13.06</v>
      </c>
      <c r="I1239" s="51">
        <f t="shared" si="141"/>
        <v>0.84695201037613488</v>
      </c>
      <c r="J1239" s="51">
        <f t="shared" ca="1" si="142"/>
        <v>1</v>
      </c>
      <c r="K1239" s="47">
        <f t="shared" si="143"/>
        <v>13.07</v>
      </c>
      <c r="L1239" s="47">
        <f t="shared" si="144"/>
        <v>13.15</v>
      </c>
      <c r="M1239" s="47">
        <f t="shared" si="145"/>
        <v>12.98</v>
      </c>
      <c r="N1239" s="47">
        <f t="shared" si="146"/>
        <v>13.06</v>
      </c>
      <c r="O1239" s="48">
        <f t="shared" ca="1" si="147"/>
        <v>760300</v>
      </c>
    </row>
    <row r="1240" spans="1:15" x14ac:dyDescent="0.25">
      <c r="A1240">
        <v>1225</v>
      </c>
      <c r="B1240" s="84">
        <v>40239</v>
      </c>
      <c r="C1240" s="47">
        <v>15.59</v>
      </c>
      <c r="D1240" s="47">
        <v>15.68</v>
      </c>
      <c r="E1240" s="47">
        <v>15.33</v>
      </c>
      <c r="F1240" s="47">
        <v>15.45</v>
      </c>
      <c r="G1240" s="48">
        <v>854800</v>
      </c>
      <c r="H1240" s="47">
        <v>13.09</v>
      </c>
      <c r="I1240" s="51">
        <f t="shared" si="141"/>
        <v>0.84724919093851137</v>
      </c>
      <c r="J1240" s="51">
        <f t="shared" ca="1" si="142"/>
        <v>1</v>
      </c>
      <c r="K1240" s="47">
        <f t="shared" si="143"/>
        <v>13.21</v>
      </c>
      <c r="L1240" s="47">
        <f t="shared" si="144"/>
        <v>13.28</v>
      </c>
      <c r="M1240" s="47">
        <f t="shared" si="145"/>
        <v>12.99</v>
      </c>
      <c r="N1240" s="47">
        <f t="shared" si="146"/>
        <v>13.09</v>
      </c>
      <c r="O1240" s="48">
        <f t="shared" ca="1" si="147"/>
        <v>854800</v>
      </c>
    </row>
    <row r="1241" spans="1:15" x14ac:dyDescent="0.25">
      <c r="A1241">
        <v>1226</v>
      </c>
      <c r="B1241" s="84">
        <v>40238</v>
      </c>
      <c r="C1241" s="47">
        <v>15.4</v>
      </c>
      <c r="D1241" s="47">
        <v>15.68</v>
      </c>
      <c r="E1241" s="47">
        <v>15.2</v>
      </c>
      <c r="F1241" s="47">
        <v>15.52</v>
      </c>
      <c r="G1241" s="48">
        <v>1080200</v>
      </c>
      <c r="H1241" s="47">
        <v>13.14</v>
      </c>
      <c r="I1241" s="51">
        <f t="shared" si="141"/>
        <v>0.84664948453608257</v>
      </c>
      <c r="J1241" s="51">
        <f t="shared" ca="1" si="142"/>
        <v>1</v>
      </c>
      <c r="K1241" s="47">
        <f t="shared" si="143"/>
        <v>13.04</v>
      </c>
      <c r="L1241" s="47">
        <f t="shared" si="144"/>
        <v>13.28</v>
      </c>
      <c r="M1241" s="47">
        <f t="shared" si="145"/>
        <v>12.87</v>
      </c>
      <c r="N1241" s="47">
        <f t="shared" si="146"/>
        <v>13.14</v>
      </c>
      <c r="O1241" s="48">
        <f t="shared" ca="1" si="147"/>
        <v>1080200</v>
      </c>
    </row>
    <row r="1242" spans="1:15" x14ac:dyDescent="0.25">
      <c r="A1242">
        <v>1227</v>
      </c>
      <c r="B1242" s="84">
        <v>40235</v>
      </c>
      <c r="C1242" s="47">
        <v>15.42</v>
      </c>
      <c r="D1242" s="47">
        <v>15.5</v>
      </c>
      <c r="E1242" s="47">
        <v>15.27</v>
      </c>
      <c r="F1242" s="47">
        <v>15.31</v>
      </c>
      <c r="G1242" s="48">
        <v>785900</v>
      </c>
      <c r="H1242" s="47">
        <v>12.97</v>
      </c>
      <c r="I1242" s="51">
        <f t="shared" si="141"/>
        <v>0.84715871979098634</v>
      </c>
      <c r="J1242" s="51">
        <f t="shared" ca="1" si="142"/>
        <v>1</v>
      </c>
      <c r="K1242" s="47">
        <f t="shared" si="143"/>
        <v>13.06</v>
      </c>
      <c r="L1242" s="47">
        <f t="shared" si="144"/>
        <v>13.13</v>
      </c>
      <c r="M1242" s="47">
        <f t="shared" si="145"/>
        <v>12.94</v>
      </c>
      <c r="N1242" s="47">
        <f t="shared" si="146"/>
        <v>12.97</v>
      </c>
      <c r="O1242" s="48">
        <f t="shared" ca="1" si="147"/>
        <v>785900</v>
      </c>
    </row>
    <row r="1243" spans="1:15" x14ac:dyDescent="0.25">
      <c r="A1243">
        <v>1228</v>
      </c>
      <c r="B1243" s="84">
        <v>40234</v>
      </c>
      <c r="C1243" s="47">
        <v>15.15</v>
      </c>
      <c r="D1243" s="47">
        <v>15.49</v>
      </c>
      <c r="E1243" s="47">
        <v>15.07</v>
      </c>
      <c r="F1243" s="47">
        <v>15.37</v>
      </c>
      <c r="G1243" s="48">
        <v>681500</v>
      </c>
      <c r="H1243" s="47">
        <v>13.02</v>
      </c>
      <c r="I1243" s="51">
        <f t="shared" si="141"/>
        <v>0.8471047495120364</v>
      </c>
      <c r="J1243" s="51">
        <f t="shared" ca="1" si="142"/>
        <v>1</v>
      </c>
      <c r="K1243" s="47">
        <f t="shared" si="143"/>
        <v>12.83</v>
      </c>
      <c r="L1243" s="47">
        <f t="shared" si="144"/>
        <v>13.12</v>
      </c>
      <c r="M1243" s="47">
        <f t="shared" si="145"/>
        <v>12.77</v>
      </c>
      <c r="N1243" s="47">
        <f t="shared" si="146"/>
        <v>13.02</v>
      </c>
      <c r="O1243" s="48">
        <f t="shared" ca="1" si="147"/>
        <v>681500</v>
      </c>
    </row>
    <row r="1244" spans="1:15" x14ac:dyDescent="0.25">
      <c r="A1244">
        <v>1229</v>
      </c>
      <c r="B1244" s="84">
        <v>40233</v>
      </c>
      <c r="C1244" s="47">
        <v>15.19</v>
      </c>
      <c r="D1244" s="47">
        <v>15.57</v>
      </c>
      <c r="E1244" s="47">
        <v>15.15</v>
      </c>
      <c r="F1244" s="47">
        <v>15.34</v>
      </c>
      <c r="G1244" s="48">
        <v>958300</v>
      </c>
      <c r="H1244" s="47">
        <v>12.99</v>
      </c>
      <c r="I1244" s="51">
        <f t="shared" si="141"/>
        <v>0.84680573663624514</v>
      </c>
      <c r="J1244" s="51">
        <f t="shared" ca="1" si="142"/>
        <v>1</v>
      </c>
      <c r="K1244" s="47">
        <f t="shared" si="143"/>
        <v>12.86</v>
      </c>
      <c r="L1244" s="47">
        <f t="shared" si="144"/>
        <v>13.18</v>
      </c>
      <c r="M1244" s="47">
        <f t="shared" si="145"/>
        <v>12.83</v>
      </c>
      <c r="N1244" s="47">
        <f t="shared" si="146"/>
        <v>12.99</v>
      </c>
      <c r="O1244" s="48">
        <f t="shared" ca="1" si="147"/>
        <v>958300</v>
      </c>
    </row>
    <row r="1245" spans="1:15" x14ac:dyDescent="0.25">
      <c r="A1245">
        <v>1230</v>
      </c>
      <c r="B1245" s="84">
        <v>40232</v>
      </c>
      <c r="C1245" s="47">
        <v>14.98</v>
      </c>
      <c r="D1245" s="47">
        <v>15.24</v>
      </c>
      <c r="E1245" s="47">
        <v>14.88</v>
      </c>
      <c r="F1245" s="47">
        <v>15.18</v>
      </c>
      <c r="G1245" s="48">
        <v>663200</v>
      </c>
      <c r="H1245" s="47">
        <v>12.86</v>
      </c>
      <c r="I1245" s="51">
        <f t="shared" si="141"/>
        <v>0.84716732542819495</v>
      </c>
      <c r="J1245" s="51">
        <f t="shared" ca="1" si="142"/>
        <v>1</v>
      </c>
      <c r="K1245" s="47">
        <f t="shared" si="143"/>
        <v>12.69</v>
      </c>
      <c r="L1245" s="47">
        <f t="shared" si="144"/>
        <v>12.91</v>
      </c>
      <c r="M1245" s="47">
        <f t="shared" si="145"/>
        <v>12.61</v>
      </c>
      <c r="N1245" s="47">
        <f t="shared" si="146"/>
        <v>12.86</v>
      </c>
      <c r="O1245" s="48">
        <f t="shared" ca="1" si="147"/>
        <v>663200</v>
      </c>
    </row>
    <row r="1246" spans="1:15" x14ac:dyDescent="0.25">
      <c r="A1246">
        <v>1231</v>
      </c>
      <c r="B1246" s="84">
        <v>40231</v>
      </c>
      <c r="C1246" s="47">
        <v>14.63</v>
      </c>
      <c r="D1246" s="47">
        <v>15.09</v>
      </c>
      <c r="E1246" s="47">
        <v>14.63</v>
      </c>
      <c r="F1246" s="47">
        <v>15.04</v>
      </c>
      <c r="G1246" s="48">
        <v>725800</v>
      </c>
      <c r="H1246" s="47">
        <v>12.74</v>
      </c>
      <c r="I1246" s="51">
        <f t="shared" si="141"/>
        <v>0.84707446808510645</v>
      </c>
      <c r="J1246" s="51">
        <f t="shared" ca="1" si="142"/>
        <v>1</v>
      </c>
      <c r="K1246" s="47">
        <f t="shared" si="143"/>
        <v>12.39</v>
      </c>
      <c r="L1246" s="47">
        <f t="shared" si="144"/>
        <v>12.78</v>
      </c>
      <c r="M1246" s="47">
        <f t="shared" si="145"/>
        <v>12.39</v>
      </c>
      <c r="N1246" s="47">
        <f t="shared" si="146"/>
        <v>12.74</v>
      </c>
      <c r="O1246" s="48">
        <f t="shared" ca="1" si="147"/>
        <v>725800</v>
      </c>
    </row>
    <row r="1247" spans="1:15" x14ac:dyDescent="0.25">
      <c r="A1247">
        <v>1232</v>
      </c>
      <c r="B1247" s="84">
        <v>40228</v>
      </c>
      <c r="C1247" s="47">
        <v>14.47</v>
      </c>
      <c r="D1247" s="47">
        <v>14.77</v>
      </c>
      <c r="E1247" s="47">
        <v>14.47</v>
      </c>
      <c r="F1247" s="47">
        <v>14.62</v>
      </c>
      <c r="G1247" s="48">
        <v>884400</v>
      </c>
      <c r="H1247" s="47">
        <v>12.38</v>
      </c>
      <c r="I1247" s="51">
        <f t="shared" si="141"/>
        <v>0.84678522571819437</v>
      </c>
      <c r="J1247" s="51">
        <f t="shared" ca="1" si="142"/>
        <v>1</v>
      </c>
      <c r="K1247" s="47">
        <f t="shared" si="143"/>
        <v>12.25</v>
      </c>
      <c r="L1247" s="47">
        <f t="shared" si="144"/>
        <v>12.51</v>
      </c>
      <c r="M1247" s="47">
        <f t="shared" si="145"/>
        <v>12.25</v>
      </c>
      <c r="N1247" s="47">
        <f t="shared" si="146"/>
        <v>12.38</v>
      </c>
      <c r="O1247" s="48">
        <f t="shared" ca="1" si="147"/>
        <v>884400</v>
      </c>
    </row>
    <row r="1248" spans="1:15" x14ac:dyDescent="0.25">
      <c r="A1248">
        <v>1233</v>
      </c>
      <c r="B1248" s="84">
        <v>40227</v>
      </c>
      <c r="C1248" s="47">
        <v>14.45</v>
      </c>
      <c r="D1248" s="47">
        <v>14.51</v>
      </c>
      <c r="E1248" s="47">
        <v>14.31</v>
      </c>
      <c r="F1248" s="47">
        <v>14.46</v>
      </c>
      <c r="G1248" s="48">
        <v>328400</v>
      </c>
      <c r="H1248" s="47">
        <v>12.25</v>
      </c>
      <c r="I1248" s="51">
        <f t="shared" si="141"/>
        <v>0.84716459197786997</v>
      </c>
      <c r="J1248" s="51">
        <f t="shared" ca="1" si="142"/>
        <v>1</v>
      </c>
      <c r="K1248" s="47">
        <f t="shared" si="143"/>
        <v>12.24</v>
      </c>
      <c r="L1248" s="47">
        <f t="shared" si="144"/>
        <v>12.29</v>
      </c>
      <c r="M1248" s="47">
        <f t="shared" si="145"/>
        <v>12.12</v>
      </c>
      <c r="N1248" s="47">
        <f t="shared" si="146"/>
        <v>12.25</v>
      </c>
      <c r="O1248" s="48">
        <f t="shared" ca="1" si="147"/>
        <v>328400</v>
      </c>
    </row>
    <row r="1249" spans="1:15" x14ac:dyDescent="0.25">
      <c r="A1249">
        <v>1234</v>
      </c>
      <c r="B1249" s="84">
        <v>40226</v>
      </c>
      <c r="C1249" s="47">
        <v>14.36</v>
      </c>
      <c r="D1249" s="47">
        <v>14.57</v>
      </c>
      <c r="E1249" s="47">
        <v>14.23</v>
      </c>
      <c r="F1249" s="47">
        <v>14.5</v>
      </c>
      <c r="G1249" s="48">
        <v>589800</v>
      </c>
      <c r="H1249" s="47">
        <v>12.28</v>
      </c>
      <c r="I1249" s="51">
        <f t="shared" si="141"/>
        <v>0.84689655172413791</v>
      </c>
      <c r="J1249" s="51">
        <f t="shared" ca="1" si="142"/>
        <v>1</v>
      </c>
      <c r="K1249" s="47">
        <f t="shared" si="143"/>
        <v>12.16</v>
      </c>
      <c r="L1249" s="47">
        <f t="shared" si="144"/>
        <v>12.34</v>
      </c>
      <c r="M1249" s="47">
        <f t="shared" si="145"/>
        <v>12.05</v>
      </c>
      <c r="N1249" s="47">
        <f t="shared" si="146"/>
        <v>12.28</v>
      </c>
      <c r="O1249" s="48">
        <f t="shared" ca="1" si="147"/>
        <v>589800</v>
      </c>
    </row>
    <row r="1250" spans="1:15" x14ac:dyDescent="0.25">
      <c r="A1250">
        <v>1235</v>
      </c>
      <c r="B1250" s="84">
        <v>40225</v>
      </c>
      <c r="C1250" s="47">
        <v>14.25</v>
      </c>
      <c r="D1250" s="47">
        <v>14.27</v>
      </c>
      <c r="E1250" s="47">
        <v>14.08</v>
      </c>
      <c r="F1250" s="47">
        <v>14.27</v>
      </c>
      <c r="G1250" s="48">
        <v>363100</v>
      </c>
      <c r="H1250" s="47">
        <v>12.09</v>
      </c>
      <c r="I1250" s="51">
        <f t="shared" si="141"/>
        <v>0.84723195515066574</v>
      </c>
      <c r="J1250" s="51">
        <f t="shared" ca="1" si="142"/>
        <v>1</v>
      </c>
      <c r="K1250" s="47">
        <f t="shared" si="143"/>
        <v>12.07</v>
      </c>
      <c r="L1250" s="47">
        <f t="shared" si="144"/>
        <v>12.09</v>
      </c>
      <c r="M1250" s="47">
        <f t="shared" si="145"/>
        <v>11.93</v>
      </c>
      <c r="N1250" s="47">
        <f t="shared" si="146"/>
        <v>12.09</v>
      </c>
      <c r="O1250" s="48">
        <f t="shared" ca="1" si="147"/>
        <v>363100</v>
      </c>
    </row>
    <row r="1251" spans="1:15" x14ac:dyDescent="0.25">
      <c r="A1251">
        <v>1236</v>
      </c>
      <c r="B1251" s="84">
        <v>40221</v>
      </c>
      <c r="C1251" s="47">
        <v>14</v>
      </c>
      <c r="D1251" s="47">
        <v>14.2</v>
      </c>
      <c r="E1251" s="47">
        <v>13.88</v>
      </c>
      <c r="F1251" s="47">
        <v>14.14</v>
      </c>
      <c r="G1251" s="48">
        <v>540700</v>
      </c>
      <c r="H1251" s="47">
        <v>11.98</v>
      </c>
      <c r="I1251" s="51">
        <f t="shared" si="141"/>
        <v>0.84724186704384719</v>
      </c>
      <c r="J1251" s="51">
        <f t="shared" ca="1" si="142"/>
        <v>1</v>
      </c>
      <c r="K1251" s="47">
        <f t="shared" si="143"/>
        <v>11.86</v>
      </c>
      <c r="L1251" s="47">
        <f t="shared" si="144"/>
        <v>12.03</v>
      </c>
      <c r="M1251" s="47">
        <f t="shared" si="145"/>
        <v>11.76</v>
      </c>
      <c r="N1251" s="47">
        <f t="shared" si="146"/>
        <v>11.98</v>
      </c>
      <c r="O1251" s="48">
        <f t="shared" ca="1" si="147"/>
        <v>540700</v>
      </c>
    </row>
    <row r="1252" spans="1:15" x14ac:dyDescent="0.25">
      <c r="A1252">
        <v>1237</v>
      </c>
      <c r="B1252" s="84">
        <v>40220</v>
      </c>
      <c r="C1252" s="47">
        <v>13.97</v>
      </c>
      <c r="D1252" s="47">
        <v>14.2</v>
      </c>
      <c r="E1252" s="47">
        <v>13.91</v>
      </c>
      <c r="F1252" s="47">
        <v>14.14</v>
      </c>
      <c r="G1252" s="48">
        <v>704500</v>
      </c>
      <c r="H1252" s="47">
        <v>11.98</v>
      </c>
      <c r="I1252" s="51">
        <f t="shared" si="141"/>
        <v>0.84724186704384719</v>
      </c>
      <c r="J1252" s="51">
        <f t="shared" ca="1" si="142"/>
        <v>1</v>
      </c>
      <c r="K1252" s="47">
        <f t="shared" si="143"/>
        <v>11.84</v>
      </c>
      <c r="L1252" s="47">
        <f t="shared" si="144"/>
        <v>12.03</v>
      </c>
      <c r="M1252" s="47">
        <f t="shared" si="145"/>
        <v>11.79</v>
      </c>
      <c r="N1252" s="47">
        <f t="shared" si="146"/>
        <v>11.98</v>
      </c>
      <c r="O1252" s="48">
        <f t="shared" ca="1" si="147"/>
        <v>704500</v>
      </c>
    </row>
    <row r="1253" spans="1:15" x14ac:dyDescent="0.25">
      <c r="A1253">
        <v>1238</v>
      </c>
      <c r="B1253" s="84">
        <v>40219</v>
      </c>
      <c r="C1253" s="47">
        <v>13.74</v>
      </c>
      <c r="D1253" s="47">
        <v>14.05</v>
      </c>
      <c r="E1253" s="47">
        <v>13.62</v>
      </c>
      <c r="F1253" s="47">
        <v>14.05</v>
      </c>
      <c r="G1253" s="48">
        <v>535600</v>
      </c>
      <c r="H1253" s="47">
        <v>11.9</v>
      </c>
      <c r="I1253" s="51">
        <f t="shared" si="141"/>
        <v>0.84697508896797147</v>
      </c>
      <c r="J1253" s="51">
        <f t="shared" ca="1" si="142"/>
        <v>1</v>
      </c>
      <c r="K1253" s="47">
        <f t="shared" si="143"/>
        <v>11.64</v>
      </c>
      <c r="L1253" s="47">
        <f t="shared" si="144"/>
        <v>11.9</v>
      </c>
      <c r="M1253" s="47">
        <f t="shared" si="145"/>
        <v>11.54</v>
      </c>
      <c r="N1253" s="47">
        <f t="shared" si="146"/>
        <v>11.9</v>
      </c>
      <c r="O1253" s="48">
        <f t="shared" ca="1" si="147"/>
        <v>535600</v>
      </c>
    </row>
    <row r="1254" spans="1:15" x14ac:dyDescent="0.25">
      <c r="A1254">
        <v>1239</v>
      </c>
      <c r="B1254" s="84">
        <v>40218</v>
      </c>
      <c r="C1254" s="47">
        <v>13.77</v>
      </c>
      <c r="D1254" s="47">
        <v>13.91</v>
      </c>
      <c r="E1254" s="47">
        <v>13.57</v>
      </c>
      <c r="F1254" s="47">
        <v>13.87</v>
      </c>
      <c r="G1254" s="48">
        <v>528100</v>
      </c>
      <c r="H1254" s="47">
        <v>11.75</v>
      </c>
      <c r="I1254" s="51">
        <f t="shared" si="141"/>
        <v>0.84715212689257391</v>
      </c>
      <c r="J1254" s="51">
        <f t="shared" ca="1" si="142"/>
        <v>1</v>
      </c>
      <c r="K1254" s="47">
        <f t="shared" si="143"/>
        <v>11.67</v>
      </c>
      <c r="L1254" s="47">
        <f t="shared" si="144"/>
        <v>11.78</v>
      </c>
      <c r="M1254" s="47">
        <f t="shared" si="145"/>
        <v>11.5</v>
      </c>
      <c r="N1254" s="47">
        <f t="shared" si="146"/>
        <v>11.75</v>
      </c>
      <c r="O1254" s="48">
        <f t="shared" ca="1" si="147"/>
        <v>528100</v>
      </c>
    </row>
    <row r="1255" spans="1:15" x14ac:dyDescent="0.25">
      <c r="A1255">
        <v>1240</v>
      </c>
      <c r="B1255" s="84">
        <v>40217</v>
      </c>
      <c r="C1255" s="47">
        <v>13.78</v>
      </c>
      <c r="D1255" s="47">
        <v>13.87</v>
      </c>
      <c r="E1255" s="47">
        <v>13.55</v>
      </c>
      <c r="F1255" s="47">
        <v>13.58</v>
      </c>
      <c r="G1255" s="48">
        <v>308600</v>
      </c>
      <c r="H1255" s="47">
        <v>11.5</v>
      </c>
      <c r="I1255" s="51">
        <f t="shared" si="141"/>
        <v>0.84683357879234167</v>
      </c>
      <c r="J1255" s="51">
        <f t="shared" ca="1" si="142"/>
        <v>1</v>
      </c>
      <c r="K1255" s="47">
        <f t="shared" si="143"/>
        <v>11.67</v>
      </c>
      <c r="L1255" s="47">
        <f t="shared" si="144"/>
        <v>11.75</v>
      </c>
      <c r="M1255" s="47">
        <f t="shared" si="145"/>
        <v>11.47</v>
      </c>
      <c r="N1255" s="47">
        <f t="shared" si="146"/>
        <v>11.5</v>
      </c>
      <c r="O1255" s="48">
        <f t="shared" ca="1" si="147"/>
        <v>308600</v>
      </c>
    </row>
    <row r="1256" spans="1:15" x14ac:dyDescent="0.25">
      <c r="A1256">
        <v>1241</v>
      </c>
      <c r="B1256" s="84">
        <v>40214</v>
      </c>
      <c r="C1256" s="47">
        <v>13.72</v>
      </c>
      <c r="D1256" s="47">
        <v>13.86</v>
      </c>
      <c r="E1256" s="47">
        <v>13.48</v>
      </c>
      <c r="F1256" s="47">
        <v>13.8</v>
      </c>
      <c r="G1256" s="48">
        <v>594400</v>
      </c>
      <c r="H1256" s="47">
        <v>11.69</v>
      </c>
      <c r="I1256" s="51">
        <f t="shared" si="141"/>
        <v>0.84710144927536224</v>
      </c>
      <c r="J1256" s="51">
        <f t="shared" ca="1" si="142"/>
        <v>1</v>
      </c>
      <c r="K1256" s="47">
        <f t="shared" si="143"/>
        <v>11.62</v>
      </c>
      <c r="L1256" s="47">
        <f t="shared" si="144"/>
        <v>11.74</v>
      </c>
      <c r="M1256" s="47">
        <f t="shared" si="145"/>
        <v>11.42</v>
      </c>
      <c r="N1256" s="47">
        <f t="shared" si="146"/>
        <v>11.69</v>
      </c>
      <c r="O1256" s="48">
        <f t="shared" ca="1" si="147"/>
        <v>594400</v>
      </c>
    </row>
    <row r="1257" spans="1:15" x14ac:dyDescent="0.25">
      <c r="A1257">
        <v>1242</v>
      </c>
      <c r="B1257" s="84">
        <v>40213</v>
      </c>
      <c r="C1257" s="47">
        <v>13.98</v>
      </c>
      <c r="D1257" s="47">
        <v>14.02</v>
      </c>
      <c r="E1257" s="47">
        <v>13.71</v>
      </c>
      <c r="F1257" s="47">
        <v>13.73</v>
      </c>
      <c r="G1257" s="48">
        <v>479500</v>
      </c>
      <c r="H1257" s="47">
        <v>11.63</v>
      </c>
      <c r="I1257" s="51">
        <f t="shared" si="141"/>
        <v>0.84705025491624186</v>
      </c>
      <c r="J1257" s="51">
        <f t="shared" ca="1" si="142"/>
        <v>1</v>
      </c>
      <c r="K1257" s="47">
        <f t="shared" si="143"/>
        <v>11.84</v>
      </c>
      <c r="L1257" s="47">
        <f t="shared" si="144"/>
        <v>11.88</v>
      </c>
      <c r="M1257" s="47">
        <f t="shared" si="145"/>
        <v>11.61</v>
      </c>
      <c r="N1257" s="47">
        <f t="shared" si="146"/>
        <v>11.63</v>
      </c>
      <c r="O1257" s="48">
        <f t="shared" ca="1" si="147"/>
        <v>479500</v>
      </c>
    </row>
    <row r="1258" spans="1:15" x14ac:dyDescent="0.25">
      <c r="A1258">
        <v>1243</v>
      </c>
      <c r="B1258" s="84">
        <v>40212</v>
      </c>
      <c r="C1258" s="47">
        <v>13.96</v>
      </c>
      <c r="D1258" s="47">
        <v>14.05</v>
      </c>
      <c r="E1258" s="47">
        <v>13.68</v>
      </c>
      <c r="F1258" s="47">
        <v>14.04</v>
      </c>
      <c r="G1258" s="48">
        <v>472800</v>
      </c>
      <c r="H1258" s="47">
        <v>11.89</v>
      </c>
      <c r="I1258" s="51">
        <f t="shared" si="141"/>
        <v>0.84686609686609693</v>
      </c>
      <c r="J1258" s="51">
        <f t="shared" ca="1" si="142"/>
        <v>1</v>
      </c>
      <c r="K1258" s="47">
        <f t="shared" si="143"/>
        <v>11.82</v>
      </c>
      <c r="L1258" s="47">
        <f t="shared" si="144"/>
        <v>11.9</v>
      </c>
      <c r="M1258" s="47">
        <f t="shared" si="145"/>
        <v>11.59</v>
      </c>
      <c r="N1258" s="47">
        <f t="shared" si="146"/>
        <v>11.89</v>
      </c>
      <c r="O1258" s="48">
        <f t="shared" ca="1" si="147"/>
        <v>472800</v>
      </c>
    </row>
    <row r="1259" spans="1:15" x14ac:dyDescent="0.25">
      <c r="A1259">
        <v>1244</v>
      </c>
      <c r="B1259" s="84">
        <v>40211</v>
      </c>
      <c r="C1259" s="47">
        <v>13.95</v>
      </c>
      <c r="D1259" s="47">
        <v>13.97</v>
      </c>
      <c r="E1259" s="47">
        <v>13.73</v>
      </c>
      <c r="F1259" s="47">
        <v>13.79</v>
      </c>
      <c r="G1259" s="48">
        <v>638800</v>
      </c>
      <c r="H1259" s="47">
        <v>11.68</v>
      </c>
      <c r="I1259" s="51">
        <f t="shared" si="141"/>
        <v>0.84699057287889779</v>
      </c>
      <c r="J1259" s="51">
        <f t="shared" ca="1" si="142"/>
        <v>1</v>
      </c>
      <c r="K1259" s="47">
        <f t="shared" si="143"/>
        <v>11.82</v>
      </c>
      <c r="L1259" s="47">
        <f t="shared" si="144"/>
        <v>11.83</v>
      </c>
      <c r="M1259" s="47">
        <f t="shared" si="145"/>
        <v>11.63</v>
      </c>
      <c r="N1259" s="47">
        <f t="shared" si="146"/>
        <v>11.68</v>
      </c>
      <c r="O1259" s="48">
        <f t="shared" ca="1" si="147"/>
        <v>638800</v>
      </c>
    </row>
    <row r="1260" spans="1:15" x14ac:dyDescent="0.25">
      <c r="A1260">
        <v>1245</v>
      </c>
      <c r="B1260" s="84">
        <v>40210</v>
      </c>
      <c r="C1260" s="47">
        <v>13.95</v>
      </c>
      <c r="D1260" s="47">
        <v>14.05</v>
      </c>
      <c r="E1260" s="47">
        <v>13.8</v>
      </c>
      <c r="F1260" s="47">
        <v>13.95</v>
      </c>
      <c r="G1260" s="48">
        <v>493800</v>
      </c>
      <c r="H1260" s="47">
        <v>11.82</v>
      </c>
      <c r="I1260" s="51">
        <f t="shared" si="141"/>
        <v>0.84731182795698934</v>
      </c>
      <c r="J1260" s="51">
        <f t="shared" ca="1" si="142"/>
        <v>1</v>
      </c>
      <c r="K1260" s="47">
        <f t="shared" si="143"/>
        <v>11.82</v>
      </c>
      <c r="L1260" s="47">
        <f t="shared" si="144"/>
        <v>11.9</v>
      </c>
      <c r="M1260" s="47">
        <f t="shared" si="145"/>
        <v>11.69</v>
      </c>
      <c r="N1260" s="47">
        <f t="shared" si="146"/>
        <v>11.82</v>
      </c>
      <c r="O1260" s="48">
        <f t="shared" ca="1" si="147"/>
        <v>493800</v>
      </c>
    </row>
    <row r="1261" spans="1:15" x14ac:dyDescent="0.25">
      <c r="A1261">
        <v>1246</v>
      </c>
      <c r="B1261" s="84">
        <v>40207</v>
      </c>
      <c r="C1261" s="47">
        <v>14.07</v>
      </c>
      <c r="D1261" s="47">
        <v>14.19</v>
      </c>
      <c r="E1261" s="47">
        <v>13.89</v>
      </c>
      <c r="F1261" s="47">
        <v>13.89</v>
      </c>
      <c r="G1261" s="48">
        <v>947000</v>
      </c>
      <c r="H1261" s="47">
        <v>11.76</v>
      </c>
      <c r="I1261" s="51">
        <f t="shared" si="141"/>
        <v>0.8466522678185745</v>
      </c>
      <c r="J1261" s="51">
        <f t="shared" ca="1" si="142"/>
        <v>1</v>
      </c>
      <c r="K1261" s="47">
        <f t="shared" si="143"/>
        <v>11.91</v>
      </c>
      <c r="L1261" s="47">
        <f t="shared" si="144"/>
        <v>12.01</v>
      </c>
      <c r="M1261" s="47">
        <f t="shared" si="145"/>
        <v>11.76</v>
      </c>
      <c r="N1261" s="47">
        <f t="shared" si="146"/>
        <v>11.76</v>
      </c>
      <c r="O1261" s="48">
        <f t="shared" ca="1" si="147"/>
        <v>947000</v>
      </c>
    </row>
    <row r="1262" spans="1:15" x14ac:dyDescent="0.25">
      <c r="A1262">
        <v>1247</v>
      </c>
      <c r="B1262" s="84">
        <v>40206</v>
      </c>
      <c r="C1262" s="47">
        <v>14.72</v>
      </c>
      <c r="D1262" s="47">
        <v>14.72</v>
      </c>
      <c r="E1262" s="47">
        <v>13.61</v>
      </c>
      <c r="F1262" s="47">
        <v>14.09</v>
      </c>
      <c r="G1262" s="48">
        <v>948700</v>
      </c>
      <c r="H1262" s="47">
        <v>11.93</v>
      </c>
      <c r="I1262" s="51">
        <f t="shared" si="141"/>
        <v>0.84669978708303761</v>
      </c>
      <c r="J1262" s="51">
        <f t="shared" ca="1" si="142"/>
        <v>1</v>
      </c>
      <c r="K1262" s="47">
        <f t="shared" si="143"/>
        <v>12.46</v>
      </c>
      <c r="L1262" s="47">
        <f t="shared" si="144"/>
        <v>12.46</v>
      </c>
      <c r="M1262" s="47">
        <f t="shared" si="145"/>
        <v>11.52</v>
      </c>
      <c r="N1262" s="47">
        <f t="shared" si="146"/>
        <v>11.93</v>
      </c>
      <c r="O1262" s="48">
        <f t="shared" ca="1" si="147"/>
        <v>948700</v>
      </c>
    </row>
    <row r="1263" spans="1:15" x14ac:dyDescent="0.25">
      <c r="A1263">
        <v>1248</v>
      </c>
      <c r="B1263" s="84">
        <v>40205</v>
      </c>
      <c r="C1263" s="47">
        <v>14.96</v>
      </c>
      <c r="D1263" s="47">
        <v>15.2</v>
      </c>
      <c r="E1263" s="47">
        <v>14.6</v>
      </c>
      <c r="F1263" s="47">
        <v>14.77</v>
      </c>
      <c r="G1263" s="48">
        <v>1010500</v>
      </c>
      <c r="H1263" s="47">
        <v>12.51</v>
      </c>
      <c r="I1263" s="51">
        <f t="shared" si="141"/>
        <v>0.84698713608666221</v>
      </c>
      <c r="J1263" s="51">
        <f t="shared" ca="1" si="142"/>
        <v>1</v>
      </c>
      <c r="K1263" s="47">
        <f t="shared" si="143"/>
        <v>12.67</v>
      </c>
      <c r="L1263" s="47">
        <f t="shared" si="144"/>
        <v>12.87</v>
      </c>
      <c r="M1263" s="47">
        <f t="shared" si="145"/>
        <v>12.37</v>
      </c>
      <c r="N1263" s="47">
        <f t="shared" si="146"/>
        <v>12.51</v>
      </c>
      <c r="O1263" s="48">
        <f t="shared" ca="1" si="147"/>
        <v>1010500</v>
      </c>
    </row>
    <row r="1264" spans="1:15" x14ac:dyDescent="0.25">
      <c r="A1264">
        <v>1249</v>
      </c>
      <c r="B1264" s="84">
        <v>40204</v>
      </c>
      <c r="C1264" s="47">
        <v>15.02</v>
      </c>
      <c r="D1264" s="47">
        <v>15.25</v>
      </c>
      <c r="E1264" s="47">
        <v>14.91</v>
      </c>
      <c r="F1264" s="47">
        <v>15.04</v>
      </c>
      <c r="G1264" s="48">
        <v>314000</v>
      </c>
      <c r="H1264" s="47">
        <v>12.74</v>
      </c>
      <c r="I1264" s="51">
        <f t="shared" si="141"/>
        <v>0.84707446808510645</v>
      </c>
      <c r="J1264" s="51">
        <f t="shared" ca="1" si="142"/>
        <v>1</v>
      </c>
      <c r="K1264" s="47">
        <f t="shared" si="143"/>
        <v>12.72</v>
      </c>
      <c r="L1264" s="47">
        <f t="shared" si="144"/>
        <v>12.92</v>
      </c>
      <c r="M1264" s="47">
        <f t="shared" si="145"/>
        <v>12.63</v>
      </c>
      <c r="N1264" s="47">
        <f t="shared" si="146"/>
        <v>12.74</v>
      </c>
      <c r="O1264" s="48">
        <f t="shared" ca="1" si="147"/>
        <v>314000</v>
      </c>
    </row>
    <row r="1265" spans="1:15" x14ac:dyDescent="0.25">
      <c r="A1265">
        <v>1250</v>
      </c>
      <c r="B1265" s="84">
        <v>40203</v>
      </c>
      <c r="C1265" s="47">
        <v>15.24</v>
      </c>
      <c r="D1265" s="47">
        <v>15.26</v>
      </c>
      <c r="E1265" s="47">
        <v>15.01</v>
      </c>
      <c r="F1265" s="47">
        <v>15.07</v>
      </c>
      <c r="G1265" s="48">
        <v>243300</v>
      </c>
      <c r="H1265" s="47">
        <v>12.76</v>
      </c>
      <c r="I1265" s="51">
        <f t="shared" si="141"/>
        <v>0.84671532846715325</v>
      </c>
      <c r="J1265" s="51">
        <f t="shared" ca="1" si="142"/>
        <v>1</v>
      </c>
      <c r="K1265" s="47">
        <f t="shared" si="143"/>
        <v>12.9</v>
      </c>
      <c r="L1265" s="47">
        <f t="shared" si="144"/>
        <v>12.92</v>
      </c>
      <c r="M1265" s="47">
        <f t="shared" si="145"/>
        <v>12.71</v>
      </c>
      <c r="N1265" s="47">
        <f t="shared" si="146"/>
        <v>12.76</v>
      </c>
      <c r="O1265" s="48">
        <f t="shared" ca="1" si="147"/>
        <v>243300</v>
      </c>
    </row>
    <row r="1266" spans="1:15" x14ac:dyDescent="0.25">
      <c r="A1266">
        <v>1251</v>
      </c>
      <c r="B1266" s="84">
        <v>40200</v>
      </c>
      <c r="C1266" s="47">
        <v>15.51</v>
      </c>
      <c r="D1266" s="47">
        <v>15.72</v>
      </c>
      <c r="E1266" s="47">
        <v>15.11</v>
      </c>
      <c r="F1266" s="47">
        <v>15.16</v>
      </c>
      <c r="G1266" s="48">
        <v>338800</v>
      </c>
      <c r="H1266" s="47">
        <v>12.84</v>
      </c>
      <c r="I1266" s="51">
        <f t="shared" si="141"/>
        <v>0.84696569920844322</v>
      </c>
      <c r="J1266" s="51">
        <f t="shared" ca="1" si="142"/>
        <v>1</v>
      </c>
      <c r="K1266" s="47">
        <f t="shared" si="143"/>
        <v>13.14</v>
      </c>
      <c r="L1266" s="47">
        <f t="shared" si="144"/>
        <v>13.31</v>
      </c>
      <c r="M1266" s="47">
        <f t="shared" si="145"/>
        <v>12.8</v>
      </c>
      <c r="N1266" s="47">
        <f t="shared" si="146"/>
        <v>12.84</v>
      </c>
      <c r="O1266" s="48">
        <f t="shared" ca="1" si="147"/>
        <v>338800</v>
      </c>
    </row>
    <row r="1267" spans="1:15" x14ac:dyDescent="0.25">
      <c r="A1267">
        <v>1252</v>
      </c>
      <c r="B1267" s="84">
        <v>40199</v>
      </c>
      <c r="C1267" s="47">
        <v>15.65</v>
      </c>
      <c r="D1267" s="47">
        <v>15.94</v>
      </c>
      <c r="E1267" s="47">
        <v>15.4</v>
      </c>
      <c r="F1267" s="47">
        <v>15.57</v>
      </c>
      <c r="G1267" s="48">
        <v>615500</v>
      </c>
      <c r="H1267" s="47">
        <v>13.19</v>
      </c>
      <c r="I1267" s="51">
        <f t="shared" si="141"/>
        <v>0.84714193962748874</v>
      </c>
      <c r="J1267" s="51">
        <f t="shared" ca="1" si="142"/>
        <v>1</v>
      </c>
      <c r="K1267" s="47">
        <f t="shared" si="143"/>
        <v>13.26</v>
      </c>
      <c r="L1267" s="47">
        <f t="shared" si="144"/>
        <v>13.5</v>
      </c>
      <c r="M1267" s="47">
        <f t="shared" si="145"/>
        <v>13.05</v>
      </c>
      <c r="N1267" s="47">
        <f t="shared" si="146"/>
        <v>13.19</v>
      </c>
      <c r="O1267" s="48">
        <f t="shared" ca="1" si="147"/>
        <v>615500</v>
      </c>
    </row>
    <row r="1268" spans="1:15" x14ac:dyDescent="0.25">
      <c r="A1268">
        <v>1253</v>
      </c>
      <c r="B1268" s="84">
        <v>40198</v>
      </c>
      <c r="C1268" s="47">
        <v>15.63</v>
      </c>
      <c r="D1268" s="47">
        <v>15.72</v>
      </c>
      <c r="E1268" s="47">
        <v>15.44</v>
      </c>
      <c r="F1268" s="47">
        <v>15.67</v>
      </c>
      <c r="G1268" s="48">
        <v>743700</v>
      </c>
      <c r="H1268" s="47">
        <v>13.27</v>
      </c>
      <c r="I1268" s="51">
        <f t="shared" si="141"/>
        <v>0.84684109763880022</v>
      </c>
      <c r="J1268" s="51">
        <f t="shared" ca="1" si="142"/>
        <v>1</v>
      </c>
      <c r="K1268" s="47">
        <f t="shared" si="143"/>
        <v>13.24</v>
      </c>
      <c r="L1268" s="47">
        <f t="shared" si="144"/>
        <v>13.31</v>
      </c>
      <c r="M1268" s="47">
        <f t="shared" si="145"/>
        <v>13.08</v>
      </c>
      <c r="N1268" s="47">
        <f t="shared" si="146"/>
        <v>13.27</v>
      </c>
      <c r="O1268" s="48">
        <f t="shared" ca="1" si="147"/>
        <v>743700</v>
      </c>
    </row>
    <row r="1269" spans="1:15" x14ac:dyDescent="0.25">
      <c r="A1269">
        <v>1254</v>
      </c>
      <c r="B1269" s="84">
        <v>40197</v>
      </c>
      <c r="C1269" s="47">
        <v>15.45</v>
      </c>
      <c r="D1269" s="47">
        <v>15.69</v>
      </c>
      <c r="E1269" s="47">
        <v>15.34</v>
      </c>
      <c r="F1269" s="47">
        <v>15.68</v>
      </c>
      <c r="G1269" s="48">
        <v>516400</v>
      </c>
      <c r="H1269" s="47">
        <v>13.28</v>
      </c>
      <c r="I1269" s="51">
        <f t="shared" si="141"/>
        <v>0.84693877551020402</v>
      </c>
      <c r="J1269" s="51">
        <f t="shared" ca="1" si="142"/>
        <v>1</v>
      </c>
      <c r="K1269" s="47">
        <f t="shared" si="143"/>
        <v>13.09</v>
      </c>
      <c r="L1269" s="47">
        <f t="shared" si="144"/>
        <v>13.29</v>
      </c>
      <c r="M1269" s="47">
        <f t="shared" si="145"/>
        <v>12.99</v>
      </c>
      <c r="N1269" s="47">
        <f t="shared" si="146"/>
        <v>13.28</v>
      </c>
      <c r="O1269" s="48">
        <f t="shared" ca="1" si="147"/>
        <v>516400</v>
      </c>
    </row>
    <row r="1270" spans="1:15" x14ac:dyDescent="0.25">
      <c r="A1270">
        <v>1255</v>
      </c>
      <c r="B1270" s="84">
        <v>40193</v>
      </c>
      <c r="C1270" s="47">
        <v>15.95</v>
      </c>
      <c r="D1270" s="47">
        <v>15.95</v>
      </c>
      <c r="E1270" s="47">
        <v>15.22</v>
      </c>
      <c r="F1270" s="47">
        <v>15.44</v>
      </c>
      <c r="G1270" s="48">
        <v>838000</v>
      </c>
      <c r="H1270" s="47">
        <v>13.08</v>
      </c>
      <c r="I1270" s="51">
        <f t="shared" si="141"/>
        <v>0.84715025906735753</v>
      </c>
      <c r="J1270" s="51">
        <f t="shared" ca="1" si="142"/>
        <v>1</v>
      </c>
      <c r="K1270" s="47">
        <f t="shared" si="143"/>
        <v>13.51</v>
      </c>
      <c r="L1270" s="47">
        <f t="shared" si="144"/>
        <v>13.51</v>
      </c>
      <c r="M1270" s="47">
        <f t="shared" si="145"/>
        <v>12.89</v>
      </c>
      <c r="N1270" s="47">
        <f t="shared" si="146"/>
        <v>13.08</v>
      </c>
      <c r="O1270" s="48">
        <f t="shared" ca="1" si="147"/>
        <v>838000</v>
      </c>
    </row>
    <row r="1271" spans="1:15" x14ac:dyDescent="0.25">
      <c r="A1271">
        <v>1256</v>
      </c>
      <c r="B1271" s="84">
        <v>40192</v>
      </c>
      <c r="C1271" s="47">
        <v>15.72</v>
      </c>
      <c r="D1271" s="47">
        <v>15.96</v>
      </c>
      <c r="E1271" s="47">
        <v>15.66</v>
      </c>
      <c r="F1271" s="47">
        <v>15.9</v>
      </c>
      <c r="G1271" s="48">
        <v>316700</v>
      </c>
      <c r="H1271" s="47">
        <v>13.47</v>
      </c>
      <c r="I1271" s="51">
        <f t="shared" si="141"/>
        <v>0.84716981132075475</v>
      </c>
      <c r="J1271" s="51">
        <f t="shared" ca="1" si="142"/>
        <v>1</v>
      </c>
      <c r="K1271" s="47">
        <f t="shared" si="143"/>
        <v>13.32</v>
      </c>
      <c r="L1271" s="47">
        <f t="shared" si="144"/>
        <v>13.52</v>
      </c>
      <c r="M1271" s="47">
        <f t="shared" si="145"/>
        <v>13.27</v>
      </c>
      <c r="N1271" s="47">
        <f t="shared" si="146"/>
        <v>13.47</v>
      </c>
      <c r="O1271" s="48">
        <f t="shared" ca="1" si="147"/>
        <v>316700</v>
      </c>
    </row>
    <row r="1272" spans="1:15" x14ac:dyDescent="0.25">
      <c r="A1272">
        <v>1257</v>
      </c>
      <c r="B1272" s="84">
        <v>40191</v>
      </c>
      <c r="C1272" s="47">
        <v>15.76</v>
      </c>
      <c r="D1272" s="47">
        <v>15.89</v>
      </c>
      <c r="E1272" s="47">
        <v>15.65</v>
      </c>
      <c r="F1272" s="47">
        <v>15.8</v>
      </c>
      <c r="G1272" s="48">
        <v>340300</v>
      </c>
      <c r="H1272" s="47">
        <v>13.38</v>
      </c>
      <c r="I1272" s="51">
        <f t="shared" si="141"/>
        <v>0.84683544303797464</v>
      </c>
      <c r="J1272" s="51">
        <f t="shared" ca="1" si="142"/>
        <v>1</v>
      </c>
      <c r="K1272" s="47">
        <f t="shared" si="143"/>
        <v>13.35</v>
      </c>
      <c r="L1272" s="47">
        <f t="shared" si="144"/>
        <v>13.46</v>
      </c>
      <c r="M1272" s="47">
        <f t="shared" si="145"/>
        <v>13.25</v>
      </c>
      <c r="N1272" s="47">
        <f t="shared" si="146"/>
        <v>13.38</v>
      </c>
      <c r="O1272" s="48">
        <f t="shared" ca="1" si="147"/>
        <v>340300</v>
      </c>
    </row>
    <row r="1273" spans="1:15" x14ac:dyDescent="0.25">
      <c r="A1273">
        <v>1258</v>
      </c>
      <c r="B1273" s="84">
        <v>40190</v>
      </c>
      <c r="C1273" s="47">
        <v>15.72</v>
      </c>
      <c r="D1273" s="47">
        <v>15.9</v>
      </c>
      <c r="E1273" s="47">
        <v>15.64</v>
      </c>
      <c r="F1273" s="47">
        <v>15.75</v>
      </c>
      <c r="G1273" s="48">
        <v>354500</v>
      </c>
      <c r="H1273" s="47">
        <v>13.34</v>
      </c>
      <c r="I1273" s="51">
        <f t="shared" si="141"/>
        <v>0.84698412698412695</v>
      </c>
      <c r="J1273" s="51">
        <f t="shared" ca="1" si="142"/>
        <v>1</v>
      </c>
      <c r="K1273" s="47">
        <f t="shared" si="143"/>
        <v>13.31</v>
      </c>
      <c r="L1273" s="47">
        <f t="shared" si="144"/>
        <v>13.47</v>
      </c>
      <c r="M1273" s="47">
        <f t="shared" si="145"/>
        <v>13.25</v>
      </c>
      <c r="N1273" s="47">
        <f t="shared" si="146"/>
        <v>13.34</v>
      </c>
      <c r="O1273" s="48">
        <f t="shared" ca="1" si="147"/>
        <v>354500</v>
      </c>
    </row>
    <row r="1274" spans="1:15" x14ac:dyDescent="0.25">
      <c r="A1274">
        <v>1259</v>
      </c>
      <c r="B1274" s="84">
        <v>40189</v>
      </c>
      <c r="C1274" s="47">
        <v>16</v>
      </c>
      <c r="D1274" s="47">
        <v>16</v>
      </c>
      <c r="E1274" s="47">
        <v>15.75</v>
      </c>
      <c r="F1274" s="47">
        <v>15.84</v>
      </c>
      <c r="G1274" s="48">
        <v>244800</v>
      </c>
      <c r="H1274" s="47">
        <v>13.42</v>
      </c>
      <c r="I1274" s="51">
        <f t="shared" si="141"/>
        <v>0.84722222222222221</v>
      </c>
      <c r="J1274" s="51">
        <f t="shared" ca="1" si="142"/>
        <v>1</v>
      </c>
      <c r="K1274" s="47">
        <f t="shared" si="143"/>
        <v>13.56</v>
      </c>
      <c r="L1274" s="47">
        <f t="shared" si="144"/>
        <v>13.56</v>
      </c>
      <c r="M1274" s="47">
        <f t="shared" si="145"/>
        <v>13.34</v>
      </c>
      <c r="N1274" s="47">
        <f t="shared" si="146"/>
        <v>13.42</v>
      </c>
      <c r="O1274" s="48">
        <f t="shared" ca="1" si="147"/>
        <v>244800</v>
      </c>
    </row>
    <row r="1275" spans="1:15" x14ac:dyDescent="0.25">
      <c r="A1275">
        <v>1260</v>
      </c>
      <c r="B1275" s="84">
        <v>40186</v>
      </c>
      <c r="C1275" s="47">
        <v>15.64</v>
      </c>
      <c r="D1275" s="47">
        <v>15.91</v>
      </c>
      <c r="E1275" s="47">
        <v>15.53</v>
      </c>
      <c r="F1275" s="47">
        <v>15.87</v>
      </c>
      <c r="G1275" s="48">
        <v>327300</v>
      </c>
      <c r="H1275" s="47">
        <v>13.44</v>
      </c>
      <c r="I1275" s="51">
        <f t="shared" si="141"/>
        <v>0.84688090737240074</v>
      </c>
      <c r="J1275" s="51">
        <f t="shared" ca="1" si="142"/>
        <v>1</v>
      </c>
      <c r="K1275" s="47">
        <f t="shared" si="143"/>
        <v>13.25</v>
      </c>
      <c r="L1275" s="47">
        <f t="shared" si="144"/>
        <v>13.47</v>
      </c>
      <c r="M1275" s="47">
        <f t="shared" si="145"/>
        <v>13.15</v>
      </c>
      <c r="N1275" s="47">
        <f t="shared" si="146"/>
        <v>13.44</v>
      </c>
      <c r="O1275" s="48">
        <f t="shared" ca="1" si="147"/>
        <v>327300</v>
      </c>
    </row>
    <row r="1276" spans="1:15" x14ac:dyDescent="0.25">
      <c r="A1276">
        <v>1261</v>
      </c>
      <c r="B1276" s="84">
        <v>40185</v>
      </c>
      <c r="C1276" s="47">
        <v>15.83</v>
      </c>
      <c r="D1276" s="47">
        <v>15.91</v>
      </c>
      <c r="E1276" s="47">
        <v>15.53</v>
      </c>
      <c r="F1276" s="47">
        <v>15.65</v>
      </c>
      <c r="G1276" s="48">
        <v>332100</v>
      </c>
      <c r="H1276" s="47">
        <v>13.26</v>
      </c>
      <c r="I1276" s="51">
        <f t="shared" si="141"/>
        <v>0.84728434504792327</v>
      </c>
      <c r="J1276" s="51">
        <f t="shared" ca="1" si="142"/>
        <v>1</v>
      </c>
      <c r="K1276" s="47">
        <f t="shared" si="143"/>
        <v>13.41</v>
      </c>
      <c r="L1276" s="47">
        <f t="shared" si="144"/>
        <v>13.48</v>
      </c>
      <c r="M1276" s="47">
        <f t="shared" si="145"/>
        <v>13.16</v>
      </c>
      <c r="N1276" s="47">
        <f t="shared" si="146"/>
        <v>13.26</v>
      </c>
      <c r="O1276" s="48">
        <f t="shared" ca="1" si="147"/>
        <v>332100</v>
      </c>
    </row>
    <row r="1277" spans="1:15" x14ac:dyDescent="0.25">
      <c r="A1277">
        <v>1262</v>
      </c>
      <c r="B1277" s="84">
        <v>40184</v>
      </c>
      <c r="C1277" s="47">
        <v>15.9</v>
      </c>
      <c r="D1277" s="47">
        <v>16</v>
      </c>
      <c r="E1277" s="47">
        <v>15.8</v>
      </c>
      <c r="F1277" s="47">
        <v>15.84</v>
      </c>
      <c r="G1277" s="48">
        <v>622700</v>
      </c>
      <c r="H1277" s="47">
        <v>13.42</v>
      </c>
      <c r="I1277" s="51">
        <f t="shared" si="141"/>
        <v>0.84722222222222221</v>
      </c>
      <c r="J1277" s="51">
        <f t="shared" ca="1" si="142"/>
        <v>1</v>
      </c>
      <c r="K1277" s="47">
        <f t="shared" si="143"/>
        <v>13.47</v>
      </c>
      <c r="L1277" s="47">
        <f t="shared" si="144"/>
        <v>13.56</v>
      </c>
      <c r="M1277" s="47">
        <f t="shared" si="145"/>
        <v>13.39</v>
      </c>
      <c r="N1277" s="47">
        <f t="shared" si="146"/>
        <v>13.42</v>
      </c>
      <c r="O1277" s="48">
        <f t="shared" ca="1" si="147"/>
        <v>622700</v>
      </c>
    </row>
    <row r="1278" spans="1:15" x14ac:dyDescent="0.25">
      <c r="A1278">
        <v>1263</v>
      </c>
      <c r="B1278" s="84">
        <v>40183</v>
      </c>
      <c r="C1278" s="47">
        <v>15.92</v>
      </c>
      <c r="D1278" s="47">
        <v>15.96</v>
      </c>
      <c r="E1278" s="47">
        <v>15.76</v>
      </c>
      <c r="F1278" s="47">
        <v>15.87</v>
      </c>
      <c r="G1278" s="48">
        <v>595400</v>
      </c>
      <c r="H1278" s="47">
        <v>13.44</v>
      </c>
      <c r="I1278" s="51">
        <f t="shared" si="141"/>
        <v>0.84688090737240074</v>
      </c>
      <c r="J1278" s="51">
        <f t="shared" ca="1" si="142"/>
        <v>1</v>
      </c>
      <c r="K1278" s="47">
        <f t="shared" si="143"/>
        <v>13.48</v>
      </c>
      <c r="L1278" s="47">
        <f t="shared" si="144"/>
        <v>13.52</v>
      </c>
      <c r="M1278" s="47">
        <f t="shared" si="145"/>
        <v>13.35</v>
      </c>
      <c r="N1278" s="47">
        <f t="shared" si="146"/>
        <v>13.44</v>
      </c>
      <c r="O1278" s="48">
        <f t="shared" ca="1" si="147"/>
        <v>595400</v>
      </c>
    </row>
    <row r="1279" spans="1:15" x14ac:dyDescent="0.25">
      <c r="A1279">
        <v>1264</v>
      </c>
      <c r="B1279" s="84">
        <v>40182</v>
      </c>
      <c r="C1279" s="47">
        <v>15.74</v>
      </c>
      <c r="D1279" s="47">
        <v>15.96</v>
      </c>
      <c r="E1279" s="47">
        <v>15.67</v>
      </c>
      <c r="F1279" s="47">
        <v>15.82</v>
      </c>
      <c r="G1279" s="48">
        <v>785900</v>
      </c>
      <c r="H1279" s="47">
        <v>13.4</v>
      </c>
      <c r="I1279" s="51">
        <f t="shared" si="141"/>
        <v>0.84702907711757269</v>
      </c>
      <c r="J1279" s="51">
        <f t="shared" ca="1" si="142"/>
        <v>1</v>
      </c>
      <c r="K1279" s="47">
        <f t="shared" si="143"/>
        <v>13.33</v>
      </c>
      <c r="L1279" s="47">
        <f t="shared" si="144"/>
        <v>13.52</v>
      </c>
      <c r="M1279" s="47">
        <f t="shared" si="145"/>
        <v>13.27</v>
      </c>
      <c r="N1279" s="47">
        <f t="shared" si="146"/>
        <v>13.4</v>
      </c>
      <c r="O1279" s="48">
        <f t="shared" ca="1" si="147"/>
        <v>785900</v>
      </c>
    </row>
    <row r="1280" spans="1:15" x14ac:dyDescent="0.25">
      <c r="A1280">
        <v>1265</v>
      </c>
      <c r="B1280" s="84">
        <v>40178</v>
      </c>
      <c r="C1280" s="47">
        <v>15.48</v>
      </c>
      <c r="D1280" s="47">
        <v>15.53</v>
      </c>
      <c r="E1280" s="47">
        <v>15.25</v>
      </c>
      <c r="F1280" s="47">
        <v>15.27</v>
      </c>
      <c r="G1280" s="48">
        <v>375900</v>
      </c>
      <c r="H1280" s="47">
        <v>12.93</v>
      </c>
      <c r="I1280" s="51">
        <f t="shared" si="141"/>
        <v>0.8467583497053045</v>
      </c>
      <c r="J1280" s="51">
        <f t="shared" ca="1" si="142"/>
        <v>1</v>
      </c>
      <c r="K1280" s="47">
        <f t="shared" si="143"/>
        <v>13.11</v>
      </c>
      <c r="L1280" s="47">
        <f t="shared" si="144"/>
        <v>13.15</v>
      </c>
      <c r="M1280" s="47">
        <f t="shared" si="145"/>
        <v>12.91</v>
      </c>
      <c r="N1280" s="47">
        <f t="shared" si="146"/>
        <v>12.93</v>
      </c>
      <c r="O1280" s="48">
        <f t="shared" ca="1" si="147"/>
        <v>375900</v>
      </c>
    </row>
    <row r="1281" spans="1:15" x14ac:dyDescent="0.25">
      <c r="A1281">
        <v>1266</v>
      </c>
      <c r="B1281" s="84">
        <v>40177</v>
      </c>
      <c r="C1281" s="47">
        <v>15.55</v>
      </c>
      <c r="D1281" s="47">
        <v>15.7</v>
      </c>
      <c r="E1281" s="47">
        <v>15.42</v>
      </c>
      <c r="F1281" s="47">
        <v>15.59</v>
      </c>
      <c r="G1281" s="48">
        <v>320600</v>
      </c>
      <c r="H1281" s="47">
        <v>13.2</v>
      </c>
      <c r="I1281" s="51">
        <f t="shared" si="141"/>
        <v>0.84669660038486205</v>
      </c>
      <c r="J1281" s="51">
        <f t="shared" ca="1" si="142"/>
        <v>1</v>
      </c>
      <c r="K1281" s="47">
        <f t="shared" si="143"/>
        <v>13.17</v>
      </c>
      <c r="L1281" s="47">
        <f t="shared" si="144"/>
        <v>13.29</v>
      </c>
      <c r="M1281" s="47">
        <f t="shared" si="145"/>
        <v>13.06</v>
      </c>
      <c r="N1281" s="47">
        <f t="shared" si="146"/>
        <v>13.2</v>
      </c>
      <c r="O1281" s="48">
        <f t="shared" ca="1" si="147"/>
        <v>320600</v>
      </c>
    </row>
    <row r="1282" spans="1:15" x14ac:dyDescent="0.25">
      <c r="A1282">
        <v>1267</v>
      </c>
      <c r="B1282" s="84">
        <v>40176</v>
      </c>
      <c r="C1282" s="47">
        <v>15.54</v>
      </c>
      <c r="D1282" s="47">
        <v>15.68</v>
      </c>
      <c r="E1282" s="47">
        <v>15.51</v>
      </c>
      <c r="F1282" s="47">
        <v>15.66</v>
      </c>
      <c r="G1282" s="48">
        <v>121300</v>
      </c>
      <c r="H1282" s="47">
        <v>13.26</v>
      </c>
      <c r="I1282" s="51">
        <f t="shared" si="141"/>
        <v>0.84674329501915702</v>
      </c>
      <c r="J1282" s="51">
        <f t="shared" ca="1" si="142"/>
        <v>1</v>
      </c>
      <c r="K1282" s="47">
        <f t="shared" si="143"/>
        <v>13.16</v>
      </c>
      <c r="L1282" s="47">
        <f t="shared" si="144"/>
        <v>13.28</v>
      </c>
      <c r="M1282" s="47">
        <f t="shared" si="145"/>
        <v>13.13</v>
      </c>
      <c r="N1282" s="47">
        <f t="shared" si="146"/>
        <v>13.26</v>
      </c>
      <c r="O1282" s="48">
        <f t="shared" ca="1" si="147"/>
        <v>121300</v>
      </c>
    </row>
    <row r="1283" spans="1:15" x14ac:dyDescent="0.25">
      <c r="A1283">
        <v>1268</v>
      </c>
      <c r="B1283" s="84">
        <v>40175</v>
      </c>
      <c r="C1283" s="47">
        <v>15.63</v>
      </c>
      <c r="D1283" s="47">
        <v>15.79</v>
      </c>
      <c r="E1283" s="47">
        <v>15.41</v>
      </c>
      <c r="F1283" s="47">
        <v>15.53</v>
      </c>
      <c r="G1283" s="48">
        <v>257700</v>
      </c>
      <c r="H1283" s="47">
        <v>13.15</v>
      </c>
      <c r="I1283" s="51">
        <f t="shared" si="141"/>
        <v>0.84674822923374116</v>
      </c>
      <c r="J1283" s="51">
        <f t="shared" ca="1" si="142"/>
        <v>1</v>
      </c>
      <c r="K1283" s="47">
        <f t="shared" si="143"/>
        <v>13.23</v>
      </c>
      <c r="L1283" s="47">
        <f t="shared" si="144"/>
        <v>13.37</v>
      </c>
      <c r="M1283" s="47">
        <f t="shared" si="145"/>
        <v>13.05</v>
      </c>
      <c r="N1283" s="47">
        <f t="shared" si="146"/>
        <v>13.15</v>
      </c>
      <c r="O1283" s="48">
        <f t="shared" ca="1" si="147"/>
        <v>257700</v>
      </c>
    </row>
    <row r="1284" spans="1:15" x14ac:dyDescent="0.25">
      <c r="A1284">
        <v>1269</v>
      </c>
      <c r="B1284" s="84">
        <v>40171</v>
      </c>
      <c r="C1284" s="47">
        <v>15.63</v>
      </c>
      <c r="D1284" s="47">
        <v>15.72</v>
      </c>
      <c r="E1284" s="47">
        <v>15.52</v>
      </c>
      <c r="F1284" s="47">
        <v>15.53</v>
      </c>
      <c r="G1284" s="48">
        <v>118500</v>
      </c>
      <c r="H1284" s="47">
        <v>13.15</v>
      </c>
      <c r="I1284" s="51">
        <f t="shared" si="141"/>
        <v>0.84674822923374116</v>
      </c>
      <c r="J1284" s="51">
        <f t="shared" ca="1" si="142"/>
        <v>1</v>
      </c>
      <c r="K1284" s="47">
        <f t="shared" si="143"/>
        <v>13.23</v>
      </c>
      <c r="L1284" s="47">
        <f t="shared" si="144"/>
        <v>13.31</v>
      </c>
      <c r="M1284" s="47">
        <f t="shared" si="145"/>
        <v>13.14</v>
      </c>
      <c r="N1284" s="47">
        <f t="shared" si="146"/>
        <v>13.15</v>
      </c>
      <c r="O1284" s="48">
        <f t="shared" ca="1" si="147"/>
        <v>118500</v>
      </c>
    </row>
    <row r="1285" spans="1:15" x14ac:dyDescent="0.25">
      <c r="A1285">
        <v>1270</v>
      </c>
      <c r="B1285" s="84">
        <v>40170</v>
      </c>
      <c r="C1285" s="47">
        <v>15.22</v>
      </c>
      <c r="D1285" s="47">
        <v>15.63</v>
      </c>
      <c r="E1285" s="47">
        <v>15.04</v>
      </c>
      <c r="F1285" s="47">
        <v>15.54</v>
      </c>
      <c r="G1285" s="48">
        <v>694000</v>
      </c>
      <c r="H1285" s="47">
        <v>13.16</v>
      </c>
      <c r="I1285" s="51">
        <f t="shared" si="141"/>
        <v>0.84684684684684686</v>
      </c>
      <c r="J1285" s="51">
        <f t="shared" ca="1" si="142"/>
        <v>1</v>
      </c>
      <c r="K1285" s="47">
        <f t="shared" si="143"/>
        <v>12.89</v>
      </c>
      <c r="L1285" s="47">
        <f t="shared" si="144"/>
        <v>13.24</v>
      </c>
      <c r="M1285" s="47">
        <f t="shared" si="145"/>
        <v>12.74</v>
      </c>
      <c r="N1285" s="47">
        <f t="shared" si="146"/>
        <v>13.16</v>
      </c>
      <c r="O1285" s="48">
        <f t="shared" ca="1" si="147"/>
        <v>694000</v>
      </c>
    </row>
    <row r="1286" spans="1:15" x14ac:dyDescent="0.25">
      <c r="A1286">
        <v>1271</v>
      </c>
      <c r="B1286" s="84">
        <v>40169</v>
      </c>
      <c r="C1286" s="47">
        <v>15.2</v>
      </c>
      <c r="D1286" s="47">
        <v>15.34</v>
      </c>
      <c r="E1286" s="47">
        <v>15.1</v>
      </c>
      <c r="F1286" s="47">
        <v>15.18</v>
      </c>
      <c r="G1286" s="48">
        <v>438700</v>
      </c>
      <c r="H1286" s="47">
        <v>12.86</v>
      </c>
      <c r="I1286" s="51">
        <f t="shared" si="141"/>
        <v>0.84716732542819495</v>
      </c>
      <c r="J1286" s="51">
        <f t="shared" ca="1" si="142"/>
        <v>1</v>
      </c>
      <c r="K1286" s="47">
        <f t="shared" si="143"/>
        <v>12.88</v>
      </c>
      <c r="L1286" s="47">
        <f t="shared" si="144"/>
        <v>13</v>
      </c>
      <c r="M1286" s="47">
        <f t="shared" si="145"/>
        <v>12.79</v>
      </c>
      <c r="N1286" s="47">
        <f t="shared" si="146"/>
        <v>12.86</v>
      </c>
      <c r="O1286" s="48">
        <f t="shared" ca="1" si="147"/>
        <v>438700</v>
      </c>
    </row>
    <row r="1287" spans="1:15" x14ac:dyDescent="0.25">
      <c r="A1287">
        <v>1272</v>
      </c>
      <c r="B1287" s="84">
        <v>40168</v>
      </c>
      <c r="C1287" s="47">
        <v>15.22</v>
      </c>
      <c r="D1287" s="47">
        <v>15.43</v>
      </c>
      <c r="E1287" s="47">
        <v>15.11</v>
      </c>
      <c r="F1287" s="47">
        <v>15.22</v>
      </c>
      <c r="G1287" s="48">
        <v>616700</v>
      </c>
      <c r="H1287" s="47">
        <v>12.89</v>
      </c>
      <c r="I1287" s="51">
        <f t="shared" si="141"/>
        <v>0.84691195795006569</v>
      </c>
      <c r="J1287" s="51">
        <f t="shared" ca="1" si="142"/>
        <v>1</v>
      </c>
      <c r="K1287" s="47">
        <f t="shared" si="143"/>
        <v>12.89</v>
      </c>
      <c r="L1287" s="47">
        <f t="shared" si="144"/>
        <v>13.07</v>
      </c>
      <c r="M1287" s="47">
        <f t="shared" si="145"/>
        <v>12.8</v>
      </c>
      <c r="N1287" s="47">
        <f t="shared" si="146"/>
        <v>12.89</v>
      </c>
      <c r="O1287" s="48">
        <f t="shared" ca="1" si="147"/>
        <v>616700</v>
      </c>
    </row>
    <row r="1288" spans="1:15" x14ac:dyDescent="0.25">
      <c r="A1288">
        <v>1273</v>
      </c>
      <c r="B1288" s="84">
        <v>40165</v>
      </c>
      <c r="C1288" s="47">
        <v>15.21</v>
      </c>
      <c r="D1288" s="47">
        <v>15.28</v>
      </c>
      <c r="E1288" s="47">
        <v>15.05</v>
      </c>
      <c r="F1288" s="47">
        <v>15.18</v>
      </c>
      <c r="G1288" s="48">
        <v>1153700</v>
      </c>
      <c r="H1288" s="47">
        <v>12.86</v>
      </c>
      <c r="I1288" s="51">
        <f t="shared" si="141"/>
        <v>0.84716732542819495</v>
      </c>
      <c r="J1288" s="51">
        <f t="shared" ca="1" si="142"/>
        <v>1</v>
      </c>
      <c r="K1288" s="47">
        <f t="shared" si="143"/>
        <v>12.89</v>
      </c>
      <c r="L1288" s="47">
        <f t="shared" si="144"/>
        <v>12.94</v>
      </c>
      <c r="M1288" s="47">
        <f t="shared" si="145"/>
        <v>12.75</v>
      </c>
      <c r="N1288" s="47">
        <f t="shared" si="146"/>
        <v>12.86</v>
      </c>
      <c r="O1288" s="48">
        <f t="shared" ca="1" si="147"/>
        <v>1153700</v>
      </c>
    </row>
    <row r="1289" spans="1:15" x14ac:dyDescent="0.25">
      <c r="A1289">
        <v>1274</v>
      </c>
      <c r="B1289" s="84">
        <v>40164</v>
      </c>
      <c r="C1289" s="47">
        <v>14.9</v>
      </c>
      <c r="D1289" s="47">
        <v>15.16</v>
      </c>
      <c r="E1289" s="47">
        <v>14.65</v>
      </c>
      <c r="F1289" s="47">
        <v>15.04</v>
      </c>
      <c r="G1289" s="48">
        <v>618900</v>
      </c>
      <c r="H1289" s="47">
        <v>12.74</v>
      </c>
      <c r="I1289" s="51">
        <f t="shared" si="141"/>
        <v>0.84707446808510645</v>
      </c>
      <c r="J1289" s="51">
        <f t="shared" ca="1" si="142"/>
        <v>1</v>
      </c>
      <c r="K1289" s="47">
        <f t="shared" si="143"/>
        <v>12.62</v>
      </c>
      <c r="L1289" s="47">
        <f t="shared" si="144"/>
        <v>12.84</v>
      </c>
      <c r="M1289" s="47">
        <f t="shared" si="145"/>
        <v>12.41</v>
      </c>
      <c r="N1289" s="47">
        <f t="shared" si="146"/>
        <v>12.74</v>
      </c>
      <c r="O1289" s="48">
        <f t="shared" ca="1" si="147"/>
        <v>618900</v>
      </c>
    </row>
    <row r="1290" spans="1:15" x14ac:dyDescent="0.25">
      <c r="A1290">
        <v>1275</v>
      </c>
      <c r="B1290" s="84">
        <v>40163</v>
      </c>
      <c r="C1290" s="47">
        <v>15.11</v>
      </c>
      <c r="D1290" s="47">
        <v>15.28</v>
      </c>
      <c r="E1290" s="47">
        <v>14.98</v>
      </c>
      <c r="F1290" s="47">
        <v>15.03</v>
      </c>
      <c r="G1290" s="48">
        <v>333600</v>
      </c>
      <c r="H1290" s="47">
        <v>12.73</v>
      </c>
      <c r="I1290" s="51">
        <f t="shared" si="141"/>
        <v>0.84697272122421829</v>
      </c>
      <c r="J1290" s="51">
        <f t="shared" ca="1" si="142"/>
        <v>1</v>
      </c>
      <c r="K1290" s="47">
        <f t="shared" si="143"/>
        <v>12.8</v>
      </c>
      <c r="L1290" s="47">
        <f t="shared" si="144"/>
        <v>12.94</v>
      </c>
      <c r="M1290" s="47">
        <f t="shared" si="145"/>
        <v>12.69</v>
      </c>
      <c r="N1290" s="47">
        <f t="shared" si="146"/>
        <v>12.73</v>
      </c>
      <c r="O1290" s="48">
        <f t="shared" ca="1" si="147"/>
        <v>333600</v>
      </c>
    </row>
    <row r="1291" spans="1:15" x14ac:dyDescent="0.25">
      <c r="A1291">
        <v>1276</v>
      </c>
      <c r="B1291" s="84">
        <v>40162</v>
      </c>
      <c r="C1291" s="47">
        <v>15.05</v>
      </c>
      <c r="D1291" s="47">
        <v>15.12</v>
      </c>
      <c r="E1291" s="47">
        <v>14.97</v>
      </c>
      <c r="F1291" s="47">
        <v>14.99</v>
      </c>
      <c r="G1291" s="48">
        <v>259900</v>
      </c>
      <c r="H1291" s="47">
        <v>12.7</v>
      </c>
      <c r="I1291" s="51">
        <f t="shared" si="141"/>
        <v>0.84723148765843892</v>
      </c>
      <c r="J1291" s="51">
        <f t="shared" ca="1" si="142"/>
        <v>1</v>
      </c>
      <c r="K1291" s="47">
        <f t="shared" si="143"/>
        <v>12.75</v>
      </c>
      <c r="L1291" s="47">
        <f t="shared" si="144"/>
        <v>12.81</v>
      </c>
      <c r="M1291" s="47">
        <f t="shared" si="145"/>
        <v>12.68</v>
      </c>
      <c r="N1291" s="47">
        <f t="shared" si="146"/>
        <v>12.7</v>
      </c>
      <c r="O1291" s="48">
        <f t="shared" ca="1" si="147"/>
        <v>259900</v>
      </c>
    </row>
    <row r="1292" spans="1:15" x14ac:dyDescent="0.25">
      <c r="A1292">
        <v>1277</v>
      </c>
      <c r="B1292" s="84">
        <v>40161</v>
      </c>
      <c r="C1292" s="47">
        <v>15.09</v>
      </c>
      <c r="D1292" s="47">
        <v>15.14</v>
      </c>
      <c r="E1292" s="47">
        <v>14.86</v>
      </c>
      <c r="F1292" s="47">
        <v>15.1</v>
      </c>
      <c r="G1292" s="48">
        <v>431500</v>
      </c>
      <c r="H1292" s="47">
        <v>12.79</v>
      </c>
      <c r="I1292" s="51">
        <f t="shared" si="141"/>
        <v>0.84701986754966885</v>
      </c>
      <c r="J1292" s="51">
        <f t="shared" ca="1" si="142"/>
        <v>1</v>
      </c>
      <c r="K1292" s="47">
        <f t="shared" si="143"/>
        <v>12.78</v>
      </c>
      <c r="L1292" s="47">
        <f t="shared" si="144"/>
        <v>12.82</v>
      </c>
      <c r="M1292" s="47">
        <f t="shared" si="145"/>
        <v>12.59</v>
      </c>
      <c r="N1292" s="47">
        <f t="shared" si="146"/>
        <v>12.79</v>
      </c>
      <c r="O1292" s="48">
        <f t="shared" ca="1" si="147"/>
        <v>431500</v>
      </c>
    </row>
    <row r="1293" spans="1:15" x14ac:dyDescent="0.25">
      <c r="A1293">
        <v>1278</v>
      </c>
      <c r="B1293" s="84">
        <v>40158</v>
      </c>
      <c r="C1293" s="47">
        <v>15.2</v>
      </c>
      <c r="D1293" s="47">
        <v>15.28</v>
      </c>
      <c r="E1293" s="47">
        <v>14.92</v>
      </c>
      <c r="F1293" s="47">
        <v>15.09</v>
      </c>
      <c r="G1293" s="48">
        <v>308000</v>
      </c>
      <c r="H1293" s="47">
        <v>12.78</v>
      </c>
      <c r="I1293" s="51">
        <f t="shared" si="141"/>
        <v>0.84691848906560629</v>
      </c>
      <c r="J1293" s="51">
        <f t="shared" ca="1" si="142"/>
        <v>1</v>
      </c>
      <c r="K1293" s="47">
        <f t="shared" si="143"/>
        <v>12.87</v>
      </c>
      <c r="L1293" s="47">
        <f t="shared" si="144"/>
        <v>12.94</v>
      </c>
      <c r="M1293" s="47">
        <f t="shared" si="145"/>
        <v>12.64</v>
      </c>
      <c r="N1293" s="47">
        <f t="shared" si="146"/>
        <v>12.78</v>
      </c>
      <c r="O1293" s="48">
        <f t="shared" ca="1" si="147"/>
        <v>308000</v>
      </c>
    </row>
    <row r="1294" spans="1:15" x14ac:dyDescent="0.25">
      <c r="A1294">
        <v>1279</v>
      </c>
      <c r="B1294" s="84">
        <v>40157</v>
      </c>
      <c r="C1294" s="47">
        <v>15.2</v>
      </c>
      <c r="D1294" s="47">
        <v>15.44</v>
      </c>
      <c r="E1294" s="47">
        <v>15.01</v>
      </c>
      <c r="F1294" s="47">
        <v>15.1</v>
      </c>
      <c r="G1294" s="48">
        <v>336000</v>
      </c>
      <c r="H1294" s="47">
        <v>12.79</v>
      </c>
      <c r="I1294" s="51">
        <f t="shared" si="141"/>
        <v>0.84701986754966885</v>
      </c>
      <c r="J1294" s="51">
        <f t="shared" ca="1" si="142"/>
        <v>1</v>
      </c>
      <c r="K1294" s="47">
        <f t="shared" si="143"/>
        <v>12.87</v>
      </c>
      <c r="L1294" s="47">
        <f t="shared" si="144"/>
        <v>13.08</v>
      </c>
      <c r="M1294" s="47">
        <f t="shared" si="145"/>
        <v>12.71</v>
      </c>
      <c r="N1294" s="47">
        <f t="shared" si="146"/>
        <v>12.79</v>
      </c>
      <c r="O1294" s="48">
        <f t="shared" ca="1" si="147"/>
        <v>336000</v>
      </c>
    </row>
    <row r="1295" spans="1:15" x14ac:dyDescent="0.25">
      <c r="A1295">
        <v>1280</v>
      </c>
      <c r="B1295" s="84">
        <v>40156</v>
      </c>
      <c r="C1295" s="47">
        <v>15.25</v>
      </c>
      <c r="D1295" s="47">
        <v>15.31</v>
      </c>
      <c r="E1295" s="47">
        <v>15.1</v>
      </c>
      <c r="F1295" s="47">
        <v>15.19</v>
      </c>
      <c r="G1295" s="48">
        <v>628400</v>
      </c>
      <c r="H1295" s="47">
        <v>12.87</v>
      </c>
      <c r="I1295" s="51">
        <f t="shared" si="141"/>
        <v>0.84726793943383805</v>
      </c>
      <c r="J1295" s="51">
        <f t="shared" ca="1" si="142"/>
        <v>1</v>
      </c>
      <c r="K1295" s="47">
        <f t="shared" si="143"/>
        <v>12.92</v>
      </c>
      <c r="L1295" s="47">
        <f t="shared" si="144"/>
        <v>12.97</v>
      </c>
      <c r="M1295" s="47">
        <f t="shared" si="145"/>
        <v>12.79</v>
      </c>
      <c r="N1295" s="47">
        <f t="shared" si="146"/>
        <v>12.87</v>
      </c>
      <c r="O1295" s="48">
        <f t="shared" ca="1" si="147"/>
        <v>628400</v>
      </c>
    </row>
    <row r="1296" spans="1:15" x14ac:dyDescent="0.25">
      <c r="A1296">
        <v>1281</v>
      </c>
      <c r="B1296" s="84">
        <v>40155</v>
      </c>
      <c r="C1296" s="47">
        <v>15.16</v>
      </c>
      <c r="D1296" s="47">
        <v>15.36</v>
      </c>
      <c r="E1296" s="47">
        <v>14.98</v>
      </c>
      <c r="F1296" s="47">
        <v>15.28</v>
      </c>
      <c r="G1296" s="48">
        <v>582000</v>
      </c>
      <c r="H1296" s="47">
        <v>12.92</v>
      </c>
      <c r="I1296" s="51">
        <f t="shared" si="141"/>
        <v>0.84554973821989532</v>
      </c>
      <c r="J1296" s="51">
        <f t="shared" ca="1" si="142"/>
        <v>1</v>
      </c>
      <c r="K1296" s="47">
        <f t="shared" si="143"/>
        <v>12.82</v>
      </c>
      <c r="L1296" s="47">
        <f t="shared" si="144"/>
        <v>12.99</v>
      </c>
      <c r="M1296" s="47">
        <f t="shared" si="145"/>
        <v>12.67</v>
      </c>
      <c r="N1296" s="47">
        <f t="shared" si="146"/>
        <v>12.92</v>
      </c>
      <c r="O1296" s="48">
        <f t="shared" ca="1" si="147"/>
        <v>582000</v>
      </c>
    </row>
    <row r="1297" spans="1:15" x14ac:dyDescent="0.25">
      <c r="A1297">
        <v>1282</v>
      </c>
      <c r="B1297" s="84">
        <v>40154</v>
      </c>
      <c r="C1297" s="47">
        <v>15.45</v>
      </c>
      <c r="D1297" s="47">
        <v>15.48</v>
      </c>
      <c r="E1297" s="47">
        <v>15.23</v>
      </c>
      <c r="F1297" s="47">
        <v>15.26</v>
      </c>
      <c r="G1297" s="48">
        <v>297400</v>
      </c>
      <c r="H1297" s="47">
        <v>12.91</v>
      </c>
      <c r="I1297" s="51">
        <f t="shared" ref="I1297:I1360" si="148">H1297/F1297</f>
        <v>0.846002621231979</v>
      </c>
      <c r="J1297" s="51">
        <f t="shared" ref="J1297:J1360" ca="1" si="149">INDEX(OFFSET($T$15,0,0,$S$13+1,1),MATCH(B1297,OFFSET($Q$15,0,0,$S$13+1,1),-1))</f>
        <v>1</v>
      </c>
      <c r="K1297" s="47">
        <f t="shared" ref="K1297:K1360" si="150">ROUND($I1297*C1297,2)</f>
        <v>13.07</v>
      </c>
      <c r="L1297" s="47">
        <f t="shared" ref="L1297:L1360" si="151">ROUND($I1297*D1297,2)</f>
        <v>13.1</v>
      </c>
      <c r="M1297" s="47">
        <f t="shared" ref="M1297:M1360" si="152">ROUND($I1297*E1297,2)</f>
        <v>12.88</v>
      </c>
      <c r="N1297" s="47">
        <f t="shared" ref="N1297:N1360" si="153">ROUND($I1297*F1297,2)</f>
        <v>12.91</v>
      </c>
      <c r="O1297" s="48">
        <f t="shared" ref="O1297:O1360" ca="1" si="154">G1297*J1297</f>
        <v>297400</v>
      </c>
    </row>
    <row r="1298" spans="1:15" x14ac:dyDescent="0.25">
      <c r="A1298">
        <v>1283</v>
      </c>
      <c r="B1298" s="84">
        <v>40151</v>
      </c>
      <c r="C1298" s="47">
        <v>15.3</v>
      </c>
      <c r="D1298" s="47">
        <v>15.8</v>
      </c>
      <c r="E1298" s="47">
        <v>15.08</v>
      </c>
      <c r="F1298" s="47">
        <v>15.43</v>
      </c>
      <c r="G1298" s="48">
        <v>978000</v>
      </c>
      <c r="H1298" s="47">
        <v>13.05</v>
      </c>
      <c r="I1298" s="51">
        <f t="shared" si="148"/>
        <v>0.845755022683085</v>
      </c>
      <c r="J1298" s="51">
        <f t="shared" ca="1" si="149"/>
        <v>1</v>
      </c>
      <c r="K1298" s="47">
        <f t="shared" si="150"/>
        <v>12.94</v>
      </c>
      <c r="L1298" s="47">
        <f t="shared" si="151"/>
        <v>13.36</v>
      </c>
      <c r="M1298" s="47">
        <f t="shared" si="152"/>
        <v>12.75</v>
      </c>
      <c r="N1298" s="47">
        <f t="shared" si="153"/>
        <v>13.05</v>
      </c>
      <c r="O1298" s="48">
        <f t="shared" ca="1" si="154"/>
        <v>978000</v>
      </c>
    </row>
    <row r="1299" spans="1:15" x14ac:dyDescent="0.25">
      <c r="A1299">
        <v>1284</v>
      </c>
      <c r="B1299" s="84">
        <v>40150</v>
      </c>
      <c r="C1299" s="47">
        <v>15.09</v>
      </c>
      <c r="D1299" s="47">
        <v>15.18</v>
      </c>
      <c r="E1299" s="47">
        <v>15.04</v>
      </c>
      <c r="F1299" s="47">
        <v>15.08</v>
      </c>
      <c r="G1299" s="48">
        <v>582900</v>
      </c>
      <c r="H1299" s="47">
        <v>12.76</v>
      </c>
      <c r="I1299" s="51">
        <f t="shared" si="148"/>
        <v>0.84615384615384615</v>
      </c>
      <c r="J1299" s="51">
        <f t="shared" ca="1" si="149"/>
        <v>1</v>
      </c>
      <c r="K1299" s="47">
        <f t="shared" si="150"/>
        <v>12.77</v>
      </c>
      <c r="L1299" s="47">
        <f t="shared" si="151"/>
        <v>12.84</v>
      </c>
      <c r="M1299" s="47">
        <f t="shared" si="152"/>
        <v>12.73</v>
      </c>
      <c r="N1299" s="47">
        <f t="shared" si="153"/>
        <v>12.76</v>
      </c>
      <c r="O1299" s="48">
        <f t="shared" ca="1" si="154"/>
        <v>582900</v>
      </c>
    </row>
    <row r="1300" spans="1:15" x14ac:dyDescent="0.25">
      <c r="A1300">
        <v>1285</v>
      </c>
      <c r="B1300" s="84">
        <v>40149</v>
      </c>
      <c r="C1300" s="47">
        <v>14.94</v>
      </c>
      <c r="D1300" s="47">
        <v>15.13</v>
      </c>
      <c r="E1300" s="47">
        <v>14.88</v>
      </c>
      <c r="F1300" s="47">
        <v>14.99</v>
      </c>
      <c r="G1300" s="48">
        <v>722900</v>
      </c>
      <c r="H1300" s="47">
        <v>12.68</v>
      </c>
      <c r="I1300" s="51">
        <f t="shared" si="148"/>
        <v>0.8458972648432288</v>
      </c>
      <c r="J1300" s="51">
        <f t="shared" ca="1" si="149"/>
        <v>1</v>
      </c>
      <c r="K1300" s="47">
        <f t="shared" si="150"/>
        <v>12.64</v>
      </c>
      <c r="L1300" s="47">
        <f t="shared" si="151"/>
        <v>12.8</v>
      </c>
      <c r="M1300" s="47">
        <f t="shared" si="152"/>
        <v>12.59</v>
      </c>
      <c r="N1300" s="47">
        <f t="shared" si="153"/>
        <v>12.68</v>
      </c>
      <c r="O1300" s="48">
        <f t="shared" ca="1" si="154"/>
        <v>722900</v>
      </c>
    </row>
    <row r="1301" spans="1:15" x14ac:dyDescent="0.25">
      <c r="A1301">
        <v>1286</v>
      </c>
      <c r="B1301" s="84">
        <v>40148</v>
      </c>
      <c r="C1301" s="47">
        <v>14.92</v>
      </c>
      <c r="D1301" s="47">
        <v>15.09</v>
      </c>
      <c r="E1301" s="47">
        <v>14.81</v>
      </c>
      <c r="F1301" s="47">
        <v>14.9</v>
      </c>
      <c r="G1301" s="48">
        <v>806700</v>
      </c>
      <c r="H1301" s="47">
        <v>12.6</v>
      </c>
      <c r="I1301" s="51">
        <f t="shared" si="148"/>
        <v>0.84563758389261745</v>
      </c>
      <c r="J1301" s="51">
        <f t="shared" ca="1" si="149"/>
        <v>1</v>
      </c>
      <c r="K1301" s="47">
        <f t="shared" si="150"/>
        <v>12.62</v>
      </c>
      <c r="L1301" s="47">
        <f t="shared" si="151"/>
        <v>12.76</v>
      </c>
      <c r="M1301" s="47">
        <f t="shared" si="152"/>
        <v>12.52</v>
      </c>
      <c r="N1301" s="47">
        <f t="shared" si="153"/>
        <v>12.6</v>
      </c>
      <c r="O1301" s="48">
        <f t="shared" ca="1" si="154"/>
        <v>806700</v>
      </c>
    </row>
    <row r="1302" spans="1:15" x14ac:dyDescent="0.25">
      <c r="A1302">
        <v>1287</v>
      </c>
      <c r="B1302" s="84">
        <v>40147</v>
      </c>
      <c r="C1302" s="47">
        <v>14.68</v>
      </c>
      <c r="D1302" s="47">
        <v>14.86</v>
      </c>
      <c r="E1302" s="47">
        <v>14.42</v>
      </c>
      <c r="F1302" s="47">
        <v>14.75</v>
      </c>
      <c r="G1302" s="48">
        <v>620400</v>
      </c>
      <c r="H1302" s="47">
        <v>12.48</v>
      </c>
      <c r="I1302" s="51">
        <f t="shared" si="148"/>
        <v>0.84610169491525422</v>
      </c>
      <c r="J1302" s="51">
        <f t="shared" ca="1" si="149"/>
        <v>1</v>
      </c>
      <c r="K1302" s="47">
        <f t="shared" si="150"/>
        <v>12.42</v>
      </c>
      <c r="L1302" s="47">
        <f t="shared" si="151"/>
        <v>12.57</v>
      </c>
      <c r="M1302" s="47">
        <f t="shared" si="152"/>
        <v>12.2</v>
      </c>
      <c r="N1302" s="47">
        <f t="shared" si="153"/>
        <v>12.48</v>
      </c>
      <c r="O1302" s="48">
        <f t="shared" ca="1" si="154"/>
        <v>620400</v>
      </c>
    </row>
    <row r="1303" spans="1:15" x14ac:dyDescent="0.25">
      <c r="A1303">
        <v>1288</v>
      </c>
      <c r="B1303" s="84">
        <v>40144</v>
      </c>
      <c r="C1303" s="47">
        <v>14.61</v>
      </c>
      <c r="D1303" s="47">
        <v>14.91</v>
      </c>
      <c r="E1303" s="47">
        <v>14.52</v>
      </c>
      <c r="F1303" s="47">
        <v>14.72</v>
      </c>
      <c r="G1303" s="48">
        <v>246600</v>
      </c>
      <c r="H1303" s="47">
        <v>12.45</v>
      </c>
      <c r="I1303" s="51">
        <f t="shared" si="148"/>
        <v>0.84578804347826075</v>
      </c>
      <c r="J1303" s="51">
        <f t="shared" ca="1" si="149"/>
        <v>1</v>
      </c>
      <c r="K1303" s="47">
        <f t="shared" si="150"/>
        <v>12.36</v>
      </c>
      <c r="L1303" s="47">
        <f t="shared" si="151"/>
        <v>12.61</v>
      </c>
      <c r="M1303" s="47">
        <f t="shared" si="152"/>
        <v>12.28</v>
      </c>
      <c r="N1303" s="47">
        <f t="shared" si="153"/>
        <v>12.45</v>
      </c>
      <c r="O1303" s="48">
        <f t="shared" ca="1" si="154"/>
        <v>246600</v>
      </c>
    </row>
    <row r="1304" spans="1:15" x14ac:dyDescent="0.25">
      <c r="A1304">
        <v>1289</v>
      </c>
      <c r="B1304" s="84">
        <v>40142</v>
      </c>
      <c r="C1304" s="47">
        <v>15.11</v>
      </c>
      <c r="D1304" s="47">
        <v>15.2</v>
      </c>
      <c r="E1304" s="47">
        <v>14.94</v>
      </c>
      <c r="F1304" s="47">
        <v>14.96</v>
      </c>
      <c r="G1304" s="48">
        <v>466300</v>
      </c>
      <c r="H1304" s="47">
        <v>12.65</v>
      </c>
      <c r="I1304" s="51">
        <f t="shared" si="148"/>
        <v>0.84558823529411764</v>
      </c>
      <c r="J1304" s="51">
        <f t="shared" ca="1" si="149"/>
        <v>1</v>
      </c>
      <c r="K1304" s="47">
        <f t="shared" si="150"/>
        <v>12.78</v>
      </c>
      <c r="L1304" s="47">
        <f t="shared" si="151"/>
        <v>12.85</v>
      </c>
      <c r="M1304" s="47">
        <f t="shared" si="152"/>
        <v>12.63</v>
      </c>
      <c r="N1304" s="47">
        <f t="shared" si="153"/>
        <v>12.65</v>
      </c>
      <c r="O1304" s="48">
        <f t="shared" ca="1" si="154"/>
        <v>466300</v>
      </c>
    </row>
    <row r="1305" spans="1:15" x14ac:dyDescent="0.25">
      <c r="A1305">
        <v>1290</v>
      </c>
      <c r="B1305" s="84">
        <v>40141</v>
      </c>
      <c r="C1305" s="47">
        <v>15.19</v>
      </c>
      <c r="D1305" s="47">
        <v>15.22</v>
      </c>
      <c r="E1305" s="47">
        <v>15</v>
      </c>
      <c r="F1305" s="47">
        <v>15.07</v>
      </c>
      <c r="G1305" s="48">
        <v>948200</v>
      </c>
      <c r="H1305" s="47">
        <v>12.75</v>
      </c>
      <c r="I1305" s="51">
        <f t="shared" si="148"/>
        <v>0.84605175846051761</v>
      </c>
      <c r="J1305" s="51">
        <f t="shared" ca="1" si="149"/>
        <v>1</v>
      </c>
      <c r="K1305" s="47">
        <f t="shared" si="150"/>
        <v>12.85</v>
      </c>
      <c r="L1305" s="47">
        <f t="shared" si="151"/>
        <v>12.88</v>
      </c>
      <c r="M1305" s="47">
        <f t="shared" si="152"/>
        <v>12.69</v>
      </c>
      <c r="N1305" s="47">
        <f t="shared" si="153"/>
        <v>12.75</v>
      </c>
      <c r="O1305" s="48">
        <f t="shared" ca="1" si="154"/>
        <v>948200</v>
      </c>
    </row>
    <row r="1306" spans="1:15" x14ac:dyDescent="0.25">
      <c r="A1306">
        <v>1291</v>
      </c>
      <c r="B1306" s="84">
        <v>40140</v>
      </c>
      <c r="C1306" s="47">
        <v>15.13</v>
      </c>
      <c r="D1306" s="47">
        <v>15.37</v>
      </c>
      <c r="E1306" s="47">
        <v>15.05</v>
      </c>
      <c r="F1306" s="47">
        <v>15.23</v>
      </c>
      <c r="G1306" s="48">
        <v>946500</v>
      </c>
      <c r="H1306" s="47">
        <v>12.88</v>
      </c>
      <c r="I1306" s="51">
        <f t="shared" si="148"/>
        <v>0.84569927774130005</v>
      </c>
      <c r="J1306" s="51">
        <f t="shared" ca="1" si="149"/>
        <v>1</v>
      </c>
      <c r="K1306" s="47">
        <f t="shared" si="150"/>
        <v>12.8</v>
      </c>
      <c r="L1306" s="47">
        <f t="shared" si="151"/>
        <v>13</v>
      </c>
      <c r="M1306" s="47">
        <f t="shared" si="152"/>
        <v>12.73</v>
      </c>
      <c r="N1306" s="47">
        <f t="shared" si="153"/>
        <v>12.88</v>
      </c>
      <c r="O1306" s="48">
        <f t="shared" ca="1" si="154"/>
        <v>946500</v>
      </c>
    </row>
    <row r="1307" spans="1:15" x14ac:dyDescent="0.25">
      <c r="A1307">
        <v>1292</v>
      </c>
      <c r="B1307" s="84">
        <v>40137</v>
      </c>
      <c r="C1307" s="47">
        <v>14.81</v>
      </c>
      <c r="D1307" s="47">
        <v>14.97</v>
      </c>
      <c r="E1307" s="47">
        <v>14.73</v>
      </c>
      <c r="F1307" s="47">
        <v>14.92</v>
      </c>
      <c r="G1307" s="48">
        <v>973100</v>
      </c>
      <c r="H1307" s="47">
        <v>12.62</v>
      </c>
      <c r="I1307" s="51">
        <f t="shared" si="148"/>
        <v>0.84584450402144762</v>
      </c>
      <c r="J1307" s="51">
        <f t="shared" ca="1" si="149"/>
        <v>1</v>
      </c>
      <c r="K1307" s="47">
        <f t="shared" si="150"/>
        <v>12.53</v>
      </c>
      <c r="L1307" s="47">
        <f t="shared" si="151"/>
        <v>12.66</v>
      </c>
      <c r="M1307" s="47">
        <f t="shared" si="152"/>
        <v>12.46</v>
      </c>
      <c r="N1307" s="47">
        <f t="shared" si="153"/>
        <v>12.62</v>
      </c>
      <c r="O1307" s="48">
        <f t="shared" ca="1" si="154"/>
        <v>973100</v>
      </c>
    </row>
    <row r="1308" spans="1:15" x14ac:dyDescent="0.25">
      <c r="A1308">
        <v>1293</v>
      </c>
      <c r="B1308" s="84">
        <v>40136</v>
      </c>
      <c r="C1308" s="47">
        <v>14.66</v>
      </c>
      <c r="D1308" s="47">
        <v>14.78</v>
      </c>
      <c r="E1308" s="47">
        <v>14.48</v>
      </c>
      <c r="F1308" s="47">
        <v>14.75</v>
      </c>
      <c r="G1308" s="48">
        <v>787400</v>
      </c>
      <c r="H1308" s="47">
        <v>12.48</v>
      </c>
      <c r="I1308" s="51">
        <f t="shared" si="148"/>
        <v>0.84610169491525422</v>
      </c>
      <c r="J1308" s="51">
        <f t="shared" ca="1" si="149"/>
        <v>1</v>
      </c>
      <c r="K1308" s="47">
        <f t="shared" si="150"/>
        <v>12.4</v>
      </c>
      <c r="L1308" s="47">
        <f t="shared" si="151"/>
        <v>12.51</v>
      </c>
      <c r="M1308" s="47">
        <f t="shared" si="152"/>
        <v>12.25</v>
      </c>
      <c r="N1308" s="47">
        <f t="shared" si="153"/>
        <v>12.48</v>
      </c>
      <c r="O1308" s="48">
        <f t="shared" ca="1" si="154"/>
        <v>787400</v>
      </c>
    </row>
    <row r="1309" spans="1:15" x14ac:dyDescent="0.25">
      <c r="A1309">
        <v>1294</v>
      </c>
      <c r="B1309" s="84">
        <v>40135</v>
      </c>
      <c r="C1309" s="47">
        <v>14.77</v>
      </c>
      <c r="D1309" s="47">
        <v>14.84</v>
      </c>
      <c r="E1309" s="47">
        <v>14.61</v>
      </c>
      <c r="F1309" s="47">
        <v>14.8</v>
      </c>
      <c r="G1309" s="48">
        <v>353300</v>
      </c>
      <c r="H1309" s="47">
        <v>12.52</v>
      </c>
      <c r="I1309" s="51">
        <f t="shared" si="148"/>
        <v>0.84594594594594585</v>
      </c>
      <c r="J1309" s="51">
        <f t="shared" ca="1" si="149"/>
        <v>1</v>
      </c>
      <c r="K1309" s="47">
        <f t="shared" si="150"/>
        <v>12.49</v>
      </c>
      <c r="L1309" s="47">
        <f t="shared" si="151"/>
        <v>12.55</v>
      </c>
      <c r="M1309" s="47">
        <f t="shared" si="152"/>
        <v>12.36</v>
      </c>
      <c r="N1309" s="47">
        <f t="shared" si="153"/>
        <v>12.52</v>
      </c>
      <c r="O1309" s="48">
        <f t="shared" ca="1" si="154"/>
        <v>353300</v>
      </c>
    </row>
    <row r="1310" spans="1:15" x14ac:dyDescent="0.25">
      <c r="A1310">
        <v>1295</v>
      </c>
      <c r="B1310" s="84">
        <v>40134</v>
      </c>
      <c r="C1310" s="47">
        <v>14.7</v>
      </c>
      <c r="D1310" s="47">
        <v>14.89</v>
      </c>
      <c r="E1310" s="47">
        <v>14.58</v>
      </c>
      <c r="F1310" s="47">
        <v>14.81</v>
      </c>
      <c r="G1310" s="48">
        <v>598600</v>
      </c>
      <c r="H1310" s="47">
        <v>12.53</v>
      </c>
      <c r="I1310" s="51">
        <f t="shared" si="148"/>
        <v>0.84604996623902762</v>
      </c>
      <c r="J1310" s="51">
        <f t="shared" ca="1" si="149"/>
        <v>1</v>
      </c>
      <c r="K1310" s="47">
        <f t="shared" si="150"/>
        <v>12.44</v>
      </c>
      <c r="L1310" s="47">
        <f t="shared" si="151"/>
        <v>12.6</v>
      </c>
      <c r="M1310" s="47">
        <f t="shared" si="152"/>
        <v>12.34</v>
      </c>
      <c r="N1310" s="47">
        <f t="shared" si="153"/>
        <v>12.53</v>
      </c>
      <c r="O1310" s="48">
        <f t="shared" ca="1" si="154"/>
        <v>598600</v>
      </c>
    </row>
    <row r="1311" spans="1:15" x14ac:dyDescent="0.25">
      <c r="A1311">
        <v>1296</v>
      </c>
      <c r="B1311" s="84">
        <v>40133</v>
      </c>
      <c r="C1311" s="47">
        <v>14.29</v>
      </c>
      <c r="D1311" s="47">
        <v>14.7</v>
      </c>
      <c r="E1311" s="47">
        <v>14.13</v>
      </c>
      <c r="F1311" s="47">
        <v>14.69</v>
      </c>
      <c r="G1311" s="48">
        <v>700000</v>
      </c>
      <c r="H1311" s="47">
        <v>12.43</v>
      </c>
      <c r="I1311" s="51">
        <f t="shared" si="148"/>
        <v>0.84615384615384615</v>
      </c>
      <c r="J1311" s="51">
        <f t="shared" ca="1" si="149"/>
        <v>1</v>
      </c>
      <c r="K1311" s="47">
        <f t="shared" si="150"/>
        <v>12.09</v>
      </c>
      <c r="L1311" s="47">
        <f t="shared" si="151"/>
        <v>12.44</v>
      </c>
      <c r="M1311" s="47">
        <f t="shared" si="152"/>
        <v>11.96</v>
      </c>
      <c r="N1311" s="47">
        <f t="shared" si="153"/>
        <v>12.43</v>
      </c>
      <c r="O1311" s="48">
        <f t="shared" ca="1" si="154"/>
        <v>700000</v>
      </c>
    </row>
    <row r="1312" spans="1:15" x14ac:dyDescent="0.25">
      <c r="A1312">
        <v>1297</v>
      </c>
      <c r="B1312" s="84">
        <v>40130</v>
      </c>
      <c r="C1312" s="47">
        <v>14.21</v>
      </c>
      <c r="D1312" s="47">
        <v>14.27</v>
      </c>
      <c r="E1312" s="47">
        <v>14.06</v>
      </c>
      <c r="F1312" s="47">
        <v>14.22</v>
      </c>
      <c r="G1312" s="48">
        <v>360400</v>
      </c>
      <c r="H1312" s="47">
        <v>12.03</v>
      </c>
      <c r="I1312" s="51">
        <f t="shared" si="148"/>
        <v>0.84599156118143448</v>
      </c>
      <c r="J1312" s="51">
        <f t="shared" ca="1" si="149"/>
        <v>1</v>
      </c>
      <c r="K1312" s="47">
        <f t="shared" si="150"/>
        <v>12.02</v>
      </c>
      <c r="L1312" s="47">
        <f t="shared" si="151"/>
        <v>12.07</v>
      </c>
      <c r="M1312" s="47">
        <f t="shared" si="152"/>
        <v>11.89</v>
      </c>
      <c r="N1312" s="47">
        <f t="shared" si="153"/>
        <v>12.03</v>
      </c>
      <c r="O1312" s="48">
        <f t="shared" ca="1" si="154"/>
        <v>360400</v>
      </c>
    </row>
    <row r="1313" spans="1:15" x14ac:dyDescent="0.25">
      <c r="A1313">
        <v>1298</v>
      </c>
      <c r="B1313" s="84">
        <v>40129</v>
      </c>
      <c r="C1313" s="47">
        <v>14.35</v>
      </c>
      <c r="D1313" s="47">
        <v>14.35</v>
      </c>
      <c r="E1313" s="47">
        <v>14.1</v>
      </c>
      <c r="F1313" s="47">
        <v>14.16</v>
      </c>
      <c r="G1313" s="48">
        <v>700200</v>
      </c>
      <c r="H1313" s="47">
        <v>11.98</v>
      </c>
      <c r="I1313" s="51">
        <f t="shared" si="148"/>
        <v>0.846045197740113</v>
      </c>
      <c r="J1313" s="51">
        <f t="shared" ca="1" si="149"/>
        <v>1</v>
      </c>
      <c r="K1313" s="47">
        <f t="shared" si="150"/>
        <v>12.14</v>
      </c>
      <c r="L1313" s="47">
        <f t="shared" si="151"/>
        <v>12.14</v>
      </c>
      <c r="M1313" s="47">
        <f t="shared" si="152"/>
        <v>11.93</v>
      </c>
      <c r="N1313" s="47">
        <f t="shared" si="153"/>
        <v>11.98</v>
      </c>
      <c r="O1313" s="48">
        <f t="shared" ca="1" si="154"/>
        <v>700200</v>
      </c>
    </row>
    <row r="1314" spans="1:15" x14ac:dyDescent="0.25">
      <c r="A1314">
        <v>1299</v>
      </c>
      <c r="B1314" s="84">
        <v>40128</v>
      </c>
      <c r="C1314" s="47">
        <v>14.11</v>
      </c>
      <c r="D1314" s="47">
        <v>14.35</v>
      </c>
      <c r="E1314" s="47">
        <v>14.04</v>
      </c>
      <c r="F1314" s="47">
        <v>14.33</v>
      </c>
      <c r="G1314" s="48">
        <v>640200</v>
      </c>
      <c r="H1314" s="47">
        <v>12.12</v>
      </c>
      <c r="I1314" s="51">
        <f t="shared" si="148"/>
        <v>0.84577808792742493</v>
      </c>
      <c r="J1314" s="51">
        <f t="shared" ca="1" si="149"/>
        <v>1</v>
      </c>
      <c r="K1314" s="47">
        <f t="shared" si="150"/>
        <v>11.93</v>
      </c>
      <c r="L1314" s="47">
        <f t="shared" si="151"/>
        <v>12.14</v>
      </c>
      <c r="M1314" s="47">
        <f t="shared" si="152"/>
        <v>11.87</v>
      </c>
      <c r="N1314" s="47">
        <f t="shared" si="153"/>
        <v>12.12</v>
      </c>
      <c r="O1314" s="48">
        <f t="shared" ca="1" si="154"/>
        <v>640200</v>
      </c>
    </row>
    <row r="1315" spans="1:15" x14ac:dyDescent="0.25">
      <c r="A1315">
        <v>1300</v>
      </c>
      <c r="B1315" s="84">
        <v>40127</v>
      </c>
      <c r="C1315" s="47">
        <v>13.99</v>
      </c>
      <c r="D1315" s="47">
        <v>14.12</v>
      </c>
      <c r="E1315" s="47">
        <v>13.79</v>
      </c>
      <c r="F1315" s="47">
        <v>14</v>
      </c>
      <c r="G1315" s="48">
        <v>956200</v>
      </c>
      <c r="H1315" s="47">
        <v>11.84</v>
      </c>
      <c r="I1315" s="51">
        <f t="shared" si="148"/>
        <v>0.84571428571428575</v>
      </c>
      <c r="J1315" s="51">
        <f t="shared" ca="1" si="149"/>
        <v>1</v>
      </c>
      <c r="K1315" s="47">
        <f t="shared" si="150"/>
        <v>11.83</v>
      </c>
      <c r="L1315" s="47">
        <f t="shared" si="151"/>
        <v>11.94</v>
      </c>
      <c r="M1315" s="47">
        <f t="shared" si="152"/>
        <v>11.66</v>
      </c>
      <c r="N1315" s="47">
        <f t="shared" si="153"/>
        <v>11.84</v>
      </c>
      <c r="O1315" s="48">
        <f t="shared" ca="1" si="154"/>
        <v>956200</v>
      </c>
    </row>
    <row r="1316" spans="1:15" x14ac:dyDescent="0.25">
      <c r="A1316">
        <v>1301</v>
      </c>
      <c r="B1316" s="84">
        <v>40126</v>
      </c>
      <c r="C1316" s="47">
        <v>13.83</v>
      </c>
      <c r="D1316" s="47">
        <v>14.08</v>
      </c>
      <c r="E1316" s="47">
        <v>13.67</v>
      </c>
      <c r="F1316" s="47">
        <v>14.04</v>
      </c>
      <c r="G1316" s="48">
        <v>520100</v>
      </c>
      <c r="H1316" s="47">
        <v>11.88</v>
      </c>
      <c r="I1316" s="51">
        <f t="shared" si="148"/>
        <v>0.84615384615384626</v>
      </c>
      <c r="J1316" s="51">
        <f t="shared" ca="1" si="149"/>
        <v>1</v>
      </c>
      <c r="K1316" s="47">
        <f t="shared" si="150"/>
        <v>11.7</v>
      </c>
      <c r="L1316" s="47">
        <f t="shared" si="151"/>
        <v>11.91</v>
      </c>
      <c r="M1316" s="47">
        <f t="shared" si="152"/>
        <v>11.57</v>
      </c>
      <c r="N1316" s="47">
        <f t="shared" si="153"/>
        <v>11.88</v>
      </c>
      <c r="O1316" s="48">
        <f t="shared" ca="1" si="154"/>
        <v>520100</v>
      </c>
    </row>
    <row r="1317" spans="1:15" x14ac:dyDescent="0.25">
      <c r="A1317">
        <v>1302</v>
      </c>
      <c r="B1317" s="84">
        <v>40123</v>
      </c>
      <c r="C1317" s="47">
        <v>13.57</v>
      </c>
      <c r="D1317" s="47">
        <v>13.83</v>
      </c>
      <c r="E1317" s="47">
        <v>13.52</v>
      </c>
      <c r="F1317" s="47">
        <v>13.74</v>
      </c>
      <c r="G1317" s="48">
        <v>545700</v>
      </c>
      <c r="H1317" s="47">
        <v>11.62</v>
      </c>
      <c r="I1317" s="51">
        <f t="shared" si="148"/>
        <v>0.84570596797671027</v>
      </c>
      <c r="J1317" s="51">
        <f t="shared" ca="1" si="149"/>
        <v>1</v>
      </c>
      <c r="K1317" s="47">
        <f t="shared" si="150"/>
        <v>11.48</v>
      </c>
      <c r="L1317" s="47">
        <f t="shared" si="151"/>
        <v>11.7</v>
      </c>
      <c r="M1317" s="47">
        <f t="shared" si="152"/>
        <v>11.43</v>
      </c>
      <c r="N1317" s="47">
        <f t="shared" si="153"/>
        <v>11.62</v>
      </c>
      <c r="O1317" s="48">
        <f t="shared" ca="1" si="154"/>
        <v>545700</v>
      </c>
    </row>
    <row r="1318" spans="1:15" x14ac:dyDescent="0.25">
      <c r="A1318">
        <v>1303</v>
      </c>
      <c r="B1318" s="84">
        <v>40122</v>
      </c>
      <c r="C1318" s="47">
        <v>13.44</v>
      </c>
      <c r="D1318" s="47">
        <v>13.78</v>
      </c>
      <c r="E1318" s="47">
        <v>13.41</v>
      </c>
      <c r="F1318" s="47">
        <v>13.68</v>
      </c>
      <c r="G1318" s="48">
        <v>554700</v>
      </c>
      <c r="H1318" s="47">
        <v>11.57</v>
      </c>
      <c r="I1318" s="51">
        <f t="shared" si="148"/>
        <v>0.84576023391812871</v>
      </c>
      <c r="J1318" s="51">
        <f t="shared" ca="1" si="149"/>
        <v>1</v>
      </c>
      <c r="K1318" s="47">
        <f t="shared" si="150"/>
        <v>11.37</v>
      </c>
      <c r="L1318" s="47">
        <f t="shared" si="151"/>
        <v>11.65</v>
      </c>
      <c r="M1318" s="47">
        <f t="shared" si="152"/>
        <v>11.34</v>
      </c>
      <c r="N1318" s="47">
        <f t="shared" si="153"/>
        <v>11.57</v>
      </c>
      <c r="O1318" s="48">
        <f t="shared" ca="1" si="154"/>
        <v>554700</v>
      </c>
    </row>
    <row r="1319" spans="1:15" x14ac:dyDescent="0.25">
      <c r="A1319">
        <v>1304</v>
      </c>
      <c r="B1319" s="84">
        <v>40121</v>
      </c>
      <c r="C1319" s="47">
        <v>13.62</v>
      </c>
      <c r="D1319" s="47">
        <v>13.62</v>
      </c>
      <c r="E1319" s="47">
        <v>13.35</v>
      </c>
      <c r="F1319" s="47">
        <v>13.36</v>
      </c>
      <c r="G1319" s="48">
        <v>839300</v>
      </c>
      <c r="H1319" s="47">
        <v>11.3</v>
      </c>
      <c r="I1319" s="51">
        <f t="shared" si="148"/>
        <v>0.84580838323353302</v>
      </c>
      <c r="J1319" s="51">
        <f t="shared" ca="1" si="149"/>
        <v>1</v>
      </c>
      <c r="K1319" s="47">
        <f t="shared" si="150"/>
        <v>11.52</v>
      </c>
      <c r="L1319" s="47">
        <f t="shared" si="151"/>
        <v>11.52</v>
      </c>
      <c r="M1319" s="47">
        <f t="shared" si="152"/>
        <v>11.29</v>
      </c>
      <c r="N1319" s="47">
        <f t="shared" si="153"/>
        <v>11.3</v>
      </c>
      <c r="O1319" s="48">
        <f t="shared" ca="1" si="154"/>
        <v>839300</v>
      </c>
    </row>
    <row r="1320" spans="1:15" x14ac:dyDescent="0.25">
      <c r="A1320">
        <v>1305</v>
      </c>
      <c r="B1320" s="84">
        <v>40120</v>
      </c>
      <c r="C1320" s="47">
        <v>13.32</v>
      </c>
      <c r="D1320" s="47">
        <v>13.61</v>
      </c>
      <c r="E1320" s="47">
        <v>13.32</v>
      </c>
      <c r="F1320" s="47">
        <v>13.6</v>
      </c>
      <c r="G1320" s="48">
        <v>647100</v>
      </c>
      <c r="H1320" s="47">
        <v>11.5</v>
      </c>
      <c r="I1320" s="51">
        <f t="shared" si="148"/>
        <v>0.84558823529411764</v>
      </c>
      <c r="J1320" s="51">
        <f t="shared" ca="1" si="149"/>
        <v>1</v>
      </c>
      <c r="K1320" s="47">
        <f t="shared" si="150"/>
        <v>11.26</v>
      </c>
      <c r="L1320" s="47">
        <f t="shared" si="151"/>
        <v>11.51</v>
      </c>
      <c r="M1320" s="47">
        <f t="shared" si="152"/>
        <v>11.26</v>
      </c>
      <c r="N1320" s="47">
        <f t="shared" si="153"/>
        <v>11.5</v>
      </c>
      <c r="O1320" s="48">
        <f t="shared" ca="1" si="154"/>
        <v>647100</v>
      </c>
    </row>
    <row r="1321" spans="1:15" x14ac:dyDescent="0.25">
      <c r="A1321">
        <v>1306</v>
      </c>
      <c r="B1321" s="84">
        <v>40119</v>
      </c>
      <c r="C1321" s="47">
        <v>13.68</v>
      </c>
      <c r="D1321" s="47">
        <v>13.68</v>
      </c>
      <c r="E1321" s="47">
        <v>13.21</v>
      </c>
      <c r="F1321" s="47">
        <v>13.42</v>
      </c>
      <c r="G1321" s="48">
        <v>1166000</v>
      </c>
      <c r="H1321" s="47">
        <v>11.35</v>
      </c>
      <c r="I1321" s="51">
        <f t="shared" si="148"/>
        <v>0.84575260804769004</v>
      </c>
      <c r="J1321" s="51">
        <f t="shared" ca="1" si="149"/>
        <v>1</v>
      </c>
      <c r="K1321" s="47">
        <f t="shared" si="150"/>
        <v>11.57</v>
      </c>
      <c r="L1321" s="47">
        <f t="shared" si="151"/>
        <v>11.57</v>
      </c>
      <c r="M1321" s="47">
        <f t="shared" si="152"/>
        <v>11.17</v>
      </c>
      <c r="N1321" s="47">
        <f t="shared" si="153"/>
        <v>11.35</v>
      </c>
      <c r="O1321" s="48">
        <f t="shared" ca="1" si="154"/>
        <v>1166000</v>
      </c>
    </row>
    <row r="1322" spans="1:15" x14ac:dyDescent="0.25">
      <c r="A1322">
        <v>1307</v>
      </c>
      <c r="B1322" s="84">
        <v>40116</v>
      </c>
      <c r="C1322" s="47">
        <v>13.67</v>
      </c>
      <c r="D1322" s="47">
        <v>13.82</v>
      </c>
      <c r="E1322" s="47">
        <v>13.36</v>
      </c>
      <c r="F1322" s="47">
        <v>13.6</v>
      </c>
      <c r="G1322" s="48">
        <v>1141800</v>
      </c>
      <c r="H1322" s="47">
        <v>11.5</v>
      </c>
      <c r="I1322" s="51">
        <f t="shared" si="148"/>
        <v>0.84558823529411764</v>
      </c>
      <c r="J1322" s="51">
        <f t="shared" ca="1" si="149"/>
        <v>1</v>
      </c>
      <c r="K1322" s="47">
        <f t="shared" si="150"/>
        <v>11.56</v>
      </c>
      <c r="L1322" s="47">
        <f t="shared" si="151"/>
        <v>11.69</v>
      </c>
      <c r="M1322" s="47">
        <f t="shared" si="152"/>
        <v>11.3</v>
      </c>
      <c r="N1322" s="47">
        <f t="shared" si="153"/>
        <v>11.5</v>
      </c>
      <c r="O1322" s="48">
        <f t="shared" ca="1" si="154"/>
        <v>1141800</v>
      </c>
    </row>
    <row r="1323" spans="1:15" x14ac:dyDescent="0.25">
      <c r="A1323">
        <v>1308</v>
      </c>
      <c r="B1323" s="84">
        <v>40115</v>
      </c>
      <c r="C1323" s="47">
        <v>13.86</v>
      </c>
      <c r="D1323" s="47">
        <v>13.94</v>
      </c>
      <c r="E1323" s="47">
        <v>13.71</v>
      </c>
      <c r="F1323" s="47">
        <v>13.79</v>
      </c>
      <c r="G1323" s="48">
        <v>591000</v>
      </c>
      <c r="H1323" s="47">
        <v>11.66</v>
      </c>
      <c r="I1323" s="51">
        <f t="shared" si="148"/>
        <v>0.84554024655547499</v>
      </c>
      <c r="J1323" s="51">
        <f t="shared" ca="1" si="149"/>
        <v>1</v>
      </c>
      <c r="K1323" s="47">
        <f t="shared" si="150"/>
        <v>11.72</v>
      </c>
      <c r="L1323" s="47">
        <f t="shared" si="151"/>
        <v>11.79</v>
      </c>
      <c r="M1323" s="47">
        <f t="shared" si="152"/>
        <v>11.59</v>
      </c>
      <c r="N1323" s="47">
        <f t="shared" si="153"/>
        <v>11.66</v>
      </c>
      <c r="O1323" s="48">
        <f t="shared" ca="1" si="154"/>
        <v>591000</v>
      </c>
    </row>
    <row r="1324" spans="1:15" x14ac:dyDescent="0.25">
      <c r="A1324">
        <v>1309</v>
      </c>
      <c r="B1324" s="84">
        <v>40114</v>
      </c>
      <c r="C1324" s="47">
        <v>13.91</v>
      </c>
      <c r="D1324" s="47">
        <v>13.98</v>
      </c>
      <c r="E1324" s="47">
        <v>13.66</v>
      </c>
      <c r="F1324" s="47">
        <v>13.7</v>
      </c>
      <c r="G1324" s="48">
        <v>683600</v>
      </c>
      <c r="H1324" s="47">
        <v>11.59</v>
      </c>
      <c r="I1324" s="51">
        <f t="shared" si="148"/>
        <v>0.84598540145985401</v>
      </c>
      <c r="J1324" s="51">
        <f t="shared" ca="1" si="149"/>
        <v>1</v>
      </c>
      <c r="K1324" s="47">
        <f t="shared" si="150"/>
        <v>11.77</v>
      </c>
      <c r="L1324" s="47">
        <f t="shared" si="151"/>
        <v>11.83</v>
      </c>
      <c r="M1324" s="47">
        <f t="shared" si="152"/>
        <v>11.56</v>
      </c>
      <c r="N1324" s="47">
        <f t="shared" si="153"/>
        <v>11.59</v>
      </c>
      <c r="O1324" s="48">
        <f t="shared" ca="1" si="154"/>
        <v>683600</v>
      </c>
    </row>
    <row r="1325" spans="1:15" x14ac:dyDescent="0.25">
      <c r="A1325">
        <v>1310</v>
      </c>
      <c r="B1325" s="84">
        <v>40113</v>
      </c>
      <c r="C1325" s="47">
        <v>13.95</v>
      </c>
      <c r="D1325" s="47">
        <v>14.11</v>
      </c>
      <c r="E1325" s="47">
        <v>13.75</v>
      </c>
      <c r="F1325" s="47">
        <v>13.89</v>
      </c>
      <c r="G1325" s="48">
        <v>877300</v>
      </c>
      <c r="H1325" s="47">
        <v>11.75</v>
      </c>
      <c r="I1325" s="51">
        <f t="shared" si="148"/>
        <v>0.8459323254139669</v>
      </c>
      <c r="J1325" s="51">
        <f t="shared" ca="1" si="149"/>
        <v>1</v>
      </c>
      <c r="K1325" s="47">
        <f t="shared" si="150"/>
        <v>11.8</v>
      </c>
      <c r="L1325" s="47">
        <f t="shared" si="151"/>
        <v>11.94</v>
      </c>
      <c r="M1325" s="47">
        <f t="shared" si="152"/>
        <v>11.63</v>
      </c>
      <c r="N1325" s="47">
        <f t="shared" si="153"/>
        <v>11.75</v>
      </c>
      <c r="O1325" s="48">
        <f t="shared" ca="1" si="154"/>
        <v>877300</v>
      </c>
    </row>
    <row r="1326" spans="1:15" x14ac:dyDescent="0.25">
      <c r="A1326">
        <v>1311</v>
      </c>
      <c r="B1326" s="84">
        <v>40112</v>
      </c>
      <c r="C1326" s="47">
        <v>14.16</v>
      </c>
      <c r="D1326" s="47">
        <v>14.33</v>
      </c>
      <c r="E1326" s="47">
        <v>13.93</v>
      </c>
      <c r="F1326" s="47">
        <v>13.95</v>
      </c>
      <c r="G1326" s="48">
        <v>932200</v>
      </c>
      <c r="H1326" s="47">
        <v>11.8</v>
      </c>
      <c r="I1326" s="51">
        <f t="shared" si="148"/>
        <v>0.84587813620071695</v>
      </c>
      <c r="J1326" s="51">
        <f t="shared" ca="1" si="149"/>
        <v>1</v>
      </c>
      <c r="K1326" s="47">
        <f t="shared" si="150"/>
        <v>11.98</v>
      </c>
      <c r="L1326" s="47">
        <f t="shared" si="151"/>
        <v>12.12</v>
      </c>
      <c r="M1326" s="47">
        <f t="shared" si="152"/>
        <v>11.78</v>
      </c>
      <c r="N1326" s="47">
        <f t="shared" si="153"/>
        <v>11.8</v>
      </c>
      <c r="O1326" s="48">
        <f t="shared" ca="1" si="154"/>
        <v>932200</v>
      </c>
    </row>
    <row r="1327" spans="1:15" x14ac:dyDescent="0.25">
      <c r="A1327">
        <v>1312</v>
      </c>
      <c r="B1327" s="84">
        <v>40109</v>
      </c>
      <c r="C1327" s="47">
        <v>14.68</v>
      </c>
      <c r="D1327" s="47">
        <v>14.84</v>
      </c>
      <c r="E1327" s="47">
        <v>14.12</v>
      </c>
      <c r="F1327" s="47">
        <v>14.17</v>
      </c>
      <c r="G1327" s="48">
        <v>853000</v>
      </c>
      <c r="H1327" s="47">
        <v>11.99</v>
      </c>
      <c r="I1327" s="51">
        <f t="shared" si="148"/>
        <v>0.84615384615384615</v>
      </c>
      <c r="J1327" s="51">
        <f t="shared" ca="1" si="149"/>
        <v>1</v>
      </c>
      <c r="K1327" s="47">
        <f t="shared" si="150"/>
        <v>12.42</v>
      </c>
      <c r="L1327" s="47">
        <f t="shared" si="151"/>
        <v>12.56</v>
      </c>
      <c r="M1327" s="47">
        <f t="shared" si="152"/>
        <v>11.95</v>
      </c>
      <c r="N1327" s="47">
        <f t="shared" si="153"/>
        <v>11.99</v>
      </c>
      <c r="O1327" s="48">
        <f t="shared" ca="1" si="154"/>
        <v>853000</v>
      </c>
    </row>
    <row r="1328" spans="1:15" x14ac:dyDescent="0.25">
      <c r="A1328">
        <v>1313</v>
      </c>
      <c r="B1328" s="84">
        <v>40108</v>
      </c>
      <c r="C1328" s="47">
        <v>14.55</v>
      </c>
      <c r="D1328" s="47">
        <v>14.73</v>
      </c>
      <c r="E1328" s="47">
        <v>14.35</v>
      </c>
      <c r="F1328" s="47">
        <v>14.67</v>
      </c>
      <c r="G1328" s="48">
        <v>797000</v>
      </c>
      <c r="H1328" s="47">
        <v>12.41</v>
      </c>
      <c r="I1328" s="51">
        <f t="shared" si="148"/>
        <v>0.84594410361281525</v>
      </c>
      <c r="J1328" s="51">
        <f t="shared" ca="1" si="149"/>
        <v>1</v>
      </c>
      <c r="K1328" s="47">
        <f t="shared" si="150"/>
        <v>12.31</v>
      </c>
      <c r="L1328" s="47">
        <f t="shared" si="151"/>
        <v>12.46</v>
      </c>
      <c r="M1328" s="47">
        <f t="shared" si="152"/>
        <v>12.14</v>
      </c>
      <c r="N1328" s="47">
        <f t="shared" si="153"/>
        <v>12.41</v>
      </c>
      <c r="O1328" s="48">
        <f t="shared" ca="1" si="154"/>
        <v>797000</v>
      </c>
    </row>
    <row r="1329" spans="1:15" x14ac:dyDescent="0.25">
      <c r="A1329">
        <v>1314</v>
      </c>
      <c r="B1329" s="84">
        <v>40107</v>
      </c>
      <c r="C1329" s="47">
        <v>14.79</v>
      </c>
      <c r="D1329" s="47">
        <v>14.91</v>
      </c>
      <c r="E1329" s="47">
        <v>14.5</v>
      </c>
      <c r="F1329" s="47">
        <v>14.56</v>
      </c>
      <c r="G1329" s="48">
        <v>968100</v>
      </c>
      <c r="H1329" s="47">
        <v>12.32</v>
      </c>
      <c r="I1329" s="51">
        <f t="shared" si="148"/>
        <v>0.84615384615384615</v>
      </c>
      <c r="J1329" s="51">
        <f t="shared" ca="1" si="149"/>
        <v>1</v>
      </c>
      <c r="K1329" s="47">
        <f t="shared" si="150"/>
        <v>12.51</v>
      </c>
      <c r="L1329" s="47">
        <f t="shared" si="151"/>
        <v>12.62</v>
      </c>
      <c r="M1329" s="47">
        <f t="shared" si="152"/>
        <v>12.27</v>
      </c>
      <c r="N1329" s="47">
        <f t="shared" si="153"/>
        <v>12.32</v>
      </c>
      <c r="O1329" s="48">
        <f t="shared" ca="1" si="154"/>
        <v>968100</v>
      </c>
    </row>
    <row r="1330" spans="1:15" x14ac:dyDescent="0.25">
      <c r="A1330">
        <v>1315</v>
      </c>
      <c r="B1330" s="84">
        <v>40106</v>
      </c>
      <c r="C1330" s="47">
        <v>14.9</v>
      </c>
      <c r="D1330" s="47">
        <v>15.03</v>
      </c>
      <c r="E1330" s="47">
        <v>14.31</v>
      </c>
      <c r="F1330" s="47">
        <v>14.94</v>
      </c>
      <c r="G1330" s="48">
        <v>1619600</v>
      </c>
      <c r="H1330" s="47">
        <v>12.64</v>
      </c>
      <c r="I1330" s="51">
        <f t="shared" si="148"/>
        <v>0.84605087014725577</v>
      </c>
      <c r="J1330" s="51">
        <f t="shared" ca="1" si="149"/>
        <v>1</v>
      </c>
      <c r="K1330" s="47">
        <f t="shared" si="150"/>
        <v>12.61</v>
      </c>
      <c r="L1330" s="47">
        <f t="shared" si="151"/>
        <v>12.72</v>
      </c>
      <c r="M1330" s="47">
        <f t="shared" si="152"/>
        <v>12.11</v>
      </c>
      <c r="N1330" s="47">
        <f t="shared" si="153"/>
        <v>12.64</v>
      </c>
      <c r="O1330" s="48">
        <f t="shared" ca="1" si="154"/>
        <v>1619600</v>
      </c>
    </row>
    <row r="1331" spans="1:15" x14ac:dyDescent="0.25">
      <c r="A1331">
        <v>1316</v>
      </c>
      <c r="B1331" s="84">
        <v>40105</v>
      </c>
      <c r="C1331" s="47">
        <v>14.85</v>
      </c>
      <c r="D1331" s="47">
        <v>15.04</v>
      </c>
      <c r="E1331" s="47">
        <v>14.7</v>
      </c>
      <c r="F1331" s="47">
        <v>14.75</v>
      </c>
      <c r="G1331" s="48">
        <v>370100</v>
      </c>
      <c r="H1331" s="47">
        <v>12.48</v>
      </c>
      <c r="I1331" s="51">
        <f t="shared" si="148"/>
        <v>0.84610169491525422</v>
      </c>
      <c r="J1331" s="51">
        <f t="shared" ca="1" si="149"/>
        <v>1</v>
      </c>
      <c r="K1331" s="47">
        <f t="shared" si="150"/>
        <v>12.56</v>
      </c>
      <c r="L1331" s="47">
        <f t="shared" si="151"/>
        <v>12.73</v>
      </c>
      <c r="M1331" s="47">
        <f t="shared" si="152"/>
        <v>12.44</v>
      </c>
      <c r="N1331" s="47">
        <f t="shared" si="153"/>
        <v>12.48</v>
      </c>
      <c r="O1331" s="48">
        <f t="shared" ca="1" si="154"/>
        <v>370100</v>
      </c>
    </row>
    <row r="1332" spans="1:15" x14ac:dyDescent="0.25">
      <c r="A1332">
        <v>1317</v>
      </c>
      <c r="B1332" s="84">
        <v>40102</v>
      </c>
      <c r="C1332" s="47">
        <v>14.82</v>
      </c>
      <c r="D1332" s="47">
        <v>14.85</v>
      </c>
      <c r="E1332" s="47">
        <v>14.66</v>
      </c>
      <c r="F1332" s="47">
        <v>14.76</v>
      </c>
      <c r="G1332" s="48">
        <v>728400</v>
      </c>
      <c r="H1332" s="47">
        <v>12.48</v>
      </c>
      <c r="I1332" s="51">
        <f t="shared" si="148"/>
        <v>0.84552845528455289</v>
      </c>
      <c r="J1332" s="51">
        <f t="shared" ca="1" si="149"/>
        <v>1</v>
      </c>
      <c r="K1332" s="47">
        <f t="shared" si="150"/>
        <v>12.53</v>
      </c>
      <c r="L1332" s="47">
        <f t="shared" si="151"/>
        <v>12.56</v>
      </c>
      <c r="M1332" s="47">
        <f t="shared" si="152"/>
        <v>12.4</v>
      </c>
      <c r="N1332" s="47">
        <f t="shared" si="153"/>
        <v>12.48</v>
      </c>
      <c r="O1332" s="48">
        <f t="shared" ca="1" si="154"/>
        <v>728400</v>
      </c>
    </row>
    <row r="1333" spans="1:15" x14ac:dyDescent="0.25">
      <c r="A1333">
        <v>1318</v>
      </c>
      <c r="B1333" s="84">
        <v>40101</v>
      </c>
      <c r="C1333" s="47">
        <v>14.99</v>
      </c>
      <c r="D1333" s="47">
        <v>15.04</v>
      </c>
      <c r="E1333" s="47">
        <v>14.85</v>
      </c>
      <c r="F1333" s="47">
        <v>14.89</v>
      </c>
      <c r="G1333" s="48">
        <v>519500</v>
      </c>
      <c r="H1333" s="47">
        <v>12.59</v>
      </c>
      <c r="I1333" s="51">
        <f t="shared" si="148"/>
        <v>0.84553391537944922</v>
      </c>
      <c r="J1333" s="51">
        <f t="shared" ca="1" si="149"/>
        <v>1</v>
      </c>
      <c r="K1333" s="47">
        <f t="shared" si="150"/>
        <v>12.67</v>
      </c>
      <c r="L1333" s="47">
        <f t="shared" si="151"/>
        <v>12.72</v>
      </c>
      <c r="M1333" s="47">
        <f t="shared" si="152"/>
        <v>12.56</v>
      </c>
      <c r="N1333" s="47">
        <f t="shared" si="153"/>
        <v>12.59</v>
      </c>
      <c r="O1333" s="48">
        <f t="shared" ca="1" si="154"/>
        <v>519500</v>
      </c>
    </row>
    <row r="1334" spans="1:15" x14ac:dyDescent="0.25">
      <c r="A1334">
        <v>1319</v>
      </c>
      <c r="B1334" s="84">
        <v>40100</v>
      </c>
      <c r="C1334" s="47">
        <v>14.8</v>
      </c>
      <c r="D1334" s="47">
        <v>15.08</v>
      </c>
      <c r="E1334" s="47">
        <v>14.74</v>
      </c>
      <c r="F1334" s="47">
        <v>15.07</v>
      </c>
      <c r="G1334" s="48">
        <v>586500</v>
      </c>
      <c r="H1334" s="47">
        <v>12.75</v>
      </c>
      <c r="I1334" s="51">
        <f t="shared" si="148"/>
        <v>0.84605175846051761</v>
      </c>
      <c r="J1334" s="51">
        <f t="shared" ca="1" si="149"/>
        <v>1</v>
      </c>
      <c r="K1334" s="47">
        <f t="shared" si="150"/>
        <v>12.52</v>
      </c>
      <c r="L1334" s="47">
        <f t="shared" si="151"/>
        <v>12.76</v>
      </c>
      <c r="M1334" s="47">
        <f t="shared" si="152"/>
        <v>12.47</v>
      </c>
      <c r="N1334" s="47">
        <f t="shared" si="153"/>
        <v>12.75</v>
      </c>
      <c r="O1334" s="48">
        <f t="shared" ca="1" si="154"/>
        <v>586500</v>
      </c>
    </row>
    <row r="1335" spans="1:15" x14ac:dyDescent="0.25">
      <c r="A1335">
        <v>1320</v>
      </c>
      <c r="B1335" s="84">
        <v>40099</v>
      </c>
      <c r="C1335" s="47">
        <v>14.89</v>
      </c>
      <c r="D1335" s="47">
        <v>14.95</v>
      </c>
      <c r="E1335" s="47">
        <v>14.58</v>
      </c>
      <c r="F1335" s="47">
        <v>14.7</v>
      </c>
      <c r="G1335" s="48">
        <v>729200</v>
      </c>
      <c r="H1335" s="47">
        <v>12.43</v>
      </c>
      <c r="I1335" s="51">
        <f t="shared" si="148"/>
        <v>0.84557823129251708</v>
      </c>
      <c r="J1335" s="51">
        <f t="shared" ca="1" si="149"/>
        <v>1</v>
      </c>
      <c r="K1335" s="47">
        <f t="shared" si="150"/>
        <v>12.59</v>
      </c>
      <c r="L1335" s="47">
        <f t="shared" si="151"/>
        <v>12.64</v>
      </c>
      <c r="M1335" s="47">
        <f t="shared" si="152"/>
        <v>12.33</v>
      </c>
      <c r="N1335" s="47">
        <f t="shared" si="153"/>
        <v>12.43</v>
      </c>
      <c r="O1335" s="48">
        <f t="shared" ca="1" si="154"/>
        <v>729200</v>
      </c>
    </row>
    <row r="1336" spans="1:15" x14ac:dyDescent="0.25">
      <c r="A1336">
        <v>1321</v>
      </c>
      <c r="B1336" s="84">
        <v>40098</v>
      </c>
      <c r="C1336" s="47">
        <v>14.92</v>
      </c>
      <c r="D1336" s="47">
        <v>15.11</v>
      </c>
      <c r="E1336" s="47">
        <v>14.67</v>
      </c>
      <c r="F1336" s="47">
        <v>14.86</v>
      </c>
      <c r="G1336" s="48">
        <v>571800</v>
      </c>
      <c r="H1336" s="47">
        <v>12.57</v>
      </c>
      <c r="I1336" s="51">
        <f t="shared" si="148"/>
        <v>0.84589502018842533</v>
      </c>
      <c r="J1336" s="51">
        <f t="shared" ca="1" si="149"/>
        <v>1</v>
      </c>
      <c r="K1336" s="47">
        <f t="shared" si="150"/>
        <v>12.62</v>
      </c>
      <c r="L1336" s="47">
        <f t="shared" si="151"/>
        <v>12.78</v>
      </c>
      <c r="M1336" s="47">
        <f t="shared" si="152"/>
        <v>12.41</v>
      </c>
      <c r="N1336" s="47">
        <f t="shared" si="153"/>
        <v>12.57</v>
      </c>
      <c r="O1336" s="48">
        <f t="shared" ca="1" si="154"/>
        <v>571800</v>
      </c>
    </row>
    <row r="1337" spans="1:15" x14ac:dyDescent="0.25">
      <c r="A1337">
        <v>1322</v>
      </c>
      <c r="B1337" s="84">
        <v>40095</v>
      </c>
      <c r="C1337" s="47">
        <v>14.81</v>
      </c>
      <c r="D1337" s="47">
        <v>14.99</v>
      </c>
      <c r="E1337" s="47">
        <v>14.7</v>
      </c>
      <c r="F1337" s="47">
        <v>14.92</v>
      </c>
      <c r="G1337" s="48">
        <v>414500</v>
      </c>
      <c r="H1337" s="47">
        <v>12.62</v>
      </c>
      <c r="I1337" s="51">
        <f t="shared" si="148"/>
        <v>0.84584450402144762</v>
      </c>
      <c r="J1337" s="51">
        <f t="shared" ca="1" si="149"/>
        <v>1</v>
      </c>
      <c r="K1337" s="47">
        <f t="shared" si="150"/>
        <v>12.53</v>
      </c>
      <c r="L1337" s="47">
        <f t="shared" si="151"/>
        <v>12.68</v>
      </c>
      <c r="M1337" s="47">
        <f t="shared" si="152"/>
        <v>12.43</v>
      </c>
      <c r="N1337" s="47">
        <f t="shared" si="153"/>
        <v>12.62</v>
      </c>
      <c r="O1337" s="48">
        <f t="shared" ca="1" si="154"/>
        <v>414500</v>
      </c>
    </row>
    <row r="1338" spans="1:15" x14ac:dyDescent="0.25">
      <c r="A1338">
        <v>1323</v>
      </c>
      <c r="B1338" s="84">
        <v>40094</v>
      </c>
      <c r="C1338" s="47">
        <v>14.77</v>
      </c>
      <c r="D1338" s="47">
        <v>14.99</v>
      </c>
      <c r="E1338" s="47">
        <v>14.67</v>
      </c>
      <c r="F1338" s="47">
        <v>14.89</v>
      </c>
      <c r="G1338" s="48">
        <v>932300</v>
      </c>
      <c r="H1338" s="47">
        <v>12.59</v>
      </c>
      <c r="I1338" s="51">
        <f t="shared" si="148"/>
        <v>0.84553391537944922</v>
      </c>
      <c r="J1338" s="51">
        <f t="shared" ca="1" si="149"/>
        <v>1</v>
      </c>
      <c r="K1338" s="47">
        <f t="shared" si="150"/>
        <v>12.49</v>
      </c>
      <c r="L1338" s="47">
        <f t="shared" si="151"/>
        <v>12.67</v>
      </c>
      <c r="M1338" s="47">
        <f t="shared" si="152"/>
        <v>12.4</v>
      </c>
      <c r="N1338" s="47">
        <f t="shared" si="153"/>
        <v>12.59</v>
      </c>
      <c r="O1338" s="48">
        <f t="shared" ca="1" si="154"/>
        <v>932300</v>
      </c>
    </row>
    <row r="1339" spans="1:15" x14ac:dyDescent="0.25">
      <c r="A1339">
        <v>1324</v>
      </c>
      <c r="B1339" s="84">
        <v>40093</v>
      </c>
      <c r="C1339" s="47">
        <v>14.55</v>
      </c>
      <c r="D1339" s="47">
        <v>14.74</v>
      </c>
      <c r="E1339" s="47">
        <v>14.53</v>
      </c>
      <c r="F1339" s="47">
        <v>14.63</v>
      </c>
      <c r="G1339" s="48">
        <v>535700</v>
      </c>
      <c r="H1339" s="47">
        <v>12.37</v>
      </c>
      <c r="I1339" s="51">
        <f t="shared" si="148"/>
        <v>0.84552289815447701</v>
      </c>
      <c r="J1339" s="51">
        <f t="shared" ca="1" si="149"/>
        <v>1</v>
      </c>
      <c r="K1339" s="47">
        <f t="shared" si="150"/>
        <v>12.3</v>
      </c>
      <c r="L1339" s="47">
        <f t="shared" si="151"/>
        <v>12.46</v>
      </c>
      <c r="M1339" s="47">
        <f t="shared" si="152"/>
        <v>12.29</v>
      </c>
      <c r="N1339" s="47">
        <f t="shared" si="153"/>
        <v>12.37</v>
      </c>
      <c r="O1339" s="48">
        <f t="shared" ca="1" si="154"/>
        <v>535700</v>
      </c>
    </row>
    <row r="1340" spans="1:15" x14ac:dyDescent="0.25">
      <c r="A1340">
        <v>1325</v>
      </c>
      <c r="B1340" s="84">
        <v>40092</v>
      </c>
      <c r="C1340" s="47">
        <v>14.46</v>
      </c>
      <c r="D1340" s="47">
        <v>14.74</v>
      </c>
      <c r="E1340" s="47">
        <v>14.43</v>
      </c>
      <c r="F1340" s="47">
        <v>14.55</v>
      </c>
      <c r="G1340" s="48">
        <v>790700</v>
      </c>
      <c r="H1340" s="47">
        <v>12.31</v>
      </c>
      <c r="I1340" s="51">
        <f t="shared" si="148"/>
        <v>0.84604810996563573</v>
      </c>
      <c r="J1340" s="51">
        <f t="shared" ca="1" si="149"/>
        <v>1</v>
      </c>
      <c r="K1340" s="47">
        <f t="shared" si="150"/>
        <v>12.23</v>
      </c>
      <c r="L1340" s="47">
        <f t="shared" si="151"/>
        <v>12.47</v>
      </c>
      <c r="M1340" s="47">
        <f t="shared" si="152"/>
        <v>12.21</v>
      </c>
      <c r="N1340" s="47">
        <f t="shared" si="153"/>
        <v>12.31</v>
      </c>
      <c r="O1340" s="48">
        <f t="shared" ca="1" si="154"/>
        <v>790700</v>
      </c>
    </row>
    <row r="1341" spans="1:15" x14ac:dyDescent="0.25">
      <c r="A1341">
        <v>1326</v>
      </c>
      <c r="B1341" s="84">
        <v>40091</v>
      </c>
      <c r="C1341" s="47">
        <v>14.24</v>
      </c>
      <c r="D1341" s="47">
        <v>14.43</v>
      </c>
      <c r="E1341" s="47">
        <v>14.12</v>
      </c>
      <c r="F1341" s="47">
        <v>14.42</v>
      </c>
      <c r="G1341" s="48">
        <v>782400</v>
      </c>
      <c r="H1341" s="47">
        <v>12.2</v>
      </c>
      <c r="I1341" s="51">
        <f t="shared" si="148"/>
        <v>0.84604715672676833</v>
      </c>
      <c r="J1341" s="51">
        <f t="shared" ca="1" si="149"/>
        <v>1</v>
      </c>
      <c r="K1341" s="47">
        <f t="shared" si="150"/>
        <v>12.05</v>
      </c>
      <c r="L1341" s="47">
        <f t="shared" si="151"/>
        <v>12.21</v>
      </c>
      <c r="M1341" s="47">
        <f t="shared" si="152"/>
        <v>11.95</v>
      </c>
      <c r="N1341" s="47">
        <f t="shared" si="153"/>
        <v>12.2</v>
      </c>
      <c r="O1341" s="48">
        <f t="shared" ca="1" si="154"/>
        <v>782400</v>
      </c>
    </row>
    <row r="1342" spans="1:15" x14ac:dyDescent="0.25">
      <c r="A1342">
        <v>1327</v>
      </c>
      <c r="B1342" s="84">
        <v>40088</v>
      </c>
      <c r="C1342" s="47">
        <v>14.18</v>
      </c>
      <c r="D1342" s="47">
        <v>14.44</v>
      </c>
      <c r="E1342" s="47">
        <v>14.1</v>
      </c>
      <c r="F1342" s="47">
        <v>14.16</v>
      </c>
      <c r="G1342" s="48">
        <v>713100</v>
      </c>
      <c r="H1342" s="47">
        <v>11.98</v>
      </c>
      <c r="I1342" s="51">
        <f t="shared" si="148"/>
        <v>0.846045197740113</v>
      </c>
      <c r="J1342" s="51">
        <f t="shared" ca="1" si="149"/>
        <v>1</v>
      </c>
      <c r="K1342" s="47">
        <f t="shared" si="150"/>
        <v>12</v>
      </c>
      <c r="L1342" s="47">
        <f t="shared" si="151"/>
        <v>12.22</v>
      </c>
      <c r="M1342" s="47">
        <f t="shared" si="152"/>
        <v>11.93</v>
      </c>
      <c r="N1342" s="47">
        <f t="shared" si="153"/>
        <v>11.98</v>
      </c>
      <c r="O1342" s="48">
        <f t="shared" ca="1" si="154"/>
        <v>713100</v>
      </c>
    </row>
    <row r="1343" spans="1:15" x14ac:dyDescent="0.25">
      <c r="A1343">
        <v>1328</v>
      </c>
      <c r="B1343" s="84">
        <v>40087</v>
      </c>
      <c r="C1343" s="47">
        <v>14.3</v>
      </c>
      <c r="D1343" s="47">
        <v>14.65</v>
      </c>
      <c r="E1343" s="47">
        <v>14.24</v>
      </c>
      <c r="F1343" s="47">
        <v>14.27</v>
      </c>
      <c r="G1343" s="48">
        <v>572200</v>
      </c>
      <c r="H1343" s="47">
        <v>12.07</v>
      </c>
      <c r="I1343" s="51">
        <f t="shared" si="148"/>
        <v>0.84583041345480037</v>
      </c>
      <c r="J1343" s="51">
        <f t="shared" ca="1" si="149"/>
        <v>1</v>
      </c>
      <c r="K1343" s="47">
        <f t="shared" si="150"/>
        <v>12.1</v>
      </c>
      <c r="L1343" s="47">
        <f t="shared" si="151"/>
        <v>12.39</v>
      </c>
      <c r="M1343" s="47">
        <f t="shared" si="152"/>
        <v>12.04</v>
      </c>
      <c r="N1343" s="47">
        <f t="shared" si="153"/>
        <v>12.07</v>
      </c>
      <c r="O1343" s="48">
        <f t="shared" ca="1" si="154"/>
        <v>572200</v>
      </c>
    </row>
    <row r="1344" spans="1:15" x14ac:dyDescent="0.25">
      <c r="A1344">
        <v>1329</v>
      </c>
      <c r="B1344" s="84">
        <v>40086</v>
      </c>
      <c r="C1344" s="47">
        <v>14.39</v>
      </c>
      <c r="D1344" s="47">
        <v>14.6</v>
      </c>
      <c r="E1344" s="47">
        <v>14.05</v>
      </c>
      <c r="F1344" s="47">
        <v>14.4</v>
      </c>
      <c r="G1344" s="48">
        <v>608100</v>
      </c>
      <c r="H1344" s="47">
        <v>12.18</v>
      </c>
      <c r="I1344" s="51">
        <f t="shared" si="148"/>
        <v>0.84583333333333333</v>
      </c>
      <c r="J1344" s="51">
        <f t="shared" ca="1" si="149"/>
        <v>1</v>
      </c>
      <c r="K1344" s="47">
        <f t="shared" si="150"/>
        <v>12.17</v>
      </c>
      <c r="L1344" s="47">
        <f t="shared" si="151"/>
        <v>12.35</v>
      </c>
      <c r="M1344" s="47">
        <f t="shared" si="152"/>
        <v>11.88</v>
      </c>
      <c r="N1344" s="47">
        <f t="shared" si="153"/>
        <v>12.18</v>
      </c>
      <c r="O1344" s="48">
        <f t="shared" ca="1" si="154"/>
        <v>608100</v>
      </c>
    </row>
    <row r="1345" spans="1:15" x14ac:dyDescent="0.25">
      <c r="A1345">
        <v>1330</v>
      </c>
      <c r="B1345" s="84">
        <v>40085</v>
      </c>
      <c r="C1345" s="47">
        <v>14.46</v>
      </c>
      <c r="D1345" s="47">
        <v>14.61</v>
      </c>
      <c r="E1345" s="47">
        <v>14.35</v>
      </c>
      <c r="F1345" s="47">
        <v>14.38</v>
      </c>
      <c r="G1345" s="48">
        <v>486900</v>
      </c>
      <c r="H1345" s="47">
        <v>12.16</v>
      </c>
      <c r="I1345" s="51">
        <f t="shared" si="148"/>
        <v>0.84561891515994436</v>
      </c>
      <c r="J1345" s="51">
        <f t="shared" ca="1" si="149"/>
        <v>1</v>
      </c>
      <c r="K1345" s="47">
        <f t="shared" si="150"/>
        <v>12.23</v>
      </c>
      <c r="L1345" s="47">
        <f t="shared" si="151"/>
        <v>12.35</v>
      </c>
      <c r="M1345" s="47">
        <f t="shared" si="152"/>
        <v>12.13</v>
      </c>
      <c r="N1345" s="47">
        <f t="shared" si="153"/>
        <v>12.16</v>
      </c>
      <c r="O1345" s="48">
        <f t="shared" ca="1" si="154"/>
        <v>486900</v>
      </c>
    </row>
    <row r="1346" spans="1:15" x14ac:dyDescent="0.25">
      <c r="A1346">
        <v>1331</v>
      </c>
      <c r="B1346" s="84">
        <v>40084</v>
      </c>
      <c r="C1346" s="47">
        <v>13.76</v>
      </c>
      <c r="D1346" s="47">
        <v>14.68</v>
      </c>
      <c r="E1346" s="47">
        <v>13.76</v>
      </c>
      <c r="F1346" s="47">
        <v>14.49</v>
      </c>
      <c r="G1346" s="48">
        <v>603500</v>
      </c>
      <c r="H1346" s="47">
        <v>12.26</v>
      </c>
      <c r="I1346" s="51">
        <f t="shared" si="148"/>
        <v>0.84610075914423732</v>
      </c>
      <c r="J1346" s="51">
        <f t="shared" ca="1" si="149"/>
        <v>1</v>
      </c>
      <c r="K1346" s="47">
        <f t="shared" si="150"/>
        <v>11.64</v>
      </c>
      <c r="L1346" s="47">
        <f t="shared" si="151"/>
        <v>12.42</v>
      </c>
      <c r="M1346" s="47">
        <f t="shared" si="152"/>
        <v>11.64</v>
      </c>
      <c r="N1346" s="47">
        <f t="shared" si="153"/>
        <v>12.26</v>
      </c>
      <c r="O1346" s="48">
        <f t="shared" ca="1" si="154"/>
        <v>603500</v>
      </c>
    </row>
    <row r="1347" spans="1:15" x14ac:dyDescent="0.25">
      <c r="A1347">
        <v>1332</v>
      </c>
      <c r="B1347" s="84">
        <v>40081</v>
      </c>
      <c r="C1347" s="47">
        <v>14.26</v>
      </c>
      <c r="D1347" s="47">
        <v>14.44</v>
      </c>
      <c r="E1347" s="47">
        <v>14.2</v>
      </c>
      <c r="F1347" s="47">
        <v>14.26</v>
      </c>
      <c r="G1347" s="48">
        <v>501500</v>
      </c>
      <c r="H1347" s="47">
        <v>12.06</v>
      </c>
      <c r="I1347" s="51">
        <f t="shared" si="148"/>
        <v>0.84572230014025251</v>
      </c>
      <c r="J1347" s="51">
        <f t="shared" ca="1" si="149"/>
        <v>1</v>
      </c>
      <c r="K1347" s="47">
        <f t="shared" si="150"/>
        <v>12.06</v>
      </c>
      <c r="L1347" s="47">
        <f t="shared" si="151"/>
        <v>12.21</v>
      </c>
      <c r="M1347" s="47">
        <f t="shared" si="152"/>
        <v>12.01</v>
      </c>
      <c r="N1347" s="47">
        <f t="shared" si="153"/>
        <v>12.06</v>
      </c>
      <c r="O1347" s="48">
        <f t="shared" ca="1" si="154"/>
        <v>501500</v>
      </c>
    </row>
    <row r="1348" spans="1:15" x14ac:dyDescent="0.25">
      <c r="A1348">
        <v>1333</v>
      </c>
      <c r="B1348" s="84">
        <v>40080</v>
      </c>
      <c r="C1348" s="47">
        <v>14.55</v>
      </c>
      <c r="D1348" s="47">
        <v>14.66</v>
      </c>
      <c r="E1348" s="47">
        <v>14.24</v>
      </c>
      <c r="F1348" s="47">
        <v>14.34</v>
      </c>
      <c r="G1348" s="48">
        <v>671100</v>
      </c>
      <c r="H1348" s="47">
        <v>12.13</v>
      </c>
      <c r="I1348" s="51">
        <f t="shared" si="148"/>
        <v>0.84588563458856347</v>
      </c>
      <c r="J1348" s="51">
        <f t="shared" ca="1" si="149"/>
        <v>1</v>
      </c>
      <c r="K1348" s="47">
        <f t="shared" si="150"/>
        <v>12.31</v>
      </c>
      <c r="L1348" s="47">
        <f t="shared" si="151"/>
        <v>12.4</v>
      </c>
      <c r="M1348" s="47">
        <f t="shared" si="152"/>
        <v>12.05</v>
      </c>
      <c r="N1348" s="47">
        <f t="shared" si="153"/>
        <v>12.13</v>
      </c>
      <c r="O1348" s="48">
        <f t="shared" ca="1" si="154"/>
        <v>671100</v>
      </c>
    </row>
    <row r="1349" spans="1:15" x14ac:dyDescent="0.25">
      <c r="A1349">
        <v>1334</v>
      </c>
      <c r="B1349" s="84">
        <v>40079</v>
      </c>
      <c r="C1349" s="47">
        <v>14.87</v>
      </c>
      <c r="D1349" s="47">
        <v>14.87</v>
      </c>
      <c r="E1349" s="47">
        <v>14.43</v>
      </c>
      <c r="F1349" s="47">
        <v>14.45</v>
      </c>
      <c r="G1349" s="48">
        <v>795600</v>
      </c>
      <c r="H1349" s="47">
        <v>12.22</v>
      </c>
      <c r="I1349" s="51">
        <f t="shared" si="148"/>
        <v>0.84567474048442914</v>
      </c>
      <c r="J1349" s="51">
        <f t="shared" ca="1" si="149"/>
        <v>1</v>
      </c>
      <c r="K1349" s="47">
        <f t="shared" si="150"/>
        <v>12.58</v>
      </c>
      <c r="L1349" s="47">
        <f t="shared" si="151"/>
        <v>12.58</v>
      </c>
      <c r="M1349" s="47">
        <f t="shared" si="152"/>
        <v>12.2</v>
      </c>
      <c r="N1349" s="47">
        <f t="shared" si="153"/>
        <v>12.22</v>
      </c>
      <c r="O1349" s="48">
        <f t="shared" ca="1" si="154"/>
        <v>795600</v>
      </c>
    </row>
    <row r="1350" spans="1:15" x14ac:dyDescent="0.25">
      <c r="A1350">
        <v>1335</v>
      </c>
      <c r="B1350" s="84">
        <v>40078</v>
      </c>
      <c r="C1350" s="47">
        <v>14.2</v>
      </c>
      <c r="D1350" s="47">
        <v>14.33</v>
      </c>
      <c r="E1350" s="47">
        <v>14.1</v>
      </c>
      <c r="F1350" s="47">
        <v>14.21</v>
      </c>
      <c r="G1350" s="48">
        <v>398700</v>
      </c>
      <c r="H1350" s="47">
        <v>12.02</v>
      </c>
      <c r="I1350" s="51">
        <f t="shared" si="148"/>
        <v>0.84588318085855019</v>
      </c>
      <c r="J1350" s="51">
        <f t="shared" ca="1" si="149"/>
        <v>1</v>
      </c>
      <c r="K1350" s="47">
        <f t="shared" si="150"/>
        <v>12.01</v>
      </c>
      <c r="L1350" s="47">
        <f t="shared" si="151"/>
        <v>12.12</v>
      </c>
      <c r="M1350" s="47">
        <f t="shared" si="152"/>
        <v>11.93</v>
      </c>
      <c r="N1350" s="47">
        <f t="shared" si="153"/>
        <v>12.02</v>
      </c>
      <c r="O1350" s="48">
        <f t="shared" ca="1" si="154"/>
        <v>398700</v>
      </c>
    </row>
    <row r="1351" spans="1:15" x14ac:dyDescent="0.25">
      <c r="A1351">
        <v>1336</v>
      </c>
      <c r="B1351" s="84">
        <v>40077</v>
      </c>
      <c r="C1351" s="47">
        <v>14.12</v>
      </c>
      <c r="D1351" s="47">
        <v>14.29</v>
      </c>
      <c r="E1351" s="47">
        <v>14.01</v>
      </c>
      <c r="F1351" s="47">
        <v>14.11</v>
      </c>
      <c r="G1351" s="48">
        <v>231600</v>
      </c>
      <c r="H1351" s="47">
        <v>11.94</v>
      </c>
      <c r="I1351" s="51">
        <f t="shared" si="148"/>
        <v>0.84620836286321754</v>
      </c>
      <c r="J1351" s="51">
        <f t="shared" ca="1" si="149"/>
        <v>1</v>
      </c>
      <c r="K1351" s="47">
        <f t="shared" si="150"/>
        <v>11.95</v>
      </c>
      <c r="L1351" s="47">
        <f t="shared" si="151"/>
        <v>12.09</v>
      </c>
      <c r="M1351" s="47">
        <f t="shared" si="152"/>
        <v>11.86</v>
      </c>
      <c r="N1351" s="47">
        <f t="shared" si="153"/>
        <v>11.94</v>
      </c>
      <c r="O1351" s="48">
        <f t="shared" ca="1" si="154"/>
        <v>231600</v>
      </c>
    </row>
    <row r="1352" spans="1:15" x14ac:dyDescent="0.25">
      <c r="A1352">
        <v>1337</v>
      </c>
      <c r="B1352" s="84">
        <v>40074</v>
      </c>
      <c r="C1352" s="47">
        <v>14.34</v>
      </c>
      <c r="D1352" s="47">
        <v>14.47</v>
      </c>
      <c r="E1352" s="47">
        <v>14.2</v>
      </c>
      <c r="F1352" s="47">
        <v>14.22</v>
      </c>
      <c r="G1352" s="48">
        <v>657100</v>
      </c>
      <c r="H1352" s="47">
        <v>12.03</v>
      </c>
      <c r="I1352" s="51">
        <f t="shared" si="148"/>
        <v>0.84599156118143448</v>
      </c>
      <c r="J1352" s="51">
        <f t="shared" ca="1" si="149"/>
        <v>1</v>
      </c>
      <c r="K1352" s="47">
        <f t="shared" si="150"/>
        <v>12.13</v>
      </c>
      <c r="L1352" s="47">
        <f t="shared" si="151"/>
        <v>12.24</v>
      </c>
      <c r="M1352" s="47">
        <f t="shared" si="152"/>
        <v>12.01</v>
      </c>
      <c r="N1352" s="47">
        <f t="shared" si="153"/>
        <v>12.03</v>
      </c>
      <c r="O1352" s="48">
        <f t="shared" ca="1" si="154"/>
        <v>657100</v>
      </c>
    </row>
    <row r="1353" spans="1:15" x14ac:dyDescent="0.25">
      <c r="A1353">
        <v>1338</v>
      </c>
      <c r="B1353" s="84">
        <v>40073</v>
      </c>
      <c r="C1353" s="47">
        <v>14.35</v>
      </c>
      <c r="D1353" s="47">
        <v>14.64</v>
      </c>
      <c r="E1353" s="47">
        <v>14.23</v>
      </c>
      <c r="F1353" s="47">
        <v>14.33</v>
      </c>
      <c r="G1353" s="48">
        <v>349300</v>
      </c>
      <c r="H1353" s="47">
        <v>12.12</v>
      </c>
      <c r="I1353" s="51">
        <f t="shared" si="148"/>
        <v>0.84577808792742493</v>
      </c>
      <c r="J1353" s="51">
        <f t="shared" ca="1" si="149"/>
        <v>1</v>
      </c>
      <c r="K1353" s="47">
        <f t="shared" si="150"/>
        <v>12.14</v>
      </c>
      <c r="L1353" s="47">
        <f t="shared" si="151"/>
        <v>12.38</v>
      </c>
      <c r="M1353" s="47">
        <f t="shared" si="152"/>
        <v>12.04</v>
      </c>
      <c r="N1353" s="47">
        <f t="shared" si="153"/>
        <v>12.12</v>
      </c>
      <c r="O1353" s="48">
        <f t="shared" ca="1" si="154"/>
        <v>349300</v>
      </c>
    </row>
    <row r="1354" spans="1:15" x14ac:dyDescent="0.25">
      <c r="A1354">
        <v>1339</v>
      </c>
      <c r="B1354" s="84">
        <v>40072</v>
      </c>
      <c r="C1354" s="47">
        <v>14.29</v>
      </c>
      <c r="D1354" s="47">
        <v>14.38</v>
      </c>
      <c r="E1354" s="47">
        <v>14.16</v>
      </c>
      <c r="F1354" s="47">
        <v>14.35</v>
      </c>
      <c r="G1354" s="48">
        <v>289200</v>
      </c>
      <c r="H1354" s="47">
        <v>12.12</v>
      </c>
      <c r="I1354" s="51">
        <f t="shared" si="148"/>
        <v>0.84459930313588849</v>
      </c>
      <c r="J1354" s="51">
        <f t="shared" ca="1" si="149"/>
        <v>1</v>
      </c>
      <c r="K1354" s="47">
        <f t="shared" si="150"/>
        <v>12.07</v>
      </c>
      <c r="L1354" s="47">
        <f t="shared" si="151"/>
        <v>12.15</v>
      </c>
      <c r="M1354" s="47">
        <f t="shared" si="152"/>
        <v>11.96</v>
      </c>
      <c r="N1354" s="47">
        <f t="shared" si="153"/>
        <v>12.12</v>
      </c>
      <c r="O1354" s="48">
        <f t="shared" ca="1" si="154"/>
        <v>289200</v>
      </c>
    </row>
    <row r="1355" spans="1:15" x14ac:dyDescent="0.25">
      <c r="A1355">
        <v>1340</v>
      </c>
      <c r="B1355" s="84">
        <v>40071</v>
      </c>
      <c r="C1355" s="47">
        <v>14.33</v>
      </c>
      <c r="D1355" s="47">
        <v>14.48</v>
      </c>
      <c r="E1355" s="47">
        <v>14.21</v>
      </c>
      <c r="F1355" s="47">
        <v>14.33</v>
      </c>
      <c r="G1355" s="48">
        <v>449900</v>
      </c>
      <c r="H1355" s="47">
        <v>12.1</v>
      </c>
      <c r="I1355" s="51">
        <f t="shared" si="148"/>
        <v>0.84438241451500351</v>
      </c>
      <c r="J1355" s="51">
        <f t="shared" ca="1" si="149"/>
        <v>1</v>
      </c>
      <c r="K1355" s="47">
        <f t="shared" si="150"/>
        <v>12.1</v>
      </c>
      <c r="L1355" s="47">
        <f t="shared" si="151"/>
        <v>12.23</v>
      </c>
      <c r="M1355" s="47">
        <f t="shared" si="152"/>
        <v>12</v>
      </c>
      <c r="N1355" s="47">
        <f t="shared" si="153"/>
        <v>12.1</v>
      </c>
      <c r="O1355" s="48">
        <f t="shared" ca="1" si="154"/>
        <v>449900</v>
      </c>
    </row>
    <row r="1356" spans="1:15" x14ac:dyDescent="0.25">
      <c r="A1356">
        <v>1341</v>
      </c>
      <c r="B1356" s="84">
        <v>40070</v>
      </c>
      <c r="C1356" s="47">
        <v>14.19</v>
      </c>
      <c r="D1356" s="47">
        <v>14.44</v>
      </c>
      <c r="E1356" s="47">
        <v>14.13</v>
      </c>
      <c r="F1356" s="47">
        <v>14.43</v>
      </c>
      <c r="G1356" s="48">
        <v>546600</v>
      </c>
      <c r="H1356" s="47">
        <v>12.19</v>
      </c>
      <c r="I1356" s="51">
        <f t="shared" si="148"/>
        <v>0.84476784476784472</v>
      </c>
      <c r="J1356" s="51">
        <f t="shared" ca="1" si="149"/>
        <v>1</v>
      </c>
      <c r="K1356" s="47">
        <f t="shared" si="150"/>
        <v>11.99</v>
      </c>
      <c r="L1356" s="47">
        <f t="shared" si="151"/>
        <v>12.2</v>
      </c>
      <c r="M1356" s="47">
        <f t="shared" si="152"/>
        <v>11.94</v>
      </c>
      <c r="N1356" s="47">
        <f t="shared" si="153"/>
        <v>12.19</v>
      </c>
      <c r="O1356" s="48">
        <f t="shared" ca="1" si="154"/>
        <v>546600</v>
      </c>
    </row>
    <row r="1357" spans="1:15" x14ac:dyDescent="0.25">
      <c r="A1357">
        <v>1342</v>
      </c>
      <c r="B1357" s="84">
        <v>40067</v>
      </c>
      <c r="C1357" s="47">
        <v>14.15</v>
      </c>
      <c r="D1357" s="47">
        <v>14.43</v>
      </c>
      <c r="E1357" s="47">
        <v>14.09</v>
      </c>
      <c r="F1357" s="47">
        <v>14.26</v>
      </c>
      <c r="G1357" s="48">
        <v>583900</v>
      </c>
      <c r="H1357" s="47">
        <v>12.05</v>
      </c>
      <c r="I1357" s="51">
        <f t="shared" si="148"/>
        <v>0.84502103786816274</v>
      </c>
      <c r="J1357" s="51">
        <f t="shared" ca="1" si="149"/>
        <v>1</v>
      </c>
      <c r="K1357" s="47">
        <f t="shared" si="150"/>
        <v>11.96</v>
      </c>
      <c r="L1357" s="47">
        <f t="shared" si="151"/>
        <v>12.19</v>
      </c>
      <c r="M1357" s="47">
        <f t="shared" si="152"/>
        <v>11.91</v>
      </c>
      <c r="N1357" s="47">
        <f t="shared" si="153"/>
        <v>12.05</v>
      </c>
      <c r="O1357" s="48">
        <f t="shared" ca="1" si="154"/>
        <v>583900</v>
      </c>
    </row>
    <row r="1358" spans="1:15" x14ac:dyDescent="0.25">
      <c r="A1358">
        <v>1343</v>
      </c>
      <c r="B1358" s="84">
        <v>40066</v>
      </c>
      <c r="C1358" s="47">
        <v>14.02</v>
      </c>
      <c r="D1358" s="47">
        <v>14.11</v>
      </c>
      <c r="E1358" s="47">
        <v>13.91</v>
      </c>
      <c r="F1358" s="47">
        <v>14.06</v>
      </c>
      <c r="G1358" s="48">
        <v>570400</v>
      </c>
      <c r="H1358" s="47">
        <v>11.88</v>
      </c>
      <c r="I1358" s="51">
        <f t="shared" si="148"/>
        <v>0.84495021337126608</v>
      </c>
      <c r="J1358" s="51">
        <f t="shared" ca="1" si="149"/>
        <v>1</v>
      </c>
      <c r="K1358" s="47">
        <f t="shared" si="150"/>
        <v>11.85</v>
      </c>
      <c r="L1358" s="47">
        <f t="shared" si="151"/>
        <v>11.92</v>
      </c>
      <c r="M1358" s="47">
        <f t="shared" si="152"/>
        <v>11.75</v>
      </c>
      <c r="N1358" s="47">
        <f t="shared" si="153"/>
        <v>11.88</v>
      </c>
      <c r="O1358" s="48">
        <f t="shared" ca="1" si="154"/>
        <v>570400</v>
      </c>
    </row>
    <row r="1359" spans="1:15" x14ac:dyDescent="0.25">
      <c r="A1359">
        <v>1344</v>
      </c>
      <c r="B1359" s="84">
        <v>40065</v>
      </c>
      <c r="C1359" s="47">
        <v>14.04</v>
      </c>
      <c r="D1359" s="47">
        <v>14.16</v>
      </c>
      <c r="E1359" s="47">
        <v>13.91</v>
      </c>
      <c r="F1359" s="47">
        <v>14.02</v>
      </c>
      <c r="G1359" s="48">
        <v>733500</v>
      </c>
      <c r="H1359" s="47">
        <v>11.84</v>
      </c>
      <c r="I1359" s="51">
        <f t="shared" si="148"/>
        <v>0.84450784593437944</v>
      </c>
      <c r="J1359" s="51">
        <f t="shared" ca="1" si="149"/>
        <v>1</v>
      </c>
      <c r="K1359" s="47">
        <f t="shared" si="150"/>
        <v>11.86</v>
      </c>
      <c r="L1359" s="47">
        <f t="shared" si="151"/>
        <v>11.96</v>
      </c>
      <c r="M1359" s="47">
        <f t="shared" si="152"/>
        <v>11.75</v>
      </c>
      <c r="N1359" s="47">
        <f t="shared" si="153"/>
        <v>11.84</v>
      </c>
      <c r="O1359" s="48">
        <f t="shared" ca="1" si="154"/>
        <v>733500</v>
      </c>
    </row>
    <row r="1360" spans="1:15" x14ac:dyDescent="0.25">
      <c r="A1360">
        <v>1345</v>
      </c>
      <c r="B1360" s="84">
        <v>40064</v>
      </c>
      <c r="C1360" s="47">
        <v>14.23</v>
      </c>
      <c r="D1360" s="47">
        <v>14.3</v>
      </c>
      <c r="E1360" s="47">
        <v>13.96</v>
      </c>
      <c r="F1360" s="47">
        <v>14.09</v>
      </c>
      <c r="G1360" s="48">
        <v>518200</v>
      </c>
      <c r="H1360" s="47">
        <v>11.9</v>
      </c>
      <c r="I1360" s="51">
        <f t="shared" si="148"/>
        <v>0.84457061745919093</v>
      </c>
      <c r="J1360" s="51">
        <f t="shared" ca="1" si="149"/>
        <v>1</v>
      </c>
      <c r="K1360" s="47">
        <f t="shared" si="150"/>
        <v>12.02</v>
      </c>
      <c r="L1360" s="47">
        <f t="shared" si="151"/>
        <v>12.08</v>
      </c>
      <c r="M1360" s="47">
        <f t="shared" si="152"/>
        <v>11.79</v>
      </c>
      <c r="N1360" s="47">
        <f t="shared" si="153"/>
        <v>11.9</v>
      </c>
      <c r="O1360" s="48">
        <f t="shared" ca="1" si="154"/>
        <v>518200</v>
      </c>
    </row>
    <row r="1361" spans="1:15" x14ac:dyDescent="0.25">
      <c r="A1361">
        <v>1346</v>
      </c>
      <c r="B1361" s="84">
        <v>40060</v>
      </c>
      <c r="C1361" s="47">
        <v>13.97</v>
      </c>
      <c r="D1361" s="47">
        <v>14.19</v>
      </c>
      <c r="E1361" s="47">
        <v>13.74</v>
      </c>
      <c r="F1361" s="47">
        <v>14.13</v>
      </c>
      <c r="G1361" s="48">
        <v>721600</v>
      </c>
      <c r="H1361" s="47">
        <v>11.94</v>
      </c>
      <c r="I1361" s="51">
        <f t="shared" ref="I1361:I1424" si="155">H1361/F1361</f>
        <v>0.84501061571125258</v>
      </c>
      <c r="J1361" s="51">
        <f t="shared" ref="J1361:J1424" ca="1" si="156">INDEX(OFFSET($T$15,0,0,$S$13+1,1),MATCH(B1361,OFFSET($Q$15,0,0,$S$13+1,1),-1))</f>
        <v>1</v>
      </c>
      <c r="K1361" s="47">
        <f t="shared" ref="K1361:K1424" si="157">ROUND($I1361*C1361,2)</f>
        <v>11.8</v>
      </c>
      <c r="L1361" s="47">
        <f t="shared" ref="L1361:L1424" si="158">ROUND($I1361*D1361,2)</f>
        <v>11.99</v>
      </c>
      <c r="M1361" s="47">
        <f t="shared" ref="M1361:M1424" si="159">ROUND($I1361*E1361,2)</f>
        <v>11.61</v>
      </c>
      <c r="N1361" s="47">
        <f t="shared" ref="N1361:N1424" si="160">ROUND($I1361*F1361,2)</f>
        <v>11.94</v>
      </c>
      <c r="O1361" s="48">
        <f t="shared" ref="O1361:O1424" ca="1" si="161">G1361*J1361</f>
        <v>721600</v>
      </c>
    </row>
    <row r="1362" spans="1:15" x14ac:dyDescent="0.25">
      <c r="A1362">
        <v>1347</v>
      </c>
      <c r="B1362" s="84">
        <v>40059</v>
      </c>
      <c r="C1362" s="47">
        <v>13.92</v>
      </c>
      <c r="D1362" s="47">
        <v>14.07</v>
      </c>
      <c r="E1362" s="47">
        <v>13.7</v>
      </c>
      <c r="F1362" s="47">
        <v>14.04</v>
      </c>
      <c r="G1362" s="48">
        <v>420900</v>
      </c>
      <c r="H1362" s="47">
        <v>11.86</v>
      </c>
      <c r="I1362" s="51">
        <f t="shared" si="155"/>
        <v>0.84472934472934469</v>
      </c>
      <c r="J1362" s="51">
        <f t="shared" ca="1" si="156"/>
        <v>1</v>
      </c>
      <c r="K1362" s="47">
        <f t="shared" si="157"/>
        <v>11.76</v>
      </c>
      <c r="L1362" s="47">
        <f t="shared" si="158"/>
        <v>11.89</v>
      </c>
      <c r="M1362" s="47">
        <f t="shared" si="159"/>
        <v>11.57</v>
      </c>
      <c r="N1362" s="47">
        <f t="shared" si="160"/>
        <v>11.86</v>
      </c>
      <c r="O1362" s="48">
        <f t="shared" ca="1" si="161"/>
        <v>420900</v>
      </c>
    </row>
    <row r="1363" spans="1:15" x14ac:dyDescent="0.25">
      <c r="A1363">
        <v>1348</v>
      </c>
      <c r="B1363" s="84">
        <v>40058</v>
      </c>
      <c r="C1363" s="47">
        <v>13.96</v>
      </c>
      <c r="D1363" s="47">
        <v>14.1</v>
      </c>
      <c r="E1363" s="47">
        <v>13.79</v>
      </c>
      <c r="F1363" s="47">
        <v>13.93</v>
      </c>
      <c r="G1363" s="48">
        <v>488400</v>
      </c>
      <c r="H1363" s="47">
        <v>11.77</v>
      </c>
      <c r="I1363" s="51">
        <f t="shared" si="155"/>
        <v>0.8449389806173726</v>
      </c>
      <c r="J1363" s="51">
        <f t="shared" ca="1" si="156"/>
        <v>1</v>
      </c>
      <c r="K1363" s="47">
        <f t="shared" si="157"/>
        <v>11.8</v>
      </c>
      <c r="L1363" s="47">
        <f t="shared" si="158"/>
        <v>11.91</v>
      </c>
      <c r="M1363" s="47">
        <f t="shared" si="159"/>
        <v>11.65</v>
      </c>
      <c r="N1363" s="47">
        <f t="shared" si="160"/>
        <v>11.77</v>
      </c>
      <c r="O1363" s="48">
        <f t="shared" ca="1" si="161"/>
        <v>488400</v>
      </c>
    </row>
    <row r="1364" spans="1:15" x14ac:dyDescent="0.25">
      <c r="A1364">
        <v>1349</v>
      </c>
      <c r="B1364" s="84">
        <v>40057</v>
      </c>
      <c r="C1364" s="47">
        <v>14.12</v>
      </c>
      <c r="D1364" s="47">
        <v>14.39</v>
      </c>
      <c r="E1364" s="47">
        <v>13.86</v>
      </c>
      <c r="F1364" s="47">
        <v>14</v>
      </c>
      <c r="G1364" s="48">
        <v>611700</v>
      </c>
      <c r="H1364" s="47">
        <v>11.83</v>
      </c>
      <c r="I1364" s="51">
        <f t="shared" si="155"/>
        <v>0.84499999999999997</v>
      </c>
      <c r="J1364" s="51">
        <f t="shared" ca="1" si="156"/>
        <v>1</v>
      </c>
      <c r="K1364" s="47">
        <f t="shared" si="157"/>
        <v>11.93</v>
      </c>
      <c r="L1364" s="47">
        <f t="shared" si="158"/>
        <v>12.16</v>
      </c>
      <c r="M1364" s="47">
        <f t="shared" si="159"/>
        <v>11.71</v>
      </c>
      <c r="N1364" s="47">
        <f t="shared" si="160"/>
        <v>11.83</v>
      </c>
      <c r="O1364" s="48">
        <f t="shared" ca="1" si="161"/>
        <v>611700</v>
      </c>
    </row>
    <row r="1365" spans="1:15" x14ac:dyDescent="0.25">
      <c r="A1365">
        <v>1350</v>
      </c>
      <c r="B1365" s="84">
        <v>40056</v>
      </c>
      <c r="C1365" s="47">
        <v>14.25</v>
      </c>
      <c r="D1365" s="47">
        <v>14.26</v>
      </c>
      <c r="E1365" s="47">
        <v>13.97</v>
      </c>
      <c r="F1365" s="47">
        <v>14.16</v>
      </c>
      <c r="G1365" s="48">
        <v>780700</v>
      </c>
      <c r="H1365" s="47">
        <v>11.96</v>
      </c>
      <c r="I1365" s="51">
        <f t="shared" si="155"/>
        <v>0.84463276836158196</v>
      </c>
      <c r="J1365" s="51">
        <f t="shared" ca="1" si="156"/>
        <v>1</v>
      </c>
      <c r="K1365" s="47">
        <f t="shared" si="157"/>
        <v>12.04</v>
      </c>
      <c r="L1365" s="47">
        <f t="shared" si="158"/>
        <v>12.04</v>
      </c>
      <c r="M1365" s="47">
        <f t="shared" si="159"/>
        <v>11.8</v>
      </c>
      <c r="N1365" s="47">
        <f t="shared" si="160"/>
        <v>11.96</v>
      </c>
      <c r="O1365" s="48">
        <f t="shared" ca="1" si="161"/>
        <v>780700</v>
      </c>
    </row>
    <row r="1366" spans="1:15" x14ac:dyDescent="0.25">
      <c r="A1366">
        <v>1351</v>
      </c>
      <c r="B1366" s="84">
        <v>40053</v>
      </c>
      <c r="C1366" s="47">
        <v>14.64</v>
      </c>
      <c r="D1366" s="47">
        <v>14.66</v>
      </c>
      <c r="E1366" s="47">
        <v>14.18</v>
      </c>
      <c r="F1366" s="47">
        <v>14.3</v>
      </c>
      <c r="G1366" s="48">
        <v>573000</v>
      </c>
      <c r="H1366" s="47">
        <v>12.08</v>
      </c>
      <c r="I1366" s="51">
        <f t="shared" si="155"/>
        <v>0.84475524475524477</v>
      </c>
      <c r="J1366" s="51">
        <f t="shared" ca="1" si="156"/>
        <v>1</v>
      </c>
      <c r="K1366" s="47">
        <f t="shared" si="157"/>
        <v>12.37</v>
      </c>
      <c r="L1366" s="47">
        <f t="shared" si="158"/>
        <v>12.38</v>
      </c>
      <c r="M1366" s="47">
        <f t="shared" si="159"/>
        <v>11.98</v>
      </c>
      <c r="N1366" s="47">
        <f t="shared" si="160"/>
        <v>12.08</v>
      </c>
      <c r="O1366" s="48">
        <f t="shared" ca="1" si="161"/>
        <v>573000</v>
      </c>
    </row>
    <row r="1367" spans="1:15" x14ac:dyDescent="0.25">
      <c r="A1367">
        <v>1352</v>
      </c>
      <c r="B1367" s="84">
        <v>40052</v>
      </c>
      <c r="C1367" s="47">
        <v>15.24</v>
      </c>
      <c r="D1367" s="47">
        <v>15.24</v>
      </c>
      <c r="E1367" s="47">
        <v>14.37</v>
      </c>
      <c r="F1367" s="47">
        <v>14.56</v>
      </c>
      <c r="G1367" s="48">
        <v>1298500</v>
      </c>
      <c r="H1367" s="47">
        <v>12.3</v>
      </c>
      <c r="I1367" s="51">
        <f t="shared" si="155"/>
        <v>0.84478021978021978</v>
      </c>
      <c r="J1367" s="51">
        <f t="shared" ca="1" si="156"/>
        <v>1</v>
      </c>
      <c r="K1367" s="47">
        <f t="shared" si="157"/>
        <v>12.87</v>
      </c>
      <c r="L1367" s="47">
        <f t="shared" si="158"/>
        <v>12.87</v>
      </c>
      <c r="M1367" s="47">
        <f t="shared" si="159"/>
        <v>12.14</v>
      </c>
      <c r="N1367" s="47">
        <f t="shared" si="160"/>
        <v>12.3</v>
      </c>
      <c r="O1367" s="48">
        <f t="shared" ca="1" si="161"/>
        <v>1298500</v>
      </c>
    </row>
    <row r="1368" spans="1:15" x14ac:dyDescent="0.25">
      <c r="A1368">
        <v>1353</v>
      </c>
      <c r="B1368" s="84">
        <v>40051</v>
      </c>
      <c r="C1368" s="47">
        <v>14.66</v>
      </c>
      <c r="D1368" s="47">
        <v>14.74</v>
      </c>
      <c r="E1368" s="47">
        <v>14.49</v>
      </c>
      <c r="F1368" s="47">
        <v>14.54</v>
      </c>
      <c r="G1368" s="48">
        <v>420800</v>
      </c>
      <c r="H1368" s="47">
        <v>12.28</v>
      </c>
      <c r="I1368" s="51">
        <f t="shared" si="155"/>
        <v>0.84456671251719395</v>
      </c>
      <c r="J1368" s="51">
        <f t="shared" ca="1" si="156"/>
        <v>1</v>
      </c>
      <c r="K1368" s="47">
        <f t="shared" si="157"/>
        <v>12.38</v>
      </c>
      <c r="L1368" s="47">
        <f t="shared" si="158"/>
        <v>12.45</v>
      </c>
      <c r="M1368" s="47">
        <f t="shared" si="159"/>
        <v>12.24</v>
      </c>
      <c r="N1368" s="47">
        <f t="shared" si="160"/>
        <v>12.28</v>
      </c>
      <c r="O1368" s="48">
        <f t="shared" ca="1" si="161"/>
        <v>420800</v>
      </c>
    </row>
    <row r="1369" spans="1:15" x14ac:dyDescent="0.25">
      <c r="A1369">
        <v>1354</v>
      </c>
      <c r="B1369" s="84">
        <v>40050</v>
      </c>
      <c r="C1369" s="47">
        <v>14.89</v>
      </c>
      <c r="D1369" s="47">
        <v>15.02</v>
      </c>
      <c r="E1369" s="47">
        <v>14.62</v>
      </c>
      <c r="F1369" s="47">
        <v>14.72</v>
      </c>
      <c r="G1369" s="48">
        <v>541500</v>
      </c>
      <c r="H1369" s="47">
        <v>12.43</v>
      </c>
      <c r="I1369" s="51">
        <f t="shared" si="155"/>
        <v>0.84442934782608692</v>
      </c>
      <c r="J1369" s="51">
        <f t="shared" ca="1" si="156"/>
        <v>1</v>
      </c>
      <c r="K1369" s="47">
        <f t="shared" si="157"/>
        <v>12.57</v>
      </c>
      <c r="L1369" s="47">
        <f t="shared" si="158"/>
        <v>12.68</v>
      </c>
      <c r="M1369" s="47">
        <f t="shared" si="159"/>
        <v>12.35</v>
      </c>
      <c r="N1369" s="47">
        <f t="shared" si="160"/>
        <v>12.43</v>
      </c>
      <c r="O1369" s="48">
        <f t="shared" ca="1" si="161"/>
        <v>541500</v>
      </c>
    </row>
    <row r="1370" spans="1:15" x14ac:dyDescent="0.25">
      <c r="A1370">
        <v>1355</v>
      </c>
      <c r="B1370" s="84">
        <v>40049</v>
      </c>
      <c r="C1370" s="47">
        <v>14.91</v>
      </c>
      <c r="D1370" s="47">
        <v>14.95</v>
      </c>
      <c r="E1370" s="47">
        <v>14.68</v>
      </c>
      <c r="F1370" s="47">
        <v>14.77</v>
      </c>
      <c r="G1370" s="48">
        <v>542800</v>
      </c>
      <c r="H1370" s="47">
        <v>12.48</v>
      </c>
      <c r="I1370" s="51">
        <f t="shared" si="155"/>
        <v>0.84495599187542325</v>
      </c>
      <c r="J1370" s="51">
        <f t="shared" ca="1" si="156"/>
        <v>1</v>
      </c>
      <c r="K1370" s="47">
        <f t="shared" si="157"/>
        <v>12.6</v>
      </c>
      <c r="L1370" s="47">
        <f t="shared" si="158"/>
        <v>12.63</v>
      </c>
      <c r="M1370" s="47">
        <f t="shared" si="159"/>
        <v>12.4</v>
      </c>
      <c r="N1370" s="47">
        <f t="shared" si="160"/>
        <v>12.48</v>
      </c>
      <c r="O1370" s="48">
        <f t="shared" ca="1" si="161"/>
        <v>542800</v>
      </c>
    </row>
    <row r="1371" spans="1:15" x14ac:dyDescent="0.25">
      <c r="A1371">
        <v>1356</v>
      </c>
      <c r="B1371" s="84">
        <v>40046</v>
      </c>
      <c r="C1371" s="47">
        <v>14.72</v>
      </c>
      <c r="D1371" s="47">
        <v>14.96</v>
      </c>
      <c r="E1371" s="47">
        <v>14.55</v>
      </c>
      <c r="F1371" s="47">
        <v>14.91</v>
      </c>
      <c r="G1371" s="48">
        <v>486700</v>
      </c>
      <c r="H1371" s="47">
        <v>12.59</v>
      </c>
      <c r="I1371" s="51">
        <f t="shared" si="155"/>
        <v>0.84439973172367533</v>
      </c>
      <c r="J1371" s="51">
        <f t="shared" ca="1" si="156"/>
        <v>1</v>
      </c>
      <c r="K1371" s="47">
        <f t="shared" si="157"/>
        <v>12.43</v>
      </c>
      <c r="L1371" s="47">
        <f t="shared" si="158"/>
        <v>12.63</v>
      </c>
      <c r="M1371" s="47">
        <f t="shared" si="159"/>
        <v>12.29</v>
      </c>
      <c r="N1371" s="47">
        <f t="shared" si="160"/>
        <v>12.59</v>
      </c>
      <c r="O1371" s="48">
        <f t="shared" ca="1" si="161"/>
        <v>486700</v>
      </c>
    </row>
    <row r="1372" spans="1:15" x14ac:dyDescent="0.25">
      <c r="A1372">
        <v>1357</v>
      </c>
      <c r="B1372" s="84">
        <v>40045</v>
      </c>
      <c r="C1372" s="47">
        <v>14.62</v>
      </c>
      <c r="D1372" s="47">
        <v>14.66</v>
      </c>
      <c r="E1372" s="47">
        <v>14.44</v>
      </c>
      <c r="F1372" s="47">
        <v>14.54</v>
      </c>
      <c r="G1372" s="48">
        <v>366800</v>
      </c>
      <c r="H1372" s="47">
        <v>12.28</v>
      </c>
      <c r="I1372" s="51">
        <f t="shared" si="155"/>
        <v>0.84456671251719395</v>
      </c>
      <c r="J1372" s="51">
        <f t="shared" ca="1" si="156"/>
        <v>1</v>
      </c>
      <c r="K1372" s="47">
        <f t="shared" si="157"/>
        <v>12.35</v>
      </c>
      <c r="L1372" s="47">
        <f t="shared" si="158"/>
        <v>12.38</v>
      </c>
      <c r="M1372" s="47">
        <f t="shared" si="159"/>
        <v>12.2</v>
      </c>
      <c r="N1372" s="47">
        <f t="shared" si="160"/>
        <v>12.28</v>
      </c>
      <c r="O1372" s="48">
        <f t="shared" ca="1" si="161"/>
        <v>366800</v>
      </c>
    </row>
    <row r="1373" spans="1:15" x14ac:dyDescent="0.25">
      <c r="A1373">
        <v>1358</v>
      </c>
      <c r="B1373" s="84">
        <v>40044</v>
      </c>
      <c r="C1373" s="47">
        <v>14.52</v>
      </c>
      <c r="D1373" s="47">
        <v>14.68</v>
      </c>
      <c r="E1373" s="47">
        <v>14.35</v>
      </c>
      <c r="F1373" s="47">
        <v>14.61</v>
      </c>
      <c r="G1373" s="48">
        <v>468000</v>
      </c>
      <c r="H1373" s="47">
        <v>12.34</v>
      </c>
      <c r="I1373" s="51">
        <f t="shared" si="155"/>
        <v>0.84462696783025326</v>
      </c>
      <c r="J1373" s="51">
        <f t="shared" ca="1" si="156"/>
        <v>1</v>
      </c>
      <c r="K1373" s="47">
        <f t="shared" si="157"/>
        <v>12.26</v>
      </c>
      <c r="L1373" s="47">
        <f t="shared" si="158"/>
        <v>12.4</v>
      </c>
      <c r="M1373" s="47">
        <f t="shared" si="159"/>
        <v>12.12</v>
      </c>
      <c r="N1373" s="47">
        <f t="shared" si="160"/>
        <v>12.34</v>
      </c>
      <c r="O1373" s="48">
        <f t="shared" ca="1" si="161"/>
        <v>468000</v>
      </c>
    </row>
    <row r="1374" spans="1:15" x14ac:dyDescent="0.25">
      <c r="A1374">
        <v>1359</v>
      </c>
      <c r="B1374" s="84">
        <v>40043</v>
      </c>
      <c r="C1374" s="47">
        <v>14.6</v>
      </c>
      <c r="D1374" s="47">
        <v>14.66</v>
      </c>
      <c r="E1374" s="47">
        <v>14.41</v>
      </c>
      <c r="F1374" s="47">
        <v>14.58</v>
      </c>
      <c r="G1374" s="48">
        <v>555400</v>
      </c>
      <c r="H1374" s="47">
        <v>12.32</v>
      </c>
      <c r="I1374" s="51">
        <f t="shared" si="155"/>
        <v>0.84499314128943759</v>
      </c>
      <c r="J1374" s="51">
        <f t="shared" ca="1" si="156"/>
        <v>1</v>
      </c>
      <c r="K1374" s="47">
        <f t="shared" si="157"/>
        <v>12.34</v>
      </c>
      <c r="L1374" s="47">
        <f t="shared" si="158"/>
        <v>12.39</v>
      </c>
      <c r="M1374" s="47">
        <f t="shared" si="159"/>
        <v>12.18</v>
      </c>
      <c r="N1374" s="47">
        <f t="shared" si="160"/>
        <v>12.32</v>
      </c>
      <c r="O1374" s="48">
        <f t="shared" ca="1" si="161"/>
        <v>555400</v>
      </c>
    </row>
    <row r="1375" spans="1:15" x14ac:dyDescent="0.25">
      <c r="A1375">
        <v>1360</v>
      </c>
      <c r="B1375" s="84">
        <v>40042</v>
      </c>
      <c r="C1375" s="47">
        <v>14.76</v>
      </c>
      <c r="D1375" s="47">
        <v>14.83</v>
      </c>
      <c r="E1375" s="47">
        <v>14.47</v>
      </c>
      <c r="F1375" s="47">
        <v>14.48</v>
      </c>
      <c r="G1375" s="48">
        <v>345800</v>
      </c>
      <c r="H1375" s="47">
        <v>12.23</v>
      </c>
      <c r="I1375" s="51">
        <f t="shared" si="155"/>
        <v>0.84461325966850831</v>
      </c>
      <c r="J1375" s="51">
        <f t="shared" ca="1" si="156"/>
        <v>1</v>
      </c>
      <c r="K1375" s="47">
        <f t="shared" si="157"/>
        <v>12.47</v>
      </c>
      <c r="L1375" s="47">
        <f t="shared" si="158"/>
        <v>12.53</v>
      </c>
      <c r="M1375" s="47">
        <f t="shared" si="159"/>
        <v>12.22</v>
      </c>
      <c r="N1375" s="47">
        <f t="shared" si="160"/>
        <v>12.23</v>
      </c>
      <c r="O1375" s="48">
        <f t="shared" ca="1" si="161"/>
        <v>345800</v>
      </c>
    </row>
    <row r="1376" spans="1:15" x14ac:dyDescent="0.25">
      <c r="A1376">
        <v>1361</v>
      </c>
      <c r="B1376" s="84">
        <v>40039</v>
      </c>
      <c r="C1376" s="47">
        <v>15.34</v>
      </c>
      <c r="D1376" s="47">
        <v>15.42</v>
      </c>
      <c r="E1376" s="47">
        <v>14.86</v>
      </c>
      <c r="F1376" s="47">
        <v>15.02</v>
      </c>
      <c r="G1376" s="48">
        <v>245800</v>
      </c>
      <c r="H1376" s="47">
        <v>12.69</v>
      </c>
      <c r="I1376" s="51">
        <f t="shared" si="155"/>
        <v>0.84487350199733691</v>
      </c>
      <c r="J1376" s="51">
        <f t="shared" ca="1" si="156"/>
        <v>1</v>
      </c>
      <c r="K1376" s="47">
        <f t="shared" si="157"/>
        <v>12.96</v>
      </c>
      <c r="L1376" s="47">
        <f t="shared" si="158"/>
        <v>13.03</v>
      </c>
      <c r="M1376" s="47">
        <f t="shared" si="159"/>
        <v>12.55</v>
      </c>
      <c r="N1376" s="47">
        <f t="shared" si="160"/>
        <v>12.69</v>
      </c>
      <c r="O1376" s="48">
        <f t="shared" ca="1" si="161"/>
        <v>245800</v>
      </c>
    </row>
    <row r="1377" spans="1:15" x14ac:dyDescent="0.25">
      <c r="A1377">
        <v>1362</v>
      </c>
      <c r="B1377" s="84">
        <v>40038</v>
      </c>
      <c r="C1377" s="47">
        <v>15.51</v>
      </c>
      <c r="D1377" s="47">
        <v>15.84</v>
      </c>
      <c r="E1377" s="47">
        <v>15.21</v>
      </c>
      <c r="F1377" s="47">
        <v>15.41</v>
      </c>
      <c r="G1377" s="48">
        <v>373500</v>
      </c>
      <c r="H1377" s="47">
        <v>13.02</v>
      </c>
      <c r="I1377" s="51">
        <f t="shared" si="155"/>
        <v>0.84490590525632703</v>
      </c>
      <c r="J1377" s="51">
        <f t="shared" ca="1" si="156"/>
        <v>1</v>
      </c>
      <c r="K1377" s="47">
        <f t="shared" si="157"/>
        <v>13.1</v>
      </c>
      <c r="L1377" s="47">
        <f t="shared" si="158"/>
        <v>13.38</v>
      </c>
      <c r="M1377" s="47">
        <f t="shared" si="159"/>
        <v>12.85</v>
      </c>
      <c r="N1377" s="47">
        <f t="shared" si="160"/>
        <v>13.02</v>
      </c>
      <c r="O1377" s="48">
        <f t="shared" ca="1" si="161"/>
        <v>373500</v>
      </c>
    </row>
    <row r="1378" spans="1:15" x14ac:dyDescent="0.25">
      <c r="A1378">
        <v>1363</v>
      </c>
      <c r="B1378" s="84">
        <v>40037</v>
      </c>
      <c r="C1378" s="47">
        <v>15.47</v>
      </c>
      <c r="D1378" s="47">
        <v>15.66</v>
      </c>
      <c r="E1378" s="47">
        <v>15.37</v>
      </c>
      <c r="F1378" s="47">
        <v>15.47</v>
      </c>
      <c r="G1378" s="48">
        <v>557600</v>
      </c>
      <c r="H1378" s="47">
        <v>13.07</v>
      </c>
      <c r="I1378" s="51">
        <f t="shared" si="155"/>
        <v>0.84486102133160956</v>
      </c>
      <c r="J1378" s="51">
        <f t="shared" ca="1" si="156"/>
        <v>1</v>
      </c>
      <c r="K1378" s="47">
        <f t="shared" si="157"/>
        <v>13.07</v>
      </c>
      <c r="L1378" s="47">
        <f t="shared" si="158"/>
        <v>13.23</v>
      </c>
      <c r="M1378" s="47">
        <f t="shared" si="159"/>
        <v>12.99</v>
      </c>
      <c r="N1378" s="47">
        <f t="shared" si="160"/>
        <v>13.07</v>
      </c>
      <c r="O1378" s="48">
        <f t="shared" ca="1" si="161"/>
        <v>557600</v>
      </c>
    </row>
    <row r="1379" spans="1:15" x14ac:dyDescent="0.25">
      <c r="A1379">
        <v>1364</v>
      </c>
      <c r="B1379" s="84">
        <v>40036</v>
      </c>
      <c r="C1379" s="47">
        <v>15.58</v>
      </c>
      <c r="D1379" s="47">
        <v>15.58</v>
      </c>
      <c r="E1379" s="47">
        <v>15.31</v>
      </c>
      <c r="F1379" s="47">
        <v>15.41</v>
      </c>
      <c r="G1379" s="48">
        <v>312700</v>
      </c>
      <c r="H1379" s="47">
        <v>13.02</v>
      </c>
      <c r="I1379" s="51">
        <f t="shared" si="155"/>
        <v>0.84490590525632703</v>
      </c>
      <c r="J1379" s="51">
        <f t="shared" ca="1" si="156"/>
        <v>1</v>
      </c>
      <c r="K1379" s="47">
        <f t="shared" si="157"/>
        <v>13.16</v>
      </c>
      <c r="L1379" s="47">
        <f t="shared" si="158"/>
        <v>13.16</v>
      </c>
      <c r="M1379" s="47">
        <f t="shared" si="159"/>
        <v>12.94</v>
      </c>
      <c r="N1379" s="47">
        <f t="shared" si="160"/>
        <v>13.02</v>
      </c>
      <c r="O1379" s="48">
        <f t="shared" ca="1" si="161"/>
        <v>312700</v>
      </c>
    </row>
    <row r="1380" spans="1:15" x14ac:dyDescent="0.25">
      <c r="A1380">
        <v>1365</v>
      </c>
      <c r="B1380" s="84">
        <v>40035</v>
      </c>
      <c r="C1380" s="47">
        <v>15.8</v>
      </c>
      <c r="D1380" s="47">
        <v>15.8</v>
      </c>
      <c r="E1380" s="47">
        <v>15.48</v>
      </c>
      <c r="F1380" s="47">
        <v>15.61</v>
      </c>
      <c r="G1380" s="48">
        <v>294700</v>
      </c>
      <c r="H1380" s="47">
        <v>13.19</v>
      </c>
      <c r="I1380" s="51">
        <f t="shared" si="155"/>
        <v>0.8449711723254324</v>
      </c>
      <c r="J1380" s="51">
        <f t="shared" ca="1" si="156"/>
        <v>1</v>
      </c>
      <c r="K1380" s="47">
        <f t="shared" si="157"/>
        <v>13.35</v>
      </c>
      <c r="L1380" s="47">
        <f t="shared" si="158"/>
        <v>13.35</v>
      </c>
      <c r="M1380" s="47">
        <f t="shared" si="159"/>
        <v>13.08</v>
      </c>
      <c r="N1380" s="47">
        <f t="shared" si="160"/>
        <v>13.19</v>
      </c>
      <c r="O1380" s="48">
        <f t="shared" ca="1" si="161"/>
        <v>294700</v>
      </c>
    </row>
    <row r="1381" spans="1:15" x14ac:dyDescent="0.25">
      <c r="A1381">
        <v>1366</v>
      </c>
      <c r="B1381" s="84">
        <v>40032</v>
      </c>
      <c r="C1381" s="47">
        <v>15.41</v>
      </c>
      <c r="D1381" s="47">
        <v>15.82</v>
      </c>
      <c r="E1381" s="47">
        <v>15.33</v>
      </c>
      <c r="F1381" s="47">
        <v>15.73</v>
      </c>
      <c r="G1381" s="48">
        <v>460700</v>
      </c>
      <c r="H1381" s="47">
        <v>13.29</v>
      </c>
      <c r="I1381" s="51">
        <f t="shared" si="155"/>
        <v>0.84488239033693568</v>
      </c>
      <c r="J1381" s="51">
        <f t="shared" ca="1" si="156"/>
        <v>1</v>
      </c>
      <c r="K1381" s="47">
        <f t="shared" si="157"/>
        <v>13.02</v>
      </c>
      <c r="L1381" s="47">
        <f t="shared" si="158"/>
        <v>13.37</v>
      </c>
      <c r="M1381" s="47">
        <f t="shared" si="159"/>
        <v>12.95</v>
      </c>
      <c r="N1381" s="47">
        <f t="shared" si="160"/>
        <v>13.29</v>
      </c>
      <c r="O1381" s="48">
        <f t="shared" ca="1" si="161"/>
        <v>460700</v>
      </c>
    </row>
    <row r="1382" spans="1:15" x14ac:dyDescent="0.25">
      <c r="A1382">
        <v>1367</v>
      </c>
      <c r="B1382" s="84">
        <v>40031</v>
      </c>
      <c r="C1382" s="47">
        <v>15.34</v>
      </c>
      <c r="D1382" s="47">
        <v>15.49</v>
      </c>
      <c r="E1382" s="47">
        <v>15.12</v>
      </c>
      <c r="F1382" s="47">
        <v>15.14</v>
      </c>
      <c r="G1382" s="48">
        <v>525100</v>
      </c>
      <c r="H1382" s="47">
        <v>12.79</v>
      </c>
      <c r="I1382" s="51">
        <f t="shared" si="155"/>
        <v>0.84478203434610299</v>
      </c>
      <c r="J1382" s="51">
        <f t="shared" ca="1" si="156"/>
        <v>1</v>
      </c>
      <c r="K1382" s="47">
        <f t="shared" si="157"/>
        <v>12.96</v>
      </c>
      <c r="L1382" s="47">
        <f t="shared" si="158"/>
        <v>13.09</v>
      </c>
      <c r="M1382" s="47">
        <f t="shared" si="159"/>
        <v>12.77</v>
      </c>
      <c r="N1382" s="47">
        <f t="shared" si="160"/>
        <v>12.79</v>
      </c>
      <c r="O1382" s="48">
        <f t="shared" ca="1" si="161"/>
        <v>525100</v>
      </c>
    </row>
    <row r="1383" spans="1:15" x14ac:dyDescent="0.25">
      <c r="A1383">
        <v>1368</v>
      </c>
      <c r="B1383" s="84">
        <v>40030</v>
      </c>
      <c r="C1383" s="47">
        <v>15.61</v>
      </c>
      <c r="D1383" s="47">
        <v>15.62</v>
      </c>
      <c r="E1383" s="47">
        <v>15.27</v>
      </c>
      <c r="F1383" s="47">
        <v>15.32</v>
      </c>
      <c r="G1383" s="48">
        <v>610200</v>
      </c>
      <c r="H1383" s="47">
        <v>12.94</v>
      </c>
      <c r="I1383" s="51">
        <f t="shared" si="155"/>
        <v>0.84464751958224538</v>
      </c>
      <c r="J1383" s="51">
        <f t="shared" ca="1" si="156"/>
        <v>1</v>
      </c>
      <c r="K1383" s="47">
        <f t="shared" si="157"/>
        <v>13.18</v>
      </c>
      <c r="L1383" s="47">
        <f t="shared" si="158"/>
        <v>13.19</v>
      </c>
      <c r="M1383" s="47">
        <f t="shared" si="159"/>
        <v>12.9</v>
      </c>
      <c r="N1383" s="47">
        <f t="shared" si="160"/>
        <v>12.94</v>
      </c>
      <c r="O1383" s="48">
        <f t="shared" ca="1" si="161"/>
        <v>610200</v>
      </c>
    </row>
    <row r="1384" spans="1:15" x14ac:dyDescent="0.25">
      <c r="A1384">
        <v>1369</v>
      </c>
      <c r="B1384" s="84">
        <v>40029</v>
      </c>
      <c r="C1384" s="47">
        <v>15.56</v>
      </c>
      <c r="D1384" s="47">
        <v>15.72</v>
      </c>
      <c r="E1384" s="47">
        <v>15.47</v>
      </c>
      <c r="F1384" s="47">
        <v>15.65</v>
      </c>
      <c r="G1384" s="48">
        <v>341000</v>
      </c>
      <c r="H1384" s="47">
        <v>13.22</v>
      </c>
      <c r="I1384" s="51">
        <f t="shared" si="155"/>
        <v>0.8447284345047924</v>
      </c>
      <c r="J1384" s="51">
        <f t="shared" ca="1" si="156"/>
        <v>1</v>
      </c>
      <c r="K1384" s="47">
        <f t="shared" si="157"/>
        <v>13.14</v>
      </c>
      <c r="L1384" s="47">
        <f t="shared" si="158"/>
        <v>13.28</v>
      </c>
      <c r="M1384" s="47">
        <f t="shared" si="159"/>
        <v>13.07</v>
      </c>
      <c r="N1384" s="47">
        <f t="shared" si="160"/>
        <v>13.22</v>
      </c>
      <c r="O1384" s="48">
        <f t="shared" ca="1" si="161"/>
        <v>341000</v>
      </c>
    </row>
    <row r="1385" spans="1:15" x14ac:dyDescent="0.25">
      <c r="A1385">
        <v>1370</v>
      </c>
      <c r="B1385" s="84">
        <v>40028</v>
      </c>
      <c r="C1385" s="47">
        <v>15.44</v>
      </c>
      <c r="D1385" s="47">
        <v>15.63</v>
      </c>
      <c r="E1385" s="47">
        <v>15.19</v>
      </c>
      <c r="F1385" s="47">
        <v>15.62</v>
      </c>
      <c r="G1385" s="48">
        <v>470500</v>
      </c>
      <c r="H1385" s="47">
        <v>13.19</v>
      </c>
      <c r="I1385" s="51">
        <f t="shared" si="155"/>
        <v>0.84443021766965431</v>
      </c>
      <c r="J1385" s="51">
        <f t="shared" ca="1" si="156"/>
        <v>1</v>
      </c>
      <c r="K1385" s="47">
        <f t="shared" si="157"/>
        <v>13.04</v>
      </c>
      <c r="L1385" s="47">
        <f t="shared" si="158"/>
        <v>13.2</v>
      </c>
      <c r="M1385" s="47">
        <f t="shared" si="159"/>
        <v>12.83</v>
      </c>
      <c r="N1385" s="47">
        <f t="shared" si="160"/>
        <v>13.19</v>
      </c>
      <c r="O1385" s="48">
        <f t="shared" ca="1" si="161"/>
        <v>470500</v>
      </c>
    </row>
    <row r="1386" spans="1:15" x14ac:dyDescent="0.25">
      <c r="A1386">
        <v>1371</v>
      </c>
      <c r="B1386" s="84">
        <v>40025</v>
      </c>
      <c r="C1386" s="47">
        <v>15.14</v>
      </c>
      <c r="D1386" s="47">
        <v>15.48</v>
      </c>
      <c r="E1386" s="47">
        <v>15.09</v>
      </c>
      <c r="F1386" s="47">
        <v>15.4</v>
      </c>
      <c r="G1386" s="48">
        <v>437000</v>
      </c>
      <c r="H1386" s="47">
        <v>13.01</v>
      </c>
      <c r="I1386" s="51">
        <f t="shared" si="155"/>
        <v>0.84480519480519478</v>
      </c>
      <c r="J1386" s="51">
        <f t="shared" ca="1" si="156"/>
        <v>1</v>
      </c>
      <c r="K1386" s="47">
        <f t="shared" si="157"/>
        <v>12.79</v>
      </c>
      <c r="L1386" s="47">
        <f t="shared" si="158"/>
        <v>13.08</v>
      </c>
      <c r="M1386" s="47">
        <f t="shared" si="159"/>
        <v>12.75</v>
      </c>
      <c r="N1386" s="47">
        <f t="shared" si="160"/>
        <v>13.01</v>
      </c>
      <c r="O1386" s="48">
        <f t="shared" ca="1" si="161"/>
        <v>437000</v>
      </c>
    </row>
    <row r="1387" spans="1:15" x14ac:dyDescent="0.25">
      <c r="A1387">
        <v>1372</v>
      </c>
      <c r="B1387" s="84">
        <v>40024</v>
      </c>
      <c r="C1387" s="47">
        <v>15.19</v>
      </c>
      <c r="D1387" s="47">
        <v>15.45</v>
      </c>
      <c r="E1387" s="47">
        <v>14.95</v>
      </c>
      <c r="F1387" s="47">
        <v>15.24</v>
      </c>
      <c r="G1387" s="48">
        <v>555800</v>
      </c>
      <c r="H1387" s="47">
        <v>12.87</v>
      </c>
      <c r="I1387" s="51">
        <f t="shared" si="155"/>
        <v>0.8444881889763779</v>
      </c>
      <c r="J1387" s="51">
        <f t="shared" ca="1" si="156"/>
        <v>1</v>
      </c>
      <c r="K1387" s="47">
        <f t="shared" si="157"/>
        <v>12.83</v>
      </c>
      <c r="L1387" s="47">
        <f t="shared" si="158"/>
        <v>13.05</v>
      </c>
      <c r="M1387" s="47">
        <f t="shared" si="159"/>
        <v>12.63</v>
      </c>
      <c r="N1387" s="47">
        <f t="shared" si="160"/>
        <v>12.87</v>
      </c>
      <c r="O1387" s="48">
        <f t="shared" ca="1" si="161"/>
        <v>555800</v>
      </c>
    </row>
    <row r="1388" spans="1:15" x14ac:dyDescent="0.25">
      <c r="A1388">
        <v>1373</v>
      </c>
      <c r="B1388" s="84">
        <v>40023</v>
      </c>
      <c r="C1388" s="47">
        <v>15.08</v>
      </c>
      <c r="D1388" s="47">
        <v>15.2</v>
      </c>
      <c r="E1388" s="47">
        <v>14.9</v>
      </c>
      <c r="F1388" s="47">
        <v>15.1</v>
      </c>
      <c r="G1388" s="48">
        <v>305600</v>
      </c>
      <c r="H1388" s="47">
        <v>12.75</v>
      </c>
      <c r="I1388" s="51">
        <f t="shared" si="155"/>
        <v>0.8443708609271523</v>
      </c>
      <c r="J1388" s="51">
        <f t="shared" ca="1" si="156"/>
        <v>1</v>
      </c>
      <c r="K1388" s="47">
        <f t="shared" si="157"/>
        <v>12.73</v>
      </c>
      <c r="L1388" s="47">
        <f t="shared" si="158"/>
        <v>12.83</v>
      </c>
      <c r="M1388" s="47">
        <f t="shared" si="159"/>
        <v>12.58</v>
      </c>
      <c r="N1388" s="47">
        <f t="shared" si="160"/>
        <v>12.75</v>
      </c>
      <c r="O1388" s="48">
        <f t="shared" ca="1" si="161"/>
        <v>305600</v>
      </c>
    </row>
    <row r="1389" spans="1:15" x14ac:dyDescent="0.25">
      <c r="A1389">
        <v>1374</v>
      </c>
      <c r="B1389" s="84">
        <v>40022</v>
      </c>
      <c r="C1389" s="47">
        <v>15.05</v>
      </c>
      <c r="D1389" s="47">
        <v>15.25</v>
      </c>
      <c r="E1389" s="47">
        <v>14.93</v>
      </c>
      <c r="F1389" s="47">
        <v>15.24</v>
      </c>
      <c r="G1389" s="48">
        <v>598700</v>
      </c>
      <c r="H1389" s="47">
        <v>12.87</v>
      </c>
      <c r="I1389" s="51">
        <f t="shared" si="155"/>
        <v>0.8444881889763779</v>
      </c>
      <c r="J1389" s="51">
        <f t="shared" ca="1" si="156"/>
        <v>1</v>
      </c>
      <c r="K1389" s="47">
        <f t="shared" si="157"/>
        <v>12.71</v>
      </c>
      <c r="L1389" s="47">
        <f t="shared" si="158"/>
        <v>12.88</v>
      </c>
      <c r="M1389" s="47">
        <f t="shared" si="159"/>
        <v>12.61</v>
      </c>
      <c r="N1389" s="47">
        <f t="shared" si="160"/>
        <v>12.87</v>
      </c>
      <c r="O1389" s="48">
        <f t="shared" ca="1" si="161"/>
        <v>598700</v>
      </c>
    </row>
    <row r="1390" spans="1:15" x14ac:dyDescent="0.25">
      <c r="A1390">
        <v>1375</v>
      </c>
      <c r="B1390" s="84">
        <v>40021</v>
      </c>
      <c r="C1390" s="47">
        <v>15.01</v>
      </c>
      <c r="D1390" s="47">
        <v>15.26</v>
      </c>
      <c r="E1390" s="47">
        <v>14.8</v>
      </c>
      <c r="F1390" s="47">
        <v>15.1</v>
      </c>
      <c r="G1390" s="48">
        <v>1174700</v>
      </c>
      <c r="H1390" s="47">
        <v>12.75</v>
      </c>
      <c r="I1390" s="51">
        <f t="shared" si="155"/>
        <v>0.8443708609271523</v>
      </c>
      <c r="J1390" s="51">
        <f t="shared" ca="1" si="156"/>
        <v>1</v>
      </c>
      <c r="K1390" s="47">
        <f t="shared" si="157"/>
        <v>12.67</v>
      </c>
      <c r="L1390" s="47">
        <f t="shared" si="158"/>
        <v>12.89</v>
      </c>
      <c r="M1390" s="47">
        <f t="shared" si="159"/>
        <v>12.5</v>
      </c>
      <c r="N1390" s="47">
        <f t="shared" si="160"/>
        <v>12.75</v>
      </c>
      <c r="O1390" s="48">
        <f t="shared" ca="1" si="161"/>
        <v>1174700</v>
      </c>
    </row>
    <row r="1391" spans="1:15" x14ac:dyDescent="0.25">
      <c r="A1391">
        <v>1376</v>
      </c>
      <c r="B1391" s="84">
        <v>40018</v>
      </c>
      <c r="C1391" s="47">
        <v>14.35</v>
      </c>
      <c r="D1391" s="47">
        <v>15</v>
      </c>
      <c r="E1391" s="47">
        <v>14.35</v>
      </c>
      <c r="F1391" s="47">
        <v>14.99</v>
      </c>
      <c r="G1391" s="48">
        <v>723400</v>
      </c>
      <c r="H1391" s="47">
        <v>12.66</v>
      </c>
      <c r="I1391" s="51">
        <f t="shared" si="155"/>
        <v>0.84456304202801868</v>
      </c>
      <c r="J1391" s="51">
        <f t="shared" ca="1" si="156"/>
        <v>1</v>
      </c>
      <c r="K1391" s="47">
        <f t="shared" si="157"/>
        <v>12.12</v>
      </c>
      <c r="L1391" s="47">
        <f t="shared" si="158"/>
        <v>12.67</v>
      </c>
      <c r="M1391" s="47">
        <f t="shared" si="159"/>
        <v>12.12</v>
      </c>
      <c r="N1391" s="47">
        <f t="shared" si="160"/>
        <v>12.66</v>
      </c>
      <c r="O1391" s="48">
        <f t="shared" ca="1" si="161"/>
        <v>723400</v>
      </c>
    </row>
    <row r="1392" spans="1:15" x14ac:dyDescent="0.25">
      <c r="A1392">
        <v>1377</v>
      </c>
      <c r="B1392" s="84">
        <v>40017</v>
      </c>
      <c r="C1392" s="47">
        <v>14.5</v>
      </c>
      <c r="D1392" s="47">
        <v>14.93</v>
      </c>
      <c r="E1392" s="47">
        <v>14.44</v>
      </c>
      <c r="F1392" s="47">
        <v>14.85</v>
      </c>
      <c r="G1392" s="48">
        <v>901000</v>
      </c>
      <c r="H1392" s="47">
        <v>12.54</v>
      </c>
      <c r="I1392" s="51">
        <f t="shared" si="155"/>
        <v>0.84444444444444444</v>
      </c>
      <c r="J1392" s="51">
        <f t="shared" ca="1" si="156"/>
        <v>1</v>
      </c>
      <c r="K1392" s="47">
        <f t="shared" si="157"/>
        <v>12.24</v>
      </c>
      <c r="L1392" s="47">
        <f t="shared" si="158"/>
        <v>12.61</v>
      </c>
      <c r="M1392" s="47">
        <f t="shared" si="159"/>
        <v>12.19</v>
      </c>
      <c r="N1392" s="47">
        <f t="shared" si="160"/>
        <v>12.54</v>
      </c>
      <c r="O1392" s="48">
        <f t="shared" ca="1" si="161"/>
        <v>901000</v>
      </c>
    </row>
    <row r="1393" spans="1:15" x14ac:dyDescent="0.25">
      <c r="A1393">
        <v>1378</v>
      </c>
      <c r="B1393" s="84">
        <v>40016</v>
      </c>
      <c r="C1393" s="47">
        <v>14.48</v>
      </c>
      <c r="D1393" s="47">
        <v>14.72</v>
      </c>
      <c r="E1393" s="47">
        <v>14.23</v>
      </c>
      <c r="F1393" s="47">
        <v>14.58</v>
      </c>
      <c r="G1393" s="48">
        <v>603600</v>
      </c>
      <c r="H1393" s="47">
        <v>12.32</v>
      </c>
      <c r="I1393" s="51">
        <f t="shared" si="155"/>
        <v>0.84499314128943759</v>
      </c>
      <c r="J1393" s="51">
        <f t="shared" ca="1" si="156"/>
        <v>1</v>
      </c>
      <c r="K1393" s="47">
        <f t="shared" si="157"/>
        <v>12.24</v>
      </c>
      <c r="L1393" s="47">
        <f t="shared" si="158"/>
        <v>12.44</v>
      </c>
      <c r="M1393" s="47">
        <f t="shared" si="159"/>
        <v>12.02</v>
      </c>
      <c r="N1393" s="47">
        <f t="shared" si="160"/>
        <v>12.32</v>
      </c>
      <c r="O1393" s="48">
        <f t="shared" ca="1" si="161"/>
        <v>603600</v>
      </c>
    </row>
    <row r="1394" spans="1:15" x14ac:dyDescent="0.25">
      <c r="A1394">
        <v>1379</v>
      </c>
      <c r="B1394" s="84">
        <v>40015</v>
      </c>
      <c r="C1394" s="47">
        <v>14.79</v>
      </c>
      <c r="D1394" s="47">
        <v>14.79</v>
      </c>
      <c r="E1394" s="47">
        <v>14.28</v>
      </c>
      <c r="F1394" s="47">
        <v>14.5</v>
      </c>
      <c r="G1394" s="48">
        <v>607400</v>
      </c>
      <c r="H1394" s="47">
        <v>12.25</v>
      </c>
      <c r="I1394" s="51">
        <f t="shared" si="155"/>
        <v>0.84482758620689657</v>
      </c>
      <c r="J1394" s="51">
        <f t="shared" ca="1" si="156"/>
        <v>1</v>
      </c>
      <c r="K1394" s="47">
        <f t="shared" si="157"/>
        <v>12.5</v>
      </c>
      <c r="L1394" s="47">
        <f t="shared" si="158"/>
        <v>12.5</v>
      </c>
      <c r="M1394" s="47">
        <f t="shared" si="159"/>
        <v>12.06</v>
      </c>
      <c r="N1394" s="47">
        <f t="shared" si="160"/>
        <v>12.25</v>
      </c>
      <c r="O1394" s="48">
        <f t="shared" ca="1" si="161"/>
        <v>607400</v>
      </c>
    </row>
    <row r="1395" spans="1:15" x14ac:dyDescent="0.25">
      <c r="A1395">
        <v>1380</v>
      </c>
      <c r="B1395" s="84">
        <v>40014</v>
      </c>
      <c r="C1395" s="47">
        <v>15.04</v>
      </c>
      <c r="D1395" s="47">
        <v>15.13</v>
      </c>
      <c r="E1395" s="47">
        <v>14.69</v>
      </c>
      <c r="F1395" s="47">
        <v>14.78</v>
      </c>
      <c r="G1395" s="48">
        <v>757800</v>
      </c>
      <c r="H1395" s="47">
        <v>12.48</v>
      </c>
      <c r="I1395" s="51">
        <f t="shared" si="155"/>
        <v>0.84438430311231405</v>
      </c>
      <c r="J1395" s="51">
        <f t="shared" ca="1" si="156"/>
        <v>1</v>
      </c>
      <c r="K1395" s="47">
        <f t="shared" si="157"/>
        <v>12.7</v>
      </c>
      <c r="L1395" s="47">
        <f t="shared" si="158"/>
        <v>12.78</v>
      </c>
      <c r="M1395" s="47">
        <f t="shared" si="159"/>
        <v>12.4</v>
      </c>
      <c r="N1395" s="47">
        <f t="shared" si="160"/>
        <v>12.48</v>
      </c>
      <c r="O1395" s="48">
        <f t="shared" ca="1" si="161"/>
        <v>757800</v>
      </c>
    </row>
    <row r="1396" spans="1:15" x14ac:dyDescent="0.25">
      <c r="A1396">
        <v>1381</v>
      </c>
      <c r="B1396" s="84">
        <v>40011</v>
      </c>
      <c r="C1396" s="47">
        <v>15.01</v>
      </c>
      <c r="D1396" s="47">
        <v>15.11</v>
      </c>
      <c r="E1396" s="47">
        <v>14.82</v>
      </c>
      <c r="F1396" s="47">
        <v>14.92</v>
      </c>
      <c r="G1396" s="48">
        <v>537400</v>
      </c>
      <c r="H1396" s="47">
        <v>12.6</v>
      </c>
      <c r="I1396" s="51">
        <f t="shared" si="155"/>
        <v>0.84450402144772119</v>
      </c>
      <c r="J1396" s="51">
        <f t="shared" ca="1" si="156"/>
        <v>1</v>
      </c>
      <c r="K1396" s="47">
        <f t="shared" si="157"/>
        <v>12.68</v>
      </c>
      <c r="L1396" s="47">
        <f t="shared" si="158"/>
        <v>12.76</v>
      </c>
      <c r="M1396" s="47">
        <f t="shared" si="159"/>
        <v>12.52</v>
      </c>
      <c r="N1396" s="47">
        <f t="shared" si="160"/>
        <v>12.6</v>
      </c>
      <c r="O1396" s="48">
        <f t="shared" ca="1" si="161"/>
        <v>537400</v>
      </c>
    </row>
    <row r="1397" spans="1:15" x14ac:dyDescent="0.25">
      <c r="A1397">
        <v>1382</v>
      </c>
      <c r="B1397" s="84">
        <v>40010</v>
      </c>
      <c r="C1397" s="47">
        <v>14.43</v>
      </c>
      <c r="D1397" s="47">
        <v>15.06</v>
      </c>
      <c r="E1397" s="47">
        <v>14.43</v>
      </c>
      <c r="F1397" s="47">
        <v>14.99</v>
      </c>
      <c r="G1397" s="48">
        <v>748400</v>
      </c>
      <c r="H1397" s="47">
        <v>12.66</v>
      </c>
      <c r="I1397" s="51">
        <f t="shared" si="155"/>
        <v>0.84456304202801868</v>
      </c>
      <c r="J1397" s="51">
        <f t="shared" ca="1" si="156"/>
        <v>1</v>
      </c>
      <c r="K1397" s="47">
        <f t="shared" si="157"/>
        <v>12.19</v>
      </c>
      <c r="L1397" s="47">
        <f t="shared" si="158"/>
        <v>12.72</v>
      </c>
      <c r="M1397" s="47">
        <f t="shared" si="159"/>
        <v>12.19</v>
      </c>
      <c r="N1397" s="47">
        <f t="shared" si="160"/>
        <v>12.66</v>
      </c>
      <c r="O1397" s="48">
        <f t="shared" ca="1" si="161"/>
        <v>748400</v>
      </c>
    </row>
    <row r="1398" spans="1:15" x14ac:dyDescent="0.25">
      <c r="A1398">
        <v>1383</v>
      </c>
      <c r="B1398" s="84">
        <v>40009</v>
      </c>
      <c r="C1398" s="47">
        <v>15.01</v>
      </c>
      <c r="D1398" s="47">
        <v>15.01</v>
      </c>
      <c r="E1398" s="47">
        <v>14.45</v>
      </c>
      <c r="F1398" s="47">
        <v>14.55</v>
      </c>
      <c r="G1398" s="48">
        <v>683000</v>
      </c>
      <c r="H1398" s="47">
        <v>12.29</v>
      </c>
      <c r="I1398" s="51">
        <f t="shared" si="155"/>
        <v>0.84467353951890023</v>
      </c>
      <c r="J1398" s="51">
        <f t="shared" ca="1" si="156"/>
        <v>1</v>
      </c>
      <c r="K1398" s="47">
        <f t="shared" si="157"/>
        <v>12.68</v>
      </c>
      <c r="L1398" s="47">
        <f t="shared" si="158"/>
        <v>12.68</v>
      </c>
      <c r="M1398" s="47">
        <f t="shared" si="159"/>
        <v>12.21</v>
      </c>
      <c r="N1398" s="47">
        <f t="shared" si="160"/>
        <v>12.29</v>
      </c>
      <c r="O1398" s="48">
        <f t="shared" ca="1" si="161"/>
        <v>683000</v>
      </c>
    </row>
    <row r="1399" spans="1:15" x14ac:dyDescent="0.25">
      <c r="A1399">
        <v>1384</v>
      </c>
      <c r="B1399" s="84">
        <v>40008</v>
      </c>
      <c r="C1399" s="47">
        <v>14.84</v>
      </c>
      <c r="D1399" s="47">
        <v>15</v>
      </c>
      <c r="E1399" s="47">
        <v>14.49</v>
      </c>
      <c r="F1399" s="47">
        <v>14.86</v>
      </c>
      <c r="G1399" s="48">
        <v>908200</v>
      </c>
      <c r="H1399" s="47">
        <v>12.55</v>
      </c>
      <c r="I1399" s="51">
        <f t="shared" si="155"/>
        <v>0.84454912516823699</v>
      </c>
      <c r="J1399" s="51">
        <f t="shared" ca="1" si="156"/>
        <v>1</v>
      </c>
      <c r="K1399" s="47">
        <f t="shared" si="157"/>
        <v>12.53</v>
      </c>
      <c r="L1399" s="47">
        <f t="shared" si="158"/>
        <v>12.67</v>
      </c>
      <c r="M1399" s="47">
        <f t="shared" si="159"/>
        <v>12.24</v>
      </c>
      <c r="N1399" s="47">
        <f t="shared" si="160"/>
        <v>12.55</v>
      </c>
      <c r="O1399" s="48">
        <f t="shared" ca="1" si="161"/>
        <v>908200</v>
      </c>
    </row>
    <row r="1400" spans="1:15" x14ac:dyDescent="0.25">
      <c r="A1400">
        <v>1385</v>
      </c>
      <c r="B1400" s="84">
        <v>40007</v>
      </c>
      <c r="C1400" s="47">
        <v>14.62</v>
      </c>
      <c r="D1400" s="47">
        <v>14.77</v>
      </c>
      <c r="E1400" s="47">
        <v>14.12</v>
      </c>
      <c r="F1400" s="47">
        <v>14.77</v>
      </c>
      <c r="G1400" s="48">
        <v>435500</v>
      </c>
      <c r="H1400" s="47">
        <v>12.48</v>
      </c>
      <c r="I1400" s="51">
        <f t="shared" si="155"/>
        <v>0.84495599187542325</v>
      </c>
      <c r="J1400" s="51">
        <f t="shared" ca="1" si="156"/>
        <v>1</v>
      </c>
      <c r="K1400" s="47">
        <f t="shared" si="157"/>
        <v>12.35</v>
      </c>
      <c r="L1400" s="47">
        <f t="shared" si="158"/>
        <v>12.48</v>
      </c>
      <c r="M1400" s="47">
        <f t="shared" si="159"/>
        <v>11.93</v>
      </c>
      <c r="N1400" s="47">
        <f t="shared" si="160"/>
        <v>12.48</v>
      </c>
      <c r="O1400" s="48">
        <f t="shared" ca="1" si="161"/>
        <v>435500</v>
      </c>
    </row>
    <row r="1401" spans="1:15" x14ac:dyDescent="0.25">
      <c r="A1401">
        <v>1386</v>
      </c>
      <c r="B1401" s="84">
        <v>40004</v>
      </c>
      <c r="C1401" s="47">
        <v>14.28</v>
      </c>
      <c r="D1401" s="47">
        <v>14.67</v>
      </c>
      <c r="E1401" s="47">
        <v>14.28</v>
      </c>
      <c r="F1401" s="47">
        <v>14.62</v>
      </c>
      <c r="G1401" s="48">
        <v>434800</v>
      </c>
      <c r="H1401" s="47">
        <v>12.35</v>
      </c>
      <c r="I1401" s="51">
        <f t="shared" si="155"/>
        <v>0.84473324213406298</v>
      </c>
      <c r="J1401" s="51">
        <f t="shared" ca="1" si="156"/>
        <v>1</v>
      </c>
      <c r="K1401" s="47">
        <f t="shared" si="157"/>
        <v>12.06</v>
      </c>
      <c r="L1401" s="47">
        <f t="shared" si="158"/>
        <v>12.39</v>
      </c>
      <c r="M1401" s="47">
        <f t="shared" si="159"/>
        <v>12.06</v>
      </c>
      <c r="N1401" s="47">
        <f t="shared" si="160"/>
        <v>12.35</v>
      </c>
      <c r="O1401" s="48">
        <f t="shared" ca="1" si="161"/>
        <v>434800</v>
      </c>
    </row>
    <row r="1402" spans="1:15" x14ac:dyDescent="0.25">
      <c r="A1402">
        <v>1387</v>
      </c>
      <c r="B1402" s="84">
        <v>40003</v>
      </c>
      <c r="C1402" s="47">
        <v>14.62</v>
      </c>
      <c r="D1402" s="47">
        <v>14.75</v>
      </c>
      <c r="E1402" s="47">
        <v>14.3</v>
      </c>
      <c r="F1402" s="47">
        <v>14.32</v>
      </c>
      <c r="G1402" s="48">
        <v>552700</v>
      </c>
      <c r="H1402" s="47">
        <v>12.1</v>
      </c>
      <c r="I1402" s="51">
        <f t="shared" si="155"/>
        <v>0.8449720670391061</v>
      </c>
      <c r="J1402" s="51">
        <f t="shared" ca="1" si="156"/>
        <v>1</v>
      </c>
      <c r="K1402" s="47">
        <f t="shared" si="157"/>
        <v>12.35</v>
      </c>
      <c r="L1402" s="47">
        <f t="shared" si="158"/>
        <v>12.46</v>
      </c>
      <c r="M1402" s="47">
        <f t="shared" si="159"/>
        <v>12.08</v>
      </c>
      <c r="N1402" s="47">
        <f t="shared" si="160"/>
        <v>12.1</v>
      </c>
      <c r="O1402" s="48">
        <f t="shared" ca="1" si="161"/>
        <v>552700</v>
      </c>
    </row>
    <row r="1403" spans="1:15" x14ac:dyDescent="0.25">
      <c r="A1403">
        <v>1388</v>
      </c>
      <c r="B1403" s="84">
        <v>40002</v>
      </c>
      <c r="C1403" s="47">
        <v>14.65</v>
      </c>
      <c r="D1403" s="47">
        <v>14.75</v>
      </c>
      <c r="E1403" s="47">
        <v>14.21</v>
      </c>
      <c r="F1403" s="47">
        <v>14.49</v>
      </c>
      <c r="G1403" s="48">
        <v>496800</v>
      </c>
      <c r="H1403" s="47">
        <v>12.24</v>
      </c>
      <c r="I1403" s="51">
        <f t="shared" si="155"/>
        <v>0.84472049689440998</v>
      </c>
      <c r="J1403" s="51">
        <f t="shared" ca="1" si="156"/>
        <v>1</v>
      </c>
      <c r="K1403" s="47">
        <f t="shared" si="157"/>
        <v>12.38</v>
      </c>
      <c r="L1403" s="47">
        <f t="shared" si="158"/>
        <v>12.46</v>
      </c>
      <c r="M1403" s="47">
        <f t="shared" si="159"/>
        <v>12</v>
      </c>
      <c r="N1403" s="47">
        <f t="shared" si="160"/>
        <v>12.24</v>
      </c>
      <c r="O1403" s="48">
        <f t="shared" ca="1" si="161"/>
        <v>496800</v>
      </c>
    </row>
    <row r="1404" spans="1:15" x14ac:dyDescent="0.25">
      <c r="A1404">
        <v>1389</v>
      </c>
      <c r="B1404" s="84">
        <v>40001</v>
      </c>
      <c r="C1404" s="47">
        <v>14.73</v>
      </c>
      <c r="D1404" s="47">
        <v>14.78</v>
      </c>
      <c r="E1404" s="47">
        <v>14.5</v>
      </c>
      <c r="F1404" s="47">
        <v>14.55</v>
      </c>
      <c r="G1404" s="48">
        <v>612400</v>
      </c>
      <c r="H1404" s="47">
        <v>12.29</v>
      </c>
      <c r="I1404" s="51">
        <f t="shared" si="155"/>
        <v>0.84467353951890023</v>
      </c>
      <c r="J1404" s="51">
        <f t="shared" ca="1" si="156"/>
        <v>1</v>
      </c>
      <c r="K1404" s="47">
        <f t="shared" si="157"/>
        <v>12.44</v>
      </c>
      <c r="L1404" s="47">
        <f t="shared" si="158"/>
        <v>12.48</v>
      </c>
      <c r="M1404" s="47">
        <f t="shared" si="159"/>
        <v>12.25</v>
      </c>
      <c r="N1404" s="47">
        <f t="shared" si="160"/>
        <v>12.29</v>
      </c>
      <c r="O1404" s="48">
        <f t="shared" ca="1" si="161"/>
        <v>612400</v>
      </c>
    </row>
    <row r="1405" spans="1:15" x14ac:dyDescent="0.25">
      <c r="A1405">
        <v>1390</v>
      </c>
      <c r="B1405" s="84">
        <v>40000</v>
      </c>
      <c r="C1405" s="47">
        <v>14.48</v>
      </c>
      <c r="D1405" s="47">
        <v>14.72</v>
      </c>
      <c r="E1405" s="47">
        <v>14.35</v>
      </c>
      <c r="F1405" s="47">
        <v>14.68</v>
      </c>
      <c r="G1405" s="48">
        <v>498600</v>
      </c>
      <c r="H1405" s="47">
        <v>12.4</v>
      </c>
      <c r="I1405" s="51">
        <f t="shared" si="155"/>
        <v>0.84468664850136244</v>
      </c>
      <c r="J1405" s="51">
        <f t="shared" ca="1" si="156"/>
        <v>1</v>
      </c>
      <c r="K1405" s="47">
        <f t="shared" si="157"/>
        <v>12.23</v>
      </c>
      <c r="L1405" s="47">
        <f t="shared" si="158"/>
        <v>12.43</v>
      </c>
      <c r="M1405" s="47">
        <f t="shared" si="159"/>
        <v>12.12</v>
      </c>
      <c r="N1405" s="47">
        <f t="shared" si="160"/>
        <v>12.4</v>
      </c>
      <c r="O1405" s="48">
        <f t="shared" ca="1" si="161"/>
        <v>498600</v>
      </c>
    </row>
    <row r="1406" spans="1:15" x14ac:dyDescent="0.25">
      <c r="A1406">
        <v>1391</v>
      </c>
      <c r="B1406" s="84">
        <v>39996</v>
      </c>
      <c r="C1406" s="47">
        <v>14.8</v>
      </c>
      <c r="D1406" s="47">
        <v>14.85</v>
      </c>
      <c r="E1406" s="47">
        <v>14.56</v>
      </c>
      <c r="F1406" s="47">
        <v>14.58</v>
      </c>
      <c r="G1406" s="48">
        <v>522400</v>
      </c>
      <c r="H1406" s="47">
        <v>12.32</v>
      </c>
      <c r="I1406" s="51">
        <f t="shared" si="155"/>
        <v>0.84499314128943759</v>
      </c>
      <c r="J1406" s="51">
        <f t="shared" ca="1" si="156"/>
        <v>1</v>
      </c>
      <c r="K1406" s="47">
        <f t="shared" si="157"/>
        <v>12.51</v>
      </c>
      <c r="L1406" s="47">
        <f t="shared" si="158"/>
        <v>12.55</v>
      </c>
      <c r="M1406" s="47">
        <f t="shared" si="159"/>
        <v>12.3</v>
      </c>
      <c r="N1406" s="47">
        <f t="shared" si="160"/>
        <v>12.32</v>
      </c>
      <c r="O1406" s="48">
        <f t="shared" ca="1" si="161"/>
        <v>522400</v>
      </c>
    </row>
    <row r="1407" spans="1:15" x14ac:dyDescent="0.25">
      <c r="A1407">
        <v>1392</v>
      </c>
      <c r="B1407" s="84">
        <v>39995</v>
      </c>
      <c r="C1407" s="47">
        <v>14.87</v>
      </c>
      <c r="D1407" s="47">
        <v>15.14</v>
      </c>
      <c r="E1407" s="47">
        <v>14.82</v>
      </c>
      <c r="F1407" s="47">
        <v>14.86</v>
      </c>
      <c r="G1407" s="48">
        <v>623300</v>
      </c>
      <c r="H1407" s="47">
        <v>12.55</v>
      </c>
      <c r="I1407" s="51">
        <f t="shared" si="155"/>
        <v>0.84454912516823699</v>
      </c>
      <c r="J1407" s="51">
        <f t="shared" ca="1" si="156"/>
        <v>1</v>
      </c>
      <c r="K1407" s="47">
        <f t="shared" si="157"/>
        <v>12.56</v>
      </c>
      <c r="L1407" s="47">
        <f t="shared" si="158"/>
        <v>12.79</v>
      </c>
      <c r="M1407" s="47">
        <f t="shared" si="159"/>
        <v>12.52</v>
      </c>
      <c r="N1407" s="47">
        <f t="shared" si="160"/>
        <v>12.55</v>
      </c>
      <c r="O1407" s="48">
        <f t="shared" ca="1" si="161"/>
        <v>623300</v>
      </c>
    </row>
    <row r="1408" spans="1:15" x14ac:dyDescent="0.25">
      <c r="A1408">
        <v>1393</v>
      </c>
      <c r="B1408" s="84">
        <v>39994</v>
      </c>
      <c r="C1408" s="47">
        <v>14.83</v>
      </c>
      <c r="D1408" s="47">
        <v>14.94</v>
      </c>
      <c r="E1408" s="47">
        <v>14.62</v>
      </c>
      <c r="F1408" s="47">
        <v>14.72</v>
      </c>
      <c r="G1408" s="48">
        <v>555300</v>
      </c>
      <c r="H1408" s="47">
        <v>12.43</v>
      </c>
      <c r="I1408" s="51">
        <f t="shared" si="155"/>
        <v>0.84442934782608692</v>
      </c>
      <c r="J1408" s="51">
        <f t="shared" ca="1" si="156"/>
        <v>1</v>
      </c>
      <c r="K1408" s="47">
        <f t="shared" si="157"/>
        <v>12.52</v>
      </c>
      <c r="L1408" s="47">
        <f t="shared" si="158"/>
        <v>12.62</v>
      </c>
      <c r="M1408" s="47">
        <f t="shared" si="159"/>
        <v>12.35</v>
      </c>
      <c r="N1408" s="47">
        <f t="shared" si="160"/>
        <v>12.43</v>
      </c>
      <c r="O1408" s="48">
        <f t="shared" ca="1" si="161"/>
        <v>555300</v>
      </c>
    </row>
    <row r="1409" spans="1:15" x14ac:dyDescent="0.25">
      <c r="A1409">
        <v>1394</v>
      </c>
      <c r="B1409" s="84">
        <v>39993</v>
      </c>
      <c r="C1409" s="47">
        <v>14.99</v>
      </c>
      <c r="D1409" s="47">
        <v>15.08</v>
      </c>
      <c r="E1409" s="47">
        <v>14.57</v>
      </c>
      <c r="F1409" s="47">
        <v>14.86</v>
      </c>
      <c r="G1409" s="48">
        <v>584200</v>
      </c>
      <c r="H1409" s="47">
        <v>12.55</v>
      </c>
      <c r="I1409" s="51">
        <f t="shared" si="155"/>
        <v>0.84454912516823699</v>
      </c>
      <c r="J1409" s="51">
        <f t="shared" ca="1" si="156"/>
        <v>1</v>
      </c>
      <c r="K1409" s="47">
        <f t="shared" si="157"/>
        <v>12.66</v>
      </c>
      <c r="L1409" s="47">
        <f t="shared" si="158"/>
        <v>12.74</v>
      </c>
      <c r="M1409" s="47">
        <f t="shared" si="159"/>
        <v>12.31</v>
      </c>
      <c r="N1409" s="47">
        <f t="shared" si="160"/>
        <v>12.55</v>
      </c>
      <c r="O1409" s="48">
        <f t="shared" ca="1" si="161"/>
        <v>584200</v>
      </c>
    </row>
    <row r="1410" spans="1:15" x14ac:dyDescent="0.25">
      <c r="A1410">
        <v>1395</v>
      </c>
      <c r="B1410" s="84">
        <v>39990</v>
      </c>
      <c r="C1410" s="47">
        <v>14.67</v>
      </c>
      <c r="D1410" s="47">
        <v>15.03</v>
      </c>
      <c r="E1410" s="47">
        <v>14.56</v>
      </c>
      <c r="F1410" s="47">
        <v>14.97</v>
      </c>
      <c r="G1410" s="48">
        <v>1014600</v>
      </c>
      <c r="H1410" s="47">
        <v>12.64</v>
      </c>
      <c r="I1410" s="51">
        <f t="shared" si="155"/>
        <v>0.84435537742150968</v>
      </c>
      <c r="J1410" s="51">
        <f t="shared" ca="1" si="156"/>
        <v>1</v>
      </c>
      <c r="K1410" s="47">
        <f t="shared" si="157"/>
        <v>12.39</v>
      </c>
      <c r="L1410" s="47">
        <f t="shared" si="158"/>
        <v>12.69</v>
      </c>
      <c r="M1410" s="47">
        <f t="shared" si="159"/>
        <v>12.29</v>
      </c>
      <c r="N1410" s="47">
        <f t="shared" si="160"/>
        <v>12.64</v>
      </c>
      <c r="O1410" s="48">
        <f t="shared" ca="1" si="161"/>
        <v>1014600</v>
      </c>
    </row>
    <row r="1411" spans="1:15" x14ac:dyDescent="0.25">
      <c r="A1411">
        <v>1396</v>
      </c>
      <c r="B1411" s="84">
        <v>39989</v>
      </c>
      <c r="C1411" s="47">
        <v>14.49</v>
      </c>
      <c r="D1411" s="47">
        <v>14.8</v>
      </c>
      <c r="E1411" s="47">
        <v>14.41</v>
      </c>
      <c r="F1411" s="47">
        <v>14.8</v>
      </c>
      <c r="G1411" s="48">
        <v>727000</v>
      </c>
      <c r="H1411" s="47">
        <v>12.5</v>
      </c>
      <c r="I1411" s="51">
        <f t="shared" si="155"/>
        <v>0.84459459459459452</v>
      </c>
      <c r="J1411" s="51">
        <f t="shared" ca="1" si="156"/>
        <v>1</v>
      </c>
      <c r="K1411" s="47">
        <f t="shared" si="157"/>
        <v>12.24</v>
      </c>
      <c r="L1411" s="47">
        <f t="shared" si="158"/>
        <v>12.5</v>
      </c>
      <c r="M1411" s="47">
        <f t="shared" si="159"/>
        <v>12.17</v>
      </c>
      <c r="N1411" s="47">
        <f t="shared" si="160"/>
        <v>12.5</v>
      </c>
      <c r="O1411" s="48">
        <f t="shared" ca="1" si="161"/>
        <v>727000</v>
      </c>
    </row>
    <row r="1412" spans="1:15" x14ac:dyDescent="0.25">
      <c r="A1412">
        <v>1397</v>
      </c>
      <c r="B1412" s="84">
        <v>39988</v>
      </c>
      <c r="C1412" s="47">
        <v>14.44</v>
      </c>
      <c r="D1412" s="47">
        <v>14.89</v>
      </c>
      <c r="E1412" s="47">
        <v>14.44</v>
      </c>
      <c r="F1412" s="47">
        <v>14.57</v>
      </c>
      <c r="G1412" s="48">
        <v>560800</v>
      </c>
      <c r="H1412" s="47">
        <v>12.31</v>
      </c>
      <c r="I1412" s="51">
        <f t="shared" si="155"/>
        <v>0.84488675360329446</v>
      </c>
      <c r="J1412" s="51">
        <f t="shared" ca="1" si="156"/>
        <v>1</v>
      </c>
      <c r="K1412" s="47">
        <f t="shared" si="157"/>
        <v>12.2</v>
      </c>
      <c r="L1412" s="47">
        <f t="shared" si="158"/>
        <v>12.58</v>
      </c>
      <c r="M1412" s="47">
        <f t="shared" si="159"/>
        <v>12.2</v>
      </c>
      <c r="N1412" s="47">
        <f t="shared" si="160"/>
        <v>12.31</v>
      </c>
      <c r="O1412" s="48">
        <f t="shared" ca="1" si="161"/>
        <v>560800</v>
      </c>
    </row>
    <row r="1413" spans="1:15" x14ac:dyDescent="0.25">
      <c r="A1413">
        <v>1398</v>
      </c>
      <c r="B1413" s="84">
        <v>39987</v>
      </c>
      <c r="C1413" s="47">
        <v>14.44</v>
      </c>
      <c r="D1413" s="47">
        <v>14.57</v>
      </c>
      <c r="E1413" s="47">
        <v>14.21</v>
      </c>
      <c r="F1413" s="47">
        <v>14.36</v>
      </c>
      <c r="G1413" s="48">
        <v>477100</v>
      </c>
      <c r="H1413" s="47">
        <v>12.13</v>
      </c>
      <c r="I1413" s="51">
        <f t="shared" si="155"/>
        <v>0.84470752089136503</v>
      </c>
      <c r="J1413" s="51">
        <f t="shared" ca="1" si="156"/>
        <v>1</v>
      </c>
      <c r="K1413" s="47">
        <f t="shared" si="157"/>
        <v>12.2</v>
      </c>
      <c r="L1413" s="47">
        <f t="shared" si="158"/>
        <v>12.31</v>
      </c>
      <c r="M1413" s="47">
        <f t="shared" si="159"/>
        <v>12</v>
      </c>
      <c r="N1413" s="47">
        <f t="shared" si="160"/>
        <v>12.13</v>
      </c>
      <c r="O1413" s="48">
        <f t="shared" ca="1" si="161"/>
        <v>477100</v>
      </c>
    </row>
    <row r="1414" spans="1:15" x14ac:dyDescent="0.25">
      <c r="A1414">
        <v>1399</v>
      </c>
      <c r="B1414" s="84">
        <v>39986</v>
      </c>
      <c r="C1414" s="47">
        <v>14.76</v>
      </c>
      <c r="D1414" s="47">
        <v>14.76</v>
      </c>
      <c r="E1414" s="47">
        <v>14.27</v>
      </c>
      <c r="F1414" s="47">
        <v>14.27</v>
      </c>
      <c r="G1414" s="48">
        <v>515400</v>
      </c>
      <c r="H1414" s="47">
        <v>12.05</v>
      </c>
      <c r="I1414" s="51">
        <f t="shared" si="155"/>
        <v>0.84442887175893488</v>
      </c>
      <c r="J1414" s="51">
        <f t="shared" ca="1" si="156"/>
        <v>1</v>
      </c>
      <c r="K1414" s="47">
        <f t="shared" si="157"/>
        <v>12.46</v>
      </c>
      <c r="L1414" s="47">
        <f t="shared" si="158"/>
        <v>12.46</v>
      </c>
      <c r="M1414" s="47">
        <f t="shared" si="159"/>
        <v>12.05</v>
      </c>
      <c r="N1414" s="47">
        <f t="shared" si="160"/>
        <v>12.05</v>
      </c>
      <c r="O1414" s="48">
        <f t="shared" ca="1" si="161"/>
        <v>515400</v>
      </c>
    </row>
    <row r="1415" spans="1:15" x14ac:dyDescent="0.25">
      <c r="A1415">
        <v>1400</v>
      </c>
      <c r="B1415" s="84">
        <v>39983</v>
      </c>
      <c r="C1415" s="47">
        <v>14.91</v>
      </c>
      <c r="D1415" s="47">
        <v>15</v>
      </c>
      <c r="E1415" s="47">
        <v>14.74</v>
      </c>
      <c r="F1415" s="47">
        <v>14.79</v>
      </c>
      <c r="G1415" s="48">
        <v>624900</v>
      </c>
      <c r="H1415" s="47">
        <v>12.49</v>
      </c>
      <c r="I1415" s="51">
        <f t="shared" si="155"/>
        <v>0.84448951994590948</v>
      </c>
      <c r="J1415" s="51">
        <f t="shared" ca="1" si="156"/>
        <v>1</v>
      </c>
      <c r="K1415" s="47">
        <f t="shared" si="157"/>
        <v>12.59</v>
      </c>
      <c r="L1415" s="47">
        <f t="shared" si="158"/>
        <v>12.67</v>
      </c>
      <c r="M1415" s="47">
        <f t="shared" si="159"/>
        <v>12.45</v>
      </c>
      <c r="N1415" s="47">
        <f t="shared" si="160"/>
        <v>12.49</v>
      </c>
      <c r="O1415" s="48">
        <f t="shared" ca="1" si="161"/>
        <v>624900</v>
      </c>
    </row>
    <row r="1416" spans="1:15" x14ac:dyDescent="0.25">
      <c r="A1416">
        <v>1401</v>
      </c>
      <c r="B1416" s="84">
        <v>39982</v>
      </c>
      <c r="C1416" s="47">
        <v>14.59</v>
      </c>
      <c r="D1416" s="47">
        <v>14.94</v>
      </c>
      <c r="E1416" s="47">
        <v>14.28</v>
      </c>
      <c r="F1416" s="47">
        <v>14.67</v>
      </c>
      <c r="G1416" s="48">
        <v>669800</v>
      </c>
      <c r="H1416" s="47">
        <v>12.39</v>
      </c>
      <c r="I1416" s="51">
        <f t="shared" si="155"/>
        <v>0.84458077709611457</v>
      </c>
      <c r="J1416" s="51">
        <f t="shared" ca="1" si="156"/>
        <v>1</v>
      </c>
      <c r="K1416" s="47">
        <f t="shared" si="157"/>
        <v>12.32</v>
      </c>
      <c r="L1416" s="47">
        <f t="shared" si="158"/>
        <v>12.62</v>
      </c>
      <c r="M1416" s="47">
        <f t="shared" si="159"/>
        <v>12.06</v>
      </c>
      <c r="N1416" s="47">
        <f t="shared" si="160"/>
        <v>12.39</v>
      </c>
      <c r="O1416" s="48">
        <f t="shared" ca="1" si="161"/>
        <v>669800</v>
      </c>
    </row>
    <row r="1417" spans="1:15" x14ac:dyDescent="0.25">
      <c r="A1417">
        <v>1402</v>
      </c>
      <c r="B1417" s="84">
        <v>39981</v>
      </c>
      <c r="C1417" s="47">
        <v>14.52</v>
      </c>
      <c r="D1417" s="47">
        <v>15.03</v>
      </c>
      <c r="E1417" s="47">
        <v>14.22</v>
      </c>
      <c r="F1417" s="47">
        <v>14.57</v>
      </c>
      <c r="G1417" s="48">
        <v>768500</v>
      </c>
      <c r="H1417" s="47">
        <v>12.31</v>
      </c>
      <c r="I1417" s="51">
        <f t="shared" si="155"/>
        <v>0.84488675360329446</v>
      </c>
      <c r="J1417" s="51">
        <f t="shared" ca="1" si="156"/>
        <v>1</v>
      </c>
      <c r="K1417" s="47">
        <f t="shared" si="157"/>
        <v>12.27</v>
      </c>
      <c r="L1417" s="47">
        <f t="shared" si="158"/>
        <v>12.7</v>
      </c>
      <c r="M1417" s="47">
        <f t="shared" si="159"/>
        <v>12.01</v>
      </c>
      <c r="N1417" s="47">
        <f t="shared" si="160"/>
        <v>12.31</v>
      </c>
      <c r="O1417" s="48">
        <f t="shared" ca="1" si="161"/>
        <v>768500</v>
      </c>
    </row>
    <row r="1418" spans="1:15" x14ac:dyDescent="0.25">
      <c r="A1418">
        <v>1403</v>
      </c>
      <c r="B1418" s="84">
        <v>39980</v>
      </c>
      <c r="C1418" s="47">
        <v>14.79</v>
      </c>
      <c r="D1418" s="47">
        <v>15.28</v>
      </c>
      <c r="E1418" s="47">
        <v>14.34</v>
      </c>
      <c r="F1418" s="47">
        <v>14.44</v>
      </c>
      <c r="G1418" s="48">
        <v>830200</v>
      </c>
      <c r="H1418" s="47">
        <v>12.18</v>
      </c>
      <c r="I1418" s="51">
        <f t="shared" si="155"/>
        <v>0.84349030470914133</v>
      </c>
      <c r="J1418" s="51">
        <f t="shared" ca="1" si="156"/>
        <v>1</v>
      </c>
      <c r="K1418" s="47">
        <f t="shared" si="157"/>
        <v>12.48</v>
      </c>
      <c r="L1418" s="47">
        <f t="shared" si="158"/>
        <v>12.89</v>
      </c>
      <c r="M1418" s="47">
        <f t="shared" si="159"/>
        <v>12.1</v>
      </c>
      <c r="N1418" s="47">
        <f t="shared" si="160"/>
        <v>12.18</v>
      </c>
      <c r="O1418" s="48">
        <f t="shared" ca="1" si="161"/>
        <v>830200</v>
      </c>
    </row>
    <row r="1419" spans="1:15" x14ac:dyDescent="0.25">
      <c r="A1419">
        <v>1404</v>
      </c>
      <c r="B1419" s="84">
        <v>39979</v>
      </c>
      <c r="C1419" s="47">
        <v>14.93</v>
      </c>
      <c r="D1419" s="47">
        <v>14.93</v>
      </c>
      <c r="E1419" s="47">
        <v>14.51</v>
      </c>
      <c r="F1419" s="47">
        <v>14.8</v>
      </c>
      <c r="G1419" s="48">
        <v>715400</v>
      </c>
      <c r="H1419" s="47">
        <v>12.48</v>
      </c>
      <c r="I1419" s="51">
        <f t="shared" si="155"/>
        <v>0.84324324324324318</v>
      </c>
      <c r="J1419" s="51">
        <f t="shared" ca="1" si="156"/>
        <v>1</v>
      </c>
      <c r="K1419" s="47">
        <f t="shared" si="157"/>
        <v>12.59</v>
      </c>
      <c r="L1419" s="47">
        <f t="shared" si="158"/>
        <v>12.59</v>
      </c>
      <c r="M1419" s="47">
        <f t="shared" si="159"/>
        <v>12.24</v>
      </c>
      <c r="N1419" s="47">
        <f t="shared" si="160"/>
        <v>12.48</v>
      </c>
      <c r="O1419" s="48">
        <f t="shared" ca="1" si="161"/>
        <v>715400</v>
      </c>
    </row>
    <row r="1420" spans="1:15" x14ac:dyDescent="0.25">
      <c r="A1420">
        <v>1405</v>
      </c>
      <c r="B1420" s="84">
        <v>39976</v>
      </c>
      <c r="C1420" s="47">
        <v>15.32</v>
      </c>
      <c r="D1420" s="47">
        <v>15.37</v>
      </c>
      <c r="E1420" s="47">
        <v>14.74</v>
      </c>
      <c r="F1420" s="47">
        <v>15.03</v>
      </c>
      <c r="G1420" s="48">
        <v>522200</v>
      </c>
      <c r="H1420" s="47">
        <v>12.68</v>
      </c>
      <c r="I1420" s="51">
        <f t="shared" si="155"/>
        <v>0.84364604125083165</v>
      </c>
      <c r="J1420" s="51">
        <f t="shared" ca="1" si="156"/>
        <v>1</v>
      </c>
      <c r="K1420" s="47">
        <f t="shared" si="157"/>
        <v>12.92</v>
      </c>
      <c r="L1420" s="47">
        <f t="shared" si="158"/>
        <v>12.97</v>
      </c>
      <c r="M1420" s="47">
        <f t="shared" si="159"/>
        <v>12.44</v>
      </c>
      <c r="N1420" s="47">
        <f t="shared" si="160"/>
        <v>12.68</v>
      </c>
      <c r="O1420" s="48">
        <f t="shared" ca="1" si="161"/>
        <v>522200</v>
      </c>
    </row>
    <row r="1421" spans="1:15" x14ac:dyDescent="0.25">
      <c r="A1421">
        <v>1406</v>
      </c>
      <c r="B1421" s="84">
        <v>39975</v>
      </c>
      <c r="C1421" s="47">
        <v>15.6</v>
      </c>
      <c r="D1421" s="47">
        <v>15.68</v>
      </c>
      <c r="E1421" s="47">
        <v>15.31</v>
      </c>
      <c r="F1421" s="47">
        <v>15.39</v>
      </c>
      <c r="G1421" s="48">
        <v>436100</v>
      </c>
      <c r="H1421" s="47">
        <v>12.98</v>
      </c>
      <c r="I1421" s="51">
        <f t="shared" si="155"/>
        <v>0.84340480831708897</v>
      </c>
      <c r="J1421" s="51">
        <f t="shared" ca="1" si="156"/>
        <v>1</v>
      </c>
      <c r="K1421" s="47">
        <f t="shared" si="157"/>
        <v>13.16</v>
      </c>
      <c r="L1421" s="47">
        <f t="shared" si="158"/>
        <v>13.22</v>
      </c>
      <c r="M1421" s="47">
        <f t="shared" si="159"/>
        <v>12.91</v>
      </c>
      <c r="N1421" s="47">
        <f t="shared" si="160"/>
        <v>12.98</v>
      </c>
      <c r="O1421" s="48">
        <f t="shared" ca="1" si="161"/>
        <v>436100</v>
      </c>
    </row>
    <row r="1422" spans="1:15" x14ac:dyDescent="0.25">
      <c r="A1422">
        <v>1407</v>
      </c>
      <c r="B1422" s="84">
        <v>39974</v>
      </c>
      <c r="C1422" s="47">
        <v>15.88</v>
      </c>
      <c r="D1422" s="47">
        <v>15.89</v>
      </c>
      <c r="E1422" s="47">
        <v>15.17</v>
      </c>
      <c r="F1422" s="47">
        <v>15.46</v>
      </c>
      <c r="G1422" s="48">
        <v>677500</v>
      </c>
      <c r="H1422" s="47">
        <v>13.04</v>
      </c>
      <c r="I1422" s="51">
        <f t="shared" si="155"/>
        <v>0.84346701164294946</v>
      </c>
      <c r="J1422" s="51">
        <f t="shared" ca="1" si="156"/>
        <v>1</v>
      </c>
      <c r="K1422" s="47">
        <f t="shared" si="157"/>
        <v>13.39</v>
      </c>
      <c r="L1422" s="47">
        <f t="shared" si="158"/>
        <v>13.4</v>
      </c>
      <c r="M1422" s="47">
        <f t="shared" si="159"/>
        <v>12.8</v>
      </c>
      <c r="N1422" s="47">
        <f t="shared" si="160"/>
        <v>13.04</v>
      </c>
      <c r="O1422" s="48">
        <f t="shared" ca="1" si="161"/>
        <v>677500</v>
      </c>
    </row>
    <row r="1423" spans="1:15" x14ac:dyDescent="0.25">
      <c r="A1423">
        <v>1408</v>
      </c>
      <c r="B1423" s="84">
        <v>39973</v>
      </c>
      <c r="C1423" s="47">
        <v>15.53</v>
      </c>
      <c r="D1423" s="47">
        <v>15.87</v>
      </c>
      <c r="E1423" s="47">
        <v>15.53</v>
      </c>
      <c r="F1423" s="47">
        <v>15.79</v>
      </c>
      <c r="G1423" s="48">
        <v>857800</v>
      </c>
      <c r="H1423" s="47">
        <v>13.32</v>
      </c>
      <c r="I1423" s="51">
        <f t="shared" si="155"/>
        <v>0.84357188093730218</v>
      </c>
      <c r="J1423" s="51">
        <f t="shared" ca="1" si="156"/>
        <v>1</v>
      </c>
      <c r="K1423" s="47">
        <f t="shared" si="157"/>
        <v>13.1</v>
      </c>
      <c r="L1423" s="47">
        <f t="shared" si="158"/>
        <v>13.39</v>
      </c>
      <c r="M1423" s="47">
        <f t="shared" si="159"/>
        <v>13.1</v>
      </c>
      <c r="N1423" s="47">
        <f t="shared" si="160"/>
        <v>13.32</v>
      </c>
      <c r="O1423" s="48">
        <f t="shared" ca="1" si="161"/>
        <v>857800</v>
      </c>
    </row>
    <row r="1424" spans="1:15" x14ac:dyDescent="0.25">
      <c r="A1424">
        <v>1409</v>
      </c>
      <c r="B1424" s="84">
        <v>39972</v>
      </c>
      <c r="C1424" s="47">
        <v>15.6</v>
      </c>
      <c r="D1424" s="47">
        <v>15.61</v>
      </c>
      <c r="E1424" s="47">
        <v>15.34</v>
      </c>
      <c r="F1424" s="47">
        <v>15.5</v>
      </c>
      <c r="G1424" s="48">
        <v>922000</v>
      </c>
      <c r="H1424" s="47">
        <v>13.07</v>
      </c>
      <c r="I1424" s="51">
        <f t="shared" si="155"/>
        <v>0.84322580645161294</v>
      </c>
      <c r="J1424" s="51">
        <f t="shared" ca="1" si="156"/>
        <v>1</v>
      </c>
      <c r="K1424" s="47">
        <f t="shared" si="157"/>
        <v>13.15</v>
      </c>
      <c r="L1424" s="47">
        <f t="shared" si="158"/>
        <v>13.16</v>
      </c>
      <c r="M1424" s="47">
        <f t="shared" si="159"/>
        <v>12.94</v>
      </c>
      <c r="N1424" s="47">
        <f t="shared" si="160"/>
        <v>13.07</v>
      </c>
      <c r="O1424" s="48">
        <f t="shared" ca="1" si="161"/>
        <v>922000</v>
      </c>
    </row>
    <row r="1425" spans="1:15" x14ac:dyDescent="0.25">
      <c r="A1425">
        <v>1410</v>
      </c>
      <c r="B1425" s="84">
        <v>39969</v>
      </c>
      <c r="C1425" s="47">
        <v>15.83</v>
      </c>
      <c r="D1425" s="47">
        <v>15.96</v>
      </c>
      <c r="E1425" s="47">
        <v>15.5</v>
      </c>
      <c r="F1425" s="47">
        <v>15.59</v>
      </c>
      <c r="G1425" s="48">
        <v>811500</v>
      </c>
      <c r="H1425" s="47">
        <v>13.15</v>
      </c>
      <c r="I1425" s="51">
        <f t="shared" ref="I1425:I1488" si="162">H1425/F1425</f>
        <v>0.84348941629249519</v>
      </c>
      <c r="J1425" s="51">
        <f t="shared" ref="J1425:J1488" ca="1" si="163">INDEX(OFFSET($T$15,0,0,$S$13+1,1),MATCH(B1425,OFFSET($Q$15,0,0,$S$13+1,1),-1))</f>
        <v>1</v>
      </c>
      <c r="K1425" s="47">
        <f t="shared" ref="K1425:K1488" si="164">ROUND($I1425*C1425,2)</f>
        <v>13.35</v>
      </c>
      <c r="L1425" s="47">
        <f t="shared" ref="L1425:L1488" si="165">ROUND($I1425*D1425,2)</f>
        <v>13.46</v>
      </c>
      <c r="M1425" s="47">
        <f t="shared" ref="M1425:M1488" si="166">ROUND($I1425*E1425,2)</f>
        <v>13.07</v>
      </c>
      <c r="N1425" s="47">
        <f t="shared" ref="N1425:N1488" si="167">ROUND($I1425*F1425,2)</f>
        <v>13.15</v>
      </c>
      <c r="O1425" s="48">
        <f t="shared" ref="O1425:O1488" ca="1" si="168">G1425*J1425</f>
        <v>811500</v>
      </c>
    </row>
    <row r="1426" spans="1:15" x14ac:dyDescent="0.25">
      <c r="A1426">
        <v>1411</v>
      </c>
      <c r="B1426" s="84">
        <v>39968</v>
      </c>
      <c r="C1426" s="47">
        <v>16</v>
      </c>
      <c r="D1426" s="47">
        <v>16.05</v>
      </c>
      <c r="E1426" s="47">
        <v>15.65</v>
      </c>
      <c r="F1426" s="47">
        <v>15.74</v>
      </c>
      <c r="G1426" s="48">
        <v>658100</v>
      </c>
      <c r="H1426" s="47">
        <v>13.28</v>
      </c>
      <c r="I1426" s="51">
        <f t="shared" si="162"/>
        <v>0.84371029224904692</v>
      </c>
      <c r="J1426" s="51">
        <f t="shared" ca="1" si="163"/>
        <v>1</v>
      </c>
      <c r="K1426" s="47">
        <f t="shared" si="164"/>
        <v>13.5</v>
      </c>
      <c r="L1426" s="47">
        <f t="shared" si="165"/>
        <v>13.54</v>
      </c>
      <c r="M1426" s="47">
        <f t="shared" si="166"/>
        <v>13.2</v>
      </c>
      <c r="N1426" s="47">
        <f t="shared" si="167"/>
        <v>13.28</v>
      </c>
      <c r="O1426" s="48">
        <f t="shared" ca="1" si="168"/>
        <v>658100</v>
      </c>
    </row>
    <row r="1427" spans="1:15" x14ac:dyDescent="0.25">
      <c r="A1427">
        <v>1412</v>
      </c>
      <c r="B1427" s="84">
        <v>39967</v>
      </c>
      <c r="C1427" s="47">
        <v>16.03</v>
      </c>
      <c r="D1427" s="47">
        <v>16.32</v>
      </c>
      <c r="E1427" s="47">
        <v>15.75</v>
      </c>
      <c r="F1427" s="47">
        <v>15.86</v>
      </c>
      <c r="G1427" s="48">
        <v>976300</v>
      </c>
      <c r="H1427" s="47">
        <v>13.38</v>
      </c>
      <c r="I1427" s="51">
        <f t="shared" si="162"/>
        <v>0.8436317780580076</v>
      </c>
      <c r="J1427" s="51">
        <f t="shared" ca="1" si="163"/>
        <v>1</v>
      </c>
      <c r="K1427" s="47">
        <f t="shared" si="164"/>
        <v>13.52</v>
      </c>
      <c r="L1427" s="47">
        <f t="shared" si="165"/>
        <v>13.77</v>
      </c>
      <c r="M1427" s="47">
        <f t="shared" si="166"/>
        <v>13.29</v>
      </c>
      <c r="N1427" s="47">
        <f t="shared" si="167"/>
        <v>13.38</v>
      </c>
      <c r="O1427" s="48">
        <f t="shared" ca="1" si="168"/>
        <v>976300</v>
      </c>
    </row>
    <row r="1428" spans="1:15" x14ac:dyDescent="0.25">
      <c r="A1428">
        <v>1413</v>
      </c>
      <c r="B1428" s="84">
        <v>39966</v>
      </c>
      <c r="C1428" s="47">
        <v>16.170000000000002</v>
      </c>
      <c r="D1428" s="47">
        <v>16.489999999999998</v>
      </c>
      <c r="E1428" s="47">
        <v>16</v>
      </c>
      <c r="F1428" s="47">
        <v>16.21</v>
      </c>
      <c r="G1428" s="48">
        <v>887600</v>
      </c>
      <c r="H1428" s="47">
        <v>13.67</v>
      </c>
      <c r="I1428" s="51">
        <f t="shared" si="162"/>
        <v>0.84330660086366438</v>
      </c>
      <c r="J1428" s="51">
        <f t="shared" ca="1" si="163"/>
        <v>1</v>
      </c>
      <c r="K1428" s="47">
        <f t="shared" si="164"/>
        <v>13.64</v>
      </c>
      <c r="L1428" s="47">
        <f t="shared" si="165"/>
        <v>13.91</v>
      </c>
      <c r="M1428" s="47">
        <f t="shared" si="166"/>
        <v>13.49</v>
      </c>
      <c r="N1428" s="47">
        <f t="shared" si="167"/>
        <v>13.67</v>
      </c>
      <c r="O1428" s="48">
        <f t="shared" ca="1" si="168"/>
        <v>887600</v>
      </c>
    </row>
    <row r="1429" spans="1:15" x14ac:dyDescent="0.25">
      <c r="A1429">
        <v>1414</v>
      </c>
      <c r="B1429" s="84">
        <v>39965</v>
      </c>
      <c r="C1429" s="47">
        <v>15.92</v>
      </c>
      <c r="D1429" s="47">
        <v>16.37</v>
      </c>
      <c r="E1429" s="47">
        <v>15.82</v>
      </c>
      <c r="F1429" s="47">
        <v>16.2</v>
      </c>
      <c r="G1429" s="48">
        <v>878600</v>
      </c>
      <c r="H1429" s="47">
        <v>13.66</v>
      </c>
      <c r="I1429" s="51">
        <f t="shared" si="162"/>
        <v>0.84320987654320989</v>
      </c>
      <c r="J1429" s="51">
        <f t="shared" ca="1" si="163"/>
        <v>1</v>
      </c>
      <c r="K1429" s="47">
        <f t="shared" si="164"/>
        <v>13.42</v>
      </c>
      <c r="L1429" s="47">
        <f t="shared" si="165"/>
        <v>13.8</v>
      </c>
      <c r="M1429" s="47">
        <f t="shared" si="166"/>
        <v>13.34</v>
      </c>
      <c r="N1429" s="47">
        <f t="shared" si="167"/>
        <v>13.66</v>
      </c>
      <c r="O1429" s="48">
        <f t="shared" ca="1" si="168"/>
        <v>878600</v>
      </c>
    </row>
    <row r="1430" spans="1:15" x14ac:dyDescent="0.25">
      <c r="A1430">
        <v>1415</v>
      </c>
      <c r="B1430" s="84">
        <v>39962</v>
      </c>
      <c r="C1430" s="47">
        <v>15.13</v>
      </c>
      <c r="D1430" s="47">
        <v>15.79</v>
      </c>
      <c r="E1430" s="47">
        <v>15.06</v>
      </c>
      <c r="F1430" s="47">
        <v>15.7</v>
      </c>
      <c r="G1430" s="48">
        <v>840700</v>
      </c>
      <c r="H1430" s="47">
        <v>13.24</v>
      </c>
      <c r="I1430" s="51">
        <f t="shared" si="162"/>
        <v>0.84331210191082806</v>
      </c>
      <c r="J1430" s="51">
        <f t="shared" ca="1" si="163"/>
        <v>1</v>
      </c>
      <c r="K1430" s="47">
        <f t="shared" si="164"/>
        <v>12.76</v>
      </c>
      <c r="L1430" s="47">
        <f t="shared" si="165"/>
        <v>13.32</v>
      </c>
      <c r="M1430" s="47">
        <f t="shared" si="166"/>
        <v>12.7</v>
      </c>
      <c r="N1430" s="47">
        <f t="shared" si="167"/>
        <v>13.24</v>
      </c>
      <c r="O1430" s="48">
        <f t="shared" ca="1" si="168"/>
        <v>840700</v>
      </c>
    </row>
    <row r="1431" spans="1:15" x14ac:dyDescent="0.25">
      <c r="A1431">
        <v>1416</v>
      </c>
      <c r="B1431" s="84">
        <v>39961</v>
      </c>
      <c r="C1431" s="47">
        <v>15.07</v>
      </c>
      <c r="D1431" s="47">
        <v>15.3</v>
      </c>
      <c r="E1431" s="47">
        <v>14.78</v>
      </c>
      <c r="F1431" s="47">
        <v>15.12</v>
      </c>
      <c r="G1431" s="48">
        <v>721200</v>
      </c>
      <c r="H1431" s="47">
        <v>12.75</v>
      </c>
      <c r="I1431" s="51">
        <f t="shared" si="162"/>
        <v>0.84325396825396826</v>
      </c>
      <c r="J1431" s="51">
        <f t="shared" ca="1" si="163"/>
        <v>1</v>
      </c>
      <c r="K1431" s="47">
        <f t="shared" si="164"/>
        <v>12.71</v>
      </c>
      <c r="L1431" s="47">
        <f t="shared" si="165"/>
        <v>12.9</v>
      </c>
      <c r="M1431" s="47">
        <f t="shared" si="166"/>
        <v>12.46</v>
      </c>
      <c r="N1431" s="47">
        <f t="shared" si="167"/>
        <v>12.75</v>
      </c>
      <c r="O1431" s="48">
        <f t="shared" ca="1" si="168"/>
        <v>721200</v>
      </c>
    </row>
    <row r="1432" spans="1:15" x14ac:dyDescent="0.25">
      <c r="A1432">
        <v>1417</v>
      </c>
      <c r="B1432" s="84">
        <v>39960</v>
      </c>
      <c r="C1432" s="47">
        <v>14.71</v>
      </c>
      <c r="D1432" s="47">
        <v>15.2</v>
      </c>
      <c r="E1432" s="47">
        <v>14.71</v>
      </c>
      <c r="F1432" s="47">
        <v>15</v>
      </c>
      <c r="G1432" s="48">
        <v>1022300</v>
      </c>
      <c r="H1432" s="47">
        <v>12.65</v>
      </c>
      <c r="I1432" s="51">
        <f t="shared" si="162"/>
        <v>0.84333333333333338</v>
      </c>
      <c r="J1432" s="51">
        <f t="shared" ca="1" si="163"/>
        <v>1</v>
      </c>
      <c r="K1432" s="47">
        <f t="shared" si="164"/>
        <v>12.41</v>
      </c>
      <c r="L1432" s="47">
        <f t="shared" si="165"/>
        <v>12.82</v>
      </c>
      <c r="M1432" s="47">
        <f t="shared" si="166"/>
        <v>12.41</v>
      </c>
      <c r="N1432" s="47">
        <f t="shared" si="167"/>
        <v>12.65</v>
      </c>
      <c r="O1432" s="48">
        <f t="shared" ca="1" si="168"/>
        <v>1022300</v>
      </c>
    </row>
    <row r="1433" spans="1:15" x14ac:dyDescent="0.25">
      <c r="A1433">
        <v>1418</v>
      </c>
      <c r="B1433" s="84">
        <v>39959</v>
      </c>
      <c r="C1433" s="47">
        <v>14</v>
      </c>
      <c r="D1433" s="47">
        <v>14.8</v>
      </c>
      <c r="E1433" s="47">
        <v>14</v>
      </c>
      <c r="F1433" s="47">
        <v>14.79</v>
      </c>
      <c r="G1433" s="48">
        <v>494700</v>
      </c>
      <c r="H1433" s="47">
        <v>12.48</v>
      </c>
      <c r="I1433" s="51">
        <f t="shared" si="162"/>
        <v>0.84381338742393519</v>
      </c>
      <c r="J1433" s="51">
        <f t="shared" ca="1" si="163"/>
        <v>1</v>
      </c>
      <c r="K1433" s="47">
        <f t="shared" si="164"/>
        <v>11.81</v>
      </c>
      <c r="L1433" s="47">
        <f t="shared" si="165"/>
        <v>12.49</v>
      </c>
      <c r="M1433" s="47">
        <f t="shared" si="166"/>
        <v>11.81</v>
      </c>
      <c r="N1433" s="47">
        <f t="shared" si="167"/>
        <v>12.48</v>
      </c>
      <c r="O1433" s="48">
        <f t="shared" ca="1" si="168"/>
        <v>494700</v>
      </c>
    </row>
    <row r="1434" spans="1:15" x14ac:dyDescent="0.25">
      <c r="A1434">
        <v>1419</v>
      </c>
      <c r="B1434" s="84">
        <v>39955</v>
      </c>
      <c r="C1434" s="47">
        <v>14.4</v>
      </c>
      <c r="D1434" s="47">
        <v>14.44</v>
      </c>
      <c r="E1434" s="47">
        <v>14.13</v>
      </c>
      <c r="F1434" s="47">
        <v>14.18</v>
      </c>
      <c r="G1434" s="48">
        <v>322200</v>
      </c>
      <c r="H1434" s="47">
        <v>11.96</v>
      </c>
      <c r="I1434" s="51">
        <f t="shared" si="162"/>
        <v>0.8434414668547251</v>
      </c>
      <c r="J1434" s="51">
        <f t="shared" ca="1" si="163"/>
        <v>1</v>
      </c>
      <c r="K1434" s="47">
        <f t="shared" si="164"/>
        <v>12.15</v>
      </c>
      <c r="L1434" s="47">
        <f t="shared" si="165"/>
        <v>12.18</v>
      </c>
      <c r="M1434" s="47">
        <f t="shared" si="166"/>
        <v>11.92</v>
      </c>
      <c r="N1434" s="47">
        <f t="shared" si="167"/>
        <v>11.96</v>
      </c>
      <c r="O1434" s="48">
        <f t="shared" ca="1" si="168"/>
        <v>322200</v>
      </c>
    </row>
    <row r="1435" spans="1:15" x14ac:dyDescent="0.25">
      <c r="A1435">
        <v>1420</v>
      </c>
      <c r="B1435" s="84">
        <v>39954</v>
      </c>
      <c r="C1435" s="47">
        <v>14.99</v>
      </c>
      <c r="D1435" s="47">
        <v>14.99</v>
      </c>
      <c r="E1435" s="47">
        <v>14.2</v>
      </c>
      <c r="F1435" s="47">
        <v>14.36</v>
      </c>
      <c r="G1435" s="48">
        <v>534400</v>
      </c>
      <c r="H1435" s="47">
        <v>12.11</v>
      </c>
      <c r="I1435" s="51">
        <f t="shared" si="162"/>
        <v>0.84331476323119781</v>
      </c>
      <c r="J1435" s="51">
        <f t="shared" ca="1" si="163"/>
        <v>1</v>
      </c>
      <c r="K1435" s="47">
        <f t="shared" si="164"/>
        <v>12.64</v>
      </c>
      <c r="L1435" s="47">
        <f t="shared" si="165"/>
        <v>12.64</v>
      </c>
      <c r="M1435" s="47">
        <f t="shared" si="166"/>
        <v>11.98</v>
      </c>
      <c r="N1435" s="47">
        <f t="shared" si="167"/>
        <v>12.11</v>
      </c>
      <c r="O1435" s="48">
        <f t="shared" ca="1" si="168"/>
        <v>534400</v>
      </c>
    </row>
    <row r="1436" spans="1:15" x14ac:dyDescent="0.25">
      <c r="A1436">
        <v>1421</v>
      </c>
      <c r="B1436" s="84">
        <v>39953</v>
      </c>
      <c r="C1436" s="47">
        <v>15.06</v>
      </c>
      <c r="D1436" s="47">
        <v>15.42</v>
      </c>
      <c r="E1436" s="47">
        <v>14.63</v>
      </c>
      <c r="F1436" s="47">
        <v>14.69</v>
      </c>
      <c r="G1436" s="48">
        <v>733900</v>
      </c>
      <c r="H1436" s="47">
        <v>12.39</v>
      </c>
      <c r="I1436" s="51">
        <f t="shared" si="162"/>
        <v>0.84343090537780807</v>
      </c>
      <c r="J1436" s="51">
        <f t="shared" ca="1" si="163"/>
        <v>1</v>
      </c>
      <c r="K1436" s="47">
        <f t="shared" si="164"/>
        <v>12.7</v>
      </c>
      <c r="L1436" s="47">
        <f t="shared" si="165"/>
        <v>13.01</v>
      </c>
      <c r="M1436" s="47">
        <f t="shared" si="166"/>
        <v>12.34</v>
      </c>
      <c r="N1436" s="47">
        <f t="shared" si="167"/>
        <v>12.39</v>
      </c>
      <c r="O1436" s="48">
        <f t="shared" ca="1" si="168"/>
        <v>733900</v>
      </c>
    </row>
    <row r="1437" spans="1:15" x14ac:dyDescent="0.25">
      <c r="A1437">
        <v>1422</v>
      </c>
      <c r="B1437" s="84">
        <v>39952</v>
      </c>
      <c r="C1437" s="47">
        <v>14.97</v>
      </c>
      <c r="D1437" s="47">
        <v>15.25</v>
      </c>
      <c r="E1437" s="47">
        <v>14.9</v>
      </c>
      <c r="F1437" s="47">
        <v>14.99</v>
      </c>
      <c r="G1437" s="48">
        <v>616700</v>
      </c>
      <c r="H1437" s="47">
        <v>12.64</v>
      </c>
      <c r="I1437" s="51">
        <f t="shared" si="162"/>
        <v>0.84322881921280857</v>
      </c>
      <c r="J1437" s="51">
        <f t="shared" ca="1" si="163"/>
        <v>1</v>
      </c>
      <c r="K1437" s="47">
        <f t="shared" si="164"/>
        <v>12.62</v>
      </c>
      <c r="L1437" s="47">
        <f t="shared" si="165"/>
        <v>12.86</v>
      </c>
      <c r="M1437" s="47">
        <f t="shared" si="166"/>
        <v>12.56</v>
      </c>
      <c r="N1437" s="47">
        <f t="shared" si="167"/>
        <v>12.64</v>
      </c>
      <c r="O1437" s="48">
        <f t="shared" ca="1" si="168"/>
        <v>616700</v>
      </c>
    </row>
    <row r="1438" spans="1:15" x14ac:dyDescent="0.25">
      <c r="A1438">
        <v>1423</v>
      </c>
      <c r="B1438" s="84">
        <v>39951</v>
      </c>
      <c r="C1438" s="47">
        <v>14.75</v>
      </c>
      <c r="D1438" s="47">
        <v>15.14</v>
      </c>
      <c r="E1438" s="47">
        <v>14.43</v>
      </c>
      <c r="F1438" s="47">
        <v>15.1</v>
      </c>
      <c r="G1438" s="48">
        <v>688200</v>
      </c>
      <c r="H1438" s="47">
        <v>12.74</v>
      </c>
      <c r="I1438" s="51">
        <f t="shared" si="162"/>
        <v>0.84370860927152325</v>
      </c>
      <c r="J1438" s="51">
        <f t="shared" ca="1" si="163"/>
        <v>1</v>
      </c>
      <c r="K1438" s="47">
        <f t="shared" si="164"/>
        <v>12.44</v>
      </c>
      <c r="L1438" s="47">
        <f t="shared" si="165"/>
        <v>12.77</v>
      </c>
      <c r="M1438" s="47">
        <f t="shared" si="166"/>
        <v>12.17</v>
      </c>
      <c r="N1438" s="47">
        <f t="shared" si="167"/>
        <v>12.74</v>
      </c>
      <c r="O1438" s="48">
        <f t="shared" ca="1" si="168"/>
        <v>688200</v>
      </c>
    </row>
    <row r="1439" spans="1:15" x14ac:dyDescent="0.25">
      <c r="A1439">
        <v>1424</v>
      </c>
      <c r="B1439" s="84">
        <v>39948</v>
      </c>
      <c r="C1439" s="47">
        <v>14.39</v>
      </c>
      <c r="D1439" s="47">
        <v>14.94</v>
      </c>
      <c r="E1439" s="47">
        <v>14.24</v>
      </c>
      <c r="F1439" s="47">
        <v>14.61</v>
      </c>
      <c r="G1439" s="48">
        <v>730800</v>
      </c>
      <c r="H1439" s="47">
        <v>12.32</v>
      </c>
      <c r="I1439" s="51">
        <f t="shared" si="162"/>
        <v>0.84325804243668723</v>
      </c>
      <c r="J1439" s="51">
        <f t="shared" ca="1" si="163"/>
        <v>1</v>
      </c>
      <c r="K1439" s="47">
        <f t="shared" si="164"/>
        <v>12.13</v>
      </c>
      <c r="L1439" s="47">
        <f t="shared" si="165"/>
        <v>12.6</v>
      </c>
      <c r="M1439" s="47">
        <f t="shared" si="166"/>
        <v>12.01</v>
      </c>
      <c r="N1439" s="47">
        <f t="shared" si="167"/>
        <v>12.32</v>
      </c>
      <c r="O1439" s="48">
        <f t="shared" ca="1" si="168"/>
        <v>730800</v>
      </c>
    </row>
    <row r="1440" spans="1:15" x14ac:dyDescent="0.25">
      <c r="A1440">
        <v>1425</v>
      </c>
      <c r="B1440" s="84">
        <v>39947</v>
      </c>
      <c r="C1440" s="47">
        <v>14.23</v>
      </c>
      <c r="D1440" s="47">
        <v>14.55</v>
      </c>
      <c r="E1440" s="47">
        <v>14.16</v>
      </c>
      <c r="F1440" s="47">
        <v>14.44</v>
      </c>
      <c r="G1440" s="48">
        <v>751800</v>
      </c>
      <c r="H1440" s="47">
        <v>12.18</v>
      </c>
      <c r="I1440" s="51">
        <f t="shared" si="162"/>
        <v>0.84349030470914133</v>
      </c>
      <c r="J1440" s="51">
        <f t="shared" ca="1" si="163"/>
        <v>1</v>
      </c>
      <c r="K1440" s="47">
        <f t="shared" si="164"/>
        <v>12</v>
      </c>
      <c r="L1440" s="47">
        <f t="shared" si="165"/>
        <v>12.27</v>
      </c>
      <c r="M1440" s="47">
        <f t="shared" si="166"/>
        <v>11.94</v>
      </c>
      <c r="N1440" s="47">
        <f t="shared" si="167"/>
        <v>12.18</v>
      </c>
      <c r="O1440" s="48">
        <f t="shared" ca="1" si="168"/>
        <v>751800</v>
      </c>
    </row>
    <row r="1441" spans="1:15" x14ac:dyDescent="0.25">
      <c r="A1441">
        <v>1426</v>
      </c>
      <c r="B1441" s="84">
        <v>39946</v>
      </c>
      <c r="C1441" s="47">
        <v>14.61</v>
      </c>
      <c r="D1441" s="47">
        <v>14.69</v>
      </c>
      <c r="E1441" s="47">
        <v>14.05</v>
      </c>
      <c r="F1441" s="47">
        <v>14.13</v>
      </c>
      <c r="G1441" s="48">
        <v>813800</v>
      </c>
      <c r="H1441" s="47">
        <v>11.92</v>
      </c>
      <c r="I1441" s="51">
        <f t="shared" si="162"/>
        <v>0.84359518754423213</v>
      </c>
      <c r="J1441" s="51">
        <f t="shared" ca="1" si="163"/>
        <v>1</v>
      </c>
      <c r="K1441" s="47">
        <f t="shared" si="164"/>
        <v>12.32</v>
      </c>
      <c r="L1441" s="47">
        <f t="shared" si="165"/>
        <v>12.39</v>
      </c>
      <c r="M1441" s="47">
        <f t="shared" si="166"/>
        <v>11.85</v>
      </c>
      <c r="N1441" s="47">
        <f t="shared" si="167"/>
        <v>11.92</v>
      </c>
      <c r="O1441" s="48">
        <f t="shared" ca="1" si="168"/>
        <v>813800</v>
      </c>
    </row>
    <row r="1442" spans="1:15" x14ac:dyDescent="0.25">
      <c r="A1442">
        <v>1427</v>
      </c>
      <c r="B1442" s="84">
        <v>39945</v>
      </c>
      <c r="C1442" s="47">
        <v>15.86</v>
      </c>
      <c r="D1442" s="47">
        <v>15.86</v>
      </c>
      <c r="E1442" s="47">
        <v>14.61</v>
      </c>
      <c r="F1442" s="47">
        <v>14.88</v>
      </c>
      <c r="G1442" s="48">
        <v>677900</v>
      </c>
      <c r="H1442" s="47">
        <v>12.55</v>
      </c>
      <c r="I1442" s="51">
        <f t="shared" si="162"/>
        <v>0.84341397849462363</v>
      </c>
      <c r="J1442" s="51">
        <f t="shared" ca="1" si="163"/>
        <v>1</v>
      </c>
      <c r="K1442" s="47">
        <f t="shared" si="164"/>
        <v>13.38</v>
      </c>
      <c r="L1442" s="47">
        <f t="shared" si="165"/>
        <v>13.38</v>
      </c>
      <c r="M1442" s="47">
        <f t="shared" si="166"/>
        <v>12.32</v>
      </c>
      <c r="N1442" s="47">
        <f t="shared" si="167"/>
        <v>12.55</v>
      </c>
      <c r="O1442" s="48">
        <f t="shared" ca="1" si="168"/>
        <v>677900</v>
      </c>
    </row>
    <row r="1443" spans="1:15" x14ac:dyDescent="0.25">
      <c r="A1443">
        <v>1428</v>
      </c>
      <c r="B1443" s="84">
        <v>39944</v>
      </c>
      <c r="C1443" s="47">
        <v>15.47</v>
      </c>
      <c r="D1443" s="47">
        <v>15.6</v>
      </c>
      <c r="E1443" s="47">
        <v>15.11</v>
      </c>
      <c r="F1443" s="47">
        <v>15.33</v>
      </c>
      <c r="G1443" s="48">
        <v>498400</v>
      </c>
      <c r="H1443" s="47">
        <v>12.93</v>
      </c>
      <c r="I1443" s="51">
        <f t="shared" si="162"/>
        <v>0.84344422700587085</v>
      </c>
      <c r="J1443" s="51">
        <f t="shared" ca="1" si="163"/>
        <v>1</v>
      </c>
      <c r="K1443" s="47">
        <f t="shared" si="164"/>
        <v>13.05</v>
      </c>
      <c r="L1443" s="47">
        <f t="shared" si="165"/>
        <v>13.16</v>
      </c>
      <c r="M1443" s="47">
        <f t="shared" si="166"/>
        <v>12.74</v>
      </c>
      <c r="N1443" s="47">
        <f t="shared" si="167"/>
        <v>12.93</v>
      </c>
      <c r="O1443" s="48">
        <f t="shared" ca="1" si="168"/>
        <v>498400</v>
      </c>
    </row>
    <row r="1444" spans="1:15" x14ac:dyDescent="0.25">
      <c r="A1444">
        <v>1429</v>
      </c>
      <c r="B1444" s="84">
        <v>39941</v>
      </c>
      <c r="C1444" s="47">
        <v>15.94</v>
      </c>
      <c r="D1444" s="47">
        <v>15.99</v>
      </c>
      <c r="E1444" s="47">
        <v>15.48</v>
      </c>
      <c r="F1444" s="47">
        <v>15.82</v>
      </c>
      <c r="G1444" s="48">
        <v>689100</v>
      </c>
      <c r="H1444" s="47">
        <v>13.34</v>
      </c>
      <c r="I1444" s="51">
        <f t="shared" si="162"/>
        <v>0.84323640960809099</v>
      </c>
      <c r="J1444" s="51">
        <f t="shared" ca="1" si="163"/>
        <v>1</v>
      </c>
      <c r="K1444" s="47">
        <f t="shared" si="164"/>
        <v>13.44</v>
      </c>
      <c r="L1444" s="47">
        <f t="shared" si="165"/>
        <v>13.48</v>
      </c>
      <c r="M1444" s="47">
        <f t="shared" si="166"/>
        <v>13.05</v>
      </c>
      <c r="N1444" s="47">
        <f t="shared" si="167"/>
        <v>13.34</v>
      </c>
      <c r="O1444" s="48">
        <f t="shared" ca="1" si="168"/>
        <v>689100</v>
      </c>
    </row>
    <row r="1445" spans="1:15" x14ac:dyDescent="0.25">
      <c r="A1445">
        <v>1430</v>
      </c>
      <c r="B1445" s="84">
        <v>39940</v>
      </c>
      <c r="C1445" s="47">
        <v>15.91</v>
      </c>
      <c r="D1445" s="47">
        <v>16.22</v>
      </c>
      <c r="E1445" s="47">
        <v>15.53</v>
      </c>
      <c r="F1445" s="47">
        <v>15.66</v>
      </c>
      <c r="G1445" s="48">
        <v>1316500</v>
      </c>
      <c r="H1445" s="47">
        <v>13.21</v>
      </c>
      <c r="I1445" s="51">
        <f t="shared" si="162"/>
        <v>0.84355044699872295</v>
      </c>
      <c r="J1445" s="51">
        <f t="shared" ca="1" si="163"/>
        <v>1</v>
      </c>
      <c r="K1445" s="47">
        <f t="shared" si="164"/>
        <v>13.42</v>
      </c>
      <c r="L1445" s="47">
        <f t="shared" si="165"/>
        <v>13.68</v>
      </c>
      <c r="M1445" s="47">
        <f t="shared" si="166"/>
        <v>13.1</v>
      </c>
      <c r="N1445" s="47">
        <f t="shared" si="167"/>
        <v>13.21</v>
      </c>
      <c r="O1445" s="48">
        <f t="shared" ca="1" si="168"/>
        <v>1316500</v>
      </c>
    </row>
    <row r="1446" spans="1:15" x14ac:dyDescent="0.25">
      <c r="A1446">
        <v>1431</v>
      </c>
      <c r="B1446" s="84">
        <v>39939</v>
      </c>
      <c r="C1446" s="47">
        <v>15.1</v>
      </c>
      <c r="D1446" s="47">
        <v>15.91</v>
      </c>
      <c r="E1446" s="47">
        <v>14.83</v>
      </c>
      <c r="F1446" s="47">
        <v>15.89</v>
      </c>
      <c r="G1446" s="48">
        <v>1364700</v>
      </c>
      <c r="H1446" s="47">
        <v>13.4</v>
      </c>
      <c r="I1446" s="51">
        <f t="shared" si="162"/>
        <v>0.84329767149150403</v>
      </c>
      <c r="J1446" s="51">
        <f t="shared" ca="1" si="163"/>
        <v>1</v>
      </c>
      <c r="K1446" s="47">
        <f t="shared" si="164"/>
        <v>12.73</v>
      </c>
      <c r="L1446" s="47">
        <f t="shared" si="165"/>
        <v>13.42</v>
      </c>
      <c r="M1446" s="47">
        <f t="shared" si="166"/>
        <v>12.51</v>
      </c>
      <c r="N1446" s="47">
        <f t="shared" si="167"/>
        <v>13.4</v>
      </c>
      <c r="O1446" s="48">
        <f t="shared" ca="1" si="168"/>
        <v>1364700</v>
      </c>
    </row>
    <row r="1447" spans="1:15" x14ac:dyDescent="0.25">
      <c r="A1447">
        <v>1432</v>
      </c>
      <c r="B1447" s="84">
        <v>39938</v>
      </c>
      <c r="C1447" s="47">
        <v>15.16</v>
      </c>
      <c r="D1447" s="47">
        <v>15.33</v>
      </c>
      <c r="E1447" s="47">
        <v>14.83</v>
      </c>
      <c r="F1447" s="47">
        <v>14.99</v>
      </c>
      <c r="G1447" s="48">
        <v>862000</v>
      </c>
      <c r="H1447" s="47">
        <v>12.64</v>
      </c>
      <c r="I1447" s="51">
        <f t="shared" si="162"/>
        <v>0.84322881921280857</v>
      </c>
      <c r="J1447" s="51">
        <f t="shared" ca="1" si="163"/>
        <v>1</v>
      </c>
      <c r="K1447" s="47">
        <f t="shared" si="164"/>
        <v>12.78</v>
      </c>
      <c r="L1447" s="47">
        <f t="shared" si="165"/>
        <v>12.93</v>
      </c>
      <c r="M1447" s="47">
        <f t="shared" si="166"/>
        <v>12.51</v>
      </c>
      <c r="N1447" s="47">
        <f t="shared" si="167"/>
        <v>12.64</v>
      </c>
      <c r="O1447" s="48">
        <f t="shared" ca="1" si="168"/>
        <v>862000</v>
      </c>
    </row>
    <row r="1448" spans="1:15" x14ac:dyDescent="0.25">
      <c r="A1448">
        <v>1433</v>
      </c>
      <c r="B1448" s="84">
        <v>39937</v>
      </c>
      <c r="C1448" s="47">
        <v>14.75</v>
      </c>
      <c r="D1448" s="47">
        <v>15.29</v>
      </c>
      <c r="E1448" s="47">
        <v>14.75</v>
      </c>
      <c r="F1448" s="47">
        <v>15.28</v>
      </c>
      <c r="G1448" s="48">
        <v>936800</v>
      </c>
      <c r="H1448" s="47">
        <v>12.89</v>
      </c>
      <c r="I1448" s="51">
        <f t="shared" si="162"/>
        <v>0.84358638743455505</v>
      </c>
      <c r="J1448" s="51">
        <f t="shared" ca="1" si="163"/>
        <v>1</v>
      </c>
      <c r="K1448" s="47">
        <f t="shared" si="164"/>
        <v>12.44</v>
      </c>
      <c r="L1448" s="47">
        <f t="shared" si="165"/>
        <v>12.9</v>
      </c>
      <c r="M1448" s="47">
        <f t="shared" si="166"/>
        <v>12.44</v>
      </c>
      <c r="N1448" s="47">
        <f t="shared" si="167"/>
        <v>12.89</v>
      </c>
      <c r="O1448" s="48">
        <f t="shared" ca="1" si="168"/>
        <v>936800</v>
      </c>
    </row>
    <row r="1449" spans="1:15" x14ac:dyDescent="0.25">
      <c r="A1449">
        <v>1434</v>
      </c>
      <c r="B1449" s="84">
        <v>39934</v>
      </c>
      <c r="C1449" s="47">
        <v>14.84</v>
      </c>
      <c r="D1449" s="47">
        <v>15.04</v>
      </c>
      <c r="E1449" s="47">
        <v>14.48</v>
      </c>
      <c r="F1449" s="47">
        <v>14.66</v>
      </c>
      <c r="G1449" s="48">
        <v>531600</v>
      </c>
      <c r="H1449" s="47">
        <v>12.37</v>
      </c>
      <c r="I1449" s="51">
        <f t="shared" si="162"/>
        <v>0.84379263301500673</v>
      </c>
      <c r="J1449" s="51">
        <f t="shared" ca="1" si="163"/>
        <v>1</v>
      </c>
      <c r="K1449" s="47">
        <f t="shared" si="164"/>
        <v>12.52</v>
      </c>
      <c r="L1449" s="47">
        <f t="shared" si="165"/>
        <v>12.69</v>
      </c>
      <c r="M1449" s="47">
        <f t="shared" si="166"/>
        <v>12.22</v>
      </c>
      <c r="N1449" s="47">
        <f t="shared" si="167"/>
        <v>12.37</v>
      </c>
      <c r="O1449" s="48">
        <f t="shared" ca="1" si="168"/>
        <v>531600</v>
      </c>
    </row>
    <row r="1450" spans="1:15" x14ac:dyDescent="0.25">
      <c r="A1450">
        <v>1435</v>
      </c>
      <c r="B1450" s="84">
        <v>39933</v>
      </c>
      <c r="C1450" s="47">
        <v>15.07</v>
      </c>
      <c r="D1450" s="47">
        <v>15.43</v>
      </c>
      <c r="E1450" s="47">
        <v>14.77</v>
      </c>
      <c r="F1450" s="47">
        <v>14.95</v>
      </c>
      <c r="G1450" s="48">
        <v>836100</v>
      </c>
      <c r="H1450" s="47">
        <v>12.61</v>
      </c>
      <c r="I1450" s="51">
        <f t="shared" si="162"/>
        <v>0.84347826086956523</v>
      </c>
      <c r="J1450" s="51">
        <f t="shared" ca="1" si="163"/>
        <v>1</v>
      </c>
      <c r="K1450" s="47">
        <f t="shared" si="164"/>
        <v>12.71</v>
      </c>
      <c r="L1450" s="47">
        <f t="shared" si="165"/>
        <v>13.01</v>
      </c>
      <c r="M1450" s="47">
        <f t="shared" si="166"/>
        <v>12.46</v>
      </c>
      <c r="N1450" s="47">
        <f t="shared" si="167"/>
        <v>12.61</v>
      </c>
      <c r="O1450" s="48">
        <f t="shared" ca="1" si="168"/>
        <v>836100</v>
      </c>
    </row>
    <row r="1451" spans="1:15" x14ac:dyDescent="0.25">
      <c r="A1451">
        <v>1436</v>
      </c>
      <c r="B1451" s="84">
        <v>39932</v>
      </c>
      <c r="C1451" s="47">
        <v>14.84</v>
      </c>
      <c r="D1451" s="47">
        <v>15.25</v>
      </c>
      <c r="E1451" s="47">
        <v>14.61</v>
      </c>
      <c r="F1451" s="47">
        <v>15.02</v>
      </c>
      <c r="G1451" s="48">
        <v>767500</v>
      </c>
      <c r="H1451" s="47">
        <v>12.67</v>
      </c>
      <c r="I1451" s="51">
        <f t="shared" si="162"/>
        <v>0.84354194407456728</v>
      </c>
      <c r="J1451" s="51">
        <f t="shared" ca="1" si="163"/>
        <v>1</v>
      </c>
      <c r="K1451" s="47">
        <f t="shared" si="164"/>
        <v>12.52</v>
      </c>
      <c r="L1451" s="47">
        <f t="shared" si="165"/>
        <v>12.86</v>
      </c>
      <c r="M1451" s="47">
        <f t="shared" si="166"/>
        <v>12.32</v>
      </c>
      <c r="N1451" s="47">
        <f t="shared" si="167"/>
        <v>12.67</v>
      </c>
      <c r="O1451" s="48">
        <f t="shared" ca="1" si="168"/>
        <v>767500</v>
      </c>
    </row>
    <row r="1452" spans="1:15" x14ac:dyDescent="0.25">
      <c r="A1452">
        <v>1437</v>
      </c>
      <c r="B1452" s="84">
        <v>39931</v>
      </c>
      <c r="C1452" s="47">
        <v>14.44</v>
      </c>
      <c r="D1452" s="47">
        <v>14.9</v>
      </c>
      <c r="E1452" s="47">
        <v>14.22</v>
      </c>
      <c r="F1452" s="47">
        <v>14.64</v>
      </c>
      <c r="G1452" s="48">
        <v>867800</v>
      </c>
      <c r="H1452" s="47">
        <v>12.35</v>
      </c>
      <c r="I1452" s="51">
        <f t="shared" si="162"/>
        <v>0.84357923497267751</v>
      </c>
      <c r="J1452" s="51">
        <f t="shared" ca="1" si="163"/>
        <v>1</v>
      </c>
      <c r="K1452" s="47">
        <f t="shared" si="164"/>
        <v>12.18</v>
      </c>
      <c r="L1452" s="47">
        <f t="shared" si="165"/>
        <v>12.57</v>
      </c>
      <c r="M1452" s="47">
        <f t="shared" si="166"/>
        <v>12</v>
      </c>
      <c r="N1452" s="47">
        <f t="shared" si="167"/>
        <v>12.35</v>
      </c>
      <c r="O1452" s="48">
        <f t="shared" ca="1" si="168"/>
        <v>867800</v>
      </c>
    </row>
    <row r="1453" spans="1:15" x14ac:dyDescent="0.25">
      <c r="A1453">
        <v>1438</v>
      </c>
      <c r="B1453" s="84">
        <v>39930</v>
      </c>
      <c r="C1453" s="47">
        <v>14.92</v>
      </c>
      <c r="D1453" s="47">
        <v>15.02</v>
      </c>
      <c r="E1453" s="47">
        <v>14.5</v>
      </c>
      <c r="F1453" s="47">
        <v>14.62</v>
      </c>
      <c r="G1453" s="48">
        <v>992400</v>
      </c>
      <c r="H1453" s="47">
        <v>12.33</v>
      </c>
      <c r="I1453" s="51">
        <f t="shared" si="162"/>
        <v>0.84336525307797539</v>
      </c>
      <c r="J1453" s="51">
        <f t="shared" ca="1" si="163"/>
        <v>1</v>
      </c>
      <c r="K1453" s="47">
        <f t="shared" si="164"/>
        <v>12.58</v>
      </c>
      <c r="L1453" s="47">
        <f t="shared" si="165"/>
        <v>12.67</v>
      </c>
      <c r="M1453" s="47">
        <f t="shared" si="166"/>
        <v>12.23</v>
      </c>
      <c r="N1453" s="47">
        <f t="shared" si="167"/>
        <v>12.33</v>
      </c>
      <c r="O1453" s="48">
        <f t="shared" ca="1" si="168"/>
        <v>992400</v>
      </c>
    </row>
    <row r="1454" spans="1:15" x14ac:dyDescent="0.25">
      <c r="A1454">
        <v>1439</v>
      </c>
      <c r="B1454" s="84">
        <v>39927</v>
      </c>
      <c r="C1454" s="47">
        <v>15.38</v>
      </c>
      <c r="D1454" s="47">
        <v>15.44</v>
      </c>
      <c r="E1454" s="47">
        <v>14.89</v>
      </c>
      <c r="F1454" s="47">
        <v>15.17</v>
      </c>
      <c r="G1454" s="48">
        <v>1337500</v>
      </c>
      <c r="H1454" s="47">
        <v>12.8</v>
      </c>
      <c r="I1454" s="51">
        <f t="shared" si="162"/>
        <v>0.84377059986816094</v>
      </c>
      <c r="J1454" s="51">
        <f t="shared" ca="1" si="163"/>
        <v>1</v>
      </c>
      <c r="K1454" s="47">
        <f t="shared" si="164"/>
        <v>12.98</v>
      </c>
      <c r="L1454" s="47">
        <f t="shared" si="165"/>
        <v>13.03</v>
      </c>
      <c r="M1454" s="47">
        <f t="shared" si="166"/>
        <v>12.56</v>
      </c>
      <c r="N1454" s="47">
        <f t="shared" si="167"/>
        <v>12.8</v>
      </c>
      <c r="O1454" s="48">
        <f t="shared" ca="1" si="168"/>
        <v>1337500</v>
      </c>
    </row>
    <row r="1455" spans="1:15" x14ac:dyDescent="0.25">
      <c r="A1455">
        <v>1440</v>
      </c>
      <c r="B1455" s="84">
        <v>39926</v>
      </c>
      <c r="C1455" s="47">
        <v>15.41</v>
      </c>
      <c r="D1455" s="47">
        <v>15.62</v>
      </c>
      <c r="E1455" s="47">
        <v>15</v>
      </c>
      <c r="F1455" s="47">
        <v>15.26</v>
      </c>
      <c r="G1455" s="48">
        <v>2508800</v>
      </c>
      <c r="H1455" s="47">
        <v>12.87</v>
      </c>
      <c r="I1455" s="51">
        <f t="shared" si="162"/>
        <v>0.84338138925294881</v>
      </c>
      <c r="J1455" s="51">
        <f t="shared" ca="1" si="163"/>
        <v>1</v>
      </c>
      <c r="K1455" s="47">
        <f t="shared" si="164"/>
        <v>13</v>
      </c>
      <c r="L1455" s="47">
        <f t="shared" si="165"/>
        <v>13.17</v>
      </c>
      <c r="M1455" s="47">
        <f t="shared" si="166"/>
        <v>12.65</v>
      </c>
      <c r="N1455" s="47">
        <f t="shared" si="167"/>
        <v>12.87</v>
      </c>
      <c r="O1455" s="48">
        <f t="shared" ca="1" si="168"/>
        <v>2508800</v>
      </c>
    </row>
    <row r="1456" spans="1:15" x14ac:dyDescent="0.25">
      <c r="A1456">
        <v>1441</v>
      </c>
      <c r="B1456" s="84">
        <v>39925</v>
      </c>
      <c r="C1456" s="47">
        <v>14.7</v>
      </c>
      <c r="D1456" s="47">
        <v>15.27</v>
      </c>
      <c r="E1456" s="47">
        <v>14.45</v>
      </c>
      <c r="F1456" s="47">
        <v>15.06</v>
      </c>
      <c r="G1456" s="48">
        <v>2096700</v>
      </c>
      <c r="H1456" s="47">
        <v>12.7</v>
      </c>
      <c r="I1456" s="51">
        <f t="shared" si="162"/>
        <v>0.84329349269588305</v>
      </c>
      <c r="J1456" s="51">
        <f t="shared" ca="1" si="163"/>
        <v>1</v>
      </c>
      <c r="K1456" s="47">
        <f t="shared" si="164"/>
        <v>12.4</v>
      </c>
      <c r="L1456" s="47">
        <f t="shared" si="165"/>
        <v>12.88</v>
      </c>
      <c r="M1456" s="47">
        <f t="shared" si="166"/>
        <v>12.19</v>
      </c>
      <c r="N1456" s="47">
        <f t="shared" si="167"/>
        <v>12.7</v>
      </c>
      <c r="O1456" s="48">
        <f t="shared" ca="1" si="168"/>
        <v>2096700</v>
      </c>
    </row>
    <row r="1457" spans="1:15" x14ac:dyDescent="0.25">
      <c r="A1457">
        <v>1442</v>
      </c>
      <c r="B1457" s="84">
        <v>39924</v>
      </c>
      <c r="C1457" s="47">
        <v>14.63</v>
      </c>
      <c r="D1457" s="47">
        <v>15.09</v>
      </c>
      <c r="E1457" s="47">
        <v>14.5</v>
      </c>
      <c r="F1457" s="47">
        <v>15.05</v>
      </c>
      <c r="G1457" s="48">
        <v>1651700</v>
      </c>
      <c r="H1457" s="47">
        <v>12.69</v>
      </c>
      <c r="I1457" s="51">
        <f t="shared" si="162"/>
        <v>0.843189368770764</v>
      </c>
      <c r="J1457" s="51">
        <f t="shared" ca="1" si="163"/>
        <v>1</v>
      </c>
      <c r="K1457" s="47">
        <f t="shared" si="164"/>
        <v>12.34</v>
      </c>
      <c r="L1457" s="47">
        <f t="shared" si="165"/>
        <v>12.72</v>
      </c>
      <c r="M1457" s="47">
        <f t="shared" si="166"/>
        <v>12.23</v>
      </c>
      <c r="N1457" s="47">
        <f t="shared" si="167"/>
        <v>12.69</v>
      </c>
      <c r="O1457" s="48">
        <f t="shared" ca="1" si="168"/>
        <v>1651700</v>
      </c>
    </row>
    <row r="1458" spans="1:15" x14ac:dyDescent="0.25">
      <c r="A1458">
        <v>1443</v>
      </c>
      <c r="B1458" s="84">
        <v>39923</v>
      </c>
      <c r="C1458" s="47">
        <v>15.12</v>
      </c>
      <c r="D1458" s="47">
        <v>15.9</v>
      </c>
      <c r="E1458" s="47">
        <v>14.68</v>
      </c>
      <c r="F1458" s="47">
        <v>14.73</v>
      </c>
      <c r="G1458" s="48">
        <v>2123100</v>
      </c>
      <c r="H1458" s="47">
        <v>12.42</v>
      </c>
      <c r="I1458" s="51">
        <f t="shared" si="162"/>
        <v>0.84317718940936859</v>
      </c>
      <c r="J1458" s="51">
        <f t="shared" ca="1" si="163"/>
        <v>1</v>
      </c>
      <c r="K1458" s="47">
        <f t="shared" si="164"/>
        <v>12.75</v>
      </c>
      <c r="L1458" s="47">
        <f t="shared" si="165"/>
        <v>13.41</v>
      </c>
      <c r="M1458" s="47">
        <f t="shared" si="166"/>
        <v>12.38</v>
      </c>
      <c r="N1458" s="47">
        <f t="shared" si="167"/>
        <v>12.42</v>
      </c>
      <c r="O1458" s="48">
        <f t="shared" ca="1" si="168"/>
        <v>2123100</v>
      </c>
    </row>
    <row r="1459" spans="1:15" x14ac:dyDescent="0.25">
      <c r="A1459">
        <v>1444</v>
      </c>
      <c r="B1459" s="84">
        <v>39920</v>
      </c>
      <c r="C1459" s="47">
        <v>16.55</v>
      </c>
      <c r="D1459" s="47">
        <v>16.96</v>
      </c>
      <c r="E1459" s="47">
        <v>16.440000000000001</v>
      </c>
      <c r="F1459" s="47">
        <v>16.5</v>
      </c>
      <c r="G1459" s="48">
        <v>1924400</v>
      </c>
      <c r="H1459" s="47">
        <v>13.92</v>
      </c>
      <c r="I1459" s="51">
        <f t="shared" si="162"/>
        <v>0.84363636363636363</v>
      </c>
      <c r="J1459" s="51">
        <f t="shared" ca="1" si="163"/>
        <v>1</v>
      </c>
      <c r="K1459" s="47">
        <f t="shared" si="164"/>
        <v>13.96</v>
      </c>
      <c r="L1459" s="47">
        <f t="shared" si="165"/>
        <v>14.31</v>
      </c>
      <c r="M1459" s="47">
        <f t="shared" si="166"/>
        <v>13.87</v>
      </c>
      <c r="N1459" s="47">
        <f t="shared" si="167"/>
        <v>13.92</v>
      </c>
      <c r="O1459" s="48">
        <f t="shared" ca="1" si="168"/>
        <v>1924400</v>
      </c>
    </row>
    <row r="1460" spans="1:15" x14ac:dyDescent="0.25">
      <c r="A1460">
        <v>1445</v>
      </c>
      <c r="B1460" s="84">
        <v>39919</v>
      </c>
      <c r="C1460" s="47">
        <v>15.58</v>
      </c>
      <c r="D1460" s="47">
        <v>16.78</v>
      </c>
      <c r="E1460" s="47">
        <v>15.45</v>
      </c>
      <c r="F1460" s="47">
        <v>16.55</v>
      </c>
      <c r="G1460" s="48">
        <v>1983100</v>
      </c>
      <c r="H1460" s="47">
        <v>13.96</v>
      </c>
      <c r="I1460" s="51">
        <f t="shared" si="162"/>
        <v>0.84350453172205442</v>
      </c>
      <c r="J1460" s="51">
        <f t="shared" ca="1" si="163"/>
        <v>1</v>
      </c>
      <c r="K1460" s="47">
        <f t="shared" si="164"/>
        <v>13.14</v>
      </c>
      <c r="L1460" s="47">
        <f t="shared" si="165"/>
        <v>14.15</v>
      </c>
      <c r="M1460" s="47">
        <f t="shared" si="166"/>
        <v>13.03</v>
      </c>
      <c r="N1460" s="47">
        <f t="shared" si="167"/>
        <v>13.96</v>
      </c>
      <c r="O1460" s="48">
        <f t="shared" ca="1" si="168"/>
        <v>1983100</v>
      </c>
    </row>
    <row r="1461" spans="1:15" x14ac:dyDescent="0.25">
      <c r="A1461">
        <v>1446</v>
      </c>
      <c r="B1461" s="84">
        <v>39918</v>
      </c>
      <c r="C1461" s="47">
        <v>15.53</v>
      </c>
      <c r="D1461" s="47">
        <v>15.58</v>
      </c>
      <c r="E1461" s="47">
        <v>14.95</v>
      </c>
      <c r="F1461" s="47">
        <v>15.17</v>
      </c>
      <c r="G1461" s="48">
        <v>976900</v>
      </c>
      <c r="H1461" s="47">
        <v>12.8</v>
      </c>
      <c r="I1461" s="51">
        <f t="shared" si="162"/>
        <v>0.84377059986816094</v>
      </c>
      <c r="J1461" s="51">
        <f t="shared" ca="1" si="163"/>
        <v>1</v>
      </c>
      <c r="K1461" s="47">
        <f t="shared" si="164"/>
        <v>13.1</v>
      </c>
      <c r="L1461" s="47">
        <f t="shared" si="165"/>
        <v>13.15</v>
      </c>
      <c r="M1461" s="47">
        <f t="shared" si="166"/>
        <v>12.61</v>
      </c>
      <c r="N1461" s="47">
        <f t="shared" si="167"/>
        <v>12.8</v>
      </c>
      <c r="O1461" s="48">
        <f t="shared" ca="1" si="168"/>
        <v>976900</v>
      </c>
    </row>
    <row r="1462" spans="1:15" x14ac:dyDescent="0.25">
      <c r="A1462">
        <v>1447</v>
      </c>
      <c r="B1462" s="84">
        <v>39917</v>
      </c>
      <c r="C1462" s="47">
        <v>15.41</v>
      </c>
      <c r="D1462" s="47">
        <v>15.87</v>
      </c>
      <c r="E1462" s="47">
        <v>15.26</v>
      </c>
      <c r="F1462" s="47">
        <v>15.59</v>
      </c>
      <c r="G1462" s="48">
        <v>967200</v>
      </c>
      <c r="H1462" s="47">
        <v>13.15</v>
      </c>
      <c r="I1462" s="51">
        <f t="shared" si="162"/>
        <v>0.84348941629249519</v>
      </c>
      <c r="J1462" s="51">
        <f t="shared" ca="1" si="163"/>
        <v>1</v>
      </c>
      <c r="K1462" s="47">
        <f t="shared" si="164"/>
        <v>13</v>
      </c>
      <c r="L1462" s="47">
        <f t="shared" si="165"/>
        <v>13.39</v>
      </c>
      <c r="M1462" s="47">
        <f t="shared" si="166"/>
        <v>12.87</v>
      </c>
      <c r="N1462" s="47">
        <f t="shared" si="167"/>
        <v>13.15</v>
      </c>
      <c r="O1462" s="48">
        <f t="shared" ca="1" si="168"/>
        <v>967200</v>
      </c>
    </row>
    <row r="1463" spans="1:15" x14ac:dyDescent="0.25">
      <c r="A1463">
        <v>1448</v>
      </c>
      <c r="B1463" s="84">
        <v>39916</v>
      </c>
      <c r="C1463" s="47">
        <v>15.31</v>
      </c>
      <c r="D1463" s="47">
        <v>15.8</v>
      </c>
      <c r="E1463" s="47">
        <v>15.1</v>
      </c>
      <c r="F1463" s="47">
        <v>15.69</v>
      </c>
      <c r="G1463" s="48">
        <v>969900</v>
      </c>
      <c r="H1463" s="47">
        <v>13.23</v>
      </c>
      <c r="I1463" s="51">
        <f t="shared" si="162"/>
        <v>0.84321223709369031</v>
      </c>
      <c r="J1463" s="51">
        <f t="shared" ca="1" si="163"/>
        <v>1</v>
      </c>
      <c r="K1463" s="47">
        <f t="shared" si="164"/>
        <v>12.91</v>
      </c>
      <c r="L1463" s="47">
        <f t="shared" si="165"/>
        <v>13.32</v>
      </c>
      <c r="M1463" s="47">
        <f t="shared" si="166"/>
        <v>12.73</v>
      </c>
      <c r="N1463" s="47">
        <f t="shared" si="167"/>
        <v>13.23</v>
      </c>
      <c r="O1463" s="48">
        <f t="shared" ca="1" si="168"/>
        <v>969900</v>
      </c>
    </row>
    <row r="1464" spans="1:15" x14ac:dyDescent="0.25">
      <c r="A1464">
        <v>1449</v>
      </c>
      <c r="B1464" s="84">
        <v>39912</v>
      </c>
      <c r="C1464" s="47">
        <v>15.05</v>
      </c>
      <c r="D1464" s="47">
        <v>15.64</v>
      </c>
      <c r="E1464" s="47">
        <v>14.86</v>
      </c>
      <c r="F1464" s="47">
        <v>15.64</v>
      </c>
      <c r="G1464" s="48">
        <v>985000</v>
      </c>
      <c r="H1464" s="47">
        <v>13.19</v>
      </c>
      <c r="I1464" s="51">
        <f t="shared" si="162"/>
        <v>0.84335038363171344</v>
      </c>
      <c r="J1464" s="51">
        <f t="shared" ca="1" si="163"/>
        <v>1</v>
      </c>
      <c r="K1464" s="47">
        <f t="shared" si="164"/>
        <v>12.69</v>
      </c>
      <c r="L1464" s="47">
        <f t="shared" si="165"/>
        <v>13.19</v>
      </c>
      <c r="M1464" s="47">
        <f t="shared" si="166"/>
        <v>12.53</v>
      </c>
      <c r="N1464" s="47">
        <f t="shared" si="167"/>
        <v>13.19</v>
      </c>
      <c r="O1464" s="48">
        <f t="shared" ca="1" si="168"/>
        <v>985000</v>
      </c>
    </row>
    <row r="1465" spans="1:15" x14ac:dyDescent="0.25">
      <c r="A1465">
        <v>1450</v>
      </c>
      <c r="B1465" s="84">
        <v>39911</v>
      </c>
      <c r="C1465" s="47">
        <v>14.58</v>
      </c>
      <c r="D1465" s="47">
        <v>14.78</v>
      </c>
      <c r="E1465" s="47">
        <v>14.37</v>
      </c>
      <c r="F1465" s="47">
        <v>14.78</v>
      </c>
      <c r="G1465" s="48">
        <v>706200</v>
      </c>
      <c r="H1465" s="47">
        <v>12.47</v>
      </c>
      <c r="I1465" s="51">
        <f t="shared" si="162"/>
        <v>0.8437077131258458</v>
      </c>
      <c r="J1465" s="51">
        <f t="shared" ca="1" si="163"/>
        <v>1</v>
      </c>
      <c r="K1465" s="47">
        <f t="shared" si="164"/>
        <v>12.3</v>
      </c>
      <c r="L1465" s="47">
        <f t="shared" si="165"/>
        <v>12.47</v>
      </c>
      <c r="M1465" s="47">
        <f t="shared" si="166"/>
        <v>12.12</v>
      </c>
      <c r="N1465" s="47">
        <f t="shared" si="167"/>
        <v>12.47</v>
      </c>
      <c r="O1465" s="48">
        <f t="shared" ca="1" si="168"/>
        <v>706200</v>
      </c>
    </row>
    <row r="1466" spans="1:15" x14ac:dyDescent="0.25">
      <c r="A1466">
        <v>1451</v>
      </c>
      <c r="B1466" s="84">
        <v>39910</v>
      </c>
      <c r="C1466" s="47">
        <v>15.29</v>
      </c>
      <c r="D1466" s="47">
        <v>15.29</v>
      </c>
      <c r="E1466" s="47">
        <v>14.25</v>
      </c>
      <c r="F1466" s="47">
        <v>14.43</v>
      </c>
      <c r="G1466" s="48">
        <v>1065200</v>
      </c>
      <c r="H1466" s="47">
        <v>12.17</v>
      </c>
      <c r="I1466" s="51">
        <f t="shared" si="162"/>
        <v>0.84338184338184341</v>
      </c>
      <c r="J1466" s="51">
        <f t="shared" ca="1" si="163"/>
        <v>1</v>
      </c>
      <c r="K1466" s="47">
        <f t="shared" si="164"/>
        <v>12.9</v>
      </c>
      <c r="L1466" s="47">
        <f t="shared" si="165"/>
        <v>12.9</v>
      </c>
      <c r="M1466" s="47">
        <f t="shared" si="166"/>
        <v>12.02</v>
      </c>
      <c r="N1466" s="47">
        <f t="shared" si="167"/>
        <v>12.17</v>
      </c>
      <c r="O1466" s="48">
        <f t="shared" ca="1" si="168"/>
        <v>1065200</v>
      </c>
    </row>
    <row r="1467" spans="1:15" x14ac:dyDescent="0.25">
      <c r="A1467">
        <v>1452</v>
      </c>
      <c r="B1467" s="84">
        <v>39909</v>
      </c>
      <c r="C1467" s="47">
        <v>15.83</v>
      </c>
      <c r="D1467" s="47">
        <v>15.83</v>
      </c>
      <c r="E1467" s="47">
        <v>15.24</v>
      </c>
      <c r="F1467" s="47">
        <v>15.47</v>
      </c>
      <c r="G1467" s="48">
        <v>795400</v>
      </c>
      <c r="H1467" s="47">
        <v>13.05</v>
      </c>
      <c r="I1467" s="51">
        <f t="shared" si="162"/>
        <v>0.84356819650937298</v>
      </c>
      <c r="J1467" s="51">
        <f t="shared" ca="1" si="163"/>
        <v>1</v>
      </c>
      <c r="K1467" s="47">
        <f t="shared" si="164"/>
        <v>13.35</v>
      </c>
      <c r="L1467" s="47">
        <f t="shared" si="165"/>
        <v>13.35</v>
      </c>
      <c r="M1467" s="47">
        <f t="shared" si="166"/>
        <v>12.86</v>
      </c>
      <c r="N1467" s="47">
        <f t="shared" si="167"/>
        <v>13.05</v>
      </c>
      <c r="O1467" s="48">
        <f t="shared" ca="1" si="168"/>
        <v>795400</v>
      </c>
    </row>
    <row r="1468" spans="1:15" x14ac:dyDescent="0.25">
      <c r="A1468">
        <v>1453</v>
      </c>
      <c r="B1468" s="84">
        <v>39906</v>
      </c>
      <c r="C1468" s="47">
        <v>16.04</v>
      </c>
      <c r="D1468" s="47">
        <v>16.11</v>
      </c>
      <c r="E1468" s="47">
        <v>15.82</v>
      </c>
      <c r="F1468" s="47">
        <v>15.99</v>
      </c>
      <c r="G1468" s="48">
        <v>1083800</v>
      </c>
      <c r="H1468" s="47">
        <v>13.49</v>
      </c>
      <c r="I1468" s="51">
        <f t="shared" si="162"/>
        <v>0.84365228267667292</v>
      </c>
      <c r="J1468" s="51">
        <f t="shared" ca="1" si="163"/>
        <v>1</v>
      </c>
      <c r="K1468" s="47">
        <f t="shared" si="164"/>
        <v>13.53</v>
      </c>
      <c r="L1468" s="47">
        <f t="shared" si="165"/>
        <v>13.59</v>
      </c>
      <c r="M1468" s="47">
        <f t="shared" si="166"/>
        <v>13.35</v>
      </c>
      <c r="N1468" s="47">
        <f t="shared" si="167"/>
        <v>13.49</v>
      </c>
      <c r="O1468" s="48">
        <f t="shared" ca="1" si="168"/>
        <v>1083800</v>
      </c>
    </row>
    <row r="1469" spans="1:15" x14ac:dyDescent="0.25">
      <c r="A1469">
        <v>1454</v>
      </c>
      <c r="B1469" s="84">
        <v>39905</v>
      </c>
      <c r="C1469" s="47">
        <v>15.44</v>
      </c>
      <c r="D1469" s="47">
        <v>16.309999999999999</v>
      </c>
      <c r="E1469" s="47">
        <v>15.26</v>
      </c>
      <c r="F1469" s="47">
        <v>15.96</v>
      </c>
      <c r="G1469" s="48">
        <v>1725000</v>
      </c>
      <c r="H1469" s="47">
        <v>13.46</v>
      </c>
      <c r="I1469" s="51">
        <f t="shared" si="162"/>
        <v>0.84335839598997497</v>
      </c>
      <c r="J1469" s="51">
        <f t="shared" ca="1" si="163"/>
        <v>1</v>
      </c>
      <c r="K1469" s="47">
        <f t="shared" si="164"/>
        <v>13.02</v>
      </c>
      <c r="L1469" s="47">
        <f t="shared" si="165"/>
        <v>13.76</v>
      </c>
      <c r="M1469" s="47">
        <f t="shared" si="166"/>
        <v>12.87</v>
      </c>
      <c r="N1469" s="47">
        <f t="shared" si="167"/>
        <v>13.46</v>
      </c>
      <c r="O1469" s="48">
        <f t="shared" ca="1" si="168"/>
        <v>1725000</v>
      </c>
    </row>
    <row r="1470" spans="1:15" x14ac:dyDescent="0.25">
      <c r="A1470">
        <v>1455</v>
      </c>
      <c r="B1470" s="84">
        <v>39904</v>
      </c>
      <c r="C1470" s="47">
        <v>14.62</v>
      </c>
      <c r="D1470" s="47">
        <v>15.09</v>
      </c>
      <c r="E1470" s="47">
        <v>14.4</v>
      </c>
      <c r="F1470" s="47">
        <v>15.03</v>
      </c>
      <c r="G1470" s="48">
        <v>1336000</v>
      </c>
      <c r="H1470" s="47">
        <v>12.68</v>
      </c>
      <c r="I1470" s="51">
        <f t="shared" si="162"/>
        <v>0.84364604125083165</v>
      </c>
      <c r="J1470" s="51">
        <f t="shared" ca="1" si="163"/>
        <v>1</v>
      </c>
      <c r="K1470" s="47">
        <f t="shared" si="164"/>
        <v>12.33</v>
      </c>
      <c r="L1470" s="47">
        <f t="shared" si="165"/>
        <v>12.73</v>
      </c>
      <c r="M1470" s="47">
        <f t="shared" si="166"/>
        <v>12.15</v>
      </c>
      <c r="N1470" s="47">
        <f t="shared" si="167"/>
        <v>12.68</v>
      </c>
      <c r="O1470" s="48">
        <f t="shared" ca="1" si="168"/>
        <v>1336000</v>
      </c>
    </row>
    <row r="1471" spans="1:15" x14ac:dyDescent="0.25">
      <c r="A1471">
        <v>1456</v>
      </c>
      <c r="B1471" s="84">
        <v>39903</v>
      </c>
      <c r="C1471" s="47">
        <v>14.48</v>
      </c>
      <c r="D1471" s="47">
        <v>14.96</v>
      </c>
      <c r="E1471" s="47">
        <v>14.21</v>
      </c>
      <c r="F1471" s="47">
        <v>14.81</v>
      </c>
      <c r="G1471" s="48">
        <v>2015300</v>
      </c>
      <c r="H1471" s="47">
        <v>12.49</v>
      </c>
      <c r="I1471" s="51">
        <f t="shared" si="162"/>
        <v>0.84334908845374745</v>
      </c>
      <c r="J1471" s="51">
        <f t="shared" ca="1" si="163"/>
        <v>1</v>
      </c>
      <c r="K1471" s="47">
        <f t="shared" si="164"/>
        <v>12.21</v>
      </c>
      <c r="L1471" s="47">
        <f t="shared" si="165"/>
        <v>12.62</v>
      </c>
      <c r="M1471" s="47">
        <f t="shared" si="166"/>
        <v>11.98</v>
      </c>
      <c r="N1471" s="47">
        <f t="shared" si="167"/>
        <v>12.49</v>
      </c>
      <c r="O1471" s="48">
        <f t="shared" ca="1" si="168"/>
        <v>2015300</v>
      </c>
    </row>
    <row r="1472" spans="1:15" x14ac:dyDescent="0.25">
      <c r="A1472">
        <v>1457</v>
      </c>
      <c r="B1472" s="84">
        <v>39902</v>
      </c>
      <c r="C1472" s="47">
        <v>14.74</v>
      </c>
      <c r="D1472" s="47">
        <v>14.87</v>
      </c>
      <c r="E1472" s="47">
        <v>13.91</v>
      </c>
      <c r="F1472" s="47">
        <v>14.27</v>
      </c>
      <c r="G1472" s="48">
        <v>1411300</v>
      </c>
      <c r="H1472" s="47">
        <v>12.04</v>
      </c>
      <c r="I1472" s="51">
        <f t="shared" si="162"/>
        <v>0.84372810091100203</v>
      </c>
      <c r="J1472" s="51">
        <f t="shared" ca="1" si="163"/>
        <v>1</v>
      </c>
      <c r="K1472" s="47">
        <f t="shared" si="164"/>
        <v>12.44</v>
      </c>
      <c r="L1472" s="47">
        <f t="shared" si="165"/>
        <v>12.55</v>
      </c>
      <c r="M1472" s="47">
        <f t="shared" si="166"/>
        <v>11.74</v>
      </c>
      <c r="N1472" s="47">
        <f t="shared" si="167"/>
        <v>12.04</v>
      </c>
      <c r="O1472" s="48">
        <f t="shared" ca="1" si="168"/>
        <v>1411300</v>
      </c>
    </row>
    <row r="1473" spans="1:15" x14ac:dyDescent="0.25">
      <c r="A1473">
        <v>1458</v>
      </c>
      <c r="B1473" s="84">
        <v>39899</v>
      </c>
      <c r="C1473" s="47">
        <v>14.32</v>
      </c>
      <c r="D1473" s="47">
        <v>14.52</v>
      </c>
      <c r="E1473" s="47">
        <v>14.31</v>
      </c>
      <c r="F1473" s="47">
        <v>14.32</v>
      </c>
      <c r="G1473" s="48">
        <v>1038100</v>
      </c>
      <c r="H1473" s="47">
        <v>12.08</v>
      </c>
      <c r="I1473" s="51">
        <f t="shared" si="162"/>
        <v>0.84357541899441335</v>
      </c>
      <c r="J1473" s="51">
        <f t="shared" ca="1" si="163"/>
        <v>1</v>
      </c>
      <c r="K1473" s="47">
        <f t="shared" si="164"/>
        <v>12.08</v>
      </c>
      <c r="L1473" s="47">
        <f t="shared" si="165"/>
        <v>12.25</v>
      </c>
      <c r="M1473" s="47">
        <f t="shared" si="166"/>
        <v>12.07</v>
      </c>
      <c r="N1473" s="47">
        <f t="shared" si="167"/>
        <v>12.08</v>
      </c>
      <c r="O1473" s="48">
        <f t="shared" ca="1" si="168"/>
        <v>1038100</v>
      </c>
    </row>
    <row r="1474" spans="1:15" x14ac:dyDescent="0.25">
      <c r="A1474">
        <v>1459</v>
      </c>
      <c r="B1474" s="84">
        <v>39898</v>
      </c>
      <c r="C1474" s="47">
        <v>13.83</v>
      </c>
      <c r="D1474" s="47">
        <v>14.58</v>
      </c>
      <c r="E1474" s="47">
        <v>13.73</v>
      </c>
      <c r="F1474" s="47">
        <v>14.54</v>
      </c>
      <c r="G1474" s="48">
        <v>964700</v>
      </c>
      <c r="H1474" s="47">
        <v>12.26</v>
      </c>
      <c r="I1474" s="51">
        <f t="shared" si="162"/>
        <v>0.84319119669876208</v>
      </c>
      <c r="J1474" s="51">
        <f t="shared" ca="1" si="163"/>
        <v>1</v>
      </c>
      <c r="K1474" s="47">
        <f t="shared" si="164"/>
        <v>11.66</v>
      </c>
      <c r="L1474" s="47">
        <f t="shared" si="165"/>
        <v>12.29</v>
      </c>
      <c r="M1474" s="47">
        <f t="shared" si="166"/>
        <v>11.58</v>
      </c>
      <c r="N1474" s="47">
        <f t="shared" si="167"/>
        <v>12.26</v>
      </c>
      <c r="O1474" s="48">
        <f t="shared" ca="1" si="168"/>
        <v>964700</v>
      </c>
    </row>
    <row r="1475" spans="1:15" x14ac:dyDescent="0.25">
      <c r="A1475">
        <v>1460</v>
      </c>
      <c r="B1475" s="84">
        <v>39897</v>
      </c>
      <c r="C1475" s="47">
        <v>13.69</v>
      </c>
      <c r="D1475" s="47">
        <v>14.09</v>
      </c>
      <c r="E1475" s="47">
        <v>13.17</v>
      </c>
      <c r="F1475" s="47">
        <v>13.61</v>
      </c>
      <c r="G1475" s="48">
        <v>721600</v>
      </c>
      <c r="H1475" s="47">
        <v>11.48</v>
      </c>
      <c r="I1475" s="51">
        <f t="shared" si="162"/>
        <v>0.84349742836149899</v>
      </c>
      <c r="J1475" s="51">
        <f t="shared" ca="1" si="163"/>
        <v>1</v>
      </c>
      <c r="K1475" s="47">
        <f t="shared" si="164"/>
        <v>11.55</v>
      </c>
      <c r="L1475" s="47">
        <f t="shared" si="165"/>
        <v>11.88</v>
      </c>
      <c r="M1475" s="47">
        <f t="shared" si="166"/>
        <v>11.11</v>
      </c>
      <c r="N1475" s="47">
        <f t="shared" si="167"/>
        <v>11.48</v>
      </c>
      <c r="O1475" s="48">
        <f t="shared" ca="1" si="168"/>
        <v>721600</v>
      </c>
    </row>
    <row r="1476" spans="1:15" x14ac:dyDescent="0.25">
      <c r="A1476">
        <v>1461</v>
      </c>
      <c r="B1476" s="84">
        <v>39896</v>
      </c>
      <c r="C1476" s="47">
        <v>14.04</v>
      </c>
      <c r="D1476" s="47">
        <v>14.04</v>
      </c>
      <c r="E1476" s="47">
        <v>13.52</v>
      </c>
      <c r="F1476" s="47">
        <v>13.54</v>
      </c>
      <c r="G1476" s="48">
        <v>1002000</v>
      </c>
      <c r="H1476" s="47">
        <v>11.42</v>
      </c>
      <c r="I1476" s="51">
        <f t="shared" si="162"/>
        <v>0.84342688330871496</v>
      </c>
      <c r="J1476" s="51">
        <f t="shared" ca="1" si="163"/>
        <v>1</v>
      </c>
      <c r="K1476" s="47">
        <f t="shared" si="164"/>
        <v>11.84</v>
      </c>
      <c r="L1476" s="47">
        <f t="shared" si="165"/>
        <v>11.84</v>
      </c>
      <c r="M1476" s="47">
        <f t="shared" si="166"/>
        <v>11.4</v>
      </c>
      <c r="N1476" s="47">
        <f t="shared" si="167"/>
        <v>11.42</v>
      </c>
      <c r="O1476" s="48">
        <f t="shared" ca="1" si="168"/>
        <v>1002000</v>
      </c>
    </row>
    <row r="1477" spans="1:15" x14ac:dyDescent="0.25">
      <c r="A1477">
        <v>1462</v>
      </c>
      <c r="B1477" s="84">
        <v>39895</v>
      </c>
      <c r="C1477" s="47">
        <v>13.56</v>
      </c>
      <c r="D1477" s="47">
        <v>14.2</v>
      </c>
      <c r="E1477" s="47">
        <v>13.27</v>
      </c>
      <c r="F1477" s="47">
        <v>14.2</v>
      </c>
      <c r="G1477" s="48">
        <v>748000</v>
      </c>
      <c r="H1477" s="47">
        <v>11.98</v>
      </c>
      <c r="I1477" s="51">
        <f t="shared" si="162"/>
        <v>0.84366197183098601</v>
      </c>
      <c r="J1477" s="51">
        <f t="shared" ca="1" si="163"/>
        <v>1</v>
      </c>
      <c r="K1477" s="47">
        <f t="shared" si="164"/>
        <v>11.44</v>
      </c>
      <c r="L1477" s="47">
        <f t="shared" si="165"/>
        <v>11.98</v>
      </c>
      <c r="M1477" s="47">
        <f t="shared" si="166"/>
        <v>11.2</v>
      </c>
      <c r="N1477" s="47">
        <f t="shared" si="167"/>
        <v>11.98</v>
      </c>
      <c r="O1477" s="48">
        <f t="shared" ca="1" si="168"/>
        <v>748000</v>
      </c>
    </row>
    <row r="1478" spans="1:15" x14ac:dyDescent="0.25">
      <c r="A1478">
        <v>1463</v>
      </c>
      <c r="B1478" s="84">
        <v>39892</v>
      </c>
      <c r="C1478" s="47">
        <v>14.38</v>
      </c>
      <c r="D1478" s="47">
        <v>14.38</v>
      </c>
      <c r="E1478" s="47">
        <v>13.18</v>
      </c>
      <c r="F1478" s="47">
        <v>13.26</v>
      </c>
      <c r="G1478" s="48">
        <v>1329000</v>
      </c>
      <c r="H1478" s="47">
        <v>11.18</v>
      </c>
      <c r="I1478" s="51">
        <f t="shared" si="162"/>
        <v>0.84313725490196079</v>
      </c>
      <c r="J1478" s="51">
        <f t="shared" ca="1" si="163"/>
        <v>1</v>
      </c>
      <c r="K1478" s="47">
        <f t="shared" si="164"/>
        <v>12.12</v>
      </c>
      <c r="L1478" s="47">
        <f t="shared" si="165"/>
        <v>12.12</v>
      </c>
      <c r="M1478" s="47">
        <f t="shared" si="166"/>
        <v>11.11</v>
      </c>
      <c r="N1478" s="47">
        <f t="shared" si="167"/>
        <v>11.18</v>
      </c>
      <c r="O1478" s="48">
        <f t="shared" ca="1" si="168"/>
        <v>1329000</v>
      </c>
    </row>
    <row r="1479" spans="1:15" x14ac:dyDescent="0.25">
      <c r="A1479">
        <v>1464</v>
      </c>
      <c r="B1479" s="84">
        <v>39891</v>
      </c>
      <c r="C1479" s="47">
        <v>14.49</v>
      </c>
      <c r="D1479" s="47">
        <v>14.49</v>
      </c>
      <c r="E1479" s="47">
        <v>14.15</v>
      </c>
      <c r="F1479" s="47">
        <v>14.29</v>
      </c>
      <c r="G1479" s="48">
        <v>736900</v>
      </c>
      <c r="H1479" s="47">
        <v>12.05</v>
      </c>
      <c r="I1479" s="51">
        <f t="shared" si="162"/>
        <v>0.84324702589223244</v>
      </c>
      <c r="J1479" s="51">
        <f t="shared" ca="1" si="163"/>
        <v>1</v>
      </c>
      <c r="K1479" s="47">
        <f t="shared" si="164"/>
        <v>12.22</v>
      </c>
      <c r="L1479" s="47">
        <f t="shared" si="165"/>
        <v>12.22</v>
      </c>
      <c r="M1479" s="47">
        <f t="shared" si="166"/>
        <v>11.93</v>
      </c>
      <c r="N1479" s="47">
        <f t="shared" si="167"/>
        <v>12.05</v>
      </c>
      <c r="O1479" s="48">
        <f t="shared" ca="1" si="168"/>
        <v>736900</v>
      </c>
    </row>
    <row r="1480" spans="1:15" x14ac:dyDescent="0.25">
      <c r="A1480">
        <v>1465</v>
      </c>
      <c r="B1480" s="84">
        <v>39890</v>
      </c>
      <c r="C1480" s="47">
        <v>14.07</v>
      </c>
      <c r="D1480" s="47">
        <v>14.45</v>
      </c>
      <c r="E1480" s="47">
        <v>13.82</v>
      </c>
      <c r="F1480" s="47">
        <v>14.34</v>
      </c>
      <c r="G1480" s="48">
        <v>852300</v>
      </c>
      <c r="H1480" s="47">
        <v>12.1</v>
      </c>
      <c r="I1480" s="51">
        <f t="shared" si="162"/>
        <v>0.84379358437935847</v>
      </c>
      <c r="J1480" s="51">
        <f t="shared" ca="1" si="163"/>
        <v>1</v>
      </c>
      <c r="K1480" s="47">
        <f t="shared" si="164"/>
        <v>11.87</v>
      </c>
      <c r="L1480" s="47">
        <f t="shared" si="165"/>
        <v>12.19</v>
      </c>
      <c r="M1480" s="47">
        <f t="shared" si="166"/>
        <v>11.66</v>
      </c>
      <c r="N1480" s="47">
        <f t="shared" si="167"/>
        <v>12.1</v>
      </c>
      <c r="O1480" s="48">
        <f t="shared" ca="1" si="168"/>
        <v>852300</v>
      </c>
    </row>
    <row r="1481" spans="1:15" x14ac:dyDescent="0.25">
      <c r="A1481">
        <v>1466</v>
      </c>
      <c r="B1481" s="84">
        <v>39889</v>
      </c>
      <c r="C1481" s="47">
        <v>13.6</v>
      </c>
      <c r="D1481" s="47">
        <v>14.14</v>
      </c>
      <c r="E1481" s="47">
        <v>13.48</v>
      </c>
      <c r="F1481" s="47">
        <v>14.13</v>
      </c>
      <c r="G1481" s="48">
        <v>1053800</v>
      </c>
      <c r="H1481" s="47">
        <v>11.9</v>
      </c>
      <c r="I1481" s="51">
        <f t="shared" si="162"/>
        <v>0.84217975937721157</v>
      </c>
      <c r="J1481" s="51">
        <f t="shared" ca="1" si="163"/>
        <v>1</v>
      </c>
      <c r="K1481" s="47">
        <f t="shared" si="164"/>
        <v>11.45</v>
      </c>
      <c r="L1481" s="47">
        <f t="shared" si="165"/>
        <v>11.91</v>
      </c>
      <c r="M1481" s="47">
        <f t="shared" si="166"/>
        <v>11.35</v>
      </c>
      <c r="N1481" s="47">
        <f t="shared" si="167"/>
        <v>11.9</v>
      </c>
      <c r="O1481" s="48">
        <f t="shared" ca="1" si="168"/>
        <v>1053800</v>
      </c>
    </row>
    <row r="1482" spans="1:15" x14ac:dyDescent="0.25">
      <c r="A1482">
        <v>1467</v>
      </c>
      <c r="B1482" s="84">
        <v>39888</v>
      </c>
      <c r="C1482" s="47">
        <v>13.39</v>
      </c>
      <c r="D1482" s="47">
        <v>13.96</v>
      </c>
      <c r="E1482" s="47">
        <v>13.28</v>
      </c>
      <c r="F1482" s="47">
        <v>13.57</v>
      </c>
      <c r="G1482" s="48">
        <v>867500</v>
      </c>
      <c r="H1482" s="47">
        <v>11.43</v>
      </c>
      <c r="I1482" s="51">
        <f t="shared" si="162"/>
        <v>0.84229918938835668</v>
      </c>
      <c r="J1482" s="51">
        <f t="shared" ca="1" si="163"/>
        <v>1</v>
      </c>
      <c r="K1482" s="47">
        <f t="shared" si="164"/>
        <v>11.28</v>
      </c>
      <c r="L1482" s="47">
        <f t="shared" si="165"/>
        <v>11.76</v>
      </c>
      <c r="M1482" s="47">
        <f t="shared" si="166"/>
        <v>11.19</v>
      </c>
      <c r="N1482" s="47">
        <f t="shared" si="167"/>
        <v>11.43</v>
      </c>
      <c r="O1482" s="48">
        <f t="shared" ca="1" si="168"/>
        <v>867500</v>
      </c>
    </row>
    <row r="1483" spans="1:15" x14ac:dyDescent="0.25">
      <c r="A1483">
        <v>1468</v>
      </c>
      <c r="B1483" s="84">
        <v>39885</v>
      </c>
      <c r="C1483" s="47">
        <v>13.39</v>
      </c>
      <c r="D1483" s="47">
        <v>13.49</v>
      </c>
      <c r="E1483" s="47">
        <v>13.16</v>
      </c>
      <c r="F1483" s="47">
        <v>13.26</v>
      </c>
      <c r="G1483" s="48">
        <v>605800</v>
      </c>
      <c r="H1483" s="47">
        <v>11.17</v>
      </c>
      <c r="I1483" s="51">
        <f t="shared" si="162"/>
        <v>0.84238310708898945</v>
      </c>
      <c r="J1483" s="51">
        <f t="shared" ca="1" si="163"/>
        <v>1</v>
      </c>
      <c r="K1483" s="47">
        <f t="shared" si="164"/>
        <v>11.28</v>
      </c>
      <c r="L1483" s="47">
        <f t="shared" si="165"/>
        <v>11.36</v>
      </c>
      <c r="M1483" s="47">
        <f t="shared" si="166"/>
        <v>11.09</v>
      </c>
      <c r="N1483" s="47">
        <f t="shared" si="167"/>
        <v>11.17</v>
      </c>
      <c r="O1483" s="48">
        <f t="shared" ca="1" si="168"/>
        <v>605800</v>
      </c>
    </row>
    <row r="1484" spans="1:15" x14ac:dyDescent="0.25">
      <c r="A1484">
        <v>1469</v>
      </c>
      <c r="B1484" s="84">
        <v>39884</v>
      </c>
      <c r="C1484" s="47">
        <v>12.91</v>
      </c>
      <c r="D1484" s="47">
        <v>13.38</v>
      </c>
      <c r="E1484" s="47">
        <v>12.64</v>
      </c>
      <c r="F1484" s="47">
        <v>13.36</v>
      </c>
      <c r="G1484" s="48">
        <v>655200</v>
      </c>
      <c r="H1484" s="47">
        <v>11.25</v>
      </c>
      <c r="I1484" s="51">
        <f t="shared" si="162"/>
        <v>0.84206586826347307</v>
      </c>
      <c r="J1484" s="51">
        <f t="shared" ca="1" si="163"/>
        <v>1</v>
      </c>
      <c r="K1484" s="47">
        <f t="shared" si="164"/>
        <v>10.87</v>
      </c>
      <c r="L1484" s="47">
        <f t="shared" si="165"/>
        <v>11.27</v>
      </c>
      <c r="M1484" s="47">
        <f t="shared" si="166"/>
        <v>10.64</v>
      </c>
      <c r="N1484" s="47">
        <f t="shared" si="167"/>
        <v>11.25</v>
      </c>
      <c r="O1484" s="48">
        <f t="shared" ca="1" si="168"/>
        <v>655200</v>
      </c>
    </row>
    <row r="1485" spans="1:15" x14ac:dyDescent="0.25">
      <c r="A1485">
        <v>1470</v>
      </c>
      <c r="B1485" s="84">
        <v>39883</v>
      </c>
      <c r="C1485" s="47">
        <v>12.64</v>
      </c>
      <c r="D1485" s="47">
        <v>13.08</v>
      </c>
      <c r="E1485" s="47">
        <v>12.51</v>
      </c>
      <c r="F1485" s="47">
        <v>13.01</v>
      </c>
      <c r="G1485" s="48">
        <v>1138900</v>
      </c>
      <c r="H1485" s="47">
        <v>10.96</v>
      </c>
      <c r="I1485" s="51">
        <f t="shared" si="162"/>
        <v>0.84242890084550359</v>
      </c>
      <c r="J1485" s="51">
        <f t="shared" ca="1" si="163"/>
        <v>1</v>
      </c>
      <c r="K1485" s="47">
        <f t="shared" si="164"/>
        <v>10.65</v>
      </c>
      <c r="L1485" s="47">
        <f t="shared" si="165"/>
        <v>11.02</v>
      </c>
      <c r="M1485" s="47">
        <f t="shared" si="166"/>
        <v>10.54</v>
      </c>
      <c r="N1485" s="47">
        <f t="shared" si="167"/>
        <v>10.96</v>
      </c>
      <c r="O1485" s="48">
        <f t="shared" ca="1" si="168"/>
        <v>1138900</v>
      </c>
    </row>
    <row r="1486" spans="1:15" x14ac:dyDescent="0.25">
      <c r="A1486">
        <v>1471</v>
      </c>
      <c r="B1486" s="84">
        <v>39882</v>
      </c>
      <c r="C1486" s="47">
        <v>12.25</v>
      </c>
      <c r="D1486" s="47">
        <v>12.69</v>
      </c>
      <c r="E1486" s="47">
        <v>12.16</v>
      </c>
      <c r="F1486" s="47">
        <v>12.62</v>
      </c>
      <c r="G1486" s="48">
        <v>746200</v>
      </c>
      <c r="H1486" s="47">
        <v>10.63</v>
      </c>
      <c r="I1486" s="51">
        <f t="shared" si="162"/>
        <v>0.84231378763866893</v>
      </c>
      <c r="J1486" s="51">
        <f t="shared" ca="1" si="163"/>
        <v>1</v>
      </c>
      <c r="K1486" s="47">
        <f t="shared" si="164"/>
        <v>10.32</v>
      </c>
      <c r="L1486" s="47">
        <f t="shared" si="165"/>
        <v>10.69</v>
      </c>
      <c r="M1486" s="47">
        <f t="shared" si="166"/>
        <v>10.24</v>
      </c>
      <c r="N1486" s="47">
        <f t="shared" si="167"/>
        <v>10.63</v>
      </c>
      <c r="O1486" s="48">
        <f t="shared" ca="1" si="168"/>
        <v>746200</v>
      </c>
    </row>
    <row r="1487" spans="1:15" x14ac:dyDescent="0.25">
      <c r="A1487">
        <v>1472</v>
      </c>
      <c r="B1487" s="84">
        <v>39881</v>
      </c>
      <c r="C1487" s="47">
        <v>12.03</v>
      </c>
      <c r="D1487" s="47">
        <v>12.43</v>
      </c>
      <c r="E1487" s="47">
        <v>11.93</v>
      </c>
      <c r="F1487" s="47">
        <v>12</v>
      </c>
      <c r="G1487" s="48">
        <v>864400</v>
      </c>
      <c r="H1487" s="47">
        <v>10.11</v>
      </c>
      <c r="I1487" s="51">
        <f t="shared" si="162"/>
        <v>0.84249999999999992</v>
      </c>
      <c r="J1487" s="51">
        <f t="shared" ca="1" si="163"/>
        <v>1</v>
      </c>
      <c r="K1487" s="47">
        <f t="shared" si="164"/>
        <v>10.14</v>
      </c>
      <c r="L1487" s="47">
        <f t="shared" si="165"/>
        <v>10.47</v>
      </c>
      <c r="M1487" s="47">
        <f t="shared" si="166"/>
        <v>10.050000000000001</v>
      </c>
      <c r="N1487" s="47">
        <f t="shared" si="167"/>
        <v>10.11</v>
      </c>
      <c r="O1487" s="48">
        <f t="shared" ca="1" si="168"/>
        <v>864400</v>
      </c>
    </row>
    <row r="1488" spans="1:15" x14ac:dyDescent="0.25">
      <c r="A1488">
        <v>1473</v>
      </c>
      <c r="B1488" s="84">
        <v>39878</v>
      </c>
      <c r="C1488" s="47">
        <v>12.54</v>
      </c>
      <c r="D1488" s="47">
        <v>12.61</v>
      </c>
      <c r="E1488" s="47">
        <v>12.11</v>
      </c>
      <c r="F1488" s="47">
        <v>12.19</v>
      </c>
      <c r="G1488" s="48">
        <v>1408000</v>
      </c>
      <c r="H1488" s="47">
        <v>10.27</v>
      </c>
      <c r="I1488" s="51">
        <f t="shared" si="162"/>
        <v>0.84249384741591471</v>
      </c>
      <c r="J1488" s="51">
        <f t="shared" ca="1" si="163"/>
        <v>1</v>
      </c>
      <c r="K1488" s="47">
        <f t="shared" si="164"/>
        <v>10.56</v>
      </c>
      <c r="L1488" s="47">
        <f t="shared" si="165"/>
        <v>10.62</v>
      </c>
      <c r="M1488" s="47">
        <f t="shared" si="166"/>
        <v>10.199999999999999</v>
      </c>
      <c r="N1488" s="47">
        <f t="shared" si="167"/>
        <v>10.27</v>
      </c>
      <c r="O1488" s="48">
        <f t="shared" ca="1" si="168"/>
        <v>1408000</v>
      </c>
    </row>
    <row r="1489" spans="1:15" x14ac:dyDescent="0.25">
      <c r="A1489">
        <v>1474</v>
      </c>
      <c r="B1489" s="84">
        <v>39877</v>
      </c>
      <c r="C1489" s="47">
        <v>12.4</v>
      </c>
      <c r="D1489" s="47">
        <v>12.6</v>
      </c>
      <c r="E1489" s="47">
        <v>12.23</v>
      </c>
      <c r="F1489" s="47">
        <v>12.44</v>
      </c>
      <c r="G1489" s="48">
        <v>1183800</v>
      </c>
      <c r="H1489" s="47">
        <v>10.48</v>
      </c>
      <c r="I1489" s="51">
        <f t="shared" ref="I1489:I1552" si="169">H1489/F1489</f>
        <v>0.842443729903537</v>
      </c>
      <c r="J1489" s="51">
        <f t="shared" ref="J1489:J1552" ca="1" si="170">INDEX(OFFSET($T$15,0,0,$S$13+1,1),MATCH(B1489,OFFSET($Q$15,0,0,$S$13+1,1),-1))</f>
        <v>1</v>
      </c>
      <c r="K1489" s="47">
        <f t="shared" ref="K1489:K1552" si="171">ROUND($I1489*C1489,2)</f>
        <v>10.45</v>
      </c>
      <c r="L1489" s="47">
        <f t="shared" ref="L1489:L1552" si="172">ROUND($I1489*D1489,2)</f>
        <v>10.61</v>
      </c>
      <c r="M1489" s="47">
        <f t="shared" ref="M1489:M1552" si="173">ROUND($I1489*E1489,2)</f>
        <v>10.3</v>
      </c>
      <c r="N1489" s="47">
        <f t="shared" ref="N1489:N1552" si="174">ROUND($I1489*F1489,2)</f>
        <v>10.48</v>
      </c>
      <c r="O1489" s="48">
        <f t="shared" ref="O1489:O1552" ca="1" si="175">G1489*J1489</f>
        <v>1183800</v>
      </c>
    </row>
    <row r="1490" spans="1:15" x14ac:dyDescent="0.25">
      <c r="A1490">
        <v>1475</v>
      </c>
      <c r="B1490" s="84">
        <v>39876</v>
      </c>
      <c r="C1490" s="47">
        <v>12.7</v>
      </c>
      <c r="D1490" s="47">
        <v>12.88</v>
      </c>
      <c r="E1490" s="47">
        <v>12.48</v>
      </c>
      <c r="F1490" s="47">
        <v>12.65</v>
      </c>
      <c r="G1490" s="48">
        <v>952300</v>
      </c>
      <c r="H1490" s="47">
        <v>10.66</v>
      </c>
      <c r="I1490" s="51">
        <f t="shared" si="169"/>
        <v>0.84268774703557314</v>
      </c>
      <c r="J1490" s="51">
        <f t="shared" ca="1" si="170"/>
        <v>1</v>
      </c>
      <c r="K1490" s="47">
        <f t="shared" si="171"/>
        <v>10.7</v>
      </c>
      <c r="L1490" s="47">
        <f t="shared" si="172"/>
        <v>10.85</v>
      </c>
      <c r="M1490" s="47">
        <f t="shared" si="173"/>
        <v>10.52</v>
      </c>
      <c r="N1490" s="47">
        <f t="shared" si="174"/>
        <v>10.66</v>
      </c>
      <c r="O1490" s="48">
        <f t="shared" ca="1" si="175"/>
        <v>952300</v>
      </c>
    </row>
    <row r="1491" spans="1:15" x14ac:dyDescent="0.25">
      <c r="A1491">
        <v>1476</v>
      </c>
      <c r="B1491" s="84">
        <v>39875</v>
      </c>
      <c r="C1491" s="47">
        <v>12.35</v>
      </c>
      <c r="D1491" s="47">
        <v>12.71</v>
      </c>
      <c r="E1491" s="47">
        <v>12.24</v>
      </c>
      <c r="F1491" s="47">
        <v>12.53</v>
      </c>
      <c r="G1491" s="48">
        <v>1428000</v>
      </c>
      <c r="H1491" s="47">
        <v>10.55</v>
      </c>
      <c r="I1491" s="51">
        <f t="shared" si="169"/>
        <v>0.841979249800479</v>
      </c>
      <c r="J1491" s="51">
        <f t="shared" ca="1" si="170"/>
        <v>1</v>
      </c>
      <c r="K1491" s="47">
        <f t="shared" si="171"/>
        <v>10.4</v>
      </c>
      <c r="L1491" s="47">
        <f t="shared" si="172"/>
        <v>10.7</v>
      </c>
      <c r="M1491" s="47">
        <f t="shared" si="173"/>
        <v>10.31</v>
      </c>
      <c r="N1491" s="47">
        <f t="shared" si="174"/>
        <v>10.55</v>
      </c>
      <c r="O1491" s="48">
        <f t="shared" ca="1" si="175"/>
        <v>1428000</v>
      </c>
    </row>
    <row r="1492" spans="1:15" x14ac:dyDescent="0.25">
      <c r="A1492">
        <v>1477</v>
      </c>
      <c r="B1492" s="84">
        <v>39874</v>
      </c>
      <c r="C1492" s="47">
        <v>12.22</v>
      </c>
      <c r="D1492" s="47">
        <v>12.33</v>
      </c>
      <c r="E1492" s="47">
        <v>11.89</v>
      </c>
      <c r="F1492" s="47">
        <v>12.18</v>
      </c>
      <c r="G1492" s="48">
        <v>1685200</v>
      </c>
      <c r="H1492" s="47">
        <v>10.26</v>
      </c>
      <c r="I1492" s="51">
        <f t="shared" si="169"/>
        <v>0.8423645320197044</v>
      </c>
      <c r="J1492" s="51">
        <f t="shared" ca="1" si="170"/>
        <v>1</v>
      </c>
      <c r="K1492" s="47">
        <f t="shared" si="171"/>
        <v>10.29</v>
      </c>
      <c r="L1492" s="47">
        <f t="shared" si="172"/>
        <v>10.39</v>
      </c>
      <c r="M1492" s="47">
        <f t="shared" si="173"/>
        <v>10.02</v>
      </c>
      <c r="N1492" s="47">
        <f t="shared" si="174"/>
        <v>10.26</v>
      </c>
      <c r="O1492" s="48">
        <f t="shared" ca="1" si="175"/>
        <v>1685200</v>
      </c>
    </row>
    <row r="1493" spans="1:15" x14ac:dyDescent="0.25">
      <c r="A1493">
        <v>1478</v>
      </c>
      <c r="B1493" s="84">
        <v>39871</v>
      </c>
      <c r="C1493" s="47">
        <v>12.2</v>
      </c>
      <c r="D1493" s="47">
        <v>12.59</v>
      </c>
      <c r="E1493" s="47">
        <v>12.12</v>
      </c>
      <c r="F1493" s="47">
        <v>12.37</v>
      </c>
      <c r="G1493" s="48">
        <v>1648500</v>
      </c>
      <c r="H1493" s="47">
        <v>10.42</v>
      </c>
      <c r="I1493" s="51">
        <f t="shared" si="169"/>
        <v>0.84236054971705743</v>
      </c>
      <c r="J1493" s="51">
        <f t="shared" ca="1" si="170"/>
        <v>1</v>
      </c>
      <c r="K1493" s="47">
        <f t="shared" si="171"/>
        <v>10.28</v>
      </c>
      <c r="L1493" s="47">
        <f t="shared" si="172"/>
        <v>10.61</v>
      </c>
      <c r="M1493" s="47">
        <f t="shared" si="173"/>
        <v>10.210000000000001</v>
      </c>
      <c r="N1493" s="47">
        <f t="shared" si="174"/>
        <v>10.42</v>
      </c>
      <c r="O1493" s="48">
        <f t="shared" ca="1" si="175"/>
        <v>1648500</v>
      </c>
    </row>
    <row r="1494" spans="1:15" x14ac:dyDescent="0.25">
      <c r="A1494">
        <v>1479</v>
      </c>
      <c r="B1494" s="84">
        <v>39870</v>
      </c>
      <c r="C1494" s="47">
        <v>12.72</v>
      </c>
      <c r="D1494" s="47">
        <v>12.88</v>
      </c>
      <c r="E1494" s="47">
        <v>12.3</v>
      </c>
      <c r="F1494" s="47">
        <v>12.42</v>
      </c>
      <c r="G1494" s="48">
        <v>1204600</v>
      </c>
      <c r="H1494" s="47">
        <v>10.46</v>
      </c>
      <c r="I1494" s="51">
        <f t="shared" si="169"/>
        <v>0.84219001610305966</v>
      </c>
      <c r="J1494" s="51">
        <f t="shared" ca="1" si="170"/>
        <v>1</v>
      </c>
      <c r="K1494" s="47">
        <f t="shared" si="171"/>
        <v>10.71</v>
      </c>
      <c r="L1494" s="47">
        <f t="shared" si="172"/>
        <v>10.85</v>
      </c>
      <c r="M1494" s="47">
        <f t="shared" si="173"/>
        <v>10.36</v>
      </c>
      <c r="N1494" s="47">
        <f t="shared" si="174"/>
        <v>10.46</v>
      </c>
      <c r="O1494" s="48">
        <f t="shared" ca="1" si="175"/>
        <v>1204600</v>
      </c>
    </row>
    <row r="1495" spans="1:15" x14ac:dyDescent="0.25">
      <c r="A1495">
        <v>1480</v>
      </c>
      <c r="B1495" s="84">
        <v>39869</v>
      </c>
      <c r="C1495" s="47">
        <v>13.1</v>
      </c>
      <c r="D1495" s="47">
        <v>13.25</v>
      </c>
      <c r="E1495" s="47">
        <v>12.41</v>
      </c>
      <c r="F1495" s="47">
        <v>12.62</v>
      </c>
      <c r="G1495" s="48">
        <v>1504000</v>
      </c>
      <c r="H1495" s="47">
        <v>10.63</v>
      </c>
      <c r="I1495" s="51">
        <f t="shared" si="169"/>
        <v>0.84231378763866893</v>
      </c>
      <c r="J1495" s="51">
        <f t="shared" ca="1" si="170"/>
        <v>1</v>
      </c>
      <c r="K1495" s="47">
        <f t="shared" si="171"/>
        <v>11.03</v>
      </c>
      <c r="L1495" s="47">
        <f t="shared" si="172"/>
        <v>11.16</v>
      </c>
      <c r="M1495" s="47">
        <f t="shared" si="173"/>
        <v>10.45</v>
      </c>
      <c r="N1495" s="47">
        <f t="shared" si="174"/>
        <v>10.63</v>
      </c>
      <c r="O1495" s="48">
        <f t="shared" ca="1" si="175"/>
        <v>1504000</v>
      </c>
    </row>
    <row r="1496" spans="1:15" x14ac:dyDescent="0.25">
      <c r="A1496">
        <v>1481</v>
      </c>
      <c r="B1496" s="84">
        <v>39868</v>
      </c>
      <c r="C1496" s="47">
        <v>12.99</v>
      </c>
      <c r="D1496" s="47">
        <v>13.29</v>
      </c>
      <c r="E1496" s="47">
        <v>12.73</v>
      </c>
      <c r="F1496" s="47">
        <v>13.16</v>
      </c>
      <c r="G1496" s="48">
        <v>942000</v>
      </c>
      <c r="H1496" s="47">
        <v>11.08</v>
      </c>
      <c r="I1496" s="51">
        <f t="shared" si="169"/>
        <v>0.84194528875379937</v>
      </c>
      <c r="J1496" s="51">
        <f t="shared" ca="1" si="170"/>
        <v>1</v>
      </c>
      <c r="K1496" s="47">
        <f t="shared" si="171"/>
        <v>10.94</v>
      </c>
      <c r="L1496" s="47">
        <f t="shared" si="172"/>
        <v>11.19</v>
      </c>
      <c r="M1496" s="47">
        <f t="shared" si="173"/>
        <v>10.72</v>
      </c>
      <c r="N1496" s="47">
        <f t="shared" si="174"/>
        <v>11.08</v>
      </c>
      <c r="O1496" s="48">
        <f t="shared" ca="1" si="175"/>
        <v>942000</v>
      </c>
    </row>
    <row r="1497" spans="1:15" x14ac:dyDescent="0.25">
      <c r="A1497">
        <v>1482</v>
      </c>
      <c r="B1497" s="84">
        <v>39867</v>
      </c>
      <c r="C1497" s="47">
        <v>13.07</v>
      </c>
      <c r="D1497" s="47">
        <v>13.2</v>
      </c>
      <c r="E1497" s="47">
        <v>12.72</v>
      </c>
      <c r="F1497" s="47">
        <v>12.78</v>
      </c>
      <c r="G1497" s="48">
        <v>1022100</v>
      </c>
      <c r="H1497" s="47">
        <v>10.76</v>
      </c>
      <c r="I1497" s="51">
        <f t="shared" si="169"/>
        <v>0.8419405320813772</v>
      </c>
      <c r="J1497" s="51">
        <f t="shared" ca="1" si="170"/>
        <v>1</v>
      </c>
      <c r="K1497" s="47">
        <f t="shared" si="171"/>
        <v>11</v>
      </c>
      <c r="L1497" s="47">
        <f t="shared" si="172"/>
        <v>11.11</v>
      </c>
      <c r="M1497" s="47">
        <f t="shared" si="173"/>
        <v>10.71</v>
      </c>
      <c r="N1497" s="47">
        <f t="shared" si="174"/>
        <v>10.76</v>
      </c>
      <c r="O1497" s="48">
        <f t="shared" ca="1" si="175"/>
        <v>1022100</v>
      </c>
    </row>
    <row r="1498" spans="1:15" x14ac:dyDescent="0.25">
      <c r="A1498">
        <v>1483</v>
      </c>
      <c r="B1498" s="84">
        <v>39864</v>
      </c>
      <c r="C1498" s="47">
        <v>12.74</v>
      </c>
      <c r="D1498" s="47">
        <v>13.23</v>
      </c>
      <c r="E1498" s="47">
        <v>12.58</v>
      </c>
      <c r="F1498" s="47">
        <v>13.03</v>
      </c>
      <c r="G1498" s="48">
        <v>1218300</v>
      </c>
      <c r="H1498" s="47">
        <v>10.98</v>
      </c>
      <c r="I1498" s="51">
        <f t="shared" si="169"/>
        <v>0.8426707597851113</v>
      </c>
      <c r="J1498" s="51">
        <f t="shared" ca="1" si="170"/>
        <v>1</v>
      </c>
      <c r="K1498" s="47">
        <f t="shared" si="171"/>
        <v>10.74</v>
      </c>
      <c r="L1498" s="47">
        <f t="shared" si="172"/>
        <v>11.15</v>
      </c>
      <c r="M1498" s="47">
        <f t="shared" si="173"/>
        <v>10.6</v>
      </c>
      <c r="N1498" s="47">
        <f t="shared" si="174"/>
        <v>10.98</v>
      </c>
      <c r="O1498" s="48">
        <f t="shared" ca="1" si="175"/>
        <v>1218300</v>
      </c>
    </row>
    <row r="1499" spans="1:15" x14ac:dyDescent="0.25">
      <c r="A1499">
        <v>1484</v>
      </c>
      <c r="B1499" s="84">
        <v>39863</v>
      </c>
      <c r="C1499" s="47">
        <v>13.18</v>
      </c>
      <c r="D1499" s="47">
        <v>13.35</v>
      </c>
      <c r="E1499" s="47">
        <v>12.97</v>
      </c>
      <c r="F1499" s="47">
        <v>12.97</v>
      </c>
      <c r="G1499" s="48">
        <v>706700</v>
      </c>
      <c r="H1499" s="47">
        <v>10.92</v>
      </c>
      <c r="I1499" s="51">
        <f t="shared" si="169"/>
        <v>0.84194294525828828</v>
      </c>
      <c r="J1499" s="51">
        <f t="shared" ca="1" si="170"/>
        <v>1</v>
      </c>
      <c r="K1499" s="47">
        <f t="shared" si="171"/>
        <v>11.1</v>
      </c>
      <c r="L1499" s="47">
        <f t="shared" si="172"/>
        <v>11.24</v>
      </c>
      <c r="M1499" s="47">
        <f t="shared" si="173"/>
        <v>10.92</v>
      </c>
      <c r="N1499" s="47">
        <f t="shared" si="174"/>
        <v>10.92</v>
      </c>
      <c r="O1499" s="48">
        <f t="shared" ca="1" si="175"/>
        <v>706700</v>
      </c>
    </row>
    <row r="1500" spans="1:15" x14ac:dyDescent="0.25">
      <c r="A1500">
        <v>1485</v>
      </c>
      <c r="B1500" s="84">
        <v>39862</v>
      </c>
      <c r="C1500" s="47">
        <v>13.06</v>
      </c>
      <c r="D1500" s="47">
        <v>13.1</v>
      </c>
      <c r="E1500" s="47">
        <v>12.68</v>
      </c>
      <c r="F1500" s="47">
        <v>12.99</v>
      </c>
      <c r="G1500" s="48">
        <v>1080500</v>
      </c>
      <c r="H1500" s="47">
        <v>10.94</v>
      </c>
      <c r="I1500" s="51">
        <f t="shared" si="169"/>
        <v>0.84218629715165505</v>
      </c>
      <c r="J1500" s="51">
        <f t="shared" ca="1" si="170"/>
        <v>1</v>
      </c>
      <c r="K1500" s="47">
        <f t="shared" si="171"/>
        <v>11</v>
      </c>
      <c r="L1500" s="47">
        <f t="shared" si="172"/>
        <v>11.03</v>
      </c>
      <c r="M1500" s="47">
        <f t="shared" si="173"/>
        <v>10.68</v>
      </c>
      <c r="N1500" s="47">
        <f t="shared" si="174"/>
        <v>10.94</v>
      </c>
      <c r="O1500" s="48">
        <f t="shared" ca="1" si="175"/>
        <v>1080500</v>
      </c>
    </row>
    <row r="1501" spans="1:15" x14ac:dyDescent="0.25">
      <c r="A1501">
        <v>1486</v>
      </c>
      <c r="B1501" s="84">
        <v>39861</v>
      </c>
      <c r="C1501" s="47">
        <v>12.78</v>
      </c>
      <c r="D1501" s="47">
        <v>13.15</v>
      </c>
      <c r="E1501" s="47">
        <v>12.5</v>
      </c>
      <c r="F1501" s="47">
        <v>12.9</v>
      </c>
      <c r="G1501" s="48">
        <v>1605200</v>
      </c>
      <c r="H1501" s="47">
        <v>10.87</v>
      </c>
      <c r="I1501" s="51">
        <f t="shared" si="169"/>
        <v>0.84263565891472858</v>
      </c>
      <c r="J1501" s="51">
        <f t="shared" ca="1" si="170"/>
        <v>1</v>
      </c>
      <c r="K1501" s="47">
        <f t="shared" si="171"/>
        <v>10.77</v>
      </c>
      <c r="L1501" s="47">
        <f t="shared" si="172"/>
        <v>11.08</v>
      </c>
      <c r="M1501" s="47">
        <f t="shared" si="173"/>
        <v>10.53</v>
      </c>
      <c r="N1501" s="47">
        <f t="shared" si="174"/>
        <v>10.87</v>
      </c>
      <c r="O1501" s="48">
        <f t="shared" ca="1" si="175"/>
        <v>1605200</v>
      </c>
    </row>
    <row r="1502" spans="1:15" x14ac:dyDescent="0.25">
      <c r="A1502">
        <v>1487</v>
      </c>
      <c r="B1502" s="84">
        <v>39857</v>
      </c>
      <c r="C1502" s="47">
        <v>13.46</v>
      </c>
      <c r="D1502" s="47">
        <v>13.46</v>
      </c>
      <c r="E1502" s="47">
        <v>12.98</v>
      </c>
      <c r="F1502" s="47">
        <v>13.03</v>
      </c>
      <c r="G1502" s="48">
        <v>744000</v>
      </c>
      <c r="H1502" s="47">
        <v>10.98</v>
      </c>
      <c r="I1502" s="51">
        <f t="shared" si="169"/>
        <v>0.8426707597851113</v>
      </c>
      <c r="J1502" s="51">
        <f t="shared" ca="1" si="170"/>
        <v>1</v>
      </c>
      <c r="K1502" s="47">
        <f t="shared" si="171"/>
        <v>11.34</v>
      </c>
      <c r="L1502" s="47">
        <f t="shared" si="172"/>
        <v>11.34</v>
      </c>
      <c r="M1502" s="47">
        <f t="shared" si="173"/>
        <v>10.94</v>
      </c>
      <c r="N1502" s="47">
        <f t="shared" si="174"/>
        <v>10.98</v>
      </c>
      <c r="O1502" s="48">
        <f t="shared" ca="1" si="175"/>
        <v>744000</v>
      </c>
    </row>
    <row r="1503" spans="1:15" x14ac:dyDescent="0.25">
      <c r="A1503">
        <v>1488</v>
      </c>
      <c r="B1503" s="84">
        <v>39856</v>
      </c>
      <c r="C1503" s="47">
        <v>13.37</v>
      </c>
      <c r="D1503" s="47">
        <v>13.54</v>
      </c>
      <c r="E1503" s="47">
        <v>12.98</v>
      </c>
      <c r="F1503" s="47">
        <v>13.41</v>
      </c>
      <c r="G1503" s="48">
        <v>1486000</v>
      </c>
      <c r="H1503" s="47">
        <v>11.3</v>
      </c>
      <c r="I1503" s="51">
        <f t="shared" si="169"/>
        <v>0.84265473527218493</v>
      </c>
      <c r="J1503" s="51">
        <f t="shared" ca="1" si="170"/>
        <v>1</v>
      </c>
      <c r="K1503" s="47">
        <f t="shared" si="171"/>
        <v>11.27</v>
      </c>
      <c r="L1503" s="47">
        <f t="shared" si="172"/>
        <v>11.41</v>
      </c>
      <c r="M1503" s="47">
        <f t="shared" si="173"/>
        <v>10.94</v>
      </c>
      <c r="N1503" s="47">
        <f t="shared" si="174"/>
        <v>11.3</v>
      </c>
      <c r="O1503" s="48">
        <f t="shared" ca="1" si="175"/>
        <v>1486000</v>
      </c>
    </row>
    <row r="1504" spans="1:15" x14ac:dyDescent="0.25">
      <c r="A1504">
        <v>1489</v>
      </c>
      <c r="B1504" s="84">
        <v>39855</v>
      </c>
      <c r="C1504" s="47">
        <v>13.89</v>
      </c>
      <c r="D1504" s="47">
        <v>13.91</v>
      </c>
      <c r="E1504" s="47">
        <v>13.34</v>
      </c>
      <c r="F1504" s="47">
        <v>13.54</v>
      </c>
      <c r="G1504" s="48">
        <v>795200</v>
      </c>
      <c r="H1504" s="47">
        <v>11.4</v>
      </c>
      <c r="I1504" s="51">
        <f t="shared" si="169"/>
        <v>0.84194977843426888</v>
      </c>
      <c r="J1504" s="51">
        <f t="shared" ca="1" si="170"/>
        <v>1</v>
      </c>
      <c r="K1504" s="47">
        <f t="shared" si="171"/>
        <v>11.69</v>
      </c>
      <c r="L1504" s="47">
        <f t="shared" si="172"/>
        <v>11.71</v>
      </c>
      <c r="M1504" s="47">
        <f t="shared" si="173"/>
        <v>11.23</v>
      </c>
      <c r="N1504" s="47">
        <f t="shared" si="174"/>
        <v>11.4</v>
      </c>
      <c r="O1504" s="48">
        <f t="shared" ca="1" si="175"/>
        <v>795200</v>
      </c>
    </row>
    <row r="1505" spans="1:15" x14ac:dyDescent="0.25">
      <c r="A1505">
        <v>1490</v>
      </c>
      <c r="B1505" s="84">
        <v>39854</v>
      </c>
      <c r="C1505" s="47">
        <v>14.17</v>
      </c>
      <c r="D1505" s="47">
        <v>14.46</v>
      </c>
      <c r="E1505" s="47">
        <v>13.7</v>
      </c>
      <c r="F1505" s="47">
        <v>13.82</v>
      </c>
      <c r="G1505" s="48">
        <v>733400</v>
      </c>
      <c r="H1505" s="47">
        <v>11.64</v>
      </c>
      <c r="I1505" s="51">
        <f t="shared" si="169"/>
        <v>0.84225759768451525</v>
      </c>
      <c r="J1505" s="51">
        <f t="shared" ca="1" si="170"/>
        <v>1</v>
      </c>
      <c r="K1505" s="47">
        <f t="shared" si="171"/>
        <v>11.93</v>
      </c>
      <c r="L1505" s="47">
        <f t="shared" si="172"/>
        <v>12.18</v>
      </c>
      <c r="M1505" s="47">
        <f t="shared" si="173"/>
        <v>11.54</v>
      </c>
      <c r="N1505" s="47">
        <f t="shared" si="174"/>
        <v>11.64</v>
      </c>
      <c r="O1505" s="48">
        <f t="shared" ca="1" si="175"/>
        <v>733400</v>
      </c>
    </row>
    <row r="1506" spans="1:15" x14ac:dyDescent="0.25">
      <c r="A1506">
        <v>1491</v>
      </c>
      <c r="B1506" s="84">
        <v>39853</v>
      </c>
      <c r="C1506" s="47">
        <v>14.43</v>
      </c>
      <c r="D1506" s="47">
        <v>14.57</v>
      </c>
      <c r="E1506" s="47">
        <v>14.18</v>
      </c>
      <c r="F1506" s="47">
        <v>14.3</v>
      </c>
      <c r="G1506" s="48">
        <v>542200</v>
      </c>
      <c r="H1506" s="47">
        <v>12.05</v>
      </c>
      <c r="I1506" s="51">
        <f t="shared" si="169"/>
        <v>0.84265734265734271</v>
      </c>
      <c r="J1506" s="51">
        <f t="shared" ca="1" si="170"/>
        <v>1</v>
      </c>
      <c r="K1506" s="47">
        <f t="shared" si="171"/>
        <v>12.16</v>
      </c>
      <c r="L1506" s="47">
        <f t="shared" si="172"/>
        <v>12.28</v>
      </c>
      <c r="M1506" s="47">
        <f t="shared" si="173"/>
        <v>11.95</v>
      </c>
      <c r="N1506" s="47">
        <f t="shared" si="174"/>
        <v>12.05</v>
      </c>
      <c r="O1506" s="48">
        <f t="shared" ca="1" si="175"/>
        <v>542200</v>
      </c>
    </row>
    <row r="1507" spans="1:15" x14ac:dyDescent="0.25">
      <c r="A1507">
        <v>1492</v>
      </c>
      <c r="B1507" s="84">
        <v>39850</v>
      </c>
      <c r="C1507" s="47">
        <v>13.75</v>
      </c>
      <c r="D1507" s="47">
        <v>14.53</v>
      </c>
      <c r="E1507" s="47">
        <v>13.65</v>
      </c>
      <c r="F1507" s="47">
        <v>14.46</v>
      </c>
      <c r="G1507" s="48">
        <v>1197600</v>
      </c>
      <c r="H1507" s="47">
        <v>12.18</v>
      </c>
      <c r="I1507" s="51">
        <f t="shared" si="169"/>
        <v>0.84232365145228205</v>
      </c>
      <c r="J1507" s="51">
        <f t="shared" ca="1" si="170"/>
        <v>1</v>
      </c>
      <c r="K1507" s="47">
        <f t="shared" si="171"/>
        <v>11.58</v>
      </c>
      <c r="L1507" s="47">
        <f t="shared" si="172"/>
        <v>12.24</v>
      </c>
      <c r="M1507" s="47">
        <f t="shared" si="173"/>
        <v>11.5</v>
      </c>
      <c r="N1507" s="47">
        <f t="shared" si="174"/>
        <v>12.18</v>
      </c>
      <c r="O1507" s="48">
        <f t="shared" ca="1" si="175"/>
        <v>1197600</v>
      </c>
    </row>
    <row r="1508" spans="1:15" x14ac:dyDescent="0.25">
      <c r="A1508">
        <v>1493</v>
      </c>
      <c r="B1508" s="84">
        <v>39849</v>
      </c>
      <c r="C1508" s="47">
        <v>13.48</v>
      </c>
      <c r="D1508" s="47">
        <v>14.05</v>
      </c>
      <c r="E1508" s="47">
        <v>13.32</v>
      </c>
      <c r="F1508" s="47">
        <v>13.8</v>
      </c>
      <c r="G1508" s="48">
        <v>752700</v>
      </c>
      <c r="H1508" s="47">
        <v>11.62</v>
      </c>
      <c r="I1508" s="51">
        <f t="shared" si="169"/>
        <v>0.84202898550724625</v>
      </c>
      <c r="J1508" s="51">
        <f t="shared" ca="1" si="170"/>
        <v>1</v>
      </c>
      <c r="K1508" s="47">
        <f t="shared" si="171"/>
        <v>11.35</v>
      </c>
      <c r="L1508" s="47">
        <f t="shared" si="172"/>
        <v>11.83</v>
      </c>
      <c r="M1508" s="47">
        <f t="shared" si="173"/>
        <v>11.22</v>
      </c>
      <c r="N1508" s="47">
        <f t="shared" si="174"/>
        <v>11.62</v>
      </c>
      <c r="O1508" s="48">
        <f t="shared" ca="1" si="175"/>
        <v>752700</v>
      </c>
    </row>
    <row r="1509" spans="1:15" x14ac:dyDescent="0.25">
      <c r="A1509">
        <v>1494</v>
      </c>
      <c r="B1509" s="84">
        <v>39848</v>
      </c>
      <c r="C1509" s="47">
        <v>13.82</v>
      </c>
      <c r="D1509" s="47">
        <v>13.97</v>
      </c>
      <c r="E1509" s="47">
        <v>13.54</v>
      </c>
      <c r="F1509" s="47">
        <v>13.59</v>
      </c>
      <c r="G1509" s="48">
        <v>753900</v>
      </c>
      <c r="H1509" s="47">
        <v>11.45</v>
      </c>
      <c r="I1509" s="51">
        <f t="shared" si="169"/>
        <v>0.84253127299484909</v>
      </c>
      <c r="J1509" s="51">
        <f t="shared" ca="1" si="170"/>
        <v>1</v>
      </c>
      <c r="K1509" s="47">
        <f t="shared" si="171"/>
        <v>11.64</v>
      </c>
      <c r="L1509" s="47">
        <f t="shared" si="172"/>
        <v>11.77</v>
      </c>
      <c r="M1509" s="47">
        <f t="shared" si="173"/>
        <v>11.41</v>
      </c>
      <c r="N1509" s="47">
        <f t="shared" si="174"/>
        <v>11.45</v>
      </c>
      <c r="O1509" s="48">
        <f t="shared" ca="1" si="175"/>
        <v>753900</v>
      </c>
    </row>
    <row r="1510" spans="1:15" x14ac:dyDescent="0.25">
      <c r="A1510">
        <v>1495</v>
      </c>
      <c r="B1510" s="84">
        <v>39847</v>
      </c>
      <c r="C1510" s="47">
        <v>13.51</v>
      </c>
      <c r="D1510" s="47">
        <v>13.84</v>
      </c>
      <c r="E1510" s="47">
        <v>13.33</v>
      </c>
      <c r="F1510" s="47">
        <v>13.79</v>
      </c>
      <c r="G1510" s="48">
        <v>1032200</v>
      </c>
      <c r="H1510" s="47">
        <v>11.62</v>
      </c>
      <c r="I1510" s="51">
        <f t="shared" si="169"/>
        <v>0.84263959390862941</v>
      </c>
      <c r="J1510" s="51">
        <f t="shared" ca="1" si="170"/>
        <v>1</v>
      </c>
      <c r="K1510" s="47">
        <f t="shared" si="171"/>
        <v>11.38</v>
      </c>
      <c r="L1510" s="47">
        <f t="shared" si="172"/>
        <v>11.66</v>
      </c>
      <c r="M1510" s="47">
        <f t="shared" si="173"/>
        <v>11.23</v>
      </c>
      <c r="N1510" s="47">
        <f t="shared" si="174"/>
        <v>11.62</v>
      </c>
      <c r="O1510" s="48">
        <f t="shared" ca="1" si="175"/>
        <v>1032200</v>
      </c>
    </row>
    <row r="1511" spans="1:15" x14ac:dyDescent="0.25">
      <c r="A1511">
        <v>1496</v>
      </c>
      <c r="B1511" s="84">
        <v>39846</v>
      </c>
      <c r="C1511" s="47">
        <v>13.33</v>
      </c>
      <c r="D1511" s="47">
        <v>13.57</v>
      </c>
      <c r="E1511" s="47">
        <v>13.12</v>
      </c>
      <c r="F1511" s="47">
        <v>13.36</v>
      </c>
      <c r="G1511" s="48">
        <v>795700</v>
      </c>
      <c r="H1511" s="47">
        <v>11.25</v>
      </c>
      <c r="I1511" s="51">
        <f t="shared" si="169"/>
        <v>0.84206586826347307</v>
      </c>
      <c r="J1511" s="51">
        <f t="shared" ca="1" si="170"/>
        <v>1</v>
      </c>
      <c r="K1511" s="47">
        <f t="shared" si="171"/>
        <v>11.22</v>
      </c>
      <c r="L1511" s="47">
        <f t="shared" si="172"/>
        <v>11.43</v>
      </c>
      <c r="M1511" s="47">
        <f t="shared" si="173"/>
        <v>11.05</v>
      </c>
      <c r="N1511" s="47">
        <f t="shared" si="174"/>
        <v>11.25</v>
      </c>
      <c r="O1511" s="48">
        <f t="shared" ca="1" si="175"/>
        <v>795700</v>
      </c>
    </row>
    <row r="1512" spans="1:15" x14ac:dyDescent="0.25">
      <c r="A1512">
        <v>1497</v>
      </c>
      <c r="B1512" s="84">
        <v>39843</v>
      </c>
      <c r="C1512" s="47">
        <v>13.93</v>
      </c>
      <c r="D1512" s="47">
        <v>14.12</v>
      </c>
      <c r="E1512" s="47">
        <v>13.39</v>
      </c>
      <c r="F1512" s="47">
        <v>13.46</v>
      </c>
      <c r="G1512" s="48">
        <v>885800</v>
      </c>
      <c r="H1512" s="47">
        <v>11.34</v>
      </c>
      <c r="I1512" s="51">
        <f t="shared" si="169"/>
        <v>0.84249628528974729</v>
      </c>
      <c r="J1512" s="51">
        <f t="shared" ca="1" si="170"/>
        <v>1</v>
      </c>
      <c r="K1512" s="47">
        <f t="shared" si="171"/>
        <v>11.74</v>
      </c>
      <c r="L1512" s="47">
        <f t="shared" si="172"/>
        <v>11.9</v>
      </c>
      <c r="M1512" s="47">
        <f t="shared" si="173"/>
        <v>11.28</v>
      </c>
      <c r="N1512" s="47">
        <f t="shared" si="174"/>
        <v>11.34</v>
      </c>
      <c r="O1512" s="48">
        <f t="shared" ca="1" si="175"/>
        <v>885800</v>
      </c>
    </row>
    <row r="1513" spans="1:15" x14ac:dyDescent="0.25">
      <c r="A1513">
        <v>1498</v>
      </c>
      <c r="B1513" s="84">
        <v>39842</v>
      </c>
      <c r="C1513" s="47">
        <v>14.04</v>
      </c>
      <c r="D1513" s="47">
        <v>14.06</v>
      </c>
      <c r="E1513" s="47">
        <v>13.69</v>
      </c>
      <c r="F1513" s="47">
        <v>13.8</v>
      </c>
      <c r="G1513" s="48">
        <v>1095400</v>
      </c>
      <c r="H1513" s="47">
        <v>11.62</v>
      </c>
      <c r="I1513" s="51">
        <f t="shared" si="169"/>
        <v>0.84202898550724625</v>
      </c>
      <c r="J1513" s="51">
        <f t="shared" ca="1" si="170"/>
        <v>1</v>
      </c>
      <c r="K1513" s="47">
        <f t="shared" si="171"/>
        <v>11.82</v>
      </c>
      <c r="L1513" s="47">
        <f t="shared" si="172"/>
        <v>11.84</v>
      </c>
      <c r="M1513" s="47">
        <f t="shared" si="173"/>
        <v>11.53</v>
      </c>
      <c r="N1513" s="47">
        <f t="shared" si="174"/>
        <v>11.62</v>
      </c>
      <c r="O1513" s="48">
        <f t="shared" ca="1" si="175"/>
        <v>1095400</v>
      </c>
    </row>
    <row r="1514" spans="1:15" x14ac:dyDescent="0.25">
      <c r="A1514">
        <v>1499</v>
      </c>
      <c r="B1514" s="84">
        <v>39841</v>
      </c>
      <c r="C1514" s="47">
        <v>13.95</v>
      </c>
      <c r="D1514" s="47">
        <v>14.25</v>
      </c>
      <c r="E1514" s="47">
        <v>13.76</v>
      </c>
      <c r="F1514" s="47">
        <v>14.16</v>
      </c>
      <c r="G1514" s="48">
        <v>1109500</v>
      </c>
      <c r="H1514" s="47">
        <v>11.93</v>
      </c>
      <c r="I1514" s="51">
        <f t="shared" si="169"/>
        <v>0.84251412429378525</v>
      </c>
      <c r="J1514" s="51">
        <f t="shared" ca="1" si="170"/>
        <v>1</v>
      </c>
      <c r="K1514" s="47">
        <f t="shared" si="171"/>
        <v>11.75</v>
      </c>
      <c r="L1514" s="47">
        <f t="shared" si="172"/>
        <v>12.01</v>
      </c>
      <c r="M1514" s="47">
        <f t="shared" si="173"/>
        <v>11.59</v>
      </c>
      <c r="N1514" s="47">
        <f t="shared" si="174"/>
        <v>11.93</v>
      </c>
      <c r="O1514" s="48">
        <f t="shared" ca="1" si="175"/>
        <v>1109500</v>
      </c>
    </row>
    <row r="1515" spans="1:15" x14ac:dyDescent="0.25">
      <c r="A1515">
        <v>1500</v>
      </c>
      <c r="B1515" s="84">
        <v>39840</v>
      </c>
      <c r="C1515" s="47">
        <v>13.29</v>
      </c>
      <c r="D1515" s="47">
        <v>13.73</v>
      </c>
      <c r="E1515" s="47">
        <v>13.12</v>
      </c>
      <c r="F1515" s="47">
        <v>13.7</v>
      </c>
      <c r="G1515" s="48">
        <v>1055400</v>
      </c>
      <c r="H1515" s="47">
        <v>11.54</v>
      </c>
      <c r="I1515" s="51">
        <f t="shared" si="169"/>
        <v>0.84233576642335761</v>
      </c>
      <c r="J1515" s="51">
        <f t="shared" ca="1" si="170"/>
        <v>1</v>
      </c>
      <c r="K1515" s="47">
        <f t="shared" si="171"/>
        <v>11.19</v>
      </c>
      <c r="L1515" s="47">
        <f t="shared" si="172"/>
        <v>11.57</v>
      </c>
      <c r="M1515" s="47">
        <f t="shared" si="173"/>
        <v>11.05</v>
      </c>
      <c r="N1515" s="47">
        <f t="shared" si="174"/>
        <v>11.54</v>
      </c>
      <c r="O1515" s="48">
        <f t="shared" ca="1" si="175"/>
        <v>1055400</v>
      </c>
    </row>
    <row r="1516" spans="1:15" x14ac:dyDescent="0.25">
      <c r="A1516">
        <v>1501</v>
      </c>
      <c r="B1516" s="84">
        <v>39839</v>
      </c>
      <c r="C1516" s="47">
        <v>13.3</v>
      </c>
      <c r="D1516" s="47">
        <v>13.62</v>
      </c>
      <c r="E1516" s="47">
        <v>13.08</v>
      </c>
      <c r="F1516" s="47">
        <v>13.28</v>
      </c>
      <c r="G1516" s="48">
        <v>1125500</v>
      </c>
      <c r="H1516" s="47">
        <v>11.19</v>
      </c>
      <c r="I1516" s="51">
        <f t="shared" si="169"/>
        <v>0.84262048192771088</v>
      </c>
      <c r="J1516" s="51">
        <f t="shared" ca="1" si="170"/>
        <v>1</v>
      </c>
      <c r="K1516" s="47">
        <f t="shared" si="171"/>
        <v>11.21</v>
      </c>
      <c r="L1516" s="47">
        <f t="shared" si="172"/>
        <v>11.48</v>
      </c>
      <c r="M1516" s="47">
        <f t="shared" si="173"/>
        <v>11.02</v>
      </c>
      <c r="N1516" s="47">
        <f t="shared" si="174"/>
        <v>11.19</v>
      </c>
      <c r="O1516" s="48">
        <f t="shared" ca="1" si="175"/>
        <v>1125500</v>
      </c>
    </row>
    <row r="1517" spans="1:15" x14ac:dyDescent="0.25">
      <c r="A1517">
        <v>1502</v>
      </c>
      <c r="B1517" s="84">
        <v>39836</v>
      </c>
      <c r="C1517" s="47">
        <v>13.2</v>
      </c>
      <c r="D1517" s="47">
        <v>13.97</v>
      </c>
      <c r="E1517" s="47">
        <v>13.14</v>
      </c>
      <c r="F1517" s="47">
        <v>13.26</v>
      </c>
      <c r="G1517" s="48">
        <v>1068300</v>
      </c>
      <c r="H1517" s="47">
        <v>11.17</v>
      </c>
      <c r="I1517" s="51">
        <f t="shared" si="169"/>
        <v>0.84238310708898945</v>
      </c>
      <c r="J1517" s="51">
        <f t="shared" ca="1" si="170"/>
        <v>1</v>
      </c>
      <c r="K1517" s="47">
        <f t="shared" si="171"/>
        <v>11.12</v>
      </c>
      <c r="L1517" s="47">
        <f t="shared" si="172"/>
        <v>11.77</v>
      </c>
      <c r="M1517" s="47">
        <f t="shared" si="173"/>
        <v>11.07</v>
      </c>
      <c r="N1517" s="47">
        <f t="shared" si="174"/>
        <v>11.17</v>
      </c>
      <c r="O1517" s="48">
        <f t="shared" ca="1" si="175"/>
        <v>1068300</v>
      </c>
    </row>
    <row r="1518" spans="1:15" x14ac:dyDescent="0.25">
      <c r="A1518">
        <v>1503</v>
      </c>
      <c r="B1518" s="84">
        <v>39835</v>
      </c>
      <c r="C1518" s="47">
        <v>13</v>
      </c>
      <c r="D1518" s="47">
        <v>13.84</v>
      </c>
      <c r="E1518" s="47">
        <v>12.83</v>
      </c>
      <c r="F1518" s="47">
        <v>13.56</v>
      </c>
      <c r="G1518" s="48">
        <v>1765100</v>
      </c>
      <c r="H1518" s="47">
        <v>11.42</v>
      </c>
      <c r="I1518" s="51">
        <f t="shared" si="169"/>
        <v>0.84218289085545717</v>
      </c>
      <c r="J1518" s="51">
        <f t="shared" ca="1" si="170"/>
        <v>1</v>
      </c>
      <c r="K1518" s="47">
        <f t="shared" si="171"/>
        <v>10.95</v>
      </c>
      <c r="L1518" s="47">
        <f t="shared" si="172"/>
        <v>11.66</v>
      </c>
      <c r="M1518" s="47">
        <f t="shared" si="173"/>
        <v>10.81</v>
      </c>
      <c r="N1518" s="47">
        <f t="shared" si="174"/>
        <v>11.42</v>
      </c>
      <c r="O1518" s="48">
        <f t="shared" ca="1" si="175"/>
        <v>1765100</v>
      </c>
    </row>
    <row r="1519" spans="1:15" x14ac:dyDescent="0.25">
      <c r="A1519">
        <v>1504</v>
      </c>
      <c r="B1519" s="84">
        <v>39834</v>
      </c>
      <c r="C1519" s="47">
        <v>13.16</v>
      </c>
      <c r="D1519" s="47">
        <v>13.35</v>
      </c>
      <c r="E1519" s="47">
        <v>12.89</v>
      </c>
      <c r="F1519" s="47">
        <v>13.25</v>
      </c>
      <c r="G1519" s="48">
        <v>1383200</v>
      </c>
      <c r="H1519" s="47">
        <v>11.16</v>
      </c>
      <c r="I1519" s="51">
        <f t="shared" si="169"/>
        <v>0.84226415094339624</v>
      </c>
      <c r="J1519" s="51">
        <f t="shared" ca="1" si="170"/>
        <v>1</v>
      </c>
      <c r="K1519" s="47">
        <f t="shared" si="171"/>
        <v>11.08</v>
      </c>
      <c r="L1519" s="47">
        <f t="shared" si="172"/>
        <v>11.24</v>
      </c>
      <c r="M1519" s="47">
        <f t="shared" si="173"/>
        <v>10.86</v>
      </c>
      <c r="N1519" s="47">
        <f t="shared" si="174"/>
        <v>11.16</v>
      </c>
      <c r="O1519" s="48">
        <f t="shared" ca="1" si="175"/>
        <v>1383200</v>
      </c>
    </row>
    <row r="1520" spans="1:15" x14ac:dyDescent="0.25">
      <c r="A1520">
        <v>1505</v>
      </c>
      <c r="B1520" s="84">
        <v>39833</v>
      </c>
      <c r="C1520" s="47">
        <v>13.53</v>
      </c>
      <c r="D1520" s="47">
        <v>13.72</v>
      </c>
      <c r="E1520" s="47">
        <v>12.92</v>
      </c>
      <c r="F1520" s="47">
        <v>12.92</v>
      </c>
      <c r="G1520" s="48">
        <v>1390900</v>
      </c>
      <c r="H1520" s="47">
        <v>10.88</v>
      </c>
      <c r="I1520" s="51">
        <f t="shared" si="169"/>
        <v>0.8421052631578948</v>
      </c>
      <c r="J1520" s="51">
        <f t="shared" ca="1" si="170"/>
        <v>1</v>
      </c>
      <c r="K1520" s="47">
        <f t="shared" si="171"/>
        <v>11.39</v>
      </c>
      <c r="L1520" s="47">
        <f t="shared" si="172"/>
        <v>11.55</v>
      </c>
      <c r="M1520" s="47">
        <f t="shared" si="173"/>
        <v>10.88</v>
      </c>
      <c r="N1520" s="47">
        <f t="shared" si="174"/>
        <v>10.88</v>
      </c>
      <c r="O1520" s="48">
        <f t="shared" ca="1" si="175"/>
        <v>1390900</v>
      </c>
    </row>
    <row r="1521" spans="1:15" x14ac:dyDescent="0.25">
      <c r="A1521">
        <v>1506</v>
      </c>
      <c r="B1521" s="84">
        <v>39829</v>
      </c>
      <c r="C1521" s="47">
        <v>14.29</v>
      </c>
      <c r="D1521" s="47">
        <v>14.57</v>
      </c>
      <c r="E1521" s="47">
        <v>13.38</v>
      </c>
      <c r="F1521" s="47">
        <v>13.69</v>
      </c>
      <c r="G1521" s="48">
        <v>1134600</v>
      </c>
      <c r="H1521" s="47">
        <v>11.53</v>
      </c>
      <c r="I1521" s="51">
        <f t="shared" si="169"/>
        <v>0.84222059897735568</v>
      </c>
      <c r="J1521" s="51">
        <f t="shared" ca="1" si="170"/>
        <v>1</v>
      </c>
      <c r="K1521" s="47">
        <f t="shared" si="171"/>
        <v>12.04</v>
      </c>
      <c r="L1521" s="47">
        <f t="shared" si="172"/>
        <v>12.27</v>
      </c>
      <c r="M1521" s="47">
        <f t="shared" si="173"/>
        <v>11.27</v>
      </c>
      <c r="N1521" s="47">
        <f t="shared" si="174"/>
        <v>11.53</v>
      </c>
      <c r="O1521" s="48">
        <f t="shared" ca="1" si="175"/>
        <v>1134600</v>
      </c>
    </row>
    <row r="1522" spans="1:15" x14ac:dyDescent="0.25">
      <c r="A1522">
        <v>1507</v>
      </c>
      <c r="B1522" s="84">
        <v>39828</v>
      </c>
      <c r="C1522" s="47">
        <v>13.65</v>
      </c>
      <c r="D1522" s="47">
        <v>14.3</v>
      </c>
      <c r="E1522" s="47">
        <v>13.5</v>
      </c>
      <c r="F1522" s="47">
        <v>14.2</v>
      </c>
      <c r="G1522" s="48">
        <v>770700</v>
      </c>
      <c r="H1522" s="47">
        <v>11.96</v>
      </c>
      <c r="I1522" s="51">
        <f t="shared" si="169"/>
        <v>0.84225352112676066</v>
      </c>
      <c r="J1522" s="51">
        <f t="shared" ca="1" si="170"/>
        <v>1</v>
      </c>
      <c r="K1522" s="47">
        <f t="shared" si="171"/>
        <v>11.5</v>
      </c>
      <c r="L1522" s="47">
        <f t="shared" si="172"/>
        <v>12.04</v>
      </c>
      <c r="M1522" s="47">
        <f t="shared" si="173"/>
        <v>11.37</v>
      </c>
      <c r="N1522" s="47">
        <f t="shared" si="174"/>
        <v>11.96</v>
      </c>
      <c r="O1522" s="48">
        <f t="shared" ca="1" si="175"/>
        <v>770700</v>
      </c>
    </row>
    <row r="1523" spans="1:15" x14ac:dyDescent="0.25">
      <c r="A1523">
        <v>1508</v>
      </c>
      <c r="B1523" s="84">
        <v>39827</v>
      </c>
      <c r="C1523" s="47">
        <v>13.63</v>
      </c>
      <c r="D1523" s="47">
        <v>14.01</v>
      </c>
      <c r="E1523" s="47">
        <v>13.5</v>
      </c>
      <c r="F1523" s="47">
        <v>13.66</v>
      </c>
      <c r="G1523" s="48">
        <v>1299200</v>
      </c>
      <c r="H1523" s="47">
        <v>11.51</v>
      </c>
      <c r="I1523" s="51">
        <f t="shared" si="169"/>
        <v>0.84260614934114197</v>
      </c>
      <c r="J1523" s="51">
        <f t="shared" ca="1" si="170"/>
        <v>1</v>
      </c>
      <c r="K1523" s="47">
        <f t="shared" si="171"/>
        <v>11.48</v>
      </c>
      <c r="L1523" s="47">
        <f t="shared" si="172"/>
        <v>11.8</v>
      </c>
      <c r="M1523" s="47">
        <f t="shared" si="173"/>
        <v>11.38</v>
      </c>
      <c r="N1523" s="47">
        <f t="shared" si="174"/>
        <v>11.51</v>
      </c>
      <c r="O1523" s="48">
        <f t="shared" ca="1" si="175"/>
        <v>1299200</v>
      </c>
    </row>
    <row r="1524" spans="1:15" x14ac:dyDescent="0.25">
      <c r="A1524">
        <v>1509</v>
      </c>
      <c r="B1524" s="84">
        <v>39826</v>
      </c>
      <c r="C1524" s="47">
        <v>13.88</v>
      </c>
      <c r="D1524" s="47">
        <v>14.07</v>
      </c>
      <c r="E1524" s="47">
        <v>13.52</v>
      </c>
      <c r="F1524" s="47">
        <v>13.84</v>
      </c>
      <c r="G1524" s="48">
        <v>601600</v>
      </c>
      <c r="H1524" s="47">
        <v>11.66</v>
      </c>
      <c r="I1524" s="51">
        <f t="shared" si="169"/>
        <v>0.84248554913294804</v>
      </c>
      <c r="J1524" s="51">
        <f t="shared" ca="1" si="170"/>
        <v>1</v>
      </c>
      <c r="K1524" s="47">
        <f t="shared" si="171"/>
        <v>11.69</v>
      </c>
      <c r="L1524" s="47">
        <f t="shared" si="172"/>
        <v>11.85</v>
      </c>
      <c r="M1524" s="47">
        <f t="shared" si="173"/>
        <v>11.39</v>
      </c>
      <c r="N1524" s="47">
        <f t="shared" si="174"/>
        <v>11.66</v>
      </c>
      <c r="O1524" s="48">
        <f t="shared" ca="1" si="175"/>
        <v>601600</v>
      </c>
    </row>
    <row r="1525" spans="1:15" x14ac:dyDescent="0.25">
      <c r="A1525">
        <v>1510</v>
      </c>
      <c r="B1525" s="84">
        <v>39825</v>
      </c>
      <c r="C1525" s="47">
        <v>14.2</v>
      </c>
      <c r="D1525" s="47">
        <v>14.25</v>
      </c>
      <c r="E1525" s="47">
        <v>13.82</v>
      </c>
      <c r="F1525" s="47">
        <v>13.91</v>
      </c>
      <c r="G1525" s="48">
        <v>688500</v>
      </c>
      <c r="H1525" s="47">
        <v>11.72</v>
      </c>
      <c r="I1525" s="51">
        <f t="shared" si="169"/>
        <v>0.84255930984902949</v>
      </c>
      <c r="J1525" s="51">
        <f t="shared" ca="1" si="170"/>
        <v>1</v>
      </c>
      <c r="K1525" s="47">
        <f t="shared" si="171"/>
        <v>11.96</v>
      </c>
      <c r="L1525" s="47">
        <f t="shared" si="172"/>
        <v>12.01</v>
      </c>
      <c r="M1525" s="47">
        <f t="shared" si="173"/>
        <v>11.64</v>
      </c>
      <c r="N1525" s="47">
        <f t="shared" si="174"/>
        <v>11.72</v>
      </c>
      <c r="O1525" s="48">
        <f t="shared" ca="1" si="175"/>
        <v>688500</v>
      </c>
    </row>
    <row r="1526" spans="1:15" x14ac:dyDescent="0.25">
      <c r="A1526">
        <v>1511</v>
      </c>
      <c r="B1526" s="84">
        <v>39822</v>
      </c>
      <c r="C1526" s="47">
        <v>14.99</v>
      </c>
      <c r="D1526" s="47">
        <v>14.99</v>
      </c>
      <c r="E1526" s="47">
        <v>14.18</v>
      </c>
      <c r="F1526" s="47">
        <v>14.26</v>
      </c>
      <c r="G1526" s="48">
        <v>786000</v>
      </c>
      <c r="H1526" s="47">
        <v>12.01</v>
      </c>
      <c r="I1526" s="51">
        <f t="shared" si="169"/>
        <v>0.84221598877980364</v>
      </c>
      <c r="J1526" s="51">
        <f t="shared" ca="1" si="170"/>
        <v>1</v>
      </c>
      <c r="K1526" s="47">
        <f t="shared" si="171"/>
        <v>12.62</v>
      </c>
      <c r="L1526" s="47">
        <f t="shared" si="172"/>
        <v>12.62</v>
      </c>
      <c r="M1526" s="47">
        <f t="shared" si="173"/>
        <v>11.94</v>
      </c>
      <c r="N1526" s="47">
        <f t="shared" si="174"/>
        <v>12.01</v>
      </c>
      <c r="O1526" s="48">
        <f t="shared" ca="1" si="175"/>
        <v>786000</v>
      </c>
    </row>
    <row r="1527" spans="1:15" x14ac:dyDescent="0.25">
      <c r="A1527">
        <v>1512</v>
      </c>
      <c r="B1527" s="84">
        <v>39821</v>
      </c>
      <c r="C1527" s="47">
        <v>14.75</v>
      </c>
      <c r="D1527" s="47">
        <v>15.06</v>
      </c>
      <c r="E1527" s="47">
        <v>14.63</v>
      </c>
      <c r="F1527" s="47">
        <v>14.91</v>
      </c>
      <c r="G1527" s="48">
        <v>543900</v>
      </c>
      <c r="H1527" s="47">
        <v>12.56</v>
      </c>
      <c r="I1527" s="51">
        <f t="shared" si="169"/>
        <v>0.84238765928906778</v>
      </c>
      <c r="J1527" s="51">
        <f t="shared" ca="1" si="170"/>
        <v>1</v>
      </c>
      <c r="K1527" s="47">
        <f t="shared" si="171"/>
        <v>12.43</v>
      </c>
      <c r="L1527" s="47">
        <f t="shared" si="172"/>
        <v>12.69</v>
      </c>
      <c r="M1527" s="47">
        <f t="shared" si="173"/>
        <v>12.32</v>
      </c>
      <c r="N1527" s="47">
        <f t="shared" si="174"/>
        <v>12.56</v>
      </c>
      <c r="O1527" s="48">
        <f t="shared" ca="1" si="175"/>
        <v>543900</v>
      </c>
    </row>
    <row r="1528" spans="1:15" x14ac:dyDescent="0.25">
      <c r="A1528">
        <v>1513</v>
      </c>
      <c r="B1528" s="84">
        <v>39820</v>
      </c>
      <c r="C1528" s="47">
        <v>15.36</v>
      </c>
      <c r="D1528" s="47">
        <v>15.69</v>
      </c>
      <c r="E1528" s="47">
        <v>14.88</v>
      </c>
      <c r="F1528" s="47">
        <v>15</v>
      </c>
      <c r="G1528" s="48">
        <v>660100</v>
      </c>
      <c r="H1528" s="47">
        <v>12.63</v>
      </c>
      <c r="I1528" s="51">
        <f t="shared" si="169"/>
        <v>0.84200000000000008</v>
      </c>
      <c r="J1528" s="51">
        <f t="shared" ca="1" si="170"/>
        <v>1</v>
      </c>
      <c r="K1528" s="47">
        <f t="shared" si="171"/>
        <v>12.93</v>
      </c>
      <c r="L1528" s="47">
        <f t="shared" si="172"/>
        <v>13.21</v>
      </c>
      <c r="M1528" s="47">
        <f t="shared" si="173"/>
        <v>12.53</v>
      </c>
      <c r="N1528" s="47">
        <f t="shared" si="174"/>
        <v>12.63</v>
      </c>
      <c r="O1528" s="48">
        <f t="shared" ca="1" si="175"/>
        <v>660100</v>
      </c>
    </row>
    <row r="1529" spans="1:15" x14ac:dyDescent="0.25">
      <c r="A1529">
        <v>1514</v>
      </c>
      <c r="B1529" s="84">
        <v>39819</v>
      </c>
      <c r="C1529" s="47">
        <v>15.65</v>
      </c>
      <c r="D1529" s="47">
        <v>16.2</v>
      </c>
      <c r="E1529" s="47">
        <v>15.39</v>
      </c>
      <c r="F1529" s="47">
        <v>15.56</v>
      </c>
      <c r="G1529" s="48">
        <v>742000</v>
      </c>
      <c r="H1529" s="47">
        <v>13.11</v>
      </c>
      <c r="I1529" s="51">
        <f t="shared" si="169"/>
        <v>0.84254498714652948</v>
      </c>
      <c r="J1529" s="51">
        <f t="shared" ca="1" si="170"/>
        <v>1</v>
      </c>
      <c r="K1529" s="47">
        <f t="shared" si="171"/>
        <v>13.19</v>
      </c>
      <c r="L1529" s="47">
        <f t="shared" si="172"/>
        <v>13.65</v>
      </c>
      <c r="M1529" s="47">
        <f t="shared" si="173"/>
        <v>12.97</v>
      </c>
      <c r="N1529" s="47">
        <f t="shared" si="174"/>
        <v>13.11</v>
      </c>
      <c r="O1529" s="48">
        <f t="shared" ca="1" si="175"/>
        <v>742000</v>
      </c>
    </row>
    <row r="1530" spans="1:15" x14ac:dyDescent="0.25">
      <c r="A1530">
        <v>1515</v>
      </c>
      <c r="B1530" s="84">
        <v>39818</v>
      </c>
      <c r="C1530" s="47">
        <v>15.95</v>
      </c>
      <c r="D1530" s="47">
        <v>16.09</v>
      </c>
      <c r="E1530" s="47">
        <v>15.3</v>
      </c>
      <c r="F1530" s="47">
        <v>15.51</v>
      </c>
      <c r="G1530" s="48">
        <v>633700</v>
      </c>
      <c r="H1530" s="47">
        <v>13.06</v>
      </c>
      <c r="I1530" s="51">
        <f t="shared" si="169"/>
        <v>0.84203739522888466</v>
      </c>
      <c r="J1530" s="51">
        <f t="shared" ca="1" si="170"/>
        <v>1</v>
      </c>
      <c r="K1530" s="47">
        <f t="shared" si="171"/>
        <v>13.43</v>
      </c>
      <c r="L1530" s="47">
        <f t="shared" si="172"/>
        <v>13.55</v>
      </c>
      <c r="M1530" s="47">
        <f t="shared" si="173"/>
        <v>12.88</v>
      </c>
      <c r="N1530" s="47">
        <f t="shared" si="174"/>
        <v>13.06</v>
      </c>
      <c r="O1530" s="48">
        <f t="shared" ca="1" si="175"/>
        <v>633700</v>
      </c>
    </row>
    <row r="1531" spans="1:15" x14ac:dyDescent="0.25">
      <c r="A1531">
        <v>1516</v>
      </c>
      <c r="B1531" s="84">
        <v>39815</v>
      </c>
      <c r="C1531" s="47">
        <v>15.78</v>
      </c>
      <c r="D1531" s="47">
        <v>16.04</v>
      </c>
      <c r="E1531" s="47">
        <v>15.51</v>
      </c>
      <c r="F1531" s="47">
        <v>15.91</v>
      </c>
      <c r="G1531" s="48">
        <v>865100</v>
      </c>
      <c r="H1531" s="47">
        <v>13.4</v>
      </c>
      <c r="I1531" s="51">
        <f t="shared" si="169"/>
        <v>0.842237586423633</v>
      </c>
      <c r="J1531" s="51">
        <f t="shared" ca="1" si="170"/>
        <v>1</v>
      </c>
      <c r="K1531" s="47">
        <f t="shared" si="171"/>
        <v>13.29</v>
      </c>
      <c r="L1531" s="47">
        <f t="shared" si="172"/>
        <v>13.51</v>
      </c>
      <c r="M1531" s="47">
        <f t="shared" si="173"/>
        <v>13.06</v>
      </c>
      <c r="N1531" s="47">
        <f t="shared" si="174"/>
        <v>13.4</v>
      </c>
      <c r="O1531" s="48">
        <f t="shared" ca="1" si="175"/>
        <v>865100</v>
      </c>
    </row>
    <row r="1532" spans="1:15" x14ac:dyDescent="0.25">
      <c r="A1532">
        <v>1517</v>
      </c>
      <c r="B1532" s="84">
        <v>39813</v>
      </c>
      <c r="C1532" s="47">
        <v>15.19</v>
      </c>
      <c r="D1532" s="47">
        <v>15.96</v>
      </c>
      <c r="E1532" s="47">
        <v>14.95</v>
      </c>
      <c r="F1532" s="47">
        <v>15.76</v>
      </c>
      <c r="G1532" s="48">
        <v>910700</v>
      </c>
      <c r="H1532" s="47">
        <v>13.27</v>
      </c>
      <c r="I1532" s="51">
        <f t="shared" si="169"/>
        <v>0.84200507614213194</v>
      </c>
      <c r="J1532" s="51">
        <f t="shared" ca="1" si="170"/>
        <v>1</v>
      </c>
      <c r="K1532" s="47">
        <f t="shared" si="171"/>
        <v>12.79</v>
      </c>
      <c r="L1532" s="47">
        <f t="shared" si="172"/>
        <v>13.44</v>
      </c>
      <c r="M1532" s="47">
        <f t="shared" si="173"/>
        <v>12.59</v>
      </c>
      <c r="N1532" s="47">
        <f t="shared" si="174"/>
        <v>13.27</v>
      </c>
      <c r="O1532" s="48">
        <f t="shared" ca="1" si="175"/>
        <v>910700</v>
      </c>
    </row>
    <row r="1533" spans="1:15" x14ac:dyDescent="0.25">
      <c r="A1533">
        <v>1518</v>
      </c>
      <c r="B1533" s="84">
        <v>39812</v>
      </c>
      <c r="C1533" s="47">
        <v>14.68</v>
      </c>
      <c r="D1533" s="47">
        <v>15.16</v>
      </c>
      <c r="E1533" s="47">
        <v>14.52</v>
      </c>
      <c r="F1533" s="47">
        <v>15.1</v>
      </c>
      <c r="G1533" s="48">
        <v>548400</v>
      </c>
      <c r="H1533" s="47">
        <v>12.72</v>
      </c>
      <c r="I1533" s="51">
        <f t="shared" si="169"/>
        <v>0.84238410596026492</v>
      </c>
      <c r="J1533" s="51">
        <f t="shared" ca="1" si="170"/>
        <v>1</v>
      </c>
      <c r="K1533" s="47">
        <f t="shared" si="171"/>
        <v>12.37</v>
      </c>
      <c r="L1533" s="47">
        <f t="shared" si="172"/>
        <v>12.77</v>
      </c>
      <c r="M1533" s="47">
        <f t="shared" si="173"/>
        <v>12.23</v>
      </c>
      <c r="N1533" s="47">
        <f t="shared" si="174"/>
        <v>12.72</v>
      </c>
      <c r="O1533" s="48">
        <f t="shared" ca="1" si="175"/>
        <v>548400</v>
      </c>
    </row>
    <row r="1534" spans="1:15" x14ac:dyDescent="0.25">
      <c r="A1534">
        <v>1519</v>
      </c>
      <c r="B1534" s="84">
        <v>39811</v>
      </c>
      <c r="C1534" s="47">
        <v>14.84</v>
      </c>
      <c r="D1534" s="47">
        <v>14.99</v>
      </c>
      <c r="E1534" s="47">
        <v>14.29</v>
      </c>
      <c r="F1534" s="47">
        <v>14.52</v>
      </c>
      <c r="G1534" s="48">
        <v>495500</v>
      </c>
      <c r="H1534" s="47">
        <v>12.23</v>
      </c>
      <c r="I1534" s="51">
        <f t="shared" si="169"/>
        <v>0.84228650137741057</v>
      </c>
      <c r="J1534" s="51">
        <f t="shared" ca="1" si="170"/>
        <v>1</v>
      </c>
      <c r="K1534" s="47">
        <f t="shared" si="171"/>
        <v>12.5</v>
      </c>
      <c r="L1534" s="47">
        <f t="shared" si="172"/>
        <v>12.63</v>
      </c>
      <c r="M1534" s="47">
        <f t="shared" si="173"/>
        <v>12.04</v>
      </c>
      <c r="N1534" s="47">
        <f t="shared" si="174"/>
        <v>12.23</v>
      </c>
      <c r="O1534" s="48">
        <f t="shared" ca="1" si="175"/>
        <v>495500</v>
      </c>
    </row>
    <row r="1535" spans="1:15" x14ac:dyDescent="0.25">
      <c r="A1535">
        <v>1520</v>
      </c>
      <c r="B1535" s="84">
        <v>39808</v>
      </c>
      <c r="C1535" s="47">
        <v>14.68</v>
      </c>
      <c r="D1535" s="47">
        <v>15.02</v>
      </c>
      <c r="E1535" s="47">
        <v>14.68</v>
      </c>
      <c r="F1535" s="47">
        <v>14.91</v>
      </c>
      <c r="G1535" s="48">
        <v>196700</v>
      </c>
      <c r="H1535" s="47">
        <v>12.56</v>
      </c>
      <c r="I1535" s="51">
        <f t="shared" si="169"/>
        <v>0.84238765928906778</v>
      </c>
      <c r="J1535" s="51">
        <f t="shared" ca="1" si="170"/>
        <v>1</v>
      </c>
      <c r="K1535" s="47">
        <f t="shared" si="171"/>
        <v>12.37</v>
      </c>
      <c r="L1535" s="47">
        <f t="shared" si="172"/>
        <v>12.65</v>
      </c>
      <c r="M1535" s="47">
        <f t="shared" si="173"/>
        <v>12.37</v>
      </c>
      <c r="N1535" s="47">
        <f t="shared" si="174"/>
        <v>12.56</v>
      </c>
      <c r="O1535" s="48">
        <f t="shared" ca="1" si="175"/>
        <v>196700</v>
      </c>
    </row>
    <row r="1536" spans="1:15" x14ac:dyDescent="0.25">
      <c r="A1536">
        <v>1521</v>
      </c>
      <c r="B1536" s="84">
        <v>39806</v>
      </c>
      <c r="C1536" s="47">
        <v>14.59</v>
      </c>
      <c r="D1536" s="47">
        <v>14.89</v>
      </c>
      <c r="E1536" s="47">
        <v>14.55</v>
      </c>
      <c r="F1536" s="47">
        <v>14.63</v>
      </c>
      <c r="G1536" s="48">
        <v>180200</v>
      </c>
      <c r="H1536" s="47">
        <v>12.32</v>
      </c>
      <c r="I1536" s="51">
        <f t="shared" si="169"/>
        <v>0.84210526315789469</v>
      </c>
      <c r="J1536" s="51">
        <f t="shared" ca="1" si="170"/>
        <v>1</v>
      </c>
      <c r="K1536" s="47">
        <f t="shared" si="171"/>
        <v>12.29</v>
      </c>
      <c r="L1536" s="47">
        <f t="shared" si="172"/>
        <v>12.54</v>
      </c>
      <c r="M1536" s="47">
        <f t="shared" si="173"/>
        <v>12.25</v>
      </c>
      <c r="N1536" s="47">
        <f t="shared" si="174"/>
        <v>12.32</v>
      </c>
      <c r="O1536" s="48">
        <f t="shared" ca="1" si="175"/>
        <v>180200</v>
      </c>
    </row>
    <row r="1537" spans="1:15" x14ac:dyDescent="0.25">
      <c r="A1537">
        <v>1522</v>
      </c>
      <c r="B1537" s="84">
        <v>39805</v>
      </c>
      <c r="C1537" s="47">
        <v>15.03</v>
      </c>
      <c r="D1537" s="47">
        <v>15.15</v>
      </c>
      <c r="E1537" s="47">
        <v>14.27</v>
      </c>
      <c r="F1537" s="47">
        <v>14.54</v>
      </c>
      <c r="G1537" s="48">
        <v>829000</v>
      </c>
      <c r="H1537" s="47">
        <v>12.25</v>
      </c>
      <c r="I1537" s="51">
        <f t="shared" si="169"/>
        <v>0.84250343878954614</v>
      </c>
      <c r="J1537" s="51">
        <f t="shared" ca="1" si="170"/>
        <v>1</v>
      </c>
      <c r="K1537" s="47">
        <f t="shared" si="171"/>
        <v>12.66</v>
      </c>
      <c r="L1537" s="47">
        <f t="shared" si="172"/>
        <v>12.76</v>
      </c>
      <c r="M1537" s="47">
        <f t="shared" si="173"/>
        <v>12.02</v>
      </c>
      <c r="N1537" s="47">
        <f t="shared" si="174"/>
        <v>12.25</v>
      </c>
      <c r="O1537" s="48">
        <f t="shared" ca="1" si="175"/>
        <v>829000</v>
      </c>
    </row>
    <row r="1538" spans="1:15" x14ac:dyDescent="0.25">
      <c r="A1538">
        <v>1523</v>
      </c>
      <c r="B1538" s="84">
        <v>39804</v>
      </c>
      <c r="C1538" s="47">
        <v>14.98</v>
      </c>
      <c r="D1538" s="47">
        <v>15.21</v>
      </c>
      <c r="E1538" s="47">
        <v>14.61</v>
      </c>
      <c r="F1538" s="47">
        <v>14.99</v>
      </c>
      <c r="G1538" s="48">
        <v>791100</v>
      </c>
      <c r="H1538" s="47">
        <v>12.63</v>
      </c>
      <c r="I1538" s="51">
        <f t="shared" si="169"/>
        <v>0.84256170780520356</v>
      </c>
      <c r="J1538" s="51">
        <f t="shared" ca="1" si="170"/>
        <v>1</v>
      </c>
      <c r="K1538" s="47">
        <f t="shared" si="171"/>
        <v>12.62</v>
      </c>
      <c r="L1538" s="47">
        <f t="shared" si="172"/>
        <v>12.82</v>
      </c>
      <c r="M1538" s="47">
        <f t="shared" si="173"/>
        <v>12.31</v>
      </c>
      <c r="N1538" s="47">
        <f t="shared" si="174"/>
        <v>12.63</v>
      </c>
      <c r="O1538" s="48">
        <f t="shared" ca="1" si="175"/>
        <v>791100</v>
      </c>
    </row>
    <row r="1539" spans="1:15" x14ac:dyDescent="0.25">
      <c r="A1539">
        <v>1524</v>
      </c>
      <c r="B1539" s="84">
        <v>39801</v>
      </c>
      <c r="C1539" s="47">
        <v>14.79</v>
      </c>
      <c r="D1539" s="47">
        <v>15.52</v>
      </c>
      <c r="E1539" s="47">
        <v>14.55</v>
      </c>
      <c r="F1539" s="47">
        <v>14.93</v>
      </c>
      <c r="G1539" s="48">
        <v>1452800</v>
      </c>
      <c r="H1539" s="47">
        <v>12.58</v>
      </c>
      <c r="I1539" s="51">
        <f t="shared" si="169"/>
        <v>0.84259879437374419</v>
      </c>
      <c r="J1539" s="51">
        <f t="shared" ca="1" si="170"/>
        <v>1</v>
      </c>
      <c r="K1539" s="47">
        <f t="shared" si="171"/>
        <v>12.46</v>
      </c>
      <c r="L1539" s="47">
        <f t="shared" si="172"/>
        <v>13.08</v>
      </c>
      <c r="M1539" s="47">
        <f t="shared" si="173"/>
        <v>12.26</v>
      </c>
      <c r="N1539" s="47">
        <f t="shared" si="174"/>
        <v>12.58</v>
      </c>
      <c r="O1539" s="48">
        <f t="shared" ca="1" si="175"/>
        <v>1452800</v>
      </c>
    </row>
    <row r="1540" spans="1:15" x14ac:dyDescent="0.25">
      <c r="A1540">
        <v>1525</v>
      </c>
      <c r="B1540" s="84">
        <v>39800</v>
      </c>
      <c r="C1540" s="47">
        <v>14.97</v>
      </c>
      <c r="D1540" s="47">
        <v>14.97</v>
      </c>
      <c r="E1540" s="47">
        <v>14.23</v>
      </c>
      <c r="F1540" s="47">
        <v>14.39</v>
      </c>
      <c r="G1540" s="48">
        <v>847300</v>
      </c>
      <c r="H1540" s="47">
        <v>12.12</v>
      </c>
      <c r="I1540" s="51">
        <f t="shared" si="169"/>
        <v>0.84225156358582343</v>
      </c>
      <c r="J1540" s="51">
        <f t="shared" ca="1" si="170"/>
        <v>1</v>
      </c>
      <c r="K1540" s="47">
        <f t="shared" si="171"/>
        <v>12.61</v>
      </c>
      <c r="L1540" s="47">
        <f t="shared" si="172"/>
        <v>12.61</v>
      </c>
      <c r="M1540" s="47">
        <f t="shared" si="173"/>
        <v>11.99</v>
      </c>
      <c r="N1540" s="47">
        <f t="shared" si="174"/>
        <v>12.12</v>
      </c>
      <c r="O1540" s="48">
        <f t="shared" ca="1" si="175"/>
        <v>847300</v>
      </c>
    </row>
    <row r="1541" spans="1:15" x14ac:dyDescent="0.25">
      <c r="A1541">
        <v>1526</v>
      </c>
      <c r="B1541" s="84">
        <v>39799</v>
      </c>
      <c r="C1541" s="47">
        <v>13.95</v>
      </c>
      <c r="D1541" s="47">
        <v>15.23</v>
      </c>
      <c r="E1541" s="47">
        <v>13.95</v>
      </c>
      <c r="F1541" s="47">
        <v>14.9</v>
      </c>
      <c r="G1541" s="48">
        <v>951300</v>
      </c>
      <c r="H1541" s="47">
        <v>12.55</v>
      </c>
      <c r="I1541" s="51">
        <f t="shared" si="169"/>
        <v>0.84228187919463093</v>
      </c>
      <c r="J1541" s="51">
        <f t="shared" ca="1" si="170"/>
        <v>1</v>
      </c>
      <c r="K1541" s="47">
        <f t="shared" si="171"/>
        <v>11.75</v>
      </c>
      <c r="L1541" s="47">
        <f t="shared" si="172"/>
        <v>12.83</v>
      </c>
      <c r="M1541" s="47">
        <f t="shared" si="173"/>
        <v>11.75</v>
      </c>
      <c r="N1541" s="47">
        <f t="shared" si="174"/>
        <v>12.55</v>
      </c>
      <c r="O1541" s="48">
        <f t="shared" ca="1" si="175"/>
        <v>951300</v>
      </c>
    </row>
    <row r="1542" spans="1:15" x14ac:dyDescent="0.25">
      <c r="A1542">
        <v>1527</v>
      </c>
      <c r="B1542" s="84">
        <v>39798</v>
      </c>
      <c r="C1542" s="47">
        <v>13.55</v>
      </c>
      <c r="D1542" s="47">
        <v>14.26</v>
      </c>
      <c r="E1542" s="47">
        <v>13.45</v>
      </c>
      <c r="F1542" s="47">
        <v>14.15</v>
      </c>
      <c r="G1542" s="48">
        <v>671300</v>
      </c>
      <c r="H1542" s="47">
        <v>11.92</v>
      </c>
      <c r="I1542" s="51">
        <f t="shared" si="169"/>
        <v>0.84240282685512369</v>
      </c>
      <c r="J1542" s="51">
        <f t="shared" ca="1" si="170"/>
        <v>1</v>
      </c>
      <c r="K1542" s="47">
        <f t="shared" si="171"/>
        <v>11.41</v>
      </c>
      <c r="L1542" s="47">
        <f t="shared" si="172"/>
        <v>12.01</v>
      </c>
      <c r="M1542" s="47">
        <f t="shared" si="173"/>
        <v>11.33</v>
      </c>
      <c r="N1542" s="47">
        <f t="shared" si="174"/>
        <v>11.92</v>
      </c>
      <c r="O1542" s="48">
        <f t="shared" ca="1" si="175"/>
        <v>671300</v>
      </c>
    </row>
    <row r="1543" spans="1:15" x14ac:dyDescent="0.25">
      <c r="A1543">
        <v>1528</v>
      </c>
      <c r="B1543" s="84">
        <v>39797</v>
      </c>
      <c r="C1543" s="47">
        <v>13.66</v>
      </c>
      <c r="D1543" s="47">
        <v>13.97</v>
      </c>
      <c r="E1543" s="47">
        <v>13.48</v>
      </c>
      <c r="F1543" s="47">
        <v>13.58</v>
      </c>
      <c r="G1543" s="48">
        <v>628500</v>
      </c>
      <c r="H1543" s="47">
        <v>11.44</v>
      </c>
      <c r="I1543" s="51">
        <f t="shared" si="169"/>
        <v>0.84241531664212077</v>
      </c>
      <c r="J1543" s="51">
        <f t="shared" ca="1" si="170"/>
        <v>1</v>
      </c>
      <c r="K1543" s="47">
        <f t="shared" si="171"/>
        <v>11.51</v>
      </c>
      <c r="L1543" s="47">
        <f t="shared" si="172"/>
        <v>11.77</v>
      </c>
      <c r="M1543" s="47">
        <f t="shared" si="173"/>
        <v>11.36</v>
      </c>
      <c r="N1543" s="47">
        <f t="shared" si="174"/>
        <v>11.44</v>
      </c>
      <c r="O1543" s="48">
        <f t="shared" ca="1" si="175"/>
        <v>628500</v>
      </c>
    </row>
    <row r="1544" spans="1:15" x14ac:dyDescent="0.25">
      <c r="A1544">
        <v>1529</v>
      </c>
      <c r="B1544" s="84">
        <v>39794</v>
      </c>
      <c r="C1544" s="47">
        <v>12.94</v>
      </c>
      <c r="D1544" s="47">
        <v>13.86</v>
      </c>
      <c r="E1544" s="47">
        <v>12.8</v>
      </c>
      <c r="F1544" s="47">
        <v>13.66</v>
      </c>
      <c r="G1544" s="48">
        <v>943600</v>
      </c>
      <c r="H1544" s="47">
        <v>11.51</v>
      </c>
      <c r="I1544" s="51">
        <f t="shared" si="169"/>
        <v>0.84260614934114197</v>
      </c>
      <c r="J1544" s="51">
        <f t="shared" ca="1" si="170"/>
        <v>1</v>
      </c>
      <c r="K1544" s="47">
        <f t="shared" si="171"/>
        <v>10.9</v>
      </c>
      <c r="L1544" s="47">
        <f t="shared" si="172"/>
        <v>11.68</v>
      </c>
      <c r="M1544" s="47">
        <f t="shared" si="173"/>
        <v>10.79</v>
      </c>
      <c r="N1544" s="47">
        <f t="shared" si="174"/>
        <v>11.51</v>
      </c>
      <c r="O1544" s="48">
        <f t="shared" ca="1" si="175"/>
        <v>943600</v>
      </c>
    </row>
    <row r="1545" spans="1:15" x14ac:dyDescent="0.25">
      <c r="A1545">
        <v>1530</v>
      </c>
      <c r="B1545" s="84">
        <v>39793</v>
      </c>
      <c r="C1545" s="47">
        <v>14.41</v>
      </c>
      <c r="D1545" s="47">
        <v>14.5</v>
      </c>
      <c r="E1545" s="47">
        <v>13.15</v>
      </c>
      <c r="F1545" s="47">
        <v>13.24</v>
      </c>
      <c r="G1545" s="48">
        <v>1234200</v>
      </c>
      <c r="H1545" s="47">
        <v>11.15</v>
      </c>
      <c r="I1545" s="51">
        <f t="shared" si="169"/>
        <v>0.84214501510574025</v>
      </c>
      <c r="J1545" s="51">
        <f t="shared" ca="1" si="170"/>
        <v>1</v>
      </c>
      <c r="K1545" s="47">
        <f t="shared" si="171"/>
        <v>12.14</v>
      </c>
      <c r="L1545" s="47">
        <f t="shared" si="172"/>
        <v>12.21</v>
      </c>
      <c r="M1545" s="47">
        <f t="shared" si="173"/>
        <v>11.07</v>
      </c>
      <c r="N1545" s="47">
        <f t="shared" si="174"/>
        <v>11.15</v>
      </c>
      <c r="O1545" s="48">
        <f t="shared" ca="1" si="175"/>
        <v>1234200</v>
      </c>
    </row>
    <row r="1546" spans="1:15" x14ac:dyDescent="0.25">
      <c r="A1546">
        <v>1531</v>
      </c>
      <c r="B1546" s="84">
        <v>39792</v>
      </c>
      <c r="C1546" s="47">
        <v>14.44</v>
      </c>
      <c r="D1546" s="47">
        <v>14.89</v>
      </c>
      <c r="E1546" s="47">
        <v>14.01</v>
      </c>
      <c r="F1546" s="47">
        <v>14.56</v>
      </c>
      <c r="G1546" s="48">
        <v>861700</v>
      </c>
      <c r="H1546" s="47">
        <v>12.26</v>
      </c>
      <c r="I1546" s="51">
        <f t="shared" si="169"/>
        <v>0.84203296703296704</v>
      </c>
      <c r="J1546" s="51">
        <f t="shared" ca="1" si="170"/>
        <v>1</v>
      </c>
      <c r="K1546" s="47">
        <f t="shared" si="171"/>
        <v>12.16</v>
      </c>
      <c r="L1546" s="47">
        <f t="shared" si="172"/>
        <v>12.54</v>
      </c>
      <c r="M1546" s="47">
        <f t="shared" si="173"/>
        <v>11.8</v>
      </c>
      <c r="N1546" s="47">
        <f t="shared" si="174"/>
        <v>12.26</v>
      </c>
      <c r="O1546" s="48">
        <f t="shared" ca="1" si="175"/>
        <v>861700</v>
      </c>
    </row>
    <row r="1547" spans="1:15" x14ac:dyDescent="0.25">
      <c r="A1547">
        <v>1532</v>
      </c>
      <c r="B1547" s="84">
        <v>39791</v>
      </c>
      <c r="C1547" s="47">
        <v>16.04</v>
      </c>
      <c r="D1547" s="47">
        <v>16.22</v>
      </c>
      <c r="E1547" s="47">
        <v>14.6</v>
      </c>
      <c r="F1547" s="47">
        <v>14.99</v>
      </c>
      <c r="G1547" s="48">
        <v>1351600</v>
      </c>
      <c r="H1547" s="47">
        <v>12.61</v>
      </c>
      <c r="I1547" s="51">
        <f t="shared" si="169"/>
        <v>0.84122748498999322</v>
      </c>
      <c r="J1547" s="51">
        <f t="shared" ca="1" si="170"/>
        <v>1</v>
      </c>
      <c r="K1547" s="47">
        <f t="shared" si="171"/>
        <v>13.49</v>
      </c>
      <c r="L1547" s="47">
        <f t="shared" si="172"/>
        <v>13.64</v>
      </c>
      <c r="M1547" s="47">
        <f t="shared" si="173"/>
        <v>12.28</v>
      </c>
      <c r="N1547" s="47">
        <f t="shared" si="174"/>
        <v>12.61</v>
      </c>
      <c r="O1547" s="48">
        <f t="shared" ca="1" si="175"/>
        <v>1351600</v>
      </c>
    </row>
    <row r="1548" spans="1:15" x14ac:dyDescent="0.25">
      <c r="A1548">
        <v>1533</v>
      </c>
      <c r="B1548" s="84">
        <v>39790</v>
      </c>
      <c r="C1548" s="47">
        <v>15.01</v>
      </c>
      <c r="D1548" s="47">
        <v>16.52</v>
      </c>
      <c r="E1548" s="47">
        <v>14.76</v>
      </c>
      <c r="F1548" s="47">
        <v>16.22</v>
      </c>
      <c r="G1548" s="48">
        <v>1742900</v>
      </c>
      <c r="H1548" s="47">
        <v>13.64</v>
      </c>
      <c r="I1548" s="51">
        <f t="shared" si="169"/>
        <v>0.84093711467324306</v>
      </c>
      <c r="J1548" s="51">
        <f t="shared" ca="1" si="170"/>
        <v>1</v>
      </c>
      <c r="K1548" s="47">
        <f t="shared" si="171"/>
        <v>12.62</v>
      </c>
      <c r="L1548" s="47">
        <f t="shared" si="172"/>
        <v>13.89</v>
      </c>
      <c r="M1548" s="47">
        <f t="shared" si="173"/>
        <v>12.41</v>
      </c>
      <c r="N1548" s="47">
        <f t="shared" si="174"/>
        <v>13.64</v>
      </c>
      <c r="O1548" s="48">
        <f t="shared" ca="1" si="175"/>
        <v>1742900</v>
      </c>
    </row>
    <row r="1549" spans="1:15" x14ac:dyDescent="0.25">
      <c r="A1549">
        <v>1534</v>
      </c>
      <c r="B1549" s="84">
        <v>39787</v>
      </c>
      <c r="C1549" s="47">
        <v>14.61</v>
      </c>
      <c r="D1549" s="47">
        <v>14.92</v>
      </c>
      <c r="E1549" s="47">
        <v>13.9</v>
      </c>
      <c r="F1549" s="47">
        <v>14.84</v>
      </c>
      <c r="G1549" s="48">
        <v>1133200</v>
      </c>
      <c r="H1549" s="47">
        <v>12.48</v>
      </c>
      <c r="I1549" s="51">
        <f t="shared" si="169"/>
        <v>0.84097035040431267</v>
      </c>
      <c r="J1549" s="51">
        <f t="shared" ca="1" si="170"/>
        <v>1</v>
      </c>
      <c r="K1549" s="47">
        <f t="shared" si="171"/>
        <v>12.29</v>
      </c>
      <c r="L1549" s="47">
        <f t="shared" si="172"/>
        <v>12.55</v>
      </c>
      <c r="M1549" s="47">
        <f t="shared" si="173"/>
        <v>11.69</v>
      </c>
      <c r="N1549" s="47">
        <f t="shared" si="174"/>
        <v>12.48</v>
      </c>
      <c r="O1549" s="48">
        <f t="shared" ca="1" si="175"/>
        <v>1133200</v>
      </c>
    </row>
    <row r="1550" spans="1:15" x14ac:dyDescent="0.25">
      <c r="A1550">
        <v>1535</v>
      </c>
      <c r="B1550" s="84">
        <v>39786</v>
      </c>
      <c r="C1550" s="47">
        <v>14.74</v>
      </c>
      <c r="D1550" s="47">
        <v>15.45</v>
      </c>
      <c r="E1550" s="47">
        <v>14.54</v>
      </c>
      <c r="F1550" s="47">
        <v>14.87</v>
      </c>
      <c r="G1550" s="48">
        <v>964300</v>
      </c>
      <c r="H1550" s="47">
        <v>12.51</v>
      </c>
      <c r="I1550" s="51">
        <f t="shared" si="169"/>
        <v>0.84129119031607269</v>
      </c>
      <c r="J1550" s="51">
        <f t="shared" ca="1" si="170"/>
        <v>1</v>
      </c>
      <c r="K1550" s="47">
        <f t="shared" si="171"/>
        <v>12.4</v>
      </c>
      <c r="L1550" s="47">
        <f t="shared" si="172"/>
        <v>13</v>
      </c>
      <c r="M1550" s="47">
        <f t="shared" si="173"/>
        <v>12.23</v>
      </c>
      <c r="N1550" s="47">
        <f t="shared" si="174"/>
        <v>12.51</v>
      </c>
      <c r="O1550" s="48">
        <f t="shared" ca="1" si="175"/>
        <v>964300</v>
      </c>
    </row>
    <row r="1551" spans="1:15" x14ac:dyDescent="0.25">
      <c r="A1551">
        <v>1536</v>
      </c>
      <c r="B1551" s="84">
        <v>39785</v>
      </c>
      <c r="C1551" s="47">
        <v>14.07</v>
      </c>
      <c r="D1551" s="47">
        <v>15.16</v>
      </c>
      <c r="E1551" s="47">
        <v>14.07</v>
      </c>
      <c r="F1551" s="47">
        <v>14.9</v>
      </c>
      <c r="G1551" s="48">
        <v>1139600</v>
      </c>
      <c r="H1551" s="47">
        <v>12.53</v>
      </c>
      <c r="I1551" s="51">
        <f t="shared" si="169"/>
        <v>0.84093959731543622</v>
      </c>
      <c r="J1551" s="51">
        <f t="shared" ca="1" si="170"/>
        <v>1</v>
      </c>
      <c r="K1551" s="47">
        <f t="shared" si="171"/>
        <v>11.83</v>
      </c>
      <c r="L1551" s="47">
        <f t="shared" si="172"/>
        <v>12.75</v>
      </c>
      <c r="M1551" s="47">
        <f t="shared" si="173"/>
        <v>11.83</v>
      </c>
      <c r="N1551" s="47">
        <f t="shared" si="174"/>
        <v>12.53</v>
      </c>
      <c r="O1551" s="48">
        <f t="shared" ca="1" si="175"/>
        <v>1139600</v>
      </c>
    </row>
    <row r="1552" spans="1:15" x14ac:dyDescent="0.25">
      <c r="A1552">
        <v>1537</v>
      </c>
      <c r="B1552" s="84">
        <v>39784</v>
      </c>
      <c r="C1552" s="47">
        <v>14.41</v>
      </c>
      <c r="D1552" s="47">
        <v>14.72</v>
      </c>
      <c r="E1552" s="47">
        <v>13.93</v>
      </c>
      <c r="F1552" s="47">
        <v>14.42</v>
      </c>
      <c r="G1552" s="48">
        <v>1043600</v>
      </c>
      <c r="H1552" s="47">
        <v>12.13</v>
      </c>
      <c r="I1552" s="51">
        <f t="shared" si="169"/>
        <v>0.84119278779472961</v>
      </c>
      <c r="J1552" s="51">
        <f t="shared" ca="1" si="170"/>
        <v>1</v>
      </c>
      <c r="K1552" s="47">
        <f t="shared" si="171"/>
        <v>12.12</v>
      </c>
      <c r="L1552" s="47">
        <f t="shared" si="172"/>
        <v>12.38</v>
      </c>
      <c r="M1552" s="47">
        <f t="shared" si="173"/>
        <v>11.72</v>
      </c>
      <c r="N1552" s="47">
        <f t="shared" si="174"/>
        <v>12.13</v>
      </c>
      <c r="O1552" s="48">
        <f t="shared" ca="1" si="175"/>
        <v>1043600</v>
      </c>
    </row>
    <row r="1553" spans="1:15" x14ac:dyDescent="0.25">
      <c r="A1553">
        <v>1538</v>
      </c>
      <c r="B1553" s="84">
        <v>39783</v>
      </c>
      <c r="C1553" s="47">
        <v>15.1</v>
      </c>
      <c r="D1553" s="47">
        <v>15.34</v>
      </c>
      <c r="E1553" s="47">
        <v>14.08</v>
      </c>
      <c r="F1553" s="47">
        <v>14.14</v>
      </c>
      <c r="G1553" s="48">
        <v>892400</v>
      </c>
      <c r="H1553" s="47">
        <v>11.89</v>
      </c>
      <c r="I1553" s="51">
        <f t="shared" ref="I1553:I1616" si="176">H1553/F1553</f>
        <v>0.84087694483734088</v>
      </c>
      <c r="J1553" s="51">
        <f t="shared" ref="J1553:J1616" ca="1" si="177">INDEX(OFFSET($T$15,0,0,$S$13+1,1),MATCH(B1553,OFFSET($Q$15,0,0,$S$13+1,1),-1))</f>
        <v>1</v>
      </c>
      <c r="K1553" s="47">
        <f t="shared" ref="K1553:K1616" si="178">ROUND($I1553*C1553,2)</f>
        <v>12.7</v>
      </c>
      <c r="L1553" s="47">
        <f t="shared" ref="L1553:L1616" si="179">ROUND($I1553*D1553,2)</f>
        <v>12.9</v>
      </c>
      <c r="M1553" s="47">
        <f t="shared" ref="M1553:M1616" si="180">ROUND($I1553*E1553,2)</f>
        <v>11.84</v>
      </c>
      <c r="N1553" s="47">
        <f t="shared" ref="N1553:N1616" si="181">ROUND($I1553*F1553,2)</f>
        <v>11.89</v>
      </c>
      <c r="O1553" s="48">
        <f t="shared" ref="O1553:O1616" ca="1" si="182">G1553*J1553</f>
        <v>892400</v>
      </c>
    </row>
    <row r="1554" spans="1:15" x14ac:dyDescent="0.25">
      <c r="A1554">
        <v>1539</v>
      </c>
      <c r="B1554" s="84">
        <v>39780</v>
      </c>
      <c r="C1554" s="47">
        <v>15.22</v>
      </c>
      <c r="D1554" s="47">
        <v>15.49</v>
      </c>
      <c r="E1554" s="47">
        <v>15.11</v>
      </c>
      <c r="F1554" s="47">
        <v>15.44</v>
      </c>
      <c r="G1554" s="48">
        <v>240300</v>
      </c>
      <c r="H1554" s="47">
        <v>12.99</v>
      </c>
      <c r="I1554" s="51">
        <f t="shared" si="176"/>
        <v>0.84132124352331605</v>
      </c>
      <c r="J1554" s="51">
        <f t="shared" ca="1" si="177"/>
        <v>1</v>
      </c>
      <c r="K1554" s="47">
        <f t="shared" si="178"/>
        <v>12.8</v>
      </c>
      <c r="L1554" s="47">
        <f t="shared" si="179"/>
        <v>13.03</v>
      </c>
      <c r="M1554" s="47">
        <f t="shared" si="180"/>
        <v>12.71</v>
      </c>
      <c r="N1554" s="47">
        <f t="shared" si="181"/>
        <v>12.99</v>
      </c>
      <c r="O1554" s="48">
        <f t="shared" ca="1" si="182"/>
        <v>240300</v>
      </c>
    </row>
    <row r="1555" spans="1:15" x14ac:dyDescent="0.25">
      <c r="A1555">
        <v>1540</v>
      </c>
      <c r="B1555" s="84">
        <v>39778</v>
      </c>
      <c r="C1555" s="47">
        <v>14.59</v>
      </c>
      <c r="D1555" s="47">
        <v>15.41</v>
      </c>
      <c r="E1555" s="47">
        <v>14.47</v>
      </c>
      <c r="F1555" s="47">
        <v>15.38</v>
      </c>
      <c r="G1555" s="48">
        <v>983800</v>
      </c>
      <c r="H1555" s="47">
        <v>12.94</v>
      </c>
      <c r="I1555" s="51">
        <f t="shared" si="176"/>
        <v>0.84135240572171643</v>
      </c>
      <c r="J1555" s="51">
        <f t="shared" ca="1" si="177"/>
        <v>1</v>
      </c>
      <c r="K1555" s="47">
        <f t="shared" si="178"/>
        <v>12.28</v>
      </c>
      <c r="L1555" s="47">
        <f t="shared" si="179"/>
        <v>12.97</v>
      </c>
      <c r="M1555" s="47">
        <f t="shared" si="180"/>
        <v>12.17</v>
      </c>
      <c r="N1555" s="47">
        <f t="shared" si="181"/>
        <v>12.94</v>
      </c>
      <c r="O1555" s="48">
        <f t="shared" ca="1" si="182"/>
        <v>983800</v>
      </c>
    </row>
    <row r="1556" spans="1:15" x14ac:dyDescent="0.25">
      <c r="A1556">
        <v>1541</v>
      </c>
      <c r="B1556" s="84">
        <v>39777</v>
      </c>
      <c r="C1556" s="47">
        <v>15.34</v>
      </c>
      <c r="D1556" s="47">
        <v>15.5</v>
      </c>
      <c r="E1556" s="47">
        <v>14.3</v>
      </c>
      <c r="F1556" s="47">
        <v>14.92</v>
      </c>
      <c r="G1556" s="48">
        <v>951700</v>
      </c>
      <c r="H1556" s="47">
        <v>12.55</v>
      </c>
      <c r="I1556" s="51">
        <f t="shared" si="176"/>
        <v>0.84115281501340489</v>
      </c>
      <c r="J1556" s="51">
        <f t="shared" ca="1" si="177"/>
        <v>1</v>
      </c>
      <c r="K1556" s="47">
        <f t="shared" si="178"/>
        <v>12.9</v>
      </c>
      <c r="L1556" s="47">
        <f t="shared" si="179"/>
        <v>13.04</v>
      </c>
      <c r="M1556" s="47">
        <f t="shared" si="180"/>
        <v>12.03</v>
      </c>
      <c r="N1556" s="47">
        <f t="shared" si="181"/>
        <v>12.55</v>
      </c>
      <c r="O1556" s="48">
        <f t="shared" ca="1" si="182"/>
        <v>951700</v>
      </c>
    </row>
    <row r="1557" spans="1:15" x14ac:dyDescent="0.25">
      <c r="A1557">
        <v>1542</v>
      </c>
      <c r="B1557" s="84">
        <v>39776</v>
      </c>
      <c r="C1557" s="47">
        <v>14.76</v>
      </c>
      <c r="D1557" s="47">
        <v>15.24</v>
      </c>
      <c r="E1557" s="47">
        <v>14.44</v>
      </c>
      <c r="F1557" s="47">
        <v>15.13</v>
      </c>
      <c r="G1557" s="48">
        <v>1214900</v>
      </c>
      <c r="H1557" s="47">
        <v>12.73</v>
      </c>
      <c r="I1557" s="51">
        <f t="shared" si="176"/>
        <v>0.84137475214805024</v>
      </c>
      <c r="J1557" s="51">
        <f t="shared" ca="1" si="177"/>
        <v>1</v>
      </c>
      <c r="K1557" s="47">
        <f t="shared" si="178"/>
        <v>12.42</v>
      </c>
      <c r="L1557" s="47">
        <f t="shared" si="179"/>
        <v>12.82</v>
      </c>
      <c r="M1557" s="47">
        <f t="shared" si="180"/>
        <v>12.15</v>
      </c>
      <c r="N1557" s="47">
        <f t="shared" si="181"/>
        <v>12.73</v>
      </c>
      <c r="O1557" s="48">
        <f t="shared" ca="1" si="182"/>
        <v>1214900</v>
      </c>
    </row>
    <row r="1558" spans="1:15" x14ac:dyDescent="0.25">
      <c r="A1558">
        <v>1543</v>
      </c>
      <c r="B1558" s="84">
        <v>39773</v>
      </c>
      <c r="C1558" s="47">
        <v>13.43</v>
      </c>
      <c r="D1558" s="47">
        <v>14.94</v>
      </c>
      <c r="E1558" s="47">
        <v>13</v>
      </c>
      <c r="F1558" s="47">
        <v>14.77</v>
      </c>
      <c r="G1558" s="48">
        <v>1825300</v>
      </c>
      <c r="H1558" s="47">
        <v>12.42</v>
      </c>
      <c r="I1558" s="51">
        <f t="shared" si="176"/>
        <v>0.84089370345294523</v>
      </c>
      <c r="J1558" s="51">
        <f t="shared" ca="1" si="177"/>
        <v>1</v>
      </c>
      <c r="K1558" s="47">
        <f t="shared" si="178"/>
        <v>11.29</v>
      </c>
      <c r="L1558" s="47">
        <f t="shared" si="179"/>
        <v>12.56</v>
      </c>
      <c r="M1558" s="47">
        <f t="shared" si="180"/>
        <v>10.93</v>
      </c>
      <c r="N1558" s="47">
        <f t="shared" si="181"/>
        <v>12.42</v>
      </c>
      <c r="O1558" s="48">
        <f t="shared" ca="1" si="182"/>
        <v>1825300</v>
      </c>
    </row>
    <row r="1559" spans="1:15" x14ac:dyDescent="0.25">
      <c r="A1559">
        <v>1544</v>
      </c>
      <c r="B1559" s="84">
        <v>39772</v>
      </c>
      <c r="C1559" s="47">
        <v>13.09</v>
      </c>
      <c r="D1559" s="47">
        <v>13.77</v>
      </c>
      <c r="E1559" s="47">
        <v>12.81</v>
      </c>
      <c r="F1559" s="47">
        <v>13.24</v>
      </c>
      <c r="G1559" s="48">
        <v>2022500</v>
      </c>
      <c r="H1559" s="47">
        <v>11.14</v>
      </c>
      <c r="I1559" s="51">
        <f t="shared" si="176"/>
        <v>0.84138972809667678</v>
      </c>
      <c r="J1559" s="51">
        <f t="shared" ca="1" si="177"/>
        <v>1</v>
      </c>
      <c r="K1559" s="47">
        <f t="shared" si="178"/>
        <v>11.01</v>
      </c>
      <c r="L1559" s="47">
        <f t="shared" si="179"/>
        <v>11.59</v>
      </c>
      <c r="M1559" s="47">
        <f t="shared" si="180"/>
        <v>10.78</v>
      </c>
      <c r="N1559" s="47">
        <f t="shared" si="181"/>
        <v>11.14</v>
      </c>
      <c r="O1559" s="48">
        <f t="shared" ca="1" si="182"/>
        <v>2022500</v>
      </c>
    </row>
    <row r="1560" spans="1:15" x14ac:dyDescent="0.25">
      <c r="A1560">
        <v>1545</v>
      </c>
      <c r="B1560" s="84">
        <v>39771</v>
      </c>
      <c r="C1560" s="47">
        <v>13.81</v>
      </c>
      <c r="D1560" s="47">
        <v>14.14</v>
      </c>
      <c r="E1560" s="47">
        <v>13.18</v>
      </c>
      <c r="F1560" s="47">
        <v>13.23</v>
      </c>
      <c r="G1560" s="48">
        <v>1156500</v>
      </c>
      <c r="H1560" s="47">
        <v>11.13</v>
      </c>
      <c r="I1560" s="51">
        <f t="shared" si="176"/>
        <v>0.84126984126984128</v>
      </c>
      <c r="J1560" s="51">
        <f t="shared" ca="1" si="177"/>
        <v>1</v>
      </c>
      <c r="K1560" s="47">
        <f t="shared" si="178"/>
        <v>11.62</v>
      </c>
      <c r="L1560" s="47">
        <f t="shared" si="179"/>
        <v>11.9</v>
      </c>
      <c r="M1560" s="47">
        <f t="shared" si="180"/>
        <v>11.09</v>
      </c>
      <c r="N1560" s="47">
        <f t="shared" si="181"/>
        <v>11.13</v>
      </c>
      <c r="O1560" s="48">
        <f t="shared" ca="1" si="182"/>
        <v>1156500</v>
      </c>
    </row>
    <row r="1561" spans="1:15" x14ac:dyDescent="0.25">
      <c r="A1561">
        <v>1546</v>
      </c>
      <c r="B1561" s="84">
        <v>39770</v>
      </c>
      <c r="C1561" s="47">
        <v>13.97</v>
      </c>
      <c r="D1561" s="47">
        <v>14.36</v>
      </c>
      <c r="E1561" s="47">
        <v>13.36</v>
      </c>
      <c r="F1561" s="47">
        <v>13.8</v>
      </c>
      <c r="G1561" s="48">
        <v>852500</v>
      </c>
      <c r="H1561" s="47">
        <v>11.61</v>
      </c>
      <c r="I1561" s="51">
        <f t="shared" si="176"/>
        <v>0.84130434782608687</v>
      </c>
      <c r="J1561" s="51">
        <f t="shared" ca="1" si="177"/>
        <v>1</v>
      </c>
      <c r="K1561" s="47">
        <f t="shared" si="178"/>
        <v>11.75</v>
      </c>
      <c r="L1561" s="47">
        <f t="shared" si="179"/>
        <v>12.08</v>
      </c>
      <c r="M1561" s="47">
        <f t="shared" si="180"/>
        <v>11.24</v>
      </c>
      <c r="N1561" s="47">
        <f t="shared" si="181"/>
        <v>11.61</v>
      </c>
      <c r="O1561" s="48">
        <f t="shared" ca="1" si="182"/>
        <v>852500</v>
      </c>
    </row>
    <row r="1562" spans="1:15" x14ac:dyDescent="0.25">
      <c r="A1562">
        <v>1547</v>
      </c>
      <c r="B1562" s="84">
        <v>39769</v>
      </c>
      <c r="C1562" s="47">
        <v>13.84</v>
      </c>
      <c r="D1562" s="47">
        <v>14.51</v>
      </c>
      <c r="E1562" s="47">
        <v>13.72</v>
      </c>
      <c r="F1562" s="47">
        <v>13.96</v>
      </c>
      <c r="G1562" s="48">
        <v>730000</v>
      </c>
      <c r="H1562" s="47">
        <v>11.74</v>
      </c>
      <c r="I1562" s="51">
        <f t="shared" si="176"/>
        <v>0.84097421203438394</v>
      </c>
      <c r="J1562" s="51">
        <f t="shared" ca="1" si="177"/>
        <v>1</v>
      </c>
      <c r="K1562" s="47">
        <f t="shared" si="178"/>
        <v>11.64</v>
      </c>
      <c r="L1562" s="47">
        <f t="shared" si="179"/>
        <v>12.2</v>
      </c>
      <c r="M1562" s="47">
        <f t="shared" si="180"/>
        <v>11.54</v>
      </c>
      <c r="N1562" s="47">
        <f t="shared" si="181"/>
        <v>11.74</v>
      </c>
      <c r="O1562" s="48">
        <f t="shared" ca="1" si="182"/>
        <v>730000</v>
      </c>
    </row>
    <row r="1563" spans="1:15" x14ac:dyDescent="0.25">
      <c r="A1563">
        <v>1548</v>
      </c>
      <c r="B1563" s="84">
        <v>39766</v>
      </c>
      <c r="C1563" s="47">
        <v>14.48</v>
      </c>
      <c r="D1563" s="47">
        <v>14.66</v>
      </c>
      <c r="E1563" s="47">
        <v>13.93</v>
      </c>
      <c r="F1563" s="47">
        <v>13.93</v>
      </c>
      <c r="G1563" s="48">
        <v>854200</v>
      </c>
      <c r="H1563" s="47">
        <v>11.72</v>
      </c>
      <c r="I1563" s="51">
        <f t="shared" si="176"/>
        <v>0.84134960516870072</v>
      </c>
      <c r="J1563" s="51">
        <f t="shared" ca="1" si="177"/>
        <v>1</v>
      </c>
      <c r="K1563" s="47">
        <f t="shared" si="178"/>
        <v>12.18</v>
      </c>
      <c r="L1563" s="47">
        <f t="shared" si="179"/>
        <v>12.33</v>
      </c>
      <c r="M1563" s="47">
        <f t="shared" si="180"/>
        <v>11.72</v>
      </c>
      <c r="N1563" s="47">
        <f t="shared" si="181"/>
        <v>11.72</v>
      </c>
      <c r="O1563" s="48">
        <f t="shared" ca="1" si="182"/>
        <v>854200</v>
      </c>
    </row>
    <row r="1564" spans="1:15" x14ac:dyDescent="0.25">
      <c r="A1564">
        <v>1549</v>
      </c>
      <c r="B1564" s="84">
        <v>39765</v>
      </c>
      <c r="C1564" s="47">
        <v>13.69</v>
      </c>
      <c r="D1564" s="47">
        <v>14.82</v>
      </c>
      <c r="E1564" s="47">
        <v>13.33</v>
      </c>
      <c r="F1564" s="47">
        <v>14.76</v>
      </c>
      <c r="G1564" s="48">
        <v>1209500</v>
      </c>
      <c r="H1564" s="47">
        <v>12.42</v>
      </c>
      <c r="I1564" s="51">
        <f t="shared" si="176"/>
        <v>0.84146341463414631</v>
      </c>
      <c r="J1564" s="51">
        <f t="shared" ca="1" si="177"/>
        <v>1</v>
      </c>
      <c r="K1564" s="47">
        <f t="shared" si="178"/>
        <v>11.52</v>
      </c>
      <c r="L1564" s="47">
        <f t="shared" si="179"/>
        <v>12.47</v>
      </c>
      <c r="M1564" s="47">
        <f t="shared" si="180"/>
        <v>11.22</v>
      </c>
      <c r="N1564" s="47">
        <f t="shared" si="181"/>
        <v>12.42</v>
      </c>
      <c r="O1564" s="48">
        <f t="shared" ca="1" si="182"/>
        <v>1209500</v>
      </c>
    </row>
    <row r="1565" spans="1:15" x14ac:dyDescent="0.25">
      <c r="A1565">
        <v>1550</v>
      </c>
      <c r="B1565" s="84">
        <v>39764</v>
      </c>
      <c r="C1565" s="47">
        <v>13.86</v>
      </c>
      <c r="D1565" s="47">
        <v>14.23</v>
      </c>
      <c r="E1565" s="47">
        <v>13.52</v>
      </c>
      <c r="F1565" s="47">
        <v>13.58</v>
      </c>
      <c r="G1565" s="48">
        <v>664700</v>
      </c>
      <c r="H1565" s="47">
        <v>11.42</v>
      </c>
      <c r="I1565" s="51">
        <f t="shared" si="176"/>
        <v>0.84094256259204714</v>
      </c>
      <c r="J1565" s="51">
        <f t="shared" ca="1" si="177"/>
        <v>1</v>
      </c>
      <c r="K1565" s="47">
        <f t="shared" si="178"/>
        <v>11.66</v>
      </c>
      <c r="L1565" s="47">
        <f t="shared" si="179"/>
        <v>11.97</v>
      </c>
      <c r="M1565" s="47">
        <f t="shared" si="180"/>
        <v>11.37</v>
      </c>
      <c r="N1565" s="47">
        <f t="shared" si="181"/>
        <v>11.42</v>
      </c>
      <c r="O1565" s="48">
        <f t="shared" ca="1" si="182"/>
        <v>664700</v>
      </c>
    </row>
    <row r="1566" spans="1:15" x14ac:dyDescent="0.25">
      <c r="A1566">
        <v>1551</v>
      </c>
      <c r="B1566" s="84">
        <v>39763</v>
      </c>
      <c r="C1566" s="47">
        <v>14.09</v>
      </c>
      <c r="D1566" s="47">
        <v>14.88</v>
      </c>
      <c r="E1566" s="47">
        <v>13.69</v>
      </c>
      <c r="F1566" s="47">
        <v>14.1</v>
      </c>
      <c r="G1566" s="48">
        <v>533000</v>
      </c>
      <c r="H1566" s="47">
        <v>11.86</v>
      </c>
      <c r="I1566" s="51">
        <f t="shared" si="176"/>
        <v>0.84113475177304964</v>
      </c>
      <c r="J1566" s="51">
        <f t="shared" ca="1" si="177"/>
        <v>1</v>
      </c>
      <c r="K1566" s="47">
        <f t="shared" si="178"/>
        <v>11.85</v>
      </c>
      <c r="L1566" s="47">
        <f t="shared" si="179"/>
        <v>12.52</v>
      </c>
      <c r="M1566" s="47">
        <f t="shared" si="180"/>
        <v>11.52</v>
      </c>
      <c r="N1566" s="47">
        <f t="shared" si="181"/>
        <v>11.86</v>
      </c>
      <c r="O1566" s="48">
        <f t="shared" ca="1" si="182"/>
        <v>533000</v>
      </c>
    </row>
    <row r="1567" spans="1:15" x14ac:dyDescent="0.25">
      <c r="A1567">
        <v>1552</v>
      </c>
      <c r="B1567" s="84">
        <v>39762</v>
      </c>
      <c r="C1567" s="47">
        <v>14.48</v>
      </c>
      <c r="D1567" s="47">
        <v>14.94</v>
      </c>
      <c r="E1567" s="47">
        <v>14.03</v>
      </c>
      <c r="F1567" s="47">
        <v>14.24</v>
      </c>
      <c r="G1567" s="48">
        <v>564400</v>
      </c>
      <c r="H1567" s="47">
        <v>11.98</v>
      </c>
      <c r="I1567" s="51">
        <f t="shared" si="176"/>
        <v>0.8412921348314607</v>
      </c>
      <c r="J1567" s="51">
        <f t="shared" ca="1" si="177"/>
        <v>1</v>
      </c>
      <c r="K1567" s="47">
        <f t="shared" si="178"/>
        <v>12.18</v>
      </c>
      <c r="L1567" s="47">
        <f t="shared" si="179"/>
        <v>12.57</v>
      </c>
      <c r="M1567" s="47">
        <f t="shared" si="180"/>
        <v>11.8</v>
      </c>
      <c r="N1567" s="47">
        <f t="shared" si="181"/>
        <v>11.98</v>
      </c>
      <c r="O1567" s="48">
        <f t="shared" ca="1" si="182"/>
        <v>564400</v>
      </c>
    </row>
    <row r="1568" spans="1:15" x14ac:dyDescent="0.25">
      <c r="A1568">
        <v>1553</v>
      </c>
      <c r="B1568" s="84">
        <v>39759</v>
      </c>
      <c r="C1568" s="47">
        <v>14.2</v>
      </c>
      <c r="D1568" s="47">
        <v>14.49</v>
      </c>
      <c r="E1568" s="47">
        <v>13.82</v>
      </c>
      <c r="F1568" s="47">
        <v>14.18</v>
      </c>
      <c r="G1568" s="48">
        <v>747500</v>
      </c>
      <c r="H1568" s="47">
        <v>11.93</v>
      </c>
      <c r="I1568" s="51">
        <f t="shared" si="176"/>
        <v>0.84132581100141046</v>
      </c>
      <c r="J1568" s="51">
        <f t="shared" ca="1" si="177"/>
        <v>1</v>
      </c>
      <c r="K1568" s="47">
        <f t="shared" si="178"/>
        <v>11.95</v>
      </c>
      <c r="L1568" s="47">
        <f t="shared" si="179"/>
        <v>12.19</v>
      </c>
      <c r="M1568" s="47">
        <f t="shared" si="180"/>
        <v>11.63</v>
      </c>
      <c r="N1568" s="47">
        <f t="shared" si="181"/>
        <v>11.93</v>
      </c>
      <c r="O1568" s="48">
        <f t="shared" ca="1" si="182"/>
        <v>747500</v>
      </c>
    </row>
    <row r="1569" spans="1:15" x14ac:dyDescent="0.25">
      <c r="A1569">
        <v>1554</v>
      </c>
      <c r="B1569" s="84">
        <v>39758</v>
      </c>
      <c r="C1569" s="47">
        <v>14.36</v>
      </c>
      <c r="D1569" s="47">
        <v>14.96</v>
      </c>
      <c r="E1569" s="47">
        <v>14.05</v>
      </c>
      <c r="F1569" s="47">
        <v>14.05</v>
      </c>
      <c r="G1569" s="48">
        <v>941500</v>
      </c>
      <c r="H1569" s="47">
        <v>11.82</v>
      </c>
      <c r="I1569" s="51">
        <f t="shared" si="176"/>
        <v>0.84128113879003552</v>
      </c>
      <c r="J1569" s="51">
        <f t="shared" ca="1" si="177"/>
        <v>1</v>
      </c>
      <c r="K1569" s="47">
        <f t="shared" si="178"/>
        <v>12.08</v>
      </c>
      <c r="L1569" s="47">
        <f t="shared" si="179"/>
        <v>12.59</v>
      </c>
      <c r="M1569" s="47">
        <f t="shared" si="180"/>
        <v>11.82</v>
      </c>
      <c r="N1569" s="47">
        <f t="shared" si="181"/>
        <v>11.82</v>
      </c>
      <c r="O1569" s="48">
        <f t="shared" ca="1" si="182"/>
        <v>941500</v>
      </c>
    </row>
    <row r="1570" spans="1:15" x14ac:dyDescent="0.25">
      <c r="A1570">
        <v>1555</v>
      </c>
      <c r="B1570" s="84">
        <v>39757</v>
      </c>
      <c r="C1570" s="47">
        <v>14.84</v>
      </c>
      <c r="D1570" s="47">
        <v>15.12</v>
      </c>
      <c r="E1570" s="47">
        <v>14.34</v>
      </c>
      <c r="F1570" s="47">
        <v>14.45</v>
      </c>
      <c r="G1570" s="48">
        <v>1068100</v>
      </c>
      <c r="H1570" s="47">
        <v>12.16</v>
      </c>
      <c r="I1570" s="51">
        <f t="shared" si="176"/>
        <v>0.84152249134948098</v>
      </c>
      <c r="J1570" s="51">
        <f t="shared" ca="1" si="177"/>
        <v>1</v>
      </c>
      <c r="K1570" s="47">
        <f t="shared" si="178"/>
        <v>12.49</v>
      </c>
      <c r="L1570" s="47">
        <f t="shared" si="179"/>
        <v>12.72</v>
      </c>
      <c r="M1570" s="47">
        <f t="shared" si="180"/>
        <v>12.07</v>
      </c>
      <c r="N1570" s="47">
        <f t="shared" si="181"/>
        <v>12.16</v>
      </c>
      <c r="O1570" s="48">
        <f t="shared" ca="1" si="182"/>
        <v>1068100</v>
      </c>
    </row>
    <row r="1571" spans="1:15" x14ac:dyDescent="0.25">
      <c r="A1571">
        <v>1556</v>
      </c>
      <c r="B1571" s="84">
        <v>39756</v>
      </c>
      <c r="C1571" s="47">
        <v>15.5</v>
      </c>
      <c r="D1571" s="47">
        <v>15.8</v>
      </c>
      <c r="E1571" s="47">
        <v>14.8</v>
      </c>
      <c r="F1571" s="47">
        <v>15.04</v>
      </c>
      <c r="G1571" s="48">
        <v>968400</v>
      </c>
      <c r="H1571" s="47">
        <v>12.65</v>
      </c>
      <c r="I1571" s="51">
        <f t="shared" si="176"/>
        <v>0.84109042553191493</v>
      </c>
      <c r="J1571" s="51">
        <f t="shared" ca="1" si="177"/>
        <v>1</v>
      </c>
      <c r="K1571" s="47">
        <f t="shared" si="178"/>
        <v>13.04</v>
      </c>
      <c r="L1571" s="47">
        <f t="shared" si="179"/>
        <v>13.29</v>
      </c>
      <c r="M1571" s="47">
        <f t="shared" si="180"/>
        <v>12.45</v>
      </c>
      <c r="N1571" s="47">
        <f t="shared" si="181"/>
        <v>12.65</v>
      </c>
      <c r="O1571" s="48">
        <f t="shared" ca="1" si="182"/>
        <v>968400</v>
      </c>
    </row>
    <row r="1572" spans="1:15" x14ac:dyDescent="0.25">
      <c r="A1572">
        <v>1557</v>
      </c>
      <c r="B1572" s="84">
        <v>39755</v>
      </c>
      <c r="C1572" s="47">
        <v>15.4</v>
      </c>
      <c r="D1572" s="47">
        <v>15.89</v>
      </c>
      <c r="E1572" s="47">
        <v>14.86</v>
      </c>
      <c r="F1572" s="47">
        <v>15.18</v>
      </c>
      <c r="G1572" s="48">
        <v>631500</v>
      </c>
      <c r="H1572" s="47">
        <v>12.77</v>
      </c>
      <c r="I1572" s="51">
        <f t="shared" si="176"/>
        <v>0.84123847167325427</v>
      </c>
      <c r="J1572" s="51">
        <f t="shared" ca="1" si="177"/>
        <v>1</v>
      </c>
      <c r="K1572" s="47">
        <f t="shared" si="178"/>
        <v>12.96</v>
      </c>
      <c r="L1572" s="47">
        <f t="shared" si="179"/>
        <v>13.37</v>
      </c>
      <c r="M1572" s="47">
        <f t="shared" si="180"/>
        <v>12.5</v>
      </c>
      <c r="N1572" s="47">
        <f t="shared" si="181"/>
        <v>12.77</v>
      </c>
      <c r="O1572" s="48">
        <f t="shared" ca="1" si="182"/>
        <v>631500</v>
      </c>
    </row>
    <row r="1573" spans="1:15" x14ac:dyDescent="0.25">
      <c r="A1573">
        <v>1558</v>
      </c>
      <c r="B1573" s="84">
        <v>39752</v>
      </c>
      <c r="C1573" s="47">
        <v>14.28</v>
      </c>
      <c r="D1573" s="47">
        <v>15.6</v>
      </c>
      <c r="E1573" s="47">
        <v>14.19</v>
      </c>
      <c r="F1573" s="47">
        <v>15.34</v>
      </c>
      <c r="G1573" s="48">
        <v>941100</v>
      </c>
      <c r="H1573" s="47">
        <v>12.9</v>
      </c>
      <c r="I1573" s="51">
        <f t="shared" si="176"/>
        <v>0.84093872229465449</v>
      </c>
      <c r="J1573" s="51">
        <f t="shared" ca="1" si="177"/>
        <v>1</v>
      </c>
      <c r="K1573" s="47">
        <f t="shared" si="178"/>
        <v>12.01</v>
      </c>
      <c r="L1573" s="47">
        <f t="shared" si="179"/>
        <v>13.12</v>
      </c>
      <c r="M1573" s="47">
        <f t="shared" si="180"/>
        <v>11.93</v>
      </c>
      <c r="N1573" s="47">
        <f t="shared" si="181"/>
        <v>12.9</v>
      </c>
      <c r="O1573" s="48">
        <f t="shared" ca="1" si="182"/>
        <v>941100</v>
      </c>
    </row>
    <row r="1574" spans="1:15" x14ac:dyDescent="0.25">
      <c r="A1574">
        <v>1559</v>
      </c>
      <c r="B1574" s="84">
        <v>39751</v>
      </c>
      <c r="C1574" s="47">
        <v>14.59</v>
      </c>
      <c r="D1574" s="47">
        <v>14.82</v>
      </c>
      <c r="E1574" s="47">
        <v>13.99</v>
      </c>
      <c r="F1574" s="47">
        <v>14.33</v>
      </c>
      <c r="G1574" s="48">
        <v>960500</v>
      </c>
      <c r="H1574" s="47">
        <v>12.05</v>
      </c>
      <c r="I1574" s="51">
        <f t="shared" si="176"/>
        <v>0.84089323098394975</v>
      </c>
      <c r="J1574" s="51">
        <f t="shared" ca="1" si="177"/>
        <v>1</v>
      </c>
      <c r="K1574" s="47">
        <f t="shared" si="178"/>
        <v>12.27</v>
      </c>
      <c r="L1574" s="47">
        <f t="shared" si="179"/>
        <v>12.46</v>
      </c>
      <c r="M1574" s="47">
        <f t="shared" si="180"/>
        <v>11.76</v>
      </c>
      <c r="N1574" s="47">
        <f t="shared" si="181"/>
        <v>12.05</v>
      </c>
      <c r="O1574" s="48">
        <f t="shared" ca="1" si="182"/>
        <v>960500</v>
      </c>
    </row>
    <row r="1575" spans="1:15" x14ac:dyDescent="0.25">
      <c r="A1575">
        <v>1560</v>
      </c>
      <c r="B1575" s="84">
        <v>39750</v>
      </c>
      <c r="C1575" s="47">
        <v>14.22</v>
      </c>
      <c r="D1575" s="47">
        <v>14.93</v>
      </c>
      <c r="E1575" s="47">
        <v>13.38</v>
      </c>
      <c r="F1575" s="47">
        <v>14.18</v>
      </c>
      <c r="G1575" s="48">
        <v>1543300</v>
      </c>
      <c r="H1575" s="47">
        <v>11.93</v>
      </c>
      <c r="I1575" s="51">
        <f t="shared" si="176"/>
        <v>0.84132581100141046</v>
      </c>
      <c r="J1575" s="51">
        <f t="shared" ca="1" si="177"/>
        <v>1</v>
      </c>
      <c r="K1575" s="47">
        <f t="shared" si="178"/>
        <v>11.96</v>
      </c>
      <c r="L1575" s="47">
        <f t="shared" si="179"/>
        <v>12.56</v>
      </c>
      <c r="M1575" s="47">
        <f t="shared" si="180"/>
        <v>11.26</v>
      </c>
      <c r="N1575" s="47">
        <f t="shared" si="181"/>
        <v>11.93</v>
      </c>
      <c r="O1575" s="48">
        <f t="shared" ca="1" si="182"/>
        <v>1543300</v>
      </c>
    </row>
    <row r="1576" spans="1:15" x14ac:dyDescent="0.25">
      <c r="A1576">
        <v>1561</v>
      </c>
      <c r="B1576" s="84">
        <v>39749</v>
      </c>
      <c r="C1576" s="47">
        <v>13.67</v>
      </c>
      <c r="D1576" s="47">
        <v>14.21</v>
      </c>
      <c r="E1576" s="47">
        <v>12.82</v>
      </c>
      <c r="F1576" s="47">
        <v>14.15</v>
      </c>
      <c r="G1576" s="48">
        <v>1205300</v>
      </c>
      <c r="H1576" s="47">
        <v>11.9</v>
      </c>
      <c r="I1576" s="51">
        <f t="shared" si="176"/>
        <v>0.8409893992932862</v>
      </c>
      <c r="J1576" s="51">
        <f t="shared" ca="1" si="177"/>
        <v>1</v>
      </c>
      <c r="K1576" s="47">
        <f t="shared" si="178"/>
        <v>11.5</v>
      </c>
      <c r="L1576" s="47">
        <f t="shared" si="179"/>
        <v>11.95</v>
      </c>
      <c r="M1576" s="47">
        <f t="shared" si="180"/>
        <v>10.78</v>
      </c>
      <c r="N1576" s="47">
        <f t="shared" si="181"/>
        <v>11.9</v>
      </c>
      <c r="O1576" s="48">
        <f t="shared" ca="1" si="182"/>
        <v>1205300</v>
      </c>
    </row>
    <row r="1577" spans="1:15" x14ac:dyDescent="0.25">
      <c r="A1577">
        <v>1562</v>
      </c>
      <c r="B1577" s="84">
        <v>39748</v>
      </c>
      <c r="C1577" s="47">
        <v>13.37</v>
      </c>
      <c r="D1577" s="47">
        <v>14.07</v>
      </c>
      <c r="E1577" s="47">
        <v>13.18</v>
      </c>
      <c r="F1577" s="47">
        <v>13.41</v>
      </c>
      <c r="G1577" s="48">
        <v>813700</v>
      </c>
      <c r="H1577" s="47">
        <v>11.28</v>
      </c>
      <c r="I1577" s="51">
        <f t="shared" si="176"/>
        <v>0.84116331096196861</v>
      </c>
      <c r="J1577" s="51">
        <f t="shared" ca="1" si="177"/>
        <v>1</v>
      </c>
      <c r="K1577" s="47">
        <f t="shared" si="178"/>
        <v>11.25</v>
      </c>
      <c r="L1577" s="47">
        <f t="shared" si="179"/>
        <v>11.84</v>
      </c>
      <c r="M1577" s="47">
        <f t="shared" si="180"/>
        <v>11.09</v>
      </c>
      <c r="N1577" s="47">
        <f t="shared" si="181"/>
        <v>11.28</v>
      </c>
      <c r="O1577" s="48">
        <f t="shared" ca="1" si="182"/>
        <v>813700</v>
      </c>
    </row>
    <row r="1578" spans="1:15" x14ac:dyDescent="0.25">
      <c r="A1578">
        <v>1563</v>
      </c>
      <c r="B1578" s="84">
        <v>39745</v>
      </c>
      <c r="C1578" s="47">
        <v>12.41</v>
      </c>
      <c r="D1578" s="47">
        <v>13.76</v>
      </c>
      <c r="E1578" s="47">
        <v>12.41</v>
      </c>
      <c r="F1578" s="47">
        <v>13.53</v>
      </c>
      <c r="G1578" s="48">
        <v>1267600</v>
      </c>
      <c r="H1578" s="47">
        <v>11.38</v>
      </c>
      <c r="I1578" s="51">
        <f t="shared" si="176"/>
        <v>0.84109386548410947</v>
      </c>
      <c r="J1578" s="51">
        <f t="shared" ca="1" si="177"/>
        <v>1</v>
      </c>
      <c r="K1578" s="47">
        <f t="shared" si="178"/>
        <v>10.44</v>
      </c>
      <c r="L1578" s="47">
        <f t="shared" si="179"/>
        <v>11.57</v>
      </c>
      <c r="M1578" s="47">
        <f t="shared" si="180"/>
        <v>10.44</v>
      </c>
      <c r="N1578" s="47">
        <f t="shared" si="181"/>
        <v>11.38</v>
      </c>
      <c r="O1578" s="48">
        <f t="shared" ca="1" si="182"/>
        <v>1267600</v>
      </c>
    </row>
    <row r="1579" spans="1:15" x14ac:dyDescent="0.25">
      <c r="A1579">
        <v>1564</v>
      </c>
      <c r="B1579" s="84">
        <v>39744</v>
      </c>
      <c r="C1579" s="47">
        <v>13.63</v>
      </c>
      <c r="D1579" s="47">
        <v>13.76</v>
      </c>
      <c r="E1579" s="47">
        <v>12.77</v>
      </c>
      <c r="F1579" s="47">
        <v>13.37</v>
      </c>
      <c r="G1579" s="48">
        <v>1343100</v>
      </c>
      <c r="H1579" s="47">
        <v>11.25</v>
      </c>
      <c r="I1579" s="51">
        <f t="shared" si="176"/>
        <v>0.84143605086013473</v>
      </c>
      <c r="J1579" s="51">
        <f t="shared" ca="1" si="177"/>
        <v>1</v>
      </c>
      <c r="K1579" s="47">
        <f t="shared" si="178"/>
        <v>11.47</v>
      </c>
      <c r="L1579" s="47">
        <f t="shared" si="179"/>
        <v>11.58</v>
      </c>
      <c r="M1579" s="47">
        <f t="shared" si="180"/>
        <v>10.75</v>
      </c>
      <c r="N1579" s="47">
        <f t="shared" si="181"/>
        <v>11.25</v>
      </c>
      <c r="O1579" s="48">
        <f t="shared" ca="1" si="182"/>
        <v>1343100</v>
      </c>
    </row>
    <row r="1580" spans="1:15" x14ac:dyDescent="0.25">
      <c r="A1580">
        <v>1565</v>
      </c>
      <c r="B1580" s="84">
        <v>39743</v>
      </c>
      <c r="C1580" s="47">
        <v>14.01</v>
      </c>
      <c r="D1580" s="47">
        <v>14.41</v>
      </c>
      <c r="E1580" s="47">
        <v>13.33</v>
      </c>
      <c r="F1580" s="47">
        <v>13.58</v>
      </c>
      <c r="G1580" s="48">
        <v>1325500</v>
      </c>
      <c r="H1580" s="47">
        <v>11.42</v>
      </c>
      <c r="I1580" s="51">
        <f t="shared" si="176"/>
        <v>0.84094256259204714</v>
      </c>
      <c r="J1580" s="51">
        <f t="shared" ca="1" si="177"/>
        <v>1</v>
      </c>
      <c r="K1580" s="47">
        <f t="shared" si="178"/>
        <v>11.78</v>
      </c>
      <c r="L1580" s="47">
        <f t="shared" si="179"/>
        <v>12.12</v>
      </c>
      <c r="M1580" s="47">
        <f t="shared" si="180"/>
        <v>11.21</v>
      </c>
      <c r="N1580" s="47">
        <f t="shared" si="181"/>
        <v>11.42</v>
      </c>
      <c r="O1580" s="48">
        <f t="shared" ca="1" si="182"/>
        <v>1325500</v>
      </c>
    </row>
    <row r="1581" spans="1:15" x14ac:dyDescent="0.25">
      <c r="A1581">
        <v>1566</v>
      </c>
      <c r="B1581" s="84">
        <v>39742</v>
      </c>
      <c r="C1581" s="47">
        <v>14.15</v>
      </c>
      <c r="D1581" s="47">
        <v>14.89</v>
      </c>
      <c r="E1581" s="47">
        <v>14.02</v>
      </c>
      <c r="F1581" s="47">
        <v>14.1</v>
      </c>
      <c r="G1581" s="48">
        <v>698400</v>
      </c>
      <c r="H1581" s="47">
        <v>11.86</v>
      </c>
      <c r="I1581" s="51">
        <f t="shared" si="176"/>
        <v>0.84113475177304964</v>
      </c>
      <c r="J1581" s="51">
        <f t="shared" ca="1" si="177"/>
        <v>1</v>
      </c>
      <c r="K1581" s="47">
        <f t="shared" si="178"/>
        <v>11.9</v>
      </c>
      <c r="L1581" s="47">
        <f t="shared" si="179"/>
        <v>12.52</v>
      </c>
      <c r="M1581" s="47">
        <f t="shared" si="180"/>
        <v>11.79</v>
      </c>
      <c r="N1581" s="47">
        <f t="shared" si="181"/>
        <v>11.86</v>
      </c>
      <c r="O1581" s="48">
        <f t="shared" ca="1" si="182"/>
        <v>698400</v>
      </c>
    </row>
    <row r="1582" spans="1:15" x14ac:dyDescent="0.25">
      <c r="A1582">
        <v>1567</v>
      </c>
      <c r="B1582" s="84">
        <v>39741</v>
      </c>
      <c r="C1582" s="47">
        <v>14.18</v>
      </c>
      <c r="D1582" s="47">
        <v>14.93</v>
      </c>
      <c r="E1582" s="47">
        <v>13.96</v>
      </c>
      <c r="F1582" s="47">
        <v>14.38</v>
      </c>
      <c r="G1582" s="48">
        <v>895800</v>
      </c>
      <c r="H1582" s="47">
        <v>12.1</v>
      </c>
      <c r="I1582" s="51">
        <f t="shared" si="176"/>
        <v>0.84144645340751034</v>
      </c>
      <c r="J1582" s="51">
        <f t="shared" ca="1" si="177"/>
        <v>1</v>
      </c>
      <c r="K1582" s="47">
        <f t="shared" si="178"/>
        <v>11.93</v>
      </c>
      <c r="L1582" s="47">
        <f t="shared" si="179"/>
        <v>12.56</v>
      </c>
      <c r="M1582" s="47">
        <f t="shared" si="180"/>
        <v>11.75</v>
      </c>
      <c r="N1582" s="47">
        <f t="shared" si="181"/>
        <v>12.1</v>
      </c>
      <c r="O1582" s="48">
        <f t="shared" ca="1" si="182"/>
        <v>895800</v>
      </c>
    </row>
    <row r="1583" spans="1:15" x14ac:dyDescent="0.25">
      <c r="A1583">
        <v>1568</v>
      </c>
      <c r="B1583" s="84">
        <v>39738</v>
      </c>
      <c r="C1583" s="47">
        <v>14.56</v>
      </c>
      <c r="D1583" s="47">
        <v>14.92</v>
      </c>
      <c r="E1583" s="47">
        <v>13.9</v>
      </c>
      <c r="F1583" s="47">
        <v>13.93</v>
      </c>
      <c r="G1583" s="48">
        <v>1349600</v>
      </c>
      <c r="H1583" s="47">
        <v>11.72</v>
      </c>
      <c r="I1583" s="51">
        <f t="shared" si="176"/>
        <v>0.84134960516870072</v>
      </c>
      <c r="J1583" s="51">
        <f t="shared" ca="1" si="177"/>
        <v>1</v>
      </c>
      <c r="K1583" s="47">
        <f t="shared" si="178"/>
        <v>12.25</v>
      </c>
      <c r="L1583" s="47">
        <f t="shared" si="179"/>
        <v>12.55</v>
      </c>
      <c r="M1583" s="47">
        <f t="shared" si="180"/>
        <v>11.69</v>
      </c>
      <c r="N1583" s="47">
        <f t="shared" si="181"/>
        <v>11.72</v>
      </c>
      <c r="O1583" s="48">
        <f t="shared" ca="1" si="182"/>
        <v>1349600</v>
      </c>
    </row>
    <row r="1584" spans="1:15" x14ac:dyDescent="0.25">
      <c r="A1584">
        <v>1569</v>
      </c>
      <c r="B1584" s="84">
        <v>39737</v>
      </c>
      <c r="C1584" s="47">
        <v>13.9</v>
      </c>
      <c r="D1584" s="47">
        <v>15.12</v>
      </c>
      <c r="E1584" s="47">
        <v>13.64</v>
      </c>
      <c r="F1584" s="47">
        <v>15.04</v>
      </c>
      <c r="G1584" s="48">
        <v>1328200</v>
      </c>
      <c r="H1584" s="47">
        <v>12.65</v>
      </c>
      <c r="I1584" s="51">
        <f t="shared" si="176"/>
        <v>0.84109042553191493</v>
      </c>
      <c r="J1584" s="51">
        <f t="shared" ca="1" si="177"/>
        <v>1</v>
      </c>
      <c r="K1584" s="47">
        <f t="shared" si="178"/>
        <v>11.69</v>
      </c>
      <c r="L1584" s="47">
        <f t="shared" si="179"/>
        <v>12.72</v>
      </c>
      <c r="M1584" s="47">
        <f t="shared" si="180"/>
        <v>11.47</v>
      </c>
      <c r="N1584" s="47">
        <f t="shared" si="181"/>
        <v>12.65</v>
      </c>
      <c r="O1584" s="48">
        <f t="shared" ca="1" si="182"/>
        <v>1328200</v>
      </c>
    </row>
    <row r="1585" spans="1:15" x14ac:dyDescent="0.25">
      <c r="A1585">
        <v>1570</v>
      </c>
      <c r="B1585" s="84">
        <v>39736</v>
      </c>
      <c r="C1585" s="47">
        <v>14.92</v>
      </c>
      <c r="D1585" s="47">
        <v>14.99</v>
      </c>
      <c r="E1585" s="47">
        <v>13.79</v>
      </c>
      <c r="F1585" s="47">
        <v>13.84</v>
      </c>
      <c r="G1585" s="48">
        <v>954100</v>
      </c>
      <c r="H1585" s="47">
        <v>11.64</v>
      </c>
      <c r="I1585" s="51">
        <f t="shared" si="176"/>
        <v>0.84104046242774566</v>
      </c>
      <c r="J1585" s="51">
        <f t="shared" ca="1" si="177"/>
        <v>1</v>
      </c>
      <c r="K1585" s="47">
        <f t="shared" si="178"/>
        <v>12.55</v>
      </c>
      <c r="L1585" s="47">
        <f t="shared" si="179"/>
        <v>12.61</v>
      </c>
      <c r="M1585" s="47">
        <f t="shared" si="180"/>
        <v>11.6</v>
      </c>
      <c r="N1585" s="47">
        <f t="shared" si="181"/>
        <v>11.64</v>
      </c>
      <c r="O1585" s="48">
        <f t="shared" ca="1" si="182"/>
        <v>954100</v>
      </c>
    </row>
    <row r="1586" spans="1:15" x14ac:dyDescent="0.25">
      <c r="A1586">
        <v>1571</v>
      </c>
      <c r="B1586" s="84">
        <v>39735</v>
      </c>
      <c r="C1586" s="47">
        <v>15.61</v>
      </c>
      <c r="D1586" s="47">
        <v>15.83</v>
      </c>
      <c r="E1586" s="47">
        <v>14.79</v>
      </c>
      <c r="F1586" s="47">
        <v>15.15</v>
      </c>
      <c r="G1586" s="48">
        <v>842300</v>
      </c>
      <c r="H1586" s="47">
        <v>12.74</v>
      </c>
      <c r="I1586" s="51">
        <f t="shared" si="176"/>
        <v>0.84092409240924093</v>
      </c>
      <c r="J1586" s="51">
        <f t="shared" ca="1" si="177"/>
        <v>1</v>
      </c>
      <c r="K1586" s="47">
        <f t="shared" si="178"/>
        <v>13.13</v>
      </c>
      <c r="L1586" s="47">
        <f t="shared" si="179"/>
        <v>13.31</v>
      </c>
      <c r="M1586" s="47">
        <f t="shared" si="180"/>
        <v>12.44</v>
      </c>
      <c r="N1586" s="47">
        <f t="shared" si="181"/>
        <v>12.74</v>
      </c>
      <c r="O1586" s="48">
        <f t="shared" ca="1" si="182"/>
        <v>842300</v>
      </c>
    </row>
    <row r="1587" spans="1:15" x14ac:dyDescent="0.25">
      <c r="A1587">
        <v>1572</v>
      </c>
      <c r="B1587" s="84">
        <v>39734</v>
      </c>
      <c r="C1587" s="47">
        <v>14.87</v>
      </c>
      <c r="D1587" s="47">
        <v>16.02</v>
      </c>
      <c r="E1587" s="47">
        <v>14.45</v>
      </c>
      <c r="F1587" s="47">
        <v>15.26</v>
      </c>
      <c r="G1587" s="48">
        <v>1204700</v>
      </c>
      <c r="H1587" s="47">
        <v>12.84</v>
      </c>
      <c r="I1587" s="51">
        <f t="shared" si="176"/>
        <v>0.84141546526867628</v>
      </c>
      <c r="J1587" s="51">
        <f t="shared" ca="1" si="177"/>
        <v>1</v>
      </c>
      <c r="K1587" s="47">
        <f t="shared" si="178"/>
        <v>12.51</v>
      </c>
      <c r="L1587" s="47">
        <f t="shared" si="179"/>
        <v>13.48</v>
      </c>
      <c r="M1587" s="47">
        <f t="shared" si="180"/>
        <v>12.16</v>
      </c>
      <c r="N1587" s="47">
        <f t="shared" si="181"/>
        <v>12.84</v>
      </c>
      <c r="O1587" s="48">
        <f t="shared" ca="1" si="182"/>
        <v>1204700</v>
      </c>
    </row>
    <row r="1588" spans="1:15" x14ac:dyDescent="0.25">
      <c r="A1588">
        <v>1573</v>
      </c>
      <c r="B1588" s="84">
        <v>39731</v>
      </c>
      <c r="C1588" s="47">
        <v>13.26</v>
      </c>
      <c r="D1588" s="47">
        <v>14.55</v>
      </c>
      <c r="E1588" s="47">
        <v>12.25</v>
      </c>
      <c r="F1588" s="47">
        <v>14.32</v>
      </c>
      <c r="G1588" s="48">
        <v>1612100</v>
      </c>
      <c r="H1588" s="47">
        <v>12.05</v>
      </c>
      <c r="I1588" s="51">
        <f t="shared" si="176"/>
        <v>0.84148044692737434</v>
      </c>
      <c r="J1588" s="51">
        <f t="shared" ca="1" si="177"/>
        <v>1</v>
      </c>
      <c r="K1588" s="47">
        <f t="shared" si="178"/>
        <v>11.16</v>
      </c>
      <c r="L1588" s="47">
        <f t="shared" si="179"/>
        <v>12.24</v>
      </c>
      <c r="M1588" s="47">
        <f t="shared" si="180"/>
        <v>10.31</v>
      </c>
      <c r="N1588" s="47">
        <f t="shared" si="181"/>
        <v>12.05</v>
      </c>
      <c r="O1588" s="48">
        <f t="shared" ca="1" si="182"/>
        <v>1612100</v>
      </c>
    </row>
    <row r="1589" spans="1:15" x14ac:dyDescent="0.25">
      <c r="A1589">
        <v>1574</v>
      </c>
      <c r="B1589" s="84">
        <v>39730</v>
      </c>
      <c r="C1589" s="47">
        <v>15.26</v>
      </c>
      <c r="D1589" s="47">
        <v>15.58</v>
      </c>
      <c r="E1589" s="47">
        <v>13.92</v>
      </c>
      <c r="F1589" s="47">
        <v>13.92</v>
      </c>
      <c r="G1589" s="48">
        <v>1353100</v>
      </c>
      <c r="H1589" s="47">
        <v>11.71</v>
      </c>
      <c r="I1589" s="51">
        <f t="shared" si="176"/>
        <v>0.84123563218390807</v>
      </c>
      <c r="J1589" s="51">
        <f t="shared" ca="1" si="177"/>
        <v>1</v>
      </c>
      <c r="K1589" s="47">
        <f t="shared" si="178"/>
        <v>12.84</v>
      </c>
      <c r="L1589" s="47">
        <f t="shared" si="179"/>
        <v>13.11</v>
      </c>
      <c r="M1589" s="47">
        <f t="shared" si="180"/>
        <v>11.71</v>
      </c>
      <c r="N1589" s="47">
        <f t="shared" si="181"/>
        <v>11.71</v>
      </c>
      <c r="O1589" s="48">
        <f t="shared" ca="1" si="182"/>
        <v>1353100</v>
      </c>
    </row>
    <row r="1590" spans="1:15" x14ac:dyDescent="0.25">
      <c r="A1590">
        <v>1575</v>
      </c>
      <c r="B1590" s="84">
        <v>39729</v>
      </c>
      <c r="C1590" s="47">
        <v>14.17</v>
      </c>
      <c r="D1590" s="47">
        <v>15.4</v>
      </c>
      <c r="E1590" s="47">
        <v>13.75</v>
      </c>
      <c r="F1590" s="47">
        <v>14.93</v>
      </c>
      <c r="G1590" s="48">
        <v>2443900</v>
      </c>
      <c r="H1590" s="47">
        <v>12.56</v>
      </c>
      <c r="I1590" s="51">
        <f t="shared" si="176"/>
        <v>0.84125920964501011</v>
      </c>
      <c r="J1590" s="51">
        <f t="shared" ca="1" si="177"/>
        <v>1</v>
      </c>
      <c r="K1590" s="47">
        <f t="shared" si="178"/>
        <v>11.92</v>
      </c>
      <c r="L1590" s="47">
        <f t="shared" si="179"/>
        <v>12.96</v>
      </c>
      <c r="M1590" s="47">
        <f t="shared" si="180"/>
        <v>11.57</v>
      </c>
      <c r="N1590" s="47">
        <f t="shared" si="181"/>
        <v>12.56</v>
      </c>
      <c r="O1590" s="48">
        <f t="shared" ca="1" si="182"/>
        <v>2443900</v>
      </c>
    </row>
    <row r="1591" spans="1:15" x14ac:dyDescent="0.25">
      <c r="A1591">
        <v>1576</v>
      </c>
      <c r="B1591" s="84">
        <v>39728</v>
      </c>
      <c r="C1591" s="47">
        <v>14.45</v>
      </c>
      <c r="D1591" s="47">
        <v>16.2</v>
      </c>
      <c r="E1591" s="47">
        <v>14.45</v>
      </c>
      <c r="F1591" s="47">
        <v>14.76</v>
      </c>
      <c r="G1591" s="48">
        <v>1393200</v>
      </c>
      <c r="H1591" s="47">
        <v>12.42</v>
      </c>
      <c r="I1591" s="51">
        <f t="shared" si="176"/>
        <v>0.84146341463414631</v>
      </c>
      <c r="J1591" s="51">
        <f t="shared" ca="1" si="177"/>
        <v>1</v>
      </c>
      <c r="K1591" s="47">
        <f t="shared" si="178"/>
        <v>12.16</v>
      </c>
      <c r="L1591" s="47">
        <f t="shared" si="179"/>
        <v>13.63</v>
      </c>
      <c r="M1591" s="47">
        <f t="shared" si="180"/>
        <v>12.16</v>
      </c>
      <c r="N1591" s="47">
        <f t="shared" si="181"/>
        <v>12.42</v>
      </c>
      <c r="O1591" s="48">
        <f t="shared" ca="1" si="182"/>
        <v>1393200</v>
      </c>
    </row>
    <row r="1592" spans="1:15" x14ac:dyDescent="0.25">
      <c r="A1592">
        <v>1577</v>
      </c>
      <c r="B1592" s="84">
        <v>39727</v>
      </c>
      <c r="C1592" s="47">
        <v>14.01</v>
      </c>
      <c r="D1592" s="47">
        <v>14.95</v>
      </c>
      <c r="E1592" s="47">
        <v>13.68</v>
      </c>
      <c r="F1592" s="47">
        <v>14.83</v>
      </c>
      <c r="G1592" s="48">
        <v>1478400</v>
      </c>
      <c r="H1592" s="47">
        <v>12.47</v>
      </c>
      <c r="I1592" s="51">
        <f t="shared" si="176"/>
        <v>0.84086311530681057</v>
      </c>
      <c r="J1592" s="51">
        <f t="shared" ca="1" si="177"/>
        <v>1</v>
      </c>
      <c r="K1592" s="47">
        <f t="shared" si="178"/>
        <v>11.78</v>
      </c>
      <c r="L1592" s="47">
        <f t="shared" si="179"/>
        <v>12.57</v>
      </c>
      <c r="M1592" s="47">
        <f t="shared" si="180"/>
        <v>11.5</v>
      </c>
      <c r="N1592" s="47">
        <f t="shared" si="181"/>
        <v>12.47</v>
      </c>
      <c r="O1592" s="48">
        <f t="shared" ca="1" si="182"/>
        <v>1478400</v>
      </c>
    </row>
    <row r="1593" spans="1:15" x14ac:dyDescent="0.25">
      <c r="A1593">
        <v>1578</v>
      </c>
      <c r="B1593" s="84">
        <v>39724</v>
      </c>
      <c r="C1593" s="47">
        <v>14.82</v>
      </c>
      <c r="D1593" s="47">
        <v>15.21</v>
      </c>
      <c r="E1593" s="47">
        <v>14.13</v>
      </c>
      <c r="F1593" s="47">
        <v>14.28</v>
      </c>
      <c r="G1593" s="48">
        <v>876800</v>
      </c>
      <c r="H1593" s="47">
        <v>12.01</v>
      </c>
      <c r="I1593" s="51">
        <f t="shared" si="176"/>
        <v>0.84103641456582634</v>
      </c>
      <c r="J1593" s="51">
        <f t="shared" ca="1" si="177"/>
        <v>1</v>
      </c>
      <c r="K1593" s="47">
        <f t="shared" si="178"/>
        <v>12.46</v>
      </c>
      <c r="L1593" s="47">
        <f t="shared" si="179"/>
        <v>12.79</v>
      </c>
      <c r="M1593" s="47">
        <f t="shared" si="180"/>
        <v>11.88</v>
      </c>
      <c r="N1593" s="47">
        <f t="shared" si="181"/>
        <v>12.01</v>
      </c>
      <c r="O1593" s="48">
        <f t="shared" ca="1" si="182"/>
        <v>876800</v>
      </c>
    </row>
    <row r="1594" spans="1:15" x14ac:dyDescent="0.25">
      <c r="A1594">
        <v>1579</v>
      </c>
      <c r="B1594" s="84">
        <v>39723</v>
      </c>
      <c r="C1594" s="47">
        <v>15.53</v>
      </c>
      <c r="D1594" s="47">
        <v>15.53</v>
      </c>
      <c r="E1594" s="47">
        <v>14.38</v>
      </c>
      <c r="F1594" s="47">
        <v>14.56</v>
      </c>
      <c r="G1594" s="48">
        <v>990000</v>
      </c>
      <c r="H1594" s="47">
        <v>12.25</v>
      </c>
      <c r="I1594" s="51">
        <f t="shared" si="176"/>
        <v>0.84134615384615385</v>
      </c>
      <c r="J1594" s="51">
        <f t="shared" ca="1" si="177"/>
        <v>1</v>
      </c>
      <c r="K1594" s="47">
        <f t="shared" si="178"/>
        <v>13.07</v>
      </c>
      <c r="L1594" s="47">
        <f t="shared" si="179"/>
        <v>13.07</v>
      </c>
      <c r="M1594" s="47">
        <f t="shared" si="180"/>
        <v>12.1</v>
      </c>
      <c r="N1594" s="47">
        <f t="shared" si="181"/>
        <v>12.25</v>
      </c>
      <c r="O1594" s="48">
        <f t="shared" ca="1" si="182"/>
        <v>990000</v>
      </c>
    </row>
    <row r="1595" spans="1:15" x14ac:dyDescent="0.25">
      <c r="A1595">
        <v>1580</v>
      </c>
      <c r="B1595" s="84">
        <v>39722</v>
      </c>
      <c r="C1595" s="47">
        <v>15.4</v>
      </c>
      <c r="D1595" s="47">
        <v>15.92</v>
      </c>
      <c r="E1595" s="47">
        <v>15.12</v>
      </c>
      <c r="F1595" s="47">
        <v>15.8</v>
      </c>
      <c r="G1595" s="48">
        <v>912000</v>
      </c>
      <c r="H1595" s="47">
        <v>13.29</v>
      </c>
      <c r="I1595" s="51">
        <f t="shared" si="176"/>
        <v>0.84113924050632904</v>
      </c>
      <c r="J1595" s="51">
        <f t="shared" ca="1" si="177"/>
        <v>1</v>
      </c>
      <c r="K1595" s="47">
        <f t="shared" si="178"/>
        <v>12.95</v>
      </c>
      <c r="L1595" s="47">
        <f t="shared" si="179"/>
        <v>13.39</v>
      </c>
      <c r="M1595" s="47">
        <f t="shared" si="180"/>
        <v>12.72</v>
      </c>
      <c r="N1595" s="47">
        <f t="shared" si="181"/>
        <v>13.29</v>
      </c>
      <c r="O1595" s="48">
        <f t="shared" ca="1" si="182"/>
        <v>912000</v>
      </c>
    </row>
    <row r="1596" spans="1:15" x14ac:dyDescent="0.25">
      <c r="A1596">
        <v>1581</v>
      </c>
      <c r="B1596" s="84">
        <v>39721</v>
      </c>
      <c r="C1596" s="47">
        <v>15.38</v>
      </c>
      <c r="D1596" s="47">
        <v>15.6</v>
      </c>
      <c r="E1596" s="47">
        <v>14.98</v>
      </c>
      <c r="F1596" s="47">
        <v>15.52</v>
      </c>
      <c r="G1596" s="48">
        <v>870600</v>
      </c>
      <c r="H1596" s="47">
        <v>13.06</v>
      </c>
      <c r="I1596" s="51">
        <f t="shared" si="176"/>
        <v>0.84149484536082475</v>
      </c>
      <c r="J1596" s="51">
        <f t="shared" ca="1" si="177"/>
        <v>1</v>
      </c>
      <c r="K1596" s="47">
        <f t="shared" si="178"/>
        <v>12.94</v>
      </c>
      <c r="L1596" s="47">
        <f t="shared" si="179"/>
        <v>13.13</v>
      </c>
      <c r="M1596" s="47">
        <f t="shared" si="180"/>
        <v>12.61</v>
      </c>
      <c r="N1596" s="47">
        <f t="shared" si="181"/>
        <v>13.06</v>
      </c>
      <c r="O1596" s="48">
        <f t="shared" ca="1" si="182"/>
        <v>870600</v>
      </c>
    </row>
    <row r="1597" spans="1:15" x14ac:dyDescent="0.25">
      <c r="A1597">
        <v>1582</v>
      </c>
      <c r="B1597" s="84">
        <v>39720</v>
      </c>
      <c r="C1597" s="47">
        <v>15.28</v>
      </c>
      <c r="D1597" s="47">
        <v>15.55</v>
      </c>
      <c r="E1597" s="47">
        <v>15</v>
      </c>
      <c r="F1597" s="47">
        <v>15.34</v>
      </c>
      <c r="G1597" s="48">
        <v>839900</v>
      </c>
      <c r="H1597" s="47">
        <v>12.9</v>
      </c>
      <c r="I1597" s="51">
        <f t="shared" si="176"/>
        <v>0.84093872229465449</v>
      </c>
      <c r="J1597" s="51">
        <f t="shared" ca="1" si="177"/>
        <v>1</v>
      </c>
      <c r="K1597" s="47">
        <f t="shared" si="178"/>
        <v>12.85</v>
      </c>
      <c r="L1597" s="47">
        <f t="shared" si="179"/>
        <v>13.08</v>
      </c>
      <c r="M1597" s="47">
        <f t="shared" si="180"/>
        <v>12.61</v>
      </c>
      <c r="N1597" s="47">
        <f t="shared" si="181"/>
        <v>12.9</v>
      </c>
      <c r="O1597" s="48">
        <f t="shared" ca="1" si="182"/>
        <v>839900</v>
      </c>
    </row>
    <row r="1598" spans="1:15" x14ac:dyDescent="0.25">
      <c r="A1598">
        <v>1583</v>
      </c>
      <c r="B1598" s="84">
        <v>39717</v>
      </c>
      <c r="C1598" s="47">
        <v>15.01</v>
      </c>
      <c r="D1598" s="47">
        <v>15.6</v>
      </c>
      <c r="E1598" s="47">
        <v>14.98</v>
      </c>
      <c r="F1598" s="47">
        <v>15.52</v>
      </c>
      <c r="G1598" s="48">
        <v>1470100</v>
      </c>
      <c r="H1598" s="47">
        <v>13.06</v>
      </c>
      <c r="I1598" s="51">
        <f t="shared" si="176"/>
        <v>0.84149484536082475</v>
      </c>
      <c r="J1598" s="51">
        <f t="shared" ca="1" si="177"/>
        <v>1</v>
      </c>
      <c r="K1598" s="47">
        <f t="shared" si="178"/>
        <v>12.63</v>
      </c>
      <c r="L1598" s="47">
        <f t="shared" si="179"/>
        <v>13.13</v>
      </c>
      <c r="M1598" s="47">
        <f t="shared" si="180"/>
        <v>12.61</v>
      </c>
      <c r="N1598" s="47">
        <f t="shared" si="181"/>
        <v>13.06</v>
      </c>
      <c r="O1598" s="48">
        <f t="shared" ca="1" si="182"/>
        <v>1470100</v>
      </c>
    </row>
    <row r="1599" spans="1:15" x14ac:dyDescent="0.25">
      <c r="A1599">
        <v>1584</v>
      </c>
      <c r="B1599" s="84">
        <v>39716</v>
      </c>
      <c r="C1599" s="47">
        <v>16.350000000000001</v>
      </c>
      <c r="D1599" s="47">
        <v>16.350000000000001</v>
      </c>
      <c r="E1599" s="47">
        <v>15.21</v>
      </c>
      <c r="F1599" s="47">
        <v>15.28</v>
      </c>
      <c r="G1599" s="48">
        <v>1369000</v>
      </c>
      <c r="H1599" s="47">
        <v>12.85</v>
      </c>
      <c r="I1599" s="51">
        <f t="shared" si="176"/>
        <v>0.84096858638743455</v>
      </c>
      <c r="J1599" s="51">
        <f t="shared" ca="1" si="177"/>
        <v>1</v>
      </c>
      <c r="K1599" s="47">
        <f t="shared" si="178"/>
        <v>13.75</v>
      </c>
      <c r="L1599" s="47">
        <f t="shared" si="179"/>
        <v>13.75</v>
      </c>
      <c r="M1599" s="47">
        <f t="shared" si="180"/>
        <v>12.79</v>
      </c>
      <c r="N1599" s="47">
        <f t="shared" si="181"/>
        <v>12.85</v>
      </c>
      <c r="O1599" s="48">
        <f t="shared" ca="1" si="182"/>
        <v>1369000</v>
      </c>
    </row>
    <row r="1600" spans="1:15" x14ac:dyDescent="0.25">
      <c r="A1600">
        <v>1585</v>
      </c>
      <c r="B1600" s="84">
        <v>39715</v>
      </c>
      <c r="C1600" s="47">
        <v>16.41</v>
      </c>
      <c r="D1600" s="47">
        <v>16.73</v>
      </c>
      <c r="E1600" s="47">
        <v>15.73</v>
      </c>
      <c r="F1600" s="47">
        <v>15.82</v>
      </c>
      <c r="G1600" s="48">
        <v>609100</v>
      </c>
      <c r="H1600" s="47">
        <v>13.31</v>
      </c>
      <c r="I1600" s="51">
        <f t="shared" si="176"/>
        <v>0.84134007585335024</v>
      </c>
      <c r="J1600" s="51">
        <f t="shared" ca="1" si="177"/>
        <v>1</v>
      </c>
      <c r="K1600" s="47">
        <f t="shared" si="178"/>
        <v>13.81</v>
      </c>
      <c r="L1600" s="47">
        <f t="shared" si="179"/>
        <v>14.08</v>
      </c>
      <c r="M1600" s="47">
        <f t="shared" si="180"/>
        <v>13.23</v>
      </c>
      <c r="N1600" s="47">
        <f t="shared" si="181"/>
        <v>13.31</v>
      </c>
      <c r="O1600" s="48">
        <f t="shared" ca="1" si="182"/>
        <v>609100</v>
      </c>
    </row>
    <row r="1601" spans="1:15" x14ac:dyDescent="0.25">
      <c r="A1601">
        <v>1586</v>
      </c>
      <c r="B1601" s="84">
        <v>39714</v>
      </c>
      <c r="C1601" s="47">
        <v>16.899999999999999</v>
      </c>
      <c r="D1601" s="47">
        <v>17.05</v>
      </c>
      <c r="E1601" s="47">
        <v>16.25</v>
      </c>
      <c r="F1601" s="47">
        <v>16.440000000000001</v>
      </c>
      <c r="G1601" s="48">
        <v>1121300</v>
      </c>
      <c r="H1601" s="47">
        <v>13.83</v>
      </c>
      <c r="I1601" s="51">
        <f t="shared" si="176"/>
        <v>0.8412408759124087</v>
      </c>
      <c r="J1601" s="51">
        <f t="shared" ca="1" si="177"/>
        <v>1</v>
      </c>
      <c r="K1601" s="47">
        <f t="shared" si="178"/>
        <v>14.22</v>
      </c>
      <c r="L1601" s="47">
        <f t="shared" si="179"/>
        <v>14.34</v>
      </c>
      <c r="M1601" s="47">
        <f t="shared" si="180"/>
        <v>13.67</v>
      </c>
      <c r="N1601" s="47">
        <f t="shared" si="181"/>
        <v>13.83</v>
      </c>
      <c r="O1601" s="48">
        <f t="shared" ca="1" si="182"/>
        <v>1121300</v>
      </c>
    </row>
    <row r="1602" spans="1:15" x14ac:dyDescent="0.25">
      <c r="A1602">
        <v>1587</v>
      </c>
      <c r="B1602" s="84">
        <v>39713</v>
      </c>
      <c r="C1602" s="47">
        <v>18.02</v>
      </c>
      <c r="D1602" s="47">
        <v>18.02</v>
      </c>
      <c r="E1602" s="47">
        <v>16.82</v>
      </c>
      <c r="F1602" s="47">
        <v>16.920000000000002</v>
      </c>
      <c r="G1602" s="48">
        <v>1107500</v>
      </c>
      <c r="H1602" s="47">
        <v>14.23</v>
      </c>
      <c r="I1602" s="51">
        <f t="shared" si="176"/>
        <v>0.84101654846335694</v>
      </c>
      <c r="J1602" s="51">
        <f t="shared" ca="1" si="177"/>
        <v>1</v>
      </c>
      <c r="K1602" s="47">
        <f t="shared" si="178"/>
        <v>15.16</v>
      </c>
      <c r="L1602" s="47">
        <f t="shared" si="179"/>
        <v>15.16</v>
      </c>
      <c r="M1602" s="47">
        <f t="shared" si="180"/>
        <v>14.15</v>
      </c>
      <c r="N1602" s="47">
        <f t="shared" si="181"/>
        <v>14.23</v>
      </c>
      <c r="O1602" s="48">
        <f t="shared" ca="1" si="182"/>
        <v>1107500</v>
      </c>
    </row>
    <row r="1603" spans="1:15" x14ac:dyDescent="0.25">
      <c r="A1603">
        <v>1588</v>
      </c>
      <c r="B1603" s="84">
        <v>39710</v>
      </c>
      <c r="C1603" s="47">
        <v>18.75</v>
      </c>
      <c r="D1603" s="47">
        <v>20</v>
      </c>
      <c r="E1603" s="47">
        <v>17.79</v>
      </c>
      <c r="F1603" s="47">
        <v>18.07</v>
      </c>
      <c r="G1603" s="48">
        <v>3491600</v>
      </c>
      <c r="H1603" s="47">
        <v>15.2</v>
      </c>
      <c r="I1603" s="51">
        <f t="shared" si="176"/>
        <v>0.84117321527393463</v>
      </c>
      <c r="J1603" s="51">
        <f t="shared" ca="1" si="177"/>
        <v>1</v>
      </c>
      <c r="K1603" s="47">
        <f t="shared" si="178"/>
        <v>15.77</v>
      </c>
      <c r="L1603" s="47">
        <f t="shared" si="179"/>
        <v>16.82</v>
      </c>
      <c r="M1603" s="47">
        <f t="shared" si="180"/>
        <v>14.96</v>
      </c>
      <c r="N1603" s="47">
        <f t="shared" si="181"/>
        <v>15.2</v>
      </c>
      <c r="O1603" s="48">
        <f t="shared" ca="1" si="182"/>
        <v>3491600</v>
      </c>
    </row>
    <row r="1604" spans="1:15" x14ac:dyDescent="0.25">
      <c r="A1604">
        <v>1589</v>
      </c>
      <c r="B1604" s="84">
        <v>39709</v>
      </c>
      <c r="C1604" s="47">
        <v>17.7</v>
      </c>
      <c r="D1604" s="47">
        <v>18.09</v>
      </c>
      <c r="E1604" s="47">
        <v>16.920000000000002</v>
      </c>
      <c r="F1604" s="47">
        <v>17.95</v>
      </c>
      <c r="G1604" s="48">
        <v>2178900</v>
      </c>
      <c r="H1604" s="47">
        <v>15.1</v>
      </c>
      <c r="I1604" s="51">
        <f t="shared" si="176"/>
        <v>0.84122562674094714</v>
      </c>
      <c r="J1604" s="51">
        <f t="shared" ca="1" si="177"/>
        <v>1</v>
      </c>
      <c r="K1604" s="47">
        <f t="shared" si="178"/>
        <v>14.89</v>
      </c>
      <c r="L1604" s="47">
        <f t="shared" si="179"/>
        <v>15.22</v>
      </c>
      <c r="M1604" s="47">
        <f t="shared" si="180"/>
        <v>14.23</v>
      </c>
      <c r="N1604" s="47">
        <f t="shared" si="181"/>
        <v>15.1</v>
      </c>
      <c r="O1604" s="48">
        <f t="shared" ca="1" si="182"/>
        <v>2178900</v>
      </c>
    </row>
    <row r="1605" spans="1:15" x14ac:dyDescent="0.25">
      <c r="A1605">
        <v>1590</v>
      </c>
      <c r="B1605" s="84">
        <v>39708</v>
      </c>
      <c r="C1605" s="47">
        <v>16.98</v>
      </c>
      <c r="D1605" s="47">
        <v>17.59</v>
      </c>
      <c r="E1605" s="47">
        <v>16.809999999999999</v>
      </c>
      <c r="F1605" s="47">
        <v>17.3</v>
      </c>
      <c r="G1605" s="48">
        <v>1549300</v>
      </c>
      <c r="H1605" s="47">
        <v>14.55</v>
      </c>
      <c r="I1605" s="51">
        <f t="shared" si="176"/>
        <v>0.84104046242774566</v>
      </c>
      <c r="J1605" s="51">
        <f t="shared" ca="1" si="177"/>
        <v>1</v>
      </c>
      <c r="K1605" s="47">
        <f t="shared" si="178"/>
        <v>14.28</v>
      </c>
      <c r="L1605" s="47">
        <f t="shared" si="179"/>
        <v>14.79</v>
      </c>
      <c r="M1605" s="47">
        <f t="shared" si="180"/>
        <v>14.14</v>
      </c>
      <c r="N1605" s="47">
        <f t="shared" si="181"/>
        <v>14.55</v>
      </c>
      <c r="O1605" s="48">
        <f t="shared" ca="1" si="182"/>
        <v>1549300</v>
      </c>
    </row>
    <row r="1606" spans="1:15" x14ac:dyDescent="0.25">
      <c r="A1606">
        <v>1591</v>
      </c>
      <c r="B1606" s="84">
        <v>39707</v>
      </c>
      <c r="C1606" s="47">
        <v>17.14</v>
      </c>
      <c r="D1606" s="47">
        <v>17.78</v>
      </c>
      <c r="E1606" s="47">
        <v>16.920000000000002</v>
      </c>
      <c r="F1606" s="47">
        <v>17.2</v>
      </c>
      <c r="G1606" s="48">
        <v>1451400</v>
      </c>
      <c r="H1606" s="47">
        <v>14.45</v>
      </c>
      <c r="I1606" s="51">
        <f t="shared" si="176"/>
        <v>0.84011627906976738</v>
      </c>
      <c r="J1606" s="51">
        <f t="shared" ca="1" si="177"/>
        <v>1</v>
      </c>
      <c r="K1606" s="47">
        <f t="shared" si="178"/>
        <v>14.4</v>
      </c>
      <c r="L1606" s="47">
        <f t="shared" si="179"/>
        <v>14.94</v>
      </c>
      <c r="M1606" s="47">
        <f t="shared" si="180"/>
        <v>14.21</v>
      </c>
      <c r="N1606" s="47">
        <f t="shared" si="181"/>
        <v>14.45</v>
      </c>
      <c r="O1606" s="48">
        <f t="shared" ca="1" si="182"/>
        <v>1451400</v>
      </c>
    </row>
    <row r="1607" spans="1:15" x14ac:dyDescent="0.25">
      <c r="A1607">
        <v>1592</v>
      </c>
      <c r="B1607" s="84">
        <v>39706</v>
      </c>
      <c r="C1607" s="47">
        <v>16.5</v>
      </c>
      <c r="D1607" s="47">
        <v>17.41</v>
      </c>
      <c r="E1607" s="47">
        <v>16.329999999999998</v>
      </c>
      <c r="F1607" s="47">
        <v>17.04</v>
      </c>
      <c r="G1607" s="48">
        <v>828700</v>
      </c>
      <c r="H1607" s="47">
        <v>14.32</v>
      </c>
      <c r="I1607" s="51">
        <f t="shared" si="176"/>
        <v>0.84037558685446012</v>
      </c>
      <c r="J1607" s="51">
        <f t="shared" ca="1" si="177"/>
        <v>1</v>
      </c>
      <c r="K1607" s="47">
        <f t="shared" si="178"/>
        <v>13.87</v>
      </c>
      <c r="L1607" s="47">
        <f t="shared" si="179"/>
        <v>14.63</v>
      </c>
      <c r="M1607" s="47">
        <f t="shared" si="180"/>
        <v>13.72</v>
      </c>
      <c r="N1607" s="47">
        <f t="shared" si="181"/>
        <v>14.32</v>
      </c>
      <c r="O1607" s="48">
        <f t="shared" ca="1" si="182"/>
        <v>828700</v>
      </c>
    </row>
    <row r="1608" spans="1:15" x14ac:dyDescent="0.25">
      <c r="A1608">
        <v>1593</v>
      </c>
      <c r="B1608" s="84">
        <v>39703</v>
      </c>
      <c r="C1608" s="47">
        <v>16.53</v>
      </c>
      <c r="D1608" s="47">
        <v>16.97</v>
      </c>
      <c r="E1608" s="47">
        <v>16.399999999999999</v>
      </c>
      <c r="F1608" s="47">
        <v>16.920000000000002</v>
      </c>
      <c r="G1608" s="48">
        <v>653600</v>
      </c>
      <c r="H1608" s="47">
        <v>14.22</v>
      </c>
      <c r="I1608" s="51">
        <f t="shared" si="176"/>
        <v>0.84042553191489355</v>
      </c>
      <c r="J1608" s="51">
        <f t="shared" ca="1" si="177"/>
        <v>1</v>
      </c>
      <c r="K1608" s="47">
        <f t="shared" si="178"/>
        <v>13.89</v>
      </c>
      <c r="L1608" s="47">
        <f t="shared" si="179"/>
        <v>14.26</v>
      </c>
      <c r="M1608" s="47">
        <f t="shared" si="180"/>
        <v>13.78</v>
      </c>
      <c r="N1608" s="47">
        <f t="shared" si="181"/>
        <v>14.22</v>
      </c>
      <c r="O1608" s="48">
        <f t="shared" ca="1" si="182"/>
        <v>653600</v>
      </c>
    </row>
    <row r="1609" spans="1:15" x14ac:dyDescent="0.25">
      <c r="A1609">
        <v>1594</v>
      </c>
      <c r="B1609" s="84">
        <v>39702</v>
      </c>
      <c r="C1609" s="47">
        <v>16.23</v>
      </c>
      <c r="D1609" s="47">
        <v>16.79</v>
      </c>
      <c r="E1609" s="47">
        <v>16.059999999999999</v>
      </c>
      <c r="F1609" s="47">
        <v>16.68</v>
      </c>
      <c r="G1609" s="48">
        <v>1009400</v>
      </c>
      <c r="H1609" s="47">
        <v>14.01</v>
      </c>
      <c r="I1609" s="51">
        <f t="shared" si="176"/>
        <v>0.83992805755395683</v>
      </c>
      <c r="J1609" s="51">
        <f t="shared" ca="1" si="177"/>
        <v>1</v>
      </c>
      <c r="K1609" s="47">
        <f t="shared" si="178"/>
        <v>13.63</v>
      </c>
      <c r="L1609" s="47">
        <f t="shared" si="179"/>
        <v>14.1</v>
      </c>
      <c r="M1609" s="47">
        <f t="shared" si="180"/>
        <v>13.49</v>
      </c>
      <c r="N1609" s="47">
        <f t="shared" si="181"/>
        <v>14.01</v>
      </c>
      <c r="O1609" s="48">
        <f t="shared" ca="1" si="182"/>
        <v>1009400</v>
      </c>
    </row>
    <row r="1610" spans="1:15" x14ac:dyDescent="0.25">
      <c r="A1610">
        <v>1595</v>
      </c>
      <c r="B1610" s="84">
        <v>39701</v>
      </c>
      <c r="C1610" s="47">
        <v>16.579999999999998</v>
      </c>
      <c r="D1610" s="47">
        <v>16.79</v>
      </c>
      <c r="E1610" s="47">
        <v>16.2</v>
      </c>
      <c r="F1610" s="47">
        <v>16.559999999999999</v>
      </c>
      <c r="G1610" s="48">
        <v>1083400</v>
      </c>
      <c r="H1610" s="47">
        <v>13.91</v>
      </c>
      <c r="I1610" s="51">
        <f t="shared" si="176"/>
        <v>0.83997584541062809</v>
      </c>
      <c r="J1610" s="51">
        <f t="shared" ca="1" si="177"/>
        <v>1</v>
      </c>
      <c r="K1610" s="47">
        <f t="shared" si="178"/>
        <v>13.93</v>
      </c>
      <c r="L1610" s="47">
        <f t="shared" si="179"/>
        <v>14.1</v>
      </c>
      <c r="M1610" s="47">
        <f t="shared" si="180"/>
        <v>13.61</v>
      </c>
      <c r="N1610" s="47">
        <f t="shared" si="181"/>
        <v>13.91</v>
      </c>
      <c r="O1610" s="48">
        <f t="shared" ca="1" si="182"/>
        <v>1083400</v>
      </c>
    </row>
    <row r="1611" spans="1:15" x14ac:dyDescent="0.25">
      <c r="A1611">
        <v>1596</v>
      </c>
      <c r="B1611" s="84">
        <v>39700</v>
      </c>
      <c r="C1611" s="47">
        <v>16.850000000000001</v>
      </c>
      <c r="D1611" s="47">
        <v>17.010000000000002</v>
      </c>
      <c r="E1611" s="47">
        <v>16.27</v>
      </c>
      <c r="F1611" s="47">
        <v>16.39</v>
      </c>
      <c r="G1611" s="48">
        <v>1237700</v>
      </c>
      <c r="H1611" s="47">
        <v>13.77</v>
      </c>
      <c r="I1611" s="51">
        <f t="shared" si="176"/>
        <v>0.84014643075045758</v>
      </c>
      <c r="J1611" s="51">
        <f t="shared" ca="1" si="177"/>
        <v>1</v>
      </c>
      <c r="K1611" s="47">
        <f t="shared" si="178"/>
        <v>14.16</v>
      </c>
      <c r="L1611" s="47">
        <f t="shared" si="179"/>
        <v>14.29</v>
      </c>
      <c r="M1611" s="47">
        <f t="shared" si="180"/>
        <v>13.67</v>
      </c>
      <c r="N1611" s="47">
        <f t="shared" si="181"/>
        <v>13.77</v>
      </c>
      <c r="O1611" s="48">
        <f t="shared" ca="1" si="182"/>
        <v>1237700</v>
      </c>
    </row>
    <row r="1612" spans="1:15" x14ac:dyDescent="0.25">
      <c r="A1612">
        <v>1597</v>
      </c>
      <c r="B1612" s="84">
        <v>39699</v>
      </c>
      <c r="C1612" s="47">
        <v>17</v>
      </c>
      <c r="D1612" s="47">
        <v>17.3</v>
      </c>
      <c r="E1612" s="47">
        <v>16.55</v>
      </c>
      <c r="F1612" s="47">
        <v>16.78</v>
      </c>
      <c r="G1612" s="48">
        <v>885700</v>
      </c>
      <c r="H1612" s="47">
        <v>14.1</v>
      </c>
      <c r="I1612" s="51">
        <f t="shared" si="176"/>
        <v>0.84028605482717511</v>
      </c>
      <c r="J1612" s="51">
        <f t="shared" ca="1" si="177"/>
        <v>1</v>
      </c>
      <c r="K1612" s="47">
        <f t="shared" si="178"/>
        <v>14.28</v>
      </c>
      <c r="L1612" s="47">
        <f t="shared" si="179"/>
        <v>14.54</v>
      </c>
      <c r="M1612" s="47">
        <f t="shared" si="180"/>
        <v>13.91</v>
      </c>
      <c r="N1612" s="47">
        <f t="shared" si="181"/>
        <v>14.1</v>
      </c>
      <c r="O1612" s="48">
        <f t="shared" ca="1" si="182"/>
        <v>885700</v>
      </c>
    </row>
    <row r="1613" spans="1:15" x14ac:dyDescent="0.25">
      <c r="A1613">
        <v>1598</v>
      </c>
      <c r="B1613" s="84">
        <v>39696</v>
      </c>
      <c r="C1613" s="47">
        <v>16.78</v>
      </c>
      <c r="D1613" s="47">
        <v>16.86</v>
      </c>
      <c r="E1613" s="47">
        <v>16.43</v>
      </c>
      <c r="F1613" s="47">
        <v>16.62</v>
      </c>
      <c r="G1613" s="48">
        <v>1078100</v>
      </c>
      <c r="H1613" s="47">
        <v>13.96</v>
      </c>
      <c r="I1613" s="51">
        <f t="shared" si="176"/>
        <v>0.83995186522262333</v>
      </c>
      <c r="J1613" s="51">
        <f t="shared" ca="1" si="177"/>
        <v>1</v>
      </c>
      <c r="K1613" s="47">
        <f t="shared" si="178"/>
        <v>14.09</v>
      </c>
      <c r="L1613" s="47">
        <f t="shared" si="179"/>
        <v>14.16</v>
      </c>
      <c r="M1613" s="47">
        <f t="shared" si="180"/>
        <v>13.8</v>
      </c>
      <c r="N1613" s="47">
        <f t="shared" si="181"/>
        <v>13.96</v>
      </c>
      <c r="O1613" s="48">
        <f t="shared" ca="1" si="182"/>
        <v>1078100</v>
      </c>
    </row>
    <row r="1614" spans="1:15" x14ac:dyDescent="0.25">
      <c r="A1614">
        <v>1599</v>
      </c>
      <c r="B1614" s="84">
        <v>39695</v>
      </c>
      <c r="C1614" s="47">
        <v>16.989999999999998</v>
      </c>
      <c r="D1614" s="47">
        <v>17.21</v>
      </c>
      <c r="E1614" s="47">
        <v>16.68</v>
      </c>
      <c r="F1614" s="47">
        <v>16.850000000000001</v>
      </c>
      <c r="G1614" s="48">
        <v>997200</v>
      </c>
      <c r="H1614" s="47">
        <v>14.16</v>
      </c>
      <c r="I1614" s="51">
        <f t="shared" si="176"/>
        <v>0.84035608308605336</v>
      </c>
      <c r="J1614" s="51">
        <f t="shared" ca="1" si="177"/>
        <v>1</v>
      </c>
      <c r="K1614" s="47">
        <f t="shared" si="178"/>
        <v>14.28</v>
      </c>
      <c r="L1614" s="47">
        <f t="shared" si="179"/>
        <v>14.46</v>
      </c>
      <c r="M1614" s="47">
        <f t="shared" si="180"/>
        <v>14.02</v>
      </c>
      <c r="N1614" s="47">
        <f t="shared" si="181"/>
        <v>14.16</v>
      </c>
      <c r="O1614" s="48">
        <f t="shared" ca="1" si="182"/>
        <v>997200</v>
      </c>
    </row>
    <row r="1615" spans="1:15" x14ac:dyDescent="0.25">
      <c r="A1615">
        <v>1600</v>
      </c>
      <c r="B1615" s="84">
        <v>39694</v>
      </c>
      <c r="C1615" s="47">
        <v>16.98</v>
      </c>
      <c r="D1615" s="47">
        <v>17.38</v>
      </c>
      <c r="E1615" s="47">
        <v>16.86</v>
      </c>
      <c r="F1615" s="47">
        <v>17.09</v>
      </c>
      <c r="G1615" s="48">
        <v>979000</v>
      </c>
      <c r="H1615" s="47">
        <v>14.36</v>
      </c>
      <c r="I1615" s="51">
        <f t="shared" si="176"/>
        <v>0.84025746050321826</v>
      </c>
      <c r="J1615" s="51">
        <f t="shared" ca="1" si="177"/>
        <v>1</v>
      </c>
      <c r="K1615" s="47">
        <f t="shared" si="178"/>
        <v>14.27</v>
      </c>
      <c r="L1615" s="47">
        <f t="shared" si="179"/>
        <v>14.6</v>
      </c>
      <c r="M1615" s="47">
        <f t="shared" si="180"/>
        <v>14.17</v>
      </c>
      <c r="N1615" s="47">
        <f t="shared" si="181"/>
        <v>14.36</v>
      </c>
      <c r="O1615" s="48">
        <f t="shared" ca="1" si="182"/>
        <v>979000</v>
      </c>
    </row>
    <row r="1616" spans="1:15" x14ac:dyDescent="0.25">
      <c r="A1616">
        <v>1601</v>
      </c>
      <c r="B1616" s="84">
        <v>39693</v>
      </c>
      <c r="C1616" s="47">
        <v>16.88</v>
      </c>
      <c r="D1616" s="47">
        <v>17.489999999999998</v>
      </c>
      <c r="E1616" s="47">
        <v>16.78</v>
      </c>
      <c r="F1616" s="47">
        <v>16.98</v>
      </c>
      <c r="G1616" s="48">
        <v>829600</v>
      </c>
      <c r="H1616" s="47">
        <v>14.27</v>
      </c>
      <c r="I1616" s="51">
        <f t="shared" si="176"/>
        <v>0.84040047114252059</v>
      </c>
      <c r="J1616" s="51">
        <f t="shared" ca="1" si="177"/>
        <v>1</v>
      </c>
      <c r="K1616" s="47">
        <f t="shared" si="178"/>
        <v>14.19</v>
      </c>
      <c r="L1616" s="47">
        <f t="shared" si="179"/>
        <v>14.7</v>
      </c>
      <c r="M1616" s="47">
        <f t="shared" si="180"/>
        <v>14.1</v>
      </c>
      <c r="N1616" s="47">
        <f t="shared" si="181"/>
        <v>14.27</v>
      </c>
      <c r="O1616" s="48">
        <f t="shared" ca="1" si="182"/>
        <v>829600</v>
      </c>
    </row>
    <row r="1617" spans="1:15" x14ac:dyDescent="0.25">
      <c r="A1617">
        <v>1602</v>
      </c>
      <c r="B1617" s="84">
        <v>39689</v>
      </c>
      <c r="C1617" s="47">
        <v>16.600000000000001</v>
      </c>
      <c r="D1617" s="47">
        <v>16.77</v>
      </c>
      <c r="E1617" s="47">
        <v>16.399999999999999</v>
      </c>
      <c r="F1617" s="47">
        <v>16.52</v>
      </c>
      <c r="G1617" s="48">
        <v>280500</v>
      </c>
      <c r="H1617" s="47">
        <v>13.88</v>
      </c>
      <c r="I1617" s="51">
        <f t="shared" ref="I1617:I1680" si="183">H1617/F1617</f>
        <v>0.84019370460048437</v>
      </c>
      <c r="J1617" s="51">
        <f t="shared" ref="J1617:J1680" ca="1" si="184">INDEX(OFFSET($T$15,0,0,$S$13+1,1),MATCH(B1617,OFFSET($Q$15,0,0,$S$13+1,1),-1))</f>
        <v>1</v>
      </c>
      <c r="K1617" s="47">
        <f t="shared" ref="K1617:K1680" si="185">ROUND($I1617*C1617,2)</f>
        <v>13.95</v>
      </c>
      <c r="L1617" s="47">
        <f t="shared" ref="L1617:L1680" si="186">ROUND($I1617*D1617,2)</f>
        <v>14.09</v>
      </c>
      <c r="M1617" s="47">
        <f t="shared" ref="M1617:M1680" si="187">ROUND($I1617*E1617,2)</f>
        <v>13.78</v>
      </c>
      <c r="N1617" s="47">
        <f t="shared" ref="N1617:N1680" si="188">ROUND($I1617*F1617,2)</f>
        <v>13.88</v>
      </c>
      <c r="O1617" s="48">
        <f t="shared" ref="O1617:O1680" ca="1" si="189">G1617*J1617</f>
        <v>280500</v>
      </c>
    </row>
    <row r="1618" spans="1:15" x14ac:dyDescent="0.25">
      <c r="A1618">
        <v>1603</v>
      </c>
      <c r="B1618" s="84">
        <v>39688</v>
      </c>
      <c r="C1618" s="47">
        <v>16.21</v>
      </c>
      <c r="D1618" s="47">
        <v>16.8</v>
      </c>
      <c r="E1618" s="47">
        <v>16.21</v>
      </c>
      <c r="F1618" s="47">
        <v>16.649999999999999</v>
      </c>
      <c r="G1618" s="48">
        <v>466900</v>
      </c>
      <c r="H1618" s="47">
        <v>13.99</v>
      </c>
      <c r="I1618" s="51">
        <f t="shared" si="183"/>
        <v>0.84024024024024035</v>
      </c>
      <c r="J1618" s="51">
        <f t="shared" ca="1" si="184"/>
        <v>1</v>
      </c>
      <c r="K1618" s="47">
        <f t="shared" si="185"/>
        <v>13.62</v>
      </c>
      <c r="L1618" s="47">
        <f t="shared" si="186"/>
        <v>14.12</v>
      </c>
      <c r="M1618" s="47">
        <f t="shared" si="187"/>
        <v>13.62</v>
      </c>
      <c r="N1618" s="47">
        <f t="shared" si="188"/>
        <v>13.99</v>
      </c>
      <c r="O1618" s="48">
        <f t="shared" ca="1" si="189"/>
        <v>466900</v>
      </c>
    </row>
    <row r="1619" spans="1:15" x14ac:dyDescent="0.25">
      <c r="A1619">
        <v>1604</v>
      </c>
      <c r="B1619" s="84">
        <v>39687</v>
      </c>
      <c r="C1619" s="47">
        <v>16.2</v>
      </c>
      <c r="D1619" s="47">
        <v>16.36</v>
      </c>
      <c r="E1619" s="47">
        <v>16</v>
      </c>
      <c r="F1619" s="47">
        <v>16.16</v>
      </c>
      <c r="G1619" s="48">
        <v>513100</v>
      </c>
      <c r="H1619" s="47">
        <v>13.58</v>
      </c>
      <c r="I1619" s="51">
        <f t="shared" si="183"/>
        <v>0.84034653465346532</v>
      </c>
      <c r="J1619" s="51">
        <f t="shared" ca="1" si="184"/>
        <v>1</v>
      </c>
      <c r="K1619" s="47">
        <f t="shared" si="185"/>
        <v>13.61</v>
      </c>
      <c r="L1619" s="47">
        <f t="shared" si="186"/>
        <v>13.75</v>
      </c>
      <c r="M1619" s="47">
        <f t="shared" si="187"/>
        <v>13.45</v>
      </c>
      <c r="N1619" s="47">
        <f t="shared" si="188"/>
        <v>13.58</v>
      </c>
      <c r="O1619" s="48">
        <f t="shared" ca="1" si="189"/>
        <v>513100</v>
      </c>
    </row>
    <row r="1620" spans="1:15" x14ac:dyDescent="0.25">
      <c r="A1620">
        <v>1605</v>
      </c>
      <c r="B1620" s="84">
        <v>39686</v>
      </c>
      <c r="C1620" s="47">
        <v>16.329999999999998</v>
      </c>
      <c r="D1620" s="47">
        <v>16.510000000000002</v>
      </c>
      <c r="E1620" s="47">
        <v>16</v>
      </c>
      <c r="F1620" s="47">
        <v>16.170000000000002</v>
      </c>
      <c r="G1620" s="48">
        <v>654600</v>
      </c>
      <c r="H1620" s="47">
        <v>13.59</v>
      </c>
      <c r="I1620" s="51">
        <f t="shared" si="183"/>
        <v>0.84044526901669747</v>
      </c>
      <c r="J1620" s="51">
        <f t="shared" ca="1" si="184"/>
        <v>1</v>
      </c>
      <c r="K1620" s="47">
        <f t="shared" si="185"/>
        <v>13.72</v>
      </c>
      <c r="L1620" s="47">
        <f t="shared" si="186"/>
        <v>13.88</v>
      </c>
      <c r="M1620" s="47">
        <f t="shared" si="187"/>
        <v>13.45</v>
      </c>
      <c r="N1620" s="47">
        <f t="shared" si="188"/>
        <v>13.59</v>
      </c>
      <c r="O1620" s="48">
        <f t="shared" ca="1" si="189"/>
        <v>654600</v>
      </c>
    </row>
    <row r="1621" spans="1:15" x14ac:dyDescent="0.25">
      <c r="A1621">
        <v>1606</v>
      </c>
      <c r="B1621" s="84">
        <v>39685</v>
      </c>
      <c r="C1621" s="47">
        <v>16.82</v>
      </c>
      <c r="D1621" s="47">
        <v>16.82</v>
      </c>
      <c r="E1621" s="47">
        <v>16.059999999999999</v>
      </c>
      <c r="F1621" s="47">
        <v>16.309999999999999</v>
      </c>
      <c r="G1621" s="48">
        <v>491100</v>
      </c>
      <c r="H1621" s="47">
        <v>13.7</v>
      </c>
      <c r="I1621" s="51">
        <f t="shared" si="183"/>
        <v>0.83997547516860827</v>
      </c>
      <c r="J1621" s="51">
        <f t="shared" ca="1" si="184"/>
        <v>1</v>
      </c>
      <c r="K1621" s="47">
        <f t="shared" si="185"/>
        <v>14.13</v>
      </c>
      <c r="L1621" s="47">
        <f t="shared" si="186"/>
        <v>14.13</v>
      </c>
      <c r="M1621" s="47">
        <f t="shared" si="187"/>
        <v>13.49</v>
      </c>
      <c r="N1621" s="47">
        <f t="shared" si="188"/>
        <v>13.7</v>
      </c>
      <c r="O1621" s="48">
        <f t="shared" ca="1" si="189"/>
        <v>491100</v>
      </c>
    </row>
    <row r="1622" spans="1:15" x14ac:dyDescent="0.25">
      <c r="A1622">
        <v>1607</v>
      </c>
      <c r="B1622" s="84">
        <v>39682</v>
      </c>
      <c r="C1622" s="47">
        <v>16.5</v>
      </c>
      <c r="D1622" s="47">
        <v>16.97</v>
      </c>
      <c r="E1622" s="47">
        <v>16.5</v>
      </c>
      <c r="F1622" s="47">
        <v>16.91</v>
      </c>
      <c r="G1622" s="48">
        <v>261200</v>
      </c>
      <c r="H1622" s="47">
        <v>14.21</v>
      </c>
      <c r="I1622" s="51">
        <f t="shared" si="183"/>
        <v>0.84033116499112959</v>
      </c>
      <c r="J1622" s="51">
        <f t="shared" ca="1" si="184"/>
        <v>1</v>
      </c>
      <c r="K1622" s="47">
        <f t="shared" si="185"/>
        <v>13.87</v>
      </c>
      <c r="L1622" s="47">
        <f t="shared" si="186"/>
        <v>14.26</v>
      </c>
      <c r="M1622" s="47">
        <f t="shared" si="187"/>
        <v>13.87</v>
      </c>
      <c r="N1622" s="47">
        <f t="shared" si="188"/>
        <v>14.21</v>
      </c>
      <c r="O1622" s="48">
        <f t="shared" ca="1" si="189"/>
        <v>261200</v>
      </c>
    </row>
    <row r="1623" spans="1:15" x14ac:dyDescent="0.25">
      <c r="A1623">
        <v>1608</v>
      </c>
      <c r="B1623" s="84">
        <v>39681</v>
      </c>
      <c r="C1623" s="47">
        <v>16.399999999999999</v>
      </c>
      <c r="D1623" s="47">
        <v>16.62</v>
      </c>
      <c r="E1623" s="47">
        <v>16.239999999999998</v>
      </c>
      <c r="F1623" s="47">
        <v>16.45</v>
      </c>
      <c r="G1623" s="48">
        <v>592000</v>
      </c>
      <c r="H1623" s="47">
        <v>13.82</v>
      </c>
      <c r="I1623" s="51">
        <f t="shared" si="183"/>
        <v>0.8401215805471125</v>
      </c>
      <c r="J1623" s="51">
        <f t="shared" ca="1" si="184"/>
        <v>1</v>
      </c>
      <c r="K1623" s="47">
        <f t="shared" si="185"/>
        <v>13.78</v>
      </c>
      <c r="L1623" s="47">
        <f t="shared" si="186"/>
        <v>13.96</v>
      </c>
      <c r="M1623" s="47">
        <f t="shared" si="187"/>
        <v>13.64</v>
      </c>
      <c r="N1623" s="47">
        <f t="shared" si="188"/>
        <v>13.82</v>
      </c>
      <c r="O1623" s="48">
        <f t="shared" ca="1" si="189"/>
        <v>592000</v>
      </c>
    </row>
    <row r="1624" spans="1:15" x14ac:dyDescent="0.25">
      <c r="A1624">
        <v>1609</v>
      </c>
      <c r="B1624" s="84">
        <v>39680</v>
      </c>
      <c r="C1624" s="47">
        <v>17.13</v>
      </c>
      <c r="D1624" s="47">
        <v>17.43</v>
      </c>
      <c r="E1624" s="47">
        <v>16.34</v>
      </c>
      <c r="F1624" s="47">
        <v>16.489999999999998</v>
      </c>
      <c r="G1624" s="48">
        <v>1837800</v>
      </c>
      <c r="H1624" s="47">
        <v>13.86</v>
      </c>
      <c r="I1624" s="51">
        <f t="shared" si="183"/>
        <v>0.84050939963614313</v>
      </c>
      <c r="J1624" s="51">
        <f t="shared" ca="1" si="184"/>
        <v>1</v>
      </c>
      <c r="K1624" s="47">
        <f t="shared" si="185"/>
        <v>14.4</v>
      </c>
      <c r="L1624" s="47">
        <f t="shared" si="186"/>
        <v>14.65</v>
      </c>
      <c r="M1624" s="47">
        <f t="shared" si="187"/>
        <v>13.73</v>
      </c>
      <c r="N1624" s="47">
        <f t="shared" si="188"/>
        <v>13.86</v>
      </c>
      <c r="O1624" s="48">
        <f t="shared" ca="1" si="189"/>
        <v>1837800</v>
      </c>
    </row>
    <row r="1625" spans="1:15" x14ac:dyDescent="0.25">
      <c r="A1625">
        <v>1610</v>
      </c>
      <c r="B1625" s="84">
        <v>39679</v>
      </c>
      <c r="C1625" s="47">
        <v>17.59</v>
      </c>
      <c r="D1625" s="47">
        <v>17.73</v>
      </c>
      <c r="E1625" s="47">
        <v>17.04</v>
      </c>
      <c r="F1625" s="47">
        <v>17.100000000000001</v>
      </c>
      <c r="G1625" s="48">
        <v>871600</v>
      </c>
      <c r="H1625" s="47">
        <v>14.37</v>
      </c>
      <c r="I1625" s="51">
        <f t="shared" si="183"/>
        <v>0.84035087719298229</v>
      </c>
      <c r="J1625" s="51">
        <f t="shared" ca="1" si="184"/>
        <v>1</v>
      </c>
      <c r="K1625" s="47">
        <f t="shared" si="185"/>
        <v>14.78</v>
      </c>
      <c r="L1625" s="47">
        <f t="shared" si="186"/>
        <v>14.9</v>
      </c>
      <c r="M1625" s="47">
        <f t="shared" si="187"/>
        <v>14.32</v>
      </c>
      <c r="N1625" s="47">
        <f t="shared" si="188"/>
        <v>14.37</v>
      </c>
      <c r="O1625" s="48">
        <f t="shared" ca="1" si="189"/>
        <v>871600</v>
      </c>
    </row>
    <row r="1626" spans="1:15" x14ac:dyDescent="0.25">
      <c r="A1626">
        <v>1611</v>
      </c>
      <c r="B1626" s="84">
        <v>39678</v>
      </c>
      <c r="C1626" s="47">
        <v>18.25</v>
      </c>
      <c r="D1626" s="47">
        <v>18.25</v>
      </c>
      <c r="E1626" s="47">
        <v>17.600000000000001</v>
      </c>
      <c r="F1626" s="47">
        <v>17.739999999999998</v>
      </c>
      <c r="G1626" s="48">
        <v>837500</v>
      </c>
      <c r="H1626" s="47">
        <v>14.91</v>
      </c>
      <c r="I1626" s="51">
        <f t="shared" si="183"/>
        <v>0.84047350620067651</v>
      </c>
      <c r="J1626" s="51">
        <f t="shared" ca="1" si="184"/>
        <v>1</v>
      </c>
      <c r="K1626" s="47">
        <f t="shared" si="185"/>
        <v>15.34</v>
      </c>
      <c r="L1626" s="47">
        <f t="shared" si="186"/>
        <v>15.34</v>
      </c>
      <c r="M1626" s="47">
        <f t="shared" si="187"/>
        <v>14.79</v>
      </c>
      <c r="N1626" s="47">
        <f t="shared" si="188"/>
        <v>14.91</v>
      </c>
      <c r="O1626" s="48">
        <f t="shared" ca="1" si="189"/>
        <v>837500</v>
      </c>
    </row>
    <row r="1627" spans="1:15" x14ac:dyDescent="0.25">
      <c r="A1627">
        <v>1612</v>
      </c>
      <c r="B1627" s="84">
        <v>39675</v>
      </c>
      <c r="C1627" s="47">
        <v>18.57</v>
      </c>
      <c r="D1627" s="47">
        <v>18.7</v>
      </c>
      <c r="E1627" s="47">
        <v>18.14</v>
      </c>
      <c r="F1627" s="47">
        <v>18.260000000000002</v>
      </c>
      <c r="G1627" s="48">
        <v>1021600</v>
      </c>
      <c r="H1627" s="47">
        <v>15.34</v>
      </c>
      <c r="I1627" s="51">
        <f t="shared" si="183"/>
        <v>0.84008762322015329</v>
      </c>
      <c r="J1627" s="51">
        <f t="shared" ca="1" si="184"/>
        <v>1</v>
      </c>
      <c r="K1627" s="47">
        <f t="shared" si="185"/>
        <v>15.6</v>
      </c>
      <c r="L1627" s="47">
        <f t="shared" si="186"/>
        <v>15.71</v>
      </c>
      <c r="M1627" s="47">
        <f t="shared" si="187"/>
        <v>15.24</v>
      </c>
      <c r="N1627" s="47">
        <f t="shared" si="188"/>
        <v>15.34</v>
      </c>
      <c r="O1627" s="48">
        <f t="shared" ca="1" si="189"/>
        <v>1021600</v>
      </c>
    </row>
    <row r="1628" spans="1:15" x14ac:dyDescent="0.25">
      <c r="A1628">
        <v>1613</v>
      </c>
      <c r="B1628" s="84">
        <v>39674</v>
      </c>
      <c r="C1628" s="47">
        <v>18</v>
      </c>
      <c r="D1628" s="47">
        <v>18.39</v>
      </c>
      <c r="E1628" s="47">
        <v>17.78</v>
      </c>
      <c r="F1628" s="47">
        <v>18.38</v>
      </c>
      <c r="G1628" s="48">
        <v>677600</v>
      </c>
      <c r="H1628" s="47">
        <v>15.44</v>
      </c>
      <c r="I1628" s="51">
        <f t="shared" si="183"/>
        <v>0.84004352557127315</v>
      </c>
      <c r="J1628" s="51">
        <f t="shared" ca="1" si="184"/>
        <v>1</v>
      </c>
      <c r="K1628" s="47">
        <f t="shared" si="185"/>
        <v>15.12</v>
      </c>
      <c r="L1628" s="47">
        <f t="shared" si="186"/>
        <v>15.45</v>
      </c>
      <c r="M1628" s="47">
        <f t="shared" si="187"/>
        <v>14.94</v>
      </c>
      <c r="N1628" s="47">
        <f t="shared" si="188"/>
        <v>15.44</v>
      </c>
      <c r="O1628" s="48">
        <f t="shared" ca="1" si="189"/>
        <v>677600</v>
      </c>
    </row>
    <row r="1629" spans="1:15" x14ac:dyDescent="0.25">
      <c r="A1629">
        <v>1614</v>
      </c>
      <c r="B1629" s="84">
        <v>39673</v>
      </c>
      <c r="C1629" s="47">
        <v>18.27</v>
      </c>
      <c r="D1629" s="47">
        <v>18.3</v>
      </c>
      <c r="E1629" s="47">
        <v>17.55</v>
      </c>
      <c r="F1629" s="47">
        <v>17.920000000000002</v>
      </c>
      <c r="G1629" s="48">
        <v>749500</v>
      </c>
      <c r="H1629" s="47">
        <v>15.06</v>
      </c>
      <c r="I1629" s="51">
        <f t="shared" si="183"/>
        <v>0.8404017857142857</v>
      </c>
      <c r="J1629" s="51">
        <f t="shared" ca="1" si="184"/>
        <v>1</v>
      </c>
      <c r="K1629" s="47">
        <f t="shared" si="185"/>
        <v>15.35</v>
      </c>
      <c r="L1629" s="47">
        <f t="shared" si="186"/>
        <v>15.38</v>
      </c>
      <c r="M1629" s="47">
        <f t="shared" si="187"/>
        <v>14.75</v>
      </c>
      <c r="N1629" s="47">
        <f t="shared" si="188"/>
        <v>15.06</v>
      </c>
      <c r="O1629" s="48">
        <f t="shared" ca="1" si="189"/>
        <v>749500</v>
      </c>
    </row>
    <row r="1630" spans="1:15" x14ac:dyDescent="0.25">
      <c r="A1630">
        <v>1615</v>
      </c>
      <c r="B1630" s="84">
        <v>39672</v>
      </c>
      <c r="C1630" s="47">
        <v>18.11</v>
      </c>
      <c r="D1630" s="47">
        <v>18.3</v>
      </c>
      <c r="E1630" s="47">
        <v>17.95</v>
      </c>
      <c r="F1630" s="47">
        <v>18.21</v>
      </c>
      <c r="G1630" s="48">
        <v>1029000</v>
      </c>
      <c r="H1630" s="47">
        <v>15.3</v>
      </c>
      <c r="I1630" s="51">
        <f t="shared" si="183"/>
        <v>0.84019769357495877</v>
      </c>
      <c r="J1630" s="51">
        <f t="shared" ca="1" si="184"/>
        <v>1</v>
      </c>
      <c r="K1630" s="47">
        <f t="shared" si="185"/>
        <v>15.22</v>
      </c>
      <c r="L1630" s="47">
        <f t="shared" si="186"/>
        <v>15.38</v>
      </c>
      <c r="M1630" s="47">
        <f t="shared" si="187"/>
        <v>15.08</v>
      </c>
      <c r="N1630" s="47">
        <f t="shared" si="188"/>
        <v>15.3</v>
      </c>
      <c r="O1630" s="48">
        <f t="shared" ca="1" si="189"/>
        <v>1029000</v>
      </c>
    </row>
    <row r="1631" spans="1:15" x14ac:dyDescent="0.25">
      <c r="A1631">
        <v>1616</v>
      </c>
      <c r="B1631" s="84">
        <v>39671</v>
      </c>
      <c r="C1631" s="47">
        <v>18.079999999999998</v>
      </c>
      <c r="D1631" s="47">
        <v>18.47</v>
      </c>
      <c r="E1631" s="47">
        <v>17.690000000000001</v>
      </c>
      <c r="F1631" s="47">
        <v>18.23</v>
      </c>
      <c r="G1631" s="48">
        <v>1221800</v>
      </c>
      <c r="H1631" s="47">
        <v>15.32</v>
      </c>
      <c r="I1631" s="51">
        <f t="shared" si="183"/>
        <v>0.84037301151947341</v>
      </c>
      <c r="J1631" s="51">
        <f t="shared" ca="1" si="184"/>
        <v>1</v>
      </c>
      <c r="K1631" s="47">
        <f t="shared" si="185"/>
        <v>15.19</v>
      </c>
      <c r="L1631" s="47">
        <f t="shared" si="186"/>
        <v>15.52</v>
      </c>
      <c r="M1631" s="47">
        <f t="shared" si="187"/>
        <v>14.87</v>
      </c>
      <c r="N1631" s="47">
        <f t="shared" si="188"/>
        <v>15.32</v>
      </c>
      <c r="O1631" s="48">
        <f t="shared" ca="1" si="189"/>
        <v>1221800</v>
      </c>
    </row>
    <row r="1632" spans="1:15" x14ac:dyDescent="0.25">
      <c r="A1632">
        <v>1617</v>
      </c>
      <c r="B1632" s="84">
        <v>39668</v>
      </c>
      <c r="C1632" s="47">
        <v>17.41</v>
      </c>
      <c r="D1632" s="47">
        <v>18.329999999999998</v>
      </c>
      <c r="E1632" s="47">
        <v>17.170000000000002</v>
      </c>
      <c r="F1632" s="47">
        <v>18.149999999999999</v>
      </c>
      <c r="G1632" s="48">
        <v>1331400</v>
      </c>
      <c r="H1632" s="47">
        <v>15.25</v>
      </c>
      <c r="I1632" s="51">
        <f t="shared" si="183"/>
        <v>0.84022038567493118</v>
      </c>
      <c r="J1632" s="51">
        <f t="shared" ca="1" si="184"/>
        <v>1</v>
      </c>
      <c r="K1632" s="47">
        <f t="shared" si="185"/>
        <v>14.63</v>
      </c>
      <c r="L1632" s="47">
        <f t="shared" si="186"/>
        <v>15.4</v>
      </c>
      <c r="M1632" s="47">
        <f t="shared" si="187"/>
        <v>14.43</v>
      </c>
      <c r="N1632" s="47">
        <f t="shared" si="188"/>
        <v>15.25</v>
      </c>
      <c r="O1632" s="48">
        <f t="shared" ca="1" si="189"/>
        <v>1331400</v>
      </c>
    </row>
    <row r="1633" spans="1:15" x14ac:dyDescent="0.25">
      <c r="A1633">
        <v>1618</v>
      </c>
      <c r="B1633" s="84">
        <v>39667</v>
      </c>
      <c r="C1633" s="47">
        <v>17.63</v>
      </c>
      <c r="D1633" s="47">
        <v>17.78</v>
      </c>
      <c r="E1633" s="47">
        <v>17.170000000000002</v>
      </c>
      <c r="F1633" s="47">
        <v>17.36</v>
      </c>
      <c r="G1633" s="48">
        <v>780600</v>
      </c>
      <c r="H1633" s="47">
        <v>14.59</v>
      </c>
      <c r="I1633" s="51">
        <f t="shared" si="183"/>
        <v>0.84043778801843316</v>
      </c>
      <c r="J1633" s="51">
        <f t="shared" ca="1" si="184"/>
        <v>1</v>
      </c>
      <c r="K1633" s="47">
        <f t="shared" si="185"/>
        <v>14.82</v>
      </c>
      <c r="L1633" s="47">
        <f t="shared" si="186"/>
        <v>14.94</v>
      </c>
      <c r="M1633" s="47">
        <f t="shared" si="187"/>
        <v>14.43</v>
      </c>
      <c r="N1633" s="47">
        <f t="shared" si="188"/>
        <v>14.59</v>
      </c>
      <c r="O1633" s="48">
        <f t="shared" ca="1" si="189"/>
        <v>780600</v>
      </c>
    </row>
    <row r="1634" spans="1:15" x14ac:dyDescent="0.25">
      <c r="A1634">
        <v>1619</v>
      </c>
      <c r="B1634" s="84">
        <v>39666</v>
      </c>
      <c r="C1634" s="47">
        <v>17.27</v>
      </c>
      <c r="D1634" s="47">
        <v>17.47</v>
      </c>
      <c r="E1634" s="47">
        <v>17.04</v>
      </c>
      <c r="F1634" s="47">
        <v>17.350000000000001</v>
      </c>
      <c r="G1634" s="48">
        <v>575300</v>
      </c>
      <c r="H1634" s="47">
        <v>14.58</v>
      </c>
      <c r="I1634" s="51">
        <f t="shared" si="183"/>
        <v>0.84034582132564839</v>
      </c>
      <c r="J1634" s="51">
        <f t="shared" ca="1" si="184"/>
        <v>1</v>
      </c>
      <c r="K1634" s="47">
        <f t="shared" si="185"/>
        <v>14.51</v>
      </c>
      <c r="L1634" s="47">
        <f t="shared" si="186"/>
        <v>14.68</v>
      </c>
      <c r="M1634" s="47">
        <f t="shared" si="187"/>
        <v>14.32</v>
      </c>
      <c r="N1634" s="47">
        <f t="shared" si="188"/>
        <v>14.58</v>
      </c>
      <c r="O1634" s="48">
        <f t="shared" ca="1" si="189"/>
        <v>575300</v>
      </c>
    </row>
    <row r="1635" spans="1:15" x14ac:dyDescent="0.25">
      <c r="A1635">
        <v>1620</v>
      </c>
      <c r="B1635" s="84">
        <v>39665</v>
      </c>
      <c r="C1635" s="47">
        <v>17</v>
      </c>
      <c r="D1635" s="47">
        <v>17.399999999999999</v>
      </c>
      <c r="E1635" s="47">
        <v>16.850000000000001</v>
      </c>
      <c r="F1635" s="47">
        <v>17.36</v>
      </c>
      <c r="G1635" s="48">
        <v>651800</v>
      </c>
      <c r="H1635" s="47">
        <v>14.59</v>
      </c>
      <c r="I1635" s="51">
        <f t="shared" si="183"/>
        <v>0.84043778801843316</v>
      </c>
      <c r="J1635" s="51">
        <f t="shared" ca="1" si="184"/>
        <v>1</v>
      </c>
      <c r="K1635" s="47">
        <f t="shared" si="185"/>
        <v>14.29</v>
      </c>
      <c r="L1635" s="47">
        <f t="shared" si="186"/>
        <v>14.62</v>
      </c>
      <c r="M1635" s="47">
        <f t="shared" si="187"/>
        <v>14.16</v>
      </c>
      <c r="N1635" s="47">
        <f t="shared" si="188"/>
        <v>14.59</v>
      </c>
      <c r="O1635" s="48">
        <f t="shared" ca="1" si="189"/>
        <v>651800</v>
      </c>
    </row>
    <row r="1636" spans="1:15" x14ac:dyDescent="0.25">
      <c r="A1636">
        <v>1621</v>
      </c>
      <c r="B1636" s="84">
        <v>39664</v>
      </c>
      <c r="C1636" s="47">
        <v>16.7</v>
      </c>
      <c r="D1636" s="47">
        <v>16.989999999999998</v>
      </c>
      <c r="E1636" s="47">
        <v>16.53</v>
      </c>
      <c r="F1636" s="47">
        <v>16.829999999999998</v>
      </c>
      <c r="G1636" s="48">
        <v>656600</v>
      </c>
      <c r="H1636" s="47">
        <v>14.14</v>
      </c>
      <c r="I1636" s="51">
        <f t="shared" si="183"/>
        <v>0.8401663695781344</v>
      </c>
      <c r="J1636" s="51">
        <f t="shared" ca="1" si="184"/>
        <v>1</v>
      </c>
      <c r="K1636" s="47">
        <f t="shared" si="185"/>
        <v>14.03</v>
      </c>
      <c r="L1636" s="47">
        <f t="shared" si="186"/>
        <v>14.27</v>
      </c>
      <c r="M1636" s="47">
        <f t="shared" si="187"/>
        <v>13.89</v>
      </c>
      <c r="N1636" s="47">
        <f t="shared" si="188"/>
        <v>14.14</v>
      </c>
      <c r="O1636" s="48">
        <f t="shared" ca="1" si="189"/>
        <v>656600</v>
      </c>
    </row>
    <row r="1637" spans="1:15" x14ac:dyDescent="0.25">
      <c r="A1637">
        <v>1622</v>
      </c>
      <c r="B1637" s="84">
        <v>39661</v>
      </c>
      <c r="C1637" s="47">
        <v>17.11</v>
      </c>
      <c r="D1637" s="47">
        <v>17.66</v>
      </c>
      <c r="E1637" s="47">
        <v>16.559999999999999</v>
      </c>
      <c r="F1637" s="47">
        <v>16.739999999999998</v>
      </c>
      <c r="G1637" s="48">
        <v>802700</v>
      </c>
      <c r="H1637" s="47">
        <v>14.07</v>
      </c>
      <c r="I1637" s="51">
        <f t="shared" si="183"/>
        <v>0.84050179211469545</v>
      </c>
      <c r="J1637" s="51">
        <f t="shared" ca="1" si="184"/>
        <v>1</v>
      </c>
      <c r="K1637" s="47">
        <f t="shared" si="185"/>
        <v>14.38</v>
      </c>
      <c r="L1637" s="47">
        <f t="shared" si="186"/>
        <v>14.84</v>
      </c>
      <c r="M1637" s="47">
        <f t="shared" si="187"/>
        <v>13.92</v>
      </c>
      <c r="N1637" s="47">
        <f t="shared" si="188"/>
        <v>14.07</v>
      </c>
      <c r="O1637" s="48">
        <f t="shared" ca="1" si="189"/>
        <v>802700</v>
      </c>
    </row>
    <row r="1638" spans="1:15" x14ac:dyDescent="0.25">
      <c r="A1638">
        <v>1623</v>
      </c>
      <c r="B1638" s="84">
        <v>39660</v>
      </c>
      <c r="C1638" s="47">
        <v>16.78</v>
      </c>
      <c r="D1638" s="47">
        <v>17.5</v>
      </c>
      <c r="E1638" s="47">
        <v>16.78</v>
      </c>
      <c r="F1638" s="47">
        <v>17.04</v>
      </c>
      <c r="G1638" s="48">
        <v>740900</v>
      </c>
      <c r="H1638" s="47">
        <v>14.32</v>
      </c>
      <c r="I1638" s="51">
        <f t="shared" si="183"/>
        <v>0.84037558685446012</v>
      </c>
      <c r="J1638" s="51">
        <f t="shared" ca="1" si="184"/>
        <v>1</v>
      </c>
      <c r="K1638" s="47">
        <f t="shared" si="185"/>
        <v>14.1</v>
      </c>
      <c r="L1638" s="47">
        <f t="shared" si="186"/>
        <v>14.71</v>
      </c>
      <c r="M1638" s="47">
        <f t="shared" si="187"/>
        <v>14.1</v>
      </c>
      <c r="N1638" s="47">
        <f t="shared" si="188"/>
        <v>14.32</v>
      </c>
      <c r="O1638" s="48">
        <f t="shared" ca="1" si="189"/>
        <v>740900</v>
      </c>
    </row>
    <row r="1639" spans="1:15" x14ac:dyDescent="0.25">
      <c r="A1639">
        <v>1624</v>
      </c>
      <c r="B1639" s="84">
        <v>39659</v>
      </c>
      <c r="C1639" s="47">
        <v>17.84</v>
      </c>
      <c r="D1639" s="47">
        <v>17.84</v>
      </c>
      <c r="E1639" s="47">
        <v>16.84</v>
      </c>
      <c r="F1639" s="47">
        <v>17.07</v>
      </c>
      <c r="G1639" s="48">
        <v>1167400</v>
      </c>
      <c r="H1639" s="47">
        <v>14.34</v>
      </c>
      <c r="I1639" s="51">
        <f t="shared" si="183"/>
        <v>0.84007029876977146</v>
      </c>
      <c r="J1639" s="51">
        <f t="shared" ca="1" si="184"/>
        <v>1</v>
      </c>
      <c r="K1639" s="47">
        <f t="shared" si="185"/>
        <v>14.99</v>
      </c>
      <c r="L1639" s="47">
        <f t="shared" si="186"/>
        <v>14.99</v>
      </c>
      <c r="M1639" s="47">
        <f t="shared" si="187"/>
        <v>14.15</v>
      </c>
      <c r="N1639" s="47">
        <f t="shared" si="188"/>
        <v>14.34</v>
      </c>
      <c r="O1639" s="48">
        <f t="shared" ca="1" si="189"/>
        <v>1167400</v>
      </c>
    </row>
    <row r="1640" spans="1:15" x14ac:dyDescent="0.25">
      <c r="A1640">
        <v>1625</v>
      </c>
      <c r="B1640" s="84">
        <v>39658</v>
      </c>
      <c r="C1640" s="47">
        <v>17.059999999999999</v>
      </c>
      <c r="D1640" s="47">
        <v>17.57</v>
      </c>
      <c r="E1640" s="47">
        <v>16.809999999999999</v>
      </c>
      <c r="F1640" s="47">
        <v>17.54</v>
      </c>
      <c r="G1640" s="48">
        <v>804500</v>
      </c>
      <c r="H1640" s="47">
        <v>14.74</v>
      </c>
      <c r="I1640" s="51">
        <f t="shared" si="183"/>
        <v>0.8403648802736603</v>
      </c>
      <c r="J1640" s="51">
        <f t="shared" ca="1" si="184"/>
        <v>1</v>
      </c>
      <c r="K1640" s="47">
        <f t="shared" si="185"/>
        <v>14.34</v>
      </c>
      <c r="L1640" s="47">
        <f t="shared" si="186"/>
        <v>14.77</v>
      </c>
      <c r="M1640" s="47">
        <f t="shared" si="187"/>
        <v>14.13</v>
      </c>
      <c r="N1640" s="47">
        <f t="shared" si="188"/>
        <v>14.74</v>
      </c>
      <c r="O1640" s="48">
        <f t="shared" ca="1" si="189"/>
        <v>804500</v>
      </c>
    </row>
    <row r="1641" spans="1:15" x14ac:dyDescent="0.25">
      <c r="A1641">
        <v>1626</v>
      </c>
      <c r="B1641" s="84">
        <v>39657</v>
      </c>
      <c r="C1641" s="47">
        <v>17.11</v>
      </c>
      <c r="D1641" s="47">
        <v>17.43</v>
      </c>
      <c r="E1641" s="47">
        <v>16.73</v>
      </c>
      <c r="F1641" s="47">
        <v>17.079999999999998</v>
      </c>
      <c r="G1641" s="48">
        <v>835200</v>
      </c>
      <c r="H1641" s="47">
        <v>14.35</v>
      </c>
      <c r="I1641" s="51">
        <f t="shared" si="183"/>
        <v>0.84016393442622961</v>
      </c>
      <c r="J1641" s="51">
        <f t="shared" ca="1" si="184"/>
        <v>1</v>
      </c>
      <c r="K1641" s="47">
        <f t="shared" si="185"/>
        <v>14.38</v>
      </c>
      <c r="L1641" s="47">
        <f t="shared" si="186"/>
        <v>14.64</v>
      </c>
      <c r="M1641" s="47">
        <f t="shared" si="187"/>
        <v>14.06</v>
      </c>
      <c r="N1641" s="47">
        <f t="shared" si="188"/>
        <v>14.35</v>
      </c>
      <c r="O1641" s="48">
        <f t="shared" ca="1" si="189"/>
        <v>835200</v>
      </c>
    </row>
    <row r="1642" spans="1:15" x14ac:dyDescent="0.25">
      <c r="A1642">
        <v>1627</v>
      </c>
      <c r="B1642" s="84">
        <v>39654</v>
      </c>
      <c r="C1642" s="47">
        <v>16.77</v>
      </c>
      <c r="D1642" s="47">
        <v>17.190000000000001</v>
      </c>
      <c r="E1642" s="47">
        <v>16.72</v>
      </c>
      <c r="F1642" s="47">
        <v>17.13</v>
      </c>
      <c r="G1642" s="48">
        <v>1549300</v>
      </c>
      <c r="H1642" s="47">
        <v>14.39</v>
      </c>
      <c r="I1642" s="51">
        <f t="shared" si="183"/>
        <v>0.84004670169293649</v>
      </c>
      <c r="J1642" s="51">
        <f t="shared" ca="1" si="184"/>
        <v>1</v>
      </c>
      <c r="K1642" s="47">
        <f t="shared" si="185"/>
        <v>14.09</v>
      </c>
      <c r="L1642" s="47">
        <f t="shared" si="186"/>
        <v>14.44</v>
      </c>
      <c r="M1642" s="47">
        <f t="shared" si="187"/>
        <v>14.05</v>
      </c>
      <c r="N1642" s="47">
        <f t="shared" si="188"/>
        <v>14.39</v>
      </c>
      <c r="O1642" s="48">
        <f t="shared" ca="1" si="189"/>
        <v>1549300</v>
      </c>
    </row>
    <row r="1643" spans="1:15" x14ac:dyDescent="0.25">
      <c r="A1643">
        <v>1628</v>
      </c>
      <c r="B1643" s="84">
        <v>39653</v>
      </c>
      <c r="C1643" s="47">
        <v>17.420000000000002</v>
      </c>
      <c r="D1643" s="47">
        <v>17.43</v>
      </c>
      <c r="E1643" s="47">
        <v>16.28</v>
      </c>
      <c r="F1643" s="47">
        <v>16.41</v>
      </c>
      <c r="G1643" s="48">
        <v>1766000</v>
      </c>
      <c r="H1643" s="47">
        <v>13.79</v>
      </c>
      <c r="I1643" s="51">
        <f t="shared" si="183"/>
        <v>0.84034125533211446</v>
      </c>
      <c r="J1643" s="51">
        <f t="shared" ca="1" si="184"/>
        <v>1</v>
      </c>
      <c r="K1643" s="47">
        <f t="shared" si="185"/>
        <v>14.64</v>
      </c>
      <c r="L1643" s="47">
        <f t="shared" si="186"/>
        <v>14.65</v>
      </c>
      <c r="M1643" s="47">
        <f t="shared" si="187"/>
        <v>13.68</v>
      </c>
      <c r="N1643" s="47">
        <f t="shared" si="188"/>
        <v>13.79</v>
      </c>
      <c r="O1643" s="48">
        <f t="shared" ca="1" si="189"/>
        <v>1766000</v>
      </c>
    </row>
    <row r="1644" spans="1:15" x14ac:dyDescent="0.25">
      <c r="A1644">
        <v>1629</v>
      </c>
      <c r="B1644" s="84">
        <v>39652</v>
      </c>
      <c r="C1644" s="47">
        <v>17.559999999999999</v>
      </c>
      <c r="D1644" s="47">
        <v>17.8</v>
      </c>
      <c r="E1644" s="47">
        <v>17.350000000000001</v>
      </c>
      <c r="F1644" s="47">
        <v>17.690000000000001</v>
      </c>
      <c r="G1644" s="48">
        <v>1771200</v>
      </c>
      <c r="H1644" s="47">
        <v>14.86</v>
      </c>
      <c r="I1644" s="51">
        <f t="shared" si="183"/>
        <v>0.84002261164499703</v>
      </c>
      <c r="J1644" s="51">
        <f t="shared" ca="1" si="184"/>
        <v>1</v>
      </c>
      <c r="K1644" s="47">
        <f t="shared" si="185"/>
        <v>14.75</v>
      </c>
      <c r="L1644" s="47">
        <f t="shared" si="186"/>
        <v>14.95</v>
      </c>
      <c r="M1644" s="47">
        <f t="shared" si="187"/>
        <v>14.57</v>
      </c>
      <c r="N1644" s="47">
        <f t="shared" si="188"/>
        <v>14.86</v>
      </c>
      <c r="O1644" s="48">
        <f t="shared" ca="1" si="189"/>
        <v>1771200</v>
      </c>
    </row>
    <row r="1645" spans="1:15" x14ac:dyDescent="0.25">
      <c r="A1645">
        <v>1630</v>
      </c>
      <c r="B1645" s="84">
        <v>39651</v>
      </c>
      <c r="C1645" s="47">
        <v>16.579999999999998</v>
      </c>
      <c r="D1645" s="47">
        <v>17.670000000000002</v>
      </c>
      <c r="E1645" s="47">
        <v>16.420000000000002</v>
      </c>
      <c r="F1645" s="47">
        <v>17.649999999999999</v>
      </c>
      <c r="G1645" s="48">
        <v>2624500</v>
      </c>
      <c r="H1645" s="47">
        <v>14.83</v>
      </c>
      <c r="I1645" s="51">
        <f t="shared" si="183"/>
        <v>0.84022662889518418</v>
      </c>
      <c r="J1645" s="51">
        <f t="shared" ca="1" si="184"/>
        <v>1</v>
      </c>
      <c r="K1645" s="47">
        <f t="shared" si="185"/>
        <v>13.93</v>
      </c>
      <c r="L1645" s="47">
        <f t="shared" si="186"/>
        <v>14.85</v>
      </c>
      <c r="M1645" s="47">
        <f t="shared" si="187"/>
        <v>13.8</v>
      </c>
      <c r="N1645" s="47">
        <f t="shared" si="188"/>
        <v>14.83</v>
      </c>
      <c r="O1645" s="48">
        <f t="shared" ca="1" si="189"/>
        <v>2624500</v>
      </c>
    </row>
    <row r="1646" spans="1:15" x14ac:dyDescent="0.25">
      <c r="A1646">
        <v>1631</v>
      </c>
      <c r="B1646" s="84">
        <v>39650</v>
      </c>
      <c r="C1646" s="47">
        <v>16.75</v>
      </c>
      <c r="D1646" s="47">
        <v>17.16</v>
      </c>
      <c r="E1646" s="47">
        <v>16.59</v>
      </c>
      <c r="F1646" s="47">
        <v>16.64</v>
      </c>
      <c r="G1646" s="48">
        <v>792000</v>
      </c>
      <c r="H1646" s="47">
        <v>13.98</v>
      </c>
      <c r="I1646" s="51">
        <f t="shared" si="183"/>
        <v>0.84014423076923073</v>
      </c>
      <c r="J1646" s="51">
        <f t="shared" ca="1" si="184"/>
        <v>1</v>
      </c>
      <c r="K1646" s="47">
        <f t="shared" si="185"/>
        <v>14.07</v>
      </c>
      <c r="L1646" s="47">
        <f t="shared" si="186"/>
        <v>14.42</v>
      </c>
      <c r="M1646" s="47">
        <f t="shared" si="187"/>
        <v>13.94</v>
      </c>
      <c r="N1646" s="47">
        <f t="shared" si="188"/>
        <v>13.98</v>
      </c>
      <c r="O1646" s="48">
        <f t="shared" ca="1" si="189"/>
        <v>792000</v>
      </c>
    </row>
    <row r="1647" spans="1:15" x14ac:dyDescent="0.25">
      <c r="A1647">
        <v>1632</v>
      </c>
      <c r="B1647" s="84">
        <v>39647</v>
      </c>
      <c r="C1647" s="47">
        <v>17.04</v>
      </c>
      <c r="D1647" s="47">
        <v>17.37</v>
      </c>
      <c r="E1647" s="47">
        <v>16.8</v>
      </c>
      <c r="F1647" s="47">
        <v>17.09</v>
      </c>
      <c r="G1647" s="48">
        <v>1548700</v>
      </c>
      <c r="H1647" s="47">
        <v>14.36</v>
      </c>
      <c r="I1647" s="51">
        <f t="shared" si="183"/>
        <v>0.84025746050321826</v>
      </c>
      <c r="J1647" s="51">
        <f t="shared" ca="1" si="184"/>
        <v>1</v>
      </c>
      <c r="K1647" s="47">
        <f t="shared" si="185"/>
        <v>14.32</v>
      </c>
      <c r="L1647" s="47">
        <f t="shared" si="186"/>
        <v>14.6</v>
      </c>
      <c r="M1647" s="47">
        <f t="shared" si="187"/>
        <v>14.12</v>
      </c>
      <c r="N1647" s="47">
        <f t="shared" si="188"/>
        <v>14.36</v>
      </c>
      <c r="O1647" s="48">
        <f t="shared" ca="1" si="189"/>
        <v>1548700</v>
      </c>
    </row>
    <row r="1648" spans="1:15" x14ac:dyDescent="0.25">
      <c r="A1648">
        <v>1633</v>
      </c>
      <c r="B1648" s="84">
        <v>39646</v>
      </c>
      <c r="C1648" s="47">
        <v>16.309999999999999</v>
      </c>
      <c r="D1648" s="47">
        <v>16.78</v>
      </c>
      <c r="E1648" s="47">
        <v>16.11</v>
      </c>
      <c r="F1648" s="47">
        <v>16.71</v>
      </c>
      <c r="G1648" s="48">
        <v>1371000</v>
      </c>
      <c r="H1648" s="47">
        <v>14.04</v>
      </c>
      <c r="I1648" s="51">
        <f t="shared" si="183"/>
        <v>0.84021543985637337</v>
      </c>
      <c r="J1648" s="51">
        <f t="shared" ca="1" si="184"/>
        <v>1</v>
      </c>
      <c r="K1648" s="47">
        <f t="shared" si="185"/>
        <v>13.7</v>
      </c>
      <c r="L1648" s="47">
        <f t="shared" si="186"/>
        <v>14.1</v>
      </c>
      <c r="M1648" s="47">
        <f t="shared" si="187"/>
        <v>13.54</v>
      </c>
      <c r="N1648" s="47">
        <f t="shared" si="188"/>
        <v>14.04</v>
      </c>
      <c r="O1648" s="48">
        <f t="shared" ca="1" si="189"/>
        <v>1371000</v>
      </c>
    </row>
    <row r="1649" spans="1:15" x14ac:dyDescent="0.25">
      <c r="A1649">
        <v>1634</v>
      </c>
      <c r="B1649" s="84">
        <v>39645</v>
      </c>
      <c r="C1649" s="47">
        <v>14.94</v>
      </c>
      <c r="D1649" s="47">
        <v>16.47</v>
      </c>
      <c r="E1649" s="47">
        <v>14.88</v>
      </c>
      <c r="F1649" s="47">
        <v>16.3</v>
      </c>
      <c r="G1649" s="48">
        <v>1911700</v>
      </c>
      <c r="H1649" s="47">
        <v>13.7</v>
      </c>
      <c r="I1649" s="51">
        <f t="shared" si="183"/>
        <v>0.84049079754601219</v>
      </c>
      <c r="J1649" s="51">
        <f t="shared" ca="1" si="184"/>
        <v>1</v>
      </c>
      <c r="K1649" s="47">
        <f t="shared" si="185"/>
        <v>12.56</v>
      </c>
      <c r="L1649" s="47">
        <f t="shared" si="186"/>
        <v>13.84</v>
      </c>
      <c r="M1649" s="47">
        <f t="shared" si="187"/>
        <v>12.51</v>
      </c>
      <c r="N1649" s="47">
        <f t="shared" si="188"/>
        <v>13.7</v>
      </c>
      <c r="O1649" s="48">
        <f t="shared" ca="1" si="189"/>
        <v>1911700</v>
      </c>
    </row>
    <row r="1650" spans="1:15" x14ac:dyDescent="0.25">
      <c r="A1650">
        <v>1635</v>
      </c>
      <c r="B1650" s="84">
        <v>39644</v>
      </c>
      <c r="C1650" s="47">
        <v>14.69</v>
      </c>
      <c r="D1650" s="47">
        <v>15.11</v>
      </c>
      <c r="E1650" s="47">
        <v>14.24</v>
      </c>
      <c r="F1650" s="47">
        <v>14.85</v>
      </c>
      <c r="G1650" s="48">
        <v>912800</v>
      </c>
      <c r="H1650" s="47">
        <v>12.48</v>
      </c>
      <c r="I1650" s="51">
        <f t="shared" si="183"/>
        <v>0.84040404040404049</v>
      </c>
      <c r="J1650" s="51">
        <f t="shared" ca="1" si="184"/>
        <v>1</v>
      </c>
      <c r="K1650" s="47">
        <f t="shared" si="185"/>
        <v>12.35</v>
      </c>
      <c r="L1650" s="47">
        <f t="shared" si="186"/>
        <v>12.7</v>
      </c>
      <c r="M1650" s="47">
        <f t="shared" si="187"/>
        <v>11.97</v>
      </c>
      <c r="N1650" s="47">
        <f t="shared" si="188"/>
        <v>12.48</v>
      </c>
      <c r="O1650" s="48">
        <f t="shared" ca="1" si="189"/>
        <v>912800</v>
      </c>
    </row>
    <row r="1651" spans="1:15" x14ac:dyDescent="0.25">
      <c r="A1651">
        <v>1636</v>
      </c>
      <c r="B1651" s="84">
        <v>39643</v>
      </c>
      <c r="C1651" s="47">
        <v>15.16</v>
      </c>
      <c r="D1651" s="47">
        <v>15.31</v>
      </c>
      <c r="E1651" s="47">
        <v>14.69</v>
      </c>
      <c r="F1651" s="47">
        <v>14.8</v>
      </c>
      <c r="G1651" s="48">
        <v>710400</v>
      </c>
      <c r="H1651" s="47">
        <v>12.44</v>
      </c>
      <c r="I1651" s="51">
        <f t="shared" si="183"/>
        <v>0.8405405405405405</v>
      </c>
      <c r="J1651" s="51">
        <f t="shared" ca="1" si="184"/>
        <v>1</v>
      </c>
      <c r="K1651" s="47">
        <f t="shared" si="185"/>
        <v>12.74</v>
      </c>
      <c r="L1651" s="47">
        <f t="shared" si="186"/>
        <v>12.87</v>
      </c>
      <c r="M1651" s="47">
        <f t="shared" si="187"/>
        <v>12.35</v>
      </c>
      <c r="N1651" s="47">
        <f t="shared" si="188"/>
        <v>12.44</v>
      </c>
      <c r="O1651" s="48">
        <f t="shared" ca="1" si="189"/>
        <v>710400</v>
      </c>
    </row>
    <row r="1652" spans="1:15" x14ac:dyDescent="0.25">
      <c r="A1652">
        <v>1637</v>
      </c>
      <c r="B1652" s="84">
        <v>39640</v>
      </c>
      <c r="C1652" s="47">
        <v>14.68</v>
      </c>
      <c r="D1652" s="47">
        <v>15.21</v>
      </c>
      <c r="E1652" s="47">
        <v>14.51</v>
      </c>
      <c r="F1652" s="47">
        <v>15.1</v>
      </c>
      <c r="G1652" s="48">
        <v>1152600</v>
      </c>
      <c r="H1652" s="47">
        <v>12.69</v>
      </c>
      <c r="I1652" s="51">
        <f t="shared" si="183"/>
        <v>0.84039735099337742</v>
      </c>
      <c r="J1652" s="51">
        <f t="shared" ca="1" si="184"/>
        <v>1</v>
      </c>
      <c r="K1652" s="47">
        <f t="shared" si="185"/>
        <v>12.34</v>
      </c>
      <c r="L1652" s="47">
        <f t="shared" si="186"/>
        <v>12.78</v>
      </c>
      <c r="M1652" s="47">
        <f t="shared" si="187"/>
        <v>12.19</v>
      </c>
      <c r="N1652" s="47">
        <f t="shared" si="188"/>
        <v>12.69</v>
      </c>
      <c r="O1652" s="48">
        <f t="shared" ca="1" si="189"/>
        <v>1152600</v>
      </c>
    </row>
    <row r="1653" spans="1:15" x14ac:dyDescent="0.25">
      <c r="A1653">
        <v>1638</v>
      </c>
      <c r="B1653" s="84">
        <v>39639</v>
      </c>
      <c r="C1653" s="47">
        <v>15.26</v>
      </c>
      <c r="D1653" s="47">
        <v>15.42</v>
      </c>
      <c r="E1653" s="47">
        <v>14.78</v>
      </c>
      <c r="F1653" s="47">
        <v>14.98</v>
      </c>
      <c r="G1653" s="48">
        <v>954800</v>
      </c>
      <c r="H1653" s="47">
        <v>12.59</v>
      </c>
      <c r="I1653" s="51">
        <f t="shared" si="183"/>
        <v>0.84045393858477968</v>
      </c>
      <c r="J1653" s="51">
        <f t="shared" ca="1" si="184"/>
        <v>1</v>
      </c>
      <c r="K1653" s="47">
        <f t="shared" si="185"/>
        <v>12.83</v>
      </c>
      <c r="L1653" s="47">
        <f t="shared" si="186"/>
        <v>12.96</v>
      </c>
      <c r="M1653" s="47">
        <f t="shared" si="187"/>
        <v>12.42</v>
      </c>
      <c r="N1653" s="47">
        <f t="shared" si="188"/>
        <v>12.59</v>
      </c>
      <c r="O1653" s="48">
        <f t="shared" ca="1" si="189"/>
        <v>954800</v>
      </c>
    </row>
    <row r="1654" spans="1:15" x14ac:dyDescent="0.25">
      <c r="A1654">
        <v>1639</v>
      </c>
      <c r="B1654" s="84">
        <v>39638</v>
      </c>
      <c r="C1654" s="47">
        <v>15.61</v>
      </c>
      <c r="D1654" s="47">
        <v>15.82</v>
      </c>
      <c r="E1654" s="47">
        <v>15.18</v>
      </c>
      <c r="F1654" s="47">
        <v>15.29</v>
      </c>
      <c r="G1654" s="48">
        <v>1320500</v>
      </c>
      <c r="H1654" s="47">
        <v>12.85</v>
      </c>
      <c r="I1654" s="51">
        <f t="shared" si="183"/>
        <v>0.84041857423152388</v>
      </c>
      <c r="J1654" s="51">
        <f t="shared" ca="1" si="184"/>
        <v>1</v>
      </c>
      <c r="K1654" s="47">
        <f t="shared" si="185"/>
        <v>13.12</v>
      </c>
      <c r="L1654" s="47">
        <f t="shared" si="186"/>
        <v>13.3</v>
      </c>
      <c r="M1654" s="47">
        <f t="shared" si="187"/>
        <v>12.76</v>
      </c>
      <c r="N1654" s="47">
        <f t="shared" si="188"/>
        <v>12.85</v>
      </c>
      <c r="O1654" s="48">
        <f t="shared" ca="1" si="189"/>
        <v>1320500</v>
      </c>
    </row>
    <row r="1655" spans="1:15" x14ac:dyDescent="0.25">
      <c r="A1655">
        <v>1640</v>
      </c>
      <c r="B1655" s="84">
        <v>39637</v>
      </c>
      <c r="C1655" s="47">
        <v>14.25</v>
      </c>
      <c r="D1655" s="47">
        <v>15.66</v>
      </c>
      <c r="E1655" s="47">
        <v>14.25</v>
      </c>
      <c r="F1655" s="47">
        <v>15.64</v>
      </c>
      <c r="G1655" s="48">
        <v>1079400</v>
      </c>
      <c r="H1655" s="47">
        <v>13.14</v>
      </c>
      <c r="I1655" s="51">
        <f t="shared" si="183"/>
        <v>0.84015345268542196</v>
      </c>
      <c r="J1655" s="51">
        <f t="shared" ca="1" si="184"/>
        <v>1</v>
      </c>
      <c r="K1655" s="47">
        <f t="shared" si="185"/>
        <v>11.97</v>
      </c>
      <c r="L1655" s="47">
        <f t="shared" si="186"/>
        <v>13.16</v>
      </c>
      <c r="M1655" s="47">
        <f t="shared" si="187"/>
        <v>11.97</v>
      </c>
      <c r="N1655" s="47">
        <f t="shared" si="188"/>
        <v>13.14</v>
      </c>
      <c r="O1655" s="48">
        <f t="shared" ca="1" si="189"/>
        <v>1079400</v>
      </c>
    </row>
    <row r="1656" spans="1:15" x14ac:dyDescent="0.25">
      <c r="A1656">
        <v>1641</v>
      </c>
      <c r="B1656" s="84">
        <v>39636</v>
      </c>
      <c r="C1656" s="47">
        <v>14.49</v>
      </c>
      <c r="D1656" s="47">
        <v>14.88</v>
      </c>
      <c r="E1656" s="47">
        <v>14.46</v>
      </c>
      <c r="F1656" s="47">
        <v>14.7</v>
      </c>
      <c r="G1656" s="48">
        <v>1816900</v>
      </c>
      <c r="H1656" s="47">
        <v>12.35</v>
      </c>
      <c r="I1656" s="51">
        <f t="shared" si="183"/>
        <v>0.84013605442176875</v>
      </c>
      <c r="J1656" s="51">
        <f t="shared" ca="1" si="184"/>
        <v>1</v>
      </c>
      <c r="K1656" s="47">
        <f t="shared" si="185"/>
        <v>12.17</v>
      </c>
      <c r="L1656" s="47">
        <f t="shared" si="186"/>
        <v>12.5</v>
      </c>
      <c r="M1656" s="47">
        <f t="shared" si="187"/>
        <v>12.15</v>
      </c>
      <c r="N1656" s="47">
        <f t="shared" si="188"/>
        <v>12.35</v>
      </c>
      <c r="O1656" s="48">
        <f t="shared" ca="1" si="189"/>
        <v>1816900</v>
      </c>
    </row>
    <row r="1657" spans="1:15" x14ac:dyDescent="0.25">
      <c r="A1657">
        <v>1642</v>
      </c>
      <c r="B1657" s="84">
        <v>39632</v>
      </c>
      <c r="C1657" s="47">
        <v>14.25</v>
      </c>
      <c r="D1657" s="47">
        <v>14.71</v>
      </c>
      <c r="E1657" s="47">
        <v>14.18</v>
      </c>
      <c r="F1657" s="47">
        <v>14.38</v>
      </c>
      <c r="G1657" s="48">
        <v>811300</v>
      </c>
      <c r="H1657" s="47">
        <v>12.08</v>
      </c>
      <c r="I1657" s="51">
        <f t="shared" si="183"/>
        <v>0.84005563282336571</v>
      </c>
      <c r="J1657" s="51">
        <f t="shared" ca="1" si="184"/>
        <v>1</v>
      </c>
      <c r="K1657" s="47">
        <f t="shared" si="185"/>
        <v>11.97</v>
      </c>
      <c r="L1657" s="47">
        <f t="shared" si="186"/>
        <v>12.36</v>
      </c>
      <c r="M1657" s="47">
        <f t="shared" si="187"/>
        <v>11.91</v>
      </c>
      <c r="N1657" s="47">
        <f t="shared" si="188"/>
        <v>12.08</v>
      </c>
      <c r="O1657" s="48">
        <f t="shared" ca="1" si="189"/>
        <v>811300</v>
      </c>
    </row>
    <row r="1658" spans="1:15" x14ac:dyDescent="0.25">
      <c r="A1658">
        <v>1643</v>
      </c>
      <c r="B1658" s="84">
        <v>39631</v>
      </c>
      <c r="C1658" s="47">
        <v>14.75</v>
      </c>
      <c r="D1658" s="47">
        <v>14.75</v>
      </c>
      <c r="E1658" s="47">
        <v>14.25</v>
      </c>
      <c r="F1658" s="47">
        <v>14.3</v>
      </c>
      <c r="G1658" s="48">
        <v>795500</v>
      </c>
      <c r="H1658" s="47">
        <v>12.02</v>
      </c>
      <c r="I1658" s="51">
        <f t="shared" si="183"/>
        <v>0.84055944055944054</v>
      </c>
      <c r="J1658" s="51">
        <f t="shared" ca="1" si="184"/>
        <v>1</v>
      </c>
      <c r="K1658" s="47">
        <f t="shared" si="185"/>
        <v>12.4</v>
      </c>
      <c r="L1658" s="47">
        <f t="shared" si="186"/>
        <v>12.4</v>
      </c>
      <c r="M1658" s="47">
        <f t="shared" si="187"/>
        <v>11.98</v>
      </c>
      <c r="N1658" s="47">
        <f t="shared" si="188"/>
        <v>12.02</v>
      </c>
      <c r="O1658" s="48">
        <f t="shared" ca="1" si="189"/>
        <v>795500</v>
      </c>
    </row>
    <row r="1659" spans="1:15" x14ac:dyDescent="0.25">
      <c r="A1659">
        <v>1644</v>
      </c>
      <c r="B1659" s="84">
        <v>39630</v>
      </c>
      <c r="C1659" s="47">
        <v>14.88</v>
      </c>
      <c r="D1659" s="47">
        <v>14.9</v>
      </c>
      <c r="E1659" s="47">
        <v>14.36</v>
      </c>
      <c r="F1659" s="47">
        <v>14.83</v>
      </c>
      <c r="G1659" s="48">
        <v>1191300</v>
      </c>
      <c r="H1659" s="47">
        <v>12.46</v>
      </c>
      <c r="I1659" s="51">
        <f t="shared" si="183"/>
        <v>0.8401888064733648</v>
      </c>
      <c r="J1659" s="51">
        <f t="shared" ca="1" si="184"/>
        <v>1</v>
      </c>
      <c r="K1659" s="47">
        <f t="shared" si="185"/>
        <v>12.5</v>
      </c>
      <c r="L1659" s="47">
        <f t="shared" si="186"/>
        <v>12.52</v>
      </c>
      <c r="M1659" s="47">
        <f t="shared" si="187"/>
        <v>12.07</v>
      </c>
      <c r="N1659" s="47">
        <f t="shared" si="188"/>
        <v>12.46</v>
      </c>
      <c r="O1659" s="48">
        <f t="shared" ca="1" si="189"/>
        <v>1191300</v>
      </c>
    </row>
    <row r="1660" spans="1:15" x14ac:dyDescent="0.25">
      <c r="A1660">
        <v>1645</v>
      </c>
      <c r="B1660" s="84">
        <v>39629</v>
      </c>
      <c r="C1660" s="47">
        <v>14.67</v>
      </c>
      <c r="D1660" s="47">
        <v>15.15</v>
      </c>
      <c r="E1660" s="47">
        <v>14.51</v>
      </c>
      <c r="F1660" s="47">
        <v>14.91</v>
      </c>
      <c r="G1660" s="48">
        <v>886000</v>
      </c>
      <c r="H1660" s="47">
        <v>12.53</v>
      </c>
      <c r="I1660" s="51">
        <f t="shared" si="183"/>
        <v>0.84037558685446001</v>
      </c>
      <c r="J1660" s="51">
        <f t="shared" ca="1" si="184"/>
        <v>1</v>
      </c>
      <c r="K1660" s="47">
        <f t="shared" si="185"/>
        <v>12.33</v>
      </c>
      <c r="L1660" s="47">
        <f t="shared" si="186"/>
        <v>12.73</v>
      </c>
      <c r="M1660" s="47">
        <f t="shared" si="187"/>
        <v>12.19</v>
      </c>
      <c r="N1660" s="47">
        <f t="shared" si="188"/>
        <v>12.53</v>
      </c>
      <c r="O1660" s="48">
        <f t="shared" ca="1" si="189"/>
        <v>886000</v>
      </c>
    </row>
    <row r="1661" spans="1:15" x14ac:dyDescent="0.25">
      <c r="A1661">
        <v>1646</v>
      </c>
      <c r="B1661" s="84">
        <v>39626</v>
      </c>
      <c r="C1661" s="47">
        <v>14.65</v>
      </c>
      <c r="D1661" s="47">
        <v>14.85</v>
      </c>
      <c r="E1661" s="47">
        <v>14.39</v>
      </c>
      <c r="F1661" s="47">
        <v>14.69</v>
      </c>
      <c r="G1661" s="48">
        <v>1309000</v>
      </c>
      <c r="H1661" s="47">
        <v>12.34</v>
      </c>
      <c r="I1661" s="51">
        <f t="shared" si="183"/>
        <v>0.84002722940776042</v>
      </c>
      <c r="J1661" s="51">
        <f t="shared" ca="1" si="184"/>
        <v>1</v>
      </c>
      <c r="K1661" s="47">
        <f t="shared" si="185"/>
        <v>12.31</v>
      </c>
      <c r="L1661" s="47">
        <f t="shared" si="186"/>
        <v>12.47</v>
      </c>
      <c r="M1661" s="47">
        <f t="shared" si="187"/>
        <v>12.09</v>
      </c>
      <c r="N1661" s="47">
        <f t="shared" si="188"/>
        <v>12.34</v>
      </c>
      <c r="O1661" s="48">
        <f t="shared" ca="1" si="189"/>
        <v>1309000</v>
      </c>
    </row>
    <row r="1662" spans="1:15" x14ac:dyDescent="0.25">
      <c r="A1662">
        <v>1647</v>
      </c>
      <c r="B1662" s="84">
        <v>39625</v>
      </c>
      <c r="C1662" s="47">
        <v>14.51</v>
      </c>
      <c r="D1662" s="47">
        <v>14.76</v>
      </c>
      <c r="E1662" s="47">
        <v>14.41</v>
      </c>
      <c r="F1662" s="47">
        <v>14.65</v>
      </c>
      <c r="G1662" s="48">
        <v>1388900</v>
      </c>
      <c r="H1662" s="47">
        <v>12.31</v>
      </c>
      <c r="I1662" s="51">
        <f t="shared" si="183"/>
        <v>0.84027303754266214</v>
      </c>
      <c r="J1662" s="51">
        <f t="shared" ca="1" si="184"/>
        <v>1</v>
      </c>
      <c r="K1662" s="47">
        <f t="shared" si="185"/>
        <v>12.19</v>
      </c>
      <c r="L1662" s="47">
        <f t="shared" si="186"/>
        <v>12.4</v>
      </c>
      <c r="M1662" s="47">
        <f t="shared" si="187"/>
        <v>12.11</v>
      </c>
      <c r="N1662" s="47">
        <f t="shared" si="188"/>
        <v>12.31</v>
      </c>
      <c r="O1662" s="48">
        <f t="shared" ca="1" si="189"/>
        <v>1388900</v>
      </c>
    </row>
    <row r="1663" spans="1:15" x14ac:dyDescent="0.25">
      <c r="A1663">
        <v>1648</v>
      </c>
      <c r="B1663" s="84">
        <v>39624</v>
      </c>
      <c r="C1663" s="47">
        <v>14.54</v>
      </c>
      <c r="D1663" s="47">
        <v>14.9</v>
      </c>
      <c r="E1663" s="47">
        <v>14.48</v>
      </c>
      <c r="F1663" s="47">
        <v>14.72</v>
      </c>
      <c r="G1663" s="48">
        <v>774300</v>
      </c>
      <c r="H1663" s="47">
        <v>12.37</v>
      </c>
      <c r="I1663" s="51">
        <f t="shared" si="183"/>
        <v>0.84035326086956508</v>
      </c>
      <c r="J1663" s="51">
        <f t="shared" ca="1" si="184"/>
        <v>1</v>
      </c>
      <c r="K1663" s="47">
        <f t="shared" si="185"/>
        <v>12.22</v>
      </c>
      <c r="L1663" s="47">
        <f t="shared" si="186"/>
        <v>12.52</v>
      </c>
      <c r="M1663" s="47">
        <f t="shared" si="187"/>
        <v>12.17</v>
      </c>
      <c r="N1663" s="47">
        <f t="shared" si="188"/>
        <v>12.37</v>
      </c>
      <c r="O1663" s="48">
        <f t="shared" ca="1" si="189"/>
        <v>774300</v>
      </c>
    </row>
    <row r="1664" spans="1:15" x14ac:dyDescent="0.25">
      <c r="A1664">
        <v>1649</v>
      </c>
      <c r="B1664" s="84">
        <v>39623</v>
      </c>
      <c r="C1664" s="47">
        <v>14.73</v>
      </c>
      <c r="D1664" s="47">
        <v>15.05</v>
      </c>
      <c r="E1664" s="47">
        <v>14.52</v>
      </c>
      <c r="F1664" s="47">
        <v>14.52</v>
      </c>
      <c r="G1664" s="48">
        <v>772100</v>
      </c>
      <c r="H1664" s="47">
        <v>12.2</v>
      </c>
      <c r="I1664" s="51">
        <f t="shared" si="183"/>
        <v>0.84022038567493107</v>
      </c>
      <c r="J1664" s="51">
        <f t="shared" ca="1" si="184"/>
        <v>1</v>
      </c>
      <c r="K1664" s="47">
        <f t="shared" si="185"/>
        <v>12.38</v>
      </c>
      <c r="L1664" s="47">
        <f t="shared" si="186"/>
        <v>12.65</v>
      </c>
      <c r="M1664" s="47">
        <f t="shared" si="187"/>
        <v>12.2</v>
      </c>
      <c r="N1664" s="47">
        <f t="shared" si="188"/>
        <v>12.2</v>
      </c>
      <c r="O1664" s="48">
        <f t="shared" ca="1" si="189"/>
        <v>772100</v>
      </c>
    </row>
    <row r="1665" spans="1:15" x14ac:dyDescent="0.25">
      <c r="A1665">
        <v>1650</v>
      </c>
      <c r="B1665" s="84">
        <v>39622</v>
      </c>
      <c r="C1665" s="47">
        <v>15.36</v>
      </c>
      <c r="D1665" s="47">
        <v>15.44</v>
      </c>
      <c r="E1665" s="47">
        <v>14.84</v>
      </c>
      <c r="F1665" s="47">
        <v>14.87</v>
      </c>
      <c r="G1665" s="48">
        <v>384500</v>
      </c>
      <c r="H1665" s="47">
        <v>12.49</v>
      </c>
      <c r="I1665" s="51">
        <f t="shared" si="183"/>
        <v>0.83994620040349699</v>
      </c>
      <c r="J1665" s="51">
        <f t="shared" ca="1" si="184"/>
        <v>1</v>
      </c>
      <c r="K1665" s="47">
        <f t="shared" si="185"/>
        <v>12.9</v>
      </c>
      <c r="L1665" s="47">
        <f t="shared" si="186"/>
        <v>12.97</v>
      </c>
      <c r="M1665" s="47">
        <f t="shared" si="187"/>
        <v>12.46</v>
      </c>
      <c r="N1665" s="47">
        <f t="shared" si="188"/>
        <v>12.49</v>
      </c>
      <c r="O1665" s="48">
        <f t="shared" ca="1" si="189"/>
        <v>384500</v>
      </c>
    </row>
    <row r="1666" spans="1:15" x14ac:dyDescent="0.25">
      <c r="A1666">
        <v>1651</v>
      </c>
      <c r="B1666" s="84">
        <v>39619</v>
      </c>
      <c r="C1666" s="47">
        <v>15.35</v>
      </c>
      <c r="D1666" s="47">
        <v>15.43</v>
      </c>
      <c r="E1666" s="47">
        <v>14.93</v>
      </c>
      <c r="F1666" s="47">
        <v>15.29</v>
      </c>
      <c r="G1666" s="48">
        <v>1149000</v>
      </c>
      <c r="H1666" s="47">
        <v>12.85</v>
      </c>
      <c r="I1666" s="51">
        <f t="shared" si="183"/>
        <v>0.84041857423152388</v>
      </c>
      <c r="J1666" s="51">
        <f t="shared" ca="1" si="184"/>
        <v>1</v>
      </c>
      <c r="K1666" s="47">
        <f t="shared" si="185"/>
        <v>12.9</v>
      </c>
      <c r="L1666" s="47">
        <f t="shared" si="186"/>
        <v>12.97</v>
      </c>
      <c r="M1666" s="47">
        <f t="shared" si="187"/>
        <v>12.55</v>
      </c>
      <c r="N1666" s="47">
        <f t="shared" si="188"/>
        <v>12.85</v>
      </c>
      <c r="O1666" s="48">
        <f t="shared" ca="1" si="189"/>
        <v>1149000</v>
      </c>
    </row>
    <row r="1667" spans="1:15" x14ac:dyDescent="0.25">
      <c r="A1667">
        <v>1652</v>
      </c>
      <c r="B1667" s="84">
        <v>39618</v>
      </c>
      <c r="C1667" s="47">
        <v>14.58</v>
      </c>
      <c r="D1667" s="47">
        <v>15.44</v>
      </c>
      <c r="E1667" s="47">
        <v>14.44</v>
      </c>
      <c r="F1667" s="47">
        <v>15.44</v>
      </c>
      <c r="G1667" s="48">
        <v>955100</v>
      </c>
      <c r="H1667" s="47">
        <v>12.97</v>
      </c>
      <c r="I1667" s="51">
        <f t="shared" si="183"/>
        <v>0.84002590673575139</v>
      </c>
      <c r="J1667" s="51">
        <f t="shared" ca="1" si="184"/>
        <v>1</v>
      </c>
      <c r="K1667" s="47">
        <f t="shared" si="185"/>
        <v>12.25</v>
      </c>
      <c r="L1667" s="47">
        <f t="shared" si="186"/>
        <v>12.97</v>
      </c>
      <c r="M1667" s="47">
        <f t="shared" si="187"/>
        <v>12.13</v>
      </c>
      <c r="N1667" s="47">
        <f t="shared" si="188"/>
        <v>12.97</v>
      </c>
      <c r="O1667" s="48">
        <f t="shared" ca="1" si="189"/>
        <v>955100</v>
      </c>
    </row>
    <row r="1668" spans="1:15" x14ac:dyDescent="0.25">
      <c r="A1668">
        <v>1653</v>
      </c>
      <c r="B1668" s="84">
        <v>39617</v>
      </c>
      <c r="C1668" s="47">
        <v>14.59</v>
      </c>
      <c r="D1668" s="47">
        <v>14.79</v>
      </c>
      <c r="E1668" s="47">
        <v>14.47</v>
      </c>
      <c r="F1668" s="47">
        <v>14.63</v>
      </c>
      <c r="G1668" s="48">
        <v>938300</v>
      </c>
      <c r="H1668" s="47">
        <v>12.29</v>
      </c>
      <c r="I1668" s="51">
        <f t="shared" si="183"/>
        <v>0.84005468215994517</v>
      </c>
      <c r="J1668" s="51">
        <f t="shared" ca="1" si="184"/>
        <v>1</v>
      </c>
      <c r="K1668" s="47">
        <f t="shared" si="185"/>
        <v>12.26</v>
      </c>
      <c r="L1668" s="47">
        <f t="shared" si="186"/>
        <v>12.42</v>
      </c>
      <c r="M1668" s="47">
        <f t="shared" si="187"/>
        <v>12.16</v>
      </c>
      <c r="N1668" s="47">
        <f t="shared" si="188"/>
        <v>12.29</v>
      </c>
      <c r="O1668" s="48">
        <f t="shared" ca="1" si="189"/>
        <v>938300</v>
      </c>
    </row>
    <row r="1669" spans="1:15" x14ac:dyDescent="0.25">
      <c r="A1669">
        <v>1654</v>
      </c>
      <c r="B1669" s="84">
        <v>39616</v>
      </c>
      <c r="C1669" s="47">
        <v>14.77</v>
      </c>
      <c r="D1669" s="47">
        <v>14.95</v>
      </c>
      <c r="E1669" s="47">
        <v>14.55</v>
      </c>
      <c r="F1669" s="47">
        <v>14.6</v>
      </c>
      <c r="G1669" s="48">
        <v>577300</v>
      </c>
      <c r="H1669" s="47">
        <v>12.25</v>
      </c>
      <c r="I1669" s="51">
        <f t="shared" si="183"/>
        <v>0.83904109589041098</v>
      </c>
      <c r="J1669" s="51">
        <f t="shared" ca="1" si="184"/>
        <v>1</v>
      </c>
      <c r="K1669" s="47">
        <f t="shared" si="185"/>
        <v>12.39</v>
      </c>
      <c r="L1669" s="47">
        <f t="shared" si="186"/>
        <v>12.54</v>
      </c>
      <c r="M1669" s="47">
        <f t="shared" si="187"/>
        <v>12.21</v>
      </c>
      <c r="N1669" s="47">
        <f t="shared" si="188"/>
        <v>12.25</v>
      </c>
      <c r="O1669" s="48">
        <f t="shared" ca="1" si="189"/>
        <v>577300</v>
      </c>
    </row>
    <row r="1670" spans="1:15" x14ac:dyDescent="0.25">
      <c r="A1670">
        <v>1655</v>
      </c>
      <c r="B1670" s="84">
        <v>39615</v>
      </c>
      <c r="C1670" s="47">
        <v>14.78</v>
      </c>
      <c r="D1670" s="47">
        <v>14.94</v>
      </c>
      <c r="E1670" s="47">
        <v>14.56</v>
      </c>
      <c r="F1670" s="47">
        <v>14.75</v>
      </c>
      <c r="G1670" s="48">
        <v>752400</v>
      </c>
      <c r="H1670" s="47">
        <v>12.38</v>
      </c>
      <c r="I1670" s="51">
        <f t="shared" si="183"/>
        <v>0.83932203389830518</v>
      </c>
      <c r="J1670" s="51">
        <f t="shared" ca="1" si="184"/>
        <v>1</v>
      </c>
      <c r="K1670" s="47">
        <f t="shared" si="185"/>
        <v>12.41</v>
      </c>
      <c r="L1670" s="47">
        <f t="shared" si="186"/>
        <v>12.54</v>
      </c>
      <c r="M1670" s="47">
        <f t="shared" si="187"/>
        <v>12.22</v>
      </c>
      <c r="N1670" s="47">
        <f t="shared" si="188"/>
        <v>12.38</v>
      </c>
      <c r="O1670" s="48">
        <f t="shared" ca="1" si="189"/>
        <v>752400</v>
      </c>
    </row>
    <row r="1671" spans="1:15" x14ac:dyDescent="0.25">
      <c r="A1671">
        <v>1656</v>
      </c>
      <c r="B1671" s="84">
        <v>39612</v>
      </c>
      <c r="C1671" s="47">
        <v>14.9</v>
      </c>
      <c r="D1671" s="47">
        <v>15.14</v>
      </c>
      <c r="E1671" s="47">
        <v>14.55</v>
      </c>
      <c r="F1671" s="47">
        <v>14.81</v>
      </c>
      <c r="G1671" s="48">
        <v>1192100</v>
      </c>
      <c r="H1671" s="47">
        <v>12.43</v>
      </c>
      <c r="I1671" s="51">
        <f t="shared" si="183"/>
        <v>0.8392977717758271</v>
      </c>
      <c r="J1671" s="51">
        <f t="shared" ca="1" si="184"/>
        <v>1</v>
      </c>
      <c r="K1671" s="47">
        <f t="shared" si="185"/>
        <v>12.51</v>
      </c>
      <c r="L1671" s="47">
        <f t="shared" si="186"/>
        <v>12.71</v>
      </c>
      <c r="M1671" s="47">
        <f t="shared" si="187"/>
        <v>12.21</v>
      </c>
      <c r="N1671" s="47">
        <f t="shared" si="188"/>
        <v>12.43</v>
      </c>
      <c r="O1671" s="48">
        <f t="shared" ca="1" si="189"/>
        <v>1192100</v>
      </c>
    </row>
    <row r="1672" spans="1:15" x14ac:dyDescent="0.25">
      <c r="A1672">
        <v>1657</v>
      </c>
      <c r="B1672" s="84">
        <v>39611</v>
      </c>
      <c r="C1672" s="47">
        <v>14.91</v>
      </c>
      <c r="D1672" s="47">
        <v>15.15</v>
      </c>
      <c r="E1672" s="47">
        <v>14.6</v>
      </c>
      <c r="F1672" s="47">
        <v>14.71</v>
      </c>
      <c r="G1672" s="48">
        <v>1708000</v>
      </c>
      <c r="H1672" s="47">
        <v>12.34</v>
      </c>
      <c r="I1672" s="51">
        <f t="shared" si="183"/>
        <v>0.83888511216859274</v>
      </c>
      <c r="J1672" s="51">
        <f t="shared" ca="1" si="184"/>
        <v>1</v>
      </c>
      <c r="K1672" s="47">
        <f t="shared" si="185"/>
        <v>12.51</v>
      </c>
      <c r="L1672" s="47">
        <f t="shared" si="186"/>
        <v>12.71</v>
      </c>
      <c r="M1672" s="47">
        <f t="shared" si="187"/>
        <v>12.25</v>
      </c>
      <c r="N1672" s="47">
        <f t="shared" si="188"/>
        <v>12.34</v>
      </c>
      <c r="O1672" s="48">
        <f t="shared" ca="1" si="189"/>
        <v>1708000</v>
      </c>
    </row>
    <row r="1673" spans="1:15" x14ac:dyDescent="0.25">
      <c r="A1673">
        <v>1658</v>
      </c>
      <c r="B1673" s="84">
        <v>39610</v>
      </c>
      <c r="C1673" s="47">
        <v>15.27</v>
      </c>
      <c r="D1673" s="47">
        <v>15.27</v>
      </c>
      <c r="E1673" s="47">
        <v>14.74</v>
      </c>
      <c r="F1673" s="47">
        <v>14.76</v>
      </c>
      <c r="G1673" s="48">
        <v>1383700</v>
      </c>
      <c r="H1673" s="47">
        <v>12.38</v>
      </c>
      <c r="I1673" s="51">
        <f t="shared" si="183"/>
        <v>0.83875338753387541</v>
      </c>
      <c r="J1673" s="51">
        <f t="shared" ca="1" si="184"/>
        <v>1</v>
      </c>
      <c r="K1673" s="47">
        <f t="shared" si="185"/>
        <v>12.81</v>
      </c>
      <c r="L1673" s="47">
        <f t="shared" si="186"/>
        <v>12.81</v>
      </c>
      <c r="M1673" s="47">
        <f t="shared" si="187"/>
        <v>12.36</v>
      </c>
      <c r="N1673" s="47">
        <f t="shared" si="188"/>
        <v>12.38</v>
      </c>
      <c r="O1673" s="48">
        <f t="shared" ca="1" si="189"/>
        <v>1383700</v>
      </c>
    </row>
    <row r="1674" spans="1:15" x14ac:dyDescent="0.25">
      <c r="A1674">
        <v>1659</v>
      </c>
      <c r="B1674" s="84">
        <v>39609</v>
      </c>
      <c r="C1674" s="47">
        <v>15.27</v>
      </c>
      <c r="D1674" s="47">
        <v>15.49</v>
      </c>
      <c r="E1674" s="47">
        <v>15.24</v>
      </c>
      <c r="F1674" s="47">
        <v>15.34</v>
      </c>
      <c r="G1674" s="48">
        <v>1111900</v>
      </c>
      <c r="H1674" s="47">
        <v>12.87</v>
      </c>
      <c r="I1674" s="51">
        <f t="shared" si="183"/>
        <v>0.83898305084745761</v>
      </c>
      <c r="J1674" s="51">
        <f t="shared" ca="1" si="184"/>
        <v>1</v>
      </c>
      <c r="K1674" s="47">
        <f t="shared" si="185"/>
        <v>12.81</v>
      </c>
      <c r="L1674" s="47">
        <f t="shared" si="186"/>
        <v>13</v>
      </c>
      <c r="M1674" s="47">
        <f t="shared" si="187"/>
        <v>12.79</v>
      </c>
      <c r="N1674" s="47">
        <f t="shared" si="188"/>
        <v>12.87</v>
      </c>
      <c r="O1674" s="48">
        <f t="shared" ca="1" si="189"/>
        <v>1111900</v>
      </c>
    </row>
    <row r="1675" spans="1:15" x14ac:dyDescent="0.25">
      <c r="A1675">
        <v>1660</v>
      </c>
      <c r="B1675" s="84">
        <v>39608</v>
      </c>
      <c r="C1675" s="47">
        <v>15.29</v>
      </c>
      <c r="D1675" s="47">
        <v>15.53</v>
      </c>
      <c r="E1675" s="47">
        <v>15.11</v>
      </c>
      <c r="F1675" s="47">
        <v>15.44</v>
      </c>
      <c r="G1675" s="48">
        <v>843600</v>
      </c>
      <c r="H1675" s="47">
        <v>12.96</v>
      </c>
      <c r="I1675" s="51">
        <f t="shared" si="183"/>
        <v>0.83937823834196901</v>
      </c>
      <c r="J1675" s="51">
        <f t="shared" ca="1" si="184"/>
        <v>1</v>
      </c>
      <c r="K1675" s="47">
        <f t="shared" si="185"/>
        <v>12.83</v>
      </c>
      <c r="L1675" s="47">
        <f t="shared" si="186"/>
        <v>13.04</v>
      </c>
      <c r="M1675" s="47">
        <f t="shared" si="187"/>
        <v>12.68</v>
      </c>
      <c r="N1675" s="47">
        <f t="shared" si="188"/>
        <v>12.96</v>
      </c>
      <c r="O1675" s="48">
        <f t="shared" ca="1" si="189"/>
        <v>843600</v>
      </c>
    </row>
    <row r="1676" spans="1:15" x14ac:dyDescent="0.25">
      <c r="A1676">
        <v>1661</v>
      </c>
      <c r="B1676" s="84">
        <v>39605</v>
      </c>
      <c r="C1676" s="47">
        <v>15.77</v>
      </c>
      <c r="D1676" s="47">
        <v>15.77</v>
      </c>
      <c r="E1676" s="47">
        <v>15.21</v>
      </c>
      <c r="F1676" s="47">
        <v>15.27</v>
      </c>
      <c r="G1676" s="48">
        <v>928500</v>
      </c>
      <c r="H1676" s="47">
        <v>12.81</v>
      </c>
      <c r="I1676" s="51">
        <f t="shared" si="183"/>
        <v>0.83889980353634586</v>
      </c>
      <c r="J1676" s="51">
        <f t="shared" ca="1" si="184"/>
        <v>1</v>
      </c>
      <c r="K1676" s="47">
        <f t="shared" si="185"/>
        <v>13.23</v>
      </c>
      <c r="L1676" s="47">
        <f t="shared" si="186"/>
        <v>13.23</v>
      </c>
      <c r="M1676" s="47">
        <f t="shared" si="187"/>
        <v>12.76</v>
      </c>
      <c r="N1676" s="47">
        <f t="shared" si="188"/>
        <v>12.81</v>
      </c>
      <c r="O1676" s="48">
        <f t="shared" ca="1" si="189"/>
        <v>928500</v>
      </c>
    </row>
    <row r="1677" spans="1:15" x14ac:dyDescent="0.25">
      <c r="A1677">
        <v>1662</v>
      </c>
      <c r="B1677" s="84">
        <v>39604</v>
      </c>
      <c r="C1677" s="47">
        <v>15.78</v>
      </c>
      <c r="D1677" s="47">
        <v>15.97</v>
      </c>
      <c r="E1677" s="47">
        <v>15.64</v>
      </c>
      <c r="F1677" s="47">
        <v>15.91</v>
      </c>
      <c r="G1677" s="48">
        <v>629000</v>
      </c>
      <c r="H1677" s="47">
        <v>13.35</v>
      </c>
      <c r="I1677" s="51">
        <f t="shared" si="183"/>
        <v>0.83909490886235072</v>
      </c>
      <c r="J1677" s="51">
        <f t="shared" ca="1" si="184"/>
        <v>1</v>
      </c>
      <c r="K1677" s="47">
        <f t="shared" si="185"/>
        <v>13.24</v>
      </c>
      <c r="L1677" s="47">
        <f t="shared" si="186"/>
        <v>13.4</v>
      </c>
      <c r="M1677" s="47">
        <f t="shared" si="187"/>
        <v>13.12</v>
      </c>
      <c r="N1677" s="47">
        <f t="shared" si="188"/>
        <v>13.35</v>
      </c>
      <c r="O1677" s="48">
        <f t="shared" ca="1" si="189"/>
        <v>629000</v>
      </c>
    </row>
    <row r="1678" spans="1:15" x14ac:dyDescent="0.25">
      <c r="A1678">
        <v>1663</v>
      </c>
      <c r="B1678" s="84">
        <v>39603</v>
      </c>
      <c r="C1678" s="47">
        <v>15.18</v>
      </c>
      <c r="D1678" s="47">
        <v>15.91</v>
      </c>
      <c r="E1678" s="47">
        <v>15.18</v>
      </c>
      <c r="F1678" s="47">
        <v>15.77</v>
      </c>
      <c r="G1678" s="48">
        <v>710300</v>
      </c>
      <c r="H1678" s="47">
        <v>13.23</v>
      </c>
      <c r="I1678" s="51">
        <f t="shared" si="183"/>
        <v>0.83893468611287259</v>
      </c>
      <c r="J1678" s="51">
        <f t="shared" ca="1" si="184"/>
        <v>1</v>
      </c>
      <c r="K1678" s="47">
        <f t="shared" si="185"/>
        <v>12.74</v>
      </c>
      <c r="L1678" s="47">
        <f t="shared" si="186"/>
        <v>13.35</v>
      </c>
      <c r="M1678" s="47">
        <f t="shared" si="187"/>
        <v>12.74</v>
      </c>
      <c r="N1678" s="47">
        <f t="shared" si="188"/>
        <v>13.23</v>
      </c>
      <c r="O1678" s="48">
        <f t="shared" ca="1" si="189"/>
        <v>710300</v>
      </c>
    </row>
    <row r="1679" spans="1:15" x14ac:dyDescent="0.25">
      <c r="A1679">
        <v>1664</v>
      </c>
      <c r="B1679" s="84">
        <v>39602</v>
      </c>
      <c r="C1679" s="47">
        <v>15.3</v>
      </c>
      <c r="D1679" s="47">
        <v>15.51</v>
      </c>
      <c r="E1679" s="47">
        <v>15.1</v>
      </c>
      <c r="F1679" s="47">
        <v>15.27</v>
      </c>
      <c r="G1679" s="48">
        <v>590300</v>
      </c>
      <c r="H1679" s="47">
        <v>12.81</v>
      </c>
      <c r="I1679" s="51">
        <f t="shared" si="183"/>
        <v>0.83889980353634586</v>
      </c>
      <c r="J1679" s="51">
        <f t="shared" ca="1" si="184"/>
        <v>1</v>
      </c>
      <c r="K1679" s="47">
        <f t="shared" si="185"/>
        <v>12.84</v>
      </c>
      <c r="L1679" s="47">
        <f t="shared" si="186"/>
        <v>13.01</v>
      </c>
      <c r="M1679" s="47">
        <f t="shared" si="187"/>
        <v>12.67</v>
      </c>
      <c r="N1679" s="47">
        <f t="shared" si="188"/>
        <v>12.81</v>
      </c>
      <c r="O1679" s="48">
        <f t="shared" ca="1" si="189"/>
        <v>590300</v>
      </c>
    </row>
    <row r="1680" spans="1:15" x14ac:dyDescent="0.25">
      <c r="A1680">
        <v>1665</v>
      </c>
      <c r="B1680" s="84">
        <v>39601</v>
      </c>
      <c r="C1680" s="47">
        <v>15.36</v>
      </c>
      <c r="D1680" s="47">
        <v>15.56</v>
      </c>
      <c r="E1680" s="47">
        <v>15.13</v>
      </c>
      <c r="F1680" s="47">
        <v>15.21</v>
      </c>
      <c r="G1680" s="48">
        <v>512200</v>
      </c>
      <c r="H1680" s="47">
        <v>12.76</v>
      </c>
      <c r="I1680" s="51">
        <f t="shared" si="183"/>
        <v>0.83892176199868507</v>
      </c>
      <c r="J1680" s="51">
        <f t="shared" ca="1" si="184"/>
        <v>1</v>
      </c>
      <c r="K1680" s="47">
        <f t="shared" si="185"/>
        <v>12.89</v>
      </c>
      <c r="L1680" s="47">
        <f t="shared" si="186"/>
        <v>13.05</v>
      </c>
      <c r="M1680" s="47">
        <f t="shared" si="187"/>
        <v>12.69</v>
      </c>
      <c r="N1680" s="47">
        <f t="shared" si="188"/>
        <v>12.76</v>
      </c>
      <c r="O1680" s="48">
        <f t="shared" ca="1" si="189"/>
        <v>512200</v>
      </c>
    </row>
    <row r="1681" spans="1:15" x14ac:dyDescent="0.25">
      <c r="A1681">
        <v>1666</v>
      </c>
      <c r="B1681" s="84">
        <v>39598</v>
      </c>
      <c r="C1681" s="47">
        <v>15.53</v>
      </c>
      <c r="D1681" s="47">
        <v>15.58</v>
      </c>
      <c r="E1681" s="47">
        <v>15.32</v>
      </c>
      <c r="F1681" s="47">
        <v>15.4</v>
      </c>
      <c r="G1681" s="48">
        <v>1021200</v>
      </c>
      <c r="H1681" s="47">
        <v>12.92</v>
      </c>
      <c r="I1681" s="51">
        <f t="shared" ref="I1681:I1744" si="190">H1681/F1681</f>
        <v>0.83896103896103891</v>
      </c>
      <c r="J1681" s="51">
        <f t="shared" ref="J1681:J1744" ca="1" si="191">INDEX(OFFSET($T$15,0,0,$S$13+1,1),MATCH(B1681,OFFSET($Q$15,0,0,$S$13+1,1),-1))</f>
        <v>1</v>
      </c>
      <c r="K1681" s="47">
        <f t="shared" ref="K1681:K1744" si="192">ROUND($I1681*C1681,2)</f>
        <v>13.03</v>
      </c>
      <c r="L1681" s="47">
        <f t="shared" ref="L1681:L1744" si="193">ROUND($I1681*D1681,2)</f>
        <v>13.07</v>
      </c>
      <c r="M1681" s="47">
        <f t="shared" ref="M1681:M1744" si="194">ROUND($I1681*E1681,2)</f>
        <v>12.85</v>
      </c>
      <c r="N1681" s="47">
        <f t="shared" ref="N1681:N1744" si="195">ROUND($I1681*F1681,2)</f>
        <v>12.92</v>
      </c>
      <c r="O1681" s="48">
        <f t="shared" ref="O1681:O1744" ca="1" si="196">G1681*J1681</f>
        <v>1021200</v>
      </c>
    </row>
    <row r="1682" spans="1:15" x14ac:dyDescent="0.25">
      <c r="A1682">
        <v>1667</v>
      </c>
      <c r="B1682" s="84">
        <v>39597</v>
      </c>
      <c r="C1682" s="47">
        <v>15.4</v>
      </c>
      <c r="D1682" s="47">
        <v>15.71</v>
      </c>
      <c r="E1682" s="47">
        <v>15.09</v>
      </c>
      <c r="F1682" s="47">
        <v>15.5</v>
      </c>
      <c r="G1682" s="48">
        <v>511200</v>
      </c>
      <c r="H1682" s="47">
        <v>13.01</v>
      </c>
      <c r="I1682" s="51">
        <f t="shared" si="190"/>
        <v>0.83935483870967742</v>
      </c>
      <c r="J1682" s="51">
        <f t="shared" ca="1" si="191"/>
        <v>1</v>
      </c>
      <c r="K1682" s="47">
        <f t="shared" si="192"/>
        <v>12.93</v>
      </c>
      <c r="L1682" s="47">
        <f t="shared" si="193"/>
        <v>13.19</v>
      </c>
      <c r="M1682" s="47">
        <f t="shared" si="194"/>
        <v>12.67</v>
      </c>
      <c r="N1682" s="47">
        <f t="shared" si="195"/>
        <v>13.01</v>
      </c>
      <c r="O1682" s="48">
        <f t="shared" ca="1" si="196"/>
        <v>511200</v>
      </c>
    </row>
    <row r="1683" spans="1:15" x14ac:dyDescent="0.25">
      <c r="A1683">
        <v>1668</v>
      </c>
      <c r="B1683" s="84">
        <v>39596</v>
      </c>
      <c r="C1683" s="47">
        <v>15.42</v>
      </c>
      <c r="D1683" s="47">
        <v>15.61</v>
      </c>
      <c r="E1683" s="47">
        <v>15.28</v>
      </c>
      <c r="F1683" s="47">
        <v>15.45</v>
      </c>
      <c r="G1683" s="48">
        <v>610000</v>
      </c>
      <c r="H1683" s="47">
        <v>12.96</v>
      </c>
      <c r="I1683" s="51">
        <f t="shared" si="190"/>
        <v>0.83883495145631082</v>
      </c>
      <c r="J1683" s="51">
        <f t="shared" ca="1" si="191"/>
        <v>1</v>
      </c>
      <c r="K1683" s="47">
        <f t="shared" si="192"/>
        <v>12.93</v>
      </c>
      <c r="L1683" s="47">
        <f t="shared" si="193"/>
        <v>13.09</v>
      </c>
      <c r="M1683" s="47">
        <f t="shared" si="194"/>
        <v>12.82</v>
      </c>
      <c r="N1683" s="47">
        <f t="shared" si="195"/>
        <v>12.96</v>
      </c>
      <c r="O1683" s="48">
        <f t="shared" ca="1" si="196"/>
        <v>610000</v>
      </c>
    </row>
    <row r="1684" spans="1:15" x14ac:dyDescent="0.25">
      <c r="A1684">
        <v>1669</v>
      </c>
      <c r="B1684" s="84">
        <v>39595</v>
      </c>
      <c r="C1684" s="47">
        <v>15.14</v>
      </c>
      <c r="D1684" s="47">
        <v>15.46</v>
      </c>
      <c r="E1684" s="47">
        <v>15</v>
      </c>
      <c r="F1684" s="47">
        <v>15.35</v>
      </c>
      <c r="G1684" s="48">
        <v>787700</v>
      </c>
      <c r="H1684" s="47">
        <v>12.88</v>
      </c>
      <c r="I1684" s="51">
        <f t="shared" si="190"/>
        <v>0.83908794788273622</v>
      </c>
      <c r="J1684" s="51">
        <f t="shared" ca="1" si="191"/>
        <v>1</v>
      </c>
      <c r="K1684" s="47">
        <f t="shared" si="192"/>
        <v>12.7</v>
      </c>
      <c r="L1684" s="47">
        <f t="shared" si="193"/>
        <v>12.97</v>
      </c>
      <c r="M1684" s="47">
        <f t="shared" si="194"/>
        <v>12.59</v>
      </c>
      <c r="N1684" s="47">
        <f t="shared" si="195"/>
        <v>12.88</v>
      </c>
      <c r="O1684" s="48">
        <f t="shared" ca="1" si="196"/>
        <v>787700</v>
      </c>
    </row>
    <row r="1685" spans="1:15" x14ac:dyDescent="0.25">
      <c r="A1685">
        <v>1670</v>
      </c>
      <c r="B1685" s="84">
        <v>39591</v>
      </c>
      <c r="C1685" s="47">
        <v>14.97</v>
      </c>
      <c r="D1685" s="47">
        <v>15.2</v>
      </c>
      <c r="E1685" s="47">
        <v>14.88</v>
      </c>
      <c r="F1685" s="47">
        <v>15.09</v>
      </c>
      <c r="G1685" s="48">
        <v>675100</v>
      </c>
      <c r="H1685" s="47">
        <v>12.66</v>
      </c>
      <c r="I1685" s="51">
        <f t="shared" si="190"/>
        <v>0.83896620278330025</v>
      </c>
      <c r="J1685" s="51">
        <f t="shared" ca="1" si="191"/>
        <v>1</v>
      </c>
      <c r="K1685" s="47">
        <f t="shared" si="192"/>
        <v>12.56</v>
      </c>
      <c r="L1685" s="47">
        <f t="shared" si="193"/>
        <v>12.75</v>
      </c>
      <c r="M1685" s="47">
        <f t="shared" si="194"/>
        <v>12.48</v>
      </c>
      <c r="N1685" s="47">
        <f t="shared" si="195"/>
        <v>12.66</v>
      </c>
      <c r="O1685" s="48">
        <f t="shared" ca="1" si="196"/>
        <v>675100</v>
      </c>
    </row>
    <row r="1686" spans="1:15" x14ac:dyDescent="0.25">
      <c r="A1686">
        <v>1671</v>
      </c>
      <c r="B1686" s="84">
        <v>39590</v>
      </c>
      <c r="C1686" s="47">
        <v>14.9</v>
      </c>
      <c r="D1686" s="47">
        <v>15.29</v>
      </c>
      <c r="E1686" s="47">
        <v>14.89</v>
      </c>
      <c r="F1686" s="47">
        <v>15.1</v>
      </c>
      <c r="G1686" s="48">
        <v>1881500</v>
      </c>
      <c r="H1686" s="47">
        <v>12.67</v>
      </c>
      <c r="I1686" s="51">
        <f t="shared" si="190"/>
        <v>0.83907284768211921</v>
      </c>
      <c r="J1686" s="51">
        <f t="shared" ca="1" si="191"/>
        <v>1</v>
      </c>
      <c r="K1686" s="47">
        <f t="shared" si="192"/>
        <v>12.5</v>
      </c>
      <c r="L1686" s="47">
        <f t="shared" si="193"/>
        <v>12.83</v>
      </c>
      <c r="M1686" s="47">
        <f t="shared" si="194"/>
        <v>12.49</v>
      </c>
      <c r="N1686" s="47">
        <f t="shared" si="195"/>
        <v>12.67</v>
      </c>
      <c r="O1686" s="48">
        <f t="shared" ca="1" si="196"/>
        <v>1881500</v>
      </c>
    </row>
    <row r="1687" spans="1:15" x14ac:dyDescent="0.25">
      <c r="A1687">
        <v>1672</v>
      </c>
      <c r="B1687" s="84">
        <v>39589</v>
      </c>
      <c r="C1687" s="47">
        <v>15.56</v>
      </c>
      <c r="D1687" s="47">
        <v>15.64</v>
      </c>
      <c r="E1687" s="47">
        <v>14.69</v>
      </c>
      <c r="F1687" s="47">
        <v>14.81</v>
      </c>
      <c r="G1687" s="48">
        <v>1555500</v>
      </c>
      <c r="H1687" s="47">
        <v>12.43</v>
      </c>
      <c r="I1687" s="51">
        <f t="shared" si="190"/>
        <v>0.8392977717758271</v>
      </c>
      <c r="J1687" s="51">
        <f t="shared" ca="1" si="191"/>
        <v>1</v>
      </c>
      <c r="K1687" s="47">
        <f t="shared" si="192"/>
        <v>13.06</v>
      </c>
      <c r="L1687" s="47">
        <f t="shared" si="193"/>
        <v>13.13</v>
      </c>
      <c r="M1687" s="47">
        <f t="shared" si="194"/>
        <v>12.33</v>
      </c>
      <c r="N1687" s="47">
        <f t="shared" si="195"/>
        <v>12.43</v>
      </c>
      <c r="O1687" s="48">
        <f t="shared" ca="1" si="196"/>
        <v>1555500</v>
      </c>
    </row>
    <row r="1688" spans="1:15" x14ac:dyDescent="0.25">
      <c r="A1688">
        <v>1673</v>
      </c>
      <c r="B1688" s="84">
        <v>39588</v>
      </c>
      <c r="C1688" s="47">
        <v>15.85</v>
      </c>
      <c r="D1688" s="47">
        <v>15.92</v>
      </c>
      <c r="E1688" s="47">
        <v>15.44</v>
      </c>
      <c r="F1688" s="47">
        <v>15.52</v>
      </c>
      <c r="G1688" s="48">
        <v>576400</v>
      </c>
      <c r="H1688" s="47">
        <v>13.02</v>
      </c>
      <c r="I1688" s="51">
        <f t="shared" si="190"/>
        <v>0.83891752577319589</v>
      </c>
      <c r="J1688" s="51">
        <f t="shared" ca="1" si="191"/>
        <v>1</v>
      </c>
      <c r="K1688" s="47">
        <f t="shared" si="192"/>
        <v>13.3</v>
      </c>
      <c r="L1688" s="47">
        <f t="shared" si="193"/>
        <v>13.36</v>
      </c>
      <c r="M1688" s="47">
        <f t="shared" si="194"/>
        <v>12.95</v>
      </c>
      <c r="N1688" s="47">
        <f t="shared" si="195"/>
        <v>13.02</v>
      </c>
      <c r="O1688" s="48">
        <f t="shared" ca="1" si="196"/>
        <v>576400</v>
      </c>
    </row>
    <row r="1689" spans="1:15" x14ac:dyDescent="0.25">
      <c r="A1689">
        <v>1674</v>
      </c>
      <c r="B1689" s="84">
        <v>39587</v>
      </c>
      <c r="C1689" s="47">
        <v>15.99</v>
      </c>
      <c r="D1689" s="47">
        <v>16.239999999999998</v>
      </c>
      <c r="E1689" s="47">
        <v>15.81</v>
      </c>
      <c r="F1689" s="47">
        <v>15.95</v>
      </c>
      <c r="G1689" s="48">
        <v>751600</v>
      </c>
      <c r="H1689" s="47">
        <v>13.38</v>
      </c>
      <c r="I1689" s="51">
        <f t="shared" si="190"/>
        <v>0.83887147335423207</v>
      </c>
      <c r="J1689" s="51">
        <f t="shared" ca="1" si="191"/>
        <v>1</v>
      </c>
      <c r="K1689" s="47">
        <f t="shared" si="192"/>
        <v>13.41</v>
      </c>
      <c r="L1689" s="47">
        <f t="shared" si="193"/>
        <v>13.62</v>
      </c>
      <c r="M1689" s="47">
        <f t="shared" si="194"/>
        <v>13.26</v>
      </c>
      <c r="N1689" s="47">
        <f t="shared" si="195"/>
        <v>13.38</v>
      </c>
      <c r="O1689" s="48">
        <f t="shared" ca="1" si="196"/>
        <v>751600</v>
      </c>
    </row>
    <row r="1690" spans="1:15" x14ac:dyDescent="0.25">
      <c r="A1690">
        <v>1675</v>
      </c>
      <c r="B1690" s="84">
        <v>39584</v>
      </c>
      <c r="C1690" s="47">
        <v>16.25</v>
      </c>
      <c r="D1690" s="47">
        <v>16.329999999999998</v>
      </c>
      <c r="E1690" s="47">
        <v>15.85</v>
      </c>
      <c r="F1690" s="47">
        <v>16.03</v>
      </c>
      <c r="G1690" s="48">
        <v>826000</v>
      </c>
      <c r="H1690" s="47">
        <v>13.45</v>
      </c>
      <c r="I1690" s="51">
        <f t="shared" si="190"/>
        <v>0.83905177791640662</v>
      </c>
      <c r="J1690" s="51">
        <f t="shared" ca="1" si="191"/>
        <v>1</v>
      </c>
      <c r="K1690" s="47">
        <f t="shared" si="192"/>
        <v>13.63</v>
      </c>
      <c r="L1690" s="47">
        <f t="shared" si="193"/>
        <v>13.7</v>
      </c>
      <c r="M1690" s="47">
        <f t="shared" si="194"/>
        <v>13.3</v>
      </c>
      <c r="N1690" s="47">
        <f t="shared" si="195"/>
        <v>13.45</v>
      </c>
      <c r="O1690" s="48">
        <f t="shared" ca="1" si="196"/>
        <v>826000</v>
      </c>
    </row>
    <row r="1691" spans="1:15" x14ac:dyDescent="0.25">
      <c r="A1691">
        <v>1676</v>
      </c>
      <c r="B1691" s="84">
        <v>39583</v>
      </c>
      <c r="C1691" s="47">
        <v>15.96</v>
      </c>
      <c r="D1691" s="47">
        <v>16.34</v>
      </c>
      <c r="E1691" s="47">
        <v>15.81</v>
      </c>
      <c r="F1691" s="47">
        <v>16.21</v>
      </c>
      <c r="G1691" s="48">
        <v>499800</v>
      </c>
      <c r="H1691" s="47">
        <v>13.6</v>
      </c>
      <c r="I1691" s="51">
        <f t="shared" si="190"/>
        <v>0.83898827884022198</v>
      </c>
      <c r="J1691" s="51">
        <f t="shared" ca="1" si="191"/>
        <v>1</v>
      </c>
      <c r="K1691" s="47">
        <f t="shared" si="192"/>
        <v>13.39</v>
      </c>
      <c r="L1691" s="47">
        <f t="shared" si="193"/>
        <v>13.71</v>
      </c>
      <c r="M1691" s="47">
        <f t="shared" si="194"/>
        <v>13.26</v>
      </c>
      <c r="N1691" s="47">
        <f t="shared" si="195"/>
        <v>13.6</v>
      </c>
      <c r="O1691" s="48">
        <f t="shared" ca="1" si="196"/>
        <v>499800</v>
      </c>
    </row>
    <row r="1692" spans="1:15" x14ac:dyDescent="0.25">
      <c r="A1692">
        <v>1677</v>
      </c>
      <c r="B1692" s="84">
        <v>39582</v>
      </c>
      <c r="C1692" s="47">
        <v>16.059999999999999</v>
      </c>
      <c r="D1692" s="47">
        <v>16.239999999999998</v>
      </c>
      <c r="E1692" s="47">
        <v>15.93</v>
      </c>
      <c r="F1692" s="47">
        <v>15.98</v>
      </c>
      <c r="G1692" s="48">
        <v>714500</v>
      </c>
      <c r="H1692" s="47">
        <v>13.41</v>
      </c>
      <c r="I1692" s="51">
        <f t="shared" si="190"/>
        <v>0.83917396745932415</v>
      </c>
      <c r="J1692" s="51">
        <f t="shared" ca="1" si="191"/>
        <v>1</v>
      </c>
      <c r="K1692" s="47">
        <f t="shared" si="192"/>
        <v>13.48</v>
      </c>
      <c r="L1692" s="47">
        <f t="shared" si="193"/>
        <v>13.63</v>
      </c>
      <c r="M1692" s="47">
        <f t="shared" si="194"/>
        <v>13.37</v>
      </c>
      <c r="N1692" s="47">
        <f t="shared" si="195"/>
        <v>13.41</v>
      </c>
      <c r="O1692" s="48">
        <f t="shared" ca="1" si="196"/>
        <v>714500</v>
      </c>
    </row>
    <row r="1693" spans="1:15" x14ac:dyDescent="0.25">
      <c r="A1693">
        <v>1678</v>
      </c>
      <c r="B1693" s="84">
        <v>39581</v>
      </c>
      <c r="C1693" s="47">
        <v>15.9</v>
      </c>
      <c r="D1693" s="47">
        <v>16.21</v>
      </c>
      <c r="E1693" s="47">
        <v>15.83</v>
      </c>
      <c r="F1693" s="47">
        <v>16</v>
      </c>
      <c r="G1693" s="48">
        <v>718300</v>
      </c>
      <c r="H1693" s="47">
        <v>13.43</v>
      </c>
      <c r="I1693" s="51">
        <f t="shared" si="190"/>
        <v>0.83937499999999998</v>
      </c>
      <c r="J1693" s="51">
        <f t="shared" ca="1" si="191"/>
        <v>1</v>
      </c>
      <c r="K1693" s="47">
        <f t="shared" si="192"/>
        <v>13.35</v>
      </c>
      <c r="L1693" s="47">
        <f t="shared" si="193"/>
        <v>13.61</v>
      </c>
      <c r="M1693" s="47">
        <f t="shared" si="194"/>
        <v>13.29</v>
      </c>
      <c r="N1693" s="47">
        <f t="shared" si="195"/>
        <v>13.43</v>
      </c>
      <c r="O1693" s="48">
        <f t="shared" ca="1" si="196"/>
        <v>718300</v>
      </c>
    </row>
    <row r="1694" spans="1:15" x14ac:dyDescent="0.25">
      <c r="A1694">
        <v>1679</v>
      </c>
      <c r="B1694" s="84">
        <v>39580</v>
      </c>
      <c r="C1694" s="47">
        <v>15.58</v>
      </c>
      <c r="D1694" s="47">
        <v>15.87</v>
      </c>
      <c r="E1694" s="47">
        <v>15.26</v>
      </c>
      <c r="F1694" s="47">
        <v>15.86</v>
      </c>
      <c r="G1694" s="48">
        <v>508200</v>
      </c>
      <c r="H1694" s="47">
        <v>13.31</v>
      </c>
      <c r="I1694" s="51">
        <f t="shared" si="190"/>
        <v>0.83921815889029006</v>
      </c>
      <c r="J1694" s="51">
        <f t="shared" ca="1" si="191"/>
        <v>1</v>
      </c>
      <c r="K1694" s="47">
        <f t="shared" si="192"/>
        <v>13.08</v>
      </c>
      <c r="L1694" s="47">
        <f t="shared" si="193"/>
        <v>13.32</v>
      </c>
      <c r="M1694" s="47">
        <f t="shared" si="194"/>
        <v>12.81</v>
      </c>
      <c r="N1694" s="47">
        <f t="shared" si="195"/>
        <v>13.31</v>
      </c>
      <c r="O1694" s="48">
        <f t="shared" ca="1" si="196"/>
        <v>508200</v>
      </c>
    </row>
    <row r="1695" spans="1:15" x14ac:dyDescent="0.25">
      <c r="A1695">
        <v>1680</v>
      </c>
      <c r="B1695" s="84">
        <v>39577</v>
      </c>
      <c r="C1695" s="47">
        <v>15.61</v>
      </c>
      <c r="D1695" s="47">
        <v>15.76</v>
      </c>
      <c r="E1695" s="47">
        <v>15.46</v>
      </c>
      <c r="F1695" s="47">
        <v>15.59</v>
      </c>
      <c r="G1695" s="48">
        <v>256100</v>
      </c>
      <c r="H1695" s="47">
        <v>13.08</v>
      </c>
      <c r="I1695" s="51">
        <f t="shared" si="190"/>
        <v>0.83899935856318153</v>
      </c>
      <c r="J1695" s="51">
        <f t="shared" ca="1" si="191"/>
        <v>1</v>
      </c>
      <c r="K1695" s="47">
        <f t="shared" si="192"/>
        <v>13.1</v>
      </c>
      <c r="L1695" s="47">
        <f t="shared" si="193"/>
        <v>13.22</v>
      </c>
      <c r="M1695" s="47">
        <f t="shared" si="194"/>
        <v>12.97</v>
      </c>
      <c r="N1695" s="47">
        <f t="shared" si="195"/>
        <v>13.08</v>
      </c>
      <c r="O1695" s="48">
        <f t="shared" ca="1" si="196"/>
        <v>256100</v>
      </c>
    </row>
    <row r="1696" spans="1:15" x14ac:dyDescent="0.25">
      <c r="A1696">
        <v>1681</v>
      </c>
      <c r="B1696" s="84">
        <v>39576</v>
      </c>
      <c r="C1696" s="47">
        <v>15.51</v>
      </c>
      <c r="D1696" s="47">
        <v>15.8</v>
      </c>
      <c r="E1696" s="47">
        <v>15.34</v>
      </c>
      <c r="F1696" s="47">
        <v>15.79</v>
      </c>
      <c r="G1696" s="48">
        <v>566500</v>
      </c>
      <c r="H1696" s="47">
        <v>13.25</v>
      </c>
      <c r="I1696" s="51">
        <f t="shared" si="190"/>
        <v>0.83913869537682084</v>
      </c>
      <c r="J1696" s="51">
        <f t="shared" ca="1" si="191"/>
        <v>1</v>
      </c>
      <c r="K1696" s="47">
        <f t="shared" si="192"/>
        <v>13.02</v>
      </c>
      <c r="L1696" s="47">
        <f t="shared" si="193"/>
        <v>13.26</v>
      </c>
      <c r="M1696" s="47">
        <f t="shared" si="194"/>
        <v>12.87</v>
      </c>
      <c r="N1696" s="47">
        <f t="shared" si="195"/>
        <v>13.25</v>
      </c>
      <c r="O1696" s="48">
        <f t="shared" ca="1" si="196"/>
        <v>566500</v>
      </c>
    </row>
    <row r="1697" spans="1:15" x14ac:dyDescent="0.25">
      <c r="A1697">
        <v>1682</v>
      </c>
      <c r="B1697" s="84">
        <v>39575</v>
      </c>
      <c r="C1697" s="47">
        <v>16.100000000000001</v>
      </c>
      <c r="D1697" s="47">
        <v>16.100000000000001</v>
      </c>
      <c r="E1697" s="47">
        <v>15.44</v>
      </c>
      <c r="F1697" s="47">
        <v>15.48</v>
      </c>
      <c r="G1697" s="48">
        <v>569200</v>
      </c>
      <c r="H1697" s="47">
        <v>12.99</v>
      </c>
      <c r="I1697" s="51">
        <f t="shared" si="190"/>
        <v>0.83914728682170536</v>
      </c>
      <c r="J1697" s="51">
        <f t="shared" ca="1" si="191"/>
        <v>1</v>
      </c>
      <c r="K1697" s="47">
        <f t="shared" si="192"/>
        <v>13.51</v>
      </c>
      <c r="L1697" s="47">
        <f t="shared" si="193"/>
        <v>13.51</v>
      </c>
      <c r="M1697" s="47">
        <f t="shared" si="194"/>
        <v>12.96</v>
      </c>
      <c r="N1697" s="47">
        <f t="shared" si="195"/>
        <v>12.99</v>
      </c>
      <c r="O1697" s="48">
        <f t="shared" ca="1" si="196"/>
        <v>569200</v>
      </c>
    </row>
    <row r="1698" spans="1:15" x14ac:dyDescent="0.25">
      <c r="A1698">
        <v>1683</v>
      </c>
      <c r="B1698" s="84">
        <v>39574</v>
      </c>
      <c r="C1698" s="47">
        <v>15.6</v>
      </c>
      <c r="D1698" s="47">
        <v>16.02</v>
      </c>
      <c r="E1698" s="47">
        <v>15.54</v>
      </c>
      <c r="F1698" s="47">
        <v>16.02</v>
      </c>
      <c r="G1698" s="48">
        <v>901900</v>
      </c>
      <c r="H1698" s="47">
        <v>13.44</v>
      </c>
      <c r="I1698" s="51">
        <f t="shared" si="190"/>
        <v>0.83895131086142316</v>
      </c>
      <c r="J1698" s="51">
        <f t="shared" ca="1" si="191"/>
        <v>1</v>
      </c>
      <c r="K1698" s="47">
        <f t="shared" si="192"/>
        <v>13.09</v>
      </c>
      <c r="L1698" s="47">
        <f t="shared" si="193"/>
        <v>13.44</v>
      </c>
      <c r="M1698" s="47">
        <f t="shared" si="194"/>
        <v>13.04</v>
      </c>
      <c r="N1698" s="47">
        <f t="shared" si="195"/>
        <v>13.44</v>
      </c>
      <c r="O1698" s="48">
        <f t="shared" ca="1" si="196"/>
        <v>901900</v>
      </c>
    </row>
    <row r="1699" spans="1:15" x14ac:dyDescent="0.25">
      <c r="A1699">
        <v>1684</v>
      </c>
      <c r="B1699" s="84">
        <v>39573</v>
      </c>
      <c r="C1699" s="47">
        <v>15.72</v>
      </c>
      <c r="D1699" s="47">
        <v>15.78</v>
      </c>
      <c r="E1699" s="47">
        <v>15.45</v>
      </c>
      <c r="F1699" s="47">
        <v>15.65</v>
      </c>
      <c r="G1699" s="48">
        <v>934700</v>
      </c>
      <c r="H1699" s="47">
        <v>13.13</v>
      </c>
      <c r="I1699" s="51">
        <f t="shared" si="190"/>
        <v>0.83897763578274764</v>
      </c>
      <c r="J1699" s="51">
        <f t="shared" ca="1" si="191"/>
        <v>1</v>
      </c>
      <c r="K1699" s="47">
        <f t="shared" si="192"/>
        <v>13.19</v>
      </c>
      <c r="L1699" s="47">
        <f t="shared" si="193"/>
        <v>13.24</v>
      </c>
      <c r="M1699" s="47">
        <f t="shared" si="194"/>
        <v>12.96</v>
      </c>
      <c r="N1699" s="47">
        <f t="shared" si="195"/>
        <v>13.13</v>
      </c>
      <c r="O1699" s="48">
        <f t="shared" ca="1" si="196"/>
        <v>934700</v>
      </c>
    </row>
    <row r="1700" spans="1:15" x14ac:dyDescent="0.25">
      <c r="A1700">
        <v>1685</v>
      </c>
      <c r="B1700" s="84">
        <v>39570</v>
      </c>
      <c r="C1700" s="47">
        <v>16.32</v>
      </c>
      <c r="D1700" s="47">
        <v>16.399999999999999</v>
      </c>
      <c r="E1700" s="47">
        <v>15.76</v>
      </c>
      <c r="F1700" s="47">
        <v>15.81</v>
      </c>
      <c r="G1700" s="48">
        <v>769000</v>
      </c>
      <c r="H1700" s="47">
        <v>13.27</v>
      </c>
      <c r="I1700" s="51">
        <f t="shared" si="190"/>
        <v>0.83934218848829845</v>
      </c>
      <c r="J1700" s="51">
        <f t="shared" ca="1" si="191"/>
        <v>1</v>
      </c>
      <c r="K1700" s="47">
        <f t="shared" si="192"/>
        <v>13.7</v>
      </c>
      <c r="L1700" s="47">
        <f t="shared" si="193"/>
        <v>13.77</v>
      </c>
      <c r="M1700" s="47">
        <f t="shared" si="194"/>
        <v>13.23</v>
      </c>
      <c r="N1700" s="47">
        <f t="shared" si="195"/>
        <v>13.27</v>
      </c>
      <c r="O1700" s="48">
        <f t="shared" ca="1" si="196"/>
        <v>769000</v>
      </c>
    </row>
    <row r="1701" spans="1:15" x14ac:dyDescent="0.25">
      <c r="A1701">
        <v>1686</v>
      </c>
      <c r="B1701" s="84">
        <v>39569</v>
      </c>
      <c r="C1701" s="47">
        <v>15.44</v>
      </c>
      <c r="D1701" s="47">
        <v>16.329999999999998</v>
      </c>
      <c r="E1701" s="47">
        <v>15.44</v>
      </c>
      <c r="F1701" s="47">
        <v>16.16</v>
      </c>
      <c r="G1701" s="48">
        <v>1647700</v>
      </c>
      <c r="H1701" s="47">
        <v>13.56</v>
      </c>
      <c r="I1701" s="51">
        <f t="shared" si="190"/>
        <v>0.83910891089108908</v>
      </c>
      <c r="J1701" s="51">
        <f t="shared" ca="1" si="191"/>
        <v>1</v>
      </c>
      <c r="K1701" s="47">
        <f t="shared" si="192"/>
        <v>12.96</v>
      </c>
      <c r="L1701" s="47">
        <f t="shared" si="193"/>
        <v>13.7</v>
      </c>
      <c r="M1701" s="47">
        <f t="shared" si="194"/>
        <v>12.96</v>
      </c>
      <c r="N1701" s="47">
        <f t="shared" si="195"/>
        <v>13.56</v>
      </c>
      <c r="O1701" s="48">
        <f t="shared" ca="1" si="196"/>
        <v>1647700</v>
      </c>
    </row>
    <row r="1702" spans="1:15" x14ac:dyDescent="0.25">
      <c r="A1702">
        <v>1687</v>
      </c>
      <c r="B1702" s="84">
        <v>39568</v>
      </c>
      <c r="C1702" s="47">
        <v>15.49</v>
      </c>
      <c r="D1702" s="47">
        <v>15.79</v>
      </c>
      <c r="E1702" s="47">
        <v>15.34</v>
      </c>
      <c r="F1702" s="47">
        <v>15.47</v>
      </c>
      <c r="G1702" s="48">
        <v>824600</v>
      </c>
      <c r="H1702" s="47">
        <v>12.98</v>
      </c>
      <c r="I1702" s="51">
        <f t="shared" si="190"/>
        <v>0.83904330963154494</v>
      </c>
      <c r="J1702" s="51">
        <f t="shared" ca="1" si="191"/>
        <v>1</v>
      </c>
      <c r="K1702" s="47">
        <f t="shared" si="192"/>
        <v>13</v>
      </c>
      <c r="L1702" s="47">
        <f t="shared" si="193"/>
        <v>13.25</v>
      </c>
      <c r="M1702" s="47">
        <f t="shared" si="194"/>
        <v>12.87</v>
      </c>
      <c r="N1702" s="47">
        <f t="shared" si="195"/>
        <v>12.98</v>
      </c>
      <c r="O1702" s="48">
        <f t="shared" ca="1" si="196"/>
        <v>824600</v>
      </c>
    </row>
    <row r="1703" spans="1:15" x14ac:dyDescent="0.25">
      <c r="A1703">
        <v>1688</v>
      </c>
      <c r="B1703" s="84">
        <v>39567</v>
      </c>
      <c r="C1703" s="47">
        <v>15.39</v>
      </c>
      <c r="D1703" s="47">
        <v>15.58</v>
      </c>
      <c r="E1703" s="47">
        <v>15.28</v>
      </c>
      <c r="F1703" s="47">
        <v>15.5</v>
      </c>
      <c r="G1703" s="48">
        <v>604900</v>
      </c>
      <c r="H1703" s="47">
        <v>13.01</v>
      </c>
      <c r="I1703" s="51">
        <f t="shared" si="190"/>
        <v>0.83935483870967742</v>
      </c>
      <c r="J1703" s="51">
        <f t="shared" ca="1" si="191"/>
        <v>1</v>
      </c>
      <c r="K1703" s="47">
        <f t="shared" si="192"/>
        <v>12.92</v>
      </c>
      <c r="L1703" s="47">
        <f t="shared" si="193"/>
        <v>13.08</v>
      </c>
      <c r="M1703" s="47">
        <f t="shared" si="194"/>
        <v>12.83</v>
      </c>
      <c r="N1703" s="47">
        <f t="shared" si="195"/>
        <v>13.01</v>
      </c>
      <c r="O1703" s="48">
        <f t="shared" ca="1" si="196"/>
        <v>604900</v>
      </c>
    </row>
    <row r="1704" spans="1:15" x14ac:dyDescent="0.25">
      <c r="A1704">
        <v>1689</v>
      </c>
      <c r="B1704" s="84">
        <v>39566</v>
      </c>
      <c r="C1704" s="47">
        <v>15.16</v>
      </c>
      <c r="D1704" s="47">
        <v>15.52</v>
      </c>
      <c r="E1704" s="47">
        <v>15.09</v>
      </c>
      <c r="F1704" s="47">
        <v>15.39</v>
      </c>
      <c r="G1704" s="48">
        <v>670200</v>
      </c>
      <c r="H1704" s="47">
        <v>12.91</v>
      </c>
      <c r="I1704" s="51">
        <f t="shared" si="190"/>
        <v>0.83885640025990904</v>
      </c>
      <c r="J1704" s="51">
        <f t="shared" ca="1" si="191"/>
        <v>1</v>
      </c>
      <c r="K1704" s="47">
        <f t="shared" si="192"/>
        <v>12.72</v>
      </c>
      <c r="L1704" s="47">
        <f t="shared" si="193"/>
        <v>13.02</v>
      </c>
      <c r="M1704" s="47">
        <f t="shared" si="194"/>
        <v>12.66</v>
      </c>
      <c r="N1704" s="47">
        <f t="shared" si="195"/>
        <v>12.91</v>
      </c>
      <c r="O1704" s="48">
        <f t="shared" ca="1" si="196"/>
        <v>670200</v>
      </c>
    </row>
    <row r="1705" spans="1:15" x14ac:dyDescent="0.25">
      <c r="A1705">
        <v>1690</v>
      </c>
      <c r="B1705" s="84">
        <v>39563</v>
      </c>
      <c r="C1705" s="47">
        <v>15.04</v>
      </c>
      <c r="D1705" s="47">
        <v>15.44</v>
      </c>
      <c r="E1705" s="47">
        <v>14.9</v>
      </c>
      <c r="F1705" s="47">
        <v>15.21</v>
      </c>
      <c r="G1705" s="48">
        <v>1143700</v>
      </c>
      <c r="H1705" s="47">
        <v>12.76</v>
      </c>
      <c r="I1705" s="51">
        <f t="shared" si="190"/>
        <v>0.83892176199868507</v>
      </c>
      <c r="J1705" s="51">
        <f t="shared" ca="1" si="191"/>
        <v>1</v>
      </c>
      <c r="K1705" s="47">
        <f t="shared" si="192"/>
        <v>12.62</v>
      </c>
      <c r="L1705" s="47">
        <f t="shared" si="193"/>
        <v>12.95</v>
      </c>
      <c r="M1705" s="47">
        <f t="shared" si="194"/>
        <v>12.5</v>
      </c>
      <c r="N1705" s="47">
        <f t="shared" si="195"/>
        <v>12.76</v>
      </c>
      <c r="O1705" s="48">
        <f t="shared" ca="1" si="196"/>
        <v>1143700</v>
      </c>
    </row>
    <row r="1706" spans="1:15" x14ac:dyDescent="0.25">
      <c r="A1706">
        <v>1691</v>
      </c>
      <c r="B1706" s="84">
        <v>39562</v>
      </c>
      <c r="C1706" s="47">
        <v>14.25</v>
      </c>
      <c r="D1706" s="47">
        <v>15.06</v>
      </c>
      <c r="E1706" s="47">
        <v>13.8</v>
      </c>
      <c r="F1706" s="47">
        <v>15</v>
      </c>
      <c r="G1706" s="48">
        <v>1350000</v>
      </c>
      <c r="H1706" s="47">
        <v>12.59</v>
      </c>
      <c r="I1706" s="51">
        <f t="shared" si="190"/>
        <v>0.83933333333333338</v>
      </c>
      <c r="J1706" s="51">
        <f t="shared" ca="1" si="191"/>
        <v>1</v>
      </c>
      <c r="K1706" s="47">
        <f t="shared" si="192"/>
        <v>11.96</v>
      </c>
      <c r="L1706" s="47">
        <f t="shared" si="193"/>
        <v>12.64</v>
      </c>
      <c r="M1706" s="47">
        <f t="shared" si="194"/>
        <v>11.58</v>
      </c>
      <c r="N1706" s="47">
        <f t="shared" si="195"/>
        <v>12.59</v>
      </c>
      <c r="O1706" s="48">
        <f t="shared" ca="1" si="196"/>
        <v>1350000</v>
      </c>
    </row>
    <row r="1707" spans="1:15" x14ac:dyDescent="0.25">
      <c r="A1707">
        <v>1692</v>
      </c>
      <c r="B1707" s="84">
        <v>39561</v>
      </c>
      <c r="C1707" s="47">
        <v>14.44</v>
      </c>
      <c r="D1707" s="47">
        <v>14.59</v>
      </c>
      <c r="E1707" s="47">
        <v>14.1</v>
      </c>
      <c r="F1707" s="47">
        <v>14.2</v>
      </c>
      <c r="G1707" s="48">
        <v>689200</v>
      </c>
      <c r="H1707" s="47">
        <v>11.91</v>
      </c>
      <c r="I1707" s="51">
        <f t="shared" si="190"/>
        <v>0.83873239436619729</v>
      </c>
      <c r="J1707" s="51">
        <f t="shared" ca="1" si="191"/>
        <v>1</v>
      </c>
      <c r="K1707" s="47">
        <f t="shared" si="192"/>
        <v>12.11</v>
      </c>
      <c r="L1707" s="47">
        <f t="shared" si="193"/>
        <v>12.24</v>
      </c>
      <c r="M1707" s="47">
        <f t="shared" si="194"/>
        <v>11.83</v>
      </c>
      <c r="N1707" s="47">
        <f t="shared" si="195"/>
        <v>11.91</v>
      </c>
      <c r="O1707" s="48">
        <f t="shared" ca="1" si="196"/>
        <v>689200</v>
      </c>
    </row>
    <row r="1708" spans="1:15" x14ac:dyDescent="0.25">
      <c r="A1708">
        <v>1693</v>
      </c>
      <c r="B1708" s="84">
        <v>39560</v>
      </c>
      <c r="C1708" s="47">
        <v>14.43</v>
      </c>
      <c r="D1708" s="47">
        <v>14.78</v>
      </c>
      <c r="E1708" s="47">
        <v>14.33</v>
      </c>
      <c r="F1708" s="47">
        <v>14.5</v>
      </c>
      <c r="G1708" s="48">
        <v>1110400</v>
      </c>
      <c r="H1708" s="47">
        <v>12.17</v>
      </c>
      <c r="I1708" s="51">
        <f t="shared" si="190"/>
        <v>0.83931034482758615</v>
      </c>
      <c r="J1708" s="51">
        <f t="shared" ca="1" si="191"/>
        <v>1</v>
      </c>
      <c r="K1708" s="47">
        <f t="shared" si="192"/>
        <v>12.11</v>
      </c>
      <c r="L1708" s="47">
        <f t="shared" si="193"/>
        <v>12.41</v>
      </c>
      <c r="M1708" s="47">
        <f t="shared" si="194"/>
        <v>12.03</v>
      </c>
      <c r="N1708" s="47">
        <f t="shared" si="195"/>
        <v>12.17</v>
      </c>
      <c r="O1708" s="48">
        <f t="shared" ca="1" si="196"/>
        <v>1110400</v>
      </c>
    </row>
    <row r="1709" spans="1:15" x14ac:dyDescent="0.25">
      <c r="A1709">
        <v>1694</v>
      </c>
      <c r="B1709" s="84">
        <v>39559</v>
      </c>
      <c r="C1709" s="47">
        <v>14.8</v>
      </c>
      <c r="D1709" s="47">
        <v>14.8</v>
      </c>
      <c r="E1709" s="47">
        <v>14.48</v>
      </c>
      <c r="F1709" s="47">
        <v>14.48</v>
      </c>
      <c r="G1709" s="48">
        <v>539000</v>
      </c>
      <c r="H1709" s="47">
        <v>12.15</v>
      </c>
      <c r="I1709" s="51">
        <f t="shared" si="190"/>
        <v>0.83908839779005528</v>
      </c>
      <c r="J1709" s="51">
        <f t="shared" ca="1" si="191"/>
        <v>1</v>
      </c>
      <c r="K1709" s="47">
        <f t="shared" si="192"/>
        <v>12.42</v>
      </c>
      <c r="L1709" s="47">
        <f t="shared" si="193"/>
        <v>12.42</v>
      </c>
      <c r="M1709" s="47">
        <f t="shared" si="194"/>
        <v>12.15</v>
      </c>
      <c r="N1709" s="47">
        <f t="shared" si="195"/>
        <v>12.15</v>
      </c>
      <c r="O1709" s="48">
        <f t="shared" ca="1" si="196"/>
        <v>539000</v>
      </c>
    </row>
    <row r="1710" spans="1:15" x14ac:dyDescent="0.25">
      <c r="A1710">
        <v>1695</v>
      </c>
      <c r="B1710" s="84">
        <v>39556</v>
      </c>
      <c r="C1710" s="47">
        <v>14.63</v>
      </c>
      <c r="D1710" s="47">
        <v>14.98</v>
      </c>
      <c r="E1710" s="47">
        <v>14.45</v>
      </c>
      <c r="F1710" s="47">
        <v>14.89</v>
      </c>
      <c r="G1710" s="48">
        <v>618000</v>
      </c>
      <c r="H1710" s="47">
        <v>12.49</v>
      </c>
      <c r="I1710" s="51">
        <f t="shared" si="190"/>
        <v>0.83881799865681661</v>
      </c>
      <c r="J1710" s="51">
        <f t="shared" ca="1" si="191"/>
        <v>1</v>
      </c>
      <c r="K1710" s="47">
        <f t="shared" si="192"/>
        <v>12.27</v>
      </c>
      <c r="L1710" s="47">
        <f t="shared" si="193"/>
        <v>12.57</v>
      </c>
      <c r="M1710" s="47">
        <f t="shared" si="194"/>
        <v>12.12</v>
      </c>
      <c r="N1710" s="47">
        <f t="shared" si="195"/>
        <v>12.49</v>
      </c>
      <c r="O1710" s="48">
        <f t="shared" ca="1" si="196"/>
        <v>618000</v>
      </c>
    </row>
    <row r="1711" spans="1:15" x14ac:dyDescent="0.25">
      <c r="A1711">
        <v>1696</v>
      </c>
      <c r="B1711" s="84">
        <v>39555</v>
      </c>
      <c r="C1711" s="47">
        <v>14.68</v>
      </c>
      <c r="D1711" s="47">
        <v>14.93</v>
      </c>
      <c r="E1711" s="47">
        <v>14.28</v>
      </c>
      <c r="F1711" s="47">
        <v>14.4</v>
      </c>
      <c r="G1711" s="48">
        <v>1065900</v>
      </c>
      <c r="H1711" s="47">
        <v>12.08</v>
      </c>
      <c r="I1711" s="51">
        <f t="shared" si="190"/>
        <v>0.83888888888888891</v>
      </c>
      <c r="J1711" s="51">
        <f t="shared" ca="1" si="191"/>
        <v>1</v>
      </c>
      <c r="K1711" s="47">
        <f t="shared" si="192"/>
        <v>12.31</v>
      </c>
      <c r="L1711" s="47">
        <f t="shared" si="193"/>
        <v>12.52</v>
      </c>
      <c r="M1711" s="47">
        <f t="shared" si="194"/>
        <v>11.98</v>
      </c>
      <c r="N1711" s="47">
        <f t="shared" si="195"/>
        <v>12.08</v>
      </c>
      <c r="O1711" s="48">
        <f t="shared" ca="1" si="196"/>
        <v>1065900</v>
      </c>
    </row>
    <row r="1712" spans="1:15" x14ac:dyDescent="0.25">
      <c r="A1712">
        <v>1697</v>
      </c>
      <c r="B1712" s="84">
        <v>39554</v>
      </c>
      <c r="C1712" s="47">
        <v>14.17</v>
      </c>
      <c r="D1712" s="47">
        <v>15.07</v>
      </c>
      <c r="E1712" s="47">
        <v>14.14</v>
      </c>
      <c r="F1712" s="47">
        <v>15.03</v>
      </c>
      <c r="G1712" s="48">
        <v>667000</v>
      </c>
      <c r="H1712" s="47">
        <v>12.61</v>
      </c>
      <c r="I1712" s="51">
        <f t="shared" si="190"/>
        <v>0.83898868928809045</v>
      </c>
      <c r="J1712" s="51">
        <f t="shared" ca="1" si="191"/>
        <v>1</v>
      </c>
      <c r="K1712" s="47">
        <f t="shared" si="192"/>
        <v>11.89</v>
      </c>
      <c r="L1712" s="47">
        <f t="shared" si="193"/>
        <v>12.64</v>
      </c>
      <c r="M1712" s="47">
        <f t="shared" si="194"/>
        <v>11.86</v>
      </c>
      <c r="N1712" s="47">
        <f t="shared" si="195"/>
        <v>12.61</v>
      </c>
      <c r="O1712" s="48">
        <f t="shared" ca="1" si="196"/>
        <v>667000</v>
      </c>
    </row>
    <row r="1713" spans="1:15" x14ac:dyDescent="0.25">
      <c r="A1713">
        <v>1698</v>
      </c>
      <c r="B1713" s="84">
        <v>39553</v>
      </c>
      <c r="C1713" s="47">
        <v>14.11</v>
      </c>
      <c r="D1713" s="47">
        <v>14.16</v>
      </c>
      <c r="E1713" s="47">
        <v>13.85</v>
      </c>
      <c r="F1713" s="47">
        <v>14.11</v>
      </c>
      <c r="G1713" s="48">
        <v>665100</v>
      </c>
      <c r="H1713" s="47">
        <v>11.84</v>
      </c>
      <c r="I1713" s="51">
        <f t="shared" si="190"/>
        <v>0.83912119064493274</v>
      </c>
      <c r="J1713" s="51">
        <f t="shared" ca="1" si="191"/>
        <v>1</v>
      </c>
      <c r="K1713" s="47">
        <f t="shared" si="192"/>
        <v>11.84</v>
      </c>
      <c r="L1713" s="47">
        <f t="shared" si="193"/>
        <v>11.88</v>
      </c>
      <c r="M1713" s="47">
        <f t="shared" si="194"/>
        <v>11.62</v>
      </c>
      <c r="N1713" s="47">
        <f t="shared" si="195"/>
        <v>11.84</v>
      </c>
      <c r="O1713" s="48">
        <f t="shared" ca="1" si="196"/>
        <v>665100</v>
      </c>
    </row>
    <row r="1714" spans="1:15" x14ac:dyDescent="0.25">
      <c r="A1714">
        <v>1699</v>
      </c>
      <c r="B1714" s="84">
        <v>39552</v>
      </c>
      <c r="C1714" s="47">
        <v>14.16</v>
      </c>
      <c r="D1714" s="47">
        <v>14.27</v>
      </c>
      <c r="E1714" s="47">
        <v>14.02</v>
      </c>
      <c r="F1714" s="47">
        <v>14.03</v>
      </c>
      <c r="G1714" s="48">
        <v>443900</v>
      </c>
      <c r="H1714" s="47">
        <v>11.77</v>
      </c>
      <c r="I1714" s="51">
        <f t="shared" si="190"/>
        <v>0.83891660727013539</v>
      </c>
      <c r="J1714" s="51">
        <f t="shared" ca="1" si="191"/>
        <v>1</v>
      </c>
      <c r="K1714" s="47">
        <f t="shared" si="192"/>
        <v>11.88</v>
      </c>
      <c r="L1714" s="47">
        <f t="shared" si="193"/>
        <v>11.97</v>
      </c>
      <c r="M1714" s="47">
        <f t="shared" si="194"/>
        <v>11.76</v>
      </c>
      <c r="N1714" s="47">
        <f t="shared" si="195"/>
        <v>11.77</v>
      </c>
      <c r="O1714" s="48">
        <f t="shared" ca="1" si="196"/>
        <v>443900</v>
      </c>
    </row>
    <row r="1715" spans="1:15" x14ac:dyDescent="0.25">
      <c r="A1715">
        <v>1700</v>
      </c>
      <c r="B1715" s="84">
        <v>39549</v>
      </c>
      <c r="C1715" s="47">
        <v>14.25</v>
      </c>
      <c r="D1715" s="47">
        <v>14.46</v>
      </c>
      <c r="E1715" s="47">
        <v>14.02</v>
      </c>
      <c r="F1715" s="47">
        <v>14.13</v>
      </c>
      <c r="G1715" s="48">
        <v>802600</v>
      </c>
      <c r="H1715" s="47">
        <v>11.86</v>
      </c>
      <c r="I1715" s="51">
        <f t="shared" si="190"/>
        <v>0.83934890304317045</v>
      </c>
      <c r="J1715" s="51">
        <f t="shared" ca="1" si="191"/>
        <v>1</v>
      </c>
      <c r="K1715" s="47">
        <f t="shared" si="192"/>
        <v>11.96</v>
      </c>
      <c r="L1715" s="47">
        <f t="shared" si="193"/>
        <v>12.14</v>
      </c>
      <c r="M1715" s="47">
        <f t="shared" si="194"/>
        <v>11.77</v>
      </c>
      <c r="N1715" s="47">
        <f t="shared" si="195"/>
        <v>11.86</v>
      </c>
      <c r="O1715" s="48">
        <f t="shared" ca="1" si="196"/>
        <v>802600</v>
      </c>
    </row>
    <row r="1716" spans="1:15" x14ac:dyDescent="0.25">
      <c r="A1716">
        <v>1701</v>
      </c>
      <c r="B1716" s="84">
        <v>39548</v>
      </c>
      <c r="C1716" s="47">
        <v>14.18</v>
      </c>
      <c r="D1716" s="47">
        <v>14.48</v>
      </c>
      <c r="E1716" s="47">
        <v>14.04</v>
      </c>
      <c r="F1716" s="47">
        <v>14.36</v>
      </c>
      <c r="G1716" s="48">
        <v>817300</v>
      </c>
      <c r="H1716" s="47">
        <v>12.05</v>
      </c>
      <c r="I1716" s="51">
        <f t="shared" si="190"/>
        <v>0.83913649025069648</v>
      </c>
      <c r="J1716" s="51">
        <f t="shared" ca="1" si="191"/>
        <v>1</v>
      </c>
      <c r="K1716" s="47">
        <f t="shared" si="192"/>
        <v>11.9</v>
      </c>
      <c r="L1716" s="47">
        <f t="shared" si="193"/>
        <v>12.15</v>
      </c>
      <c r="M1716" s="47">
        <f t="shared" si="194"/>
        <v>11.78</v>
      </c>
      <c r="N1716" s="47">
        <f t="shared" si="195"/>
        <v>12.05</v>
      </c>
      <c r="O1716" s="48">
        <f t="shared" ca="1" si="196"/>
        <v>817300</v>
      </c>
    </row>
    <row r="1717" spans="1:15" x14ac:dyDescent="0.25">
      <c r="A1717">
        <v>1702</v>
      </c>
      <c r="B1717" s="84">
        <v>39547</v>
      </c>
      <c r="C1717" s="47">
        <v>14.5</v>
      </c>
      <c r="D1717" s="47">
        <v>14.5</v>
      </c>
      <c r="E1717" s="47">
        <v>14.03</v>
      </c>
      <c r="F1717" s="47">
        <v>14.16</v>
      </c>
      <c r="G1717" s="48">
        <v>944000</v>
      </c>
      <c r="H1717" s="47">
        <v>11.88</v>
      </c>
      <c r="I1717" s="51">
        <f t="shared" si="190"/>
        <v>0.83898305084745772</v>
      </c>
      <c r="J1717" s="51">
        <f t="shared" ca="1" si="191"/>
        <v>1</v>
      </c>
      <c r="K1717" s="47">
        <f t="shared" si="192"/>
        <v>12.17</v>
      </c>
      <c r="L1717" s="47">
        <f t="shared" si="193"/>
        <v>12.17</v>
      </c>
      <c r="M1717" s="47">
        <f t="shared" si="194"/>
        <v>11.77</v>
      </c>
      <c r="N1717" s="47">
        <f t="shared" si="195"/>
        <v>11.88</v>
      </c>
      <c r="O1717" s="48">
        <f t="shared" ca="1" si="196"/>
        <v>944000</v>
      </c>
    </row>
    <row r="1718" spans="1:15" x14ac:dyDescent="0.25">
      <c r="A1718">
        <v>1703</v>
      </c>
      <c r="B1718" s="84">
        <v>39546</v>
      </c>
      <c r="C1718" s="47">
        <v>14.45</v>
      </c>
      <c r="D1718" s="47">
        <v>14.54</v>
      </c>
      <c r="E1718" s="47">
        <v>14.29</v>
      </c>
      <c r="F1718" s="47">
        <v>14.54</v>
      </c>
      <c r="G1718" s="48">
        <v>536500</v>
      </c>
      <c r="H1718" s="47">
        <v>12.2</v>
      </c>
      <c r="I1718" s="51">
        <f t="shared" si="190"/>
        <v>0.83906464924346635</v>
      </c>
      <c r="J1718" s="51">
        <f t="shared" ca="1" si="191"/>
        <v>1</v>
      </c>
      <c r="K1718" s="47">
        <f t="shared" si="192"/>
        <v>12.12</v>
      </c>
      <c r="L1718" s="47">
        <f t="shared" si="193"/>
        <v>12.2</v>
      </c>
      <c r="M1718" s="47">
        <f t="shared" si="194"/>
        <v>11.99</v>
      </c>
      <c r="N1718" s="47">
        <f t="shared" si="195"/>
        <v>12.2</v>
      </c>
      <c r="O1718" s="48">
        <f t="shared" ca="1" si="196"/>
        <v>536500</v>
      </c>
    </row>
    <row r="1719" spans="1:15" x14ac:dyDescent="0.25">
      <c r="A1719">
        <v>1704</v>
      </c>
      <c r="B1719" s="84">
        <v>39545</v>
      </c>
      <c r="C1719" s="47">
        <v>14.58</v>
      </c>
      <c r="D1719" s="47">
        <v>14.72</v>
      </c>
      <c r="E1719" s="47">
        <v>14.38</v>
      </c>
      <c r="F1719" s="47">
        <v>14.53</v>
      </c>
      <c r="G1719" s="48">
        <v>768700</v>
      </c>
      <c r="H1719" s="47">
        <v>12.19</v>
      </c>
      <c r="I1719" s="51">
        <f t="shared" si="190"/>
        <v>0.83895388850653818</v>
      </c>
      <c r="J1719" s="51">
        <f t="shared" ca="1" si="191"/>
        <v>1</v>
      </c>
      <c r="K1719" s="47">
        <f t="shared" si="192"/>
        <v>12.23</v>
      </c>
      <c r="L1719" s="47">
        <f t="shared" si="193"/>
        <v>12.35</v>
      </c>
      <c r="M1719" s="47">
        <f t="shared" si="194"/>
        <v>12.06</v>
      </c>
      <c r="N1719" s="47">
        <f t="shared" si="195"/>
        <v>12.19</v>
      </c>
      <c r="O1719" s="48">
        <f t="shared" ca="1" si="196"/>
        <v>768700</v>
      </c>
    </row>
    <row r="1720" spans="1:15" x14ac:dyDescent="0.25">
      <c r="A1720">
        <v>1705</v>
      </c>
      <c r="B1720" s="84">
        <v>39542</v>
      </c>
      <c r="C1720" s="47">
        <v>15.04</v>
      </c>
      <c r="D1720" s="47">
        <v>15.05</v>
      </c>
      <c r="E1720" s="47">
        <v>14.41</v>
      </c>
      <c r="F1720" s="47">
        <v>14.54</v>
      </c>
      <c r="G1720" s="48">
        <v>1132800</v>
      </c>
      <c r="H1720" s="47">
        <v>12.2</v>
      </c>
      <c r="I1720" s="51">
        <f t="shared" si="190"/>
        <v>0.83906464924346635</v>
      </c>
      <c r="J1720" s="51">
        <f t="shared" ca="1" si="191"/>
        <v>1</v>
      </c>
      <c r="K1720" s="47">
        <f t="shared" si="192"/>
        <v>12.62</v>
      </c>
      <c r="L1720" s="47">
        <f t="shared" si="193"/>
        <v>12.63</v>
      </c>
      <c r="M1720" s="47">
        <f t="shared" si="194"/>
        <v>12.09</v>
      </c>
      <c r="N1720" s="47">
        <f t="shared" si="195"/>
        <v>12.2</v>
      </c>
      <c r="O1720" s="48">
        <f t="shared" ca="1" si="196"/>
        <v>1132800</v>
      </c>
    </row>
    <row r="1721" spans="1:15" x14ac:dyDescent="0.25">
      <c r="A1721">
        <v>1706</v>
      </c>
      <c r="B1721" s="84">
        <v>39541</v>
      </c>
      <c r="C1721" s="47">
        <v>14.73</v>
      </c>
      <c r="D1721" s="47">
        <v>15.21</v>
      </c>
      <c r="E1721" s="47">
        <v>14.6</v>
      </c>
      <c r="F1721" s="47">
        <v>15.17</v>
      </c>
      <c r="G1721" s="48">
        <v>592200</v>
      </c>
      <c r="H1721" s="47">
        <v>12.73</v>
      </c>
      <c r="I1721" s="51">
        <f t="shared" si="190"/>
        <v>0.8391562294001319</v>
      </c>
      <c r="J1721" s="51">
        <f t="shared" ca="1" si="191"/>
        <v>1</v>
      </c>
      <c r="K1721" s="47">
        <f t="shared" si="192"/>
        <v>12.36</v>
      </c>
      <c r="L1721" s="47">
        <f t="shared" si="193"/>
        <v>12.76</v>
      </c>
      <c r="M1721" s="47">
        <f t="shared" si="194"/>
        <v>12.25</v>
      </c>
      <c r="N1721" s="47">
        <f t="shared" si="195"/>
        <v>12.73</v>
      </c>
      <c r="O1721" s="48">
        <f t="shared" ca="1" si="196"/>
        <v>592200</v>
      </c>
    </row>
    <row r="1722" spans="1:15" x14ac:dyDescent="0.25">
      <c r="A1722">
        <v>1707</v>
      </c>
      <c r="B1722" s="84">
        <v>39540</v>
      </c>
      <c r="C1722" s="47">
        <v>14.89</v>
      </c>
      <c r="D1722" s="47">
        <v>15.06</v>
      </c>
      <c r="E1722" s="47">
        <v>14.58</v>
      </c>
      <c r="F1722" s="47">
        <v>14.89</v>
      </c>
      <c r="G1722" s="48">
        <v>486200</v>
      </c>
      <c r="H1722" s="47">
        <v>12.49</v>
      </c>
      <c r="I1722" s="51">
        <f t="shared" si="190"/>
        <v>0.83881799865681661</v>
      </c>
      <c r="J1722" s="51">
        <f t="shared" ca="1" si="191"/>
        <v>1</v>
      </c>
      <c r="K1722" s="47">
        <f t="shared" si="192"/>
        <v>12.49</v>
      </c>
      <c r="L1722" s="47">
        <f t="shared" si="193"/>
        <v>12.63</v>
      </c>
      <c r="M1722" s="47">
        <f t="shared" si="194"/>
        <v>12.23</v>
      </c>
      <c r="N1722" s="47">
        <f t="shared" si="195"/>
        <v>12.49</v>
      </c>
      <c r="O1722" s="48">
        <f t="shared" ca="1" si="196"/>
        <v>486200</v>
      </c>
    </row>
    <row r="1723" spans="1:15" x14ac:dyDescent="0.25">
      <c r="A1723">
        <v>1708</v>
      </c>
      <c r="B1723" s="84">
        <v>39539</v>
      </c>
      <c r="C1723" s="47">
        <v>14.44</v>
      </c>
      <c r="D1723" s="47">
        <v>14.88</v>
      </c>
      <c r="E1723" s="47">
        <v>14.17</v>
      </c>
      <c r="F1723" s="47">
        <v>14.83</v>
      </c>
      <c r="G1723" s="48">
        <v>937800</v>
      </c>
      <c r="H1723" s="47">
        <v>12.44</v>
      </c>
      <c r="I1723" s="51">
        <f t="shared" si="190"/>
        <v>0.83884018880647337</v>
      </c>
      <c r="J1723" s="51">
        <f t="shared" ca="1" si="191"/>
        <v>1</v>
      </c>
      <c r="K1723" s="47">
        <f t="shared" si="192"/>
        <v>12.11</v>
      </c>
      <c r="L1723" s="47">
        <f t="shared" si="193"/>
        <v>12.48</v>
      </c>
      <c r="M1723" s="47">
        <f t="shared" si="194"/>
        <v>11.89</v>
      </c>
      <c r="N1723" s="47">
        <f t="shared" si="195"/>
        <v>12.44</v>
      </c>
      <c r="O1723" s="48">
        <f t="shared" ca="1" si="196"/>
        <v>937800</v>
      </c>
    </row>
    <row r="1724" spans="1:15" x14ac:dyDescent="0.25">
      <c r="A1724">
        <v>1709</v>
      </c>
      <c r="B1724" s="84">
        <v>39538</v>
      </c>
      <c r="C1724" s="47">
        <v>14.08</v>
      </c>
      <c r="D1724" s="47">
        <v>14.47</v>
      </c>
      <c r="E1724" s="47">
        <v>13.74</v>
      </c>
      <c r="F1724" s="47">
        <v>14.26</v>
      </c>
      <c r="G1724" s="48">
        <v>1413900</v>
      </c>
      <c r="H1724" s="47">
        <v>11.97</v>
      </c>
      <c r="I1724" s="51">
        <f t="shared" si="190"/>
        <v>0.83941093969144465</v>
      </c>
      <c r="J1724" s="51">
        <f t="shared" ca="1" si="191"/>
        <v>1</v>
      </c>
      <c r="K1724" s="47">
        <f t="shared" si="192"/>
        <v>11.82</v>
      </c>
      <c r="L1724" s="47">
        <f t="shared" si="193"/>
        <v>12.15</v>
      </c>
      <c r="M1724" s="47">
        <f t="shared" si="194"/>
        <v>11.53</v>
      </c>
      <c r="N1724" s="47">
        <f t="shared" si="195"/>
        <v>11.97</v>
      </c>
      <c r="O1724" s="48">
        <f t="shared" ca="1" si="196"/>
        <v>1413900</v>
      </c>
    </row>
    <row r="1725" spans="1:15" x14ac:dyDescent="0.25">
      <c r="A1725">
        <v>1710</v>
      </c>
      <c r="B1725" s="84">
        <v>39535</v>
      </c>
      <c r="C1725" s="47">
        <v>14.99</v>
      </c>
      <c r="D1725" s="47">
        <v>15.15</v>
      </c>
      <c r="E1725" s="47">
        <v>14.69</v>
      </c>
      <c r="F1725" s="47">
        <v>14.72</v>
      </c>
      <c r="G1725" s="48">
        <v>616200</v>
      </c>
      <c r="H1725" s="47">
        <v>12.35</v>
      </c>
      <c r="I1725" s="51">
        <f t="shared" si="190"/>
        <v>0.83899456521739124</v>
      </c>
      <c r="J1725" s="51">
        <f t="shared" ca="1" si="191"/>
        <v>1</v>
      </c>
      <c r="K1725" s="47">
        <f t="shared" si="192"/>
        <v>12.58</v>
      </c>
      <c r="L1725" s="47">
        <f t="shared" si="193"/>
        <v>12.71</v>
      </c>
      <c r="M1725" s="47">
        <f t="shared" si="194"/>
        <v>12.32</v>
      </c>
      <c r="N1725" s="47">
        <f t="shared" si="195"/>
        <v>12.35</v>
      </c>
      <c r="O1725" s="48">
        <f t="shared" ca="1" si="196"/>
        <v>616200</v>
      </c>
    </row>
    <row r="1726" spans="1:15" x14ac:dyDescent="0.25">
      <c r="A1726">
        <v>1711</v>
      </c>
      <c r="B1726" s="84">
        <v>39534</v>
      </c>
      <c r="C1726" s="47">
        <v>15</v>
      </c>
      <c r="D1726" s="47">
        <v>15.25</v>
      </c>
      <c r="E1726" s="47">
        <v>14.87</v>
      </c>
      <c r="F1726" s="47">
        <v>15</v>
      </c>
      <c r="G1726" s="48">
        <v>726900</v>
      </c>
      <c r="H1726" s="47">
        <v>12.59</v>
      </c>
      <c r="I1726" s="51">
        <f t="shared" si="190"/>
        <v>0.83933333333333338</v>
      </c>
      <c r="J1726" s="51">
        <f t="shared" ca="1" si="191"/>
        <v>1</v>
      </c>
      <c r="K1726" s="47">
        <f t="shared" si="192"/>
        <v>12.59</v>
      </c>
      <c r="L1726" s="47">
        <f t="shared" si="193"/>
        <v>12.8</v>
      </c>
      <c r="M1726" s="47">
        <f t="shared" si="194"/>
        <v>12.48</v>
      </c>
      <c r="N1726" s="47">
        <f t="shared" si="195"/>
        <v>12.59</v>
      </c>
      <c r="O1726" s="48">
        <f t="shared" ca="1" si="196"/>
        <v>726900</v>
      </c>
    </row>
    <row r="1727" spans="1:15" x14ac:dyDescent="0.25">
      <c r="A1727">
        <v>1712</v>
      </c>
      <c r="B1727" s="84">
        <v>39533</v>
      </c>
      <c r="C1727" s="47">
        <v>15.08</v>
      </c>
      <c r="D1727" s="47">
        <v>15.22</v>
      </c>
      <c r="E1727" s="47">
        <v>14.87</v>
      </c>
      <c r="F1727" s="47">
        <v>15.19</v>
      </c>
      <c r="G1727" s="48">
        <v>1245700</v>
      </c>
      <c r="H1727" s="47">
        <v>12.75</v>
      </c>
      <c r="I1727" s="51">
        <f t="shared" si="190"/>
        <v>0.83936800526662281</v>
      </c>
      <c r="J1727" s="51">
        <f t="shared" ca="1" si="191"/>
        <v>1</v>
      </c>
      <c r="K1727" s="47">
        <f t="shared" si="192"/>
        <v>12.66</v>
      </c>
      <c r="L1727" s="47">
        <f t="shared" si="193"/>
        <v>12.78</v>
      </c>
      <c r="M1727" s="47">
        <f t="shared" si="194"/>
        <v>12.48</v>
      </c>
      <c r="N1727" s="47">
        <f t="shared" si="195"/>
        <v>12.75</v>
      </c>
      <c r="O1727" s="48">
        <f t="shared" ca="1" si="196"/>
        <v>1245700</v>
      </c>
    </row>
    <row r="1728" spans="1:15" x14ac:dyDescent="0.25">
      <c r="A1728">
        <v>1713</v>
      </c>
      <c r="B1728" s="84">
        <v>39532</v>
      </c>
      <c r="C1728" s="47">
        <v>15.37</v>
      </c>
      <c r="D1728" s="47">
        <v>15.5</v>
      </c>
      <c r="E1728" s="47">
        <v>15.08</v>
      </c>
      <c r="F1728" s="47">
        <v>15.22</v>
      </c>
      <c r="G1728" s="48">
        <v>998700</v>
      </c>
      <c r="H1728" s="47">
        <v>12.77</v>
      </c>
      <c r="I1728" s="51">
        <f t="shared" si="190"/>
        <v>0.83902759526938231</v>
      </c>
      <c r="J1728" s="51">
        <f t="shared" ca="1" si="191"/>
        <v>1</v>
      </c>
      <c r="K1728" s="47">
        <f t="shared" si="192"/>
        <v>12.9</v>
      </c>
      <c r="L1728" s="47">
        <f t="shared" si="193"/>
        <v>13</v>
      </c>
      <c r="M1728" s="47">
        <f t="shared" si="194"/>
        <v>12.65</v>
      </c>
      <c r="N1728" s="47">
        <f t="shared" si="195"/>
        <v>12.77</v>
      </c>
      <c r="O1728" s="48">
        <f t="shared" ca="1" si="196"/>
        <v>998700</v>
      </c>
    </row>
    <row r="1729" spans="1:15" x14ac:dyDescent="0.25">
      <c r="A1729">
        <v>1714</v>
      </c>
      <c r="B1729" s="84">
        <v>39531</v>
      </c>
      <c r="C1729" s="47">
        <v>14.58</v>
      </c>
      <c r="D1729" s="47">
        <v>15.39</v>
      </c>
      <c r="E1729" s="47">
        <v>14.57</v>
      </c>
      <c r="F1729" s="47">
        <v>15.34</v>
      </c>
      <c r="G1729" s="48">
        <v>1065600</v>
      </c>
      <c r="H1729" s="47">
        <v>12.87</v>
      </c>
      <c r="I1729" s="51">
        <f t="shared" si="190"/>
        <v>0.83898305084745761</v>
      </c>
      <c r="J1729" s="51">
        <f t="shared" ca="1" si="191"/>
        <v>1</v>
      </c>
      <c r="K1729" s="47">
        <f t="shared" si="192"/>
        <v>12.23</v>
      </c>
      <c r="L1729" s="47">
        <f t="shared" si="193"/>
        <v>12.91</v>
      </c>
      <c r="M1729" s="47">
        <f t="shared" si="194"/>
        <v>12.22</v>
      </c>
      <c r="N1729" s="47">
        <f t="shared" si="195"/>
        <v>12.87</v>
      </c>
      <c r="O1729" s="48">
        <f t="shared" ca="1" si="196"/>
        <v>1065600</v>
      </c>
    </row>
    <row r="1730" spans="1:15" x14ac:dyDescent="0.25">
      <c r="A1730">
        <v>1715</v>
      </c>
      <c r="B1730" s="84">
        <v>39527</v>
      </c>
      <c r="C1730" s="47">
        <v>13.98</v>
      </c>
      <c r="D1730" s="47">
        <v>14.78</v>
      </c>
      <c r="E1730" s="47">
        <v>13.72</v>
      </c>
      <c r="F1730" s="47">
        <v>14.5</v>
      </c>
      <c r="G1730" s="48">
        <v>2097600</v>
      </c>
      <c r="H1730" s="47">
        <v>12.17</v>
      </c>
      <c r="I1730" s="51">
        <f t="shared" si="190"/>
        <v>0.83931034482758615</v>
      </c>
      <c r="J1730" s="51">
        <f t="shared" ca="1" si="191"/>
        <v>1</v>
      </c>
      <c r="K1730" s="47">
        <f t="shared" si="192"/>
        <v>11.73</v>
      </c>
      <c r="L1730" s="47">
        <f t="shared" si="193"/>
        <v>12.41</v>
      </c>
      <c r="M1730" s="47">
        <f t="shared" si="194"/>
        <v>11.52</v>
      </c>
      <c r="N1730" s="47">
        <f t="shared" si="195"/>
        <v>12.17</v>
      </c>
      <c r="O1730" s="48">
        <f t="shared" ca="1" si="196"/>
        <v>2097600</v>
      </c>
    </row>
    <row r="1731" spans="1:15" x14ac:dyDescent="0.25">
      <c r="A1731">
        <v>1716</v>
      </c>
      <c r="B1731" s="84">
        <v>39526</v>
      </c>
      <c r="C1731" s="47">
        <v>14.6</v>
      </c>
      <c r="D1731" s="47">
        <v>14.7</v>
      </c>
      <c r="E1731" s="47">
        <v>13.75</v>
      </c>
      <c r="F1731" s="47">
        <v>13.84</v>
      </c>
      <c r="G1731" s="48">
        <v>1946400</v>
      </c>
      <c r="H1731" s="47">
        <v>11.61</v>
      </c>
      <c r="I1731" s="51">
        <f t="shared" si="190"/>
        <v>0.83887283236994215</v>
      </c>
      <c r="J1731" s="51">
        <f t="shared" ca="1" si="191"/>
        <v>1</v>
      </c>
      <c r="K1731" s="47">
        <f t="shared" si="192"/>
        <v>12.25</v>
      </c>
      <c r="L1731" s="47">
        <f t="shared" si="193"/>
        <v>12.33</v>
      </c>
      <c r="M1731" s="47">
        <f t="shared" si="194"/>
        <v>11.53</v>
      </c>
      <c r="N1731" s="47">
        <f t="shared" si="195"/>
        <v>11.61</v>
      </c>
      <c r="O1731" s="48">
        <f t="shared" ca="1" si="196"/>
        <v>1946400</v>
      </c>
    </row>
    <row r="1732" spans="1:15" x14ac:dyDescent="0.25">
      <c r="A1732">
        <v>1717</v>
      </c>
      <c r="B1732" s="84">
        <v>39525</v>
      </c>
      <c r="C1732" s="47">
        <v>14.44</v>
      </c>
      <c r="D1732" s="47">
        <v>14.75</v>
      </c>
      <c r="E1732" s="47">
        <v>14.17</v>
      </c>
      <c r="F1732" s="47">
        <v>14.71</v>
      </c>
      <c r="G1732" s="48">
        <v>1205900</v>
      </c>
      <c r="H1732" s="47">
        <v>12.34</v>
      </c>
      <c r="I1732" s="51">
        <f t="shared" si="190"/>
        <v>0.83888511216859274</v>
      </c>
      <c r="J1732" s="51">
        <f t="shared" ca="1" si="191"/>
        <v>1</v>
      </c>
      <c r="K1732" s="47">
        <f t="shared" si="192"/>
        <v>12.11</v>
      </c>
      <c r="L1732" s="47">
        <f t="shared" si="193"/>
        <v>12.37</v>
      </c>
      <c r="M1732" s="47">
        <f t="shared" si="194"/>
        <v>11.89</v>
      </c>
      <c r="N1732" s="47">
        <f t="shared" si="195"/>
        <v>12.34</v>
      </c>
      <c r="O1732" s="48">
        <f t="shared" ca="1" si="196"/>
        <v>1205900</v>
      </c>
    </row>
    <row r="1733" spans="1:15" x14ac:dyDescent="0.25">
      <c r="A1733">
        <v>1718</v>
      </c>
      <c r="B1733" s="84">
        <v>39524</v>
      </c>
      <c r="C1733" s="47">
        <v>13.38</v>
      </c>
      <c r="D1733" s="47">
        <v>14.22</v>
      </c>
      <c r="E1733" s="47">
        <v>13.3</v>
      </c>
      <c r="F1733" s="47">
        <v>14.08</v>
      </c>
      <c r="G1733" s="48">
        <v>1414900</v>
      </c>
      <c r="H1733" s="47">
        <v>11.8</v>
      </c>
      <c r="I1733" s="51">
        <f t="shared" si="190"/>
        <v>0.83806818181818188</v>
      </c>
      <c r="J1733" s="51">
        <f t="shared" ca="1" si="191"/>
        <v>1</v>
      </c>
      <c r="K1733" s="47">
        <f t="shared" si="192"/>
        <v>11.21</v>
      </c>
      <c r="L1733" s="47">
        <f t="shared" si="193"/>
        <v>11.92</v>
      </c>
      <c r="M1733" s="47">
        <f t="shared" si="194"/>
        <v>11.15</v>
      </c>
      <c r="N1733" s="47">
        <f t="shared" si="195"/>
        <v>11.8</v>
      </c>
      <c r="O1733" s="48">
        <f t="shared" ca="1" si="196"/>
        <v>1414900</v>
      </c>
    </row>
    <row r="1734" spans="1:15" x14ac:dyDescent="0.25">
      <c r="A1734">
        <v>1719</v>
      </c>
      <c r="B1734" s="84">
        <v>39521</v>
      </c>
      <c r="C1734" s="47">
        <v>14.14</v>
      </c>
      <c r="D1734" s="47">
        <v>14.14</v>
      </c>
      <c r="E1734" s="47">
        <v>13.52</v>
      </c>
      <c r="F1734" s="47">
        <v>13.74</v>
      </c>
      <c r="G1734" s="48">
        <v>849000</v>
      </c>
      <c r="H1734" s="47">
        <v>11.51</v>
      </c>
      <c r="I1734" s="51">
        <f t="shared" si="190"/>
        <v>0.83770014556040751</v>
      </c>
      <c r="J1734" s="51">
        <f t="shared" ca="1" si="191"/>
        <v>1</v>
      </c>
      <c r="K1734" s="47">
        <f t="shared" si="192"/>
        <v>11.85</v>
      </c>
      <c r="L1734" s="47">
        <f t="shared" si="193"/>
        <v>11.85</v>
      </c>
      <c r="M1734" s="47">
        <f t="shared" si="194"/>
        <v>11.33</v>
      </c>
      <c r="N1734" s="47">
        <f t="shared" si="195"/>
        <v>11.51</v>
      </c>
      <c r="O1734" s="48">
        <f t="shared" ca="1" si="196"/>
        <v>849000</v>
      </c>
    </row>
    <row r="1735" spans="1:15" x14ac:dyDescent="0.25">
      <c r="A1735">
        <v>1720</v>
      </c>
      <c r="B1735" s="84">
        <v>39520</v>
      </c>
      <c r="C1735" s="47">
        <v>13.79</v>
      </c>
      <c r="D1735" s="47">
        <v>14.14</v>
      </c>
      <c r="E1735" s="47">
        <v>13.56</v>
      </c>
      <c r="F1735" s="47">
        <v>14</v>
      </c>
      <c r="G1735" s="48">
        <v>1489600</v>
      </c>
      <c r="H1735" s="47">
        <v>11.73</v>
      </c>
      <c r="I1735" s="51">
        <f t="shared" si="190"/>
        <v>0.83785714285714286</v>
      </c>
      <c r="J1735" s="51">
        <f t="shared" ca="1" si="191"/>
        <v>1</v>
      </c>
      <c r="K1735" s="47">
        <f t="shared" si="192"/>
        <v>11.55</v>
      </c>
      <c r="L1735" s="47">
        <f t="shared" si="193"/>
        <v>11.85</v>
      </c>
      <c r="M1735" s="47">
        <f t="shared" si="194"/>
        <v>11.36</v>
      </c>
      <c r="N1735" s="47">
        <f t="shared" si="195"/>
        <v>11.73</v>
      </c>
      <c r="O1735" s="48">
        <f t="shared" ca="1" si="196"/>
        <v>1489600</v>
      </c>
    </row>
    <row r="1736" spans="1:15" x14ac:dyDescent="0.25">
      <c r="A1736">
        <v>1721</v>
      </c>
      <c r="B1736" s="84">
        <v>39519</v>
      </c>
      <c r="C1736" s="47">
        <v>14.15</v>
      </c>
      <c r="D1736" s="47">
        <v>14.27</v>
      </c>
      <c r="E1736" s="47">
        <v>13.77</v>
      </c>
      <c r="F1736" s="47">
        <v>13.92</v>
      </c>
      <c r="G1736" s="48">
        <v>875900</v>
      </c>
      <c r="H1736" s="47">
        <v>11.66</v>
      </c>
      <c r="I1736" s="51">
        <f t="shared" si="190"/>
        <v>0.83764367816091956</v>
      </c>
      <c r="J1736" s="51">
        <f t="shared" ca="1" si="191"/>
        <v>1</v>
      </c>
      <c r="K1736" s="47">
        <f t="shared" si="192"/>
        <v>11.85</v>
      </c>
      <c r="L1736" s="47">
        <f t="shared" si="193"/>
        <v>11.95</v>
      </c>
      <c r="M1736" s="47">
        <f t="shared" si="194"/>
        <v>11.53</v>
      </c>
      <c r="N1736" s="47">
        <f t="shared" si="195"/>
        <v>11.66</v>
      </c>
      <c r="O1736" s="48">
        <f t="shared" ca="1" si="196"/>
        <v>875900</v>
      </c>
    </row>
    <row r="1737" spans="1:15" x14ac:dyDescent="0.25">
      <c r="A1737">
        <v>1722</v>
      </c>
      <c r="B1737" s="84">
        <v>39518</v>
      </c>
      <c r="C1737" s="47">
        <v>13.85</v>
      </c>
      <c r="D1737" s="47">
        <v>14.29</v>
      </c>
      <c r="E1737" s="47">
        <v>13.74</v>
      </c>
      <c r="F1737" s="47">
        <v>14.28</v>
      </c>
      <c r="G1737" s="48">
        <v>1162000</v>
      </c>
      <c r="H1737" s="47">
        <v>11.96</v>
      </c>
      <c r="I1737" s="51">
        <f t="shared" si="190"/>
        <v>0.83753501400560237</v>
      </c>
      <c r="J1737" s="51">
        <f t="shared" ca="1" si="191"/>
        <v>1</v>
      </c>
      <c r="K1737" s="47">
        <f t="shared" si="192"/>
        <v>11.6</v>
      </c>
      <c r="L1737" s="47">
        <f t="shared" si="193"/>
        <v>11.97</v>
      </c>
      <c r="M1737" s="47">
        <f t="shared" si="194"/>
        <v>11.51</v>
      </c>
      <c r="N1737" s="47">
        <f t="shared" si="195"/>
        <v>11.96</v>
      </c>
      <c r="O1737" s="48">
        <f t="shared" ca="1" si="196"/>
        <v>1162000</v>
      </c>
    </row>
    <row r="1738" spans="1:15" x14ac:dyDescent="0.25">
      <c r="A1738">
        <v>1723</v>
      </c>
      <c r="B1738" s="84">
        <v>39517</v>
      </c>
      <c r="C1738" s="47">
        <v>13.8</v>
      </c>
      <c r="D1738" s="47">
        <v>13.85</v>
      </c>
      <c r="E1738" s="47">
        <v>13.3</v>
      </c>
      <c r="F1738" s="47">
        <v>13.48</v>
      </c>
      <c r="G1738" s="48">
        <v>950100</v>
      </c>
      <c r="H1738" s="47">
        <v>11.29</v>
      </c>
      <c r="I1738" s="51">
        <f t="shared" si="190"/>
        <v>0.83753709198813042</v>
      </c>
      <c r="J1738" s="51">
        <f t="shared" ca="1" si="191"/>
        <v>1</v>
      </c>
      <c r="K1738" s="47">
        <f t="shared" si="192"/>
        <v>11.56</v>
      </c>
      <c r="L1738" s="47">
        <f t="shared" si="193"/>
        <v>11.6</v>
      </c>
      <c r="M1738" s="47">
        <f t="shared" si="194"/>
        <v>11.14</v>
      </c>
      <c r="N1738" s="47">
        <f t="shared" si="195"/>
        <v>11.29</v>
      </c>
      <c r="O1738" s="48">
        <f t="shared" ca="1" si="196"/>
        <v>950100</v>
      </c>
    </row>
    <row r="1739" spans="1:15" x14ac:dyDescent="0.25">
      <c r="A1739">
        <v>1724</v>
      </c>
      <c r="B1739" s="84">
        <v>39514</v>
      </c>
      <c r="C1739" s="47">
        <v>13.71</v>
      </c>
      <c r="D1739" s="47">
        <v>14.21</v>
      </c>
      <c r="E1739" s="47">
        <v>13.71</v>
      </c>
      <c r="F1739" s="47">
        <v>13.86</v>
      </c>
      <c r="G1739" s="48">
        <v>528500</v>
      </c>
      <c r="H1739" s="47">
        <v>11.61</v>
      </c>
      <c r="I1739" s="51">
        <f t="shared" si="190"/>
        <v>0.83766233766233766</v>
      </c>
      <c r="J1739" s="51">
        <f t="shared" ca="1" si="191"/>
        <v>1</v>
      </c>
      <c r="K1739" s="47">
        <f t="shared" si="192"/>
        <v>11.48</v>
      </c>
      <c r="L1739" s="47">
        <f t="shared" si="193"/>
        <v>11.9</v>
      </c>
      <c r="M1739" s="47">
        <f t="shared" si="194"/>
        <v>11.48</v>
      </c>
      <c r="N1739" s="47">
        <f t="shared" si="195"/>
        <v>11.61</v>
      </c>
      <c r="O1739" s="48">
        <f t="shared" ca="1" si="196"/>
        <v>528500</v>
      </c>
    </row>
    <row r="1740" spans="1:15" x14ac:dyDescent="0.25">
      <c r="A1740">
        <v>1725</v>
      </c>
      <c r="B1740" s="84">
        <v>39513</v>
      </c>
      <c r="C1740" s="47">
        <v>14.16</v>
      </c>
      <c r="D1740" s="47">
        <v>14.26</v>
      </c>
      <c r="E1740" s="47">
        <v>13.84</v>
      </c>
      <c r="F1740" s="47">
        <v>13.88</v>
      </c>
      <c r="G1740" s="48">
        <v>389400</v>
      </c>
      <c r="H1740" s="47">
        <v>11.63</v>
      </c>
      <c r="I1740" s="51">
        <f t="shared" si="190"/>
        <v>0.83789625360230546</v>
      </c>
      <c r="J1740" s="51">
        <f t="shared" ca="1" si="191"/>
        <v>1</v>
      </c>
      <c r="K1740" s="47">
        <f t="shared" si="192"/>
        <v>11.86</v>
      </c>
      <c r="L1740" s="47">
        <f t="shared" si="193"/>
        <v>11.95</v>
      </c>
      <c r="M1740" s="47">
        <f t="shared" si="194"/>
        <v>11.6</v>
      </c>
      <c r="N1740" s="47">
        <f t="shared" si="195"/>
        <v>11.63</v>
      </c>
      <c r="O1740" s="48">
        <f t="shared" ca="1" si="196"/>
        <v>389400</v>
      </c>
    </row>
    <row r="1741" spans="1:15" x14ac:dyDescent="0.25">
      <c r="A1741">
        <v>1726</v>
      </c>
      <c r="B1741" s="84">
        <v>39512</v>
      </c>
      <c r="C1741" s="47">
        <v>14.46</v>
      </c>
      <c r="D1741" s="47">
        <v>14.54</v>
      </c>
      <c r="E1741" s="47">
        <v>14.08</v>
      </c>
      <c r="F1741" s="47">
        <v>14.27</v>
      </c>
      <c r="G1741" s="48">
        <v>467400</v>
      </c>
      <c r="H1741" s="47">
        <v>11.96</v>
      </c>
      <c r="I1741" s="51">
        <f t="shared" si="190"/>
        <v>0.83812193412754032</v>
      </c>
      <c r="J1741" s="51">
        <f t="shared" ca="1" si="191"/>
        <v>1</v>
      </c>
      <c r="K1741" s="47">
        <f t="shared" si="192"/>
        <v>12.12</v>
      </c>
      <c r="L1741" s="47">
        <f t="shared" si="193"/>
        <v>12.19</v>
      </c>
      <c r="M1741" s="47">
        <f t="shared" si="194"/>
        <v>11.8</v>
      </c>
      <c r="N1741" s="47">
        <f t="shared" si="195"/>
        <v>11.96</v>
      </c>
      <c r="O1741" s="48">
        <f t="shared" ca="1" si="196"/>
        <v>467400</v>
      </c>
    </row>
    <row r="1742" spans="1:15" x14ac:dyDescent="0.25">
      <c r="A1742">
        <v>1727</v>
      </c>
      <c r="B1742" s="84">
        <v>39511</v>
      </c>
      <c r="C1742" s="47">
        <v>13.88</v>
      </c>
      <c r="D1742" s="47">
        <v>14.41</v>
      </c>
      <c r="E1742" s="47">
        <v>13.77</v>
      </c>
      <c r="F1742" s="47">
        <v>14.4</v>
      </c>
      <c r="G1742" s="48">
        <v>1007000</v>
      </c>
      <c r="H1742" s="47">
        <v>12.07</v>
      </c>
      <c r="I1742" s="51">
        <f t="shared" si="190"/>
        <v>0.83819444444444446</v>
      </c>
      <c r="J1742" s="51">
        <f t="shared" ca="1" si="191"/>
        <v>1</v>
      </c>
      <c r="K1742" s="47">
        <f t="shared" si="192"/>
        <v>11.63</v>
      </c>
      <c r="L1742" s="47">
        <f t="shared" si="193"/>
        <v>12.08</v>
      </c>
      <c r="M1742" s="47">
        <f t="shared" si="194"/>
        <v>11.54</v>
      </c>
      <c r="N1742" s="47">
        <f t="shared" si="195"/>
        <v>12.07</v>
      </c>
      <c r="O1742" s="48">
        <f t="shared" ca="1" si="196"/>
        <v>1007000</v>
      </c>
    </row>
    <row r="1743" spans="1:15" x14ac:dyDescent="0.25">
      <c r="A1743">
        <v>1728</v>
      </c>
      <c r="B1743" s="84">
        <v>39510</v>
      </c>
      <c r="C1743" s="47">
        <v>13.96</v>
      </c>
      <c r="D1743" s="47">
        <v>14.21</v>
      </c>
      <c r="E1743" s="47">
        <v>13.85</v>
      </c>
      <c r="F1743" s="47">
        <v>14.05</v>
      </c>
      <c r="G1743" s="48">
        <v>1100500</v>
      </c>
      <c r="H1743" s="47">
        <v>11.77</v>
      </c>
      <c r="I1743" s="51">
        <f t="shared" si="190"/>
        <v>0.83772241992882557</v>
      </c>
      <c r="J1743" s="51">
        <f t="shared" ca="1" si="191"/>
        <v>1</v>
      </c>
      <c r="K1743" s="47">
        <f t="shared" si="192"/>
        <v>11.69</v>
      </c>
      <c r="L1743" s="47">
        <f t="shared" si="193"/>
        <v>11.9</v>
      </c>
      <c r="M1743" s="47">
        <f t="shared" si="194"/>
        <v>11.6</v>
      </c>
      <c r="N1743" s="47">
        <f t="shared" si="195"/>
        <v>11.77</v>
      </c>
      <c r="O1743" s="48">
        <f t="shared" ca="1" si="196"/>
        <v>1100500</v>
      </c>
    </row>
    <row r="1744" spans="1:15" x14ac:dyDescent="0.25">
      <c r="A1744">
        <v>1729</v>
      </c>
      <c r="B1744" s="84">
        <v>39507</v>
      </c>
      <c r="C1744" s="47">
        <v>13.82</v>
      </c>
      <c r="D1744" s="47">
        <v>14.11</v>
      </c>
      <c r="E1744" s="47">
        <v>13.82</v>
      </c>
      <c r="F1744" s="47">
        <v>13.98</v>
      </c>
      <c r="G1744" s="48">
        <v>872600</v>
      </c>
      <c r="H1744" s="47">
        <v>11.71</v>
      </c>
      <c r="I1744" s="51">
        <f t="shared" si="190"/>
        <v>0.83762517882689558</v>
      </c>
      <c r="J1744" s="51">
        <f t="shared" ca="1" si="191"/>
        <v>1</v>
      </c>
      <c r="K1744" s="47">
        <f t="shared" si="192"/>
        <v>11.58</v>
      </c>
      <c r="L1744" s="47">
        <f t="shared" si="193"/>
        <v>11.82</v>
      </c>
      <c r="M1744" s="47">
        <f t="shared" si="194"/>
        <v>11.58</v>
      </c>
      <c r="N1744" s="47">
        <f t="shared" si="195"/>
        <v>11.71</v>
      </c>
      <c r="O1744" s="48">
        <f t="shared" ca="1" si="196"/>
        <v>872600</v>
      </c>
    </row>
    <row r="1745" spans="1:15" x14ac:dyDescent="0.25">
      <c r="A1745">
        <v>1730</v>
      </c>
      <c r="B1745" s="84">
        <v>39506</v>
      </c>
      <c r="C1745" s="47">
        <v>14</v>
      </c>
      <c r="D1745" s="47">
        <v>14.19</v>
      </c>
      <c r="E1745" s="47">
        <v>13.83</v>
      </c>
      <c r="F1745" s="47">
        <v>14</v>
      </c>
      <c r="G1745" s="48">
        <v>643000</v>
      </c>
      <c r="H1745" s="47">
        <v>11.73</v>
      </c>
      <c r="I1745" s="51">
        <f t="shared" ref="I1745:I1808" si="197">H1745/F1745</f>
        <v>0.83785714285714286</v>
      </c>
      <c r="J1745" s="51">
        <f t="shared" ref="J1745:J1808" ca="1" si="198">INDEX(OFFSET($T$15,0,0,$S$13+1,1),MATCH(B1745,OFFSET($Q$15,0,0,$S$13+1,1),-1))</f>
        <v>1</v>
      </c>
      <c r="K1745" s="47">
        <f t="shared" ref="K1745:K1808" si="199">ROUND($I1745*C1745,2)</f>
        <v>11.73</v>
      </c>
      <c r="L1745" s="47">
        <f t="shared" ref="L1745:L1808" si="200">ROUND($I1745*D1745,2)</f>
        <v>11.89</v>
      </c>
      <c r="M1745" s="47">
        <f t="shared" ref="M1745:M1808" si="201">ROUND($I1745*E1745,2)</f>
        <v>11.59</v>
      </c>
      <c r="N1745" s="47">
        <f t="shared" ref="N1745:N1808" si="202">ROUND($I1745*F1745,2)</f>
        <v>11.73</v>
      </c>
      <c r="O1745" s="48">
        <f t="shared" ref="O1745:O1808" ca="1" si="203">G1745*J1745</f>
        <v>643000</v>
      </c>
    </row>
    <row r="1746" spans="1:15" x14ac:dyDescent="0.25">
      <c r="A1746">
        <v>1731</v>
      </c>
      <c r="B1746" s="84">
        <v>39505</v>
      </c>
      <c r="C1746" s="47">
        <v>14.22</v>
      </c>
      <c r="D1746" s="47">
        <v>14.55</v>
      </c>
      <c r="E1746" s="47">
        <v>14.08</v>
      </c>
      <c r="F1746" s="47">
        <v>14.14</v>
      </c>
      <c r="G1746" s="48">
        <v>546900</v>
      </c>
      <c r="H1746" s="47">
        <v>11.85</v>
      </c>
      <c r="I1746" s="51">
        <f t="shared" si="197"/>
        <v>0.83804809052333795</v>
      </c>
      <c r="J1746" s="51">
        <f t="shared" ca="1" si="198"/>
        <v>1</v>
      </c>
      <c r="K1746" s="47">
        <f t="shared" si="199"/>
        <v>11.92</v>
      </c>
      <c r="L1746" s="47">
        <f t="shared" si="200"/>
        <v>12.19</v>
      </c>
      <c r="M1746" s="47">
        <f t="shared" si="201"/>
        <v>11.8</v>
      </c>
      <c r="N1746" s="47">
        <f t="shared" si="202"/>
        <v>11.85</v>
      </c>
      <c r="O1746" s="48">
        <f t="shared" ca="1" si="203"/>
        <v>546900</v>
      </c>
    </row>
    <row r="1747" spans="1:15" x14ac:dyDescent="0.25">
      <c r="A1747">
        <v>1732</v>
      </c>
      <c r="B1747" s="84">
        <v>39504</v>
      </c>
      <c r="C1747" s="47">
        <v>14.25</v>
      </c>
      <c r="D1747" s="47">
        <v>14.77</v>
      </c>
      <c r="E1747" s="47">
        <v>14.24</v>
      </c>
      <c r="F1747" s="47">
        <v>14.39</v>
      </c>
      <c r="G1747" s="48">
        <v>744300</v>
      </c>
      <c r="H1747" s="47">
        <v>12.06</v>
      </c>
      <c r="I1747" s="51">
        <f t="shared" si="197"/>
        <v>0.83808200138985411</v>
      </c>
      <c r="J1747" s="51">
        <f t="shared" ca="1" si="198"/>
        <v>1</v>
      </c>
      <c r="K1747" s="47">
        <f t="shared" si="199"/>
        <v>11.94</v>
      </c>
      <c r="L1747" s="47">
        <f t="shared" si="200"/>
        <v>12.38</v>
      </c>
      <c r="M1747" s="47">
        <f t="shared" si="201"/>
        <v>11.93</v>
      </c>
      <c r="N1747" s="47">
        <f t="shared" si="202"/>
        <v>12.06</v>
      </c>
      <c r="O1747" s="48">
        <f t="shared" ca="1" si="203"/>
        <v>744300</v>
      </c>
    </row>
    <row r="1748" spans="1:15" x14ac:dyDescent="0.25">
      <c r="A1748">
        <v>1733</v>
      </c>
      <c r="B1748" s="84">
        <v>39503</v>
      </c>
      <c r="C1748" s="47">
        <v>14.25</v>
      </c>
      <c r="D1748" s="47">
        <v>14.4</v>
      </c>
      <c r="E1748" s="47">
        <v>14.02</v>
      </c>
      <c r="F1748" s="47">
        <v>14.32</v>
      </c>
      <c r="G1748" s="48">
        <v>650800</v>
      </c>
      <c r="H1748" s="47">
        <v>12</v>
      </c>
      <c r="I1748" s="51">
        <f t="shared" si="197"/>
        <v>0.83798882681564246</v>
      </c>
      <c r="J1748" s="51">
        <f t="shared" ca="1" si="198"/>
        <v>1</v>
      </c>
      <c r="K1748" s="47">
        <f t="shared" si="199"/>
        <v>11.94</v>
      </c>
      <c r="L1748" s="47">
        <f t="shared" si="200"/>
        <v>12.07</v>
      </c>
      <c r="M1748" s="47">
        <f t="shared" si="201"/>
        <v>11.75</v>
      </c>
      <c r="N1748" s="47">
        <f t="shared" si="202"/>
        <v>12</v>
      </c>
      <c r="O1748" s="48">
        <f t="shared" ca="1" si="203"/>
        <v>650800</v>
      </c>
    </row>
    <row r="1749" spans="1:15" x14ac:dyDescent="0.25">
      <c r="A1749">
        <v>1734</v>
      </c>
      <c r="B1749" s="84">
        <v>39500</v>
      </c>
      <c r="C1749" s="47">
        <v>14.15</v>
      </c>
      <c r="D1749" s="47">
        <v>14.25</v>
      </c>
      <c r="E1749" s="47">
        <v>13.78</v>
      </c>
      <c r="F1749" s="47">
        <v>14.22</v>
      </c>
      <c r="G1749" s="48">
        <v>1418000</v>
      </c>
      <c r="H1749" s="47">
        <v>11.91</v>
      </c>
      <c r="I1749" s="51">
        <f t="shared" si="197"/>
        <v>0.83755274261603374</v>
      </c>
      <c r="J1749" s="51">
        <f t="shared" ca="1" si="198"/>
        <v>1</v>
      </c>
      <c r="K1749" s="47">
        <f t="shared" si="199"/>
        <v>11.85</v>
      </c>
      <c r="L1749" s="47">
        <f t="shared" si="200"/>
        <v>11.94</v>
      </c>
      <c r="M1749" s="47">
        <f t="shared" si="201"/>
        <v>11.54</v>
      </c>
      <c r="N1749" s="47">
        <f t="shared" si="202"/>
        <v>11.91</v>
      </c>
      <c r="O1749" s="48">
        <f t="shared" ca="1" si="203"/>
        <v>1418000</v>
      </c>
    </row>
    <row r="1750" spans="1:15" x14ac:dyDescent="0.25">
      <c r="A1750">
        <v>1735</v>
      </c>
      <c r="B1750" s="84">
        <v>39499</v>
      </c>
      <c r="C1750" s="47">
        <v>14.82</v>
      </c>
      <c r="D1750" s="47">
        <v>14.9</v>
      </c>
      <c r="E1750" s="47">
        <v>14.09</v>
      </c>
      <c r="F1750" s="47">
        <v>14.1</v>
      </c>
      <c r="G1750" s="48">
        <v>753500</v>
      </c>
      <c r="H1750" s="47">
        <v>11.81</v>
      </c>
      <c r="I1750" s="51">
        <f t="shared" si="197"/>
        <v>0.83758865248226955</v>
      </c>
      <c r="J1750" s="51">
        <f t="shared" ca="1" si="198"/>
        <v>1</v>
      </c>
      <c r="K1750" s="47">
        <f t="shared" si="199"/>
        <v>12.41</v>
      </c>
      <c r="L1750" s="47">
        <f t="shared" si="200"/>
        <v>12.48</v>
      </c>
      <c r="M1750" s="47">
        <f t="shared" si="201"/>
        <v>11.8</v>
      </c>
      <c r="N1750" s="47">
        <f t="shared" si="202"/>
        <v>11.81</v>
      </c>
      <c r="O1750" s="48">
        <f t="shared" ca="1" si="203"/>
        <v>753500</v>
      </c>
    </row>
    <row r="1751" spans="1:15" x14ac:dyDescent="0.25">
      <c r="A1751">
        <v>1736</v>
      </c>
      <c r="B1751" s="84">
        <v>39498</v>
      </c>
      <c r="C1751" s="47">
        <v>14.48</v>
      </c>
      <c r="D1751" s="47">
        <v>14.79</v>
      </c>
      <c r="E1751" s="47">
        <v>14.37</v>
      </c>
      <c r="F1751" s="47">
        <v>14.69</v>
      </c>
      <c r="G1751" s="48">
        <v>530300</v>
      </c>
      <c r="H1751" s="47">
        <v>12.31</v>
      </c>
      <c r="I1751" s="51">
        <f t="shared" si="197"/>
        <v>0.83798502382573181</v>
      </c>
      <c r="J1751" s="51">
        <f t="shared" ca="1" si="198"/>
        <v>1</v>
      </c>
      <c r="K1751" s="47">
        <f t="shared" si="199"/>
        <v>12.13</v>
      </c>
      <c r="L1751" s="47">
        <f t="shared" si="200"/>
        <v>12.39</v>
      </c>
      <c r="M1751" s="47">
        <f t="shared" si="201"/>
        <v>12.04</v>
      </c>
      <c r="N1751" s="47">
        <f t="shared" si="202"/>
        <v>12.31</v>
      </c>
      <c r="O1751" s="48">
        <f t="shared" ca="1" si="203"/>
        <v>530300</v>
      </c>
    </row>
    <row r="1752" spans="1:15" x14ac:dyDescent="0.25">
      <c r="A1752">
        <v>1737</v>
      </c>
      <c r="B1752" s="84">
        <v>39497</v>
      </c>
      <c r="C1752" s="47">
        <v>14.96</v>
      </c>
      <c r="D1752" s="47">
        <v>15</v>
      </c>
      <c r="E1752" s="47">
        <v>14.44</v>
      </c>
      <c r="F1752" s="47">
        <v>14.55</v>
      </c>
      <c r="G1752" s="48">
        <v>406100</v>
      </c>
      <c r="H1752" s="47">
        <v>12.19</v>
      </c>
      <c r="I1752" s="51">
        <f t="shared" si="197"/>
        <v>0.83780068728522328</v>
      </c>
      <c r="J1752" s="51">
        <f t="shared" ca="1" si="198"/>
        <v>1</v>
      </c>
      <c r="K1752" s="47">
        <f t="shared" si="199"/>
        <v>12.53</v>
      </c>
      <c r="L1752" s="47">
        <f t="shared" si="200"/>
        <v>12.57</v>
      </c>
      <c r="M1752" s="47">
        <f t="shared" si="201"/>
        <v>12.1</v>
      </c>
      <c r="N1752" s="47">
        <f t="shared" si="202"/>
        <v>12.19</v>
      </c>
      <c r="O1752" s="48">
        <f t="shared" ca="1" si="203"/>
        <v>406100</v>
      </c>
    </row>
    <row r="1753" spans="1:15" x14ac:dyDescent="0.25">
      <c r="A1753">
        <v>1738</v>
      </c>
      <c r="B1753" s="84">
        <v>39493</v>
      </c>
      <c r="C1753" s="47">
        <v>14.68</v>
      </c>
      <c r="D1753" s="47">
        <v>14.95</v>
      </c>
      <c r="E1753" s="47">
        <v>14.57</v>
      </c>
      <c r="F1753" s="47">
        <v>14.76</v>
      </c>
      <c r="G1753" s="48">
        <v>470000</v>
      </c>
      <c r="H1753" s="47">
        <v>12.37</v>
      </c>
      <c r="I1753" s="51">
        <f t="shared" si="197"/>
        <v>0.83807588075880757</v>
      </c>
      <c r="J1753" s="51">
        <f t="shared" ca="1" si="198"/>
        <v>1</v>
      </c>
      <c r="K1753" s="47">
        <f t="shared" si="199"/>
        <v>12.3</v>
      </c>
      <c r="L1753" s="47">
        <f t="shared" si="200"/>
        <v>12.53</v>
      </c>
      <c r="M1753" s="47">
        <f t="shared" si="201"/>
        <v>12.21</v>
      </c>
      <c r="N1753" s="47">
        <f t="shared" si="202"/>
        <v>12.37</v>
      </c>
      <c r="O1753" s="48">
        <f t="shared" ca="1" si="203"/>
        <v>470000</v>
      </c>
    </row>
    <row r="1754" spans="1:15" x14ac:dyDescent="0.25">
      <c r="A1754">
        <v>1739</v>
      </c>
      <c r="B1754" s="84">
        <v>39492</v>
      </c>
      <c r="C1754" s="47">
        <v>15.17</v>
      </c>
      <c r="D1754" s="47">
        <v>15.21</v>
      </c>
      <c r="E1754" s="47">
        <v>14.73</v>
      </c>
      <c r="F1754" s="47">
        <v>14.75</v>
      </c>
      <c r="G1754" s="48">
        <v>431400</v>
      </c>
      <c r="H1754" s="47">
        <v>12.36</v>
      </c>
      <c r="I1754" s="51">
        <f t="shared" si="197"/>
        <v>0.83796610169491526</v>
      </c>
      <c r="J1754" s="51">
        <f t="shared" ca="1" si="198"/>
        <v>1</v>
      </c>
      <c r="K1754" s="47">
        <f t="shared" si="199"/>
        <v>12.71</v>
      </c>
      <c r="L1754" s="47">
        <f t="shared" si="200"/>
        <v>12.75</v>
      </c>
      <c r="M1754" s="47">
        <f t="shared" si="201"/>
        <v>12.34</v>
      </c>
      <c r="N1754" s="47">
        <f t="shared" si="202"/>
        <v>12.36</v>
      </c>
      <c r="O1754" s="48">
        <f t="shared" ca="1" si="203"/>
        <v>431400</v>
      </c>
    </row>
    <row r="1755" spans="1:15" x14ac:dyDescent="0.25">
      <c r="A1755">
        <v>1740</v>
      </c>
      <c r="B1755" s="84">
        <v>39491</v>
      </c>
      <c r="C1755" s="47">
        <v>15.46</v>
      </c>
      <c r="D1755" s="47">
        <v>15.65</v>
      </c>
      <c r="E1755" s="47">
        <v>14.86</v>
      </c>
      <c r="F1755" s="47">
        <v>15.1</v>
      </c>
      <c r="G1755" s="48">
        <v>700400</v>
      </c>
      <c r="H1755" s="47">
        <v>12.65</v>
      </c>
      <c r="I1755" s="51">
        <f t="shared" si="197"/>
        <v>0.83774834437086099</v>
      </c>
      <c r="J1755" s="51">
        <f t="shared" ca="1" si="198"/>
        <v>1</v>
      </c>
      <c r="K1755" s="47">
        <f t="shared" si="199"/>
        <v>12.95</v>
      </c>
      <c r="L1755" s="47">
        <f t="shared" si="200"/>
        <v>13.11</v>
      </c>
      <c r="M1755" s="47">
        <f t="shared" si="201"/>
        <v>12.45</v>
      </c>
      <c r="N1755" s="47">
        <f t="shared" si="202"/>
        <v>12.65</v>
      </c>
      <c r="O1755" s="48">
        <f t="shared" ca="1" si="203"/>
        <v>700400</v>
      </c>
    </row>
    <row r="1756" spans="1:15" x14ac:dyDescent="0.25">
      <c r="A1756">
        <v>1741</v>
      </c>
      <c r="B1756" s="84">
        <v>39490</v>
      </c>
      <c r="C1756" s="47">
        <v>15.31</v>
      </c>
      <c r="D1756" s="47">
        <v>15.67</v>
      </c>
      <c r="E1756" s="47">
        <v>15.25</v>
      </c>
      <c r="F1756" s="47">
        <v>15.28</v>
      </c>
      <c r="G1756" s="48">
        <v>406000</v>
      </c>
      <c r="H1756" s="47">
        <v>12.8</v>
      </c>
      <c r="I1756" s="51">
        <f t="shared" si="197"/>
        <v>0.83769633507853414</v>
      </c>
      <c r="J1756" s="51">
        <f t="shared" ca="1" si="198"/>
        <v>1</v>
      </c>
      <c r="K1756" s="47">
        <f t="shared" si="199"/>
        <v>12.83</v>
      </c>
      <c r="L1756" s="47">
        <f t="shared" si="200"/>
        <v>13.13</v>
      </c>
      <c r="M1756" s="47">
        <f t="shared" si="201"/>
        <v>12.77</v>
      </c>
      <c r="N1756" s="47">
        <f t="shared" si="202"/>
        <v>12.8</v>
      </c>
      <c r="O1756" s="48">
        <f t="shared" ca="1" si="203"/>
        <v>406000</v>
      </c>
    </row>
    <row r="1757" spans="1:15" x14ac:dyDescent="0.25">
      <c r="A1757">
        <v>1742</v>
      </c>
      <c r="B1757" s="84">
        <v>39489</v>
      </c>
      <c r="C1757" s="47">
        <v>15.3</v>
      </c>
      <c r="D1757" s="47">
        <v>15.45</v>
      </c>
      <c r="E1757" s="47">
        <v>14.93</v>
      </c>
      <c r="F1757" s="47">
        <v>15.26</v>
      </c>
      <c r="G1757" s="48">
        <v>482600</v>
      </c>
      <c r="H1757" s="47">
        <v>12.79</v>
      </c>
      <c r="I1757" s="51">
        <f t="shared" si="197"/>
        <v>0.83813892529488854</v>
      </c>
      <c r="J1757" s="51">
        <f t="shared" ca="1" si="198"/>
        <v>1</v>
      </c>
      <c r="K1757" s="47">
        <f t="shared" si="199"/>
        <v>12.82</v>
      </c>
      <c r="L1757" s="47">
        <f t="shared" si="200"/>
        <v>12.95</v>
      </c>
      <c r="M1757" s="47">
        <f t="shared" si="201"/>
        <v>12.51</v>
      </c>
      <c r="N1757" s="47">
        <f t="shared" si="202"/>
        <v>12.79</v>
      </c>
      <c r="O1757" s="48">
        <f t="shared" ca="1" si="203"/>
        <v>482600</v>
      </c>
    </row>
    <row r="1758" spans="1:15" x14ac:dyDescent="0.25">
      <c r="A1758">
        <v>1743</v>
      </c>
      <c r="B1758" s="84">
        <v>39486</v>
      </c>
      <c r="C1758" s="47">
        <v>15.57</v>
      </c>
      <c r="D1758" s="47">
        <v>15.78</v>
      </c>
      <c r="E1758" s="47">
        <v>15.2</v>
      </c>
      <c r="F1758" s="47">
        <v>15.32</v>
      </c>
      <c r="G1758" s="48">
        <v>430800</v>
      </c>
      <c r="H1758" s="47">
        <v>12.84</v>
      </c>
      <c r="I1758" s="51">
        <f t="shared" si="197"/>
        <v>0.83812010443864227</v>
      </c>
      <c r="J1758" s="51">
        <f t="shared" ca="1" si="198"/>
        <v>1</v>
      </c>
      <c r="K1758" s="47">
        <f t="shared" si="199"/>
        <v>13.05</v>
      </c>
      <c r="L1758" s="47">
        <f t="shared" si="200"/>
        <v>13.23</v>
      </c>
      <c r="M1758" s="47">
        <f t="shared" si="201"/>
        <v>12.74</v>
      </c>
      <c r="N1758" s="47">
        <f t="shared" si="202"/>
        <v>12.84</v>
      </c>
      <c r="O1758" s="48">
        <f t="shared" ca="1" si="203"/>
        <v>430800</v>
      </c>
    </row>
    <row r="1759" spans="1:15" x14ac:dyDescent="0.25">
      <c r="A1759">
        <v>1744</v>
      </c>
      <c r="B1759" s="84">
        <v>39485</v>
      </c>
      <c r="C1759" s="47">
        <v>15.27</v>
      </c>
      <c r="D1759" s="47">
        <v>15.77</v>
      </c>
      <c r="E1759" s="47">
        <v>15.19</v>
      </c>
      <c r="F1759" s="47">
        <v>15.58</v>
      </c>
      <c r="G1759" s="48">
        <v>384100</v>
      </c>
      <c r="H1759" s="47">
        <v>13.05</v>
      </c>
      <c r="I1759" s="51">
        <f t="shared" si="197"/>
        <v>0.83761232349165604</v>
      </c>
      <c r="J1759" s="51">
        <f t="shared" ca="1" si="198"/>
        <v>1</v>
      </c>
      <c r="K1759" s="47">
        <f t="shared" si="199"/>
        <v>12.79</v>
      </c>
      <c r="L1759" s="47">
        <f t="shared" si="200"/>
        <v>13.21</v>
      </c>
      <c r="M1759" s="47">
        <f t="shared" si="201"/>
        <v>12.72</v>
      </c>
      <c r="N1759" s="47">
        <f t="shared" si="202"/>
        <v>13.05</v>
      </c>
      <c r="O1759" s="48">
        <f t="shared" ca="1" si="203"/>
        <v>384100</v>
      </c>
    </row>
    <row r="1760" spans="1:15" x14ac:dyDescent="0.25">
      <c r="A1760">
        <v>1745</v>
      </c>
      <c r="B1760" s="84">
        <v>39484</v>
      </c>
      <c r="C1760" s="47">
        <v>15.78</v>
      </c>
      <c r="D1760" s="47">
        <v>15.81</v>
      </c>
      <c r="E1760" s="47">
        <v>15.35</v>
      </c>
      <c r="F1760" s="47">
        <v>15.39</v>
      </c>
      <c r="G1760" s="48">
        <v>530300</v>
      </c>
      <c r="H1760" s="47">
        <v>12.89</v>
      </c>
      <c r="I1760" s="51">
        <f t="shared" si="197"/>
        <v>0.83755685510071476</v>
      </c>
      <c r="J1760" s="51">
        <f t="shared" ca="1" si="198"/>
        <v>1</v>
      </c>
      <c r="K1760" s="47">
        <f t="shared" si="199"/>
        <v>13.22</v>
      </c>
      <c r="L1760" s="47">
        <f t="shared" si="200"/>
        <v>13.24</v>
      </c>
      <c r="M1760" s="47">
        <f t="shared" si="201"/>
        <v>12.86</v>
      </c>
      <c r="N1760" s="47">
        <f t="shared" si="202"/>
        <v>12.89</v>
      </c>
      <c r="O1760" s="48">
        <f t="shared" ca="1" si="203"/>
        <v>530300</v>
      </c>
    </row>
    <row r="1761" spans="1:15" x14ac:dyDescent="0.25">
      <c r="A1761">
        <v>1746</v>
      </c>
      <c r="B1761" s="84">
        <v>39483</v>
      </c>
      <c r="C1761" s="47">
        <v>15.27</v>
      </c>
      <c r="D1761" s="47">
        <v>15.84</v>
      </c>
      <c r="E1761" s="47">
        <v>15.07</v>
      </c>
      <c r="F1761" s="47">
        <v>15.71</v>
      </c>
      <c r="G1761" s="48">
        <v>999800</v>
      </c>
      <c r="H1761" s="47">
        <v>13.16</v>
      </c>
      <c r="I1761" s="51">
        <f t="shared" si="197"/>
        <v>0.8376830044557606</v>
      </c>
      <c r="J1761" s="51">
        <f t="shared" ca="1" si="198"/>
        <v>1</v>
      </c>
      <c r="K1761" s="47">
        <f t="shared" si="199"/>
        <v>12.79</v>
      </c>
      <c r="L1761" s="47">
        <f t="shared" si="200"/>
        <v>13.27</v>
      </c>
      <c r="M1761" s="47">
        <f t="shared" si="201"/>
        <v>12.62</v>
      </c>
      <c r="N1761" s="47">
        <f t="shared" si="202"/>
        <v>13.16</v>
      </c>
      <c r="O1761" s="48">
        <f t="shared" ca="1" si="203"/>
        <v>999800</v>
      </c>
    </row>
    <row r="1762" spans="1:15" x14ac:dyDescent="0.25">
      <c r="A1762">
        <v>1747</v>
      </c>
      <c r="B1762" s="84">
        <v>39482</v>
      </c>
      <c r="C1762" s="47">
        <v>16.190000000000001</v>
      </c>
      <c r="D1762" s="47">
        <v>16.34</v>
      </c>
      <c r="E1762" s="47">
        <v>15.61</v>
      </c>
      <c r="F1762" s="47">
        <v>15.62</v>
      </c>
      <c r="G1762" s="48">
        <v>803400</v>
      </c>
      <c r="H1762" s="47">
        <v>13.09</v>
      </c>
      <c r="I1762" s="51">
        <f t="shared" si="197"/>
        <v>0.8380281690140845</v>
      </c>
      <c r="J1762" s="51">
        <f t="shared" ca="1" si="198"/>
        <v>1</v>
      </c>
      <c r="K1762" s="47">
        <f t="shared" si="199"/>
        <v>13.57</v>
      </c>
      <c r="L1762" s="47">
        <f t="shared" si="200"/>
        <v>13.69</v>
      </c>
      <c r="M1762" s="47">
        <f t="shared" si="201"/>
        <v>13.08</v>
      </c>
      <c r="N1762" s="47">
        <f t="shared" si="202"/>
        <v>13.09</v>
      </c>
      <c r="O1762" s="48">
        <f t="shared" ca="1" si="203"/>
        <v>803400</v>
      </c>
    </row>
    <row r="1763" spans="1:15" x14ac:dyDescent="0.25">
      <c r="A1763">
        <v>1748</v>
      </c>
      <c r="B1763" s="84">
        <v>39479</v>
      </c>
      <c r="C1763" s="47">
        <v>16.350000000000001</v>
      </c>
      <c r="D1763" s="47">
        <v>16.48</v>
      </c>
      <c r="E1763" s="47">
        <v>15.91</v>
      </c>
      <c r="F1763" s="47">
        <v>16.22</v>
      </c>
      <c r="G1763" s="48">
        <v>854700</v>
      </c>
      <c r="H1763" s="47">
        <v>13.59</v>
      </c>
      <c r="I1763" s="51">
        <f t="shared" si="197"/>
        <v>0.83785450061652289</v>
      </c>
      <c r="J1763" s="51">
        <f t="shared" ca="1" si="198"/>
        <v>1</v>
      </c>
      <c r="K1763" s="47">
        <f t="shared" si="199"/>
        <v>13.7</v>
      </c>
      <c r="L1763" s="47">
        <f t="shared" si="200"/>
        <v>13.81</v>
      </c>
      <c r="M1763" s="47">
        <f t="shared" si="201"/>
        <v>13.33</v>
      </c>
      <c r="N1763" s="47">
        <f t="shared" si="202"/>
        <v>13.59</v>
      </c>
      <c r="O1763" s="48">
        <f t="shared" ca="1" si="203"/>
        <v>854700</v>
      </c>
    </row>
    <row r="1764" spans="1:15" x14ac:dyDescent="0.25">
      <c r="A1764">
        <v>1749</v>
      </c>
      <c r="B1764" s="84">
        <v>39478</v>
      </c>
      <c r="C1764" s="47">
        <v>15.33</v>
      </c>
      <c r="D1764" s="47">
        <v>16.37</v>
      </c>
      <c r="E1764" s="47">
        <v>15.17</v>
      </c>
      <c r="F1764" s="47">
        <v>16.25</v>
      </c>
      <c r="G1764" s="48">
        <v>1143600</v>
      </c>
      <c r="H1764" s="47">
        <v>13.62</v>
      </c>
      <c r="I1764" s="51">
        <f t="shared" si="197"/>
        <v>0.83815384615384614</v>
      </c>
      <c r="J1764" s="51">
        <f t="shared" ca="1" si="198"/>
        <v>1</v>
      </c>
      <c r="K1764" s="47">
        <f t="shared" si="199"/>
        <v>12.85</v>
      </c>
      <c r="L1764" s="47">
        <f t="shared" si="200"/>
        <v>13.72</v>
      </c>
      <c r="M1764" s="47">
        <f t="shared" si="201"/>
        <v>12.71</v>
      </c>
      <c r="N1764" s="47">
        <f t="shared" si="202"/>
        <v>13.62</v>
      </c>
      <c r="O1764" s="48">
        <f t="shared" ca="1" si="203"/>
        <v>1143600</v>
      </c>
    </row>
    <row r="1765" spans="1:15" x14ac:dyDescent="0.25">
      <c r="A1765">
        <v>1750</v>
      </c>
      <c r="B1765" s="84">
        <v>39477</v>
      </c>
      <c r="C1765" s="47">
        <v>15.18</v>
      </c>
      <c r="D1765" s="47">
        <v>16.09</v>
      </c>
      <c r="E1765" s="47">
        <v>15.18</v>
      </c>
      <c r="F1765" s="47">
        <v>15.62</v>
      </c>
      <c r="G1765" s="48">
        <v>762500</v>
      </c>
      <c r="H1765" s="47">
        <v>13.09</v>
      </c>
      <c r="I1765" s="51">
        <f t="shared" si="197"/>
        <v>0.8380281690140845</v>
      </c>
      <c r="J1765" s="51">
        <f t="shared" ca="1" si="198"/>
        <v>1</v>
      </c>
      <c r="K1765" s="47">
        <f t="shared" si="199"/>
        <v>12.72</v>
      </c>
      <c r="L1765" s="47">
        <f t="shared" si="200"/>
        <v>13.48</v>
      </c>
      <c r="M1765" s="47">
        <f t="shared" si="201"/>
        <v>12.72</v>
      </c>
      <c r="N1765" s="47">
        <f t="shared" si="202"/>
        <v>13.09</v>
      </c>
      <c r="O1765" s="48">
        <f t="shared" ca="1" si="203"/>
        <v>762500</v>
      </c>
    </row>
    <row r="1766" spans="1:15" x14ac:dyDescent="0.25">
      <c r="A1766">
        <v>1751</v>
      </c>
      <c r="B1766" s="84">
        <v>39476</v>
      </c>
      <c r="C1766" s="47">
        <v>14.99</v>
      </c>
      <c r="D1766" s="47">
        <v>15.43</v>
      </c>
      <c r="E1766" s="47">
        <v>14.94</v>
      </c>
      <c r="F1766" s="47">
        <v>15.32</v>
      </c>
      <c r="G1766" s="48">
        <v>727200</v>
      </c>
      <c r="H1766" s="47">
        <v>12.84</v>
      </c>
      <c r="I1766" s="51">
        <f t="shared" si="197"/>
        <v>0.83812010443864227</v>
      </c>
      <c r="J1766" s="51">
        <f t="shared" ca="1" si="198"/>
        <v>1</v>
      </c>
      <c r="K1766" s="47">
        <f t="shared" si="199"/>
        <v>12.56</v>
      </c>
      <c r="L1766" s="47">
        <f t="shared" si="200"/>
        <v>12.93</v>
      </c>
      <c r="M1766" s="47">
        <f t="shared" si="201"/>
        <v>12.52</v>
      </c>
      <c r="N1766" s="47">
        <f t="shared" si="202"/>
        <v>12.84</v>
      </c>
      <c r="O1766" s="48">
        <f t="shared" ca="1" si="203"/>
        <v>727200</v>
      </c>
    </row>
    <row r="1767" spans="1:15" x14ac:dyDescent="0.25">
      <c r="A1767">
        <v>1752</v>
      </c>
      <c r="B1767" s="84">
        <v>39475</v>
      </c>
      <c r="C1767" s="47">
        <v>14.59</v>
      </c>
      <c r="D1767" s="47">
        <v>15.09</v>
      </c>
      <c r="E1767" s="47">
        <v>14.52</v>
      </c>
      <c r="F1767" s="47">
        <v>14.91</v>
      </c>
      <c r="G1767" s="48">
        <v>1215700</v>
      </c>
      <c r="H1767" s="47">
        <v>12.49</v>
      </c>
      <c r="I1767" s="51">
        <f t="shared" si="197"/>
        <v>0.83769282360831654</v>
      </c>
      <c r="J1767" s="51">
        <f t="shared" ca="1" si="198"/>
        <v>1</v>
      </c>
      <c r="K1767" s="47">
        <f t="shared" si="199"/>
        <v>12.22</v>
      </c>
      <c r="L1767" s="47">
        <f t="shared" si="200"/>
        <v>12.64</v>
      </c>
      <c r="M1767" s="47">
        <f t="shared" si="201"/>
        <v>12.16</v>
      </c>
      <c r="N1767" s="47">
        <f t="shared" si="202"/>
        <v>12.49</v>
      </c>
      <c r="O1767" s="48">
        <f t="shared" ca="1" si="203"/>
        <v>1215700</v>
      </c>
    </row>
    <row r="1768" spans="1:15" x14ac:dyDescent="0.25">
      <c r="A1768">
        <v>1753</v>
      </c>
      <c r="B1768" s="84">
        <v>39472</v>
      </c>
      <c r="C1768" s="47">
        <v>14.86</v>
      </c>
      <c r="D1768" s="47">
        <v>15.73</v>
      </c>
      <c r="E1768" s="47">
        <v>14.57</v>
      </c>
      <c r="F1768" s="47">
        <v>14.81</v>
      </c>
      <c r="G1768" s="48">
        <v>1514600</v>
      </c>
      <c r="H1768" s="47">
        <v>12.41</v>
      </c>
      <c r="I1768" s="51">
        <f t="shared" si="197"/>
        <v>0.83794733288318701</v>
      </c>
      <c r="J1768" s="51">
        <f t="shared" ca="1" si="198"/>
        <v>1</v>
      </c>
      <c r="K1768" s="47">
        <f t="shared" si="199"/>
        <v>12.45</v>
      </c>
      <c r="L1768" s="47">
        <f t="shared" si="200"/>
        <v>13.18</v>
      </c>
      <c r="M1768" s="47">
        <f t="shared" si="201"/>
        <v>12.21</v>
      </c>
      <c r="N1768" s="47">
        <f t="shared" si="202"/>
        <v>12.41</v>
      </c>
      <c r="O1768" s="48">
        <f t="shared" ca="1" si="203"/>
        <v>1514600</v>
      </c>
    </row>
    <row r="1769" spans="1:15" x14ac:dyDescent="0.25">
      <c r="A1769">
        <v>1754</v>
      </c>
      <c r="B1769" s="84">
        <v>39471</v>
      </c>
      <c r="C1769" s="47">
        <v>15.59</v>
      </c>
      <c r="D1769" s="47">
        <v>15.63</v>
      </c>
      <c r="E1769" s="47">
        <v>14.72</v>
      </c>
      <c r="F1769" s="47">
        <v>14.78</v>
      </c>
      <c r="G1769" s="48">
        <v>1714500</v>
      </c>
      <c r="H1769" s="47">
        <v>12.38</v>
      </c>
      <c r="I1769" s="51">
        <f t="shared" si="197"/>
        <v>0.83761840324763204</v>
      </c>
      <c r="J1769" s="51">
        <f t="shared" ca="1" si="198"/>
        <v>1</v>
      </c>
      <c r="K1769" s="47">
        <f t="shared" si="199"/>
        <v>13.06</v>
      </c>
      <c r="L1769" s="47">
        <f t="shared" si="200"/>
        <v>13.09</v>
      </c>
      <c r="M1769" s="47">
        <f t="shared" si="201"/>
        <v>12.33</v>
      </c>
      <c r="N1769" s="47">
        <f t="shared" si="202"/>
        <v>12.38</v>
      </c>
      <c r="O1769" s="48">
        <f t="shared" ca="1" si="203"/>
        <v>1714500</v>
      </c>
    </row>
    <row r="1770" spans="1:15" x14ac:dyDescent="0.25">
      <c r="A1770">
        <v>1755</v>
      </c>
      <c r="B1770" s="84">
        <v>39470</v>
      </c>
      <c r="C1770" s="47">
        <v>14.6</v>
      </c>
      <c r="D1770" s="47">
        <v>15.75</v>
      </c>
      <c r="E1770" s="47">
        <v>14</v>
      </c>
      <c r="F1770" s="47">
        <v>15.58</v>
      </c>
      <c r="G1770" s="48">
        <v>2061500</v>
      </c>
      <c r="H1770" s="47">
        <v>13.05</v>
      </c>
      <c r="I1770" s="51">
        <f t="shared" si="197"/>
        <v>0.83761232349165604</v>
      </c>
      <c r="J1770" s="51">
        <f t="shared" ca="1" si="198"/>
        <v>1</v>
      </c>
      <c r="K1770" s="47">
        <f t="shared" si="199"/>
        <v>12.23</v>
      </c>
      <c r="L1770" s="47">
        <f t="shared" si="200"/>
        <v>13.19</v>
      </c>
      <c r="M1770" s="47">
        <f t="shared" si="201"/>
        <v>11.73</v>
      </c>
      <c r="N1770" s="47">
        <f t="shared" si="202"/>
        <v>13.05</v>
      </c>
      <c r="O1770" s="48">
        <f t="shared" ca="1" si="203"/>
        <v>2061500</v>
      </c>
    </row>
    <row r="1771" spans="1:15" x14ac:dyDescent="0.25">
      <c r="A1771">
        <v>1756</v>
      </c>
      <c r="B1771" s="84">
        <v>39469</v>
      </c>
      <c r="C1771" s="47">
        <v>13.9</v>
      </c>
      <c r="D1771" s="47">
        <v>15.01</v>
      </c>
      <c r="E1771" s="47">
        <v>13.9</v>
      </c>
      <c r="F1771" s="47">
        <v>14.21</v>
      </c>
      <c r="G1771" s="48">
        <v>1207200</v>
      </c>
      <c r="H1771" s="47">
        <v>11.91</v>
      </c>
      <c r="I1771" s="51">
        <f t="shared" si="197"/>
        <v>0.83814215341308929</v>
      </c>
      <c r="J1771" s="51">
        <f t="shared" ca="1" si="198"/>
        <v>1</v>
      </c>
      <c r="K1771" s="47">
        <f t="shared" si="199"/>
        <v>11.65</v>
      </c>
      <c r="L1771" s="47">
        <f t="shared" si="200"/>
        <v>12.58</v>
      </c>
      <c r="M1771" s="47">
        <f t="shared" si="201"/>
        <v>11.65</v>
      </c>
      <c r="N1771" s="47">
        <f t="shared" si="202"/>
        <v>11.91</v>
      </c>
      <c r="O1771" s="48">
        <f t="shared" ca="1" si="203"/>
        <v>1207200</v>
      </c>
    </row>
    <row r="1772" spans="1:15" x14ac:dyDescent="0.25">
      <c r="A1772">
        <v>1757</v>
      </c>
      <c r="B1772" s="84">
        <v>39465</v>
      </c>
      <c r="C1772" s="47">
        <v>14.3</v>
      </c>
      <c r="D1772" s="47">
        <v>14.86</v>
      </c>
      <c r="E1772" s="47">
        <v>14.29</v>
      </c>
      <c r="F1772" s="47">
        <v>14.72</v>
      </c>
      <c r="G1772" s="48">
        <v>999700</v>
      </c>
      <c r="H1772" s="47">
        <v>12.33</v>
      </c>
      <c r="I1772" s="51">
        <f t="shared" si="197"/>
        <v>0.83763586956521741</v>
      </c>
      <c r="J1772" s="51">
        <f t="shared" ca="1" si="198"/>
        <v>1</v>
      </c>
      <c r="K1772" s="47">
        <f t="shared" si="199"/>
        <v>11.98</v>
      </c>
      <c r="L1772" s="47">
        <f t="shared" si="200"/>
        <v>12.45</v>
      </c>
      <c r="M1772" s="47">
        <f t="shared" si="201"/>
        <v>11.97</v>
      </c>
      <c r="N1772" s="47">
        <f t="shared" si="202"/>
        <v>12.33</v>
      </c>
      <c r="O1772" s="48">
        <f t="shared" ca="1" si="203"/>
        <v>999700</v>
      </c>
    </row>
    <row r="1773" spans="1:15" x14ac:dyDescent="0.25">
      <c r="A1773">
        <v>1758</v>
      </c>
      <c r="B1773" s="84">
        <v>39464</v>
      </c>
      <c r="C1773" s="47">
        <v>14.25</v>
      </c>
      <c r="D1773" s="47">
        <v>14.69</v>
      </c>
      <c r="E1773" s="47">
        <v>14.05</v>
      </c>
      <c r="F1773" s="47">
        <v>14.31</v>
      </c>
      <c r="G1773" s="48">
        <v>842500</v>
      </c>
      <c r="H1773" s="47">
        <v>11.99</v>
      </c>
      <c r="I1773" s="51">
        <f t="shared" si="197"/>
        <v>0.83787561146051714</v>
      </c>
      <c r="J1773" s="51">
        <f t="shared" ca="1" si="198"/>
        <v>1</v>
      </c>
      <c r="K1773" s="47">
        <f t="shared" si="199"/>
        <v>11.94</v>
      </c>
      <c r="L1773" s="47">
        <f t="shared" si="200"/>
        <v>12.31</v>
      </c>
      <c r="M1773" s="47">
        <f t="shared" si="201"/>
        <v>11.77</v>
      </c>
      <c r="N1773" s="47">
        <f t="shared" si="202"/>
        <v>11.99</v>
      </c>
      <c r="O1773" s="48">
        <f t="shared" ca="1" si="203"/>
        <v>842500</v>
      </c>
    </row>
    <row r="1774" spans="1:15" x14ac:dyDescent="0.25">
      <c r="A1774">
        <v>1759</v>
      </c>
      <c r="B1774" s="84">
        <v>39463</v>
      </c>
      <c r="C1774" s="47">
        <v>13.75</v>
      </c>
      <c r="D1774" s="47">
        <v>14.42</v>
      </c>
      <c r="E1774" s="47">
        <v>13.75</v>
      </c>
      <c r="F1774" s="47">
        <v>14.18</v>
      </c>
      <c r="G1774" s="48">
        <v>938300</v>
      </c>
      <c r="H1774" s="47">
        <v>11.88</v>
      </c>
      <c r="I1774" s="51">
        <f t="shared" si="197"/>
        <v>0.83779971791255292</v>
      </c>
      <c r="J1774" s="51">
        <f t="shared" ca="1" si="198"/>
        <v>1</v>
      </c>
      <c r="K1774" s="47">
        <f t="shared" si="199"/>
        <v>11.52</v>
      </c>
      <c r="L1774" s="47">
        <f t="shared" si="200"/>
        <v>12.08</v>
      </c>
      <c r="M1774" s="47">
        <f t="shared" si="201"/>
        <v>11.52</v>
      </c>
      <c r="N1774" s="47">
        <f t="shared" si="202"/>
        <v>11.88</v>
      </c>
      <c r="O1774" s="48">
        <f t="shared" ca="1" si="203"/>
        <v>938300</v>
      </c>
    </row>
    <row r="1775" spans="1:15" x14ac:dyDescent="0.25">
      <c r="A1775">
        <v>1760</v>
      </c>
      <c r="B1775" s="84">
        <v>39462</v>
      </c>
      <c r="C1775" s="47">
        <v>13.58</v>
      </c>
      <c r="D1775" s="47">
        <v>14.01</v>
      </c>
      <c r="E1775" s="47">
        <v>13.57</v>
      </c>
      <c r="F1775" s="47">
        <v>13.76</v>
      </c>
      <c r="G1775" s="48">
        <v>700700</v>
      </c>
      <c r="H1775" s="47">
        <v>11.53</v>
      </c>
      <c r="I1775" s="51">
        <f t="shared" si="197"/>
        <v>0.8379360465116279</v>
      </c>
      <c r="J1775" s="51">
        <f t="shared" ca="1" si="198"/>
        <v>1</v>
      </c>
      <c r="K1775" s="47">
        <f t="shared" si="199"/>
        <v>11.38</v>
      </c>
      <c r="L1775" s="47">
        <f t="shared" si="200"/>
        <v>11.74</v>
      </c>
      <c r="M1775" s="47">
        <f t="shared" si="201"/>
        <v>11.37</v>
      </c>
      <c r="N1775" s="47">
        <f t="shared" si="202"/>
        <v>11.53</v>
      </c>
      <c r="O1775" s="48">
        <f t="shared" ca="1" si="203"/>
        <v>700700</v>
      </c>
    </row>
    <row r="1776" spans="1:15" x14ac:dyDescent="0.25">
      <c r="A1776">
        <v>1761</v>
      </c>
      <c r="B1776" s="84">
        <v>39461</v>
      </c>
      <c r="C1776" s="47">
        <v>13.92</v>
      </c>
      <c r="D1776" s="47">
        <v>14.49</v>
      </c>
      <c r="E1776" s="47">
        <v>13.91</v>
      </c>
      <c r="F1776" s="47">
        <v>14.08</v>
      </c>
      <c r="G1776" s="48">
        <v>1161300</v>
      </c>
      <c r="H1776" s="47">
        <v>11.8</v>
      </c>
      <c r="I1776" s="51">
        <f t="shared" si="197"/>
        <v>0.83806818181818188</v>
      </c>
      <c r="J1776" s="51">
        <f t="shared" ca="1" si="198"/>
        <v>1</v>
      </c>
      <c r="K1776" s="47">
        <f t="shared" si="199"/>
        <v>11.67</v>
      </c>
      <c r="L1776" s="47">
        <f t="shared" si="200"/>
        <v>12.14</v>
      </c>
      <c r="M1776" s="47">
        <f t="shared" si="201"/>
        <v>11.66</v>
      </c>
      <c r="N1776" s="47">
        <f t="shared" si="202"/>
        <v>11.8</v>
      </c>
      <c r="O1776" s="48">
        <f t="shared" ca="1" si="203"/>
        <v>1161300</v>
      </c>
    </row>
    <row r="1777" spans="1:15" x14ac:dyDescent="0.25">
      <c r="A1777">
        <v>1762</v>
      </c>
      <c r="B1777" s="84">
        <v>39458</v>
      </c>
      <c r="C1777" s="47">
        <v>13.74</v>
      </c>
      <c r="D1777" s="47">
        <v>13.99</v>
      </c>
      <c r="E1777" s="47">
        <v>13.35</v>
      </c>
      <c r="F1777" s="47">
        <v>13.62</v>
      </c>
      <c r="G1777" s="48">
        <v>609800</v>
      </c>
      <c r="H1777" s="47">
        <v>11.41</v>
      </c>
      <c r="I1777" s="51">
        <f t="shared" si="197"/>
        <v>0.83773861967694574</v>
      </c>
      <c r="J1777" s="51">
        <f t="shared" ca="1" si="198"/>
        <v>1</v>
      </c>
      <c r="K1777" s="47">
        <f t="shared" si="199"/>
        <v>11.51</v>
      </c>
      <c r="L1777" s="47">
        <f t="shared" si="200"/>
        <v>11.72</v>
      </c>
      <c r="M1777" s="47">
        <f t="shared" si="201"/>
        <v>11.18</v>
      </c>
      <c r="N1777" s="47">
        <f t="shared" si="202"/>
        <v>11.41</v>
      </c>
      <c r="O1777" s="48">
        <f t="shared" ca="1" si="203"/>
        <v>609800</v>
      </c>
    </row>
    <row r="1778" spans="1:15" x14ac:dyDescent="0.25">
      <c r="A1778">
        <v>1763</v>
      </c>
      <c r="B1778" s="84">
        <v>39457</v>
      </c>
      <c r="C1778" s="47">
        <v>13.21</v>
      </c>
      <c r="D1778" s="47">
        <v>14.23</v>
      </c>
      <c r="E1778" s="47">
        <v>13.15</v>
      </c>
      <c r="F1778" s="47">
        <v>13.88</v>
      </c>
      <c r="G1778" s="48">
        <v>621800</v>
      </c>
      <c r="H1778" s="47">
        <v>11.63</v>
      </c>
      <c r="I1778" s="51">
        <f t="shared" si="197"/>
        <v>0.83789625360230546</v>
      </c>
      <c r="J1778" s="51">
        <f t="shared" ca="1" si="198"/>
        <v>1</v>
      </c>
      <c r="K1778" s="47">
        <f t="shared" si="199"/>
        <v>11.07</v>
      </c>
      <c r="L1778" s="47">
        <f t="shared" si="200"/>
        <v>11.92</v>
      </c>
      <c r="M1778" s="47">
        <f t="shared" si="201"/>
        <v>11.02</v>
      </c>
      <c r="N1778" s="47">
        <f t="shared" si="202"/>
        <v>11.63</v>
      </c>
      <c r="O1778" s="48">
        <f t="shared" ca="1" si="203"/>
        <v>621800</v>
      </c>
    </row>
    <row r="1779" spans="1:15" x14ac:dyDescent="0.25">
      <c r="A1779">
        <v>1764</v>
      </c>
      <c r="B1779" s="84">
        <v>39456</v>
      </c>
      <c r="C1779" s="47">
        <v>13.23</v>
      </c>
      <c r="D1779" s="47">
        <v>13.57</v>
      </c>
      <c r="E1779" s="47">
        <v>12.98</v>
      </c>
      <c r="F1779" s="47">
        <v>13.39</v>
      </c>
      <c r="G1779" s="48">
        <v>888800</v>
      </c>
      <c r="H1779" s="47">
        <v>11.22</v>
      </c>
      <c r="I1779" s="51">
        <f t="shared" si="197"/>
        <v>0.83793876026885739</v>
      </c>
      <c r="J1779" s="51">
        <f t="shared" ca="1" si="198"/>
        <v>1</v>
      </c>
      <c r="K1779" s="47">
        <f t="shared" si="199"/>
        <v>11.09</v>
      </c>
      <c r="L1779" s="47">
        <f t="shared" si="200"/>
        <v>11.37</v>
      </c>
      <c r="M1779" s="47">
        <f t="shared" si="201"/>
        <v>10.88</v>
      </c>
      <c r="N1779" s="47">
        <f t="shared" si="202"/>
        <v>11.22</v>
      </c>
      <c r="O1779" s="48">
        <f t="shared" ca="1" si="203"/>
        <v>888800</v>
      </c>
    </row>
    <row r="1780" spans="1:15" x14ac:dyDescent="0.25">
      <c r="A1780">
        <v>1765</v>
      </c>
      <c r="B1780" s="84">
        <v>39455</v>
      </c>
      <c r="C1780" s="47">
        <v>13.46</v>
      </c>
      <c r="D1780" s="47">
        <v>13.79</v>
      </c>
      <c r="E1780" s="47">
        <v>13.23</v>
      </c>
      <c r="F1780" s="47">
        <v>13.27</v>
      </c>
      <c r="G1780" s="48">
        <v>664000</v>
      </c>
      <c r="H1780" s="47">
        <v>11.12</v>
      </c>
      <c r="I1780" s="51">
        <f t="shared" si="197"/>
        <v>0.83798040693293141</v>
      </c>
      <c r="J1780" s="51">
        <f t="shared" ca="1" si="198"/>
        <v>1</v>
      </c>
      <c r="K1780" s="47">
        <f t="shared" si="199"/>
        <v>11.28</v>
      </c>
      <c r="L1780" s="47">
        <f t="shared" si="200"/>
        <v>11.56</v>
      </c>
      <c r="M1780" s="47">
        <f t="shared" si="201"/>
        <v>11.09</v>
      </c>
      <c r="N1780" s="47">
        <f t="shared" si="202"/>
        <v>11.12</v>
      </c>
      <c r="O1780" s="48">
        <f t="shared" ca="1" si="203"/>
        <v>664000</v>
      </c>
    </row>
    <row r="1781" spans="1:15" x14ac:dyDescent="0.25">
      <c r="A1781">
        <v>1766</v>
      </c>
      <c r="B1781" s="84">
        <v>39454</v>
      </c>
      <c r="C1781" s="47">
        <v>13.58</v>
      </c>
      <c r="D1781" s="47">
        <v>13.74</v>
      </c>
      <c r="E1781" s="47">
        <v>13.24</v>
      </c>
      <c r="F1781" s="47">
        <v>13.48</v>
      </c>
      <c r="G1781" s="48">
        <v>949900</v>
      </c>
      <c r="H1781" s="47">
        <v>11.29</v>
      </c>
      <c r="I1781" s="51">
        <f t="shared" si="197"/>
        <v>0.83753709198813042</v>
      </c>
      <c r="J1781" s="51">
        <f t="shared" ca="1" si="198"/>
        <v>1</v>
      </c>
      <c r="K1781" s="47">
        <f t="shared" si="199"/>
        <v>11.37</v>
      </c>
      <c r="L1781" s="47">
        <f t="shared" si="200"/>
        <v>11.51</v>
      </c>
      <c r="M1781" s="47">
        <f t="shared" si="201"/>
        <v>11.09</v>
      </c>
      <c r="N1781" s="47">
        <f t="shared" si="202"/>
        <v>11.29</v>
      </c>
      <c r="O1781" s="48">
        <f t="shared" ca="1" si="203"/>
        <v>949900</v>
      </c>
    </row>
    <row r="1782" spans="1:15" x14ac:dyDescent="0.25">
      <c r="A1782">
        <v>1767</v>
      </c>
      <c r="B1782" s="84">
        <v>39451</v>
      </c>
      <c r="C1782" s="47">
        <v>13.3</v>
      </c>
      <c r="D1782" s="47">
        <v>13.63</v>
      </c>
      <c r="E1782" s="47">
        <v>13.3</v>
      </c>
      <c r="F1782" s="47">
        <v>13.5</v>
      </c>
      <c r="G1782" s="48">
        <v>779300</v>
      </c>
      <c r="H1782" s="47">
        <v>11.31</v>
      </c>
      <c r="I1782" s="51">
        <f t="shared" si="197"/>
        <v>0.83777777777777784</v>
      </c>
      <c r="J1782" s="51">
        <f t="shared" ca="1" si="198"/>
        <v>1</v>
      </c>
      <c r="K1782" s="47">
        <f t="shared" si="199"/>
        <v>11.14</v>
      </c>
      <c r="L1782" s="47">
        <f t="shared" si="200"/>
        <v>11.42</v>
      </c>
      <c r="M1782" s="47">
        <f t="shared" si="201"/>
        <v>11.14</v>
      </c>
      <c r="N1782" s="47">
        <f t="shared" si="202"/>
        <v>11.31</v>
      </c>
      <c r="O1782" s="48">
        <f t="shared" ca="1" si="203"/>
        <v>779300</v>
      </c>
    </row>
    <row r="1783" spans="1:15" x14ac:dyDescent="0.25">
      <c r="A1783">
        <v>1768</v>
      </c>
      <c r="B1783" s="84">
        <v>39450</v>
      </c>
      <c r="C1783" s="47">
        <v>13.68</v>
      </c>
      <c r="D1783" s="47">
        <v>13.93</v>
      </c>
      <c r="E1783" s="47">
        <v>13.28</v>
      </c>
      <c r="F1783" s="47">
        <v>13.46</v>
      </c>
      <c r="G1783" s="48">
        <v>838700</v>
      </c>
      <c r="H1783" s="47">
        <v>11.28</v>
      </c>
      <c r="I1783" s="51">
        <f t="shared" si="197"/>
        <v>0.83803863298662695</v>
      </c>
      <c r="J1783" s="51">
        <f t="shared" ca="1" si="198"/>
        <v>1</v>
      </c>
      <c r="K1783" s="47">
        <f t="shared" si="199"/>
        <v>11.46</v>
      </c>
      <c r="L1783" s="47">
        <f t="shared" si="200"/>
        <v>11.67</v>
      </c>
      <c r="M1783" s="47">
        <f t="shared" si="201"/>
        <v>11.13</v>
      </c>
      <c r="N1783" s="47">
        <f t="shared" si="202"/>
        <v>11.28</v>
      </c>
      <c r="O1783" s="48">
        <f t="shared" ca="1" si="203"/>
        <v>838700</v>
      </c>
    </row>
    <row r="1784" spans="1:15" x14ac:dyDescent="0.25">
      <c r="A1784">
        <v>1769</v>
      </c>
      <c r="B1784" s="84">
        <v>39449</v>
      </c>
      <c r="C1784" s="47">
        <v>14.13</v>
      </c>
      <c r="D1784" s="47">
        <v>14.3</v>
      </c>
      <c r="E1784" s="47">
        <v>13.6</v>
      </c>
      <c r="F1784" s="47">
        <v>13.71</v>
      </c>
      <c r="G1784" s="48">
        <v>646900</v>
      </c>
      <c r="H1784" s="47">
        <v>11.49</v>
      </c>
      <c r="I1784" s="51">
        <f t="shared" si="197"/>
        <v>0.83807439824945296</v>
      </c>
      <c r="J1784" s="51">
        <f t="shared" ca="1" si="198"/>
        <v>1</v>
      </c>
      <c r="K1784" s="47">
        <f t="shared" si="199"/>
        <v>11.84</v>
      </c>
      <c r="L1784" s="47">
        <f t="shared" si="200"/>
        <v>11.98</v>
      </c>
      <c r="M1784" s="47">
        <f t="shared" si="201"/>
        <v>11.4</v>
      </c>
      <c r="N1784" s="47">
        <f t="shared" si="202"/>
        <v>11.49</v>
      </c>
      <c r="O1784" s="48">
        <f t="shared" ca="1" si="203"/>
        <v>646900</v>
      </c>
    </row>
    <row r="1785" spans="1:15" x14ac:dyDescent="0.25">
      <c r="A1785">
        <v>1770</v>
      </c>
      <c r="B1785" s="84">
        <v>39447</v>
      </c>
      <c r="C1785" s="47">
        <v>14.37</v>
      </c>
      <c r="D1785" s="47">
        <v>14.45</v>
      </c>
      <c r="E1785" s="47">
        <v>14</v>
      </c>
      <c r="F1785" s="47">
        <v>14.18</v>
      </c>
      <c r="G1785" s="48">
        <v>297300</v>
      </c>
      <c r="H1785" s="47">
        <v>11.88</v>
      </c>
      <c r="I1785" s="51">
        <f t="shared" si="197"/>
        <v>0.83779971791255292</v>
      </c>
      <c r="J1785" s="51">
        <f t="shared" ca="1" si="198"/>
        <v>1</v>
      </c>
      <c r="K1785" s="47">
        <f t="shared" si="199"/>
        <v>12.04</v>
      </c>
      <c r="L1785" s="47">
        <f t="shared" si="200"/>
        <v>12.11</v>
      </c>
      <c r="M1785" s="47">
        <f t="shared" si="201"/>
        <v>11.73</v>
      </c>
      <c r="N1785" s="47">
        <f t="shared" si="202"/>
        <v>11.88</v>
      </c>
      <c r="O1785" s="48">
        <f t="shared" ca="1" si="203"/>
        <v>297300</v>
      </c>
    </row>
    <row r="1786" spans="1:15" x14ac:dyDescent="0.25">
      <c r="A1786">
        <v>1771</v>
      </c>
      <c r="B1786" s="84">
        <v>39444</v>
      </c>
      <c r="C1786" s="47">
        <v>14.45</v>
      </c>
      <c r="D1786" s="47">
        <v>14.67</v>
      </c>
      <c r="E1786" s="47">
        <v>14.32</v>
      </c>
      <c r="F1786" s="47">
        <v>14.47</v>
      </c>
      <c r="G1786" s="48">
        <v>317000</v>
      </c>
      <c r="H1786" s="47">
        <v>12.12</v>
      </c>
      <c r="I1786" s="51">
        <f t="shared" si="197"/>
        <v>0.83759502418797505</v>
      </c>
      <c r="J1786" s="51">
        <f t="shared" ca="1" si="198"/>
        <v>1</v>
      </c>
      <c r="K1786" s="47">
        <f t="shared" si="199"/>
        <v>12.1</v>
      </c>
      <c r="L1786" s="47">
        <f t="shared" si="200"/>
        <v>12.29</v>
      </c>
      <c r="M1786" s="47">
        <f t="shared" si="201"/>
        <v>11.99</v>
      </c>
      <c r="N1786" s="47">
        <f t="shared" si="202"/>
        <v>12.12</v>
      </c>
      <c r="O1786" s="48">
        <f t="shared" ca="1" si="203"/>
        <v>317000</v>
      </c>
    </row>
    <row r="1787" spans="1:15" x14ac:dyDescent="0.25">
      <c r="A1787">
        <v>1772</v>
      </c>
      <c r="B1787" s="84">
        <v>39443</v>
      </c>
      <c r="C1787" s="47">
        <v>14.87</v>
      </c>
      <c r="D1787" s="47">
        <v>14.91</v>
      </c>
      <c r="E1787" s="47">
        <v>14.26</v>
      </c>
      <c r="F1787" s="47">
        <v>14.28</v>
      </c>
      <c r="G1787" s="48">
        <v>381400</v>
      </c>
      <c r="H1787" s="47">
        <v>11.96</v>
      </c>
      <c r="I1787" s="51">
        <f t="shared" si="197"/>
        <v>0.83753501400560237</v>
      </c>
      <c r="J1787" s="51">
        <f t="shared" ca="1" si="198"/>
        <v>1</v>
      </c>
      <c r="K1787" s="47">
        <f t="shared" si="199"/>
        <v>12.45</v>
      </c>
      <c r="L1787" s="47">
        <f t="shared" si="200"/>
        <v>12.49</v>
      </c>
      <c r="M1787" s="47">
        <f t="shared" si="201"/>
        <v>11.94</v>
      </c>
      <c r="N1787" s="47">
        <f t="shared" si="202"/>
        <v>11.96</v>
      </c>
      <c r="O1787" s="48">
        <f t="shared" ca="1" si="203"/>
        <v>381400</v>
      </c>
    </row>
    <row r="1788" spans="1:15" x14ac:dyDescent="0.25">
      <c r="A1788">
        <v>1773</v>
      </c>
      <c r="B1788" s="84">
        <v>39442</v>
      </c>
      <c r="C1788" s="47">
        <v>14.93</v>
      </c>
      <c r="D1788" s="47">
        <v>15.06</v>
      </c>
      <c r="E1788" s="47">
        <v>14.7</v>
      </c>
      <c r="F1788" s="47">
        <v>15.06</v>
      </c>
      <c r="G1788" s="48">
        <v>278900</v>
      </c>
      <c r="H1788" s="47">
        <v>12.62</v>
      </c>
      <c r="I1788" s="51">
        <f t="shared" si="197"/>
        <v>0.83798140770252316</v>
      </c>
      <c r="J1788" s="51">
        <f t="shared" ca="1" si="198"/>
        <v>1</v>
      </c>
      <c r="K1788" s="47">
        <f t="shared" si="199"/>
        <v>12.51</v>
      </c>
      <c r="L1788" s="47">
        <f t="shared" si="200"/>
        <v>12.62</v>
      </c>
      <c r="M1788" s="47">
        <f t="shared" si="201"/>
        <v>12.32</v>
      </c>
      <c r="N1788" s="47">
        <f t="shared" si="202"/>
        <v>12.62</v>
      </c>
      <c r="O1788" s="48">
        <f t="shared" ca="1" si="203"/>
        <v>278900</v>
      </c>
    </row>
    <row r="1789" spans="1:15" x14ac:dyDescent="0.25">
      <c r="A1789">
        <v>1774</v>
      </c>
      <c r="B1789" s="84">
        <v>39440</v>
      </c>
      <c r="C1789" s="47">
        <v>14.82</v>
      </c>
      <c r="D1789" s="47">
        <v>15.05</v>
      </c>
      <c r="E1789" s="47">
        <v>14.65</v>
      </c>
      <c r="F1789" s="47">
        <v>14.97</v>
      </c>
      <c r="G1789" s="48">
        <v>229400</v>
      </c>
      <c r="H1789" s="47">
        <v>12.54</v>
      </c>
      <c r="I1789" s="51">
        <f t="shared" si="197"/>
        <v>0.83767535070140275</v>
      </c>
      <c r="J1789" s="51">
        <f t="shared" ca="1" si="198"/>
        <v>1</v>
      </c>
      <c r="K1789" s="47">
        <f t="shared" si="199"/>
        <v>12.41</v>
      </c>
      <c r="L1789" s="47">
        <f t="shared" si="200"/>
        <v>12.61</v>
      </c>
      <c r="M1789" s="47">
        <f t="shared" si="201"/>
        <v>12.27</v>
      </c>
      <c r="N1789" s="47">
        <f t="shared" si="202"/>
        <v>12.54</v>
      </c>
      <c r="O1789" s="48">
        <f t="shared" ca="1" si="203"/>
        <v>229400</v>
      </c>
    </row>
    <row r="1790" spans="1:15" x14ac:dyDescent="0.25">
      <c r="A1790">
        <v>1775</v>
      </c>
      <c r="B1790" s="84">
        <v>39437</v>
      </c>
      <c r="C1790" s="47">
        <v>14.77</v>
      </c>
      <c r="D1790" s="47">
        <v>15.23</v>
      </c>
      <c r="E1790" s="47">
        <v>14.75</v>
      </c>
      <c r="F1790" s="47">
        <v>14.76</v>
      </c>
      <c r="G1790" s="48">
        <v>1479900</v>
      </c>
      <c r="H1790" s="47">
        <v>12.37</v>
      </c>
      <c r="I1790" s="51">
        <f t="shared" si="197"/>
        <v>0.83807588075880757</v>
      </c>
      <c r="J1790" s="51">
        <f t="shared" ca="1" si="198"/>
        <v>1</v>
      </c>
      <c r="K1790" s="47">
        <f t="shared" si="199"/>
        <v>12.38</v>
      </c>
      <c r="L1790" s="47">
        <f t="shared" si="200"/>
        <v>12.76</v>
      </c>
      <c r="M1790" s="47">
        <f t="shared" si="201"/>
        <v>12.36</v>
      </c>
      <c r="N1790" s="47">
        <f t="shared" si="202"/>
        <v>12.37</v>
      </c>
      <c r="O1790" s="48">
        <f t="shared" ca="1" si="203"/>
        <v>1479900</v>
      </c>
    </row>
    <row r="1791" spans="1:15" x14ac:dyDescent="0.25">
      <c r="A1791">
        <v>1776</v>
      </c>
      <c r="B1791" s="84">
        <v>39436</v>
      </c>
      <c r="C1791" s="47">
        <v>14.43</v>
      </c>
      <c r="D1791" s="47">
        <v>14.68</v>
      </c>
      <c r="E1791" s="47">
        <v>14.25</v>
      </c>
      <c r="F1791" s="47">
        <v>14.67</v>
      </c>
      <c r="G1791" s="48">
        <v>393800</v>
      </c>
      <c r="H1791" s="47">
        <v>12.29</v>
      </c>
      <c r="I1791" s="51">
        <f t="shared" si="197"/>
        <v>0.83776414451261072</v>
      </c>
      <c r="J1791" s="51">
        <f t="shared" ca="1" si="198"/>
        <v>1</v>
      </c>
      <c r="K1791" s="47">
        <f t="shared" si="199"/>
        <v>12.09</v>
      </c>
      <c r="L1791" s="47">
        <f t="shared" si="200"/>
        <v>12.3</v>
      </c>
      <c r="M1791" s="47">
        <f t="shared" si="201"/>
        <v>11.94</v>
      </c>
      <c r="N1791" s="47">
        <f t="shared" si="202"/>
        <v>12.29</v>
      </c>
      <c r="O1791" s="48">
        <f t="shared" ca="1" si="203"/>
        <v>393800</v>
      </c>
    </row>
    <row r="1792" spans="1:15" x14ac:dyDescent="0.25">
      <c r="A1792">
        <v>1777</v>
      </c>
      <c r="B1792" s="84">
        <v>39435</v>
      </c>
      <c r="C1792" s="47">
        <v>14.42</v>
      </c>
      <c r="D1792" s="47">
        <v>14.5</v>
      </c>
      <c r="E1792" s="47">
        <v>14.25</v>
      </c>
      <c r="F1792" s="47">
        <v>14.34</v>
      </c>
      <c r="G1792" s="48">
        <v>400600</v>
      </c>
      <c r="H1792" s="47">
        <v>12.02</v>
      </c>
      <c r="I1792" s="51">
        <f t="shared" si="197"/>
        <v>0.8382147838214784</v>
      </c>
      <c r="J1792" s="51">
        <f t="shared" ca="1" si="198"/>
        <v>1</v>
      </c>
      <c r="K1792" s="47">
        <f t="shared" si="199"/>
        <v>12.09</v>
      </c>
      <c r="L1792" s="47">
        <f t="shared" si="200"/>
        <v>12.15</v>
      </c>
      <c r="M1792" s="47">
        <f t="shared" si="201"/>
        <v>11.94</v>
      </c>
      <c r="N1792" s="47">
        <f t="shared" si="202"/>
        <v>12.02</v>
      </c>
      <c r="O1792" s="48">
        <f t="shared" ca="1" si="203"/>
        <v>400600</v>
      </c>
    </row>
    <row r="1793" spans="1:15" x14ac:dyDescent="0.25">
      <c r="A1793">
        <v>1778</v>
      </c>
      <c r="B1793" s="84">
        <v>39434</v>
      </c>
      <c r="C1793" s="47">
        <v>14.66</v>
      </c>
      <c r="D1793" s="47">
        <v>14.66</v>
      </c>
      <c r="E1793" s="47">
        <v>14.38</v>
      </c>
      <c r="F1793" s="47">
        <v>14.48</v>
      </c>
      <c r="G1793" s="48">
        <v>663300</v>
      </c>
      <c r="H1793" s="47">
        <v>12.12</v>
      </c>
      <c r="I1793" s="51">
        <f t="shared" si="197"/>
        <v>0.83701657458563528</v>
      </c>
      <c r="J1793" s="51">
        <f t="shared" ca="1" si="198"/>
        <v>1</v>
      </c>
      <c r="K1793" s="47">
        <f t="shared" si="199"/>
        <v>12.27</v>
      </c>
      <c r="L1793" s="47">
        <f t="shared" si="200"/>
        <v>12.27</v>
      </c>
      <c r="M1793" s="47">
        <f t="shared" si="201"/>
        <v>12.04</v>
      </c>
      <c r="N1793" s="47">
        <f t="shared" si="202"/>
        <v>12.12</v>
      </c>
      <c r="O1793" s="48">
        <f t="shared" ca="1" si="203"/>
        <v>663300</v>
      </c>
    </row>
    <row r="1794" spans="1:15" x14ac:dyDescent="0.25">
      <c r="A1794">
        <v>1779</v>
      </c>
      <c r="B1794" s="84">
        <v>39433</v>
      </c>
      <c r="C1794" s="47">
        <v>14.66</v>
      </c>
      <c r="D1794" s="47">
        <v>14.88</v>
      </c>
      <c r="E1794" s="47">
        <v>14.49</v>
      </c>
      <c r="F1794" s="47">
        <v>14.6</v>
      </c>
      <c r="G1794" s="48">
        <v>730400</v>
      </c>
      <c r="H1794" s="47">
        <v>12.22</v>
      </c>
      <c r="I1794" s="51">
        <f t="shared" si="197"/>
        <v>0.83698630136986307</v>
      </c>
      <c r="J1794" s="51">
        <f t="shared" ca="1" si="198"/>
        <v>1</v>
      </c>
      <c r="K1794" s="47">
        <f t="shared" si="199"/>
        <v>12.27</v>
      </c>
      <c r="L1794" s="47">
        <f t="shared" si="200"/>
        <v>12.45</v>
      </c>
      <c r="M1794" s="47">
        <f t="shared" si="201"/>
        <v>12.13</v>
      </c>
      <c r="N1794" s="47">
        <f t="shared" si="202"/>
        <v>12.22</v>
      </c>
      <c r="O1794" s="48">
        <f t="shared" ca="1" si="203"/>
        <v>730400</v>
      </c>
    </row>
    <row r="1795" spans="1:15" x14ac:dyDescent="0.25">
      <c r="A1795">
        <v>1780</v>
      </c>
      <c r="B1795" s="84">
        <v>39430</v>
      </c>
      <c r="C1795" s="47">
        <v>14.35</v>
      </c>
      <c r="D1795" s="47">
        <v>15.12</v>
      </c>
      <c r="E1795" s="47">
        <v>13.97</v>
      </c>
      <c r="F1795" s="47">
        <v>14.8</v>
      </c>
      <c r="G1795" s="48">
        <v>1558600</v>
      </c>
      <c r="H1795" s="47">
        <v>12.38</v>
      </c>
      <c r="I1795" s="51">
        <f t="shared" si="197"/>
        <v>0.83648648648648649</v>
      </c>
      <c r="J1795" s="51">
        <f t="shared" ca="1" si="198"/>
        <v>1</v>
      </c>
      <c r="K1795" s="47">
        <f t="shared" si="199"/>
        <v>12</v>
      </c>
      <c r="L1795" s="47">
        <f t="shared" si="200"/>
        <v>12.65</v>
      </c>
      <c r="M1795" s="47">
        <f t="shared" si="201"/>
        <v>11.69</v>
      </c>
      <c r="N1795" s="47">
        <f t="shared" si="202"/>
        <v>12.38</v>
      </c>
      <c r="O1795" s="48">
        <f t="shared" ca="1" si="203"/>
        <v>1558600</v>
      </c>
    </row>
    <row r="1796" spans="1:15" x14ac:dyDescent="0.25">
      <c r="A1796">
        <v>1781</v>
      </c>
      <c r="B1796" s="84">
        <v>39429</v>
      </c>
      <c r="C1796" s="47">
        <v>14.88</v>
      </c>
      <c r="D1796" s="47">
        <v>15.3</v>
      </c>
      <c r="E1796" s="47">
        <v>14.88</v>
      </c>
      <c r="F1796" s="47">
        <v>15.11</v>
      </c>
      <c r="G1796" s="48">
        <v>453200</v>
      </c>
      <c r="H1796" s="47">
        <v>12.64</v>
      </c>
      <c r="I1796" s="51">
        <f t="shared" si="197"/>
        <v>0.83653209794837857</v>
      </c>
      <c r="J1796" s="51">
        <f t="shared" ca="1" si="198"/>
        <v>1</v>
      </c>
      <c r="K1796" s="47">
        <f t="shared" si="199"/>
        <v>12.45</v>
      </c>
      <c r="L1796" s="47">
        <f t="shared" si="200"/>
        <v>12.8</v>
      </c>
      <c r="M1796" s="47">
        <f t="shared" si="201"/>
        <v>12.45</v>
      </c>
      <c r="N1796" s="47">
        <f t="shared" si="202"/>
        <v>12.64</v>
      </c>
      <c r="O1796" s="48">
        <f t="shared" ca="1" si="203"/>
        <v>453200</v>
      </c>
    </row>
    <row r="1797" spans="1:15" x14ac:dyDescent="0.25">
      <c r="A1797">
        <v>1782</v>
      </c>
      <c r="B1797" s="84">
        <v>39428</v>
      </c>
      <c r="C1797" s="47">
        <v>15.38</v>
      </c>
      <c r="D1797" s="47">
        <v>15.8</v>
      </c>
      <c r="E1797" s="47">
        <v>14.87</v>
      </c>
      <c r="F1797" s="47">
        <v>15.08</v>
      </c>
      <c r="G1797" s="48">
        <v>984100</v>
      </c>
      <c r="H1797" s="47">
        <v>12.62</v>
      </c>
      <c r="I1797" s="51">
        <f t="shared" si="197"/>
        <v>0.83687002652519893</v>
      </c>
      <c r="J1797" s="51">
        <f t="shared" ca="1" si="198"/>
        <v>1</v>
      </c>
      <c r="K1797" s="47">
        <f t="shared" si="199"/>
        <v>12.87</v>
      </c>
      <c r="L1797" s="47">
        <f t="shared" si="200"/>
        <v>13.22</v>
      </c>
      <c r="M1797" s="47">
        <f t="shared" si="201"/>
        <v>12.44</v>
      </c>
      <c r="N1797" s="47">
        <f t="shared" si="202"/>
        <v>12.62</v>
      </c>
      <c r="O1797" s="48">
        <f t="shared" ca="1" si="203"/>
        <v>984100</v>
      </c>
    </row>
    <row r="1798" spans="1:15" x14ac:dyDescent="0.25">
      <c r="A1798">
        <v>1783</v>
      </c>
      <c r="B1798" s="84">
        <v>39427</v>
      </c>
      <c r="C1798" s="47">
        <v>15.65</v>
      </c>
      <c r="D1798" s="47">
        <v>15.79</v>
      </c>
      <c r="E1798" s="47">
        <v>14.96</v>
      </c>
      <c r="F1798" s="47">
        <v>15</v>
      </c>
      <c r="G1798" s="48">
        <v>577600</v>
      </c>
      <c r="H1798" s="47">
        <v>12.55</v>
      </c>
      <c r="I1798" s="51">
        <f t="shared" si="197"/>
        <v>0.83666666666666667</v>
      </c>
      <c r="J1798" s="51">
        <f t="shared" ca="1" si="198"/>
        <v>1</v>
      </c>
      <c r="K1798" s="47">
        <f t="shared" si="199"/>
        <v>13.09</v>
      </c>
      <c r="L1798" s="47">
        <f t="shared" si="200"/>
        <v>13.21</v>
      </c>
      <c r="M1798" s="47">
        <f t="shared" si="201"/>
        <v>12.52</v>
      </c>
      <c r="N1798" s="47">
        <f t="shared" si="202"/>
        <v>12.55</v>
      </c>
      <c r="O1798" s="48">
        <f t="shared" ca="1" si="203"/>
        <v>577600</v>
      </c>
    </row>
    <row r="1799" spans="1:15" x14ac:dyDescent="0.25">
      <c r="A1799">
        <v>1784</v>
      </c>
      <c r="B1799" s="84">
        <v>39426</v>
      </c>
      <c r="C1799" s="47">
        <v>15.29</v>
      </c>
      <c r="D1799" s="47">
        <v>15.69</v>
      </c>
      <c r="E1799" s="47">
        <v>15.25</v>
      </c>
      <c r="F1799" s="47">
        <v>15.57</v>
      </c>
      <c r="G1799" s="48">
        <v>651400</v>
      </c>
      <c r="H1799" s="47">
        <v>13.03</v>
      </c>
      <c r="I1799" s="51">
        <f t="shared" si="197"/>
        <v>0.83686576750160557</v>
      </c>
      <c r="J1799" s="51">
        <f t="shared" ca="1" si="198"/>
        <v>1</v>
      </c>
      <c r="K1799" s="47">
        <f t="shared" si="199"/>
        <v>12.8</v>
      </c>
      <c r="L1799" s="47">
        <f t="shared" si="200"/>
        <v>13.13</v>
      </c>
      <c r="M1799" s="47">
        <f t="shared" si="201"/>
        <v>12.76</v>
      </c>
      <c r="N1799" s="47">
        <f t="shared" si="202"/>
        <v>13.03</v>
      </c>
      <c r="O1799" s="48">
        <f t="shared" ca="1" si="203"/>
        <v>651400</v>
      </c>
    </row>
    <row r="1800" spans="1:15" x14ac:dyDescent="0.25">
      <c r="A1800">
        <v>1785</v>
      </c>
      <c r="B1800" s="84">
        <v>39423</v>
      </c>
      <c r="C1800" s="47">
        <v>15.34</v>
      </c>
      <c r="D1800" s="47">
        <v>15.7</v>
      </c>
      <c r="E1800" s="47">
        <v>15.21</v>
      </c>
      <c r="F1800" s="47">
        <v>15.29</v>
      </c>
      <c r="G1800" s="48">
        <v>656600</v>
      </c>
      <c r="H1800" s="47">
        <v>12.79</v>
      </c>
      <c r="I1800" s="51">
        <f t="shared" si="197"/>
        <v>0.83649444081098756</v>
      </c>
      <c r="J1800" s="51">
        <f t="shared" ca="1" si="198"/>
        <v>1</v>
      </c>
      <c r="K1800" s="47">
        <f t="shared" si="199"/>
        <v>12.83</v>
      </c>
      <c r="L1800" s="47">
        <f t="shared" si="200"/>
        <v>13.13</v>
      </c>
      <c r="M1800" s="47">
        <f t="shared" si="201"/>
        <v>12.72</v>
      </c>
      <c r="N1800" s="47">
        <f t="shared" si="202"/>
        <v>12.79</v>
      </c>
      <c r="O1800" s="48">
        <f t="shared" ca="1" si="203"/>
        <v>656600</v>
      </c>
    </row>
    <row r="1801" spans="1:15" x14ac:dyDescent="0.25">
      <c r="A1801">
        <v>1786</v>
      </c>
      <c r="B1801" s="84">
        <v>39422</v>
      </c>
      <c r="C1801" s="47">
        <v>14.49</v>
      </c>
      <c r="D1801" s="47">
        <v>15.28</v>
      </c>
      <c r="E1801" s="47">
        <v>14.31</v>
      </c>
      <c r="F1801" s="47">
        <v>15.27</v>
      </c>
      <c r="G1801" s="48">
        <v>715600</v>
      </c>
      <c r="H1801" s="47">
        <v>12.78</v>
      </c>
      <c r="I1801" s="51">
        <f t="shared" si="197"/>
        <v>0.83693516699410608</v>
      </c>
      <c r="J1801" s="51">
        <f t="shared" ca="1" si="198"/>
        <v>1</v>
      </c>
      <c r="K1801" s="47">
        <f t="shared" si="199"/>
        <v>12.13</v>
      </c>
      <c r="L1801" s="47">
        <f t="shared" si="200"/>
        <v>12.79</v>
      </c>
      <c r="M1801" s="47">
        <f t="shared" si="201"/>
        <v>11.98</v>
      </c>
      <c r="N1801" s="47">
        <f t="shared" si="202"/>
        <v>12.78</v>
      </c>
      <c r="O1801" s="48">
        <f t="shared" ca="1" si="203"/>
        <v>715600</v>
      </c>
    </row>
    <row r="1802" spans="1:15" x14ac:dyDescent="0.25">
      <c r="A1802">
        <v>1787</v>
      </c>
      <c r="B1802" s="84">
        <v>39421</v>
      </c>
      <c r="C1802" s="47">
        <v>14.56</v>
      </c>
      <c r="D1802" s="47">
        <v>14.64</v>
      </c>
      <c r="E1802" s="47">
        <v>14.28</v>
      </c>
      <c r="F1802" s="47">
        <v>14.5</v>
      </c>
      <c r="G1802" s="48">
        <v>393400</v>
      </c>
      <c r="H1802" s="47">
        <v>12.13</v>
      </c>
      <c r="I1802" s="51">
        <f t="shared" si="197"/>
        <v>0.83655172413793111</v>
      </c>
      <c r="J1802" s="51">
        <f t="shared" ca="1" si="198"/>
        <v>1</v>
      </c>
      <c r="K1802" s="47">
        <f t="shared" si="199"/>
        <v>12.18</v>
      </c>
      <c r="L1802" s="47">
        <f t="shared" si="200"/>
        <v>12.25</v>
      </c>
      <c r="M1802" s="47">
        <f t="shared" si="201"/>
        <v>11.95</v>
      </c>
      <c r="N1802" s="47">
        <f t="shared" si="202"/>
        <v>12.13</v>
      </c>
      <c r="O1802" s="48">
        <f t="shared" ca="1" si="203"/>
        <v>393400</v>
      </c>
    </row>
    <row r="1803" spans="1:15" x14ac:dyDescent="0.25">
      <c r="A1803">
        <v>1788</v>
      </c>
      <c r="B1803" s="84">
        <v>39420</v>
      </c>
      <c r="C1803" s="47">
        <v>14.14</v>
      </c>
      <c r="D1803" s="47">
        <v>14.43</v>
      </c>
      <c r="E1803" s="47">
        <v>14</v>
      </c>
      <c r="F1803" s="47">
        <v>14.29</v>
      </c>
      <c r="G1803" s="48">
        <v>631600</v>
      </c>
      <c r="H1803" s="47">
        <v>11.96</v>
      </c>
      <c r="I1803" s="51">
        <f t="shared" si="197"/>
        <v>0.8369489153254025</v>
      </c>
      <c r="J1803" s="51">
        <f t="shared" ca="1" si="198"/>
        <v>1</v>
      </c>
      <c r="K1803" s="47">
        <f t="shared" si="199"/>
        <v>11.83</v>
      </c>
      <c r="L1803" s="47">
        <f t="shared" si="200"/>
        <v>12.08</v>
      </c>
      <c r="M1803" s="47">
        <f t="shared" si="201"/>
        <v>11.72</v>
      </c>
      <c r="N1803" s="47">
        <f t="shared" si="202"/>
        <v>11.96</v>
      </c>
      <c r="O1803" s="48">
        <f t="shared" ca="1" si="203"/>
        <v>631600</v>
      </c>
    </row>
    <row r="1804" spans="1:15" x14ac:dyDescent="0.25">
      <c r="A1804">
        <v>1789</v>
      </c>
      <c r="B1804" s="84">
        <v>39419</v>
      </c>
      <c r="C1804" s="47">
        <v>14.38</v>
      </c>
      <c r="D1804" s="47">
        <v>14.38</v>
      </c>
      <c r="E1804" s="47">
        <v>14.05</v>
      </c>
      <c r="F1804" s="47">
        <v>14.3</v>
      </c>
      <c r="G1804" s="48">
        <v>633500</v>
      </c>
      <c r="H1804" s="47">
        <v>11.97</v>
      </c>
      <c r="I1804" s="51">
        <f t="shared" si="197"/>
        <v>0.83706293706293711</v>
      </c>
      <c r="J1804" s="51">
        <f t="shared" ca="1" si="198"/>
        <v>1</v>
      </c>
      <c r="K1804" s="47">
        <f t="shared" si="199"/>
        <v>12.04</v>
      </c>
      <c r="L1804" s="47">
        <f t="shared" si="200"/>
        <v>12.04</v>
      </c>
      <c r="M1804" s="47">
        <f t="shared" si="201"/>
        <v>11.76</v>
      </c>
      <c r="N1804" s="47">
        <f t="shared" si="202"/>
        <v>11.97</v>
      </c>
      <c r="O1804" s="48">
        <f t="shared" ca="1" si="203"/>
        <v>633500</v>
      </c>
    </row>
    <row r="1805" spans="1:15" x14ac:dyDescent="0.25">
      <c r="A1805">
        <v>1790</v>
      </c>
      <c r="B1805" s="84">
        <v>39416</v>
      </c>
      <c r="C1805" s="47">
        <v>14.46</v>
      </c>
      <c r="D1805" s="47">
        <v>14.71</v>
      </c>
      <c r="E1805" s="47">
        <v>14.22</v>
      </c>
      <c r="F1805" s="47">
        <v>14.53</v>
      </c>
      <c r="G1805" s="48">
        <v>755200</v>
      </c>
      <c r="H1805" s="47">
        <v>12.16</v>
      </c>
      <c r="I1805" s="51">
        <f t="shared" si="197"/>
        <v>0.83688919476944257</v>
      </c>
      <c r="J1805" s="51">
        <f t="shared" ca="1" si="198"/>
        <v>1</v>
      </c>
      <c r="K1805" s="47">
        <f t="shared" si="199"/>
        <v>12.1</v>
      </c>
      <c r="L1805" s="47">
        <f t="shared" si="200"/>
        <v>12.31</v>
      </c>
      <c r="M1805" s="47">
        <f t="shared" si="201"/>
        <v>11.9</v>
      </c>
      <c r="N1805" s="47">
        <f t="shared" si="202"/>
        <v>12.16</v>
      </c>
      <c r="O1805" s="48">
        <f t="shared" ca="1" si="203"/>
        <v>755200</v>
      </c>
    </row>
    <row r="1806" spans="1:15" x14ac:dyDescent="0.25">
      <c r="A1806">
        <v>1791</v>
      </c>
      <c r="B1806" s="84">
        <v>39415</v>
      </c>
      <c r="C1806" s="47">
        <v>14.5</v>
      </c>
      <c r="D1806" s="47">
        <v>14.63</v>
      </c>
      <c r="E1806" s="47">
        <v>14.17</v>
      </c>
      <c r="F1806" s="47">
        <v>14.23</v>
      </c>
      <c r="G1806" s="48">
        <v>287800</v>
      </c>
      <c r="H1806" s="47">
        <v>11.91</v>
      </c>
      <c r="I1806" s="51">
        <f t="shared" si="197"/>
        <v>0.83696416022487696</v>
      </c>
      <c r="J1806" s="51">
        <f t="shared" ca="1" si="198"/>
        <v>1</v>
      </c>
      <c r="K1806" s="47">
        <f t="shared" si="199"/>
        <v>12.14</v>
      </c>
      <c r="L1806" s="47">
        <f t="shared" si="200"/>
        <v>12.24</v>
      </c>
      <c r="M1806" s="47">
        <f t="shared" si="201"/>
        <v>11.86</v>
      </c>
      <c r="N1806" s="47">
        <f t="shared" si="202"/>
        <v>11.91</v>
      </c>
      <c r="O1806" s="48">
        <f t="shared" ca="1" si="203"/>
        <v>287800</v>
      </c>
    </row>
    <row r="1807" spans="1:15" x14ac:dyDescent="0.25">
      <c r="A1807">
        <v>1792</v>
      </c>
      <c r="B1807" s="84">
        <v>39414</v>
      </c>
      <c r="C1807" s="47">
        <v>14.16</v>
      </c>
      <c r="D1807" s="47">
        <v>14.67</v>
      </c>
      <c r="E1807" s="47">
        <v>14</v>
      </c>
      <c r="F1807" s="47">
        <v>14.59</v>
      </c>
      <c r="G1807" s="48">
        <v>755800</v>
      </c>
      <c r="H1807" s="47">
        <v>12.21</v>
      </c>
      <c r="I1807" s="51">
        <f t="shared" si="197"/>
        <v>0.83687457162440038</v>
      </c>
      <c r="J1807" s="51">
        <f t="shared" ca="1" si="198"/>
        <v>1</v>
      </c>
      <c r="K1807" s="47">
        <f t="shared" si="199"/>
        <v>11.85</v>
      </c>
      <c r="L1807" s="47">
        <f t="shared" si="200"/>
        <v>12.28</v>
      </c>
      <c r="M1807" s="47">
        <f t="shared" si="201"/>
        <v>11.72</v>
      </c>
      <c r="N1807" s="47">
        <f t="shared" si="202"/>
        <v>12.21</v>
      </c>
      <c r="O1807" s="48">
        <f t="shared" ca="1" si="203"/>
        <v>755800</v>
      </c>
    </row>
    <row r="1808" spans="1:15" x14ac:dyDescent="0.25">
      <c r="A1808">
        <v>1793</v>
      </c>
      <c r="B1808" s="84">
        <v>39413</v>
      </c>
      <c r="C1808" s="47">
        <v>13.96</v>
      </c>
      <c r="D1808" s="47">
        <v>14.19</v>
      </c>
      <c r="E1808" s="47">
        <v>13.79</v>
      </c>
      <c r="F1808" s="47">
        <v>13.98</v>
      </c>
      <c r="G1808" s="48">
        <v>704700</v>
      </c>
      <c r="H1808" s="47">
        <v>11.7</v>
      </c>
      <c r="I1808" s="51">
        <f t="shared" si="197"/>
        <v>0.83690987124463512</v>
      </c>
      <c r="J1808" s="51">
        <f t="shared" ca="1" si="198"/>
        <v>1</v>
      </c>
      <c r="K1808" s="47">
        <f t="shared" si="199"/>
        <v>11.68</v>
      </c>
      <c r="L1808" s="47">
        <f t="shared" si="200"/>
        <v>11.88</v>
      </c>
      <c r="M1808" s="47">
        <f t="shared" si="201"/>
        <v>11.54</v>
      </c>
      <c r="N1808" s="47">
        <f t="shared" si="202"/>
        <v>11.7</v>
      </c>
      <c r="O1808" s="48">
        <f t="shared" ca="1" si="203"/>
        <v>704700</v>
      </c>
    </row>
    <row r="1809" spans="1:15" x14ac:dyDescent="0.25">
      <c r="A1809">
        <v>1794</v>
      </c>
      <c r="B1809" s="84">
        <v>39412</v>
      </c>
      <c r="C1809" s="47">
        <v>13.77</v>
      </c>
      <c r="D1809" s="47">
        <v>14.16</v>
      </c>
      <c r="E1809" s="47">
        <v>13.71</v>
      </c>
      <c r="F1809" s="47">
        <v>13.92</v>
      </c>
      <c r="G1809" s="48">
        <v>500800</v>
      </c>
      <c r="H1809" s="47">
        <v>11.65</v>
      </c>
      <c r="I1809" s="51">
        <f t="shared" ref="I1809:I1872" si="204">H1809/F1809</f>
        <v>0.83692528735632188</v>
      </c>
      <c r="J1809" s="51">
        <f t="shared" ref="J1809:J1872" ca="1" si="205">INDEX(OFFSET($T$15,0,0,$S$13+1,1),MATCH(B1809,OFFSET($Q$15,0,0,$S$13+1,1),-1))</f>
        <v>1</v>
      </c>
      <c r="K1809" s="47">
        <f t="shared" ref="K1809:K1872" si="206">ROUND($I1809*C1809,2)</f>
        <v>11.52</v>
      </c>
      <c r="L1809" s="47">
        <f t="shared" ref="L1809:L1872" si="207">ROUND($I1809*D1809,2)</f>
        <v>11.85</v>
      </c>
      <c r="M1809" s="47">
        <f t="shared" ref="M1809:M1872" si="208">ROUND($I1809*E1809,2)</f>
        <v>11.47</v>
      </c>
      <c r="N1809" s="47">
        <f t="shared" ref="N1809:N1872" si="209">ROUND($I1809*F1809,2)</f>
        <v>11.65</v>
      </c>
      <c r="O1809" s="48">
        <f t="shared" ref="O1809:O1872" ca="1" si="210">G1809*J1809</f>
        <v>500800</v>
      </c>
    </row>
    <row r="1810" spans="1:15" x14ac:dyDescent="0.25">
      <c r="A1810">
        <v>1795</v>
      </c>
      <c r="B1810" s="84">
        <v>39409</v>
      </c>
      <c r="C1810" s="47">
        <v>13.85</v>
      </c>
      <c r="D1810" s="47">
        <v>13.97</v>
      </c>
      <c r="E1810" s="47">
        <v>13.58</v>
      </c>
      <c r="F1810" s="47">
        <v>13.78</v>
      </c>
      <c r="G1810" s="48">
        <v>124600</v>
      </c>
      <c r="H1810" s="47">
        <v>11.53</v>
      </c>
      <c r="I1810" s="51">
        <f t="shared" si="204"/>
        <v>0.8367198838896952</v>
      </c>
      <c r="J1810" s="51">
        <f t="shared" ca="1" si="205"/>
        <v>1</v>
      </c>
      <c r="K1810" s="47">
        <f t="shared" si="206"/>
        <v>11.59</v>
      </c>
      <c r="L1810" s="47">
        <f t="shared" si="207"/>
        <v>11.69</v>
      </c>
      <c r="M1810" s="47">
        <f t="shared" si="208"/>
        <v>11.36</v>
      </c>
      <c r="N1810" s="47">
        <f t="shared" si="209"/>
        <v>11.53</v>
      </c>
      <c r="O1810" s="48">
        <f t="shared" ca="1" si="210"/>
        <v>124600</v>
      </c>
    </row>
    <row r="1811" spans="1:15" x14ac:dyDescent="0.25">
      <c r="A1811">
        <v>1796</v>
      </c>
      <c r="B1811" s="84">
        <v>39407</v>
      </c>
      <c r="C1811" s="47">
        <v>13.59</v>
      </c>
      <c r="D1811" s="47">
        <v>14.11</v>
      </c>
      <c r="E1811" s="47">
        <v>13.41</v>
      </c>
      <c r="F1811" s="47">
        <v>13.74</v>
      </c>
      <c r="G1811" s="48">
        <v>641100</v>
      </c>
      <c r="H1811" s="47">
        <v>11.5</v>
      </c>
      <c r="I1811" s="51">
        <f t="shared" si="204"/>
        <v>0.83697234352256189</v>
      </c>
      <c r="J1811" s="51">
        <f t="shared" ca="1" si="205"/>
        <v>1</v>
      </c>
      <c r="K1811" s="47">
        <f t="shared" si="206"/>
        <v>11.37</v>
      </c>
      <c r="L1811" s="47">
        <f t="shared" si="207"/>
        <v>11.81</v>
      </c>
      <c r="M1811" s="47">
        <f t="shared" si="208"/>
        <v>11.22</v>
      </c>
      <c r="N1811" s="47">
        <f t="shared" si="209"/>
        <v>11.5</v>
      </c>
      <c r="O1811" s="48">
        <f t="shared" ca="1" si="210"/>
        <v>641100</v>
      </c>
    </row>
    <row r="1812" spans="1:15" x14ac:dyDescent="0.25">
      <c r="A1812">
        <v>1797</v>
      </c>
      <c r="B1812" s="84">
        <v>39406</v>
      </c>
      <c r="C1812" s="47">
        <v>13.29</v>
      </c>
      <c r="D1812" s="47">
        <v>13.71</v>
      </c>
      <c r="E1812" s="47">
        <v>13.12</v>
      </c>
      <c r="F1812" s="47">
        <v>13.64</v>
      </c>
      <c r="G1812" s="48">
        <v>857100</v>
      </c>
      <c r="H1812" s="47">
        <v>11.41</v>
      </c>
      <c r="I1812" s="51">
        <f t="shared" si="204"/>
        <v>0.83651026392961869</v>
      </c>
      <c r="J1812" s="51">
        <f t="shared" ca="1" si="205"/>
        <v>1</v>
      </c>
      <c r="K1812" s="47">
        <f t="shared" si="206"/>
        <v>11.12</v>
      </c>
      <c r="L1812" s="47">
        <f t="shared" si="207"/>
        <v>11.47</v>
      </c>
      <c r="M1812" s="47">
        <f t="shared" si="208"/>
        <v>10.98</v>
      </c>
      <c r="N1812" s="47">
        <f t="shared" si="209"/>
        <v>11.41</v>
      </c>
      <c r="O1812" s="48">
        <f t="shared" ca="1" si="210"/>
        <v>857100</v>
      </c>
    </row>
    <row r="1813" spans="1:15" x14ac:dyDescent="0.25">
      <c r="A1813">
        <v>1798</v>
      </c>
      <c r="B1813" s="84">
        <v>39405</v>
      </c>
      <c r="C1813" s="47">
        <v>13.12</v>
      </c>
      <c r="D1813" s="47">
        <v>13.37</v>
      </c>
      <c r="E1813" s="47">
        <v>12.98</v>
      </c>
      <c r="F1813" s="47">
        <v>13.32</v>
      </c>
      <c r="G1813" s="48">
        <v>685700</v>
      </c>
      <c r="H1813" s="47">
        <v>11.15</v>
      </c>
      <c r="I1813" s="51">
        <f t="shared" si="204"/>
        <v>0.83708708708708712</v>
      </c>
      <c r="J1813" s="51">
        <f t="shared" ca="1" si="205"/>
        <v>1</v>
      </c>
      <c r="K1813" s="47">
        <f t="shared" si="206"/>
        <v>10.98</v>
      </c>
      <c r="L1813" s="47">
        <f t="shared" si="207"/>
        <v>11.19</v>
      </c>
      <c r="M1813" s="47">
        <f t="shared" si="208"/>
        <v>10.87</v>
      </c>
      <c r="N1813" s="47">
        <f t="shared" si="209"/>
        <v>11.15</v>
      </c>
      <c r="O1813" s="48">
        <f t="shared" ca="1" si="210"/>
        <v>685700</v>
      </c>
    </row>
    <row r="1814" spans="1:15" x14ac:dyDescent="0.25">
      <c r="A1814">
        <v>1799</v>
      </c>
      <c r="B1814" s="84">
        <v>39402</v>
      </c>
      <c r="C1814" s="47">
        <v>13.42</v>
      </c>
      <c r="D1814" s="47">
        <v>13.44</v>
      </c>
      <c r="E1814" s="47">
        <v>13</v>
      </c>
      <c r="F1814" s="47">
        <v>13.21</v>
      </c>
      <c r="G1814" s="48">
        <v>964400</v>
      </c>
      <c r="H1814" s="47">
        <v>11.05</v>
      </c>
      <c r="I1814" s="51">
        <f t="shared" si="204"/>
        <v>0.83648750946252837</v>
      </c>
      <c r="J1814" s="51">
        <f t="shared" ca="1" si="205"/>
        <v>1</v>
      </c>
      <c r="K1814" s="47">
        <f t="shared" si="206"/>
        <v>11.23</v>
      </c>
      <c r="L1814" s="47">
        <f t="shared" si="207"/>
        <v>11.24</v>
      </c>
      <c r="M1814" s="47">
        <f t="shared" si="208"/>
        <v>10.87</v>
      </c>
      <c r="N1814" s="47">
        <f t="shared" si="209"/>
        <v>11.05</v>
      </c>
      <c r="O1814" s="48">
        <f t="shared" ca="1" si="210"/>
        <v>964400</v>
      </c>
    </row>
    <row r="1815" spans="1:15" x14ac:dyDescent="0.25">
      <c r="A1815">
        <v>1800</v>
      </c>
      <c r="B1815" s="84">
        <v>39401</v>
      </c>
      <c r="C1815" s="47">
        <v>13.76</v>
      </c>
      <c r="D1815" s="47">
        <v>13.79</v>
      </c>
      <c r="E1815" s="47">
        <v>13.26</v>
      </c>
      <c r="F1815" s="47">
        <v>13.39</v>
      </c>
      <c r="G1815" s="48">
        <v>395500</v>
      </c>
      <c r="H1815" s="47">
        <v>11.2</v>
      </c>
      <c r="I1815" s="51">
        <f t="shared" si="204"/>
        <v>0.83644510828976837</v>
      </c>
      <c r="J1815" s="51">
        <f t="shared" ca="1" si="205"/>
        <v>1</v>
      </c>
      <c r="K1815" s="47">
        <f t="shared" si="206"/>
        <v>11.51</v>
      </c>
      <c r="L1815" s="47">
        <f t="shared" si="207"/>
        <v>11.53</v>
      </c>
      <c r="M1815" s="47">
        <f t="shared" si="208"/>
        <v>11.09</v>
      </c>
      <c r="N1815" s="47">
        <f t="shared" si="209"/>
        <v>11.2</v>
      </c>
      <c r="O1815" s="48">
        <f t="shared" ca="1" si="210"/>
        <v>395500</v>
      </c>
    </row>
    <row r="1816" spans="1:15" x14ac:dyDescent="0.25">
      <c r="A1816">
        <v>1801</v>
      </c>
      <c r="B1816" s="84">
        <v>39400</v>
      </c>
      <c r="C1816" s="47">
        <v>13.94</v>
      </c>
      <c r="D1816" s="47">
        <v>14.04</v>
      </c>
      <c r="E1816" s="47">
        <v>13.75</v>
      </c>
      <c r="F1816" s="47">
        <v>13.85</v>
      </c>
      <c r="G1816" s="48">
        <v>591900</v>
      </c>
      <c r="H1816" s="47">
        <v>11.59</v>
      </c>
      <c r="I1816" s="51">
        <f t="shared" si="204"/>
        <v>0.83682310469314081</v>
      </c>
      <c r="J1816" s="51">
        <f t="shared" ca="1" si="205"/>
        <v>1</v>
      </c>
      <c r="K1816" s="47">
        <f t="shared" si="206"/>
        <v>11.67</v>
      </c>
      <c r="L1816" s="47">
        <f t="shared" si="207"/>
        <v>11.75</v>
      </c>
      <c r="M1816" s="47">
        <f t="shared" si="208"/>
        <v>11.51</v>
      </c>
      <c r="N1816" s="47">
        <f t="shared" si="209"/>
        <v>11.59</v>
      </c>
      <c r="O1816" s="48">
        <f t="shared" ca="1" si="210"/>
        <v>591900</v>
      </c>
    </row>
    <row r="1817" spans="1:15" x14ac:dyDescent="0.25">
      <c r="A1817">
        <v>1802</v>
      </c>
      <c r="B1817" s="84">
        <v>39399</v>
      </c>
      <c r="C1817" s="47">
        <v>13.64</v>
      </c>
      <c r="D1817" s="47">
        <v>13.86</v>
      </c>
      <c r="E1817" s="47">
        <v>13.38</v>
      </c>
      <c r="F1817" s="47">
        <v>13.86</v>
      </c>
      <c r="G1817" s="48">
        <v>614700</v>
      </c>
      <c r="H1817" s="47">
        <v>11.6</v>
      </c>
      <c r="I1817" s="51">
        <f t="shared" si="204"/>
        <v>0.83694083694083699</v>
      </c>
      <c r="J1817" s="51">
        <f t="shared" ca="1" si="205"/>
        <v>1</v>
      </c>
      <c r="K1817" s="47">
        <f t="shared" si="206"/>
        <v>11.42</v>
      </c>
      <c r="L1817" s="47">
        <f t="shared" si="207"/>
        <v>11.6</v>
      </c>
      <c r="M1817" s="47">
        <f t="shared" si="208"/>
        <v>11.2</v>
      </c>
      <c r="N1817" s="47">
        <f t="shared" si="209"/>
        <v>11.6</v>
      </c>
      <c r="O1817" s="48">
        <f t="shared" ca="1" si="210"/>
        <v>614700</v>
      </c>
    </row>
    <row r="1818" spans="1:15" x14ac:dyDescent="0.25">
      <c r="A1818">
        <v>1803</v>
      </c>
      <c r="B1818" s="84">
        <v>39398</v>
      </c>
      <c r="C1818" s="47">
        <v>13.45</v>
      </c>
      <c r="D1818" s="47">
        <v>13.64</v>
      </c>
      <c r="E1818" s="47">
        <v>13.06</v>
      </c>
      <c r="F1818" s="47">
        <v>13.41</v>
      </c>
      <c r="G1818" s="48">
        <v>703300</v>
      </c>
      <c r="H1818" s="47">
        <v>11.22</v>
      </c>
      <c r="I1818" s="51">
        <f t="shared" si="204"/>
        <v>0.83668903803132</v>
      </c>
      <c r="J1818" s="51">
        <f t="shared" ca="1" si="205"/>
        <v>1</v>
      </c>
      <c r="K1818" s="47">
        <f t="shared" si="206"/>
        <v>11.25</v>
      </c>
      <c r="L1818" s="47">
        <f t="shared" si="207"/>
        <v>11.41</v>
      </c>
      <c r="M1818" s="47">
        <f t="shared" si="208"/>
        <v>10.93</v>
      </c>
      <c r="N1818" s="47">
        <f t="shared" si="209"/>
        <v>11.22</v>
      </c>
      <c r="O1818" s="48">
        <f t="shared" ca="1" si="210"/>
        <v>703300</v>
      </c>
    </row>
    <row r="1819" spans="1:15" x14ac:dyDescent="0.25">
      <c r="A1819">
        <v>1804</v>
      </c>
      <c r="B1819" s="84">
        <v>39395</v>
      </c>
      <c r="C1819" s="47">
        <v>13.36</v>
      </c>
      <c r="D1819" s="47">
        <v>13.61</v>
      </c>
      <c r="E1819" s="47">
        <v>13.12</v>
      </c>
      <c r="F1819" s="47">
        <v>13.45</v>
      </c>
      <c r="G1819" s="48">
        <v>527500</v>
      </c>
      <c r="H1819" s="47">
        <v>11.25</v>
      </c>
      <c r="I1819" s="51">
        <f t="shared" si="204"/>
        <v>0.83643122676579928</v>
      </c>
      <c r="J1819" s="51">
        <f t="shared" ca="1" si="205"/>
        <v>1</v>
      </c>
      <c r="K1819" s="47">
        <f t="shared" si="206"/>
        <v>11.17</v>
      </c>
      <c r="L1819" s="47">
        <f t="shared" si="207"/>
        <v>11.38</v>
      </c>
      <c r="M1819" s="47">
        <f t="shared" si="208"/>
        <v>10.97</v>
      </c>
      <c r="N1819" s="47">
        <f t="shared" si="209"/>
        <v>11.25</v>
      </c>
      <c r="O1819" s="48">
        <f t="shared" ca="1" si="210"/>
        <v>527500</v>
      </c>
    </row>
    <row r="1820" spans="1:15" x14ac:dyDescent="0.25">
      <c r="A1820">
        <v>1805</v>
      </c>
      <c r="B1820" s="84">
        <v>39394</v>
      </c>
      <c r="C1820" s="47">
        <v>13.46</v>
      </c>
      <c r="D1820" s="47">
        <v>13.6</v>
      </c>
      <c r="E1820" s="47">
        <v>13.12</v>
      </c>
      <c r="F1820" s="47">
        <v>13.52</v>
      </c>
      <c r="G1820" s="48">
        <v>462200</v>
      </c>
      <c r="H1820" s="47">
        <v>11.31</v>
      </c>
      <c r="I1820" s="51">
        <f t="shared" si="204"/>
        <v>0.83653846153846156</v>
      </c>
      <c r="J1820" s="51">
        <f t="shared" ca="1" si="205"/>
        <v>1</v>
      </c>
      <c r="K1820" s="47">
        <f t="shared" si="206"/>
        <v>11.26</v>
      </c>
      <c r="L1820" s="47">
        <f t="shared" si="207"/>
        <v>11.38</v>
      </c>
      <c r="M1820" s="47">
        <f t="shared" si="208"/>
        <v>10.98</v>
      </c>
      <c r="N1820" s="47">
        <f t="shared" si="209"/>
        <v>11.31</v>
      </c>
      <c r="O1820" s="48">
        <f t="shared" ca="1" si="210"/>
        <v>462200</v>
      </c>
    </row>
    <row r="1821" spans="1:15" x14ac:dyDescent="0.25">
      <c r="A1821">
        <v>1806</v>
      </c>
      <c r="B1821" s="84">
        <v>39393</v>
      </c>
      <c r="C1821" s="47">
        <v>13.48</v>
      </c>
      <c r="D1821" s="47">
        <v>13.77</v>
      </c>
      <c r="E1821" s="47">
        <v>13.31</v>
      </c>
      <c r="F1821" s="47">
        <v>13.34</v>
      </c>
      <c r="G1821" s="48">
        <v>709600</v>
      </c>
      <c r="H1821" s="47">
        <v>11.16</v>
      </c>
      <c r="I1821" s="51">
        <f t="shared" si="204"/>
        <v>0.83658170914542729</v>
      </c>
      <c r="J1821" s="51">
        <f t="shared" ca="1" si="205"/>
        <v>1</v>
      </c>
      <c r="K1821" s="47">
        <f t="shared" si="206"/>
        <v>11.28</v>
      </c>
      <c r="L1821" s="47">
        <f t="shared" si="207"/>
        <v>11.52</v>
      </c>
      <c r="M1821" s="47">
        <f t="shared" si="208"/>
        <v>11.13</v>
      </c>
      <c r="N1821" s="47">
        <f t="shared" si="209"/>
        <v>11.16</v>
      </c>
      <c r="O1821" s="48">
        <f t="shared" ca="1" si="210"/>
        <v>709600</v>
      </c>
    </row>
    <row r="1822" spans="1:15" x14ac:dyDescent="0.25">
      <c r="A1822">
        <v>1807</v>
      </c>
      <c r="B1822" s="84">
        <v>39392</v>
      </c>
      <c r="C1822" s="47">
        <v>13.96</v>
      </c>
      <c r="D1822" s="47">
        <v>14.14</v>
      </c>
      <c r="E1822" s="47">
        <v>13.58</v>
      </c>
      <c r="F1822" s="47">
        <v>13.73</v>
      </c>
      <c r="G1822" s="48">
        <v>733100</v>
      </c>
      <c r="H1822" s="47">
        <v>11.49</v>
      </c>
      <c r="I1822" s="51">
        <f t="shared" si="204"/>
        <v>0.83685360524399122</v>
      </c>
      <c r="J1822" s="51">
        <f t="shared" ca="1" si="205"/>
        <v>1</v>
      </c>
      <c r="K1822" s="47">
        <f t="shared" si="206"/>
        <v>11.68</v>
      </c>
      <c r="L1822" s="47">
        <f t="shared" si="207"/>
        <v>11.83</v>
      </c>
      <c r="M1822" s="47">
        <f t="shared" si="208"/>
        <v>11.36</v>
      </c>
      <c r="N1822" s="47">
        <f t="shared" si="209"/>
        <v>11.49</v>
      </c>
      <c r="O1822" s="48">
        <f t="shared" ca="1" si="210"/>
        <v>733100</v>
      </c>
    </row>
    <row r="1823" spans="1:15" x14ac:dyDescent="0.25">
      <c r="A1823">
        <v>1808</v>
      </c>
      <c r="B1823" s="84">
        <v>39391</v>
      </c>
      <c r="C1823" s="47">
        <v>13.79</v>
      </c>
      <c r="D1823" s="47">
        <v>14.1</v>
      </c>
      <c r="E1823" s="47">
        <v>13.57</v>
      </c>
      <c r="F1823" s="47">
        <v>13.94</v>
      </c>
      <c r="G1823" s="48">
        <v>674500</v>
      </c>
      <c r="H1823" s="47">
        <v>11.66</v>
      </c>
      <c r="I1823" s="51">
        <f t="shared" si="204"/>
        <v>0.836441893830703</v>
      </c>
      <c r="J1823" s="51">
        <f t="shared" ca="1" si="205"/>
        <v>1</v>
      </c>
      <c r="K1823" s="47">
        <f t="shared" si="206"/>
        <v>11.53</v>
      </c>
      <c r="L1823" s="47">
        <f t="shared" si="207"/>
        <v>11.79</v>
      </c>
      <c r="M1823" s="47">
        <f t="shared" si="208"/>
        <v>11.35</v>
      </c>
      <c r="N1823" s="47">
        <f t="shared" si="209"/>
        <v>11.66</v>
      </c>
      <c r="O1823" s="48">
        <f t="shared" ca="1" si="210"/>
        <v>674500</v>
      </c>
    </row>
    <row r="1824" spans="1:15" x14ac:dyDescent="0.25">
      <c r="A1824">
        <v>1809</v>
      </c>
      <c r="B1824" s="84">
        <v>39388</v>
      </c>
      <c r="C1824" s="47">
        <v>13.74</v>
      </c>
      <c r="D1824" s="47">
        <v>14.01</v>
      </c>
      <c r="E1824" s="47">
        <v>13.61</v>
      </c>
      <c r="F1824" s="47">
        <v>14.01</v>
      </c>
      <c r="G1824" s="48">
        <v>726800</v>
      </c>
      <c r="H1824" s="47">
        <v>11.72</v>
      </c>
      <c r="I1824" s="51">
        <f t="shared" si="204"/>
        <v>0.8365453247680229</v>
      </c>
      <c r="J1824" s="51">
        <f t="shared" ca="1" si="205"/>
        <v>1</v>
      </c>
      <c r="K1824" s="47">
        <f t="shared" si="206"/>
        <v>11.49</v>
      </c>
      <c r="L1824" s="47">
        <f t="shared" si="207"/>
        <v>11.72</v>
      </c>
      <c r="M1824" s="47">
        <f t="shared" si="208"/>
        <v>11.39</v>
      </c>
      <c r="N1824" s="47">
        <f t="shared" si="209"/>
        <v>11.72</v>
      </c>
      <c r="O1824" s="48">
        <f t="shared" ca="1" si="210"/>
        <v>726800</v>
      </c>
    </row>
    <row r="1825" spans="1:15" x14ac:dyDescent="0.25">
      <c r="A1825">
        <v>1810</v>
      </c>
      <c r="B1825" s="84">
        <v>39387</v>
      </c>
      <c r="C1825" s="47">
        <v>13.7</v>
      </c>
      <c r="D1825" s="47">
        <v>13.96</v>
      </c>
      <c r="E1825" s="47">
        <v>13.5</v>
      </c>
      <c r="F1825" s="47">
        <v>13.55</v>
      </c>
      <c r="G1825" s="48">
        <v>744400</v>
      </c>
      <c r="H1825" s="47">
        <v>11.34</v>
      </c>
      <c r="I1825" s="51">
        <f t="shared" si="204"/>
        <v>0.83690036900369003</v>
      </c>
      <c r="J1825" s="51">
        <f t="shared" ca="1" si="205"/>
        <v>1</v>
      </c>
      <c r="K1825" s="47">
        <f t="shared" si="206"/>
        <v>11.47</v>
      </c>
      <c r="L1825" s="47">
        <f t="shared" si="207"/>
        <v>11.68</v>
      </c>
      <c r="M1825" s="47">
        <f t="shared" si="208"/>
        <v>11.3</v>
      </c>
      <c r="N1825" s="47">
        <f t="shared" si="209"/>
        <v>11.34</v>
      </c>
      <c r="O1825" s="48">
        <f t="shared" ca="1" si="210"/>
        <v>744400</v>
      </c>
    </row>
    <row r="1826" spans="1:15" x14ac:dyDescent="0.25">
      <c r="A1826">
        <v>1811</v>
      </c>
      <c r="B1826" s="84">
        <v>39386</v>
      </c>
      <c r="C1826" s="47">
        <v>13.85</v>
      </c>
      <c r="D1826" s="47">
        <v>14.09</v>
      </c>
      <c r="E1826" s="47">
        <v>13.62</v>
      </c>
      <c r="F1826" s="47">
        <v>13.94</v>
      </c>
      <c r="G1826" s="48">
        <v>661200</v>
      </c>
      <c r="H1826" s="47">
        <v>11.66</v>
      </c>
      <c r="I1826" s="51">
        <f t="shared" si="204"/>
        <v>0.836441893830703</v>
      </c>
      <c r="J1826" s="51">
        <f t="shared" ca="1" si="205"/>
        <v>1</v>
      </c>
      <c r="K1826" s="47">
        <f t="shared" si="206"/>
        <v>11.58</v>
      </c>
      <c r="L1826" s="47">
        <f t="shared" si="207"/>
        <v>11.79</v>
      </c>
      <c r="M1826" s="47">
        <f t="shared" si="208"/>
        <v>11.39</v>
      </c>
      <c r="N1826" s="47">
        <f t="shared" si="209"/>
        <v>11.66</v>
      </c>
      <c r="O1826" s="48">
        <f t="shared" ca="1" si="210"/>
        <v>661200</v>
      </c>
    </row>
    <row r="1827" spans="1:15" x14ac:dyDescent="0.25">
      <c r="A1827">
        <v>1812</v>
      </c>
      <c r="B1827" s="84">
        <v>39385</v>
      </c>
      <c r="C1827" s="47">
        <v>13.9</v>
      </c>
      <c r="D1827" s="47">
        <v>14.11</v>
      </c>
      <c r="E1827" s="47">
        <v>13.68</v>
      </c>
      <c r="F1827" s="47">
        <v>13.77</v>
      </c>
      <c r="G1827" s="48">
        <v>703400</v>
      </c>
      <c r="H1827" s="47">
        <v>11.52</v>
      </c>
      <c r="I1827" s="51">
        <f t="shared" si="204"/>
        <v>0.83660130718954251</v>
      </c>
      <c r="J1827" s="51">
        <f t="shared" ca="1" si="205"/>
        <v>1</v>
      </c>
      <c r="K1827" s="47">
        <f t="shared" si="206"/>
        <v>11.63</v>
      </c>
      <c r="L1827" s="47">
        <f t="shared" si="207"/>
        <v>11.8</v>
      </c>
      <c r="M1827" s="47">
        <f t="shared" si="208"/>
        <v>11.44</v>
      </c>
      <c r="N1827" s="47">
        <f t="shared" si="209"/>
        <v>11.52</v>
      </c>
      <c r="O1827" s="48">
        <f t="shared" ca="1" si="210"/>
        <v>703400</v>
      </c>
    </row>
    <row r="1828" spans="1:15" x14ac:dyDescent="0.25">
      <c r="A1828">
        <v>1813</v>
      </c>
      <c r="B1828" s="84">
        <v>39384</v>
      </c>
      <c r="C1828" s="47">
        <v>14.1</v>
      </c>
      <c r="D1828" s="47">
        <v>14.27</v>
      </c>
      <c r="E1828" s="47">
        <v>13.73</v>
      </c>
      <c r="F1828" s="47">
        <v>13.94</v>
      </c>
      <c r="G1828" s="48">
        <v>542100</v>
      </c>
      <c r="H1828" s="47">
        <v>11.66</v>
      </c>
      <c r="I1828" s="51">
        <f t="shared" si="204"/>
        <v>0.836441893830703</v>
      </c>
      <c r="J1828" s="51">
        <f t="shared" ca="1" si="205"/>
        <v>1</v>
      </c>
      <c r="K1828" s="47">
        <f t="shared" si="206"/>
        <v>11.79</v>
      </c>
      <c r="L1828" s="47">
        <f t="shared" si="207"/>
        <v>11.94</v>
      </c>
      <c r="M1828" s="47">
        <f t="shared" si="208"/>
        <v>11.48</v>
      </c>
      <c r="N1828" s="47">
        <f t="shared" si="209"/>
        <v>11.66</v>
      </c>
      <c r="O1828" s="48">
        <f t="shared" ca="1" si="210"/>
        <v>542100</v>
      </c>
    </row>
    <row r="1829" spans="1:15" x14ac:dyDescent="0.25">
      <c r="A1829">
        <v>1814</v>
      </c>
      <c r="B1829" s="84">
        <v>39381</v>
      </c>
      <c r="C1829" s="47">
        <v>13.91</v>
      </c>
      <c r="D1829" s="47">
        <v>14.1</v>
      </c>
      <c r="E1829" s="47">
        <v>13.64</v>
      </c>
      <c r="F1829" s="47">
        <v>14.08</v>
      </c>
      <c r="G1829" s="48">
        <v>553300</v>
      </c>
      <c r="H1829" s="47">
        <v>11.78</v>
      </c>
      <c r="I1829" s="51">
        <f t="shared" si="204"/>
        <v>0.83664772727272718</v>
      </c>
      <c r="J1829" s="51">
        <f t="shared" ca="1" si="205"/>
        <v>1</v>
      </c>
      <c r="K1829" s="47">
        <f t="shared" si="206"/>
        <v>11.64</v>
      </c>
      <c r="L1829" s="47">
        <f t="shared" si="207"/>
        <v>11.8</v>
      </c>
      <c r="M1829" s="47">
        <f t="shared" si="208"/>
        <v>11.41</v>
      </c>
      <c r="N1829" s="47">
        <f t="shared" si="209"/>
        <v>11.78</v>
      </c>
      <c r="O1829" s="48">
        <f t="shared" ca="1" si="210"/>
        <v>553300</v>
      </c>
    </row>
    <row r="1830" spans="1:15" x14ac:dyDescent="0.25">
      <c r="A1830">
        <v>1815</v>
      </c>
      <c r="B1830" s="84">
        <v>39380</v>
      </c>
      <c r="C1830" s="47">
        <v>13.88</v>
      </c>
      <c r="D1830" s="47">
        <v>13.91</v>
      </c>
      <c r="E1830" s="47">
        <v>13.51</v>
      </c>
      <c r="F1830" s="47">
        <v>13.78</v>
      </c>
      <c r="G1830" s="48">
        <v>632300</v>
      </c>
      <c r="H1830" s="47">
        <v>11.53</v>
      </c>
      <c r="I1830" s="51">
        <f t="shared" si="204"/>
        <v>0.8367198838896952</v>
      </c>
      <c r="J1830" s="51">
        <f t="shared" ca="1" si="205"/>
        <v>1</v>
      </c>
      <c r="K1830" s="47">
        <f t="shared" si="206"/>
        <v>11.61</v>
      </c>
      <c r="L1830" s="47">
        <f t="shared" si="207"/>
        <v>11.64</v>
      </c>
      <c r="M1830" s="47">
        <f t="shared" si="208"/>
        <v>11.3</v>
      </c>
      <c r="N1830" s="47">
        <f t="shared" si="209"/>
        <v>11.53</v>
      </c>
      <c r="O1830" s="48">
        <f t="shared" ca="1" si="210"/>
        <v>632300</v>
      </c>
    </row>
    <row r="1831" spans="1:15" x14ac:dyDescent="0.25">
      <c r="A1831">
        <v>1816</v>
      </c>
      <c r="B1831" s="84">
        <v>39379</v>
      </c>
      <c r="C1831" s="47">
        <v>13.94</v>
      </c>
      <c r="D1831" s="47">
        <v>13.96</v>
      </c>
      <c r="E1831" s="47">
        <v>13.45</v>
      </c>
      <c r="F1831" s="47">
        <v>13.86</v>
      </c>
      <c r="G1831" s="48">
        <v>886400</v>
      </c>
      <c r="H1831" s="47">
        <v>11.6</v>
      </c>
      <c r="I1831" s="51">
        <f t="shared" si="204"/>
        <v>0.83694083694083699</v>
      </c>
      <c r="J1831" s="51">
        <f t="shared" ca="1" si="205"/>
        <v>1</v>
      </c>
      <c r="K1831" s="47">
        <f t="shared" si="206"/>
        <v>11.67</v>
      </c>
      <c r="L1831" s="47">
        <f t="shared" si="207"/>
        <v>11.68</v>
      </c>
      <c r="M1831" s="47">
        <f t="shared" si="208"/>
        <v>11.26</v>
      </c>
      <c r="N1831" s="47">
        <f t="shared" si="209"/>
        <v>11.6</v>
      </c>
      <c r="O1831" s="48">
        <f t="shared" ca="1" si="210"/>
        <v>886400</v>
      </c>
    </row>
    <row r="1832" spans="1:15" x14ac:dyDescent="0.25">
      <c r="A1832">
        <v>1817</v>
      </c>
      <c r="B1832" s="84">
        <v>39378</v>
      </c>
      <c r="C1832" s="47">
        <v>14.41</v>
      </c>
      <c r="D1832" s="47">
        <v>14.42</v>
      </c>
      <c r="E1832" s="47">
        <v>13.99</v>
      </c>
      <c r="F1832" s="47">
        <v>14.2</v>
      </c>
      <c r="G1832" s="48">
        <v>428200</v>
      </c>
      <c r="H1832" s="47">
        <v>11.88</v>
      </c>
      <c r="I1832" s="51">
        <f t="shared" si="204"/>
        <v>0.83661971830985926</v>
      </c>
      <c r="J1832" s="51">
        <f t="shared" ca="1" si="205"/>
        <v>1</v>
      </c>
      <c r="K1832" s="47">
        <f t="shared" si="206"/>
        <v>12.06</v>
      </c>
      <c r="L1832" s="47">
        <f t="shared" si="207"/>
        <v>12.06</v>
      </c>
      <c r="M1832" s="47">
        <f t="shared" si="208"/>
        <v>11.7</v>
      </c>
      <c r="N1832" s="47">
        <f t="shared" si="209"/>
        <v>11.88</v>
      </c>
      <c r="O1832" s="48">
        <f t="shared" ca="1" si="210"/>
        <v>428200</v>
      </c>
    </row>
    <row r="1833" spans="1:15" x14ac:dyDescent="0.25">
      <c r="A1833">
        <v>1818</v>
      </c>
      <c r="B1833" s="84">
        <v>39377</v>
      </c>
      <c r="C1833" s="47">
        <v>13.34</v>
      </c>
      <c r="D1833" s="47">
        <v>14.23</v>
      </c>
      <c r="E1833" s="47">
        <v>13.25</v>
      </c>
      <c r="F1833" s="47">
        <v>14.15</v>
      </c>
      <c r="G1833" s="48">
        <v>888600</v>
      </c>
      <c r="H1833" s="47">
        <v>11.84</v>
      </c>
      <c r="I1833" s="51">
        <f t="shared" si="204"/>
        <v>0.83674911660777385</v>
      </c>
      <c r="J1833" s="51">
        <f t="shared" ca="1" si="205"/>
        <v>1</v>
      </c>
      <c r="K1833" s="47">
        <f t="shared" si="206"/>
        <v>11.16</v>
      </c>
      <c r="L1833" s="47">
        <f t="shared" si="207"/>
        <v>11.91</v>
      </c>
      <c r="M1833" s="47">
        <f t="shared" si="208"/>
        <v>11.09</v>
      </c>
      <c r="N1833" s="47">
        <f t="shared" si="209"/>
        <v>11.84</v>
      </c>
      <c r="O1833" s="48">
        <f t="shared" ca="1" si="210"/>
        <v>888600</v>
      </c>
    </row>
    <row r="1834" spans="1:15" x14ac:dyDescent="0.25">
      <c r="A1834">
        <v>1819</v>
      </c>
      <c r="B1834" s="84">
        <v>39374</v>
      </c>
      <c r="C1834" s="47">
        <v>13.76</v>
      </c>
      <c r="D1834" s="47">
        <v>13.79</v>
      </c>
      <c r="E1834" s="47">
        <v>13.45</v>
      </c>
      <c r="F1834" s="47">
        <v>13.45</v>
      </c>
      <c r="G1834" s="48">
        <v>549000</v>
      </c>
      <c r="H1834" s="47">
        <v>11.25</v>
      </c>
      <c r="I1834" s="51">
        <f t="shared" si="204"/>
        <v>0.83643122676579928</v>
      </c>
      <c r="J1834" s="51">
        <f t="shared" ca="1" si="205"/>
        <v>1</v>
      </c>
      <c r="K1834" s="47">
        <f t="shared" si="206"/>
        <v>11.51</v>
      </c>
      <c r="L1834" s="47">
        <f t="shared" si="207"/>
        <v>11.53</v>
      </c>
      <c r="M1834" s="47">
        <f t="shared" si="208"/>
        <v>11.25</v>
      </c>
      <c r="N1834" s="47">
        <f t="shared" si="209"/>
        <v>11.25</v>
      </c>
      <c r="O1834" s="48">
        <f t="shared" ca="1" si="210"/>
        <v>549000</v>
      </c>
    </row>
    <row r="1835" spans="1:15" x14ac:dyDescent="0.25">
      <c r="A1835">
        <v>1820</v>
      </c>
      <c r="B1835" s="84">
        <v>39373</v>
      </c>
      <c r="C1835" s="47">
        <v>13.85</v>
      </c>
      <c r="D1835" s="47">
        <v>13.9</v>
      </c>
      <c r="E1835" s="47">
        <v>13.65</v>
      </c>
      <c r="F1835" s="47">
        <v>13.76</v>
      </c>
      <c r="G1835" s="48">
        <v>945100</v>
      </c>
      <c r="H1835" s="47">
        <v>11.51</v>
      </c>
      <c r="I1835" s="51">
        <f t="shared" si="204"/>
        <v>0.83648255813953487</v>
      </c>
      <c r="J1835" s="51">
        <f t="shared" ca="1" si="205"/>
        <v>1</v>
      </c>
      <c r="K1835" s="47">
        <f t="shared" si="206"/>
        <v>11.59</v>
      </c>
      <c r="L1835" s="47">
        <f t="shared" si="207"/>
        <v>11.63</v>
      </c>
      <c r="M1835" s="47">
        <f t="shared" si="208"/>
        <v>11.42</v>
      </c>
      <c r="N1835" s="47">
        <f t="shared" si="209"/>
        <v>11.51</v>
      </c>
      <c r="O1835" s="48">
        <f t="shared" ca="1" si="210"/>
        <v>945100</v>
      </c>
    </row>
    <row r="1836" spans="1:15" x14ac:dyDescent="0.25">
      <c r="A1836">
        <v>1821</v>
      </c>
      <c r="B1836" s="84">
        <v>39372</v>
      </c>
      <c r="C1836" s="47">
        <v>14.38</v>
      </c>
      <c r="D1836" s="47">
        <v>14.99</v>
      </c>
      <c r="E1836" s="47">
        <v>13.85</v>
      </c>
      <c r="F1836" s="47">
        <v>13.97</v>
      </c>
      <c r="G1836" s="48">
        <v>953600</v>
      </c>
      <c r="H1836" s="47">
        <v>11.69</v>
      </c>
      <c r="I1836" s="51">
        <f t="shared" si="204"/>
        <v>0.8367931281317107</v>
      </c>
      <c r="J1836" s="51">
        <f t="shared" ca="1" si="205"/>
        <v>1</v>
      </c>
      <c r="K1836" s="47">
        <f t="shared" si="206"/>
        <v>12.03</v>
      </c>
      <c r="L1836" s="47">
        <f t="shared" si="207"/>
        <v>12.54</v>
      </c>
      <c r="M1836" s="47">
        <f t="shared" si="208"/>
        <v>11.59</v>
      </c>
      <c r="N1836" s="47">
        <f t="shared" si="209"/>
        <v>11.69</v>
      </c>
      <c r="O1836" s="48">
        <f t="shared" ca="1" si="210"/>
        <v>953600</v>
      </c>
    </row>
    <row r="1837" spans="1:15" x14ac:dyDescent="0.25">
      <c r="A1837">
        <v>1822</v>
      </c>
      <c r="B1837" s="84">
        <v>39371</v>
      </c>
      <c r="C1837" s="47">
        <v>14.27</v>
      </c>
      <c r="D1837" s="47">
        <v>14.58</v>
      </c>
      <c r="E1837" s="47">
        <v>14.26</v>
      </c>
      <c r="F1837" s="47">
        <v>14.3</v>
      </c>
      <c r="G1837" s="48">
        <v>476500</v>
      </c>
      <c r="H1837" s="47">
        <v>11.97</v>
      </c>
      <c r="I1837" s="51">
        <f t="shared" si="204"/>
        <v>0.83706293706293711</v>
      </c>
      <c r="J1837" s="51">
        <f t="shared" ca="1" si="205"/>
        <v>1</v>
      </c>
      <c r="K1837" s="47">
        <f t="shared" si="206"/>
        <v>11.94</v>
      </c>
      <c r="L1837" s="47">
        <f t="shared" si="207"/>
        <v>12.2</v>
      </c>
      <c r="M1837" s="47">
        <f t="shared" si="208"/>
        <v>11.94</v>
      </c>
      <c r="N1837" s="47">
        <f t="shared" si="209"/>
        <v>11.97</v>
      </c>
      <c r="O1837" s="48">
        <f t="shared" ca="1" si="210"/>
        <v>476500</v>
      </c>
    </row>
    <row r="1838" spans="1:15" x14ac:dyDescent="0.25">
      <c r="A1838">
        <v>1823</v>
      </c>
      <c r="B1838" s="84">
        <v>39370</v>
      </c>
      <c r="C1838" s="47">
        <v>14.34</v>
      </c>
      <c r="D1838" s="47">
        <v>14.46</v>
      </c>
      <c r="E1838" s="47">
        <v>14.2</v>
      </c>
      <c r="F1838" s="47">
        <v>14.34</v>
      </c>
      <c r="G1838" s="48">
        <v>643400</v>
      </c>
      <c r="H1838" s="47">
        <v>12</v>
      </c>
      <c r="I1838" s="51">
        <f t="shared" si="204"/>
        <v>0.83682008368200833</v>
      </c>
      <c r="J1838" s="51">
        <f t="shared" ca="1" si="205"/>
        <v>1</v>
      </c>
      <c r="K1838" s="47">
        <f t="shared" si="206"/>
        <v>12</v>
      </c>
      <c r="L1838" s="47">
        <f t="shared" si="207"/>
        <v>12.1</v>
      </c>
      <c r="M1838" s="47">
        <f t="shared" si="208"/>
        <v>11.88</v>
      </c>
      <c r="N1838" s="47">
        <f t="shared" si="209"/>
        <v>12</v>
      </c>
      <c r="O1838" s="48">
        <f t="shared" ca="1" si="210"/>
        <v>643400</v>
      </c>
    </row>
    <row r="1839" spans="1:15" x14ac:dyDescent="0.25">
      <c r="A1839">
        <v>1824</v>
      </c>
      <c r="B1839" s="84">
        <v>39367</v>
      </c>
      <c r="C1839" s="47">
        <v>14.42</v>
      </c>
      <c r="D1839" s="47">
        <v>14.5</v>
      </c>
      <c r="E1839" s="47">
        <v>14.27</v>
      </c>
      <c r="F1839" s="47">
        <v>14.36</v>
      </c>
      <c r="G1839" s="48">
        <v>342600</v>
      </c>
      <c r="H1839" s="47">
        <v>12.02</v>
      </c>
      <c r="I1839" s="51">
        <f t="shared" si="204"/>
        <v>0.8370473537604457</v>
      </c>
      <c r="J1839" s="51">
        <f t="shared" ca="1" si="205"/>
        <v>1</v>
      </c>
      <c r="K1839" s="47">
        <f t="shared" si="206"/>
        <v>12.07</v>
      </c>
      <c r="L1839" s="47">
        <f t="shared" si="207"/>
        <v>12.14</v>
      </c>
      <c r="M1839" s="47">
        <f t="shared" si="208"/>
        <v>11.94</v>
      </c>
      <c r="N1839" s="47">
        <f t="shared" si="209"/>
        <v>12.02</v>
      </c>
      <c r="O1839" s="48">
        <f t="shared" ca="1" si="210"/>
        <v>342600</v>
      </c>
    </row>
    <row r="1840" spans="1:15" x14ac:dyDescent="0.25">
      <c r="A1840">
        <v>1825</v>
      </c>
      <c r="B1840" s="84">
        <v>39366</v>
      </c>
      <c r="C1840" s="47">
        <v>14.94</v>
      </c>
      <c r="D1840" s="47">
        <v>14.94</v>
      </c>
      <c r="E1840" s="47">
        <v>14.41</v>
      </c>
      <c r="F1840" s="47">
        <v>14.43</v>
      </c>
      <c r="G1840" s="48">
        <v>693700</v>
      </c>
      <c r="H1840" s="47">
        <v>12.07</v>
      </c>
      <c r="I1840" s="51">
        <f t="shared" si="204"/>
        <v>0.83645183645183652</v>
      </c>
      <c r="J1840" s="51">
        <f t="shared" ca="1" si="205"/>
        <v>1</v>
      </c>
      <c r="K1840" s="47">
        <f t="shared" si="206"/>
        <v>12.5</v>
      </c>
      <c r="L1840" s="47">
        <f t="shared" si="207"/>
        <v>12.5</v>
      </c>
      <c r="M1840" s="47">
        <f t="shared" si="208"/>
        <v>12.05</v>
      </c>
      <c r="N1840" s="47">
        <f t="shared" si="209"/>
        <v>12.07</v>
      </c>
      <c r="O1840" s="48">
        <f t="shared" ca="1" si="210"/>
        <v>693700</v>
      </c>
    </row>
    <row r="1841" spans="1:15" x14ac:dyDescent="0.25">
      <c r="A1841">
        <v>1826</v>
      </c>
      <c r="B1841" s="84">
        <v>39365</v>
      </c>
      <c r="C1841" s="47">
        <v>15.01</v>
      </c>
      <c r="D1841" s="47">
        <v>15.11</v>
      </c>
      <c r="E1841" s="47">
        <v>14.7</v>
      </c>
      <c r="F1841" s="47">
        <v>14.85</v>
      </c>
      <c r="G1841" s="48">
        <v>278800</v>
      </c>
      <c r="H1841" s="47">
        <v>12.43</v>
      </c>
      <c r="I1841" s="51">
        <f t="shared" si="204"/>
        <v>0.83703703703703702</v>
      </c>
      <c r="J1841" s="51">
        <f t="shared" ca="1" si="205"/>
        <v>1</v>
      </c>
      <c r="K1841" s="47">
        <f t="shared" si="206"/>
        <v>12.56</v>
      </c>
      <c r="L1841" s="47">
        <f t="shared" si="207"/>
        <v>12.65</v>
      </c>
      <c r="M1841" s="47">
        <f t="shared" si="208"/>
        <v>12.3</v>
      </c>
      <c r="N1841" s="47">
        <f t="shared" si="209"/>
        <v>12.43</v>
      </c>
      <c r="O1841" s="48">
        <f t="shared" ca="1" si="210"/>
        <v>278800</v>
      </c>
    </row>
    <row r="1842" spans="1:15" x14ac:dyDescent="0.25">
      <c r="A1842">
        <v>1827</v>
      </c>
      <c r="B1842" s="84">
        <v>39364</v>
      </c>
      <c r="C1842" s="47">
        <v>14.85</v>
      </c>
      <c r="D1842" s="47">
        <v>15.06</v>
      </c>
      <c r="E1842" s="47">
        <v>14.68</v>
      </c>
      <c r="F1842" s="47">
        <v>15.05</v>
      </c>
      <c r="G1842" s="48">
        <v>413900</v>
      </c>
      <c r="H1842" s="47">
        <v>12.59</v>
      </c>
      <c r="I1842" s="51">
        <f t="shared" si="204"/>
        <v>0.83654485049833882</v>
      </c>
      <c r="J1842" s="51">
        <f t="shared" ca="1" si="205"/>
        <v>1</v>
      </c>
      <c r="K1842" s="47">
        <f t="shared" si="206"/>
        <v>12.42</v>
      </c>
      <c r="L1842" s="47">
        <f t="shared" si="207"/>
        <v>12.6</v>
      </c>
      <c r="M1842" s="47">
        <f t="shared" si="208"/>
        <v>12.28</v>
      </c>
      <c r="N1842" s="47">
        <f t="shared" si="209"/>
        <v>12.59</v>
      </c>
      <c r="O1842" s="48">
        <f t="shared" ca="1" si="210"/>
        <v>413900</v>
      </c>
    </row>
    <row r="1843" spans="1:15" x14ac:dyDescent="0.25">
      <c r="A1843">
        <v>1828</v>
      </c>
      <c r="B1843" s="84">
        <v>39363</v>
      </c>
      <c r="C1843" s="47">
        <v>15.05</v>
      </c>
      <c r="D1843" s="47">
        <v>15.05</v>
      </c>
      <c r="E1843" s="47">
        <v>14.73</v>
      </c>
      <c r="F1843" s="47">
        <v>14.79</v>
      </c>
      <c r="G1843" s="48">
        <v>350100</v>
      </c>
      <c r="H1843" s="47">
        <v>12.38</v>
      </c>
      <c r="I1843" s="51">
        <f t="shared" si="204"/>
        <v>0.83705206220419215</v>
      </c>
      <c r="J1843" s="51">
        <f t="shared" ca="1" si="205"/>
        <v>1</v>
      </c>
      <c r="K1843" s="47">
        <f t="shared" si="206"/>
        <v>12.6</v>
      </c>
      <c r="L1843" s="47">
        <f t="shared" si="207"/>
        <v>12.6</v>
      </c>
      <c r="M1843" s="47">
        <f t="shared" si="208"/>
        <v>12.33</v>
      </c>
      <c r="N1843" s="47">
        <f t="shared" si="209"/>
        <v>12.38</v>
      </c>
      <c r="O1843" s="48">
        <f t="shared" ca="1" si="210"/>
        <v>350100</v>
      </c>
    </row>
    <row r="1844" spans="1:15" x14ac:dyDescent="0.25">
      <c r="A1844">
        <v>1829</v>
      </c>
      <c r="B1844" s="84">
        <v>39360</v>
      </c>
      <c r="C1844" s="47">
        <v>14.68</v>
      </c>
      <c r="D1844" s="47">
        <v>15.16</v>
      </c>
      <c r="E1844" s="47">
        <v>14.68</v>
      </c>
      <c r="F1844" s="47">
        <v>15.05</v>
      </c>
      <c r="G1844" s="48">
        <v>413500</v>
      </c>
      <c r="H1844" s="47">
        <v>12.59</v>
      </c>
      <c r="I1844" s="51">
        <f t="shared" si="204"/>
        <v>0.83654485049833882</v>
      </c>
      <c r="J1844" s="51">
        <f t="shared" ca="1" si="205"/>
        <v>1</v>
      </c>
      <c r="K1844" s="47">
        <f t="shared" si="206"/>
        <v>12.28</v>
      </c>
      <c r="L1844" s="47">
        <f t="shared" si="207"/>
        <v>12.68</v>
      </c>
      <c r="M1844" s="47">
        <f t="shared" si="208"/>
        <v>12.28</v>
      </c>
      <c r="N1844" s="47">
        <f t="shared" si="209"/>
        <v>12.59</v>
      </c>
      <c r="O1844" s="48">
        <f t="shared" ca="1" si="210"/>
        <v>413500</v>
      </c>
    </row>
    <row r="1845" spans="1:15" x14ac:dyDescent="0.25">
      <c r="A1845">
        <v>1830</v>
      </c>
      <c r="B1845" s="84">
        <v>39359</v>
      </c>
      <c r="C1845" s="47">
        <v>14.58</v>
      </c>
      <c r="D1845" s="47">
        <v>14.66</v>
      </c>
      <c r="E1845" s="47">
        <v>14.42</v>
      </c>
      <c r="F1845" s="47">
        <v>14.55</v>
      </c>
      <c r="G1845" s="48">
        <v>235700</v>
      </c>
      <c r="H1845" s="47">
        <v>12.17</v>
      </c>
      <c r="I1845" s="51">
        <f t="shared" si="204"/>
        <v>0.83642611683848789</v>
      </c>
      <c r="J1845" s="51">
        <f t="shared" ca="1" si="205"/>
        <v>1</v>
      </c>
      <c r="K1845" s="47">
        <f t="shared" si="206"/>
        <v>12.2</v>
      </c>
      <c r="L1845" s="47">
        <f t="shared" si="207"/>
        <v>12.26</v>
      </c>
      <c r="M1845" s="47">
        <f t="shared" si="208"/>
        <v>12.06</v>
      </c>
      <c r="N1845" s="47">
        <f t="shared" si="209"/>
        <v>12.17</v>
      </c>
      <c r="O1845" s="48">
        <f t="shared" ca="1" si="210"/>
        <v>235700</v>
      </c>
    </row>
    <row r="1846" spans="1:15" x14ac:dyDescent="0.25">
      <c r="A1846">
        <v>1831</v>
      </c>
      <c r="B1846" s="84">
        <v>39358</v>
      </c>
      <c r="C1846" s="47">
        <v>14.91</v>
      </c>
      <c r="D1846" s="47">
        <v>14.98</v>
      </c>
      <c r="E1846" s="47">
        <v>14.48</v>
      </c>
      <c r="F1846" s="47">
        <v>14.55</v>
      </c>
      <c r="G1846" s="48">
        <v>380400</v>
      </c>
      <c r="H1846" s="47">
        <v>12.17</v>
      </c>
      <c r="I1846" s="51">
        <f t="shared" si="204"/>
        <v>0.83642611683848789</v>
      </c>
      <c r="J1846" s="51">
        <f t="shared" ca="1" si="205"/>
        <v>1</v>
      </c>
      <c r="K1846" s="47">
        <f t="shared" si="206"/>
        <v>12.47</v>
      </c>
      <c r="L1846" s="47">
        <f t="shared" si="207"/>
        <v>12.53</v>
      </c>
      <c r="M1846" s="47">
        <f t="shared" si="208"/>
        <v>12.11</v>
      </c>
      <c r="N1846" s="47">
        <f t="shared" si="209"/>
        <v>12.17</v>
      </c>
      <c r="O1846" s="48">
        <f t="shared" ca="1" si="210"/>
        <v>380400</v>
      </c>
    </row>
    <row r="1847" spans="1:15" x14ac:dyDescent="0.25">
      <c r="A1847">
        <v>1832</v>
      </c>
      <c r="B1847" s="84">
        <v>39357</v>
      </c>
      <c r="C1847" s="47">
        <v>14.49</v>
      </c>
      <c r="D1847" s="47">
        <v>15</v>
      </c>
      <c r="E1847" s="47">
        <v>14.49</v>
      </c>
      <c r="F1847" s="47">
        <v>14.97</v>
      </c>
      <c r="G1847" s="48">
        <v>261900</v>
      </c>
      <c r="H1847" s="47">
        <v>12.53</v>
      </c>
      <c r="I1847" s="51">
        <f t="shared" si="204"/>
        <v>0.83700734802939203</v>
      </c>
      <c r="J1847" s="51">
        <f t="shared" ca="1" si="205"/>
        <v>1</v>
      </c>
      <c r="K1847" s="47">
        <f t="shared" si="206"/>
        <v>12.13</v>
      </c>
      <c r="L1847" s="47">
        <f t="shared" si="207"/>
        <v>12.56</v>
      </c>
      <c r="M1847" s="47">
        <f t="shared" si="208"/>
        <v>12.13</v>
      </c>
      <c r="N1847" s="47">
        <f t="shared" si="209"/>
        <v>12.53</v>
      </c>
      <c r="O1847" s="48">
        <f t="shared" ca="1" si="210"/>
        <v>261900</v>
      </c>
    </row>
    <row r="1848" spans="1:15" x14ac:dyDescent="0.25">
      <c r="A1848">
        <v>1833</v>
      </c>
      <c r="B1848" s="84">
        <v>39356</v>
      </c>
      <c r="C1848" s="47">
        <v>14.26</v>
      </c>
      <c r="D1848" s="47">
        <v>14.53</v>
      </c>
      <c r="E1848" s="47">
        <v>14.18</v>
      </c>
      <c r="F1848" s="47">
        <v>14.44</v>
      </c>
      <c r="G1848" s="48">
        <v>379900</v>
      </c>
      <c r="H1848" s="47">
        <v>12.08</v>
      </c>
      <c r="I1848" s="51">
        <f t="shared" si="204"/>
        <v>0.83656509695290859</v>
      </c>
      <c r="J1848" s="51">
        <f t="shared" ca="1" si="205"/>
        <v>1</v>
      </c>
      <c r="K1848" s="47">
        <f t="shared" si="206"/>
        <v>11.93</v>
      </c>
      <c r="L1848" s="47">
        <f t="shared" si="207"/>
        <v>12.16</v>
      </c>
      <c r="M1848" s="47">
        <f t="shared" si="208"/>
        <v>11.86</v>
      </c>
      <c r="N1848" s="47">
        <f t="shared" si="209"/>
        <v>12.08</v>
      </c>
      <c r="O1848" s="48">
        <f t="shared" ca="1" si="210"/>
        <v>379900</v>
      </c>
    </row>
    <row r="1849" spans="1:15" x14ac:dyDescent="0.25">
      <c r="A1849">
        <v>1834</v>
      </c>
      <c r="B1849" s="84">
        <v>39353</v>
      </c>
      <c r="C1849" s="47">
        <v>14.25</v>
      </c>
      <c r="D1849" s="47">
        <v>14.47</v>
      </c>
      <c r="E1849" s="47">
        <v>14.18</v>
      </c>
      <c r="F1849" s="47">
        <v>14.28</v>
      </c>
      <c r="G1849" s="48">
        <v>327800</v>
      </c>
      <c r="H1849" s="47">
        <v>11.95</v>
      </c>
      <c r="I1849" s="51">
        <f t="shared" si="204"/>
        <v>0.83683473389355745</v>
      </c>
      <c r="J1849" s="51">
        <f t="shared" ca="1" si="205"/>
        <v>1</v>
      </c>
      <c r="K1849" s="47">
        <f t="shared" si="206"/>
        <v>11.92</v>
      </c>
      <c r="L1849" s="47">
        <f t="shared" si="207"/>
        <v>12.11</v>
      </c>
      <c r="M1849" s="47">
        <f t="shared" si="208"/>
        <v>11.87</v>
      </c>
      <c r="N1849" s="47">
        <f t="shared" si="209"/>
        <v>11.95</v>
      </c>
      <c r="O1849" s="48">
        <f t="shared" ca="1" si="210"/>
        <v>327800</v>
      </c>
    </row>
    <row r="1850" spans="1:15" x14ac:dyDescent="0.25">
      <c r="A1850">
        <v>1835</v>
      </c>
      <c r="B1850" s="84">
        <v>39352</v>
      </c>
      <c r="C1850" s="47">
        <v>14.47</v>
      </c>
      <c r="D1850" s="47">
        <v>14.5</v>
      </c>
      <c r="E1850" s="47">
        <v>14.23</v>
      </c>
      <c r="F1850" s="47">
        <v>14.29</v>
      </c>
      <c r="G1850" s="48">
        <v>334500</v>
      </c>
      <c r="H1850" s="47">
        <v>11.96</v>
      </c>
      <c r="I1850" s="51">
        <f t="shared" si="204"/>
        <v>0.8369489153254025</v>
      </c>
      <c r="J1850" s="51">
        <f t="shared" ca="1" si="205"/>
        <v>1</v>
      </c>
      <c r="K1850" s="47">
        <f t="shared" si="206"/>
        <v>12.11</v>
      </c>
      <c r="L1850" s="47">
        <f t="shared" si="207"/>
        <v>12.14</v>
      </c>
      <c r="M1850" s="47">
        <f t="shared" si="208"/>
        <v>11.91</v>
      </c>
      <c r="N1850" s="47">
        <f t="shared" si="209"/>
        <v>11.96</v>
      </c>
      <c r="O1850" s="48">
        <f t="shared" ca="1" si="210"/>
        <v>334500</v>
      </c>
    </row>
    <row r="1851" spans="1:15" x14ac:dyDescent="0.25">
      <c r="A1851">
        <v>1836</v>
      </c>
      <c r="B1851" s="84">
        <v>39351</v>
      </c>
      <c r="C1851" s="47">
        <v>14.4</v>
      </c>
      <c r="D1851" s="47">
        <v>14.54</v>
      </c>
      <c r="E1851" s="47">
        <v>14.31</v>
      </c>
      <c r="F1851" s="47">
        <v>14.39</v>
      </c>
      <c r="G1851" s="48">
        <v>257500</v>
      </c>
      <c r="H1851" s="47">
        <v>12.04</v>
      </c>
      <c r="I1851" s="51">
        <f t="shared" si="204"/>
        <v>0.83669214732453079</v>
      </c>
      <c r="J1851" s="51">
        <f t="shared" ca="1" si="205"/>
        <v>1</v>
      </c>
      <c r="K1851" s="47">
        <f t="shared" si="206"/>
        <v>12.05</v>
      </c>
      <c r="L1851" s="47">
        <f t="shared" si="207"/>
        <v>12.17</v>
      </c>
      <c r="M1851" s="47">
        <f t="shared" si="208"/>
        <v>11.97</v>
      </c>
      <c r="N1851" s="47">
        <f t="shared" si="209"/>
        <v>12.04</v>
      </c>
      <c r="O1851" s="48">
        <f t="shared" ca="1" si="210"/>
        <v>257500</v>
      </c>
    </row>
    <row r="1852" spans="1:15" x14ac:dyDescent="0.25">
      <c r="A1852">
        <v>1837</v>
      </c>
      <c r="B1852" s="84">
        <v>39350</v>
      </c>
      <c r="C1852" s="47">
        <v>14.34</v>
      </c>
      <c r="D1852" s="47">
        <v>14.37</v>
      </c>
      <c r="E1852" s="47">
        <v>14.11</v>
      </c>
      <c r="F1852" s="47">
        <v>14.29</v>
      </c>
      <c r="G1852" s="48">
        <v>646100</v>
      </c>
      <c r="H1852" s="47">
        <v>11.96</v>
      </c>
      <c r="I1852" s="51">
        <f t="shared" si="204"/>
        <v>0.8369489153254025</v>
      </c>
      <c r="J1852" s="51">
        <f t="shared" ca="1" si="205"/>
        <v>1</v>
      </c>
      <c r="K1852" s="47">
        <f t="shared" si="206"/>
        <v>12</v>
      </c>
      <c r="L1852" s="47">
        <f t="shared" si="207"/>
        <v>12.03</v>
      </c>
      <c r="M1852" s="47">
        <f t="shared" si="208"/>
        <v>11.81</v>
      </c>
      <c r="N1852" s="47">
        <f t="shared" si="209"/>
        <v>11.96</v>
      </c>
      <c r="O1852" s="48">
        <f t="shared" ca="1" si="210"/>
        <v>646100</v>
      </c>
    </row>
    <row r="1853" spans="1:15" x14ac:dyDescent="0.25">
      <c r="A1853">
        <v>1838</v>
      </c>
      <c r="B1853" s="84">
        <v>39349</v>
      </c>
      <c r="C1853" s="47">
        <v>14.83</v>
      </c>
      <c r="D1853" s="47">
        <v>14.91</v>
      </c>
      <c r="E1853" s="47">
        <v>14.38</v>
      </c>
      <c r="F1853" s="47">
        <v>14.41</v>
      </c>
      <c r="G1853" s="48">
        <v>379400</v>
      </c>
      <c r="H1853" s="47">
        <v>12.06</v>
      </c>
      <c r="I1853" s="51">
        <f t="shared" si="204"/>
        <v>0.83691880638445526</v>
      </c>
      <c r="J1853" s="51">
        <f t="shared" ca="1" si="205"/>
        <v>1</v>
      </c>
      <c r="K1853" s="47">
        <f t="shared" si="206"/>
        <v>12.41</v>
      </c>
      <c r="L1853" s="47">
        <f t="shared" si="207"/>
        <v>12.48</v>
      </c>
      <c r="M1853" s="47">
        <f t="shared" si="208"/>
        <v>12.03</v>
      </c>
      <c r="N1853" s="47">
        <f t="shared" si="209"/>
        <v>12.06</v>
      </c>
      <c r="O1853" s="48">
        <f t="shared" ca="1" si="210"/>
        <v>379400</v>
      </c>
    </row>
    <row r="1854" spans="1:15" x14ac:dyDescent="0.25">
      <c r="A1854">
        <v>1839</v>
      </c>
      <c r="B1854" s="84">
        <v>39346</v>
      </c>
      <c r="C1854" s="47">
        <v>14.75</v>
      </c>
      <c r="D1854" s="47">
        <v>15</v>
      </c>
      <c r="E1854" s="47">
        <v>14.75</v>
      </c>
      <c r="F1854" s="47">
        <v>14.86</v>
      </c>
      <c r="G1854" s="48">
        <v>600300</v>
      </c>
      <c r="H1854" s="47">
        <v>12.43</v>
      </c>
      <c r="I1854" s="51">
        <f t="shared" si="204"/>
        <v>0.8364737550471063</v>
      </c>
      <c r="J1854" s="51">
        <f t="shared" ca="1" si="205"/>
        <v>1</v>
      </c>
      <c r="K1854" s="47">
        <f t="shared" si="206"/>
        <v>12.34</v>
      </c>
      <c r="L1854" s="47">
        <f t="shared" si="207"/>
        <v>12.55</v>
      </c>
      <c r="M1854" s="47">
        <f t="shared" si="208"/>
        <v>12.34</v>
      </c>
      <c r="N1854" s="47">
        <f t="shared" si="209"/>
        <v>12.43</v>
      </c>
      <c r="O1854" s="48">
        <f t="shared" ca="1" si="210"/>
        <v>600300</v>
      </c>
    </row>
    <row r="1855" spans="1:15" x14ac:dyDescent="0.25">
      <c r="A1855">
        <v>1840</v>
      </c>
      <c r="B1855" s="84">
        <v>39345</v>
      </c>
      <c r="C1855" s="47">
        <v>14.88</v>
      </c>
      <c r="D1855" s="47">
        <v>14.93</v>
      </c>
      <c r="E1855" s="47">
        <v>14.52</v>
      </c>
      <c r="F1855" s="47">
        <v>14.7</v>
      </c>
      <c r="G1855" s="48">
        <v>413800</v>
      </c>
      <c r="H1855" s="47">
        <v>12.3</v>
      </c>
      <c r="I1855" s="51">
        <f t="shared" si="204"/>
        <v>0.83673469387755106</v>
      </c>
      <c r="J1855" s="51">
        <f t="shared" ca="1" si="205"/>
        <v>1</v>
      </c>
      <c r="K1855" s="47">
        <f t="shared" si="206"/>
        <v>12.45</v>
      </c>
      <c r="L1855" s="47">
        <f t="shared" si="207"/>
        <v>12.49</v>
      </c>
      <c r="M1855" s="47">
        <f t="shared" si="208"/>
        <v>12.15</v>
      </c>
      <c r="N1855" s="47">
        <f t="shared" si="209"/>
        <v>12.3</v>
      </c>
      <c r="O1855" s="48">
        <f t="shared" ca="1" si="210"/>
        <v>413800</v>
      </c>
    </row>
    <row r="1856" spans="1:15" x14ac:dyDescent="0.25">
      <c r="A1856">
        <v>1841</v>
      </c>
      <c r="B1856" s="84">
        <v>39344</v>
      </c>
      <c r="C1856" s="47">
        <v>15.15</v>
      </c>
      <c r="D1856" s="47">
        <v>15.3</v>
      </c>
      <c r="E1856" s="47">
        <v>14.8</v>
      </c>
      <c r="F1856" s="47">
        <v>14.92</v>
      </c>
      <c r="G1856" s="48">
        <v>544200</v>
      </c>
      <c r="H1856" s="47">
        <v>12.48</v>
      </c>
      <c r="I1856" s="51">
        <f t="shared" si="204"/>
        <v>0.83646112600536193</v>
      </c>
      <c r="J1856" s="51">
        <f t="shared" ca="1" si="205"/>
        <v>1</v>
      </c>
      <c r="K1856" s="47">
        <f t="shared" si="206"/>
        <v>12.67</v>
      </c>
      <c r="L1856" s="47">
        <f t="shared" si="207"/>
        <v>12.8</v>
      </c>
      <c r="M1856" s="47">
        <f t="shared" si="208"/>
        <v>12.38</v>
      </c>
      <c r="N1856" s="47">
        <f t="shared" si="209"/>
        <v>12.48</v>
      </c>
      <c r="O1856" s="48">
        <f t="shared" ca="1" si="210"/>
        <v>544200</v>
      </c>
    </row>
    <row r="1857" spans="1:15" x14ac:dyDescent="0.25">
      <c r="A1857">
        <v>1842</v>
      </c>
      <c r="B1857" s="84">
        <v>39343</v>
      </c>
      <c r="C1857" s="47">
        <v>14.7</v>
      </c>
      <c r="D1857" s="47">
        <v>15.27</v>
      </c>
      <c r="E1857" s="47">
        <v>14.45</v>
      </c>
      <c r="F1857" s="47">
        <v>15.05</v>
      </c>
      <c r="G1857" s="48">
        <v>532900</v>
      </c>
      <c r="H1857" s="47">
        <v>12.59</v>
      </c>
      <c r="I1857" s="51">
        <f t="shared" si="204"/>
        <v>0.83654485049833882</v>
      </c>
      <c r="J1857" s="51">
        <f t="shared" ca="1" si="205"/>
        <v>1</v>
      </c>
      <c r="K1857" s="47">
        <f t="shared" si="206"/>
        <v>12.3</v>
      </c>
      <c r="L1857" s="47">
        <f t="shared" si="207"/>
        <v>12.77</v>
      </c>
      <c r="M1857" s="47">
        <f t="shared" si="208"/>
        <v>12.09</v>
      </c>
      <c r="N1857" s="47">
        <f t="shared" si="209"/>
        <v>12.59</v>
      </c>
      <c r="O1857" s="48">
        <f t="shared" ca="1" si="210"/>
        <v>532900</v>
      </c>
    </row>
    <row r="1858" spans="1:15" x14ac:dyDescent="0.25">
      <c r="A1858">
        <v>1843</v>
      </c>
      <c r="B1858" s="84">
        <v>39342</v>
      </c>
      <c r="C1858" s="47">
        <v>14.76</v>
      </c>
      <c r="D1858" s="47">
        <v>14.8</v>
      </c>
      <c r="E1858" s="47">
        <v>14.6</v>
      </c>
      <c r="F1858" s="47">
        <v>14.62</v>
      </c>
      <c r="G1858" s="48">
        <v>603800</v>
      </c>
      <c r="H1858" s="47">
        <v>12.22</v>
      </c>
      <c r="I1858" s="51">
        <f t="shared" si="204"/>
        <v>0.83584131326949396</v>
      </c>
      <c r="J1858" s="51">
        <f t="shared" ca="1" si="205"/>
        <v>1</v>
      </c>
      <c r="K1858" s="47">
        <f t="shared" si="206"/>
        <v>12.34</v>
      </c>
      <c r="L1858" s="47">
        <f t="shared" si="207"/>
        <v>12.37</v>
      </c>
      <c r="M1858" s="47">
        <f t="shared" si="208"/>
        <v>12.2</v>
      </c>
      <c r="N1858" s="47">
        <f t="shared" si="209"/>
        <v>12.22</v>
      </c>
      <c r="O1858" s="48">
        <f t="shared" ca="1" si="210"/>
        <v>603800</v>
      </c>
    </row>
    <row r="1859" spans="1:15" x14ac:dyDescent="0.25">
      <c r="A1859">
        <v>1844</v>
      </c>
      <c r="B1859" s="84">
        <v>39339</v>
      </c>
      <c r="C1859" s="47">
        <v>14.39</v>
      </c>
      <c r="D1859" s="47">
        <v>14.82</v>
      </c>
      <c r="E1859" s="47">
        <v>14.25</v>
      </c>
      <c r="F1859" s="47">
        <v>14.82</v>
      </c>
      <c r="G1859" s="48">
        <v>365800</v>
      </c>
      <c r="H1859" s="47">
        <v>12.38</v>
      </c>
      <c r="I1859" s="51">
        <f t="shared" si="204"/>
        <v>0.83535762483130904</v>
      </c>
      <c r="J1859" s="51">
        <f t="shared" ca="1" si="205"/>
        <v>1</v>
      </c>
      <c r="K1859" s="47">
        <f t="shared" si="206"/>
        <v>12.02</v>
      </c>
      <c r="L1859" s="47">
        <f t="shared" si="207"/>
        <v>12.38</v>
      </c>
      <c r="M1859" s="47">
        <f t="shared" si="208"/>
        <v>11.9</v>
      </c>
      <c r="N1859" s="47">
        <f t="shared" si="209"/>
        <v>12.38</v>
      </c>
      <c r="O1859" s="48">
        <f t="shared" ca="1" si="210"/>
        <v>365800</v>
      </c>
    </row>
    <row r="1860" spans="1:15" x14ac:dyDescent="0.25">
      <c r="A1860">
        <v>1845</v>
      </c>
      <c r="B1860" s="84">
        <v>39338</v>
      </c>
      <c r="C1860" s="47">
        <v>14.6</v>
      </c>
      <c r="D1860" s="47">
        <v>14.73</v>
      </c>
      <c r="E1860" s="47">
        <v>14.32</v>
      </c>
      <c r="F1860" s="47">
        <v>14.55</v>
      </c>
      <c r="G1860" s="48">
        <v>323800</v>
      </c>
      <c r="H1860" s="47">
        <v>12.16</v>
      </c>
      <c r="I1860" s="51">
        <f t="shared" si="204"/>
        <v>0.83573883161512019</v>
      </c>
      <c r="J1860" s="51">
        <f t="shared" ca="1" si="205"/>
        <v>1</v>
      </c>
      <c r="K1860" s="47">
        <f t="shared" si="206"/>
        <v>12.2</v>
      </c>
      <c r="L1860" s="47">
        <f t="shared" si="207"/>
        <v>12.31</v>
      </c>
      <c r="M1860" s="47">
        <f t="shared" si="208"/>
        <v>11.97</v>
      </c>
      <c r="N1860" s="47">
        <f t="shared" si="209"/>
        <v>12.16</v>
      </c>
      <c r="O1860" s="48">
        <f t="shared" ca="1" si="210"/>
        <v>323800</v>
      </c>
    </row>
    <row r="1861" spans="1:15" x14ac:dyDescent="0.25">
      <c r="A1861">
        <v>1846</v>
      </c>
      <c r="B1861" s="84">
        <v>39337</v>
      </c>
      <c r="C1861" s="47">
        <v>14.68</v>
      </c>
      <c r="D1861" s="47">
        <v>14.79</v>
      </c>
      <c r="E1861" s="47">
        <v>14.49</v>
      </c>
      <c r="F1861" s="47">
        <v>14.51</v>
      </c>
      <c r="G1861" s="48">
        <v>323200</v>
      </c>
      <c r="H1861" s="47">
        <v>12.12</v>
      </c>
      <c r="I1861" s="51">
        <f t="shared" si="204"/>
        <v>0.83528600964851818</v>
      </c>
      <c r="J1861" s="51">
        <f t="shared" ca="1" si="205"/>
        <v>1</v>
      </c>
      <c r="K1861" s="47">
        <f t="shared" si="206"/>
        <v>12.26</v>
      </c>
      <c r="L1861" s="47">
        <f t="shared" si="207"/>
        <v>12.35</v>
      </c>
      <c r="M1861" s="47">
        <f t="shared" si="208"/>
        <v>12.1</v>
      </c>
      <c r="N1861" s="47">
        <f t="shared" si="209"/>
        <v>12.12</v>
      </c>
      <c r="O1861" s="48">
        <f t="shared" ca="1" si="210"/>
        <v>323200</v>
      </c>
    </row>
    <row r="1862" spans="1:15" x14ac:dyDescent="0.25">
      <c r="A1862">
        <v>1847</v>
      </c>
      <c r="B1862" s="84">
        <v>39336</v>
      </c>
      <c r="C1862" s="47">
        <v>14.63</v>
      </c>
      <c r="D1862" s="47">
        <v>14.9</v>
      </c>
      <c r="E1862" s="47">
        <v>14.48</v>
      </c>
      <c r="F1862" s="47">
        <v>14.71</v>
      </c>
      <c r="G1862" s="48">
        <v>559100</v>
      </c>
      <c r="H1862" s="47">
        <v>12.29</v>
      </c>
      <c r="I1862" s="51">
        <f t="shared" si="204"/>
        <v>0.83548606390210733</v>
      </c>
      <c r="J1862" s="51">
        <f t="shared" ca="1" si="205"/>
        <v>1</v>
      </c>
      <c r="K1862" s="47">
        <f t="shared" si="206"/>
        <v>12.22</v>
      </c>
      <c r="L1862" s="47">
        <f t="shared" si="207"/>
        <v>12.45</v>
      </c>
      <c r="M1862" s="47">
        <f t="shared" si="208"/>
        <v>12.1</v>
      </c>
      <c r="N1862" s="47">
        <f t="shared" si="209"/>
        <v>12.29</v>
      </c>
      <c r="O1862" s="48">
        <f t="shared" ca="1" si="210"/>
        <v>559100</v>
      </c>
    </row>
    <row r="1863" spans="1:15" x14ac:dyDescent="0.25">
      <c r="A1863">
        <v>1848</v>
      </c>
      <c r="B1863" s="84">
        <v>39335</v>
      </c>
      <c r="C1863" s="47">
        <v>14.97</v>
      </c>
      <c r="D1863" s="47">
        <v>15.1</v>
      </c>
      <c r="E1863" s="47">
        <v>14.48</v>
      </c>
      <c r="F1863" s="47">
        <v>14.58</v>
      </c>
      <c r="G1863" s="48">
        <v>442800</v>
      </c>
      <c r="H1863" s="47">
        <v>12.18</v>
      </c>
      <c r="I1863" s="51">
        <f t="shared" si="204"/>
        <v>0.83539094650205759</v>
      </c>
      <c r="J1863" s="51">
        <f t="shared" ca="1" si="205"/>
        <v>1</v>
      </c>
      <c r="K1863" s="47">
        <f t="shared" si="206"/>
        <v>12.51</v>
      </c>
      <c r="L1863" s="47">
        <f t="shared" si="207"/>
        <v>12.61</v>
      </c>
      <c r="M1863" s="47">
        <f t="shared" si="208"/>
        <v>12.1</v>
      </c>
      <c r="N1863" s="47">
        <f t="shared" si="209"/>
        <v>12.18</v>
      </c>
      <c r="O1863" s="48">
        <f t="shared" ca="1" si="210"/>
        <v>442800</v>
      </c>
    </row>
    <row r="1864" spans="1:15" x14ac:dyDescent="0.25">
      <c r="A1864">
        <v>1849</v>
      </c>
      <c r="B1864" s="84">
        <v>39332</v>
      </c>
      <c r="C1864" s="47">
        <v>15.02</v>
      </c>
      <c r="D1864" s="47">
        <v>15.08</v>
      </c>
      <c r="E1864" s="47">
        <v>14.7</v>
      </c>
      <c r="F1864" s="47">
        <v>14.91</v>
      </c>
      <c r="G1864" s="48">
        <v>361900</v>
      </c>
      <c r="H1864" s="47">
        <v>12.46</v>
      </c>
      <c r="I1864" s="51">
        <f t="shared" si="204"/>
        <v>0.83568075117370899</v>
      </c>
      <c r="J1864" s="51">
        <f t="shared" ca="1" si="205"/>
        <v>1</v>
      </c>
      <c r="K1864" s="47">
        <f t="shared" si="206"/>
        <v>12.55</v>
      </c>
      <c r="L1864" s="47">
        <f t="shared" si="207"/>
        <v>12.6</v>
      </c>
      <c r="M1864" s="47">
        <f t="shared" si="208"/>
        <v>12.28</v>
      </c>
      <c r="N1864" s="47">
        <f t="shared" si="209"/>
        <v>12.46</v>
      </c>
      <c r="O1864" s="48">
        <f t="shared" ca="1" si="210"/>
        <v>361900</v>
      </c>
    </row>
    <row r="1865" spans="1:15" x14ac:dyDescent="0.25">
      <c r="A1865">
        <v>1850</v>
      </c>
      <c r="B1865" s="84">
        <v>39331</v>
      </c>
      <c r="C1865" s="47">
        <v>15.03</v>
      </c>
      <c r="D1865" s="47">
        <v>15.3</v>
      </c>
      <c r="E1865" s="47">
        <v>14.95</v>
      </c>
      <c r="F1865" s="47">
        <v>15.23</v>
      </c>
      <c r="G1865" s="48">
        <v>319700</v>
      </c>
      <c r="H1865" s="47">
        <v>12.73</v>
      </c>
      <c r="I1865" s="51">
        <f t="shared" si="204"/>
        <v>0.83585029546946821</v>
      </c>
      <c r="J1865" s="51">
        <f t="shared" ca="1" si="205"/>
        <v>1</v>
      </c>
      <c r="K1865" s="47">
        <f t="shared" si="206"/>
        <v>12.56</v>
      </c>
      <c r="L1865" s="47">
        <f t="shared" si="207"/>
        <v>12.79</v>
      </c>
      <c r="M1865" s="47">
        <f t="shared" si="208"/>
        <v>12.5</v>
      </c>
      <c r="N1865" s="47">
        <f t="shared" si="209"/>
        <v>12.73</v>
      </c>
      <c r="O1865" s="48">
        <f t="shared" ca="1" si="210"/>
        <v>319700</v>
      </c>
    </row>
    <row r="1866" spans="1:15" x14ac:dyDescent="0.25">
      <c r="A1866">
        <v>1851</v>
      </c>
      <c r="B1866" s="84">
        <v>39330</v>
      </c>
      <c r="C1866" s="47">
        <v>15.17</v>
      </c>
      <c r="D1866" s="47">
        <v>15.35</v>
      </c>
      <c r="E1866" s="47">
        <v>14.99</v>
      </c>
      <c r="F1866" s="47">
        <v>15.01</v>
      </c>
      <c r="G1866" s="48">
        <v>629700</v>
      </c>
      <c r="H1866" s="47">
        <v>12.54</v>
      </c>
      <c r="I1866" s="51">
        <f t="shared" si="204"/>
        <v>0.83544303797468344</v>
      </c>
      <c r="J1866" s="51">
        <f t="shared" ca="1" si="205"/>
        <v>1</v>
      </c>
      <c r="K1866" s="47">
        <f t="shared" si="206"/>
        <v>12.67</v>
      </c>
      <c r="L1866" s="47">
        <f t="shared" si="207"/>
        <v>12.82</v>
      </c>
      <c r="M1866" s="47">
        <f t="shared" si="208"/>
        <v>12.52</v>
      </c>
      <c r="N1866" s="47">
        <f t="shared" si="209"/>
        <v>12.54</v>
      </c>
      <c r="O1866" s="48">
        <f t="shared" ca="1" si="210"/>
        <v>629700</v>
      </c>
    </row>
    <row r="1867" spans="1:15" x14ac:dyDescent="0.25">
      <c r="A1867">
        <v>1852</v>
      </c>
      <c r="B1867" s="84">
        <v>39329</v>
      </c>
      <c r="C1867" s="47">
        <v>15.53</v>
      </c>
      <c r="D1867" s="47">
        <v>15.63</v>
      </c>
      <c r="E1867" s="47">
        <v>15.17</v>
      </c>
      <c r="F1867" s="47">
        <v>15.47</v>
      </c>
      <c r="G1867" s="48">
        <v>485600</v>
      </c>
      <c r="H1867" s="47">
        <v>12.93</v>
      </c>
      <c r="I1867" s="51">
        <f t="shared" si="204"/>
        <v>0.83581124757595338</v>
      </c>
      <c r="J1867" s="51">
        <f t="shared" ca="1" si="205"/>
        <v>1</v>
      </c>
      <c r="K1867" s="47">
        <f t="shared" si="206"/>
        <v>12.98</v>
      </c>
      <c r="L1867" s="47">
        <f t="shared" si="207"/>
        <v>13.06</v>
      </c>
      <c r="M1867" s="47">
        <f t="shared" si="208"/>
        <v>12.68</v>
      </c>
      <c r="N1867" s="47">
        <f t="shared" si="209"/>
        <v>12.93</v>
      </c>
      <c r="O1867" s="48">
        <f t="shared" ca="1" si="210"/>
        <v>485600</v>
      </c>
    </row>
    <row r="1868" spans="1:15" x14ac:dyDescent="0.25">
      <c r="A1868">
        <v>1853</v>
      </c>
      <c r="B1868" s="84">
        <v>39325</v>
      </c>
      <c r="C1868" s="47">
        <v>15.61</v>
      </c>
      <c r="D1868" s="47">
        <v>15.66</v>
      </c>
      <c r="E1868" s="47">
        <v>15.34</v>
      </c>
      <c r="F1868" s="47">
        <v>15.57</v>
      </c>
      <c r="G1868" s="48">
        <v>224500</v>
      </c>
      <c r="H1868" s="47">
        <v>13.01</v>
      </c>
      <c r="I1868" s="51">
        <f t="shared" si="204"/>
        <v>0.83558124598587025</v>
      </c>
      <c r="J1868" s="51">
        <f t="shared" ca="1" si="205"/>
        <v>1</v>
      </c>
      <c r="K1868" s="47">
        <f t="shared" si="206"/>
        <v>13.04</v>
      </c>
      <c r="L1868" s="47">
        <f t="shared" si="207"/>
        <v>13.09</v>
      </c>
      <c r="M1868" s="47">
        <f t="shared" si="208"/>
        <v>12.82</v>
      </c>
      <c r="N1868" s="47">
        <f t="shared" si="209"/>
        <v>13.01</v>
      </c>
      <c r="O1868" s="48">
        <f t="shared" ca="1" si="210"/>
        <v>224500</v>
      </c>
    </row>
    <row r="1869" spans="1:15" x14ac:dyDescent="0.25">
      <c r="A1869">
        <v>1854</v>
      </c>
      <c r="B1869" s="84">
        <v>39324</v>
      </c>
      <c r="C1869" s="47">
        <v>15.29</v>
      </c>
      <c r="D1869" s="47">
        <v>15.73</v>
      </c>
      <c r="E1869" s="47">
        <v>15.05</v>
      </c>
      <c r="F1869" s="47">
        <v>15.36</v>
      </c>
      <c r="G1869" s="48">
        <v>359600</v>
      </c>
      <c r="H1869" s="47">
        <v>12.83</v>
      </c>
      <c r="I1869" s="51">
        <f t="shared" si="204"/>
        <v>0.83528645833333337</v>
      </c>
      <c r="J1869" s="51">
        <f t="shared" ca="1" si="205"/>
        <v>1</v>
      </c>
      <c r="K1869" s="47">
        <f t="shared" si="206"/>
        <v>12.77</v>
      </c>
      <c r="L1869" s="47">
        <f t="shared" si="207"/>
        <v>13.14</v>
      </c>
      <c r="M1869" s="47">
        <f t="shared" si="208"/>
        <v>12.57</v>
      </c>
      <c r="N1869" s="47">
        <f t="shared" si="209"/>
        <v>12.83</v>
      </c>
      <c r="O1869" s="48">
        <f t="shared" ca="1" si="210"/>
        <v>359600</v>
      </c>
    </row>
    <row r="1870" spans="1:15" x14ac:dyDescent="0.25">
      <c r="A1870">
        <v>1855</v>
      </c>
      <c r="B1870" s="84">
        <v>39323</v>
      </c>
      <c r="C1870" s="47">
        <v>14.87</v>
      </c>
      <c r="D1870" s="47">
        <v>15.5</v>
      </c>
      <c r="E1870" s="47">
        <v>14.87</v>
      </c>
      <c r="F1870" s="47">
        <v>15.47</v>
      </c>
      <c r="G1870" s="48">
        <v>430700</v>
      </c>
      <c r="H1870" s="47">
        <v>12.93</v>
      </c>
      <c r="I1870" s="51">
        <f t="shared" si="204"/>
        <v>0.83581124757595338</v>
      </c>
      <c r="J1870" s="51">
        <f t="shared" ca="1" si="205"/>
        <v>1</v>
      </c>
      <c r="K1870" s="47">
        <f t="shared" si="206"/>
        <v>12.43</v>
      </c>
      <c r="L1870" s="47">
        <f t="shared" si="207"/>
        <v>12.96</v>
      </c>
      <c r="M1870" s="47">
        <f t="shared" si="208"/>
        <v>12.43</v>
      </c>
      <c r="N1870" s="47">
        <f t="shared" si="209"/>
        <v>12.93</v>
      </c>
      <c r="O1870" s="48">
        <f t="shared" ca="1" si="210"/>
        <v>430700</v>
      </c>
    </row>
    <row r="1871" spans="1:15" x14ac:dyDescent="0.25">
      <c r="A1871">
        <v>1856</v>
      </c>
      <c r="B1871" s="84">
        <v>39322</v>
      </c>
      <c r="C1871" s="47">
        <v>15.24</v>
      </c>
      <c r="D1871" s="47">
        <v>15.32</v>
      </c>
      <c r="E1871" s="47">
        <v>14.8</v>
      </c>
      <c r="F1871" s="47">
        <v>14.82</v>
      </c>
      <c r="G1871" s="48">
        <v>392400</v>
      </c>
      <c r="H1871" s="47">
        <v>12.38</v>
      </c>
      <c r="I1871" s="51">
        <f t="shared" si="204"/>
        <v>0.83535762483130904</v>
      </c>
      <c r="J1871" s="51">
        <f t="shared" ca="1" si="205"/>
        <v>1</v>
      </c>
      <c r="K1871" s="47">
        <f t="shared" si="206"/>
        <v>12.73</v>
      </c>
      <c r="L1871" s="47">
        <f t="shared" si="207"/>
        <v>12.8</v>
      </c>
      <c r="M1871" s="47">
        <f t="shared" si="208"/>
        <v>12.36</v>
      </c>
      <c r="N1871" s="47">
        <f t="shared" si="209"/>
        <v>12.38</v>
      </c>
      <c r="O1871" s="48">
        <f t="shared" ca="1" si="210"/>
        <v>392400</v>
      </c>
    </row>
    <row r="1872" spans="1:15" x14ac:dyDescent="0.25">
      <c r="A1872">
        <v>1857</v>
      </c>
      <c r="B1872" s="84">
        <v>39321</v>
      </c>
      <c r="C1872" s="47">
        <v>15.41</v>
      </c>
      <c r="D1872" s="47">
        <v>15.52</v>
      </c>
      <c r="E1872" s="47">
        <v>15.11</v>
      </c>
      <c r="F1872" s="47">
        <v>15.35</v>
      </c>
      <c r="G1872" s="48">
        <v>463300</v>
      </c>
      <c r="H1872" s="47">
        <v>12.83</v>
      </c>
      <c r="I1872" s="51">
        <f t="shared" si="204"/>
        <v>0.8358306188925082</v>
      </c>
      <c r="J1872" s="51">
        <f t="shared" ca="1" si="205"/>
        <v>1</v>
      </c>
      <c r="K1872" s="47">
        <f t="shared" si="206"/>
        <v>12.88</v>
      </c>
      <c r="L1872" s="47">
        <f t="shared" si="207"/>
        <v>12.97</v>
      </c>
      <c r="M1872" s="47">
        <f t="shared" si="208"/>
        <v>12.63</v>
      </c>
      <c r="N1872" s="47">
        <f t="shared" si="209"/>
        <v>12.83</v>
      </c>
      <c r="O1872" s="48">
        <f t="shared" ca="1" si="210"/>
        <v>463300</v>
      </c>
    </row>
    <row r="1873" spans="1:15" x14ac:dyDescent="0.25">
      <c r="A1873">
        <v>1858</v>
      </c>
      <c r="B1873" s="84">
        <v>39318</v>
      </c>
      <c r="C1873" s="47">
        <v>15.01</v>
      </c>
      <c r="D1873" s="47">
        <v>15.5</v>
      </c>
      <c r="E1873" s="47">
        <v>14.91</v>
      </c>
      <c r="F1873" s="47">
        <v>15.47</v>
      </c>
      <c r="G1873" s="48">
        <v>328700</v>
      </c>
      <c r="H1873" s="47">
        <v>12.93</v>
      </c>
      <c r="I1873" s="51">
        <f t="shared" ref="I1873:I1936" si="211">H1873/F1873</f>
        <v>0.83581124757595338</v>
      </c>
      <c r="J1873" s="51">
        <f t="shared" ref="J1873:J1936" ca="1" si="212">INDEX(OFFSET($T$15,0,0,$S$13+1,1),MATCH(B1873,OFFSET($Q$15,0,0,$S$13+1,1),-1))</f>
        <v>1</v>
      </c>
      <c r="K1873" s="47">
        <f t="shared" ref="K1873:K1936" si="213">ROUND($I1873*C1873,2)</f>
        <v>12.55</v>
      </c>
      <c r="L1873" s="47">
        <f t="shared" ref="L1873:L1936" si="214">ROUND($I1873*D1873,2)</f>
        <v>12.96</v>
      </c>
      <c r="M1873" s="47">
        <f t="shared" ref="M1873:M1936" si="215">ROUND($I1873*E1873,2)</f>
        <v>12.46</v>
      </c>
      <c r="N1873" s="47">
        <f t="shared" ref="N1873:N1936" si="216">ROUND($I1873*F1873,2)</f>
        <v>12.93</v>
      </c>
      <c r="O1873" s="48">
        <f t="shared" ref="O1873:O1936" ca="1" si="217">G1873*J1873</f>
        <v>328700</v>
      </c>
    </row>
    <row r="1874" spans="1:15" x14ac:dyDescent="0.25">
      <c r="A1874">
        <v>1859</v>
      </c>
      <c r="B1874" s="84">
        <v>39317</v>
      </c>
      <c r="C1874" s="47">
        <v>15.68</v>
      </c>
      <c r="D1874" s="47">
        <v>15.78</v>
      </c>
      <c r="E1874" s="47">
        <v>15</v>
      </c>
      <c r="F1874" s="47">
        <v>15.03</v>
      </c>
      <c r="G1874" s="48">
        <v>356800</v>
      </c>
      <c r="H1874" s="47">
        <v>12.56</v>
      </c>
      <c r="I1874" s="51">
        <f t="shared" si="211"/>
        <v>0.83566200931470402</v>
      </c>
      <c r="J1874" s="51">
        <f t="shared" ca="1" si="212"/>
        <v>1</v>
      </c>
      <c r="K1874" s="47">
        <f t="shared" si="213"/>
        <v>13.1</v>
      </c>
      <c r="L1874" s="47">
        <f t="shared" si="214"/>
        <v>13.19</v>
      </c>
      <c r="M1874" s="47">
        <f t="shared" si="215"/>
        <v>12.53</v>
      </c>
      <c r="N1874" s="47">
        <f t="shared" si="216"/>
        <v>12.56</v>
      </c>
      <c r="O1874" s="48">
        <f t="shared" ca="1" si="217"/>
        <v>356800</v>
      </c>
    </row>
    <row r="1875" spans="1:15" x14ac:dyDescent="0.25">
      <c r="A1875">
        <v>1860</v>
      </c>
      <c r="B1875" s="84">
        <v>39316</v>
      </c>
      <c r="C1875" s="47">
        <v>15.69</v>
      </c>
      <c r="D1875" s="47">
        <v>16.100000000000001</v>
      </c>
      <c r="E1875" s="47">
        <v>15.52</v>
      </c>
      <c r="F1875" s="47">
        <v>15.59</v>
      </c>
      <c r="G1875" s="48">
        <v>288000</v>
      </c>
      <c r="H1875" s="47">
        <v>13.03</v>
      </c>
      <c r="I1875" s="51">
        <f t="shared" si="211"/>
        <v>0.83579217447081455</v>
      </c>
      <c r="J1875" s="51">
        <f t="shared" ca="1" si="212"/>
        <v>1</v>
      </c>
      <c r="K1875" s="47">
        <f t="shared" si="213"/>
        <v>13.11</v>
      </c>
      <c r="L1875" s="47">
        <f t="shared" si="214"/>
        <v>13.46</v>
      </c>
      <c r="M1875" s="47">
        <f t="shared" si="215"/>
        <v>12.97</v>
      </c>
      <c r="N1875" s="47">
        <f t="shared" si="216"/>
        <v>13.03</v>
      </c>
      <c r="O1875" s="48">
        <f t="shared" ca="1" si="217"/>
        <v>288000</v>
      </c>
    </row>
    <row r="1876" spans="1:15" x14ac:dyDescent="0.25">
      <c r="A1876">
        <v>1861</v>
      </c>
      <c r="B1876" s="84">
        <v>39315</v>
      </c>
      <c r="C1876" s="47">
        <v>15.79</v>
      </c>
      <c r="D1876" s="47">
        <v>15.79</v>
      </c>
      <c r="E1876" s="47">
        <v>15.31</v>
      </c>
      <c r="F1876" s="47">
        <v>15.51</v>
      </c>
      <c r="G1876" s="48">
        <v>351500</v>
      </c>
      <c r="H1876" s="47">
        <v>12.96</v>
      </c>
      <c r="I1876" s="51">
        <f t="shared" si="211"/>
        <v>0.8355899419729208</v>
      </c>
      <c r="J1876" s="51">
        <f t="shared" ca="1" si="212"/>
        <v>1</v>
      </c>
      <c r="K1876" s="47">
        <f t="shared" si="213"/>
        <v>13.19</v>
      </c>
      <c r="L1876" s="47">
        <f t="shared" si="214"/>
        <v>13.19</v>
      </c>
      <c r="M1876" s="47">
        <f t="shared" si="215"/>
        <v>12.79</v>
      </c>
      <c r="N1876" s="47">
        <f t="shared" si="216"/>
        <v>12.96</v>
      </c>
      <c r="O1876" s="48">
        <f t="shared" ca="1" si="217"/>
        <v>351500</v>
      </c>
    </row>
    <row r="1877" spans="1:15" x14ac:dyDescent="0.25">
      <c r="A1877">
        <v>1862</v>
      </c>
      <c r="B1877" s="84">
        <v>39314</v>
      </c>
      <c r="C1877" s="47">
        <v>15.89</v>
      </c>
      <c r="D1877" s="47">
        <v>16.059999999999999</v>
      </c>
      <c r="E1877" s="47">
        <v>15.61</v>
      </c>
      <c r="F1877" s="47">
        <v>15.79</v>
      </c>
      <c r="G1877" s="48">
        <v>369200</v>
      </c>
      <c r="H1877" s="47">
        <v>13.19</v>
      </c>
      <c r="I1877" s="51">
        <f t="shared" si="211"/>
        <v>0.83533882203926535</v>
      </c>
      <c r="J1877" s="51">
        <f t="shared" ca="1" si="212"/>
        <v>1</v>
      </c>
      <c r="K1877" s="47">
        <f t="shared" si="213"/>
        <v>13.27</v>
      </c>
      <c r="L1877" s="47">
        <f t="shared" si="214"/>
        <v>13.42</v>
      </c>
      <c r="M1877" s="47">
        <f t="shared" si="215"/>
        <v>13.04</v>
      </c>
      <c r="N1877" s="47">
        <f t="shared" si="216"/>
        <v>13.19</v>
      </c>
      <c r="O1877" s="48">
        <f t="shared" ca="1" si="217"/>
        <v>369200</v>
      </c>
    </row>
    <row r="1878" spans="1:15" x14ac:dyDescent="0.25">
      <c r="A1878">
        <v>1863</v>
      </c>
      <c r="B1878" s="84">
        <v>39311</v>
      </c>
      <c r="C1878" s="47">
        <v>15.78</v>
      </c>
      <c r="D1878" s="47">
        <v>16.170000000000002</v>
      </c>
      <c r="E1878" s="47">
        <v>15.48</v>
      </c>
      <c r="F1878" s="47">
        <v>15.85</v>
      </c>
      <c r="G1878" s="48">
        <v>841800</v>
      </c>
      <c r="H1878" s="47">
        <v>13.24</v>
      </c>
      <c r="I1878" s="51">
        <f t="shared" si="211"/>
        <v>0.83533123028391165</v>
      </c>
      <c r="J1878" s="51">
        <f t="shared" ca="1" si="212"/>
        <v>1</v>
      </c>
      <c r="K1878" s="47">
        <f t="shared" si="213"/>
        <v>13.18</v>
      </c>
      <c r="L1878" s="47">
        <f t="shared" si="214"/>
        <v>13.51</v>
      </c>
      <c r="M1878" s="47">
        <f t="shared" si="215"/>
        <v>12.93</v>
      </c>
      <c r="N1878" s="47">
        <f t="shared" si="216"/>
        <v>13.24</v>
      </c>
      <c r="O1878" s="48">
        <f t="shared" ca="1" si="217"/>
        <v>841800</v>
      </c>
    </row>
    <row r="1879" spans="1:15" x14ac:dyDescent="0.25">
      <c r="A1879">
        <v>1864</v>
      </c>
      <c r="B1879" s="84">
        <v>39310</v>
      </c>
      <c r="C1879" s="47">
        <v>14.85</v>
      </c>
      <c r="D1879" s="47">
        <v>15.44</v>
      </c>
      <c r="E1879" s="47">
        <v>14.59</v>
      </c>
      <c r="F1879" s="47">
        <v>15.14</v>
      </c>
      <c r="G1879" s="48">
        <v>1047500</v>
      </c>
      <c r="H1879" s="47">
        <v>12.65</v>
      </c>
      <c r="I1879" s="51">
        <f t="shared" si="211"/>
        <v>0.83553500660501978</v>
      </c>
      <c r="J1879" s="51">
        <f t="shared" ca="1" si="212"/>
        <v>1</v>
      </c>
      <c r="K1879" s="47">
        <f t="shared" si="213"/>
        <v>12.41</v>
      </c>
      <c r="L1879" s="47">
        <f t="shared" si="214"/>
        <v>12.9</v>
      </c>
      <c r="M1879" s="47">
        <f t="shared" si="215"/>
        <v>12.19</v>
      </c>
      <c r="N1879" s="47">
        <f t="shared" si="216"/>
        <v>12.65</v>
      </c>
      <c r="O1879" s="48">
        <f t="shared" ca="1" si="217"/>
        <v>1047500</v>
      </c>
    </row>
    <row r="1880" spans="1:15" x14ac:dyDescent="0.25">
      <c r="A1880">
        <v>1865</v>
      </c>
      <c r="B1880" s="84">
        <v>39309</v>
      </c>
      <c r="C1880" s="47">
        <v>14.85</v>
      </c>
      <c r="D1880" s="47">
        <v>15.3</v>
      </c>
      <c r="E1880" s="47">
        <v>14.85</v>
      </c>
      <c r="F1880" s="47">
        <v>14.9</v>
      </c>
      <c r="G1880" s="48">
        <v>630500</v>
      </c>
      <c r="H1880" s="47">
        <v>12.45</v>
      </c>
      <c r="I1880" s="51">
        <f t="shared" si="211"/>
        <v>0.83557046979865768</v>
      </c>
      <c r="J1880" s="51">
        <f t="shared" ca="1" si="212"/>
        <v>1</v>
      </c>
      <c r="K1880" s="47">
        <f t="shared" si="213"/>
        <v>12.41</v>
      </c>
      <c r="L1880" s="47">
        <f t="shared" si="214"/>
        <v>12.78</v>
      </c>
      <c r="M1880" s="47">
        <f t="shared" si="215"/>
        <v>12.41</v>
      </c>
      <c r="N1880" s="47">
        <f t="shared" si="216"/>
        <v>12.45</v>
      </c>
      <c r="O1880" s="48">
        <f t="shared" ca="1" si="217"/>
        <v>630500</v>
      </c>
    </row>
    <row r="1881" spans="1:15" x14ac:dyDescent="0.25">
      <c r="A1881">
        <v>1866</v>
      </c>
      <c r="B1881" s="84">
        <v>39308</v>
      </c>
      <c r="C1881" s="47">
        <v>15.04</v>
      </c>
      <c r="D1881" s="47">
        <v>15.24</v>
      </c>
      <c r="E1881" s="47">
        <v>14.76</v>
      </c>
      <c r="F1881" s="47">
        <v>14.89</v>
      </c>
      <c r="G1881" s="48">
        <v>616100</v>
      </c>
      <c r="H1881" s="47">
        <v>12.44</v>
      </c>
      <c r="I1881" s="51">
        <f t="shared" si="211"/>
        <v>0.83546004029550025</v>
      </c>
      <c r="J1881" s="51">
        <f t="shared" ca="1" si="212"/>
        <v>1</v>
      </c>
      <c r="K1881" s="47">
        <f t="shared" si="213"/>
        <v>12.57</v>
      </c>
      <c r="L1881" s="47">
        <f t="shared" si="214"/>
        <v>12.73</v>
      </c>
      <c r="M1881" s="47">
        <f t="shared" si="215"/>
        <v>12.33</v>
      </c>
      <c r="N1881" s="47">
        <f t="shared" si="216"/>
        <v>12.44</v>
      </c>
      <c r="O1881" s="48">
        <f t="shared" ca="1" si="217"/>
        <v>616100</v>
      </c>
    </row>
    <row r="1882" spans="1:15" x14ac:dyDescent="0.25">
      <c r="A1882">
        <v>1867</v>
      </c>
      <c r="B1882" s="84">
        <v>39307</v>
      </c>
      <c r="C1882" s="47">
        <v>15.4</v>
      </c>
      <c r="D1882" s="47">
        <v>15.81</v>
      </c>
      <c r="E1882" s="47">
        <v>14.71</v>
      </c>
      <c r="F1882" s="47">
        <v>15.08</v>
      </c>
      <c r="G1882" s="48">
        <v>1141700</v>
      </c>
      <c r="H1882" s="47">
        <v>12.6</v>
      </c>
      <c r="I1882" s="51">
        <f t="shared" si="211"/>
        <v>0.83554376657824936</v>
      </c>
      <c r="J1882" s="51">
        <f t="shared" ca="1" si="212"/>
        <v>1</v>
      </c>
      <c r="K1882" s="47">
        <f t="shared" si="213"/>
        <v>12.87</v>
      </c>
      <c r="L1882" s="47">
        <f t="shared" si="214"/>
        <v>13.21</v>
      </c>
      <c r="M1882" s="47">
        <f t="shared" si="215"/>
        <v>12.29</v>
      </c>
      <c r="N1882" s="47">
        <f t="shared" si="216"/>
        <v>12.6</v>
      </c>
      <c r="O1882" s="48">
        <f t="shared" ca="1" si="217"/>
        <v>1141700</v>
      </c>
    </row>
    <row r="1883" spans="1:15" x14ac:dyDescent="0.25">
      <c r="A1883">
        <v>1868</v>
      </c>
      <c r="B1883" s="84">
        <v>39304</v>
      </c>
      <c r="C1883" s="47">
        <v>15.83</v>
      </c>
      <c r="D1883" s="47">
        <v>16.07</v>
      </c>
      <c r="E1883" s="47">
        <v>15.05</v>
      </c>
      <c r="F1883" s="47">
        <v>15.34</v>
      </c>
      <c r="G1883" s="48">
        <v>976900</v>
      </c>
      <c r="H1883" s="47">
        <v>12.82</v>
      </c>
      <c r="I1883" s="51">
        <f t="shared" si="211"/>
        <v>0.83572359843546284</v>
      </c>
      <c r="J1883" s="51">
        <f t="shared" ca="1" si="212"/>
        <v>1</v>
      </c>
      <c r="K1883" s="47">
        <f t="shared" si="213"/>
        <v>13.23</v>
      </c>
      <c r="L1883" s="47">
        <f t="shared" si="214"/>
        <v>13.43</v>
      </c>
      <c r="M1883" s="47">
        <f t="shared" si="215"/>
        <v>12.58</v>
      </c>
      <c r="N1883" s="47">
        <f t="shared" si="216"/>
        <v>12.82</v>
      </c>
      <c r="O1883" s="48">
        <f t="shared" ca="1" si="217"/>
        <v>976900</v>
      </c>
    </row>
    <row r="1884" spans="1:15" x14ac:dyDescent="0.25">
      <c r="A1884">
        <v>1869</v>
      </c>
      <c r="B1884" s="84">
        <v>39303</v>
      </c>
      <c r="C1884" s="47">
        <v>15.74</v>
      </c>
      <c r="D1884" s="47">
        <v>16.829999999999998</v>
      </c>
      <c r="E1884" s="47">
        <v>15.57</v>
      </c>
      <c r="F1884" s="47">
        <v>16.149999999999999</v>
      </c>
      <c r="G1884" s="48">
        <v>1011500</v>
      </c>
      <c r="H1884" s="47">
        <v>13.49</v>
      </c>
      <c r="I1884" s="51">
        <f t="shared" si="211"/>
        <v>0.83529411764705896</v>
      </c>
      <c r="J1884" s="51">
        <f t="shared" ca="1" si="212"/>
        <v>1</v>
      </c>
      <c r="K1884" s="47">
        <f t="shared" si="213"/>
        <v>13.15</v>
      </c>
      <c r="L1884" s="47">
        <f t="shared" si="214"/>
        <v>14.06</v>
      </c>
      <c r="M1884" s="47">
        <f t="shared" si="215"/>
        <v>13.01</v>
      </c>
      <c r="N1884" s="47">
        <f t="shared" si="216"/>
        <v>13.49</v>
      </c>
      <c r="O1884" s="48">
        <f t="shared" ca="1" si="217"/>
        <v>1011500</v>
      </c>
    </row>
    <row r="1885" spans="1:15" x14ac:dyDescent="0.25">
      <c r="A1885">
        <v>1870</v>
      </c>
      <c r="B1885" s="84">
        <v>39302</v>
      </c>
      <c r="C1885" s="47">
        <v>15.33</v>
      </c>
      <c r="D1885" s="47">
        <v>16.68</v>
      </c>
      <c r="E1885" s="47">
        <v>15</v>
      </c>
      <c r="F1885" s="47">
        <v>16.14</v>
      </c>
      <c r="G1885" s="48">
        <v>1193200</v>
      </c>
      <c r="H1885" s="47">
        <v>13.49</v>
      </c>
      <c r="I1885" s="51">
        <f t="shared" si="211"/>
        <v>0.83581164807930608</v>
      </c>
      <c r="J1885" s="51">
        <f t="shared" ca="1" si="212"/>
        <v>1</v>
      </c>
      <c r="K1885" s="47">
        <f t="shared" si="213"/>
        <v>12.81</v>
      </c>
      <c r="L1885" s="47">
        <f t="shared" si="214"/>
        <v>13.94</v>
      </c>
      <c r="M1885" s="47">
        <f t="shared" si="215"/>
        <v>12.54</v>
      </c>
      <c r="N1885" s="47">
        <f t="shared" si="216"/>
        <v>13.49</v>
      </c>
      <c r="O1885" s="48">
        <f t="shared" ca="1" si="217"/>
        <v>1193200</v>
      </c>
    </row>
    <row r="1886" spans="1:15" x14ac:dyDescent="0.25">
      <c r="A1886">
        <v>1871</v>
      </c>
      <c r="B1886" s="84">
        <v>39301</v>
      </c>
      <c r="C1886" s="47">
        <v>15.38</v>
      </c>
      <c r="D1886" s="47">
        <v>15.44</v>
      </c>
      <c r="E1886" s="47">
        <v>14.85</v>
      </c>
      <c r="F1886" s="47">
        <v>15.25</v>
      </c>
      <c r="G1886" s="48">
        <v>1328800</v>
      </c>
      <c r="H1886" s="47">
        <v>12.74</v>
      </c>
      <c r="I1886" s="51">
        <f t="shared" si="211"/>
        <v>0.83540983606557373</v>
      </c>
      <c r="J1886" s="51">
        <f t="shared" ca="1" si="212"/>
        <v>1</v>
      </c>
      <c r="K1886" s="47">
        <f t="shared" si="213"/>
        <v>12.85</v>
      </c>
      <c r="L1886" s="47">
        <f t="shared" si="214"/>
        <v>12.9</v>
      </c>
      <c r="M1886" s="47">
        <f t="shared" si="215"/>
        <v>12.41</v>
      </c>
      <c r="N1886" s="47">
        <f t="shared" si="216"/>
        <v>12.74</v>
      </c>
      <c r="O1886" s="48">
        <f t="shared" ca="1" si="217"/>
        <v>1328800</v>
      </c>
    </row>
    <row r="1887" spans="1:15" x14ac:dyDescent="0.25">
      <c r="A1887">
        <v>1872</v>
      </c>
      <c r="B1887" s="84">
        <v>39300</v>
      </c>
      <c r="C1887" s="47">
        <v>14.79</v>
      </c>
      <c r="D1887" s="47">
        <v>15.58</v>
      </c>
      <c r="E1887" s="47">
        <v>14.44</v>
      </c>
      <c r="F1887" s="47">
        <v>15.56</v>
      </c>
      <c r="G1887" s="48">
        <v>1151300</v>
      </c>
      <c r="H1887" s="47">
        <v>13</v>
      </c>
      <c r="I1887" s="51">
        <f t="shared" si="211"/>
        <v>0.83547557840616959</v>
      </c>
      <c r="J1887" s="51">
        <f t="shared" ca="1" si="212"/>
        <v>1</v>
      </c>
      <c r="K1887" s="47">
        <f t="shared" si="213"/>
        <v>12.36</v>
      </c>
      <c r="L1887" s="47">
        <f t="shared" si="214"/>
        <v>13.02</v>
      </c>
      <c r="M1887" s="47">
        <f t="shared" si="215"/>
        <v>12.06</v>
      </c>
      <c r="N1887" s="47">
        <f t="shared" si="216"/>
        <v>13</v>
      </c>
      <c r="O1887" s="48">
        <f t="shared" ca="1" si="217"/>
        <v>1151300</v>
      </c>
    </row>
    <row r="1888" spans="1:15" x14ac:dyDescent="0.25">
      <c r="A1888">
        <v>1873</v>
      </c>
      <c r="B1888" s="84">
        <v>39297</v>
      </c>
      <c r="C1888" s="47">
        <v>15.24</v>
      </c>
      <c r="D1888" s="47">
        <v>15.27</v>
      </c>
      <c r="E1888" s="47">
        <v>14.69</v>
      </c>
      <c r="F1888" s="47">
        <v>14.75</v>
      </c>
      <c r="G1888" s="48">
        <v>883700</v>
      </c>
      <c r="H1888" s="47">
        <v>12.32</v>
      </c>
      <c r="I1888" s="51">
        <f t="shared" si="211"/>
        <v>0.83525423728813564</v>
      </c>
      <c r="J1888" s="51">
        <f t="shared" ca="1" si="212"/>
        <v>1</v>
      </c>
      <c r="K1888" s="47">
        <f t="shared" si="213"/>
        <v>12.73</v>
      </c>
      <c r="L1888" s="47">
        <f t="shared" si="214"/>
        <v>12.75</v>
      </c>
      <c r="M1888" s="47">
        <f t="shared" si="215"/>
        <v>12.27</v>
      </c>
      <c r="N1888" s="47">
        <f t="shared" si="216"/>
        <v>12.32</v>
      </c>
      <c r="O1888" s="48">
        <f t="shared" ca="1" si="217"/>
        <v>883700</v>
      </c>
    </row>
    <row r="1889" spans="1:15" x14ac:dyDescent="0.25">
      <c r="A1889">
        <v>1874</v>
      </c>
      <c r="B1889" s="84">
        <v>39296</v>
      </c>
      <c r="C1889" s="47">
        <v>15.24</v>
      </c>
      <c r="D1889" s="47">
        <v>15.9</v>
      </c>
      <c r="E1889" s="47">
        <v>15.19</v>
      </c>
      <c r="F1889" s="47">
        <v>15.28</v>
      </c>
      <c r="G1889" s="48">
        <v>835200</v>
      </c>
      <c r="H1889" s="47">
        <v>12.77</v>
      </c>
      <c r="I1889" s="51">
        <f t="shared" si="211"/>
        <v>0.83573298429319376</v>
      </c>
      <c r="J1889" s="51">
        <f t="shared" ca="1" si="212"/>
        <v>1</v>
      </c>
      <c r="K1889" s="47">
        <f t="shared" si="213"/>
        <v>12.74</v>
      </c>
      <c r="L1889" s="47">
        <f t="shared" si="214"/>
        <v>13.29</v>
      </c>
      <c r="M1889" s="47">
        <f t="shared" si="215"/>
        <v>12.69</v>
      </c>
      <c r="N1889" s="47">
        <f t="shared" si="216"/>
        <v>12.77</v>
      </c>
      <c r="O1889" s="48">
        <f t="shared" ca="1" si="217"/>
        <v>835200</v>
      </c>
    </row>
    <row r="1890" spans="1:15" x14ac:dyDescent="0.25">
      <c r="A1890">
        <v>1875</v>
      </c>
      <c r="B1890" s="84">
        <v>39295</v>
      </c>
      <c r="C1890" s="47">
        <v>14.82</v>
      </c>
      <c r="D1890" s="47">
        <v>15.32</v>
      </c>
      <c r="E1890" s="47">
        <v>14.57</v>
      </c>
      <c r="F1890" s="47">
        <v>15.27</v>
      </c>
      <c r="G1890" s="48">
        <v>1273600</v>
      </c>
      <c r="H1890" s="47">
        <v>12.76</v>
      </c>
      <c r="I1890" s="51">
        <f t="shared" si="211"/>
        <v>0.83562540929927964</v>
      </c>
      <c r="J1890" s="51">
        <f t="shared" ca="1" si="212"/>
        <v>1</v>
      </c>
      <c r="K1890" s="47">
        <f t="shared" si="213"/>
        <v>12.38</v>
      </c>
      <c r="L1890" s="47">
        <f t="shared" si="214"/>
        <v>12.8</v>
      </c>
      <c r="M1890" s="47">
        <f t="shared" si="215"/>
        <v>12.18</v>
      </c>
      <c r="N1890" s="47">
        <f t="shared" si="216"/>
        <v>12.76</v>
      </c>
      <c r="O1890" s="48">
        <f t="shared" ca="1" si="217"/>
        <v>1273600</v>
      </c>
    </row>
    <row r="1891" spans="1:15" x14ac:dyDescent="0.25">
      <c r="A1891">
        <v>1876</v>
      </c>
      <c r="B1891" s="84">
        <v>39294</v>
      </c>
      <c r="C1891" s="47">
        <v>15.57</v>
      </c>
      <c r="D1891" s="47">
        <v>15.84</v>
      </c>
      <c r="E1891" s="47">
        <v>14.91</v>
      </c>
      <c r="F1891" s="47">
        <v>14.91</v>
      </c>
      <c r="G1891" s="48">
        <v>1091000</v>
      </c>
      <c r="H1891" s="47">
        <v>12.46</v>
      </c>
      <c r="I1891" s="51">
        <f t="shared" si="211"/>
        <v>0.83568075117370899</v>
      </c>
      <c r="J1891" s="51">
        <f t="shared" ca="1" si="212"/>
        <v>1</v>
      </c>
      <c r="K1891" s="47">
        <f t="shared" si="213"/>
        <v>13.01</v>
      </c>
      <c r="L1891" s="47">
        <f t="shared" si="214"/>
        <v>13.24</v>
      </c>
      <c r="M1891" s="47">
        <f t="shared" si="215"/>
        <v>12.46</v>
      </c>
      <c r="N1891" s="47">
        <f t="shared" si="216"/>
        <v>12.46</v>
      </c>
      <c r="O1891" s="48">
        <f t="shared" ca="1" si="217"/>
        <v>1091000</v>
      </c>
    </row>
    <row r="1892" spans="1:15" x14ac:dyDescent="0.25">
      <c r="A1892">
        <v>1877</v>
      </c>
      <c r="B1892" s="84">
        <v>39293</v>
      </c>
      <c r="C1892" s="47">
        <v>14.42</v>
      </c>
      <c r="D1892" s="47">
        <v>15.08</v>
      </c>
      <c r="E1892" s="47">
        <v>14.25</v>
      </c>
      <c r="F1892" s="47">
        <v>14.58</v>
      </c>
      <c r="G1892" s="48">
        <v>602300</v>
      </c>
      <c r="H1892" s="47">
        <v>12.18</v>
      </c>
      <c r="I1892" s="51">
        <f t="shared" si="211"/>
        <v>0.83539094650205759</v>
      </c>
      <c r="J1892" s="51">
        <f t="shared" ca="1" si="212"/>
        <v>1</v>
      </c>
      <c r="K1892" s="47">
        <f t="shared" si="213"/>
        <v>12.05</v>
      </c>
      <c r="L1892" s="47">
        <f t="shared" si="214"/>
        <v>12.6</v>
      </c>
      <c r="M1892" s="47">
        <f t="shared" si="215"/>
        <v>11.9</v>
      </c>
      <c r="N1892" s="47">
        <f t="shared" si="216"/>
        <v>12.18</v>
      </c>
      <c r="O1892" s="48">
        <f t="shared" ca="1" si="217"/>
        <v>602300</v>
      </c>
    </row>
    <row r="1893" spans="1:15" x14ac:dyDescent="0.25">
      <c r="A1893">
        <v>1878</v>
      </c>
      <c r="B1893" s="84">
        <v>39290</v>
      </c>
      <c r="C1893" s="47">
        <v>14.57</v>
      </c>
      <c r="D1893" s="47">
        <v>14.71</v>
      </c>
      <c r="E1893" s="47">
        <v>14.29</v>
      </c>
      <c r="F1893" s="47">
        <v>14.43</v>
      </c>
      <c r="G1893" s="48">
        <v>683900</v>
      </c>
      <c r="H1893" s="47">
        <v>12.06</v>
      </c>
      <c r="I1893" s="51">
        <f t="shared" si="211"/>
        <v>0.83575883575883581</v>
      </c>
      <c r="J1893" s="51">
        <f t="shared" ca="1" si="212"/>
        <v>1</v>
      </c>
      <c r="K1893" s="47">
        <f t="shared" si="213"/>
        <v>12.18</v>
      </c>
      <c r="L1893" s="47">
        <f t="shared" si="214"/>
        <v>12.29</v>
      </c>
      <c r="M1893" s="47">
        <f t="shared" si="215"/>
        <v>11.94</v>
      </c>
      <c r="N1893" s="47">
        <f t="shared" si="216"/>
        <v>12.06</v>
      </c>
      <c r="O1893" s="48">
        <f t="shared" ca="1" si="217"/>
        <v>683900</v>
      </c>
    </row>
    <row r="1894" spans="1:15" x14ac:dyDescent="0.25">
      <c r="A1894">
        <v>1879</v>
      </c>
      <c r="B1894" s="84">
        <v>39289</v>
      </c>
      <c r="C1894" s="47">
        <v>14.5</v>
      </c>
      <c r="D1894" s="47">
        <v>15</v>
      </c>
      <c r="E1894" s="47">
        <v>14.39</v>
      </c>
      <c r="F1894" s="47">
        <v>14.69</v>
      </c>
      <c r="G1894" s="48">
        <v>862500</v>
      </c>
      <c r="H1894" s="47">
        <v>12.27</v>
      </c>
      <c r="I1894" s="51">
        <f t="shared" si="211"/>
        <v>0.83526208304969363</v>
      </c>
      <c r="J1894" s="51">
        <f t="shared" ca="1" si="212"/>
        <v>1</v>
      </c>
      <c r="K1894" s="47">
        <f t="shared" si="213"/>
        <v>12.11</v>
      </c>
      <c r="L1894" s="47">
        <f t="shared" si="214"/>
        <v>12.53</v>
      </c>
      <c r="M1894" s="47">
        <f t="shared" si="215"/>
        <v>12.02</v>
      </c>
      <c r="N1894" s="47">
        <f t="shared" si="216"/>
        <v>12.27</v>
      </c>
      <c r="O1894" s="48">
        <f t="shared" ca="1" si="217"/>
        <v>862500</v>
      </c>
    </row>
    <row r="1895" spans="1:15" x14ac:dyDescent="0.25">
      <c r="A1895">
        <v>1880</v>
      </c>
      <c r="B1895" s="84">
        <v>39288</v>
      </c>
      <c r="C1895" s="47">
        <v>14.81</v>
      </c>
      <c r="D1895" s="47">
        <v>14.99</v>
      </c>
      <c r="E1895" s="47">
        <v>14.54</v>
      </c>
      <c r="F1895" s="47">
        <v>14.69</v>
      </c>
      <c r="G1895" s="48">
        <v>911700</v>
      </c>
      <c r="H1895" s="47">
        <v>12.27</v>
      </c>
      <c r="I1895" s="51">
        <f t="shared" si="211"/>
        <v>0.83526208304969363</v>
      </c>
      <c r="J1895" s="51">
        <f t="shared" ca="1" si="212"/>
        <v>1</v>
      </c>
      <c r="K1895" s="47">
        <f t="shared" si="213"/>
        <v>12.37</v>
      </c>
      <c r="L1895" s="47">
        <f t="shared" si="214"/>
        <v>12.52</v>
      </c>
      <c r="M1895" s="47">
        <f t="shared" si="215"/>
        <v>12.14</v>
      </c>
      <c r="N1895" s="47">
        <f t="shared" si="216"/>
        <v>12.27</v>
      </c>
      <c r="O1895" s="48">
        <f t="shared" ca="1" si="217"/>
        <v>911700</v>
      </c>
    </row>
    <row r="1896" spans="1:15" x14ac:dyDescent="0.25">
      <c r="A1896">
        <v>1881</v>
      </c>
      <c r="B1896" s="84">
        <v>39287</v>
      </c>
      <c r="C1896" s="47">
        <v>15.12</v>
      </c>
      <c r="D1896" s="47">
        <v>15.29</v>
      </c>
      <c r="E1896" s="47">
        <v>14.61</v>
      </c>
      <c r="F1896" s="47">
        <v>14.76</v>
      </c>
      <c r="G1896" s="48">
        <v>828600</v>
      </c>
      <c r="H1896" s="47">
        <v>12.33</v>
      </c>
      <c r="I1896" s="51">
        <f t="shared" si="211"/>
        <v>0.83536585365853655</v>
      </c>
      <c r="J1896" s="51">
        <f t="shared" ca="1" si="212"/>
        <v>1</v>
      </c>
      <c r="K1896" s="47">
        <f t="shared" si="213"/>
        <v>12.63</v>
      </c>
      <c r="L1896" s="47">
        <f t="shared" si="214"/>
        <v>12.77</v>
      </c>
      <c r="M1896" s="47">
        <f t="shared" si="215"/>
        <v>12.2</v>
      </c>
      <c r="N1896" s="47">
        <f t="shared" si="216"/>
        <v>12.33</v>
      </c>
      <c r="O1896" s="48">
        <f t="shared" ca="1" si="217"/>
        <v>828600</v>
      </c>
    </row>
    <row r="1897" spans="1:15" x14ac:dyDescent="0.25">
      <c r="A1897">
        <v>1882</v>
      </c>
      <c r="B1897" s="84">
        <v>39286</v>
      </c>
      <c r="C1897" s="47">
        <v>15.95</v>
      </c>
      <c r="D1897" s="47">
        <v>16.09</v>
      </c>
      <c r="E1897" s="47">
        <v>15.13</v>
      </c>
      <c r="F1897" s="47">
        <v>15.18</v>
      </c>
      <c r="G1897" s="48">
        <v>1122100</v>
      </c>
      <c r="H1897" s="47">
        <v>12.68</v>
      </c>
      <c r="I1897" s="51">
        <f t="shared" si="211"/>
        <v>0.8353096179183136</v>
      </c>
      <c r="J1897" s="51">
        <f t="shared" ca="1" si="212"/>
        <v>1</v>
      </c>
      <c r="K1897" s="47">
        <f t="shared" si="213"/>
        <v>13.32</v>
      </c>
      <c r="L1897" s="47">
        <f t="shared" si="214"/>
        <v>13.44</v>
      </c>
      <c r="M1897" s="47">
        <f t="shared" si="215"/>
        <v>12.64</v>
      </c>
      <c r="N1897" s="47">
        <f t="shared" si="216"/>
        <v>12.68</v>
      </c>
      <c r="O1897" s="48">
        <f t="shared" ca="1" si="217"/>
        <v>1122100</v>
      </c>
    </row>
    <row r="1898" spans="1:15" x14ac:dyDescent="0.25">
      <c r="A1898">
        <v>1883</v>
      </c>
      <c r="B1898" s="84">
        <v>39283</v>
      </c>
      <c r="C1898" s="47">
        <v>16.45</v>
      </c>
      <c r="D1898" s="47">
        <v>16.489999999999998</v>
      </c>
      <c r="E1898" s="47">
        <v>15.25</v>
      </c>
      <c r="F1898" s="47">
        <v>15.92</v>
      </c>
      <c r="G1898" s="48">
        <v>1557600</v>
      </c>
      <c r="H1898" s="47">
        <v>13.3</v>
      </c>
      <c r="I1898" s="51">
        <f t="shared" si="211"/>
        <v>0.835427135678392</v>
      </c>
      <c r="J1898" s="51">
        <f t="shared" ca="1" si="212"/>
        <v>1</v>
      </c>
      <c r="K1898" s="47">
        <f t="shared" si="213"/>
        <v>13.74</v>
      </c>
      <c r="L1898" s="47">
        <f t="shared" si="214"/>
        <v>13.78</v>
      </c>
      <c r="M1898" s="47">
        <f t="shared" si="215"/>
        <v>12.74</v>
      </c>
      <c r="N1898" s="47">
        <f t="shared" si="216"/>
        <v>13.3</v>
      </c>
      <c r="O1898" s="48">
        <f t="shared" ca="1" si="217"/>
        <v>1557600</v>
      </c>
    </row>
    <row r="1899" spans="1:15" x14ac:dyDescent="0.25">
      <c r="A1899">
        <v>1884</v>
      </c>
      <c r="B1899" s="84">
        <v>39282</v>
      </c>
      <c r="C1899" s="47">
        <v>16.649999999999999</v>
      </c>
      <c r="D1899" s="47">
        <v>16.98</v>
      </c>
      <c r="E1899" s="47">
        <v>16.41</v>
      </c>
      <c r="F1899" s="47">
        <v>16.489999999999998</v>
      </c>
      <c r="G1899" s="48">
        <v>625000</v>
      </c>
      <c r="H1899" s="47">
        <v>13.78</v>
      </c>
      <c r="I1899" s="51">
        <f t="shared" si="211"/>
        <v>0.83565797453001822</v>
      </c>
      <c r="J1899" s="51">
        <f t="shared" ca="1" si="212"/>
        <v>1</v>
      </c>
      <c r="K1899" s="47">
        <f t="shared" si="213"/>
        <v>13.91</v>
      </c>
      <c r="L1899" s="47">
        <f t="shared" si="214"/>
        <v>14.19</v>
      </c>
      <c r="M1899" s="47">
        <f t="shared" si="215"/>
        <v>13.71</v>
      </c>
      <c r="N1899" s="47">
        <f t="shared" si="216"/>
        <v>13.78</v>
      </c>
      <c r="O1899" s="48">
        <f t="shared" ca="1" si="217"/>
        <v>625000</v>
      </c>
    </row>
    <row r="1900" spans="1:15" x14ac:dyDescent="0.25">
      <c r="A1900">
        <v>1885</v>
      </c>
      <c r="B1900" s="84">
        <v>39281</v>
      </c>
      <c r="C1900" s="47">
        <v>16.559999999999999</v>
      </c>
      <c r="D1900" s="47">
        <v>16.8</v>
      </c>
      <c r="E1900" s="47">
        <v>16.43</v>
      </c>
      <c r="F1900" s="47">
        <v>16.57</v>
      </c>
      <c r="G1900" s="48">
        <v>668700</v>
      </c>
      <c r="H1900" s="47">
        <v>13.85</v>
      </c>
      <c r="I1900" s="51">
        <f t="shared" si="211"/>
        <v>0.83584791792395896</v>
      </c>
      <c r="J1900" s="51">
        <f t="shared" ca="1" si="212"/>
        <v>1</v>
      </c>
      <c r="K1900" s="47">
        <f t="shared" si="213"/>
        <v>13.84</v>
      </c>
      <c r="L1900" s="47">
        <f t="shared" si="214"/>
        <v>14.04</v>
      </c>
      <c r="M1900" s="47">
        <f t="shared" si="215"/>
        <v>13.73</v>
      </c>
      <c r="N1900" s="47">
        <f t="shared" si="216"/>
        <v>13.85</v>
      </c>
      <c r="O1900" s="48">
        <f t="shared" ca="1" si="217"/>
        <v>668700</v>
      </c>
    </row>
    <row r="1901" spans="1:15" x14ac:dyDescent="0.25">
      <c r="A1901">
        <v>1886</v>
      </c>
      <c r="B1901" s="84">
        <v>39280</v>
      </c>
      <c r="C1901" s="47">
        <v>17.23</v>
      </c>
      <c r="D1901" s="47">
        <v>17.23</v>
      </c>
      <c r="E1901" s="47">
        <v>16.55</v>
      </c>
      <c r="F1901" s="47">
        <v>16.73</v>
      </c>
      <c r="G1901" s="48">
        <v>886100</v>
      </c>
      <c r="H1901" s="47">
        <v>13.98</v>
      </c>
      <c r="I1901" s="51">
        <f t="shared" si="211"/>
        <v>0.83562462641960555</v>
      </c>
      <c r="J1901" s="51">
        <f t="shared" ca="1" si="212"/>
        <v>1</v>
      </c>
      <c r="K1901" s="47">
        <f t="shared" si="213"/>
        <v>14.4</v>
      </c>
      <c r="L1901" s="47">
        <f t="shared" si="214"/>
        <v>14.4</v>
      </c>
      <c r="M1901" s="47">
        <f t="shared" si="215"/>
        <v>13.83</v>
      </c>
      <c r="N1901" s="47">
        <f t="shared" si="216"/>
        <v>13.98</v>
      </c>
      <c r="O1901" s="48">
        <f t="shared" ca="1" si="217"/>
        <v>886100</v>
      </c>
    </row>
    <row r="1902" spans="1:15" x14ac:dyDescent="0.25">
      <c r="A1902">
        <v>1887</v>
      </c>
      <c r="B1902" s="84">
        <v>39279</v>
      </c>
      <c r="C1902" s="47">
        <v>16.91</v>
      </c>
      <c r="D1902" s="47">
        <v>17.18</v>
      </c>
      <c r="E1902" s="47">
        <v>16.72</v>
      </c>
      <c r="F1902" s="47">
        <v>16.82</v>
      </c>
      <c r="G1902" s="48">
        <v>736800</v>
      </c>
      <c r="H1902" s="47">
        <v>14.05</v>
      </c>
      <c r="I1902" s="51">
        <f t="shared" si="211"/>
        <v>0.83531510107015461</v>
      </c>
      <c r="J1902" s="51">
        <f t="shared" ca="1" si="212"/>
        <v>1</v>
      </c>
      <c r="K1902" s="47">
        <f t="shared" si="213"/>
        <v>14.13</v>
      </c>
      <c r="L1902" s="47">
        <f t="shared" si="214"/>
        <v>14.35</v>
      </c>
      <c r="M1902" s="47">
        <f t="shared" si="215"/>
        <v>13.97</v>
      </c>
      <c r="N1902" s="47">
        <f t="shared" si="216"/>
        <v>14.05</v>
      </c>
      <c r="O1902" s="48">
        <f t="shared" ca="1" si="217"/>
        <v>736800</v>
      </c>
    </row>
    <row r="1903" spans="1:15" x14ac:dyDescent="0.25">
      <c r="A1903">
        <v>1888</v>
      </c>
      <c r="B1903" s="84">
        <v>39276</v>
      </c>
      <c r="C1903" s="47">
        <v>17.3</v>
      </c>
      <c r="D1903" s="47">
        <v>17.420000000000002</v>
      </c>
      <c r="E1903" s="47">
        <v>16.97</v>
      </c>
      <c r="F1903" s="47">
        <v>16.98</v>
      </c>
      <c r="G1903" s="48">
        <v>494200</v>
      </c>
      <c r="H1903" s="47">
        <v>14.19</v>
      </c>
      <c r="I1903" s="51">
        <f t="shared" si="211"/>
        <v>0.8356890459363957</v>
      </c>
      <c r="J1903" s="51">
        <f t="shared" ca="1" si="212"/>
        <v>1</v>
      </c>
      <c r="K1903" s="47">
        <f t="shared" si="213"/>
        <v>14.46</v>
      </c>
      <c r="L1903" s="47">
        <f t="shared" si="214"/>
        <v>14.56</v>
      </c>
      <c r="M1903" s="47">
        <f t="shared" si="215"/>
        <v>14.18</v>
      </c>
      <c r="N1903" s="47">
        <f t="shared" si="216"/>
        <v>14.19</v>
      </c>
      <c r="O1903" s="48">
        <f t="shared" ca="1" si="217"/>
        <v>494200</v>
      </c>
    </row>
    <row r="1904" spans="1:15" x14ac:dyDescent="0.25">
      <c r="A1904">
        <v>1889</v>
      </c>
      <c r="B1904" s="84">
        <v>39275</v>
      </c>
      <c r="C1904" s="47">
        <v>17.100000000000001</v>
      </c>
      <c r="D1904" s="47">
        <v>17.46</v>
      </c>
      <c r="E1904" s="47">
        <v>17.05</v>
      </c>
      <c r="F1904" s="47">
        <v>17.39</v>
      </c>
      <c r="G1904" s="48">
        <v>709700</v>
      </c>
      <c r="H1904" s="47">
        <v>14.53</v>
      </c>
      <c r="I1904" s="51">
        <f t="shared" si="211"/>
        <v>0.83553766532489926</v>
      </c>
      <c r="J1904" s="51">
        <f t="shared" ca="1" si="212"/>
        <v>1</v>
      </c>
      <c r="K1904" s="47">
        <f t="shared" si="213"/>
        <v>14.29</v>
      </c>
      <c r="L1904" s="47">
        <f t="shared" si="214"/>
        <v>14.59</v>
      </c>
      <c r="M1904" s="47">
        <f t="shared" si="215"/>
        <v>14.25</v>
      </c>
      <c r="N1904" s="47">
        <f t="shared" si="216"/>
        <v>14.53</v>
      </c>
      <c r="O1904" s="48">
        <f t="shared" ca="1" si="217"/>
        <v>709700</v>
      </c>
    </row>
    <row r="1905" spans="1:15" x14ac:dyDescent="0.25">
      <c r="A1905">
        <v>1890</v>
      </c>
      <c r="B1905" s="84">
        <v>39274</v>
      </c>
      <c r="C1905" s="47">
        <v>16.63</v>
      </c>
      <c r="D1905" s="47">
        <v>17.100000000000001</v>
      </c>
      <c r="E1905" s="47">
        <v>16.57</v>
      </c>
      <c r="F1905" s="47">
        <v>17</v>
      </c>
      <c r="G1905" s="48">
        <v>814700</v>
      </c>
      <c r="H1905" s="47">
        <v>14.2</v>
      </c>
      <c r="I1905" s="51">
        <f t="shared" si="211"/>
        <v>0.83529411764705874</v>
      </c>
      <c r="J1905" s="51">
        <f t="shared" ca="1" si="212"/>
        <v>1</v>
      </c>
      <c r="K1905" s="47">
        <f t="shared" si="213"/>
        <v>13.89</v>
      </c>
      <c r="L1905" s="47">
        <f t="shared" si="214"/>
        <v>14.28</v>
      </c>
      <c r="M1905" s="47">
        <f t="shared" si="215"/>
        <v>13.84</v>
      </c>
      <c r="N1905" s="47">
        <f t="shared" si="216"/>
        <v>14.2</v>
      </c>
      <c r="O1905" s="48">
        <f t="shared" ca="1" si="217"/>
        <v>814700</v>
      </c>
    </row>
    <row r="1906" spans="1:15" x14ac:dyDescent="0.25">
      <c r="A1906">
        <v>1891</v>
      </c>
      <c r="B1906" s="84">
        <v>39273</v>
      </c>
      <c r="C1906" s="47">
        <v>16.78</v>
      </c>
      <c r="D1906" s="47">
        <v>16.78</v>
      </c>
      <c r="E1906" s="47">
        <v>16.52</v>
      </c>
      <c r="F1906" s="47">
        <v>16.670000000000002</v>
      </c>
      <c r="G1906" s="48">
        <v>603300</v>
      </c>
      <c r="H1906" s="47">
        <v>13.93</v>
      </c>
      <c r="I1906" s="51">
        <f t="shared" si="211"/>
        <v>0.83563287342531478</v>
      </c>
      <c r="J1906" s="51">
        <f t="shared" ca="1" si="212"/>
        <v>1</v>
      </c>
      <c r="K1906" s="47">
        <f t="shared" si="213"/>
        <v>14.02</v>
      </c>
      <c r="L1906" s="47">
        <f t="shared" si="214"/>
        <v>14.02</v>
      </c>
      <c r="M1906" s="47">
        <f t="shared" si="215"/>
        <v>13.8</v>
      </c>
      <c r="N1906" s="47">
        <f t="shared" si="216"/>
        <v>13.93</v>
      </c>
      <c r="O1906" s="48">
        <f t="shared" ca="1" si="217"/>
        <v>603300</v>
      </c>
    </row>
    <row r="1907" spans="1:15" x14ac:dyDescent="0.25">
      <c r="A1907">
        <v>1892</v>
      </c>
      <c r="B1907" s="84">
        <v>39272</v>
      </c>
      <c r="C1907" s="47">
        <v>16.75</v>
      </c>
      <c r="D1907" s="47">
        <v>16.97</v>
      </c>
      <c r="E1907" s="47">
        <v>16.7</v>
      </c>
      <c r="F1907" s="47">
        <v>16.96</v>
      </c>
      <c r="G1907" s="48">
        <v>516400</v>
      </c>
      <c r="H1907" s="47">
        <v>14.17</v>
      </c>
      <c r="I1907" s="51">
        <f t="shared" si="211"/>
        <v>0.83549528301886788</v>
      </c>
      <c r="J1907" s="51">
        <f t="shared" ca="1" si="212"/>
        <v>1</v>
      </c>
      <c r="K1907" s="47">
        <f t="shared" si="213"/>
        <v>13.99</v>
      </c>
      <c r="L1907" s="47">
        <f t="shared" si="214"/>
        <v>14.18</v>
      </c>
      <c r="M1907" s="47">
        <f t="shared" si="215"/>
        <v>13.95</v>
      </c>
      <c r="N1907" s="47">
        <f t="shared" si="216"/>
        <v>14.17</v>
      </c>
      <c r="O1907" s="48">
        <f t="shared" ca="1" si="217"/>
        <v>516400</v>
      </c>
    </row>
    <row r="1908" spans="1:15" x14ac:dyDescent="0.25">
      <c r="A1908">
        <v>1893</v>
      </c>
      <c r="B1908" s="84">
        <v>39269</v>
      </c>
      <c r="C1908" s="47">
        <v>16.5</v>
      </c>
      <c r="D1908" s="47">
        <v>16.72</v>
      </c>
      <c r="E1908" s="47">
        <v>16.3</v>
      </c>
      <c r="F1908" s="47">
        <v>16.7</v>
      </c>
      <c r="G1908" s="48">
        <v>247100</v>
      </c>
      <c r="H1908" s="47">
        <v>13.95</v>
      </c>
      <c r="I1908" s="51">
        <f t="shared" si="211"/>
        <v>0.83532934131736525</v>
      </c>
      <c r="J1908" s="51">
        <f t="shared" ca="1" si="212"/>
        <v>1</v>
      </c>
      <c r="K1908" s="47">
        <f t="shared" si="213"/>
        <v>13.78</v>
      </c>
      <c r="L1908" s="47">
        <f t="shared" si="214"/>
        <v>13.97</v>
      </c>
      <c r="M1908" s="47">
        <f t="shared" si="215"/>
        <v>13.62</v>
      </c>
      <c r="N1908" s="47">
        <f t="shared" si="216"/>
        <v>13.95</v>
      </c>
      <c r="O1908" s="48">
        <f t="shared" ca="1" si="217"/>
        <v>247100</v>
      </c>
    </row>
    <row r="1909" spans="1:15" x14ac:dyDescent="0.25">
      <c r="A1909">
        <v>1894</v>
      </c>
      <c r="B1909" s="84">
        <v>39268</v>
      </c>
      <c r="C1909" s="47">
        <v>16.8</v>
      </c>
      <c r="D1909" s="47">
        <v>16.8</v>
      </c>
      <c r="E1909" s="47">
        <v>16.36</v>
      </c>
      <c r="F1909" s="47">
        <v>16.510000000000002</v>
      </c>
      <c r="G1909" s="48">
        <v>289700</v>
      </c>
      <c r="H1909" s="47">
        <v>13.8</v>
      </c>
      <c r="I1909" s="51">
        <f t="shared" si="211"/>
        <v>0.83585705632949725</v>
      </c>
      <c r="J1909" s="51">
        <f t="shared" ca="1" si="212"/>
        <v>1</v>
      </c>
      <c r="K1909" s="47">
        <f t="shared" si="213"/>
        <v>14.04</v>
      </c>
      <c r="L1909" s="47">
        <f t="shared" si="214"/>
        <v>14.04</v>
      </c>
      <c r="M1909" s="47">
        <f t="shared" si="215"/>
        <v>13.67</v>
      </c>
      <c r="N1909" s="47">
        <f t="shared" si="216"/>
        <v>13.8</v>
      </c>
      <c r="O1909" s="48">
        <f t="shared" ca="1" si="217"/>
        <v>289700</v>
      </c>
    </row>
    <row r="1910" spans="1:15" x14ac:dyDescent="0.25">
      <c r="A1910">
        <v>1895</v>
      </c>
      <c r="B1910" s="84">
        <v>39266</v>
      </c>
      <c r="C1910" s="47">
        <v>16.5</v>
      </c>
      <c r="D1910" s="47">
        <v>16.77</v>
      </c>
      <c r="E1910" s="47">
        <v>16.5</v>
      </c>
      <c r="F1910" s="47">
        <v>16.7</v>
      </c>
      <c r="G1910" s="48">
        <v>182600</v>
      </c>
      <c r="H1910" s="47">
        <v>13.95</v>
      </c>
      <c r="I1910" s="51">
        <f t="shared" si="211"/>
        <v>0.83532934131736525</v>
      </c>
      <c r="J1910" s="51">
        <f t="shared" ca="1" si="212"/>
        <v>1</v>
      </c>
      <c r="K1910" s="47">
        <f t="shared" si="213"/>
        <v>13.78</v>
      </c>
      <c r="L1910" s="47">
        <f t="shared" si="214"/>
        <v>14.01</v>
      </c>
      <c r="M1910" s="47">
        <f t="shared" si="215"/>
        <v>13.78</v>
      </c>
      <c r="N1910" s="47">
        <f t="shared" si="216"/>
        <v>13.95</v>
      </c>
      <c r="O1910" s="48">
        <f t="shared" ca="1" si="217"/>
        <v>182600</v>
      </c>
    </row>
    <row r="1911" spans="1:15" x14ac:dyDescent="0.25">
      <c r="A1911">
        <v>1896</v>
      </c>
      <c r="B1911" s="84">
        <v>39265</v>
      </c>
      <c r="C1911" s="47">
        <v>16.41</v>
      </c>
      <c r="D1911" s="47">
        <v>16.48</v>
      </c>
      <c r="E1911" s="47">
        <v>16.23</v>
      </c>
      <c r="F1911" s="47">
        <v>16.48</v>
      </c>
      <c r="G1911" s="48">
        <v>440900</v>
      </c>
      <c r="H1911" s="47">
        <v>13.77</v>
      </c>
      <c r="I1911" s="51">
        <f t="shared" si="211"/>
        <v>0.8355582524271844</v>
      </c>
      <c r="J1911" s="51">
        <f t="shared" ca="1" si="212"/>
        <v>1</v>
      </c>
      <c r="K1911" s="47">
        <f t="shared" si="213"/>
        <v>13.71</v>
      </c>
      <c r="L1911" s="47">
        <f t="shared" si="214"/>
        <v>13.77</v>
      </c>
      <c r="M1911" s="47">
        <f t="shared" si="215"/>
        <v>13.56</v>
      </c>
      <c r="N1911" s="47">
        <f t="shared" si="216"/>
        <v>13.77</v>
      </c>
      <c r="O1911" s="48">
        <f t="shared" ca="1" si="217"/>
        <v>440900</v>
      </c>
    </row>
    <row r="1912" spans="1:15" x14ac:dyDescent="0.25">
      <c r="A1912">
        <v>1897</v>
      </c>
      <c r="B1912" s="84">
        <v>39262</v>
      </c>
      <c r="C1912" s="47">
        <v>16.8</v>
      </c>
      <c r="D1912" s="47">
        <v>16.920000000000002</v>
      </c>
      <c r="E1912" s="47">
        <v>16.29</v>
      </c>
      <c r="F1912" s="47">
        <v>16.3</v>
      </c>
      <c r="G1912" s="48">
        <v>458100</v>
      </c>
      <c r="H1912" s="47">
        <v>13.62</v>
      </c>
      <c r="I1912" s="51">
        <f t="shared" si="211"/>
        <v>0.83558282208588952</v>
      </c>
      <c r="J1912" s="51">
        <f t="shared" ca="1" si="212"/>
        <v>1</v>
      </c>
      <c r="K1912" s="47">
        <f t="shared" si="213"/>
        <v>14.04</v>
      </c>
      <c r="L1912" s="47">
        <f t="shared" si="214"/>
        <v>14.14</v>
      </c>
      <c r="M1912" s="47">
        <f t="shared" si="215"/>
        <v>13.61</v>
      </c>
      <c r="N1912" s="47">
        <f t="shared" si="216"/>
        <v>13.62</v>
      </c>
      <c r="O1912" s="48">
        <f t="shared" ca="1" si="217"/>
        <v>458100</v>
      </c>
    </row>
    <row r="1913" spans="1:15" x14ac:dyDescent="0.25">
      <c r="A1913">
        <v>1898</v>
      </c>
      <c r="B1913" s="84">
        <v>39261</v>
      </c>
      <c r="C1913" s="47">
        <v>16.59</v>
      </c>
      <c r="D1913" s="47">
        <v>16.95</v>
      </c>
      <c r="E1913" s="47">
        <v>16.59</v>
      </c>
      <c r="F1913" s="47">
        <v>16.77</v>
      </c>
      <c r="G1913" s="48">
        <v>375000</v>
      </c>
      <c r="H1913" s="47">
        <v>14.01</v>
      </c>
      <c r="I1913" s="51">
        <f t="shared" si="211"/>
        <v>0.83542039355992848</v>
      </c>
      <c r="J1913" s="51">
        <f t="shared" ca="1" si="212"/>
        <v>1</v>
      </c>
      <c r="K1913" s="47">
        <f t="shared" si="213"/>
        <v>13.86</v>
      </c>
      <c r="L1913" s="47">
        <f t="shared" si="214"/>
        <v>14.16</v>
      </c>
      <c r="M1913" s="47">
        <f t="shared" si="215"/>
        <v>13.86</v>
      </c>
      <c r="N1913" s="47">
        <f t="shared" si="216"/>
        <v>14.01</v>
      </c>
      <c r="O1913" s="48">
        <f t="shared" ca="1" si="217"/>
        <v>375000</v>
      </c>
    </row>
    <row r="1914" spans="1:15" x14ac:dyDescent="0.25">
      <c r="A1914">
        <v>1899</v>
      </c>
      <c r="B1914" s="84">
        <v>39260</v>
      </c>
      <c r="C1914" s="47">
        <v>16.16</v>
      </c>
      <c r="D1914" s="47">
        <v>16.71</v>
      </c>
      <c r="E1914" s="47">
        <v>16.100000000000001</v>
      </c>
      <c r="F1914" s="47">
        <v>16.68</v>
      </c>
      <c r="G1914" s="48">
        <v>386100</v>
      </c>
      <c r="H1914" s="47">
        <v>13.94</v>
      </c>
      <c r="I1914" s="51">
        <f t="shared" si="211"/>
        <v>0.83573141486810554</v>
      </c>
      <c r="J1914" s="51">
        <f t="shared" ca="1" si="212"/>
        <v>1</v>
      </c>
      <c r="K1914" s="47">
        <f t="shared" si="213"/>
        <v>13.51</v>
      </c>
      <c r="L1914" s="47">
        <f t="shared" si="214"/>
        <v>13.97</v>
      </c>
      <c r="M1914" s="47">
        <f t="shared" si="215"/>
        <v>13.46</v>
      </c>
      <c r="N1914" s="47">
        <f t="shared" si="216"/>
        <v>13.94</v>
      </c>
      <c r="O1914" s="48">
        <f t="shared" ca="1" si="217"/>
        <v>386100</v>
      </c>
    </row>
    <row r="1915" spans="1:15" x14ac:dyDescent="0.25">
      <c r="A1915">
        <v>1900</v>
      </c>
      <c r="B1915" s="84">
        <v>39259</v>
      </c>
      <c r="C1915" s="47">
        <v>16.29</v>
      </c>
      <c r="D1915" s="47">
        <v>16.579999999999998</v>
      </c>
      <c r="E1915" s="47">
        <v>16.28</v>
      </c>
      <c r="F1915" s="47">
        <v>16.32</v>
      </c>
      <c r="G1915" s="48">
        <v>623300</v>
      </c>
      <c r="H1915" s="47">
        <v>13.64</v>
      </c>
      <c r="I1915" s="51">
        <f t="shared" si="211"/>
        <v>0.83578431372549022</v>
      </c>
      <c r="J1915" s="51">
        <f t="shared" ca="1" si="212"/>
        <v>1</v>
      </c>
      <c r="K1915" s="47">
        <f t="shared" si="213"/>
        <v>13.61</v>
      </c>
      <c r="L1915" s="47">
        <f t="shared" si="214"/>
        <v>13.86</v>
      </c>
      <c r="M1915" s="47">
        <f t="shared" si="215"/>
        <v>13.61</v>
      </c>
      <c r="N1915" s="47">
        <f t="shared" si="216"/>
        <v>13.64</v>
      </c>
      <c r="O1915" s="48">
        <f t="shared" ca="1" si="217"/>
        <v>623300</v>
      </c>
    </row>
    <row r="1916" spans="1:15" x14ac:dyDescent="0.25">
      <c r="A1916">
        <v>1901</v>
      </c>
      <c r="B1916" s="84">
        <v>39258</v>
      </c>
      <c r="C1916" s="47">
        <v>16.23</v>
      </c>
      <c r="D1916" s="47">
        <v>16.55</v>
      </c>
      <c r="E1916" s="47">
        <v>16.14</v>
      </c>
      <c r="F1916" s="47">
        <v>16.22</v>
      </c>
      <c r="G1916" s="48">
        <v>496000</v>
      </c>
      <c r="H1916" s="47">
        <v>13.55</v>
      </c>
      <c r="I1916" s="51">
        <f t="shared" si="211"/>
        <v>0.83538840937114689</v>
      </c>
      <c r="J1916" s="51">
        <f t="shared" ca="1" si="212"/>
        <v>1</v>
      </c>
      <c r="K1916" s="47">
        <f t="shared" si="213"/>
        <v>13.56</v>
      </c>
      <c r="L1916" s="47">
        <f t="shared" si="214"/>
        <v>13.83</v>
      </c>
      <c r="M1916" s="47">
        <f t="shared" si="215"/>
        <v>13.48</v>
      </c>
      <c r="N1916" s="47">
        <f t="shared" si="216"/>
        <v>13.55</v>
      </c>
      <c r="O1916" s="48">
        <f t="shared" ca="1" si="217"/>
        <v>496000</v>
      </c>
    </row>
    <row r="1917" spans="1:15" x14ac:dyDescent="0.25">
      <c r="A1917">
        <v>1902</v>
      </c>
      <c r="B1917" s="84">
        <v>39255</v>
      </c>
      <c r="C1917" s="47">
        <v>16.45</v>
      </c>
      <c r="D1917" s="47">
        <v>16.45</v>
      </c>
      <c r="E1917" s="47">
        <v>16.059999999999999</v>
      </c>
      <c r="F1917" s="47">
        <v>16.18</v>
      </c>
      <c r="G1917" s="48">
        <v>1098200</v>
      </c>
      <c r="H1917" s="47">
        <v>13.52</v>
      </c>
      <c r="I1917" s="51">
        <f t="shared" si="211"/>
        <v>0.83559950556242268</v>
      </c>
      <c r="J1917" s="51">
        <f t="shared" ca="1" si="212"/>
        <v>1</v>
      </c>
      <c r="K1917" s="47">
        <f t="shared" si="213"/>
        <v>13.75</v>
      </c>
      <c r="L1917" s="47">
        <f t="shared" si="214"/>
        <v>13.75</v>
      </c>
      <c r="M1917" s="47">
        <f t="shared" si="215"/>
        <v>13.42</v>
      </c>
      <c r="N1917" s="47">
        <f t="shared" si="216"/>
        <v>13.52</v>
      </c>
      <c r="O1917" s="48">
        <f t="shared" ca="1" si="217"/>
        <v>1098200</v>
      </c>
    </row>
    <row r="1918" spans="1:15" x14ac:dyDescent="0.25">
      <c r="A1918">
        <v>1903</v>
      </c>
      <c r="B1918" s="84">
        <v>39254</v>
      </c>
      <c r="C1918" s="47">
        <v>16.100000000000001</v>
      </c>
      <c r="D1918" s="47">
        <v>16.420000000000002</v>
      </c>
      <c r="E1918" s="47">
        <v>16.05</v>
      </c>
      <c r="F1918" s="47">
        <v>16.36</v>
      </c>
      <c r="G1918" s="48">
        <v>324400</v>
      </c>
      <c r="H1918" s="47">
        <v>13.67</v>
      </c>
      <c r="I1918" s="51">
        <f t="shared" si="211"/>
        <v>0.83557457212713937</v>
      </c>
      <c r="J1918" s="51">
        <f t="shared" ca="1" si="212"/>
        <v>1</v>
      </c>
      <c r="K1918" s="47">
        <f t="shared" si="213"/>
        <v>13.45</v>
      </c>
      <c r="L1918" s="47">
        <f t="shared" si="214"/>
        <v>13.72</v>
      </c>
      <c r="M1918" s="47">
        <f t="shared" si="215"/>
        <v>13.41</v>
      </c>
      <c r="N1918" s="47">
        <f t="shared" si="216"/>
        <v>13.67</v>
      </c>
      <c r="O1918" s="48">
        <f t="shared" ca="1" si="217"/>
        <v>324400</v>
      </c>
    </row>
    <row r="1919" spans="1:15" x14ac:dyDescent="0.25">
      <c r="A1919">
        <v>1904</v>
      </c>
      <c r="B1919" s="84">
        <v>39253</v>
      </c>
      <c r="C1919" s="47">
        <v>16.39</v>
      </c>
      <c r="D1919" s="47">
        <v>16.54</v>
      </c>
      <c r="E1919" s="47">
        <v>16.12</v>
      </c>
      <c r="F1919" s="47">
        <v>16.16</v>
      </c>
      <c r="G1919" s="48">
        <v>283600</v>
      </c>
      <c r="H1919" s="47">
        <v>13.5</v>
      </c>
      <c r="I1919" s="51">
        <f t="shared" si="211"/>
        <v>0.83539603960396036</v>
      </c>
      <c r="J1919" s="51">
        <f t="shared" ca="1" si="212"/>
        <v>1</v>
      </c>
      <c r="K1919" s="47">
        <f t="shared" si="213"/>
        <v>13.69</v>
      </c>
      <c r="L1919" s="47">
        <f t="shared" si="214"/>
        <v>13.82</v>
      </c>
      <c r="M1919" s="47">
        <f t="shared" si="215"/>
        <v>13.47</v>
      </c>
      <c r="N1919" s="47">
        <f t="shared" si="216"/>
        <v>13.5</v>
      </c>
      <c r="O1919" s="48">
        <f t="shared" ca="1" si="217"/>
        <v>283600</v>
      </c>
    </row>
    <row r="1920" spans="1:15" x14ac:dyDescent="0.25">
      <c r="A1920">
        <v>1905</v>
      </c>
      <c r="B1920" s="84">
        <v>39252</v>
      </c>
      <c r="C1920" s="47">
        <v>16.07</v>
      </c>
      <c r="D1920" s="47">
        <v>16.45</v>
      </c>
      <c r="E1920" s="47">
        <v>16.05</v>
      </c>
      <c r="F1920" s="47">
        <v>16.37</v>
      </c>
      <c r="G1920" s="48">
        <v>472500</v>
      </c>
      <c r="H1920" s="47">
        <v>13.68</v>
      </c>
      <c r="I1920" s="51">
        <f t="shared" si="211"/>
        <v>0.83567501527183863</v>
      </c>
      <c r="J1920" s="51">
        <f t="shared" ca="1" si="212"/>
        <v>1</v>
      </c>
      <c r="K1920" s="47">
        <f t="shared" si="213"/>
        <v>13.43</v>
      </c>
      <c r="L1920" s="47">
        <f t="shared" si="214"/>
        <v>13.75</v>
      </c>
      <c r="M1920" s="47">
        <f t="shared" si="215"/>
        <v>13.41</v>
      </c>
      <c r="N1920" s="47">
        <f t="shared" si="216"/>
        <v>13.68</v>
      </c>
      <c r="O1920" s="48">
        <f t="shared" ca="1" si="217"/>
        <v>472500</v>
      </c>
    </row>
    <row r="1921" spans="1:15" x14ac:dyDescent="0.25">
      <c r="A1921">
        <v>1906</v>
      </c>
      <c r="B1921" s="84">
        <v>39251</v>
      </c>
      <c r="C1921" s="47">
        <v>16.41</v>
      </c>
      <c r="D1921" s="47">
        <v>16.47</v>
      </c>
      <c r="E1921" s="47">
        <v>16.04</v>
      </c>
      <c r="F1921" s="47">
        <v>16.11</v>
      </c>
      <c r="G1921" s="48">
        <v>354300</v>
      </c>
      <c r="H1921" s="47">
        <v>13.46</v>
      </c>
      <c r="I1921" s="51">
        <f t="shared" si="211"/>
        <v>0.83550589695841104</v>
      </c>
      <c r="J1921" s="51">
        <f t="shared" ca="1" si="212"/>
        <v>1</v>
      </c>
      <c r="K1921" s="47">
        <f t="shared" si="213"/>
        <v>13.71</v>
      </c>
      <c r="L1921" s="47">
        <f t="shared" si="214"/>
        <v>13.76</v>
      </c>
      <c r="M1921" s="47">
        <f t="shared" si="215"/>
        <v>13.4</v>
      </c>
      <c r="N1921" s="47">
        <f t="shared" si="216"/>
        <v>13.46</v>
      </c>
      <c r="O1921" s="48">
        <f t="shared" ca="1" si="217"/>
        <v>354300</v>
      </c>
    </row>
    <row r="1922" spans="1:15" x14ac:dyDescent="0.25">
      <c r="A1922">
        <v>1907</v>
      </c>
      <c r="B1922" s="84">
        <v>39248</v>
      </c>
      <c r="C1922" s="47">
        <v>16.5</v>
      </c>
      <c r="D1922" s="47">
        <v>16.57</v>
      </c>
      <c r="E1922" s="47">
        <v>16.29</v>
      </c>
      <c r="F1922" s="47">
        <v>16.34</v>
      </c>
      <c r="G1922" s="48">
        <v>765600</v>
      </c>
      <c r="H1922" s="47">
        <v>13.65</v>
      </c>
      <c r="I1922" s="51">
        <f t="shared" si="211"/>
        <v>0.83537331701346396</v>
      </c>
      <c r="J1922" s="51">
        <f t="shared" ca="1" si="212"/>
        <v>1</v>
      </c>
      <c r="K1922" s="47">
        <f t="shared" si="213"/>
        <v>13.78</v>
      </c>
      <c r="L1922" s="47">
        <f t="shared" si="214"/>
        <v>13.84</v>
      </c>
      <c r="M1922" s="47">
        <f t="shared" si="215"/>
        <v>13.61</v>
      </c>
      <c r="N1922" s="47">
        <f t="shared" si="216"/>
        <v>13.65</v>
      </c>
      <c r="O1922" s="48">
        <f t="shared" ca="1" si="217"/>
        <v>765600</v>
      </c>
    </row>
    <row r="1923" spans="1:15" x14ac:dyDescent="0.25">
      <c r="A1923">
        <v>1908</v>
      </c>
      <c r="B1923" s="84">
        <v>39247</v>
      </c>
      <c r="C1923" s="47">
        <v>16.260000000000002</v>
      </c>
      <c r="D1923" s="47">
        <v>16.5</v>
      </c>
      <c r="E1923" s="47">
        <v>16.12</v>
      </c>
      <c r="F1923" s="47">
        <v>16.309999999999999</v>
      </c>
      <c r="G1923" s="48">
        <v>634300</v>
      </c>
      <c r="H1923" s="47">
        <v>13.63</v>
      </c>
      <c r="I1923" s="51">
        <f t="shared" si="211"/>
        <v>0.83568362967504606</v>
      </c>
      <c r="J1923" s="51">
        <f t="shared" ca="1" si="212"/>
        <v>1</v>
      </c>
      <c r="K1923" s="47">
        <f t="shared" si="213"/>
        <v>13.59</v>
      </c>
      <c r="L1923" s="47">
        <f t="shared" si="214"/>
        <v>13.79</v>
      </c>
      <c r="M1923" s="47">
        <f t="shared" si="215"/>
        <v>13.47</v>
      </c>
      <c r="N1923" s="47">
        <f t="shared" si="216"/>
        <v>13.63</v>
      </c>
      <c r="O1923" s="48">
        <f t="shared" ca="1" si="217"/>
        <v>634300</v>
      </c>
    </row>
    <row r="1924" spans="1:15" x14ac:dyDescent="0.25">
      <c r="A1924">
        <v>1909</v>
      </c>
      <c r="B1924" s="84">
        <v>39246</v>
      </c>
      <c r="C1924" s="47">
        <v>15.94</v>
      </c>
      <c r="D1924" s="47">
        <v>16.29</v>
      </c>
      <c r="E1924" s="47">
        <v>15.86</v>
      </c>
      <c r="F1924" s="47">
        <v>16.22</v>
      </c>
      <c r="G1924" s="48">
        <v>435600</v>
      </c>
      <c r="H1924" s="47">
        <v>13.55</v>
      </c>
      <c r="I1924" s="51">
        <f t="shared" si="211"/>
        <v>0.83538840937114689</v>
      </c>
      <c r="J1924" s="51">
        <f t="shared" ca="1" si="212"/>
        <v>1</v>
      </c>
      <c r="K1924" s="47">
        <f t="shared" si="213"/>
        <v>13.32</v>
      </c>
      <c r="L1924" s="47">
        <f t="shared" si="214"/>
        <v>13.61</v>
      </c>
      <c r="M1924" s="47">
        <f t="shared" si="215"/>
        <v>13.25</v>
      </c>
      <c r="N1924" s="47">
        <f t="shared" si="216"/>
        <v>13.55</v>
      </c>
      <c r="O1924" s="48">
        <f t="shared" ca="1" si="217"/>
        <v>435600</v>
      </c>
    </row>
    <row r="1925" spans="1:15" x14ac:dyDescent="0.25">
      <c r="A1925">
        <v>1910</v>
      </c>
      <c r="B1925" s="84">
        <v>39245</v>
      </c>
      <c r="C1925" s="47">
        <v>15.86</v>
      </c>
      <c r="D1925" s="47">
        <v>16.23</v>
      </c>
      <c r="E1925" s="47">
        <v>15.36</v>
      </c>
      <c r="F1925" s="47">
        <v>15.9</v>
      </c>
      <c r="G1925" s="48">
        <v>775700</v>
      </c>
      <c r="H1925" s="47">
        <v>13.29</v>
      </c>
      <c r="I1925" s="51">
        <f t="shared" si="211"/>
        <v>0.83584905660377351</v>
      </c>
      <c r="J1925" s="51">
        <f t="shared" ca="1" si="212"/>
        <v>1</v>
      </c>
      <c r="K1925" s="47">
        <f t="shared" si="213"/>
        <v>13.26</v>
      </c>
      <c r="L1925" s="47">
        <f t="shared" si="214"/>
        <v>13.57</v>
      </c>
      <c r="M1925" s="47">
        <f t="shared" si="215"/>
        <v>12.84</v>
      </c>
      <c r="N1925" s="47">
        <f t="shared" si="216"/>
        <v>13.29</v>
      </c>
      <c r="O1925" s="48">
        <f t="shared" ca="1" si="217"/>
        <v>775700</v>
      </c>
    </row>
    <row r="1926" spans="1:15" x14ac:dyDescent="0.25">
      <c r="A1926">
        <v>1911</v>
      </c>
      <c r="B1926" s="84">
        <v>39244</v>
      </c>
      <c r="C1926" s="47">
        <v>16.03</v>
      </c>
      <c r="D1926" s="47">
        <v>16.11</v>
      </c>
      <c r="E1926" s="47">
        <v>15.86</v>
      </c>
      <c r="F1926" s="47">
        <v>15.98</v>
      </c>
      <c r="G1926" s="48">
        <v>446900</v>
      </c>
      <c r="H1926" s="47">
        <v>13.35</v>
      </c>
      <c r="I1926" s="51">
        <f t="shared" si="211"/>
        <v>0.83541927409261574</v>
      </c>
      <c r="J1926" s="51">
        <f t="shared" ca="1" si="212"/>
        <v>1</v>
      </c>
      <c r="K1926" s="47">
        <f t="shared" si="213"/>
        <v>13.39</v>
      </c>
      <c r="L1926" s="47">
        <f t="shared" si="214"/>
        <v>13.46</v>
      </c>
      <c r="M1926" s="47">
        <f t="shared" si="215"/>
        <v>13.25</v>
      </c>
      <c r="N1926" s="47">
        <f t="shared" si="216"/>
        <v>13.35</v>
      </c>
      <c r="O1926" s="48">
        <f t="shared" ca="1" si="217"/>
        <v>446900</v>
      </c>
    </row>
    <row r="1927" spans="1:15" x14ac:dyDescent="0.25">
      <c r="A1927">
        <v>1912</v>
      </c>
      <c r="B1927" s="84">
        <v>39241</v>
      </c>
      <c r="C1927" s="47">
        <v>16</v>
      </c>
      <c r="D1927" s="47">
        <v>16.25</v>
      </c>
      <c r="E1927" s="47">
        <v>15.89</v>
      </c>
      <c r="F1927" s="47">
        <v>16.11</v>
      </c>
      <c r="G1927" s="48">
        <v>331000</v>
      </c>
      <c r="H1927" s="47">
        <v>13.46</v>
      </c>
      <c r="I1927" s="51">
        <f t="shared" si="211"/>
        <v>0.83550589695841104</v>
      </c>
      <c r="J1927" s="51">
        <f t="shared" ca="1" si="212"/>
        <v>1</v>
      </c>
      <c r="K1927" s="47">
        <f t="shared" si="213"/>
        <v>13.37</v>
      </c>
      <c r="L1927" s="47">
        <f t="shared" si="214"/>
        <v>13.58</v>
      </c>
      <c r="M1927" s="47">
        <f t="shared" si="215"/>
        <v>13.28</v>
      </c>
      <c r="N1927" s="47">
        <f t="shared" si="216"/>
        <v>13.46</v>
      </c>
      <c r="O1927" s="48">
        <f t="shared" ca="1" si="217"/>
        <v>331000</v>
      </c>
    </row>
    <row r="1928" spans="1:15" x14ac:dyDescent="0.25">
      <c r="A1928">
        <v>1913</v>
      </c>
      <c r="B1928" s="84">
        <v>39240</v>
      </c>
      <c r="C1928" s="47">
        <v>16.260000000000002</v>
      </c>
      <c r="D1928" s="47">
        <v>16.329999999999998</v>
      </c>
      <c r="E1928" s="47">
        <v>16</v>
      </c>
      <c r="F1928" s="47">
        <v>16</v>
      </c>
      <c r="G1928" s="48">
        <v>487500</v>
      </c>
      <c r="H1928" s="47">
        <v>13.37</v>
      </c>
      <c r="I1928" s="51">
        <f t="shared" si="211"/>
        <v>0.83562499999999995</v>
      </c>
      <c r="J1928" s="51">
        <f t="shared" ca="1" si="212"/>
        <v>1</v>
      </c>
      <c r="K1928" s="47">
        <f t="shared" si="213"/>
        <v>13.59</v>
      </c>
      <c r="L1928" s="47">
        <f t="shared" si="214"/>
        <v>13.65</v>
      </c>
      <c r="M1928" s="47">
        <f t="shared" si="215"/>
        <v>13.37</v>
      </c>
      <c r="N1928" s="47">
        <f t="shared" si="216"/>
        <v>13.37</v>
      </c>
      <c r="O1928" s="48">
        <f t="shared" ca="1" si="217"/>
        <v>487500</v>
      </c>
    </row>
    <row r="1929" spans="1:15" x14ac:dyDescent="0.25">
      <c r="A1929">
        <v>1914</v>
      </c>
      <c r="B1929" s="84">
        <v>39239</v>
      </c>
      <c r="C1929" s="47">
        <v>16.399999999999999</v>
      </c>
      <c r="D1929" s="47">
        <v>16.579999999999998</v>
      </c>
      <c r="E1929" s="47">
        <v>16.059999999999999</v>
      </c>
      <c r="F1929" s="47">
        <v>16.36</v>
      </c>
      <c r="G1929" s="48">
        <v>475500</v>
      </c>
      <c r="H1929" s="47">
        <v>13.67</v>
      </c>
      <c r="I1929" s="51">
        <f t="shared" si="211"/>
        <v>0.83557457212713937</v>
      </c>
      <c r="J1929" s="51">
        <f t="shared" ca="1" si="212"/>
        <v>1</v>
      </c>
      <c r="K1929" s="47">
        <f t="shared" si="213"/>
        <v>13.7</v>
      </c>
      <c r="L1929" s="47">
        <f t="shared" si="214"/>
        <v>13.85</v>
      </c>
      <c r="M1929" s="47">
        <f t="shared" si="215"/>
        <v>13.42</v>
      </c>
      <c r="N1929" s="47">
        <f t="shared" si="216"/>
        <v>13.67</v>
      </c>
      <c r="O1929" s="48">
        <f t="shared" ca="1" si="217"/>
        <v>475500</v>
      </c>
    </row>
    <row r="1930" spans="1:15" x14ac:dyDescent="0.25">
      <c r="A1930">
        <v>1915</v>
      </c>
      <c r="B1930" s="84">
        <v>39238</v>
      </c>
      <c r="C1930" s="47">
        <v>16.79</v>
      </c>
      <c r="D1930" s="47">
        <v>16.84</v>
      </c>
      <c r="E1930" s="47">
        <v>16.440000000000001</v>
      </c>
      <c r="F1930" s="47">
        <v>16.559999999999999</v>
      </c>
      <c r="G1930" s="48">
        <v>414500</v>
      </c>
      <c r="H1930" s="47">
        <v>13.84</v>
      </c>
      <c r="I1930" s="51">
        <f t="shared" si="211"/>
        <v>0.83574879227053145</v>
      </c>
      <c r="J1930" s="51">
        <f t="shared" ca="1" si="212"/>
        <v>1</v>
      </c>
      <c r="K1930" s="47">
        <f t="shared" si="213"/>
        <v>14.03</v>
      </c>
      <c r="L1930" s="47">
        <f t="shared" si="214"/>
        <v>14.07</v>
      </c>
      <c r="M1930" s="47">
        <f t="shared" si="215"/>
        <v>13.74</v>
      </c>
      <c r="N1930" s="47">
        <f t="shared" si="216"/>
        <v>13.84</v>
      </c>
      <c r="O1930" s="48">
        <f t="shared" ca="1" si="217"/>
        <v>414500</v>
      </c>
    </row>
    <row r="1931" spans="1:15" x14ac:dyDescent="0.25">
      <c r="A1931">
        <v>1916</v>
      </c>
      <c r="B1931" s="84">
        <v>39237</v>
      </c>
      <c r="C1931" s="47">
        <v>16.7</v>
      </c>
      <c r="D1931" s="47">
        <v>16.91</v>
      </c>
      <c r="E1931" s="47">
        <v>16.579999999999998</v>
      </c>
      <c r="F1931" s="47">
        <v>16.91</v>
      </c>
      <c r="G1931" s="48">
        <v>413600</v>
      </c>
      <c r="H1931" s="47">
        <v>14.13</v>
      </c>
      <c r="I1931" s="51">
        <f t="shared" si="211"/>
        <v>0.83560023654642224</v>
      </c>
      <c r="J1931" s="51">
        <f t="shared" ca="1" si="212"/>
        <v>1</v>
      </c>
      <c r="K1931" s="47">
        <f t="shared" si="213"/>
        <v>13.95</v>
      </c>
      <c r="L1931" s="47">
        <f t="shared" si="214"/>
        <v>14.13</v>
      </c>
      <c r="M1931" s="47">
        <f t="shared" si="215"/>
        <v>13.85</v>
      </c>
      <c r="N1931" s="47">
        <f t="shared" si="216"/>
        <v>14.13</v>
      </c>
      <c r="O1931" s="48">
        <f t="shared" ca="1" si="217"/>
        <v>413600</v>
      </c>
    </row>
    <row r="1932" spans="1:15" x14ac:dyDescent="0.25">
      <c r="A1932">
        <v>1917</v>
      </c>
      <c r="B1932" s="84">
        <v>39234</v>
      </c>
      <c r="C1932" s="47">
        <v>16.899999999999999</v>
      </c>
      <c r="D1932" s="47">
        <v>16.989999999999998</v>
      </c>
      <c r="E1932" s="47">
        <v>16.63</v>
      </c>
      <c r="F1932" s="47">
        <v>16.809999999999999</v>
      </c>
      <c r="G1932" s="48">
        <v>332800</v>
      </c>
      <c r="H1932" s="47">
        <v>14.05</v>
      </c>
      <c r="I1932" s="51">
        <f t="shared" si="211"/>
        <v>0.83581201665675209</v>
      </c>
      <c r="J1932" s="51">
        <f t="shared" ca="1" si="212"/>
        <v>1</v>
      </c>
      <c r="K1932" s="47">
        <f t="shared" si="213"/>
        <v>14.13</v>
      </c>
      <c r="L1932" s="47">
        <f t="shared" si="214"/>
        <v>14.2</v>
      </c>
      <c r="M1932" s="47">
        <f t="shared" si="215"/>
        <v>13.9</v>
      </c>
      <c r="N1932" s="47">
        <f t="shared" si="216"/>
        <v>14.05</v>
      </c>
      <c r="O1932" s="48">
        <f t="shared" ca="1" si="217"/>
        <v>332800</v>
      </c>
    </row>
    <row r="1933" spans="1:15" x14ac:dyDescent="0.25">
      <c r="A1933">
        <v>1918</v>
      </c>
      <c r="B1933" s="84">
        <v>39233</v>
      </c>
      <c r="C1933" s="47">
        <v>17</v>
      </c>
      <c r="D1933" s="47">
        <v>17.04</v>
      </c>
      <c r="E1933" s="47">
        <v>16.68</v>
      </c>
      <c r="F1933" s="47">
        <v>16.77</v>
      </c>
      <c r="G1933" s="48">
        <v>597400</v>
      </c>
      <c r="H1933" s="47">
        <v>14.01</v>
      </c>
      <c r="I1933" s="51">
        <f t="shared" si="211"/>
        <v>0.83542039355992848</v>
      </c>
      <c r="J1933" s="51">
        <f t="shared" ca="1" si="212"/>
        <v>1</v>
      </c>
      <c r="K1933" s="47">
        <f t="shared" si="213"/>
        <v>14.2</v>
      </c>
      <c r="L1933" s="47">
        <f t="shared" si="214"/>
        <v>14.24</v>
      </c>
      <c r="M1933" s="47">
        <f t="shared" si="215"/>
        <v>13.93</v>
      </c>
      <c r="N1933" s="47">
        <f t="shared" si="216"/>
        <v>14.01</v>
      </c>
      <c r="O1933" s="48">
        <f t="shared" ca="1" si="217"/>
        <v>597400</v>
      </c>
    </row>
    <row r="1934" spans="1:15" x14ac:dyDescent="0.25">
      <c r="A1934">
        <v>1919</v>
      </c>
      <c r="B1934" s="84">
        <v>39232</v>
      </c>
      <c r="C1934" s="47">
        <v>16.55</v>
      </c>
      <c r="D1934" s="47">
        <v>17.02</v>
      </c>
      <c r="E1934" s="47">
        <v>16.37</v>
      </c>
      <c r="F1934" s="47">
        <v>16.989999999999998</v>
      </c>
      <c r="G1934" s="48">
        <v>857800</v>
      </c>
      <c r="H1934" s="47">
        <v>14.2</v>
      </c>
      <c r="I1934" s="51">
        <f t="shared" si="211"/>
        <v>0.83578575632725138</v>
      </c>
      <c r="J1934" s="51">
        <f t="shared" ca="1" si="212"/>
        <v>1</v>
      </c>
      <c r="K1934" s="47">
        <f t="shared" si="213"/>
        <v>13.83</v>
      </c>
      <c r="L1934" s="47">
        <f t="shared" si="214"/>
        <v>14.23</v>
      </c>
      <c r="M1934" s="47">
        <f t="shared" si="215"/>
        <v>13.68</v>
      </c>
      <c r="N1934" s="47">
        <f t="shared" si="216"/>
        <v>14.2</v>
      </c>
      <c r="O1934" s="48">
        <f t="shared" ca="1" si="217"/>
        <v>857800</v>
      </c>
    </row>
    <row r="1935" spans="1:15" x14ac:dyDescent="0.25">
      <c r="A1935">
        <v>1920</v>
      </c>
      <c r="B1935" s="84">
        <v>39231</v>
      </c>
      <c r="C1935" s="47">
        <v>16.440000000000001</v>
      </c>
      <c r="D1935" s="47">
        <v>16.75</v>
      </c>
      <c r="E1935" s="47">
        <v>16.43</v>
      </c>
      <c r="F1935" s="47">
        <v>16.7</v>
      </c>
      <c r="G1935" s="48">
        <v>448900</v>
      </c>
      <c r="H1935" s="47">
        <v>13.95</v>
      </c>
      <c r="I1935" s="51">
        <f t="shared" si="211"/>
        <v>0.83532934131736525</v>
      </c>
      <c r="J1935" s="51">
        <f t="shared" ca="1" si="212"/>
        <v>1</v>
      </c>
      <c r="K1935" s="47">
        <f t="shared" si="213"/>
        <v>13.73</v>
      </c>
      <c r="L1935" s="47">
        <f t="shared" si="214"/>
        <v>13.99</v>
      </c>
      <c r="M1935" s="47">
        <f t="shared" si="215"/>
        <v>13.72</v>
      </c>
      <c r="N1935" s="47">
        <f t="shared" si="216"/>
        <v>13.95</v>
      </c>
      <c r="O1935" s="48">
        <f t="shared" ca="1" si="217"/>
        <v>448900</v>
      </c>
    </row>
    <row r="1936" spans="1:15" x14ac:dyDescent="0.25">
      <c r="A1936">
        <v>1921</v>
      </c>
      <c r="B1936" s="84">
        <v>39227</v>
      </c>
      <c r="C1936" s="47">
        <v>16.53</v>
      </c>
      <c r="D1936" s="47">
        <v>16.66</v>
      </c>
      <c r="E1936" s="47">
        <v>16.350000000000001</v>
      </c>
      <c r="F1936" s="47">
        <v>16.36</v>
      </c>
      <c r="G1936" s="48">
        <v>487300</v>
      </c>
      <c r="H1936" s="47">
        <v>13.67</v>
      </c>
      <c r="I1936" s="51">
        <f t="shared" si="211"/>
        <v>0.83557457212713937</v>
      </c>
      <c r="J1936" s="51">
        <f t="shared" ca="1" si="212"/>
        <v>1</v>
      </c>
      <c r="K1936" s="47">
        <f t="shared" si="213"/>
        <v>13.81</v>
      </c>
      <c r="L1936" s="47">
        <f t="shared" si="214"/>
        <v>13.92</v>
      </c>
      <c r="M1936" s="47">
        <f t="shared" si="215"/>
        <v>13.66</v>
      </c>
      <c r="N1936" s="47">
        <f t="shared" si="216"/>
        <v>13.67</v>
      </c>
      <c r="O1936" s="48">
        <f t="shared" ca="1" si="217"/>
        <v>487300</v>
      </c>
    </row>
    <row r="1937" spans="1:15" x14ac:dyDescent="0.25">
      <c r="A1937">
        <v>1922</v>
      </c>
      <c r="B1937" s="84">
        <v>39226</v>
      </c>
      <c r="C1937" s="47">
        <v>16.989999999999998</v>
      </c>
      <c r="D1937" s="47">
        <v>17.14</v>
      </c>
      <c r="E1937" s="47">
        <v>16.489999999999998</v>
      </c>
      <c r="F1937" s="47">
        <v>16.53</v>
      </c>
      <c r="G1937" s="48">
        <v>512900</v>
      </c>
      <c r="H1937" s="47">
        <v>13.81</v>
      </c>
      <c r="I1937" s="51">
        <f t="shared" ref="I1937:I2000" si="218">H1937/F1937</f>
        <v>0.83545069570477914</v>
      </c>
      <c r="J1937" s="51">
        <f t="shared" ref="J1937:J2000" ca="1" si="219">INDEX(OFFSET($T$15,0,0,$S$13+1,1),MATCH(B1937,OFFSET($Q$15,0,0,$S$13+1,1),-1))</f>
        <v>1</v>
      </c>
      <c r="K1937" s="47">
        <f t="shared" ref="K1937:K2000" si="220">ROUND($I1937*C1937,2)</f>
        <v>14.19</v>
      </c>
      <c r="L1937" s="47">
        <f t="shared" ref="L1937:L2000" si="221">ROUND($I1937*D1937,2)</f>
        <v>14.32</v>
      </c>
      <c r="M1937" s="47">
        <f t="shared" ref="M1937:M2000" si="222">ROUND($I1937*E1937,2)</f>
        <v>13.78</v>
      </c>
      <c r="N1937" s="47">
        <f t="shared" ref="N1937:N2000" si="223">ROUND($I1937*F1937,2)</f>
        <v>13.81</v>
      </c>
      <c r="O1937" s="48">
        <f t="shared" ref="O1937:O2000" ca="1" si="224">G1937*J1937</f>
        <v>512900</v>
      </c>
    </row>
    <row r="1938" spans="1:15" x14ac:dyDescent="0.25">
      <c r="A1938">
        <v>1923</v>
      </c>
      <c r="B1938" s="84">
        <v>39225</v>
      </c>
      <c r="C1938" s="47">
        <v>17.02</v>
      </c>
      <c r="D1938" s="47">
        <v>17.190000000000001</v>
      </c>
      <c r="E1938" s="47">
        <v>16.84</v>
      </c>
      <c r="F1938" s="47">
        <v>16.899999999999999</v>
      </c>
      <c r="G1938" s="48">
        <v>735400</v>
      </c>
      <c r="H1938" s="47">
        <v>14.12</v>
      </c>
      <c r="I1938" s="51">
        <f t="shared" si="218"/>
        <v>0.83550295857988166</v>
      </c>
      <c r="J1938" s="51">
        <f t="shared" ca="1" si="219"/>
        <v>1</v>
      </c>
      <c r="K1938" s="47">
        <f t="shared" si="220"/>
        <v>14.22</v>
      </c>
      <c r="L1938" s="47">
        <f t="shared" si="221"/>
        <v>14.36</v>
      </c>
      <c r="M1938" s="47">
        <f t="shared" si="222"/>
        <v>14.07</v>
      </c>
      <c r="N1938" s="47">
        <f t="shared" si="223"/>
        <v>14.12</v>
      </c>
      <c r="O1938" s="48">
        <f t="shared" ca="1" si="224"/>
        <v>735400</v>
      </c>
    </row>
    <row r="1939" spans="1:15" x14ac:dyDescent="0.25">
      <c r="A1939">
        <v>1924</v>
      </c>
      <c r="B1939" s="84">
        <v>39224</v>
      </c>
      <c r="C1939" s="47">
        <v>17.04</v>
      </c>
      <c r="D1939" s="47">
        <v>17.13</v>
      </c>
      <c r="E1939" s="47">
        <v>16.43</v>
      </c>
      <c r="F1939" s="47">
        <v>16.89</v>
      </c>
      <c r="G1939" s="48">
        <v>1162800</v>
      </c>
      <c r="H1939" s="47">
        <v>14.11</v>
      </c>
      <c r="I1939" s="51">
        <f t="shared" si="218"/>
        <v>0.83540556542332733</v>
      </c>
      <c r="J1939" s="51">
        <f t="shared" ca="1" si="219"/>
        <v>1</v>
      </c>
      <c r="K1939" s="47">
        <f t="shared" si="220"/>
        <v>14.24</v>
      </c>
      <c r="L1939" s="47">
        <f t="shared" si="221"/>
        <v>14.31</v>
      </c>
      <c r="M1939" s="47">
        <f t="shared" si="222"/>
        <v>13.73</v>
      </c>
      <c r="N1939" s="47">
        <f t="shared" si="223"/>
        <v>14.11</v>
      </c>
      <c r="O1939" s="48">
        <f t="shared" ca="1" si="224"/>
        <v>1162800</v>
      </c>
    </row>
    <row r="1940" spans="1:15" x14ac:dyDescent="0.25">
      <c r="A1940">
        <v>1925</v>
      </c>
      <c r="B1940" s="84">
        <v>39223</v>
      </c>
      <c r="C1940" s="47">
        <v>18.420000000000002</v>
      </c>
      <c r="D1940" s="47">
        <v>18.91</v>
      </c>
      <c r="E1940" s="47">
        <v>18.37</v>
      </c>
      <c r="F1940" s="47">
        <v>18.82</v>
      </c>
      <c r="G1940" s="48">
        <v>1148200</v>
      </c>
      <c r="H1940" s="47">
        <v>14.04</v>
      </c>
      <c r="I1940" s="51">
        <f t="shared" si="218"/>
        <v>0.74601487778958553</v>
      </c>
      <c r="J1940" s="51">
        <f t="shared" ca="1" si="219"/>
        <v>1</v>
      </c>
      <c r="K1940" s="47">
        <f t="shared" si="220"/>
        <v>13.74</v>
      </c>
      <c r="L1940" s="47">
        <f t="shared" si="221"/>
        <v>14.11</v>
      </c>
      <c r="M1940" s="47">
        <f t="shared" si="222"/>
        <v>13.7</v>
      </c>
      <c r="N1940" s="47">
        <f t="shared" si="223"/>
        <v>14.04</v>
      </c>
      <c r="O1940" s="48">
        <f t="shared" ca="1" si="224"/>
        <v>1148200</v>
      </c>
    </row>
    <row r="1941" spans="1:15" x14ac:dyDescent="0.25">
      <c r="A1941">
        <v>1926</v>
      </c>
      <c r="B1941" s="84">
        <v>39220</v>
      </c>
      <c r="C1941" s="47">
        <v>18.190000000000001</v>
      </c>
      <c r="D1941" s="47">
        <v>18.510000000000002</v>
      </c>
      <c r="E1941" s="47">
        <v>17.920000000000002</v>
      </c>
      <c r="F1941" s="47">
        <v>18.22</v>
      </c>
      <c r="G1941" s="48">
        <v>1187600</v>
      </c>
      <c r="H1941" s="47">
        <v>13.59</v>
      </c>
      <c r="I1941" s="51">
        <f t="shared" si="218"/>
        <v>0.7458836443468716</v>
      </c>
      <c r="J1941" s="51">
        <f t="shared" ca="1" si="219"/>
        <v>1</v>
      </c>
      <c r="K1941" s="47">
        <f t="shared" si="220"/>
        <v>13.57</v>
      </c>
      <c r="L1941" s="47">
        <f t="shared" si="221"/>
        <v>13.81</v>
      </c>
      <c r="M1941" s="47">
        <f t="shared" si="222"/>
        <v>13.37</v>
      </c>
      <c r="N1941" s="47">
        <f t="shared" si="223"/>
        <v>13.59</v>
      </c>
      <c r="O1941" s="48">
        <f t="shared" ca="1" si="224"/>
        <v>1187600</v>
      </c>
    </row>
    <row r="1942" spans="1:15" x14ac:dyDescent="0.25">
      <c r="A1942">
        <v>1927</v>
      </c>
      <c r="B1942" s="84">
        <v>39219</v>
      </c>
      <c r="C1942" s="47">
        <v>18.350000000000001</v>
      </c>
      <c r="D1942" s="47">
        <v>18.350000000000001</v>
      </c>
      <c r="E1942" s="47">
        <v>17.760000000000002</v>
      </c>
      <c r="F1942" s="47">
        <v>18.09</v>
      </c>
      <c r="G1942" s="48">
        <v>848200</v>
      </c>
      <c r="H1942" s="47">
        <v>13.49</v>
      </c>
      <c r="I1942" s="51">
        <f t="shared" si="218"/>
        <v>0.74571586511885024</v>
      </c>
      <c r="J1942" s="51">
        <f t="shared" ca="1" si="219"/>
        <v>1</v>
      </c>
      <c r="K1942" s="47">
        <f t="shared" si="220"/>
        <v>13.68</v>
      </c>
      <c r="L1942" s="47">
        <f t="shared" si="221"/>
        <v>13.68</v>
      </c>
      <c r="M1942" s="47">
        <f t="shared" si="222"/>
        <v>13.24</v>
      </c>
      <c r="N1942" s="47">
        <f t="shared" si="223"/>
        <v>13.49</v>
      </c>
      <c r="O1942" s="48">
        <f t="shared" ca="1" si="224"/>
        <v>848200</v>
      </c>
    </row>
    <row r="1943" spans="1:15" x14ac:dyDescent="0.25">
      <c r="A1943">
        <v>1928</v>
      </c>
      <c r="B1943" s="84">
        <v>39218</v>
      </c>
      <c r="C1943" s="47">
        <v>18.21</v>
      </c>
      <c r="D1943" s="47">
        <v>18.5</v>
      </c>
      <c r="E1943" s="47">
        <v>17.989999999999998</v>
      </c>
      <c r="F1943" s="47">
        <v>18.350000000000001</v>
      </c>
      <c r="G1943" s="48">
        <v>916500</v>
      </c>
      <c r="H1943" s="47">
        <v>13.69</v>
      </c>
      <c r="I1943" s="51">
        <f t="shared" si="218"/>
        <v>0.7460490463215258</v>
      </c>
      <c r="J1943" s="51">
        <f t="shared" ca="1" si="219"/>
        <v>1</v>
      </c>
      <c r="K1943" s="47">
        <f t="shared" si="220"/>
        <v>13.59</v>
      </c>
      <c r="L1943" s="47">
        <f t="shared" si="221"/>
        <v>13.8</v>
      </c>
      <c r="M1943" s="47">
        <f t="shared" si="222"/>
        <v>13.42</v>
      </c>
      <c r="N1943" s="47">
        <f t="shared" si="223"/>
        <v>13.69</v>
      </c>
      <c r="O1943" s="48">
        <f t="shared" ca="1" si="224"/>
        <v>916500</v>
      </c>
    </row>
    <row r="1944" spans="1:15" x14ac:dyDescent="0.25">
      <c r="A1944">
        <v>1929</v>
      </c>
      <c r="B1944" s="84">
        <v>39217</v>
      </c>
      <c r="C1944" s="47">
        <v>17.989999999999998</v>
      </c>
      <c r="D1944" s="47">
        <v>18.920000000000002</v>
      </c>
      <c r="E1944" s="47">
        <v>17.95</v>
      </c>
      <c r="F1944" s="47">
        <v>18.2</v>
      </c>
      <c r="G1944" s="48">
        <v>1707100</v>
      </c>
      <c r="H1944" s="47">
        <v>13.58</v>
      </c>
      <c r="I1944" s="51">
        <f t="shared" si="218"/>
        <v>0.74615384615384617</v>
      </c>
      <c r="J1944" s="51">
        <f t="shared" ca="1" si="219"/>
        <v>1</v>
      </c>
      <c r="K1944" s="47">
        <f t="shared" si="220"/>
        <v>13.42</v>
      </c>
      <c r="L1944" s="47">
        <f t="shared" si="221"/>
        <v>14.12</v>
      </c>
      <c r="M1944" s="47">
        <f t="shared" si="222"/>
        <v>13.39</v>
      </c>
      <c r="N1944" s="47">
        <f t="shared" si="223"/>
        <v>13.58</v>
      </c>
      <c r="O1944" s="48">
        <f t="shared" ca="1" si="224"/>
        <v>1707100</v>
      </c>
    </row>
    <row r="1945" spans="1:15" x14ac:dyDescent="0.25">
      <c r="A1945">
        <v>1930</v>
      </c>
      <c r="B1945" s="84">
        <v>39216</v>
      </c>
      <c r="C1945" s="47">
        <v>17.25</v>
      </c>
      <c r="D1945" s="47">
        <v>17.25</v>
      </c>
      <c r="E1945" s="47">
        <v>16.760000000000002</v>
      </c>
      <c r="F1945" s="47">
        <v>16.86</v>
      </c>
      <c r="G1945" s="48">
        <v>426400</v>
      </c>
      <c r="H1945" s="47">
        <v>12.58</v>
      </c>
      <c r="I1945" s="51">
        <f t="shared" si="218"/>
        <v>0.74614472123368925</v>
      </c>
      <c r="J1945" s="51">
        <f t="shared" ca="1" si="219"/>
        <v>1</v>
      </c>
      <c r="K1945" s="47">
        <f t="shared" si="220"/>
        <v>12.87</v>
      </c>
      <c r="L1945" s="47">
        <f t="shared" si="221"/>
        <v>12.87</v>
      </c>
      <c r="M1945" s="47">
        <f t="shared" si="222"/>
        <v>12.51</v>
      </c>
      <c r="N1945" s="47">
        <f t="shared" si="223"/>
        <v>12.58</v>
      </c>
      <c r="O1945" s="48">
        <f t="shared" ca="1" si="224"/>
        <v>426400</v>
      </c>
    </row>
    <row r="1946" spans="1:15" x14ac:dyDescent="0.25">
      <c r="A1946">
        <v>1931</v>
      </c>
      <c r="B1946" s="84">
        <v>39213</v>
      </c>
      <c r="C1946" s="47">
        <v>17.11</v>
      </c>
      <c r="D1946" s="47">
        <v>17.309999999999999</v>
      </c>
      <c r="E1946" s="47">
        <v>16.98</v>
      </c>
      <c r="F1946" s="47">
        <v>17.25</v>
      </c>
      <c r="G1946" s="48">
        <v>364200</v>
      </c>
      <c r="H1946" s="47">
        <v>12.87</v>
      </c>
      <c r="I1946" s="51">
        <f t="shared" si="218"/>
        <v>0.74608695652173906</v>
      </c>
      <c r="J1946" s="51">
        <f t="shared" ca="1" si="219"/>
        <v>1</v>
      </c>
      <c r="K1946" s="47">
        <f t="shared" si="220"/>
        <v>12.77</v>
      </c>
      <c r="L1946" s="47">
        <f t="shared" si="221"/>
        <v>12.91</v>
      </c>
      <c r="M1946" s="47">
        <f t="shared" si="222"/>
        <v>12.67</v>
      </c>
      <c r="N1946" s="47">
        <f t="shared" si="223"/>
        <v>12.87</v>
      </c>
      <c r="O1946" s="48">
        <f t="shared" ca="1" si="224"/>
        <v>364200</v>
      </c>
    </row>
    <row r="1947" spans="1:15" x14ac:dyDescent="0.25">
      <c r="A1947">
        <v>1932</v>
      </c>
      <c r="B1947" s="84">
        <v>39212</v>
      </c>
      <c r="C1947" s="47">
        <v>17.329999999999998</v>
      </c>
      <c r="D1947" s="47">
        <v>17.46</v>
      </c>
      <c r="E1947" s="47">
        <v>16.78</v>
      </c>
      <c r="F1947" s="47">
        <v>16.88</v>
      </c>
      <c r="G1947" s="48">
        <v>642700</v>
      </c>
      <c r="H1947" s="47">
        <v>12.59</v>
      </c>
      <c r="I1947" s="51">
        <f t="shared" si="218"/>
        <v>0.74585308056872046</v>
      </c>
      <c r="J1947" s="51">
        <f t="shared" ca="1" si="219"/>
        <v>1</v>
      </c>
      <c r="K1947" s="47">
        <f t="shared" si="220"/>
        <v>12.93</v>
      </c>
      <c r="L1947" s="47">
        <f t="shared" si="221"/>
        <v>13.02</v>
      </c>
      <c r="M1947" s="47">
        <f t="shared" si="222"/>
        <v>12.52</v>
      </c>
      <c r="N1947" s="47">
        <f t="shared" si="223"/>
        <v>12.59</v>
      </c>
      <c r="O1947" s="48">
        <f t="shared" ca="1" si="224"/>
        <v>642700</v>
      </c>
    </row>
    <row r="1948" spans="1:15" x14ac:dyDescent="0.25">
      <c r="A1948">
        <v>1933</v>
      </c>
      <c r="B1948" s="84">
        <v>39211</v>
      </c>
      <c r="C1948" s="47">
        <v>17.41</v>
      </c>
      <c r="D1948" s="47">
        <v>17.54</v>
      </c>
      <c r="E1948" s="47">
        <v>17.3</v>
      </c>
      <c r="F1948" s="47">
        <v>17.46</v>
      </c>
      <c r="G1948" s="48">
        <v>366600</v>
      </c>
      <c r="H1948" s="47">
        <v>13.02</v>
      </c>
      <c r="I1948" s="51">
        <f t="shared" si="218"/>
        <v>0.74570446735395179</v>
      </c>
      <c r="J1948" s="51">
        <f t="shared" ca="1" si="219"/>
        <v>1</v>
      </c>
      <c r="K1948" s="47">
        <f t="shared" si="220"/>
        <v>12.98</v>
      </c>
      <c r="L1948" s="47">
        <f t="shared" si="221"/>
        <v>13.08</v>
      </c>
      <c r="M1948" s="47">
        <f t="shared" si="222"/>
        <v>12.9</v>
      </c>
      <c r="N1948" s="47">
        <f t="shared" si="223"/>
        <v>13.02</v>
      </c>
      <c r="O1948" s="48">
        <f t="shared" ca="1" si="224"/>
        <v>366600</v>
      </c>
    </row>
    <row r="1949" spans="1:15" x14ac:dyDescent="0.25">
      <c r="A1949">
        <v>1934</v>
      </c>
      <c r="B1949" s="84">
        <v>39210</v>
      </c>
      <c r="C1949" s="47">
        <v>17.52</v>
      </c>
      <c r="D1949" s="47">
        <v>17.600000000000001</v>
      </c>
      <c r="E1949" s="47">
        <v>17.25</v>
      </c>
      <c r="F1949" s="47">
        <v>17.57</v>
      </c>
      <c r="G1949" s="48">
        <v>416100</v>
      </c>
      <c r="H1949" s="47">
        <v>13.11</v>
      </c>
      <c r="I1949" s="51">
        <f t="shared" si="218"/>
        <v>0.74615822424587364</v>
      </c>
      <c r="J1949" s="51">
        <f t="shared" ca="1" si="219"/>
        <v>1</v>
      </c>
      <c r="K1949" s="47">
        <f t="shared" si="220"/>
        <v>13.07</v>
      </c>
      <c r="L1949" s="47">
        <f t="shared" si="221"/>
        <v>13.13</v>
      </c>
      <c r="M1949" s="47">
        <f t="shared" si="222"/>
        <v>12.87</v>
      </c>
      <c r="N1949" s="47">
        <f t="shared" si="223"/>
        <v>13.11</v>
      </c>
      <c r="O1949" s="48">
        <f t="shared" ca="1" si="224"/>
        <v>416100</v>
      </c>
    </row>
    <row r="1950" spans="1:15" x14ac:dyDescent="0.25">
      <c r="A1950">
        <v>1935</v>
      </c>
      <c r="B1950" s="84">
        <v>39209</v>
      </c>
      <c r="C1950" s="47">
        <v>17.62</v>
      </c>
      <c r="D1950" s="47">
        <v>17.850000000000001</v>
      </c>
      <c r="E1950" s="47">
        <v>17.57</v>
      </c>
      <c r="F1950" s="47">
        <v>17.600000000000001</v>
      </c>
      <c r="G1950" s="48">
        <v>280400</v>
      </c>
      <c r="H1950" s="47">
        <v>13.13</v>
      </c>
      <c r="I1950" s="51">
        <f t="shared" si="218"/>
        <v>0.74602272727272723</v>
      </c>
      <c r="J1950" s="51">
        <f t="shared" ca="1" si="219"/>
        <v>1</v>
      </c>
      <c r="K1950" s="47">
        <f t="shared" si="220"/>
        <v>13.14</v>
      </c>
      <c r="L1950" s="47">
        <f t="shared" si="221"/>
        <v>13.32</v>
      </c>
      <c r="M1950" s="47">
        <f t="shared" si="222"/>
        <v>13.11</v>
      </c>
      <c r="N1950" s="47">
        <f t="shared" si="223"/>
        <v>13.13</v>
      </c>
      <c r="O1950" s="48">
        <f t="shared" ca="1" si="224"/>
        <v>280400</v>
      </c>
    </row>
    <row r="1951" spans="1:15" x14ac:dyDescent="0.25">
      <c r="A1951">
        <v>1936</v>
      </c>
      <c r="B1951" s="84">
        <v>39206</v>
      </c>
      <c r="C1951" s="47">
        <v>17.510000000000002</v>
      </c>
      <c r="D1951" s="47">
        <v>17.73</v>
      </c>
      <c r="E1951" s="47">
        <v>17.510000000000002</v>
      </c>
      <c r="F1951" s="47">
        <v>17.68</v>
      </c>
      <c r="G1951" s="48">
        <v>325300</v>
      </c>
      <c r="H1951" s="47">
        <v>13.19</v>
      </c>
      <c r="I1951" s="51">
        <f t="shared" si="218"/>
        <v>0.74604072398190047</v>
      </c>
      <c r="J1951" s="51">
        <f t="shared" ca="1" si="219"/>
        <v>1</v>
      </c>
      <c r="K1951" s="47">
        <f t="shared" si="220"/>
        <v>13.06</v>
      </c>
      <c r="L1951" s="47">
        <f t="shared" si="221"/>
        <v>13.23</v>
      </c>
      <c r="M1951" s="47">
        <f t="shared" si="222"/>
        <v>13.06</v>
      </c>
      <c r="N1951" s="47">
        <f t="shared" si="223"/>
        <v>13.19</v>
      </c>
      <c r="O1951" s="48">
        <f t="shared" ca="1" si="224"/>
        <v>325300</v>
      </c>
    </row>
    <row r="1952" spans="1:15" x14ac:dyDescent="0.25">
      <c r="A1952">
        <v>1937</v>
      </c>
      <c r="B1952" s="84">
        <v>39205</v>
      </c>
      <c r="C1952" s="47">
        <v>17.559999999999999</v>
      </c>
      <c r="D1952" s="47">
        <v>17.920000000000002</v>
      </c>
      <c r="E1952" s="47">
        <v>17.559999999999999</v>
      </c>
      <c r="F1952" s="47">
        <v>17.61</v>
      </c>
      <c r="G1952" s="48">
        <v>417900</v>
      </c>
      <c r="H1952" s="47">
        <v>13.14</v>
      </c>
      <c r="I1952" s="51">
        <f t="shared" si="218"/>
        <v>0.74616695059625215</v>
      </c>
      <c r="J1952" s="51">
        <f t="shared" ca="1" si="219"/>
        <v>1</v>
      </c>
      <c r="K1952" s="47">
        <f t="shared" si="220"/>
        <v>13.1</v>
      </c>
      <c r="L1952" s="47">
        <f t="shared" si="221"/>
        <v>13.37</v>
      </c>
      <c r="M1952" s="47">
        <f t="shared" si="222"/>
        <v>13.1</v>
      </c>
      <c r="N1952" s="47">
        <f t="shared" si="223"/>
        <v>13.14</v>
      </c>
      <c r="O1952" s="48">
        <f t="shared" ca="1" si="224"/>
        <v>417900</v>
      </c>
    </row>
    <row r="1953" spans="1:15" x14ac:dyDescent="0.25">
      <c r="A1953">
        <v>1938</v>
      </c>
      <c r="B1953" s="84">
        <v>39204</v>
      </c>
      <c r="C1953" s="47">
        <v>17.36</v>
      </c>
      <c r="D1953" s="47">
        <v>17.72</v>
      </c>
      <c r="E1953" s="47">
        <v>17.18</v>
      </c>
      <c r="F1953" s="47">
        <v>17.45</v>
      </c>
      <c r="G1953" s="48">
        <v>401100</v>
      </c>
      <c r="H1953" s="47">
        <v>13.02</v>
      </c>
      <c r="I1953" s="51">
        <f t="shared" si="218"/>
        <v>0.74613180515759314</v>
      </c>
      <c r="J1953" s="51">
        <f t="shared" ca="1" si="219"/>
        <v>1</v>
      </c>
      <c r="K1953" s="47">
        <f t="shared" si="220"/>
        <v>12.95</v>
      </c>
      <c r="L1953" s="47">
        <f t="shared" si="221"/>
        <v>13.22</v>
      </c>
      <c r="M1953" s="47">
        <f t="shared" si="222"/>
        <v>12.82</v>
      </c>
      <c r="N1953" s="47">
        <f t="shared" si="223"/>
        <v>13.02</v>
      </c>
      <c r="O1953" s="48">
        <f t="shared" ca="1" si="224"/>
        <v>401100</v>
      </c>
    </row>
    <row r="1954" spans="1:15" x14ac:dyDescent="0.25">
      <c r="A1954">
        <v>1939</v>
      </c>
      <c r="B1954" s="84">
        <v>39203</v>
      </c>
      <c r="C1954" s="47">
        <v>17.21</v>
      </c>
      <c r="D1954" s="47">
        <v>17.47</v>
      </c>
      <c r="E1954" s="47">
        <v>17.04</v>
      </c>
      <c r="F1954" s="47">
        <v>17.32</v>
      </c>
      <c r="G1954" s="48">
        <v>463300</v>
      </c>
      <c r="H1954" s="47">
        <v>12.92</v>
      </c>
      <c r="I1954" s="51">
        <f t="shared" si="218"/>
        <v>0.74595842956120095</v>
      </c>
      <c r="J1954" s="51">
        <f t="shared" ca="1" si="219"/>
        <v>1</v>
      </c>
      <c r="K1954" s="47">
        <f t="shared" si="220"/>
        <v>12.84</v>
      </c>
      <c r="L1954" s="47">
        <f t="shared" si="221"/>
        <v>13.03</v>
      </c>
      <c r="M1954" s="47">
        <f t="shared" si="222"/>
        <v>12.71</v>
      </c>
      <c r="N1954" s="47">
        <f t="shared" si="223"/>
        <v>12.92</v>
      </c>
      <c r="O1954" s="48">
        <f t="shared" ca="1" si="224"/>
        <v>463300</v>
      </c>
    </row>
    <row r="1955" spans="1:15" x14ac:dyDescent="0.25">
      <c r="A1955">
        <v>1940</v>
      </c>
      <c r="B1955" s="84">
        <v>39202</v>
      </c>
      <c r="C1955" s="47">
        <v>17.489999999999998</v>
      </c>
      <c r="D1955" s="47">
        <v>17.61</v>
      </c>
      <c r="E1955" s="47">
        <v>17.21</v>
      </c>
      <c r="F1955" s="47">
        <v>17.23</v>
      </c>
      <c r="G1955" s="48">
        <v>600100</v>
      </c>
      <c r="H1955" s="47">
        <v>12.85</v>
      </c>
      <c r="I1955" s="51">
        <f t="shared" si="218"/>
        <v>0.74579222286709224</v>
      </c>
      <c r="J1955" s="51">
        <f t="shared" ca="1" si="219"/>
        <v>1</v>
      </c>
      <c r="K1955" s="47">
        <f t="shared" si="220"/>
        <v>13.04</v>
      </c>
      <c r="L1955" s="47">
        <f t="shared" si="221"/>
        <v>13.13</v>
      </c>
      <c r="M1955" s="47">
        <f t="shared" si="222"/>
        <v>12.84</v>
      </c>
      <c r="N1955" s="47">
        <f t="shared" si="223"/>
        <v>12.85</v>
      </c>
      <c r="O1955" s="48">
        <f t="shared" ca="1" si="224"/>
        <v>600100</v>
      </c>
    </row>
    <row r="1956" spans="1:15" x14ac:dyDescent="0.25">
      <c r="A1956">
        <v>1941</v>
      </c>
      <c r="B1956" s="84">
        <v>39199</v>
      </c>
      <c r="C1956" s="47">
        <v>17.53</v>
      </c>
      <c r="D1956" s="47">
        <v>17.600000000000001</v>
      </c>
      <c r="E1956" s="47">
        <v>17.25</v>
      </c>
      <c r="F1956" s="47">
        <v>17.440000000000001</v>
      </c>
      <c r="G1956" s="48">
        <v>657000</v>
      </c>
      <c r="H1956" s="47">
        <v>13.01</v>
      </c>
      <c r="I1956" s="51">
        <f t="shared" si="218"/>
        <v>0.74598623853210999</v>
      </c>
      <c r="J1956" s="51">
        <f t="shared" ca="1" si="219"/>
        <v>1</v>
      </c>
      <c r="K1956" s="47">
        <f t="shared" si="220"/>
        <v>13.08</v>
      </c>
      <c r="L1956" s="47">
        <f t="shared" si="221"/>
        <v>13.13</v>
      </c>
      <c r="M1956" s="47">
        <f t="shared" si="222"/>
        <v>12.87</v>
      </c>
      <c r="N1956" s="47">
        <f t="shared" si="223"/>
        <v>13.01</v>
      </c>
      <c r="O1956" s="48">
        <f t="shared" ca="1" si="224"/>
        <v>657000</v>
      </c>
    </row>
    <row r="1957" spans="1:15" x14ac:dyDescent="0.25">
      <c r="A1957">
        <v>1942</v>
      </c>
      <c r="B1957" s="84">
        <v>39198</v>
      </c>
      <c r="C1957" s="47">
        <v>17.86</v>
      </c>
      <c r="D1957" s="47">
        <v>17.86</v>
      </c>
      <c r="E1957" s="47">
        <v>17.5</v>
      </c>
      <c r="F1957" s="47">
        <v>17.649999999999999</v>
      </c>
      <c r="G1957" s="48">
        <v>535900</v>
      </c>
      <c r="H1957" s="47">
        <v>13.16</v>
      </c>
      <c r="I1957" s="51">
        <f t="shared" si="218"/>
        <v>0.74560906515580738</v>
      </c>
      <c r="J1957" s="51">
        <f t="shared" ca="1" si="219"/>
        <v>1</v>
      </c>
      <c r="K1957" s="47">
        <f t="shared" si="220"/>
        <v>13.32</v>
      </c>
      <c r="L1957" s="47">
        <f t="shared" si="221"/>
        <v>13.32</v>
      </c>
      <c r="M1957" s="47">
        <f t="shared" si="222"/>
        <v>13.05</v>
      </c>
      <c r="N1957" s="47">
        <f t="shared" si="223"/>
        <v>13.16</v>
      </c>
      <c r="O1957" s="48">
        <f t="shared" ca="1" si="224"/>
        <v>535900</v>
      </c>
    </row>
    <row r="1958" spans="1:15" x14ac:dyDescent="0.25">
      <c r="A1958">
        <v>1943</v>
      </c>
      <c r="B1958" s="84">
        <v>39197</v>
      </c>
      <c r="C1958" s="47">
        <v>17.8</v>
      </c>
      <c r="D1958" s="47">
        <v>18.23</v>
      </c>
      <c r="E1958" s="47">
        <v>17.68</v>
      </c>
      <c r="F1958" s="47">
        <v>17.87</v>
      </c>
      <c r="G1958" s="48">
        <v>819700</v>
      </c>
      <c r="H1958" s="47">
        <v>13.33</v>
      </c>
      <c r="I1958" s="51">
        <f t="shared" si="218"/>
        <v>0.74594292109681026</v>
      </c>
      <c r="J1958" s="51">
        <f t="shared" ca="1" si="219"/>
        <v>1</v>
      </c>
      <c r="K1958" s="47">
        <f t="shared" si="220"/>
        <v>13.28</v>
      </c>
      <c r="L1958" s="47">
        <f t="shared" si="221"/>
        <v>13.6</v>
      </c>
      <c r="M1958" s="47">
        <f t="shared" si="222"/>
        <v>13.19</v>
      </c>
      <c r="N1958" s="47">
        <f t="shared" si="223"/>
        <v>13.33</v>
      </c>
      <c r="O1958" s="48">
        <f t="shared" ca="1" si="224"/>
        <v>819700</v>
      </c>
    </row>
    <row r="1959" spans="1:15" x14ac:dyDescent="0.25">
      <c r="A1959">
        <v>1944</v>
      </c>
      <c r="B1959" s="84">
        <v>39196</v>
      </c>
      <c r="C1959" s="47">
        <v>18.16</v>
      </c>
      <c r="D1959" s="47">
        <v>18.16</v>
      </c>
      <c r="E1959" s="47">
        <v>17.489999999999998</v>
      </c>
      <c r="F1959" s="47">
        <v>17.52</v>
      </c>
      <c r="G1959" s="48">
        <v>774700</v>
      </c>
      <c r="H1959" s="47">
        <v>13.07</v>
      </c>
      <c r="I1959" s="51">
        <f t="shared" si="218"/>
        <v>0.74600456621004574</v>
      </c>
      <c r="J1959" s="51">
        <f t="shared" ca="1" si="219"/>
        <v>1</v>
      </c>
      <c r="K1959" s="47">
        <f t="shared" si="220"/>
        <v>13.55</v>
      </c>
      <c r="L1959" s="47">
        <f t="shared" si="221"/>
        <v>13.55</v>
      </c>
      <c r="M1959" s="47">
        <f t="shared" si="222"/>
        <v>13.05</v>
      </c>
      <c r="N1959" s="47">
        <f t="shared" si="223"/>
        <v>13.07</v>
      </c>
      <c r="O1959" s="48">
        <f t="shared" ca="1" si="224"/>
        <v>774700</v>
      </c>
    </row>
    <row r="1960" spans="1:15" x14ac:dyDescent="0.25">
      <c r="A1960">
        <v>1945</v>
      </c>
      <c r="B1960" s="84">
        <v>39195</v>
      </c>
      <c r="C1960" s="47">
        <v>17.940000000000001</v>
      </c>
      <c r="D1960" s="47">
        <v>18.350000000000001</v>
      </c>
      <c r="E1960" s="47">
        <v>17.829999999999998</v>
      </c>
      <c r="F1960" s="47">
        <v>17.93</v>
      </c>
      <c r="G1960" s="48">
        <v>757200</v>
      </c>
      <c r="H1960" s="47">
        <v>13.37</v>
      </c>
      <c r="I1960" s="51">
        <f t="shared" si="218"/>
        <v>0.74567763524818731</v>
      </c>
      <c r="J1960" s="51">
        <f t="shared" ca="1" si="219"/>
        <v>1</v>
      </c>
      <c r="K1960" s="47">
        <f t="shared" si="220"/>
        <v>13.38</v>
      </c>
      <c r="L1960" s="47">
        <f t="shared" si="221"/>
        <v>13.68</v>
      </c>
      <c r="M1960" s="47">
        <f t="shared" si="222"/>
        <v>13.3</v>
      </c>
      <c r="N1960" s="47">
        <f t="shared" si="223"/>
        <v>13.37</v>
      </c>
      <c r="O1960" s="48">
        <f t="shared" ca="1" si="224"/>
        <v>757200</v>
      </c>
    </row>
    <row r="1961" spans="1:15" x14ac:dyDescent="0.25">
      <c r="A1961">
        <v>1946</v>
      </c>
      <c r="B1961" s="84">
        <v>39192</v>
      </c>
      <c r="C1961" s="47">
        <v>17.579999999999998</v>
      </c>
      <c r="D1961" s="47">
        <v>18.27</v>
      </c>
      <c r="E1961" s="47">
        <v>17.38</v>
      </c>
      <c r="F1961" s="47">
        <v>17.82</v>
      </c>
      <c r="G1961" s="48">
        <v>1490300</v>
      </c>
      <c r="H1961" s="47">
        <v>13.29</v>
      </c>
      <c r="I1961" s="51">
        <f t="shared" si="218"/>
        <v>0.74579124579124578</v>
      </c>
      <c r="J1961" s="51">
        <f t="shared" ca="1" si="219"/>
        <v>1</v>
      </c>
      <c r="K1961" s="47">
        <f t="shared" si="220"/>
        <v>13.11</v>
      </c>
      <c r="L1961" s="47">
        <f t="shared" si="221"/>
        <v>13.63</v>
      </c>
      <c r="M1961" s="47">
        <f t="shared" si="222"/>
        <v>12.96</v>
      </c>
      <c r="N1961" s="47">
        <f t="shared" si="223"/>
        <v>13.29</v>
      </c>
      <c r="O1961" s="48">
        <f t="shared" ca="1" si="224"/>
        <v>1490300</v>
      </c>
    </row>
    <row r="1962" spans="1:15" x14ac:dyDescent="0.25">
      <c r="A1962">
        <v>1947</v>
      </c>
      <c r="B1962" s="84">
        <v>39191</v>
      </c>
      <c r="C1962" s="47">
        <v>16.52</v>
      </c>
      <c r="D1962" s="47">
        <v>18.600000000000001</v>
      </c>
      <c r="E1962" s="47">
        <v>16.100000000000001</v>
      </c>
      <c r="F1962" s="47">
        <v>17.91</v>
      </c>
      <c r="G1962" s="48">
        <v>2557300</v>
      </c>
      <c r="H1962" s="47">
        <v>13.36</v>
      </c>
      <c r="I1962" s="51">
        <f t="shared" si="218"/>
        <v>0.7459519821328866</v>
      </c>
      <c r="J1962" s="51">
        <f t="shared" ca="1" si="219"/>
        <v>1</v>
      </c>
      <c r="K1962" s="47">
        <f t="shared" si="220"/>
        <v>12.32</v>
      </c>
      <c r="L1962" s="47">
        <f t="shared" si="221"/>
        <v>13.87</v>
      </c>
      <c r="M1962" s="47">
        <f t="shared" si="222"/>
        <v>12.01</v>
      </c>
      <c r="N1962" s="47">
        <f t="shared" si="223"/>
        <v>13.36</v>
      </c>
      <c r="O1962" s="48">
        <f t="shared" ca="1" si="224"/>
        <v>2557300</v>
      </c>
    </row>
    <row r="1963" spans="1:15" x14ac:dyDescent="0.25">
      <c r="A1963">
        <v>1948</v>
      </c>
      <c r="B1963" s="84">
        <v>39190</v>
      </c>
      <c r="C1963" s="47">
        <v>16.3</v>
      </c>
      <c r="D1963" s="47">
        <v>16.62</v>
      </c>
      <c r="E1963" s="47">
        <v>16.29</v>
      </c>
      <c r="F1963" s="47">
        <v>16.39</v>
      </c>
      <c r="G1963" s="48">
        <v>173600</v>
      </c>
      <c r="H1963" s="47">
        <v>12.23</v>
      </c>
      <c r="I1963" s="51">
        <f t="shared" si="218"/>
        <v>0.74618669920683345</v>
      </c>
      <c r="J1963" s="51">
        <f t="shared" ca="1" si="219"/>
        <v>1</v>
      </c>
      <c r="K1963" s="47">
        <f t="shared" si="220"/>
        <v>12.16</v>
      </c>
      <c r="L1963" s="47">
        <f t="shared" si="221"/>
        <v>12.4</v>
      </c>
      <c r="M1963" s="47">
        <f t="shared" si="222"/>
        <v>12.16</v>
      </c>
      <c r="N1963" s="47">
        <f t="shared" si="223"/>
        <v>12.23</v>
      </c>
      <c r="O1963" s="48">
        <f t="shared" ca="1" si="224"/>
        <v>173600</v>
      </c>
    </row>
    <row r="1964" spans="1:15" x14ac:dyDescent="0.25">
      <c r="A1964">
        <v>1949</v>
      </c>
      <c r="B1964" s="84">
        <v>39189</v>
      </c>
      <c r="C1964" s="47">
        <v>16.75</v>
      </c>
      <c r="D1964" s="47">
        <v>16.84</v>
      </c>
      <c r="E1964" s="47">
        <v>16.399999999999999</v>
      </c>
      <c r="F1964" s="47">
        <v>16.41</v>
      </c>
      <c r="G1964" s="48">
        <v>312600</v>
      </c>
      <c r="H1964" s="47">
        <v>12.24</v>
      </c>
      <c r="I1964" s="51">
        <f t="shared" si="218"/>
        <v>0.74588665447897629</v>
      </c>
      <c r="J1964" s="51">
        <f t="shared" ca="1" si="219"/>
        <v>1</v>
      </c>
      <c r="K1964" s="47">
        <f t="shared" si="220"/>
        <v>12.49</v>
      </c>
      <c r="L1964" s="47">
        <f t="shared" si="221"/>
        <v>12.56</v>
      </c>
      <c r="M1964" s="47">
        <f t="shared" si="222"/>
        <v>12.23</v>
      </c>
      <c r="N1964" s="47">
        <f t="shared" si="223"/>
        <v>12.24</v>
      </c>
      <c r="O1964" s="48">
        <f t="shared" ca="1" si="224"/>
        <v>312600</v>
      </c>
    </row>
    <row r="1965" spans="1:15" x14ac:dyDescent="0.25">
      <c r="A1965">
        <v>1950</v>
      </c>
      <c r="B1965" s="84">
        <v>39188</v>
      </c>
      <c r="C1965" s="47">
        <v>16.600000000000001</v>
      </c>
      <c r="D1965" s="47">
        <v>16.97</v>
      </c>
      <c r="E1965" s="47">
        <v>16.600000000000001</v>
      </c>
      <c r="F1965" s="47">
        <v>16.829999999999998</v>
      </c>
      <c r="G1965" s="48">
        <v>292900</v>
      </c>
      <c r="H1965" s="47">
        <v>12.55</v>
      </c>
      <c r="I1965" s="51">
        <f t="shared" si="218"/>
        <v>0.74569221628045168</v>
      </c>
      <c r="J1965" s="51">
        <f t="shared" ca="1" si="219"/>
        <v>1</v>
      </c>
      <c r="K1965" s="47">
        <f t="shared" si="220"/>
        <v>12.38</v>
      </c>
      <c r="L1965" s="47">
        <f t="shared" si="221"/>
        <v>12.65</v>
      </c>
      <c r="M1965" s="47">
        <f t="shared" si="222"/>
        <v>12.38</v>
      </c>
      <c r="N1965" s="47">
        <f t="shared" si="223"/>
        <v>12.55</v>
      </c>
      <c r="O1965" s="48">
        <f t="shared" ca="1" si="224"/>
        <v>292900</v>
      </c>
    </row>
    <row r="1966" spans="1:15" x14ac:dyDescent="0.25">
      <c r="A1966">
        <v>1951</v>
      </c>
      <c r="B1966" s="84">
        <v>39185</v>
      </c>
      <c r="C1966" s="47">
        <v>16.399999999999999</v>
      </c>
      <c r="D1966" s="47">
        <v>16.920000000000002</v>
      </c>
      <c r="E1966" s="47">
        <v>16.09</v>
      </c>
      <c r="F1966" s="47">
        <v>16.600000000000001</v>
      </c>
      <c r="G1966" s="48">
        <v>735200</v>
      </c>
      <c r="H1966" s="47">
        <v>12.38</v>
      </c>
      <c r="I1966" s="51">
        <f t="shared" si="218"/>
        <v>0.74578313253012052</v>
      </c>
      <c r="J1966" s="51">
        <f t="shared" ca="1" si="219"/>
        <v>1</v>
      </c>
      <c r="K1966" s="47">
        <f t="shared" si="220"/>
        <v>12.23</v>
      </c>
      <c r="L1966" s="47">
        <f t="shared" si="221"/>
        <v>12.62</v>
      </c>
      <c r="M1966" s="47">
        <f t="shared" si="222"/>
        <v>12</v>
      </c>
      <c r="N1966" s="47">
        <f t="shared" si="223"/>
        <v>12.38</v>
      </c>
      <c r="O1966" s="48">
        <f t="shared" ca="1" si="224"/>
        <v>735200</v>
      </c>
    </row>
    <row r="1967" spans="1:15" x14ac:dyDescent="0.25">
      <c r="A1967">
        <v>1952</v>
      </c>
      <c r="B1967" s="84">
        <v>39184</v>
      </c>
      <c r="C1967" s="47">
        <v>16.010000000000002</v>
      </c>
      <c r="D1967" s="47">
        <v>16.36</v>
      </c>
      <c r="E1967" s="47">
        <v>15.91</v>
      </c>
      <c r="F1967" s="47">
        <v>16.34</v>
      </c>
      <c r="G1967" s="48">
        <v>318200</v>
      </c>
      <c r="H1967" s="47">
        <v>12.19</v>
      </c>
      <c r="I1967" s="51">
        <f t="shared" si="218"/>
        <v>0.74602203182374538</v>
      </c>
      <c r="J1967" s="51">
        <f t="shared" ca="1" si="219"/>
        <v>1</v>
      </c>
      <c r="K1967" s="47">
        <f t="shared" si="220"/>
        <v>11.94</v>
      </c>
      <c r="L1967" s="47">
        <f t="shared" si="221"/>
        <v>12.2</v>
      </c>
      <c r="M1967" s="47">
        <f t="shared" si="222"/>
        <v>11.87</v>
      </c>
      <c r="N1967" s="47">
        <f t="shared" si="223"/>
        <v>12.19</v>
      </c>
      <c r="O1967" s="48">
        <f t="shared" ca="1" si="224"/>
        <v>318200</v>
      </c>
    </row>
    <row r="1968" spans="1:15" x14ac:dyDescent="0.25">
      <c r="A1968">
        <v>1953</v>
      </c>
      <c r="B1968" s="84">
        <v>39183</v>
      </c>
      <c r="C1968" s="47">
        <v>15.99</v>
      </c>
      <c r="D1968" s="47">
        <v>16.14</v>
      </c>
      <c r="E1968" s="47">
        <v>15.91</v>
      </c>
      <c r="F1968" s="47">
        <v>16.02</v>
      </c>
      <c r="G1968" s="48">
        <v>452100</v>
      </c>
      <c r="H1968" s="47">
        <v>11.95</v>
      </c>
      <c r="I1968" s="51">
        <f t="shared" si="218"/>
        <v>0.74594257178526835</v>
      </c>
      <c r="J1968" s="51">
        <f t="shared" ca="1" si="219"/>
        <v>1</v>
      </c>
      <c r="K1968" s="47">
        <f t="shared" si="220"/>
        <v>11.93</v>
      </c>
      <c r="L1968" s="47">
        <f t="shared" si="221"/>
        <v>12.04</v>
      </c>
      <c r="M1968" s="47">
        <f t="shared" si="222"/>
        <v>11.87</v>
      </c>
      <c r="N1968" s="47">
        <f t="shared" si="223"/>
        <v>11.95</v>
      </c>
      <c r="O1968" s="48">
        <f t="shared" ca="1" si="224"/>
        <v>452100</v>
      </c>
    </row>
    <row r="1969" spans="1:15" x14ac:dyDescent="0.25">
      <c r="A1969">
        <v>1954</v>
      </c>
      <c r="B1969" s="84">
        <v>39182</v>
      </c>
      <c r="C1969" s="47">
        <v>16.09</v>
      </c>
      <c r="D1969" s="47">
        <v>16.09</v>
      </c>
      <c r="E1969" s="47">
        <v>15.94</v>
      </c>
      <c r="F1969" s="47">
        <v>15.95</v>
      </c>
      <c r="G1969" s="48">
        <v>236100</v>
      </c>
      <c r="H1969" s="47">
        <v>11.9</v>
      </c>
      <c r="I1969" s="51">
        <f t="shared" si="218"/>
        <v>0.74608150470219436</v>
      </c>
      <c r="J1969" s="51">
        <f t="shared" ca="1" si="219"/>
        <v>1</v>
      </c>
      <c r="K1969" s="47">
        <f t="shared" si="220"/>
        <v>12</v>
      </c>
      <c r="L1969" s="47">
        <f t="shared" si="221"/>
        <v>12</v>
      </c>
      <c r="M1969" s="47">
        <f t="shared" si="222"/>
        <v>11.89</v>
      </c>
      <c r="N1969" s="47">
        <f t="shared" si="223"/>
        <v>11.9</v>
      </c>
      <c r="O1969" s="48">
        <f t="shared" ca="1" si="224"/>
        <v>236100</v>
      </c>
    </row>
    <row r="1970" spans="1:15" x14ac:dyDescent="0.25">
      <c r="A1970">
        <v>1955</v>
      </c>
      <c r="B1970" s="84">
        <v>39181</v>
      </c>
      <c r="C1970" s="47">
        <v>15.99</v>
      </c>
      <c r="D1970" s="47">
        <v>16.3</v>
      </c>
      <c r="E1970" s="47">
        <v>15.93</v>
      </c>
      <c r="F1970" s="47">
        <v>16.13</v>
      </c>
      <c r="G1970" s="48">
        <v>218400</v>
      </c>
      <c r="H1970" s="47">
        <v>12.03</v>
      </c>
      <c r="I1970" s="51">
        <f t="shared" si="218"/>
        <v>0.74581525108493496</v>
      </c>
      <c r="J1970" s="51">
        <f t="shared" ca="1" si="219"/>
        <v>1</v>
      </c>
      <c r="K1970" s="47">
        <f t="shared" si="220"/>
        <v>11.93</v>
      </c>
      <c r="L1970" s="47">
        <f t="shared" si="221"/>
        <v>12.16</v>
      </c>
      <c r="M1970" s="47">
        <f t="shared" si="222"/>
        <v>11.88</v>
      </c>
      <c r="N1970" s="47">
        <f t="shared" si="223"/>
        <v>12.03</v>
      </c>
      <c r="O1970" s="48">
        <f t="shared" ca="1" si="224"/>
        <v>218400</v>
      </c>
    </row>
    <row r="1971" spans="1:15" x14ac:dyDescent="0.25">
      <c r="A1971">
        <v>1956</v>
      </c>
      <c r="B1971" s="84">
        <v>39177</v>
      </c>
      <c r="C1971" s="47">
        <v>15.88</v>
      </c>
      <c r="D1971" s="47">
        <v>15.99</v>
      </c>
      <c r="E1971" s="47">
        <v>15.75</v>
      </c>
      <c r="F1971" s="47">
        <v>15.98</v>
      </c>
      <c r="G1971" s="48">
        <v>225500</v>
      </c>
      <c r="H1971" s="47">
        <v>11.92</v>
      </c>
      <c r="I1971" s="51">
        <f t="shared" si="218"/>
        <v>0.74593241551939926</v>
      </c>
      <c r="J1971" s="51">
        <f t="shared" ca="1" si="219"/>
        <v>1</v>
      </c>
      <c r="K1971" s="47">
        <f t="shared" si="220"/>
        <v>11.85</v>
      </c>
      <c r="L1971" s="47">
        <f t="shared" si="221"/>
        <v>11.93</v>
      </c>
      <c r="M1971" s="47">
        <f t="shared" si="222"/>
        <v>11.75</v>
      </c>
      <c r="N1971" s="47">
        <f t="shared" si="223"/>
        <v>11.92</v>
      </c>
      <c r="O1971" s="48">
        <f t="shared" ca="1" si="224"/>
        <v>225500</v>
      </c>
    </row>
    <row r="1972" spans="1:15" x14ac:dyDescent="0.25">
      <c r="A1972">
        <v>1957</v>
      </c>
      <c r="B1972" s="84">
        <v>39176</v>
      </c>
      <c r="C1972" s="47">
        <v>16.27</v>
      </c>
      <c r="D1972" s="47">
        <v>16.41</v>
      </c>
      <c r="E1972" s="47">
        <v>15.77</v>
      </c>
      <c r="F1972" s="47">
        <v>15.8</v>
      </c>
      <c r="G1972" s="48">
        <v>522400</v>
      </c>
      <c r="H1972" s="47">
        <v>11.79</v>
      </c>
      <c r="I1972" s="51">
        <f t="shared" si="218"/>
        <v>0.74620253164556949</v>
      </c>
      <c r="J1972" s="51">
        <f t="shared" ca="1" si="219"/>
        <v>1</v>
      </c>
      <c r="K1972" s="47">
        <f t="shared" si="220"/>
        <v>12.14</v>
      </c>
      <c r="L1972" s="47">
        <f t="shared" si="221"/>
        <v>12.25</v>
      </c>
      <c r="M1972" s="47">
        <f t="shared" si="222"/>
        <v>11.77</v>
      </c>
      <c r="N1972" s="47">
        <f t="shared" si="223"/>
        <v>11.79</v>
      </c>
      <c r="O1972" s="48">
        <f t="shared" ca="1" si="224"/>
        <v>522400</v>
      </c>
    </row>
    <row r="1973" spans="1:15" x14ac:dyDescent="0.25">
      <c r="A1973">
        <v>1958</v>
      </c>
      <c r="B1973" s="84">
        <v>39175</v>
      </c>
      <c r="C1973" s="47">
        <v>15.92</v>
      </c>
      <c r="D1973" s="47">
        <v>16.260000000000002</v>
      </c>
      <c r="E1973" s="47">
        <v>15.91</v>
      </c>
      <c r="F1973" s="47">
        <v>16.239999999999998</v>
      </c>
      <c r="G1973" s="48">
        <v>494300</v>
      </c>
      <c r="H1973" s="47">
        <v>12.11</v>
      </c>
      <c r="I1973" s="51">
        <f t="shared" si="218"/>
        <v>0.74568965517241381</v>
      </c>
      <c r="J1973" s="51">
        <f t="shared" ca="1" si="219"/>
        <v>1</v>
      </c>
      <c r="K1973" s="47">
        <f t="shared" si="220"/>
        <v>11.87</v>
      </c>
      <c r="L1973" s="47">
        <f t="shared" si="221"/>
        <v>12.12</v>
      </c>
      <c r="M1973" s="47">
        <f t="shared" si="222"/>
        <v>11.86</v>
      </c>
      <c r="N1973" s="47">
        <f t="shared" si="223"/>
        <v>12.11</v>
      </c>
      <c r="O1973" s="48">
        <f t="shared" ca="1" si="224"/>
        <v>494300</v>
      </c>
    </row>
    <row r="1974" spans="1:15" x14ac:dyDescent="0.25">
      <c r="A1974">
        <v>1959</v>
      </c>
      <c r="B1974" s="84">
        <v>39174</v>
      </c>
      <c r="C1974" s="47">
        <v>15.84</v>
      </c>
      <c r="D1974" s="47">
        <v>16.010000000000002</v>
      </c>
      <c r="E1974" s="47">
        <v>15.8</v>
      </c>
      <c r="F1974" s="47">
        <v>15.89</v>
      </c>
      <c r="G1974" s="48">
        <v>461900</v>
      </c>
      <c r="H1974" s="47">
        <v>11.85</v>
      </c>
      <c r="I1974" s="51">
        <f t="shared" si="218"/>
        <v>0.74575204531151662</v>
      </c>
      <c r="J1974" s="51">
        <f t="shared" ca="1" si="219"/>
        <v>1</v>
      </c>
      <c r="K1974" s="47">
        <f t="shared" si="220"/>
        <v>11.81</v>
      </c>
      <c r="L1974" s="47">
        <f t="shared" si="221"/>
        <v>11.94</v>
      </c>
      <c r="M1974" s="47">
        <f t="shared" si="222"/>
        <v>11.78</v>
      </c>
      <c r="N1974" s="47">
        <f t="shared" si="223"/>
        <v>11.85</v>
      </c>
      <c r="O1974" s="48">
        <f t="shared" ca="1" si="224"/>
        <v>461900</v>
      </c>
    </row>
    <row r="1975" spans="1:15" x14ac:dyDescent="0.25">
      <c r="A1975">
        <v>1960</v>
      </c>
      <c r="B1975" s="84">
        <v>39171</v>
      </c>
      <c r="C1975" s="47">
        <v>15.97</v>
      </c>
      <c r="D1975" s="47">
        <v>16.11</v>
      </c>
      <c r="E1975" s="47">
        <v>15.8</v>
      </c>
      <c r="F1975" s="47">
        <v>15.88</v>
      </c>
      <c r="G1975" s="48">
        <v>371700</v>
      </c>
      <c r="H1975" s="47">
        <v>11.84</v>
      </c>
      <c r="I1975" s="51">
        <f t="shared" si="218"/>
        <v>0.74559193954659941</v>
      </c>
      <c r="J1975" s="51">
        <f t="shared" ca="1" si="219"/>
        <v>1</v>
      </c>
      <c r="K1975" s="47">
        <f t="shared" si="220"/>
        <v>11.91</v>
      </c>
      <c r="L1975" s="47">
        <f t="shared" si="221"/>
        <v>12.01</v>
      </c>
      <c r="M1975" s="47">
        <f t="shared" si="222"/>
        <v>11.78</v>
      </c>
      <c r="N1975" s="47">
        <f t="shared" si="223"/>
        <v>11.84</v>
      </c>
      <c r="O1975" s="48">
        <f t="shared" ca="1" si="224"/>
        <v>371700</v>
      </c>
    </row>
    <row r="1976" spans="1:15" x14ac:dyDescent="0.25">
      <c r="A1976">
        <v>1961</v>
      </c>
      <c r="B1976" s="84">
        <v>39170</v>
      </c>
      <c r="C1976" s="47">
        <v>16.149999999999999</v>
      </c>
      <c r="D1976" s="47">
        <v>16.149999999999999</v>
      </c>
      <c r="E1976" s="47">
        <v>15.82</v>
      </c>
      <c r="F1976" s="47">
        <v>15.93</v>
      </c>
      <c r="G1976" s="48">
        <v>507000</v>
      </c>
      <c r="H1976" s="47">
        <v>11.88</v>
      </c>
      <c r="I1976" s="51">
        <f t="shared" si="218"/>
        <v>0.74576271186440679</v>
      </c>
      <c r="J1976" s="51">
        <f t="shared" ca="1" si="219"/>
        <v>1</v>
      </c>
      <c r="K1976" s="47">
        <f t="shared" si="220"/>
        <v>12.04</v>
      </c>
      <c r="L1976" s="47">
        <f t="shared" si="221"/>
        <v>12.04</v>
      </c>
      <c r="M1976" s="47">
        <f t="shared" si="222"/>
        <v>11.8</v>
      </c>
      <c r="N1976" s="47">
        <f t="shared" si="223"/>
        <v>11.88</v>
      </c>
      <c r="O1976" s="48">
        <f t="shared" ca="1" si="224"/>
        <v>507000</v>
      </c>
    </row>
    <row r="1977" spans="1:15" x14ac:dyDescent="0.25">
      <c r="A1977">
        <v>1962</v>
      </c>
      <c r="B1977" s="84">
        <v>39169</v>
      </c>
      <c r="C1977" s="47">
        <v>16.27</v>
      </c>
      <c r="D1977" s="47">
        <v>16.27</v>
      </c>
      <c r="E1977" s="47">
        <v>16.010000000000002</v>
      </c>
      <c r="F1977" s="47">
        <v>16.07</v>
      </c>
      <c r="G1977" s="48">
        <v>261200</v>
      </c>
      <c r="H1977" s="47">
        <v>11.99</v>
      </c>
      <c r="I1977" s="51">
        <f t="shared" si="218"/>
        <v>0.746110765401369</v>
      </c>
      <c r="J1977" s="51">
        <f t="shared" ca="1" si="219"/>
        <v>1</v>
      </c>
      <c r="K1977" s="47">
        <f t="shared" si="220"/>
        <v>12.14</v>
      </c>
      <c r="L1977" s="47">
        <f t="shared" si="221"/>
        <v>12.14</v>
      </c>
      <c r="M1977" s="47">
        <f t="shared" si="222"/>
        <v>11.95</v>
      </c>
      <c r="N1977" s="47">
        <f t="shared" si="223"/>
        <v>11.99</v>
      </c>
      <c r="O1977" s="48">
        <f t="shared" ca="1" si="224"/>
        <v>261200</v>
      </c>
    </row>
    <row r="1978" spans="1:15" x14ac:dyDescent="0.25">
      <c r="A1978">
        <v>1963</v>
      </c>
      <c r="B1978" s="84">
        <v>39168</v>
      </c>
      <c r="C1978" s="47">
        <v>16.510000000000002</v>
      </c>
      <c r="D1978" s="47">
        <v>16.600000000000001</v>
      </c>
      <c r="E1978" s="47">
        <v>16.239999999999998</v>
      </c>
      <c r="F1978" s="47">
        <v>16.29</v>
      </c>
      <c r="G1978" s="48">
        <v>142400</v>
      </c>
      <c r="H1978" s="47">
        <v>12.15</v>
      </c>
      <c r="I1978" s="51">
        <f t="shared" si="218"/>
        <v>0.74585635359116031</v>
      </c>
      <c r="J1978" s="51">
        <f t="shared" ca="1" si="219"/>
        <v>1</v>
      </c>
      <c r="K1978" s="47">
        <f t="shared" si="220"/>
        <v>12.31</v>
      </c>
      <c r="L1978" s="47">
        <f t="shared" si="221"/>
        <v>12.38</v>
      </c>
      <c r="M1978" s="47">
        <f t="shared" si="222"/>
        <v>12.11</v>
      </c>
      <c r="N1978" s="47">
        <f t="shared" si="223"/>
        <v>12.15</v>
      </c>
      <c r="O1978" s="48">
        <f t="shared" ca="1" si="224"/>
        <v>142400</v>
      </c>
    </row>
    <row r="1979" spans="1:15" x14ac:dyDescent="0.25">
      <c r="A1979">
        <v>1964</v>
      </c>
      <c r="B1979" s="84">
        <v>39167</v>
      </c>
      <c r="C1979" s="47">
        <v>16.940000000000001</v>
      </c>
      <c r="D1979" s="47">
        <v>16.940000000000001</v>
      </c>
      <c r="E1979" s="47">
        <v>16.53</v>
      </c>
      <c r="F1979" s="47">
        <v>16.600000000000001</v>
      </c>
      <c r="G1979" s="48">
        <v>276200</v>
      </c>
      <c r="H1979" s="47">
        <v>12.38</v>
      </c>
      <c r="I1979" s="51">
        <f t="shared" si="218"/>
        <v>0.74578313253012052</v>
      </c>
      <c r="J1979" s="51">
        <f t="shared" ca="1" si="219"/>
        <v>1</v>
      </c>
      <c r="K1979" s="47">
        <f t="shared" si="220"/>
        <v>12.63</v>
      </c>
      <c r="L1979" s="47">
        <f t="shared" si="221"/>
        <v>12.63</v>
      </c>
      <c r="M1979" s="47">
        <f t="shared" si="222"/>
        <v>12.33</v>
      </c>
      <c r="N1979" s="47">
        <f t="shared" si="223"/>
        <v>12.38</v>
      </c>
      <c r="O1979" s="48">
        <f t="shared" ca="1" si="224"/>
        <v>276200</v>
      </c>
    </row>
    <row r="1980" spans="1:15" x14ac:dyDescent="0.25">
      <c r="A1980">
        <v>1965</v>
      </c>
      <c r="B1980" s="84">
        <v>39164</v>
      </c>
      <c r="C1980" s="47">
        <v>16.809999999999999</v>
      </c>
      <c r="D1980" s="47">
        <v>16.93</v>
      </c>
      <c r="E1980" s="47">
        <v>16.64</v>
      </c>
      <c r="F1980" s="47">
        <v>16.84</v>
      </c>
      <c r="G1980" s="48">
        <v>632100</v>
      </c>
      <c r="H1980" s="47">
        <v>12.56</v>
      </c>
      <c r="I1980" s="51">
        <f t="shared" si="218"/>
        <v>0.74584323040380052</v>
      </c>
      <c r="J1980" s="51">
        <f t="shared" ca="1" si="219"/>
        <v>1</v>
      </c>
      <c r="K1980" s="47">
        <f t="shared" si="220"/>
        <v>12.54</v>
      </c>
      <c r="L1980" s="47">
        <f t="shared" si="221"/>
        <v>12.63</v>
      </c>
      <c r="M1980" s="47">
        <f t="shared" si="222"/>
        <v>12.41</v>
      </c>
      <c r="N1980" s="47">
        <f t="shared" si="223"/>
        <v>12.56</v>
      </c>
      <c r="O1980" s="48">
        <f t="shared" ca="1" si="224"/>
        <v>632100</v>
      </c>
    </row>
    <row r="1981" spans="1:15" x14ac:dyDescent="0.25">
      <c r="A1981">
        <v>1966</v>
      </c>
      <c r="B1981" s="84">
        <v>39163</v>
      </c>
      <c r="C1981" s="47">
        <v>16.66</v>
      </c>
      <c r="D1981" s="47">
        <v>16.75</v>
      </c>
      <c r="E1981" s="47">
        <v>16.43</v>
      </c>
      <c r="F1981" s="47">
        <v>16.739999999999998</v>
      </c>
      <c r="G1981" s="48">
        <v>374300</v>
      </c>
      <c r="H1981" s="47">
        <v>12.49</v>
      </c>
      <c r="I1981" s="51">
        <f t="shared" si="218"/>
        <v>0.74611708482676231</v>
      </c>
      <c r="J1981" s="51">
        <f t="shared" ca="1" si="219"/>
        <v>1</v>
      </c>
      <c r="K1981" s="47">
        <f t="shared" si="220"/>
        <v>12.43</v>
      </c>
      <c r="L1981" s="47">
        <f t="shared" si="221"/>
        <v>12.5</v>
      </c>
      <c r="M1981" s="47">
        <f t="shared" si="222"/>
        <v>12.26</v>
      </c>
      <c r="N1981" s="47">
        <f t="shared" si="223"/>
        <v>12.49</v>
      </c>
      <c r="O1981" s="48">
        <f t="shared" ca="1" si="224"/>
        <v>374300</v>
      </c>
    </row>
    <row r="1982" spans="1:15" x14ac:dyDescent="0.25">
      <c r="A1982">
        <v>1967</v>
      </c>
      <c r="B1982" s="84">
        <v>39162</v>
      </c>
      <c r="C1982" s="47">
        <v>16.22</v>
      </c>
      <c r="D1982" s="47">
        <v>16.579999999999998</v>
      </c>
      <c r="E1982" s="47">
        <v>16.04</v>
      </c>
      <c r="F1982" s="47">
        <v>16.579999999999998</v>
      </c>
      <c r="G1982" s="48">
        <v>163300</v>
      </c>
      <c r="H1982" s="47">
        <v>12.37</v>
      </c>
      <c r="I1982" s="51">
        <f t="shared" si="218"/>
        <v>0.74607961399276235</v>
      </c>
      <c r="J1982" s="51">
        <f t="shared" ca="1" si="219"/>
        <v>1</v>
      </c>
      <c r="K1982" s="47">
        <f t="shared" si="220"/>
        <v>12.1</v>
      </c>
      <c r="L1982" s="47">
        <f t="shared" si="221"/>
        <v>12.37</v>
      </c>
      <c r="M1982" s="47">
        <f t="shared" si="222"/>
        <v>11.97</v>
      </c>
      <c r="N1982" s="47">
        <f t="shared" si="223"/>
        <v>12.37</v>
      </c>
      <c r="O1982" s="48">
        <f t="shared" ca="1" si="224"/>
        <v>163300</v>
      </c>
    </row>
    <row r="1983" spans="1:15" x14ac:dyDescent="0.25">
      <c r="A1983">
        <v>1968</v>
      </c>
      <c r="B1983" s="84">
        <v>39161</v>
      </c>
      <c r="C1983" s="47">
        <v>15.92</v>
      </c>
      <c r="D1983" s="47">
        <v>16.260000000000002</v>
      </c>
      <c r="E1983" s="47">
        <v>15.92</v>
      </c>
      <c r="F1983" s="47">
        <v>16.23</v>
      </c>
      <c r="G1983" s="48">
        <v>134600</v>
      </c>
      <c r="H1983" s="47">
        <v>12.11</v>
      </c>
      <c r="I1983" s="51">
        <f t="shared" si="218"/>
        <v>0.74614910659272948</v>
      </c>
      <c r="J1983" s="51">
        <f t="shared" ca="1" si="219"/>
        <v>1</v>
      </c>
      <c r="K1983" s="47">
        <f t="shared" si="220"/>
        <v>11.88</v>
      </c>
      <c r="L1983" s="47">
        <f t="shared" si="221"/>
        <v>12.13</v>
      </c>
      <c r="M1983" s="47">
        <f t="shared" si="222"/>
        <v>11.88</v>
      </c>
      <c r="N1983" s="47">
        <f t="shared" si="223"/>
        <v>12.11</v>
      </c>
      <c r="O1983" s="48">
        <f t="shared" ca="1" si="224"/>
        <v>134600</v>
      </c>
    </row>
    <row r="1984" spans="1:15" x14ac:dyDescent="0.25">
      <c r="A1984">
        <v>1969</v>
      </c>
      <c r="B1984" s="84">
        <v>39160</v>
      </c>
      <c r="C1984" s="47">
        <v>16.23</v>
      </c>
      <c r="D1984" s="47">
        <v>16.23</v>
      </c>
      <c r="E1984" s="47">
        <v>15.93</v>
      </c>
      <c r="F1984" s="47">
        <v>15.96</v>
      </c>
      <c r="G1984" s="48">
        <v>284700</v>
      </c>
      <c r="H1984" s="47">
        <v>11.89</v>
      </c>
      <c r="I1984" s="51">
        <f t="shared" si="218"/>
        <v>0.7449874686716792</v>
      </c>
      <c r="J1984" s="51">
        <f t="shared" ca="1" si="219"/>
        <v>1</v>
      </c>
      <c r="K1984" s="47">
        <f t="shared" si="220"/>
        <v>12.09</v>
      </c>
      <c r="L1984" s="47">
        <f t="shared" si="221"/>
        <v>12.09</v>
      </c>
      <c r="M1984" s="47">
        <f t="shared" si="222"/>
        <v>11.87</v>
      </c>
      <c r="N1984" s="47">
        <f t="shared" si="223"/>
        <v>11.89</v>
      </c>
      <c r="O1984" s="48">
        <f t="shared" ca="1" si="224"/>
        <v>284700</v>
      </c>
    </row>
    <row r="1985" spans="1:15" x14ac:dyDescent="0.25">
      <c r="A1985">
        <v>1970</v>
      </c>
      <c r="B1985" s="84">
        <v>39157</v>
      </c>
      <c r="C1985" s="47">
        <v>16.02</v>
      </c>
      <c r="D1985" s="47">
        <v>16.13</v>
      </c>
      <c r="E1985" s="47">
        <v>15.97</v>
      </c>
      <c r="F1985" s="47">
        <v>16.09</v>
      </c>
      <c r="G1985" s="48">
        <v>599000</v>
      </c>
      <c r="H1985" s="47">
        <v>11.99</v>
      </c>
      <c r="I1985" s="51">
        <f t="shared" si="218"/>
        <v>0.745183343691734</v>
      </c>
      <c r="J1985" s="51">
        <f t="shared" ca="1" si="219"/>
        <v>1</v>
      </c>
      <c r="K1985" s="47">
        <f t="shared" si="220"/>
        <v>11.94</v>
      </c>
      <c r="L1985" s="47">
        <f t="shared" si="221"/>
        <v>12.02</v>
      </c>
      <c r="M1985" s="47">
        <f t="shared" si="222"/>
        <v>11.9</v>
      </c>
      <c r="N1985" s="47">
        <f t="shared" si="223"/>
        <v>11.99</v>
      </c>
      <c r="O1985" s="48">
        <f t="shared" ca="1" si="224"/>
        <v>599000</v>
      </c>
    </row>
    <row r="1986" spans="1:15" x14ac:dyDescent="0.25">
      <c r="A1986">
        <v>1971</v>
      </c>
      <c r="B1986" s="84">
        <v>39156</v>
      </c>
      <c r="C1986" s="47">
        <v>16.02</v>
      </c>
      <c r="D1986" s="47">
        <v>16.21</v>
      </c>
      <c r="E1986" s="47">
        <v>15.97</v>
      </c>
      <c r="F1986" s="47">
        <v>16.059999999999999</v>
      </c>
      <c r="G1986" s="48">
        <v>318000</v>
      </c>
      <c r="H1986" s="47">
        <v>11.96</v>
      </c>
      <c r="I1986" s="51">
        <f t="shared" si="218"/>
        <v>0.74470734744707356</v>
      </c>
      <c r="J1986" s="51">
        <f t="shared" ca="1" si="219"/>
        <v>1</v>
      </c>
      <c r="K1986" s="47">
        <f t="shared" si="220"/>
        <v>11.93</v>
      </c>
      <c r="L1986" s="47">
        <f t="shared" si="221"/>
        <v>12.07</v>
      </c>
      <c r="M1986" s="47">
        <f t="shared" si="222"/>
        <v>11.89</v>
      </c>
      <c r="N1986" s="47">
        <f t="shared" si="223"/>
        <v>11.96</v>
      </c>
      <c r="O1986" s="48">
        <f t="shared" ca="1" si="224"/>
        <v>318000</v>
      </c>
    </row>
    <row r="1987" spans="1:15" x14ac:dyDescent="0.25">
      <c r="A1987">
        <v>1972</v>
      </c>
      <c r="B1987" s="84">
        <v>39155</v>
      </c>
      <c r="C1987" s="47">
        <v>16</v>
      </c>
      <c r="D1987" s="47">
        <v>16.059999999999999</v>
      </c>
      <c r="E1987" s="47">
        <v>15.58</v>
      </c>
      <c r="F1987" s="47">
        <v>15.99</v>
      </c>
      <c r="G1987" s="48">
        <v>645900</v>
      </c>
      <c r="H1987" s="47">
        <v>11.91</v>
      </c>
      <c r="I1987" s="51">
        <f t="shared" si="218"/>
        <v>0.74484052532833023</v>
      </c>
      <c r="J1987" s="51">
        <f t="shared" ca="1" si="219"/>
        <v>1</v>
      </c>
      <c r="K1987" s="47">
        <f t="shared" si="220"/>
        <v>11.92</v>
      </c>
      <c r="L1987" s="47">
        <f t="shared" si="221"/>
        <v>11.96</v>
      </c>
      <c r="M1987" s="47">
        <f t="shared" si="222"/>
        <v>11.6</v>
      </c>
      <c r="N1987" s="47">
        <f t="shared" si="223"/>
        <v>11.91</v>
      </c>
      <c r="O1987" s="48">
        <f t="shared" ca="1" si="224"/>
        <v>645900</v>
      </c>
    </row>
    <row r="1988" spans="1:15" x14ac:dyDescent="0.25">
      <c r="A1988">
        <v>1973</v>
      </c>
      <c r="B1988" s="84">
        <v>39154</v>
      </c>
      <c r="C1988" s="47">
        <v>16</v>
      </c>
      <c r="D1988" s="47">
        <v>16.07</v>
      </c>
      <c r="E1988" s="47">
        <v>15.92</v>
      </c>
      <c r="F1988" s="47">
        <v>16</v>
      </c>
      <c r="G1988" s="48">
        <v>692400</v>
      </c>
      <c r="H1988" s="47">
        <v>11.92</v>
      </c>
      <c r="I1988" s="51">
        <f t="shared" si="218"/>
        <v>0.745</v>
      </c>
      <c r="J1988" s="51">
        <f t="shared" ca="1" si="219"/>
        <v>1</v>
      </c>
      <c r="K1988" s="47">
        <f t="shared" si="220"/>
        <v>11.92</v>
      </c>
      <c r="L1988" s="47">
        <f t="shared" si="221"/>
        <v>11.97</v>
      </c>
      <c r="M1988" s="47">
        <f t="shared" si="222"/>
        <v>11.86</v>
      </c>
      <c r="N1988" s="47">
        <f t="shared" si="223"/>
        <v>11.92</v>
      </c>
      <c r="O1988" s="48">
        <f t="shared" ca="1" si="224"/>
        <v>692400</v>
      </c>
    </row>
    <row r="1989" spans="1:15" x14ac:dyDescent="0.25">
      <c r="A1989">
        <v>1974</v>
      </c>
      <c r="B1989" s="84">
        <v>39153</v>
      </c>
      <c r="C1989" s="47">
        <v>15.95</v>
      </c>
      <c r="D1989" s="47">
        <v>16.27</v>
      </c>
      <c r="E1989" s="47">
        <v>15.95</v>
      </c>
      <c r="F1989" s="47">
        <v>16.149999999999999</v>
      </c>
      <c r="G1989" s="48">
        <v>366100</v>
      </c>
      <c r="H1989" s="47">
        <v>12.03</v>
      </c>
      <c r="I1989" s="51">
        <f t="shared" si="218"/>
        <v>0.74489164086687309</v>
      </c>
      <c r="J1989" s="51">
        <f t="shared" ca="1" si="219"/>
        <v>1</v>
      </c>
      <c r="K1989" s="47">
        <f t="shared" si="220"/>
        <v>11.88</v>
      </c>
      <c r="L1989" s="47">
        <f t="shared" si="221"/>
        <v>12.12</v>
      </c>
      <c r="M1989" s="47">
        <f t="shared" si="222"/>
        <v>11.88</v>
      </c>
      <c r="N1989" s="47">
        <f t="shared" si="223"/>
        <v>12.03</v>
      </c>
      <c r="O1989" s="48">
        <f t="shared" ca="1" si="224"/>
        <v>366100</v>
      </c>
    </row>
    <row r="1990" spans="1:15" x14ac:dyDescent="0.25">
      <c r="A1990">
        <v>1975</v>
      </c>
      <c r="B1990" s="84">
        <v>39150</v>
      </c>
      <c r="C1990" s="47">
        <v>16.3</v>
      </c>
      <c r="D1990" s="47">
        <v>16.38</v>
      </c>
      <c r="E1990" s="47">
        <v>15.87</v>
      </c>
      <c r="F1990" s="47">
        <v>15.94</v>
      </c>
      <c r="G1990" s="48">
        <v>355600</v>
      </c>
      <c r="H1990" s="47">
        <v>11.87</v>
      </c>
      <c r="I1990" s="51">
        <f t="shared" si="218"/>
        <v>0.74466750313676289</v>
      </c>
      <c r="J1990" s="51">
        <f t="shared" ca="1" si="219"/>
        <v>1</v>
      </c>
      <c r="K1990" s="47">
        <f t="shared" si="220"/>
        <v>12.14</v>
      </c>
      <c r="L1990" s="47">
        <f t="shared" si="221"/>
        <v>12.2</v>
      </c>
      <c r="M1990" s="47">
        <f t="shared" si="222"/>
        <v>11.82</v>
      </c>
      <c r="N1990" s="47">
        <f t="shared" si="223"/>
        <v>11.87</v>
      </c>
      <c r="O1990" s="48">
        <f t="shared" ca="1" si="224"/>
        <v>355600</v>
      </c>
    </row>
    <row r="1991" spans="1:15" x14ac:dyDescent="0.25">
      <c r="A1991">
        <v>1976</v>
      </c>
      <c r="B1991" s="84">
        <v>39149</v>
      </c>
      <c r="C1991" s="47">
        <v>16.11</v>
      </c>
      <c r="D1991" s="47">
        <v>16.43</v>
      </c>
      <c r="E1991" s="47">
        <v>15.93</v>
      </c>
      <c r="F1991" s="47">
        <v>16</v>
      </c>
      <c r="G1991" s="48">
        <v>219400</v>
      </c>
      <c r="H1991" s="47">
        <v>11.92</v>
      </c>
      <c r="I1991" s="51">
        <f t="shared" si="218"/>
        <v>0.745</v>
      </c>
      <c r="J1991" s="51">
        <f t="shared" ca="1" si="219"/>
        <v>1</v>
      </c>
      <c r="K1991" s="47">
        <f t="shared" si="220"/>
        <v>12</v>
      </c>
      <c r="L1991" s="47">
        <f t="shared" si="221"/>
        <v>12.24</v>
      </c>
      <c r="M1991" s="47">
        <f t="shared" si="222"/>
        <v>11.87</v>
      </c>
      <c r="N1991" s="47">
        <f t="shared" si="223"/>
        <v>11.92</v>
      </c>
      <c r="O1991" s="48">
        <f t="shared" ca="1" si="224"/>
        <v>219400</v>
      </c>
    </row>
    <row r="1992" spans="1:15" x14ac:dyDescent="0.25">
      <c r="A1992">
        <v>1977</v>
      </c>
      <c r="B1992" s="84">
        <v>39148</v>
      </c>
      <c r="C1992" s="47">
        <v>15.9</v>
      </c>
      <c r="D1992" s="47">
        <v>16.07</v>
      </c>
      <c r="E1992" s="47">
        <v>15.86</v>
      </c>
      <c r="F1992" s="47">
        <v>16.010000000000002</v>
      </c>
      <c r="G1992" s="48">
        <v>620700</v>
      </c>
      <c r="H1992" s="47">
        <v>11.93</v>
      </c>
      <c r="I1992" s="51">
        <f t="shared" si="218"/>
        <v>0.74515927545284188</v>
      </c>
      <c r="J1992" s="51">
        <f t="shared" ca="1" si="219"/>
        <v>1</v>
      </c>
      <c r="K1992" s="47">
        <f t="shared" si="220"/>
        <v>11.85</v>
      </c>
      <c r="L1992" s="47">
        <f t="shared" si="221"/>
        <v>11.97</v>
      </c>
      <c r="M1992" s="47">
        <f t="shared" si="222"/>
        <v>11.82</v>
      </c>
      <c r="N1992" s="47">
        <f t="shared" si="223"/>
        <v>11.93</v>
      </c>
      <c r="O1992" s="48">
        <f t="shared" ca="1" si="224"/>
        <v>620700</v>
      </c>
    </row>
    <row r="1993" spans="1:15" x14ac:dyDescent="0.25">
      <c r="A1993">
        <v>1978</v>
      </c>
      <c r="B1993" s="84">
        <v>39147</v>
      </c>
      <c r="C1993" s="47">
        <v>15.47</v>
      </c>
      <c r="D1993" s="47">
        <v>16.010000000000002</v>
      </c>
      <c r="E1993" s="47">
        <v>15.45</v>
      </c>
      <c r="F1993" s="47">
        <v>15.9</v>
      </c>
      <c r="G1993" s="48">
        <v>766200</v>
      </c>
      <c r="H1993" s="47">
        <v>11.84</v>
      </c>
      <c r="I1993" s="51">
        <f t="shared" si="218"/>
        <v>0.74465408805031441</v>
      </c>
      <c r="J1993" s="51">
        <f t="shared" ca="1" si="219"/>
        <v>1</v>
      </c>
      <c r="K1993" s="47">
        <f t="shared" si="220"/>
        <v>11.52</v>
      </c>
      <c r="L1993" s="47">
        <f t="shared" si="221"/>
        <v>11.92</v>
      </c>
      <c r="M1993" s="47">
        <f t="shared" si="222"/>
        <v>11.5</v>
      </c>
      <c r="N1993" s="47">
        <f t="shared" si="223"/>
        <v>11.84</v>
      </c>
      <c r="O1993" s="48">
        <f t="shared" ca="1" si="224"/>
        <v>766200</v>
      </c>
    </row>
    <row r="1994" spans="1:15" x14ac:dyDescent="0.25">
      <c r="A1994">
        <v>1979</v>
      </c>
      <c r="B1994" s="84">
        <v>39146</v>
      </c>
      <c r="C1994" s="47">
        <v>15.83</v>
      </c>
      <c r="D1994" s="47">
        <v>16.239999999999998</v>
      </c>
      <c r="E1994" s="47">
        <v>15.48</v>
      </c>
      <c r="F1994" s="47">
        <v>15.5</v>
      </c>
      <c r="G1994" s="48">
        <v>749500</v>
      </c>
      <c r="H1994" s="47">
        <v>11.55</v>
      </c>
      <c r="I1994" s="51">
        <f t="shared" si="218"/>
        <v>0.74516129032258072</v>
      </c>
      <c r="J1994" s="51">
        <f t="shared" ca="1" si="219"/>
        <v>1</v>
      </c>
      <c r="K1994" s="47">
        <f t="shared" si="220"/>
        <v>11.8</v>
      </c>
      <c r="L1994" s="47">
        <f t="shared" si="221"/>
        <v>12.1</v>
      </c>
      <c r="M1994" s="47">
        <f t="shared" si="222"/>
        <v>11.54</v>
      </c>
      <c r="N1994" s="47">
        <f t="shared" si="223"/>
        <v>11.55</v>
      </c>
      <c r="O1994" s="48">
        <f t="shared" ca="1" si="224"/>
        <v>749500</v>
      </c>
    </row>
    <row r="1995" spans="1:15" x14ac:dyDescent="0.25">
      <c r="A1995">
        <v>1980</v>
      </c>
      <c r="B1995" s="84">
        <v>39143</v>
      </c>
      <c r="C1995" s="47">
        <v>15.95</v>
      </c>
      <c r="D1995" s="47">
        <v>16.25</v>
      </c>
      <c r="E1995" s="47">
        <v>15.88</v>
      </c>
      <c r="F1995" s="47">
        <v>15.97</v>
      </c>
      <c r="G1995" s="48">
        <v>466400</v>
      </c>
      <c r="H1995" s="47">
        <v>11.9</v>
      </c>
      <c r="I1995" s="51">
        <f t="shared" si="218"/>
        <v>0.74514715090795236</v>
      </c>
      <c r="J1995" s="51">
        <f t="shared" ca="1" si="219"/>
        <v>1</v>
      </c>
      <c r="K1995" s="47">
        <f t="shared" si="220"/>
        <v>11.89</v>
      </c>
      <c r="L1995" s="47">
        <f t="shared" si="221"/>
        <v>12.11</v>
      </c>
      <c r="M1995" s="47">
        <f t="shared" si="222"/>
        <v>11.83</v>
      </c>
      <c r="N1995" s="47">
        <f t="shared" si="223"/>
        <v>11.9</v>
      </c>
      <c r="O1995" s="48">
        <f t="shared" ca="1" si="224"/>
        <v>466400</v>
      </c>
    </row>
    <row r="1996" spans="1:15" x14ac:dyDescent="0.25">
      <c r="A1996">
        <v>1981</v>
      </c>
      <c r="B1996" s="84">
        <v>39142</v>
      </c>
      <c r="C1996" s="47">
        <v>16.25</v>
      </c>
      <c r="D1996" s="47">
        <v>16.59</v>
      </c>
      <c r="E1996" s="47">
        <v>15.78</v>
      </c>
      <c r="F1996" s="47">
        <v>16.34</v>
      </c>
      <c r="G1996" s="48">
        <v>335300</v>
      </c>
      <c r="H1996" s="47">
        <v>12.17</v>
      </c>
      <c r="I1996" s="51">
        <f t="shared" si="218"/>
        <v>0.74479804161566709</v>
      </c>
      <c r="J1996" s="51">
        <f t="shared" ca="1" si="219"/>
        <v>1</v>
      </c>
      <c r="K1996" s="47">
        <f t="shared" si="220"/>
        <v>12.1</v>
      </c>
      <c r="L1996" s="47">
        <f t="shared" si="221"/>
        <v>12.36</v>
      </c>
      <c r="M1996" s="47">
        <f t="shared" si="222"/>
        <v>11.75</v>
      </c>
      <c r="N1996" s="47">
        <f t="shared" si="223"/>
        <v>12.17</v>
      </c>
      <c r="O1996" s="48">
        <f t="shared" ca="1" si="224"/>
        <v>335300</v>
      </c>
    </row>
    <row r="1997" spans="1:15" x14ac:dyDescent="0.25">
      <c r="A1997">
        <v>1982</v>
      </c>
      <c r="B1997" s="84">
        <v>39141</v>
      </c>
      <c r="C1997" s="47">
        <v>16.45</v>
      </c>
      <c r="D1997" s="47">
        <v>17.03</v>
      </c>
      <c r="E1997" s="47">
        <v>16.260000000000002</v>
      </c>
      <c r="F1997" s="47">
        <v>16.510000000000002</v>
      </c>
      <c r="G1997" s="48">
        <v>495200</v>
      </c>
      <c r="H1997" s="47">
        <v>12.3</v>
      </c>
      <c r="I1997" s="51">
        <f t="shared" si="218"/>
        <v>0.74500302846759536</v>
      </c>
      <c r="J1997" s="51">
        <f t="shared" ca="1" si="219"/>
        <v>1</v>
      </c>
      <c r="K1997" s="47">
        <f t="shared" si="220"/>
        <v>12.26</v>
      </c>
      <c r="L1997" s="47">
        <f t="shared" si="221"/>
        <v>12.69</v>
      </c>
      <c r="M1997" s="47">
        <f t="shared" si="222"/>
        <v>12.11</v>
      </c>
      <c r="N1997" s="47">
        <f t="shared" si="223"/>
        <v>12.3</v>
      </c>
      <c r="O1997" s="48">
        <f t="shared" ca="1" si="224"/>
        <v>495200</v>
      </c>
    </row>
    <row r="1998" spans="1:15" x14ac:dyDescent="0.25">
      <c r="A1998">
        <v>1983</v>
      </c>
      <c r="B1998" s="84">
        <v>39140</v>
      </c>
      <c r="C1998" s="47">
        <v>16.920000000000002</v>
      </c>
      <c r="D1998" s="47">
        <v>16.920000000000002</v>
      </c>
      <c r="E1998" s="47">
        <v>16.37</v>
      </c>
      <c r="F1998" s="47">
        <v>16.46</v>
      </c>
      <c r="G1998" s="48">
        <v>542000</v>
      </c>
      <c r="H1998" s="47">
        <v>12.26</v>
      </c>
      <c r="I1998" s="51">
        <f t="shared" si="218"/>
        <v>0.74483596597812873</v>
      </c>
      <c r="J1998" s="51">
        <f t="shared" ca="1" si="219"/>
        <v>1</v>
      </c>
      <c r="K1998" s="47">
        <f t="shared" si="220"/>
        <v>12.6</v>
      </c>
      <c r="L1998" s="47">
        <f t="shared" si="221"/>
        <v>12.6</v>
      </c>
      <c r="M1998" s="47">
        <f t="shared" si="222"/>
        <v>12.19</v>
      </c>
      <c r="N1998" s="47">
        <f t="shared" si="223"/>
        <v>12.26</v>
      </c>
      <c r="O1998" s="48">
        <f t="shared" ca="1" si="224"/>
        <v>542000</v>
      </c>
    </row>
    <row r="1999" spans="1:15" x14ac:dyDescent="0.25">
      <c r="A1999">
        <v>1984</v>
      </c>
      <c r="B1999" s="84">
        <v>39139</v>
      </c>
      <c r="C1999" s="47">
        <v>17.739999999999998</v>
      </c>
      <c r="D1999" s="47">
        <v>17.739999999999998</v>
      </c>
      <c r="E1999" s="47">
        <v>17.010000000000002</v>
      </c>
      <c r="F1999" s="47">
        <v>17.18</v>
      </c>
      <c r="G1999" s="48">
        <v>505900</v>
      </c>
      <c r="H1999" s="47">
        <v>12.8</v>
      </c>
      <c r="I1999" s="51">
        <f t="shared" si="218"/>
        <v>0.74505238649592553</v>
      </c>
      <c r="J1999" s="51">
        <f t="shared" ca="1" si="219"/>
        <v>1</v>
      </c>
      <c r="K1999" s="47">
        <f t="shared" si="220"/>
        <v>13.22</v>
      </c>
      <c r="L1999" s="47">
        <f t="shared" si="221"/>
        <v>13.22</v>
      </c>
      <c r="M1999" s="47">
        <f t="shared" si="222"/>
        <v>12.67</v>
      </c>
      <c r="N1999" s="47">
        <f t="shared" si="223"/>
        <v>12.8</v>
      </c>
      <c r="O1999" s="48">
        <f t="shared" ca="1" si="224"/>
        <v>505900</v>
      </c>
    </row>
    <row r="2000" spans="1:15" x14ac:dyDescent="0.25">
      <c r="A2000">
        <v>1985</v>
      </c>
      <c r="B2000" s="84">
        <v>39136</v>
      </c>
      <c r="C2000" s="47">
        <v>17.55</v>
      </c>
      <c r="D2000" s="47">
        <v>17.670000000000002</v>
      </c>
      <c r="E2000" s="47">
        <v>17.36</v>
      </c>
      <c r="F2000" s="47">
        <v>17.62</v>
      </c>
      <c r="G2000" s="48">
        <v>250800</v>
      </c>
      <c r="H2000" s="47">
        <v>13.13</v>
      </c>
      <c r="I2000" s="51">
        <f t="shared" si="218"/>
        <v>0.74517593643586832</v>
      </c>
      <c r="J2000" s="51">
        <f t="shared" ca="1" si="219"/>
        <v>1</v>
      </c>
      <c r="K2000" s="47">
        <f t="shared" si="220"/>
        <v>13.08</v>
      </c>
      <c r="L2000" s="47">
        <f t="shared" si="221"/>
        <v>13.17</v>
      </c>
      <c r="M2000" s="47">
        <f t="shared" si="222"/>
        <v>12.94</v>
      </c>
      <c r="N2000" s="47">
        <f t="shared" si="223"/>
        <v>13.13</v>
      </c>
      <c r="O2000" s="48">
        <f t="shared" ca="1" si="224"/>
        <v>250800</v>
      </c>
    </row>
    <row r="2001" spans="1:15" x14ac:dyDescent="0.25">
      <c r="A2001">
        <v>1986</v>
      </c>
      <c r="B2001" s="84">
        <v>39135</v>
      </c>
      <c r="C2001" s="47">
        <v>17.71</v>
      </c>
      <c r="D2001" s="47">
        <v>17.809999999999999</v>
      </c>
      <c r="E2001" s="47">
        <v>17.53</v>
      </c>
      <c r="F2001" s="47">
        <v>17.62</v>
      </c>
      <c r="G2001" s="48">
        <v>377300</v>
      </c>
      <c r="H2001" s="47">
        <v>13.13</v>
      </c>
      <c r="I2001" s="51">
        <f t="shared" ref="I2001:I2064" si="225">H2001/F2001</f>
        <v>0.74517593643586832</v>
      </c>
      <c r="J2001" s="51">
        <f t="shared" ref="J2001:J2064" ca="1" si="226">INDEX(OFFSET($T$15,0,0,$S$13+1,1),MATCH(B2001,OFFSET($Q$15,0,0,$S$13+1,1),-1))</f>
        <v>1</v>
      </c>
      <c r="K2001" s="47">
        <f t="shared" ref="K2001:K2064" si="227">ROUND($I2001*C2001,2)</f>
        <v>13.2</v>
      </c>
      <c r="L2001" s="47">
        <f t="shared" ref="L2001:L2064" si="228">ROUND($I2001*D2001,2)</f>
        <v>13.27</v>
      </c>
      <c r="M2001" s="47">
        <f t="shared" ref="M2001:M2064" si="229">ROUND($I2001*E2001,2)</f>
        <v>13.06</v>
      </c>
      <c r="N2001" s="47">
        <f t="shared" ref="N2001:N2064" si="230">ROUND($I2001*F2001,2)</f>
        <v>13.13</v>
      </c>
      <c r="O2001" s="48">
        <f t="shared" ref="O2001:O2064" ca="1" si="231">G2001*J2001</f>
        <v>377300</v>
      </c>
    </row>
    <row r="2002" spans="1:15" x14ac:dyDescent="0.25">
      <c r="A2002">
        <v>1987</v>
      </c>
      <c r="B2002" s="84">
        <v>39134</v>
      </c>
      <c r="C2002" s="47">
        <v>17.34</v>
      </c>
      <c r="D2002" s="47">
        <v>17.8</v>
      </c>
      <c r="E2002" s="47">
        <v>17.309999999999999</v>
      </c>
      <c r="F2002" s="47">
        <v>17.72</v>
      </c>
      <c r="G2002" s="48">
        <v>375800</v>
      </c>
      <c r="H2002" s="47">
        <v>13.2</v>
      </c>
      <c r="I2002" s="51">
        <f t="shared" si="225"/>
        <v>0.74492099322799099</v>
      </c>
      <c r="J2002" s="51">
        <f t="shared" ca="1" si="226"/>
        <v>1</v>
      </c>
      <c r="K2002" s="47">
        <f t="shared" si="227"/>
        <v>12.92</v>
      </c>
      <c r="L2002" s="47">
        <f t="shared" si="228"/>
        <v>13.26</v>
      </c>
      <c r="M2002" s="47">
        <f t="shared" si="229"/>
        <v>12.89</v>
      </c>
      <c r="N2002" s="47">
        <f t="shared" si="230"/>
        <v>13.2</v>
      </c>
      <c r="O2002" s="48">
        <f t="shared" ca="1" si="231"/>
        <v>375800</v>
      </c>
    </row>
    <row r="2003" spans="1:15" x14ac:dyDescent="0.25">
      <c r="A2003">
        <v>1988</v>
      </c>
      <c r="B2003" s="84">
        <v>39133</v>
      </c>
      <c r="C2003" s="47">
        <v>17.13</v>
      </c>
      <c r="D2003" s="47">
        <v>17.47</v>
      </c>
      <c r="E2003" s="47">
        <v>16.88</v>
      </c>
      <c r="F2003" s="47">
        <v>17.440000000000001</v>
      </c>
      <c r="G2003" s="48">
        <v>305600</v>
      </c>
      <c r="H2003" s="47">
        <v>12.99</v>
      </c>
      <c r="I2003" s="51">
        <f t="shared" si="225"/>
        <v>0.74483944954128434</v>
      </c>
      <c r="J2003" s="51">
        <f t="shared" ca="1" si="226"/>
        <v>1</v>
      </c>
      <c r="K2003" s="47">
        <f t="shared" si="227"/>
        <v>12.76</v>
      </c>
      <c r="L2003" s="47">
        <f t="shared" si="228"/>
        <v>13.01</v>
      </c>
      <c r="M2003" s="47">
        <f t="shared" si="229"/>
        <v>12.57</v>
      </c>
      <c r="N2003" s="47">
        <f t="shared" si="230"/>
        <v>12.99</v>
      </c>
      <c r="O2003" s="48">
        <f t="shared" ca="1" si="231"/>
        <v>305600</v>
      </c>
    </row>
    <row r="2004" spans="1:15" x14ac:dyDescent="0.25">
      <c r="A2004">
        <v>1989</v>
      </c>
      <c r="B2004" s="84">
        <v>39129</v>
      </c>
      <c r="C2004" s="47">
        <v>17.22</v>
      </c>
      <c r="D2004" s="47">
        <v>17.309999999999999</v>
      </c>
      <c r="E2004" s="47">
        <v>16.89</v>
      </c>
      <c r="F2004" s="47">
        <v>17.09</v>
      </c>
      <c r="G2004" s="48">
        <v>238300</v>
      </c>
      <c r="H2004" s="47">
        <v>12.73</v>
      </c>
      <c r="I2004" s="51">
        <f t="shared" si="225"/>
        <v>0.74488004681100062</v>
      </c>
      <c r="J2004" s="51">
        <f t="shared" ca="1" si="226"/>
        <v>1</v>
      </c>
      <c r="K2004" s="47">
        <f t="shared" si="227"/>
        <v>12.83</v>
      </c>
      <c r="L2004" s="47">
        <f t="shared" si="228"/>
        <v>12.89</v>
      </c>
      <c r="M2004" s="47">
        <f t="shared" si="229"/>
        <v>12.58</v>
      </c>
      <c r="N2004" s="47">
        <f t="shared" si="230"/>
        <v>12.73</v>
      </c>
      <c r="O2004" s="48">
        <f t="shared" ca="1" si="231"/>
        <v>238300</v>
      </c>
    </row>
    <row r="2005" spans="1:15" x14ac:dyDescent="0.25">
      <c r="A2005">
        <v>1990</v>
      </c>
      <c r="B2005" s="84">
        <v>39128</v>
      </c>
      <c r="C2005" s="47">
        <v>17.18</v>
      </c>
      <c r="D2005" s="47">
        <v>17.309999999999999</v>
      </c>
      <c r="E2005" s="47">
        <v>16.86</v>
      </c>
      <c r="F2005" s="47">
        <v>17.22</v>
      </c>
      <c r="G2005" s="48">
        <v>330900</v>
      </c>
      <c r="H2005" s="47">
        <v>12.83</v>
      </c>
      <c r="I2005" s="51">
        <f t="shared" si="225"/>
        <v>0.74506387921022077</v>
      </c>
      <c r="J2005" s="51">
        <f t="shared" ca="1" si="226"/>
        <v>1</v>
      </c>
      <c r="K2005" s="47">
        <f t="shared" si="227"/>
        <v>12.8</v>
      </c>
      <c r="L2005" s="47">
        <f t="shared" si="228"/>
        <v>12.9</v>
      </c>
      <c r="M2005" s="47">
        <f t="shared" si="229"/>
        <v>12.56</v>
      </c>
      <c r="N2005" s="47">
        <f t="shared" si="230"/>
        <v>12.83</v>
      </c>
      <c r="O2005" s="48">
        <f t="shared" ca="1" si="231"/>
        <v>330900</v>
      </c>
    </row>
    <row r="2006" spans="1:15" x14ac:dyDescent="0.25">
      <c r="A2006">
        <v>1991</v>
      </c>
      <c r="B2006" s="84">
        <v>39127</v>
      </c>
      <c r="C2006" s="47">
        <v>17.059999999999999</v>
      </c>
      <c r="D2006" s="47">
        <v>17.21</v>
      </c>
      <c r="E2006" s="47">
        <v>16.87</v>
      </c>
      <c r="F2006" s="47">
        <v>17.190000000000001</v>
      </c>
      <c r="G2006" s="48">
        <v>580200</v>
      </c>
      <c r="H2006" s="47">
        <v>12.81</v>
      </c>
      <c r="I2006" s="51">
        <f t="shared" si="225"/>
        <v>0.74520069808027922</v>
      </c>
      <c r="J2006" s="51">
        <f t="shared" ca="1" si="226"/>
        <v>1</v>
      </c>
      <c r="K2006" s="47">
        <f t="shared" si="227"/>
        <v>12.71</v>
      </c>
      <c r="L2006" s="47">
        <f t="shared" si="228"/>
        <v>12.82</v>
      </c>
      <c r="M2006" s="47">
        <f t="shared" si="229"/>
        <v>12.57</v>
      </c>
      <c r="N2006" s="47">
        <f t="shared" si="230"/>
        <v>12.81</v>
      </c>
      <c r="O2006" s="48">
        <f t="shared" ca="1" si="231"/>
        <v>580200</v>
      </c>
    </row>
    <row r="2007" spans="1:15" x14ac:dyDescent="0.25">
      <c r="A2007">
        <v>1992</v>
      </c>
      <c r="B2007" s="84">
        <v>39126</v>
      </c>
      <c r="C2007" s="47">
        <v>16.850000000000001</v>
      </c>
      <c r="D2007" s="47">
        <v>17.05</v>
      </c>
      <c r="E2007" s="47">
        <v>16.760000000000002</v>
      </c>
      <c r="F2007" s="47">
        <v>17.05</v>
      </c>
      <c r="G2007" s="48">
        <v>236500</v>
      </c>
      <c r="H2007" s="47">
        <v>12.7</v>
      </c>
      <c r="I2007" s="51">
        <f t="shared" si="225"/>
        <v>0.74486803519061573</v>
      </c>
      <c r="J2007" s="51">
        <f t="shared" ca="1" si="226"/>
        <v>1</v>
      </c>
      <c r="K2007" s="47">
        <f t="shared" si="227"/>
        <v>12.55</v>
      </c>
      <c r="L2007" s="47">
        <f t="shared" si="228"/>
        <v>12.7</v>
      </c>
      <c r="M2007" s="47">
        <f t="shared" si="229"/>
        <v>12.48</v>
      </c>
      <c r="N2007" s="47">
        <f t="shared" si="230"/>
        <v>12.7</v>
      </c>
      <c r="O2007" s="48">
        <f t="shared" ca="1" si="231"/>
        <v>236500</v>
      </c>
    </row>
    <row r="2008" spans="1:15" x14ac:dyDescent="0.25">
      <c r="A2008">
        <v>1993</v>
      </c>
      <c r="B2008" s="84">
        <v>39125</v>
      </c>
      <c r="C2008" s="47">
        <v>16.86</v>
      </c>
      <c r="D2008" s="47">
        <v>16.899999999999999</v>
      </c>
      <c r="E2008" s="47">
        <v>16.68</v>
      </c>
      <c r="F2008" s="47">
        <v>16.86</v>
      </c>
      <c r="G2008" s="48">
        <v>230900</v>
      </c>
      <c r="H2008" s="47">
        <v>12.56</v>
      </c>
      <c r="I2008" s="51">
        <f t="shared" si="225"/>
        <v>0.74495848161328593</v>
      </c>
      <c r="J2008" s="51">
        <f t="shared" ca="1" si="226"/>
        <v>1</v>
      </c>
      <c r="K2008" s="47">
        <f t="shared" si="227"/>
        <v>12.56</v>
      </c>
      <c r="L2008" s="47">
        <f t="shared" si="228"/>
        <v>12.59</v>
      </c>
      <c r="M2008" s="47">
        <f t="shared" si="229"/>
        <v>12.43</v>
      </c>
      <c r="N2008" s="47">
        <f t="shared" si="230"/>
        <v>12.56</v>
      </c>
      <c r="O2008" s="48">
        <f t="shared" ca="1" si="231"/>
        <v>230900</v>
      </c>
    </row>
    <row r="2009" spans="1:15" x14ac:dyDescent="0.25">
      <c r="A2009">
        <v>1994</v>
      </c>
      <c r="B2009" s="84">
        <v>39122</v>
      </c>
      <c r="C2009" s="47">
        <v>16.96</v>
      </c>
      <c r="D2009" s="47">
        <v>17.05</v>
      </c>
      <c r="E2009" s="47">
        <v>16.7</v>
      </c>
      <c r="F2009" s="47">
        <v>16.88</v>
      </c>
      <c r="G2009" s="48">
        <v>288800</v>
      </c>
      <c r="H2009" s="47">
        <v>12.57</v>
      </c>
      <c r="I2009" s="51">
        <f t="shared" si="225"/>
        <v>0.74466824644549767</v>
      </c>
      <c r="J2009" s="51">
        <f t="shared" ca="1" si="226"/>
        <v>1</v>
      </c>
      <c r="K2009" s="47">
        <f t="shared" si="227"/>
        <v>12.63</v>
      </c>
      <c r="L2009" s="47">
        <f t="shared" si="228"/>
        <v>12.7</v>
      </c>
      <c r="M2009" s="47">
        <f t="shared" si="229"/>
        <v>12.44</v>
      </c>
      <c r="N2009" s="47">
        <f t="shared" si="230"/>
        <v>12.57</v>
      </c>
      <c r="O2009" s="48">
        <f t="shared" ca="1" si="231"/>
        <v>288800</v>
      </c>
    </row>
    <row r="2010" spans="1:15" x14ac:dyDescent="0.25">
      <c r="A2010">
        <v>1995</v>
      </c>
      <c r="B2010" s="84">
        <v>39121</v>
      </c>
      <c r="C2010" s="47">
        <v>17.28</v>
      </c>
      <c r="D2010" s="47">
        <v>17.28</v>
      </c>
      <c r="E2010" s="47">
        <v>16.899999999999999</v>
      </c>
      <c r="F2010" s="47">
        <v>17</v>
      </c>
      <c r="G2010" s="48">
        <v>272300</v>
      </c>
      <c r="H2010" s="47">
        <v>12.66</v>
      </c>
      <c r="I2010" s="51">
        <f t="shared" si="225"/>
        <v>0.74470588235294122</v>
      </c>
      <c r="J2010" s="51">
        <f t="shared" ca="1" si="226"/>
        <v>1</v>
      </c>
      <c r="K2010" s="47">
        <f t="shared" si="227"/>
        <v>12.87</v>
      </c>
      <c r="L2010" s="47">
        <f t="shared" si="228"/>
        <v>12.87</v>
      </c>
      <c r="M2010" s="47">
        <f t="shared" si="229"/>
        <v>12.59</v>
      </c>
      <c r="N2010" s="47">
        <f t="shared" si="230"/>
        <v>12.66</v>
      </c>
      <c r="O2010" s="48">
        <f t="shared" ca="1" si="231"/>
        <v>272300</v>
      </c>
    </row>
    <row r="2011" spans="1:15" x14ac:dyDescent="0.25">
      <c r="A2011">
        <v>1996</v>
      </c>
      <c r="B2011" s="84">
        <v>39120</v>
      </c>
      <c r="C2011" s="47">
        <v>17.3</v>
      </c>
      <c r="D2011" s="47">
        <v>17.32</v>
      </c>
      <c r="E2011" s="47">
        <v>17.079999999999998</v>
      </c>
      <c r="F2011" s="47">
        <v>17.149999999999999</v>
      </c>
      <c r="G2011" s="48">
        <v>472700</v>
      </c>
      <c r="H2011" s="47">
        <v>12.78</v>
      </c>
      <c r="I2011" s="51">
        <f t="shared" si="225"/>
        <v>0.74518950437317788</v>
      </c>
      <c r="J2011" s="51">
        <f t="shared" ca="1" si="226"/>
        <v>1</v>
      </c>
      <c r="K2011" s="47">
        <f t="shared" si="227"/>
        <v>12.89</v>
      </c>
      <c r="L2011" s="47">
        <f t="shared" si="228"/>
        <v>12.91</v>
      </c>
      <c r="M2011" s="47">
        <f t="shared" si="229"/>
        <v>12.73</v>
      </c>
      <c r="N2011" s="47">
        <f t="shared" si="230"/>
        <v>12.78</v>
      </c>
      <c r="O2011" s="48">
        <f t="shared" ca="1" si="231"/>
        <v>472700</v>
      </c>
    </row>
    <row r="2012" spans="1:15" x14ac:dyDescent="0.25">
      <c r="A2012">
        <v>1997</v>
      </c>
      <c r="B2012" s="84">
        <v>39119</v>
      </c>
      <c r="C2012" s="47">
        <v>17.48</v>
      </c>
      <c r="D2012" s="47">
        <v>17.489999999999998</v>
      </c>
      <c r="E2012" s="47">
        <v>17.18</v>
      </c>
      <c r="F2012" s="47">
        <v>17.329999999999998</v>
      </c>
      <c r="G2012" s="48">
        <v>480400</v>
      </c>
      <c r="H2012" s="47">
        <v>12.91</v>
      </c>
      <c r="I2012" s="51">
        <f t="shared" si="225"/>
        <v>0.74495095210617435</v>
      </c>
      <c r="J2012" s="51">
        <f t="shared" ca="1" si="226"/>
        <v>1</v>
      </c>
      <c r="K2012" s="47">
        <f t="shared" si="227"/>
        <v>13.02</v>
      </c>
      <c r="L2012" s="47">
        <f t="shared" si="228"/>
        <v>13.03</v>
      </c>
      <c r="M2012" s="47">
        <f t="shared" si="229"/>
        <v>12.8</v>
      </c>
      <c r="N2012" s="47">
        <f t="shared" si="230"/>
        <v>12.91</v>
      </c>
      <c r="O2012" s="48">
        <f t="shared" ca="1" si="231"/>
        <v>480400</v>
      </c>
    </row>
    <row r="2013" spans="1:15" x14ac:dyDescent="0.25">
      <c r="A2013">
        <v>1998</v>
      </c>
      <c r="B2013" s="84">
        <v>39118</v>
      </c>
      <c r="C2013" s="47">
        <v>17.63</v>
      </c>
      <c r="D2013" s="47">
        <v>17.63</v>
      </c>
      <c r="E2013" s="47">
        <v>17.21</v>
      </c>
      <c r="F2013" s="47">
        <v>17.37</v>
      </c>
      <c r="G2013" s="48">
        <v>854000</v>
      </c>
      <c r="H2013" s="47">
        <v>12.94</v>
      </c>
      <c r="I2013" s="51">
        <f t="shared" si="225"/>
        <v>0.74496257915947028</v>
      </c>
      <c r="J2013" s="51">
        <f t="shared" ca="1" si="226"/>
        <v>1</v>
      </c>
      <c r="K2013" s="47">
        <f t="shared" si="227"/>
        <v>13.13</v>
      </c>
      <c r="L2013" s="47">
        <f t="shared" si="228"/>
        <v>13.13</v>
      </c>
      <c r="M2013" s="47">
        <f t="shared" si="229"/>
        <v>12.82</v>
      </c>
      <c r="N2013" s="47">
        <f t="shared" si="230"/>
        <v>12.94</v>
      </c>
      <c r="O2013" s="48">
        <f t="shared" ca="1" si="231"/>
        <v>854000</v>
      </c>
    </row>
    <row r="2014" spans="1:15" x14ac:dyDescent="0.25">
      <c r="A2014">
        <v>1999</v>
      </c>
      <c r="B2014" s="84">
        <v>39115</v>
      </c>
      <c r="C2014" s="47">
        <v>17.37</v>
      </c>
      <c r="D2014" s="47">
        <v>17.649999999999999</v>
      </c>
      <c r="E2014" s="47">
        <v>17.260000000000002</v>
      </c>
      <c r="F2014" s="47">
        <v>17.579999999999998</v>
      </c>
      <c r="G2014" s="48">
        <v>598200</v>
      </c>
      <c r="H2014" s="47">
        <v>13.1</v>
      </c>
      <c r="I2014" s="51">
        <f t="shared" si="225"/>
        <v>0.74516496018202505</v>
      </c>
      <c r="J2014" s="51">
        <f t="shared" ca="1" si="226"/>
        <v>1</v>
      </c>
      <c r="K2014" s="47">
        <f t="shared" si="227"/>
        <v>12.94</v>
      </c>
      <c r="L2014" s="47">
        <f t="shared" si="228"/>
        <v>13.15</v>
      </c>
      <c r="M2014" s="47">
        <f t="shared" si="229"/>
        <v>12.86</v>
      </c>
      <c r="N2014" s="47">
        <f t="shared" si="230"/>
        <v>13.1</v>
      </c>
      <c r="O2014" s="48">
        <f t="shared" ca="1" si="231"/>
        <v>598200</v>
      </c>
    </row>
    <row r="2015" spans="1:15" x14ac:dyDescent="0.25">
      <c r="A2015">
        <v>2000</v>
      </c>
      <c r="B2015" s="84">
        <v>39114</v>
      </c>
      <c r="C2015" s="47">
        <v>16.989999999999998</v>
      </c>
      <c r="D2015" s="47">
        <v>17.37</v>
      </c>
      <c r="E2015" s="47">
        <v>16.71</v>
      </c>
      <c r="F2015" s="47">
        <v>17.329999999999998</v>
      </c>
      <c r="G2015" s="48">
        <v>627500</v>
      </c>
      <c r="H2015" s="47">
        <v>12.91</v>
      </c>
      <c r="I2015" s="51">
        <f t="shared" si="225"/>
        <v>0.74495095210617435</v>
      </c>
      <c r="J2015" s="51">
        <f t="shared" ca="1" si="226"/>
        <v>1</v>
      </c>
      <c r="K2015" s="47">
        <f t="shared" si="227"/>
        <v>12.66</v>
      </c>
      <c r="L2015" s="47">
        <f t="shared" si="228"/>
        <v>12.94</v>
      </c>
      <c r="M2015" s="47">
        <f t="shared" si="229"/>
        <v>12.45</v>
      </c>
      <c r="N2015" s="47">
        <f t="shared" si="230"/>
        <v>12.91</v>
      </c>
      <c r="O2015" s="48">
        <f t="shared" ca="1" si="231"/>
        <v>627500</v>
      </c>
    </row>
    <row r="2016" spans="1:15" x14ac:dyDescent="0.25">
      <c r="A2016">
        <v>2001</v>
      </c>
      <c r="B2016" s="84">
        <v>39113</v>
      </c>
      <c r="C2016" s="47">
        <v>16.739999999999998</v>
      </c>
      <c r="D2016" s="47">
        <v>16.95</v>
      </c>
      <c r="E2016" s="47">
        <v>16.600000000000001</v>
      </c>
      <c r="F2016" s="47">
        <v>16.93</v>
      </c>
      <c r="G2016" s="48">
        <v>1225500</v>
      </c>
      <c r="H2016" s="47">
        <v>12.61</v>
      </c>
      <c r="I2016" s="51">
        <f t="shared" si="225"/>
        <v>0.74483165977554633</v>
      </c>
      <c r="J2016" s="51">
        <f t="shared" ca="1" si="226"/>
        <v>1</v>
      </c>
      <c r="K2016" s="47">
        <f t="shared" si="227"/>
        <v>12.47</v>
      </c>
      <c r="L2016" s="47">
        <f t="shared" si="228"/>
        <v>12.62</v>
      </c>
      <c r="M2016" s="47">
        <f t="shared" si="229"/>
        <v>12.36</v>
      </c>
      <c r="N2016" s="47">
        <f t="shared" si="230"/>
        <v>12.61</v>
      </c>
      <c r="O2016" s="48">
        <f t="shared" ca="1" si="231"/>
        <v>1225500</v>
      </c>
    </row>
    <row r="2017" spans="1:15" x14ac:dyDescent="0.25">
      <c r="A2017">
        <v>2002</v>
      </c>
      <c r="B2017" s="84">
        <v>39112</v>
      </c>
      <c r="C2017" s="47">
        <v>16.36</v>
      </c>
      <c r="D2017" s="47">
        <v>16.8</v>
      </c>
      <c r="E2017" s="47">
        <v>16.14</v>
      </c>
      <c r="F2017" s="47">
        <v>16.739999999999998</v>
      </c>
      <c r="G2017" s="48">
        <v>671200</v>
      </c>
      <c r="H2017" s="47">
        <v>12.47</v>
      </c>
      <c r="I2017" s="51">
        <f t="shared" si="225"/>
        <v>0.74492234169653537</v>
      </c>
      <c r="J2017" s="51">
        <f t="shared" ca="1" si="226"/>
        <v>1</v>
      </c>
      <c r="K2017" s="47">
        <f t="shared" si="227"/>
        <v>12.19</v>
      </c>
      <c r="L2017" s="47">
        <f t="shared" si="228"/>
        <v>12.51</v>
      </c>
      <c r="M2017" s="47">
        <f t="shared" si="229"/>
        <v>12.02</v>
      </c>
      <c r="N2017" s="47">
        <f t="shared" si="230"/>
        <v>12.47</v>
      </c>
      <c r="O2017" s="48">
        <f t="shared" ca="1" si="231"/>
        <v>671200</v>
      </c>
    </row>
    <row r="2018" spans="1:15" x14ac:dyDescent="0.25">
      <c r="A2018">
        <v>2003</v>
      </c>
      <c r="B2018" s="84">
        <v>39111</v>
      </c>
      <c r="C2018" s="47">
        <v>16.12</v>
      </c>
      <c r="D2018" s="47">
        <v>16.420000000000002</v>
      </c>
      <c r="E2018" s="47">
        <v>15.87</v>
      </c>
      <c r="F2018" s="47">
        <v>16.3</v>
      </c>
      <c r="G2018" s="48">
        <v>778500</v>
      </c>
      <c r="H2018" s="47">
        <v>12.14</v>
      </c>
      <c r="I2018" s="51">
        <f t="shared" si="225"/>
        <v>0.74478527607361966</v>
      </c>
      <c r="J2018" s="51">
        <f t="shared" ca="1" si="226"/>
        <v>1</v>
      </c>
      <c r="K2018" s="47">
        <f t="shared" si="227"/>
        <v>12.01</v>
      </c>
      <c r="L2018" s="47">
        <f t="shared" si="228"/>
        <v>12.23</v>
      </c>
      <c r="M2018" s="47">
        <f t="shared" si="229"/>
        <v>11.82</v>
      </c>
      <c r="N2018" s="47">
        <f t="shared" si="230"/>
        <v>12.14</v>
      </c>
      <c r="O2018" s="48">
        <f t="shared" ca="1" si="231"/>
        <v>778500</v>
      </c>
    </row>
    <row r="2019" spans="1:15" x14ac:dyDescent="0.25">
      <c r="A2019">
        <v>2004</v>
      </c>
      <c r="B2019" s="84">
        <v>39108</v>
      </c>
      <c r="C2019" s="47">
        <v>16.170000000000002</v>
      </c>
      <c r="D2019" s="47">
        <v>16.27</v>
      </c>
      <c r="E2019" s="47">
        <v>15.62</v>
      </c>
      <c r="F2019" s="47">
        <v>15.93</v>
      </c>
      <c r="G2019" s="48">
        <v>664400</v>
      </c>
      <c r="H2019" s="47">
        <v>11.87</v>
      </c>
      <c r="I2019" s="51">
        <f t="shared" si="225"/>
        <v>0.74513496547394853</v>
      </c>
      <c r="J2019" s="51">
        <f t="shared" ca="1" si="226"/>
        <v>1</v>
      </c>
      <c r="K2019" s="47">
        <f t="shared" si="227"/>
        <v>12.05</v>
      </c>
      <c r="L2019" s="47">
        <f t="shared" si="228"/>
        <v>12.12</v>
      </c>
      <c r="M2019" s="47">
        <f t="shared" si="229"/>
        <v>11.64</v>
      </c>
      <c r="N2019" s="47">
        <f t="shared" si="230"/>
        <v>11.87</v>
      </c>
      <c r="O2019" s="48">
        <f t="shared" ca="1" si="231"/>
        <v>664400</v>
      </c>
    </row>
    <row r="2020" spans="1:15" x14ac:dyDescent="0.25">
      <c r="A2020">
        <v>2005</v>
      </c>
      <c r="B2020" s="84">
        <v>39107</v>
      </c>
      <c r="C2020" s="47">
        <v>16.23</v>
      </c>
      <c r="D2020" s="47">
        <v>16.329999999999998</v>
      </c>
      <c r="E2020" s="47">
        <v>16.07</v>
      </c>
      <c r="F2020" s="47">
        <v>16.21</v>
      </c>
      <c r="G2020" s="48">
        <v>556900</v>
      </c>
      <c r="H2020" s="47">
        <v>12.08</v>
      </c>
      <c r="I2020" s="51">
        <f t="shared" si="225"/>
        <v>0.74521900061690316</v>
      </c>
      <c r="J2020" s="51">
        <f t="shared" ca="1" si="226"/>
        <v>1</v>
      </c>
      <c r="K2020" s="47">
        <f t="shared" si="227"/>
        <v>12.09</v>
      </c>
      <c r="L2020" s="47">
        <f t="shared" si="228"/>
        <v>12.17</v>
      </c>
      <c r="M2020" s="47">
        <f t="shared" si="229"/>
        <v>11.98</v>
      </c>
      <c r="N2020" s="47">
        <f t="shared" si="230"/>
        <v>12.08</v>
      </c>
      <c r="O2020" s="48">
        <f t="shared" ca="1" si="231"/>
        <v>556900</v>
      </c>
    </row>
    <row r="2021" spans="1:15" x14ac:dyDescent="0.25">
      <c r="A2021">
        <v>2006</v>
      </c>
      <c r="B2021" s="84">
        <v>39106</v>
      </c>
      <c r="C2021" s="47">
        <v>16.190000000000001</v>
      </c>
      <c r="D2021" s="47">
        <v>16.3</v>
      </c>
      <c r="E2021" s="47">
        <v>15.39</v>
      </c>
      <c r="F2021" s="47">
        <v>16.29</v>
      </c>
      <c r="G2021" s="48">
        <v>437100</v>
      </c>
      <c r="H2021" s="47">
        <v>12.14</v>
      </c>
      <c r="I2021" s="51">
        <f t="shared" si="225"/>
        <v>0.74524248004910998</v>
      </c>
      <c r="J2021" s="51">
        <f t="shared" ca="1" si="226"/>
        <v>1</v>
      </c>
      <c r="K2021" s="47">
        <f t="shared" si="227"/>
        <v>12.07</v>
      </c>
      <c r="L2021" s="47">
        <f t="shared" si="228"/>
        <v>12.15</v>
      </c>
      <c r="M2021" s="47">
        <f t="shared" si="229"/>
        <v>11.47</v>
      </c>
      <c r="N2021" s="47">
        <f t="shared" si="230"/>
        <v>12.14</v>
      </c>
      <c r="O2021" s="48">
        <f t="shared" ca="1" si="231"/>
        <v>437100</v>
      </c>
    </row>
    <row r="2022" spans="1:15" x14ac:dyDescent="0.25">
      <c r="A2022">
        <v>2007</v>
      </c>
      <c r="B2022" s="84">
        <v>39105</v>
      </c>
      <c r="C2022" s="47">
        <v>16.149999999999999</v>
      </c>
      <c r="D2022" s="47">
        <v>16.260000000000002</v>
      </c>
      <c r="E2022" s="47">
        <v>15.91</v>
      </c>
      <c r="F2022" s="47">
        <v>16.239999999999998</v>
      </c>
      <c r="G2022" s="48">
        <v>728500</v>
      </c>
      <c r="H2022" s="47">
        <v>12.1</v>
      </c>
      <c r="I2022" s="51">
        <f t="shared" si="225"/>
        <v>0.74507389162561577</v>
      </c>
      <c r="J2022" s="51">
        <f t="shared" ca="1" si="226"/>
        <v>1</v>
      </c>
      <c r="K2022" s="47">
        <f t="shared" si="227"/>
        <v>12.03</v>
      </c>
      <c r="L2022" s="47">
        <f t="shared" si="228"/>
        <v>12.11</v>
      </c>
      <c r="M2022" s="47">
        <f t="shared" si="229"/>
        <v>11.85</v>
      </c>
      <c r="N2022" s="47">
        <f t="shared" si="230"/>
        <v>12.1</v>
      </c>
      <c r="O2022" s="48">
        <f t="shared" ca="1" si="231"/>
        <v>728500</v>
      </c>
    </row>
    <row r="2023" spans="1:15" x14ac:dyDescent="0.25">
      <c r="A2023">
        <v>2008</v>
      </c>
      <c r="B2023" s="84">
        <v>39104</v>
      </c>
      <c r="C2023" s="47">
        <v>16.579999999999998</v>
      </c>
      <c r="D2023" s="47">
        <v>16.64</v>
      </c>
      <c r="E2023" s="47">
        <v>16</v>
      </c>
      <c r="F2023" s="47">
        <v>16.23</v>
      </c>
      <c r="G2023" s="48">
        <v>360200</v>
      </c>
      <c r="H2023" s="47">
        <v>12.09</v>
      </c>
      <c r="I2023" s="51">
        <f t="shared" si="225"/>
        <v>0.74491682070240295</v>
      </c>
      <c r="J2023" s="51">
        <f t="shared" ca="1" si="226"/>
        <v>1</v>
      </c>
      <c r="K2023" s="47">
        <f t="shared" si="227"/>
        <v>12.35</v>
      </c>
      <c r="L2023" s="47">
        <f t="shared" si="228"/>
        <v>12.4</v>
      </c>
      <c r="M2023" s="47">
        <f t="shared" si="229"/>
        <v>11.92</v>
      </c>
      <c r="N2023" s="47">
        <f t="shared" si="230"/>
        <v>12.09</v>
      </c>
      <c r="O2023" s="48">
        <f t="shared" ca="1" si="231"/>
        <v>360200</v>
      </c>
    </row>
    <row r="2024" spans="1:15" x14ac:dyDescent="0.25">
      <c r="A2024">
        <v>2009</v>
      </c>
      <c r="B2024" s="84">
        <v>39101</v>
      </c>
      <c r="C2024" s="47">
        <v>16.22</v>
      </c>
      <c r="D2024" s="47">
        <v>16.47</v>
      </c>
      <c r="E2024" s="47">
        <v>16.18</v>
      </c>
      <c r="F2024" s="47">
        <v>16.420000000000002</v>
      </c>
      <c r="G2024" s="48">
        <v>359100</v>
      </c>
      <c r="H2024" s="47">
        <v>12.23</v>
      </c>
      <c r="I2024" s="51">
        <f t="shared" si="225"/>
        <v>0.7448233861144945</v>
      </c>
      <c r="J2024" s="51">
        <f t="shared" ca="1" si="226"/>
        <v>1</v>
      </c>
      <c r="K2024" s="47">
        <f t="shared" si="227"/>
        <v>12.08</v>
      </c>
      <c r="L2024" s="47">
        <f t="shared" si="228"/>
        <v>12.27</v>
      </c>
      <c r="M2024" s="47">
        <f t="shared" si="229"/>
        <v>12.05</v>
      </c>
      <c r="N2024" s="47">
        <f t="shared" si="230"/>
        <v>12.23</v>
      </c>
      <c r="O2024" s="48">
        <f t="shared" ca="1" si="231"/>
        <v>359100</v>
      </c>
    </row>
    <row r="2025" spans="1:15" x14ac:dyDescent="0.25">
      <c r="A2025">
        <v>2010</v>
      </c>
      <c r="B2025" s="84">
        <v>39100</v>
      </c>
      <c r="C2025" s="47">
        <v>16.22</v>
      </c>
      <c r="D2025" s="47">
        <v>16.510000000000002</v>
      </c>
      <c r="E2025" s="47">
        <v>16.02</v>
      </c>
      <c r="F2025" s="47">
        <v>16.29</v>
      </c>
      <c r="G2025" s="48">
        <v>486600</v>
      </c>
      <c r="H2025" s="47">
        <v>12.14</v>
      </c>
      <c r="I2025" s="51">
        <f t="shared" si="225"/>
        <v>0.74524248004910998</v>
      </c>
      <c r="J2025" s="51">
        <f t="shared" ca="1" si="226"/>
        <v>1</v>
      </c>
      <c r="K2025" s="47">
        <f t="shared" si="227"/>
        <v>12.09</v>
      </c>
      <c r="L2025" s="47">
        <f t="shared" si="228"/>
        <v>12.3</v>
      </c>
      <c r="M2025" s="47">
        <f t="shared" si="229"/>
        <v>11.94</v>
      </c>
      <c r="N2025" s="47">
        <f t="shared" si="230"/>
        <v>12.14</v>
      </c>
      <c r="O2025" s="48">
        <f t="shared" ca="1" si="231"/>
        <v>486600</v>
      </c>
    </row>
    <row r="2026" spans="1:15" x14ac:dyDescent="0.25">
      <c r="A2026">
        <v>2011</v>
      </c>
      <c r="B2026" s="84">
        <v>39099</v>
      </c>
      <c r="C2026" s="47">
        <v>16.25</v>
      </c>
      <c r="D2026" s="47">
        <v>16.350000000000001</v>
      </c>
      <c r="E2026" s="47">
        <v>16.05</v>
      </c>
      <c r="F2026" s="47">
        <v>16.170000000000002</v>
      </c>
      <c r="G2026" s="48">
        <v>346800</v>
      </c>
      <c r="H2026" s="47">
        <v>12.05</v>
      </c>
      <c r="I2026" s="51">
        <f t="shared" si="225"/>
        <v>0.74520717377860235</v>
      </c>
      <c r="J2026" s="51">
        <f t="shared" ca="1" si="226"/>
        <v>1</v>
      </c>
      <c r="K2026" s="47">
        <f t="shared" si="227"/>
        <v>12.11</v>
      </c>
      <c r="L2026" s="47">
        <f t="shared" si="228"/>
        <v>12.18</v>
      </c>
      <c r="M2026" s="47">
        <f t="shared" si="229"/>
        <v>11.96</v>
      </c>
      <c r="N2026" s="47">
        <f t="shared" si="230"/>
        <v>12.05</v>
      </c>
      <c r="O2026" s="48">
        <f t="shared" ca="1" si="231"/>
        <v>346800</v>
      </c>
    </row>
    <row r="2027" spans="1:15" x14ac:dyDescent="0.25">
      <c r="A2027">
        <v>2012</v>
      </c>
      <c r="B2027" s="84">
        <v>39098</v>
      </c>
      <c r="C2027" s="47">
        <v>16.05</v>
      </c>
      <c r="D2027" s="47">
        <v>16.32</v>
      </c>
      <c r="E2027" s="47">
        <v>15.96</v>
      </c>
      <c r="F2027" s="47">
        <v>16.22</v>
      </c>
      <c r="G2027" s="48">
        <v>447500</v>
      </c>
      <c r="H2027" s="47">
        <v>12.08</v>
      </c>
      <c r="I2027" s="51">
        <f t="shared" si="225"/>
        <v>0.74475955610357591</v>
      </c>
      <c r="J2027" s="51">
        <f t="shared" ca="1" si="226"/>
        <v>1</v>
      </c>
      <c r="K2027" s="47">
        <f t="shared" si="227"/>
        <v>11.95</v>
      </c>
      <c r="L2027" s="47">
        <f t="shared" si="228"/>
        <v>12.15</v>
      </c>
      <c r="M2027" s="47">
        <f t="shared" si="229"/>
        <v>11.89</v>
      </c>
      <c r="N2027" s="47">
        <f t="shared" si="230"/>
        <v>12.08</v>
      </c>
      <c r="O2027" s="48">
        <f t="shared" ca="1" si="231"/>
        <v>447500</v>
      </c>
    </row>
    <row r="2028" spans="1:15" x14ac:dyDescent="0.25">
      <c r="A2028">
        <v>2013</v>
      </c>
      <c r="B2028" s="84">
        <v>39094</v>
      </c>
      <c r="C2028" s="47">
        <v>15.63</v>
      </c>
      <c r="D2028" s="47">
        <v>15.97</v>
      </c>
      <c r="E2028" s="47">
        <v>15.61</v>
      </c>
      <c r="F2028" s="47">
        <v>15.96</v>
      </c>
      <c r="G2028" s="48">
        <v>266600</v>
      </c>
      <c r="H2028" s="47">
        <v>11.89</v>
      </c>
      <c r="I2028" s="51">
        <f t="shared" si="225"/>
        <v>0.7449874686716792</v>
      </c>
      <c r="J2028" s="51">
        <f t="shared" ca="1" si="226"/>
        <v>1</v>
      </c>
      <c r="K2028" s="47">
        <f t="shared" si="227"/>
        <v>11.64</v>
      </c>
      <c r="L2028" s="47">
        <f t="shared" si="228"/>
        <v>11.9</v>
      </c>
      <c r="M2028" s="47">
        <f t="shared" si="229"/>
        <v>11.63</v>
      </c>
      <c r="N2028" s="47">
        <f t="shared" si="230"/>
        <v>11.89</v>
      </c>
      <c r="O2028" s="48">
        <f t="shared" ca="1" si="231"/>
        <v>266600</v>
      </c>
    </row>
    <row r="2029" spans="1:15" x14ac:dyDescent="0.25">
      <c r="A2029">
        <v>2014</v>
      </c>
      <c r="B2029" s="84">
        <v>39093</v>
      </c>
      <c r="C2029" s="47">
        <v>15.39</v>
      </c>
      <c r="D2029" s="47">
        <v>15.76</v>
      </c>
      <c r="E2029" s="47">
        <v>15.34</v>
      </c>
      <c r="F2029" s="47">
        <v>15.61</v>
      </c>
      <c r="G2029" s="48">
        <v>309000</v>
      </c>
      <c r="H2029" s="47">
        <v>11.63</v>
      </c>
      <c r="I2029" s="51">
        <f t="shared" si="225"/>
        <v>0.74503523382447157</v>
      </c>
      <c r="J2029" s="51">
        <f t="shared" ca="1" si="226"/>
        <v>1</v>
      </c>
      <c r="K2029" s="47">
        <f t="shared" si="227"/>
        <v>11.47</v>
      </c>
      <c r="L2029" s="47">
        <f t="shared" si="228"/>
        <v>11.74</v>
      </c>
      <c r="M2029" s="47">
        <f t="shared" si="229"/>
        <v>11.43</v>
      </c>
      <c r="N2029" s="47">
        <f t="shared" si="230"/>
        <v>11.63</v>
      </c>
      <c r="O2029" s="48">
        <f t="shared" ca="1" si="231"/>
        <v>309000</v>
      </c>
    </row>
    <row r="2030" spans="1:15" x14ac:dyDescent="0.25">
      <c r="A2030">
        <v>2015</v>
      </c>
      <c r="B2030" s="84">
        <v>39092</v>
      </c>
      <c r="C2030" s="47">
        <v>15.31</v>
      </c>
      <c r="D2030" s="47">
        <v>15.38</v>
      </c>
      <c r="E2030" s="47">
        <v>15.19</v>
      </c>
      <c r="F2030" s="47">
        <v>15.33</v>
      </c>
      <c r="G2030" s="48">
        <v>198500</v>
      </c>
      <c r="H2030" s="47">
        <v>11.42</v>
      </c>
      <c r="I2030" s="51">
        <f t="shared" si="225"/>
        <v>0.7449445531637312</v>
      </c>
      <c r="J2030" s="51">
        <f t="shared" ca="1" si="226"/>
        <v>1</v>
      </c>
      <c r="K2030" s="47">
        <f t="shared" si="227"/>
        <v>11.41</v>
      </c>
      <c r="L2030" s="47">
        <f t="shared" si="228"/>
        <v>11.46</v>
      </c>
      <c r="M2030" s="47">
        <f t="shared" si="229"/>
        <v>11.32</v>
      </c>
      <c r="N2030" s="47">
        <f t="shared" si="230"/>
        <v>11.42</v>
      </c>
      <c r="O2030" s="48">
        <f t="shared" ca="1" si="231"/>
        <v>198500</v>
      </c>
    </row>
    <row r="2031" spans="1:15" x14ac:dyDescent="0.25">
      <c r="A2031">
        <v>2016</v>
      </c>
      <c r="B2031" s="84">
        <v>39091</v>
      </c>
      <c r="C2031" s="47">
        <v>15.3</v>
      </c>
      <c r="D2031" s="47">
        <v>15.48</v>
      </c>
      <c r="E2031" s="47">
        <v>15.17</v>
      </c>
      <c r="F2031" s="47">
        <v>15.43</v>
      </c>
      <c r="G2031" s="48">
        <v>337100</v>
      </c>
      <c r="H2031" s="47">
        <v>11.49</v>
      </c>
      <c r="I2031" s="51">
        <f t="shared" si="225"/>
        <v>0.74465327284510696</v>
      </c>
      <c r="J2031" s="51">
        <f t="shared" ca="1" si="226"/>
        <v>1</v>
      </c>
      <c r="K2031" s="47">
        <f t="shared" si="227"/>
        <v>11.39</v>
      </c>
      <c r="L2031" s="47">
        <f t="shared" si="228"/>
        <v>11.53</v>
      </c>
      <c r="M2031" s="47">
        <f t="shared" si="229"/>
        <v>11.3</v>
      </c>
      <c r="N2031" s="47">
        <f t="shared" si="230"/>
        <v>11.49</v>
      </c>
      <c r="O2031" s="48">
        <f t="shared" ca="1" si="231"/>
        <v>337100</v>
      </c>
    </row>
    <row r="2032" spans="1:15" x14ac:dyDescent="0.25">
      <c r="A2032">
        <v>2017</v>
      </c>
      <c r="B2032" s="84">
        <v>39090</v>
      </c>
      <c r="C2032" s="47">
        <v>15.47</v>
      </c>
      <c r="D2032" s="47">
        <v>15.5</v>
      </c>
      <c r="E2032" s="47">
        <v>15.22</v>
      </c>
      <c r="F2032" s="47">
        <v>15.33</v>
      </c>
      <c r="G2032" s="48">
        <v>237700</v>
      </c>
      <c r="H2032" s="47">
        <v>11.42</v>
      </c>
      <c r="I2032" s="51">
        <f t="shared" si="225"/>
        <v>0.7449445531637312</v>
      </c>
      <c r="J2032" s="51">
        <f t="shared" ca="1" si="226"/>
        <v>1</v>
      </c>
      <c r="K2032" s="47">
        <f t="shared" si="227"/>
        <v>11.52</v>
      </c>
      <c r="L2032" s="47">
        <f t="shared" si="228"/>
        <v>11.55</v>
      </c>
      <c r="M2032" s="47">
        <f t="shared" si="229"/>
        <v>11.34</v>
      </c>
      <c r="N2032" s="47">
        <f t="shared" si="230"/>
        <v>11.42</v>
      </c>
      <c r="O2032" s="48">
        <f t="shared" ca="1" si="231"/>
        <v>237700</v>
      </c>
    </row>
    <row r="2033" spans="1:15" x14ac:dyDescent="0.25">
      <c r="A2033">
        <v>2018</v>
      </c>
      <c r="B2033" s="84">
        <v>39087</v>
      </c>
      <c r="C2033" s="47">
        <v>15.75</v>
      </c>
      <c r="D2033" s="47">
        <v>15.8</v>
      </c>
      <c r="E2033" s="47">
        <v>15.43</v>
      </c>
      <c r="F2033" s="47">
        <v>15.5</v>
      </c>
      <c r="G2033" s="48">
        <v>340000</v>
      </c>
      <c r="H2033" s="47">
        <v>11.55</v>
      </c>
      <c r="I2033" s="51">
        <f t="shared" si="225"/>
        <v>0.74516129032258072</v>
      </c>
      <c r="J2033" s="51">
        <f t="shared" ca="1" si="226"/>
        <v>1</v>
      </c>
      <c r="K2033" s="47">
        <f t="shared" si="227"/>
        <v>11.74</v>
      </c>
      <c r="L2033" s="47">
        <f t="shared" si="228"/>
        <v>11.77</v>
      </c>
      <c r="M2033" s="47">
        <f t="shared" si="229"/>
        <v>11.5</v>
      </c>
      <c r="N2033" s="47">
        <f t="shared" si="230"/>
        <v>11.55</v>
      </c>
      <c r="O2033" s="48">
        <f t="shared" ca="1" si="231"/>
        <v>340000</v>
      </c>
    </row>
    <row r="2034" spans="1:15" x14ac:dyDescent="0.25">
      <c r="A2034">
        <v>2019</v>
      </c>
      <c r="B2034" s="84">
        <v>39086</v>
      </c>
      <c r="C2034" s="47">
        <v>15.59</v>
      </c>
      <c r="D2034" s="47">
        <v>15.86</v>
      </c>
      <c r="E2034" s="47">
        <v>15.27</v>
      </c>
      <c r="F2034" s="47">
        <v>15.8</v>
      </c>
      <c r="G2034" s="48">
        <v>528300</v>
      </c>
      <c r="H2034" s="47">
        <v>11.77</v>
      </c>
      <c r="I2034" s="51">
        <f t="shared" si="225"/>
        <v>0.74493670886075947</v>
      </c>
      <c r="J2034" s="51">
        <f t="shared" ca="1" si="226"/>
        <v>1</v>
      </c>
      <c r="K2034" s="47">
        <f t="shared" si="227"/>
        <v>11.61</v>
      </c>
      <c r="L2034" s="47">
        <f t="shared" si="228"/>
        <v>11.81</v>
      </c>
      <c r="M2034" s="47">
        <f t="shared" si="229"/>
        <v>11.38</v>
      </c>
      <c r="N2034" s="47">
        <f t="shared" si="230"/>
        <v>11.77</v>
      </c>
      <c r="O2034" s="48">
        <f t="shared" ca="1" si="231"/>
        <v>528300</v>
      </c>
    </row>
    <row r="2035" spans="1:15" x14ac:dyDescent="0.25">
      <c r="A2035">
        <v>2020</v>
      </c>
      <c r="B2035" s="84">
        <v>39085</v>
      </c>
      <c r="C2035" s="47">
        <v>15.24</v>
      </c>
      <c r="D2035" s="47">
        <v>15.47</v>
      </c>
      <c r="E2035" s="47">
        <v>15.14</v>
      </c>
      <c r="F2035" s="47">
        <v>15.34</v>
      </c>
      <c r="G2035" s="48">
        <v>495300</v>
      </c>
      <c r="H2035" s="47">
        <v>11.43</v>
      </c>
      <c r="I2035" s="51">
        <f t="shared" si="225"/>
        <v>0.74511082138200779</v>
      </c>
      <c r="J2035" s="51">
        <f t="shared" ca="1" si="226"/>
        <v>1</v>
      </c>
      <c r="K2035" s="47">
        <f t="shared" si="227"/>
        <v>11.36</v>
      </c>
      <c r="L2035" s="47">
        <f t="shared" si="228"/>
        <v>11.53</v>
      </c>
      <c r="M2035" s="47">
        <f t="shared" si="229"/>
        <v>11.28</v>
      </c>
      <c r="N2035" s="47">
        <f t="shared" si="230"/>
        <v>11.43</v>
      </c>
      <c r="O2035" s="48">
        <f t="shared" ca="1" si="231"/>
        <v>495300</v>
      </c>
    </row>
    <row r="2036" spans="1:15" x14ac:dyDescent="0.25">
      <c r="A2036">
        <v>2021</v>
      </c>
      <c r="B2036" s="84">
        <v>39080</v>
      </c>
      <c r="C2036" s="47">
        <v>15.31</v>
      </c>
      <c r="D2036" s="47">
        <v>15.34</v>
      </c>
      <c r="E2036" s="47">
        <v>14.99</v>
      </c>
      <c r="F2036" s="47">
        <v>15.02</v>
      </c>
      <c r="G2036" s="48">
        <v>219500</v>
      </c>
      <c r="H2036" s="47">
        <v>11.19</v>
      </c>
      <c r="I2036" s="51">
        <f t="shared" si="225"/>
        <v>0.74500665778961384</v>
      </c>
      <c r="J2036" s="51">
        <f t="shared" ca="1" si="226"/>
        <v>1</v>
      </c>
      <c r="K2036" s="47">
        <f t="shared" si="227"/>
        <v>11.41</v>
      </c>
      <c r="L2036" s="47">
        <f t="shared" si="228"/>
        <v>11.43</v>
      </c>
      <c r="M2036" s="47">
        <f t="shared" si="229"/>
        <v>11.17</v>
      </c>
      <c r="N2036" s="47">
        <f t="shared" si="230"/>
        <v>11.19</v>
      </c>
      <c r="O2036" s="48">
        <f t="shared" ca="1" si="231"/>
        <v>219500</v>
      </c>
    </row>
    <row r="2037" spans="1:15" x14ac:dyDescent="0.25">
      <c r="A2037">
        <v>2022</v>
      </c>
      <c r="B2037" s="84">
        <v>39079</v>
      </c>
      <c r="C2037" s="47">
        <v>15.35</v>
      </c>
      <c r="D2037" s="47">
        <v>15.39</v>
      </c>
      <c r="E2037" s="47">
        <v>15.21</v>
      </c>
      <c r="F2037" s="47">
        <v>15.28</v>
      </c>
      <c r="G2037" s="48">
        <v>204800</v>
      </c>
      <c r="H2037" s="47">
        <v>11.38</v>
      </c>
      <c r="I2037" s="51">
        <f t="shared" si="225"/>
        <v>0.74476439790575921</v>
      </c>
      <c r="J2037" s="51">
        <f t="shared" ca="1" si="226"/>
        <v>1</v>
      </c>
      <c r="K2037" s="47">
        <f t="shared" si="227"/>
        <v>11.43</v>
      </c>
      <c r="L2037" s="47">
        <f t="shared" si="228"/>
        <v>11.46</v>
      </c>
      <c r="M2037" s="47">
        <f t="shared" si="229"/>
        <v>11.33</v>
      </c>
      <c r="N2037" s="47">
        <f t="shared" si="230"/>
        <v>11.38</v>
      </c>
      <c r="O2037" s="48">
        <f t="shared" ca="1" si="231"/>
        <v>204800</v>
      </c>
    </row>
    <row r="2038" spans="1:15" x14ac:dyDescent="0.25">
      <c r="A2038">
        <v>2023</v>
      </c>
      <c r="B2038" s="84">
        <v>39078</v>
      </c>
      <c r="C2038" s="47">
        <v>15.29</v>
      </c>
      <c r="D2038" s="47">
        <v>15.42</v>
      </c>
      <c r="E2038" s="47">
        <v>15.25</v>
      </c>
      <c r="F2038" s="47">
        <v>15.4</v>
      </c>
      <c r="G2038" s="48">
        <v>271300</v>
      </c>
      <c r="H2038" s="47">
        <v>11.47</v>
      </c>
      <c r="I2038" s="51">
        <f t="shared" si="225"/>
        <v>0.7448051948051948</v>
      </c>
      <c r="J2038" s="51">
        <f t="shared" ca="1" si="226"/>
        <v>1</v>
      </c>
      <c r="K2038" s="47">
        <f t="shared" si="227"/>
        <v>11.39</v>
      </c>
      <c r="L2038" s="47">
        <f t="shared" si="228"/>
        <v>11.48</v>
      </c>
      <c r="M2038" s="47">
        <f t="shared" si="229"/>
        <v>11.36</v>
      </c>
      <c r="N2038" s="47">
        <f t="shared" si="230"/>
        <v>11.47</v>
      </c>
      <c r="O2038" s="48">
        <f t="shared" ca="1" si="231"/>
        <v>271300</v>
      </c>
    </row>
    <row r="2039" spans="1:15" x14ac:dyDescent="0.25">
      <c r="A2039">
        <v>2024</v>
      </c>
      <c r="B2039" s="84">
        <v>39077</v>
      </c>
      <c r="C2039" s="47">
        <v>14.93</v>
      </c>
      <c r="D2039" s="47">
        <v>15.29</v>
      </c>
      <c r="E2039" s="47">
        <v>14.93</v>
      </c>
      <c r="F2039" s="47">
        <v>15.24</v>
      </c>
      <c r="G2039" s="48">
        <v>167700</v>
      </c>
      <c r="H2039" s="47">
        <v>11.35</v>
      </c>
      <c r="I2039" s="51">
        <f t="shared" si="225"/>
        <v>0.74475065616797897</v>
      </c>
      <c r="J2039" s="51">
        <f t="shared" ca="1" si="226"/>
        <v>1</v>
      </c>
      <c r="K2039" s="47">
        <f t="shared" si="227"/>
        <v>11.12</v>
      </c>
      <c r="L2039" s="47">
        <f t="shared" si="228"/>
        <v>11.39</v>
      </c>
      <c r="M2039" s="47">
        <f t="shared" si="229"/>
        <v>11.12</v>
      </c>
      <c r="N2039" s="47">
        <f t="shared" si="230"/>
        <v>11.35</v>
      </c>
      <c r="O2039" s="48">
        <f t="shared" ca="1" si="231"/>
        <v>167700</v>
      </c>
    </row>
    <row r="2040" spans="1:15" x14ac:dyDescent="0.25">
      <c r="A2040">
        <v>2025</v>
      </c>
      <c r="B2040" s="84">
        <v>39073</v>
      </c>
      <c r="C2040" s="47">
        <v>15.07</v>
      </c>
      <c r="D2040" s="47">
        <v>15.11</v>
      </c>
      <c r="E2040" s="47">
        <v>14.84</v>
      </c>
      <c r="F2040" s="47">
        <v>14.98</v>
      </c>
      <c r="G2040" s="48">
        <v>449800</v>
      </c>
      <c r="H2040" s="47">
        <v>11.16</v>
      </c>
      <c r="I2040" s="51">
        <f t="shared" si="225"/>
        <v>0.74499332443257671</v>
      </c>
      <c r="J2040" s="51">
        <f t="shared" ca="1" si="226"/>
        <v>1</v>
      </c>
      <c r="K2040" s="47">
        <f t="shared" si="227"/>
        <v>11.23</v>
      </c>
      <c r="L2040" s="47">
        <f t="shared" si="228"/>
        <v>11.26</v>
      </c>
      <c r="M2040" s="47">
        <f t="shared" si="229"/>
        <v>11.06</v>
      </c>
      <c r="N2040" s="47">
        <f t="shared" si="230"/>
        <v>11.16</v>
      </c>
      <c r="O2040" s="48">
        <f t="shared" ca="1" si="231"/>
        <v>449800</v>
      </c>
    </row>
    <row r="2041" spans="1:15" x14ac:dyDescent="0.25">
      <c r="A2041">
        <v>2026</v>
      </c>
      <c r="B2041" s="84">
        <v>39072</v>
      </c>
      <c r="C2041" s="47">
        <v>15.04</v>
      </c>
      <c r="D2041" s="47">
        <v>15.11</v>
      </c>
      <c r="E2041" s="47">
        <v>14.98</v>
      </c>
      <c r="F2041" s="47">
        <v>15.08</v>
      </c>
      <c r="G2041" s="48">
        <v>395100</v>
      </c>
      <c r="H2041" s="47">
        <v>11.23</v>
      </c>
      <c r="I2041" s="51">
        <f t="shared" si="225"/>
        <v>0.74469496021220161</v>
      </c>
      <c r="J2041" s="51">
        <f t="shared" ca="1" si="226"/>
        <v>1</v>
      </c>
      <c r="K2041" s="47">
        <f t="shared" si="227"/>
        <v>11.2</v>
      </c>
      <c r="L2041" s="47">
        <f t="shared" si="228"/>
        <v>11.25</v>
      </c>
      <c r="M2041" s="47">
        <f t="shared" si="229"/>
        <v>11.16</v>
      </c>
      <c r="N2041" s="47">
        <f t="shared" si="230"/>
        <v>11.23</v>
      </c>
      <c r="O2041" s="48">
        <f t="shared" ca="1" si="231"/>
        <v>395100</v>
      </c>
    </row>
    <row r="2042" spans="1:15" x14ac:dyDescent="0.25">
      <c r="A2042">
        <v>2027</v>
      </c>
      <c r="B2042" s="84">
        <v>39071</v>
      </c>
      <c r="C2042" s="47">
        <v>15.02</v>
      </c>
      <c r="D2042" s="47">
        <v>15.08</v>
      </c>
      <c r="E2042" s="47">
        <v>14.86</v>
      </c>
      <c r="F2042" s="47">
        <v>15.03</v>
      </c>
      <c r="G2042" s="48">
        <v>631000</v>
      </c>
      <c r="H2042" s="47">
        <v>11.2</v>
      </c>
      <c r="I2042" s="51">
        <f t="shared" si="225"/>
        <v>0.74517631403858953</v>
      </c>
      <c r="J2042" s="51">
        <f t="shared" ca="1" si="226"/>
        <v>1</v>
      </c>
      <c r="K2042" s="47">
        <f t="shared" si="227"/>
        <v>11.19</v>
      </c>
      <c r="L2042" s="47">
        <f t="shared" si="228"/>
        <v>11.24</v>
      </c>
      <c r="M2042" s="47">
        <f t="shared" si="229"/>
        <v>11.07</v>
      </c>
      <c r="N2042" s="47">
        <f t="shared" si="230"/>
        <v>11.2</v>
      </c>
      <c r="O2042" s="48">
        <f t="shared" ca="1" si="231"/>
        <v>631000</v>
      </c>
    </row>
    <row r="2043" spans="1:15" x14ac:dyDescent="0.25">
      <c r="A2043">
        <v>2028</v>
      </c>
      <c r="B2043" s="84">
        <v>39070</v>
      </c>
      <c r="C2043" s="47">
        <v>15</v>
      </c>
      <c r="D2043" s="47">
        <v>15.05</v>
      </c>
      <c r="E2043" s="47">
        <v>14.79</v>
      </c>
      <c r="F2043" s="47">
        <v>15.03</v>
      </c>
      <c r="G2043" s="48">
        <v>537200</v>
      </c>
      <c r="H2043" s="47">
        <v>11.2</v>
      </c>
      <c r="I2043" s="51">
        <f t="shared" si="225"/>
        <v>0.74517631403858953</v>
      </c>
      <c r="J2043" s="51">
        <f t="shared" ca="1" si="226"/>
        <v>1</v>
      </c>
      <c r="K2043" s="47">
        <f t="shared" si="227"/>
        <v>11.18</v>
      </c>
      <c r="L2043" s="47">
        <f t="shared" si="228"/>
        <v>11.21</v>
      </c>
      <c r="M2043" s="47">
        <f t="shared" si="229"/>
        <v>11.02</v>
      </c>
      <c r="N2043" s="47">
        <f t="shared" si="230"/>
        <v>11.2</v>
      </c>
      <c r="O2043" s="48">
        <f t="shared" ca="1" si="231"/>
        <v>537200</v>
      </c>
    </row>
    <row r="2044" spans="1:15" x14ac:dyDescent="0.25">
      <c r="A2044">
        <v>2029</v>
      </c>
      <c r="B2044" s="84">
        <v>39069</v>
      </c>
      <c r="C2044" s="47">
        <v>15.32</v>
      </c>
      <c r="D2044" s="47">
        <v>15.45</v>
      </c>
      <c r="E2044" s="47">
        <v>15.06</v>
      </c>
      <c r="F2044" s="47">
        <v>15.1</v>
      </c>
      <c r="G2044" s="48">
        <v>415900</v>
      </c>
      <c r="H2044" s="47">
        <v>11.23</v>
      </c>
      <c r="I2044" s="51">
        <f t="shared" si="225"/>
        <v>0.74370860927152327</v>
      </c>
      <c r="J2044" s="51">
        <f t="shared" ca="1" si="226"/>
        <v>1</v>
      </c>
      <c r="K2044" s="47">
        <f t="shared" si="227"/>
        <v>11.39</v>
      </c>
      <c r="L2044" s="47">
        <f t="shared" si="228"/>
        <v>11.49</v>
      </c>
      <c r="M2044" s="47">
        <f t="shared" si="229"/>
        <v>11.2</v>
      </c>
      <c r="N2044" s="47">
        <f t="shared" si="230"/>
        <v>11.23</v>
      </c>
      <c r="O2044" s="48">
        <f t="shared" ca="1" si="231"/>
        <v>415900</v>
      </c>
    </row>
    <row r="2045" spans="1:15" x14ac:dyDescent="0.25">
      <c r="A2045">
        <v>2030</v>
      </c>
      <c r="B2045" s="84">
        <v>39066</v>
      </c>
      <c r="C2045" s="47">
        <v>15.26</v>
      </c>
      <c r="D2045" s="47">
        <v>15.38</v>
      </c>
      <c r="E2045" s="47">
        <v>15.06</v>
      </c>
      <c r="F2045" s="47">
        <v>15.27</v>
      </c>
      <c r="G2045" s="48">
        <v>584100</v>
      </c>
      <c r="H2045" s="47">
        <v>11.36</v>
      </c>
      <c r="I2045" s="51">
        <f t="shared" si="225"/>
        <v>0.74394237066142765</v>
      </c>
      <c r="J2045" s="51">
        <f t="shared" ca="1" si="226"/>
        <v>1</v>
      </c>
      <c r="K2045" s="47">
        <f t="shared" si="227"/>
        <v>11.35</v>
      </c>
      <c r="L2045" s="47">
        <f t="shared" si="228"/>
        <v>11.44</v>
      </c>
      <c r="M2045" s="47">
        <f t="shared" si="229"/>
        <v>11.2</v>
      </c>
      <c r="N2045" s="47">
        <f t="shared" si="230"/>
        <v>11.36</v>
      </c>
      <c r="O2045" s="48">
        <f t="shared" ca="1" si="231"/>
        <v>584100</v>
      </c>
    </row>
    <row r="2046" spans="1:15" x14ac:dyDescent="0.25">
      <c r="A2046">
        <v>2031</v>
      </c>
      <c r="B2046" s="84">
        <v>39065</v>
      </c>
      <c r="C2046" s="47">
        <v>15.2</v>
      </c>
      <c r="D2046" s="47">
        <v>15.37</v>
      </c>
      <c r="E2046" s="47">
        <v>15.1</v>
      </c>
      <c r="F2046" s="47">
        <v>15.28</v>
      </c>
      <c r="G2046" s="48">
        <v>386200</v>
      </c>
      <c r="H2046" s="47">
        <v>11.37</v>
      </c>
      <c r="I2046" s="51">
        <f t="shared" si="225"/>
        <v>0.74410994764397909</v>
      </c>
      <c r="J2046" s="51">
        <f t="shared" ca="1" si="226"/>
        <v>1</v>
      </c>
      <c r="K2046" s="47">
        <f t="shared" si="227"/>
        <v>11.31</v>
      </c>
      <c r="L2046" s="47">
        <f t="shared" si="228"/>
        <v>11.44</v>
      </c>
      <c r="M2046" s="47">
        <f t="shared" si="229"/>
        <v>11.24</v>
      </c>
      <c r="N2046" s="47">
        <f t="shared" si="230"/>
        <v>11.37</v>
      </c>
      <c r="O2046" s="48">
        <f t="shared" ca="1" si="231"/>
        <v>386200</v>
      </c>
    </row>
    <row r="2047" spans="1:15" x14ac:dyDescent="0.25">
      <c r="A2047">
        <v>2032</v>
      </c>
      <c r="B2047" s="84">
        <v>39064</v>
      </c>
      <c r="C2047" s="47">
        <v>15.38</v>
      </c>
      <c r="D2047" s="47">
        <v>15.4</v>
      </c>
      <c r="E2047" s="47">
        <v>15.07</v>
      </c>
      <c r="F2047" s="47">
        <v>15.2</v>
      </c>
      <c r="G2047" s="48">
        <v>599800</v>
      </c>
      <c r="H2047" s="47">
        <v>11.31</v>
      </c>
      <c r="I2047" s="51">
        <f t="shared" si="225"/>
        <v>0.74407894736842117</v>
      </c>
      <c r="J2047" s="51">
        <f t="shared" ca="1" si="226"/>
        <v>1</v>
      </c>
      <c r="K2047" s="47">
        <f t="shared" si="227"/>
        <v>11.44</v>
      </c>
      <c r="L2047" s="47">
        <f t="shared" si="228"/>
        <v>11.46</v>
      </c>
      <c r="M2047" s="47">
        <f t="shared" si="229"/>
        <v>11.21</v>
      </c>
      <c r="N2047" s="47">
        <f t="shared" si="230"/>
        <v>11.31</v>
      </c>
      <c r="O2047" s="48">
        <f t="shared" ca="1" si="231"/>
        <v>599800</v>
      </c>
    </row>
    <row r="2048" spans="1:15" x14ac:dyDescent="0.25">
      <c r="A2048">
        <v>2033</v>
      </c>
      <c r="B2048" s="84">
        <v>39063</v>
      </c>
      <c r="C2048" s="47">
        <v>15.24</v>
      </c>
      <c r="D2048" s="47">
        <v>15.43</v>
      </c>
      <c r="E2048" s="47">
        <v>15.24</v>
      </c>
      <c r="F2048" s="47">
        <v>15.36</v>
      </c>
      <c r="G2048" s="48">
        <v>484700</v>
      </c>
      <c r="H2048" s="47">
        <v>11.43</v>
      </c>
      <c r="I2048" s="51">
        <f t="shared" si="225"/>
        <v>0.744140625</v>
      </c>
      <c r="J2048" s="51">
        <f t="shared" ca="1" si="226"/>
        <v>1</v>
      </c>
      <c r="K2048" s="47">
        <f t="shared" si="227"/>
        <v>11.34</v>
      </c>
      <c r="L2048" s="47">
        <f t="shared" si="228"/>
        <v>11.48</v>
      </c>
      <c r="M2048" s="47">
        <f t="shared" si="229"/>
        <v>11.34</v>
      </c>
      <c r="N2048" s="47">
        <f t="shared" si="230"/>
        <v>11.43</v>
      </c>
      <c r="O2048" s="48">
        <f t="shared" ca="1" si="231"/>
        <v>484700</v>
      </c>
    </row>
    <row r="2049" spans="1:15" x14ac:dyDescent="0.25">
      <c r="A2049">
        <v>2034</v>
      </c>
      <c r="B2049" s="84">
        <v>39062</v>
      </c>
      <c r="C2049" s="47">
        <v>15.45</v>
      </c>
      <c r="D2049" s="47">
        <v>15.45</v>
      </c>
      <c r="E2049" s="47">
        <v>15.23</v>
      </c>
      <c r="F2049" s="47">
        <v>15.32</v>
      </c>
      <c r="G2049" s="48">
        <v>425200</v>
      </c>
      <c r="H2049" s="47">
        <v>11.4</v>
      </c>
      <c r="I2049" s="51">
        <f t="shared" si="225"/>
        <v>0.74412532637075723</v>
      </c>
      <c r="J2049" s="51">
        <f t="shared" ca="1" si="226"/>
        <v>1</v>
      </c>
      <c r="K2049" s="47">
        <f t="shared" si="227"/>
        <v>11.5</v>
      </c>
      <c r="L2049" s="47">
        <f t="shared" si="228"/>
        <v>11.5</v>
      </c>
      <c r="M2049" s="47">
        <f t="shared" si="229"/>
        <v>11.33</v>
      </c>
      <c r="N2049" s="47">
        <f t="shared" si="230"/>
        <v>11.4</v>
      </c>
      <c r="O2049" s="48">
        <f t="shared" ca="1" si="231"/>
        <v>425200</v>
      </c>
    </row>
    <row r="2050" spans="1:15" x14ac:dyDescent="0.25">
      <c r="A2050">
        <v>2035</v>
      </c>
      <c r="B2050" s="84">
        <v>39059</v>
      </c>
      <c r="C2050" s="47">
        <v>15.66</v>
      </c>
      <c r="D2050" s="47">
        <v>15.67</v>
      </c>
      <c r="E2050" s="47">
        <v>15.31</v>
      </c>
      <c r="F2050" s="47">
        <v>15.41</v>
      </c>
      <c r="G2050" s="48">
        <v>178100</v>
      </c>
      <c r="H2050" s="47">
        <v>11.46</v>
      </c>
      <c r="I2050" s="51">
        <f t="shared" si="225"/>
        <v>0.74367293964957826</v>
      </c>
      <c r="J2050" s="51">
        <f t="shared" ca="1" si="226"/>
        <v>1</v>
      </c>
      <c r="K2050" s="47">
        <f t="shared" si="227"/>
        <v>11.65</v>
      </c>
      <c r="L2050" s="47">
        <f t="shared" si="228"/>
        <v>11.65</v>
      </c>
      <c r="M2050" s="47">
        <f t="shared" si="229"/>
        <v>11.39</v>
      </c>
      <c r="N2050" s="47">
        <f t="shared" si="230"/>
        <v>11.46</v>
      </c>
      <c r="O2050" s="48">
        <f t="shared" ca="1" si="231"/>
        <v>178100</v>
      </c>
    </row>
    <row r="2051" spans="1:15" x14ac:dyDescent="0.25">
      <c r="A2051">
        <v>2036</v>
      </c>
      <c r="B2051" s="84">
        <v>39058</v>
      </c>
      <c r="C2051" s="47">
        <v>15.49</v>
      </c>
      <c r="D2051" s="47">
        <v>15.82</v>
      </c>
      <c r="E2051" s="47">
        <v>15.49</v>
      </c>
      <c r="F2051" s="47">
        <v>15.61</v>
      </c>
      <c r="G2051" s="48">
        <v>371300</v>
      </c>
      <c r="H2051" s="47">
        <v>11.61</v>
      </c>
      <c r="I2051" s="51">
        <f t="shared" si="225"/>
        <v>0.74375400384368995</v>
      </c>
      <c r="J2051" s="51">
        <f t="shared" ca="1" si="226"/>
        <v>1</v>
      </c>
      <c r="K2051" s="47">
        <f t="shared" si="227"/>
        <v>11.52</v>
      </c>
      <c r="L2051" s="47">
        <f t="shared" si="228"/>
        <v>11.77</v>
      </c>
      <c r="M2051" s="47">
        <f t="shared" si="229"/>
        <v>11.52</v>
      </c>
      <c r="N2051" s="47">
        <f t="shared" si="230"/>
        <v>11.61</v>
      </c>
      <c r="O2051" s="48">
        <f t="shared" ca="1" si="231"/>
        <v>371300</v>
      </c>
    </row>
    <row r="2052" spans="1:15" x14ac:dyDescent="0.25">
      <c r="A2052">
        <v>2037</v>
      </c>
      <c r="B2052" s="84">
        <v>39057</v>
      </c>
      <c r="C2052" s="47">
        <v>15.11</v>
      </c>
      <c r="D2052" s="47">
        <v>15.55</v>
      </c>
      <c r="E2052" s="47">
        <v>15.1</v>
      </c>
      <c r="F2052" s="47">
        <v>15.51</v>
      </c>
      <c r="G2052" s="48">
        <v>533800</v>
      </c>
      <c r="H2052" s="47">
        <v>11.54</v>
      </c>
      <c r="I2052" s="51">
        <f t="shared" si="225"/>
        <v>0.74403610573823331</v>
      </c>
      <c r="J2052" s="51">
        <f t="shared" ca="1" si="226"/>
        <v>1</v>
      </c>
      <c r="K2052" s="47">
        <f t="shared" si="227"/>
        <v>11.24</v>
      </c>
      <c r="L2052" s="47">
        <f t="shared" si="228"/>
        <v>11.57</v>
      </c>
      <c r="M2052" s="47">
        <f t="shared" si="229"/>
        <v>11.23</v>
      </c>
      <c r="N2052" s="47">
        <f t="shared" si="230"/>
        <v>11.54</v>
      </c>
      <c r="O2052" s="48">
        <f t="shared" ca="1" si="231"/>
        <v>533800</v>
      </c>
    </row>
    <row r="2053" spans="1:15" x14ac:dyDescent="0.25">
      <c r="A2053">
        <v>2038</v>
      </c>
      <c r="B2053" s="84">
        <v>39056</v>
      </c>
      <c r="C2053" s="47">
        <v>15.25</v>
      </c>
      <c r="D2053" s="47">
        <v>15.25</v>
      </c>
      <c r="E2053" s="47">
        <v>15.03</v>
      </c>
      <c r="F2053" s="47">
        <v>15.17</v>
      </c>
      <c r="G2053" s="48">
        <v>932200</v>
      </c>
      <c r="H2053" s="47">
        <v>11.29</v>
      </c>
      <c r="I2053" s="51">
        <f t="shared" si="225"/>
        <v>0.74423203691496365</v>
      </c>
      <c r="J2053" s="51">
        <f t="shared" ca="1" si="226"/>
        <v>1</v>
      </c>
      <c r="K2053" s="47">
        <f t="shared" si="227"/>
        <v>11.35</v>
      </c>
      <c r="L2053" s="47">
        <f t="shared" si="228"/>
        <v>11.35</v>
      </c>
      <c r="M2053" s="47">
        <f t="shared" si="229"/>
        <v>11.19</v>
      </c>
      <c r="N2053" s="47">
        <f t="shared" si="230"/>
        <v>11.29</v>
      </c>
      <c r="O2053" s="48">
        <f t="shared" ca="1" si="231"/>
        <v>932200</v>
      </c>
    </row>
    <row r="2054" spans="1:15" x14ac:dyDescent="0.25">
      <c r="A2054">
        <v>2039</v>
      </c>
      <c r="B2054" s="84">
        <v>39055</v>
      </c>
      <c r="C2054" s="47">
        <v>15.53</v>
      </c>
      <c r="D2054" s="47">
        <v>15.6</v>
      </c>
      <c r="E2054" s="47">
        <v>15.23</v>
      </c>
      <c r="F2054" s="47">
        <v>15.24</v>
      </c>
      <c r="G2054" s="48">
        <v>940000</v>
      </c>
      <c r="H2054" s="47">
        <v>11.34</v>
      </c>
      <c r="I2054" s="51">
        <f t="shared" si="225"/>
        <v>0.74409448818897639</v>
      </c>
      <c r="J2054" s="51">
        <f t="shared" ca="1" si="226"/>
        <v>1</v>
      </c>
      <c r="K2054" s="47">
        <f t="shared" si="227"/>
        <v>11.56</v>
      </c>
      <c r="L2054" s="47">
        <f t="shared" si="228"/>
        <v>11.61</v>
      </c>
      <c r="M2054" s="47">
        <f t="shared" si="229"/>
        <v>11.33</v>
      </c>
      <c r="N2054" s="47">
        <f t="shared" si="230"/>
        <v>11.34</v>
      </c>
      <c r="O2054" s="48">
        <f t="shared" ca="1" si="231"/>
        <v>940000</v>
      </c>
    </row>
    <row r="2055" spans="1:15" x14ac:dyDescent="0.25">
      <c r="A2055">
        <v>2040</v>
      </c>
      <c r="B2055" s="84">
        <v>39052</v>
      </c>
      <c r="C2055" s="47">
        <v>15.51</v>
      </c>
      <c r="D2055" s="47">
        <v>15.54</v>
      </c>
      <c r="E2055" s="47">
        <v>15.18</v>
      </c>
      <c r="F2055" s="47">
        <v>15.46</v>
      </c>
      <c r="G2055" s="48">
        <v>406400</v>
      </c>
      <c r="H2055" s="47">
        <v>11.5</v>
      </c>
      <c r="I2055" s="51">
        <f t="shared" si="225"/>
        <v>0.74385510996119009</v>
      </c>
      <c r="J2055" s="51">
        <f t="shared" ca="1" si="226"/>
        <v>1</v>
      </c>
      <c r="K2055" s="47">
        <f t="shared" si="227"/>
        <v>11.54</v>
      </c>
      <c r="L2055" s="47">
        <f t="shared" si="228"/>
        <v>11.56</v>
      </c>
      <c r="M2055" s="47">
        <f t="shared" si="229"/>
        <v>11.29</v>
      </c>
      <c r="N2055" s="47">
        <f t="shared" si="230"/>
        <v>11.5</v>
      </c>
      <c r="O2055" s="48">
        <f t="shared" ca="1" si="231"/>
        <v>406400</v>
      </c>
    </row>
    <row r="2056" spans="1:15" x14ac:dyDescent="0.25">
      <c r="A2056">
        <v>2041</v>
      </c>
      <c r="B2056" s="84">
        <v>39051</v>
      </c>
      <c r="C2056" s="47">
        <v>15.53</v>
      </c>
      <c r="D2056" s="47">
        <v>15.62</v>
      </c>
      <c r="E2056" s="47">
        <v>15.41</v>
      </c>
      <c r="F2056" s="47">
        <v>15.44</v>
      </c>
      <c r="G2056" s="48">
        <v>482500</v>
      </c>
      <c r="H2056" s="47">
        <v>11.49</v>
      </c>
      <c r="I2056" s="51">
        <f t="shared" si="225"/>
        <v>0.74417098445595864</v>
      </c>
      <c r="J2056" s="51">
        <f t="shared" ca="1" si="226"/>
        <v>1</v>
      </c>
      <c r="K2056" s="47">
        <f t="shared" si="227"/>
        <v>11.56</v>
      </c>
      <c r="L2056" s="47">
        <f t="shared" si="228"/>
        <v>11.62</v>
      </c>
      <c r="M2056" s="47">
        <f t="shared" si="229"/>
        <v>11.47</v>
      </c>
      <c r="N2056" s="47">
        <f t="shared" si="230"/>
        <v>11.49</v>
      </c>
      <c r="O2056" s="48">
        <f t="shared" ca="1" si="231"/>
        <v>482500</v>
      </c>
    </row>
    <row r="2057" spans="1:15" x14ac:dyDescent="0.25">
      <c r="A2057">
        <v>2042</v>
      </c>
      <c r="B2057" s="84">
        <v>39050</v>
      </c>
      <c r="C2057" s="47">
        <v>15.97</v>
      </c>
      <c r="D2057" s="47">
        <v>16.149999999999999</v>
      </c>
      <c r="E2057" s="47">
        <v>15.52</v>
      </c>
      <c r="F2057" s="47">
        <v>15.6</v>
      </c>
      <c r="G2057" s="48">
        <v>533300</v>
      </c>
      <c r="H2057" s="47">
        <v>11.61</v>
      </c>
      <c r="I2057" s="51">
        <f t="shared" si="225"/>
        <v>0.74423076923076925</v>
      </c>
      <c r="J2057" s="51">
        <f t="shared" ca="1" si="226"/>
        <v>1</v>
      </c>
      <c r="K2057" s="47">
        <f t="shared" si="227"/>
        <v>11.89</v>
      </c>
      <c r="L2057" s="47">
        <f t="shared" si="228"/>
        <v>12.02</v>
      </c>
      <c r="M2057" s="47">
        <f t="shared" si="229"/>
        <v>11.55</v>
      </c>
      <c r="N2057" s="47">
        <f t="shared" si="230"/>
        <v>11.61</v>
      </c>
      <c r="O2057" s="48">
        <f t="shared" ca="1" si="231"/>
        <v>533300</v>
      </c>
    </row>
    <row r="2058" spans="1:15" x14ac:dyDescent="0.25">
      <c r="A2058">
        <v>2043</v>
      </c>
      <c r="B2058" s="84">
        <v>39049</v>
      </c>
      <c r="C2058" s="47">
        <v>15.76</v>
      </c>
      <c r="D2058" s="47">
        <v>15.96</v>
      </c>
      <c r="E2058" s="47">
        <v>15.59</v>
      </c>
      <c r="F2058" s="47">
        <v>15.88</v>
      </c>
      <c r="G2058" s="48">
        <v>312800</v>
      </c>
      <c r="H2058" s="47">
        <v>11.81</v>
      </c>
      <c r="I2058" s="51">
        <f t="shared" si="225"/>
        <v>0.74370277078085645</v>
      </c>
      <c r="J2058" s="51">
        <f t="shared" ca="1" si="226"/>
        <v>1</v>
      </c>
      <c r="K2058" s="47">
        <f t="shared" si="227"/>
        <v>11.72</v>
      </c>
      <c r="L2058" s="47">
        <f t="shared" si="228"/>
        <v>11.87</v>
      </c>
      <c r="M2058" s="47">
        <f t="shared" si="229"/>
        <v>11.59</v>
      </c>
      <c r="N2058" s="47">
        <f t="shared" si="230"/>
        <v>11.81</v>
      </c>
      <c r="O2058" s="48">
        <f t="shared" ca="1" si="231"/>
        <v>312800</v>
      </c>
    </row>
    <row r="2059" spans="1:15" x14ac:dyDescent="0.25">
      <c r="A2059">
        <v>2044</v>
      </c>
      <c r="B2059" s="84">
        <v>39048</v>
      </c>
      <c r="C2059" s="47">
        <v>16.03</v>
      </c>
      <c r="D2059" s="47">
        <v>16.2</v>
      </c>
      <c r="E2059" s="47">
        <v>15.83</v>
      </c>
      <c r="F2059" s="47">
        <v>15.85</v>
      </c>
      <c r="G2059" s="48">
        <v>179700</v>
      </c>
      <c r="H2059" s="47">
        <v>11.79</v>
      </c>
      <c r="I2059" s="51">
        <f t="shared" si="225"/>
        <v>0.74384858044164037</v>
      </c>
      <c r="J2059" s="51">
        <f t="shared" ca="1" si="226"/>
        <v>1</v>
      </c>
      <c r="K2059" s="47">
        <f t="shared" si="227"/>
        <v>11.92</v>
      </c>
      <c r="L2059" s="47">
        <f t="shared" si="228"/>
        <v>12.05</v>
      </c>
      <c r="M2059" s="47">
        <f t="shared" si="229"/>
        <v>11.78</v>
      </c>
      <c r="N2059" s="47">
        <f t="shared" si="230"/>
        <v>11.79</v>
      </c>
      <c r="O2059" s="48">
        <f t="shared" ca="1" si="231"/>
        <v>179700</v>
      </c>
    </row>
    <row r="2060" spans="1:15" x14ac:dyDescent="0.25">
      <c r="A2060">
        <v>2045</v>
      </c>
      <c r="B2060" s="84">
        <v>39045</v>
      </c>
      <c r="C2060" s="47">
        <v>16.03</v>
      </c>
      <c r="D2060" s="47">
        <v>16.2</v>
      </c>
      <c r="E2060" s="47">
        <v>15.94</v>
      </c>
      <c r="F2060" s="47">
        <v>16.13</v>
      </c>
      <c r="G2060" s="48">
        <v>50900</v>
      </c>
      <c r="H2060" s="47">
        <v>12</v>
      </c>
      <c r="I2060" s="51">
        <f t="shared" si="225"/>
        <v>0.74395536267823936</v>
      </c>
      <c r="J2060" s="51">
        <f t="shared" ca="1" si="226"/>
        <v>1</v>
      </c>
      <c r="K2060" s="47">
        <f t="shared" si="227"/>
        <v>11.93</v>
      </c>
      <c r="L2060" s="47">
        <f t="shared" si="228"/>
        <v>12.05</v>
      </c>
      <c r="M2060" s="47">
        <f t="shared" si="229"/>
        <v>11.86</v>
      </c>
      <c r="N2060" s="47">
        <f t="shared" si="230"/>
        <v>12</v>
      </c>
      <c r="O2060" s="48">
        <f t="shared" ca="1" si="231"/>
        <v>50900</v>
      </c>
    </row>
    <row r="2061" spans="1:15" x14ac:dyDescent="0.25">
      <c r="A2061">
        <v>2046</v>
      </c>
      <c r="B2061" s="84">
        <v>39043</v>
      </c>
      <c r="C2061" s="47">
        <v>16.32</v>
      </c>
      <c r="D2061" s="47">
        <v>16.32</v>
      </c>
      <c r="E2061" s="47">
        <v>15.92</v>
      </c>
      <c r="F2061" s="47">
        <v>16.12</v>
      </c>
      <c r="G2061" s="48">
        <v>135200</v>
      </c>
      <c r="H2061" s="47">
        <v>11.99</v>
      </c>
      <c r="I2061" s="51">
        <f t="shared" si="225"/>
        <v>0.74379652605459057</v>
      </c>
      <c r="J2061" s="51">
        <f t="shared" ca="1" si="226"/>
        <v>1</v>
      </c>
      <c r="K2061" s="47">
        <f t="shared" si="227"/>
        <v>12.14</v>
      </c>
      <c r="L2061" s="47">
        <f t="shared" si="228"/>
        <v>12.14</v>
      </c>
      <c r="M2061" s="47">
        <f t="shared" si="229"/>
        <v>11.84</v>
      </c>
      <c r="N2061" s="47">
        <f t="shared" si="230"/>
        <v>11.99</v>
      </c>
      <c r="O2061" s="48">
        <f t="shared" ca="1" si="231"/>
        <v>135200</v>
      </c>
    </row>
    <row r="2062" spans="1:15" x14ac:dyDescent="0.25">
      <c r="A2062">
        <v>2047</v>
      </c>
      <c r="B2062" s="84">
        <v>39042</v>
      </c>
      <c r="C2062" s="47">
        <v>16.170000000000002</v>
      </c>
      <c r="D2062" s="47">
        <v>16.45</v>
      </c>
      <c r="E2062" s="47">
        <v>16.079999999999998</v>
      </c>
      <c r="F2062" s="47">
        <v>16.260000000000002</v>
      </c>
      <c r="G2062" s="48">
        <v>435800</v>
      </c>
      <c r="H2062" s="47">
        <v>12.1</v>
      </c>
      <c r="I2062" s="51">
        <f t="shared" si="225"/>
        <v>0.74415744157441566</v>
      </c>
      <c r="J2062" s="51">
        <f t="shared" ca="1" si="226"/>
        <v>1</v>
      </c>
      <c r="K2062" s="47">
        <f t="shared" si="227"/>
        <v>12.03</v>
      </c>
      <c r="L2062" s="47">
        <f t="shared" si="228"/>
        <v>12.24</v>
      </c>
      <c r="M2062" s="47">
        <f t="shared" si="229"/>
        <v>11.97</v>
      </c>
      <c r="N2062" s="47">
        <f t="shared" si="230"/>
        <v>12.1</v>
      </c>
      <c r="O2062" s="48">
        <f t="shared" ca="1" si="231"/>
        <v>435800</v>
      </c>
    </row>
    <row r="2063" spans="1:15" x14ac:dyDescent="0.25">
      <c r="A2063">
        <v>2048</v>
      </c>
      <c r="B2063" s="84">
        <v>39041</v>
      </c>
      <c r="C2063" s="47">
        <v>16.25</v>
      </c>
      <c r="D2063" s="47">
        <v>16.27</v>
      </c>
      <c r="E2063" s="47">
        <v>16.04</v>
      </c>
      <c r="F2063" s="47">
        <v>16.16</v>
      </c>
      <c r="G2063" s="48">
        <v>510900</v>
      </c>
      <c r="H2063" s="47">
        <v>12.02</v>
      </c>
      <c r="I2063" s="51">
        <f t="shared" si="225"/>
        <v>0.74381188118811881</v>
      </c>
      <c r="J2063" s="51">
        <f t="shared" ca="1" si="226"/>
        <v>1</v>
      </c>
      <c r="K2063" s="47">
        <f t="shared" si="227"/>
        <v>12.09</v>
      </c>
      <c r="L2063" s="47">
        <f t="shared" si="228"/>
        <v>12.1</v>
      </c>
      <c r="M2063" s="47">
        <f t="shared" si="229"/>
        <v>11.93</v>
      </c>
      <c r="N2063" s="47">
        <f t="shared" si="230"/>
        <v>12.02</v>
      </c>
      <c r="O2063" s="48">
        <f t="shared" ca="1" si="231"/>
        <v>510900</v>
      </c>
    </row>
    <row r="2064" spans="1:15" x14ac:dyDescent="0.25">
      <c r="A2064">
        <v>2049</v>
      </c>
      <c r="B2064" s="84">
        <v>39038</v>
      </c>
      <c r="C2064" s="47">
        <v>16.350000000000001</v>
      </c>
      <c r="D2064" s="47">
        <v>16.350000000000001</v>
      </c>
      <c r="E2064" s="47">
        <v>16.2</v>
      </c>
      <c r="F2064" s="47">
        <v>16.27</v>
      </c>
      <c r="G2064" s="48">
        <v>339500</v>
      </c>
      <c r="H2064" s="47">
        <v>12.1</v>
      </c>
      <c r="I2064" s="51">
        <f t="shared" si="225"/>
        <v>0.74370006146281498</v>
      </c>
      <c r="J2064" s="51">
        <f t="shared" ca="1" si="226"/>
        <v>1</v>
      </c>
      <c r="K2064" s="47">
        <f t="shared" si="227"/>
        <v>12.16</v>
      </c>
      <c r="L2064" s="47">
        <f t="shared" si="228"/>
        <v>12.16</v>
      </c>
      <c r="M2064" s="47">
        <f t="shared" si="229"/>
        <v>12.05</v>
      </c>
      <c r="N2064" s="47">
        <f t="shared" si="230"/>
        <v>12.1</v>
      </c>
      <c r="O2064" s="48">
        <f t="shared" ca="1" si="231"/>
        <v>339500</v>
      </c>
    </row>
    <row r="2065" spans="1:15" x14ac:dyDescent="0.25">
      <c r="A2065">
        <v>2050</v>
      </c>
      <c r="B2065" s="84">
        <v>39037</v>
      </c>
      <c r="C2065" s="47">
        <v>16.399999999999999</v>
      </c>
      <c r="D2065" s="47">
        <v>16.420000000000002</v>
      </c>
      <c r="E2065" s="47">
        <v>16.23</v>
      </c>
      <c r="F2065" s="47">
        <v>16.350000000000001</v>
      </c>
      <c r="G2065" s="48">
        <v>158400</v>
      </c>
      <c r="H2065" s="47">
        <v>12.16</v>
      </c>
      <c r="I2065" s="51">
        <f t="shared" ref="I2065:I2128" si="232">H2065/F2065</f>
        <v>0.74373088685015287</v>
      </c>
      <c r="J2065" s="51">
        <f t="shared" ref="J2065:J2128" ca="1" si="233">INDEX(OFFSET($T$15,0,0,$S$13+1,1),MATCH(B2065,OFFSET($Q$15,0,0,$S$13+1,1),-1))</f>
        <v>1</v>
      </c>
      <c r="K2065" s="47">
        <f t="shared" ref="K2065:K2128" si="234">ROUND($I2065*C2065,2)</f>
        <v>12.2</v>
      </c>
      <c r="L2065" s="47">
        <f t="shared" ref="L2065:L2128" si="235">ROUND($I2065*D2065,2)</f>
        <v>12.21</v>
      </c>
      <c r="M2065" s="47">
        <f t="shared" ref="M2065:M2128" si="236">ROUND($I2065*E2065,2)</f>
        <v>12.07</v>
      </c>
      <c r="N2065" s="47">
        <f t="shared" ref="N2065:N2128" si="237">ROUND($I2065*F2065,2)</f>
        <v>12.16</v>
      </c>
      <c r="O2065" s="48">
        <f t="shared" ref="O2065:O2128" ca="1" si="238">G2065*J2065</f>
        <v>158400</v>
      </c>
    </row>
    <row r="2066" spans="1:15" x14ac:dyDescent="0.25">
      <c r="A2066">
        <v>2051</v>
      </c>
      <c r="B2066" s="84">
        <v>39036</v>
      </c>
      <c r="C2066" s="47">
        <v>16.25</v>
      </c>
      <c r="D2066" s="47">
        <v>16.46</v>
      </c>
      <c r="E2066" s="47">
        <v>16.22</v>
      </c>
      <c r="F2066" s="47">
        <v>16.32</v>
      </c>
      <c r="G2066" s="48">
        <v>176000</v>
      </c>
      <c r="H2066" s="47">
        <v>12.14</v>
      </c>
      <c r="I2066" s="51">
        <f t="shared" si="232"/>
        <v>0.74387254901960786</v>
      </c>
      <c r="J2066" s="51">
        <f t="shared" ca="1" si="233"/>
        <v>1</v>
      </c>
      <c r="K2066" s="47">
        <f t="shared" si="234"/>
        <v>12.09</v>
      </c>
      <c r="L2066" s="47">
        <f t="shared" si="235"/>
        <v>12.24</v>
      </c>
      <c r="M2066" s="47">
        <f t="shared" si="236"/>
        <v>12.07</v>
      </c>
      <c r="N2066" s="47">
        <f t="shared" si="237"/>
        <v>12.14</v>
      </c>
      <c r="O2066" s="48">
        <f t="shared" ca="1" si="238"/>
        <v>176000</v>
      </c>
    </row>
    <row r="2067" spans="1:15" x14ac:dyDescent="0.25">
      <c r="A2067">
        <v>2052</v>
      </c>
      <c r="B2067" s="84">
        <v>39035</v>
      </c>
      <c r="C2067" s="47">
        <v>16.07</v>
      </c>
      <c r="D2067" s="47">
        <v>16.25</v>
      </c>
      <c r="E2067" s="47">
        <v>15.86</v>
      </c>
      <c r="F2067" s="47">
        <v>16.2</v>
      </c>
      <c r="G2067" s="48">
        <v>354400</v>
      </c>
      <c r="H2067" s="47">
        <v>12.05</v>
      </c>
      <c r="I2067" s="51">
        <f t="shared" si="232"/>
        <v>0.74382716049382724</v>
      </c>
      <c r="J2067" s="51">
        <f t="shared" ca="1" si="233"/>
        <v>1</v>
      </c>
      <c r="K2067" s="47">
        <f t="shared" si="234"/>
        <v>11.95</v>
      </c>
      <c r="L2067" s="47">
        <f t="shared" si="235"/>
        <v>12.09</v>
      </c>
      <c r="M2067" s="47">
        <f t="shared" si="236"/>
        <v>11.8</v>
      </c>
      <c r="N2067" s="47">
        <f t="shared" si="237"/>
        <v>12.05</v>
      </c>
      <c r="O2067" s="48">
        <f t="shared" ca="1" si="238"/>
        <v>354400</v>
      </c>
    </row>
    <row r="2068" spans="1:15" x14ac:dyDescent="0.25">
      <c r="A2068">
        <v>2053</v>
      </c>
      <c r="B2068" s="84">
        <v>39034</v>
      </c>
      <c r="C2068" s="47">
        <v>16.059999999999999</v>
      </c>
      <c r="D2068" s="47">
        <v>16.100000000000001</v>
      </c>
      <c r="E2068" s="47">
        <v>15.95</v>
      </c>
      <c r="F2068" s="47">
        <v>16.02</v>
      </c>
      <c r="G2068" s="48">
        <v>307900</v>
      </c>
      <c r="H2068" s="47">
        <v>11.92</v>
      </c>
      <c r="I2068" s="51">
        <f t="shared" si="232"/>
        <v>0.74406991260923849</v>
      </c>
      <c r="J2068" s="51">
        <f t="shared" ca="1" si="233"/>
        <v>1</v>
      </c>
      <c r="K2068" s="47">
        <f t="shared" si="234"/>
        <v>11.95</v>
      </c>
      <c r="L2068" s="47">
        <f t="shared" si="235"/>
        <v>11.98</v>
      </c>
      <c r="M2068" s="47">
        <f t="shared" si="236"/>
        <v>11.87</v>
      </c>
      <c r="N2068" s="47">
        <f t="shared" si="237"/>
        <v>11.92</v>
      </c>
      <c r="O2068" s="48">
        <f t="shared" ca="1" si="238"/>
        <v>307900</v>
      </c>
    </row>
    <row r="2069" spans="1:15" x14ac:dyDescent="0.25">
      <c r="A2069">
        <v>2054</v>
      </c>
      <c r="B2069" s="84">
        <v>39031</v>
      </c>
      <c r="C2069" s="47">
        <v>15.8</v>
      </c>
      <c r="D2069" s="47">
        <v>16.12</v>
      </c>
      <c r="E2069" s="47">
        <v>15.8</v>
      </c>
      <c r="F2069" s="47">
        <v>16.05</v>
      </c>
      <c r="G2069" s="48">
        <v>326600</v>
      </c>
      <c r="H2069" s="47">
        <v>11.94</v>
      </c>
      <c r="I2069" s="51">
        <f t="shared" si="232"/>
        <v>0.74392523364485974</v>
      </c>
      <c r="J2069" s="51">
        <f t="shared" ca="1" si="233"/>
        <v>1</v>
      </c>
      <c r="K2069" s="47">
        <f t="shared" si="234"/>
        <v>11.75</v>
      </c>
      <c r="L2069" s="47">
        <f t="shared" si="235"/>
        <v>11.99</v>
      </c>
      <c r="M2069" s="47">
        <f t="shared" si="236"/>
        <v>11.75</v>
      </c>
      <c r="N2069" s="47">
        <f t="shared" si="237"/>
        <v>11.94</v>
      </c>
      <c r="O2069" s="48">
        <f t="shared" ca="1" si="238"/>
        <v>326600</v>
      </c>
    </row>
    <row r="2070" spans="1:15" x14ac:dyDescent="0.25">
      <c r="A2070">
        <v>2055</v>
      </c>
      <c r="B2070" s="84">
        <v>39030</v>
      </c>
      <c r="C2070" s="47">
        <v>16.14</v>
      </c>
      <c r="D2070" s="47">
        <v>16.14</v>
      </c>
      <c r="E2070" s="47">
        <v>15.76</v>
      </c>
      <c r="F2070" s="47">
        <v>15.8</v>
      </c>
      <c r="G2070" s="48">
        <v>442600</v>
      </c>
      <c r="H2070" s="47">
        <v>11.75</v>
      </c>
      <c r="I2070" s="51">
        <f t="shared" si="232"/>
        <v>0.74367088607594933</v>
      </c>
      <c r="J2070" s="51">
        <f t="shared" ca="1" si="233"/>
        <v>1</v>
      </c>
      <c r="K2070" s="47">
        <f t="shared" si="234"/>
        <v>12</v>
      </c>
      <c r="L2070" s="47">
        <f t="shared" si="235"/>
        <v>12</v>
      </c>
      <c r="M2070" s="47">
        <f t="shared" si="236"/>
        <v>11.72</v>
      </c>
      <c r="N2070" s="47">
        <f t="shared" si="237"/>
        <v>11.75</v>
      </c>
      <c r="O2070" s="48">
        <f t="shared" ca="1" si="238"/>
        <v>442600</v>
      </c>
    </row>
    <row r="2071" spans="1:15" x14ac:dyDescent="0.25">
      <c r="A2071">
        <v>2056</v>
      </c>
      <c r="B2071" s="84">
        <v>39029</v>
      </c>
      <c r="C2071" s="47">
        <v>15.8</v>
      </c>
      <c r="D2071" s="47">
        <v>16.14</v>
      </c>
      <c r="E2071" s="47">
        <v>15.63</v>
      </c>
      <c r="F2071" s="47">
        <v>16.12</v>
      </c>
      <c r="G2071" s="48">
        <v>301100</v>
      </c>
      <c r="H2071" s="47">
        <v>11.99</v>
      </c>
      <c r="I2071" s="51">
        <f t="shared" si="232"/>
        <v>0.74379652605459057</v>
      </c>
      <c r="J2071" s="51">
        <f t="shared" ca="1" si="233"/>
        <v>1</v>
      </c>
      <c r="K2071" s="47">
        <f t="shared" si="234"/>
        <v>11.75</v>
      </c>
      <c r="L2071" s="47">
        <f t="shared" si="235"/>
        <v>12</v>
      </c>
      <c r="M2071" s="47">
        <f t="shared" si="236"/>
        <v>11.63</v>
      </c>
      <c r="N2071" s="47">
        <f t="shared" si="237"/>
        <v>11.99</v>
      </c>
      <c r="O2071" s="48">
        <f t="shared" ca="1" si="238"/>
        <v>301100</v>
      </c>
    </row>
    <row r="2072" spans="1:15" x14ac:dyDescent="0.25">
      <c r="A2072">
        <v>2057</v>
      </c>
      <c r="B2072" s="84">
        <v>39028</v>
      </c>
      <c r="C2072" s="47">
        <v>16.149999999999999</v>
      </c>
      <c r="D2072" s="47">
        <v>16.170000000000002</v>
      </c>
      <c r="E2072" s="47">
        <v>15.82</v>
      </c>
      <c r="F2072" s="47">
        <v>15.85</v>
      </c>
      <c r="G2072" s="48">
        <v>542000</v>
      </c>
      <c r="H2072" s="47">
        <v>11.79</v>
      </c>
      <c r="I2072" s="51">
        <f t="shared" si="232"/>
        <v>0.74384858044164037</v>
      </c>
      <c r="J2072" s="51">
        <f t="shared" ca="1" si="233"/>
        <v>1</v>
      </c>
      <c r="K2072" s="47">
        <f t="shared" si="234"/>
        <v>12.01</v>
      </c>
      <c r="L2072" s="47">
        <f t="shared" si="235"/>
        <v>12.03</v>
      </c>
      <c r="M2072" s="47">
        <f t="shared" si="236"/>
        <v>11.77</v>
      </c>
      <c r="N2072" s="47">
        <f t="shared" si="237"/>
        <v>11.79</v>
      </c>
      <c r="O2072" s="48">
        <f t="shared" ca="1" si="238"/>
        <v>542000</v>
      </c>
    </row>
    <row r="2073" spans="1:15" x14ac:dyDescent="0.25">
      <c r="A2073">
        <v>2058</v>
      </c>
      <c r="B2073" s="84">
        <v>39027</v>
      </c>
      <c r="C2073" s="47">
        <v>16.07</v>
      </c>
      <c r="D2073" s="47">
        <v>16.329999999999998</v>
      </c>
      <c r="E2073" s="47">
        <v>16.04</v>
      </c>
      <c r="F2073" s="47">
        <v>16.18</v>
      </c>
      <c r="G2073" s="48">
        <v>463200</v>
      </c>
      <c r="H2073" s="47">
        <v>12.04</v>
      </c>
      <c r="I2073" s="51">
        <f t="shared" si="232"/>
        <v>0.74412855377008646</v>
      </c>
      <c r="J2073" s="51">
        <f t="shared" ca="1" si="233"/>
        <v>1</v>
      </c>
      <c r="K2073" s="47">
        <f t="shared" si="234"/>
        <v>11.96</v>
      </c>
      <c r="L2073" s="47">
        <f t="shared" si="235"/>
        <v>12.15</v>
      </c>
      <c r="M2073" s="47">
        <f t="shared" si="236"/>
        <v>11.94</v>
      </c>
      <c r="N2073" s="47">
        <f t="shared" si="237"/>
        <v>12.04</v>
      </c>
      <c r="O2073" s="48">
        <f t="shared" ca="1" si="238"/>
        <v>463200</v>
      </c>
    </row>
    <row r="2074" spans="1:15" x14ac:dyDescent="0.25">
      <c r="A2074">
        <v>2059</v>
      </c>
      <c r="B2074" s="84">
        <v>39024</v>
      </c>
      <c r="C2074" s="47">
        <v>15.85</v>
      </c>
      <c r="D2074" s="47">
        <v>15.97</v>
      </c>
      <c r="E2074" s="47">
        <v>15.56</v>
      </c>
      <c r="F2074" s="47">
        <v>15.73</v>
      </c>
      <c r="G2074" s="48">
        <v>304600</v>
      </c>
      <c r="H2074" s="47">
        <v>11.7</v>
      </c>
      <c r="I2074" s="51">
        <f t="shared" si="232"/>
        <v>0.74380165289256195</v>
      </c>
      <c r="J2074" s="51">
        <f t="shared" ca="1" si="233"/>
        <v>1</v>
      </c>
      <c r="K2074" s="47">
        <f t="shared" si="234"/>
        <v>11.79</v>
      </c>
      <c r="L2074" s="47">
        <f t="shared" si="235"/>
        <v>11.88</v>
      </c>
      <c r="M2074" s="47">
        <f t="shared" si="236"/>
        <v>11.57</v>
      </c>
      <c r="N2074" s="47">
        <f t="shared" si="237"/>
        <v>11.7</v>
      </c>
      <c r="O2074" s="48">
        <f t="shared" ca="1" si="238"/>
        <v>304600</v>
      </c>
    </row>
    <row r="2075" spans="1:15" x14ac:dyDescent="0.25">
      <c r="A2075">
        <v>2060</v>
      </c>
      <c r="B2075" s="84">
        <v>39023</v>
      </c>
      <c r="C2075" s="47">
        <v>15.9</v>
      </c>
      <c r="D2075" s="47">
        <v>16.010000000000002</v>
      </c>
      <c r="E2075" s="47">
        <v>15.75</v>
      </c>
      <c r="F2075" s="47">
        <v>15.76</v>
      </c>
      <c r="G2075" s="48">
        <v>313400</v>
      </c>
      <c r="H2075" s="47">
        <v>11.72</v>
      </c>
      <c r="I2075" s="51">
        <f t="shared" si="232"/>
        <v>0.74365482233502544</v>
      </c>
      <c r="J2075" s="51">
        <f t="shared" ca="1" si="233"/>
        <v>1</v>
      </c>
      <c r="K2075" s="47">
        <f t="shared" si="234"/>
        <v>11.82</v>
      </c>
      <c r="L2075" s="47">
        <f t="shared" si="235"/>
        <v>11.91</v>
      </c>
      <c r="M2075" s="47">
        <f t="shared" si="236"/>
        <v>11.71</v>
      </c>
      <c r="N2075" s="47">
        <f t="shared" si="237"/>
        <v>11.72</v>
      </c>
      <c r="O2075" s="48">
        <f t="shared" ca="1" si="238"/>
        <v>313400</v>
      </c>
    </row>
    <row r="2076" spans="1:15" x14ac:dyDescent="0.25">
      <c r="A2076">
        <v>2061</v>
      </c>
      <c r="B2076" s="84">
        <v>39022</v>
      </c>
      <c r="C2076" s="47">
        <v>16.420000000000002</v>
      </c>
      <c r="D2076" s="47">
        <v>16.57</v>
      </c>
      <c r="E2076" s="47">
        <v>16.02</v>
      </c>
      <c r="F2076" s="47">
        <v>16.059999999999999</v>
      </c>
      <c r="G2076" s="48">
        <v>241500</v>
      </c>
      <c r="H2076" s="47">
        <v>11.95</v>
      </c>
      <c r="I2076" s="51">
        <f t="shared" si="232"/>
        <v>0.7440846824408468</v>
      </c>
      <c r="J2076" s="51">
        <f t="shared" ca="1" si="233"/>
        <v>1</v>
      </c>
      <c r="K2076" s="47">
        <f t="shared" si="234"/>
        <v>12.22</v>
      </c>
      <c r="L2076" s="47">
        <f t="shared" si="235"/>
        <v>12.33</v>
      </c>
      <c r="M2076" s="47">
        <f t="shared" si="236"/>
        <v>11.92</v>
      </c>
      <c r="N2076" s="47">
        <f t="shared" si="237"/>
        <v>11.95</v>
      </c>
      <c r="O2076" s="48">
        <f t="shared" ca="1" si="238"/>
        <v>241500</v>
      </c>
    </row>
    <row r="2077" spans="1:15" x14ac:dyDescent="0.25">
      <c r="A2077">
        <v>2062</v>
      </c>
      <c r="B2077" s="84">
        <v>39021</v>
      </c>
      <c r="C2077" s="47">
        <v>16.600000000000001</v>
      </c>
      <c r="D2077" s="47">
        <v>16.75</v>
      </c>
      <c r="E2077" s="47">
        <v>16.170000000000002</v>
      </c>
      <c r="F2077" s="47">
        <v>16.329999999999998</v>
      </c>
      <c r="G2077" s="48">
        <v>171900</v>
      </c>
      <c r="H2077" s="47">
        <v>12.15</v>
      </c>
      <c r="I2077" s="51">
        <f t="shared" si="232"/>
        <v>0.74402939375382737</v>
      </c>
      <c r="J2077" s="51">
        <f t="shared" ca="1" si="233"/>
        <v>1</v>
      </c>
      <c r="K2077" s="47">
        <f t="shared" si="234"/>
        <v>12.35</v>
      </c>
      <c r="L2077" s="47">
        <f t="shared" si="235"/>
        <v>12.46</v>
      </c>
      <c r="M2077" s="47">
        <f t="shared" si="236"/>
        <v>12.03</v>
      </c>
      <c r="N2077" s="47">
        <f t="shared" si="237"/>
        <v>12.15</v>
      </c>
      <c r="O2077" s="48">
        <f t="shared" ca="1" si="238"/>
        <v>171900</v>
      </c>
    </row>
    <row r="2078" spans="1:15" x14ac:dyDescent="0.25">
      <c r="A2078">
        <v>2063</v>
      </c>
      <c r="B2078" s="84">
        <v>39020</v>
      </c>
      <c r="C2078" s="47">
        <v>16.239999999999998</v>
      </c>
      <c r="D2078" s="47">
        <v>16.690000000000001</v>
      </c>
      <c r="E2078" s="47">
        <v>16.11</v>
      </c>
      <c r="F2078" s="47">
        <v>16.63</v>
      </c>
      <c r="G2078" s="48">
        <v>239100</v>
      </c>
      <c r="H2078" s="47">
        <v>12.37</v>
      </c>
      <c r="I2078" s="51">
        <f t="shared" si="232"/>
        <v>0.74383644016837036</v>
      </c>
      <c r="J2078" s="51">
        <f t="shared" ca="1" si="233"/>
        <v>1</v>
      </c>
      <c r="K2078" s="47">
        <f t="shared" si="234"/>
        <v>12.08</v>
      </c>
      <c r="L2078" s="47">
        <f t="shared" si="235"/>
        <v>12.41</v>
      </c>
      <c r="M2078" s="47">
        <f t="shared" si="236"/>
        <v>11.98</v>
      </c>
      <c r="N2078" s="47">
        <f t="shared" si="237"/>
        <v>12.37</v>
      </c>
      <c r="O2078" s="48">
        <f t="shared" ca="1" si="238"/>
        <v>239100</v>
      </c>
    </row>
    <row r="2079" spans="1:15" x14ac:dyDescent="0.25">
      <c r="A2079">
        <v>2064</v>
      </c>
      <c r="B2079" s="84">
        <v>39017</v>
      </c>
      <c r="C2079" s="47">
        <v>16.37</v>
      </c>
      <c r="D2079" s="47">
        <v>16.63</v>
      </c>
      <c r="E2079" s="47">
        <v>16.25</v>
      </c>
      <c r="F2079" s="47">
        <v>16.329999999999998</v>
      </c>
      <c r="G2079" s="48">
        <v>292200</v>
      </c>
      <c r="H2079" s="47">
        <v>12.15</v>
      </c>
      <c r="I2079" s="51">
        <f t="shared" si="232"/>
        <v>0.74402939375382737</v>
      </c>
      <c r="J2079" s="51">
        <f t="shared" ca="1" si="233"/>
        <v>1</v>
      </c>
      <c r="K2079" s="47">
        <f t="shared" si="234"/>
        <v>12.18</v>
      </c>
      <c r="L2079" s="47">
        <f t="shared" si="235"/>
        <v>12.37</v>
      </c>
      <c r="M2079" s="47">
        <f t="shared" si="236"/>
        <v>12.09</v>
      </c>
      <c r="N2079" s="47">
        <f t="shared" si="237"/>
        <v>12.15</v>
      </c>
      <c r="O2079" s="48">
        <f t="shared" ca="1" si="238"/>
        <v>292200</v>
      </c>
    </row>
    <row r="2080" spans="1:15" x14ac:dyDescent="0.25">
      <c r="A2080">
        <v>2065</v>
      </c>
      <c r="B2080" s="84">
        <v>39016</v>
      </c>
      <c r="C2080" s="47">
        <v>16.53</v>
      </c>
      <c r="D2080" s="47">
        <v>16.600000000000001</v>
      </c>
      <c r="E2080" s="47">
        <v>16.02</v>
      </c>
      <c r="F2080" s="47">
        <v>16.43</v>
      </c>
      <c r="G2080" s="48">
        <v>350000</v>
      </c>
      <c r="H2080" s="47">
        <v>12.22</v>
      </c>
      <c r="I2080" s="51">
        <f t="shared" si="232"/>
        <v>0.743761412051126</v>
      </c>
      <c r="J2080" s="51">
        <f t="shared" ca="1" si="233"/>
        <v>1</v>
      </c>
      <c r="K2080" s="47">
        <f t="shared" si="234"/>
        <v>12.29</v>
      </c>
      <c r="L2080" s="47">
        <f t="shared" si="235"/>
        <v>12.35</v>
      </c>
      <c r="M2080" s="47">
        <f t="shared" si="236"/>
        <v>11.92</v>
      </c>
      <c r="N2080" s="47">
        <f t="shared" si="237"/>
        <v>12.22</v>
      </c>
      <c r="O2080" s="48">
        <f t="shared" ca="1" si="238"/>
        <v>350000</v>
      </c>
    </row>
    <row r="2081" spans="1:15" x14ac:dyDescent="0.25">
      <c r="A2081">
        <v>2066</v>
      </c>
      <c r="B2081" s="84">
        <v>39015</v>
      </c>
      <c r="C2081" s="47">
        <v>16.48</v>
      </c>
      <c r="D2081" s="47">
        <v>16.7</v>
      </c>
      <c r="E2081" s="47">
        <v>16.23</v>
      </c>
      <c r="F2081" s="47">
        <v>16.420000000000002</v>
      </c>
      <c r="G2081" s="48">
        <v>256500</v>
      </c>
      <c r="H2081" s="47">
        <v>12.22</v>
      </c>
      <c r="I2081" s="51">
        <f t="shared" si="232"/>
        <v>0.74421437271619972</v>
      </c>
      <c r="J2081" s="51">
        <f t="shared" ca="1" si="233"/>
        <v>1</v>
      </c>
      <c r="K2081" s="47">
        <f t="shared" si="234"/>
        <v>12.26</v>
      </c>
      <c r="L2081" s="47">
        <f t="shared" si="235"/>
        <v>12.43</v>
      </c>
      <c r="M2081" s="47">
        <f t="shared" si="236"/>
        <v>12.08</v>
      </c>
      <c r="N2081" s="47">
        <f t="shared" si="237"/>
        <v>12.22</v>
      </c>
      <c r="O2081" s="48">
        <f t="shared" ca="1" si="238"/>
        <v>256500</v>
      </c>
    </row>
    <row r="2082" spans="1:15" x14ac:dyDescent="0.25">
      <c r="A2082">
        <v>2067</v>
      </c>
      <c r="B2082" s="84">
        <v>39014</v>
      </c>
      <c r="C2082" s="47">
        <v>16.11</v>
      </c>
      <c r="D2082" s="47">
        <v>16.48</v>
      </c>
      <c r="E2082" s="47">
        <v>15.8</v>
      </c>
      <c r="F2082" s="47">
        <v>16.43</v>
      </c>
      <c r="G2082" s="48">
        <v>572500</v>
      </c>
      <c r="H2082" s="47">
        <v>12.22</v>
      </c>
      <c r="I2082" s="51">
        <f t="shared" si="232"/>
        <v>0.743761412051126</v>
      </c>
      <c r="J2082" s="51">
        <f t="shared" ca="1" si="233"/>
        <v>1</v>
      </c>
      <c r="K2082" s="47">
        <f t="shared" si="234"/>
        <v>11.98</v>
      </c>
      <c r="L2082" s="47">
        <f t="shared" si="235"/>
        <v>12.26</v>
      </c>
      <c r="M2082" s="47">
        <f t="shared" si="236"/>
        <v>11.75</v>
      </c>
      <c r="N2082" s="47">
        <f t="shared" si="237"/>
        <v>12.22</v>
      </c>
      <c r="O2082" s="48">
        <f t="shared" ca="1" si="238"/>
        <v>572500</v>
      </c>
    </row>
    <row r="2083" spans="1:15" x14ac:dyDescent="0.25">
      <c r="A2083">
        <v>2068</v>
      </c>
      <c r="B2083" s="84">
        <v>39013</v>
      </c>
      <c r="C2083" s="47">
        <v>16.5</v>
      </c>
      <c r="D2083" s="47">
        <v>16.75</v>
      </c>
      <c r="E2083" s="47">
        <v>16.11</v>
      </c>
      <c r="F2083" s="47">
        <v>16.52</v>
      </c>
      <c r="G2083" s="48">
        <v>347900</v>
      </c>
      <c r="H2083" s="47">
        <v>12.29</v>
      </c>
      <c r="I2083" s="51">
        <f t="shared" si="232"/>
        <v>0.74394673123486676</v>
      </c>
      <c r="J2083" s="51">
        <f t="shared" ca="1" si="233"/>
        <v>1</v>
      </c>
      <c r="K2083" s="47">
        <f t="shared" si="234"/>
        <v>12.28</v>
      </c>
      <c r="L2083" s="47">
        <f t="shared" si="235"/>
        <v>12.46</v>
      </c>
      <c r="M2083" s="47">
        <f t="shared" si="236"/>
        <v>11.98</v>
      </c>
      <c r="N2083" s="47">
        <f t="shared" si="237"/>
        <v>12.29</v>
      </c>
      <c r="O2083" s="48">
        <f t="shared" ca="1" si="238"/>
        <v>347900</v>
      </c>
    </row>
    <row r="2084" spans="1:15" x14ac:dyDescent="0.25">
      <c r="A2084">
        <v>2069</v>
      </c>
      <c r="B2084" s="84">
        <v>39010</v>
      </c>
      <c r="C2084" s="47">
        <v>16.84</v>
      </c>
      <c r="D2084" s="47">
        <v>16.84</v>
      </c>
      <c r="E2084" s="47">
        <v>16.13</v>
      </c>
      <c r="F2084" s="47">
        <v>16.670000000000002</v>
      </c>
      <c r="G2084" s="48">
        <v>464400</v>
      </c>
      <c r="H2084" s="47">
        <v>12.4</v>
      </c>
      <c r="I2084" s="51">
        <f t="shared" si="232"/>
        <v>0.74385122975404916</v>
      </c>
      <c r="J2084" s="51">
        <f t="shared" ca="1" si="233"/>
        <v>1</v>
      </c>
      <c r="K2084" s="47">
        <f t="shared" si="234"/>
        <v>12.53</v>
      </c>
      <c r="L2084" s="47">
        <f t="shared" si="235"/>
        <v>12.53</v>
      </c>
      <c r="M2084" s="47">
        <f t="shared" si="236"/>
        <v>12</v>
      </c>
      <c r="N2084" s="47">
        <f t="shared" si="237"/>
        <v>12.4</v>
      </c>
      <c r="O2084" s="48">
        <f t="shared" ca="1" si="238"/>
        <v>464400</v>
      </c>
    </row>
    <row r="2085" spans="1:15" x14ac:dyDescent="0.25">
      <c r="A2085">
        <v>2070</v>
      </c>
      <c r="B2085" s="84">
        <v>39009</v>
      </c>
      <c r="C2085" s="47">
        <v>15.9</v>
      </c>
      <c r="D2085" s="47">
        <v>16.760000000000002</v>
      </c>
      <c r="E2085" s="47">
        <v>15.85</v>
      </c>
      <c r="F2085" s="47">
        <v>16.739999999999998</v>
      </c>
      <c r="G2085" s="48">
        <v>614100</v>
      </c>
      <c r="H2085" s="47">
        <v>12.45</v>
      </c>
      <c r="I2085" s="51">
        <f t="shared" si="232"/>
        <v>0.74372759856630832</v>
      </c>
      <c r="J2085" s="51">
        <f t="shared" ca="1" si="233"/>
        <v>1</v>
      </c>
      <c r="K2085" s="47">
        <f t="shared" si="234"/>
        <v>11.83</v>
      </c>
      <c r="L2085" s="47">
        <f t="shared" si="235"/>
        <v>12.46</v>
      </c>
      <c r="M2085" s="47">
        <f t="shared" si="236"/>
        <v>11.79</v>
      </c>
      <c r="N2085" s="47">
        <f t="shared" si="237"/>
        <v>12.45</v>
      </c>
      <c r="O2085" s="48">
        <f t="shared" ca="1" si="238"/>
        <v>614100</v>
      </c>
    </row>
    <row r="2086" spans="1:15" x14ac:dyDescent="0.25">
      <c r="A2086">
        <v>2071</v>
      </c>
      <c r="B2086" s="84">
        <v>39008</v>
      </c>
      <c r="C2086" s="47">
        <v>16.850000000000001</v>
      </c>
      <c r="D2086" s="47">
        <v>16.850000000000001</v>
      </c>
      <c r="E2086" s="47">
        <v>15.98</v>
      </c>
      <c r="F2086" s="47">
        <v>15.99</v>
      </c>
      <c r="G2086" s="48">
        <v>1028600</v>
      </c>
      <c r="H2086" s="47">
        <v>11.9</v>
      </c>
      <c r="I2086" s="51">
        <f t="shared" si="232"/>
        <v>0.74421513445903686</v>
      </c>
      <c r="J2086" s="51">
        <f t="shared" ca="1" si="233"/>
        <v>1</v>
      </c>
      <c r="K2086" s="47">
        <f t="shared" si="234"/>
        <v>12.54</v>
      </c>
      <c r="L2086" s="47">
        <f t="shared" si="235"/>
        <v>12.54</v>
      </c>
      <c r="M2086" s="47">
        <f t="shared" si="236"/>
        <v>11.89</v>
      </c>
      <c r="N2086" s="47">
        <f t="shared" si="237"/>
        <v>11.9</v>
      </c>
      <c r="O2086" s="48">
        <f t="shared" ca="1" si="238"/>
        <v>1028600</v>
      </c>
    </row>
    <row r="2087" spans="1:15" x14ac:dyDescent="0.25">
      <c r="A2087">
        <v>2072</v>
      </c>
      <c r="B2087" s="84">
        <v>39007</v>
      </c>
      <c r="C2087" s="47">
        <v>17.399999999999999</v>
      </c>
      <c r="D2087" s="47">
        <v>17.399999999999999</v>
      </c>
      <c r="E2087" s="47">
        <v>16.579999999999998</v>
      </c>
      <c r="F2087" s="47">
        <v>16.8</v>
      </c>
      <c r="G2087" s="48">
        <v>530200</v>
      </c>
      <c r="H2087" s="47">
        <v>12.5</v>
      </c>
      <c r="I2087" s="51">
        <f t="shared" si="232"/>
        <v>0.74404761904761907</v>
      </c>
      <c r="J2087" s="51">
        <f t="shared" ca="1" si="233"/>
        <v>1</v>
      </c>
      <c r="K2087" s="47">
        <f t="shared" si="234"/>
        <v>12.95</v>
      </c>
      <c r="L2087" s="47">
        <f t="shared" si="235"/>
        <v>12.95</v>
      </c>
      <c r="M2087" s="47">
        <f t="shared" si="236"/>
        <v>12.34</v>
      </c>
      <c r="N2087" s="47">
        <f t="shared" si="237"/>
        <v>12.5</v>
      </c>
      <c r="O2087" s="48">
        <f t="shared" ca="1" si="238"/>
        <v>530200</v>
      </c>
    </row>
    <row r="2088" spans="1:15" x14ac:dyDescent="0.25">
      <c r="A2088">
        <v>2073</v>
      </c>
      <c r="B2088" s="84">
        <v>39006</v>
      </c>
      <c r="C2088" s="47">
        <v>17.399999999999999</v>
      </c>
      <c r="D2088" s="47">
        <v>17.71</v>
      </c>
      <c r="E2088" s="47">
        <v>17.309999999999999</v>
      </c>
      <c r="F2088" s="47">
        <v>17.649999999999999</v>
      </c>
      <c r="G2088" s="48">
        <v>367300</v>
      </c>
      <c r="H2088" s="47">
        <v>13.13</v>
      </c>
      <c r="I2088" s="51">
        <f t="shared" si="232"/>
        <v>0.74390934844192647</v>
      </c>
      <c r="J2088" s="51">
        <f t="shared" ca="1" si="233"/>
        <v>1</v>
      </c>
      <c r="K2088" s="47">
        <f t="shared" si="234"/>
        <v>12.94</v>
      </c>
      <c r="L2088" s="47">
        <f t="shared" si="235"/>
        <v>13.17</v>
      </c>
      <c r="M2088" s="47">
        <f t="shared" si="236"/>
        <v>12.88</v>
      </c>
      <c r="N2088" s="47">
        <f t="shared" si="237"/>
        <v>13.13</v>
      </c>
      <c r="O2088" s="48">
        <f t="shared" ca="1" si="238"/>
        <v>367300</v>
      </c>
    </row>
    <row r="2089" spans="1:15" x14ac:dyDescent="0.25">
      <c r="A2089">
        <v>2074</v>
      </c>
      <c r="B2089" s="84">
        <v>39003</v>
      </c>
      <c r="C2089" s="47">
        <v>17.18</v>
      </c>
      <c r="D2089" s="47">
        <v>17.59</v>
      </c>
      <c r="E2089" s="47">
        <v>16.8</v>
      </c>
      <c r="F2089" s="47">
        <v>17.38</v>
      </c>
      <c r="G2089" s="48">
        <v>559600</v>
      </c>
      <c r="H2089" s="47">
        <v>12.93</v>
      </c>
      <c r="I2089" s="51">
        <f t="shared" si="232"/>
        <v>0.74395857307249713</v>
      </c>
      <c r="J2089" s="51">
        <f t="shared" ca="1" si="233"/>
        <v>1</v>
      </c>
      <c r="K2089" s="47">
        <f t="shared" si="234"/>
        <v>12.78</v>
      </c>
      <c r="L2089" s="47">
        <f t="shared" si="235"/>
        <v>13.09</v>
      </c>
      <c r="M2089" s="47">
        <f t="shared" si="236"/>
        <v>12.5</v>
      </c>
      <c r="N2089" s="47">
        <f t="shared" si="237"/>
        <v>12.93</v>
      </c>
      <c r="O2089" s="48">
        <f t="shared" ca="1" si="238"/>
        <v>559600</v>
      </c>
    </row>
    <row r="2090" spans="1:15" x14ac:dyDescent="0.25">
      <c r="A2090">
        <v>2075</v>
      </c>
      <c r="B2090" s="84">
        <v>39002</v>
      </c>
      <c r="C2090" s="47">
        <v>17.21</v>
      </c>
      <c r="D2090" s="47">
        <v>17.559999999999999</v>
      </c>
      <c r="E2090" s="47">
        <v>17.16</v>
      </c>
      <c r="F2090" s="47">
        <v>17.559999999999999</v>
      </c>
      <c r="G2090" s="48">
        <v>370800</v>
      </c>
      <c r="H2090" s="47">
        <v>13.06</v>
      </c>
      <c r="I2090" s="51">
        <f t="shared" si="232"/>
        <v>0.74373576309794998</v>
      </c>
      <c r="J2090" s="51">
        <f t="shared" ca="1" si="233"/>
        <v>1</v>
      </c>
      <c r="K2090" s="47">
        <f t="shared" si="234"/>
        <v>12.8</v>
      </c>
      <c r="L2090" s="47">
        <f t="shared" si="235"/>
        <v>13.06</v>
      </c>
      <c r="M2090" s="47">
        <f t="shared" si="236"/>
        <v>12.76</v>
      </c>
      <c r="N2090" s="47">
        <f t="shared" si="237"/>
        <v>13.06</v>
      </c>
      <c r="O2090" s="48">
        <f t="shared" ca="1" si="238"/>
        <v>370800</v>
      </c>
    </row>
    <row r="2091" spans="1:15" x14ac:dyDescent="0.25">
      <c r="A2091">
        <v>2076</v>
      </c>
      <c r="B2091" s="84">
        <v>39001</v>
      </c>
      <c r="C2091" s="47">
        <v>17.329999999999998</v>
      </c>
      <c r="D2091" s="47">
        <v>17.329999999999998</v>
      </c>
      <c r="E2091" s="47">
        <v>16.91</v>
      </c>
      <c r="F2091" s="47">
        <v>17.09</v>
      </c>
      <c r="G2091" s="48">
        <v>489200</v>
      </c>
      <c r="H2091" s="47">
        <v>12.71</v>
      </c>
      <c r="I2091" s="51">
        <f t="shared" si="232"/>
        <v>0.74370977179637221</v>
      </c>
      <c r="J2091" s="51">
        <f t="shared" ca="1" si="233"/>
        <v>1</v>
      </c>
      <c r="K2091" s="47">
        <f t="shared" si="234"/>
        <v>12.89</v>
      </c>
      <c r="L2091" s="47">
        <f t="shared" si="235"/>
        <v>12.89</v>
      </c>
      <c r="M2091" s="47">
        <f t="shared" si="236"/>
        <v>12.58</v>
      </c>
      <c r="N2091" s="47">
        <f t="shared" si="237"/>
        <v>12.71</v>
      </c>
      <c r="O2091" s="48">
        <f t="shared" ca="1" si="238"/>
        <v>489200</v>
      </c>
    </row>
    <row r="2092" spans="1:15" x14ac:dyDescent="0.25">
      <c r="A2092">
        <v>2077</v>
      </c>
      <c r="B2092" s="84">
        <v>39000</v>
      </c>
      <c r="C2092" s="47">
        <v>16.420000000000002</v>
      </c>
      <c r="D2092" s="47">
        <v>17.32</v>
      </c>
      <c r="E2092" s="47">
        <v>16.37</v>
      </c>
      <c r="F2092" s="47">
        <v>17.27</v>
      </c>
      <c r="G2092" s="48">
        <v>766200</v>
      </c>
      <c r="H2092" s="47">
        <v>12.85</v>
      </c>
      <c r="I2092" s="51">
        <f t="shared" si="232"/>
        <v>0.74406485234510711</v>
      </c>
      <c r="J2092" s="51">
        <f t="shared" ca="1" si="233"/>
        <v>1</v>
      </c>
      <c r="K2092" s="47">
        <f t="shared" si="234"/>
        <v>12.22</v>
      </c>
      <c r="L2092" s="47">
        <f t="shared" si="235"/>
        <v>12.89</v>
      </c>
      <c r="M2092" s="47">
        <f t="shared" si="236"/>
        <v>12.18</v>
      </c>
      <c r="N2092" s="47">
        <f t="shared" si="237"/>
        <v>12.85</v>
      </c>
      <c r="O2092" s="48">
        <f t="shared" ca="1" si="238"/>
        <v>766200</v>
      </c>
    </row>
    <row r="2093" spans="1:15" x14ac:dyDescent="0.25">
      <c r="A2093">
        <v>2078</v>
      </c>
      <c r="B2093" s="84">
        <v>38999</v>
      </c>
      <c r="C2093" s="47">
        <v>15.84</v>
      </c>
      <c r="D2093" s="47">
        <v>16.34</v>
      </c>
      <c r="E2093" s="47">
        <v>15.61</v>
      </c>
      <c r="F2093" s="47">
        <v>16.29</v>
      </c>
      <c r="G2093" s="48">
        <v>346000</v>
      </c>
      <c r="H2093" s="47">
        <v>12.12</v>
      </c>
      <c r="I2093" s="51">
        <f t="shared" si="232"/>
        <v>0.7440147329650092</v>
      </c>
      <c r="J2093" s="51">
        <f t="shared" ca="1" si="233"/>
        <v>1</v>
      </c>
      <c r="K2093" s="47">
        <f t="shared" si="234"/>
        <v>11.79</v>
      </c>
      <c r="L2093" s="47">
        <f t="shared" si="235"/>
        <v>12.16</v>
      </c>
      <c r="M2093" s="47">
        <f t="shared" si="236"/>
        <v>11.61</v>
      </c>
      <c r="N2093" s="47">
        <f t="shared" si="237"/>
        <v>12.12</v>
      </c>
      <c r="O2093" s="48">
        <f t="shared" ca="1" si="238"/>
        <v>346000</v>
      </c>
    </row>
    <row r="2094" spans="1:15" x14ac:dyDescent="0.25">
      <c r="A2094">
        <v>2079</v>
      </c>
      <c r="B2094" s="84">
        <v>38996</v>
      </c>
      <c r="C2094" s="47">
        <v>16.170000000000002</v>
      </c>
      <c r="D2094" s="47">
        <v>16.25</v>
      </c>
      <c r="E2094" s="47">
        <v>15.74</v>
      </c>
      <c r="F2094" s="47">
        <v>15.82</v>
      </c>
      <c r="G2094" s="48">
        <v>229600</v>
      </c>
      <c r="H2094" s="47">
        <v>11.77</v>
      </c>
      <c r="I2094" s="51">
        <f t="shared" si="232"/>
        <v>0.74399494310998737</v>
      </c>
      <c r="J2094" s="51">
        <f t="shared" ca="1" si="233"/>
        <v>1</v>
      </c>
      <c r="K2094" s="47">
        <f t="shared" si="234"/>
        <v>12.03</v>
      </c>
      <c r="L2094" s="47">
        <f t="shared" si="235"/>
        <v>12.09</v>
      </c>
      <c r="M2094" s="47">
        <f t="shared" si="236"/>
        <v>11.71</v>
      </c>
      <c r="N2094" s="47">
        <f t="shared" si="237"/>
        <v>11.77</v>
      </c>
      <c r="O2094" s="48">
        <f t="shared" ca="1" si="238"/>
        <v>229600</v>
      </c>
    </row>
    <row r="2095" spans="1:15" x14ac:dyDescent="0.25">
      <c r="A2095">
        <v>2080</v>
      </c>
      <c r="B2095" s="84">
        <v>38995</v>
      </c>
      <c r="C2095" s="47">
        <v>15.9</v>
      </c>
      <c r="D2095" s="47">
        <v>16.3</v>
      </c>
      <c r="E2095" s="47">
        <v>15.87</v>
      </c>
      <c r="F2095" s="47">
        <v>16.27</v>
      </c>
      <c r="G2095" s="48">
        <v>375300</v>
      </c>
      <c r="H2095" s="47">
        <v>12.1</v>
      </c>
      <c r="I2095" s="51">
        <f t="shared" si="232"/>
        <v>0.74370006146281498</v>
      </c>
      <c r="J2095" s="51">
        <f t="shared" ca="1" si="233"/>
        <v>1</v>
      </c>
      <c r="K2095" s="47">
        <f t="shared" si="234"/>
        <v>11.82</v>
      </c>
      <c r="L2095" s="47">
        <f t="shared" si="235"/>
        <v>12.12</v>
      </c>
      <c r="M2095" s="47">
        <f t="shared" si="236"/>
        <v>11.8</v>
      </c>
      <c r="N2095" s="47">
        <f t="shared" si="237"/>
        <v>12.1</v>
      </c>
      <c r="O2095" s="48">
        <f t="shared" ca="1" si="238"/>
        <v>375300</v>
      </c>
    </row>
    <row r="2096" spans="1:15" x14ac:dyDescent="0.25">
      <c r="A2096">
        <v>2081</v>
      </c>
      <c r="B2096" s="84">
        <v>38994</v>
      </c>
      <c r="C2096" s="47">
        <v>15.47</v>
      </c>
      <c r="D2096" s="47">
        <v>16.05</v>
      </c>
      <c r="E2096" s="47">
        <v>15.3</v>
      </c>
      <c r="F2096" s="47">
        <v>15.9</v>
      </c>
      <c r="G2096" s="48">
        <v>473200</v>
      </c>
      <c r="H2096" s="47">
        <v>11.83</v>
      </c>
      <c r="I2096" s="51">
        <f t="shared" si="232"/>
        <v>0.74402515723270435</v>
      </c>
      <c r="J2096" s="51">
        <f t="shared" ca="1" si="233"/>
        <v>1</v>
      </c>
      <c r="K2096" s="47">
        <f t="shared" si="234"/>
        <v>11.51</v>
      </c>
      <c r="L2096" s="47">
        <f t="shared" si="235"/>
        <v>11.94</v>
      </c>
      <c r="M2096" s="47">
        <f t="shared" si="236"/>
        <v>11.38</v>
      </c>
      <c r="N2096" s="47">
        <f t="shared" si="237"/>
        <v>11.83</v>
      </c>
      <c r="O2096" s="48">
        <f t="shared" ca="1" si="238"/>
        <v>473200</v>
      </c>
    </row>
    <row r="2097" spans="1:15" x14ac:dyDescent="0.25">
      <c r="A2097">
        <v>2082</v>
      </c>
      <c r="B2097" s="84">
        <v>38993</v>
      </c>
      <c r="C2097" s="47">
        <v>15.27</v>
      </c>
      <c r="D2097" s="47">
        <v>15.7</v>
      </c>
      <c r="E2097" s="47">
        <v>15.25</v>
      </c>
      <c r="F2097" s="47">
        <v>15.55</v>
      </c>
      <c r="G2097" s="48">
        <v>588600</v>
      </c>
      <c r="H2097" s="47">
        <v>11.57</v>
      </c>
      <c r="I2097" s="51">
        <f t="shared" si="232"/>
        <v>0.74405144694533765</v>
      </c>
      <c r="J2097" s="51">
        <f t="shared" ca="1" si="233"/>
        <v>1</v>
      </c>
      <c r="K2097" s="47">
        <f t="shared" si="234"/>
        <v>11.36</v>
      </c>
      <c r="L2097" s="47">
        <f t="shared" si="235"/>
        <v>11.68</v>
      </c>
      <c r="M2097" s="47">
        <f t="shared" si="236"/>
        <v>11.35</v>
      </c>
      <c r="N2097" s="47">
        <f t="shared" si="237"/>
        <v>11.57</v>
      </c>
      <c r="O2097" s="48">
        <f t="shared" ca="1" si="238"/>
        <v>588600</v>
      </c>
    </row>
    <row r="2098" spans="1:15" x14ac:dyDescent="0.25">
      <c r="A2098">
        <v>2083</v>
      </c>
      <c r="B2098" s="84">
        <v>38992</v>
      </c>
      <c r="C2098" s="47">
        <v>15.63</v>
      </c>
      <c r="D2098" s="47">
        <v>15.77</v>
      </c>
      <c r="E2098" s="47">
        <v>15.25</v>
      </c>
      <c r="F2098" s="47">
        <v>15.36</v>
      </c>
      <c r="G2098" s="48">
        <v>300100</v>
      </c>
      <c r="H2098" s="47">
        <v>11.43</v>
      </c>
      <c r="I2098" s="51">
        <f t="shared" si="232"/>
        <v>0.744140625</v>
      </c>
      <c r="J2098" s="51">
        <f t="shared" ca="1" si="233"/>
        <v>1</v>
      </c>
      <c r="K2098" s="47">
        <f t="shared" si="234"/>
        <v>11.63</v>
      </c>
      <c r="L2098" s="47">
        <f t="shared" si="235"/>
        <v>11.74</v>
      </c>
      <c r="M2098" s="47">
        <f t="shared" si="236"/>
        <v>11.35</v>
      </c>
      <c r="N2098" s="47">
        <f t="shared" si="237"/>
        <v>11.43</v>
      </c>
      <c r="O2098" s="48">
        <f t="shared" ca="1" si="238"/>
        <v>300100</v>
      </c>
    </row>
    <row r="2099" spans="1:15" x14ac:dyDescent="0.25">
      <c r="A2099">
        <v>2084</v>
      </c>
      <c r="B2099" s="84">
        <v>38989</v>
      </c>
      <c r="C2099" s="47">
        <v>15.63</v>
      </c>
      <c r="D2099" s="47">
        <v>15.86</v>
      </c>
      <c r="E2099" s="47">
        <v>15.4</v>
      </c>
      <c r="F2099" s="47">
        <v>15.68</v>
      </c>
      <c r="G2099" s="48">
        <v>435300</v>
      </c>
      <c r="H2099" s="47">
        <v>11.67</v>
      </c>
      <c r="I2099" s="51">
        <f t="shared" si="232"/>
        <v>0.74426020408163263</v>
      </c>
      <c r="J2099" s="51">
        <f t="shared" ca="1" si="233"/>
        <v>1</v>
      </c>
      <c r="K2099" s="47">
        <f t="shared" si="234"/>
        <v>11.63</v>
      </c>
      <c r="L2099" s="47">
        <f t="shared" si="235"/>
        <v>11.8</v>
      </c>
      <c r="M2099" s="47">
        <f t="shared" si="236"/>
        <v>11.46</v>
      </c>
      <c r="N2099" s="47">
        <f t="shared" si="237"/>
        <v>11.67</v>
      </c>
      <c r="O2099" s="48">
        <f t="shared" ca="1" si="238"/>
        <v>435300</v>
      </c>
    </row>
    <row r="2100" spans="1:15" x14ac:dyDescent="0.25">
      <c r="A2100">
        <v>2085</v>
      </c>
      <c r="B2100" s="84">
        <v>38988</v>
      </c>
      <c r="C2100" s="47">
        <v>15.94</v>
      </c>
      <c r="D2100" s="47">
        <v>15.97</v>
      </c>
      <c r="E2100" s="47">
        <v>15.5</v>
      </c>
      <c r="F2100" s="47">
        <v>15.68</v>
      </c>
      <c r="G2100" s="48">
        <v>420300</v>
      </c>
      <c r="H2100" s="47">
        <v>11.67</v>
      </c>
      <c r="I2100" s="51">
        <f t="shared" si="232"/>
        <v>0.74426020408163263</v>
      </c>
      <c r="J2100" s="51">
        <f t="shared" ca="1" si="233"/>
        <v>1</v>
      </c>
      <c r="K2100" s="47">
        <f t="shared" si="234"/>
        <v>11.86</v>
      </c>
      <c r="L2100" s="47">
        <f t="shared" si="235"/>
        <v>11.89</v>
      </c>
      <c r="M2100" s="47">
        <f t="shared" si="236"/>
        <v>11.54</v>
      </c>
      <c r="N2100" s="47">
        <f t="shared" si="237"/>
        <v>11.67</v>
      </c>
      <c r="O2100" s="48">
        <f t="shared" ca="1" si="238"/>
        <v>420300</v>
      </c>
    </row>
    <row r="2101" spans="1:15" x14ac:dyDescent="0.25">
      <c r="A2101">
        <v>2086</v>
      </c>
      <c r="B2101" s="84">
        <v>38987</v>
      </c>
      <c r="C2101" s="47">
        <v>15.96</v>
      </c>
      <c r="D2101" s="47">
        <v>15.99</v>
      </c>
      <c r="E2101" s="47">
        <v>15.76</v>
      </c>
      <c r="F2101" s="47">
        <v>15.88</v>
      </c>
      <c r="G2101" s="48">
        <v>341300</v>
      </c>
      <c r="H2101" s="47">
        <v>11.81</v>
      </c>
      <c r="I2101" s="51">
        <f t="shared" si="232"/>
        <v>0.74370277078085645</v>
      </c>
      <c r="J2101" s="51">
        <f t="shared" ca="1" si="233"/>
        <v>1</v>
      </c>
      <c r="K2101" s="47">
        <f t="shared" si="234"/>
        <v>11.87</v>
      </c>
      <c r="L2101" s="47">
        <f t="shared" si="235"/>
        <v>11.89</v>
      </c>
      <c r="M2101" s="47">
        <f t="shared" si="236"/>
        <v>11.72</v>
      </c>
      <c r="N2101" s="47">
        <f t="shared" si="237"/>
        <v>11.81</v>
      </c>
      <c r="O2101" s="48">
        <f t="shared" ca="1" si="238"/>
        <v>341300</v>
      </c>
    </row>
    <row r="2102" spans="1:15" x14ac:dyDescent="0.25">
      <c r="A2102">
        <v>2087</v>
      </c>
      <c r="B2102" s="84">
        <v>38986</v>
      </c>
      <c r="C2102" s="47">
        <v>15.91</v>
      </c>
      <c r="D2102" s="47">
        <v>16.07</v>
      </c>
      <c r="E2102" s="47">
        <v>15.76</v>
      </c>
      <c r="F2102" s="47">
        <v>16.02</v>
      </c>
      <c r="G2102" s="48">
        <v>359600</v>
      </c>
      <c r="H2102" s="47">
        <v>11.92</v>
      </c>
      <c r="I2102" s="51">
        <f t="shared" si="232"/>
        <v>0.74406991260923849</v>
      </c>
      <c r="J2102" s="51">
        <f t="shared" ca="1" si="233"/>
        <v>1</v>
      </c>
      <c r="K2102" s="47">
        <f t="shared" si="234"/>
        <v>11.84</v>
      </c>
      <c r="L2102" s="47">
        <f t="shared" si="235"/>
        <v>11.96</v>
      </c>
      <c r="M2102" s="47">
        <f t="shared" si="236"/>
        <v>11.73</v>
      </c>
      <c r="N2102" s="47">
        <f t="shared" si="237"/>
        <v>11.92</v>
      </c>
      <c r="O2102" s="48">
        <f t="shared" ca="1" si="238"/>
        <v>359600</v>
      </c>
    </row>
    <row r="2103" spans="1:15" x14ac:dyDescent="0.25">
      <c r="A2103">
        <v>2088</v>
      </c>
      <c r="B2103" s="84">
        <v>38985</v>
      </c>
      <c r="C2103" s="47">
        <v>15.81</v>
      </c>
      <c r="D2103" s="47">
        <v>16.05</v>
      </c>
      <c r="E2103" s="47">
        <v>15.5</v>
      </c>
      <c r="F2103" s="47">
        <v>15.9</v>
      </c>
      <c r="G2103" s="48">
        <v>431600</v>
      </c>
      <c r="H2103" s="47">
        <v>11.83</v>
      </c>
      <c r="I2103" s="51">
        <f t="shared" si="232"/>
        <v>0.74402515723270435</v>
      </c>
      <c r="J2103" s="51">
        <f t="shared" ca="1" si="233"/>
        <v>1</v>
      </c>
      <c r="K2103" s="47">
        <f t="shared" si="234"/>
        <v>11.76</v>
      </c>
      <c r="L2103" s="47">
        <f t="shared" si="235"/>
        <v>11.94</v>
      </c>
      <c r="M2103" s="47">
        <f t="shared" si="236"/>
        <v>11.53</v>
      </c>
      <c r="N2103" s="47">
        <f t="shared" si="237"/>
        <v>11.83</v>
      </c>
      <c r="O2103" s="48">
        <f t="shared" ca="1" si="238"/>
        <v>431600</v>
      </c>
    </row>
    <row r="2104" spans="1:15" x14ac:dyDescent="0.25">
      <c r="A2104">
        <v>2089</v>
      </c>
      <c r="B2104" s="84">
        <v>38982</v>
      </c>
      <c r="C2104" s="47">
        <v>15.81</v>
      </c>
      <c r="D2104" s="47">
        <v>15.93</v>
      </c>
      <c r="E2104" s="47">
        <v>15.46</v>
      </c>
      <c r="F2104" s="47">
        <v>15.72</v>
      </c>
      <c r="G2104" s="48">
        <v>233800</v>
      </c>
      <c r="H2104" s="47">
        <v>11.7</v>
      </c>
      <c r="I2104" s="51">
        <f t="shared" si="232"/>
        <v>0.74427480916030531</v>
      </c>
      <c r="J2104" s="51">
        <f t="shared" ca="1" si="233"/>
        <v>1</v>
      </c>
      <c r="K2104" s="47">
        <f t="shared" si="234"/>
        <v>11.77</v>
      </c>
      <c r="L2104" s="47">
        <f t="shared" si="235"/>
        <v>11.86</v>
      </c>
      <c r="M2104" s="47">
        <f t="shared" si="236"/>
        <v>11.51</v>
      </c>
      <c r="N2104" s="47">
        <f t="shared" si="237"/>
        <v>11.7</v>
      </c>
      <c r="O2104" s="48">
        <f t="shared" ca="1" si="238"/>
        <v>233800</v>
      </c>
    </row>
    <row r="2105" spans="1:15" x14ac:dyDescent="0.25">
      <c r="A2105">
        <v>2090</v>
      </c>
      <c r="B2105" s="84">
        <v>38981</v>
      </c>
      <c r="C2105" s="47">
        <v>16.100000000000001</v>
      </c>
      <c r="D2105" s="47">
        <v>16.100000000000001</v>
      </c>
      <c r="E2105" s="47">
        <v>15.74</v>
      </c>
      <c r="F2105" s="47">
        <v>15.9</v>
      </c>
      <c r="G2105" s="48">
        <v>324300</v>
      </c>
      <c r="H2105" s="47">
        <v>11.83</v>
      </c>
      <c r="I2105" s="51">
        <f t="shared" si="232"/>
        <v>0.74402515723270435</v>
      </c>
      <c r="J2105" s="51">
        <f t="shared" ca="1" si="233"/>
        <v>1</v>
      </c>
      <c r="K2105" s="47">
        <f t="shared" si="234"/>
        <v>11.98</v>
      </c>
      <c r="L2105" s="47">
        <f t="shared" si="235"/>
        <v>11.98</v>
      </c>
      <c r="M2105" s="47">
        <f t="shared" si="236"/>
        <v>11.71</v>
      </c>
      <c r="N2105" s="47">
        <f t="shared" si="237"/>
        <v>11.83</v>
      </c>
      <c r="O2105" s="48">
        <f t="shared" ca="1" si="238"/>
        <v>324300</v>
      </c>
    </row>
    <row r="2106" spans="1:15" x14ac:dyDescent="0.25">
      <c r="A2106">
        <v>2091</v>
      </c>
      <c r="B2106" s="84">
        <v>38980</v>
      </c>
      <c r="C2106" s="47">
        <v>15.99</v>
      </c>
      <c r="D2106" s="47">
        <v>16.28</v>
      </c>
      <c r="E2106" s="47">
        <v>15.9</v>
      </c>
      <c r="F2106" s="47">
        <v>16.02</v>
      </c>
      <c r="G2106" s="48">
        <v>616700</v>
      </c>
      <c r="H2106" s="47">
        <v>11.92</v>
      </c>
      <c r="I2106" s="51">
        <f t="shared" si="232"/>
        <v>0.74406991260923849</v>
      </c>
      <c r="J2106" s="51">
        <f t="shared" ca="1" si="233"/>
        <v>1</v>
      </c>
      <c r="K2106" s="47">
        <f t="shared" si="234"/>
        <v>11.9</v>
      </c>
      <c r="L2106" s="47">
        <f t="shared" si="235"/>
        <v>12.11</v>
      </c>
      <c r="M2106" s="47">
        <f t="shared" si="236"/>
        <v>11.83</v>
      </c>
      <c r="N2106" s="47">
        <f t="shared" si="237"/>
        <v>11.92</v>
      </c>
      <c r="O2106" s="48">
        <f t="shared" ca="1" si="238"/>
        <v>616700</v>
      </c>
    </row>
    <row r="2107" spans="1:15" x14ac:dyDescent="0.25">
      <c r="A2107">
        <v>2092</v>
      </c>
      <c r="B2107" s="84">
        <v>38979</v>
      </c>
      <c r="C2107" s="47">
        <v>15.93</v>
      </c>
      <c r="D2107" s="47">
        <v>15.95</v>
      </c>
      <c r="E2107" s="47">
        <v>15.43</v>
      </c>
      <c r="F2107" s="47">
        <v>15.83</v>
      </c>
      <c r="G2107" s="48">
        <v>378700</v>
      </c>
      <c r="H2107" s="47">
        <v>11.78</v>
      </c>
      <c r="I2107" s="51">
        <f t="shared" si="232"/>
        <v>0.74415666456096019</v>
      </c>
      <c r="J2107" s="51">
        <f t="shared" ca="1" si="233"/>
        <v>1</v>
      </c>
      <c r="K2107" s="47">
        <f t="shared" si="234"/>
        <v>11.85</v>
      </c>
      <c r="L2107" s="47">
        <f t="shared" si="235"/>
        <v>11.87</v>
      </c>
      <c r="M2107" s="47">
        <f t="shared" si="236"/>
        <v>11.48</v>
      </c>
      <c r="N2107" s="47">
        <f t="shared" si="237"/>
        <v>11.78</v>
      </c>
      <c r="O2107" s="48">
        <f t="shared" ca="1" si="238"/>
        <v>378700</v>
      </c>
    </row>
    <row r="2108" spans="1:15" x14ac:dyDescent="0.25">
      <c r="A2108">
        <v>2093</v>
      </c>
      <c r="B2108" s="84">
        <v>38978</v>
      </c>
      <c r="C2108" s="47">
        <v>15.76</v>
      </c>
      <c r="D2108" s="47">
        <v>16.02</v>
      </c>
      <c r="E2108" s="47">
        <v>15.65</v>
      </c>
      <c r="F2108" s="47">
        <v>15.97</v>
      </c>
      <c r="G2108" s="48">
        <v>312100</v>
      </c>
      <c r="H2108" s="47">
        <v>11.88</v>
      </c>
      <c r="I2108" s="51">
        <f t="shared" si="232"/>
        <v>0.74389480275516595</v>
      </c>
      <c r="J2108" s="51">
        <f t="shared" ca="1" si="233"/>
        <v>1</v>
      </c>
      <c r="K2108" s="47">
        <f t="shared" si="234"/>
        <v>11.72</v>
      </c>
      <c r="L2108" s="47">
        <f t="shared" si="235"/>
        <v>11.92</v>
      </c>
      <c r="M2108" s="47">
        <f t="shared" si="236"/>
        <v>11.64</v>
      </c>
      <c r="N2108" s="47">
        <f t="shared" si="237"/>
        <v>11.88</v>
      </c>
      <c r="O2108" s="48">
        <f t="shared" ca="1" si="238"/>
        <v>312100</v>
      </c>
    </row>
    <row r="2109" spans="1:15" x14ac:dyDescent="0.25">
      <c r="A2109">
        <v>2094</v>
      </c>
      <c r="B2109" s="84">
        <v>38975</v>
      </c>
      <c r="C2109" s="47">
        <v>15.99</v>
      </c>
      <c r="D2109" s="47">
        <v>16.03</v>
      </c>
      <c r="E2109" s="47">
        <v>15.55</v>
      </c>
      <c r="F2109" s="47">
        <v>15.88</v>
      </c>
      <c r="G2109" s="48">
        <v>679800</v>
      </c>
      <c r="H2109" s="47">
        <v>11.8</v>
      </c>
      <c r="I2109" s="51">
        <f t="shared" si="232"/>
        <v>0.74307304785894213</v>
      </c>
      <c r="J2109" s="51">
        <f t="shared" ca="1" si="233"/>
        <v>1</v>
      </c>
      <c r="K2109" s="47">
        <f t="shared" si="234"/>
        <v>11.88</v>
      </c>
      <c r="L2109" s="47">
        <f t="shared" si="235"/>
        <v>11.91</v>
      </c>
      <c r="M2109" s="47">
        <f t="shared" si="236"/>
        <v>11.55</v>
      </c>
      <c r="N2109" s="47">
        <f t="shared" si="237"/>
        <v>11.8</v>
      </c>
      <c r="O2109" s="48">
        <f t="shared" ca="1" si="238"/>
        <v>679800</v>
      </c>
    </row>
    <row r="2110" spans="1:15" x14ac:dyDescent="0.25">
      <c r="A2110">
        <v>2095</v>
      </c>
      <c r="B2110" s="84">
        <v>38974</v>
      </c>
      <c r="C2110" s="47">
        <v>16.600000000000001</v>
      </c>
      <c r="D2110" s="47">
        <v>16.600000000000001</v>
      </c>
      <c r="E2110" s="47">
        <v>15.75</v>
      </c>
      <c r="F2110" s="47">
        <v>15.87</v>
      </c>
      <c r="G2110" s="48">
        <v>441000</v>
      </c>
      <c r="H2110" s="47">
        <v>11.79</v>
      </c>
      <c r="I2110" s="51">
        <f t="shared" si="232"/>
        <v>0.74291115311909262</v>
      </c>
      <c r="J2110" s="51">
        <f t="shared" ca="1" si="233"/>
        <v>1</v>
      </c>
      <c r="K2110" s="47">
        <f t="shared" si="234"/>
        <v>12.33</v>
      </c>
      <c r="L2110" s="47">
        <f t="shared" si="235"/>
        <v>12.33</v>
      </c>
      <c r="M2110" s="47">
        <f t="shared" si="236"/>
        <v>11.7</v>
      </c>
      <c r="N2110" s="47">
        <f t="shared" si="237"/>
        <v>11.79</v>
      </c>
      <c r="O2110" s="48">
        <f t="shared" ca="1" si="238"/>
        <v>441000</v>
      </c>
    </row>
    <row r="2111" spans="1:15" x14ac:dyDescent="0.25">
      <c r="A2111">
        <v>2096</v>
      </c>
      <c r="B2111" s="84">
        <v>38973</v>
      </c>
      <c r="C2111" s="47">
        <v>16.82</v>
      </c>
      <c r="D2111" s="47">
        <v>16.88</v>
      </c>
      <c r="E2111" s="47">
        <v>16.600000000000001</v>
      </c>
      <c r="F2111" s="47">
        <v>16.7</v>
      </c>
      <c r="G2111" s="48">
        <v>269000</v>
      </c>
      <c r="H2111" s="47">
        <v>12.41</v>
      </c>
      <c r="I2111" s="51">
        <f t="shared" si="232"/>
        <v>0.74311377245508992</v>
      </c>
      <c r="J2111" s="51">
        <f t="shared" ca="1" si="233"/>
        <v>1</v>
      </c>
      <c r="K2111" s="47">
        <f t="shared" si="234"/>
        <v>12.5</v>
      </c>
      <c r="L2111" s="47">
        <f t="shared" si="235"/>
        <v>12.54</v>
      </c>
      <c r="M2111" s="47">
        <f t="shared" si="236"/>
        <v>12.34</v>
      </c>
      <c r="N2111" s="47">
        <f t="shared" si="237"/>
        <v>12.41</v>
      </c>
      <c r="O2111" s="48">
        <f t="shared" ca="1" si="238"/>
        <v>269000</v>
      </c>
    </row>
    <row r="2112" spans="1:15" x14ac:dyDescent="0.25">
      <c r="A2112">
        <v>2097</v>
      </c>
      <c r="B2112" s="84">
        <v>38972</v>
      </c>
      <c r="C2112" s="47">
        <v>15.7</v>
      </c>
      <c r="D2112" s="47">
        <v>16.760000000000002</v>
      </c>
      <c r="E2112" s="47">
        <v>15.61</v>
      </c>
      <c r="F2112" s="47">
        <v>16.739999999999998</v>
      </c>
      <c r="G2112" s="48">
        <v>489300</v>
      </c>
      <c r="H2112" s="47">
        <v>12.44</v>
      </c>
      <c r="I2112" s="51">
        <f t="shared" si="232"/>
        <v>0.7431302270011948</v>
      </c>
      <c r="J2112" s="51">
        <f t="shared" ca="1" si="233"/>
        <v>1</v>
      </c>
      <c r="K2112" s="47">
        <f t="shared" si="234"/>
        <v>11.67</v>
      </c>
      <c r="L2112" s="47">
        <f t="shared" si="235"/>
        <v>12.45</v>
      </c>
      <c r="M2112" s="47">
        <f t="shared" si="236"/>
        <v>11.6</v>
      </c>
      <c r="N2112" s="47">
        <f t="shared" si="237"/>
        <v>12.44</v>
      </c>
      <c r="O2112" s="48">
        <f t="shared" ca="1" si="238"/>
        <v>489300</v>
      </c>
    </row>
    <row r="2113" spans="1:15" x14ac:dyDescent="0.25">
      <c r="A2113">
        <v>2098</v>
      </c>
      <c r="B2113" s="84">
        <v>38971</v>
      </c>
      <c r="C2113" s="47">
        <v>15.18</v>
      </c>
      <c r="D2113" s="47">
        <v>15.7</v>
      </c>
      <c r="E2113" s="47">
        <v>15.1</v>
      </c>
      <c r="F2113" s="47">
        <v>15.69</v>
      </c>
      <c r="G2113" s="48">
        <v>539000</v>
      </c>
      <c r="H2113" s="47">
        <v>11.66</v>
      </c>
      <c r="I2113" s="51">
        <f t="shared" si="232"/>
        <v>0.74314850223072026</v>
      </c>
      <c r="J2113" s="51">
        <f t="shared" ca="1" si="233"/>
        <v>1</v>
      </c>
      <c r="K2113" s="47">
        <f t="shared" si="234"/>
        <v>11.28</v>
      </c>
      <c r="L2113" s="47">
        <f t="shared" si="235"/>
        <v>11.67</v>
      </c>
      <c r="M2113" s="47">
        <f t="shared" si="236"/>
        <v>11.22</v>
      </c>
      <c r="N2113" s="47">
        <f t="shared" si="237"/>
        <v>11.66</v>
      </c>
      <c r="O2113" s="48">
        <f t="shared" ca="1" si="238"/>
        <v>539000</v>
      </c>
    </row>
    <row r="2114" spans="1:15" x14ac:dyDescent="0.25">
      <c r="A2114">
        <v>2099</v>
      </c>
      <c r="B2114" s="84">
        <v>38968</v>
      </c>
      <c r="C2114" s="47">
        <v>15.07</v>
      </c>
      <c r="D2114" s="47">
        <v>15.32</v>
      </c>
      <c r="E2114" s="47">
        <v>15.05</v>
      </c>
      <c r="F2114" s="47">
        <v>15.23</v>
      </c>
      <c r="G2114" s="48">
        <v>207700</v>
      </c>
      <c r="H2114" s="47">
        <v>11.32</v>
      </c>
      <c r="I2114" s="51">
        <f t="shared" si="232"/>
        <v>0.74326986211424817</v>
      </c>
      <c r="J2114" s="51">
        <f t="shared" ca="1" si="233"/>
        <v>1</v>
      </c>
      <c r="K2114" s="47">
        <f t="shared" si="234"/>
        <v>11.2</v>
      </c>
      <c r="L2114" s="47">
        <f t="shared" si="235"/>
        <v>11.39</v>
      </c>
      <c r="M2114" s="47">
        <f t="shared" si="236"/>
        <v>11.19</v>
      </c>
      <c r="N2114" s="47">
        <f t="shared" si="237"/>
        <v>11.32</v>
      </c>
      <c r="O2114" s="48">
        <f t="shared" ca="1" si="238"/>
        <v>207700</v>
      </c>
    </row>
    <row r="2115" spans="1:15" x14ac:dyDescent="0.25">
      <c r="A2115">
        <v>2100</v>
      </c>
      <c r="B2115" s="84">
        <v>38967</v>
      </c>
      <c r="C2115" s="47">
        <v>15.18</v>
      </c>
      <c r="D2115" s="47">
        <v>15.3</v>
      </c>
      <c r="E2115" s="47">
        <v>15.05</v>
      </c>
      <c r="F2115" s="47">
        <v>15.1</v>
      </c>
      <c r="G2115" s="48">
        <v>330800</v>
      </c>
      <c r="H2115" s="47">
        <v>11.22</v>
      </c>
      <c r="I2115" s="51">
        <f t="shared" si="232"/>
        <v>0.7430463576158941</v>
      </c>
      <c r="J2115" s="51">
        <f t="shared" ca="1" si="233"/>
        <v>1</v>
      </c>
      <c r="K2115" s="47">
        <f t="shared" si="234"/>
        <v>11.28</v>
      </c>
      <c r="L2115" s="47">
        <f t="shared" si="235"/>
        <v>11.37</v>
      </c>
      <c r="M2115" s="47">
        <f t="shared" si="236"/>
        <v>11.18</v>
      </c>
      <c r="N2115" s="47">
        <f t="shared" si="237"/>
        <v>11.22</v>
      </c>
      <c r="O2115" s="48">
        <f t="shared" ca="1" si="238"/>
        <v>330800</v>
      </c>
    </row>
    <row r="2116" spans="1:15" x14ac:dyDescent="0.25">
      <c r="A2116">
        <v>2101</v>
      </c>
      <c r="B2116" s="84">
        <v>38966</v>
      </c>
      <c r="C2116" s="47">
        <v>15.63</v>
      </c>
      <c r="D2116" s="47">
        <v>15.72</v>
      </c>
      <c r="E2116" s="47">
        <v>15.21</v>
      </c>
      <c r="F2116" s="47">
        <v>15.21</v>
      </c>
      <c r="G2116" s="48">
        <v>282600</v>
      </c>
      <c r="H2116" s="47">
        <v>11.3</v>
      </c>
      <c r="I2116" s="51">
        <f t="shared" si="232"/>
        <v>0.74293228139381984</v>
      </c>
      <c r="J2116" s="51">
        <f t="shared" ca="1" si="233"/>
        <v>1</v>
      </c>
      <c r="K2116" s="47">
        <f t="shared" si="234"/>
        <v>11.61</v>
      </c>
      <c r="L2116" s="47">
        <f t="shared" si="235"/>
        <v>11.68</v>
      </c>
      <c r="M2116" s="47">
        <f t="shared" si="236"/>
        <v>11.3</v>
      </c>
      <c r="N2116" s="47">
        <f t="shared" si="237"/>
        <v>11.3</v>
      </c>
      <c r="O2116" s="48">
        <f t="shared" ca="1" si="238"/>
        <v>282600</v>
      </c>
    </row>
    <row r="2117" spans="1:15" x14ac:dyDescent="0.25">
      <c r="A2117">
        <v>2102</v>
      </c>
      <c r="B2117" s="84">
        <v>38965</v>
      </c>
      <c r="C2117" s="47">
        <v>15.82</v>
      </c>
      <c r="D2117" s="47">
        <v>16.04</v>
      </c>
      <c r="E2117" s="47">
        <v>15.72</v>
      </c>
      <c r="F2117" s="47">
        <v>15.78</v>
      </c>
      <c r="G2117" s="48">
        <v>247900</v>
      </c>
      <c r="H2117" s="47">
        <v>11.73</v>
      </c>
      <c r="I2117" s="51">
        <f t="shared" si="232"/>
        <v>0.74334600760456282</v>
      </c>
      <c r="J2117" s="51">
        <f t="shared" ca="1" si="233"/>
        <v>1</v>
      </c>
      <c r="K2117" s="47">
        <f t="shared" si="234"/>
        <v>11.76</v>
      </c>
      <c r="L2117" s="47">
        <f t="shared" si="235"/>
        <v>11.92</v>
      </c>
      <c r="M2117" s="47">
        <f t="shared" si="236"/>
        <v>11.69</v>
      </c>
      <c r="N2117" s="47">
        <f t="shared" si="237"/>
        <v>11.73</v>
      </c>
      <c r="O2117" s="48">
        <f t="shared" ca="1" si="238"/>
        <v>247900</v>
      </c>
    </row>
    <row r="2118" spans="1:15" x14ac:dyDescent="0.25">
      <c r="A2118">
        <v>2103</v>
      </c>
      <c r="B2118" s="84">
        <v>38961</v>
      </c>
      <c r="C2118" s="47">
        <v>16.170000000000002</v>
      </c>
      <c r="D2118" s="47">
        <v>16.170000000000002</v>
      </c>
      <c r="E2118" s="47">
        <v>15.87</v>
      </c>
      <c r="F2118" s="47">
        <v>15.97</v>
      </c>
      <c r="G2118" s="48">
        <v>144400</v>
      </c>
      <c r="H2118" s="47">
        <v>11.87</v>
      </c>
      <c r="I2118" s="51">
        <f t="shared" si="232"/>
        <v>0.74326862867877264</v>
      </c>
      <c r="J2118" s="51">
        <f t="shared" ca="1" si="233"/>
        <v>1</v>
      </c>
      <c r="K2118" s="47">
        <f t="shared" si="234"/>
        <v>12.02</v>
      </c>
      <c r="L2118" s="47">
        <f t="shared" si="235"/>
        <v>12.02</v>
      </c>
      <c r="M2118" s="47">
        <f t="shared" si="236"/>
        <v>11.8</v>
      </c>
      <c r="N2118" s="47">
        <f t="shared" si="237"/>
        <v>11.87</v>
      </c>
      <c r="O2118" s="48">
        <f t="shared" ca="1" si="238"/>
        <v>144400</v>
      </c>
    </row>
    <row r="2119" spans="1:15" x14ac:dyDescent="0.25">
      <c r="A2119">
        <v>2104</v>
      </c>
      <c r="B2119" s="84">
        <v>38960</v>
      </c>
      <c r="C2119" s="47">
        <v>15.96</v>
      </c>
      <c r="D2119" s="47">
        <v>16.13</v>
      </c>
      <c r="E2119" s="47">
        <v>15.73</v>
      </c>
      <c r="F2119" s="47">
        <v>16.079999999999998</v>
      </c>
      <c r="G2119" s="48">
        <v>255900</v>
      </c>
      <c r="H2119" s="47">
        <v>11.95</v>
      </c>
      <c r="I2119" s="51">
        <f t="shared" si="232"/>
        <v>0.74315920398009949</v>
      </c>
      <c r="J2119" s="51">
        <f t="shared" ca="1" si="233"/>
        <v>1</v>
      </c>
      <c r="K2119" s="47">
        <f t="shared" si="234"/>
        <v>11.86</v>
      </c>
      <c r="L2119" s="47">
        <f t="shared" si="235"/>
        <v>11.99</v>
      </c>
      <c r="M2119" s="47">
        <f t="shared" si="236"/>
        <v>11.69</v>
      </c>
      <c r="N2119" s="47">
        <f t="shared" si="237"/>
        <v>11.95</v>
      </c>
      <c r="O2119" s="48">
        <f t="shared" ca="1" si="238"/>
        <v>255900</v>
      </c>
    </row>
    <row r="2120" spans="1:15" x14ac:dyDescent="0.25">
      <c r="A2120">
        <v>2105</v>
      </c>
      <c r="B2120" s="84">
        <v>38959</v>
      </c>
      <c r="C2120" s="47">
        <v>16.079999999999998</v>
      </c>
      <c r="D2120" s="47">
        <v>16.079999999999998</v>
      </c>
      <c r="E2120" s="47">
        <v>15.7</v>
      </c>
      <c r="F2120" s="47">
        <v>15.8</v>
      </c>
      <c r="G2120" s="48">
        <v>223500</v>
      </c>
      <c r="H2120" s="47">
        <v>11.74</v>
      </c>
      <c r="I2120" s="51">
        <f t="shared" si="232"/>
        <v>0.74303797468354427</v>
      </c>
      <c r="J2120" s="51">
        <f t="shared" ca="1" si="233"/>
        <v>1</v>
      </c>
      <c r="K2120" s="47">
        <f t="shared" si="234"/>
        <v>11.95</v>
      </c>
      <c r="L2120" s="47">
        <f t="shared" si="235"/>
        <v>11.95</v>
      </c>
      <c r="M2120" s="47">
        <f t="shared" si="236"/>
        <v>11.67</v>
      </c>
      <c r="N2120" s="47">
        <f t="shared" si="237"/>
        <v>11.74</v>
      </c>
      <c r="O2120" s="48">
        <f t="shared" ca="1" si="238"/>
        <v>223500</v>
      </c>
    </row>
    <row r="2121" spans="1:15" x14ac:dyDescent="0.25">
      <c r="A2121">
        <v>2106</v>
      </c>
      <c r="B2121" s="84">
        <v>38958</v>
      </c>
      <c r="C2121" s="47">
        <v>15.77</v>
      </c>
      <c r="D2121" s="47">
        <v>16.07</v>
      </c>
      <c r="E2121" s="47">
        <v>15.63</v>
      </c>
      <c r="F2121" s="47">
        <v>16.02</v>
      </c>
      <c r="G2121" s="48">
        <v>535400</v>
      </c>
      <c r="H2121" s="47">
        <v>11.9</v>
      </c>
      <c r="I2121" s="51">
        <f t="shared" si="232"/>
        <v>0.74282147315855185</v>
      </c>
      <c r="J2121" s="51">
        <f t="shared" ca="1" si="233"/>
        <v>1</v>
      </c>
      <c r="K2121" s="47">
        <f t="shared" si="234"/>
        <v>11.71</v>
      </c>
      <c r="L2121" s="47">
        <f t="shared" si="235"/>
        <v>11.94</v>
      </c>
      <c r="M2121" s="47">
        <f t="shared" si="236"/>
        <v>11.61</v>
      </c>
      <c r="N2121" s="47">
        <f t="shared" si="237"/>
        <v>11.9</v>
      </c>
      <c r="O2121" s="48">
        <f t="shared" ca="1" si="238"/>
        <v>535400</v>
      </c>
    </row>
    <row r="2122" spans="1:15" x14ac:dyDescent="0.25">
      <c r="A2122">
        <v>2107</v>
      </c>
      <c r="B2122" s="84">
        <v>38957</v>
      </c>
      <c r="C2122" s="47">
        <v>15.25</v>
      </c>
      <c r="D2122" s="47">
        <v>15.85</v>
      </c>
      <c r="E2122" s="47">
        <v>15.25</v>
      </c>
      <c r="F2122" s="47">
        <v>15.72</v>
      </c>
      <c r="G2122" s="48">
        <v>209800</v>
      </c>
      <c r="H2122" s="47">
        <v>11.68</v>
      </c>
      <c r="I2122" s="51">
        <f t="shared" si="232"/>
        <v>0.74300254452926207</v>
      </c>
      <c r="J2122" s="51">
        <f t="shared" ca="1" si="233"/>
        <v>1</v>
      </c>
      <c r="K2122" s="47">
        <f t="shared" si="234"/>
        <v>11.33</v>
      </c>
      <c r="L2122" s="47">
        <f t="shared" si="235"/>
        <v>11.78</v>
      </c>
      <c r="M2122" s="47">
        <f t="shared" si="236"/>
        <v>11.33</v>
      </c>
      <c r="N2122" s="47">
        <f t="shared" si="237"/>
        <v>11.68</v>
      </c>
      <c r="O2122" s="48">
        <f t="shared" ca="1" si="238"/>
        <v>209800</v>
      </c>
    </row>
    <row r="2123" spans="1:15" x14ac:dyDescent="0.25">
      <c r="A2123">
        <v>2108</v>
      </c>
      <c r="B2123" s="84">
        <v>38954</v>
      </c>
      <c r="C2123" s="47">
        <v>15.17</v>
      </c>
      <c r="D2123" s="47">
        <v>15.35</v>
      </c>
      <c r="E2123" s="47">
        <v>15.1</v>
      </c>
      <c r="F2123" s="47">
        <v>15.26</v>
      </c>
      <c r="G2123" s="48">
        <v>183400</v>
      </c>
      <c r="H2123" s="47">
        <v>11.34</v>
      </c>
      <c r="I2123" s="51">
        <f t="shared" si="232"/>
        <v>0.74311926605504586</v>
      </c>
      <c r="J2123" s="51">
        <f t="shared" ca="1" si="233"/>
        <v>1</v>
      </c>
      <c r="K2123" s="47">
        <f t="shared" si="234"/>
        <v>11.27</v>
      </c>
      <c r="L2123" s="47">
        <f t="shared" si="235"/>
        <v>11.41</v>
      </c>
      <c r="M2123" s="47">
        <f t="shared" si="236"/>
        <v>11.22</v>
      </c>
      <c r="N2123" s="47">
        <f t="shared" si="237"/>
        <v>11.34</v>
      </c>
      <c r="O2123" s="48">
        <f t="shared" ca="1" si="238"/>
        <v>183400</v>
      </c>
    </row>
    <row r="2124" spans="1:15" x14ac:dyDescent="0.25">
      <c r="A2124">
        <v>2109</v>
      </c>
      <c r="B2124" s="84">
        <v>38953</v>
      </c>
      <c r="C2124" s="47">
        <v>15.25</v>
      </c>
      <c r="D2124" s="47">
        <v>15.47</v>
      </c>
      <c r="E2124" s="47">
        <v>15.1</v>
      </c>
      <c r="F2124" s="47">
        <v>15.27</v>
      </c>
      <c r="G2124" s="48">
        <v>448300</v>
      </c>
      <c r="H2124" s="47">
        <v>11.35</v>
      </c>
      <c r="I2124" s="51">
        <f t="shared" si="232"/>
        <v>0.74328749181401443</v>
      </c>
      <c r="J2124" s="51">
        <f t="shared" ca="1" si="233"/>
        <v>1</v>
      </c>
      <c r="K2124" s="47">
        <f t="shared" si="234"/>
        <v>11.34</v>
      </c>
      <c r="L2124" s="47">
        <f t="shared" si="235"/>
        <v>11.5</v>
      </c>
      <c r="M2124" s="47">
        <f t="shared" si="236"/>
        <v>11.22</v>
      </c>
      <c r="N2124" s="47">
        <f t="shared" si="237"/>
        <v>11.35</v>
      </c>
      <c r="O2124" s="48">
        <f t="shared" ca="1" si="238"/>
        <v>448300</v>
      </c>
    </row>
    <row r="2125" spans="1:15" x14ac:dyDescent="0.25">
      <c r="A2125">
        <v>2110</v>
      </c>
      <c r="B2125" s="84">
        <v>38952</v>
      </c>
      <c r="C2125" s="47">
        <v>15.19</v>
      </c>
      <c r="D2125" s="47">
        <v>15.34</v>
      </c>
      <c r="E2125" s="47">
        <v>15.05</v>
      </c>
      <c r="F2125" s="47">
        <v>15.25</v>
      </c>
      <c r="G2125" s="48">
        <v>296600</v>
      </c>
      <c r="H2125" s="47">
        <v>11.33</v>
      </c>
      <c r="I2125" s="51">
        <f t="shared" si="232"/>
        <v>0.74295081967213117</v>
      </c>
      <c r="J2125" s="51">
        <f t="shared" ca="1" si="233"/>
        <v>1</v>
      </c>
      <c r="K2125" s="47">
        <f t="shared" si="234"/>
        <v>11.29</v>
      </c>
      <c r="L2125" s="47">
        <f t="shared" si="235"/>
        <v>11.4</v>
      </c>
      <c r="M2125" s="47">
        <f t="shared" si="236"/>
        <v>11.18</v>
      </c>
      <c r="N2125" s="47">
        <f t="shared" si="237"/>
        <v>11.33</v>
      </c>
      <c r="O2125" s="48">
        <f t="shared" ca="1" si="238"/>
        <v>296600</v>
      </c>
    </row>
    <row r="2126" spans="1:15" x14ac:dyDescent="0.25">
      <c r="A2126">
        <v>2111</v>
      </c>
      <c r="B2126" s="84">
        <v>38951</v>
      </c>
      <c r="C2126" s="47">
        <v>15.12</v>
      </c>
      <c r="D2126" s="47">
        <v>15.39</v>
      </c>
      <c r="E2126" s="47">
        <v>15.11</v>
      </c>
      <c r="F2126" s="47">
        <v>15.26</v>
      </c>
      <c r="G2126" s="48">
        <v>305500</v>
      </c>
      <c r="H2126" s="47">
        <v>11.34</v>
      </c>
      <c r="I2126" s="51">
        <f t="shared" si="232"/>
        <v>0.74311926605504586</v>
      </c>
      <c r="J2126" s="51">
        <f t="shared" ca="1" si="233"/>
        <v>1</v>
      </c>
      <c r="K2126" s="47">
        <f t="shared" si="234"/>
        <v>11.24</v>
      </c>
      <c r="L2126" s="47">
        <f t="shared" si="235"/>
        <v>11.44</v>
      </c>
      <c r="M2126" s="47">
        <f t="shared" si="236"/>
        <v>11.23</v>
      </c>
      <c r="N2126" s="47">
        <f t="shared" si="237"/>
        <v>11.34</v>
      </c>
      <c r="O2126" s="48">
        <f t="shared" ca="1" si="238"/>
        <v>305500</v>
      </c>
    </row>
    <row r="2127" spans="1:15" x14ac:dyDescent="0.25">
      <c r="A2127">
        <v>2112</v>
      </c>
      <c r="B2127" s="84">
        <v>38950</v>
      </c>
      <c r="C2127" s="47">
        <v>15.27</v>
      </c>
      <c r="D2127" s="47">
        <v>15.27</v>
      </c>
      <c r="E2127" s="47">
        <v>15</v>
      </c>
      <c r="F2127" s="47">
        <v>15.18</v>
      </c>
      <c r="G2127" s="48">
        <v>296200</v>
      </c>
      <c r="H2127" s="47">
        <v>11.28</v>
      </c>
      <c r="I2127" s="51">
        <f t="shared" si="232"/>
        <v>0.7430830039525691</v>
      </c>
      <c r="J2127" s="51">
        <f t="shared" ca="1" si="233"/>
        <v>1</v>
      </c>
      <c r="K2127" s="47">
        <f t="shared" si="234"/>
        <v>11.35</v>
      </c>
      <c r="L2127" s="47">
        <f t="shared" si="235"/>
        <v>11.35</v>
      </c>
      <c r="M2127" s="47">
        <f t="shared" si="236"/>
        <v>11.15</v>
      </c>
      <c r="N2127" s="47">
        <f t="shared" si="237"/>
        <v>11.28</v>
      </c>
      <c r="O2127" s="48">
        <f t="shared" ca="1" si="238"/>
        <v>296200</v>
      </c>
    </row>
    <row r="2128" spans="1:15" x14ac:dyDescent="0.25">
      <c r="A2128">
        <v>2113</v>
      </c>
      <c r="B2128" s="84">
        <v>38947</v>
      </c>
      <c r="C2128" s="47">
        <v>15.64</v>
      </c>
      <c r="D2128" s="47">
        <v>15.64</v>
      </c>
      <c r="E2128" s="47">
        <v>15.13</v>
      </c>
      <c r="F2128" s="47">
        <v>15.37</v>
      </c>
      <c r="G2128" s="48">
        <v>386600</v>
      </c>
      <c r="H2128" s="47">
        <v>11.42</v>
      </c>
      <c r="I2128" s="51">
        <f t="shared" si="232"/>
        <v>0.74300585556278465</v>
      </c>
      <c r="J2128" s="51">
        <f t="shared" ca="1" si="233"/>
        <v>1</v>
      </c>
      <c r="K2128" s="47">
        <f t="shared" si="234"/>
        <v>11.62</v>
      </c>
      <c r="L2128" s="47">
        <f t="shared" si="235"/>
        <v>11.62</v>
      </c>
      <c r="M2128" s="47">
        <f t="shared" si="236"/>
        <v>11.24</v>
      </c>
      <c r="N2128" s="47">
        <f t="shared" si="237"/>
        <v>11.42</v>
      </c>
      <c r="O2128" s="48">
        <f t="shared" ca="1" si="238"/>
        <v>386600</v>
      </c>
    </row>
    <row r="2129" spans="1:15" x14ac:dyDescent="0.25">
      <c r="A2129">
        <v>2114</v>
      </c>
      <c r="B2129" s="84">
        <v>38946</v>
      </c>
      <c r="C2129" s="47">
        <v>15.58</v>
      </c>
      <c r="D2129" s="47">
        <v>15.75</v>
      </c>
      <c r="E2129" s="47">
        <v>15.55</v>
      </c>
      <c r="F2129" s="47">
        <v>15.66</v>
      </c>
      <c r="G2129" s="48">
        <v>233000</v>
      </c>
      <c r="H2129" s="47">
        <v>11.64</v>
      </c>
      <c r="I2129" s="51">
        <f t="shared" ref="I2129:I2192" si="239">H2129/F2129</f>
        <v>0.74329501915708818</v>
      </c>
      <c r="J2129" s="51">
        <f t="shared" ref="J2129:J2192" ca="1" si="240">INDEX(OFFSET($T$15,0,0,$S$13+1,1),MATCH(B2129,OFFSET($Q$15,0,0,$S$13+1,1),-1))</f>
        <v>1</v>
      </c>
      <c r="K2129" s="47">
        <f t="shared" ref="K2129:K2192" si="241">ROUND($I2129*C2129,2)</f>
        <v>11.58</v>
      </c>
      <c r="L2129" s="47">
        <f t="shared" ref="L2129:L2192" si="242">ROUND($I2129*D2129,2)</f>
        <v>11.71</v>
      </c>
      <c r="M2129" s="47">
        <f t="shared" ref="M2129:M2192" si="243">ROUND($I2129*E2129,2)</f>
        <v>11.56</v>
      </c>
      <c r="N2129" s="47">
        <f t="shared" ref="N2129:N2192" si="244">ROUND($I2129*F2129,2)</f>
        <v>11.64</v>
      </c>
      <c r="O2129" s="48">
        <f t="shared" ref="O2129:O2192" ca="1" si="245">G2129*J2129</f>
        <v>233000</v>
      </c>
    </row>
    <row r="2130" spans="1:15" x14ac:dyDescent="0.25">
      <c r="A2130">
        <v>2115</v>
      </c>
      <c r="B2130" s="84">
        <v>38945</v>
      </c>
      <c r="C2130" s="47">
        <v>15.39</v>
      </c>
      <c r="D2130" s="47">
        <v>15.73</v>
      </c>
      <c r="E2130" s="47">
        <v>15.28</v>
      </c>
      <c r="F2130" s="47">
        <v>15.63</v>
      </c>
      <c r="G2130" s="48">
        <v>254000</v>
      </c>
      <c r="H2130" s="47">
        <v>11.61</v>
      </c>
      <c r="I2130" s="51">
        <f t="shared" si="239"/>
        <v>0.74280230326295582</v>
      </c>
      <c r="J2130" s="51">
        <f t="shared" ca="1" si="240"/>
        <v>1</v>
      </c>
      <c r="K2130" s="47">
        <f t="shared" si="241"/>
        <v>11.43</v>
      </c>
      <c r="L2130" s="47">
        <f t="shared" si="242"/>
        <v>11.68</v>
      </c>
      <c r="M2130" s="47">
        <f t="shared" si="243"/>
        <v>11.35</v>
      </c>
      <c r="N2130" s="47">
        <f t="shared" si="244"/>
        <v>11.61</v>
      </c>
      <c r="O2130" s="48">
        <f t="shared" ca="1" si="245"/>
        <v>254000</v>
      </c>
    </row>
    <row r="2131" spans="1:15" x14ac:dyDescent="0.25">
      <c r="A2131">
        <v>2116</v>
      </c>
      <c r="B2131" s="84">
        <v>38944</v>
      </c>
      <c r="C2131" s="47">
        <v>15.03</v>
      </c>
      <c r="D2131" s="47">
        <v>15.24</v>
      </c>
      <c r="E2131" s="47">
        <v>14.89</v>
      </c>
      <c r="F2131" s="47">
        <v>15.23</v>
      </c>
      <c r="G2131" s="48">
        <v>408100</v>
      </c>
      <c r="H2131" s="47">
        <v>11.32</v>
      </c>
      <c r="I2131" s="51">
        <f t="shared" si="239"/>
        <v>0.74326986211424817</v>
      </c>
      <c r="J2131" s="51">
        <f t="shared" ca="1" si="240"/>
        <v>1</v>
      </c>
      <c r="K2131" s="47">
        <f t="shared" si="241"/>
        <v>11.17</v>
      </c>
      <c r="L2131" s="47">
        <f t="shared" si="242"/>
        <v>11.33</v>
      </c>
      <c r="M2131" s="47">
        <f t="shared" si="243"/>
        <v>11.07</v>
      </c>
      <c r="N2131" s="47">
        <f t="shared" si="244"/>
        <v>11.32</v>
      </c>
      <c r="O2131" s="48">
        <f t="shared" ca="1" si="245"/>
        <v>408100</v>
      </c>
    </row>
    <row r="2132" spans="1:15" x14ac:dyDescent="0.25">
      <c r="A2132">
        <v>2117</v>
      </c>
      <c r="B2132" s="84">
        <v>38943</v>
      </c>
      <c r="C2132" s="47">
        <v>14.6</v>
      </c>
      <c r="D2132" s="47">
        <v>15.04</v>
      </c>
      <c r="E2132" s="47">
        <v>14.36</v>
      </c>
      <c r="F2132" s="47">
        <v>14.61</v>
      </c>
      <c r="G2132" s="48">
        <v>437300</v>
      </c>
      <c r="H2132" s="47">
        <v>10.86</v>
      </c>
      <c r="I2132" s="51">
        <f t="shared" si="239"/>
        <v>0.74332648870636553</v>
      </c>
      <c r="J2132" s="51">
        <f t="shared" ca="1" si="240"/>
        <v>1</v>
      </c>
      <c r="K2132" s="47">
        <f t="shared" si="241"/>
        <v>10.85</v>
      </c>
      <c r="L2132" s="47">
        <f t="shared" si="242"/>
        <v>11.18</v>
      </c>
      <c r="M2132" s="47">
        <f t="shared" si="243"/>
        <v>10.67</v>
      </c>
      <c r="N2132" s="47">
        <f t="shared" si="244"/>
        <v>10.86</v>
      </c>
      <c r="O2132" s="48">
        <f t="shared" ca="1" si="245"/>
        <v>437300</v>
      </c>
    </row>
    <row r="2133" spans="1:15" x14ac:dyDescent="0.25">
      <c r="A2133">
        <v>2118</v>
      </c>
      <c r="B2133" s="84">
        <v>38940</v>
      </c>
      <c r="C2133" s="47">
        <v>14.38</v>
      </c>
      <c r="D2133" s="47">
        <v>14.45</v>
      </c>
      <c r="E2133" s="47">
        <v>14.2</v>
      </c>
      <c r="F2133" s="47">
        <v>14.4</v>
      </c>
      <c r="G2133" s="48">
        <v>656100</v>
      </c>
      <c r="H2133" s="47">
        <v>10.7</v>
      </c>
      <c r="I2133" s="51">
        <f t="shared" si="239"/>
        <v>0.74305555555555547</v>
      </c>
      <c r="J2133" s="51">
        <f t="shared" ca="1" si="240"/>
        <v>1</v>
      </c>
      <c r="K2133" s="47">
        <f t="shared" si="241"/>
        <v>10.69</v>
      </c>
      <c r="L2133" s="47">
        <f t="shared" si="242"/>
        <v>10.74</v>
      </c>
      <c r="M2133" s="47">
        <f t="shared" si="243"/>
        <v>10.55</v>
      </c>
      <c r="N2133" s="47">
        <f t="shared" si="244"/>
        <v>10.7</v>
      </c>
      <c r="O2133" s="48">
        <f t="shared" ca="1" si="245"/>
        <v>656100</v>
      </c>
    </row>
    <row r="2134" spans="1:15" x14ac:dyDescent="0.25">
      <c r="A2134">
        <v>2119</v>
      </c>
      <c r="B2134" s="84">
        <v>38939</v>
      </c>
      <c r="C2134" s="47">
        <v>14.2</v>
      </c>
      <c r="D2134" s="47">
        <v>14.48</v>
      </c>
      <c r="E2134" s="47">
        <v>14.1</v>
      </c>
      <c r="F2134" s="47">
        <v>14.36</v>
      </c>
      <c r="G2134" s="48">
        <v>286600</v>
      </c>
      <c r="H2134" s="47">
        <v>10.67</v>
      </c>
      <c r="I2134" s="51">
        <f t="shared" si="239"/>
        <v>0.74303621169916434</v>
      </c>
      <c r="J2134" s="51">
        <f t="shared" ca="1" si="240"/>
        <v>1</v>
      </c>
      <c r="K2134" s="47">
        <f t="shared" si="241"/>
        <v>10.55</v>
      </c>
      <c r="L2134" s="47">
        <f t="shared" si="242"/>
        <v>10.76</v>
      </c>
      <c r="M2134" s="47">
        <f t="shared" si="243"/>
        <v>10.48</v>
      </c>
      <c r="N2134" s="47">
        <f t="shared" si="244"/>
        <v>10.67</v>
      </c>
      <c r="O2134" s="48">
        <f t="shared" ca="1" si="245"/>
        <v>286600</v>
      </c>
    </row>
    <row r="2135" spans="1:15" x14ac:dyDescent="0.25">
      <c r="A2135">
        <v>2120</v>
      </c>
      <c r="B2135" s="84">
        <v>38938</v>
      </c>
      <c r="C2135" s="47">
        <v>14.69</v>
      </c>
      <c r="D2135" s="47">
        <v>14.81</v>
      </c>
      <c r="E2135" s="47">
        <v>14.2</v>
      </c>
      <c r="F2135" s="47">
        <v>14.25</v>
      </c>
      <c r="G2135" s="48">
        <v>472400</v>
      </c>
      <c r="H2135" s="47">
        <v>10.59</v>
      </c>
      <c r="I2135" s="51">
        <f t="shared" si="239"/>
        <v>0.74315789473684213</v>
      </c>
      <c r="J2135" s="51">
        <f t="shared" ca="1" si="240"/>
        <v>1</v>
      </c>
      <c r="K2135" s="47">
        <f t="shared" si="241"/>
        <v>10.92</v>
      </c>
      <c r="L2135" s="47">
        <f t="shared" si="242"/>
        <v>11.01</v>
      </c>
      <c r="M2135" s="47">
        <f t="shared" si="243"/>
        <v>10.55</v>
      </c>
      <c r="N2135" s="47">
        <f t="shared" si="244"/>
        <v>10.59</v>
      </c>
      <c r="O2135" s="48">
        <f t="shared" ca="1" si="245"/>
        <v>472400</v>
      </c>
    </row>
    <row r="2136" spans="1:15" x14ac:dyDescent="0.25">
      <c r="A2136">
        <v>2121</v>
      </c>
      <c r="B2136" s="84">
        <v>38937</v>
      </c>
      <c r="C2136" s="47">
        <v>14.72</v>
      </c>
      <c r="D2136" s="47">
        <v>14.89</v>
      </c>
      <c r="E2136" s="47">
        <v>14.42</v>
      </c>
      <c r="F2136" s="47">
        <v>14.51</v>
      </c>
      <c r="G2136" s="48">
        <v>415600</v>
      </c>
      <c r="H2136" s="47">
        <v>10.78</v>
      </c>
      <c r="I2136" s="51">
        <f t="shared" si="239"/>
        <v>0.74293590627153683</v>
      </c>
      <c r="J2136" s="51">
        <f t="shared" ca="1" si="240"/>
        <v>1</v>
      </c>
      <c r="K2136" s="47">
        <f t="shared" si="241"/>
        <v>10.94</v>
      </c>
      <c r="L2136" s="47">
        <f t="shared" si="242"/>
        <v>11.06</v>
      </c>
      <c r="M2136" s="47">
        <f t="shared" si="243"/>
        <v>10.71</v>
      </c>
      <c r="N2136" s="47">
        <f t="shared" si="244"/>
        <v>10.78</v>
      </c>
      <c r="O2136" s="48">
        <f t="shared" ca="1" si="245"/>
        <v>415600</v>
      </c>
    </row>
    <row r="2137" spans="1:15" x14ac:dyDescent="0.25">
      <c r="A2137">
        <v>2122</v>
      </c>
      <c r="B2137" s="84">
        <v>38936</v>
      </c>
      <c r="C2137" s="47">
        <v>15.16</v>
      </c>
      <c r="D2137" s="47">
        <v>15.27</v>
      </c>
      <c r="E2137" s="47">
        <v>14.5</v>
      </c>
      <c r="F2137" s="47">
        <v>14.7</v>
      </c>
      <c r="G2137" s="48">
        <v>633200</v>
      </c>
      <c r="H2137" s="47">
        <v>10.92</v>
      </c>
      <c r="I2137" s="51">
        <f t="shared" si="239"/>
        <v>0.74285714285714288</v>
      </c>
      <c r="J2137" s="51">
        <f t="shared" ca="1" si="240"/>
        <v>1</v>
      </c>
      <c r="K2137" s="47">
        <f t="shared" si="241"/>
        <v>11.26</v>
      </c>
      <c r="L2137" s="47">
        <f t="shared" si="242"/>
        <v>11.34</v>
      </c>
      <c r="M2137" s="47">
        <f t="shared" si="243"/>
        <v>10.77</v>
      </c>
      <c r="N2137" s="47">
        <f t="shared" si="244"/>
        <v>10.92</v>
      </c>
      <c r="O2137" s="48">
        <f t="shared" ca="1" si="245"/>
        <v>633200</v>
      </c>
    </row>
    <row r="2138" spans="1:15" x14ac:dyDescent="0.25">
      <c r="A2138">
        <v>2123</v>
      </c>
      <c r="B2138" s="84">
        <v>38933</v>
      </c>
      <c r="C2138" s="47">
        <v>15.55</v>
      </c>
      <c r="D2138" s="47">
        <v>15.95</v>
      </c>
      <c r="E2138" s="47">
        <v>14.96</v>
      </c>
      <c r="F2138" s="47">
        <v>15.26</v>
      </c>
      <c r="G2138" s="48">
        <v>471000</v>
      </c>
      <c r="H2138" s="47">
        <v>11.34</v>
      </c>
      <c r="I2138" s="51">
        <f t="shared" si="239"/>
        <v>0.74311926605504586</v>
      </c>
      <c r="J2138" s="51">
        <f t="shared" ca="1" si="240"/>
        <v>1</v>
      </c>
      <c r="K2138" s="47">
        <f t="shared" si="241"/>
        <v>11.56</v>
      </c>
      <c r="L2138" s="47">
        <f t="shared" si="242"/>
        <v>11.85</v>
      </c>
      <c r="M2138" s="47">
        <f t="shared" si="243"/>
        <v>11.12</v>
      </c>
      <c r="N2138" s="47">
        <f t="shared" si="244"/>
        <v>11.34</v>
      </c>
      <c r="O2138" s="48">
        <f t="shared" ca="1" si="245"/>
        <v>471000</v>
      </c>
    </row>
    <row r="2139" spans="1:15" x14ac:dyDescent="0.25">
      <c r="A2139">
        <v>2124</v>
      </c>
      <c r="B2139" s="84">
        <v>38932</v>
      </c>
      <c r="C2139" s="47">
        <v>14.79</v>
      </c>
      <c r="D2139" s="47">
        <v>15.74</v>
      </c>
      <c r="E2139" s="47">
        <v>14.71</v>
      </c>
      <c r="F2139" s="47">
        <v>15.48</v>
      </c>
      <c r="G2139" s="48">
        <v>508500</v>
      </c>
      <c r="H2139" s="47">
        <v>11.5</v>
      </c>
      <c r="I2139" s="51">
        <f t="shared" si="239"/>
        <v>0.74289405684754517</v>
      </c>
      <c r="J2139" s="51">
        <f t="shared" ca="1" si="240"/>
        <v>1</v>
      </c>
      <c r="K2139" s="47">
        <f t="shared" si="241"/>
        <v>10.99</v>
      </c>
      <c r="L2139" s="47">
        <f t="shared" si="242"/>
        <v>11.69</v>
      </c>
      <c r="M2139" s="47">
        <f t="shared" si="243"/>
        <v>10.93</v>
      </c>
      <c r="N2139" s="47">
        <f t="shared" si="244"/>
        <v>11.5</v>
      </c>
      <c r="O2139" s="48">
        <f t="shared" ca="1" si="245"/>
        <v>508500</v>
      </c>
    </row>
    <row r="2140" spans="1:15" x14ac:dyDescent="0.25">
      <c r="A2140">
        <v>2125</v>
      </c>
      <c r="B2140" s="84">
        <v>38931</v>
      </c>
      <c r="C2140" s="47">
        <v>15.21</v>
      </c>
      <c r="D2140" s="47">
        <v>15.35</v>
      </c>
      <c r="E2140" s="47">
        <v>14.86</v>
      </c>
      <c r="F2140" s="47">
        <v>14.95</v>
      </c>
      <c r="G2140" s="48">
        <v>389400</v>
      </c>
      <c r="H2140" s="47">
        <v>11.11</v>
      </c>
      <c r="I2140" s="51">
        <f t="shared" si="239"/>
        <v>0.74314381270903007</v>
      </c>
      <c r="J2140" s="51">
        <f t="shared" ca="1" si="240"/>
        <v>1</v>
      </c>
      <c r="K2140" s="47">
        <f t="shared" si="241"/>
        <v>11.3</v>
      </c>
      <c r="L2140" s="47">
        <f t="shared" si="242"/>
        <v>11.41</v>
      </c>
      <c r="M2140" s="47">
        <f t="shared" si="243"/>
        <v>11.04</v>
      </c>
      <c r="N2140" s="47">
        <f t="shared" si="244"/>
        <v>11.11</v>
      </c>
      <c r="O2140" s="48">
        <f t="shared" ca="1" si="245"/>
        <v>389400</v>
      </c>
    </row>
    <row r="2141" spans="1:15" x14ac:dyDescent="0.25">
      <c r="A2141">
        <v>2126</v>
      </c>
      <c r="B2141" s="84">
        <v>38930</v>
      </c>
      <c r="C2141" s="47">
        <v>14.88</v>
      </c>
      <c r="D2141" s="47">
        <v>15.18</v>
      </c>
      <c r="E2141" s="47">
        <v>14.67</v>
      </c>
      <c r="F2141" s="47">
        <v>15.09</v>
      </c>
      <c r="G2141" s="48">
        <v>506100</v>
      </c>
      <c r="H2141" s="47">
        <v>11.21</v>
      </c>
      <c r="I2141" s="51">
        <f t="shared" si="239"/>
        <v>0.74287607687210078</v>
      </c>
      <c r="J2141" s="51">
        <f t="shared" ca="1" si="240"/>
        <v>1</v>
      </c>
      <c r="K2141" s="47">
        <f t="shared" si="241"/>
        <v>11.05</v>
      </c>
      <c r="L2141" s="47">
        <f t="shared" si="242"/>
        <v>11.28</v>
      </c>
      <c r="M2141" s="47">
        <f t="shared" si="243"/>
        <v>10.9</v>
      </c>
      <c r="N2141" s="47">
        <f t="shared" si="244"/>
        <v>11.21</v>
      </c>
      <c r="O2141" s="48">
        <f t="shared" ca="1" si="245"/>
        <v>506100</v>
      </c>
    </row>
    <row r="2142" spans="1:15" x14ac:dyDescent="0.25">
      <c r="A2142">
        <v>2127</v>
      </c>
      <c r="B2142" s="84">
        <v>38929</v>
      </c>
      <c r="C2142" s="47">
        <v>15.25</v>
      </c>
      <c r="D2142" s="47">
        <v>15.41</v>
      </c>
      <c r="E2142" s="47">
        <v>15</v>
      </c>
      <c r="F2142" s="47">
        <v>15.05</v>
      </c>
      <c r="G2142" s="48">
        <v>343300</v>
      </c>
      <c r="H2142" s="47">
        <v>11.18</v>
      </c>
      <c r="I2142" s="51">
        <f t="shared" si="239"/>
        <v>0.74285714285714277</v>
      </c>
      <c r="J2142" s="51">
        <f t="shared" ca="1" si="240"/>
        <v>1</v>
      </c>
      <c r="K2142" s="47">
        <f t="shared" si="241"/>
        <v>11.33</v>
      </c>
      <c r="L2142" s="47">
        <f t="shared" si="242"/>
        <v>11.45</v>
      </c>
      <c r="M2142" s="47">
        <f t="shared" si="243"/>
        <v>11.14</v>
      </c>
      <c r="N2142" s="47">
        <f t="shared" si="244"/>
        <v>11.18</v>
      </c>
      <c r="O2142" s="48">
        <f t="shared" ca="1" si="245"/>
        <v>343300</v>
      </c>
    </row>
    <row r="2143" spans="1:15" x14ac:dyDescent="0.25">
      <c r="A2143">
        <v>2128</v>
      </c>
      <c r="B2143" s="84">
        <v>38926</v>
      </c>
      <c r="C2143" s="47">
        <v>15.02</v>
      </c>
      <c r="D2143" s="47">
        <v>15.51</v>
      </c>
      <c r="E2143" s="47">
        <v>15</v>
      </c>
      <c r="F2143" s="47">
        <v>15.3</v>
      </c>
      <c r="G2143" s="48">
        <v>558800</v>
      </c>
      <c r="H2143" s="47">
        <v>11.37</v>
      </c>
      <c r="I2143" s="51">
        <f t="shared" si="239"/>
        <v>0.7431372549019607</v>
      </c>
      <c r="J2143" s="51">
        <f t="shared" ca="1" si="240"/>
        <v>1</v>
      </c>
      <c r="K2143" s="47">
        <f t="shared" si="241"/>
        <v>11.16</v>
      </c>
      <c r="L2143" s="47">
        <f t="shared" si="242"/>
        <v>11.53</v>
      </c>
      <c r="M2143" s="47">
        <f t="shared" si="243"/>
        <v>11.15</v>
      </c>
      <c r="N2143" s="47">
        <f t="shared" si="244"/>
        <v>11.37</v>
      </c>
      <c r="O2143" s="48">
        <f t="shared" ca="1" si="245"/>
        <v>558800</v>
      </c>
    </row>
    <row r="2144" spans="1:15" x14ac:dyDescent="0.25">
      <c r="A2144">
        <v>2129</v>
      </c>
      <c r="B2144" s="84">
        <v>38925</v>
      </c>
      <c r="C2144" s="47">
        <v>15.2</v>
      </c>
      <c r="D2144" s="47">
        <v>15.3</v>
      </c>
      <c r="E2144" s="47">
        <v>14.8</v>
      </c>
      <c r="F2144" s="47">
        <v>14.89</v>
      </c>
      <c r="G2144" s="48">
        <v>758000</v>
      </c>
      <c r="H2144" s="47">
        <v>11.06</v>
      </c>
      <c r="I2144" s="51">
        <f t="shared" si="239"/>
        <v>0.74278038952316994</v>
      </c>
      <c r="J2144" s="51">
        <f t="shared" ca="1" si="240"/>
        <v>1</v>
      </c>
      <c r="K2144" s="47">
        <f t="shared" si="241"/>
        <v>11.29</v>
      </c>
      <c r="L2144" s="47">
        <f t="shared" si="242"/>
        <v>11.36</v>
      </c>
      <c r="M2144" s="47">
        <f t="shared" si="243"/>
        <v>10.99</v>
      </c>
      <c r="N2144" s="47">
        <f t="shared" si="244"/>
        <v>11.06</v>
      </c>
      <c r="O2144" s="48">
        <f t="shared" ca="1" si="245"/>
        <v>758000</v>
      </c>
    </row>
    <row r="2145" spans="1:15" x14ac:dyDescent="0.25">
      <c r="A2145">
        <v>2130</v>
      </c>
      <c r="B2145" s="84">
        <v>38924</v>
      </c>
      <c r="C2145" s="47">
        <v>15.61</v>
      </c>
      <c r="D2145" s="47">
        <v>15.62</v>
      </c>
      <c r="E2145" s="47">
        <v>15.1</v>
      </c>
      <c r="F2145" s="47">
        <v>15.13</v>
      </c>
      <c r="G2145" s="48">
        <v>2023100</v>
      </c>
      <c r="H2145" s="47">
        <v>11.24</v>
      </c>
      <c r="I2145" s="51">
        <f t="shared" si="239"/>
        <v>0.74289491077329806</v>
      </c>
      <c r="J2145" s="51">
        <f t="shared" ca="1" si="240"/>
        <v>1</v>
      </c>
      <c r="K2145" s="47">
        <f t="shared" si="241"/>
        <v>11.6</v>
      </c>
      <c r="L2145" s="47">
        <f t="shared" si="242"/>
        <v>11.6</v>
      </c>
      <c r="M2145" s="47">
        <f t="shared" si="243"/>
        <v>11.22</v>
      </c>
      <c r="N2145" s="47">
        <f t="shared" si="244"/>
        <v>11.24</v>
      </c>
      <c r="O2145" s="48">
        <f t="shared" ca="1" si="245"/>
        <v>2023100</v>
      </c>
    </row>
    <row r="2146" spans="1:15" x14ac:dyDescent="0.25">
      <c r="A2146">
        <v>2131</v>
      </c>
      <c r="B2146" s="84">
        <v>38923</v>
      </c>
      <c r="C2146" s="47">
        <v>15.65</v>
      </c>
      <c r="D2146" s="47">
        <v>15.98</v>
      </c>
      <c r="E2146" s="47">
        <v>15.51</v>
      </c>
      <c r="F2146" s="47">
        <v>15.7</v>
      </c>
      <c r="G2146" s="48">
        <v>982100</v>
      </c>
      <c r="H2146" s="47">
        <v>11.67</v>
      </c>
      <c r="I2146" s="51">
        <f t="shared" si="239"/>
        <v>0.74331210191082808</v>
      </c>
      <c r="J2146" s="51">
        <f t="shared" ca="1" si="240"/>
        <v>1</v>
      </c>
      <c r="K2146" s="47">
        <f t="shared" si="241"/>
        <v>11.63</v>
      </c>
      <c r="L2146" s="47">
        <f t="shared" si="242"/>
        <v>11.88</v>
      </c>
      <c r="M2146" s="47">
        <f t="shared" si="243"/>
        <v>11.53</v>
      </c>
      <c r="N2146" s="47">
        <f t="shared" si="244"/>
        <v>11.67</v>
      </c>
      <c r="O2146" s="48">
        <f t="shared" ca="1" si="245"/>
        <v>982100</v>
      </c>
    </row>
    <row r="2147" spans="1:15" x14ac:dyDescent="0.25">
      <c r="A2147">
        <v>2132</v>
      </c>
      <c r="B2147" s="84">
        <v>38922</v>
      </c>
      <c r="C2147" s="47">
        <v>15.23</v>
      </c>
      <c r="D2147" s="47">
        <v>15.68</v>
      </c>
      <c r="E2147" s="47">
        <v>15.16</v>
      </c>
      <c r="F2147" s="47">
        <v>15.59</v>
      </c>
      <c r="G2147" s="48">
        <v>298200</v>
      </c>
      <c r="H2147" s="47">
        <v>11.58</v>
      </c>
      <c r="I2147" s="51">
        <f t="shared" si="239"/>
        <v>0.74278383579217444</v>
      </c>
      <c r="J2147" s="51">
        <f t="shared" ca="1" si="240"/>
        <v>1</v>
      </c>
      <c r="K2147" s="47">
        <f t="shared" si="241"/>
        <v>11.31</v>
      </c>
      <c r="L2147" s="47">
        <f t="shared" si="242"/>
        <v>11.65</v>
      </c>
      <c r="M2147" s="47">
        <f t="shared" si="243"/>
        <v>11.26</v>
      </c>
      <c r="N2147" s="47">
        <f t="shared" si="244"/>
        <v>11.58</v>
      </c>
      <c r="O2147" s="48">
        <f t="shared" ca="1" si="245"/>
        <v>298200</v>
      </c>
    </row>
    <row r="2148" spans="1:15" x14ac:dyDescent="0.25">
      <c r="A2148">
        <v>2133</v>
      </c>
      <c r="B2148" s="84">
        <v>38919</v>
      </c>
      <c r="C2148" s="47">
        <v>15.2</v>
      </c>
      <c r="D2148" s="47">
        <v>15.42</v>
      </c>
      <c r="E2148" s="47">
        <v>14.87</v>
      </c>
      <c r="F2148" s="47">
        <v>15.11</v>
      </c>
      <c r="G2148" s="48">
        <v>843900</v>
      </c>
      <c r="H2148" s="47">
        <v>11.23</v>
      </c>
      <c r="I2148" s="51">
        <f t="shared" si="239"/>
        <v>0.74321641297154206</v>
      </c>
      <c r="J2148" s="51">
        <f t="shared" ca="1" si="240"/>
        <v>1</v>
      </c>
      <c r="K2148" s="47">
        <f t="shared" si="241"/>
        <v>11.3</v>
      </c>
      <c r="L2148" s="47">
        <f t="shared" si="242"/>
        <v>11.46</v>
      </c>
      <c r="M2148" s="47">
        <f t="shared" si="243"/>
        <v>11.05</v>
      </c>
      <c r="N2148" s="47">
        <f t="shared" si="244"/>
        <v>11.23</v>
      </c>
      <c r="O2148" s="48">
        <f t="shared" ca="1" si="245"/>
        <v>843900</v>
      </c>
    </row>
    <row r="2149" spans="1:15" x14ac:dyDescent="0.25">
      <c r="A2149">
        <v>2134</v>
      </c>
      <c r="B2149" s="84">
        <v>38918</v>
      </c>
      <c r="C2149" s="47">
        <v>15.74</v>
      </c>
      <c r="D2149" s="47">
        <v>15.74</v>
      </c>
      <c r="E2149" s="47">
        <v>15.2</v>
      </c>
      <c r="F2149" s="47">
        <v>15.26</v>
      </c>
      <c r="G2149" s="48">
        <v>644100</v>
      </c>
      <c r="H2149" s="47">
        <v>11.34</v>
      </c>
      <c r="I2149" s="51">
        <f t="shared" si="239"/>
        <v>0.74311926605504586</v>
      </c>
      <c r="J2149" s="51">
        <f t="shared" ca="1" si="240"/>
        <v>1</v>
      </c>
      <c r="K2149" s="47">
        <f t="shared" si="241"/>
        <v>11.7</v>
      </c>
      <c r="L2149" s="47">
        <f t="shared" si="242"/>
        <v>11.7</v>
      </c>
      <c r="M2149" s="47">
        <f t="shared" si="243"/>
        <v>11.3</v>
      </c>
      <c r="N2149" s="47">
        <f t="shared" si="244"/>
        <v>11.34</v>
      </c>
      <c r="O2149" s="48">
        <f t="shared" ca="1" si="245"/>
        <v>644100</v>
      </c>
    </row>
    <row r="2150" spans="1:15" x14ac:dyDescent="0.25">
      <c r="A2150">
        <v>2135</v>
      </c>
      <c r="B2150" s="84">
        <v>38917</v>
      </c>
      <c r="C2150" s="47">
        <v>15.47</v>
      </c>
      <c r="D2150" s="47">
        <v>15.79</v>
      </c>
      <c r="E2150" s="47">
        <v>14.91</v>
      </c>
      <c r="F2150" s="47">
        <v>15.66</v>
      </c>
      <c r="G2150" s="48">
        <v>1852100</v>
      </c>
      <c r="H2150" s="47">
        <v>11.64</v>
      </c>
      <c r="I2150" s="51">
        <f t="shared" si="239"/>
        <v>0.74329501915708818</v>
      </c>
      <c r="J2150" s="51">
        <f t="shared" ca="1" si="240"/>
        <v>1</v>
      </c>
      <c r="K2150" s="47">
        <f t="shared" si="241"/>
        <v>11.5</v>
      </c>
      <c r="L2150" s="47">
        <f t="shared" si="242"/>
        <v>11.74</v>
      </c>
      <c r="M2150" s="47">
        <f t="shared" si="243"/>
        <v>11.08</v>
      </c>
      <c r="N2150" s="47">
        <f t="shared" si="244"/>
        <v>11.64</v>
      </c>
      <c r="O2150" s="48">
        <f t="shared" ca="1" si="245"/>
        <v>1852100</v>
      </c>
    </row>
    <row r="2151" spans="1:15" x14ac:dyDescent="0.25">
      <c r="A2151">
        <v>2136</v>
      </c>
      <c r="B2151" s="84">
        <v>38916</v>
      </c>
      <c r="C2151" s="47">
        <v>16.239999999999998</v>
      </c>
      <c r="D2151" s="47">
        <v>16.82</v>
      </c>
      <c r="E2151" s="47">
        <v>15.51</v>
      </c>
      <c r="F2151" s="47">
        <v>15.67</v>
      </c>
      <c r="G2151" s="48">
        <v>1632300</v>
      </c>
      <c r="H2151" s="47">
        <v>11.64</v>
      </c>
      <c r="I2151" s="51">
        <f t="shared" si="239"/>
        <v>0.74282067645181882</v>
      </c>
      <c r="J2151" s="51">
        <f t="shared" ca="1" si="240"/>
        <v>1</v>
      </c>
      <c r="K2151" s="47">
        <f t="shared" si="241"/>
        <v>12.06</v>
      </c>
      <c r="L2151" s="47">
        <f t="shared" si="242"/>
        <v>12.49</v>
      </c>
      <c r="M2151" s="47">
        <f t="shared" si="243"/>
        <v>11.52</v>
      </c>
      <c r="N2151" s="47">
        <f t="shared" si="244"/>
        <v>11.64</v>
      </c>
      <c r="O2151" s="48">
        <f t="shared" ca="1" si="245"/>
        <v>1632300</v>
      </c>
    </row>
    <row r="2152" spans="1:15" x14ac:dyDescent="0.25">
      <c r="A2152">
        <v>2137</v>
      </c>
      <c r="B2152" s="84">
        <v>38915</v>
      </c>
      <c r="C2152" s="47">
        <v>16.5</v>
      </c>
      <c r="D2152" s="47">
        <v>16.57</v>
      </c>
      <c r="E2152" s="47">
        <v>15.75</v>
      </c>
      <c r="F2152" s="47">
        <v>16.28</v>
      </c>
      <c r="G2152" s="48">
        <v>566300</v>
      </c>
      <c r="H2152" s="47">
        <v>12.1</v>
      </c>
      <c r="I2152" s="51">
        <f t="shared" si="239"/>
        <v>0.7432432432432432</v>
      </c>
      <c r="J2152" s="51">
        <f t="shared" ca="1" si="240"/>
        <v>1</v>
      </c>
      <c r="K2152" s="47">
        <f t="shared" si="241"/>
        <v>12.26</v>
      </c>
      <c r="L2152" s="47">
        <f t="shared" si="242"/>
        <v>12.32</v>
      </c>
      <c r="M2152" s="47">
        <f t="shared" si="243"/>
        <v>11.71</v>
      </c>
      <c r="N2152" s="47">
        <f t="shared" si="244"/>
        <v>12.1</v>
      </c>
      <c r="O2152" s="48">
        <f t="shared" ca="1" si="245"/>
        <v>566300</v>
      </c>
    </row>
    <row r="2153" spans="1:15" x14ac:dyDescent="0.25">
      <c r="A2153">
        <v>2138</v>
      </c>
      <c r="B2153" s="84">
        <v>38912</v>
      </c>
      <c r="C2153" s="47">
        <v>16.75</v>
      </c>
      <c r="D2153" s="47">
        <v>16.75</v>
      </c>
      <c r="E2153" s="47">
        <v>16.13</v>
      </c>
      <c r="F2153" s="47">
        <v>16.399999999999999</v>
      </c>
      <c r="G2153" s="48">
        <v>451700</v>
      </c>
      <c r="H2153" s="47">
        <v>12.19</v>
      </c>
      <c r="I2153" s="51">
        <f t="shared" si="239"/>
        <v>0.74329268292682926</v>
      </c>
      <c r="J2153" s="51">
        <f t="shared" ca="1" si="240"/>
        <v>1</v>
      </c>
      <c r="K2153" s="47">
        <f t="shared" si="241"/>
        <v>12.45</v>
      </c>
      <c r="L2153" s="47">
        <f t="shared" si="242"/>
        <v>12.45</v>
      </c>
      <c r="M2153" s="47">
        <f t="shared" si="243"/>
        <v>11.99</v>
      </c>
      <c r="N2153" s="47">
        <f t="shared" si="244"/>
        <v>12.19</v>
      </c>
      <c r="O2153" s="48">
        <f t="shared" ca="1" si="245"/>
        <v>451700</v>
      </c>
    </row>
    <row r="2154" spans="1:15" x14ac:dyDescent="0.25">
      <c r="A2154">
        <v>2139</v>
      </c>
      <c r="B2154" s="84">
        <v>38911</v>
      </c>
      <c r="C2154" s="47">
        <v>17.53</v>
      </c>
      <c r="D2154" s="47">
        <v>17.72</v>
      </c>
      <c r="E2154" s="47">
        <v>16.71</v>
      </c>
      <c r="F2154" s="47">
        <v>16.71</v>
      </c>
      <c r="G2154" s="48">
        <v>535000</v>
      </c>
      <c r="H2154" s="47">
        <v>12.42</v>
      </c>
      <c r="I2154" s="51">
        <f t="shared" si="239"/>
        <v>0.74326750448833034</v>
      </c>
      <c r="J2154" s="51">
        <f t="shared" ca="1" si="240"/>
        <v>1</v>
      </c>
      <c r="K2154" s="47">
        <f t="shared" si="241"/>
        <v>13.03</v>
      </c>
      <c r="L2154" s="47">
        <f t="shared" si="242"/>
        <v>13.17</v>
      </c>
      <c r="M2154" s="47">
        <f t="shared" si="243"/>
        <v>12.42</v>
      </c>
      <c r="N2154" s="47">
        <f t="shared" si="244"/>
        <v>12.42</v>
      </c>
      <c r="O2154" s="48">
        <f t="shared" ca="1" si="245"/>
        <v>535000</v>
      </c>
    </row>
    <row r="2155" spans="1:15" x14ac:dyDescent="0.25">
      <c r="A2155">
        <v>2140</v>
      </c>
      <c r="B2155" s="84">
        <v>38910</v>
      </c>
      <c r="C2155" s="47">
        <v>17.79</v>
      </c>
      <c r="D2155" s="47">
        <v>17.95</v>
      </c>
      <c r="E2155" s="47">
        <v>17.64</v>
      </c>
      <c r="F2155" s="47">
        <v>17.66</v>
      </c>
      <c r="G2155" s="48">
        <v>319100</v>
      </c>
      <c r="H2155" s="47">
        <v>13.12</v>
      </c>
      <c r="I2155" s="51">
        <f t="shared" si="239"/>
        <v>0.74292185730464322</v>
      </c>
      <c r="J2155" s="51">
        <f t="shared" ca="1" si="240"/>
        <v>1</v>
      </c>
      <c r="K2155" s="47">
        <f t="shared" si="241"/>
        <v>13.22</v>
      </c>
      <c r="L2155" s="47">
        <f t="shared" si="242"/>
        <v>13.34</v>
      </c>
      <c r="M2155" s="47">
        <f t="shared" si="243"/>
        <v>13.11</v>
      </c>
      <c r="N2155" s="47">
        <f t="shared" si="244"/>
        <v>13.12</v>
      </c>
      <c r="O2155" s="48">
        <f t="shared" ca="1" si="245"/>
        <v>319100</v>
      </c>
    </row>
    <row r="2156" spans="1:15" x14ac:dyDescent="0.25">
      <c r="A2156">
        <v>2141</v>
      </c>
      <c r="B2156" s="84">
        <v>38909</v>
      </c>
      <c r="C2156" s="47">
        <v>17.559999999999999</v>
      </c>
      <c r="D2156" s="47">
        <v>17.86</v>
      </c>
      <c r="E2156" s="47">
        <v>17.23</v>
      </c>
      <c r="F2156" s="47">
        <v>17.86</v>
      </c>
      <c r="G2156" s="48">
        <v>199900</v>
      </c>
      <c r="H2156" s="47">
        <v>13.27</v>
      </c>
      <c r="I2156" s="51">
        <f t="shared" si="239"/>
        <v>0.74300111982082861</v>
      </c>
      <c r="J2156" s="51">
        <f t="shared" ca="1" si="240"/>
        <v>1</v>
      </c>
      <c r="K2156" s="47">
        <f t="shared" si="241"/>
        <v>13.05</v>
      </c>
      <c r="L2156" s="47">
        <f t="shared" si="242"/>
        <v>13.27</v>
      </c>
      <c r="M2156" s="47">
        <f t="shared" si="243"/>
        <v>12.8</v>
      </c>
      <c r="N2156" s="47">
        <f t="shared" si="244"/>
        <v>13.27</v>
      </c>
      <c r="O2156" s="48">
        <f t="shared" ca="1" si="245"/>
        <v>199900</v>
      </c>
    </row>
    <row r="2157" spans="1:15" x14ac:dyDescent="0.25">
      <c r="A2157">
        <v>2142</v>
      </c>
      <c r="B2157" s="84">
        <v>38908</v>
      </c>
      <c r="C2157" s="47">
        <v>17.78</v>
      </c>
      <c r="D2157" s="47">
        <v>17.899999999999999</v>
      </c>
      <c r="E2157" s="47">
        <v>17.54</v>
      </c>
      <c r="F2157" s="47">
        <v>17.64</v>
      </c>
      <c r="G2157" s="48">
        <v>244100</v>
      </c>
      <c r="H2157" s="47">
        <v>13.11</v>
      </c>
      <c r="I2157" s="51">
        <f t="shared" si="239"/>
        <v>0.74319727891156462</v>
      </c>
      <c r="J2157" s="51">
        <f t="shared" ca="1" si="240"/>
        <v>1</v>
      </c>
      <c r="K2157" s="47">
        <f t="shared" si="241"/>
        <v>13.21</v>
      </c>
      <c r="L2157" s="47">
        <f t="shared" si="242"/>
        <v>13.3</v>
      </c>
      <c r="M2157" s="47">
        <f t="shared" si="243"/>
        <v>13.04</v>
      </c>
      <c r="N2157" s="47">
        <f t="shared" si="244"/>
        <v>13.11</v>
      </c>
      <c r="O2157" s="48">
        <f t="shared" ca="1" si="245"/>
        <v>244100</v>
      </c>
    </row>
    <row r="2158" spans="1:15" x14ac:dyDescent="0.25">
      <c r="A2158">
        <v>2143</v>
      </c>
      <c r="B2158" s="84">
        <v>38905</v>
      </c>
      <c r="C2158" s="47">
        <v>18.02</v>
      </c>
      <c r="D2158" s="47">
        <v>18.12</v>
      </c>
      <c r="E2158" s="47">
        <v>17.600000000000001</v>
      </c>
      <c r="F2158" s="47">
        <v>17.72</v>
      </c>
      <c r="G2158" s="48">
        <v>180800</v>
      </c>
      <c r="H2158" s="47">
        <v>13.17</v>
      </c>
      <c r="I2158" s="51">
        <f t="shared" si="239"/>
        <v>0.74322799097065462</v>
      </c>
      <c r="J2158" s="51">
        <f t="shared" ca="1" si="240"/>
        <v>1</v>
      </c>
      <c r="K2158" s="47">
        <f t="shared" si="241"/>
        <v>13.39</v>
      </c>
      <c r="L2158" s="47">
        <f t="shared" si="242"/>
        <v>13.47</v>
      </c>
      <c r="M2158" s="47">
        <f t="shared" si="243"/>
        <v>13.08</v>
      </c>
      <c r="N2158" s="47">
        <f t="shared" si="244"/>
        <v>13.17</v>
      </c>
      <c r="O2158" s="48">
        <f t="shared" ca="1" si="245"/>
        <v>180800</v>
      </c>
    </row>
    <row r="2159" spans="1:15" x14ac:dyDescent="0.25">
      <c r="A2159">
        <v>2144</v>
      </c>
      <c r="B2159" s="84">
        <v>38904</v>
      </c>
      <c r="C2159" s="47">
        <v>18.149999999999999</v>
      </c>
      <c r="D2159" s="47">
        <v>18.5</v>
      </c>
      <c r="E2159" s="47">
        <v>17.88</v>
      </c>
      <c r="F2159" s="47">
        <v>18.100000000000001</v>
      </c>
      <c r="G2159" s="48">
        <v>367200</v>
      </c>
      <c r="H2159" s="47">
        <v>13.45</v>
      </c>
      <c r="I2159" s="51">
        <f t="shared" si="239"/>
        <v>0.74309392265193364</v>
      </c>
      <c r="J2159" s="51">
        <f t="shared" ca="1" si="240"/>
        <v>1</v>
      </c>
      <c r="K2159" s="47">
        <f t="shared" si="241"/>
        <v>13.49</v>
      </c>
      <c r="L2159" s="47">
        <f t="shared" si="242"/>
        <v>13.75</v>
      </c>
      <c r="M2159" s="47">
        <f t="shared" si="243"/>
        <v>13.29</v>
      </c>
      <c r="N2159" s="47">
        <f t="shared" si="244"/>
        <v>13.45</v>
      </c>
      <c r="O2159" s="48">
        <f t="shared" ca="1" si="245"/>
        <v>367200</v>
      </c>
    </row>
    <row r="2160" spans="1:15" x14ac:dyDescent="0.25">
      <c r="A2160">
        <v>2145</v>
      </c>
      <c r="B2160" s="84">
        <v>38903</v>
      </c>
      <c r="C2160" s="47">
        <v>18.28</v>
      </c>
      <c r="D2160" s="47">
        <v>18.39</v>
      </c>
      <c r="E2160" s="47">
        <v>17.86</v>
      </c>
      <c r="F2160" s="47">
        <v>18.149999999999999</v>
      </c>
      <c r="G2160" s="48">
        <v>268900</v>
      </c>
      <c r="H2160" s="47">
        <v>13.49</v>
      </c>
      <c r="I2160" s="51">
        <f t="shared" si="239"/>
        <v>0.74325068870523425</v>
      </c>
      <c r="J2160" s="51">
        <f t="shared" ca="1" si="240"/>
        <v>1</v>
      </c>
      <c r="K2160" s="47">
        <f t="shared" si="241"/>
        <v>13.59</v>
      </c>
      <c r="L2160" s="47">
        <f t="shared" si="242"/>
        <v>13.67</v>
      </c>
      <c r="M2160" s="47">
        <f t="shared" si="243"/>
        <v>13.27</v>
      </c>
      <c r="N2160" s="47">
        <f t="shared" si="244"/>
        <v>13.49</v>
      </c>
      <c r="O2160" s="48">
        <f t="shared" ca="1" si="245"/>
        <v>268900</v>
      </c>
    </row>
    <row r="2161" spans="1:15" x14ac:dyDescent="0.25">
      <c r="A2161">
        <v>2146</v>
      </c>
      <c r="B2161" s="84">
        <v>38901</v>
      </c>
      <c r="C2161" s="47">
        <v>17.95</v>
      </c>
      <c r="D2161" s="47">
        <v>18.510000000000002</v>
      </c>
      <c r="E2161" s="47">
        <v>17.95</v>
      </c>
      <c r="F2161" s="47">
        <v>18.510000000000002</v>
      </c>
      <c r="G2161" s="48">
        <v>242300</v>
      </c>
      <c r="H2161" s="47">
        <v>13.75</v>
      </c>
      <c r="I2161" s="51">
        <f t="shared" si="239"/>
        <v>0.74284170718530518</v>
      </c>
      <c r="J2161" s="51">
        <f t="shared" ca="1" si="240"/>
        <v>1</v>
      </c>
      <c r="K2161" s="47">
        <f t="shared" si="241"/>
        <v>13.33</v>
      </c>
      <c r="L2161" s="47">
        <f t="shared" si="242"/>
        <v>13.75</v>
      </c>
      <c r="M2161" s="47">
        <f t="shared" si="243"/>
        <v>13.33</v>
      </c>
      <c r="N2161" s="47">
        <f t="shared" si="244"/>
        <v>13.75</v>
      </c>
      <c r="O2161" s="48">
        <f t="shared" ca="1" si="245"/>
        <v>242300</v>
      </c>
    </row>
    <row r="2162" spans="1:15" x14ac:dyDescent="0.25">
      <c r="A2162">
        <v>2147</v>
      </c>
      <c r="B2162" s="84">
        <v>38898</v>
      </c>
      <c r="C2162" s="47">
        <v>17.43</v>
      </c>
      <c r="D2162" s="47">
        <v>17.899999999999999</v>
      </c>
      <c r="E2162" s="47">
        <v>17.18</v>
      </c>
      <c r="F2162" s="47">
        <v>17.899999999999999</v>
      </c>
      <c r="G2162" s="48">
        <v>946200</v>
      </c>
      <c r="H2162" s="47">
        <v>13.3</v>
      </c>
      <c r="I2162" s="51">
        <f t="shared" si="239"/>
        <v>0.74301675977653636</v>
      </c>
      <c r="J2162" s="51">
        <f t="shared" ca="1" si="240"/>
        <v>1</v>
      </c>
      <c r="K2162" s="47">
        <f t="shared" si="241"/>
        <v>12.95</v>
      </c>
      <c r="L2162" s="47">
        <f t="shared" si="242"/>
        <v>13.3</v>
      </c>
      <c r="M2162" s="47">
        <f t="shared" si="243"/>
        <v>12.77</v>
      </c>
      <c r="N2162" s="47">
        <f t="shared" si="244"/>
        <v>13.3</v>
      </c>
      <c r="O2162" s="48">
        <f t="shared" ca="1" si="245"/>
        <v>946200</v>
      </c>
    </row>
    <row r="2163" spans="1:15" x14ac:dyDescent="0.25">
      <c r="A2163">
        <v>2148</v>
      </c>
      <c r="B2163" s="84">
        <v>38897</v>
      </c>
      <c r="C2163" s="47">
        <v>16.93</v>
      </c>
      <c r="D2163" s="47">
        <v>17.3</v>
      </c>
      <c r="E2163" s="47">
        <v>16.75</v>
      </c>
      <c r="F2163" s="47">
        <v>17.3</v>
      </c>
      <c r="G2163" s="48">
        <v>387900</v>
      </c>
      <c r="H2163" s="47">
        <v>12.85</v>
      </c>
      <c r="I2163" s="51">
        <f t="shared" si="239"/>
        <v>0.74277456647398843</v>
      </c>
      <c r="J2163" s="51">
        <f t="shared" ca="1" si="240"/>
        <v>1</v>
      </c>
      <c r="K2163" s="47">
        <f t="shared" si="241"/>
        <v>12.58</v>
      </c>
      <c r="L2163" s="47">
        <f t="shared" si="242"/>
        <v>12.85</v>
      </c>
      <c r="M2163" s="47">
        <f t="shared" si="243"/>
        <v>12.44</v>
      </c>
      <c r="N2163" s="47">
        <f t="shared" si="244"/>
        <v>12.85</v>
      </c>
      <c r="O2163" s="48">
        <f t="shared" ca="1" si="245"/>
        <v>387900</v>
      </c>
    </row>
    <row r="2164" spans="1:15" x14ac:dyDescent="0.25">
      <c r="A2164">
        <v>2149</v>
      </c>
      <c r="B2164" s="84">
        <v>38896</v>
      </c>
      <c r="C2164" s="47">
        <v>17.02</v>
      </c>
      <c r="D2164" s="47">
        <v>17.100000000000001</v>
      </c>
      <c r="E2164" s="47">
        <v>16.52</v>
      </c>
      <c r="F2164" s="47">
        <v>16.78</v>
      </c>
      <c r="G2164" s="48">
        <v>389500</v>
      </c>
      <c r="H2164" s="47">
        <v>12.47</v>
      </c>
      <c r="I2164" s="51">
        <f t="shared" si="239"/>
        <v>0.74314660309892733</v>
      </c>
      <c r="J2164" s="51">
        <f t="shared" ca="1" si="240"/>
        <v>1</v>
      </c>
      <c r="K2164" s="47">
        <f t="shared" si="241"/>
        <v>12.65</v>
      </c>
      <c r="L2164" s="47">
        <f t="shared" si="242"/>
        <v>12.71</v>
      </c>
      <c r="M2164" s="47">
        <f t="shared" si="243"/>
        <v>12.28</v>
      </c>
      <c r="N2164" s="47">
        <f t="shared" si="244"/>
        <v>12.47</v>
      </c>
      <c r="O2164" s="48">
        <f t="shared" ca="1" si="245"/>
        <v>389500</v>
      </c>
    </row>
    <row r="2165" spans="1:15" x14ac:dyDescent="0.25">
      <c r="A2165">
        <v>2150</v>
      </c>
      <c r="B2165" s="84">
        <v>38895</v>
      </c>
      <c r="C2165" s="47">
        <v>17.45</v>
      </c>
      <c r="D2165" s="47">
        <v>17.57</v>
      </c>
      <c r="E2165" s="47">
        <v>16.850000000000001</v>
      </c>
      <c r="F2165" s="47">
        <v>16.899999999999999</v>
      </c>
      <c r="G2165" s="48">
        <v>271500</v>
      </c>
      <c r="H2165" s="47">
        <v>12.56</v>
      </c>
      <c r="I2165" s="51">
        <f t="shared" si="239"/>
        <v>0.74319526627218946</v>
      </c>
      <c r="J2165" s="51">
        <f t="shared" ca="1" si="240"/>
        <v>1</v>
      </c>
      <c r="K2165" s="47">
        <f t="shared" si="241"/>
        <v>12.97</v>
      </c>
      <c r="L2165" s="47">
        <f t="shared" si="242"/>
        <v>13.06</v>
      </c>
      <c r="M2165" s="47">
        <f t="shared" si="243"/>
        <v>12.52</v>
      </c>
      <c r="N2165" s="47">
        <f t="shared" si="244"/>
        <v>12.56</v>
      </c>
      <c r="O2165" s="48">
        <f t="shared" ca="1" si="245"/>
        <v>271500</v>
      </c>
    </row>
    <row r="2166" spans="1:15" x14ac:dyDescent="0.25">
      <c r="A2166">
        <v>2151</v>
      </c>
      <c r="B2166" s="84">
        <v>38894</v>
      </c>
      <c r="C2166" s="47">
        <v>17.73</v>
      </c>
      <c r="D2166" s="47">
        <v>17.73</v>
      </c>
      <c r="E2166" s="47">
        <v>17.29</v>
      </c>
      <c r="F2166" s="47">
        <v>17.5</v>
      </c>
      <c r="G2166" s="48">
        <v>260500</v>
      </c>
      <c r="H2166" s="47">
        <v>13</v>
      </c>
      <c r="I2166" s="51">
        <f t="shared" si="239"/>
        <v>0.74285714285714288</v>
      </c>
      <c r="J2166" s="51">
        <f t="shared" ca="1" si="240"/>
        <v>1</v>
      </c>
      <c r="K2166" s="47">
        <f t="shared" si="241"/>
        <v>13.17</v>
      </c>
      <c r="L2166" s="47">
        <f t="shared" si="242"/>
        <v>13.17</v>
      </c>
      <c r="M2166" s="47">
        <f t="shared" si="243"/>
        <v>12.84</v>
      </c>
      <c r="N2166" s="47">
        <f t="shared" si="244"/>
        <v>13</v>
      </c>
      <c r="O2166" s="48">
        <f t="shared" ca="1" si="245"/>
        <v>260500</v>
      </c>
    </row>
    <row r="2167" spans="1:15" x14ac:dyDescent="0.25">
      <c r="A2167">
        <v>2152</v>
      </c>
      <c r="B2167" s="84">
        <v>38891</v>
      </c>
      <c r="C2167" s="47">
        <v>17.52</v>
      </c>
      <c r="D2167" s="47">
        <v>17.75</v>
      </c>
      <c r="E2167" s="47">
        <v>17.29</v>
      </c>
      <c r="F2167" s="47">
        <v>17.64</v>
      </c>
      <c r="G2167" s="48">
        <v>248700</v>
      </c>
      <c r="H2167" s="47">
        <v>13.11</v>
      </c>
      <c r="I2167" s="51">
        <f t="shared" si="239"/>
        <v>0.74319727891156462</v>
      </c>
      <c r="J2167" s="51">
        <f t="shared" ca="1" si="240"/>
        <v>1</v>
      </c>
      <c r="K2167" s="47">
        <f t="shared" si="241"/>
        <v>13.02</v>
      </c>
      <c r="L2167" s="47">
        <f t="shared" si="242"/>
        <v>13.19</v>
      </c>
      <c r="M2167" s="47">
        <f t="shared" si="243"/>
        <v>12.85</v>
      </c>
      <c r="N2167" s="47">
        <f t="shared" si="244"/>
        <v>13.11</v>
      </c>
      <c r="O2167" s="48">
        <f t="shared" ca="1" si="245"/>
        <v>248700</v>
      </c>
    </row>
    <row r="2168" spans="1:15" x14ac:dyDescent="0.25">
      <c r="A2168">
        <v>2153</v>
      </c>
      <c r="B2168" s="84">
        <v>38890</v>
      </c>
      <c r="C2168" s="47">
        <v>17.5</v>
      </c>
      <c r="D2168" s="47">
        <v>17.670000000000002</v>
      </c>
      <c r="E2168" s="47">
        <v>17.28</v>
      </c>
      <c r="F2168" s="47">
        <v>17.489999999999998</v>
      </c>
      <c r="G2168" s="48">
        <v>198900</v>
      </c>
      <c r="H2168" s="47">
        <v>13</v>
      </c>
      <c r="I2168" s="51">
        <f t="shared" si="239"/>
        <v>0.74328187535734713</v>
      </c>
      <c r="J2168" s="51">
        <f t="shared" ca="1" si="240"/>
        <v>1</v>
      </c>
      <c r="K2168" s="47">
        <f t="shared" si="241"/>
        <v>13.01</v>
      </c>
      <c r="L2168" s="47">
        <f t="shared" si="242"/>
        <v>13.13</v>
      </c>
      <c r="M2168" s="47">
        <f t="shared" si="243"/>
        <v>12.84</v>
      </c>
      <c r="N2168" s="47">
        <f t="shared" si="244"/>
        <v>13</v>
      </c>
      <c r="O2168" s="48">
        <f t="shared" ca="1" si="245"/>
        <v>198900</v>
      </c>
    </row>
    <row r="2169" spans="1:15" x14ac:dyDescent="0.25">
      <c r="A2169">
        <v>2154</v>
      </c>
      <c r="B2169" s="84">
        <v>38889</v>
      </c>
      <c r="C2169" s="47">
        <v>17.14</v>
      </c>
      <c r="D2169" s="47">
        <v>17.690000000000001</v>
      </c>
      <c r="E2169" s="47">
        <v>17.14</v>
      </c>
      <c r="F2169" s="47">
        <v>17.5</v>
      </c>
      <c r="G2169" s="48">
        <v>275200</v>
      </c>
      <c r="H2169" s="47">
        <v>13</v>
      </c>
      <c r="I2169" s="51">
        <f t="shared" si="239"/>
        <v>0.74285714285714288</v>
      </c>
      <c r="J2169" s="51">
        <f t="shared" ca="1" si="240"/>
        <v>1</v>
      </c>
      <c r="K2169" s="47">
        <f t="shared" si="241"/>
        <v>12.73</v>
      </c>
      <c r="L2169" s="47">
        <f t="shared" si="242"/>
        <v>13.14</v>
      </c>
      <c r="M2169" s="47">
        <f t="shared" si="243"/>
        <v>12.73</v>
      </c>
      <c r="N2169" s="47">
        <f t="shared" si="244"/>
        <v>13</v>
      </c>
      <c r="O2169" s="48">
        <f t="shared" ca="1" si="245"/>
        <v>275200</v>
      </c>
    </row>
    <row r="2170" spans="1:15" x14ac:dyDescent="0.25">
      <c r="A2170">
        <v>2155</v>
      </c>
      <c r="B2170" s="84">
        <v>38888</v>
      </c>
      <c r="C2170" s="47">
        <v>16.8</v>
      </c>
      <c r="D2170" s="47">
        <v>17.34</v>
      </c>
      <c r="E2170" s="47">
        <v>16.75</v>
      </c>
      <c r="F2170" s="47">
        <v>17.190000000000001</v>
      </c>
      <c r="G2170" s="48">
        <v>290100</v>
      </c>
      <c r="H2170" s="47">
        <v>12.77</v>
      </c>
      <c r="I2170" s="51">
        <f t="shared" si="239"/>
        <v>0.74287376381617209</v>
      </c>
      <c r="J2170" s="51">
        <f t="shared" ca="1" si="240"/>
        <v>1</v>
      </c>
      <c r="K2170" s="47">
        <f t="shared" si="241"/>
        <v>12.48</v>
      </c>
      <c r="L2170" s="47">
        <f t="shared" si="242"/>
        <v>12.88</v>
      </c>
      <c r="M2170" s="47">
        <f t="shared" si="243"/>
        <v>12.44</v>
      </c>
      <c r="N2170" s="47">
        <f t="shared" si="244"/>
        <v>12.77</v>
      </c>
      <c r="O2170" s="48">
        <f t="shared" ca="1" si="245"/>
        <v>290100</v>
      </c>
    </row>
    <row r="2171" spans="1:15" x14ac:dyDescent="0.25">
      <c r="A2171">
        <v>2156</v>
      </c>
      <c r="B2171" s="84">
        <v>38887</v>
      </c>
      <c r="C2171" s="47">
        <v>17.04</v>
      </c>
      <c r="D2171" s="47">
        <v>17.05</v>
      </c>
      <c r="E2171" s="47">
        <v>16.739999999999998</v>
      </c>
      <c r="F2171" s="47">
        <v>16.89</v>
      </c>
      <c r="G2171" s="48">
        <v>274600</v>
      </c>
      <c r="H2171" s="47">
        <v>12.53</v>
      </c>
      <c r="I2171" s="51">
        <f t="shared" si="239"/>
        <v>0.74185908821788038</v>
      </c>
      <c r="J2171" s="51">
        <f t="shared" ca="1" si="240"/>
        <v>1</v>
      </c>
      <c r="K2171" s="47">
        <f t="shared" si="241"/>
        <v>12.64</v>
      </c>
      <c r="L2171" s="47">
        <f t="shared" si="242"/>
        <v>12.65</v>
      </c>
      <c r="M2171" s="47">
        <f t="shared" si="243"/>
        <v>12.42</v>
      </c>
      <c r="N2171" s="47">
        <f t="shared" si="244"/>
        <v>12.53</v>
      </c>
      <c r="O2171" s="48">
        <f t="shared" ca="1" si="245"/>
        <v>274600</v>
      </c>
    </row>
    <row r="2172" spans="1:15" x14ac:dyDescent="0.25">
      <c r="A2172">
        <v>2157</v>
      </c>
      <c r="B2172" s="84">
        <v>38884</v>
      </c>
      <c r="C2172" s="47">
        <v>16.989999999999998</v>
      </c>
      <c r="D2172" s="47">
        <v>17.11</v>
      </c>
      <c r="E2172" s="47">
        <v>16.829999999999998</v>
      </c>
      <c r="F2172" s="47">
        <v>17.03</v>
      </c>
      <c r="G2172" s="48">
        <v>1114600</v>
      </c>
      <c r="H2172" s="47">
        <v>12.64</v>
      </c>
      <c r="I2172" s="51">
        <f t="shared" si="239"/>
        <v>0.74221961244862011</v>
      </c>
      <c r="J2172" s="51">
        <f t="shared" ca="1" si="240"/>
        <v>1</v>
      </c>
      <c r="K2172" s="47">
        <f t="shared" si="241"/>
        <v>12.61</v>
      </c>
      <c r="L2172" s="47">
        <f t="shared" si="242"/>
        <v>12.7</v>
      </c>
      <c r="M2172" s="47">
        <f t="shared" si="243"/>
        <v>12.49</v>
      </c>
      <c r="N2172" s="47">
        <f t="shared" si="244"/>
        <v>12.64</v>
      </c>
      <c r="O2172" s="48">
        <f t="shared" ca="1" si="245"/>
        <v>1114600</v>
      </c>
    </row>
    <row r="2173" spans="1:15" x14ac:dyDescent="0.25">
      <c r="A2173">
        <v>2158</v>
      </c>
      <c r="B2173" s="84">
        <v>38883</v>
      </c>
      <c r="C2173" s="47">
        <v>16.559999999999999</v>
      </c>
      <c r="D2173" s="47">
        <v>17.149999999999999</v>
      </c>
      <c r="E2173" s="47">
        <v>16.5</v>
      </c>
      <c r="F2173" s="47">
        <v>17.04</v>
      </c>
      <c r="G2173" s="48">
        <v>287900</v>
      </c>
      <c r="H2173" s="47">
        <v>12.65</v>
      </c>
      <c r="I2173" s="51">
        <f t="shared" si="239"/>
        <v>0.74237089201877937</v>
      </c>
      <c r="J2173" s="51">
        <f t="shared" ca="1" si="240"/>
        <v>1</v>
      </c>
      <c r="K2173" s="47">
        <f t="shared" si="241"/>
        <v>12.29</v>
      </c>
      <c r="L2173" s="47">
        <f t="shared" si="242"/>
        <v>12.73</v>
      </c>
      <c r="M2173" s="47">
        <f t="shared" si="243"/>
        <v>12.25</v>
      </c>
      <c r="N2173" s="47">
        <f t="shared" si="244"/>
        <v>12.65</v>
      </c>
      <c r="O2173" s="48">
        <f t="shared" ca="1" si="245"/>
        <v>287900</v>
      </c>
    </row>
    <row r="2174" spans="1:15" x14ac:dyDescent="0.25">
      <c r="A2174">
        <v>2159</v>
      </c>
      <c r="B2174" s="84">
        <v>38882</v>
      </c>
      <c r="C2174" s="47">
        <v>16.46</v>
      </c>
      <c r="D2174" s="47">
        <v>16.63</v>
      </c>
      <c r="E2174" s="47">
        <v>16.100000000000001</v>
      </c>
      <c r="F2174" s="47">
        <v>16.53</v>
      </c>
      <c r="G2174" s="48">
        <v>320300</v>
      </c>
      <c r="H2174" s="47">
        <v>12.27</v>
      </c>
      <c r="I2174" s="51">
        <f t="shared" si="239"/>
        <v>0.7422867513611614</v>
      </c>
      <c r="J2174" s="51">
        <f t="shared" ca="1" si="240"/>
        <v>1</v>
      </c>
      <c r="K2174" s="47">
        <f t="shared" si="241"/>
        <v>12.22</v>
      </c>
      <c r="L2174" s="47">
        <f t="shared" si="242"/>
        <v>12.34</v>
      </c>
      <c r="M2174" s="47">
        <f t="shared" si="243"/>
        <v>11.95</v>
      </c>
      <c r="N2174" s="47">
        <f t="shared" si="244"/>
        <v>12.27</v>
      </c>
      <c r="O2174" s="48">
        <f t="shared" ca="1" si="245"/>
        <v>320300</v>
      </c>
    </row>
    <row r="2175" spans="1:15" x14ac:dyDescent="0.25">
      <c r="A2175">
        <v>2160</v>
      </c>
      <c r="B2175" s="84">
        <v>38881</v>
      </c>
      <c r="C2175" s="47">
        <v>16.7</v>
      </c>
      <c r="D2175" s="47">
        <v>16.989999999999998</v>
      </c>
      <c r="E2175" s="47">
        <v>16.329999999999998</v>
      </c>
      <c r="F2175" s="47">
        <v>16.34</v>
      </c>
      <c r="G2175" s="48">
        <v>359200</v>
      </c>
      <c r="H2175" s="47">
        <v>12.13</v>
      </c>
      <c r="I2175" s="51">
        <f t="shared" si="239"/>
        <v>0.74235006119951041</v>
      </c>
      <c r="J2175" s="51">
        <f t="shared" ca="1" si="240"/>
        <v>1</v>
      </c>
      <c r="K2175" s="47">
        <f t="shared" si="241"/>
        <v>12.4</v>
      </c>
      <c r="L2175" s="47">
        <f t="shared" si="242"/>
        <v>12.61</v>
      </c>
      <c r="M2175" s="47">
        <f t="shared" si="243"/>
        <v>12.12</v>
      </c>
      <c r="N2175" s="47">
        <f t="shared" si="244"/>
        <v>12.13</v>
      </c>
      <c r="O2175" s="48">
        <f t="shared" ca="1" si="245"/>
        <v>359200</v>
      </c>
    </row>
    <row r="2176" spans="1:15" x14ac:dyDescent="0.25">
      <c r="A2176">
        <v>2161</v>
      </c>
      <c r="B2176" s="84">
        <v>38880</v>
      </c>
      <c r="C2176" s="47">
        <v>17.25</v>
      </c>
      <c r="D2176" s="47">
        <v>17.36</v>
      </c>
      <c r="E2176" s="47">
        <v>16.72</v>
      </c>
      <c r="F2176" s="47">
        <v>16.739999999999998</v>
      </c>
      <c r="G2176" s="48">
        <v>302000</v>
      </c>
      <c r="H2176" s="47">
        <v>12.42</v>
      </c>
      <c r="I2176" s="51">
        <f t="shared" si="239"/>
        <v>0.74193548387096786</v>
      </c>
      <c r="J2176" s="51">
        <f t="shared" ca="1" si="240"/>
        <v>1</v>
      </c>
      <c r="K2176" s="47">
        <f t="shared" si="241"/>
        <v>12.8</v>
      </c>
      <c r="L2176" s="47">
        <f t="shared" si="242"/>
        <v>12.88</v>
      </c>
      <c r="M2176" s="47">
        <f t="shared" si="243"/>
        <v>12.41</v>
      </c>
      <c r="N2176" s="47">
        <f t="shared" si="244"/>
        <v>12.42</v>
      </c>
      <c r="O2176" s="48">
        <f t="shared" ca="1" si="245"/>
        <v>302000</v>
      </c>
    </row>
    <row r="2177" spans="1:15" x14ac:dyDescent="0.25">
      <c r="A2177">
        <v>2162</v>
      </c>
      <c r="B2177" s="84">
        <v>38877</v>
      </c>
      <c r="C2177" s="47">
        <v>17.329999999999998</v>
      </c>
      <c r="D2177" s="47">
        <v>17.690000000000001</v>
      </c>
      <c r="E2177" s="47">
        <v>17.12</v>
      </c>
      <c r="F2177" s="47">
        <v>17.29</v>
      </c>
      <c r="G2177" s="48">
        <v>248900</v>
      </c>
      <c r="H2177" s="47">
        <v>12.83</v>
      </c>
      <c r="I2177" s="51">
        <f t="shared" si="239"/>
        <v>0.74204742625795261</v>
      </c>
      <c r="J2177" s="51">
        <f t="shared" ca="1" si="240"/>
        <v>1</v>
      </c>
      <c r="K2177" s="47">
        <f t="shared" si="241"/>
        <v>12.86</v>
      </c>
      <c r="L2177" s="47">
        <f t="shared" si="242"/>
        <v>13.13</v>
      </c>
      <c r="M2177" s="47">
        <f t="shared" si="243"/>
        <v>12.7</v>
      </c>
      <c r="N2177" s="47">
        <f t="shared" si="244"/>
        <v>12.83</v>
      </c>
      <c r="O2177" s="48">
        <f t="shared" ca="1" si="245"/>
        <v>248900</v>
      </c>
    </row>
    <row r="2178" spans="1:15" x14ac:dyDescent="0.25">
      <c r="A2178">
        <v>2163</v>
      </c>
      <c r="B2178" s="84">
        <v>38876</v>
      </c>
      <c r="C2178" s="47">
        <v>17</v>
      </c>
      <c r="D2178" s="47">
        <v>17.3</v>
      </c>
      <c r="E2178" s="47">
        <v>16.5</v>
      </c>
      <c r="F2178" s="47">
        <v>17.16</v>
      </c>
      <c r="G2178" s="48">
        <v>361100</v>
      </c>
      <c r="H2178" s="47">
        <v>12.74</v>
      </c>
      <c r="I2178" s="51">
        <f t="shared" si="239"/>
        <v>0.74242424242424243</v>
      </c>
      <c r="J2178" s="51">
        <f t="shared" ca="1" si="240"/>
        <v>1</v>
      </c>
      <c r="K2178" s="47">
        <f t="shared" si="241"/>
        <v>12.62</v>
      </c>
      <c r="L2178" s="47">
        <f t="shared" si="242"/>
        <v>12.84</v>
      </c>
      <c r="M2178" s="47">
        <f t="shared" si="243"/>
        <v>12.25</v>
      </c>
      <c r="N2178" s="47">
        <f t="shared" si="244"/>
        <v>12.74</v>
      </c>
      <c r="O2178" s="48">
        <f t="shared" ca="1" si="245"/>
        <v>361100</v>
      </c>
    </row>
    <row r="2179" spans="1:15" x14ac:dyDescent="0.25">
      <c r="A2179">
        <v>2164</v>
      </c>
      <c r="B2179" s="84">
        <v>38875</v>
      </c>
      <c r="C2179" s="47">
        <v>17.2</v>
      </c>
      <c r="D2179" s="47">
        <v>17.53</v>
      </c>
      <c r="E2179" s="47">
        <v>17.059999999999999</v>
      </c>
      <c r="F2179" s="47">
        <v>17.14</v>
      </c>
      <c r="G2179" s="48">
        <v>302400</v>
      </c>
      <c r="H2179" s="47">
        <v>12.72</v>
      </c>
      <c r="I2179" s="51">
        <f t="shared" si="239"/>
        <v>0.74212368728121358</v>
      </c>
      <c r="J2179" s="51">
        <f t="shared" ca="1" si="240"/>
        <v>1</v>
      </c>
      <c r="K2179" s="47">
        <f t="shared" si="241"/>
        <v>12.76</v>
      </c>
      <c r="L2179" s="47">
        <f t="shared" si="242"/>
        <v>13.01</v>
      </c>
      <c r="M2179" s="47">
        <f t="shared" si="243"/>
        <v>12.66</v>
      </c>
      <c r="N2179" s="47">
        <f t="shared" si="244"/>
        <v>12.72</v>
      </c>
      <c r="O2179" s="48">
        <f t="shared" ca="1" si="245"/>
        <v>302400</v>
      </c>
    </row>
    <row r="2180" spans="1:15" x14ac:dyDescent="0.25">
      <c r="A2180">
        <v>2165</v>
      </c>
      <c r="B2180" s="84">
        <v>38874</v>
      </c>
      <c r="C2180" s="47">
        <v>17.04</v>
      </c>
      <c r="D2180" s="47">
        <v>17.09</v>
      </c>
      <c r="E2180" s="47">
        <v>16.350000000000001</v>
      </c>
      <c r="F2180" s="47">
        <v>17.02</v>
      </c>
      <c r="G2180" s="48">
        <v>338300</v>
      </c>
      <c r="H2180" s="47">
        <v>12.63</v>
      </c>
      <c r="I2180" s="51">
        <f t="shared" si="239"/>
        <v>0.74206815511163349</v>
      </c>
      <c r="J2180" s="51">
        <f t="shared" ca="1" si="240"/>
        <v>1</v>
      </c>
      <c r="K2180" s="47">
        <f t="shared" si="241"/>
        <v>12.64</v>
      </c>
      <c r="L2180" s="47">
        <f t="shared" si="242"/>
        <v>12.68</v>
      </c>
      <c r="M2180" s="47">
        <f t="shared" si="243"/>
        <v>12.13</v>
      </c>
      <c r="N2180" s="47">
        <f t="shared" si="244"/>
        <v>12.63</v>
      </c>
      <c r="O2180" s="48">
        <f t="shared" ca="1" si="245"/>
        <v>338300</v>
      </c>
    </row>
    <row r="2181" spans="1:15" x14ac:dyDescent="0.25">
      <c r="A2181">
        <v>2166</v>
      </c>
      <c r="B2181" s="84">
        <v>38873</v>
      </c>
      <c r="C2181" s="47">
        <v>17.3</v>
      </c>
      <c r="D2181" s="47">
        <v>17.34</v>
      </c>
      <c r="E2181" s="47">
        <v>16.62</v>
      </c>
      <c r="F2181" s="47">
        <v>16.920000000000002</v>
      </c>
      <c r="G2181" s="48">
        <v>646700</v>
      </c>
      <c r="H2181" s="47">
        <v>12.56</v>
      </c>
      <c r="I2181" s="51">
        <f t="shared" si="239"/>
        <v>0.74231678486997632</v>
      </c>
      <c r="J2181" s="51">
        <f t="shared" ca="1" si="240"/>
        <v>1</v>
      </c>
      <c r="K2181" s="47">
        <f t="shared" si="241"/>
        <v>12.84</v>
      </c>
      <c r="L2181" s="47">
        <f t="shared" si="242"/>
        <v>12.87</v>
      </c>
      <c r="M2181" s="47">
        <f t="shared" si="243"/>
        <v>12.34</v>
      </c>
      <c r="N2181" s="47">
        <f t="shared" si="244"/>
        <v>12.56</v>
      </c>
      <c r="O2181" s="48">
        <f t="shared" ca="1" si="245"/>
        <v>646700</v>
      </c>
    </row>
    <row r="2182" spans="1:15" x14ac:dyDescent="0.25">
      <c r="A2182">
        <v>2167</v>
      </c>
      <c r="B2182" s="84">
        <v>38870</v>
      </c>
      <c r="C2182" s="47">
        <v>17.53</v>
      </c>
      <c r="D2182" s="47">
        <v>17.71</v>
      </c>
      <c r="E2182" s="47">
        <v>17.09</v>
      </c>
      <c r="F2182" s="47">
        <v>17.350000000000001</v>
      </c>
      <c r="G2182" s="48">
        <v>177100</v>
      </c>
      <c r="H2182" s="47">
        <v>12.88</v>
      </c>
      <c r="I2182" s="51">
        <f t="shared" si="239"/>
        <v>0.74236311239193087</v>
      </c>
      <c r="J2182" s="51">
        <f t="shared" ca="1" si="240"/>
        <v>1</v>
      </c>
      <c r="K2182" s="47">
        <f t="shared" si="241"/>
        <v>13.01</v>
      </c>
      <c r="L2182" s="47">
        <f t="shared" si="242"/>
        <v>13.15</v>
      </c>
      <c r="M2182" s="47">
        <f t="shared" si="243"/>
        <v>12.69</v>
      </c>
      <c r="N2182" s="47">
        <f t="shared" si="244"/>
        <v>12.88</v>
      </c>
      <c r="O2182" s="48">
        <f t="shared" ca="1" si="245"/>
        <v>177100</v>
      </c>
    </row>
    <row r="2183" spans="1:15" x14ac:dyDescent="0.25">
      <c r="A2183">
        <v>2168</v>
      </c>
      <c r="B2183" s="84">
        <v>38869</v>
      </c>
      <c r="C2183" s="47">
        <v>16.93</v>
      </c>
      <c r="D2183" s="47">
        <v>17.399999999999999</v>
      </c>
      <c r="E2183" s="47">
        <v>16.829999999999998</v>
      </c>
      <c r="F2183" s="47">
        <v>17.399999999999999</v>
      </c>
      <c r="G2183" s="48">
        <v>266500</v>
      </c>
      <c r="H2183" s="47">
        <v>12.91</v>
      </c>
      <c r="I2183" s="51">
        <f t="shared" si="239"/>
        <v>0.74195402298850577</v>
      </c>
      <c r="J2183" s="51">
        <f t="shared" ca="1" si="240"/>
        <v>1</v>
      </c>
      <c r="K2183" s="47">
        <f t="shared" si="241"/>
        <v>12.56</v>
      </c>
      <c r="L2183" s="47">
        <f t="shared" si="242"/>
        <v>12.91</v>
      </c>
      <c r="M2183" s="47">
        <f t="shared" si="243"/>
        <v>12.49</v>
      </c>
      <c r="N2183" s="47">
        <f t="shared" si="244"/>
        <v>12.91</v>
      </c>
      <c r="O2183" s="48">
        <f t="shared" ca="1" si="245"/>
        <v>266500</v>
      </c>
    </row>
    <row r="2184" spans="1:15" x14ac:dyDescent="0.25">
      <c r="A2184">
        <v>2169</v>
      </c>
      <c r="B2184" s="84">
        <v>38868</v>
      </c>
      <c r="C2184" s="47">
        <v>16.53</v>
      </c>
      <c r="D2184" s="47">
        <v>16.89</v>
      </c>
      <c r="E2184" s="47">
        <v>16.440000000000001</v>
      </c>
      <c r="F2184" s="47">
        <v>16.86</v>
      </c>
      <c r="G2184" s="48">
        <v>311800</v>
      </c>
      <c r="H2184" s="47">
        <v>12.51</v>
      </c>
      <c r="I2184" s="51">
        <f t="shared" si="239"/>
        <v>0.74199288256227758</v>
      </c>
      <c r="J2184" s="51">
        <f t="shared" ca="1" si="240"/>
        <v>1</v>
      </c>
      <c r="K2184" s="47">
        <f t="shared" si="241"/>
        <v>12.27</v>
      </c>
      <c r="L2184" s="47">
        <f t="shared" si="242"/>
        <v>12.53</v>
      </c>
      <c r="M2184" s="47">
        <f t="shared" si="243"/>
        <v>12.2</v>
      </c>
      <c r="N2184" s="47">
        <f t="shared" si="244"/>
        <v>12.51</v>
      </c>
      <c r="O2184" s="48">
        <f t="shared" ca="1" si="245"/>
        <v>311800</v>
      </c>
    </row>
    <row r="2185" spans="1:15" x14ac:dyDescent="0.25">
      <c r="A2185">
        <v>2170</v>
      </c>
      <c r="B2185" s="84">
        <v>38867</v>
      </c>
      <c r="C2185" s="47">
        <v>16.89</v>
      </c>
      <c r="D2185" s="47">
        <v>16.899999999999999</v>
      </c>
      <c r="E2185" s="47">
        <v>16.39</v>
      </c>
      <c r="F2185" s="47">
        <v>16.43</v>
      </c>
      <c r="G2185" s="48">
        <v>284000</v>
      </c>
      <c r="H2185" s="47">
        <v>12.19</v>
      </c>
      <c r="I2185" s="51">
        <f t="shared" si="239"/>
        <v>0.74193548387096775</v>
      </c>
      <c r="J2185" s="51">
        <f t="shared" ca="1" si="240"/>
        <v>1</v>
      </c>
      <c r="K2185" s="47">
        <f t="shared" si="241"/>
        <v>12.53</v>
      </c>
      <c r="L2185" s="47">
        <f t="shared" si="242"/>
        <v>12.54</v>
      </c>
      <c r="M2185" s="47">
        <f t="shared" si="243"/>
        <v>12.16</v>
      </c>
      <c r="N2185" s="47">
        <f t="shared" si="244"/>
        <v>12.19</v>
      </c>
      <c r="O2185" s="48">
        <f t="shared" ca="1" si="245"/>
        <v>284000</v>
      </c>
    </row>
    <row r="2186" spans="1:15" x14ac:dyDescent="0.25">
      <c r="A2186">
        <v>2171</v>
      </c>
      <c r="B2186" s="84">
        <v>38863</v>
      </c>
      <c r="C2186" s="47">
        <v>17.07</v>
      </c>
      <c r="D2186" s="47">
        <v>17.190000000000001</v>
      </c>
      <c r="E2186" s="47">
        <v>16.829999999999998</v>
      </c>
      <c r="F2186" s="47">
        <v>16.97</v>
      </c>
      <c r="G2186" s="48">
        <v>246500</v>
      </c>
      <c r="H2186" s="47">
        <v>12.59</v>
      </c>
      <c r="I2186" s="51">
        <f t="shared" si="239"/>
        <v>0.74189746611667651</v>
      </c>
      <c r="J2186" s="51">
        <f t="shared" ca="1" si="240"/>
        <v>1</v>
      </c>
      <c r="K2186" s="47">
        <f t="shared" si="241"/>
        <v>12.66</v>
      </c>
      <c r="L2186" s="47">
        <f t="shared" si="242"/>
        <v>12.75</v>
      </c>
      <c r="M2186" s="47">
        <f t="shared" si="243"/>
        <v>12.49</v>
      </c>
      <c r="N2186" s="47">
        <f t="shared" si="244"/>
        <v>12.59</v>
      </c>
      <c r="O2186" s="48">
        <f t="shared" ca="1" si="245"/>
        <v>246500</v>
      </c>
    </row>
    <row r="2187" spans="1:15" x14ac:dyDescent="0.25">
      <c r="A2187">
        <v>2172</v>
      </c>
      <c r="B2187" s="84">
        <v>38862</v>
      </c>
      <c r="C2187" s="47">
        <v>16.84</v>
      </c>
      <c r="D2187" s="47">
        <v>17.149999999999999</v>
      </c>
      <c r="E2187" s="47">
        <v>16.739999999999998</v>
      </c>
      <c r="F2187" s="47">
        <v>17.05</v>
      </c>
      <c r="G2187" s="48">
        <v>402100</v>
      </c>
      <c r="H2187" s="47">
        <v>12.65</v>
      </c>
      <c r="I2187" s="51">
        <f t="shared" si="239"/>
        <v>0.74193548387096775</v>
      </c>
      <c r="J2187" s="51">
        <f t="shared" ca="1" si="240"/>
        <v>1</v>
      </c>
      <c r="K2187" s="47">
        <f t="shared" si="241"/>
        <v>12.49</v>
      </c>
      <c r="L2187" s="47">
        <f t="shared" si="242"/>
        <v>12.72</v>
      </c>
      <c r="M2187" s="47">
        <f t="shared" si="243"/>
        <v>12.42</v>
      </c>
      <c r="N2187" s="47">
        <f t="shared" si="244"/>
        <v>12.65</v>
      </c>
      <c r="O2187" s="48">
        <f t="shared" ca="1" si="245"/>
        <v>402100</v>
      </c>
    </row>
    <row r="2188" spans="1:15" x14ac:dyDescent="0.25">
      <c r="A2188">
        <v>2173</v>
      </c>
      <c r="B2188" s="84">
        <v>38861</v>
      </c>
      <c r="C2188" s="47">
        <v>16.260000000000002</v>
      </c>
      <c r="D2188" s="47">
        <v>16.86</v>
      </c>
      <c r="E2188" s="47">
        <v>16.25</v>
      </c>
      <c r="F2188" s="47">
        <v>16.64</v>
      </c>
      <c r="G2188" s="48">
        <v>371600</v>
      </c>
      <c r="H2188" s="47">
        <v>12.35</v>
      </c>
      <c r="I2188" s="51">
        <f t="shared" si="239"/>
        <v>0.7421875</v>
      </c>
      <c r="J2188" s="51">
        <f t="shared" ca="1" si="240"/>
        <v>1</v>
      </c>
      <c r="K2188" s="47">
        <f t="shared" si="241"/>
        <v>12.07</v>
      </c>
      <c r="L2188" s="47">
        <f t="shared" si="242"/>
        <v>12.51</v>
      </c>
      <c r="M2188" s="47">
        <f t="shared" si="243"/>
        <v>12.06</v>
      </c>
      <c r="N2188" s="47">
        <f t="shared" si="244"/>
        <v>12.35</v>
      </c>
      <c r="O2188" s="48">
        <f t="shared" ca="1" si="245"/>
        <v>371600</v>
      </c>
    </row>
    <row r="2189" spans="1:15" x14ac:dyDescent="0.25">
      <c r="A2189">
        <v>2174</v>
      </c>
      <c r="B2189" s="84">
        <v>38860</v>
      </c>
      <c r="C2189" s="47">
        <v>16.899999999999999</v>
      </c>
      <c r="D2189" s="47">
        <v>17.22</v>
      </c>
      <c r="E2189" s="47">
        <v>16.2</v>
      </c>
      <c r="F2189" s="47">
        <v>16.27</v>
      </c>
      <c r="G2189" s="48">
        <v>329500</v>
      </c>
      <c r="H2189" s="47">
        <v>12.07</v>
      </c>
      <c r="I2189" s="51">
        <f t="shared" si="239"/>
        <v>0.74185617701290718</v>
      </c>
      <c r="J2189" s="51">
        <f t="shared" ca="1" si="240"/>
        <v>1</v>
      </c>
      <c r="K2189" s="47">
        <f t="shared" si="241"/>
        <v>12.54</v>
      </c>
      <c r="L2189" s="47">
        <f t="shared" si="242"/>
        <v>12.77</v>
      </c>
      <c r="M2189" s="47">
        <f t="shared" si="243"/>
        <v>12.02</v>
      </c>
      <c r="N2189" s="47">
        <f t="shared" si="244"/>
        <v>12.07</v>
      </c>
      <c r="O2189" s="48">
        <f t="shared" ca="1" si="245"/>
        <v>329500</v>
      </c>
    </row>
    <row r="2190" spans="1:15" x14ac:dyDescent="0.25">
      <c r="A2190">
        <v>2175</v>
      </c>
      <c r="B2190" s="84">
        <v>38859</v>
      </c>
      <c r="C2190" s="47">
        <v>16.39</v>
      </c>
      <c r="D2190" s="47">
        <v>16.98</v>
      </c>
      <c r="E2190" s="47">
        <v>15.98</v>
      </c>
      <c r="F2190" s="47">
        <v>16.79</v>
      </c>
      <c r="G2190" s="48">
        <v>597700</v>
      </c>
      <c r="H2190" s="47">
        <v>12.46</v>
      </c>
      <c r="I2190" s="51">
        <f t="shared" si="239"/>
        <v>0.74210839785586669</v>
      </c>
      <c r="J2190" s="51">
        <f t="shared" ca="1" si="240"/>
        <v>1</v>
      </c>
      <c r="K2190" s="47">
        <f t="shared" si="241"/>
        <v>12.16</v>
      </c>
      <c r="L2190" s="47">
        <f t="shared" si="242"/>
        <v>12.6</v>
      </c>
      <c r="M2190" s="47">
        <f t="shared" si="243"/>
        <v>11.86</v>
      </c>
      <c r="N2190" s="47">
        <f t="shared" si="244"/>
        <v>12.46</v>
      </c>
      <c r="O2190" s="48">
        <f t="shared" ca="1" si="245"/>
        <v>597700</v>
      </c>
    </row>
    <row r="2191" spans="1:15" x14ac:dyDescent="0.25">
      <c r="A2191">
        <v>2176</v>
      </c>
      <c r="B2191" s="84">
        <v>38856</v>
      </c>
      <c r="C2191" s="47">
        <v>16.899999999999999</v>
      </c>
      <c r="D2191" s="47">
        <v>16.98</v>
      </c>
      <c r="E2191" s="47">
        <v>16.29</v>
      </c>
      <c r="F2191" s="47">
        <v>16.559999999999999</v>
      </c>
      <c r="G2191" s="48">
        <v>363900</v>
      </c>
      <c r="H2191" s="47">
        <v>12.29</v>
      </c>
      <c r="I2191" s="51">
        <f t="shared" si="239"/>
        <v>0.74214975845410625</v>
      </c>
      <c r="J2191" s="51">
        <f t="shared" ca="1" si="240"/>
        <v>1</v>
      </c>
      <c r="K2191" s="47">
        <f t="shared" si="241"/>
        <v>12.54</v>
      </c>
      <c r="L2191" s="47">
        <f t="shared" si="242"/>
        <v>12.6</v>
      </c>
      <c r="M2191" s="47">
        <f t="shared" si="243"/>
        <v>12.09</v>
      </c>
      <c r="N2191" s="47">
        <f t="shared" si="244"/>
        <v>12.29</v>
      </c>
      <c r="O2191" s="48">
        <f t="shared" ca="1" si="245"/>
        <v>363900</v>
      </c>
    </row>
    <row r="2192" spans="1:15" x14ac:dyDescent="0.25">
      <c r="A2192">
        <v>2177</v>
      </c>
      <c r="B2192" s="84">
        <v>38855</v>
      </c>
      <c r="C2192" s="47">
        <v>16.57</v>
      </c>
      <c r="D2192" s="47">
        <v>17.149999999999999</v>
      </c>
      <c r="E2192" s="47">
        <v>16.55</v>
      </c>
      <c r="F2192" s="47">
        <v>16.809999999999999</v>
      </c>
      <c r="G2192" s="48">
        <v>791700</v>
      </c>
      <c r="H2192" s="47">
        <v>12.48</v>
      </c>
      <c r="I2192" s="51">
        <f t="shared" si="239"/>
        <v>0.74241522903033919</v>
      </c>
      <c r="J2192" s="51">
        <f t="shared" ca="1" si="240"/>
        <v>1</v>
      </c>
      <c r="K2192" s="47">
        <f t="shared" si="241"/>
        <v>12.3</v>
      </c>
      <c r="L2192" s="47">
        <f t="shared" si="242"/>
        <v>12.73</v>
      </c>
      <c r="M2192" s="47">
        <f t="shared" si="243"/>
        <v>12.29</v>
      </c>
      <c r="N2192" s="47">
        <f t="shared" si="244"/>
        <v>12.48</v>
      </c>
      <c r="O2192" s="48">
        <f t="shared" ca="1" si="245"/>
        <v>791700</v>
      </c>
    </row>
    <row r="2193" spans="1:15" x14ac:dyDescent="0.25">
      <c r="A2193">
        <v>2178</v>
      </c>
      <c r="B2193" s="84">
        <v>38854</v>
      </c>
      <c r="C2193" s="47">
        <v>17.18</v>
      </c>
      <c r="D2193" s="47">
        <v>17.28</v>
      </c>
      <c r="E2193" s="47">
        <v>16.47</v>
      </c>
      <c r="F2193" s="47">
        <v>16.57</v>
      </c>
      <c r="G2193" s="48">
        <v>509300</v>
      </c>
      <c r="H2193" s="47">
        <v>12.3</v>
      </c>
      <c r="I2193" s="51">
        <f t="shared" ref="I2193:I2256" si="246">H2193/F2193</f>
        <v>0.74230537115268558</v>
      </c>
      <c r="J2193" s="51">
        <f t="shared" ref="J2193:J2256" ca="1" si="247">INDEX(OFFSET($T$15,0,0,$S$13+1,1),MATCH(B2193,OFFSET($Q$15,0,0,$S$13+1,1),-1))</f>
        <v>1</v>
      </c>
      <c r="K2193" s="47">
        <f t="shared" ref="K2193:K2256" si="248">ROUND($I2193*C2193,2)</f>
        <v>12.75</v>
      </c>
      <c r="L2193" s="47">
        <f t="shared" ref="L2193:L2256" si="249">ROUND($I2193*D2193,2)</f>
        <v>12.83</v>
      </c>
      <c r="M2193" s="47">
        <f t="shared" ref="M2193:M2256" si="250">ROUND($I2193*E2193,2)</f>
        <v>12.23</v>
      </c>
      <c r="N2193" s="47">
        <f t="shared" ref="N2193:N2256" si="251">ROUND($I2193*F2193,2)</f>
        <v>12.3</v>
      </c>
      <c r="O2193" s="48">
        <f t="shared" ref="O2193:O2256" ca="1" si="252">G2193*J2193</f>
        <v>509300</v>
      </c>
    </row>
    <row r="2194" spans="1:15" x14ac:dyDescent="0.25">
      <c r="A2194">
        <v>2179</v>
      </c>
      <c r="B2194" s="84">
        <v>38853</v>
      </c>
      <c r="C2194" s="47">
        <v>17.89</v>
      </c>
      <c r="D2194" s="47">
        <v>17.97</v>
      </c>
      <c r="E2194" s="47">
        <v>17.21</v>
      </c>
      <c r="F2194" s="47">
        <v>17.39</v>
      </c>
      <c r="G2194" s="48">
        <v>370300</v>
      </c>
      <c r="H2194" s="47">
        <v>12.91</v>
      </c>
      <c r="I2194" s="51">
        <f t="shared" si="246"/>
        <v>0.74238067855089129</v>
      </c>
      <c r="J2194" s="51">
        <f t="shared" ca="1" si="247"/>
        <v>1.3333333333333333</v>
      </c>
      <c r="K2194" s="47">
        <f t="shared" si="248"/>
        <v>13.28</v>
      </c>
      <c r="L2194" s="47">
        <f t="shared" si="249"/>
        <v>13.34</v>
      </c>
      <c r="M2194" s="47">
        <f t="shared" si="250"/>
        <v>12.78</v>
      </c>
      <c r="N2194" s="47">
        <f t="shared" si="251"/>
        <v>12.91</v>
      </c>
      <c r="O2194" s="48">
        <f t="shared" ca="1" si="252"/>
        <v>493733.33333333331</v>
      </c>
    </row>
    <row r="2195" spans="1:15" x14ac:dyDescent="0.25">
      <c r="A2195">
        <v>2180</v>
      </c>
      <c r="B2195" s="84">
        <v>38852</v>
      </c>
      <c r="C2195" s="47">
        <v>23.7</v>
      </c>
      <c r="D2195" s="47">
        <v>24.33</v>
      </c>
      <c r="E2195" s="47">
        <v>23.57</v>
      </c>
      <c r="F2195" s="47">
        <v>23.96</v>
      </c>
      <c r="G2195" s="48">
        <v>343200</v>
      </c>
      <c r="H2195" s="47">
        <v>13.34</v>
      </c>
      <c r="I2195" s="51">
        <f t="shared" si="246"/>
        <v>0.55676126878130217</v>
      </c>
      <c r="J2195" s="51">
        <f t="shared" ca="1" si="247"/>
        <v>1.3333333333333333</v>
      </c>
      <c r="K2195" s="47">
        <f t="shared" si="248"/>
        <v>13.2</v>
      </c>
      <c r="L2195" s="47">
        <f t="shared" si="249"/>
        <v>13.55</v>
      </c>
      <c r="M2195" s="47">
        <f t="shared" si="250"/>
        <v>13.12</v>
      </c>
      <c r="N2195" s="47">
        <f t="shared" si="251"/>
        <v>13.34</v>
      </c>
      <c r="O2195" s="48">
        <f t="shared" ca="1" si="252"/>
        <v>457600</v>
      </c>
    </row>
    <row r="2196" spans="1:15" x14ac:dyDescent="0.25">
      <c r="A2196">
        <v>2181</v>
      </c>
      <c r="B2196" s="84">
        <v>38849</v>
      </c>
      <c r="C2196" s="47">
        <v>24.46</v>
      </c>
      <c r="D2196" s="47">
        <v>24.46</v>
      </c>
      <c r="E2196" s="47">
        <v>23.85</v>
      </c>
      <c r="F2196" s="47">
        <v>23.89</v>
      </c>
      <c r="G2196" s="48">
        <v>303300</v>
      </c>
      <c r="H2196" s="47">
        <v>13.3</v>
      </c>
      <c r="I2196" s="51">
        <f t="shared" si="246"/>
        <v>0.55671829217245716</v>
      </c>
      <c r="J2196" s="51">
        <f t="shared" ca="1" si="247"/>
        <v>1.3333333333333333</v>
      </c>
      <c r="K2196" s="47">
        <f t="shared" si="248"/>
        <v>13.62</v>
      </c>
      <c r="L2196" s="47">
        <f t="shared" si="249"/>
        <v>13.62</v>
      </c>
      <c r="M2196" s="47">
        <f t="shared" si="250"/>
        <v>13.28</v>
      </c>
      <c r="N2196" s="47">
        <f t="shared" si="251"/>
        <v>13.3</v>
      </c>
      <c r="O2196" s="48">
        <f t="shared" ca="1" si="252"/>
        <v>404400</v>
      </c>
    </row>
    <row r="2197" spans="1:15" x14ac:dyDescent="0.25">
      <c r="A2197">
        <v>2182</v>
      </c>
      <c r="B2197" s="84">
        <v>38848</v>
      </c>
      <c r="C2197" s="47">
        <v>24.91</v>
      </c>
      <c r="D2197" s="47">
        <v>25.11</v>
      </c>
      <c r="E2197" s="47">
        <v>24.37</v>
      </c>
      <c r="F2197" s="47">
        <v>24.57</v>
      </c>
      <c r="G2197" s="48">
        <v>315300</v>
      </c>
      <c r="H2197" s="47">
        <v>13.68</v>
      </c>
      <c r="I2197" s="51">
        <f t="shared" si="246"/>
        <v>0.5567765567765568</v>
      </c>
      <c r="J2197" s="51">
        <f t="shared" ca="1" si="247"/>
        <v>1.3333333333333333</v>
      </c>
      <c r="K2197" s="47">
        <f t="shared" si="248"/>
        <v>13.87</v>
      </c>
      <c r="L2197" s="47">
        <f t="shared" si="249"/>
        <v>13.98</v>
      </c>
      <c r="M2197" s="47">
        <f t="shared" si="250"/>
        <v>13.57</v>
      </c>
      <c r="N2197" s="47">
        <f t="shared" si="251"/>
        <v>13.68</v>
      </c>
      <c r="O2197" s="48">
        <f t="shared" ca="1" si="252"/>
        <v>420400</v>
      </c>
    </row>
    <row r="2198" spans="1:15" x14ac:dyDescent="0.25">
      <c r="A2198">
        <v>2183</v>
      </c>
      <c r="B2198" s="84">
        <v>38847</v>
      </c>
      <c r="C2198" s="47">
        <v>25.12</v>
      </c>
      <c r="D2198" s="47">
        <v>25.34</v>
      </c>
      <c r="E2198" s="47">
        <v>24.85</v>
      </c>
      <c r="F2198" s="47">
        <v>24.93</v>
      </c>
      <c r="G2198" s="48">
        <v>213300</v>
      </c>
      <c r="H2198" s="47">
        <v>13.88</v>
      </c>
      <c r="I2198" s="51">
        <f t="shared" si="246"/>
        <v>0.55675892498997193</v>
      </c>
      <c r="J2198" s="51">
        <f t="shared" ca="1" si="247"/>
        <v>1.3333333333333333</v>
      </c>
      <c r="K2198" s="47">
        <f t="shared" si="248"/>
        <v>13.99</v>
      </c>
      <c r="L2198" s="47">
        <f t="shared" si="249"/>
        <v>14.11</v>
      </c>
      <c r="M2198" s="47">
        <f t="shared" si="250"/>
        <v>13.84</v>
      </c>
      <c r="N2198" s="47">
        <f t="shared" si="251"/>
        <v>13.88</v>
      </c>
      <c r="O2198" s="48">
        <f t="shared" ca="1" si="252"/>
        <v>284400</v>
      </c>
    </row>
    <row r="2199" spans="1:15" x14ac:dyDescent="0.25">
      <c r="A2199">
        <v>2184</v>
      </c>
      <c r="B2199" s="84">
        <v>38846</v>
      </c>
      <c r="C2199" s="47">
        <v>25.22</v>
      </c>
      <c r="D2199" s="47">
        <v>25.34</v>
      </c>
      <c r="E2199" s="47">
        <v>24.91</v>
      </c>
      <c r="F2199" s="47">
        <v>25.28</v>
      </c>
      <c r="G2199" s="48">
        <v>216500</v>
      </c>
      <c r="H2199" s="47">
        <v>14.07</v>
      </c>
      <c r="I2199" s="51">
        <f t="shared" si="246"/>
        <v>0.55656645569620256</v>
      </c>
      <c r="J2199" s="51">
        <f t="shared" ca="1" si="247"/>
        <v>1.3333333333333333</v>
      </c>
      <c r="K2199" s="47">
        <f t="shared" si="248"/>
        <v>14.04</v>
      </c>
      <c r="L2199" s="47">
        <f t="shared" si="249"/>
        <v>14.1</v>
      </c>
      <c r="M2199" s="47">
        <f t="shared" si="250"/>
        <v>13.86</v>
      </c>
      <c r="N2199" s="47">
        <f t="shared" si="251"/>
        <v>14.07</v>
      </c>
      <c r="O2199" s="48">
        <f t="shared" ca="1" si="252"/>
        <v>288666.66666666663</v>
      </c>
    </row>
    <row r="2200" spans="1:15" x14ac:dyDescent="0.25">
      <c r="A2200">
        <v>2185</v>
      </c>
      <c r="B2200" s="84">
        <v>38845</v>
      </c>
      <c r="C2200" s="47">
        <v>25.07</v>
      </c>
      <c r="D2200" s="47">
        <v>25.46</v>
      </c>
      <c r="E2200" s="47">
        <v>25.07</v>
      </c>
      <c r="F2200" s="47">
        <v>25.2</v>
      </c>
      <c r="G2200" s="48">
        <v>240100</v>
      </c>
      <c r="H2200" s="47">
        <v>14.03</v>
      </c>
      <c r="I2200" s="51">
        <f t="shared" si="246"/>
        <v>0.55674603174603177</v>
      </c>
      <c r="J2200" s="51">
        <f t="shared" ca="1" si="247"/>
        <v>1.3333333333333333</v>
      </c>
      <c r="K2200" s="47">
        <f t="shared" si="248"/>
        <v>13.96</v>
      </c>
      <c r="L2200" s="47">
        <f t="shared" si="249"/>
        <v>14.17</v>
      </c>
      <c r="M2200" s="47">
        <f t="shared" si="250"/>
        <v>13.96</v>
      </c>
      <c r="N2200" s="47">
        <f t="shared" si="251"/>
        <v>14.03</v>
      </c>
      <c r="O2200" s="48">
        <f t="shared" ca="1" si="252"/>
        <v>320133.33333333331</v>
      </c>
    </row>
    <row r="2201" spans="1:15" x14ac:dyDescent="0.25">
      <c r="A2201">
        <v>2186</v>
      </c>
      <c r="B2201" s="84">
        <v>38842</v>
      </c>
      <c r="C2201" s="47">
        <v>25.25</v>
      </c>
      <c r="D2201" s="47">
        <v>25.5</v>
      </c>
      <c r="E2201" s="47">
        <v>24.92</v>
      </c>
      <c r="F2201" s="47">
        <v>25.21</v>
      </c>
      <c r="G2201" s="48">
        <v>371700</v>
      </c>
      <c r="H2201" s="47">
        <v>14.03</v>
      </c>
      <c r="I2201" s="51">
        <f t="shared" si="246"/>
        <v>0.5565251884172947</v>
      </c>
      <c r="J2201" s="51">
        <f t="shared" ca="1" si="247"/>
        <v>1.3333333333333333</v>
      </c>
      <c r="K2201" s="47">
        <f t="shared" si="248"/>
        <v>14.05</v>
      </c>
      <c r="L2201" s="47">
        <f t="shared" si="249"/>
        <v>14.19</v>
      </c>
      <c r="M2201" s="47">
        <f t="shared" si="250"/>
        <v>13.87</v>
      </c>
      <c r="N2201" s="47">
        <f t="shared" si="251"/>
        <v>14.03</v>
      </c>
      <c r="O2201" s="48">
        <f t="shared" ca="1" si="252"/>
        <v>495600</v>
      </c>
    </row>
    <row r="2202" spans="1:15" x14ac:dyDescent="0.25">
      <c r="A2202">
        <v>2187</v>
      </c>
      <c r="B2202" s="84">
        <v>38841</v>
      </c>
      <c r="C2202" s="47">
        <v>24.36</v>
      </c>
      <c r="D2202" s="47">
        <v>25.25</v>
      </c>
      <c r="E2202" s="47">
        <v>24.36</v>
      </c>
      <c r="F2202" s="47">
        <v>25.18</v>
      </c>
      <c r="G2202" s="48">
        <v>504400</v>
      </c>
      <c r="H2202" s="47">
        <v>14.02</v>
      </c>
      <c r="I2202" s="51">
        <f t="shared" si="246"/>
        <v>0.55679110405083398</v>
      </c>
      <c r="J2202" s="51">
        <f t="shared" ca="1" si="247"/>
        <v>1.3333333333333333</v>
      </c>
      <c r="K2202" s="47">
        <f t="shared" si="248"/>
        <v>13.56</v>
      </c>
      <c r="L2202" s="47">
        <f t="shared" si="249"/>
        <v>14.06</v>
      </c>
      <c r="M2202" s="47">
        <f t="shared" si="250"/>
        <v>13.56</v>
      </c>
      <c r="N2202" s="47">
        <f t="shared" si="251"/>
        <v>14.02</v>
      </c>
      <c r="O2202" s="48">
        <f t="shared" ca="1" si="252"/>
        <v>672533.33333333326</v>
      </c>
    </row>
    <row r="2203" spans="1:15" x14ac:dyDescent="0.25">
      <c r="A2203">
        <v>2188</v>
      </c>
      <c r="B2203" s="84">
        <v>38840</v>
      </c>
      <c r="C2203" s="47">
        <v>24.19</v>
      </c>
      <c r="D2203" s="47">
        <v>24.51</v>
      </c>
      <c r="E2203" s="47">
        <v>23.93</v>
      </c>
      <c r="F2203" s="47">
        <v>24.4</v>
      </c>
      <c r="G2203" s="48">
        <v>348900</v>
      </c>
      <c r="H2203" s="47">
        <v>13.58</v>
      </c>
      <c r="I2203" s="51">
        <f t="shared" si="246"/>
        <v>0.5565573770491804</v>
      </c>
      <c r="J2203" s="51">
        <f t="shared" ca="1" si="247"/>
        <v>1.3333333333333333</v>
      </c>
      <c r="K2203" s="47">
        <f t="shared" si="248"/>
        <v>13.46</v>
      </c>
      <c r="L2203" s="47">
        <f t="shared" si="249"/>
        <v>13.64</v>
      </c>
      <c r="M2203" s="47">
        <f t="shared" si="250"/>
        <v>13.32</v>
      </c>
      <c r="N2203" s="47">
        <f t="shared" si="251"/>
        <v>13.58</v>
      </c>
      <c r="O2203" s="48">
        <f t="shared" ca="1" si="252"/>
        <v>465200</v>
      </c>
    </row>
    <row r="2204" spans="1:15" x14ac:dyDescent="0.25">
      <c r="A2204">
        <v>2189</v>
      </c>
      <c r="B2204" s="84">
        <v>38839</v>
      </c>
      <c r="C2204" s="47">
        <v>23.8</v>
      </c>
      <c r="D2204" s="47">
        <v>24.25</v>
      </c>
      <c r="E2204" s="47">
        <v>23.76</v>
      </c>
      <c r="F2204" s="47">
        <v>24.14</v>
      </c>
      <c r="G2204" s="48">
        <v>550900</v>
      </c>
      <c r="H2204" s="47">
        <v>13.44</v>
      </c>
      <c r="I2204" s="51">
        <f t="shared" si="246"/>
        <v>0.55675227837613916</v>
      </c>
      <c r="J2204" s="51">
        <f t="shared" ca="1" si="247"/>
        <v>1.3333333333333333</v>
      </c>
      <c r="K2204" s="47">
        <f t="shared" si="248"/>
        <v>13.25</v>
      </c>
      <c r="L2204" s="47">
        <f t="shared" si="249"/>
        <v>13.5</v>
      </c>
      <c r="M2204" s="47">
        <f t="shared" si="250"/>
        <v>13.23</v>
      </c>
      <c r="N2204" s="47">
        <f t="shared" si="251"/>
        <v>13.44</v>
      </c>
      <c r="O2204" s="48">
        <f t="shared" ca="1" si="252"/>
        <v>734533.33333333326</v>
      </c>
    </row>
    <row r="2205" spans="1:15" x14ac:dyDescent="0.25">
      <c r="A2205">
        <v>2190</v>
      </c>
      <c r="B2205" s="84">
        <v>38838</v>
      </c>
      <c r="C2205" s="47">
        <v>24.21</v>
      </c>
      <c r="D2205" s="47">
        <v>24.51</v>
      </c>
      <c r="E2205" s="47">
        <v>23.69</v>
      </c>
      <c r="F2205" s="47">
        <v>23.86</v>
      </c>
      <c r="G2205" s="48">
        <v>741000</v>
      </c>
      <c r="H2205" s="47">
        <v>13.28</v>
      </c>
      <c r="I2205" s="51">
        <f t="shared" si="246"/>
        <v>0.55658005029337798</v>
      </c>
      <c r="J2205" s="51">
        <f t="shared" ca="1" si="247"/>
        <v>1.3333333333333333</v>
      </c>
      <c r="K2205" s="47">
        <f t="shared" si="248"/>
        <v>13.47</v>
      </c>
      <c r="L2205" s="47">
        <f t="shared" si="249"/>
        <v>13.64</v>
      </c>
      <c r="M2205" s="47">
        <f t="shared" si="250"/>
        <v>13.19</v>
      </c>
      <c r="N2205" s="47">
        <f t="shared" si="251"/>
        <v>13.28</v>
      </c>
      <c r="O2205" s="48">
        <f t="shared" ca="1" si="252"/>
        <v>988000</v>
      </c>
    </row>
    <row r="2206" spans="1:15" x14ac:dyDescent="0.25">
      <c r="A2206">
        <v>2191</v>
      </c>
      <c r="B2206" s="84">
        <v>38835</v>
      </c>
      <c r="C2206" s="47">
        <v>24.25</v>
      </c>
      <c r="D2206" s="47">
        <v>24.65</v>
      </c>
      <c r="E2206" s="47">
        <v>24.22</v>
      </c>
      <c r="F2206" s="47">
        <v>24.31</v>
      </c>
      <c r="G2206" s="48">
        <v>336900</v>
      </c>
      <c r="H2206" s="47">
        <v>13.53</v>
      </c>
      <c r="I2206" s="51">
        <f t="shared" si="246"/>
        <v>0.5565610859728507</v>
      </c>
      <c r="J2206" s="51">
        <f t="shared" ca="1" si="247"/>
        <v>1.3333333333333333</v>
      </c>
      <c r="K2206" s="47">
        <f t="shared" si="248"/>
        <v>13.5</v>
      </c>
      <c r="L2206" s="47">
        <f t="shared" si="249"/>
        <v>13.72</v>
      </c>
      <c r="M2206" s="47">
        <f t="shared" si="250"/>
        <v>13.48</v>
      </c>
      <c r="N2206" s="47">
        <f t="shared" si="251"/>
        <v>13.53</v>
      </c>
      <c r="O2206" s="48">
        <f t="shared" ca="1" si="252"/>
        <v>449200</v>
      </c>
    </row>
    <row r="2207" spans="1:15" x14ac:dyDescent="0.25">
      <c r="A2207">
        <v>2192</v>
      </c>
      <c r="B2207" s="84">
        <v>38834</v>
      </c>
      <c r="C2207" s="47">
        <v>24.69</v>
      </c>
      <c r="D2207" s="47">
        <v>25.17</v>
      </c>
      <c r="E2207" s="47">
        <v>24.29</v>
      </c>
      <c r="F2207" s="47">
        <v>24.36</v>
      </c>
      <c r="G2207" s="48">
        <v>350100</v>
      </c>
      <c r="H2207" s="47">
        <v>13.56</v>
      </c>
      <c r="I2207" s="51">
        <f t="shared" si="246"/>
        <v>0.55665024630541871</v>
      </c>
      <c r="J2207" s="51">
        <f t="shared" ca="1" si="247"/>
        <v>1.3333333333333333</v>
      </c>
      <c r="K2207" s="47">
        <f t="shared" si="248"/>
        <v>13.74</v>
      </c>
      <c r="L2207" s="47">
        <f t="shared" si="249"/>
        <v>14.01</v>
      </c>
      <c r="M2207" s="47">
        <f t="shared" si="250"/>
        <v>13.52</v>
      </c>
      <c r="N2207" s="47">
        <f t="shared" si="251"/>
        <v>13.56</v>
      </c>
      <c r="O2207" s="48">
        <f t="shared" ca="1" si="252"/>
        <v>466800</v>
      </c>
    </row>
    <row r="2208" spans="1:15" x14ac:dyDescent="0.25">
      <c r="A2208">
        <v>2193</v>
      </c>
      <c r="B2208" s="84">
        <v>38833</v>
      </c>
      <c r="C2208" s="47">
        <v>24.69</v>
      </c>
      <c r="D2208" s="47">
        <v>25.06</v>
      </c>
      <c r="E2208" s="47">
        <v>24.67</v>
      </c>
      <c r="F2208" s="47">
        <v>24.87</v>
      </c>
      <c r="G2208" s="48">
        <v>432100</v>
      </c>
      <c r="H2208" s="47">
        <v>13.84</v>
      </c>
      <c r="I2208" s="51">
        <f t="shared" si="246"/>
        <v>0.55649376759147562</v>
      </c>
      <c r="J2208" s="51">
        <f t="shared" ca="1" si="247"/>
        <v>1.3333333333333333</v>
      </c>
      <c r="K2208" s="47">
        <f t="shared" si="248"/>
        <v>13.74</v>
      </c>
      <c r="L2208" s="47">
        <f t="shared" si="249"/>
        <v>13.95</v>
      </c>
      <c r="M2208" s="47">
        <f t="shared" si="250"/>
        <v>13.73</v>
      </c>
      <c r="N2208" s="47">
        <f t="shared" si="251"/>
        <v>13.84</v>
      </c>
      <c r="O2208" s="48">
        <f t="shared" ca="1" si="252"/>
        <v>576133.33333333326</v>
      </c>
    </row>
    <row r="2209" spans="1:15" x14ac:dyDescent="0.25">
      <c r="A2209">
        <v>2194</v>
      </c>
      <c r="B2209" s="84">
        <v>38832</v>
      </c>
      <c r="C2209" s="47">
        <v>24.77</v>
      </c>
      <c r="D2209" s="47">
        <v>25.04</v>
      </c>
      <c r="E2209" s="47">
        <v>24.48</v>
      </c>
      <c r="F2209" s="47">
        <v>24.78</v>
      </c>
      <c r="G2209" s="48">
        <v>527300</v>
      </c>
      <c r="H2209" s="47">
        <v>13.79</v>
      </c>
      <c r="I2209" s="51">
        <f t="shared" si="246"/>
        <v>0.55649717514124286</v>
      </c>
      <c r="J2209" s="51">
        <f t="shared" ca="1" si="247"/>
        <v>1.3333333333333333</v>
      </c>
      <c r="K2209" s="47">
        <f t="shared" si="248"/>
        <v>13.78</v>
      </c>
      <c r="L2209" s="47">
        <f t="shared" si="249"/>
        <v>13.93</v>
      </c>
      <c r="M2209" s="47">
        <f t="shared" si="250"/>
        <v>13.62</v>
      </c>
      <c r="N2209" s="47">
        <f t="shared" si="251"/>
        <v>13.79</v>
      </c>
      <c r="O2209" s="48">
        <f t="shared" ca="1" si="252"/>
        <v>703066.66666666663</v>
      </c>
    </row>
    <row r="2210" spans="1:15" x14ac:dyDescent="0.25">
      <c r="A2210">
        <v>2195</v>
      </c>
      <c r="B2210" s="84">
        <v>38831</v>
      </c>
      <c r="C2210" s="47">
        <v>25.16</v>
      </c>
      <c r="D2210" s="47">
        <v>25.23</v>
      </c>
      <c r="E2210" s="47">
        <v>24.52</v>
      </c>
      <c r="F2210" s="47">
        <v>24.7</v>
      </c>
      <c r="G2210" s="48">
        <v>1048500</v>
      </c>
      <c r="H2210" s="47">
        <v>13.75</v>
      </c>
      <c r="I2210" s="51">
        <f t="shared" si="246"/>
        <v>0.55668016194331982</v>
      </c>
      <c r="J2210" s="51">
        <f t="shared" ca="1" si="247"/>
        <v>1.3333333333333333</v>
      </c>
      <c r="K2210" s="47">
        <f t="shared" si="248"/>
        <v>14.01</v>
      </c>
      <c r="L2210" s="47">
        <f t="shared" si="249"/>
        <v>14.05</v>
      </c>
      <c r="M2210" s="47">
        <f t="shared" si="250"/>
        <v>13.65</v>
      </c>
      <c r="N2210" s="47">
        <f t="shared" si="251"/>
        <v>13.75</v>
      </c>
      <c r="O2210" s="48">
        <f t="shared" ca="1" si="252"/>
        <v>1398000</v>
      </c>
    </row>
    <row r="2211" spans="1:15" x14ac:dyDescent="0.25">
      <c r="A2211">
        <v>2196</v>
      </c>
      <c r="B2211" s="84">
        <v>38828</v>
      </c>
      <c r="C2211" s="47">
        <v>25.52</v>
      </c>
      <c r="D2211" s="47">
        <v>25.99</v>
      </c>
      <c r="E2211" s="47">
        <v>25.08</v>
      </c>
      <c r="F2211" s="47">
        <v>25.24</v>
      </c>
      <c r="G2211" s="48">
        <v>812400</v>
      </c>
      <c r="H2211" s="47">
        <v>14.05</v>
      </c>
      <c r="I2211" s="51">
        <f t="shared" si="246"/>
        <v>0.5566561014263075</v>
      </c>
      <c r="J2211" s="51">
        <f t="shared" ca="1" si="247"/>
        <v>1.3333333333333333</v>
      </c>
      <c r="K2211" s="47">
        <f t="shared" si="248"/>
        <v>14.21</v>
      </c>
      <c r="L2211" s="47">
        <f t="shared" si="249"/>
        <v>14.47</v>
      </c>
      <c r="M2211" s="47">
        <f t="shared" si="250"/>
        <v>13.96</v>
      </c>
      <c r="N2211" s="47">
        <f t="shared" si="251"/>
        <v>14.05</v>
      </c>
      <c r="O2211" s="48">
        <f t="shared" ca="1" si="252"/>
        <v>1083200</v>
      </c>
    </row>
    <row r="2212" spans="1:15" x14ac:dyDescent="0.25">
      <c r="A2212">
        <v>2197</v>
      </c>
      <c r="B2212" s="84">
        <v>38827</v>
      </c>
      <c r="C2212" s="47">
        <v>25</v>
      </c>
      <c r="D2212" s="47">
        <v>26.12</v>
      </c>
      <c r="E2212" s="47">
        <v>24.86</v>
      </c>
      <c r="F2212" s="47">
        <v>25.49</v>
      </c>
      <c r="G2212" s="48">
        <v>1235000</v>
      </c>
      <c r="H2212" s="47">
        <v>14.19</v>
      </c>
      <c r="I2212" s="51">
        <f t="shared" si="246"/>
        <v>0.55668889760690465</v>
      </c>
      <c r="J2212" s="51">
        <f t="shared" ca="1" si="247"/>
        <v>1.3333333333333333</v>
      </c>
      <c r="K2212" s="47">
        <f t="shared" si="248"/>
        <v>13.92</v>
      </c>
      <c r="L2212" s="47">
        <f t="shared" si="249"/>
        <v>14.54</v>
      </c>
      <c r="M2212" s="47">
        <f t="shared" si="250"/>
        <v>13.84</v>
      </c>
      <c r="N2212" s="47">
        <f t="shared" si="251"/>
        <v>14.19</v>
      </c>
      <c r="O2212" s="48">
        <f t="shared" ca="1" si="252"/>
        <v>1646666.6666666665</v>
      </c>
    </row>
    <row r="2213" spans="1:15" x14ac:dyDescent="0.25">
      <c r="A2213">
        <v>2198</v>
      </c>
      <c r="B2213" s="84">
        <v>38826</v>
      </c>
      <c r="C2213" s="47">
        <v>24.32</v>
      </c>
      <c r="D2213" s="47">
        <v>25.71</v>
      </c>
      <c r="E2213" s="47">
        <v>24.11</v>
      </c>
      <c r="F2213" s="47">
        <v>24.94</v>
      </c>
      <c r="G2213" s="48">
        <v>1372100</v>
      </c>
      <c r="H2213" s="47">
        <v>13.88</v>
      </c>
      <c r="I2213" s="51">
        <f t="shared" si="246"/>
        <v>0.55653568564554934</v>
      </c>
      <c r="J2213" s="51">
        <f t="shared" ca="1" si="247"/>
        <v>1.3333333333333333</v>
      </c>
      <c r="K2213" s="47">
        <f t="shared" si="248"/>
        <v>13.53</v>
      </c>
      <c r="L2213" s="47">
        <f t="shared" si="249"/>
        <v>14.31</v>
      </c>
      <c r="M2213" s="47">
        <f t="shared" si="250"/>
        <v>13.42</v>
      </c>
      <c r="N2213" s="47">
        <f t="shared" si="251"/>
        <v>13.88</v>
      </c>
      <c r="O2213" s="48">
        <f t="shared" ca="1" si="252"/>
        <v>1829466.6666666665</v>
      </c>
    </row>
    <row r="2214" spans="1:15" x14ac:dyDescent="0.25">
      <c r="A2214">
        <v>2199</v>
      </c>
      <c r="B2214" s="84">
        <v>38825</v>
      </c>
      <c r="C2214" s="47">
        <v>22.88</v>
      </c>
      <c r="D2214" s="47">
        <v>24.24</v>
      </c>
      <c r="E2214" s="47">
        <v>22.71</v>
      </c>
      <c r="F2214" s="47">
        <v>24.11</v>
      </c>
      <c r="G2214" s="48">
        <v>850600</v>
      </c>
      <c r="H2214" s="47">
        <v>13.42</v>
      </c>
      <c r="I2214" s="51">
        <f t="shared" si="246"/>
        <v>0.55661551223558692</v>
      </c>
      <c r="J2214" s="51">
        <f t="shared" ca="1" si="247"/>
        <v>1.3333333333333333</v>
      </c>
      <c r="K2214" s="47">
        <f t="shared" si="248"/>
        <v>12.74</v>
      </c>
      <c r="L2214" s="47">
        <f t="shared" si="249"/>
        <v>13.49</v>
      </c>
      <c r="M2214" s="47">
        <f t="shared" si="250"/>
        <v>12.64</v>
      </c>
      <c r="N2214" s="47">
        <f t="shared" si="251"/>
        <v>13.42</v>
      </c>
      <c r="O2214" s="48">
        <f t="shared" ca="1" si="252"/>
        <v>1134133.3333333333</v>
      </c>
    </row>
    <row r="2215" spans="1:15" x14ac:dyDescent="0.25">
      <c r="A2215">
        <v>2200</v>
      </c>
      <c r="B2215" s="84">
        <v>38824</v>
      </c>
      <c r="C2215" s="47">
        <v>21.07</v>
      </c>
      <c r="D2215" s="47">
        <v>22.85</v>
      </c>
      <c r="E2215" s="47">
        <v>20.97</v>
      </c>
      <c r="F2215" s="47">
        <v>22.76</v>
      </c>
      <c r="G2215" s="48">
        <v>1456200</v>
      </c>
      <c r="H2215" s="47">
        <v>12.67</v>
      </c>
      <c r="I2215" s="51">
        <f t="shared" si="246"/>
        <v>0.55667838312829521</v>
      </c>
      <c r="J2215" s="51">
        <f t="shared" ca="1" si="247"/>
        <v>1.3333333333333333</v>
      </c>
      <c r="K2215" s="47">
        <f t="shared" si="248"/>
        <v>11.73</v>
      </c>
      <c r="L2215" s="47">
        <f t="shared" si="249"/>
        <v>12.72</v>
      </c>
      <c r="M2215" s="47">
        <f t="shared" si="250"/>
        <v>11.67</v>
      </c>
      <c r="N2215" s="47">
        <f t="shared" si="251"/>
        <v>12.67</v>
      </c>
      <c r="O2215" s="48">
        <f t="shared" ca="1" si="252"/>
        <v>1941600</v>
      </c>
    </row>
    <row r="2216" spans="1:15" x14ac:dyDescent="0.25">
      <c r="A2216">
        <v>2201</v>
      </c>
      <c r="B2216" s="84">
        <v>38820</v>
      </c>
      <c r="C2216" s="47">
        <v>21.3</v>
      </c>
      <c r="D2216" s="47">
        <v>21.67</v>
      </c>
      <c r="E2216" s="47">
        <v>21.09</v>
      </c>
      <c r="F2216" s="47">
        <v>21.21</v>
      </c>
      <c r="G2216" s="48">
        <v>296000</v>
      </c>
      <c r="H2216" s="47">
        <v>11.81</v>
      </c>
      <c r="I2216" s="51">
        <f t="shared" si="246"/>
        <v>0.55681282413955679</v>
      </c>
      <c r="J2216" s="51">
        <f t="shared" ca="1" si="247"/>
        <v>1.3333333333333333</v>
      </c>
      <c r="K2216" s="47">
        <f t="shared" si="248"/>
        <v>11.86</v>
      </c>
      <c r="L2216" s="47">
        <f t="shared" si="249"/>
        <v>12.07</v>
      </c>
      <c r="M2216" s="47">
        <f t="shared" si="250"/>
        <v>11.74</v>
      </c>
      <c r="N2216" s="47">
        <f t="shared" si="251"/>
        <v>11.81</v>
      </c>
      <c r="O2216" s="48">
        <f t="shared" ca="1" si="252"/>
        <v>394666.66666666663</v>
      </c>
    </row>
    <row r="2217" spans="1:15" x14ac:dyDescent="0.25">
      <c r="A2217">
        <v>2202</v>
      </c>
      <c r="B2217" s="84">
        <v>38819</v>
      </c>
      <c r="C2217" s="47">
        <v>21.19</v>
      </c>
      <c r="D2217" s="47">
        <v>21.33</v>
      </c>
      <c r="E2217" s="47">
        <v>21.08</v>
      </c>
      <c r="F2217" s="47">
        <v>21.3</v>
      </c>
      <c r="G2217" s="48">
        <v>201300</v>
      </c>
      <c r="H2217" s="47">
        <v>11.86</v>
      </c>
      <c r="I2217" s="51">
        <f t="shared" si="246"/>
        <v>0.5568075117370892</v>
      </c>
      <c r="J2217" s="51">
        <f t="shared" ca="1" si="247"/>
        <v>1.3333333333333333</v>
      </c>
      <c r="K2217" s="47">
        <f t="shared" si="248"/>
        <v>11.8</v>
      </c>
      <c r="L2217" s="47">
        <f t="shared" si="249"/>
        <v>11.88</v>
      </c>
      <c r="M2217" s="47">
        <f t="shared" si="250"/>
        <v>11.74</v>
      </c>
      <c r="N2217" s="47">
        <f t="shared" si="251"/>
        <v>11.86</v>
      </c>
      <c r="O2217" s="48">
        <f t="shared" ca="1" si="252"/>
        <v>268400</v>
      </c>
    </row>
    <row r="2218" spans="1:15" x14ac:dyDescent="0.25">
      <c r="A2218">
        <v>2203</v>
      </c>
      <c r="B2218" s="84">
        <v>38818</v>
      </c>
      <c r="C2218" s="47">
        <v>21.93</v>
      </c>
      <c r="D2218" s="47">
        <v>21.99</v>
      </c>
      <c r="E2218" s="47">
        <v>21.14</v>
      </c>
      <c r="F2218" s="47">
        <v>21.24</v>
      </c>
      <c r="G2218" s="48">
        <v>817700</v>
      </c>
      <c r="H2218" s="47">
        <v>11.82</v>
      </c>
      <c r="I2218" s="51">
        <f t="shared" si="246"/>
        <v>0.55649717514124297</v>
      </c>
      <c r="J2218" s="51">
        <f t="shared" ca="1" si="247"/>
        <v>1.3333333333333333</v>
      </c>
      <c r="K2218" s="47">
        <f t="shared" si="248"/>
        <v>12.2</v>
      </c>
      <c r="L2218" s="47">
        <f t="shared" si="249"/>
        <v>12.24</v>
      </c>
      <c r="M2218" s="47">
        <f t="shared" si="250"/>
        <v>11.76</v>
      </c>
      <c r="N2218" s="47">
        <f t="shared" si="251"/>
        <v>11.82</v>
      </c>
      <c r="O2218" s="48">
        <f t="shared" ca="1" si="252"/>
        <v>1090266.6666666665</v>
      </c>
    </row>
    <row r="2219" spans="1:15" x14ac:dyDescent="0.25">
      <c r="A2219">
        <v>2204</v>
      </c>
      <c r="B2219" s="84">
        <v>38817</v>
      </c>
      <c r="C2219" s="47">
        <v>22</v>
      </c>
      <c r="D2219" s="47">
        <v>22.13</v>
      </c>
      <c r="E2219" s="47">
        <v>21.72</v>
      </c>
      <c r="F2219" s="47">
        <v>21.8</v>
      </c>
      <c r="G2219" s="48">
        <v>798900</v>
      </c>
      <c r="H2219" s="47">
        <v>12.13</v>
      </c>
      <c r="I2219" s="51">
        <f t="shared" si="246"/>
        <v>0.55642201834862393</v>
      </c>
      <c r="J2219" s="51">
        <f t="shared" ca="1" si="247"/>
        <v>1.3333333333333333</v>
      </c>
      <c r="K2219" s="47">
        <f t="shared" si="248"/>
        <v>12.24</v>
      </c>
      <c r="L2219" s="47">
        <f t="shared" si="249"/>
        <v>12.31</v>
      </c>
      <c r="M2219" s="47">
        <f t="shared" si="250"/>
        <v>12.09</v>
      </c>
      <c r="N2219" s="47">
        <f t="shared" si="251"/>
        <v>12.13</v>
      </c>
      <c r="O2219" s="48">
        <f t="shared" ca="1" si="252"/>
        <v>1065200</v>
      </c>
    </row>
    <row r="2220" spans="1:15" x14ac:dyDescent="0.25">
      <c r="A2220">
        <v>2205</v>
      </c>
      <c r="B2220" s="84">
        <v>38814</v>
      </c>
      <c r="C2220" s="47">
        <v>22.2</v>
      </c>
      <c r="D2220" s="47">
        <v>22.24</v>
      </c>
      <c r="E2220" s="47">
        <v>21.75</v>
      </c>
      <c r="F2220" s="47">
        <v>22.05</v>
      </c>
      <c r="G2220" s="48">
        <v>344000</v>
      </c>
      <c r="H2220" s="47">
        <v>12.27</v>
      </c>
      <c r="I2220" s="51">
        <f t="shared" si="246"/>
        <v>0.55646258503401358</v>
      </c>
      <c r="J2220" s="51">
        <f t="shared" ca="1" si="247"/>
        <v>1.3333333333333333</v>
      </c>
      <c r="K2220" s="47">
        <f t="shared" si="248"/>
        <v>12.35</v>
      </c>
      <c r="L2220" s="47">
        <f t="shared" si="249"/>
        <v>12.38</v>
      </c>
      <c r="M2220" s="47">
        <f t="shared" si="250"/>
        <v>12.1</v>
      </c>
      <c r="N2220" s="47">
        <f t="shared" si="251"/>
        <v>12.27</v>
      </c>
      <c r="O2220" s="48">
        <f t="shared" ca="1" si="252"/>
        <v>458666.66666666663</v>
      </c>
    </row>
    <row r="2221" spans="1:15" x14ac:dyDescent="0.25">
      <c r="A2221">
        <v>2206</v>
      </c>
      <c r="B2221" s="84">
        <v>38813</v>
      </c>
      <c r="C2221" s="47">
        <v>22.06</v>
      </c>
      <c r="D2221" s="47">
        <v>22.19</v>
      </c>
      <c r="E2221" s="47">
        <v>21.83</v>
      </c>
      <c r="F2221" s="47">
        <v>22.12</v>
      </c>
      <c r="G2221" s="48">
        <v>137200</v>
      </c>
      <c r="H2221" s="47">
        <v>12.31</v>
      </c>
      <c r="I2221" s="51">
        <f t="shared" si="246"/>
        <v>0.5565099457504521</v>
      </c>
      <c r="J2221" s="51">
        <f t="shared" ca="1" si="247"/>
        <v>1.3333333333333333</v>
      </c>
      <c r="K2221" s="47">
        <f t="shared" si="248"/>
        <v>12.28</v>
      </c>
      <c r="L2221" s="47">
        <f t="shared" si="249"/>
        <v>12.35</v>
      </c>
      <c r="M2221" s="47">
        <f t="shared" si="250"/>
        <v>12.15</v>
      </c>
      <c r="N2221" s="47">
        <f t="shared" si="251"/>
        <v>12.31</v>
      </c>
      <c r="O2221" s="48">
        <f t="shared" ca="1" si="252"/>
        <v>182933.33333333331</v>
      </c>
    </row>
    <row r="2222" spans="1:15" x14ac:dyDescent="0.25">
      <c r="A2222">
        <v>2207</v>
      </c>
      <c r="B2222" s="84">
        <v>38812</v>
      </c>
      <c r="C2222" s="47">
        <v>21.7</v>
      </c>
      <c r="D2222" s="47">
        <v>22.21</v>
      </c>
      <c r="E2222" s="47">
        <v>21.7</v>
      </c>
      <c r="F2222" s="47">
        <v>22.12</v>
      </c>
      <c r="G2222" s="48">
        <v>220100</v>
      </c>
      <c r="H2222" s="47">
        <v>12.31</v>
      </c>
      <c r="I2222" s="51">
        <f t="shared" si="246"/>
        <v>0.5565099457504521</v>
      </c>
      <c r="J2222" s="51">
        <f t="shared" ca="1" si="247"/>
        <v>1.3333333333333333</v>
      </c>
      <c r="K2222" s="47">
        <f t="shared" si="248"/>
        <v>12.08</v>
      </c>
      <c r="L2222" s="47">
        <f t="shared" si="249"/>
        <v>12.36</v>
      </c>
      <c r="M2222" s="47">
        <f t="shared" si="250"/>
        <v>12.08</v>
      </c>
      <c r="N2222" s="47">
        <f t="shared" si="251"/>
        <v>12.31</v>
      </c>
      <c r="O2222" s="48">
        <f t="shared" ca="1" si="252"/>
        <v>293466.66666666663</v>
      </c>
    </row>
    <row r="2223" spans="1:15" x14ac:dyDescent="0.25">
      <c r="A2223">
        <v>2208</v>
      </c>
      <c r="B2223" s="84">
        <v>38811</v>
      </c>
      <c r="C2223" s="47">
        <v>21.89</v>
      </c>
      <c r="D2223" s="47">
        <v>22.04</v>
      </c>
      <c r="E2223" s="47">
        <v>21.59</v>
      </c>
      <c r="F2223" s="47">
        <v>21.75</v>
      </c>
      <c r="G2223" s="48">
        <v>362600</v>
      </c>
      <c r="H2223" s="47">
        <v>12.11</v>
      </c>
      <c r="I2223" s="51">
        <f t="shared" si="246"/>
        <v>0.55678160919540232</v>
      </c>
      <c r="J2223" s="51">
        <f t="shared" ca="1" si="247"/>
        <v>1.3333333333333333</v>
      </c>
      <c r="K2223" s="47">
        <f t="shared" si="248"/>
        <v>12.19</v>
      </c>
      <c r="L2223" s="47">
        <f t="shared" si="249"/>
        <v>12.27</v>
      </c>
      <c r="M2223" s="47">
        <f t="shared" si="250"/>
        <v>12.02</v>
      </c>
      <c r="N2223" s="47">
        <f t="shared" si="251"/>
        <v>12.11</v>
      </c>
      <c r="O2223" s="48">
        <f t="shared" ca="1" si="252"/>
        <v>483466.66666666663</v>
      </c>
    </row>
    <row r="2224" spans="1:15" x14ac:dyDescent="0.25">
      <c r="A2224">
        <v>2209</v>
      </c>
      <c r="B2224" s="84">
        <v>38810</v>
      </c>
      <c r="C2224" s="47">
        <v>21.9</v>
      </c>
      <c r="D2224" s="47">
        <v>22.27</v>
      </c>
      <c r="E2224" s="47">
        <v>21.8</v>
      </c>
      <c r="F2224" s="47">
        <v>21.84</v>
      </c>
      <c r="G2224" s="48">
        <v>506800</v>
      </c>
      <c r="H2224" s="47">
        <v>12.16</v>
      </c>
      <c r="I2224" s="51">
        <f t="shared" si="246"/>
        <v>0.5567765567765568</v>
      </c>
      <c r="J2224" s="51">
        <f t="shared" ca="1" si="247"/>
        <v>1.3333333333333333</v>
      </c>
      <c r="K2224" s="47">
        <f t="shared" si="248"/>
        <v>12.19</v>
      </c>
      <c r="L2224" s="47">
        <f t="shared" si="249"/>
        <v>12.4</v>
      </c>
      <c r="M2224" s="47">
        <f t="shared" si="250"/>
        <v>12.14</v>
      </c>
      <c r="N2224" s="47">
        <f t="shared" si="251"/>
        <v>12.16</v>
      </c>
      <c r="O2224" s="48">
        <f t="shared" ca="1" si="252"/>
        <v>675733.33333333326</v>
      </c>
    </row>
    <row r="2225" spans="1:15" x14ac:dyDescent="0.25">
      <c r="A2225">
        <v>2210</v>
      </c>
      <c r="B2225" s="84">
        <v>38807</v>
      </c>
      <c r="C2225" s="47">
        <v>21.88</v>
      </c>
      <c r="D2225" s="47">
        <v>21.88</v>
      </c>
      <c r="E2225" s="47">
        <v>21.5</v>
      </c>
      <c r="F2225" s="47">
        <v>21.79</v>
      </c>
      <c r="G2225" s="48">
        <v>531700</v>
      </c>
      <c r="H2225" s="47">
        <v>12.13</v>
      </c>
      <c r="I2225" s="51">
        <f t="shared" si="246"/>
        <v>0.55667737494263425</v>
      </c>
      <c r="J2225" s="51">
        <f t="shared" ca="1" si="247"/>
        <v>1.3333333333333333</v>
      </c>
      <c r="K2225" s="47">
        <f t="shared" si="248"/>
        <v>12.18</v>
      </c>
      <c r="L2225" s="47">
        <f t="shared" si="249"/>
        <v>12.18</v>
      </c>
      <c r="M2225" s="47">
        <f t="shared" si="250"/>
        <v>11.97</v>
      </c>
      <c r="N2225" s="47">
        <f t="shared" si="251"/>
        <v>12.13</v>
      </c>
      <c r="O2225" s="48">
        <f t="shared" ca="1" si="252"/>
        <v>708933.33333333326</v>
      </c>
    </row>
    <row r="2226" spans="1:15" x14ac:dyDescent="0.25">
      <c r="A2226">
        <v>2211</v>
      </c>
      <c r="B2226" s="84">
        <v>38806</v>
      </c>
      <c r="C2226" s="47">
        <v>22.31</v>
      </c>
      <c r="D2226" s="47">
        <v>22.39</v>
      </c>
      <c r="E2226" s="47">
        <v>21.75</v>
      </c>
      <c r="F2226" s="47">
        <v>21.78</v>
      </c>
      <c r="G2226" s="48">
        <v>626500</v>
      </c>
      <c r="H2226" s="47">
        <v>12.12</v>
      </c>
      <c r="I2226" s="51">
        <f t="shared" si="246"/>
        <v>0.55647382920110189</v>
      </c>
      <c r="J2226" s="51">
        <f t="shared" ca="1" si="247"/>
        <v>1.3333333333333333</v>
      </c>
      <c r="K2226" s="47">
        <f t="shared" si="248"/>
        <v>12.41</v>
      </c>
      <c r="L2226" s="47">
        <f t="shared" si="249"/>
        <v>12.46</v>
      </c>
      <c r="M2226" s="47">
        <f t="shared" si="250"/>
        <v>12.1</v>
      </c>
      <c r="N2226" s="47">
        <f t="shared" si="251"/>
        <v>12.12</v>
      </c>
      <c r="O2226" s="48">
        <f t="shared" ca="1" si="252"/>
        <v>835333.33333333326</v>
      </c>
    </row>
    <row r="2227" spans="1:15" x14ac:dyDescent="0.25">
      <c r="A2227">
        <v>2212</v>
      </c>
      <c r="B2227" s="84">
        <v>38805</v>
      </c>
      <c r="C2227" s="47">
        <v>22.8</v>
      </c>
      <c r="D2227" s="47">
        <v>22.95</v>
      </c>
      <c r="E2227" s="47">
        <v>22.21</v>
      </c>
      <c r="F2227" s="47">
        <v>22.31</v>
      </c>
      <c r="G2227" s="48">
        <v>977000</v>
      </c>
      <c r="H2227" s="47">
        <v>12.42</v>
      </c>
      <c r="I2227" s="51">
        <f t="shared" si="246"/>
        <v>0.55670103092783507</v>
      </c>
      <c r="J2227" s="51">
        <f t="shared" ca="1" si="247"/>
        <v>1.3333333333333333</v>
      </c>
      <c r="K2227" s="47">
        <f t="shared" si="248"/>
        <v>12.69</v>
      </c>
      <c r="L2227" s="47">
        <f t="shared" si="249"/>
        <v>12.78</v>
      </c>
      <c r="M2227" s="47">
        <f t="shared" si="250"/>
        <v>12.36</v>
      </c>
      <c r="N2227" s="47">
        <f t="shared" si="251"/>
        <v>12.42</v>
      </c>
      <c r="O2227" s="48">
        <f t="shared" ca="1" si="252"/>
        <v>1302666.6666666665</v>
      </c>
    </row>
    <row r="2228" spans="1:15" x14ac:dyDescent="0.25">
      <c r="A2228">
        <v>2213</v>
      </c>
      <c r="B2228" s="84">
        <v>38804</v>
      </c>
      <c r="C2228" s="47">
        <v>21.43</v>
      </c>
      <c r="D2228" s="47">
        <v>22.09</v>
      </c>
      <c r="E2228" s="47">
        <v>21.4</v>
      </c>
      <c r="F2228" s="47">
        <v>21.99</v>
      </c>
      <c r="G2228" s="48">
        <v>914400</v>
      </c>
      <c r="H2228" s="47">
        <v>12.24</v>
      </c>
      <c r="I2228" s="51">
        <f t="shared" si="246"/>
        <v>0.55661664392905874</v>
      </c>
      <c r="J2228" s="51">
        <f t="shared" ca="1" si="247"/>
        <v>1.3333333333333333</v>
      </c>
      <c r="K2228" s="47">
        <f t="shared" si="248"/>
        <v>11.93</v>
      </c>
      <c r="L2228" s="47">
        <f t="shared" si="249"/>
        <v>12.3</v>
      </c>
      <c r="M2228" s="47">
        <f t="shared" si="250"/>
        <v>11.91</v>
      </c>
      <c r="N2228" s="47">
        <f t="shared" si="251"/>
        <v>12.24</v>
      </c>
      <c r="O2228" s="48">
        <f t="shared" ca="1" si="252"/>
        <v>1219200</v>
      </c>
    </row>
    <row r="2229" spans="1:15" x14ac:dyDescent="0.25">
      <c r="A2229">
        <v>2214</v>
      </c>
      <c r="B2229" s="84">
        <v>38803</v>
      </c>
      <c r="C2229" s="47">
        <v>21.9</v>
      </c>
      <c r="D2229" s="47">
        <v>21.95</v>
      </c>
      <c r="E2229" s="47">
        <v>21.16</v>
      </c>
      <c r="F2229" s="47">
        <v>21.4</v>
      </c>
      <c r="G2229" s="48">
        <v>1561700</v>
      </c>
      <c r="H2229" s="47">
        <v>11.91</v>
      </c>
      <c r="I2229" s="51">
        <f t="shared" si="246"/>
        <v>0.55654205607476637</v>
      </c>
      <c r="J2229" s="51">
        <f t="shared" ca="1" si="247"/>
        <v>1.3333333333333333</v>
      </c>
      <c r="K2229" s="47">
        <f t="shared" si="248"/>
        <v>12.19</v>
      </c>
      <c r="L2229" s="47">
        <f t="shared" si="249"/>
        <v>12.22</v>
      </c>
      <c r="M2229" s="47">
        <f t="shared" si="250"/>
        <v>11.78</v>
      </c>
      <c r="N2229" s="47">
        <f t="shared" si="251"/>
        <v>11.91</v>
      </c>
      <c r="O2229" s="48">
        <f t="shared" ca="1" si="252"/>
        <v>2082266.6666666665</v>
      </c>
    </row>
    <row r="2230" spans="1:15" x14ac:dyDescent="0.25">
      <c r="A2230">
        <v>2215</v>
      </c>
      <c r="B2230" s="84">
        <v>38800</v>
      </c>
      <c r="C2230" s="47">
        <v>23.26</v>
      </c>
      <c r="D2230" s="47">
        <v>23.5</v>
      </c>
      <c r="E2230" s="47">
        <v>21.61</v>
      </c>
      <c r="F2230" s="47">
        <v>22</v>
      </c>
      <c r="G2230" s="48">
        <v>3243200</v>
      </c>
      <c r="H2230" s="47">
        <v>12.25</v>
      </c>
      <c r="I2230" s="51">
        <f t="shared" si="246"/>
        <v>0.55681818181818177</v>
      </c>
      <c r="J2230" s="51">
        <f t="shared" ca="1" si="247"/>
        <v>1.3333333333333333</v>
      </c>
      <c r="K2230" s="47">
        <f t="shared" si="248"/>
        <v>12.95</v>
      </c>
      <c r="L2230" s="47">
        <f t="shared" si="249"/>
        <v>13.09</v>
      </c>
      <c r="M2230" s="47">
        <f t="shared" si="250"/>
        <v>12.03</v>
      </c>
      <c r="N2230" s="47">
        <f t="shared" si="251"/>
        <v>12.25</v>
      </c>
      <c r="O2230" s="48">
        <f t="shared" ca="1" si="252"/>
        <v>4324266.666666666</v>
      </c>
    </row>
    <row r="2231" spans="1:15" x14ac:dyDescent="0.25">
      <c r="A2231">
        <v>2216</v>
      </c>
      <c r="B2231" s="84">
        <v>38799</v>
      </c>
      <c r="C2231" s="47">
        <v>23.49</v>
      </c>
      <c r="D2231" s="47">
        <v>23.49</v>
      </c>
      <c r="E2231" s="47">
        <v>22.88</v>
      </c>
      <c r="F2231" s="47">
        <v>23.34</v>
      </c>
      <c r="G2231" s="48">
        <v>763600</v>
      </c>
      <c r="H2231" s="47">
        <v>12.99</v>
      </c>
      <c r="I2231" s="51">
        <f t="shared" si="246"/>
        <v>0.55655526992287918</v>
      </c>
      <c r="J2231" s="51">
        <f t="shared" ca="1" si="247"/>
        <v>1.3333333333333333</v>
      </c>
      <c r="K2231" s="47">
        <f t="shared" si="248"/>
        <v>13.07</v>
      </c>
      <c r="L2231" s="47">
        <f t="shared" si="249"/>
        <v>13.07</v>
      </c>
      <c r="M2231" s="47">
        <f t="shared" si="250"/>
        <v>12.73</v>
      </c>
      <c r="N2231" s="47">
        <f t="shared" si="251"/>
        <v>12.99</v>
      </c>
      <c r="O2231" s="48">
        <f t="shared" ca="1" si="252"/>
        <v>1018133.3333333333</v>
      </c>
    </row>
    <row r="2232" spans="1:15" x14ac:dyDescent="0.25">
      <c r="A2232">
        <v>2217</v>
      </c>
      <c r="B2232" s="84">
        <v>38798</v>
      </c>
      <c r="C2232" s="47">
        <v>23.3</v>
      </c>
      <c r="D2232" s="47">
        <v>23.87</v>
      </c>
      <c r="E2232" s="47">
        <v>23.1</v>
      </c>
      <c r="F2232" s="47">
        <v>23.79</v>
      </c>
      <c r="G2232" s="48">
        <v>209400</v>
      </c>
      <c r="H2232" s="47">
        <v>13.24</v>
      </c>
      <c r="I2232" s="51">
        <f t="shared" si="246"/>
        <v>0.55653635981504834</v>
      </c>
      <c r="J2232" s="51">
        <f t="shared" ca="1" si="247"/>
        <v>1.3333333333333333</v>
      </c>
      <c r="K2232" s="47">
        <f t="shared" si="248"/>
        <v>12.97</v>
      </c>
      <c r="L2232" s="47">
        <f t="shared" si="249"/>
        <v>13.28</v>
      </c>
      <c r="M2232" s="47">
        <f t="shared" si="250"/>
        <v>12.86</v>
      </c>
      <c r="N2232" s="47">
        <f t="shared" si="251"/>
        <v>13.24</v>
      </c>
      <c r="O2232" s="48">
        <f t="shared" ca="1" si="252"/>
        <v>279200</v>
      </c>
    </row>
    <row r="2233" spans="1:15" x14ac:dyDescent="0.25">
      <c r="A2233">
        <v>2218</v>
      </c>
      <c r="B2233" s="84">
        <v>38797</v>
      </c>
      <c r="C2233" s="47">
        <v>23.33</v>
      </c>
      <c r="D2233" s="47">
        <v>23.87</v>
      </c>
      <c r="E2233" s="47">
        <v>23.3</v>
      </c>
      <c r="F2233" s="47">
        <v>23.33</v>
      </c>
      <c r="G2233" s="48">
        <v>289000</v>
      </c>
      <c r="H2233" s="47">
        <v>12.99</v>
      </c>
      <c r="I2233" s="51">
        <f t="shared" si="246"/>
        <v>0.55679382768967001</v>
      </c>
      <c r="J2233" s="51">
        <f t="shared" ca="1" si="247"/>
        <v>1.3333333333333333</v>
      </c>
      <c r="K2233" s="47">
        <f t="shared" si="248"/>
        <v>12.99</v>
      </c>
      <c r="L2233" s="47">
        <f t="shared" si="249"/>
        <v>13.29</v>
      </c>
      <c r="M2233" s="47">
        <f t="shared" si="250"/>
        <v>12.97</v>
      </c>
      <c r="N2233" s="47">
        <f t="shared" si="251"/>
        <v>12.99</v>
      </c>
      <c r="O2233" s="48">
        <f t="shared" ca="1" si="252"/>
        <v>385333.33333333331</v>
      </c>
    </row>
    <row r="2234" spans="1:15" x14ac:dyDescent="0.25">
      <c r="A2234">
        <v>2219</v>
      </c>
      <c r="B2234" s="84">
        <v>38796</v>
      </c>
      <c r="C2234" s="47">
        <v>22.84</v>
      </c>
      <c r="D2234" s="47">
        <v>23.95</v>
      </c>
      <c r="E2234" s="47">
        <v>22.84</v>
      </c>
      <c r="F2234" s="47">
        <v>23.81</v>
      </c>
      <c r="G2234" s="48">
        <v>363200</v>
      </c>
      <c r="H2234" s="47">
        <v>13.24</v>
      </c>
      <c r="I2234" s="51">
        <f t="shared" si="246"/>
        <v>0.5560688786224276</v>
      </c>
      <c r="J2234" s="51">
        <f t="shared" ca="1" si="247"/>
        <v>1.3333333333333333</v>
      </c>
      <c r="K2234" s="47">
        <f t="shared" si="248"/>
        <v>12.7</v>
      </c>
      <c r="L2234" s="47">
        <f t="shared" si="249"/>
        <v>13.32</v>
      </c>
      <c r="M2234" s="47">
        <f t="shared" si="250"/>
        <v>12.7</v>
      </c>
      <c r="N2234" s="47">
        <f t="shared" si="251"/>
        <v>13.24</v>
      </c>
      <c r="O2234" s="48">
        <f t="shared" ca="1" si="252"/>
        <v>484266.66666666663</v>
      </c>
    </row>
    <row r="2235" spans="1:15" x14ac:dyDescent="0.25">
      <c r="A2235">
        <v>2220</v>
      </c>
      <c r="B2235" s="84">
        <v>38793</v>
      </c>
      <c r="C2235" s="47">
        <v>23.5</v>
      </c>
      <c r="D2235" s="47">
        <v>23.5</v>
      </c>
      <c r="E2235" s="47">
        <v>22.8</v>
      </c>
      <c r="F2235" s="47">
        <v>22.94</v>
      </c>
      <c r="G2235" s="48">
        <v>899800</v>
      </c>
      <c r="H2235" s="47">
        <v>12.76</v>
      </c>
      <c r="I2235" s="51">
        <f t="shared" si="246"/>
        <v>0.55623365300784655</v>
      </c>
      <c r="J2235" s="51">
        <f t="shared" ca="1" si="247"/>
        <v>1.3333333333333333</v>
      </c>
      <c r="K2235" s="47">
        <f t="shared" si="248"/>
        <v>13.07</v>
      </c>
      <c r="L2235" s="47">
        <f t="shared" si="249"/>
        <v>13.07</v>
      </c>
      <c r="M2235" s="47">
        <f t="shared" si="250"/>
        <v>12.68</v>
      </c>
      <c r="N2235" s="47">
        <f t="shared" si="251"/>
        <v>12.76</v>
      </c>
      <c r="O2235" s="48">
        <f t="shared" ca="1" si="252"/>
        <v>1199733.3333333333</v>
      </c>
    </row>
    <row r="2236" spans="1:15" x14ac:dyDescent="0.25">
      <c r="A2236">
        <v>2221</v>
      </c>
      <c r="B2236" s="84">
        <v>38792</v>
      </c>
      <c r="C2236" s="47">
        <v>23.99</v>
      </c>
      <c r="D2236" s="47">
        <v>23.99</v>
      </c>
      <c r="E2236" s="47">
        <v>23.3</v>
      </c>
      <c r="F2236" s="47">
        <v>23.38</v>
      </c>
      <c r="G2236" s="48">
        <v>418600</v>
      </c>
      <c r="H2236" s="47">
        <v>13</v>
      </c>
      <c r="I2236" s="51">
        <f t="shared" si="246"/>
        <v>0.55603079555175361</v>
      </c>
      <c r="J2236" s="51">
        <f t="shared" ca="1" si="247"/>
        <v>1.3333333333333333</v>
      </c>
      <c r="K2236" s="47">
        <f t="shared" si="248"/>
        <v>13.34</v>
      </c>
      <c r="L2236" s="47">
        <f t="shared" si="249"/>
        <v>13.34</v>
      </c>
      <c r="M2236" s="47">
        <f t="shared" si="250"/>
        <v>12.96</v>
      </c>
      <c r="N2236" s="47">
        <f t="shared" si="251"/>
        <v>13</v>
      </c>
      <c r="O2236" s="48">
        <f t="shared" ca="1" si="252"/>
        <v>558133.33333333326</v>
      </c>
    </row>
    <row r="2237" spans="1:15" x14ac:dyDescent="0.25">
      <c r="A2237">
        <v>2222</v>
      </c>
      <c r="B2237" s="84">
        <v>38791</v>
      </c>
      <c r="C2237" s="47">
        <v>24</v>
      </c>
      <c r="D2237" s="47">
        <v>24.05</v>
      </c>
      <c r="E2237" s="47">
        <v>23.65</v>
      </c>
      <c r="F2237" s="47">
        <v>23.84</v>
      </c>
      <c r="G2237" s="48">
        <v>244100</v>
      </c>
      <c r="H2237" s="47">
        <v>13.26</v>
      </c>
      <c r="I2237" s="51">
        <f t="shared" si="246"/>
        <v>0.55620805369127513</v>
      </c>
      <c r="J2237" s="51">
        <f t="shared" ca="1" si="247"/>
        <v>1.3333333333333333</v>
      </c>
      <c r="K2237" s="47">
        <f t="shared" si="248"/>
        <v>13.35</v>
      </c>
      <c r="L2237" s="47">
        <f t="shared" si="249"/>
        <v>13.38</v>
      </c>
      <c r="M2237" s="47">
        <f t="shared" si="250"/>
        <v>13.15</v>
      </c>
      <c r="N2237" s="47">
        <f t="shared" si="251"/>
        <v>13.26</v>
      </c>
      <c r="O2237" s="48">
        <f t="shared" ca="1" si="252"/>
        <v>325466.66666666663</v>
      </c>
    </row>
    <row r="2238" spans="1:15" x14ac:dyDescent="0.25">
      <c r="A2238">
        <v>2223</v>
      </c>
      <c r="B2238" s="84">
        <v>38790</v>
      </c>
      <c r="C2238" s="47">
        <v>23.9</v>
      </c>
      <c r="D2238" s="47">
        <v>24</v>
      </c>
      <c r="E2238" s="47">
        <v>23.57</v>
      </c>
      <c r="F2238" s="47">
        <v>23.94</v>
      </c>
      <c r="G2238" s="48">
        <v>139000</v>
      </c>
      <c r="H2238" s="47">
        <v>13.31</v>
      </c>
      <c r="I2238" s="51">
        <f t="shared" si="246"/>
        <v>0.55597326649958223</v>
      </c>
      <c r="J2238" s="51">
        <f t="shared" ca="1" si="247"/>
        <v>1.3333333333333333</v>
      </c>
      <c r="K2238" s="47">
        <f t="shared" si="248"/>
        <v>13.29</v>
      </c>
      <c r="L2238" s="47">
        <f t="shared" si="249"/>
        <v>13.34</v>
      </c>
      <c r="M2238" s="47">
        <f t="shared" si="250"/>
        <v>13.1</v>
      </c>
      <c r="N2238" s="47">
        <f t="shared" si="251"/>
        <v>13.31</v>
      </c>
      <c r="O2238" s="48">
        <f t="shared" ca="1" si="252"/>
        <v>185333.33333333331</v>
      </c>
    </row>
    <row r="2239" spans="1:15" x14ac:dyDescent="0.25">
      <c r="A2239">
        <v>2224</v>
      </c>
      <c r="B2239" s="84">
        <v>38789</v>
      </c>
      <c r="C2239" s="47">
        <v>23.84</v>
      </c>
      <c r="D2239" s="47">
        <v>24.01</v>
      </c>
      <c r="E2239" s="47">
        <v>23.71</v>
      </c>
      <c r="F2239" s="47">
        <v>23.84</v>
      </c>
      <c r="G2239" s="48">
        <v>284600</v>
      </c>
      <c r="H2239" s="47">
        <v>13.26</v>
      </c>
      <c r="I2239" s="51">
        <f t="shared" si="246"/>
        <v>0.55620805369127513</v>
      </c>
      <c r="J2239" s="51">
        <f t="shared" ca="1" si="247"/>
        <v>1.3333333333333333</v>
      </c>
      <c r="K2239" s="47">
        <f t="shared" si="248"/>
        <v>13.26</v>
      </c>
      <c r="L2239" s="47">
        <f t="shared" si="249"/>
        <v>13.35</v>
      </c>
      <c r="M2239" s="47">
        <f t="shared" si="250"/>
        <v>13.19</v>
      </c>
      <c r="N2239" s="47">
        <f t="shared" si="251"/>
        <v>13.26</v>
      </c>
      <c r="O2239" s="48">
        <f t="shared" ca="1" si="252"/>
        <v>379466.66666666663</v>
      </c>
    </row>
    <row r="2240" spans="1:15" x14ac:dyDescent="0.25">
      <c r="A2240">
        <v>2225</v>
      </c>
      <c r="B2240" s="84">
        <v>38786</v>
      </c>
      <c r="C2240" s="47">
        <v>23.07</v>
      </c>
      <c r="D2240" s="47">
        <v>23.71</v>
      </c>
      <c r="E2240" s="47">
        <v>22.84</v>
      </c>
      <c r="F2240" s="47">
        <v>23.71</v>
      </c>
      <c r="G2240" s="48">
        <v>224900</v>
      </c>
      <c r="H2240" s="47">
        <v>13.19</v>
      </c>
      <c r="I2240" s="51">
        <f t="shared" si="246"/>
        <v>0.5563053563897089</v>
      </c>
      <c r="J2240" s="51">
        <f t="shared" ca="1" si="247"/>
        <v>1.3333333333333333</v>
      </c>
      <c r="K2240" s="47">
        <f t="shared" si="248"/>
        <v>12.83</v>
      </c>
      <c r="L2240" s="47">
        <f t="shared" si="249"/>
        <v>13.19</v>
      </c>
      <c r="M2240" s="47">
        <f t="shared" si="250"/>
        <v>12.71</v>
      </c>
      <c r="N2240" s="47">
        <f t="shared" si="251"/>
        <v>13.19</v>
      </c>
      <c r="O2240" s="48">
        <f t="shared" ca="1" si="252"/>
        <v>299866.66666666663</v>
      </c>
    </row>
    <row r="2241" spans="1:15" x14ac:dyDescent="0.25">
      <c r="A2241">
        <v>2226</v>
      </c>
      <c r="B2241" s="84">
        <v>38785</v>
      </c>
      <c r="C2241" s="47">
        <v>23.06</v>
      </c>
      <c r="D2241" s="47">
        <v>23.36</v>
      </c>
      <c r="E2241" s="47">
        <v>22.92</v>
      </c>
      <c r="F2241" s="47">
        <v>23.01</v>
      </c>
      <c r="G2241" s="48">
        <v>270400</v>
      </c>
      <c r="H2241" s="47">
        <v>12.8</v>
      </c>
      <c r="I2241" s="51">
        <f t="shared" si="246"/>
        <v>0.55627987831377657</v>
      </c>
      <c r="J2241" s="51">
        <f t="shared" ca="1" si="247"/>
        <v>1.3333333333333333</v>
      </c>
      <c r="K2241" s="47">
        <f t="shared" si="248"/>
        <v>12.83</v>
      </c>
      <c r="L2241" s="47">
        <f t="shared" si="249"/>
        <v>12.99</v>
      </c>
      <c r="M2241" s="47">
        <f t="shared" si="250"/>
        <v>12.75</v>
      </c>
      <c r="N2241" s="47">
        <f t="shared" si="251"/>
        <v>12.8</v>
      </c>
      <c r="O2241" s="48">
        <f t="shared" ca="1" si="252"/>
        <v>360533.33333333331</v>
      </c>
    </row>
    <row r="2242" spans="1:15" x14ac:dyDescent="0.25">
      <c r="A2242">
        <v>2227</v>
      </c>
      <c r="B2242" s="84">
        <v>38784</v>
      </c>
      <c r="C2242" s="47">
        <v>22.58</v>
      </c>
      <c r="D2242" s="47">
        <v>23.12</v>
      </c>
      <c r="E2242" s="47">
        <v>22.42</v>
      </c>
      <c r="F2242" s="47">
        <v>23</v>
      </c>
      <c r="G2242" s="48">
        <v>903800</v>
      </c>
      <c r="H2242" s="47">
        <v>12.79</v>
      </c>
      <c r="I2242" s="51">
        <f t="shared" si="246"/>
        <v>0.55608695652173912</v>
      </c>
      <c r="J2242" s="51">
        <f t="shared" ca="1" si="247"/>
        <v>1.3333333333333333</v>
      </c>
      <c r="K2242" s="47">
        <f t="shared" si="248"/>
        <v>12.56</v>
      </c>
      <c r="L2242" s="47">
        <f t="shared" si="249"/>
        <v>12.86</v>
      </c>
      <c r="M2242" s="47">
        <f t="shared" si="250"/>
        <v>12.47</v>
      </c>
      <c r="N2242" s="47">
        <f t="shared" si="251"/>
        <v>12.79</v>
      </c>
      <c r="O2242" s="48">
        <f t="shared" ca="1" si="252"/>
        <v>1205066.6666666665</v>
      </c>
    </row>
    <row r="2243" spans="1:15" x14ac:dyDescent="0.25">
      <c r="A2243">
        <v>2228</v>
      </c>
      <c r="B2243" s="84">
        <v>38783</v>
      </c>
      <c r="C2243" s="47">
        <v>22.85</v>
      </c>
      <c r="D2243" s="47">
        <v>23.04</v>
      </c>
      <c r="E2243" s="47">
        <v>22.58</v>
      </c>
      <c r="F2243" s="47">
        <v>22.7</v>
      </c>
      <c r="G2243" s="48">
        <v>439200</v>
      </c>
      <c r="H2243" s="47">
        <v>12.62</v>
      </c>
      <c r="I2243" s="51">
        <f t="shared" si="246"/>
        <v>0.55594713656387662</v>
      </c>
      <c r="J2243" s="51">
        <f t="shared" ca="1" si="247"/>
        <v>1.3333333333333333</v>
      </c>
      <c r="K2243" s="47">
        <f t="shared" si="248"/>
        <v>12.7</v>
      </c>
      <c r="L2243" s="47">
        <f t="shared" si="249"/>
        <v>12.81</v>
      </c>
      <c r="M2243" s="47">
        <f t="shared" si="250"/>
        <v>12.55</v>
      </c>
      <c r="N2243" s="47">
        <f t="shared" si="251"/>
        <v>12.62</v>
      </c>
      <c r="O2243" s="48">
        <f t="shared" ca="1" si="252"/>
        <v>585600</v>
      </c>
    </row>
    <row r="2244" spans="1:15" x14ac:dyDescent="0.25">
      <c r="A2244">
        <v>2229</v>
      </c>
      <c r="B2244" s="84">
        <v>38782</v>
      </c>
      <c r="C2244" s="47">
        <v>23.33</v>
      </c>
      <c r="D2244" s="47">
        <v>23.6</v>
      </c>
      <c r="E2244" s="47">
        <v>22.19</v>
      </c>
      <c r="F2244" s="47">
        <v>23.02</v>
      </c>
      <c r="G2244" s="48">
        <v>448600</v>
      </c>
      <c r="H2244" s="47">
        <v>12.8</v>
      </c>
      <c r="I2244" s="51">
        <f t="shared" si="246"/>
        <v>0.55603822762814947</v>
      </c>
      <c r="J2244" s="51">
        <f t="shared" ca="1" si="247"/>
        <v>1.3333333333333333</v>
      </c>
      <c r="K2244" s="47">
        <f t="shared" si="248"/>
        <v>12.97</v>
      </c>
      <c r="L2244" s="47">
        <f t="shared" si="249"/>
        <v>13.12</v>
      </c>
      <c r="M2244" s="47">
        <f t="shared" si="250"/>
        <v>12.34</v>
      </c>
      <c r="N2244" s="47">
        <f t="shared" si="251"/>
        <v>12.8</v>
      </c>
      <c r="O2244" s="48">
        <f t="shared" ca="1" si="252"/>
        <v>598133.33333333326</v>
      </c>
    </row>
    <row r="2245" spans="1:15" x14ac:dyDescent="0.25">
      <c r="A2245">
        <v>2230</v>
      </c>
      <c r="B2245" s="84">
        <v>38779</v>
      </c>
      <c r="C2245" s="47">
        <v>23.52</v>
      </c>
      <c r="D2245" s="47">
        <v>23.95</v>
      </c>
      <c r="E2245" s="47">
        <v>23.35</v>
      </c>
      <c r="F2245" s="47">
        <v>23.5</v>
      </c>
      <c r="G2245" s="48">
        <v>218800</v>
      </c>
      <c r="H2245" s="47">
        <v>13.07</v>
      </c>
      <c r="I2245" s="51">
        <f t="shared" si="246"/>
        <v>0.55617021276595746</v>
      </c>
      <c r="J2245" s="51">
        <f t="shared" ca="1" si="247"/>
        <v>1.3333333333333333</v>
      </c>
      <c r="K2245" s="47">
        <f t="shared" si="248"/>
        <v>13.08</v>
      </c>
      <c r="L2245" s="47">
        <f t="shared" si="249"/>
        <v>13.32</v>
      </c>
      <c r="M2245" s="47">
        <f t="shared" si="250"/>
        <v>12.99</v>
      </c>
      <c r="N2245" s="47">
        <f t="shared" si="251"/>
        <v>13.07</v>
      </c>
      <c r="O2245" s="48">
        <f t="shared" ca="1" si="252"/>
        <v>291733.33333333331</v>
      </c>
    </row>
    <row r="2246" spans="1:15" x14ac:dyDescent="0.25">
      <c r="A2246">
        <v>2231</v>
      </c>
      <c r="B2246" s="84">
        <v>38778</v>
      </c>
      <c r="C2246" s="47">
        <v>24.2</v>
      </c>
      <c r="D2246" s="47">
        <v>24.24</v>
      </c>
      <c r="E2246" s="47">
        <v>23.37</v>
      </c>
      <c r="F2246" s="47">
        <v>23.55</v>
      </c>
      <c r="G2246" s="48">
        <v>302500</v>
      </c>
      <c r="H2246" s="47">
        <v>13.1</v>
      </c>
      <c r="I2246" s="51">
        <f t="shared" si="246"/>
        <v>0.5562632696390658</v>
      </c>
      <c r="J2246" s="51">
        <f t="shared" ca="1" si="247"/>
        <v>1.3333333333333333</v>
      </c>
      <c r="K2246" s="47">
        <f t="shared" si="248"/>
        <v>13.46</v>
      </c>
      <c r="L2246" s="47">
        <f t="shared" si="249"/>
        <v>13.48</v>
      </c>
      <c r="M2246" s="47">
        <f t="shared" si="250"/>
        <v>13</v>
      </c>
      <c r="N2246" s="47">
        <f t="shared" si="251"/>
        <v>13.1</v>
      </c>
      <c r="O2246" s="48">
        <f t="shared" ca="1" si="252"/>
        <v>403333.33333333331</v>
      </c>
    </row>
    <row r="2247" spans="1:15" x14ac:dyDescent="0.25">
      <c r="A2247">
        <v>2232</v>
      </c>
      <c r="B2247" s="84">
        <v>38777</v>
      </c>
      <c r="C2247" s="47">
        <v>23.13</v>
      </c>
      <c r="D2247" s="47">
        <v>24.19</v>
      </c>
      <c r="E2247" s="47">
        <v>23.13</v>
      </c>
      <c r="F2247" s="47">
        <v>24.19</v>
      </c>
      <c r="G2247" s="48">
        <v>435700</v>
      </c>
      <c r="H2247" s="47">
        <v>13.45</v>
      </c>
      <c r="I2247" s="51">
        <f t="shared" si="246"/>
        <v>0.5560148821827201</v>
      </c>
      <c r="J2247" s="51">
        <f t="shared" ca="1" si="247"/>
        <v>1.3333333333333333</v>
      </c>
      <c r="K2247" s="47">
        <f t="shared" si="248"/>
        <v>12.86</v>
      </c>
      <c r="L2247" s="47">
        <f t="shared" si="249"/>
        <v>13.45</v>
      </c>
      <c r="M2247" s="47">
        <f t="shared" si="250"/>
        <v>12.86</v>
      </c>
      <c r="N2247" s="47">
        <f t="shared" si="251"/>
        <v>13.45</v>
      </c>
      <c r="O2247" s="48">
        <f t="shared" ca="1" si="252"/>
        <v>580933.33333333326</v>
      </c>
    </row>
    <row r="2248" spans="1:15" x14ac:dyDescent="0.25">
      <c r="A2248">
        <v>2233</v>
      </c>
      <c r="B2248" s="84">
        <v>38776</v>
      </c>
      <c r="C2248" s="47">
        <v>24.09</v>
      </c>
      <c r="D2248" s="47">
        <v>24.14</v>
      </c>
      <c r="E2248" s="47">
        <v>23.13</v>
      </c>
      <c r="F2248" s="47">
        <v>23.13</v>
      </c>
      <c r="G2248" s="48">
        <v>774000</v>
      </c>
      <c r="H2248" s="47">
        <v>12.86</v>
      </c>
      <c r="I2248" s="51">
        <f t="shared" si="246"/>
        <v>0.55598789450929531</v>
      </c>
      <c r="J2248" s="51">
        <f t="shared" ca="1" si="247"/>
        <v>1.3333333333333333</v>
      </c>
      <c r="K2248" s="47">
        <f t="shared" si="248"/>
        <v>13.39</v>
      </c>
      <c r="L2248" s="47">
        <f t="shared" si="249"/>
        <v>13.42</v>
      </c>
      <c r="M2248" s="47">
        <f t="shared" si="250"/>
        <v>12.86</v>
      </c>
      <c r="N2248" s="47">
        <f t="shared" si="251"/>
        <v>12.86</v>
      </c>
      <c r="O2248" s="48">
        <f t="shared" ca="1" si="252"/>
        <v>1032000</v>
      </c>
    </row>
    <row r="2249" spans="1:15" x14ac:dyDescent="0.25">
      <c r="A2249">
        <v>2234</v>
      </c>
      <c r="B2249" s="84">
        <v>38775</v>
      </c>
      <c r="C2249" s="47">
        <v>24.18</v>
      </c>
      <c r="D2249" s="47">
        <v>24.3</v>
      </c>
      <c r="E2249" s="47">
        <v>23.94</v>
      </c>
      <c r="F2249" s="47">
        <v>24.19</v>
      </c>
      <c r="G2249" s="48">
        <v>303000</v>
      </c>
      <c r="H2249" s="47">
        <v>13.45</v>
      </c>
      <c r="I2249" s="51">
        <f t="shared" si="246"/>
        <v>0.5560148821827201</v>
      </c>
      <c r="J2249" s="51">
        <f t="shared" ca="1" si="247"/>
        <v>1.3333333333333333</v>
      </c>
      <c r="K2249" s="47">
        <f t="shared" si="248"/>
        <v>13.44</v>
      </c>
      <c r="L2249" s="47">
        <f t="shared" si="249"/>
        <v>13.51</v>
      </c>
      <c r="M2249" s="47">
        <f t="shared" si="250"/>
        <v>13.31</v>
      </c>
      <c r="N2249" s="47">
        <f t="shared" si="251"/>
        <v>13.45</v>
      </c>
      <c r="O2249" s="48">
        <f t="shared" ca="1" si="252"/>
        <v>404000</v>
      </c>
    </row>
    <row r="2250" spans="1:15" x14ac:dyDescent="0.25">
      <c r="A2250">
        <v>2235</v>
      </c>
      <c r="B2250" s="84">
        <v>38772</v>
      </c>
      <c r="C2250" s="47">
        <v>24.86</v>
      </c>
      <c r="D2250" s="47">
        <v>24.86</v>
      </c>
      <c r="E2250" s="47">
        <v>23.93</v>
      </c>
      <c r="F2250" s="47">
        <v>24.04</v>
      </c>
      <c r="G2250" s="48">
        <v>457200</v>
      </c>
      <c r="H2250" s="47">
        <v>13.37</v>
      </c>
      <c r="I2250" s="51">
        <f t="shared" si="246"/>
        <v>0.55615640599001659</v>
      </c>
      <c r="J2250" s="51">
        <f t="shared" ca="1" si="247"/>
        <v>1.3333333333333333</v>
      </c>
      <c r="K2250" s="47">
        <f t="shared" si="248"/>
        <v>13.83</v>
      </c>
      <c r="L2250" s="47">
        <f t="shared" si="249"/>
        <v>13.83</v>
      </c>
      <c r="M2250" s="47">
        <f t="shared" si="250"/>
        <v>13.31</v>
      </c>
      <c r="N2250" s="47">
        <f t="shared" si="251"/>
        <v>13.37</v>
      </c>
      <c r="O2250" s="48">
        <f t="shared" ca="1" si="252"/>
        <v>609600</v>
      </c>
    </row>
    <row r="2251" spans="1:15" x14ac:dyDescent="0.25">
      <c r="A2251">
        <v>2236</v>
      </c>
      <c r="B2251" s="84">
        <v>38771</v>
      </c>
      <c r="C2251" s="47">
        <v>24.81</v>
      </c>
      <c r="D2251" s="47">
        <v>25</v>
      </c>
      <c r="E2251" s="47">
        <v>24.4</v>
      </c>
      <c r="F2251" s="47">
        <v>24.8</v>
      </c>
      <c r="G2251" s="48">
        <v>247000</v>
      </c>
      <c r="H2251" s="47">
        <v>13.79</v>
      </c>
      <c r="I2251" s="51">
        <f t="shared" si="246"/>
        <v>0.55604838709677418</v>
      </c>
      <c r="J2251" s="51">
        <f t="shared" ca="1" si="247"/>
        <v>1.3333333333333333</v>
      </c>
      <c r="K2251" s="47">
        <f t="shared" si="248"/>
        <v>13.8</v>
      </c>
      <c r="L2251" s="47">
        <f t="shared" si="249"/>
        <v>13.9</v>
      </c>
      <c r="M2251" s="47">
        <f t="shared" si="250"/>
        <v>13.57</v>
      </c>
      <c r="N2251" s="47">
        <f t="shared" si="251"/>
        <v>13.79</v>
      </c>
      <c r="O2251" s="48">
        <f t="shared" ca="1" si="252"/>
        <v>329333.33333333331</v>
      </c>
    </row>
    <row r="2252" spans="1:15" x14ac:dyDescent="0.25">
      <c r="A2252">
        <v>2237</v>
      </c>
      <c r="B2252" s="84">
        <v>38770</v>
      </c>
      <c r="C2252" s="47">
        <v>24.58</v>
      </c>
      <c r="D2252" s="47">
        <v>24.8</v>
      </c>
      <c r="E2252" s="47">
        <v>24.11</v>
      </c>
      <c r="F2252" s="47">
        <v>24.75</v>
      </c>
      <c r="G2252" s="48">
        <v>306400</v>
      </c>
      <c r="H2252" s="47">
        <v>13.76</v>
      </c>
      <c r="I2252" s="51">
        <f t="shared" si="246"/>
        <v>0.55595959595959599</v>
      </c>
      <c r="J2252" s="51">
        <f t="shared" ca="1" si="247"/>
        <v>1.3333333333333333</v>
      </c>
      <c r="K2252" s="47">
        <f t="shared" si="248"/>
        <v>13.67</v>
      </c>
      <c r="L2252" s="47">
        <f t="shared" si="249"/>
        <v>13.79</v>
      </c>
      <c r="M2252" s="47">
        <f t="shared" si="250"/>
        <v>13.4</v>
      </c>
      <c r="N2252" s="47">
        <f t="shared" si="251"/>
        <v>13.76</v>
      </c>
      <c r="O2252" s="48">
        <f t="shared" ca="1" si="252"/>
        <v>408533.33333333331</v>
      </c>
    </row>
    <row r="2253" spans="1:15" x14ac:dyDescent="0.25">
      <c r="A2253">
        <v>2238</v>
      </c>
      <c r="B2253" s="84">
        <v>38769</v>
      </c>
      <c r="C2253" s="47">
        <v>24.77</v>
      </c>
      <c r="D2253" s="47">
        <v>24.88</v>
      </c>
      <c r="E2253" s="47">
        <v>24.1</v>
      </c>
      <c r="F2253" s="47">
        <v>24.45</v>
      </c>
      <c r="G2253" s="48">
        <v>332400</v>
      </c>
      <c r="H2253" s="47">
        <v>13.6</v>
      </c>
      <c r="I2253" s="51">
        <f t="shared" si="246"/>
        <v>0.55623721881390598</v>
      </c>
      <c r="J2253" s="51">
        <f t="shared" ca="1" si="247"/>
        <v>1.3333333333333333</v>
      </c>
      <c r="K2253" s="47">
        <f t="shared" si="248"/>
        <v>13.78</v>
      </c>
      <c r="L2253" s="47">
        <f t="shared" si="249"/>
        <v>13.84</v>
      </c>
      <c r="M2253" s="47">
        <f t="shared" si="250"/>
        <v>13.41</v>
      </c>
      <c r="N2253" s="47">
        <f t="shared" si="251"/>
        <v>13.6</v>
      </c>
      <c r="O2253" s="48">
        <f t="shared" ca="1" si="252"/>
        <v>443200</v>
      </c>
    </row>
    <row r="2254" spans="1:15" x14ac:dyDescent="0.25">
      <c r="A2254">
        <v>2239</v>
      </c>
      <c r="B2254" s="84">
        <v>38765</v>
      </c>
      <c r="C2254" s="47">
        <v>24.84</v>
      </c>
      <c r="D2254" s="47">
        <v>24.87</v>
      </c>
      <c r="E2254" s="47">
        <v>24.4</v>
      </c>
      <c r="F2254" s="47">
        <v>24.54</v>
      </c>
      <c r="G2254" s="48">
        <v>339200</v>
      </c>
      <c r="H2254" s="47">
        <v>13.65</v>
      </c>
      <c r="I2254" s="51">
        <f t="shared" si="246"/>
        <v>0.55623471882640585</v>
      </c>
      <c r="J2254" s="51">
        <f t="shared" ca="1" si="247"/>
        <v>1.3333333333333333</v>
      </c>
      <c r="K2254" s="47">
        <f t="shared" si="248"/>
        <v>13.82</v>
      </c>
      <c r="L2254" s="47">
        <f t="shared" si="249"/>
        <v>13.83</v>
      </c>
      <c r="M2254" s="47">
        <f t="shared" si="250"/>
        <v>13.57</v>
      </c>
      <c r="N2254" s="47">
        <f t="shared" si="251"/>
        <v>13.65</v>
      </c>
      <c r="O2254" s="48">
        <f t="shared" ca="1" si="252"/>
        <v>452266.66666666663</v>
      </c>
    </row>
    <row r="2255" spans="1:15" x14ac:dyDescent="0.25">
      <c r="A2255">
        <v>2240</v>
      </c>
      <c r="B2255" s="84">
        <v>38764</v>
      </c>
      <c r="C2255" s="47">
        <v>24.58</v>
      </c>
      <c r="D2255" s="47">
        <v>24.89</v>
      </c>
      <c r="E2255" s="47">
        <v>24.48</v>
      </c>
      <c r="F2255" s="47">
        <v>24.74</v>
      </c>
      <c r="G2255" s="48">
        <v>283600</v>
      </c>
      <c r="H2255" s="47">
        <v>13.76</v>
      </c>
      <c r="I2255" s="51">
        <f t="shared" si="246"/>
        <v>0.55618431689571546</v>
      </c>
      <c r="J2255" s="51">
        <f t="shared" ca="1" si="247"/>
        <v>1.3333333333333333</v>
      </c>
      <c r="K2255" s="47">
        <f t="shared" si="248"/>
        <v>13.67</v>
      </c>
      <c r="L2255" s="47">
        <f t="shared" si="249"/>
        <v>13.84</v>
      </c>
      <c r="M2255" s="47">
        <f t="shared" si="250"/>
        <v>13.62</v>
      </c>
      <c r="N2255" s="47">
        <f t="shared" si="251"/>
        <v>13.76</v>
      </c>
      <c r="O2255" s="48">
        <f t="shared" ca="1" si="252"/>
        <v>378133.33333333331</v>
      </c>
    </row>
    <row r="2256" spans="1:15" x14ac:dyDescent="0.25">
      <c r="A2256">
        <v>2241</v>
      </c>
      <c r="B2256" s="84">
        <v>38763</v>
      </c>
      <c r="C2256" s="47">
        <v>24.3</v>
      </c>
      <c r="D2256" s="47">
        <v>24.56</v>
      </c>
      <c r="E2256" s="47">
        <v>24.05</v>
      </c>
      <c r="F2256" s="47">
        <v>24.52</v>
      </c>
      <c r="G2256" s="48">
        <v>559600</v>
      </c>
      <c r="H2256" s="47">
        <v>13.64</v>
      </c>
      <c r="I2256" s="51">
        <f t="shared" si="246"/>
        <v>0.55628058727569329</v>
      </c>
      <c r="J2256" s="51">
        <f t="shared" ca="1" si="247"/>
        <v>1.3333333333333333</v>
      </c>
      <c r="K2256" s="47">
        <f t="shared" si="248"/>
        <v>13.52</v>
      </c>
      <c r="L2256" s="47">
        <f t="shared" si="249"/>
        <v>13.66</v>
      </c>
      <c r="M2256" s="47">
        <f t="shared" si="250"/>
        <v>13.38</v>
      </c>
      <c r="N2256" s="47">
        <f t="shared" si="251"/>
        <v>13.64</v>
      </c>
      <c r="O2256" s="48">
        <f t="shared" ca="1" si="252"/>
        <v>746133.33333333326</v>
      </c>
    </row>
    <row r="2257" spans="1:15" x14ac:dyDescent="0.25">
      <c r="A2257">
        <v>2242</v>
      </c>
      <c r="B2257" s="84">
        <v>38762</v>
      </c>
      <c r="C2257" s="47">
        <v>23.59</v>
      </c>
      <c r="D2257" s="47">
        <v>24.25</v>
      </c>
      <c r="E2257" s="47">
        <v>23.3</v>
      </c>
      <c r="F2257" s="47">
        <v>24.25</v>
      </c>
      <c r="G2257" s="48">
        <v>632100</v>
      </c>
      <c r="H2257" s="47">
        <v>13.49</v>
      </c>
      <c r="I2257" s="51">
        <f t="shared" ref="I2257:I2320" si="253">H2257/F2257</f>
        <v>0.55628865979381448</v>
      </c>
      <c r="J2257" s="51">
        <f t="shared" ref="J2257:J2320" ca="1" si="254">INDEX(OFFSET($T$15,0,0,$S$13+1,1),MATCH(B2257,OFFSET($Q$15,0,0,$S$13+1,1),-1))</f>
        <v>1.3333333333333333</v>
      </c>
      <c r="K2257" s="47">
        <f t="shared" ref="K2257:K2320" si="255">ROUND($I2257*C2257,2)</f>
        <v>13.12</v>
      </c>
      <c r="L2257" s="47">
        <f t="shared" ref="L2257:L2320" si="256">ROUND($I2257*D2257,2)</f>
        <v>13.49</v>
      </c>
      <c r="M2257" s="47">
        <f t="shared" ref="M2257:M2320" si="257">ROUND($I2257*E2257,2)</f>
        <v>12.96</v>
      </c>
      <c r="N2257" s="47">
        <f t="shared" ref="N2257:N2320" si="258">ROUND($I2257*F2257,2)</f>
        <v>13.49</v>
      </c>
      <c r="O2257" s="48">
        <f t="shared" ref="O2257:O2320" ca="1" si="259">G2257*J2257</f>
        <v>842800</v>
      </c>
    </row>
    <row r="2258" spans="1:15" x14ac:dyDescent="0.25">
      <c r="A2258">
        <v>2243</v>
      </c>
      <c r="B2258" s="84">
        <v>38761</v>
      </c>
      <c r="C2258" s="47">
        <v>23.87</v>
      </c>
      <c r="D2258" s="47">
        <v>23.87</v>
      </c>
      <c r="E2258" s="47">
        <v>23.4</v>
      </c>
      <c r="F2258" s="47">
        <v>23.46</v>
      </c>
      <c r="G2258" s="48">
        <v>380900</v>
      </c>
      <c r="H2258" s="47">
        <v>13.05</v>
      </c>
      <c r="I2258" s="51">
        <f t="shared" si="253"/>
        <v>0.55626598465473143</v>
      </c>
      <c r="J2258" s="51">
        <f t="shared" ca="1" si="254"/>
        <v>1.3333333333333333</v>
      </c>
      <c r="K2258" s="47">
        <f t="shared" si="255"/>
        <v>13.28</v>
      </c>
      <c r="L2258" s="47">
        <f t="shared" si="256"/>
        <v>13.28</v>
      </c>
      <c r="M2258" s="47">
        <f t="shared" si="257"/>
        <v>13.02</v>
      </c>
      <c r="N2258" s="47">
        <f t="shared" si="258"/>
        <v>13.05</v>
      </c>
      <c r="O2258" s="48">
        <f t="shared" ca="1" si="259"/>
        <v>507866.66666666663</v>
      </c>
    </row>
    <row r="2259" spans="1:15" x14ac:dyDescent="0.25">
      <c r="A2259">
        <v>2244</v>
      </c>
      <c r="B2259" s="84">
        <v>38758</v>
      </c>
      <c r="C2259" s="47">
        <v>23.11</v>
      </c>
      <c r="D2259" s="47">
        <v>23.94</v>
      </c>
      <c r="E2259" s="47">
        <v>22.79</v>
      </c>
      <c r="F2259" s="47">
        <v>23.85</v>
      </c>
      <c r="G2259" s="48">
        <v>532100</v>
      </c>
      <c r="H2259" s="47">
        <v>13.26</v>
      </c>
      <c r="I2259" s="51">
        <f t="shared" si="253"/>
        <v>0.55597484276729559</v>
      </c>
      <c r="J2259" s="51">
        <f t="shared" ca="1" si="254"/>
        <v>1.3333333333333333</v>
      </c>
      <c r="K2259" s="47">
        <f t="shared" si="255"/>
        <v>12.85</v>
      </c>
      <c r="L2259" s="47">
        <f t="shared" si="256"/>
        <v>13.31</v>
      </c>
      <c r="M2259" s="47">
        <f t="shared" si="257"/>
        <v>12.67</v>
      </c>
      <c r="N2259" s="47">
        <f t="shared" si="258"/>
        <v>13.26</v>
      </c>
      <c r="O2259" s="48">
        <f t="shared" ca="1" si="259"/>
        <v>709466.66666666663</v>
      </c>
    </row>
    <row r="2260" spans="1:15" x14ac:dyDescent="0.25">
      <c r="A2260">
        <v>2245</v>
      </c>
      <c r="B2260" s="84">
        <v>38757</v>
      </c>
      <c r="C2260" s="47">
        <v>23.07</v>
      </c>
      <c r="D2260" s="47">
        <v>23.55</v>
      </c>
      <c r="E2260" s="47">
        <v>23.03</v>
      </c>
      <c r="F2260" s="47">
        <v>23.18</v>
      </c>
      <c r="G2260" s="48">
        <v>666000</v>
      </c>
      <c r="H2260" s="47">
        <v>12.89</v>
      </c>
      <c r="I2260" s="51">
        <f t="shared" si="253"/>
        <v>0.55608283002588443</v>
      </c>
      <c r="J2260" s="51">
        <f t="shared" ca="1" si="254"/>
        <v>1.3333333333333333</v>
      </c>
      <c r="K2260" s="47">
        <f t="shared" si="255"/>
        <v>12.83</v>
      </c>
      <c r="L2260" s="47">
        <f t="shared" si="256"/>
        <v>13.1</v>
      </c>
      <c r="M2260" s="47">
        <f t="shared" si="257"/>
        <v>12.81</v>
      </c>
      <c r="N2260" s="47">
        <f t="shared" si="258"/>
        <v>12.89</v>
      </c>
      <c r="O2260" s="48">
        <f t="shared" ca="1" si="259"/>
        <v>888000</v>
      </c>
    </row>
    <row r="2261" spans="1:15" x14ac:dyDescent="0.25">
      <c r="A2261">
        <v>2246</v>
      </c>
      <c r="B2261" s="84">
        <v>38756</v>
      </c>
      <c r="C2261" s="47">
        <v>23.19</v>
      </c>
      <c r="D2261" s="47">
        <v>23.3</v>
      </c>
      <c r="E2261" s="47">
        <v>22.77</v>
      </c>
      <c r="F2261" s="47">
        <v>23.11</v>
      </c>
      <c r="G2261" s="48">
        <v>537000</v>
      </c>
      <c r="H2261" s="47">
        <v>12.85</v>
      </c>
      <c r="I2261" s="51">
        <f t="shared" si="253"/>
        <v>0.55603634790134138</v>
      </c>
      <c r="J2261" s="51">
        <f t="shared" ca="1" si="254"/>
        <v>1.3333333333333333</v>
      </c>
      <c r="K2261" s="47">
        <f t="shared" si="255"/>
        <v>12.89</v>
      </c>
      <c r="L2261" s="47">
        <f t="shared" si="256"/>
        <v>12.96</v>
      </c>
      <c r="M2261" s="47">
        <f t="shared" si="257"/>
        <v>12.66</v>
      </c>
      <c r="N2261" s="47">
        <f t="shared" si="258"/>
        <v>12.85</v>
      </c>
      <c r="O2261" s="48">
        <f t="shared" ca="1" si="259"/>
        <v>716000</v>
      </c>
    </row>
    <row r="2262" spans="1:15" x14ac:dyDescent="0.25">
      <c r="A2262">
        <v>2247</v>
      </c>
      <c r="B2262" s="84">
        <v>38755</v>
      </c>
      <c r="C2262" s="47">
        <v>23.21</v>
      </c>
      <c r="D2262" s="47">
        <v>23.38</v>
      </c>
      <c r="E2262" s="47">
        <v>22.66</v>
      </c>
      <c r="F2262" s="47">
        <v>23.13</v>
      </c>
      <c r="G2262" s="48">
        <v>418800</v>
      </c>
      <c r="H2262" s="47">
        <v>12.86</v>
      </c>
      <c r="I2262" s="51">
        <f t="shared" si="253"/>
        <v>0.55598789450929531</v>
      </c>
      <c r="J2262" s="51">
        <f t="shared" ca="1" si="254"/>
        <v>1.3333333333333333</v>
      </c>
      <c r="K2262" s="47">
        <f t="shared" si="255"/>
        <v>12.9</v>
      </c>
      <c r="L2262" s="47">
        <f t="shared" si="256"/>
        <v>13</v>
      </c>
      <c r="M2262" s="47">
        <f t="shared" si="257"/>
        <v>12.6</v>
      </c>
      <c r="N2262" s="47">
        <f t="shared" si="258"/>
        <v>12.86</v>
      </c>
      <c r="O2262" s="48">
        <f t="shared" ca="1" si="259"/>
        <v>558400</v>
      </c>
    </row>
    <row r="2263" spans="1:15" x14ac:dyDescent="0.25">
      <c r="A2263">
        <v>2248</v>
      </c>
      <c r="B2263" s="84">
        <v>38754</v>
      </c>
      <c r="C2263" s="47">
        <v>23.49</v>
      </c>
      <c r="D2263" s="47">
        <v>23.56</v>
      </c>
      <c r="E2263" s="47">
        <v>22.85</v>
      </c>
      <c r="F2263" s="47">
        <v>23.15</v>
      </c>
      <c r="G2263" s="48">
        <v>331700</v>
      </c>
      <c r="H2263" s="47">
        <v>12.87</v>
      </c>
      <c r="I2263" s="51">
        <f t="shared" si="253"/>
        <v>0.55593952483801301</v>
      </c>
      <c r="J2263" s="51">
        <f t="shared" ca="1" si="254"/>
        <v>1.3333333333333333</v>
      </c>
      <c r="K2263" s="47">
        <f t="shared" si="255"/>
        <v>13.06</v>
      </c>
      <c r="L2263" s="47">
        <f t="shared" si="256"/>
        <v>13.1</v>
      </c>
      <c r="M2263" s="47">
        <f t="shared" si="257"/>
        <v>12.7</v>
      </c>
      <c r="N2263" s="47">
        <f t="shared" si="258"/>
        <v>12.87</v>
      </c>
      <c r="O2263" s="48">
        <f t="shared" ca="1" si="259"/>
        <v>442266.66666666663</v>
      </c>
    </row>
    <row r="2264" spans="1:15" x14ac:dyDescent="0.25">
      <c r="A2264">
        <v>2249</v>
      </c>
      <c r="B2264" s="84">
        <v>38751</v>
      </c>
      <c r="C2264" s="47">
        <v>23.24</v>
      </c>
      <c r="D2264" s="47">
        <v>23.6</v>
      </c>
      <c r="E2264" s="47">
        <v>23.06</v>
      </c>
      <c r="F2264" s="47">
        <v>23.37</v>
      </c>
      <c r="G2264" s="48">
        <v>491000</v>
      </c>
      <c r="H2264" s="47">
        <v>13</v>
      </c>
      <c r="I2264" s="51">
        <f t="shared" si="253"/>
        <v>0.55626872058194266</v>
      </c>
      <c r="J2264" s="51">
        <f t="shared" ca="1" si="254"/>
        <v>1.3333333333333333</v>
      </c>
      <c r="K2264" s="47">
        <f t="shared" si="255"/>
        <v>12.93</v>
      </c>
      <c r="L2264" s="47">
        <f t="shared" si="256"/>
        <v>13.13</v>
      </c>
      <c r="M2264" s="47">
        <f t="shared" si="257"/>
        <v>12.83</v>
      </c>
      <c r="N2264" s="47">
        <f t="shared" si="258"/>
        <v>13</v>
      </c>
      <c r="O2264" s="48">
        <f t="shared" ca="1" si="259"/>
        <v>654666.66666666663</v>
      </c>
    </row>
    <row r="2265" spans="1:15" x14ac:dyDescent="0.25">
      <c r="A2265">
        <v>2250</v>
      </c>
      <c r="B2265" s="84">
        <v>38750</v>
      </c>
      <c r="C2265" s="47">
        <v>23.28</v>
      </c>
      <c r="D2265" s="47">
        <v>23.61</v>
      </c>
      <c r="E2265" s="47">
        <v>23</v>
      </c>
      <c r="F2265" s="47">
        <v>23.26</v>
      </c>
      <c r="G2265" s="48">
        <v>449800</v>
      </c>
      <c r="H2265" s="47">
        <v>12.94</v>
      </c>
      <c r="I2265" s="51">
        <f t="shared" si="253"/>
        <v>0.5563198624247635</v>
      </c>
      <c r="J2265" s="51">
        <f t="shared" ca="1" si="254"/>
        <v>1.3333333333333333</v>
      </c>
      <c r="K2265" s="47">
        <f t="shared" si="255"/>
        <v>12.95</v>
      </c>
      <c r="L2265" s="47">
        <f t="shared" si="256"/>
        <v>13.13</v>
      </c>
      <c r="M2265" s="47">
        <f t="shared" si="257"/>
        <v>12.8</v>
      </c>
      <c r="N2265" s="47">
        <f t="shared" si="258"/>
        <v>12.94</v>
      </c>
      <c r="O2265" s="48">
        <f t="shared" ca="1" si="259"/>
        <v>599733.33333333326</v>
      </c>
    </row>
    <row r="2266" spans="1:15" x14ac:dyDescent="0.25">
      <c r="A2266">
        <v>2251</v>
      </c>
      <c r="B2266" s="84">
        <v>38749</v>
      </c>
      <c r="C2266" s="47">
        <v>23.34</v>
      </c>
      <c r="D2266" s="47">
        <v>23.6</v>
      </c>
      <c r="E2266" s="47">
        <v>23.01</v>
      </c>
      <c r="F2266" s="47">
        <v>23.22</v>
      </c>
      <c r="G2266" s="48">
        <v>540800</v>
      </c>
      <c r="H2266" s="47">
        <v>12.91</v>
      </c>
      <c r="I2266" s="51">
        <f t="shared" si="253"/>
        <v>0.55598621877691645</v>
      </c>
      <c r="J2266" s="51">
        <f t="shared" ca="1" si="254"/>
        <v>1.3333333333333333</v>
      </c>
      <c r="K2266" s="47">
        <f t="shared" si="255"/>
        <v>12.98</v>
      </c>
      <c r="L2266" s="47">
        <f t="shared" si="256"/>
        <v>13.12</v>
      </c>
      <c r="M2266" s="47">
        <f t="shared" si="257"/>
        <v>12.79</v>
      </c>
      <c r="N2266" s="47">
        <f t="shared" si="258"/>
        <v>12.91</v>
      </c>
      <c r="O2266" s="48">
        <f t="shared" ca="1" si="259"/>
        <v>721066.66666666663</v>
      </c>
    </row>
    <row r="2267" spans="1:15" x14ac:dyDescent="0.25">
      <c r="A2267">
        <v>2252</v>
      </c>
      <c r="B2267" s="84">
        <v>38748</v>
      </c>
      <c r="C2267" s="47">
        <v>23.5</v>
      </c>
      <c r="D2267" s="47">
        <v>23.6</v>
      </c>
      <c r="E2267" s="47">
        <v>22.92</v>
      </c>
      <c r="F2267" s="47">
        <v>23.29</v>
      </c>
      <c r="G2267" s="48">
        <v>524600</v>
      </c>
      <c r="H2267" s="47">
        <v>12.95</v>
      </c>
      <c r="I2267" s="51">
        <f t="shared" si="253"/>
        <v>0.55603263203091458</v>
      </c>
      <c r="J2267" s="51">
        <f t="shared" ca="1" si="254"/>
        <v>1.3333333333333333</v>
      </c>
      <c r="K2267" s="47">
        <f t="shared" si="255"/>
        <v>13.07</v>
      </c>
      <c r="L2267" s="47">
        <f t="shared" si="256"/>
        <v>13.12</v>
      </c>
      <c r="M2267" s="47">
        <f t="shared" si="257"/>
        <v>12.74</v>
      </c>
      <c r="N2267" s="47">
        <f t="shared" si="258"/>
        <v>12.95</v>
      </c>
      <c r="O2267" s="48">
        <f t="shared" ca="1" si="259"/>
        <v>699466.66666666663</v>
      </c>
    </row>
    <row r="2268" spans="1:15" x14ac:dyDescent="0.25">
      <c r="A2268">
        <v>2253</v>
      </c>
      <c r="B2268" s="84">
        <v>38747</v>
      </c>
      <c r="C2268" s="47">
        <v>22.25</v>
      </c>
      <c r="D2268" s="47">
        <v>23.74</v>
      </c>
      <c r="E2268" s="47">
        <v>22.16</v>
      </c>
      <c r="F2268" s="47">
        <v>23.5</v>
      </c>
      <c r="G2268" s="48">
        <v>1028100</v>
      </c>
      <c r="H2268" s="47">
        <v>13.07</v>
      </c>
      <c r="I2268" s="51">
        <f t="shared" si="253"/>
        <v>0.55617021276595746</v>
      </c>
      <c r="J2268" s="51">
        <f t="shared" ca="1" si="254"/>
        <v>1.3333333333333333</v>
      </c>
      <c r="K2268" s="47">
        <f t="shared" si="255"/>
        <v>12.37</v>
      </c>
      <c r="L2268" s="47">
        <f t="shared" si="256"/>
        <v>13.2</v>
      </c>
      <c r="M2268" s="47">
        <f t="shared" si="257"/>
        <v>12.32</v>
      </c>
      <c r="N2268" s="47">
        <f t="shared" si="258"/>
        <v>13.07</v>
      </c>
      <c r="O2268" s="48">
        <f t="shared" ca="1" si="259"/>
        <v>1370800</v>
      </c>
    </row>
    <row r="2269" spans="1:15" x14ac:dyDescent="0.25">
      <c r="A2269">
        <v>2254</v>
      </c>
      <c r="B2269" s="84">
        <v>38744</v>
      </c>
      <c r="C2269" s="47">
        <v>22.21</v>
      </c>
      <c r="D2269" s="47">
        <v>22.27</v>
      </c>
      <c r="E2269" s="47">
        <v>21.68</v>
      </c>
      <c r="F2269" s="47">
        <v>21.99</v>
      </c>
      <c r="G2269" s="48">
        <v>315600</v>
      </c>
      <c r="H2269" s="47">
        <v>12.23</v>
      </c>
      <c r="I2269" s="51">
        <f t="shared" si="253"/>
        <v>0.55616189176898601</v>
      </c>
      <c r="J2269" s="51">
        <f t="shared" ca="1" si="254"/>
        <v>1.3333333333333333</v>
      </c>
      <c r="K2269" s="47">
        <f t="shared" si="255"/>
        <v>12.35</v>
      </c>
      <c r="L2269" s="47">
        <f t="shared" si="256"/>
        <v>12.39</v>
      </c>
      <c r="M2269" s="47">
        <f t="shared" si="257"/>
        <v>12.06</v>
      </c>
      <c r="N2269" s="47">
        <f t="shared" si="258"/>
        <v>12.23</v>
      </c>
      <c r="O2269" s="48">
        <f t="shared" ca="1" si="259"/>
        <v>420800</v>
      </c>
    </row>
    <row r="2270" spans="1:15" x14ac:dyDescent="0.25">
      <c r="A2270">
        <v>2255</v>
      </c>
      <c r="B2270" s="84">
        <v>38743</v>
      </c>
      <c r="C2270" s="47">
        <v>21.54</v>
      </c>
      <c r="D2270" s="47">
        <v>22.27</v>
      </c>
      <c r="E2270" s="47">
        <v>21.44</v>
      </c>
      <c r="F2270" s="47">
        <v>22.27</v>
      </c>
      <c r="G2270" s="48">
        <v>506100</v>
      </c>
      <c r="H2270" s="47">
        <v>12.39</v>
      </c>
      <c r="I2270" s="51">
        <f t="shared" si="253"/>
        <v>0.55635383924562198</v>
      </c>
      <c r="J2270" s="51">
        <f t="shared" ca="1" si="254"/>
        <v>1.3333333333333333</v>
      </c>
      <c r="K2270" s="47">
        <f t="shared" si="255"/>
        <v>11.98</v>
      </c>
      <c r="L2270" s="47">
        <f t="shared" si="256"/>
        <v>12.39</v>
      </c>
      <c r="M2270" s="47">
        <f t="shared" si="257"/>
        <v>11.93</v>
      </c>
      <c r="N2270" s="47">
        <f t="shared" si="258"/>
        <v>12.39</v>
      </c>
      <c r="O2270" s="48">
        <f t="shared" ca="1" si="259"/>
        <v>674800</v>
      </c>
    </row>
    <row r="2271" spans="1:15" x14ac:dyDescent="0.25">
      <c r="A2271">
        <v>2256</v>
      </c>
      <c r="B2271" s="84">
        <v>38742</v>
      </c>
      <c r="C2271" s="47">
        <v>21.56</v>
      </c>
      <c r="D2271" s="47">
        <v>21.56</v>
      </c>
      <c r="E2271" s="47">
        <v>20.89</v>
      </c>
      <c r="F2271" s="47">
        <v>21.34</v>
      </c>
      <c r="G2271" s="48">
        <v>547800</v>
      </c>
      <c r="H2271" s="47">
        <v>11.87</v>
      </c>
      <c r="I2271" s="51">
        <f t="shared" si="253"/>
        <v>0.55623242736644796</v>
      </c>
      <c r="J2271" s="51">
        <f t="shared" ca="1" si="254"/>
        <v>1.3333333333333333</v>
      </c>
      <c r="K2271" s="47">
        <f t="shared" si="255"/>
        <v>11.99</v>
      </c>
      <c r="L2271" s="47">
        <f t="shared" si="256"/>
        <v>11.99</v>
      </c>
      <c r="M2271" s="47">
        <f t="shared" si="257"/>
        <v>11.62</v>
      </c>
      <c r="N2271" s="47">
        <f t="shared" si="258"/>
        <v>11.87</v>
      </c>
      <c r="O2271" s="48">
        <f t="shared" ca="1" si="259"/>
        <v>730400</v>
      </c>
    </row>
    <row r="2272" spans="1:15" x14ac:dyDescent="0.25">
      <c r="A2272">
        <v>2257</v>
      </c>
      <c r="B2272" s="84">
        <v>38741</v>
      </c>
      <c r="C2272" s="47">
        <v>20.3</v>
      </c>
      <c r="D2272" s="47">
        <v>21.62</v>
      </c>
      <c r="E2272" s="47">
        <v>20.28</v>
      </c>
      <c r="F2272" s="47">
        <v>21.42</v>
      </c>
      <c r="G2272" s="48">
        <v>761800</v>
      </c>
      <c r="H2272" s="47">
        <v>11.91</v>
      </c>
      <c r="I2272" s="51">
        <f t="shared" si="253"/>
        <v>0.55602240896358535</v>
      </c>
      <c r="J2272" s="51">
        <f t="shared" ca="1" si="254"/>
        <v>1.3333333333333333</v>
      </c>
      <c r="K2272" s="47">
        <f t="shared" si="255"/>
        <v>11.29</v>
      </c>
      <c r="L2272" s="47">
        <f t="shared" si="256"/>
        <v>12.02</v>
      </c>
      <c r="M2272" s="47">
        <f t="shared" si="257"/>
        <v>11.28</v>
      </c>
      <c r="N2272" s="47">
        <f t="shared" si="258"/>
        <v>11.91</v>
      </c>
      <c r="O2272" s="48">
        <f t="shared" ca="1" si="259"/>
        <v>1015733.3333333333</v>
      </c>
    </row>
    <row r="2273" spans="1:15" x14ac:dyDescent="0.25">
      <c r="A2273">
        <v>2258</v>
      </c>
      <c r="B2273" s="84">
        <v>38740</v>
      </c>
      <c r="C2273" s="47">
        <v>20.54</v>
      </c>
      <c r="D2273" s="47">
        <v>20.55</v>
      </c>
      <c r="E2273" s="47">
        <v>19.96</v>
      </c>
      <c r="F2273" s="47">
        <v>20.12</v>
      </c>
      <c r="G2273" s="48">
        <v>463800</v>
      </c>
      <c r="H2273" s="47">
        <v>11.19</v>
      </c>
      <c r="I2273" s="51">
        <f t="shared" si="253"/>
        <v>0.55616302186878719</v>
      </c>
      <c r="J2273" s="51">
        <f t="shared" ca="1" si="254"/>
        <v>1.3333333333333333</v>
      </c>
      <c r="K2273" s="47">
        <f t="shared" si="255"/>
        <v>11.42</v>
      </c>
      <c r="L2273" s="47">
        <f t="shared" si="256"/>
        <v>11.43</v>
      </c>
      <c r="M2273" s="47">
        <f t="shared" si="257"/>
        <v>11.1</v>
      </c>
      <c r="N2273" s="47">
        <f t="shared" si="258"/>
        <v>11.19</v>
      </c>
      <c r="O2273" s="48">
        <f t="shared" ca="1" si="259"/>
        <v>618400</v>
      </c>
    </row>
    <row r="2274" spans="1:15" x14ac:dyDescent="0.25">
      <c r="A2274">
        <v>2259</v>
      </c>
      <c r="B2274" s="84">
        <v>38737</v>
      </c>
      <c r="C2274" s="47">
        <v>20.95</v>
      </c>
      <c r="D2274" s="47">
        <v>21.05</v>
      </c>
      <c r="E2274" s="47">
        <v>20.45</v>
      </c>
      <c r="F2274" s="47">
        <v>20.51</v>
      </c>
      <c r="G2274" s="48">
        <v>384200</v>
      </c>
      <c r="H2274" s="47">
        <v>11.41</v>
      </c>
      <c r="I2274" s="51">
        <f t="shared" si="253"/>
        <v>0.55631399317406138</v>
      </c>
      <c r="J2274" s="51">
        <f t="shared" ca="1" si="254"/>
        <v>1.3333333333333333</v>
      </c>
      <c r="K2274" s="47">
        <f t="shared" si="255"/>
        <v>11.65</v>
      </c>
      <c r="L2274" s="47">
        <f t="shared" si="256"/>
        <v>11.71</v>
      </c>
      <c r="M2274" s="47">
        <f t="shared" si="257"/>
        <v>11.38</v>
      </c>
      <c r="N2274" s="47">
        <f t="shared" si="258"/>
        <v>11.41</v>
      </c>
      <c r="O2274" s="48">
        <f t="shared" ca="1" si="259"/>
        <v>512266.66666666663</v>
      </c>
    </row>
    <row r="2275" spans="1:15" x14ac:dyDescent="0.25">
      <c r="A2275">
        <v>2260</v>
      </c>
      <c r="B2275" s="84">
        <v>38736</v>
      </c>
      <c r="C2275" s="47">
        <v>20.55</v>
      </c>
      <c r="D2275" s="47">
        <v>21.23</v>
      </c>
      <c r="E2275" s="47">
        <v>20.54</v>
      </c>
      <c r="F2275" s="47">
        <v>20.88</v>
      </c>
      <c r="G2275" s="48">
        <v>670500</v>
      </c>
      <c r="H2275" s="47">
        <v>11.61</v>
      </c>
      <c r="I2275" s="51">
        <f t="shared" si="253"/>
        <v>0.55603448275862066</v>
      </c>
      <c r="J2275" s="51">
        <f t="shared" ca="1" si="254"/>
        <v>1.3333333333333333</v>
      </c>
      <c r="K2275" s="47">
        <f t="shared" si="255"/>
        <v>11.43</v>
      </c>
      <c r="L2275" s="47">
        <f t="shared" si="256"/>
        <v>11.8</v>
      </c>
      <c r="M2275" s="47">
        <f t="shared" si="257"/>
        <v>11.42</v>
      </c>
      <c r="N2275" s="47">
        <f t="shared" si="258"/>
        <v>11.61</v>
      </c>
      <c r="O2275" s="48">
        <f t="shared" ca="1" si="259"/>
        <v>894000</v>
      </c>
    </row>
    <row r="2276" spans="1:15" x14ac:dyDescent="0.25">
      <c r="A2276">
        <v>2261</v>
      </c>
      <c r="B2276" s="84">
        <v>38735</v>
      </c>
      <c r="C2276" s="47">
        <v>19.7</v>
      </c>
      <c r="D2276" s="47">
        <v>21.4</v>
      </c>
      <c r="E2276" s="47">
        <v>19.55</v>
      </c>
      <c r="F2276" s="47">
        <v>20.39</v>
      </c>
      <c r="G2276" s="48">
        <v>1379800</v>
      </c>
      <c r="H2276" s="47">
        <v>11.34</v>
      </c>
      <c r="I2276" s="51">
        <f t="shared" si="253"/>
        <v>0.55615497793035795</v>
      </c>
      <c r="J2276" s="51">
        <f t="shared" ca="1" si="254"/>
        <v>1.3333333333333333</v>
      </c>
      <c r="K2276" s="47">
        <f t="shared" si="255"/>
        <v>10.96</v>
      </c>
      <c r="L2276" s="47">
        <f t="shared" si="256"/>
        <v>11.9</v>
      </c>
      <c r="M2276" s="47">
        <f t="shared" si="257"/>
        <v>10.87</v>
      </c>
      <c r="N2276" s="47">
        <f t="shared" si="258"/>
        <v>11.34</v>
      </c>
      <c r="O2276" s="48">
        <f t="shared" ca="1" si="259"/>
        <v>1839733.3333333333</v>
      </c>
    </row>
    <row r="2277" spans="1:15" x14ac:dyDescent="0.25">
      <c r="A2277">
        <v>2262</v>
      </c>
      <c r="B2277" s="84">
        <v>38734</v>
      </c>
      <c r="C2277" s="47">
        <v>20.57</v>
      </c>
      <c r="D2277" s="47">
        <v>20.66</v>
      </c>
      <c r="E2277" s="47">
        <v>20.45</v>
      </c>
      <c r="F2277" s="47">
        <v>20.45</v>
      </c>
      <c r="G2277" s="48">
        <v>300600</v>
      </c>
      <c r="H2277" s="47">
        <v>11.37</v>
      </c>
      <c r="I2277" s="51">
        <f t="shared" si="253"/>
        <v>0.55599022004889975</v>
      </c>
      <c r="J2277" s="51">
        <f t="shared" ca="1" si="254"/>
        <v>1.3333333333333333</v>
      </c>
      <c r="K2277" s="47">
        <f t="shared" si="255"/>
        <v>11.44</v>
      </c>
      <c r="L2277" s="47">
        <f t="shared" si="256"/>
        <v>11.49</v>
      </c>
      <c r="M2277" s="47">
        <f t="shared" si="257"/>
        <v>11.37</v>
      </c>
      <c r="N2277" s="47">
        <f t="shared" si="258"/>
        <v>11.37</v>
      </c>
      <c r="O2277" s="48">
        <f t="shared" ca="1" si="259"/>
        <v>400800</v>
      </c>
    </row>
    <row r="2278" spans="1:15" x14ac:dyDescent="0.25">
      <c r="A2278">
        <v>2263</v>
      </c>
      <c r="B2278" s="84">
        <v>38730</v>
      </c>
      <c r="C2278" s="47">
        <v>21</v>
      </c>
      <c r="D2278" s="47">
        <v>21.1</v>
      </c>
      <c r="E2278" s="47">
        <v>20.74</v>
      </c>
      <c r="F2278" s="47">
        <v>20.74</v>
      </c>
      <c r="G2278" s="48">
        <v>182200</v>
      </c>
      <c r="H2278" s="47">
        <v>11.53</v>
      </c>
      <c r="I2278" s="51">
        <f t="shared" si="253"/>
        <v>0.55593056894889104</v>
      </c>
      <c r="J2278" s="51">
        <f t="shared" ca="1" si="254"/>
        <v>1.3333333333333333</v>
      </c>
      <c r="K2278" s="47">
        <f t="shared" si="255"/>
        <v>11.67</v>
      </c>
      <c r="L2278" s="47">
        <f t="shared" si="256"/>
        <v>11.73</v>
      </c>
      <c r="M2278" s="47">
        <f t="shared" si="257"/>
        <v>11.53</v>
      </c>
      <c r="N2278" s="47">
        <f t="shared" si="258"/>
        <v>11.53</v>
      </c>
      <c r="O2278" s="48">
        <f t="shared" ca="1" si="259"/>
        <v>242933.33333333331</v>
      </c>
    </row>
    <row r="2279" spans="1:15" x14ac:dyDescent="0.25">
      <c r="A2279">
        <v>2264</v>
      </c>
      <c r="B2279" s="84">
        <v>38729</v>
      </c>
      <c r="C2279" s="47">
        <v>20.82</v>
      </c>
      <c r="D2279" s="47">
        <v>21.05</v>
      </c>
      <c r="E2279" s="47">
        <v>20.52</v>
      </c>
      <c r="F2279" s="47">
        <v>20.9</v>
      </c>
      <c r="G2279" s="48">
        <v>582400</v>
      </c>
      <c r="H2279" s="47">
        <v>11.62</v>
      </c>
      <c r="I2279" s="51">
        <f t="shared" si="253"/>
        <v>0.55598086124401913</v>
      </c>
      <c r="J2279" s="51">
        <f t="shared" ca="1" si="254"/>
        <v>1.3333333333333333</v>
      </c>
      <c r="K2279" s="47">
        <f t="shared" si="255"/>
        <v>11.58</v>
      </c>
      <c r="L2279" s="47">
        <f t="shared" si="256"/>
        <v>11.7</v>
      </c>
      <c r="M2279" s="47">
        <f t="shared" si="257"/>
        <v>11.41</v>
      </c>
      <c r="N2279" s="47">
        <f t="shared" si="258"/>
        <v>11.62</v>
      </c>
      <c r="O2279" s="48">
        <f t="shared" ca="1" si="259"/>
        <v>776533.33333333326</v>
      </c>
    </row>
    <row r="2280" spans="1:15" x14ac:dyDescent="0.25">
      <c r="A2280">
        <v>2265</v>
      </c>
      <c r="B2280" s="84">
        <v>38728</v>
      </c>
      <c r="C2280" s="47">
        <v>21.2</v>
      </c>
      <c r="D2280" s="47">
        <v>21.45</v>
      </c>
      <c r="E2280" s="47">
        <v>20.85</v>
      </c>
      <c r="F2280" s="47">
        <v>20.98</v>
      </c>
      <c r="G2280" s="48">
        <v>316200</v>
      </c>
      <c r="H2280" s="47">
        <v>11.67</v>
      </c>
      <c r="I2280" s="51">
        <f t="shared" si="253"/>
        <v>0.55624404194470922</v>
      </c>
      <c r="J2280" s="51">
        <f t="shared" ca="1" si="254"/>
        <v>1.3333333333333333</v>
      </c>
      <c r="K2280" s="47">
        <f t="shared" si="255"/>
        <v>11.79</v>
      </c>
      <c r="L2280" s="47">
        <f t="shared" si="256"/>
        <v>11.93</v>
      </c>
      <c r="M2280" s="47">
        <f t="shared" si="257"/>
        <v>11.6</v>
      </c>
      <c r="N2280" s="47">
        <f t="shared" si="258"/>
        <v>11.67</v>
      </c>
      <c r="O2280" s="48">
        <f t="shared" ca="1" si="259"/>
        <v>421600</v>
      </c>
    </row>
    <row r="2281" spans="1:15" x14ac:dyDescent="0.25">
      <c r="A2281">
        <v>2266</v>
      </c>
      <c r="B2281" s="84">
        <v>38727</v>
      </c>
      <c r="C2281" s="47">
        <v>21.11</v>
      </c>
      <c r="D2281" s="47">
        <v>21.41</v>
      </c>
      <c r="E2281" s="47">
        <v>20.9</v>
      </c>
      <c r="F2281" s="47">
        <v>21.3</v>
      </c>
      <c r="G2281" s="48">
        <v>385400</v>
      </c>
      <c r="H2281" s="47">
        <v>11.85</v>
      </c>
      <c r="I2281" s="51">
        <f t="shared" si="253"/>
        <v>0.55633802816901401</v>
      </c>
      <c r="J2281" s="51">
        <f t="shared" ca="1" si="254"/>
        <v>1.3333333333333333</v>
      </c>
      <c r="K2281" s="47">
        <f t="shared" si="255"/>
        <v>11.74</v>
      </c>
      <c r="L2281" s="47">
        <f t="shared" si="256"/>
        <v>11.91</v>
      </c>
      <c r="M2281" s="47">
        <f t="shared" si="257"/>
        <v>11.63</v>
      </c>
      <c r="N2281" s="47">
        <f t="shared" si="258"/>
        <v>11.85</v>
      </c>
      <c r="O2281" s="48">
        <f t="shared" ca="1" si="259"/>
        <v>513866.66666666663</v>
      </c>
    </row>
    <row r="2282" spans="1:15" x14ac:dyDescent="0.25">
      <c r="A2282">
        <v>2267</v>
      </c>
      <c r="B2282" s="84">
        <v>38726</v>
      </c>
      <c r="C2282" s="47">
        <v>20.5</v>
      </c>
      <c r="D2282" s="47">
        <v>21.35</v>
      </c>
      <c r="E2282" s="47">
        <v>20.49</v>
      </c>
      <c r="F2282" s="47">
        <v>21.3</v>
      </c>
      <c r="G2282" s="48">
        <v>554500</v>
      </c>
      <c r="H2282" s="47">
        <v>11.85</v>
      </c>
      <c r="I2282" s="51">
        <f t="shared" si="253"/>
        <v>0.55633802816901401</v>
      </c>
      <c r="J2282" s="51">
        <f t="shared" ca="1" si="254"/>
        <v>1.3333333333333333</v>
      </c>
      <c r="K2282" s="47">
        <f t="shared" si="255"/>
        <v>11.4</v>
      </c>
      <c r="L2282" s="47">
        <f t="shared" si="256"/>
        <v>11.88</v>
      </c>
      <c r="M2282" s="47">
        <f t="shared" si="257"/>
        <v>11.4</v>
      </c>
      <c r="N2282" s="47">
        <f t="shared" si="258"/>
        <v>11.85</v>
      </c>
      <c r="O2282" s="48">
        <f t="shared" ca="1" si="259"/>
        <v>739333.33333333326</v>
      </c>
    </row>
    <row r="2283" spans="1:15" x14ac:dyDescent="0.25">
      <c r="A2283">
        <v>2268</v>
      </c>
      <c r="B2283" s="84">
        <v>38723</v>
      </c>
      <c r="C2283" s="47">
        <v>20.52</v>
      </c>
      <c r="D2283" s="47">
        <v>20.91</v>
      </c>
      <c r="E2283" s="47">
        <v>20.32</v>
      </c>
      <c r="F2283" s="47">
        <v>20.55</v>
      </c>
      <c r="G2283" s="48">
        <v>347000</v>
      </c>
      <c r="H2283" s="47">
        <v>11.43</v>
      </c>
      <c r="I2283" s="51">
        <f t="shared" si="253"/>
        <v>0.55620437956204372</v>
      </c>
      <c r="J2283" s="51">
        <f t="shared" ca="1" si="254"/>
        <v>1.3333333333333333</v>
      </c>
      <c r="K2283" s="47">
        <f t="shared" si="255"/>
        <v>11.41</v>
      </c>
      <c r="L2283" s="47">
        <f t="shared" si="256"/>
        <v>11.63</v>
      </c>
      <c r="M2283" s="47">
        <f t="shared" si="257"/>
        <v>11.3</v>
      </c>
      <c r="N2283" s="47">
        <f t="shared" si="258"/>
        <v>11.43</v>
      </c>
      <c r="O2283" s="48">
        <f t="shared" ca="1" si="259"/>
        <v>462666.66666666663</v>
      </c>
    </row>
    <row r="2284" spans="1:15" x14ac:dyDescent="0.25">
      <c r="A2284">
        <v>2269</v>
      </c>
      <c r="B2284" s="84">
        <v>38722</v>
      </c>
      <c r="C2284" s="47">
        <v>20.420000000000002</v>
      </c>
      <c r="D2284" s="47">
        <v>20.67</v>
      </c>
      <c r="E2284" s="47">
        <v>20.32</v>
      </c>
      <c r="F2284" s="47">
        <v>20.420000000000002</v>
      </c>
      <c r="G2284" s="48">
        <v>252200</v>
      </c>
      <c r="H2284" s="47">
        <v>11.36</v>
      </c>
      <c r="I2284" s="51">
        <f t="shared" si="253"/>
        <v>0.55631733594515176</v>
      </c>
      <c r="J2284" s="51">
        <f t="shared" ca="1" si="254"/>
        <v>1.3333333333333333</v>
      </c>
      <c r="K2284" s="47">
        <f t="shared" si="255"/>
        <v>11.36</v>
      </c>
      <c r="L2284" s="47">
        <f t="shared" si="256"/>
        <v>11.5</v>
      </c>
      <c r="M2284" s="47">
        <f t="shared" si="257"/>
        <v>11.3</v>
      </c>
      <c r="N2284" s="47">
        <f t="shared" si="258"/>
        <v>11.36</v>
      </c>
      <c r="O2284" s="48">
        <f t="shared" ca="1" si="259"/>
        <v>336266.66666666663</v>
      </c>
    </row>
    <row r="2285" spans="1:15" x14ac:dyDescent="0.25">
      <c r="A2285">
        <v>2270</v>
      </c>
      <c r="B2285" s="84">
        <v>38721</v>
      </c>
      <c r="C2285" s="47">
        <v>20.39</v>
      </c>
      <c r="D2285" s="47">
        <v>20.76</v>
      </c>
      <c r="E2285" s="47">
        <v>20.32</v>
      </c>
      <c r="F2285" s="47">
        <v>20.45</v>
      </c>
      <c r="G2285" s="48">
        <v>326600</v>
      </c>
      <c r="H2285" s="47">
        <v>11.37</v>
      </c>
      <c r="I2285" s="51">
        <f t="shared" si="253"/>
        <v>0.55599022004889975</v>
      </c>
      <c r="J2285" s="51">
        <f t="shared" ca="1" si="254"/>
        <v>1.3333333333333333</v>
      </c>
      <c r="K2285" s="47">
        <f t="shared" si="255"/>
        <v>11.34</v>
      </c>
      <c r="L2285" s="47">
        <f t="shared" si="256"/>
        <v>11.54</v>
      </c>
      <c r="M2285" s="47">
        <f t="shared" si="257"/>
        <v>11.3</v>
      </c>
      <c r="N2285" s="47">
        <f t="shared" si="258"/>
        <v>11.37</v>
      </c>
      <c r="O2285" s="48">
        <f t="shared" ca="1" si="259"/>
        <v>435466.66666666663</v>
      </c>
    </row>
    <row r="2286" spans="1:15" x14ac:dyDescent="0.25">
      <c r="A2286">
        <v>2271</v>
      </c>
      <c r="B2286" s="84">
        <v>38720</v>
      </c>
      <c r="C2286" s="47">
        <v>20.43</v>
      </c>
      <c r="D2286" s="47">
        <v>20.82</v>
      </c>
      <c r="E2286" s="47">
        <v>19.399999999999999</v>
      </c>
      <c r="F2286" s="47">
        <v>20.55</v>
      </c>
      <c r="G2286" s="48">
        <v>291800</v>
      </c>
      <c r="H2286" s="47">
        <v>11.43</v>
      </c>
      <c r="I2286" s="51">
        <f t="shared" si="253"/>
        <v>0.55620437956204372</v>
      </c>
      <c r="J2286" s="51">
        <f t="shared" ca="1" si="254"/>
        <v>1.3333333333333333</v>
      </c>
      <c r="K2286" s="47">
        <f t="shared" si="255"/>
        <v>11.36</v>
      </c>
      <c r="L2286" s="47">
        <f t="shared" si="256"/>
        <v>11.58</v>
      </c>
      <c r="M2286" s="47">
        <f t="shared" si="257"/>
        <v>10.79</v>
      </c>
      <c r="N2286" s="47">
        <f t="shared" si="258"/>
        <v>11.43</v>
      </c>
      <c r="O2286" s="48">
        <f t="shared" ca="1" si="259"/>
        <v>389066.66666666663</v>
      </c>
    </row>
    <row r="2287" spans="1:15" x14ac:dyDescent="0.25">
      <c r="A2287">
        <v>2272</v>
      </c>
      <c r="B2287" s="84">
        <v>38716</v>
      </c>
      <c r="C2287" s="47">
        <v>20.55</v>
      </c>
      <c r="D2287" s="47">
        <v>21</v>
      </c>
      <c r="E2287" s="47">
        <v>20.18</v>
      </c>
      <c r="F2287" s="47">
        <v>20.29</v>
      </c>
      <c r="G2287" s="48">
        <v>198500</v>
      </c>
      <c r="H2287" s="47">
        <v>11.28</v>
      </c>
      <c r="I2287" s="51">
        <f t="shared" si="253"/>
        <v>0.55593888615081322</v>
      </c>
      <c r="J2287" s="51">
        <f t="shared" ca="1" si="254"/>
        <v>1.3333333333333333</v>
      </c>
      <c r="K2287" s="47">
        <f t="shared" si="255"/>
        <v>11.42</v>
      </c>
      <c r="L2287" s="47">
        <f t="shared" si="256"/>
        <v>11.67</v>
      </c>
      <c r="M2287" s="47">
        <f t="shared" si="257"/>
        <v>11.22</v>
      </c>
      <c r="N2287" s="47">
        <f t="shared" si="258"/>
        <v>11.28</v>
      </c>
      <c r="O2287" s="48">
        <f t="shared" ca="1" si="259"/>
        <v>264666.66666666663</v>
      </c>
    </row>
    <row r="2288" spans="1:15" x14ac:dyDescent="0.25">
      <c r="A2288">
        <v>2273</v>
      </c>
      <c r="B2288" s="84">
        <v>38715</v>
      </c>
      <c r="C2288" s="47">
        <v>20.350000000000001</v>
      </c>
      <c r="D2288" s="47">
        <v>21</v>
      </c>
      <c r="E2288" s="47">
        <v>20.350000000000001</v>
      </c>
      <c r="F2288" s="47">
        <v>20.7</v>
      </c>
      <c r="G2288" s="48">
        <v>232000</v>
      </c>
      <c r="H2288" s="47">
        <v>11.51</v>
      </c>
      <c r="I2288" s="51">
        <f t="shared" si="253"/>
        <v>0.55603864734299513</v>
      </c>
      <c r="J2288" s="51">
        <f t="shared" ca="1" si="254"/>
        <v>1.3333333333333333</v>
      </c>
      <c r="K2288" s="47">
        <f t="shared" si="255"/>
        <v>11.32</v>
      </c>
      <c r="L2288" s="47">
        <f t="shared" si="256"/>
        <v>11.68</v>
      </c>
      <c r="M2288" s="47">
        <f t="shared" si="257"/>
        <v>11.32</v>
      </c>
      <c r="N2288" s="47">
        <f t="shared" si="258"/>
        <v>11.51</v>
      </c>
      <c r="O2288" s="48">
        <f t="shared" ca="1" si="259"/>
        <v>309333.33333333331</v>
      </c>
    </row>
    <row r="2289" spans="1:15" x14ac:dyDescent="0.25">
      <c r="A2289">
        <v>2274</v>
      </c>
      <c r="B2289" s="84">
        <v>38714</v>
      </c>
      <c r="C2289" s="47">
        <v>20.48</v>
      </c>
      <c r="D2289" s="47">
        <v>20.59</v>
      </c>
      <c r="E2289" s="47">
        <v>20.2</v>
      </c>
      <c r="F2289" s="47">
        <v>20.48</v>
      </c>
      <c r="G2289" s="48">
        <v>165200</v>
      </c>
      <c r="H2289" s="47">
        <v>11.39</v>
      </c>
      <c r="I2289" s="51">
        <f t="shared" si="253"/>
        <v>0.55615234375</v>
      </c>
      <c r="J2289" s="51">
        <f t="shared" ca="1" si="254"/>
        <v>1.3333333333333333</v>
      </c>
      <c r="K2289" s="47">
        <f t="shared" si="255"/>
        <v>11.39</v>
      </c>
      <c r="L2289" s="47">
        <f t="shared" si="256"/>
        <v>11.45</v>
      </c>
      <c r="M2289" s="47">
        <f t="shared" si="257"/>
        <v>11.23</v>
      </c>
      <c r="N2289" s="47">
        <f t="shared" si="258"/>
        <v>11.39</v>
      </c>
      <c r="O2289" s="48">
        <f t="shared" ca="1" si="259"/>
        <v>220266.66666666666</v>
      </c>
    </row>
    <row r="2290" spans="1:15" x14ac:dyDescent="0.25">
      <c r="A2290">
        <v>2275</v>
      </c>
      <c r="B2290" s="84">
        <v>38713</v>
      </c>
      <c r="C2290" s="47">
        <v>20.99</v>
      </c>
      <c r="D2290" s="47">
        <v>20.99</v>
      </c>
      <c r="E2290" s="47">
        <v>20.32</v>
      </c>
      <c r="F2290" s="47">
        <v>20.350000000000001</v>
      </c>
      <c r="G2290" s="48">
        <v>265400</v>
      </c>
      <c r="H2290" s="47">
        <v>11.32</v>
      </c>
      <c r="I2290" s="51">
        <f t="shared" si="253"/>
        <v>0.55626535626535623</v>
      </c>
      <c r="J2290" s="51">
        <f t="shared" ca="1" si="254"/>
        <v>1.3333333333333333</v>
      </c>
      <c r="K2290" s="47">
        <f t="shared" si="255"/>
        <v>11.68</v>
      </c>
      <c r="L2290" s="47">
        <f t="shared" si="256"/>
        <v>11.68</v>
      </c>
      <c r="M2290" s="47">
        <f t="shared" si="257"/>
        <v>11.3</v>
      </c>
      <c r="N2290" s="47">
        <f t="shared" si="258"/>
        <v>11.32</v>
      </c>
      <c r="O2290" s="48">
        <f t="shared" ca="1" si="259"/>
        <v>353866.66666666663</v>
      </c>
    </row>
    <row r="2291" spans="1:15" x14ac:dyDescent="0.25">
      <c r="A2291">
        <v>2276</v>
      </c>
      <c r="B2291" s="84">
        <v>38709</v>
      </c>
      <c r="C2291" s="47">
        <v>20.7</v>
      </c>
      <c r="D2291" s="47">
        <v>20.95</v>
      </c>
      <c r="E2291" s="47">
        <v>20.63</v>
      </c>
      <c r="F2291" s="47">
        <v>20.83</v>
      </c>
      <c r="G2291" s="48">
        <v>161800</v>
      </c>
      <c r="H2291" s="47">
        <v>11.58</v>
      </c>
      <c r="I2291" s="51">
        <f t="shared" si="253"/>
        <v>0.55592894863178111</v>
      </c>
      <c r="J2291" s="51">
        <f t="shared" ca="1" si="254"/>
        <v>1.3333333333333333</v>
      </c>
      <c r="K2291" s="47">
        <f t="shared" si="255"/>
        <v>11.51</v>
      </c>
      <c r="L2291" s="47">
        <f t="shared" si="256"/>
        <v>11.65</v>
      </c>
      <c r="M2291" s="47">
        <f t="shared" si="257"/>
        <v>11.47</v>
      </c>
      <c r="N2291" s="47">
        <f t="shared" si="258"/>
        <v>11.58</v>
      </c>
      <c r="O2291" s="48">
        <f t="shared" ca="1" si="259"/>
        <v>215733.33333333331</v>
      </c>
    </row>
    <row r="2292" spans="1:15" x14ac:dyDescent="0.25">
      <c r="A2292">
        <v>2277</v>
      </c>
      <c r="B2292" s="84">
        <v>38708</v>
      </c>
      <c r="C2292" s="47">
        <v>20.59</v>
      </c>
      <c r="D2292" s="47">
        <v>20.67</v>
      </c>
      <c r="E2292" s="47">
        <v>20.25</v>
      </c>
      <c r="F2292" s="47">
        <v>20.61</v>
      </c>
      <c r="G2292" s="48">
        <v>253300</v>
      </c>
      <c r="H2292" s="47">
        <v>11.46</v>
      </c>
      <c r="I2292" s="51">
        <f t="shared" si="253"/>
        <v>0.55604075691411947</v>
      </c>
      <c r="J2292" s="51">
        <f t="shared" ca="1" si="254"/>
        <v>1.3333333333333333</v>
      </c>
      <c r="K2292" s="47">
        <f t="shared" si="255"/>
        <v>11.45</v>
      </c>
      <c r="L2292" s="47">
        <f t="shared" si="256"/>
        <v>11.49</v>
      </c>
      <c r="M2292" s="47">
        <f t="shared" si="257"/>
        <v>11.26</v>
      </c>
      <c r="N2292" s="47">
        <f t="shared" si="258"/>
        <v>11.46</v>
      </c>
      <c r="O2292" s="48">
        <f t="shared" ca="1" si="259"/>
        <v>337733.33333333331</v>
      </c>
    </row>
    <row r="2293" spans="1:15" x14ac:dyDescent="0.25">
      <c r="A2293">
        <v>2278</v>
      </c>
      <c r="B2293" s="84">
        <v>38707</v>
      </c>
      <c r="C2293" s="47">
        <v>19.61</v>
      </c>
      <c r="D2293" s="47">
        <v>20.57</v>
      </c>
      <c r="E2293" s="47">
        <v>19.61</v>
      </c>
      <c r="F2293" s="47">
        <v>20.49</v>
      </c>
      <c r="G2293" s="48">
        <v>420200</v>
      </c>
      <c r="H2293" s="47">
        <v>11.4</v>
      </c>
      <c r="I2293" s="51">
        <f t="shared" si="253"/>
        <v>0.55636896046852125</v>
      </c>
      <c r="J2293" s="51">
        <f t="shared" ca="1" si="254"/>
        <v>1.3333333333333333</v>
      </c>
      <c r="K2293" s="47">
        <f t="shared" si="255"/>
        <v>10.91</v>
      </c>
      <c r="L2293" s="47">
        <f t="shared" si="256"/>
        <v>11.44</v>
      </c>
      <c r="M2293" s="47">
        <f t="shared" si="257"/>
        <v>10.91</v>
      </c>
      <c r="N2293" s="47">
        <f t="shared" si="258"/>
        <v>11.4</v>
      </c>
      <c r="O2293" s="48">
        <f t="shared" ca="1" si="259"/>
        <v>560266.66666666663</v>
      </c>
    </row>
    <row r="2294" spans="1:15" x14ac:dyDescent="0.25">
      <c r="A2294">
        <v>2279</v>
      </c>
      <c r="B2294" s="84">
        <v>38706</v>
      </c>
      <c r="C2294" s="47">
        <v>19.75</v>
      </c>
      <c r="D2294" s="47">
        <v>19.88</v>
      </c>
      <c r="E2294" s="47">
        <v>19.47</v>
      </c>
      <c r="F2294" s="47">
        <v>19.62</v>
      </c>
      <c r="G2294" s="48">
        <v>218400</v>
      </c>
      <c r="H2294" s="47">
        <v>10.91</v>
      </c>
      <c r="I2294" s="51">
        <f t="shared" si="253"/>
        <v>0.55606523955147802</v>
      </c>
      <c r="J2294" s="51">
        <f t="shared" ca="1" si="254"/>
        <v>1.3333333333333333</v>
      </c>
      <c r="K2294" s="47">
        <f t="shared" si="255"/>
        <v>10.98</v>
      </c>
      <c r="L2294" s="47">
        <f t="shared" si="256"/>
        <v>11.05</v>
      </c>
      <c r="M2294" s="47">
        <f t="shared" si="257"/>
        <v>10.83</v>
      </c>
      <c r="N2294" s="47">
        <f t="shared" si="258"/>
        <v>10.91</v>
      </c>
      <c r="O2294" s="48">
        <f t="shared" ca="1" si="259"/>
        <v>291200</v>
      </c>
    </row>
    <row r="2295" spans="1:15" x14ac:dyDescent="0.25">
      <c r="A2295">
        <v>2280</v>
      </c>
      <c r="B2295" s="84">
        <v>38705</v>
      </c>
      <c r="C2295" s="47">
        <v>19.7</v>
      </c>
      <c r="D2295" s="47">
        <v>19.97</v>
      </c>
      <c r="E2295" s="47">
        <v>19.579999999999998</v>
      </c>
      <c r="F2295" s="47">
        <v>19.73</v>
      </c>
      <c r="G2295" s="48">
        <v>366500</v>
      </c>
      <c r="H2295" s="47">
        <v>10.96</v>
      </c>
      <c r="I2295" s="51">
        <f t="shared" si="253"/>
        <v>0.555499239736442</v>
      </c>
      <c r="J2295" s="51">
        <f t="shared" ca="1" si="254"/>
        <v>1.3333333333333333</v>
      </c>
      <c r="K2295" s="47">
        <f t="shared" si="255"/>
        <v>10.94</v>
      </c>
      <c r="L2295" s="47">
        <f t="shared" si="256"/>
        <v>11.09</v>
      </c>
      <c r="M2295" s="47">
        <f t="shared" si="257"/>
        <v>10.88</v>
      </c>
      <c r="N2295" s="47">
        <f t="shared" si="258"/>
        <v>10.96</v>
      </c>
      <c r="O2295" s="48">
        <f t="shared" ca="1" si="259"/>
        <v>488666.66666666663</v>
      </c>
    </row>
    <row r="2296" spans="1:15" x14ac:dyDescent="0.25">
      <c r="A2296">
        <v>2281</v>
      </c>
      <c r="B2296" s="84">
        <v>38702</v>
      </c>
      <c r="C2296" s="47">
        <v>19.96</v>
      </c>
      <c r="D2296" s="47">
        <v>20.09</v>
      </c>
      <c r="E2296" s="47">
        <v>19.66</v>
      </c>
      <c r="F2296" s="47">
        <v>19.72</v>
      </c>
      <c r="G2296" s="48">
        <v>718500</v>
      </c>
      <c r="H2296" s="47">
        <v>10.96</v>
      </c>
      <c r="I2296" s="51">
        <f t="shared" si="253"/>
        <v>0.55578093306288034</v>
      </c>
      <c r="J2296" s="51">
        <f t="shared" ca="1" si="254"/>
        <v>1.3333333333333333</v>
      </c>
      <c r="K2296" s="47">
        <f t="shared" si="255"/>
        <v>11.09</v>
      </c>
      <c r="L2296" s="47">
        <f t="shared" si="256"/>
        <v>11.17</v>
      </c>
      <c r="M2296" s="47">
        <f t="shared" si="257"/>
        <v>10.93</v>
      </c>
      <c r="N2296" s="47">
        <f t="shared" si="258"/>
        <v>10.96</v>
      </c>
      <c r="O2296" s="48">
        <f t="shared" ca="1" si="259"/>
        <v>958000</v>
      </c>
    </row>
    <row r="2297" spans="1:15" x14ac:dyDescent="0.25">
      <c r="A2297">
        <v>2282</v>
      </c>
      <c r="B2297" s="84">
        <v>38701</v>
      </c>
      <c r="C2297" s="47">
        <v>19.88</v>
      </c>
      <c r="D2297" s="47">
        <v>20.059999999999999</v>
      </c>
      <c r="E2297" s="47">
        <v>19.73</v>
      </c>
      <c r="F2297" s="47">
        <v>19.920000000000002</v>
      </c>
      <c r="G2297" s="48">
        <v>416800</v>
      </c>
      <c r="H2297" s="47">
        <v>11.07</v>
      </c>
      <c r="I2297" s="51">
        <f t="shared" si="253"/>
        <v>0.55572289156626498</v>
      </c>
      <c r="J2297" s="51">
        <f t="shared" ca="1" si="254"/>
        <v>1.3333333333333333</v>
      </c>
      <c r="K2297" s="47">
        <f t="shared" si="255"/>
        <v>11.05</v>
      </c>
      <c r="L2297" s="47">
        <f t="shared" si="256"/>
        <v>11.15</v>
      </c>
      <c r="M2297" s="47">
        <f t="shared" si="257"/>
        <v>10.96</v>
      </c>
      <c r="N2297" s="47">
        <f t="shared" si="258"/>
        <v>11.07</v>
      </c>
      <c r="O2297" s="48">
        <f t="shared" ca="1" si="259"/>
        <v>555733.33333333326</v>
      </c>
    </row>
    <row r="2298" spans="1:15" x14ac:dyDescent="0.25">
      <c r="A2298">
        <v>2283</v>
      </c>
      <c r="B2298" s="84">
        <v>38700</v>
      </c>
      <c r="C2298" s="47">
        <v>20.010000000000002</v>
      </c>
      <c r="D2298" s="47">
        <v>20.260000000000002</v>
      </c>
      <c r="E2298" s="47">
        <v>20</v>
      </c>
      <c r="F2298" s="47">
        <v>20.07</v>
      </c>
      <c r="G2298" s="48">
        <v>541600</v>
      </c>
      <c r="H2298" s="47">
        <v>11.15</v>
      </c>
      <c r="I2298" s="51">
        <f t="shared" si="253"/>
        <v>0.55555555555555558</v>
      </c>
      <c r="J2298" s="51">
        <f t="shared" ca="1" si="254"/>
        <v>1.3333333333333333</v>
      </c>
      <c r="K2298" s="47">
        <f t="shared" si="255"/>
        <v>11.12</v>
      </c>
      <c r="L2298" s="47">
        <f t="shared" si="256"/>
        <v>11.26</v>
      </c>
      <c r="M2298" s="47">
        <f t="shared" si="257"/>
        <v>11.11</v>
      </c>
      <c r="N2298" s="47">
        <f t="shared" si="258"/>
        <v>11.15</v>
      </c>
      <c r="O2298" s="48">
        <f t="shared" ca="1" si="259"/>
        <v>722133.33333333326</v>
      </c>
    </row>
    <row r="2299" spans="1:15" x14ac:dyDescent="0.25">
      <c r="A2299">
        <v>2284</v>
      </c>
      <c r="B2299" s="84">
        <v>38699</v>
      </c>
      <c r="C2299" s="47">
        <v>20.440000000000001</v>
      </c>
      <c r="D2299" s="47">
        <v>20.51</v>
      </c>
      <c r="E2299" s="47">
        <v>19.95</v>
      </c>
      <c r="F2299" s="47">
        <v>19.98</v>
      </c>
      <c r="G2299" s="48">
        <v>682000</v>
      </c>
      <c r="H2299" s="47">
        <v>11.1</v>
      </c>
      <c r="I2299" s="51">
        <f t="shared" si="253"/>
        <v>0.55555555555555558</v>
      </c>
      <c r="J2299" s="51">
        <f t="shared" ca="1" si="254"/>
        <v>1.3333333333333333</v>
      </c>
      <c r="K2299" s="47">
        <f t="shared" si="255"/>
        <v>11.36</v>
      </c>
      <c r="L2299" s="47">
        <f t="shared" si="256"/>
        <v>11.39</v>
      </c>
      <c r="M2299" s="47">
        <f t="shared" si="257"/>
        <v>11.08</v>
      </c>
      <c r="N2299" s="47">
        <f t="shared" si="258"/>
        <v>11.1</v>
      </c>
      <c r="O2299" s="48">
        <f t="shared" ca="1" si="259"/>
        <v>909333.33333333326</v>
      </c>
    </row>
    <row r="2300" spans="1:15" x14ac:dyDescent="0.25">
      <c r="A2300">
        <v>2285</v>
      </c>
      <c r="B2300" s="84">
        <v>38698</v>
      </c>
      <c r="C2300" s="47">
        <v>20.45</v>
      </c>
      <c r="D2300" s="47">
        <v>20.78</v>
      </c>
      <c r="E2300" s="47">
        <v>20.350000000000001</v>
      </c>
      <c r="F2300" s="47">
        <v>20.45</v>
      </c>
      <c r="G2300" s="48">
        <v>394500</v>
      </c>
      <c r="H2300" s="47">
        <v>11.36</v>
      </c>
      <c r="I2300" s="51">
        <f t="shared" si="253"/>
        <v>0.55550122249388756</v>
      </c>
      <c r="J2300" s="51">
        <f t="shared" ca="1" si="254"/>
        <v>1.3333333333333333</v>
      </c>
      <c r="K2300" s="47">
        <f t="shared" si="255"/>
        <v>11.36</v>
      </c>
      <c r="L2300" s="47">
        <f t="shared" si="256"/>
        <v>11.54</v>
      </c>
      <c r="M2300" s="47">
        <f t="shared" si="257"/>
        <v>11.3</v>
      </c>
      <c r="N2300" s="47">
        <f t="shared" si="258"/>
        <v>11.36</v>
      </c>
      <c r="O2300" s="48">
        <f t="shared" ca="1" si="259"/>
        <v>526000</v>
      </c>
    </row>
    <row r="2301" spans="1:15" x14ac:dyDescent="0.25">
      <c r="A2301">
        <v>2286</v>
      </c>
      <c r="B2301" s="84">
        <v>38695</v>
      </c>
      <c r="C2301" s="47">
        <v>20.420000000000002</v>
      </c>
      <c r="D2301" s="47">
        <v>20.63</v>
      </c>
      <c r="E2301" s="47">
        <v>20.21</v>
      </c>
      <c r="F2301" s="47">
        <v>20.38</v>
      </c>
      <c r="G2301" s="48">
        <v>347200</v>
      </c>
      <c r="H2301" s="47">
        <v>11.32</v>
      </c>
      <c r="I2301" s="51">
        <f t="shared" si="253"/>
        <v>0.55544651619234553</v>
      </c>
      <c r="J2301" s="51">
        <f t="shared" ca="1" si="254"/>
        <v>1.3333333333333333</v>
      </c>
      <c r="K2301" s="47">
        <f t="shared" si="255"/>
        <v>11.34</v>
      </c>
      <c r="L2301" s="47">
        <f t="shared" si="256"/>
        <v>11.46</v>
      </c>
      <c r="M2301" s="47">
        <f t="shared" si="257"/>
        <v>11.23</v>
      </c>
      <c r="N2301" s="47">
        <f t="shared" si="258"/>
        <v>11.32</v>
      </c>
      <c r="O2301" s="48">
        <f t="shared" ca="1" si="259"/>
        <v>462933.33333333331</v>
      </c>
    </row>
    <row r="2302" spans="1:15" x14ac:dyDescent="0.25">
      <c r="A2302">
        <v>2287</v>
      </c>
      <c r="B2302" s="84">
        <v>38694</v>
      </c>
      <c r="C2302" s="47">
        <v>20.63</v>
      </c>
      <c r="D2302" s="47">
        <v>20.97</v>
      </c>
      <c r="E2302" s="47">
        <v>20.29</v>
      </c>
      <c r="F2302" s="47">
        <v>20.39</v>
      </c>
      <c r="G2302" s="48">
        <v>487200</v>
      </c>
      <c r="H2302" s="47">
        <v>11.33</v>
      </c>
      <c r="I2302" s="51">
        <f t="shared" si="253"/>
        <v>0.55566454144188326</v>
      </c>
      <c r="J2302" s="51">
        <f t="shared" ca="1" si="254"/>
        <v>1.3333333333333333</v>
      </c>
      <c r="K2302" s="47">
        <f t="shared" si="255"/>
        <v>11.46</v>
      </c>
      <c r="L2302" s="47">
        <f t="shared" si="256"/>
        <v>11.65</v>
      </c>
      <c r="M2302" s="47">
        <f t="shared" si="257"/>
        <v>11.27</v>
      </c>
      <c r="N2302" s="47">
        <f t="shared" si="258"/>
        <v>11.33</v>
      </c>
      <c r="O2302" s="48">
        <f t="shared" ca="1" si="259"/>
        <v>649600</v>
      </c>
    </row>
    <row r="2303" spans="1:15" x14ac:dyDescent="0.25">
      <c r="A2303">
        <v>2288</v>
      </c>
      <c r="B2303" s="84">
        <v>38693</v>
      </c>
      <c r="C2303" s="47">
        <v>21.06</v>
      </c>
      <c r="D2303" s="47">
        <v>21.23</v>
      </c>
      <c r="E2303" s="47">
        <v>20.59</v>
      </c>
      <c r="F2303" s="47">
        <v>20.59</v>
      </c>
      <c r="G2303" s="48">
        <v>708600</v>
      </c>
      <c r="H2303" s="47">
        <v>11.44</v>
      </c>
      <c r="I2303" s="51">
        <f t="shared" si="253"/>
        <v>0.55560951918406987</v>
      </c>
      <c r="J2303" s="51">
        <f t="shared" ca="1" si="254"/>
        <v>1.3333333333333333</v>
      </c>
      <c r="K2303" s="47">
        <f t="shared" si="255"/>
        <v>11.7</v>
      </c>
      <c r="L2303" s="47">
        <f t="shared" si="256"/>
        <v>11.8</v>
      </c>
      <c r="M2303" s="47">
        <f t="shared" si="257"/>
        <v>11.44</v>
      </c>
      <c r="N2303" s="47">
        <f t="shared" si="258"/>
        <v>11.44</v>
      </c>
      <c r="O2303" s="48">
        <f t="shared" ca="1" si="259"/>
        <v>944800</v>
      </c>
    </row>
    <row r="2304" spans="1:15" x14ac:dyDescent="0.25">
      <c r="A2304">
        <v>2289</v>
      </c>
      <c r="B2304" s="84">
        <v>38692</v>
      </c>
      <c r="C2304" s="47">
        <v>21.16</v>
      </c>
      <c r="D2304" s="47">
        <v>21.4</v>
      </c>
      <c r="E2304" s="47">
        <v>21.03</v>
      </c>
      <c r="F2304" s="47">
        <v>21.09</v>
      </c>
      <c r="G2304" s="48">
        <v>260600</v>
      </c>
      <c r="H2304" s="47">
        <v>11.72</v>
      </c>
      <c r="I2304" s="51">
        <f t="shared" si="253"/>
        <v>0.55571360834518735</v>
      </c>
      <c r="J2304" s="51">
        <f t="shared" ca="1" si="254"/>
        <v>1.3333333333333333</v>
      </c>
      <c r="K2304" s="47">
        <f t="shared" si="255"/>
        <v>11.76</v>
      </c>
      <c r="L2304" s="47">
        <f t="shared" si="256"/>
        <v>11.89</v>
      </c>
      <c r="M2304" s="47">
        <f t="shared" si="257"/>
        <v>11.69</v>
      </c>
      <c r="N2304" s="47">
        <f t="shared" si="258"/>
        <v>11.72</v>
      </c>
      <c r="O2304" s="48">
        <f t="shared" ca="1" si="259"/>
        <v>347466.66666666663</v>
      </c>
    </row>
    <row r="2305" spans="1:15" x14ac:dyDescent="0.25">
      <c r="A2305">
        <v>2290</v>
      </c>
      <c r="B2305" s="84">
        <v>38691</v>
      </c>
      <c r="C2305" s="47">
        <v>21.26</v>
      </c>
      <c r="D2305" s="47">
        <v>21.35</v>
      </c>
      <c r="E2305" s="47">
        <v>20.8</v>
      </c>
      <c r="F2305" s="47">
        <v>21.09</v>
      </c>
      <c r="G2305" s="48">
        <v>353000</v>
      </c>
      <c r="H2305" s="47">
        <v>11.72</v>
      </c>
      <c r="I2305" s="51">
        <f t="shared" si="253"/>
        <v>0.55571360834518735</v>
      </c>
      <c r="J2305" s="51">
        <f t="shared" ca="1" si="254"/>
        <v>1.3333333333333333</v>
      </c>
      <c r="K2305" s="47">
        <f t="shared" si="255"/>
        <v>11.81</v>
      </c>
      <c r="L2305" s="47">
        <f t="shared" si="256"/>
        <v>11.86</v>
      </c>
      <c r="M2305" s="47">
        <f t="shared" si="257"/>
        <v>11.56</v>
      </c>
      <c r="N2305" s="47">
        <f t="shared" si="258"/>
        <v>11.72</v>
      </c>
      <c r="O2305" s="48">
        <f t="shared" ca="1" si="259"/>
        <v>470666.66666666663</v>
      </c>
    </row>
    <row r="2306" spans="1:15" x14ac:dyDescent="0.25">
      <c r="A2306">
        <v>2291</v>
      </c>
      <c r="B2306" s="84">
        <v>38688</v>
      </c>
      <c r="C2306" s="47">
        <v>21.47</v>
      </c>
      <c r="D2306" s="47">
        <v>21.5</v>
      </c>
      <c r="E2306" s="47">
        <v>20.91</v>
      </c>
      <c r="F2306" s="47">
        <v>21.26</v>
      </c>
      <c r="G2306" s="48">
        <v>347800</v>
      </c>
      <c r="H2306" s="47">
        <v>11.81</v>
      </c>
      <c r="I2306" s="51">
        <f t="shared" si="253"/>
        <v>0.55550329256820319</v>
      </c>
      <c r="J2306" s="51">
        <f t="shared" ca="1" si="254"/>
        <v>1.3333333333333333</v>
      </c>
      <c r="K2306" s="47">
        <f t="shared" si="255"/>
        <v>11.93</v>
      </c>
      <c r="L2306" s="47">
        <f t="shared" si="256"/>
        <v>11.94</v>
      </c>
      <c r="M2306" s="47">
        <f t="shared" si="257"/>
        <v>11.62</v>
      </c>
      <c r="N2306" s="47">
        <f t="shared" si="258"/>
        <v>11.81</v>
      </c>
      <c r="O2306" s="48">
        <f t="shared" ca="1" si="259"/>
        <v>463733.33333333331</v>
      </c>
    </row>
    <row r="2307" spans="1:15" x14ac:dyDescent="0.25">
      <c r="A2307">
        <v>2292</v>
      </c>
      <c r="B2307" s="84">
        <v>38687</v>
      </c>
      <c r="C2307" s="47">
        <v>21.43</v>
      </c>
      <c r="D2307" s="47">
        <v>21.72</v>
      </c>
      <c r="E2307" s="47">
        <v>21.25</v>
      </c>
      <c r="F2307" s="47">
        <v>21.49</v>
      </c>
      <c r="G2307" s="48">
        <v>442000</v>
      </c>
      <c r="H2307" s="47">
        <v>11.94</v>
      </c>
      <c r="I2307" s="51">
        <f t="shared" si="253"/>
        <v>0.55560725919032106</v>
      </c>
      <c r="J2307" s="51">
        <f t="shared" ca="1" si="254"/>
        <v>1.3333333333333333</v>
      </c>
      <c r="K2307" s="47">
        <f t="shared" si="255"/>
        <v>11.91</v>
      </c>
      <c r="L2307" s="47">
        <f t="shared" si="256"/>
        <v>12.07</v>
      </c>
      <c r="M2307" s="47">
        <f t="shared" si="257"/>
        <v>11.81</v>
      </c>
      <c r="N2307" s="47">
        <f t="shared" si="258"/>
        <v>11.94</v>
      </c>
      <c r="O2307" s="48">
        <f t="shared" ca="1" si="259"/>
        <v>589333.33333333326</v>
      </c>
    </row>
    <row r="2308" spans="1:15" x14ac:dyDescent="0.25">
      <c r="A2308">
        <v>2293</v>
      </c>
      <c r="B2308" s="84">
        <v>38686</v>
      </c>
      <c r="C2308" s="47">
        <v>21.44</v>
      </c>
      <c r="D2308" s="47">
        <v>21.76</v>
      </c>
      <c r="E2308" s="47">
        <v>21.1</v>
      </c>
      <c r="F2308" s="47">
        <v>21.31</v>
      </c>
      <c r="G2308" s="48">
        <v>602000</v>
      </c>
      <c r="H2308" s="47">
        <v>11.84</v>
      </c>
      <c r="I2308" s="51">
        <f t="shared" si="253"/>
        <v>0.55560769591740966</v>
      </c>
      <c r="J2308" s="51">
        <f t="shared" ca="1" si="254"/>
        <v>1.3333333333333333</v>
      </c>
      <c r="K2308" s="47">
        <f t="shared" si="255"/>
        <v>11.91</v>
      </c>
      <c r="L2308" s="47">
        <f t="shared" si="256"/>
        <v>12.09</v>
      </c>
      <c r="M2308" s="47">
        <f t="shared" si="257"/>
        <v>11.72</v>
      </c>
      <c r="N2308" s="47">
        <f t="shared" si="258"/>
        <v>11.84</v>
      </c>
      <c r="O2308" s="48">
        <f t="shared" ca="1" si="259"/>
        <v>802666.66666666663</v>
      </c>
    </row>
    <row r="2309" spans="1:15" x14ac:dyDescent="0.25">
      <c r="A2309">
        <v>2294</v>
      </c>
      <c r="B2309" s="84">
        <v>38685</v>
      </c>
      <c r="C2309" s="47">
        <v>21</v>
      </c>
      <c r="D2309" s="47">
        <v>21.44</v>
      </c>
      <c r="E2309" s="47">
        <v>20.67</v>
      </c>
      <c r="F2309" s="47">
        <v>21.42</v>
      </c>
      <c r="G2309" s="48">
        <v>660200</v>
      </c>
      <c r="H2309" s="47">
        <v>11.9</v>
      </c>
      <c r="I2309" s="51">
        <f t="shared" si="253"/>
        <v>0.55555555555555558</v>
      </c>
      <c r="J2309" s="51">
        <f t="shared" ca="1" si="254"/>
        <v>1.3333333333333333</v>
      </c>
      <c r="K2309" s="47">
        <f t="shared" si="255"/>
        <v>11.67</v>
      </c>
      <c r="L2309" s="47">
        <f t="shared" si="256"/>
        <v>11.91</v>
      </c>
      <c r="M2309" s="47">
        <f t="shared" si="257"/>
        <v>11.48</v>
      </c>
      <c r="N2309" s="47">
        <f t="shared" si="258"/>
        <v>11.9</v>
      </c>
      <c r="O2309" s="48">
        <f t="shared" ca="1" si="259"/>
        <v>880266.66666666663</v>
      </c>
    </row>
    <row r="2310" spans="1:15" x14ac:dyDescent="0.25">
      <c r="A2310">
        <v>2295</v>
      </c>
      <c r="B2310" s="84">
        <v>38684</v>
      </c>
      <c r="C2310" s="47">
        <v>21.75</v>
      </c>
      <c r="D2310" s="47">
        <v>21.75</v>
      </c>
      <c r="E2310" s="47">
        <v>21.07</v>
      </c>
      <c r="F2310" s="47">
        <v>21.3</v>
      </c>
      <c r="G2310" s="48">
        <v>406500</v>
      </c>
      <c r="H2310" s="47">
        <v>11.83</v>
      </c>
      <c r="I2310" s="51">
        <f t="shared" si="253"/>
        <v>0.55539906103286385</v>
      </c>
      <c r="J2310" s="51">
        <f t="shared" ca="1" si="254"/>
        <v>1.3333333333333333</v>
      </c>
      <c r="K2310" s="47">
        <f t="shared" si="255"/>
        <v>12.08</v>
      </c>
      <c r="L2310" s="47">
        <f t="shared" si="256"/>
        <v>12.08</v>
      </c>
      <c r="M2310" s="47">
        <f t="shared" si="257"/>
        <v>11.7</v>
      </c>
      <c r="N2310" s="47">
        <f t="shared" si="258"/>
        <v>11.83</v>
      </c>
      <c r="O2310" s="48">
        <f t="shared" ca="1" si="259"/>
        <v>542000</v>
      </c>
    </row>
    <row r="2311" spans="1:15" x14ac:dyDescent="0.25">
      <c r="A2311">
        <v>2296</v>
      </c>
      <c r="B2311" s="84">
        <v>38681</v>
      </c>
      <c r="C2311" s="47">
        <v>21.76</v>
      </c>
      <c r="D2311" s="47">
        <v>21.88</v>
      </c>
      <c r="E2311" s="47">
        <v>21.63</v>
      </c>
      <c r="F2311" s="47">
        <v>21.75</v>
      </c>
      <c r="G2311" s="48">
        <v>139000</v>
      </c>
      <c r="H2311" s="47">
        <v>12.08</v>
      </c>
      <c r="I2311" s="51">
        <f t="shared" si="253"/>
        <v>0.55540229885057468</v>
      </c>
      <c r="J2311" s="51">
        <f t="shared" ca="1" si="254"/>
        <v>1.3333333333333333</v>
      </c>
      <c r="K2311" s="47">
        <f t="shared" si="255"/>
        <v>12.09</v>
      </c>
      <c r="L2311" s="47">
        <f t="shared" si="256"/>
        <v>12.15</v>
      </c>
      <c r="M2311" s="47">
        <f t="shared" si="257"/>
        <v>12.01</v>
      </c>
      <c r="N2311" s="47">
        <f t="shared" si="258"/>
        <v>12.08</v>
      </c>
      <c r="O2311" s="48">
        <f t="shared" ca="1" si="259"/>
        <v>185333.33333333331</v>
      </c>
    </row>
    <row r="2312" spans="1:15" x14ac:dyDescent="0.25">
      <c r="A2312">
        <v>2297</v>
      </c>
      <c r="B2312" s="84">
        <v>38679</v>
      </c>
      <c r="C2312" s="47">
        <v>21.18</v>
      </c>
      <c r="D2312" s="47">
        <v>21.87</v>
      </c>
      <c r="E2312" s="47">
        <v>21.18</v>
      </c>
      <c r="F2312" s="47">
        <v>21.7</v>
      </c>
      <c r="G2312" s="48">
        <v>489200</v>
      </c>
      <c r="H2312" s="47">
        <v>12.06</v>
      </c>
      <c r="I2312" s="51">
        <f t="shared" si="253"/>
        <v>0.55576036866359446</v>
      </c>
      <c r="J2312" s="51">
        <f t="shared" ca="1" si="254"/>
        <v>1.3333333333333333</v>
      </c>
      <c r="K2312" s="47">
        <f t="shared" si="255"/>
        <v>11.77</v>
      </c>
      <c r="L2312" s="47">
        <f t="shared" si="256"/>
        <v>12.15</v>
      </c>
      <c r="M2312" s="47">
        <f t="shared" si="257"/>
        <v>11.77</v>
      </c>
      <c r="N2312" s="47">
        <f t="shared" si="258"/>
        <v>12.06</v>
      </c>
      <c r="O2312" s="48">
        <f t="shared" ca="1" si="259"/>
        <v>652266.66666666663</v>
      </c>
    </row>
    <row r="2313" spans="1:15" x14ac:dyDescent="0.25">
      <c r="A2313">
        <v>2298</v>
      </c>
      <c r="B2313" s="84">
        <v>38678</v>
      </c>
      <c r="C2313" s="47">
        <v>21.79</v>
      </c>
      <c r="D2313" s="47">
        <v>22.18</v>
      </c>
      <c r="E2313" s="47">
        <v>21.75</v>
      </c>
      <c r="F2313" s="47">
        <v>22.15</v>
      </c>
      <c r="G2313" s="48">
        <v>563700</v>
      </c>
      <c r="H2313" s="47">
        <v>12.31</v>
      </c>
      <c r="I2313" s="51">
        <f t="shared" si="253"/>
        <v>0.5557562076749436</v>
      </c>
      <c r="J2313" s="51">
        <f t="shared" ca="1" si="254"/>
        <v>1.3333333333333333</v>
      </c>
      <c r="K2313" s="47">
        <f t="shared" si="255"/>
        <v>12.11</v>
      </c>
      <c r="L2313" s="47">
        <f t="shared" si="256"/>
        <v>12.33</v>
      </c>
      <c r="M2313" s="47">
        <f t="shared" si="257"/>
        <v>12.09</v>
      </c>
      <c r="N2313" s="47">
        <f t="shared" si="258"/>
        <v>12.31</v>
      </c>
      <c r="O2313" s="48">
        <f t="shared" ca="1" si="259"/>
        <v>751600</v>
      </c>
    </row>
    <row r="2314" spans="1:15" x14ac:dyDescent="0.25">
      <c r="A2314">
        <v>2299</v>
      </c>
      <c r="B2314" s="84">
        <v>38677</v>
      </c>
      <c r="C2314" s="47">
        <v>21.31</v>
      </c>
      <c r="D2314" s="47">
        <v>21.91</v>
      </c>
      <c r="E2314" s="47">
        <v>21.15</v>
      </c>
      <c r="F2314" s="47">
        <v>21.9</v>
      </c>
      <c r="G2314" s="48">
        <v>738900</v>
      </c>
      <c r="H2314" s="47">
        <v>12.17</v>
      </c>
      <c r="I2314" s="51">
        <f t="shared" si="253"/>
        <v>0.55570776255707766</v>
      </c>
      <c r="J2314" s="51">
        <f t="shared" ca="1" si="254"/>
        <v>1.3333333333333333</v>
      </c>
      <c r="K2314" s="47">
        <f t="shared" si="255"/>
        <v>11.84</v>
      </c>
      <c r="L2314" s="47">
        <f t="shared" si="256"/>
        <v>12.18</v>
      </c>
      <c r="M2314" s="47">
        <f t="shared" si="257"/>
        <v>11.75</v>
      </c>
      <c r="N2314" s="47">
        <f t="shared" si="258"/>
        <v>12.17</v>
      </c>
      <c r="O2314" s="48">
        <f t="shared" ca="1" si="259"/>
        <v>985200</v>
      </c>
    </row>
    <row r="2315" spans="1:15" x14ac:dyDescent="0.25">
      <c r="A2315">
        <v>2300</v>
      </c>
      <c r="B2315" s="84">
        <v>38674</v>
      </c>
      <c r="C2315" s="47">
        <v>21</v>
      </c>
      <c r="D2315" s="47">
        <v>21.35</v>
      </c>
      <c r="E2315" s="47">
        <v>20.77</v>
      </c>
      <c r="F2315" s="47">
        <v>21.29</v>
      </c>
      <c r="G2315" s="48">
        <v>433800</v>
      </c>
      <c r="H2315" s="47">
        <v>11.83</v>
      </c>
      <c r="I2315" s="51">
        <f t="shared" si="253"/>
        <v>0.5556599342414279</v>
      </c>
      <c r="J2315" s="51">
        <f t="shared" ca="1" si="254"/>
        <v>1.3333333333333333</v>
      </c>
      <c r="K2315" s="47">
        <f t="shared" si="255"/>
        <v>11.67</v>
      </c>
      <c r="L2315" s="47">
        <f t="shared" si="256"/>
        <v>11.86</v>
      </c>
      <c r="M2315" s="47">
        <f t="shared" si="257"/>
        <v>11.54</v>
      </c>
      <c r="N2315" s="47">
        <f t="shared" si="258"/>
        <v>11.83</v>
      </c>
      <c r="O2315" s="48">
        <f t="shared" ca="1" si="259"/>
        <v>578400</v>
      </c>
    </row>
    <row r="2316" spans="1:15" x14ac:dyDescent="0.25">
      <c r="A2316">
        <v>2301</v>
      </c>
      <c r="B2316" s="84">
        <v>38673</v>
      </c>
      <c r="C2316" s="47">
        <v>20.88</v>
      </c>
      <c r="D2316" s="47">
        <v>20.98</v>
      </c>
      <c r="E2316" s="47">
        <v>20.55</v>
      </c>
      <c r="F2316" s="47">
        <v>20.7</v>
      </c>
      <c r="G2316" s="48">
        <v>163700</v>
      </c>
      <c r="H2316" s="47">
        <v>11.5</v>
      </c>
      <c r="I2316" s="51">
        <f t="shared" si="253"/>
        <v>0.55555555555555558</v>
      </c>
      <c r="J2316" s="51">
        <f t="shared" ca="1" si="254"/>
        <v>1.3333333333333333</v>
      </c>
      <c r="K2316" s="47">
        <f t="shared" si="255"/>
        <v>11.6</v>
      </c>
      <c r="L2316" s="47">
        <f t="shared" si="256"/>
        <v>11.66</v>
      </c>
      <c r="M2316" s="47">
        <f t="shared" si="257"/>
        <v>11.42</v>
      </c>
      <c r="N2316" s="47">
        <f t="shared" si="258"/>
        <v>11.5</v>
      </c>
      <c r="O2316" s="48">
        <f t="shared" ca="1" si="259"/>
        <v>218266.66666666666</v>
      </c>
    </row>
    <row r="2317" spans="1:15" x14ac:dyDescent="0.25">
      <c r="A2317">
        <v>2302</v>
      </c>
      <c r="B2317" s="84">
        <v>38672</v>
      </c>
      <c r="C2317" s="47">
        <v>20.68</v>
      </c>
      <c r="D2317" s="47">
        <v>20.9</v>
      </c>
      <c r="E2317" s="47">
        <v>20.6</v>
      </c>
      <c r="F2317" s="47">
        <v>20.73</v>
      </c>
      <c r="G2317" s="48">
        <v>272600</v>
      </c>
      <c r="H2317" s="47">
        <v>11.52</v>
      </c>
      <c r="I2317" s="51">
        <f t="shared" si="253"/>
        <v>0.55571635311143264</v>
      </c>
      <c r="J2317" s="51">
        <f t="shared" ca="1" si="254"/>
        <v>1.3333333333333333</v>
      </c>
      <c r="K2317" s="47">
        <f t="shared" si="255"/>
        <v>11.49</v>
      </c>
      <c r="L2317" s="47">
        <f t="shared" si="256"/>
        <v>11.61</v>
      </c>
      <c r="M2317" s="47">
        <f t="shared" si="257"/>
        <v>11.45</v>
      </c>
      <c r="N2317" s="47">
        <f t="shared" si="258"/>
        <v>11.52</v>
      </c>
      <c r="O2317" s="48">
        <f t="shared" ca="1" si="259"/>
        <v>363466.66666666663</v>
      </c>
    </row>
    <row r="2318" spans="1:15" x14ac:dyDescent="0.25">
      <c r="A2318">
        <v>2303</v>
      </c>
      <c r="B2318" s="84">
        <v>38671</v>
      </c>
      <c r="C2318" s="47">
        <v>20.78</v>
      </c>
      <c r="D2318" s="47">
        <v>20.88</v>
      </c>
      <c r="E2318" s="47">
        <v>20.6</v>
      </c>
      <c r="F2318" s="47">
        <v>20.69</v>
      </c>
      <c r="G2318" s="48">
        <v>399700</v>
      </c>
      <c r="H2318" s="47">
        <v>11.49</v>
      </c>
      <c r="I2318" s="51">
        <f t="shared" si="253"/>
        <v>0.55534074432092795</v>
      </c>
      <c r="J2318" s="51">
        <f t="shared" ca="1" si="254"/>
        <v>1.3333333333333333</v>
      </c>
      <c r="K2318" s="47">
        <f t="shared" si="255"/>
        <v>11.54</v>
      </c>
      <c r="L2318" s="47">
        <f t="shared" si="256"/>
        <v>11.6</v>
      </c>
      <c r="M2318" s="47">
        <f t="shared" si="257"/>
        <v>11.44</v>
      </c>
      <c r="N2318" s="47">
        <f t="shared" si="258"/>
        <v>11.49</v>
      </c>
      <c r="O2318" s="48">
        <f t="shared" ca="1" si="259"/>
        <v>532933.33333333326</v>
      </c>
    </row>
    <row r="2319" spans="1:15" x14ac:dyDescent="0.25">
      <c r="A2319">
        <v>2304</v>
      </c>
      <c r="B2319" s="84">
        <v>38670</v>
      </c>
      <c r="C2319" s="47">
        <v>20.9</v>
      </c>
      <c r="D2319" s="47">
        <v>20.9</v>
      </c>
      <c r="E2319" s="47">
        <v>20.53</v>
      </c>
      <c r="F2319" s="47">
        <v>20.78</v>
      </c>
      <c r="G2319" s="48">
        <v>261200</v>
      </c>
      <c r="H2319" s="47">
        <v>11.54</v>
      </c>
      <c r="I2319" s="51">
        <f t="shared" si="253"/>
        <v>0.55534167468719919</v>
      </c>
      <c r="J2319" s="51">
        <f t="shared" ca="1" si="254"/>
        <v>1.3333333333333333</v>
      </c>
      <c r="K2319" s="47">
        <f t="shared" si="255"/>
        <v>11.61</v>
      </c>
      <c r="L2319" s="47">
        <f t="shared" si="256"/>
        <v>11.61</v>
      </c>
      <c r="M2319" s="47">
        <f t="shared" si="257"/>
        <v>11.4</v>
      </c>
      <c r="N2319" s="47">
        <f t="shared" si="258"/>
        <v>11.54</v>
      </c>
      <c r="O2319" s="48">
        <f t="shared" ca="1" si="259"/>
        <v>348266.66666666663</v>
      </c>
    </row>
    <row r="2320" spans="1:15" x14ac:dyDescent="0.25">
      <c r="A2320">
        <v>2305</v>
      </c>
      <c r="B2320" s="84">
        <v>38667</v>
      </c>
      <c r="C2320" s="47">
        <v>20.399999999999999</v>
      </c>
      <c r="D2320" s="47">
        <v>20.87</v>
      </c>
      <c r="E2320" s="47">
        <v>20.399999999999999</v>
      </c>
      <c r="F2320" s="47">
        <v>20.76</v>
      </c>
      <c r="G2320" s="48">
        <v>284100</v>
      </c>
      <c r="H2320" s="47">
        <v>11.53</v>
      </c>
      <c r="I2320" s="51">
        <f t="shared" si="253"/>
        <v>0.55539499036608853</v>
      </c>
      <c r="J2320" s="51">
        <f t="shared" ca="1" si="254"/>
        <v>1.3333333333333333</v>
      </c>
      <c r="K2320" s="47">
        <f t="shared" si="255"/>
        <v>11.33</v>
      </c>
      <c r="L2320" s="47">
        <f t="shared" si="256"/>
        <v>11.59</v>
      </c>
      <c r="M2320" s="47">
        <f t="shared" si="257"/>
        <v>11.33</v>
      </c>
      <c r="N2320" s="47">
        <f t="shared" si="258"/>
        <v>11.53</v>
      </c>
      <c r="O2320" s="48">
        <f t="shared" ca="1" si="259"/>
        <v>378800</v>
      </c>
    </row>
    <row r="2321" spans="1:15" x14ac:dyDescent="0.25">
      <c r="A2321">
        <v>2306</v>
      </c>
      <c r="B2321" s="84">
        <v>38666</v>
      </c>
      <c r="C2321" s="47">
        <v>20.100000000000001</v>
      </c>
      <c r="D2321" s="47">
        <v>20.52</v>
      </c>
      <c r="E2321" s="47">
        <v>19.68</v>
      </c>
      <c r="F2321" s="47">
        <v>20.47</v>
      </c>
      <c r="G2321" s="48">
        <v>180800</v>
      </c>
      <c r="H2321" s="47">
        <v>11.37</v>
      </c>
      <c r="I2321" s="51">
        <f t="shared" ref="I2321:I2384" si="260">H2321/F2321</f>
        <v>0.55544699560332189</v>
      </c>
      <c r="J2321" s="51">
        <f t="shared" ref="J2321:J2384" ca="1" si="261">INDEX(OFFSET($T$15,0,0,$S$13+1,1),MATCH(B2321,OFFSET($Q$15,0,0,$S$13+1,1),-1))</f>
        <v>1.3333333333333333</v>
      </c>
      <c r="K2321" s="47">
        <f t="shared" ref="K2321:K2384" si="262">ROUND($I2321*C2321,2)</f>
        <v>11.16</v>
      </c>
      <c r="L2321" s="47">
        <f t="shared" ref="L2321:L2384" si="263">ROUND($I2321*D2321,2)</f>
        <v>11.4</v>
      </c>
      <c r="M2321" s="47">
        <f t="shared" ref="M2321:M2384" si="264">ROUND($I2321*E2321,2)</f>
        <v>10.93</v>
      </c>
      <c r="N2321" s="47">
        <f t="shared" ref="N2321:N2384" si="265">ROUND($I2321*F2321,2)</f>
        <v>11.37</v>
      </c>
      <c r="O2321" s="48">
        <f t="shared" ref="O2321:O2384" ca="1" si="266">G2321*J2321</f>
        <v>241066.66666666666</v>
      </c>
    </row>
    <row r="2322" spans="1:15" x14ac:dyDescent="0.25">
      <c r="A2322">
        <v>2307</v>
      </c>
      <c r="B2322" s="84">
        <v>38665</v>
      </c>
      <c r="C2322" s="47">
        <v>19.920000000000002</v>
      </c>
      <c r="D2322" s="47">
        <v>20.21</v>
      </c>
      <c r="E2322" s="47">
        <v>19.760000000000002</v>
      </c>
      <c r="F2322" s="47">
        <v>20.079999999999998</v>
      </c>
      <c r="G2322" s="48">
        <v>240000</v>
      </c>
      <c r="H2322" s="47">
        <v>11.16</v>
      </c>
      <c r="I2322" s="51">
        <f t="shared" si="260"/>
        <v>0.55577689243027895</v>
      </c>
      <c r="J2322" s="51">
        <f t="shared" ca="1" si="261"/>
        <v>1.3333333333333333</v>
      </c>
      <c r="K2322" s="47">
        <f t="shared" si="262"/>
        <v>11.07</v>
      </c>
      <c r="L2322" s="47">
        <f t="shared" si="263"/>
        <v>11.23</v>
      </c>
      <c r="M2322" s="47">
        <f t="shared" si="264"/>
        <v>10.98</v>
      </c>
      <c r="N2322" s="47">
        <f t="shared" si="265"/>
        <v>11.16</v>
      </c>
      <c r="O2322" s="48">
        <f t="shared" ca="1" si="266"/>
        <v>320000</v>
      </c>
    </row>
    <row r="2323" spans="1:15" x14ac:dyDescent="0.25">
      <c r="A2323">
        <v>2308</v>
      </c>
      <c r="B2323" s="84">
        <v>38664</v>
      </c>
      <c r="C2323" s="47">
        <v>20.079999999999998</v>
      </c>
      <c r="D2323" s="47">
        <v>20.079999999999998</v>
      </c>
      <c r="E2323" s="47">
        <v>19.8</v>
      </c>
      <c r="F2323" s="47">
        <v>20</v>
      </c>
      <c r="G2323" s="48">
        <v>255600</v>
      </c>
      <c r="H2323" s="47">
        <v>11.11</v>
      </c>
      <c r="I2323" s="51">
        <f t="shared" si="260"/>
        <v>0.55549999999999999</v>
      </c>
      <c r="J2323" s="51">
        <f t="shared" ca="1" si="261"/>
        <v>1.3333333333333333</v>
      </c>
      <c r="K2323" s="47">
        <f t="shared" si="262"/>
        <v>11.15</v>
      </c>
      <c r="L2323" s="47">
        <f t="shared" si="263"/>
        <v>11.15</v>
      </c>
      <c r="M2323" s="47">
        <f t="shared" si="264"/>
        <v>11</v>
      </c>
      <c r="N2323" s="47">
        <f t="shared" si="265"/>
        <v>11.11</v>
      </c>
      <c r="O2323" s="48">
        <f t="shared" ca="1" si="266"/>
        <v>340800</v>
      </c>
    </row>
    <row r="2324" spans="1:15" x14ac:dyDescent="0.25">
      <c r="A2324">
        <v>2309</v>
      </c>
      <c r="B2324" s="84">
        <v>38663</v>
      </c>
      <c r="C2324" s="47">
        <v>20.239999999999998</v>
      </c>
      <c r="D2324" s="47">
        <v>20.53</v>
      </c>
      <c r="E2324" s="47">
        <v>20.13</v>
      </c>
      <c r="F2324" s="47">
        <v>20.23</v>
      </c>
      <c r="G2324" s="48">
        <v>276500</v>
      </c>
      <c r="H2324" s="47">
        <v>11.24</v>
      </c>
      <c r="I2324" s="51">
        <f t="shared" si="260"/>
        <v>0.55561047948591202</v>
      </c>
      <c r="J2324" s="51">
        <f t="shared" ca="1" si="261"/>
        <v>1.3333333333333333</v>
      </c>
      <c r="K2324" s="47">
        <f t="shared" si="262"/>
        <v>11.25</v>
      </c>
      <c r="L2324" s="47">
        <f t="shared" si="263"/>
        <v>11.41</v>
      </c>
      <c r="M2324" s="47">
        <f t="shared" si="264"/>
        <v>11.18</v>
      </c>
      <c r="N2324" s="47">
        <f t="shared" si="265"/>
        <v>11.24</v>
      </c>
      <c r="O2324" s="48">
        <f t="shared" ca="1" si="266"/>
        <v>368666.66666666663</v>
      </c>
    </row>
    <row r="2325" spans="1:15" x14ac:dyDescent="0.25">
      <c r="A2325">
        <v>2310</v>
      </c>
      <c r="B2325" s="84">
        <v>38660</v>
      </c>
      <c r="C2325" s="47">
        <v>20.71</v>
      </c>
      <c r="D2325" s="47">
        <v>20.78</v>
      </c>
      <c r="E2325" s="47">
        <v>20.079999999999998</v>
      </c>
      <c r="F2325" s="47">
        <v>20.28</v>
      </c>
      <c r="G2325" s="48">
        <v>351200</v>
      </c>
      <c r="H2325" s="47">
        <v>11.27</v>
      </c>
      <c r="I2325" s="51">
        <f t="shared" si="260"/>
        <v>0.55571992110453639</v>
      </c>
      <c r="J2325" s="51">
        <f t="shared" ca="1" si="261"/>
        <v>1.3333333333333333</v>
      </c>
      <c r="K2325" s="47">
        <f t="shared" si="262"/>
        <v>11.51</v>
      </c>
      <c r="L2325" s="47">
        <f t="shared" si="263"/>
        <v>11.55</v>
      </c>
      <c r="M2325" s="47">
        <f t="shared" si="264"/>
        <v>11.16</v>
      </c>
      <c r="N2325" s="47">
        <f t="shared" si="265"/>
        <v>11.27</v>
      </c>
      <c r="O2325" s="48">
        <f t="shared" ca="1" si="266"/>
        <v>468266.66666666663</v>
      </c>
    </row>
    <row r="2326" spans="1:15" x14ac:dyDescent="0.25">
      <c r="A2326">
        <v>2311</v>
      </c>
      <c r="B2326" s="84">
        <v>38659</v>
      </c>
      <c r="C2326" s="47">
        <v>20.62</v>
      </c>
      <c r="D2326" s="47">
        <v>20.84</v>
      </c>
      <c r="E2326" s="47">
        <v>20.5</v>
      </c>
      <c r="F2326" s="47">
        <v>20.72</v>
      </c>
      <c r="G2326" s="48">
        <v>268000</v>
      </c>
      <c r="H2326" s="47">
        <v>11.51</v>
      </c>
      <c r="I2326" s="51">
        <f t="shared" si="260"/>
        <v>0.55550193050193053</v>
      </c>
      <c r="J2326" s="51">
        <f t="shared" ca="1" si="261"/>
        <v>1.3333333333333333</v>
      </c>
      <c r="K2326" s="47">
        <f t="shared" si="262"/>
        <v>11.45</v>
      </c>
      <c r="L2326" s="47">
        <f t="shared" si="263"/>
        <v>11.58</v>
      </c>
      <c r="M2326" s="47">
        <f t="shared" si="264"/>
        <v>11.39</v>
      </c>
      <c r="N2326" s="47">
        <f t="shared" si="265"/>
        <v>11.51</v>
      </c>
      <c r="O2326" s="48">
        <f t="shared" ca="1" si="266"/>
        <v>357333.33333333331</v>
      </c>
    </row>
    <row r="2327" spans="1:15" x14ac:dyDescent="0.25">
      <c r="A2327">
        <v>2312</v>
      </c>
      <c r="B2327" s="84">
        <v>38658</v>
      </c>
      <c r="C2327" s="47">
        <v>19.829999999999998</v>
      </c>
      <c r="D2327" s="47">
        <v>20.54</v>
      </c>
      <c r="E2327" s="47">
        <v>19.77</v>
      </c>
      <c r="F2327" s="47">
        <v>20.47</v>
      </c>
      <c r="G2327" s="48">
        <v>478600</v>
      </c>
      <c r="H2327" s="47">
        <v>11.37</v>
      </c>
      <c r="I2327" s="51">
        <f t="shared" si="260"/>
        <v>0.55544699560332189</v>
      </c>
      <c r="J2327" s="51">
        <f t="shared" ca="1" si="261"/>
        <v>1.3333333333333333</v>
      </c>
      <c r="K2327" s="47">
        <f t="shared" si="262"/>
        <v>11.01</v>
      </c>
      <c r="L2327" s="47">
        <f t="shared" si="263"/>
        <v>11.41</v>
      </c>
      <c r="M2327" s="47">
        <f t="shared" si="264"/>
        <v>10.98</v>
      </c>
      <c r="N2327" s="47">
        <f t="shared" si="265"/>
        <v>11.37</v>
      </c>
      <c r="O2327" s="48">
        <f t="shared" ca="1" si="266"/>
        <v>638133.33333333326</v>
      </c>
    </row>
    <row r="2328" spans="1:15" x14ac:dyDescent="0.25">
      <c r="A2328">
        <v>2313</v>
      </c>
      <c r="B2328" s="84">
        <v>38657</v>
      </c>
      <c r="C2328" s="47">
        <v>19.55</v>
      </c>
      <c r="D2328" s="47">
        <v>20.12</v>
      </c>
      <c r="E2328" s="47">
        <v>19.55</v>
      </c>
      <c r="F2328" s="47">
        <v>19.97</v>
      </c>
      <c r="G2328" s="48">
        <v>392400</v>
      </c>
      <c r="H2328" s="47">
        <v>11.09</v>
      </c>
      <c r="I2328" s="51">
        <f t="shared" si="260"/>
        <v>0.55533299949924886</v>
      </c>
      <c r="J2328" s="51">
        <f t="shared" ca="1" si="261"/>
        <v>1.3333333333333333</v>
      </c>
      <c r="K2328" s="47">
        <f t="shared" si="262"/>
        <v>10.86</v>
      </c>
      <c r="L2328" s="47">
        <f t="shared" si="263"/>
        <v>11.17</v>
      </c>
      <c r="M2328" s="47">
        <f t="shared" si="264"/>
        <v>10.86</v>
      </c>
      <c r="N2328" s="47">
        <f t="shared" si="265"/>
        <v>11.09</v>
      </c>
      <c r="O2328" s="48">
        <f t="shared" ca="1" si="266"/>
        <v>523200</v>
      </c>
    </row>
    <row r="2329" spans="1:15" x14ac:dyDescent="0.25">
      <c r="A2329">
        <v>2314</v>
      </c>
      <c r="B2329" s="84">
        <v>38656</v>
      </c>
      <c r="C2329" s="47">
        <v>19.2</v>
      </c>
      <c r="D2329" s="47">
        <v>19.84</v>
      </c>
      <c r="E2329" s="47">
        <v>19.14</v>
      </c>
      <c r="F2329" s="47">
        <v>19.75</v>
      </c>
      <c r="G2329" s="48">
        <v>421800</v>
      </c>
      <c r="H2329" s="47">
        <v>10.97</v>
      </c>
      <c r="I2329" s="51">
        <f t="shared" si="260"/>
        <v>0.55544303797468353</v>
      </c>
      <c r="J2329" s="51">
        <f t="shared" ca="1" si="261"/>
        <v>1.3333333333333333</v>
      </c>
      <c r="K2329" s="47">
        <f t="shared" si="262"/>
        <v>10.66</v>
      </c>
      <c r="L2329" s="47">
        <f t="shared" si="263"/>
        <v>11.02</v>
      </c>
      <c r="M2329" s="47">
        <f t="shared" si="264"/>
        <v>10.63</v>
      </c>
      <c r="N2329" s="47">
        <f t="shared" si="265"/>
        <v>10.97</v>
      </c>
      <c r="O2329" s="48">
        <f t="shared" ca="1" si="266"/>
        <v>562400</v>
      </c>
    </row>
    <row r="2330" spans="1:15" x14ac:dyDescent="0.25">
      <c r="A2330">
        <v>2315</v>
      </c>
      <c r="B2330" s="84">
        <v>38653</v>
      </c>
      <c r="C2330" s="47">
        <v>18.95</v>
      </c>
      <c r="D2330" s="47">
        <v>19.27</v>
      </c>
      <c r="E2330" s="47">
        <v>18.850000000000001</v>
      </c>
      <c r="F2330" s="47">
        <v>19.23</v>
      </c>
      <c r="G2330" s="48">
        <v>771200</v>
      </c>
      <c r="H2330" s="47">
        <v>10.68</v>
      </c>
      <c r="I2330" s="51">
        <f t="shared" si="260"/>
        <v>0.55538221528861154</v>
      </c>
      <c r="J2330" s="51">
        <f t="shared" ca="1" si="261"/>
        <v>1.3333333333333333</v>
      </c>
      <c r="K2330" s="47">
        <f t="shared" si="262"/>
        <v>10.52</v>
      </c>
      <c r="L2330" s="47">
        <f t="shared" si="263"/>
        <v>10.7</v>
      </c>
      <c r="M2330" s="47">
        <f t="shared" si="264"/>
        <v>10.47</v>
      </c>
      <c r="N2330" s="47">
        <f t="shared" si="265"/>
        <v>10.68</v>
      </c>
      <c r="O2330" s="48">
        <f t="shared" ca="1" si="266"/>
        <v>1028266.6666666666</v>
      </c>
    </row>
    <row r="2331" spans="1:15" x14ac:dyDescent="0.25">
      <c r="A2331">
        <v>2316</v>
      </c>
      <c r="B2331" s="84">
        <v>38652</v>
      </c>
      <c r="C2331" s="47">
        <v>19.149999999999999</v>
      </c>
      <c r="D2331" s="47">
        <v>19.34</v>
      </c>
      <c r="E2331" s="47">
        <v>18.75</v>
      </c>
      <c r="F2331" s="47">
        <v>18.86</v>
      </c>
      <c r="G2331" s="48">
        <v>995800</v>
      </c>
      <c r="H2331" s="47">
        <v>10.48</v>
      </c>
      <c r="I2331" s="51">
        <f t="shared" si="260"/>
        <v>0.55567338282078482</v>
      </c>
      <c r="J2331" s="51">
        <f t="shared" ca="1" si="261"/>
        <v>1.3333333333333333</v>
      </c>
      <c r="K2331" s="47">
        <f t="shared" si="262"/>
        <v>10.64</v>
      </c>
      <c r="L2331" s="47">
        <f t="shared" si="263"/>
        <v>10.75</v>
      </c>
      <c r="M2331" s="47">
        <f t="shared" si="264"/>
        <v>10.42</v>
      </c>
      <c r="N2331" s="47">
        <f t="shared" si="265"/>
        <v>10.48</v>
      </c>
      <c r="O2331" s="48">
        <f t="shared" ca="1" si="266"/>
        <v>1327733.3333333333</v>
      </c>
    </row>
    <row r="2332" spans="1:15" x14ac:dyDescent="0.25">
      <c r="A2332">
        <v>2317</v>
      </c>
      <c r="B2332" s="84">
        <v>38651</v>
      </c>
      <c r="C2332" s="47">
        <v>19.399999999999999</v>
      </c>
      <c r="D2332" s="47">
        <v>19.52</v>
      </c>
      <c r="E2332" s="47">
        <v>19.13</v>
      </c>
      <c r="F2332" s="47">
        <v>19.22</v>
      </c>
      <c r="G2332" s="48">
        <v>425300</v>
      </c>
      <c r="H2332" s="47">
        <v>10.68</v>
      </c>
      <c r="I2332" s="51">
        <f t="shared" si="260"/>
        <v>0.5556711758584808</v>
      </c>
      <c r="J2332" s="51">
        <f t="shared" ca="1" si="261"/>
        <v>1.3333333333333333</v>
      </c>
      <c r="K2332" s="47">
        <f t="shared" si="262"/>
        <v>10.78</v>
      </c>
      <c r="L2332" s="47">
        <f t="shared" si="263"/>
        <v>10.85</v>
      </c>
      <c r="M2332" s="47">
        <f t="shared" si="264"/>
        <v>10.63</v>
      </c>
      <c r="N2332" s="47">
        <f t="shared" si="265"/>
        <v>10.68</v>
      </c>
      <c r="O2332" s="48">
        <f t="shared" ca="1" si="266"/>
        <v>567066.66666666663</v>
      </c>
    </row>
    <row r="2333" spans="1:15" x14ac:dyDescent="0.25">
      <c r="A2333">
        <v>2318</v>
      </c>
      <c r="B2333" s="84">
        <v>38650</v>
      </c>
      <c r="C2333" s="47">
        <v>19.190000000000001</v>
      </c>
      <c r="D2333" s="47">
        <v>19.43</v>
      </c>
      <c r="E2333" s="47">
        <v>19.149999999999999</v>
      </c>
      <c r="F2333" s="47">
        <v>19.34</v>
      </c>
      <c r="G2333" s="48">
        <v>447400</v>
      </c>
      <c r="H2333" s="47">
        <v>10.74</v>
      </c>
      <c r="I2333" s="51">
        <f t="shared" si="260"/>
        <v>0.55532574974146842</v>
      </c>
      <c r="J2333" s="51">
        <f t="shared" ca="1" si="261"/>
        <v>1.3333333333333333</v>
      </c>
      <c r="K2333" s="47">
        <f t="shared" si="262"/>
        <v>10.66</v>
      </c>
      <c r="L2333" s="47">
        <f t="shared" si="263"/>
        <v>10.79</v>
      </c>
      <c r="M2333" s="47">
        <f t="shared" si="264"/>
        <v>10.63</v>
      </c>
      <c r="N2333" s="47">
        <f t="shared" si="265"/>
        <v>10.74</v>
      </c>
      <c r="O2333" s="48">
        <f t="shared" ca="1" si="266"/>
        <v>596533.33333333326</v>
      </c>
    </row>
    <row r="2334" spans="1:15" x14ac:dyDescent="0.25">
      <c r="A2334">
        <v>2319</v>
      </c>
      <c r="B2334" s="84">
        <v>38649</v>
      </c>
      <c r="C2334" s="47">
        <v>19.37</v>
      </c>
      <c r="D2334" s="47">
        <v>19.510000000000002</v>
      </c>
      <c r="E2334" s="47">
        <v>19.12</v>
      </c>
      <c r="F2334" s="47">
        <v>19.25</v>
      </c>
      <c r="G2334" s="48">
        <v>985200</v>
      </c>
      <c r="H2334" s="47">
        <v>10.69</v>
      </c>
      <c r="I2334" s="51">
        <f t="shared" si="260"/>
        <v>0.55532467532467533</v>
      </c>
      <c r="J2334" s="51">
        <f t="shared" ca="1" si="261"/>
        <v>1.3333333333333333</v>
      </c>
      <c r="K2334" s="47">
        <f t="shared" si="262"/>
        <v>10.76</v>
      </c>
      <c r="L2334" s="47">
        <f t="shared" si="263"/>
        <v>10.83</v>
      </c>
      <c r="M2334" s="47">
        <f t="shared" si="264"/>
        <v>10.62</v>
      </c>
      <c r="N2334" s="47">
        <f t="shared" si="265"/>
        <v>10.69</v>
      </c>
      <c r="O2334" s="48">
        <f t="shared" ca="1" si="266"/>
        <v>1313600</v>
      </c>
    </row>
    <row r="2335" spans="1:15" x14ac:dyDescent="0.25">
      <c r="A2335">
        <v>2320</v>
      </c>
      <c r="B2335" s="84">
        <v>38646</v>
      </c>
      <c r="C2335" s="47">
        <v>19.25</v>
      </c>
      <c r="D2335" s="47">
        <v>19.48</v>
      </c>
      <c r="E2335" s="47">
        <v>19.2</v>
      </c>
      <c r="F2335" s="47">
        <v>19.3</v>
      </c>
      <c r="G2335" s="48">
        <v>968000</v>
      </c>
      <c r="H2335" s="47">
        <v>10.72</v>
      </c>
      <c r="I2335" s="51">
        <f t="shared" si="260"/>
        <v>0.55544041450777204</v>
      </c>
      <c r="J2335" s="51">
        <f t="shared" ca="1" si="261"/>
        <v>1.3333333333333333</v>
      </c>
      <c r="K2335" s="47">
        <f t="shared" si="262"/>
        <v>10.69</v>
      </c>
      <c r="L2335" s="47">
        <f t="shared" si="263"/>
        <v>10.82</v>
      </c>
      <c r="M2335" s="47">
        <f t="shared" si="264"/>
        <v>10.66</v>
      </c>
      <c r="N2335" s="47">
        <f t="shared" si="265"/>
        <v>10.72</v>
      </c>
      <c r="O2335" s="48">
        <f t="shared" ca="1" si="266"/>
        <v>1290666.6666666665</v>
      </c>
    </row>
    <row r="2336" spans="1:15" x14ac:dyDescent="0.25">
      <c r="A2336">
        <v>2321</v>
      </c>
      <c r="B2336" s="84">
        <v>38645</v>
      </c>
      <c r="C2336" s="47">
        <v>19.440000000000001</v>
      </c>
      <c r="D2336" s="47">
        <v>19.850000000000001</v>
      </c>
      <c r="E2336" s="47">
        <v>19.239999999999998</v>
      </c>
      <c r="F2336" s="47">
        <v>19.53</v>
      </c>
      <c r="G2336" s="48">
        <v>775800</v>
      </c>
      <c r="H2336" s="47">
        <v>10.85</v>
      </c>
      <c r="I2336" s="51">
        <f t="shared" si="260"/>
        <v>0.55555555555555547</v>
      </c>
      <c r="J2336" s="51">
        <f t="shared" ca="1" si="261"/>
        <v>1.3333333333333333</v>
      </c>
      <c r="K2336" s="47">
        <f t="shared" si="262"/>
        <v>10.8</v>
      </c>
      <c r="L2336" s="47">
        <f t="shared" si="263"/>
        <v>11.03</v>
      </c>
      <c r="M2336" s="47">
        <f t="shared" si="264"/>
        <v>10.69</v>
      </c>
      <c r="N2336" s="47">
        <f t="shared" si="265"/>
        <v>10.85</v>
      </c>
      <c r="O2336" s="48">
        <f t="shared" ca="1" si="266"/>
        <v>1034400</v>
      </c>
    </row>
    <row r="2337" spans="1:15" x14ac:dyDescent="0.25">
      <c r="A2337">
        <v>2322</v>
      </c>
      <c r="B2337" s="84">
        <v>38644</v>
      </c>
      <c r="C2337" s="47">
        <v>19.510000000000002</v>
      </c>
      <c r="D2337" s="47">
        <v>19.82</v>
      </c>
      <c r="E2337" s="47">
        <v>19.260000000000002</v>
      </c>
      <c r="F2337" s="47">
        <v>19.5</v>
      </c>
      <c r="G2337" s="48">
        <v>515200</v>
      </c>
      <c r="H2337" s="47">
        <v>10.83</v>
      </c>
      <c r="I2337" s="51">
        <f t="shared" si="260"/>
        <v>0.55538461538461537</v>
      </c>
      <c r="J2337" s="51">
        <f t="shared" ca="1" si="261"/>
        <v>1.3333333333333333</v>
      </c>
      <c r="K2337" s="47">
        <f t="shared" si="262"/>
        <v>10.84</v>
      </c>
      <c r="L2337" s="47">
        <f t="shared" si="263"/>
        <v>11.01</v>
      </c>
      <c r="M2337" s="47">
        <f t="shared" si="264"/>
        <v>10.7</v>
      </c>
      <c r="N2337" s="47">
        <f t="shared" si="265"/>
        <v>10.83</v>
      </c>
      <c r="O2337" s="48">
        <f t="shared" ca="1" si="266"/>
        <v>686933.33333333326</v>
      </c>
    </row>
    <row r="2338" spans="1:15" x14ac:dyDescent="0.25">
      <c r="A2338">
        <v>2323</v>
      </c>
      <c r="B2338" s="84">
        <v>38643</v>
      </c>
      <c r="C2338" s="47">
        <v>19.46</v>
      </c>
      <c r="D2338" s="47">
        <v>19.98</v>
      </c>
      <c r="E2338" s="47">
        <v>19.440000000000001</v>
      </c>
      <c r="F2338" s="47">
        <v>19.559999999999999</v>
      </c>
      <c r="G2338" s="48">
        <v>254600</v>
      </c>
      <c r="H2338" s="47">
        <v>10.87</v>
      </c>
      <c r="I2338" s="51">
        <f t="shared" si="260"/>
        <v>0.55572597137014312</v>
      </c>
      <c r="J2338" s="51">
        <f t="shared" ca="1" si="261"/>
        <v>1.3333333333333333</v>
      </c>
      <c r="K2338" s="47">
        <f t="shared" si="262"/>
        <v>10.81</v>
      </c>
      <c r="L2338" s="47">
        <f t="shared" si="263"/>
        <v>11.1</v>
      </c>
      <c r="M2338" s="47">
        <f t="shared" si="264"/>
        <v>10.8</v>
      </c>
      <c r="N2338" s="47">
        <f t="shared" si="265"/>
        <v>10.87</v>
      </c>
      <c r="O2338" s="48">
        <f t="shared" ca="1" si="266"/>
        <v>339466.66666666663</v>
      </c>
    </row>
    <row r="2339" spans="1:15" x14ac:dyDescent="0.25">
      <c r="A2339">
        <v>2324</v>
      </c>
      <c r="B2339" s="84">
        <v>38642</v>
      </c>
      <c r="C2339" s="47">
        <v>19.91</v>
      </c>
      <c r="D2339" s="47">
        <v>20.399999999999999</v>
      </c>
      <c r="E2339" s="47">
        <v>19.8</v>
      </c>
      <c r="F2339" s="47">
        <v>20.149999999999999</v>
      </c>
      <c r="G2339" s="48">
        <v>403700</v>
      </c>
      <c r="H2339" s="47">
        <v>11.19</v>
      </c>
      <c r="I2339" s="51">
        <f t="shared" si="260"/>
        <v>0.55533498759305211</v>
      </c>
      <c r="J2339" s="51">
        <f t="shared" ca="1" si="261"/>
        <v>1.3333333333333333</v>
      </c>
      <c r="K2339" s="47">
        <f t="shared" si="262"/>
        <v>11.06</v>
      </c>
      <c r="L2339" s="47">
        <f t="shared" si="263"/>
        <v>11.33</v>
      </c>
      <c r="M2339" s="47">
        <f t="shared" si="264"/>
        <v>11</v>
      </c>
      <c r="N2339" s="47">
        <f t="shared" si="265"/>
        <v>11.19</v>
      </c>
      <c r="O2339" s="48">
        <f t="shared" ca="1" si="266"/>
        <v>538266.66666666663</v>
      </c>
    </row>
    <row r="2340" spans="1:15" x14ac:dyDescent="0.25">
      <c r="A2340">
        <v>2325</v>
      </c>
      <c r="B2340" s="84">
        <v>38639</v>
      </c>
      <c r="C2340" s="47">
        <v>19.96</v>
      </c>
      <c r="D2340" s="47">
        <v>20.21</v>
      </c>
      <c r="E2340" s="47">
        <v>19.649999999999999</v>
      </c>
      <c r="F2340" s="47">
        <v>20.21</v>
      </c>
      <c r="G2340" s="48">
        <v>296000</v>
      </c>
      <c r="H2340" s="47">
        <v>11.23</v>
      </c>
      <c r="I2340" s="51">
        <f t="shared" si="260"/>
        <v>0.55566551212271154</v>
      </c>
      <c r="J2340" s="51">
        <f t="shared" ca="1" si="261"/>
        <v>1.3333333333333333</v>
      </c>
      <c r="K2340" s="47">
        <f t="shared" si="262"/>
        <v>11.09</v>
      </c>
      <c r="L2340" s="47">
        <f t="shared" si="263"/>
        <v>11.23</v>
      </c>
      <c r="M2340" s="47">
        <f t="shared" si="264"/>
        <v>10.92</v>
      </c>
      <c r="N2340" s="47">
        <f t="shared" si="265"/>
        <v>11.23</v>
      </c>
      <c r="O2340" s="48">
        <f t="shared" ca="1" si="266"/>
        <v>394666.66666666663</v>
      </c>
    </row>
    <row r="2341" spans="1:15" x14ac:dyDescent="0.25">
      <c r="A2341">
        <v>2326</v>
      </c>
      <c r="B2341" s="84">
        <v>38638</v>
      </c>
      <c r="C2341" s="47">
        <v>19.59</v>
      </c>
      <c r="D2341" s="47">
        <v>19.899999999999999</v>
      </c>
      <c r="E2341" s="47">
        <v>19.239999999999998</v>
      </c>
      <c r="F2341" s="47">
        <v>19.68</v>
      </c>
      <c r="G2341" s="48">
        <v>389300</v>
      </c>
      <c r="H2341" s="47">
        <v>10.93</v>
      </c>
      <c r="I2341" s="51">
        <f t="shared" si="260"/>
        <v>0.55538617886178865</v>
      </c>
      <c r="J2341" s="51">
        <f t="shared" ca="1" si="261"/>
        <v>1.3333333333333333</v>
      </c>
      <c r="K2341" s="47">
        <f t="shared" si="262"/>
        <v>10.88</v>
      </c>
      <c r="L2341" s="47">
        <f t="shared" si="263"/>
        <v>11.05</v>
      </c>
      <c r="M2341" s="47">
        <f t="shared" si="264"/>
        <v>10.69</v>
      </c>
      <c r="N2341" s="47">
        <f t="shared" si="265"/>
        <v>10.93</v>
      </c>
      <c r="O2341" s="48">
        <f t="shared" ca="1" si="266"/>
        <v>519066.66666666663</v>
      </c>
    </row>
    <row r="2342" spans="1:15" x14ac:dyDescent="0.25">
      <c r="A2342">
        <v>2327</v>
      </c>
      <c r="B2342" s="84">
        <v>38637</v>
      </c>
      <c r="C2342" s="47">
        <v>20.2</v>
      </c>
      <c r="D2342" s="47">
        <v>20.38</v>
      </c>
      <c r="E2342" s="47">
        <v>19.489999999999998</v>
      </c>
      <c r="F2342" s="47">
        <v>19.64</v>
      </c>
      <c r="G2342" s="48">
        <v>465400</v>
      </c>
      <c r="H2342" s="47">
        <v>10.91</v>
      </c>
      <c r="I2342" s="51">
        <f t="shared" si="260"/>
        <v>0.55549898167006106</v>
      </c>
      <c r="J2342" s="51">
        <f t="shared" ca="1" si="261"/>
        <v>1.3333333333333333</v>
      </c>
      <c r="K2342" s="47">
        <f t="shared" si="262"/>
        <v>11.22</v>
      </c>
      <c r="L2342" s="47">
        <f t="shared" si="263"/>
        <v>11.32</v>
      </c>
      <c r="M2342" s="47">
        <f t="shared" si="264"/>
        <v>10.83</v>
      </c>
      <c r="N2342" s="47">
        <f t="shared" si="265"/>
        <v>10.91</v>
      </c>
      <c r="O2342" s="48">
        <f t="shared" ca="1" si="266"/>
        <v>620533.33333333326</v>
      </c>
    </row>
    <row r="2343" spans="1:15" x14ac:dyDescent="0.25">
      <c r="A2343">
        <v>2328</v>
      </c>
      <c r="B2343" s="84">
        <v>38636</v>
      </c>
      <c r="C2343" s="47">
        <v>20.27</v>
      </c>
      <c r="D2343" s="47">
        <v>20.7</v>
      </c>
      <c r="E2343" s="47">
        <v>20.239999999999998</v>
      </c>
      <c r="F2343" s="47">
        <v>20.260000000000002</v>
      </c>
      <c r="G2343" s="48">
        <v>561200</v>
      </c>
      <c r="H2343" s="47">
        <v>11.26</v>
      </c>
      <c r="I2343" s="51">
        <f t="shared" si="260"/>
        <v>0.55577492596248756</v>
      </c>
      <c r="J2343" s="51">
        <f t="shared" ca="1" si="261"/>
        <v>1.3333333333333333</v>
      </c>
      <c r="K2343" s="47">
        <f t="shared" si="262"/>
        <v>11.27</v>
      </c>
      <c r="L2343" s="47">
        <f t="shared" si="263"/>
        <v>11.5</v>
      </c>
      <c r="M2343" s="47">
        <f t="shared" si="264"/>
        <v>11.25</v>
      </c>
      <c r="N2343" s="47">
        <f t="shared" si="265"/>
        <v>11.26</v>
      </c>
      <c r="O2343" s="48">
        <f t="shared" ca="1" si="266"/>
        <v>748266.66666666663</v>
      </c>
    </row>
    <row r="2344" spans="1:15" x14ac:dyDescent="0.25">
      <c r="A2344">
        <v>2329</v>
      </c>
      <c r="B2344" s="84">
        <v>38635</v>
      </c>
      <c r="C2344" s="47">
        <v>20.28</v>
      </c>
      <c r="D2344" s="47">
        <v>20.59</v>
      </c>
      <c r="E2344" s="47">
        <v>20.04</v>
      </c>
      <c r="F2344" s="47">
        <v>20.21</v>
      </c>
      <c r="G2344" s="48">
        <v>314100</v>
      </c>
      <c r="H2344" s="47">
        <v>11.23</v>
      </c>
      <c r="I2344" s="51">
        <f t="shared" si="260"/>
        <v>0.55566551212271154</v>
      </c>
      <c r="J2344" s="51">
        <f t="shared" ca="1" si="261"/>
        <v>1.3333333333333333</v>
      </c>
      <c r="K2344" s="47">
        <f t="shared" si="262"/>
        <v>11.27</v>
      </c>
      <c r="L2344" s="47">
        <f t="shared" si="263"/>
        <v>11.44</v>
      </c>
      <c r="M2344" s="47">
        <f t="shared" si="264"/>
        <v>11.14</v>
      </c>
      <c r="N2344" s="47">
        <f t="shared" si="265"/>
        <v>11.23</v>
      </c>
      <c r="O2344" s="48">
        <f t="shared" ca="1" si="266"/>
        <v>418800</v>
      </c>
    </row>
    <row r="2345" spans="1:15" x14ac:dyDescent="0.25">
      <c r="A2345">
        <v>2330</v>
      </c>
      <c r="B2345" s="84">
        <v>38632</v>
      </c>
      <c r="C2345" s="47">
        <v>20.05</v>
      </c>
      <c r="D2345" s="47">
        <v>20.28</v>
      </c>
      <c r="E2345" s="47">
        <v>19.96</v>
      </c>
      <c r="F2345" s="47">
        <v>20.23</v>
      </c>
      <c r="G2345" s="48">
        <v>277600</v>
      </c>
      <c r="H2345" s="47">
        <v>11.24</v>
      </c>
      <c r="I2345" s="51">
        <f t="shared" si="260"/>
        <v>0.55561047948591202</v>
      </c>
      <c r="J2345" s="51">
        <f t="shared" ca="1" si="261"/>
        <v>1.3333333333333333</v>
      </c>
      <c r="K2345" s="47">
        <f t="shared" si="262"/>
        <v>11.14</v>
      </c>
      <c r="L2345" s="47">
        <f t="shared" si="263"/>
        <v>11.27</v>
      </c>
      <c r="M2345" s="47">
        <f t="shared" si="264"/>
        <v>11.09</v>
      </c>
      <c r="N2345" s="47">
        <f t="shared" si="265"/>
        <v>11.24</v>
      </c>
      <c r="O2345" s="48">
        <f t="shared" ca="1" si="266"/>
        <v>370133.33333333331</v>
      </c>
    </row>
    <row r="2346" spans="1:15" x14ac:dyDescent="0.25">
      <c r="A2346">
        <v>2331</v>
      </c>
      <c r="B2346" s="84">
        <v>38631</v>
      </c>
      <c r="C2346" s="47">
        <v>20.22</v>
      </c>
      <c r="D2346" s="47">
        <v>20.5</v>
      </c>
      <c r="E2346" s="47">
        <v>19.670000000000002</v>
      </c>
      <c r="F2346" s="47">
        <v>19.98</v>
      </c>
      <c r="G2346" s="48">
        <v>372500</v>
      </c>
      <c r="H2346" s="47">
        <v>11.1</v>
      </c>
      <c r="I2346" s="51">
        <f t="shared" si="260"/>
        <v>0.55555555555555558</v>
      </c>
      <c r="J2346" s="51">
        <f t="shared" ca="1" si="261"/>
        <v>1.3333333333333333</v>
      </c>
      <c r="K2346" s="47">
        <f t="shared" si="262"/>
        <v>11.23</v>
      </c>
      <c r="L2346" s="47">
        <f t="shared" si="263"/>
        <v>11.39</v>
      </c>
      <c r="M2346" s="47">
        <f t="shared" si="264"/>
        <v>10.93</v>
      </c>
      <c r="N2346" s="47">
        <f t="shared" si="265"/>
        <v>11.1</v>
      </c>
      <c r="O2346" s="48">
        <f t="shared" ca="1" si="266"/>
        <v>496666.66666666663</v>
      </c>
    </row>
    <row r="2347" spans="1:15" x14ac:dyDescent="0.25">
      <c r="A2347">
        <v>2332</v>
      </c>
      <c r="B2347" s="84">
        <v>38630</v>
      </c>
      <c r="C2347" s="47">
        <v>20.41</v>
      </c>
      <c r="D2347" s="47">
        <v>20.68</v>
      </c>
      <c r="E2347" s="47">
        <v>20.079999999999998</v>
      </c>
      <c r="F2347" s="47">
        <v>20.079999999999998</v>
      </c>
      <c r="G2347" s="48">
        <v>669300</v>
      </c>
      <c r="H2347" s="47">
        <v>11.16</v>
      </c>
      <c r="I2347" s="51">
        <f t="shared" si="260"/>
        <v>0.55577689243027895</v>
      </c>
      <c r="J2347" s="51">
        <f t="shared" ca="1" si="261"/>
        <v>1.3333333333333333</v>
      </c>
      <c r="K2347" s="47">
        <f t="shared" si="262"/>
        <v>11.34</v>
      </c>
      <c r="L2347" s="47">
        <f t="shared" si="263"/>
        <v>11.49</v>
      </c>
      <c r="M2347" s="47">
        <f t="shared" si="264"/>
        <v>11.16</v>
      </c>
      <c r="N2347" s="47">
        <f t="shared" si="265"/>
        <v>11.16</v>
      </c>
      <c r="O2347" s="48">
        <f t="shared" ca="1" si="266"/>
        <v>892400</v>
      </c>
    </row>
    <row r="2348" spans="1:15" x14ac:dyDescent="0.25">
      <c r="A2348">
        <v>2333</v>
      </c>
      <c r="B2348" s="84">
        <v>38629</v>
      </c>
      <c r="C2348" s="47">
        <v>20.21</v>
      </c>
      <c r="D2348" s="47">
        <v>20.71</v>
      </c>
      <c r="E2348" s="47">
        <v>20.18</v>
      </c>
      <c r="F2348" s="47">
        <v>20.49</v>
      </c>
      <c r="G2348" s="48">
        <v>543200</v>
      </c>
      <c r="H2348" s="47">
        <v>11.38</v>
      </c>
      <c r="I2348" s="51">
        <f t="shared" si="260"/>
        <v>0.55539287457296249</v>
      </c>
      <c r="J2348" s="51">
        <f t="shared" ca="1" si="261"/>
        <v>1.3333333333333333</v>
      </c>
      <c r="K2348" s="47">
        <f t="shared" si="262"/>
        <v>11.22</v>
      </c>
      <c r="L2348" s="47">
        <f t="shared" si="263"/>
        <v>11.5</v>
      </c>
      <c r="M2348" s="47">
        <f t="shared" si="264"/>
        <v>11.21</v>
      </c>
      <c r="N2348" s="47">
        <f t="shared" si="265"/>
        <v>11.38</v>
      </c>
      <c r="O2348" s="48">
        <f t="shared" ca="1" si="266"/>
        <v>724266.66666666663</v>
      </c>
    </row>
    <row r="2349" spans="1:15" x14ac:dyDescent="0.25">
      <c r="A2349">
        <v>2334</v>
      </c>
      <c r="B2349" s="84">
        <v>38628</v>
      </c>
      <c r="C2349" s="47">
        <v>20.32</v>
      </c>
      <c r="D2349" s="47">
        <v>20.71</v>
      </c>
      <c r="E2349" s="47">
        <v>20.079999999999998</v>
      </c>
      <c r="F2349" s="47">
        <v>20.2</v>
      </c>
      <c r="G2349" s="48">
        <v>452800</v>
      </c>
      <c r="H2349" s="47">
        <v>11.22</v>
      </c>
      <c r="I2349" s="51">
        <f t="shared" si="260"/>
        <v>0.55544554455445549</v>
      </c>
      <c r="J2349" s="51">
        <f t="shared" ca="1" si="261"/>
        <v>1.3333333333333333</v>
      </c>
      <c r="K2349" s="47">
        <f t="shared" si="262"/>
        <v>11.29</v>
      </c>
      <c r="L2349" s="47">
        <f t="shared" si="263"/>
        <v>11.5</v>
      </c>
      <c r="M2349" s="47">
        <f t="shared" si="264"/>
        <v>11.15</v>
      </c>
      <c r="N2349" s="47">
        <f t="shared" si="265"/>
        <v>11.22</v>
      </c>
      <c r="O2349" s="48">
        <f t="shared" ca="1" si="266"/>
        <v>603733.33333333326</v>
      </c>
    </row>
    <row r="2350" spans="1:15" x14ac:dyDescent="0.25">
      <c r="A2350">
        <v>2335</v>
      </c>
      <c r="B2350" s="84">
        <v>38625</v>
      </c>
      <c r="C2350" s="47">
        <v>20.260000000000002</v>
      </c>
      <c r="D2350" s="47">
        <v>20.47</v>
      </c>
      <c r="E2350" s="47">
        <v>20.079999999999998</v>
      </c>
      <c r="F2350" s="47">
        <v>20.32</v>
      </c>
      <c r="G2350" s="48">
        <v>266100</v>
      </c>
      <c r="H2350" s="47">
        <v>11.29</v>
      </c>
      <c r="I2350" s="51">
        <f t="shared" si="260"/>
        <v>0.55561023622047234</v>
      </c>
      <c r="J2350" s="51">
        <f t="shared" ca="1" si="261"/>
        <v>1.3333333333333333</v>
      </c>
      <c r="K2350" s="47">
        <f t="shared" si="262"/>
        <v>11.26</v>
      </c>
      <c r="L2350" s="47">
        <f t="shared" si="263"/>
        <v>11.37</v>
      </c>
      <c r="M2350" s="47">
        <f t="shared" si="264"/>
        <v>11.16</v>
      </c>
      <c r="N2350" s="47">
        <f t="shared" si="265"/>
        <v>11.29</v>
      </c>
      <c r="O2350" s="48">
        <f t="shared" ca="1" si="266"/>
        <v>354800</v>
      </c>
    </row>
    <row r="2351" spans="1:15" x14ac:dyDescent="0.25">
      <c r="A2351">
        <v>2336</v>
      </c>
      <c r="B2351" s="84">
        <v>38624</v>
      </c>
      <c r="C2351" s="47">
        <v>19.5</v>
      </c>
      <c r="D2351" s="47">
        <v>20.38</v>
      </c>
      <c r="E2351" s="47">
        <v>19.37</v>
      </c>
      <c r="F2351" s="47">
        <v>20.309999999999999</v>
      </c>
      <c r="G2351" s="48">
        <v>277800</v>
      </c>
      <c r="H2351" s="47">
        <v>11.28</v>
      </c>
      <c r="I2351" s="51">
        <f t="shared" si="260"/>
        <v>0.5553914327917282</v>
      </c>
      <c r="J2351" s="51">
        <f t="shared" ca="1" si="261"/>
        <v>1.3333333333333333</v>
      </c>
      <c r="K2351" s="47">
        <f t="shared" si="262"/>
        <v>10.83</v>
      </c>
      <c r="L2351" s="47">
        <f t="shared" si="263"/>
        <v>11.32</v>
      </c>
      <c r="M2351" s="47">
        <f t="shared" si="264"/>
        <v>10.76</v>
      </c>
      <c r="N2351" s="47">
        <f t="shared" si="265"/>
        <v>11.28</v>
      </c>
      <c r="O2351" s="48">
        <f t="shared" ca="1" si="266"/>
        <v>370400</v>
      </c>
    </row>
    <row r="2352" spans="1:15" x14ac:dyDescent="0.25">
      <c r="A2352">
        <v>2337</v>
      </c>
      <c r="B2352" s="84">
        <v>38623</v>
      </c>
      <c r="C2352" s="47">
        <v>19.64</v>
      </c>
      <c r="D2352" s="47">
        <v>19.78</v>
      </c>
      <c r="E2352" s="47">
        <v>19.37</v>
      </c>
      <c r="F2352" s="47">
        <v>19.53</v>
      </c>
      <c r="G2352" s="48">
        <v>506900</v>
      </c>
      <c r="H2352" s="47">
        <v>10.85</v>
      </c>
      <c r="I2352" s="51">
        <f t="shared" si="260"/>
        <v>0.55555555555555547</v>
      </c>
      <c r="J2352" s="51">
        <f t="shared" ca="1" si="261"/>
        <v>1.3333333333333333</v>
      </c>
      <c r="K2352" s="47">
        <f t="shared" si="262"/>
        <v>10.91</v>
      </c>
      <c r="L2352" s="47">
        <f t="shared" si="263"/>
        <v>10.99</v>
      </c>
      <c r="M2352" s="47">
        <f t="shared" si="264"/>
        <v>10.76</v>
      </c>
      <c r="N2352" s="47">
        <f t="shared" si="265"/>
        <v>10.85</v>
      </c>
      <c r="O2352" s="48">
        <f t="shared" ca="1" si="266"/>
        <v>675866.66666666663</v>
      </c>
    </row>
    <row r="2353" spans="1:15" x14ac:dyDescent="0.25">
      <c r="A2353">
        <v>2338</v>
      </c>
      <c r="B2353" s="84">
        <v>38622</v>
      </c>
      <c r="C2353" s="47">
        <v>19.45</v>
      </c>
      <c r="D2353" s="47">
        <v>19.690000000000001</v>
      </c>
      <c r="E2353" s="47">
        <v>19.25</v>
      </c>
      <c r="F2353" s="47">
        <v>19.649999999999999</v>
      </c>
      <c r="G2353" s="48">
        <v>409700</v>
      </c>
      <c r="H2353" s="47">
        <v>10.92</v>
      </c>
      <c r="I2353" s="51">
        <f t="shared" si="260"/>
        <v>0.55572519083969474</v>
      </c>
      <c r="J2353" s="51">
        <f t="shared" ca="1" si="261"/>
        <v>1.3333333333333333</v>
      </c>
      <c r="K2353" s="47">
        <f t="shared" si="262"/>
        <v>10.81</v>
      </c>
      <c r="L2353" s="47">
        <f t="shared" si="263"/>
        <v>10.94</v>
      </c>
      <c r="M2353" s="47">
        <f t="shared" si="264"/>
        <v>10.7</v>
      </c>
      <c r="N2353" s="47">
        <f t="shared" si="265"/>
        <v>10.92</v>
      </c>
      <c r="O2353" s="48">
        <f t="shared" ca="1" si="266"/>
        <v>546266.66666666663</v>
      </c>
    </row>
    <row r="2354" spans="1:15" x14ac:dyDescent="0.25">
      <c r="A2354">
        <v>2339</v>
      </c>
      <c r="B2354" s="84">
        <v>38621</v>
      </c>
      <c r="C2354" s="47">
        <v>19.28</v>
      </c>
      <c r="D2354" s="47">
        <v>19.77</v>
      </c>
      <c r="E2354" s="47">
        <v>19.25</v>
      </c>
      <c r="F2354" s="47">
        <v>19.41</v>
      </c>
      <c r="G2354" s="48">
        <v>492100</v>
      </c>
      <c r="H2354" s="47">
        <v>10.78</v>
      </c>
      <c r="I2354" s="51">
        <f t="shared" si="260"/>
        <v>0.55538382277176712</v>
      </c>
      <c r="J2354" s="51">
        <f t="shared" ca="1" si="261"/>
        <v>1.3333333333333333</v>
      </c>
      <c r="K2354" s="47">
        <f t="shared" si="262"/>
        <v>10.71</v>
      </c>
      <c r="L2354" s="47">
        <f t="shared" si="263"/>
        <v>10.98</v>
      </c>
      <c r="M2354" s="47">
        <f t="shared" si="264"/>
        <v>10.69</v>
      </c>
      <c r="N2354" s="47">
        <f t="shared" si="265"/>
        <v>10.78</v>
      </c>
      <c r="O2354" s="48">
        <f t="shared" ca="1" si="266"/>
        <v>656133.33333333326</v>
      </c>
    </row>
    <row r="2355" spans="1:15" x14ac:dyDescent="0.25">
      <c r="A2355">
        <v>2340</v>
      </c>
      <c r="B2355" s="84">
        <v>38618</v>
      </c>
      <c r="C2355" s="47">
        <v>18.899999999999999</v>
      </c>
      <c r="D2355" s="47">
        <v>19.260000000000002</v>
      </c>
      <c r="E2355" s="47">
        <v>18.899999999999999</v>
      </c>
      <c r="F2355" s="47">
        <v>19.23</v>
      </c>
      <c r="G2355" s="48">
        <v>290800</v>
      </c>
      <c r="H2355" s="47">
        <v>10.68</v>
      </c>
      <c r="I2355" s="51">
        <f t="shared" si="260"/>
        <v>0.55538221528861154</v>
      </c>
      <c r="J2355" s="51">
        <f t="shared" ca="1" si="261"/>
        <v>1.3333333333333333</v>
      </c>
      <c r="K2355" s="47">
        <f t="shared" si="262"/>
        <v>10.5</v>
      </c>
      <c r="L2355" s="47">
        <f t="shared" si="263"/>
        <v>10.7</v>
      </c>
      <c r="M2355" s="47">
        <f t="shared" si="264"/>
        <v>10.5</v>
      </c>
      <c r="N2355" s="47">
        <f t="shared" si="265"/>
        <v>10.68</v>
      </c>
      <c r="O2355" s="48">
        <f t="shared" ca="1" si="266"/>
        <v>387733.33333333331</v>
      </c>
    </row>
    <row r="2356" spans="1:15" x14ac:dyDescent="0.25">
      <c r="A2356">
        <v>2341</v>
      </c>
      <c r="B2356" s="84">
        <v>38617</v>
      </c>
      <c r="C2356" s="47">
        <v>19.2</v>
      </c>
      <c r="D2356" s="47">
        <v>19.2</v>
      </c>
      <c r="E2356" s="47">
        <v>18.95</v>
      </c>
      <c r="F2356" s="47">
        <v>18.989999999999998</v>
      </c>
      <c r="G2356" s="48">
        <v>708800</v>
      </c>
      <c r="H2356" s="47">
        <v>10.55</v>
      </c>
      <c r="I2356" s="51">
        <f t="shared" si="260"/>
        <v>0.55555555555555569</v>
      </c>
      <c r="J2356" s="51">
        <f t="shared" ca="1" si="261"/>
        <v>1.3333333333333333</v>
      </c>
      <c r="K2356" s="47">
        <f t="shared" si="262"/>
        <v>10.67</v>
      </c>
      <c r="L2356" s="47">
        <f t="shared" si="263"/>
        <v>10.67</v>
      </c>
      <c r="M2356" s="47">
        <f t="shared" si="264"/>
        <v>10.53</v>
      </c>
      <c r="N2356" s="47">
        <f t="shared" si="265"/>
        <v>10.55</v>
      </c>
      <c r="O2356" s="48">
        <f t="shared" ca="1" si="266"/>
        <v>945066.66666666663</v>
      </c>
    </row>
    <row r="2357" spans="1:15" x14ac:dyDescent="0.25">
      <c r="A2357">
        <v>2342</v>
      </c>
      <c r="B2357" s="84">
        <v>38616</v>
      </c>
      <c r="C2357" s="47">
        <v>19.18</v>
      </c>
      <c r="D2357" s="47">
        <v>19.28</v>
      </c>
      <c r="E2357" s="47">
        <v>18.98</v>
      </c>
      <c r="F2357" s="47">
        <v>19.12</v>
      </c>
      <c r="G2357" s="48">
        <v>638400</v>
      </c>
      <c r="H2357" s="47">
        <v>10.62</v>
      </c>
      <c r="I2357" s="51">
        <f t="shared" si="260"/>
        <v>0.55543933054393302</v>
      </c>
      <c r="J2357" s="51">
        <f t="shared" ca="1" si="261"/>
        <v>1.3333333333333333</v>
      </c>
      <c r="K2357" s="47">
        <f t="shared" si="262"/>
        <v>10.65</v>
      </c>
      <c r="L2357" s="47">
        <f t="shared" si="263"/>
        <v>10.71</v>
      </c>
      <c r="M2357" s="47">
        <f t="shared" si="264"/>
        <v>10.54</v>
      </c>
      <c r="N2357" s="47">
        <f t="shared" si="265"/>
        <v>10.62</v>
      </c>
      <c r="O2357" s="48">
        <f t="shared" ca="1" si="266"/>
        <v>851200</v>
      </c>
    </row>
    <row r="2358" spans="1:15" x14ac:dyDescent="0.25">
      <c r="A2358">
        <v>2343</v>
      </c>
      <c r="B2358" s="84">
        <v>38615</v>
      </c>
      <c r="C2358" s="47">
        <v>19.27</v>
      </c>
      <c r="D2358" s="47">
        <v>19.41</v>
      </c>
      <c r="E2358" s="47">
        <v>19</v>
      </c>
      <c r="F2358" s="47">
        <v>19.28</v>
      </c>
      <c r="G2358" s="48">
        <v>630400</v>
      </c>
      <c r="H2358" s="47">
        <v>10.71</v>
      </c>
      <c r="I2358" s="51">
        <f t="shared" si="260"/>
        <v>0.55549792531120334</v>
      </c>
      <c r="J2358" s="51">
        <f t="shared" ca="1" si="261"/>
        <v>1.3333333333333333</v>
      </c>
      <c r="K2358" s="47">
        <f t="shared" si="262"/>
        <v>10.7</v>
      </c>
      <c r="L2358" s="47">
        <f t="shared" si="263"/>
        <v>10.78</v>
      </c>
      <c r="M2358" s="47">
        <f t="shared" si="264"/>
        <v>10.55</v>
      </c>
      <c r="N2358" s="47">
        <f t="shared" si="265"/>
        <v>10.71</v>
      </c>
      <c r="O2358" s="48">
        <f t="shared" ca="1" si="266"/>
        <v>840533.33333333326</v>
      </c>
    </row>
    <row r="2359" spans="1:15" x14ac:dyDescent="0.25">
      <c r="A2359">
        <v>2344</v>
      </c>
      <c r="B2359" s="84">
        <v>38614</v>
      </c>
      <c r="C2359" s="47">
        <v>19.21</v>
      </c>
      <c r="D2359" s="47">
        <v>19.399999999999999</v>
      </c>
      <c r="E2359" s="47">
        <v>19.2</v>
      </c>
      <c r="F2359" s="47">
        <v>19.34</v>
      </c>
      <c r="G2359" s="48">
        <v>326000</v>
      </c>
      <c r="H2359" s="47">
        <v>10.73</v>
      </c>
      <c r="I2359" s="51">
        <f t="shared" si="260"/>
        <v>0.55480868665977257</v>
      </c>
      <c r="J2359" s="51">
        <f t="shared" ca="1" si="261"/>
        <v>1.3333333333333333</v>
      </c>
      <c r="K2359" s="47">
        <f t="shared" si="262"/>
        <v>10.66</v>
      </c>
      <c r="L2359" s="47">
        <f t="shared" si="263"/>
        <v>10.76</v>
      </c>
      <c r="M2359" s="47">
        <f t="shared" si="264"/>
        <v>10.65</v>
      </c>
      <c r="N2359" s="47">
        <f t="shared" si="265"/>
        <v>10.73</v>
      </c>
      <c r="O2359" s="48">
        <f t="shared" ca="1" si="266"/>
        <v>434666.66666666663</v>
      </c>
    </row>
    <row r="2360" spans="1:15" x14ac:dyDescent="0.25">
      <c r="A2360">
        <v>2345</v>
      </c>
      <c r="B2360" s="84">
        <v>38611</v>
      </c>
      <c r="C2360" s="47">
        <v>19.41</v>
      </c>
      <c r="D2360" s="47">
        <v>19.54</v>
      </c>
      <c r="E2360" s="47">
        <v>19.25</v>
      </c>
      <c r="F2360" s="47">
        <v>19.28</v>
      </c>
      <c r="G2360" s="48">
        <v>1978600</v>
      </c>
      <c r="H2360" s="47">
        <v>10.7</v>
      </c>
      <c r="I2360" s="51">
        <f t="shared" si="260"/>
        <v>0.55497925311203311</v>
      </c>
      <c r="J2360" s="51">
        <f t="shared" ca="1" si="261"/>
        <v>1.3333333333333333</v>
      </c>
      <c r="K2360" s="47">
        <f t="shared" si="262"/>
        <v>10.77</v>
      </c>
      <c r="L2360" s="47">
        <f t="shared" si="263"/>
        <v>10.84</v>
      </c>
      <c r="M2360" s="47">
        <f t="shared" si="264"/>
        <v>10.68</v>
      </c>
      <c r="N2360" s="47">
        <f t="shared" si="265"/>
        <v>10.7</v>
      </c>
      <c r="O2360" s="48">
        <f t="shared" ca="1" si="266"/>
        <v>2638133.333333333</v>
      </c>
    </row>
    <row r="2361" spans="1:15" x14ac:dyDescent="0.25">
      <c r="A2361">
        <v>2346</v>
      </c>
      <c r="B2361" s="84">
        <v>38610</v>
      </c>
      <c r="C2361" s="47">
        <v>19.41</v>
      </c>
      <c r="D2361" s="47">
        <v>19.41</v>
      </c>
      <c r="E2361" s="47">
        <v>19.22</v>
      </c>
      <c r="F2361" s="47">
        <v>19.309999999999999</v>
      </c>
      <c r="G2361" s="48">
        <v>332100</v>
      </c>
      <c r="H2361" s="47">
        <v>10.72</v>
      </c>
      <c r="I2361" s="51">
        <f t="shared" si="260"/>
        <v>0.55515277058518908</v>
      </c>
      <c r="J2361" s="51">
        <f t="shared" ca="1" si="261"/>
        <v>1.3333333333333333</v>
      </c>
      <c r="K2361" s="47">
        <f t="shared" si="262"/>
        <v>10.78</v>
      </c>
      <c r="L2361" s="47">
        <f t="shared" si="263"/>
        <v>10.78</v>
      </c>
      <c r="M2361" s="47">
        <f t="shared" si="264"/>
        <v>10.67</v>
      </c>
      <c r="N2361" s="47">
        <f t="shared" si="265"/>
        <v>10.72</v>
      </c>
      <c r="O2361" s="48">
        <f t="shared" ca="1" si="266"/>
        <v>442800</v>
      </c>
    </row>
    <row r="2362" spans="1:15" x14ac:dyDescent="0.25">
      <c r="A2362">
        <v>2347</v>
      </c>
      <c r="B2362" s="84">
        <v>38609</v>
      </c>
      <c r="C2362" s="47">
        <v>19.29</v>
      </c>
      <c r="D2362" s="47">
        <v>19.39</v>
      </c>
      <c r="E2362" s="47">
        <v>19.25</v>
      </c>
      <c r="F2362" s="47">
        <v>19.32</v>
      </c>
      <c r="G2362" s="48">
        <v>266400</v>
      </c>
      <c r="H2362" s="47">
        <v>10.72</v>
      </c>
      <c r="I2362" s="51">
        <f t="shared" si="260"/>
        <v>0.5548654244306418</v>
      </c>
      <c r="J2362" s="51">
        <f t="shared" ca="1" si="261"/>
        <v>1.3333333333333333</v>
      </c>
      <c r="K2362" s="47">
        <f t="shared" si="262"/>
        <v>10.7</v>
      </c>
      <c r="L2362" s="47">
        <f t="shared" si="263"/>
        <v>10.76</v>
      </c>
      <c r="M2362" s="47">
        <f t="shared" si="264"/>
        <v>10.68</v>
      </c>
      <c r="N2362" s="47">
        <f t="shared" si="265"/>
        <v>10.72</v>
      </c>
      <c r="O2362" s="48">
        <f t="shared" ca="1" si="266"/>
        <v>355200</v>
      </c>
    </row>
    <row r="2363" spans="1:15" x14ac:dyDescent="0.25">
      <c r="A2363">
        <v>2348</v>
      </c>
      <c r="B2363" s="84">
        <v>38608</v>
      </c>
      <c r="C2363" s="47">
        <v>19.29</v>
      </c>
      <c r="D2363" s="47">
        <v>19.57</v>
      </c>
      <c r="E2363" s="47">
        <v>18.78</v>
      </c>
      <c r="F2363" s="47">
        <v>19.28</v>
      </c>
      <c r="G2363" s="48">
        <v>1110000</v>
      </c>
      <c r="H2363" s="47">
        <v>10.7</v>
      </c>
      <c r="I2363" s="51">
        <f t="shared" si="260"/>
        <v>0.55497925311203311</v>
      </c>
      <c r="J2363" s="51">
        <f t="shared" ca="1" si="261"/>
        <v>1.3333333333333333</v>
      </c>
      <c r="K2363" s="47">
        <f t="shared" si="262"/>
        <v>10.71</v>
      </c>
      <c r="L2363" s="47">
        <f t="shared" si="263"/>
        <v>10.86</v>
      </c>
      <c r="M2363" s="47">
        <f t="shared" si="264"/>
        <v>10.42</v>
      </c>
      <c r="N2363" s="47">
        <f t="shared" si="265"/>
        <v>10.7</v>
      </c>
      <c r="O2363" s="48">
        <f t="shared" ca="1" si="266"/>
        <v>1480000</v>
      </c>
    </row>
    <row r="2364" spans="1:15" x14ac:dyDescent="0.25">
      <c r="A2364">
        <v>2349</v>
      </c>
      <c r="B2364" s="84">
        <v>38607</v>
      </c>
      <c r="C2364" s="47">
        <v>19.45</v>
      </c>
      <c r="D2364" s="47">
        <v>19.64</v>
      </c>
      <c r="E2364" s="47">
        <v>19.350000000000001</v>
      </c>
      <c r="F2364" s="47">
        <v>19.399999999999999</v>
      </c>
      <c r="G2364" s="48">
        <v>319800</v>
      </c>
      <c r="H2364" s="47">
        <v>10.77</v>
      </c>
      <c r="I2364" s="51">
        <f t="shared" si="260"/>
        <v>0.55515463917525776</v>
      </c>
      <c r="J2364" s="51">
        <f t="shared" ca="1" si="261"/>
        <v>1.3333333333333333</v>
      </c>
      <c r="K2364" s="47">
        <f t="shared" si="262"/>
        <v>10.8</v>
      </c>
      <c r="L2364" s="47">
        <f t="shared" si="263"/>
        <v>10.9</v>
      </c>
      <c r="M2364" s="47">
        <f t="shared" si="264"/>
        <v>10.74</v>
      </c>
      <c r="N2364" s="47">
        <f t="shared" si="265"/>
        <v>10.77</v>
      </c>
      <c r="O2364" s="48">
        <f t="shared" ca="1" si="266"/>
        <v>426400</v>
      </c>
    </row>
    <row r="2365" spans="1:15" x14ac:dyDescent="0.25">
      <c r="A2365">
        <v>2350</v>
      </c>
      <c r="B2365" s="84">
        <v>38604</v>
      </c>
      <c r="C2365" s="47">
        <v>19.53</v>
      </c>
      <c r="D2365" s="47">
        <v>19.63</v>
      </c>
      <c r="E2365" s="47">
        <v>19.260000000000002</v>
      </c>
      <c r="F2365" s="47">
        <v>19.510000000000002</v>
      </c>
      <c r="G2365" s="48">
        <v>389000</v>
      </c>
      <c r="H2365" s="47">
        <v>10.83</v>
      </c>
      <c r="I2365" s="51">
        <f t="shared" si="260"/>
        <v>0.55509994874423374</v>
      </c>
      <c r="J2365" s="51">
        <f t="shared" ca="1" si="261"/>
        <v>1.3333333333333333</v>
      </c>
      <c r="K2365" s="47">
        <f t="shared" si="262"/>
        <v>10.84</v>
      </c>
      <c r="L2365" s="47">
        <f t="shared" si="263"/>
        <v>10.9</v>
      </c>
      <c r="M2365" s="47">
        <f t="shared" si="264"/>
        <v>10.69</v>
      </c>
      <c r="N2365" s="47">
        <f t="shared" si="265"/>
        <v>10.83</v>
      </c>
      <c r="O2365" s="48">
        <f t="shared" ca="1" si="266"/>
        <v>518666.66666666663</v>
      </c>
    </row>
    <row r="2366" spans="1:15" x14ac:dyDescent="0.25">
      <c r="A2366">
        <v>2351</v>
      </c>
      <c r="B2366" s="84">
        <v>38603</v>
      </c>
      <c r="C2366" s="47">
        <v>19.8</v>
      </c>
      <c r="D2366" s="47">
        <v>19.920000000000002</v>
      </c>
      <c r="E2366" s="47">
        <v>19.47</v>
      </c>
      <c r="F2366" s="47">
        <v>19.73</v>
      </c>
      <c r="G2366" s="48">
        <v>306900</v>
      </c>
      <c r="H2366" s="47">
        <v>10.95</v>
      </c>
      <c r="I2366" s="51">
        <f t="shared" si="260"/>
        <v>0.55499239736441963</v>
      </c>
      <c r="J2366" s="51">
        <f t="shared" ca="1" si="261"/>
        <v>1.3333333333333333</v>
      </c>
      <c r="K2366" s="47">
        <f t="shared" si="262"/>
        <v>10.99</v>
      </c>
      <c r="L2366" s="47">
        <f t="shared" si="263"/>
        <v>11.06</v>
      </c>
      <c r="M2366" s="47">
        <f t="shared" si="264"/>
        <v>10.81</v>
      </c>
      <c r="N2366" s="47">
        <f t="shared" si="265"/>
        <v>10.95</v>
      </c>
      <c r="O2366" s="48">
        <f t="shared" ca="1" si="266"/>
        <v>409200</v>
      </c>
    </row>
    <row r="2367" spans="1:15" x14ac:dyDescent="0.25">
      <c r="A2367">
        <v>2352</v>
      </c>
      <c r="B2367" s="84">
        <v>38602</v>
      </c>
      <c r="C2367" s="47">
        <v>19.809999999999999</v>
      </c>
      <c r="D2367" s="47">
        <v>20.010000000000002</v>
      </c>
      <c r="E2367" s="47">
        <v>19.649999999999999</v>
      </c>
      <c r="F2367" s="47">
        <v>19.850000000000001</v>
      </c>
      <c r="G2367" s="48">
        <v>228600</v>
      </c>
      <c r="H2367" s="47">
        <v>11.02</v>
      </c>
      <c r="I2367" s="51">
        <f t="shared" si="260"/>
        <v>0.55516372795969771</v>
      </c>
      <c r="J2367" s="51">
        <f t="shared" ca="1" si="261"/>
        <v>1.3333333333333333</v>
      </c>
      <c r="K2367" s="47">
        <f t="shared" si="262"/>
        <v>11</v>
      </c>
      <c r="L2367" s="47">
        <f t="shared" si="263"/>
        <v>11.11</v>
      </c>
      <c r="M2367" s="47">
        <f t="shared" si="264"/>
        <v>10.91</v>
      </c>
      <c r="N2367" s="47">
        <f t="shared" si="265"/>
        <v>11.02</v>
      </c>
      <c r="O2367" s="48">
        <f t="shared" ca="1" si="266"/>
        <v>304800</v>
      </c>
    </row>
    <row r="2368" spans="1:15" x14ac:dyDescent="0.25">
      <c r="A2368">
        <v>2353</v>
      </c>
      <c r="B2368" s="84">
        <v>38601</v>
      </c>
      <c r="C2368" s="47">
        <v>19.940000000000001</v>
      </c>
      <c r="D2368" s="47">
        <v>20.39</v>
      </c>
      <c r="E2368" s="47">
        <v>19.71</v>
      </c>
      <c r="F2368" s="47">
        <v>19.850000000000001</v>
      </c>
      <c r="G2368" s="48">
        <v>329600</v>
      </c>
      <c r="H2368" s="47">
        <v>11.02</v>
      </c>
      <c r="I2368" s="51">
        <f t="shared" si="260"/>
        <v>0.55516372795969771</v>
      </c>
      <c r="J2368" s="51">
        <f t="shared" ca="1" si="261"/>
        <v>1.3333333333333333</v>
      </c>
      <c r="K2368" s="47">
        <f t="shared" si="262"/>
        <v>11.07</v>
      </c>
      <c r="L2368" s="47">
        <f t="shared" si="263"/>
        <v>11.32</v>
      </c>
      <c r="M2368" s="47">
        <f t="shared" si="264"/>
        <v>10.94</v>
      </c>
      <c r="N2368" s="47">
        <f t="shared" si="265"/>
        <v>11.02</v>
      </c>
      <c r="O2368" s="48">
        <f t="shared" ca="1" si="266"/>
        <v>439466.66666666663</v>
      </c>
    </row>
    <row r="2369" spans="1:15" x14ac:dyDescent="0.25">
      <c r="A2369">
        <v>2354</v>
      </c>
      <c r="B2369" s="84">
        <v>38597</v>
      </c>
      <c r="C2369" s="47">
        <v>20.48</v>
      </c>
      <c r="D2369" s="47">
        <v>20.6</v>
      </c>
      <c r="E2369" s="47">
        <v>19.739999999999998</v>
      </c>
      <c r="F2369" s="47">
        <v>19.84</v>
      </c>
      <c r="G2369" s="48">
        <v>330600</v>
      </c>
      <c r="H2369" s="47">
        <v>11.01</v>
      </c>
      <c r="I2369" s="51">
        <f t="shared" si="260"/>
        <v>0.55493951612903225</v>
      </c>
      <c r="J2369" s="51">
        <f t="shared" ca="1" si="261"/>
        <v>1.3333333333333333</v>
      </c>
      <c r="K2369" s="47">
        <f t="shared" si="262"/>
        <v>11.37</v>
      </c>
      <c r="L2369" s="47">
        <f t="shared" si="263"/>
        <v>11.43</v>
      </c>
      <c r="M2369" s="47">
        <f t="shared" si="264"/>
        <v>10.95</v>
      </c>
      <c r="N2369" s="47">
        <f t="shared" si="265"/>
        <v>11.01</v>
      </c>
      <c r="O2369" s="48">
        <f t="shared" ca="1" si="266"/>
        <v>440800</v>
      </c>
    </row>
    <row r="2370" spans="1:15" x14ac:dyDescent="0.25">
      <c r="A2370">
        <v>2355</v>
      </c>
      <c r="B2370" s="84">
        <v>38596</v>
      </c>
      <c r="C2370" s="47">
        <v>20.059999999999999</v>
      </c>
      <c r="D2370" s="47">
        <v>20.82</v>
      </c>
      <c r="E2370" s="47">
        <v>19.920000000000002</v>
      </c>
      <c r="F2370" s="47">
        <v>20.55</v>
      </c>
      <c r="G2370" s="48">
        <v>597400</v>
      </c>
      <c r="H2370" s="47">
        <v>11.41</v>
      </c>
      <c r="I2370" s="51">
        <f t="shared" si="260"/>
        <v>0.5552311435523114</v>
      </c>
      <c r="J2370" s="51">
        <f t="shared" ca="1" si="261"/>
        <v>1.3333333333333333</v>
      </c>
      <c r="K2370" s="47">
        <f t="shared" si="262"/>
        <v>11.14</v>
      </c>
      <c r="L2370" s="47">
        <f t="shared" si="263"/>
        <v>11.56</v>
      </c>
      <c r="M2370" s="47">
        <f t="shared" si="264"/>
        <v>11.06</v>
      </c>
      <c r="N2370" s="47">
        <f t="shared" si="265"/>
        <v>11.41</v>
      </c>
      <c r="O2370" s="48">
        <f t="shared" ca="1" si="266"/>
        <v>796533.33333333326</v>
      </c>
    </row>
    <row r="2371" spans="1:15" x14ac:dyDescent="0.25">
      <c r="A2371">
        <v>2356</v>
      </c>
      <c r="B2371" s="84">
        <v>38595</v>
      </c>
      <c r="C2371" s="47">
        <v>19.420000000000002</v>
      </c>
      <c r="D2371" s="47">
        <v>20.100000000000001</v>
      </c>
      <c r="E2371" s="47">
        <v>19.420000000000002</v>
      </c>
      <c r="F2371" s="47">
        <v>20.04</v>
      </c>
      <c r="G2371" s="48">
        <v>402600</v>
      </c>
      <c r="H2371" s="47">
        <v>11.12</v>
      </c>
      <c r="I2371" s="51">
        <f t="shared" si="260"/>
        <v>0.55489021956087825</v>
      </c>
      <c r="J2371" s="51">
        <f t="shared" ca="1" si="261"/>
        <v>1.3333333333333333</v>
      </c>
      <c r="K2371" s="47">
        <f t="shared" si="262"/>
        <v>10.78</v>
      </c>
      <c r="L2371" s="47">
        <f t="shared" si="263"/>
        <v>11.15</v>
      </c>
      <c r="M2371" s="47">
        <f t="shared" si="264"/>
        <v>10.78</v>
      </c>
      <c r="N2371" s="47">
        <f t="shared" si="265"/>
        <v>11.12</v>
      </c>
      <c r="O2371" s="48">
        <f t="shared" ca="1" si="266"/>
        <v>536800</v>
      </c>
    </row>
    <row r="2372" spans="1:15" x14ac:dyDescent="0.25">
      <c r="A2372">
        <v>2357</v>
      </c>
      <c r="B2372" s="84">
        <v>38594</v>
      </c>
      <c r="C2372" s="47">
        <v>19.510000000000002</v>
      </c>
      <c r="D2372" s="47">
        <v>19.7</v>
      </c>
      <c r="E2372" s="47">
        <v>19.350000000000001</v>
      </c>
      <c r="F2372" s="47">
        <v>19.52</v>
      </c>
      <c r="G2372" s="48">
        <v>257400</v>
      </c>
      <c r="H2372" s="47">
        <v>10.83</v>
      </c>
      <c r="I2372" s="51">
        <f t="shared" si="260"/>
        <v>0.55481557377049184</v>
      </c>
      <c r="J2372" s="51">
        <f t="shared" ca="1" si="261"/>
        <v>1.3333333333333333</v>
      </c>
      <c r="K2372" s="47">
        <f t="shared" si="262"/>
        <v>10.82</v>
      </c>
      <c r="L2372" s="47">
        <f t="shared" si="263"/>
        <v>10.93</v>
      </c>
      <c r="M2372" s="47">
        <f t="shared" si="264"/>
        <v>10.74</v>
      </c>
      <c r="N2372" s="47">
        <f t="shared" si="265"/>
        <v>10.83</v>
      </c>
      <c r="O2372" s="48">
        <f t="shared" ca="1" si="266"/>
        <v>343200</v>
      </c>
    </row>
    <row r="2373" spans="1:15" x14ac:dyDescent="0.25">
      <c r="A2373">
        <v>2358</v>
      </c>
      <c r="B2373" s="84">
        <v>38593</v>
      </c>
      <c r="C2373" s="47">
        <v>19.28</v>
      </c>
      <c r="D2373" s="47">
        <v>19.72</v>
      </c>
      <c r="E2373" s="47">
        <v>19.149999999999999</v>
      </c>
      <c r="F2373" s="47">
        <v>19.649999999999999</v>
      </c>
      <c r="G2373" s="48">
        <v>321600</v>
      </c>
      <c r="H2373" s="47">
        <v>10.91</v>
      </c>
      <c r="I2373" s="51">
        <f t="shared" si="260"/>
        <v>0.55521628498727738</v>
      </c>
      <c r="J2373" s="51">
        <f t="shared" ca="1" si="261"/>
        <v>1.3333333333333333</v>
      </c>
      <c r="K2373" s="47">
        <f t="shared" si="262"/>
        <v>10.7</v>
      </c>
      <c r="L2373" s="47">
        <f t="shared" si="263"/>
        <v>10.95</v>
      </c>
      <c r="M2373" s="47">
        <f t="shared" si="264"/>
        <v>10.63</v>
      </c>
      <c r="N2373" s="47">
        <f t="shared" si="265"/>
        <v>10.91</v>
      </c>
      <c r="O2373" s="48">
        <f t="shared" ca="1" si="266"/>
        <v>428800</v>
      </c>
    </row>
    <row r="2374" spans="1:15" x14ac:dyDescent="0.25">
      <c r="A2374">
        <v>2359</v>
      </c>
      <c r="B2374" s="84">
        <v>38590</v>
      </c>
      <c r="C2374" s="47">
        <v>19.52</v>
      </c>
      <c r="D2374" s="47">
        <v>19.55</v>
      </c>
      <c r="E2374" s="47">
        <v>19.23</v>
      </c>
      <c r="F2374" s="47">
        <v>19.3</v>
      </c>
      <c r="G2374" s="48">
        <v>461200</v>
      </c>
      <c r="H2374" s="47">
        <v>10.71</v>
      </c>
      <c r="I2374" s="51">
        <f t="shared" si="260"/>
        <v>0.55492227979274611</v>
      </c>
      <c r="J2374" s="51">
        <f t="shared" ca="1" si="261"/>
        <v>1.3333333333333333</v>
      </c>
      <c r="K2374" s="47">
        <f t="shared" si="262"/>
        <v>10.83</v>
      </c>
      <c r="L2374" s="47">
        <f t="shared" si="263"/>
        <v>10.85</v>
      </c>
      <c r="M2374" s="47">
        <f t="shared" si="264"/>
        <v>10.67</v>
      </c>
      <c r="N2374" s="47">
        <f t="shared" si="265"/>
        <v>10.71</v>
      </c>
      <c r="O2374" s="48">
        <f t="shared" ca="1" si="266"/>
        <v>614933.33333333326</v>
      </c>
    </row>
    <row r="2375" spans="1:15" x14ac:dyDescent="0.25">
      <c r="A2375">
        <v>2360</v>
      </c>
      <c r="B2375" s="84">
        <v>38589</v>
      </c>
      <c r="C2375" s="47">
        <v>19.420000000000002</v>
      </c>
      <c r="D2375" s="47">
        <v>19.64</v>
      </c>
      <c r="E2375" s="47">
        <v>19.39</v>
      </c>
      <c r="F2375" s="47">
        <v>19.52</v>
      </c>
      <c r="G2375" s="48">
        <v>288400</v>
      </c>
      <c r="H2375" s="47">
        <v>10.83</v>
      </c>
      <c r="I2375" s="51">
        <f t="shared" si="260"/>
        <v>0.55481557377049184</v>
      </c>
      <c r="J2375" s="51">
        <f t="shared" ca="1" si="261"/>
        <v>1.3333333333333333</v>
      </c>
      <c r="K2375" s="47">
        <f t="shared" si="262"/>
        <v>10.77</v>
      </c>
      <c r="L2375" s="47">
        <f t="shared" si="263"/>
        <v>10.9</v>
      </c>
      <c r="M2375" s="47">
        <f t="shared" si="264"/>
        <v>10.76</v>
      </c>
      <c r="N2375" s="47">
        <f t="shared" si="265"/>
        <v>10.83</v>
      </c>
      <c r="O2375" s="48">
        <f t="shared" ca="1" si="266"/>
        <v>384533.33333333331</v>
      </c>
    </row>
    <row r="2376" spans="1:15" x14ac:dyDescent="0.25">
      <c r="A2376">
        <v>2361</v>
      </c>
      <c r="B2376" s="84">
        <v>38588</v>
      </c>
      <c r="C2376" s="47">
        <v>19.18</v>
      </c>
      <c r="D2376" s="47">
        <v>19.77</v>
      </c>
      <c r="E2376" s="47">
        <v>19.18</v>
      </c>
      <c r="F2376" s="47">
        <v>19.420000000000002</v>
      </c>
      <c r="G2376" s="48">
        <v>477700</v>
      </c>
      <c r="H2376" s="47">
        <v>10.78</v>
      </c>
      <c r="I2376" s="51">
        <f t="shared" si="260"/>
        <v>0.55509783728115336</v>
      </c>
      <c r="J2376" s="51">
        <f t="shared" ca="1" si="261"/>
        <v>1.3333333333333333</v>
      </c>
      <c r="K2376" s="47">
        <f t="shared" si="262"/>
        <v>10.65</v>
      </c>
      <c r="L2376" s="47">
        <f t="shared" si="263"/>
        <v>10.97</v>
      </c>
      <c r="M2376" s="47">
        <f t="shared" si="264"/>
        <v>10.65</v>
      </c>
      <c r="N2376" s="47">
        <f t="shared" si="265"/>
        <v>10.78</v>
      </c>
      <c r="O2376" s="48">
        <f t="shared" ca="1" si="266"/>
        <v>636933.33333333326</v>
      </c>
    </row>
    <row r="2377" spans="1:15" x14ac:dyDescent="0.25">
      <c r="A2377">
        <v>2362</v>
      </c>
      <c r="B2377" s="84">
        <v>38587</v>
      </c>
      <c r="C2377" s="47">
        <v>19.350000000000001</v>
      </c>
      <c r="D2377" s="47">
        <v>19.45</v>
      </c>
      <c r="E2377" s="47">
        <v>19.13</v>
      </c>
      <c r="F2377" s="47">
        <v>19.23</v>
      </c>
      <c r="G2377" s="48">
        <v>751600</v>
      </c>
      <c r="H2377" s="47">
        <v>10.67</v>
      </c>
      <c r="I2377" s="51">
        <f t="shared" si="260"/>
        <v>0.55486219448777951</v>
      </c>
      <c r="J2377" s="51">
        <f t="shared" ca="1" si="261"/>
        <v>1.3333333333333333</v>
      </c>
      <c r="K2377" s="47">
        <f t="shared" si="262"/>
        <v>10.74</v>
      </c>
      <c r="L2377" s="47">
        <f t="shared" si="263"/>
        <v>10.79</v>
      </c>
      <c r="M2377" s="47">
        <f t="shared" si="264"/>
        <v>10.61</v>
      </c>
      <c r="N2377" s="47">
        <f t="shared" si="265"/>
        <v>10.67</v>
      </c>
      <c r="O2377" s="48">
        <f t="shared" ca="1" si="266"/>
        <v>1002133.3333333333</v>
      </c>
    </row>
    <row r="2378" spans="1:15" x14ac:dyDescent="0.25">
      <c r="A2378">
        <v>2363</v>
      </c>
      <c r="B2378" s="84">
        <v>38586</v>
      </c>
      <c r="C2378" s="47">
        <v>19.5</v>
      </c>
      <c r="D2378" s="47">
        <v>19.649999999999999</v>
      </c>
      <c r="E2378" s="47">
        <v>19.29</v>
      </c>
      <c r="F2378" s="47">
        <v>19.350000000000001</v>
      </c>
      <c r="G2378" s="48">
        <v>788900</v>
      </c>
      <c r="H2378" s="47">
        <v>10.74</v>
      </c>
      <c r="I2378" s="51">
        <f t="shared" si="260"/>
        <v>0.55503875968992245</v>
      </c>
      <c r="J2378" s="51">
        <f t="shared" ca="1" si="261"/>
        <v>1.3333333333333333</v>
      </c>
      <c r="K2378" s="47">
        <f t="shared" si="262"/>
        <v>10.82</v>
      </c>
      <c r="L2378" s="47">
        <f t="shared" si="263"/>
        <v>10.91</v>
      </c>
      <c r="M2378" s="47">
        <f t="shared" si="264"/>
        <v>10.71</v>
      </c>
      <c r="N2378" s="47">
        <f t="shared" si="265"/>
        <v>10.74</v>
      </c>
      <c r="O2378" s="48">
        <f t="shared" ca="1" si="266"/>
        <v>1051866.6666666665</v>
      </c>
    </row>
    <row r="2379" spans="1:15" x14ac:dyDescent="0.25">
      <c r="A2379">
        <v>2364</v>
      </c>
      <c r="B2379" s="84">
        <v>38583</v>
      </c>
      <c r="C2379" s="47">
        <v>19.36</v>
      </c>
      <c r="D2379" s="47">
        <v>19.54</v>
      </c>
      <c r="E2379" s="47">
        <v>19.329999999999998</v>
      </c>
      <c r="F2379" s="47">
        <v>19.48</v>
      </c>
      <c r="G2379" s="48">
        <v>616000</v>
      </c>
      <c r="H2379" s="47">
        <v>10.81</v>
      </c>
      <c r="I2379" s="51">
        <f t="shared" si="260"/>
        <v>0.55492813141683783</v>
      </c>
      <c r="J2379" s="51">
        <f t="shared" ca="1" si="261"/>
        <v>1.3333333333333333</v>
      </c>
      <c r="K2379" s="47">
        <f t="shared" si="262"/>
        <v>10.74</v>
      </c>
      <c r="L2379" s="47">
        <f t="shared" si="263"/>
        <v>10.84</v>
      </c>
      <c r="M2379" s="47">
        <f t="shared" si="264"/>
        <v>10.73</v>
      </c>
      <c r="N2379" s="47">
        <f t="shared" si="265"/>
        <v>10.81</v>
      </c>
      <c r="O2379" s="48">
        <f t="shared" ca="1" si="266"/>
        <v>821333.33333333326</v>
      </c>
    </row>
    <row r="2380" spans="1:15" x14ac:dyDescent="0.25">
      <c r="A2380">
        <v>2365</v>
      </c>
      <c r="B2380" s="84">
        <v>38582</v>
      </c>
      <c r="C2380" s="47">
        <v>19.45</v>
      </c>
      <c r="D2380" s="47">
        <v>19.63</v>
      </c>
      <c r="E2380" s="47">
        <v>19.25</v>
      </c>
      <c r="F2380" s="47">
        <v>19.47</v>
      </c>
      <c r="G2380" s="48">
        <v>296200</v>
      </c>
      <c r="H2380" s="47">
        <v>10.81</v>
      </c>
      <c r="I2380" s="51">
        <f t="shared" si="260"/>
        <v>0.55521314843348746</v>
      </c>
      <c r="J2380" s="51">
        <f t="shared" ca="1" si="261"/>
        <v>1.3333333333333333</v>
      </c>
      <c r="K2380" s="47">
        <f t="shared" si="262"/>
        <v>10.8</v>
      </c>
      <c r="L2380" s="47">
        <f t="shared" si="263"/>
        <v>10.9</v>
      </c>
      <c r="M2380" s="47">
        <f t="shared" si="264"/>
        <v>10.69</v>
      </c>
      <c r="N2380" s="47">
        <f t="shared" si="265"/>
        <v>10.81</v>
      </c>
      <c r="O2380" s="48">
        <f t="shared" ca="1" si="266"/>
        <v>394933.33333333331</v>
      </c>
    </row>
    <row r="2381" spans="1:15" x14ac:dyDescent="0.25">
      <c r="A2381">
        <v>2366</v>
      </c>
      <c r="B2381" s="84">
        <v>38581</v>
      </c>
      <c r="C2381" s="47">
        <v>19.3</v>
      </c>
      <c r="D2381" s="47">
        <v>19.55</v>
      </c>
      <c r="E2381" s="47">
        <v>19.3</v>
      </c>
      <c r="F2381" s="47">
        <v>19.45</v>
      </c>
      <c r="G2381" s="48">
        <v>389300</v>
      </c>
      <c r="H2381" s="47">
        <v>10.79</v>
      </c>
      <c r="I2381" s="51">
        <f t="shared" si="260"/>
        <v>0.55475578406169668</v>
      </c>
      <c r="J2381" s="51">
        <f t="shared" ca="1" si="261"/>
        <v>1.3333333333333333</v>
      </c>
      <c r="K2381" s="47">
        <f t="shared" si="262"/>
        <v>10.71</v>
      </c>
      <c r="L2381" s="47">
        <f t="shared" si="263"/>
        <v>10.85</v>
      </c>
      <c r="M2381" s="47">
        <f t="shared" si="264"/>
        <v>10.71</v>
      </c>
      <c r="N2381" s="47">
        <f t="shared" si="265"/>
        <v>10.79</v>
      </c>
      <c r="O2381" s="48">
        <f t="shared" ca="1" si="266"/>
        <v>519066.66666666663</v>
      </c>
    </row>
    <row r="2382" spans="1:15" x14ac:dyDescent="0.25">
      <c r="A2382">
        <v>2367</v>
      </c>
      <c r="B2382" s="84">
        <v>38580</v>
      </c>
      <c r="C2382" s="47">
        <v>19.809999999999999</v>
      </c>
      <c r="D2382" s="47">
        <v>19.809999999999999</v>
      </c>
      <c r="E2382" s="47">
        <v>19.2</v>
      </c>
      <c r="F2382" s="47">
        <v>19.3</v>
      </c>
      <c r="G2382" s="48">
        <v>414500</v>
      </c>
      <c r="H2382" s="47">
        <v>10.71</v>
      </c>
      <c r="I2382" s="51">
        <f t="shared" si="260"/>
        <v>0.55492227979274611</v>
      </c>
      <c r="J2382" s="51">
        <f t="shared" ca="1" si="261"/>
        <v>1.3333333333333333</v>
      </c>
      <c r="K2382" s="47">
        <f t="shared" si="262"/>
        <v>10.99</v>
      </c>
      <c r="L2382" s="47">
        <f t="shared" si="263"/>
        <v>10.99</v>
      </c>
      <c r="M2382" s="47">
        <f t="shared" si="264"/>
        <v>10.65</v>
      </c>
      <c r="N2382" s="47">
        <f t="shared" si="265"/>
        <v>10.71</v>
      </c>
      <c r="O2382" s="48">
        <f t="shared" ca="1" si="266"/>
        <v>552666.66666666663</v>
      </c>
    </row>
    <row r="2383" spans="1:15" x14ac:dyDescent="0.25">
      <c r="A2383">
        <v>2368</v>
      </c>
      <c r="B2383" s="84">
        <v>38579</v>
      </c>
      <c r="C2383" s="47">
        <v>19.72</v>
      </c>
      <c r="D2383" s="47">
        <v>19.84</v>
      </c>
      <c r="E2383" s="47">
        <v>19.18</v>
      </c>
      <c r="F2383" s="47">
        <v>19.809999999999999</v>
      </c>
      <c r="G2383" s="48">
        <v>273300</v>
      </c>
      <c r="H2383" s="47">
        <v>10.99</v>
      </c>
      <c r="I2383" s="51">
        <f t="shared" si="260"/>
        <v>0.55477031802120147</v>
      </c>
      <c r="J2383" s="51">
        <f t="shared" ca="1" si="261"/>
        <v>1.3333333333333333</v>
      </c>
      <c r="K2383" s="47">
        <f t="shared" si="262"/>
        <v>10.94</v>
      </c>
      <c r="L2383" s="47">
        <f t="shared" si="263"/>
        <v>11.01</v>
      </c>
      <c r="M2383" s="47">
        <f t="shared" si="264"/>
        <v>10.64</v>
      </c>
      <c r="N2383" s="47">
        <f t="shared" si="265"/>
        <v>10.99</v>
      </c>
      <c r="O2383" s="48">
        <f t="shared" ca="1" si="266"/>
        <v>364400</v>
      </c>
    </row>
    <row r="2384" spans="1:15" x14ac:dyDescent="0.25">
      <c r="A2384">
        <v>2369</v>
      </c>
      <c r="B2384" s="84">
        <v>38576</v>
      </c>
      <c r="C2384" s="47">
        <v>19.850000000000001</v>
      </c>
      <c r="D2384" s="47">
        <v>19.91</v>
      </c>
      <c r="E2384" s="47">
        <v>19.39</v>
      </c>
      <c r="F2384" s="47">
        <v>19.72</v>
      </c>
      <c r="G2384" s="48">
        <v>259300</v>
      </c>
      <c r="H2384" s="47">
        <v>10.94</v>
      </c>
      <c r="I2384" s="51">
        <f t="shared" si="260"/>
        <v>0.55476673427991885</v>
      </c>
      <c r="J2384" s="51">
        <f t="shared" ca="1" si="261"/>
        <v>1.3333333333333333</v>
      </c>
      <c r="K2384" s="47">
        <f t="shared" si="262"/>
        <v>11.01</v>
      </c>
      <c r="L2384" s="47">
        <f t="shared" si="263"/>
        <v>11.05</v>
      </c>
      <c r="M2384" s="47">
        <f t="shared" si="264"/>
        <v>10.76</v>
      </c>
      <c r="N2384" s="47">
        <f t="shared" si="265"/>
        <v>10.94</v>
      </c>
      <c r="O2384" s="48">
        <f t="shared" ca="1" si="266"/>
        <v>345733.33333333331</v>
      </c>
    </row>
    <row r="2385" spans="1:15" x14ac:dyDescent="0.25">
      <c r="A2385">
        <v>2370</v>
      </c>
      <c r="B2385" s="84">
        <v>38575</v>
      </c>
      <c r="C2385" s="47">
        <v>19.84</v>
      </c>
      <c r="D2385" s="47">
        <v>20.07</v>
      </c>
      <c r="E2385" s="47">
        <v>19.75</v>
      </c>
      <c r="F2385" s="47">
        <v>19.95</v>
      </c>
      <c r="G2385" s="48">
        <v>221200</v>
      </c>
      <c r="H2385" s="47">
        <v>11.07</v>
      </c>
      <c r="I2385" s="51">
        <f t="shared" ref="I2385:I2448" si="267">H2385/F2385</f>
        <v>0.55488721804511276</v>
      </c>
      <c r="J2385" s="51">
        <f t="shared" ref="J2385:J2448" ca="1" si="268">INDEX(OFFSET($T$15,0,0,$S$13+1,1),MATCH(B2385,OFFSET($Q$15,0,0,$S$13+1,1),-1))</f>
        <v>1.3333333333333333</v>
      </c>
      <c r="K2385" s="47">
        <f t="shared" ref="K2385:K2448" si="269">ROUND($I2385*C2385,2)</f>
        <v>11.01</v>
      </c>
      <c r="L2385" s="47">
        <f t="shared" ref="L2385:L2448" si="270">ROUND($I2385*D2385,2)</f>
        <v>11.14</v>
      </c>
      <c r="M2385" s="47">
        <f t="shared" ref="M2385:M2448" si="271">ROUND($I2385*E2385,2)</f>
        <v>10.96</v>
      </c>
      <c r="N2385" s="47">
        <f t="shared" ref="N2385:N2448" si="272">ROUND($I2385*F2385,2)</f>
        <v>11.07</v>
      </c>
      <c r="O2385" s="48">
        <f t="shared" ref="O2385:O2448" ca="1" si="273">G2385*J2385</f>
        <v>294933.33333333331</v>
      </c>
    </row>
    <row r="2386" spans="1:15" x14ac:dyDescent="0.25">
      <c r="A2386">
        <v>2371</v>
      </c>
      <c r="B2386" s="84">
        <v>38574</v>
      </c>
      <c r="C2386" s="47">
        <v>19.75</v>
      </c>
      <c r="D2386" s="47">
        <v>20.04</v>
      </c>
      <c r="E2386" s="47">
        <v>19.739999999999998</v>
      </c>
      <c r="F2386" s="47">
        <v>19.89</v>
      </c>
      <c r="G2386" s="48">
        <v>232000</v>
      </c>
      <c r="H2386" s="47">
        <v>11.04</v>
      </c>
      <c r="I2386" s="51">
        <f t="shared" si="267"/>
        <v>0.55505279034690791</v>
      </c>
      <c r="J2386" s="51">
        <f t="shared" ca="1" si="268"/>
        <v>1.3333333333333333</v>
      </c>
      <c r="K2386" s="47">
        <f t="shared" si="269"/>
        <v>10.96</v>
      </c>
      <c r="L2386" s="47">
        <f t="shared" si="270"/>
        <v>11.12</v>
      </c>
      <c r="M2386" s="47">
        <f t="shared" si="271"/>
        <v>10.96</v>
      </c>
      <c r="N2386" s="47">
        <f t="shared" si="272"/>
        <v>11.04</v>
      </c>
      <c r="O2386" s="48">
        <f t="shared" ca="1" si="273"/>
        <v>309333.33333333331</v>
      </c>
    </row>
    <row r="2387" spans="1:15" x14ac:dyDescent="0.25">
      <c r="A2387">
        <v>2372</v>
      </c>
      <c r="B2387" s="84">
        <v>38573</v>
      </c>
      <c r="C2387" s="47">
        <v>19.86</v>
      </c>
      <c r="D2387" s="47">
        <v>20.04</v>
      </c>
      <c r="E2387" s="47">
        <v>19.739999999999998</v>
      </c>
      <c r="F2387" s="47">
        <v>19.78</v>
      </c>
      <c r="G2387" s="48">
        <v>169400</v>
      </c>
      <c r="H2387" s="47">
        <v>10.98</v>
      </c>
      <c r="I2387" s="51">
        <f t="shared" si="267"/>
        <v>0.5551061678463094</v>
      </c>
      <c r="J2387" s="51">
        <f t="shared" ca="1" si="268"/>
        <v>1.3333333333333333</v>
      </c>
      <c r="K2387" s="47">
        <f t="shared" si="269"/>
        <v>11.02</v>
      </c>
      <c r="L2387" s="47">
        <f t="shared" si="270"/>
        <v>11.12</v>
      </c>
      <c r="M2387" s="47">
        <f t="shared" si="271"/>
        <v>10.96</v>
      </c>
      <c r="N2387" s="47">
        <f t="shared" si="272"/>
        <v>10.98</v>
      </c>
      <c r="O2387" s="48">
        <f t="shared" ca="1" si="273"/>
        <v>225866.66666666666</v>
      </c>
    </row>
    <row r="2388" spans="1:15" x14ac:dyDescent="0.25">
      <c r="A2388">
        <v>2373</v>
      </c>
      <c r="B2388" s="84">
        <v>38572</v>
      </c>
      <c r="C2388" s="47">
        <v>19.95</v>
      </c>
      <c r="D2388" s="47">
        <v>20.260000000000002</v>
      </c>
      <c r="E2388" s="47">
        <v>19.75</v>
      </c>
      <c r="F2388" s="47">
        <v>19.78</v>
      </c>
      <c r="G2388" s="48">
        <v>373600</v>
      </c>
      <c r="H2388" s="47">
        <v>10.98</v>
      </c>
      <c r="I2388" s="51">
        <f t="shared" si="267"/>
        <v>0.5551061678463094</v>
      </c>
      <c r="J2388" s="51">
        <f t="shared" ca="1" si="268"/>
        <v>1.3333333333333333</v>
      </c>
      <c r="K2388" s="47">
        <f t="shared" si="269"/>
        <v>11.07</v>
      </c>
      <c r="L2388" s="47">
        <f t="shared" si="270"/>
        <v>11.25</v>
      </c>
      <c r="M2388" s="47">
        <f t="shared" si="271"/>
        <v>10.96</v>
      </c>
      <c r="N2388" s="47">
        <f t="shared" si="272"/>
        <v>10.98</v>
      </c>
      <c r="O2388" s="48">
        <f t="shared" ca="1" si="273"/>
        <v>498133.33333333331</v>
      </c>
    </row>
    <row r="2389" spans="1:15" x14ac:dyDescent="0.25">
      <c r="A2389">
        <v>2374</v>
      </c>
      <c r="B2389" s="84">
        <v>38569</v>
      </c>
      <c r="C2389" s="47">
        <v>20</v>
      </c>
      <c r="D2389" s="47">
        <v>20.11</v>
      </c>
      <c r="E2389" s="47">
        <v>19.739999999999998</v>
      </c>
      <c r="F2389" s="47">
        <v>19.96</v>
      </c>
      <c r="G2389" s="48">
        <v>256400</v>
      </c>
      <c r="H2389" s="47">
        <v>11.08</v>
      </c>
      <c r="I2389" s="51">
        <f t="shared" si="267"/>
        <v>0.55511022044088176</v>
      </c>
      <c r="J2389" s="51">
        <f t="shared" ca="1" si="268"/>
        <v>1.3333333333333333</v>
      </c>
      <c r="K2389" s="47">
        <f t="shared" si="269"/>
        <v>11.1</v>
      </c>
      <c r="L2389" s="47">
        <f t="shared" si="270"/>
        <v>11.16</v>
      </c>
      <c r="M2389" s="47">
        <f t="shared" si="271"/>
        <v>10.96</v>
      </c>
      <c r="N2389" s="47">
        <f t="shared" si="272"/>
        <v>11.08</v>
      </c>
      <c r="O2389" s="48">
        <f t="shared" ca="1" si="273"/>
        <v>341866.66666666663</v>
      </c>
    </row>
    <row r="2390" spans="1:15" x14ac:dyDescent="0.25">
      <c r="A2390">
        <v>2375</v>
      </c>
      <c r="B2390" s="84">
        <v>38568</v>
      </c>
      <c r="C2390" s="47">
        <v>20.53</v>
      </c>
      <c r="D2390" s="47">
        <v>20.53</v>
      </c>
      <c r="E2390" s="47">
        <v>19.96</v>
      </c>
      <c r="F2390" s="47">
        <v>20.04</v>
      </c>
      <c r="G2390" s="48">
        <v>388000</v>
      </c>
      <c r="H2390" s="47">
        <v>11.12</v>
      </c>
      <c r="I2390" s="51">
        <f t="shared" si="267"/>
        <v>0.55489021956087825</v>
      </c>
      <c r="J2390" s="51">
        <f t="shared" ca="1" si="268"/>
        <v>1.3333333333333333</v>
      </c>
      <c r="K2390" s="47">
        <f t="shared" si="269"/>
        <v>11.39</v>
      </c>
      <c r="L2390" s="47">
        <f t="shared" si="270"/>
        <v>11.39</v>
      </c>
      <c r="M2390" s="47">
        <f t="shared" si="271"/>
        <v>11.08</v>
      </c>
      <c r="N2390" s="47">
        <f t="shared" si="272"/>
        <v>11.12</v>
      </c>
      <c r="O2390" s="48">
        <f t="shared" ca="1" si="273"/>
        <v>517333.33333333331</v>
      </c>
    </row>
    <row r="2391" spans="1:15" x14ac:dyDescent="0.25">
      <c r="A2391">
        <v>2376</v>
      </c>
      <c r="B2391" s="84">
        <v>38567</v>
      </c>
      <c r="C2391" s="47">
        <v>20.64</v>
      </c>
      <c r="D2391" s="47">
        <v>20.75</v>
      </c>
      <c r="E2391" s="47">
        <v>20.399999999999999</v>
      </c>
      <c r="F2391" s="47">
        <v>20.43</v>
      </c>
      <c r="G2391" s="48">
        <v>291000</v>
      </c>
      <c r="H2391" s="47">
        <v>11.34</v>
      </c>
      <c r="I2391" s="51">
        <f t="shared" si="267"/>
        <v>0.55506607929515417</v>
      </c>
      <c r="J2391" s="51">
        <f t="shared" ca="1" si="268"/>
        <v>1.3333333333333333</v>
      </c>
      <c r="K2391" s="47">
        <f t="shared" si="269"/>
        <v>11.46</v>
      </c>
      <c r="L2391" s="47">
        <f t="shared" si="270"/>
        <v>11.52</v>
      </c>
      <c r="M2391" s="47">
        <f t="shared" si="271"/>
        <v>11.32</v>
      </c>
      <c r="N2391" s="47">
        <f t="shared" si="272"/>
        <v>11.34</v>
      </c>
      <c r="O2391" s="48">
        <f t="shared" ca="1" si="273"/>
        <v>388000</v>
      </c>
    </row>
    <row r="2392" spans="1:15" x14ac:dyDescent="0.25">
      <c r="A2392">
        <v>2377</v>
      </c>
      <c r="B2392" s="84">
        <v>38566</v>
      </c>
      <c r="C2392" s="47">
        <v>20.62</v>
      </c>
      <c r="D2392" s="47">
        <v>20.95</v>
      </c>
      <c r="E2392" s="47">
        <v>20.6</v>
      </c>
      <c r="F2392" s="47">
        <v>20.79</v>
      </c>
      <c r="G2392" s="48">
        <v>248400</v>
      </c>
      <c r="H2392" s="47">
        <v>11.54</v>
      </c>
      <c r="I2392" s="51">
        <f t="shared" si="267"/>
        <v>0.55507455507455505</v>
      </c>
      <c r="J2392" s="51">
        <f t="shared" ca="1" si="268"/>
        <v>1.3333333333333333</v>
      </c>
      <c r="K2392" s="47">
        <f t="shared" si="269"/>
        <v>11.45</v>
      </c>
      <c r="L2392" s="47">
        <f t="shared" si="270"/>
        <v>11.63</v>
      </c>
      <c r="M2392" s="47">
        <f t="shared" si="271"/>
        <v>11.43</v>
      </c>
      <c r="N2392" s="47">
        <f t="shared" si="272"/>
        <v>11.54</v>
      </c>
      <c r="O2392" s="48">
        <f t="shared" ca="1" si="273"/>
        <v>331200</v>
      </c>
    </row>
    <row r="2393" spans="1:15" x14ac:dyDescent="0.25">
      <c r="A2393">
        <v>2378</v>
      </c>
      <c r="B2393" s="84">
        <v>38565</v>
      </c>
      <c r="C2393" s="47">
        <v>20.75</v>
      </c>
      <c r="D2393" s="47">
        <v>21.16</v>
      </c>
      <c r="E2393" s="47">
        <v>20.61</v>
      </c>
      <c r="F2393" s="47">
        <v>20.67</v>
      </c>
      <c r="G2393" s="48">
        <v>208100</v>
      </c>
      <c r="H2393" s="47">
        <v>11.47</v>
      </c>
      <c r="I2393" s="51">
        <f t="shared" si="267"/>
        <v>0.55491049830672468</v>
      </c>
      <c r="J2393" s="51">
        <f t="shared" ca="1" si="268"/>
        <v>1.3333333333333333</v>
      </c>
      <c r="K2393" s="47">
        <f t="shared" si="269"/>
        <v>11.51</v>
      </c>
      <c r="L2393" s="47">
        <f t="shared" si="270"/>
        <v>11.74</v>
      </c>
      <c r="M2393" s="47">
        <f t="shared" si="271"/>
        <v>11.44</v>
      </c>
      <c r="N2393" s="47">
        <f t="shared" si="272"/>
        <v>11.47</v>
      </c>
      <c r="O2393" s="48">
        <f t="shared" ca="1" si="273"/>
        <v>277466.66666666663</v>
      </c>
    </row>
    <row r="2394" spans="1:15" x14ac:dyDescent="0.25">
      <c r="A2394">
        <v>2379</v>
      </c>
      <c r="B2394" s="84">
        <v>38562</v>
      </c>
      <c r="C2394" s="47">
        <v>21.13</v>
      </c>
      <c r="D2394" s="47">
        <v>21.4</v>
      </c>
      <c r="E2394" s="47">
        <v>20.76</v>
      </c>
      <c r="F2394" s="47">
        <v>20.81</v>
      </c>
      <c r="G2394" s="48">
        <v>251400</v>
      </c>
      <c r="H2394" s="47">
        <v>11.55</v>
      </c>
      <c r="I2394" s="51">
        <f t="shared" si="267"/>
        <v>0.55502162421912549</v>
      </c>
      <c r="J2394" s="51">
        <f t="shared" ca="1" si="268"/>
        <v>1.3333333333333333</v>
      </c>
      <c r="K2394" s="47">
        <f t="shared" si="269"/>
        <v>11.73</v>
      </c>
      <c r="L2394" s="47">
        <f t="shared" si="270"/>
        <v>11.88</v>
      </c>
      <c r="M2394" s="47">
        <f t="shared" si="271"/>
        <v>11.52</v>
      </c>
      <c r="N2394" s="47">
        <f t="shared" si="272"/>
        <v>11.55</v>
      </c>
      <c r="O2394" s="48">
        <f t="shared" ca="1" si="273"/>
        <v>335200</v>
      </c>
    </row>
    <row r="2395" spans="1:15" x14ac:dyDescent="0.25">
      <c r="A2395">
        <v>2380</v>
      </c>
      <c r="B2395" s="84">
        <v>38561</v>
      </c>
      <c r="C2395" s="47">
        <v>20.86</v>
      </c>
      <c r="D2395" s="47">
        <v>21.35</v>
      </c>
      <c r="E2395" s="47">
        <v>20.86</v>
      </c>
      <c r="F2395" s="47">
        <v>21.24</v>
      </c>
      <c r="G2395" s="48">
        <v>293400</v>
      </c>
      <c r="H2395" s="47">
        <v>11.79</v>
      </c>
      <c r="I2395" s="51">
        <f t="shared" si="267"/>
        <v>0.55508474576271183</v>
      </c>
      <c r="J2395" s="51">
        <f t="shared" ca="1" si="268"/>
        <v>1.3333333333333333</v>
      </c>
      <c r="K2395" s="47">
        <f t="shared" si="269"/>
        <v>11.58</v>
      </c>
      <c r="L2395" s="47">
        <f t="shared" si="270"/>
        <v>11.85</v>
      </c>
      <c r="M2395" s="47">
        <f t="shared" si="271"/>
        <v>11.58</v>
      </c>
      <c r="N2395" s="47">
        <f t="shared" si="272"/>
        <v>11.79</v>
      </c>
      <c r="O2395" s="48">
        <f t="shared" ca="1" si="273"/>
        <v>391200</v>
      </c>
    </row>
    <row r="2396" spans="1:15" x14ac:dyDescent="0.25">
      <c r="A2396">
        <v>2381</v>
      </c>
      <c r="B2396" s="84">
        <v>38560</v>
      </c>
      <c r="C2396" s="47">
        <v>20.72</v>
      </c>
      <c r="D2396" s="47">
        <v>21.1</v>
      </c>
      <c r="E2396" s="47">
        <v>20.55</v>
      </c>
      <c r="F2396" s="47">
        <v>20.85</v>
      </c>
      <c r="G2396" s="48">
        <v>198600</v>
      </c>
      <c r="H2396" s="47">
        <v>11.57</v>
      </c>
      <c r="I2396" s="51">
        <f t="shared" si="267"/>
        <v>0.55491606714628294</v>
      </c>
      <c r="J2396" s="51">
        <f t="shared" ca="1" si="268"/>
        <v>1.3333333333333333</v>
      </c>
      <c r="K2396" s="47">
        <f t="shared" si="269"/>
        <v>11.5</v>
      </c>
      <c r="L2396" s="47">
        <f t="shared" si="270"/>
        <v>11.71</v>
      </c>
      <c r="M2396" s="47">
        <f t="shared" si="271"/>
        <v>11.4</v>
      </c>
      <c r="N2396" s="47">
        <f t="shared" si="272"/>
        <v>11.57</v>
      </c>
      <c r="O2396" s="48">
        <f t="shared" ca="1" si="273"/>
        <v>264800</v>
      </c>
    </row>
    <row r="2397" spans="1:15" x14ac:dyDescent="0.25">
      <c r="A2397">
        <v>2382</v>
      </c>
      <c r="B2397" s="84">
        <v>38559</v>
      </c>
      <c r="C2397" s="47">
        <v>20.88</v>
      </c>
      <c r="D2397" s="47">
        <v>21.38</v>
      </c>
      <c r="E2397" s="47">
        <v>20.62</v>
      </c>
      <c r="F2397" s="47">
        <v>20.7</v>
      </c>
      <c r="G2397" s="48">
        <v>159000</v>
      </c>
      <c r="H2397" s="47">
        <v>11.49</v>
      </c>
      <c r="I2397" s="51">
        <f t="shared" si="267"/>
        <v>0.55507246376811592</v>
      </c>
      <c r="J2397" s="51">
        <f t="shared" ca="1" si="268"/>
        <v>1.3333333333333333</v>
      </c>
      <c r="K2397" s="47">
        <f t="shared" si="269"/>
        <v>11.59</v>
      </c>
      <c r="L2397" s="47">
        <f t="shared" si="270"/>
        <v>11.87</v>
      </c>
      <c r="M2397" s="47">
        <f t="shared" si="271"/>
        <v>11.45</v>
      </c>
      <c r="N2397" s="47">
        <f t="shared" si="272"/>
        <v>11.49</v>
      </c>
      <c r="O2397" s="48">
        <f t="shared" ca="1" si="273"/>
        <v>212000</v>
      </c>
    </row>
    <row r="2398" spans="1:15" x14ac:dyDescent="0.25">
      <c r="A2398">
        <v>2383</v>
      </c>
      <c r="B2398" s="84">
        <v>38558</v>
      </c>
      <c r="C2398" s="47">
        <v>21.11</v>
      </c>
      <c r="D2398" s="47">
        <v>21.25</v>
      </c>
      <c r="E2398" s="47">
        <v>20.55</v>
      </c>
      <c r="F2398" s="47">
        <v>20.69</v>
      </c>
      <c r="G2398" s="48">
        <v>310900</v>
      </c>
      <c r="H2398" s="47">
        <v>11.48</v>
      </c>
      <c r="I2398" s="51">
        <f t="shared" si="267"/>
        <v>0.55485741904301589</v>
      </c>
      <c r="J2398" s="51">
        <f t="shared" ca="1" si="268"/>
        <v>1.3333333333333333</v>
      </c>
      <c r="K2398" s="47">
        <f t="shared" si="269"/>
        <v>11.71</v>
      </c>
      <c r="L2398" s="47">
        <f t="shared" si="270"/>
        <v>11.79</v>
      </c>
      <c r="M2398" s="47">
        <f t="shared" si="271"/>
        <v>11.4</v>
      </c>
      <c r="N2398" s="47">
        <f t="shared" si="272"/>
        <v>11.48</v>
      </c>
      <c r="O2398" s="48">
        <f t="shared" ca="1" si="273"/>
        <v>414533.33333333331</v>
      </c>
    </row>
    <row r="2399" spans="1:15" x14ac:dyDescent="0.25">
      <c r="A2399">
        <v>2384</v>
      </c>
      <c r="B2399" s="84">
        <v>38555</v>
      </c>
      <c r="C2399" s="47">
        <v>21.03</v>
      </c>
      <c r="D2399" s="47">
        <v>21.3</v>
      </c>
      <c r="E2399" s="47">
        <v>20.84</v>
      </c>
      <c r="F2399" s="47">
        <v>21.19</v>
      </c>
      <c r="G2399" s="48">
        <v>293400</v>
      </c>
      <c r="H2399" s="47">
        <v>11.76</v>
      </c>
      <c r="I2399" s="51">
        <f t="shared" si="267"/>
        <v>0.55497876356772058</v>
      </c>
      <c r="J2399" s="51">
        <f t="shared" ca="1" si="268"/>
        <v>1.3333333333333333</v>
      </c>
      <c r="K2399" s="47">
        <f t="shared" si="269"/>
        <v>11.67</v>
      </c>
      <c r="L2399" s="47">
        <f t="shared" si="270"/>
        <v>11.82</v>
      </c>
      <c r="M2399" s="47">
        <f t="shared" si="271"/>
        <v>11.57</v>
      </c>
      <c r="N2399" s="47">
        <f t="shared" si="272"/>
        <v>11.76</v>
      </c>
      <c r="O2399" s="48">
        <f t="shared" ca="1" si="273"/>
        <v>391200</v>
      </c>
    </row>
    <row r="2400" spans="1:15" x14ac:dyDescent="0.25">
      <c r="A2400">
        <v>2385</v>
      </c>
      <c r="B2400" s="84">
        <v>38554</v>
      </c>
      <c r="C2400" s="47">
        <v>21.52</v>
      </c>
      <c r="D2400" s="47">
        <v>21.74</v>
      </c>
      <c r="E2400" s="47">
        <v>20.78</v>
      </c>
      <c r="F2400" s="47">
        <v>20.98</v>
      </c>
      <c r="G2400" s="48">
        <v>520100</v>
      </c>
      <c r="H2400" s="47">
        <v>11.64</v>
      </c>
      <c r="I2400" s="51">
        <f t="shared" si="267"/>
        <v>0.55481410867492853</v>
      </c>
      <c r="J2400" s="51">
        <f t="shared" ca="1" si="268"/>
        <v>1.3333333333333333</v>
      </c>
      <c r="K2400" s="47">
        <f t="shared" si="269"/>
        <v>11.94</v>
      </c>
      <c r="L2400" s="47">
        <f t="shared" si="270"/>
        <v>12.06</v>
      </c>
      <c r="M2400" s="47">
        <f t="shared" si="271"/>
        <v>11.53</v>
      </c>
      <c r="N2400" s="47">
        <f t="shared" si="272"/>
        <v>11.64</v>
      </c>
      <c r="O2400" s="48">
        <f t="shared" ca="1" si="273"/>
        <v>693466.66666666663</v>
      </c>
    </row>
    <row r="2401" spans="1:15" x14ac:dyDescent="0.25">
      <c r="A2401">
        <v>2386</v>
      </c>
      <c r="B2401" s="84">
        <v>38553</v>
      </c>
      <c r="C2401" s="47">
        <v>20.39</v>
      </c>
      <c r="D2401" s="47">
        <v>21.67</v>
      </c>
      <c r="E2401" s="47">
        <v>20.329999999999998</v>
      </c>
      <c r="F2401" s="47">
        <v>21.52</v>
      </c>
      <c r="G2401" s="48">
        <v>478200</v>
      </c>
      <c r="H2401" s="47">
        <v>11.94</v>
      </c>
      <c r="I2401" s="51">
        <f t="shared" si="267"/>
        <v>0.55483271375464682</v>
      </c>
      <c r="J2401" s="51">
        <f t="shared" ca="1" si="268"/>
        <v>1.3333333333333333</v>
      </c>
      <c r="K2401" s="47">
        <f t="shared" si="269"/>
        <v>11.31</v>
      </c>
      <c r="L2401" s="47">
        <f t="shared" si="270"/>
        <v>12.02</v>
      </c>
      <c r="M2401" s="47">
        <f t="shared" si="271"/>
        <v>11.28</v>
      </c>
      <c r="N2401" s="47">
        <f t="shared" si="272"/>
        <v>11.94</v>
      </c>
      <c r="O2401" s="48">
        <f t="shared" ca="1" si="273"/>
        <v>637600</v>
      </c>
    </row>
    <row r="2402" spans="1:15" x14ac:dyDescent="0.25">
      <c r="A2402">
        <v>2387</v>
      </c>
      <c r="B2402" s="84">
        <v>38552</v>
      </c>
      <c r="C2402" s="47">
        <v>20.53</v>
      </c>
      <c r="D2402" s="47">
        <v>20.7</v>
      </c>
      <c r="E2402" s="47">
        <v>20.04</v>
      </c>
      <c r="F2402" s="47">
        <v>20.48</v>
      </c>
      <c r="G2402" s="48">
        <v>668900</v>
      </c>
      <c r="H2402" s="47">
        <v>11.37</v>
      </c>
      <c r="I2402" s="51">
        <f t="shared" si="267"/>
        <v>0.55517578125</v>
      </c>
      <c r="J2402" s="51">
        <f t="shared" ca="1" si="268"/>
        <v>1.3333333333333333</v>
      </c>
      <c r="K2402" s="47">
        <f t="shared" si="269"/>
        <v>11.4</v>
      </c>
      <c r="L2402" s="47">
        <f t="shared" si="270"/>
        <v>11.49</v>
      </c>
      <c r="M2402" s="47">
        <f t="shared" si="271"/>
        <v>11.13</v>
      </c>
      <c r="N2402" s="47">
        <f t="shared" si="272"/>
        <v>11.37</v>
      </c>
      <c r="O2402" s="48">
        <f t="shared" ca="1" si="273"/>
        <v>891866.66666666663</v>
      </c>
    </row>
    <row r="2403" spans="1:15" x14ac:dyDescent="0.25">
      <c r="A2403">
        <v>2388</v>
      </c>
      <c r="B2403" s="84">
        <v>38551</v>
      </c>
      <c r="C2403" s="47">
        <v>20.76</v>
      </c>
      <c r="D2403" s="47">
        <v>20.97</v>
      </c>
      <c r="E2403" s="47">
        <v>20.58</v>
      </c>
      <c r="F2403" s="47">
        <v>20.64</v>
      </c>
      <c r="G2403" s="48">
        <v>257000</v>
      </c>
      <c r="H2403" s="47">
        <v>11.46</v>
      </c>
      <c r="I2403" s="51">
        <f t="shared" si="267"/>
        <v>0.55523255813953487</v>
      </c>
      <c r="J2403" s="51">
        <f t="shared" ca="1" si="268"/>
        <v>1.3333333333333333</v>
      </c>
      <c r="K2403" s="47">
        <f t="shared" si="269"/>
        <v>11.53</v>
      </c>
      <c r="L2403" s="47">
        <f t="shared" si="270"/>
        <v>11.64</v>
      </c>
      <c r="M2403" s="47">
        <f t="shared" si="271"/>
        <v>11.43</v>
      </c>
      <c r="N2403" s="47">
        <f t="shared" si="272"/>
        <v>11.46</v>
      </c>
      <c r="O2403" s="48">
        <f t="shared" ca="1" si="273"/>
        <v>342666.66666666663</v>
      </c>
    </row>
    <row r="2404" spans="1:15" x14ac:dyDescent="0.25">
      <c r="A2404">
        <v>2389</v>
      </c>
      <c r="B2404" s="84">
        <v>38548</v>
      </c>
      <c r="C2404" s="47">
        <v>21.05</v>
      </c>
      <c r="D2404" s="47">
        <v>21.29</v>
      </c>
      <c r="E2404" s="47">
        <v>20.79</v>
      </c>
      <c r="F2404" s="47">
        <v>20.92</v>
      </c>
      <c r="G2404" s="48">
        <v>276200</v>
      </c>
      <c r="H2404" s="47">
        <v>11.61</v>
      </c>
      <c r="I2404" s="51">
        <f t="shared" si="267"/>
        <v>0.55497131931166344</v>
      </c>
      <c r="J2404" s="51">
        <f t="shared" ca="1" si="268"/>
        <v>1.3333333333333333</v>
      </c>
      <c r="K2404" s="47">
        <f t="shared" si="269"/>
        <v>11.68</v>
      </c>
      <c r="L2404" s="47">
        <f t="shared" si="270"/>
        <v>11.82</v>
      </c>
      <c r="M2404" s="47">
        <f t="shared" si="271"/>
        <v>11.54</v>
      </c>
      <c r="N2404" s="47">
        <f t="shared" si="272"/>
        <v>11.61</v>
      </c>
      <c r="O2404" s="48">
        <f t="shared" ca="1" si="273"/>
        <v>368266.66666666663</v>
      </c>
    </row>
    <row r="2405" spans="1:15" x14ac:dyDescent="0.25">
      <c r="A2405">
        <v>2390</v>
      </c>
      <c r="B2405" s="84">
        <v>38547</v>
      </c>
      <c r="C2405" s="47">
        <v>21</v>
      </c>
      <c r="D2405" s="47">
        <v>21.27</v>
      </c>
      <c r="E2405" s="47">
        <v>20.92</v>
      </c>
      <c r="F2405" s="47">
        <v>21.22</v>
      </c>
      <c r="G2405" s="48">
        <v>410400</v>
      </c>
      <c r="H2405" s="47">
        <v>11.78</v>
      </c>
      <c r="I2405" s="51">
        <f t="shared" si="267"/>
        <v>0.55513666352497648</v>
      </c>
      <c r="J2405" s="51">
        <f t="shared" ca="1" si="268"/>
        <v>1.3333333333333333</v>
      </c>
      <c r="K2405" s="47">
        <f t="shared" si="269"/>
        <v>11.66</v>
      </c>
      <c r="L2405" s="47">
        <f t="shared" si="270"/>
        <v>11.81</v>
      </c>
      <c r="M2405" s="47">
        <f t="shared" si="271"/>
        <v>11.61</v>
      </c>
      <c r="N2405" s="47">
        <f t="shared" si="272"/>
        <v>11.78</v>
      </c>
      <c r="O2405" s="48">
        <f t="shared" ca="1" si="273"/>
        <v>547200</v>
      </c>
    </row>
    <row r="2406" spans="1:15" x14ac:dyDescent="0.25">
      <c r="A2406">
        <v>2391</v>
      </c>
      <c r="B2406" s="84">
        <v>38546</v>
      </c>
      <c r="C2406" s="47">
        <v>20.87</v>
      </c>
      <c r="D2406" s="47">
        <v>21</v>
      </c>
      <c r="E2406" s="47">
        <v>20.58</v>
      </c>
      <c r="F2406" s="47">
        <v>20.91</v>
      </c>
      <c r="G2406" s="48">
        <v>300000</v>
      </c>
      <c r="H2406" s="47">
        <v>11.61</v>
      </c>
      <c r="I2406" s="51">
        <f t="shared" si="267"/>
        <v>0.55523672883787656</v>
      </c>
      <c r="J2406" s="51">
        <f t="shared" ca="1" si="268"/>
        <v>1.3333333333333333</v>
      </c>
      <c r="K2406" s="47">
        <f t="shared" si="269"/>
        <v>11.59</v>
      </c>
      <c r="L2406" s="47">
        <f t="shared" si="270"/>
        <v>11.66</v>
      </c>
      <c r="M2406" s="47">
        <f t="shared" si="271"/>
        <v>11.43</v>
      </c>
      <c r="N2406" s="47">
        <f t="shared" si="272"/>
        <v>11.61</v>
      </c>
      <c r="O2406" s="48">
        <f t="shared" ca="1" si="273"/>
        <v>400000</v>
      </c>
    </row>
    <row r="2407" spans="1:15" x14ac:dyDescent="0.25">
      <c r="A2407">
        <v>2392</v>
      </c>
      <c r="B2407" s="84">
        <v>38545</v>
      </c>
      <c r="C2407" s="47">
        <v>20.97</v>
      </c>
      <c r="D2407" s="47">
        <v>21.13</v>
      </c>
      <c r="E2407" s="47">
        <v>20.83</v>
      </c>
      <c r="F2407" s="47">
        <v>20.87</v>
      </c>
      <c r="G2407" s="48">
        <v>343700</v>
      </c>
      <c r="H2407" s="47">
        <v>11.58</v>
      </c>
      <c r="I2407" s="51">
        <f t="shared" si="267"/>
        <v>0.5548634403449928</v>
      </c>
      <c r="J2407" s="51">
        <f t="shared" ca="1" si="268"/>
        <v>1.3333333333333333</v>
      </c>
      <c r="K2407" s="47">
        <f t="shared" si="269"/>
        <v>11.64</v>
      </c>
      <c r="L2407" s="47">
        <f t="shared" si="270"/>
        <v>11.72</v>
      </c>
      <c r="M2407" s="47">
        <f t="shared" si="271"/>
        <v>11.56</v>
      </c>
      <c r="N2407" s="47">
        <f t="shared" si="272"/>
        <v>11.58</v>
      </c>
      <c r="O2407" s="48">
        <f t="shared" ca="1" si="273"/>
        <v>458266.66666666663</v>
      </c>
    </row>
    <row r="2408" spans="1:15" x14ac:dyDescent="0.25">
      <c r="A2408">
        <v>2393</v>
      </c>
      <c r="B2408" s="84">
        <v>38544</v>
      </c>
      <c r="C2408" s="47">
        <v>20.37</v>
      </c>
      <c r="D2408" s="47">
        <v>21.3</v>
      </c>
      <c r="E2408" s="47">
        <v>20.37</v>
      </c>
      <c r="F2408" s="47">
        <v>21.01</v>
      </c>
      <c r="G2408" s="48">
        <v>558800</v>
      </c>
      <c r="H2408" s="47">
        <v>11.66</v>
      </c>
      <c r="I2408" s="51">
        <f t="shared" si="267"/>
        <v>0.55497382198952872</v>
      </c>
      <c r="J2408" s="51">
        <f t="shared" ca="1" si="268"/>
        <v>1.3333333333333333</v>
      </c>
      <c r="K2408" s="47">
        <f t="shared" si="269"/>
        <v>11.3</v>
      </c>
      <c r="L2408" s="47">
        <f t="shared" si="270"/>
        <v>11.82</v>
      </c>
      <c r="M2408" s="47">
        <f t="shared" si="271"/>
        <v>11.3</v>
      </c>
      <c r="N2408" s="47">
        <f t="shared" si="272"/>
        <v>11.66</v>
      </c>
      <c r="O2408" s="48">
        <f t="shared" ca="1" si="273"/>
        <v>745066.66666666663</v>
      </c>
    </row>
    <row r="2409" spans="1:15" x14ac:dyDescent="0.25">
      <c r="A2409">
        <v>2394</v>
      </c>
      <c r="B2409" s="84">
        <v>38541</v>
      </c>
      <c r="C2409" s="47">
        <v>20.02</v>
      </c>
      <c r="D2409" s="47">
        <v>20.74</v>
      </c>
      <c r="E2409" s="47">
        <v>20.010000000000002</v>
      </c>
      <c r="F2409" s="47">
        <v>20.47</v>
      </c>
      <c r="G2409" s="48">
        <v>444500</v>
      </c>
      <c r="H2409" s="47">
        <v>11.36</v>
      </c>
      <c r="I2409" s="51">
        <f t="shared" si="267"/>
        <v>0.55495847581827062</v>
      </c>
      <c r="J2409" s="51">
        <f t="shared" ca="1" si="268"/>
        <v>1.3333333333333333</v>
      </c>
      <c r="K2409" s="47">
        <f t="shared" si="269"/>
        <v>11.11</v>
      </c>
      <c r="L2409" s="47">
        <f t="shared" si="270"/>
        <v>11.51</v>
      </c>
      <c r="M2409" s="47">
        <f t="shared" si="271"/>
        <v>11.1</v>
      </c>
      <c r="N2409" s="47">
        <f t="shared" si="272"/>
        <v>11.36</v>
      </c>
      <c r="O2409" s="48">
        <f t="shared" ca="1" si="273"/>
        <v>592666.66666666663</v>
      </c>
    </row>
    <row r="2410" spans="1:15" x14ac:dyDescent="0.25">
      <c r="A2410">
        <v>2395</v>
      </c>
      <c r="B2410" s="84">
        <v>38540</v>
      </c>
      <c r="C2410" s="47">
        <v>19.579999999999998</v>
      </c>
      <c r="D2410" s="47">
        <v>20.100000000000001</v>
      </c>
      <c r="E2410" s="47">
        <v>19.350000000000001</v>
      </c>
      <c r="F2410" s="47">
        <v>19.989999999999998</v>
      </c>
      <c r="G2410" s="48">
        <v>289600</v>
      </c>
      <c r="H2410" s="47">
        <v>11.09</v>
      </c>
      <c r="I2410" s="51">
        <f t="shared" si="267"/>
        <v>0.55477738869434723</v>
      </c>
      <c r="J2410" s="51">
        <f t="shared" ca="1" si="268"/>
        <v>1.3333333333333333</v>
      </c>
      <c r="K2410" s="47">
        <f t="shared" si="269"/>
        <v>10.86</v>
      </c>
      <c r="L2410" s="47">
        <f t="shared" si="270"/>
        <v>11.15</v>
      </c>
      <c r="M2410" s="47">
        <f t="shared" si="271"/>
        <v>10.73</v>
      </c>
      <c r="N2410" s="47">
        <f t="shared" si="272"/>
        <v>11.09</v>
      </c>
      <c r="O2410" s="48">
        <f t="shared" ca="1" si="273"/>
        <v>386133.33333333331</v>
      </c>
    </row>
    <row r="2411" spans="1:15" x14ac:dyDescent="0.25">
      <c r="A2411">
        <v>2396</v>
      </c>
      <c r="B2411" s="84">
        <v>38539</v>
      </c>
      <c r="C2411" s="47">
        <v>19.87</v>
      </c>
      <c r="D2411" s="47">
        <v>20.25</v>
      </c>
      <c r="E2411" s="47">
        <v>19.72</v>
      </c>
      <c r="F2411" s="47">
        <v>19.86</v>
      </c>
      <c r="G2411" s="48">
        <v>238500</v>
      </c>
      <c r="H2411" s="47">
        <v>11.02</v>
      </c>
      <c r="I2411" s="51">
        <f t="shared" si="267"/>
        <v>0.55488418932527694</v>
      </c>
      <c r="J2411" s="51">
        <f t="shared" ca="1" si="268"/>
        <v>1.3333333333333333</v>
      </c>
      <c r="K2411" s="47">
        <f t="shared" si="269"/>
        <v>11.03</v>
      </c>
      <c r="L2411" s="47">
        <f t="shared" si="270"/>
        <v>11.24</v>
      </c>
      <c r="M2411" s="47">
        <f t="shared" si="271"/>
        <v>10.94</v>
      </c>
      <c r="N2411" s="47">
        <f t="shared" si="272"/>
        <v>11.02</v>
      </c>
      <c r="O2411" s="48">
        <f t="shared" ca="1" si="273"/>
        <v>318000</v>
      </c>
    </row>
    <row r="2412" spans="1:15" x14ac:dyDescent="0.25">
      <c r="A2412">
        <v>2397</v>
      </c>
      <c r="B2412" s="84">
        <v>38538</v>
      </c>
      <c r="C2412" s="47">
        <v>19.5</v>
      </c>
      <c r="D2412" s="47">
        <v>20.14</v>
      </c>
      <c r="E2412" s="47">
        <v>19.41</v>
      </c>
      <c r="F2412" s="47">
        <v>19.96</v>
      </c>
      <c r="G2412" s="48">
        <v>259400</v>
      </c>
      <c r="H2412" s="47">
        <v>11.08</v>
      </c>
      <c r="I2412" s="51">
        <f t="shared" si="267"/>
        <v>0.55511022044088176</v>
      </c>
      <c r="J2412" s="51">
        <f t="shared" ca="1" si="268"/>
        <v>1.3333333333333333</v>
      </c>
      <c r="K2412" s="47">
        <f t="shared" si="269"/>
        <v>10.82</v>
      </c>
      <c r="L2412" s="47">
        <f t="shared" si="270"/>
        <v>11.18</v>
      </c>
      <c r="M2412" s="47">
        <f t="shared" si="271"/>
        <v>10.77</v>
      </c>
      <c r="N2412" s="47">
        <f t="shared" si="272"/>
        <v>11.08</v>
      </c>
      <c r="O2412" s="48">
        <f t="shared" ca="1" si="273"/>
        <v>345866.66666666663</v>
      </c>
    </row>
    <row r="2413" spans="1:15" x14ac:dyDescent="0.25">
      <c r="A2413">
        <v>2398</v>
      </c>
      <c r="B2413" s="84">
        <v>38534</v>
      </c>
      <c r="C2413" s="47">
        <v>19.37</v>
      </c>
      <c r="D2413" s="47">
        <v>19.850000000000001</v>
      </c>
      <c r="E2413" s="47">
        <v>19.350000000000001</v>
      </c>
      <c r="F2413" s="47">
        <v>19.670000000000002</v>
      </c>
      <c r="G2413" s="48">
        <v>252900</v>
      </c>
      <c r="H2413" s="47">
        <v>10.92</v>
      </c>
      <c r="I2413" s="51">
        <f t="shared" si="267"/>
        <v>0.55516014234875444</v>
      </c>
      <c r="J2413" s="51">
        <f t="shared" ca="1" si="268"/>
        <v>1.3333333333333333</v>
      </c>
      <c r="K2413" s="47">
        <f t="shared" si="269"/>
        <v>10.75</v>
      </c>
      <c r="L2413" s="47">
        <f t="shared" si="270"/>
        <v>11.02</v>
      </c>
      <c r="M2413" s="47">
        <f t="shared" si="271"/>
        <v>10.74</v>
      </c>
      <c r="N2413" s="47">
        <f t="shared" si="272"/>
        <v>10.92</v>
      </c>
      <c r="O2413" s="48">
        <f t="shared" ca="1" si="273"/>
        <v>337200</v>
      </c>
    </row>
    <row r="2414" spans="1:15" x14ac:dyDescent="0.25">
      <c r="A2414">
        <v>2399</v>
      </c>
      <c r="B2414" s="84">
        <v>38533</v>
      </c>
      <c r="C2414" s="47">
        <v>19.8</v>
      </c>
      <c r="D2414" s="47">
        <v>19.96</v>
      </c>
      <c r="E2414" s="47">
        <v>19.38</v>
      </c>
      <c r="F2414" s="47">
        <v>19.43</v>
      </c>
      <c r="G2414" s="48">
        <v>194200</v>
      </c>
      <c r="H2414" s="47">
        <v>10.78</v>
      </c>
      <c r="I2414" s="51">
        <f t="shared" si="267"/>
        <v>0.55481214616572305</v>
      </c>
      <c r="J2414" s="51">
        <f t="shared" ca="1" si="268"/>
        <v>1.3333333333333333</v>
      </c>
      <c r="K2414" s="47">
        <f t="shared" si="269"/>
        <v>10.99</v>
      </c>
      <c r="L2414" s="47">
        <f t="shared" si="270"/>
        <v>11.07</v>
      </c>
      <c r="M2414" s="47">
        <f t="shared" si="271"/>
        <v>10.75</v>
      </c>
      <c r="N2414" s="47">
        <f t="shared" si="272"/>
        <v>10.78</v>
      </c>
      <c r="O2414" s="48">
        <f t="shared" ca="1" si="273"/>
        <v>258933.33333333331</v>
      </c>
    </row>
    <row r="2415" spans="1:15" x14ac:dyDescent="0.25">
      <c r="A2415">
        <v>2400</v>
      </c>
      <c r="B2415" s="84">
        <v>38532</v>
      </c>
      <c r="C2415" s="47">
        <v>19.54</v>
      </c>
      <c r="D2415" s="47">
        <v>19.989999999999998</v>
      </c>
      <c r="E2415" s="47">
        <v>19.38</v>
      </c>
      <c r="F2415" s="47">
        <v>19.670000000000002</v>
      </c>
      <c r="G2415" s="48">
        <v>230400</v>
      </c>
      <c r="H2415" s="47">
        <v>10.92</v>
      </c>
      <c r="I2415" s="51">
        <f t="shared" si="267"/>
        <v>0.55516014234875444</v>
      </c>
      <c r="J2415" s="51">
        <f t="shared" ca="1" si="268"/>
        <v>1.3333333333333333</v>
      </c>
      <c r="K2415" s="47">
        <f t="shared" si="269"/>
        <v>10.85</v>
      </c>
      <c r="L2415" s="47">
        <f t="shared" si="270"/>
        <v>11.1</v>
      </c>
      <c r="M2415" s="47">
        <f t="shared" si="271"/>
        <v>10.76</v>
      </c>
      <c r="N2415" s="47">
        <f t="shared" si="272"/>
        <v>10.92</v>
      </c>
      <c r="O2415" s="48">
        <f t="shared" ca="1" si="273"/>
        <v>307200</v>
      </c>
    </row>
    <row r="2416" spans="1:15" x14ac:dyDescent="0.25">
      <c r="A2416">
        <v>2401</v>
      </c>
      <c r="B2416" s="84">
        <v>38531</v>
      </c>
      <c r="C2416" s="47">
        <v>19.059999999999999</v>
      </c>
      <c r="D2416" s="47">
        <v>19.559999999999999</v>
      </c>
      <c r="E2416" s="47">
        <v>18.95</v>
      </c>
      <c r="F2416" s="47">
        <v>19.53</v>
      </c>
      <c r="G2416" s="48">
        <v>491800</v>
      </c>
      <c r="H2416" s="47">
        <v>10.84</v>
      </c>
      <c r="I2416" s="51">
        <f t="shared" si="267"/>
        <v>0.55504352278545821</v>
      </c>
      <c r="J2416" s="51">
        <f t="shared" ca="1" si="268"/>
        <v>1.3333333333333333</v>
      </c>
      <c r="K2416" s="47">
        <f t="shared" si="269"/>
        <v>10.58</v>
      </c>
      <c r="L2416" s="47">
        <f t="shared" si="270"/>
        <v>10.86</v>
      </c>
      <c r="M2416" s="47">
        <f t="shared" si="271"/>
        <v>10.52</v>
      </c>
      <c r="N2416" s="47">
        <f t="shared" si="272"/>
        <v>10.84</v>
      </c>
      <c r="O2416" s="48">
        <f t="shared" ca="1" si="273"/>
        <v>655733.33333333326</v>
      </c>
    </row>
    <row r="2417" spans="1:15" x14ac:dyDescent="0.25">
      <c r="A2417">
        <v>2402</v>
      </c>
      <c r="B2417" s="84">
        <v>38530</v>
      </c>
      <c r="C2417" s="47">
        <v>18.93</v>
      </c>
      <c r="D2417" s="47">
        <v>19.100000000000001</v>
      </c>
      <c r="E2417" s="47">
        <v>18.850000000000001</v>
      </c>
      <c r="F2417" s="47">
        <v>19.010000000000002</v>
      </c>
      <c r="G2417" s="48">
        <v>406100</v>
      </c>
      <c r="H2417" s="47">
        <v>10.55</v>
      </c>
      <c r="I2417" s="51">
        <f t="shared" si="267"/>
        <v>0.55497106785902151</v>
      </c>
      <c r="J2417" s="51">
        <f t="shared" ca="1" si="268"/>
        <v>1.3333333333333333</v>
      </c>
      <c r="K2417" s="47">
        <f t="shared" si="269"/>
        <v>10.51</v>
      </c>
      <c r="L2417" s="47">
        <f t="shared" si="270"/>
        <v>10.6</v>
      </c>
      <c r="M2417" s="47">
        <f t="shared" si="271"/>
        <v>10.46</v>
      </c>
      <c r="N2417" s="47">
        <f t="shared" si="272"/>
        <v>10.55</v>
      </c>
      <c r="O2417" s="48">
        <f t="shared" ca="1" si="273"/>
        <v>541466.66666666663</v>
      </c>
    </row>
    <row r="2418" spans="1:15" x14ac:dyDescent="0.25">
      <c r="A2418">
        <v>2403</v>
      </c>
      <c r="B2418" s="84">
        <v>38527</v>
      </c>
      <c r="C2418" s="47">
        <v>18.91</v>
      </c>
      <c r="D2418" s="47">
        <v>19.03</v>
      </c>
      <c r="E2418" s="47">
        <v>18.809999999999999</v>
      </c>
      <c r="F2418" s="47">
        <v>18.940000000000001</v>
      </c>
      <c r="G2418" s="48">
        <v>573300</v>
      </c>
      <c r="H2418" s="47">
        <v>10.51</v>
      </c>
      <c r="I2418" s="51">
        <f t="shared" si="267"/>
        <v>0.55491024287222801</v>
      </c>
      <c r="J2418" s="51">
        <f t="shared" ca="1" si="268"/>
        <v>1.3333333333333333</v>
      </c>
      <c r="K2418" s="47">
        <f t="shared" si="269"/>
        <v>10.49</v>
      </c>
      <c r="L2418" s="47">
        <f t="shared" si="270"/>
        <v>10.56</v>
      </c>
      <c r="M2418" s="47">
        <f t="shared" si="271"/>
        <v>10.44</v>
      </c>
      <c r="N2418" s="47">
        <f t="shared" si="272"/>
        <v>10.51</v>
      </c>
      <c r="O2418" s="48">
        <f t="shared" ca="1" si="273"/>
        <v>764400</v>
      </c>
    </row>
    <row r="2419" spans="1:15" x14ac:dyDescent="0.25">
      <c r="A2419">
        <v>2404</v>
      </c>
      <c r="B2419" s="84">
        <v>38526</v>
      </c>
      <c r="C2419" s="47">
        <v>19.34</v>
      </c>
      <c r="D2419" s="47">
        <v>19.399999999999999</v>
      </c>
      <c r="E2419" s="47">
        <v>18.850000000000001</v>
      </c>
      <c r="F2419" s="47">
        <v>18.899999999999999</v>
      </c>
      <c r="G2419" s="48">
        <v>638200</v>
      </c>
      <c r="H2419" s="47">
        <v>10.49</v>
      </c>
      <c r="I2419" s="51">
        <f t="shared" si="267"/>
        <v>0.55502645502645509</v>
      </c>
      <c r="J2419" s="51">
        <f t="shared" ca="1" si="268"/>
        <v>1.3333333333333333</v>
      </c>
      <c r="K2419" s="47">
        <f t="shared" si="269"/>
        <v>10.73</v>
      </c>
      <c r="L2419" s="47">
        <f t="shared" si="270"/>
        <v>10.77</v>
      </c>
      <c r="M2419" s="47">
        <f t="shared" si="271"/>
        <v>10.46</v>
      </c>
      <c r="N2419" s="47">
        <f t="shared" si="272"/>
        <v>10.49</v>
      </c>
      <c r="O2419" s="48">
        <f t="shared" ca="1" si="273"/>
        <v>850933.33333333326</v>
      </c>
    </row>
    <row r="2420" spans="1:15" x14ac:dyDescent="0.25">
      <c r="A2420">
        <v>2405</v>
      </c>
      <c r="B2420" s="84">
        <v>38525</v>
      </c>
      <c r="C2420" s="47">
        <v>19.2</v>
      </c>
      <c r="D2420" s="47">
        <v>19.52</v>
      </c>
      <c r="E2420" s="47">
        <v>19.05</v>
      </c>
      <c r="F2420" s="47">
        <v>19.5</v>
      </c>
      <c r="G2420" s="48">
        <v>262800</v>
      </c>
      <c r="H2420" s="47">
        <v>10.82</v>
      </c>
      <c r="I2420" s="51">
        <f t="shared" si="267"/>
        <v>0.55487179487179483</v>
      </c>
      <c r="J2420" s="51">
        <f t="shared" ca="1" si="268"/>
        <v>1.3333333333333333</v>
      </c>
      <c r="K2420" s="47">
        <f t="shared" si="269"/>
        <v>10.65</v>
      </c>
      <c r="L2420" s="47">
        <f t="shared" si="270"/>
        <v>10.83</v>
      </c>
      <c r="M2420" s="47">
        <f t="shared" si="271"/>
        <v>10.57</v>
      </c>
      <c r="N2420" s="47">
        <f t="shared" si="272"/>
        <v>10.82</v>
      </c>
      <c r="O2420" s="48">
        <f t="shared" ca="1" si="273"/>
        <v>350400</v>
      </c>
    </row>
    <row r="2421" spans="1:15" x14ac:dyDescent="0.25">
      <c r="A2421">
        <v>2406</v>
      </c>
      <c r="B2421" s="84">
        <v>38524</v>
      </c>
      <c r="C2421" s="47">
        <v>19.079999999999998</v>
      </c>
      <c r="D2421" s="47">
        <v>19.329999999999998</v>
      </c>
      <c r="E2421" s="47">
        <v>19.02</v>
      </c>
      <c r="F2421" s="47">
        <v>19.25</v>
      </c>
      <c r="G2421" s="48">
        <v>301000</v>
      </c>
      <c r="H2421" s="47">
        <v>10.68</v>
      </c>
      <c r="I2421" s="51">
        <f t="shared" si="267"/>
        <v>0.55480519480519475</v>
      </c>
      <c r="J2421" s="51">
        <f t="shared" ca="1" si="268"/>
        <v>1.3333333333333333</v>
      </c>
      <c r="K2421" s="47">
        <f t="shared" si="269"/>
        <v>10.59</v>
      </c>
      <c r="L2421" s="47">
        <f t="shared" si="270"/>
        <v>10.72</v>
      </c>
      <c r="M2421" s="47">
        <f t="shared" si="271"/>
        <v>10.55</v>
      </c>
      <c r="N2421" s="47">
        <f t="shared" si="272"/>
        <v>10.68</v>
      </c>
      <c r="O2421" s="48">
        <f t="shared" ca="1" si="273"/>
        <v>401333.33333333331</v>
      </c>
    </row>
    <row r="2422" spans="1:15" x14ac:dyDescent="0.25">
      <c r="A2422">
        <v>2407</v>
      </c>
      <c r="B2422" s="84">
        <v>38523</v>
      </c>
      <c r="C2422" s="47">
        <v>19.41</v>
      </c>
      <c r="D2422" s="47">
        <v>19.47</v>
      </c>
      <c r="E2422" s="47">
        <v>19.09</v>
      </c>
      <c r="F2422" s="47">
        <v>19.13</v>
      </c>
      <c r="G2422" s="48">
        <v>412100</v>
      </c>
      <c r="H2422" s="47">
        <v>10.62</v>
      </c>
      <c r="I2422" s="51">
        <f t="shared" si="267"/>
        <v>0.55514898065865137</v>
      </c>
      <c r="J2422" s="51">
        <f t="shared" ca="1" si="268"/>
        <v>1.3333333333333333</v>
      </c>
      <c r="K2422" s="47">
        <f t="shared" si="269"/>
        <v>10.78</v>
      </c>
      <c r="L2422" s="47">
        <f t="shared" si="270"/>
        <v>10.81</v>
      </c>
      <c r="M2422" s="47">
        <f t="shared" si="271"/>
        <v>10.6</v>
      </c>
      <c r="N2422" s="47">
        <f t="shared" si="272"/>
        <v>10.62</v>
      </c>
      <c r="O2422" s="48">
        <f t="shared" ca="1" si="273"/>
        <v>549466.66666666663</v>
      </c>
    </row>
    <row r="2423" spans="1:15" x14ac:dyDescent="0.25">
      <c r="A2423">
        <v>2408</v>
      </c>
      <c r="B2423" s="84">
        <v>38520</v>
      </c>
      <c r="C2423" s="47">
        <v>19.75</v>
      </c>
      <c r="D2423" s="47">
        <v>20.350000000000001</v>
      </c>
      <c r="E2423" s="47">
        <v>19.3</v>
      </c>
      <c r="F2423" s="47">
        <v>19.420000000000002</v>
      </c>
      <c r="G2423" s="48">
        <v>882600</v>
      </c>
      <c r="H2423" s="47">
        <v>10.78</v>
      </c>
      <c r="I2423" s="51">
        <f t="shared" si="267"/>
        <v>0.55509783728115336</v>
      </c>
      <c r="J2423" s="51">
        <f t="shared" ca="1" si="268"/>
        <v>1.3333333333333333</v>
      </c>
      <c r="K2423" s="47">
        <f t="shared" si="269"/>
        <v>10.96</v>
      </c>
      <c r="L2423" s="47">
        <f t="shared" si="270"/>
        <v>11.3</v>
      </c>
      <c r="M2423" s="47">
        <f t="shared" si="271"/>
        <v>10.71</v>
      </c>
      <c r="N2423" s="47">
        <f t="shared" si="272"/>
        <v>10.78</v>
      </c>
      <c r="O2423" s="48">
        <f t="shared" ca="1" si="273"/>
        <v>1176800</v>
      </c>
    </row>
    <row r="2424" spans="1:15" x14ac:dyDescent="0.25">
      <c r="A2424">
        <v>2409</v>
      </c>
      <c r="B2424" s="84">
        <v>38519</v>
      </c>
      <c r="C2424" s="47">
        <v>18.91</v>
      </c>
      <c r="D2424" s="47">
        <v>19.62</v>
      </c>
      <c r="E2424" s="47">
        <v>18.77</v>
      </c>
      <c r="F2424" s="47">
        <v>19.61</v>
      </c>
      <c r="G2424" s="48">
        <v>738800</v>
      </c>
      <c r="H2424" s="47">
        <v>10.88</v>
      </c>
      <c r="I2424" s="51">
        <f t="shared" si="267"/>
        <v>0.55481896991330959</v>
      </c>
      <c r="J2424" s="51">
        <f t="shared" ca="1" si="268"/>
        <v>1.3333333333333333</v>
      </c>
      <c r="K2424" s="47">
        <f t="shared" si="269"/>
        <v>10.49</v>
      </c>
      <c r="L2424" s="47">
        <f t="shared" si="270"/>
        <v>10.89</v>
      </c>
      <c r="M2424" s="47">
        <f t="shared" si="271"/>
        <v>10.41</v>
      </c>
      <c r="N2424" s="47">
        <f t="shared" si="272"/>
        <v>10.88</v>
      </c>
      <c r="O2424" s="48">
        <f t="shared" ca="1" si="273"/>
        <v>985066.66666666663</v>
      </c>
    </row>
    <row r="2425" spans="1:15" x14ac:dyDescent="0.25">
      <c r="A2425">
        <v>2410</v>
      </c>
      <c r="B2425" s="84">
        <v>38518</v>
      </c>
      <c r="C2425" s="47">
        <v>18.850000000000001</v>
      </c>
      <c r="D2425" s="47">
        <v>19.05</v>
      </c>
      <c r="E2425" s="47">
        <v>18.7</v>
      </c>
      <c r="F2425" s="47">
        <v>18.89</v>
      </c>
      <c r="G2425" s="48">
        <v>438900</v>
      </c>
      <c r="H2425" s="47">
        <v>10.47</v>
      </c>
      <c r="I2425" s="51">
        <f t="shared" si="267"/>
        <v>0.55426151402858659</v>
      </c>
      <c r="J2425" s="51">
        <f t="shared" ca="1" si="268"/>
        <v>1.3333333333333333</v>
      </c>
      <c r="K2425" s="47">
        <f t="shared" si="269"/>
        <v>10.45</v>
      </c>
      <c r="L2425" s="47">
        <f t="shared" si="270"/>
        <v>10.56</v>
      </c>
      <c r="M2425" s="47">
        <f t="shared" si="271"/>
        <v>10.36</v>
      </c>
      <c r="N2425" s="47">
        <f t="shared" si="272"/>
        <v>10.47</v>
      </c>
      <c r="O2425" s="48">
        <f t="shared" ca="1" si="273"/>
        <v>585200</v>
      </c>
    </row>
    <row r="2426" spans="1:15" x14ac:dyDescent="0.25">
      <c r="A2426">
        <v>2411</v>
      </c>
      <c r="B2426" s="84">
        <v>38517</v>
      </c>
      <c r="C2426" s="47">
        <v>18.57</v>
      </c>
      <c r="D2426" s="47">
        <v>18.850000000000001</v>
      </c>
      <c r="E2426" s="47">
        <v>18.57</v>
      </c>
      <c r="F2426" s="47">
        <v>18.829999999999998</v>
      </c>
      <c r="G2426" s="48">
        <v>469800</v>
      </c>
      <c r="H2426" s="47">
        <v>10.44</v>
      </c>
      <c r="I2426" s="51">
        <f t="shared" si="267"/>
        <v>0.55443441317047271</v>
      </c>
      <c r="J2426" s="51">
        <f t="shared" ca="1" si="268"/>
        <v>1.3333333333333333</v>
      </c>
      <c r="K2426" s="47">
        <f t="shared" si="269"/>
        <v>10.3</v>
      </c>
      <c r="L2426" s="47">
        <f t="shared" si="270"/>
        <v>10.45</v>
      </c>
      <c r="M2426" s="47">
        <f t="shared" si="271"/>
        <v>10.3</v>
      </c>
      <c r="N2426" s="47">
        <f t="shared" si="272"/>
        <v>10.44</v>
      </c>
      <c r="O2426" s="48">
        <f t="shared" ca="1" si="273"/>
        <v>626400</v>
      </c>
    </row>
    <row r="2427" spans="1:15" x14ac:dyDescent="0.25">
      <c r="A2427">
        <v>2412</v>
      </c>
      <c r="B2427" s="84">
        <v>38516</v>
      </c>
      <c r="C2427" s="47">
        <v>18.739999999999998</v>
      </c>
      <c r="D2427" s="47">
        <v>18.850000000000001</v>
      </c>
      <c r="E2427" s="47">
        <v>18.55</v>
      </c>
      <c r="F2427" s="47">
        <v>18.670000000000002</v>
      </c>
      <c r="G2427" s="48">
        <v>441200</v>
      </c>
      <c r="H2427" s="47">
        <v>10.35</v>
      </c>
      <c r="I2427" s="51">
        <f t="shared" si="267"/>
        <v>0.55436529191215844</v>
      </c>
      <c r="J2427" s="51">
        <f t="shared" ca="1" si="268"/>
        <v>1.3333333333333333</v>
      </c>
      <c r="K2427" s="47">
        <f t="shared" si="269"/>
        <v>10.39</v>
      </c>
      <c r="L2427" s="47">
        <f t="shared" si="270"/>
        <v>10.45</v>
      </c>
      <c r="M2427" s="47">
        <f t="shared" si="271"/>
        <v>10.28</v>
      </c>
      <c r="N2427" s="47">
        <f t="shared" si="272"/>
        <v>10.35</v>
      </c>
      <c r="O2427" s="48">
        <f t="shared" ca="1" si="273"/>
        <v>588266.66666666663</v>
      </c>
    </row>
    <row r="2428" spans="1:15" x14ac:dyDescent="0.25">
      <c r="A2428">
        <v>2413</v>
      </c>
      <c r="B2428" s="84">
        <v>38513</v>
      </c>
      <c r="C2428" s="47">
        <v>18.670000000000002</v>
      </c>
      <c r="D2428" s="47">
        <v>18.850000000000001</v>
      </c>
      <c r="E2428" s="47">
        <v>18.61</v>
      </c>
      <c r="F2428" s="47">
        <v>18.75</v>
      </c>
      <c r="G2428" s="48">
        <v>262200</v>
      </c>
      <c r="H2428" s="47">
        <v>10.4</v>
      </c>
      <c r="I2428" s="51">
        <f t="shared" si="267"/>
        <v>0.55466666666666664</v>
      </c>
      <c r="J2428" s="51">
        <f t="shared" ca="1" si="268"/>
        <v>1.3333333333333333</v>
      </c>
      <c r="K2428" s="47">
        <f t="shared" si="269"/>
        <v>10.36</v>
      </c>
      <c r="L2428" s="47">
        <f t="shared" si="270"/>
        <v>10.46</v>
      </c>
      <c r="M2428" s="47">
        <f t="shared" si="271"/>
        <v>10.32</v>
      </c>
      <c r="N2428" s="47">
        <f t="shared" si="272"/>
        <v>10.4</v>
      </c>
      <c r="O2428" s="48">
        <f t="shared" ca="1" si="273"/>
        <v>349600</v>
      </c>
    </row>
    <row r="2429" spans="1:15" x14ac:dyDescent="0.25">
      <c r="A2429">
        <v>2414</v>
      </c>
      <c r="B2429" s="84">
        <v>38512</v>
      </c>
      <c r="C2429" s="47">
        <v>18.46</v>
      </c>
      <c r="D2429" s="47">
        <v>18.850000000000001</v>
      </c>
      <c r="E2429" s="47">
        <v>18.45</v>
      </c>
      <c r="F2429" s="47">
        <v>18.690000000000001</v>
      </c>
      <c r="G2429" s="48">
        <v>1122900</v>
      </c>
      <c r="H2429" s="47">
        <v>10.36</v>
      </c>
      <c r="I2429" s="51">
        <f t="shared" si="267"/>
        <v>0.55430711610486882</v>
      </c>
      <c r="J2429" s="51">
        <f t="shared" ca="1" si="268"/>
        <v>1.3333333333333333</v>
      </c>
      <c r="K2429" s="47">
        <f t="shared" si="269"/>
        <v>10.23</v>
      </c>
      <c r="L2429" s="47">
        <f t="shared" si="270"/>
        <v>10.45</v>
      </c>
      <c r="M2429" s="47">
        <f t="shared" si="271"/>
        <v>10.23</v>
      </c>
      <c r="N2429" s="47">
        <f t="shared" si="272"/>
        <v>10.36</v>
      </c>
      <c r="O2429" s="48">
        <f t="shared" ca="1" si="273"/>
        <v>1497200</v>
      </c>
    </row>
    <row r="2430" spans="1:15" x14ac:dyDescent="0.25">
      <c r="A2430">
        <v>2415</v>
      </c>
      <c r="B2430" s="84">
        <v>38511</v>
      </c>
      <c r="C2430" s="47">
        <v>18.71</v>
      </c>
      <c r="D2430" s="47">
        <v>19.399999999999999</v>
      </c>
      <c r="E2430" s="47">
        <v>18.25</v>
      </c>
      <c r="F2430" s="47">
        <v>18.52</v>
      </c>
      <c r="G2430" s="48">
        <v>1432800</v>
      </c>
      <c r="H2430" s="47">
        <v>10.27</v>
      </c>
      <c r="I2430" s="51">
        <f t="shared" si="267"/>
        <v>0.55453563714902809</v>
      </c>
      <c r="J2430" s="51">
        <f t="shared" ca="1" si="268"/>
        <v>1.3333333333333333</v>
      </c>
      <c r="K2430" s="47">
        <f t="shared" si="269"/>
        <v>10.38</v>
      </c>
      <c r="L2430" s="47">
        <f t="shared" si="270"/>
        <v>10.76</v>
      </c>
      <c r="M2430" s="47">
        <f t="shared" si="271"/>
        <v>10.119999999999999</v>
      </c>
      <c r="N2430" s="47">
        <f t="shared" si="272"/>
        <v>10.27</v>
      </c>
      <c r="O2430" s="48">
        <f t="shared" ca="1" si="273"/>
        <v>1910400</v>
      </c>
    </row>
    <row r="2431" spans="1:15" x14ac:dyDescent="0.25">
      <c r="A2431">
        <v>2416</v>
      </c>
      <c r="B2431" s="84">
        <v>38510</v>
      </c>
      <c r="C2431" s="47">
        <v>19.84</v>
      </c>
      <c r="D2431" s="47">
        <v>19.93</v>
      </c>
      <c r="E2431" s="47">
        <v>19.43</v>
      </c>
      <c r="F2431" s="47">
        <v>19.5</v>
      </c>
      <c r="G2431" s="48">
        <v>461200</v>
      </c>
      <c r="H2431" s="47">
        <v>10.81</v>
      </c>
      <c r="I2431" s="51">
        <f t="shared" si="267"/>
        <v>0.55435897435897441</v>
      </c>
      <c r="J2431" s="51">
        <f t="shared" ca="1" si="268"/>
        <v>1.3333333333333333</v>
      </c>
      <c r="K2431" s="47">
        <f t="shared" si="269"/>
        <v>11</v>
      </c>
      <c r="L2431" s="47">
        <f t="shared" si="270"/>
        <v>11.05</v>
      </c>
      <c r="M2431" s="47">
        <f t="shared" si="271"/>
        <v>10.77</v>
      </c>
      <c r="N2431" s="47">
        <f t="shared" si="272"/>
        <v>10.81</v>
      </c>
      <c r="O2431" s="48">
        <f t="shared" ca="1" si="273"/>
        <v>614933.33333333326</v>
      </c>
    </row>
    <row r="2432" spans="1:15" x14ac:dyDescent="0.25">
      <c r="A2432">
        <v>2417</v>
      </c>
      <c r="B2432" s="84">
        <v>38509</v>
      </c>
      <c r="C2432" s="47">
        <v>20</v>
      </c>
      <c r="D2432" s="47">
        <v>20.02</v>
      </c>
      <c r="E2432" s="47">
        <v>19.75</v>
      </c>
      <c r="F2432" s="47">
        <v>19.79</v>
      </c>
      <c r="G2432" s="48">
        <v>307300</v>
      </c>
      <c r="H2432" s="47">
        <v>10.97</v>
      </c>
      <c r="I2432" s="51">
        <f t="shared" si="267"/>
        <v>0.55432036382011118</v>
      </c>
      <c r="J2432" s="51">
        <f t="shared" ca="1" si="268"/>
        <v>1.3333333333333333</v>
      </c>
      <c r="K2432" s="47">
        <f t="shared" si="269"/>
        <v>11.09</v>
      </c>
      <c r="L2432" s="47">
        <f t="shared" si="270"/>
        <v>11.1</v>
      </c>
      <c r="M2432" s="47">
        <f t="shared" si="271"/>
        <v>10.95</v>
      </c>
      <c r="N2432" s="47">
        <f t="shared" si="272"/>
        <v>10.97</v>
      </c>
      <c r="O2432" s="48">
        <f t="shared" ca="1" si="273"/>
        <v>409733.33333333331</v>
      </c>
    </row>
    <row r="2433" spans="1:15" x14ac:dyDescent="0.25">
      <c r="A2433">
        <v>2418</v>
      </c>
      <c r="B2433" s="84">
        <v>38506</v>
      </c>
      <c r="C2433" s="47">
        <v>19.97</v>
      </c>
      <c r="D2433" s="47">
        <v>20.36</v>
      </c>
      <c r="E2433" s="47">
        <v>19.91</v>
      </c>
      <c r="F2433" s="47">
        <v>20.04</v>
      </c>
      <c r="G2433" s="48">
        <v>252900</v>
      </c>
      <c r="H2433" s="47">
        <v>11.11</v>
      </c>
      <c r="I2433" s="51">
        <f t="shared" si="267"/>
        <v>0.55439121756487031</v>
      </c>
      <c r="J2433" s="51">
        <f t="shared" ca="1" si="268"/>
        <v>1.3333333333333333</v>
      </c>
      <c r="K2433" s="47">
        <f t="shared" si="269"/>
        <v>11.07</v>
      </c>
      <c r="L2433" s="47">
        <f t="shared" si="270"/>
        <v>11.29</v>
      </c>
      <c r="M2433" s="47">
        <f t="shared" si="271"/>
        <v>11.04</v>
      </c>
      <c r="N2433" s="47">
        <f t="shared" si="272"/>
        <v>11.11</v>
      </c>
      <c r="O2433" s="48">
        <f t="shared" ca="1" si="273"/>
        <v>337200</v>
      </c>
    </row>
    <row r="2434" spans="1:15" x14ac:dyDescent="0.25">
      <c r="A2434">
        <v>2419</v>
      </c>
      <c r="B2434" s="84">
        <v>38505</v>
      </c>
      <c r="C2434" s="47">
        <v>20.29</v>
      </c>
      <c r="D2434" s="47">
        <v>20.420000000000002</v>
      </c>
      <c r="E2434" s="47">
        <v>20.010000000000002</v>
      </c>
      <c r="F2434" s="47">
        <v>20.149999999999999</v>
      </c>
      <c r="G2434" s="48">
        <v>228500</v>
      </c>
      <c r="H2434" s="47">
        <v>11.17</v>
      </c>
      <c r="I2434" s="51">
        <f t="shared" si="267"/>
        <v>0.55434243176178666</v>
      </c>
      <c r="J2434" s="51">
        <f t="shared" ca="1" si="268"/>
        <v>1.3333333333333333</v>
      </c>
      <c r="K2434" s="47">
        <f t="shared" si="269"/>
        <v>11.25</v>
      </c>
      <c r="L2434" s="47">
        <f t="shared" si="270"/>
        <v>11.32</v>
      </c>
      <c r="M2434" s="47">
        <f t="shared" si="271"/>
        <v>11.09</v>
      </c>
      <c r="N2434" s="47">
        <f t="shared" si="272"/>
        <v>11.17</v>
      </c>
      <c r="O2434" s="48">
        <f t="shared" ca="1" si="273"/>
        <v>304666.66666666663</v>
      </c>
    </row>
    <row r="2435" spans="1:15" x14ac:dyDescent="0.25">
      <c r="A2435">
        <v>2420</v>
      </c>
      <c r="B2435" s="84">
        <v>38504</v>
      </c>
      <c r="C2435" s="47">
        <v>19.899999999999999</v>
      </c>
      <c r="D2435" s="47">
        <v>20.65</v>
      </c>
      <c r="E2435" s="47">
        <v>19.899999999999999</v>
      </c>
      <c r="F2435" s="47">
        <v>20.5</v>
      </c>
      <c r="G2435" s="48">
        <v>375700</v>
      </c>
      <c r="H2435" s="47">
        <v>11.37</v>
      </c>
      <c r="I2435" s="51">
        <f t="shared" si="267"/>
        <v>0.55463414634146335</v>
      </c>
      <c r="J2435" s="51">
        <f t="shared" ca="1" si="268"/>
        <v>1.3333333333333333</v>
      </c>
      <c r="K2435" s="47">
        <f t="shared" si="269"/>
        <v>11.04</v>
      </c>
      <c r="L2435" s="47">
        <f t="shared" si="270"/>
        <v>11.45</v>
      </c>
      <c r="M2435" s="47">
        <f t="shared" si="271"/>
        <v>11.04</v>
      </c>
      <c r="N2435" s="47">
        <f t="shared" si="272"/>
        <v>11.37</v>
      </c>
      <c r="O2435" s="48">
        <f t="shared" ca="1" si="273"/>
        <v>500933.33333333331</v>
      </c>
    </row>
    <row r="2436" spans="1:15" x14ac:dyDescent="0.25">
      <c r="A2436">
        <v>2421</v>
      </c>
      <c r="B2436" s="84">
        <v>38503</v>
      </c>
      <c r="C2436" s="47">
        <v>20.14</v>
      </c>
      <c r="D2436" s="47">
        <v>20.39</v>
      </c>
      <c r="E2436" s="47">
        <v>19.78</v>
      </c>
      <c r="F2436" s="47">
        <v>20.05</v>
      </c>
      <c r="G2436" s="48">
        <v>410100</v>
      </c>
      <c r="H2436" s="47">
        <v>11.12</v>
      </c>
      <c r="I2436" s="51">
        <f t="shared" si="267"/>
        <v>0.55461346633416453</v>
      </c>
      <c r="J2436" s="51">
        <f t="shared" ca="1" si="268"/>
        <v>1.3333333333333333</v>
      </c>
      <c r="K2436" s="47">
        <f t="shared" si="269"/>
        <v>11.17</v>
      </c>
      <c r="L2436" s="47">
        <f t="shared" si="270"/>
        <v>11.31</v>
      </c>
      <c r="M2436" s="47">
        <f t="shared" si="271"/>
        <v>10.97</v>
      </c>
      <c r="N2436" s="47">
        <f t="shared" si="272"/>
        <v>11.12</v>
      </c>
      <c r="O2436" s="48">
        <f t="shared" ca="1" si="273"/>
        <v>546800</v>
      </c>
    </row>
    <row r="2437" spans="1:15" x14ac:dyDescent="0.25">
      <c r="A2437">
        <v>2422</v>
      </c>
      <c r="B2437" s="84">
        <v>38499</v>
      </c>
      <c r="C2437" s="47">
        <v>20.149999999999999</v>
      </c>
      <c r="D2437" s="47">
        <v>20.46</v>
      </c>
      <c r="E2437" s="47">
        <v>19.98</v>
      </c>
      <c r="F2437" s="47">
        <v>20.32</v>
      </c>
      <c r="G2437" s="48">
        <v>198200</v>
      </c>
      <c r="H2437" s="47">
        <v>11.27</v>
      </c>
      <c r="I2437" s="51">
        <f t="shared" si="267"/>
        <v>0.55462598425196852</v>
      </c>
      <c r="J2437" s="51">
        <f t="shared" ca="1" si="268"/>
        <v>1.3333333333333333</v>
      </c>
      <c r="K2437" s="47">
        <f t="shared" si="269"/>
        <v>11.18</v>
      </c>
      <c r="L2437" s="47">
        <f t="shared" si="270"/>
        <v>11.35</v>
      </c>
      <c r="M2437" s="47">
        <f t="shared" si="271"/>
        <v>11.08</v>
      </c>
      <c r="N2437" s="47">
        <f t="shared" si="272"/>
        <v>11.27</v>
      </c>
      <c r="O2437" s="48">
        <f t="shared" ca="1" si="273"/>
        <v>264266.66666666663</v>
      </c>
    </row>
    <row r="2438" spans="1:15" x14ac:dyDescent="0.25">
      <c r="A2438">
        <v>2423</v>
      </c>
      <c r="B2438" s="84">
        <v>38498</v>
      </c>
      <c r="C2438" s="47">
        <v>20.28</v>
      </c>
      <c r="D2438" s="47">
        <v>20.37</v>
      </c>
      <c r="E2438" s="47">
        <v>20.05</v>
      </c>
      <c r="F2438" s="47">
        <v>20.34</v>
      </c>
      <c r="G2438" s="48">
        <v>296200</v>
      </c>
      <c r="H2438" s="47">
        <v>11.28</v>
      </c>
      <c r="I2438" s="51">
        <f t="shared" si="267"/>
        <v>0.55457227138643062</v>
      </c>
      <c r="J2438" s="51">
        <f t="shared" ca="1" si="268"/>
        <v>1.3333333333333333</v>
      </c>
      <c r="K2438" s="47">
        <f t="shared" si="269"/>
        <v>11.25</v>
      </c>
      <c r="L2438" s="47">
        <f t="shared" si="270"/>
        <v>11.3</v>
      </c>
      <c r="M2438" s="47">
        <f t="shared" si="271"/>
        <v>11.12</v>
      </c>
      <c r="N2438" s="47">
        <f t="shared" si="272"/>
        <v>11.28</v>
      </c>
      <c r="O2438" s="48">
        <f t="shared" ca="1" si="273"/>
        <v>394933.33333333331</v>
      </c>
    </row>
    <row r="2439" spans="1:15" x14ac:dyDescent="0.25">
      <c r="A2439">
        <v>2424</v>
      </c>
      <c r="B2439" s="84">
        <v>38497</v>
      </c>
      <c r="C2439" s="47">
        <v>20.45</v>
      </c>
      <c r="D2439" s="47">
        <v>20.45</v>
      </c>
      <c r="E2439" s="47">
        <v>19.96</v>
      </c>
      <c r="F2439" s="47">
        <v>20.02</v>
      </c>
      <c r="G2439" s="48">
        <v>476800</v>
      </c>
      <c r="H2439" s="47">
        <v>11.1</v>
      </c>
      <c r="I2439" s="51">
        <f t="shared" si="267"/>
        <v>0.55444555444555443</v>
      </c>
      <c r="J2439" s="51">
        <f t="shared" ca="1" si="268"/>
        <v>1.3333333333333333</v>
      </c>
      <c r="K2439" s="47">
        <f t="shared" si="269"/>
        <v>11.34</v>
      </c>
      <c r="L2439" s="47">
        <f t="shared" si="270"/>
        <v>11.34</v>
      </c>
      <c r="M2439" s="47">
        <f t="shared" si="271"/>
        <v>11.07</v>
      </c>
      <c r="N2439" s="47">
        <f t="shared" si="272"/>
        <v>11.1</v>
      </c>
      <c r="O2439" s="48">
        <f t="shared" ca="1" si="273"/>
        <v>635733.33333333326</v>
      </c>
    </row>
    <row r="2440" spans="1:15" x14ac:dyDescent="0.25">
      <c r="A2440">
        <v>2425</v>
      </c>
      <c r="B2440" s="84">
        <v>38496</v>
      </c>
      <c r="C2440" s="47">
        <v>20.45</v>
      </c>
      <c r="D2440" s="47">
        <v>20.62</v>
      </c>
      <c r="E2440" s="47">
        <v>20.170000000000002</v>
      </c>
      <c r="F2440" s="47">
        <v>20.58</v>
      </c>
      <c r="G2440" s="48">
        <v>370900</v>
      </c>
      <c r="H2440" s="47">
        <v>11.41</v>
      </c>
      <c r="I2440" s="51">
        <f t="shared" si="267"/>
        <v>0.55442176870748305</v>
      </c>
      <c r="J2440" s="51">
        <f t="shared" ca="1" si="268"/>
        <v>1.3333333333333333</v>
      </c>
      <c r="K2440" s="47">
        <f t="shared" si="269"/>
        <v>11.34</v>
      </c>
      <c r="L2440" s="47">
        <f t="shared" si="270"/>
        <v>11.43</v>
      </c>
      <c r="M2440" s="47">
        <f t="shared" si="271"/>
        <v>11.18</v>
      </c>
      <c r="N2440" s="47">
        <f t="shared" si="272"/>
        <v>11.41</v>
      </c>
      <c r="O2440" s="48">
        <f t="shared" ca="1" si="273"/>
        <v>494533.33333333331</v>
      </c>
    </row>
    <row r="2441" spans="1:15" x14ac:dyDescent="0.25">
      <c r="A2441">
        <v>2426</v>
      </c>
      <c r="B2441" s="84">
        <v>38495</v>
      </c>
      <c r="C2441" s="47">
        <v>20.21</v>
      </c>
      <c r="D2441" s="47">
        <v>20.79</v>
      </c>
      <c r="E2441" s="47">
        <v>20.2</v>
      </c>
      <c r="F2441" s="47">
        <v>20.67</v>
      </c>
      <c r="G2441" s="48">
        <v>407300</v>
      </c>
      <c r="H2441" s="47">
        <v>11.46</v>
      </c>
      <c r="I2441" s="51">
        <f t="shared" si="267"/>
        <v>0.55442670537010164</v>
      </c>
      <c r="J2441" s="51">
        <f t="shared" ca="1" si="268"/>
        <v>1.3333333333333333</v>
      </c>
      <c r="K2441" s="47">
        <f t="shared" si="269"/>
        <v>11.2</v>
      </c>
      <c r="L2441" s="47">
        <f t="shared" si="270"/>
        <v>11.53</v>
      </c>
      <c r="M2441" s="47">
        <f t="shared" si="271"/>
        <v>11.2</v>
      </c>
      <c r="N2441" s="47">
        <f t="shared" si="272"/>
        <v>11.46</v>
      </c>
      <c r="O2441" s="48">
        <f t="shared" ca="1" si="273"/>
        <v>543066.66666666663</v>
      </c>
    </row>
    <row r="2442" spans="1:15" x14ac:dyDescent="0.25">
      <c r="A2442">
        <v>2427</v>
      </c>
      <c r="B2442" s="84">
        <v>38492</v>
      </c>
      <c r="C2442" s="47">
        <v>20.38</v>
      </c>
      <c r="D2442" s="47">
        <v>20.38</v>
      </c>
      <c r="E2442" s="47">
        <v>19.91</v>
      </c>
      <c r="F2442" s="47">
        <v>20.22</v>
      </c>
      <c r="G2442" s="48">
        <v>439200</v>
      </c>
      <c r="H2442" s="47">
        <v>11.21</v>
      </c>
      <c r="I2442" s="51">
        <f t="shared" si="267"/>
        <v>0.55440158259149364</v>
      </c>
      <c r="J2442" s="51">
        <f t="shared" ca="1" si="268"/>
        <v>1.3333333333333333</v>
      </c>
      <c r="K2442" s="47">
        <f t="shared" si="269"/>
        <v>11.3</v>
      </c>
      <c r="L2442" s="47">
        <f t="shared" si="270"/>
        <v>11.3</v>
      </c>
      <c r="M2442" s="47">
        <f t="shared" si="271"/>
        <v>11.04</v>
      </c>
      <c r="N2442" s="47">
        <f t="shared" si="272"/>
        <v>11.21</v>
      </c>
      <c r="O2442" s="48">
        <f t="shared" ca="1" si="273"/>
        <v>585600</v>
      </c>
    </row>
    <row r="2443" spans="1:15" x14ac:dyDescent="0.25">
      <c r="A2443">
        <v>2428</v>
      </c>
      <c r="B2443" s="84">
        <v>38491</v>
      </c>
      <c r="C2443" s="47">
        <v>20.28</v>
      </c>
      <c r="D2443" s="47">
        <v>20.47</v>
      </c>
      <c r="E2443" s="47">
        <v>20.100000000000001</v>
      </c>
      <c r="F2443" s="47">
        <v>20.36</v>
      </c>
      <c r="G2443" s="48">
        <v>192500</v>
      </c>
      <c r="H2443" s="47">
        <v>11.29</v>
      </c>
      <c r="I2443" s="51">
        <f t="shared" si="267"/>
        <v>0.55451866404715122</v>
      </c>
      <c r="J2443" s="51">
        <f t="shared" ca="1" si="268"/>
        <v>1.3333333333333333</v>
      </c>
      <c r="K2443" s="47">
        <f t="shared" si="269"/>
        <v>11.25</v>
      </c>
      <c r="L2443" s="47">
        <f t="shared" si="270"/>
        <v>11.35</v>
      </c>
      <c r="M2443" s="47">
        <f t="shared" si="271"/>
        <v>11.15</v>
      </c>
      <c r="N2443" s="47">
        <f t="shared" si="272"/>
        <v>11.29</v>
      </c>
      <c r="O2443" s="48">
        <f t="shared" ca="1" si="273"/>
        <v>256666.66666666666</v>
      </c>
    </row>
    <row r="2444" spans="1:15" x14ac:dyDescent="0.25">
      <c r="A2444">
        <v>2429</v>
      </c>
      <c r="B2444" s="84">
        <v>38490</v>
      </c>
      <c r="C2444" s="47">
        <v>19.91</v>
      </c>
      <c r="D2444" s="47">
        <v>20.29</v>
      </c>
      <c r="E2444" s="47">
        <v>19.82</v>
      </c>
      <c r="F2444" s="47">
        <v>20.29</v>
      </c>
      <c r="G2444" s="48">
        <v>337400</v>
      </c>
      <c r="H2444" s="47">
        <v>11.25</v>
      </c>
      <c r="I2444" s="51">
        <f t="shared" si="267"/>
        <v>0.55446032528339084</v>
      </c>
      <c r="J2444" s="51">
        <f t="shared" ca="1" si="268"/>
        <v>1.3333333333333333</v>
      </c>
      <c r="K2444" s="47">
        <f t="shared" si="269"/>
        <v>11.04</v>
      </c>
      <c r="L2444" s="47">
        <f t="shared" si="270"/>
        <v>11.25</v>
      </c>
      <c r="M2444" s="47">
        <f t="shared" si="271"/>
        <v>10.99</v>
      </c>
      <c r="N2444" s="47">
        <f t="shared" si="272"/>
        <v>11.25</v>
      </c>
      <c r="O2444" s="48">
        <f t="shared" ca="1" si="273"/>
        <v>449866.66666666663</v>
      </c>
    </row>
    <row r="2445" spans="1:15" x14ac:dyDescent="0.25">
      <c r="A2445">
        <v>2430</v>
      </c>
      <c r="B2445" s="84">
        <v>38489</v>
      </c>
      <c r="C2445" s="47">
        <v>19.23</v>
      </c>
      <c r="D2445" s="47">
        <v>19.899999999999999</v>
      </c>
      <c r="E2445" s="47">
        <v>19.23</v>
      </c>
      <c r="F2445" s="47">
        <v>19.850000000000001</v>
      </c>
      <c r="G2445" s="48">
        <v>348400</v>
      </c>
      <c r="H2445" s="47">
        <v>11.01</v>
      </c>
      <c r="I2445" s="51">
        <f t="shared" si="267"/>
        <v>0.55465994962216625</v>
      </c>
      <c r="J2445" s="51">
        <f t="shared" ca="1" si="268"/>
        <v>1.3333333333333333</v>
      </c>
      <c r="K2445" s="47">
        <f t="shared" si="269"/>
        <v>10.67</v>
      </c>
      <c r="L2445" s="47">
        <f t="shared" si="270"/>
        <v>11.04</v>
      </c>
      <c r="M2445" s="47">
        <f t="shared" si="271"/>
        <v>10.67</v>
      </c>
      <c r="N2445" s="47">
        <f t="shared" si="272"/>
        <v>11.01</v>
      </c>
      <c r="O2445" s="48">
        <f t="shared" ca="1" si="273"/>
        <v>464533.33333333331</v>
      </c>
    </row>
    <row r="2446" spans="1:15" x14ac:dyDescent="0.25">
      <c r="A2446">
        <v>2431</v>
      </c>
      <c r="B2446" s="84">
        <v>38488</v>
      </c>
      <c r="C2446" s="47">
        <v>18.95</v>
      </c>
      <c r="D2446" s="47">
        <v>19.5</v>
      </c>
      <c r="E2446" s="47">
        <v>18.93</v>
      </c>
      <c r="F2446" s="47">
        <v>19.38</v>
      </c>
      <c r="G2446" s="48">
        <v>483000</v>
      </c>
      <c r="H2446" s="47">
        <v>10.74</v>
      </c>
      <c r="I2446" s="51">
        <f t="shared" si="267"/>
        <v>0.55417956656346756</v>
      </c>
      <c r="J2446" s="51">
        <f t="shared" ca="1" si="268"/>
        <v>1.3333333333333333</v>
      </c>
      <c r="K2446" s="47">
        <f t="shared" si="269"/>
        <v>10.5</v>
      </c>
      <c r="L2446" s="47">
        <f t="shared" si="270"/>
        <v>10.81</v>
      </c>
      <c r="M2446" s="47">
        <f t="shared" si="271"/>
        <v>10.49</v>
      </c>
      <c r="N2446" s="47">
        <f t="shared" si="272"/>
        <v>10.74</v>
      </c>
      <c r="O2446" s="48">
        <f t="shared" ca="1" si="273"/>
        <v>644000</v>
      </c>
    </row>
    <row r="2447" spans="1:15" x14ac:dyDescent="0.25">
      <c r="A2447">
        <v>2432</v>
      </c>
      <c r="B2447" s="84">
        <v>38485</v>
      </c>
      <c r="C2447" s="47">
        <v>19.010000000000002</v>
      </c>
      <c r="D2447" s="47">
        <v>19.010000000000002</v>
      </c>
      <c r="E2447" s="47">
        <v>18.64</v>
      </c>
      <c r="F2447" s="47">
        <v>18.86</v>
      </c>
      <c r="G2447" s="48">
        <v>747600</v>
      </c>
      <c r="H2447" s="47">
        <v>10.46</v>
      </c>
      <c r="I2447" s="51">
        <f t="shared" si="267"/>
        <v>0.5546129374337222</v>
      </c>
      <c r="J2447" s="51">
        <f t="shared" ca="1" si="268"/>
        <v>1.3333333333333333</v>
      </c>
      <c r="K2447" s="47">
        <f t="shared" si="269"/>
        <v>10.54</v>
      </c>
      <c r="L2447" s="47">
        <f t="shared" si="270"/>
        <v>10.54</v>
      </c>
      <c r="M2447" s="47">
        <f t="shared" si="271"/>
        <v>10.34</v>
      </c>
      <c r="N2447" s="47">
        <f t="shared" si="272"/>
        <v>10.46</v>
      </c>
      <c r="O2447" s="48">
        <f t="shared" ca="1" si="273"/>
        <v>996800</v>
      </c>
    </row>
    <row r="2448" spans="1:15" x14ac:dyDescent="0.25">
      <c r="A2448">
        <v>2433</v>
      </c>
      <c r="B2448" s="84">
        <v>38484</v>
      </c>
      <c r="C2448" s="47">
        <v>19.07</v>
      </c>
      <c r="D2448" s="47">
        <v>19.27</v>
      </c>
      <c r="E2448" s="47">
        <v>18.72</v>
      </c>
      <c r="F2448" s="47">
        <v>18.89</v>
      </c>
      <c r="G2448" s="48">
        <v>878200</v>
      </c>
      <c r="H2448" s="47">
        <v>10.47</v>
      </c>
      <c r="I2448" s="51">
        <f t="shared" si="267"/>
        <v>0.55426151402858659</v>
      </c>
      <c r="J2448" s="51">
        <f t="shared" ca="1" si="268"/>
        <v>1.3333333333333333</v>
      </c>
      <c r="K2448" s="47">
        <f t="shared" si="269"/>
        <v>10.57</v>
      </c>
      <c r="L2448" s="47">
        <f t="shared" si="270"/>
        <v>10.68</v>
      </c>
      <c r="M2448" s="47">
        <f t="shared" si="271"/>
        <v>10.38</v>
      </c>
      <c r="N2448" s="47">
        <f t="shared" si="272"/>
        <v>10.47</v>
      </c>
      <c r="O2448" s="48">
        <f t="shared" ca="1" si="273"/>
        <v>1170933.3333333333</v>
      </c>
    </row>
    <row r="2449" spans="1:15" x14ac:dyDescent="0.25">
      <c r="A2449">
        <v>2434</v>
      </c>
      <c r="B2449" s="84">
        <v>38483</v>
      </c>
      <c r="C2449" s="47">
        <v>19.22</v>
      </c>
      <c r="D2449" s="47">
        <v>19.45</v>
      </c>
      <c r="E2449" s="47">
        <v>19.059999999999999</v>
      </c>
      <c r="F2449" s="47">
        <v>19.18</v>
      </c>
      <c r="G2449" s="48">
        <v>832100</v>
      </c>
      <c r="H2449" s="47">
        <v>10.63</v>
      </c>
      <c r="I2449" s="51">
        <f t="shared" ref="I2449:I2512" si="274">H2449/F2449</f>
        <v>0.55422314911366011</v>
      </c>
      <c r="J2449" s="51">
        <f t="shared" ref="J2449:J2512" ca="1" si="275">INDEX(OFFSET($T$15,0,0,$S$13+1,1),MATCH(B2449,OFFSET($Q$15,0,0,$S$13+1,1),-1))</f>
        <v>1.3333333333333333</v>
      </c>
      <c r="K2449" s="47">
        <f t="shared" ref="K2449:K2512" si="276">ROUND($I2449*C2449,2)</f>
        <v>10.65</v>
      </c>
      <c r="L2449" s="47">
        <f t="shared" ref="L2449:L2512" si="277">ROUND($I2449*D2449,2)</f>
        <v>10.78</v>
      </c>
      <c r="M2449" s="47">
        <f t="shared" ref="M2449:M2512" si="278">ROUND($I2449*E2449,2)</f>
        <v>10.56</v>
      </c>
      <c r="N2449" s="47">
        <f t="shared" ref="N2449:N2512" si="279">ROUND($I2449*F2449,2)</f>
        <v>10.63</v>
      </c>
      <c r="O2449" s="48">
        <f t="shared" ref="O2449:O2512" ca="1" si="280">G2449*J2449</f>
        <v>1109466.6666666665</v>
      </c>
    </row>
    <row r="2450" spans="1:15" x14ac:dyDescent="0.25">
      <c r="A2450">
        <v>2435</v>
      </c>
      <c r="B2450" s="84">
        <v>38482</v>
      </c>
      <c r="C2450" s="47">
        <v>19.23</v>
      </c>
      <c r="D2450" s="47">
        <v>19.36</v>
      </c>
      <c r="E2450" s="47">
        <v>19</v>
      </c>
      <c r="F2450" s="47">
        <v>19.22</v>
      </c>
      <c r="G2450" s="48">
        <v>530800</v>
      </c>
      <c r="H2450" s="47">
        <v>10.66</v>
      </c>
      <c r="I2450" s="51">
        <f t="shared" si="274"/>
        <v>0.55463059313215402</v>
      </c>
      <c r="J2450" s="51">
        <f t="shared" ca="1" si="275"/>
        <v>1.3333333333333333</v>
      </c>
      <c r="K2450" s="47">
        <f t="shared" si="276"/>
        <v>10.67</v>
      </c>
      <c r="L2450" s="47">
        <f t="shared" si="277"/>
        <v>10.74</v>
      </c>
      <c r="M2450" s="47">
        <f t="shared" si="278"/>
        <v>10.54</v>
      </c>
      <c r="N2450" s="47">
        <f t="shared" si="279"/>
        <v>10.66</v>
      </c>
      <c r="O2450" s="48">
        <f t="shared" ca="1" si="280"/>
        <v>707733.33333333326</v>
      </c>
    </row>
    <row r="2451" spans="1:15" x14ac:dyDescent="0.25">
      <c r="A2451">
        <v>2436</v>
      </c>
      <c r="B2451" s="84">
        <v>38481</v>
      </c>
      <c r="C2451" s="47">
        <v>19.079999999999998</v>
      </c>
      <c r="D2451" s="47">
        <v>19.43</v>
      </c>
      <c r="E2451" s="47">
        <v>19.03</v>
      </c>
      <c r="F2451" s="47">
        <v>19.399999999999999</v>
      </c>
      <c r="G2451" s="48">
        <v>408100</v>
      </c>
      <c r="H2451" s="47">
        <v>10.76</v>
      </c>
      <c r="I2451" s="51">
        <f t="shared" si="274"/>
        <v>0.55463917525773199</v>
      </c>
      <c r="J2451" s="51">
        <f t="shared" ca="1" si="275"/>
        <v>1.3333333333333333</v>
      </c>
      <c r="K2451" s="47">
        <f t="shared" si="276"/>
        <v>10.58</v>
      </c>
      <c r="L2451" s="47">
        <f t="shared" si="277"/>
        <v>10.78</v>
      </c>
      <c r="M2451" s="47">
        <f t="shared" si="278"/>
        <v>10.55</v>
      </c>
      <c r="N2451" s="47">
        <f t="shared" si="279"/>
        <v>10.76</v>
      </c>
      <c r="O2451" s="48">
        <f t="shared" ca="1" si="280"/>
        <v>544133.33333333326</v>
      </c>
    </row>
    <row r="2452" spans="1:15" x14ac:dyDescent="0.25">
      <c r="A2452">
        <v>2437</v>
      </c>
      <c r="B2452" s="84">
        <v>38478</v>
      </c>
      <c r="C2452" s="47">
        <v>19.48</v>
      </c>
      <c r="D2452" s="47">
        <v>19.48</v>
      </c>
      <c r="E2452" s="47">
        <v>19.100000000000001</v>
      </c>
      <c r="F2452" s="47">
        <v>19.13</v>
      </c>
      <c r="G2452" s="48">
        <v>278500</v>
      </c>
      <c r="H2452" s="47">
        <v>10.61</v>
      </c>
      <c r="I2452" s="51">
        <f t="shared" si="274"/>
        <v>0.55462624150548878</v>
      </c>
      <c r="J2452" s="51">
        <f t="shared" ca="1" si="275"/>
        <v>1.3333333333333333</v>
      </c>
      <c r="K2452" s="47">
        <f t="shared" si="276"/>
        <v>10.8</v>
      </c>
      <c r="L2452" s="47">
        <f t="shared" si="277"/>
        <v>10.8</v>
      </c>
      <c r="M2452" s="47">
        <f t="shared" si="278"/>
        <v>10.59</v>
      </c>
      <c r="N2452" s="47">
        <f t="shared" si="279"/>
        <v>10.61</v>
      </c>
      <c r="O2452" s="48">
        <f t="shared" ca="1" si="280"/>
        <v>371333.33333333331</v>
      </c>
    </row>
    <row r="2453" spans="1:15" x14ac:dyDescent="0.25">
      <c r="A2453">
        <v>2438</v>
      </c>
      <c r="B2453" s="84">
        <v>38477</v>
      </c>
      <c r="C2453" s="47">
        <v>18.91</v>
      </c>
      <c r="D2453" s="47">
        <v>19.5</v>
      </c>
      <c r="E2453" s="47">
        <v>18.91</v>
      </c>
      <c r="F2453" s="47">
        <v>19.28</v>
      </c>
      <c r="G2453" s="48">
        <v>518600</v>
      </c>
      <c r="H2453" s="47">
        <v>10.69</v>
      </c>
      <c r="I2453" s="51">
        <f t="shared" si="274"/>
        <v>0.55446058091286299</v>
      </c>
      <c r="J2453" s="51">
        <f t="shared" ca="1" si="275"/>
        <v>1.3333333333333333</v>
      </c>
      <c r="K2453" s="47">
        <f t="shared" si="276"/>
        <v>10.48</v>
      </c>
      <c r="L2453" s="47">
        <f t="shared" si="277"/>
        <v>10.81</v>
      </c>
      <c r="M2453" s="47">
        <f t="shared" si="278"/>
        <v>10.48</v>
      </c>
      <c r="N2453" s="47">
        <f t="shared" si="279"/>
        <v>10.69</v>
      </c>
      <c r="O2453" s="48">
        <f t="shared" ca="1" si="280"/>
        <v>691466.66666666663</v>
      </c>
    </row>
    <row r="2454" spans="1:15" x14ac:dyDescent="0.25">
      <c r="A2454">
        <v>2439</v>
      </c>
      <c r="B2454" s="84">
        <v>38476</v>
      </c>
      <c r="C2454" s="47">
        <v>18.75</v>
      </c>
      <c r="D2454" s="47">
        <v>19.07</v>
      </c>
      <c r="E2454" s="47">
        <v>18.45</v>
      </c>
      <c r="F2454" s="47">
        <v>19.05</v>
      </c>
      <c r="G2454" s="48">
        <v>298200</v>
      </c>
      <c r="H2454" s="47">
        <v>10.56</v>
      </c>
      <c r="I2454" s="51">
        <f t="shared" si="274"/>
        <v>0.55433070866141732</v>
      </c>
      <c r="J2454" s="51">
        <f t="shared" ca="1" si="275"/>
        <v>1.3333333333333333</v>
      </c>
      <c r="K2454" s="47">
        <f t="shared" si="276"/>
        <v>10.39</v>
      </c>
      <c r="L2454" s="47">
        <f t="shared" si="277"/>
        <v>10.57</v>
      </c>
      <c r="M2454" s="47">
        <f t="shared" si="278"/>
        <v>10.23</v>
      </c>
      <c r="N2454" s="47">
        <f t="shared" si="279"/>
        <v>10.56</v>
      </c>
      <c r="O2454" s="48">
        <f t="shared" ca="1" si="280"/>
        <v>397600</v>
      </c>
    </row>
    <row r="2455" spans="1:15" x14ac:dyDescent="0.25">
      <c r="A2455">
        <v>2440</v>
      </c>
      <c r="B2455" s="84">
        <v>38475</v>
      </c>
      <c r="C2455" s="47">
        <v>18.690000000000001</v>
      </c>
      <c r="D2455" s="47">
        <v>19</v>
      </c>
      <c r="E2455" s="47">
        <v>18.57</v>
      </c>
      <c r="F2455" s="47">
        <v>18.7</v>
      </c>
      <c r="G2455" s="48">
        <v>429800</v>
      </c>
      <c r="H2455" s="47">
        <v>10.37</v>
      </c>
      <c r="I2455" s="51">
        <f t="shared" si="274"/>
        <v>0.55454545454545456</v>
      </c>
      <c r="J2455" s="51">
        <f t="shared" ca="1" si="275"/>
        <v>1.3333333333333333</v>
      </c>
      <c r="K2455" s="47">
        <f t="shared" si="276"/>
        <v>10.36</v>
      </c>
      <c r="L2455" s="47">
        <f t="shared" si="277"/>
        <v>10.54</v>
      </c>
      <c r="M2455" s="47">
        <f t="shared" si="278"/>
        <v>10.3</v>
      </c>
      <c r="N2455" s="47">
        <f t="shared" si="279"/>
        <v>10.37</v>
      </c>
      <c r="O2455" s="48">
        <f t="shared" ca="1" si="280"/>
        <v>573066.66666666663</v>
      </c>
    </row>
    <row r="2456" spans="1:15" x14ac:dyDescent="0.25">
      <c r="A2456">
        <v>2441</v>
      </c>
      <c r="B2456" s="84">
        <v>38474</v>
      </c>
      <c r="C2456" s="47">
        <v>18.59</v>
      </c>
      <c r="D2456" s="47">
        <v>18.96</v>
      </c>
      <c r="E2456" s="47">
        <v>18.559999999999999</v>
      </c>
      <c r="F2456" s="47">
        <v>18.87</v>
      </c>
      <c r="G2456" s="48">
        <v>462500</v>
      </c>
      <c r="H2456" s="47">
        <v>10.46</v>
      </c>
      <c r="I2456" s="51">
        <f t="shared" si="274"/>
        <v>0.55431902490726026</v>
      </c>
      <c r="J2456" s="51">
        <f t="shared" ca="1" si="275"/>
        <v>1.3333333333333333</v>
      </c>
      <c r="K2456" s="47">
        <f t="shared" si="276"/>
        <v>10.3</v>
      </c>
      <c r="L2456" s="47">
        <f t="shared" si="277"/>
        <v>10.51</v>
      </c>
      <c r="M2456" s="47">
        <f t="shared" si="278"/>
        <v>10.29</v>
      </c>
      <c r="N2456" s="47">
        <f t="shared" si="279"/>
        <v>10.46</v>
      </c>
      <c r="O2456" s="48">
        <f t="shared" ca="1" si="280"/>
        <v>616666.66666666663</v>
      </c>
    </row>
    <row r="2457" spans="1:15" x14ac:dyDescent="0.25">
      <c r="A2457">
        <v>2442</v>
      </c>
      <c r="B2457" s="84">
        <v>38471</v>
      </c>
      <c r="C2457" s="47">
        <v>18.38</v>
      </c>
      <c r="D2457" s="47">
        <v>18.600000000000001</v>
      </c>
      <c r="E2457" s="47">
        <v>17.940000000000001</v>
      </c>
      <c r="F2457" s="47">
        <v>18.5</v>
      </c>
      <c r="G2457" s="48">
        <v>512200</v>
      </c>
      <c r="H2457" s="47">
        <v>10.26</v>
      </c>
      <c r="I2457" s="51">
        <f t="shared" si="274"/>
        <v>0.55459459459459459</v>
      </c>
      <c r="J2457" s="51">
        <f t="shared" ca="1" si="275"/>
        <v>1.3333333333333333</v>
      </c>
      <c r="K2457" s="47">
        <f t="shared" si="276"/>
        <v>10.19</v>
      </c>
      <c r="L2457" s="47">
        <f t="shared" si="277"/>
        <v>10.32</v>
      </c>
      <c r="M2457" s="47">
        <f t="shared" si="278"/>
        <v>9.9499999999999993</v>
      </c>
      <c r="N2457" s="47">
        <f t="shared" si="279"/>
        <v>10.26</v>
      </c>
      <c r="O2457" s="48">
        <f t="shared" ca="1" si="280"/>
        <v>682933.33333333326</v>
      </c>
    </row>
    <row r="2458" spans="1:15" x14ac:dyDescent="0.25">
      <c r="A2458">
        <v>2443</v>
      </c>
      <c r="B2458" s="84">
        <v>38470</v>
      </c>
      <c r="C2458" s="47">
        <v>18.309999999999999</v>
      </c>
      <c r="D2458" s="47">
        <v>18.489999999999998</v>
      </c>
      <c r="E2458" s="47">
        <v>18.2</v>
      </c>
      <c r="F2458" s="47">
        <v>18.22</v>
      </c>
      <c r="G2458" s="48">
        <v>499700</v>
      </c>
      <c r="H2458" s="47">
        <v>10.1</v>
      </c>
      <c r="I2458" s="51">
        <f t="shared" si="274"/>
        <v>0.55433589462129529</v>
      </c>
      <c r="J2458" s="51">
        <f t="shared" ca="1" si="275"/>
        <v>1.3333333333333333</v>
      </c>
      <c r="K2458" s="47">
        <f t="shared" si="276"/>
        <v>10.15</v>
      </c>
      <c r="L2458" s="47">
        <f t="shared" si="277"/>
        <v>10.25</v>
      </c>
      <c r="M2458" s="47">
        <f t="shared" si="278"/>
        <v>10.09</v>
      </c>
      <c r="N2458" s="47">
        <f t="shared" si="279"/>
        <v>10.1</v>
      </c>
      <c r="O2458" s="48">
        <f t="shared" ca="1" si="280"/>
        <v>666266.66666666663</v>
      </c>
    </row>
    <row r="2459" spans="1:15" x14ac:dyDescent="0.25">
      <c r="A2459">
        <v>2444</v>
      </c>
      <c r="B2459" s="84">
        <v>38469</v>
      </c>
      <c r="C2459" s="47">
        <v>18.2</v>
      </c>
      <c r="D2459" s="47">
        <v>18.54</v>
      </c>
      <c r="E2459" s="47">
        <v>18.14</v>
      </c>
      <c r="F2459" s="47">
        <v>18.47</v>
      </c>
      <c r="G2459" s="48">
        <v>573200</v>
      </c>
      <c r="H2459" s="47">
        <v>10.24</v>
      </c>
      <c r="I2459" s="51">
        <f t="shared" si="274"/>
        <v>0.55441256090958313</v>
      </c>
      <c r="J2459" s="51">
        <f t="shared" ca="1" si="275"/>
        <v>1.3333333333333333</v>
      </c>
      <c r="K2459" s="47">
        <f t="shared" si="276"/>
        <v>10.09</v>
      </c>
      <c r="L2459" s="47">
        <f t="shared" si="277"/>
        <v>10.28</v>
      </c>
      <c r="M2459" s="47">
        <f t="shared" si="278"/>
        <v>10.06</v>
      </c>
      <c r="N2459" s="47">
        <f t="shared" si="279"/>
        <v>10.24</v>
      </c>
      <c r="O2459" s="48">
        <f t="shared" ca="1" si="280"/>
        <v>764266.66666666663</v>
      </c>
    </row>
    <row r="2460" spans="1:15" x14ac:dyDescent="0.25">
      <c r="A2460">
        <v>2445</v>
      </c>
      <c r="B2460" s="84">
        <v>38468</v>
      </c>
      <c r="C2460" s="47">
        <v>18.52</v>
      </c>
      <c r="D2460" s="47">
        <v>18.72</v>
      </c>
      <c r="E2460" s="47">
        <v>18.190000000000001</v>
      </c>
      <c r="F2460" s="47">
        <v>18.37</v>
      </c>
      <c r="G2460" s="48">
        <v>604400</v>
      </c>
      <c r="H2460" s="47">
        <v>10.18</v>
      </c>
      <c r="I2460" s="51">
        <f t="shared" si="274"/>
        <v>0.5541643984757757</v>
      </c>
      <c r="J2460" s="51">
        <f t="shared" ca="1" si="275"/>
        <v>1.3333333333333333</v>
      </c>
      <c r="K2460" s="47">
        <f t="shared" si="276"/>
        <v>10.26</v>
      </c>
      <c r="L2460" s="47">
        <f t="shared" si="277"/>
        <v>10.37</v>
      </c>
      <c r="M2460" s="47">
        <f t="shared" si="278"/>
        <v>10.08</v>
      </c>
      <c r="N2460" s="47">
        <f t="shared" si="279"/>
        <v>10.18</v>
      </c>
      <c r="O2460" s="48">
        <f t="shared" ca="1" si="280"/>
        <v>805866.66666666663</v>
      </c>
    </row>
    <row r="2461" spans="1:15" x14ac:dyDescent="0.25">
      <c r="A2461">
        <v>2446</v>
      </c>
      <c r="B2461" s="84">
        <v>38467</v>
      </c>
      <c r="C2461" s="47">
        <v>18.46</v>
      </c>
      <c r="D2461" s="47">
        <v>18.82</v>
      </c>
      <c r="E2461" s="47">
        <v>18.46</v>
      </c>
      <c r="F2461" s="47">
        <v>18.66</v>
      </c>
      <c r="G2461" s="48">
        <v>364200</v>
      </c>
      <c r="H2461" s="47">
        <v>10.35</v>
      </c>
      <c r="I2461" s="51">
        <f t="shared" si="274"/>
        <v>0.55466237942122187</v>
      </c>
      <c r="J2461" s="51">
        <f t="shared" ca="1" si="275"/>
        <v>1.3333333333333333</v>
      </c>
      <c r="K2461" s="47">
        <f t="shared" si="276"/>
        <v>10.24</v>
      </c>
      <c r="L2461" s="47">
        <f t="shared" si="277"/>
        <v>10.44</v>
      </c>
      <c r="M2461" s="47">
        <f t="shared" si="278"/>
        <v>10.24</v>
      </c>
      <c r="N2461" s="47">
        <f t="shared" si="279"/>
        <v>10.35</v>
      </c>
      <c r="O2461" s="48">
        <f t="shared" ca="1" si="280"/>
        <v>485600</v>
      </c>
    </row>
    <row r="2462" spans="1:15" x14ac:dyDescent="0.25">
      <c r="A2462">
        <v>2447</v>
      </c>
      <c r="B2462" s="84">
        <v>38464</v>
      </c>
      <c r="C2462" s="47">
        <v>18.920000000000002</v>
      </c>
      <c r="D2462" s="47">
        <v>19.149999999999999</v>
      </c>
      <c r="E2462" s="47">
        <v>18.41</v>
      </c>
      <c r="F2462" s="47">
        <v>18.52</v>
      </c>
      <c r="G2462" s="48">
        <v>663800</v>
      </c>
      <c r="H2462" s="47">
        <v>10.27</v>
      </c>
      <c r="I2462" s="51">
        <f t="shared" si="274"/>
        <v>0.55453563714902809</v>
      </c>
      <c r="J2462" s="51">
        <f t="shared" ca="1" si="275"/>
        <v>1.3333333333333333</v>
      </c>
      <c r="K2462" s="47">
        <f t="shared" si="276"/>
        <v>10.49</v>
      </c>
      <c r="L2462" s="47">
        <f t="shared" si="277"/>
        <v>10.62</v>
      </c>
      <c r="M2462" s="47">
        <f t="shared" si="278"/>
        <v>10.210000000000001</v>
      </c>
      <c r="N2462" s="47">
        <f t="shared" si="279"/>
        <v>10.27</v>
      </c>
      <c r="O2462" s="48">
        <f t="shared" ca="1" si="280"/>
        <v>885066.66666666663</v>
      </c>
    </row>
    <row r="2463" spans="1:15" x14ac:dyDescent="0.25">
      <c r="A2463">
        <v>2448</v>
      </c>
      <c r="B2463" s="84">
        <v>38463</v>
      </c>
      <c r="C2463" s="47">
        <v>18.95</v>
      </c>
      <c r="D2463" s="47">
        <v>19.100000000000001</v>
      </c>
      <c r="E2463" s="47">
        <v>18.63</v>
      </c>
      <c r="F2463" s="47">
        <v>19.04</v>
      </c>
      <c r="G2463" s="48">
        <v>405300</v>
      </c>
      <c r="H2463" s="47">
        <v>10.56</v>
      </c>
      <c r="I2463" s="51">
        <f t="shared" si="274"/>
        <v>0.55462184873949583</v>
      </c>
      <c r="J2463" s="51">
        <f t="shared" ca="1" si="275"/>
        <v>1.3333333333333333</v>
      </c>
      <c r="K2463" s="47">
        <f t="shared" si="276"/>
        <v>10.51</v>
      </c>
      <c r="L2463" s="47">
        <f t="shared" si="277"/>
        <v>10.59</v>
      </c>
      <c r="M2463" s="47">
        <f t="shared" si="278"/>
        <v>10.33</v>
      </c>
      <c r="N2463" s="47">
        <f t="shared" si="279"/>
        <v>10.56</v>
      </c>
      <c r="O2463" s="48">
        <f t="shared" ca="1" si="280"/>
        <v>540400</v>
      </c>
    </row>
    <row r="2464" spans="1:15" x14ac:dyDescent="0.25">
      <c r="A2464">
        <v>2449</v>
      </c>
      <c r="B2464" s="84">
        <v>38462</v>
      </c>
      <c r="C2464" s="47">
        <v>18.829999999999998</v>
      </c>
      <c r="D2464" s="47">
        <v>18.98</v>
      </c>
      <c r="E2464" s="47">
        <v>18.45</v>
      </c>
      <c r="F2464" s="47">
        <v>18.66</v>
      </c>
      <c r="G2464" s="48">
        <v>685700</v>
      </c>
      <c r="H2464" s="47">
        <v>10.35</v>
      </c>
      <c r="I2464" s="51">
        <f t="shared" si="274"/>
        <v>0.55466237942122187</v>
      </c>
      <c r="J2464" s="51">
        <f t="shared" ca="1" si="275"/>
        <v>1.3333333333333333</v>
      </c>
      <c r="K2464" s="47">
        <f t="shared" si="276"/>
        <v>10.44</v>
      </c>
      <c r="L2464" s="47">
        <f t="shared" si="277"/>
        <v>10.53</v>
      </c>
      <c r="M2464" s="47">
        <f t="shared" si="278"/>
        <v>10.23</v>
      </c>
      <c r="N2464" s="47">
        <f t="shared" si="279"/>
        <v>10.35</v>
      </c>
      <c r="O2464" s="48">
        <f t="shared" ca="1" si="280"/>
        <v>914266.66666666663</v>
      </c>
    </row>
    <row r="2465" spans="1:15" x14ac:dyDescent="0.25">
      <c r="A2465">
        <v>2450</v>
      </c>
      <c r="B2465" s="84">
        <v>38461</v>
      </c>
      <c r="C2465" s="47">
        <v>18.12</v>
      </c>
      <c r="D2465" s="47">
        <v>18.97</v>
      </c>
      <c r="E2465" s="47">
        <v>18.02</v>
      </c>
      <c r="F2465" s="47">
        <v>18.829999999999998</v>
      </c>
      <c r="G2465" s="48">
        <v>851800</v>
      </c>
      <c r="H2465" s="47">
        <v>10.44</v>
      </c>
      <c r="I2465" s="51">
        <f t="shared" si="274"/>
        <v>0.55443441317047271</v>
      </c>
      <c r="J2465" s="51">
        <f t="shared" ca="1" si="275"/>
        <v>1.3333333333333333</v>
      </c>
      <c r="K2465" s="47">
        <f t="shared" si="276"/>
        <v>10.050000000000001</v>
      </c>
      <c r="L2465" s="47">
        <f t="shared" si="277"/>
        <v>10.52</v>
      </c>
      <c r="M2465" s="47">
        <f t="shared" si="278"/>
        <v>9.99</v>
      </c>
      <c r="N2465" s="47">
        <f t="shared" si="279"/>
        <v>10.44</v>
      </c>
      <c r="O2465" s="48">
        <f t="shared" ca="1" si="280"/>
        <v>1135733.3333333333</v>
      </c>
    </row>
    <row r="2466" spans="1:15" x14ac:dyDescent="0.25">
      <c r="A2466">
        <v>2451</v>
      </c>
      <c r="B2466" s="84">
        <v>38460</v>
      </c>
      <c r="C2466" s="47">
        <v>18.239999999999998</v>
      </c>
      <c r="D2466" s="47">
        <v>18.48</v>
      </c>
      <c r="E2466" s="47">
        <v>18.100000000000001</v>
      </c>
      <c r="F2466" s="47">
        <v>18.16</v>
      </c>
      <c r="G2466" s="48">
        <v>630800</v>
      </c>
      <c r="H2466" s="47">
        <v>10.07</v>
      </c>
      <c r="I2466" s="51">
        <f t="shared" si="274"/>
        <v>0.55451541850220265</v>
      </c>
      <c r="J2466" s="51">
        <f t="shared" ca="1" si="275"/>
        <v>1.3333333333333333</v>
      </c>
      <c r="K2466" s="47">
        <f t="shared" si="276"/>
        <v>10.11</v>
      </c>
      <c r="L2466" s="47">
        <f t="shared" si="277"/>
        <v>10.25</v>
      </c>
      <c r="M2466" s="47">
        <f t="shared" si="278"/>
        <v>10.039999999999999</v>
      </c>
      <c r="N2466" s="47">
        <f t="shared" si="279"/>
        <v>10.07</v>
      </c>
      <c r="O2466" s="48">
        <f t="shared" ca="1" si="280"/>
        <v>841066.66666666663</v>
      </c>
    </row>
    <row r="2467" spans="1:15" x14ac:dyDescent="0.25">
      <c r="A2467">
        <v>2452</v>
      </c>
      <c r="B2467" s="84">
        <v>38457</v>
      </c>
      <c r="C2467" s="47">
        <v>18.5</v>
      </c>
      <c r="D2467" s="47">
        <v>18.809999999999999</v>
      </c>
      <c r="E2467" s="47">
        <v>18.079999999999998</v>
      </c>
      <c r="F2467" s="47">
        <v>18.16</v>
      </c>
      <c r="G2467" s="48">
        <v>2157800</v>
      </c>
      <c r="H2467" s="47">
        <v>10.07</v>
      </c>
      <c r="I2467" s="51">
        <f t="shared" si="274"/>
        <v>0.55451541850220265</v>
      </c>
      <c r="J2467" s="51">
        <f t="shared" ca="1" si="275"/>
        <v>1.3333333333333333</v>
      </c>
      <c r="K2467" s="47">
        <f t="shared" si="276"/>
        <v>10.26</v>
      </c>
      <c r="L2467" s="47">
        <f t="shared" si="277"/>
        <v>10.43</v>
      </c>
      <c r="M2467" s="47">
        <f t="shared" si="278"/>
        <v>10.029999999999999</v>
      </c>
      <c r="N2467" s="47">
        <f t="shared" si="279"/>
        <v>10.07</v>
      </c>
      <c r="O2467" s="48">
        <f t="shared" ca="1" si="280"/>
        <v>2877066.6666666665</v>
      </c>
    </row>
    <row r="2468" spans="1:15" x14ac:dyDescent="0.25">
      <c r="A2468">
        <v>2453</v>
      </c>
      <c r="B2468" s="84">
        <v>38456</v>
      </c>
      <c r="C2468" s="47">
        <v>18.190000000000001</v>
      </c>
      <c r="D2468" s="47">
        <v>18.23</v>
      </c>
      <c r="E2468" s="47">
        <v>17.739999999999998</v>
      </c>
      <c r="F2468" s="47">
        <v>17.75</v>
      </c>
      <c r="G2468" s="48">
        <v>1171300</v>
      </c>
      <c r="H2468" s="47">
        <v>9.84</v>
      </c>
      <c r="I2468" s="51">
        <f t="shared" si="274"/>
        <v>0.55436619718309854</v>
      </c>
      <c r="J2468" s="51">
        <f t="shared" ca="1" si="275"/>
        <v>1.3333333333333333</v>
      </c>
      <c r="K2468" s="47">
        <f t="shared" si="276"/>
        <v>10.08</v>
      </c>
      <c r="L2468" s="47">
        <f t="shared" si="277"/>
        <v>10.11</v>
      </c>
      <c r="M2468" s="47">
        <f t="shared" si="278"/>
        <v>9.83</v>
      </c>
      <c r="N2468" s="47">
        <f t="shared" si="279"/>
        <v>9.84</v>
      </c>
      <c r="O2468" s="48">
        <f t="shared" ca="1" si="280"/>
        <v>1561733.3333333333</v>
      </c>
    </row>
    <row r="2469" spans="1:15" x14ac:dyDescent="0.25">
      <c r="A2469">
        <v>2454</v>
      </c>
      <c r="B2469" s="84">
        <v>38455</v>
      </c>
      <c r="C2469" s="47">
        <v>18.59</v>
      </c>
      <c r="D2469" s="47">
        <v>18.7</v>
      </c>
      <c r="E2469" s="47">
        <v>18.21</v>
      </c>
      <c r="F2469" s="47">
        <v>18.23</v>
      </c>
      <c r="G2469" s="48">
        <v>1634500</v>
      </c>
      <c r="H2469" s="47">
        <v>10.11</v>
      </c>
      <c r="I2469" s="51">
        <f t="shared" si="274"/>
        <v>0.55458036204059236</v>
      </c>
      <c r="J2469" s="51">
        <f t="shared" ca="1" si="275"/>
        <v>1.3333333333333333</v>
      </c>
      <c r="K2469" s="47">
        <f t="shared" si="276"/>
        <v>10.31</v>
      </c>
      <c r="L2469" s="47">
        <f t="shared" si="277"/>
        <v>10.37</v>
      </c>
      <c r="M2469" s="47">
        <f t="shared" si="278"/>
        <v>10.1</v>
      </c>
      <c r="N2469" s="47">
        <f t="shared" si="279"/>
        <v>10.11</v>
      </c>
      <c r="O2469" s="48">
        <f t="shared" ca="1" si="280"/>
        <v>2179333.333333333</v>
      </c>
    </row>
    <row r="2470" spans="1:15" x14ac:dyDescent="0.25">
      <c r="A2470">
        <v>2455</v>
      </c>
      <c r="B2470" s="84">
        <v>38454</v>
      </c>
      <c r="C2470" s="47">
        <v>18.39</v>
      </c>
      <c r="D2470" s="47">
        <v>18.75</v>
      </c>
      <c r="E2470" s="47">
        <v>18.3</v>
      </c>
      <c r="F2470" s="47">
        <v>18.68</v>
      </c>
      <c r="G2470" s="48">
        <v>705800</v>
      </c>
      <c r="H2470" s="47">
        <v>10.36</v>
      </c>
      <c r="I2470" s="51">
        <f t="shared" si="274"/>
        <v>0.5546038543897216</v>
      </c>
      <c r="J2470" s="51">
        <f t="shared" ca="1" si="275"/>
        <v>1.3333333333333333</v>
      </c>
      <c r="K2470" s="47">
        <f t="shared" si="276"/>
        <v>10.199999999999999</v>
      </c>
      <c r="L2470" s="47">
        <f t="shared" si="277"/>
        <v>10.4</v>
      </c>
      <c r="M2470" s="47">
        <f t="shared" si="278"/>
        <v>10.15</v>
      </c>
      <c r="N2470" s="47">
        <f t="shared" si="279"/>
        <v>10.36</v>
      </c>
      <c r="O2470" s="48">
        <f t="shared" ca="1" si="280"/>
        <v>941066.66666666663</v>
      </c>
    </row>
    <row r="2471" spans="1:15" x14ac:dyDescent="0.25">
      <c r="A2471">
        <v>2456</v>
      </c>
      <c r="B2471" s="84">
        <v>38453</v>
      </c>
      <c r="C2471" s="47">
        <v>18.54</v>
      </c>
      <c r="D2471" s="47">
        <v>18.899999999999999</v>
      </c>
      <c r="E2471" s="47">
        <v>18.43</v>
      </c>
      <c r="F2471" s="47">
        <v>18.52</v>
      </c>
      <c r="G2471" s="48">
        <v>805400</v>
      </c>
      <c r="H2471" s="47">
        <v>10.27</v>
      </c>
      <c r="I2471" s="51">
        <f t="shared" si="274"/>
        <v>0.55453563714902809</v>
      </c>
      <c r="J2471" s="51">
        <f t="shared" ca="1" si="275"/>
        <v>1.3333333333333333</v>
      </c>
      <c r="K2471" s="47">
        <f t="shared" si="276"/>
        <v>10.28</v>
      </c>
      <c r="L2471" s="47">
        <f t="shared" si="277"/>
        <v>10.48</v>
      </c>
      <c r="M2471" s="47">
        <f t="shared" si="278"/>
        <v>10.220000000000001</v>
      </c>
      <c r="N2471" s="47">
        <f t="shared" si="279"/>
        <v>10.27</v>
      </c>
      <c r="O2471" s="48">
        <f t="shared" ca="1" si="280"/>
        <v>1073866.6666666665</v>
      </c>
    </row>
    <row r="2472" spans="1:15" x14ac:dyDescent="0.25">
      <c r="A2472">
        <v>2457</v>
      </c>
      <c r="B2472" s="84">
        <v>38450</v>
      </c>
      <c r="C2472" s="47">
        <v>18.66</v>
      </c>
      <c r="D2472" s="47">
        <v>18.68</v>
      </c>
      <c r="E2472" s="47">
        <v>18.010000000000002</v>
      </c>
      <c r="F2472" s="47">
        <v>18.600000000000001</v>
      </c>
      <c r="G2472" s="48">
        <v>1782800</v>
      </c>
      <c r="H2472" s="47">
        <v>10.31</v>
      </c>
      <c r="I2472" s="51">
        <f t="shared" si="274"/>
        <v>0.55430107526881722</v>
      </c>
      <c r="J2472" s="51">
        <f t="shared" ca="1" si="275"/>
        <v>1.3333333333333333</v>
      </c>
      <c r="K2472" s="47">
        <f t="shared" si="276"/>
        <v>10.34</v>
      </c>
      <c r="L2472" s="47">
        <f t="shared" si="277"/>
        <v>10.35</v>
      </c>
      <c r="M2472" s="47">
        <f t="shared" si="278"/>
        <v>9.98</v>
      </c>
      <c r="N2472" s="47">
        <f t="shared" si="279"/>
        <v>10.31</v>
      </c>
      <c r="O2472" s="48">
        <f t="shared" ca="1" si="280"/>
        <v>2377066.6666666665</v>
      </c>
    </row>
    <row r="2473" spans="1:15" x14ac:dyDescent="0.25">
      <c r="A2473">
        <v>2458</v>
      </c>
      <c r="B2473" s="84">
        <v>38449</v>
      </c>
      <c r="C2473" s="47">
        <v>18.920000000000002</v>
      </c>
      <c r="D2473" s="47">
        <v>19.05</v>
      </c>
      <c r="E2473" s="47">
        <v>18.72</v>
      </c>
      <c r="F2473" s="47">
        <v>18.760000000000002</v>
      </c>
      <c r="G2473" s="48">
        <v>453200</v>
      </c>
      <c r="H2473" s="47">
        <v>10.4</v>
      </c>
      <c r="I2473" s="51">
        <f t="shared" si="274"/>
        <v>0.55437100213219614</v>
      </c>
      <c r="J2473" s="51">
        <f t="shared" ca="1" si="275"/>
        <v>1.3333333333333333</v>
      </c>
      <c r="K2473" s="47">
        <f t="shared" si="276"/>
        <v>10.49</v>
      </c>
      <c r="L2473" s="47">
        <f t="shared" si="277"/>
        <v>10.56</v>
      </c>
      <c r="M2473" s="47">
        <f t="shared" si="278"/>
        <v>10.38</v>
      </c>
      <c r="N2473" s="47">
        <f t="shared" si="279"/>
        <v>10.4</v>
      </c>
      <c r="O2473" s="48">
        <f t="shared" ca="1" si="280"/>
        <v>604266.66666666663</v>
      </c>
    </row>
    <row r="2474" spans="1:15" x14ac:dyDescent="0.25">
      <c r="A2474">
        <v>2459</v>
      </c>
      <c r="B2474" s="84">
        <v>38448</v>
      </c>
      <c r="C2474" s="47">
        <v>19</v>
      </c>
      <c r="D2474" s="47">
        <v>19.329999999999998</v>
      </c>
      <c r="E2474" s="47">
        <v>18.96</v>
      </c>
      <c r="F2474" s="47">
        <v>19.04</v>
      </c>
      <c r="G2474" s="48">
        <v>290900</v>
      </c>
      <c r="H2474" s="47">
        <v>10.56</v>
      </c>
      <c r="I2474" s="51">
        <f t="shared" si="274"/>
        <v>0.55462184873949583</v>
      </c>
      <c r="J2474" s="51">
        <f t="shared" ca="1" si="275"/>
        <v>1.3333333333333333</v>
      </c>
      <c r="K2474" s="47">
        <f t="shared" si="276"/>
        <v>10.54</v>
      </c>
      <c r="L2474" s="47">
        <f t="shared" si="277"/>
        <v>10.72</v>
      </c>
      <c r="M2474" s="47">
        <f t="shared" si="278"/>
        <v>10.52</v>
      </c>
      <c r="N2474" s="47">
        <f t="shared" si="279"/>
        <v>10.56</v>
      </c>
      <c r="O2474" s="48">
        <f t="shared" ca="1" si="280"/>
        <v>387866.66666666663</v>
      </c>
    </row>
    <row r="2475" spans="1:15" x14ac:dyDescent="0.25">
      <c r="A2475">
        <v>2460</v>
      </c>
      <c r="B2475" s="84">
        <v>38447</v>
      </c>
      <c r="C2475" s="47">
        <v>18.88</v>
      </c>
      <c r="D2475" s="47">
        <v>19.350000000000001</v>
      </c>
      <c r="E2475" s="47">
        <v>18.88</v>
      </c>
      <c r="F2475" s="47">
        <v>19.05</v>
      </c>
      <c r="G2475" s="48">
        <v>387700</v>
      </c>
      <c r="H2475" s="47">
        <v>10.56</v>
      </c>
      <c r="I2475" s="51">
        <f t="shared" si="274"/>
        <v>0.55433070866141732</v>
      </c>
      <c r="J2475" s="51">
        <f t="shared" ca="1" si="275"/>
        <v>1.3333333333333333</v>
      </c>
      <c r="K2475" s="47">
        <f t="shared" si="276"/>
        <v>10.47</v>
      </c>
      <c r="L2475" s="47">
        <f t="shared" si="277"/>
        <v>10.73</v>
      </c>
      <c r="M2475" s="47">
        <f t="shared" si="278"/>
        <v>10.47</v>
      </c>
      <c r="N2475" s="47">
        <f t="shared" si="279"/>
        <v>10.56</v>
      </c>
      <c r="O2475" s="48">
        <f t="shared" ca="1" si="280"/>
        <v>516933.33333333331</v>
      </c>
    </row>
    <row r="2476" spans="1:15" x14ac:dyDescent="0.25">
      <c r="A2476">
        <v>2461</v>
      </c>
      <c r="B2476" s="84">
        <v>38446</v>
      </c>
      <c r="C2476" s="47">
        <v>18.989999999999998</v>
      </c>
      <c r="D2476" s="47">
        <v>19.059999999999999</v>
      </c>
      <c r="E2476" s="47">
        <v>18.75</v>
      </c>
      <c r="F2476" s="47">
        <v>18.93</v>
      </c>
      <c r="G2476" s="48">
        <v>375000</v>
      </c>
      <c r="H2476" s="47">
        <v>10.5</v>
      </c>
      <c r="I2476" s="51">
        <f t="shared" si="274"/>
        <v>0.55467511885895404</v>
      </c>
      <c r="J2476" s="51">
        <f t="shared" ca="1" si="275"/>
        <v>1.3333333333333333</v>
      </c>
      <c r="K2476" s="47">
        <f t="shared" si="276"/>
        <v>10.53</v>
      </c>
      <c r="L2476" s="47">
        <f t="shared" si="277"/>
        <v>10.57</v>
      </c>
      <c r="M2476" s="47">
        <f t="shared" si="278"/>
        <v>10.4</v>
      </c>
      <c r="N2476" s="47">
        <f t="shared" si="279"/>
        <v>10.5</v>
      </c>
      <c r="O2476" s="48">
        <f t="shared" ca="1" si="280"/>
        <v>500000</v>
      </c>
    </row>
    <row r="2477" spans="1:15" x14ac:dyDescent="0.25">
      <c r="A2477">
        <v>2462</v>
      </c>
      <c r="B2477" s="84">
        <v>38443</v>
      </c>
      <c r="C2477" s="47">
        <v>19.3</v>
      </c>
      <c r="D2477" s="47">
        <v>19.399999999999999</v>
      </c>
      <c r="E2477" s="47">
        <v>19.04</v>
      </c>
      <c r="F2477" s="47">
        <v>19.12</v>
      </c>
      <c r="G2477" s="48">
        <v>414500</v>
      </c>
      <c r="H2477" s="47">
        <v>10.6</v>
      </c>
      <c r="I2477" s="51">
        <f t="shared" si="274"/>
        <v>0.55439330543933052</v>
      </c>
      <c r="J2477" s="51">
        <f t="shared" ca="1" si="275"/>
        <v>1.3333333333333333</v>
      </c>
      <c r="K2477" s="47">
        <f t="shared" si="276"/>
        <v>10.7</v>
      </c>
      <c r="L2477" s="47">
        <f t="shared" si="277"/>
        <v>10.76</v>
      </c>
      <c r="M2477" s="47">
        <f t="shared" si="278"/>
        <v>10.56</v>
      </c>
      <c r="N2477" s="47">
        <f t="shared" si="279"/>
        <v>10.6</v>
      </c>
      <c r="O2477" s="48">
        <f t="shared" ca="1" si="280"/>
        <v>552666.66666666663</v>
      </c>
    </row>
    <row r="2478" spans="1:15" x14ac:dyDescent="0.25">
      <c r="A2478">
        <v>2463</v>
      </c>
      <c r="B2478" s="84">
        <v>38442</v>
      </c>
      <c r="C2478" s="47">
        <v>19.45</v>
      </c>
      <c r="D2478" s="47">
        <v>19.45</v>
      </c>
      <c r="E2478" s="47">
        <v>19.05</v>
      </c>
      <c r="F2478" s="47">
        <v>19.149999999999999</v>
      </c>
      <c r="G2478" s="48">
        <v>441300</v>
      </c>
      <c r="H2478" s="47">
        <v>10.62</v>
      </c>
      <c r="I2478" s="51">
        <f t="shared" si="274"/>
        <v>0.55456919060052223</v>
      </c>
      <c r="J2478" s="51">
        <f t="shared" ca="1" si="275"/>
        <v>1.3333333333333333</v>
      </c>
      <c r="K2478" s="47">
        <f t="shared" si="276"/>
        <v>10.79</v>
      </c>
      <c r="L2478" s="47">
        <f t="shared" si="277"/>
        <v>10.79</v>
      </c>
      <c r="M2478" s="47">
        <f t="shared" si="278"/>
        <v>10.56</v>
      </c>
      <c r="N2478" s="47">
        <f t="shared" si="279"/>
        <v>10.62</v>
      </c>
      <c r="O2478" s="48">
        <f t="shared" ca="1" si="280"/>
        <v>588400</v>
      </c>
    </row>
    <row r="2479" spans="1:15" x14ac:dyDescent="0.25">
      <c r="A2479">
        <v>2464</v>
      </c>
      <c r="B2479" s="84">
        <v>38441</v>
      </c>
      <c r="C2479" s="47">
        <v>19.329999999999998</v>
      </c>
      <c r="D2479" s="47">
        <v>19.399999999999999</v>
      </c>
      <c r="E2479" s="47">
        <v>19.190000000000001</v>
      </c>
      <c r="F2479" s="47">
        <v>19.350000000000001</v>
      </c>
      <c r="G2479" s="48">
        <v>520200</v>
      </c>
      <c r="H2479" s="47">
        <v>10.73</v>
      </c>
      <c r="I2479" s="51">
        <f t="shared" si="274"/>
        <v>0.55452196382428942</v>
      </c>
      <c r="J2479" s="51">
        <f t="shared" ca="1" si="275"/>
        <v>1.3333333333333333</v>
      </c>
      <c r="K2479" s="47">
        <f t="shared" si="276"/>
        <v>10.72</v>
      </c>
      <c r="L2479" s="47">
        <f t="shared" si="277"/>
        <v>10.76</v>
      </c>
      <c r="M2479" s="47">
        <f t="shared" si="278"/>
        <v>10.64</v>
      </c>
      <c r="N2479" s="47">
        <f t="shared" si="279"/>
        <v>10.73</v>
      </c>
      <c r="O2479" s="48">
        <f t="shared" ca="1" si="280"/>
        <v>693600</v>
      </c>
    </row>
    <row r="2480" spans="1:15" x14ac:dyDescent="0.25">
      <c r="A2480">
        <v>2465</v>
      </c>
      <c r="B2480" s="84">
        <v>38440</v>
      </c>
      <c r="C2480" s="47">
        <v>19.7</v>
      </c>
      <c r="D2480" s="47">
        <v>19.739999999999998</v>
      </c>
      <c r="E2480" s="47">
        <v>19.100000000000001</v>
      </c>
      <c r="F2480" s="47">
        <v>19.18</v>
      </c>
      <c r="G2480" s="48">
        <v>500800</v>
      </c>
      <c r="H2480" s="47">
        <v>10.63</v>
      </c>
      <c r="I2480" s="51">
        <f t="shared" si="274"/>
        <v>0.55422314911366011</v>
      </c>
      <c r="J2480" s="51">
        <f t="shared" ca="1" si="275"/>
        <v>1.3333333333333333</v>
      </c>
      <c r="K2480" s="47">
        <f t="shared" si="276"/>
        <v>10.92</v>
      </c>
      <c r="L2480" s="47">
        <f t="shared" si="277"/>
        <v>10.94</v>
      </c>
      <c r="M2480" s="47">
        <f t="shared" si="278"/>
        <v>10.59</v>
      </c>
      <c r="N2480" s="47">
        <f t="shared" si="279"/>
        <v>10.63</v>
      </c>
      <c r="O2480" s="48">
        <f t="shared" ca="1" si="280"/>
        <v>667733.33333333326</v>
      </c>
    </row>
    <row r="2481" spans="1:15" x14ac:dyDescent="0.25">
      <c r="A2481">
        <v>2466</v>
      </c>
      <c r="B2481" s="84">
        <v>38439</v>
      </c>
      <c r="C2481" s="47">
        <v>19.809999999999999</v>
      </c>
      <c r="D2481" s="47">
        <v>20.149999999999999</v>
      </c>
      <c r="E2481" s="47">
        <v>19.649999999999999</v>
      </c>
      <c r="F2481" s="47">
        <v>19.649999999999999</v>
      </c>
      <c r="G2481" s="48">
        <v>331300</v>
      </c>
      <c r="H2481" s="47">
        <v>10.89</v>
      </c>
      <c r="I2481" s="51">
        <f t="shared" si="274"/>
        <v>0.55419847328244287</v>
      </c>
      <c r="J2481" s="51">
        <f t="shared" ca="1" si="275"/>
        <v>1.3333333333333333</v>
      </c>
      <c r="K2481" s="47">
        <f t="shared" si="276"/>
        <v>10.98</v>
      </c>
      <c r="L2481" s="47">
        <f t="shared" si="277"/>
        <v>11.17</v>
      </c>
      <c r="M2481" s="47">
        <f t="shared" si="278"/>
        <v>10.89</v>
      </c>
      <c r="N2481" s="47">
        <f t="shared" si="279"/>
        <v>10.89</v>
      </c>
      <c r="O2481" s="48">
        <f t="shared" ca="1" si="280"/>
        <v>441733.33333333331</v>
      </c>
    </row>
    <row r="2482" spans="1:15" x14ac:dyDescent="0.25">
      <c r="A2482">
        <v>2467</v>
      </c>
      <c r="B2482" s="84">
        <v>38435</v>
      </c>
      <c r="C2482" s="47">
        <v>19.8</v>
      </c>
      <c r="D2482" s="47">
        <v>20.079999999999998</v>
      </c>
      <c r="E2482" s="47">
        <v>19.760000000000002</v>
      </c>
      <c r="F2482" s="47">
        <v>19.760000000000002</v>
      </c>
      <c r="G2482" s="48">
        <v>360100</v>
      </c>
      <c r="H2482" s="47">
        <v>10.96</v>
      </c>
      <c r="I2482" s="51">
        <f t="shared" si="274"/>
        <v>0.55465587044534415</v>
      </c>
      <c r="J2482" s="51">
        <f t="shared" ca="1" si="275"/>
        <v>1.3333333333333333</v>
      </c>
      <c r="K2482" s="47">
        <f t="shared" si="276"/>
        <v>10.98</v>
      </c>
      <c r="L2482" s="47">
        <f t="shared" si="277"/>
        <v>11.14</v>
      </c>
      <c r="M2482" s="47">
        <f t="shared" si="278"/>
        <v>10.96</v>
      </c>
      <c r="N2482" s="47">
        <f t="shared" si="279"/>
        <v>10.96</v>
      </c>
      <c r="O2482" s="48">
        <f t="shared" ca="1" si="280"/>
        <v>480133.33333333331</v>
      </c>
    </row>
    <row r="2483" spans="1:15" x14ac:dyDescent="0.25">
      <c r="A2483">
        <v>2468</v>
      </c>
      <c r="B2483" s="84">
        <v>38434</v>
      </c>
      <c r="C2483" s="47">
        <v>20.170000000000002</v>
      </c>
      <c r="D2483" s="47">
        <v>20.2</v>
      </c>
      <c r="E2483" s="47">
        <v>19.62</v>
      </c>
      <c r="F2483" s="47">
        <v>19.86</v>
      </c>
      <c r="G2483" s="48">
        <v>660800</v>
      </c>
      <c r="H2483" s="47">
        <v>11.01</v>
      </c>
      <c r="I2483" s="51">
        <f t="shared" si="274"/>
        <v>0.55438066465256797</v>
      </c>
      <c r="J2483" s="51">
        <f t="shared" ca="1" si="275"/>
        <v>1.3333333333333333</v>
      </c>
      <c r="K2483" s="47">
        <f t="shared" si="276"/>
        <v>11.18</v>
      </c>
      <c r="L2483" s="47">
        <f t="shared" si="277"/>
        <v>11.2</v>
      </c>
      <c r="M2483" s="47">
        <f t="shared" si="278"/>
        <v>10.88</v>
      </c>
      <c r="N2483" s="47">
        <f t="shared" si="279"/>
        <v>11.01</v>
      </c>
      <c r="O2483" s="48">
        <f t="shared" ca="1" si="280"/>
        <v>881066.66666666663</v>
      </c>
    </row>
    <row r="2484" spans="1:15" x14ac:dyDescent="0.25">
      <c r="A2484">
        <v>2469</v>
      </c>
      <c r="B2484" s="84">
        <v>38433</v>
      </c>
      <c r="C2484" s="47">
        <v>20.059999999999999</v>
      </c>
      <c r="D2484" s="47">
        <v>20.53</v>
      </c>
      <c r="E2484" s="47">
        <v>19.91</v>
      </c>
      <c r="F2484" s="47">
        <v>20.09</v>
      </c>
      <c r="G2484" s="48">
        <v>589300</v>
      </c>
      <c r="H2484" s="47">
        <v>11.14</v>
      </c>
      <c r="I2484" s="51">
        <f t="shared" si="274"/>
        <v>0.55450472872075662</v>
      </c>
      <c r="J2484" s="51">
        <f t="shared" ca="1" si="275"/>
        <v>1.3333333333333333</v>
      </c>
      <c r="K2484" s="47">
        <f t="shared" si="276"/>
        <v>11.12</v>
      </c>
      <c r="L2484" s="47">
        <f t="shared" si="277"/>
        <v>11.38</v>
      </c>
      <c r="M2484" s="47">
        <f t="shared" si="278"/>
        <v>11.04</v>
      </c>
      <c r="N2484" s="47">
        <f t="shared" si="279"/>
        <v>11.14</v>
      </c>
      <c r="O2484" s="48">
        <f t="shared" ca="1" si="280"/>
        <v>785733.33333333326</v>
      </c>
    </row>
    <row r="2485" spans="1:15" x14ac:dyDescent="0.25">
      <c r="A2485">
        <v>2470</v>
      </c>
      <c r="B2485" s="84">
        <v>38432</v>
      </c>
      <c r="C2485" s="47">
        <v>19.62</v>
      </c>
      <c r="D2485" s="47">
        <v>20.14</v>
      </c>
      <c r="E2485" s="47">
        <v>19.62</v>
      </c>
      <c r="F2485" s="47">
        <v>20.11</v>
      </c>
      <c r="G2485" s="48">
        <v>626000</v>
      </c>
      <c r="H2485" s="47">
        <v>11.15</v>
      </c>
      <c r="I2485" s="51">
        <f t="shared" si="274"/>
        <v>0.55445052212829438</v>
      </c>
      <c r="J2485" s="51">
        <f t="shared" ca="1" si="275"/>
        <v>1.3333333333333333</v>
      </c>
      <c r="K2485" s="47">
        <f t="shared" si="276"/>
        <v>10.88</v>
      </c>
      <c r="L2485" s="47">
        <f t="shared" si="277"/>
        <v>11.17</v>
      </c>
      <c r="M2485" s="47">
        <f t="shared" si="278"/>
        <v>10.88</v>
      </c>
      <c r="N2485" s="47">
        <f t="shared" si="279"/>
        <v>11.15</v>
      </c>
      <c r="O2485" s="48">
        <f t="shared" ca="1" si="280"/>
        <v>834666.66666666663</v>
      </c>
    </row>
    <row r="2486" spans="1:15" x14ac:dyDescent="0.25">
      <c r="A2486">
        <v>2471</v>
      </c>
      <c r="B2486" s="84">
        <v>38429</v>
      </c>
      <c r="C2486" s="47">
        <v>19.940000000000001</v>
      </c>
      <c r="D2486" s="47">
        <v>20.260000000000002</v>
      </c>
      <c r="E2486" s="47">
        <v>19.690000000000001</v>
      </c>
      <c r="F2486" s="47">
        <v>19.72</v>
      </c>
      <c r="G2486" s="48">
        <v>2103600</v>
      </c>
      <c r="H2486" s="47">
        <v>10.93</v>
      </c>
      <c r="I2486" s="51">
        <f t="shared" si="274"/>
        <v>0.5542596348884381</v>
      </c>
      <c r="J2486" s="51">
        <f t="shared" ca="1" si="275"/>
        <v>1.3333333333333333</v>
      </c>
      <c r="K2486" s="47">
        <f t="shared" si="276"/>
        <v>11.05</v>
      </c>
      <c r="L2486" s="47">
        <f t="shared" si="277"/>
        <v>11.23</v>
      </c>
      <c r="M2486" s="47">
        <f t="shared" si="278"/>
        <v>10.91</v>
      </c>
      <c r="N2486" s="47">
        <f t="shared" si="279"/>
        <v>10.93</v>
      </c>
      <c r="O2486" s="48">
        <f t="shared" ca="1" si="280"/>
        <v>2804800</v>
      </c>
    </row>
    <row r="2487" spans="1:15" x14ac:dyDescent="0.25">
      <c r="A2487">
        <v>2472</v>
      </c>
      <c r="B2487" s="84">
        <v>38428</v>
      </c>
      <c r="C2487" s="47">
        <v>19.93</v>
      </c>
      <c r="D2487" s="47">
        <v>20.32</v>
      </c>
      <c r="E2487" s="47">
        <v>19.84</v>
      </c>
      <c r="F2487" s="47">
        <v>20.2</v>
      </c>
      <c r="G2487" s="48">
        <v>511600</v>
      </c>
      <c r="H2487" s="47">
        <v>11.2</v>
      </c>
      <c r="I2487" s="51">
        <f t="shared" si="274"/>
        <v>0.55445544554455439</v>
      </c>
      <c r="J2487" s="51">
        <f t="shared" ca="1" si="275"/>
        <v>1.3333333333333333</v>
      </c>
      <c r="K2487" s="47">
        <f t="shared" si="276"/>
        <v>11.05</v>
      </c>
      <c r="L2487" s="47">
        <f t="shared" si="277"/>
        <v>11.27</v>
      </c>
      <c r="M2487" s="47">
        <f t="shared" si="278"/>
        <v>11</v>
      </c>
      <c r="N2487" s="47">
        <f t="shared" si="279"/>
        <v>11.2</v>
      </c>
      <c r="O2487" s="48">
        <f t="shared" ca="1" si="280"/>
        <v>682133.33333333326</v>
      </c>
    </row>
    <row r="2488" spans="1:15" x14ac:dyDescent="0.25">
      <c r="A2488">
        <v>2473</v>
      </c>
      <c r="B2488" s="84">
        <v>38427</v>
      </c>
      <c r="C2488" s="47">
        <v>20.41</v>
      </c>
      <c r="D2488" s="47">
        <v>20.52</v>
      </c>
      <c r="E2488" s="47">
        <v>19.95</v>
      </c>
      <c r="F2488" s="47">
        <v>20.12</v>
      </c>
      <c r="G2488" s="48">
        <v>589300</v>
      </c>
      <c r="H2488" s="47">
        <v>11.14</v>
      </c>
      <c r="I2488" s="51">
        <f t="shared" si="274"/>
        <v>0.55367793240556662</v>
      </c>
      <c r="J2488" s="51">
        <f t="shared" ca="1" si="275"/>
        <v>1.3333333333333333</v>
      </c>
      <c r="K2488" s="47">
        <f t="shared" si="276"/>
        <v>11.3</v>
      </c>
      <c r="L2488" s="47">
        <f t="shared" si="277"/>
        <v>11.36</v>
      </c>
      <c r="M2488" s="47">
        <f t="shared" si="278"/>
        <v>11.05</v>
      </c>
      <c r="N2488" s="47">
        <f t="shared" si="279"/>
        <v>11.14</v>
      </c>
      <c r="O2488" s="48">
        <f t="shared" ca="1" si="280"/>
        <v>785733.33333333326</v>
      </c>
    </row>
    <row r="2489" spans="1:15" x14ac:dyDescent="0.25">
      <c r="A2489">
        <v>2474</v>
      </c>
      <c r="B2489" s="84">
        <v>38426</v>
      </c>
      <c r="C2489" s="47">
        <v>20.93</v>
      </c>
      <c r="D2489" s="47">
        <v>21.2</v>
      </c>
      <c r="E2489" s="47">
        <v>20.5</v>
      </c>
      <c r="F2489" s="47">
        <v>20.5</v>
      </c>
      <c r="G2489" s="48">
        <v>159400</v>
      </c>
      <c r="H2489" s="47">
        <v>11.35</v>
      </c>
      <c r="I2489" s="51">
        <f t="shared" si="274"/>
        <v>0.55365853658536579</v>
      </c>
      <c r="J2489" s="51">
        <f t="shared" ca="1" si="275"/>
        <v>1.3333333333333333</v>
      </c>
      <c r="K2489" s="47">
        <f t="shared" si="276"/>
        <v>11.59</v>
      </c>
      <c r="L2489" s="47">
        <f t="shared" si="277"/>
        <v>11.74</v>
      </c>
      <c r="M2489" s="47">
        <f t="shared" si="278"/>
        <v>11.35</v>
      </c>
      <c r="N2489" s="47">
        <f t="shared" si="279"/>
        <v>11.35</v>
      </c>
      <c r="O2489" s="48">
        <f t="shared" ca="1" si="280"/>
        <v>212533.33333333331</v>
      </c>
    </row>
    <row r="2490" spans="1:15" x14ac:dyDescent="0.25">
      <c r="A2490">
        <v>2475</v>
      </c>
      <c r="B2490" s="84">
        <v>38425</v>
      </c>
      <c r="C2490" s="47">
        <v>20.6</v>
      </c>
      <c r="D2490" s="47">
        <v>20.98</v>
      </c>
      <c r="E2490" s="47">
        <v>20.56</v>
      </c>
      <c r="F2490" s="47">
        <v>20.8</v>
      </c>
      <c r="G2490" s="48">
        <v>139800</v>
      </c>
      <c r="H2490" s="47">
        <v>11.52</v>
      </c>
      <c r="I2490" s="51">
        <f t="shared" si="274"/>
        <v>0.55384615384615377</v>
      </c>
      <c r="J2490" s="51">
        <f t="shared" ca="1" si="275"/>
        <v>1.3333333333333333</v>
      </c>
      <c r="K2490" s="47">
        <f t="shared" si="276"/>
        <v>11.41</v>
      </c>
      <c r="L2490" s="47">
        <f t="shared" si="277"/>
        <v>11.62</v>
      </c>
      <c r="M2490" s="47">
        <f t="shared" si="278"/>
        <v>11.39</v>
      </c>
      <c r="N2490" s="47">
        <f t="shared" si="279"/>
        <v>11.52</v>
      </c>
      <c r="O2490" s="48">
        <f t="shared" ca="1" si="280"/>
        <v>186400</v>
      </c>
    </row>
    <row r="2491" spans="1:15" x14ac:dyDescent="0.25">
      <c r="A2491">
        <v>2476</v>
      </c>
      <c r="B2491" s="84">
        <v>38422</v>
      </c>
      <c r="C2491" s="47">
        <v>20.8</v>
      </c>
      <c r="D2491" s="47">
        <v>20.93</v>
      </c>
      <c r="E2491" s="47">
        <v>20.52</v>
      </c>
      <c r="F2491" s="47">
        <v>20.68</v>
      </c>
      <c r="G2491" s="48">
        <v>159800</v>
      </c>
      <c r="H2491" s="47">
        <v>11.45</v>
      </c>
      <c r="I2491" s="51">
        <f t="shared" si="274"/>
        <v>0.55367504835589942</v>
      </c>
      <c r="J2491" s="51">
        <f t="shared" ca="1" si="275"/>
        <v>1.3333333333333333</v>
      </c>
      <c r="K2491" s="47">
        <f t="shared" si="276"/>
        <v>11.52</v>
      </c>
      <c r="L2491" s="47">
        <f t="shared" si="277"/>
        <v>11.59</v>
      </c>
      <c r="M2491" s="47">
        <f t="shared" si="278"/>
        <v>11.36</v>
      </c>
      <c r="N2491" s="47">
        <f t="shared" si="279"/>
        <v>11.45</v>
      </c>
      <c r="O2491" s="48">
        <f t="shared" ca="1" si="280"/>
        <v>213066.66666666666</v>
      </c>
    </row>
    <row r="2492" spans="1:15" x14ac:dyDescent="0.25">
      <c r="A2492">
        <v>2477</v>
      </c>
      <c r="B2492" s="84">
        <v>38421</v>
      </c>
      <c r="C2492" s="47">
        <v>21.03</v>
      </c>
      <c r="D2492" s="47">
        <v>21.03</v>
      </c>
      <c r="E2492" s="47">
        <v>20.41</v>
      </c>
      <c r="F2492" s="47">
        <v>20.67</v>
      </c>
      <c r="G2492" s="48">
        <v>233000</v>
      </c>
      <c r="H2492" s="47">
        <v>11.45</v>
      </c>
      <c r="I2492" s="51">
        <f t="shared" si="274"/>
        <v>0.55394291243347837</v>
      </c>
      <c r="J2492" s="51">
        <f t="shared" ca="1" si="275"/>
        <v>1.3333333333333333</v>
      </c>
      <c r="K2492" s="47">
        <f t="shared" si="276"/>
        <v>11.65</v>
      </c>
      <c r="L2492" s="47">
        <f t="shared" si="277"/>
        <v>11.65</v>
      </c>
      <c r="M2492" s="47">
        <f t="shared" si="278"/>
        <v>11.31</v>
      </c>
      <c r="N2492" s="47">
        <f t="shared" si="279"/>
        <v>11.45</v>
      </c>
      <c r="O2492" s="48">
        <f t="shared" ca="1" si="280"/>
        <v>310666.66666666663</v>
      </c>
    </row>
    <row r="2493" spans="1:15" x14ac:dyDescent="0.25">
      <c r="A2493">
        <v>2478</v>
      </c>
      <c r="B2493" s="84">
        <v>38420</v>
      </c>
      <c r="C2493" s="47">
        <v>21.05</v>
      </c>
      <c r="D2493" s="47">
        <v>21.52</v>
      </c>
      <c r="E2493" s="47">
        <v>20.79</v>
      </c>
      <c r="F2493" s="47">
        <v>20.86</v>
      </c>
      <c r="G2493" s="48">
        <v>176600</v>
      </c>
      <c r="H2493" s="47">
        <v>11.55</v>
      </c>
      <c r="I2493" s="51">
        <f t="shared" si="274"/>
        <v>0.55369127516778527</v>
      </c>
      <c r="J2493" s="51">
        <f t="shared" ca="1" si="275"/>
        <v>1.3333333333333333</v>
      </c>
      <c r="K2493" s="47">
        <f t="shared" si="276"/>
        <v>11.66</v>
      </c>
      <c r="L2493" s="47">
        <f t="shared" si="277"/>
        <v>11.92</v>
      </c>
      <c r="M2493" s="47">
        <f t="shared" si="278"/>
        <v>11.51</v>
      </c>
      <c r="N2493" s="47">
        <f t="shared" si="279"/>
        <v>11.55</v>
      </c>
      <c r="O2493" s="48">
        <f t="shared" ca="1" si="280"/>
        <v>235466.66666666666</v>
      </c>
    </row>
    <row r="2494" spans="1:15" x14ac:dyDescent="0.25">
      <c r="A2494">
        <v>2479</v>
      </c>
      <c r="B2494" s="84">
        <v>38419</v>
      </c>
      <c r="C2494" s="47">
        <v>21.28</v>
      </c>
      <c r="D2494" s="47">
        <v>21.57</v>
      </c>
      <c r="E2494" s="47">
        <v>21.17</v>
      </c>
      <c r="F2494" s="47">
        <v>21.23</v>
      </c>
      <c r="G2494" s="48">
        <v>223600</v>
      </c>
      <c r="H2494" s="47">
        <v>11.76</v>
      </c>
      <c r="I2494" s="51">
        <f t="shared" si="274"/>
        <v>0.55393311351860575</v>
      </c>
      <c r="J2494" s="51">
        <f t="shared" ca="1" si="275"/>
        <v>1.3333333333333333</v>
      </c>
      <c r="K2494" s="47">
        <f t="shared" si="276"/>
        <v>11.79</v>
      </c>
      <c r="L2494" s="47">
        <f t="shared" si="277"/>
        <v>11.95</v>
      </c>
      <c r="M2494" s="47">
        <f t="shared" si="278"/>
        <v>11.73</v>
      </c>
      <c r="N2494" s="47">
        <f t="shared" si="279"/>
        <v>11.76</v>
      </c>
      <c r="O2494" s="48">
        <f t="shared" ca="1" si="280"/>
        <v>298133.33333333331</v>
      </c>
    </row>
    <row r="2495" spans="1:15" x14ac:dyDescent="0.25">
      <c r="A2495">
        <v>2480</v>
      </c>
      <c r="B2495" s="84">
        <v>38418</v>
      </c>
      <c r="C2495" s="47">
        <v>20.93</v>
      </c>
      <c r="D2495" s="47">
        <v>21.59</v>
      </c>
      <c r="E2495" s="47">
        <v>20.87</v>
      </c>
      <c r="F2495" s="47">
        <v>21.36</v>
      </c>
      <c r="G2495" s="48">
        <v>358900</v>
      </c>
      <c r="H2495" s="47">
        <v>11.83</v>
      </c>
      <c r="I2495" s="51">
        <f t="shared" si="274"/>
        <v>0.55383895131086147</v>
      </c>
      <c r="J2495" s="51">
        <f t="shared" ca="1" si="275"/>
        <v>1.3333333333333333</v>
      </c>
      <c r="K2495" s="47">
        <f t="shared" si="276"/>
        <v>11.59</v>
      </c>
      <c r="L2495" s="47">
        <f t="shared" si="277"/>
        <v>11.96</v>
      </c>
      <c r="M2495" s="47">
        <f t="shared" si="278"/>
        <v>11.56</v>
      </c>
      <c r="N2495" s="47">
        <f t="shared" si="279"/>
        <v>11.83</v>
      </c>
      <c r="O2495" s="48">
        <f t="shared" ca="1" si="280"/>
        <v>478533.33333333331</v>
      </c>
    </row>
    <row r="2496" spans="1:15" x14ac:dyDescent="0.25">
      <c r="A2496">
        <v>2481</v>
      </c>
      <c r="B2496" s="84">
        <v>38415</v>
      </c>
      <c r="C2496" s="47">
        <v>20.78</v>
      </c>
      <c r="D2496" s="47">
        <v>21.13</v>
      </c>
      <c r="E2496" s="47">
        <v>20.54</v>
      </c>
      <c r="F2496" s="47">
        <v>20.94</v>
      </c>
      <c r="G2496" s="48">
        <v>337800</v>
      </c>
      <c r="H2496" s="47">
        <v>11.6</v>
      </c>
      <c r="I2496" s="51">
        <f t="shared" si="274"/>
        <v>0.55396370582616994</v>
      </c>
      <c r="J2496" s="51">
        <f t="shared" ca="1" si="275"/>
        <v>1.3333333333333333</v>
      </c>
      <c r="K2496" s="47">
        <f t="shared" si="276"/>
        <v>11.51</v>
      </c>
      <c r="L2496" s="47">
        <f t="shared" si="277"/>
        <v>11.71</v>
      </c>
      <c r="M2496" s="47">
        <f t="shared" si="278"/>
        <v>11.38</v>
      </c>
      <c r="N2496" s="47">
        <f t="shared" si="279"/>
        <v>11.6</v>
      </c>
      <c r="O2496" s="48">
        <f t="shared" ca="1" si="280"/>
        <v>450400</v>
      </c>
    </row>
    <row r="2497" spans="1:15" x14ac:dyDescent="0.25">
      <c r="A2497">
        <v>2482</v>
      </c>
      <c r="B2497" s="84">
        <v>38414</v>
      </c>
      <c r="C2497" s="47">
        <v>20.82</v>
      </c>
      <c r="D2497" s="47">
        <v>20.88</v>
      </c>
      <c r="E2497" s="47">
        <v>20.3</v>
      </c>
      <c r="F2497" s="47">
        <v>20.57</v>
      </c>
      <c r="G2497" s="48">
        <v>196800</v>
      </c>
      <c r="H2497" s="47">
        <v>11.39</v>
      </c>
      <c r="I2497" s="51">
        <f t="shared" si="274"/>
        <v>0.55371900826446285</v>
      </c>
      <c r="J2497" s="51">
        <f t="shared" ca="1" si="275"/>
        <v>1.3333333333333333</v>
      </c>
      <c r="K2497" s="47">
        <f t="shared" si="276"/>
        <v>11.53</v>
      </c>
      <c r="L2497" s="47">
        <f t="shared" si="277"/>
        <v>11.56</v>
      </c>
      <c r="M2497" s="47">
        <f t="shared" si="278"/>
        <v>11.24</v>
      </c>
      <c r="N2497" s="47">
        <f t="shared" si="279"/>
        <v>11.39</v>
      </c>
      <c r="O2497" s="48">
        <f t="shared" ca="1" si="280"/>
        <v>262400</v>
      </c>
    </row>
    <row r="2498" spans="1:15" x14ac:dyDescent="0.25">
      <c r="A2498">
        <v>2483</v>
      </c>
      <c r="B2498" s="84">
        <v>38413</v>
      </c>
      <c r="C2498" s="47">
        <v>20.37</v>
      </c>
      <c r="D2498" s="47">
        <v>21</v>
      </c>
      <c r="E2498" s="47">
        <v>20.350000000000001</v>
      </c>
      <c r="F2498" s="47">
        <v>20.65</v>
      </c>
      <c r="G2498" s="48">
        <v>262200</v>
      </c>
      <c r="H2498" s="47">
        <v>11.44</v>
      </c>
      <c r="I2498" s="51">
        <f t="shared" si="274"/>
        <v>0.55399515738498795</v>
      </c>
      <c r="J2498" s="51">
        <f t="shared" ca="1" si="275"/>
        <v>1.3333333333333333</v>
      </c>
      <c r="K2498" s="47">
        <f t="shared" si="276"/>
        <v>11.28</v>
      </c>
      <c r="L2498" s="47">
        <f t="shared" si="277"/>
        <v>11.63</v>
      </c>
      <c r="M2498" s="47">
        <f t="shared" si="278"/>
        <v>11.27</v>
      </c>
      <c r="N2498" s="47">
        <f t="shared" si="279"/>
        <v>11.44</v>
      </c>
      <c r="O2498" s="48">
        <f t="shared" ca="1" si="280"/>
        <v>349600</v>
      </c>
    </row>
    <row r="2499" spans="1:15" x14ac:dyDescent="0.25">
      <c r="A2499">
        <v>2484</v>
      </c>
      <c r="B2499" s="84">
        <v>38412</v>
      </c>
      <c r="C2499" s="47">
        <v>20.59</v>
      </c>
      <c r="D2499" s="47">
        <v>20.97</v>
      </c>
      <c r="E2499" s="47">
        <v>20.47</v>
      </c>
      <c r="F2499" s="47">
        <v>20.62</v>
      </c>
      <c r="G2499" s="48">
        <v>432400</v>
      </c>
      <c r="H2499" s="47">
        <v>11.42</v>
      </c>
      <c r="I2499" s="51">
        <f t="shared" si="274"/>
        <v>0.55383123181377303</v>
      </c>
      <c r="J2499" s="51">
        <f t="shared" ca="1" si="275"/>
        <v>1.3333333333333333</v>
      </c>
      <c r="K2499" s="47">
        <f t="shared" si="276"/>
        <v>11.4</v>
      </c>
      <c r="L2499" s="47">
        <f t="shared" si="277"/>
        <v>11.61</v>
      </c>
      <c r="M2499" s="47">
        <f t="shared" si="278"/>
        <v>11.34</v>
      </c>
      <c r="N2499" s="47">
        <f t="shared" si="279"/>
        <v>11.42</v>
      </c>
      <c r="O2499" s="48">
        <f t="shared" ca="1" si="280"/>
        <v>576533.33333333326</v>
      </c>
    </row>
    <row r="2500" spans="1:15" x14ac:dyDescent="0.25">
      <c r="A2500">
        <v>2485</v>
      </c>
      <c r="B2500" s="84">
        <v>38411</v>
      </c>
      <c r="C2500" s="47">
        <v>20.71</v>
      </c>
      <c r="D2500" s="47">
        <v>20.75</v>
      </c>
      <c r="E2500" s="47">
        <v>20.14</v>
      </c>
      <c r="F2500" s="47">
        <v>20.61</v>
      </c>
      <c r="G2500" s="48">
        <v>470400</v>
      </c>
      <c r="H2500" s="47">
        <v>11.42</v>
      </c>
      <c r="I2500" s="51">
        <f t="shared" si="274"/>
        <v>0.55409995147986413</v>
      </c>
      <c r="J2500" s="51">
        <f t="shared" ca="1" si="275"/>
        <v>1.3333333333333333</v>
      </c>
      <c r="K2500" s="47">
        <f t="shared" si="276"/>
        <v>11.48</v>
      </c>
      <c r="L2500" s="47">
        <f t="shared" si="277"/>
        <v>11.5</v>
      </c>
      <c r="M2500" s="47">
        <f t="shared" si="278"/>
        <v>11.16</v>
      </c>
      <c r="N2500" s="47">
        <f t="shared" si="279"/>
        <v>11.42</v>
      </c>
      <c r="O2500" s="48">
        <f t="shared" ca="1" si="280"/>
        <v>627200</v>
      </c>
    </row>
    <row r="2501" spans="1:15" x14ac:dyDescent="0.25">
      <c r="A2501">
        <v>2486</v>
      </c>
      <c r="B2501" s="84">
        <v>38408</v>
      </c>
      <c r="C2501" s="47">
        <v>20.48</v>
      </c>
      <c r="D2501" s="47">
        <v>20.74</v>
      </c>
      <c r="E2501" s="47">
        <v>20.38</v>
      </c>
      <c r="F2501" s="47">
        <v>20.58</v>
      </c>
      <c r="G2501" s="48">
        <v>314200</v>
      </c>
      <c r="H2501" s="47">
        <v>11.4</v>
      </c>
      <c r="I2501" s="51">
        <f t="shared" si="274"/>
        <v>0.55393586005830908</v>
      </c>
      <c r="J2501" s="51">
        <f t="shared" ca="1" si="275"/>
        <v>1.3333333333333333</v>
      </c>
      <c r="K2501" s="47">
        <f t="shared" si="276"/>
        <v>11.34</v>
      </c>
      <c r="L2501" s="47">
        <f t="shared" si="277"/>
        <v>11.49</v>
      </c>
      <c r="M2501" s="47">
        <f t="shared" si="278"/>
        <v>11.29</v>
      </c>
      <c r="N2501" s="47">
        <f t="shared" si="279"/>
        <v>11.4</v>
      </c>
      <c r="O2501" s="48">
        <f t="shared" ca="1" si="280"/>
        <v>418933.33333333331</v>
      </c>
    </row>
    <row r="2502" spans="1:15" x14ac:dyDescent="0.25">
      <c r="A2502">
        <v>2487</v>
      </c>
      <c r="B2502" s="84">
        <v>38407</v>
      </c>
      <c r="C2502" s="47">
        <v>20.05</v>
      </c>
      <c r="D2502" s="47">
        <v>20.58</v>
      </c>
      <c r="E2502" s="47">
        <v>19.97</v>
      </c>
      <c r="F2502" s="47">
        <v>20.55</v>
      </c>
      <c r="G2502" s="48">
        <v>178600</v>
      </c>
      <c r="H2502" s="47">
        <v>11.38</v>
      </c>
      <c r="I2502" s="51">
        <f t="shared" si="274"/>
        <v>0.55377128953771293</v>
      </c>
      <c r="J2502" s="51">
        <f t="shared" ca="1" si="275"/>
        <v>1.3333333333333333</v>
      </c>
      <c r="K2502" s="47">
        <f t="shared" si="276"/>
        <v>11.1</v>
      </c>
      <c r="L2502" s="47">
        <f t="shared" si="277"/>
        <v>11.4</v>
      </c>
      <c r="M2502" s="47">
        <f t="shared" si="278"/>
        <v>11.06</v>
      </c>
      <c r="N2502" s="47">
        <f t="shared" si="279"/>
        <v>11.38</v>
      </c>
      <c r="O2502" s="48">
        <f t="shared" ca="1" si="280"/>
        <v>238133.33333333331</v>
      </c>
    </row>
    <row r="2503" spans="1:15" x14ac:dyDescent="0.25">
      <c r="A2503">
        <v>2488</v>
      </c>
      <c r="B2503" s="84">
        <v>38406</v>
      </c>
      <c r="C2503" s="47">
        <v>20.21</v>
      </c>
      <c r="D2503" s="47">
        <v>20.350000000000001</v>
      </c>
      <c r="E2503" s="47">
        <v>20</v>
      </c>
      <c r="F2503" s="47">
        <v>20</v>
      </c>
      <c r="G2503" s="48">
        <v>474800</v>
      </c>
      <c r="H2503" s="47">
        <v>11.08</v>
      </c>
      <c r="I2503" s="51">
        <f t="shared" si="274"/>
        <v>0.55400000000000005</v>
      </c>
      <c r="J2503" s="51">
        <f t="shared" ca="1" si="275"/>
        <v>1.3333333333333333</v>
      </c>
      <c r="K2503" s="47">
        <f t="shared" si="276"/>
        <v>11.2</v>
      </c>
      <c r="L2503" s="47">
        <f t="shared" si="277"/>
        <v>11.27</v>
      </c>
      <c r="M2503" s="47">
        <f t="shared" si="278"/>
        <v>11.08</v>
      </c>
      <c r="N2503" s="47">
        <f t="shared" si="279"/>
        <v>11.08</v>
      </c>
      <c r="O2503" s="48">
        <f t="shared" ca="1" si="280"/>
        <v>633066.66666666663</v>
      </c>
    </row>
    <row r="2504" spans="1:15" x14ac:dyDescent="0.25">
      <c r="A2504">
        <v>2489</v>
      </c>
      <c r="B2504" s="84">
        <v>38405</v>
      </c>
      <c r="C2504" s="47">
        <v>20.51</v>
      </c>
      <c r="D2504" s="47">
        <v>20.75</v>
      </c>
      <c r="E2504" s="47">
        <v>19.7</v>
      </c>
      <c r="F2504" s="47">
        <v>19.98</v>
      </c>
      <c r="G2504" s="48">
        <v>387800</v>
      </c>
      <c r="H2504" s="47">
        <v>11.07</v>
      </c>
      <c r="I2504" s="51">
        <f t="shared" si="274"/>
        <v>0.55405405405405406</v>
      </c>
      <c r="J2504" s="51">
        <f t="shared" ca="1" si="275"/>
        <v>1.3333333333333333</v>
      </c>
      <c r="K2504" s="47">
        <f t="shared" si="276"/>
        <v>11.36</v>
      </c>
      <c r="L2504" s="47">
        <f t="shared" si="277"/>
        <v>11.5</v>
      </c>
      <c r="M2504" s="47">
        <f t="shared" si="278"/>
        <v>10.91</v>
      </c>
      <c r="N2504" s="47">
        <f t="shared" si="279"/>
        <v>11.07</v>
      </c>
      <c r="O2504" s="48">
        <f t="shared" ca="1" si="280"/>
        <v>517066.66666666663</v>
      </c>
    </row>
    <row r="2505" spans="1:15" x14ac:dyDescent="0.25">
      <c r="A2505">
        <v>2490</v>
      </c>
      <c r="B2505" s="84">
        <v>38401</v>
      </c>
      <c r="C2505" s="47">
        <v>20.57</v>
      </c>
      <c r="D2505" s="47">
        <v>20.67</v>
      </c>
      <c r="E2505" s="47">
        <v>20.350000000000001</v>
      </c>
      <c r="F2505" s="47">
        <v>20.61</v>
      </c>
      <c r="G2505" s="48">
        <v>168400</v>
      </c>
      <c r="H2505" s="47">
        <v>11.42</v>
      </c>
      <c r="I2505" s="51">
        <f t="shared" si="274"/>
        <v>0.55409995147986413</v>
      </c>
      <c r="J2505" s="51">
        <f t="shared" ca="1" si="275"/>
        <v>1.3333333333333333</v>
      </c>
      <c r="K2505" s="47">
        <f t="shared" si="276"/>
        <v>11.4</v>
      </c>
      <c r="L2505" s="47">
        <f t="shared" si="277"/>
        <v>11.45</v>
      </c>
      <c r="M2505" s="47">
        <f t="shared" si="278"/>
        <v>11.28</v>
      </c>
      <c r="N2505" s="47">
        <f t="shared" si="279"/>
        <v>11.42</v>
      </c>
      <c r="O2505" s="48">
        <f t="shared" ca="1" si="280"/>
        <v>224533.33333333331</v>
      </c>
    </row>
    <row r="2506" spans="1:15" x14ac:dyDescent="0.25">
      <c r="A2506">
        <v>2491</v>
      </c>
      <c r="B2506" s="84">
        <v>38400</v>
      </c>
      <c r="C2506" s="47">
        <v>21.13</v>
      </c>
      <c r="D2506" s="47">
        <v>21.17</v>
      </c>
      <c r="E2506" s="47">
        <v>20.420000000000002</v>
      </c>
      <c r="F2506" s="47">
        <v>20.51</v>
      </c>
      <c r="G2506" s="48">
        <v>200100</v>
      </c>
      <c r="H2506" s="47">
        <v>11.36</v>
      </c>
      <c r="I2506" s="51">
        <f t="shared" si="274"/>
        <v>0.55387615797172107</v>
      </c>
      <c r="J2506" s="51">
        <f t="shared" ca="1" si="275"/>
        <v>1.3333333333333333</v>
      </c>
      <c r="K2506" s="47">
        <f t="shared" si="276"/>
        <v>11.7</v>
      </c>
      <c r="L2506" s="47">
        <f t="shared" si="277"/>
        <v>11.73</v>
      </c>
      <c r="M2506" s="47">
        <f t="shared" si="278"/>
        <v>11.31</v>
      </c>
      <c r="N2506" s="47">
        <f t="shared" si="279"/>
        <v>11.36</v>
      </c>
      <c r="O2506" s="48">
        <f t="shared" ca="1" si="280"/>
        <v>266800</v>
      </c>
    </row>
    <row r="2507" spans="1:15" x14ac:dyDescent="0.25">
      <c r="A2507">
        <v>2492</v>
      </c>
      <c r="B2507" s="84">
        <v>38399</v>
      </c>
      <c r="C2507" s="47">
        <v>20.47</v>
      </c>
      <c r="D2507" s="47">
        <v>21.2</v>
      </c>
      <c r="E2507" s="47">
        <v>20.45</v>
      </c>
      <c r="F2507" s="47">
        <v>20.99</v>
      </c>
      <c r="G2507" s="48">
        <v>228100</v>
      </c>
      <c r="H2507" s="47">
        <v>11.63</v>
      </c>
      <c r="I2507" s="51">
        <f t="shared" si="274"/>
        <v>0.55407336827060516</v>
      </c>
      <c r="J2507" s="51">
        <f t="shared" ca="1" si="275"/>
        <v>1.3333333333333333</v>
      </c>
      <c r="K2507" s="47">
        <f t="shared" si="276"/>
        <v>11.34</v>
      </c>
      <c r="L2507" s="47">
        <f t="shared" si="277"/>
        <v>11.75</v>
      </c>
      <c r="M2507" s="47">
        <f t="shared" si="278"/>
        <v>11.33</v>
      </c>
      <c r="N2507" s="47">
        <f t="shared" si="279"/>
        <v>11.63</v>
      </c>
      <c r="O2507" s="48">
        <f t="shared" ca="1" si="280"/>
        <v>304133.33333333331</v>
      </c>
    </row>
    <row r="2508" spans="1:15" x14ac:dyDescent="0.25">
      <c r="A2508">
        <v>2493</v>
      </c>
      <c r="B2508" s="84">
        <v>38398</v>
      </c>
      <c r="C2508" s="47">
        <v>20.38</v>
      </c>
      <c r="D2508" s="47">
        <v>20.72</v>
      </c>
      <c r="E2508" s="47">
        <v>20.350000000000001</v>
      </c>
      <c r="F2508" s="47">
        <v>20.62</v>
      </c>
      <c r="G2508" s="48">
        <v>290800</v>
      </c>
      <c r="H2508" s="47">
        <v>11.42</v>
      </c>
      <c r="I2508" s="51">
        <f t="shared" si="274"/>
        <v>0.55383123181377303</v>
      </c>
      <c r="J2508" s="51">
        <f t="shared" ca="1" si="275"/>
        <v>1.3333333333333333</v>
      </c>
      <c r="K2508" s="47">
        <f t="shared" si="276"/>
        <v>11.29</v>
      </c>
      <c r="L2508" s="47">
        <f t="shared" si="277"/>
        <v>11.48</v>
      </c>
      <c r="M2508" s="47">
        <f t="shared" si="278"/>
        <v>11.27</v>
      </c>
      <c r="N2508" s="47">
        <f t="shared" si="279"/>
        <v>11.42</v>
      </c>
      <c r="O2508" s="48">
        <f t="shared" ca="1" si="280"/>
        <v>387733.33333333331</v>
      </c>
    </row>
    <row r="2509" spans="1:15" x14ac:dyDescent="0.25">
      <c r="A2509">
        <v>2494</v>
      </c>
      <c r="B2509" s="84">
        <v>38397</v>
      </c>
      <c r="C2509" s="47">
        <v>20.91</v>
      </c>
      <c r="D2509" s="47">
        <v>20.91</v>
      </c>
      <c r="E2509" s="47">
        <v>20.309999999999999</v>
      </c>
      <c r="F2509" s="47">
        <v>20.420000000000002</v>
      </c>
      <c r="G2509" s="48">
        <v>292500</v>
      </c>
      <c r="H2509" s="47">
        <v>11.31</v>
      </c>
      <c r="I2509" s="51">
        <f t="shared" si="274"/>
        <v>0.55386875612144959</v>
      </c>
      <c r="J2509" s="51">
        <f t="shared" ca="1" si="275"/>
        <v>1.3333333333333333</v>
      </c>
      <c r="K2509" s="47">
        <f t="shared" si="276"/>
        <v>11.58</v>
      </c>
      <c r="L2509" s="47">
        <f t="shared" si="277"/>
        <v>11.58</v>
      </c>
      <c r="M2509" s="47">
        <f t="shared" si="278"/>
        <v>11.25</v>
      </c>
      <c r="N2509" s="47">
        <f t="shared" si="279"/>
        <v>11.31</v>
      </c>
      <c r="O2509" s="48">
        <f t="shared" ca="1" si="280"/>
        <v>390000</v>
      </c>
    </row>
    <row r="2510" spans="1:15" x14ac:dyDescent="0.25">
      <c r="A2510">
        <v>2495</v>
      </c>
      <c r="B2510" s="84">
        <v>38394</v>
      </c>
      <c r="C2510" s="47">
        <v>20.55</v>
      </c>
      <c r="D2510" s="47">
        <v>21.03</v>
      </c>
      <c r="E2510" s="47">
        <v>20.36</v>
      </c>
      <c r="F2510" s="47">
        <v>20.75</v>
      </c>
      <c r="G2510" s="48">
        <v>241000</v>
      </c>
      <c r="H2510" s="47">
        <v>11.49</v>
      </c>
      <c r="I2510" s="51">
        <f t="shared" si="274"/>
        <v>0.5537349397590362</v>
      </c>
      <c r="J2510" s="51">
        <f t="shared" ca="1" si="275"/>
        <v>1.3333333333333333</v>
      </c>
      <c r="K2510" s="47">
        <f t="shared" si="276"/>
        <v>11.38</v>
      </c>
      <c r="L2510" s="47">
        <f t="shared" si="277"/>
        <v>11.65</v>
      </c>
      <c r="M2510" s="47">
        <f t="shared" si="278"/>
        <v>11.27</v>
      </c>
      <c r="N2510" s="47">
        <f t="shared" si="279"/>
        <v>11.49</v>
      </c>
      <c r="O2510" s="48">
        <f t="shared" ca="1" si="280"/>
        <v>321333.33333333331</v>
      </c>
    </row>
    <row r="2511" spans="1:15" x14ac:dyDescent="0.25">
      <c r="A2511">
        <v>2496</v>
      </c>
      <c r="B2511" s="84">
        <v>38393</v>
      </c>
      <c r="C2511" s="47">
        <v>20.8</v>
      </c>
      <c r="D2511" s="47">
        <v>20.95</v>
      </c>
      <c r="E2511" s="47">
        <v>20.38</v>
      </c>
      <c r="F2511" s="47">
        <v>20.48</v>
      </c>
      <c r="G2511" s="48">
        <v>224200</v>
      </c>
      <c r="H2511" s="47">
        <v>11.34</v>
      </c>
      <c r="I2511" s="51">
        <f t="shared" si="274"/>
        <v>0.5537109375</v>
      </c>
      <c r="J2511" s="51">
        <f t="shared" ca="1" si="275"/>
        <v>1.3333333333333333</v>
      </c>
      <c r="K2511" s="47">
        <f t="shared" si="276"/>
        <v>11.52</v>
      </c>
      <c r="L2511" s="47">
        <f t="shared" si="277"/>
        <v>11.6</v>
      </c>
      <c r="M2511" s="47">
        <f t="shared" si="278"/>
        <v>11.28</v>
      </c>
      <c r="N2511" s="47">
        <f t="shared" si="279"/>
        <v>11.34</v>
      </c>
      <c r="O2511" s="48">
        <f t="shared" ca="1" si="280"/>
        <v>298933.33333333331</v>
      </c>
    </row>
    <row r="2512" spans="1:15" x14ac:dyDescent="0.25">
      <c r="A2512">
        <v>2497</v>
      </c>
      <c r="B2512" s="84">
        <v>38392</v>
      </c>
      <c r="C2512" s="47">
        <v>21.21</v>
      </c>
      <c r="D2512" s="47">
        <v>21.48</v>
      </c>
      <c r="E2512" s="47">
        <v>20.56</v>
      </c>
      <c r="F2512" s="47">
        <v>20.62</v>
      </c>
      <c r="G2512" s="48">
        <v>269600</v>
      </c>
      <c r="H2512" s="47">
        <v>11.42</v>
      </c>
      <c r="I2512" s="51">
        <f t="shared" si="274"/>
        <v>0.55383123181377303</v>
      </c>
      <c r="J2512" s="51">
        <f t="shared" ca="1" si="275"/>
        <v>1.3333333333333333</v>
      </c>
      <c r="K2512" s="47">
        <f t="shared" si="276"/>
        <v>11.75</v>
      </c>
      <c r="L2512" s="47">
        <f t="shared" si="277"/>
        <v>11.9</v>
      </c>
      <c r="M2512" s="47">
        <f t="shared" si="278"/>
        <v>11.39</v>
      </c>
      <c r="N2512" s="47">
        <f t="shared" si="279"/>
        <v>11.42</v>
      </c>
      <c r="O2512" s="48">
        <f t="shared" ca="1" si="280"/>
        <v>359466.66666666663</v>
      </c>
    </row>
    <row r="2513" spans="1:15" x14ac:dyDescent="0.25">
      <c r="A2513">
        <v>2498</v>
      </c>
      <c r="B2513" s="84">
        <v>38391</v>
      </c>
      <c r="C2513" s="47">
        <v>21</v>
      </c>
      <c r="D2513" s="47">
        <v>21.42</v>
      </c>
      <c r="E2513" s="47">
        <v>20.91</v>
      </c>
      <c r="F2513" s="47">
        <v>21.27</v>
      </c>
      <c r="G2513" s="48">
        <v>210600</v>
      </c>
      <c r="H2513" s="47">
        <v>11.78</v>
      </c>
      <c r="I2513" s="51">
        <f t="shared" ref="I2513:I2576" si="281">H2513/F2513</f>
        <v>0.55383168782322523</v>
      </c>
      <c r="J2513" s="51">
        <f t="shared" ref="J2513:J2576" ca="1" si="282">INDEX(OFFSET($T$15,0,0,$S$13+1,1),MATCH(B2513,OFFSET($Q$15,0,0,$S$13+1,1),-1))</f>
        <v>1.3333333333333333</v>
      </c>
      <c r="K2513" s="47">
        <f t="shared" ref="K2513:K2576" si="283">ROUND($I2513*C2513,2)</f>
        <v>11.63</v>
      </c>
      <c r="L2513" s="47">
        <f t="shared" ref="L2513:L2576" si="284">ROUND($I2513*D2513,2)</f>
        <v>11.86</v>
      </c>
      <c r="M2513" s="47">
        <f t="shared" ref="M2513:M2576" si="285">ROUND($I2513*E2513,2)</f>
        <v>11.58</v>
      </c>
      <c r="N2513" s="47">
        <f t="shared" ref="N2513:N2576" si="286">ROUND($I2513*F2513,2)</f>
        <v>11.78</v>
      </c>
      <c r="O2513" s="48">
        <f t="shared" ref="O2513:O2576" ca="1" si="287">G2513*J2513</f>
        <v>280800</v>
      </c>
    </row>
    <row r="2514" spans="1:15" x14ac:dyDescent="0.25">
      <c r="A2514">
        <v>2499</v>
      </c>
      <c r="B2514" s="84">
        <v>38390</v>
      </c>
      <c r="C2514" s="47">
        <v>21.03</v>
      </c>
      <c r="D2514" s="47">
        <v>21.41</v>
      </c>
      <c r="E2514" s="47">
        <v>20.85</v>
      </c>
      <c r="F2514" s="47">
        <v>21.02</v>
      </c>
      <c r="G2514" s="48">
        <v>263800</v>
      </c>
      <c r="H2514" s="47">
        <v>11.64</v>
      </c>
      <c r="I2514" s="51">
        <f t="shared" si="281"/>
        <v>0.55375832540437686</v>
      </c>
      <c r="J2514" s="51">
        <f t="shared" ca="1" si="282"/>
        <v>1.3333333333333333</v>
      </c>
      <c r="K2514" s="47">
        <f t="shared" si="283"/>
        <v>11.65</v>
      </c>
      <c r="L2514" s="47">
        <f t="shared" si="284"/>
        <v>11.86</v>
      </c>
      <c r="M2514" s="47">
        <f t="shared" si="285"/>
        <v>11.55</v>
      </c>
      <c r="N2514" s="47">
        <f t="shared" si="286"/>
        <v>11.64</v>
      </c>
      <c r="O2514" s="48">
        <f t="shared" ca="1" si="287"/>
        <v>351733.33333333331</v>
      </c>
    </row>
    <row r="2515" spans="1:15" x14ac:dyDescent="0.25">
      <c r="A2515">
        <v>2500</v>
      </c>
      <c r="B2515" s="84">
        <v>38387</v>
      </c>
      <c r="C2515" s="47">
        <v>21.07</v>
      </c>
      <c r="D2515" s="47">
        <v>21.07</v>
      </c>
      <c r="E2515" s="47">
        <v>20.88</v>
      </c>
      <c r="F2515" s="47">
        <v>20.93</v>
      </c>
      <c r="G2515" s="48">
        <v>217400</v>
      </c>
      <c r="H2515" s="47">
        <v>11.59</v>
      </c>
      <c r="I2515" s="51">
        <f t="shared" si="281"/>
        <v>0.55375059722885811</v>
      </c>
      <c r="J2515" s="51">
        <f t="shared" ca="1" si="282"/>
        <v>1.3333333333333333</v>
      </c>
      <c r="K2515" s="47">
        <f t="shared" si="283"/>
        <v>11.67</v>
      </c>
      <c r="L2515" s="47">
        <f t="shared" si="284"/>
        <v>11.67</v>
      </c>
      <c r="M2515" s="47">
        <f t="shared" si="285"/>
        <v>11.56</v>
      </c>
      <c r="N2515" s="47">
        <f t="shared" si="286"/>
        <v>11.59</v>
      </c>
      <c r="O2515" s="48">
        <f t="shared" ca="1" si="287"/>
        <v>289866.66666666663</v>
      </c>
    </row>
    <row r="2516" spans="1:15" x14ac:dyDescent="0.25">
      <c r="A2516">
        <v>2501</v>
      </c>
      <c r="B2516" s="84">
        <v>38386</v>
      </c>
      <c r="C2516" s="47">
        <v>21.13</v>
      </c>
      <c r="D2516" s="47">
        <v>21.2</v>
      </c>
      <c r="E2516" s="47">
        <v>20.9</v>
      </c>
      <c r="F2516" s="47">
        <v>21</v>
      </c>
      <c r="G2516" s="48">
        <v>215600</v>
      </c>
      <c r="H2516" s="47">
        <v>11.63</v>
      </c>
      <c r="I2516" s="51">
        <f t="shared" si="281"/>
        <v>0.55380952380952386</v>
      </c>
      <c r="J2516" s="51">
        <f t="shared" ca="1" si="282"/>
        <v>1.3333333333333333</v>
      </c>
      <c r="K2516" s="47">
        <f t="shared" si="283"/>
        <v>11.7</v>
      </c>
      <c r="L2516" s="47">
        <f t="shared" si="284"/>
        <v>11.74</v>
      </c>
      <c r="M2516" s="47">
        <f t="shared" si="285"/>
        <v>11.57</v>
      </c>
      <c r="N2516" s="47">
        <f t="shared" si="286"/>
        <v>11.63</v>
      </c>
      <c r="O2516" s="48">
        <f t="shared" ca="1" si="287"/>
        <v>287466.66666666663</v>
      </c>
    </row>
    <row r="2517" spans="1:15" x14ac:dyDescent="0.25">
      <c r="A2517">
        <v>2502</v>
      </c>
      <c r="B2517" s="84">
        <v>38385</v>
      </c>
      <c r="C2517" s="47">
        <v>21.13</v>
      </c>
      <c r="D2517" s="47">
        <v>21.57</v>
      </c>
      <c r="E2517" s="47">
        <v>21.1</v>
      </c>
      <c r="F2517" s="47">
        <v>21.33</v>
      </c>
      <c r="G2517" s="48">
        <v>236900</v>
      </c>
      <c r="H2517" s="47">
        <v>11.81</v>
      </c>
      <c r="I2517" s="51">
        <f t="shared" si="281"/>
        <v>0.55368026254102209</v>
      </c>
      <c r="J2517" s="51">
        <f t="shared" ca="1" si="282"/>
        <v>1.3333333333333333</v>
      </c>
      <c r="K2517" s="47">
        <f t="shared" si="283"/>
        <v>11.7</v>
      </c>
      <c r="L2517" s="47">
        <f t="shared" si="284"/>
        <v>11.94</v>
      </c>
      <c r="M2517" s="47">
        <f t="shared" si="285"/>
        <v>11.68</v>
      </c>
      <c r="N2517" s="47">
        <f t="shared" si="286"/>
        <v>11.81</v>
      </c>
      <c r="O2517" s="48">
        <f t="shared" ca="1" si="287"/>
        <v>315866.66666666663</v>
      </c>
    </row>
    <row r="2518" spans="1:15" x14ac:dyDescent="0.25">
      <c r="A2518">
        <v>2503</v>
      </c>
      <c r="B2518" s="84">
        <v>38384</v>
      </c>
      <c r="C2518" s="47">
        <v>21.48</v>
      </c>
      <c r="D2518" s="47">
        <v>21.49</v>
      </c>
      <c r="E2518" s="47">
        <v>21.05</v>
      </c>
      <c r="F2518" s="47">
        <v>21.17</v>
      </c>
      <c r="G2518" s="48">
        <v>271800</v>
      </c>
      <c r="H2518" s="47">
        <v>11.73</v>
      </c>
      <c r="I2518" s="51">
        <f t="shared" si="281"/>
        <v>0.55408597071327348</v>
      </c>
      <c r="J2518" s="51">
        <f t="shared" ca="1" si="282"/>
        <v>1.3333333333333333</v>
      </c>
      <c r="K2518" s="47">
        <f t="shared" si="283"/>
        <v>11.9</v>
      </c>
      <c r="L2518" s="47">
        <f t="shared" si="284"/>
        <v>11.91</v>
      </c>
      <c r="M2518" s="47">
        <f t="shared" si="285"/>
        <v>11.66</v>
      </c>
      <c r="N2518" s="47">
        <f t="shared" si="286"/>
        <v>11.73</v>
      </c>
      <c r="O2518" s="48">
        <f t="shared" ca="1" si="287"/>
        <v>362400</v>
      </c>
    </row>
    <row r="2519" spans="1:15" x14ac:dyDescent="0.25">
      <c r="A2519">
        <v>2504</v>
      </c>
      <c r="B2519" s="84">
        <v>38383</v>
      </c>
      <c r="C2519" s="47">
        <v>21.11</v>
      </c>
      <c r="D2519" s="47">
        <v>21.42</v>
      </c>
      <c r="E2519" s="47">
        <v>20.89</v>
      </c>
      <c r="F2519" s="47">
        <v>21.24</v>
      </c>
      <c r="G2519" s="48">
        <v>455300</v>
      </c>
      <c r="H2519" s="47">
        <v>11.76</v>
      </c>
      <c r="I2519" s="51">
        <f t="shared" si="281"/>
        <v>0.5536723163841808</v>
      </c>
      <c r="J2519" s="51">
        <f t="shared" ca="1" si="282"/>
        <v>1.3333333333333333</v>
      </c>
      <c r="K2519" s="47">
        <f t="shared" si="283"/>
        <v>11.69</v>
      </c>
      <c r="L2519" s="47">
        <f t="shared" si="284"/>
        <v>11.86</v>
      </c>
      <c r="M2519" s="47">
        <f t="shared" si="285"/>
        <v>11.57</v>
      </c>
      <c r="N2519" s="47">
        <f t="shared" si="286"/>
        <v>11.76</v>
      </c>
      <c r="O2519" s="48">
        <f t="shared" ca="1" si="287"/>
        <v>607066.66666666663</v>
      </c>
    </row>
    <row r="2520" spans="1:15" x14ac:dyDescent="0.25">
      <c r="A2520">
        <v>2505</v>
      </c>
      <c r="B2520" s="84">
        <v>38380</v>
      </c>
      <c r="C2520" s="47">
        <v>21.38</v>
      </c>
      <c r="D2520" s="47">
        <v>21.38</v>
      </c>
      <c r="E2520" s="47">
        <v>20.82</v>
      </c>
      <c r="F2520" s="47">
        <v>20.88</v>
      </c>
      <c r="G2520" s="48">
        <v>526200</v>
      </c>
      <c r="H2520" s="47">
        <v>11.56</v>
      </c>
      <c r="I2520" s="51">
        <f t="shared" si="281"/>
        <v>0.55363984674329503</v>
      </c>
      <c r="J2520" s="51">
        <f t="shared" ca="1" si="282"/>
        <v>1.3333333333333333</v>
      </c>
      <c r="K2520" s="47">
        <f t="shared" si="283"/>
        <v>11.84</v>
      </c>
      <c r="L2520" s="47">
        <f t="shared" si="284"/>
        <v>11.84</v>
      </c>
      <c r="M2520" s="47">
        <f t="shared" si="285"/>
        <v>11.53</v>
      </c>
      <c r="N2520" s="47">
        <f t="shared" si="286"/>
        <v>11.56</v>
      </c>
      <c r="O2520" s="48">
        <f t="shared" ca="1" si="287"/>
        <v>701600</v>
      </c>
    </row>
    <row r="2521" spans="1:15" x14ac:dyDescent="0.25">
      <c r="A2521">
        <v>2506</v>
      </c>
      <c r="B2521" s="84">
        <v>38379</v>
      </c>
      <c r="C2521" s="47">
        <v>21.75</v>
      </c>
      <c r="D2521" s="47">
        <v>21.84</v>
      </c>
      <c r="E2521" s="47">
        <v>21.1</v>
      </c>
      <c r="F2521" s="47">
        <v>21.27</v>
      </c>
      <c r="G2521" s="48">
        <v>289800</v>
      </c>
      <c r="H2521" s="47">
        <v>11.78</v>
      </c>
      <c r="I2521" s="51">
        <f t="shared" si="281"/>
        <v>0.55383168782322523</v>
      </c>
      <c r="J2521" s="51">
        <f t="shared" ca="1" si="282"/>
        <v>1.3333333333333333</v>
      </c>
      <c r="K2521" s="47">
        <f t="shared" si="283"/>
        <v>12.05</v>
      </c>
      <c r="L2521" s="47">
        <f t="shared" si="284"/>
        <v>12.1</v>
      </c>
      <c r="M2521" s="47">
        <f t="shared" si="285"/>
        <v>11.69</v>
      </c>
      <c r="N2521" s="47">
        <f t="shared" si="286"/>
        <v>11.78</v>
      </c>
      <c r="O2521" s="48">
        <f t="shared" ca="1" si="287"/>
        <v>386400</v>
      </c>
    </row>
    <row r="2522" spans="1:15" x14ac:dyDescent="0.25">
      <c r="A2522">
        <v>2507</v>
      </c>
      <c r="B2522" s="84">
        <v>38378</v>
      </c>
      <c r="C2522" s="47">
        <v>21.58</v>
      </c>
      <c r="D2522" s="47">
        <v>21.83</v>
      </c>
      <c r="E2522" s="47">
        <v>21.31</v>
      </c>
      <c r="F2522" s="47">
        <v>21.83</v>
      </c>
      <c r="G2522" s="48">
        <v>223200</v>
      </c>
      <c r="H2522" s="47">
        <v>12.09</v>
      </c>
      <c r="I2522" s="51">
        <f t="shared" si="281"/>
        <v>0.55382501145213014</v>
      </c>
      <c r="J2522" s="51">
        <f t="shared" ca="1" si="282"/>
        <v>1.3333333333333333</v>
      </c>
      <c r="K2522" s="47">
        <f t="shared" si="283"/>
        <v>11.95</v>
      </c>
      <c r="L2522" s="47">
        <f t="shared" si="284"/>
        <v>12.09</v>
      </c>
      <c r="M2522" s="47">
        <f t="shared" si="285"/>
        <v>11.8</v>
      </c>
      <c r="N2522" s="47">
        <f t="shared" si="286"/>
        <v>12.09</v>
      </c>
      <c r="O2522" s="48">
        <f t="shared" ca="1" si="287"/>
        <v>297600</v>
      </c>
    </row>
    <row r="2523" spans="1:15" x14ac:dyDescent="0.25">
      <c r="A2523">
        <v>2508</v>
      </c>
      <c r="B2523" s="84">
        <v>38377</v>
      </c>
      <c r="C2523" s="47">
        <v>21.02</v>
      </c>
      <c r="D2523" s="47">
        <v>21.63</v>
      </c>
      <c r="E2523" s="47">
        <v>21.02</v>
      </c>
      <c r="F2523" s="47">
        <v>21.37</v>
      </c>
      <c r="G2523" s="48">
        <v>304500</v>
      </c>
      <c r="H2523" s="47">
        <v>11.84</v>
      </c>
      <c r="I2523" s="51">
        <f t="shared" si="281"/>
        <v>0.55404773046326627</v>
      </c>
      <c r="J2523" s="51">
        <f t="shared" ca="1" si="282"/>
        <v>1.3333333333333333</v>
      </c>
      <c r="K2523" s="47">
        <f t="shared" si="283"/>
        <v>11.65</v>
      </c>
      <c r="L2523" s="47">
        <f t="shared" si="284"/>
        <v>11.98</v>
      </c>
      <c r="M2523" s="47">
        <f t="shared" si="285"/>
        <v>11.65</v>
      </c>
      <c r="N2523" s="47">
        <f t="shared" si="286"/>
        <v>11.84</v>
      </c>
      <c r="O2523" s="48">
        <f t="shared" ca="1" si="287"/>
        <v>406000</v>
      </c>
    </row>
    <row r="2524" spans="1:15" x14ac:dyDescent="0.25">
      <c r="A2524">
        <v>2509</v>
      </c>
      <c r="B2524" s="84">
        <v>38376</v>
      </c>
      <c r="C2524" s="47">
        <v>21.04</v>
      </c>
      <c r="D2524" s="47">
        <v>21.24</v>
      </c>
      <c r="E2524" s="47">
        <v>20.7</v>
      </c>
      <c r="F2524" s="47">
        <v>21.03</v>
      </c>
      <c r="G2524" s="48">
        <v>484100</v>
      </c>
      <c r="H2524" s="47">
        <v>11.65</v>
      </c>
      <c r="I2524" s="51">
        <f t="shared" si="281"/>
        <v>0.55397051830718025</v>
      </c>
      <c r="J2524" s="51">
        <f t="shared" ca="1" si="282"/>
        <v>1.3333333333333333</v>
      </c>
      <c r="K2524" s="47">
        <f t="shared" si="283"/>
        <v>11.66</v>
      </c>
      <c r="L2524" s="47">
        <f t="shared" si="284"/>
        <v>11.77</v>
      </c>
      <c r="M2524" s="47">
        <f t="shared" si="285"/>
        <v>11.47</v>
      </c>
      <c r="N2524" s="47">
        <f t="shared" si="286"/>
        <v>11.65</v>
      </c>
      <c r="O2524" s="48">
        <f t="shared" ca="1" si="287"/>
        <v>645466.66666666663</v>
      </c>
    </row>
    <row r="2525" spans="1:15" x14ac:dyDescent="0.25">
      <c r="A2525">
        <v>2510</v>
      </c>
      <c r="B2525" s="84">
        <v>38373</v>
      </c>
      <c r="C2525" s="47">
        <v>21</v>
      </c>
      <c r="D2525" s="47">
        <v>21.34</v>
      </c>
      <c r="E2525" s="47">
        <v>20.75</v>
      </c>
      <c r="F2525" s="47">
        <v>20.82</v>
      </c>
      <c r="G2525" s="48">
        <v>301700</v>
      </c>
      <c r="H2525" s="47">
        <v>11.53</v>
      </c>
      <c r="I2525" s="51">
        <f t="shared" si="281"/>
        <v>0.55379442843419779</v>
      </c>
      <c r="J2525" s="51">
        <f t="shared" ca="1" si="282"/>
        <v>1.3333333333333333</v>
      </c>
      <c r="K2525" s="47">
        <f t="shared" si="283"/>
        <v>11.63</v>
      </c>
      <c r="L2525" s="47">
        <f t="shared" si="284"/>
        <v>11.82</v>
      </c>
      <c r="M2525" s="47">
        <f t="shared" si="285"/>
        <v>11.49</v>
      </c>
      <c r="N2525" s="47">
        <f t="shared" si="286"/>
        <v>11.53</v>
      </c>
      <c r="O2525" s="48">
        <f t="shared" ca="1" si="287"/>
        <v>402266.66666666663</v>
      </c>
    </row>
    <row r="2526" spans="1:15" x14ac:dyDescent="0.25">
      <c r="A2526">
        <v>2511</v>
      </c>
      <c r="B2526" s="84">
        <v>38372</v>
      </c>
      <c r="C2526" s="47">
        <v>20.54</v>
      </c>
      <c r="D2526" s="47">
        <v>21.45</v>
      </c>
      <c r="E2526" s="47">
        <v>20.39</v>
      </c>
      <c r="F2526" s="47">
        <v>21.01</v>
      </c>
      <c r="G2526" s="48">
        <v>517200</v>
      </c>
      <c r="H2526" s="47">
        <v>11.64</v>
      </c>
      <c r="I2526" s="51">
        <f t="shared" si="281"/>
        <v>0.55402189433603044</v>
      </c>
      <c r="J2526" s="51">
        <f t="shared" ca="1" si="282"/>
        <v>1.3333333333333333</v>
      </c>
      <c r="K2526" s="47">
        <f t="shared" si="283"/>
        <v>11.38</v>
      </c>
      <c r="L2526" s="47">
        <f t="shared" si="284"/>
        <v>11.88</v>
      </c>
      <c r="M2526" s="47">
        <f t="shared" si="285"/>
        <v>11.3</v>
      </c>
      <c r="N2526" s="47">
        <f t="shared" si="286"/>
        <v>11.64</v>
      </c>
      <c r="O2526" s="48">
        <f t="shared" ca="1" si="287"/>
        <v>689600</v>
      </c>
    </row>
    <row r="2527" spans="1:15" x14ac:dyDescent="0.25">
      <c r="A2527">
        <v>2512</v>
      </c>
      <c r="B2527" s="84">
        <v>38371</v>
      </c>
      <c r="C2527" s="47">
        <v>20.8</v>
      </c>
      <c r="D2527" s="47">
        <v>21.21</v>
      </c>
      <c r="E2527" s="47">
        <v>20.56</v>
      </c>
      <c r="F2527" s="47">
        <v>20.71</v>
      </c>
      <c r="G2527" s="48">
        <v>629800</v>
      </c>
      <c r="H2527" s="47">
        <v>11.47</v>
      </c>
      <c r="I2527" s="51">
        <f t="shared" si="281"/>
        <v>0.55383872525350075</v>
      </c>
      <c r="J2527" s="51">
        <f t="shared" ca="1" si="282"/>
        <v>1.3333333333333333</v>
      </c>
      <c r="K2527" s="47">
        <f t="shared" si="283"/>
        <v>11.52</v>
      </c>
      <c r="L2527" s="47">
        <f t="shared" si="284"/>
        <v>11.75</v>
      </c>
      <c r="M2527" s="47">
        <f t="shared" si="285"/>
        <v>11.39</v>
      </c>
      <c r="N2527" s="47">
        <f t="shared" si="286"/>
        <v>11.47</v>
      </c>
      <c r="O2527" s="48">
        <f t="shared" ca="1" si="287"/>
        <v>839733.33333333326</v>
      </c>
    </row>
    <row r="2528" spans="1:15" x14ac:dyDescent="0.25">
      <c r="A2528">
        <v>2513</v>
      </c>
      <c r="B2528" s="84">
        <v>38370</v>
      </c>
      <c r="C2528" s="47">
        <v>20.37</v>
      </c>
      <c r="D2528" s="47">
        <v>21.39</v>
      </c>
      <c r="E2528" s="47">
        <v>20.37</v>
      </c>
      <c r="F2528" s="47">
        <v>20.81</v>
      </c>
      <c r="G2528" s="48">
        <v>690900</v>
      </c>
      <c r="H2528" s="47">
        <v>11.53</v>
      </c>
      <c r="I2528" s="51">
        <f t="shared" si="281"/>
        <v>0.55406054781355119</v>
      </c>
      <c r="J2528" s="51">
        <f t="shared" ca="1" si="282"/>
        <v>1.3333333333333333</v>
      </c>
      <c r="K2528" s="47">
        <f t="shared" si="283"/>
        <v>11.29</v>
      </c>
      <c r="L2528" s="47">
        <f t="shared" si="284"/>
        <v>11.85</v>
      </c>
      <c r="M2528" s="47">
        <f t="shared" si="285"/>
        <v>11.29</v>
      </c>
      <c r="N2528" s="47">
        <f t="shared" si="286"/>
        <v>11.53</v>
      </c>
      <c r="O2528" s="48">
        <f t="shared" ca="1" si="287"/>
        <v>921200</v>
      </c>
    </row>
    <row r="2529" spans="1:15" x14ac:dyDescent="0.25">
      <c r="A2529">
        <v>2514</v>
      </c>
      <c r="B2529" s="84">
        <v>38366</v>
      </c>
      <c r="C2529" s="47">
        <v>20.36</v>
      </c>
      <c r="D2529" s="47">
        <v>20.82</v>
      </c>
      <c r="E2529" s="47">
        <v>20.13</v>
      </c>
      <c r="F2529" s="47">
        <v>20.58</v>
      </c>
      <c r="G2529" s="48">
        <v>332600</v>
      </c>
      <c r="H2529" s="47">
        <v>11.4</v>
      </c>
      <c r="I2529" s="51">
        <f t="shared" si="281"/>
        <v>0.55393586005830908</v>
      </c>
      <c r="J2529" s="51">
        <f t="shared" ca="1" si="282"/>
        <v>1.3333333333333333</v>
      </c>
      <c r="K2529" s="47">
        <f t="shared" si="283"/>
        <v>11.28</v>
      </c>
      <c r="L2529" s="47">
        <f t="shared" si="284"/>
        <v>11.53</v>
      </c>
      <c r="M2529" s="47">
        <f t="shared" si="285"/>
        <v>11.15</v>
      </c>
      <c r="N2529" s="47">
        <f t="shared" si="286"/>
        <v>11.4</v>
      </c>
      <c r="O2529" s="48">
        <f t="shared" ca="1" si="287"/>
        <v>443466.66666666663</v>
      </c>
    </row>
    <row r="2530" spans="1:15" x14ac:dyDescent="0.25">
      <c r="A2530">
        <v>2515</v>
      </c>
      <c r="B2530" s="84">
        <v>38365</v>
      </c>
      <c r="C2530" s="47">
        <v>20.350000000000001</v>
      </c>
      <c r="D2530" s="47">
        <v>20.6</v>
      </c>
      <c r="E2530" s="47">
        <v>20.190000000000001</v>
      </c>
      <c r="F2530" s="47">
        <v>20.329999999999998</v>
      </c>
      <c r="G2530" s="48">
        <v>501200</v>
      </c>
      <c r="H2530" s="47">
        <v>11.26</v>
      </c>
      <c r="I2530" s="51">
        <f t="shared" si="281"/>
        <v>0.55386128873585838</v>
      </c>
      <c r="J2530" s="51">
        <f t="shared" ca="1" si="282"/>
        <v>1.3333333333333333</v>
      </c>
      <c r="K2530" s="47">
        <f t="shared" si="283"/>
        <v>11.27</v>
      </c>
      <c r="L2530" s="47">
        <f t="shared" si="284"/>
        <v>11.41</v>
      </c>
      <c r="M2530" s="47">
        <f t="shared" si="285"/>
        <v>11.18</v>
      </c>
      <c r="N2530" s="47">
        <f t="shared" si="286"/>
        <v>11.26</v>
      </c>
      <c r="O2530" s="48">
        <f t="shared" ca="1" si="287"/>
        <v>668266.66666666663</v>
      </c>
    </row>
    <row r="2531" spans="1:15" x14ac:dyDescent="0.25">
      <c r="A2531">
        <v>2516</v>
      </c>
      <c r="B2531" s="84">
        <v>38364</v>
      </c>
      <c r="C2531" s="47">
        <v>20.78</v>
      </c>
      <c r="D2531" s="47">
        <v>20.78</v>
      </c>
      <c r="E2531" s="47">
        <v>20.2</v>
      </c>
      <c r="F2531" s="47">
        <v>20.36</v>
      </c>
      <c r="G2531" s="48">
        <v>326400</v>
      </c>
      <c r="H2531" s="47">
        <v>11.28</v>
      </c>
      <c r="I2531" s="51">
        <f t="shared" si="281"/>
        <v>0.55402750491159136</v>
      </c>
      <c r="J2531" s="51">
        <f t="shared" ca="1" si="282"/>
        <v>1.3333333333333333</v>
      </c>
      <c r="K2531" s="47">
        <f t="shared" si="283"/>
        <v>11.51</v>
      </c>
      <c r="L2531" s="47">
        <f t="shared" si="284"/>
        <v>11.51</v>
      </c>
      <c r="M2531" s="47">
        <f t="shared" si="285"/>
        <v>11.19</v>
      </c>
      <c r="N2531" s="47">
        <f t="shared" si="286"/>
        <v>11.28</v>
      </c>
      <c r="O2531" s="48">
        <f t="shared" ca="1" si="287"/>
        <v>435200</v>
      </c>
    </row>
    <row r="2532" spans="1:15" x14ac:dyDescent="0.25">
      <c r="A2532">
        <v>2517</v>
      </c>
      <c r="B2532" s="84">
        <v>38363</v>
      </c>
      <c r="C2532" s="47">
        <v>20.77</v>
      </c>
      <c r="D2532" s="47">
        <v>20.9</v>
      </c>
      <c r="E2532" s="47">
        <v>20.57</v>
      </c>
      <c r="F2532" s="47">
        <v>20.65</v>
      </c>
      <c r="G2532" s="48">
        <v>331600</v>
      </c>
      <c r="H2532" s="47">
        <v>11.44</v>
      </c>
      <c r="I2532" s="51">
        <f t="shared" si="281"/>
        <v>0.55399515738498795</v>
      </c>
      <c r="J2532" s="51">
        <f t="shared" ca="1" si="282"/>
        <v>1.3333333333333333</v>
      </c>
      <c r="K2532" s="47">
        <f t="shared" si="283"/>
        <v>11.51</v>
      </c>
      <c r="L2532" s="47">
        <f t="shared" si="284"/>
        <v>11.58</v>
      </c>
      <c r="M2532" s="47">
        <f t="shared" si="285"/>
        <v>11.4</v>
      </c>
      <c r="N2532" s="47">
        <f t="shared" si="286"/>
        <v>11.44</v>
      </c>
      <c r="O2532" s="48">
        <f t="shared" ca="1" si="287"/>
        <v>442133.33333333331</v>
      </c>
    </row>
    <row r="2533" spans="1:15" x14ac:dyDescent="0.25">
      <c r="A2533">
        <v>2518</v>
      </c>
      <c r="B2533" s="84">
        <v>38362</v>
      </c>
      <c r="C2533" s="47">
        <v>20.94</v>
      </c>
      <c r="D2533" s="47">
        <v>21.25</v>
      </c>
      <c r="E2533" s="47">
        <v>20.67</v>
      </c>
      <c r="F2533" s="47">
        <v>20.82</v>
      </c>
      <c r="G2533" s="48">
        <v>355800</v>
      </c>
      <c r="H2533" s="47">
        <v>11.53</v>
      </c>
      <c r="I2533" s="51">
        <f t="shared" si="281"/>
        <v>0.55379442843419779</v>
      </c>
      <c r="J2533" s="51">
        <f t="shared" ca="1" si="282"/>
        <v>1.3333333333333333</v>
      </c>
      <c r="K2533" s="47">
        <f t="shared" si="283"/>
        <v>11.6</v>
      </c>
      <c r="L2533" s="47">
        <f t="shared" si="284"/>
        <v>11.77</v>
      </c>
      <c r="M2533" s="47">
        <f t="shared" si="285"/>
        <v>11.45</v>
      </c>
      <c r="N2533" s="47">
        <f t="shared" si="286"/>
        <v>11.53</v>
      </c>
      <c r="O2533" s="48">
        <f t="shared" ca="1" si="287"/>
        <v>474400</v>
      </c>
    </row>
    <row r="2534" spans="1:15" x14ac:dyDescent="0.25">
      <c r="A2534">
        <v>2519</v>
      </c>
      <c r="B2534" s="84">
        <v>38359</v>
      </c>
      <c r="C2534" s="47">
        <v>21.4</v>
      </c>
      <c r="D2534" s="47">
        <v>21.4</v>
      </c>
      <c r="E2534" s="47">
        <v>20.64</v>
      </c>
      <c r="F2534" s="47">
        <v>20.66</v>
      </c>
      <c r="G2534" s="48">
        <v>376900</v>
      </c>
      <c r="H2534" s="47">
        <v>11.44</v>
      </c>
      <c r="I2534" s="51">
        <f t="shared" si="281"/>
        <v>0.55372700871248792</v>
      </c>
      <c r="J2534" s="51">
        <f t="shared" ca="1" si="282"/>
        <v>1.3333333333333333</v>
      </c>
      <c r="K2534" s="47">
        <f t="shared" si="283"/>
        <v>11.85</v>
      </c>
      <c r="L2534" s="47">
        <f t="shared" si="284"/>
        <v>11.85</v>
      </c>
      <c r="M2534" s="47">
        <f t="shared" si="285"/>
        <v>11.43</v>
      </c>
      <c r="N2534" s="47">
        <f t="shared" si="286"/>
        <v>11.44</v>
      </c>
      <c r="O2534" s="48">
        <f t="shared" ca="1" si="287"/>
        <v>502533.33333333331</v>
      </c>
    </row>
    <row r="2535" spans="1:15" x14ac:dyDescent="0.25">
      <c r="A2535">
        <v>2520</v>
      </c>
      <c r="B2535" s="84">
        <v>38358</v>
      </c>
      <c r="C2535" s="47">
        <v>21.19</v>
      </c>
      <c r="D2535" s="47">
        <v>21.82</v>
      </c>
      <c r="E2535" s="47">
        <v>21.1</v>
      </c>
      <c r="F2535" s="47">
        <v>21.27</v>
      </c>
      <c r="G2535" s="48">
        <v>297000</v>
      </c>
      <c r="H2535" s="47">
        <v>11.78</v>
      </c>
      <c r="I2535" s="51">
        <f t="shared" si="281"/>
        <v>0.55383168782322523</v>
      </c>
      <c r="J2535" s="51">
        <f t="shared" ca="1" si="282"/>
        <v>1.3333333333333333</v>
      </c>
      <c r="K2535" s="47">
        <f t="shared" si="283"/>
        <v>11.74</v>
      </c>
      <c r="L2535" s="47">
        <f t="shared" si="284"/>
        <v>12.08</v>
      </c>
      <c r="M2535" s="47">
        <f t="shared" si="285"/>
        <v>11.69</v>
      </c>
      <c r="N2535" s="47">
        <f t="shared" si="286"/>
        <v>11.78</v>
      </c>
      <c r="O2535" s="48">
        <f t="shared" ca="1" si="287"/>
        <v>396000</v>
      </c>
    </row>
    <row r="2536" spans="1:15" x14ac:dyDescent="0.25">
      <c r="A2536">
        <v>2521</v>
      </c>
      <c r="B2536" s="84">
        <v>38357</v>
      </c>
      <c r="C2536" s="47">
        <v>21.5</v>
      </c>
      <c r="D2536" s="47">
        <v>21.84</v>
      </c>
      <c r="E2536" s="47">
        <v>21.07</v>
      </c>
      <c r="F2536" s="47">
        <v>21.19</v>
      </c>
      <c r="G2536" s="48">
        <v>388400</v>
      </c>
      <c r="H2536" s="47">
        <v>11.74</v>
      </c>
      <c r="I2536" s="51">
        <f t="shared" si="281"/>
        <v>0.55403492213308159</v>
      </c>
      <c r="J2536" s="51">
        <f t="shared" ca="1" si="282"/>
        <v>1.3333333333333333</v>
      </c>
      <c r="K2536" s="47">
        <f t="shared" si="283"/>
        <v>11.91</v>
      </c>
      <c r="L2536" s="47">
        <f t="shared" si="284"/>
        <v>12.1</v>
      </c>
      <c r="M2536" s="47">
        <f t="shared" si="285"/>
        <v>11.67</v>
      </c>
      <c r="N2536" s="47">
        <f t="shared" si="286"/>
        <v>11.74</v>
      </c>
      <c r="O2536" s="48">
        <f t="shared" ca="1" si="287"/>
        <v>517866.66666666663</v>
      </c>
    </row>
    <row r="2537" spans="1:15" x14ac:dyDescent="0.25">
      <c r="A2537">
        <v>2522</v>
      </c>
      <c r="B2537" s="84">
        <v>38356</v>
      </c>
      <c r="C2537" s="47">
        <v>22.48</v>
      </c>
      <c r="D2537" s="47">
        <v>22.66</v>
      </c>
      <c r="E2537" s="47">
        <v>21.51</v>
      </c>
      <c r="F2537" s="47">
        <v>21.56</v>
      </c>
      <c r="G2537" s="48">
        <v>569700</v>
      </c>
      <c r="H2537" s="47">
        <v>11.94</v>
      </c>
      <c r="I2537" s="51">
        <f t="shared" si="281"/>
        <v>0.55380333951762528</v>
      </c>
      <c r="J2537" s="51">
        <f t="shared" ca="1" si="282"/>
        <v>1.3333333333333333</v>
      </c>
      <c r="K2537" s="47">
        <f t="shared" si="283"/>
        <v>12.45</v>
      </c>
      <c r="L2537" s="47">
        <f t="shared" si="284"/>
        <v>12.55</v>
      </c>
      <c r="M2537" s="47">
        <f t="shared" si="285"/>
        <v>11.91</v>
      </c>
      <c r="N2537" s="47">
        <f t="shared" si="286"/>
        <v>11.94</v>
      </c>
      <c r="O2537" s="48">
        <f t="shared" ca="1" si="287"/>
        <v>759600</v>
      </c>
    </row>
    <row r="2538" spans="1:15" x14ac:dyDescent="0.25">
      <c r="A2538">
        <v>2523</v>
      </c>
      <c r="B2538" s="84">
        <v>38355</v>
      </c>
      <c r="C2538" s="47">
        <v>22.62</v>
      </c>
      <c r="D2538" s="47">
        <v>23.11</v>
      </c>
      <c r="E2538" s="47">
        <v>22.39</v>
      </c>
      <c r="F2538" s="47">
        <v>22.62</v>
      </c>
      <c r="G2538" s="48">
        <v>501700</v>
      </c>
      <c r="H2538" s="47">
        <v>12.53</v>
      </c>
      <c r="I2538" s="51">
        <f t="shared" si="281"/>
        <v>0.55393457117595046</v>
      </c>
      <c r="J2538" s="51">
        <f t="shared" ca="1" si="282"/>
        <v>1.3333333333333333</v>
      </c>
      <c r="K2538" s="47">
        <f t="shared" si="283"/>
        <v>12.53</v>
      </c>
      <c r="L2538" s="47">
        <f t="shared" si="284"/>
        <v>12.8</v>
      </c>
      <c r="M2538" s="47">
        <f t="shared" si="285"/>
        <v>12.4</v>
      </c>
      <c r="N2538" s="47">
        <f t="shared" si="286"/>
        <v>12.53</v>
      </c>
      <c r="O2538" s="48">
        <f t="shared" ca="1" si="287"/>
        <v>668933.33333333326</v>
      </c>
    </row>
    <row r="2539" spans="1:15" x14ac:dyDescent="0.25">
      <c r="A2539">
        <v>2524</v>
      </c>
      <c r="B2539" s="84">
        <v>38352</v>
      </c>
      <c r="C2539" s="47">
        <v>23.06</v>
      </c>
      <c r="D2539" s="47">
        <v>23.21</v>
      </c>
      <c r="E2539" s="47">
        <v>22.44</v>
      </c>
      <c r="F2539" s="47">
        <v>22.47</v>
      </c>
      <c r="G2539" s="48">
        <v>219200</v>
      </c>
      <c r="H2539" s="47">
        <v>12.45</v>
      </c>
      <c r="I2539" s="51">
        <f t="shared" si="281"/>
        <v>0.55407209612817088</v>
      </c>
      <c r="J2539" s="51">
        <f t="shared" ca="1" si="282"/>
        <v>1.3333333333333333</v>
      </c>
      <c r="K2539" s="47">
        <f t="shared" si="283"/>
        <v>12.78</v>
      </c>
      <c r="L2539" s="47">
        <f t="shared" si="284"/>
        <v>12.86</v>
      </c>
      <c r="M2539" s="47">
        <f t="shared" si="285"/>
        <v>12.43</v>
      </c>
      <c r="N2539" s="47">
        <f t="shared" si="286"/>
        <v>12.45</v>
      </c>
      <c r="O2539" s="48">
        <f t="shared" ca="1" si="287"/>
        <v>292266.66666666663</v>
      </c>
    </row>
    <row r="2540" spans="1:15" x14ac:dyDescent="0.25">
      <c r="A2540">
        <v>2525</v>
      </c>
      <c r="B2540" s="84">
        <v>38351</v>
      </c>
      <c r="C2540" s="47">
        <v>22.8</v>
      </c>
      <c r="D2540" s="47">
        <v>23.08</v>
      </c>
      <c r="E2540" s="47">
        <v>22.73</v>
      </c>
      <c r="F2540" s="47">
        <v>22.81</v>
      </c>
      <c r="G2540" s="48">
        <v>252400</v>
      </c>
      <c r="H2540" s="47">
        <v>12.63</v>
      </c>
      <c r="I2540" s="51">
        <f t="shared" si="281"/>
        <v>0.55370451556334943</v>
      </c>
      <c r="J2540" s="51">
        <f t="shared" ca="1" si="282"/>
        <v>1.3333333333333333</v>
      </c>
      <c r="K2540" s="47">
        <f t="shared" si="283"/>
        <v>12.62</v>
      </c>
      <c r="L2540" s="47">
        <f t="shared" si="284"/>
        <v>12.78</v>
      </c>
      <c r="M2540" s="47">
        <f t="shared" si="285"/>
        <v>12.59</v>
      </c>
      <c r="N2540" s="47">
        <f t="shared" si="286"/>
        <v>12.63</v>
      </c>
      <c r="O2540" s="48">
        <f t="shared" ca="1" si="287"/>
        <v>336533.33333333331</v>
      </c>
    </row>
    <row r="2541" spans="1:15" x14ac:dyDescent="0.25">
      <c r="A2541">
        <v>2526</v>
      </c>
      <c r="B2541" s="84">
        <v>38350</v>
      </c>
      <c r="C2541" s="47">
        <v>22.61</v>
      </c>
      <c r="D2541" s="47">
        <v>23.03</v>
      </c>
      <c r="E2541" s="47">
        <v>22.6</v>
      </c>
      <c r="F2541" s="47">
        <v>22.88</v>
      </c>
      <c r="G2541" s="48">
        <v>390100</v>
      </c>
      <c r="H2541" s="47">
        <v>12.67</v>
      </c>
      <c r="I2541" s="51">
        <f t="shared" si="281"/>
        <v>0.55375874125874125</v>
      </c>
      <c r="J2541" s="51">
        <f t="shared" ca="1" si="282"/>
        <v>1.3333333333333333</v>
      </c>
      <c r="K2541" s="47">
        <f t="shared" si="283"/>
        <v>12.52</v>
      </c>
      <c r="L2541" s="47">
        <f t="shared" si="284"/>
        <v>12.75</v>
      </c>
      <c r="M2541" s="47">
        <f t="shared" si="285"/>
        <v>12.51</v>
      </c>
      <c r="N2541" s="47">
        <f t="shared" si="286"/>
        <v>12.67</v>
      </c>
      <c r="O2541" s="48">
        <f t="shared" ca="1" si="287"/>
        <v>520133.33333333331</v>
      </c>
    </row>
    <row r="2542" spans="1:15" x14ac:dyDescent="0.25">
      <c r="A2542">
        <v>2527</v>
      </c>
      <c r="B2542" s="84">
        <v>38349</v>
      </c>
      <c r="C2542" s="47">
        <v>22.01</v>
      </c>
      <c r="D2542" s="47">
        <v>22.88</v>
      </c>
      <c r="E2542" s="47">
        <v>22.01</v>
      </c>
      <c r="F2542" s="47">
        <v>22.8</v>
      </c>
      <c r="G2542" s="48">
        <v>545600</v>
      </c>
      <c r="H2542" s="47">
        <v>12.63</v>
      </c>
      <c r="I2542" s="51">
        <f t="shared" si="281"/>
        <v>0.55394736842105263</v>
      </c>
      <c r="J2542" s="51">
        <f t="shared" ca="1" si="282"/>
        <v>1.3333333333333333</v>
      </c>
      <c r="K2542" s="47">
        <f t="shared" si="283"/>
        <v>12.19</v>
      </c>
      <c r="L2542" s="47">
        <f t="shared" si="284"/>
        <v>12.67</v>
      </c>
      <c r="M2542" s="47">
        <f t="shared" si="285"/>
        <v>12.19</v>
      </c>
      <c r="N2542" s="47">
        <f t="shared" si="286"/>
        <v>12.63</v>
      </c>
      <c r="O2542" s="48">
        <f t="shared" ca="1" si="287"/>
        <v>727466.66666666663</v>
      </c>
    </row>
    <row r="2543" spans="1:15" x14ac:dyDescent="0.25">
      <c r="A2543">
        <v>2528</v>
      </c>
      <c r="B2543" s="84">
        <v>38348</v>
      </c>
      <c r="C2543" s="47">
        <v>22.18</v>
      </c>
      <c r="D2543" s="47">
        <v>22.23</v>
      </c>
      <c r="E2543" s="47">
        <v>21.67</v>
      </c>
      <c r="F2543" s="47">
        <v>21.73</v>
      </c>
      <c r="G2543" s="48">
        <v>339800</v>
      </c>
      <c r="H2543" s="47">
        <v>12.04</v>
      </c>
      <c r="I2543" s="51">
        <f t="shared" si="281"/>
        <v>0.55407271053842611</v>
      </c>
      <c r="J2543" s="51">
        <f t="shared" ca="1" si="282"/>
        <v>1.3333333333333333</v>
      </c>
      <c r="K2543" s="47">
        <f t="shared" si="283"/>
        <v>12.29</v>
      </c>
      <c r="L2543" s="47">
        <f t="shared" si="284"/>
        <v>12.32</v>
      </c>
      <c r="M2543" s="47">
        <f t="shared" si="285"/>
        <v>12.01</v>
      </c>
      <c r="N2543" s="47">
        <f t="shared" si="286"/>
        <v>12.04</v>
      </c>
      <c r="O2543" s="48">
        <f t="shared" ca="1" si="287"/>
        <v>453066.66666666663</v>
      </c>
    </row>
    <row r="2544" spans="1:15" x14ac:dyDescent="0.25">
      <c r="A2544">
        <v>2529</v>
      </c>
      <c r="B2544" s="84">
        <v>38344</v>
      </c>
      <c r="C2544" s="47">
        <v>22</v>
      </c>
      <c r="D2544" s="47">
        <v>22.1</v>
      </c>
      <c r="E2544" s="47">
        <v>21.78</v>
      </c>
      <c r="F2544" s="47">
        <v>21.89</v>
      </c>
      <c r="G2544" s="48">
        <v>601600</v>
      </c>
      <c r="H2544" s="47">
        <v>12.12</v>
      </c>
      <c r="I2544" s="51">
        <f t="shared" si="281"/>
        <v>0.55367747830059388</v>
      </c>
      <c r="J2544" s="51">
        <f t="shared" ca="1" si="282"/>
        <v>1.3333333333333333</v>
      </c>
      <c r="K2544" s="47">
        <f t="shared" si="283"/>
        <v>12.18</v>
      </c>
      <c r="L2544" s="47">
        <f t="shared" si="284"/>
        <v>12.24</v>
      </c>
      <c r="M2544" s="47">
        <f t="shared" si="285"/>
        <v>12.06</v>
      </c>
      <c r="N2544" s="47">
        <f t="shared" si="286"/>
        <v>12.12</v>
      </c>
      <c r="O2544" s="48">
        <f t="shared" ca="1" si="287"/>
        <v>802133.33333333326</v>
      </c>
    </row>
    <row r="2545" spans="1:15" x14ac:dyDescent="0.25">
      <c r="A2545">
        <v>2530</v>
      </c>
      <c r="B2545" s="84">
        <v>38343</v>
      </c>
      <c r="C2545" s="47">
        <v>21.98</v>
      </c>
      <c r="D2545" s="47">
        <v>22.08</v>
      </c>
      <c r="E2545" s="47">
        <v>21.61</v>
      </c>
      <c r="F2545" s="47">
        <v>21.81</v>
      </c>
      <c r="G2545" s="48">
        <v>278000</v>
      </c>
      <c r="H2545" s="47">
        <v>12.08</v>
      </c>
      <c r="I2545" s="51">
        <f t="shared" si="281"/>
        <v>0.55387436955524993</v>
      </c>
      <c r="J2545" s="51">
        <f t="shared" ca="1" si="282"/>
        <v>1.3333333333333333</v>
      </c>
      <c r="K2545" s="47">
        <f t="shared" si="283"/>
        <v>12.17</v>
      </c>
      <c r="L2545" s="47">
        <f t="shared" si="284"/>
        <v>12.23</v>
      </c>
      <c r="M2545" s="47">
        <f t="shared" si="285"/>
        <v>11.97</v>
      </c>
      <c r="N2545" s="47">
        <f t="shared" si="286"/>
        <v>12.08</v>
      </c>
      <c r="O2545" s="48">
        <f t="shared" ca="1" si="287"/>
        <v>370666.66666666663</v>
      </c>
    </row>
    <row r="2546" spans="1:15" x14ac:dyDescent="0.25">
      <c r="A2546">
        <v>2531</v>
      </c>
      <c r="B2546" s="84">
        <v>38342</v>
      </c>
      <c r="C2546" s="47">
        <v>21.23</v>
      </c>
      <c r="D2546" s="47">
        <v>21.91</v>
      </c>
      <c r="E2546" s="47">
        <v>21.23</v>
      </c>
      <c r="F2546" s="47">
        <v>21.83</v>
      </c>
      <c r="G2546" s="48">
        <v>204800</v>
      </c>
      <c r="H2546" s="47">
        <v>12.09</v>
      </c>
      <c r="I2546" s="51">
        <f t="shared" si="281"/>
        <v>0.55382501145213014</v>
      </c>
      <c r="J2546" s="51">
        <f t="shared" ca="1" si="282"/>
        <v>1.3333333333333333</v>
      </c>
      <c r="K2546" s="47">
        <f t="shared" si="283"/>
        <v>11.76</v>
      </c>
      <c r="L2546" s="47">
        <f t="shared" si="284"/>
        <v>12.13</v>
      </c>
      <c r="M2546" s="47">
        <f t="shared" si="285"/>
        <v>11.76</v>
      </c>
      <c r="N2546" s="47">
        <f t="shared" si="286"/>
        <v>12.09</v>
      </c>
      <c r="O2546" s="48">
        <f t="shared" ca="1" si="287"/>
        <v>273066.66666666663</v>
      </c>
    </row>
    <row r="2547" spans="1:15" x14ac:dyDescent="0.25">
      <c r="A2547">
        <v>2532</v>
      </c>
      <c r="B2547" s="84">
        <v>38341</v>
      </c>
      <c r="C2547" s="47">
        <v>21.61</v>
      </c>
      <c r="D2547" s="47">
        <v>21.77</v>
      </c>
      <c r="E2547" s="47">
        <v>21.34</v>
      </c>
      <c r="F2547" s="47">
        <v>21.37</v>
      </c>
      <c r="G2547" s="48">
        <v>187600</v>
      </c>
      <c r="H2547" s="47">
        <v>11.83</v>
      </c>
      <c r="I2547" s="51">
        <f t="shared" si="281"/>
        <v>0.55357978474496961</v>
      </c>
      <c r="J2547" s="51">
        <f t="shared" ca="1" si="282"/>
        <v>1.3333333333333333</v>
      </c>
      <c r="K2547" s="47">
        <f t="shared" si="283"/>
        <v>11.96</v>
      </c>
      <c r="L2547" s="47">
        <f t="shared" si="284"/>
        <v>12.05</v>
      </c>
      <c r="M2547" s="47">
        <f t="shared" si="285"/>
        <v>11.81</v>
      </c>
      <c r="N2547" s="47">
        <f t="shared" si="286"/>
        <v>11.83</v>
      </c>
      <c r="O2547" s="48">
        <f t="shared" ca="1" si="287"/>
        <v>250133.33333333331</v>
      </c>
    </row>
    <row r="2548" spans="1:15" x14ac:dyDescent="0.25">
      <c r="A2548">
        <v>2533</v>
      </c>
      <c r="B2548" s="84">
        <v>38338</v>
      </c>
      <c r="C2548" s="47">
        <v>21.1</v>
      </c>
      <c r="D2548" s="47">
        <v>21.65</v>
      </c>
      <c r="E2548" s="47">
        <v>21.01</v>
      </c>
      <c r="F2548" s="47">
        <v>21.55</v>
      </c>
      <c r="G2548" s="48">
        <v>381200</v>
      </c>
      <c r="H2548" s="47">
        <v>11.92</v>
      </c>
      <c r="I2548" s="51">
        <f t="shared" si="281"/>
        <v>0.55313225058004634</v>
      </c>
      <c r="J2548" s="51">
        <f t="shared" ca="1" si="282"/>
        <v>1.3333333333333333</v>
      </c>
      <c r="K2548" s="47">
        <f t="shared" si="283"/>
        <v>11.67</v>
      </c>
      <c r="L2548" s="47">
        <f t="shared" si="284"/>
        <v>11.98</v>
      </c>
      <c r="M2548" s="47">
        <f t="shared" si="285"/>
        <v>11.62</v>
      </c>
      <c r="N2548" s="47">
        <f t="shared" si="286"/>
        <v>11.92</v>
      </c>
      <c r="O2548" s="48">
        <f t="shared" ca="1" si="287"/>
        <v>508266.66666666663</v>
      </c>
    </row>
    <row r="2549" spans="1:15" x14ac:dyDescent="0.25">
      <c r="A2549">
        <v>2534</v>
      </c>
      <c r="B2549" s="84">
        <v>38337</v>
      </c>
      <c r="C2549" s="47">
        <v>21.38</v>
      </c>
      <c r="D2549" s="47">
        <v>21.66</v>
      </c>
      <c r="E2549" s="47">
        <v>21.01</v>
      </c>
      <c r="F2549" s="47">
        <v>21.14</v>
      </c>
      <c r="G2549" s="48">
        <v>337300</v>
      </c>
      <c r="H2549" s="47">
        <v>11.7</v>
      </c>
      <c r="I2549" s="51">
        <f t="shared" si="281"/>
        <v>0.55345316934720901</v>
      </c>
      <c r="J2549" s="51">
        <f t="shared" ca="1" si="282"/>
        <v>1.3333333333333333</v>
      </c>
      <c r="K2549" s="47">
        <f t="shared" si="283"/>
        <v>11.83</v>
      </c>
      <c r="L2549" s="47">
        <f t="shared" si="284"/>
        <v>11.99</v>
      </c>
      <c r="M2549" s="47">
        <f t="shared" si="285"/>
        <v>11.63</v>
      </c>
      <c r="N2549" s="47">
        <f t="shared" si="286"/>
        <v>11.7</v>
      </c>
      <c r="O2549" s="48">
        <f t="shared" ca="1" si="287"/>
        <v>449733.33333333331</v>
      </c>
    </row>
    <row r="2550" spans="1:15" x14ac:dyDescent="0.25">
      <c r="A2550">
        <v>2535</v>
      </c>
      <c r="B2550" s="84">
        <v>38336</v>
      </c>
      <c r="C2550" s="47">
        <v>21.8</v>
      </c>
      <c r="D2550" s="47">
        <v>21.86</v>
      </c>
      <c r="E2550" s="47">
        <v>21.21</v>
      </c>
      <c r="F2550" s="47">
        <v>21.5</v>
      </c>
      <c r="G2550" s="48">
        <v>386400</v>
      </c>
      <c r="H2550" s="47">
        <v>11.9</v>
      </c>
      <c r="I2550" s="51">
        <f t="shared" si="281"/>
        <v>0.55348837209302326</v>
      </c>
      <c r="J2550" s="51">
        <f t="shared" ca="1" si="282"/>
        <v>1.3333333333333333</v>
      </c>
      <c r="K2550" s="47">
        <f t="shared" si="283"/>
        <v>12.07</v>
      </c>
      <c r="L2550" s="47">
        <f t="shared" si="284"/>
        <v>12.1</v>
      </c>
      <c r="M2550" s="47">
        <f t="shared" si="285"/>
        <v>11.74</v>
      </c>
      <c r="N2550" s="47">
        <f t="shared" si="286"/>
        <v>11.9</v>
      </c>
      <c r="O2550" s="48">
        <f t="shared" ca="1" si="287"/>
        <v>515200</v>
      </c>
    </row>
    <row r="2551" spans="1:15" x14ac:dyDescent="0.25">
      <c r="A2551">
        <v>2536</v>
      </c>
      <c r="B2551" s="84">
        <v>38335</v>
      </c>
      <c r="C2551" s="47">
        <v>21.32</v>
      </c>
      <c r="D2551" s="47">
        <v>21.66</v>
      </c>
      <c r="E2551" s="47">
        <v>21.06</v>
      </c>
      <c r="F2551" s="47">
        <v>21.66</v>
      </c>
      <c r="G2551" s="48">
        <v>147300</v>
      </c>
      <c r="H2551" s="47">
        <v>11.99</v>
      </c>
      <c r="I2551" s="51">
        <f t="shared" si="281"/>
        <v>0.55355493998153282</v>
      </c>
      <c r="J2551" s="51">
        <f t="shared" ca="1" si="282"/>
        <v>1.3333333333333333</v>
      </c>
      <c r="K2551" s="47">
        <f t="shared" si="283"/>
        <v>11.8</v>
      </c>
      <c r="L2551" s="47">
        <f t="shared" si="284"/>
        <v>11.99</v>
      </c>
      <c r="M2551" s="47">
        <f t="shared" si="285"/>
        <v>11.66</v>
      </c>
      <c r="N2551" s="47">
        <f t="shared" si="286"/>
        <v>11.99</v>
      </c>
      <c r="O2551" s="48">
        <f t="shared" ca="1" si="287"/>
        <v>196400</v>
      </c>
    </row>
    <row r="2552" spans="1:15" x14ac:dyDescent="0.25">
      <c r="A2552">
        <v>2537</v>
      </c>
      <c r="B2552" s="84">
        <v>38334</v>
      </c>
      <c r="C2552" s="47">
        <v>20.5</v>
      </c>
      <c r="D2552" s="47">
        <v>21.49</v>
      </c>
      <c r="E2552" s="47">
        <v>20.399999999999999</v>
      </c>
      <c r="F2552" s="47">
        <v>21.4</v>
      </c>
      <c r="G2552" s="48">
        <v>506400</v>
      </c>
      <c r="H2552" s="47">
        <v>11.84</v>
      </c>
      <c r="I2552" s="51">
        <f t="shared" si="281"/>
        <v>0.55327102803738326</v>
      </c>
      <c r="J2552" s="51">
        <f t="shared" ca="1" si="282"/>
        <v>1.3333333333333333</v>
      </c>
      <c r="K2552" s="47">
        <f t="shared" si="283"/>
        <v>11.34</v>
      </c>
      <c r="L2552" s="47">
        <f t="shared" si="284"/>
        <v>11.89</v>
      </c>
      <c r="M2552" s="47">
        <f t="shared" si="285"/>
        <v>11.29</v>
      </c>
      <c r="N2552" s="47">
        <f t="shared" si="286"/>
        <v>11.84</v>
      </c>
      <c r="O2552" s="48">
        <f t="shared" ca="1" si="287"/>
        <v>675200</v>
      </c>
    </row>
    <row r="2553" spans="1:15" x14ac:dyDescent="0.25">
      <c r="A2553">
        <v>2538</v>
      </c>
      <c r="B2553" s="84">
        <v>38331</v>
      </c>
      <c r="C2553" s="47">
        <v>21.19</v>
      </c>
      <c r="D2553" s="47">
        <v>21.19</v>
      </c>
      <c r="E2553" s="47">
        <v>20.43</v>
      </c>
      <c r="F2553" s="47">
        <v>20.51</v>
      </c>
      <c r="G2553" s="48">
        <v>513700</v>
      </c>
      <c r="H2553" s="47">
        <v>11.35</v>
      </c>
      <c r="I2553" s="51">
        <f t="shared" si="281"/>
        <v>0.55338859093125303</v>
      </c>
      <c r="J2553" s="51">
        <f t="shared" ca="1" si="282"/>
        <v>1.3333333333333333</v>
      </c>
      <c r="K2553" s="47">
        <f t="shared" si="283"/>
        <v>11.73</v>
      </c>
      <c r="L2553" s="47">
        <f t="shared" si="284"/>
        <v>11.73</v>
      </c>
      <c r="M2553" s="47">
        <f t="shared" si="285"/>
        <v>11.31</v>
      </c>
      <c r="N2553" s="47">
        <f t="shared" si="286"/>
        <v>11.35</v>
      </c>
      <c r="O2553" s="48">
        <f t="shared" ca="1" si="287"/>
        <v>684933.33333333326</v>
      </c>
    </row>
    <row r="2554" spans="1:15" x14ac:dyDescent="0.25">
      <c r="A2554">
        <v>2539</v>
      </c>
      <c r="B2554" s="84">
        <v>38330</v>
      </c>
      <c r="C2554" s="47">
        <v>21.51</v>
      </c>
      <c r="D2554" s="47">
        <v>21.78</v>
      </c>
      <c r="E2554" s="47">
        <v>20.79</v>
      </c>
      <c r="F2554" s="47">
        <v>21.07</v>
      </c>
      <c r="G2554" s="48">
        <v>414900</v>
      </c>
      <c r="H2554" s="47">
        <v>11.66</v>
      </c>
      <c r="I2554" s="51">
        <f t="shared" si="281"/>
        <v>0.55339345040341714</v>
      </c>
      <c r="J2554" s="51">
        <f t="shared" ca="1" si="282"/>
        <v>1.3333333333333333</v>
      </c>
      <c r="K2554" s="47">
        <f t="shared" si="283"/>
        <v>11.9</v>
      </c>
      <c r="L2554" s="47">
        <f t="shared" si="284"/>
        <v>12.05</v>
      </c>
      <c r="M2554" s="47">
        <f t="shared" si="285"/>
        <v>11.51</v>
      </c>
      <c r="N2554" s="47">
        <f t="shared" si="286"/>
        <v>11.66</v>
      </c>
      <c r="O2554" s="48">
        <f t="shared" ca="1" si="287"/>
        <v>553200</v>
      </c>
    </row>
    <row r="2555" spans="1:15" x14ac:dyDescent="0.25">
      <c r="A2555">
        <v>2540</v>
      </c>
      <c r="B2555" s="84">
        <v>38329</v>
      </c>
      <c r="C2555" s="47">
        <v>21.4</v>
      </c>
      <c r="D2555" s="47">
        <v>21.76</v>
      </c>
      <c r="E2555" s="47">
        <v>21.21</v>
      </c>
      <c r="F2555" s="47">
        <v>21.62</v>
      </c>
      <c r="G2555" s="48">
        <v>277800</v>
      </c>
      <c r="H2555" s="47">
        <v>11.96</v>
      </c>
      <c r="I2555" s="51">
        <f t="shared" si="281"/>
        <v>0.55319148936170215</v>
      </c>
      <c r="J2555" s="51">
        <f t="shared" ca="1" si="282"/>
        <v>1.3333333333333333</v>
      </c>
      <c r="K2555" s="47">
        <f t="shared" si="283"/>
        <v>11.84</v>
      </c>
      <c r="L2555" s="47">
        <f t="shared" si="284"/>
        <v>12.04</v>
      </c>
      <c r="M2555" s="47">
        <f t="shared" si="285"/>
        <v>11.73</v>
      </c>
      <c r="N2555" s="47">
        <f t="shared" si="286"/>
        <v>11.96</v>
      </c>
      <c r="O2555" s="48">
        <f t="shared" ca="1" si="287"/>
        <v>370400</v>
      </c>
    </row>
    <row r="2556" spans="1:15" x14ac:dyDescent="0.25">
      <c r="A2556">
        <v>2541</v>
      </c>
      <c r="B2556" s="84">
        <v>38328</v>
      </c>
      <c r="C2556" s="47">
        <v>22.02</v>
      </c>
      <c r="D2556" s="47">
        <v>22.02</v>
      </c>
      <c r="E2556" s="47">
        <v>21.2</v>
      </c>
      <c r="F2556" s="47">
        <v>21.3</v>
      </c>
      <c r="G2556" s="48">
        <v>425600</v>
      </c>
      <c r="H2556" s="47">
        <v>11.79</v>
      </c>
      <c r="I2556" s="51">
        <f t="shared" si="281"/>
        <v>0.55352112676056331</v>
      </c>
      <c r="J2556" s="51">
        <f t="shared" ca="1" si="282"/>
        <v>1.3333333333333333</v>
      </c>
      <c r="K2556" s="47">
        <f t="shared" si="283"/>
        <v>12.19</v>
      </c>
      <c r="L2556" s="47">
        <f t="shared" si="284"/>
        <v>12.19</v>
      </c>
      <c r="M2556" s="47">
        <f t="shared" si="285"/>
        <v>11.73</v>
      </c>
      <c r="N2556" s="47">
        <f t="shared" si="286"/>
        <v>11.79</v>
      </c>
      <c r="O2556" s="48">
        <f t="shared" ca="1" si="287"/>
        <v>567466.66666666663</v>
      </c>
    </row>
    <row r="2557" spans="1:15" x14ac:dyDescent="0.25">
      <c r="A2557">
        <v>2542</v>
      </c>
      <c r="B2557" s="84">
        <v>38327</v>
      </c>
      <c r="C2557" s="47">
        <v>22.46</v>
      </c>
      <c r="D2557" s="47">
        <v>22.46</v>
      </c>
      <c r="E2557" s="47">
        <v>21.86</v>
      </c>
      <c r="F2557" s="47">
        <v>21.94</v>
      </c>
      <c r="G2557" s="48">
        <v>335400</v>
      </c>
      <c r="H2557" s="47">
        <v>12.14</v>
      </c>
      <c r="I2557" s="51">
        <f t="shared" si="281"/>
        <v>0.55332725615314493</v>
      </c>
      <c r="J2557" s="51">
        <f t="shared" ca="1" si="282"/>
        <v>1.3333333333333333</v>
      </c>
      <c r="K2557" s="47">
        <f t="shared" si="283"/>
        <v>12.43</v>
      </c>
      <c r="L2557" s="47">
        <f t="shared" si="284"/>
        <v>12.43</v>
      </c>
      <c r="M2557" s="47">
        <f t="shared" si="285"/>
        <v>12.1</v>
      </c>
      <c r="N2557" s="47">
        <f t="shared" si="286"/>
        <v>12.14</v>
      </c>
      <c r="O2557" s="48">
        <f t="shared" ca="1" si="287"/>
        <v>447200</v>
      </c>
    </row>
    <row r="2558" spans="1:15" x14ac:dyDescent="0.25">
      <c r="A2558">
        <v>2543</v>
      </c>
      <c r="B2558" s="84">
        <v>38324</v>
      </c>
      <c r="C2558" s="47">
        <v>22.23</v>
      </c>
      <c r="D2558" s="47">
        <v>22.35</v>
      </c>
      <c r="E2558" s="47">
        <v>21.86</v>
      </c>
      <c r="F2558" s="47">
        <v>22.25</v>
      </c>
      <c r="G2558" s="48">
        <v>344900</v>
      </c>
      <c r="H2558" s="47">
        <v>12.31</v>
      </c>
      <c r="I2558" s="51">
        <f t="shared" si="281"/>
        <v>0.55325842696629213</v>
      </c>
      <c r="J2558" s="51">
        <f t="shared" ca="1" si="282"/>
        <v>1.3333333333333333</v>
      </c>
      <c r="K2558" s="47">
        <f t="shared" si="283"/>
        <v>12.3</v>
      </c>
      <c r="L2558" s="47">
        <f t="shared" si="284"/>
        <v>12.37</v>
      </c>
      <c r="M2558" s="47">
        <f t="shared" si="285"/>
        <v>12.09</v>
      </c>
      <c r="N2558" s="47">
        <f t="shared" si="286"/>
        <v>12.31</v>
      </c>
      <c r="O2558" s="48">
        <f t="shared" ca="1" si="287"/>
        <v>459866.66666666663</v>
      </c>
    </row>
    <row r="2559" spans="1:15" x14ac:dyDescent="0.25">
      <c r="A2559">
        <v>2544</v>
      </c>
      <c r="B2559" s="84">
        <v>38323</v>
      </c>
      <c r="C2559" s="47">
        <v>22.51</v>
      </c>
      <c r="D2559" s="47">
        <v>22.51</v>
      </c>
      <c r="E2559" s="47">
        <v>21.81</v>
      </c>
      <c r="F2559" s="47">
        <v>22.05</v>
      </c>
      <c r="G2559" s="48">
        <v>349800</v>
      </c>
      <c r="H2559" s="47">
        <v>12.2</v>
      </c>
      <c r="I2559" s="51">
        <f t="shared" si="281"/>
        <v>0.55328798185941042</v>
      </c>
      <c r="J2559" s="51">
        <f t="shared" ca="1" si="282"/>
        <v>1.3333333333333333</v>
      </c>
      <c r="K2559" s="47">
        <f t="shared" si="283"/>
        <v>12.45</v>
      </c>
      <c r="L2559" s="47">
        <f t="shared" si="284"/>
        <v>12.45</v>
      </c>
      <c r="M2559" s="47">
        <f t="shared" si="285"/>
        <v>12.07</v>
      </c>
      <c r="N2559" s="47">
        <f t="shared" si="286"/>
        <v>12.2</v>
      </c>
      <c r="O2559" s="48">
        <f t="shared" ca="1" si="287"/>
        <v>466400</v>
      </c>
    </row>
    <row r="2560" spans="1:15" x14ac:dyDescent="0.25">
      <c r="A2560">
        <v>2545</v>
      </c>
      <c r="B2560" s="84">
        <v>38322</v>
      </c>
      <c r="C2560" s="47">
        <v>21.87</v>
      </c>
      <c r="D2560" s="47">
        <v>22.63</v>
      </c>
      <c r="E2560" s="47">
        <v>21.86</v>
      </c>
      <c r="F2560" s="47">
        <v>22.39</v>
      </c>
      <c r="G2560" s="48">
        <v>487800</v>
      </c>
      <c r="H2560" s="47">
        <v>12.39</v>
      </c>
      <c r="I2560" s="51">
        <f t="shared" si="281"/>
        <v>0.55337204108977223</v>
      </c>
      <c r="J2560" s="51">
        <f t="shared" ca="1" si="282"/>
        <v>1.3333333333333333</v>
      </c>
      <c r="K2560" s="47">
        <f t="shared" si="283"/>
        <v>12.1</v>
      </c>
      <c r="L2560" s="47">
        <f t="shared" si="284"/>
        <v>12.52</v>
      </c>
      <c r="M2560" s="47">
        <f t="shared" si="285"/>
        <v>12.1</v>
      </c>
      <c r="N2560" s="47">
        <f t="shared" si="286"/>
        <v>12.39</v>
      </c>
      <c r="O2560" s="48">
        <f t="shared" ca="1" si="287"/>
        <v>650400</v>
      </c>
    </row>
    <row r="2561" spans="1:15" x14ac:dyDescent="0.25">
      <c r="A2561">
        <v>2546</v>
      </c>
      <c r="B2561" s="84">
        <v>38321</v>
      </c>
      <c r="C2561" s="47">
        <v>22.51</v>
      </c>
      <c r="D2561" s="47">
        <v>22.54</v>
      </c>
      <c r="E2561" s="47">
        <v>21.96</v>
      </c>
      <c r="F2561" s="47">
        <v>21.96</v>
      </c>
      <c r="G2561" s="48">
        <v>416500</v>
      </c>
      <c r="H2561" s="47">
        <v>12.15</v>
      </c>
      <c r="I2561" s="51">
        <f t="shared" si="281"/>
        <v>0.55327868852459017</v>
      </c>
      <c r="J2561" s="51">
        <f t="shared" ca="1" si="282"/>
        <v>1.3333333333333333</v>
      </c>
      <c r="K2561" s="47">
        <f t="shared" si="283"/>
        <v>12.45</v>
      </c>
      <c r="L2561" s="47">
        <f t="shared" si="284"/>
        <v>12.47</v>
      </c>
      <c r="M2561" s="47">
        <f t="shared" si="285"/>
        <v>12.15</v>
      </c>
      <c r="N2561" s="47">
        <f t="shared" si="286"/>
        <v>12.15</v>
      </c>
      <c r="O2561" s="48">
        <f t="shared" ca="1" si="287"/>
        <v>555333.33333333326</v>
      </c>
    </row>
    <row r="2562" spans="1:15" x14ac:dyDescent="0.25">
      <c r="A2562">
        <v>2547</v>
      </c>
      <c r="B2562" s="84">
        <v>38320</v>
      </c>
      <c r="C2562" s="47">
        <v>22.57</v>
      </c>
      <c r="D2562" s="47">
        <v>22.57</v>
      </c>
      <c r="E2562" s="47">
        <v>21.83</v>
      </c>
      <c r="F2562" s="47">
        <v>22.4</v>
      </c>
      <c r="G2562" s="48">
        <v>466100</v>
      </c>
      <c r="H2562" s="47">
        <v>12.39</v>
      </c>
      <c r="I2562" s="51">
        <f t="shared" si="281"/>
        <v>0.55312500000000009</v>
      </c>
      <c r="J2562" s="51">
        <f t="shared" ca="1" si="282"/>
        <v>1.3333333333333333</v>
      </c>
      <c r="K2562" s="47">
        <f t="shared" si="283"/>
        <v>12.48</v>
      </c>
      <c r="L2562" s="47">
        <f t="shared" si="284"/>
        <v>12.48</v>
      </c>
      <c r="M2562" s="47">
        <f t="shared" si="285"/>
        <v>12.07</v>
      </c>
      <c r="N2562" s="47">
        <f t="shared" si="286"/>
        <v>12.39</v>
      </c>
      <c r="O2562" s="48">
        <f t="shared" ca="1" si="287"/>
        <v>621466.66666666663</v>
      </c>
    </row>
    <row r="2563" spans="1:15" x14ac:dyDescent="0.25">
      <c r="A2563">
        <v>2548</v>
      </c>
      <c r="B2563" s="84">
        <v>38317</v>
      </c>
      <c r="C2563" s="47">
        <v>21.98</v>
      </c>
      <c r="D2563" s="47">
        <v>22.27</v>
      </c>
      <c r="E2563" s="47">
        <v>21.96</v>
      </c>
      <c r="F2563" s="47">
        <v>22.05</v>
      </c>
      <c r="G2563" s="48">
        <v>79300</v>
      </c>
      <c r="H2563" s="47">
        <v>12.2</v>
      </c>
      <c r="I2563" s="51">
        <f t="shared" si="281"/>
        <v>0.55328798185941042</v>
      </c>
      <c r="J2563" s="51">
        <f t="shared" ca="1" si="282"/>
        <v>1.3333333333333333</v>
      </c>
      <c r="K2563" s="47">
        <f t="shared" si="283"/>
        <v>12.16</v>
      </c>
      <c r="L2563" s="47">
        <f t="shared" si="284"/>
        <v>12.32</v>
      </c>
      <c r="M2563" s="47">
        <f t="shared" si="285"/>
        <v>12.15</v>
      </c>
      <c r="N2563" s="47">
        <f t="shared" si="286"/>
        <v>12.2</v>
      </c>
      <c r="O2563" s="48">
        <f t="shared" ca="1" si="287"/>
        <v>105733.33333333333</v>
      </c>
    </row>
    <row r="2564" spans="1:15" x14ac:dyDescent="0.25">
      <c r="A2564">
        <v>2549</v>
      </c>
      <c r="B2564" s="84">
        <v>38315</v>
      </c>
      <c r="C2564" s="47">
        <v>21.97</v>
      </c>
      <c r="D2564" s="47">
        <v>22.34</v>
      </c>
      <c r="E2564" s="47">
        <v>21.97</v>
      </c>
      <c r="F2564" s="47">
        <v>22.06</v>
      </c>
      <c r="G2564" s="48">
        <v>292100</v>
      </c>
      <c r="H2564" s="47">
        <v>12.21</v>
      </c>
      <c r="I2564" s="51">
        <f t="shared" si="281"/>
        <v>0.55349048050770633</v>
      </c>
      <c r="J2564" s="51">
        <f t="shared" ca="1" si="282"/>
        <v>1.3333333333333333</v>
      </c>
      <c r="K2564" s="47">
        <f t="shared" si="283"/>
        <v>12.16</v>
      </c>
      <c r="L2564" s="47">
        <f t="shared" si="284"/>
        <v>12.36</v>
      </c>
      <c r="M2564" s="47">
        <f t="shared" si="285"/>
        <v>12.16</v>
      </c>
      <c r="N2564" s="47">
        <f t="shared" si="286"/>
        <v>12.21</v>
      </c>
      <c r="O2564" s="48">
        <f t="shared" ca="1" si="287"/>
        <v>389466.66666666663</v>
      </c>
    </row>
    <row r="2565" spans="1:15" x14ac:dyDescent="0.25">
      <c r="A2565">
        <v>2550</v>
      </c>
      <c r="B2565" s="84">
        <v>38314</v>
      </c>
      <c r="C2565" s="47">
        <v>22.48</v>
      </c>
      <c r="D2565" s="47">
        <v>22.57</v>
      </c>
      <c r="E2565" s="47">
        <v>21.65</v>
      </c>
      <c r="F2565" s="47">
        <v>22</v>
      </c>
      <c r="G2565" s="48">
        <v>529000</v>
      </c>
      <c r="H2565" s="47">
        <v>12.17</v>
      </c>
      <c r="I2565" s="51">
        <f t="shared" si="281"/>
        <v>0.55318181818181822</v>
      </c>
      <c r="J2565" s="51">
        <f t="shared" ca="1" si="282"/>
        <v>1.3333333333333333</v>
      </c>
      <c r="K2565" s="47">
        <f t="shared" si="283"/>
        <v>12.44</v>
      </c>
      <c r="L2565" s="47">
        <f t="shared" si="284"/>
        <v>12.49</v>
      </c>
      <c r="M2565" s="47">
        <f t="shared" si="285"/>
        <v>11.98</v>
      </c>
      <c r="N2565" s="47">
        <f t="shared" si="286"/>
        <v>12.17</v>
      </c>
      <c r="O2565" s="48">
        <f t="shared" ca="1" si="287"/>
        <v>705333.33333333326</v>
      </c>
    </row>
    <row r="2566" spans="1:15" x14ac:dyDescent="0.25">
      <c r="A2566">
        <v>2551</v>
      </c>
      <c r="B2566" s="84">
        <v>38313</v>
      </c>
      <c r="C2566" s="47">
        <v>21.75</v>
      </c>
      <c r="D2566" s="47">
        <v>22.59</v>
      </c>
      <c r="E2566" s="47">
        <v>21.75</v>
      </c>
      <c r="F2566" s="47">
        <v>22.57</v>
      </c>
      <c r="G2566" s="48">
        <v>455700</v>
      </c>
      <c r="H2566" s="47">
        <v>12.49</v>
      </c>
      <c r="I2566" s="51">
        <f t="shared" si="281"/>
        <v>0.55338945502879933</v>
      </c>
      <c r="J2566" s="51">
        <f t="shared" ca="1" si="282"/>
        <v>1.3333333333333333</v>
      </c>
      <c r="K2566" s="47">
        <f t="shared" si="283"/>
        <v>12.04</v>
      </c>
      <c r="L2566" s="47">
        <f t="shared" si="284"/>
        <v>12.5</v>
      </c>
      <c r="M2566" s="47">
        <f t="shared" si="285"/>
        <v>12.04</v>
      </c>
      <c r="N2566" s="47">
        <f t="shared" si="286"/>
        <v>12.49</v>
      </c>
      <c r="O2566" s="48">
        <f t="shared" ca="1" si="287"/>
        <v>607600</v>
      </c>
    </row>
    <row r="2567" spans="1:15" x14ac:dyDescent="0.25">
      <c r="A2567">
        <v>2552</v>
      </c>
      <c r="B2567" s="84">
        <v>38310</v>
      </c>
      <c r="C2567" s="47">
        <v>22.12</v>
      </c>
      <c r="D2567" s="47">
        <v>22.25</v>
      </c>
      <c r="E2567" s="47">
        <v>21.69</v>
      </c>
      <c r="F2567" s="47">
        <v>21.86</v>
      </c>
      <c r="G2567" s="48">
        <v>477000</v>
      </c>
      <c r="H2567" s="47">
        <v>12.1</v>
      </c>
      <c r="I2567" s="51">
        <f t="shared" si="281"/>
        <v>0.55352241537053981</v>
      </c>
      <c r="J2567" s="51">
        <f t="shared" ca="1" si="282"/>
        <v>1.3333333333333333</v>
      </c>
      <c r="K2567" s="47">
        <f t="shared" si="283"/>
        <v>12.24</v>
      </c>
      <c r="L2567" s="47">
        <f t="shared" si="284"/>
        <v>12.32</v>
      </c>
      <c r="M2567" s="47">
        <f t="shared" si="285"/>
        <v>12.01</v>
      </c>
      <c r="N2567" s="47">
        <f t="shared" si="286"/>
        <v>12.1</v>
      </c>
      <c r="O2567" s="48">
        <f t="shared" ca="1" si="287"/>
        <v>636000</v>
      </c>
    </row>
    <row r="2568" spans="1:15" x14ac:dyDescent="0.25">
      <c r="A2568">
        <v>2553</v>
      </c>
      <c r="B2568" s="84">
        <v>38309</v>
      </c>
      <c r="C2568" s="47">
        <v>22.26</v>
      </c>
      <c r="D2568" s="47">
        <v>22.47</v>
      </c>
      <c r="E2568" s="47">
        <v>21.91</v>
      </c>
      <c r="F2568" s="47">
        <v>22.25</v>
      </c>
      <c r="G2568" s="48">
        <v>306000</v>
      </c>
      <c r="H2568" s="47">
        <v>12.31</v>
      </c>
      <c r="I2568" s="51">
        <f t="shared" si="281"/>
        <v>0.55325842696629213</v>
      </c>
      <c r="J2568" s="51">
        <f t="shared" ca="1" si="282"/>
        <v>1.3333333333333333</v>
      </c>
      <c r="K2568" s="47">
        <f t="shared" si="283"/>
        <v>12.32</v>
      </c>
      <c r="L2568" s="47">
        <f t="shared" si="284"/>
        <v>12.43</v>
      </c>
      <c r="M2568" s="47">
        <f t="shared" si="285"/>
        <v>12.12</v>
      </c>
      <c r="N2568" s="47">
        <f t="shared" si="286"/>
        <v>12.31</v>
      </c>
      <c r="O2568" s="48">
        <f t="shared" ca="1" si="287"/>
        <v>408000</v>
      </c>
    </row>
    <row r="2569" spans="1:15" x14ac:dyDescent="0.25">
      <c r="A2569">
        <v>2554</v>
      </c>
      <c r="B2569" s="84">
        <v>38308</v>
      </c>
      <c r="C2569" s="47">
        <v>21.51</v>
      </c>
      <c r="D2569" s="47">
        <v>22.37</v>
      </c>
      <c r="E2569" s="47">
        <v>21.32</v>
      </c>
      <c r="F2569" s="47">
        <v>22.15</v>
      </c>
      <c r="G2569" s="48">
        <v>638500</v>
      </c>
      <c r="H2569" s="47">
        <v>12.26</v>
      </c>
      <c r="I2569" s="51">
        <f t="shared" si="281"/>
        <v>0.55349887133182851</v>
      </c>
      <c r="J2569" s="51">
        <f t="shared" ca="1" si="282"/>
        <v>1.3333333333333333</v>
      </c>
      <c r="K2569" s="47">
        <f t="shared" si="283"/>
        <v>11.91</v>
      </c>
      <c r="L2569" s="47">
        <f t="shared" si="284"/>
        <v>12.38</v>
      </c>
      <c r="M2569" s="47">
        <f t="shared" si="285"/>
        <v>11.8</v>
      </c>
      <c r="N2569" s="47">
        <f t="shared" si="286"/>
        <v>12.26</v>
      </c>
      <c r="O2569" s="48">
        <f t="shared" ca="1" si="287"/>
        <v>851333.33333333326</v>
      </c>
    </row>
    <row r="2570" spans="1:15" x14ac:dyDescent="0.25">
      <c r="A2570">
        <v>2555</v>
      </c>
      <c r="B2570" s="84">
        <v>38307</v>
      </c>
      <c r="C2570" s="47">
        <v>21.6</v>
      </c>
      <c r="D2570" s="47">
        <v>21.8</v>
      </c>
      <c r="E2570" s="47">
        <v>21.26</v>
      </c>
      <c r="F2570" s="47">
        <v>21.26</v>
      </c>
      <c r="G2570" s="48">
        <v>437400</v>
      </c>
      <c r="H2570" s="47">
        <v>11.76</v>
      </c>
      <c r="I2570" s="51">
        <f t="shared" si="281"/>
        <v>0.55315145813734712</v>
      </c>
      <c r="J2570" s="51">
        <f t="shared" ca="1" si="282"/>
        <v>1.3333333333333333</v>
      </c>
      <c r="K2570" s="47">
        <f t="shared" si="283"/>
        <v>11.95</v>
      </c>
      <c r="L2570" s="47">
        <f t="shared" si="284"/>
        <v>12.06</v>
      </c>
      <c r="M2570" s="47">
        <f t="shared" si="285"/>
        <v>11.76</v>
      </c>
      <c r="N2570" s="47">
        <f t="shared" si="286"/>
        <v>11.76</v>
      </c>
      <c r="O2570" s="48">
        <f t="shared" ca="1" si="287"/>
        <v>583200</v>
      </c>
    </row>
    <row r="2571" spans="1:15" x14ac:dyDescent="0.25">
      <c r="A2571">
        <v>2556</v>
      </c>
      <c r="B2571" s="84">
        <v>38306</v>
      </c>
      <c r="C2571" s="47">
        <v>21.12</v>
      </c>
      <c r="D2571" s="47">
        <v>22</v>
      </c>
      <c r="E2571" s="47">
        <v>20.86</v>
      </c>
      <c r="F2571" s="47">
        <v>21.71</v>
      </c>
      <c r="G2571" s="48">
        <v>648600</v>
      </c>
      <c r="H2571" s="47">
        <v>12.01</v>
      </c>
      <c r="I2571" s="51">
        <f t="shared" si="281"/>
        <v>0.55320128972823579</v>
      </c>
      <c r="J2571" s="51">
        <f t="shared" ca="1" si="282"/>
        <v>1.3333333333333333</v>
      </c>
      <c r="K2571" s="47">
        <f t="shared" si="283"/>
        <v>11.68</v>
      </c>
      <c r="L2571" s="47">
        <f t="shared" si="284"/>
        <v>12.17</v>
      </c>
      <c r="M2571" s="47">
        <f t="shared" si="285"/>
        <v>11.54</v>
      </c>
      <c r="N2571" s="47">
        <f t="shared" si="286"/>
        <v>12.01</v>
      </c>
      <c r="O2571" s="48">
        <f t="shared" ca="1" si="287"/>
        <v>864800</v>
      </c>
    </row>
    <row r="2572" spans="1:15" x14ac:dyDescent="0.25">
      <c r="A2572">
        <v>2557</v>
      </c>
      <c r="B2572" s="84">
        <v>38303</v>
      </c>
      <c r="C2572" s="47">
        <v>22.23</v>
      </c>
      <c r="D2572" s="47">
        <v>22.26</v>
      </c>
      <c r="E2572" s="47">
        <v>21.89</v>
      </c>
      <c r="F2572" s="47">
        <v>22.1</v>
      </c>
      <c r="G2572" s="48">
        <v>249700</v>
      </c>
      <c r="H2572" s="47">
        <v>12.23</v>
      </c>
      <c r="I2572" s="51">
        <f t="shared" si="281"/>
        <v>0.55339366515837107</v>
      </c>
      <c r="J2572" s="51">
        <f t="shared" ca="1" si="282"/>
        <v>1.3333333333333333</v>
      </c>
      <c r="K2572" s="47">
        <f t="shared" si="283"/>
        <v>12.3</v>
      </c>
      <c r="L2572" s="47">
        <f t="shared" si="284"/>
        <v>12.32</v>
      </c>
      <c r="M2572" s="47">
        <f t="shared" si="285"/>
        <v>12.11</v>
      </c>
      <c r="N2572" s="47">
        <f t="shared" si="286"/>
        <v>12.23</v>
      </c>
      <c r="O2572" s="48">
        <f t="shared" ca="1" si="287"/>
        <v>332933.33333333331</v>
      </c>
    </row>
    <row r="2573" spans="1:15" x14ac:dyDescent="0.25">
      <c r="A2573">
        <v>2558</v>
      </c>
      <c r="B2573" s="84">
        <v>38302</v>
      </c>
      <c r="C2573" s="47">
        <v>21.67</v>
      </c>
      <c r="D2573" s="47">
        <v>22.22</v>
      </c>
      <c r="E2573" s="47">
        <v>21.67</v>
      </c>
      <c r="F2573" s="47">
        <v>22.22</v>
      </c>
      <c r="G2573" s="48">
        <v>243400</v>
      </c>
      <c r="H2573" s="47">
        <v>12.3</v>
      </c>
      <c r="I2573" s="51">
        <f t="shared" si="281"/>
        <v>0.55355535553555357</v>
      </c>
      <c r="J2573" s="51">
        <f t="shared" ca="1" si="282"/>
        <v>1.3333333333333333</v>
      </c>
      <c r="K2573" s="47">
        <f t="shared" si="283"/>
        <v>12</v>
      </c>
      <c r="L2573" s="47">
        <f t="shared" si="284"/>
        <v>12.3</v>
      </c>
      <c r="M2573" s="47">
        <f t="shared" si="285"/>
        <v>12</v>
      </c>
      <c r="N2573" s="47">
        <f t="shared" si="286"/>
        <v>12.3</v>
      </c>
      <c r="O2573" s="48">
        <f t="shared" ca="1" si="287"/>
        <v>324533.33333333331</v>
      </c>
    </row>
    <row r="2574" spans="1:15" x14ac:dyDescent="0.25">
      <c r="A2574">
        <v>2559</v>
      </c>
      <c r="B2574" s="84">
        <v>38301</v>
      </c>
      <c r="C2574" s="47">
        <v>21.72</v>
      </c>
      <c r="D2574" s="47">
        <v>21.94</v>
      </c>
      <c r="E2574" s="47">
        <v>21.46</v>
      </c>
      <c r="F2574" s="47">
        <v>21.85</v>
      </c>
      <c r="G2574" s="48">
        <v>296500</v>
      </c>
      <c r="H2574" s="47">
        <v>12.09</v>
      </c>
      <c r="I2574" s="51">
        <f t="shared" si="281"/>
        <v>0.55331807780320363</v>
      </c>
      <c r="J2574" s="51">
        <f t="shared" ca="1" si="282"/>
        <v>1.3333333333333333</v>
      </c>
      <c r="K2574" s="47">
        <f t="shared" si="283"/>
        <v>12.02</v>
      </c>
      <c r="L2574" s="47">
        <f t="shared" si="284"/>
        <v>12.14</v>
      </c>
      <c r="M2574" s="47">
        <f t="shared" si="285"/>
        <v>11.87</v>
      </c>
      <c r="N2574" s="47">
        <f t="shared" si="286"/>
        <v>12.09</v>
      </c>
      <c r="O2574" s="48">
        <f t="shared" ca="1" si="287"/>
        <v>395333.33333333331</v>
      </c>
    </row>
    <row r="2575" spans="1:15" x14ac:dyDescent="0.25">
      <c r="A2575">
        <v>2560</v>
      </c>
      <c r="B2575" s="84">
        <v>38300</v>
      </c>
      <c r="C2575" s="47">
        <v>21.28</v>
      </c>
      <c r="D2575" s="47">
        <v>21.66</v>
      </c>
      <c r="E2575" s="47">
        <v>21.27</v>
      </c>
      <c r="F2575" s="47">
        <v>21.57</v>
      </c>
      <c r="G2575" s="48">
        <v>312600</v>
      </c>
      <c r="H2575" s="47">
        <v>11.94</v>
      </c>
      <c r="I2575" s="51">
        <f t="shared" si="281"/>
        <v>0.55354659248956883</v>
      </c>
      <c r="J2575" s="51">
        <f t="shared" ca="1" si="282"/>
        <v>1.3333333333333333</v>
      </c>
      <c r="K2575" s="47">
        <f t="shared" si="283"/>
        <v>11.78</v>
      </c>
      <c r="L2575" s="47">
        <f t="shared" si="284"/>
        <v>11.99</v>
      </c>
      <c r="M2575" s="47">
        <f t="shared" si="285"/>
        <v>11.77</v>
      </c>
      <c r="N2575" s="47">
        <f t="shared" si="286"/>
        <v>11.94</v>
      </c>
      <c r="O2575" s="48">
        <f t="shared" ca="1" si="287"/>
        <v>416800</v>
      </c>
    </row>
    <row r="2576" spans="1:15" x14ac:dyDescent="0.25">
      <c r="A2576">
        <v>2561</v>
      </c>
      <c r="B2576" s="84">
        <v>38299</v>
      </c>
      <c r="C2576" s="47">
        <v>21.97</v>
      </c>
      <c r="D2576" s="47">
        <v>21.97</v>
      </c>
      <c r="E2576" s="47">
        <v>21.31</v>
      </c>
      <c r="F2576" s="47">
        <v>21.52</v>
      </c>
      <c r="G2576" s="48">
        <v>498900</v>
      </c>
      <c r="H2576" s="47">
        <v>11.91</v>
      </c>
      <c r="I2576" s="51">
        <f t="shared" si="281"/>
        <v>0.55343866171003719</v>
      </c>
      <c r="J2576" s="51">
        <f t="shared" ca="1" si="282"/>
        <v>1.3333333333333333</v>
      </c>
      <c r="K2576" s="47">
        <f t="shared" si="283"/>
        <v>12.16</v>
      </c>
      <c r="L2576" s="47">
        <f t="shared" si="284"/>
        <v>12.16</v>
      </c>
      <c r="M2576" s="47">
        <f t="shared" si="285"/>
        <v>11.79</v>
      </c>
      <c r="N2576" s="47">
        <f t="shared" si="286"/>
        <v>11.91</v>
      </c>
      <c r="O2576" s="48">
        <f t="shared" ca="1" si="287"/>
        <v>665200</v>
      </c>
    </row>
    <row r="2577" spans="1:15" x14ac:dyDescent="0.25">
      <c r="A2577">
        <v>2562</v>
      </c>
      <c r="B2577" s="84">
        <v>38296</v>
      </c>
      <c r="C2577" s="47">
        <v>21.2</v>
      </c>
      <c r="D2577" s="47">
        <v>21.92</v>
      </c>
      <c r="E2577" s="47">
        <v>20.85</v>
      </c>
      <c r="F2577" s="47">
        <v>21.89</v>
      </c>
      <c r="G2577" s="48">
        <v>516500</v>
      </c>
      <c r="H2577" s="47">
        <v>12.11</v>
      </c>
      <c r="I2577" s="51">
        <f t="shared" ref="I2577:I2640" si="288">H2577/F2577</f>
        <v>0.55322064869803556</v>
      </c>
      <c r="J2577" s="51">
        <f t="shared" ref="J2577:J2640" ca="1" si="289">INDEX(OFFSET($T$15,0,0,$S$13+1,1),MATCH(B2577,OFFSET($Q$15,0,0,$S$13+1,1),-1))</f>
        <v>1.3333333333333333</v>
      </c>
      <c r="K2577" s="47">
        <f t="shared" ref="K2577:K2640" si="290">ROUND($I2577*C2577,2)</f>
        <v>11.73</v>
      </c>
      <c r="L2577" s="47">
        <f t="shared" ref="L2577:L2640" si="291">ROUND($I2577*D2577,2)</f>
        <v>12.13</v>
      </c>
      <c r="M2577" s="47">
        <f t="shared" ref="M2577:M2640" si="292">ROUND($I2577*E2577,2)</f>
        <v>11.53</v>
      </c>
      <c r="N2577" s="47">
        <f t="shared" ref="N2577:N2640" si="293">ROUND($I2577*F2577,2)</f>
        <v>12.11</v>
      </c>
      <c r="O2577" s="48">
        <f t="shared" ref="O2577:O2640" ca="1" si="294">G2577*J2577</f>
        <v>688666.66666666663</v>
      </c>
    </row>
    <row r="2578" spans="1:15" x14ac:dyDescent="0.25">
      <c r="A2578">
        <v>2563</v>
      </c>
      <c r="B2578" s="84">
        <v>38295</v>
      </c>
      <c r="C2578" s="47">
        <v>21</v>
      </c>
      <c r="D2578" s="47">
        <v>21.1</v>
      </c>
      <c r="E2578" s="47">
        <v>20.7</v>
      </c>
      <c r="F2578" s="47">
        <v>21</v>
      </c>
      <c r="G2578" s="48">
        <v>523600</v>
      </c>
      <c r="H2578" s="47">
        <v>11.62</v>
      </c>
      <c r="I2578" s="51">
        <f t="shared" si="288"/>
        <v>0.55333333333333334</v>
      </c>
      <c r="J2578" s="51">
        <f t="shared" ca="1" si="289"/>
        <v>1.3333333333333333</v>
      </c>
      <c r="K2578" s="47">
        <f t="shared" si="290"/>
        <v>11.62</v>
      </c>
      <c r="L2578" s="47">
        <f t="shared" si="291"/>
        <v>11.68</v>
      </c>
      <c r="M2578" s="47">
        <f t="shared" si="292"/>
        <v>11.45</v>
      </c>
      <c r="N2578" s="47">
        <f t="shared" si="293"/>
        <v>11.62</v>
      </c>
      <c r="O2578" s="48">
        <f t="shared" ca="1" si="294"/>
        <v>698133.33333333326</v>
      </c>
    </row>
    <row r="2579" spans="1:15" x14ac:dyDescent="0.25">
      <c r="A2579">
        <v>2564</v>
      </c>
      <c r="B2579" s="84">
        <v>38294</v>
      </c>
      <c r="C2579" s="47">
        <v>20.52</v>
      </c>
      <c r="D2579" s="47">
        <v>21.03</v>
      </c>
      <c r="E2579" s="47">
        <v>20.420000000000002</v>
      </c>
      <c r="F2579" s="47">
        <v>20.8</v>
      </c>
      <c r="G2579" s="48">
        <v>255700</v>
      </c>
      <c r="H2579" s="47">
        <v>11.51</v>
      </c>
      <c r="I2579" s="51">
        <f t="shared" si="288"/>
        <v>0.55336538461538454</v>
      </c>
      <c r="J2579" s="51">
        <f t="shared" ca="1" si="289"/>
        <v>1.3333333333333333</v>
      </c>
      <c r="K2579" s="47">
        <f t="shared" si="290"/>
        <v>11.36</v>
      </c>
      <c r="L2579" s="47">
        <f t="shared" si="291"/>
        <v>11.64</v>
      </c>
      <c r="M2579" s="47">
        <f t="shared" si="292"/>
        <v>11.3</v>
      </c>
      <c r="N2579" s="47">
        <f t="shared" si="293"/>
        <v>11.51</v>
      </c>
      <c r="O2579" s="48">
        <f t="shared" ca="1" si="294"/>
        <v>340933.33333333331</v>
      </c>
    </row>
    <row r="2580" spans="1:15" x14ac:dyDescent="0.25">
      <c r="A2580">
        <v>2565</v>
      </c>
      <c r="B2580" s="84">
        <v>38293</v>
      </c>
      <c r="C2580" s="47">
        <v>21.04</v>
      </c>
      <c r="D2580" s="47">
        <v>21.05</v>
      </c>
      <c r="E2580" s="47">
        <v>20.23</v>
      </c>
      <c r="F2580" s="47">
        <v>20.350000000000001</v>
      </c>
      <c r="G2580" s="48">
        <v>419400</v>
      </c>
      <c r="H2580" s="47">
        <v>11.26</v>
      </c>
      <c r="I2580" s="51">
        <f t="shared" si="288"/>
        <v>0.5533169533169533</v>
      </c>
      <c r="J2580" s="51">
        <f t="shared" ca="1" si="289"/>
        <v>1.3333333333333333</v>
      </c>
      <c r="K2580" s="47">
        <f t="shared" si="290"/>
        <v>11.64</v>
      </c>
      <c r="L2580" s="47">
        <f t="shared" si="291"/>
        <v>11.65</v>
      </c>
      <c r="M2580" s="47">
        <f t="shared" si="292"/>
        <v>11.19</v>
      </c>
      <c r="N2580" s="47">
        <f t="shared" si="293"/>
        <v>11.26</v>
      </c>
      <c r="O2580" s="48">
        <f t="shared" ca="1" si="294"/>
        <v>559200</v>
      </c>
    </row>
    <row r="2581" spans="1:15" x14ac:dyDescent="0.25">
      <c r="A2581">
        <v>2566</v>
      </c>
      <c r="B2581" s="84">
        <v>38292</v>
      </c>
      <c r="C2581" s="47">
        <v>20.58</v>
      </c>
      <c r="D2581" s="47">
        <v>21.06</v>
      </c>
      <c r="E2581" s="47">
        <v>20.39</v>
      </c>
      <c r="F2581" s="47">
        <v>20.99</v>
      </c>
      <c r="G2581" s="48">
        <v>431200</v>
      </c>
      <c r="H2581" s="47">
        <v>11.61</v>
      </c>
      <c r="I2581" s="51">
        <f t="shared" si="288"/>
        <v>0.55312053358742264</v>
      </c>
      <c r="J2581" s="51">
        <f t="shared" ca="1" si="289"/>
        <v>1.3333333333333333</v>
      </c>
      <c r="K2581" s="47">
        <f t="shared" si="290"/>
        <v>11.38</v>
      </c>
      <c r="L2581" s="47">
        <f t="shared" si="291"/>
        <v>11.65</v>
      </c>
      <c r="M2581" s="47">
        <f t="shared" si="292"/>
        <v>11.28</v>
      </c>
      <c r="N2581" s="47">
        <f t="shared" si="293"/>
        <v>11.61</v>
      </c>
      <c r="O2581" s="48">
        <f t="shared" ca="1" si="294"/>
        <v>574933.33333333326</v>
      </c>
    </row>
    <row r="2582" spans="1:15" x14ac:dyDescent="0.25">
      <c r="A2582">
        <v>2567</v>
      </c>
      <c r="B2582" s="84">
        <v>38289</v>
      </c>
      <c r="C2582" s="47">
        <v>20.54</v>
      </c>
      <c r="D2582" s="47">
        <v>20.69</v>
      </c>
      <c r="E2582" s="47">
        <v>20.260000000000002</v>
      </c>
      <c r="F2582" s="47">
        <v>20.46</v>
      </c>
      <c r="G2582" s="48">
        <v>278500</v>
      </c>
      <c r="H2582" s="47">
        <v>11.32</v>
      </c>
      <c r="I2582" s="51">
        <f t="shared" si="288"/>
        <v>0.55327468230694032</v>
      </c>
      <c r="J2582" s="51">
        <f t="shared" ca="1" si="289"/>
        <v>1.3333333333333333</v>
      </c>
      <c r="K2582" s="47">
        <f t="shared" si="290"/>
        <v>11.36</v>
      </c>
      <c r="L2582" s="47">
        <f t="shared" si="291"/>
        <v>11.45</v>
      </c>
      <c r="M2582" s="47">
        <f t="shared" si="292"/>
        <v>11.21</v>
      </c>
      <c r="N2582" s="47">
        <f t="shared" si="293"/>
        <v>11.32</v>
      </c>
      <c r="O2582" s="48">
        <f t="shared" ca="1" si="294"/>
        <v>371333.33333333331</v>
      </c>
    </row>
    <row r="2583" spans="1:15" x14ac:dyDescent="0.25">
      <c r="A2583">
        <v>2568</v>
      </c>
      <c r="B2583" s="84">
        <v>38288</v>
      </c>
      <c r="C2583" s="47">
        <v>20.54</v>
      </c>
      <c r="D2583" s="47">
        <v>20.54</v>
      </c>
      <c r="E2583" s="47">
        <v>20.18</v>
      </c>
      <c r="F2583" s="47">
        <v>20.54</v>
      </c>
      <c r="G2583" s="48">
        <v>269600</v>
      </c>
      <c r="H2583" s="47">
        <v>11.37</v>
      </c>
      <c r="I2583" s="51">
        <f t="shared" si="288"/>
        <v>0.55355404089581306</v>
      </c>
      <c r="J2583" s="51">
        <f t="shared" ca="1" si="289"/>
        <v>1.3333333333333333</v>
      </c>
      <c r="K2583" s="47">
        <f t="shared" si="290"/>
        <v>11.37</v>
      </c>
      <c r="L2583" s="47">
        <f t="shared" si="291"/>
        <v>11.37</v>
      </c>
      <c r="M2583" s="47">
        <f t="shared" si="292"/>
        <v>11.17</v>
      </c>
      <c r="N2583" s="47">
        <f t="shared" si="293"/>
        <v>11.37</v>
      </c>
      <c r="O2583" s="48">
        <f t="shared" ca="1" si="294"/>
        <v>359466.66666666663</v>
      </c>
    </row>
    <row r="2584" spans="1:15" x14ac:dyDescent="0.25">
      <c r="A2584">
        <v>2569</v>
      </c>
      <c r="B2584" s="84">
        <v>38287</v>
      </c>
      <c r="C2584" s="47">
        <v>20.39</v>
      </c>
      <c r="D2584" s="47">
        <v>20.53</v>
      </c>
      <c r="E2584" s="47">
        <v>20.13</v>
      </c>
      <c r="F2584" s="47">
        <v>20.48</v>
      </c>
      <c r="G2584" s="48">
        <v>353800</v>
      </c>
      <c r="H2584" s="47">
        <v>11.33</v>
      </c>
      <c r="I2584" s="51">
        <f t="shared" si="288"/>
        <v>0.55322265625</v>
      </c>
      <c r="J2584" s="51">
        <f t="shared" ca="1" si="289"/>
        <v>1.3333333333333333</v>
      </c>
      <c r="K2584" s="47">
        <f t="shared" si="290"/>
        <v>11.28</v>
      </c>
      <c r="L2584" s="47">
        <f t="shared" si="291"/>
        <v>11.36</v>
      </c>
      <c r="M2584" s="47">
        <f t="shared" si="292"/>
        <v>11.14</v>
      </c>
      <c r="N2584" s="47">
        <f t="shared" si="293"/>
        <v>11.33</v>
      </c>
      <c r="O2584" s="48">
        <f t="shared" ca="1" si="294"/>
        <v>471733.33333333331</v>
      </c>
    </row>
    <row r="2585" spans="1:15" x14ac:dyDescent="0.25">
      <c r="A2585">
        <v>2570</v>
      </c>
      <c r="B2585" s="84">
        <v>38286</v>
      </c>
      <c r="C2585" s="47">
        <v>20.239999999999998</v>
      </c>
      <c r="D2585" s="47">
        <v>20.55</v>
      </c>
      <c r="E2585" s="47">
        <v>20</v>
      </c>
      <c r="F2585" s="47">
        <v>20.5</v>
      </c>
      <c r="G2585" s="48">
        <v>411800</v>
      </c>
      <c r="H2585" s="47">
        <v>11.34</v>
      </c>
      <c r="I2585" s="51">
        <f t="shared" si="288"/>
        <v>0.55317073170731712</v>
      </c>
      <c r="J2585" s="51">
        <f t="shared" ca="1" si="289"/>
        <v>1.3333333333333333</v>
      </c>
      <c r="K2585" s="47">
        <f t="shared" si="290"/>
        <v>11.2</v>
      </c>
      <c r="L2585" s="47">
        <f t="shared" si="291"/>
        <v>11.37</v>
      </c>
      <c r="M2585" s="47">
        <f t="shared" si="292"/>
        <v>11.06</v>
      </c>
      <c r="N2585" s="47">
        <f t="shared" si="293"/>
        <v>11.34</v>
      </c>
      <c r="O2585" s="48">
        <f t="shared" ca="1" si="294"/>
        <v>549066.66666666663</v>
      </c>
    </row>
    <row r="2586" spans="1:15" x14ac:dyDescent="0.25">
      <c r="A2586">
        <v>2571</v>
      </c>
      <c r="B2586" s="84">
        <v>38285</v>
      </c>
      <c r="C2586" s="47">
        <v>19.98</v>
      </c>
      <c r="D2586" s="47">
        <v>20.21</v>
      </c>
      <c r="E2586" s="47">
        <v>19.79</v>
      </c>
      <c r="F2586" s="47">
        <v>20.07</v>
      </c>
      <c r="G2586" s="48">
        <v>393800</v>
      </c>
      <c r="H2586" s="47">
        <v>11.11</v>
      </c>
      <c r="I2586" s="51">
        <f t="shared" si="288"/>
        <v>0.5535625311410064</v>
      </c>
      <c r="J2586" s="51">
        <f t="shared" ca="1" si="289"/>
        <v>1.3333333333333333</v>
      </c>
      <c r="K2586" s="47">
        <f t="shared" si="290"/>
        <v>11.06</v>
      </c>
      <c r="L2586" s="47">
        <f t="shared" si="291"/>
        <v>11.19</v>
      </c>
      <c r="M2586" s="47">
        <f t="shared" si="292"/>
        <v>10.96</v>
      </c>
      <c r="N2586" s="47">
        <f t="shared" si="293"/>
        <v>11.11</v>
      </c>
      <c r="O2586" s="48">
        <f t="shared" ca="1" si="294"/>
        <v>525066.66666666663</v>
      </c>
    </row>
    <row r="2587" spans="1:15" x14ac:dyDescent="0.25">
      <c r="A2587">
        <v>2572</v>
      </c>
      <c r="B2587" s="84">
        <v>38282</v>
      </c>
      <c r="C2587" s="47">
        <v>20.69</v>
      </c>
      <c r="D2587" s="47">
        <v>20.7</v>
      </c>
      <c r="E2587" s="47">
        <v>20</v>
      </c>
      <c r="F2587" s="47">
        <v>20</v>
      </c>
      <c r="G2587" s="48">
        <v>390800</v>
      </c>
      <c r="H2587" s="47">
        <v>11.07</v>
      </c>
      <c r="I2587" s="51">
        <f t="shared" si="288"/>
        <v>0.55349999999999999</v>
      </c>
      <c r="J2587" s="51">
        <f t="shared" ca="1" si="289"/>
        <v>1.3333333333333333</v>
      </c>
      <c r="K2587" s="47">
        <f t="shared" si="290"/>
        <v>11.45</v>
      </c>
      <c r="L2587" s="47">
        <f t="shared" si="291"/>
        <v>11.46</v>
      </c>
      <c r="M2587" s="47">
        <f t="shared" si="292"/>
        <v>11.07</v>
      </c>
      <c r="N2587" s="47">
        <f t="shared" si="293"/>
        <v>11.07</v>
      </c>
      <c r="O2587" s="48">
        <f t="shared" ca="1" si="294"/>
        <v>521066.66666666663</v>
      </c>
    </row>
    <row r="2588" spans="1:15" x14ac:dyDescent="0.25">
      <c r="A2588">
        <v>2573</v>
      </c>
      <c r="B2588" s="84">
        <v>38281</v>
      </c>
      <c r="C2588" s="47">
        <v>20.7</v>
      </c>
      <c r="D2588" s="47">
        <v>20.71</v>
      </c>
      <c r="E2588" s="47">
        <v>20.3</v>
      </c>
      <c r="F2588" s="47">
        <v>20.58</v>
      </c>
      <c r="G2588" s="48">
        <v>677300</v>
      </c>
      <c r="H2588" s="47">
        <v>11.39</v>
      </c>
      <c r="I2588" s="51">
        <f t="shared" si="288"/>
        <v>0.55344995140913511</v>
      </c>
      <c r="J2588" s="51">
        <f t="shared" ca="1" si="289"/>
        <v>1.3333333333333333</v>
      </c>
      <c r="K2588" s="47">
        <f t="shared" si="290"/>
        <v>11.46</v>
      </c>
      <c r="L2588" s="47">
        <f t="shared" si="291"/>
        <v>11.46</v>
      </c>
      <c r="M2588" s="47">
        <f t="shared" si="292"/>
        <v>11.24</v>
      </c>
      <c r="N2588" s="47">
        <f t="shared" si="293"/>
        <v>11.39</v>
      </c>
      <c r="O2588" s="48">
        <f t="shared" ca="1" si="294"/>
        <v>903066.66666666663</v>
      </c>
    </row>
    <row r="2589" spans="1:15" x14ac:dyDescent="0.25">
      <c r="A2589">
        <v>2574</v>
      </c>
      <c r="B2589" s="84">
        <v>38280</v>
      </c>
      <c r="C2589" s="47">
        <v>19.489999999999998</v>
      </c>
      <c r="D2589" s="47">
        <v>20.67</v>
      </c>
      <c r="E2589" s="47">
        <v>19.41</v>
      </c>
      <c r="F2589" s="47">
        <v>20.63</v>
      </c>
      <c r="G2589" s="48">
        <v>2195600</v>
      </c>
      <c r="H2589" s="47">
        <v>11.42</v>
      </c>
      <c r="I2589" s="51">
        <f t="shared" si="288"/>
        <v>0.55356277266117304</v>
      </c>
      <c r="J2589" s="51">
        <f t="shared" ca="1" si="289"/>
        <v>1.3333333333333333</v>
      </c>
      <c r="K2589" s="47">
        <f t="shared" si="290"/>
        <v>10.79</v>
      </c>
      <c r="L2589" s="47">
        <f t="shared" si="291"/>
        <v>11.44</v>
      </c>
      <c r="M2589" s="47">
        <f t="shared" si="292"/>
        <v>10.74</v>
      </c>
      <c r="N2589" s="47">
        <f t="shared" si="293"/>
        <v>11.42</v>
      </c>
      <c r="O2589" s="48">
        <f t="shared" ca="1" si="294"/>
        <v>2927466.6666666665</v>
      </c>
    </row>
    <row r="2590" spans="1:15" x14ac:dyDescent="0.25">
      <c r="A2590">
        <v>2575</v>
      </c>
      <c r="B2590" s="84">
        <v>38279</v>
      </c>
      <c r="C2590" s="47">
        <v>18.98</v>
      </c>
      <c r="D2590" s="47">
        <v>19.510000000000002</v>
      </c>
      <c r="E2590" s="47">
        <v>18.940000000000001</v>
      </c>
      <c r="F2590" s="47">
        <v>19.5</v>
      </c>
      <c r="G2590" s="48">
        <v>605700</v>
      </c>
      <c r="H2590" s="47">
        <v>10.79</v>
      </c>
      <c r="I2590" s="51">
        <f t="shared" si="288"/>
        <v>0.55333333333333334</v>
      </c>
      <c r="J2590" s="51">
        <f t="shared" ca="1" si="289"/>
        <v>1.3333333333333333</v>
      </c>
      <c r="K2590" s="47">
        <f t="shared" si="290"/>
        <v>10.5</v>
      </c>
      <c r="L2590" s="47">
        <f t="shared" si="291"/>
        <v>10.8</v>
      </c>
      <c r="M2590" s="47">
        <f t="shared" si="292"/>
        <v>10.48</v>
      </c>
      <c r="N2590" s="47">
        <f t="shared" si="293"/>
        <v>10.79</v>
      </c>
      <c r="O2590" s="48">
        <f t="shared" ca="1" si="294"/>
        <v>807600</v>
      </c>
    </row>
    <row r="2591" spans="1:15" x14ac:dyDescent="0.25">
      <c r="A2591">
        <v>2576</v>
      </c>
      <c r="B2591" s="84">
        <v>38278</v>
      </c>
      <c r="C2591" s="47">
        <v>18.61</v>
      </c>
      <c r="D2591" s="47">
        <v>19.11</v>
      </c>
      <c r="E2591" s="47">
        <v>18.29</v>
      </c>
      <c r="F2591" s="47">
        <v>19.05</v>
      </c>
      <c r="G2591" s="48">
        <v>570400</v>
      </c>
      <c r="H2591" s="47">
        <v>10.54</v>
      </c>
      <c r="I2591" s="51">
        <f t="shared" si="288"/>
        <v>0.55328083989501309</v>
      </c>
      <c r="J2591" s="51">
        <f t="shared" ca="1" si="289"/>
        <v>1.3333333333333333</v>
      </c>
      <c r="K2591" s="47">
        <f t="shared" si="290"/>
        <v>10.3</v>
      </c>
      <c r="L2591" s="47">
        <f t="shared" si="291"/>
        <v>10.57</v>
      </c>
      <c r="M2591" s="47">
        <f t="shared" si="292"/>
        <v>10.119999999999999</v>
      </c>
      <c r="N2591" s="47">
        <f t="shared" si="293"/>
        <v>10.54</v>
      </c>
      <c r="O2591" s="48">
        <f t="shared" ca="1" si="294"/>
        <v>760533.33333333326</v>
      </c>
    </row>
    <row r="2592" spans="1:15" x14ac:dyDescent="0.25">
      <c r="A2592">
        <v>2577</v>
      </c>
      <c r="B2592" s="84">
        <v>38275</v>
      </c>
      <c r="C2592" s="47">
        <v>18.079999999999998</v>
      </c>
      <c r="D2592" s="47">
        <v>18.7</v>
      </c>
      <c r="E2592" s="47">
        <v>18.010000000000002</v>
      </c>
      <c r="F2592" s="47">
        <v>18.46</v>
      </c>
      <c r="G2592" s="48">
        <v>811200</v>
      </c>
      <c r="H2592" s="47">
        <v>10.210000000000001</v>
      </c>
      <c r="I2592" s="51">
        <f t="shared" si="288"/>
        <v>0.55308775731310944</v>
      </c>
      <c r="J2592" s="51">
        <f t="shared" ca="1" si="289"/>
        <v>1.3333333333333333</v>
      </c>
      <c r="K2592" s="47">
        <f t="shared" si="290"/>
        <v>10</v>
      </c>
      <c r="L2592" s="47">
        <f t="shared" si="291"/>
        <v>10.34</v>
      </c>
      <c r="M2592" s="47">
        <f t="shared" si="292"/>
        <v>9.9600000000000009</v>
      </c>
      <c r="N2592" s="47">
        <f t="shared" si="293"/>
        <v>10.210000000000001</v>
      </c>
      <c r="O2592" s="48">
        <f t="shared" ca="1" si="294"/>
        <v>1081600</v>
      </c>
    </row>
    <row r="2593" spans="1:15" x14ac:dyDescent="0.25">
      <c r="A2593">
        <v>2578</v>
      </c>
      <c r="B2593" s="84">
        <v>38274</v>
      </c>
      <c r="C2593" s="47">
        <v>18</v>
      </c>
      <c r="D2593" s="47">
        <v>18.07</v>
      </c>
      <c r="E2593" s="47">
        <v>17.809999999999999</v>
      </c>
      <c r="F2593" s="47">
        <v>17.87</v>
      </c>
      <c r="G2593" s="48">
        <v>296000</v>
      </c>
      <c r="H2593" s="47">
        <v>9.89</v>
      </c>
      <c r="I2593" s="51">
        <f t="shared" si="288"/>
        <v>0.55344152210408504</v>
      </c>
      <c r="J2593" s="51">
        <f t="shared" ca="1" si="289"/>
        <v>1.3333333333333333</v>
      </c>
      <c r="K2593" s="47">
        <f t="shared" si="290"/>
        <v>9.9600000000000009</v>
      </c>
      <c r="L2593" s="47">
        <f t="shared" si="291"/>
        <v>10</v>
      </c>
      <c r="M2593" s="47">
        <f t="shared" si="292"/>
        <v>9.86</v>
      </c>
      <c r="N2593" s="47">
        <f t="shared" si="293"/>
        <v>9.89</v>
      </c>
      <c r="O2593" s="48">
        <f t="shared" ca="1" si="294"/>
        <v>394666.66666666663</v>
      </c>
    </row>
    <row r="2594" spans="1:15" x14ac:dyDescent="0.25">
      <c r="A2594">
        <v>2579</v>
      </c>
      <c r="B2594" s="84">
        <v>38273</v>
      </c>
      <c r="C2594" s="47">
        <v>18.5</v>
      </c>
      <c r="D2594" s="47">
        <v>18.649999999999999</v>
      </c>
      <c r="E2594" s="47">
        <v>17.84</v>
      </c>
      <c r="F2594" s="47">
        <v>17.84</v>
      </c>
      <c r="G2594" s="48">
        <v>283000</v>
      </c>
      <c r="H2594" s="47">
        <v>9.8699999999999992</v>
      </c>
      <c r="I2594" s="51">
        <f t="shared" si="288"/>
        <v>0.5532511210762332</v>
      </c>
      <c r="J2594" s="51">
        <f t="shared" ca="1" si="289"/>
        <v>1.3333333333333333</v>
      </c>
      <c r="K2594" s="47">
        <f t="shared" si="290"/>
        <v>10.24</v>
      </c>
      <c r="L2594" s="47">
        <f t="shared" si="291"/>
        <v>10.32</v>
      </c>
      <c r="M2594" s="47">
        <f t="shared" si="292"/>
        <v>9.8699999999999992</v>
      </c>
      <c r="N2594" s="47">
        <f t="shared" si="293"/>
        <v>9.8699999999999992</v>
      </c>
      <c r="O2594" s="48">
        <f t="shared" ca="1" si="294"/>
        <v>377333.33333333331</v>
      </c>
    </row>
    <row r="2595" spans="1:15" x14ac:dyDescent="0.25">
      <c r="A2595">
        <v>2580</v>
      </c>
      <c r="B2595" s="84">
        <v>38272</v>
      </c>
      <c r="C2595" s="47">
        <v>18.43</v>
      </c>
      <c r="D2595" s="47">
        <v>18.5</v>
      </c>
      <c r="E2595" s="47">
        <v>18.010000000000002</v>
      </c>
      <c r="F2595" s="47">
        <v>18.41</v>
      </c>
      <c r="G2595" s="48">
        <v>180200</v>
      </c>
      <c r="H2595" s="47">
        <v>10.19</v>
      </c>
      <c r="I2595" s="51">
        <f t="shared" si="288"/>
        <v>0.55350353068984248</v>
      </c>
      <c r="J2595" s="51">
        <f t="shared" ca="1" si="289"/>
        <v>1.3333333333333333</v>
      </c>
      <c r="K2595" s="47">
        <f t="shared" si="290"/>
        <v>10.199999999999999</v>
      </c>
      <c r="L2595" s="47">
        <f t="shared" si="291"/>
        <v>10.24</v>
      </c>
      <c r="M2595" s="47">
        <f t="shared" si="292"/>
        <v>9.9700000000000006</v>
      </c>
      <c r="N2595" s="47">
        <f t="shared" si="293"/>
        <v>10.19</v>
      </c>
      <c r="O2595" s="48">
        <f t="shared" ca="1" si="294"/>
        <v>240266.66666666666</v>
      </c>
    </row>
    <row r="2596" spans="1:15" x14ac:dyDescent="0.25">
      <c r="A2596">
        <v>2581</v>
      </c>
      <c r="B2596" s="84">
        <v>38271</v>
      </c>
      <c r="C2596" s="47">
        <v>18.079999999999998</v>
      </c>
      <c r="D2596" s="47">
        <v>18.43</v>
      </c>
      <c r="E2596" s="47">
        <v>18</v>
      </c>
      <c r="F2596" s="47">
        <v>18.38</v>
      </c>
      <c r="G2596" s="48">
        <v>418900</v>
      </c>
      <c r="H2596" s="47">
        <v>10.17</v>
      </c>
      <c r="I2596" s="51">
        <f t="shared" si="288"/>
        <v>0.55331882480957562</v>
      </c>
      <c r="J2596" s="51">
        <f t="shared" ca="1" si="289"/>
        <v>1.3333333333333333</v>
      </c>
      <c r="K2596" s="47">
        <f t="shared" si="290"/>
        <v>10</v>
      </c>
      <c r="L2596" s="47">
        <f t="shared" si="291"/>
        <v>10.199999999999999</v>
      </c>
      <c r="M2596" s="47">
        <f t="shared" si="292"/>
        <v>9.9600000000000009</v>
      </c>
      <c r="N2596" s="47">
        <f t="shared" si="293"/>
        <v>10.17</v>
      </c>
      <c r="O2596" s="48">
        <f t="shared" ca="1" si="294"/>
        <v>558533.33333333326</v>
      </c>
    </row>
    <row r="2597" spans="1:15" x14ac:dyDescent="0.25">
      <c r="A2597">
        <v>2582</v>
      </c>
      <c r="B2597" s="84">
        <v>38268</v>
      </c>
      <c r="C2597" s="47">
        <v>18.52</v>
      </c>
      <c r="D2597" s="47">
        <v>18.670000000000002</v>
      </c>
      <c r="E2597" s="47">
        <v>18.03</v>
      </c>
      <c r="F2597" s="47">
        <v>18.100000000000001</v>
      </c>
      <c r="G2597" s="48">
        <v>787800</v>
      </c>
      <c r="H2597" s="47">
        <v>10.02</v>
      </c>
      <c r="I2597" s="51">
        <f t="shared" si="288"/>
        <v>0.55359116022099442</v>
      </c>
      <c r="J2597" s="51">
        <f t="shared" ca="1" si="289"/>
        <v>1.3333333333333333</v>
      </c>
      <c r="K2597" s="47">
        <f t="shared" si="290"/>
        <v>10.25</v>
      </c>
      <c r="L2597" s="47">
        <f t="shared" si="291"/>
        <v>10.34</v>
      </c>
      <c r="M2597" s="47">
        <f t="shared" si="292"/>
        <v>9.98</v>
      </c>
      <c r="N2597" s="47">
        <f t="shared" si="293"/>
        <v>10.02</v>
      </c>
      <c r="O2597" s="48">
        <f t="shared" ca="1" si="294"/>
        <v>1050400</v>
      </c>
    </row>
    <row r="2598" spans="1:15" x14ac:dyDescent="0.25">
      <c r="A2598">
        <v>2583</v>
      </c>
      <c r="B2598" s="84">
        <v>38267</v>
      </c>
      <c r="C2598" s="47">
        <v>18.989999999999998</v>
      </c>
      <c r="D2598" s="47">
        <v>18.989999999999998</v>
      </c>
      <c r="E2598" s="47">
        <v>18.54</v>
      </c>
      <c r="F2598" s="47">
        <v>18.62</v>
      </c>
      <c r="G2598" s="48">
        <v>321300</v>
      </c>
      <c r="H2598" s="47">
        <v>10.3</v>
      </c>
      <c r="I2598" s="51">
        <f t="shared" si="288"/>
        <v>0.55316863587540277</v>
      </c>
      <c r="J2598" s="51">
        <f t="shared" ca="1" si="289"/>
        <v>1.3333333333333333</v>
      </c>
      <c r="K2598" s="47">
        <f t="shared" si="290"/>
        <v>10.5</v>
      </c>
      <c r="L2598" s="47">
        <f t="shared" si="291"/>
        <v>10.5</v>
      </c>
      <c r="M2598" s="47">
        <f t="shared" si="292"/>
        <v>10.26</v>
      </c>
      <c r="N2598" s="47">
        <f t="shared" si="293"/>
        <v>10.3</v>
      </c>
      <c r="O2598" s="48">
        <f t="shared" ca="1" si="294"/>
        <v>428400</v>
      </c>
    </row>
    <row r="2599" spans="1:15" x14ac:dyDescent="0.25">
      <c r="A2599">
        <v>2584</v>
      </c>
      <c r="B2599" s="84">
        <v>38266</v>
      </c>
      <c r="C2599" s="47">
        <v>18.829999999999998</v>
      </c>
      <c r="D2599" s="47">
        <v>19.010000000000002</v>
      </c>
      <c r="E2599" s="47">
        <v>18.7</v>
      </c>
      <c r="F2599" s="47">
        <v>19</v>
      </c>
      <c r="G2599" s="48">
        <v>334000</v>
      </c>
      <c r="H2599" s="47">
        <v>10.51</v>
      </c>
      <c r="I2599" s="51">
        <f t="shared" si="288"/>
        <v>0.55315789473684207</v>
      </c>
      <c r="J2599" s="51">
        <f t="shared" ca="1" si="289"/>
        <v>1.3333333333333333</v>
      </c>
      <c r="K2599" s="47">
        <f t="shared" si="290"/>
        <v>10.42</v>
      </c>
      <c r="L2599" s="47">
        <f t="shared" si="291"/>
        <v>10.52</v>
      </c>
      <c r="M2599" s="47">
        <f t="shared" si="292"/>
        <v>10.34</v>
      </c>
      <c r="N2599" s="47">
        <f t="shared" si="293"/>
        <v>10.51</v>
      </c>
      <c r="O2599" s="48">
        <f t="shared" ca="1" si="294"/>
        <v>445333.33333333331</v>
      </c>
    </row>
    <row r="2600" spans="1:15" x14ac:dyDescent="0.25">
      <c r="A2600">
        <v>2585</v>
      </c>
      <c r="B2600" s="84">
        <v>38265</v>
      </c>
      <c r="C2600" s="47">
        <v>19.05</v>
      </c>
      <c r="D2600" s="47">
        <v>19.21</v>
      </c>
      <c r="E2600" s="47">
        <v>18.89</v>
      </c>
      <c r="F2600" s="47">
        <v>18.91</v>
      </c>
      <c r="G2600" s="48">
        <v>274000</v>
      </c>
      <c r="H2600" s="47">
        <v>10.46</v>
      </c>
      <c r="I2600" s="51">
        <f t="shared" si="288"/>
        <v>0.553146483342147</v>
      </c>
      <c r="J2600" s="51">
        <f t="shared" ca="1" si="289"/>
        <v>1.3333333333333333</v>
      </c>
      <c r="K2600" s="47">
        <f t="shared" si="290"/>
        <v>10.54</v>
      </c>
      <c r="L2600" s="47">
        <f t="shared" si="291"/>
        <v>10.63</v>
      </c>
      <c r="M2600" s="47">
        <f t="shared" si="292"/>
        <v>10.45</v>
      </c>
      <c r="N2600" s="47">
        <f t="shared" si="293"/>
        <v>10.46</v>
      </c>
      <c r="O2600" s="48">
        <f t="shared" ca="1" si="294"/>
        <v>365333.33333333331</v>
      </c>
    </row>
    <row r="2601" spans="1:15" x14ac:dyDescent="0.25">
      <c r="A2601">
        <v>2586</v>
      </c>
      <c r="B2601" s="84">
        <v>38264</v>
      </c>
      <c r="C2601" s="47">
        <v>18.86</v>
      </c>
      <c r="D2601" s="47">
        <v>19.309999999999999</v>
      </c>
      <c r="E2601" s="47">
        <v>18.86</v>
      </c>
      <c r="F2601" s="47">
        <v>19.11</v>
      </c>
      <c r="G2601" s="48">
        <v>325300</v>
      </c>
      <c r="H2601" s="47">
        <v>10.57</v>
      </c>
      <c r="I2601" s="51">
        <f t="shared" si="288"/>
        <v>0.55311355311355315</v>
      </c>
      <c r="J2601" s="51">
        <f t="shared" ca="1" si="289"/>
        <v>1.3333333333333333</v>
      </c>
      <c r="K2601" s="47">
        <f t="shared" si="290"/>
        <v>10.43</v>
      </c>
      <c r="L2601" s="47">
        <f t="shared" si="291"/>
        <v>10.68</v>
      </c>
      <c r="M2601" s="47">
        <f t="shared" si="292"/>
        <v>10.43</v>
      </c>
      <c r="N2601" s="47">
        <f t="shared" si="293"/>
        <v>10.57</v>
      </c>
      <c r="O2601" s="48">
        <f t="shared" ca="1" si="294"/>
        <v>433733.33333333331</v>
      </c>
    </row>
    <row r="2602" spans="1:15" x14ac:dyDescent="0.25">
      <c r="A2602">
        <v>2587</v>
      </c>
      <c r="B2602" s="84">
        <v>38261</v>
      </c>
      <c r="C2602" s="47">
        <v>18.059999999999999</v>
      </c>
      <c r="D2602" s="47">
        <v>18.989999999999998</v>
      </c>
      <c r="E2602" s="47">
        <v>18</v>
      </c>
      <c r="F2602" s="47">
        <v>18.98</v>
      </c>
      <c r="G2602" s="48">
        <v>660000</v>
      </c>
      <c r="H2602" s="47">
        <v>10.5</v>
      </c>
      <c r="I2602" s="51">
        <f t="shared" si="288"/>
        <v>0.55321390937829296</v>
      </c>
      <c r="J2602" s="51">
        <f t="shared" ca="1" si="289"/>
        <v>1.3333333333333333</v>
      </c>
      <c r="K2602" s="47">
        <f t="shared" si="290"/>
        <v>9.99</v>
      </c>
      <c r="L2602" s="47">
        <f t="shared" si="291"/>
        <v>10.51</v>
      </c>
      <c r="M2602" s="47">
        <f t="shared" si="292"/>
        <v>9.9600000000000009</v>
      </c>
      <c r="N2602" s="47">
        <f t="shared" si="293"/>
        <v>10.5</v>
      </c>
      <c r="O2602" s="48">
        <f t="shared" ca="1" si="294"/>
        <v>880000</v>
      </c>
    </row>
    <row r="2603" spans="1:15" x14ac:dyDescent="0.25">
      <c r="A2603">
        <v>2588</v>
      </c>
      <c r="B2603" s="84">
        <v>38260</v>
      </c>
      <c r="C2603" s="47">
        <v>18.690000000000001</v>
      </c>
      <c r="D2603" s="47">
        <v>18.8</v>
      </c>
      <c r="E2603" s="47">
        <v>18.45</v>
      </c>
      <c r="F2603" s="47">
        <v>18.45</v>
      </c>
      <c r="G2603" s="48">
        <v>283400</v>
      </c>
      <c r="H2603" s="47">
        <v>10.210000000000001</v>
      </c>
      <c r="I2603" s="51">
        <f t="shared" si="288"/>
        <v>0.55338753387533879</v>
      </c>
      <c r="J2603" s="51">
        <f t="shared" ca="1" si="289"/>
        <v>1.3333333333333333</v>
      </c>
      <c r="K2603" s="47">
        <f t="shared" si="290"/>
        <v>10.34</v>
      </c>
      <c r="L2603" s="47">
        <f t="shared" si="291"/>
        <v>10.4</v>
      </c>
      <c r="M2603" s="47">
        <f t="shared" si="292"/>
        <v>10.210000000000001</v>
      </c>
      <c r="N2603" s="47">
        <f t="shared" si="293"/>
        <v>10.210000000000001</v>
      </c>
      <c r="O2603" s="48">
        <f t="shared" ca="1" si="294"/>
        <v>377866.66666666663</v>
      </c>
    </row>
    <row r="2604" spans="1:15" x14ac:dyDescent="0.25">
      <c r="A2604">
        <v>2589</v>
      </c>
      <c r="B2604" s="84">
        <v>38259</v>
      </c>
      <c r="C2604" s="47">
        <v>18.23</v>
      </c>
      <c r="D2604" s="47">
        <v>18.88</v>
      </c>
      <c r="E2604" s="47">
        <v>18.23</v>
      </c>
      <c r="F2604" s="47">
        <v>18.850000000000001</v>
      </c>
      <c r="G2604" s="48">
        <v>364000</v>
      </c>
      <c r="H2604" s="47">
        <v>10.43</v>
      </c>
      <c r="I2604" s="51">
        <f t="shared" si="288"/>
        <v>0.55331564986737392</v>
      </c>
      <c r="J2604" s="51">
        <f t="shared" ca="1" si="289"/>
        <v>1.3333333333333333</v>
      </c>
      <c r="K2604" s="47">
        <f t="shared" si="290"/>
        <v>10.09</v>
      </c>
      <c r="L2604" s="47">
        <f t="shared" si="291"/>
        <v>10.45</v>
      </c>
      <c r="M2604" s="47">
        <f t="shared" si="292"/>
        <v>10.09</v>
      </c>
      <c r="N2604" s="47">
        <f t="shared" si="293"/>
        <v>10.43</v>
      </c>
      <c r="O2604" s="48">
        <f t="shared" ca="1" si="294"/>
        <v>485333.33333333331</v>
      </c>
    </row>
    <row r="2605" spans="1:15" x14ac:dyDescent="0.25">
      <c r="A2605">
        <v>2590</v>
      </c>
      <c r="B2605" s="84">
        <v>38258</v>
      </c>
      <c r="C2605" s="47">
        <v>18.18</v>
      </c>
      <c r="D2605" s="47">
        <v>18.399999999999999</v>
      </c>
      <c r="E2605" s="47">
        <v>18.18</v>
      </c>
      <c r="F2605" s="47">
        <v>18.36</v>
      </c>
      <c r="G2605" s="48">
        <v>401200</v>
      </c>
      <c r="H2605" s="47">
        <v>10.16</v>
      </c>
      <c r="I2605" s="51">
        <f t="shared" si="288"/>
        <v>0.55337690631808278</v>
      </c>
      <c r="J2605" s="51">
        <f t="shared" ca="1" si="289"/>
        <v>1.3333333333333333</v>
      </c>
      <c r="K2605" s="47">
        <f t="shared" si="290"/>
        <v>10.06</v>
      </c>
      <c r="L2605" s="47">
        <f t="shared" si="291"/>
        <v>10.18</v>
      </c>
      <c r="M2605" s="47">
        <f t="shared" si="292"/>
        <v>10.06</v>
      </c>
      <c r="N2605" s="47">
        <f t="shared" si="293"/>
        <v>10.16</v>
      </c>
      <c r="O2605" s="48">
        <f t="shared" ca="1" si="294"/>
        <v>534933.33333333326</v>
      </c>
    </row>
    <row r="2606" spans="1:15" x14ac:dyDescent="0.25">
      <c r="A2606">
        <v>2591</v>
      </c>
      <c r="B2606" s="84">
        <v>38257</v>
      </c>
      <c r="C2606" s="47">
        <v>18.309999999999999</v>
      </c>
      <c r="D2606" s="47">
        <v>18.5</v>
      </c>
      <c r="E2606" s="47">
        <v>18.12</v>
      </c>
      <c r="F2606" s="47">
        <v>18.18</v>
      </c>
      <c r="G2606" s="48">
        <v>536000</v>
      </c>
      <c r="H2606" s="47">
        <v>10.06</v>
      </c>
      <c r="I2606" s="51">
        <f t="shared" si="288"/>
        <v>0.55335533553355343</v>
      </c>
      <c r="J2606" s="51">
        <f t="shared" ca="1" si="289"/>
        <v>1.3333333333333333</v>
      </c>
      <c r="K2606" s="47">
        <f t="shared" si="290"/>
        <v>10.130000000000001</v>
      </c>
      <c r="L2606" s="47">
        <f t="shared" si="291"/>
        <v>10.24</v>
      </c>
      <c r="M2606" s="47">
        <f t="shared" si="292"/>
        <v>10.029999999999999</v>
      </c>
      <c r="N2606" s="47">
        <f t="shared" si="293"/>
        <v>10.06</v>
      </c>
      <c r="O2606" s="48">
        <f t="shared" ca="1" si="294"/>
        <v>714666.66666666663</v>
      </c>
    </row>
    <row r="2607" spans="1:15" x14ac:dyDescent="0.25">
      <c r="A2607">
        <v>2592</v>
      </c>
      <c r="B2607" s="84">
        <v>38254</v>
      </c>
      <c r="C2607" s="47">
        <v>18.170000000000002</v>
      </c>
      <c r="D2607" s="47">
        <v>18.62</v>
      </c>
      <c r="E2607" s="47">
        <v>18</v>
      </c>
      <c r="F2607" s="47">
        <v>18.5</v>
      </c>
      <c r="G2607" s="48">
        <v>354000</v>
      </c>
      <c r="H2607" s="47">
        <v>10.24</v>
      </c>
      <c r="I2607" s="51">
        <f t="shared" si="288"/>
        <v>0.55351351351351352</v>
      </c>
      <c r="J2607" s="51">
        <f t="shared" ca="1" si="289"/>
        <v>1.3333333333333333</v>
      </c>
      <c r="K2607" s="47">
        <f t="shared" si="290"/>
        <v>10.06</v>
      </c>
      <c r="L2607" s="47">
        <f t="shared" si="291"/>
        <v>10.31</v>
      </c>
      <c r="M2607" s="47">
        <f t="shared" si="292"/>
        <v>9.9600000000000009</v>
      </c>
      <c r="N2607" s="47">
        <f t="shared" si="293"/>
        <v>10.24</v>
      </c>
      <c r="O2607" s="48">
        <f t="shared" ca="1" si="294"/>
        <v>472000</v>
      </c>
    </row>
    <row r="2608" spans="1:15" x14ac:dyDescent="0.25">
      <c r="A2608">
        <v>2593</v>
      </c>
      <c r="B2608" s="84">
        <v>38253</v>
      </c>
      <c r="C2608" s="47">
        <v>18.010000000000002</v>
      </c>
      <c r="D2608" s="47">
        <v>18.170000000000002</v>
      </c>
      <c r="E2608" s="47">
        <v>18</v>
      </c>
      <c r="F2608" s="47">
        <v>18.010000000000002</v>
      </c>
      <c r="G2608" s="48">
        <v>237800</v>
      </c>
      <c r="H2608" s="47">
        <v>9.9700000000000006</v>
      </c>
      <c r="I2608" s="51">
        <f t="shared" si="288"/>
        <v>0.55358134369794554</v>
      </c>
      <c r="J2608" s="51">
        <f t="shared" ca="1" si="289"/>
        <v>1.3333333333333333</v>
      </c>
      <c r="K2608" s="47">
        <f t="shared" si="290"/>
        <v>9.9700000000000006</v>
      </c>
      <c r="L2608" s="47">
        <f t="shared" si="291"/>
        <v>10.06</v>
      </c>
      <c r="M2608" s="47">
        <f t="shared" si="292"/>
        <v>9.9600000000000009</v>
      </c>
      <c r="N2608" s="47">
        <f t="shared" si="293"/>
        <v>9.9700000000000006</v>
      </c>
      <c r="O2608" s="48">
        <f t="shared" ca="1" si="294"/>
        <v>317066.66666666663</v>
      </c>
    </row>
    <row r="2609" spans="1:15" x14ac:dyDescent="0.25">
      <c r="A2609">
        <v>2594</v>
      </c>
      <c r="B2609" s="84">
        <v>38252</v>
      </c>
      <c r="C2609" s="47">
        <v>18.350000000000001</v>
      </c>
      <c r="D2609" s="47">
        <v>18.66</v>
      </c>
      <c r="E2609" s="47">
        <v>18.079999999999998</v>
      </c>
      <c r="F2609" s="47">
        <v>18.079999999999998</v>
      </c>
      <c r="G2609" s="48">
        <v>308500</v>
      </c>
      <c r="H2609" s="47">
        <v>10</v>
      </c>
      <c r="I2609" s="51">
        <f t="shared" si="288"/>
        <v>0.55309734513274345</v>
      </c>
      <c r="J2609" s="51">
        <f t="shared" ca="1" si="289"/>
        <v>1.3333333333333333</v>
      </c>
      <c r="K2609" s="47">
        <f t="shared" si="290"/>
        <v>10.15</v>
      </c>
      <c r="L2609" s="47">
        <f t="shared" si="291"/>
        <v>10.32</v>
      </c>
      <c r="M2609" s="47">
        <f t="shared" si="292"/>
        <v>10</v>
      </c>
      <c r="N2609" s="47">
        <f t="shared" si="293"/>
        <v>10</v>
      </c>
      <c r="O2609" s="48">
        <f t="shared" ca="1" si="294"/>
        <v>411333.33333333331</v>
      </c>
    </row>
    <row r="2610" spans="1:15" x14ac:dyDescent="0.25">
      <c r="A2610">
        <v>2595</v>
      </c>
      <c r="B2610" s="84">
        <v>38251</v>
      </c>
      <c r="C2610" s="47">
        <v>18.399999999999999</v>
      </c>
      <c r="D2610" s="47">
        <v>18.77</v>
      </c>
      <c r="E2610" s="47">
        <v>18.399999999999999</v>
      </c>
      <c r="F2610" s="47">
        <v>18.73</v>
      </c>
      <c r="G2610" s="48">
        <v>194900</v>
      </c>
      <c r="H2610" s="47">
        <v>10.36</v>
      </c>
      <c r="I2610" s="51">
        <f t="shared" si="288"/>
        <v>0.55312333155365723</v>
      </c>
      <c r="J2610" s="51">
        <f t="shared" ca="1" si="289"/>
        <v>1.3333333333333333</v>
      </c>
      <c r="K2610" s="47">
        <f t="shared" si="290"/>
        <v>10.18</v>
      </c>
      <c r="L2610" s="47">
        <f t="shared" si="291"/>
        <v>10.38</v>
      </c>
      <c r="M2610" s="47">
        <f t="shared" si="292"/>
        <v>10.18</v>
      </c>
      <c r="N2610" s="47">
        <f t="shared" si="293"/>
        <v>10.36</v>
      </c>
      <c r="O2610" s="48">
        <f t="shared" ca="1" si="294"/>
        <v>259866.66666666666</v>
      </c>
    </row>
    <row r="2611" spans="1:15" x14ac:dyDescent="0.25">
      <c r="A2611">
        <v>2596</v>
      </c>
      <c r="B2611" s="84">
        <v>38250</v>
      </c>
      <c r="C2611" s="47">
        <v>18.5</v>
      </c>
      <c r="D2611" s="47">
        <v>18.72</v>
      </c>
      <c r="E2611" s="47">
        <v>18.32</v>
      </c>
      <c r="F2611" s="47">
        <v>18.489999999999998</v>
      </c>
      <c r="G2611" s="48">
        <v>169300</v>
      </c>
      <c r="H2611" s="47">
        <v>10.23</v>
      </c>
      <c r="I2611" s="51">
        <f t="shared" si="288"/>
        <v>0.55327203893996757</v>
      </c>
      <c r="J2611" s="51">
        <f t="shared" ca="1" si="289"/>
        <v>1.3333333333333333</v>
      </c>
      <c r="K2611" s="47">
        <f t="shared" si="290"/>
        <v>10.24</v>
      </c>
      <c r="L2611" s="47">
        <f t="shared" si="291"/>
        <v>10.36</v>
      </c>
      <c r="M2611" s="47">
        <f t="shared" si="292"/>
        <v>10.14</v>
      </c>
      <c r="N2611" s="47">
        <f t="shared" si="293"/>
        <v>10.23</v>
      </c>
      <c r="O2611" s="48">
        <f t="shared" ca="1" si="294"/>
        <v>225733.33333333331</v>
      </c>
    </row>
    <row r="2612" spans="1:15" x14ac:dyDescent="0.25">
      <c r="A2612">
        <v>2597</v>
      </c>
      <c r="B2612" s="84">
        <v>38247</v>
      </c>
      <c r="C2612" s="47">
        <v>18.45</v>
      </c>
      <c r="D2612" s="47">
        <v>18.66</v>
      </c>
      <c r="E2612" s="47">
        <v>18.13</v>
      </c>
      <c r="F2612" s="47">
        <v>18.62</v>
      </c>
      <c r="G2612" s="48">
        <v>390400</v>
      </c>
      <c r="H2612" s="47">
        <v>10.3</v>
      </c>
      <c r="I2612" s="51">
        <f t="shared" si="288"/>
        <v>0.55316863587540277</v>
      </c>
      <c r="J2612" s="51">
        <f t="shared" ca="1" si="289"/>
        <v>1.3333333333333333</v>
      </c>
      <c r="K2612" s="47">
        <f t="shared" si="290"/>
        <v>10.210000000000001</v>
      </c>
      <c r="L2612" s="47">
        <f t="shared" si="291"/>
        <v>10.32</v>
      </c>
      <c r="M2612" s="47">
        <f t="shared" si="292"/>
        <v>10.029999999999999</v>
      </c>
      <c r="N2612" s="47">
        <f t="shared" si="293"/>
        <v>10.3</v>
      </c>
      <c r="O2612" s="48">
        <f t="shared" ca="1" si="294"/>
        <v>520533.33333333331</v>
      </c>
    </row>
    <row r="2613" spans="1:15" x14ac:dyDescent="0.25">
      <c r="A2613">
        <v>2598</v>
      </c>
      <c r="B2613" s="84">
        <v>38246</v>
      </c>
      <c r="C2613" s="47">
        <v>18.440000000000001</v>
      </c>
      <c r="D2613" s="47">
        <v>18.440000000000001</v>
      </c>
      <c r="E2613" s="47">
        <v>18.100000000000001</v>
      </c>
      <c r="F2613" s="47">
        <v>18.29</v>
      </c>
      <c r="G2613" s="48">
        <v>180600</v>
      </c>
      <c r="H2613" s="47">
        <v>10.119999999999999</v>
      </c>
      <c r="I2613" s="51">
        <f t="shared" si="288"/>
        <v>0.55330781848004373</v>
      </c>
      <c r="J2613" s="51">
        <f t="shared" ca="1" si="289"/>
        <v>1.3333333333333333</v>
      </c>
      <c r="K2613" s="47">
        <f t="shared" si="290"/>
        <v>10.199999999999999</v>
      </c>
      <c r="L2613" s="47">
        <f t="shared" si="291"/>
        <v>10.199999999999999</v>
      </c>
      <c r="M2613" s="47">
        <f t="shared" si="292"/>
        <v>10.01</v>
      </c>
      <c r="N2613" s="47">
        <f t="shared" si="293"/>
        <v>10.119999999999999</v>
      </c>
      <c r="O2613" s="48">
        <f t="shared" ca="1" si="294"/>
        <v>240800</v>
      </c>
    </row>
    <row r="2614" spans="1:15" x14ac:dyDescent="0.25">
      <c r="A2614">
        <v>2599</v>
      </c>
      <c r="B2614" s="84">
        <v>38245</v>
      </c>
      <c r="C2614" s="47">
        <v>18.54</v>
      </c>
      <c r="D2614" s="47">
        <v>18.54</v>
      </c>
      <c r="E2614" s="47">
        <v>18.25</v>
      </c>
      <c r="F2614" s="47">
        <v>18.440000000000001</v>
      </c>
      <c r="G2614" s="48">
        <v>304900</v>
      </c>
      <c r="H2614" s="47">
        <v>10.19</v>
      </c>
      <c r="I2614" s="51">
        <f t="shared" si="288"/>
        <v>0.5526030368763557</v>
      </c>
      <c r="J2614" s="51">
        <f t="shared" ca="1" si="289"/>
        <v>1.3333333333333333</v>
      </c>
      <c r="K2614" s="47">
        <f t="shared" si="290"/>
        <v>10.25</v>
      </c>
      <c r="L2614" s="47">
        <f t="shared" si="291"/>
        <v>10.25</v>
      </c>
      <c r="M2614" s="47">
        <f t="shared" si="292"/>
        <v>10.09</v>
      </c>
      <c r="N2614" s="47">
        <f t="shared" si="293"/>
        <v>10.19</v>
      </c>
      <c r="O2614" s="48">
        <f t="shared" ca="1" si="294"/>
        <v>406533.33333333331</v>
      </c>
    </row>
    <row r="2615" spans="1:15" x14ac:dyDescent="0.25">
      <c r="A2615">
        <v>2600</v>
      </c>
      <c r="B2615" s="84">
        <v>38244</v>
      </c>
      <c r="C2615" s="47">
        <v>18.41</v>
      </c>
      <c r="D2615" s="47">
        <v>18.5</v>
      </c>
      <c r="E2615" s="47">
        <v>18.22</v>
      </c>
      <c r="F2615" s="47">
        <v>18.38</v>
      </c>
      <c r="G2615" s="48">
        <v>320400</v>
      </c>
      <c r="H2615" s="47">
        <v>10.16</v>
      </c>
      <c r="I2615" s="51">
        <f t="shared" si="288"/>
        <v>0.55277475516866159</v>
      </c>
      <c r="J2615" s="51">
        <f t="shared" ca="1" si="289"/>
        <v>1.3333333333333333</v>
      </c>
      <c r="K2615" s="47">
        <f t="shared" si="290"/>
        <v>10.18</v>
      </c>
      <c r="L2615" s="47">
        <f t="shared" si="291"/>
        <v>10.23</v>
      </c>
      <c r="M2615" s="47">
        <f t="shared" si="292"/>
        <v>10.07</v>
      </c>
      <c r="N2615" s="47">
        <f t="shared" si="293"/>
        <v>10.16</v>
      </c>
      <c r="O2615" s="48">
        <f t="shared" ca="1" si="294"/>
        <v>427200</v>
      </c>
    </row>
    <row r="2616" spans="1:15" x14ac:dyDescent="0.25">
      <c r="A2616">
        <v>2601</v>
      </c>
      <c r="B2616" s="84">
        <v>38243</v>
      </c>
      <c r="C2616" s="47">
        <v>18.170000000000002</v>
      </c>
      <c r="D2616" s="47">
        <v>18.399999999999999</v>
      </c>
      <c r="E2616" s="47">
        <v>18.11</v>
      </c>
      <c r="F2616" s="47">
        <v>18.39</v>
      </c>
      <c r="G2616" s="48">
        <v>222400</v>
      </c>
      <c r="H2616" s="47">
        <v>10.17</v>
      </c>
      <c r="I2616" s="51">
        <f t="shared" si="288"/>
        <v>0.55301794453507336</v>
      </c>
      <c r="J2616" s="51">
        <f t="shared" ca="1" si="289"/>
        <v>1.3333333333333333</v>
      </c>
      <c r="K2616" s="47">
        <f t="shared" si="290"/>
        <v>10.050000000000001</v>
      </c>
      <c r="L2616" s="47">
        <f t="shared" si="291"/>
        <v>10.18</v>
      </c>
      <c r="M2616" s="47">
        <f t="shared" si="292"/>
        <v>10.02</v>
      </c>
      <c r="N2616" s="47">
        <f t="shared" si="293"/>
        <v>10.17</v>
      </c>
      <c r="O2616" s="48">
        <f t="shared" ca="1" si="294"/>
        <v>296533.33333333331</v>
      </c>
    </row>
    <row r="2617" spans="1:15" x14ac:dyDescent="0.25">
      <c r="A2617">
        <v>2602</v>
      </c>
      <c r="B2617" s="84">
        <v>38240</v>
      </c>
      <c r="C2617" s="47">
        <v>18.13</v>
      </c>
      <c r="D2617" s="47">
        <v>18.329999999999998</v>
      </c>
      <c r="E2617" s="47">
        <v>17.82</v>
      </c>
      <c r="F2617" s="47">
        <v>18.11</v>
      </c>
      <c r="G2617" s="48">
        <v>301700</v>
      </c>
      <c r="H2617" s="47">
        <v>10.01</v>
      </c>
      <c r="I2617" s="51">
        <f t="shared" si="288"/>
        <v>0.55273329652125902</v>
      </c>
      <c r="J2617" s="51">
        <f t="shared" ca="1" si="289"/>
        <v>1.3333333333333333</v>
      </c>
      <c r="K2617" s="47">
        <f t="shared" si="290"/>
        <v>10.02</v>
      </c>
      <c r="L2617" s="47">
        <f t="shared" si="291"/>
        <v>10.130000000000001</v>
      </c>
      <c r="M2617" s="47">
        <f t="shared" si="292"/>
        <v>9.85</v>
      </c>
      <c r="N2617" s="47">
        <f t="shared" si="293"/>
        <v>10.01</v>
      </c>
      <c r="O2617" s="48">
        <f t="shared" ca="1" si="294"/>
        <v>402266.66666666663</v>
      </c>
    </row>
    <row r="2618" spans="1:15" x14ac:dyDescent="0.25">
      <c r="A2618">
        <v>2603</v>
      </c>
      <c r="B2618" s="84">
        <v>38239</v>
      </c>
      <c r="C2618" s="47">
        <v>18.14</v>
      </c>
      <c r="D2618" s="47">
        <v>18.34</v>
      </c>
      <c r="E2618" s="47">
        <v>17.899999999999999</v>
      </c>
      <c r="F2618" s="47">
        <v>18.22</v>
      </c>
      <c r="G2618" s="48">
        <v>336000</v>
      </c>
      <c r="H2618" s="47">
        <v>10.07</v>
      </c>
      <c r="I2618" s="51">
        <f t="shared" si="288"/>
        <v>0.55268935236004391</v>
      </c>
      <c r="J2618" s="51">
        <f t="shared" ca="1" si="289"/>
        <v>1.3333333333333333</v>
      </c>
      <c r="K2618" s="47">
        <f t="shared" si="290"/>
        <v>10.029999999999999</v>
      </c>
      <c r="L2618" s="47">
        <f t="shared" si="291"/>
        <v>10.14</v>
      </c>
      <c r="M2618" s="47">
        <f t="shared" si="292"/>
        <v>9.89</v>
      </c>
      <c r="N2618" s="47">
        <f t="shared" si="293"/>
        <v>10.07</v>
      </c>
      <c r="O2618" s="48">
        <f t="shared" ca="1" si="294"/>
        <v>448000</v>
      </c>
    </row>
    <row r="2619" spans="1:15" x14ac:dyDescent="0.25">
      <c r="A2619">
        <v>2604</v>
      </c>
      <c r="B2619" s="84">
        <v>38238</v>
      </c>
      <c r="C2619" s="47">
        <v>18.190000000000001</v>
      </c>
      <c r="D2619" s="47">
        <v>18.329999999999998</v>
      </c>
      <c r="E2619" s="47">
        <v>18.04</v>
      </c>
      <c r="F2619" s="47">
        <v>18.09</v>
      </c>
      <c r="G2619" s="48">
        <v>192900</v>
      </c>
      <c r="H2619" s="47">
        <v>10</v>
      </c>
      <c r="I2619" s="51">
        <f t="shared" si="288"/>
        <v>0.55279159756771701</v>
      </c>
      <c r="J2619" s="51">
        <f t="shared" ca="1" si="289"/>
        <v>1.3333333333333333</v>
      </c>
      <c r="K2619" s="47">
        <f t="shared" si="290"/>
        <v>10.06</v>
      </c>
      <c r="L2619" s="47">
        <f t="shared" si="291"/>
        <v>10.130000000000001</v>
      </c>
      <c r="M2619" s="47">
        <f t="shared" si="292"/>
        <v>9.9700000000000006</v>
      </c>
      <c r="N2619" s="47">
        <f t="shared" si="293"/>
        <v>10</v>
      </c>
      <c r="O2619" s="48">
        <f t="shared" ca="1" si="294"/>
        <v>257200</v>
      </c>
    </row>
    <row r="2620" spans="1:15" x14ac:dyDescent="0.25">
      <c r="A2620">
        <v>2605</v>
      </c>
      <c r="B2620" s="84">
        <v>38237</v>
      </c>
      <c r="C2620" s="47">
        <v>18.25</v>
      </c>
      <c r="D2620" s="47">
        <v>18.25</v>
      </c>
      <c r="E2620" s="47">
        <v>17.75</v>
      </c>
      <c r="F2620" s="47">
        <v>18.03</v>
      </c>
      <c r="G2620" s="48">
        <v>214100</v>
      </c>
      <c r="H2620" s="47">
        <v>9.9700000000000006</v>
      </c>
      <c r="I2620" s="51">
        <f t="shared" si="288"/>
        <v>0.55296727676095392</v>
      </c>
      <c r="J2620" s="51">
        <f t="shared" ca="1" si="289"/>
        <v>1.3333333333333333</v>
      </c>
      <c r="K2620" s="47">
        <f t="shared" si="290"/>
        <v>10.09</v>
      </c>
      <c r="L2620" s="47">
        <f t="shared" si="291"/>
        <v>10.09</v>
      </c>
      <c r="M2620" s="47">
        <f t="shared" si="292"/>
        <v>9.82</v>
      </c>
      <c r="N2620" s="47">
        <f t="shared" si="293"/>
        <v>9.9700000000000006</v>
      </c>
      <c r="O2620" s="48">
        <f t="shared" ca="1" si="294"/>
        <v>285466.66666666663</v>
      </c>
    </row>
    <row r="2621" spans="1:15" x14ac:dyDescent="0.25">
      <c r="A2621">
        <v>2606</v>
      </c>
      <c r="B2621" s="84">
        <v>38233</v>
      </c>
      <c r="C2621" s="47">
        <v>17.989999999999998</v>
      </c>
      <c r="D2621" s="47">
        <v>18.05</v>
      </c>
      <c r="E2621" s="47">
        <v>17.61</v>
      </c>
      <c r="F2621" s="47">
        <v>17.89</v>
      </c>
      <c r="G2621" s="48">
        <v>211300</v>
      </c>
      <c r="H2621" s="47">
        <v>9.89</v>
      </c>
      <c r="I2621" s="51">
        <f t="shared" si="288"/>
        <v>0.55282280603689216</v>
      </c>
      <c r="J2621" s="51">
        <f t="shared" ca="1" si="289"/>
        <v>1.3333333333333333</v>
      </c>
      <c r="K2621" s="47">
        <f t="shared" si="290"/>
        <v>9.9499999999999993</v>
      </c>
      <c r="L2621" s="47">
        <f t="shared" si="291"/>
        <v>9.98</v>
      </c>
      <c r="M2621" s="47">
        <f t="shared" si="292"/>
        <v>9.74</v>
      </c>
      <c r="N2621" s="47">
        <f t="shared" si="293"/>
        <v>9.89</v>
      </c>
      <c r="O2621" s="48">
        <f t="shared" ca="1" si="294"/>
        <v>281733.33333333331</v>
      </c>
    </row>
    <row r="2622" spans="1:15" x14ac:dyDescent="0.25">
      <c r="A2622">
        <v>2607</v>
      </c>
      <c r="B2622" s="84">
        <v>38232</v>
      </c>
      <c r="C2622" s="47">
        <v>17.670000000000002</v>
      </c>
      <c r="D2622" s="47">
        <v>17.93</v>
      </c>
      <c r="E2622" s="47">
        <v>17.57</v>
      </c>
      <c r="F2622" s="47">
        <v>17.93</v>
      </c>
      <c r="G2622" s="48">
        <v>304200</v>
      </c>
      <c r="H2622" s="47">
        <v>9.91</v>
      </c>
      <c r="I2622" s="51">
        <f t="shared" si="288"/>
        <v>0.55270496374790856</v>
      </c>
      <c r="J2622" s="51">
        <f t="shared" ca="1" si="289"/>
        <v>1.3333333333333333</v>
      </c>
      <c r="K2622" s="47">
        <f t="shared" si="290"/>
        <v>9.77</v>
      </c>
      <c r="L2622" s="47">
        <f t="shared" si="291"/>
        <v>9.91</v>
      </c>
      <c r="M2622" s="47">
        <f t="shared" si="292"/>
        <v>9.7100000000000009</v>
      </c>
      <c r="N2622" s="47">
        <f t="shared" si="293"/>
        <v>9.91</v>
      </c>
      <c r="O2622" s="48">
        <f t="shared" ca="1" si="294"/>
        <v>405600</v>
      </c>
    </row>
    <row r="2623" spans="1:15" x14ac:dyDescent="0.25">
      <c r="A2623">
        <v>2608</v>
      </c>
      <c r="B2623" s="84">
        <v>38231</v>
      </c>
      <c r="C2623" s="47">
        <v>17.45</v>
      </c>
      <c r="D2623" s="47">
        <v>18.13</v>
      </c>
      <c r="E2623" s="47">
        <v>17.39</v>
      </c>
      <c r="F2623" s="47">
        <v>17.59</v>
      </c>
      <c r="G2623" s="48">
        <v>180200</v>
      </c>
      <c r="H2623" s="47">
        <v>9.7200000000000006</v>
      </c>
      <c r="I2623" s="51">
        <f t="shared" si="288"/>
        <v>0.55258669698692442</v>
      </c>
      <c r="J2623" s="51">
        <f t="shared" ca="1" si="289"/>
        <v>1.3333333333333333</v>
      </c>
      <c r="K2623" s="47">
        <f t="shared" si="290"/>
        <v>9.64</v>
      </c>
      <c r="L2623" s="47">
        <f t="shared" si="291"/>
        <v>10.02</v>
      </c>
      <c r="M2623" s="47">
        <f t="shared" si="292"/>
        <v>9.61</v>
      </c>
      <c r="N2623" s="47">
        <f t="shared" si="293"/>
        <v>9.7200000000000006</v>
      </c>
      <c r="O2623" s="48">
        <f t="shared" ca="1" si="294"/>
        <v>240266.66666666666</v>
      </c>
    </row>
    <row r="2624" spans="1:15" x14ac:dyDescent="0.25">
      <c r="A2624">
        <v>2609</v>
      </c>
      <c r="B2624" s="84">
        <v>38230</v>
      </c>
      <c r="C2624" s="47">
        <v>17.48</v>
      </c>
      <c r="D2624" s="47">
        <v>17.68</v>
      </c>
      <c r="E2624" s="47">
        <v>17.39</v>
      </c>
      <c r="F2624" s="47">
        <v>17.54</v>
      </c>
      <c r="G2624" s="48">
        <v>407200</v>
      </c>
      <c r="H2624" s="47">
        <v>9.6999999999999993</v>
      </c>
      <c r="I2624" s="51">
        <f t="shared" si="288"/>
        <v>0.55302166476624859</v>
      </c>
      <c r="J2624" s="51">
        <f t="shared" ca="1" si="289"/>
        <v>1.3333333333333333</v>
      </c>
      <c r="K2624" s="47">
        <f t="shared" si="290"/>
        <v>9.67</v>
      </c>
      <c r="L2624" s="47">
        <f t="shared" si="291"/>
        <v>9.7799999999999994</v>
      </c>
      <c r="M2624" s="47">
        <f t="shared" si="292"/>
        <v>9.6199999999999992</v>
      </c>
      <c r="N2624" s="47">
        <f t="shared" si="293"/>
        <v>9.6999999999999993</v>
      </c>
      <c r="O2624" s="48">
        <f t="shared" ca="1" si="294"/>
        <v>542933.33333333326</v>
      </c>
    </row>
    <row r="2625" spans="1:15" x14ac:dyDescent="0.25">
      <c r="A2625">
        <v>2610</v>
      </c>
      <c r="B2625" s="84">
        <v>38229</v>
      </c>
      <c r="C2625" s="47">
        <v>17.73</v>
      </c>
      <c r="D2625" s="47">
        <v>17.82</v>
      </c>
      <c r="E2625" s="47">
        <v>17.3</v>
      </c>
      <c r="F2625" s="47">
        <v>17.39</v>
      </c>
      <c r="G2625" s="48">
        <v>390000</v>
      </c>
      <c r="H2625" s="47">
        <v>9.61</v>
      </c>
      <c r="I2625" s="51">
        <f t="shared" si="288"/>
        <v>0.55261644623346751</v>
      </c>
      <c r="J2625" s="51">
        <f t="shared" ca="1" si="289"/>
        <v>1.3333333333333333</v>
      </c>
      <c r="K2625" s="47">
        <f t="shared" si="290"/>
        <v>9.8000000000000007</v>
      </c>
      <c r="L2625" s="47">
        <f t="shared" si="291"/>
        <v>9.85</v>
      </c>
      <c r="M2625" s="47">
        <f t="shared" si="292"/>
        <v>9.56</v>
      </c>
      <c r="N2625" s="47">
        <f t="shared" si="293"/>
        <v>9.61</v>
      </c>
      <c r="O2625" s="48">
        <f t="shared" ca="1" si="294"/>
        <v>520000</v>
      </c>
    </row>
    <row r="2626" spans="1:15" x14ac:dyDescent="0.25">
      <c r="A2626">
        <v>2611</v>
      </c>
      <c r="B2626" s="84">
        <v>38226</v>
      </c>
      <c r="C2626" s="47">
        <v>17.690000000000001</v>
      </c>
      <c r="D2626" s="47">
        <v>17.97</v>
      </c>
      <c r="E2626" s="47">
        <v>17.670000000000002</v>
      </c>
      <c r="F2626" s="47">
        <v>17.87</v>
      </c>
      <c r="G2626" s="48">
        <v>224400</v>
      </c>
      <c r="H2626" s="47">
        <v>9.8800000000000008</v>
      </c>
      <c r="I2626" s="51">
        <f t="shared" si="288"/>
        <v>0.55288192501398992</v>
      </c>
      <c r="J2626" s="51">
        <f t="shared" ca="1" si="289"/>
        <v>1.3333333333333333</v>
      </c>
      <c r="K2626" s="47">
        <f t="shared" si="290"/>
        <v>9.7799999999999994</v>
      </c>
      <c r="L2626" s="47">
        <f t="shared" si="291"/>
        <v>9.94</v>
      </c>
      <c r="M2626" s="47">
        <f t="shared" si="292"/>
        <v>9.77</v>
      </c>
      <c r="N2626" s="47">
        <f t="shared" si="293"/>
        <v>9.8800000000000008</v>
      </c>
      <c r="O2626" s="48">
        <f t="shared" ca="1" si="294"/>
        <v>299200</v>
      </c>
    </row>
    <row r="2627" spans="1:15" x14ac:dyDescent="0.25">
      <c r="A2627">
        <v>2612</v>
      </c>
      <c r="B2627" s="84">
        <v>38225</v>
      </c>
      <c r="C2627" s="47">
        <v>17.7</v>
      </c>
      <c r="D2627" s="47">
        <v>17.829999999999998</v>
      </c>
      <c r="E2627" s="47">
        <v>17.600000000000001</v>
      </c>
      <c r="F2627" s="47">
        <v>17.7</v>
      </c>
      <c r="G2627" s="48">
        <v>246100</v>
      </c>
      <c r="H2627" s="47">
        <v>9.7799999999999994</v>
      </c>
      <c r="I2627" s="51">
        <f t="shared" si="288"/>
        <v>0.55254237288135588</v>
      </c>
      <c r="J2627" s="51">
        <f t="shared" ca="1" si="289"/>
        <v>1.3333333333333333</v>
      </c>
      <c r="K2627" s="47">
        <f t="shared" si="290"/>
        <v>9.7799999999999994</v>
      </c>
      <c r="L2627" s="47">
        <f t="shared" si="291"/>
        <v>9.85</v>
      </c>
      <c r="M2627" s="47">
        <f t="shared" si="292"/>
        <v>9.7200000000000006</v>
      </c>
      <c r="N2627" s="47">
        <f t="shared" si="293"/>
        <v>9.7799999999999994</v>
      </c>
      <c r="O2627" s="48">
        <f t="shared" ca="1" si="294"/>
        <v>328133.33333333331</v>
      </c>
    </row>
    <row r="2628" spans="1:15" x14ac:dyDescent="0.25">
      <c r="A2628">
        <v>2613</v>
      </c>
      <c r="B2628" s="84">
        <v>38224</v>
      </c>
      <c r="C2628" s="47">
        <v>17.47</v>
      </c>
      <c r="D2628" s="47">
        <v>17.690000000000001</v>
      </c>
      <c r="E2628" s="47">
        <v>17.18</v>
      </c>
      <c r="F2628" s="47">
        <v>17.690000000000001</v>
      </c>
      <c r="G2628" s="48">
        <v>235200</v>
      </c>
      <c r="H2628" s="47">
        <v>9.7799999999999994</v>
      </c>
      <c r="I2628" s="51">
        <f t="shared" si="288"/>
        <v>0.5528547201808931</v>
      </c>
      <c r="J2628" s="51">
        <f t="shared" ca="1" si="289"/>
        <v>1.3333333333333333</v>
      </c>
      <c r="K2628" s="47">
        <f t="shared" si="290"/>
        <v>9.66</v>
      </c>
      <c r="L2628" s="47">
        <f t="shared" si="291"/>
        <v>9.7799999999999994</v>
      </c>
      <c r="M2628" s="47">
        <f t="shared" si="292"/>
        <v>9.5</v>
      </c>
      <c r="N2628" s="47">
        <f t="shared" si="293"/>
        <v>9.7799999999999994</v>
      </c>
      <c r="O2628" s="48">
        <f t="shared" ca="1" si="294"/>
        <v>313600</v>
      </c>
    </row>
    <row r="2629" spans="1:15" x14ac:dyDescent="0.25">
      <c r="A2629">
        <v>2614</v>
      </c>
      <c r="B2629" s="84">
        <v>38223</v>
      </c>
      <c r="C2629" s="47">
        <v>17.88</v>
      </c>
      <c r="D2629" s="47">
        <v>18.28</v>
      </c>
      <c r="E2629" s="47">
        <v>17.29</v>
      </c>
      <c r="F2629" s="47">
        <v>17.41</v>
      </c>
      <c r="G2629" s="48">
        <v>389200</v>
      </c>
      <c r="H2629" s="47">
        <v>9.6199999999999992</v>
      </c>
      <c r="I2629" s="51">
        <f t="shared" si="288"/>
        <v>0.5525560022975301</v>
      </c>
      <c r="J2629" s="51">
        <f t="shared" ca="1" si="289"/>
        <v>1.3333333333333333</v>
      </c>
      <c r="K2629" s="47">
        <f t="shared" si="290"/>
        <v>9.8800000000000008</v>
      </c>
      <c r="L2629" s="47">
        <f t="shared" si="291"/>
        <v>10.1</v>
      </c>
      <c r="M2629" s="47">
        <f t="shared" si="292"/>
        <v>9.5500000000000007</v>
      </c>
      <c r="N2629" s="47">
        <f t="shared" si="293"/>
        <v>9.6199999999999992</v>
      </c>
      <c r="O2629" s="48">
        <f t="shared" ca="1" si="294"/>
        <v>518933.33333333331</v>
      </c>
    </row>
    <row r="2630" spans="1:15" x14ac:dyDescent="0.25">
      <c r="A2630">
        <v>2615</v>
      </c>
      <c r="B2630" s="84">
        <v>38222</v>
      </c>
      <c r="C2630" s="47">
        <v>18.7</v>
      </c>
      <c r="D2630" s="47">
        <v>18.7</v>
      </c>
      <c r="E2630" s="47">
        <v>17.37</v>
      </c>
      <c r="F2630" s="47">
        <v>17.5</v>
      </c>
      <c r="G2630" s="48">
        <v>330800</v>
      </c>
      <c r="H2630" s="47">
        <v>9.67</v>
      </c>
      <c r="I2630" s="51">
        <f t="shared" si="288"/>
        <v>0.5525714285714286</v>
      </c>
      <c r="J2630" s="51">
        <f t="shared" ca="1" si="289"/>
        <v>2</v>
      </c>
      <c r="K2630" s="47">
        <f t="shared" si="290"/>
        <v>10.33</v>
      </c>
      <c r="L2630" s="47">
        <f t="shared" si="291"/>
        <v>10.33</v>
      </c>
      <c r="M2630" s="47">
        <f t="shared" si="292"/>
        <v>9.6</v>
      </c>
      <c r="N2630" s="47">
        <f t="shared" si="293"/>
        <v>9.67</v>
      </c>
      <c r="O2630" s="48">
        <f t="shared" ca="1" si="294"/>
        <v>661600</v>
      </c>
    </row>
    <row r="2631" spans="1:15" x14ac:dyDescent="0.25">
      <c r="A2631">
        <v>2616</v>
      </c>
      <c r="B2631" s="84">
        <v>38219</v>
      </c>
      <c r="C2631" s="47">
        <v>26.61</v>
      </c>
      <c r="D2631" s="47">
        <v>26.84</v>
      </c>
      <c r="E2631" s="47">
        <v>26.28</v>
      </c>
      <c r="F2631" s="47">
        <v>26.84</v>
      </c>
      <c r="G2631" s="48">
        <v>276500</v>
      </c>
      <c r="H2631" s="47">
        <v>9.89</v>
      </c>
      <c r="I2631" s="51">
        <f t="shared" si="288"/>
        <v>0.36847988077496274</v>
      </c>
      <c r="J2631" s="51">
        <f t="shared" ca="1" si="289"/>
        <v>2</v>
      </c>
      <c r="K2631" s="47">
        <f t="shared" si="290"/>
        <v>9.81</v>
      </c>
      <c r="L2631" s="47">
        <f t="shared" si="291"/>
        <v>9.89</v>
      </c>
      <c r="M2631" s="47">
        <f t="shared" si="292"/>
        <v>9.68</v>
      </c>
      <c r="N2631" s="47">
        <f t="shared" si="293"/>
        <v>9.89</v>
      </c>
      <c r="O2631" s="48">
        <f t="shared" ca="1" si="294"/>
        <v>553000</v>
      </c>
    </row>
    <row r="2632" spans="1:15" x14ac:dyDescent="0.25">
      <c r="A2632">
        <v>2617</v>
      </c>
      <c r="B2632" s="84">
        <v>38218</v>
      </c>
      <c r="C2632" s="47">
        <v>26.63</v>
      </c>
      <c r="D2632" s="47">
        <v>26.74</v>
      </c>
      <c r="E2632" s="47">
        <v>26.24</v>
      </c>
      <c r="F2632" s="47">
        <v>26.44</v>
      </c>
      <c r="G2632" s="48">
        <v>509200</v>
      </c>
      <c r="H2632" s="47">
        <v>9.74</v>
      </c>
      <c r="I2632" s="51">
        <f t="shared" si="288"/>
        <v>0.36838124054462934</v>
      </c>
      <c r="J2632" s="51">
        <f t="shared" ca="1" si="289"/>
        <v>2</v>
      </c>
      <c r="K2632" s="47">
        <f t="shared" si="290"/>
        <v>9.81</v>
      </c>
      <c r="L2632" s="47">
        <f t="shared" si="291"/>
        <v>9.85</v>
      </c>
      <c r="M2632" s="47">
        <f t="shared" si="292"/>
        <v>9.67</v>
      </c>
      <c r="N2632" s="47">
        <f t="shared" si="293"/>
        <v>9.74</v>
      </c>
      <c r="O2632" s="48">
        <f t="shared" ca="1" si="294"/>
        <v>1018400</v>
      </c>
    </row>
    <row r="2633" spans="1:15" x14ac:dyDescent="0.25">
      <c r="A2633">
        <v>2618</v>
      </c>
      <c r="B2633" s="84">
        <v>38217</v>
      </c>
      <c r="C2633" s="47">
        <v>26.25</v>
      </c>
      <c r="D2633" s="47">
        <v>26.76</v>
      </c>
      <c r="E2633" s="47">
        <v>26.13</v>
      </c>
      <c r="F2633" s="47">
        <v>26.69</v>
      </c>
      <c r="G2633" s="48">
        <v>252400</v>
      </c>
      <c r="H2633" s="47">
        <v>9.84</v>
      </c>
      <c r="I2633" s="51">
        <f t="shared" si="288"/>
        <v>0.3686774072686399</v>
      </c>
      <c r="J2633" s="51">
        <f t="shared" ca="1" si="289"/>
        <v>2</v>
      </c>
      <c r="K2633" s="47">
        <f t="shared" si="290"/>
        <v>9.68</v>
      </c>
      <c r="L2633" s="47">
        <f t="shared" si="291"/>
        <v>9.8699999999999992</v>
      </c>
      <c r="M2633" s="47">
        <f t="shared" si="292"/>
        <v>9.6300000000000008</v>
      </c>
      <c r="N2633" s="47">
        <f t="shared" si="293"/>
        <v>9.84</v>
      </c>
      <c r="O2633" s="48">
        <f t="shared" ca="1" si="294"/>
        <v>504800</v>
      </c>
    </row>
    <row r="2634" spans="1:15" x14ac:dyDescent="0.25">
      <c r="A2634">
        <v>2619</v>
      </c>
      <c r="B2634" s="84">
        <v>38216</v>
      </c>
      <c r="C2634" s="47">
        <v>26.68</v>
      </c>
      <c r="D2634" s="47">
        <v>26.73</v>
      </c>
      <c r="E2634" s="47">
        <v>26.21</v>
      </c>
      <c r="F2634" s="47">
        <v>26.35</v>
      </c>
      <c r="G2634" s="48">
        <v>245700</v>
      </c>
      <c r="H2634" s="47">
        <v>9.7100000000000009</v>
      </c>
      <c r="I2634" s="51">
        <f t="shared" si="288"/>
        <v>0.36850094876660344</v>
      </c>
      <c r="J2634" s="51">
        <f t="shared" ca="1" si="289"/>
        <v>2</v>
      </c>
      <c r="K2634" s="47">
        <f t="shared" si="290"/>
        <v>9.83</v>
      </c>
      <c r="L2634" s="47">
        <f t="shared" si="291"/>
        <v>9.85</v>
      </c>
      <c r="M2634" s="47">
        <f t="shared" si="292"/>
        <v>9.66</v>
      </c>
      <c r="N2634" s="47">
        <f t="shared" si="293"/>
        <v>9.7100000000000009</v>
      </c>
      <c r="O2634" s="48">
        <f t="shared" ca="1" si="294"/>
        <v>491400</v>
      </c>
    </row>
    <row r="2635" spans="1:15" x14ac:dyDescent="0.25">
      <c r="A2635">
        <v>2620</v>
      </c>
      <c r="B2635" s="84">
        <v>38215</v>
      </c>
      <c r="C2635" s="47">
        <v>26.08</v>
      </c>
      <c r="D2635" s="47">
        <v>26.61</v>
      </c>
      <c r="E2635" s="47">
        <v>25.96</v>
      </c>
      <c r="F2635" s="47">
        <v>26.54</v>
      </c>
      <c r="G2635" s="48">
        <v>277700</v>
      </c>
      <c r="H2635" s="47">
        <v>9.7799999999999994</v>
      </c>
      <c r="I2635" s="51">
        <f t="shared" si="288"/>
        <v>0.36850037678975128</v>
      </c>
      <c r="J2635" s="51">
        <f t="shared" ca="1" si="289"/>
        <v>2</v>
      </c>
      <c r="K2635" s="47">
        <f t="shared" si="290"/>
        <v>9.61</v>
      </c>
      <c r="L2635" s="47">
        <f t="shared" si="291"/>
        <v>9.81</v>
      </c>
      <c r="M2635" s="47">
        <f t="shared" si="292"/>
        <v>9.57</v>
      </c>
      <c r="N2635" s="47">
        <f t="shared" si="293"/>
        <v>9.7799999999999994</v>
      </c>
      <c r="O2635" s="48">
        <f t="shared" ca="1" si="294"/>
        <v>555400</v>
      </c>
    </row>
    <row r="2636" spans="1:15" x14ac:dyDescent="0.25">
      <c r="A2636">
        <v>2621</v>
      </c>
      <c r="B2636" s="84">
        <v>38212</v>
      </c>
      <c r="C2636" s="47">
        <v>26.79</v>
      </c>
      <c r="D2636" s="47">
        <v>26.79</v>
      </c>
      <c r="E2636" s="47">
        <v>25.84</v>
      </c>
      <c r="F2636" s="47">
        <v>25.97</v>
      </c>
      <c r="G2636" s="48">
        <v>491200</v>
      </c>
      <c r="H2636" s="47">
        <v>9.57</v>
      </c>
      <c r="I2636" s="51">
        <f t="shared" si="288"/>
        <v>0.36850211782826342</v>
      </c>
      <c r="J2636" s="51">
        <f t="shared" ca="1" si="289"/>
        <v>2</v>
      </c>
      <c r="K2636" s="47">
        <f t="shared" si="290"/>
        <v>9.8699999999999992</v>
      </c>
      <c r="L2636" s="47">
        <f t="shared" si="291"/>
        <v>9.8699999999999992</v>
      </c>
      <c r="M2636" s="47">
        <f t="shared" si="292"/>
        <v>9.52</v>
      </c>
      <c r="N2636" s="47">
        <f t="shared" si="293"/>
        <v>9.57</v>
      </c>
      <c r="O2636" s="48">
        <f t="shared" ca="1" si="294"/>
        <v>982400</v>
      </c>
    </row>
    <row r="2637" spans="1:15" x14ac:dyDescent="0.25">
      <c r="A2637">
        <v>2622</v>
      </c>
      <c r="B2637" s="84">
        <v>38211</v>
      </c>
      <c r="C2637" s="47">
        <v>26.85</v>
      </c>
      <c r="D2637" s="47">
        <v>27.6</v>
      </c>
      <c r="E2637" s="47">
        <v>26.54</v>
      </c>
      <c r="F2637" s="47">
        <v>26.54</v>
      </c>
      <c r="G2637" s="48">
        <v>322800</v>
      </c>
      <c r="H2637" s="47">
        <v>9.7799999999999994</v>
      </c>
      <c r="I2637" s="51">
        <f t="shared" si="288"/>
        <v>0.36850037678975128</v>
      </c>
      <c r="J2637" s="51">
        <f t="shared" ca="1" si="289"/>
        <v>2</v>
      </c>
      <c r="K2637" s="47">
        <f t="shared" si="290"/>
        <v>9.89</v>
      </c>
      <c r="L2637" s="47">
        <f t="shared" si="291"/>
        <v>10.17</v>
      </c>
      <c r="M2637" s="47">
        <f t="shared" si="292"/>
        <v>9.7799999999999994</v>
      </c>
      <c r="N2637" s="47">
        <f t="shared" si="293"/>
        <v>9.7799999999999994</v>
      </c>
      <c r="O2637" s="48">
        <f t="shared" ca="1" si="294"/>
        <v>645600</v>
      </c>
    </row>
    <row r="2638" spans="1:15" x14ac:dyDescent="0.25">
      <c r="A2638">
        <v>2623</v>
      </c>
      <c r="B2638" s="84">
        <v>38210</v>
      </c>
      <c r="C2638" s="47">
        <v>27.04</v>
      </c>
      <c r="D2638" s="47">
        <v>27.19</v>
      </c>
      <c r="E2638" s="47">
        <v>26.4</v>
      </c>
      <c r="F2638" s="47">
        <v>27.04</v>
      </c>
      <c r="G2638" s="48">
        <v>430100</v>
      </c>
      <c r="H2638" s="47">
        <v>9.9600000000000009</v>
      </c>
      <c r="I2638" s="51">
        <f t="shared" si="288"/>
        <v>0.36834319526627224</v>
      </c>
      <c r="J2638" s="51">
        <f t="shared" ca="1" si="289"/>
        <v>2</v>
      </c>
      <c r="K2638" s="47">
        <f t="shared" si="290"/>
        <v>9.9600000000000009</v>
      </c>
      <c r="L2638" s="47">
        <f t="shared" si="291"/>
        <v>10.02</v>
      </c>
      <c r="M2638" s="47">
        <f t="shared" si="292"/>
        <v>9.7200000000000006</v>
      </c>
      <c r="N2638" s="47">
        <f t="shared" si="293"/>
        <v>9.9600000000000009</v>
      </c>
      <c r="O2638" s="48">
        <f t="shared" ca="1" si="294"/>
        <v>860200</v>
      </c>
    </row>
    <row r="2639" spans="1:15" x14ac:dyDescent="0.25">
      <c r="A2639">
        <v>2624</v>
      </c>
      <c r="B2639" s="84">
        <v>38209</v>
      </c>
      <c r="C2639" s="47">
        <v>26.07</v>
      </c>
      <c r="D2639" s="47">
        <v>27.05</v>
      </c>
      <c r="E2639" s="47">
        <v>26.05</v>
      </c>
      <c r="F2639" s="47">
        <v>26.97</v>
      </c>
      <c r="G2639" s="48">
        <v>203700</v>
      </c>
      <c r="H2639" s="47">
        <v>9.94</v>
      </c>
      <c r="I2639" s="51">
        <f t="shared" si="288"/>
        <v>0.36855765665554319</v>
      </c>
      <c r="J2639" s="51">
        <f t="shared" ca="1" si="289"/>
        <v>2</v>
      </c>
      <c r="K2639" s="47">
        <f t="shared" si="290"/>
        <v>9.61</v>
      </c>
      <c r="L2639" s="47">
        <f t="shared" si="291"/>
        <v>9.9700000000000006</v>
      </c>
      <c r="M2639" s="47">
        <f t="shared" si="292"/>
        <v>9.6</v>
      </c>
      <c r="N2639" s="47">
        <f t="shared" si="293"/>
        <v>9.94</v>
      </c>
      <c r="O2639" s="48">
        <f t="shared" ca="1" si="294"/>
        <v>407400</v>
      </c>
    </row>
    <row r="2640" spans="1:15" x14ac:dyDescent="0.25">
      <c r="A2640">
        <v>2625</v>
      </c>
      <c r="B2640" s="84">
        <v>38208</v>
      </c>
      <c r="C2640" s="47">
        <v>25.92</v>
      </c>
      <c r="D2640" s="47">
        <v>26.3</v>
      </c>
      <c r="E2640" s="47">
        <v>25.6</v>
      </c>
      <c r="F2640" s="47">
        <v>26.11</v>
      </c>
      <c r="G2640" s="48">
        <v>178100</v>
      </c>
      <c r="H2640" s="47">
        <v>9.6199999999999992</v>
      </c>
      <c r="I2640" s="51">
        <f t="shared" si="288"/>
        <v>0.36844121026426652</v>
      </c>
      <c r="J2640" s="51">
        <f t="shared" ca="1" si="289"/>
        <v>2</v>
      </c>
      <c r="K2640" s="47">
        <f t="shared" si="290"/>
        <v>9.5500000000000007</v>
      </c>
      <c r="L2640" s="47">
        <f t="shared" si="291"/>
        <v>9.69</v>
      </c>
      <c r="M2640" s="47">
        <f t="shared" si="292"/>
        <v>9.43</v>
      </c>
      <c r="N2640" s="47">
        <f t="shared" si="293"/>
        <v>9.6199999999999992</v>
      </c>
      <c r="O2640" s="48">
        <f t="shared" ca="1" si="294"/>
        <v>356200</v>
      </c>
    </row>
    <row r="2641" spans="1:15" x14ac:dyDescent="0.25">
      <c r="A2641">
        <v>2626</v>
      </c>
      <c r="B2641" s="84">
        <v>38205</v>
      </c>
      <c r="C2641" s="47">
        <v>26.65</v>
      </c>
      <c r="D2641" s="47">
        <v>26.76</v>
      </c>
      <c r="E2641" s="47">
        <v>25.71</v>
      </c>
      <c r="F2641" s="47">
        <v>25.71</v>
      </c>
      <c r="G2641" s="48">
        <v>262400</v>
      </c>
      <c r="H2641" s="47">
        <v>9.4700000000000006</v>
      </c>
      <c r="I2641" s="51">
        <f t="shared" ref="I2641:I2704" si="295">H2641/F2641</f>
        <v>0.36833916763905095</v>
      </c>
      <c r="J2641" s="51">
        <f t="shared" ref="J2641:J2704" ca="1" si="296">INDEX(OFFSET($T$15,0,0,$S$13+1,1),MATCH(B2641,OFFSET($Q$15,0,0,$S$13+1,1),-1))</f>
        <v>2</v>
      </c>
      <c r="K2641" s="47">
        <f t="shared" ref="K2641:K2704" si="297">ROUND($I2641*C2641,2)</f>
        <v>9.82</v>
      </c>
      <c r="L2641" s="47">
        <f t="shared" ref="L2641:L2704" si="298">ROUND($I2641*D2641,2)</f>
        <v>9.86</v>
      </c>
      <c r="M2641" s="47">
        <f t="shared" ref="M2641:M2704" si="299">ROUND($I2641*E2641,2)</f>
        <v>9.4700000000000006</v>
      </c>
      <c r="N2641" s="47">
        <f t="shared" ref="N2641:N2704" si="300">ROUND($I2641*F2641,2)</f>
        <v>9.4700000000000006</v>
      </c>
      <c r="O2641" s="48">
        <f t="shared" ref="O2641:O2704" ca="1" si="301">G2641*J2641</f>
        <v>524800</v>
      </c>
    </row>
    <row r="2642" spans="1:15" x14ac:dyDescent="0.25">
      <c r="A2642">
        <v>2627</v>
      </c>
      <c r="B2642" s="84">
        <v>38204</v>
      </c>
      <c r="C2642" s="47">
        <v>27.25</v>
      </c>
      <c r="D2642" s="47">
        <v>27.34</v>
      </c>
      <c r="E2642" s="47">
        <v>26.8</v>
      </c>
      <c r="F2642" s="47">
        <v>26.85</v>
      </c>
      <c r="G2642" s="48">
        <v>587600</v>
      </c>
      <c r="H2642" s="47">
        <v>9.89</v>
      </c>
      <c r="I2642" s="51">
        <f t="shared" si="295"/>
        <v>0.36834264432029795</v>
      </c>
      <c r="J2642" s="51">
        <f t="shared" ca="1" si="296"/>
        <v>2</v>
      </c>
      <c r="K2642" s="47">
        <f t="shared" si="297"/>
        <v>10.039999999999999</v>
      </c>
      <c r="L2642" s="47">
        <f t="shared" si="298"/>
        <v>10.07</v>
      </c>
      <c r="M2642" s="47">
        <f t="shared" si="299"/>
        <v>9.8699999999999992</v>
      </c>
      <c r="N2642" s="47">
        <f t="shared" si="300"/>
        <v>9.89</v>
      </c>
      <c r="O2642" s="48">
        <f t="shared" ca="1" si="301"/>
        <v>1175200</v>
      </c>
    </row>
    <row r="2643" spans="1:15" x14ac:dyDescent="0.25">
      <c r="A2643">
        <v>2628</v>
      </c>
      <c r="B2643" s="84">
        <v>38203</v>
      </c>
      <c r="C2643" s="47">
        <v>26.95</v>
      </c>
      <c r="D2643" s="47">
        <v>27.46</v>
      </c>
      <c r="E2643" s="47">
        <v>26.68</v>
      </c>
      <c r="F2643" s="47">
        <v>27.43</v>
      </c>
      <c r="G2643" s="48">
        <v>557300</v>
      </c>
      <c r="H2643" s="47">
        <v>10.11</v>
      </c>
      <c r="I2643" s="51">
        <f t="shared" si="295"/>
        <v>0.36857455340867662</v>
      </c>
      <c r="J2643" s="51">
        <f t="shared" ca="1" si="296"/>
        <v>2</v>
      </c>
      <c r="K2643" s="47">
        <f t="shared" si="297"/>
        <v>9.93</v>
      </c>
      <c r="L2643" s="47">
        <f t="shared" si="298"/>
        <v>10.119999999999999</v>
      </c>
      <c r="M2643" s="47">
        <f t="shared" si="299"/>
        <v>9.83</v>
      </c>
      <c r="N2643" s="47">
        <f t="shared" si="300"/>
        <v>10.11</v>
      </c>
      <c r="O2643" s="48">
        <f t="shared" ca="1" si="301"/>
        <v>1114600</v>
      </c>
    </row>
    <row r="2644" spans="1:15" x14ac:dyDescent="0.25">
      <c r="A2644">
        <v>2629</v>
      </c>
      <c r="B2644" s="84">
        <v>38202</v>
      </c>
      <c r="C2644" s="47">
        <v>27.5</v>
      </c>
      <c r="D2644" s="47">
        <v>27.5</v>
      </c>
      <c r="E2644" s="47">
        <v>27.02</v>
      </c>
      <c r="F2644" s="47">
        <v>27.11</v>
      </c>
      <c r="G2644" s="48">
        <v>327700</v>
      </c>
      <c r="H2644" s="47">
        <v>9.99</v>
      </c>
      <c r="I2644" s="51">
        <f t="shared" si="295"/>
        <v>0.36849870896348214</v>
      </c>
      <c r="J2644" s="51">
        <f t="shared" ca="1" si="296"/>
        <v>2</v>
      </c>
      <c r="K2644" s="47">
        <f t="shared" si="297"/>
        <v>10.130000000000001</v>
      </c>
      <c r="L2644" s="47">
        <f t="shared" si="298"/>
        <v>10.130000000000001</v>
      </c>
      <c r="M2644" s="47">
        <f t="shared" si="299"/>
        <v>9.9600000000000009</v>
      </c>
      <c r="N2644" s="47">
        <f t="shared" si="300"/>
        <v>9.99</v>
      </c>
      <c r="O2644" s="48">
        <f t="shared" ca="1" si="301"/>
        <v>655400</v>
      </c>
    </row>
    <row r="2645" spans="1:15" x14ac:dyDescent="0.25">
      <c r="A2645">
        <v>2630</v>
      </c>
      <c r="B2645" s="84">
        <v>38201</v>
      </c>
      <c r="C2645" s="47">
        <v>26.81</v>
      </c>
      <c r="D2645" s="47">
        <v>27.5</v>
      </c>
      <c r="E2645" s="47">
        <v>26.64</v>
      </c>
      <c r="F2645" s="47">
        <v>27.47</v>
      </c>
      <c r="G2645" s="48">
        <v>388500</v>
      </c>
      <c r="H2645" s="47">
        <v>10.119999999999999</v>
      </c>
      <c r="I2645" s="51">
        <f t="shared" si="295"/>
        <v>0.3684018929741536</v>
      </c>
      <c r="J2645" s="51">
        <f t="shared" ca="1" si="296"/>
        <v>2</v>
      </c>
      <c r="K2645" s="47">
        <f t="shared" si="297"/>
        <v>9.8800000000000008</v>
      </c>
      <c r="L2645" s="47">
        <f t="shared" si="298"/>
        <v>10.130000000000001</v>
      </c>
      <c r="M2645" s="47">
        <f t="shared" si="299"/>
        <v>9.81</v>
      </c>
      <c r="N2645" s="47">
        <f t="shared" si="300"/>
        <v>10.119999999999999</v>
      </c>
      <c r="O2645" s="48">
        <f t="shared" ca="1" si="301"/>
        <v>777000</v>
      </c>
    </row>
    <row r="2646" spans="1:15" x14ac:dyDescent="0.25">
      <c r="A2646">
        <v>2631</v>
      </c>
      <c r="B2646" s="84">
        <v>38198</v>
      </c>
      <c r="C2646" s="47">
        <v>27.4</v>
      </c>
      <c r="D2646" s="47">
        <v>27.48</v>
      </c>
      <c r="E2646" s="47">
        <v>26.86</v>
      </c>
      <c r="F2646" s="47">
        <v>27.01</v>
      </c>
      <c r="G2646" s="48">
        <v>551700</v>
      </c>
      <c r="H2646" s="47">
        <v>9.9499999999999993</v>
      </c>
      <c r="I2646" s="51">
        <f t="shared" si="295"/>
        <v>0.36838208071084777</v>
      </c>
      <c r="J2646" s="51">
        <f t="shared" ca="1" si="296"/>
        <v>2</v>
      </c>
      <c r="K2646" s="47">
        <f t="shared" si="297"/>
        <v>10.09</v>
      </c>
      <c r="L2646" s="47">
        <f t="shared" si="298"/>
        <v>10.119999999999999</v>
      </c>
      <c r="M2646" s="47">
        <f t="shared" si="299"/>
        <v>9.89</v>
      </c>
      <c r="N2646" s="47">
        <f t="shared" si="300"/>
        <v>9.9499999999999993</v>
      </c>
      <c r="O2646" s="48">
        <f t="shared" ca="1" si="301"/>
        <v>1103400</v>
      </c>
    </row>
    <row r="2647" spans="1:15" x14ac:dyDescent="0.25">
      <c r="A2647">
        <v>2632</v>
      </c>
      <c r="B2647" s="84">
        <v>38197</v>
      </c>
      <c r="C2647" s="47">
        <v>27.29</v>
      </c>
      <c r="D2647" s="47">
        <v>27.5</v>
      </c>
      <c r="E2647" s="47">
        <v>27.13</v>
      </c>
      <c r="F2647" s="47">
        <v>27.36</v>
      </c>
      <c r="G2647" s="48">
        <v>536400</v>
      </c>
      <c r="H2647" s="47">
        <v>10.08</v>
      </c>
      <c r="I2647" s="51">
        <f t="shared" si="295"/>
        <v>0.36842105263157898</v>
      </c>
      <c r="J2647" s="51">
        <f t="shared" ca="1" si="296"/>
        <v>2</v>
      </c>
      <c r="K2647" s="47">
        <f t="shared" si="297"/>
        <v>10.050000000000001</v>
      </c>
      <c r="L2647" s="47">
        <f t="shared" si="298"/>
        <v>10.130000000000001</v>
      </c>
      <c r="M2647" s="47">
        <f t="shared" si="299"/>
        <v>10</v>
      </c>
      <c r="N2647" s="47">
        <f t="shared" si="300"/>
        <v>10.08</v>
      </c>
      <c r="O2647" s="48">
        <f t="shared" ca="1" si="301"/>
        <v>1072800</v>
      </c>
    </row>
    <row r="2648" spans="1:15" x14ac:dyDescent="0.25">
      <c r="A2648">
        <v>2633</v>
      </c>
      <c r="B2648" s="84">
        <v>38196</v>
      </c>
      <c r="C2648" s="47">
        <v>26.69</v>
      </c>
      <c r="D2648" s="47">
        <v>27.32</v>
      </c>
      <c r="E2648" s="47">
        <v>26.15</v>
      </c>
      <c r="F2648" s="47">
        <v>26.98</v>
      </c>
      <c r="G2648" s="48">
        <v>638900</v>
      </c>
      <c r="H2648" s="47">
        <v>9.94</v>
      </c>
      <c r="I2648" s="51">
        <f t="shared" si="295"/>
        <v>0.36842105263157893</v>
      </c>
      <c r="J2648" s="51">
        <f t="shared" ca="1" si="296"/>
        <v>2</v>
      </c>
      <c r="K2648" s="47">
        <f t="shared" si="297"/>
        <v>9.83</v>
      </c>
      <c r="L2648" s="47">
        <f t="shared" si="298"/>
        <v>10.07</v>
      </c>
      <c r="M2648" s="47">
        <f t="shared" si="299"/>
        <v>9.6300000000000008</v>
      </c>
      <c r="N2648" s="47">
        <f t="shared" si="300"/>
        <v>9.94</v>
      </c>
      <c r="O2648" s="48">
        <f t="shared" ca="1" si="301"/>
        <v>1277800</v>
      </c>
    </row>
    <row r="2649" spans="1:15" x14ac:dyDescent="0.25">
      <c r="A2649">
        <v>2634</v>
      </c>
      <c r="B2649" s="84">
        <v>38195</v>
      </c>
      <c r="C2649" s="47">
        <v>26.57</v>
      </c>
      <c r="D2649" s="47">
        <v>26.92</v>
      </c>
      <c r="E2649" s="47">
        <v>26.5</v>
      </c>
      <c r="F2649" s="47">
        <v>26.72</v>
      </c>
      <c r="G2649" s="48">
        <v>557300</v>
      </c>
      <c r="H2649" s="47">
        <v>9.85</v>
      </c>
      <c r="I2649" s="51">
        <f t="shared" si="295"/>
        <v>0.36863772455089822</v>
      </c>
      <c r="J2649" s="51">
        <f t="shared" ca="1" si="296"/>
        <v>2</v>
      </c>
      <c r="K2649" s="47">
        <f t="shared" si="297"/>
        <v>9.7899999999999991</v>
      </c>
      <c r="L2649" s="47">
        <f t="shared" si="298"/>
        <v>9.92</v>
      </c>
      <c r="M2649" s="47">
        <f t="shared" si="299"/>
        <v>9.77</v>
      </c>
      <c r="N2649" s="47">
        <f t="shared" si="300"/>
        <v>9.85</v>
      </c>
      <c r="O2649" s="48">
        <f t="shared" ca="1" si="301"/>
        <v>1114600</v>
      </c>
    </row>
    <row r="2650" spans="1:15" x14ac:dyDescent="0.25">
      <c r="A2650">
        <v>2635</v>
      </c>
      <c r="B2650" s="84">
        <v>38194</v>
      </c>
      <c r="C2650" s="47">
        <v>26.19</v>
      </c>
      <c r="D2650" s="47">
        <v>26.64</v>
      </c>
      <c r="E2650" s="47">
        <v>26.1</v>
      </c>
      <c r="F2650" s="47">
        <v>26.42</v>
      </c>
      <c r="G2650" s="48">
        <v>775600</v>
      </c>
      <c r="H2650" s="47">
        <v>9.74</v>
      </c>
      <c r="I2650" s="51">
        <f t="shared" si="295"/>
        <v>0.3686601059803179</v>
      </c>
      <c r="J2650" s="51">
        <f t="shared" ca="1" si="296"/>
        <v>2</v>
      </c>
      <c r="K2650" s="47">
        <f t="shared" si="297"/>
        <v>9.66</v>
      </c>
      <c r="L2650" s="47">
        <f t="shared" si="298"/>
        <v>9.82</v>
      </c>
      <c r="M2650" s="47">
        <f t="shared" si="299"/>
        <v>9.6199999999999992</v>
      </c>
      <c r="N2650" s="47">
        <f t="shared" si="300"/>
        <v>9.74</v>
      </c>
      <c r="O2650" s="48">
        <f t="shared" ca="1" si="301"/>
        <v>1551200</v>
      </c>
    </row>
    <row r="2651" spans="1:15" x14ac:dyDescent="0.25">
      <c r="A2651">
        <v>2636</v>
      </c>
      <c r="B2651" s="84">
        <v>38191</v>
      </c>
      <c r="C2651" s="47">
        <v>26.62</v>
      </c>
      <c r="D2651" s="47">
        <v>26.62</v>
      </c>
      <c r="E2651" s="47">
        <v>25.79</v>
      </c>
      <c r="F2651" s="47">
        <v>25.86</v>
      </c>
      <c r="G2651" s="48">
        <v>579700</v>
      </c>
      <c r="H2651" s="47">
        <v>9.5299999999999994</v>
      </c>
      <c r="I2651" s="51">
        <f t="shared" si="295"/>
        <v>0.36852281515854601</v>
      </c>
      <c r="J2651" s="51">
        <f t="shared" ca="1" si="296"/>
        <v>2</v>
      </c>
      <c r="K2651" s="47">
        <f t="shared" si="297"/>
        <v>9.81</v>
      </c>
      <c r="L2651" s="47">
        <f t="shared" si="298"/>
        <v>9.81</v>
      </c>
      <c r="M2651" s="47">
        <f t="shared" si="299"/>
        <v>9.5</v>
      </c>
      <c r="N2651" s="47">
        <f t="shared" si="300"/>
        <v>9.5299999999999994</v>
      </c>
      <c r="O2651" s="48">
        <f t="shared" ca="1" si="301"/>
        <v>1159400</v>
      </c>
    </row>
    <row r="2652" spans="1:15" x14ac:dyDescent="0.25">
      <c r="A2652">
        <v>2637</v>
      </c>
      <c r="B2652" s="84">
        <v>38190</v>
      </c>
      <c r="C2652" s="47">
        <v>26.6</v>
      </c>
      <c r="D2652" s="47">
        <v>26.75</v>
      </c>
      <c r="E2652" s="47">
        <v>25.3</v>
      </c>
      <c r="F2652" s="47">
        <v>26.39</v>
      </c>
      <c r="G2652" s="48">
        <v>406800</v>
      </c>
      <c r="H2652" s="47">
        <v>9.7200000000000006</v>
      </c>
      <c r="I2652" s="51">
        <f t="shared" si="295"/>
        <v>0.36832133383857524</v>
      </c>
      <c r="J2652" s="51">
        <f t="shared" ca="1" si="296"/>
        <v>2</v>
      </c>
      <c r="K2652" s="47">
        <f t="shared" si="297"/>
        <v>9.8000000000000007</v>
      </c>
      <c r="L2652" s="47">
        <f t="shared" si="298"/>
        <v>9.85</v>
      </c>
      <c r="M2652" s="47">
        <f t="shared" si="299"/>
        <v>9.32</v>
      </c>
      <c r="N2652" s="47">
        <f t="shared" si="300"/>
        <v>9.7200000000000006</v>
      </c>
      <c r="O2652" s="48">
        <f t="shared" ca="1" si="301"/>
        <v>813600</v>
      </c>
    </row>
    <row r="2653" spans="1:15" x14ac:dyDescent="0.25">
      <c r="A2653">
        <v>2638</v>
      </c>
      <c r="B2653" s="84">
        <v>38189</v>
      </c>
      <c r="C2653" s="47">
        <v>26.78</v>
      </c>
      <c r="D2653" s="47">
        <v>27.14</v>
      </c>
      <c r="E2653" s="47">
        <v>26.36</v>
      </c>
      <c r="F2653" s="47">
        <v>26.37</v>
      </c>
      <c r="G2653" s="48">
        <v>497600</v>
      </c>
      <c r="H2653" s="47">
        <v>9.7200000000000006</v>
      </c>
      <c r="I2653" s="51">
        <f t="shared" si="295"/>
        <v>0.36860068259385664</v>
      </c>
      <c r="J2653" s="51">
        <f t="shared" ca="1" si="296"/>
        <v>2</v>
      </c>
      <c r="K2653" s="47">
        <f t="shared" si="297"/>
        <v>9.8699999999999992</v>
      </c>
      <c r="L2653" s="47">
        <f t="shared" si="298"/>
        <v>10</v>
      </c>
      <c r="M2653" s="47">
        <f t="shared" si="299"/>
        <v>9.7200000000000006</v>
      </c>
      <c r="N2653" s="47">
        <f t="shared" si="300"/>
        <v>9.7200000000000006</v>
      </c>
      <c r="O2653" s="48">
        <f t="shared" ca="1" si="301"/>
        <v>995200</v>
      </c>
    </row>
    <row r="2654" spans="1:15" x14ac:dyDescent="0.25">
      <c r="A2654">
        <v>2639</v>
      </c>
      <c r="B2654" s="84">
        <v>38188</v>
      </c>
      <c r="C2654" s="47">
        <v>26.4</v>
      </c>
      <c r="D2654" s="47">
        <v>26.91</v>
      </c>
      <c r="E2654" s="47">
        <v>26.27</v>
      </c>
      <c r="F2654" s="47">
        <v>26.78</v>
      </c>
      <c r="G2654" s="48">
        <v>244800</v>
      </c>
      <c r="H2654" s="47">
        <v>9.8699999999999992</v>
      </c>
      <c r="I2654" s="51">
        <f t="shared" si="295"/>
        <v>0.36855862584017918</v>
      </c>
      <c r="J2654" s="51">
        <f t="shared" ca="1" si="296"/>
        <v>2</v>
      </c>
      <c r="K2654" s="47">
        <f t="shared" si="297"/>
        <v>9.73</v>
      </c>
      <c r="L2654" s="47">
        <f t="shared" si="298"/>
        <v>9.92</v>
      </c>
      <c r="M2654" s="47">
        <f t="shared" si="299"/>
        <v>9.68</v>
      </c>
      <c r="N2654" s="47">
        <f t="shared" si="300"/>
        <v>9.8699999999999992</v>
      </c>
      <c r="O2654" s="48">
        <f t="shared" ca="1" si="301"/>
        <v>489600</v>
      </c>
    </row>
    <row r="2655" spans="1:15" x14ac:dyDescent="0.25">
      <c r="A2655">
        <v>2640</v>
      </c>
      <c r="B2655" s="84">
        <v>38187</v>
      </c>
      <c r="C2655" s="47">
        <v>26.11</v>
      </c>
      <c r="D2655" s="47">
        <v>26.52</v>
      </c>
      <c r="E2655" s="47">
        <v>25.85</v>
      </c>
      <c r="F2655" s="47">
        <v>26.21</v>
      </c>
      <c r="G2655" s="48">
        <v>265300</v>
      </c>
      <c r="H2655" s="47">
        <v>9.66</v>
      </c>
      <c r="I2655" s="51">
        <f t="shared" si="295"/>
        <v>0.3685616177031667</v>
      </c>
      <c r="J2655" s="51">
        <f t="shared" ca="1" si="296"/>
        <v>2</v>
      </c>
      <c r="K2655" s="47">
        <f t="shared" si="297"/>
        <v>9.6199999999999992</v>
      </c>
      <c r="L2655" s="47">
        <f t="shared" si="298"/>
        <v>9.77</v>
      </c>
      <c r="M2655" s="47">
        <f t="shared" si="299"/>
        <v>9.5299999999999994</v>
      </c>
      <c r="N2655" s="47">
        <f t="shared" si="300"/>
        <v>9.66</v>
      </c>
      <c r="O2655" s="48">
        <f t="shared" ca="1" si="301"/>
        <v>530600</v>
      </c>
    </row>
    <row r="2656" spans="1:15" x14ac:dyDescent="0.25">
      <c r="A2656">
        <v>2641</v>
      </c>
      <c r="B2656" s="84">
        <v>38184</v>
      </c>
      <c r="C2656" s="47">
        <v>26.51</v>
      </c>
      <c r="D2656" s="47">
        <v>26.69</v>
      </c>
      <c r="E2656" s="47">
        <v>25.88</v>
      </c>
      <c r="F2656" s="47">
        <v>25.92</v>
      </c>
      <c r="G2656" s="48">
        <v>363300</v>
      </c>
      <c r="H2656" s="47">
        <v>9.5500000000000007</v>
      </c>
      <c r="I2656" s="51">
        <f t="shared" si="295"/>
        <v>0.36844135802469136</v>
      </c>
      <c r="J2656" s="51">
        <f t="shared" ca="1" si="296"/>
        <v>2</v>
      </c>
      <c r="K2656" s="47">
        <f t="shared" si="297"/>
        <v>9.77</v>
      </c>
      <c r="L2656" s="47">
        <f t="shared" si="298"/>
        <v>9.83</v>
      </c>
      <c r="M2656" s="47">
        <f t="shared" si="299"/>
        <v>9.5399999999999991</v>
      </c>
      <c r="N2656" s="47">
        <f t="shared" si="300"/>
        <v>9.5500000000000007</v>
      </c>
      <c r="O2656" s="48">
        <f t="shared" ca="1" si="301"/>
        <v>726600</v>
      </c>
    </row>
    <row r="2657" spans="1:15" x14ac:dyDescent="0.25">
      <c r="A2657">
        <v>2642</v>
      </c>
      <c r="B2657" s="84">
        <v>38183</v>
      </c>
      <c r="C2657" s="47">
        <v>26.31</v>
      </c>
      <c r="D2657" s="47">
        <v>26.8</v>
      </c>
      <c r="E2657" s="47">
        <v>25.96</v>
      </c>
      <c r="F2657" s="47">
        <v>26.35</v>
      </c>
      <c r="G2657" s="48">
        <v>210800</v>
      </c>
      <c r="H2657" s="47">
        <v>9.7100000000000009</v>
      </c>
      <c r="I2657" s="51">
        <f t="shared" si="295"/>
        <v>0.36850094876660344</v>
      </c>
      <c r="J2657" s="51">
        <f t="shared" ca="1" si="296"/>
        <v>2</v>
      </c>
      <c r="K2657" s="47">
        <f t="shared" si="297"/>
        <v>9.6999999999999993</v>
      </c>
      <c r="L2657" s="47">
        <f t="shared" si="298"/>
        <v>9.8800000000000008</v>
      </c>
      <c r="M2657" s="47">
        <f t="shared" si="299"/>
        <v>9.57</v>
      </c>
      <c r="N2657" s="47">
        <f t="shared" si="300"/>
        <v>9.7100000000000009</v>
      </c>
      <c r="O2657" s="48">
        <f t="shared" ca="1" si="301"/>
        <v>421600</v>
      </c>
    </row>
    <row r="2658" spans="1:15" x14ac:dyDescent="0.25">
      <c r="A2658">
        <v>2643</v>
      </c>
      <c r="B2658" s="84">
        <v>38182</v>
      </c>
      <c r="C2658" s="47">
        <v>26.2</v>
      </c>
      <c r="D2658" s="47">
        <v>26.59</v>
      </c>
      <c r="E2658" s="47">
        <v>25.91</v>
      </c>
      <c r="F2658" s="47">
        <v>25.95</v>
      </c>
      <c r="G2658" s="48">
        <v>284000</v>
      </c>
      <c r="H2658" s="47">
        <v>9.56</v>
      </c>
      <c r="I2658" s="51">
        <f t="shared" si="295"/>
        <v>0.3684007707129095</v>
      </c>
      <c r="J2658" s="51">
        <f t="shared" ca="1" si="296"/>
        <v>2</v>
      </c>
      <c r="K2658" s="47">
        <f t="shared" si="297"/>
        <v>9.65</v>
      </c>
      <c r="L2658" s="47">
        <f t="shared" si="298"/>
        <v>9.8000000000000007</v>
      </c>
      <c r="M2658" s="47">
        <f t="shared" si="299"/>
        <v>9.5500000000000007</v>
      </c>
      <c r="N2658" s="47">
        <f t="shared" si="300"/>
        <v>9.56</v>
      </c>
      <c r="O2658" s="48">
        <f t="shared" ca="1" si="301"/>
        <v>568000</v>
      </c>
    </row>
    <row r="2659" spans="1:15" x14ac:dyDescent="0.25">
      <c r="A2659">
        <v>2644</v>
      </c>
      <c r="B2659" s="84">
        <v>38181</v>
      </c>
      <c r="C2659" s="47">
        <v>26.1</v>
      </c>
      <c r="D2659" s="47">
        <v>26.59</v>
      </c>
      <c r="E2659" s="47">
        <v>26.09</v>
      </c>
      <c r="F2659" s="47">
        <v>26.31</v>
      </c>
      <c r="G2659" s="48">
        <v>277300</v>
      </c>
      <c r="H2659" s="47">
        <v>9.6999999999999993</v>
      </c>
      <c r="I2659" s="51">
        <f t="shared" si="295"/>
        <v>0.36868110984416569</v>
      </c>
      <c r="J2659" s="51">
        <f t="shared" ca="1" si="296"/>
        <v>2</v>
      </c>
      <c r="K2659" s="47">
        <f t="shared" si="297"/>
        <v>9.6199999999999992</v>
      </c>
      <c r="L2659" s="47">
        <f t="shared" si="298"/>
        <v>9.8000000000000007</v>
      </c>
      <c r="M2659" s="47">
        <f t="shared" si="299"/>
        <v>9.6199999999999992</v>
      </c>
      <c r="N2659" s="47">
        <f t="shared" si="300"/>
        <v>9.6999999999999993</v>
      </c>
      <c r="O2659" s="48">
        <f t="shared" ca="1" si="301"/>
        <v>554600</v>
      </c>
    </row>
    <row r="2660" spans="1:15" x14ac:dyDescent="0.25">
      <c r="A2660">
        <v>2645</v>
      </c>
      <c r="B2660" s="84">
        <v>38180</v>
      </c>
      <c r="C2660" s="47">
        <v>26.07</v>
      </c>
      <c r="D2660" s="47">
        <v>26.3</v>
      </c>
      <c r="E2660" s="47">
        <v>25.86</v>
      </c>
      <c r="F2660" s="47">
        <v>25.9</v>
      </c>
      <c r="G2660" s="48">
        <v>246800</v>
      </c>
      <c r="H2660" s="47">
        <v>9.5399999999999991</v>
      </c>
      <c r="I2660" s="51">
        <f t="shared" si="295"/>
        <v>0.36833976833976834</v>
      </c>
      <c r="J2660" s="51">
        <f t="shared" ca="1" si="296"/>
        <v>2</v>
      </c>
      <c r="K2660" s="47">
        <f t="shared" si="297"/>
        <v>9.6</v>
      </c>
      <c r="L2660" s="47">
        <f t="shared" si="298"/>
        <v>9.69</v>
      </c>
      <c r="M2660" s="47">
        <f t="shared" si="299"/>
        <v>9.5299999999999994</v>
      </c>
      <c r="N2660" s="47">
        <f t="shared" si="300"/>
        <v>9.5399999999999991</v>
      </c>
      <c r="O2660" s="48">
        <f t="shared" ca="1" si="301"/>
        <v>493600</v>
      </c>
    </row>
    <row r="2661" spans="1:15" x14ac:dyDescent="0.25">
      <c r="A2661">
        <v>2646</v>
      </c>
      <c r="B2661" s="84">
        <v>38177</v>
      </c>
      <c r="C2661" s="47">
        <v>26.1</v>
      </c>
      <c r="D2661" s="47">
        <v>26.37</v>
      </c>
      <c r="E2661" s="47">
        <v>25.7</v>
      </c>
      <c r="F2661" s="47">
        <v>26.2</v>
      </c>
      <c r="G2661" s="48">
        <v>282100</v>
      </c>
      <c r="H2661" s="47">
        <v>9.65</v>
      </c>
      <c r="I2661" s="51">
        <f t="shared" si="295"/>
        <v>0.36832061068702293</v>
      </c>
      <c r="J2661" s="51">
        <f t="shared" ca="1" si="296"/>
        <v>2</v>
      </c>
      <c r="K2661" s="47">
        <f t="shared" si="297"/>
        <v>9.61</v>
      </c>
      <c r="L2661" s="47">
        <f t="shared" si="298"/>
        <v>9.7100000000000009</v>
      </c>
      <c r="M2661" s="47">
        <f t="shared" si="299"/>
        <v>9.4700000000000006</v>
      </c>
      <c r="N2661" s="47">
        <f t="shared" si="300"/>
        <v>9.65</v>
      </c>
      <c r="O2661" s="48">
        <f t="shared" ca="1" si="301"/>
        <v>564200</v>
      </c>
    </row>
    <row r="2662" spans="1:15" x14ac:dyDescent="0.25">
      <c r="A2662">
        <v>2647</v>
      </c>
      <c r="B2662" s="84">
        <v>38176</v>
      </c>
      <c r="C2662" s="47">
        <v>26.72</v>
      </c>
      <c r="D2662" s="47">
        <v>27</v>
      </c>
      <c r="E2662" s="47">
        <v>26.14</v>
      </c>
      <c r="F2662" s="47">
        <v>26.21</v>
      </c>
      <c r="G2662" s="48">
        <v>889600</v>
      </c>
      <c r="H2662" s="47">
        <v>9.66</v>
      </c>
      <c r="I2662" s="51">
        <f t="shared" si="295"/>
        <v>0.3685616177031667</v>
      </c>
      <c r="J2662" s="51">
        <f t="shared" ca="1" si="296"/>
        <v>2</v>
      </c>
      <c r="K2662" s="47">
        <f t="shared" si="297"/>
        <v>9.85</v>
      </c>
      <c r="L2662" s="47">
        <f t="shared" si="298"/>
        <v>9.9499999999999993</v>
      </c>
      <c r="M2662" s="47">
        <f t="shared" si="299"/>
        <v>9.6300000000000008</v>
      </c>
      <c r="N2662" s="47">
        <f t="shared" si="300"/>
        <v>9.66</v>
      </c>
      <c r="O2662" s="48">
        <f t="shared" ca="1" si="301"/>
        <v>1779200</v>
      </c>
    </row>
    <row r="2663" spans="1:15" x14ac:dyDescent="0.25">
      <c r="A2663">
        <v>2648</v>
      </c>
      <c r="B2663" s="84">
        <v>38175</v>
      </c>
      <c r="C2663" s="47">
        <v>26.97</v>
      </c>
      <c r="D2663" s="47">
        <v>27.24</v>
      </c>
      <c r="E2663" s="47">
        <v>26.75</v>
      </c>
      <c r="F2663" s="47">
        <v>26.8</v>
      </c>
      <c r="G2663" s="48">
        <v>509200</v>
      </c>
      <c r="H2663" s="47">
        <v>9.8800000000000008</v>
      </c>
      <c r="I2663" s="51">
        <f t="shared" si="295"/>
        <v>0.36865671641791048</v>
      </c>
      <c r="J2663" s="51">
        <f t="shared" ca="1" si="296"/>
        <v>2</v>
      </c>
      <c r="K2663" s="47">
        <f t="shared" si="297"/>
        <v>9.94</v>
      </c>
      <c r="L2663" s="47">
        <f t="shared" si="298"/>
        <v>10.039999999999999</v>
      </c>
      <c r="M2663" s="47">
        <f t="shared" si="299"/>
        <v>9.86</v>
      </c>
      <c r="N2663" s="47">
        <f t="shared" si="300"/>
        <v>9.8800000000000008</v>
      </c>
      <c r="O2663" s="48">
        <f t="shared" ca="1" si="301"/>
        <v>1018400</v>
      </c>
    </row>
    <row r="2664" spans="1:15" x14ac:dyDescent="0.25">
      <c r="A2664">
        <v>2649</v>
      </c>
      <c r="B2664" s="84">
        <v>38174</v>
      </c>
      <c r="C2664" s="47">
        <v>27.4</v>
      </c>
      <c r="D2664" s="47">
        <v>27.4</v>
      </c>
      <c r="E2664" s="47">
        <v>26.73</v>
      </c>
      <c r="F2664" s="47">
        <v>26.8</v>
      </c>
      <c r="G2664" s="48">
        <v>587700</v>
      </c>
      <c r="H2664" s="47">
        <v>9.8800000000000008</v>
      </c>
      <c r="I2664" s="51">
        <f t="shared" si="295"/>
        <v>0.36865671641791048</v>
      </c>
      <c r="J2664" s="51">
        <f t="shared" ca="1" si="296"/>
        <v>2</v>
      </c>
      <c r="K2664" s="47">
        <f t="shared" si="297"/>
        <v>10.1</v>
      </c>
      <c r="L2664" s="47">
        <f t="shared" si="298"/>
        <v>10.1</v>
      </c>
      <c r="M2664" s="47">
        <f t="shared" si="299"/>
        <v>9.85</v>
      </c>
      <c r="N2664" s="47">
        <f t="shared" si="300"/>
        <v>9.8800000000000008</v>
      </c>
      <c r="O2664" s="48">
        <f t="shared" ca="1" si="301"/>
        <v>1175400</v>
      </c>
    </row>
    <row r="2665" spans="1:15" x14ac:dyDescent="0.25">
      <c r="A2665">
        <v>2650</v>
      </c>
      <c r="B2665" s="84">
        <v>38170</v>
      </c>
      <c r="C2665" s="47">
        <v>27.1</v>
      </c>
      <c r="D2665" s="47">
        <v>27.3</v>
      </c>
      <c r="E2665" s="47">
        <v>26.99</v>
      </c>
      <c r="F2665" s="47">
        <v>27.3</v>
      </c>
      <c r="G2665" s="48">
        <v>350500</v>
      </c>
      <c r="H2665" s="47">
        <v>10.06</v>
      </c>
      <c r="I2665" s="51">
        <f t="shared" si="295"/>
        <v>0.36849816849816852</v>
      </c>
      <c r="J2665" s="51">
        <f t="shared" ca="1" si="296"/>
        <v>2</v>
      </c>
      <c r="K2665" s="47">
        <f t="shared" si="297"/>
        <v>9.99</v>
      </c>
      <c r="L2665" s="47">
        <f t="shared" si="298"/>
        <v>10.06</v>
      </c>
      <c r="M2665" s="47">
        <f t="shared" si="299"/>
        <v>9.9499999999999993</v>
      </c>
      <c r="N2665" s="47">
        <f t="shared" si="300"/>
        <v>10.06</v>
      </c>
      <c r="O2665" s="48">
        <f t="shared" ca="1" si="301"/>
        <v>701000</v>
      </c>
    </row>
    <row r="2666" spans="1:15" x14ac:dyDescent="0.25">
      <c r="A2666">
        <v>2651</v>
      </c>
      <c r="B2666" s="84">
        <v>38169</v>
      </c>
      <c r="C2666" s="47">
        <v>27.5</v>
      </c>
      <c r="D2666" s="47">
        <v>27.5</v>
      </c>
      <c r="E2666" s="47">
        <v>27.1</v>
      </c>
      <c r="F2666" s="47">
        <v>27.1</v>
      </c>
      <c r="G2666" s="48">
        <v>417700</v>
      </c>
      <c r="H2666" s="47">
        <v>9.99</v>
      </c>
      <c r="I2666" s="51">
        <f t="shared" si="295"/>
        <v>0.36863468634686347</v>
      </c>
      <c r="J2666" s="51">
        <f t="shared" ca="1" si="296"/>
        <v>2</v>
      </c>
      <c r="K2666" s="47">
        <f t="shared" si="297"/>
        <v>10.14</v>
      </c>
      <c r="L2666" s="47">
        <f t="shared" si="298"/>
        <v>10.14</v>
      </c>
      <c r="M2666" s="47">
        <f t="shared" si="299"/>
        <v>9.99</v>
      </c>
      <c r="N2666" s="47">
        <f t="shared" si="300"/>
        <v>9.99</v>
      </c>
      <c r="O2666" s="48">
        <f t="shared" ca="1" si="301"/>
        <v>835400</v>
      </c>
    </row>
    <row r="2667" spans="1:15" x14ac:dyDescent="0.25">
      <c r="A2667">
        <v>2652</v>
      </c>
      <c r="B2667" s="84">
        <v>38168</v>
      </c>
      <c r="C2667" s="47">
        <v>26.98</v>
      </c>
      <c r="D2667" s="47">
        <v>27.5</v>
      </c>
      <c r="E2667" s="47">
        <v>26.65</v>
      </c>
      <c r="F2667" s="47">
        <v>27.36</v>
      </c>
      <c r="G2667" s="48">
        <v>756100</v>
      </c>
      <c r="H2667" s="47">
        <v>10.08</v>
      </c>
      <c r="I2667" s="51">
        <f t="shared" si="295"/>
        <v>0.36842105263157898</v>
      </c>
      <c r="J2667" s="51">
        <f t="shared" ca="1" si="296"/>
        <v>2</v>
      </c>
      <c r="K2667" s="47">
        <f t="shared" si="297"/>
        <v>9.94</v>
      </c>
      <c r="L2667" s="47">
        <f t="shared" si="298"/>
        <v>10.130000000000001</v>
      </c>
      <c r="M2667" s="47">
        <f t="shared" si="299"/>
        <v>9.82</v>
      </c>
      <c r="N2667" s="47">
        <f t="shared" si="300"/>
        <v>10.08</v>
      </c>
      <c r="O2667" s="48">
        <f t="shared" ca="1" si="301"/>
        <v>1512200</v>
      </c>
    </row>
    <row r="2668" spans="1:15" x14ac:dyDescent="0.25">
      <c r="A2668">
        <v>2653</v>
      </c>
      <c r="B2668" s="84">
        <v>38167</v>
      </c>
      <c r="C2668" s="47">
        <v>26.51</v>
      </c>
      <c r="D2668" s="47">
        <v>27</v>
      </c>
      <c r="E2668" s="47">
        <v>26.48</v>
      </c>
      <c r="F2668" s="47">
        <v>26.96</v>
      </c>
      <c r="G2668" s="48">
        <v>410400</v>
      </c>
      <c r="H2668" s="47">
        <v>9.93</v>
      </c>
      <c r="I2668" s="51">
        <f t="shared" si="295"/>
        <v>0.36832344213649848</v>
      </c>
      <c r="J2668" s="51">
        <f t="shared" ca="1" si="296"/>
        <v>2</v>
      </c>
      <c r="K2668" s="47">
        <f t="shared" si="297"/>
        <v>9.76</v>
      </c>
      <c r="L2668" s="47">
        <f t="shared" si="298"/>
        <v>9.94</v>
      </c>
      <c r="M2668" s="47">
        <f t="shared" si="299"/>
        <v>9.75</v>
      </c>
      <c r="N2668" s="47">
        <f t="shared" si="300"/>
        <v>9.93</v>
      </c>
      <c r="O2668" s="48">
        <f t="shared" ca="1" si="301"/>
        <v>820800</v>
      </c>
    </row>
    <row r="2669" spans="1:15" x14ac:dyDescent="0.25">
      <c r="A2669">
        <v>2654</v>
      </c>
      <c r="B2669" s="84">
        <v>38166</v>
      </c>
      <c r="C2669" s="47">
        <v>26.06</v>
      </c>
      <c r="D2669" s="47">
        <v>26.78</v>
      </c>
      <c r="E2669" s="47">
        <v>26.06</v>
      </c>
      <c r="F2669" s="47">
        <v>26.78</v>
      </c>
      <c r="G2669" s="48">
        <v>448900</v>
      </c>
      <c r="H2669" s="47">
        <v>9.8699999999999992</v>
      </c>
      <c r="I2669" s="51">
        <f t="shared" si="295"/>
        <v>0.36855862584017918</v>
      </c>
      <c r="J2669" s="51">
        <f t="shared" ca="1" si="296"/>
        <v>2</v>
      </c>
      <c r="K2669" s="47">
        <f t="shared" si="297"/>
        <v>9.6</v>
      </c>
      <c r="L2669" s="47">
        <f t="shared" si="298"/>
        <v>9.8699999999999992</v>
      </c>
      <c r="M2669" s="47">
        <f t="shared" si="299"/>
        <v>9.6</v>
      </c>
      <c r="N2669" s="47">
        <f t="shared" si="300"/>
        <v>9.8699999999999992</v>
      </c>
      <c r="O2669" s="48">
        <f t="shared" ca="1" si="301"/>
        <v>897800</v>
      </c>
    </row>
    <row r="2670" spans="1:15" x14ac:dyDescent="0.25">
      <c r="A2670">
        <v>2655</v>
      </c>
      <c r="B2670" s="84">
        <v>38163</v>
      </c>
      <c r="C2670" s="47">
        <v>26.01</v>
      </c>
      <c r="D2670" s="47">
        <v>26.55</v>
      </c>
      <c r="E2670" s="47">
        <v>25.76</v>
      </c>
      <c r="F2670" s="47">
        <v>26.07</v>
      </c>
      <c r="G2670" s="48">
        <v>712900</v>
      </c>
      <c r="H2670" s="47">
        <v>9.61</v>
      </c>
      <c r="I2670" s="51">
        <f t="shared" si="295"/>
        <v>0.36862293824319137</v>
      </c>
      <c r="J2670" s="51">
        <f t="shared" ca="1" si="296"/>
        <v>2</v>
      </c>
      <c r="K2670" s="47">
        <f t="shared" si="297"/>
        <v>9.59</v>
      </c>
      <c r="L2670" s="47">
        <f t="shared" si="298"/>
        <v>9.7899999999999991</v>
      </c>
      <c r="M2670" s="47">
        <f t="shared" si="299"/>
        <v>9.5</v>
      </c>
      <c r="N2670" s="47">
        <f t="shared" si="300"/>
        <v>9.61</v>
      </c>
      <c r="O2670" s="48">
        <f t="shared" ca="1" si="301"/>
        <v>1425800</v>
      </c>
    </row>
    <row r="2671" spans="1:15" x14ac:dyDescent="0.25">
      <c r="A2671">
        <v>2656</v>
      </c>
      <c r="B2671" s="84">
        <v>38162</v>
      </c>
      <c r="C2671" s="47">
        <v>26.18</v>
      </c>
      <c r="D2671" s="47">
        <v>26.19</v>
      </c>
      <c r="E2671" s="47">
        <v>25.78</v>
      </c>
      <c r="F2671" s="47">
        <v>25.92</v>
      </c>
      <c r="G2671" s="48">
        <v>206400</v>
      </c>
      <c r="H2671" s="47">
        <v>9.5500000000000007</v>
      </c>
      <c r="I2671" s="51">
        <f t="shared" si="295"/>
        <v>0.36844135802469136</v>
      </c>
      <c r="J2671" s="51">
        <f t="shared" ca="1" si="296"/>
        <v>2</v>
      </c>
      <c r="K2671" s="47">
        <f t="shared" si="297"/>
        <v>9.65</v>
      </c>
      <c r="L2671" s="47">
        <f t="shared" si="298"/>
        <v>9.65</v>
      </c>
      <c r="M2671" s="47">
        <f t="shared" si="299"/>
        <v>9.5</v>
      </c>
      <c r="N2671" s="47">
        <f t="shared" si="300"/>
        <v>9.5500000000000007</v>
      </c>
      <c r="O2671" s="48">
        <f t="shared" ca="1" si="301"/>
        <v>412800</v>
      </c>
    </row>
    <row r="2672" spans="1:15" x14ac:dyDescent="0.25">
      <c r="A2672">
        <v>2657</v>
      </c>
      <c r="B2672" s="84">
        <v>38161</v>
      </c>
      <c r="C2672" s="47">
        <v>25.41</v>
      </c>
      <c r="D2672" s="47">
        <v>26.18</v>
      </c>
      <c r="E2672" s="47">
        <v>25.36</v>
      </c>
      <c r="F2672" s="47">
        <v>26.03</v>
      </c>
      <c r="G2672" s="48">
        <v>375600</v>
      </c>
      <c r="H2672" s="47">
        <v>9.59</v>
      </c>
      <c r="I2672" s="51">
        <f t="shared" si="295"/>
        <v>0.36842105263157893</v>
      </c>
      <c r="J2672" s="51">
        <f t="shared" ca="1" si="296"/>
        <v>2</v>
      </c>
      <c r="K2672" s="47">
        <f t="shared" si="297"/>
        <v>9.36</v>
      </c>
      <c r="L2672" s="47">
        <f t="shared" si="298"/>
        <v>9.65</v>
      </c>
      <c r="M2672" s="47">
        <f t="shared" si="299"/>
        <v>9.34</v>
      </c>
      <c r="N2672" s="47">
        <f t="shared" si="300"/>
        <v>9.59</v>
      </c>
      <c r="O2672" s="48">
        <f t="shared" ca="1" si="301"/>
        <v>751200</v>
      </c>
    </row>
    <row r="2673" spans="1:15" x14ac:dyDescent="0.25">
      <c r="A2673">
        <v>2658</v>
      </c>
      <c r="B2673" s="84">
        <v>38160</v>
      </c>
      <c r="C2673" s="47">
        <v>25.45</v>
      </c>
      <c r="D2673" s="47">
        <v>25.81</v>
      </c>
      <c r="E2673" s="47">
        <v>25.35</v>
      </c>
      <c r="F2673" s="47">
        <v>25.63</v>
      </c>
      <c r="G2673" s="48">
        <v>377600</v>
      </c>
      <c r="H2673" s="47">
        <v>9.44</v>
      </c>
      <c r="I2673" s="51">
        <f t="shared" si="295"/>
        <v>0.36831837690206787</v>
      </c>
      <c r="J2673" s="51">
        <f t="shared" ca="1" si="296"/>
        <v>2</v>
      </c>
      <c r="K2673" s="47">
        <f t="shared" si="297"/>
        <v>9.3699999999999992</v>
      </c>
      <c r="L2673" s="47">
        <f t="shared" si="298"/>
        <v>9.51</v>
      </c>
      <c r="M2673" s="47">
        <f t="shared" si="299"/>
        <v>9.34</v>
      </c>
      <c r="N2673" s="47">
        <f t="shared" si="300"/>
        <v>9.44</v>
      </c>
      <c r="O2673" s="48">
        <f t="shared" ca="1" si="301"/>
        <v>755200</v>
      </c>
    </row>
    <row r="2674" spans="1:15" x14ac:dyDescent="0.25">
      <c r="A2674">
        <v>2659</v>
      </c>
      <c r="B2674" s="84">
        <v>38159</v>
      </c>
      <c r="C2674" s="47">
        <v>26.03</v>
      </c>
      <c r="D2674" s="47">
        <v>26.03</v>
      </c>
      <c r="E2674" s="47">
        <v>25.43</v>
      </c>
      <c r="F2674" s="47">
        <v>25.77</v>
      </c>
      <c r="G2674" s="48">
        <v>300000</v>
      </c>
      <c r="H2674" s="47">
        <v>9.5</v>
      </c>
      <c r="I2674" s="51">
        <f t="shared" si="295"/>
        <v>0.36864571206829649</v>
      </c>
      <c r="J2674" s="51">
        <f t="shared" ca="1" si="296"/>
        <v>2</v>
      </c>
      <c r="K2674" s="47">
        <f t="shared" si="297"/>
        <v>9.6</v>
      </c>
      <c r="L2674" s="47">
        <f t="shared" si="298"/>
        <v>9.6</v>
      </c>
      <c r="M2674" s="47">
        <f t="shared" si="299"/>
        <v>9.3699999999999992</v>
      </c>
      <c r="N2674" s="47">
        <f t="shared" si="300"/>
        <v>9.5</v>
      </c>
      <c r="O2674" s="48">
        <f t="shared" ca="1" si="301"/>
        <v>600000</v>
      </c>
    </row>
    <row r="2675" spans="1:15" x14ac:dyDescent="0.25">
      <c r="A2675">
        <v>2660</v>
      </c>
      <c r="B2675" s="84">
        <v>38156</v>
      </c>
      <c r="C2675" s="47">
        <v>25.43</v>
      </c>
      <c r="D2675" s="47">
        <v>25.92</v>
      </c>
      <c r="E2675" s="47">
        <v>25.3</v>
      </c>
      <c r="F2675" s="47">
        <v>25.64</v>
      </c>
      <c r="G2675" s="48">
        <v>645700</v>
      </c>
      <c r="H2675" s="47">
        <v>9.4499999999999993</v>
      </c>
      <c r="I2675" s="51">
        <f t="shared" si="295"/>
        <v>0.36856474258970356</v>
      </c>
      <c r="J2675" s="51">
        <f t="shared" ca="1" si="296"/>
        <v>2</v>
      </c>
      <c r="K2675" s="47">
        <f t="shared" si="297"/>
        <v>9.3699999999999992</v>
      </c>
      <c r="L2675" s="47">
        <f t="shared" si="298"/>
        <v>9.5500000000000007</v>
      </c>
      <c r="M2675" s="47">
        <f t="shared" si="299"/>
        <v>9.32</v>
      </c>
      <c r="N2675" s="47">
        <f t="shared" si="300"/>
        <v>9.4499999999999993</v>
      </c>
      <c r="O2675" s="48">
        <f t="shared" ca="1" si="301"/>
        <v>1291400</v>
      </c>
    </row>
    <row r="2676" spans="1:15" x14ac:dyDescent="0.25">
      <c r="A2676">
        <v>2661</v>
      </c>
      <c r="B2676" s="84">
        <v>38155</v>
      </c>
      <c r="C2676" s="47">
        <v>26.75</v>
      </c>
      <c r="D2676" s="47">
        <v>26.75</v>
      </c>
      <c r="E2676" s="47">
        <v>25.96</v>
      </c>
      <c r="F2676" s="47">
        <v>26.28</v>
      </c>
      <c r="G2676" s="48">
        <v>284000</v>
      </c>
      <c r="H2676" s="47">
        <v>9.68</v>
      </c>
      <c r="I2676" s="51">
        <f t="shared" si="295"/>
        <v>0.36834094368340942</v>
      </c>
      <c r="J2676" s="51">
        <f t="shared" ca="1" si="296"/>
        <v>2</v>
      </c>
      <c r="K2676" s="47">
        <f t="shared" si="297"/>
        <v>9.85</v>
      </c>
      <c r="L2676" s="47">
        <f t="shared" si="298"/>
        <v>9.85</v>
      </c>
      <c r="M2676" s="47">
        <f t="shared" si="299"/>
        <v>9.56</v>
      </c>
      <c r="N2676" s="47">
        <f t="shared" si="300"/>
        <v>9.68</v>
      </c>
      <c r="O2676" s="48">
        <f t="shared" ca="1" si="301"/>
        <v>568000</v>
      </c>
    </row>
    <row r="2677" spans="1:15" x14ac:dyDescent="0.25">
      <c r="A2677">
        <v>2662</v>
      </c>
      <c r="B2677" s="84">
        <v>38154</v>
      </c>
      <c r="C2677" s="47">
        <v>26.23</v>
      </c>
      <c r="D2677" s="47">
        <v>26.49</v>
      </c>
      <c r="E2677" s="47">
        <v>25.65</v>
      </c>
      <c r="F2677" s="47">
        <v>26.49</v>
      </c>
      <c r="G2677" s="48">
        <v>323300</v>
      </c>
      <c r="H2677" s="47">
        <v>9.75</v>
      </c>
      <c r="I2677" s="51">
        <f t="shared" si="295"/>
        <v>0.36806342015855043</v>
      </c>
      <c r="J2677" s="51">
        <f t="shared" ca="1" si="296"/>
        <v>2</v>
      </c>
      <c r="K2677" s="47">
        <f t="shared" si="297"/>
        <v>9.65</v>
      </c>
      <c r="L2677" s="47">
        <f t="shared" si="298"/>
        <v>9.75</v>
      </c>
      <c r="M2677" s="47">
        <f t="shared" si="299"/>
        <v>9.44</v>
      </c>
      <c r="N2677" s="47">
        <f t="shared" si="300"/>
        <v>9.75</v>
      </c>
      <c r="O2677" s="48">
        <f t="shared" ca="1" si="301"/>
        <v>646600</v>
      </c>
    </row>
    <row r="2678" spans="1:15" x14ac:dyDescent="0.25">
      <c r="A2678">
        <v>2663</v>
      </c>
      <c r="B2678" s="84">
        <v>38153</v>
      </c>
      <c r="C2678" s="47">
        <v>25.63</v>
      </c>
      <c r="D2678" s="47">
        <v>26.19</v>
      </c>
      <c r="E2678" s="47">
        <v>25.63</v>
      </c>
      <c r="F2678" s="47">
        <v>25.78</v>
      </c>
      <c r="G2678" s="48">
        <v>380100</v>
      </c>
      <c r="H2678" s="47">
        <v>9.49</v>
      </c>
      <c r="I2678" s="51">
        <f t="shared" si="295"/>
        <v>0.36811481768813031</v>
      </c>
      <c r="J2678" s="51">
        <f t="shared" ca="1" si="296"/>
        <v>2</v>
      </c>
      <c r="K2678" s="47">
        <f t="shared" si="297"/>
        <v>9.43</v>
      </c>
      <c r="L2678" s="47">
        <f t="shared" si="298"/>
        <v>9.64</v>
      </c>
      <c r="M2678" s="47">
        <f t="shared" si="299"/>
        <v>9.43</v>
      </c>
      <c r="N2678" s="47">
        <f t="shared" si="300"/>
        <v>9.49</v>
      </c>
      <c r="O2678" s="48">
        <f t="shared" ca="1" si="301"/>
        <v>760200</v>
      </c>
    </row>
    <row r="2679" spans="1:15" x14ac:dyDescent="0.25">
      <c r="A2679">
        <v>2664</v>
      </c>
      <c r="B2679" s="84">
        <v>38152</v>
      </c>
      <c r="C2679" s="47">
        <v>26.1</v>
      </c>
      <c r="D2679" s="47">
        <v>26.17</v>
      </c>
      <c r="E2679" s="47">
        <v>25.49</v>
      </c>
      <c r="F2679" s="47">
        <v>25.65</v>
      </c>
      <c r="G2679" s="48">
        <v>295300</v>
      </c>
      <c r="H2679" s="47">
        <v>9.44</v>
      </c>
      <c r="I2679" s="51">
        <f t="shared" si="295"/>
        <v>0.36803118908382065</v>
      </c>
      <c r="J2679" s="51">
        <f t="shared" ca="1" si="296"/>
        <v>2</v>
      </c>
      <c r="K2679" s="47">
        <f t="shared" si="297"/>
        <v>9.61</v>
      </c>
      <c r="L2679" s="47">
        <f t="shared" si="298"/>
        <v>9.6300000000000008</v>
      </c>
      <c r="M2679" s="47">
        <f t="shared" si="299"/>
        <v>9.3800000000000008</v>
      </c>
      <c r="N2679" s="47">
        <f t="shared" si="300"/>
        <v>9.44</v>
      </c>
      <c r="O2679" s="48">
        <f t="shared" ca="1" si="301"/>
        <v>590600</v>
      </c>
    </row>
    <row r="2680" spans="1:15" x14ac:dyDescent="0.25">
      <c r="A2680">
        <v>2665</v>
      </c>
      <c r="B2680" s="84">
        <v>38148</v>
      </c>
      <c r="C2680" s="47">
        <v>25.51</v>
      </c>
      <c r="D2680" s="47">
        <v>26.11</v>
      </c>
      <c r="E2680" s="47">
        <v>25.5</v>
      </c>
      <c r="F2680" s="47">
        <v>26</v>
      </c>
      <c r="G2680" s="48">
        <v>887300</v>
      </c>
      <c r="H2680" s="47">
        <v>9.57</v>
      </c>
      <c r="I2680" s="51">
        <f t="shared" si="295"/>
        <v>0.36807692307692308</v>
      </c>
      <c r="J2680" s="51">
        <f t="shared" ca="1" si="296"/>
        <v>2</v>
      </c>
      <c r="K2680" s="47">
        <f t="shared" si="297"/>
        <v>9.39</v>
      </c>
      <c r="L2680" s="47">
        <f t="shared" si="298"/>
        <v>9.61</v>
      </c>
      <c r="M2680" s="47">
        <f t="shared" si="299"/>
        <v>9.39</v>
      </c>
      <c r="N2680" s="47">
        <f t="shared" si="300"/>
        <v>9.57</v>
      </c>
      <c r="O2680" s="48">
        <f t="shared" ca="1" si="301"/>
        <v>1774600</v>
      </c>
    </row>
    <row r="2681" spans="1:15" x14ac:dyDescent="0.25">
      <c r="A2681">
        <v>2666</v>
      </c>
      <c r="B2681" s="84">
        <v>38147</v>
      </c>
      <c r="C2681" s="47">
        <v>25.74</v>
      </c>
      <c r="D2681" s="47">
        <v>25.99</v>
      </c>
      <c r="E2681" s="47">
        <v>25.51</v>
      </c>
      <c r="F2681" s="47">
        <v>25.63</v>
      </c>
      <c r="G2681" s="48">
        <v>343700</v>
      </c>
      <c r="H2681" s="47">
        <v>9.44</v>
      </c>
      <c r="I2681" s="51">
        <f t="shared" si="295"/>
        <v>0.36831837690206787</v>
      </c>
      <c r="J2681" s="51">
        <f t="shared" ca="1" si="296"/>
        <v>2</v>
      </c>
      <c r="K2681" s="47">
        <f t="shared" si="297"/>
        <v>9.48</v>
      </c>
      <c r="L2681" s="47">
        <f t="shared" si="298"/>
        <v>9.57</v>
      </c>
      <c r="M2681" s="47">
        <f t="shared" si="299"/>
        <v>9.4</v>
      </c>
      <c r="N2681" s="47">
        <f t="shared" si="300"/>
        <v>9.44</v>
      </c>
      <c r="O2681" s="48">
        <f t="shared" ca="1" si="301"/>
        <v>687400</v>
      </c>
    </row>
    <row r="2682" spans="1:15" x14ac:dyDescent="0.25">
      <c r="A2682">
        <v>2667</v>
      </c>
      <c r="B2682" s="84">
        <v>38146</v>
      </c>
      <c r="C2682" s="47">
        <v>25.15</v>
      </c>
      <c r="D2682" s="47">
        <v>26</v>
      </c>
      <c r="E2682" s="47">
        <v>25.15</v>
      </c>
      <c r="F2682" s="47">
        <v>25.98</v>
      </c>
      <c r="G2682" s="48">
        <v>598500</v>
      </c>
      <c r="H2682" s="47">
        <v>9.57</v>
      </c>
      <c r="I2682" s="51">
        <f t="shared" si="295"/>
        <v>0.36836027713625868</v>
      </c>
      <c r="J2682" s="51">
        <f t="shared" ca="1" si="296"/>
        <v>2</v>
      </c>
      <c r="K2682" s="47">
        <f t="shared" si="297"/>
        <v>9.26</v>
      </c>
      <c r="L2682" s="47">
        <f t="shared" si="298"/>
        <v>9.58</v>
      </c>
      <c r="M2682" s="47">
        <f t="shared" si="299"/>
        <v>9.26</v>
      </c>
      <c r="N2682" s="47">
        <f t="shared" si="300"/>
        <v>9.57</v>
      </c>
      <c r="O2682" s="48">
        <f t="shared" ca="1" si="301"/>
        <v>1197000</v>
      </c>
    </row>
    <row r="2683" spans="1:15" x14ac:dyDescent="0.25">
      <c r="A2683">
        <v>2668</v>
      </c>
      <c r="B2683" s="84">
        <v>38145</v>
      </c>
      <c r="C2683" s="47">
        <v>25.05</v>
      </c>
      <c r="D2683" s="47">
        <v>25.43</v>
      </c>
      <c r="E2683" s="47">
        <v>24.86</v>
      </c>
      <c r="F2683" s="47">
        <v>25.43</v>
      </c>
      <c r="G2683" s="48">
        <v>293200</v>
      </c>
      <c r="H2683" s="47">
        <v>9.36</v>
      </c>
      <c r="I2683" s="51">
        <f t="shared" si="295"/>
        <v>0.36806920959496658</v>
      </c>
      <c r="J2683" s="51">
        <f t="shared" ca="1" si="296"/>
        <v>2</v>
      </c>
      <c r="K2683" s="47">
        <f t="shared" si="297"/>
        <v>9.2200000000000006</v>
      </c>
      <c r="L2683" s="47">
        <f t="shared" si="298"/>
        <v>9.36</v>
      </c>
      <c r="M2683" s="47">
        <f t="shared" si="299"/>
        <v>9.15</v>
      </c>
      <c r="N2683" s="47">
        <f t="shared" si="300"/>
        <v>9.36</v>
      </c>
      <c r="O2683" s="48">
        <f t="shared" ca="1" si="301"/>
        <v>586400</v>
      </c>
    </row>
    <row r="2684" spans="1:15" x14ac:dyDescent="0.25">
      <c r="A2684">
        <v>2669</v>
      </c>
      <c r="B2684" s="84">
        <v>38142</v>
      </c>
      <c r="C2684" s="47">
        <v>24.55</v>
      </c>
      <c r="D2684" s="47">
        <v>24.99</v>
      </c>
      <c r="E2684" s="47">
        <v>24.14</v>
      </c>
      <c r="F2684" s="47">
        <v>24.92</v>
      </c>
      <c r="G2684" s="48">
        <v>334800</v>
      </c>
      <c r="H2684" s="47">
        <v>9.18</v>
      </c>
      <c r="I2684" s="51">
        <f t="shared" si="295"/>
        <v>0.3683788121990369</v>
      </c>
      <c r="J2684" s="51">
        <f t="shared" ca="1" si="296"/>
        <v>2</v>
      </c>
      <c r="K2684" s="47">
        <f t="shared" si="297"/>
        <v>9.0399999999999991</v>
      </c>
      <c r="L2684" s="47">
        <f t="shared" si="298"/>
        <v>9.2100000000000009</v>
      </c>
      <c r="M2684" s="47">
        <f t="shared" si="299"/>
        <v>8.89</v>
      </c>
      <c r="N2684" s="47">
        <f t="shared" si="300"/>
        <v>9.18</v>
      </c>
      <c r="O2684" s="48">
        <f t="shared" ca="1" si="301"/>
        <v>669600</v>
      </c>
    </row>
    <row r="2685" spans="1:15" x14ac:dyDescent="0.25">
      <c r="A2685">
        <v>2670</v>
      </c>
      <c r="B2685" s="84">
        <v>38141</v>
      </c>
      <c r="C2685" s="47">
        <v>24.74</v>
      </c>
      <c r="D2685" s="47">
        <v>24.8</v>
      </c>
      <c r="E2685" s="47">
        <v>24.15</v>
      </c>
      <c r="F2685" s="47">
        <v>24.16</v>
      </c>
      <c r="G2685" s="48">
        <v>430100</v>
      </c>
      <c r="H2685" s="47">
        <v>8.9</v>
      </c>
      <c r="I2685" s="51">
        <f t="shared" si="295"/>
        <v>0.36837748344370863</v>
      </c>
      <c r="J2685" s="51">
        <f t="shared" ca="1" si="296"/>
        <v>2</v>
      </c>
      <c r="K2685" s="47">
        <f t="shared" si="297"/>
        <v>9.11</v>
      </c>
      <c r="L2685" s="47">
        <f t="shared" si="298"/>
        <v>9.14</v>
      </c>
      <c r="M2685" s="47">
        <f t="shared" si="299"/>
        <v>8.9</v>
      </c>
      <c r="N2685" s="47">
        <f t="shared" si="300"/>
        <v>8.9</v>
      </c>
      <c r="O2685" s="48">
        <f t="shared" ca="1" si="301"/>
        <v>860200</v>
      </c>
    </row>
    <row r="2686" spans="1:15" x14ac:dyDescent="0.25">
      <c r="A2686">
        <v>2671</v>
      </c>
      <c r="B2686" s="84">
        <v>38140</v>
      </c>
      <c r="C2686" s="47">
        <v>24.33</v>
      </c>
      <c r="D2686" s="47">
        <v>24.67</v>
      </c>
      <c r="E2686" s="47">
        <v>24.11</v>
      </c>
      <c r="F2686" s="47">
        <v>24.67</v>
      </c>
      <c r="G2686" s="48">
        <v>315600</v>
      </c>
      <c r="H2686" s="47">
        <v>9.08</v>
      </c>
      <c r="I2686" s="51">
        <f t="shared" si="295"/>
        <v>0.36805837049047424</v>
      </c>
      <c r="J2686" s="51">
        <f t="shared" ca="1" si="296"/>
        <v>2</v>
      </c>
      <c r="K2686" s="47">
        <f t="shared" si="297"/>
        <v>8.9499999999999993</v>
      </c>
      <c r="L2686" s="47">
        <f t="shared" si="298"/>
        <v>9.08</v>
      </c>
      <c r="M2686" s="47">
        <f t="shared" si="299"/>
        <v>8.8699999999999992</v>
      </c>
      <c r="N2686" s="47">
        <f t="shared" si="300"/>
        <v>9.08</v>
      </c>
      <c r="O2686" s="48">
        <f t="shared" ca="1" si="301"/>
        <v>631200</v>
      </c>
    </row>
    <row r="2687" spans="1:15" x14ac:dyDescent="0.25">
      <c r="A2687">
        <v>2672</v>
      </c>
      <c r="B2687" s="84">
        <v>38139</v>
      </c>
      <c r="C2687" s="47">
        <v>24.27</v>
      </c>
      <c r="D2687" s="47">
        <v>24.35</v>
      </c>
      <c r="E2687" s="47">
        <v>24</v>
      </c>
      <c r="F2687" s="47">
        <v>24.21</v>
      </c>
      <c r="G2687" s="48">
        <v>603600</v>
      </c>
      <c r="H2687" s="47">
        <v>8.91</v>
      </c>
      <c r="I2687" s="51">
        <f t="shared" si="295"/>
        <v>0.36802973977695169</v>
      </c>
      <c r="J2687" s="51">
        <f t="shared" ca="1" si="296"/>
        <v>2</v>
      </c>
      <c r="K2687" s="47">
        <f t="shared" si="297"/>
        <v>8.93</v>
      </c>
      <c r="L2687" s="47">
        <f t="shared" si="298"/>
        <v>8.9600000000000009</v>
      </c>
      <c r="M2687" s="47">
        <f t="shared" si="299"/>
        <v>8.83</v>
      </c>
      <c r="N2687" s="47">
        <f t="shared" si="300"/>
        <v>8.91</v>
      </c>
      <c r="O2687" s="48">
        <f t="shared" ca="1" si="301"/>
        <v>1207200</v>
      </c>
    </row>
    <row r="2688" spans="1:15" x14ac:dyDescent="0.25">
      <c r="A2688">
        <v>2673</v>
      </c>
      <c r="B2688" s="84">
        <v>38135</v>
      </c>
      <c r="C2688" s="47">
        <v>24.12</v>
      </c>
      <c r="D2688" s="47">
        <v>24.25</v>
      </c>
      <c r="E2688" s="47">
        <v>24</v>
      </c>
      <c r="F2688" s="47">
        <v>24.21</v>
      </c>
      <c r="G2688" s="48">
        <v>172000</v>
      </c>
      <c r="H2688" s="47">
        <v>8.91</v>
      </c>
      <c r="I2688" s="51">
        <f t="shared" si="295"/>
        <v>0.36802973977695169</v>
      </c>
      <c r="J2688" s="51">
        <f t="shared" ca="1" si="296"/>
        <v>2</v>
      </c>
      <c r="K2688" s="47">
        <f t="shared" si="297"/>
        <v>8.8800000000000008</v>
      </c>
      <c r="L2688" s="47">
        <f t="shared" si="298"/>
        <v>8.92</v>
      </c>
      <c r="M2688" s="47">
        <f t="shared" si="299"/>
        <v>8.83</v>
      </c>
      <c r="N2688" s="47">
        <f t="shared" si="300"/>
        <v>8.91</v>
      </c>
      <c r="O2688" s="48">
        <f t="shared" ca="1" si="301"/>
        <v>344000</v>
      </c>
    </row>
    <row r="2689" spans="1:15" x14ac:dyDescent="0.25">
      <c r="A2689">
        <v>2674</v>
      </c>
      <c r="B2689" s="84">
        <v>38134</v>
      </c>
      <c r="C2689" s="47">
        <v>23.9</v>
      </c>
      <c r="D2689" s="47">
        <v>24.41</v>
      </c>
      <c r="E2689" s="47">
        <v>23.9</v>
      </c>
      <c r="F2689" s="47">
        <v>24.16</v>
      </c>
      <c r="G2689" s="48">
        <v>250400</v>
      </c>
      <c r="H2689" s="47">
        <v>8.9</v>
      </c>
      <c r="I2689" s="51">
        <f t="shared" si="295"/>
        <v>0.36837748344370863</v>
      </c>
      <c r="J2689" s="51">
        <f t="shared" ca="1" si="296"/>
        <v>2</v>
      </c>
      <c r="K2689" s="47">
        <f t="shared" si="297"/>
        <v>8.8000000000000007</v>
      </c>
      <c r="L2689" s="47">
        <f t="shared" si="298"/>
        <v>8.99</v>
      </c>
      <c r="M2689" s="47">
        <f t="shared" si="299"/>
        <v>8.8000000000000007</v>
      </c>
      <c r="N2689" s="47">
        <f t="shared" si="300"/>
        <v>8.9</v>
      </c>
      <c r="O2689" s="48">
        <f t="shared" ca="1" si="301"/>
        <v>500800</v>
      </c>
    </row>
    <row r="2690" spans="1:15" x14ac:dyDescent="0.25">
      <c r="A2690">
        <v>2675</v>
      </c>
      <c r="B2690" s="84">
        <v>38133</v>
      </c>
      <c r="C2690" s="47">
        <v>24.02</v>
      </c>
      <c r="D2690" s="47">
        <v>24.21</v>
      </c>
      <c r="E2690" s="47">
        <v>23.83</v>
      </c>
      <c r="F2690" s="47">
        <v>24.19</v>
      </c>
      <c r="G2690" s="48">
        <v>275200</v>
      </c>
      <c r="H2690" s="47">
        <v>8.91</v>
      </c>
      <c r="I2690" s="51">
        <f t="shared" si="295"/>
        <v>0.36833402232327406</v>
      </c>
      <c r="J2690" s="51">
        <f t="shared" ca="1" si="296"/>
        <v>2</v>
      </c>
      <c r="K2690" s="47">
        <f t="shared" si="297"/>
        <v>8.85</v>
      </c>
      <c r="L2690" s="47">
        <f t="shared" si="298"/>
        <v>8.92</v>
      </c>
      <c r="M2690" s="47">
        <f t="shared" si="299"/>
        <v>8.7799999999999994</v>
      </c>
      <c r="N2690" s="47">
        <f t="shared" si="300"/>
        <v>8.91</v>
      </c>
      <c r="O2690" s="48">
        <f t="shared" ca="1" si="301"/>
        <v>550400</v>
      </c>
    </row>
    <row r="2691" spans="1:15" x14ac:dyDescent="0.25">
      <c r="A2691">
        <v>2676</v>
      </c>
      <c r="B2691" s="84">
        <v>38132</v>
      </c>
      <c r="C2691" s="47">
        <v>22.99</v>
      </c>
      <c r="D2691" s="47">
        <v>24.2</v>
      </c>
      <c r="E2691" s="47">
        <v>22.97</v>
      </c>
      <c r="F2691" s="47">
        <v>24.2</v>
      </c>
      <c r="G2691" s="48">
        <v>792500</v>
      </c>
      <c r="H2691" s="47">
        <v>8.91</v>
      </c>
      <c r="I2691" s="51">
        <f t="shared" si="295"/>
        <v>0.36818181818181822</v>
      </c>
      <c r="J2691" s="51">
        <f t="shared" ca="1" si="296"/>
        <v>2</v>
      </c>
      <c r="K2691" s="47">
        <f t="shared" si="297"/>
        <v>8.4600000000000009</v>
      </c>
      <c r="L2691" s="47">
        <f t="shared" si="298"/>
        <v>8.91</v>
      </c>
      <c r="M2691" s="47">
        <f t="shared" si="299"/>
        <v>8.4600000000000009</v>
      </c>
      <c r="N2691" s="47">
        <f t="shared" si="300"/>
        <v>8.91</v>
      </c>
      <c r="O2691" s="48">
        <f t="shared" ca="1" si="301"/>
        <v>1585000</v>
      </c>
    </row>
    <row r="2692" spans="1:15" x14ac:dyDescent="0.25">
      <c r="A2692">
        <v>2677</v>
      </c>
      <c r="B2692" s="84">
        <v>38131</v>
      </c>
      <c r="C2692" s="47">
        <v>22.99</v>
      </c>
      <c r="D2692" s="47">
        <v>23.15</v>
      </c>
      <c r="E2692" s="47">
        <v>22.55</v>
      </c>
      <c r="F2692" s="47">
        <v>22.96</v>
      </c>
      <c r="G2692" s="48">
        <v>334100</v>
      </c>
      <c r="H2692" s="47">
        <v>8.4499999999999993</v>
      </c>
      <c r="I2692" s="51">
        <f t="shared" si="295"/>
        <v>0.36803135888501737</v>
      </c>
      <c r="J2692" s="51">
        <f t="shared" ca="1" si="296"/>
        <v>2</v>
      </c>
      <c r="K2692" s="47">
        <f t="shared" si="297"/>
        <v>8.4600000000000009</v>
      </c>
      <c r="L2692" s="47">
        <f t="shared" si="298"/>
        <v>8.52</v>
      </c>
      <c r="M2692" s="47">
        <f t="shared" si="299"/>
        <v>8.3000000000000007</v>
      </c>
      <c r="N2692" s="47">
        <f t="shared" si="300"/>
        <v>8.4499999999999993</v>
      </c>
      <c r="O2692" s="48">
        <f t="shared" ca="1" si="301"/>
        <v>668200</v>
      </c>
    </row>
    <row r="2693" spans="1:15" x14ac:dyDescent="0.25">
      <c r="A2693">
        <v>2678</v>
      </c>
      <c r="B2693" s="84">
        <v>38128</v>
      </c>
      <c r="C2693" s="47">
        <v>22.74</v>
      </c>
      <c r="D2693" s="47">
        <v>22.87</v>
      </c>
      <c r="E2693" s="47">
        <v>22.36</v>
      </c>
      <c r="F2693" s="47">
        <v>22.87</v>
      </c>
      <c r="G2693" s="48">
        <v>212400</v>
      </c>
      <c r="H2693" s="47">
        <v>8.42</v>
      </c>
      <c r="I2693" s="51">
        <f t="shared" si="295"/>
        <v>0.36816790555312634</v>
      </c>
      <c r="J2693" s="51">
        <f t="shared" ca="1" si="296"/>
        <v>2</v>
      </c>
      <c r="K2693" s="47">
        <f t="shared" si="297"/>
        <v>8.3699999999999992</v>
      </c>
      <c r="L2693" s="47">
        <f t="shared" si="298"/>
        <v>8.42</v>
      </c>
      <c r="M2693" s="47">
        <f t="shared" si="299"/>
        <v>8.23</v>
      </c>
      <c r="N2693" s="47">
        <f t="shared" si="300"/>
        <v>8.42</v>
      </c>
      <c r="O2693" s="48">
        <f t="shared" ca="1" si="301"/>
        <v>424800</v>
      </c>
    </row>
    <row r="2694" spans="1:15" x14ac:dyDescent="0.25">
      <c r="A2694">
        <v>2679</v>
      </c>
      <c r="B2694" s="84">
        <v>38127</v>
      </c>
      <c r="C2694" s="47">
        <v>22.82</v>
      </c>
      <c r="D2694" s="47">
        <v>22.98</v>
      </c>
      <c r="E2694" s="47">
        <v>22.42</v>
      </c>
      <c r="F2694" s="47">
        <v>22.51</v>
      </c>
      <c r="G2694" s="48">
        <v>374100</v>
      </c>
      <c r="H2694" s="47">
        <v>8.2899999999999991</v>
      </c>
      <c r="I2694" s="51">
        <f t="shared" si="295"/>
        <v>0.36828076410484223</v>
      </c>
      <c r="J2694" s="51">
        <f t="shared" ca="1" si="296"/>
        <v>2</v>
      </c>
      <c r="K2694" s="47">
        <f t="shared" si="297"/>
        <v>8.4</v>
      </c>
      <c r="L2694" s="47">
        <f t="shared" si="298"/>
        <v>8.4600000000000009</v>
      </c>
      <c r="M2694" s="47">
        <f t="shared" si="299"/>
        <v>8.26</v>
      </c>
      <c r="N2694" s="47">
        <f t="shared" si="300"/>
        <v>8.2899999999999991</v>
      </c>
      <c r="O2694" s="48">
        <f t="shared" ca="1" si="301"/>
        <v>748200</v>
      </c>
    </row>
    <row r="2695" spans="1:15" x14ac:dyDescent="0.25">
      <c r="A2695">
        <v>2680</v>
      </c>
      <c r="B2695" s="84">
        <v>38126</v>
      </c>
      <c r="C2695" s="47">
        <v>23.17</v>
      </c>
      <c r="D2695" s="47">
        <v>23.34</v>
      </c>
      <c r="E2695" s="47">
        <v>22.81</v>
      </c>
      <c r="F2695" s="47">
        <v>22.95</v>
      </c>
      <c r="G2695" s="48">
        <v>373300</v>
      </c>
      <c r="H2695" s="47">
        <v>8.4499999999999993</v>
      </c>
      <c r="I2695" s="51">
        <f t="shared" si="295"/>
        <v>0.36819172113289761</v>
      </c>
      <c r="J2695" s="51">
        <f t="shared" ca="1" si="296"/>
        <v>2</v>
      </c>
      <c r="K2695" s="47">
        <f t="shared" si="297"/>
        <v>8.5299999999999994</v>
      </c>
      <c r="L2695" s="47">
        <f t="shared" si="298"/>
        <v>8.59</v>
      </c>
      <c r="M2695" s="47">
        <f t="shared" si="299"/>
        <v>8.4</v>
      </c>
      <c r="N2695" s="47">
        <f t="shared" si="300"/>
        <v>8.4499999999999993</v>
      </c>
      <c r="O2695" s="48">
        <f t="shared" ca="1" si="301"/>
        <v>746600</v>
      </c>
    </row>
    <row r="2696" spans="1:15" x14ac:dyDescent="0.25">
      <c r="A2696">
        <v>2681</v>
      </c>
      <c r="B2696" s="84">
        <v>38125</v>
      </c>
      <c r="C2696" s="47">
        <v>22.5</v>
      </c>
      <c r="D2696" s="47">
        <v>23.05</v>
      </c>
      <c r="E2696" s="47">
        <v>22.41</v>
      </c>
      <c r="F2696" s="47">
        <v>23.04</v>
      </c>
      <c r="G2696" s="48">
        <v>426000</v>
      </c>
      <c r="H2696" s="47">
        <v>8.48</v>
      </c>
      <c r="I2696" s="51">
        <f t="shared" si="295"/>
        <v>0.36805555555555558</v>
      </c>
      <c r="J2696" s="51">
        <f t="shared" ca="1" si="296"/>
        <v>2</v>
      </c>
      <c r="K2696" s="47">
        <f t="shared" si="297"/>
        <v>8.2799999999999994</v>
      </c>
      <c r="L2696" s="47">
        <f t="shared" si="298"/>
        <v>8.48</v>
      </c>
      <c r="M2696" s="47">
        <f t="shared" si="299"/>
        <v>8.25</v>
      </c>
      <c r="N2696" s="47">
        <f t="shared" si="300"/>
        <v>8.48</v>
      </c>
      <c r="O2696" s="48">
        <f t="shared" ca="1" si="301"/>
        <v>852000</v>
      </c>
    </row>
    <row r="2697" spans="1:15" x14ac:dyDescent="0.25">
      <c r="A2697">
        <v>2682</v>
      </c>
      <c r="B2697" s="84">
        <v>38124</v>
      </c>
      <c r="C2697" s="47">
        <v>23.25</v>
      </c>
      <c r="D2697" s="47">
        <v>23.32</v>
      </c>
      <c r="E2697" s="47">
        <v>22.36</v>
      </c>
      <c r="F2697" s="47">
        <v>22.58</v>
      </c>
      <c r="G2697" s="48">
        <v>323700</v>
      </c>
      <c r="H2697" s="47">
        <v>8.31</v>
      </c>
      <c r="I2697" s="51">
        <f t="shared" si="295"/>
        <v>0.36802480070859173</v>
      </c>
      <c r="J2697" s="51">
        <f t="shared" ca="1" si="296"/>
        <v>2</v>
      </c>
      <c r="K2697" s="47">
        <f t="shared" si="297"/>
        <v>8.56</v>
      </c>
      <c r="L2697" s="47">
        <f t="shared" si="298"/>
        <v>8.58</v>
      </c>
      <c r="M2697" s="47">
        <f t="shared" si="299"/>
        <v>8.23</v>
      </c>
      <c r="N2697" s="47">
        <f t="shared" si="300"/>
        <v>8.31</v>
      </c>
      <c r="O2697" s="48">
        <f t="shared" ca="1" si="301"/>
        <v>647400</v>
      </c>
    </row>
    <row r="2698" spans="1:15" x14ac:dyDescent="0.25">
      <c r="A2698">
        <v>2683</v>
      </c>
      <c r="B2698" s="84">
        <v>38121</v>
      </c>
      <c r="C2698" s="47">
        <v>23.25</v>
      </c>
      <c r="D2698" s="47">
        <v>23.47</v>
      </c>
      <c r="E2698" s="47">
        <v>22.75</v>
      </c>
      <c r="F2698" s="47">
        <v>23.16</v>
      </c>
      <c r="G2698" s="48">
        <v>281300</v>
      </c>
      <c r="H2698" s="47">
        <v>8.5299999999999994</v>
      </c>
      <c r="I2698" s="51">
        <f t="shared" si="295"/>
        <v>0.36830742659758203</v>
      </c>
      <c r="J2698" s="51">
        <f t="shared" ca="1" si="296"/>
        <v>2</v>
      </c>
      <c r="K2698" s="47">
        <f t="shared" si="297"/>
        <v>8.56</v>
      </c>
      <c r="L2698" s="47">
        <f t="shared" si="298"/>
        <v>8.64</v>
      </c>
      <c r="M2698" s="47">
        <f t="shared" si="299"/>
        <v>8.3800000000000008</v>
      </c>
      <c r="N2698" s="47">
        <f t="shared" si="300"/>
        <v>8.5299999999999994</v>
      </c>
      <c r="O2698" s="48">
        <f t="shared" ca="1" si="301"/>
        <v>562600</v>
      </c>
    </row>
    <row r="2699" spans="1:15" x14ac:dyDescent="0.25">
      <c r="A2699">
        <v>2684</v>
      </c>
      <c r="B2699" s="84">
        <v>38120</v>
      </c>
      <c r="C2699" s="47">
        <v>22.75</v>
      </c>
      <c r="D2699" s="47">
        <v>23.2</v>
      </c>
      <c r="E2699" s="47">
        <v>22.6</v>
      </c>
      <c r="F2699" s="47">
        <v>23.02</v>
      </c>
      <c r="G2699" s="48">
        <v>303200</v>
      </c>
      <c r="H2699" s="47">
        <v>8.48</v>
      </c>
      <c r="I2699" s="51">
        <f t="shared" si="295"/>
        <v>0.36837532580364901</v>
      </c>
      <c r="J2699" s="51">
        <f t="shared" ca="1" si="296"/>
        <v>2</v>
      </c>
      <c r="K2699" s="47">
        <f t="shared" si="297"/>
        <v>8.3800000000000008</v>
      </c>
      <c r="L2699" s="47">
        <f t="shared" si="298"/>
        <v>8.5500000000000007</v>
      </c>
      <c r="M2699" s="47">
        <f t="shared" si="299"/>
        <v>8.33</v>
      </c>
      <c r="N2699" s="47">
        <f t="shared" si="300"/>
        <v>8.48</v>
      </c>
      <c r="O2699" s="48">
        <f t="shared" ca="1" si="301"/>
        <v>606400</v>
      </c>
    </row>
    <row r="2700" spans="1:15" x14ac:dyDescent="0.25">
      <c r="A2700">
        <v>2685</v>
      </c>
      <c r="B2700" s="84">
        <v>38119</v>
      </c>
      <c r="C2700" s="47">
        <v>22.95</v>
      </c>
      <c r="D2700" s="47">
        <v>22.95</v>
      </c>
      <c r="E2700" s="47">
        <v>22.18</v>
      </c>
      <c r="F2700" s="47">
        <v>22.69</v>
      </c>
      <c r="G2700" s="48">
        <v>863200</v>
      </c>
      <c r="H2700" s="47">
        <v>8.35</v>
      </c>
      <c r="I2700" s="51">
        <f t="shared" si="295"/>
        <v>0.3680035257822829</v>
      </c>
      <c r="J2700" s="51">
        <f t="shared" ca="1" si="296"/>
        <v>2</v>
      </c>
      <c r="K2700" s="47">
        <f t="shared" si="297"/>
        <v>8.4499999999999993</v>
      </c>
      <c r="L2700" s="47">
        <f t="shared" si="298"/>
        <v>8.4499999999999993</v>
      </c>
      <c r="M2700" s="47">
        <f t="shared" si="299"/>
        <v>8.16</v>
      </c>
      <c r="N2700" s="47">
        <f t="shared" si="300"/>
        <v>8.35</v>
      </c>
      <c r="O2700" s="48">
        <f t="shared" ca="1" si="301"/>
        <v>1726400</v>
      </c>
    </row>
    <row r="2701" spans="1:15" x14ac:dyDescent="0.25">
      <c r="A2701">
        <v>2686</v>
      </c>
      <c r="B2701" s="84">
        <v>38118</v>
      </c>
      <c r="C2701" s="47">
        <v>22.92</v>
      </c>
      <c r="D2701" s="47">
        <v>23.04</v>
      </c>
      <c r="E2701" s="47">
        <v>22.6</v>
      </c>
      <c r="F2701" s="47">
        <v>22.9</v>
      </c>
      <c r="G2701" s="48">
        <v>644000</v>
      </c>
      <c r="H2701" s="47">
        <v>8.43</v>
      </c>
      <c r="I2701" s="51">
        <f t="shared" si="295"/>
        <v>0.36812227074235809</v>
      </c>
      <c r="J2701" s="51">
        <f t="shared" ca="1" si="296"/>
        <v>2</v>
      </c>
      <c r="K2701" s="47">
        <f t="shared" si="297"/>
        <v>8.44</v>
      </c>
      <c r="L2701" s="47">
        <f t="shared" si="298"/>
        <v>8.48</v>
      </c>
      <c r="M2701" s="47">
        <f t="shared" si="299"/>
        <v>8.32</v>
      </c>
      <c r="N2701" s="47">
        <f t="shared" si="300"/>
        <v>8.43</v>
      </c>
      <c r="O2701" s="48">
        <f t="shared" ca="1" si="301"/>
        <v>1288000</v>
      </c>
    </row>
    <row r="2702" spans="1:15" x14ac:dyDescent="0.25">
      <c r="A2702">
        <v>2687</v>
      </c>
      <c r="B2702" s="84">
        <v>38117</v>
      </c>
      <c r="C2702" s="47">
        <v>23.26</v>
      </c>
      <c r="D2702" s="47">
        <v>23.26</v>
      </c>
      <c r="E2702" s="47">
        <v>22.32</v>
      </c>
      <c r="F2702" s="47">
        <v>22.7</v>
      </c>
      <c r="G2702" s="48">
        <v>411700</v>
      </c>
      <c r="H2702" s="47">
        <v>8.36</v>
      </c>
      <c r="I2702" s="51">
        <f t="shared" si="295"/>
        <v>0.36828193832599115</v>
      </c>
      <c r="J2702" s="51">
        <f t="shared" ca="1" si="296"/>
        <v>2</v>
      </c>
      <c r="K2702" s="47">
        <f t="shared" si="297"/>
        <v>8.57</v>
      </c>
      <c r="L2702" s="47">
        <f t="shared" si="298"/>
        <v>8.57</v>
      </c>
      <c r="M2702" s="47">
        <f t="shared" si="299"/>
        <v>8.2200000000000006</v>
      </c>
      <c r="N2702" s="47">
        <f t="shared" si="300"/>
        <v>8.36</v>
      </c>
      <c r="O2702" s="48">
        <f t="shared" ca="1" si="301"/>
        <v>823400</v>
      </c>
    </row>
    <row r="2703" spans="1:15" x14ac:dyDescent="0.25">
      <c r="A2703">
        <v>2688</v>
      </c>
      <c r="B2703" s="84">
        <v>38114</v>
      </c>
      <c r="C2703" s="47">
        <v>24</v>
      </c>
      <c r="D2703" s="47">
        <v>24.3</v>
      </c>
      <c r="E2703" s="47">
        <v>23.31</v>
      </c>
      <c r="F2703" s="47">
        <v>23.35</v>
      </c>
      <c r="G2703" s="48">
        <v>670500</v>
      </c>
      <c r="H2703" s="47">
        <v>8.6</v>
      </c>
      <c r="I2703" s="51">
        <f t="shared" si="295"/>
        <v>0.36830835117773014</v>
      </c>
      <c r="J2703" s="51">
        <f t="shared" ca="1" si="296"/>
        <v>2</v>
      </c>
      <c r="K2703" s="47">
        <f t="shared" si="297"/>
        <v>8.84</v>
      </c>
      <c r="L2703" s="47">
        <f t="shared" si="298"/>
        <v>8.9499999999999993</v>
      </c>
      <c r="M2703" s="47">
        <f t="shared" si="299"/>
        <v>8.59</v>
      </c>
      <c r="N2703" s="47">
        <f t="shared" si="300"/>
        <v>8.6</v>
      </c>
      <c r="O2703" s="48">
        <f t="shared" ca="1" si="301"/>
        <v>1341000</v>
      </c>
    </row>
    <row r="2704" spans="1:15" x14ac:dyDescent="0.25">
      <c r="A2704">
        <v>2689</v>
      </c>
      <c r="B2704" s="84">
        <v>38113</v>
      </c>
      <c r="C2704" s="47">
        <v>24.42</v>
      </c>
      <c r="D2704" s="47">
        <v>24.42</v>
      </c>
      <c r="E2704" s="47">
        <v>23.92</v>
      </c>
      <c r="F2704" s="47">
        <v>24.05</v>
      </c>
      <c r="G2704" s="48">
        <v>419700</v>
      </c>
      <c r="H2704" s="47">
        <v>8.86</v>
      </c>
      <c r="I2704" s="51">
        <f t="shared" si="295"/>
        <v>0.36839916839916836</v>
      </c>
      <c r="J2704" s="51">
        <f t="shared" ca="1" si="296"/>
        <v>2</v>
      </c>
      <c r="K2704" s="47">
        <f t="shared" si="297"/>
        <v>9</v>
      </c>
      <c r="L2704" s="47">
        <f t="shared" si="298"/>
        <v>9</v>
      </c>
      <c r="M2704" s="47">
        <f t="shared" si="299"/>
        <v>8.81</v>
      </c>
      <c r="N2704" s="47">
        <f t="shared" si="300"/>
        <v>8.86</v>
      </c>
      <c r="O2704" s="48">
        <f t="shared" ca="1" si="301"/>
        <v>839400</v>
      </c>
    </row>
    <row r="2705" spans="1:15" x14ac:dyDescent="0.25">
      <c r="A2705">
        <v>2690</v>
      </c>
      <c r="B2705" s="84">
        <v>38112</v>
      </c>
      <c r="C2705" s="47">
        <v>24.62</v>
      </c>
      <c r="D2705" s="47">
        <v>24.62</v>
      </c>
      <c r="E2705" s="47">
        <v>24.26</v>
      </c>
      <c r="F2705" s="47">
        <v>24.5</v>
      </c>
      <c r="G2705" s="48">
        <v>745700</v>
      </c>
      <c r="H2705" s="47">
        <v>9.02</v>
      </c>
      <c r="I2705" s="51">
        <f t="shared" ref="I2705:I2768" si="302">H2705/F2705</f>
        <v>0.36816326530612242</v>
      </c>
      <c r="J2705" s="51">
        <f t="shared" ref="J2705:J2768" ca="1" si="303">INDEX(OFFSET($T$15,0,0,$S$13+1,1),MATCH(B2705,OFFSET($Q$15,0,0,$S$13+1,1),-1))</f>
        <v>2</v>
      </c>
      <c r="K2705" s="47">
        <f t="shared" ref="K2705:K2768" si="304">ROUND($I2705*C2705,2)</f>
        <v>9.06</v>
      </c>
      <c r="L2705" s="47">
        <f t="shared" ref="L2705:L2768" si="305">ROUND($I2705*D2705,2)</f>
        <v>9.06</v>
      </c>
      <c r="M2705" s="47">
        <f t="shared" ref="M2705:M2768" si="306">ROUND($I2705*E2705,2)</f>
        <v>8.93</v>
      </c>
      <c r="N2705" s="47">
        <f t="shared" ref="N2705:N2768" si="307">ROUND($I2705*F2705,2)</f>
        <v>9.02</v>
      </c>
      <c r="O2705" s="48">
        <f t="shared" ref="O2705:O2768" ca="1" si="308">G2705*J2705</f>
        <v>1491400</v>
      </c>
    </row>
    <row r="2706" spans="1:15" x14ac:dyDescent="0.25">
      <c r="A2706">
        <v>2691</v>
      </c>
      <c r="B2706" s="84">
        <v>38111</v>
      </c>
      <c r="C2706" s="47">
        <v>24.81</v>
      </c>
      <c r="D2706" s="47">
        <v>25.06</v>
      </c>
      <c r="E2706" s="47">
        <v>24.4</v>
      </c>
      <c r="F2706" s="47">
        <v>24.52</v>
      </c>
      <c r="G2706" s="48">
        <v>868900</v>
      </c>
      <c r="H2706" s="47">
        <v>9.0299999999999994</v>
      </c>
      <c r="I2706" s="51">
        <f t="shared" si="302"/>
        <v>0.36827079934747142</v>
      </c>
      <c r="J2706" s="51">
        <f t="shared" ca="1" si="303"/>
        <v>2</v>
      </c>
      <c r="K2706" s="47">
        <f t="shared" si="304"/>
        <v>9.14</v>
      </c>
      <c r="L2706" s="47">
        <f t="shared" si="305"/>
        <v>9.23</v>
      </c>
      <c r="M2706" s="47">
        <f t="shared" si="306"/>
        <v>8.99</v>
      </c>
      <c r="N2706" s="47">
        <f t="shared" si="307"/>
        <v>9.0299999999999994</v>
      </c>
      <c r="O2706" s="48">
        <f t="shared" ca="1" si="308"/>
        <v>1737800</v>
      </c>
    </row>
    <row r="2707" spans="1:15" x14ac:dyDescent="0.25">
      <c r="A2707">
        <v>2692</v>
      </c>
      <c r="B2707" s="84">
        <v>38110</v>
      </c>
      <c r="C2707" s="47">
        <v>24.45</v>
      </c>
      <c r="D2707" s="47">
        <v>25.02</v>
      </c>
      <c r="E2707" s="47">
        <v>24.45</v>
      </c>
      <c r="F2707" s="47">
        <v>24.75</v>
      </c>
      <c r="G2707" s="48">
        <v>488000</v>
      </c>
      <c r="H2707" s="47">
        <v>9.11</v>
      </c>
      <c r="I2707" s="51">
        <f t="shared" si="302"/>
        <v>0.36808080808080806</v>
      </c>
      <c r="J2707" s="51">
        <f t="shared" ca="1" si="303"/>
        <v>2</v>
      </c>
      <c r="K2707" s="47">
        <f t="shared" si="304"/>
        <v>9</v>
      </c>
      <c r="L2707" s="47">
        <f t="shared" si="305"/>
        <v>9.2100000000000009</v>
      </c>
      <c r="M2707" s="47">
        <f t="shared" si="306"/>
        <v>9</v>
      </c>
      <c r="N2707" s="47">
        <f t="shared" si="307"/>
        <v>9.11</v>
      </c>
      <c r="O2707" s="48">
        <f t="shared" ca="1" si="308"/>
        <v>976000</v>
      </c>
    </row>
    <row r="2708" spans="1:15" x14ac:dyDescent="0.25">
      <c r="A2708">
        <v>2693</v>
      </c>
      <c r="B2708" s="84">
        <v>38107</v>
      </c>
      <c r="C2708" s="47">
        <v>24.57</v>
      </c>
      <c r="D2708" s="47">
        <v>24.71</v>
      </c>
      <c r="E2708" s="47">
        <v>24.21</v>
      </c>
      <c r="F2708" s="47">
        <v>24.55</v>
      </c>
      <c r="G2708" s="48">
        <v>694000</v>
      </c>
      <c r="H2708" s="47">
        <v>9.0399999999999991</v>
      </c>
      <c r="I2708" s="51">
        <f t="shared" si="302"/>
        <v>0.36822810590631361</v>
      </c>
      <c r="J2708" s="51">
        <f t="shared" ca="1" si="303"/>
        <v>2</v>
      </c>
      <c r="K2708" s="47">
        <f t="shared" si="304"/>
        <v>9.0500000000000007</v>
      </c>
      <c r="L2708" s="47">
        <f t="shared" si="305"/>
        <v>9.1</v>
      </c>
      <c r="M2708" s="47">
        <f t="shared" si="306"/>
        <v>8.91</v>
      </c>
      <c r="N2708" s="47">
        <f t="shared" si="307"/>
        <v>9.0399999999999991</v>
      </c>
      <c r="O2708" s="48">
        <f t="shared" ca="1" si="308"/>
        <v>1388000</v>
      </c>
    </row>
    <row r="2709" spans="1:15" x14ac:dyDescent="0.25">
      <c r="A2709">
        <v>2694</v>
      </c>
      <c r="B2709" s="84">
        <v>38106</v>
      </c>
      <c r="C2709" s="47">
        <v>24.76</v>
      </c>
      <c r="D2709" s="47">
        <v>24.99</v>
      </c>
      <c r="E2709" s="47">
        <v>24.54</v>
      </c>
      <c r="F2709" s="47">
        <v>24.57</v>
      </c>
      <c r="G2709" s="48">
        <v>516100</v>
      </c>
      <c r="H2709" s="47">
        <v>9.0500000000000007</v>
      </c>
      <c r="I2709" s="51">
        <f t="shared" si="302"/>
        <v>0.36833536833536834</v>
      </c>
      <c r="J2709" s="51">
        <f t="shared" ca="1" si="303"/>
        <v>2</v>
      </c>
      <c r="K2709" s="47">
        <f t="shared" si="304"/>
        <v>9.1199999999999992</v>
      </c>
      <c r="L2709" s="47">
        <f t="shared" si="305"/>
        <v>9.1999999999999993</v>
      </c>
      <c r="M2709" s="47">
        <f t="shared" si="306"/>
        <v>9.0399999999999991</v>
      </c>
      <c r="N2709" s="47">
        <f t="shared" si="307"/>
        <v>9.0500000000000007</v>
      </c>
      <c r="O2709" s="48">
        <f t="shared" ca="1" si="308"/>
        <v>1032200</v>
      </c>
    </row>
    <row r="2710" spans="1:15" x14ac:dyDescent="0.25">
      <c r="A2710">
        <v>2695</v>
      </c>
      <c r="B2710" s="84">
        <v>38105</v>
      </c>
      <c r="C2710" s="47">
        <v>25.15</v>
      </c>
      <c r="D2710" s="47">
        <v>25.15</v>
      </c>
      <c r="E2710" s="47">
        <v>24.65</v>
      </c>
      <c r="F2710" s="47">
        <v>24.76</v>
      </c>
      <c r="G2710" s="48">
        <v>548400</v>
      </c>
      <c r="H2710" s="47">
        <v>9.1199999999999992</v>
      </c>
      <c r="I2710" s="51">
        <f t="shared" si="302"/>
        <v>0.36833602584814212</v>
      </c>
      <c r="J2710" s="51">
        <f t="shared" ca="1" si="303"/>
        <v>2</v>
      </c>
      <c r="K2710" s="47">
        <f t="shared" si="304"/>
        <v>9.26</v>
      </c>
      <c r="L2710" s="47">
        <f t="shared" si="305"/>
        <v>9.26</v>
      </c>
      <c r="M2710" s="47">
        <f t="shared" si="306"/>
        <v>9.08</v>
      </c>
      <c r="N2710" s="47">
        <f t="shared" si="307"/>
        <v>9.1199999999999992</v>
      </c>
      <c r="O2710" s="48">
        <f t="shared" ca="1" si="308"/>
        <v>1096800</v>
      </c>
    </row>
    <row r="2711" spans="1:15" x14ac:dyDescent="0.25">
      <c r="A2711">
        <v>2696</v>
      </c>
      <c r="B2711" s="84">
        <v>38104</v>
      </c>
      <c r="C2711" s="47">
        <v>25.2</v>
      </c>
      <c r="D2711" s="47">
        <v>25.29</v>
      </c>
      <c r="E2711" s="47">
        <v>24.9</v>
      </c>
      <c r="F2711" s="47">
        <v>25.29</v>
      </c>
      <c r="G2711" s="48">
        <v>270400</v>
      </c>
      <c r="H2711" s="47">
        <v>9.31</v>
      </c>
      <c r="I2711" s="51">
        <f t="shared" si="302"/>
        <v>0.36812969553183078</v>
      </c>
      <c r="J2711" s="51">
        <f t="shared" ca="1" si="303"/>
        <v>2</v>
      </c>
      <c r="K2711" s="47">
        <f t="shared" si="304"/>
        <v>9.2799999999999994</v>
      </c>
      <c r="L2711" s="47">
        <f t="shared" si="305"/>
        <v>9.31</v>
      </c>
      <c r="M2711" s="47">
        <f t="shared" si="306"/>
        <v>9.17</v>
      </c>
      <c r="N2711" s="47">
        <f t="shared" si="307"/>
        <v>9.31</v>
      </c>
      <c r="O2711" s="48">
        <f t="shared" ca="1" si="308"/>
        <v>540800</v>
      </c>
    </row>
    <row r="2712" spans="1:15" x14ac:dyDescent="0.25">
      <c r="A2712">
        <v>2697</v>
      </c>
      <c r="B2712" s="84">
        <v>38103</v>
      </c>
      <c r="C2712" s="47">
        <v>25.08</v>
      </c>
      <c r="D2712" s="47">
        <v>25.44</v>
      </c>
      <c r="E2712" s="47">
        <v>24.99</v>
      </c>
      <c r="F2712" s="47">
        <v>25.13</v>
      </c>
      <c r="G2712" s="48">
        <v>256800</v>
      </c>
      <c r="H2712" s="47">
        <v>9.25</v>
      </c>
      <c r="I2712" s="51">
        <f t="shared" si="302"/>
        <v>0.36808595304417036</v>
      </c>
      <c r="J2712" s="51">
        <f t="shared" ca="1" si="303"/>
        <v>2</v>
      </c>
      <c r="K2712" s="47">
        <f t="shared" si="304"/>
        <v>9.23</v>
      </c>
      <c r="L2712" s="47">
        <f t="shared" si="305"/>
        <v>9.36</v>
      </c>
      <c r="M2712" s="47">
        <f t="shared" si="306"/>
        <v>9.1999999999999993</v>
      </c>
      <c r="N2712" s="47">
        <f t="shared" si="307"/>
        <v>9.25</v>
      </c>
      <c r="O2712" s="48">
        <f t="shared" ca="1" si="308"/>
        <v>513600</v>
      </c>
    </row>
    <row r="2713" spans="1:15" x14ac:dyDescent="0.25">
      <c r="A2713">
        <v>2698</v>
      </c>
      <c r="B2713" s="84">
        <v>38100</v>
      </c>
      <c r="C2713" s="47">
        <v>25.28</v>
      </c>
      <c r="D2713" s="47">
        <v>25.31</v>
      </c>
      <c r="E2713" s="47">
        <v>24.48</v>
      </c>
      <c r="F2713" s="47">
        <v>25.19</v>
      </c>
      <c r="G2713" s="48">
        <v>505300</v>
      </c>
      <c r="H2713" s="47">
        <v>9.2799999999999994</v>
      </c>
      <c r="I2713" s="51">
        <f t="shared" si="302"/>
        <v>0.36840015879317184</v>
      </c>
      <c r="J2713" s="51">
        <f t="shared" ca="1" si="303"/>
        <v>2</v>
      </c>
      <c r="K2713" s="47">
        <f t="shared" si="304"/>
        <v>9.31</v>
      </c>
      <c r="L2713" s="47">
        <f t="shared" si="305"/>
        <v>9.32</v>
      </c>
      <c r="M2713" s="47">
        <f t="shared" si="306"/>
        <v>9.02</v>
      </c>
      <c r="N2713" s="47">
        <f t="shared" si="307"/>
        <v>9.2799999999999994</v>
      </c>
      <c r="O2713" s="48">
        <f t="shared" ca="1" si="308"/>
        <v>1010600</v>
      </c>
    </row>
    <row r="2714" spans="1:15" x14ac:dyDescent="0.25">
      <c r="A2714">
        <v>2699</v>
      </c>
      <c r="B2714" s="84">
        <v>38099</v>
      </c>
      <c r="C2714" s="47">
        <v>24.59</v>
      </c>
      <c r="D2714" s="47">
        <v>25.25</v>
      </c>
      <c r="E2714" s="47">
        <v>24.59</v>
      </c>
      <c r="F2714" s="47">
        <v>25.19</v>
      </c>
      <c r="G2714" s="48">
        <v>387200</v>
      </c>
      <c r="H2714" s="47">
        <v>9.2799999999999994</v>
      </c>
      <c r="I2714" s="51">
        <f t="shared" si="302"/>
        <v>0.36840015879317184</v>
      </c>
      <c r="J2714" s="51">
        <f t="shared" ca="1" si="303"/>
        <v>2</v>
      </c>
      <c r="K2714" s="47">
        <f t="shared" si="304"/>
        <v>9.06</v>
      </c>
      <c r="L2714" s="47">
        <f t="shared" si="305"/>
        <v>9.3000000000000007</v>
      </c>
      <c r="M2714" s="47">
        <f t="shared" si="306"/>
        <v>9.06</v>
      </c>
      <c r="N2714" s="47">
        <f t="shared" si="307"/>
        <v>9.2799999999999994</v>
      </c>
      <c r="O2714" s="48">
        <f t="shared" ca="1" si="308"/>
        <v>774400</v>
      </c>
    </row>
    <row r="2715" spans="1:15" x14ac:dyDescent="0.25">
      <c r="A2715">
        <v>2700</v>
      </c>
      <c r="B2715" s="84">
        <v>38098</v>
      </c>
      <c r="C2715" s="47">
        <v>24.42</v>
      </c>
      <c r="D2715" s="47">
        <v>24.7</v>
      </c>
      <c r="E2715" s="47">
        <v>24.14</v>
      </c>
      <c r="F2715" s="47">
        <v>24.66</v>
      </c>
      <c r="G2715" s="48">
        <v>390500</v>
      </c>
      <c r="H2715" s="47">
        <v>9.08</v>
      </c>
      <c r="I2715" s="51">
        <f t="shared" si="302"/>
        <v>0.36820762368207621</v>
      </c>
      <c r="J2715" s="51">
        <f t="shared" ca="1" si="303"/>
        <v>2</v>
      </c>
      <c r="K2715" s="47">
        <f t="shared" si="304"/>
        <v>8.99</v>
      </c>
      <c r="L2715" s="47">
        <f t="shared" si="305"/>
        <v>9.09</v>
      </c>
      <c r="M2715" s="47">
        <f t="shared" si="306"/>
        <v>8.89</v>
      </c>
      <c r="N2715" s="47">
        <f t="shared" si="307"/>
        <v>9.08</v>
      </c>
      <c r="O2715" s="48">
        <f t="shared" ca="1" si="308"/>
        <v>781000</v>
      </c>
    </row>
    <row r="2716" spans="1:15" x14ac:dyDescent="0.25">
      <c r="A2716">
        <v>2701</v>
      </c>
      <c r="B2716" s="84">
        <v>38097</v>
      </c>
      <c r="C2716" s="47">
        <v>24.16</v>
      </c>
      <c r="D2716" s="47">
        <v>24.71</v>
      </c>
      <c r="E2716" s="47">
        <v>24.01</v>
      </c>
      <c r="F2716" s="47">
        <v>24.32</v>
      </c>
      <c r="G2716" s="48">
        <v>424800</v>
      </c>
      <c r="H2716" s="47">
        <v>8.9600000000000009</v>
      </c>
      <c r="I2716" s="51">
        <f t="shared" si="302"/>
        <v>0.36842105263157898</v>
      </c>
      <c r="J2716" s="51">
        <f t="shared" ca="1" si="303"/>
        <v>2</v>
      </c>
      <c r="K2716" s="47">
        <f t="shared" si="304"/>
        <v>8.9</v>
      </c>
      <c r="L2716" s="47">
        <f t="shared" si="305"/>
        <v>9.1</v>
      </c>
      <c r="M2716" s="47">
        <f t="shared" si="306"/>
        <v>8.85</v>
      </c>
      <c r="N2716" s="47">
        <f t="shared" si="307"/>
        <v>8.9600000000000009</v>
      </c>
      <c r="O2716" s="48">
        <f t="shared" ca="1" si="308"/>
        <v>849600</v>
      </c>
    </row>
    <row r="2717" spans="1:15" x14ac:dyDescent="0.25">
      <c r="A2717">
        <v>2702</v>
      </c>
      <c r="B2717" s="84">
        <v>38096</v>
      </c>
      <c r="C2717" s="47">
        <v>24.18</v>
      </c>
      <c r="D2717" s="47">
        <v>24.59</v>
      </c>
      <c r="E2717" s="47">
        <v>23.81</v>
      </c>
      <c r="F2717" s="47">
        <v>24</v>
      </c>
      <c r="G2717" s="48">
        <v>416800</v>
      </c>
      <c r="H2717" s="47">
        <v>8.84</v>
      </c>
      <c r="I2717" s="51">
        <f t="shared" si="302"/>
        <v>0.36833333333333335</v>
      </c>
      <c r="J2717" s="51">
        <f t="shared" ca="1" si="303"/>
        <v>2</v>
      </c>
      <c r="K2717" s="47">
        <f t="shared" si="304"/>
        <v>8.91</v>
      </c>
      <c r="L2717" s="47">
        <f t="shared" si="305"/>
        <v>9.06</v>
      </c>
      <c r="M2717" s="47">
        <f t="shared" si="306"/>
        <v>8.77</v>
      </c>
      <c r="N2717" s="47">
        <f t="shared" si="307"/>
        <v>8.84</v>
      </c>
      <c r="O2717" s="48">
        <f t="shared" ca="1" si="308"/>
        <v>833600</v>
      </c>
    </row>
    <row r="2718" spans="1:15" x14ac:dyDescent="0.25">
      <c r="A2718">
        <v>2703</v>
      </c>
      <c r="B2718" s="84">
        <v>38093</v>
      </c>
      <c r="C2718" s="47">
        <v>24.08</v>
      </c>
      <c r="D2718" s="47">
        <v>24.26</v>
      </c>
      <c r="E2718" s="47">
        <v>23.77</v>
      </c>
      <c r="F2718" s="47">
        <v>24.2</v>
      </c>
      <c r="G2718" s="48">
        <v>450900</v>
      </c>
      <c r="H2718" s="47">
        <v>8.91</v>
      </c>
      <c r="I2718" s="51">
        <f t="shared" si="302"/>
        <v>0.36818181818181822</v>
      </c>
      <c r="J2718" s="51">
        <f t="shared" ca="1" si="303"/>
        <v>2</v>
      </c>
      <c r="K2718" s="47">
        <f t="shared" si="304"/>
        <v>8.8699999999999992</v>
      </c>
      <c r="L2718" s="47">
        <f t="shared" si="305"/>
        <v>8.93</v>
      </c>
      <c r="M2718" s="47">
        <f t="shared" si="306"/>
        <v>8.75</v>
      </c>
      <c r="N2718" s="47">
        <f t="shared" si="307"/>
        <v>8.91</v>
      </c>
      <c r="O2718" s="48">
        <f t="shared" ca="1" si="308"/>
        <v>901800</v>
      </c>
    </row>
    <row r="2719" spans="1:15" x14ac:dyDescent="0.25">
      <c r="A2719">
        <v>2704</v>
      </c>
      <c r="B2719" s="84">
        <v>38092</v>
      </c>
      <c r="C2719" s="47">
        <v>23.72</v>
      </c>
      <c r="D2719" s="47">
        <v>24.3</v>
      </c>
      <c r="E2719" s="47">
        <v>23.46</v>
      </c>
      <c r="F2719" s="47">
        <v>24.05</v>
      </c>
      <c r="G2719" s="48">
        <v>800000</v>
      </c>
      <c r="H2719" s="47">
        <v>8.86</v>
      </c>
      <c r="I2719" s="51">
        <f t="shared" si="302"/>
        <v>0.36839916839916836</v>
      </c>
      <c r="J2719" s="51">
        <f t="shared" ca="1" si="303"/>
        <v>2</v>
      </c>
      <c r="K2719" s="47">
        <f t="shared" si="304"/>
        <v>8.74</v>
      </c>
      <c r="L2719" s="47">
        <f t="shared" si="305"/>
        <v>8.9499999999999993</v>
      </c>
      <c r="M2719" s="47">
        <f t="shared" si="306"/>
        <v>8.64</v>
      </c>
      <c r="N2719" s="47">
        <f t="shared" si="307"/>
        <v>8.86</v>
      </c>
      <c r="O2719" s="48">
        <f t="shared" ca="1" si="308"/>
        <v>1600000</v>
      </c>
    </row>
    <row r="2720" spans="1:15" x14ac:dyDescent="0.25">
      <c r="A2720">
        <v>2705</v>
      </c>
      <c r="B2720" s="84">
        <v>38091</v>
      </c>
      <c r="C2720" s="47">
        <v>22.92</v>
      </c>
      <c r="D2720" s="47">
        <v>23.73</v>
      </c>
      <c r="E2720" s="47">
        <v>22.92</v>
      </c>
      <c r="F2720" s="47">
        <v>23.54</v>
      </c>
      <c r="G2720" s="48">
        <v>900000</v>
      </c>
      <c r="H2720" s="47">
        <v>8.67</v>
      </c>
      <c r="I2720" s="51">
        <f t="shared" si="302"/>
        <v>0.36830926083262533</v>
      </c>
      <c r="J2720" s="51">
        <f t="shared" ca="1" si="303"/>
        <v>2</v>
      </c>
      <c r="K2720" s="47">
        <f t="shared" si="304"/>
        <v>8.44</v>
      </c>
      <c r="L2720" s="47">
        <f t="shared" si="305"/>
        <v>8.74</v>
      </c>
      <c r="M2720" s="47">
        <f t="shared" si="306"/>
        <v>8.44</v>
      </c>
      <c r="N2720" s="47">
        <f t="shared" si="307"/>
        <v>8.67</v>
      </c>
      <c r="O2720" s="48">
        <f t="shared" ca="1" si="308"/>
        <v>1800000</v>
      </c>
    </row>
    <row r="2721" spans="1:15" x14ac:dyDescent="0.25">
      <c r="A2721">
        <v>2706</v>
      </c>
      <c r="B2721" s="84">
        <v>38090</v>
      </c>
      <c r="C2721" s="47">
        <v>23.5</v>
      </c>
      <c r="D2721" s="47">
        <v>23.5</v>
      </c>
      <c r="E2721" s="47">
        <v>22.92</v>
      </c>
      <c r="F2721" s="47">
        <v>23.2</v>
      </c>
      <c r="G2721" s="48">
        <v>238400</v>
      </c>
      <c r="H2721" s="47">
        <v>8.5399999999999991</v>
      </c>
      <c r="I2721" s="51">
        <f t="shared" si="302"/>
        <v>0.36810344827586206</v>
      </c>
      <c r="J2721" s="51">
        <f t="shared" ca="1" si="303"/>
        <v>2</v>
      </c>
      <c r="K2721" s="47">
        <f t="shared" si="304"/>
        <v>8.65</v>
      </c>
      <c r="L2721" s="47">
        <f t="shared" si="305"/>
        <v>8.65</v>
      </c>
      <c r="M2721" s="47">
        <f t="shared" si="306"/>
        <v>8.44</v>
      </c>
      <c r="N2721" s="47">
        <f t="shared" si="307"/>
        <v>8.5399999999999991</v>
      </c>
      <c r="O2721" s="48">
        <f t="shared" ca="1" si="308"/>
        <v>476800</v>
      </c>
    </row>
    <row r="2722" spans="1:15" x14ac:dyDescent="0.25">
      <c r="A2722">
        <v>2707</v>
      </c>
      <c r="B2722" s="84">
        <v>38089</v>
      </c>
      <c r="C2722" s="47">
        <v>23.45</v>
      </c>
      <c r="D2722" s="47">
        <v>23.57</v>
      </c>
      <c r="E2722" s="47">
        <v>23.18</v>
      </c>
      <c r="F2722" s="47">
        <v>23.45</v>
      </c>
      <c r="G2722" s="48">
        <v>212800</v>
      </c>
      <c r="H2722" s="47">
        <v>8.6300000000000008</v>
      </c>
      <c r="I2722" s="51">
        <f t="shared" si="302"/>
        <v>0.36801705756929642</v>
      </c>
      <c r="J2722" s="51">
        <f t="shared" ca="1" si="303"/>
        <v>2</v>
      </c>
      <c r="K2722" s="47">
        <f t="shared" si="304"/>
        <v>8.6300000000000008</v>
      </c>
      <c r="L2722" s="47">
        <f t="shared" si="305"/>
        <v>8.67</v>
      </c>
      <c r="M2722" s="47">
        <f t="shared" si="306"/>
        <v>8.5299999999999994</v>
      </c>
      <c r="N2722" s="47">
        <f t="shared" si="307"/>
        <v>8.6300000000000008</v>
      </c>
      <c r="O2722" s="48">
        <f t="shared" ca="1" si="308"/>
        <v>425600</v>
      </c>
    </row>
    <row r="2723" spans="1:15" x14ac:dyDescent="0.25">
      <c r="A2723">
        <v>2708</v>
      </c>
      <c r="B2723" s="84">
        <v>38085</v>
      </c>
      <c r="C2723" s="47">
        <v>23.86</v>
      </c>
      <c r="D2723" s="47">
        <v>23.86</v>
      </c>
      <c r="E2723" s="47">
        <v>23.08</v>
      </c>
      <c r="F2723" s="47">
        <v>23.08</v>
      </c>
      <c r="G2723" s="48">
        <v>208500</v>
      </c>
      <c r="H2723" s="47">
        <v>8.5</v>
      </c>
      <c r="I2723" s="51">
        <f t="shared" si="302"/>
        <v>0.3682842287694974</v>
      </c>
      <c r="J2723" s="51">
        <f t="shared" ca="1" si="303"/>
        <v>2</v>
      </c>
      <c r="K2723" s="47">
        <f t="shared" si="304"/>
        <v>8.7899999999999991</v>
      </c>
      <c r="L2723" s="47">
        <f t="shared" si="305"/>
        <v>8.7899999999999991</v>
      </c>
      <c r="M2723" s="47">
        <f t="shared" si="306"/>
        <v>8.5</v>
      </c>
      <c r="N2723" s="47">
        <f t="shared" si="307"/>
        <v>8.5</v>
      </c>
      <c r="O2723" s="48">
        <f t="shared" ca="1" si="308"/>
        <v>417000</v>
      </c>
    </row>
    <row r="2724" spans="1:15" x14ac:dyDescent="0.25">
      <c r="A2724">
        <v>2709</v>
      </c>
      <c r="B2724" s="84">
        <v>38084</v>
      </c>
      <c r="C2724" s="47">
        <v>23.38</v>
      </c>
      <c r="D2724" s="47">
        <v>23.74</v>
      </c>
      <c r="E2724" s="47">
        <v>23.21</v>
      </c>
      <c r="F2724" s="47">
        <v>23.54</v>
      </c>
      <c r="G2724" s="48">
        <v>250800</v>
      </c>
      <c r="H2724" s="47">
        <v>8.67</v>
      </c>
      <c r="I2724" s="51">
        <f t="shared" si="302"/>
        <v>0.36830926083262533</v>
      </c>
      <c r="J2724" s="51">
        <f t="shared" ca="1" si="303"/>
        <v>2</v>
      </c>
      <c r="K2724" s="47">
        <f t="shared" si="304"/>
        <v>8.61</v>
      </c>
      <c r="L2724" s="47">
        <f t="shared" si="305"/>
        <v>8.74</v>
      </c>
      <c r="M2724" s="47">
        <f t="shared" si="306"/>
        <v>8.5500000000000007</v>
      </c>
      <c r="N2724" s="47">
        <f t="shared" si="307"/>
        <v>8.67</v>
      </c>
      <c r="O2724" s="48">
        <f t="shared" ca="1" si="308"/>
        <v>501600</v>
      </c>
    </row>
    <row r="2725" spans="1:15" x14ac:dyDescent="0.25">
      <c r="A2725">
        <v>2710</v>
      </c>
      <c r="B2725" s="84">
        <v>38083</v>
      </c>
      <c r="C2725" s="47">
        <v>23.6</v>
      </c>
      <c r="D2725" s="47">
        <v>23.85</v>
      </c>
      <c r="E2725" s="47">
        <v>23.37</v>
      </c>
      <c r="F2725" s="47">
        <v>23.41</v>
      </c>
      <c r="G2725" s="48">
        <v>289200</v>
      </c>
      <c r="H2725" s="47">
        <v>8.6199999999999992</v>
      </c>
      <c r="I2725" s="51">
        <f t="shared" si="302"/>
        <v>0.36821870995301148</v>
      </c>
      <c r="J2725" s="51">
        <f t="shared" ca="1" si="303"/>
        <v>2</v>
      </c>
      <c r="K2725" s="47">
        <f t="shared" si="304"/>
        <v>8.69</v>
      </c>
      <c r="L2725" s="47">
        <f t="shared" si="305"/>
        <v>8.7799999999999994</v>
      </c>
      <c r="M2725" s="47">
        <f t="shared" si="306"/>
        <v>8.61</v>
      </c>
      <c r="N2725" s="47">
        <f t="shared" si="307"/>
        <v>8.6199999999999992</v>
      </c>
      <c r="O2725" s="48">
        <f t="shared" ca="1" si="308"/>
        <v>578400</v>
      </c>
    </row>
    <row r="2726" spans="1:15" x14ac:dyDescent="0.25">
      <c r="A2726">
        <v>2711</v>
      </c>
      <c r="B2726" s="84">
        <v>38082</v>
      </c>
      <c r="C2726" s="47">
        <v>23.88</v>
      </c>
      <c r="D2726" s="47">
        <v>23.88</v>
      </c>
      <c r="E2726" s="47">
        <v>23.21</v>
      </c>
      <c r="F2726" s="47">
        <v>23.52</v>
      </c>
      <c r="G2726" s="48">
        <v>376100</v>
      </c>
      <c r="H2726" s="47">
        <v>8.66</v>
      </c>
      <c r="I2726" s="51">
        <f t="shared" si="302"/>
        <v>0.36819727891156462</v>
      </c>
      <c r="J2726" s="51">
        <f t="shared" ca="1" si="303"/>
        <v>2</v>
      </c>
      <c r="K2726" s="47">
        <f t="shared" si="304"/>
        <v>8.7899999999999991</v>
      </c>
      <c r="L2726" s="47">
        <f t="shared" si="305"/>
        <v>8.7899999999999991</v>
      </c>
      <c r="M2726" s="47">
        <f t="shared" si="306"/>
        <v>8.5500000000000007</v>
      </c>
      <c r="N2726" s="47">
        <f t="shared" si="307"/>
        <v>8.66</v>
      </c>
      <c r="O2726" s="48">
        <f t="shared" ca="1" si="308"/>
        <v>752200</v>
      </c>
    </row>
    <row r="2727" spans="1:15" x14ac:dyDescent="0.25">
      <c r="A2727">
        <v>2712</v>
      </c>
      <c r="B2727" s="84">
        <v>38079</v>
      </c>
      <c r="C2727" s="47">
        <v>23.75</v>
      </c>
      <c r="D2727" s="47">
        <v>23.9</v>
      </c>
      <c r="E2727" s="47">
        <v>23.48</v>
      </c>
      <c r="F2727" s="47">
        <v>23.84</v>
      </c>
      <c r="G2727" s="48">
        <v>410400</v>
      </c>
      <c r="H2727" s="47">
        <v>8.7799999999999994</v>
      </c>
      <c r="I2727" s="51">
        <f t="shared" si="302"/>
        <v>0.3682885906040268</v>
      </c>
      <c r="J2727" s="51">
        <f t="shared" ca="1" si="303"/>
        <v>2</v>
      </c>
      <c r="K2727" s="47">
        <f t="shared" si="304"/>
        <v>8.75</v>
      </c>
      <c r="L2727" s="47">
        <f t="shared" si="305"/>
        <v>8.8000000000000007</v>
      </c>
      <c r="M2727" s="47">
        <f t="shared" si="306"/>
        <v>8.65</v>
      </c>
      <c r="N2727" s="47">
        <f t="shared" si="307"/>
        <v>8.7799999999999994</v>
      </c>
      <c r="O2727" s="48">
        <f t="shared" ca="1" si="308"/>
        <v>820800</v>
      </c>
    </row>
    <row r="2728" spans="1:15" x14ac:dyDescent="0.25">
      <c r="A2728">
        <v>2713</v>
      </c>
      <c r="B2728" s="84">
        <v>38078</v>
      </c>
      <c r="C2728" s="47">
        <v>23.93</v>
      </c>
      <c r="D2728" s="47">
        <v>24.25</v>
      </c>
      <c r="E2728" s="47">
        <v>23.11</v>
      </c>
      <c r="F2728" s="47">
        <v>23.33</v>
      </c>
      <c r="G2728" s="48">
        <v>1098500</v>
      </c>
      <c r="H2728" s="47">
        <v>8.59</v>
      </c>
      <c r="I2728" s="51">
        <f t="shared" si="302"/>
        <v>0.36819545649378482</v>
      </c>
      <c r="J2728" s="51">
        <f t="shared" ca="1" si="303"/>
        <v>2</v>
      </c>
      <c r="K2728" s="47">
        <f t="shared" si="304"/>
        <v>8.81</v>
      </c>
      <c r="L2728" s="47">
        <f t="shared" si="305"/>
        <v>8.93</v>
      </c>
      <c r="M2728" s="47">
        <f t="shared" si="306"/>
        <v>8.51</v>
      </c>
      <c r="N2728" s="47">
        <f t="shared" si="307"/>
        <v>8.59</v>
      </c>
      <c r="O2728" s="48">
        <f t="shared" ca="1" si="308"/>
        <v>2197000</v>
      </c>
    </row>
    <row r="2729" spans="1:15" x14ac:dyDescent="0.25">
      <c r="A2729">
        <v>2714</v>
      </c>
      <c r="B2729" s="84">
        <v>38077</v>
      </c>
      <c r="C2729" s="47">
        <v>22.94</v>
      </c>
      <c r="D2729" s="47">
        <v>23.1</v>
      </c>
      <c r="E2729" s="47">
        <v>22.57</v>
      </c>
      <c r="F2729" s="47">
        <v>22.79</v>
      </c>
      <c r="G2729" s="48">
        <v>627700</v>
      </c>
      <c r="H2729" s="47">
        <v>8.39</v>
      </c>
      <c r="I2729" s="51">
        <f t="shared" si="302"/>
        <v>0.36814392277314617</v>
      </c>
      <c r="J2729" s="51">
        <f t="shared" ca="1" si="303"/>
        <v>2</v>
      </c>
      <c r="K2729" s="47">
        <f t="shared" si="304"/>
        <v>8.4499999999999993</v>
      </c>
      <c r="L2729" s="47">
        <f t="shared" si="305"/>
        <v>8.5</v>
      </c>
      <c r="M2729" s="47">
        <f t="shared" si="306"/>
        <v>8.31</v>
      </c>
      <c r="N2729" s="47">
        <f t="shared" si="307"/>
        <v>8.39</v>
      </c>
      <c r="O2729" s="48">
        <f t="shared" ca="1" si="308"/>
        <v>1255400</v>
      </c>
    </row>
    <row r="2730" spans="1:15" x14ac:dyDescent="0.25">
      <c r="A2730">
        <v>2715</v>
      </c>
      <c r="B2730" s="84">
        <v>38076</v>
      </c>
      <c r="C2730" s="47">
        <v>23.24</v>
      </c>
      <c r="D2730" s="47">
        <v>23.33</v>
      </c>
      <c r="E2730" s="47">
        <v>22.75</v>
      </c>
      <c r="F2730" s="47">
        <v>22.9</v>
      </c>
      <c r="G2730" s="48">
        <v>369700</v>
      </c>
      <c r="H2730" s="47">
        <v>8.43</v>
      </c>
      <c r="I2730" s="51">
        <f t="shared" si="302"/>
        <v>0.36812227074235809</v>
      </c>
      <c r="J2730" s="51">
        <f t="shared" ca="1" si="303"/>
        <v>2</v>
      </c>
      <c r="K2730" s="47">
        <f t="shared" si="304"/>
        <v>8.56</v>
      </c>
      <c r="L2730" s="47">
        <f t="shared" si="305"/>
        <v>8.59</v>
      </c>
      <c r="M2730" s="47">
        <f t="shared" si="306"/>
        <v>8.3699999999999992</v>
      </c>
      <c r="N2730" s="47">
        <f t="shared" si="307"/>
        <v>8.43</v>
      </c>
      <c r="O2730" s="48">
        <f t="shared" ca="1" si="308"/>
        <v>739400</v>
      </c>
    </row>
    <row r="2731" spans="1:15" x14ac:dyDescent="0.25">
      <c r="A2731">
        <v>2716</v>
      </c>
      <c r="B2731" s="84">
        <v>38075</v>
      </c>
      <c r="C2731" s="47">
        <v>23.32</v>
      </c>
      <c r="D2731" s="47">
        <v>23.35</v>
      </c>
      <c r="E2731" s="47">
        <v>22.87</v>
      </c>
      <c r="F2731" s="47">
        <v>23.08</v>
      </c>
      <c r="G2731" s="48">
        <v>471200</v>
      </c>
      <c r="H2731" s="47">
        <v>8.5</v>
      </c>
      <c r="I2731" s="51">
        <f t="shared" si="302"/>
        <v>0.3682842287694974</v>
      </c>
      <c r="J2731" s="51">
        <f t="shared" ca="1" si="303"/>
        <v>2</v>
      </c>
      <c r="K2731" s="47">
        <f t="shared" si="304"/>
        <v>8.59</v>
      </c>
      <c r="L2731" s="47">
        <f t="shared" si="305"/>
        <v>8.6</v>
      </c>
      <c r="M2731" s="47">
        <f t="shared" si="306"/>
        <v>8.42</v>
      </c>
      <c r="N2731" s="47">
        <f t="shared" si="307"/>
        <v>8.5</v>
      </c>
      <c r="O2731" s="48">
        <f t="shared" ca="1" si="308"/>
        <v>942400</v>
      </c>
    </row>
    <row r="2732" spans="1:15" x14ac:dyDescent="0.25">
      <c r="A2732">
        <v>2717</v>
      </c>
      <c r="B2732" s="84">
        <v>38072</v>
      </c>
      <c r="C2732" s="47">
        <v>22.69</v>
      </c>
      <c r="D2732" s="47">
        <v>23.35</v>
      </c>
      <c r="E2732" s="47">
        <v>22.69</v>
      </c>
      <c r="F2732" s="47">
        <v>23.03</v>
      </c>
      <c r="G2732" s="48">
        <v>497300</v>
      </c>
      <c r="H2732" s="47">
        <v>8.48</v>
      </c>
      <c r="I2732" s="51">
        <f t="shared" si="302"/>
        <v>0.36821537125488496</v>
      </c>
      <c r="J2732" s="51">
        <f t="shared" ca="1" si="303"/>
        <v>2</v>
      </c>
      <c r="K2732" s="47">
        <f t="shared" si="304"/>
        <v>8.35</v>
      </c>
      <c r="L2732" s="47">
        <f t="shared" si="305"/>
        <v>8.6</v>
      </c>
      <c r="M2732" s="47">
        <f t="shared" si="306"/>
        <v>8.35</v>
      </c>
      <c r="N2732" s="47">
        <f t="shared" si="307"/>
        <v>8.48</v>
      </c>
      <c r="O2732" s="48">
        <f t="shared" ca="1" si="308"/>
        <v>994600</v>
      </c>
    </row>
    <row r="2733" spans="1:15" x14ac:dyDescent="0.25">
      <c r="A2733">
        <v>2718</v>
      </c>
      <c r="B2733" s="84">
        <v>38071</v>
      </c>
      <c r="C2733" s="47">
        <v>22.3</v>
      </c>
      <c r="D2733" s="47">
        <v>22.81</v>
      </c>
      <c r="E2733" s="47">
        <v>22.19</v>
      </c>
      <c r="F2733" s="47">
        <v>22.81</v>
      </c>
      <c r="G2733" s="48">
        <v>536100</v>
      </c>
      <c r="H2733" s="47">
        <v>8.4</v>
      </c>
      <c r="I2733" s="51">
        <f t="shared" si="302"/>
        <v>0.36825953529153882</v>
      </c>
      <c r="J2733" s="51">
        <f t="shared" ca="1" si="303"/>
        <v>2</v>
      </c>
      <c r="K2733" s="47">
        <f t="shared" si="304"/>
        <v>8.2100000000000009</v>
      </c>
      <c r="L2733" s="47">
        <f t="shared" si="305"/>
        <v>8.4</v>
      </c>
      <c r="M2733" s="47">
        <f t="shared" si="306"/>
        <v>8.17</v>
      </c>
      <c r="N2733" s="47">
        <f t="shared" si="307"/>
        <v>8.4</v>
      </c>
      <c r="O2733" s="48">
        <f t="shared" ca="1" si="308"/>
        <v>1072200</v>
      </c>
    </row>
    <row r="2734" spans="1:15" x14ac:dyDescent="0.25">
      <c r="A2734">
        <v>2719</v>
      </c>
      <c r="B2734" s="84">
        <v>38070</v>
      </c>
      <c r="C2734" s="47">
        <v>22.86</v>
      </c>
      <c r="D2734" s="47">
        <v>23.14</v>
      </c>
      <c r="E2734" s="47">
        <v>22.11</v>
      </c>
      <c r="F2734" s="47">
        <v>22.2</v>
      </c>
      <c r="G2734" s="48">
        <v>1062400</v>
      </c>
      <c r="H2734" s="47">
        <v>8.17</v>
      </c>
      <c r="I2734" s="51">
        <f t="shared" si="302"/>
        <v>0.36801801801801803</v>
      </c>
      <c r="J2734" s="51">
        <f t="shared" ca="1" si="303"/>
        <v>2</v>
      </c>
      <c r="K2734" s="47">
        <f t="shared" si="304"/>
        <v>8.41</v>
      </c>
      <c r="L2734" s="47">
        <f t="shared" si="305"/>
        <v>8.52</v>
      </c>
      <c r="M2734" s="47">
        <f t="shared" si="306"/>
        <v>8.14</v>
      </c>
      <c r="N2734" s="47">
        <f t="shared" si="307"/>
        <v>8.17</v>
      </c>
      <c r="O2734" s="48">
        <f t="shared" ca="1" si="308"/>
        <v>2124800</v>
      </c>
    </row>
    <row r="2735" spans="1:15" x14ac:dyDescent="0.25">
      <c r="A2735">
        <v>2720</v>
      </c>
      <c r="B2735" s="84">
        <v>38069</v>
      </c>
      <c r="C2735" s="47">
        <v>21.71</v>
      </c>
      <c r="D2735" s="47">
        <v>21.98</v>
      </c>
      <c r="E2735" s="47">
        <v>21.58</v>
      </c>
      <c r="F2735" s="47">
        <v>21.67</v>
      </c>
      <c r="G2735" s="48">
        <v>522400</v>
      </c>
      <c r="H2735" s="47">
        <v>7.98</v>
      </c>
      <c r="I2735" s="51">
        <f t="shared" si="302"/>
        <v>0.36825103830179973</v>
      </c>
      <c r="J2735" s="51">
        <f t="shared" ca="1" si="303"/>
        <v>2</v>
      </c>
      <c r="K2735" s="47">
        <f t="shared" si="304"/>
        <v>7.99</v>
      </c>
      <c r="L2735" s="47">
        <f t="shared" si="305"/>
        <v>8.09</v>
      </c>
      <c r="M2735" s="47">
        <f t="shared" si="306"/>
        <v>7.95</v>
      </c>
      <c r="N2735" s="47">
        <f t="shared" si="307"/>
        <v>7.98</v>
      </c>
      <c r="O2735" s="48">
        <f t="shared" ca="1" si="308"/>
        <v>1044800</v>
      </c>
    </row>
    <row r="2736" spans="1:15" x14ac:dyDescent="0.25">
      <c r="A2736">
        <v>2721</v>
      </c>
      <c r="B2736" s="84">
        <v>38068</v>
      </c>
      <c r="C2736" s="47">
        <v>22.52</v>
      </c>
      <c r="D2736" s="47">
        <v>22.54</v>
      </c>
      <c r="E2736" s="47">
        <v>21.4</v>
      </c>
      <c r="F2736" s="47">
        <v>21.42</v>
      </c>
      <c r="G2736" s="48">
        <v>1349200</v>
      </c>
      <c r="H2736" s="47">
        <v>7.89</v>
      </c>
      <c r="I2736" s="51">
        <f t="shared" si="302"/>
        <v>0.3683473389355742</v>
      </c>
      <c r="J2736" s="51">
        <f t="shared" ca="1" si="303"/>
        <v>2</v>
      </c>
      <c r="K2736" s="47">
        <f t="shared" si="304"/>
        <v>8.3000000000000007</v>
      </c>
      <c r="L2736" s="47">
        <f t="shared" si="305"/>
        <v>8.3000000000000007</v>
      </c>
      <c r="M2736" s="47">
        <f t="shared" si="306"/>
        <v>7.88</v>
      </c>
      <c r="N2736" s="47">
        <f t="shared" si="307"/>
        <v>7.89</v>
      </c>
      <c r="O2736" s="48">
        <f t="shared" ca="1" si="308"/>
        <v>2698400</v>
      </c>
    </row>
    <row r="2737" spans="1:15" x14ac:dyDescent="0.25">
      <c r="A2737">
        <v>2722</v>
      </c>
      <c r="B2737" s="84">
        <v>38065</v>
      </c>
      <c r="C2737" s="47">
        <v>22.2</v>
      </c>
      <c r="D2737" s="47">
        <v>22.2</v>
      </c>
      <c r="E2737" s="47">
        <v>21.4</v>
      </c>
      <c r="F2737" s="47">
        <v>21.4</v>
      </c>
      <c r="G2737" s="48">
        <v>1858100</v>
      </c>
      <c r="H2737" s="47">
        <v>7.88</v>
      </c>
      <c r="I2737" s="51">
        <f t="shared" si="302"/>
        <v>0.36822429906542059</v>
      </c>
      <c r="J2737" s="51">
        <f t="shared" ca="1" si="303"/>
        <v>2</v>
      </c>
      <c r="K2737" s="47">
        <f t="shared" si="304"/>
        <v>8.17</v>
      </c>
      <c r="L2737" s="47">
        <f t="shared" si="305"/>
        <v>8.17</v>
      </c>
      <c r="M2737" s="47">
        <f t="shared" si="306"/>
        <v>7.88</v>
      </c>
      <c r="N2737" s="47">
        <f t="shared" si="307"/>
        <v>7.88</v>
      </c>
      <c r="O2737" s="48">
        <f t="shared" ca="1" si="308"/>
        <v>3716200</v>
      </c>
    </row>
    <row r="2738" spans="1:15" x14ac:dyDescent="0.25">
      <c r="A2738">
        <v>2723</v>
      </c>
      <c r="B2738" s="84">
        <v>38064</v>
      </c>
      <c r="C2738" s="47">
        <v>22.9</v>
      </c>
      <c r="D2738" s="47">
        <v>22.9</v>
      </c>
      <c r="E2738" s="47">
        <v>21.83</v>
      </c>
      <c r="F2738" s="47">
        <v>22.01</v>
      </c>
      <c r="G2738" s="48">
        <v>854000</v>
      </c>
      <c r="H2738" s="47">
        <v>8.1</v>
      </c>
      <c r="I2738" s="51">
        <f t="shared" si="302"/>
        <v>0.36801453884597907</v>
      </c>
      <c r="J2738" s="51">
        <f t="shared" ca="1" si="303"/>
        <v>2</v>
      </c>
      <c r="K2738" s="47">
        <f t="shared" si="304"/>
        <v>8.43</v>
      </c>
      <c r="L2738" s="47">
        <f t="shared" si="305"/>
        <v>8.43</v>
      </c>
      <c r="M2738" s="47">
        <f t="shared" si="306"/>
        <v>8.0299999999999994</v>
      </c>
      <c r="N2738" s="47">
        <f t="shared" si="307"/>
        <v>8.1</v>
      </c>
      <c r="O2738" s="48">
        <f t="shared" ca="1" si="308"/>
        <v>1708000</v>
      </c>
    </row>
    <row r="2739" spans="1:15" x14ac:dyDescent="0.25">
      <c r="A2739">
        <v>2724</v>
      </c>
      <c r="B2739" s="84">
        <v>38063</v>
      </c>
      <c r="C2739" s="47">
        <v>21.9</v>
      </c>
      <c r="D2739" s="47">
        <v>22.54</v>
      </c>
      <c r="E2739" s="47">
        <v>21.87</v>
      </c>
      <c r="F2739" s="47">
        <v>22.47</v>
      </c>
      <c r="G2739" s="48">
        <v>596100</v>
      </c>
      <c r="H2739" s="47">
        <v>8.27</v>
      </c>
      <c r="I2739" s="51">
        <f t="shared" si="302"/>
        <v>0.36804628393413441</v>
      </c>
      <c r="J2739" s="51">
        <f t="shared" ca="1" si="303"/>
        <v>2</v>
      </c>
      <c r="K2739" s="47">
        <f t="shared" si="304"/>
        <v>8.06</v>
      </c>
      <c r="L2739" s="47">
        <f t="shared" si="305"/>
        <v>8.3000000000000007</v>
      </c>
      <c r="M2739" s="47">
        <f t="shared" si="306"/>
        <v>8.0500000000000007</v>
      </c>
      <c r="N2739" s="47">
        <f t="shared" si="307"/>
        <v>8.27</v>
      </c>
      <c r="O2739" s="48">
        <f t="shared" ca="1" si="308"/>
        <v>1192200</v>
      </c>
    </row>
    <row r="2740" spans="1:15" x14ac:dyDescent="0.25">
      <c r="A2740">
        <v>2725</v>
      </c>
      <c r="B2740" s="84">
        <v>38062</v>
      </c>
      <c r="C2740" s="47">
        <v>22.34</v>
      </c>
      <c r="D2740" s="47">
        <v>22.35</v>
      </c>
      <c r="E2740" s="47">
        <v>21.7</v>
      </c>
      <c r="F2740" s="47">
        <v>21.8</v>
      </c>
      <c r="G2740" s="48">
        <v>1066100</v>
      </c>
      <c r="H2740" s="47">
        <v>8.02</v>
      </c>
      <c r="I2740" s="51">
        <f t="shared" si="302"/>
        <v>0.36788990825688073</v>
      </c>
      <c r="J2740" s="51">
        <f t="shared" ca="1" si="303"/>
        <v>2</v>
      </c>
      <c r="K2740" s="47">
        <f t="shared" si="304"/>
        <v>8.2200000000000006</v>
      </c>
      <c r="L2740" s="47">
        <f t="shared" si="305"/>
        <v>8.2200000000000006</v>
      </c>
      <c r="M2740" s="47">
        <f t="shared" si="306"/>
        <v>7.98</v>
      </c>
      <c r="N2740" s="47">
        <f t="shared" si="307"/>
        <v>8.02</v>
      </c>
      <c r="O2740" s="48">
        <f t="shared" ca="1" si="308"/>
        <v>2132200</v>
      </c>
    </row>
    <row r="2741" spans="1:15" x14ac:dyDescent="0.25">
      <c r="A2741">
        <v>2726</v>
      </c>
      <c r="B2741" s="84">
        <v>38061</v>
      </c>
      <c r="C2741" s="47">
        <v>22.61</v>
      </c>
      <c r="D2741" s="47">
        <v>22.64</v>
      </c>
      <c r="E2741" s="47">
        <v>22.15</v>
      </c>
      <c r="F2741" s="47">
        <v>22.25</v>
      </c>
      <c r="G2741" s="48">
        <v>342900</v>
      </c>
      <c r="H2741" s="47">
        <v>8.19</v>
      </c>
      <c r="I2741" s="51">
        <f t="shared" si="302"/>
        <v>0.36808988764044942</v>
      </c>
      <c r="J2741" s="51">
        <f t="shared" ca="1" si="303"/>
        <v>2</v>
      </c>
      <c r="K2741" s="47">
        <f t="shared" si="304"/>
        <v>8.32</v>
      </c>
      <c r="L2741" s="47">
        <f t="shared" si="305"/>
        <v>8.33</v>
      </c>
      <c r="M2741" s="47">
        <f t="shared" si="306"/>
        <v>8.15</v>
      </c>
      <c r="N2741" s="47">
        <f t="shared" si="307"/>
        <v>8.19</v>
      </c>
      <c r="O2741" s="48">
        <f t="shared" ca="1" si="308"/>
        <v>685800</v>
      </c>
    </row>
    <row r="2742" spans="1:15" x14ac:dyDescent="0.25">
      <c r="A2742">
        <v>2727</v>
      </c>
      <c r="B2742" s="84">
        <v>38058</v>
      </c>
      <c r="C2742" s="47">
        <v>22.75</v>
      </c>
      <c r="D2742" s="47">
        <v>22.78</v>
      </c>
      <c r="E2742" s="47">
        <v>22.3</v>
      </c>
      <c r="F2742" s="47">
        <v>22.6</v>
      </c>
      <c r="G2742" s="48">
        <v>473600</v>
      </c>
      <c r="H2742" s="47">
        <v>8.31</v>
      </c>
      <c r="I2742" s="51">
        <f t="shared" si="302"/>
        <v>0.36769911504424779</v>
      </c>
      <c r="J2742" s="51">
        <f t="shared" ca="1" si="303"/>
        <v>2</v>
      </c>
      <c r="K2742" s="47">
        <f t="shared" si="304"/>
        <v>8.3699999999999992</v>
      </c>
      <c r="L2742" s="47">
        <f t="shared" si="305"/>
        <v>8.3800000000000008</v>
      </c>
      <c r="M2742" s="47">
        <f t="shared" si="306"/>
        <v>8.1999999999999993</v>
      </c>
      <c r="N2742" s="47">
        <f t="shared" si="307"/>
        <v>8.31</v>
      </c>
      <c r="O2742" s="48">
        <f t="shared" ca="1" si="308"/>
        <v>947200</v>
      </c>
    </row>
    <row r="2743" spans="1:15" x14ac:dyDescent="0.25">
      <c r="A2743">
        <v>2728</v>
      </c>
      <c r="B2743" s="84">
        <v>38057</v>
      </c>
      <c r="C2743" s="47">
        <v>22.15</v>
      </c>
      <c r="D2743" s="47">
        <v>22.89</v>
      </c>
      <c r="E2743" s="47">
        <v>22.15</v>
      </c>
      <c r="F2743" s="47">
        <v>22.41</v>
      </c>
      <c r="G2743" s="48">
        <v>658800</v>
      </c>
      <c r="H2743" s="47">
        <v>8.24</v>
      </c>
      <c r="I2743" s="51">
        <f t="shared" si="302"/>
        <v>0.3676929941990183</v>
      </c>
      <c r="J2743" s="51">
        <f t="shared" ca="1" si="303"/>
        <v>2</v>
      </c>
      <c r="K2743" s="47">
        <f t="shared" si="304"/>
        <v>8.14</v>
      </c>
      <c r="L2743" s="47">
        <f t="shared" si="305"/>
        <v>8.42</v>
      </c>
      <c r="M2743" s="47">
        <f t="shared" si="306"/>
        <v>8.14</v>
      </c>
      <c r="N2743" s="47">
        <f t="shared" si="307"/>
        <v>8.24</v>
      </c>
      <c r="O2743" s="48">
        <f t="shared" ca="1" si="308"/>
        <v>1317600</v>
      </c>
    </row>
    <row r="2744" spans="1:15" x14ac:dyDescent="0.25">
      <c r="A2744">
        <v>2729</v>
      </c>
      <c r="B2744" s="84">
        <v>38056</v>
      </c>
      <c r="C2744" s="47">
        <v>22.5</v>
      </c>
      <c r="D2744" s="47">
        <v>22.8</v>
      </c>
      <c r="E2744" s="47">
        <v>22.27</v>
      </c>
      <c r="F2744" s="47">
        <v>22.45</v>
      </c>
      <c r="G2744" s="48">
        <v>336000</v>
      </c>
      <c r="H2744" s="47">
        <v>8.26</v>
      </c>
      <c r="I2744" s="51">
        <f t="shared" si="302"/>
        <v>0.36792873051224945</v>
      </c>
      <c r="J2744" s="51">
        <f t="shared" ca="1" si="303"/>
        <v>2</v>
      </c>
      <c r="K2744" s="47">
        <f t="shared" si="304"/>
        <v>8.2799999999999994</v>
      </c>
      <c r="L2744" s="47">
        <f t="shared" si="305"/>
        <v>8.39</v>
      </c>
      <c r="M2744" s="47">
        <f t="shared" si="306"/>
        <v>8.19</v>
      </c>
      <c r="N2744" s="47">
        <f t="shared" si="307"/>
        <v>8.26</v>
      </c>
      <c r="O2744" s="48">
        <f t="shared" ca="1" si="308"/>
        <v>672000</v>
      </c>
    </row>
    <row r="2745" spans="1:15" x14ac:dyDescent="0.25">
      <c r="A2745">
        <v>2730</v>
      </c>
      <c r="B2745" s="84">
        <v>38055</v>
      </c>
      <c r="C2745" s="47">
        <v>22.52</v>
      </c>
      <c r="D2745" s="47">
        <v>22.94</v>
      </c>
      <c r="E2745" s="47">
        <v>22.38</v>
      </c>
      <c r="F2745" s="47">
        <v>22.38</v>
      </c>
      <c r="G2745" s="48">
        <v>391700</v>
      </c>
      <c r="H2745" s="47">
        <v>8.23</v>
      </c>
      <c r="I2745" s="51">
        <f t="shared" si="302"/>
        <v>0.36773905272564794</v>
      </c>
      <c r="J2745" s="51">
        <f t="shared" ca="1" si="303"/>
        <v>2</v>
      </c>
      <c r="K2745" s="47">
        <f t="shared" si="304"/>
        <v>8.2799999999999994</v>
      </c>
      <c r="L2745" s="47">
        <f t="shared" si="305"/>
        <v>8.44</v>
      </c>
      <c r="M2745" s="47">
        <f t="shared" si="306"/>
        <v>8.23</v>
      </c>
      <c r="N2745" s="47">
        <f t="shared" si="307"/>
        <v>8.23</v>
      </c>
      <c r="O2745" s="48">
        <f t="shared" ca="1" si="308"/>
        <v>783400</v>
      </c>
    </row>
    <row r="2746" spans="1:15" x14ac:dyDescent="0.25">
      <c r="A2746">
        <v>2731</v>
      </c>
      <c r="B2746" s="84">
        <v>38054</v>
      </c>
      <c r="C2746" s="47">
        <v>23</v>
      </c>
      <c r="D2746" s="47">
        <v>23.2</v>
      </c>
      <c r="E2746" s="47">
        <v>22.42</v>
      </c>
      <c r="F2746" s="47">
        <v>22.66</v>
      </c>
      <c r="G2746" s="48">
        <v>533600</v>
      </c>
      <c r="H2746" s="47">
        <v>8.34</v>
      </c>
      <c r="I2746" s="51">
        <f t="shared" si="302"/>
        <v>0.3680494263018535</v>
      </c>
      <c r="J2746" s="51">
        <f t="shared" ca="1" si="303"/>
        <v>2</v>
      </c>
      <c r="K2746" s="47">
        <f t="shared" si="304"/>
        <v>8.4700000000000006</v>
      </c>
      <c r="L2746" s="47">
        <f t="shared" si="305"/>
        <v>8.5399999999999991</v>
      </c>
      <c r="M2746" s="47">
        <f t="shared" si="306"/>
        <v>8.25</v>
      </c>
      <c r="N2746" s="47">
        <f t="shared" si="307"/>
        <v>8.34</v>
      </c>
      <c r="O2746" s="48">
        <f t="shared" ca="1" si="308"/>
        <v>1067200</v>
      </c>
    </row>
    <row r="2747" spans="1:15" x14ac:dyDescent="0.25">
      <c r="A2747">
        <v>2732</v>
      </c>
      <c r="B2747" s="84">
        <v>38051</v>
      </c>
      <c r="C2747" s="47">
        <v>22.89</v>
      </c>
      <c r="D2747" s="47">
        <v>23.19</v>
      </c>
      <c r="E2747" s="47">
        <v>22.82</v>
      </c>
      <c r="F2747" s="47">
        <v>23.05</v>
      </c>
      <c r="G2747" s="48">
        <v>768100</v>
      </c>
      <c r="H2747" s="47">
        <v>8.48</v>
      </c>
      <c r="I2747" s="51">
        <f t="shared" si="302"/>
        <v>0.36789587852494576</v>
      </c>
      <c r="J2747" s="51">
        <f t="shared" ca="1" si="303"/>
        <v>2</v>
      </c>
      <c r="K2747" s="47">
        <f t="shared" si="304"/>
        <v>8.42</v>
      </c>
      <c r="L2747" s="47">
        <f t="shared" si="305"/>
        <v>8.5299999999999994</v>
      </c>
      <c r="M2747" s="47">
        <f t="shared" si="306"/>
        <v>8.4</v>
      </c>
      <c r="N2747" s="47">
        <f t="shared" si="307"/>
        <v>8.48</v>
      </c>
      <c r="O2747" s="48">
        <f t="shared" ca="1" si="308"/>
        <v>1536200</v>
      </c>
    </row>
    <row r="2748" spans="1:15" x14ac:dyDescent="0.25">
      <c r="A2748">
        <v>2733</v>
      </c>
      <c r="B2748" s="84">
        <v>38050</v>
      </c>
      <c r="C2748" s="47">
        <v>22.71</v>
      </c>
      <c r="D2748" s="47">
        <v>23.12</v>
      </c>
      <c r="E2748" s="47">
        <v>22.7</v>
      </c>
      <c r="F2748" s="47">
        <v>23.08</v>
      </c>
      <c r="G2748" s="48">
        <v>1214000</v>
      </c>
      <c r="H2748" s="47">
        <v>8.49</v>
      </c>
      <c r="I2748" s="51">
        <f t="shared" si="302"/>
        <v>0.36785095320623923</v>
      </c>
      <c r="J2748" s="51">
        <f t="shared" ca="1" si="303"/>
        <v>2</v>
      </c>
      <c r="K2748" s="47">
        <f t="shared" si="304"/>
        <v>8.35</v>
      </c>
      <c r="L2748" s="47">
        <f t="shared" si="305"/>
        <v>8.5</v>
      </c>
      <c r="M2748" s="47">
        <f t="shared" si="306"/>
        <v>8.35</v>
      </c>
      <c r="N2748" s="47">
        <f t="shared" si="307"/>
        <v>8.49</v>
      </c>
      <c r="O2748" s="48">
        <f t="shared" ca="1" si="308"/>
        <v>2428000</v>
      </c>
    </row>
    <row r="2749" spans="1:15" x14ac:dyDescent="0.25">
      <c r="A2749">
        <v>2734</v>
      </c>
      <c r="B2749" s="84">
        <v>38049</v>
      </c>
      <c r="C2749" s="47">
        <v>22.59</v>
      </c>
      <c r="D2749" s="47">
        <v>22.82</v>
      </c>
      <c r="E2749" s="47">
        <v>22.45</v>
      </c>
      <c r="F2749" s="47">
        <v>22.72</v>
      </c>
      <c r="G2749" s="48">
        <v>724100</v>
      </c>
      <c r="H2749" s="47">
        <v>8.36</v>
      </c>
      <c r="I2749" s="51">
        <f t="shared" si="302"/>
        <v>0.36795774647887325</v>
      </c>
      <c r="J2749" s="51">
        <f t="shared" ca="1" si="303"/>
        <v>2</v>
      </c>
      <c r="K2749" s="47">
        <f t="shared" si="304"/>
        <v>8.31</v>
      </c>
      <c r="L2749" s="47">
        <f t="shared" si="305"/>
        <v>8.4</v>
      </c>
      <c r="M2749" s="47">
        <f t="shared" si="306"/>
        <v>8.26</v>
      </c>
      <c r="N2749" s="47">
        <f t="shared" si="307"/>
        <v>8.36</v>
      </c>
      <c r="O2749" s="48">
        <f t="shared" ca="1" si="308"/>
        <v>1448200</v>
      </c>
    </row>
    <row r="2750" spans="1:15" x14ac:dyDescent="0.25">
      <c r="A2750">
        <v>2735</v>
      </c>
      <c r="B2750" s="84">
        <v>38048</v>
      </c>
      <c r="C2750" s="47">
        <v>22.35</v>
      </c>
      <c r="D2750" s="47">
        <v>22.6</v>
      </c>
      <c r="E2750" s="47">
        <v>22.28</v>
      </c>
      <c r="F2750" s="47">
        <v>22.58</v>
      </c>
      <c r="G2750" s="48">
        <v>561300</v>
      </c>
      <c r="H2750" s="47">
        <v>8.31</v>
      </c>
      <c r="I2750" s="51">
        <f t="shared" si="302"/>
        <v>0.36802480070859173</v>
      </c>
      <c r="J2750" s="51">
        <f t="shared" ca="1" si="303"/>
        <v>2</v>
      </c>
      <c r="K2750" s="47">
        <f t="shared" si="304"/>
        <v>8.23</v>
      </c>
      <c r="L2750" s="47">
        <f t="shared" si="305"/>
        <v>8.32</v>
      </c>
      <c r="M2750" s="47">
        <f t="shared" si="306"/>
        <v>8.1999999999999993</v>
      </c>
      <c r="N2750" s="47">
        <f t="shared" si="307"/>
        <v>8.31</v>
      </c>
      <c r="O2750" s="48">
        <f t="shared" ca="1" si="308"/>
        <v>1122600</v>
      </c>
    </row>
    <row r="2751" spans="1:15" x14ac:dyDescent="0.25">
      <c r="A2751">
        <v>2736</v>
      </c>
      <c r="B2751" s="84">
        <v>38047</v>
      </c>
      <c r="C2751" s="47">
        <v>22.55</v>
      </c>
      <c r="D2751" s="47">
        <v>22.55</v>
      </c>
      <c r="E2751" s="47">
        <v>22.09</v>
      </c>
      <c r="F2751" s="47">
        <v>22.35</v>
      </c>
      <c r="G2751" s="48">
        <v>290100</v>
      </c>
      <c r="H2751" s="47">
        <v>8.2200000000000006</v>
      </c>
      <c r="I2751" s="51">
        <f t="shared" si="302"/>
        <v>0.36778523489932885</v>
      </c>
      <c r="J2751" s="51">
        <f t="shared" ca="1" si="303"/>
        <v>2</v>
      </c>
      <c r="K2751" s="47">
        <f t="shared" si="304"/>
        <v>8.2899999999999991</v>
      </c>
      <c r="L2751" s="47">
        <f t="shared" si="305"/>
        <v>8.2899999999999991</v>
      </c>
      <c r="M2751" s="47">
        <f t="shared" si="306"/>
        <v>8.1199999999999992</v>
      </c>
      <c r="N2751" s="47">
        <f t="shared" si="307"/>
        <v>8.2200000000000006</v>
      </c>
      <c r="O2751" s="48">
        <f t="shared" ca="1" si="308"/>
        <v>580200</v>
      </c>
    </row>
    <row r="2752" spans="1:15" x14ac:dyDescent="0.25">
      <c r="A2752">
        <v>2737</v>
      </c>
      <c r="B2752" s="84">
        <v>38044</v>
      </c>
      <c r="C2752" s="47">
        <v>22.16</v>
      </c>
      <c r="D2752" s="47">
        <v>22.45</v>
      </c>
      <c r="E2752" s="47">
        <v>21.96</v>
      </c>
      <c r="F2752" s="47">
        <v>22.16</v>
      </c>
      <c r="G2752" s="48">
        <v>308500</v>
      </c>
      <c r="H2752" s="47">
        <v>8.15</v>
      </c>
      <c r="I2752" s="51">
        <f t="shared" si="302"/>
        <v>0.36777978339350181</v>
      </c>
      <c r="J2752" s="51">
        <f t="shared" ca="1" si="303"/>
        <v>2</v>
      </c>
      <c r="K2752" s="47">
        <f t="shared" si="304"/>
        <v>8.15</v>
      </c>
      <c r="L2752" s="47">
        <f t="shared" si="305"/>
        <v>8.26</v>
      </c>
      <c r="M2752" s="47">
        <f t="shared" si="306"/>
        <v>8.08</v>
      </c>
      <c r="N2752" s="47">
        <f t="shared" si="307"/>
        <v>8.15</v>
      </c>
      <c r="O2752" s="48">
        <f t="shared" ca="1" si="308"/>
        <v>617000</v>
      </c>
    </row>
    <row r="2753" spans="1:15" x14ac:dyDescent="0.25">
      <c r="A2753">
        <v>2738</v>
      </c>
      <c r="B2753" s="84">
        <v>38043</v>
      </c>
      <c r="C2753" s="47">
        <v>21.8</v>
      </c>
      <c r="D2753" s="47">
        <v>22.4</v>
      </c>
      <c r="E2753" s="47">
        <v>21.8</v>
      </c>
      <c r="F2753" s="47">
        <v>22.4</v>
      </c>
      <c r="G2753" s="48">
        <v>293700</v>
      </c>
      <c r="H2753" s="47">
        <v>8.24</v>
      </c>
      <c r="I2753" s="51">
        <f t="shared" si="302"/>
        <v>0.36785714285714288</v>
      </c>
      <c r="J2753" s="51">
        <f t="shared" ca="1" si="303"/>
        <v>2</v>
      </c>
      <c r="K2753" s="47">
        <f t="shared" si="304"/>
        <v>8.02</v>
      </c>
      <c r="L2753" s="47">
        <f t="shared" si="305"/>
        <v>8.24</v>
      </c>
      <c r="M2753" s="47">
        <f t="shared" si="306"/>
        <v>8.02</v>
      </c>
      <c r="N2753" s="47">
        <f t="shared" si="307"/>
        <v>8.24</v>
      </c>
      <c r="O2753" s="48">
        <f t="shared" ca="1" si="308"/>
        <v>587400</v>
      </c>
    </row>
    <row r="2754" spans="1:15" x14ac:dyDescent="0.25">
      <c r="A2754">
        <v>2739</v>
      </c>
      <c r="B2754" s="84">
        <v>38042</v>
      </c>
      <c r="C2754" s="47">
        <v>21.89</v>
      </c>
      <c r="D2754" s="47">
        <v>22.1</v>
      </c>
      <c r="E2754" s="47">
        <v>21.66</v>
      </c>
      <c r="F2754" s="47">
        <v>22.1</v>
      </c>
      <c r="G2754" s="48">
        <v>281300</v>
      </c>
      <c r="H2754" s="47">
        <v>8.1300000000000008</v>
      </c>
      <c r="I2754" s="51">
        <f t="shared" si="302"/>
        <v>0.36787330316742084</v>
      </c>
      <c r="J2754" s="51">
        <f t="shared" ca="1" si="303"/>
        <v>2</v>
      </c>
      <c r="K2754" s="47">
        <f t="shared" si="304"/>
        <v>8.0500000000000007</v>
      </c>
      <c r="L2754" s="47">
        <f t="shared" si="305"/>
        <v>8.1300000000000008</v>
      </c>
      <c r="M2754" s="47">
        <f t="shared" si="306"/>
        <v>7.97</v>
      </c>
      <c r="N2754" s="47">
        <f t="shared" si="307"/>
        <v>8.1300000000000008</v>
      </c>
      <c r="O2754" s="48">
        <f t="shared" ca="1" si="308"/>
        <v>562600</v>
      </c>
    </row>
    <row r="2755" spans="1:15" x14ac:dyDescent="0.25">
      <c r="A2755">
        <v>2740</v>
      </c>
      <c r="B2755" s="84">
        <v>38041</v>
      </c>
      <c r="C2755" s="47">
        <v>21.73</v>
      </c>
      <c r="D2755" s="47">
        <v>22.19</v>
      </c>
      <c r="E2755" s="47">
        <v>21.61</v>
      </c>
      <c r="F2755" s="47">
        <v>21.91</v>
      </c>
      <c r="G2755" s="48">
        <v>279200</v>
      </c>
      <c r="H2755" s="47">
        <v>8.06</v>
      </c>
      <c r="I2755" s="51">
        <f t="shared" si="302"/>
        <v>0.36786855317206757</v>
      </c>
      <c r="J2755" s="51">
        <f t="shared" ca="1" si="303"/>
        <v>2</v>
      </c>
      <c r="K2755" s="47">
        <f t="shared" si="304"/>
        <v>7.99</v>
      </c>
      <c r="L2755" s="47">
        <f t="shared" si="305"/>
        <v>8.16</v>
      </c>
      <c r="M2755" s="47">
        <f t="shared" si="306"/>
        <v>7.95</v>
      </c>
      <c r="N2755" s="47">
        <f t="shared" si="307"/>
        <v>8.06</v>
      </c>
      <c r="O2755" s="48">
        <f t="shared" ca="1" si="308"/>
        <v>558400</v>
      </c>
    </row>
    <row r="2756" spans="1:15" x14ac:dyDescent="0.25">
      <c r="A2756">
        <v>2741</v>
      </c>
      <c r="B2756" s="84">
        <v>38040</v>
      </c>
      <c r="C2756" s="47">
        <v>22.1</v>
      </c>
      <c r="D2756" s="47">
        <v>22.19</v>
      </c>
      <c r="E2756" s="47">
        <v>21.73</v>
      </c>
      <c r="F2756" s="47">
        <v>21.75</v>
      </c>
      <c r="G2756" s="48">
        <v>458100</v>
      </c>
      <c r="H2756" s="47">
        <v>8</v>
      </c>
      <c r="I2756" s="51">
        <f t="shared" si="302"/>
        <v>0.36781609195402298</v>
      </c>
      <c r="J2756" s="51">
        <f t="shared" ca="1" si="303"/>
        <v>2</v>
      </c>
      <c r="K2756" s="47">
        <f t="shared" si="304"/>
        <v>8.1300000000000008</v>
      </c>
      <c r="L2756" s="47">
        <f t="shared" si="305"/>
        <v>8.16</v>
      </c>
      <c r="M2756" s="47">
        <f t="shared" si="306"/>
        <v>7.99</v>
      </c>
      <c r="N2756" s="47">
        <f t="shared" si="307"/>
        <v>8</v>
      </c>
      <c r="O2756" s="48">
        <f t="shared" ca="1" si="308"/>
        <v>916200</v>
      </c>
    </row>
    <row r="2757" spans="1:15" x14ac:dyDescent="0.25">
      <c r="A2757">
        <v>2742</v>
      </c>
      <c r="B2757" s="84">
        <v>38037</v>
      </c>
      <c r="C2757" s="47">
        <v>22.41</v>
      </c>
      <c r="D2757" s="47">
        <v>22.41</v>
      </c>
      <c r="E2757" s="47">
        <v>22</v>
      </c>
      <c r="F2757" s="47">
        <v>22</v>
      </c>
      <c r="G2757" s="48">
        <v>429700</v>
      </c>
      <c r="H2757" s="47">
        <v>8.09</v>
      </c>
      <c r="I2757" s="51">
        <f t="shared" si="302"/>
        <v>0.36772727272727274</v>
      </c>
      <c r="J2757" s="51">
        <f t="shared" ca="1" si="303"/>
        <v>2</v>
      </c>
      <c r="K2757" s="47">
        <f t="shared" si="304"/>
        <v>8.24</v>
      </c>
      <c r="L2757" s="47">
        <f t="shared" si="305"/>
        <v>8.24</v>
      </c>
      <c r="M2757" s="47">
        <f t="shared" si="306"/>
        <v>8.09</v>
      </c>
      <c r="N2757" s="47">
        <f t="shared" si="307"/>
        <v>8.09</v>
      </c>
      <c r="O2757" s="48">
        <f t="shared" ca="1" si="308"/>
        <v>859400</v>
      </c>
    </row>
    <row r="2758" spans="1:15" x14ac:dyDescent="0.25">
      <c r="A2758">
        <v>2743</v>
      </c>
      <c r="B2758" s="84">
        <v>38036</v>
      </c>
      <c r="C2758" s="47">
        <v>22.59</v>
      </c>
      <c r="D2758" s="47">
        <v>22.7</v>
      </c>
      <c r="E2758" s="47">
        <v>22.1</v>
      </c>
      <c r="F2758" s="47">
        <v>22.1</v>
      </c>
      <c r="G2758" s="48">
        <v>480500</v>
      </c>
      <c r="H2758" s="47">
        <v>8.1300000000000008</v>
      </c>
      <c r="I2758" s="51">
        <f t="shared" si="302"/>
        <v>0.36787330316742084</v>
      </c>
      <c r="J2758" s="51">
        <f t="shared" ca="1" si="303"/>
        <v>2</v>
      </c>
      <c r="K2758" s="47">
        <f t="shared" si="304"/>
        <v>8.31</v>
      </c>
      <c r="L2758" s="47">
        <f t="shared" si="305"/>
        <v>8.35</v>
      </c>
      <c r="M2758" s="47">
        <f t="shared" si="306"/>
        <v>8.1300000000000008</v>
      </c>
      <c r="N2758" s="47">
        <f t="shared" si="307"/>
        <v>8.1300000000000008</v>
      </c>
      <c r="O2758" s="48">
        <f t="shared" ca="1" si="308"/>
        <v>961000</v>
      </c>
    </row>
    <row r="2759" spans="1:15" x14ac:dyDescent="0.25">
      <c r="A2759">
        <v>2744</v>
      </c>
      <c r="B2759" s="84">
        <v>38035</v>
      </c>
      <c r="C2759" s="47">
        <v>22.45</v>
      </c>
      <c r="D2759" s="47">
        <v>22.69</v>
      </c>
      <c r="E2759" s="47">
        <v>22.24</v>
      </c>
      <c r="F2759" s="47">
        <v>22.3</v>
      </c>
      <c r="G2759" s="48">
        <v>441300</v>
      </c>
      <c r="H2759" s="47">
        <v>8.1999999999999993</v>
      </c>
      <c r="I2759" s="51">
        <f t="shared" si="302"/>
        <v>0.36771300448430488</v>
      </c>
      <c r="J2759" s="51">
        <f t="shared" ca="1" si="303"/>
        <v>2</v>
      </c>
      <c r="K2759" s="47">
        <f t="shared" si="304"/>
        <v>8.26</v>
      </c>
      <c r="L2759" s="47">
        <f t="shared" si="305"/>
        <v>8.34</v>
      </c>
      <c r="M2759" s="47">
        <f t="shared" si="306"/>
        <v>8.18</v>
      </c>
      <c r="N2759" s="47">
        <f t="shared" si="307"/>
        <v>8.1999999999999993</v>
      </c>
      <c r="O2759" s="48">
        <f t="shared" ca="1" si="308"/>
        <v>882600</v>
      </c>
    </row>
    <row r="2760" spans="1:15" x14ac:dyDescent="0.25">
      <c r="A2760">
        <v>2745</v>
      </c>
      <c r="B2760" s="84">
        <v>38034</v>
      </c>
      <c r="C2760" s="47">
        <v>21.7</v>
      </c>
      <c r="D2760" s="47">
        <v>22.6</v>
      </c>
      <c r="E2760" s="47">
        <v>21.6</v>
      </c>
      <c r="F2760" s="47">
        <v>22.6</v>
      </c>
      <c r="G2760" s="48">
        <v>844900</v>
      </c>
      <c r="H2760" s="47">
        <v>8.31</v>
      </c>
      <c r="I2760" s="51">
        <f t="shared" si="302"/>
        <v>0.36769911504424779</v>
      </c>
      <c r="J2760" s="51">
        <f t="shared" ca="1" si="303"/>
        <v>2</v>
      </c>
      <c r="K2760" s="47">
        <f t="shared" si="304"/>
        <v>7.98</v>
      </c>
      <c r="L2760" s="47">
        <f t="shared" si="305"/>
        <v>8.31</v>
      </c>
      <c r="M2760" s="47">
        <f t="shared" si="306"/>
        <v>7.94</v>
      </c>
      <c r="N2760" s="47">
        <f t="shared" si="307"/>
        <v>8.31</v>
      </c>
      <c r="O2760" s="48">
        <f t="shared" ca="1" si="308"/>
        <v>1689800</v>
      </c>
    </row>
    <row r="2761" spans="1:15" x14ac:dyDescent="0.25">
      <c r="A2761">
        <v>2746</v>
      </c>
      <c r="B2761" s="84">
        <v>38030</v>
      </c>
      <c r="C2761" s="47">
        <v>22.86</v>
      </c>
      <c r="D2761" s="47">
        <v>22.86</v>
      </c>
      <c r="E2761" s="47">
        <v>22.51</v>
      </c>
      <c r="F2761" s="47">
        <v>22.56</v>
      </c>
      <c r="G2761" s="48">
        <v>666900</v>
      </c>
      <c r="H2761" s="47">
        <v>8.3000000000000007</v>
      </c>
      <c r="I2761" s="51">
        <f t="shared" si="302"/>
        <v>0.36790780141843976</v>
      </c>
      <c r="J2761" s="51">
        <f t="shared" ca="1" si="303"/>
        <v>2</v>
      </c>
      <c r="K2761" s="47">
        <f t="shared" si="304"/>
        <v>8.41</v>
      </c>
      <c r="L2761" s="47">
        <f t="shared" si="305"/>
        <v>8.41</v>
      </c>
      <c r="M2761" s="47">
        <f t="shared" si="306"/>
        <v>8.2799999999999994</v>
      </c>
      <c r="N2761" s="47">
        <f t="shared" si="307"/>
        <v>8.3000000000000007</v>
      </c>
      <c r="O2761" s="48">
        <f t="shared" ca="1" si="308"/>
        <v>1333800</v>
      </c>
    </row>
    <row r="2762" spans="1:15" x14ac:dyDescent="0.25">
      <c r="A2762">
        <v>2747</v>
      </c>
      <c r="B2762" s="84">
        <v>38029</v>
      </c>
      <c r="C2762" s="47">
        <v>22.8</v>
      </c>
      <c r="D2762" s="47">
        <v>22.91</v>
      </c>
      <c r="E2762" s="47">
        <v>22.49</v>
      </c>
      <c r="F2762" s="47">
        <v>22.91</v>
      </c>
      <c r="G2762" s="48">
        <v>609300</v>
      </c>
      <c r="H2762" s="47">
        <v>8.43</v>
      </c>
      <c r="I2762" s="51">
        <f t="shared" si="302"/>
        <v>0.36796158882584024</v>
      </c>
      <c r="J2762" s="51">
        <f t="shared" ca="1" si="303"/>
        <v>2</v>
      </c>
      <c r="K2762" s="47">
        <f t="shared" si="304"/>
        <v>8.39</v>
      </c>
      <c r="L2762" s="47">
        <f t="shared" si="305"/>
        <v>8.43</v>
      </c>
      <c r="M2762" s="47">
        <f t="shared" si="306"/>
        <v>8.2799999999999994</v>
      </c>
      <c r="N2762" s="47">
        <f t="shared" si="307"/>
        <v>8.43</v>
      </c>
      <c r="O2762" s="48">
        <f t="shared" ca="1" si="308"/>
        <v>1218600</v>
      </c>
    </row>
    <row r="2763" spans="1:15" x14ac:dyDescent="0.25">
      <c r="A2763">
        <v>2748</v>
      </c>
      <c r="B2763" s="84">
        <v>38028</v>
      </c>
      <c r="C2763" s="47">
        <v>21.99</v>
      </c>
      <c r="D2763" s="47">
        <v>22.76</v>
      </c>
      <c r="E2763" s="47">
        <v>21.99</v>
      </c>
      <c r="F2763" s="47">
        <v>22.76</v>
      </c>
      <c r="G2763" s="48">
        <v>505300</v>
      </c>
      <c r="H2763" s="47">
        <v>8.3699999999999992</v>
      </c>
      <c r="I2763" s="51">
        <f t="shared" si="302"/>
        <v>0.367750439367311</v>
      </c>
      <c r="J2763" s="51">
        <f t="shared" ca="1" si="303"/>
        <v>2</v>
      </c>
      <c r="K2763" s="47">
        <f t="shared" si="304"/>
        <v>8.09</v>
      </c>
      <c r="L2763" s="47">
        <f t="shared" si="305"/>
        <v>8.3699999999999992</v>
      </c>
      <c r="M2763" s="47">
        <f t="shared" si="306"/>
        <v>8.09</v>
      </c>
      <c r="N2763" s="47">
        <f t="shared" si="307"/>
        <v>8.3699999999999992</v>
      </c>
      <c r="O2763" s="48">
        <f t="shared" ca="1" si="308"/>
        <v>1010600</v>
      </c>
    </row>
    <row r="2764" spans="1:15" x14ac:dyDescent="0.25">
      <c r="A2764">
        <v>2749</v>
      </c>
      <c r="B2764" s="84">
        <v>38027</v>
      </c>
      <c r="C2764" s="47">
        <v>21.9</v>
      </c>
      <c r="D2764" s="47">
        <v>22.15</v>
      </c>
      <c r="E2764" s="47">
        <v>21.78</v>
      </c>
      <c r="F2764" s="47">
        <v>22</v>
      </c>
      <c r="G2764" s="48">
        <v>549300</v>
      </c>
      <c r="H2764" s="47">
        <v>8.09</v>
      </c>
      <c r="I2764" s="51">
        <f t="shared" si="302"/>
        <v>0.36772727272727274</v>
      </c>
      <c r="J2764" s="51">
        <f t="shared" ca="1" si="303"/>
        <v>2</v>
      </c>
      <c r="K2764" s="47">
        <f t="shared" si="304"/>
        <v>8.0500000000000007</v>
      </c>
      <c r="L2764" s="47">
        <f t="shared" si="305"/>
        <v>8.15</v>
      </c>
      <c r="M2764" s="47">
        <f t="shared" si="306"/>
        <v>8.01</v>
      </c>
      <c r="N2764" s="47">
        <f t="shared" si="307"/>
        <v>8.09</v>
      </c>
      <c r="O2764" s="48">
        <f t="shared" ca="1" si="308"/>
        <v>1098600</v>
      </c>
    </row>
    <row r="2765" spans="1:15" x14ac:dyDescent="0.25">
      <c r="A2765">
        <v>2750</v>
      </c>
      <c r="B2765" s="84">
        <v>38026</v>
      </c>
      <c r="C2765" s="47">
        <v>22.19</v>
      </c>
      <c r="D2765" s="47">
        <v>22.2</v>
      </c>
      <c r="E2765" s="47">
        <v>21.86</v>
      </c>
      <c r="F2765" s="47">
        <v>22.02</v>
      </c>
      <c r="G2765" s="48">
        <v>360100</v>
      </c>
      <c r="H2765" s="47">
        <v>8.1</v>
      </c>
      <c r="I2765" s="51">
        <f t="shared" si="302"/>
        <v>0.36784741144414168</v>
      </c>
      <c r="J2765" s="51">
        <f t="shared" ca="1" si="303"/>
        <v>2</v>
      </c>
      <c r="K2765" s="47">
        <f t="shared" si="304"/>
        <v>8.16</v>
      </c>
      <c r="L2765" s="47">
        <f t="shared" si="305"/>
        <v>8.17</v>
      </c>
      <c r="M2765" s="47">
        <f t="shared" si="306"/>
        <v>8.0399999999999991</v>
      </c>
      <c r="N2765" s="47">
        <f t="shared" si="307"/>
        <v>8.1</v>
      </c>
      <c r="O2765" s="48">
        <f t="shared" ca="1" si="308"/>
        <v>720200</v>
      </c>
    </row>
    <row r="2766" spans="1:15" x14ac:dyDescent="0.25">
      <c r="A2766">
        <v>2751</v>
      </c>
      <c r="B2766" s="84">
        <v>38023</v>
      </c>
      <c r="C2766" s="47">
        <v>22.07</v>
      </c>
      <c r="D2766" s="47">
        <v>22.17</v>
      </c>
      <c r="E2766" s="47">
        <v>21.82</v>
      </c>
      <c r="F2766" s="47">
        <v>22.17</v>
      </c>
      <c r="G2766" s="48">
        <v>791300</v>
      </c>
      <c r="H2766" s="47">
        <v>8.16</v>
      </c>
      <c r="I2766" s="51">
        <f t="shared" si="302"/>
        <v>0.36806495263870093</v>
      </c>
      <c r="J2766" s="51">
        <f t="shared" ca="1" si="303"/>
        <v>2</v>
      </c>
      <c r="K2766" s="47">
        <f t="shared" si="304"/>
        <v>8.1199999999999992</v>
      </c>
      <c r="L2766" s="47">
        <f t="shared" si="305"/>
        <v>8.16</v>
      </c>
      <c r="M2766" s="47">
        <f t="shared" si="306"/>
        <v>8.0299999999999994</v>
      </c>
      <c r="N2766" s="47">
        <f t="shared" si="307"/>
        <v>8.16</v>
      </c>
      <c r="O2766" s="48">
        <f t="shared" ca="1" si="308"/>
        <v>1582600</v>
      </c>
    </row>
    <row r="2767" spans="1:15" x14ac:dyDescent="0.25">
      <c r="A2767">
        <v>2752</v>
      </c>
      <c r="B2767" s="84">
        <v>38022</v>
      </c>
      <c r="C2767" s="47">
        <v>21.74</v>
      </c>
      <c r="D2767" s="47">
        <v>21.8</v>
      </c>
      <c r="E2767" s="47">
        <v>21.24</v>
      </c>
      <c r="F2767" s="47">
        <v>21.66</v>
      </c>
      <c r="G2767" s="48">
        <v>642100</v>
      </c>
      <c r="H2767" s="47">
        <v>7.97</v>
      </c>
      <c r="I2767" s="51">
        <f t="shared" si="302"/>
        <v>0.36795937211449675</v>
      </c>
      <c r="J2767" s="51">
        <f t="shared" ca="1" si="303"/>
        <v>2</v>
      </c>
      <c r="K2767" s="47">
        <f t="shared" si="304"/>
        <v>8</v>
      </c>
      <c r="L2767" s="47">
        <f t="shared" si="305"/>
        <v>8.02</v>
      </c>
      <c r="M2767" s="47">
        <f t="shared" si="306"/>
        <v>7.82</v>
      </c>
      <c r="N2767" s="47">
        <f t="shared" si="307"/>
        <v>7.97</v>
      </c>
      <c r="O2767" s="48">
        <f t="shared" ca="1" si="308"/>
        <v>1284200</v>
      </c>
    </row>
    <row r="2768" spans="1:15" x14ac:dyDescent="0.25">
      <c r="A2768">
        <v>2753</v>
      </c>
      <c r="B2768" s="84">
        <v>38021</v>
      </c>
      <c r="C2768" s="47">
        <v>22</v>
      </c>
      <c r="D2768" s="47">
        <v>22</v>
      </c>
      <c r="E2768" s="47">
        <v>21.12</v>
      </c>
      <c r="F2768" s="47">
        <v>21.12</v>
      </c>
      <c r="G2768" s="48">
        <v>496500</v>
      </c>
      <c r="H2768" s="47">
        <v>7.77</v>
      </c>
      <c r="I2768" s="51">
        <f t="shared" si="302"/>
        <v>0.36789772727272724</v>
      </c>
      <c r="J2768" s="51">
        <f t="shared" ca="1" si="303"/>
        <v>2</v>
      </c>
      <c r="K2768" s="47">
        <f t="shared" si="304"/>
        <v>8.09</v>
      </c>
      <c r="L2768" s="47">
        <f t="shared" si="305"/>
        <v>8.09</v>
      </c>
      <c r="M2768" s="47">
        <f t="shared" si="306"/>
        <v>7.77</v>
      </c>
      <c r="N2768" s="47">
        <f t="shared" si="307"/>
        <v>7.77</v>
      </c>
      <c r="O2768" s="48">
        <f t="shared" ca="1" si="308"/>
        <v>993000</v>
      </c>
    </row>
    <row r="2769" spans="1:15" x14ac:dyDescent="0.25">
      <c r="A2769">
        <v>2754</v>
      </c>
      <c r="B2769" s="84">
        <v>38020</v>
      </c>
      <c r="C2769" s="47">
        <v>22.1</v>
      </c>
      <c r="D2769" s="47">
        <v>22.2</v>
      </c>
      <c r="E2769" s="47">
        <v>21.82</v>
      </c>
      <c r="F2769" s="47">
        <v>22</v>
      </c>
      <c r="G2769" s="48">
        <v>823600</v>
      </c>
      <c r="H2769" s="47">
        <v>8.09</v>
      </c>
      <c r="I2769" s="51">
        <f t="shared" ref="I2769:I2832" si="309">H2769/F2769</f>
        <v>0.36772727272727274</v>
      </c>
      <c r="J2769" s="51">
        <f t="shared" ref="J2769:J2832" ca="1" si="310">INDEX(OFFSET($T$15,0,0,$S$13+1,1),MATCH(B2769,OFFSET($Q$15,0,0,$S$13+1,1),-1))</f>
        <v>2</v>
      </c>
      <c r="K2769" s="47">
        <f t="shared" ref="K2769:K2832" si="311">ROUND($I2769*C2769,2)</f>
        <v>8.1300000000000008</v>
      </c>
      <c r="L2769" s="47">
        <f t="shared" ref="L2769:L2832" si="312">ROUND($I2769*D2769,2)</f>
        <v>8.16</v>
      </c>
      <c r="M2769" s="47">
        <f t="shared" ref="M2769:M2832" si="313">ROUND($I2769*E2769,2)</f>
        <v>8.02</v>
      </c>
      <c r="N2769" s="47">
        <f t="shared" ref="N2769:N2832" si="314">ROUND($I2769*F2769,2)</f>
        <v>8.09</v>
      </c>
      <c r="O2769" s="48">
        <f t="shared" ref="O2769:O2832" ca="1" si="315">G2769*J2769</f>
        <v>1647200</v>
      </c>
    </row>
    <row r="2770" spans="1:15" x14ac:dyDescent="0.25">
      <c r="A2770">
        <v>2755</v>
      </c>
      <c r="B2770" s="84">
        <v>38019</v>
      </c>
      <c r="C2770" s="47">
        <v>21.95</v>
      </c>
      <c r="D2770" s="47">
        <v>22.27</v>
      </c>
      <c r="E2770" s="47">
        <v>21.91</v>
      </c>
      <c r="F2770" s="47">
        <v>22.11</v>
      </c>
      <c r="G2770" s="48">
        <v>1198500</v>
      </c>
      <c r="H2770" s="47">
        <v>8.1300000000000008</v>
      </c>
      <c r="I2770" s="51">
        <f t="shared" si="309"/>
        <v>0.36770691994572596</v>
      </c>
      <c r="J2770" s="51">
        <f t="shared" ca="1" si="310"/>
        <v>2</v>
      </c>
      <c r="K2770" s="47">
        <f t="shared" si="311"/>
        <v>8.07</v>
      </c>
      <c r="L2770" s="47">
        <f t="shared" si="312"/>
        <v>8.19</v>
      </c>
      <c r="M2770" s="47">
        <f t="shared" si="313"/>
        <v>8.06</v>
      </c>
      <c r="N2770" s="47">
        <f t="shared" si="314"/>
        <v>8.1300000000000008</v>
      </c>
      <c r="O2770" s="48">
        <f t="shared" ca="1" si="315"/>
        <v>2397000</v>
      </c>
    </row>
    <row r="2771" spans="1:15" x14ac:dyDescent="0.25">
      <c r="A2771">
        <v>2756</v>
      </c>
      <c r="B2771" s="84">
        <v>38016</v>
      </c>
      <c r="C2771" s="47">
        <v>22.7</v>
      </c>
      <c r="D2771" s="47">
        <v>22.76</v>
      </c>
      <c r="E2771" s="47">
        <v>21.8</v>
      </c>
      <c r="F2771" s="47">
        <v>21.96</v>
      </c>
      <c r="G2771" s="48">
        <v>934000</v>
      </c>
      <c r="H2771" s="47">
        <v>8.08</v>
      </c>
      <c r="I2771" s="51">
        <f t="shared" si="309"/>
        <v>0.36794171220400729</v>
      </c>
      <c r="J2771" s="51">
        <f t="shared" ca="1" si="310"/>
        <v>2</v>
      </c>
      <c r="K2771" s="47">
        <f t="shared" si="311"/>
        <v>8.35</v>
      </c>
      <c r="L2771" s="47">
        <f t="shared" si="312"/>
        <v>8.3699999999999992</v>
      </c>
      <c r="M2771" s="47">
        <f t="shared" si="313"/>
        <v>8.02</v>
      </c>
      <c r="N2771" s="47">
        <f t="shared" si="314"/>
        <v>8.08</v>
      </c>
      <c r="O2771" s="48">
        <f t="shared" ca="1" si="315"/>
        <v>1868000</v>
      </c>
    </row>
    <row r="2772" spans="1:15" x14ac:dyDescent="0.25">
      <c r="A2772">
        <v>2757</v>
      </c>
      <c r="B2772" s="84">
        <v>38015</v>
      </c>
      <c r="C2772" s="47">
        <v>23.15</v>
      </c>
      <c r="D2772" s="47">
        <v>23.2</v>
      </c>
      <c r="E2772" s="47">
        <v>22.4</v>
      </c>
      <c r="F2772" s="47">
        <v>22.48</v>
      </c>
      <c r="G2772" s="48">
        <v>704500</v>
      </c>
      <c r="H2772" s="47">
        <v>8.27</v>
      </c>
      <c r="I2772" s="51">
        <f t="shared" si="309"/>
        <v>0.36788256227758004</v>
      </c>
      <c r="J2772" s="51">
        <f t="shared" ca="1" si="310"/>
        <v>2</v>
      </c>
      <c r="K2772" s="47">
        <f t="shared" si="311"/>
        <v>8.52</v>
      </c>
      <c r="L2772" s="47">
        <f t="shared" si="312"/>
        <v>8.5299999999999994</v>
      </c>
      <c r="M2772" s="47">
        <f t="shared" si="313"/>
        <v>8.24</v>
      </c>
      <c r="N2772" s="47">
        <f t="shared" si="314"/>
        <v>8.27</v>
      </c>
      <c r="O2772" s="48">
        <f t="shared" ca="1" si="315"/>
        <v>1409000</v>
      </c>
    </row>
    <row r="2773" spans="1:15" x14ac:dyDescent="0.25">
      <c r="A2773">
        <v>2758</v>
      </c>
      <c r="B2773" s="84">
        <v>38014</v>
      </c>
      <c r="C2773" s="47">
        <v>23.1</v>
      </c>
      <c r="D2773" s="47">
        <v>23.35</v>
      </c>
      <c r="E2773" s="47">
        <v>22.75</v>
      </c>
      <c r="F2773" s="47">
        <v>23</v>
      </c>
      <c r="G2773" s="48">
        <v>1273200</v>
      </c>
      <c r="H2773" s="47">
        <v>8.4600000000000009</v>
      </c>
      <c r="I2773" s="51">
        <f t="shared" si="309"/>
        <v>0.3678260869565218</v>
      </c>
      <c r="J2773" s="51">
        <f t="shared" ca="1" si="310"/>
        <v>2</v>
      </c>
      <c r="K2773" s="47">
        <f t="shared" si="311"/>
        <v>8.5</v>
      </c>
      <c r="L2773" s="47">
        <f t="shared" si="312"/>
        <v>8.59</v>
      </c>
      <c r="M2773" s="47">
        <f t="shared" si="313"/>
        <v>8.3699999999999992</v>
      </c>
      <c r="N2773" s="47">
        <f t="shared" si="314"/>
        <v>8.4600000000000009</v>
      </c>
      <c r="O2773" s="48">
        <f t="shared" ca="1" si="315"/>
        <v>2546400</v>
      </c>
    </row>
    <row r="2774" spans="1:15" x14ac:dyDescent="0.25">
      <c r="A2774">
        <v>2759</v>
      </c>
      <c r="B2774" s="84">
        <v>38013</v>
      </c>
      <c r="C2774" s="47">
        <v>24.05</v>
      </c>
      <c r="D2774" s="47">
        <v>24.08</v>
      </c>
      <c r="E2774" s="47">
        <v>22.84</v>
      </c>
      <c r="F2774" s="47">
        <v>22.84</v>
      </c>
      <c r="G2774" s="48">
        <v>1709600</v>
      </c>
      <c r="H2774" s="47">
        <v>8.4</v>
      </c>
      <c r="I2774" s="51">
        <f t="shared" si="309"/>
        <v>0.36777583187390545</v>
      </c>
      <c r="J2774" s="51">
        <f t="shared" ca="1" si="310"/>
        <v>2</v>
      </c>
      <c r="K2774" s="47">
        <f t="shared" si="311"/>
        <v>8.85</v>
      </c>
      <c r="L2774" s="47">
        <f t="shared" si="312"/>
        <v>8.86</v>
      </c>
      <c r="M2774" s="47">
        <f t="shared" si="313"/>
        <v>8.4</v>
      </c>
      <c r="N2774" s="47">
        <f t="shared" si="314"/>
        <v>8.4</v>
      </c>
      <c r="O2774" s="48">
        <f t="shared" ca="1" si="315"/>
        <v>3419200</v>
      </c>
    </row>
    <row r="2775" spans="1:15" x14ac:dyDescent="0.25">
      <c r="A2775">
        <v>2760</v>
      </c>
      <c r="B2775" s="84">
        <v>38012</v>
      </c>
      <c r="C2775" s="47">
        <v>24.6</v>
      </c>
      <c r="D2775" s="47">
        <v>24.98</v>
      </c>
      <c r="E2775" s="47">
        <v>23.98</v>
      </c>
      <c r="F2775" s="47">
        <v>24.28</v>
      </c>
      <c r="G2775" s="48">
        <v>1002800</v>
      </c>
      <c r="H2775" s="47">
        <v>8.93</v>
      </c>
      <c r="I2775" s="51">
        <f t="shared" si="309"/>
        <v>0.36779242174629323</v>
      </c>
      <c r="J2775" s="51">
        <f t="shared" ca="1" si="310"/>
        <v>2</v>
      </c>
      <c r="K2775" s="47">
        <f t="shared" si="311"/>
        <v>9.0500000000000007</v>
      </c>
      <c r="L2775" s="47">
        <f t="shared" si="312"/>
        <v>9.19</v>
      </c>
      <c r="M2775" s="47">
        <f t="shared" si="313"/>
        <v>8.82</v>
      </c>
      <c r="N2775" s="47">
        <f t="shared" si="314"/>
        <v>8.93</v>
      </c>
      <c r="O2775" s="48">
        <f t="shared" ca="1" si="315"/>
        <v>2005600</v>
      </c>
    </row>
    <row r="2776" spans="1:15" x14ac:dyDescent="0.25">
      <c r="A2776">
        <v>2761</v>
      </c>
      <c r="B2776" s="84">
        <v>38009</v>
      </c>
      <c r="C2776" s="47">
        <v>24.35</v>
      </c>
      <c r="D2776" s="47">
        <v>25.14</v>
      </c>
      <c r="E2776" s="47">
        <v>23.86</v>
      </c>
      <c r="F2776" s="47">
        <v>25.1</v>
      </c>
      <c r="G2776" s="48">
        <v>837600</v>
      </c>
      <c r="H2776" s="47">
        <v>9.23</v>
      </c>
      <c r="I2776" s="51">
        <f t="shared" si="309"/>
        <v>0.36772908366533863</v>
      </c>
      <c r="J2776" s="51">
        <f t="shared" ca="1" si="310"/>
        <v>2</v>
      </c>
      <c r="K2776" s="47">
        <f t="shared" si="311"/>
        <v>8.9499999999999993</v>
      </c>
      <c r="L2776" s="47">
        <f t="shared" si="312"/>
        <v>9.24</v>
      </c>
      <c r="M2776" s="47">
        <f t="shared" si="313"/>
        <v>8.77</v>
      </c>
      <c r="N2776" s="47">
        <f t="shared" si="314"/>
        <v>9.23</v>
      </c>
      <c r="O2776" s="48">
        <f t="shared" ca="1" si="315"/>
        <v>1675200</v>
      </c>
    </row>
    <row r="2777" spans="1:15" x14ac:dyDescent="0.25">
      <c r="A2777">
        <v>2762</v>
      </c>
      <c r="B2777" s="84">
        <v>38008</v>
      </c>
      <c r="C2777" s="47">
        <v>24.59</v>
      </c>
      <c r="D2777" s="47">
        <v>25.06</v>
      </c>
      <c r="E2777" s="47">
        <v>23.83</v>
      </c>
      <c r="F2777" s="47">
        <v>23.83</v>
      </c>
      <c r="G2777" s="48">
        <v>567600</v>
      </c>
      <c r="H2777" s="47">
        <v>8.77</v>
      </c>
      <c r="I2777" s="51">
        <f t="shared" si="309"/>
        <v>0.36802349979018045</v>
      </c>
      <c r="J2777" s="51">
        <f t="shared" ca="1" si="310"/>
        <v>2</v>
      </c>
      <c r="K2777" s="47">
        <f t="shared" si="311"/>
        <v>9.0500000000000007</v>
      </c>
      <c r="L2777" s="47">
        <f t="shared" si="312"/>
        <v>9.2200000000000006</v>
      </c>
      <c r="M2777" s="47">
        <f t="shared" si="313"/>
        <v>8.77</v>
      </c>
      <c r="N2777" s="47">
        <f t="shared" si="314"/>
        <v>8.77</v>
      </c>
      <c r="O2777" s="48">
        <f t="shared" ca="1" si="315"/>
        <v>1135200</v>
      </c>
    </row>
    <row r="2778" spans="1:15" x14ac:dyDescent="0.25">
      <c r="A2778">
        <v>2763</v>
      </c>
      <c r="B2778" s="84">
        <v>38007</v>
      </c>
      <c r="C2778" s="47">
        <v>23.75</v>
      </c>
      <c r="D2778" s="47">
        <v>24.6</v>
      </c>
      <c r="E2778" s="47">
        <v>23.51</v>
      </c>
      <c r="F2778" s="47">
        <v>24.6</v>
      </c>
      <c r="G2778" s="48">
        <v>725600</v>
      </c>
      <c r="H2778" s="47">
        <v>9.0500000000000007</v>
      </c>
      <c r="I2778" s="51">
        <f t="shared" si="309"/>
        <v>0.36788617886178865</v>
      </c>
      <c r="J2778" s="51">
        <f t="shared" ca="1" si="310"/>
        <v>2</v>
      </c>
      <c r="K2778" s="47">
        <f t="shared" si="311"/>
        <v>8.74</v>
      </c>
      <c r="L2778" s="47">
        <f t="shared" si="312"/>
        <v>9.0500000000000007</v>
      </c>
      <c r="M2778" s="47">
        <f t="shared" si="313"/>
        <v>8.65</v>
      </c>
      <c r="N2778" s="47">
        <f t="shared" si="314"/>
        <v>9.0500000000000007</v>
      </c>
      <c r="O2778" s="48">
        <f t="shared" ca="1" si="315"/>
        <v>1451200</v>
      </c>
    </row>
    <row r="2779" spans="1:15" x14ac:dyDescent="0.25">
      <c r="A2779">
        <v>2764</v>
      </c>
      <c r="B2779" s="84">
        <v>38006</v>
      </c>
      <c r="C2779" s="47">
        <v>23.5</v>
      </c>
      <c r="D2779" s="47">
        <v>23.85</v>
      </c>
      <c r="E2779" s="47">
        <v>23.42</v>
      </c>
      <c r="F2779" s="47">
        <v>23.57</v>
      </c>
      <c r="G2779" s="48">
        <v>703300</v>
      </c>
      <c r="H2779" s="47">
        <v>8.67</v>
      </c>
      <c r="I2779" s="51">
        <f t="shared" si="309"/>
        <v>0.36784047518031393</v>
      </c>
      <c r="J2779" s="51">
        <f t="shared" ca="1" si="310"/>
        <v>2</v>
      </c>
      <c r="K2779" s="47">
        <f t="shared" si="311"/>
        <v>8.64</v>
      </c>
      <c r="L2779" s="47">
        <f t="shared" si="312"/>
        <v>8.77</v>
      </c>
      <c r="M2779" s="47">
        <f t="shared" si="313"/>
        <v>8.61</v>
      </c>
      <c r="N2779" s="47">
        <f t="shared" si="314"/>
        <v>8.67</v>
      </c>
      <c r="O2779" s="48">
        <f t="shared" ca="1" si="315"/>
        <v>1406600</v>
      </c>
    </row>
    <row r="2780" spans="1:15" x14ac:dyDescent="0.25">
      <c r="A2780">
        <v>2765</v>
      </c>
      <c r="B2780" s="84">
        <v>38002</v>
      </c>
      <c r="C2780" s="47">
        <v>24.53</v>
      </c>
      <c r="D2780" s="47">
        <v>24.54</v>
      </c>
      <c r="E2780" s="47">
        <v>23.63</v>
      </c>
      <c r="F2780" s="47">
        <v>23.63</v>
      </c>
      <c r="G2780" s="48">
        <v>1462900</v>
      </c>
      <c r="H2780" s="47">
        <v>8.69</v>
      </c>
      <c r="I2780" s="51">
        <f t="shared" si="309"/>
        <v>0.36775285653829876</v>
      </c>
      <c r="J2780" s="51">
        <f t="shared" ca="1" si="310"/>
        <v>2</v>
      </c>
      <c r="K2780" s="47">
        <f t="shared" si="311"/>
        <v>9.02</v>
      </c>
      <c r="L2780" s="47">
        <f t="shared" si="312"/>
        <v>9.02</v>
      </c>
      <c r="M2780" s="47">
        <f t="shared" si="313"/>
        <v>8.69</v>
      </c>
      <c r="N2780" s="47">
        <f t="shared" si="314"/>
        <v>8.69</v>
      </c>
      <c r="O2780" s="48">
        <f t="shared" ca="1" si="315"/>
        <v>2925800</v>
      </c>
    </row>
    <row r="2781" spans="1:15" x14ac:dyDescent="0.25">
      <c r="A2781">
        <v>2766</v>
      </c>
      <c r="B2781" s="84">
        <v>38001</v>
      </c>
      <c r="C2781" s="47">
        <v>24.55</v>
      </c>
      <c r="D2781" s="47">
        <v>24.62</v>
      </c>
      <c r="E2781" s="47">
        <v>24.24</v>
      </c>
      <c r="F2781" s="47">
        <v>24.4</v>
      </c>
      <c r="G2781" s="48">
        <v>617200</v>
      </c>
      <c r="H2781" s="47">
        <v>8.98</v>
      </c>
      <c r="I2781" s="51">
        <f t="shared" si="309"/>
        <v>0.36803278688524593</v>
      </c>
      <c r="J2781" s="51">
        <f t="shared" ca="1" si="310"/>
        <v>2</v>
      </c>
      <c r="K2781" s="47">
        <f t="shared" si="311"/>
        <v>9.0399999999999991</v>
      </c>
      <c r="L2781" s="47">
        <f t="shared" si="312"/>
        <v>9.06</v>
      </c>
      <c r="M2781" s="47">
        <f t="shared" si="313"/>
        <v>8.92</v>
      </c>
      <c r="N2781" s="47">
        <f t="shared" si="314"/>
        <v>8.98</v>
      </c>
      <c r="O2781" s="48">
        <f t="shared" ca="1" si="315"/>
        <v>1234400</v>
      </c>
    </row>
    <row r="2782" spans="1:15" x14ac:dyDescent="0.25">
      <c r="A2782">
        <v>2767</v>
      </c>
      <c r="B2782" s="84">
        <v>38000</v>
      </c>
      <c r="C2782" s="47">
        <v>24.45</v>
      </c>
      <c r="D2782" s="47">
        <v>24.66</v>
      </c>
      <c r="E2782" s="47">
        <v>24.39</v>
      </c>
      <c r="F2782" s="47">
        <v>24.59</v>
      </c>
      <c r="G2782" s="48">
        <v>528100</v>
      </c>
      <c r="H2782" s="47">
        <v>9.0500000000000007</v>
      </c>
      <c r="I2782" s="51">
        <f t="shared" si="309"/>
        <v>0.36803578690524608</v>
      </c>
      <c r="J2782" s="51">
        <f t="shared" ca="1" si="310"/>
        <v>2</v>
      </c>
      <c r="K2782" s="47">
        <f t="shared" si="311"/>
        <v>9</v>
      </c>
      <c r="L2782" s="47">
        <f t="shared" si="312"/>
        <v>9.08</v>
      </c>
      <c r="M2782" s="47">
        <f t="shared" si="313"/>
        <v>8.98</v>
      </c>
      <c r="N2782" s="47">
        <f t="shared" si="314"/>
        <v>9.0500000000000007</v>
      </c>
      <c r="O2782" s="48">
        <f t="shared" ca="1" si="315"/>
        <v>1056200</v>
      </c>
    </row>
    <row r="2783" spans="1:15" x14ac:dyDescent="0.25">
      <c r="A2783">
        <v>2768</v>
      </c>
      <c r="B2783" s="84">
        <v>37999</v>
      </c>
      <c r="C2783" s="47">
        <v>24.62</v>
      </c>
      <c r="D2783" s="47">
        <v>24.62</v>
      </c>
      <c r="E2783" s="47">
        <v>23.99</v>
      </c>
      <c r="F2783" s="47">
        <v>24.41</v>
      </c>
      <c r="G2783" s="48">
        <v>205600</v>
      </c>
      <c r="H2783" s="47">
        <v>8.98</v>
      </c>
      <c r="I2783" s="51">
        <f t="shared" si="309"/>
        <v>0.36788201556739042</v>
      </c>
      <c r="J2783" s="51">
        <f t="shared" ca="1" si="310"/>
        <v>2</v>
      </c>
      <c r="K2783" s="47">
        <f t="shared" si="311"/>
        <v>9.06</v>
      </c>
      <c r="L2783" s="47">
        <f t="shared" si="312"/>
        <v>9.06</v>
      </c>
      <c r="M2783" s="47">
        <f t="shared" si="313"/>
        <v>8.83</v>
      </c>
      <c r="N2783" s="47">
        <f t="shared" si="314"/>
        <v>8.98</v>
      </c>
      <c r="O2783" s="48">
        <f t="shared" ca="1" si="315"/>
        <v>411200</v>
      </c>
    </row>
    <row r="2784" spans="1:15" x14ac:dyDescent="0.25">
      <c r="A2784">
        <v>2769</v>
      </c>
      <c r="B2784" s="84">
        <v>37998</v>
      </c>
      <c r="C2784" s="47">
        <v>23.92</v>
      </c>
      <c r="D2784" s="47">
        <v>24.61</v>
      </c>
      <c r="E2784" s="47">
        <v>23.92</v>
      </c>
      <c r="F2784" s="47">
        <v>24.43</v>
      </c>
      <c r="G2784" s="48">
        <v>336100</v>
      </c>
      <c r="H2784" s="47">
        <v>8.99</v>
      </c>
      <c r="I2784" s="51">
        <f t="shared" si="309"/>
        <v>0.36799017601309864</v>
      </c>
      <c r="J2784" s="51">
        <f t="shared" ca="1" si="310"/>
        <v>2</v>
      </c>
      <c r="K2784" s="47">
        <f t="shared" si="311"/>
        <v>8.8000000000000007</v>
      </c>
      <c r="L2784" s="47">
        <f t="shared" si="312"/>
        <v>9.06</v>
      </c>
      <c r="M2784" s="47">
        <f t="shared" si="313"/>
        <v>8.8000000000000007</v>
      </c>
      <c r="N2784" s="47">
        <f t="shared" si="314"/>
        <v>8.99</v>
      </c>
      <c r="O2784" s="48">
        <f t="shared" ca="1" si="315"/>
        <v>672200</v>
      </c>
    </row>
    <row r="2785" spans="1:15" x14ac:dyDescent="0.25">
      <c r="A2785">
        <v>2770</v>
      </c>
      <c r="B2785" s="84">
        <v>37995</v>
      </c>
      <c r="C2785" s="47">
        <v>24.65</v>
      </c>
      <c r="D2785" s="47">
        <v>25.1</v>
      </c>
      <c r="E2785" s="47">
        <v>23.96</v>
      </c>
      <c r="F2785" s="47">
        <v>24.02</v>
      </c>
      <c r="G2785" s="48">
        <v>301200</v>
      </c>
      <c r="H2785" s="47">
        <v>8.84</v>
      </c>
      <c r="I2785" s="51">
        <f t="shared" si="309"/>
        <v>0.36802664446294753</v>
      </c>
      <c r="J2785" s="51">
        <f t="shared" ca="1" si="310"/>
        <v>2</v>
      </c>
      <c r="K2785" s="47">
        <f t="shared" si="311"/>
        <v>9.07</v>
      </c>
      <c r="L2785" s="47">
        <f t="shared" si="312"/>
        <v>9.24</v>
      </c>
      <c r="M2785" s="47">
        <f t="shared" si="313"/>
        <v>8.82</v>
      </c>
      <c r="N2785" s="47">
        <f t="shared" si="314"/>
        <v>8.84</v>
      </c>
      <c r="O2785" s="48">
        <f t="shared" ca="1" si="315"/>
        <v>602400</v>
      </c>
    </row>
    <row r="2786" spans="1:15" x14ac:dyDescent="0.25">
      <c r="A2786">
        <v>2771</v>
      </c>
      <c r="B2786" s="84">
        <v>37994</v>
      </c>
      <c r="C2786" s="47">
        <v>24.83</v>
      </c>
      <c r="D2786" s="47">
        <v>25</v>
      </c>
      <c r="E2786" s="47">
        <v>24.44</v>
      </c>
      <c r="F2786" s="47">
        <v>25</v>
      </c>
      <c r="G2786" s="48">
        <v>110500</v>
      </c>
      <c r="H2786" s="47">
        <v>9.1999999999999993</v>
      </c>
      <c r="I2786" s="51">
        <f t="shared" si="309"/>
        <v>0.36799999999999999</v>
      </c>
      <c r="J2786" s="51">
        <f t="shared" ca="1" si="310"/>
        <v>2</v>
      </c>
      <c r="K2786" s="47">
        <f t="shared" si="311"/>
        <v>9.14</v>
      </c>
      <c r="L2786" s="47">
        <f t="shared" si="312"/>
        <v>9.1999999999999993</v>
      </c>
      <c r="M2786" s="47">
        <f t="shared" si="313"/>
        <v>8.99</v>
      </c>
      <c r="N2786" s="47">
        <f t="shared" si="314"/>
        <v>9.1999999999999993</v>
      </c>
      <c r="O2786" s="48">
        <f t="shared" ca="1" si="315"/>
        <v>221000</v>
      </c>
    </row>
    <row r="2787" spans="1:15" x14ac:dyDescent="0.25">
      <c r="A2787">
        <v>2772</v>
      </c>
      <c r="B2787" s="84">
        <v>37993</v>
      </c>
      <c r="C2787" s="47">
        <v>24.3</v>
      </c>
      <c r="D2787" s="47">
        <v>24.82</v>
      </c>
      <c r="E2787" s="47">
        <v>24.15</v>
      </c>
      <c r="F2787" s="47">
        <v>24.82</v>
      </c>
      <c r="G2787" s="48">
        <v>189700</v>
      </c>
      <c r="H2787" s="47">
        <v>9.1300000000000008</v>
      </c>
      <c r="I2787" s="51">
        <f t="shared" si="309"/>
        <v>0.36784850926672041</v>
      </c>
      <c r="J2787" s="51">
        <f t="shared" ca="1" si="310"/>
        <v>2</v>
      </c>
      <c r="K2787" s="47">
        <f t="shared" si="311"/>
        <v>8.94</v>
      </c>
      <c r="L2787" s="47">
        <f t="shared" si="312"/>
        <v>9.1300000000000008</v>
      </c>
      <c r="M2787" s="47">
        <f t="shared" si="313"/>
        <v>8.8800000000000008</v>
      </c>
      <c r="N2787" s="47">
        <f t="shared" si="314"/>
        <v>9.1300000000000008</v>
      </c>
      <c r="O2787" s="48">
        <f t="shared" ca="1" si="315"/>
        <v>379400</v>
      </c>
    </row>
    <row r="2788" spans="1:15" x14ac:dyDescent="0.25">
      <c r="A2788">
        <v>2773</v>
      </c>
      <c r="B2788" s="84">
        <v>37992</v>
      </c>
      <c r="C2788" s="47">
        <v>24.29</v>
      </c>
      <c r="D2788" s="47">
        <v>24.88</v>
      </c>
      <c r="E2788" s="47">
        <v>24.24</v>
      </c>
      <c r="F2788" s="47">
        <v>24.34</v>
      </c>
      <c r="G2788" s="48">
        <v>293700</v>
      </c>
      <c r="H2788" s="47">
        <v>8.9499999999999993</v>
      </c>
      <c r="I2788" s="51">
        <f t="shared" si="309"/>
        <v>0.36770747740345106</v>
      </c>
      <c r="J2788" s="51">
        <f t="shared" ca="1" si="310"/>
        <v>2</v>
      </c>
      <c r="K2788" s="47">
        <f t="shared" si="311"/>
        <v>8.93</v>
      </c>
      <c r="L2788" s="47">
        <f t="shared" si="312"/>
        <v>9.15</v>
      </c>
      <c r="M2788" s="47">
        <f t="shared" si="313"/>
        <v>8.91</v>
      </c>
      <c r="N2788" s="47">
        <f t="shared" si="314"/>
        <v>8.9499999999999993</v>
      </c>
      <c r="O2788" s="48">
        <f t="shared" ca="1" si="315"/>
        <v>587400</v>
      </c>
    </row>
    <row r="2789" spans="1:15" x14ac:dyDescent="0.25">
      <c r="A2789">
        <v>2774</v>
      </c>
      <c r="B2789" s="84">
        <v>37991</v>
      </c>
      <c r="C2789" s="47">
        <v>24.97</v>
      </c>
      <c r="D2789" s="47">
        <v>24.97</v>
      </c>
      <c r="E2789" s="47">
        <v>24.46</v>
      </c>
      <c r="F2789" s="47">
        <v>24.46</v>
      </c>
      <c r="G2789" s="48">
        <v>212100</v>
      </c>
      <c r="H2789" s="47">
        <v>9</v>
      </c>
      <c r="I2789" s="51">
        <f t="shared" si="309"/>
        <v>0.36794766966475878</v>
      </c>
      <c r="J2789" s="51">
        <f t="shared" ca="1" si="310"/>
        <v>2</v>
      </c>
      <c r="K2789" s="47">
        <f t="shared" si="311"/>
        <v>9.19</v>
      </c>
      <c r="L2789" s="47">
        <f t="shared" si="312"/>
        <v>9.19</v>
      </c>
      <c r="M2789" s="47">
        <f t="shared" si="313"/>
        <v>9</v>
      </c>
      <c r="N2789" s="47">
        <f t="shared" si="314"/>
        <v>9</v>
      </c>
      <c r="O2789" s="48">
        <f t="shared" ca="1" si="315"/>
        <v>424200</v>
      </c>
    </row>
    <row r="2790" spans="1:15" x14ac:dyDescent="0.25">
      <c r="A2790">
        <v>2775</v>
      </c>
      <c r="B2790" s="84">
        <v>37988</v>
      </c>
      <c r="C2790" s="47">
        <v>24.1</v>
      </c>
      <c r="D2790" s="47">
        <v>24.93</v>
      </c>
      <c r="E2790" s="47">
        <v>24.1</v>
      </c>
      <c r="F2790" s="47">
        <v>24.93</v>
      </c>
      <c r="G2790" s="48">
        <v>212500</v>
      </c>
      <c r="H2790" s="47">
        <v>9.17</v>
      </c>
      <c r="I2790" s="51">
        <f t="shared" si="309"/>
        <v>0.36782992378660251</v>
      </c>
      <c r="J2790" s="51">
        <f t="shared" ca="1" si="310"/>
        <v>2</v>
      </c>
      <c r="K2790" s="47">
        <f t="shared" si="311"/>
        <v>8.86</v>
      </c>
      <c r="L2790" s="47">
        <f t="shared" si="312"/>
        <v>9.17</v>
      </c>
      <c r="M2790" s="47">
        <f t="shared" si="313"/>
        <v>8.86</v>
      </c>
      <c r="N2790" s="47">
        <f t="shared" si="314"/>
        <v>9.17</v>
      </c>
      <c r="O2790" s="48">
        <f t="shared" ca="1" si="315"/>
        <v>425000</v>
      </c>
    </row>
    <row r="2791" spans="1:15" x14ac:dyDescent="0.25">
      <c r="A2791">
        <v>2776</v>
      </c>
      <c r="B2791" s="84">
        <v>37986</v>
      </c>
      <c r="C2791" s="47">
        <v>25.02</v>
      </c>
      <c r="D2791" s="47">
        <v>25.1</v>
      </c>
      <c r="E2791" s="47">
        <v>24.19</v>
      </c>
      <c r="F2791" s="47">
        <v>24.19</v>
      </c>
      <c r="G2791" s="48">
        <v>523600</v>
      </c>
      <c r="H2791" s="47">
        <v>8.9</v>
      </c>
      <c r="I2791" s="51">
        <f t="shared" si="309"/>
        <v>0.36792062835882594</v>
      </c>
      <c r="J2791" s="51">
        <f t="shared" ca="1" si="310"/>
        <v>2</v>
      </c>
      <c r="K2791" s="47">
        <f t="shared" si="311"/>
        <v>9.2100000000000009</v>
      </c>
      <c r="L2791" s="47">
        <f t="shared" si="312"/>
        <v>9.23</v>
      </c>
      <c r="M2791" s="47">
        <f t="shared" si="313"/>
        <v>8.9</v>
      </c>
      <c r="N2791" s="47">
        <f t="shared" si="314"/>
        <v>8.9</v>
      </c>
      <c r="O2791" s="48">
        <f t="shared" ca="1" si="315"/>
        <v>1047200</v>
      </c>
    </row>
    <row r="2792" spans="1:15" x14ac:dyDescent="0.25">
      <c r="A2792">
        <v>2777</v>
      </c>
      <c r="B2792" s="84">
        <v>37985</v>
      </c>
      <c r="C2792" s="47">
        <v>24.85</v>
      </c>
      <c r="D2792" s="47">
        <v>25.21</v>
      </c>
      <c r="E2792" s="47">
        <v>24.75</v>
      </c>
      <c r="F2792" s="47">
        <v>25.06</v>
      </c>
      <c r="G2792" s="48">
        <v>418400</v>
      </c>
      <c r="H2792" s="47">
        <v>9.2200000000000006</v>
      </c>
      <c r="I2792" s="51">
        <f t="shared" si="309"/>
        <v>0.36791699920191545</v>
      </c>
      <c r="J2792" s="51">
        <f t="shared" ca="1" si="310"/>
        <v>2</v>
      </c>
      <c r="K2792" s="47">
        <f t="shared" si="311"/>
        <v>9.14</v>
      </c>
      <c r="L2792" s="47">
        <f t="shared" si="312"/>
        <v>9.2799999999999994</v>
      </c>
      <c r="M2792" s="47">
        <f t="shared" si="313"/>
        <v>9.11</v>
      </c>
      <c r="N2792" s="47">
        <f t="shared" si="314"/>
        <v>9.2200000000000006</v>
      </c>
      <c r="O2792" s="48">
        <f t="shared" ca="1" si="315"/>
        <v>836800</v>
      </c>
    </row>
    <row r="2793" spans="1:15" x14ac:dyDescent="0.25">
      <c r="A2793">
        <v>2778</v>
      </c>
      <c r="B2793" s="84">
        <v>37984</v>
      </c>
      <c r="C2793" s="47">
        <v>24.82</v>
      </c>
      <c r="D2793" s="47">
        <v>25.35</v>
      </c>
      <c r="E2793" s="47">
        <v>24.73</v>
      </c>
      <c r="F2793" s="47">
        <v>25</v>
      </c>
      <c r="G2793" s="48">
        <v>178500</v>
      </c>
      <c r="H2793" s="47">
        <v>9.1999999999999993</v>
      </c>
      <c r="I2793" s="51">
        <f t="shared" si="309"/>
        <v>0.36799999999999999</v>
      </c>
      <c r="J2793" s="51">
        <f t="shared" ca="1" si="310"/>
        <v>2</v>
      </c>
      <c r="K2793" s="47">
        <f t="shared" si="311"/>
        <v>9.1300000000000008</v>
      </c>
      <c r="L2793" s="47">
        <f t="shared" si="312"/>
        <v>9.33</v>
      </c>
      <c r="M2793" s="47">
        <f t="shared" si="313"/>
        <v>9.1</v>
      </c>
      <c r="N2793" s="47">
        <f t="shared" si="314"/>
        <v>9.1999999999999993</v>
      </c>
      <c r="O2793" s="48">
        <f t="shared" ca="1" si="315"/>
        <v>357000</v>
      </c>
    </row>
    <row r="2794" spans="1:15" x14ac:dyDescent="0.25">
      <c r="A2794">
        <v>2779</v>
      </c>
      <c r="B2794" s="84">
        <v>37981</v>
      </c>
      <c r="C2794" s="47">
        <v>24.61</v>
      </c>
      <c r="D2794" s="47">
        <v>25</v>
      </c>
      <c r="E2794" s="47">
        <v>24.61</v>
      </c>
      <c r="F2794" s="47">
        <v>24.89</v>
      </c>
      <c r="G2794" s="48">
        <v>50800</v>
      </c>
      <c r="H2794" s="47">
        <v>9.16</v>
      </c>
      <c r="I2794" s="51">
        <f t="shared" si="309"/>
        <v>0.36801928485335478</v>
      </c>
      <c r="J2794" s="51">
        <f t="shared" ca="1" si="310"/>
        <v>2</v>
      </c>
      <c r="K2794" s="47">
        <f t="shared" si="311"/>
        <v>9.06</v>
      </c>
      <c r="L2794" s="47">
        <f t="shared" si="312"/>
        <v>9.1999999999999993</v>
      </c>
      <c r="M2794" s="47">
        <f t="shared" si="313"/>
        <v>9.06</v>
      </c>
      <c r="N2794" s="47">
        <f t="shared" si="314"/>
        <v>9.16</v>
      </c>
      <c r="O2794" s="48">
        <f t="shared" ca="1" si="315"/>
        <v>101600</v>
      </c>
    </row>
    <row r="2795" spans="1:15" x14ac:dyDescent="0.25">
      <c r="A2795">
        <v>2780</v>
      </c>
      <c r="B2795" s="84">
        <v>37979</v>
      </c>
      <c r="C2795" s="47">
        <v>25.17</v>
      </c>
      <c r="D2795" s="47">
        <v>25.17</v>
      </c>
      <c r="E2795" s="47">
        <v>24.75</v>
      </c>
      <c r="F2795" s="47">
        <v>24.78</v>
      </c>
      <c r="G2795" s="48">
        <v>116900</v>
      </c>
      <c r="H2795" s="47">
        <v>9.1199999999999992</v>
      </c>
      <c r="I2795" s="51">
        <f t="shared" si="309"/>
        <v>0.36803874092009681</v>
      </c>
      <c r="J2795" s="51">
        <f t="shared" ca="1" si="310"/>
        <v>2</v>
      </c>
      <c r="K2795" s="47">
        <f t="shared" si="311"/>
        <v>9.26</v>
      </c>
      <c r="L2795" s="47">
        <f t="shared" si="312"/>
        <v>9.26</v>
      </c>
      <c r="M2795" s="47">
        <f t="shared" si="313"/>
        <v>9.11</v>
      </c>
      <c r="N2795" s="47">
        <f t="shared" si="314"/>
        <v>9.1199999999999992</v>
      </c>
      <c r="O2795" s="48">
        <f t="shared" ca="1" si="315"/>
        <v>233800</v>
      </c>
    </row>
    <row r="2796" spans="1:15" x14ac:dyDescent="0.25">
      <c r="A2796">
        <v>2781</v>
      </c>
      <c r="B2796" s="84">
        <v>37978</v>
      </c>
      <c r="C2796" s="47">
        <v>24.99</v>
      </c>
      <c r="D2796" s="47">
        <v>25.35</v>
      </c>
      <c r="E2796" s="47">
        <v>24.8</v>
      </c>
      <c r="F2796" s="47">
        <v>25.35</v>
      </c>
      <c r="G2796" s="48">
        <v>312100</v>
      </c>
      <c r="H2796" s="47">
        <v>9.33</v>
      </c>
      <c r="I2796" s="51">
        <f t="shared" si="309"/>
        <v>0.36804733727810651</v>
      </c>
      <c r="J2796" s="51">
        <f t="shared" ca="1" si="310"/>
        <v>2</v>
      </c>
      <c r="K2796" s="47">
        <f t="shared" si="311"/>
        <v>9.1999999999999993</v>
      </c>
      <c r="L2796" s="47">
        <f t="shared" si="312"/>
        <v>9.33</v>
      </c>
      <c r="M2796" s="47">
        <f t="shared" si="313"/>
        <v>9.1300000000000008</v>
      </c>
      <c r="N2796" s="47">
        <f t="shared" si="314"/>
        <v>9.33</v>
      </c>
      <c r="O2796" s="48">
        <f t="shared" ca="1" si="315"/>
        <v>624200</v>
      </c>
    </row>
    <row r="2797" spans="1:15" x14ac:dyDescent="0.25">
      <c r="A2797">
        <v>2782</v>
      </c>
      <c r="B2797" s="84">
        <v>37977</v>
      </c>
      <c r="C2797" s="47">
        <v>24.9</v>
      </c>
      <c r="D2797" s="47">
        <v>25.05</v>
      </c>
      <c r="E2797" s="47">
        <v>24.57</v>
      </c>
      <c r="F2797" s="47">
        <v>25.05</v>
      </c>
      <c r="G2797" s="48">
        <v>155600</v>
      </c>
      <c r="H2797" s="47">
        <v>9.2200000000000006</v>
      </c>
      <c r="I2797" s="51">
        <f t="shared" si="309"/>
        <v>0.36806387225548903</v>
      </c>
      <c r="J2797" s="51">
        <f t="shared" ca="1" si="310"/>
        <v>2</v>
      </c>
      <c r="K2797" s="47">
        <f t="shared" si="311"/>
        <v>9.16</v>
      </c>
      <c r="L2797" s="47">
        <f t="shared" si="312"/>
        <v>9.2200000000000006</v>
      </c>
      <c r="M2797" s="47">
        <f t="shared" si="313"/>
        <v>9.0399999999999991</v>
      </c>
      <c r="N2797" s="47">
        <f t="shared" si="314"/>
        <v>9.2200000000000006</v>
      </c>
      <c r="O2797" s="48">
        <f t="shared" ca="1" si="315"/>
        <v>311200</v>
      </c>
    </row>
    <row r="2798" spans="1:15" x14ac:dyDescent="0.25">
      <c r="A2798">
        <v>2783</v>
      </c>
      <c r="B2798" s="84">
        <v>37974</v>
      </c>
      <c r="C2798" s="47">
        <v>25.06</v>
      </c>
      <c r="D2798" s="47">
        <v>25.15</v>
      </c>
      <c r="E2798" s="47">
        <v>24.54</v>
      </c>
      <c r="F2798" s="47">
        <v>25</v>
      </c>
      <c r="G2798" s="48">
        <v>208100</v>
      </c>
      <c r="H2798" s="47">
        <v>9.1999999999999993</v>
      </c>
      <c r="I2798" s="51">
        <f t="shared" si="309"/>
        <v>0.36799999999999999</v>
      </c>
      <c r="J2798" s="51">
        <f t="shared" ca="1" si="310"/>
        <v>2</v>
      </c>
      <c r="K2798" s="47">
        <f t="shared" si="311"/>
        <v>9.2200000000000006</v>
      </c>
      <c r="L2798" s="47">
        <f t="shared" si="312"/>
        <v>9.26</v>
      </c>
      <c r="M2798" s="47">
        <f t="shared" si="313"/>
        <v>9.0299999999999994</v>
      </c>
      <c r="N2798" s="47">
        <f t="shared" si="314"/>
        <v>9.1999999999999993</v>
      </c>
      <c r="O2798" s="48">
        <f t="shared" ca="1" si="315"/>
        <v>416200</v>
      </c>
    </row>
    <row r="2799" spans="1:15" x14ac:dyDescent="0.25">
      <c r="A2799">
        <v>2784</v>
      </c>
      <c r="B2799" s="84">
        <v>37973</v>
      </c>
      <c r="C2799" s="47">
        <v>24.58</v>
      </c>
      <c r="D2799" s="47">
        <v>25.21</v>
      </c>
      <c r="E2799" s="47">
        <v>24.45</v>
      </c>
      <c r="F2799" s="47">
        <v>25.04</v>
      </c>
      <c r="G2799" s="48">
        <v>265600</v>
      </c>
      <c r="H2799" s="47">
        <v>9.2100000000000009</v>
      </c>
      <c r="I2799" s="51">
        <f t="shared" si="309"/>
        <v>0.36781150159744413</v>
      </c>
      <c r="J2799" s="51">
        <f t="shared" ca="1" si="310"/>
        <v>2</v>
      </c>
      <c r="K2799" s="47">
        <f t="shared" si="311"/>
        <v>9.0399999999999991</v>
      </c>
      <c r="L2799" s="47">
        <f t="shared" si="312"/>
        <v>9.27</v>
      </c>
      <c r="M2799" s="47">
        <f t="shared" si="313"/>
        <v>8.99</v>
      </c>
      <c r="N2799" s="47">
        <f t="shared" si="314"/>
        <v>9.2100000000000009</v>
      </c>
      <c r="O2799" s="48">
        <f t="shared" ca="1" si="315"/>
        <v>531200</v>
      </c>
    </row>
    <row r="2800" spans="1:15" x14ac:dyDescent="0.25">
      <c r="A2800">
        <v>2785</v>
      </c>
      <c r="B2800" s="84">
        <v>37972</v>
      </c>
      <c r="C2800" s="47">
        <v>24.95</v>
      </c>
      <c r="D2800" s="47">
        <v>24.95</v>
      </c>
      <c r="E2800" s="47">
        <v>24.56</v>
      </c>
      <c r="F2800" s="47">
        <v>24.64</v>
      </c>
      <c r="G2800" s="48">
        <v>347600</v>
      </c>
      <c r="H2800" s="47">
        <v>9.06</v>
      </c>
      <c r="I2800" s="51">
        <f t="shared" si="309"/>
        <v>0.36769480519480519</v>
      </c>
      <c r="J2800" s="51">
        <f t="shared" ca="1" si="310"/>
        <v>2</v>
      </c>
      <c r="K2800" s="47">
        <f t="shared" si="311"/>
        <v>9.17</v>
      </c>
      <c r="L2800" s="47">
        <f t="shared" si="312"/>
        <v>9.17</v>
      </c>
      <c r="M2800" s="47">
        <f t="shared" si="313"/>
        <v>9.0299999999999994</v>
      </c>
      <c r="N2800" s="47">
        <f t="shared" si="314"/>
        <v>9.06</v>
      </c>
      <c r="O2800" s="48">
        <f t="shared" ca="1" si="315"/>
        <v>695200</v>
      </c>
    </row>
    <row r="2801" spans="1:15" x14ac:dyDescent="0.25">
      <c r="A2801">
        <v>2786</v>
      </c>
      <c r="B2801" s="84">
        <v>37971</v>
      </c>
      <c r="C2801" s="47">
        <v>25.05</v>
      </c>
      <c r="D2801" s="47">
        <v>25.38</v>
      </c>
      <c r="E2801" s="47">
        <v>24.49</v>
      </c>
      <c r="F2801" s="47">
        <v>24.54</v>
      </c>
      <c r="G2801" s="48">
        <v>333200</v>
      </c>
      <c r="H2801" s="47">
        <v>9.02</v>
      </c>
      <c r="I2801" s="51">
        <f t="shared" si="309"/>
        <v>0.36756316218418905</v>
      </c>
      <c r="J2801" s="51">
        <f t="shared" ca="1" si="310"/>
        <v>2</v>
      </c>
      <c r="K2801" s="47">
        <f t="shared" si="311"/>
        <v>9.2100000000000009</v>
      </c>
      <c r="L2801" s="47">
        <f t="shared" si="312"/>
        <v>9.33</v>
      </c>
      <c r="M2801" s="47">
        <f t="shared" si="313"/>
        <v>9</v>
      </c>
      <c r="N2801" s="47">
        <f t="shared" si="314"/>
        <v>9.02</v>
      </c>
      <c r="O2801" s="48">
        <f t="shared" ca="1" si="315"/>
        <v>666400</v>
      </c>
    </row>
    <row r="2802" spans="1:15" x14ac:dyDescent="0.25">
      <c r="A2802">
        <v>2787</v>
      </c>
      <c r="B2802" s="84">
        <v>37970</v>
      </c>
      <c r="C2802" s="47">
        <v>25.45</v>
      </c>
      <c r="D2802" s="47">
        <v>25.76</v>
      </c>
      <c r="E2802" s="47">
        <v>25.02</v>
      </c>
      <c r="F2802" s="47">
        <v>25.19</v>
      </c>
      <c r="G2802" s="48">
        <v>612000</v>
      </c>
      <c r="H2802" s="47">
        <v>9.26</v>
      </c>
      <c r="I2802" s="51">
        <f t="shared" si="309"/>
        <v>0.36760619293370383</v>
      </c>
      <c r="J2802" s="51">
        <f t="shared" ca="1" si="310"/>
        <v>2</v>
      </c>
      <c r="K2802" s="47">
        <f t="shared" si="311"/>
        <v>9.36</v>
      </c>
      <c r="L2802" s="47">
        <f t="shared" si="312"/>
        <v>9.4700000000000006</v>
      </c>
      <c r="M2802" s="47">
        <f t="shared" si="313"/>
        <v>9.1999999999999993</v>
      </c>
      <c r="N2802" s="47">
        <f t="shared" si="314"/>
        <v>9.26</v>
      </c>
      <c r="O2802" s="48">
        <f t="shared" ca="1" si="315"/>
        <v>1224000</v>
      </c>
    </row>
    <row r="2803" spans="1:15" x14ac:dyDescent="0.25">
      <c r="A2803">
        <v>2788</v>
      </c>
      <c r="B2803" s="84">
        <v>37967</v>
      </c>
      <c r="C2803" s="47">
        <v>25.12</v>
      </c>
      <c r="D2803" s="47">
        <v>25.16</v>
      </c>
      <c r="E2803" s="47">
        <v>24.82</v>
      </c>
      <c r="F2803" s="47">
        <v>25.16</v>
      </c>
      <c r="G2803" s="48">
        <v>336500</v>
      </c>
      <c r="H2803" s="47">
        <v>9.25</v>
      </c>
      <c r="I2803" s="51">
        <f t="shared" si="309"/>
        <v>0.36764705882352938</v>
      </c>
      <c r="J2803" s="51">
        <f t="shared" ca="1" si="310"/>
        <v>2</v>
      </c>
      <c r="K2803" s="47">
        <f t="shared" si="311"/>
        <v>9.24</v>
      </c>
      <c r="L2803" s="47">
        <f t="shared" si="312"/>
        <v>9.25</v>
      </c>
      <c r="M2803" s="47">
        <f t="shared" si="313"/>
        <v>9.1300000000000008</v>
      </c>
      <c r="N2803" s="47">
        <f t="shared" si="314"/>
        <v>9.25</v>
      </c>
      <c r="O2803" s="48">
        <f t="shared" ca="1" si="315"/>
        <v>673000</v>
      </c>
    </row>
    <row r="2804" spans="1:15" x14ac:dyDescent="0.25">
      <c r="A2804">
        <v>2789</v>
      </c>
      <c r="B2804" s="84">
        <v>37966</v>
      </c>
      <c r="C2804" s="47">
        <v>24.55</v>
      </c>
      <c r="D2804" s="47">
        <v>25.11</v>
      </c>
      <c r="E2804" s="47">
        <v>24.47</v>
      </c>
      <c r="F2804" s="47">
        <v>25.06</v>
      </c>
      <c r="G2804" s="48">
        <v>534100</v>
      </c>
      <c r="H2804" s="47">
        <v>9.2100000000000009</v>
      </c>
      <c r="I2804" s="51">
        <f t="shared" si="309"/>
        <v>0.36751795690343181</v>
      </c>
      <c r="J2804" s="51">
        <f t="shared" ca="1" si="310"/>
        <v>2</v>
      </c>
      <c r="K2804" s="47">
        <f t="shared" si="311"/>
        <v>9.02</v>
      </c>
      <c r="L2804" s="47">
        <f t="shared" si="312"/>
        <v>9.23</v>
      </c>
      <c r="M2804" s="47">
        <f t="shared" si="313"/>
        <v>8.99</v>
      </c>
      <c r="N2804" s="47">
        <f t="shared" si="314"/>
        <v>9.2100000000000009</v>
      </c>
      <c r="O2804" s="48">
        <f t="shared" ca="1" si="315"/>
        <v>1068200</v>
      </c>
    </row>
    <row r="2805" spans="1:15" x14ac:dyDescent="0.25">
      <c r="A2805">
        <v>2790</v>
      </c>
      <c r="B2805" s="84">
        <v>37965</v>
      </c>
      <c r="C2805" s="47">
        <v>24.55</v>
      </c>
      <c r="D2805" s="47">
        <v>24.55</v>
      </c>
      <c r="E2805" s="47">
        <v>23.83</v>
      </c>
      <c r="F2805" s="47">
        <v>24.36</v>
      </c>
      <c r="G2805" s="48">
        <v>272500</v>
      </c>
      <c r="H2805" s="47">
        <v>8.9499999999999993</v>
      </c>
      <c r="I2805" s="51">
        <f t="shared" si="309"/>
        <v>0.36740558292282427</v>
      </c>
      <c r="J2805" s="51">
        <f t="shared" ca="1" si="310"/>
        <v>2</v>
      </c>
      <c r="K2805" s="47">
        <f t="shared" si="311"/>
        <v>9.02</v>
      </c>
      <c r="L2805" s="47">
        <f t="shared" si="312"/>
        <v>9.02</v>
      </c>
      <c r="M2805" s="47">
        <f t="shared" si="313"/>
        <v>8.76</v>
      </c>
      <c r="N2805" s="47">
        <f t="shared" si="314"/>
        <v>8.9499999999999993</v>
      </c>
      <c r="O2805" s="48">
        <f t="shared" ca="1" si="315"/>
        <v>545000</v>
      </c>
    </row>
    <row r="2806" spans="1:15" x14ac:dyDescent="0.25">
      <c r="A2806">
        <v>2791</v>
      </c>
      <c r="B2806" s="84">
        <v>37964</v>
      </c>
      <c r="C2806" s="47">
        <v>24.66</v>
      </c>
      <c r="D2806" s="47">
        <v>25.2</v>
      </c>
      <c r="E2806" s="47">
        <v>24</v>
      </c>
      <c r="F2806" s="47">
        <v>24.19</v>
      </c>
      <c r="G2806" s="48">
        <v>630400</v>
      </c>
      <c r="H2806" s="47">
        <v>8.89</v>
      </c>
      <c r="I2806" s="51">
        <f t="shared" si="309"/>
        <v>0.36750723439437782</v>
      </c>
      <c r="J2806" s="51">
        <f t="shared" ca="1" si="310"/>
        <v>2</v>
      </c>
      <c r="K2806" s="47">
        <f t="shared" si="311"/>
        <v>9.06</v>
      </c>
      <c r="L2806" s="47">
        <f t="shared" si="312"/>
        <v>9.26</v>
      </c>
      <c r="M2806" s="47">
        <f t="shared" si="313"/>
        <v>8.82</v>
      </c>
      <c r="N2806" s="47">
        <f t="shared" si="314"/>
        <v>8.89</v>
      </c>
      <c r="O2806" s="48">
        <f t="shared" ca="1" si="315"/>
        <v>1260800</v>
      </c>
    </row>
    <row r="2807" spans="1:15" x14ac:dyDescent="0.25">
      <c r="A2807">
        <v>2792</v>
      </c>
      <c r="B2807" s="84">
        <v>37963</v>
      </c>
      <c r="C2807" s="47">
        <v>24.31</v>
      </c>
      <c r="D2807" s="47">
        <v>24.91</v>
      </c>
      <c r="E2807" s="47">
        <v>24.25</v>
      </c>
      <c r="F2807" s="47">
        <v>24.85</v>
      </c>
      <c r="G2807" s="48">
        <v>306100</v>
      </c>
      <c r="H2807" s="47">
        <v>9.1300000000000008</v>
      </c>
      <c r="I2807" s="51">
        <f t="shared" si="309"/>
        <v>0.36740442655935612</v>
      </c>
      <c r="J2807" s="51">
        <f t="shared" ca="1" si="310"/>
        <v>2</v>
      </c>
      <c r="K2807" s="47">
        <f t="shared" si="311"/>
        <v>8.93</v>
      </c>
      <c r="L2807" s="47">
        <f t="shared" si="312"/>
        <v>9.15</v>
      </c>
      <c r="M2807" s="47">
        <f t="shared" si="313"/>
        <v>8.91</v>
      </c>
      <c r="N2807" s="47">
        <f t="shared" si="314"/>
        <v>9.1300000000000008</v>
      </c>
      <c r="O2807" s="48">
        <f t="shared" ca="1" si="315"/>
        <v>612200</v>
      </c>
    </row>
    <row r="2808" spans="1:15" x14ac:dyDescent="0.25">
      <c r="A2808">
        <v>2793</v>
      </c>
      <c r="B2808" s="84">
        <v>37960</v>
      </c>
      <c r="C2808" s="47">
        <v>24.55</v>
      </c>
      <c r="D2808" s="47">
        <v>24.76</v>
      </c>
      <c r="E2808" s="47">
        <v>24.4</v>
      </c>
      <c r="F2808" s="47">
        <v>24.46</v>
      </c>
      <c r="G2808" s="48">
        <v>270800</v>
      </c>
      <c r="H2808" s="47">
        <v>8.99</v>
      </c>
      <c r="I2808" s="51">
        <f t="shared" si="309"/>
        <v>0.36753883892068684</v>
      </c>
      <c r="J2808" s="51">
        <f t="shared" ca="1" si="310"/>
        <v>2</v>
      </c>
      <c r="K2808" s="47">
        <f t="shared" si="311"/>
        <v>9.02</v>
      </c>
      <c r="L2808" s="47">
        <f t="shared" si="312"/>
        <v>9.1</v>
      </c>
      <c r="M2808" s="47">
        <f t="shared" si="313"/>
        <v>8.9700000000000006</v>
      </c>
      <c r="N2808" s="47">
        <f t="shared" si="314"/>
        <v>8.99</v>
      </c>
      <c r="O2808" s="48">
        <f t="shared" ca="1" si="315"/>
        <v>541600</v>
      </c>
    </row>
    <row r="2809" spans="1:15" x14ac:dyDescent="0.25">
      <c r="A2809">
        <v>2794</v>
      </c>
      <c r="B2809" s="84">
        <v>37959</v>
      </c>
      <c r="C2809" s="47">
        <v>24.65</v>
      </c>
      <c r="D2809" s="47">
        <v>24.93</v>
      </c>
      <c r="E2809" s="47">
        <v>24.32</v>
      </c>
      <c r="F2809" s="47">
        <v>24.67</v>
      </c>
      <c r="G2809" s="48">
        <v>275300</v>
      </c>
      <c r="H2809" s="47">
        <v>9.07</v>
      </c>
      <c r="I2809" s="51">
        <f t="shared" si="309"/>
        <v>0.3676530198621808</v>
      </c>
      <c r="J2809" s="51">
        <f t="shared" ca="1" si="310"/>
        <v>2</v>
      </c>
      <c r="K2809" s="47">
        <f t="shared" si="311"/>
        <v>9.06</v>
      </c>
      <c r="L2809" s="47">
        <f t="shared" si="312"/>
        <v>9.17</v>
      </c>
      <c r="M2809" s="47">
        <f t="shared" si="313"/>
        <v>8.94</v>
      </c>
      <c r="N2809" s="47">
        <f t="shared" si="314"/>
        <v>9.07</v>
      </c>
      <c r="O2809" s="48">
        <f t="shared" ca="1" si="315"/>
        <v>550600</v>
      </c>
    </row>
    <row r="2810" spans="1:15" x14ac:dyDescent="0.25">
      <c r="A2810">
        <v>2795</v>
      </c>
      <c r="B2810" s="84">
        <v>37958</v>
      </c>
      <c r="C2810" s="47">
        <v>24.66</v>
      </c>
      <c r="D2810" s="47">
        <v>24.92</v>
      </c>
      <c r="E2810" s="47">
        <v>24.45</v>
      </c>
      <c r="F2810" s="47">
        <v>24.75</v>
      </c>
      <c r="G2810" s="48">
        <v>322500</v>
      </c>
      <c r="H2810" s="47">
        <v>9.1</v>
      </c>
      <c r="I2810" s="51">
        <f t="shared" si="309"/>
        <v>0.36767676767676766</v>
      </c>
      <c r="J2810" s="51">
        <f t="shared" ca="1" si="310"/>
        <v>2</v>
      </c>
      <c r="K2810" s="47">
        <f t="shared" si="311"/>
        <v>9.07</v>
      </c>
      <c r="L2810" s="47">
        <f t="shared" si="312"/>
        <v>9.16</v>
      </c>
      <c r="M2810" s="47">
        <f t="shared" si="313"/>
        <v>8.99</v>
      </c>
      <c r="N2810" s="47">
        <f t="shared" si="314"/>
        <v>9.1</v>
      </c>
      <c r="O2810" s="48">
        <f t="shared" ca="1" si="315"/>
        <v>645000</v>
      </c>
    </row>
    <row r="2811" spans="1:15" x14ac:dyDescent="0.25">
      <c r="A2811">
        <v>2796</v>
      </c>
      <c r="B2811" s="84">
        <v>37957</v>
      </c>
      <c r="C2811" s="47">
        <v>24.64</v>
      </c>
      <c r="D2811" s="47">
        <v>24.72</v>
      </c>
      <c r="E2811" s="47">
        <v>24.4</v>
      </c>
      <c r="F2811" s="47">
        <v>24.66</v>
      </c>
      <c r="G2811" s="48">
        <v>566900</v>
      </c>
      <c r="H2811" s="47">
        <v>9.06</v>
      </c>
      <c r="I2811" s="51">
        <f t="shared" si="309"/>
        <v>0.36739659367396593</v>
      </c>
      <c r="J2811" s="51">
        <f t="shared" ca="1" si="310"/>
        <v>2</v>
      </c>
      <c r="K2811" s="47">
        <f t="shared" si="311"/>
        <v>9.0500000000000007</v>
      </c>
      <c r="L2811" s="47">
        <f t="shared" si="312"/>
        <v>9.08</v>
      </c>
      <c r="M2811" s="47">
        <f t="shared" si="313"/>
        <v>8.9600000000000009</v>
      </c>
      <c r="N2811" s="47">
        <f t="shared" si="314"/>
        <v>9.06</v>
      </c>
      <c r="O2811" s="48">
        <f t="shared" ca="1" si="315"/>
        <v>1133800</v>
      </c>
    </row>
    <row r="2812" spans="1:15" x14ac:dyDescent="0.25">
      <c r="A2812">
        <v>2797</v>
      </c>
      <c r="B2812" s="84">
        <v>37956</v>
      </c>
      <c r="C2812" s="47">
        <v>24.46</v>
      </c>
      <c r="D2812" s="47">
        <v>24.9</v>
      </c>
      <c r="E2812" s="47">
        <v>24.29</v>
      </c>
      <c r="F2812" s="47">
        <v>24.46</v>
      </c>
      <c r="G2812" s="48">
        <v>396100</v>
      </c>
      <c r="H2812" s="47">
        <v>8.99</v>
      </c>
      <c r="I2812" s="51">
        <f t="shared" si="309"/>
        <v>0.36753883892068684</v>
      </c>
      <c r="J2812" s="51">
        <f t="shared" ca="1" si="310"/>
        <v>2</v>
      </c>
      <c r="K2812" s="47">
        <f t="shared" si="311"/>
        <v>8.99</v>
      </c>
      <c r="L2812" s="47">
        <f t="shared" si="312"/>
        <v>9.15</v>
      </c>
      <c r="M2812" s="47">
        <f t="shared" si="313"/>
        <v>8.93</v>
      </c>
      <c r="N2812" s="47">
        <f t="shared" si="314"/>
        <v>8.99</v>
      </c>
      <c r="O2812" s="48">
        <f t="shared" ca="1" si="315"/>
        <v>792200</v>
      </c>
    </row>
    <row r="2813" spans="1:15" x14ac:dyDescent="0.25">
      <c r="A2813">
        <v>2798</v>
      </c>
      <c r="B2813" s="84">
        <v>37953</v>
      </c>
      <c r="C2813" s="47">
        <v>24.39</v>
      </c>
      <c r="D2813" s="47">
        <v>24.39</v>
      </c>
      <c r="E2813" s="47">
        <v>24.17</v>
      </c>
      <c r="F2813" s="47">
        <v>24.27</v>
      </c>
      <c r="G2813" s="48">
        <v>169600</v>
      </c>
      <c r="H2813" s="47">
        <v>8.92</v>
      </c>
      <c r="I2813" s="51">
        <f t="shared" si="309"/>
        <v>0.36753193242686444</v>
      </c>
      <c r="J2813" s="51">
        <f t="shared" ca="1" si="310"/>
        <v>2</v>
      </c>
      <c r="K2813" s="47">
        <f t="shared" si="311"/>
        <v>8.9600000000000009</v>
      </c>
      <c r="L2813" s="47">
        <f t="shared" si="312"/>
        <v>8.9600000000000009</v>
      </c>
      <c r="M2813" s="47">
        <f t="shared" si="313"/>
        <v>8.8800000000000008</v>
      </c>
      <c r="N2813" s="47">
        <f t="shared" si="314"/>
        <v>8.92</v>
      </c>
      <c r="O2813" s="48">
        <f t="shared" ca="1" si="315"/>
        <v>339200</v>
      </c>
    </row>
    <row r="2814" spans="1:15" x14ac:dyDescent="0.25">
      <c r="A2814">
        <v>2799</v>
      </c>
      <c r="B2814" s="84">
        <v>37951</v>
      </c>
      <c r="C2814" s="47">
        <v>24.19</v>
      </c>
      <c r="D2814" s="47">
        <v>24.4</v>
      </c>
      <c r="E2814" s="47">
        <v>24.16</v>
      </c>
      <c r="F2814" s="47">
        <v>24.36</v>
      </c>
      <c r="G2814" s="48">
        <v>341200</v>
      </c>
      <c r="H2814" s="47">
        <v>8.9499999999999993</v>
      </c>
      <c r="I2814" s="51">
        <f t="shared" si="309"/>
        <v>0.36740558292282427</v>
      </c>
      <c r="J2814" s="51">
        <f t="shared" ca="1" si="310"/>
        <v>2</v>
      </c>
      <c r="K2814" s="47">
        <f t="shared" si="311"/>
        <v>8.89</v>
      </c>
      <c r="L2814" s="47">
        <f t="shared" si="312"/>
        <v>8.9600000000000009</v>
      </c>
      <c r="M2814" s="47">
        <f t="shared" si="313"/>
        <v>8.8800000000000008</v>
      </c>
      <c r="N2814" s="47">
        <f t="shared" si="314"/>
        <v>8.9499999999999993</v>
      </c>
      <c r="O2814" s="48">
        <f t="shared" ca="1" si="315"/>
        <v>682400</v>
      </c>
    </row>
    <row r="2815" spans="1:15" x14ac:dyDescent="0.25">
      <c r="A2815">
        <v>2800</v>
      </c>
      <c r="B2815" s="84">
        <v>37950</v>
      </c>
      <c r="C2815" s="47">
        <v>23.82</v>
      </c>
      <c r="D2815" s="47">
        <v>24.15</v>
      </c>
      <c r="E2815" s="47">
        <v>23.73</v>
      </c>
      <c r="F2815" s="47">
        <v>24.06</v>
      </c>
      <c r="G2815" s="48">
        <v>556900</v>
      </c>
      <c r="H2815" s="47">
        <v>8.84</v>
      </c>
      <c r="I2815" s="51">
        <f t="shared" si="309"/>
        <v>0.36741479634247715</v>
      </c>
      <c r="J2815" s="51">
        <f t="shared" ca="1" si="310"/>
        <v>2</v>
      </c>
      <c r="K2815" s="47">
        <f t="shared" si="311"/>
        <v>8.75</v>
      </c>
      <c r="L2815" s="47">
        <f t="shared" si="312"/>
        <v>8.8699999999999992</v>
      </c>
      <c r="M2815" s="47">
        <f t="shared" si="313"/>
        <v>8.7200000000000006</v>
      </c>
      <c r="N2815" s="47">
        <f t="shared" si="314"/>
        <v>8.84</v>
      </c>
      <c r="O2815" s="48">
        <f t="shared" ca="1" si="315"/>
        <v>1113800</v>
      </c>
    </row>
    <row r="2816" spans="1:15" x14ac:dyDescent="0.25">
      <c r="A2816">
        <v>2801</v>
      </c>
      <c r="B2816" s="84">
        <v>37949</v>
      </c>
      <c r="C2816" s="47">
        <v>24.09</v>
      </c>
      <c r="D2816" s="47">
        <v>24.15</v>
      </c>
      <c r="E2816" s="47">
        <v>23.51</v>
      </c>
      <c r="F2816" s="47">
        <v>23.75</v>
      </c>
      <c r="G2816" s="48">
        <v>390000</v>
      </c>
      <c r="H2816" s="47">
        <v>8.73</v>
      </c>
      <c r="I2816" s="51">
        <f t="shared" si="309"/>
        <v>0.36757894736842106</v>
      </c>
      <c r="J2816" s="51">
        <f t="shared" ca="1" si="310"/>
        <v>2</v>
      </c>
      <c r="K2816" s="47">
        <f t="shared" si="311"/>
        <v>8.85</v>
      </c>
      <c r="L2816" s="47">
        <f t="shared" si="312"/>
        <v>8.8800000000000008</v>
      </c>
      <c r="M2816" s="47">
        <f t="shared" si="313"/>
        <v>8.64</v>
      </c>
      <c r="N2816" s="47">
        <f t="shared" si="314"/>
        <v>8.73</v>
      </c>
      <c r="O2816" s="48">
        <f t="shared" ca="1" si="315"/>
        <v>780000</v>
      </c>
    </row>
    <row r="2817" spans="1:15" x14ac:dyDescent="0.25">
      <c r="A2817">
        <v>2802</v>
      </c>
      <c r="B2817" s="84">
        <v>37946</v>
      </c>
      <c r="C2817" s="47">
        <v>23.33</v>
      </c>
      <c r="D2817" s="47">
        <v>24</v>
      </c>
      <c r="E2817" s="47">
        <v>23.33</v>
      </c>
      <c r="F2817" s="47">
        <v>24</v>
      </c>
      <c r="G2817" s="48">
        <v>498000</v>
      </c>
      <c r="H2817" s="47">
        <v>8.82</v>
      </c>
      <c r="I2817" s="51">
        <f t="shared" si="309"/>
        <v>0.36749999999999999</v>
      </c>
      <c r="J2817" s="51">
        <f t="shared" ca="1" si="310"/>
        <v>2</v>
      </c>
      <c r="K2817" s="47">
        <f t="shared" si="311"/>
        <v>8.57</v>
      </c>
      <c r="L2817" s="47">
        <f t="shared" si="312"/>
        <v>8.82</v>
      </c>
      <c r="M2817" s="47">
        <f t="shared" si="313"/>
        <v>8.57</v>
      </c>
      <c r="N2817" s="47">
        <f t="shared" si="314"/>
        <v>8.82</v>
      </c>
      <c r="O2817" s="48">
        <f t="shared" ca="1" si="315"/>
        <v>996000</v>
      </c>
    </row>
    <row r="2818" spans="1:15" x14ac:dyDescent="0.25">
      <c r="A2818">
        <v>2803</v>
      </c>
      <c r="B2818" s="84">
        <v>37945</v>
      </c>
      <c r="C2818" s="47">
        <v>24.32</v>
      </c>
      <c r="D2818" s="47">
        <v>24.35</v>
      </c>
      <c r="E2818" s="47">
        <v>23.33</v>
      </c>
      <c r="F2818" s="47">
        <v>23.96</v>
      </c>
      <c r="G2818" s="48">
        <v>608400</v>
      </c>
      <c r="H2818" s="47">
        <v>8.81</v>
      </c>
      <c r="I2818" s="51">
        <f t="shared" si="309"/>
        <v>0.36769616026711188</v>
      </c>
      <c r="J2818" s="51">
        <f t="shared" ca="1" si="310"/>
        <v>2</v>
      </c>
      <c r="K2818" s="47">
        <f t="shared" si="311"/>
        <v>8.94</v>
      </c>
      <c r="L2818" s="47">
        <f t="shared" si="312"/>
        <v>8.9499999999999993</v>
      </c>
      <c r="M2818" s="47">
        <f t="shared" si="313"/>
        <v>8.58</v>
      </c>
      <c r="N2818" s="47">
        <f t="shared" si="314"/>
        <v>8.81</v>
      </c>
      <c r="O2818" s="48">
        <f t="shared" ca="1" si="315"/>
        <v>1216800</v>
      </c>
    </row>
    <row r="2819" spans="1:15" x14ac:dyDescent="0.25">
      <c r="A2819">
        <v>2804</v>
      </c>
      <c r="B2819" s="84">
        <v>37944</v>
      </c>
      <c r="C2819" s="47">
        <v>23.94</v>
      </c>
      <c r="D2819" s="47">
        <v>24.4</v>
      </c>
      <c r="E2819" s="47">
        <v>23.91</v>
      </c>
      <c r="F2819" s="47">
        <v>24.03</v>
      </c>
      <c r="G2819" s="48">
        <v>238800</v>
      </c>
      <c r="H2819" s="47">
        <v>8.83</v>
      </c>
      <c r="I2819" s="51">
        <f t="shared" si="309"/>
        <v>0.36745734498543486</v>
      </c>
      <c r="J2819" s="51">
        <f t="shared" ca="1" si="310"/>
        <v>2</v>
      </c>
      <c r="K2819" s="47">
        <f t="shared" si="311"/>
        <v>8.8000000000000007</v>
      </c>
      <c r="L2819" s="47">
        <f t="shared" si="312"/>
        <v>8.9700000000000006</v>
      </c>
      <c r="M2819" s="47">
        <f t="shared" si="313"/>
        <v>8.7899999999999991</v>
      </c>
      <c r="N2819" s="47">
        <f t="shared" si="314"/>
        <v>8.83</v>
      </c>
      <c r="O2819" s="48">
        <f t="shared" ca="1" si="315"/>
        <v>477600</v>
      </c>
    </row>
    <row r="2820" spans="1:15" x14ac:dyDescent="0.25">
      <c r="A2820">
        <v>2805</v>
      </c>
      <c r="B2820" s="84">
        <v>37943</v>
      </c>
      <c r="C2820" s="47">
        <v>24.68</v>
      </c>
      <c r="D2820" s="47">
        <v>24.83</v>
      </c>
      <c r="E2820" s="47">
        <v>23.97</v>
      </c>
      <c r="F2820" s="47">
        <v>23.97</v>
      </c>
      <c r="G2820" s="48">
        <v>303200</v>
      </c>
      <c r="H2820" s="47">
        <v>8.81</v>
      </c>
      <c r="I2820" s="51">
        <f t="shared" si="309"/>
        <v>0.36754276178556533</v>
      </c>
      <c r="J2820" s="51">
        <f t="shared" ca="1" si="310"/>
        <v>2</v>
      </c>
      <c r="K2820" s="47">
        <f t="shared" si="311"/>
        <v>9.07</v>
      </c>
      <c r="L2820" s="47">
        <f t="shared" si="312"/>
        <v>9.1300000000000008</v>
      </c>
      <c r="M2820" s="47">
        <f t="shared" si="313"/>
        <v>8.81</v>
      </c>
      <c r="N2820" s="47">
        <f t="shared" si="314"/>
        <v>8.81</v>
      </c>
      <c r="O2820" s="48">
        <f t="shared" ca="1" si="315"/>
        <v>606400</v>
      </c>
    </row>
    <row r="2821" spans="1:15" x14ac:dyDescent="0.25">
      <c r="A2821">
        <v>2806</v>
      </c>
      <c r="B2821" s="84">
        <v>37942</v>
      </c>
      <c r="C2821" s="47">
        <v>25.15</v>
      </c>
      <c r="D2821" s="47">
        <v>25.15</v>
      </c>
      <c r="E2821" s="47">
        <v>23.93</v>
      </c>
      <c r="F2821" s="47">
        <v>24.41</v>
      </c>
      <c r="G2821" s="48">
        <v>307700</v>
      </c>
      <c r="H2821" s="47">
        <v>8.9700000000000006</v>
      </c>
      <c r="I2821" s="51">
        <f t="shared" si="309"/>
        <v>0.36747234739860718</v>
      </c>
      <c r="J2821" s="51">
        <f t="shared" ca="1" si="310"/>
        <v>2</v>
      </c>
      <c r="K2821" s="47">
        <f t="shared" si="311"/>
        <v>9.24</v>
      </c>
      <c r="L2821" s="47">
        <f t="shared" si="312"/>
        <v>9.24</v>
      </c>
      <c r="M2821" s="47">
        <f t="shared" si="313"/>
        <v>8.7899999999999991</v>
      </c>
      <c r="N2821" s="47">
        <f t="shared" si="314"/>
        <v>8.9700000000000006</v>
      </c>
      <c r="O2821" s="48">
        <f t="shared" ca="1" si="315"/>
        <v>615400</v>
      </c>
    </row>
    <row r="2822" spans="1:15" x14ac:dyDescent="0.25">
      <c r="A2822">
        <v>2807</v>
      </c>
      <c r="B2822" s="84">
        <v>37939</v>
      </c>
      <c r="C2822" s="47">
        <v>25.18</v>
      </c>
      <c r="D2822" s="47">
        <v>25.64</v>
      </c>
      <c r="E2822" s="47">
        <v>24.96</v>
      </c>
      <c r="F2822" s="47">
        <v>25.01</v>
      </c>
      <c r="G2822" s="48">
        <v>238100</v>
      </c>
      <c r="H2822" s="47">
        <v>9.19</v>
      </c>
      <c r="I2822" s="51">
        <f t="shared" si="309"/>
        <v>0.36745301879248299</v>
      </c>
      <c r="J2822" s="51">
        <f t="shared" ca="1" si="310"/>
        <v>2</v>
      </c>
      <c r="K2822" s="47">
        <f t="shared" si="311"/>
        <v>9.25</v>
      </c>
      <c r="L2822" s="47">
        <f t="shared" si="312"/>
        <v>9.42</v>
      </c>
      <c r="M2822" s="47">
        <f t="shared" si="313"/>
        <v>9.17</v>
      </c>
      <c r="N2822" s="47">
        <f t="shared" si="314"/>
        <v>9.19</v>
      </c>
      <c r="O2822" s="48">
        <f t="shared" ca="1" si="315"/>
        <v>476200</v>
      </c>
    </row>
    <row r="2823" spans="1:15" x14ac:dyDescent="0.25">
      <c r="A2823">
        <v>2808</v>
      </c>
      <c r="B2823" s="84">
        <v>37938</v>
      </c>
      <c r="C2823" s="47">
        <v>25.5</v>
      </c>
      <c r="D2823" s="47">
        <v>25.54</v>
      </c>
      <c r="E2823" s="47">
        <v>25.08</v>
      </c>
      <c r="F2823" s="47">
        <v>25.25</v>
      </c>
      <c r="G2823" s="48">
        <v>165600</v>
      </c>
      <c r="H2823" s="47">
        <v>9.2799999999999994</v>
      </c>
      <c r="I2823" s="51">
        <f t="shared" si="309"/>
        <v>0.36752475247524752</v>
      </c>
      <c r="J2823" s="51">
        <f t="shared" ca="1" si="310"/>
        <v>2</v>
      </c>
      <c r="K2823" s="47">
        <f t="shared" si="311"/>
        <v>9.3699999999999992</v>
      </c>
      <c r="L2823" s="47">
        <f t="shared" si="312"/>
        <v>9.39</v>
      </c>
      <c r="M2823" s="47">
        <f t="shared" si="313"/>
        <v>9.2200000000000006</v>
      </c>
      <c r="N2823" s="47">
        <f t="shared" si="314"/>
        <v>9.2799999999999994</v>
      </c>
      <c r="O2823" s="48">
        <f t="shared" ca="1" si="315"/>
        <v>331200</v>
      </c>
    </row>
    <row r="2824" spans="1:15" x14ac:dyDescent="0.25">
      <c r="A2824">
        <v>2809</v>
      </c>
      <c r="B2824" s="84">
        <v>37937</v>
      </c>
      <c r="C2824" s="47">
        <v>25.29</v>
      </c>
      <c r="D2824" s="47">
        <v>25.39</v>
      </c>
      <c r="E2824" s="47">
        <v>25</v>
      </c>
      <c r="F2824" s="47">
        <v>25.39</v>
      </c>
      <c r="G2824" s="48">
        <v>305200</v>
      </c>
      <c r="H2824" s="47">
        <v>9.33</v>
      </c>
      <c r="I2824" s="51">
        <f t="shared" si="309"/>
        <v>0.36746750689247737</v>
      </c>
      <c r="J2824" s="51">
        <f t="shared" ca="1" si="310"/>
        <v>2</v>
      </c>
      <c r="K2824" s="47">
        <f t="shared" si="311"/>
        <v>9.2899999999999991</v>
      </c>
      <c r="L2824" s="47">
        <f t="shared" si="312"/>
        <v>9.33</v>
      </c>
      <c r="M2824" s="47">
        <f t="shared" si="313"/>
        <v>9.19</v>
      </c>
      <c r="N2824" s="47">
        <f t="shared" si="314"/>
        <v>9.33</v>
      </c>
      <c r="O2824" s="48">
        <f t="shared" ca="1" si="315"/>
        <v>610400</v>
      </c>
    </row>
    <row r="2825" spans="1:15" x14ac:dyDescent="0.25">
      <c r="A2825">
        <v>2810</v>
      </c>
      <c r="B2825" s="84">
        <v>37936</v>
      </c>
      <c r="C2825" s="47">
        <v>25.3</v>
      </c>
      <c r="D2825" s="47">
        <v>25.62</v>
      </c>
      <c r="E2825" s="47">
        <v>24.92</v>
      </c>
      <c r="F2825" s="47">
        <v>25</v>
      </c>
      <c r="G2825" s="48">
        <v>158800</v>
      </c>
      <c r="H2825" s="47">
        <v>9.19</v>
      </c>
      <c r="I2825" s="51">
        <f t="shared" si="309"/>
        <v>0.36759999999999998</v>
      </c>
      <c r="J2825" s="51">
        <f t="shared" ca="1" si="310"/>
        <v>2</v>
      </c>
      <c r="K2825" s="47">
        <f t="shared" si="311"/>
        <v>9.3000000000000007</v>
      </c>
      <c r="L2825" s="47">
        <f t="shared" si="312"/>
        <v>9.42</v>
      </c>
      <c r="M2825" s="47">
        <f t="shared" si="313"/>
        <v>9.16</v>
      </c>
      <c r="N2825" s="47">
        <f t="shared" si="314"/>
        <v>9.19</v>
      </c>
      <c r="O2825" s="48">
        <f t="shared" ca="1" si="315"/>
        <v>317600</v>
      </c>
    </row>
    <row r="2826" spans="1:15" x14ac:dyDescent="0.25">
      <c r="A2826">
        <v>2811</v>
      </c>
      <c r="B2826" s="84">
        <v>37935</v>
      </c>
      <c r="C2826" s="47">
        <v>26.35</v>
      </c>
      <c r="D2826" s="47">
        <v>26.38</v>
      </c>
      <c r="E2826" s="47">
        <v>25.35</v>
      </c>
      <c r="F2826" s="47">
        <v>25.38</v>
      </c>
      <c r="G2826" s="48">
        <v>293600</v>
      </c>
      <c r="H2826" s="47">
        <v>9.33</v>
      </c>
      <c r="I2826" s="51">
        <f t="shared" si="309"/>
        <v>0.36761229314420807</v>
      </c>
      <c r="J2826" s="51">
        <f t="shared" ca="1" si="310"/>
        <v>2</v>
      </c>
      <c r="K2826" s="47">
        <f t="shared" si="311"/>
        <v>9.69</v>
      </c>
      <c r="L2826" s="47">
        <f t="shared" si="312"/>
        <v>9.6999999999999993</v>
      </c>
      <c r="M2826" s="47">
        <f t="shared" si="313"/>
        <v>9.32</v>
      </c>
      <c r="N2826" s="47">
        <f t="shared" si="314"/>
        <v>9.33</v>
      </c>
      <c r="O2826" s="48">
        <f t="shared" ca="1" si="315"/>
        <v>587200</v>
      </c>
    </row>
    <row r="2827" spans="1:15" x14ac:dyDescent="0.25">
      <c r="A2827">
        <v>2812</v>
      </c>
      <c r="B2827" s="84">
        <v>37932</v>
      </c>
      <c r="C2827" s="47">
        <v>26.35</v>
      </c>
      <c r="D2827" s="47">
        <v>26.6</v>
      </c>
      <c r="E2827" s="47">
        <v>26.12</v>
      </c>
      <c r="F2827" s="47">
        <v>26.25</v>
      </c>
      <c r="G2827" s="48">
        <v>298500</v>
      </c>
      <c r="H2827" s="47">
        <v>9.65</v>
      </c>
      <c r="I2827" s="51">
        <f t="shared" si="309"/>
        <v>0.36761904761904762</v>
      </c>
      <c r="J2827" s="51">
        <f t="shared" ca="1" si="310"/>
        <v>2</v>
      </c>
      <c r="K2827" s="47">
        <f t="shared" si="311"/>
        <v>9.69</v>
      </c>
      <c r="L2827" s="47">
        <f t="shared" si="312"/>
        <v>9.7799999999999994</v>
      </c>
      <c r="M2827" s="47">
        <f t="shared" si="313"/>
        <v>9.6</v>
      </c>
      <c r="N2827" s="47">
        <f t="shared" si="314"/>
        <v>9.65</v>
      </c>
      <c r="O2827" s="48">
        <f t="shared" ca="1" si="315"/>
        <v>597000</v>
      </c>
    </row>
    <row r="2828" spans="1:15" x14ac:dyDescent="0.25">
      <c r="A2828">
        <v>2813</v>
      </c>
      <c r="B2828" s="84">
        <v>37931</v>
      </c>
      <c r="C2828" s="47">
        <v>25.75</v>
      </c>
      <c r="D2828" s="47">
        <v>26.43</v>
      </c>
      <c r="E2828" s="47">
        <v>25.38</v>
      </c>
      <c r="F2828" s="47">
        <v>26.25</v>
      </c>
      <c r="G2828" s="48">
        <v>458900</v>
      </c>
      <c r="H2828" s="47">
        <v>9.65</v>
      </c>
      <c r="I2828" s="51">
        <f t="shared" si="309"/>
        <v>0.36761904761904762</v>
      </c>
      <c r="J2828" s="51">
        <f t="shared" ca="1" si="310"/>
        <v>2</v>
      </c>
      <c r="K2828" s="47">
        <f t="shared" si="311"/>
        <v>9.4700000000000006</v>
      </c>
      <c r="L2828" s="47">
        <f t="shared" si="312"/>
        <v>9.7200000000000006</v>
      </c>
      <c r="M2828" s="47">
        <f t="shared" si="313"/>
        <v>9.33</v>
      </c>
      <c r="N2828" s="47">
        <f t="shared" si="314"/>
        <v>9.65</v>
      </c>
      <c r="O2828" s="48">
        <f t="shared" ca="1" si="315"/>
        <v>917800</v>
      </c>
    </row>
    <row r="2829" spans="1:15" x14ac:dyDescent="0.25">
      <c r="A2829">
        <v>2814</v>
      </c>
      <c r="B2829" s="84">
        <v>37930</v>
      </c>
      <c r="C2829" s="47">
        <v>25.76</v>
      </c>
      <c r="D2829" s="47">
        <v>25.87</v>
      </c>
      <c r="E2829" s="47">
        <v>25.26</v>
      </c>
      <c r="F2829" s="47">
        <v>25.63</v>
      </c>
      <c r="G2829" s="48">
        <v>294000</v>
      </c>
      <c r="H2829" s="47">
        <v>9.42</v>
      </c>
      <c r="I2829" s="51">
        <f t="shared" si="309"/>
        <v>0.36753804135778384</v>
      </c>
      <c r="J2829" s="51">
        <f t="shared" ca="1" si="310"/>
        <v>2</v>
      </c>
      <c r="K2829" s="47">
        <f t="shared" si="311"/>
        <v>9.4700000000000006</v>
      </c>
      <c r="L2829" s="47">
        <f t="shared" si="312"/>
        <v>9.51</v>
      </c>
      <c r="M2829" s="47">
        <f t="shared" si="313"/>
        <v>9.2799999999999994</v>
      </c>
      <c r="N2829" s="47">
        <f t="shared" si="314"/>
        <v>9.42</v>
      </c>
      <c r="O2829" s="48">
        <f t="shared" ca="1" si="315"/>
        <v>588000</v>
      </c>
    </row>
    <row r="2830" spans="1:15" x14ac:dyDescent="0.25">
      <c r="A2830">
        <v>2815</v>
      </c>
      <c r="B2830" s="84">
        <v>37929</v>
      </c>
      <c r="C2830" s="47">
        <v>24.95</v>
      </c>
      <c r="D2830" s="47">
        <v>25.93</v>
      </c>
      <c r="E2830" s="47">
        <v>24.78</v>
      </c>
      <c r="F2830" s="47">
        <v>25.67</v>
      </c>
      <c r="G2830" s="48">
        <v>479700</v>
      </c>
      <c r="H2830" s="47">
        <v>9.44</v>
      </c>
      <c r="I2830" s="51">
        <f t="shared" si="309"/>
        <v>0.36774444877288659</v>
      </c>
      <c r="J2830" s="51">
        <f t="shared" ca="1" si="310"/>
        <v>2</v>
      </c>
      <c r="K2830" s="47">
        <f t="shared" si="311"/>
        <v>9.18</v>
      </c>
      <c r="L2830" s="47">
        <f t="shared" si="312"/>
        <v>9.5399999999999991</v>
      </c>
      <c r="M2830" s="47">
        <f t="shared" si="313"/>
        <v>9.11</v>
      </c>
      <c r="N2830" s="47">
        <f t="shared" si="314"/>
        <v>9.44</v>
      </c>
      <c r="O2830" s="48">
        <f t="shared" ca="1" si="315"/>
        <v>959400</v>
      </c>
    </row>
    <row r="2831" spans="1:15" x14ac:dyDescent="0.25">
      <c r="A2831">
        <v>2816</v>
      </c>
      <c r="B2831" s="84">
        <v>37928</v>
      </c>
      <c r="C2831" s="47">
        <v>24.84</v>
      </c>
      <c r="D2831" s="47">
        <v>25.81</v>
      </c>
      <c r="E2831" s="47">
        <v>24.84</v>
      </c>
      <c r="F2831" s="47">
        <v>25.25</v>
      </c>
      <c r="G2831" s="48">
        <v>496900</v>
      </c>
      <c r="H2831" s="47">
        <v>9.2799999999999994</v>
      </c>
      <c r="I2831" s="51">
        <f t="shared" si="309"/>
        <v>0.36752475247524752</v>
      </c>
      <c r="J2831" s="51">
        <f t="shared" ca="1" si="310"/>
        <v>2</v>
      </c>
      <c r="K2831" s="47">
        <f t="shared" si="311"/>
        <v>9.1300000000000008</v>
      </c>
      <c r="L2831" s="47">
        <f t="shared" si="312"/>
        <v>9.49</v>
      </c>
      <c r="M2831" s="47">
        <f t="shared" si="313"/>
        <v>9.1300000000000008</v>
      </c>
      <c r="N2831" s="47">
        <f t="shared" si="314"/>
        <v>9.2799999999999994</v>
      </c>
      <c r="O2831" s="48">
        <f t="shared" ca="1" si="315"/>
        <v>993800</v>
      </c>
    </row>
    <row r="2832" spans="1:15" x14ac:dyDescent="0.25">
      <c r="A2832">
        <v>2817</v>
      </c>
      <c r="B2832" s="84">
        <v>37925</v>
      </c>
      <c r="C2832" s="47">
        <v>25.28</v>
      </c>
      <c r="D2832" s="47">
        <v>25.28</v>
      </c>
      <c r="E2832" s="47">
        <v>24.69</v>
      </c>
      <c r="F2832" s="47">
        <v>24.84</v>
      </c>
      <c r="G2832" s="48">
        <v>458400</v>
      </c>
      <c r="H2832" s="47">
        <v>9.1300000000000008</v>
      </c>
      <c r="I2832" s="51">
        <f t="shared" si="309"/>
        <v>0.36755233494363931</v>
      </c>
      <c r="J2832" s="51">
        <f t="shared" ca="1" si="310"/>
        <v>2</v>
      </c>
      <c r="K2832" s="47">
        <f t="shared" si="311"/>
        <v>9.2899999999999991</v>
      </c>
      <c r="L2832" s="47">
        <f t="shared" si="312"/>
        <v>9.2899999999999991</v>
      </c>
      <c r="M2832" s="47">
        <f t="shared" si="313"/>
        <v>9.07</v>
      </c>
      <c r="N2832" s="47">
        <f t="shared" si="314"/>
        <v>9.1300000000000008</v>
      </c>
      <c r="O2832" s="48">
        <f t="shared" ca="1" si="315"/>
        <v>916800</v>
      </c>
    </row>
    <row r="2833" spans="1:15" x14ac:dyDescent="0.25">
      <c r="A2833">
        <v>2818</v>
      </c>
      <c r="B2833" s="84">
        <v>37924</v>
      </c>
      <c r="C2833" s="47">
        <v>25.29</v>
      </c>
      <c r="D2833" s="47">
        <v>25.33</v>
      </c>
      <c r="E2833" s="47">
        <v>24.55</v>
      </c>
      <c r="F2833" s="47">
        <v>25.05</v>
      </c>
      <c r="G2833" s="48">
        <v>800500</v>
      </c>
      <c r="H2833" s="47">
        <v>9.2100000000000009</v>
      </c>
      <c r="I2833" s="51">
        <f t="shared" ref="I2833:I2896" si="316">H2833/F2833</f>
        <v>0.36766467065868264</v>
      </c>
      <c r="J2833" s="51">
        <f t="shared" ref="J2833:J2896" ca="1" si="317">INDEX(OFFSET($T$15,0,0,$S$13+1,1),MATCH(B2833,OFFSET($Q$15,0,0,$S$13+1,1),-1))</f>
        <v>2</v>
      </c>
      <c r="K2833" s="47">
        <f t="shared" ref="K2833:K2896" si="318">ROUND($I2833*C2833,2)</f>
        <v>9.3000000000000007</v>
      </c>
      <c r="L2833" s="47">
        <f t="shared" ref="L2833:L2896" si="319">ROUND($I2833*D2833,2)</f>
        <v>9.31</v>
      </c>
      <c r="M2833" s="47">
        <f t="shared" ref="M2833:M2896" si="320">ROUND($I2833*E2833,2)</f>
        <v>9.0299999999999994</v>
      </c>
      <c r="N2833" s="47">
        <f t="shared" ref="N2833:N2896" si="321">ROUND($I2833*F2833,2)</f>
        <v>9.2100000000000009</v>
      </c>
      <c r="O2833" s="48">
        <f t="shared" ref="O2833:O2896" ca="1" si="322">G2833*J2833</f>
        <v>1601000</v>
      </c>
    </row>
    <row r="2834" spans="1:15" x14ac:dyDescent="0.25">
      <c r="A2834">
        <v>2819</v>
      </c>
      <c r="B2834" s="84">
        <v>37923</v>
      </c>
      <c r="C2834" s="47">
        <v>25.25</v>
      </c>
      <c r="D2834" s="47">
        <v>25.25</v>
      </c>
      <c r="E2834" s="47">
        <v>24.81</v>
      </c>
      <c r="F2834" s="47">
        <v>25.07</v>
      </c>
      <c r="G2834" s="48">
        <v>436100</v>
      </c>
      <c r="H2834" s="47">
        <v>9.2200000000000006</v>
      </c>
      <c r="I2834" s="51">
        <f t="shared" si="316"/>
        <v>0.36777024331870761</v>
      </c>
      <c r="J2834" s="51">
        <f t="shared" ca="1" si="317"/>
        <v>2</v>
      </c>
      <c r="K2834" s="47">
        <f t="shared" si="318"/>
        <v>9.2899999999999991</v>
      </c>
      <c r="L2834" s="47">
        <f t="shared" si="319"/>
        <v>9.2899999999999991</v>
      </c>
      <c r="M2834" s="47">
        <f t="shared" si="320"/>
        <v>9.1199999999999992</v>
      </c>
      <c r="N2834" s="47">
        <f t="shared" si="321"/>
        <v>9.2200000000000006</v>
      </c>
      <c r="O2834" s="48">
        <f t="shared" ca="1" si="322"/>
        <v>872200</v>
      </c>
    </row>
    <row r="2835" spans="1:15" x14ac:dyDescent="0.25">
      <c r="A2835">
        <v>2820</v>
      </c>
      <c r="B2835" s="84">
        <v>37922</v>
      </c>
      <c r="C2835" s="47">
        <v>25.16</v>
      </c>
      <c r="D2835" s="47">
        <v>25.29</v>
      </c>
      <c r="E2835" s="47">
        <v>24.66</v>
      </c>
      <c r="F2835" s="47">
        <v>25.29</v>
      </c>
      <c r="G2835" s="48">
        <v>291600</v>
      </c>
      <c r="H2835" s="47">
        <v>9.3000000000000007</v>
      </c>
      <c r="I2835" s="51">
        <f t="shared" si="316"/>
        <v>0.36773428232502969</v>
      </c>
      <c r="J2835" s="51">
        <f t="shared" ca="1" si="317"/>
        <v>2</v>
      </c>
      <c r="K2835" s="47">
        <f t="shared" si="318"/>
        <v>9.25</v>
      </c>
      <c r="L2835" s="47">
        <f t="shared" si="319"/>
        <v>9.3000000000000007</v>
      </c>
      <c r="M2835" s="47">
        <f t="shared" si="320"/>
        <v>9.07</v>
      </c>
      <c r="N2835" s="47">
        <f t="shared" si="321"/>
        <v>9.3000000000000007</v>
      </c>
      <c r="O2835" s="48">
        <f t="shared" ca="1" si="322"/>
        <v>583200</v>
      </c>
    </row>
    <row r="2836" spans="1:15" x14ac:dyDescent="0.25">
      <c r="A2836">
        <v>2821</v>
      </c>
      <c r="B2836" s="84">
        <v>37921</v>
      </c>
      <c r="C2836" s="47">
        <v>24.9</v>
      </c>
      <c r="D2836" s="47">
        <v>25.29</v>
      </c>
      <c r="E2836" s="47">
        <v>24.5</v>
      </c>
      <c r="F2836" s="47">
        <v>25.13</v>
      </c>
      <c r="G2836" s="48">
        <v>324800</v>
      </c>
      <c r="H2836" s="47">
        <v>9.24</v>
      </c>
      <c r="I2836" s="51">
        <f t="shared" si="316"/>
        <v>0.36768802228412256</v>
      </c>
      <c r="J2836" s="51">
        <f t="shared" ca="1" si="317"/>
        <v>2</v>
      </c>
      <c r="K2836" s="47">
        <f t="shared" si="318"/>
        <v>9.16</v>
      </c>
      <c r="L2836" s="47">
        <f t="shared" si="319"/>
        <v>9.3000000000000007</v>
      </c>
      <c r="M2836" s="47">
        <f t="shared" si="320"/>
        <v>9.01</v>
      </c>
      <c r="N2836" s="47">
        <f t="shared" si="321"/>
        <v>9.24</v>
      </c>
      <c r="O2836" s="48">
        <f t="shared" ca="1" si="322"/>
        <v>649600</v>
      </c>
    </row>
    <row r="2837" spans="1:15" x14ac:dyDescent="0.25">
      <c r="A2837">
        <v>2822</v>
      </c>
      <c r="B2837" s="84">
        <v>37918</v>
      </c>
      <c r="C2837" s="47">
        <v>24.65</v>
      </c>
      <c r="D2837" s="47">
        <v>25.06</v>
      </c>
      <c r="E2837" s="47">
        <v>24.52</v>
      </c>
      <c r="F2837" s="47">
        <v>24.91</v>
      </c>
      <c r="G2837" s="48">
        <v>313700</v>
      </c>
      <c r="H2837" s="47">
        <v>9.16</v>
      </c>
      <c r="I2837" s="51">
        <f t="shared" si="316"/>
        <v>0.36772380570052188</v>
      </c>
      <c r="J2837" s="51">
        <f t="shared" ca="1" si="317"/>
        <v>2</v>
      </c>
      <c r="K2837" s="47">
        <f t="shared" si="318"/>
        <v>9.06</v>
      </c>
      <c r="L2837" s="47">
        <f t="shared" si="319"/>
        <v>9.2200000000000006</v>
      </c>
      <c r="M2837" s="47">
        <f t="shared" si="320"/>
        <v>9.02</v>
      </c>
      <c r="N2837" s="47">
        <f t="shared" si="321"/>
        <v>9.16</v>
      </c>
      <c r="O2837" s="48">
        <f t="shared" ca="1" si="322"/>
        <v>627400</v>
      </c>
    </row>
    <row r="2838" spans="1:15" x14ac:dyDescent="0.25">
      <c r="A2838">
        <v>2823</v>
      </c>
      <c r="B2838" s="84">
        <v>37917</v>
      </c>
      <c r="C2838" s="47">
        <v>24.75</v>
      </c>
      <c r="D2838" s="47">
        <v>24.9</v>
      </c>
      <c r="E2838" s="47">
        <v>24.35</v>
      </c>
      <c r="F2838" s="47">
        <v>24.72</v>
      </c>
      <c r="G2838" s="48">
        <v>600800</v>
      </c>
      <c r="H2838" s="47">
        <v>9.09</v>
      </c>
      <c r="I2838" s="51">
        <f t="shared" si="316"/>
        <v>0.36771844660194175</v>
      </c>
      <c r="J2838" s="51">
        <f t="shared" ca="1" si="317"/>
        <v>2</v>
      </c>
      <c r="K2838" s="47">
        <f t="shared" si="318"/>
        <v>9.1</v>
      </c>
      <c r="L2838" s="47">
        <f t="shared" si="319"/>
        <v>9.16</v>
      </c>
      <c r="M2838" s="47">
        <f t="shared" si="320"/>
        <v>8.9499999999999993</v>
      </c>
      <c r="N2838" s="47">
        <f t="shared" si="321"/>
        <v>9.09</v>
      </c>
      <c r="O2838" s="48">
        <f t="shared" ca="1" si="322"/>
        <v>1201600</v>
      </c>
    </row>
    <row r="2839" spans="1:15" x14ac:dyDescent="0.25">
      <c r="A2839">
        <v>2824</v>
      </c>
      <c r="B2839" s="84">
        <v>37916</v>
      </c>
      <c r="C2839" s="47">
        <v>24.94</v>
      </c>
      <c r="D2839" s="47">
        <v>25.44</v>
      </c>
      <c r="E2839" s="47">
        <v>24.47</v>
      </c>
      <c r="F2839" s="47">
        <v>24.57</v>
      </c>
      <c r="G2839" s="48">
        <v>851700</v>
      </c>
      <c r="H2839" s="47">
        <v>9.0299999999999994</v>
      </c>
      <c r="I2839" s="51">
        <f t="shared" si="316"/>
        <v>0.36752136752136749</v>
      </c>
      <c r="J2839" s="51">
        <f t="shared" ca="1" si="317"/>
        <v>2</v>
      </c>
      <c r="K2839" s="47">
        <f t="shared" si="318"/>
        <v>9.17</v>
      </c>
      <c r="L2839" s="47">
        <f t="shared" si="319"/>
        <v>9.35</v>
      </c>
      <c r="M2839" s="47">
        <f t="shared" si="320"/>
        <v>8.99</v>
      </c>
      <c r="N2839" s="47">
        <f t="shared" si="321"/>
        <v>9.0299999999999994</v>
      </c>
      <c r="O2839" s="48">
        <f t="shared" ca="1" si="322"/>
        <v>1703400</v>
      </c>
    </row>
    <row r="2840" spans="1:15" x14ac:dyDescent="0.25">
      <c r="A2840">
        <v>2825</v>
      </c>
      <c r="B2840" s="84">
        <v>37915</v>
      </c>
      <c r="C2840" s="47">
        <v>24.75</v>
      </c>
      <c r="D2840" s="47">
        <v>25.11</v>
      </c>
      <c r="E2840" s="47">
        <v>24.31</v>
      </c>
      <c r="F2840" s="47">
        <v>24.72</v>
      </c>
      <c r="G2840" s="48">
        <v>340800</v>
      </c>
      <c r="H2840" s="47">
        <v>9.09</v>
      </c>
      <c r="I2840" s="51">
        <f t="shared" si="316"/>
        <v>0.36771844660194175</v>
      </c>
      <c r="J2840" s="51">
        <f t="shared" ca="1" si="317"/>
        <v>2</v>
      </c>
      <c r="K2840" s="47">
        <f t="shared" si="318"/>
        <v>9.1</v>
      </c>
      <c r="L2840" s="47">
        <f t="shared" si="319"/>
        <v>9.23</v>
      </c>
      <c r="M2840" s="47">
        <f t="shared" si="320"/>
        <v>8.94</v>
      </c>
      <c r="N2840" s="47">
        <f t="shared" si="321"/>
        <v>9.09</v>
      </c>
      <c r="O2840" s="48">
        <f t="shared" ca="1" si="322"/>
        <v>681600</v>
      </c>
    </row>
    <row r="2841" spans="1:15" x14ac:dyDescent="0.25">
      <c r="A2841">
        <v>2826</v>
      </c>
      <c r="B2841" s="84">
        <v>37914</v>
      </c>
      <c r="C2841" s="47">
        <v>24.84</v>
      </c>
      <c r="D2841" s="47">
        <v>24.85</v>
      </c>
      <c r="E2841" s="47">
        <v>24.44</v>
      </c>
      <c r="F2841" s="47">
        <v>24.6</v>
      </c>
      <c r="G2841" s="48">
        <v>272400</v>
      </c>
      <c r="H2841" s="47">
        <v>9.0399999999999991</v>
      </c>
      <c r="I2841" s="51">
        <f t="shared" si="316"/>
        <v>0.36747967479674792</v>
      </c>
      <c r="J2841" s="51">
        <f t="shared" ca="1" si="317"/>
        <v>2</v>
      </c>
      <c r="K2841" s="47">
        <f t="shared" si="318"/>
        <v>9.1300000000000008</v>
      </c>
      <c r="L2841" s="47">
        <f t="shared" si="319"/>
        <v>9.1300000000000008</v>
      </c>
      <c r="M2841" s="47">
        <f t="shared" si="320"/>
        <v>8.98</v>
      </c>
      <c r="N2841" s="47">
        <f t="shared" si="321"/>
        <v>9.0399999999999991</v>
      </c>
      <c r="O2841" s="48">
        <f t="shared" ca="1" si="322"/>
        <v>544800</v>
      </c>
    </row>
    <row r="2842" spans="1:15" x14ac:dyDescent="0.25">
      <c r="A2842">
        <v>2827</v>
      </c>
      <c r="B2842" s="84">
        <v>37911</v>
      </c>
      <c r="C2842" s="47">
        <v>25.19</v>
      </c>
      <c r="D2842" s="47">
        <v>25.24</v>
      </c>
      <c r="E2842" s="47">
        <v>24.47</v>
      </c>
      <c r="F2842" s="47">
        <v>24.52</v>
      </c>
      <c r="G2842" s="48">
        <v>318900</v>
      </c>
      <c r="H2842" s="47">
        <v>9.01</v>
      </c>
      <c r="I2842" s="51">
        <f t="shared" si="316"/>
        <v>0.36745513866231649</v>
      </c>
      <c r="J2842" s="51">
        <f t="shared" ca="1" si="317"/>
        <v>2</v>
      </c>
      <c r="K2842" s="47">
        <f t="shared" si="318"/>
        <v>9.26</v>
      </c>
      <c r="L2842" s="47">
        <f t="shared" si="319"/>
        <v>9.27</v>
      </c>
      <c r="M2842" s="47">
        <f t="shared" si="320"/>
        <v>8.99</v>
      </c>
      <c r="N2842" s="47">
        <f t="shared" si="321"/>
        <v>9.01</v>
      </c>
      <c r="O2842" s="48">
        <f t="shared" ca="1" si="322"/>
        <v>637800</v>
      </c>
    </row>
    <row r="2843" spans="1:15" x14ac:dyDescent="0.25">
      <c r="A2843">
        <v>2828</v>
      </c>
      <c r="B2843" s="84">
        <v>37910</v>
      </c>
      <c r="C2843" s="47">
        <v>25.93</v>
      </c>
      <c r="D2843" s="47">
        <v>26</v>
      </c>
      <c r="E2843" s="47">
        <v>24.86</v>
      </c>
      <c r="F2843" s="47">
        <v>25.33</v>
      </c>
      <c r="G2843" s="48">
        <v>622800</v>
      </c>
      <c r="H2843" s="47">
        <v>9.31</v>
      </c>
      <c r="I2843" s="51">
        <f t="shared" si="316"/>
        <v>0.36754836162652987</v>
      </c>
      <c r="J2843" s="51">
        <f t="shared" ca="1" si="317"/>
        <v>2</v>
      </c>
      <c r="K2843" s="47">
        <f t="shared" si="318"/>
        <v>9.5299999999999994</v>
      </c>
      <c r="L2843" s="47">
        <f t="shared" si="319"/>
        <v>9.56</v>
      </c>
      <c r="M2843" s="47">
        <f t="shared" si="320"/>
        <v>9.14</v>
      </c>
      <c r="N2843" s="47">
        <f t="shared" si="321"/>
        <v>9.31</v>
      </c>
      <c r="O2843" s="48">
        <f t="shared" ca="1" si="322"/>
        <v>1245600</v>
      </c>
    </row>
    <row r="2844" spans="1:15" x14ac:dyDescent="0.25">
      <c r="A2844">
        <v>2829</v>
      </c>
      <c r="B2844" s="84">
        <v>37909</v>
      </c>
      <c r="C2844" s="47">
        <v>26.54</v>
      </c>
      <c r="D2844" s="47">
        <v>26.54</v>
      </c>
      <c r="E2844" s="47">
        <v>25.53</v>
      </c>
      <c r="F2844" s="47">
        <v>25.9</v>
      </c>
      <c r="G2844" s="48">
        <v>261600</v>
      </c>
      <c r="H2844" s="47">
        <v>9.52</v>
      </c>
      <c r="I2844" s="51">
        <f t="shared" si="316"/>
        <v>0.36756756756756759</v>
      </c>
      <c r="J2844" s="51">
        <f t="shared" ca="1" si="317"/>
        <v>2</v>
      </c>
      <c r="K2844" s="47">
        <f t="shared" si="318"/>
        <v>9.76</v>
      </c>
      <c r="L2844" s="47">
        <f t="shared" si="319"/>
        <v>9.76</v>
      </c>
      <c r="M2844" s="47">
        <f t="shared" si="320"/>
        <v>9.3800000000000008</v>
      </c>
      <c r="N2844" s="47">
        <f t="shared" si="321"/>
        <v>9.52</v>
      </c>
      <c r="O2844" s="48">
        <f t="shared" ca="1" si="322"/>
        <v>523200</v>
      </c>
    </row>
    <row r="2845" spans="1:15" x14ac:dyDescent="0.25">
      <c r="A2845">
        <v>2830</v>
      </c>
      <c r="B2845" s="84">
        <v>37908</v>
      </c>
      <c r="C2845" s="47">
        <v>25.63</v>
      </c>
      <c r="D2845" s="47">
        <v>26.53</v>
      </c>
      <c r="E2845" s="47">
        <v>25.55</v>
      </c>
      <c r="F2845" s="47">
        <v>26.34</v>
      </c>
      <c r="G2845" s="48">
        <v>205600</v>
      </c>
      <c r="H2845" s="47">
        <v>9.68</v>
      </c>
      <c r="I2845" s="51">
        <f t="shared" si="316"/>
        <v>0.36750189825360668</v>
      </c>
      <c r="J2845" s="51">
        <f t="shared" ca="1" si="317"/>
        <v>2</v>
      </c>
      <c r="K2845" s="47">
        <f t="shared" si="318"/>
        <v>9.42</v>
      </c>
      <c r="L2845" s="47">
        <f t="shared" si="319"/>
        <v>9.75</v>
      </c>
      <c r="M2845" s="47">
        <f t="shared" si="320"/>
        <v>9.39</v>
      </c>
      <c r="N2845" s="47">
        <f t="shared" si="321"/>
        <v>9.68</v>
      </c>
      <c r="O2845" s="48">
        <f t="shared" ca="1" si="322"/>
        <v>411200</v>
      </c>
    </row>
    <row r="2846" spans="1:15" x14ac:dyDescent="0.25">
      <c r="A2846">
        <v>2831</v>
      </c>
      <c r="B2846" s="84">
        <v>37907</v>
      </c>
      <c r="C2846" s="47">
        <v>25.35</v>
      </c>
      <c r="D2846" s="47">
        <v>25.87</v>
      </c>
      <c r="E2846" s="47">
        <v>25.28</v>
      </c>
      <c r="F2846" s="47">
        <v>25.81</v>
      </c>
      <c r="G2846" s="48">
        <v>331200</v>
      </c>
      <c r="H2846" s="47">
        <v>9.49</v>
      </c>
      <c r="I2846" s="51">
        <f t="shared" si="316"/>
        <v>0.36768694304533128</v>
      </c>
      <c r="J2846" s="51">
        <f t="shared" ca="1" si="317"/>
        <v>2</v>
      </c>
      <c r="K2846" s="47">
        <f t="shared" si="318"/>
        <v>9.32</v>
      </c>
      <c r="L2846" s="47">
        <f t="shared" si="319"/>
        <v>9.51</v>
      </c>
      <c r="M2846" s="47">
        <f t="shared" si="320"/>
        <v>9.3000000000000007</v>
      </c>
      <c r="N2846" s="47">
        <f t="shared" si="321"/>
        <v>9.49</v>
      </c>
      <c r="O2846" s="48">
        <f t="shared" ca="1" si="322"/>
        <v>662400</v>
      </c>
    </row>
    <row r="2847" spans="1:15" x14ac:dyDescent="0.25">
      <c r="A2847">
        <v>2832</v>
      </c>
      <c r="B2847" s="84">
        <v>37904</v>
      </c>
      <c r="C2847" s="47">
        <v>25.69</v>
      </c>
      <c r="D2847" s="47">
        <v>25.69</v>
      </c>
      <c r="E2847" s="47">
        <v>25.1</v>
      </c>
      <c r="F2847" s="47">
        <v>25.35</v>
      </c>
      <c r="G2847" s="48">
        <v>308400</v>
      </c>
      <c r="H2847" s="47">
        <v>9.32</v>
      </c>
      <c r="I2847" s="51">
        <f t="shared" si="316"/>
        <v>0.36765285996055225</v>
      </c>
      <c r="J2847" s="51">
        <f t="shared" ca="1" si="317"/>
        <v>2</v>
      </c>
      <c r="K2847" s="47">
        <f t="shared" si="318"/>
        <v>9.4499999999999993</v>
      </c>
      <c r="L2847" s="47">
        <f t="shared" si="319"/>
        <v>9.4499999999999993</v>
      </c>
      <c r="M2847" s="47">
        <f t="shared" si="320"/>
        <v>9.23</v>
      </c>
      <c r="N2847" s="47">
        <f t="shared" si="321"/>
        <v>9.32</v>
      </c>
      <c r="O2847" s="48">
        <f t="shared" ca="1" si="322"/>
        <v>616800</v>
      </c>
    </row>
    <row r="2848" spans="1:15" x14ac:dyDescent="0.25">
      <c r="A2848">
        <v>2833</v>
      </c>
      <c r="B2848" s="84">
        <v>37903</v>
      </c>
      <c r="C2848" s="47">
        <v>25.21</v>
      </c>
      <c r="D2848" s="47">
        <v>25.9</v>
      </c>
      <c r="E2848" s="47">
        <v>25</v>
      </c>
      <c r="F2848" s="47">
        <v>25.5</v>
      </c>
      <c r="G2848" s="48">
        <v>402800</v>
      </c>
      <c r="H2848" s="47">
        <v>9.3699999999999992</v>
      </c>
      <c r="I2848" s="51">
        <f t="shared" si="316"/>
        <v>0.36745098039215685</v>
      </c>
      <c r="J2848" s="51">
        <f t="shared" ca="1" si="317"/>
        <v>2</v>
      </c>
      <c r="K2848" s="47">
        <f t="shared" si="318"/>
        <v>9.26</v>
      </c>
      <c r="L2848" s="47">
        <f t="shared" si="319"/>
        <v>9.52</v>
      </c>
      <c r="M2848" s="47">
        <f t="shared" si="320"/>
        <v>9.19</v>
      </c>
      <c r="N2848" s="47">
        <f t="shared" si="321"/>
        <v>9.3699999999999992</v>
      </c>
      <c r="O2848" s="48">
        <f t="shared" ca="1" si="322"/>
        <v>805600</v>
      </c>
    </row>
    <row r="2849" spans="1:15" x14ac:dyDescent="0.25">
      <c r="A2849">
        <v>2834</v>
      </c>
      <c r="B2849" s="84">
        <v>37902</v>
      </c>
      <c r="C2849" s="47">
        <v>25.15</v>
      </c>
      <c r="D2849" s="47">
        <v>25.3</v>
      </c>
      <c r="E2849" s="47">
        <v>24.92</v>
      </c>
      <c r="F2849" s="47">
        <v>25.17</v>
      </c>
      <c r="G2849" s="48">
        <v>817600</v>
      </c>
      <c r="H2849" s="47">
        <v>9.25</v>
      </c>
      <c r="I2849" s="51">
        <f t="shared" si="316"/>
        <v>0.36750099324592767</v>
      </c>
      <c r="J2849" s="51">
        <f t="shared" ca="1" si="317"/>
        <v>2</v>
      </c>
      <c r="K2849" s="47">
        <f t="shared" si="318"/>
        <v>9.24</v>
      </c>
      <c r="L2849" s="47">
        <f t="shared" si="319"/>
        <v>9.3000000000000007</v>
      </c>
      <c r="M2849" s="47">
        <f t="shared" si="320"/>
        <v>9.16</v>
      </c>
      <c r="N2849" s="47">
        <f t="shared" si="321"/>
        <v>9.25</v>
      </c>
      <c r="O2849" s="48">
        <f t="shared" ca="1" si="322"/>
        <v>1635200</v>
      </c>
    </row>
    <row r="2850" spans="1:15" x14ac:dyDescent="0.25">
      <c r="A2850">
        <v>2835</v>
      </c>
      <c r="B2850" s="84">
        <v>37901</v>
      </c>
      <c r="C2850" s="47">
        <v>25.2</v>
      </c>
      <c r="D2850" s="47">
        <v>25.34</v>
      </c>
      <c r="E2850" s="47">
        <v>25</v>
      </c>
      <c r="F2850" s="47">
        <v>25.29</v>
      </c>
      <c r="G2850" s="48">
        <v>553200</v>
      </c>
      <c r="H2850" s="47">
        <v>9.3000000000000007</v>
      </c>
      <c r="I2850" s="51">
        <f t="shared" si="316"/>
        <v>0.36773428232502969</v>
      </c>
      <c r="J2850" s="51">
        <f t="shared" ca="1" si="317"/>
        <v>2</v>
      </c>
      <c r="K2850" s="47">
        <f t="shared" si="318"/>
        <v>9.27</v>
      </c>
      <c r="L2850" s="47">
        <f t="shared" si="319"/>
        <v>9.32</v>
      </c>
      <c r="M2850" s="47">
        <f t="shared" si="320"/>
        <v>9.19</v>
      </c>
      <c r="N2850" s="47">
        <f t="shared" si="321"/>
        <v>9.3000000000000007</v>
      </c>
      <c r="O2850" s="48">
        <f t="shared" ca="1" si="322"/>
        <v>1106400</v>
      </c>
    </row>
    <row r="2851" spans="1:15" x14ac:dyDescent="0.25">
      <c r="A2851">
        <v>2836</v>
      </c>
      <c r="B2851" s="84">
        <v>37900</v>
      </c>
      <c r="C2851" s="47">
        <v>25.04</v>
      </c>
      <c r="D2851" s="47">
        <v>25.4</v>
      </c>
      <c r="E2851" s="47">
        <v>25.02</v>
      </c>
      <c r="F2851" s="47">
        <v>25.19</v>
      </c>
      <c r="G2851" s="48">
        <v>363300</v>
      </c>
      <c r="H2851" s="47">
        <v>9.26</v>
      </c>
      <c r="I2851" s="51">
        <f t="shared" si="316"/>
        <v>0.36760619293370383</v>
      </c>
      <c r="J2851" s="51">
        <f t="shared" ca="1" si="317"/>
        <v>2</v>
      </c>
      <c r="K2851" s="47">
        <f t="shared" si="318"/>
        <v>9.1999999999999993</v>
      </c>
      <c r="L2851" s="47">
        <f t="shared" si="319"/>
        <v>9.34</v>
      </c>
      <c r="M2851" s="47">
        <f t="shared" si="320"/>
        <v>9.1999999999999993</v>
      </c>
      <c r="N2851" s="47">
        <f t="shared" si="321"/>
        <v>9.26</v>
      </c>
      <c r="O2851" s="48">
        <f t="shared" ca="1" si="322"/>
        <v>726600</v>
      </c>
    </row>
    <row r="2852" spans="1:15" x14ac:dyDescent="0.25">
      <c r="A2852">
        <v>2837</v>
      </c>
      <c r="B2852" s="84">
        <v>37897</v>
      </c>
      <c r="C2852" s="47">
        <v>24.84</v>
      </c>
      <c r="D2852" s="47">
        <v>25.48</v>
      </c>
      <c r="E2852" s="47">
        <v>24.83</v>
      </c>
      <c r="F2852" s="47">
        <v>25.42</v>
      </c>
      <c r="G2852" s="48">
        <v>255600</v>
      </c>
      <c r="H2852" s="47">
        <v>9.34</v>
      </c>
      <c r="I2852" s="51">
        <f t="shared" si="316"/>
        <v>0.36742722265932332</v>
      </c>
      <c r="J2852" s="51">
        <f t="shared" ca="1" si="317"/>
        <v>2</v>
      </c>
      <c r="K2852" s="47">
        <f t="shared" si="318"/>
        <v>9.1300000000000008</v>
      </c>
      <c r="L2852" s="47">
        <f t="shared" si="319"/>
        <v>9.36</v>
      </c>
      <c r="M2852" s="47">
        <f t="shared" si="320"/>
        <v>9.1199999999999992</v>
      </c>
      <c r="N2852" s="47">
        <f t="shared" si="321"/>
        <v>9.34</v>
      </c>
      <c r="O2852" s="48">
        <f t="shared" ca="1" si="322"/>
        <v>511200</v>
      </c>
    </row>
    <row r="2853" spans="1:15" x14ac:dyDescent="0.25">
      <c r="A2853">
        <v>2838</v>
      </c>
      <c r="B2853" s="84">
        <v>37896</v>
      </c>
      <c r="C2853" s="47">
        <v>25.05</v>
      </c>
      <c r="D2853" s="47">
        <v>25.25</v>
      </c>
      <c r="E2853" s="47">
        <v>24.66</v>
      </c>
      <c r="F2853" s="47">
        <v>24.81</v>
      </c>
      <c r="G2853" s="48">
        <v>211700</v>
      </c>
      <c r="H2853" s="47">
        <v>9.1199999999999992</v>
      </c>
      <c r="I2853" s="51">
        <f t="shared" si="316"/>
        <v>0.36759371221281739</v>
      </c>
      <c r="J2853" s="51">
        <f t="shared" ca="1" si="317"/>
        <v>2</v>
      </c>
      <c r="K2853" s="47">
        <f t="shared" si="318"/>
        <v>9.2100000000000009</v>
      </c>
      <c r="L2853" s="47">
        <f t="shared" si="319"/>
        <v>9.2799999999999994</v>
      </c>
      <c r="M2853" s="47">
        <f t="shared" si="320"/>
        <v>9.06</v>
      </c>
      <c r="N2853" s="47">
        <f t="shared" si="321"/>
        <v>9.1199999999999992</v>
      </c>
      <c r="O2853" s="48">
        <f t="shared" ca="1" si="322"/>
        <v>423400</v>
      </c>
    </row>
    <row r="2854" spans="1:15" x14ac:dyDescent="0.25">
      <c r="A2854">
        <v>2839</v>
      </c>
      <c r="B2854" s="84">
        <v>37895</v>
      </c>
      <c r="C2854" s="47">
        <v>24</v>
      </c>
      <c r="D2854" s="47">
        <v>25.07</v>
      </c>
      <c r="E2854" s="47">
        <v>24</v>
      </c>
      <c r="F2854" s="47">
        <v>25.06</v>
      </c>
      <c r="G2854" s="48">
        <v>422100</v>
      </c>
      <c r="H2854" s="47">
        <v>9.2100000000000009</v>
      </c>
      <c r="I2854" s="51">
        <f t="shared" si="316"/>
        <v>0.36751795690343181</v>
      </c>
      <c r="J2854" s="51">
        <f t="shared" ca="1" si="317"/>
        <v>2</v>
      </c>
      <c r="K2854" s="47">
        <f t="shared" si="318"/>
        <v>8.82</v>
      </c>
      <c r="L2854" s="47">
        <f t="shared" si="319"/>
        <v>9.2100000000000009</v>
      </c>
      <c r="M2854" s="47">
        <f t="shared" si="320"/>
        <v>8.82</v>
      </c>
      <c r="N2854" s="47">
        <f t="shared" si="321"/>
        <v>9.2100000000000009</v>
      </c>
      <c r="O2854" s="48">
        <f t="shared" ca="1" si="322"/>
        <v>844200</v>
      </c>
    </row>
    <row r="2855" spans="1:15" x14ac:dyDescent="0.25">
      <c r="A2855">
        <v>2840</v>
      </c>
      <c r="B2855" s="84">
        <v>37894</v>
      </c>
      <c r="C2855" s="47">
        <v>24.62</v>
      </c>
      <c r="D2855" s="47">
        <v>24.76</v>
      </c>
      <c r="E2855" s="47">
        <v>24.02</v>
      </c>
      <c r="F2855" s="47">
        <v>24.02</v>
      </c>
      <c r="G2855" s="48">
        <v>392100</v>
      </c>
      <c r="H2855" s="47">
        <v>8.83</v>
      </c>
      <c r="I2855" s="51">
        <f t="shared" si="316"/>
        <v>0.3676103247293922</v>
      </c>
      <c r="J2855" s="51">
        <f t="shared" ca="1" si="317"/>
        <v>2</v>
      </c>
      <c r="K2855" s="47">
        <f t="shared" si="318"/>
        <v>9.0500000000000007</v>
      </c>
      <c r="L2855" s="47">
        <f t="shared" si="319"/>
        <v>9.1</v>
      </c>
      <c r="M2855" s="47">
        <f t="shared" si="320"/>
        <v>8.83</v>
      </c>
      <c r="N2855" s="47">
        <f t="shared" si="321"/>
        <v>8.83</v>
      </c>
      <c r="O2855" s="48">
        <f t="shared" ca="1" si="322"/>
        <v>784200</v>
      </c>
    </row>
    <row r="2856" spans="1:15" x14ac:dyDescent="0.25">
      <c r="A2856">
        <v>2841</v>
      </c>
      <c r="B2856" s="84">
        <v>37893</v>
      </c>
      <c r="C2856" s="47">
        <v>24.16</v>
      </c>
      <c r="D2856" s="47">
        <v>24.95</v>
      </c>
      <c r="E2856" s="47">
        <v>24.16</v>
      </c>
      <c r="F2856" s="47">
        <v>24.52</v>
      </c>
      <c r="G2856" s="48">
        <v>272500</v>
      </c>
      <c r="H2856" s="47">
        <v>9.01</v>
      </c>
      <c r="I2856" s="51">
        <f t="shared" si="316"/>
        <v>0.36745513866231649</v>
      </c>
      <c r="J2856" s="51">
        <f t="shared" ca="1" si="317"/>
        <v>2</v>
      </c>
      <c r="K2856" s="47">
        <f t="shared" si="318"/>
        <v>8.8800000000000008</v>
      </c>
      <c r="L2856" s="47">
        <f t="shared" si="319"/>
        <v>9.17</v>
      </c>
      <c r="M2856" s="47">
        <f t="shared" si="320"/>
        <v>8.8800000000000008</v>
      </c>
      <c r="N2856" s="47">
        <f t="shared" si="321"/>
        <v>9.01</v>
      </c>
      <c r="O2856" s="48">
        <f t="shared" ca="1" si="322"/>
        <v>545000</v>
      </c>
    </row>
    <row r="2857" spans="1:15" x14ac:dyDescent="0.25">
      <c r="A2857">
        <v>2842</v>
      </c>
      <c r="B2857" s="84">
        <v>37890</v>
      </c>
      <c r="C2857" s="47">
        <v>25.1</v>
      </c>
      <c r="D2857" s="47">
        <v>25.45</v>
      </c>
      <c r="E2857" s="47">
        <v>24.18</v>
      </c>
      <c r="F2857" s="47">
        <v>24.19</v>
      </c>
      <c r="G2857" s="48">
        <v>192500</v>
      </c>
      <c r="H2857" s="47">
        <v>8.89</v>
      </c>
      <c r="I2857" s="51">
        <f t="shared" si="316"/>
        <v>0.36750723439437782</v>
      </c>
      <c r="J2857" s="51">
        <f t="shared" ca="1" si="317"/>
        <v>2</v>
      </c>
      <c r="K2857" s="47">
        <f t="shared" si="318"/>
        <v>9.2200000000000006</v>
      </c>
      <c r="L2857" s="47">
        <f t="shared" si="319"/>
        <v>9.35</v>
      </c>
      <c r="M2857" s="47">
        <f t="shared" si="320"/>
        <v>8.89</v>
      </c>
      <c r="N2857" s="47">
        <f t="shared" si="321"/>
        <v>8.89</v>
      </c>
      <c r="O2857" s="48">
        <f t="shared" ca="1" si="322"/>
        <v>385000</v>
      </c>
    </row>
    <row r="2858" spans="1:15" x14ac:dyDescent="0.25">
      <c r="A2858">
        <v>2843</v>
      </c>
      <c r="B2858" s="84">
        <v>37889</v>
      </c>
      <c r="C2858" s="47">
        <v>25.63</v>
      </c>
      <c r="D2858" s="47">
        <v>25.86</v>
      </c>
      <c r="E2858" s="47">
        <v>24.82</v>
      </c>
      <c r="F2858" s="47">
        <v>24.87</v>
      </c>
      <c r="G2858" s="48">
        <v>183300</v>
      </c>
      <c r="H2858" s="47">
        <v>9.14</v>
      </c>
      <c r="I2858" s="51">
        <f t="shared" si="316"/>
        <v>0.36751105749899476</v>
      </c>
      <c r="J2858" s="51">
        <f t="shared" ca="1" si="317"/>
        <v>2</v>
      </c>
      <c r="K2858" s="47">
        <f t="shared" si="318"/>
        <v>9.42</v>
      </c>
      <c r="L2858" s="47">
        <f t="shared" si="319"/>
        <v>9.5</v>
      </c>
      <c r="M2858" s="47">
        <f t="shared" si="320"/>
        <v>9.1199999999999992</v>
      </c>
      <c r="N2858" s="47">
        <f t="shared" si="321"/>
        <v>9.14</v>
      </c>
      <c r="O2858" s="48">
        <f t="shared" ca="1" si="322"/>
        <v>366600</v>
      </c>
    </row>
    <row r="2859" spans="1:15" x14ac:dyDescent="0.25">
      <c r="A2859">
        <v>2844</v>
      </c>
      <c r="B2859" s="84">
        <v>37888</v>
      </c>
      <c r="C2859" s="47">
        <v>26.5</v>
      </c>
      <c r="D2859" s="47">
        <v>26.7</v>
      </c>
      <c r="E2859" s="47">
        <v>25.63</v>
      </c>
      <c r="F2859" s="47">
        <v>25.63</v>
      </c>
      <c r="G2859" s="48">
        <v>165200</v>
      </c>
      <c r="H2859" s="47">
        <v>9.42</v>
      </c>
      <c r="I2859" s="51">
        <f t="shared" si="316"/>
        <v>0.36753804135778384</v>
      </c>
      <c r="J2859" s="51">
        <f t="shared" ca="1" si="317"/>
        <v>2</v>
      </c>
      <c r="K2859" s="47">
        <f t="shared" si="318"/>
        <v>9.74</v>
      </c>
      <c r="L2859" s="47">
        <f t="shared" si="319"/>
        <v>9.81</v>
      </c>
      <c r="M2859" s="47">
        <f t="shared" si="320"/>
        <v>9.42</v>
      </c>
      <c r="N2859" s="47">
        <f t="shared" si="321"/>
        <v>9.42</v>
      </c>
      <c r="O2859" s="48">
        <f t="shared" ca="1" si="322"/>
        <v>330400</v>
      </c>
    </row>
    <row r="2860" spans="1:15" x14ac:dyDescent="0.25">
      <c r="A2860">
        <v>2845</v>
      </c>
      <c r="B2860" s="84">
        <v>37887</v>
      </c>
      <c r="C2860" s="47">
        <v>26.07</v>
      </c>
      <c r="D2860" s="47">
        <v>26.74</v>
      </c>
      <c r="E2860" s="47">
        <v>26.07</v>
      </c>
      <c r="F2860" s="47">
        <v>26.46</v>
      </c>
      <c r="G2860" s="48">
        <v>298800</v>
      </c>
      <c r="H2860" s="47">
        <v>9.73</v>
      </c>
      <c r="I2860" s="51">
        <f t="shared" si="316"/>
        <v>0.36772486772486773</v>
      </c>
      <c r="J2860" s="51">
        <f t="shared" ca="1" si="317"/>
        <v>2</v>
      </c>
      <c r="K2860" s="47">
        <f t="shared" si="318"/>
        <v>9.59</v>
      </c>
      <c r="L2860" s="47">
        <f t="shared" si="319"/>
        <v>9.83</v>
      </c>
      <c r="M2860" s="47">
        <f t="shared" si="320"/>
        <v>9.59</v>
      </c>
      <c r="N2860" s="47">
        <f t="shared" si="321"/>
        <v>9.73</v>
      </c>
      <c r="O2860" s="48">
        <f t="shared" ca="1" si="322"/>
        <v>597600</v>
      </c>
    </row>
    <row r="2861" spans="1:15" x14ac:dyDescent="0.25">
      <c r="A2861">
        <v>2846</v>
      </c>
      <c r="B2861" s="84">
        <v>37886</v>
      </c>
      <c r="C2861" s="47">
        <v>25.71</v>
      </c>
      <c r="D2861" s="47">
        <v>26.4</v>
      </c>
      <c r="E2861" s="47">
        <v>25.66</v>
      </c>
      <c r="F2861" s="47">
        <v>26.39</v>
      </c>
      <c r="G2861" s="48">
        <v>213200</v>
      </c>
      <c r="H2861" s="47">
        <v>9.6999999999999993</v>
      </c>
      <c r="I2861" s="51">
        <f t="shared" si="316"/>
        <v>0.36756347101174686</v>
      </c>
      <c r="J2861" s="51">
        <f t="shared" ca="1" si="317"/>
        <v>2</v>
      </c>
      <c r="K2861" s="47">
        <f t="shared" si="318"/>
        <v>9.4499999999999993</v>
      </c>
      <c r="L2861" s="47">
        <f t="shared" si="319"/>
        <v>9.6999999999999993</v>
      </c>
      <c r="M2861" s="47">
        <f t="shared" si="320"/>
        <v>9.43</v>
      </c>
      <c r="N2861" s="47">
        <f t="shared" si="321"/>
        <v>9.6999999999999993</v>
      </c>
      <c r="O2861" s="48">
        <f t="shared" ca="1" si="322"/>
        <v>426400</v>
      </c>
    </row>
    <row r="2862" spans="1:15" x14ac:dyDescent="0.25">
      <c r="A2862">
        <v>2847</v>
      </c>
      <c r="B2862" s="84">
        <v>37883</v>
      </c>
      <c r="C2862" s="47">
        <v>25.75</v>
      </c>
      <c r="D2862" s="47">
        <v>26.69</v>
      </c>
      <c r="E2862" s="47">
        <v>25.75</v>
      </c>
      <c r="F2862" s="47">
        <v>26.12</v>
      </c>
      <c r="G2862" s="48">
        <v>438000</v>
      </c>
      <c r="H2862" s="47">
        <v>9.6</v>
      </c>
      <c r="I2862" s="51">
        <f t="shared" si="316"/>
        <v>0.36753445635528326</v>
      </c>
      <c r="J2862" s="51">
        <f t="shared" ca="1" si="317"/>
        <v>2</v>
      </c>
      <c r="K2862" s="47">
        <f t="shared" si="318"/>
        <v>9.4600000000000009</v>
      </c>
      <c r="L2862" s="47">
        <f t="shared" si="319"/>
        <v>9.81</v>
      </c>
      <c r="M2862" s="47">
        <f t="shared" si="320"/>
        <v>9.4600000000000009</v>
      </c>
      <c r="N2862" s="47">
        <f t="shared" si="321"/>
        <v>9.6</v>
      </c>
      <c r="O2862" s="48">
        <f t="shared" ca="1" si="322"/>
        <v>876000</v>
      </c>
    </row>
    <row r="2863" spans="1:15" x14ac:dyDescent="0.25">
      <c r="A2863">
        <v>2848</v>
      </c>
      <c r="B2863" s="84">
        <v>37882</v>
      </c>
      <c r="C2863" s="47">
        <v>25.9</v>
      </c>
      <c r="D2863" s="47">
        <v>26.75</v>
      </c>
      <c r="E2863" s="47">
        <v>25.86</v>
      </c>
      <c r="F2863" s="47">
        <v>26.27</v>
      </c>
      <c r="G2863" s="48">
        <v>278500</v>
      </c>
      <c r="H2863" s="47">
        <v>9.66</v>
      </c>
      <c r="I2863" s="51">
        <f t="shared" si="316"/>
        <v>0.36771983250856494</v>
      </c>
      <c r="J2863" s="51">
        <f t="shared" ca="1" si="317"/>
        <v>2</v>
      </c>
      <c r="K2863" s="47">
        <f t="shared" si="318"/>
        <v>9.52</v>
      </c>
      <c r="L2863" s="47">
        <f t="shared" si="319"/>
        <v>9.84</v>
      </c>
      <c r="M2863" s="47">
        <f t="shared" si="320"/>
        <v>9.51</v>
      </c>
      <c r="N2863" s="47">
        <f t="shared" si="321"/>
        <v>9.66</v>
      </c>
      <c r="O2863" s="48">
        <f t="shared" ca="1" si="322"/>
        <v>557000</v>
      </c>
    </row>
    <row r="2864" spans="1:15" x14ac:dyDescent="0.25">
      <c r="A2864">
        <v>2849</v>
      </c>
      <c r="B2864" s="84">
        <v>37881</v>
      </c>
      <c r="C2864" s="47">
        <v>26.29</v>
      </c>
      <c r="D2864" s="47">
        <v>26.51</v>
      </c>
      <c r="E2864" s="47">
        <v>25.9</v>
      </c>
      <c r="F2864" s="47">
        <v>25.91</v>
      </c>
      <c r="G2864" s="48">
        <v>166500</v>
      </c>
      <c r="H2864" s="47">
        <v>9.52</v>
      </c>
      <c r="I2864" s="51">
        <f t="shared" si="316"/>
        <v>0.36742570436125044</v>
      </c>
      <c r="J2864" s="51">
        <f t="shared" ca="1" si="317"/>
        <v>2</v>
      </c>
      <c r="K2864" s="47">
        <f t="shared" si="318"/>
        <v>9.66</v>
      </c>
      <c r="L2864" s="47">
        <f t="shared" si="319"/>
        <v>9.74</v>
      </c>
      <c r="M2864" s="47">
        <f t="shared" si="320"/>
        <v>9.52</v>
      </c>
      <c r="N2864" s="47">
        <f t="shared" si="321"/>
        <v>9.52</v>
      </c>
      <c r="O2864" s="48">
        <f t="shared" ca="1" si="322"/>
        <v>333000</v>
      </c>
    </row>
    <row r="2865" spans="1:15" x14ac:dyDescent="0.25">
      <c r="A2865">
        <v>2850</v>
      </c>
      <c r="B2865" s="84">
        <v>37880</v>
      </c>
      <c r="C2865" s="47">
        <v>26.6</v>
      </c>
      <c r="D2865" s="47">
        <v>26.75</v>
      </c>
      <c r="E2865" s="47">
        <v>26.27</v>
      </c>
      <c r="F2865" s="47">
        <v>26.39</v>
      </c>
      <c r="G2865" s="48">
        <v>122400</v>
      </c>
      <c r="H2865" s="47">
        <v>9.6999999999999993</v>
      </c>
      <c r="I2865" s="51">
        <f t="shared" si="316"/>
        <v>0.36756347101174686</v>
      </c>
      <c r="J2865" s="51">
        <f t="shared" ca="1" si="317"/>
        <v>2</v>
      </c>
      <c r="K2865" s="47">
        <f t="shared" si="318"/>
        <v>9.7799999999999994</v>
      </c>
      <c r="L2865" s="47">
        <f t="shared" si="319"/>
        <v>9.83</v>
      </c>
      <c r="M2865" s="47">
        <f t="shared" si="320"/>
        <v>9.66</v>
      </c>
      <c r="N2865" s="47">
        <f t="shared" si="321"/>
        <v>9.6999999999999993</v>
      </c>
      <c r="O2865" s="48">
        <f t="shared" ca="1" si="322"/>
        <v>244800</v>
      </c>
    </row>
    <row r="2866" spans="1:15" x14ac:dyDescent="0.25">
      <c r="A2866">
        <v>2851</v>
      </c>
      <c r="B2866" s="84">
        <v>37879</v>
      </c>
      <c r="C2866" s="47">
        <v>26.25</v>
      </c>
      <c r="D2866" s="47">
        <v>26.79</v>
      </c>
      <c r="E2866" s="47">
        <v>26.11</v>
      </c>
      <c r="F2866" s="47">
        <v>26.21</v>
      </c>
      <c r="G2866" s="48">
        <v>124500</v>
      </c>
      <c r="H2866" s="47">
        <v>9.6300000000000008</v>
      </c>
      <c r="I2866" s="51">
        <f t="shared" si="316"/>
        <v>0.36741701640595192</v>
      </c>
      <c r="J2866" s="51">
        <f t="shared" ca="1" si="317"/>
        <v>2</v>
      </c>
      <c r="K2866" s="47">
        <f t="shared" si="318"/>
        <v>9.64</v>
      </c>
      <c r="L2866" s="47">
        <f t="shared" si="319"/>
        <v>9.84</v>
      </c>
      <c r="M2866" s="47">
        <f t="shared" si="320"/>
        <v>9.59</v>
      </c>
      <c r="N2866" s="47">
        <f t="shared" si="321"/>
        <v>9.6300000000000008</v>
      </c>
      <c r="O2866" s="48">
        <f t="shared" ca="1" si="322"/>
        <v>249000</v>
      </c>
    </row>
    <row r="2867" spans="1:15" x14ac:dyDescent="0.25">
      <c r="A2867">
        <v>2852</v>
      </c>
      <c r="B2867" s="84">
        <v>37876</v>
      </c>
      <c r="C2867" s="47">
        <v>26.4</v>
      </c>
      <c r="D2867" s="47">
        <v>26.45</v>
      </c>
      <c r="E2867" s="47">
        <v>25.89</v>
      </c>
      <c r="F2867" s="47">
        <v>26.45</v>
      </c>
      <c r="G2867" s="48">
        <v>95700</v>
      </c>
      <c r="H2867" s="47">
        <v>9.7200000000000006</v>
      </c>
      <c r="I2867" s="51">
        <f t="shared" si="316"/>
        <v>0.36748582230623822</v>
      </c>
      <c r="J2867" s="51">
        <f t="shared" ca="1" si="317"/>
        <v>2</v>
      </c>
      <c r="K2867" s="47">
        <f t="shared" si="318"/>
        <v>9.6999999999999993</v>
      </c>
      <c r="L2867" s="47">
        <f t="shared" si="319"/>
        <v>9.7200000000000006</v>
      </c>
      <c r="M2867" s="47">
        <f t="shared" si="320"/>
        <v>9.51</v>
      </c>
      <c r="N2867" s="47">
        <f t="shared" si="321"/>
        <v>9.7200000000000006</v>
      </c>
      <c r="O2867" s="48">
        <f t="shared" ca="1" si="322"/>
        <v>191400</v>
      </c>
    </row>
    <row r="2868" spans="1:15" x14ac:dyDescent="0.25">
      <c r="A2868">
        <v>2853</v>
      </c>
      <c r="B2868" s="84">
        <v>37875</v>
      </c>
      <c r="C2868" s="47">
        <v>25.75</v>
      </c>
      <c r="D2868" s="47">
        <v>26.4</v>
      </c>
      <c r="E2868" s="47">
        <v>25.66</v>
      </c>
      <c r="F2868" s="47">
        <v>26.38</v>
      </c>
      <c r="G2868" s="48">
        <v>123200</v>
      </c>
      <c r="H2868" s="47">
        <v>9.69</v>
      </c>
      <c r="I2868" s="51">
        <f t="shared" si="316"/>
        <v>0.36732373009855951</v>
      </c>
      <c r="J2868" s="51">
        <f t="shared" ca="1" si="317"/>
        <v>2</v>
      </c>
      <c r="K2868" s="47">
        <f t="shared" si="318"/>
        <v>9.4600000000000009</v>
      </c>
      <c r="L2868" s="47">
        <f t="shared" si="319"/>
        <v>9.6999999999999993</v>
      </c>
      <c r="M2868" s="47">
        <f t="shared" si="320"/>
        <v>9.43</v>
      </c>
      <c r="N2868" s="47">
        <f t="shared" si="321"/>
        <v>9.69</v>
      </c>
      <c r="O2868" s="48">
        <f t="shared" ca="1" si="322"/>
        <v>246400</v>
      </c>
    </row>
    <row r="2869" spans="1:15" x14ac:dyDescent="0.25">
      <c r="A2869">
        <v>2854</v>
      </c>
      <c r="B2869" s="84">
        <v>37874</v>
      </c>
      <c r="C2869" s="47">
        <v>26.52</v>
      </c>
      <c r="D2869" s="47">
        <v>26.52</v>
      </c>
      <c r="E2869" s="47">
        <v>25.97</v>
      </c>
      <c r="F2869" s="47">
        <v>26.02</v>
      </c>
      <c r="G2869" s="48">
        <v>147700</v>
      </c>
      <c r="H2869" s="47">
        <v>9.56</v>
      </c>
      <c r="I2869" s="51">
        <f t="shared" si="316"/>
        <v>0.36740968485780173</v>
      </c>
      <c r="J2869" s="51">
        <f t="shared" ca="1" si="317"/>
        <v>2</v>
      </c>
      <c r="K2869" s="47">
        <f t="shared" si="318"/>
        <v>9.74</v>
      </c>
      <c r="L2869" s="47">
        <f t="shared" si="319"/>
        <v>9.74</v>
      </c>
      <c r="M2869" s="47">
        <f t="shared" si="320"/>
        <v>9.5399999999999991</v>
      </c>
      <c r="N2869" s="47">
        <f t="shared" si="321"/>
        <v>9.56</v>
      </c>
      <c r="O2869" s="48">
        <f t="shared" ca="1" si="322"/>
        <v>295400</v>
      </c>
    </row>
    <row r="2870" spans="1:15" x14ac:dyDescent="0.25">
      <c r="A2870">
        <v>2855</v>
      </c>
      <c r="B2870" s="84">
        <v>37873</v>
      </c>
      <c r="C2870" s="47">
        <v>26.45</v>
      </c>
      <c r="D2870" s="47">
        <v>26.92</v>
      </c>
      <c r="E2870" s="47">
        <v>26.21</v>
      </c>
      <c r="F2870" s="47">
        <v>26.23</v>
      </c>
      <c r="G2870" s="48">
        <v>298000</v>
      </c>
      <c r="H2870" s="47">
        <v>9.6300000000000008</v>
      </c>
      <c r="I2870" s="51">
        <f t="shared" si="316"/>
        <v>0.36713686618375907</v>
      </c>
      <c r="J2870" s="51">
        <f t="shared" ca="1" si="317"/>
        <v>2</v>
      </c>
      <c r="K2870" s="47">
        <f t="shared" si="318"/>
        <v>9.7100000000000009</v>
      </c>
      <c r="L2870" s="47">
        <f t="shared" si="319"/>
        <v>9.8800000000000008</v>
      </c>
      <c r="M2870" s="47">
        <f t="shared" si="320"/>
        <v>9.6199999999999992</v>
      </c>
      <c r="N2870" s="47">
        <f t="shared" si="321"/>
        <v>9.6300000000000008</v>
      </c>
      <c r="O2870" s="48">
        <f t="shared" ca="1" si="322"/>
        <v>596000</v>
      </c>
    </row>
    <row r="2871" spans="1:15" x14ac:dyDescent="0.25">
      <c r="A2871">
        <v>2856</v>
      </c>
      <c r="B2871" s="84">
        <v>37872</v>
      </c>
      <c r="C2871" s="47">
        <v>26.45</v>
      </c>
      <c r="D2871" s="47">
        <v>26.83</v>
      </c>
      <c r="E2871" s="47">
        <v>26</v>
      </c>
      <c r="F2871" s="47">
        <v>26.53</v>
      </c>
      <c r="G2871" s="48">
        <v>217300</v>
      </c>
      <c r="H2871" s="47">
        <v>9.74</v>
      </c>
      <c r="I2871" s="51">
        <f t="shared" si="316"/>
        <v>0.36713154918959667</v>
      </c>
      <c r="J2871" s="51">
        <f t="shared" ca="1" si="317"/>
        <v>2</v>
      </c>
      <c r="K2871" s="47">
        <f t="shared" si="318"/>
        <v>9.7100000000000009</v>
      </c>
      <c r="L2871" s="47">
        <f t="shared" si="319"/>
        <v>9.85</v>
      </c>
      <c r="M2871" s="47">
        <f t="shared" si="320"/>
        <v>9.5500000000000007</v>
      </c>
      <c r="N2871" s="47">
        <f t="shared" si="321"/>
        <v>9.74</v>
      </c>
      <c r="O2871" s="48">
        <f t="shared" ca="1" si="322"/>
        <v>434600</v>
      </c>
    </row>
    <row r="2872" spans="1:15" x14ac:dyDescent="0.25">
      <c r="A2872">
        <v>2857</v>
      </c>
      <c r="B2872" s="84">
        <v>37869</v>
      </c>
      <c r="C2872" s="47">
        <v>26.51</v>
      </c>
      <c r="D2872" s="47">
        <v>26.89</v>
      </c>
      <c r="E2872" s="47">
        <v>26.13</v>
      </c>
      <c r="F2872" s="47">
        <v>26.23</v>
      </c>
      <c r="G2872" s="48">
        <v>192900</v>
      </c>
      <c r="H2872" s="47">
        <v>9.6300000000000008</v>
      </c>
      <c r="I2872" s="51">
        <f t="shared" si="316"/>
        <v>0.36713686618375907</v>
      </c>
      <c r="J2872" s="51">
        <f t="shared" ca="1" si="317"/>
        <v>2</v>
      </c>
      <c r="K2872" s="47">
        <f t="shared" si="318"/>
        <v>9.73</v>
      </c>
      <c r="L2872" s="47">
        <f t="shared" si="319"/>
        <v>9.8699999999999992</v>
      </c>
      <c r="M2872" s="47">
        <f t="shared" si="320"/>
        <v>9.59</v>
      </c>
      <c r="N2872" s="47">
        <f t="shared" si="321"/>
        <v>9.6300000000000008</v>
      </c>
      <c r="O2872" s="48">
        <f t="shared" ca="1" si="322"/>
        <v>385800</v>
      </c>
    </row>
    <row r="2873" spans="1:15" x14ac:dyDescent="0.25">
      <c r="A2873">
        <v>2858</v>
      </c>
      <c r="B2873" s="84">
        <v>37868</v>
      </c>
      <c r="C2873" s="47">
        <v>25.77</v>
      </c>
      <c r="D2873" s="47">
        <v>26.85</v>
      </c>
      <c r="E2873" s="47">
        <v>25.68</v>
      </c>
      <c r="F2873" s="47">
        <v>26.85</v>
      </c>
      <c r="G2873" s="48">
        <v>356900</v>
      </c>
      <c r="H2873" s="47">
        <v>9.86</v>
      </c>
      <c r="I2873" s="51">
        <f t="shared" si="316"/>
        <v>0.36722532588454371</v>
      </c>
      <c r="J2873" s="51">
        <f t="shared" ca="1" si="317"/>
        <v>2</v>
      </c>
      <c r="K2873" s="47">
        <f t="shared" si="318"/>
        <v>9.4600000000000009</v>
      </c>
      <c r="L2873" s="47">
        <f t="shared" si="319"/>
        <v>9.86</v>
      </c>
      <c r="M2873" s="47">
        <f t="shared" si="320"/>
        <v>9.43</v>
      </c>
      <c r="N2873" s="47">
        <f t="shared" si="321"/>
        <v>9.86</v>
      </c>
      <c r="O2873" s="48">
        <f t="shared" ca="1" si="322"/>
        <v>713800</v>
      </c>
    </row>
    <row r="2874" spans="1:15" x14ac:dyDescent="0.25">
      <c r="A2874">
        <v>2859</v>
      </c>
      <c r="B2874" s="84">
        <v>37867</v>
      </c>
      <c r="C2874" s="47">
        <v>26.1</v>
      </c>
      <c r="D2874" s="47">
        <v>26.46</v>
      </c>
      <c r="E2874" s="47">
        <v>25.5</v>
      </c>
      <c r="F2874" s="47">
        <v>25.73</v>
      </c>
      <c r="G2874" s="48">
        <v>285700</v>
      </c>
      <c r="H2874" s="47">
        <v>9.4499999999999993</v>
      </c>
      <c r="I2874" s="51">
        <f t="shared" si="316"/>
        <v>0.36727555382821608</v>
      </c>
      <c r="J2874" s="51">
        <f t="shared" ca="1" si="317"/>
        <v>2</v>
      </c>
      <c r="K2874" s="47">
        <f t="shared" si="318"/>
        <v>9.59</v>
      </c>
      <c r="L2874" s="47">
        <f t="shared" si="319"/>
        <v>9.7200000000000006</v>
      </c>
      <c r="M2874" s="47">
        <f t="shared" si="320"/>
        <v>9.3699999999999992</v>
      </c>
      <c r="N2874" s="47">
        <f t="shared" si="321"/>
        <v>9.4499999999999993</v>
      </c>
      <c r="O2874" s="48">
        <f t="shared" ca="1" si="322"/>
        <v>571400</v>
      </c>
    </row>
    <row r="2875" spans="1:15" x14ac:dyDescent="0.25">
      <c r="A2875">
        <v>2860</v>
      </c>
      <c r="B2875" s="84">
        <v>37866</v>
      </c>
      <c r="C2875" s="47">
        <v>25.5</v>
      </c>
      <c r="D2875" s="47">
        <v>26.2</v>
      </c>
      <c r="E2875" s="47">
        <v>25.37</v>
      </c>
      <c r="F2875" s="47">
        <v>26.07</v>
      </c>
      <c r="G2875" s="48">
        <v>242100</v>
      </c>
      <c r="H2875" s="47">
        <v>9.58</v>
      </c>
      <c r="I2875" s="51">
        <f t="shared" si="316"/>
        <v>0.3674721902570004</v>
      </c>
      <c r="J2875" s="51">
        <f t="shared" ca="1" si="317"/>
        <v>2</v>
      </c>
      <c r="K2875" s="47">
        <f t="shared" si="318"/>
        <v>9.3699999999999992</v>
      </c>
      <c r="L2875" s="47">
        <f t="shared" si="319"/>
        <v>9.6300000000000008</v>
      </c>
      <c r="M2875" s="47">
        <f t="shared" si="320"/>
        <v>9.32</v>
      </c>
      <c r="N2875" s="47">
        <f t="shared" si="321"/>
        <v>9.58</v>
      </c>
      <c r="O2875" s="48">
        <f t="shared" ca="1" si="322"/>
        <v>484200</v>
      </c>
    </row>
    <row r="2876" spans="1:15" x14ac:dyDescent="0.25">
      <c r="A2876">
        <v>2861</v>
      </c>
      <c r="B2876" s="84">
        <v>37862</v>
      </c>
      <c r="C2876" s="47">
        <v>25.89</v>
      </c>
      <c r="D2876" s="47">
        <v>25.89</v>
      </c>
      <c r="E2876" s="47">
        <v>25.35</v>
      </c>
      <c r="F2876" s="47">
        <v>25.45</v>
      </c>
      <c r="G2876" s="48">
        <v>134800</v>
      </c>
      <c r="H2876" s="47">
        <v>9.35</v>
      </c>
      <c r="I2876" s="51">
        <f t="shared" si="316"/>
        <v>0.36738703339882123</v>
      </c>
      <c r="J2876" s="51">
        <f t="shared" ca="1" si="317"/>
        <v>2</v>
      </c>
      <c r="K2876" s="47">
        <f t="shared" si="318"/>
        <v>9.51</v>
      </c>
      <c r="L2876" s="47">
        <f t="shared" si="319"/>
        <v>9.51</v>
      </c>
      <c r="M2876" s="47">
        <f t="shared" si="320"/>
        <v>9.31</v>
      </c>
      <c r="N2876" s="47">
        <f t="shared" si="321"/>
        <v>9.35</v>
      </c>
      <c r="O2876" s="48">
        <f t="shared" ca="1" si="322"/>
        <v>269600</v>
      </c>
    </row>
    <row r="2877" spans="1:15" x14ac:dyDescent="0.25">
      <c r="A2877">
        <v>2862</v>
      </c>
      <c r="B2877" s="84">
        <v>37861</v>
      </c>
      <c r="C2877" s="47">
        <v>25.47</v>
      </c>
      <c r="D2877" s="47">
        <v>25.85</v>
      </c>
      <c r="E2877" s="47">
        <v>24.82</v>
      </c>
      <c r="F2877" s="47">
        <v>25.74</v>
      </c>
      <c r="G2877" s="48">
        <v>160800</v>
      </c>
      <c r="H2877" s="47">
        <v>9.4499999999999993</v>
      </c>
      <c r="I2877" s="51">
        <f t="shared" si="316"/>
        <v>0.36713286713286714</v>
      </c>
      <c r="J2877" s="51">
        <f t="shared" ca="1" si="317"/>
        <v>2</v>
      </c>
      <c r="K2877" s="47">
        <f t="shared" si="318"/>
        <v>9.35</v>
      </c>
      <c r="L2877" s="47">
        <f t="shared" si="319"/>
        <v>9.49</v>
      </c>
      <c r="M2877" s="47">
        <f t="shared" si="320"/>
        <v>9.11</v>
      </c>
      <c r="N2877" s="47">
        <f t="shared" si="321"/>
        <v>9.4499999999999993</v>
      </c>
      <c r="O2877" s="48">
        <f t="shared" ca="1" si="322"/>
        <v>321600</v>
      </c>
    </row>
    <row r="2878" spans="1:15" x14ac:dyDescent="0.25">
      <c r="A2878">
        <v>2863</v>
      </c>
      <c r="B2878" s="84">
        <v>37860</v>
      </c>
      <c r="C2878" s="47">
        <v>25.35</v>
      </c>
      <c r="D2878" s="47">
        <v>25.45</v>
      </c>
      <c r="E2878" s="47">
        <v>24.94</v>
      </c>
      <c r="F2878" s="47">
        <v>25.28</v>
      </c>
      <c r="G2878" s="48">
        <v>108000</v>
      </c>
      <c r="H2878" s="47">
        <v>9.2899999999999991</v>
      </c>
      <c r="I2878" s="51">
        <f t="shared" si="316"/>
        <v>0.36748417721518983</v>
      </c>
      <c r="J2878" s="51">
        <f t="shared" ca="1" si="317"/>
        <v>2</v>
      </c>
      <c r="K2878" s="47">
        <f t="shared" si="318"/>
        <v>9.32</v>
      </c>
      <c r="L2878" s="47">
        <f t="shared" si="319"/>
        <v>9.35</v>
      </c>
      <c r="M2878" s="47">
        <f t="shared" si="320"/>
        <v>9.17</v>
      </c>
      <c r="N2878" s="47">
        <f t="shared" si="321"/>
        <v>9.2899999999999991</v>
      </c>
      <c r="O2878" s="48">
        <f t="shared" ca="1" si="322"/>
        <v>216000</v>
      </c>
    </row>
    <row r="2879" spans="1:15" x14ac:dyDescent="0.25">
      <c r="A2879">
        <v>2864</v>
      </c>
      <c r="B2879" s="84">
        <v>37859</v>
      </c>
      <c r="C2879" s="47">
        <v>24.9</v>
      </c>
      <c r="D2879" s="47">
        <v>25.24</v>
      </c>
      <c r="E2879" s="47">
        <v>24.51</v>
      </c>
      <c r="F2879" s="47">
        <v>25.17</v>
      </c>
      <c r="G2879" s="48">
        <v>290400</v>
      </c>
      <c r="H2879" s="47">
        <v>9.25</v>
      </c>
      <c r="I2879" s="51">
        <f t="shared" si="316"/>
        <v>0.36750099324592767</v>
      </c>
      <c r="J2879" s="51">
        <f t="shared" ca="1" si="317"/>
        <v>2</v>
      </c>
      <c r="K2879" s="47">
        <f t="shared" si="318"/>
        <v>9.15</v>
      </c>
      <c r="L2879" s="47">
        <f t="shared" si="319"/>
        <v>9.2799999999999994</v>
      </c>
      <c r="M2879" s="47">
        <f t="shared" si="320"/>
        <v>9.01</v>
      </c>
      <c r="N2879" s="47">
        <f t="shared" si="321"/>
        <v>9.25</v>
      </c>
      <c r="O2879" s="48">
        <f t="shared" ca="1" si="322"/>
        <v>580800</v>
      </c>
    </row>
    <row r="2880" spans="1:15" x14ac:dyDescent="0.25">
      <c r="A2880">
        <v>2865</v>
      </c>
      <c r="B2880" s="84">
        <v>37858</v>
      </c>
      <c r="C2880" s="47">
        <v>25.17</v>
      </c>
      <c r="D2880" s="47">
        <v>25.31</v>
      </c>
      <c r="E2880" s="47">
        <v>24.9</v>
      </c>
      <c r="F2880" s="47">
        <v>24.9</v>
      </c>
      <c r="G2880" s="48">
        <v>290400</v>
      </c>
      <c r="H2880" s="47">
        <v>9.15</v>
      </c>
      <c r="I2880" s="51">
        <f t="shared" si="316"/>
        <v>0.36746987951807231</v>
      </c>
      <c r="J2880" s="51">
        <f t="shared" ca="1" si="317"/>
        <v>2</v>
      </c>
      <c r="K2880" s="47">
        <f t="shared" si="318"/>
        <v>9.25</v>
      </c>
      <c r="L2880" s="47">
        <f t="shared" si="319"/>
        <v>9.3000000000000007</v>
      </c>
      <c r="M2880" s="47">
        <f t="shared" si="320"/>
        <v>9.15</v>
      </c>
      <c r="N2880" s="47">
        <f t="shared" si="321"/>
        <v>9.15</v>
      </c>
      <c r="O2880" s="48">
        <f t="shared" ca="1" si="322"/>
        <v>580800</v>
      </c>
    </row>
    <row r="2881" spans="1:15" x14ac:dyDescent="0.25">
      <c r="A2881">
        <v>2866</v>
      </c>
      <c r="B2881" s="84">
        <v>37855</v>
      </c>
      <c r="C2881" s="47">
        <v>26.04</v>
      </c>
      <c r="D2881" s="47">
        <v>26.25</v>
      </c>
      <c r="E2881" s="47">
        <v>25.05</v>
      </c>
      <c r="F2881" s="47">
        <v>25.27</v>
      </c>
      <c r="G2881" s="48">
        <v>252100</v>
      </c>
      <c r="H2881" s="47">
        <v>9.2799999999999994</v>
      </c>
      <c r="I2881" s="51">
        <f t="shared" si="316"/>
        <v>0.36723387415908187</v>
      </c>
      <c r="J2881" s="51">
        <f t="shared" ca="1" si="317"/>
        <v>2</v>
      </c>
      <c r="K2881" s="47">
        <f t="shared" si="318"/>
        <v>9.56</v>
      </c>
      <c r="L2881" s="47">
        <f t="shared" si="319"/>
        <v>9.64</v>
      </c>
      <c r="M2881" s="47">
        <f t="shared" si="320"/>
        <v>9.1999999999999993</v>
      </c>
      <c r="N2881" s="47">
        <f t="shared" si="321"/>
        <v>9.2799999999999994</v>
      </c>
      <c r="O2881" s="48">
        <f t="shared" ca="1" si="322"/>
        <v>504200</v>
      </c>
    </row>
    <row r="2882" spans="1:15" x14ac:dyDescent="0.25">
      <c r="A2882">
        <v>2867</v>
      </c>
      <c r="B2882" s="84">
        <v>37854</v>
      </c>
      <c r="C2882" s="47">
        <v>25.8</v>
      </c>
      <c r="D2882" s="47">
        <v>26.35</v>
      </c>
      <c r="E2882" s="47">
        <v>25.65</v>
      </c>
      <c r="F2882" s="47">
        <v>25.79</v>
      </c>
      <c r="G2882" s="48">
        <v>273200</v>
      </c>
      <c r="H2882" s="47">
        <v>9.4700000000000006</v>
      </c>
      <c r="I2882" s="51">
        <f t="shared" si="316"/>
        <v>0.3671965878247383</v>
      </c>
      <c r="J2882" s="51">
        <f t="shared" ca="1" si="317"/>
        <v>2</v>
      </c>
      <c r="K2882" s="47">
        <f t="shared" si="318"/>
        <v>9.4700000000000006</v>
      </c>
      <c r="L2882" s="47">
        <f t="shared" si="319"/>
        <v>9.68</v>
      </c>
      <c r="M2882" s="47">
        <f t="shared" si="320"/>
        <v>9.42</v>
      </c>
      <c r="N2882" s="47">
        <f t="shared" si="321"/>
        <v>9.4700000000000006</v>
      </c>
      <c r="O2882" s="48">
        <f t="shared" ca="1" si="322"/>
        <v>546400</v>
      </c>
    </row>
    <row r="2883" spans="1:15" x14ac:dyDescent="0.25">
      <c r="A2883">
        <v>2868</v>
      </c>
      <c r="B2883" s="84">
        <v>37853</v>
      </c>
      <c r="C2883" s="47">
        <v>26.2</v>
      </c>
      <c r="D2883" s="47">
        <v>26.21</v>
      </c>
      <c r="E2883" s="47">
        <v>25.8</v>
      </c>
      <c r="F2883" s="47">
        <v>26.04</v>
      </c>
      <c r="G2883" s="48">
        <v>231300</v>
      </c>
      <c r="H2883" s="47">
        <v>9.56</v>
      </c>
      <c r="I2883" s="51">
        <f t="shared" si="316"/>
        <v>0.36712749615975426</v>
      </c>
      <c r="J2883" s="51">
        <f t="shared" ca="1" si="317"/>
        <v>2</v>
      </c>
      <c r="K2883" s="47">
        <f t="shared" si="318"/>
        <v>9.6199999999999992</v>
      </c>
      <c r="L2883" s="47">
        <f t="shared" si="319"/>
        <v>9.6199999999999992</v>
      </c>
      <c r="M2883" s="47">
        <f t="shared" si="320"/>
        <v>9.4700000000000006</v>
      </c>
      <c r="N2883" s="47">
        <f t="shared" si="321"/>
        <v>9.56</v>
      </c>
      <c r="O2883" s="48">
        <f t="shared" ca="1" si="322"/>
        <v>462600</v>
      </c>
    </row>
    <row r="2884" spans="1:15" x14ac:dyDescent="0.25">
      <c r="A2884">
        <v>2869</v>
      </c>
      <c r="B2884" s="84">
        <v>37852</v>
      </c>
      <c r="C2884" s="47">
        <v>26.35</v>
      </c>
      <c r="D2884" s="47">
        <v>26.45</v>
      </c>
      <c r="E2884" s="47">
        <v>25.73</v>
      </c>
      <c r="F2884" s="47">
        <v>26.2</v>
      </c>
      <c r="G2884" s="48">
        <v>397200</v>
      </c>
      <c r="H2884" s="47">
        <v>9.6199999999999992</v>
      </c>
      <c r="I2884" s="51">
        <f t="shared" si="316"/>
        <v>0.36717557251908395</v>
      </c>
      <c r="J2884" s="51">
        <f t="shared" ca="1" si="317"/>
        <v>2</v>
      </c>
      <c r="K2884" s="47">
        <f t="shared" si="318"/>
        <v>9.68</v>
      </c>
      <c r="L2884" s="47">
        <f t="shared" si="319"/>
        <v>9.7100000000000009</v>
      </c>
      <c r="M2884" s="47">
        <f t="shared" si="320"/>
        <v>9.4499999999999993</v>
      </c>
      <c r="N2884" s="47">
        <f t="shared" si="321"/>
        <v>9.6199999999999992</v>
      </c>
      <c r="O2884" s="48">
        <f t="shared" ca="1" si="322"/>
        <v>794400</v>
      </c>
    </row>
    <row r="2885" spans="1:15" x14ac:dyDescent="0.25">
      <c r="A2885">
        <v>2870</v>
      </c>
      <c r="B2885" s="84">
        <v>37851</v>
      </c>
      <c r="C2885" s="47">
        <v>25.4</v>
      </c>
      <c r="D2885" s="47">
        <v>26.3</v>
      </c>
      <c r="E2885" s="47">
        <v>25.28</v>
      </c>
      <c r="F2885" s="47">
        <v>26.21</v>
      </c>
      <c r="G2885" s="48">
        <v>292000</v>
      </c>
      <c r="H2885" s="47">
        <v>9.6300000000000008</v>
      </c>
      <c r="I2885" s="51">
        <f t="shared" si="316"/>
        <v>0.36741701640595192</v>
      </c>
      <c r="J2885" s="51">
        <f t="shared" ca="1" si="317"/>
        <v>2</v>
      </c>
      <c r="K2885" s="47">
        <f t="shared" si="318"/>
        <v>9.33</v>
      </c>
      <c r="L2885" s="47">
        <f t="shared" si="319"/>
        <v>9.66</v>
      </c>
      <c r="M2885" s="47">
        <f t="shared" si="320"/>
        <v>9.2899999999999991</v>
      </c>
      <c r="N2885" s="47">
        <f t="shared" si="321"/>
        <v>9.6300000000000008</v>
      </c>
      <c r="O2885" s="48">
        <f t="shared" ca="1" si="322"/>
        <v>584000</v>
      </c>
    </row>
    <row r="2886" spans="1:15" x14ac:dyDescent="0.25">
      <c r="A2886">
        <v>2871</v>
      </c>
      <c r="B2886" s="84">
        <v>37848</v>
      </c>
      <c r="C2886" s="47">
        <v>25.65</v>
      </c>
      <c r="D2886" s="47">
        <v>26.03</v>
      </c>
      <c r="E2886" s="47">
        <v>25.31</v>
      </c>
      <c r="F2886" s="47">
        <v>25.31</v>
      </c>
      <c r="G2886" s="48">
        <v>66900</v>
      </c>
      <c r="H2886" s="47">
        <v>9.3000000000000007</v>
      </c>
      <c r="I2886" s="51">
        <f t="shared" si="316"/>
        <v>0.36744369814302652</v>
      </c>
      <c r="J2886" s="51">
        <f t="shared" ca="1" si="317"/>
        <v>2</v>
      </c>
      <c r="K2886" s="47">
        <f t="shared" si="318"/>
        <v>9.42</v>
      </c>
      <c r="L2886" s="47">
        <f t="shared" si="319"/>
        <v>9.56</v>
      </c>
      <c r="M2886" s="47">
        <f t="shared" si="320"/>
        <v>9.3000000000000007</v>
      </c>
      <c r="N2886" s="47">
        <f t="shared" si="321"/>
        <v>9.3000000000000007</v>
      </c>
      <c r="O2886" s="48">
        <f t="shared" ca="1" si="322"/>
        <v>133800</v>
      </c>
    </row>
    <row r="2887" spans="1:15" x14ac:dyDescent="0.25">
      <c r="A2887">
        <v>2872</v>
      </c>
      <c r="B2887" s="84">
        <v>37847</v>
      </c>
      <c r="C2887" s="47">
        <v>25.35</v>
      </c>
      <c r="D2887" s="47">
        <v>25.81</v>
      </c>
      <c r="E2887" s="47">
        <v>25.19</v>
      </c>
      <c r="F2887" s="47">
        <v>25.65</v>
      </c>
      <c r="G2887" s="48">
        <v>171300</v>
      </c>
      <c r="H2887" s="47">
        <v>9.42</v>
      </c>
      <c r="I2887" s="51">
        <f t="shared" si="316"/>
        <v>0.36725146198830411</v>
      </c>
      <c r="J2887" s="51">
        <f t="shared" ca="1" si="317"/>
        <v>2</v>
      </c>
      <c r="K2887" s="47">
        <f t="shared" si="318"/>
        <v>9.31</v>
      </c>
      <c r="L2887" s="47">
        <f t="shared" si="319"/>
        <v>9.48</v>
      </c>
      <c r="M2887" s="47">
        <f t="shared" si="320"/>
        <v>9.25</v>
      </c>
      <c r="N2887" s="47">
        <f t="shared" si="321"/>
        <v>9.42</v>
      </c>
      <c r="O2887" s="48">
        <f t="shared" ca="1" si="322"/>
        <v>342600</v>
      </c>
    </row>
    <row r="2888" spans="1:15" x14ac:dyDescent="0.25">
      <c r="A2888">
        <v>2873</v>
      </c>
      <c r="B2888" s="84">
        <v>37846</v>
      </c>
      <c r="C2888" s="47">
        <v>25.29</v>
      </c>
      <c r="D2888" s="47">
        <v>25.7</v>
      </c>
      <c r="E2888" s="47">
        <v>25.08</v>
      </c>
      <c r="F2888" s="47">
        <v>25.7</v>
      </c>
      <c r="G2888" s="48">
        <v>248400</v>
      </c>
      <c r="H2888" s="47">
        <v>9.44</v>
      </c>
      <c r="I2888" s="51">
        <f t="shared" si="316"/>
        <v>0.36731517509727624</v>
      </c>
      <c r="J2888" s="51">
        <f t="shared" ca="1" si="317"/>
        <v>2</v>
      </c>
      <c r="K2888" s="47">
        <f t="shared" si="318"/>
        <v>9.2899999999999991</v>
      </c>
      <c r="L2888" s="47">
        <f t="shared" si="319"/>
        <v>9.44</v>
      </c>
      <c r="M2888" s="47">
        <f t="shared" si="320"/>
        <v>9.2100000000000009</v>
      </c>
      <c r="N2888" s="47">
        <f t="shared" si="321"/>
        <v>9.44</v>
      </c>
      <c r="O2888" s="48">
        <f t="shared" ca="1" si="322"/>
        <v>496800</v>
      </c>
    </row>
    <row r="2889" spans="1:15" x14ac:dyDescent="0.25">
      <c r="A2889">
        <v>2874</v>
      </c>
      <c r="B2889" s="84">
        <v>37845</v>
      </c>
      <c r="C2889" s="47">
        <v>24.8</v>
      </c>
      <c r="D2889" s="47">
        <v>25.67</v>
      </c>
      <c r="E2889" s="47">
        <v>24.8</v>
      </c>
      <c r="F2889" s="47">
        <v>25.26</v>
      </c>
      <c r="G2889" s="48">
        <v>309600</v>
      </c>
      <c r="H2889" s="47">
        <v>9.2799999999999994</v>
      </c>
      <c r="I2889" s="51">
        <f t="shared" si="316"/>
        <v>0.36737925574030084</v>
      </c>
      <c r="J2889" s="51">
        <f t="shared" ca="1" si="317"/>
        <v>2</v>
      </c>
      <c r="K2889" s="47">
        <f t="shared" si="318"/>
        <v>9.11</v>
      </c>
      <c r="L2889" s="47">
        <f t="shared" si="319"/>
        <v>9.43</v>
      </c>
      <c r="M2889" s="47">
        <f t="shared" si="320"/>
        <v>9.11</v>
      </c>
      <c r="N2889" s="47">
        <f t="shared" si="321"/>
        <v>9.2799999999999994</v>
      </c>
      <c r="O2889" s="48">
        <f t="shared" ca="1" si="322"/>
        <v>619200</v>
      </c>
    </row>
    <row r="2890" spans="1:15" x14ac:dyDescent="0.25">
      <c r="A2890">
        <v>2875</v>
      </c>
      <c r="B2890" s="84">
        <v>37844</v>
      </c>
      <c r="C2890" s="47">
        <v>24.26</v>
      </c>
      <c r="D2890" s="47">
        <v>25</v>
      </c>
      <c r="E2890" s="47">
        <v>24</v>
      </c>
      <c r="F2890" s="47">
        <v>24.9</v>
      </c>
      <c r="G2890" s="48">
        <v>268100</v>
      </c>
      <c r="H2890" s="47">
        <v>9.15</v>
      </c>
      <c r="I2890" s="51">
        <f t="shared" si="316"/>
        <v>0.36746987951807231</v>
      </c>
      <c r="J2890" s="51">
        <f t="shared" ca="1" si="317"/>
        <v>2</v>
      </c>
      <c r="K2890" s="47">
        <f t="shared" si="318"/>
        <v>8.91</v>
      </c>
      <c r="L2890" s="47">
        <f t="shared" si="319"/>
        <v>9.19</v>
      </c>
      <c r="M2890" s="47">
        <f t="shared" si="320"/>
        <v>8.82</v>
      </c>
      <c r="N2890" s="47">
        <f t="shared" si="321"/>
        <v>9.15</v>
      </c>
      <c r="O2890" s="48">
        <f t="shared" ca="1" si="322"/>
        <v>536200</v>
      </c>
    </row>
    <row r="2891" spans="1:15" x14ac:dyDescent="0.25">
      <c r="A2891">
        <v>2876</v>
      </c>
      <c r="B2891" s="84">
        <v>37841</v>
      </c>
      <c r="C2891" s="47">
        <v>24</v>
      </c>
      <c r="D2891" s="47">
        <v>24.4</v>
      </c>
      <c r="E2891" s="47">
        <v>23.89</v>
      </c>
      <c r="F2891" s="47">
        <v>24.3</v>
      </c>
      <c r="G2891" s="48">
        <v>215200</v>
      </c>
      <c r="H2891" s="47">
        <v>8.93</v>
      </c>
      <c r="I2891" s="51">
        <f t="shared" si="316"/>
        <v>0.36748971193415636</v>
      </c>
      <c r="J2891" s="51">
        <f t="shared" ca="1" si="317"/>
        <v>2</v>
      </c>
      <c r="K2891" s="47">
        <f t="shared" si="318"/>
        <v>8.82</v>
      </c>
      <c r="L2891" s="47">
        <f t="shared" si="319"/>
        <v>8.9700000000000006</v>
      </c>
      <c r="M2891" s="47">
        <f t="shared" si="320"/>
        <v>8.7799999999999994</v>
      </c>
      <c r="N2891" s="47">
        <f t="shared" si="321"/>
        <v>8.93</v>
      </c>
      <c r="O2891" s="48">
        <f t="shared" ca="1" si="322"/>
        <v>430400</v>
      </c>
    </row>
    <row r="2892" spans="1:15" x14ac:dyDescent="0.25">
      <c r="A2892">
        <v>2877</v>
      </c>
      <c r="B2892" s="84">
        <v>37840</v>
      </c>
      <c r="C2892" s="47">
        <v>23.75</v>
      </c>
      <c r="D2892" s="47">
        <v>24.18</v>
      </c>
      <c r="E2892" s="47">
        <v>23.7</v>
      </c>
      <c r="F2892" s="47">
        <v>24.18</v>
      </c>
      <c r="G2892" s="48">
        <v>158800</v>
      </c>
      <c r="H2892" s="47">
        <v>8.8800000000000008</v>
      </c>
      <c r="I2892" s="51">
        <f t="shared" si="316"/>
        <v>0.36724565756823824</v>
      </c>
      <c r="J2892" s="51">
        <f t="shared" ca="1" si="317"/>
        <v>2</v>
      </c>
      <c r="K2892" s="47">
        <f t="shared" si="318"/>
        <v>8.7200000000000006</v>
      </c>
      <c r="L2892" s="47">
        <f t="shared" si="319"/>
        <v>8.8800000000000008</v>
      </c>
      <c r="M2892" s="47">
        <f t="shared" si="320"/>
        <v>8.6999999999999993</v>
      </c>
      <c r="N2892" s="47">
        <f t="shared" si="321"/>
        <v>8.8800000000000008</v>
      </c>
      <c r="O2892" s="48">
        <f t="shared" ca="1" si="322"/>
        <v>317600</v>
      </c>
    </row>
    <row r="2893" spans="1:15" x14ac:dyDescent="0.25">
      <c r="A2893">
        <v>2878</v>
      </c>
      <c r="B2893" s="84">
        <v>37839</v>
      </c>
      <c r="C2893" s="47">
        <v>24.61</v>
      </c>
      <c r="D2893" s="47">
        <v>24.62</v>
      </c>
      <c r="E2893" s="47">
        <v>23.72</v>
      </c>
      <c r="F2893" s="47">
        <v>24.01</v>
      </c>
      <c r="G2893" s="48">
        <v>198000</v>
      </c>
      <c r="H2893" s="47">
        <v>8.82</v>
      </c>
      <c r="I2893" s="51">
        <f t="shared" si="316"/>
        <v>0.36734693877551017</v>
      </c>
      <c r="J2893" s="51">
        <f t="shared" ca="1" si="317"/>
        <v>2</v>
      </c>
      <c r="K2893" s="47">
        <f t="shared" si="318"/>
        <v>9.0399999999999991</v>
      </c>
      <c r="L2893" s="47">
        <f t="shared" si="319"/>
        <v>9.0399999999999991</v>
      </c>
      <c r="M2893" s="47">
        <f t="shared" si="320"/>
        <v>8.7100000000000009</v>
      </c>
      <c r="N2893" s="47">
        <f t="shared" si="321"/>
        <v>8.82</v>
      </c>
      <c r="O2893" s="48">
        <f t="shared" ca="1" si="322"/>
        <v>396000</v>
      </c>
    </row>
    <row r="2894" spans="1:15" x14ac:dyDescent="0.25">
      <c r="A2894">
        <v>2879</v>
      </c>
      <c r="B2894" s="84">
        <v>37838</v>
      </c>
      <c r="C2894" s="47">
        <v>24.05</v>
      </c>
      <c r="D2894" s="47">
        <v>25.06</v>
      </c>
      <c r="E2894" s="47">
        <v>24.05</v>
      </c>
      <c r="F2894" s="47">
        <v>24.43</v>
      </c>
      <c r="G2894" s="48">
        <v>322800</v>
      </c>
      <c r="H2894" s="47">
        <v>8.9700000000000006</v>
      </c>
      <c r="I2894" s="51">
        <f t="shared" si="316"/>
        <v>0.36717151043798613</v>
      </c>
      <c r="J2894" s="51">
        <f t="shared" ca="1" si="317"/>
        <v>2</v>
      </c>
      <c r="K2894" s="47">
        <f t="shared" si="318"/>
        <v>8.83</v>
      </c>
      <c r="L2894" s="47">
        <f t="shared" si="319"/>
        <v>9.1999999999999993</v>
      </c>
      <c r="M2894" s="47">
        <f t="shared" si="320"/>
        <v>8.83</v>
      </c>
      <c r="N2894" s="47">
        <f t="shared" si="321"/>
        <v>8.9700000000000006</v>
      </c>
      <c r="O2894" s="48">
        <f t="shared" ca="1" si="322"/>
        <v>645600</v>
      </c>
    </row>
    <row r="2895" spans="1:15" x14ac:dyDescent="0.25">
      <c r="A2895">
        <v>2880</v>
      </c>
      <c r="B2895" s="84">
        <v>37837</v>
      </c>
      <c r="C2895" s="47">
        <v>24.69</v>
      </c>
      <c r="D2895" s="47">
        <v>24.69</v>
      </c>
      <c r="E2895" s="47">
        <v>23.95</v>
      </c>
      <c r="F2895" s="47">
        <v>24.16</v>
      </c>
      <c r="G2895" s="48">
        <v>464500</v>
      </c>
      <c r="H2895" s="47">
        <v>8.8699999999999992</v>
      </c>
      <c r="I2895" s="51">
        <f t="shared" si="316"/>
        <v>0.36713576158940392</v>
      </c>
      <c r="J2895" s="51">
        <f t="shared" ca="1" si="317"/>
        <v>2</v>
      </c>
      <c r="K2895" s="47">
        <f t="shared" si="318"/>
        <v>9.06</v>
      </c>
      <c r="L2895" s="47">
        <f t="shared" si="319"/>
        <v>9.06</v>
      </c>
      <c r="M2895" s="47">
        <f t="shared" si="320"/>
        <v>8.7899999999999991</v>
      </c>
      <c r="N2895" s="47">
        <f t="shared" si="321"/>
        <v>8.8699999999999992</v>
      </c>
      <c r="O2895" s="48">
        <f t="shared" ca="1" si="322"/>
        <v>929000</v>
      </c>
    </row>
    <row r="2896" spans="1:15" x14ac:dyDescent="0.25">
      <c r="A2896">
        <v>2881</v>
      </c>
      <c r="B2896" s="84">
        <v>37834</v>
      </c>
      <c r="C2896" s="47">
        <v>25.15</v>
      </c>
      <c r="D2896" s="47">
        <v>25.45</v>
      </c>
      <c r="E2896" s="47">
        <v>24.66</v>
      </c>
      <c r="F2896" s="47">
        <v>24.72</v>
      </c>
      <c r="G2896" s="48">
        <v>267200</v>
      </c>
      <c r="H2896" s="47">
        <v>9.08</v>
      </c>
      <c r="I2896" s="51">
        <f t="shared" si="316"/>
        <v>0.3673139158576052</v>
      </c>
      <c r="J2896" s="51">
        <f t="shared" ca="1" si="317"/>
        <v>2</v>
      </c>
      <c r="K2896" s="47">
        <f t="shared" si="318"/>
        <v>9.24</v>
      </c>
      <c r="L2896" s="47">
        <f t="shared" si="319"/>
        <v>9.35</v>
      </c>
      <c r="M2896" s="47">
        <f t="shared" si="320"/>
        <v>9.06</v>
      </c>
      <c r="N2896" s="47">
        <f t="shared" si="321"/>
        <v>9.08</v>
      </c>
      <c r="O2896" s="48">
        <f t="shared" ca="1" si="322"/>
        <v>534400</v>
      </c>
    </row>
    <row r="2897" spans="1:15" x14ac:dyDescent="0.25">
      <c r="A2897">
        <v>2882</v>
      </c>
      <c r="B2897" s="84">
        <v>37833</v>
      </c>
      <c r="C2897" s="47">
        <v>25.28</v>
      </c>
      <c r="D2897" s="47">
        <v>25.46</v>
      </c>
      <c r="E2897" s="47">
        <v>25.2</v>
      </c>
      <c r="F2897" s="47">
        <v>25.28</v>
      </c>
      <c r="G2897" s="48">
        <v>236400</v>
      </c>
      <c r="H2897" s="47">
        <v>9.2899999999999991</v>
      </c>
      <c r="I2897" s="51">
        <f t="shared" ref="I2897:I2960" si="323">H2897/F2897</f>
        <v>0.36748417721518983</v>
      </c>
      <c r="J2897" s="51">
        <f t="shared" ref="J2897:J2960" ca="1" si="324">INDEX(OFFSET($T$15,0,0,$S$13+1,1),MATCH(B2897,OFFSET($Q$15,0,0,$S$13+1,1),-1))</f>
        <v>2</v>
      </c>
      <c r="K2897" s="47">
        <f t="shared" ref="K2897:K2960" si="325">ROUND($I2897*C2897,2)</f>
        <v>9.2899999999999991</v>
      </c>
      <c r="L2897" s="47">
        <f t="shared" ref="L2897:L2960" si="326">ROUND($I2897*D2897,2)</f>
        <v>9.36</v>
      </c>
      <c r="M2897" s="47">
        <f t="shared" ref="M2897:M2960" si="327">ROUND($I2897*E2897,2)</f>
        <v>9.26</v>
      </c>
      <c r="N2897" s="47">
        <f t="shared" ref="N2897:N2960" si="328">ROUND($I2897*F2897,2)</f>
        <v>9.2899999999999991</v>
      </c>
      <c r="O2897" s="48">
        <f t="shared" ref="O2897:O2960" ca="1" si="329">G2897*J2897</f>
        <v>472800</v>
      </c>
    </row>
    <row r="2898" spans="1:15" x14ac:dyDescent="0.25">
      <c r="A2898">
        <v>2883</v>
      </c>
      <c r="B2898" s="84">
        <v>37832</v>
      </c>
      <c r="C2898" s="47">
        <v>25.51</v>
      </c>
      <c r="D2898" s="47">
        <v>25.79</v>
      </c>
      <c r="E2898" s="47">
        <v>25.2</v>
      </c>
      <c r="F2898" s="47">
        <v>25.31</v>
      </c>
      <c r="G2898" s="48">
        <v>392800</v>
      </c>
      <c r="H2898" s="47">
        <v>9.3000000000000007</v>
      </c>
      <c r="I2898" s="51">
        <f t="shared" si="323"/>
        <v>0.36744369814302652</v>
      </c>
      <c r="J2898" s="51">
        <f t="shared" ca="1" si="324"/>
        <v>2</v>
      </c>
      <c r="K2898" s="47">
        <f t="shared" si="325"/>
        <v>9.3699999999999992</v>
      </c>
      <c r="L2898" s="47">
        <f t="shared" si="326"/>
        <v>9.48</v>
      </c>
      <c r="M2898" s="47">
        <f t="shared" si="327"/>
        <v>9.26</v>
      </c>
      <c r="N2898" s="47">
        <f t="shared" si="328"/>
        <v>9.3000000000000007</v>
      </c>
      <c r="O2898" s="48">
        <f t="shared" ca="1" si="329"/>
        <v>785600</v>
      </c>
    </row>
    <row r="2899" spans="1:15" x14ac:dyDescent="0.25">
      <c r="A2899">
        <v>2884</v>
      </c>
      <c r="B2899" s="84">
        <v>37831</v>
      </c>
      <c r="C2899" s="47">
        <v>25.07</v>
      </c>
      <c r="D2899" s="47">
        <v>25.55</v>
      </c>
      <c r="E2899" s="47">
        <v>25.02</v>
      </c>
      <c r="F2899" s="47">
        <v>25.41</v>
      </c>
      <c r="G2899" s="48">
        <v>271300</v>
      </c>
      <c r="H2899" s="47">
        <v>9.33</v>
      </c>
      <c r="I2899" s="51">
        <f t="shared" si="323"/>
        <v>0.36717827626918537</v>
      </c>
      <c r="J2899" s="51">
        <f t="shared" ca="1" si="324"/>
        <v>2</v>
      </c>
      <c r="K2899" s="47">
        <f t="shared" si="325"/>
        <v>9.2100000000000009</v>
      </c>
      <c r="L2899" s="47">
        <f t="shared" si="326"/>
        <v>9.3800000000000008</v>
      </c>
      <c r="M2899" s="47">
        <f t="shared" si="327"/>
        <v>9.19</v>
      </c>
      <c r="N2899" s="47">
        <f t="shared" si="328"/>
        <v>9.33</v>
      </c>
      <c r="O2899" s="48">
        <f t="shared" ca="1" si="329"/>
        <v>542600</v>
      </c>
    </row>
    <row r="2900" spans="1:15" x14ac:dyDescent="0.25">
      <c r="A2900">
        <v>2885</v>
      </c>
      <c r="B2900" s="84">
        <v>37830</v>
      </c>
      <c r="C2900" s="47">
        <v>24.76</v>
      </c>
      <c r="D2900" s="47">
        <v>25.37</v>
      </c>
      <c r="E2900" s="47">
        <v>24.66</v>
      </c>
      <c r="F2900" s="47">
        <v>25.37</v>
      </c>
      <c r="G2900" s="48">
        <v>206100</v>
      </c>
      <c r="H2900" s="47">
        <v>9.32</v>
      </c>
      <c r="I2900" s="51">
        <f t="shared" si="323"/>
        <v>0.36736302719747732</v>
      </c>
      <c r="J2900" s="51">
        <f t="shared" ca="1" si="324"/>
        <v>2</v>
      </c>
      <c r="K2900" s="47">
        <f t="shared" si="325"/>
        <v>9.1</v>
      </c>
      <c r="L2900" s="47">
        <f t="shared" si="326"/>
        <v>9.32</v>
      </c>
      <c r="M2900" s="47">
        <f t="shared" si="327"/>
        <v>9.06</v>
      </c>
      <c r="N2900" s="47">
        <f t="shared" si="328"/>
        <v>9.32</v>
      </c>
      <c r="O2900" s="48">
        <f t="shared" ca="1" si="329"/>
        <v>412200</v>
      </c>
    </row>
    <row r="2901" spans="1:15" x14ac:dyDescent="0.25">
      <c r="A2901">
        <v>2886</v>
      </c>
      <c r="B2901" s="84">
        <v>37827</v>
      </c>
      <c r="C2901" s="47">
        <v>24.56</v>
      </c>
      <c r="D2901" s="47">
        <v>25.17</v>
      </c>
      <c r="E2901" s="47">
        <v>24.46</v>
      </c>
      <c r="F2901" s="47">
        <v>24.97</v>
      </c>
      <c r="G2901" s="48">
        <v>505600</v>
      </c>
      <c r="H2901" s="47">
        <v>9.17</v>
      </c>
      <c r="I2901" s="51">
        <f t="shared" si="323"/>
        <v>0.36724068882659194</v>
      </c>
      <c r="J2901" s="51">
        <f t="shared" ca="1" si="324"/>
        <v>2</v>
      </c>
      <c r="K2901" s="47">
        <f t="shared" si="325"/>
        <v>9.02</v>
      </c>
      <c r="L2901" s="47">
        <f t="shared" si="326"/>
        <v>9.24</v>
      </c>
      <c r="M2901" s="47">
        <f t="shared" si="327"/>
        <v>8.98</v>
      </c>
      <c r="N2901" s="47">
        <f t="shared" si="328"/>
        <v>9.17</v>
      </c>
      <c r="O2901" s="48">
        <f t="shared" ca="1" si="329"/>
        <v>1011200</v>
      </c>
    </row>
    <row r="2902" spans="1:15" x14ac:dyDescent="0.25">
      <c r="A2902">
        <v>2887</v>
      </c>
      <c r="B2902" s="84">
        <v>37826</v>
      </c>
      <c r="C2902" s="47">
        <v>24.4</v>
      </c>
      <c r="D2902" s="47">
        <v>24.7</v>
      </c>
      <c r="E2902" s="47">
        <v>24.21</v>
      </c>
      <c r="F2902" s="47">
        <v>24.49</v>
      </c>
      <c r="G2902" s="48">
        <v>415300</v>
      </c>
      <c r="H2902" s="47">
        <v>9</v>
      </c>
      <c r="I2902" s="51">
        <f t="shared" si="323"/>
        <v>0.36749693752552065</v>
      </c>
      <c r="J2902" s="51">
        <f t="shared" ca="1" si="324"/>
        <v>2</v>
      </c>
      <c r="K2902" s="47">
        <f t="shared" si="325"/>
        <v>8.9700000000000006</v>
      </c>
      <c r="L2902" s="47">
        <f t="shared" si="326"/>
        <v>9.08</v>
      </c>
      <c r="M2902" s="47">
        <f t="shared" si="327"/>
        <v>8.9</v>
      </c>
      <c r="N2902" s="47">
        <f t="shared" si="328"/>
        <v>9</v>
      </c>
      <c r="O2902" s="48">
        <f t="shared" ca="1" si="329"/>
        <v>830600</v>
      </c>
    </row>
    <row r="2903" spans="1:15" x14ac:dyDescent="0.25">
      <c r="A2903">
        <v>2888</v>
      </c>
      <c r="B2903" s="84">
        <v>37825</v>
      </c>
      <c r="C2903" s="47">
        <v>24.4</v>
      </c>
      <c r="D2903" s="47">
        <v>24.44</v>
      </c>
      <c r="E2903" s="47">
        <v>24.1</v>
      </c>
      <c r="F2903" s="47">
        <v>24.35</v>
      </c>
      <c r="G2903" s="48">
        <v>252400</v>
      </c>
      <c r="H2903" s="47">
        <v>8.94</v>
      </c>
      <c r="I2903" s="51">
        <f t="shared" si="323"/>
        <v>0.36714579055441476</v>
      </c>
      <c r="J2903" s="51">
        <f t="shared" ca="1" si="324"/>
        <v>2</v>
      </c>
      <c r="K2903" s="47">
        <f t="shared" si="325"/>
        <v>8.9600000000000009</v>
      </c>
      <c r="L2903" s="47">
        <f t="shared" si="326"/>
        <v>8.9700000000000006</v>
      </c>
      <c r="M2903" s="47">
        <f t="shared" si="327"/>
        <v>8.85</v>
      </c>
      <c r="N2903" s="47">
        <f t="shared" si="328"/>
        <v>8.94</v>
      </c>
      <c r="O2903" s="48">
        <f t="shared" ca="1" si="329"/>
        <v>504800</v>
      </c>
    </row>
    <row r="2904" spans="1:15" x14ac:dyDescent="0.25">
      <c r="A2904">
        <v>2889</v>
      </c>
      <c r="B2904" s="84">
        <v>37824</v>
      </c>
      <c r="C2904" s="47">
        <v>24.34</v>
      </c>
      <c r="D2904" s="47">
        <v>24.47</v>
      </c>
      <c r="E2904" s="47">
        <v>24</v>
      </c>
      <c r="F2904" s="47">
        <v>24.3</v>
      </c>
      <c r="G2904" s="48">
        <v>274000</v>
      </c>
      <c r="H2904" s="47">
        <v>8.93</v>
      </c>
      <c r="I2904" s="51">
        <f t="shared" si="323"/>
        <v>0.36748971193415636</v>
      </c>
      <c r="J2904" s="51">
        <f t="shared" ca="1" si="324"/>
        <v>2</v>
      </c>
      <c r="K2904" s="47">
        <f t="shared" si="325"/>
        <v>8.94</v>
      </c>
      <c r="L2904" s="47">
        <f t="shared" si="326"/>
        <v>8.99</v>
      </c>
      <c r="M2904" s="47">
        <f t="shared" si="327"/>
        <v>8.82</v>
      </c>
      <c r="N2904" s="47">
        <f t="shared" si="328"/>
        <v>8.93</v>
      </c>
      <c r="O2904" s="48">
        <f t="shared" ca="1" si="329"/>
        <v>548000</v>
      </c>
    </row>
    <row r="2905" spans="1:15" x14ac:dyDescent="0.25">
      <c r="A2905">
        <v>2890</v>
      </c>
      <c r="B2905" s="84">
        <v>37823</v>
      </c>
      <c r="C2905" s="47">
        <v>24.39</v>
      </c>
      <c r="D2905" s="47">
        <v>24.45</v>
      </c>
      <c r="E2905" s="47">
        <v>23.82</v>
      </c>
      <c r="F2905" s="47">
        <v>24.19</v>
      </c>
      <c r="G2905" s="48">
        <v>352000</v>
      </c>
      <c r="H2905" s="47">
        <v>8.89</v>
      </c>
      <c r="I2905" s="51">
        <f t="shared" si="323"/>
        <v>0.36750723439437782</v>
      </c>
      <c r="J2905" s="51">
        <f t="shared" ca="1" si="324"/>
        <v>2</v>
      </c>
      <c r="K2905" s="47">
        <f t="shared" si="325"/>
        <v>8.9600000000000009</v>
      </c>
      <c r="L2905" s="47">
        <f t="shared" si="326"/>
        <v>8.99</v>
      </c>
      <c r="M2905" s="47">
        <f t="shared" si="327"/>
        <v>8.75</v>
      </c>
      <c r="N2905" s="47">
        <f t="shared" si="328"/>
        <v>8.89</v>
      </c>
      <c r="O2905" s="48">
        <f t="shared" ca="1" si="329"/>
        <v>704000</v>
      </c>
    </row>
    <row r="2906" spans="1:15" x14ac:dyDescent="0.25">
      <c r="A2906">
        <v>2891</v>
      </c>
      <c r="B2906" s="84">
        <v>37820</v>
      </c>
      <c r="C2906" s="47">
        <v>23.98</v>
      </c>
      <c r="D2906" s="47">
        <v>24.3</v>
      </c>
      <c r="E2906" s="47">
        <v>23.47</v>
      </c>
      <c r="F2906" s="47">
        <v>24.3</v>
      </c>
      <c r="G2906" s="48">
        <v>449600</v>
      </c>
      <c r="H2906" s="47">
        <v>8.93</v>
      </c>
      <c r="I2906" s="51">
        <f t="shared" si="323"/>
        <v>0.36748971193415636</v>
      </c>
      <c r="J2906" s="51">
        <f t="shared" ca="1" si="324"/>
        <v>2</v>
      </c>
      <c r="K2906" s="47">
        <f t="shared" si="325"/>
        <v>8.81</v>
      </c>
      <c r="L2906" s="47">
        <f t="shared" si="326"/>
        <v>8.93</v>
      </c>
      <c r="M2906" s="47">
        <f t="shared" si="327"/>
        <v>8.6199999999999992</v>
      </c>
      <c r="N2906" s="47">
        <f t="shared" si="328"/>
        <v>8.93</v>
      </c>
      <c r="O2906" s="48">
        <f t="shared" ca="1" si="329"/>
        <v>899200</v>
      </c>
    </row>
    <row r="2907" spans="1:15" x14ac:dyDescent="0.25">
      <c r="A2907">
        <v>2892</v>
      </c>
      <c r="B2907" s="84">
        <v>37819</v>
      </c>
      <c r="C2907" s="47">
        <v>24.91</v>
      </c>
      <c r="D2907" s="47">
        <v>25.39</v>
      </c>
      <c r="E2907" s="47">
        <v>23.71</v>
      </c>
      <c r="F2907" s="47">
        <v>23.98</v>
      </c>
      <c r="G2907" s="48">
        <v>748400</v>
      </c>
      <c r="H2907" s="47">
        <v>8.81</v>
      </c>
      <c r="I2907" s="51">
        <f t="shared" si="323"/>
        <v>0.36738949124270226</v>
      </c>
      <c r="J2907" s="51">
        <f t="shared" ca="1" si="324"/>
        <v>2</v>
      </c>
      <c r="K2907" s="47">
        <f t="shared" si="325"/>
        <v>9.15</v>
      </c>
      <c r="L2907" s="47">
        <f t="shared" si="326"/>
        <v>9.33</v>
      </c>
      <c r="M2907" s="47">
        <f t="shared" si="327"/>
        <v>8.7100000000000009</v>
      </c>
      <c r="N2907" s="47">
        <f t="shared" si="328"/>
        <v>8.81</v>
      </c>
      <c r="O2907" s="48">
        <f t="shared" ca="1" si="329"/>
        <v>1496800</v>
      </c>
    </row>
    <row r="2908" spans="1:15" x14ac:dyDescent="0.25">
      <c r="A2908">
        <v>2893</v>
      </c>
      <c r="B2908" s="84">
        <v>37818</v>
      </c>
      <c r="C2908" s="47">
        <v>25.44</v>
      </c>
      <c r="D2908" s="47">
        <v>25.73</v>
      </c>
      <c r="E2908" s="47">
        <v>25.1</v>
      </c>
      <c r="F2908" s="47">
        <v>25.37</v>
      </c>
      <c r="G2908" s="48">
        <v>1188800</v>
      </c>
      <c r="H2908" s="47">
        <v>9.32</v>
      </c>
      <c r="I2908" s="51">
        <f t="shared" si="323"/>
        <v>0.36736302719747732</v>
      </c>
      <c r="J2908" s="51">
        <f t="shared" ca="1" si="324"/>
        <v>2</v>
      </c>
      <c r="K2908" s="47">
        <f t="shared" si="325"/>
        <v>9.35</v>
      </c>
      <c r="L2908" s="47">
        <f t="shared" si="326"/>
        <v>9.4499999999999993</v>
      </c>
      <c r="M2908" s="47">
        <f t="shared" si="327"/>
        <v>9.2200000000000006</v>
      </c>
      <c r="N2908" s="47">
        <f t="shared" si="328"/>
        <v>9.32</v>
      </c>
      <c r="O2908" s="48">
        <f t="shared" ca="1" si="329"/>
        <v>2377600</v>
      </c>
    </row>
    <row r="2909" spans="1:15" x14ac:dyDescent="0.25">
      <c r="A2909">
        <v>2894</v>
      </c>
      <c r="B2909" s="84">
        <v>37817</v>
      </c>
      <c r="C2909" s="47">
        <v>25.13</v>
      </c>
      <c r="D2909" s="47">
        <v>25.41</v>
      </c>
      <c r="E2909" s="47">
        <v>24.9</v>
      </c>
      <c r="F2909" s="47">
        <v>25.14</v>
      </c>
      <c r="G2909" s="48">
        <v>463700</v>
      </c>
      <c r="H2909" s="47">
        <v>9.23</v>
      </c>
      <c r="I2909" s="51">
        <f t="shared" si="323"/>
        <v>0.36714399363564043</v>
      </c>
      <c r="J2909" s="51">
        <f t="shared" ca="1" si="324"/>
        <v>2</v>
      </c>
      <c r="K2909" s="47">
        <f t="shared" si="325"/>
        <v>9.23</v>
      </c>
      <c r="L2909" s="47">
        <f t="shared" si="326"/>
        <v>9.33</v>
      </c>
      <c r="M2909" s="47">
        <f t="shared" si="327"/>
        <v>9.14</v>
      </c>
      <c r="N2909" s="47">
        <f t="shared" si="328"/>
        <v>9.23</v>
      </c>
      <c r="O2909" s="48">
        <f t="shared" ca="1" si="329"/>
        <v>927400</v>
      </c>
    </row>
    <row r="2910" spans="1:15" x14ac:dyDescent="0.25">
      <c r="A2910">
        <v>2895</v>
      </c>
      <c r="B2910" s="84">
        <v>37816</v>
      </c>
      <c r="C2910" s="47">
        <v>24.13</v>
      </c>
      <c r="D2910" s="47">
        <v>24.81</v>
      </c>
      <c r="E2910" s="47">
        <v>24.09</v>
      </c>
      <c r="F2910" s="47">
        <v>24.6</v>
      </c>
      <c r="G2910" s="48">
        <v>259600</v>
      </c>
      <c r="H2910" s="47">
        <v>9.0399999999999991</v>
      </c>
      <c r="I2910" s="51">
        <f t="shared" si="323"/>
        <v>0.36747967479674792</v>
      </c>
      <c r="J2910" s="51">
        <f t="shared" ca="1" si="324"/>
        <v>2</v>
      </c>
      <c r="K2910" s="47">
        <f t="shared" si="325"/>
        <v>8.8699999999999992</v>
      </c>
      <c r="L2910" s="47">
        <f t="shared" si="326"/>
        <v>9.1199999999999992</v>
      </c>
      <c r="M2910" s="47">
        <f t="shared" si="327"/>
        <v>8.85</v>
      </c>
      <c r="N2910" s="47">
        <f t="shared" si="328"/>
        <v>9.0399999999999991</v>
      </c>
      <c r="O2910" s="48">
        <f t="shared" ca="1" si="329"/>
        <v>519200</v>
      </c>
    </row>
    <row r="2911" spans="1:15" x14ac:dyDescent="0.25">
      <c r="A2911">
        <v>2896</v>
      </c>
      <c r="B2911" s="84">
        <v>37813</v>
      </c>
      <c r="C2911" s="47">
        <v>23.51</v>
      </c>
      <c r="D2911" s="47">
        <v>24.12</v>
      </c>
      <c r="E2911" s="47">
        <v>23.51</v>
      </c>
      <c r="F2911" s="47">
        <v>23.99</v>
      </c>
      <c r="G2911" s="48">
        <v>196000</v>
      </c>
      <c r="H2911" s="47">
        <v>8.81</v>
      </c>
      <c r="I2911" s="51">
        <f t="shared" si="323"/>
        <v>0.36723634847853276</v>
      </c>
      <c r="J2911" s="51">
        <f t="shared" ca="1" si="324"/>
        <v>2</v>
      </c>
      <c r="K2911" s="47">
        <f t="shared" si="325"/>
        <v>8.6300000000000008</v>
      </c>
      <c r="L2911" s="47">
        <f t="shared" si="326"/>
        <v>8.86</v>
      </c>
      <c r="M2911" s="47">
        <f t="shared" si="327"/>
        <v>8.6300000000000008</v>
      </c>
      <c r="N2911" s="47">
        <f t="shared" si="328"/>
        <v>8.81</v>
      </c>
      <c r="O2911" s="48">
        <f t="shared" ca="1" si="329"/>
        <v>392000</v>
      </c>
    </row>
    <row r="2912" spans="1:15" x14ac:dyDescent="0.25">
      <c r="A2912">
        <v>2897</v>
      </c>
      <c r="B2912" s="84">
        <v>37812</v>
      </c>
      <c r="C2912" s="47">
        <v>24</v>
      </c>
      <c r="D2912" s="47">
        <v>24.3</v>
      </c>
      <c r="E2912" s="47">
        <v>23.57</v>
      </c>
      <c r="F2912" s="47">
        <v>23.78</v>
      </c>
      <c r="G2912" s="48">
        <v>232400</v>
      </c>
      <c r="H2912" s="47">
        <v>8.73</v>
      </c>
      <c r="I2912" s="51">
        <f t="shared" si="323"/>
        <v>0.36711522287636672</v>
      </c>
      <c r="J2912" s="51">
        <f t="shared" ca="1" si="324"/>
        <v>2</v>
      </c>
      <c r="K2912" s="47">
        <f t="shared" si="325"/>
        <v>8.81</v>
      </c>
      <c r="L2912" s="47">
        <f t="shared" si="326"/>
        <v>8.92</v>
      </c>
      <c r="M2912" s="47">
        <f t="shared" si="327"/>
        <v>8.65</v>
      </c>
      <c r="N2912" s="47">
        <f t="shared" si="328"/>
        <v>8.73</v>
      </c>
      <c r="O2912" s="48">
        <f t="shared" ca="1" si="329"/>
        <v>464800</v>
      </c>
    </row>
    <row r="2913" spans="1:15" x14ac:dyDescent="0.25">
      <c r="A2913">
        <v>2898</v>
      </c>
      <c r="B2913" s="84">
        <v>37811</v>
      </c>
      <c r="C2913" s="47">
        <v>24.7</v>
      </c>
      <c r="D2913" s="47">
        <v>24.7</v>
      </c>
      <c r="E2913" s="47">
        <v>23.49</v>
      </c>
      <c r="F2913" s="47">
        <v>24.05</v>
      </c>
      <c r="G2913" s="48">
        <v>905300</v>
      </c>
      <c r="H2913" s="47">
        <v>8.83</v>
      </c>
      <c r="I2913" s="51">
        <f t="shared" si="323"/>
        <v>0.36715176715176712</v>
      </c>
      <c r="J2913" s="51">
        <f t="shared" ca="1" si="324"/>
        <v>2</v>
      </c>
      <c r="K2913" s="47">
        <f t="shared" si="325"/>
        <v>9.07</v>
      </c>
      <c r="L2913" s="47">
        <f t="shared" si="326"/>
        <v>9.07</v>
      </c>
      <c r="M2913" s="47">
        <f t="shared" si="327"/>
        <v>8.6199999999999992</v>
      </c>
      <c r="N2913" s="47">
        <f t="shared" si="328"/>
        <v>8.83</v>
      </c>
      <c r="O2913" s="48">
        <f t="shared" ca="1" si="329"/>
        <v>1810600</v>
      </c>
    </row>
    <row r="2914" spans="1:15" x14ac:dyDescent="0.25">
      <c r="A2914">
        <v>2899</v>
      </c>
      <c r="B2914" s="84">
        <v>37810</v>
      </c>
      <c r="C2914" s="47">
        <v>25.18</v>
      </c>
      <c r="D2914" s="47">
        <v>25.97</v>
      </c>
      <c r="E2914" s="47">
        <v>23.93</v>
      </c>
      <c r="F2914" s="47">
        <v>24.69</v>
      </c>
      <c r="G2914" s="48">
        <v>1275700</v>
      </c>
      <c r="H2914" s="47">
        <v>9.07</v>
      </c>
      <c r="I2914" s="51">
        <f t="shared" si="323"/>
        <v>0.36735520453624948</v>
      </c>
      <c r="J2914" s="51">
        <f t="shared" ca="1" si="324"/>
        <v>2</v>
      </c>
      <c r="K2914" s="47">
        <f t="shared" si="325"/>
        <v>9.25</v>
      </c>
      <c r="L2914" s="47">
        <f t="shared" si="326"/>
        <v>9.5399999999999991</v>
      </c>
      <c r="M2914" s="47">
        <f t="shared" si="327"/>
        <v>8.7899999999999991</v>
      </c>
      <c r="N2914" s="47">
        <f t="shared" si="328"/>
        <v>9.07</v>
      </c>
      <c r="O2914" s="48">
        <f t="shared" ca="1" si="329"/>
        <v>2551400</v>
      </c>
    </row>
    <row r="2915" spans="1:15" x14ac:dyDescent="0.25">
      <c r="A2915">
        <v>2900</v>
      </c>
      <c r="B2915" s="84">
        <v>37809</v>
      </c>
      <c r="C2915" s="47">
        <v>23</v>
      </c>
      <c r="D2915" s="47">
        <v>23.97</v>
      </c>
      <c r="E2915" s="47">
        <v>23</v>
      </c>
      <c r="F2915" s="47">
        <v>23.91</v>
      </c>
      <c r="G2915" s="48">
        <v>232400</v>
      </c>
      <c r="H2915" s="47">
        <v>8.7799999999999994</v>
      </c>
      <c r="I2915" s="51">
        <f t="shared" si="323"/>
        <v>0.36721037222919278</v>
      </c>
      <c r="J2915" s="51">
        <f t="shared" ca="1" si="324"/>
        <v>2</v>
      </c>
      <c r="K2915" s="47">
        <f t="shared" si="325"/>
        <v>8.4499999999999993</v>
      </c>
      <c r="L2915" s="47">
        <f t="shared" si="326"/>
        <v>8.8000000000000007</v>
      </c>
      <c r="M2915" s="47">
        <f t="shared" si="327"/>
        <v>8.4499999999999993</v>
      </c>
      <c r="N2915" s="47">
        <f t="shared" si="328"/>
        <v>8.7799999999999994</v>
      </c>
      <c r="O2915" s="48">
        <f t="shared" ca="1" si="329"/>
        <v>464800</v>
      </c>
    </row>
    <row r="2916" spans="1:15" x14ac:dyDescent="0.25">
      <c r="A2916">
        <v>2901</v>
      </c>
      <c r="B2916" s="84">
        <v>37805</v>
      </c>
      <c r="C2916" s="47">
        <v>23.42</v>
      </c>
      <c r="D2916" s="47">
        <v>23.44</v>
      </c>
      <c r="E2916" s="47">
        <v>22.91</v>
      </c>
      <c r="F2916" s="47">
        <v>22.95</v>
      </c>
      <c r="G2916" s="48">
        <v>189300</v>
      </c>
      <c r="H2916" s="47">
        <v>8.43</v>
      </c>
      <c r="I2916" s="51">
        <f t="shared" si="323"/>
        <v>0.36732026143790847</v>
      </c>
      <c r="J2916" s="51">
        <f t="shared" ca="1" si="324"/>
        <v>2</v>
      </c>
      <c r="K2916" s="47">
        <f t="shared" si="325"/>
        <v>8.6</v>
      </c>
      <c r="L2916" s="47">
        <f t="shared" si="326"/>
        <v>8.61</v>
      </c>
      <c r="M2916" s="47">
        <f t="shared" si="327"/>
        <v>8.42</v>
      </c>
      <c r="N2916" s="47">
        <f t="shared" si="328"/>
        <v>8.43</v>
      </c>
      <c r="O2916" s="48">
        <f t="shared" ca="1" si="329"/>
        <v>378600</v>
      </c>
    </row>
    <row r="2917" spans="1:15" x14ac:dyDescent="0.25">
      <c r="A2917">
        <v>2902</v>
      </c>
      <c r="B2917" s="84">
        <v>37804</v>
      </c>
      <c r="C2917" s="47">
        <v>23.18</v>
      </c>
      <c r="D2917" s="47">
        <v>23.4</v>
      </c>
      <c r="E2917" s="47">
        <v>22.84</v>
      </c>
      <c r="F2917" s="47">
        <v>23.32</v>
      </c>
      <c r="G2917" s="48">
        <v>294900</v>
      </c>
      <c r="H2917" s="47">
        <v>8.57</v>
      </c>
      <c r="I2917" s="51">
        <f t="shared" si="323"/>
        <v>0.36749571183533447</v>
      </c>
      <c r="J2917" s="51">
        <f t="shared" ca="1" si="324"/>
        <v>2</v>
      </c>
      <c r="K2917" s="47">
        <f t="shared" si="325"/>
        <v>8.52</v>
      </c>
      <c r="L2917" s="47">
        <f t="shared" si="326"/>
        <v>8.6</v>
      </c>
      <c r="M2917" s="47">
        <f t="shared" si="327"/>
        <v>8.39</v>
      </c>
      <c r="N2917" s="47">
        <f t="shared" si="328"/>
        <v>8.57</v>
      </c>
      <c r="O2917" s="48">
        <f t="shared" ca="1" si="329"/>
        <v>589800</v>
      </c>
    </row>
    <row r="2918" spans="1:15" x14ac:dyDescent="0.25">
      <c r="A2918">
        <v>2903</v>
      </c>
      <c r="B2918" s="84">
        <v>37803</v>
      </c>
      <c r="C2918" s="47">
        <v>22.24</v>
      </c>
      <c r="D2918" s="47">
        <v>23.17</v>
      </c>
      <c r="E2918" s="47">
        <v>22.24</v>
      </c>
      <c r="F2918" s="47">
        <v>22.88</v>
      </c>
      <c r="G2918" s="48">
        <v>182000</v>
      </c>
      <c r="H2918" s="47">
        <v>8.4</v>
      </c>
      <c r="I2918" s="51">
        <f t="shared" si="323"/>
        <v>0.36713286713286719</v>
      </c>
      <c r="J2918" s="51">
        <f t="shared" ca="1" si="324"/>
        <v>2</v>
      </c>
      <c r="K2918" s="47">
        <f t="shared" si="325"/>
        <v>8.17</v>
      </c>
      <c r="L2918" s="47">
        <f t="shared" si="326"/>
        <v>8.51</v>
      </c>
      <c r="M2918" s="47">
        <f t="shared" si="327"/>
        <v>8.17</v>
      </c>
      <c r="N2918" s="47">
        <f t="shared" si="328"/>
        <v>8.4</v>
      </c>
      <c r="O2918" s="48">
        <f t="shared" ca="1" si="329"/>
        <v>364000</v>
      </c>
    </row>
    <row r="2919" spans="1:15" x14ac:dyDescent="0.25">
      <c r="A2919">
        <v>2904</v>
      </c>
      <c r="B2919" s="84">
        <v>37802</v>
      </c>
      <c r="C2919" s="47">
        <v>22.68</v>
      </c>
      <c r="D2919" s="47">
        <v>23.6</v>
      </c>
      <c r="E2919" s="47">
        <v>22.21</v>
      </c>
      <c r="F2919" s="47">
        <v>22.63</v>
      </c>
      <c r="G2919" s="48">
        <v>382000</v>
      </c>
      <c r="H2919" s="47">
        <v>8.31</v>
      </c>
      <c r="I2919" s="51">
        <f t="shared" si="323"/>
        <v>0.36721166593018123</v>
      </c>
      <c r="J2919" s="51">
        <f t="shared" ca="1" si="324"/>
        <v>2</v>
      </c>
      <c r="K2919" s="47">
        <f t="shared" si="325"/>
        <v>8.33</v>
      </c>
      <c r="L2919" s="47">
        <f t="shared" si="326"/>
        <v>8.67</v>
      </c>
      <c r="M2919" s="47">
        <f t="shared" si="327"/>
        <v>8.16</v>
      </c>
      <c r="N2919" s="47">
        <f t="shared" si="328"/>
        <v>8.31</v>
      </c>
      <c r="O2919" s="48">
        <f t="shared" ca="1" si="329"/>
        <v>764000</v>
      </c>
    </row>
    <row r="2920" spans="1:15" x14ac:dyDescent="0.25">
      <c r="A2920">
        <v>2905</v>
      </c>
      <c r="B2920" s="84">
        <v>37799</v>
      </c>
      <c r="C2920" s="47">
        <v>21.65</v>
      </c>
      <c r="D2920" s="47">
        <v>22.91</v>
      </c>
      <c r="E2920" s="47">
        <v>21.65</v>
      </c>
      <c r="F2920" s="47">
        <v>22.62</v>
      </c>
      <c r="G2920" s="48">
        <v>382000</v>
      </c>
      <c r="H2920" s="47">
        <v>8.31</v>
      </c>
      <c r="I2920" s="51">
        <f t="shared" si="323"/>
        <v>0.36737400530503977</v>
      </c>
      <c r="J2920" s="51">
        <f t="shared" ca="1" si="324"/>
        <v>2</v>
      </c>
      <c r="K2920" s="47">
        <f t="shared" si="325"/>
        <v>7.95</v>
      </c>
      <c r="L2920" s="47">
        <f t="shared" si="326"/>
        <v>8.42</v>
      </c>
      <c r="M2920" s="47">
        <f t="shared" si="327"/>
        <v>7.95</v>
      </c>
      <c r="N2920" s="47">
        <f t="shared" si="328"/>
        <v>8.31</v>
      </c>
      <c r="O2920" s="48">
        <f t="shared" ca="1" si="329"/>
        <v>764000</v>
      </c>
    </row>
    <row r="2921" spans="1:15" x14ac:dyDescent="0.25">
      <c r="A2921">
        <v>2906</v>
      </c>
      <c r="B2921" s="84">
        <v>37798</v>
      </c>
      <c r="C2921" s="47">
        <v>21.88</v>
      </c>
      <c r="D2921" s="47">
        <v>22.16</v>
      </c>
      <c r="E2921" s="47">
        <v>21.47</v>
      </c>
      <c r="F2921" s="47">
        <v>21.74</v>
      </c>
      <c r="G2921" s="48">
        <v>280500</v>
      </c>
      <c r="H2921" s="47">
        <v>7.99</v>
      </c>
      <c r="I2921" s="51">
        <f t="shared" si="323"/>
        <v>0.36752529898804054</v>
      </c>
      <c r="J2921" s="51">
        <f t="shared" ca="1" si="324"/>
        <v>2</v>
      </c>
      <c r="K2921" s="47">
        <f t="shared" si="325"/>
        <v>8.0399999999999991</v>
      </c>
      <c r="L2921" s="47">
        <f t="shared" si="326"/>
        <v>8.14</v>
      </c>
      <c r="M2921" s="47">
        <f t="shared" si="327"/>
        <v>7.89</v>
      </c>
      <c r="N2921" s="47">
        <f t="shared" si="328"/>
        <v>7.99</v>
      </c>
      <c r="O2921" s="48">
        <f t="shared" ca="1" si="329"/>
        <v>561000</v>
      </c>
    </row>
    <row r="2922" spans="1:15" x14ac:dyDescent="0.25">
      <c r="A2922">
        <v>2907</v>
      </c>
      <c r="B2922" s="84">
        <v>37797</v>
      </c>
      <c r="C2922" s="47">
        <v>21.67</v>
      </c>
      <c r="D2922" s="47">
        <v>21.93</v>
      </c>
      <c r="E2922" s="47">
        <v>21.46</v>
      </c>
      <c r="F2922" s="47">
        <v>21.6</v>
      </c>
      <c r="G2922" s="48">
        <v>306800</v>
      </c>
      <c r="H2922" s="47">
        <v>7.93</v>
      </c>
      <c r="I2922" s="51">
        <f t="shared" si="323"/>
        <v>0.36712962962962958</v>
      </c>
      <c r="J2922" s="51">
        <f t="shared" ca="1" si="324"/>
        <v>2</v>
      </c>
      <c r="K2922" s="47">
        <f t="shared" si="325"/>
        <v>7.96</v>
      </c>
      <c r="L2922" s="47">
        <f t="shared" si="326"/>
        <v>8.0500000000000007</v>
      </c>
      <c r="M2922" s="47">
        <f t="shared" si="327"/>
        <v>7.88</v>
      </c>
      <c r="N2922" s="47">
        <f t="shared" si="328"/>
        <v>7.93</v>
      </c>
      <c r="O2922" s="48">
        <f t="shared" ca="1" si="329"/>
        <v>613600</v>
      </c>
    </row>
    <row r="2923" spans="1:15" x14ac:dyDescent="0.25">
      <c r="A2923">
        <v>2908</v>
      </c>
      <c r="B2923" s="84">
        <v>37796</v>
      </c>
      <c r="C2923" s="47">
        <v>22.38</v>
      </c>
      <c r="D2923" s="47">
        <v>22.38</v>
      </c>
      <c r="E2923" s="47">
        <v>21.7</v>
      </c>
      <c r="F2923" s="47">
        <v>21.85</v>
      </c>
      <c r="G2923" s="48">
        <v>222100</v>
      </c>
      <c r="H2923" s="47">
        <v>8.0299999999999994</v>
      </c>
      <c r="I2923" s="51">
        <f t="shared" si="323"/>
        <v>0.36750572082379857</v>
      </c>
      <c r="J2923" s="51">
        <f t="shared" ca="1" si="324"/>
        <v>2</v>
      </c>
      <c r="K2923" s="47">
        <f t="shared" si="325"/>
        <v>8.2200000000000006</v>
      </c>
      <c r="L2923" s="47">
        <f t="shared" si="326"/>
        <v>8.2200000000000006</v>
      </c>
      <c r="M2923" s="47">
        <f t="shared" si="327"/>
        <v>7.97</v>
      </c>
      <c r="N2923" s="47">
        <f t="shared" si="328"/>
        <v>8.0299999999999994</v>
      </c>
      <c r="O2923" s="48">
        <f t="shared" ca="1" si="329"/>
        <v>444200</v>
      </c>
    </row>
    <row r="2924" spans="1:15" x14ac:dyDescent="0.25">
      <c r="A2924">
        <v>2909</v>
      </c>
      <c r="B2924" s="84">
        <v>37795</v>
      </c>
      <c r="C2924" s="47">
        <v>22.65</v>
      </c>
      <c r="D2924" s="47">
        <v>23.1</v>
      </c>
      <c r="E2924" s="47">
        <v>21.72</v>
      </c>
      <c r="F2924" s="47">
        <v>22.15</v>
      </c>
      <c r="G2924" s="48">
        <v>720400</v>
      </c>
      <c r="H2924" s="47">
        <v>8.14</v>
      </c>
      <c r="I2924" s="51">
        <f t="shared" si="323"/>
        <v>0.36749435665914226</v>
      </c>
      <c r="J2924" s="51">
        <f t="shared" ca="1" si="324"/>
        <v>2</v>
      </c>
      <c r="K2924" s="47">
        <f t="shared" si="325"/>
        <v>8.32</v>
      </c>
      <c r="L2924" s="47">
        <f t="shared" si="326"/>
        <v>8.49</v>
      </c>
      <c r="M2924" s="47">
        <f t="shared" si="327"/>
        <v>7.98</v>
      </c>
      <c r="N2924" s="47">
        <f t="shared" si="328"/>
        <v>8.14</v>
      </c>
      <c r="O2924" s="48">
        <f t="shared" ca="1" si="329"/>
        <v>1440800</v>
      </c>
    </row>
    <row r="2925" spans="1:15" x14ac:dyDescent="0.25">
      <c r="A2925">
        <v>2910</v>
      </c>
      <c r="B2925" s="84">
        <v>37792</v>
      </c>
      <c r="C2925" s="47">
        <v>23.29</v>
      </c>
      <c r="D2925" s="47">
        <v>23.37</v>
      </c>
      <c r="E2925" s="47">
        <v>22.47</v>
      </c>
      <c r="F2925" s="47">
        <v>22.8</v>
      </c>
      <c r="G2925" s="48">
        <v>361600</v>
      </c>
      <c r="H2925" s="47">
        <v>8.3699999999999992</v>
      </c>
      <c r="I2925" s="51">
        <f t="shared" si="323"/>
        <v>0.36710526315789471</v>
      </c>
      <c r="J2925" s="51">
        <f t="shared" ca="1" si="324"/>
        <v>2</v>
      </c>
      <c r="K2925" s="47">
        <f t="shared" si="325"/>
        <v>8.5500000000000007</v>
      </c>
      <c r="L2925" s="47">
        <f t="shared" si="326"/>
        <v>8.58</v>
      </c>
      <c r="M2925" s="47">
        <f t="shared" si="327"/>
        <v>8.25</v>
      </c>
      <c r="N2925" s="47">
        <f t="shared" si="328"/>
        <v>8.3699999999999992</v>
      </c>
      <c r="O2925" s="48">
        <f t="shared" ca="1" si="329"/>
        <v>723200</v>
      </c>
    </row>
    <row r="2926" spans="1:15" x14ac:dyDescent="0.25">
      <c r="A2926">
        <v>2911</v>
      </c>
      <c r="B2926" s="84">
        <v>37791</v>
      </c>
      <c r="C2926" s="47">
        <v>23.95</v>
      </c>
      <c r="D2926" s="47">
        <v>24.18</v>
      </c>
      <c r="E2926" s="47">
        <v>23.36</v>
      </c>
      <c r="F2926" s="47">
        <v>23.38</v>
      </c>
      <c r="G2926" s="48">
        <v>272400</v>
      </c>
      <c r="H2926" s="47">
        <v>8.59</v>
      </c>
      <c r="I2926" s="51">
        <f t="shared" si="323"/>
        <v>0.36740804106073566</v>
      </c>
      <c r="J2926" s="51">
        <f t="shared" ca="1" si="324"/>
        <v>2</v>
      </c>
      <c r="K2926" s="47">
        <f t="shared" si="325"/>
        <v>8.8000000000000007</v>
      </c>
      <c r="L2926" s="47">
        <f t="shared" si="326"/>
        <v>8.8800000000000008</v>
      </c>
      <c r="M2926" s="47">
        <f t="shared" si="327"/>
        <v>8.58</v>
      </c>
      <c r="N2926" s="47">
        <f t="shared" si="328"/>
        <v>8.59</v>
      </c>
      <c r="O2926" s="48">
        <f t="shared" ca="1" si="329"/>
        <v>544800</v>
      </c>
    </row>
    <row r="2927" spans="1:15" x14ac:dyDescent="0.25">
      <c r="A2927">
        <v>2912</v>
      </c>
      <c r="B2927" s="84">
        <v>37790</v>
      </c>
      <c r="C2927" s="47">
        <v>23.58</v>
      </c>
      <c r="D2927" s="47">
        <v>24.04</v>
      </c>
      <c r="E2927" s="47">
        <v>23.53</v>
      </c>
      <c r="F2927" s="47">
        <v>23.96</v>
      </c>
      <c r="G2927" s="48">
        <v>252000</v>
      </c>
      <c r="H2927" s="47">
        <v>8.8000000000000007</v>
      </c>
      <c r="I2927" s="51">
        <f t="shared" si="323"/>
        <v>0.36727879799666113</v>
      </c>
      <c r="J2927" s="51">
        <f t="shared" ca="1" si="324"/>
        <v>2</v>
      </c>
      <c r="K2927" s="47">
        <f t="shared" si="325"/>
        <v>8.66</v>
      </c>
      <c r="L2927" s="47">
        <f t="shared" si="326"/>
        <v>8.83</v>
      </c>
      <c r="M2927" s="47">
        <f t="shared" si="327"/>
        <v>8.64</v>
      </c>
      <c r="N2927" s="47">
        <f t="shared" si="328"/>
        <v>8.8000000000000007</v>
      </c>
      <c r="O2927" s="48">
        <f t="shared" ca="1" si="329"/>
        <v>504000</v>
      </c>
    </row>
    <row r="2928" spans="1:15" x14ac:dyDescent="0.25">
      <c r="A2928">
        <v>2913</v>
      </c>
      <c r="B2928" s="84">
        <v>37789</v>
      </c>
      <c r="C2928" s="47">
        <v>23.54</v>
      </c>
      <c r="D2928" s="47">
        <v>23.8</v>
      </c>
      <c r="E2928" s="47">
        <v>23.33</v>
      </c>
      <c r="F2928" s="47">
        <v>23.8</v>
      </c>
      <c r="G2928" s="48">
        <v>196500</v>
      </c>
      <c r="H2928" s="47">
        <v>8.74</v>
      </c>
      <c r="I2928" s="51">
        <f t="shared" si="323"/>
        <v>0.36722689075630249</v>
      </c>
      <c r="J2928" s="51">
        <f t="shared" ca="1" si="324"/>
        <v>2</v>
      </c>
      <c r="K2928" s="47">
        <f t="shared" si="325"/>
        <v>8.64</v>
      </c>
      <c r="L2928" s="47">
        <f t="shared" si="326"/>
        <v>8.74</v>
      </c>
      <c r="M2928" s="47">
        <f t="shared" si="327"/>
        <v>8.57</v>
      </c>
      <c r="N2928" s="47">
        <f t="shared" si="328"/>
        <v>8.74</v>
      </c>
      <c r="O2928" s="48">
        <f t="shared" ca="1" si="329"/>
        <v>393000</v>
      </c>
    </row>
    <row r="2929" spans="1:15" x14ac:dyDescent="0.25">
      <c r="A2929">
        <v>2914</v>
      </c>
      <c r="B2929" s="84">
        <v>37788</v>
      </c>
      <c r="C2929" s="47">
        <v>23.04</v>
      </c>
      <c r="D2929" s="47">
        <v>23.75</v>
      </c>
      <c r="E2929" s="47">
        <v>22.9</v>
      </c>
      <c r="F2929" s="47">
        <v>23.75</v>
      </c>
      <c r="G2929" s="48">
        <v>123300</v>
      </c>
      <c r="H2929" s="47">
        <v>8.7200000000000006</v>
      </c>
      <c r="I2929" s="51">
        <f t="shared" si="323"/>
        <v>0.36715789473684213</v>
      </c>
      <c r="J2929" s="51">
        <f t="shared" ca="1" si="324"/>
        <v>2</v>
      </c>
      <c r="K2929" s="47">
        <f t="shared" si="325"/>
        <v>8.4600000000000009</v>
      </c>
      <c r="L2929" s="47">
        <f t="shared" si="326"/>
        <v>8.7200000000000006</v>
      </c>
      <c r="M2929" s="47">
        <f t="shared" si="327"/>
        <v>8.41</v>
      </c>
      <c r="N2929" s="47">
        <f t="shared" si="328"/>
        <v>8.7200000000000006</v>
      </c>
      <c r="O2929" s="48">
        <f t="shared" ca="1" si="329"/>
        <v>246600</v>
      </c>
    </row>
    <row r="2930" spans="1:15" x14ac:dyDescent="0.25">
      <c r="A2930">
        <v>2915</v>
      </c>
      <c r="B2930" s="84">
        <v>37785</v>
      </c>
      <c r="C2930" s="47">
        <v>22.9</v>
      </c>
      <c r="D2930" s="47">
        <v>23.3</v>
      </c>
      <c r="E2930" s="47">
        <v>22.7</v>
      </c>
      <c r="F2930" s="47">
        <v>22.85</v>
      </c>
      <c r="G2930" s="48">
        <v>176900</v>
      </c>
      <c r="H2930" s="47">
        <v>8.39</v>
      </c>
      <c r="I2930" s="51">
        <f t="shared" si="323"/>
        <v>0.36717724288840264</v>
      </c>
      <c r="J2930" s="51">
        <f t="shared" ca="1" si="324"/>
        <v>2</v>
      </c>
      <c r="K2930" s="47">
        <f t="shared" si="325"/>
        <v>8.41</v>
      </c>
      <c r="L2930" s="47">
        <f t="shared" si="326"/>
        <v>8.56</v>
      </c>
      <c r="M2930" s="47">
        <f t="shared" si="327"/>
        <v>8.33</v>
      </c>
      <c r="N2930" s="47">
        <f t="shared" si="328"/>
        <v>8.39</v>
      </c>
      <c r="O2930" s="48">
        <f t="shared" ca="1" si="329"/>
        <v>353800</v>
      </c>
    </row>
    <row r="2931" spans="1:15" x14ac:dyDescent="0.25">
      <c r="A2931">
        <v>2916</v>
      </c>
      <c r="B2931" s="84">
        <v>37784</v>
      </c>
      <c r="C2931" s="47">
        <v>23.3</v>
      </c>
      <c r="D2931" s="47">
        <v>23.42</v>
      </c>
      <c r="E2931" s="47">
        <v>23.01</v>
      </c>
      <c r="F2931" s="47">
        <v>23.15</v>
      </c>
      <c r="G2931" s="48">
        <v>158900</v>
      </c>
      <c r="H2931" s="47">
        <v>8.5</v>
      </c>
      <c r="I2931" s="51">
        <f t="shared" si="323"/>
        <v>0.367170626349892</v>
      </c>
      <c r="J2931" s="51">
        <f t="shared" ca="1" si="324"/>
        <v>2</v>
      </c>
      <c r="K2931" s="47">
        <f t="shared" si="325"/>
        <v>8.56</v>
      </c>
      <c r="L2931" s="47">
        <f t="shared" si="326"/>
        <v>8.6</v>
      </c>
      <c r="M2931" s="47">
        <f t="shared" si="327"/>
        <v>8.4499999999999993</v>
      </c>
      <c r="N2931" s="47">
        <f t="shared" si="328"/>
        <v>8.5</v>
      </c>
      <c r="O2931" s="48">
        <f t="shared" ca="1" si="329"/>
        <v>317800</v>
      </c>
    </row>
    <row r="2932" spans="1:15" x14ac:dyDescent="0.25">
      <c r="A2932">
        <v>2917</v>
      </c>
      <c r="B2932" s="84">
        <v>37783</v>
      </c>
      <c r="C2932" s="47">
        <v>23.26</v>
      </c>
      <c r="D2932" s="47">
        <v>23.72</v>
      </c>
      <c r="E2932" s="47">
        <v>22.55</v>
      </c>
      <c r="F2932" s="47">
        <v>23.36</v>
      </c>
      <c r="G2932" s="48">
        <v>309300</v>
      </c>
      <c r="H2932" s="47">
        <v>8.58</v>
      </c>
      <c r="I2932" s="51">
        <f t="shared" si="323"/>
        <v>0.3672945205479452</v>
      </c>
      <c r="J2932" s="51">
        <f t="shared" ca="1" si="324"/>
        <v>2</v>
      </c>
      <c r="K2932" s="47">
        <f t="shared" si="325"/>
        <v>8.5399999999999991</v>
      </c>
      <c r="L2932" s="47">
        <f t="shared" si="326"/>
        <v>8.7100000000000009</v>
      </c>
      <c r="M2932" s="47">
        <f t="shared" si="327"/>
        <v>8.2799999999999994</v>
      </c>
      <c r="N2932" s="47">
        <f t="shared" si="328"/>
        <v>8.58</v>
      </c>
      <c r="O2932" s="48">
        <f t="shared" ca="1" si="329"/>
        <v>618600</v>
      </c>
    </row>
    <row r="2933" spans="1:15" x14ac:dyDescent="0.25">
      <c r="A2933">
        <v>2918</v>
      </c>
      <c r="B2933" s="84">
        <v>37782</v>
      </c>
      <c r="C2933" s="47">
        <v>23.14</v>
      </c>
      <c r="D2933" s="47">
        <v>23.25</v>
      </c>
      <c r="E2933" s="47">
        <v>22.65</v>
      </c>
      <c r="F2933" s="47">
        <v>23.18</v>
      </c>
      <c r="G2933" s="48">
        <v>150100</v>
      </c>
      <c r="H2933" s="47">
        <v>8.51</v>
      </c>
      <c r="I2933" s="51">
        <f t="shared" si="323"/>
        <v>0.36712683347713548</v>
      </c>
      <c r="J2933" s="51">
        <f t="shared" ca="1" si="324"/>
        <v>2</v>
      </c>
      <c r="K2933" s="47">
        <f t="shared" si="325"/>
        <v>8.5</v>
      </c>
      <c r="L2933" s="47">
        <f t="shared" si="326"/>
        <v>8.5399999999999991</v>
      </c>
      <c r="M2933" s="47">
        <f t="shared" si="327"/>
        <v>8.32</v>
      </c>
      <c r="N2933" s="47">
        <f t="shared" si="328"/>
        <v>8.51</v>
      </c>
      <c r="O2933" s="48">
        <f t="shared" ca="1" si="329"/>
        <v>300200</v>
      </c>
    </row>
    <row r="2934" spans="1:15" x14ac:dyDescent="0.25">
      <c r="A2934">
        <v>2919</v>
      </c>
      <c r="B2934" s="84">
        <v>37781</v>
      </c>
      <c r="C2934" s="47">
        <v>23.12</v>
      </c>
      <c r="D2934" s="47">
        <v>23.3</v>
      </c>
      <c r="E2934" s="47">
        <v>22.66</v>
      </c>
      <c r="F2934" s="47">
        <v>22.85</v>
      </c>
      <c r="G2934" s="48">
        <v>191200</v>
      </c>
      <c r="H2934" s="47">
        <v>8.39</v>
      </c>
      <c r="I2934" s="51">
        <f t="shared" si="323"/>
        <v>0.36717724288840264</v>
      </c>
      <c r="J2934" s="51">
        <f t="shared" ca="1" si="324"/>
        <v>2</v>
      </c>
      <c r="K2934" s="47">
        <f t="shared" si="325"/>
        <v>8.49</v>
      </c>
      <c r="L2934" s="47">
        <f t="shared" si="326"/>
        <v>8.56</v>
      </c>
      <c r="M2934" s="47">
        <f t="shared" si="327"/>
        <v>8.32</v>
      </c>
      <c r="N2934" s="47">
        <f t="shared" si="328"/>
        <v>8.39</v>
      </c>
      <c r="O2934" s="48">
        <f t="shared" ca="1" si="329"/>
        <v>382400</v>
      </c>
    </row>
    <row r="2935" spans="1:15" x14ac:dyDescent="0.25">
      <c r="A2935">
        <v>2920</v>
      </c>
      <c r="B2935" s="84">
        <v>37778</v>
      </c>
      <c r="C2935" s="47">
        <v>24</v>
      </c>
      <c r="D2935" s="47">
        <v>24.1</v>
      </c>
      <c r="E2935" s="47">
        <v>23.17</v>
      </c>
      <c r="F2935" s="47">
        <v>23.27</v>
      </c>
      <c r="G2935" s="48">
        <v>229700</v>
      </c>
      <c r="H2935" s="47">
        <v>8.5500000000000007</v>
      </c>
      <c r="I2935" s="51">
        <f t="shared" si="323"/>
        <v>0.36742587021916634</v>
      </c>
      <c r="J2935" s="51">
        <f t="shared" ca="1" si="324"/>
        <v>2</v>
      </c>
      <c r="K2935" s="47">
        <f t="shared" si="325"/>
        <v>8.82</v>
      </c>
      <c r="L2935" s="47">
        <f t="shared" si="326"/>
        <v>8.85</v>
      </c>
      <c r="M2935" s="47">
        <f t="shared" si="327"/>
        <v>8.51</v>
      </c>
      <c r="N2935" s="47">
        <f t="shared" si="328"/>
        <v>8.5500000000000007</v>
      </c>
      <c r="O2935" s="48">
        <f t="shared" ca="1" si="329"/>
        <v>459400</v>
      </c>
    </row>
    <row r="2936" spans="1:15" x14ac:dyDescent="0.25">
      <c r="A2936">
        <v>2921</v>
      </c>
      <c r="B2936" s="84">
        <v>37777</v>
      </c>
      <c r="C2936" s="47">
        <v>23.33</v>
      </c>
      <c r="D2936" s="47">
        <v>23.85</v>
      </c>
      <c r="E2936" s="47">
        <v>22.5</v>
      </c>
      <c r="F2936" s="47">
        <v>23.75</v>
      </c>
      <c r="G2936" s="48">
        <v>392100</v>
      </c>
      <c r="H2936" s="47">
        <v>8.7200000000000006</v>
      </c>
      <c r="I2936" s="51">
        <f t="shared" si="323"/>
        <v>0.36715789473684213</v>
      </c>
      <c r="J2936" s="51">
        <f t="shared" ca="1" si="324"/>
        <v>2</v>
      </c>
      <c r="K2936" s="47">
        <f t="shared" si="325"/>
        <v>8.57</v>
      </c>
      <c r="L2936" s="47">
        <f t="shared" si="326"/>
        <v>8.76</v>
      </c>
      <c r="M2936" s="47">
        <f t="shared" si="327"/>
        <v>8.26</v>
      </c>
      <c r="N2936" s="47">
        <f t="shared" si="328"/>
        <v>8.7200000000000006</v>
      </c>
      <c r="O2936" s="48">
        <f t="shared" ca="1" si="329"/>
        <v>784200</v>
      </c>
    </row>
    <row r="2937" spans="1:15" x14ac:dyDescent="0.25">
      <c r="A2937">
        <v>2922</v>
      </c>
      <c r="B2937" s="84">
        <v>37776</v>
      </c>
      <c r="C2937" s="47">
        <v>23.75</v>
      </c>
      <c r="D2937" s="47">
        <v>24.42</v>
      </c>
      <c r="E2937" s="47">
        <v>23.66</v>
      </c>
      <c r="F2937" s="47">
        <v>24.36</v>
      </c>
      <c r="G2937" s="48">
        <v>218400</v>
      </c>
      <c r="H2937" s="47">
        <v>8.9499999999999993</v>
      </c>
      <c r="I2937" s="51">
        <f t="shared" si="323"/>
        <v>0.36740558292282427</v>
      </c>
      <c r="J2937" s="51">
        <f t="shared" ca="1" si="324"/>
        <v>2</v>
      </c>
      <c r="K2937" s="47">
        <f t="shared" si="325"/>
        <v>8.73</v>
      </c>
      <c r="L2937" s="47">
        <f t="shared" si="326"/>
        <v>8.9700000000000006</v>
      </c>
      <c r="M2937" s="47">
        <f t="shared" si="327"/>
        <v>8.69</v>
      </c>
      <c r="N2937" s="47">
        <f t="shared" si="328"/>
        <v>8.9499999999999993</v>
      </c>
      <c r="O2937" s="48">
        <f t="shared" ca="1" si="329"/>
        <v>436800</v>
      </c>
    </row>
    <row r="2938" spans="1:15" x14ac:dyDescent="0.25">
      <c r="A2938">
        <v>2923</v>
      </c>
      <c r="B2938" s="84">
        <v>37775</v>
      </c>
      <c r="C2938" s="47">
        <v>23.97</v>
      </c>
      <c r="D2938" s="47">
        <v>24.14</v>
      </c>
      <c r="E2938" s="47">
        <v>23.56</v>
      </c>
      <c r="F2938" s="47">
        <v>23.99</v>
      </c>
      <c r="G2938" s="48">
        <v>229700</v>
      </c>
      <c r="H2938" s="47">
        <v>8.81</v>
      </c>
      <c r="I2938" s="51">
        <f t="shared" si="323"/>
        <v>0.36723634847853276</v>
      </c>
      <c r="J2938" s="51">
        <f t="shared" ca="1" si="324"/>
        <v>2</v>
      </c>
      <c r="K2938" s="47">
        <f t="shared" si="325"/>
        <v>8.8000000000000007</v>
      </c>
      <c r="L2938" s="47">
        <f t="shared" si="326"/>
        <v>8.8699999999999992</v>
      </c>
      <c r="M2938" s="47">
        <f t="shared" si="327"/>
        <v>8.65</v>
      </c>
      <c r="N2938" s="47">
        <f t="shared" si="328"/>
        <v>8.81</v>
      </c>
      <c r="O2938" s="48">
        <f t="shared" ca="1" si="329"/>
        <v>459400</v>
      </c>
    </row>
    <row r="2939" spans="1:15" x14ac:dyDescent="0.25">
      <c r="A2939">
        <v>2924</v>
      </c>
      <c r="B2939" s="84">
        <v>37774</v>
      </c>
      <c r="C2939" s="47">
        <v>23.69</v>
      </c>
      <c r="D2939" s="47">
        <v>24</v>
      </c>
      <c r="E2939" s="47">
        <v>23.5</v>
      </c>
      <c r="F2939" s="47">
        <v>24</v>
      </c>
      <c r="G2939" s="48">
        <v>392100</v>
      </c>
      <c r="H2939" s="47">
        <v>8.82</v>
      </c>
      <c r="I2939" s="51">
        <f t="shared" si="323"/>
        <v>0.36749999999999999</v>
      </c>
      <c r="J2939" s="51">
        <f t="shared" ca="1" si="324"/>
        <v>2</v>
      </c>
      <c r="K2939" s="47">
        <f t="shared" si="325"/>
        <v>8.7100000000000009</v>
      </c>
      <c r="L2939" s="47">
        <f t="shared" si="326"/>
        <v>8.82</v>
      </c>
      <c r="M2939" s="47">
        <f t="shared" si="327"/>
        <v>8.64</v>
      </c>
      <c r="N2939" s="47">
        <f t="shared" si="328"/>
        <v>8.82</v>
      </c>
      <c r="O2939" s="48">
        <f t="shared" ca="1" si="329"/>
        <v>784200</v>
      </c>
    </row>
    <row r="2940" spans="1:15" x14ac:dyDescent="0.25">
      <c r="A2940">
        <v>2925</v>
      </c>
      <c r="B2940" s="84">
        <v>37771</v>
      </c>
      <c r="C2940" s="47">
        <v>23.09</v>
      </c>
      <c r="D2940" s="47">
        <v>23.62</v>
      </c>
      <c r="E2940" s="47">
        <v>23.05</v>
      </c>
      <c r="F2940" s="47">
        <v>23.61</v>
      </c>
      <c r="G2940" s="48">
        <v>236400</v>
      </c>
      <c r="H2940" s="47">
        <v>8.67</v>
      </c>
      <c r="I2940" s="51">
        <f t="shared" si="323"/>
        <v>0.36721728081321475</v>
      </c>
      <c r="J2940" s="51">
        <f t="shared" ca="1" si="324"/>
        <v>2</v>
      </c>
      <c r="K2940" s="47">
        <f t="shared" si="325"/>
        <v>8.48</v>
      </c>
      <c r="L2940" s="47">
        <f t="shared" si="326"/>
        <v>8.67</v>
      </c>
      <c r="M2940" s="47">
        <f t="shared" si="327"/>
        <v>8.4600000000000009</v>
      </c>
      <c r="N2940" s="47">
        <f t="shared" si="328"/>
        <v>8.67</v>
      </c>
      <c r="O2940" s="48">
        <f t="shared" ca="1" si="329"/>
        <v>472800</v>
      </c>
    </row>
    <row r="2941" spans="1:15" x14ac:dyDescent="0.25">
      <c r="A2941">
        <v>2926</v>
      </c>
      <c r="B2941" s="84">
        <v>37770</v>
      </c>
      <c r="C2941" s="47">
        <v>22.8</v>
      </c>
      <c r="D2941" s="47">
        <v>23.23</v>
      </c>
      <c r="E2941" s="47">
        <v>22.5</v>
      </c>
      <c r="F2941" s="47">
        <v>22.99</v>
      </c>
      <c r="G2941" s="48">
        <v>263300</v>
      </c>
      <c r="H2941" s="47">
        <v>8.44</v>
      </c>
      <c r="I2941" s="51">
        <f t="shared" si="323"/>
        <v>0.36711613745106569</v>
      </c>
      <c r="J2941" s="51">
        <f t="shared" ca="1" si="324"/>
        <v>2</v>
      </c>
      <c r="K2941" s="47">
        <f t="shared" si="325"/>
        <v>8.3699999999999992</v>
      </c>
      <c r="L2941" s="47">
        <f t="shared" si="326"/>
        <v>8.5299999999999994</v>
      </c>
      <c r="M2941" s="47">
        <f t="shared" si="327"/>
        <v>8.26</v>
      </c>
      <c r="N2941" s="47">
        <f t="shared" si="328"/>
        <v>8.44</v>
      </c>
      <c r="O2941" s="48">
        <f t="shared" ca="1" si="329"/>
        <v>526600</v>
      </c>
    </row>
    <row r="2942" spans="1:15" x14ac:dyDescent="0.25">
      <c r="A2942">
        <v>2927</v>
      </c>
      <c r="B2942" s="84">
        <v>37769</v>
      </c>
      <c r="C2942" s="47">
        <v>22.6</v>
      </c>
      <c r="D2942" s="47">
        <v>22.98</v>
      </c>
      <c r="E2942" s="47">
        <v>22.45</v>
      </c>
      <c r="F2942" s="47">
        <v>22.64</v>
      </c>
      <c r="G2942" s="48">
        <v>144800</v>
      </c>
      <c r="H2942" s="47">
        <v>8.32</v>
      </c>
      <c r="I2942" s="51">
        <f t="shared" si="323"/>
        <v>0.36749116607773852</v>
      </c>
      <c r="J2942" s="51">
        <f t="shared" ca="1" si="324"/>
        <v>2</v>
      </c>
      <c r="K2942" s="47">
        <f t="shared" si="325"/>
        <v>8.31</v>
      </c>
      <c r="L2942" s="47">
        <f t="shared" si="326"/>
        <v>8.44</v>
      </c>
      <c r="M2942" s="47">
        <f t="shared" si="327"/>
        <v>8.25</v>
      </c>
      <c r="N2942" s="47">
        <f t="shared" si="328"/>
        <v>8.32</v>
      </c>
      <c r="O2942" s="48">
        <f t="shared" ca="1" si="329"/>
        <v>289600</v>
      </c>
    </row>
    <row r="2943" spans="1:15" x14ac:dyDescent="0.25">
      <c r="A2943">
        <v>2928</v>
      </c>
      <c r="B2943" s="84">
        <v>37768</v>
      </c>
      <c r="C2943" s="47">
        <v>22</v>
      </c>
      <c r="D2943" s="47">
        <v>22.58</v>
      </c>
      <c r="E2943" s="47">
        <v>21.8</v>
      </c>
      <c r="F2943" s="47">
        <v>22.42</v>
      </c>
      <c r="G2943" s="48">
        <v>254400</v>
      </c>
      <c r="H2943" s="47">
        <v>8.24</v>
      </c>
      <c r="I2943" s="51">
        <f t="shared" si="323"/>
        <v>0.36752899197145406</v>
      </c>
      <c r="J2943" s="51">
        <f t="shared" ca="1" si="324"/>
        <v>2</v>
      </c>
      <c r="K2943" s="47">
        <f t="shared" si="325"/>
        <v>8.09</v>
      </c>
      <c r="L2943" s="47">
        <f t="shared" si="326"/>
        <v>8.3000000000000007</v>
      </c>
      <c r="M2943" s="47">
        <f t="shared" si="327"/>
        <v>8.01</v>
      </c>
      <c r="N2943" s="47">
        <f t="shared" si="328"/>
        <v>8.24</v>
      </c>
      <c r="O2943" s="48">
        <f t="shared" ca="1" si="329"/>
        <v>508800</v>
      </c>
    </row>
    <row r="2944" spans="1:15" x14ac:dyDescent="0.25">
      <c r="A2944">
        <v>2929</v>
      </c>
      <c r="B2944" s="84">
        <v>37764</v>
      </c>
      <c r="C2944" s="47">
        <v>21.7</v>
      </c>
      <c r="D2944" s="47">
        <v>22.25</v>
      </c>
      <c r="E2944" s="47">
        <v>21.7</v>
      </c>
      <c r="F2944" s="47">
        <v>22.01</v>
      </c>
      <c r="G2944" s="48">
        <v>130900</v>
      </c>
      <c r="H2944" s="47">
        <v>8.08</v>
      </c>
      <c r="I2944" s="51">
        <f t="shared" si="323"/>
        <v>0.36710586097228531</v>
      </c>
      <c r="J2944" s="51">
        <f t="shared" ca="1" si="324"/>
        <v>2</v>
      </c>
      <c r="K2944" s="47">
        <f t="shared" si="325"/>
        <v>7.97</v>
      </c>
      <c r="L2944" s="47">
        <f t="shared" si="326"/>
        <v>8.17</v>
      </c>
      <c r="M2944" s="47">
        <f t="shared" si="327"/>
        <v>7.97</v>
      </c>
      <c r="N2944" s="47">
        <f t="shared" si="328"/>
        <v>8.08</v>
      </c>
      <c r="O2944" s="48">
        <f t="shared" ca="1" si="329"/>
        <v>261800</v>
      </c>
    </row>
    <row r="2945" spans="1:15" x14ac:dyDescent="0.25">
      <c r="A2945">
        <v>2930</v>
      </c>
      <c r="B2945" s="84">
        <v>37763</v>
      </c>
      <c r="C2945" s="47">
        <v>21.6</v>
      </c>
      <c r="D2945" s="47">
        <v>22</v>
      </c>
      <c r="E2945" s="47">
        <v>21.56</v>
      </c>
      <c r="F2945" s="47">
        <v>22</v>
      </c>
      <c r="G2945" s="48">
        <v>152800</v>
      </c>
      <c r="H2945" s="47">
        <v>8.08</v>
      </c>
      <c r="I2945" s="51">
        <f t="shared" si="323"/>
        <v>0.36727272727272725</v>
      </c>
      <c r="J2945" s="51">
        <f t="shared" ca="1" si="324"/>
        <v>2</v>
      </c>
      <c r="K2945" s="47">
        <f t="shared" si="325"/>
        <v>7.93</v>
      </c>
      <c r="L2945" s="47">
        <f t="shared" si="326"/>
        <v>8.08</v>
      </c>
      <c r="M2945" s="47">
        <f t="shared" si="327"/>
        <v>7.92</v>
      </c>
      <c r="N2945" s="47">
        <f t="shared" si="328"/>
        <v>8.08</v>
      </c>
      <c r="O2945" s="48">
        <f t="shared" ca="1" si="329"/>
        <v>305600</v>
      </c>
    </row>
    <row r="2946" spans="1:15" x14ac:dyDescent="0.25">
      <c r="A2946">
        <v>2931</v>
      </c>
      <c r="B2946" s="84">
        <v>37762</v>
      </c>
      <c r="C2946" s="47">
        <v>21.66</v>
      </c>
      <c r="D2946" s="47">
        <v>21.96</v>
      </c>
      <c r="E2946" s="47">
        <v>21.48</v>
      </c>
      <c r="F2946" s="47">
        <v>21.84</v>
      </c>
      <c r="G2946" s="48">
        <v>194800</v>
      </c>
      <c r="H2946" s="47">
        <v>8.02</v>
      </c>
      <c r="I2946" s="51">
        <f t="shared" si="323"/>
        <v>0.36721611721611719</v>
      </c>
      <c r="J2946" s="51">
        <f t="shared" ca="1" si="324"/>
        <v>2</v>
      </c>
      <c r="K2946" s="47">
        <f t="shared" si="325"/>
        <v>7.95</v>
      </c>
      <c r="L2946" s="47">
        <f t="shared" si="326"/>
        <v>8.06</v>
      </c>
      <c r="M2946" s="47">
        <f t="shared" si="327"/>
        <v>7.89</v>
      </c>
      <c r="N2946" s="47">
        <f t="shared" si="328"/>
        <v>8.02</v>
      </c>
      <c r="O2946" s="48">
        <f t="shared" ca="1" si="329"/>
        <v>389600</v>
      </c>
    </row>
    <row r="2947" spans="1:15" x14ac:dyDescent="0.25">
      <c r="A2947">
        <v>2932</v>
      </c>
      <c r="B2947" s="84">
        <v>37761</v>
      </c>
      <c r="C2947" s="47">
        <v>21.64</v>
      </c>
      <c r="D2947" s="47">
        <v>21.94</v>
      </c>
      <c r="E2947" s="47">
        <v>21.26</v>
      </c>
      <c r="F2947" s="47">
        <v>21.62</v>
      </c>
      <c r="G2947" s="48">
        <v>595200</v>
      </c>
      <c r="H2947" s="47">
        <v>7.94</v>
      </c>
      <c r="I2947" s="51">
        <f t="shared" si="323"/>
        <v>0.36725254394079554</v>
      </c>
      <c r="J2947" s="51">
        <f t="shared" ca="1" si="324"/>
        <v>2</v>
      </c>
      <c r="K2947" s="47">
        <f t="shared" si="325"/>
        <v>7.95</v>
      </c>
      <c r="L2947" s="47">
        <f t="shared" si="326"/>
        <v>8.06</v>
      </c>
      <c r="M2947" s="47">
        <f t="shared" si="327"/>
        <v>7.81</v>
      </c>
      <c r="N2947" s="47">
        <f t="shared" si="328"/>
        <v>7.94</v>
      </c>
      <c r="O2947" s="48">
        <f t="shared" ca="1" si="329"/>
        <v>1190400</v>
      </c>
    </row>
    <row r="2948" spans="1:15" x14ac:dyDescent="0.25">
      <c r="A2948">
        <v>2933</v>
      </c>
      <c r="B2948" s="84">
        <v>37760</v>
      </c>
      <c r="C2948" s="47">
        <v>22.11</v>
      </c>
      <c r="D2948" s="47">
        <v>22.19</v>
      </c>
      <c r="E2948" s="47">
        <v>21.68</v>
      </c>
      <c r="F2948" s="47">
        <v>21.8</v>
      </c>
      <c r="G2948" s="48">
        <v>322500</v>
      </c>
      <c r="H2948" s="47">
        <v>8.01</v>
      </c>
      <c r="I2948" s="51">
        <f t="shared" si="323"/>
        <v>0.36743119266055041</v>
      </c>
      <c r="J2948" s="51">
        <f t="shared" ca="1" si="324"/>
        <v>2</v>
      </c>
      <c r="K2948" s="47">
        <f t="shared" si="325"/>
        <v>8.1199999999999992</v>
      </c>
      <c r="L2948" s="47">
        <f t="shared" si="326"/>
        <v>8.15</v>
      </c>
      <c r="M2948" s="47">
        <f t="shared" si="327"/>
        <v>7.97</v>
      </c>
      <c r="N2948" s="47">
        <f t="shared" si="328"/>
        <v>8.01</v>
      </c>
      <c r="O2948" s="48">
        <f t="shared" ca="1" si="329"/>
        <v>645000</v>
      </c>
    </row>
    <row r="2949" spans="1:15" x14ac:dyDescent="0.25">
      <c r="A2949">
        <v>2934</v>
      </c>
      <c r="B2949" s="84">
        <v>37757</v>
      </c>
      <c r="C2949" s="47">
        <v>21.82</v>
      </c>
      <c r="D2949" s="47">
        <v>22.32</v>
      </c>
      <c r="E2949" s="47">
        <v>21.82</v>
      </c>
      <c r="F2949" s="47">
        <v>22.2</v>
      </c>
      <c r="G2949" s="48">
        <v>589600</v>
      </c>
      <c r="H2949" s="47">
        <v>8.15</v>
      </c>
      <c r="I2949" s="51">
        <f t="shared" si="323"/>
        <v>0.36711711711711714</v>
      </c>
      <c r="J2949" s="51">
        <f t="shared" ca="1" si="324"/>
        <v>2</v>
      </c>
      <c r="K2949" s="47">
        <f t="shared" si="325"/>
        <v>8.01</v>
      </c>
      <c r="L2949" s="47">
        <f t="shared" si="326"/>
        <v>8.19</v>
      </c>
      <c r="M2949" s="47">
        <f t="shared" si="327"/>
        <v>8.01</v>
      </c>
      <c r="N2949" s="47">
        <f t="shared" si="328"/>
        <v>8.15</v>
      </c>
      <c r="O2949" s="48">
        <f t="shared" ca="1" si="329"/>
        <v>1179200</v>
      </c>
    </row>
    <row r="2950" spans="1:15" x14ac:dyDescent="0.25">
      <c r="A2950">
        <v>2935</v>
      </c>
      <c r="B2950" s="84">
        <v>37756</v>
      </c>
      <c r="C2950" s="47">
        <v>22.31</v>
      </c>
      <c r="D2950" s="47">
        <v>22.53</v>
      </c>
      <c r="E2950" s="47">
        <v>21.9</v>
      </c>
      <c r="F2950" s="47">
        <v>22.27</v>
      </c>
      <c r="G2950" s="48">
        <v>708000</v>
      </c>
      <c r="H2950" s="47">
        <v>8.18</v>
      </c>
      <c r="I2950" s="51">
        <f t="shared" si="323"/>
        <v>0.36731028289178264</v>
      </c>
      <c r="J2950" s="51">
        <f t="shared" ca="1" si="324"/>
        <v>2</v>
      </c>
      <c r="K2950" s="47">
        <f t="shared" si="325"/>
        <v>8.19</v>
      </c>
      <c r="L2950" s="47">
        <f t="shared" si="326"/>
        <v>8.2799999999999994</v>
      </c>
      <c r="M2950" s="47">
        <f t="shared" si="327"/>
        <v>8.0399999999999991</v>
      </c>
      <c r="N2950" s="47">
        <f t="shared" si="328"/>
        <v>8.18</v>
      </c>
      <c r="O2950" s="48">
        <f t="shared" ca="1" si="329"/>
        <v>1416000</v>
      </c>
    </row>
    <row r="2951" spans="1:15" x14ac:dyDescent="0.25">
      <c r="A2951">
        <v>2936</v>
      </c>
      <c r="B2951" s="84">
        <v>37755</v>
      </c>
      <c r="C2951" s="47">
        <v>22.31</v>
      </c>
      <c r="D2951" s="47">
        <v>22.7</v>
      </c>
      <c r="E2951" s="47">
        <v>22.22</v>
      </c>
      <c r="F2951" s="47">
        <v>22.45</v>
      </c>
      <c r="G2951" s="48">
        <v>581300</v>
      </c>
      <c r="H2951" s="47">
        <v>8.25</v>
      </c>
      <c r="I2951" s="51">
        <f t="shared" si="323"/>
        <v>0.36748329621380849</v>
      </c>
      <c r="J2951" s="51">
        <f t="shared" ca="1" si="324"/>
        <v>2</v>
      </c>
      <c r="K2951" s="47">
        <f t="shared" si="325"/>
        <v>8.1999999999999993</v>
      </c>
      <c r="L2951" s="47">
        <f t="shared" si="326"/>
        <v>8.34</v>
      </c>
      <c r="M2951" s="47">
        <f t="shared" si="327"/>
        <v>8.17</v>
      </c>
      <c r="N2951" s="47">
        <f t="shared" si="328"/>
        <v>8.25</v>
      </c>
      <c r="O2951" s="48">
        <f t="shared" ca="1" si="329"/>
        <v>1162600</v>
      </c>
    </row>
    <row r="2952" spans="1:15" x14ac:dyDescent="0.25">
      <c r="A2952">
        <v>2937</v>
      </c>
      <c r="B2952" s="84">
        <v>37754</v>
      </c>
      <c r="C2952" s="47">
        <v>22.54</v>
      </c>
      <c r="D2952" s="47">
        <v>22.63</v>
      </c>
      <c r="E2952" s="47">
        <v>22.24</v>
      </c>
      <c r="F2952" s="47">
        <v>22.57</v>
      </c>
      <c r="G2952" s="48">
        <v>236500</v>
      </c>
      <c r="H2952" s="47">
        <v>8.2899999999999991</v>
      </c>
      <c r="I2952" s="51">
        <f t="shared" si="323"/>
        <v>0.36730172795746563</v>
      </c>
      <c r="J2952" s="51">
        <f t="shared" ca="1" si="324"/>
        <v>2</v>
      </c>
      <c r="K2952" s="47">
        <f t="shared" si="325"/>
        <v>8.2799999999999994</v>
      </c>
      <c r="L2952" s="47">
        <f t="shared" si="326"/>
        <v>8.31</v>
      </c>
      <c r="M2952" s="47">
        <f t="shared" si="327"/>
        <v>8.17</v>
      </c>
      <c r="N2952" s="47">
        <f t="shared" si="328"/>
        <v>8.2899999999999991</v>
      </c>
      <c r="O2952" s="48">
        <f t="shared" ca="1" si="329"/>
        <v>473000</v>
      </c>
    </row>
    <row r="2953" spans="1:15" x14ac:dyDescent="0.25">
      <c r="A2953">
        <v>2938</v>
      </c>
      <c r="B2953" s="84">
        <v>37753</v>
      </c>
      <c r="C2953" s="47">
        <v>22.25</v>
      </c>
      <c r="D2953" s="47">
        <v>22.7</v>
      </c>
      <c r="E2953" s="47">
        <v>22.25</v>
      </c>
      <c r="F2953" s="47">
        <v>22.57</v>
      </c>
      <c r="G2953" s="48">
        <v>472400</v>
      </c>
      <c r="H2953" s="47">
        <v>8.2899999999999991</v>
      </c>
      <c r="I2953" s="51">
        <f t="shared" si="323"/>
        <v>0.36730172795746563</v>
      </c>
      <c r="J2953" s="51">
        <f t="shared" ca="1" si="324"/>
        <v>2</v>
      </c>
      <c r="K2953" s="47">
        <f t="shared" si="325"/>
        <v>8.17</v>
      </c>
      <c r="L2953" s="47">
        <f t="shared" si="326"/>
        <v>8.34</v>
      </c>
      <c r="M2953" s="47">
        <f t="shared" si="327"/>
        <v>8.17</v>
      </c>
      <c r="N2953" s="47">
        <f t="shared" si="328"/>
        <v>8.2899999999999991</v>
      </c>
      <c r="O2953" s="48">
        <f t="shared" ca="1" si="329"/>
        <v>944800</v>
      </c>
    </row>
    <row r="2954" spans="1:15" x14ac:dyDescent="0.25">
      <c r="A2954">
        <v>2939</v>
      </c>
      <c r="B2954" s="84">
        <v>37750</v>
      </c>
      <c r="C2954" s="47">
        <v>22.85</v>
      </c>
      <c r="D2954" s="47">
        <v>22.85</v>
      </c>
      <c r="E2954" s="47">
        <v>22.32</v>
      </c>
      <c r="F2954" s="47">
        <v>22.45</v>
      </c>
      <c r="G2954" s="48">
        <v>502400</v>
      </c>
      <c r="H2954" s="47">
        <v>8.25</v>
      </c>
      <c r="I2954" s="51">
        <f t="shared" si="323"/>
        <v>0.36748329621380849</v>
      </c>
      <c r="J2954" s="51">
        <f t="shared" ca="1" si="324"/>
        <v>2</v>
      </c>
      <c r="K2954" s="47">
        <f t="shared" si="325"/>
        <v>8.4</v>
      </c>
      <c r="L2954" s="47">
        <f t="shared" si="326"/>
        <v>8.4</v>
      </c>
      <c r="M2954" s="47">
        <f t="shared" si="327"/>
        <v>8.1999999999999993</v>
      </c>
      <c r="N2954" s="47">
        <f t="shared" si="328"/>
        <v>8.25</v>
      </c>
      <c r="O2954" s="48">
        <f t="shared" ca="1" si="329"/>
        <v>1004800</v>
      </c>
    </row>
    <row r="2955" spans="1:15" x14ac:dyDescent="0.25">
      <c r="A2955">
        <v>2940</v>
      </c>
      <c r="B2955" s="84">
        <v>37749</v>
      </c>
      <c r="C2955" s="47">
        <v>22.95</v>
      </c>
      <c r="D2955" s="47">
        <v>22.98</v>
      </c>
      <c r="E2955" s="47">
        <v>22.54</v>
      </c>
      <c r="F2955" s="47">
        <v>22.69</v>
      </c>
      <c r="G2955" s="48">
        <v>288500</v>
      </c>
      <c r="H2955" s="47">
        <v>8.33</v>
      </c>
      <c r="I2955" s="51">
        <f t="shared" si="323"/>
        <v>0.36712208021154691</v>
      </c>
      <c r="J2955" s="51">
        <f t="shared" ca="1" si="324"/>
        <v>2</v>
      </c>
      <c r="K2955" s="47">
        <f t="shared" si="325"/>
        <v>8.43</v>
      </c>
      <c r="L2955" s="47">
        <f t="shared" si="326"/>
        <v>8.44</v>
      </c>
      <c r="M2955" s="47">
        <f t="shared" si="327"/>
        <v>8.27</v>
      </c>
      <c r="N2955" s="47">
        <f t="shared" si="328"/>
        <v>8.33</v>
      </c>
      <c r="O2955" s="48">
        <f t="shared" ca="1" si="329"/>
        <v>577000</v>
      </c>
    </row>
    <row r="2956" spans="1:15" x14ac:dyDescent="0.25">
      <c r="A2956">
        <v>2941</v>
      </c>
      <c r="B2956" s="84">
        <v>37748</v>
      </c>
      <c r="C2956" s="47">
        <v>23.63</v>
      </c>
      <c r="D2956" s="47">
        <v>23.8</v>
      </c>
      <c r="E2956" s="47">
        <v>22.99</v>
      </c>
      <c r="F2956" s="47">
        <v>23.15</v>
      </c>
      <c r="G2956" s="48">
        <v>479200</v>
      </c>
      <c r="H2956" s="47">
        <v>8.5</v>
      </c>
      <c r="I2956" s="51">
        <f t="shared" si="323"/>
        <v>0.367170626349892</v>
      </c>
      <c r="J2956" s="51">
        <f t="shared" ca="1" si="324"/>
        <v>2</v>
      </c>
      <c r="K2956" s="47">
        <f t="shared" si="325"/>
        <v>8.68</v>
      </c>
      <c r="L2956" s="47">
        <f t="shared" si="326"/>
        <v>8.74</v>
      </c>
      <c r="M2956" s="47">
        <f t="shared" si="327"/>
        <v>8.44</v>
      </c>
      <c r="N2956" s="47">
        <f t="shared" si="328"/>
        <v>8.5</v>
      </c>
      <c r="O2956" s="48">
        <f t="shared" ca="1" si="329"/>
        <v>958400</v>
      </c>
    </row>
    <row r="2957" spans="1:15" x14ac:dyDescent="0.25">
      <c r="A2957">
        <v>2942</v>
      </c>
      <c r="B2957" s="84">
        <v>37747</v>
      </c>
      <c r="C2957" s="47">
        <v>23.75</v>
      </c>
      <c r="D2957" s="47">
        <v>23.96</v>
      </c>
      <c r="E2957" s="47">
        <v>23.7</v>
      </c>
      <c r="F2957" s="47">
        <v>23.75</v>
      </c>
      <c r="G2957" s="48">
        <v>195600</v>
      </c>
      <c r="H2957" s="47">
        <v>8.7200000000000006</v>
      </c>
      <c r="I2957" s="51">
        <f t="shared" si="323"/>
        <v>0.36715789473684213</v>
      </c>
      <c r="J2957" s="51">
        <f t="shared" ca="1" si="324"/>
        <v>2</v>
      </c>
      <c r="K2957" s="47">
        <f t="shared" si="325"/>
        <v>8.7200000000000006</v>
      </c>
      <c r="L2957" s="47">
        <f t="shared" si="326"/>
        <v>8.8000000000000007</v>
      </c>
      <c r="M2957" s="47">
        <f t="shared" si="327"/>
        <v>8.6999999999999993</v>
      </c>
      <c r="N2957" s="47">
        <f t="shared" si="328"/>
        <v>8.7200000000000006</v>
      </c>
      <c r="O2957" s="48">
        <f t="shared" ca="1" si="329"/>
        <v>391200</v>
      </c>
    </row>
    <row r="2958" spans="1:15" x14ac:dyDescent="0.25">
      <c r="A2958">
        <v>2943</v>
      </c>
      <c r="B2958" s="84">
        <v>37746</v>
      </c>
      <c r="C2958" s="47">
        <v>23.99</v>
      </c>
      <c r="D2958" s="47">
        <v>24.05</v>
      </c>
      <c r="E2958" s="47">
        <v>23.6</v>
      </c>
      <c r="F2958" s="47">
        <v>23.95</v>
      </c>
      <c r="G2958" s="48">
        <v>256100</v>
      </c>
      <c r="H2958" s="47">
        <v>8.8000000000000007</v>
      </c>
      <c r="I2958" s="51">
        <f t="shared" si="323"/>
        <v>0.36743215031315246</v>
      </c>
      <c r="J2958" s="51">
        <f t="shared" ca="1" si="324"/>
        <v>2</v>
      </c>
      <c r="K2958" s="47">
        <f t="shared" si="325"/>
        <v>8.81</v>
      </c>
      <c r="L2958" s="47">
        <f t="shared" si="326"/>
        <v>8.84</v>
      </c>
      <c r="M2958" s="47">
        <f t="shared" si="327"/>
        <v>8.67</v>
      </c>
      <c r="N2958" s="47">
        <f t="shared" si="328"/>
        <v>8.8000000000000007</v>
      </c>
      <c r="O2958" s="48">
        <f t="shared" ca="1" si="329"/>
        <v>512200</v>
      </c>
    </row>
    <row r="2959" spans="1:15" x14ac:dyDescent="0.25">
      <c r="A2959">
        <v>2944</v>
      </c>
      <c r="B2959" s="84">
        <v>37743</v>
      </c>
      <c r="C2959" s="47">
        <v>22.75</v>
      </c>
      <c r="D2959" s="47">
        <v>24.2</v>
      </c>
      <c r="E2959" s="47">
        <v>22.75</v>
      </c>
      <c r="F2959" s="47">
        <v>23.96</v>
      </c>
      <c r="G2959" s="48">
        <v>306000</v>
      </c>
      <c r="H2959" s="47">
        <v>8.8000000000000007</v>
      </c>
      <c r="I2959" s="51">
        <f t="shared" si="323"/>
        <v>0.36727879799666113</v>
      </c>
      <c r="J2959" s="51">
        <f t="shared" ca="1" si="324"/>
        <v>2</v>
      </c>
      <c r="K2959" s="47">
        <f t="shared" si="325"/>
        <v>8.36</v>
      </c>
      <c r="L2959" s="47">
        <f t="shared" si="326"/>
        <v>8.89</v>
      </c>
      <c r="M2959" s="47">
        <f t="shared" si="327"/>
        <v>8.36</v>
      </c>
      <c r="N2959" s="47">
        <f t="shared" si="328"/>
        <v>8.8000000000000007</v>
      </c>
      <c r="O2959" s="48">
        <f t="shared" ca="1" si="329"/>
        <v>612000</v>
      </c>
    </row>
    <row r="2960" spans="1:15" x14ac:dyDescent="0.25">
      <c r="A2960">
        <v>2945</v>
      </c>
      <c r="B2960" s="84">
        <v>37742</v>
      </c>
      <c r="C2960" s="47">
        <v>23.05</v>
      </c>
      <c r="D2960" s="47">
        <v>23.05</v>
      </c>
      <c r="E2960" s="47">
        <v>22.66</v>
      </c>
      <c r="F2960" s="47">
        <v>22.87</v>
      </c>
      <c r="G2960" s="48">
        <v>270000</v>
      </c>
      <c r="H2960" s="47">
        <v>8.4</v>
      </c>
      <c r="I2960" s="51">
        <f t="shared" si="323"/>
        <v>0.36729339746392653</v>
      </c>
      <c r="J2960" s="51">
        <f t="shared" ca="1" si="324"/>
        <v>2</v>
      </c>
      <c r="K2960" s="47">
        <f t="shared" si="325"/>
        <v>8.4700000000000006</v>
      </c>
      <c r="L2960" s="47">
        <f t="shared" si="326"/>
        <v>8.4700000000000006</v>
      </c>
      <c r="M2960" s="47">
        <f t="shared" si="327"/>
        <v>8.32</v>
      </c>
      <c r="N2960" s="47">
        <f t="shared" si="328"/>
        <v>8.4</v>
      </c>
      <c r="O2960" s="48">
        <f t="shared" ca="1" si="329"/>
        <v>540000</v>
      </c>
    </row>
    <row r="2961" spans="1:15" x14ac:dyDescent="0.25">
      <c r="A2961">
        <v>2946</v>
      </c>
      <c r="B2961" s="84">
        <v>37741</v>
      </c>
      <c r="C2961" s="47">
        <v>22.95</v>
      </c>
      <c r="D2961" s="47">
        <v>23.05</v>
      </c>
      <c r="E2961" s="47">
        <v>22.5</v>
      </c>
      <c r="F2961" s="47">
        <v>23</v>
      </c>
      <c r="G2961" s="48">
        <v>317700</v>
      </c>
      <c r="H2961" s="47">
        <v>8.4499999999999993</v>
      </c>
      <c r="I2961" s="51">
        <f t="shared" ref="I2961:I3024" si="330">H2961/F2961</f>
        <v>0.36739130434782608</v>
      </c>
      <c r="J2961" s="51">
        <f t="shared" ref="J2961:J3024" ca="1" si="331">INDEX(OFFSET($T$15,0,0,$S$13+1,1),MATCH(B2961,OFFSET($Q$15,0,0,$S$13+1,1),-1))</f>
        <v>2</v>
      </c>
      <c r="K2961" s="47">
        <f t="shared" ref="K2961:K3024" si="332">ROUND($I2961*C2961,2)</f>
        <v>8.43</v>
      </c>
      <c r="L2961" s="47">
        <f t="shared" ref="L2961:L3024" si="333">ROUND($I2961*D2961,2)</f>
        <v>8.4700000000000006</v>
      </c>
      <c r="M2961" s="47">
        <f t="shared" ref="M2961:M3024" si="334">ROUND($I2961*E2961,2)</f>
        <v>8.27</v>
      </c>
      <c r="N2961" s="47">
        <f t="shared" ref="N2961:N3024" si="335">ROUND($I2961*F2961,2)</f>
        <v>8.4499999999999993</v>
      </c>
      <c r="O2961" s="48">
        <f t="shared" ref="O2961:O3024" ca="1" si="336">G2961*J2961</f>
        <v>635400</v>
      </c>
    </row>
    <row r="2962" spans="1:15" x14ac:dyDescent="0.25">
      <c r="A2962">
        <v>2947</v>
      </c>
      <c r="B2962" s="84">
        <v>37740</v>
      </c>
      <c r="C2962" s="47">
        <v>22.7</v>
      </c>
      <c r="D2962" s="47">
        <v>23.05</v>
      </c>
      <c r="E2962" s="47">
        <v>22.7</v>
      </c>
      <c r="F2962" s="47">
        <v>22.88</v>
      </c>
      <c r="G2962" s="48">
        <v>381200</v>
      </c>
      <c r="H2962" s="47">
        <v>8.4</v>
      </c>
      <c r="I2962" s="51">
        <f t="shared" si="330"/>
        <v>0.36713286713286719</v>
      </c>
      <c r="J2962" s="51">
        <f t="shared" ca="1" si="331"/>
        <v>2</v>
      </c>
      <c r="K2962" s="47">
        <f t="shared" si="332"/>
        <v>8.33</v>
      </c>
      <c r="L2962" s="47">
        <f t="shared" si="333"/>
        <v>8.4600000000000009</v>
      </c>
      <c r="M2962" s="47">
        <f t="shared" si="334"/>
        <v>8.33</v>
      </c>
      <c r="N2962" s="47">
        <f t="shared" si="335"/>
        <v>8.4</v>
      </c>
      <c r="O2962" s="48">
        <f t="shared" ca="1" si="336"/>
        <v>762400</v>
      </c>
    </row>
    <row r="2963" spans="1:15" x14ac:dyDescent="0.25">
      <c r="A2963">
        <v>2948</v>
      </c>
      <c r="B2963" s="84">
        <v>37739</v>
      </c>
      <c r="C2963" s="47">
        <v>22.37</v>
      </c>
      <c r="D2963" s="47">
        <v>22.85</v>
      </c>
      <c r="E2963" s="47">
        <v>22.34</v>
      </c>
      <c r="F2963" s="47">
        <v>22.85</v>
      </c>
      <c r="G2963" s="48">
        <v>670500</v>
      </c>
      <c r="H2963" s="47">
        <v>8.39</v>
      </c>
      <c r="I2963" s="51">
        <f t="shared" si="330"/>
        <v>0.36717724288840264</v>
      </c>
      <c r="J2963" s="51">
        <f t="shared" ca="1" si="331"/>
        <v>2</v>
      </c>
      <c r="K2963" s="47">
        <f t="shared" si="332"/>
        <v>8.2100000000000009</v>
      </c>
      <c r="L2963" s="47">
        <f t="shared" si="333"/>
        <v>8.39</v>
      </c>
      <c r="M2963" s="47">
        <f t="shared" si="334"/>
        <v>8.1999999999999993</v>
      </c>
      <c r="N2963" s="47">
        <f t="shared" si="335"/>
        <v>8.39</v>
      </c>
      <c r="O2963" s="48">
        <f t="shared" ca="1" si="336"/>
        <v>1341000</v>
      </c>
    </row>
    <row r="2964" spans="1:15" x14ac:dyDescent="0.25">
      <c r="A2964">
        <v>2949</v>
      </c>
      <c r="B2964" s="84">
        <v>37736</v>
      </c>
      <c r="C2964" s="47">
        <v>22.69</v>
      </c>
      <c r="D2964" s="47">
        <v>22.75</v>
      </c>
      <c r="E2964" s="47">
        <v>22.28</v>
      </c>
      <c r="F2964" s="47">
        <v>22.5</v>
      </c>
      <c r="G2964" s="48">
        <v>431300</v>
      </c>
      <c r="H2964" s="47">
        <v>8.26</v>
      </c>
      <c r="I2964" s="51">
        <f t="shared" si="330"/>
        <v>0.36711111111111111</v>
      </c>
      <c r="J2964" s="51">
        <f t="shared" ca="1" si="331"/>
        <v>2</v>
      </c>
      <c r="K2964" s="47">
        <f t="shared" si="332"/>
        <v>8.33</v>
      </c>
      <c r="L2964" s="47">
        <f t="shared" si="333"/>
        <v>8.35</v>
      </c>
      <c r="M2964" s="47">
        <f t="shared" si="334"/>
        <v>8.18</v>
      </c>
      <c r="N2964" s="47">
        <f t="shared" si="335"/>
        <v>8.26</v>
      </c>
      <c r="O2964" s="48">
        <f t="shared" ca="1" si="336"/>
        <v>862600</v>
      </c>
    </row>
    <row r="2965" spans="1:15" x14ac:dyDescent="0.25">
      <c r="A2965">
        <v>2950</v>
      </c>
      <c r="B2965" s="84">
        <v>37735</v>
      </c>
      <c r="C2965" s="47">
        <v>22.76</v>
      </c>
      <c r="D2965" s="47">
        <v>23</v>
      </c>
      <c r="E2965" s="47">
        <v>22.63</v>
      </c>
      <c r="F2965" s="47">
        <v>22.67</v>
      </c>
      <c r="G2965" s="48">
        <v>350400</v>
      </c>
      <c r="H2965" s="47">
        <v>8.33</v>
      </c>
      <c r="I2965" s="51">
        <f t="shared" si="330"/>
        <v>0.3674459638288487</v>
      </c>
      <c r="J2965" s="51">
        <f t="shared" ca="1" si="331"/>
        <v>2</v>
      </c>
      <c r="K2965" s="47">
        <f t="shared" si="332"/>
        <v>8.36</v>
      </c>
      <c r="L2965" s="47">
        <f t="shared" si="333"/>
        <v>8.4499999999999993</v>
      </c>
      <c r="M2965" s="47">
        <f t="shared" si="334"/>
        <v>8.32</v>
      </c>
      <c r="N2965" s="47">
        <f t="shared" si="335"/>
        <v>8.33</v>
      </c>
      <c r="O2965" s="48">
        <f t="shared" ca="1" si="336"/>
        <v>700800</v>
      </c>
    </row>
    <row r="2966" spans="1:15" x14ac:dyDescent="0.25">
      <c r="A2966">
        <v>2951</v>
      </c>
      <c r="B2966" s="84">
        <v>37734</v>
      </c>
      <c r="C2966" s="47">
        <v>23.25</v>
      </c>
      <c r="D2966" s="47">
        <v>23.25</v>
      </c>
      <c r="E2966" s="47">
        <v>22.86</v>
      </c>
      <c r="F2966" s="47">
        <v>22.93</v>
      </c>
      <c r="G2966" s="48">
        <v>684400</v>
      </c>
      <c r="H2966" s="47">
        <v>8.42</v>
      </c>
      <c r="I2966" s="51">
        <f t="shared" si="330"/>
        <v>0.36720453554295684</v>
      </c>
      <c r="J2966" s="51">
        <f t="shared" ca="1" si="331"/>
        <v>2</v>
      </c>
      <c r="K2966" s="47">
        <f t="shared" si="332"/>
        <v>8.5399999999999991</v>
      </c>
      <c r="L2966" s="47">
        <f t="shared" si="333"/>
        <v>8.5399999999999991</v>
      </c>
      <c r="M2966" s="47">
        <f t="shared" si="334"/>
        <v>8.39</v>
      </c>
      <c r="N2966" s="47">
        <f t="shared" si="335"/>
        <v>8.42</v>
      </c>
      <c r="O2966" s="48">
        <f t="shared" ca="1" si="336"/>
        <v>1368800</v>
      </c>
    </row>
    <row r="2967" spans="1:15" x14ac:dyDescent="0.25">
      <c r="A2967">
        <v>2952</v>
      </c>
      <c r="B2967" s="84">
        <v>37733</v>
      </c>
      <c r="C2967" s="47">
        <v>22</v>
      </c>
      <c r="D2967" s="47">
        <v>23.49</v>
      </c>
      <c r="E2967" s="47">
        <v>21.98</v>
      </c>
      <c r="F2967" s="47">
        <v>23.13</v>
      </c>
      <c r="G2967" s="48">
        <v>574900</v>
      </c>
      <c r="H2967" s="47">
        <v>8.5</v>
      </c>
      <c r="I2967" s="51">
        <f t="shared" si="330"/>
        <v>0.36748811067877218</v>
      </c>
      <c r="J2967" s="51">
        <f t="shared" ca="1" si="331"/>
        <v>2</v>
      </c>
      <c r="K2967" s="47">
        <f t="shared" si="332"/>
        <v>8.08</v>
      </c>
      <c r="L2967" s="47">
        <f t="shared" si="333"/>
        <v>8.6300000000000008</v>
      </c>
      <c r="M2967" s="47">
        <f t="shared" si="334"/>
        <v>8.08</v>
      </c>
      <c r="N2967" s="47">
        <f t="shared" si="335"/>
        <v>8.5</v>
      </c>
      <c r="O2967" s="48">
        <f t="shared" ca="1" si="336"/>
        <v>1149800</v>
      </c>
    </row>
    <row r="2968" spans="1:15" x14ac:dyDescent="0.25">
      <c r="A2968">
        <v>2953</v>
      </c>
      <c r="B2968" s="84">
        <v>37732</v>
      </c>
      <c r="C2968" s="47">
        <v>22.3</v>
      </c>
      <c r="D2968" s="47">
        <v>22.32</v>
      </c>
      <c r="E2968" s="47">
        <v>21.42</v>
      </c>
      <c r="F2968" s="47">
        <v>22.01</v>
      </c>
      <c r="G2968" s="48">
        <v>482500</v>
      </c>
      <c r="H2968" s="47">
        <v>8.08</v>
      </c>
      <c r="I2968" s="51">
        <f t="shared" si="330"/>
        <v>0.36710586097228531</v>
      </c>
      <c r="J2968" s="51">
        <f t="shared" ca="1" si="331"/>
        <v>2</v>
      </c>
      <c r="K2968" s="47">
        <f t="shared" si="332"/>
        <v>8.19</v>
      </c>
      <c r="L2968" s="47">
        <f t="shared" si="333"/>
        <v>8.19</v>
      </c>
      <c r="M2968" s="47">
        <f t="shared" si="334"/>
        <v>7.86</v>
      </c>
      <c r="N2968" s="47">
        <f t="shared" si="335"/>
        <v>8.08</v>
      </c>
      <c r="O2968" s="48">
        <f t="shared" ca="1" si="336"/>
        <v>965000</v>
      </c>
    </row>
    <row r="2969" spans="1:15" x14ac:dyDescent="0.25">
      <c r="A2969">
        <v>2954</v>
      </c>
      <c r="B2969" s="84">
        <v>37728</v>
      </c>
      <c r="C2969" s="47">
        <v>21.73</v>
      </c>
      <c r="D2969" s="47">
        <v>23.04</v>
      </c>
      <c r="E2969" s="47">
        <v>21.33</v>
      </c>
      <c r="F2969" s="47">
        <v>22.21</v>
      </c>
      <c r="G2969" s="48">
        <v>1117600</v>
      </c>
      <c r="H2969" s="47">
        <v>8.16</v>
      </c>
      <c r="I2969" s="51">
        <f t="shared" si="330"/>
        <v>0.36740207113912648</v>
      </c>
      <c r="J2969" s="51">
        <f t="shared" ca="1" si="331"/>
        <v>2</v>
      </c>
      <c r="K2969" s="47">
        <f t="shared" si="332"/>
        <v>7.98</v>
      </c>
      <c r="L2969" s="47">
        <f t="shared" si="333"/>
        <v>8.4600000000000009</v>
      </c>
      <c r="M2969" s="47">
        <f t="shared" si="334"/>
        <v>7.84</v>
      </c>
      <c r="N2969" s="47">
        <f t="shared" si="335"/>
        <v>8.16</v>
      </c>
      <c r="O2969" s="48">
        <f t="shared" ca="1" si="336"/>
        <v>2235200</v>
      </c>
    </row>
    <row r="2970" spans="1:15" x14ac:dyDescent="0.25">
      <c r="A2970">
        <v>2955</v>
      </c>
      <c r="B2970" s="84">
        <v>37727</v>
      </c>
      <c r="C2970" s="47">
        <v>21.77</v>
      </c>
      <c r="D2970" s="47">
        <v>21.81</v>
      </c>
      <c r="E2970" s="47">
        <v>21.16</v>
      </c>
      <c r="F2970" s="47">
        <v>21.45</v>
      </c>
      <c r="G2970" s="48">
        <v>947300</v>
      </c>
      <c r="H2970" s="47">
        <v>7.88</v>
      </c>
      <c r="I2970" s="51">
        <f t="shared" si="330"/>
        <v>0.36736596736596738</v>
      </c>
      <c r="J2970" s="51">
        <f t="shared" ca="1" si="331"/>
        <v>2</v>
      </c>
      <c r="K2970" s="47">
        <f t="shared" si="332"/>
        <v>8</v>
      </c>
      <c r="L2970" s="47">
        <f t="shared" si="333"/>
        <v>8.01</v>
      </c>
      <c r="M2970" s="47">
        <f t="shared" si="334"/>
        <v>7.77</v>
      </c>
      <c r="N2970" s="47">
        <f t="shared" si="335"/>
        <v>7.88</v>
      </c>
      <c r="O2970" s="48">
        <f t="shared" ca="1" si="336"/>
        <v>1894600</v>
      </c>
    </row>
    <row r="2971" spans="1:15" x14ac:dyDescent="0.25">
      <c r="A2971">
        <v>2956</v>
      </c>
      <c r="B2971" s="84">
        <v>37726</v>
      </c>
      <c r="C2971" s="47">
        <v>21.64</v>
      </c>
      <c r="D2971" s="47">
        <v>22.53</v>
      </c>
      <c r="E2971" s="47">
        <v>21.5</v>
      </c>
      <c r="F2971" s="47">
        <v>22.09</v>
      </c>
      <c r="G2971" s="48">
        <v>658500</v>
      </c>
      <c r="H2971" s="47">
        <v>8.11</v>
      </c>
      <c r="I2971" s="51">
        <f t="shared" si="330"/>
        <v>0.36713444997736527</v>
      </c>
      <c r="J2971" s="51">
        <f t="shared" ca="1" si="331"/>
        <v>2</v>
      </c>
      <c r="K2971" s="47">
        <f t="shared" si="332"/>
        <v>7.94</v>
      </c>
      <c r="L2971" s="47">
        <f t="shared" si="333"/>
        <v>8.27</v>
      </c>
      <c r="M2971" s="47">
        <f t="shared" si="334"/>
        <v>7.89</v>
      </c>
      <c r="N2971" s="47">
        <f t="shared" si="335"/>
        <v>8.11</v>
      </c>
      <c r="O2971" s="48">
        <f t="shared" ca="1" si="336"/>
        <v>1317000</v>
      </c>
    </row>
    <row r="2972" spans="1:15" x14ac:dyDescent="0.25">
      <c r="A2972">
        <v>2957</v>
      </c>
      <c r="B2972" s="84">
        <v>37725</v>
      </c>
      <c r="C2972" s="47">
        <v>20.77</v>
      </c>
      <c r="D2972" s="47">
        <v>21.44</v>
      </c>
      <c r="E2972" s="47">
        <v>20.77</v>
      </c>
      <c r="F2972" s="47">
        <v>21.44</v>
      </c>
      <c r="G2972" s="48">
        <v>275300</v>
      </c>
      <c r="H2972" s="47">
        <v>7.88</v>
      </c>
      <c r="I2972" s="51">
        <f t="shared" si="330"/>
        <v>0.3675373134328358</v>
      </c>
      <c r="J2972" s="51">
        <f t="shared" ca="1" si="331"/>
        <v>2</v>
      </c>
      <c r="K2972" s="47">
        <f t="shared" si="332"/>
        <v>7.63</v>
      </c>
      <c r="L2972" s="47">
        <f t="shared" si="333"/>
        <v>7.88</v>
      </c>
      <c r="M2972" s="47">
        <f t="shared" si="334"/>
        <v>7.63</v>
      </c>
      <c r="N2972" s="47">
        <f t="shared" si="335"/>
        <v>7.88</v>
      </c>
      <c r="O2972" s="48">
        <f t="shared" ca="1" si="336"/>
        <v>550600</v>
      </c>
    </row>
    <row r="2973" spans="1:15" x14ac:dyDescent="0.25">
      <c r="A2973">
        <v>2958</v>
      </c>
      <c r="B2973" s="84">
        <v>37722</v>
      </c>
      <c r="C2973" s="47">
        <v>20.9</v>
      </c>
      <c r="D2973" s="47">
        <v>21.47</v>
      </c>
      <c r="E2973" s="47">
        <v>20.84</v>
      </c>
      <c r="F2973" s="47">
        <v>20.91</v>
      </c>
      <c r="G2973" s="48">
        <v>281300</v>
      </c>
      <c r="H2973" s="47">
        <v>7.68</v>
      </c>
      <c r="I2973" s="51">
        <f t="shared" si="330"/>
        <v>0.36728837876614057</v>
      </c>
      <c r="J2973" s="51">
        <f t="shared" ca="1" si="331"/>
        <v>2</v>
      </c>
      <c r="K2973" s="47">
        <f t="shared" si="332"/>
        <v>7.68</v>
      </c>
      <c r="L2973" s="47">
        <f t="shared" si="333"/>
        <v>7.89</v>
      </c>
      <c r="M2973" s="47">
        <f t="shared" si="334"/>
        <v>7.65</v>
      </c>
      <c r="N2973" s="47">
        <f t="shared" si="335"/>
        <v>7.68</v>
      </c>
      <c r="O2973" s="48">
        <f t="shared" ca="1" si="336"/>
        <v>562600</v>
      </c>
    </row>
    <row r="2974" spans="1:15" x14ac:dyDescent="0.25">
      <c r="A2974">
        <v>2959</v>
      </c>
      <c r="B2974" s="84">
        <v>37721</v>
      </c>
      <c r="C2974" s="47">
        <v>20.85</v>
      </c>
      <c r="D2974" s="47">
        <v>21.22</v>
      </c>
      <c r="E2974" s="47">
        <v>20.85</v>
      </c>
      <c r="F2974" s="47">
        <v>21.01</v>
      </c>
      <c r="G2974" s="48">
        <v>533200</v>
      </c>
      <c r="H2974" s="47">
        <v>7.72</v>
      </c>
      <c r="I2974" s="51">
        <f t="shared" si="330"/>
        <v>0.36744407425035691</v>
      </c>
      <c r="J2974" s="51">
        <f t="shared" ca="1" si="331"/>
        <v>2</v>
      </c>
      <c r="K2974" s="47">
        <f t="shared" si="332"/>
        <v>7.66</v>
      </c>
      <c r="L2974" s="47">
        <f t="shared" si="333"/>
        <v>7.8</v>
      </c>
      <c r="M2974" s="47">
        <f t="shared" si="334"/>
        <v>7.66</v>
      </c>
      <c r="N2974" s="47">
        <f t="shared" si="335"/>
        <v>7.72</v>
      </c>
      <c r="O2974" s="48">
        <f t="shared" ca="1" si="336"/>
        <v>1066400</v>
      </c>
    </row>
    <row r="2975" spans="1:15" x14ac:dyDescent="0.25">
      <c r="A2975">
        <v>2960</v>
      </c>
      <c r="B2975" s="84">
        <v>37720</v>
      </c>
      <c r="C2975" s="47">
        <v>20.88</v>
      </c>
      <c r="D2975" s="47">
        <v>21.24</v>
      </c>
      <c r="E2975" s="47">
        <v>20.62</v>
      </c>
      <c r="F2975" s="47">
        <v>21.1</v>
      </c>
      <c r="G2975" s="48">
        <v>416800</v>
      </c>
      <c r="H2975" s="47">
        <v>7.75</v>
      </c>
      <c r="I2975" s="51">
        <f t="shared" si="330"/>
        <v>0.36729857819905209</v>
      </c>
      <c r="J2975" s="51">
        <f t="shared" ca="1" si="331"/>
        <v>2</v>
      </c>
      <c r="K2975" s="47">
        <f t="shared" si="332"/>
        <v>7.67</v>
      </c>
      <c r="L2975" s="47">
        <f t="shared" si="333"/>
        <v>7.8</v>
      </c>
      <c r="M2975" s="47">
        <f t="shared" si="334"/>
        <v>7.57</v>
      </c>
      <c r="N2975" s="47">
        <f t="shared" si="335"/>
        <v>7.75</v>
      </c>
      <c r="O2975" s="48">
        <f t="shared" ca="1" si="336"/>
        <v>833600</v>
      </c>
    </row>
    <row r="2976" spans="1:15" x14ac:dyDescent="0.25">
      <c r="A2976">
        <v>2961</v>
      </c>
      <c r="B2976" s="84">
        <v>37719</v>
      </c>
      <c r="C2976" s="47">
        <v>21.04</v>
      </c>
      <c r="D2976" s="47">
        <v>21.42</v>
      </c>
      <c r="E2976" s="47">
        <v>20.5</v>
      </c>
      <c r="F2976" s="47">
        <v>20.64</v>
      </c>
      <c r="G2976" s="48">
        <v>585200</v>
      </c>
      <c r="H2976" s="47">
        <v>7.58</v>
      </c>
      <c r="I2976" s="51">
        <f t="shared" si="330"/>
        <v>0.36724806201550386</v>
      </c>
      <c r="J2976" s="51">
        <f t="shared" ca="1" si="331"/>
        <v>2</v>
      </c>
      <c r="K2976" s="47">
        <f t="shared" si="332"/>
        <v>7.73</v>
      </c>
      <c r="L2976" s="47">
        <f t="shared" si="333"/>
        <v>7.87</v>
      </c>
      <c r="M2976" s="47">
        <f t="shared" si="334"/>
        <v>7.53</v>
      </c>
      <c r="N2976" s="47">
        <f t="shared" si="335"/>
        <v>7.58</v>
      </c>
      <c r="O2976" s="48">
        <f t="shared" ca="1" si="336"/>
        <v>1170400</v>
      </c>
    </row>
    <row r="2977" spans="1:15" x14ac:dyDescent="0.25">
      <c r="A2977">
        <v>2962</v>
      </c>
      <c r="B2977" s="84">
        <v>37718</v>
      </c>
      <c r="C2977" s="47">
        <v>20.25</v>
      </c>
      <c r="D2977" s="47">
        <v>20.99</v>
      </c>
      <c r="E2977" s="47">
        <v>20.04</v>
      </c>
      <c r="F2977" s="47">
        <v>20.93</v>
      </c>
      <c r="G2977" s="48">
        <v>620100</v>
      </c>
      <c r="H2977" s="47">
        <v>7.69</v>
      </c>
      <c r="I2977" s="51">
        <f t="shared" si="330"/>
        <v>0.36741519350215007</v>
      </c>
      <c r="J2977" s="51">
        <f t="shared" ca="1" si="331"/>
        <v>2</v>
      </c>
      <c r="K2977" s="47">
        <f t="shared" si="332"/>
        <v>7.44</v>
      </c>
      <c r="L2977" s="47">
        <f t="shared" si="333"/>
        <v>7.71</v>
      </c>
      <c r="M2977" s="47">
        <f t="shared" si="334"/>
        <v>7.36</v>
      </c>
      <c r="N2977" s="47">
        <f t="shared" si="335"/>
        <v>7.69</v>
      </c>
      <c r="O2977" s="48">
        <f t="shared" ca="1" si="336"/>
        <v>1240200</v>
      </c>
    </row>
    <row r="2978" spans="1:15" x14ac:dyDescent="0.25">
      <c r="A2978">
        <v>2963</v>
      </c>
      <c r="B2978" s="84">
        <v>37715</v>
      </c>
      <c r="C2978" s="47">
        <v>19.66</v>
      </c>
      <c r="D2978" s="47">
        <v>19.95</v>
      </c>
      <c r="E2978" s="47">
        <v>19.45</v>
      </c>
      <c r="F2978" s="47">
        <v>19.899999999999999</v>
      </c>
      <c r="G2978" s="48">
        <v>274100</v>
      </c>
      <c r="H2978" s="47">
        <v>7.31</v>
      </c>
      <c r="I2978" s="51">
        <f t="shared" si="330"/>
        <v>0.36733668341708542</v>
      </c>
      <c r="J2978" s="51">
        <f t="shared" ca="1" si="331"/>
        <v>2</v>
      </c>
      <c r="K2978" s="47">
        <f t="shared" si="332"/>
        <v>7.22</v>
      </c>
      <c r="L2978" s="47">
        <f t="shared" si="333"/>
        <v>7.33</v>
      </c>
      <c r="M2978" s="47">
        <f t="shared" si="334"/>
        <v>7.14</v>
      </c>
      <c r="N2978" s="47">
        <f t="shared" si="335"/>
        <v>7.31</v>
      </c>
      <c r="O2978" s="48">
        <f t="shared" ca="1" si="336"/>
        <v>548200</v>
      </c>
    </row>
    <row r="2979" spans="1:15" x14ac:dyDescent="0.25">
      <c r="A2979">
        <v>2964</v>
      </c>
      <c r="B2979" s="84">
        <v>37714</v>
      </c>
      <c r="C2979" s="47">
        <v>20.350000000000001</v>
      </c>
      <c r="D2979" s="47">
        <v>20.399999999999999</v>
      </c>
      <c r="E2979" s="47">
        <v>19.489999999999998</v>
      </c>
      <c r="F2979" s="47">
        <v>19.510000000000002</v>
      </c>
      <c r="G2979" s="48">
        <v>580900</v>
      </c>
      <c r="H2979" s="47">
        <v>7.17</v>
      </c>
      <c r="I2979" s="51">
        <f t="shared" si="330"/>
        <v>0.36750384418247051</v>
      </c>
      <c r="J2979" s="51">
        <f t="shared" ca="1" si="331"/>
        <v>2</v>
      </c>
      <c r="K2979" s="47">
        <f t="shared" si="332"/>
        <v>7.48</v>
      </c>
      <c r="L2979" s="47">
        <f t="shared" si="333"/>
        <v>7.5</v>
      </c>
      <c r="M2979" s="47">
        <f t="shared" si="334"/>
        <v>7.16</v>
      </c>
      <c r="N2979" s="47">
        <f t="shared" si="335"/>
        <v>7.17</v>
      </c>
      <c r="O2979" s="48">
        <f t="shared" ca="1" si="336"/>
        <v>1161800</v>
      </c>
    </row>
    <row r="2980" spans="1:15" x14ac:dyDescent="0.25">
      <c r="A2980">
        <v>2965</v>
      </c>
      <c r="B2980" s="84">
        <v>37713</v>
      </c>
      <c r="C2980" s="47">
        <v>19.7</v>
      </c>
      <c r="D2980" s="47">
        <v>20.36</v>
      </c>
      <c r="E2980" s="47">
        <v>19.57</v>
      </c>
      <c r="F2980" s="47">
        <v>20.170000000000002</v>
      </c>
      <c r="G2980" s="48">
        <v>422500</v>
      </c>
      <c r="H2980" s="47">
        <v>7.41</v>
      </c>
      <c r="I2980" s="51">
        <f t="shared" si="330"/>
        <v>0.3673772930094199</v>
      </c>
      <c r="J2980" s="51">
        <f t="shared" ca="1" si="331"/>
        <v>2</v>
      </c>
      <c r="K2980" s="47">
        <f t="shared" si="332"/>
        <v>7.24</v>
      </c>
      <c r="L2980" s="47">
        <f t="shared" si="333"/>
        <v>7.48</v>
      </c>
      <c r="M2980" s="47">
        <f t="shared" si="334"/>
        <v>7.19</v>
      </c>
      <c r="N2980" s="47">
        <f t="shared" si="335"/>
        <v>7.41</v>
      </c>
      <c r="O2980" s="48">
        <f t="shared" ca="1" si="336"/>
        <v>845000</v>
      </c>
    </row>
    <row r="2981" spans="1:15" x14ac:dyDescent="0.25">
      <c r="A2981">
        <v>2966</v>
      </c>
      <c r="B2981" s="84">
        <v>37712</v>
      </c>
      <c r="C2981" s="47">
        <v>19.3</v>
      </c>
      <c r="D2981" s="47">
        <v>19.489999999999998</v>
      </c>
      <c r="E2981" s="47">
        <v>18.98</v>
      </c>
      <c r="F2981" s="47">
        <v>19.399999999999999</v>
      </c>
      <c r="G2981" s="48">
        <v>314800</v>
      </c>
      <c r="H2981" s="47">
        <v>7.13</v>
      </c>
      <c r="I2981" s="51">
        <f t="shared" si="330"/>
        <v>0.36752577319587632</v>
      </c>
      <c r="J2981" s="51">
        <f t="shared" ca="1" si="331"/>
        <v>2</v>
      </c>
      <c r="K2981" s="47">
        <f t="shared" si="332"/>
        <v>7.09</v>
      </c>
      <c r="L2981" s="47">
        <f t="shared" si="333"/>
        <v>7.16</v>
      </c>
      <c r="M2981" s="47">
        <f t="shared" si="334"/>
        <v>6.98</v>
      </c>
      <c r="N2981" s="47">
        <f t="shared" si="335"/>
        <v>7.13</v>
      </c>
      <c r="O2981" s="48">
        <f t="shared" ca="1" si="336"/>
        <v>629600</v>
      </c>
    </row>
    <row r="2982" spans="1:15" x14ac:dyDescent="0.25">
      <c r="A2982">
        <v>2967</v>
      </c>
      <c r="B2982" s="84">
        <v>37711</v>
      </c>
      <c r="C2982" s="47">
        <v>19.350000000000001</v>
      </c>
      <c r="D2982" s="47">
        <v>19.8</v>
      </c>
      <c r="E2982" s="47">
        <v>18.97</v>
      </c>
      <c r="F2982" s="47">
        <v>19.18</v>
      </c>
      <c r="G2982" s="48">
        <v>468000</v>
      </c>
      <c r="H2982" s="47">
        <v>7.05</v>
      </c>
      <c r="I2982" s="51">
        <f t="shared" si="330"/>
        <v>0.367570385818561</v>
      </c>
      <c r="J2982" s="51">
        <f t="shared" ca="1" si="331"/>
        <v>2</v>
      </c>
      <c r="K2982" s="47">
        <f t="shared" si="332"/>
        <v>7.11</v>
      </c>
      <c r="L2982" s="47">
        <f t="shared" si="333"/>
        <v>7.28</v>
      </c>
      <c r="M2982" s="47">
        <f t="shared" si="334"/>
        <v>6.97</v>
      </c>
      <c r="N2982" s="47">
        <f t="shared" si="335"/>
        <v>7.05</v>
      </c>
      <c r="O2982" s="48">
        <f t="shared" ca="1" si="336"/>
        <v>936000</v>
      </c>
    </row>
    <row r="2983" spans="1:15" x14ac:dyDescent="0.25">
      <c r="A2983">
        <v>2968</v>
      </c>
      <c r="B2983" s="84">
        <v>37708</v>
      </c>
      <c r="C2983" s="47">
        <v>19.93</v>
      </c>
      <c r="D2983" s="47">
        <v>20.010000000000002</v>
      </c>
      <c r="E2983" s="47">
        <v>19.46</v>
      </c>
      <c r="F2983" s="47">
        <v>19.59</v>
      </c>
      <c r="G2983" s="48">
        <v>573300</v>
      </c>
      <c r="H2983" s="47">
        <v>7.2</v>
      </c>
      <c r="I2983" s="51">
        <f t="shared" si="330"/>
        <v>0.36753445635528331</v>
      </c>
      <c r="J2983" s="51">
        <f t="shared" ca="1" si="331"/>
        <v>2</v>
      </c>
      <c r="K2983" s="47">
        <f t="shared" si="332"/>
        <v>7.32</v>
      </c>
      <c r="L2983" s="47">
        <f t="shared" si="333"/>
        <v>7.35</v>
      </c>
      <c r="M2983" s="47">
        <f t="shared" si="334"/>
        <v>7.15</v>
      </c>
      <c r="N2983" s="47">
        <f t="shared" si="335"/>
        <v>7.2</v>
      </c>
      <c r="O2983" s="48">
        <f t="shared" ca="1" si="336"/>
        <v>1146600</v>
      </c>
    </row>
    <row r="2984" spans="1:15" x14ac:dyDescent="0.25">
      <c r="A2984">
        <v>2969</v>
      </c>
      <c r="B2984" s="84">
        <v>37707</v>
      </c>
      <c r="C2984" s="47">
        <v>20.3</v>
      </c>
      <c r="D2984" s="47">
        <v>20.43</v>
      </c>
      <c r="E2984" s="47">
        <v>20.13</v>
      </c>
      <c r="F2984" s="47">
        <v>20.13</v>
      </c>
      <c r="G2984" s="48">
        <v>531200</v>
      </c>
      <c r="H2984" s="47">
        <v>7.39</v>
      </c>
      <c r="I2984" s="51">
        <f t="shared" si="330"/>
        <v>0.36711376055638351</v>
      </c>
      <c r="J2984" s="51">
        <f t="shared" ca="1" si="331"/>
        <v>2</v>
      </c>
      <c r="K2984" s="47">
        <f t="shared" si="332"/>
        <v>7.45</v>
      </c>
      <c r="L2984" s="47">
        <f t="shared" si="333"/>
        <v>7.5</v>
      </c>
      <c r="M2984" s="47">
        <f t="shared" si="334"/>
        <v>7.39</v>
      </c>
      <c r="N2984" s="47">
        <f t="shared" si="335"/>
        <v>7.39</v>
      </c>
      <c r="O2984" s="48">
        <f t="shared" ca="1" si="336"/>
        <v>1062400</v>
      </c>
    </row>
    <row r="2985" spans="1:15" x14ac:dyDescent="0.25">
      <c r="A2985">
        <v>2970</v>
      </c>
      <c r="B2985" s="84">
        <v>37706</v>
      </c>
      <c r="C2985" s="47">
        <v>20.54</v>
      </c>
      <c r="D2985" s="47">
        <v>20.7</v>
      </c>
      <c r="E2985" s="47">
        <v>20.149999999999999</v>
      </c>
      <c r="F2985" s="47">
        <v>20.350000000000001</v>
      </c>
      <c r="G2985" s="48">
        <v>474400</v>
      </c>
      <c r="H2985" s="47">
        <v>7.47</v>
      </c>
      <c r="I2985" s="51">
        <f t="shared" si="330"/>
        <v>0.36707616707616703</v>
      </c>
      <c r="J2985" s="51">
        <f t="shared" ca="1" si="331"/>
        <v>2</v>
      </c>
      <c r="K2985" s="47">
        <f t="shared" si="332"/>
        <v>7.54</v>
      </c>
      <c r="L2985" s="47">
        <f t="shared" si="333"/>
        <v>7.6</v>
      </c>
      <c r="M2985" s="47">
        <f t="shared" si="334"/>
        <v>7.4</v>
      </c>
      <c r="N2985" s="47">
        <f t="shared" si="335"/>
        <v>7.47</v>
      </c>
      <c r="O2985" s="48">
        <f t="shared" ca="1" si="336"/>
        <v>948800</v>
      </c>
    </row>
    <row r="2986" spans="1:15" x14ac:dyDescent="0.25">
      <c r="A2986">
        <v>2971</v>
      </c>
      <c r="B2986" s="84">
        <v>37705</v>
      </c>
      <c r="C2986" s="47">
        <v>20.37</v>
      </c>
      <c r="D2986" s="47">
        <v>20.55</v>
      </c>
      <c r="E2986" s="47">
        <v>20</v>
      </c>
      <c r="F2986" s="47">
        <v>20.55</v>
      </c>
      <c r="G2986" s="48">
        <v>187700</v>
      </c>
      <c r="H2986" s="47">
        <v>7.55</v>
      </c>
      <c r="I2986" s="51">
        <f t="shared" si="330"/>
        <v>0.36739659367396593</v>
      </c>
      <c r="J2986" s="51">
        <f t="shared" ca="1" si="331"/>
        <v>2</v>
      </c>
      <c r="K2986" s="47">
        <f t="shared" si="332"/>
        <v>7.48</v>
      </c>
      <c r="L2986" s="47">
        <f t="shared" si="333"/>
        <v>7.55</v>
      </c>
      <c r="M2986" s="47">
        <f t="shared" si="334"/>
        <v>7.35</v>
      </c>
      <c r="N2986" s="47">
        <f t="shared" si="335"/>
        <v>7.55</v>
      </c>
      <c r="O2986" s="48">
        <f t="shared" ca="1" si="336"/>
        <v>375400</v>
      </c>
    </row>
    <row r="2987" spans="1:15" x14ac:dyDescent="0.25">
      <c r="A2987">
        <v>2972</v>
      </c>
      <c r="B2987" s="84">
        <v>37704</v>
      </c>
      <c r="C2987" s="47">
        <v>20.399999999999999</v>
      </c>
      <c r="D2987" s="47">
        <v>20.66</v>
      </c>
      <c r="E2987" s="47">
        <v>19.55</v>
      </c>
      <c r="F2987" s="47">
        <v>20.149999999999999</v>
      </c>
      <c r="G2987" s="48">
        <v>278900</v>
      </c>
      <c r="H2987" s="47">
        <v>7.4</v>
      </c>
      <c r="I2987" s="51">
        <f t="shared" si="330"/>
        <v>0.36724565756823824</v>
      </c>
      <c r="J2987" s="51">
        <f t="shared" ca="1" si="331"/>
        <v>2</v>
      </c>
      <c r="K2987" s="47">
        <f t="shared" si="332"/>
        <v>7.49</v>
      </c>
      <c r="L2987" s="47">
        <f t="shared" si="333"/>
        <v>7.59</v>
      </c>
      <c r="M2987" s="47">
        <f t="shared" si="334"/>
        <v>7.18</v>
      </c>
      <c r="N2987" s="47">
        <f t="shared" si="335"/>
        <v>7.4</v>
      </c>
      <c r="O2987" s="48">
        <f t="shared" ca="1" si="336"/>
        <v>557800</v>
      </c>
    </row>
    <row r="2988" spans="1:15" x14ac:dyDescent="0.25">
      <c r="A2988">
        <v>2973</v>
      </c>
      <c r="B2988" s="84">
        <v>37701</v>
      </c>
      <c r="C2988" s="47">
        <v>21.01</v>
      </c>
      <c r="D2988" s="47">
        <v>21.05</v>
      </c>
      <c r="E2988" s="47">
        <v>19.95</v>
      </c>
      <c r="F2988" s="47">
        <v>20.94</v>
      </c>
      <c r="G2988" s="48">
        <v>407600</v>
      </c>
      <c r="H2988" s="47">
        <v>7.69</v>
      </c>
      <c r="I2988" s="51">
        <f t="shared" si="330"/>
        <v>0.36723973256924547</v>
      </c>
      <c r="J2988" s="51">
        <f t="shared" ca="1" si="331"/>
        <v>2</v>
      </c>
      <c r="K2988" s="47">
        <f t="shared" si="332"/>
        <v>7.72</v>
      </c>
      <c r="L2988" s="47">
        <f t="shared" si="333"/>
        <v>7.73</v>
      </c>
      <c r="M2988" s="47">
        <f t="shared" si="334"/>
        <v>7.33</v>
      </c>
      <c r="N2988" s="47">
        <f t="shared" si="335"/>
        <v>7.69</v>
      </c>
      <c r="O2988" s="48">
        <f t="shared" ca="1" si="336"/>
        <v>815200</v>
      </c>
    </row>
    <row r="2989" spans="1:15" x14ac:dyDescent="0.25">
      <c r="A2989">
        <v>2974</v>
      </c>
      <c r="B2989" s="84">
        <v>37700</v>
      </c>
      <c r="C2989" s="47">
        <v>20.34</v>
      </c>
      <c r="D2989" s="47">
        <v>20.66</v>
      </c>
      <c r="E2989" s="47">
        <v>19.899999999999999</v>
      </c>
      <c r="F2989" s="47">
        <v>20.440000000000001</v>
      </c>
      <c r="G2989" s="48">
        <v>222900</v>
      </c>
      <c r="H2989" s="47">
        <v>7.51</v>
      </c>
      <c r="I2989" s="51">
        <f t="shared" si="330"/>
        <v>0.36741682974559686</v>
      </c>
      <c r="J2989" s="51">
        <f t="shared" ca="1" si="331"/>
        <v>2</v>
      </c>
      <c r="K2989" s="47">
        <f t="shared" si="332"/>
        <v>7.47</v>
      </c>
      <c r="L2989" s="47">
        <f t="shared" si="333"/>
        <v>7.59</v>
      </c>
      <c r="M2989" s="47">
        <f t="shared" si="334"/>
        <v>7.31</v>
      </c>
      <c r="N2989" s="47">
        <f t="shared" si="335"/>
        <v>7.51</v>
      </c>
      <c r="O2989" s="48">
        <f t="shared" ca="1" si="336"/>
        <v>445800</v>
      </c>
    </row>
    <row r="2990" spans="1:15" x14ac:dyDescent="0.25">
      <c r="A2990">
        <v>2975</v>
      </c>
      <c r="B2990" s="84">
        <v>37699</v>
      </c>
      <c r="C2990" s="47">
        <v>20.329999999999998</v>
      </c>
      <c r="D2990" s="47">
        <v>20.89</v>
      </c>
      <c r="E2990" s="47">
        <v>20.079999999999998</v>
      </c>
      <c r="F2990" s="47">
        <v>20.49</v>
      </c>
      <c r="G2990" s="48">
        <v>461300</v>
      </c>
      <c r="H2990" s="47">
        <v>7.53</v>
      </c>
      <c r="I2990" s="51">
        <f t="shared" si="330"/>
        <v>0.36749633967789169</v>
      </c>
      <c r="J2990" s="51">
        <f t="shared" ca="1" si="331"/>
        <v>2</v>
      </c>
      <c r="K2990" s="47">
        <f t="shared" si="332"/>
        <v>7.47</v>
      </c>
      <c r="L2990" s="47">
        <f t="shared" si="333"/>
        <v>7.68</v>
      </c>
      <c r="M2990" s="47">
        <f t="shared" si="334"/>
        <v>7.38</v>
      </c>
      <c r="N2990" s="47">
        <f t="shared" si="335"/>
        <v>7.53</v>
      </c>
      <c r="O2990" s="48">
        <f t="shared" ca="1" si="336"/>
        <v>922600</v>
      </c>
    </row>
    <row r="2991" spans="1:15" x14ac:dyDescent="0.25">
      <c r="A2991">
        <v>2976</v>
      </c>
      <c r="B2991" s="84">
        <v>37698</v>
      </c>
      <c r="C2991" s="47">
        <v>19.5</v>
      </c>
      <c r="D2991" s="47">
        <v>20.420000000000002</v>
      </c>
      <c r="E2991" s="47">
        <v>19.489999999999998</v>
      </c>
      <c r="F2991" s="47">
        <v>20.28</v>
      </c>
      <c r="G2991" s="48">
        <v>592900</v>
      </c>
      <c r="H2991" s="47">
        <v>7.45</v>
      </c>
      <c r="I2991" s="51">
        <f t="shared" si="330"/>
        <v>0.36735700197238658</v>
      </c>
      <c r="J2991" s="51">
        <f t="shared" ca="1" si="331"/>
        <v>2</v>
      </c>
      <c r="K2991" s="47">
        <f t="shared" si="332"/>
        <v>7.16</v>
      </c>
      <c r="L2991" s="47">
        <f t="shared" si="333"/>
        <v>7.5</v>
      </c>
      <c r="M2991" s="47">
        <f t="shared" si="334"/>
        <v>7.16</v>
      </c>
      <c r="N2991" s="47">
        <f t="shared" si="335"/>
        <v>7.45</v>
      </c>
      <c r="O2991" s="48">
        <f t="shared" ca="1" si="336"/>
        <v>1185800</v>
      </c>
    </row>
    <row r="2992" spans="1:15" x14ac:dyDescent="0.25">
      <c r="A2992">
        <v>2977</v>
      </c>
      <c r="B2992" s="84">
        <v>37697</v>
      </c>
      <c r="C2992" s="47">
        <v>18.46</v>
      </c>
      <c r="D2992" s="47">
        <v>19.45</v>
      </c>
      <c r="E2992" s="47">
        <v>18.45</v>
      </c>
      <c r="F2992" s="47">
        <v>19.440000000000001</v>
      </c>
      <c r="G2992" s="48">
        <v>538100</v>
      </c>
      <c r="H2992" s="47">
        <v>7.14</v>
      </c>
      <c r="I2992" s="51">
        <f t="shared" si="330"/>
        <v>0.36728395061728392</v>
      </c>
      <c r="J2992" s="51">
        <f t="shared" ca="1" si="331"/>
        <v>2</v>
      </c>
      <c r="K2992" s="47">
        <f t="shared" si="332"/>
        <v>6.78</v>
      </c>
      <c r="L2992" s="47">
        <f t="shared" si="333"/>
        <v>7.14</v>
      </c>
      <c r="M2992" s="47">
        <f t="shared" si="334"/>
        <v>6.78</v>
      </c>
      <c r="N2992" s="47">
        <f t="shared" si="335"/>
        <v>7.14</v>
      </c>
      <c r="O2992" s="48">
        <f t="shared" ca="1" si="336"/>
        <v>1076200</v>
      </c>
    </row>
    <row r="2993" spans="1:15" x14ac:dyDescent="0.25">
      <c r="A2993">
        <v>2978</v>
      </c>
      <c r="B2993" s="84">
        <v>37694</v>
      </c>
      <c r="C2993" s="47">
        <v>18.16</v>
      </c>
      <c r="D2993" s="47">
        <v>18.54</v>
      </c>
      <c r="E2993" s="47">
        <v>18.04</v>
      </c>
      <c r="F2993" s="47">
        <v>18.48</v>
      </c>
      <c r="G2993" s="48">
        <v>654900</v>
      </c>
      <c r="H2993" s="47">
        <v>6.79</v>
      </c>
      <c r="I2993" s="51">
        <f t="shared" si="330"/>
        <v>0.36742424242424243</v>
      </c>
      <c r="J2993" s="51">
        <f t="shared" ca="1" si="331"/>
        <v>2</v>
      </c>
      <c r="K2993" s="47">
        <f t="shared" si="332"/>
        <v>6.67</v>
      </c>
      <c r="L2993" s="47">
        <f t="shared" si="333"/>
        <v>6.81</v>
      </c>
      <c r="M2993" s="47">
        <f t="shared" si="334"/>
        <v>6.63</v>
      </c>
      <c r="N2993" s="47">
        <f t="shared" si="335"/>
        <v>6.79</v>
      </c>
      <c r="O2993" s="48">
        <f t="shared" ca="1" si="336"/>
        <v>1309800</v>
      </c>
    </row>
    <row r="2994" spans="1:15" x14ac:dyDescent="0.25">
      <c r="A2994">
        <v>2979</v>
      </c>
      <c r="B2994" s="84">
        <v>37693</v>
      </c>
      <c r="C2994" s="47">
        <v>17.5</v>
      </c>
      <c r="D2994" s="47">
        <v>18.34</v>
      </c>
      <c r="E2994" s="47">
        <v>17.43</v>
      </c>
      <c r="F2994" s="47">
        <v>18.28</v>
      </c>
      <c r="G2994" s="48">
        <v>578900</v>
      </c>
      <c r="H2994" s="47">
        <v>6.71</v>
      </c>
      <c r="I2994" s="51">
        <f t="shared" si="330"/>
        <v>0.36706783369803059</v>
      </c>
      <c r="J2994" s="51">
        <f t="shared" ca="1" si="331"/>
        <v>2</v>
      </c>
      <c r="K2994" s="47">
        <f t="shared" si="332"/>
        <v>6.42</v>
      </c>
      <c r="L2994" s="47">
        <f t="shared" si="333"/>
        <v>6.73</v>
      </c>
      <c r="M2994" s="47">
        <f t="shared" si="334"/>
        <v>6.4</v>
      </c>
      <c r="N2994" s="47">
        <f t="shared" si="335"/>
        <v>6.71</v>
      </c>
      <c r="O2994" s="48">
        <f t="shared" ca="1" si="336"/>
        <v>1157800</v>
      </c>
    </row>
    <row r="2995" spans="1:15" x14ac:dyDescent="0.25">
      <c r="A2995">
        <v>2980</v>
      </c>
      <c r="B2995" s="84">
        <v>37692</v>
      </c>
      <c r="C2995" s="47">
        <v>17.43</v>
      </c>
      <c r="D2995" s="47">
        <v>17.61</v>
      </c>
      <c r="E2995" s="47">
        <v>17.239999999999998</v>
      </c>
      <c r="F2995" s="47">
        <v>17.46</v>
      </c>
      <c r="G2995" s="48">
        <v>578000</v>
      </c>
      <c r="H2995" s="47">
        <v>6.41</v>
      </c>
      <c r="I2995" s="51">
        <f t="shared" si="330"/>
        <v>0.36712485681557844</v>
      </c>
      <c r="J2995" s="51">
        <f t="shared" ca="1" si="331"/>
        <v>2</v>
      </c>
      <c r="K2995" s="47">
        <f t="shared" si="332"/>
        <v>6.4</v>
      </c>
      <c r="L2995" s="47">
        <f t="shared" si="333"/>
        <v>6.47</v>
      </c>
      <c r="M2995" s="47">
        <f t="shared" si="334"/>
        <v>6.33</v>
      </c>
      <c r="N2995" s="47">
        <f t="shared" si="335"/>
        <v>6.41</v>
      </c>
      <c r="O2995" s="48">
        <f t="shared" ca="1" si="336"/>
        <v>1156000</v>
      </c>
    </row>
    <row r="2996" spans="1:15" x14ac:dyDescent="0.25">
      <c r="A2996">
        <v>2981</v>
      </c>
      <c r="B2996" s="84">
        <v>37691</v>
      </c>
      <c r="C2996" s="47">
        <v>17.2</v>
      </c>
      <c r="D2996" s="47">
        <v>17.66</v>
      </c>
      <c r="E2996" s="47">
        <v>17.170000000000002</v>
      </c>
      <c r="F2996" s="47">
        <v>17.600000000000001</v>
      </c>
      <c r="G2996" s="48">
        <v>374900</v>
      </c>
      <c r="H2996" s="47">
        <v>6.46</v>
      </c>
      <c r="I2996" s="51">
        <f t="shared" si="330"/>
        <v>0.36704545454545451</v>
      </c>
      <c r="J2996" s="51">
        <f t="shared" ca="1" si="331"/>
        <v>2</v>
      </c>
      <c r="K2996" s="47">
        <f t="shared" si="332"/>
        <v>6.31</v>
      </c>
      <c r="L2996" s="47">
        <f t="shared" si="333"/>
        <v>6.48</v>
      </c>
      <c r="M2996" s="47">
        <f t="shared" si="334"/>
        <v>6.3</v>
      </c>
      <c r="N2996" s="47">
        <f t="shared" si="335"/>
        <v>6.46</v>
      </c>
      <c r="O2996" s="48">
        <f t="shared" ca="1" si="336"/>
        <v>749800</v>
      </c>
    </row>
    <row r="2997" spans="1:15" x14ac:dyDescent="0.25">
      <c r="A2997">
        <v>2982</v>
      </c>
      <c r="B2997" s="84">
        <v>37690</v>
      </c>
      <c r="C2997" s="47">
        <v>17.77</v>
      </c>
      <c r="D2997" s="47">
        <v>17.77</v>
      </c>
      <c r="E2997" s="47">
        <v>17.04</v>
      </c>
      <c r="F2997" s="47">
        <v>17.170000000000002</v>
      </c>
      <c r="G2997" s="48">
        <v>350100</v>
      </c>
      <c r="H2997" s="47">
        <v>6.31</v>
      </c>
      <c r="I2997" s="51">
        <f t="shared" si="330"/>
        <v>0.3675014560279557</v>
      </c>
      <c r="J2997" s="51">
        <f t="shared" ca="1" si="331"/>
        <v>2</v>
      </c>
      <c r="K2997" s="47">
        <f t="shared" si="332"/>
        <v>6.53</v>
      </c>
      <c r="L2997" s="47">
        <f t="shared" si="333"/>
        <v>6.53</v>
      </c>
      <c r="M2997" s="47">
        <f t="shared" si="334"/>
        <v>6.26</v>
      </c>
      <c r="N2997" s="47">
        <f t="shared" si="335"/>
        <v>6.31</v>
      </c>
      <c r="O2997" s="48">
        <f t="shared" ca="1" si="336"/>
        <v>700200</v>
      </c>
    </row>
    <row r="2998" spans="1:15" x14ac:dyDescent="0.25">
      <c r="A2998">
        <v>2983</v>
      </c>
      <c r="B2998" s="84">
        <v>37687</v>
      </c>
      <c r="C2998" s="47">
        <v>17.29</v>
      </c>
      <c r="D2998" s="47">
        <v>17.829999999999998</v>
      </c>
      <c r="E2998" s="47">
        <v>17.13</v>
      </c>
      <c r="F2998" s="47">
        <v>17.78</v>
      </c>
      <c r="G2998" s="48">
        <v>326000</v>
      </c>
      <c r="H2998" s="47">
        <v>6.53</v>
      </c>
      <c r="I2998" s="51">
        <f t="shared" si="330"/>
        <v>0.36726659167604048</v>
      </c>
      <c r="J2998" s="51">
        <f t="shared" ca="1" si="331"/>
        <v>2</v>
      </c>
      <c r="K2998" s="47">
        <f t="shared" si="332"/>
        <v>6.35</v>
      </c>
      <c r="L2998" s="47">
        <f t="shared" si="333"/>
        <v>6.55</v>
      </c>
      <c r="M2998" s="47">
        <f t="shared" si="334"/>
        <v>6.29</v>
      </c>
      <c r="N2998" s="47">
        <f t="shared" si="335"/>
        <v>6.53</v>
      </c>
      <c r="O2998" s="48">
        <f t="shared" ca="1" si="336"/>
        <v>652000</v>
      </c>
    </row>
    <row r="2999" spans="1:15" x14ac:dyDescent="0.25">
      <c r="A2999">
        <v>2984</v>
      </c>
      <c r="B2999" s="84">
        <v>37686</v>
      </c>
      <c r="C2999" s="47">
        <v>17.399999999999999</v>
      </c>
      <c r="D2999" s="47">
        <v>17.48</v>
      </c>
      <c r="E2999" s="47">
        <v>17.059999999999999</v>
      </c>
      <c r="F2999" s="47">
        <v>17.329999999999998</v>
      </c>
      <c r="G2999" s="48">
        <v>277700</v>
      </c>
      <c r="H2999" s="47">
        <v>6.37</v>
      </c>
      <c r="I2999" s="51">
        <f t="shared" si="330"/>
        <v>0.36757068667051362</v>
      </c>
      <c r="J2999" s="51">
        <f t="shared" ca="1" si="331"/>
        <v>2</v>
      </c>
      <c r="K2999" s="47">
        <f t="shared" si="332"/>
        <v>6.4</v>
      </c>
      <c r="L2999" s="47">
        <f t="shared" si="333"/>
        <v>6.43</v>
      </c>
      <c r="M2999" s="47">
        <f t="shared" si="334"/>
        <v>6.27</v>
      </c>
      <c r="N2999" s="47">
        <f t="shared" si="335"/>
        <v>6.37</v>
      </c>
      <c r="O2999" s="48">
        <f t="shared" ca="1" si="336"/>
        <v>555400</v>
      </c>
    </row>
    <row r="3000" spans="1:15" x14ac:dyDescent="0.25">
      <c r="A3000">
        <v>2985</v>
      </c>
      <c r="B3000" s="84">
        <v>37685</v>
      </c>
      <c r="C3000" s="47">
        <v>17.350000000000001</v>
      </c>
      <c r="D3000" s="47">
        <v>17.72</v>
      </c>
      <c r="E3000" s="47">
        <v>17.350000000000001</v>
      </c>
      <c r="F3000" s="47">
        <v>17.649999999999999</v>
      </c>
      <c r="G3000" s="48">
        <v>256100</v>
      </c>
      <c r="H3000" s="47">
        <v>6.48</v>
      </c>
      <c r="I3000" s="51">
        <f t="shared" si="330"/>
        <v>0.36713881019830036</v>
      </c>
      <c r="J3000" s="51">
        <f t="shared" ca="1" si="331"/>
        <v>2</v>
      </c>
      <c r="K3000" s="47">
        <f t="shared" si="332"/>
        <v>6.37</v>
      </c>
      <c r="L3000" s="47">
        <f t="shared" si="333"/>
        <v>6.51</v>
      </c>
      <c r="M3000" s="47">
        <f t="shared" si="334"/>
        <v>6.37</v>
      </c>
      <c r="N3000" s="47">
        <f t="shared" si="335"/>
        <v>6.48</v>
      </c>
      <c r="O3000" s="48">
        <f t="shared" ca="1" si="336"/>
        <v>512200</v>
      </c>
    </row>
    <row r="3001" spans="1:15" x14ac:dyDescent="0.25">
      <c r="A3001">
        <v>2986</v>
      </c>
      <c r="B3001" s="84">
        <v>37684</v>
      </c>
      <c r="C3001" s="47">
        <v>18.2</v>
      </c>
      <c r="D3001" s="47">
        <v>18.21</v>
      </c>
      <c r="E3001" s="47">
        <v>17.36</v>
      </c>
      <c r="F3001" s="47">
        <v>17.55</v>
      </c>
      <c r="G3001" s="48">
        <v>588000</v>
      </c>
      <c r="H3001" s="47">
        <v>6.45</v>
      </c>
      <c r="I3001" s="51">
        <f t="shared" si="330"/>
        <v>0.36752136752136749</v>
      </c>
      <c r="J3001" s="51">
        <f t="shared" ca="1" si="331"/>
        <v>2</v>
      </c>
      <c r="K3001" s="47">
        <f t="shared" si="332"/>
        <v>6.69</v>
      </c>
      <c r="L3001" s="47">
        <f t="shared" si="333"/>
        <v>6.69</v>
      </c>
      <c r="M3001" s="47">
        <f t="shared" si="334"/>
        <v>6.38</v>
      </c>
      <c r="N3001" s="47">
        <f t="shared" si="335"/>
        <v>6.45</v>
      </c>
      <c r="O3001" s="48">
        <f t="shared" ca="1" si="336"/>
        <v>1176000</v>
      </c>
    </row>
    <row r="3002" spans="1:15" x14ac:dyDescent="0.25">
      <c r="A3002">
        <v>2987</v>
      </c>
      <c r="B3002" s="84">
        <v>37683</v>
      </c>
      <c r="C3002" s="47">
        <v>17.97</v>
      </c>
      <c r="D3002" s="47">
        <v>18.37</v>
      </c>
      <c r="E3002" s="47">
        <v>17.95</v>
      </c>
      <c r="F3002" s="47">
        <v>18.3</v>
      </c>
      <c r="G3002" s="48">
        <v>272900</v>
      </c>
      <c r="H3002" s="47">
        <v>6.72</v>
      </c>
      <c r="I3002" s="51">
        <f t="shared" si="330"/>
        <v>0.36721311475409835</v>
      </c>
      <c r="J3002" s="51">
        <f t="shared" ca="1" si="331"/>
        <v>2</v>
      </c>
      <c r="K3002" s="47">
        <f t="shared" si="332"/>
        <v>6.6</v>
      </c>
      <c r="L3002" s="47">
        <f t="shared" si="333"/>
        <v>6.75</v>
      </c>
      <c r="M3002" s="47">
        <f t="shared" si="334"/>
        <v>6.59</v>
      </c>
      <c r="N3002" s="47">
        <f t="shared" si="335"/>
        <v>6.72</v>
      </c>
      <c r="O3002" s="48">
        <f t="shared" ca="1" si="336"/>
        <v>545800</v>
      </c>
    </row>
    <row r="3003" spans="1:15" x14ac:dyDescent="0.25">
      <c r="A3003">
        <v>2988</v>
      </c>
      <c r="B3003" s="84">
        <v>37680</v>
      </c>
      <c r="C3003" s="47">
        <v>18</v>
      </c>
      <c r="D3003" s="47">
        <v>18.190000000000001</v>
      </c>
      <c r="E3003" s="47">
        <v>17.88</v>
      </c>
      <c r="F3003" s="47">
        <v>17.96</v>
      </c>
      <c r="G3003" s="48">
        <v>456400</v>
      </c>
      <c r="H3003" s="47">
        <v>6.6</v>
      </c>
      <c r="I3003" s="51">
        <f t="shared" si="330"/>
        <v>0.36748329621380843</v>
      </c>
      <c r="J3003" s="51">
        <f t="shared" ca="1" si="331"/>
        <v>2</v>
      </c>
      <c r="K3003" s="47">
        <f t="shared" si="332"/>
        <v>6.61</v>
      </c>
      <c r="L3003" s="47">
        <f t="shared" si="333"/>
        <v>6.68</v>
      </c>
      <c r="M3003" s="47">
        <f t="shared" si="334"/>
        <v>6.57</v>
      </c>
      <c r="N3003" s="47">
        <f t="shared" si="335"/>
        <v>6.6</v>
      </c>
      <c r="O3003" s="48">
        <f t="shared" ca="1" si="336"/>
        <v>912800</v>
      </c>
    </row>
    <row r="3004" spans="1:15" x14ac:dyDescent="0.25">
      <c r="A3004">
        <v>2989</v>
      </c>
      <c r="B3004" s="84">
        <v>37679</v>
      </c>
      <c r="C3004" s="47">
        <v>17.8</v>
      </c>
      <c r="D3004" s="47">
        <v>18.489999999999998</v>
      </c>
      <c r="E3004" s="47">
        <v>17.8</v>
      </c>
      <c r="F3004" s="47">
        <v>18.13</v>
      </c>
      <c r="G3004" s="48">
        <v>249300</v>
      </c>
      <c r="H3004" s="47">
        <v>6.66</v>
      </c>
      <c r="I3004" s="51">
        <f t="shared" si="330"/>
        <v>0.36734693877551022</v>
      </c>
      <c r="J3004" s="51">
        <f t="shared" ca="1" si="331"/>
        <v>2</v>
      </c>
      <c r="K3004" s="47">
        <f t="shared" si="332"/>
        <v>6.54</v>
      </c>
      <c r="L3004" s="47">
        <f t="shared" si="333"/>
        <v>6.79</v>
      </c>
      <c r="M3004" s="47">
        <f t="shared" si="334"/>
        <v>6.54</v>
      </c>
      <c r="N3004" s="47">
        <f t="shared" si="335"/>
        <v>6.66</v>
      </c>
      <c r="O3004" s="48">
        <f t="shared" ca="1" si="336"/>
        <v>498600</v>
      </c>
    </row>
    <row r="3005" spans="1:15" x14ac:dyDescent="0.25">
      <c r="A3005">
        <v>2990</v>
      </c>
      <c r="B3005" s="84">
        <v>37678</v>
      </c>
      <c r="C3005" s="47">
        <v>17.87</v>
      </c>
      <c r="D3005" s="47">
        <v>18.059999999999999</v>
      </c>
      <c r="E3005" s="47">
        <v>17.55</v>
      </c>
      <c r="F3005" s="47">
        <v>17.89</v>
      </c>
      <c r="G3005" s="48">
        <v>517200</v>
      </c>
      <c r="H3005" s="47">
        <v>6.57</v>
      </c>
      <c r="I3005" s="51">
        <f t="shared" si="330"/>
        <v>0.36724427054220238</v>
      </c>
      <c r="J3005" s="51">
        <f t="shared" ca="1" si="331"/>
        <v>2</v>
      </c>
      <c r="K3005" s="47">
        <f t="shared" si="332"/>
        <v>6.56</v>
      </c>
      <c r="L3005" s="47">
        <f t="shared" si="333"/>
        <v>6.63</v>
      </c>
      <c r="M3005" s="47">
        <f t="shared" si="334"/>
        <v>6.45</v>
      </c>
      <c r="N3005" s="47">
        <f t="shared" si="335"/>
        <v>6.57</v>
      </c>
      <c r="O3005" s="48">
        <f t="shared" ca="1" si="336"/>
        <v>1034400</v>
      </c>
    </row>
    <row r="3006" spans="1:15" x14ac:dyDescent="0.25">
      <c r="A3006">
        <v>2991</v>
      </c>
      <c r="B3006" s="84">
        <v>37677</v>
      </c>
      <c r="C3006" s="47">
        <v>17.5</v>
      </c>
      <c r="D3006" s="47">
        <v>17.95</v>
      </c>
      <c r="E3006" s="47">
        <v>17.350000000000001</v>
      </c>
      <c r="F3006" s="47">
        <v>17.93</v>
      </c>
      <c r="G3006" s="48">
        <v>568100</v>
      </c>
      <c r="H3006" s="47">
        <v>6.59</v>
      </c>
      <c r="I3006" s="51">
        <f t="shared" si="330"/>
        <v>0.36754043502509759</v>
      </c>
      <c r="J3006" s="51">
        <f t="shared" ca="1" si="331"/>
        <v>2</v>
      </c>
      <c r="K3006" s="47">
        <f t="shared" si="332"/>
        <v>6.43</v>
      </c>
      <c r="L3006" s="47">
        <f t="shared" si="333"/>
        <v>6.6</v>
      </c>
      <c r="M3006" s="47">
        <f t="shared" si="334"/>
        <v>6.38</v>
      </c>
      <c r="N3006" s="47">
        <f t="shared" si="335"/>
        <v>6.59</v>
      </c>
      <c r="O3006" s="48">
        <f t="shared" ca="1" si="336"/>
        <v>1136200</v>
      </c>
    </row>
    <row r="3007" spans="1:15" x14ac:dyDescent="0.25">
      <c r="A3007">
        <v>2992</v>
      </c>
      <c r="B3007" s="84">
        <v>37676</v>
      </c>
      <c r="C3007" s="47">
        <v>17.95</v>
      </c>
      <c r="D3007" s="47">
        <v>18.14</v>
      </c>
      <c r="E3007" s="47">
        <v>17.5</v>
      </c>
      <c r="F3007" s="47">
        <v>17.510000000000002</v>
      </c>
      <c r="G3007" s="48">
        <v>1492100</v>
      </c>
      <c r="H3007" s="47">
        <v>6.43</v>
      </c>
      <c r="I3007" s="51">
        <f t="shared" si="330"/>
        <v>0.36721873215305534</v>
      </c>
      <c r="J3007" s="51">
        <f t="shared" ca="1" si="331"/>
        <v>2</v>
      </c>
      <c r="K3007" s="47">
        <f t="shared" si="332"/>
        <v>6.59</v>
      </c>
      <c r="L3007" s="47">
        <f t="shared" si="333"/>
        <v>6.66</v>
      </c>
      <c r="M3007" s="47">
        <f t="shared" si="334"/>
        <v>6.43</v>
      </c>
      <c r="N3007" s="47">
        <f t="shared" si="335"/>
        <v>6.43</v>
      </c>
      <c r="O3007" s="48">
        <f t="shared" ca="1" si="336"/>
        <v>2984200</v>
      </c>
    </row>
    <row r="3008" spans="1:15" x14ac:dyDescent="0.25">
      <c r="A3008">
        <v>2993</v>
      </c>
      <c r="B3008" s="84">
        <v>37673</v>
      </c>
      <c r="C3008" s="47">
        <v>18.600000000000001</v>
      </c>
      <c r="D3008" s="47">
        <v>18.7</v>
      </c>
      <c r="E3008" s="47">
        <v>18.149999999999999</v>
      </c>
      <c r="F3008" s="47">
        <v>18.579999999999998</v>
      </c>
      <c r="G3008" s="48">
        <v>468800</v>
      </c>
      <c r="H3008" s="47">
        <v>6.82</v>
      </c>
      <c r="I3008" s="51">
        <f t="shared" si="330"/>
        <v>0.36706135629709369</v>
      </c>
      <c r="J3008" s="51">
        <f t="shared" ca="1" si="331"/>
        <v>2</v>
      </c>
      <c r="K3008" s="47">
        <f t="shared" si="332"/>
        <v>6.83</v>
      </c>
      <c r="L3008" s="47">
        <f t="shared" si="333"/>
        <v>6.86</v>
      </c>
      <c r="M3008" s="47">
        <f t="shared" si="334"/>
        <v>6.66</v>
      </c>
      <c r="N3008" s="47">
        <f t="shared" si="335"/>
        <v>6.82</v>
      </c>
      <c r="O3008" s="48">
        <f t="shared" ca="1" si="336"/>
        <v>937600</v>
      </c>
    </row>
    <row r="3009" spans="1:15" x14ac:dyDescent="0.25">
      <c r="A3009">
        <v>2994</v>
      </c>
      <c r="B3009" s="84">
        <v>37672</v>
      </c>
      <c r="C3009" s="47">
        <v>18.350000000000001</v>
      </c>
      <c r="D3009" s="47">
        <v>18.45</v>
      </c>
      <c r="E3009" s="47">
        <v>18.14</v>
      </c>
      <c r="F3009" s="47">
        <v>18.309999999999999</v>
      </c>
      <c r="G3009" s="48">
        <v>192000</v>
      </c>
      <c r="H3009" s="47">
        <v>6.73</v>
      </c>
      <c r="I3009" s="51">
        <f t="shared" si="330"/>
        <v>0.36755871108683785</v>
      </c>
      <c r="J3009" s="51">
        <f t="shared" ca="1" si="331"/>
        <v>2</v>
      </c>
      <c r="K3009" s="47">
        <f t="shared" si="332"/>
        <v>6.74</v>
      </c>
      <c r="L3009" s="47">
        <f t="shared" si="333"/>
        <v>6.78</v>
      </c>
      <c r="M3009" s="47">
        <f t="shared" si="334"/>
        <v>6.67</v>
      </c>
      <c r="N3009" s="47">
        <f t="shared" si="335"/>
        <v>6.73</v>
      </c>
      <c r="O3009" s="48">
        <f t="shared" ca="1" si="336"/>
        <v>384000</v>
      </c>
    </row>
    <row r="3010" spans="1:15" x14ac:dyDescent="0.25">
      <c r="A3010">
        <v>2995</v>
      </c>
      <c r="B3010" s="84">
        <v>37671</v>
      </c>
      <c r="C3010" s="47">
        <v>18.79</v>
      </c>
      <c r="D3010" s="47">
        <v>18.79</v>
      </c>
      <c r="E3010" s="47">
        <v>18.149999999999999</v>
      </c>
      <c r="F3010" s="47">
        <v>18.329999999999998</v>
      </c>
      <c r="G3010" s="48">
        <v>571700</v>
      </c>
      <c r="H3010" s="47">
        <v>6.73</v>
      </c>
      <c r="I3010" s="51">
        <f t="shared" si="330"/>
        <v>0.36715766503000552</v>
      </c>
      <c r="J3010" s="51">
        <f t="shared" ca="1" si="331"/>
        <v>2</v>
      </c>
      <c r="K3010" s="47">
        <f t="shared" si="332"/>
        <v>6.9</v>
      </c>
      <c r="L3010" s="47">
        <f t="shared" si="333"/>
        <v>6.9</v>
      </c>
      <c r="M3010" s="47">
        <f t="shared" si="334"/>
        <v>6.66</v>
      </c>
      <c r="N3010" s="47">
        <f t="shared" si="335"/>
        <v>6.73</v>
      </c>
      <c r="O3010" s="48">
        <f t="shared" ca="1" si="336"/>
        <v>1143400</v>
      </c>
    </row>
    <row r="3011" spans="1:15" x14ac:dyDescent="0.25">
      <c r="A3011">
        <v>2996</v>
      </c>
      <c r="B3011" s="84">
        <v>37670</v>
      </c>
      <c r="C3011" s="47">
        <v>18.45</v>
      </c>
      <c r="D3011" s="47">
        <v>18.760000000000002</v>
      </c>
      <c r="E3011" s="47">
        <v>18.45</v>
      </c>
      <c r="F3011" s="47">
        <v>18.71</v>
      </c>
      <c r="G3011" s="48">
        <v>604800</v>
      </c>
      <c r="H3011" s="47">
        <v>6.87</v>
      </c>
      <c r="I3011" s="51">
        <f t="shared" si="330"/>
        <v>0.36718332442544094</v>
      </c>
      <c r="J3011" s="51">
        <f t="shared" ca="1" si="331"/>
        <v>2</v>
      </c>
      <c r="K3011" s="47">
        <f t="shared" si="332"/>
        <v>6.77</v>
      </c>
      <c r="L3011" s="47">
        <f t="shared" si="333"/>
        <v>6.89</v>
      </c>
      <c r="M3011" s="47">
        <f t="shared" si="334"/>
        <v>6.77</v>
      </c>
      <c r="N3011" s="47">
        <f t="shared" si="335"/>
        <v>6.87</v>
      </c>
      <c r="O3011" s="48">
        <f t="shared" ca="1" si="336"/>
        <v>1209600</v>
      </c>
    </row>
    <row r="3012" spans="1:15" x14ac:dyDescent="0.25">
      <c r="A3012">
        <v>2997</v>
      </c>
      <c r="B3012" s="84">
        <v>37666</v>
      </c>
      <c r="C3012" s="47">
        <v>18</v>
      </c>
      <c r="D3012" s="47">
        <v>18.75</v>
      </c>
      <c r="E3012" s="47">
        <v>17.79</v>
      </c>
      <c r="F3012" s="47">
        <v>18.73</v>
      </c>
      <c r="G3012" s="48">
        <v>687300</v>
      </c>
      <c r="H3012" s="47">
        <v>6.88</v>
      </c>
      <c r="I3012" s="51">
        <f t="shared" si="330"/>
        <v>0.36732514682327816</v>
      </c>
      <c r="J3012" s="51">
        <f t="shared" ca="1" si="331"/>
        <v>2</v>
      </c>
      <c r="K3012" s="47">
        <f t="shared" si="332"/>
        <v>6.61</v>
      </c>
      <c r="L3012" s="47">
        <f t="shared" si="333"/>
        <v>6.89</v>
      </c>
      <c r="M3012" s="47">
        <f t="shared" si="334"/>
        <v>6.53</v>
      </c>
      <c r="N3012" s="47">
        <f t="shared" si="335"/>
        <v>6.88</v>
      </c>
      <c r="O3012" s="48">
        <f t="shared" ca="1" si="336"/>
        <v>1374600</v>
      </c>
    </row>
    <row r="3013" spans="1:15" x14ac:dyDescent="0.25">
      <c r="A3013">
        <v>2998</v>
      </c>
      <c r="B3013" s="84">
        <v>37665</v>
      </c>
      <c r="C3013" s="47">
        <v>18.12</v>
      </c>
      <c r="D3013" s="47">
        <v>18.12</v>
      </c>
      <c r="E3013" s="47">
        <v>17.600000000000001</v>
      </c>
      <c r="F3013" s="47">
        <v>17.93</v>
      </c>
      <c r="G3013" s="48">
        <v>341300</v>
      </c>
      <c r="H3013" s="47">
        <v>6.59</v>
      </c>
      <c r="I3013" s="51">
        <f t="shared" si="330"/>
        <v>0.36754043502509759</v>
      </c>
      <c r="J3013" s="51">
        <f t="shared" ca="1" si="331"/>
        <v>2</v>
      </c>
      <c r="K3013" s="47">
        <f t="shared" si="332"/>
        <v>6.66</v>
      </c>
      <c r="L3013" s="47">
        <f t="shared" si="333"/>
        <v>6.66</v>
      </c>
      <c r="M3013" s="47">
        <f t="shared" si="334"/>
        <v>6.47</v>
      </c>
      <c r="N3013" s="47">
        <f t="shared" si="335"/>
        <v>6.59</v>
      </c>
      <c r="O3013" s="48">
        <f t="shared" ca="1" si="336"/>
        <v>682600</v>
      </c>
    </row>
    <row r="3014" spans="1:15" x14ac:dyDescent="0.25">
      <c r="A3014">
        <v>2999</v>
      </c>
      <c r="B3014" s="84">
        <v>37664</v>
      </c>
      <c r="C3014" s="47">
        <v>17.899999999999999</v>
      </c>
      <c r="D3014" s="47">
        <v>18.21</v>
      </c>
      <c r="E3014" s="47">
        <v>17.79</v>
      </c>
      <c r="F3014" s="47">
        <v>17.79</v>
      </c>
      <c r="G3014" s="48">
        <v>158500</v>
      </c>
      <c r="H3014" s="47">
        <v>6.53</v>
      </c>
      <c r="I3014" s="51">
        <f t="shared" si="330"/>
        <v>0.36706014614952226</v>
      </c>
      <c r="J3014" s="51">
        <f t="shared" ca="1" si="331"/>
        <v>2</v>
      </c>
      <c r="K3014" s="47">
        <f t="shared" si="332"/>
        <v>6.57</v>
      </c>
      <c r="L3014" s="47">
        <f t="shared" si="333"/>
        <v>6.68</v>
      </c>
      <c r="M3014" s="47">
        <f t="shared" si="334"/>
        <v>6.53</v>
      </c>
      <c r="N3014" s="47">
        <f t="shared" si="335"/>
        <v>6.53</v>
      </c>
      <c r="O3014" s="48">
        <f t="shared" ca="1" si="336"/>
        <v>317000</v>
      </c>
    </row>
    <row r="3015" spans="1:15" x14ac:dyDescent="0.25">
      <c r="A3015">
        <v>3000</v>
      </c>
      <c r="B3015" s="84">
        <v>37663</v>
      </c>
      <c r="C3015" s="47">
        <v>18.05</v>
      </c>
      <c r="D3015" s="47">
        <v>18.190000000000001</v>
      </c>
      <c r="E3015" s="47">
        <v>17.809999999999999</v>
      </c>
      <c r="F3015" s="47">
        <v>18.03</v>
      </c>
      <c r="G3015" s="48">
        <v>188100</v>
      </c>
      <c r="H3015" s="47">
        <v>6.62</v>
      </c>
      <c r="I3015" s="51">
        <f t="shared" si="330"/>
        <v>0.36716583471991127</v>
      </c>
      <c r="J3015" s="51">
        <f t="shared" ca="1" si="331"/>
        <v>2</v>
      </c>
      <c r="K3015" s="47">
        <f t="shared" si="332"/>
        <v>6.63</v>
      </c>
      <c r="L3015" s="47">
        <f t="shared" si="333"/>
        <v>6.68</v>
      </c>
      <c r="M3015" s="47">
        <f t="shared" si="334"/>
        <v>6.54</v>
      </c>
      <c r="N3015" s="47">
        <f t="shared" si="335"/>
        <v>6.62</v>
      </c>
      <c r="O3015" s="48">
        <f t="shared" ca="1" si="336"/>
        <v>376200</v>
      </c>
    </row>
    <row r="3016" spans="1:15" x14ac:dyDescent="0.25">
      <c r="A3016">
        <v>3001</v>
      </c>
      <c r="B3016" s="84">
        <v>37662</v>
      </c>
      <c r="C3016" s="47">
        <v>17.850000000000001</v>
      </c>
      <c r="D3016" s="47">
        <v>18.260000000000002</v>
      </c>
      <c r="E3016" s="47">
        <v>17.64</v>
      </c>
      <c r="F3016" s="47">
        <v>18.25</v>
      </c>
      <c r="G3016" s="48">
        <v>276100</v>
      </c>
      <c r="H3016" s="47">
        <v>6.7</v>
      </c>
      <c r="I3016" s="51">
        <f t="shared" si="330"/>
        <v>0.36712328767123287</v>
      </c>
      <c r="J3016" s="51">
        <f t="shared" ca="1" si="331"/>
        <v>2</v>
      </c>
      <c r="K3016" s="47">
        <f t="shared" si="332"/>
        <v>6.55</v>
      </c>
      <c r="L3016" s="47">
        <f t="shared" si="333"/>
        <v>6.7</v>
      </c>
      <c r="M3016" s="47">
        <f t="shared" si="334"/>
        <v>6.48</v>
      </c>
      <c r="N3016" s="47">
        <f t="shared" si="335"/>
        <v>6.7</v>
      </c>
      <c r="O3016" s="48">
        <f t="shared" ca="1" si="336"/>
        <v>552200</v>
      </c>
    </row>
    <row r="3017" spans="1:15" x14ac:dyDescent="0.25">
      <c r="A3017">
        <v>3002</v>
      </c>
      <c r="B3017" s="84">
        <v>37659</v>
      </c>
      <c r="C3017" s="47">
        <v>18.8</v>
      </c>
      <c r="D3017" s="47">
        <v>19.05</v>
      </c>
      <c r="E3017" s="47">
        <v>17.96</v>
      </c>
      <c r="F3017" s="47">
        <v>18</v>
      </c>
      <c r="G3017" s="48">
        <v>744400</v>
      </c>
      <c r="H3017" s="47">
        <v>6.61</v>
      </c>
      <c r="I3017" s="51">
        <f t="shared" si="330"/>
        <v>0.36722222222222223</v>
      </c>
      <c r="J3017" s="51">
        <f t="shared" ca="1" si="331"/>
        <v>2</v>
      </c>
      <c r="K3017" s="47">
        <f t="shared" si="332"/>
        <v>6.9</v>
      </c>
      <c r="L3017" s="47">
        <f t="shared" si="333"/>
        <v>7</v>
      </c>
      <c r="M3017" s="47">
        <f t="shared" si="334"/>
        <v>6.6</v>
      </c>
      <c r="N3017" s="47">
        <f t="shared" si="335"/>
        <v>6.61</v>
      </c>
      <c r="O3017" s="48">
        <f t="shared" ca="1" si="336"/>
        <v>1488800</v>
      </c>
    </row>
    <row r="3018" spans="1:15" x14ac:dyDescent="0.25">
      <c r="A3018">
        <v>3003</v>
      </c>
      <c r="B3018" s="84">
        <v>37658</v>
      </c>
      <c r="C3018" s="47">
        <v>18.71</v>
      </c>
      <c r="D3018" s="47">
        <v>19.149999999999999</v>
      </c>
      <c r="E3018" s="47">
        <v>18.2</v>
      </c>
      <c r="F3018" s="47">
        <v>18.95</v>
      </c>
      <c r="G3018" s="48">
        <v>764400</v>
      </c>
      <c r="H3018" s="47">
        <v>6.96</v>
      </c>
      <c r="I3018" s="51">
        <f t="shared" si="330"/>
        <v>0.36728232189973614</v>
      </c>
      <c r="J3018" s="51">
        <f t="shared" ca="1" si="331"/>
        <v>2</v>
      </c>
      <c r="K3018" s="47">
        <f t="shared" si="332"/>
        <v>6.87</v>
      </c>
      <c r="L3018" s="47">
        <f t="shared" si="333"/>
        <v>7.03</v>
      </c>
      <c r="M3018" s="47">
        <f t="shared" si="334"/>
        <v>6.68</v>
      </c>
      <c r="N3018" s="47">
        <f t="shared" si="335"/>
        <v>6.96</v>
      </c>
      <c r="O3018" s="48">
        <f t="shared" ca="1" si="336"/>
        <v>1528800</v>
      </c>
    </row>
    <row r="3019" spans="1:15" x14ac:dyDescent="0.25">
      <c r="A3019">
        <v>3004</v>
      </c>
      <c r="B3019" s="84">
        <v>37657</v>
      </c>
      <c r="C3019" s="47">
        <v>17.899999999999999</v>
      </c>
      <c r="D3019" s="47">
        <v>18.2</v>
      </c>
      <c r="E3019" s="47">
        <v>17.82</v>
      </c>
      <c r="F3019" s="47">
        <v>18.079999999999998</v>
      </c>
      <c r="G3019" s="48">
        <v>646500</v>
      </c>
      <c r="H3019" s="47">
        <v>6.64</v>
      </c>
      <c r="I3019" s="51">
        <f t="shared" si="330"/>
        <v>0.36725663716814161</v>
      </c>
      <c r="J3019" s="51">
        <f t="shared" ca="1" si="331"/>
        <v>2</v>
      </c>
      <c r="K3019" s="47">
        <f t="shared" si="332"/>
        <v>6.57</v>
      </c>
      <c r="L3019" s="47">
        <f t="shared" si="333"/>
        <v>6.68</v>
      </c>
      <c r="M3019" s="47">
        <f t="shared" si="334"/>
        <v>6.54</v>
      </c>
      <c r="N3019" s="47">
        <f t="shared" si="335"/>
        <v>6.64</v>
      </c>
      <c r="O3019" s="48">
        <f t="shared" ca="1" si="336"/>
        <v>1293000</v>
      </c>
    </row>
    <row r="3020" spans="1:15" x14ac:dyDescent="0.25">
      <c r="A3020">
        <v>3005</v>
      </c>
      <c r="B3020" s="84">
        <v>37656</v>
      </c>
      <c r="C3020" s="47">
        <v>18.11</v>
      </c>
      <c r="D3020" s="47">
        <v>18.149999999999999</v>
      </c>
      <c r="E3020" s="47">
        <v>17.670000000000002</v>
      </c>
      <c r="F3020" s="47">
        <v>17.940000000000001</v>
      </c>
      <c r="G3020" s="48">
        <v>582500</v>
      </c>
      <c r="H3020" s="47">
        <v>6.59</v>
      </c>
      <c r="I3020" s="51">
        <f t="shared" si="330"/>
        <v>0.36733556298773684</v>
      </c>
      <c r="J3020" s="51">
        <f t="shared" ca="1" si="331"/>
        <v>2</v>
      </c>
      <c r="K3020" s="47">
        <f t="shared" si="332"/>
        <v>6.65</v>
      </c>
      <c r="L3020" s="47">
        <f t="shared" si="333"/>
        <v>6.67</v>
      </c>
      <c r="M3020" s="47">
        <f t="shared" si="334"/>
        <v>6.49</v>
      </c>
      <c r="N3020" s="47">
        <f t="shared" si="335"/>
        <v>6.59</v>
      </c>
      <c r="O3020" s="48">
        <f t="shared" ca="1" si="336"/>
        <v>1165000</v>
      </c>
    </row>
    <row r="3021" spans="1:15" x14ac:dyDescent="0.25">
      <c r="A3021">
        <v>3006</v>
      </c>
      <c r="B3021" s="84">
        <v>37655</v>
      </c>
      <c r="C3021" s="47">
        <v>17.95</v>
      </c>
      <c r="D3021" s="47">
        <v>19.05</v>
      </c>
      <c r="E3021" s="47">
        <v>17.760000000000002</v>
      </c>
      <c r="F3021" s="47">
        <v>17.8</v>
      </c>
      <c r="G3021" s="48">
        <v>1244100</v>
      </c>
      <c r="H3021" s="47">
        <v>6.54</v>
      </c>
      <c r="I3021" s="51">
        <f t="shared" si="330"/>
        <v>0.36741573033707864</v>
      </c>
      <c r="J3021" s="51">
        <f t="shared" ca="1" si="331"/>
        <v>2</v>
      </c>
      <c r="K3021" s="47">
        <f t="shared" si="332"/>
        <v>6.6</v>
      </c>
      <c r="L3021" s="47">
        <f t="shared" si="333"/>
        <v>7</v>
      </c>
      <c r="M3021" s="47">
        <f t="shared" si="334"/>
        <v>6.53</v>
      </c>
      <c r="N3021" s="47">
        <f t="shared" si="335"/>
        <v>6.54</v>
      </c>
      <c r="O3021" s="48">
        <f t="shared" ca="1" si="336"/>
        <v>2488200</v>
      </c>
    </row>
    <row r="3022" spans="1:15" x14ac:dyDescent="0.25">
      <c r="A3022">
        <v>3007</v>
      </c>
      <c r="B3022" s="84">
        <v>37652</v>
      </c>
      <c r="C3022" s="47">
        <v>17.7</v>
      </c>
      <c r="D3022" s="47">
        <v>17.7</v>
      </c>
      <c r="E3022" s="47">
        <v>17.36</v>
      </c>
      <c r="F3022" s="47">
        <v>17.43</v>
      </c>
      <c r="G3022" s="48">
        <v>661600</v>
      </c>
      <c r="H3022" s="47">
        <v>6.4</v>
      </c>
      <c r="I3022" s="51">
        <f t="shared" si="330"/>
        <v>0.36718301778542745</v>
      </c>
      <c r="J3022" s="51">
        <f t="shared" ca="1" si="331"/>
        <v>2</v>
      </c>
      <c r="K3022" s="47">
        <f t="shared" si="332"/>
        <v>6.5</v>
      </c>
      <c r="L3022" s="47">
        <f t="shared" si="333"/>
        <v>6.5</v>
      </c>
      <c r="M3022" s="47">
        <f t="shared" si="334"/>
        <v>6.37</v>
      </c>
      <c r="N3022" s="47">
        <f t="shared" si="335"/>
        <v>6.4</v>
      </c>
      <c r="O3022" s="48">
        <f t="shared" ca="1" si="336"/>
        <v>1323200</v>
      </c>
    </row>
    <row r="3023" spans="1:15" x14ac:dyDescent="0.25">
      <c r="A3023">
        <v>3008</v>
      </c>
      <c r="B3023" s="84">
        <v>37651</v>
      </c>
      <c r="C3023" s="47">
        <v>18.21</v>
      </c>
      <c r="D3023" s="47">
        <v>18.23</v>
      </c>
      <c r="E3023" s="47">
        <v>17.36</v>
      </c>
      <c r="F3023" s="47">
        <v>17.45</v>
      </c>
      <c r="G3023" s="48">
        <v>698800</v>
      </c>
      <c r="H3023" s="47">
        <v>6.41</v>
      </c>
      <c r="I3023" s="51">
        <f t="shared" si="330"/>
        <v>0.36733524355300862</v>
      </c>
      <c r="J3023" s="51">
        <f t="shared" ca="1" si="331"/>
        <v>2</v>
      </c>
      <c r="K3023" s="47">
        <f t="shared" si="332"/>
        <v>6.69</v>
      </c>
      <c r="L3023" s="47">
        <f t="shared" si="333"/>
        <v>6.7</v>
      </c>
      <c r="M3023" s="47">
        <f t="shared" si="334"/>
        <v>6.38</v>
      </c>
      <c r="N3023" s="47">
        <f t="shared" si="335"/>
        <v>6.41</v>
      </c>
      <c r="O3023" s="48">
        <f t="shared" ca="1" si="336"/>
        <v>1397600</v>
      </c>
    </row>
    <row r="3024" spans="1:15" x14ac:dyDescent="0.25">
      <c r="A3024">
        <v>3009</v>
      </c>
      <c r="B3024" s="84">
        <v>37650</v>
      </c>
      <c r="C3024" s="47">
        <v>18.7</v>
      </c>
      <c r="D3024" s="47">
        <v>18.7</v>
      </c>
      <c r="E3024" s="47">
        <v>17.75</v>
      </c>
      <c r="F3024" s="47">
        <v>18.07</v>
      </c>
      <c r="G3024" s="48">
        <v>931700</v>
      </c>
      <c r="H3024" s="47">
        <v>6.64</v>
      </c>
      <c r="I3024" s="51">
        <f t="shared" si="330"/>
        <v>0.36745987825124515</v>
      </c>
      <c r="J3024" s="51">
        <f t="shared" ca="1" si="331"/>
        <v>2</v>
      </c>
      <c r="K3024" s="47">
        <f t="shared" si="332"/>
        <v>6.87</v>
      </c>
      <c r="L3024" s="47">
        <f t="shared" si="333"/>
        <v>6.87</v>
      </c>
      <c r="M3024" s="47">
        <f t="shared" si="334"/>
        <v>6.52</v>
      </c>
      <c r="N3024" s="47">
        <f t="shared" si="335"/>
        <v>6.64</v>
      </c>
      <c r="O3024" s="48">
        <f t="shared" ca="1" si="336"/>
        <v>1863400</v>
      </c>
    </row>
    <row r="3025" spans="1:15" x14ac:dyDescent="0.25">
      <c r="A3025">
        <v>3010</v>
      </c>
      <c r="B3025" s="84">
        <v>37649</v>
      </c>
      <c r="C3025" s="47">
        <v>18.55</v>
      </c>
      <c r="D3025" s="47">
        <v>18.8</v>
      </c>
      <c r="E3025" s="47">
        <v>18.47</v>
      </c>
      <c r="F3025" s="47">
        <v>18.66</v>
      </c>
      <c r="G3025" s="48">
        <v>465700</v>
      </c>
      <c r="H3025" s="47">
        <v>6.85</v>
      </c>
      <c r="I3025" s="51">
        <f t="shared" ref="I3025:I3088" si="337">H3025/F3025</f>
        <v>0.36709539121114682</v>
      </c>
      <c r="J3025" s="51">
        <f t="shared" ref="J3025:J3088" ca="1" si="338">INDEX(OFFSET($T$15,0,0,$S$13+1,1),MATCH(B3025,OFFSET($Q$15,0,0,$S$13+1,1),-1))</f>
        <v>2</v>
      </c>
      <c r="K3025" s="47">
        <f t="shared" ref="K3025:K3088" si="339">ROUND($I3025*C3025,2)</f>
        <v>6.81</v>
      </c>
      <c r="L3025" s="47">
        <f t="shared" ref="L3025:L3088" si="340">ROUND($I3025*D3025,2)</f>
        <v>6.9</v>
      </c>
      <c r="M3025" s="47">
        <f t="shared" ref="M3025:M3088" si="341">ROUND($I3025*E3025,2)</f>
        <v>6.78</v>
      </c>
      <c r="N3025" s="47">
        <f t="shared" ref="N3025:N3088" si="342">ROUND($I3025*F3025,2)</f>
        <v>6.85</v>
      </c>
      <c r="O3025" s="48">
        <f t="shared" ref="O3025:O3088" ca="1" si="343">G3025*J3025</f>
        <v>931400</v>
      </c>
    </row>
    <row r="3026" spans="1:15" x14ac:dyDescent="0.25">
      <c r="A3026">
        <v>3011</v>
      </c>
      <c r="B3026" s="84">
        <v>37648</v>
      </c>
      <c r="C3026" s="47">
        <v>19.989999999999998</v>
      </c>
      <c r="D3026" s="47">
        <v>19.989999999999998</v>
      </c>
      <c r="E3026" s="47">
        <v>18.39</v>
      </c>
      <c r="F3026" s="47">
        <v>18.489999999999998</v>
      </c>
      <c r="G3026" s="48">
        <v>587700</v>
      </c>
      <c r="H3026" s="47">
        <v>6.79</v>
      </c>
      <c r="I3026" s="51">
        <f t="shared" si="337"/>
        <v>0.3672255273120606</v>
      </c>
      <c r="J3026" s="51">
        <f t="shared" ca="1" si="338"/>
        <v>2</v>
      </c>
      <c r="K3026" s="47">
        <f t="shared" si="339"/>
        <v>7.34</v>
      </c>
      <c r="L3026" s="47">
        <f t="shared" si="340"/>
        <v>7.34</v>
      </c>
      <c r="M3026" s="47">
        <f t="shared" si="341"/>
        <v>6.75</v>
      </c>
      <c r="N3026" s="47">
        <f t="shared" si="342"/>
        <v>6.79</v>
      </c>
      <c r="O3026" s="48">
        <f t="shared" ca="1" si="343"/>
        <v>1175400</v>
      </c>
    </row>
    <row r="3027" spans="1:15" x14ac:dyDescent="0.25">
      <c r="A3027">
        <v>3012</v>
      </c>
      <c r="B3027" s="84">
        <v>37645</v>
      </c>
      <c r="C3027" s="47">
        <v>20</v>
      </c>
      <c r="D3027" s="47">
        <v>20.350000000000001</v>
      </c>
      <c r="E3027" s="47">
        <v>19.29</v>
      </c>
      <c r="F3027" s="47">
        <v>19.829999999999998</v>
      </c>
      <c r="G3027" s="48">
        <v>481300</v>
      </c>
      <c r="H3027" s="47">
        <v>7.28</v>
      </c>
      <c r="I3027" s="51">
        <f t="shared" si="337"/>
        <v>0.36712052445789212</v>
      </c>
      <c r="J3027" s="51">
        <f t="shared" ca="1" si="338"/>
        <v>2</v>
      </c>
      <c r="K3027" s="47">
        <f t="shared" si="339"/>
        <v>7.34</v>
      </c>
      <c r="L3027" s="47">
        <f t="shared" si="340"/>
        <v>7.47</v>
      </c>
      <c r="M3027" s="47">
        <f t="shared" si="341"/>
        <v>7.08</v>
      </c>
      <c r="N3027" s="47">
        <f t="shared" si="342"/>
        <v>7.28</v>
      </c>
      <c r="O3027" s="48">
        <f t="shared" ca="1" si="343"/>
        <v>962600</v>
      </c>
    </row>
    <row r="3028" spans="1:15" x14ac:dyDescent="0.25">
      <c r="A3028">
        <v>3013</v>
      </c>
      <c r="B3028" s="84">
        <v>37644</v>
      </c>
      <c r="C3028" s="47">
        <v>20.100000000000001</v>
      </c>
      <c r="D3028" s="47">
        <v>20.3</v>
      </c>
      <c r="E3028" s="47">
        <v>20.010000000000002</v>
      </c>
      <c r="F3028" s="47">
        <v>20.05</v>
      </c>
      <c r="G3028" s="48">
        <v>492800</v>
      </c>
      <c r="H3028" s="47">
        <v>7.36</v>
      </c>
      <c r="I3028" s="51">
        <f t="shared" si="337"/>
        <v>0.36708229426433914</v>
      </c>
      <c r="J3028" s="51">
        <f t="shared" ca="1" si="338"/>
        <v>2</v>
      </c>
      <c r="K3028" s="47">
        <f t="shared" si="339"/>
        <v>7.38</v>
      </c>
      <c r="L3028" s="47">
        <f t="shared" si="340"/>
        <v>7.45</v>
      </c>
      <c r="M3028" s="47">
        <f t="shared" si="341"/>
        <v>7.35</v>
      </c>
      <c r="N3028" s="47">
        <f t="shared" si="342"/>
        <v>7.36</v>
      </c>
      <c r="O3028" s="48">
        <f t="shared" ca="1" si="343"/>
        <v>985600</v>
      </c>
    </row>
    <row r="3029" spans="1:15" x14ac:dyDescent="0.25">
      <c r="A3029">
        <v>3014</v>
      </c>
      <c r="B3029" s="84">
        <v>37643</v>
      </c>
      <c r="C3029" s="47">
        <v>19.25</v>
      </c>
      <c r="D3029" s="47">
        <v>20.11</v>
      </c>
      <c r="E3029" s="47">
        <v>19.12</v>
      </c>
      <c r="F3029" s="47">
        <v>19.86</v>
      </c>
      <c r="G3029" s="48">
        <v>344900</v>
      </c>
      <c r="H3029" s="47">
        <v>7.29</v>
      </c>
      <c r="I3029" s="51">
        <f t="shared" si="337"/>
        <v>0.36706948640483383</v>
      </c>
      <c r="J3029" s="51">
        <f t="shared" ca="1" si="338"/>
        <v>2</v>
      </c>
      <c r="K3029" s="47">
        <f t="shared" si="339"/>
        <v>7.07</v>
      </c>
      <c r="L3029" s="47">
        <f t="shared" si="340"/>
        <v>7.38</v>
      </c>
      <c r="M3029" s="47">
        <f t="shared" si="341"/>
        <v>7.02</v>
      </c>
      <c r="N3029" s="47">
        <f t="shared" si="342"/>
        <v>7.29</v>
      </c>
      <c r="O3029" s="48">
        <f t="shared" ca="1" si="343"/>
        <v>689800</v>
      </c>
    </row>
    <row r="3030" spans="1:15" x14ac:dyDescent="0.25">
      <c r="A3030">
        <v>3015</v>
      </c>
      <c r="B3030" s="84">
        <v>37642</v>
      </c>
      <c r="C3030" s="47">
        <v>20.75</v>
      </c>
      <c r="D3030" s="47">
        <v>20.91</v>
      </c>
      <c r="E3030" s="47">
        <v>19.34</v>
      </c>
      <c r="F3030" s="47">
        <v>19.39</v>
      </c>
      <c r="G3030" s="48">
        <v>644800</v>
      </c>
      <c r="H3030" s="47">
        <v>7.12</v>
      </c>
      <c r="I3030" s="51">
        <f t="shared" si="337"/>
        <v>0.36719958741619391</v>
      </c>
      <c r="J3030" s="51">
        <f t="shared" ca="1" si="338"/>
        <v>2</v>
      </c>
      <c r="K3030" s="47">
        <f t="shared" si="339"/>
        <v>7.62</v>
      </c>
      <c r="L3030" s="47">
        <f t="shared" si="340"/>
        <v>7.68</v>
      </c>
      <c r="M3030" s="47">
        <f t="shared" si="341"/>
        <v>7.1</v>
      </c>
      <c r="N3030" s="47">
        <f t="shared" si="342"/>
        <v>7.12</v>
      </c>
      <c r="O3030" s="48">
        <f t="shared" ca="1" si="343"/>
        <v>1289600</v>
      </c>
    </row>
    <row r="3031" spans="1:15" x14ac:dyDescent="0.25">
      <c r="A3031">
        <v>3016</v>
      </c>
      <c r="B3031" s="84">
        <v>37638</v>
      </c>
      <c r="C3031" s="47">
        <v>21.09</v>
      </c>
      <c r="D3031" s="47">
        <v>21.09</v>
      </c>
      <c r="E3031" s="47">
        <v>20.57</v>
      </c>
      <c r="F3031" s="47">
        <v>20.93</v>
      </c>
      <c r="G3031" s="48">
        <v>226000</v>
      </c>
      <c r="H3031" s="47">
        <v>7.69</v>
      </c>
      <c r="I3031" s="51">
        <f t="shared" si="337"/>
        <v>0.36741519350215007</v>
      </c>
      <c r="J3031" s="51">
        <f t="shared" ca="1" si="338"/>
        <v>2</v>
      </c>
      <c r="K3031" s="47">
        <f t="shared" si="339"/>
        <v>7.75</v>
      </c>
      <c r="L3031" s="47">
        <f t="shared" si="340"/>
        <v>7.75</v>
      </c>
      <c r="M3031" s="47">
        <f t="shared" si="341"/>
        <v>7.56</v>
      </c>
      <c r="N3031" s="47">
        <f t="shared" si="342"/>
        <v>7.69</v>
      </c>
      <c r="O3031" s="48">
        <f t="shared" ca="1" si="343"/>
        <v>452000</v>
      </c>
    </row>
    <row r="3032" spans="1:15" x14ac:dyDescent="0.25">
      <c r="A3032">
        <v>3017</v>
      </c>
      <c r="B3032" s="84">
        <v>37637</v>
      </c>
      <c r="C3032" s="47">
        <v>19.97</v>
      </c>
      <c r="D3032" s="47">
        <v>21.59</v>
      </c>
      <c r="E3032" s="47">
        <v>19.97</v>
      </c>
      <c r="F3032" s="47">
        <v>20.9</v>
      </c>
      <c r="G3032" s="48">
        <v>447600</v>
      </c>
      <c r="H3032" s="47">
        <v>7.68</v>
      </c>
      <c r="I3032" s="51">
        <f t="shared" si="337"/>
        <v>0.36746411483253588</v>
      </c>
      <c r="J3032" s="51">
        <f t="shared" ca="1" si="338"/>
        <v>2</v>
      </c>
      <c r="K3032" s="47">
        <f t="shared" si="339"/>
        <v>7.34</v>
      </c>
      <c r="L3032" s="47">
        <f t="shared" si="340"/>
        <v>7.93</v>
      </c>
      <c r="M3032" s="47">
        <f t="shared" si="341"/>
        <v>7.34</v>
      </c>
      <c r="N3032" s="47">
        <f t="shared" si="342"/>
        <v>7.68</v>
      </c>
      <c r="O3032" s="48">
        <f t="shared" ca="1" si="343"/>
        <v>895200</v>
      </c>
    </row>
    <row r="3033" spans="1:15" x14ac:dyDescent="0.25">
      <c r="A3033">
        <v>3018</v>
      </c>
      <c r="B3033" s="84">
        <v>37636</v>
      </c>
      <c r="C3033" s="47">
        <v>21.1</v>
      </c>
      <c r="D3033" s="47">
        <v>21.26</v>
      </c>
      <c r="E3033" s="47">
        <v>20</v>
      </c>
      <c r="F3033" s="47">
        <v>20.23</v>
      </c>
      <c r="G3033" s="48">
        <v>519700</v>
      </c>
      <c r="H3033" s="47">
        <v>7.43</v>
      </c>
      <c r="I3033" s="51">
        <f t="shared" si="337"/>
        <v>0.36727632229362334</v>
      </c>
      <c r="J3033" s="51">
        <f t="shared" ca="1" si="338"/>
        <v>2</v>
      </c>
      <c r="K3033" s="47">
        <f t="shared" si="339"/>
        <v>7.75</v>
      </c>
      <c r="L3033" s="47">
        <f t="shared" si="340"/>
        <v>7.81</v>
      </c>
      <c r="M3033" s="47">
        <f t="shared" si="341"/>
        <v>7.35</v>
      </c>
      <c r="N3033" s="47">
        <f t="shared" si="342"/>
        <v>7.43</v>
      </c>
      <c r="O3033" s="48">
        <f t="shared" ca="1" si="343"/>
        <v>1039400</v>
      </c>
    </row>
    <row r="3034" spans="1:15" x14ac:dyDescent="0.25">
      <c r="A3034">
        <v>3019</v>
      </c>
      <c r="B3034" s="84">
        <v>37635</v>
      </c>
      <c r="C3034" s="47">
        <v>21.19</v>
      </c>
      <c r="D3034" s="47">
        <v>21.33</v>
      </c>
      <c r="E3034" s="47">
        <v>20.5</v>
      </c>
      <c r="F3034" s="47">
        <v>21.03</v>
      </c>
      <c r="G3034" s="48">
        <v>243600</v>
      </c>
      <c r="H3034" s="47">
        <v>7.72</v>
      </c>
      <c r="I3034" s="51">
        <f t="shared" si="337"/>
        <v>0.367094626723728</v>
      </c>
      <c r="J3034" s="51">
        <f t="shared" ca="1" si="338"/>
        <v>2</v>
      </c>
      <c r="K3034" s="47">
        <f t="shared" si="339"/>
        <v>7.78</v>
      </c>
      <c r="L3034" s="47">
        <f t="shared" si="340"/>
        <v>7.83</v>
      </c>
      <c r="M3034" s="47">
        <f t="shared" si="341"/>
        <v>7.53</v>
      </c>
      <c r="N3034" s="47">
        <f t="shared" si="342"/>
        <v>7.72</v>
      </c>
      <c r="O3034" s="48">
        <f t="shared" ca="1" si="343"/>
        <v>487200</v>
      </c>
    </row>
    <row r="3035" spans="1:15" x14ac:dyDescent="0.25">
      <c r="A3035">
        <v>3020</v>
      </c>
      <c r="B3035" s="84">
        <v>37634</v>
      </c>
      <c r="C3035" s="47">
        <v>21.41</v>
      </c>
      <c r="D3035" s="47">
        <v>21.7</v>
      </c>
      <c r="E3035" s="47">
        <v>20.43</v>
      </c>
      <c r="F3035" s="47">
        <v>21.47</v>
      </c>
      <c r="G3035" s="48">
        <v>639700</v>
      </c>
      <c r="H3035" s="47">
        <v>7.89</v>
      </c>
      <c r="I3035" s="51">
        <f t="shared" si="337"/>
        <v>0.36748952026082909</v>
      </c>
      <c r="J3035" s="51">
        <f t="shared" ca="1" si="338"/>
        <v>2</v>
      </c>
      <c r="K3035" s="47">
        <f t="shared" si="339"/>
        <v>7.87</v>
      </c>
      <c r="L3035" s="47">
        <f t="shared" si="340"/>
        <v>7.97</v>
      </c>
      <c r="M3035" s="47">
        <f t="shared" si="341"/>
        <v>7.51</v>
      </c>
      <c r="N3035" s="47">
        <f t="shared" si="342"/>
        <v>7.89</v>
      </c>
      <c r="O3035" s="48">
        <f t="shared" ca="1" si="343"/>
        <v>1279400</v>
      </c>
    </row>
    <row r="3036" spans="1:15" x14ac:dyDescent="0.25">
      <c r="A3036">
        <v>3021</v>
      </c>
      <c r="B3036" s="84">
        <v>37631</v>
      </c>
      <c r="C3036" s="47">
        <v>21.21</v>
      </c>
      <c r="D3036" s="47">
        <v>21.75</v>
      </c>
      <c r="E3036" s="47">
        <v>21.17</v>
      </c>
      <c r="F3036" s="47">
        <v>21.4</v>
      </c>
      <c r="G3036" s="48">
        <v>234500</v>
      </c>
      <c r="H3036" s="47">
        <v>7.86</v>
      </c>
      <c r="I3036" s="51">
        <f t="shared" si="337"/>
        <v>0.36728971962616824</v>
      </c>
      <c r="J3036" s="51">
        <f t="shared" ca="1" si="338"/>
        <v>2</v>
      </c>
      <c r="K3036" s="47">
        <f t="shared" si="339"/>
        <v>7.79</v>
      </c>
      <c r="L3036" s="47">
        <f t="shared" si="340"/>
        <v>7.99</v>
      </c>
      <c r="M3036" s="47">
        <f t="shared" si="341"/>
        <v>7.78</v>
      </c>
      <c r="N3036" s="47">
        <f t="shared" si="342"/>
        <v>7.86</v>
      </c>
      <c r="O3036" s="48">
        <f t="shared" ca="1" si="343"/>
        <v>469000</v>
      </c>
    </row>
    <row r="3037" spans="1:15" x14ac:dyDescent="0.25">
      <c r="A3037">
        <v>3022</v>
      </c>
      <c r="B3037" s="84">
        <v>37630</v>
      </c>
      <c r="C3037" s="47">
        <v>21.5</v>
      </c>
      <c r="D3037" s="47">
        <v>21.9</v>
      </c>
      <c r="E3037" s="47">
        <v>21.25</v>
      </c>
      <c r="F3037" s="47">
        <v>21.59</v>
      </c>
      <c r="G3037" s="48">
        <v>448100</v>
      </c>
      <c r="H3037" s="47">
        <v>7.93</v>
      </c>
      <c r="I3037" s="51">
        <f t="shared" si="337"/>
        <v>0.36729967577582212</v>
      </c>
      <c r="J3037" s="51">
        <f t="shared" ca="1" si="338"/>
        <v>2</v>
      </c>
      <c r="K3037" s="47">
        <f t="shared" si="339"/>
        <v>7.9</v>
      </c>
      <c r="L3037" s="47">
        <f t="shared" si="340"/>
        <v>8.0399999999999991</v>
      </c>
      <c r="M3037" s="47">
        <f t="shared" si="341"/>
        <v>7.81</v>
      </c>
      <c r="N3037" s="47">
        <f t="shared" si="342"/>
        <v>7.93</v>
      </c>
      <c r="O3037" s="48">
        <f t="shared" ca="1" si="343"/>
        <v>896200</v>
      </c>
    </row>
    <row r="3038" spans="1:15" x14ac:dyDescent="0.25">
      <c r="A3038">
        <v>3023</v>
      </c>
      <c r="B3038" s="84">
        <v>37629</v>
      </c>
      <c r="C3038" s="47">
        <v>21.55</v>
      </c>
      <c r="D3038" s="47">
        <v>22.05</v>
      </c>
      <c r="E3038" s="47">
        <v>21.39</v>
      </c>
      <c r="F3038" s="47">
        <v>21.58</v>
      </c>
      <c r="G3038" s="48">
        <v>344000</v>
      </c>
      <c r="H3038" s="47">
        <v>7.93</v>
      </c>
      <c r="I3038" s="51">
        <f t="shared" si="337"/>
        <v>0.36746987951807231</v>
      </c>
      <c r="J3038" s="51">
        <f t="shared" ca="1" si="338"/>
        <v>2</v>
      </c>
      <c r="K3038" s="47">
        <f t="shared" si="339"/>
        <v>7.92</v>
      </c>
      <c r="L3038" s="47">
        <f t="shared" si="340"/>
        <v>8.1</v>
      </c>
      <c r="M3038" s="47">
        <f t="shared" si="341"/>
        <v>7.86</v>
      </c>
      <c r="N3038" s="47">
        <f t="shared" si="342"/>
        <v>7.93</v>
      </c>
      <c r="O3038" s="48">
        <f t="shared" ca="1" si="343"/>
        <v>688000</v>
      </c>
    </row>
    <row r="3039" spans="1:15" x14ac:dyDescent="0.25">
      <c r="A3039">
        <v>3024</v>
      </c>
      <c r="B3039" s="84">
        <v>37628</v>
      </c>
      <c r="C3039" s="47">
        <v>21.75</v>
      </c>
      <c r="D3039" s="47">
        <v>22.07</v>
      </c>
      <c r="E3039" s="47">
        <v>21.13</v>
      </c>
      <c r="F3039" s="47">
        <v>22</v>
      </c>
      <c r="G3039" s="48">
        <v>438400</v>
      </c>
      <c r="H3039" s="47">
        <v>8.08</v>
      </c>
      <c r="I3039" s="51">
        <f t="shared" si="337"/>
        <v>0.36727272727272725</v>
      </c>
      <c r="J3039" s="51">
        <f t="shared" ca="1" si="338"/>
        <v>2</v>
      </c>
      <c r="K3039" s="47">
        <f t="shared" si="339"/>
        <v>7.99</v>
      </c>
      <c r="L3039" s="47">
        <f t="shared" si="340"/>
        <v>8.11</v>
      </c>
      <c r="M3039" s="47">
        <f t="shared" si="341"/>
        <v>7.76</v>
      </c>
      <c r="N3039" s="47">
        <f t="shared" si="342"/>
        <v>8.08</v>
      </c>
      <c r="O3039" s="48">
        <f t="shared" ca="1" si="343"/>
        <v>876800</v>
      </c>
    </row>
    <row r="3040" spans="1:15" x14ac:dyDescent="0.25">
      <c r="A3040">
        <v>3025</v>
      </c>
      <c r="B3040" s="84">
        <v>37627</v>
      </c>
      <c r="C3040" s="47">
        <v>22.49</v>
      </c>
      <c r="D3040" s="47">
        <v>22.51</v>
      </c>
      <c r="E3040" s="47">
        <v>21.76</v>
      </c>
      <c r="F3040" s="47">
        <v>21.82</v>
      </c>
      <c r="G3040" s="48">
        <v>653600</v>
      </c>
      <c r="H3040" s="47">
        <v>8.01</v>
      </c>
      <c r="I3040" s="51">
        <f t="shared" si="337"/>
        <v>0.36709440879926669</v>
      </c>
      <c r="J3040" s="51">
        <f t="shared" ca="1" si="338"/>
        <v>2</v>
      </c>
      <c r="K3040" s="47">
        <f t="shared" si="339"/>
        <v>8.26</v>
      </c>
      <c r="L3040" s="47">
        <f t="shared" si="340"/>
        <v>8.26</v>
      </c>
      <c r="M3040" s="47">
        <f t="shared" si="341"/>
        <v>7.99</v>
      </c>
      <c r="N3040" s="47">
        <f t="shared" si="342"/>
        <v>8.01</v>
      </c>
      <c r="O3040" s="48">
        <f t="shared" ca="1" si="343"/>
        <v>1307200</v>
      </c>
    </row>
    <row r="3041" spans="1:15" x14ac:dyDescent="0.25">
      <c r="A3041">
        <v>3026</v>
      </c>
      <c r="B3041" s="84">
        <v>37624</v>
      </c>
      <c r="C3041" s="47">
        <v>22.54</v>
      </c>
      <c r="D3041" s="47">
        <v>23.15</v>
      </c>
      <c r="E3041" s="47">
        <v>22.32</v>
      </c>
      <c r="F3041" s="47">
        <v>22.5</v>
      </c>
      <c r="G3041" s="48">
        <v>405300</v>
      </c>
      <c r="H3041" s="47">
        <v>8.26</v>
      </c>
      <c r="I3041" s="51">
        <f t="shared" si="337"/>
        <v>0.36711111111111111</v>
      </c>
      <c r="J3041" s="51">
        <f t="shared" ca="1" si="338"/>
        <v>2</v>
      </c>
      <c r="K3041" s="47">
        <f t="shared" si="339"/>
        <v>8.27</v>
      </c>
      <c r="L3041" s="47">
        <f t="shared" si="340"/>
        <v>8.5</v>
      </c>
      <c r="M3041" s="47">
        <f t="shared" si="341"/>
        <v>8.19</v>
      </c>
      <c r="N3041" s="47">
        <f t="shared" si="342"/>
        <v>8.26</v>
      </c>
      <c r="O3041" s="48">
        <f t="shared" ca="1" si="343"/>
        <v>810600</v>
      </c>
    </row>
    <row r="3042" spans="1:15" x14ac:dyDescent="0.25">
      <c r="A3042">
        <v>3027</v>
      </c>
      <c r="B3042" s="84">
        <v>37623</v>
      </c>
      <c r="C3042" s="47">
        <v>23</v>
      </c>
      <c r="D3042" s="47">
        <v>23.14</v>
      </c>
      <c r="E3042" s="47">
        <v>21.69</v>
      </c>
      <c r="F3042" s="47">
        <v>22.8</v>
      </c>
      <c r="G3042" s="48">
        <v>974500</v>
      </c>
      <c r="H3042" s="47">
        <v>8.3699999999999992</v>
      </c>
      <c r="I3042" s="51">
        <f t="shared" si="337"/>
        <v>0.36710526315789471</v>
      </c>
      <c r="J3042" s="51">
        <f t="shared" ca="1" si="338"/>
        <v>2</v>
      </c>
      <c r="K3042" s="47">
        <f t="shared" si="339"/>
        <v>8.44</v>
      </c>
      <c r="L3042" s="47">
        <f t="shared" si="340"/>
        <v>8.49</v>
      </c>
      <c r="M3042" s="47">
        <f t="shared" si="341"/>
        <v>7.96</v>
      </c>
      <c r="N3042" s="47">
        <f t="shared" si="342"/>
        <v>8.3699999999999992</v>
      </c>
      <c r="O3042" s="48">
        <f t="shared" ca="1" si="343"/>
        <v>1949000</v>
      </c>
    </row>
    <row r="3043" spans="1:15" x14ac:dyDescent="0.25">
      <c r="A3043">
        <v>3028</v>
      </c>
      <c r="B3043" s="84">
        <v>37621</v>
      </c>
      <c r="C3043" s="47">
        <v>22.44</v>
      </c>
      <c r="D3043" s="47">
        <v>23.39</v>
      </c>
      <c r="E3043" s="47">
        <v>22.44</v>
      </c>
      <c r="F3043" s="47">
        <v>22.91</v>
      </c>
      <c r="G3043" s="48">
        <v>289300</v>
      </c>
      <c r="H3043" s="47">
        <v>8.42</v>
      </c>
      <c r="I3043" s="51">
        <f t="shared" si="337"/>
        <v>0.36752509821038848</v>
      </c>
      <c r="J3043" s="51">
        <f t="shared" ca="1" si="338"/>
        <v>2</v>
      </c>
      <c r="K3043" s="47">
        <f t="shared" si="339"/>
        <v>8.25</v>
      </c>
      <c r="L3043" s="47">
        <f t="shared" si="340"/>
        <v>8.6</v>
      </c>
      <c r="M3043" s="47">
        <f t="shared" si="341"/>
        <v>8.25</v>
      </c>
      <c r="N3043" s="47">
        <f t="shared" si="342"/>
        <v>8.42</v>
      </c>
      <c r="O3043" s="48">
        <f t="shared" ca="1" si="343"/>
        <v>578600</v>
      </c>
    </row>
    <row r="3044" spans="1:15" x14ac:dyDescent="0.25">
      <c r="A3044">
        <v>3029</v>
      </c>
      <c r="B3044" s="84">
        <v>37620</v>
      </c>
      <c r="C3044" s="47">
        <v>22.65</v>
      </c>
      <c r="D3044" s="47">
        <v>22.75</v>
      </c>
      <c r="E3044" s="47">
        <v>22.31</v>
      </c>
      <c r="F3044" s="47">
        <v>22.57</v>
      </c>
      <c r="G3044" s="48">
        <v>166400</v>
      </c>
      <c r="H3044" s="47">
        <v>8.2899999999999991</v>
      </c>
      <c r="I3044" s="51">
        <f t="shared" si="337"/>
        <v>0.36730172795746563</v>
      </c>
      <c r="J3044" s="51">
        <f t="shared" ca="1" si="338"/>
        <v>2</v>
      </c>
      <c r="K3044" s="47">
        <f t="shared" si="339"/>
        <v>8.32</v>
      </c>
      <c r="L3044" s="47">
        <f t="shared" si="340"/>
        <v>8.36</v>
      </c>
      <c r="M3044" s="47">
        <f t="shared" si="341"/>
        <v>8.19</v>
      </c>
      <c r="N3044" s="47">
        <f t="shared" si="342"/>
        <v>8.2899999999999991</v>
      </c>
      <c r="O3044" s="48">
        <f t="shared" ca="1" si="343"/>
        <v>332800</v>
      </c>
    </row>
    <row r="3045" spans="1:15" x14ac:dyDescent="0.25">
      <c r="A3045">
        <v>3030</v>
      </c>
      <c r="B3045" s="84">
        <v>37617</v>
      </c>
      <c r="C3045" s="47">
        <v>22.65</v>
      </c>
      <c r="D3045" s="47">
        <v>22.69</v>
      </c>
      <c r="E3045" s="47">
        <v>22.4</v>
      </c>
      <c r="F3045" s="47">
        <v>22.65</v>
      </c>
      <c r="G3045" s="48">
        <v>163700</v>
      </c>
      <c r="H3045" s="47">
        <v>8.32</v>
      </c>
      <c r="I3045" s="51">
        <f t="shared" si="337"/>
        <v>0.36732891832229586</v>
      </c>
      <c r="J3045" s="51">
        <f t="shared" ca="1" si="338"/>
        <v>2</v>
      </c>
      <c r="K3045" s="47">
        <f t="shared" si="339"/>
        <v>8.32</v>
      </c>
      <c r="L3045" s="47">
        <f t="shared" si="340"/>
        <v>8.33</v>
      </c>
      <c r="M3045" s="47">
        <f t="shared" si="341"/>
        <v>8.23</v>
      </c>
      <c r="N3045" s="47">
        <f t="shared" si="342"/>
        <v>8.32</v>
      </c>
      <c r="O3045" s="48">
        <f t="shared" ca="1" si="343"/>
        <v>327400</v>
      </c>
    </row>
    <row r="3046" spans="1:15" x14ac:dyDescent="0.25">
      <c r="A3046">
        <v>3031</v>
      </c>
      <c r="B3046" s="84">
        <v>37616</v>
      </c>
      <c r="C3046" s="47">
        <v>22.4</v>
      </c>
      <c r="D3046" s="47">
        <v>22.61</v>
      </c>
      <c r="E3046" s="47">
        <v>22.19</v>
      </c>
      <c r="F3046" s="47">
        <v>22.43</v>
      </c>
      <c r="G3046" s="48">
        <v>326800</v>
      </c>
      <c r="H3046" s="47">
        <v>8.24</v>
      </c>
      <c r="I3046" s="51">
        <f t="shared" si="337"/>
        <v>0.3673651359786001</v>
      </c>
      <c r="J3046" s="51">
        <f t="shared" ca="1" si="338"/>
        <v>2</v>
      </c>
      <c r="K3046" s="47">
        <f t="shared" si="339"/>
        <v>8.23</v>
      </c>
      <c r="L3046" s="47">
        <f t="shared" si="340"/>
        <v>8.31</v>
      </c>
      <c r="M3046" s="47">
        <f t="shared" si="341"/>
        <v>8.15</v>
      </c>
      <c r="N3046" s="47">
        <f t="shared" si="342"/>
        <v>8.24</v>
      </c>
      <c r="O3046" s="48">
        <f t="shared" ca="1" si="343"/>
        <v>653600</v>
      </c>
    </row>
    <row r="3047" spans="1:15" x14ac:dyDescent="0.25">
      <c r="A3047">
        <v>3032</v>
      </c>
      <c r="B3047" s="84">
        <v>37614</v>
      </c>
      <c r="C3047" s="47">
        <v>22.2</v>
      </c>
      <c r="D3047" s="47">
        <v>22.42</v>
      </c>
      <c r="E3047" s="47">
        <v>22.12</v>
      </c>
      <c r="F3047" s="47">
        <v>22.16</v>
      </c>
      <c r="G3047" s="48">
        <v>131600</v>
      </c>
      <c r="H3047" s="47">
        <v>8.14</v>
      </c>
      <c r="I3047" s="51">
        <f t="shared" si="337"/>
        <v>0.36732851985559567</v>
      </c>
      <c r="J3047" s="51">
        <f t="shared" ca="1" si="338"/>
        <v>2</v>
      </c>
      <c r="K3047" s="47">
        <f t="shared" si="339"/>
        <v>8.15</v>
      </c>
      <c r="L3047" s="47">
        <f t="shared" si="340"/>
        <v>8.24</v>
      </c>
      <c r="M3047" s="47">
        <f t="shared" si="341"/>
        <v>8.1300000000000008</v>
      </c>
      <c r="N3047" s="47">
        <f t="shared" si="342"/>
        <v>8.14</v>
      </c>
      <c r="O3047" s="48">
        <f t="shared" ca="1" si="343"/>
        <v>263200</v>
      </c>
    </row>
    <row r="3048" spans="1:15" x14ac:dyDescent="0.25">
      <c r="A3048">
        <v>3033</v>
      </c>
      <c r="B3048" s="84">
        <v>37613</v>
      </c>
      <c r="C3048" s="47">
        <v>22.8</v>
      </c>
      <c r="D3048" s="47">
        <v>22.9</v>
      </c>
      <c r="E3048" s="47">
        <v>22.08</v>
      </c>
      <c r="F3048" s="47">
        <v>22.2</v>
      </c>
      <c r="G3048" s="48">
        <v>808400</v>
      </c>
      <c r="H3048" s="47">
        <v>8.15</v>
      </c>
      <c r="I3048" s="51">
        <f t="shared" si="337"/>
        <v>0.36711711711711714</v>
      </c>
      <c r="J3048" s="51">
        <f t="shared" ca="1" si="338"/>
        <v>2</v>
      </c>
      <c r="K3048" s="47">
        <f t="shared" si="339"/>
        <v>8.3699999999999992</v>
      </c>
      <c r="L3048" s="47">
        <f t="shared" si="340"/>
        <v>8.41</v>
      </c>
      <c r="M3048" s="47">
        <f t="shared" si="341"/>
        <v>8.11</v>
      </c>
      <c r="N3048" s="47">
        <f t="shared" si="342"/>
        <v>8.15</v>
      </c>
      <c r="O3048" s="48">
        <f t="shared" ca="1" si="343"/>
        <v>1616800</v>
      </c>
    </row>
    <row r="3049" spans="1:15" x14ac:dyDescent="0.25">
      <c r="A3049">
        <v>3034</v>
      </c>
      <c r="B3049" s="84">
        <v>37610</v>
      </c>
      <c r="C3049" s="47">
        <v>22.19</v>
      </c>
      <c r="D3049" s="47">
        <v>23</v>
      </c>
      <c r="E3049" s="47">
        <v>22.19</v>
      </c>
      <c r="F3049" s="47">
        <v>22.84</v>
      </c>
      <c r="G3049" s="48">
        <v>538500</v>
      </c>
      <c r="H3049" s="47">
        <v>8.39</v>
      </c>
      <c r="I3049" s="51">
        <f t="shared" si="337"/>
        <v>0.36733800350262702</v>
      </c>
      <c r="J3049" s="51">
        <f t="shared" ca="1" si="338"/>
        <v>2</v>
      </c>
      <c r="K3049" s="47">
        <f t="shared" si="339"/>
        <v>8.15</v>
      </c>
      <c r="L3049" s="47">
        <f t="shared" si="340"/>
        <v>8.4499999999999993</v>
      </c>
      <c r="M3049" s="47">
        <f t="shared" si="341"/>
        <v>8.15</v>
      </c>
      <c r="N3049" s="47">
        <f t="shared" si="342"/>
        <v>8.39</v>
      </c>
      <c r="O3049" s="48">
        <f t="shared" ca="1" si="343"/>
        <v>1077000</v>
      </c>
    </row>
    <row r="3050" spans="1:15" x14ac:dyDescent="0.25">
      <c r="A3050">
        <v>3035</v>
      </c>
      <c r="B3050" s="84">
        <v>37609</v>
      </c>
      <c r="C3050" s="47">
        <v>22.3</v>
      </c>
      <c r="D3050" s="47">
        <v>23.18</v>
      </c>
      <c r="E3050" s="47">
        <v>22.25</v>
      </c>
      <c r="F3050" s="47">
        <v>22.9</v>
      </c>
      <c r="G3050" s="48">
        <v>432100</v>
      </c>
      <c r="H3050" s="47">
        <v>8.41</v>
      </c>
      <c r="I3050" s="51">
        <f t="shared" si="337"/>
        <v>0.36724890829694323</v>
      </c>
      <c r="J3050" s="51">
        <f t="shared" ca="1" si="338"/>
        <v>2</v>
      </c>
      <c r="K3050" s="47">
        <f t="shared" si="339"/>
        <v>8.19</v>
      </c>
      <c r="L3050" s="47">
        <f t="shared" si="340"/>
        <v>8.51</v>
      </c>
      <c r="M3050" s="47">
        <f t="shared" si="341"/>
        <v>8.17</v>
      </c>
      <c r="N3050" s="47">
        <f t="shared" si="342"/>
        <v>8.41</v>
      </c>
      <c r="O3050" s="48">
        <f t="shared" ca="1" si="343"/>
        <v>864200</v>
      </c>
    </row>
    <row r="3051" spans="1:15" x14ac:dyDescent="0.25">
      <c r="A3051">
        <v>3036</v>
      </c>
      <c r="B3051" s="84">
        <v>37608</v>
      </c>
      <c r="C3051" s="47">
        <v>22.99</v>
      </c>
      <c r="D3051" s="47">
        <v>22.99</v>
      </c>
      <c r="E3051" s="47">
        <v>22.51</v>
      </c>
      <c r="F3051" s="47">
        <v>22.53</v>
      </c>
      <c r="G3051" s="48">
        <v>438100</v>
      </c>
      <c r="H3051" s="47">
        <v>8.2799999999999994</v>
      </c>
      <c r="I3051" s="51">
        <f t="shared" si="337"/>
        <v>0.36750998668442075</v>
      </c>
      <c r="J3051" s="51">
        <f t="shared" ca="1" si="338"/>
        <v>2</v>
      </c>
      <c r="K3051" s="47">
        <f t="shared" si="339"/>
        <v>8.4499999999999993</v>
      </c>
      <c r="L3051" s="47">
        <f t="shared" si="340"/>
        <v>8.4499999999999993</v>
      </c>
      <c r="M3051" s="47">
        <f t="shared" si="341"/>
        <v>8.27</v>
      </c>
      <c r="N3051" s="47">
        <f t="shared" si="342"/>
        <v>8.2799999999999994</v>
      </c>
      <c r="O3051" s="48">
        <f t="shared" ca="1" si="343"/>
        <v>876200</v>
      </c>
    </row>
    <row r="3052" spans="1:15" x14ac:dyDescent="0.25">
      <c r="A3052">
        <v>3037</v>
      </c>
      <c r="B3052" s="84">
        <v>37607</v>
      </c>
      <c r="C3052" s="47">
        <v>22.85</v>
      </c>
      <c r="D3052" s="47">
        <v>23.15</v>
      </c>
      <c r="E3052" s="47">
        <v>22.77</v>
      </c>
      <c r="F3052" s="47">
        <v>23</v>
      </c>
      <c r="G3052" s="48">
        <v>390400</v>
      </c>
      <c r="H3052" s="47">
        <v>8.4499999999999993</v>
      </c>
      <c r="I3052" s="51">
        <f t="shared" si="337"/>
        <v>0.36739130434782608</v>
      </c>
      <c r="J3052" s="51">
        <f t="shared" ca="1" si="338"/>
        <v>2</v>
      </c>
      <c r="K3052" s="47">
        <f t="shared" si="339"/>
        <v>8.39</v>
      </c>
      <c r="L3052" s="47">
        <f t="shared" si="340"/>
        <v>8.51</v>
      </c>
      <c r="M3052" s="47">
        <f t="shared" si="341"/>
        <v>8.3699999999999992</v>
      </c>
      <c r="N3052" s="47">
        <f t="shared" si="342"/>
        <v>8.4499999999999993</v>
      </c>
      <c r="O3052" s="48">
        <f t="shared" ca="1" si="343"/>
        <v>780800</v>
      </c>
    </row>
    <row r="3053" spans="1:15" x14ac:dyDescent="0.25">
      <c r="A3053">
        <v>3038</v>
      </c>
      <c r="B3053" s="84">
        <v>37606</v>
      </c>
      <c r="C3053" s="47">
        <v>22.6</v>
      </c>
      <c r="D3053" s="47">
        <v>22.91</v>
      </c>
      <c r="E3053" s="47">
        <v>22.55</v>
      </c>
      <c r="F3053" s="47">
        <v>22.85</v>
      </c>
      <c r="G3053" s="48">
        <v>248500</v>
      </c>
      <c r="H3053" s="47">
        <v>8.39</v>
      </c>
      <c r="I3053" s="51">
        <f t="shared" si="337"/>
        <v>0.36717724288840264</v>
      </c>
      <c r="J3053" s="51">
        <f t="shared" ca="1" si="338"/>
        <v>2</v>
      </c>
      <c r="K3053" s="47">
        <f t="shared" si="339"/>
        <v>8.3000000000000007</v>
      </c>
      <c r="L3053" s="47">
        <f t="shared" si="340"/>
        <v>8.41</v>
      </c>
      <c r="M3053" s="47">
        <f t="shared" si="341"/>
        <v>8.2799999999999994</v>
      </c>
      <c r="N3053" s="47">
        <f t="shared" si="342"/>
        <v>8.39</v>
      </c>
      <c r="O3053" s="48">
        <f t="shared" ca="1" si="343"/>
        <v>497000</v>
      </c>
    </row>
    <row r="3054" spans="1:15" x14ac:dyDescent="0.25">
      <c r="A3054">
        <v>3039</v>
      </c>
      <c r="B3054" s="84">
        <v>37603</v>
      </c>
      <c r="C3054" s="47">
        <v>22.4</v>
      </c>
      <c r="D3054" s="47">
        <v>22.72</v>
      </c>
      <c r="E3054" s="47">
        <v>22.4</v>
      </c>
      <c r="F3054" s="47">
        <v>22.66</v>
      </c>
      <c r="G3054" s="48">
        <v>211300</v>
      </c>
      <c r="H3054" s="47">
        <v>8.32</v>
      </c>
      <c r="I3054" s="51">
        <f t="shared" si="337"/>
        <v>0.36716681376875554</v>
      </c>
      <c r="J3054" s="51">
        <f t="shared" ca="1" si="338"/>
        <v>2</v>
      </c>
      <c r="K3054" s="47">
        <f t="shared" si="339"/>
        <v>8.2200000000000006</v>
      </c>
      <c r="L3054" s="47">
        <f t="shared" si="340"/>
        <v>8.34</v>
      </c>
      <c r="M3054" s="47">
        <f t="shared" si="341"/>
        <v>8.2200000000000006</v>
      </c>
      <c r="N3054" s="47">
        <f t="shared" si="342"/>
        <v>8.32</v>
      </c>
      <c r="O3054" s="48">
        <f t="shared" ca="1" si="343"/>
        <v>422600</v>
      </c>
    </row>
    <row r="3055" spans="1:15" x14ac:dyDescent="0.25">
      <c r="A3055">
        <v>3040</v>
      </c>
      <c r="B3055" s="84">
        <v>37602</v>
      </c>
      <c r="C3055" s="47">
        <v>22.26</v>
      </c>
      <c r="D3055" s="47">
        <v>22.94</v>
      </c>
      <c r="E3055" s="47">
        <v>22.26</v>
      </c>
      <c r="F3055" s="47">
        <v>22.6</v>
      </c>
      <c r="G3055" s="48">
        <v>186800</v>
      </c>
      <c r="H3055" s="47">
        <v>8.3000000000000007</v>
      </c>
      <c r="I3055" s="51">
        <f t="shared" si="337"/>
        <v>0.36725663716814161</v>
      </c>
      <c r="J3055" s="51">
        <f t="shared" ca="1" si="338"/>
        <v>2</v>
      </c>
      <c r="K3055" s="47">
        <f t="shared" si="339"/>
        <v>8.18</v>
      </c>
      <c r="L3055" s="47">
        <f t="shared" si="340"/>
        <v>8.42</v>
      </c>
      <c r="M3055" s="47">
        <f t="shared" si="341"/>
        <v>8.18</v>
      </c>
      <c r="N3055" s="47">
        <f t="shared" si="342"/>
        <v>8.3000000000000007</v>
      </c>
      <c r="O3055" s="48">
        <f t="shared" ca="1" si="343"/>
        <v>373600</v>
      </c>
    </row>
    <row r="3056" spans="1:15" x14ac:dyDescent="0.25">
      <c r="A3056">
        <v>3041</v>
      </c>
      <c r="B3056" s="84">
        <v>37601</v>
      </c>
      <c r="C3056" s="47">
        <v>21.86</v>
      </c>
      <c r="D3056" s="47">
        <v>22.41</v>
      </c>
      <c r="E3056" s="47">
        <v>21.86</v>
      </c>
      <c r="F3056" s="47">
        <v>22.23</v>
      </c>
      <c r="G3056" s="48">
        <v>147200</v>
      </c>
      <c r="H3056" s="47">
        <v>8.17</v>
      </c>
      <c r="I3056" s="51">
        <f t="shared" si="337"/>
        <v>0.36752136752136749</v>
      </c>
      <c r="J3056" s="51">
        <f t="shared" ca="1" si="338"/>
        <v>2</v>
      </c>
      <c r="K3056" s="47">
        <f t="shared" si="339"/>
        <v>8.0299999999999994</v>
      </c>
      <c r="L3056" s="47">
        <f t="shared" si="340"/>
        <v>8.24</v>
      </c>
      <c r="M3056" s="47">
        <f t="shared" si="341"/>
        <v>8.0299999999999994</v>
      </c>
      <c r="N3056" s="47">
        <f t="shared" si="342"/>
        <v>8.17</v>
      </c>
      <c r="O3056" s="48">
        <f t="shared" ca="1" si="343"/>
        <v>294400</v>
      </c>
    </row>
    <row r="3057" spans="1:15" x14ac:dyDescent="0.25">
      <c r="A3057">
        <v>3042</v>
      </c>
      <c r="B3057" s="84">
        <v>37600</v>
      </c>
      <c r="C3057" s="47">
        <v>21.75</v>
      </c>
      <c r="D3057" s="47">
        <v>22.4</v>
      </c>
      <c r="E3057" s="47">
        <v>21.75</v>
      </c>
      <c r="F3057" s="47">
        <v>22.33</v>
      </c>
      <c r="G3057" s="48">
        <v>225600</v>
      </c>
      <c r="H3057" s="47">
        <v>8.1999999999999993</v>
      </c>
      <c r="I3057" s="51">
        <f t="shared" si="337"/>
        <v>0.3672189879086431</v>
      </c>
      <c r="J3057" s="51">
        <f t="shared" ca="1" si="338"/>
        <v>2</v>
      </c>
      <c r="K3057" s="47">
        <f t="shared" si="339"/>
        <v>7.99</v>
      </c>
      <c r="L3057" s="47">
        <f t="shared" si="340"/>
        <v>8.23</v>
      </c>
      <c r="M3057" s="47">
        <f t="shared" si="341"/>
        <v>7.99</v>
      </c>
      <c r="N3057" s="47">
        <f t="shared" si="342"/>
        <v>8.1999999999999993</v>
      </c>
      <c r="O3057" s="48">
        <f t="shared" ca="1" si="343"/>
        <v>451200</v>
      </c>
    </row>
    <row r="3058" spans="1:15" x14ac:dyDescent="0.25">
      <c r="A3058">
        <v>3043</v>
      </c>
      <c r="B3058" s="84">
        <v>37599</v>
      </c>
      <c r="C3058" s="47">
        <v>22.46</v>
      </c>
      <c r="D3058" s="47">
        <v>22.57</v>
      </c>
      <c r="E3058" s="47">
        <v>21.69</v>
      </c>
      <c r="F3058" s="47">
        <v>21.69</v>
      </c>
      <c r="G3058" s="48">
        <v>202800</v>
      </c>
      <c r="H3058" s="47">
        <v>7.97</v>
      </c>
      <c r="I3058" s="51">
        <f t="shared" si="337"/>
        <v>0.36745043798985705</v>
      </c>
      <c r="J3058" s="51">
        <f t="shared" ca="1" si="338"/>
        <v>2</v>
      </c>
      <c r="K3058" s="47">
        <f t="shared" si="339"/>
        <v>8.25</v>
      </c>
      <c r="L3058" s="47">
        <f t="shared" si="340"/>
        <v>8.2899999999999991</v>
      </c>
      <c r="M3058" s="47">
        <f t="shared" si="341"/>
        <v>7.97</v>
      </c>
      <c r="N3058" s="47">
        <f t="shared" si="342"/>
        <v>7.97</v>
      </c>
      <c r="O3058" s="48">
        <f t="shared" ca="1" si="343"/>
        <v>405600</v>
      </c>
    </row>
    <row r="3059" spans="1:15" x14ac:dyDescent="0.25">
      <c r="A3059">
        <v>3044</v>
      </c>
      <c r="B3059" s="84">
        <v>37596</v>
      </c>
      <c r="C3059" s="47">
        <v>22.3</v>
      </c>
      <c r="D3059" s="47">
        <v>22.7</v>
      </c>
      <c r="E3059" s="47">
        <v>21.9</v>
      </c>
      <c r="F3059" s="47">
        <v>22.45</v>
      </c>
      <c r="G3059" s="48">
        <v>363600</v>
      </c>
      <c r="H3059" s="47">
        <v>8.25</v>
      </c>
      <c r="I3059" s="51">
        <f t="shared" si="337"/>
        <v>0.36748329621380849</v>
      </c>
      <c r="J3059" s="51">
        <f t="shared" ca="1" si="338"/>
        <v>2</v>
      </c>
      <c r="K3059" s="47">
        <f t="shared" si="339"/>
        <v>8.19</v>
      </c>
      <c r="L3059" s="47">
        <f t="shared" si="340"/>
        <v>8.34</v>
      </c>
      <c r="M3059" s="47">
        <f t="shared" si="341"/>
        <v>8.0500000000000007</v>
      </c>
      <c r="N3059" s="47">
        <f t="shared" si="342"/>
        <v>8.25</v>
      </c>
      <c r="O3059" s="48">
        <f t="shared" ca="1" si="343"/>
        <v>727200</v>
      </c>
    </row>
    <row r="3060" spans="1:15" x14ac:dyDescent="0.25">
      <c r="A3060">
        <v>3045</v>
      </c>
      <c r="B3060" s="84">
        <v>37595</v>
      </c>
      <c r="C3060" s="47">
        <v>22.8</v>
      </c>
      <c r="D3060" s="47">
        <v>22.8</v>
      </c>
      <c r="E3060" s="47">
        <v>22.3</v>
      </c>
      <c r="F3060" s="47">
        <v>22.66</v>
      </c>
      <c r="G3060" s="48">
        <v>256100</v>
      </c>
      <c r="H3060" s="47">
        <v>8.32</v>
      </c>
      <c r="I3060" s="51">
        <f t="shared" si="337"/>
        <v>0.36716681376875554</v>
      </c>
      <c r="J3060" s="51">
        <f t="shared" ca="1" si="338"/>
        <v>2</v>
      </c>
      <c r="K3060" s="47">
        <f t="shared" si="339"/>
        <v>8.3699999999999992</v>
      </c>
      <c r="L3060" s="47">
        <f t="shared" si="340"/>
        <v>8.3699999999999992</v>
      </c>
      <c r="M3060" s="47">
        <f t="shared" si="341"/>
        <v>8.19</v>
      </c>
      <c r="N3060" s="47">
        <f t="shared" si="342"/>
        <v>8.32</v>
      </c>
      <c r="O3060" s="48">
        <f t="shared" ca="1" si="343"/>
        <v>512200</v>
      </c>
    </row>
    <row r="3061" spans="1:15" x14ac:dyDescent="0.25">
      <c r="A3061">
        <v>3046</v>
      </c>
      <c r="B3061" s="84">
        <v>37594</v>
      </c>
      <c r="C3061" s="47">
        <v>22.31</v>
      </c>
      <c r="D3061" s="47">
        <v>22.79</v>
      </c>
      <c r="E3061" s="47">
        <v>22.06</v>
      </c>
      <c r="F3061" s="47">
        <v>22.64</v>
      </c>
      <c r="G3061" s="48">
        <v>146100</v>
      </c>
      <c r="H3061" s="47">
        <v>8.32</v>
      </c>
      <c r="I3061" s="51">
        <f t="shared" si="337"/>
        <v>0.36749116607773852</v>
      </c>
      <c r="J3061" s="51">
        <f t="shared" ca="1" si="338"/>
        <v>2</v>
      </c>
      <c r="K3061" s="47">
        <f t="shared" si="339"/>
        <v>8.1999999999999993</v>
      </c>
      <c r="L3061" s="47">
        <f t="shared" si="340"/>
        <v>8.3800000000000008</v>
      </c>
      <c r="M3061" s="47">
        <f t="shared" si="341"/>
        <v>8.11</v>
      </c>
      <c r="N3061" s="47">
        <f t="shared" si="342"/>
        <v>8.32</v>
      </c>
      <c r="O3061" s="48">
        <f t="shared" ca="1" si="343"/>
        <v>292200</v>
      </c>
    </row>
    <row r="3062" spans="1:15" x14ac:dyDescent="0.25">
      <c r="A3062">
        <v>3047</v>
      </c>
      <c r="B3062" s="84">
        <v>37593</v>
      </c>
      <c r="C3062" s="47">
        <v>22.55</v>
      </c>
      <c r="D3062" s="47">
        <v>22.78</v>
      </c>
      <c r="E3062" s="47">
        <v>22.31</v>
      </c>
      <c r="F3062" s="47">
        <v>22.5</v>
      </c>
      <c r="G3062" s="48">
        <v>188900</v>
      </c>
      <c r="H3062" s="47">
        <v>8.26</v>
      </c>
      <c r="I3062" s="51">
        <f t="shared" si="337"/>
        <v>0.36711111111111111</v>
      </c>
      <c r="J3062" s="51">
        <f t="shared" ca="1" si="338"/>
        <v>2</v>
      </c>
      <c r="K3062" s="47">
        <f t="shared" si="339"/>
        <v>8.2799999999999994</v>
      </c>
      <c r="L3062" s="47">
        <f t="shared" si="340"/>
        <v>8.36</v>
      </c>
      <c r="M3062" s="47">
        <f t="shared" si="341"/>
        <v>8.19</v>
      </c>
      <c r="N3062" s="47">
        <f t="shared" si="342"/>
        <v>8.26</v>
      </c>
      <c r="O3062" s="48">
        <f t="shared" ca="1" si="343"/>
        <v>377800</v>
      </c>
    </row>
    <row r="3063" spans="1:15" x14ac:dyDescent="0.25">
      <c r="A3063">
        <v>3048</v>
      </c>
      <c r="B3063" s="84">
        <v>37592</v>
      </c>
      <c r="C3063" s="47">
        <v>22.05</v>
      </c>
      <c r="D3063" s="47">
        <v>22.77</v>
      </c>
      <c r="E3063" s="47">
        <v>21.8</v>
      </c>
      <c r="F3063" s="47">
        <v>22.61</v>
      </c>
      <c r="G3063" s="48">
        <v>332000</v>
      </c>
      <c r="H3063" s="47">
        <v>8.31</v>
      </c>
      <c r="I3063" s="51">
        <f t="shared" si="337"/>
        <v>0.36753648827952234</v>
      </c>
      <c r="J3063" s="51">
        <f t="shared" ca="1" si="338"/>
        <v>2</v>
      </c>
      <c r="K3063" s="47">
        <f t="shared" si="339"/>
        <v>8.1</v>
      </c>
      <c r="L3063" s="47">
        <f t="shared" si="340"/>
        <v>8.3699999999999992</v>
      </c>
      <c r="M3063" s="47">
        <f t="shared" si="341"/>
        <v>8.01</v>
      </c>
      <c r="N3063" s="47">
        <f t="shared" si="342"/>
        <v>8.31</v>
      </c>
      <c r="O3063" s="48">
        <f t="shared" ca="1" si="343"/>
        <v>664000</v>
      </c>
    </row>
    <row r="3064" spans="1:15" x14ac:dyDescent="0.25">
      <c r="A3064">
        <v>3049</v>
      </c>
      <c r="B3064" s="84">
        <v>37589</v>
      </c>
      <c r="C3064" s="47">
        <v>22.01</v>
      </c>
      <c r="D3064" s="47">
        <v>22.39</v>
      </c>
      <c r="E3064" s="47">
        <v>21.77</v>
      </c>
      <c r="F3064" s="47">
        <v>21.8</v>
      </c>
      <c r="G3064" s="48">
        <v>123200</v>
      </c>
      <c r="H3064" s="47">
        <v>8.01</v>
      </c>
      <c r="I3064" s="51">
        <f t="shared" si="337"/>
        <v>0.36743119266055041</v>
      </c>
      <c r="J3064" s="51">
        <f t="shared" ca="1" si="338"/>
        <v>2</v>
      </c>
      <c r="K3064" s="47">
        <f t="shared" si="339"/>
        <v>8.09</v>
      </c>
      <c r="L3064" s="47">
        <f t="shared" si="340"/>
        <v>8.23</v>
      </c>
      <c r="M3064" s="47">
        <f t="shared" si="341"/>
        <v>8</v>
      </c>
      <c r="N3064" s="47">
        <f t="shared" si="342"/>
        <v>8.01</v>
      </c>
      <c r="O3064" s="48">
        <f t="shared" ca="1" si="343"/>
        <v>246400</v>
      </c>
    </row>
    <row r="3065" spans="1:15" x14ac:dyDescent="0.25">
      <c r="A3065">
        <v>3050</v>
      </c>
      <c r="B3065" s="84">
        <v>37587</v>
      </c>
      <c r="C3065" s="47">
        <v>21.1</v>
      </c>
      <c r="D3065" s="47">
        <v>22.29</v>
      </c>
      <c r="E3065" s="47">
        <v>21.1</v>
      </c>
      <c r="F3065" s="47">
        <v>22.12</v>
      </c>
      <c r="G3065" s="48">
        <v>287300</v>
      </c>
      <c r="H3065" s="47">
        <v>8.1300000000000008</v>
      </c>
      <c r="I3065" s="51">
        <f t="shared" si="337"/>
        <v>0.36754068716094035</v>
      </c>
      <c r="J3065" s="51">
        <f t="shared" ca="1" si="338"/>
        <v>2</v>
      </c>
      <c r="K3065" s="47">
        <f t="shared" si="339"/>
        <v>7.76</v>
      </c>
      <c r="L3065" s="47">
        <f t="shared" si="340"/>
        <v>8.19</v>
      </c>
      <c r="M3065" s="47">
        <f t="shared" si="341"/>
        <v>7.76</v>
      </c>
      <c r="N3065" s="47">
        <f t="shared" si="342"/>
        <v>8.1300000000000008</v>
      </c>
      <c r="O3065" s="48">
        <f t="shared" ca="1" si="343"/>
        <v>574600</v>
      </c>
    </row>
    <row r="3066" spans="1:15" x14ac:dyDescent="0.25">
      <c r="A3066">
        <v>3051</v>
      </c>
      <c r="B3066" s="84">
        <v>37586</v>
      </c>
      <c r="C3066" s="47">
        <v>21.4</v>
      </c>
      <c r="D3066" s="47">
        <v>21.64</v>
      </c>
      <c r="E3066" s="47">
        <v>21.06</v>
      </c>
      <c r="F3066" s="47">
        <v>21.29</v>
      </c>
      <c r="G3066" s="48">
        <v>402900</v>
      </c>
      <c r="H3066" s="47">
        <v>7.82</v>
      </c>
      <c r="I3066" s="51">
        <f t="shared" si="337"/>
        <v>0.36730859558478163</v>
      </c>
      <c r="J3066" s="51">
        <f t="shared" ca="1" si="338"/>
        <v>2</v>
      </c>
      <c r="K3066" s="47">
        <f t="shared" si="339"/>
        <v>7.86</v>
      </c>
      <c r="L3066" s="47">
        <f t="shared" si="340"/>
        <v>7.95</v>
      </c>
      <c r="M3066" s="47">
        <f t="shared" si="341"/>
        <v>7.74</v>
      </c>
      <c r="N3066" s="47">
        <f t="shared" si="342"/>
        <v>7.82</v>
      </c>
      <c r="O3066" s="48">
        <f t="shared" ca="1" si="343"/>
        <v>805800</v>
      </c>
    </row>
    <row r="3067" spans="1:15" x14ac:dyDescent="0.25">
      <c r="A3067">
        <v>3052</v>
      </c>
      <c r="B3067" s="84">
        <v>37585</v>
      </c>
      <c r="C3067" s="47">
        <v>21.15</v>
      </c>
      <c r="D3067" s="47">
        <v>21.5</v>
      </c>
      <c r="E3067" s="47">
        <v>21</v>
      </c>
      <c r="F3067" s="47">
        <v>21.33</v>
      </c>
      <c r="G3067" s="48">
        <v>180500</v>
      </c>
      <c r="H3067" s="47">
        <v>7.83</v>
      </c>
      <c r="I3067" s="51">
        <f t="shared" si="337"/>
        <v>0.36708860759493672</v>
      </c>
      <c r="J3067" s="51">
        <f t="shared" ca="1" si="338"/>
        <v>2</v>
      </c>
      <c r="K3067" s="47">
        <f t="shared" si="339"/>
        <v>7.76</v>
      </c>
      <c r="L3067" s="47">
        <f t="shared" si="340"/>
        <v>7.89</v>
      </c>
      <c r="M3067" s="47">
        <f t="shared" si="341"/>
        <v>7.71</v>
      </c>
      <c r="N3067" s="47">
        <f t="shared" si="342"/>
        <v>7.83</v>
      </c>
      <c r="O3067" s="48">
        <f t="shared" ca="1" si="343"/>
        <v>361000</v>
      </c>
    </row>
    <row r="3068" spans="1:15" x14ac:dyDescent="0.25">
      <c r="A3068">
        <v>3053</v>
      </c>
      <c r="B3068" s="84">
        <v>37582</v>
      </c>
      <c r="C3068" s="47">
        <v>21.8</v>
      </c>
      <c r="D3068" s="47">
        <v>21.81</v>
      </c>
      <c r="E3068" s="47">
        <v>21.02</v>
      </c>
      <c r="F3068" s="47">
        <v>21.26</v>
      </c>
      <c r="G3068" s="48">
        <v>626500</v>
      </c>
      <c r="H3068" s="47">
        <v>7.81</v>
      </c>
      <c r="I3068" s="51">
        <f t="shared" si="337"/>
        <v>0.36735653809971774</v>
      </c>
      <c r="J3068" s="51">
        <f t="shared" ca="1" si="338"/>
        <v>2</v>
      </c>
      <c r="K3068" s="47">
        <f t="shared" si="339"/>
        <v>8.01</v>
      </c>
      <c r="L3068" s="47">
        <f t="shared" si="340"/>
        <v>8.01</v>
      </c>
      <c r="M3068" s="47">
        <f t="shared" si="341"/>
        <v>7.72</v>
      </c>
      <c r="N3068" s="47">
        <f t="shared" si="342"/>
        <v>7.81</v>
      </c>
      <c r="O3068" s="48">
        <f t="shared" ca="1" si="343"/>
        <v>1253000</v>
      </c>
    </row>
    <row r="3069" spans="1:15" x14ac:dyDescent="0.25">
      <c r="A3069">
        <v>3054</v>
      </c>
      <c r="B3069" s="84">
        <v>37581</v>
      </c>
      <c r="C3069" s="47">
        <v>21.01</v>
      </c>
      <c r="D3069" s="47">
        <v>22.29</v>
      </c>
      <c r="E3069" s="47">
        <v>21</v>
      </c>
      <c r="F3069" s="47">
        <v>21.88</v>
      </c>
      <c r="G3069" s="48">
        <v>306400</v>
      </c>
      <c r="H3069" s="47">
        <v>8.0399999999999991</v>
      </c>
      <c r="I3069" s="51">
        <f t="shared" si="337"/>
        <v>0.36745886654478976</v>
      </c>
      <c r="J3069" s="51">
        <f t="shared" ca="1" si="338"/>
        <v>2</v>
      </c>
      <c r="K3069" s="47">
        <f t="shared" si="339"/>
        <v>7.72</v>
      </c>
      <c r="L3069" s="47">
        <f t="shared" si="340"/>
        <v>8.19</v>
      </c>
      <c r="M3069" s="47">
        <f t="shared" si="341"/>
        <v>7.72</v>
      </c>
      <c r="N3069" s="47">
        <f t="shared" si="342"/>
        <v>8.0399999999999991</v>
      </c>
      <c r="O3069" s="48">
        <f t="shared" ca="1" si="343"/>
        <v>612800</v>
      </c>
    </row>
    <row r="3070" spans="1:15" x14ac:dyDescent="0.25">
      <c r="A3070">
        <v>3055</v>
      </c>
      <c r="B3070" s="84">
        <v>37580</v>
      </c>
      <c r="C3070" s="47">
        <v>20.7</v>
      </c>
      <c r="D3070" s="47">
        <v>21.56</v>
      </c>
      <c r="E3070" s="47">
        <v>20.46</v>
      </c>
      <c r="F3070" s="47">
        <v>21.37</v>
      </c>
      <c r="G3070" s="48">
        <v>324800</v>
      </c>
      <c r="H3070" s="47">
        <v>7.85</v>
      </c>
      <c r="I3070" s="51">
        <f t="shared" si="337"/>
        <v>0.36733738886289186</v>
      </c>
      <c r="J3070" s="51">
        <f t="shared" ca="1" si="338"/>
        <v>2</v>
      </c>
      <c r="K3070" s="47">
        <f t="shared" si="339"/>
        <v>7.6</v>
      </c>
      <c r="L3070" s="47">
        <f t="shared" si="340"/>
        <v>7.92</v>
      </c>
      <c r="M3070" s="47">
        <f t="shared" si="341"/>
        <v>7.52</v>
      </c>
      <c r="N3070" s="47">
        <f t="shared" si="342"/>
        <v>7.85</v>
      </c>
      <c r="O3070" s="48">
        <f t="shared" ca="1" si="343"/>
        <v>649600</v>
      </c>
    </row>
    <row r="3071" spans="1:15" x14ac:dyDescent="0.25">
      <c r="A3071">
        <v>3056</v>
      </c>
      <c r="B3071" s="84">
        <v>37579</v>
      </c>
      <c r="C3071" s="47">
        <v>20.64</v>
      </c>
      <c r="D3071" s="47">
        <v>21.14</v>
      </c>
      <c r="E3071" s="47">
        <v>20.399999999999999</v>
      </c>
      <c r="F3071" s="47">
        <v>20.63</v>
      </c>
      <c r="G3071" s="48">
        <v>270400</v>
      </c>
      <c r="H3071" s="47">
        <v>7.58</v>
      </c>
      <c r="I3071" s="51">
        <f t="shared" si="337"/>
        <v>0.36742607852641784</v>
      </c>
      <c r="J3071" s="51">
        <f t="shared" ca="1" si="338"/>
        <v>2</v>
      </c>
      <c r="K3071" s="47">
        <f t="shared" si="339"/>
        <v>7.58</v>
      </c>
      <c r="L3071" s="47">
        <f t="shared" si="340"/>
        <v>7.77</v>
      </c>
      <c r="M3071" s="47">
        <f t="shared" si="341"/>
        <v>7.5</v>
      </c>
      <c r="N3071" s="47">
        <f t="shared" si="342"/>
        <v>7.58</v>
      </c>
      <c r="O3071" s="48">
        <f t="shared" ca="1" si="343"/>
        <v>540800</v>
      </c>
    </row>
    <row r="3072" spans="1:15" x14ac:dyDescent="0.25">
      <c r="A3072">
        <v>3057</v>
      </c>
      <c r="B3072" s="84">
        <v>37578</v>
      </c>
      <c r="C3072" s="47">
        <v>21.53</v>
      </c>
      <c r="D3072" s="47">
        <v>21.7</v>
      </c>
      <c r="E3072" s="47">
        <v>20.5</v>
      </c>
      <c r="F3072" s="47">
        <v>20.6</v>
      </c>
      <c r="G3072" s="48">
        <v>442400</v>
      </c>
      <c r="H3072" s="47">
        <v>7.57</v>
      </c>
      <c r="I3072" s="51">
        <f t="shared" si="337"/>
        <v>0.3674757281553398</v>
      </c>
      <c r="J3072" s="51">
        <f t="shared" ca="1" si="338"/>
        <v>2</v>
      </c>
      <c r="K3072" s="47">
        <f t="shared" si="339"/>
        <v>7.91</v>
      </c>
      <c r="L3072" s="47">
        <f t="shared" si="340"/>
        <v>7.97</v>
      </c>
      <c r="M3072" s="47">
        <f t="shared" si="341"/>
        <v>7.53</v>
      </c>
      <c r="N3072" s="47">
        <f t="shared" si="342"/>
        <v>7.57</v>
      </c>
      <c r="O3072" s="48">
        <f t="shared" ca="1" si="343"/>
        <v>884800</v>
      </c>
    </row>
    <row r="3073" spans="1:15" x14ac:dyDescent="0.25">
      <c r="A3073">
        <v>3058</v>
      </c>
      <c r="B3073" s="84">
        <v>37575</v>
      </c>
      <c r="C3073" s="47">
        <v>21.9</v>
      </c>
      <c r="D3073" s="47">
        <v>21.9</v>
      </c>
      <c r="E3073" s="47">
        <v>21.21</v>
      </c>
      <c r="F3073" s="47">
        <v>21.59</v>
      </c>
      <c r="G3073" s="48">
        <v>164900</v>
      </c>
      <c r="H3073" s="47">
        <v>7.93</v>
      </c>
      <c r="I3073" s="51">
        <f t="shared" si="337"/>
        <v>0.36729967577582212</v>
      </c>
      <c r="J3073" s="51">
        <f t="shared" ca="1" si="338"/>
        <v>2</v>
      </c>
      <c r="K3073" s="47">
        <f t="shared" si="339"/>
        <v>8.0399999999999991</v>
      </c>
      <c r="L3073" s="47">
        <f t="shared" si="340"/>
        <v>8.0399999999999991</v>
      </c>
      <c r="M3073" s="47">
        <f t="shared" si="341"/>
        <v>7.79</v>
      </c>
      <c r="N3073" s="47">
        <f t="shared" si="342"/>
        <v>7.93</v>
      </c>
      <c r="O3073" s="48">
        <f t="shared" ca="1" si="343"/>
        <v>329800</v>
      </c>
    </row>
    <row r="3074" spans="1:15" x14ac:dyDescent="0.25">
      <c r="A3074">
        <v>3059</v>
      </c>
      <c r="B3074" s="84">
        <v>37574</v>
      </c>
      <c r="C3074" s="47">
        <v>21</v>
      </c>
      <c r="D3074" s="47">
        <v>21.85</v>
      </c>
      <c r="E3074" s="47">
        <v>20.96</v>
      </c>
      <c r="F3074" s="47">
        <v>21.77</v>
      </c>
      <c r="G3074" s="48">
        <v>481700</v>
      </c>
      <c r="H3074" s="47">
        <v>8</v>
      </c>
      <c r="I3074" s="51">
        <f t="shared" si="337"/>
        <v>0.36747818098300417</v>
      </c>
      <c r="J3074" s="51">
        <f t="shared" ca="1" si="338"/>
        <v>2</v>
      </c>
      <c r="K3074" s="47">
        <f t="shared" si="339"/>
        <v>7.72</v>
      </c>
      <c r="L3074" s="47">
        <f t="shared" si="340"/>
        <v>8.0299999999999994</v>
      </c>
      <c r="M3074" s="47">
        <f t="shared" si="341"/>
        <v>7.7</v>
      </c>
      <c r="N3074" s="47">
        <f t="shared" si="342"/>
        <v>8</v>
      </c>
      <c r="O3074" s="48">
        <f t="shared" ca="1" si="343"/>
        <v>963400</v>
      </c>
    </row>
    <row r="3075" spans="1:15" x14ac:dyDescent="0.25">
      <c r="A3075">
        <v>3060</v>
      </c>
      <c r="B3075" s="84">
        <v>37573</v>
      </c>
      <c r="C3075" s="47">
        <v>20.32</v>
      </c>
      <c r="D3075" s="47">
        <v>21.06</v>
      </c>
      <c r="E3075" s="47">
        <v>20.05</v>
      </c>
      <c r="F3075" s="47">
        <v>20.79</v>
      </c>
      <c r="G3075" s="48">
        <v>198900</v>
      </c>
      <c r="H3075" s="47">
        <v>7.64</v>
      </c>
      <c r="I3075" s="51">
        <f t="shared" si="337"/>
        <v>0.36748436748436747</v>
      </c>
      <c r="J3075" s="51">
        <f t="shared" ca="1" si="338"/>
        <v>2</v>
      </c>
      <c r="K3075" s="47">
        <f t="shared" si="339"/>
        <v>7.47</v>
      </c>
      <c r="L3075" s="47">
        <f t="shared" si="340"/>
        <v>7.74</v>
      </c>
      <c r="M3075" s="47">
        <f t="shared" si="341"/>
        <v>7.37</v>
      </c>
      <c r="N3075" s="47">
        <f t="shared" si="342"/>
        <v>7.64</v>
      </c>
      <c r="O3075" s="48">
        <f t="shared" ca="1" si="343"/>
        <v>397800</v>
      </c>
    </row>
    <row r="3076" spans="1:15" x14ac:dyDescent="0.25">
      <c r="A3076">
        <v>3061</v>
      </c>
      <c r="B3076" s="84">
        <v>37572</v>
      </c>
      <c r="C3076" s="47">
        <v>20.04</v>
      </c>
      <c r="D3076" s="47">
        <v>20.54</v>
      </c>
      <c r="E3076" s="47">
        <v>20</v>
      </c>
      <c r="F3076" s="47">
        <v>20.399999999999999</v>
      </c>
      <c r="G3076" s="48">
        <v>130000</v>
      </c>
      <c r="H3076" s="47">
        <v>7.49</v>
      </c>
      <c r="I3076" s="51">
        <f t="shared" si="337"/>
        <v>0.36715686274509807</v>
      </c>
      <c r="J3076" s="51">
        <f t="shared" ca="1" si="338"/>
        <v>2</v>
      </c>
      <c r="K3076" s="47">
        <f t="shared" si="339"/>
        <v>7.36</v>
      </c>
      <c r="L3076" s="47">
        <f t="shared" si="340"/>
        <v>7.54</v>
      </c>
      <c r="M3076" s="47">
        <f t="shared" si="341"/>
        <v>7.34</v>
      </c>
      <c r="N3076" s="47">
        <f t="shared" si="342"/>
        <v>7.49</v>
      </c>
      <c r="O3076" s="48">
        <f t="shared" ca="1" si="343"/>
        <v>260000</v>
      </c>
    </row>
    <row r="3077" spans="1:15" x14ac:dyDescent="0.25">
      <c r="A3077">
        <v>3062</v>
      </c>
      <c r="B3077" s="84">
        <v>37571</v>
      </c>
      <c r="C3077" s="47">
        <v>19.8</v>
      </c>
      <c r="D3077" s="47">
        <v>20.190000000000001</v>
      </c>
      <c r="E3077" s="47">
        <v>19.75</v>
      </c>
      <c r="F3077" s="47">
        <v>19.96</v>
      </c>
      <c r="G3077" s="48">
        <v>243200</v>
      </c>
      <c r="H3077" s="47">
        <v>7.33</v>
      </c>
      <c r="I3077" s="51">
        <f t="shared" si="337"/>
        <v>0.36723446893787576</v>
      </c>
      <c r="J3077" s="51">
        <f t="shared" ca="1" si="338"/>
        <v>2</v>
      </c>
      <c r="K3077" s="47">
        <f t="shared" si="339"/>
        <v>7.27</v>
      </c>
      <c r="L3077" s="47">
        <f t="shared" si="340"/>
        <v>7.41</v>
      </c>
      <c r="M3077" s="47">
        <f t="shared" si="341"/>
        <v>7.25</v>
      </c>
      <c r="N3077" s="47">
        <f t="shared" si="342"/>
        <v>7.33</v>
      </c>
      <c r="O3077" s="48">
        <f t="shared" ca="1" si="343"/>
        <v>486400</v>
      </c>
    </row>
    <row r="3078" spans="1:15" x14ac:dyDescent="0.25">
      <c r="A3078">
        <v>3063</v>
      </c>
      <c r="B3078" s="84">
        <v>37568</v>
      </c>
      <c r="C3078" s="47">
        <v>19.8</v>
      </c>
      <c r="D3078" s="47">
        <v>20.309999999999999</v>
      </c>
      <c r="E3078" s="47">
        <v>19.8</v>
      </c>
      <c r="F3078" s="47">
        <v>20</v>
      </c>
      <c r="G3078" s="48">
        <v>362400</v>
      </c>
      <c r="H3078" s="47">
        <v>7.35</v>
      </c>
      <c r="I3078" s="51">
        <f t="shared" si="337"/>
        <v>0.36749999999999999</v>
      </c>
      <c r="J3078" s="51">
        <f t="shared" ca="1" si="338"/>
        <v>2</v>
      </c>
      <c r="K3078" s="47">
        <f t="shared" si="339"/>
        <v>7.28</v>
      </c>
      <c r="L3078" s="47">
        <f t="shared" si="340"/>
        <v>7.46</v>
      </c>
      <c r="M3078" s="47">
        <f t="shared" si="341"/>
        <v>7.28</v>
      </c>
      <c r="N3078" s="47">
        <f t="shared" si="342"/>
        <v>7.35</v>
      </c>
      <c r="O3078" s="48">
        <f t="shared" ca="1" si="343"/>
        <v>724800</v>
      </c>
    </row>
    <row r="3079" spans="1:15" x14ac:dyDescent="0.25">
      <c r="A3079">
        <v>3064</v>
      </c>
      <c r="B3079" s="84">
        <v>37567</v>
      </c>
      <c r="C3079" s="47">
        <v>20.399999999999999</v>
      </c>
      <c r="D3079" s="47">
        <v>20.399999999999999</v>
      </c>
      <c r="E3079" s="47">
        <v>19.66</v>
      </c>
      <c r="F3079" s="47">
        <v>19.66</v>
      </c>
      <c r="G3079" s="48">
        <v>240900</v>
      </c>
      <c r="H3079" s="47">
        <v>7.22</v>
      </c>
      <c r="I3079" s="51">
        <f t="shared" si="337"/>
        <v>0.36724313326551372</v>
      </c>
      <c r="J3079" s="51">
        <f t="shared" ca="1" si="338"/>
        <v>2</v>
      </c>
      <c r="K3079" s="47">
        <f t="shared" si="339"/>
        <v>7.49</v>
      </c>
      <c r="L3079" s="47">
        <f t="shared" si="340"/>
        <v>7.49</v>
      </c>
      <c r="M3079" s="47">
        <f t="shared" si="341"/>
        <v>7.22</v>
      </c>
      <c r="N3079" s="47">
        <f t="shared" si="342"/>
        <v>7.22</v>
      </c>
      <c r="O3079" s="48">
        <f t="shared" ca="1" si="343"/>
        <v>481800</v>
      </c>
    </row>
    <row r="3080" spans="1:15" x14ac:dyDescent="0.25">
      <c r="A3080">
        <v>3065</v>
      </c>
      <c r="B3080" s="84">
        <v>37566</v>
      </c>
      <c r="C3080" s="47">
        <v>20.100000000000001</v>
      </c>
      <c r="D3080" s="47">
        <v>20.41</v>
      </c>
      <c r="E3080" s="47">
        <v>19.82</v>
      </c>
      <c r="F3080" s="47">
        <v>20.39</v>
      </c>
      <c r="G3080" s="48">
        <v>140100</v>
      </c>
      <c r="H3080" s="47">
        <v>7.49</v>
      </c>
      <c r="I3080" s="51">
        <f t="shared" si="337"/>
        <v>0.36733692986758215</v>
      </c>
      <c r="J3080" s="51">
        <f t="shared" ca="1" si="338"/>
        <v>2</v>
      </c>
      <c r="K3080" s="47">
        <f t="shared" si="339"/>
        <v>7.38</v>
      </c>
      <c r="L3080" s="47">
        <f t="shared" si="340"/>
        <v>7.5</v>
      </c>
      <c r="M3080" s="47">
        <f t="shared" si="341"/>
        <v>7.28</v>
      </c>
      <c r="N3080" s="47">
        <f t="shared" si="342"/>
        <v>7.49</v>
      </c>
      <c r="O3080" s="48">
        <f t="shared" ca="1" si="343"/>
        <v>280200</v>
      </c>
    </row>
    <row r="3081" spans="1:15" x14ac:dyDescent="0.25">
      <c r="A3081">
        <v>3066</v>
      </c>
      <c r="B3081" s="84">
        <v>37565</v>
      </c>
      <c r="C3081" s="47">
        <v>20.22</v>
      </c>
      <c r="D3081" s="47">
        <v>20.329999999999998</v>
      </c>
      <c r="E3081" s="47">
        <v>19.78</v>
      </c>
      <c r="F3081" s="47">
        <v>20.13</v>
      </c>
      <c r="G3081" s="48">
        <v>158100</v>
      </c>
      <c r="H3081" s="47">
        <v>7.39</v>
      </c>
      <c r="I3081" s="51">
        <f t="shared" si="337"/>
        <v>0.36711376055638351</v>
      </c>
      <c r="J3081" s="51">
        <f t="shared" ca="1" si="338"/>
        <v>2</v>
      </c>
      <c r="K3081" s="47">
        <f t="shared" si="339"/>
        <v>7.42</v>
      </c>
      <c r="L3081" s="47">
        <f t="shared" si="340"/>
        <v>7.46</v>
      </c>
      <c r="M3081" s="47">
        <f t="shared" si="341"/>
        <v>7.26</v>
      </c>
      <c r="N3081" s="47">
        <f t="shared" si="342"/>
        <v>7.39</v>
      </c>
      <c r="O3081" s="48">
        <f t="shared" ca="1" si="343"/>
        <v>316200</v>
      </c>
    </row>
    <row r="3082" spans="1:15" x14ac:dyDescent="0.25">
      <c r="A3082">
        <v>3067</v>
      </c>
      <c r="B3082" s="84">
        <v>37564</v>
      </c>
      <c r="C3082" s="47">
        <v>20.25</v>
      </c>
      <c r="D3082" s="47">
        <v>20.5</v>
      </c>
      <c r="E3082" s="47">
        <v>20.13</v>
      </c>
      <c r="F3082" s="47">
        <v>20.440000000000001</v>
      </c>
      <c r="G3082" s="48">
        <v>193700</v>
      </c>
      <c r="H3082" s="47">
        <v>7.51</v>
      </c>
      <c r="I3082" s="51">
        <f t="shared" si="337"/>
        <v>0.36741682974559686</v>
      </c>
      <c r="J3082" s="51">
        <f t="shared" ca="1" si="338"/>
        <v>2</v>
      </c>
      <c r="K3082" s="47">
        <f t="shared" si="339"/>
        <v>7.44</v>
      </c>
      <c r="L3082" s="47">
        <f t="shared" si="340"/>
        <v>7.53</v>
      </c>
      <c r="M3082" s="47">
        <f t="shared" si="341"/>
        <v>7.4</v>
      </c>
      <c r="N3082" s="47">
        <f t="shared" si="342"/>
        <v>7.51</v>
      </c>
      <c r="O3082" s="48">
        <f t="shared" ca="1" si="343"/>
        <v>387400</v>
      </c>
    </row>
    <row r="3083" spans="1:15" x14ac:dyDescent="0.25">
      <c r="A3083">
        <v>3068</v>
      </c>
      <c r="B3083" s="84">
        <v>37561</v>
      </c>
      <c r="C3083" s="47">
        <v>19.63</v>
      </c>
      <c r="D3083" s="47">
        <v>20.25</v>
      </c>
      <c r="E3083" s="47">
        <v>19.149999999999999</v>
      </c>
      <c r="F3083" s="47">
        <v>20.25</v>
      </c>
      <c r="G3083" s="48">
        <v>246500</v>
      </c>
      <c r="H3083" s="47">
        <v>7.44</v>
      </c>
      <c r="I3083" s="51">
        <f t="shared" si="337"/>
        <v>0.3674074074074074</v>
      </c>
      <c r="J3083" s="51">
        <f t="shared" ca="1" si="338"/>
        <v>2</v>
      </c>
      <c r="K3083" s="47">
        <f t="shared" si="339"/>
        <v>7.21</v>
      </c>
      <c r="L3083" s="47">
        <f t="shared" si="340"/>
        <v>7.44</v>
      </c>
      <c r="M3083" s="47">
        <f t="shared" si="341"/>
        <v>7.04</v>
      </c>
      <c r="N3083" s="47">
        <f t="shared" si="342"/>
        <v>7.44</v>
      </c>
      <c r="O3083" s="48">
        <f t="shared" ca="1" si="343"/>
        <v>493000</v>
      </c>
    </row>
    <row r="3084" spans="1:15" x14ac:dyDescent="0.25">
      <c r="A3084">
        <v>3069</v>
      </c>
      <c r="B3084" s="84">
        <v>37560</v>
      </c>
      <c r="C3084" s="47">
        <v>19.68</v>
      </c>
      <c r="D3084" s="47">
        <v>19.7</v>
      </c>
      <c r="E3084" s="47">
        <v>19.260000000000002</v>
      </c>
      <c r="F3084" s="47">
        <v>19.63</v>
      </c>
      <c r="G3084" s="48">
        <v>358100</v>
      </c>
      <c r="H3084" s="47">
        <v>7.21</v>
      </c>
      <c r="I3084" s="51">
        <f t="shared" si="337"/>
        <v>0.36729495669893025</v>
      </c>
      <c r="J3084" s="51">
        <f t="shared" ca="1" si="338"/>
        <v>2</v>
      </c>
      <c r="K3084" s="47">
        <f t="shared" si="339"/>
        <v>7.23</v>
      </c>
      <c r="L3084" s="47">
        <f t="shared" si="340"/>
        <v>7.24</v>
      </c>
      <c r="M3084" s="47">
        <f t="shared" si="341"/>
        <v>7.07</v>
      </c>
      <c r="N3084" s="47">
        <f t="shared" si="342"/>
        <v>7.21</v>
      </c>
      <c r="O3084" s="48">
        <f t="shared" ca="1" si="343"/>
        <v>716200</v>
      </c>
    </row>
    <row r="3085" spans="1:15" x14ac:dyDescent="0.25">
      <c r="A3085">
        <v>3070</v>
      </c>
      <c r="B3085" s="84">
        <v>37559</v>
      </c>
      <c r="C3085" s="47">
        <v>18.649999999999999</v>
      </c>
      <c r="D3085" s="47">
        <v>19.7</v>
      </c>
      <c r="E3085" s="47">
        <v>18.600000000000001</v>
      </c>
      <c r="F3085" s="47">
        <v>19.68</v>
      </c>
      <c r="G3085" s="48">
        <v>466800</v>
      </c>
      <c r="H3085" s="47">
        <v>7.23</v>
      </c>
      <c r="I3085" s="51">
        <f t="shared" si="337"/>
        <v>0.36737804878048785</v>
      </c>
      <c r="J3085" s="51">
        <f t="shared" ca="1" si="338"/>
        <v>2</v>
      </c>
      <c r="K3085" s="47">
        <f t="shared" si="339"/>
        <v>6.85</v>
      </c>
      <c r="L3085" s="47">
        <f t="shared" si="340"/>
        <v>7.24</v>
      </c>
      <c r="M3085" s="47">
        <f t="shared" si="341"/>
        <v>6.83</v>
      </c>
      <c r="N3085" s="47">
        <f t="shared" si="342"/>
        <v>7.23</v>
      </c>
      <c r="O3085" s="48">
        <f t="shared" ca="1" si="343"/>
        <v>933600</v>
      </c>
    </row>
    <row r="3086" spans="1:15" x14ac:dyDescent="0.25">
      <c r="A3086">
        <v>3071</v>
      </c>
      <c r="B3086" s="84">
        <v>37558</v>
      </c>
      <c r="C3086" s="47">
        <v>19.05</v>
      </c>
      <c r="D3086" s="47">
        <v>19.12</v>
      </c>
      <c r="E3086" s="47">
        <v>18.29</v>
      </c>
      <c r="F3086" s="47">
        <v>18.68</v>
      </c>
      <c r="G3086" s="48">
        <v>262100</v>
      </c>
      <c r="H3086" s="47">
        <v>6.86</v>
      </c>
      <c r="I3086" s="51">
        <f t="shared" si="337"/>
        <v>0.36723768736616702</v>
      </c>
      <c r="J3086" s="51">
        <f t="shared" ca="1" si="338"/>
        <v>2</v>
      </c>
      <c r="K3086" s="47">
        <f t="shared" si="339"/>
        <v>7</v>
      </c>
      <c r="L3086" s="47">
        <f t="shared" si="340"/>
        <v>7.02</v>
      </c>
      <c r="M3086" s="47">
        <f t="shared" si="341"/>
        <v>6.72</v>
      </c>
      <c r="N3086" s="47">
        <f t="shared" si="342"/>
        <v>6.86</v>
      </c>
      <c r="O3086" s="48">
        <f t="shared" ca="1" si="343"/>
        <v>524200</v>
      </c>
    </row>
    <row r="3087" spans="1:15" x14ac:dyDescent="0.25">
      <c r="A3087">
        <v>3072</v>
      </c>
      <c r="B3087" s="84">
        <v>37557</v>
      </c>
      <c r="C3087" s="47">
        <v>19.34</v>
      </c>
      <c r="D3087" s="47">
        <v>19.75</v>
      </c>
      <c r="E3087" s="47">
        <v>19</v>
      </c>
      <c r="F3087" s="47">
        <v>19.100000000000001</v>
      </c>
      <c r="G3087" s="48">
        <v>247300</v>
      </c>
      <c r="H3087" s="47">
        <v>7.02</v>
      </c>
      <c r="I3087" s="51">
        <f t="shared" si="337"/>
        <v>0.36753926701570677</v>
      </c>
      <c r="J3087" s="51">
        <f t="shared" ca="1" si="338"/>
        <v>2</v>
      </c>
      <c r="K3087" s="47">
        <f t="shared" si="339"/>
        <v>7.11</v>
      </c>
      <c r="L3087" s="47">
        <f t="shared" si="340"/>
        <v>7.26</v>
      </c>
      <c r="M3087" s="47">
        <f t="shared" si="341"/>
        <v>6.98</v>
      </c>
      <c r="N3087" s="47">
        <f t="shared" si="342"/>
        <v>7.02</v>
      </c>
      <c r="O3087" s="48">
        <f t="shared" ca="1" si="343"/>
        <v>494600</v>
      </c>
    </row>
    <row r="3088" spans="1:15" x14ac:dyDescent="0.25">
      <c r="A3088">
        <v>3073</v>
      </c>
      <c r="B3088" s="84">
        <v>37554</v>
      </c>
      <c r="C3088" s="47">
        <v>19.559999999999999</v>
      </c>
      <c r="D3088" s="47">
        <v>19.559999999999999</v>
      </c>
      <c r="E3088" s="47">
        <v>18.75</v>
      </c>
      <c r="F3088" s="47">
        <v>19.260000000000002</v>
      </c>
      <c r="G3088" s="48">
        <v>356100</v>
      </c>
      <c r="H3088" s="47">
        <v>7.07</v>
      </c>
      <c r="I3088" s="51">
        <f t="shared" si="337"/>
        <v>0.36708203530633438</v>
      </c>
      <c r="J3088" s="51">
        <f t="shared" ca="1" si="338"/>
        <v>2</v>
      </c>
      <c r="K3088" s="47">
        <f t="shared" si="339"/>
        <v>7.18</v>
      </c>
      <c r="L3088" s="47">
        <f t="shared" si="340"/>
        <v>7.18</v>
      </c>
      <c r="M3088" s="47">
        <f t="shared" si="341"/>
        <v>6.88</v>
      </c>
      <c r="N3088" s="47">
        <f t="shared" si="342"/>
        <v>7.07</v>
      </c>
      <c r="O3088" s="48">
        <f t="shared" ca="1" si="343"/>
        <v>712200</v>
      </c>
    </row>
    <row r="3089" spans="1:15" x14ac:dyDescent="0.25">
      <c r="A3089">
        <v>3074</v>
      </c>
      <c r="B3089" s="84">
        <v>37553</v>
      </c>
      <c r="C3089" s="47">
        <v>19.8</v>
      </c>
      <c r="D3089" s="47">
        <v>19.8</v>
      </c>
      <c r="E3089" s="47">
        <v>19.3</v>
      </c>
      <c r="F3089" s="47">
        <v>19.510000000000002</v>
      </c>
      <c r="G3089" s="48">
        <v>389700</v>
      </c>
      <c r="H3089" s="47">
        <v>7.17</v>
      </c>
      <c r="I3089" s="51">
        <f t="shared" ref="I3089:I3152" si="344">H3089/F3089</f>
        <v>0.36750384418247051</v>
      </c>
      <c r="J3089" s="51">
        <f t="shared" ref="J3089:J3152" ca="1" si="345">INDEX(OFFSET($T$15,0,0,$S$13+1,1),MATCH(B3089,OFFSET($Q$15,0,0,$S$13+1,1),-1))</f>
        <v>2</v>
      </c>
      <c r="K3089" s="47">
        <f t="shared" ref="K3089:K3152" si="346">ROUND($I3089*C3089,2)</f>
        <v>7.28</v>
      </c>
      <c r="L3089" s="47">
        <f t="shared" ref="L3089:L3152" si="347">ROUND($I3089*D3089,2)</f>
        <v>7.28</v>
      </c>
      <c r="M3089" s="47">
        <f t="shared" ref="M3089:M3152" si="348">ROUND($I3089*E3089,2)</f>
        <v>7.09</v>
      </c>
      <c r="N3089" s="47">
        <f t="shared" ref="N3089:N3152" si="349">ROUND($I3089*F3089,2)</f>
        <v>7.17</v>
      </c>
      <c r="O3089" s="48">
        <f t="shared" ref="O3089:O3152" ca="1" si="350">G3089*J3089</f>
        <v>779400</v>
      </c>
    </row>
    <row r="3090" spans="1:15" x14ac:dyDescent="0.25">
      <c r="A3090">
        <v>3075</v>
      </c>
      <c r="B3090" s="84">
        <v>37552</v>
      </c>
      <c r="C3090" s="47">
        <v>19.899999999999999</v>
      </c>
      <c r="D3090" s="47">
        <v>20</v>
      </c>
      <c r="E3090" s="47">
        <v>19.47</v>
      </c>
      <c r="F3090" s="47">
        <v>19.8</v>
      </c>
      <c r="G3090" s="48">
        <v>382900</v>
      </c>
      <c r="H3090" s="47">
        <v>7.27</v>
      </c>
      <c r="I3090" s="51">
        <f t="shared" si="344"/>
        <v>0.36717171717171715</v>
      </c>
      <c r="J3090" s="51">
        <f t="shared" ca="1" si="345"/>
        <v>2</v>
      </c>
      <c r="K3090" s="47">
        <f t="shared" si="346"/>
        <v>7.31</v>
      </c>
      <c r="L3090" s="47">
        <f t="shared" si="347"/>
        <v>7.34</v>
      </c>
      <c r="M3090" s="47">
        <f t="shared" si="348"/>
        <v>7.15</v>
      </c>
      <c r="N3090" s="47">
        <f t="shared" si="349"/>
        <v>7.27</v>
      </c>
      <c r="O3090" s="48">
        <f t="shared" ca="1" si="350"/>
        <v>765800</v>
      </c>
    </row>
    <row r="3091" spans="1:15" x14ac:dyDescent="0.25">
      <c r="A3091">
        <v>3076</v>
      </c>
      <c r="B3091" s="84">
        <v>37551</v>
      </c>
      <c r="C3091" s="47">
        <v>20.11</v>
      </c>
      <c r="D3091" s="47">
        <v>20.21</v>
      </c>
      <c r="E3091" s="47">
        <v>19.170000000000002</v>
      </c>
      <c r="F3091" s="47">
        <v>19.77</v>
      </c>
      <c r="G3091" s="48">
        <v>315600</v>
      </c>
      <c r="H3091" s="47">
        <v>7.26</v>
      </c>
      <c r="I3091" s="51">
        <f t="shared" si="344"/>
        <v>0.36722306525037934</v>
      </c>
      <c r="J3091" s="51">
        <f t="shared" ca="1" si="345"/>
        <v>2</v>
      </c>
      <c r="K3091" s="47">
        <f t="shared" si="346"/>
        <v>7.38</v>
      </c>
      <c r="L3091" s="47">
        <f t="shared" si="347"/>
        <v>7.42</v>
      </c>
      <c r="M3091" s="47">
        <f t="shared" si="348"/>
        <v>7.04</v>
      </c>
      <c r="N3091" s="47">
        <f t="shared" si="349"/>
        <v>7.26</v>
      </c>
      <c r="O3091" s="48">
        <f t="shared" ca="1" si="350"/>
        <v>631200</v>
      </c>
    </row>
    <row r="3092" spans="1:15" x14ac:dyDescent="0.25">
      <c r="A3092">
        <v>3077</v>
      </c>
      <c r="B3092" s="84">
        <v>37550</v>
      </c>
      <c r="C3092" s="47">
        <v>19.25</v>
      </c>
      <c r="D3092" s="47">
        <v>20.36</v>
      </c>
      <c r="E3092" s="47">
        <v>18.86</v>
      </c>
      <c r="F3092" s="47">
        <v>20.12</v>
      </c>
      <c r="G3092" s="48">
        <v>665600</v>
      </c>
      <c r="H3092" s="47">
        <v>7.39</v>
      </c>
      <c r="I3092" s="51">
        <f t="shared" si="344"/>
        <v>0.36729622266401585</v>
      </c>
      <c r="J3092" s="51">
        <f t="shared" ca="1" si="345"/>
        <v>2</v>
      </c>
      <c r="K3092" s="47">
        <f t="shared" si="346"/>
        <v>7.07</v>
      </c>
      <c r="L3092" s="47">
        <f t="shared" si="347"/>
        <v>7.48</v>
      </c>
      <c r="M3092" s="47">
        <f t="shared" si="348"/>
        <v>6.93</v>
      </c>
      <c r="N3092" s="47">
        <f t="shared" si="349"/>
        <v>7.39</v>
      </c>
      <c r="O3092" s="48">
        <f t="shared" ca="1" si="350"/>
        <v>1331200</v>
      </c>
    </row>
    <row r="3093" spans="1:15" x14ac:dyDescent="0.25">
      <c r="A3093">
        <v>3078</v>
      </c>
      <c r="B3093" s="84">
        <v>37547</v>
      </c>
      <c r="C3093" s="47">
        <v>19.5</v>
      </c>
      <c r="D3093" s="47">
        <v>19.5</v>
      </c>
      <c r="E3093" s="47">
        <v>18.75</v>
      </c>
      <c r="F3093" s="47">
        <v>19.09</v>
      </c>
      <c r="G3093" s="48">
        <v>381300</v>
      </c>
      <c r="H3093" s="47">
        <v>7.01</v>
      </c>
      <c r="I3093" s="51">
        <f t="shared" si="344"/>
        <v>0.36720796228391828</v>
      </c>
      <c r="J3093" s="51">
        <f t="shared" ca="1" si="345"/>
        <v>2</v>
      </c>
      <c r="K3093" s="47">
        <f t="shared" si="346"/>
        <v>7.16</v>
      </c>
      <c r="L3093" s="47">
        <f t="shared" si="347"/>
        <v>7.16</v>
      </c>
      <c r="M3093" s="47">
        <f t="shared" si="348"/>
        <v>6.89</v>
      </c>
      <c r="N3093" s="47">
        <f t="shared" si="349"/>
        <v>7.01</v>
      </c>
      <c r="O3093" s="48">
        <f t="shared" ca="1" si="350"/>
        <v>762600</v>
      </c>
    </row>
    <row r="3094" spans="1:15" x14ac:dyDescent="0.25">
      <c r="A3094">
        <v>3079</v>
      </c>
      <c r="B3094" s="84">
        <v>37546</v>
      </c>
      <c r="C3094" s="47">
        <v>18.95</v>
      </c>
      <c r="D3094" s="47">
        <v>19.73</v>
      </c>
      <c r="E3094" s="47">
        <v>18.829999999999998</v>
      </c>
      <c r="F3094" s="47">
        <v>19.7</v>
      </c>
      <c r="G3094" s="48">
        <v>190400</v>
      </c>
      <c r="H3094" s="47">
        <v>7.24</v>
      </c>
      <c r="I3094" s="51">
        <f t="shared" si="344"/>
        <v>0.36751269035532996</v>
      </c>
      <c r="J3094" s="51">
        <f t="shared" ca="1" si="345"/>
        <v>2</v>
      </c>
      <c r="K3094" s="47">
        <f t="shared" si="346"/>
        <v>6.96</v>
      </c>
      <c r="L3094" s="47">
        <f t="shared" si="347"/>
        <v>7.25</v>
      </c>
      <c r="M3094" s="47">
        <f t="shared" si="348"/>
        <v>6.92</v>
      </c>
      <c r="N3094" s="47">
        <f t="shared" si="349"/>
        <v>7.24</v>
      </c>
      <c r="O3094" s="48">
        <f t="shared" ca="1" si="350"/>
        <v>380800</v>
      </c>
    </row>
    <row r="3095" spans="1:15" x14ac:dyDescent="0.25">
      <c r="A3095">
        <v>3080</v>
      </c>
      <c r="B3095" s="84">
        <v>37545</v>
      </c>
      <c r="C3095" s="47">
        <v>19.739999999999998</v>
      </c>
      <c r="D3095" s="47">
        <v>19.739999999999998</v>
      </c>
      <c r="E3095" s="47">
        <v>18.48</v>
      </c>
      <c r="F3095" s="47">
        <v>18.72</v>
      </c>
      <c r="G3095" s="48">
        <v>363300</v>
      </c>
      <c r="H3095" s="47">
        <v>6.88</v>
      </c>
      <c r="I3095" s="51">
        <f t="shared" si="344"/>
        <v>0.36752136752136755</v>
      </c>
      <c r="J3095" s="51">
        <f t="shared" ca="1" si="345"/>
        <v>2</v>
      </c>
      <c r="K3095" s="47">
        <f t="shared" si="346"/>
        <v>7.25</v>
      </c>
      <c r="L3095" s="47">
        <f t="shared" si="347"/>
        <v>7.25</v>
      </c>
      <c r="M3095" s="47">
        <f t="shared" si="348"/>
        <v>6.79</v>
      </c>
      <c r="N3095" s="47">
        <f t="shared" si="349"/>
        <v>6.88</v>
      </c>
      <c r="O3095" s="48">
        <f t="shared" ca="1" si="350"/>
        <v>726600</v>
      </c>
    </row>
    <row r="3096" spans="1:15" x14ac:dyDescent="0.25">
      <c r="A3096">
        <v>3081</v>
      </c>
      <c r="B3096" s="84">
        <v>37544</v>
      </c>
      <c r="C3096" s="47">
        <v>19</v>
      </c>
      <c r="D3096" s="47">
        <v>20.05</v>
      </c>
      <c r="E3096" s="47">
        <v>18.829999999999998</v>
      </c>
      <c r="F3096" s="47">
        <v>19.79</v>
      </c>
      <c r="G3096" s="48">
        <v>240400</v>
      </c>
      <c r="H3096" s="47">
        <v>7.27</v>
      </c>
      <c r="I3096" s="51">
        <f t="shared" si="344"/>
        <v>0.36735725113693785</v>
      </c>
      <c r="J3096" s="51">
        <f t="shared" ca="1" si="345"/>
        <v>2</v>
      </c>
      <c r="K3096" s="47">
        <f t="shared" si="346"/>
        <v>6.98</v>
      </c>
      <c r="L3096" s="47">
        <f t="shared" si="347"/>
        <v>7.37</v>
      </c>
      <c r="M3096" s="47">
        <f t="shared" si="348"/>
        <v>6.92</v>
      </c>
      <c r="N3096" s="47">
        <f t="shared" si="349"/>
        <v>7.27</v>
      </c>
      <c r="O3096" s="48">
        <f t="shared" ca="1" si="350"/>
        <v>480800</v>
      </c>
    </row>
    <row r="3097" spans="1:15" x14ac:dyDescent="0.25">
      <c r="A3097">
        <v>3082</v>
      </c>
      <c r="B3097" s="84">
        <v>37543</v>
      </c>
      <c r="C3097" s="47">
        <v>18.95</v>
      </c>
      <c r="D3097" s="47">
        <v>19.25</v>
      </c>
      <c r="E3097" s="47">
        <v>18.3</v>
      </c>
      <c r="F3097" s="47">
        <v>18.73</v>
      </c>
      <c r="G3097" s="48">
        <v>265600</v>
      </c>
      <c r="H3097" s="47">
        <v>6.88</v>
      </c>
      <c r="I3097" s="51">
        <f t="shared" si="344"/>
        <v>0.36732514682327816</v>
      </c>
      <c r="J3097" s="51">
        <f t="shared" ca="1" si="345"/>
        <v>2</v>
      </c>
      <c r="K3097" s="47">
        <f t="shared" si="346"/>
        <v>6.96</v>
      </c>
      <c r="L3097" s="47">
        <f t="shared" si="347"/>
        <v>7.07</v>
      </c>
      <c r="M3097" s="47">
        <f t="shared" si="348"/>
        <v>6.72</v>
      </c>
      <c r="N3097" s="47">
        <f t="shared" si="349"/>
        <v>6.88</v>
      </c>
      <c r="O3097" s="48">
        <f t="shared" ca="1" si="350"/>
        <v>531200</v>
      </c>
    </row>
    <row r="3098" spans="1:15" x14ac:dyDescent="0.25">
      <c r="A3098">
        <v>3083</v>
      </c>
      <c r="B3098" s="84">
        <v>37540</v>
      </c>
      <c r="C3098" s="47">
        <v>17.989999999999998</v>
      </c>
      <c r="D3098" s="47">
        <v>18.96</v>
      </c>
      <c r="E3098" s="47">
        <v>17.989999999999998</v>
      </c>
      <c r="F3098" s="47">
        <v>18.96</v>
      </c>
      <c r="G3098" s="48">
        <v>291200</v>
      </c>
      <c r="H3098" s="47">
        <v>6.96</v>
      </c>
      <c r="I3098" s="51">
        <f t="shared" si="344"/>
        <v>0.36708860759493667</v>
      </c>
      <c r="J3098" s="51">
        <f t="shared" ca="1" si="345"/>
        <v>2</v>
      </c>
      <c r="K3098" s="47">
        <f t="shared" si="346"/>
        <v>6.6</v>
      </c>
      <c r="L3098" s="47">
        <f t="shared" si="347"/>
        <v>6.96</v>
      </c>
      <c r="M3098" s="47">
        <f t="shared" si="348"/>
        <v>6.6</v>
      </c>
      <c r="N3098" s="47">
        <f t="shared" si="349"/>
        <v>6.96</v>
      </c>
      <c r="O3098" s="48">
        <f t="shared" ca="1" si="350"/>
        <v>582400</v>
      </c>
    </row>
    <row r="3099" spans="1:15" x14ac:dyDescent="0.25">
      <c r="A3099">
        <v>3084</v>
      </c>
      <c r="B3099" s="84">
        <v>37539</v>
      </c>
      <c r="C3099" s="47">
        <v>16.89</v>
      </c>
      <c r="D3099" s="47">
        <v>18.149999999999999</v>
      </c>
      <c r="E3099" s="47">
        <v>16.77</v>
      </c>
      <c r="F3099" s="47">
        <v>18.07</v>
      </c>
      <c r="G3099" s="48">
        <v>201300</v>
      </c>
      <c r="H3099" s="47">
        <v>6.64</v>
      </c>
      <c r="I3099" s="51">
        <f t="shared" si="344"/>
        <v>0.36745987825124515</v>
      </c>
      <c r="J3099" s="51">
        <f t="shared" ca="1" si="345"/>
        <v>2</v>
      </c>
      <c r="K3099" s="47">
        <f t="shared" si="346"/>
        <v>6.21</v>
      </c>
      <c r="L3099" s="47">
        <f t="shared" si="347"/>
        <v>6.67</v>
      </c>
      <c r="M3099" s="47">
        <f t="shared" si="348"/>
        <v>6.16</v>
      </c>
      <c r="N3099" s="47">
        <f t="shared" si="349"/>
        <v>6.64</v>
      </c>
      <c r="O3099" s="48">
        <f t="shared" ca="1" si="350"/>
        <v>402600</v>
      </c>
    </row>
    <row r="3100" spans="1:15" x14ac:dyDescent="0.25">
      <c r="A3100">
        <v>3085</v>
      </c>
      <c r="B3100" s="84">
        <v>37538</v>
      </c>
      <c r="C3100" s="47">
        <v>18.05</v>
      </c>
      <c r="D3100" s="47">
        <v>18.100000000000001</v>
      </c>
      <c r="E3100" s="47">
        <v>16.829999999999998</v>
      </c>
      <c r="F3100" s="47">
        <v>16.87</v>
      </c>
      <c r="G3100" s="48">
        <v>398500</v>
      </c>
      <c r="H3100" s="47">
        <v>6.2</v>
      </c>
      <c r="I3100" s="51">
        <f t="shared" si="344"/>
        <v>0.3675163011262596</v>
      </c>
      <c r="J3100" s="51">
        <f t="shared" ca="1" si="345"/>
        <v>2</v>
      </c>
      <c r="K3100" s="47">
        <f t="shared" si="346"/>
        <v>6.63</v>
      </c>
      <c r="L3100" s="47">
        <f t="shared" si="347"/>
        <v>6.65</v>
      </c>
      <c r="M3100" s="47">
        <f t="shared" si="348"/>
        <v>6.19</v>
      </c>
      <c r="N3100" s="47">
        <f t="shared" si="349"/>
        <v>6.2</v>
      </c>
      <c r="O3100" s="48">
        <f t="shared" ca="1" si="350"/>
        <v>797000</v>
      </c>
    </row>
    <row r="3101" spans="1:15" x14ac:dyDescent="0.25">
      <c r="A3101">
        <v>3086</v>
      </c>
      <c r="B3101" s="84">
        <v>37537</v>
      </c>
      <c r="C3101" s="47">
        <v>17.05</v>
      </c>
      <c r="D3101" s="47">
        <v>18.23</v>
      </c>
      <c r="E3101" s="47">
        <v>16.95</v>
      </c>
      <c r="F3101" s="47">
        <v>18.18</v>
      </c>
      <c r="G3101" s="48">
        <v>568000</v>
      </c>
      <c r="H3101" s="47">
        <v>6.68</v>
      </c>
      <c r="I3101" s="51">
        <f t="shared" si="344"/>
        <v>0.36743674367436741</v>
      </c>
      <c r="J3101" s="51">
        <f t="shared" ca="1" si="345"/>
        <v>2</v>
      </c>
      <c r="K3101" s="47">
        <f t="shared" si="346"/>
        <v>6.26</v>
      </c>
      <c r="L3101" s="47">
        <f t="shared" si="347"/>
        <v>6.7</v>
      </c>
      <c r="M3101" s="47">
        <f t="shared" si="348"/>
        <v>6.23</v>
      </c>
      <c r="N3101" s="47">
        <f t="shared" si="349"/>
        <v>6.68</v>
      </c>
      <c r="O3101" s="48">
        <f t="shared" ca="1" si="350"/>
        <v>1136000</v>
      </c>
    </row>
    <row r="3102" spans="1:15" x14ac:dyDescent="0.25">
      <c r="A3102">
        <v>3087</v>
      </c>
      <c r="B3102" s="84">
        <v>37536</v>
      </c>
      <c r="C3102" s="47">
        <v>18.5</v>
      </c>
      <c r="D3102" s="47">
        <v>18.5</v>
      </c>
      <c r="E3102" s="47">
        <v>17.010000000000002</v>
      </c>
      <c r="F3102" s="47">
        <v>17.25</v>
      </c>
      <c r="G3102" s="48">
        <v>1107200</v>
      </c>
      <c r="H3102" s="47">
        <v>6.34</v>
      </c>
      <c r="I3102" s="51">
        <f t="shared" si="344"/>
        <v>0.36753623188405798</v>
      </c>
      <c r="J3102" s="51">
        <f t="shared" ca="1" si="345"/>
        <v>2</v>
      </c>
      <c r="K3102" s="47">
        <f t="shared" si="346"/>
        <v>6.8</v>
      </c>
      <c r="L3102" s="47">
        <f t="shared" si="347"/>
        <v>6.8</v>
      </c>
      <c r="M3102" s="47">
        <f t="shared" si="348"/>
        <v>6.25</v>
      </c>
      <c r="N3102" s="47">
        <f t="shared" si="349"/>
        <v>6.34</v>
      </c>
      <c r="O3102" s="48">
        <f t="shared" ca="1" si="350"/>
        <v>2214400</v>
      </c>
    </row>
    <row r="3103" spans="1:15" x14ac:dyDescent="0.25">
      <c r="A3103">
        <v>3088</v>
      </c>
      <c r="B3103" s="84">
        <v>37533</v>
      </c>
      <c r="C3103" s="47">
        <v>19.190000000000001</v>
      </c>
      <c r="D3103" s="47">
        <v>19.25</v>
      </c>
      <c r="E3103" s="47">
        <v>18.350000000000001</v>
      </c>
      <c r="F3103" s="47">
        <v>18.600000000000001</v>
      </c>
      <c r="G3103" s="48">
        <v>225200</v>
      </c>
      <c r="H3103" s="47">
        <v>6.83</v>
      </c>
      <c r="I3103" s="51">
        <f t="shared" si="344"/>
        <v>0.3672043010752688</v>
      </c>
      <c r="J3103" s="51">
        <f t="shared" ca="1" si="345"/>
        <v>2</v>
      </c>
      <c r="K3103" s="47">
        <f t="shared" si="346"/>
        <v>7.05</v>
      </c>
      <c r="L3103" s="47">
        <f t="shared" si="347"/>
        <v>7.07</v>
      </c>
      <c r="M3103" s="47">
        <f t="shared" si="348"/>
        <v>6.74</v>
      </c>
      <c r="N3103" s="47">
        <f t="shared" si="349"/>
        <v>6.83</v>
      </c>
      <c r="O3103" s="48">
        <f t="shared" ca="1" si="350"/>
        <v>450400</v>
      </c>
    </row>
    <row r="3104" spans="1:15" x14ac:dyDescent="0.25">
      <c r="A3104">
        <v>3089</v>
      </c>
      <c r="B3104" s="84">
        <v>37532</v>
      </c>
      <c r="C3104" s="47">
        <v>19.100000000000001</v>
      </c>
      <c r="D3104" s="47">
        <v>19.739999999999998</v>
      </c>
      <c r="E3104" s="47">
        <v>19</v>
      </c>
      <c r="F3104" s="47">
        <v>19.190000000000001</v>
      </c>
      <c r="G3104" s="48">
        <v>213700</v>
      </c>
      <c r="H3104" s="47">
        <v>7.05</v>
      </c>
      <c r="I3104" s="51">
        <f t="shared" si="344"/>
        <v>0.3673788431474726</v>
      </c>
      <c r="J3104" s="51">
        <f t="shared" ca="1" si="345"/>
        <v>2</v>
      </c>
      <c r="K3104" s="47">
        <f t="shared" si="346"/>
        <v>7.02</v>
      </c>
      <c r="L3104" s="47">
        <f t="shared" si="347"/>
        <v>7.25</v>
      </c>
      <c r="M3104" s="47">
        <f t="shared" si="348"/>
        <v>6.98</v>
      </c>
      <c r="N3104" s="47">
        <f t="shared" si="349"/>
        <v>7.05</v>
      </c>
      <c r="O3104" s="48">
        <f t="shared" ca="1" si="350"/>
        <v>427400</v>
      </c>
    </row>
    <row r="3105" spans="1:15" x14ac:dyDescent="0.25">
      <c r="A3105">
        <v>3090</v>
      </c>
      <c r="B3105" s="84">
        <v>37531</v>
      </c>
      <c r="C3105" s="47">
        <v>19.53</v>
      </c>
      <c r="D3105" s="47">
        <v>19.53</v>
      </c>
      <c r="E3105" s="47">
        <v>19.11</v>
      </c>
      <c r="F3105" s="47">
        <v>19.11</v>
      </c>
      <c r="G3105" s="48">
        <v>446400</v>
      </c>
      <c r="H3105" s="47">
        <v>7.02</v>
      </c>
      <c r="I3105" s="51">
        <f t="shared" si="344"/>
        <v>0.36734693877551017</v>
      </c>
      <c r="J3105" s="51">
        <f t="shared" ca="1" si="345"/>
        <v>2</v>
      </c>
      <c r="K3105" s="47">
        <f t="shared" si="346"/>
        <v>7.17</v>
      </c>
      <c r="L3105" s="47">
        <f t="shared" si="347"/>
        <v>7.17</v>
      </c>
      <c r="M3105" s="47">
        <f t="shared" si="348"/>
        <v>7.02</v>
      </c>
      <c r="N3105" s="47">
        <f t="shared" si="349"/>
        <v>7.02</v>
      </c>
      <c r="O3105" s="48">
        <f t="shared" ca="1" si="350"/>
        <v>892800</v>
      </c>
    </row>
    <row r="3106" spans="1:15" x14ac:dyDescent="0.25">
      <c r="A3106">
        <v>3091</v>
      </c>
      <c r="B3106" s="84">
        <v>37530</v>
      </c>
      <c r="C3106" s="47">
        <v>18.7</v>
      </c>
      <c r="D3106" s="47">
        <v>19.690000000000001</v>
      </c>
      <c r="E3106" s="47">
        <v>18.12</v>
      </c>
      <c r="F3106" s="47">
        <v>19.440000000000001</v>
      </c>
      <c r="G3106" s="48">
        <v>440400</v>
      </c>
      <c r="H3106" s="47">
        <v>7.14</v>
      </c>
      <c r="I3106" s="51">
        <f t="shared" si="344"/>
        <v>0.36728395061728392</v>
      </c>
      <c r="J3106" s="51">
        <f t="shared" ca="1" si="345"/>
        <v>2</v>
      </c>
      <c r="K3106" s="47">
        <f t="shared" si="346"/>
        <v>6.87</v>
      </c>
      <c r="L3106" s="47">
        <f t="shared" si="347"/>
        <v>7.23</v>
      </c>
      <c r="M3106" s="47">
        <f t="shared" si="348"/>
        <v>6.66</v>
      </c>
      <c r="N3106" s="47">
        <f t="shared" si="349"/>
        <v>7.14</v>
      </c>
      <c r="O3106" s="48">
        <f t="shared" ca="1" si="350"/>
        <v>880800</v>
      </c>
    </row>
    <row r="3107" spans="1:15" x14ac:dyDescent="0.25">
      <c r="A3107">
        <v>3092</v>
      </c>
      <c r="B3107" s="84">
        <v>37529</v>
      </c>
      <c r="C3107" s="47">
        <v>18.690000000000001</v>
      </c>
      <c r="D3107" s="47">
        <v>18.84</v>
      </c>
      <c r="E3107" s="47">
        <v>18.239999999999998</v>
      </c>
      <c r="F3107" s="47">
        <v>18.739999999999998</v>
      </c>
      <c r="G3107" s="48">
        <v>279700</v>
      </c>
      <c r="H3107" s="47">
        <v>6.88</v>
      </c>
      <c r="I3107" s="51">
        <f t="shared" si="344"/>
        <v>0.36712913553895415</v>
      </c>
      <c r="J3107" s="51">
        <f t="shared" ca="1" si="345"/>
        <v>2</v>
      </c>
      <c r="K3107" s="47">
        <f t="shared" si="346"/>
        <v>6.86</v>
      </c>
      <c r="L3107" s="47">
        <f t="shared" si="347"/>
        <v>6.92</v>
      </c>
      <c r="M3107" s="47">
        <f t="shared" si="348"/>
        <v>6.7</v>
      </c>
      <c r="N3107" s="47">
        <f t="shared" si="349"/>
        <v>6.88</v>
      </c>
      <c r="O3107" s="48">
        <f t="shared" ca="1" si="350"/>
        <v>559400</v>
      </c>
    </row>
    <row r="3108" spans="1:15" x14ac:dyDescent="0.25">
      <c r="A3108">
        <v>3093</v>
      </c>
      <c r="B3108" s="84">
        <v>37526</v>
      </c>
      <c r="C3108" s="47">
        <v>18.989999999999998</v>
      </c>
      <c r="D3108" s="47">
        <v>19.350000000000001</v>
      </c>
      <c r="E3108" s="47">
        <v>18.5</v>
      </c>
      <c r="F3108" s="47">
        <v>18.77</v>
      </c>
      <c r="G3108" s="48">
        <v>408500</v>
      </c>
      <c r="H3108" s="47">
        <v>6.89</v>
      </c>
      <c r="I3108" s="51">
        <f t="shared" si="344"/>
        <v>0.36707511987213637</v>
      </c>
      <c r="J3108" s="51">
        <f t="shared" ca="1" si="345"/>
        <v>2</v>
      </c>
      <c r="K3108" s="47">
        <f t="shared" si="346"/>
        <v>6.97</v>
      </c>
      <c r="L3108" s="47">
        <f t="shared" si="347"/>
        <v>7.1</v>
      </c>
      <c r="M3108" s="47">
        <f t="shared" si="348"/>
        <v>6.79</v>
      </c>
      <c r="N3108" s="47">
        <f t="shared" si="349"/>
        <v>6.89</v>
      </c>
      <c r="O3108" s="48">
        <f t="shared" ca="1" si="350"/>
        <v>817000</v>
      </c>
    </row>
    <row r="3109" spans="1:15" x14ac:dyDescent="0.25">
      <c r="A3109">
        <v>3094</v>
      </c>
      <c r="B3109" s="84">
        <v>37525</v>
      </c>
      <c r="C3109" s="47">
        <v>18.440000000000001</v>
      </c>
      <c r="D3109" s="47">
        <v>19.32</v>
      </c>
      <c r="E3109" s="47">
        <v>18.440000000000001</v>
      </c>
      <c r="F3109" s="47">
        <v>19.18</v>
      </c>
      <c r="G3109" s="48">
        <v>289600</v>
      </c>
      <c r="H3109" s="47">
        <v>7.05</v>
      </c>
      <c r="I3109" s="51">
        <f t="shared" si="344"/>
        <v>0.367570385818561</v>
      </c>
      <c r="J3109" s="51">
        <f t="shared" ca="1" si="345"/>
        <v>2</v>
      </c>
      <c r="K3109" s="47">
        <f t="shared" si="346"/>
        <v>6.78</v>
      </c>
      <c r="L3109" s="47">
        <f t="shared" si="347"/>
        <v>7.1</v>
      </c>
      <c r="M3109" s="47">
        <f t="shared" si="348"/>
        <v>6.78</v>
      </c>
      <c r="N3109" s="47">
        <f t="shared" si="349"/>
        <v>7.05</v>
      </c>
      <c r="O3109" s="48">
        <f t="shared" ca="1" si="350"/>
        <v>579200</v>
      </c>
    </row>
    <row r="3110" spans="1:15" x14ac:dyDescent="0.25">
      <c r="A3110">
        <v>3095</v>
      </c>
      <c r="B3110" s="84">
        <v>37524</v>
      </c>
      <c r="C3110" s="47">
        <v>18.16</v>
      </c>
      <c r="D3110" s="47">
        <v>18.43</v>
      </c>
      <c r="E3110" s="47">
        <v>18.12</v>
      </c>
      <c r="F3110" s="47">
        <v>18.38</v>
      </c>
      <c r="G3110" s="48">
        <v>288800</v>
      </c>
      <c r="H3110" s="47">
        <v>6.75</v>
      </c>
      <c r="I3110" s="51">
        <f t="shared" si="344"/>
        <v>0.36724700761697499</v>
      </c>
      <c r="J3110" s="51">
        <f t="shared" ca="1" si="345"/>
        <v>2</v>
      </c>
      <c r="K3110" s="47">
        <f t="shared" si="346"/>
        <v>6.67</v>
      </c>
      <c r="L3110" s="47">
        <f t="shared" si="347"/>
        <v>6.77</v>
      </c>
      <c r="M3110" s="47">
        <f t="shared" si="348"/>
        <v>6.65</v>
      </c>
      <c r="N3110" s="47">
        <f t="shared" si="349"/>
        <v>6.75</v>
      </c>
      <c r="O3110" s="48">
        <f t="shared" ca="1" si="350"/>
        <v>577600</v>
      </c>
    </row>
    <row r="3111" spans="1:15" x14ac:dyDescent="0.25">
      <c r="A3111">
        <v>3096</v>
      </c>
      <c r="B3111" s="84">
        <v>37523</v>
      </c>
      <c r="C3111" s="47">
        <v>17.98</v>
      </c>
      <c r="D3111" s="47">
        <v>18.47</v>
      </c>
      <c r="E3111" s="47">
        <v>17.32</v>
      </c>
      <c r="F3111" s="47">
        <v>18.16</v>
      </c>
      <c r="G3111" s="48">
        <v>432000</v>
      </c>
      <c r="H3111" s="47">
        <v>6.67</v>
      </c>
      <c r="I3111" s="51">
        <f t="shared" si="344"/>
        <v>0.36729074889867841</v>
      </c>
      <c r="J3111" s="51">
        <f t="shared" ca="1" si="345"/>
        <v>2</v>
      </c>
      <c r="K3111" s="47">
        <f t="shared" si="346"/>
        <v>6.6</v>
      </c>
      <c r="L3111" s="47">
        <f t="shared" si="347"/>
        <v>6.78</v>
      </c>
      <c r="M3111" s="47">
        <f t="shared" si="348"/>
        <v>6.36</v>
      </c>
      <c r="N3111" s="47">
        <f t="shared" si="349"/>
        <v>6.67</v>
      </c>
      <c r="O3111" s="48">
        <f t="shared" ca="1" si="350"/>
        <v>864000</v>
      </c>
    </row>
    <row r="3112" spans="1:15" x14ac:dyDescent="0.25">
      <c r="A3112">
        <v>3097</v>
      </c>
      <c r="B3112" s="84">
        <v>37522</v>
      </c>
      <c r="C3112" s="47">
        <v>17.88</v>
      </c>
      <c r="D3112" s="47">
        <v>18.11</v>
      </c>
      <c r="E3112" s="47">
        <v>17.86</v>
      </c>
      <c r="F3112" s="47">
        <v>17.98</v>
      </c>
      <c r="G3112" s="48">
        <v>227600</v>
      </c>
      <c r="H3112" s="47">
        <v>6.6</v>
      </c>
      <c r="I3112" s="51">
        <f t="shared" si="344"/>
        <v>0.36707452725250272</v>
      </c>
      <c r="J3112" s="51">
        <f t="shared" ca="1" si="345"/>
        <v>2</v>
      </c>
      <c r="K3112" s="47">
        <f t="shared" si="346"/>
        <v>6.56</v>
      </c>
      <c r="L3112" s="47">
        <f t="shared" si="347"/>
        <v>6.65</v>
      </c>
      <c r="M3112" s="47">
        <f t="shared" si="348"/>
        <v>6.56</v>
      </c>
      <c r="N3112" s="47">
        <f t="shared" si="349"/>
        <v>6.6</v>
      </c>
      <c r="O3112" s="48">
        <f t="shared" ca="1" si="350"/>
        <v>455200</v>
      </c>
    </row>
    <row r="3113" spans="1:15" x14ac:dyDescent="0.25">
      <c r="A3113">
        <v>3098</v>
      </c>
      <c r="B3113" s="84">
        <v>37519</v>
      </c>
      <c r="C3113" s="47">
        <v>18.25</v>
      </c>
      <c r="D3113" s="47">
        <v>18.5</v>
      </c>
      <c r="E3113" s="47">
        <v>17.8</v>
      </c>
      <c r="F3113" s="47">
        <v>18</v>
      </c>
      <c r="G3113" s="48">
        <v>622000</v>
      </c>
      <c r="H3113" s="47">
        <v>6.61</v>
      </c>
      <c r="I3113" s="51">
        <f t="shared" si="344"/>
        <v>0.36722222222222223</v>
      </c>
      <c r="J3113" s="51">
        <f t="shared" ca="1" si="345"/>
        <v>2</v>
      </c>
      <c r="K3113" s="47">
        <f t="shared" si="346"/>
        <v>6.7</v>
      </c>
      <c r="L3113" s="47">
        <f t="shared" si="347"/>
        <v>6.79</v>
      </c>
      <c r="M3113" s="47">
        <f t="shared" si="348"/>
        <v>6.54</v>
      </c>
      <c r="N3113" s="47">
        <f t="shared" si="349"/>
        <v>6.61</v>
      </c>
      <c r="O3113" s="48">
        <f t="shared" ca="1" si="350"/>
        <v>1244000</v>
      </c>
    </row>
    <row r="3114" spans="1:15" x14ac:dyDescent="0.25">
      <c r="A3114">
        <v>3099</v>
      </c>
      <c r="B3114" s="84">
        <v>37518</v>
      </c>
      <c r="C3114" s="47">
        <v>17.95</v>
      </c>
      <c r="D3114" s="47">
        <v>18.149999999999999</v>
      </c>
      <c r="E3114" s="47">
        <v>17.510000000000002</v>
      </c>
      <c r="F3114" s="47">
        <v>17.8</v>
      </c>
      <c r="G3114" s="48">
        <v>523200</v>
      </c>
      <c r="H3114" s="47">
        <v>6.54</v>
      </c>
      <c r="I3114" s="51">
        <f t="shared" si="344"/>
        <v>0.36741573033707864</v>
      </c>
      <c r="J3114" s="51">
        <f t="shared" ca="1" si="345"/>
        <v>2</v>
      </c>
      <c r="K3114" s="47">
        <f t="shared" si="346"/>
        <v>6.6</v>
      </c>
      <c r="L3114" s="47">
        <f t="shared" si="347"/>
        <v>6.67</v>
      </c>
      <c r="M3114" s="47">
        <f t="shared" si="348"/>
        <v>6.43</v>
      </c>
      <c r="N3114" s="47">
        <f t="shared" si="349"/>
        <v>6.54</v>
      </c>
      <c r="O3114" s="48">
        <f t="shared" ca="1" si="350"/>
        <v>1046400</v>
      </c>
    </row>
    <row r="3115" spans="1:15" x14ac:dyDescent="0.25">
      <c r="A3115">
        <v>3100</v>
      </c>
      <c r="B3115" s="84">
        <v>37517</v>
      </c>
      <c r="C3115" s="47">
        <v>17.86</v>
      </c>
      <c r="D3115" s="47">
        <v>18.03</v>
      </c>
      <c r="E3115" s="47">
        <v>17.25</v>
      </c>
      <c r="F3115" s="47">
        <v>17.95</v>
      </c>
      <c r="G3115" s="48">
        <v>1008500</v>
      </c>
      <c r="H3115" s="47">
        <v>6.59</v>
      </c>
      <c r="I3115" s="51">
        <f t="shared" si="344"/>
        <v>0.3671309192200557</v>
      </c>
      <c r="J3115" s="51">
        <f t="shared" ca="1" si="345"/>
        <v>2</v>
      </c>
      <c r="K3115" s="47">
        <f t="shared" si="346"/>
        <v>6.56</v>
      </c>
      <c r="L3115" s="47">
        <f t="shared" si="347"/>
        <v>6.62</v>
      </c>
      <c r="M3115" s="47">
        <f t="shared" si="348"/>
        <v>6.33</v>
      </c>
      <c r="N3115" s="47">
        <f t="shared" si="349"/>
        <v>6.59</v>
      </c>
      <c r="O3115" s="48">
        <f t="shared" ca="1" si="350"/>
        <v>2017000</v>
      </c>
    </row>
    <row r="3116" spans="1:15" x14ac:dyDescent="0.25">
      <c r="A3116">
        <v>3101</v>
      </c>
      <c r="B3116" s="84">
        <v>37516</v>
      </c>
      <c r="C3116" s="47">
        <v>19.309999999999999</v>
      </c>
      <c r="D3116" s="47">
        <v>19.440000000000001</v>
      </c>
      <c r="E3116" s="47">
        <v>17.8</v>
      </c>
      <c r="F3116" s="47">
        <v>17.91</v>
      </c>
      <c r="G3116" s="48">
        <v>846000</v>
      </c>
      <c r="H3116" s="47">
        <v>6.58</v>
      </c>
      <c r="I3116" s="51">
        <f t="shared" si="344"/>
        <v>0.36739251814628698</v>
      </c>
      <c r="J3116" s="51">
        <f t="shared" ca="1" si="345"/>
        <v>2</v>
      </c>
      <c r="K3116" s="47">
        <f t="shared" si="346"/>
        <v>7.09</v>
      </c>
      <c r="L3116" s="47">
        <f t="shared" si="347"/>
        <v>7.14</v>
      </c>
      <c r="M3116" s="47">
        <f t="shared" si="348"/>
        <v>6.54</v>
      </c>
      <c r="N3116" s="47">
        <f t="shared" si="349"/>
        <v>6.58</v>
      </c>
      <c r="O3116" s="48">
        <f t="shared" ca="1" si="350"/>
        <v>1692000</v>
      </c>
    </row>
    <row r="3117" spans="1:15" x14ac:dyDescent="0.25">
      <c r="A3117">
        <v>3102</v>
      </c>
      <c r="B3117" s="84">
        <v>37515</v>
      </c>
      <c r="C3117" s="47">
        <v>20.13</v>
      </c>
      <c r="D3117" s="47">
        <v>20.13</v>
      </c>
      <c r="E3117" s="47">
        <v>19.29</v>
      </c>
      <c r="F3117" s="47">
        <v>19.3</v>
      </c>
      <c r="G3117" s="48">
        <v>222100</v>
      </c>
      <c r="H3117" s="47">
        <v>7.09</v>
      </c>
      <c r="I3117" s="51">
        <f t="shared" si="344"/>
        <v>0.36735751295336788</v>
      </c>
      <c r="J3117" s="51">
        <f t="shared" ca="1" si="345"/>
        <v>2</v>
      </c>
      <c r="K3117" s="47">
        <f t="shared" si="346"/>
        <v>7.39</v>
      </c>
      <c r="L3117" s="47">
        <f t="shared" si="347"/>
        <v>7.39</v>
      </c>
      <c r="M3117" s="47">
        <f t="shared" si="348"/>
        <v>7.09</v>
      </c>
      <c r="N3117" s="47">
        <f t="shared" si="349"/>
        <v>7.09</v>
      </c>
      <c r="O3117" s="48">
        <f t="shared" ca="1" si="350"/>
        <v>444200</v>
      </c>
    </row>
    <row r="3118" spans="1:15" x14ac:dyDescent="0.25">
      <c r="A3118">
        <v>3103</v>
      </c>
      <c r="B3118" s="84">
        <v>37512</v>
      </c>
      <c r="C3118" s="47">
        <v>19.559999999999999</v>
      </c>
      <c r="D3118" s="47">
        <v>20.329999999999998</v>
      </c>
      <c r="E3118" s="47">
        <v>19.309999999999999</v>
      </c>
      <c r="F3118" s="47">
        <v>20.14</v>
      </c>
      <c r="G3118" s="48">
        <v>142500</v>
      </c>
      <c r="H3118" s="47">
        <v>7.4</v>
      </c>
      <c r="I3118" s="51">
        <f t="shared" si="344"/>
        <v>0.36742800397219466</v>
      </c>
      <c r="J3118" s="51">
        <f t="shared" ca="1" si="345"/>
        <v>2</v>
      </c>
      <c r="K3118" s="47">
        <f t="shared" si="346"/>
        <v>7.19</v>
      </c>
      <c r="L3118" s="47">
        <f t="shared" si="347"/>
        <v>7.47</v>
      </c>
      <c r="M3118" s="47">
        <f t="shared" si="348"/>
        <v>7.1</v>
      </c>
      <c r="N3118" s="47">
        <f t="shared" si="349"/>
        <v>7.4</v>
      </c>
      <c r="O3118" s="48">
        <f t="shared" ca="1" si="350"/>
        <v>285000</v>
      </c>
    </row>
    <row r="3119" spans="1:15" x14ac:dyDescent="0.25">
      <c r="A3119">
        <v>3104</v>
      </c>
      <c r="B3119" s="84">
        <v>37511</v>
      </c>
      <c r="C3119" s="47">
        <v>20.32</v>
      </c>
      <c r="D3119" s="47">
        <v>20.32</v>
      </c>
      <c r="E3119" s="47">
        <v>19.62</v>
      </c>
      <c r="F3119" s="47">
        <v>19.8</v>
      </c>
      <c r="G3119" s="48">
        <v>162000</v>
      </c>
      <c r="H3119" s="47">
        <v>7.27</v>
      </c>
      <c r="I3119" s="51">
        <f t="shared" si="344"/>
        <v>0.36717171717171715</v>
      </c>
      <c r="J3119" s="51">
        <f t="shared" ca="1" si="345"/>
        <v>2</v>
      </c>
      <c r="K3119" s="47">
        <f t="shared" si="346"/>
        <v>7.46</v>
      </c>
      <c r="L3119" s="47">
        <f t="shared" si="347"/>
        <v>7.46</v>
      </c>
      <c r="M3119" s="47">
        <f t="shared" si="348"/>
        <v>7.2</v>
      </c>
      <c r="N3119" s="47">
        <f t="shared" si="349"/>
        <v>7.27</v>
      </c>
      <c r="O3119" s="48">
        <f t="shared" ca="1" si="350"/>
        <v>324000</v>
      </c>
    </row>
    <row r="3120" spans="1:15" x14ac:dyDescent="0.25">
      <c r="A3120">
        <v>3105</v>
      </c>
      <c r="B3120" s="84">
        <v>37510</v>
      </c>
      <c r="C3120" s="47">
        <v>20.04</v>
      </c>
      <c r="D3120" s="47">
        <v>20.48</v>
      </c>
      <c r="E3120" s="47">
        <v>20.04</v>
      </c>
      <c r="F3120" s="47">
        <v>20.190000000000001</v>
      </c>
      <c r="G3120" s="48">
        <v>131300</v>
      </c>
      <c r="H3120" s="47">
        <v>7.42</v>
      </c>
      <c r="I3120" s="51">
        <f t="shared" si="344"/>
        <v>0.36750866765725604</v>
      </c>
      <c r="J3120" s="51">
        <f t="shared" ca="1" si="345"/>
        <v>2</v>
      </c>
      <c r="K3120" s="47">
        <f t="shared" si="346"/>
        <v>7.36</v>
      </c>
      <c r="L3120" s="47">
        <f t="shared" si="347"/>
        <v>7.53</v>
      </c>
      <c r="M3120" s="47">
        <f t="shared" si="348"/>
        <v>7.36</v>
      </c>
      <c r="N3120" s="47">
        <f t="shared" si="349"/>
        <v>7.42</v>
      </c>
      <c r="O3120" s="48">
        <f t="shared" ca="1" si="350"/>
        <v>262600</v>
      </c>
    </row>
    <row r="3121" spans="1:15" x14ac:dyDescent="0.25">
      <c r="A3121">
        <v>3106</v>
      </c>
      <c r="B3121" s="84">
        <v>37509</v>
      </c>
      <c r="C3121" s="47">
        <v>19.45</v>
      </c>
      <c r="D3121" s="47">
        <v>20.079999999999998</v>
      </c>
      <c r="E3121" s="47">
        <v>19.350000000000001</v>
      </c>
      <c r="F3121" s="47">
        <v>19.84</v>
      </c>
      <c r="G3121" s="48">
        <v>281200</v>
      </c>
      <c r="H3121" s="47">
        <v>7.29</v>
      </c>
      <c r="I3121" s="51">
        <f t="shared" si="344"/>
        <v>0.36743951612903225</v>
      </c>
      <c r="J3121" s="51">
        <f t="shared" ca="1" si="345"/>
        <v>2</v>
      </c>
      <c r="K3121" s="47">
        <f t="shared" si="346"/>
        <v>7.15</v>
      </c>
      <c r="L3121" s="47">
        <f t="shared" si="347"/>
        <v>7.38</v>
      </c>
      <c r="M3121" s="47">
        <f t="shared" si="348"/>
        <v>7.11</v>
      </c>
      <c r="N3121" s="47">
        <f t="shared" si="349"/>
        <v>7.29</v>
      </c>
      <c r="O3121" s="48">
        <f t="shared" ca="1" si="350"/>
        <v>562400</v>
      </c>
    </row>
    <row r="3122" spans="1:15" x14ac:dyDescent="0.25">
      <c r="A3122">
        <v>3107</v>
      </c>
      <c r="B3122" s="84">
        <v>37508</v>
      </c>
      <c r="C3122" s="47">
        <v>19.170000000000002</v>
      </c>
      <c r="D3122" s="47">
        <v>19.559999999999999</v>
      </c>
      <c r="E3122" s="47">
        <v>18.45</v>
      </c>
      <c r="F3122" s="47">
        <v>19.350000000000001</v>
      </c>
      <c r="G3122" s="48">
        <v>368800</v>
      </c>
      <c r="H3122" s="47">
        <v>7.11</v>
      </c>
      <c r="I3122" s="51">
        <f t="shared" si="344"/>
        <v>0.36744186046511629</v>
      </c>
      <c r="J3122" s="51">
        <f t="shared" ca="1" si="345"/>
        <v>2</v>
      </c>
      <c r="K3122" s="47">
        <f t="shared" si="346"/>
        <v>7.04</v>
      </c>
      <c r="L3122" s="47">
        <f t="shared" si="347"/>
        <v>7.19</v>
      </c>
      <c r="M3122" s="47">
        <f t="shared" si="348"/>
        <v>6.78</v>
      </c>
      <c r="N3122" s="47">
        <f t="shared" si="349"/>
        <v>7.11</v>
      </c>
      <c r="O3122" s="48">
        <f t="shared" ca="1" si="350"/>
        <v>737600</v>
      </c>
    </row>
    <row r="3123" spans="1:15" x14ac:dyDescent="0.25">
      <c r="A3123">
        <v>3108</v>
      </c>
      <c r="B3123" s="84">
        <v>37505</v>
      </c>
      <c r="C3123" s="47">
        <v>18.2</v>
      </c>
      <c r="D3123" s="47">
        <v>19.18</v>
      </c>
      <c r="E3123" s="47">
        <v>18.170000000000002</v>
      </c>
      <c r="F3123" s="47">
        <v>19.18</v>
      </c>
      <c r="G3123" s="48">
        <v>349700</v>
      </c>
      <c r="H3123" s="47">
        <v>7.05</v>
      </c>
      <c r="I3123" s="51">
        <f t="shared" si="344"/>
        <v>0.367570385818561</v>
      </c>
      <c r="J3123" s="51">
        <f t="shared" ca="1" si="345"/>
        <v>2</v>
      </c>
      <c r="K3123" s="47">
        <f t="shared" si="346"/>
        <v>6.69</v>
      </c>
      <c r="L3123" s="47">
        <f t="shared" si="347"/>
        <v>7.05</v>
      </c>
      <c r="M3123" s="47">
        <f t="shared" si="348"/>
        <v>6.68</v>
      </c>
      <c r="N3123" s="47">
        <f t="shared" si="349"/>
        <v>7.05</v>
      </c>
      <c r="O3123" s="48">
        <f t="shared" ca="1" si="350"/>
        <v>699400</v>
      </c>
    </row>
    <row r="3124" spans="1:15" x14ac:dyDescent="0.25">
      <c r="A3124">
        <v>3109</v>
      </c>
      <c r="B3124" s="84">
        <v>37504</v>
      </c>
      <c r="C3124" s="47">
        <v>18.5</v>
      </c>
      <c r="D3124" s="47">
        <v>18.7</v>
      </c>
      <c r="E3124" s="47">
        <v>18.05</v>
      </c>
      <c r="F3124" s="47">
        <v>18.25</v>
      </c>
      <c r="G3124" s="48">
        <v>382500</v>
      </c>
      <c r="H3124" s="47">
        <v>6.7</v>
      </c>
      <c r="I3124" s="51">
        <f t="shared" si="344"/>
        <v>0.36712328767123287</v>
      </c>
      <c r="J3124" s="51">
        <f t="shared" ca="1" si="345"/>
        <v>2</v>
      </c>
      <c r="K3124" s="47">
        <f t="shared" si="346"/>
        <v>6.79</v>
      </c>
      <c r="L3124" s="47">
        <f t="shared" si="347"/>
        <v>6.87</v>
      </c>
      <c r="M3124" s="47">
        <f t="shared" si="348"/>
        <v>6.63</v>
      </c>
      <c r="N3124" s="47">
        <f t="shared" si="349"/>
        <v>6.7</v>
      </c>
      <c r="O3124" s="48">
        <f t="shared" ca="1" si="350"/>
        <v>765000</v>
      </c>
    </row>
    <row r="3125" spans="1:15" x14ac:dyDescent="0.25">
      <c r="A3125">
        <v>3110</v>
      </c>
      <c r="B3125" s="84">
        <v>37503</v>
      </c>
      <c r="C3125" s="47">
        <v>18.09</v>
      </c>
      <c r="D3125" s="47">
        <v>19</v>
      </c>
      <c r="E3125" s="47">
        <v>18.010000000000002</v>
      </c>
      <c r="F3125" s="47">
        <v>18.93</v>
      </c>
      <c r="G3125" s="48">
        <v>580400</v>
      </c>
      <c r="H3125" s="47">
        <v>6.95</v>
      </c>
      <c r="I3125" s="51">
        <f t="shared" si="344"/>
        <v>0.36714210248283152</v>
      </c>
      <c r="J3125" s="51">
        <f t="shared" ca="1" si="345"/>
        <v>2</v>
      </c>
      <c r="K3125" s="47">
        <f t="shared" si="346"/>
        <v>6.64</v>
      </c>
      <c r="L3125" s="47">
        <f t="shared" si="347"/>
        <v>6.98</v>
      </c>
      <c r="M3125" s="47">
        <f t="shared" si="348"/>
        <v>6.61</v>
      </c>
      <c r="N3125" s="47">
        <f t="shared" si="349"/>
        <v>6.95</v>
      </c>
      <c r="O3125" s="48">
        <f t="shared" ca="1" si="350"/>
        <v>1160800</v>
      </c>
    </row>
    <row r="3126" spans="1:15" x14ac:dyDescent="0.25">
      <c r="A3126">
        <v>3111</v>
      </c>
      <c r="B3126" s="84">
        <v>37502</v>
      </c>
      <c r="C3126" s="47">
        <v>18.809999999999999</v>
      </c>
      <c r="D3126" s="47">
        <v>19.3</v>
      </c>
      <c r="E3126" s="47">
        <v>18.12</v>
      </c>
      <c r="F3126" s="47">
        <v>18.239999999999998</v>
      </c>
      <c r="G3126" s="48">
        <v>738500</v>
      </c>
      <c r="H3126" s="47">
        <v>6.7</v>
      </c>
      <c r="I3126" s="51">
        <f t="shared" si="344"/>
        <v>0.36732456140350883</v>
      </c>
      <c r="J3126" s="51">
        <f t="shared" ca="1" si="345"/>
        <v>2</v>
      </c>
      <c r="K3126" s="47">
        <f t="shared" si="346"/>
        <v>6.91</v>
      </c>
      <c r="L3126" s="47">
        <f t="shared" si="347"/>
        <v>7.09</v>
      </c>
      <c r="M3126" s="47">
        <f t="shared" si="348"/>
        <v>6.66</v>
      </c>
      <c r="N3126" s="47">
        <f t="shared" si="349"/>
        <v>6.7</v>
      </c>
      <c r="O3126" s="48">
        <f t="shared" ca="1" si="350"/>
        <v>1477000</v>
      </c>
    </row>
    <row r="3127" spans="1:15" x14ac:dyDescent="0.25">
      <c r="A3127">
        <v>3112</v>
      </c>
      <c r="B3127" s="84">
        <v>37498</v>
      </c>
      <c r="C3127" s="47">
        <v>18.95</v>
      </c>
      <c r="D3127" s="47">
        <v>19.13</v>
      </c>
      <c r="E3127" s="47">
        <v>18.350000000000001</v>
      </c>
      <c r="F3127" s="47">
        <v>18.399999999999999</v>
      </c>
      <c r="G3127" s="48">
        <v>351700</v>
      </c>
      <c r="H3127" s="47">
        <v>6.76</v>
      </c>
      <c r="I3127" s="51">
        <f t="shared" si="344"/>
        <v>0.36739130434782613</v>
      </c>
      <c r="J3127" s="51">
        <f t="shared" ca="1" si="345"/>
        <v>2</v>
      </c>
      <c r="K3127" s="47">
        <f t="shared" si="346"/>
        <v>6.96</v>
      </c>
      <c r="L3127" s="47">
        <f t="shared" si="347"/>
        <v>7.03</v>
      </c>
      <c r="M3127" s="47">
        <f t="shared" si="348"/>
        <v>6.74</v>
      </c>
      <c r="N3127" s="47">
        <f t="shared" si="349"/>
        <v>6.76</v>
      </c>
      <c r="O3127" s="48">
        <f t="shared" ca="1" si="350"/>
        <v>703400</v>
      </c>
    </row>
    <row r="3128" spans="1:15" x14ac:dyDescent="0.25">
      <c r="A3128">
        <v>3113</v>
      </c>
      <c r="B3128" s="84">
        <v>37497</v>
      </c>
      <c r="C3128" s="47">
        <v>19.39</v>
      </c>
      <c r="D3128" s="47">
        <v>19.399999999999999</v>
      </c>
      <c r="E3128" s="47">
        <v>17.46</v>
      </c>
      <c r="F3128" s="47">
        <v>18.989999999999998</v>
      </c>
      <c r="G3128" s="48">
        <v>1050000</v>
      </c>
      <c r="H3128" s="47">
        <v>6.98</v>
      </c>
      <c r="I3128" s="51">
        <f t="shared" si="344"/>
        <v>0.36756187467087947</v>
      </c>
      <c r="J3128" s="51">
        <f t="shared" ca="1" si="345"/>
        <v>2</v>
      </c>
      <c r="K3128" s="47">
        <f t="shared" si="346"/>
        <v>7.13</v>
      </c>
      <c r="L3128" s="47">
        <f t="shared" si="347"/>
        <v>7.13</v>
      </c>
      <c r="M3128" s="47">
        <f t="shared" si="348"/>
        <v>6.42</v>
      </c>
      <c r="N3128" s="47">
        <f t="shared" si="349"/>
        <v>6.98</v>
      </c>
      <c r="O3128" s="48">
        <f t="shared" ca="1" si="350"/>
        <v>2100000</v>
      </c>
    </row>
    <row r="3129" spans="1:15" x14ac:dyDescent="0.25">
      <c r="A3129">
        <v>3114</v>
      </c>
      <c r="B3129" s="84">
        <v>37496</v>
      </c>
      <c r="C3129" s="47">
        <v>19.89</v>
      </c>
      <c r="D3129" s="47">
        <v>20.13</v>
      </c>
      <c r="E3129" s="47">
        <v>19.649999999999999</v>
      </c>
      <c r="F3129" s="47">
        <v>20</v>
      </c>
      <c r="G3129" s="48">
        <v>466900</v>
      </c>
      <c r="H3129" s="47">
        <v>7.35</v>
      </c>
      <c r="I3129" s="51">
        <f t="shared" si="344"/>
        <v>0.36749999999999999</v>
      </c>
      <c r="J3129" s="51">
        <f t="shared" ca="1" si="345"/>
        <v>2</v>
      </c>
      <c r="K3129" s="47">
        <f t="shared" si="346"/>
        <v>7.31</v>
      </c>
      <c r="L3129" s="47">
        <f t="shared" si="347"/>
        <v>7.4</v>
      </c>
      <c r="M3129" s="47">
        <f t="shared" si="348"/>
        <v>7.22</v>
      </c>
      <c r="N3129" s="47">
        <f t="shared" si="349"/>
        <v>7.35</v>
      </c>
      <c r="O3129" s="48">
        <f t="shared" ca="1" si="350"/>
        <v>933800</v>
      </c>
    </row>
    <row r="3130" spans="1:15" x14ac:dyDescent="0.25">
      <c r="A3130">
        <v>3115</v>
      </c>
      <c r="B3130" s="84">
        <v>37495</v>
      </c>
      <c r="C3130" s="47">
        <v>20.29</v>
      </c>
      <c r="D3130" s="47">
        <v>20.36</v>
      </c>
      <c r="E3130" s="47">
        <v>19.59</v>
      </c>
      <c r="F3130" s="47">
        <v>19.89</v>
      </c>
      <c r="G3130" s="48">
        <v>450500</v>
      </c>
      <c r="H3130" s="47">
        <v>7.31</v>
      </c>
      <c r="I3130" s="51">
        <f t="shared" si="344"/>
        <v>0.36752136752136749</v>
      </c>
      <c r="J3130" s="51">
        <f t="shared" ca="1" si="345"/>
        <v>2</v>
      </c>
      <c r="K3130" s="47">
        <f t="shared" si="346"/>
        <v>7.46</v>
      </c>
      <c r="L3130" s="47">
        <f t="shared" si="347"/>
        <v>7.48</v>
      </c>
      <c r="M3130" s="47">
        <f t="shared" si="348"/>
        <v>7.2</v>
      </c>
      <c r="N3130" s="47">
        <f t="shared" si="349"/>
        <v>7.31</v>
      </c>
      <c r="O3130" s="48">
        <f t="shared" ca="1" si="350"/>
        <v>901000</v>
      </c>
    </row>
    <row r="3131" spans="1:15" x14ac:dyDescent="0.25">
      <c r="A3131">
        <v>3116</v>
      </c>
      <c r="B3131" s="84">
        <v>37494</v>
      </c>
      <c r="C3131" s="47">
        <v>19.95</v>
      </c>
      <c r="D3131" s="47">
        <v>20.22</v>
      </c>
      <c r="E3131" s="47">
        <v>19.350000000000001</v>
      </c>
      <c r="F3131" s="47">
        <v>20.22</v>
      </c>
      <c r="G3131" s="48">
        <v>382000</v>
      </c>
      <c r="H3131" s="47">
        <v>7.43</v>
      </c>
      <c r="I3131" s="51">
        <f t="shared" si="344"/>
        <v>0.36745796241345202</v>
      </c>
      <c r="J3131" s="51">
        <f t="shared" ca="1" si="345"/>
        <v>2</v>
      </c>
      <c r="K3131" s="47">
        <f t="shared" si="346"/>
        <v>7.33</v>
      </c>
      <c r="L3131" s="47">
        <f t="shared" si="347"/>
        <v>7.43</v>
      </c>
      <c r="M3131" s="47">
        <f t="shared" si="348"/>
        <v>7.11</v>
      </c>
      <c r="N3131" s="47">
        <f t="shared" si="349"/>
        <v>7.43</v>
      </c>
      <c r="O3131" s="48">
        <f t="shared" ca="1" si="350"/>
        <v>764000</v>
      </c>
    </row>
    <row r="3132" spans="1:15" x14ac:dyDescent="0.25">
      <c r="A3132">
        <v>3117</v>
      </c>
      <c r="B3132" s="84">
        <v>37491</v>
      </c>
      <c r="C3132" s="47">
        <v>20.3</v>
      </c>
      <c r="D3132" s="47">
        <v>20.399999999999999</v>
      </c>
      <c r="E3132" s="47">
        <v>19.61</v>
      </c>
      <c r="F3132" s="47">
        <v>19.62</v>
      </c>
      <c r="G3132" s="48">
        <v>378800</v>
      </c>
      <c r="H3132" s="47">
        <v>7.21</v>
      </c>
      <c r="I3132" s="51">
        <f t="shared" si="344"/>
        <v>0.3674821610601427</v>
      </c>
      <c r="J3132" s="51">
        <f t="shared" ca="1" si="345"/>
        <v>2</v>
      </c>
      <c r="K3132" s="47">
        <f t="shared" si="346"/>
        <v>7.46</v>
      </c>
      <c r="L3132" s="47">
        <f t="shared" si="347"/>
        <v>7.5</v>
      </c>
      <c r="M3132" s="47">
        <f t="shared" si="348"/>
        <v>7.21</v>
      </c>
      <c r="N3132" s="47">
        <f t="shared" si="349"/>
        <v>7.21</v>
      </c>
      <c r="O3132" s="48">
        <f t="shared" ca="1" si="350"/>
        <v>757600</v>
      </c>
    </row>
    <row r="3133" spans="1:15" x14ac:dyDescent="0.25">
      <c r="A3133">
        <v>3118</v>
      </c>
      <c r="B3133" s="84">
        <v>37490</v>
      </c>
      <c r="C3133" s="47">
        <v>20.49</v>
      </c>
      <c r="D3133" s="47">
        <v>20.66</v>
      </c>
      <c r="E3133" s="47">
        <v>20</v>
      </c>
      <c r="F3133" s="47">
        <v>20.41</v>
      </c>
      <c r="G3133" s="48">
        <v>464100</v>
      </c>
      <c r="H3133" s="47">
        <v>7.5</v>
      </c>
      <c r="I3133" s="51">
        <f t="shared" si="344"/>
        <v>0.36746692797648212</v>
      </c>
      <c r="J3133" s="51">
        <f t="shared" ca="1" si="345"/>
        <v>2</v>
      </c>
      <c r="K3133" s="47">
        <f t="shared" si="346"/>
        <v>7.53</v>
      </c>
      <c r="L3133" s="47">
        <f t="shared" si="347"/>
        <v>7.59</v>
      </c>
      <c r="M3133" s="47">
        <f t="shared" si="348"/>
        <v>7.35</v>
      </c>
      <c r="N3133" s="47">
        <f t="shared" si="349"/>
        <v>7.5</v>
      </c>
      <c r="O3133" s="48">
        <f t="shared" ca="1" si="350"/>
        <v>928200</v>
      </c>
    </row>
    <row r="3134" spans="1:15" x14ac:dyDescent="0.25">
      <c r="A3134">
        <v>3119</v>
      </c>
      <c r="B3134" s="84">
        <v>37489</v>
      </c>
      <c r="C3134" s="47">
        <v>19.64</v>
      </c>
      <c r="D3134" s="47">
        <v>20.49</v>
      </c>
      <c r="E3134" s="47">
        <v>19.41</v>
      </c>
      <c r="F3134" s="47">
        <v>20.49</v>
      </c>
      <c r="G3134" s="48">
        <v>296900</v>
      </c>
      <c r="H3134" s="47">
        <v>7.53</v>
      </c>
      <c r="I3134" s="51">
        <f t="shared" si="344"/>
        <v>0.36749633967789169</v>
      </c>
      <c r="J3134" s="51">
        <f t="shared" ca="1" si="345"/>
        <v>2</v>
      </c>
      <c r="K3134" s="47">
        <f t="shared" si="346"/>
        <v>7.22</v>
      </c>
      <c r="L3134" s="47">
        <f t="shared" si="347"/>
        <v>7.53</v>
      </c>
      <c r="M3134" s="47">
        <f t="shared" si="348"/>
        <v>7.13</v>
      </c>
      <c r="N3134" s="47">
        <f t="shared" si="349"/>
        <v>7.53</v>
      </c>
      <c r="O3134" s="48">
        <f t="shared" ca="1" si="350"/>
        <v>593800</v>
      </c>
    </row>
    <row r="3135" spans="1:15" x14ac:dyDescent="0.25">
      <c r="A3135">
        <v>3120</v>
      </c>
      <c r="B3135" s="84">
        <v>37488</v>
      </c>
      <c r="C3135" s="47">
        <v>19.45</v>
      </c>
      <c r="D3135" s="47">
        <v>19.649999999999999</v>
      </c>
      <c r="E3135" s="47">
        <v>19.100000000000001</v>
      </c>
      <c r="F3135" s="47">
        <v>19.649999999999999</v>
      </c>
      <c r="G3135" s="48">
        <v>257600</v>
      </c>
      <c r="H3135" s="47">
        <v>7.22</v>
      </c>
      <c r="I3135" s="51">
        <f t="shared" si="344"/>
        <v>0.36743002544529263</v>
      </c>
      <c r="J3135" s="51">
        <f t="shared" ca="1" si="345"/>
        <v>2</v>
      </c>
      <c r="K3135" s="47">
        <f t="shared" si="346"/>
        <v>7.15</v>
      </c>
      <c r="L3135" s="47">
        <f t="shared" si="347"/>
        <v>7.22</v>
      </c>
      <c r="M3135" s="47">
        <f t="shared" si="348"/>
        <v>7.02</v>
      </c>
      <c r="N3135" s="47">
        <f t="shared" si="349"/>
        <v>7.22</v>
      </c>
      <c r="O3135" s="48">
        <f t="shared" ca="1" si="350"/>
        <v>515200</v>
      </c>
    </row>
    <row r="3136" spans="1:15" x14ac:dyDescent="0.25">
      <c r="A3136">
        <v>3121</v>
      </c>
      <c r="B3136" s="84">
        <v>37487</v>
      </c>
      <c r="C3136" s="47">
        <v>19.350000000000001</v>
      </c>
      <c r="D3136" s="47">
        <v>19.82</v>
      </c>
      <c r="E3136" s="47">
        <v>19.100000000000001</v>
      </c>
      <c r="F3136" s="47">
        <v>19.46</v>
      </c>
      <c r="G3136" s="48">
        <v>345300</v>
      </c>
      <c r="H3136" s="47">
        <v>7.15</v>
      </c>
      <c r="I3136" s="51">
        <f t="shared" si="344"/>
        <v>0.36742034943473795</v>
      </c>
      <c r="J3136" s="51">
        <f t="shared" ca="1" si="345"/>
        <v>2</v>
      </c>
      <c r="K3136" s="47">
        <f t="shared" si="346"/>
        <v>7.11</v>
      </c>
      <c r="L3136" s="47">
        <f t="shared" si="347"/>
        <v>7.28</v>
      </c>
      <c r="M3136" s="47">
        <f t="shared" si="348"/>
        <v>7.02</v>
      </c>
      <c r="N3136" s="47">
        <f t="shared" si="349"/>
        <v>7.15</v>
      </c>
      <c r="O3136" s="48">
        <f t="shared" ca="1" si="350"/>
        <v>690600</v>
      </c>
    </row>
    <row r="3137" spans="1:15" x14ac:dyDescent="0.25">
      <c r="A3137">
        <v>3122</v>
      </c>
      <c r="B3137" s="84">
        <v>37484</v>
      </c>
      <c r="C3137" s="47">
        <v>19.32</v>
      </c>
      <c r="D3137" s="47">
        <v>19.54</v>
      </c>
      <c r="E3137" s="47">
        <v>18.77</v>
      </c>
      <c r="F3137" s="47">
        <v>19.23</v>
      </c>
      <c r="G3137" s="48">
        <v>278900</v>
      </c>
      <c r="H3137" s="47">
        <v>7.06</v>
      </c>
      <c r="I3137" s="51">
        <f t="shared" si="344"/>
        <v>0.36713468538741545</v>
      </c>
      <c r="J3137" s="51">
        <f t="shared" ca="1" si="345"/>
        <v>2</v>
      </c>
      <c r="K3137" s="47">
        <f t="shared" si="346"/>
        <v>7.09</v>
      </c>
      <c r="L3137" s="47">
        <f t="shared" si="347"/>
        <v>7.17</v>
      </c>
      <c r="M3137" s="47">
        <f t="shared" si="348"/>
        <v>6.89</v>
      </c>
      <c r="N3137" s="47">
        <f t="shared" si="349"/>
        <v>7.06</v>
      </c>
      <c r="O3137" s="48">
        <f t="shared" ca="1" si="350"/>
        <v>557800</v>
      </c>
    </row>
    <row r="3138" spans="1:15" x14ac:dyDescent="0.25">
      <c r="A3138">
        <v>3123</v>
      </c>
      <c r="B3138" s="84">
        <v>37483</v>
      </c>
      <c r="C3138" s="47">
        <v>18.61</v>
      </c>
      <c r="D3138" s="47">
        <v>19.3</v>
      </c>
      <c r="E3138" s="47">
        <v>18.350000000000001</v>
      </c>
      <c r="F3138" s="47">
        <v>18.920000000000002</v>
      </c>
      <c r="G3138" s="48">
        <v>418900</v>
      </c>
      <c r="H3138" s="47">
        <v>6.95</v>
      </c>
      <c r="I3138" s="51">
        <f t="shared" si="344"/>
        <v>0.36733615221987315</v>
      </c>
      <c r="J3138" s="51">
        <f t="shared" ca="1" si="345"/>
        <v>2</v>
      </c>
      <c r="K3138" s="47">
        <f t="shared" si="346"/>
        <v>6.84</v>
      </c>
      <c r="L3138" s="47">
        <f t="shared" si="347"/>
        <v>7.09</v>
      </c>
      <c r="M3138" s="47">
        <f t="shared" si="348"/>
        <v>6.74</v>
      </c>
      <c r="N3138" s="47">
        <f t="shared" si="349"/>
        <v>6.95</v>
      </c>
      <c r="O3138" s="48">
        <f t="shared" ca="1" si="350"/>
        <v>837800</v>
      </c>
    </row>
    <row r="3139" spans="1:15" x14ac:dyDescent="0.25">
      <c r="A3139">
        <v>3124</v>
      </c>
      <c r="B3139" s="84">
        <v>37482</v>
      </c>
      <c r="C3139" s="47">
        <v>18.55</v>
      </c>
      <c r="D3139" s="47">
        <v>18.78</v>
      </c>
      <c r="E3139" s="47">
        <v>18.11</v>
      </c>
      <c r="F3139" s="47">
        <v>18.72</v>
      </c>
      <c r="G3139" s="48">
        <v>330800</v>
      </c>
      <c r="H3139" s="47">
        <v>6.88</v>
      </c>
      <c r="I3139" s="51">
        <f t="shared" si="344"/>
        <v>0.36752136752136755</v>
      </c>
      <c r="J3139" s="51">
        <f t="shared" ca="1" si="345"/>
        <v>2</v>
      </c>
      <c r="K3139" s="47">
        <f t="shared" si="346"/>
        <v>6.82</v>
      </c>
      <c r="L3139" s="47">
        <f t="shared" si="347"/>
        <v>6.9</v>
      </c>
      <c r="M3139" s="47">
        <f t="shared" si="348"/>
        <v>6.66</v>
      </c>
      <c r="N3139" s="47">
        <f t="shared" si="349"/>
        <v>6.88</v>
      </c>
      <c r="O3139" s="48">
        <f t="shared" ca="1" si="350"/>
        <v>661600</v>
      </c>
    </row>
    <row r="3140" spans="1:15" x14ac:dyDescent="0.25">
      <c r="A3140">
        <v>3125</v>
      </c>
      <c r="B3140" s="84">
        <v>37481</v>
      </c>
      <c r="C3140" s="47">
        <v>19.649999999999999</v>
      </c>
      <c r="D3140" s="47">
        <v>19.7</v>
      </c>
      <c r="E3140" s="47">
        <v>18.54</v>
      </c>
      <c r="F3140" s="47">
        <v>18.64</v>
      </c>
      <c r="G3140" s="48">
        <v>449600</v>
      </c>
      <c r="H3140" s="47">
        <v>6.85</v>
      </c>
      <c r="I3140" s="51">
        <f t="shared" si="344"/>
        <v>0.36748927038626605</v>
      </c>
      <c r="J3140" s="51">
        <f t="shared" ca="1" si="345"/>
        <v>2</v>
      </c>
      <c r="K3140" s="47">
        <f t="shared" si="346"/>
        <v>7.22</v>
      </c>
      <c r="L3140" s="47">
        <f t="shared" si="347"/>
        <v>7.24</v>
      </c>
      <c r="M3140" s="47">
        <f t="shared" si="348"/>
        <v>6.81</v>
      </c>
      <c r="N3140" s="47">
        <f t="shared" si="349"/>
        <v>6.85</v>
      </c>
      <c r="O3140" s="48">
        <f t="shared" ca="1" si="350"/>
        <v>899200</v>
      </c>
    </row>
    <row r="3141" spans="1:15" x14ac:dyDescent="0.25">
      <c r="A3141">
        <v>3126</v>
      </c>
      <c r="B3141" s="84">
        <v>37480</v>
      </c>
      <c r="C3141" s="47">
        <v>19.27</v>
      </c>
      <c r="D3141" s="47">
        <v>19.73</v>
      </c>
      <c r="E3141" s="47">
        <v>18.7</v>
      </c>
      <c r="F3141" s="47">
        <v>19.649999999999999</v>
      </c>
      <c r="G3141" s="48">
        <v>324400</v>
      </c>
      <c r="H3141" s="47">
        <v>7.22</v>
      </c>
      <c r="I3141" s="51">
        <f t="shared" si="344"/>
        <v>0.36743002544529263</v>
      </c>
      <c r="J3141" s="51">
        <f t="shared" ca="1" si="345"/>
        <v>2</v>
      </c>
      <c r="K3141" s="47">
        <f t="shared" si="346"/>
        <v>7.08</v>
      </c>
      <c r="L3141" s="47">
        <f t="shared" si="347"/>
        <v>7.25</v>
      </c>
      <c r="M3141" s="47">
        <f t="shared" si="348"/>
        <v>6.87</v>
      </c>
      <c r="N3141" s="47">
        <f t="shared" si="349"/>
        <v>7.22</v>
      </c>
      <c r="O3141" s="48">
        <f t="shared" ca="1" si="350"/>
        <v>648800</v>
      </c>
    </row>
    <row r="3142" spans="1:15" x14ac:dyDescent="0.25">
      <c r="A3142">
        <v>3127</v>
      </c>
      <c r="B3142" s="84">
        <v>37477</v>
      </c>
      <c r="C3142" s="47">
        <v>19.100000000000001</v>
      </c>
      <c r="D3142" s="47">
        <v>19.54</v>
      </c>
      <c r="E3142" s="47">
        <v>18.670000000000002</v>
      </c>
      <c r="F3142" s="47">
        <v>19.260000000000002</v>
      </c>
      <c r="G3142" s="48">
        <v>372500</v>
      </c>
      <c r="H3142" s="47">
        <v>7.07</v>
      </c>
      <c r="I3142" s="51">
        <f t="shared" si="344"/>
        <v>0.36708203530633438</v>
      </c>
      <c r="J3142" s="51">
        <f t="shared" ca="1" si="345"/>
        <v>2</v>
      </c>
      <c r="K3142" s="47">
        <f t="shared" si="346"/>
        <v>7.01</v>
      </c>
      <c r="L3142" s="47">
        <f t="shared" si="347"/>
        <v>7.17</v>
      </c>
      <c r="M3142" s="47">
        <f t="shared" si="348"/>
        <v>6.85</v>
      </c>
      <c r="N3142" s="47">
        <f t="shared" si="349"/>
        <v>7.07</v>
      </c>
      <c r="O3142" s="48">
        <f t="shared" ca="1" si="350"/>
        <v>745000</v>
      </c>
    </row>
    <row r="3143" spans="1:15" x14ac:dyDescent="0.25">
      <c r="A3143">
        <v>3128</v>
      </c>
      <c r="B3143" s="84">
        <v>37476</v>
      </c>
      <c r="C3143" s="47">
        <v>19.100000000000001</v>
      </c>
      <c r="D3143" s="47">
        <v>19.489999999999998</v>
      </c>
      <c r="E3143" s="47">
        <v>18.52</v>
      </c>
      <c r="F3143" s="47">
        <v>19.260000000000002</v>
      </c>
      <c r="G3143" s="48">
        <v>548800</v>
      </c>
      <c r="H3143" s="47">
        <v>7.07</v>
      </c>
      <c r="I3143" s="51">
        <f t="shared" si="344"/>
        <v>0.36708203530633438</v>
      </c>
      <c r="J3143" s="51">
        <f t="shared" ca="1" si="345"/>
        <v>2</v>
      </c>
      <c r="K3143" s="47">
        <f t="shared" si="346"/>
        <v>7.01</v>
      </c>
      <c r="L3143" s="47">
        <f t="shared" si="347"/>
        <v>7.15</v>
      </c>
      <c r="M3143" s="47">
        <f t="shared" si="348"/>
        <v>6.8</v>
      </c>
      <c r="N3143" s="47">
        <f t="shared" si="349"/>
        <v>7.07</v>
      </c>
      <c r="O3143" s="48">
        <f t="shared" ca="1" si="350"/>
        <v>1097600</v>
      </c>
    </row>
    <row r="3144" spans="1:15" x14ac:dyDescent="0.25">
      <c r="A3144">
        <v>3129</v>
      </c>
      <c r="B3144" s="84">
        <v>37475</v>
      </c>
      <c r="C3144" s="47">
        <v>18.97</v>
      </c>
      <c r="D3144" s="47">
        <v>19.43</v>
      </c>
      <c r="E3144" s="47">
        <v>18.66</v>
      </c>
      <c r="F3144" s="47">
        <v>19.43</v>
      </c>
      <c r="G3144" s="48">
        <v>314900</v>
      </c>
      <c r="H3144" s="47">
        <v>7.14</v>
      </c>
      <c r="I3144" s="51">
        <f t="shared" si="344"/>
        <v>0.36747297992794647</v>
      </c>
      <c r="J3144" s="51">
        <f t="shared" ca="1" si="345"/>
        <v>2</v>
      </c>
      <c r="K3144" s="47">
        <f t="shared" si="346"/>
        <v>6.97</v>
      </c>
      <c r="L3144" s="47">
        <f t="shared" si="347"/>
        <v>7.14</v>
      </c>
      <c r="M3144" s="47">
        <f t="shared" si="348"/>
        <v>6.86</v>
      </c>
      <c r="N3144" s="47">
        <f t="shared" si="349"/>
        <v>7.14</v>
      </c>
      <c r="O3144" s="48">
        <f t="shared" ca="1" si="350"/>
        <v>629800</v>
      </c>
    </row>
    <row r="3145" spans="1:15" x14ac:dyDescent="0.25">
      <c r="A3145">
        <v>3130</v>
      </c>
      <c r="B3145" s="84">
        <v>37474</v>
      </c>
      <c r="C3145" s="47">
        <v>18.02</v>
      </c>
      <c r="D3145" s="47">
        <v>18.97</v>
      </c>
      <c r="E3145" s="47">
        <v>18</v>
      </c>
      <c r="F3145" s="47">
        <v>18.95</v>
      </c>
      <c r="G3145" s="48">
        <v>531300</v>
      </c>
      <c r="H3145" s="47">
        <v>6.96</v>
      </c>
      <c r="I3145" s="51">
        <f t="shared" si="344"/>
        <v>0.36728232189973614</v>
      </c>
      <c r="J3145" s="51">
        <f t="shared" ca="1" si="345"/>
        <v>2</v>
      </c>
      <c r="K3145" s="47">
        <f t="shared" si="346"/>
        <v>6.62</v>
      </c>
      <c r="L3145" s="47">
        <f t="shared" si="347"/>
        <v>6.97</v>
      </c>
      <c r="M3145" s="47">
        <f t="shared" si="348"/>
        <v>6.61</v>
      </c>
      <c r="N3145" s="47">
        <f t="shared" si="349"/>
        <v>6.96</v>
      </c>
      <c r="O3145" s="48">
        <f t="shared" ca="1" si="350"/>
        <v>1062600</v>
      </c>
    </row>
    <row r="3146" spans="1:15" x14ac:dyDescent="0.25">
      <c r="A3146">
        <v>3131</v>
      </c>
      <c r="B3146" s="84">
        <v>37473</v>
      </c>
      <c r="C3146" s="47">
        <v>18.600000000000001</v>
      </c>
      <c r="D3146" s="47">
        <v>18.850000000000001</v>
      </c>
      <c r="E3146" s="47">
        <v>17.899999999999999</v>
      </c>
      <c r="F3146" s="47">
        <v>17.920000000000002</v>
      </c>
      <c r="G3146" s="48">
        <v>354500</v>
      </c>
      <c r="H3146" s="47">
        <v>6.58</v>
      </c>
      <c r="I3146" s="51">
        <f t="shared" si="344"/>
        <v>0.36718749999999994</v>
      </c>
      <c r="J3146" s="51">
        <f t="shared" ca="1" si="345"/>
        <v>2</v>
      </c>
      <c r="K3146" s="47">
        <f t="shared" si="346"/>
        <v>6.83</v>
      </c>
      <c r="L3146" s="47">
        <f t="shared" si="347"/>
        <v>6.92</v>
      </c>
      <c r="M3146" s="47">
        <f t="shared" si="348"/>
        <v>6.57</v>
      </c>
      <c r="N3146" s="47">
        <f t="shared" si="349"/>
        <v>6.58</v>
      </c>
      <c r="O3146" s="48">
        <f t="shared" ca="1" si="350"/>
        <v>709000</v>
      </c>
    </row>
    <row r="3147" spans="1:15" x14ac:dyDescent="0.25">
      <c r="A3147">
        <v>3132</v>
      </c>
      <c r="B3147" s="84">
        <v>37470</v>
      </c>
      <c r="C3147" s="47">
        <v>19.45</v>
      </c>
      <c r="D3147" s="47">
        <v>19.46</v>
      </c>
      <c r="E3147" s="47">
        <v>18.399999999999999</v>
      </c>
      <c r="F3147" s="47">
        <v>18.649999999999999</v>
      </c>
      <c r="G3147" s="48">
        <v>466000</v>
      </c>
      <c r="H3147" s="47">
        <v>6.85</v>
      </c>
      <c r="I3147" s="51">
        <f t="shared" si="344"/>
        <v>0.36729222520107241</v>
      </c>
      <c r="J3147" s="51">
        <f t="shared" ca="1" si="345"/>
        <v>2</v>
      </c>
      <c r="K3147" s="47">
        <f t="shared" si="346"/>
        <v>7.14</v>
      </c>
      <c r="L3147" s="47">
        <f t="shared" si="347"/>
        <v>7.15</v>
      </c>
      <c r="M3147" s="47">
        <f t="shared" si="348"/>
        <v>6.76</v>
      </c>
      <c r="N3147" s="47">
        <f t="shared" si="349"/>
        <v>6.85</v>
      </c>
      <c r="O3147" s="48">
        <f t="shared" ca="1" si="350"/>
        <v>932000</v>
      </c>
    </row>
    <row r="3148" spans="1:15" x14ac:dyDescent="0.25">
      <c r="A3148">
        <v>3133</v>
      </c>
      <c r="B3148" s="84">
        <v>37469</v>
      </c>
      <c r="C3148" s="47">
        <v>20.100000000000001</v>
      </c>
      <c r="D3148" s="47">
        <v>20.399999999999999</v>
      </c>
      <c r="E3148" s="47">
        <v>19.350000000000001</v>
      </c>
      <c r="F3148" s="47">
        <v>19.579999999999998</v>
      </c>
      <c r="G3148" s="48">
        <v>498400</v>
      </c>
      <c r="H3148" s="47">
        <v>7.19</v>
      </c>
      <c r="I3148" s="51">
        <f t="shared" si="344"/>
        <v>0.36721144024514818</v>
      </c>
      <c r="J3148" s="51">
        <f t="shared" ca="1" si="345"/>
        <v>2</v>
      </c>
      <c r="K3148" s="47">
        <f t="shared" si="346"/>
        <v>7.38</v>
      </c>
      <c r="L3148" s="47">
        <f t="shared" si="347"/>
        <v>7.49</v>
      </c>
      <c r="M3148" s="47">
        <f t="shared" si="348"/>
        <v>7.11</v>
      </c>
      <c r="N3148" s="47">
        <f t="shared" si="349"/>
        <v>7.19</v>
      </c>
      <c r="O3148" s="48">
        <f t="shared" ca="1" si="350"/>
        <v>996800</v>
      </c>
    </row>
    <row r="3149" spans="1:15" x14ac:dyDescent="0.25">
      <c r="A3149">
        <v>3134</v>
      </c>
      <c r="B3149" s="84">
        <v>37468</v>
      </c>
      <c r="C3149" s="47">
        <v>21.3</v>
      </c>
      <c r="D3149" s="47">
        <v>21.3</v>
      </c>
      <c r="E3149" s="47">
        <v>19.95</v>
      </c>
      <c r="F3149" s="47">
        <v>19.96</v>
      </c>
      <c r="G3149" s="48">
        <v>619600</v>
      </c>
      <c r="H3149" s="47">
        <v>7.33</v>
      </c>
      <c r="I3149" s="51">
        <f t="shared" si="344"/>
        <v>0.36723446893787576</v>
      </c>
      <c r="J3149" s="51">
        <f t="shared" ca="1" si="345"/>
        <v>2</v>
      </c>
      <c r="K3149" s="47">
        <f t="shared" si="346"/>
        <v>7.82</v>
      </c>
      <c r="L3149" s="47">
        <f t="shared" si="347"/>
        <v>7.82</v>
      </c>
      <c r="M3149" s="47">
        <f t="shared" si="348"/>
        <v>7.33</v>
      </c>
      <c r="N3149" s="47">
        <f t="shared" si="349"/>
        <v>7.33</v>
      </c>
      <c r="O3149" s="48">
        <f t="shared" ca="1" si="350"/>
        <v>1239200</v>
      </c>
    </row>
    <row r="3150" spans="1:15" x14ac:dyDescent="0.25">
      <c r="A3150">
        <v>3135</v>
      </c>
      <c r="B3150" s="84">
        <v>37467</v>
      </c>
      <c r="C3150" s="47">
        <v>21.63</v>
      </c>
      <c r="D3150" s="47">
        <v>22.18</v>
      </c>
      <c r="E3150" s="47">
        <v>20.75</v>
      </c>
      <c r="F3150" s="47">
        <v>21.11</v>
      </c>
      <c r="G3150" s="48">
        <v>1007300</v>
      </c>
      <c r="H3150" s="47">
        <v>7.75</v>
      </c>
      <c r="I3150" s="51">
        <f t="shared" si="344"/>
        <v>0.36712458550450022</v>
      </c>
      <c r="J3150" s="51">
        <f t="shared" ca="1" si="345"/>
        <v>2</v>
      </c>
      <c r="K3150" s="47">
        <f t="shared" si="346"/>
        <v>7.94</v>
      </c>
      <c r="L3150" s="47">
        <f t="shared" si="347"/>
        <v>8.14</v>
      </c>
      <c r="M3150" s="47">
        <f t="shared" si="348"/>
        <v>7.62</v>
      </c>
      <c r="N3150" s="47">
        <f t="shared" si="349"/>
        <v>7.75</v>
      </c>
      <c r="O3150" s="48">
        <f t="shared" ca="1" si="350"/>
        <v>2014600</v>
      </c>
    </row>
    <row r="3151" spans="1:15" x14ac:dyDescent="0.25">
      <c r="A3151">
        <v>3136</v>
      </c>
      <c r="B3151" s="84">
        <v>37466</v>
      </c>
      <c r="C3151" s="47">
        <v>20.95</v>
      </c>
      <c r="D3151" s="47">
        <v>22.52</v>
      </c>
      <c r="E3151" s="47">
        <v>20.95</v>
      </c>
      <c r="F3151" s="47">
        <v>21.93</v>
      </c>
      <c r="G3151" s="48">
        <v>436000</v>
      </c>
      <c r="H3151" s="47">
        <v>8.06</v>
      </c>
      <c r="I3151" s="51">
        <f t="shared" si="344"/>
        <v>0.36753305973552214</v>
      </c>
      <c r="J3151" s="51">
        <f t="shared" ca="1" si="345"/>
        <v>2</v>
      </c>
      <c r="K3151" s="47">
        <f t="shared" si="346"/>
        <v>7.7</v>
      </c>
      <c r="L3151" s="47">
        <f t="shared" si="347"/>
        <v>8.2799999999999994</v>
      </c>
      <c r="M3151" s="47">
        <f t="shared" si="348"/>
        <v>7.7</v>
      </c>
      <c r="N3151" s="47">
        <f t="shared" si="349"/>
        <v>8.06</v>
      </c>
      <c r="O3151" s="48">
        <f t="shared" ca="1" si="350"/>
        <v>872000</v>
      </c>
    </row>
    <row r="3152" spans="1:15" x14ac:dyDescent="0.25">
      <c r="A3152">
        <v>3137</v>
      </c>
      <c r="B3152" s="84">
        <v>37463</v>
      </c>
      <c r="C3152" s="47">
        <v>20.5</v>
      </c>
      <c r="D3152" s="47">
        <v>21.09</v>
      </c>
      <c r="E3152" s="47">
        <v>20.07</v>
      </c>
      <c r="F3152" s="47">
        <v>21.03</v>
      </c>
      <c r="G3152" s="48">
        <v>146400</v>
      </c>
      <c r="H3152" s="47">
        <v>7.72</v>
      </c>
      <c r="I3152" s="51">
        <f t="shared" si="344"/>
        <v>0.367094626723728</v>
      </c>
      <c r="J3152" s="51">
        <f t="shared" ca="1" si="345"/>
        <v>2</v>
      </c>
      <c r="K3152" s="47">
        <f t="shared" si="346"/>
        <v>7.53</v>
      </c>
      <c r="L3152" s="47">
        <f t="shared" si="347"/>
        <v>7.74</v>
      </c>
      <c r="M3152" s="47">
        <f t="shared" si="348"/>
        <v>7.37</v>
      </c>
      <c r="N3152" s="47">
        <f t="shared" si="349"/>
        <v>7.72</v>
      </c>
      <c r="O3152" s="48">
        <f t="shared" ca="1" si="350"/>
        <v>292800</v>
      </c>
    </row>
    <row r="3153" spans="1:15" x14ac:dyDescent="0.25">
      <c r="A3153">
        <v>3138</v>
      </c>
      <c r="B3153" s="84">
        <v>37462</v>
      </c>
      <c r="C3153" s="47">
        <v>19.75</v>
      </c>
      <c r="D3153" s="47">
        <v>21</v>
      </c>
      <c r="E3153" s="47">
        <v>19.75</v>
      </c>
      <c r="F3153" s="47">
        <v>20.68</v>
      </c>
      <c r="G3153" s="48">
        <v>180900</v>
      </c>
      <c r="H3153" s="47">
        <v>7.6</v>
      </c>
      <c r="I3153" s="51">
        <f t="shared" ref="I3153:I3216" si="351">H3153/F3153</f>
        <v>0.36750483558994196</v>
      </c>
      <c r="J3153" s="51">
        <f t="shared" ref="J3153:J3216" ca="1" si="352">INDEX(OFFSET($T$15,0,0,$S$13+1,1),MATCH(B3153,OFFSET($Q$15,0,0,$S$13+1,1),-1))</f>
        <v>2</v>
      </c>
      <c r="K3153" s="47">
        <f t="shared" ref="K3153:K3216" si="353">ROUND($I3153*C3153,2)</f>
        <v>7.26</v>
      </c>
      <c r="L3153" s="47">
        <f t="shared" ref="L3153:L3216" si="354">ROUND($I3153*D3153,2)</f>
        <v>7.72</v>
      </c>
      <c r="M3153" s="47">
        <f t="shared" ref="M3153:M3216" si="355">ROUND($I3153*E3153,2)</f>
        <v>7.26</v>
      </c>
      <c r="N3153" s="47">
        <f t="shared" ref="N3153:N3216" si="356">ROUND($I3153*F3153,2)</f>
        <v>7.6</v>
      </c>
      <c r="O3153" s="48">
        <f t="shared" ref="O3153:O3216" ca="1" si="357">G3153*J3153</f>
        <v>361800</v>
      </c>
    </row>
    <row r="3154" spans="1:15" x14ac:dyDescent="0.25">
      <c r="A3154">
        <v>3139</v>
      </c>
      <c r="B3154" s="84">
        <v>37461</v>
      </c>
      <c r="C3154" s="47">
        <v>19.45</v>
      </c>
      <c r="D3154" s="47">
        <v>20.18</v>
      </c>
      <c r="E3154" s="47">
        <v>19.39</v>
      </c>
      <c r="F3154" s="47">
        <v>20.18</v>
      </c>
      <c r="G3154" s="48">
        <v>458400</v>
      </c>
      <c r="H3154" s="47">
        <v>7.41</v>
      </c>
      <c r="I3154" s="51">
        <f t="shared" si="351"/>
        <v>0.36719524281466798</v>
      </c>
      <c r="J3154" s="51">
        <f t="shared" ca="1" si="352"/>
        <v>2</v>
      </c>
      <c r="K3154" s="47">
        <f t="shared" si="353"/>
        <v>7.14</v>
      </c>
      <c r="L3154" s="47">
        <f t="shared" si="354"/>
        <v>7.41</v>
      </c>
      <c r="M3154" s="47">
        <f t="shared" si="355"/>
        <v>7.12</v>
      </c>
      <c r="N3154" s="47">
        <f t="shared" si="356"/>
        <v>7.41</v>
      </c>
      <c r="O3154" s="48">
        <f t="shared" ca="1" si="357"/>
        <v>916800</v>
      </c>
    </row>
    <row r="3155" spans="1:15" x14ac:dyDescent="0.25">
      <c r="A3155">
        <v>3140</v>
      </c>
      <c r="B3155" s="84">
        <v>37460</v>
      </c>
      <c r="C3155" s="47">
        <v>20.21</v>
      </c>
      <c r="D3155" s="47">
        <v>20.21</v>
      </c>
      <c r="E3155" s="47">
        <v>19.3</v>
      </c>
      <c r="F3155" s="47">
        <v>19.62</v>
      </c>
      <c r="G3155" s="48">
        <v>253200</v>
      </c>
      <c r="H3155" s="47">
        <v>7.21</v>
      </c>
      <c r="I3155" s="51">
        <f t="shared" si="351"/>
        <v>0.3674821610601427</v>
      </c>
      <c r="J3155" s="51">
        <f t="shared" ca="1" si="352"/>
        <v>2</v>
      </c>
      <c r="K3155" s="47">
        <f t="shared" si="353"/>
        <v>7.43</v>
      </c>
      <c r="L3155" s="47">
        <f t="shared" si="354"/>
        <v>7.43</v>
      </c>
      <c r="M3155" s="47">
        <f t="shared" si="355"/>
        <v>7.09</v>
      </c>
      <c r="N3155" s="47">
        <f t="shared" si="356"/>
        <v>7.21</v>
      </c>
      <c r="O3155" s="48">
        <f t="shared" ca="1" si="357"/>
        <v>506400</v>
      </c>
    </row>
    <row r="3156" spans="1:15" x14ac:dyDescent="0.25">
      <c r="A3156">
        <v>3141</v>
      </c>
      <c r="B3156" s="84">
        <v>37459</v>
      </c>
      <c r="C3156" s="47">
        <v>19.899999999999999</v>
      </c>
      <c r="D3156" s="47">
        <v>20.68</v>
      </c>
      <c r="E3156" s="47">
        <v>19.75</v>
      </c>
      <c r="F3156" s="47">
        <v>20.18</v>
      </c>
      <c r="G3156" s="48">
        <v>456000</v>
      </c>
      <c r="H3156" s="47">
        <v>7.41</v>
      </c>
      <c r="I3156" s="51">
        <f t="shared" si="351"/>
        <v>0.36719524281466798</v>
      </c>
      <c r="J3156" s="51">
        <f t="shared" ca="1" si="352"/>
        <v>2</v>
      </c>
      <c r="K3156" s="47">
        <f t="shared" si="353"/>
        <v>7.31</v>
      </c>
      <c r="L3156" s="47">
        <f t="shared" si="354"/>
        <v>7.59</v>
      </c>
      <c r="M3156" s="47">
        <f t="shared" si="355"/>
        <v>7.25</v>
      </c>
      <c r="N3156" s="47">
        <f t="shared" si="356"/>
        <v>7.41</v>
      </c>
      <c r="O3156" s="48">
        <f t="shared" ca="1" si="357"/>
        <v>912000</v>
      </c>
    </row>
    <row r="3157" spans="1:15" x14ac:dyDescent="0.25">
      <c r="A3157">
        <v>3142</v>
      </c>
      <c r="B3157" s="84">
        <v>37456</v>
      </c>
      <c r="C3157" s="47">
        <v>20.100000000000001</v>
      </c>
      <c r="D3157" s="47">
        <v>20.52</v>
      </c>
      <c r="E3157" s="47">
        <v>19.600000000000001</v>
      </c>
      <c r="F3157" s="47">
        <v>20</v>
      </c>
      <c r="G3157" s="48">
        <v>363200</v>
      </c>
      <c r="H3157" s="47">
        <v>7.35</v>
      </c>
      <c r="I3157" s="51">
        <f t="shared" si="351"/>
        <v>0.36749999999999999</v>
      </c>
      <c r="J3157" s="51">
        <f t="shared" ca="1" si="352"/>
        <v>2</v>
      </c>
      <c r="K3157" s="47">
        <f t="shared" si="353"/>
        <v>7.39</v>
      </c>
      <c r="L3157" s="47">
        <f t="shared" si="354"/>
        <v>7.54</v>
      </c>
      <c r="M3157" s="47">
        <f t="shared" si="355"/>
        <v>7.2</v>
      </c>
      <c r="N3157" s="47">
        <f t="shared" si="356"/>
        <v>7.35</v>
      </c>
      <c r="O3157" s="48">
        <f t="shared" ca="1" si="357"/>
        <v>726400</v>
      </c>
    </row>
    <row r="3158" spans="1:15" x14ac:dyDescent="0.25">
      <c r="A3158">
        <v>3143</v>
      </c>
      <c r="B3158" s="84">
        <v>37455</v>
      </c>
      <c r="C3158" s="47">
        <v>19.75</v>
      </c>
      <c r="D3158" s="47">
        <v>20.7</v>
      </c>
      <c r="E3158" s="47">
        <v>19.75</v>
      </c>
      <c r="F3158" s="47">
        <v>20.25</v>
      </c>
      <c r="G3158" s="48">
        <v>318000</v>
      </c>
      <c r="H3158" s="47">
        <v>7.44</v>
      </c>
      <c r="I3158" s="51">
        <f t="shared" si="351"/>
        <v>0.3674074074074074</v>
      </c>
      <c r="J3158" s="51">
        <f t="shared" ca="1" si="352"/>
        <v>2</v>
      </c>
      <c r="K3158" s="47">
        <f t="shared" si="353"/>
        <v>7.26</v>
      </c>
      <c r="L3158" s="47">
        <f t="shared" si="354"/>
        <v>7.61</v>
      </c>
      <c r="M3158" s="47">
        <f t="shared" si="355"/>
        <v>7.26</v>
      </c>
      <c r="N3158" s="47">
        <f t="shared" si="356"/>
        <v>7.44</v>
      </c>
      <c r="O3158" s="48">
        <f t="shared" ca="1" si="357"/>
        <v>636000</v>
      </c>
    </row>
    <row r="3159" spans="1:15" x14ac:dyDescent="0.25">
      <c r="A3159">
        <v>3144</v>
      </c>
      <c r="B3159" s="84">
        <v>37454</v>
      </c>
      <c r="C3159" s="47">
        <v>20.57</v>
      </c>
      <c r="D3159" s="47">
        <v>20.81</v>
      </c>
      <c r="E3159" s="47">
        <v>19.05</v>
      </c>
      <c r="F3159" s="47">
        <v>20.03</v>
      </c>
      <c r="G3159" s="48">
        <v>672100</v>
      </c>
      <c r="H3159" s="47">
        <v>7.36</v>
      </c>
      <c r="I3159" s="51">
        <f t="shared" si="351"/>
        <v>0.36744882675986018</v>
      </c>
      <c r="J3159" s="51">
        <f t="shared" ca="1" si="352"/>
        <v>2</v>
      </c>
      <c r="K3159" s="47">
        <f t="shared" si="353"/>
        <v>7.56</v>
      </c>
      <c r="L3159" s="47">
        <f t="shared" si="354"/>
        <v>7.65</v>
      </c>
      <c r="M3159" s="47">
        <f t="shared" si="355"/>
        <v>7</v>
      </c>
      <c r="N3159" s="47">
        <f t="shared" si="356"/>
        <v>7.36</v>
      </c>
      <c r="O3159" s="48">
        <f t="shared" ca="1" si="357"/>
        <v>1344200</v>
      </c>
    </row>
    <row r="3160" spans="1:15" x14ac:dyDescent="0.25">
      <c r="A3160">
        <v>3145</v>
      </c>
      <c r="B3160" s="84">
        <v>37453</v>
      </c>
      <c r="C3160" s="47">
        <v>20.350000000000001</v>
      </c>
      <c r="D3160" s="47">
        <v>21</v>
      </c>
      <c r="E3160" s="47">
        <v>20.149999999999999</v>
      </c>
      <c r="F3160" s="47">
        <v>20.43</v>
      </c>
      <c r="G3160" s="48">
        <v>414000</v>
      </c>
      <c r="H3160" s="47">
        <v>7.5</v>
      </c>
      <c r="I3160" s="51">
        <f t="shared" si="351"/>
        <v>0.36710719530102792</v>
      </c>
      <c r="J3160" s="51">
        <f t="shared" ca="1" si="352"/>
        <v>2</v>
      </c>
      <c r="K3160" s="47">
        <f t="shared" si="353"/>
        <v>7.47</v>
      </c>
      <c r="L3160" s="47">
        <f t="shared" si="354"/>
        <v>7.71</v>
      </c>
      <c r="M3160" s="47">
        <f t="shared" si="355"/>
        <v>7.4</v>
      </c>
      <c r="N3160" s="47">
        <f t="shared" si="356"/>
        <v>7.5</v>
      </c>
      <c r="O3160" s="48">
        <f t="shared" ca="1" si="357"/>
        <v>828000</v>
      </c>
    </row>
    <row r="3161" spans="1:15" x14ac:dyDescent="0.25">
      <c r="A3161">
        <v>3146</v>
      </c>
      <c r="B3161" s="84">
        <v>37452</v>
      </c>
      <c r="C3161" s="47">
        <v>21.67</v>
      </c>
      <c r="D3161" s="47">
        <v>22.41</v>
      </c>
      <c r="E3161" s="47">
        <v>20.25</v>
      </c>
      <c r="F3161" s="47">
        <v>20.350000000000001</v>
      </c>
      <c r="G3161" s="48">
        <v>453200</v>
      </c>
      <c r="H3161" s="47">
        <v>7.47</v>
      </c>
      <c r="I3161" s="51">
        <f t="shared" si="351"/>
        <v>0.36707616707616703</v>
      </c>
      <c r="J3161" s="51">
        <f t="shared" ca="1" si="352"/>
        <v>2</v>
      </c>
      <c r="K3161" s="47">
        <f t="shared" si="353"/>
        <v>7.95</v>
      </c>
      <c r="L3161" s="47">
        <f t="shared" si="354"/>
        <v>8.23</v>
      </c>
      <c r="M3161" s="47">
        <f t="shared" si="355"/>
        <v>7.43</v>
      </c>
      <c r="N3161" s="47">
        <f t="shared" si="356"/>
        <v>7.47</v>
      </c>
      <c r="O3161" s="48">
        <f t="shared" ca="1" si="357"/>
        <v>906400</v>
      </c>
    </row>
    <row r="3162" spans="1:15" x14ac:dyDescent="0.25">
      <c r="A3162">
        <v>3147</v>
      </c>
      <c r="B3162" s="84">
        <v>37449</v>
      </c>
      <c r="C3162" s="47">
        <v>21.25</v>
      </c>
      <c r="D3162" s="47">
        <v>22.15</v>
      </c>
      <c r="E3162" s="47">
        <v>21.25</v>
      </c>
      <c r="F3162" s="47">
        <v>21.75</v>
      </c>
      <c r="G3162" s="48">
        <v>246400</v>
      </c>
      <c r="H3162" s="47">
        <v>7.99</v>
      </c>
      <c r="I3162" s="51">
        <f t="shared" si="351"/>
        <v>0.36735632183908046</v>
      </c>
      <c r="J3162" s="51">
        <f t="shared" ca="1" si="352"/>
        <v>2</v>
      </c>
      <c r="K3162" s="47">
        <f t="shared" si="353"/>
        <v>7.81</v>
      </c>
      <c r="L3162" s="47">
        <f t="shared" si="354"/>
        <v>8.14</v>
      </c>
      <c r="M3162" s="47">
        <f t="shared" si="355"/>
        <v>7.81</v>
      </c>
      <c r="N3162" s="47">
        <f t="shared" si="356"/>
        <v>7.99</v>
      </c>
      <c r="O3162" s="48">
        <f t="shared" ca="1" si="357"/>
        <v>492800</v>
      </c>
    </row>
    <row r="3163" spans="1:15" x14ac:dyDescent="0.25">
      <c r="A3163">
        <v>3148</v>
      </c>
      <c r="B3163" s="84">
        <v>37448</v>
      </c>
      <c r="C3163" s="47">
        <v>22.1</v>
      </c>
      <c r="D3163" s="47">
        <v>22.34</v>
      </c>
      <c r="E3163" s="47">
        <v>20.5</v>
      </c>
      <c r="F3163" s="47">
        <v>21.35</v>
      </c>
      <c r="G3163" s="48">
        <v>488900</v>
      </c>
      <c r="H3163" s="47">
        <v>7.84</v>
      </c>
      <c r="I3163" s="51">
        <f t="shared" si="351"/>
        <v>0.36721311475409835</v>
      </c>
      <c r="J3163" s="51">
        <f t="shared" ca="1" si="352"/>
        <v>2</v>
      </c>
      <c r="K3163" s="47">
        <f t="shared" si="353"/>
        <v>8.1199999999999992</v>
      </c>
      <c r="L3163" s="47">
        <f t="shared" si="354"/>
        <v>8.1999999999999993</v>
      </c>
      <c r="M3163" s="47">
        <f t="shared" si="355"/>
        <v>7.53</v>
      </c>
      <c r="N3163" s="47">
        <f t="shared" si="356"/>
        <v>7.84</v>
      </c>
      <c r="O3163" s="48">
        <f t="shared" ca="1" si="357"/>
        <v>977800</v>
      </c>
    </row>
    <row r="3164" spans="1:15" x14ac:dyDescent="0.25">
      <c r="A3164">
        <v>3149</v>
      </c>
      <c r="B3164" s="84">
        <v>37447</v>
      </c>
      <c r="C3164" s="47">
        <v>22.41</v>
      </c>
      <c r="D3164" s="47">
        <v>23.1</v>
      </c>
      <c r="E3164" s="47">
        <v>22.08</v>
      </c>
      <c r="F3164" s="47">
        <v>22.41</v>
      </c>
      <c r="G3164" s="48">
        <v>161300</v>
      </c>
      <c r="H3164" s="47">
        <v>8.23</v>
      </c>
      <c r="I3164" s="51">
        <f t="shared" si="351"/>
        <v>0.36724676483712632</v>
      </c>
      <c r="J3164" s="51">
        <f t="shared" ca="1" si="352"/>
        <v>2</v>
      </c>
      <c r="K3164" s="47">
        <f t="shared" si="353"/>
        <v>8.23</v>
      </c>
      <c r="L3164" s="47">
        <f t="shared" si="354"/>
        <v>8.48</v>
      </c>
      <c r="M3164" s="47">
        <f t="shared" si="355"/>
        <v>8.11</v>
      </c>
      <c r="N3164" s="47">
        <f t="shared" si="356"/>
        <v>8.23</v>
      </c>
      <c r="O3164" s="48">
        <f t="shared" ca="1" si="357"/>
        <v>322600</v>
      </c>
    </row>
    <row r="3165" spans="1:15" x14ac:dyDescent="0.25">
      <c r="A3165">
        <v>3150</v>
      </c>
      <c r="B3165" s="84">
        <v>37446</v>
      </c>
      <c r="C3165" s="47">
        <v>22.3</v>
      </c>
      <c r="D3165" s="47">
        <v>22.72</v>
      </c>
      <c r="E3165" s="47">
        <v>22.01</v>
      </c>
      <c r="F3165" s="47">
        <v>22.28</v>
      </c>
      <c r="G3165" s="48">
        <v>199700</v>
      </c>
      <c r="H3165" s="47">
        <v>8.18</v>
      </c>
      <c r="I3165" s="51">
        <f t="shared" si="351"/>
        <v>0.36714542190305205</v>
      </c>
      <c r="J3165" s="51">
        <f t="shared" ca="1" si="352"/>
        <v>2</v>
      </c>
      <c r="K3165" s="47">
        <f t="shared" si="353"/>
        <v>8.19</v>
      </c>
      <c r="L3165" s="47">
        <f t="shared" si="354"/>
        <v>8.34</v>
      </c>
      <c r="M3165" s="47">
        <f t="shared" si="355"/>
        <v>8.08</v>
      </c>
      <c r="N3165" s="47">
        <f t="shared" si="356"/>
        <v>8.18</v>
      </c>
      <c r="O3165" s="48">
        <f t="shared" ca="1" si="357"/>
        <v>399400</v>
      </c>
    </row>
    <row r="3166" spans="1:15" x14ac:dyDescent="0.25">
      <c r="A3166">
        <v>3151</v>
      </c>
      <c r="B3166" s="84">
        <v>37445</v>
      </c>
      <c r="C3166" s="47">
        <v>22</v>
      </c>
      <c r="D3166" s="47">
        <v>22.84</v>
      </c>
      <c r="E3166" s="47">
        <v>21.86</v>
      </c>
      <c r="F3166" s="47">
        <v>21.92</v>
      </c>
      <c r="G3166" s="48">
        <v>391700</v>
      </c>
      <c r="H3166" s="47">
        <v>8.0500000000000007</v>
      </c>
      <c r="I3166" s="51">
        <f t="shared" si="351"/>
        <v>0.36724452554744524</v>
      </c>
      <c r="J3166" s="51">
        <f t="shared" ca="1" si="352"/>
        <v>2</v>
      </c>
      <c r="K3166" s="47">
        <f t="shared" si="353"/>
        <v>8.08</v>
      </c>
      <c r="L3166" s="47">
        <f t="shared" si="354"/>
        <v>8.39</v>
      </c>
      <c r="M3166" s="47">
        <f t="shared" si="355"/>
        <v>8.0299999999999994</v>
      </c>
      <c r="N3166" s="47">
        <f t="shared" si="356"/>
        <v>8.0500000000000007</v>
      </c>
      <c r="O3166" s="48">
        <f t="shared" ca="1" si="357"/>
        <v>783400</v>
      </c>
    </row>
    <row r="3167" spans="1:15" x14ac:dyDescent="0.25">
      <c r="A3167">
        <v>3152</v>
      </c>
      <c r="B3167" s="84">
        <v>37442</v>
      </c>
      <c r="C3167" s="47">
        <v>22</v>
      </c>
      <c r="D3167" s="47">
        <v>23.1</v>
      </c>
      <c r="E3167" s="47">
        <v>21.9</v>
      </c>
      <c r="F3167" s="47">
        <v>22.06</v>
      </c>
      <c r="G3167" s="48">
        <v>354100</v>
      </c>
      <c r="H3167" s="47">
        <v>8.1</v>
      </c>
      <c r="I3167" s="51">
        <f t="shared" si="351"/>
        <v>0.36718041704442428</v>
      </c>
      <c r="J3167" s="51">
        <f t="shared" ca="1" si="352"/>
        <v>2</v>
      </c>
      <c r="K3167" s="47">
        <f t="shared" si="353"/>
        <v>8.08</v>
      </c>
      <c r="L3167" s="47">
        <f t="shared" si="354"/>
        <v>8.48</v>
      </c>
      <c r="M3167" s="47">
        <f t="shared" si="355"/>
        <v>8.0399999999999991</v>
      </c>
      <c r="N3167" s="47">
        <f t="shared" si="356"/>
        <v>8.1</v>
      </c>
      <c r="O3167" s="48">
        <f t="shared" ca="1" si="357"/>
        <v>708200</v>
      </c>
    </row>
    <row r="3168" spans="1:15" x14ac:dyDescent="0.25">
      <c r="A3168">
        <v>3153</v>
      </c>
      <c r="B3168" s="84">
        <v>37440</v>
      </c>
      <c r="C3168" s="47">
        <v>22.35</v>
      </c>
      <c r="D3168" s="47">
        <v>23.04</v>
      </c>
      <c r="E3168" s="47">
        <v>21.76</v>
      </c>
      <c r="F3168" s="47">
        <v>22</v>
      </c>
      <c r="G3168" s="48">
        <v>304500</v>
      </c>
      <c r="H3168" s="47">
        <v>8.08</v>
      </c>
      <c r="I3168" s="51">
        <f t="shared" si="351"/>
        <v>0.36727272727272725</v>
      </c>
      <c r="J3168" s="51">
        <f t="shared" ca="1" si="352"/>
        <v>2</v>
      </c>
      <c r="K3168" s="47">
        <f t="shared" si="353"/>
        <v>8.2100000000000009</v>
      </c>
      <c r="L3168" s="47">
        <f t="shared" si="354"/>
        <v>8.4600000000000009</v>
      </c>
      <c r="M3168" s="47">
        <f t="shared" si="355"/>
        <v>7.99</v>
      </c>
      <c r="N3168" s="47">
        <f t="shared" si="356"/>
        <v>8.08</v>
      </c>
      <c r="O3168" s="48">
        <f t="shared" ca="1" si="357"/>
        <v>609000</v>
      </c>
    </row>
    <row r="3169" spans="1:15" x14ac:dyDescent="0.25">
      <c r="A3169">
        <v>3154</v>
      </c>
      <c r="B3169" s="84">
        <v>37439</v>
      </c>
      <c r="C3169" s="47">
        <v>22.5</v>
      </c>
      <c r="D3169" s="47">
        <v>23.45</v>
      </c>
      <c r="E3169" s="47">
        <v>22.41</v>
      </c>
      <c r="F3169" s="47">
        <v>22.61</v>
      </c>
      <c r="G3169" s="48">
        <v>419600</v>
      </c>
      <c r="H3169" s="47">
        <v>8.31</v>
      </c>
      <c r="I3169" s="51">
        <f t="shared" si="351"/>
        <v>0.36753648827952234</v>
      </c>
      <c r="J3169" s="51">
        <f t="shared" ca="1" si="352"/>
        <v>2</v>
      </c>
      <c r="K3169" s="47">
        <f t="shared" si="353"/>
        <v>8.27</v>
      </c>
      <c r="L3169" s="47">
        <f t="shared" si="354"/>
        <v>8.6199999999999992</v>
      </c>
      <c r="M3169" s="47">
        <f t="shared" si="355"/>
        <v>8.24</v>
      </c>
      <c r="N3169" s="47">
        <f t="shared" si="356"/>
        <v>8.31</v>
      </c>
      <c r="O3169" s="48">
        <f t="shared" ca="1" si="357"/>
        <v>839200</v>
      </c>
    </row>
    <row r="3170" spans="1:15" x14ac:dyDescent="0.25">
      <c r="A3170">
        <v>3155</v>
      </c>
      <c r="B3170" s="84">
        <v>37438</v>
      </c>
      <c r="C3170" s="47">
        <v>24</v>
      </c>
      <c r="D3170" s="47">
        <v>24.07</v>
      </c>
      <c r="E3170" s="47">
        <v>22.61</v>
      </c>
      <c r="F3170" s="47">
        <v>22.81</v>
      </c>
      <c r="G3170" s="48">
        <v>427700</v>
      </c>
      <c r="H3170" s="47">
        <v>8.3800000000000008</v>
      </c>
      <c r="I3170" s="51">
        <f t="shared" si="351"/>
        <v>0.36738272687417806</v>
      </c>
      <c r="J3170" s="51">
        <f t="shared" ca="1" si="352"/>
        <v>2</v>
      </c>
      <c r="K3170" s="47">
        <f t="shared" si="353"/>
        <v>8.82</v>
      </c>
      <c r="L3170" s="47">
        <f t="shared" si="354"/>
        <v>8.84</v>
      </c>
      <c r="M3170" s="47">
        <f t="shared" si="355"/>
        <v>8.31</v>
      </c>
      <c r="N3170" s="47">
        <f t="shared" si="356"/>
        <v>8.3800000000000008</v>
      </c>
      <c r="O3170" s="48">
        <f t="shared" ca="1" si="357"/>
        <v>855400</v>
      </c>
    </row>
    <row r="3171" spans="1:15" x14ac:dyDescent="0.25">
      <c r="A3171">
        <v>3156</v>
      </c>
      <c r="B3171" s="84">
        <v>37435</v>
      </c>
      <c r="C3171" s="47">
        <v>23.81</v>
      </c>
      <c r="D3171" s="47">
        <v>24.09</v>
      </c>
      <c r="E3171" s="47">
        <v>23.4</v>
      </c>
      <c r="F3171" s="47">
        <v>23.93</v>
      </c>
      <c r="G3171" s="48">
        <v>769700</v>
      </c>
      <c r="H3171" s="47">
        <v>8.7899999999999991</v>
      </c>
      <c r="I3171" s="51">
        <f t="shared" si="351"/>
        <v>0.36732135394901794</v>
      </c>
      <c r="J3171" s="51">
        <f t="shared" ca="1" si="352"/>
        <v>2</v>
      </c>
      <c r="K3171" s="47">
        <f t="shared" si="353"/>
        <v>8.75</v>
      </c>
      <c r="L3171" s="47">
        <f t="shared" si="354"/>
        <v>8.85</v>
      </c>
      <c r="M3171" s="47">
        <f t="shared" si="355"/>
        <v>8.6</v>
      </c>
      <c r="N3171" s="47">
        <f t="shared" si="356"/>
        <v>8.7899999999999991</v>
      </c>
      <c r="O3171" s="48">
        <f t="shared" ca="1" si="357"/>
        <v>1539400</v>
      </c>
    </row>
    <row r="3172" spans="1:15" x14ac:dyDescent="0.25">
      <c r="A3172">
        <v>3157</v>
      </c>
      <c r="B3172" s="84">
        <v>37434</v>
      </c>
      <c r="C3172" s="47">
        <v>22.43</v>
      </c>
      <c r="D3172" s="47">
        <v>23.78</v>
      </c>
      <c r="E3172" s="47">
        <v>22.02</v>
      </c>
      <c r="F3172" s="47">
        <v>23.7</v>
      </c>
      <c r="G3172" s="48">
        <v>680900</v>
      </c>
      <c r="H3172" s="47">
        <v>8.7100000000000009</v>
      </c>
      <c r="I3172" s="51">
        <f t="shared" si="351"/>
        <v>0.3675105485232068</v>
      </c>
      <c r="J3172" s="51">
        <f t="shared" ca="1" si="352"/>
        <v>2</v>
      </c>
      <c r="K3172" s="47">
        <f t="shared" si="353"/>
        <v>8.24</v>
      </c>
      <c r="L3172" s="47">
        <f t="shared" si="354"/>
        <v>8.74</v>
      </c>
      <c r="M3172" s="47">
        <f t="shared" si="355"/>
        <v>8.09</v>
      </c>
      <c r="N3172" s="47">
        <f t="shared" si="356"/>
        <v>8.7100000000000009</v>
      </c>
      <c r="O3172" s="48">
        <f t="shared" ca="1" si="357"/>
        <v>1361800</v>
      </c>
    </row>
    <row r="3173" spans="1:15" x14ac:dyDescent="0.25">
      <c r="A3173">
        <v>3158</v>
      </c>
      <c r="B3173" s="84">
        <v>37433</v>
      </c>
      <c r="C3173" s="47">
        <v>22.15</v>
      </c>
      <c r="D3173" s="47">
        <v>22.65</v>
      </c>
      <c r="E3173" s="47">
        <v>21.76</v>
      </c>
      <c r="F3173" s="47">
        <v>22.27</v>
      </c>
      <c r="G3173" s="48">
        <v>581700</v>
      </c>
      <c r="H3173" s="47">
        <v>8.18</v>
      </c>
      <c r="I3173" s="51">
        <f t="shared" si="351"/>
        <v>0.36731028289178264</v>
      </c>
      <c r="J3173" s="51">
        <f t="shared" ca="1" si="352"/>
        <v>2</v>
      </c>
      <c r="K3173" s="47">
        <f t="shared" si="353"/>
        <v>8.14</v>
      </c>
      <c r="L3173" s="47">
        <f t="shared" si="354"/>
        <v>8.32</v>
      </c>
      <c r="M3173" s="47">
        <f t="shared" si="355"/>
        <v>7.99</v>
      </c>
      <c r="N3173" s="47">
        <f t="shared" si="356"/>
        <v>8.18</v>
      </c>
      <c r="O3173" s="48">
        <f t="shared" ca="1" si="357"/>
        <v>1163400</v>
      </c>
    </row>
    <row r="3174" spans="1:15" x14ac:dyDescent="0.25">
      <c r="A3174">
        <v>3159</v>
      </c>
      <c r="B3174" s="84">
        <v>37432</v>
      </c>
      <c r="C3174" s="47">
        <v>23</v>
      </c>
      <c r="D3174" s="47">
        <v>23.41</v>
      </c>
      <c r="E3174" s="47">
        <v>22.2</v>
      </c>
      <c r="F3174" s="47">
        <v>22.51</v>
      </c>
      <c r="G3174" s="48">
        <v>428100</v>
      </c>
      <c r="H3174" s="47">
        <v>8.27</v>
      </c>
      <c r="I3174" s="51">
        <f t="shared" si="351"/>
        <v>0.36739227010217679</v>
      </c>
      <c r="J3174" s="51">
        <f t="shared" ca="1" si="352"/>
        <v>2</v>
      </c>
      <c r="K3174" s="47">
        <f t="shared" si="353"/>
        <v>8.4499999999999993</v>
      </c>
      <c r="L3174" s="47">
        <f t="shared" si="354"/>
        <v>8.6</v>
      </c>
      <c r="M3174" s="47">
        <f t="shared" si="355"/>
        <v>8.16</v>
      </c>
      <c r="N3174" s="47">
        <f t="shared" si="356"/>
        <v>8.27</v>
      </c>
      <c r="O3174" s="48">
        <f t="shared" ca="1" si="357"/>
        <v>856200</v>
      </c>
    </row>
    <row r="3175" spans="1:15" x14ac:dyDescent="0.25">
      <c r="A3175">
        <v>3160</v>
      </c>
      <c r="B3175" s="84">
        <v>37431</v>
      </c>
      <c r="C3175" s="47">
        <v>22.35</v>
      </c>
      <c r="D3175" s="47">
        <v>23.1</v>
      </c>
      <c r="E3175" s="47">
        <v>22.31</v>
      </c>
      <c r="F3175" s="47">
        <v>22.9</v>
      </c>
      <c r="G3175" s="48">
        <v>410000</v>
      </c>
      <c r="H3175" s="47">
        <v>8.41</v>
      </c>
      <c r="I3175" s="51">
        <f t="shared" si="351"/>
        <v>0.36724890829694323</v>
      </c>
      <c r="J3175" s="51">
        <f t="shared" ca="1" si="352"/>
        <v>2</v>
      </c>
      <c r="K3175" s="47">
        <f t="shared" si="353"/>
        <v>8.2100000000000009</v>
      </c>
      <c r="L3175" s="47">
        <f t="shared" si="354"/>
        <v>8.48</v>
      </c>
      <c r="M3175" s="47">
        <f t="shared" si="355"/>
        <v>8.19</v>
      </c>
      <c r="N3175" s="47">
        <f t="shared" si="356"/>
        <v>8.41</v>
      </c>
      <c r="O3175" s="48">
        <f t="shared" ca="1" si="357"/>
        <v>820000</v>
      </c>
    </row>
    <row r="3176" spans="1:15" x14ac:dyDescent="0.25">
      <c r="A3176">
        <v>3161</v>
      </c>
      <c r="B3176" s="84">
        <v>37428</v>
      </c>
      <c r="C3176" s="47">
        <v>22.61</v>
      </c>
      <c r="D3176" s="47">
        <v>23.01</v>
      </c>
      <c r="E3176" s="47">
        <v>22.31</v>
      </c>
      <c r="F3176" s="47">
        <v>22.31</v>
      </c>
      <c r="G3176" s="48">
        <v>557200</v>
      </c>
      <c r="H3176" s="47">
        <v>8.19</v>
      </c>
      <c r="I3176" s="51">
        <f t="shared" si="351"/>
        <v>0.36709995517705063</v>
      </c>
      <c r="J3176" s="51">
        <f t="shared" ca="1" si="352"/>
        <v>2</v>
      </c>
      <c r="K3176" s="47">
        <f t="shared" si="353"/>
        <v>8.3000000000000007</v>
      </c>
      <c r="L3176" s="47">
        <f t="shared" si="354"/>
        <v>8.4499999999999993</v>
      </c>
      <c r="M3176" s="47">
        <f t="shared" si="355"/>
        <v>8.19</v>
      </c>
      <c r="N3176" s="47">
        <f t="shared" si="356"/>
        <v>8.19</v>
      </c>
      <c r="O3176" s="48">
        <f t="shared" ca="1" si="357"/>
        <v>1114400</v>
      </c>
    </row>
    <row r="3177" spans="1:15" x14ac:dyDescent="0.25">
      <c r="A3177">
        <v>3162</v>
      </c>
      <c r="B3177" s="84">
        <v>37427</v>
      </c>
      <c r="C3177" s="47">
        <v>21.86</v>
      </c>
      <c r="D3177" s="47">
        <v>22.99</v>
      </c>
      <c r="E3177" s="47">
        <v>21.85</v>
      </c>
      <c r="F3177" s="47">
        <v>22.68</v>
      </c>
      <c r="G3177" s="48">
        <v>380400</v>
      </c>
      <c r="H3177" s="47">
        <v>8.33</v>
      </c>
      <c r="I3177" s="51">
        <f t="shared" si="351"/>
        <v>0.36728395061728397</v>
      </c>
      <c r="J3177" s="51">
        <f t="shared" ca="1" si="352"/>
        <v>2</v>
      </c>
      <c r="K3177" s="47">
        <f t="shared" si="353"/>
        <v>8.0299999999999994</v>
      </c>
      <c r="L3177" s="47">
        <f t="shared" si="354"/>
        <v>8.44</v>
      </c>
      <c r="M3177" s="47">
        <f t="shared" si="355"/>
        <v>8.0299999999999994</v>
      </c>
      <c r="N3177" s="47">
        <f t="shared" si="356"/>
        <v>8.33</v>
      </c>
      <c r="O3177" s="48">
        <f t="shared" ca="1" si="357"/>
        <v>760800</v>
      </c>
    </row>
    <row r="3178" spans="1:15" x14ac:dyDescent="0.25">
      <c r="A3178">
        <v>3163</v>
      </c>
      <c r="B3178" s="84">
        <v>37426</v>
      </c>
      <c r="C3178" s="47">
        <v>21.48</v>
      </c>
      <c r="D3178" s="47">
        <v>22.65</v>
      </c>
      <c r="E3178" s="47">
        <v>21.15</v>
      </c>
      <c r="F3178" s="47">
        <v>21.91</v>
      </c>
      <c r="G3178" s="48">
        <v>1212500</v>
      </c>
      <c r="H3178" s="47">
        <v>8.0500000000000007</v>
      </c>
      <c r="I3178" s="51">
        <f t="shared" si="351"/>
        <v>0.36741214057507993</v>
      </c>
      <c r="J3178" s="51">
        <f t="shared" ca="1" si="352"/>
        <v>2</v>
      </c>
      <c r="K3178" s="47">
        <f t="shared" si="353"/>
        <v>7.89</v>
      </c>
      <c r="L3178" s="47">
        <f t="shared" si="354"/>
        <v>8.32</v>
      </c>
      <c r="M3178" s="47">
        <f t="shared" si="355"/>
        <v>7.77</v>
      </c>
      <c r="N3178" s="47">
        <f t="shared" si="356"/>
        <v>8.0500000000000007</v>
      </c>
      <c r="O3178" s="48">
        <f t="shared" ca="1" si="357"/>
        <v>2425000</v>
      </c>
    </row>
    <row r="3179" spans="1:15" x14ac:dyDescent="0.25">
      <c r="A3179">
        <v>3164</v>
      </c>
      <c r="B3179" s="84">
        <v>37425</v>
      </c>
      <c r="C3179" s="47">
        <v>21.5</v>
      </c>
      <c r="D3179" s="47">
        <v>21.81</v>
      </c>
      <c r="E3179" s="47">
        <v>21.21</v>
      </c>
      <c r="F3179" s="47">
        <v>21.21</v>
      </c>
      <c r="G3179" s="48">
        <v>247700</v>
      </c>
      <c r="H3179" s="47">
        <v>7.79</v>
      </c>
      <c r="I3179" s="51">
        <f t="shared" si="351"/>
        <v>0.36727958510136727</v>
      </c>
      <c r="J3179" s="51">
        <f t="shared" ca="1" si="352"/>
        <v>2</v>
      </c>
      <c r="K3179" s="47">
        <f t="shared" si="353"/>
        <v>7.9</v>
      </c>
      <c r="L3179" s="47">
        <f t="shared" si="354"/>
        <v>8.01</v>
      </c>
      <c r="M3179" s="47">
        <f t="shared" si="355"/>
        <v>7.79</v>
      </c>
      <c r="N3179" s="47">
        <f t="shared" si="356"/>
        <v>7.79</v>
      </c>
      <c r="O3179" s="48">
        <f t="shared" ca="1" si="357"/>
        <v>495400</v>
      </c>
    </row>
    <row r="3180" spans="1:15" x14ac:dyDescent="0.25">
      <c r="A3180">
        <v>3165</v>
      </c>
      <c r="B3180" s="84">
        <v>37424</v>
      </c>
      <c r="C3180" s="47">
        <v>21.4</v>
      </c>
      <c r="D3180" s="47">
        <v>22.04</v>
      </c>
      <c r="E3180" s="47">
        <v>21.4</v>
      </c>
      <c r="F3180" s="47">
        <v>21.69</v>
      </c>
      <c r="G3180" s="48">
        <v>197600</v>
      </c>
      <c r="H3180" s="47">
        <v>7.97</v>
      </c>
      <c r="I3180" s="51">
        <f t="shared" si="351"/>
        <v>0.36745043798985705</v>
      </c>
      <c r="J3180" s="51">
        <f t="shared" ca="1" si="352"/>
        <v>2</v>
      </c>
      <c r="K3180" s="47">
        <f t="shared" si="353"/>
        <v>7.86</v>
      </c>
      <c r="L3180" s="47">
        <f t="shared" si="354"/>
        <v>8.1</v>
      </c>
      <c r="M3180" s="47">
        <f t="shared" si="355"/>
        <v>7.86</v>
      </c>
      <c r="N3180" s="47">
        <f t="shared" si="356"/>
        <v>7.97</v>
      </c>
      <c r="O3180" s="48">
        <f t="shared" ca="1" si="357"/>
        <v>395200</v>
      </c>
    </row>
    <row r="3181" spans="1:15" x14ac:dyDescent="0.25">
      <c r="A3181">
        <v>3166</v>
      </c>
      <c r="B3181" s="84">
        <v>37421</v>
      </c>
      <c r="C3181" s="47">
        <v>21.47</v>
      </c>
      <c r="D3181" s="47">
        <v>22</v>
      </c>
      <c r="E3181" s="47">
        <v>21</v>
      </c>
      <c r="F3181" s="47">
        <v>21.54</v>
      </c>
      <c r="G3181" s="48">
        <v>262500</v>
      </c>
      <c r="H3181" s="47">
        <v>7.91</v>
      </c>
      <c r="I3181" s="51">
        <f t="shared" si="351"/>
        <v>0.36722376973073356</v>
      </c>
      <c r="J3181" s="51">
        <f t="shared" ca="1" si="352"/>
        <v>2</v>
      </c>
      <c r="K3181" s="47">
        <f t="shared" si="353"/>
        <v>7.88</v>
      </c>
      <c r="L3181" s="47">
        <f t="shared" si="354"/>
        <v>8.08</v>
      </c>
      <c r="M3181" s="47">
        <f t="shared" si="355"/>
        <v>7.71</v>
      </c>
      <c r="N3181" s="47">
        <f t="shared" si="356"/>
        <v>7.91</v>
      </c>
      <c r="O3181" s="48">
        <f t="shared" ca="1" si="357"/>
        <v>525000</v>
      </c>
    </row>
    <row r="3182" spans="1:15" x14ac:dyDescent="0.25">
      <c r="A3182">
        <v>3167</v>
      </c>
      <c r="B3182" s="84">
        <v>37420</v>
      </c>
      <c r="C3182" s="47">
        <v>21.21</v>
      </c>
      <c r="D3182" s="47">
        <v>22.21</v>
      </c>
      <c r="E3182" s="47">
        <v>21.21</v>
      </c>
      <c r="F3182" s="47">
        <v>21.38</v>
      </c>
      <c r="G3182" s="48">
        <v>532500</v>
      </c>
      <c r="H3182" s="47">
        <v>7.85</v>
      </c>
      <c r="I3182" s="51">
        <f t="shared" si="351"/>
        <v>0.36716557530402244</v>
      </c>
      <c r="J3182" s="51">
        <f t="shared" ca="1" si="352"/>
        <v>2</v>
      </c>
      <c r="K3182" s="47">
        <f t="shared" si="353"/>
        <v>7.79</v>
      </c>
      <c r="L3182" s="47">
        <f t="shared" si="354"/>
        <v>8.15</v>
      </c>
      <c r="M3182" s="47">
        <f t="shared" si="355"/>
        <v>7.79</v>
      </c>
      <c r="N3182" s="47">
        <f t="shared" si="356"/>
        <v>7.85</v>
      </c>
      <c r="O3182" s="48">
        <f t="shared" ca="1" si="357"/>
        <v>1065000</v>
      </c>
    </row>
    <row r="3183" spans="1:15" x14ac:dyDescent="0.25">
      <c r="A3183">
        <v>3168</v>
      </c>
      <c r="B3183" s="84">
        <v>37419</v>
      </c>
      <c r="C3183" s="47">
        <v>20.149999999999999</v>
      </c>
      <c r="D3183" s="47">
        <v>21.44</v>
      </c>
      <c r="E3183" s="47">
        <v>19.940000000000001</v>
      </c>
      <c r="F3183" s="47">
        <v>21.29</v>
      </c>
      <c r="G3183" s="48">
        <v>650100</v>
      </c>
      <c r="H3183" s="47">
        <v>7.82</v>
      </c>
      <c r="I3183" s="51">
        <f t="shared" si="351"/>
        <v>0.36730859558478163</v>
      </c>
      <c r="J3183" s="51">
        <f t="shared" ca="1" si="352"/>
        <v>2</v>
      </c>
      <c r="K3183" s="47">
        <f t="shared" si="353"/>
        <v>7.4</v>
      </c>
      <c r="L3183" s="47">
        <f t="shared" si="354"/>
        <v>7.88</v>
      </c>
      <c r="M3183" s="47">
        <f t="shared" si="355"/>
        <v>7.32</v>
      </c>
      <c r="N3183" s="47">
        <f t="shared" si="356"/>
        <v>7.82</v>
      </c>
      <c r="O3183" s="48">
        <f t="shared" ca="1" si="357"/>
        <v>1300200</v>
      </c>
    </row>
    <row r="3184" spans="1:15" x14ac:dyDescent="0.25">
      <c r="A3184">
        <v>3169</v>
      </c>
      <c r="B3184" s="84">
        <v>37418</v>
      </c>
      <c r="C3184" s="47">
        <v>19.88</v>
      </c>
      <c r="D3184" s="47">
        <v>20.2</v>
      </c>
      <c r="E3184" s="47">
        <v>19.77</v>
      </c>
      <c r="F3184" s="47">
        <v>20</v>
      </c>
      <c r="G3184" s="48">
        <v>240500</v>
      </c>
      <c r="H3184" s="47">
        <v>7.35</v>
      </c>
      <c r="I3184" s="51">
        <f t="shared" si="351"/>
        <v>0.36749999999999999</v>
      </c>
      <c r="J3184" s="51">
        <f t="shared" ca="1" si="352"/>
        <v>2</v>
      </c>
      <c r="K3184" s="47">
        <f t="shared" si="353"/>
        <v>7.31</v>
      </c>
      <c r="L3184" s="47">
        <f t="shared" si="354"/>
        <v>7.42</v>
      </c>
      <c r="M3184" s="47">
        <f t="shared" si="355"/>
        <v>7.27</v>
      </c>
      <c r="N3184" s="47">
        <f t="shared" si="356"/>
        <v>7.35</v>
      </c>
      <c r="O3184" s="48">
        <f t="shared" ca="1" si="357"/>
        <v>481000</v>
      </c>
    </row>
    <row r="3185" spans="1:15" x14ac:dyDescent="0.25">
      <c r="A3185">
        <v>3170</v>
      </c>
      <c r="B3185" s="84">
        <v>37417</v>
      </c>
      <c r="C3185" s="47">
        <v>19.739999999999998</v>
      </c>
      <c r="D3185" s="47">
        <v>19.87</v>
      </c>
      <c r="E3185" s="47">
        <v>19.45</v>
      </c>
      <c r="F3185" s="47">
        <v>19.670000000000002</v>
      </c>
      <c r="G3185" s="48">
        <v>274900</v>
      </c>
      <c r="H3185" s="47">
        <v>7.23</v>
      </c>
      <c r="I3185" s="51">
        <f t="shared" si="351"/>
        <v>0.36756481952211489</v>
      </c>
      <c r="J3185" s="51">
        <f t="shared" ca="1" si="352"/>
        <v>2</v>
      </c>
      <c r="K3185" s="47">
        <f t="shared" si="353"/>
        <v>7.26</v>
      </c>
      <c r="L3185" s="47">
        <f t="shared" si="354"/>
        <v>7.3</v>
      </c>
      <c r="M3185" s="47">
        <f t="shared" si="355"/>
        <v>7.15</v>
      </c>
      <c r="N3185" s="47">
        <f t="shared" si="356"/>
        <v>7.23</v>
      </c>
      <c r="O3185" s="48">
        <f t="shared" ca="1" si="357"/>
        <v>549800</v>
      </c>
    </row>
    <row r="3186" spans="1:15" x14ac:dyDescent="0.25">
      <c r="A3186">
        <v>3171</v>
      </c>
      <c r="B3186" s="84">
        <v>37414</v>
      </c>
      <c r="C3186" s="47">
        <v>19.440000000000001</v>
      </c>
      <c r="D3186" s="47">
        <v>19.77</v>
      </c>
      <c r="E3186" s="47">
        <v>18.7</v>
      </c>
      <c r="F3186" s="47">
        <v>19.77</v>
      </c>
      <c r="G3186" s="48">
        <v>330400</v>
      </c>
      <c r="H3186" s="47">
        <v>7.26</v>
      </c>
      <c r="I3186" s="51">
        <f t="shared" si="351"/>
        <v>0.36722306525037934</v>
      </c>
      <c r="J3186" s="51">
        <f t="shared" ca="1" si="352"/>
        <v>2</v>
      </c>
      <c r="K3186" s="47">
        <f t="shared" si="353"/>
        <v>7.14</v>
      </c>
      <c r="L3186" s="47">
        <f t="shared" si="354"/>
        <v>7.26</v>
      </c>
      <c r="M3186" s="47">
        <f t="shared" si="355"/>
        <v>6.87</v>
      </c>
      <c r="N3186" s="47">
        <f t="shared" si="356"/>
        <v>7.26</v>
      </c>
      <c r="O3186" s="48">
        <f t="shared" ca="1" si="357"/>
        <v>660800</v>
      </c>
    </row>
    <row r="3187" spans="1:15" x14ac:dyDescent="0.25">
      <c r="A3187">
        <v>3172</v>
      </c>
      <c r="B3187" s="84">
        <v>37413</v>
      </c>
      <c r="C3187" s="47">
        <v>19.95</v>
      </c>
      <c r="D3187" s="47">
        <v>20</v>
      </c>
      <c r="E3187" s="47">
        <v>19.059999999999999</v>
      </c>
      <c r="F3187" s="47">
        <v>19.059999999999999</v>
      </c>
      <c r="G3187" s="48">
        <v>207300</v>
      </c>
      <c r="H3187" s="47">
        <v>7</v>
      </c>
      <c r="I3187" s="51">
        <f t="shared" si="351"/>
        <v>0.36726128016789089</v>
      </c>
      <c r="J3187" s="51">
        <f t="shared" ca="1" si="352"/>
        <v>2</v>
      </c>
      <c r="K3187" s="47">
        <f t="shared" si="353"/>
        <v>7.33</v>
      </c>
      <c r="L3187" s="47">
        <f t="shared" si="354"/>
        <v>7.35</v>
      </c>
      <c r="M3187" s="47">
        <f t="shared" si="355"/>
        <v>7</v>
      </c>
      <c r="N3187" s="47">
        <f t="shared" si="356"/>
        <v>7</v>
      </c>
      <c r="O3187" s="48">
        <f t="shared" ca="1" si="357"/>
        <v>414600</v>
      </c>
    </row>
    <row r="3188" spans="1:15" x14ac:dyDescent="0.25">
      <c r="A3188">
        <v>3173</v>
      </c>
      <c r="B3188" s="84">
        <v>37412</v>
      </c>
      <c r="C3188" s="47">
        <v>19.649999999999999</v>
      </c>
      <c r="D3188" s="47">
        <v>19.95</v>
      </c>
      <c r="E3188" s="47">
        <v>19.350000000000001</v>
      </c>
      <c r="F3188" s="47">
        <v>19.95</v>
      </c>
      <c r="G3188" s="48">
        <v>244800</v>
      </c>
      <c r="H3188" s="47">
        <v>7.33</v>
      </c>
      <c r="I3188" s="51">
        <f t="shared" si="351"/>
        <v>0.36741854636591481</v>
      </c>
      <c r="J3188" s="51">
        <f t="shared" ca="1" si="352"/>
        <v>2</v>
      </c>
      <c r="K3188" s="47">
        <f t="shared" si="353"/>
        <v>7.22</v>
      </c>
      <c r="L3188" s="47">
        <f t="shared" si="354"/>
        <v>7.33</v>
      </c>
      <c r="M3188" s="47">
        <f t="shared" si="355"/>
        <v>7.11</v>
      </c>
      <c r="N3188" s="47">
        <f t="shared" si="356"/>
        <v>7.33</v>
      </c>
      <c r="O3188" s="48">
        <f t="shared" ca="1" si="357"/>
        <v>489600</v>
      </c>
    </row>
    <row r="3189" spans="1:15" x14ac:dyDescent="0.25">
      <c r="A3189">
        <v>3174</v>
      </c>
      <c r="B3189" s="84">
        <v>37411</v>
      </c>
      <c r="C3189" s="47">
        <v>19.79</v>
      </c>
      <c r="D3189" s="47">
        <v>19.84</v>
      </c>
      <c r="E3189" s="47">
        <v>19.260000000000002</v>
      </c>
      <c r="F3189" s="47">
        <v>19.45</v>
      </c>
      <c r="G3189" s="48">
        <v>334000</v>
      </c>
      <c r="H3189" s="47">
        <v>7.14</v>
      </c>
      <c r="I3189" s="51">
        <f t="shared" si="351"/>
        <v>0.36709511568123393</v>
      </c>
      <c r="J3189" s="51">
        <f t="shared" ca="1" si="352"/>
        <v>2</v>
      </c>
      <c r="K3189" s="47">
        <f t="shared" si="353"/>
        <v>7.26</v>
      </c>
      <c r="L3189" s="47">
        <f t="shared" si="354"/>
        <v>7.28</v>
      </c>
      <c r="M3189" s="47">
        <f t="shared" si="355"/>
        <v>7.07</v>
      </c>
      <c r="N3189" s="47">
        <f t="shared" si="356"/>
        <v>7.14</v>
      </c>
      <c r="O3189" s="48">
        <f t="shared" ca="1" si="357"/>
        <v>668000</v>
      </c>
    </row>
    <row r="3190" spans="1:15" x14ac:dyDescent="0.25">
      <c r="A3190">
        <v>3175</v>
      </c>
      <c r="B3190" s="84">
        <v>37410</v>
      </c>
      <c r="C3190" s="47">
        <v>20.3</v>
      </c>
      <c r="D3190" s="47">
        <v>20.55</v>
      </c>
      <c r="E3190" s="47">
        <v>19.399999999999999</v>
      </c>
      <c r="F3190" s="47">
        <v>19.399999999999999</v>
      </c>
      <c r="G3190" s="48">
        <v>265300</v>
      </c>
      <c r="H3190" s="47">
        <v>7.13</v>
      </c>
      <c r="I3190" s="51">
        <f t="shared" si="351"/>
        <v>0.36752577319587632</v>
      </c>
      <c r="J3190" s="51">
        <f t="shared" ca="1" si="352"/>
        <v>2</v>
      </c>
      <c r="K3190" s="47">
        <f t="shared" si="353"/>
        <v>7.46</v>
      </c>
      <c r="L3190" s="47">
        <f t="shared" si="354"/>
        <v>7.55</v>
      </c>
      <c r="M3190" s="47">
        <f t="shared" si="355"/>
        <v>7.13</v>
      </c>
      <c r="N3190" s="47">
        <f t="shared" si="356"/>
        <v>7.13</v>
      </c>
      <c r="O3190" s="48">
        <f t="shared" ca="1" si="357"/>
        <v>530600</v>
      </c>
    </row>
    <row r="3191" spans="1:15" x14ac:dyDescent="0.25">
      <c r="A3191">
        <v>3176</v>
      </c>
      <c r="B3191" s="84">
        <v>37407</v>
      </c>
      <c r="C3191" s="47">
        <v>20.399999999999999</v>
      </c>
      <c r="D3191" s="47">
        <v>20.78</v>
      </c>
      <c r="E3191" s="47">
        <v>19.899999999999999</v>
      </c>
      <c r="F3191" s="47">
        <v>20.5</v>
      </c>
      <c r="G3191" s="48">
        <v>438400</v>
      </c>
      <c r="H3191" s="47">
        <v>7.53</v>
      </c>
      <c r="I3191" s="51">
        <f t="shared" si="351"/>
        <v>0.3673170731707317</v>
      </c>
      <c r="J3191" s="51">
        <f t="shared" ca="1" si="352"/>
        <v>2</v>
      </c>
      <c r="K3191" s="47">
        <f t="shared" si="353"/>
        <v>7.49</v>
      </c>
      <c r="L3191" s="47">
        <f t="shared" si="354"/>
        <v>7.63</v>
      </c>
      <c r="M3191" s="47">
        <f t="shared" si="355"/>
        <v>7.31</v>
      </c>
      <c r="N3191" s="47">
        <f t="shared" si="356"/>
        <v>7.53</v>
      </c>
      <c r="O3191" s="48">
        <f t="shared" ca="1" si="357"/>
        <v>876800</v>
      </c>
    </row>
    <row r="3192" spans="1:15" x14ac:dyDescent="0.25">
      <c r="A3192">
        <v>3177</v>
      </c>
      <c r="B3192" s="84">
        <v>37406</v>
      </c>
      <c r="C3192" s="47">
        <v>19.739999999999998</v>
      </c>
      <c r="D3192" s="47">
        <v>20.14</v>
      </c>
      <c r="E3192" s="47">
        <v>19.600000000000001</v>
      </c>
      <c r="F3192" s="47">
        <v>20.14</v>
      </c>
      <c r="G3192" s="48">
        <v>326100</v>
      </c>
      <c r="H3192" s="47">
        <v>7.4</v>
      </c>
      <c r="I3192" s="51">
        <f t="shared" si="351"/>
        <v>0.36742800397219466</v>
      </c>
      <c r="J3192" s="51">
        <f t="shared" ca="1" si="352"/>
        <v>2</v>
      </c>
      <c r="K3192" s="47">
        <f t="shared" si="353"/>
        <v>7.25</v>
      </c>
      <c r="L3192" s="47">
        <f t="shared" si="354"/>
        <v>7.4</v>
      </c>
      <c r="M3192" s="47">
        <f t="shared" si="355"/>
        <v>7.2</v>
      </c>
      <c r="N3192" s="47">
        <f t="shared" si="356"/>
        <v>7.4</v>
      </c>
      <c r="O3192" s="48">
        <f t="shared" ca="1" si="357"/>
        <v>652200</v>
      </c>
    </row>
    <row r="3193" spans="1:15" x14ac:dyDescent="0.25">
      <c r="A3193">
        <v>3178</v>
      </c>
      <c r="B3193" s="84">
        <v>37405</v>
      </c>
      <c r="C3193" s="47">
        <v>19.399999999999999</v>
      </c>
      <c r="D3193" s="47">
        <v>19.850000000000001</v>
      </c>
      <c r="E3193" s="47">
        <v>19.02</v>
      </c>
      <c r="F3193" s="47">
        <v>19.739999999999998</v>
      </c>
      <c r="G3193" s="48">
        <v>393700</v>
      </c>
      <c r="H3193" s="47">
        <v>7.25</v>
      </c>
      <c r="I3193" s="51">
        <f t="shared" si="351"/>
        <v>0.36727456940222902</v>
      </c>
      <c r="J3193" s="51">
        <f t="shared" ca="1" si="352"/>
        <v>2</v>
      </c>
      <c r="K3193" s="47">
        <f t="shared" si="353"/>
        <v>7.13</v>
      </c>
      <c r="L3193" s="47">
        <f t="shared" si="354"/>
        <v>7.29</v>
      </c>
      <c r="M3193" s="47">
        <f t="shared" si="355"/>
        <v>6.99</v>
      </c>
      <c r="N3193" s="47">
        <f t="shared" si="356"/>
        <v>7.25</v>
      </c>
      <c r="O3193" s="48">
        <f t="shared" ca="1" si="357"/>
        <v>787400</v>
      </c>
    </row>
    <row r="3194" spans="1:15" x14ac:dyDescent="0.25">
      <c r="A3194">
        <v>3179</v>
      </c>
      <c r="B3194" s="84">
        <v>37404</v>
      </c>
      <c r="C3194" s="47">
        <v>19.489999999999998</v>
      </c>
      <c r="D3194" s="47">
        <v>19.489999999999998</v>
      </c>
      <c r="E3194" s="47">
        <v>19</v>
      </c>
      <c r="F3194" s="47">
        <v>19.39</v>
      </c>
      <c r="G3194" s="48">
        <v>177600</v>
      </c>
      <c r="H3194" s="47">
        <v>7.12</v>
      </c>
      <c r="I3194" s="51">
        <f t="shared" si="351"/>
        <v>0.36719958741619391</v>
      </c>
      <c r="J3194" s="51">
        <f t="shared" ca="1" si="352"/>
        <v>2</v>
      </c>
      <c r="K3194" s="47">
        <f t="shared" si="353"/>
        <v>7.16</v>
      </c>
      <c r="L3194" s="47">
        <f t="shared" si="354"/>
        <v>7.16</v>
      </c>
      <c r="M3194" s="47">
        <f t="shared" si="355"/>
        <v>6.98</v>
      </c>
      <c r="N3194" s="47">
        <f t="shared" si="356"/>
        <v>7.12</v>
      </c>
      <c r="O3194" s="48">
        <f t="shared" ca="1" si="357"/>
        <v>355200</v>
      </c>
    </row>
    <row r="3195" spans="1:15" x14ac:dyDescent="0.25">
      <c r="A3195">
        <v>3180</v>
      </c>
      <c r="B3195" s="84">
        <v>37400</v>
      </c>
      <c r="C3195" s="47">
        <v>19.88</v>
      </c>
      <c r="D3195" s="47">
        <v>19.96</v>
      </c>
      <c r="E3195" s="47">
        <v>19</v>
      </c>
      <c r="F3195" s="47">
        <v>19</v>
      </c>
      <c r="G3195" s="48">
        <v>182100</v>
      </c>
      <c r="H3195" s="47">
        <v>6.98</v>
      </c>
      <c r="I3195" s="51">
        <f t="shared" si="351"/>
        <v>0.36736842105263162</v>
      </c>
      <c r="J3195" s="51">
        <f t="shared" ca="1" si="352"/>
        <v>2</v>
      </c>
      <c r="K3195" s="47">
        <f t="shared" si="353"/>
        <v>7.3</v>
      </c>
      <c r="L3195" s="47">
        <f t="shared" si="354"/>
        <v>7.33</v>
      </c>
      <c r="M3195" s="47">
        <f t="shared" si="355"/>
        <v>6.98</v>
      </c>
      <c r="N3195" s="47">
        <f t="shared" si="356"/>
        <v>6.98</v>
      </c>
      <c r="O3195" s="48">
        <f t="shared" ca="1" si="357"/>
        <v>364200</v>
      </c>
    </row>
    <row r="3196" spans="1:15" x14ac:dyDescent="0.25">
      <c r="A3196">
        <v>3181</v>
      </c>
      <c r="B3196" s="84">
        <v>37399</v>
      </c>
      <c r="C3196" s="47">
        <v>19.79</v>
      </c>
      <c r="D3196" s="47">
        <v>19.88</v>
      </c>
      <c r="E3196" s="47">
        <v>19.11</v>
      </c>
      <c r="F3196" s="47">
        <v>19.88</v>
      </c>
      <c r="G3196" s="48">
        <v>350500</v>
      </c>
      <c r="H3196" s="47">
        <v>7.3</v>
      </c>
      <c r="I3196" s="51">
        <f t="shared" si="351"/>
        <v>0.36720321931589539</v>
      </c>
      <c r="J3196" s="51">
        <f t="shared" ca="1" si="352"/>
        <v>2</v>
      </c>
      <c r="K3196" s="47">
        <f t="shared" si="353"/>
        <v>7.27</v>
      </c>
      <c r="L3196" s="47">
        <f t="shared" si="354"/>
        <v>7.3</v>
      </c>
      <c r="M3196" s="47">
        <f t="shared" si="355"/>
        <v>7.02</v>
      </c>
      <c r="N3196" s="47">
        <f t="shared" si="356"/>
        <v>7.3</v>
      </c>
      <c r="O3196" s="48">
        <f t="shared" ca="1" si="357"/>
        <v>701000</v>
      </c>
    </row>
    <row r="3197" spans="1:15" x14ac:dyDescent="0.25">
      <c r="A3197">
        <v>3182</v>
      </c>
      <c r="B3197" s="84">
        <v>37398</v>
      </c>
      <c r="C3197" s="47">
        <v>19.579999999999998</v>
      </c>
      <c r="D3197" s="47">
        <v>19.62</v>
      </c>
      <c r="E3197" s="47">
        <v>19.2</v>
      </c>
      <c r="F3197" s="47">
        <v>19.43</v>
      </c>
      <c r="G3197" s="48">
        <v>197700</v>
      </c>
      <c r="H3197" s="47">
        <v>7.14</v>
      </c>
      <c r="I3197" s="51">
        <f t="shared" si="351"/>
        <v>0.36747297992794647</v>
      </c>
      <c r="J3197" s="51">
        <f t="shared" ca="1" si="352"/>
        <v>2</v>
      </c>
      <c r="K3197" s="47">
        <f t="shared" si="353"/>
        <v>7.2</v>
      </c>
      <c r="L3197" s="47">
        <f t="shared" si="354"/>
        <v>7.21</v>
      </c>
      <c r="M3197" s="47">
        <f t="shared" si="355"/>
        <v>7.06</v>
      </c>
      <c r="N3197" s="47">
        <f t="shared" si="356"/>
        <v>7.14</v>
      </c>
      <c r="O3197" s="48">
        <f t="shared" ca="1" si="357"/>
        <v>395400</v>
      </c>
    </row>
    <row r="3198" spans="1:15" x14ac:dyDescent="0.25">
      <c r="A3198">
        <v>3183</v>
      </c>
      <c r="B3198" s="84">
        <v>37397</v>
      </c>
      <c r="C3198" s="47">
        <v>20.05</v>
      </c>
      <c r="D3198" s="47">
        <v>20.28</v>
      </c>
      <c r="E3198" s="47">
        <v>18.78</v>
      </c>
      <c r="F3198" s="47">
        <v>19.600000000000001</v>
      </c>
      <c r="G3198" s="48">
        <v>596400</v>
      </c>
      <c r="H3198" s="47">
        <v>7.2</v>
      </c>
      <c r="I3198" s="51">
        <f t="shared" si="351"/>
        <v>0.36734693877551017</v>
      </c>
      <c r="J3198" s="51">
        <f t="shared" ca="1" si="352"/>
        <v>2</v>
      </c>
      <c r="K3198" s="47">
        <f t="shared" si="353"/>
        <v>7.37</v>
      </c>
      <c r="L3198" s="47">
        <f t="shared" si="354"/>
        <v>7.45</v>
      </c>
      <c r="M3198" s="47">
        <f t="shared" si="355"/>
        <v>6.9</v>
      </c>
      <c r="N3198" s="47">
        <f t="shared" si="356"/>
        <v>7.2</v>
      </c>
      <c r="O3198" s="48">
        <f t="shared" ca="1" si="357"/>
        <v>1192800</v>
      </c>
    </row>
    <row r="3199" spans="1:15" x14ac:dyDescent="0.25">
      <c r="A3199">
        <v>3184</v>
      </c>
      <c r="B3199" s="84">
        <v>37396</v>
      </c>
      <c r="C3199" s="47">
        <v>20.8</v>
      </c>
      <c r="D3199" s="47">
        <v>21.1</v>
      </c>
      <c r="E3199" s="47">
        <v>19.71</v>
      </c>
      <c r="F3199" s="47">
        <v>20.14</v>
      </c>
      <c r="G3199" s="48">
        <v>388500</v>
      </c>
      <c r="H3199" s="47">
        <v>7.4</v>
      </c>
      <c r="I3199" s="51">
        <f t="shared" si="351"/>
        <v>0.36742800397219466</v>
      </c>
      <c r="J3199" s="51">
        <f t="shared" ca="1" si="352"/>
        <v>2</v>
      </c>
      <c r="K3199" s="47">
        <f t="shared" si="353"/>
        <v>7.64</v>
      </c>
      <c r="L3199" s="47">
        <f t="shared" si="354"/>
        <v>7.75</v>
      </c>
      <c r="M3199" s="47">
        <f t="shared" si="355"/>
        <v>7.24</v>
      </c>
      <c r="N3199" s="47">
        <f t="shared" si="356"/>
        <v>7.4</v>
      </c>
      <c r="O3199" s="48">
        <f t="shared" ca="1" si="357"/>
        <v>777000</v>
      </c>
    </row>
    <row r="3200" spans="1:15" x14ac:dyDescent="0.25">
      <c r="A3200">
        <v>3185</v>
      </c>
      <c r="B3200" s="84">
        <v>37393</v>
      </c>
      <c r="C3200" s="47">
        <v>20.350000000000001</v>
      </c>
      <c r="D3200" s="47">
        <v>21</v>
      </c>
      <c r="E3200" s="47">
        <v>20.34</v>
      </c>
      <c r="F3200" s="47">
        <v>21</v>
      </c>
      <c r="G3200" s="48">
        <v>180400</v>
      </c>
      <c r="H3200" s="47">
        <v>7.71</v>
      </c>
      <c r="I3200" s="51">
        <f t="shared" si="351"/>
        <v>0.36714285714285716</v>
      </c>
      <c r="J3200" s="51">
        <f t="shared" ca="1" si="352"/>
        <v>2</v>
      </c>
      <c r="K3200" s="47">
        <f t="shared" si="353"/>
        <v>7.47</v>
      </c>
      <c r="L3200" s="47">
        <f t="shared" si="354"/>
        <v>7.71</v>
      </c>
      <c r="M3200" s="47">
        <f t="shared" si="355"/>
        <v>7.47</v>
      </c>
      <c r="N3200" s="47">
        <f t="shared" si="356"/>
        <v>7.71</v>
      </c>
      <c r="O3200" s="48">
        <f t="shared" ca="1" si="357"/>
        <v>360800</v>
      </c>
    </row>
    <row r="3201" spans="1:15" x14ac:dyDescent="0.25">
      <c r="A3201">
        <v>3186</v>
      </c>
      <c r="B3201" s="84">
        <v>37392</v>
      </c>
      <c r="C3201" s="47">
        <v>20.9</v>
      </c>
      <c r="D3201" s="47">
        <v>20.9</v>
      </c>
      <c r="E3201" s="47">
        <v>20.18</v>
      </c>
      <c r="F3201" s="47">
        <v>20.25</v>
      </c>
      <c r="G3201" s="48">
        <v>343600</v>
      </c>
      <c r="H3201" s="47">
        <v>7.44</v>
      </c>
      <c r="I3201" s="51">
        <f t="shared" si="351"/>
        <v>0.3674074074074074</v>
      </c>
      <c r="J3201" s="51">
        <f t="shared" ca="1" si="352"/>
        <v>2</v>
      </c>
      <c r="K3201" s="47">
        <f t="shared" si="353"/>
        <v>7.68</v>
      </c>
      <c r="L3201" s="47">
        <f t="shared" si="354"/>
        <v>7.68</v>
      </c>
      <c r="M3201" s="47">
        <f t="shared" si="355"/>
        <v>7.41</v>
      </c>
      <c r="N3201" s="47">
        <f t="shared" si="356"/>
        <v>7.44</v>
      </c>
      <c r="O3201" s="48">
        <f t="shared" ca="1" si="357"/>
        <v>687200</v>
      </c>
    </row>
    <row r="3202" spans="1:15" x14ac:dyDescent="0.25">
      <c r="A3202">
        <v>3187</v>
      </c>
      <c r="B3202" s="84">
        <v>37391</v>
      </c>
      <c r="C3202" s="47">
        <v>20.28</v>
      </c>
      <c r="D3202" s="47">
        <v>21.24</v>
      </c>
      <c r="E3202" s="47">
        <v>20.21</v>
      </c>
      <c r="F3202" s="47">
        <v>20.75</v>
      </c>
      <c r="G3202" s="48">
        <v>365700</v>
      </c>
      <c r="H3202" s="47">
        <v>7.62</v>
      </c>
      <c r="I3202" s="51">
        <f t="shared" si="351"/>
        <v>0.36722891566265059</v>
      </c>
      <c r="J3202" s="51">
        <f t="shared" ca="1" si="352"/>
        <v>2</v>
      </c>
      <c r="K3202" s="47">
        <f t="shared" si="353"/>
        <v>7.45</v>
      </c>
      <c r="L3202" s="47">
        <f t="shared" si="354"/>
        <v>7.8</v>
      </c>
      <c r="M3202" s="47">
        <f t="shared" si="355"/>
        <v>7.42</v>
      </c>
      <c r="N3202" s="47">
        <f t="shared" si="356"/>
        <v>7.62</v>
      </c>
      <c r="O3202" s="48">
        <f t="shared" ca="1" si="357"/>
        <v>731400</v>
      </c>
    </row>
    <row r="3203" spans="1:15" x14ac:dyDescent="0.25">
      <c r="A3203">
        <v>3188</v>
      </c>
      <c r="B3203" s="84">
        <v>37390</v>
      </c>
      <c r="C3203" s="47">
        <v>19.899999999999999</v>
      </c>
      <c r="D3203" s="47">
        <v>20.45</v>
      </c>
      <c r="E3203" s="47">
        <v>19.84</v>
      </c>
      <c r="F3203" s="47">
        <v>20.28</v>
      </c>
      <c r="G3203" s="48">
        <v>700900</v>
      </c>
      <c r="H3203" s="47">
        <v>7.45</v>
      </c>
      <c r="I3203" s="51">
        <f t="shared" si="351"/>
        <v>0.36735700197238658</v>
      </c>
      <c r="J3203" s="51">
        <f t="shared" ca="1" si="352"/>
        <v>2</v>
      </c>
      <c r="K3203" s="47">
        <f t="shared" si="353"/>
        <v>7.31</v>
      </c>
      <c r="L3203" s="47">
        <f t="shared" si="354"/>
        <v>7.51</v>
      </c>
      <c r="M3203" s="47">
        <f t="shared" si="355"/>
        <v>7.29</v>
      </c>
      <c r="N3203" s="47">
        <f t="shared" si="356"/>
        <v>7.45</v>
      </c>
      <c r="O3203" s="48">
        <f t="shared" ca="1" si="357"/>
        <v>1401800</v>
      </c>
    </row>
    <row r="3204" spans="1:15" x14ac:dyDescent="0.25">
      <c r="A3204">
        <v>3189</v>
      </c>
      <c r="B3204" s="84">
        <v>37389</v>
      </c>
      <c r="C3204" s="47">
        <v>19.8</v>
      </c>
      <c r="D3204" s="47">
        <v>20.23</v>
      </c>
      <c r="E3204" s="47">
        <v>19.46</v>
      </c>
      <c r="F3204" s="47">
        <v>19.850000000000001</v>
      </c>
      <c r="G3204" s="48">
        <v>584000</v>
      </c>
      <c r="H3204" s="47">
        <v>7.29</v>
      </c>
      <c r="I3204" s="51">
        <f t="shared" si="351"/>
        <v>0.3672544080604534</v>
      </c>
      <c r="J3204" s="51">
        <f t="shared" ca="1" si="352"/>
        <v>2</v>
      </c>
      <c r="K3204" s="47">
        <f t="shared" si="353"/>
        <v>7.27</v>
      </c>
      <c r="L3204" s="47">
        <f t="shared" si="354"/>
        <v>7.43</v>
      </c>
      <c r="M3204" s="47">
        <f t="shared" si="355"/>
        <v>7.15</v>
      </c>
      <c r="N3204" s="47">
        <f t="shared" si="356"/>
        <v>7.29</v>
      </c>
      <c r="O3204" s="48">
        <f t="shared" ca="1" si="357"/>
        <v>1168000</v>
      </c>
    </row>
    <row r="3205" spans="1:15" x14ac:dyDescent="0.25">
      <c r="A3205">
        <v>3190</v>
      </c>
      <c r="B3205" s="84">
        <v>37386</v>
      </c>
      <c r="C3205" s="47">
        <v>20.55</v>
      </c>
      <c r="D3205" s="47">
        <v>20.55</v>
      </c>
      <c r="E3205" s="47">
        <v>19.489999999999998</v>
      </c>
      <c r="F3205" s="47">
        <v>19.57</v>
      </c>
      <c r="G3205" s="48">
        <v>752800</v>
      </c>
      <c r="H3205" s="47">
        <v>7.19</v>
      </c>
      <c r="I3205" s="51">
        <f t="shared" si="351"/>
        <v>0.36739908022483392</v>
      </c>
      <c r="J3205" s="51">
        <f t="shared" ca="1" si="352"/>
        <v>2</v>
      </c>
      <c r="K3205" s="47">
        <f t="shared" si="353"/>
        <v>7.55</v>
      </c>
      <c r="L3205" s="47">
        <f t="shared" si="354"/>
        <v>7.55</v>
      </c>
      <c r="M3205" s="47">
        <f t="shared" si="355"/>
        <v>7.16</v>
      </c>
      <c r="N3205" s="47">
        <f t="shared" si="356"/>
        <v>7.19</v>
      </c>
      <c r="O3205" s="48">
        <f t="shared" ca="1" si="357"/>
        <v>1505600</v>
      </c>
    </row>
    <row r="3206" spans="1:15" x14ac:dyDescent="0.25">
      <c r="A3206">
        <v>3191</v>
      </c>
      <c r="B3206" s="84">
        <v>37385</v>
      </c>
      <c r="C3206" s="47">
        <v>20.55</v>
      </c>
      <c r="D3206" s="47">
        <v>20.74</v>
      </c>
      <c r="E3206" s="47">
        <v>20.21</v>
      </c>
      <c r="F3206" s="47">
        <v>20.5</v>
      </c>
      <c r="G3206" s="48">
        <v>844500</v>
      </c>
      <c r="H3206" s="47">
        <v>7.53</v>
      </c>
      <c r="I3206" s="51">
        <f t="shared" si="351"/>
        <v>0.3673170731707317</v>
      </c>
      <c r="J3206" s="51">
        <f t="shared" ca="1" si="352"/>
        <v>2</v>
      </c>
      <c r="K3206" s="47">
        <f t="shared" si="353"/>
        <v>7.55</v>
      </c>
      <c r="L3206" s="47">
        <f t="shared" si="354"/>
        <v>7.62</v>
      </c>
      <c r="M3206" s="47">
        <f t="shared" si="355"/>
        <v>7.42</v>
      </c>
      <c r="N3206" s="47">
        <f t="shared" si="356"/>
        <v>7.53</v>
      </c>
      <c r="O3206" s="48">
        <f t="shared" ca="1" si="357"/>
        <v>1689000</v>
      </c>
    </row>
    <row r="3207" spans="1:15" x14ac:dyDescent="0.25">
      <c r="A3207">
        <v>3192</v>
      </c>
      <c r="B3207" s="84">
        <v>37384</v>
      </c>
      <c r="C3207" s="47">
        <v>20.2</v>
      </c>
      <c r="D3207" s="47">
        <v>20.53</v>
      </c>
      <c r="E3207" s="47">
        <v>19.86</v>
      </c>
      <c r="F3207" s="47">
        <v>20.350000000000001</v>
      </c>
      <c r="G3207" s="48">
        <v>338800</v>
      </c>
      <c r="H3207" s="47">
        <v>7.47</v>
      </c>
      <c r="I3207" s="51">
        <f t="shared" si="351"/>
        <v>0.36707616707616703</v>
      </c>
      <c r="J3207" s="51">
        <f t="shared" ca="1" si="352"/>
        <v>2</v>
      </c>
      <c r="K3207" s="47">
        <f t="shared" si="353"/>
        <v>7.41</v>
      </c>
      <c r="L3207" s="47">
        <f t="shared" si="354"/>
        <v>7.54</v>
      </c>
      <c r="M3207" s="47">
        <f t="shared" si="355"/>
        <v>7.29</v>
      </c>
      <c r="N3207" s="47">
        <f t="shared" si="356"/>
        <v>7.47</v>
      </c>
      <c r="O3207" s="48">
        <f t="shared" ca="1" si="357"/>
        <v>677600</v>
      </c>
    </row>
    <row r="3208" spans="1:15" x14ac:dyDescent="0.25">
      <c r="A3208">
        <v>3193</v>
      </c>
      <c r="B3208" s="84">
        <v>37383</v>
      </c>
      <c r="C3208" s="47">
        <v>20</v>
      </c>
      <c r="D3208" s="47">
        <v>20.2</v>
      </c>
      <c r="E3208" s="47">
        <v>19.850000000000001</v>
      </c>
      <c r="F3208" s="47">
        <v>19.91</v>
      </c>
      <c r="G3208" s="48">
        <v>486000</v>
      </c>
      <c r="H3208" s="47">
        <v>7.31</v>
      </c>
      <c r="I3208" s="51">
        <f t="shared" si="351"/>
        <v>0.36715218483174283</v>
      </c>
      <c r="J3208" s="51">
        <f t="shared" ca="1" si="352"/>
        <v>2</v>
      </c>
      <c r="K3208" s="47">
        <f t="shared" si="353"/>
        <v>7.34</v>
      </c>
      <c r="L3208" s="47">
        <f t="shared" si="354"/>
        <v>7.42</v>
      </c>
      <c r="M3208" s="47">
        <f t="shared" si="355"/>
        <v>7.29</v>
      </c>
      <c r="N3208" s="47">
        <f t="shared" si="356"/>
        <v>7.31</v>
      </c>
      <c r="O3208" s="48">
        <f t="shared" ca="1" si="357"/>
        <v>972000</v>
      </c>
    </row>
    <row r="3209" spans="1:15" x14ac:dyDescent="0.25">
      <c r="A3209">
        <v>3194</v>
      </c>
      <c r="B3209" s="84">
        <v>37382</v>
      </c>
      <c r="C3209" s="47">
        <v>19.96</v>
      </c>
      <c r="D3209" s="47">
        <v>20.18</v>
      </c>
      <c r="E3209" s="47">
        <v>19.690000000000001</v>
      </c>
      <c r="F3209" s="47">
        <v>19.809999999999999</v>
      </c>
      <c r="G3209" s="48">
        <v>401600</v>
      </c>
      <c r="H3209" s="47">
        <v>7.28</v>
      </c>
      <c r="I3209" s="51">
        <f t="shared" si="351"/>
        <v>0.36749116607773857</v>
      </c>
      <c r="J3209" s="51">
        <f t="shared" ca="1" si="352"/>
        <v>2</v>
      </c>
      <c r="K3209" s="47">
        <f t="shared" si="353"/>
        <v>7.34</v>
      </c>
      <c r="L3209" s="47">
        <f t="shared" si="354"/>
        <v>7.42</v>
      </c>
      <c r="M3209" s="47">
        <f t="shared" si="355"/>
        <v>7.24</v>
      </c>
      <c r="N3209" s="47">
        <f t="shared" si="356"/>
        <v>7.28</v>
      </c>
      <c r="O3209" s="48">
        <f t="shared" ca="1" si="357"/>
        <v>803200</v>
      </c>
    </row>
    <row r="3210" spans="1:15" x14ac:dyDescent="0.25">
      <c r="A3210">
        <v>3195</v>
      </c>
      <c r="B3210" s="84">
        <v>37379</v>
      </c>
      <c r="C3210" s="47">
        <v>20.29</v>
      </c>
      <c r="D3210" s="47">
        <v>20.45</v>
      </c>
      <c r="E3210" s="47">
        <v>19.93</v>
      </c>
      <c r="F3210" s="47">
        <v>20.29</v>
      </c>
      <c r="G3210" s="48">
        <v>355600</v>
      </c>
      <c r="H3210" s="47">
        <v>7.45</v>
      </c>
      <c r="I3210" s="51">
        <f t="shared" si="351"/>
        <v>0.36717594874322329</v>
      </c>
      <c r="J3210" s="51">
        <f t="shared" ca="1" si="352"/>
        <v>2</v>
      </c>
      <c r="K3210" s="47">
        <f t="shared" si="353"/>
        <v>7.45</v>
      </c>
      <c r="L3210" s="47">
        <f t="shared" si="354"/>
        <v>7.51</v>
      </c>
      <c r="M3210" s="47">
        <f t="shared" si="355"/>
        <v>7.32</v>
      </c>
      <c r="N3210" s="47">
        <f t="shared" si="356"/>
        <v>7.45</v>
      </c>
      <c r="O3210" s="48">
        <f t="shared" ca="1" si="357"/>
        <v>711200</v>
      </c>
    </row>
    <row r="3211" spans="1:15" x14ac:dyDescent="0.25">
      <c r="A3211">
        <v>3196</v>
      </c>
      <c r="B3211" s="84">
        <v>37378</v>
      </c>
      <c r="C3211" s="47">
        <v>20.3</v>
      </c>
      <c r="D3211" s="47">
        <v>20.55</v>
      </c>
      <c r="E3211" s="47">
        <v>19.899999999999999</v>
      </c>
      <c r="F3211" s="47">
        <v>20</v>
      </c>
      <c r="G3211" s="48">
        <v>355200</v>
      </c>
      <c r="H3211" s="47">
        <v>7.35</v>
      </c>
      <c r="I3211" s="51">
        <f t="shared" si="351"/>
        <v>0.36749999999999999</v>
      </c>
      <c r="J3211" s="51">
        <f t="shared" ca="1" si="352"/>
        <v>2</v>
      </c>
      <c r="K3211" s="47">
        <f t="shared" si="353"/>
        <v>7.46</v>
      </c>
      <c r="L3211" s="47">
        <f t="shared" si="354"/>
        <v>7.55</v>
      </c>
      <c r="M3211" s="47">
        <f t="shared" si="355"/>
        <v>7.31</v>
      </c>
      <c r="N3211" s="47">
        <f t="shared" si="356"/>
        <v>7.35</v>
      </c>
      <c r="O3211" s="48">
        <f t="shared" ca="1" si="357"/>
        <v>710400</v>
      </c>
    </row>
    <row r="3212" spans="1:15" x14ac:dyDescent="0.25">
      <c r="A3212">
        <v>3197</v>
      </c>
      <c r="B3212" s="84">
        <v>37377</v>
      </c>
      <c r="C3212" s="47">
        <v>19.170000000000002</v>
      </c>
      <c r="D3212" s="47">
        <v>20.3</v>
      </c>
      <c r="E3212" s="47">
        <v>19.16</v>
      </c>
      <c r="F3212" s="47">
        <v>20.100000000000001</v>
      </c>
      <c r="G3212" s="48">
        <v>1176800</v>
      </c>
      <c r="H3212" s="47">
        <v>7.38</v>
      </c>
      <c r="I3212" s="51">
        <f t="shared" si="351"/>
        <v>0.36716417910447757</v>
      </c>
      <c r="J3212" s="51">
        <f t="shared" ca="1" si="352"/>
        <v>2</v>
      </c>
      <c r="K3212" s="47">
        <f t="shared" si="353"/>
        <v>7.04</v>
      </c>
      <c r="L3212" s="47">
        <f t="shared" si="354"/>
        <v>7.45</v>
      </c>
      <c r="M3212" s="47">
        <f t="shared" si="355"/>
        <v>7.03</v>
      </c>
      <c r="N3212" s="47">
        <f t="shared" si="356"/>
        <v>7.38</v>
      </c>
      <c r="O3212" s="48">
        <f t="shared" ca="1" si="357"/>
        <v>2353600</v>
      </c>
    </row>
    <row r="3213" spans="1:15" x14ac:dyDescent="0.25">
      <c r="A3213">
        <v>3198</v>
      </c>
      <c r="B3213" s="84">
        <v>37376</v>
      </c>
      <c r="C3213" s="47">
        <v>19.25</v>
      </c>
      <c r="D3213" s="47">
        <v>19.59</v>
      </c>
      <c r="E3213" s="47">
        <v>18.8</v>
      </c>
      <c r="F3213" s="47">
        <v>19.59</v>
      </c>
      <c r="G3213" s="48">
        <v>749300</v>
      </c>
      <c r="H3213" s="47">
        <v>7.2</v>
      </c>
      <c r="I3213" s="51">
        <f t="shared" si="351"/>
        <v>0.36753445635528331</v>
      </c>
      <c r="J3213" s="51">
        <f t="shared" ca="1" si="352"/>
        <v>2</v>
      </c>
      <c r="K3213" s="47">
        <f t="shared" si="353"/>
        <v>7.08</v>
      </c>
      <c r="L3213" s="47">
        <f t="shared" si="354"/>
        <v>7.2</v>
      </c>
      <c r="M3213" s="47">
        <f t="shared" si="355"/>
        <v>6.91</v>
      </c>
      <c r="N3213" s="47">
        <f t="shared" si="356"/>
        <v>7.2</v>
      </c>
      <c r="O3213" s="48">
        <f t="shared" ca="1" si="357"/>
        <v>1498600</v>
      </c>
    </row>
    <row r="3214" spans="1:15" x14ac:dyDescent="0.25">
      <c r="A3214">
        <v>3199</v>
      </c>
      <c r="B3214" s="84">
        <v>37375</v>
      </c>
      <c r="C3214" s="47">
        <v>19.079999999999998</v>
      </c>
      <c r="D3214" s="47">
        <v>19.399999999999999</v>
      </c>
      <c r="E3214" s="47">
        <v>18.52</v>
      </c>
      <c r="F3214" s="47">
        <v>19.239999999999998</v>
      </c>
      <c r="G3214" s="48">
        <v>614100</v>
      </c>
      <c r="H3214" s="47">
        <v>7.07</v>
      </c>
      <c r="I3214" s="51">
        <f t="shared" si="351"/>
        <v>0.3674636174636175</v>
      </c>
      <c r="J3214" s="51">
        <f t="shared" ca="1" si="352"/>
        <v>2</v>
      </c>
      <c r="K3214" s="47">
        <f t="shared" si="353"/>
        <v>7.01</v>
      </c>
      <c r="L3214" s="47">
        <f t="shared" si="354"/>
        <v>7.13</v>
      </c>
      <c r="M3214" s="47">
        <f t="shared" si="355"/>
        <v>6.81</v>
      </c>
      <c r="N3214" s="47">
        <f t="shared" si="356"/>
        <v>7.07</v>
      </c>
      <c r="O3214" s="48">
        <f t="shared" ca="1" si="357"/>
        <v>1228200</v>
      </c>
    </row>
    <row r="3215" spans="1:15" x14ac:dyDescent="0.25">
      <c r="A3215">
        <v>3200</v>
      </c>
      <c r="B3215" s="84">
        <v>37372</v>
      </c>
      <c r="C3215" s="47">
        <v>17.649999999999999</v>
      </c>
      <c r="D3215" s="47">
        <v>18.7</v>
      </c>
      <c r="E3215" s="47">
        <v>17.55</v>
      </c>
      <c r="F3215" s="47">
        <v>18.62</v>
      </c>
      <c r="G3215" s="48">
        <v>1085300</v>
      </c>
      <c r="H3215" s="47">
        <v>6.84</v>
      </c>
      <c r="I3215" s="51">
        <f t="shared" si="351"/>
        <v>0.36734693877551017</v>
      </c>
      <c r="J3215" s="51">
        <f t="shared" ca="1" si="352"/>
        <v>2</v>
      </c>
      <c r="K3215" s="47">
        <f t="shared" si="353"/>
        <v>6.48</v>
      </c>
      <c r="L3215" s="47">
        <f t="shared" si="354"/>
        <v>6.87</v>
      </c>
      <c r="M3215" s="47">
        <f t="shared" si="355"/>
        <v>6.45</v>
      </c>
      <c r="N3215" s="47">
        <f t="shared" si="356"/>
        <v>6.84</v>
      </c>
      <c r="O3215" s="48">
        <f t="shared" ca="1" si="357"/>
        <v>2170600</v>
      </c>
    </row>
    <row r="3216" spans="1:15" x14ac:dyDescent="0.25">
      <c r="A3216">
        <v>3201</v>
      </c>
      <c r="B3216" s="84">
        <v>37371</v>
      </c>
      <c r="C3216" s="47">
        <v>17.350000000000001</v>
      </c>
      <c r="D3216" s="47">
        <v>17.559999999999999</v>
      </c>
      <c r="E3216" s="47">
        <v>17.149999999999999</v>
      </c>
      <c r="F3216" s="47">
        <v>17.54</v>
      </c>
      <c r="G3216" s="48">
        <v>539200</v>
      </c>
      <c r="H3216" s="47">
        <v>6.44</v>
      </c>
      <c r="I3216" s="51">
        <f t="shared" si="351"/>
        <v>0.36716077537058156</v>
      </c>
      <c r="J3216" s="51">
        <f t="shared" ca="1" si="352"/>
        <v>2</v>
      </c>
      <c r="K3216" s="47">
        <f t="shared" si="353"/>
        <v>6.37</v>
      </c>
      <c r="L3216" s="47">
        <f t="shared" si="354"/>
        <v>6.45</v>
      </c>
      <c r="M3216" s="47">
        <f t="shared" si="355"/>
        <v>6.3</v>
      </c>
      <c r="N3216" s="47">
        <f t="shared" si="356"/>
        <v>6.44</v>
      </c>
      <c r="O3216" s="48">
        <f t="shared" ca="1" si="357"/>
        <v>1078400</v>
      </c>
    </row>
    <row r="3217" spans="1:15" x14ac:dyDescent="0.25">
      <c r="A3217">
        <v>3202</v>
      </c>
      <c r="B3217" s="84">
        <v>37370</v>
      </c>
      <c r="C3217" s="47">
        <v>18.14</v>
      </c>
      <c r="D3217" s="47">
        <v>18.149999999999999</v>
      </c>
      <c r="E3217" s="47">
        <v>17.149999999999999</v>
      </c>
      <c r="F3217" s="47">
        <v>17.23</v>
      </c>
      <c r="G3217" s="48">
        <v>1015200</v>
      </c>
      <c r="H3217" s="47">
        <v>6.33</v>
      </c>
      <c r="I3217" s="51">
        <f t="shared" ref="I3217:I3280" si="358">H3217/F3217</f>
        <v>0.367382472431805</v>
      </c>
      <c r="J3217" s="51">
        <f t="shared" ref="J3217:J3280" ca="1" si="359">INDEX(OFFSET($T$15,0,0,$S$13+1,1),MATCH(B3217,OFFSET($Q$15,0,0,$S$13+1,1),-1))</f>
        <v>2</v>
      </c>
      <c r="K3217" s="47">
        <f t="shared" ref="K3217:K3280" si="360">ROUND($I3217*C3217,2)</f>
        <v>6.66</v>
      </c>
      <c r="L3217" s="47">
        <f t="shared" ref="L3217:L3280" si="361">ROUND($I3217*D3217,2)</f>
        <v>6.67</v>
      </c>
      <c r="M3217" s="47">
        <f t="shared" ref="M3217:M3280" si="362">ROUND($I3217*E3217,2)</f>
        <v>6.3</v>
      </c>
      <c r="N3217" s="47">
        <f t="shared" ref="N3217:N3280" si="363">ROUND($I3217*F3217,2)</f>
        <v>6.33</v>
      </c>
      <c r="O3217" s="48">
        <f t="shared" ref="O3217:O3280" ca="1" si="364">G3217*J3217</f>
        <v>2030400</v>
      </c>
    </row>
    <row r="3218" spans="1:15" x14ac:dyDescent="0.25">
      <c r="A3218">
        <v>3203</v>
      </c>
      <c r="B3218" s="84">
        <v>37369</v>
      </c>
      <c r="C3218" s="47">
        <v>18.899999999999999</v>
      </c>
      <c r="D3218" s="47">
        <v>19</v>
      </c>
      <c r="E3218" s="47">
        <v>17.600000000000001</v>
      </c>
      <c r="F3218" s="47">
        <v>17.64</v>
      </c>
      <c r="G3218" s="48">
        <v>1383700</v>
      </c>
      <c r="H3218" s="47">
        <v>6.48</v>
      </c>
      <c r="I3218" s="51">
        <f t="shared" si="358"/>
        <v>0.36734693877551022</v>
      </c>
      <c r="J3218" s="51">
        <f t="shared" ca="1" si="359"/>
        <v>2</v>
      </c>
      <c r="K3218" s="47">
        <f t="shared" si="360"/>
        <v>6.94</v>
      </c>
      <c r="L3218" s="47">
        <f t="shared" si="361"/>
        <v>6.98</v>
      </c>
      <c r="M3218" s="47">
        <f t="shared" si="362"/>
        <v>6.47</v>
      </c>
      <c r="N3218" s="47">
        <f t="shared" si="363"/>
        <v>6.48</v>
      </c>
      <c r="O3218" s="48">
        <f t="shared" ca="1" si="364"/>
        <v>2767400</v>
      </c>
    </row>
    <row r="3219" spans="1:15" x14ac:dyDescent="0.25">
      <c r="A3219">
        <v>3204</v>
      </c>
      <c r="B3219" s="84">
        <v>37368</v>
      </c>
      <c r="C3219" s="47">
        <v>20</v>
      </c>
      <c r="D3219" s="47">
        <v>20.010000000000002</v>
      </c>
      <c r="E3219" s="47">
        <v>18.39</v>
      </c>
      <c r="F3219" s="47">
        <v>18.75</v>
      </c>
      <c r="G3219" s="48">
        <v>1225600</v>
      </c>
      <c r="H3219" s="47">
        <v>6.89</v>
      </c>
      <c r="I3219" s="51">
        <f t="shared" si="358"/>
        <v>0.36746666666666666</v>
      </c>
      <c r="J3219" s="51">
        <f t="shared" ca="1" si="359"/>
        <v>2</v>
      </c>
      <c r="K3219" s="47">
        <f t="shared" si="360"/>
        <v>7.35</v>
      </c>
      <c r="L3219" s="47">
        <f t="shared" si="361"/>
        <v>7.35</v>
      </c>
      <c r="M3219" s="47">
        <f t="shared" si="362"/>
        <v>6.76</v>
      </c>
      <c r="N3219" s="47">
        <f t="shared" si="363"/>
        <v>6.89</v>
      </c>
      <c r="O3219" s="48">
        <f t="shared" ca="1" si="364"/>
        <v>2451200</v>
      </c>
    </row>
    <row r="3220" spans="1:15" x14ac:dyDescent="0.25">
      <c r="A3220">
        <v>3205</v>
      </c>
      <c r="B3220" s="84">
        <v>37365</v>
      </c>
      <c r="C3220" s="47">
        <v>21.24</v>
      </c>
      <c r="D3220" s="47">
        <v>21.28</v>
      </c>
      <c r="E3220" s="47">
        <v>19.850000000000001</v>
      </c>
      <c r="F3220" s="47">
        <v>19.97</v>
      </c>
      <c r="G3220" s="48">
        <v>634000</v>
      </c>
      <c r="H3220" s="47">
        <v>7.34</v>
      </c>
      <c r="I3220" s="51">
        <f t="shared" si="358"/>
        <v>0.36755132699048576</v>
      </c>
      <c r="J3220" s="51">
        <f t="shared" ca="1" si="359"/>
        <v>2</v>
      </c>
      <c r="K3220" s="47">
        <f t="shared" si="360"/>
        <v>7.81</v>
      </c>
      <c r="L3220" s="47">
        <f t="shared" si="361"/>
        <v>7.82</v>
      </c>
      <c r="M3220" s="47">
        <f t="shared" si="362"/>
        <v>7.3</v>
      </c>
      <c r="N3220" s="47">
        <f t="shared" si="363"/>
        <v>7.34</v>
      </c>
      <c r="O3220" s="48">
        <f t="shared" ca="1" si="364"/>
        <v>1268000</v>
      </c>
    </row>
    <row r="3221" spans="1:15" x14ac:dyDescent="0.25">
      <c r="A3221">
        <v>3206</v>
      </c>
      <c r="B3221" s="84">
        <v>37364</v>
      </c>
      <c r="C3221" s="47">
        <v>22.4</v>
      </c>
      <c r="D3221" s="47">
        <v>22.43</v>
      </c>
      <c r="E3221" s="47">
        <v>20.81</v>
      </c>
      <c r="F3221" s="47">
        <v>20.9</v>
      </c>
      <c r="G3221" s="48">
        <v>288000</v>
      </c>
      <c r="H3221" s="47">
        <v>7.68</v>
      </c>
      <c r="I3221" s="51">
        <f t="shared" si="358"/>
        <v>0.36746411483253588</v>
      </c>
      <c r="J3221" s="51">
        <f t="shared" ca="1" si="359"/>
        <v>2</v>
      </c>
      <c r="K3221" s="47">
        <f t="shared" si="360"/>
        <v>8.23</v>
      </c>
      <c r="L3221" s="47">
        <f t="shared" si="361"/>
        <v>8.24</v>
      </c>
      <c r="M3221" s="47">
        <f t="shared" si="362"/>
        <v>7.65</v>
      </c>
      <c r="N3221" s="47">
        <f t="shared" si="363"/>
        <v>7.68</v>
      </c>
      <c r="O3221" s="48">
        <f t="shared" ca="1" si="364"/>
        <v>576000</v>
      </c>
    </row>
    <row r="3222" spans="1:15" x14ac:dyDescent="0.25">
      <c r="A3222">
        <v>3207</v>
      </c>
      <c r="B3222" s="84">
        <v>37363</v>
      </c>
      <c r="C3222" s="47">
        <v>23.22</v>
      </c>
      <c r="D3222" s="47">
        <v>23.22</v>
      </c>
      <c r="E3222" s="47">
        <v>22.01</v>
      </c>
      <c r="F3222" s="47">
        <v>22.35</v>
      </c>
      <c r="G3222" s="48">
        <v>252100</v>
      </c>
      <c r="H3222" s="47">
        <v>8.2100000000000009</v>
      </c>
      <c r="I3222" s="51">
        <f t="shared" si="358"/>
        <v>0.367337807606264</v>
      </c>
      <c r="J3222" s="51">
        <f t="shared" ca="1" si="359"/>
        <v>2</v>
      </c>
      <c r="K3222" s="47">
        <f t="shared" si="360"/>
        <v>8.5299999999999994</v>
      </c>
      <c r="L3222" s="47">
        <f t="shared" si="361"/>
        <v>8.5299999999999994</v>
      </c>
      <c r="M3222" s="47">
        <f t="shared" si="362"/>
        <v>8.09</v>
      </c>
      <c r="N3222" s="47">
        <f t="shared" si="363"/>
        <v>8.2100000000000009</v>
      </c>
      <c r="O3222" s="48">
        <f t="shared" ca="1" si="364"/>
        <v>504200</v>
      </c>
    </row>
    <row r="3223" spans="1:15" x14ac:dyDescent="0.25">
      <c r="A3223">
        <v>3208</v>
      </c>
      <c r="B3223" s="84">
        <v>37362</v>
      </c>
      <c r="C3223" s="47">
        <v>21</v>
      </c>
      <c r="D3223" s="47">
        <v>23</v>
      </c>
      <c r="E3223" s="47">
        <v>20.85</v>
      </c>
      <c r="F3223" s="47">
        <v>22.61</v>
      </c>
      <c r="G3223" s="48">
        <v>965300</v>
      </c>
      <c r="H3223" s="47">
        <v>8.31</v>
      </c>
      <c r="I3223" s="51">
        <f t="shared" si="358"/>
        <v>0.36753648827952234</v>
      </c>
      <c r="J3223" s="51">
        <f t="shared" ca="1" si="359"/>
        <v>2</v>
      </c>
      <c r="K3223" s="47">
        <f t="shared" si="360"/>
        <v>7.72</v>
      </c>
      <c r="L3223" s="47">
        <f t="shared" si="361"/>
        <v>8.4499999999999993</v>
      </c>
      <c r="M3223" s="47">
        <f t="shared" si="362"/>
        <v>7.66</v>
      </c>
      <c r="N3223" s="47">
        <f t="shared" si="363"/>
        <v>8.31</v>
      </c>
      <c r="O3223" s="48">
        <f t="shared" ca="1" si="364"/>
        <v>1930600</v>
      </c>
    </row>
    <row r="3224" spans="1:15" x14ac:dyDescent="0.25">
      <c r="A3224">
        <v>3209</v>
      </c>
      <c r="B3224" s="84">
        <v>37361</v>
      </c>
      <c r="C3224" s="47">
        <v>22.5</v>
      </c>
      <c r="D3224" s="47">
        <v>22.51</v>
      </c>
      <c r="E3224" s="47">
        <v>20.36</v>
      </c>
      <c r="F3224" s="47">
        <v>20.36</v>
      </c>
      <c r="G3224" s="48">
        <v>450800</v>
      </c>
      <c r="H3224" s="47">
        <v>7.48</v>
      </c>
      <c r="I3224" s="51">
        <f t="shared" si="358"/>
        <v>0.36738703339882123</v>
      </c>
      <c r="J3224" s="51">
        <f t="shared" ca="1" si="359"/>
        <v>2</v>
      </c>
      <c r="K3224" s="47">
        <f t="shared" si="360"/>
        <v>8.27</v>
      </c>
      <c r="L3224" s="47">
        <f t="shared" si="361"/>
        <v>8.27</v>
      </c>
      <c r="M3224" s="47">
        <f t="shared" si="362"/>
        <v>7.48</v>
      </c>
      <c r="N3224" s="47">
        <f t="shared" si="363"/>
        <v>7.48</v>
      </c>
      <c r="O3224" s="48">
        <f t="shared" ca="1" si="364"/>
        <v>901600</v>
      </c>
    </row>
    <row r="3225" spans="1:15" x14ac:dyDescent="0.25">
      <c r="A3225">
        <v>3210</v>
      </c>
      <c r="B3225" s="84">
        <v>37358</v>
      </c>
      <c r="C3225" s="47">
        <v>21.76</v>
      </c>
      <c r="D3225" s="47">
        <v>22.69</v>
      </c>
      <c r="E3225" s="47">
        <v>21.76</v>
      </c>
      <c r="F3225" s="47">
        <v>22.69</v>
      </c>
      <c r="G3225" s="48">
        <v>261300</v>
      </c>
      <c r="H3225" s="47">
        <v>8.33</v>
      </c>
      <c r="I3225" s="51">
        <f t="shared" si="358"/>
        <v>0.36712208021154691</v>
      </c>
      <c r="J3225" s="51">
        <f t="shared" ca="1" si="359"/>
        <v>2</v>
      </c>
      <c r="K3225" s="47">
        <f t="shared" si="360"/>
        <v>7.99</v>
      </c>
      <c r="L3225" s="47">
        <f t="shared" si="361"/>
        <v>8.33</v>
      </c>
      <c r="M3225" s="47">
        <f t="shared" si="362"/>
        <v>7.99</v>
      </c>
      <c r="N3225" s="47">
        <f t="shared" si="363"/>
        <v>8.33</v>
      </c>
      <c r="O3225" s="48">
        <f t="shared" ca="1" si="364"/>
        <v>522600</v>
      </c>
    </row>
    <row r="3226" spans="1:15" x14ac:dyDescent="0.25">
      <c r="A3226">
        <v>3211</v>
      </c>
      <c r="B3226" s="84">
        <v>37357</v>
      </c>
      <c r="C3226" s="47">
        <v>22.29</v>
      </c>
      <c r="D3226" s="47">
        <v>22.5</v>
      </c>
      <c r="E3226" s="47">
        <v>21.39</v>
      </c>
      <c r="F3226" s="47">
        <v>21.39</v>
      </c>
      <c r="G3226" s="48">
        <v>281600</v>
      </c>
      <c r="H3226" s="47">
        <v>7.86</v>
      </c>
      <c r="I3226" s="51">
        <f t="shared" si="358"/>
        <v>0.36746143057503505</v>
      </c>
      <c r="J3226" s="51">
        <f t="shared" ca="1" si="359"/>
        <v>2</v>
      </c>
      <c r="K3226" s="47">
        <f t="shared" si="360"/>
        <v>8.19</v>
      </c>
      <c r="L3226" s="47">
        <f t="shared" si="361"/>
        <v>8.27</v>
      </c>
      <c r="M3226" s="47">
        <f t="shared" si="362"/>
        <v>7.86</v>
      </c>
      <c r="N3226" s="47">
        <f t="shared" si="363"/>
        <v>7.86</v>
      </c>
      <c r="O3226" s="48">
        <f t="shared" ca="1" si="364"/>
        <v>563200</v>
      </c>
    </row>
    <row r="3227" spans="1:15" x14ac:dyDescent="0.25">
      <c r="A3227">
        <v>3212</v>
      </c>
      <c r="B3227" s="84">
        <v>37356</v>
      </c>
      <c r="C3227" s="47">
        <v>22</v>
      </c>
      <c r="D3227" s="47">
        <v>22.4</v>
      </c>
      <c r="E3227" s="47">
        <v>21.75</v>
      </c>
      <c r="F3227" s="47">
        <v>22.4</v>
      </c>
      <c r="G3227" s="48">
        <v>406900</v>
      </c>
      <c r="H3227" s="47">
        <v>8.23</v>
      </c>
      <c r="I3227" s="51">
        <f t="shared" si="358"/>
        <v>0.36741071428571431</v>
      </c>
      <c r="J3227" s="51">
        <f t="shared" ca="1" si="359"/>
        <v>2</v>
      </c>
      <c r="K3227" s="47">
        <f t="shared" si="360"/>
        <v>8.08</v>
      </c>
      <c r="L3227" s="47">
        <f t="shared" si="361"/>
        <v>8.23</v>
      </c>
      <c r="M3227" s="47">
        <f t="shared" si="362"/>
        <v>7.99</v>
      </c>
      <c r="N3227" s="47">
        <f t="shared" si="363"/>
        <v>8.23</v>
      </c>
      <c r="O3227" s="48">
        <f t="shared" ca="1" si="364"/>
        <v>813800</v>
      </c>
    </row>
    <row r="3228" spans="1:15" x14ac:dyDescent="0.25">
      <c r="A3228">
        <v>3213</v>
      </c>
      <c r="B3228" s="84">
        <v>37355</v>
      </c>
      <c r="C3228" s="47">
        <v>20.91</v>
      </c>
      <c r="D3228" s="47">
        <v>22.24</v>
      </c>
      <c r="E3228" s="47">
        <v>20.9</v>
      </c>
      <c r="F3228" s="47">
        <v>21.95</v>
      </c>
      <c r="G3228" s="48">
        <v>397700</v>
      </c>
      <c r="H3228" s="47">
        <v>8.06</v>
      </c>
      <c r="I3228" s="51">
        <f t="shared" si="358"/>
        <v>0.36719817767653762</v>
      </c>
      <c r="J3228" s="51">
        <f t="shared" ca="1" si="359"/>
        <v>2</v>
      </c>
      <c r="K3228" s="47">
        <f t="shared" si="360"/>
        <v>7.68</v>
      </c>
      <c r="L3228" s="47">
        <f t="shared" si="361"/>
        <v>8.17</v>
      </c>
      <c r="M3228" s="47">
        <f t="shared" si="362"/>
        <v>7.67</v>
      </c>
      <c r="N3228" s="47">
        <f t="shared" si="363"/>
        <v>8.06</v>
      </c>
      <c r="O3228" s="48">
        <f t="shared" ca="1" si="364"/>
        <v>795400</v>
      </c>
    </row>
    <row r="3229" spans="1:15" x14ac:dyDescent="0.25">
      <c r="A3229">
        <v>3214</v>
      </c>
      <c r="B3229" s="84">
        <v>37354</v>
      </c>
      <c r="C3229" s="47">
        <v>21.12</v>
      </c>
      <c r="D3229" s="47">
        <v>21.46</v>
      </c>
      <c r="E3229" s="47">
        <v>20.65</v>
      </c>
      <c r="F3229" s="47">
        <v>21.3</v>
      </c>
      <c r="G3229" s="48">
        <v>374900</v>
      </c>
      <c r="H3229" s="47">
        <v>7.82</v>
      </c>
      <c r="I3229" s="51">
        <f t="shared" si="358"/>
        <v>0.36713615023474178</v>
      </c>
      <c r="J3229" s="51">
        <f t="shared" ca="1" si="359"/>
        <v>2</v>
      </c>
      <c r="K3229" s="47">
        <f t="shared" si="360"/>
        <v>7.75</v>
      </c>
      <c r="L3229" s="47">
        <f t="shared" si="361"/>
        <v>7.88</v>
      </c>
      <c r="M3229" s="47">
        <f t="shared" si="362"/>
        <v>7.58</v>
      </c>
      <c r="N3229" s="47">
        <f t="shared" si="363"/>
        <v>7.82</v>
      </c>
      <c r="O3229" s="48">
        <f t="shared" ca="1" si="364"/>
        <v>749800</v>
      </c>
    </row>
    <row r="3230" spans="1:15" x14ac:dyDescent="0.25">
      <c r="A3230">
        <v>3215</v>
      </c>
      <c r="B3230" s="84">
        <v>37351</v>
      </c>
      <c r="C3230" s="47">
        <v>21.4</v>
      </c>
      <c r="D3230" s="47">
        <v>21.48</v>
      </c>
      <c r="E3230" s="47">
        <v>20.11</v>
      </c>
      <c r="F3230" s="47">
        <v>21.09</v>
      </c>
      <c r="G3230" s="48">
        <v>360900</v>
      </c>
      <c r="H3230" s="47">
        <v>7.75</v>
      </c>
      <c r="I3230" s="51">
        <f t="shared" si="358"/>
        <v>0.36747273589378854</v>
      </c>
      <c r="J3230" s="51">
        <f t="shared" ca="1" si="359"/>
        <v>2</v>
      </c>
      <c r="K3230" s="47">
        <f t="shared" si="360"/>
        <v>7.86</v>
      </c>
      <c r="L3230" s="47">
        <f t="shared" si="361"/>
        <v>7.89</v>
      </c>
      <c r="M3230" s="47">
        <f t="shared" si="362"/>
        <v>7.39</v>
      </c>
      <c r="N3230" s="47">
        <f t="shared" si="363"/>
        <v>7.75</v>
      </c>
      <c r="O3230" s="48">
        <f t="shared" ca="1" si="364"/>
        <v>721800</v>
      </c>
    </row>
    <row r="3231" spans="1:15" x14ac:dyDescent="0.25">
      <c r="A3231">
        <v>3216</v>
      </c>
      <c r="B3231" s="84">
        <v>37350</v>
      </c>
      <c r="C3231" s="47">
        <v>20.05</v>
      </c>
      <c r="D3231" s="47">
        <v>20.78</v>
      </c>
      <c r="E3231" s="47">
        <v>19.75</v>
      </c>
      <c r="F3231" s="47">
        <v>20.65</v>
      </c>
      <c r="G3231" s="48">
        <v>681700</v>
      </c>
      <c r="H3231" s="47">
        <v>7.59</v>
      </c>
      <c r="I3231" s="51">
        <f t="shared" si="358"/>
        <v>0.36755447941888619</v>
      </c>
      <c r="J3231" s="51">
        <f t="shared" ca="1" si="359"/>
        <v>2</v>
      </c>
      <c r="K3231" s="47">
        <f t="shared" si="360"/>
        <v>7.37</v>
      </c>
      <c r="L3231" s="47">
        <f t="shared" si="361"/>
        <v>7.64</v>
      </c>
      <c r="M3231" s="47">
        <f t="shared" si="362"/>
        <v>7.26</v>
      </c>
      <c r="N3231" s="47">
        <f t="shared" si="363"/>
        <v>7.59</v>
      </c>
      <c r="O3231" s="48">
        <f t="shared" ca="1" si="364"/>
        <v>1363400</v>
      </c>
    </row>
    <row r="3232" spans="1:15" x14ac:dyDescent="0.25">
      <c r="A3232">
        <v>3217</v>
      </c>
      <c r="B3232" s="84">
        <v>37349</v>
      </c>
      <c r="C3232" s="47">
        <v>19.89</v>
      </c>
      <c r="D3232" s="47">
        <v>20.100000000000001</v>
      </c>
      <c r="E3232" s="47">
        <v>19.63</v>
      </c>
      <c r="F3232" s="47">
        <v>19.86</v>
      </c>
      <c r="G3232" s="48">
        <v>486400</v>
      </c>
      <c r="H3232" s="47">
        <v>7.29</v>
      </c>
      <c r="I3232" s="51">
        <f t="shared" si="358"/>
        <v>0.36706948640483383</v>
      </c>
      <c r="J3232" s="51">
        <f t="shared" ca="1" si="359"/>
        <v>2</v>
      </c>
      <c r="K3232" s="47">
        <f t="shared" si="360"/>
        <v>7.3</v>
      </c>
      <c r="L3232" s="47">
        <f t="shared" si="361"/>
        <v>7.38</v>
      </c>
      <c r="M3232" s="47">
        <f t="shared" si="362"/>
        <v>7.21</v>
      </c>
      <c r="N3232" s="47">
        <f t="shared" si="363"/>
        <v>7.29</v>
      </c>
      <c r="O3232" s="48">
        <f t="shared" ca="1" si="364"/>
        <v>972800</v>
      </c>
    </row>
    <row r="3233" spans="1:15" x14ac:dyDescent="0.25">
      <c r="A3233">
        <v>3218</v>
      </c>
      <c r="B3233" s="84">
        <v>37348</v>
      </c>
      <c r="C3233" s="47">
        <v>19.97</v>
      </c>
      <c r="D3233" s="47">
        <v>20.45</v>
      </c>
      <c r="E3233" s="47">
        <v>19.55</v>
      </c>
      <c r="F3233" s="47">
        <v>19.95</v>
      </c>
      <c r="G3233" s="48">
        <v>481300</v>
      </c>
      <c r="H3233" s="47">
        <v>7.33</v>
      </c>
      <c r="I3233" s="51">
        <f t="shared" si="358"/>
        <v>0.36741854636591481</v>
      </c>
      <c r="J3233" s="51">
        <f t="shared" ca="1" si="359"/>
        <v>2</v>
      </c>
      <c r="K3233" s="47">
        <f t="shared" si="360"/>
        <v>7.34</v>
      </c>
      <c r="L3233" s="47">
        <f t="shared" si="361"/>
        <v>7.51</v>
      </c>
      <c r="M3233" s="47">
        <f t="shared" si="362"/>
        <v>7.18</v>
      </c>
      <c r="N3233" s="47">
        <f t="shared" si="363"/>
        <v>7.33</v>
      </c>
      <c r="O3233" s="48">
        <f t="shared" ca="1" si="364"/>
        <v>962600</v>
      </c>
    </row>
    <row r="3234" spans="1:15" x14ac:dyDescent="0.25">
      <c r="A3234">
        <v>3219</v>
      </c>
      <c r="B3234" s="84">
        <v>37347</v>
      </c>
      <c r="C3234" s="47">
        <v>20.260000000000002</v>
      </c>
      <c r="D3234" s="47">
        <v>20.45</v>
      </c>
      <c r="E3234" s="47">
        <v>19.7</v>
      </c>
      <c r="F3234" s="47">
        <v>20.11</v>
      </c>
      <c r="G3234" s="48">
        <v>241600</v>
      </c>
      <c r="H3234" s="47">
        <v>7.39</v>
      </c>
      <c r="I3234" s="51">
        <f t="shared" si="358"/>
        <v>0.36747886623570364</v>
      </c>
      <c r="J3234" s="51">
        <f t="shared" ca="1" si="359"/>
        <v>2</v>
      </c>
      <c r="K3234" s="47">
        <f t="shared" si="360"/>
        <v>7.45</v>
      </c>
      <c r="L3234" s="47">
        <f t="shared" si="361"/>
        <v>7.51</v>
      </c>
      <c r="M3234" s="47">
        <f t="shared" si="362"/>
        <v>7.24</v>
      </c>
      <c r="N3234" s="47">
        <f t="shared" si="363"/>
        <v>7.39</v>
      </c>
      <c r="O3234" s="48">
        <f t="shared" ca="1" si="364"/>
        <v>483200</v>
      </c>
    </row>
    <row r="3235" spans="1:15" x14ac:dyDescent="0.25">
      <c r="A3235">
        <v>3220</v>
      </c>
      <c r="B3235" s="84">
        <v>37343</v>
      </c>
      <c r="C3235" s="47">
        <v>20.22</v>
      </c>
      <c r="D3235" s="47">
        <v>20.399999999999999</v>
      </c>
      <c r="E3235" s="47">
        <v>19.71</v>
      </c>
      <c r="F3235" s="47">
        <v>19.96</v>
      </c>
      <c r="G3235" s="48">
        <v>515200</v>
      </c>
      <c r="H3235" s="47">
        <v>7.33</v>
      </c>
      <c r="I3235" s="51">
        <f t="shared" si="358"/>
        <v>0.36723446893787576</v>
      </c>
      <c r="J3235" s="51">
        <f t="shared" ca="1" si="359"/>
        <v>2</v>
      </c>
      <c r="K3235" s="47">
        <f t="shared" si="360"/>
        <v>7.43</v>
      </c>
      <c r="L3235" s="47">
        <f t="shared" si="361"/>
        <v>7.49</v>
      </c>
      <c r="M3235" s="47">
        <f t="shared" si="362"/>
        <v>7.24</v>
      </c>
      <c r="N3235" s="47">
        <f t="shared" si="363"/>
        <v>7.33</v>
      </c>
      <c r="O3235" s="48">
        <f t="shared" ca="1" si="364"/>
        <v>1030400</v>
      </c>
    </row>
    <row r="3236" spans="1:15" x14ac:dyDescent="0.25">
      <c r="A3236">
        <v>3221</v>
      </c>
      <c r="B3236" s="84">
        <v>37342</v>
      </c>
      <c r="C3236" s="47">
        <v>20.29</v>
      </c>
      <c r="D3236" s="47">
        <v>20.6</v>
      </c>
      <c r="E3236" s="47">
        <v>19.93</v>
      </c>
      <c r="F3236" s="47">
        <v>20.07</v>
      </c>
      <c r="G3236" s="48">
        <v>870500</v>
      </c>
      <c r="H3236" s="47">
        <v>7.37</v>
      </c>
      <c r="I3236" s="51">
        <f t="shared" si="358"/>
        <v>0.36721474838066764</v>
      </c>
      <c r="J3236" s="51">
        <f t="shared" ca="1" si="359"/>
        <v>2</v>
      </c>
      <c r="K3236" s="47">
        <f t="shared" si="360"/>
        <v>7.45</v>
      </c>
      <c r="L3236" s="47">
        <f t="shared" si="361"/>
        <v>7.56</v>
      </c>
      <c r="M3236" s="47">
        <f t="shared" si="362"/>
        <v>7.32</v>
      </c>
      <c r="N3236" s="47">
        <f t="shared" si="363"/>
        <v>7.37</v>
      </c>
      <c r="O3236" s="48">
        <f t="shared" ca="1" si="364"/>
        <v>1741000</v>
      </c>
    </row>
    <row r="3237" spans="1:15" x14ac:dyDescent="0.25">
      <c r="A3237">
        <v>3222</v>
      </c>
      <c r="B3237" s="84">
        <v>37341</v>
      </c>
      <c r="C3237" s="47">
        <v>20.95</v>
      </c>
      <c r="D3237" s="47">
        <v>20.95</v>
      </c>
      <c r="E3237" s="47">
        <v>20.05</v>
      </c>
      <c r="F3237" s="47">
        <v>20.399999999999999</v>
      </c>
      <c r="G3237" s="48">
        <v>1104100</v>
      </c>
      <c r="H3237" s="47">
        <v>7.49</v>
      </c>
      <c r="I3237" s="51">
        <f t="shared" si="358"/>
        <v>0.36715686274509807</v>
      </c>
      <c r="J3237" s="51">
        <f t="shared" ca="1" si="359"/>
        <v>2</v>
      </c>
      <c r="K3237" s="47">
        <f t="shared" si="360"/>
        <v>7.69</v>
      </c>
      <c r="L3237" s="47">
        <f t="shared" si="361"/>
        <v>7.69</v>
      </c>
      <c r="M3237" s="47">
        <f t="shared" si="362"/>
        <v>7.36</v>
      </c>
      <c r="N3237" s="47">
        <f t="shared" si="363"/>
        <v>7.49</v>
      </c>
      <c r="O3237" s="48">
        <f t="shared" ca="1" si="364"/>
        <v>2208200</v>
      </c>
    </row>
    <row r="3238" spans="1:15" x14ac:dyDescent="0.25">
      <c r="A3238">
        <v>3223</v>
      </c>
      <c r="B3238" s="84">
        <v>37340</v>
      </c>
      <c r="C3238" s="47">
        <v>21.31</v>
      </c>
      <c r="D3238" s="47">
        <v>21.7</v>
      </c>
      <c r="E3238" s="47">
        <v>20.57</v>
      </c>
      <c r="F3238" s="47">
        <v>20.62</v>
      </c>
      <c r="G3238" s="48">
        <v>397300</v>
      </c>
      <c r="H3238" s="47">
        <v>7.57</v>
      </c>
      <c r="I3238" s="51">
        <f t="shared" si="358"/>
        <v>0.36711930164888457</v>
      </c>
      <c r="J3238" s="51">
        <f t="shared" ca="1" si="359"/>
        <v>2</v>
      </c>
      <c r="K3238" s="47">
        <f t="shared" si="360"/>
        <v>7.82</v>
      </c>
      <c r="L3238" s="47">
        <f t="shared" si="361"/>
        <v>7.97</v>
      </c>
      <c r="M3238" s="47">
        <f t="shared" si="362"/>
        <v>7.55</v>
      </c>
      <c r="N3238" s="47">
        <f t="shared" si="363"/>
        <v>7.57</v>
      </c>
      <c r="O3238" s="48">
        <f t="shared" ca="1" si="364"/>
        <v>794600</v>
      </c>
    </row>
    <row r="3239" spans="1:15" x14ac:dyDescent="0.25">
      <c r="A3239">
        <v>3224</v>
      </c>
      <c r="B3239" s="84">
        <v>37337</v>
      </c>
      <c r="C3239" s="47">
        <v>20.95</v>
      </c>
      <c r="D3239" s="47">
        <v>21.87</v>
      </c>
      <c r="E3239" s="47">
        <v>20.91</v>
      </c>
      <c r="F3239" s="47">
        <v>21.5</v>
      </c>
      <c r="G3239" s="48">
        <v>232900</v>
      </c>
      <c r="H3239" s="47">
        <v>7.9</v>
      </c>
      <c r="I3239" s="51">
        <f t="shared" si="358"/>
        <v>0.36744186046511629</v>
      </c>
      <c r="J3239" s="51">
        <f t="shared" ca="1" si="359"/>
        <v>2</v>
      </c>
      <c r="K3239" s="47">
        <f t="shared" si="360"/>
        <v>7.7</v>
      </c>
      <c r="L3239" s="47">
        <f t="shared" si="361"/>
        <v>8.0399999999999991</v>
      </c>
      <c r="M3239" s="47">
        <f t="shared" si="362"/>
        <v>7.68</v>
      </c>
      <c r="N3239" s="47">
        <f t="shared" si="363"/>
        <v>7.9</v>
      </c>
      <c r="O3239" s="48">
        <f t="shared" ca="1" si="364"/>
        <v>465800</v>
      </c>
    </row>
    <row r="3240" spans="1:15" x14ac:dyDescent="0.25">
      <c r="A3240">
        <v>3225</v>
      </c>
      <c r="B3240" s="84">
        <v>37336</v>
      </c>
      <c r="C3240" s="47">
        <v>21.88</v>
      </c>
      <c r="D3240" s="47">
        <v>21.89</v>
      </c>
      <c r="E3240" s="47">
        <v>20.2</v>
      </c>
      <c r="F3240" s="47">
        <v>20.93</v>
      </c>
      <c r="G3240" s="48">
        <v>394000</v>
      </c>
      <c r="H3240" s="47">
        <v>7.69</v>
      </c>
      <c r="I3240" s="51">
        <f t="shared" si="358"/>
        <v>0.36741519350215007</v>
      </c>
      <c r="J3240" s="51">
        <f t="shared" ca="1" si="359"/>
        <v>2</v>
      </c>
      <c r="K3240" s="47">
        <f t="shared" si="360"/>
        <v>8.0399999999999991</v>
      </c>
      <c r="L3240" s="47">
        <f t="shared" si="361"/>
        <v>8.0399999999999991</v>
      </c>
      <c r="M3240" s="47">
        <f t="shared" si="362"/>
        <v>7.42</v>
      </c>
      <c r="N3240" s="47">
        <f t="shared" si="363"/>
        <v>7.69</v>
      </c>
      <c r="O3240" s="48">
        <f t="shared" ca="1" si="364"/>
        <v>788000</v>
      </c>
    </row>
    <row r="3241" spans="1:15" x14ac:dyDescent="0.25">
      <c r="A3241">
        <v>3226</v>
      </c>
      <c r="B3241" s="84">
        <v>37335</v>
      </c>
      <c r="C3241" s="47">
        <v>21.05</v>
      </c>
      <c r="D3241" s="47">
        <v>22</v>
      </c>
      <c r="E3241" s="47">
        <v>20.8</v>
      </c>
      <c r="F3241" s="47">
        <v>21.43</v>
      </c>
      <c r="G3241" s="48">
        <v>316100</v>
      </c>
      <c r="H3241" s="47">
        <v>7.87</v>
      </c>
      <c r="I3241" s="51">
        <f t="shared" si="358"/>
        <v>0.36724218385440971</v>
      </c>
      <c r="J3241" s="51">
        <f t="shared" ca="1" si="359"/>
        <v>2</v>
      </c>
      <c r="K3241" s="47">
        <f t="shared" si="360"/>
        <v>7.73</v>
      </c>
      <c r="L3241" s="47">
        <f t="shared" si="361"/>
        <v>8.08</v>
      </c>
      <c r="M3241" s="47">
        <f t="shared" si="362"/>
        <v>7.64</v>
      </c>
      <c r="N3241" s="47">
        <f t="shared" si="363"/>
        <v>7.87</v>
      </c>
      <c r="O3241" s="48">
        <f t="shared" ca="1" si="364"/>
        <v>632200</v>
      </c>
    </row>
    <row r="3242" spans="1:15" x14ac:dyDescent="0.25">
      <c r="A3242">
        <v>3227</v>
      </c>
      <c r="B3242" s="84">
        <v>37334</v>
      </c>
      <c r="C3242" s="47">
        <v>21.81</v>
      </c>
      <c r="D3242" s="47">
        <v>22.01</v>
      </c>
      <c r="E3242" s="47">
        <v>20.3</v>
      </c>
      <c r="F3242" s="47">
        <v>20.93</v>
      </c>
      <c r="G3242" s="48">
        <v>546800</v>
      </c>
      <c r="H3242" s="47">
        <v>7.69</v>
      </c>
      <c r="I3242" s="51">
        <f t="shared" si="358"/>
        <v>0.36741519350215007</v>
      </c>
      <c r="J3242" s="51">
        <f t="shared" ca="1" si="359"/>
        <v>2</v>
      </c>
      <c r="K3242" s="47">
        <f t="shared" si="360"/>
        <v>8.01</v>
      </c>
      <c r="L3242" s="47">
        <f t="shared" si="361"/>
        <v>8.09</v>
      </c>
      <c r="M3242" s="47">
        <f t="shared" si="362"/>
        <v>7.46</v>
      </c>
      <c r="N3242" s="47">
        <f t="shared" si="363"/>
        <v>7.69</v>
      </c>
      <c r="O3242" s="48">
        <f t="shared" ca="1" si="364"/>
        <v>1093600</v>
      </c>
    </row>
    <row r="3243" spans="1:15" x14ac:dyDescent="0.25">
      <c r="A3243">
        <v>3228</v>
      </c>
      <c r="B3243" s="84">
        <v>37333</v>
      </c>
      <c r="C3243" s="47">
        <v>22.37</v>
      </c>
      <c r="D3243" s="47">
        <v>22.65</v>
      </c>
      <c r="E3243" s="47">
        <v>21.15</v>
      </c>
      <c r="F3243" s="47">
        <v>21.8</v>
      </c>
      <c r="G3243" s="48">
        <v>441700</v>
      </c>
      <c r="H3243" s="47">
        <v>8.01</v>
      </c>
      <c r="I3243" s="51">
        <f t="shared" si="358"/>
        <v>0.36743119266055041</v>
      </c>
      <c r="J3243" s="51">
        <f t="shared" ca="1" si="359"/>
        <v>2</v>
      </c>
      <c r="K3243" s="47">
        <f t="shared" si="360"/>
        <v>8.2200000000000006</v>
      </c>
      <c r="L3243" s="47">
        <f t="shared" si="361"/>
        <v>8.32</v>
      </c>
      <c r="M3243" s="47">
        <f t="shared" si="362"/>
        <v>7.77</v>
      </c>
      <c r="N3243" s="47">
        <f t="shared" si="363"/>
        <v>8.01</v>
      </c>
      <c r="O3243" s="48">
        <f t="shared" ca="1" si="364"/>
        <v>883400</v>
      </c>
    </row>
    <row r="3244" spans="1:15" x14ac:dyDescent="0.25">
      <c r="A3244">
        <v>3229</v>
      </c>
      <c r="B3244" s="84">
        <v>37330</v>
      </c>
      <c r="C3244" s="47">
        <v>22.18</v>
      </c>
      <c r="D3244" s="47">
        <v>22.38</v>
      </c>
      <c r="E3244" s="47">
        <v>21.6</v>
      </c>
      <c r="F3244" s="47">
        <v>21.75</v>
      </c>
      <c r="G3244" s="48">
        <v>423200</v>
      </c>
      <c r="H3244" s="47">
        <v>7.99</v>
      </c>
      <c r="I3244" s="51">
        <f t="shared" si="358"/>
        <v>0.36735632183908046</v>
      </c>
      <c r="J3244" s="51">
        <f t="shared" ca="1" si="359"/>
        <v>2</v>
      </c>
      <c r="K3244" s="47">
        <f t="shared" si="360"/>
        <v>8.15</v>
      </c>
      <c r="L3244" s="47">
        <f t="shared" si="361"/>
        <v>8.2200000000000006</v>
      </c>
      <c r="M3244" s="47">
        <f t="shared" si="362"/>
        <v>7.93</v>
      </c>
      <c r="N3244" s="47">
        <f t="shared" si="363"/>
        <v>7.99</v>
      </c>
      <c r="O3244" s="48">
        <f t="shared" ca="1" si="364"/>
        <v>846400</v>
      </c>
    </row>
    <row r="3245" spans="1:15" x14ac:dyDescent="0.25">
      <c r="A3245">
        <v>3230</v>
      </c>
      <c r="B3245" s="84">
        <v>37329</v>
      </c>
      <c r="C3245" s="47">
        <v>22.4</v>
      </c>
      <c r="D3245" s="47">
        <v>22.49</v>
      </c>
      <c r="E3245" s="47">
        <v>21.6</v>
      </c>
      <c r="F3245" s="47">
        <v>22.25</v>
      </c>
      <c r="G3245" s="48">
        <v>245600</v>
      </c>
      <c r="H3245" s="47">
        <v>8.17</v>
      </c>
      <c r="I3245" s="51">
        <f t="shared" si="358"/>
        <v>0.36719101123595504</v>
      </c>
      <c r="J3245" s="51">
        <f t="shared" ca="1" si="359"/>
        <v>2</v>
      </c>
      <c r="K3245" s="47">
        <f t="shared" si="360"/>
        <v>8.23</v>
      </c>
      <c r="L3245" s="47">
        <f t="shared" si="361"/>
        <v>8.26</v>
      </c>
      <c r="M3245" s="47">
        <f t="shared" si="362"/>
        <v>7.93</v>
      </c>
      <c r="N3245" s="47">
        <f t="shared" si="363"/>
        <v>8.17</v>
      </c>
      <c r="O3245" s="48">
        <f t="shared" ca="1" si="364"/>
        <v>491200</v>
      </c>
    </row>
    <row r="3246" spans="1:15" x14ac:dyDescent="0.25">
      <c r="A3246">
        <v>3231</v>
      </c>
      <c r="B3246" s="84">
        <v>37328</v>
      </c>
      <c r="C3246" s="47">
        <v>22.15</v>
      </c>
      <c r="D3246" s="47">
        <v>22.64</v>
      </c>
      <c r="E3246" s="47">
        <v>22.15</v>
      </c>
      <c r="F3246" s="47">
        <v>22.34</v>
      </c>
      <c r="G3246" s="48">
        <v>182000</v>
      </c>
      <c r="H3246" s="47">
        <v>8.2100000000000009</v>
      </c>
      <c r="I3246" s="51">
        <f t="shared" si="358"/>
        <v>0.36750223813786931</v>
      </c>
      <c r="J3246" s="51">
        <f t="shared" ca="1" si="359"/>
        <v>2</v>
      </c>
      <c r="K3246" s="47">
        <f t="shared" si="360"/>
        <v>8.14</v>
      </c>
      <c r="L3246" s="47">
        <f t="shared" si="361"/>
        <v>8.32</v>
      </c>
      <c r="M3246" s="47">
        <f t="shared" si="362"/>
        <v>8.14</v>
      </c>
      <c r="N3246" s="47">
        <f t="shared" si="363"/>
        <v>8.2100000000000009</v>
      </c>
      <c r="O3246" s="48">
        <f t="shared" ca="1" si="364"/>
        <v>364000</v>
      </c>
    </row>
    <row r="3247" spans="1:15" x14ac:dyDescent="0.25">
      <c r="A3247">
        <v>3232</v>
      </c>
      <c r="B3247" s="84">
        <v>37327</v>
      </c>
      <c r="C3247" s="47">
        <v>21.36</v>
      </c>
      <c r="D3247" s="47">
        <v>22.75</v>
      </c>
      <c r="E3247" s="47">
        <v>19.54</v>
      </c>
      <c r="F3247" s="47">
        <v>22</v>
      </c>
      <c r="G3247" s="48">
        <v>552100</v>
      </c>
      <c r="H3247" s="47">
        <v>8.08</v>
      </c>
      <c r="I3247" s="51">
        <f t="shared" si="358"/>
        <v>0.36727272727272725</v>
      </c>
      <c r="J3247" s="51">
        <f t="shared" ca="1" si="359"/>
        <v>2</v>
      </c>
      <c r="K3247" s="47">
        <f t="shared" si="360"/>
        <v>7.84</v>
      </c>
      <c r="L3247" s="47">
        <f t="shared" si="361"/>
        <v>8.36</v>
      </c>
      <c r="M3247" s="47">
        <f t="shared" si="362"/>
        <v>7.18</v>
      </c>
      <c r="N3247" s="47">
        <f t="shared" si="363"/>
        <v>8.08</v>
      </c>
      <c r="O3247" s="48">
        <f t="shared" ca="1" si="364"/>
        <v>1104200</v>
      </c>
    </row>
    <row r="3248" spans="1:15" x14ac:dyDescent="0.25">
      <c r="A3248">
        <v>3233</v>
      </c>
      <c r="B3248" s="84">
        <v>37326</v>
      </c>
      <c r="C3248" s="47">
        <v>22.7</v>
      </c>
      <c r="D3248" s="47">
        <v>22.7</v>
      </c>
      <c r="E3248" s="47">
        <v>21.7</v>
      </c>
      <c r="F3248" s="47">
        <v>22.14</v>
      </c>
      <c r="G3248" s="48">
        <v>266100</v>
      </c>
      <c r="H3248" s="47">
        <v>8.1300000000000008</v>
      </c>
      <c r="I3248" s="51">
        <f t="shared" si="358"/>
        <v>0.36720867208672087</v>
      </c>
      <c r="J3248" s="51">
        <f t="shared" ca="1" si="359"/>
        <v>2</v>
      </c>
      <c r="K3248" s="47">
        <f t="shared" si="360"/>
        <v>8.34</v>
      </c>
      <c r="L3248" s="47">
        <f t="shared" si="361"/>
        <v>8.34</v>
      </c>
      <c r="M3248" s="47">
        <f t="shared" si="362"/>
        <v>7.97</v>
      </c>
      <c r="N3248" s="47">
        <f t="shared" si="363"/>
        <v>8.1300000000000008</v>
      </c>
      <c r="O3248" s="48">
        <f t="shared" ca="1" si="364"/>
        <v>532200</v>
      </c>
    </row>
    <row r="3249" spans="1:15" x14ac:dyDescent="0.25">
      <c r="A3249">
        <v>3234</v>
      </c>
      <c r="B3249" s="84">
        <v>37323</v>
      </c>
      <c r="C3249" s="47">
        <v>22.93</v>
      </c>
      <c r="D3249" s="47">
        <v>22.93</v>
      </c>
      <c r="E3249" s="47">
        <v>22.15</v>
      </c>
      <c r="F3249" s="47">
        <v>22.45</v>
      </c>
      <c r="G3249" s="48">
        <v>376800</v>
      </c>
      <c r="H3249" s="47">
        <v>8.25</v>
      </c>
      <c r="I3249" s="51">
        <f t="shared" si="358"/>
        <v>0.36748329621380849</v>
      </c>
      <c r="J3249" s="51">
        <f t="shared" ca="1" si="359"/>
        <v>2</v>
      </c>
      <c r="K3249" s="47">
        <f t="shared" si="360"/>
        <v>8.43</v>
      </c>
      <c r="L3249" s="47">
        <f t="shared" si="361"/>
        <v>8.43</v>
      </c>
      <c r="M3249" s="47">
        <f t="shared" si="362"/>
        <v>8.14</v>
      </c>
      <c r="N3249" s="47">
        <f t="shared" si="363"/>
        <v>8.25</v>
      </c>
      <c r="O3249" s="48">
        <f t="shared" ca="1" si="364"/>
        <v>753600</v>
      </c>
    </row>
    <row r="3250" spans="1:15" x14ac:dyDescent="0.25">
      <c r="A3250">
        <v>3235</v>
      </c>
      <c r="B3250" s="84">
        <v>37322</v>
      </c>
      <c r="C3250" s="47">
        <v>22.15</v>
      </c>
      <c r="D3250" s="47">
        <v>22.79</v>
      </c>
      <c r="E3250" s="47">
        <v>21.75</v>
      </c>
      <c r="F3250" s="47">
        <v>21.99</v>
      </c>
      <c r="G3250" s="48">
        <v>644400</v>
      </c>
      <c r="H3250" s="47">
        <v>8.08</v>
      </c>
      <c r="I3250" s="51">
        <f t="shared" si="358"/>
        <v>0.36743974533879037</v>
      </c>
      <c r="J3250" s="51">
        <f t="shared" ca="1" si="359"/>
        <v>2</v>
      </c>
      <c r="K3250" s="47">
        <f t="shared" si="360"/>
        <v>8.14</v>
      </c>
      <c r="L3250" s="47">
        <f t="shared" si="361"/>
        <v>8.3699999999999992</v>
      </c>
      <c r="M3250" s="47">
        <f t="shared" si="362"/>
        <v>7.99</v>
      </c>
      <c r="N3250" s="47">
        <f t="shared" si="363"/>
        <v>8.08</v>
      </c>
      <c r="O3250" s="48">
        <f t="shared" ca="1" si="364"/>
        <v>1288800</v>
      </c>
    </row>
    <row r="3251" spans="1:15" x14ac:dyDescent="0.25">
      <c r="A3251">
        <v>3236</v>
      </c>
      <c r="B3251" s="84">
        <v>37321</v>
      </c>
      <c r="C3251" s="47">
        <v>22.95</v>
      </c>
      <c r="D3251" s="47">
        <v>23.23</v>
      </c>
      <c r="E3251" s="47">
        <v>21.85</v>
      </c>
      <c r="F3251" s="47">
        <v>22</v>
      </c>
      <c r="G3251" s="48">
        <v>792900</v>
      </c>
      <c r="H3251" s="47">
        <v>8.08</v>
      </c>
      <c r="I3251" s="51">
        <f t="shared" si="358"/>
        <v>0.36727272727272725</v>
      </c>
      <c r="J3251" s="51">
        <f t="shared" ca="1" si="359"/>
        <v>2</v>
      </c>
      <c r="K3251" s="47">
        <f t="shared" si="360"/>
        <v>8.43</v>
      </c>
      <c r="L3251" s="47">
        <f t="shared" si="361"/>
        <v>8.5299999999999994</v>
      </c>
      <c r="M3251" s="47">
        <f t="shared" si="362"/>
        <v>8.02</v>
      </c>
      <c r="N3251" s="47">
        <f t="shared" si="363"/>
        <v>8.08</v>
      </c>
      <c r="O3251" s="48">
        <f t="shared" ca="1" si="364"/>
        <v>1585800</v>
      </c>
    </row>
    <row r="3252" spans="1:15" x14ac:dyDescent="0.25">
      <c r="A3252">
        <v>3237</v>
      </c>
      <c r="B3252" s="84">
        <v>37320</v>
      </c>
      <c r="C3252" s="47">
        <v>23.75</v>
      </c>
      <c r="D3252" s="47">
        <v>24</v>
      </c>
      <c r="E3252" s="47">
        <v>22.85</v>
      </c>
      <c r="F3252" s="47">
        <v>23</v>
      </c>
      <c r="G3252" s="48">
        <v>484500</v>
      </c>
      <c r="H3252" s="47">
        <v>8.4499999999999993</v>
      </c>
      <c r="I3252" s="51">
        <f t="shared" si="358"/>
        <v>0.36739130434782608</v>
      </c>
      <c r="J3252" s="51">
        <f t="shared" ca="1" si="359"/>
        <v>2</v>
      </c>
      <c r="K3252" s="47">
        <f t="shared" si="360"/>
        <v>8.73</v>
      </c>
      <c r="L3252" s="47">
        <f t="shared" si="361"/>
        <v>8.82</v>
      </c>
      <c r="M3252" s="47">
        <f t="shared" si="362"/>
        <v>8.39</v>
      </c>
      <c r="N3252" s="47">
        <f t="shared" si="363"/>
        <v>8.4499999999999993</v>
      </c>
      <c r="O3252" s="48">
        <f t="shared" ca="1" si="364"/>
        <v>969000</v>
      </c>
    </row>
    <row r="3253" spans="1:15" x14ac:dyDescent="0.25">
      <c r="A3253">
        <v>3238</v>
      </c>
      <c r="B3253" s="84">
        <v>37319</v>
      </c>
      <c r="C3253" s="47">
        <v>23.5</v>
      </c>
      <c r="D3253" s="47">
        <v>24.1</v>
      </c>
      <c r="E3253" s="47">
        <v>22.8</v>
      </c>
      <c r="F3253" s="47">
        <v>24.1</v>
      </c>
      <c r="G3253" s="48">
        <v>642800</v>
      </c>
      <c r="H3253" s="47">
        <v>8.85</v>
      </c>
      <c r="I3253" s="51">
        <f t="shared" si="358"/>
        <v>0.3672199170124481</v>
      </c>
      <c r="J3253" s="51">
        <f t="shared" ca="1" si="359"/>
        <v>2</v>
      </c>
      <c r="K3253" s="47">
        <f t="shared" si="360"/>
        <v>8.6300000000000008</v>
      </c>
      <c r="L3253" s="47">
        <f t="shared" si="361"/>
        <v>8.85</v>
      </c>
      <c r="M3253" s="47">
        <f t="shared" si="362"/>
        <v>8.3699999999999992</v>
      </c>
      <c r="N3253" s="47">
        <f t="shared" si="363"/>
        <v>8.85</v>
      </c>
      <c r="O3253" s="48">
        <f t="shared" ca="1" si="364"/>
        <v>1285600</v>
      </c>
    </row>
    <row r="3254" spans="1:15" x14ac:dyDescent="0.25">
      <c r="A3254">
        <v>3239</v>
      </c>
      <c r="B3254" s="84">
        <v>37316</v>
      </c>
      <c r="C3254" s="47">
        <v>22.53</v>
      </c>
      <c r="D3254" s="47">
        <v>23.75</v>
      </c>
      <c r="E3254" s="47">
        <v>22.22</v>
      </c>
      <c r="F3254" s="47">
        <v>23.55</v>
      </c>
      <c r="G3254" s="48">
        <v>607700</v>
      </c>
      <c r="H3254" s="47">
        <v>8.65</v>
      </c>
      <c r="I3254" s="51">
        <f t="shared" si="358"/>
        <v>0.36730360934182593</v>
      </c>
      <c r="J3254" s="51">
        <f t="shared" ca="1" si="359"/>
        <v>2</v>
      </c>
      <c r="K3254" s="47">
        <f t="shared" si="360"/>
        <v>8.2799999999999994</v>
      </c>
      <c r="L3254" s="47">
        <f t="shared" si="361"/>
        <v>8.7200000000000006</v>
      </c>
      <c r="M3254" s="47">
        <f t="shared" si="362"/>
        <v>8.16</v>
      </c>
      <c r="N3254" s="47">
        <f t="shared" si="363"/>
        <v>8.65</v>
      </c>
      <c r="O3254" s="48">
        <f t="shared" ca="1" si="364"/>
        <v>1215400</v>
      </c>
    </row>
    <row r="3255" spans="1:15" x14ac:dyDescent="0.25">
      <c r="A3255">
        <v>3240</v>
      </c>
      <c r="B3255" s="84">
        <v>37315</v>
      </c>
      <c r="C3255" s="47">
        <v>24.67</v>
      </c>
      <c r="D3255" s="47">
        <v>24.95</v>
      </c>
      <c r="E3255" s="47">
        <v>21.94</v>
      </c>
      <c r="F3255" s="47">
        <v>22.53</v>
      </c>
      <c r="G3255" s="48">
        <v>798500</v>
      </c>
      <c r="H3255" s="47">
        <v>8.2799999999999994</v>
      </c>
      <c r="I3255" s="51">
        <f t="shared" si="358"/>
        <v>0.36750998668442075</v>
      </c>
      <c r="J3255" s="51">
        <f t="shared" ca="1" si="359"/>
        <v>2</v>
      </c>
      <c r="K3255" s="47">
        <f t="shared" si="360"/>
        <v>9.07</v>
      </c>
      <c r="L3255" s="47">
        <f t="shared" si="361"/>
        <v>9.17</v>
      </c>
      <c r="M3255" s="47">
        <f t="shared" si="362"/>
        <v>8.06</v>
      </c>
      <c r="N3255" s="47">
        <f t="shared" si="363"/>
        <v>8.2799999999999994</v>
      </c>
      <c r="O3255" s="48">
        <f t="shared" ca="1" si="364"/>
        <v>1597000</v>
      </c>
    </row>
    <row r="3256" spans="1:15" x14ac:dyDescent="0.25">
      <c r="A3256">
        <v>3241</v>
      </c>
      <c r="B3256" s="84">
        <v>37314</v>
      </c>
      <c r="C3256" s="47">
        <v>23.8</v>
      </c>
      <c r="D3256" s="47">
        <v>25.03</v>
      </c>
      <c r="E3256" s="47">
        <v>23.61</v>
      </c>
      <c r="F3256" s="47">
        <v>24.98</v>
      </c>
      <c r="G3256" s="48">
        <v>1164800</v>
      </c>
      <c r="H3256" s="47">
        <v>9.18</v>
      </c>
      <c r="I3256" s="51">
        <f t="shared" si="358"/>
        <v>0.36749399519615689</v>
      </c>
      <c r="J3256" s="51">
        <f t="shared" ca="1" si="359"/>
        <v>2</v>
      </c>
      <c r="K3256" s="47">
        <f t="shared" si="360"/>
        <v>8.75</v>
      </c>
      <c r="L3256" s="47">
        <f t="shared" si="361"/>
        <v>9.1999999999999993</v>
      </c>
      <c r="M3256" s="47">
        <f t="shared" si="362"/>
        <v>8.68</v>
      </c>
      <c r="N3256" s="47">
        <f t="shared" si="363"/>
        <v>9.18</v>
      </c>
      <c r="O3256" s="48">
        <f t="shared" ca="1" si="364"/>
        <v>2329600</v>
      </c>
    </row>
    <row r="3257" spans="1:15" x14ac:dyDescent="0.25">
      <c r="A3257">
        <v>3242</v>
      </c>
      <c r="B3257" s="84">
        <v>37313</v>
      </c>
      <c r="C3257" s="47">
        <v>22.99</v>
      </c>
      <c r="D3257" s="47">
        <v>24.39</v>
      </c>
      <c r="E3257" s="47">
        <v>22.65</v>
      </c>
      <c r="F3257" s="47">
        <v>24</v>
      </c>
      <c r="G3257" s="48">
        <v>896500</v>
      </c>
      <c r="H3257" s="47">
        <v>8.82</v>
      </c>
      <c r="I3257" s="51">
        <f t="shared" si="358"/>
        <v>0.36749999999999999</v>
      </c>
      <c r="J3257" s="51">
        <f t="shared" ca="1" si="359"/>
        <v>2</v>
      </c>
      <c r="K3257" s="47">
        <f t="shared" si="360"/>
        <v>8.4499999999999993</v>
      </c>
      <c r="L3257" s="47">
        <f t="shared" si="361"/>
        <v>8.9600000000000009</v>
      </c>
      <c r="M3257" s="47">
        <f t="shared" si="362"/>
        <v>8.32</v>
      </c>
      <c r="N3257" s="47">
        <f t="shared" si="363"/>
        <v>8.82</v>
      </c>
      <c r="O3257" s="48">
        <f t="shared" ca="1" si="364"/>
        <v>1793000</v>
      </c>
    </row>
    <row r="3258" spans="1:15" x14ac:dyDescent="0.25">
      <c r="A3258">
        <v>3243</v>
      </c>
      <c r="B3258" s="84">
        <v>37312</v>
      </c>
      <c r="C3258" s="47">
        <v>22.49</v>
      </c>
      <c r="D3258" s="47">
        <v>23.35</v>
      </c>
      <c r="E3258" s="47">
        <v>22.45</v>
      </c>
      <c r="F3258" s="47">
        <v>22.99</v>
      </c>
      <c r="G3258" s="48">
        <v>743200</v>
      </c>
      <c r="H3258" s="47">
        <v>8.44</v>
      </c>
      <c r="I3258" s="51">
        <f t="shared" si="358"/>
        <v>0.36711613745106569</v>
      </c>
      <c r="J3258" s="51">
        <f t="shared" ca="1" si="359"/>
        <v>2</v>
      </c>
      <c r="K3258" s="47">
        <f t="shared" si="360"/>
        <v>8.26</v>
      </c>
      <c r="L3258" s="47">
        <f t="shared" si="361"/>
        <v>8.57</v>
      </c>
      <c r="M3258" s="47">
        <f t="shared" si="362"/>
        <v>8.24</v>
      </c>
      <c r="N3258" s="47">
        <f t="shared" si="363"/>
        <v>8.44</v>
      </c>
      <c r="O3258" s="48">
        <f t="shared" ca="1" si="364"/>
        <v>1486400</v>
      </c>
    </row>
    <row r="3259" spans="1:15" x14ac:dyDescent="0.25">
      <c r="A3259">
        <v>3244</v>
      </c>
      <c r="B3259" s="84">
        <v>37309</v>
      </c>
      <c r="C3259" s="47">
        <v>21.82</v>
      </c>
      <c r="D3259" s="47">
        <v>22.9</v>
      </c>
      <c r="E3259" s="47">
        <v>21.5</v>
      </c>
      <c r="F3259" s="47">
        <v>22.49</v>
      </c>
      <c r="G3259" s="48">
        <v>543600</v>
      </c>
      <c r="H3259" s="47">
        <v>8.26</v>
      </c>
      <c r="I3259" s="51">
        <f t="shared" si="358"/>
        <v>0.3672743441529569</v>
      </c>
      <c r="J3259" s="51">
        <f t="shared" ca="1" si="359"/>
        <v>2</v>
      </c>
      <c r="K3259" s="47">
        <f t="shared" si="360"/>
        <v>8.01</v>
      </c>
      <c r="L3259" s="47">
        <f t="shared" si="361"/>
        <v>8.41</v>
      </c>
      <c r="M3259" s="47">
        <f t="shared" si="362"/>
        <v>7.9</v>
      </c>
      <c r="N3259" s="47">
        <f t="shared" si="363"/>
        <v>8.26</v>
      </c>
      <c r="O3259" s="48">
        <f t="shared" ca="1" si="364"/>
        <v>1087200</v>
      </c>
    </row>
    <row r="3260" spans="1:15" x14ac:dyDescent="0.25">
      <c r="A3260">
        <v>3245</v>
      </c>
      <c r="B3260" s="84">
        <v>37308</v>
      </c>
      <c r="C3260" s="47">
        <v>21.77</v>
      </c>
      <c r="D3260" s="47">
        <v>22.12</v>
      </c>
      <c r="E3260" s="47">
        <v>21.06</v>
      </c>
      <c r="F3260" s="47">
        <v>21.81</v>
      </c>
      <c r="G3260" s="48">
        <v>476400</v>
      </c>
      <c r="H3260" s="47">
        <v>8.01</v>
      </c>
      <c r="I3260" s="51">
        <f t="shared" si="358"/>
        <v>0.3672627235213205</v>
      </c>
      <c r="J3260" s="51">
        <f t="shared" ca="1" si="359"/>
        <v>2</v>
      </c>
      <c r="K3260" s="47">
        <f t="shared" si="360"/>
        <v>8</v>
      </c>
      <c r="L3260" s="47">
        <f t="shared" si="361"/>
        <v>8.1199999999999992</v>
      </c>
      <c r="M3260" s="47">
        <f t="shared" si="362"/>
        <v>7.73</v>
      </c>
      <c r="N3260" s="47">
        <f t="shared" si="363"/>
        <v>8.01</v>
      </c>
      <c r="O3260" s="48">
        <f t="shared" ca="1" si="364"/>
        <v>952800</v>
      </c>
    </row>
    <row r="3261" spans="1:15" x14ac:dyDescent="0.25">
      <c r="A3261">
        <v>3246</v>
      </c>
      <c r="B3261" s="84">
        <v>37307</v>
      </c>
      <c r="C3261" s="47">
        <v>21</v>
      </c>
      <c r="D3261" s="47">
        <v>22.57</v>
      </c>
      <c r="E3261" s="47">
        <v>20.3</v>
      </c>
      <c r="F3261" s="47">
        <v>22.05</v>
      </c>
      <c r="G3261" s="48">
        <v>388500</v>
      </c>
      <c r="H3261" s="47">
        <v>8.1</v>
      </c>
      <c r="I3261" s="51">
        <f t="shared" si="358"/>
        <v>0.36734693877551017</v>
      </c>
      <c r="J3261" s="51">
        <f t="shared" ca="1" si="359"/>
        <v>2</v>
      </c>
      <c r="K3261" s="47">
        <f t="shared" si="360"/>
        <v>7.71</v>
      </c>
      <c r="L3261" s="47">
        <f t="shared" si="361"/>
        <v>8.2899999999999991</v>
      </c>
      <c r="M3261" s="47">
        <f t="shared" si="362"/>
        <v>7.46</v>
      </c>
      <c r="N3261" s="47">
        <f t="shared" si="363"/>
        <v>8.1</v>
      </c>
      <c r="O3261" s="48">
        <f t="shared" ca="1" si="364"/>
        <v>777000</v>
      </c>
    </row>
    <row r="3262" spans="1:15" x14ac:dyDescent="0.25">
      <c r="A3262">
        <v>3247</v>
      </c>
      <c r="B3262" s="84">
        <v>37306</v>
      </c>
      <c r="C3262" s="47">
        <v>32.950000000000003</v>
      </c>
      <c r="D3262" s="47">
        <v>33.380000000000003</v>
      </c>
      <c r="E3262" s="47">
        <v>32.1</v>
      </c>
      <c r="F3262" s="47">
        <v>32.369999999999997</v>
      </c>
      <c r="G3262" s="48">
        <v>406800</v>
      </c>
      <c r="H3262" s="47">
        <v>7.54</v>
      </c>
      <c r="I3262" s="51">
        <f t="shared" si="358"/>
        <v>0.23293172690763053</v>
      </c>
      <c r="J3262" s="51">
        <f t="shared" ca="1" si="359"/>
        <v>2</v>
      </c>
      <c r="K3262" s="47">
        <f t="shared" si="360"/>
        <v>7.68</v>
      </c>
      <c r="L3262" s="47">
        <f t="shared" si="361"/>
        <v>7.78</v>
      </c>
      <c r="M3262" s="47">
        <f t="shared" si="362"/>
        <v>7.48</v>
      </c>
      <c r="N3262" s="47">
        <f t="shared" si="363"/>
        <v>7.54</v>
      </c>
      <c r="O3262" s="48">
        <f t="shared" ca="1" si="364"/>
        <v>813600</v>
      </c>
    </row>
    <row r="3263" spans="1:15" x14ac:dyDescent="0.25">
      <c r="A3263">
        <v>3248</v>
      </c>
      <c r="B3263" s="84">
        <v>37302</v>
      </c>
      <c r="C3263" s="47">
        <v>33.65</v>
      </c>
      <c r="D3263" s="47">
        <v>34.1</v>
      </c>
      <c r="E3263" s="47">
        <v>32.54</v>
      </c>
      <c r="F3263" s="47">
        <v>33.4</v>
      </c>
      <c r="G3263" s="48">
        <v>618400</v>
      </c>
      <c r="H3263" s="47">
        <v>7.78</v>
      </c>
      <c r="I3263" s="51">
        <f t="shared" si="358"/>
        <v>0.23293413173652697</v>
      </c>
      <c r="J3263" s="51">
        <f t="shared" ca="1" si="359"/>
        <v>2</v>
      </c>
      <c r="K3263" s="47">
        <f t="shared" si="360"/>
        <v>7.84</v>
      </c>
      <c r="L3263" s="47">
        <f t="shared" si="361"/>
        <v>7.94</v>
      </c>
      <c r="M3263" s="47">
        <f t="shared" si="362"/>
        <v>7.58</v>
      </c>
      <c r="N3263" s="47">
        <f t="shared" si="363"/>
        <v>7.78</v>
      </c>
      <c r="O3263" s="48">
        <f t="shared" ca="1" si="364"/>
        <v>1236800</v>
      </c>
    </row>
    <row r="3264" spans="1:15" x14ac:dyDescent="0.25">
      <c r="A3264">
        <v>3249</v>
      </c>
      <c r="B3264" s="84">
        <v>37301</v>
      </c>
      <c r="C3264" s="47">
        <v>34.97</v>
      </c>
      <c r="D3264" s="47">
        <v>35.01</v>
      </c>
      <c r="E3264" s="47">
        <v>33.770000000000003</v>
      </c>
      <c r="F3264" s="47">
        <v>33.89</v>
      </c>
      <c r="G3264" s="48">
        <v>347300</v>
      </c>
      <c r="H3264" s="47">
        <v>7.89</v>
      </c>
      <c r="I3264" s="51">
        <f t="shared" si="358"/>
        <v>0.23281203894954264</v>
      </c>
      <c r="J3264" s="51">
        <f t="shared" ca="1" si="359"/>
        <v>2</v>
      </c>
      <c r="K3264" s="47">
        <f t="shared" si="360"/>
        <v>8.14</v>
      </c>
      <c r="L3264" s="47">
        <f t="shared" si="361"/>
        <v>8.15</v>
      </c>
      <c r="M3264" s="47">
        <f t="shared" si="362"/>
        <v>7.86</v>
      </c>
      <c r="N3264" s="47">
        <f t="shared" si="363"/>
        <v>7.89</v>
      </c>
      <c r="O3264" s="48">
        <f t="shared" ca="1" si="364"/>
        <v>694600</v>
      </c>
    </row>
    <row r="3265" spans="1:15" x14ac:dyDescent="0.25">
      <c r="A3265">
        <v>3250</v>
      </c>
      <c r="B3265" s="84">
        <v>37300</v>
      </c>
      <c r="C3265" s="47">
        <v>34.49</v>
      </c>
      <c r="D3265" s="47">
        <v>34.880000000000003</v>
      </c>
      <c r="E3265" s="47">
        <v>34.19</v>
      </c>
      <c r="F3265" s="47">
        <v>34.869999999999997</v>
      </c>
      <c r="G3265" s="48">
        <v>552400</v>
      </c>
      <c r="H3265" s="47">
        <v>8.1199999999999992</v>
      </c>
      <c r="I3265" s="51">
        <f t="shared" si="358"/>
        <v>0.23286492687123603</v>
      </c>
      <c r="J3265" s="51">
        <f t="shared" ca="1" si="359"/>
        <v>2</v>
      </c>
      <c r="K3265" s="47">
        <f t="shared" si="360"/>
        <v>8.0299999999999994</v>
      </c>
      <c r="L3265" s="47">
        <f t="shared" si="361"/>
        <v>8.1199999999999992</v>
      </c>
      <c r="M3265" s="47">
        <f t="shared" si="362"/>
        <v>7.96</v>
      </c>
      <c r="N3265" s="47">
        <f t="shared" si="363"/>
        <v>8.1199999999999992</v>
      </c>
      <c r="O3265" s="48">
        <f t="shared" ca="1" si="364"/>
        <v>1104800</v>
      </c>
    </row>
    <row r="3266" spans="1:15" x14ac:dyDescent="0.25">
      <c r="A3266">
        <v>3251</v>
      </c>
      <c r="B3266" s="84">
        <v>37299</v>
      </c>
      <c r="C3266" s="47">
        <v>33.549999999999997</v>
      </c>
      <c r="D3266" s="47">
        <v>34.64</v>
      </c>
      <c r="E3266" s="47">
        <v>32.99</v>
      </c>
      <c r="F3266" s="47">
        <v>33.979999999999997</v>
      </c>
      <c r="G3266" s="48">
        <v>342800</v>
      </c>
      <c r="H3266" s="47">
        <v>7.92</v>
      </c>
      <c r="I3266" s="51">
        <f t="shared" si="358"/>
        <v>0.23307828134196587</v>
      </c>
      <c r="J3266" s="51">
        <f t="shared" ca="1" si="359"/>
        <v>2</v>
      </c>
      <c r="K3266" s="47">
        <f t="shared" si="360"/>
        <v>7.82</v>
      </c>
      <c r="L3266" s="47">
        <f t="shared" si="361"/>
        <v>8.07</v>
      </c>
      <c r="M3266" s="47">
        <f t="shared" si="362"/>
        <v>7.69</v>
      </c>
      <c r="N3266" s="47">
        <f t="shared" si="363"/>
        <v>7.92</v>
      </c>
      <c r="O3266" s="48">
        <f t="shared" ca="1" si="364"/>
        <v>685600</v>
      </c>
    </row>
    <row r="3267" spans="1:15" x14ac:dyDescent="0.25">
      <c r="A3267">
        <v>3252</v>
      </c>
      <c r="B3267" s="84">
        <v>37298</v>
      </c>
      <c r="C3267" s="47">
        <v>33.15</v>
      </c>
      <c r="D3267" s="47">
        <v>33.68</v>
      </c>
      <c r="E3267" s="47">
        <v>32.950000000000003</v>
      </c>
      <c r="F3267" s="47">
        <v>33.380000000000003</v>
      </c>
      <c r="G3267" s="48">
        <v>442400</v>
      </c>
      <c r="H3267" s="47">
        <v>7.78</v>
      </c>
      <c r="I3267" s="51">
        <f t="shared" si="358"/>
        <v>0.23307369682444576</v>
      </c>
      <c r="J3267" s="51">
        <f t="shared" ca="1" si="359"/>
        <v>2</v>
      </c>
      <c r="K3267" s="47">
        <f t="shared" si="360"/>
        <v>7.73</v>
      </c>
      <c r="L3267" s="47">
        <f t="shared" si="361"/>
        <v>7.85</v>
      </c>
      <c r="M3267" s="47">
        <f t="shared" si="362"/>
        <v>7.68</v>
      </c>
      <c r="N3267" s="47">
        <f t="shared" si="363"/>
        <v>7.78</v>
      </c>
      <c r="O3267" s="48">
        <f t="shared" ca="1" si="364"/>
        <v>884800</v>
      </c>
    </row>
    <row r="3268" spans="1:15" x14ac:dyDescent="0.25">
      <c r="A3268">
        <v>3253</v>
      </c>
      <c r="B3268" s="84">
        <v>37295</v>
      </c>
      <c r="C3268" s="47">
        <v>33.21</v>
      </c>
      <c r="D3268" s="47">
        <v>33.21</v>
      </c>
      <c r="E3268" s="47">
        <v>32.799999999999997</v>
      </c>
      <c r="F3268" s="47">
        <v>32.979999999999997</v>
      </c>
      <c r="G3268" s="48">
        <v>577600</v>
      </c>
      <c r="H3268" s="47">
        <v>7.68</v>
      </c>
      <c r="I3268" s="51">
        <f t="shared" si="358"/>
        <v>0.23286840509399637</v>
      </c>
      <c r="J3268" s="51">
        <f t="shared" ca="1" si="359"/>
        <v>2</v>
      </c>
      <c r="K3268" s="47">
        <f t="shared" si="360"/>
        <v>7.73</v>
      </c>
      <c r="L3268" s="47">
        <f t="shared" si="361"/>
        <v>7.73</v>
      </c>
      <c r="M3268" s="47">
        <f t="shared" si="362"/>
        <v>7.64</v>
      </c>
      <c r="N3268" s="47">
        <f t="shared" si="363"/>
        <v>7.68</v>
      </c>
      <c r="O3268" s="48">
        <f t="shared" ca="1" si="364"/>
        <v>1155200</v>
      </c>
    </row>
    <row r="3269" spans="1:15" x14ac:dyDescent="0.25">
      <c r="A3269">
        <v>3254</v>
      </c>
      <c r="B3269" s="84">
        <v>37294</v>
      </c>
      <c r="C3269" s="47">
        <v>33</v>
      </c>
      <c r="D3269" s="47">
        <v>33.42</v>
      </c>
      <c r="E3269" s="47">
        <v>32.869999999999997</v>
      </c>
      <c r="F3269" s="47">
        <v>33.08</v>
      </c>
      <c r="G3269" s="48">
        <v>684500</v>
      </c>
      <c r="H3269" s="47">
        <v>7.71</v>
      </c>
      <c r="I3269" s="51">
        <f t="shared" si="358"/>
        <v>0.23307134220072553</v>
      </c>
      <c r="J3269" s="51">
        <f t="shared" ca="1" si="359"/>
        <v>2</v>
      </c>
      <c r="K3269" s="47">
        <f t="shared" si="360"/>
        <v>7.69</v>
      </c>
      <c r="L3269" s="47">
        <f t="shared" si="361"/>
        <v>7.79</v>
      </c>
      <c r="M3269" s="47">
        <f t="shared" si="362"/>
        <v>7.66</v>
      </c>
      <c r="N3269" s="47">
        <f t="shared" si="363"/>
        <v>7.71</v>
      </c>
      <c r="O3269" s="48">
        <f t="shared" ca="1" si="364"/>
        <v>1369000</v>
      </c>
    </row>
    <row r="3270" spans="1:15" x14ac:dyDescent="0.25">
      <c r="A3270">
        <v>3255</v>
      </c>
      <c r="B3270" s="84">
        <v>37293</v>
      </c>
      <c r="C3270" s="47">
        <v>34.590000000000003</v>
      </c>
      <c r="D3270" s="47">
        <v>34.590000000000003</v>
      </c>
      <c r="E3270" s="47">
        <v>32.71</v>
      </c>
      <c r="F3270" s="47">
        <v>32.950000000000003</v>
      </c>
      <c r="G3270" s="48">
        <v>1559700</v>
      </c>
      <c r="H3270" s="47">
        <v>7.68</v>
      </c>
      <c r="I3270" s="51">
        <f t="shared" si="358"/>
        <v>0.23308042488619116</v>
      </c>
      <c r="J3270" s="51">
        <f t="shared" ca="1" si="359"/>
        <v>2</v>
      </c>
      <c r="K3270" s="47">
        <f t="shared" si="360"/>
        <v>8.06</v>
      </c>
      <c r="L3270" s="47">
        <f t="shared" si="361"/>
        <v>8.06</v>
      </c>
      <c r="M3270" s="47">
        <f t="shared" si="362"/>
        <v>7.62</v>
      </c>
      <c r="N3270" s="47">
        <f t="shared" si="363"/>
        <v>7.68</v>
      </c>
      <c r="O3270" s="48">
        <f t="shared" ca="1" si="364"/>
        <v>3119400</v>
      </c>
    </row>
    <row r="3271" spans="1:15" x14ac:dyDescent="0.25">
      <c r="A3271">
        <v>3256</v>
      </c>
      <c r="B3271" s="84">
        <v>37292</v>
      </c>
      <c r="C3271" s="47">
        <v>34.4</v>
      </c>
      <c r="D3271" s="47">
        <v>34.840000000000003</v>
      </c>
      <c r="E3271" s="47">
        <v>32.58</v>
      </c>
      <c r="F3271" s="47">
        <v>34.42</v>
      </c>
      <c r="G3271" s="48">
        <v>725600</v>
      </c>
      <c r="H3271" s="47">
        <v>8.02</v>
      </c>
      <c r="I3271" s="51">
        <f t="shared" si="358"/>
        <v>0.23300406740267285</v>
      </c>
      <c r="J3271" s="51">
        <f t="shared" ca="1" si="359"/>
        <v>2</v>
      </c>
      <c r="K3271" s="47">
        <f t="shared" si="360"/>
        <v>8.02</v>
      </c>
      <c r="L3271" s="47">
        <f t="shared" si="361"/>
        <v>8.1199999999999992</v>
      </c>
      <c r="M3271" s="47">
        <f t="shared" si="362"/>
        <v>7.59</v>
      </c>
      <c r="N3271" s="47">
        <f t="shared" si="363"/>
        <v>8.02</v>
      </c>
      <c r="O3271" s="48">
        <f t="shared" ca="1" si="364"/>
        <v>1451200</v>
      </c>
    </row>
    <row r="3272" spans="1:15" x14ac:dyDescent="0.25">
      <c r="A3272">
        <v>3257</v>
      </c>
      <c r="B3272" s="84">
        <v>37291</v>
      </c>
      <c r="C3272" s="47">
        <v>34.299999999999997</v>
      </c>
      <c r="D3272" s="47">
        <v>34.64</v>
      </c>
      <c r="E3272" s="47">
        <v>33.950000000000003</v>
      </c>
      <c r="F3272" s="47">
        <v>34.1</v>
      </c>
      <c r="G3272" s="48">
        <v>223700</v>
      </c>
      <c r="H3272" s="47">
        <v>7.94</v>
      </c>
      <c r="I3272" s="51">
        <f t="shared" si="358"/>
        <v>0.23284457478005866</v>
      </c>
      <c r="J3272" s="51">
        <f t="shared" ca="1" si="359"/>
        <v>2</v>
      </c>
      <c r="K3272" s="47">
        <f t="shared" si="360"/>
        <v>7.99</v>
      </c>
      <c r="L3272" s="47">
        <f t="shared" si="361"/>
        <v>8.07</v>
      </c>
      <c r="M3272" s="47">
        <f t="shared" si="362"/>
        <v>7.91</v>
      </c>
      <c r="N3272" s="47">
        <f t="shared" si="363"/>
        <v>7.94</v>
      </c>
      <c r="O3272" s="48">
        <f t="shared" ca="1" si="364"/>
        <v>447400</v>
      </c>
    </row>
    <row r="3273" spans="1:15" x14ac:dyDescent="0.25">
      <c r="A3273">
        <v>3258</v>
      </c>
      <c r="B3273" s="84">
        <v>37288</v>
      </c>
      <c r="C3273" s="47">
        <v>35.1</v>
      </c>
      <c r="D3273" s="47">
        <v>35.1</v>
      </c>
      <c r="E3273" s="47">
        <v>34.049999999999997</v>
      </c>
      <c r="F3273" s="47">
        <v>34.68</v>
      </c>
      <c r="G3273" s="48">
        <v>672100</v>
      </c>
      <c r="H3273" s="47">
        <v>8.08</v>
      </c>
      <c r="I3273" s="51">
        <f t="shared" si="358"/>
        <v>0.23298731257208766</v>
      </c>
      <c r="J3273" s="51">
        <f t="shared" ca="1" si="359"/>
        <v>2</v>
      </c>
      <c r="K3273" s="47">
        <f t="shared" si="360"/>
        <v>8.18</v>
      </c>
      <c r="L3273" s="47">
        <f t="shared" si="361"/>
        <v>8.18</v>
      </c>
      <c r="M3273" s="47">
        <f t="shared" si="362"/>
        <v>7.93</v>
      </c>
      <c r="N3273" s="47">
        <f t="shared" si="363"/>
        <v>8.08</v>
      </c>
      <c r="O3273" s="48">
        <f t="shared" ca="1" si="364"/>
        <v>1344200</v>
      </c>
    </row>
    <row r="3274" spans="1:15" x14ac:dyDescent="0.25">
      <c r="A3274">
        <v>3259</v>
      </c>
      <c r="B3274" s="84">
        <v>37287</v>
      </c>
      <c r="C3274" s="47">
        <v>34.840000000000003</v>
      </c>
      <c r="D3274" s="47">
        <v>35.1</v>
      </c>
      <c r="E3274" s="47">
        <v>34.380000000000003</v>
      </c>
      <c r="F3274" s="47">
        <v>35.049999999999997</v>
      </c>
      <c r="G3274" s="48">
        <v>432000</v>
      </c>
      <c r="H3274" s="47">
        <v>8.16</v>
      </c>
      <c r="I3274" s="51">
        <f t="shared" si="358"/>
        <v>0.2328102710413695</v>
      </c>
      <c r="J3274" s="51">
        <f t="shared" ca="1" si="359"/>
        <v>2</v>
      </c>
      <c r="K3274" s="47">
        <f t="shared" si="360"/>
        <v>8.11</v>
      </c>
      <c r="L3274" s="47">
        <f t="shared" si="361"/>
        <v>8.17</v>
      </c>
      <c r="M3274" s="47">
        <f t="shared" si="362"/>
        <v>8</v>
      </c>
      <c r="N3274" s="47">
        <f t="shared" si="363"/>
        <v>8.16</v>
      </c>
      <c r="O3274" s="48">
        <f t="shared" ca="1" si="364"/>
        <v>864000</v>
      </c>
    </row>
    <row r="3275" spans="1:15" x14ac:dyDescent="0.25">
      <c r="A3275">
        <v>3260</v>
      </c>
      <c r="B3275" s="84">
        <v>37286</v>
      </c>
      <c r="C3275" s="47">
        <v>34.14</v>
      </c>
      <c r="D3275" s="47">
        <v>34.799999999999997</v>
      </c>
      <c r="E3275" s="47">
        <v>33.57</v>
      </c>
      <c r="F3275" s="47">
        <v>34.770000000000003</v>
      </c>
      <c r="G3275" s="48">
        <v>683600</v>
      </c>
      <c r="H3275" s="47">
        <v>8.1</v>
      </c>
      <c r="I3275" s="51">
        <f t="shared" si="358"/>
        <v>0.23295944779982741</v>
      </c>
      <c r="J3275" s="51">
        <f t="shared" ca="1" si="359"/>
        <v>2</v>
      </c>
      <c r="K3275" s="47">
        <f t="shared" si="360"/>
        <v>7.95</v>
      </c>
      <c r="L3275" s="47">
        <f t="shared" si="361"/>
        <v>8.11</v>
      </c>
      <c r="M3275" s="47">
        <f t="shared" si="362"/>
        <v>7.82</v>
      </c>
      <c r="N3275" s="47">
        <f t="shared" si="363"/>
        <v>8.1</v>
      </c>
      <c r="O3275" s="48">
        <f t="shared" ca="1" si="364"/>
        <v>1367200</v>
      </c>
    </row>
    <row r="3276" spans="1:15" x14ac:dyDescent="0.25">
      <c r="A3276">
        <v>3261</v>
      </c>
      <c r="B3276" s="84">
        <v>37285</v>
      </c>
      <c r="C3276" s="47">
        <v>35.35</v>
      </c>
      <c r="D3276" s="47">
        <v>35.35</v>
      </c>
      <c r="E3276" s="47">
        <v>33.86</v>
      </c>
      <c r="F3276" s="47">
        <v>33.9</v>
      </c>
      <c r="G3276" s="48">
        <v>924000</v>
      </c>
      <c r="H3276" s="47">
        <v>7.9</v>
      </c>
      <c r="I3276" s="51">
        <f t="shared" si="358"/>
        <v>0.23303834808259588</v>
      </c>
      <c r="J3276" s="51">
        <f t="shared" ca="1" si="359"/>
        <v>2</v>
      </c>
      <c r="K3276" s="47">
        <f t="shared" si="360"/>
        <v>8.24</v>
      </c>
      <c r="L3276" s="47">
        <f t="shared" si="361"/>
        <v>8.24</v>
      </c>
      <c r="M3276" s="47">
        <f t="shared" si="362"/>
        <v>7.89</v>
      </c>
      <c r="N3276" s="47">
        <f t="shared" si="363"/>
        <v>7.9</v>
      </c>
      <c r="O3276" s="48">
        <f t="shared" ca="1" si="364"/>
        <v>1848000</v>
      </c>
    </row>
    <row r="3277" spans="1:15" x14ac:dyDescent="0.25">
      <c r="A3277">
        <v>3262</v>
      </c>
      <c r="B3277" s="84">
        <v>37284</v>
      </c>
      <c r="C3277" s="47">
        <v>33.6</v>
      </c>
      <c r="D3277" s="47">
        <v>35.299999999999997</v>
      </c>
      <c r="E3277" s="47">
        <v>33.58</v>
      </c>
      <c r="F3277" s="47">
        <v>35.049999999999997</v>
      </c>
      <c r="G3277" s="48">
        <v>1210900</v>
      </c>
      <c r="H3277" s="47">
        <v>8.16</v>
      </c>
      <c r="I3277" s="51">
        <f t="shared" si="358"/>
        <v>0.2328102710413695</v>
      </c>
      <c r="J3277" s="51">
        <f t="shared" ca="1" si="359"/>
        <v>2</v>
      </c>
      <c r="K3277" s="47">
        <f t="shared" si="360"/>
        <v>7.82</v>
      </c>
      <c r="L3277" s="47">
        <f t="shared" si="361"/>
        <v>8.2200000000000006</v>
      </c>
      <c r="M3277" s="47">
        <f t="shared" si="362"/>
        <v>7.82</v>
      </c>
      <c r="N3277" s="47">
        <f t="shared" si="363"/>
        <v>8.16</v>
      </c>
      <c r="O3277" s="48">
        <f t="shared" ca="1" si="364"/>
        <v>2421800</v>
      </c>
    </row>
    <row r="3278" spans="1:15" x14ac:dyDescent="0.25">
      <c r="A3278">
        <v>3263</v>
      </c>
      <c r="B3278" s="84">
        <v>37281</v>
      </c>
      <c r="C3278" s="47">
        <v>33.130000000000003</v>
      </c>
      <c r="D3278" s="47">
        <v>33.53</v>
      </c>
      <c r="E3278" s="47">
        <v>32.869999999999997</v>
      </c>
      <c r="F3278" s="47">
        <v>33.53</v>
      </c>
      <c r="G3278" s="48">
        <v>456500</v>
      </c>
      <c r="H3278" s="47">
        <v>7.81</v>
      </c>
      <c r="I3278" s="51">
        <f t="shared" si="358"/>
        <v>0.2329257381449448</v>
      </c>
      <c r="J3278" s="51">
        <f t="shared" ca="1" si="359"/>
        <v>2</v>
      </c>
      <c r="K3278" s="47">
        <f t="shared" si="360"/>
        <v>7.72</v>
      </c>
      <c r="L3278" s="47">
        <f t="shared" si="361"/>
        <v>7.81</v>
      </c>
      <c r="M3278" s="47">
        <f t="shared" si="362"/>
        <v>7.66</v>
      </c>
      <c r="N3278" s="47">
        <f t="shared" si="363"/>
        <v>7.81</v>
      </c>
      <c r="O3278" s="48">
        <f t="shared" ca="1" si="364"/>
        <v>913000</v>
      </c>
    </row>
    <row r="3279" spans="1:15" x14ac:dyDescent="0.25">
      <c r="A3279">
        <v>3264</v>
      </c>
      <c r="B3279" s="84">
        <v>37280</v>
      </c>
      <c r="C3279" s="47">
        <v>33.049999999999997</v>
      </c>
      <c r="D3279" s="47">
        <v>34.270000000000003</v>
      </c>
      <c r="E3279" s="47">
        <v>33.04</v>
      </c>
      <c r="F3279" s="47">
        <v>33.25</v>
      </c>
      <c r="G3279" s="48">
        <v>933200</v>
      </c>
      <c r="H3279" s="47">
        <v>7.75</v>
      </c>
      <c r="I3279" s="51">
        <f t="shared" si="358"/>
        <v>0.23308270676691728</v>
      </c>
      <c r="J3279" s="51">
        <f t="shared" ca="1" si="359"/>
        <v>2</v>
      </c>
      <c r="K3279" s="47">
        <f t="shared" si="360"/>
        <v>7.7</v>
      </c>
      <c r="L3279" s="47">
        <f t="shared" si="361"/>
        <v>7.99</v>
      </c>
      <c r="M3279" s="47">
        <f t="shared" si="362"/>
        <v>7.7</v>
      </c>
      <c r="N3279" s="47">
        <f t="shared" si="363"/>
        <v>7.75</v>
      </c>
      <c r="O3279" s="48">
        <f t="shared" ca="1" si="364"/>
        <v>1866400</v>
      </c>
    </row>
    <row r="3280" spans="1:15" x14ac:dyDescent="0.25">
      <c r="A3280">
        <v>3265</v>
      </c>
      <c r="B3280" s="84">
        <v>37279</v>
      </c>
      <c r="C3280" s="47">
        <v>31.91</v>
      </c>
      <c r="D3280" s="47">
        <v>33</v>
      </c>
      <c r="E3280" s="47">
        <v>31.91</v>
      </c>
      <c r="F3280" s="47">
        <v>33</v>
      </c>
      <c r="G3280" s="48">
        <v>761700</v>
      </c>
      <c r="H3280" s="47">
        <v>7.69</v>
      </c>
      <c r="I3280" s="51">
        <f t="shared" si="358"/>
        <v>0.23303030303030303</v>
      </c>
      <c r="J3280" s="51">
        <f t="shared" ca="1" si="359"/>
        <v>2</v>
      </c>
      <c r="K3280" s="47">
        <f t="shared" si="360"/>
        <v>7.44</v>
      </c>
      <c r="L3280" s="47">
        <f t="shared" si="361"/>
        <v>7.69</v>
      </c>
      <c r="M3280" s="47">
        <f t="shared" si="362"/>
        <v>7.44</v>
      </c>
      <c r="N3280" s="47">
        <f t="shared" si="363"/>
        <v>7.69</v>
      </c>
      <c r="O3280" s="48">
        <f t="shared" ca="1" si="364"/>
        <v>1523400</v>
      </c>
    </row>
    <row r="3281" spans="1:15" x14ac:dyDescent="0.25">
      <c r="A3281">
        <v>3266</v>
      </c>
      <c r="B3281" s="84">
        <v>37278</v>
      </c>
      <c r="C3281" s="47">
        <v>31.81</v>
      </c>
      <c r="D3281" s="47">
        <v>32.869999999999997</v>
      </c>
      <c r="E3281" s="47">
        <v>31.8</v>
      </c>
      <c r="F3281" s="47">
        <v>32.01</v>
      </c>
      <c r="G3281" s="48">
        <v>2172500</v>
      </c>
      <c r="H3281" s="47">
        <v>7.46</v>
      </c>
      <c r="I3281" s="51">
        <f t="shared" ref="I3281:I3344" si="365">H3281/F3281</f>
        <v>0.2330521711965011</v>
      </c>
      <c r="J3281" s="51">
        <f t="shared" ref="J3281:J3344" ca="1" si="366">INDEX(OFFSET($T$15,0,0,$S$13+1,1),MATCH(B3281,OFFSET($Q$15,0,0,$S$13+1,1),-1))</f>
        <v>2</v>
      </c>
      <c r="K3281" s="47">
        <f t="shared" ref="K3281:K3344" si="367">ROUND($I3281*C3281,2)</f>
        <v>7.41</v>
      </c>
      <c r="L3281" s="47">
        <f t="shared" ref="L3281:L3344" si="368">ROUND($I3281*D3281,2)</f>
        <v>7.66</v>
      </c>
      <c r="M3281" s="47">
        <f t="shared" ref="M3281:M3344" si="369">ROUND($I3281*E3281,2)</f>
        <v>7.41</v>
      </c>
      <c r="N3281" s="47">
        <f t="shared" ref="N3281:N3344" si="370">ROUND($I3281*F3281,2)</f>
        <v>7.46</v>
      </c>
      <c r="O3281" s="48">
        <f t="shared" ref="O3281:O3344" ca="1" si="371">G3281*J3281</f>
        <v>4345000</v>
      </c>
    </row>
    <row r="3282" spans="1:15" x14ac:dyDescent="0.25">
      <c r="A3282">
        <v>3267</v>
      </c>
      <c r="B3282" s="84">
        <v>37274</v>
      </c>
      <c r="C3282" s="47">
        <v>31.6</v>
      </c>
      <c r="D3282" s="47">
        <v>32.75</v>
      </c>
      <c r="E3282" s="47">
        <v>31.3</v>
      </c>
      <c r="F3282" s="47">
        <v>31.95</v>
      </c>
      <c r="G3282" s="48">
        <v>7310900</v>
      </c>
      <c r="H3282" s="47">
        <v>7.44</v>
      </c>
      <c r="I3282" s="51">
        <f t="shared" si="365"/>
        <v>0.23286384976525823</v>
      </c>
      <c r="J3282" s="51">
        <f t="shared" ca="1" si="366"/>
        <v>2</v>
      </c>
      <c r="K3282" s="47">
        <f t="shared" si="367"/>
        <v>7.36</v>
      </c>
      <c r="L3282" s="47">
        <f t="shared" si="368"/>
        <v>7.63</v>
      </c>
      <c r="M3282" s="47">
        <f t="shared" si="369"/>
        <v>7.29</v>
      </c>
      <c r="N3282" s="47">
        <f t="shared" si="370"/>
        <v>7.44</v>
      </c>
      <c r="O3282" s="48">
        <f t="shared" ca="1" si="371"/>
        <v>14621800</v>
      </c>
    </row>
    <row r="3283" spans="1:15" x14ac:dyDescent="0.25">
      <c r="A3283">
        <v>3268</v>
      </c>
      <c r="B3283" s="84">
        <v>37273</v>
      </c>
      <c r="C3283" s="47">
        <v>30.2</v>
      </c>
      <c r="D3283" s="47">
        <v>31.39</v>
      </c>
      <c r="E3283" s="47">
        <v>29.86</v>
      </c>
      <c r="F3283" s="47">
        <v>31.28</v>
      </c>
      <c r="G3283" s="48">
        <v>1004800</v>
      </c>
      <c r="H3283" s="47">
        <v>7.29</v>
      </c>
      <c r="I3283" s="51">
        <f t="shared" si="365"/>
        <v>0.23305626598465473</v>
      </c>
      <c r="J3283" s="51">
        <f t="shared" ca="1" si="366"/>
        <v>2</v>
      </c>
      <c r="K3283" s="47">
        <f t="shared" si="367"/>
        <v>7.04</v>
      </c>
      <c r="L3283" s="47">
        <f t="shared" si="368"/>
        <v>7.32</v>
      </c>
      <c r="M3283" s="47">
        <f t="shared" si="369"/>
        <v>6.96</v>
      </c>
      <c r="N3283" s="47">
        <f t="shared" si="370"/>
        <v>7.29</v>
      </c>
      <c r="O3283" s="48">
        <f t="shared" ca="1" si="371"/>
        <v>2009600</v>
      </c>
    </row>
    <row r="3284" spans="1:15" x14ac:dyDescent="0.25">
      <c r="A3284">
        <v>3269</v>
      </c>
      <c r="B3284" s="84">
        <v>37272</v>
      </c>
      <c r="C3284" s="47">
        <v>30.03</v>
      </c>
      <c r="D3284" s="47">
        <v>30.19</v>
      </c>
      <c r="E3284" s="47">
        <v>29.35</v>
      </c>
      <c r="F3284" s="47">
        <v>29.96</v>
      </c>
      <c r="G3284" s="48">
        <v>570900</v>
      </c>
      <c r="H3284" s="47">
        <v>6.98</v>
      </c>
      <c r="I3284" s="51">
        <f t="shared" si="365"/>
        <v>0.23297730307076103</v>
      </c>
      <c r="J3284" s="51">
        <f t="shared" ca="1" si="366"/>
        <v>2</v>
      </c>
      <c r="K3284" s="47">
        <f t="shared" si="367"/>
        <v>7</v>
      </c>
      <c r="L3284" s="47">
        <f t="shared" si="368"/>
        <v>7.03</v>
      </c>
      <c r="M3284" s="47">
        <f t="shared" si="369"/>
        <v>6.84</v>
      </c>
      <c r="N3284" s="47">
        <f t="shared" si="370"/>
        <v>6.98</v>
      </c>
      <c r="O3284" s="48">
        <f t="shared" ca="1" si="371"/>
        <v>1141800</v>
      </c>
    </row>
    <row r="3285" spans="1:15" x14ac:dyDescent="0.25">
      <c r="A3285">
        <v>3270</v>
      </c>
      <c r="B3285" s="84">
        <v>37271</v>
      </c>
      <c r="C3285" s="47">
        <v>29.55</v>
      </c>
      <c r="D3285" s="47">
        <v>30.11</v>
      </c>
      <c r="E3285" s="47">
        <v>29.1</v>
      </c>
      <c r="F3285" s="47">
        <v>30.04</v>
      </c>
      <c r="G3285" s="48">
        <v>218800</v>
      </c>
      <c r="H3285" s="47">
        <v>7</v>
      </c>
      <c r="I3285" s="51">
        <f t="shared" si="365"/>
        <v>0.2330226364846871</v>
      </c>
      <c r="J3285" s="51">
        <f t="shared" ca="1" si="366"/>
        <v>2</v>
      </c>
      <c r="K3285" s="47">
        <f t="shared" si="367"/>
        <v>6.89</v>
      </c>
      <c r="L3285" s="47">
        <f t="shared" si="368"/>
        <v>7.02</v>
      </c>
      <c r="M3285" s="47">
        <f t="shared" si="369"/>
        <v>6.78</v>
      </c>
      <c r="N3285" s="47">
        <f t="shared" si="370"/>
        <v>7</v>
      </c>
      <c r="O3285" s="48">
        <f t="shared" ca="1" si="371"/>
        <v>437600</v>
      </c>
    </row>
    <row r="3286" spans="1:15" x14ac:dyDescent="0.25">
      <c r="A3286">
        <v>3271</v>
      </c>
      <c r="B3286" s="84">
        <v>37270</v>
      </c>
      <c r="C3286" s="47">
        <v>29.6</v>
      </c>
      <c r="D3286" s="47">
        <v>29.79</v>
      </c>
      <c r="E3286" s="47">
        <v>28.5</v>
      </c>
      <c r="F3286" s="47">
        <v>29.25</v>
      </c>
      <c r="G3286" s="48">
        <v>917600</v>
      </c>
      <c r="H3286" s="47">
        <v>6.81</v>
      </c>
      <c r="I3286" s="51">
        <f t="shared" si="365"/>
        <v>0.2328205128205128</v>
      </c>
      <c r="J3286" s="51">
        <f t="shared" ca="1" si="366"/>
        <v>2</v>
      </c>
      <c r="K3286" s="47">
        <f t="shared" si="367"/>
        <v>6.89</v>
      </c>
      <c r="L3286" s="47">
        <f t="shared" si="368"/>
        <v>6.94</v>
      </c>
      <c r="M3286" s="47">
        <f t="shared" si="369"/>
        <v>6.64</v>
      </c>
      <c r="N3286" s="47">
        <f t="shared" si="370"/>
        <v>6.81</v>
      </c>
      <c r="O3286" s="48">
        <f t="shared" ca="1" si="371"/>
        <v>1835200</v>
      </c>
    </row>
    <row r="3287" spans="1:15" x14ac:dyDescent="0.25">
      <c r="A3287">
        <v>3272</v>
      </c>
      <c r="B3287" s="84">
        <v>37267</v>
      </c>
      <c r="C3287" s="47">
        <v>30</v>
      </c>
      <c r="D3287" s="47">
        <v>30.03</v>
      </c>
      <c r="E3287" s="47">
        <v>29.26</v>
      </c>
      <c r="F3287" s="47">
        <v>29.98</v>
      </c>
      <c r="G3287" s="48">
        <v>714000</v>
      </c>
      <c r="H3287" s="47">
        <v>6.98</v>
      </c>
      <c r="I3287" s="51">
        <f t="shared" si="365"/>
        <v>0.23282188125416944</v>
      </c>
      <c r="J3287" s="51">
        <f t="shared" ca="1" si="366"/>
        <v>2</v>
      </c>
      <c r="K3287" s="47">
        <f t="shared" si="367"/>
        <v>6.98</v>
      </c>
      <c r="L3287" s="47">
        <f t="shared" si="368"/>
        <v>6.99</v>
      </c>
      <c r="M3287" s="47">
        <f t="shared" si="369"/>
        <v>6.81</v>
      </c>
      <c r="N3287" s="47">
        <f t="shared" si="370"/>
        <v>6.98</v>
      </c>
      <c r="O3287" s="48">
        <f t="shared" ca="1" si="371"/>
        <v>1428000</v>
      </c>
    </row>
    <row r="3288" spans="1:15" x14ac:dyDescent="0.25">
      <c r="A3288">
        <v>3273</v>
      </c>
      <c r="B3288" s="84">
        <v>37266</v>
      </c>
      <c r="C3288" s="47">
        <v>30.23</v>
      </c>
      <c r="D3288" s="47">
        <v>30.3</v>
      </c>
      <c r="E3288" s="47">
        <v>28.6</v>
      </c>
      <c r="F3288" s="47">
        <v>30.03</v>
      </c>
      <c r="G3288" s="48">
        <v>1364000</v>
      </c>
      <c r="H3288" s="47">
        <v>7</v>
      </c>
      <c r="I3288" s="51">
        <f t="shared" si="365"/>
        <v>0.23310023310023309</v>
      </c>
      <c r="J3288" s="51">
        <f t="shared" ca="1" si="366"/>
        <v>2</v>
      </c>
      <c r="K3288" s="47">
        <f t="shared" si="367"/>
        <v>7.05</v>
      </c>
      <c r="L3288" s="47">
        <f t="shared" si="368"/>
        <v>7.06</v>
      </c>
      <c r="M3288" s="47">
        <f t="shared" si="369"/>
        <v>6.67</v>
      </c>
      <c r="N3288" s="47">
        <f t="shared" si="370"/>
        <v>7</v>
      </c>
      <c r="O3288" s="48">
        <f t="shared" ca="1" si="371"/>
        <v>2728000</v>
      </c>
    </row>
    <row r="3289" spans="1:15" x14ac:dyDescent="0.25">
      <c r="A3289">
        <v>3274</v>
      </c>
      <c r="B3289" s="84">
        <v>37265</v>
      </c>
      <c r="C3289" s="47">
        <v>31.4</v>
      </c>
      <c r="D3289" s="47">
        <v>31.57</v>
      </c>
      <c r="E3289" s="47">
        <v>30.55</v>
      </c>
      <c r="F3289" s="47">
        <v>31</v>
      </c>
      <c r="G3289" s="48">
        <v>225300</v>
      </c>
      <c r="H3289" s="47">
        <v>7.22</v>
      </c>
      <c r="I3289" s="51">
        <f t="shared" si="365"/>
        <v>0.23290322580645159</v>
      </c>
      <c r="J3289" s="51">
        <f t="shared" ca="1" si="366"/>
        <v>2</v>
      </c>
      <c r="K3289" s="47">
        <f t="shared" si="367"/>
        <v>7.31</v>
      </c>
      <c r="L3289" s="47">
        <f t="shared" si="368"/>
        <v>7.35</v>
      </c>
      <c r="M3289" s="47">
        <f t="shared" si="369"/>
        <v>7.12</v>
      </c>
      <c r="N3289" s="47">
        <f t="shared" si="370"/>
        <v>7.22</v>
      </c>
      <c r="O3289" s="48">
        <f t="shared" ca="1" si="371"/>
        <v>450600</v>
      </c>
    </row>
    <row r="3290" spans="1:15" x14ac:dyDescent="0.25">
      <c r="A3290">
        <v>3275</v>
      </c>
      <c r="B3290" s="84">
        <v>37264</v>
      </c>
      <c r="C3290" s="47">
        <v>30.49</v>
      </c>
      <c r="D3290" s="47">
        <v>31.49</v>
      </c>
      <c r="E3290" s="47">
        <v>30.25</v>
      </c>
      <c r="F3290" s="47">
        <v>31</v>
      </c>
      <c r="G3290" s="48">
        <v>453700</v>
      </c>
      <c r="H3290" s="47">
        <v>7.22</v>
      </c>
      <c r="I3290" s="51">
        <f t="shared" si="365"/>
        <v>0.23290322580645159</v>
      </c>
      <c r="J3290" s="51">
        <f t="shared" ca="1" si="366"/>
        <v>2</v>
      </c>
      <c r="K3290" s="47">
        <f t="shared" si="367"/>
        <v>7.1</v>
      </c>
      <c r="L3290" s="47">
        <f t="shared" si="368"/>
        <v>7.33</v>
      </c>
      <c r="M3290" s="47">
        <f t="shared" si="369"/>
        <v>7.05</v>
      </c>
      <c r="N3290" s="47">
        <f t="shared" si="370"/>
        <v>7.22</v>
      </c>
      <c r="O3290" s="48">
        <f t="shared" ca="1" si="371"/>
        <v>907400</v>
      </c>
    </row>
    <row r="3291" spans="1:15" x14ac:dyDescent="0.25">
      <c r="A3291">
        <v>3276</v>
      </c>
      <c r="B3291" s="84">
        <v>37263</v>
      </c>
      <c r="C3291" s="47">
        <v>30.46</v>
      </c>
      <c r="D3291" s="47">
        <v>30.82</v>
      </c>
      <c r="E3291" s="47">
        <v>30</v>
      </c>
      <c r="F3291" s="47">
        <v>30.25</v>
      </c>
      <c r="G3291" s="48">
        <v>441700</v>
      </c>
      <c r="H3291" s="47">
        <v>7.05</v>
      </c>
      <c r="I3291" s="51">
        <f t="shared" si="365"/>
        <v>0.23305785123966941</v>
      </c>
      <c r="J3291" s="51">
        <f t="shared" ca="1" si="366"/>
        <v>2</v>
      </c>
      <c r="K3291" s="47">
        <f t="shared" si="367"/>
        <v>7.1</v>
      </c>
      <c r="L3291" s="47">
        <f t="shared" si="368"/>
        <v>7.18</v>
      </c>
      <c r="M3291" s="47">
        <f t="shared" si="369"/>
        <v>6.99</v>
      </c>
      <c r="N3291" s="47">
        <f t="shared" si="370"/>
        <v>7.05</v>
      </c>
      <c r="O3291" s="48">
        <f t="shared" ca="1" si="371"/>
        <v>883400</v>
      </c>
    </row>
    <row r="3292" spans="1:15" x14ac:dyDescent="0.25">
      <c r="A3292">
        <v>3277</v>
      </c>
      <c r="B3292" s="84">
        <v>37260</v>
      </c>
      <c r="C3292" s="47">
        <v>29.2</v>
      </c>
      <c r="D3292" s="47">
        <v>31.1</v>
      </c>
      <c r="E3292" s="47">
        <v>29.2</v>
      </c>
      <c r="F3292" s="47">
        <v>30</v>
      </c>
      <c r="G3292" s="48">
        <v>858500</v>
      </c>
      <c r="H3292" s="47">
        <v>6.99</v>
      </c>
      <c r="I3292" s="51">
        <f t="shared" si="365"/>
        <v>0.23300000000000001</v>
      </c>
      <c r="J3292" s="51">
        <f t="shared" ca="1" si="366"/>
        <v>2</v>
      </c>
      <c r="K3292" s="47">
        <f t="shared" si="367"/>
        <v>6.8</v>
      </c>
      <c r="L3292" s="47">
        <f t="shared" si="368"/>
        <v>7.25</v>
      </c>
      <c r="M3292" s="47">
        <f t="shared" si="369"/>
        <v>6.8</v>
      </c>
      <c r="N3292" s="47">
        <f t="shared" si="370"/>
        <v>6.99</v>
      </c>
      <c r="O3292" s="48">
        <f t="shared" ca="1" si="371"/>
        <v>1717000</v>
      </c>
    </row>
    <row r="3293" spans="1:15" x14ac:dyDescent="0.25">
      <c r="A3293">
        <v>3278</v>
      </c>
      <c r="B3293" s="84">
        <v>37259</v>
      </c>
      <c r="C3293" s="47">
        <v>29.3</v>
      </c>
      <c r="D3293" s="47">
        <v>29.63</v>
      </c>
      <c r="E3293" s="47">
        <v>29.25</v>
      </c>
      <c r="F3293" s="47">
        <v>29.45</v>
      </c>
      <c r="G3293" s="48">
        <v>826800</v>
      </c>
      <c r="H3293" s="47">
        <v>6.86</v>
      </c>
      <c r="I3293" s="51">
        <f t="shared" si="365"/>
        <v>0.23293718166383703</v>
      </c>
      <c r="J3293" s="51">
        <f t="shared" ca="1" si="366"/>
        <v>2</v>
      </c>
      <c r="K3293" s="47">
        <f t="shared" si="367"/>
        <v>6.83</v>
      </c>
      <c r="L3293" s="47">
        <f t="shared" si="368"/>
        <v>6.9</v>
      </c>
      <c r="M3293" s="47">
        <f t="shared" si="369"/>
        <v>6.81</v>
      </c>
      <c r="N3293" s="47">
        <f t="shared" si="370"/>
        <v>6.86</v>
      </c>
      <c r="O3293" s="48">
        <f t="shared" ca="1" si="371"/>
        <v>1653600</v>
      </c>
    </row>
    <row r="3294" spans="1:15" x14ac:dyDescent="0.25">
      <c r="A3294">
        <v>3279</v>
      </c>
      <c r="B3294" s="84">
        <v>37258</v>
      </c>
      <c r="C3294" s="47">
        <v>28.5</v>
      </c>
      <c r="D3294" s="47">
        <v>29.27</v>
      </c>
      <c r="E3294" s="47">
        <v>27.53</v>
      </c>
      <c r="F3294" s="47">
        <v>29.2</v>
      </c>
      <c r="G3294" s="48">
        <v>346800</v>
      </c>
      <c r="H3294" s="47">
        <v>6.8</v>
      </c>
      <c r="I3294" s="51">
        <f t="shared" si="365"/>
        <v>0.23287671232876711</v>
      </c>
      <c r="J3294" s="51">
        <f t="shared" ca="1" si="366"/>
        <v>2</v>
      </c>
      <c r="K3294" s="47">
        <f t="shared" si="367"/>
        <v>6.64</v>
      </c>
      <c r="L3294" s="47">
        <f t="shared" si="368"/>
        <v>6.82</v>
      </c>
      <c r="M3294" s="47">
        <f t="shared" si="369"/>
        <v>6.41</v>
      </c>
      <c r="N3294" s="47">
        <f t="shared" si="370"/>
        <v>6.8</v>
      </c>
      <c r="O3294" s="48">
        <f t="shared" ca="1" si="371"/>
        <v>693600</v>
      </c>
    </row>
    <row r="3295" spans="1:15" x14ac:dyDescent="0.25">
      <c r="A3295">
        <v>3280</v>
      </c>
      <c r="B3295" s="84">
        <v>37256</v>
      </c>
      <c r="C3295" s="47">
        <v>29.25</v>
      </c>
      <c r="D3295" s="47">
        <v>29.69</v>
      </c>
      <c r="E3295" s="47">
        <v>27.77</v>
      </c>
      <c r="F3295" s="47">
        <v>27.77</v>
      </c>
      <c r="G3295" s="48">
        <v>291300</v>
      </c>
      <c r="H3295" s="47">
        <v>6.47</v>
      </c>
      <c r="I3295" s="51">
        <f t="shared" si="365"/>
        <v>0.23298523586604247</v>
      </c>
      <c r="J3295" s="51">
        <f t="shared" ca="1" si="366"/>
        <v>2</v>
      </c>
      <c r="K3295" s="47">
        <f t="shared" si="367"/>
        <v>6.81</v>
      </c>
      <c r="L3295" s="47">
        <f t="shared" si="368"/>
        <v>6.92</v>
      </c>
      <c r="M3295" s="47">
        <f t="shared" si="369"/>
        <v>6.47</v>
      </c>
      <c r="N3295" s="47">
        <f t="shared" si="370"/>
        <v>6.47</v>
      </c>
      <c r="O3295" s="48">
        <f t="shared" ca="1" si="371"/>
        <v>582600</v>
      </c>
    </row>
    <row r="3296" spans="1:15" x14ac:dyDescent="0.25">
      <c r="A3296">
        <v>3281</v>
      </c>
      <c r="B3296" s="84">
        <v>37253</v>
      </c>
      <c r="C3296" s="47">
        <v>29.36</v>
      </c>
      <c r="D3296" s="47">
        <v>29.75</v>
      </c>
      <c r="E3296" s="47">
        <v>29.1</v>
      </c>
      <c r="F3296" s="47">
        <v>29.75</v>
      </c>
      <c r="G3296" s="48">
        <v>403600</v>
      </c>
      <c r="H3296" s="47">
        <v>6.93</v>
      </c>
      <c r="I3296" s="51">
        <f t="shared" si="365"/>
        <v>0.23294117647058823</v>
      </c>
      <c r="J3296" s="51">
        <f t="shared" ca="1" si="366"/>
        <v>2</v>
      </c>
      <c r="K3296" s="47">
        <f t="shared" si="367"/>
        <v>6.84</v>
      </c>
      <c r="L3296" s="47">
        <f t="shared" si="368"/>
        <v>6.93</v>
      </c>
      <c r="M3296" s="47">
        <f t="shared" si="369"/>
        <v>6.78</v>
      </c>
      <c r="N3296" s="47">
        <f t="shared" si="370"/>
        <v>6.93</v>
      </c>
      <c r="O3296" s="48">
        <f t="shared" ca="1" si="371"/>
        <v>807200</v>
      </c>
    </row>
    <row r="3297" spans="1:15" x14ac:dyDescent="0.25">
      <c r="A3297">
        <v>3282</v>
      </c>
      <c r="B3297" s="84">
        <v>37252</v>
      </c>
      <c r="C3297" s="47">
        <v>29.45</v>
      </c>
      <c r="D3297" s="47">
        <v>29.71</v>
      </c>
      <c r="E3297" s="47">
        <v>29.25</v>
      </c>
      <c r="F3297" s="47">
        <v>29.44</v>
      </c>
      <c r="G3297" s="48">
        <v>95200</v>
      </c>
      <c r="H3297" s="47">
        <v>6.86</v>
      </c>
      <c r="I3297" s="51">
        <f t="shared" si="365"/>
        <v>0.23301630434782608</v>
      </c>
      <c r="J3297" s="51">
        <f t="shared" ca="1" si="366"/>
        <v>2</v>
      </c>
      <c r="K3297" s="47">
        <f t="shared" si="367"/>
        <v>6.86</v>
      </c>
      <c r="L3297" s="47">
        <f t="shared" si="368"/>
        <v>6.92</v>
      </c>
      <c r="M3297" s="47">
        <f t="shared" si="369"/>
        <v>6.82</v>
      </c>
      <c r="N3297" s="47">
        <f t="shared" si="370"/>
        <v>6.86</v>
      </c>
      <c r="O3297" s="48">
        <f t="shared" ca="1" si="371"/>
        <v>190400</v>
      </c>
    </row>
    <row r="3298" spans="1:15" x14ac:dyDescent="0.25">
      <c r="A3298">
        <v>3283</v>
      </c>
      <c r="B3298" s="84">
        <v>37251</v>
      </c>
      <c r="C3298" s="47">
        <v>29</v>
      </c>
      <c r="D3298" s="47">
        <v>29.44</v>
      </c>
      <c r="E3298" s="47">
        <v>28.81</v>
      </c>
      <c r="F3298" s="47">
        <v>29.44</v>
      </c>
      <c r="G3298" s="48">
        <v>134800</v>
      </c>
      <c r="H3298" s="47">
        <v>6.86</v>
      </c>
      <c r="I3298" s="51">
        <f t="shared" si="365"/>
        <v>0.23301630434782608</v>
      </c>
      <c r="J3298" s="51">
        <f t="shared" ca="1" si="366"/>
        <v>2</v>
      </c>
      <c r="K3298" s="47">
        <f t="shared" si="367"/>
        <v>6.76</v>
      </c>
      <c r="L3298" s="47">
        <f t="shared" si="368"/>
        <v>6.86</v>
      </c>
      <c r="M3298" s="47">
        <f t="shared" si="369"/>
        <v>6.71</v>
      </c>
      <c r="N3298" s="47">
        <f t="shared" si="370"/>
        <v>6.86</v>
      </c>
      <c r="O3298" s="48">
        <f t="shared" ca="1" si="371"/>
        <v>269600</v>
      </c>
    </row>
    <row r="3299" spans="1:15" x14ac:dyDescent="0.25">
      <c r="A3299">
        <v>3284</v>
      </c>
      <c r="B3299" s="84">
        <v>37249</v>
      </c>
      <c r="C3299" s="47">
        <v>28.08</v>
      </c>
      <c r="D3299" s="47">
        <v>29.09</v>
      </c>
      <c r="E3299" s="47">
        <v>28.08</v>
      </c>
      <c r="F3299" s="47">
        <v>28.92</v>
      </c>
      <c r="G3299" s="48">
        <v>150400</v>
      </c>
      <c r="H3299" s="47">
        <v>6.74</v>
      </c>
      <c r="I3299" s="51">
        <f t="shared" si="365"/>
        <v>0.2330567081604426</v>
      </c>
      <c r="J3299" s="51">
        <f t="shared" ca="1" si="366"/>
        <v>2</v>
      </c>
      <c r="K3299" s="47">
        <f t="shared" si="367"/>
        <v>6.54</v>
      </c>
      <c r="L3299" s="47">
        <f t="shared" si="368"/>
        <v>6.78</v>
      </c>
      <c r="M3299" s="47">
        <f t="shared" si="369"/>
        <v>6.54</v>
      </c>
      <c r="N3299" s="47">
        <f t="shared" si="370"/>
        <v>6.74</v>
      </c>
      <c r="O3299" s="48">
        <f t="shared" ca="1" si="371"/>
        <v>300800</v>
      </c>
    </row>
    <row r="3300" spans="1:15" x14ac:dyDescent="0.25">
      <c r="A3300">
        <v>3285</v>
      </c>
      <c r="B3300" s="84">
        <v>37246</v>
      </c>
      <c r="C3300" s="47">
        <v>28.01</v>
      </c>
      <c r="D3300" s="47">
        <v>28.55</v>
      </c>
      <c r="E3300" s="47">
        <v>27.75</v>
      </c>
      <c r="F3300" s="47">
        <v>28.26</v>
      </c>
      <c r="G3300" s="48">
        <v>572000</v>
      </c>
      <c r="H3300" s="47">
        <v>6.58</v>
      </c>
      <c r="I3300" s="51">
        <f t="shared" si="365"/>
        <v>0.23283793347487614</v>
      </c>
      <c r="J3300" s="51">
        <f t="shared" ca="1" si="366"/>
        <v>2</v>
      </c>
      <c r="K3300" s="47">
        <f t="shared" si="367"/>
        <v>6.52</v>
      </c>
      <c r="L3300" s="47">
        <f t="shared" si="368"/>
        <v>6.65</v>
      </c>
      <c r="M3300" s="47">
        <f t="shared" si="369"/>
        <v>6.46</v>
      </c>
      <c r="N3300" s="47">
        <f t="shared" si="370"/>
        <v>6.58</v>
      </c>
      <c r="O3300" s="48">
        <f t="shared" ca="1" si="371"/>
        <v>1144000</v>
      </c>
    </row>
    <row r="3301" spans="1:15" x14ac:dyDescent="0.25">
      <c r="A3301">
        <v>3286</v>
      </c>
      <c r="B3301" s="84">
        <v>37245</v>
      </c>
      <c r="C3301" s="47">
        <v>28.5</v>
      </c>
      <c r="D3301" s="47">
        <v>28.98</v>
      </c>
      <c r="E3301" s="47">
        <v>27.35</v>
      </c>
      <c r="F3301" s="47">
        <v>27.77</v>
      </c>
      <c r="G3301" s="48">
        <v>414400</v>
      </c>
      <c r="H3301" s="47">
        <v>6.47</v>
      </c>
      <c r="I3301" s="51">
        <f t="shared" si="365"/>
        <v>0.23298523586604247</v>
      </c>
      <c r="J3301" s="51">
        <f t="shared" ca="1" si="366"/>
        <v>2</v>
      </c>
      <c r="K3301" s="47">
        <f t="shared" si="367"/>
        <v>6.64</v>
      </c>
      <c r="L3301" s="47">
        <f t="shared" si="368"/>
        <v>6.75</v>
      </c>
      <c r="M3301" s="47">
        <f t="shared" si="369"/>
        <v>6.37</v>
      </c>
      <c r="N3301" s="47">
        <f t="shared" si="370"/>
        <v>6.47</v>
      </c>
      <c r="O3301" s="48">
        <f t="shared" ca="1" si="371"/>
        <v>828800</v>
      </c>
    </row>
    <row r="3302" spans="1:15" x14ac:dyDescent="0.25">
      <c r="A3302">
        <v>3287</v>
      </c>
      <c r="B3302" s="84">
        <v>37244</v>
      </c>
      <c r="C3302" s="47">
        <v>28.17</v>
      </c>
      <c r="D3302" s="47">
        <v>29.17</v>
      </c>
      <c r="E3302" s="47">
        <v>28.17</v>
      </c>
      <c r="F3302" s="47">
        <v>28.63</v>
      </c>
      <c r="G3302" s="48">
        <v>911600</v>
      </c>
      <c r="H3302" s="47">
        <v>6.67</v>
      </c>
      <c r="I3302" s="51">
        <f t="shared" si="365"/>
        <v>0.23297240656653861</v>
      </c>
      <c r="J3302" s="51">
        <f t="shared" ca="1" si="366"/>
        <v>2</v>
      </c>
      <c r="K3302" s="47">
        <f t="shared" si="367"/>
        <v>6.56</v>
      </c>
      <c r="L3302" s="47">
        <f t="shared" si="368"/>
        <v>6.8</v>
      </c>
      <c r="M3302" s="47">
        <f t="shared" si="369"/>
        <v>6.56</v>
      </c>
      <c r="N3302" s="47">
        <f t="shared" si="370"/>
        <v>6.67</v>
      </c>
      <c r="O3302" s="48">
        <f t="shared" ca="1" si="371"/>
        <v>1823200</v>
      </c>
    </row>
    <row r="3303" spans="1:15" x14ac:dyDescent="0.25">
      <c r="A3303">
        <v>3288</v>
      </c>
      <c r="B3303" s="84">
        <v>37243</v>
      </c>
      <c r="C3303" s="47">
        <v>27.97</v>
      </c>
      <c r="D3303" s="47">
        <v>29.2</v>
      </c>
      <c r="E3303" s="47">
        <v>27.82</v>
      </c>
      <c r="F3303" s="47">
        <v>28.7</v>
      </c>
      <c r="G3303" s="48">
        <v>274900</v>
      </c>
      <c r="H3303" s="47">
        <v>6.69</v>
      </c>
      <c r="I3303" s="51">
        <f t="shared" si="365"/>
        <v>0.23310104529616726</v>
      </c>
      <c r="J3303" s="51">
        <f t="shared" ca="1" si="366"/>
        <v>2</v>
      </c>
      <c r="K3303" s="47">
        <f t="shared" si="367"/>
        <v>6.52</v>
      </c>
      <c r="L3303" s="47">
        <f t="shared" si="368"/>
        <v>6.81</v>
      </c>
      <c r="M3303" s="47">
        <f t="shared" si="369"/>
        <v>6.48</v>
      </c>
      <c r="N3303" s="47">
        <f t="shared" si="370"/>
        <v>6.69</v>
      </c>
      <c r="O3303" s="48">
        <f t="shared" ca="1" si="371"/>
        <v>549800</v>
      </c>
    </row>
    <row r="3304" spans="1:15" x14ac:dyDescent="0.25">
      <c r="A3304">
        <v>3289</v>
      </c>
      <c r="B3304" s="84">
        <v>37242</v>
      </c>
      <c r="C3304" s="47">
        <v>27.04</v>
      </c>
      <c r="D3304" s="47">
        <v>28.82</v>
      </c>
      <c r="E3304" s="47">
        <v>26.93</v>
      </c>
      <c r="F3304" s="47">
        <v>27.94</v>
      </c>
      <c r="G3304" s="48">
        <v>451600</v>
      </c>
      <c r="H3304" s="47">
        <v>6.51</v>
      </c>
      <c r="I3304" s="51">
        <f t="shared" si="365"/>
        <v>0.23299928418038651</v>
      </c>
      <c r="J3304" s="51">
        <f t="shared" ca="1" si="366"/>
        <v>2</v>
      </c>
      <c r="K3304" s="47">
        <f t="shared" si="367"/>
        <v>6.3</v>
      </c>
      <c r="L3304" s="47">
        <f t="shared" si="368"/>
        <v>6.72</v>
      </c>
      <c r="M3304" s="47">
        <f t="shared" si="369"/>
        <v>6.27</v>
      </c>
      <c r="N3304" s="47">
        <f t="shared" si="370"/>
        <v>6.51</v>
      </c>
      <c r="O3304" s="48">
        <f t="shared" ca="1" si="371"/>
        <v>903200</v>
      </c>
    </row>
    <row r="3305" spans="1:15" x14ac:dyDescent="0.25">
      <c r="A3305">
        <v>3290</v>
      </c>
      <c r="B3305" s="84">
        <v>37239</v>
      </c>
      <c r="C3305" s="47">
        <v>28.22</v>
      </c>
      <c r="D3305" s="47">
        <v>28.22</v>
      </c>
      <c r="E3305" s="47">
        <v>27</v>
      </c>
      <c r="F3305" s="47">
        <v>27.04</v>
      </c>
      <c r="G3305" s="48">
        <v>162000</v>
      </c>
      <c r="H3305" s="47">
        <v>6.3</v>
      </c>
      <c r="I3305" s="51">
        <f t="shared" si="365"/>
        <v>0.23298816568047337</v>
      </c>
      <c r="J3305" s="51">
        <f t="shared" ca="1" si="366"/>
        <v>2</v>
      </c>
      <c r="K3305" s="47">
        <f t="shared" si="367"/>
        <v>6.57</v>
      </c>
      <c r="L3305" s="47">
        <f t="shared" si="368"/>
        <v>6.57</v>
      </c>
      <c r="M3305" s="47">
        <f t="shared" si="369"/>
        <v>6.29</v>
      </c>
      <c r="N3305" s="47">
        <f t="shared" si="370"/>
        <v>6.3</v>
      </c>
      <c r="O3305" s="48">
        <f t="shared" ca="1" si="371"/>
        <v>324000</v>
      </c>
    </row>
    <row r="3306" spans="1:15" x14ac:dyDescent="0.25">
      <c r="A3306">
        <v>3291</v>
      </c>
      <c r="B3306" s="84">
        <v>37238</v>
      </c>
      <c r="C3306" s="47">
        <v>28.7</v>
      </c>
      <c r="D3306" s="47">
        <v>28.9</v>
      </c>
      <c r="E3306" s="47">
        <v>27.55</v>
      </c>
      <c r="F3306" s="47">
        <v>27.55</v>
      </c>
      <c r="G3306" s="48">
        <v>116500</v>
      </c>
      <c r="H3306" s="47">
        <v>6.42</v>
      </c>
      <c r="I3306" s="51">
        <f t="shared" si="365"/>
        <v>0.23303085299455534</v>
      </c>
      <c r="J3306" s="51">
        <f t="shared" ca="1" si="366"/>
        <v>2</v>
      </c>
      <c r="K3306" s="47">
        <f t="shared" si="367"/>
        <v>6.69</v>
      </c>
      <c r="L3306" s="47">
        <f t="shared" si="368"/>
        <v>6.73</v>
      </c>
      <c r="M3306" s="47">
        <f t="shared" si="369"/>
        <v>6.42</v>
      </c>
      <c r="N3306" s="47">
        <f t="shared" si="370"/>
        <v>6.42</v>
      </c>
      <c r="O3306" s="48">
        <f t="shared" ca="1" si="371"/>
        <v>233000</v>
      </c>
    </row>
    <row r="3307" spans="1:15" x14ac:dyDescent="0.25">
      <c r="A3307">
        <v>3292</v>
      </c>
      <c r="B3307" s="84">
        <v>37237</v>
      </c>
      <c r="C3307" s="47">
        <v>29</v>
      </c>
      <c r="D3307" s="47">
        <v>29.03</v>
      </c>
      <c r="E3307" s="47">
        <v>28.2</v>
      </c>
      <c r="F3307" s="47">
        <v>28.75</v>
      </c>
      <c r="G3307" s="48">
        <v>54400</v>
      </c>
      <c r="H3307" s="47">
        <v>6.7</v>
      </c>
      <c r="I3307" s="51">
        <f t="shared" si="365"/>
        <v>0.23304347826086957</v>
      </c>
      <c r="J3307" s="51">
        <f t="shared" ca="1" si="366"/>
        <v>2</v>
      </c>
      <c r="K3307" s="47">
        <f t="shared" si="367"/>
        <v>6.76</v>
      </c>
      <c r="L3307" s="47">
        <f t="shared" si="368"/>
        <v>6.77</v>
      </c>
      <c r="M3307" s="47">
        <f t="shared" si="369"/>
        <v>6.57</v>
      </c>
      <c r="N3307" s="47">
        <f t="shared" si="370"/>
        <v>6.7</v>
      </c>
      <c r="O3307" s="48">
        <f t="shared" ca="1" si="371"/>
        <v>108800</v>
      </c>
    </row>
    <row r="3308" spans="1:15" x14ac:dyDescent="0.25">
      <c r="A3308">
        <v>3293</v>
      </c>
      <c r="B3308" s="84">
        <v>37236</v>
      </c>
      <c r="C3308" s="47">
        <v>29.05</v>
      </c>
      <c r="D3308" s="47">
        <v>29.2</v>
      </c>
      <c r="E3308" s="47">
        <v>28.25</v>
      </c>
      <c r="F3308" s="47">
        <v>28.38</v>
      </c>
      <c r="G3308" s="48">
        <v>102400</v>
      </c>
      <c r="H3308" s="47">
        <v>6.61</v>
      </c>
      <c r="I3308" s="51">
        <f t="shared" si="365"/>
        <v>0.23291050035236083</v>
      </c>
      <c r="J3308" s="51">
        <f t="shared" ca="1" si="366"/>
        <v>2</v>
      </c>
      <c r="K3308" s="47">
        <f t="shared" si="367"/>
        <v>6.77</v>
      </c>
      <c r="L3308" s="47">
        <f t="shared" si="368"/>
        <v>6.8</v>
      </c>
      <c r="M3308" s="47">
        <f t="shared" si="369"/>
        <v>6.58</v>
      </c>
      <c r="N3308" s="47">
        <f t="shared" si="370"/>
        <v>6.61</v>
      </c>
      <c r="O3308" s="48">
        <f t="shared" ca="1" si="371"/>
        <v>204800</v>
      </c>
    </row>
    <row r="3309" spans="1:15" x14ac:dyDescent="0.25">
      <c r="A3309">
        <v>3294</v>
      </c>
      <c r="B3309" s="84">
        <v>37235</v>
      </c>
      <c r="C3309" s="47">
        <v>29.24</v>
      </c>
      <c r="D3309" s="47">
        <v>29.5</v>
      </c>
      <c r="E3309" s="47">
        <v>28.95</v>
      </c>
      <c r="F3309" s="47">
        <v>29.37</v>
      </c>
      <c r="G3309" s="48">
        <v>254900</v>
      </c>
      <c r="H3309" s="47">
        <v>6.84</v>
      </c>
      <c r="I3309" s="51">
        <f t="shared" si="365"/>
        <v>0.23289070480081714</v>
      </c>
      <c r="J3309" s="51">
        <f t="shared" ca="1" si="366"/>
        <v>2</v>
      </c>
      <c r="K3309" s="47">
        <f t="shared" si="367"/>
        <v>6.81</v>
      </c>
      <c r="L3309" s="47">
        <f t="shared" si="368"/>
        <v>6.87</v>
      </c>
      <c r="M3309" s="47">
        <f t="shared" si="369"/>
        <v>6.74</v>
      </c>
      <c r="N3309" s="47">
        <f t="shared" si="370"/>
        <v>6.84</v>
      </c>
      <c r="O3309" s="48">
        <f t="shared" ca="1" si="371"/>
        <v>509800</v>
      </c>
    </row>
    <row r="3310" spans="1:15" x14ac:dyDescent="0.25">
      <c r="A3310">
        <v>3295</v>
      </c>
      <c r="B3310" s="84">
        <v>37232</v>
      </c>
      <c r="C3310" s="47">
        <v>29.24</v>
      </c>
      <c r="D3310" s="47">
        <v>29.25</v>
      </c>
      <c r="E3310" s="47">
        <v>28.8</v>
      </c>
      <c r="F3310" s="47">
        <v>29</v>
      </c>
      <c r="G3310" s="48">
        <v>197600</v>
      </c>
      <c r="H3310" s="47">
        <v>6.76</v>
      </c>
      <c r="I3310" s="51">
        <f t="shared" si="365"/>
        <v>0.23310344827586207</v>
      </c>
      <c r="J3310" s="51">
        <f t="shared" ca="1" si="366"/>
        <v>2</v>
      </c>
      <c r="K3310" s="47">
        <f t="shared" si="367"/>
        <v>6.82</v>
      </c>
      <c r="L3310" s="47">
        <f t="shared" si="368"/>
        <v>6.82</v>
      </c>
      <c r="M3310" s="47">
        <f t="shared" si="369"/>
        <v>6.71</v>
      </c>
      <c r="N3310" s="47">
        <f t="shared" si="370"/>
        <v>6.76</v>
      </c>
      <c r="O3310" s="48">
        <f t="shared" ca="1" si="371"/>
        <v>395200</v>
      </c>
    </row>
    <row r="3311" spans="1:15" x14ac:dyDescent="0.25">
      <c r="A3311">
        <v>3296</v>
      </c>
      <c r="B3311" s="84">
        <v>37231</v>
      </c>
      <c r="C3311" s="47">
        <v>29.68</v>
      </c>
      <c r="D3311" s="47">
        <v>29.68</v>
      </c>
      <c r="E3311" s="47">
        <v>28.77</v>
      </c>
      <c r="F3311" s="47">
        <v>29.24</v>
      </c>
      <c r="G3311" s="48">
        <v>257200</v>
      </c>
      <c r="H3311" s="47">
        <v>6.81</v>
      </c>
      <c r="I3311" s="51">
        <f t="shared" si="365"/>
        <v>0.23290013679890562</v>
      </c>
      <c r="J3311" s="51">
        <f t="shared" ca="1" si="366"/>
        <v>2</v>
      </c>
      <c r="K3311" s="47">
        <f t="shared" si="367"/>
        <v>6.91</v>
      </c>
      <c r="L3311" s="47">
        <f t="shared" si="368"/>
        <v>6.91</v>
      </c>
      <c r="M3311" s="47">
        <f t="shared" si="369"/>
        <v>6.7</v>
      </c>
      <c r="N3311" s="47">
        <f t="shared" si="370"/>
        <v>6.81</v>
      </c>
      <c r="O3311" s="48">
        <f t="shared" ca="1" si="371"/>
        <v>514400</v>
      </c>
    </row>
    <row r="3312" spans="1:15" x14ac:dyDescent="0.25">
      <c r="A3312">
        <v>3297</v>
      </c>
      <c r="B3312" s="84">
        <v>37230</v>
      </c>
      <c r="C3312" s="47">
        <v>29</v>
      </c>
      <c r="D3312" s="47">
        <v>30.9</v>
      </c>
      <c r="E3312" s="47">
        <v>29</v>
      </c>
      <c r="F3312" s="47">
        <v>29.56</v>
      </c>
      <c r="G3312" s="48">
        <v>459300</v>
      </c>
      <c r="H3312" s="47">
        <v>6.89</v>
      </c>
      <c r="I3312" s="51">
        <f t="shared" si="365"/>
        <v>0.233085250338295</v>
      </c>
      <c r="J3312" s="51">
        <f t="shared" ca="1" si="366"/>
        <v>2</v>
      </c>
      <c r="K3312" s="47">
        <f t="shared" si="367"/>
        <v>6.76</v>
      </c>
      <c r="L3312" s="47">
        <f t="shared" si="368"/>
        <v>7.2</v>
      </c>
      <c r="M3312" s="47">
        <f t="shared" si="369"/>
        <v>6.76</v>
      </c>
      <c r="N3312" s="47">
        <f t="shared" si="370"/>
        <v>6.89</v>
      </c>
      <c r="O3312" s="48">
        <f t="shared" ca="1" si="371"/>
        <v>918600</v>
      </c>
    </row>
    <row r="3313" spans="1:15" x14ac:dyDescent="0.25">
      <c r="A3313">
        <v>3298</v>
      </c>
      <c r="B3313" s="84">
        <v>37229</v>
      </c>
      <c r="C3313" s="47">
        <v>28.8</v>
      </c>
      <c r="D3313" s="47">
        <v>29.1</v>
      </c>
      <c r="E3313" s="47">
        <v>28.61</v>
      </c>
      <c r="F3313" s="47">
        <v>28.89</v>
      </c>
      <c r="G3313" s="48">
        <v>296900</v>
      </c>
      <c r="H3313" s="47">
        <v>6.73</v>
      </c>
      <c r="I3313" s="51">
        <f t="shared" si="365"/>
        <v>0.23295257874697128</v>
      </c>
      <c r="J3313" s="51">
        <f t="shared" ca="1" si="366"/>
        <v>2</v>
      </c>
      <c r="K3313" s="47">
        <f t="shared" si="367"/>
        <v>6.71</v>
      </c>
      <c r="L3313" s="47">
        <f t="shared" si="368"/>
        <v>6.78</v>
      </c>
      <c r="M3313" s="47">
        <f t="shared" si="369"/>
        <v>6.66</v>
      </c>
      <c r="N3313" s="47">
        <f t="shared" si="370"/>
        <v>6.73</v>
      </c>
      <c r="O3313" s="48">
        <f t="shared" ca="1" si="371"/>
        <v>593800</v>
      </c>
    </row>
    <row r="3314" spans="1:15" x14ac:dyDescent="0.25">
      <c r="A3314">
        <v>3299</v>
      </c>
      <c r="B3314" s="84">
        <v>37228</v>
      </c>
      <c r="C3314" s="47">
        <v>27.97</v>
      </c>
      <c r="D3314" s="47">
        <v>28.75</v>
      </c>
      <c r="E3314" s="47">
        <v>27.84</v>
      </c>
      <c r="F3314" s="47">
        <v>28.63</v>
      </c>
      <c r="G3314" s="48">
        <v>295300</v>
      </c>
      <c r="H3314" s="47">
        <v>6.67</v>
      </c>
      <c r="I3314" s="51">
        <f t="shared" si="365"/>
        <v>0.23297240656653861</v>
      </c>
      <c r="J3314" s="51">
        <f t="shared" ca="1" si="366"/>
        <v>2</v>
      </c>
      <c r="K3314" s="47">
        <f t="shared" si="367"/>
        <v>6.52</v>
      </c>
      <c r="L3314" s="47">
        <f t="shared" si="368"/>
        <v>6.7</v>
      </c>
      <c r="M3314" s="47">
        <f t="shared" si="369"/>
        <v>6.49</v>
      </c>
      <c r="N3314" s="47">
        <f t="shared" si="370"/>
        <v>6.67</v>
      </c>
      <c r="O3314" s="48">
        <f t="shared" ca="1" si="371"/>
        <v>590600</v>
      </c>
    </row>
    <row r="3315" spans="1:15" x14ac:dyDescent="0.25">
      <c r="A3315">
        <v>3300</v>
      </c>
      <c r="B3315" s="84">
        <v>37225</v>
      </c>
      <c r="C3315" s="47">
        <v>27.5</v>
      </c>
      <c r="D3315" s="47">
        <v>28.25</v>
      </c>
      <c r="E3315" s="47">
        <v>27.4</v>
      </c>
      <c r="F3315" s="47">
        <v>28.02</v>
      </c>
      <c r="G3315" s="48">
        <v>311300</v>
      </c>
      <c r="H3315" s="47">
        <v>6.53</v>
      </c>
      <c r="I3315" s="51">
        <f t="shared" si="365"/>
        <v>0.23304782298358317</v>
      </c>
      <c r="J3315" s="51">
        <f t="shared" ca="1" si="366"/>
        <v>2</v>
      </c>
      <c r="K3315" s="47">
        <f t="shared" si="367"/>
        <v>6.41</v>
      </c>
      <c r="L3315" s="47">
        <f t="shared" si="368"/>
        <v>6.58</v>
      </c>
      <c r="M3315" s="47">
        <f t="shared" si="369"/>
        <v>6.39</v>
      </c>
      <c r="N3315" s="47">
        <f t="shared" si="370"/>
        <v>6.53</v>
      </c>
      <c r="O3315" s="48">
        <f t="shared" ca="1" si="371"/>
        <v>622600</v>
      </c>
    </row>
    <row r="3316" spans="1:15" x14ac:dyDescent="0.25">
      <c r="A3316">
        <v>3301</v>
      </c>
      <c r="B3316" s="84">
        <v>37224</v>
      </c>
      <c r="C3316" s="47">
        <v>27.75</v>
      </c>
      <c r="D3316" s="47">
        <v>28.24</v>
      </c>
      <c r="E3316" s="47">
        <v>27.72</v>
      </c>
      <c r="F3316" s="47">
        <v>27.95</v>
      </c>
      <c r="G3316" s="48">
        <v>233200</v>
      </c>
      <c r="H3316" s="47">
        <v>6.51</v>
      </c>
      <c r="I3316" s="51">
        <f t="shared" si="365"/>
        <v>0.2329159212880143</v>
      </c>
      <c r="J3316" s="51">
        <f t="shared" ca="1" si="366"/>
        <v>2</v>
      </c>
      <c r="K3316" s="47">
        <f t="shared" si="367"/>
        <v>6.46</v>
      </c>
      <c r="L3316" s="47">
        <f t="shared" si="368"/>
        <v>6.58</v>
      </c>
      <c r="M3316" s="47">
        <f t="shared" si="369"/>
        <v>6.46</v>
      </c>
      <c r="N3316" s="47">
        <f t="shared" si="370"/>
        <v>6.51</v>
      </c>
      <c r="O3316" s="48">
        <f t="shared" ca="1" si="371"/>
        <v>466400</v>
      </c>
    </row>
    <row r="3317" spans="1:15" x14ac:dyDescent="0.25">
      <c r="A3317">
        <v>3302</v>
      </c>
      <c r="B3317" s="84">
        <v>37223</v>
      </c>
      <c r="C3317" s="47">
        <v>28.68</v>
      </c>
      <c r="D3317" s="47">
        <v>28.68</v>
      </c>
      <c r="E3317" s="47">
        <v>27.9</v>
      </c>
      <c r="F3317" s="47">
        <v>27.95</v>
      </c>
      <c r="G3317" s="48">
        <v>496900</v>
      </c>
      <c r="H3317" s="47">
        <v>6.51</v>
      </c>
      <c r="I3317" s="51">
        <f t="shared" si="365"/>
        <v>0.2329159212880143</v>
      </c>
      <c r="J3317" s="51">
        <f t="shared" ca="1" si="366"/>
        <v>2</v>
      </c>
      <c r="K3317" s="47">
        <f t="shared" si="367"/>
        <v>6.68</v>
      </c>
      <c r="L3317" s="47">
        <f t="shared" si="368"/>
        <v>6.68</v>
      </c>
      <c r="M3317" s="47">
        <f t="shared" si="369"/>
        <v>6.5</v>
      </c>
      <c r="N3317" s="47">
        <f t="shared" si="370"/>
        <v>6.51</v>
      </c>
      <c r="O3317" s="48">
        <f t="shared" ca="1" si="371"/>
        <v>993800</v>
      </c>
    </row>
    <row r="3318" spans="1:15" x14ac:dyDescent="0.25">
      <c r="A3318">
        <v>3303</v>
      </c>
      <c r="B3318" s="84">
        <v>37222</v>
      </c>
      <c r="C3318" s="47">
        <v>29.05</v>
      </c>
      <c r="D3318" s="47">
        <v>29.05</v>
      </c>
      <c r="E3318" s="47">
        <v>28.4</v>
      </c>
      <c r="F3318" s="47">
        <v>28.55</v>
      </c>
      <c r="G3318" s="48">
        <v>284400</v>
      </c>
      <c r="H3318" s="47">
        <v>6.65</v>
      </c>
      <c r="I3318" s="51">
        <f t="shared" si="365"/>
        <v>0.23292469352014011</v>
      </c>
      <c r="J3318" s="51">
        <f t="shared" ca="1" si="366"/>
        <v>2</v>
      </c>
      <c r="K3318" s="47">
        <f t="shared" si="367"/>
        <v>6.77</v>
      </c>
      <c r="L3318" s="47">
        <f t="shared" si="368"/>
        <v>6.77</v>
      </c>
      <c r="M3318" s="47">
        <f t="shared" si="369"/>
        <v>6.62</v>
      </c>
      <c r="N3318" s="47">
        <f t="shared" si="370"/>
        <v>6.65</v>
      </c>
      <c r="O3318" s="48">
        <f t="shared" ca="1" si="371"/>
        <v>568800</v>
      </c>
    </row>
    <row r="3319" spans="1:15" x14ac:dyDescent="0.25">
      <c r="A3319">
        <v>3304</v>
      </c>
      <c r="B3319" s="84">
        <v>37221</v>
      </c>
      <c r="C3319" s="47">
        <v>28.82</v>
      </c>
      <c r="D3319" s="47">
        <v>29.29</v>
      </c>
      <c r="E3319" s="47">
        <v>28.57</v>
      </c>
      <c r="F3319" s="47">
        <v>28.93</v>
      </c>
      <c r="G3319" s="48">
        <v>118400</v>
      </c>
      <c r="H3319" s="47">
        <v>6.74</v>
      </c>
      <c r="I3319" s="51">
        <f t="shared" si="365"/>
        <v>0.23297614932595923</v>
      </c>
      <c r="J3319" s="51">
        <f t="shared" ca="1" si="366"/>
        <v>2</v>
      </c>
      <c r="K3319" s="47">
        <f t="shared" si="367"/>
        <v>6.71</v>
      </c>
      <c r="L3319" s="47">
        <f t="shared" si="368"/>
        <v>6.82</v>
      </c>
      <c r="M3319" s="47">
        <f t="shared" si="369"/>
        <v>6.66</v>
      </c>
      <c r="N3319" s="47">
        <f t="shared" si="370"/>
        <v>6.74</v>
      </c>
      <c r="O3319" s="48">
        <f t="shared" ca="1" si="371"/>
        <v>236800</v>
      </c>
    </row>
    <row r="3320" spans="1:15" x14ac:dyDescent="0.25">
      <c r="A3320">
        <v>3305</v>
      </c>
      <c r="B3320" s="84">
        <v>37218</v>
      </c>
      <c r="C3320" s="47">
        <v>28.65</v>
      </c>
      <c r="D3320" s="47">
        <v>29.49</v>
      </c>
      <c r="E3320" s="47">
        <v>28.54</v>
      </c>
      <c r="F3320" s="47">
        <v>29.07</v>
      </c>
      <c r="G3320" s="48">
        <v>88500</v>
      </c>
      <c r="H3320" s="47">
        <v>6.77</v>
      </c>
      <c r="I3320" s="51">
        <f t="shared" si="365"/>
        <v>0.23288613691090471</v>
      </c>
      <c r="J3320" s="51">
        <f t="shared" ca="1" si="366"/>
        <v>2</v>
      </c>
      <c r="K3320" s="47">
        <f t="shared" si="367"/>
        <v>6.67</v>
      </c>
      <c r="L3320" s="47">
        <f t="shared" si="368"/>
        <v>6.87</v>
      </c>
      <c r="M3320" s="47">
        <f t="shared" si="369"/>
        <v>6.65</v>
      </c>
      <c r="N3320" s="47">
        <f t="shared" si="370"/>
        <v>6.77</v>
      </c>
      <c r="O3320" s="48">
        <f t="shared" ca="1" si="371"/>
        <v>177000</v>
      </c>
    </row>
    <row r="3321" spans="1:15" x14ac:dyDescent="0.25">
      <c r="A3321">
        <v>3306</v>
      </c>
      <c r="B3321" s="84">
        <v>37216</v>
      </c>
      <c r="C3321" s="47">
        <v>28.95</v>
      </c>
      <c r="D3321" s="47">
        <v>28.95</v>
      </c>
      <c r="E3321" s="47">
        <v>28.65</v>
      </c>
      <c r="F3321" s="47">
        <v>28.7</v>
      </c>
      <c r="G3321" s="48">
        <v>168900</v>
      </c>
      <c r="H3321" s="47">
        <v>6.69</v>
      </c>
      <c r="I3321" s="51">
        <f t="shared" si="365"/>
        <v>0.23310104529616726</v>
      </c>
      <c r="J3321" s="51">
        <f t="shared" ca="1" si="366"/>
        <v>2</v>
      </c>
      <c r="K3321" s="47">
        <f t="shared" si="367"/>
        <v>6.75</v>
      </c>
      <c r="L3321" s="47">
        <f t="shared" si="368"/>
        <v>6.75</v>
      </c>
      <c r="M3321" s="47">
        <f t="shared" si="369"/>
        <v>6.68</v>
      </c>
      <c r="N3321" s="47">
        <f t="shared" si="370"/>
        <v>6.69</v>
      </c>
      <c r="O3321" s="48">
        <f t="shared" ca="1" si="371"/>
        <v>337800</v>
      </c>
    </row>
    <row r="3322" spans="1:15" x14ac:dyDescent="0.25">
      <c r="A3322">
        <v>3307</v>
      </c>
      <c r="B3322" s="84">
        <v>37215</v>
      </c>
      <c r="C3322" s="47">
        <v>29.3</v>
      </c>
      <c r="D3322" s="47">
        <v>29.3</v>
      </c>
      <c r="E3322" s="47">
        <v>28.81</v>
      </c>
      <c r="F3322" s="47">
        <v>28.85</v>
      </c>
      <c r="G3322" s="48">
        <v>489600</v>
      </c>
      <c r="H3322" s="47">
        <v>6.72</v>
      </c>
      <c r="I3322" s="51">
        <f t="shared" si="365"/>
        <v>0.23292894280762563</v>
      </c>
      <c r="J3322" s="51">
        <f t="shared" ca="1" si="366"/>
        <v>2</v>
      </c>
      <c r="K3322" s="47">
        <f t="shared" si="367"/>
        <v>6.82</v>
      </c>
      <c r="L3322" s="47">
        <f t="shared" si="368"/>
        <v>6.82</v>
      </c>
      <c r="M3322" s="47">
        <f t="shared" si="369"/>
        <v>6.71</v>
      </c>
      <c r="N3322" s="47">
        <f t="shared" si="370"/>
        <v>6.72</v>
      </c>
      <c r="O3322" s="48">
        <f t="shared" ca="1" si="371"/>
        <v>979200</v>
      </c>
    </row>
    <row r="3323" spans="1:15" x14ac:dyDescent="0.25">
      <c r="A3323">
        <v>3308</v>
      </c>
      <c r="B3323" s="84">
        <v>37214</v>
      </c>
      <c r="C3323" s="47">
        <v>29.05</v>
      </c>
      <c r="D3323" s="47">
        <v>29.29</v>
      </c>
      <c r="E3323" s="47">
        <v>29</v>
      </c>
      <c r="F3323" s="47">
        <v>29.2</v>
      </c>
      <c r="G3323" s="48">
        <v>183200</v>
      </c>
      <c r="H3323" s="47">
        <v>6.8</v>
      </c>
      <c r="I3323" s="51">
        <f t="shared" si="365"/>
        <v>0.23287671232876711</v>
      </c>
      <c r="J3323" s="51">
        <f t="shared" ca="1" si="366"/>
        <v>2</v>
      </c>
      <c r="K3323" s="47">
        <f t="shared" si="367"/>
        <v>6.77</v>
      </c>
      <c r="L3323" s="47">
        <f t="shared" si="368"/>
        <v>6.82</v>
      </c>
      <c r="M3323" s="47">
        <f t="shared" si="369"/>
        <v>6.75</v>
      </c>
      <c r="N3323" s="47">
        <f t="shared" si="370"/>
        <v>6.8</v>
      </c>
      <c r="O3323" s="48">
        <f t="shared" ca="1" si="371"/>
        <v>366400</v>
      </c>
    </row>
    <row r="3324" spans="1:15" x14ac:dyDescent="0.25">
      <c r="A3324">
        <v>3309</v>
      </c>
      <c r="B3324" s="84">
        <v>37211</v>
      </c>
      <c r="C3324" s="47">
        <v>28.67</v>
      </c>
      <c r="D3324" s="47">
        <v>29.8</v>
      </c>
      <c r="E3324" s="47">
        <v>28.67</v>
      </c>
      <c r="F3324" s="47">
        <v>29</v>
      </c>
      <c r="G3324" s="48">
        <v>663700</v>
      </c>
      <c r="H3324" s="47">
        <v>6.76</v>
      </c>
      <c r="I3324" s="51">
        <f t="shared" si="365"/>
        <v>0.23310344827586207</v>
      </c>
      <c r="J3324" s="51">
        <f t="shared" ca="1" si="366"/>
        <v>2</v>
      </c>
      <c r="K3324" s="47">
        <f t="shared" si="367"/>
        <v>6.68</v>
      </c>
      <c r="L3324" s="47">
        <f t="shared" si="368"/>
        <v>6.95</v>
      </c>
      <c r="M3324" s="47">
        <f t="shared" si="369"/>
        <v>6.68</v>
      </c>
      <c r="N3324" s="47">
        <f t="shared" si="370"/>
        <v>6.76</v>
      </c>
      <c r="O3324" s="48">
        <f t="shared" ca="1" si="371"/>
        <v>1327400</v>
      </c>
    </row>
    <row r="3325" spans="1:15" x14ac:dyDescent="0.25">
      <c r="A3325">
        <v>3310</v>
      </c>
      <c r="B3325" s="84">
        <v>37210</v>
      </c>
      <c r="C3325" s="47">
        <v>27.4</v>
      </c>
      <c r="D3325" s="47">
        <v>29.3</v>
      </c>
      <c r="E3325" s="47">
        <v>27.4</v>
      </c>
      <c r="F3325" s="47">
        <v>28.67</v>
      </c>
      <c r="G3325" s="48">
        <v>344100</v>
      </c>
      <c r="H3325" s="47">
        <v>6.68</v>
      </c>
      <c r="I3325" s="51">
        <f t="shared" si="365"/>
        <v>0.23299616323683289</v>
      </c>
      <c r="J3325" s="51">
        <f t="shared" ca="1" si="366"/>
        <v>2</v>
      </c>
      <c r="K3325" s="47">
        <f t="shared" si="367"/>
        <v>6.38</v>
      </c>
      <c r="L3325" s="47">
        <f t="shared" si="368"/>
        <v>6.83</v>
      </c>
      <c r="M3325" s="47">
        <f t="shared" si="369"/>
        <v>6.38</v>
      </c>
      <c r="N3325" s="47">
        <f t="shared" si="370"/>
        <v>6.68</v>
      </c>
      <c r="O3325" s="48">
        <f t="shared" ca="1" si="371"/>
        <v>688200</v>
      </c>
    </row>
    <row r="3326" spans="1:15" x14ac:dyDescent="0.25">
      <c r="A3326">
        <v>3311</v>
      </c>
      <c r="B3326" s="84">
        <v>37209</v>
      </c>
      <c r="C3326" s="47">
        <v>26.34</v>
      </c>
      <c r="D3326" s="47">
        <v>27.7</v>
      </c>
      <c r="E3326" s="47">
        <v>26.23</v>
      </c>
      <c r="F3326" s="47">
        <v>27.6</v>
      </c>
      <c r="G3326" s="48">
        <v>146800</v>
      </c>
      <c r="H3326" s="47">
        <v>6.43</v>
      </c>
      <c r="I3326" s="51">
        <f t="shared" si="365"/>
        <v>0.23297101449275359</v>
      </c>
      <c r="J3326" s="51">
        <f t="shared" ca="1" si="366"/>
        <v>2</v>
      </c>
      <c r="K3326" s="47">
        <f t="shared" si="367"/>
        <v>6.14</v>
      </c>
      <c r="L3326" s="47">
        <f t="shared" si="368"/>
        <v>6.45</v>
      </c>
      <c r="M3326" s="47">
        <f t="shared" si="369"/>
        <v>6.11</v>
      </c>
      <c r="N3326" s="47">
        <f t="shared" si="370"/>
        <v>6.43</v>
      </c>
      <c r="O3326" s="48">
        <f t="shared" ca="1" si="371"/>
        <v>293600</v>
      </c>
    </row>
    <row r="3327" spans="1:15" x14ac:dyDescent="0.25">
      <c r="A3327">
        <v>3312</v>
      </c>
      <c r="B3327" s="84">
        <v>37208</v>
      </c>
      <c r="C3327" s="47">
        <v>25.78</v>
      </c>
      <c r="D3327" s="47">
        <v>26.19</v>
      </c>
      <c r="E3327" s="47">
        <v>25.55</v>
      </c>
      <c r="F3327" s="47">
        <v>26.08</v>
      </c>
      <c r="G3327" s="48">
        <v>260800</v>
      </c>
      <c r="H3327" s="47">
        <v>6.07</v>
      </c>
      <c r="I3327" s="51">
        <f t="shared" si="365"/>
        <v>0.23274539877300615</v>
      </c>
      <c r="J3327" s="51">
        <f t="shared" ca="1" si="366"/>
        <v>2</v>
      </c>
      <c r="K3327" s="47">
        <f t="shared" si="367"/>
        <v>6</v>
      </c>
      <c r="L3327" s="47">
        <f t="shared" si="368"/>
        <v>6.1</v>
      </c>
      <c r="M3327" s="47">
        <f t="shared" si="369"/>
        <v>5.95</v>
      </c>
      <c r="N3327" s="47">
        <f t="shared" si="370"/>
        <v>6.07</v>
      </c>
      <c r="O3327" s="48">
        <f t="shared" ca="1" si="371"/>
        <v>521600</v>
      </c>
    </row>
    <row r="3328" spans="1:15" x14ac:dyDescent="0.25">
      <c r="A3328">
        <v>3313</v>
      </c>
      <c r="B3328" s="84">
        <v>37207</v>
      </c>
      <c r="C3328" s="47">
        <v>26.03</v>
      </c>
      <c r="D3328" s="47">
        <v>26.05</v>
      </c>
      <c r="E3328" s="47">
        <v>25.41</v>
      </c>
      <c r="F3328" s="47">
        <v>25.96</v>
      </c>
      <c r="G3328" s="48">
        <v>34900</v>
      </c>
      <c r="H3328" s="47">
        <v>6.05</v>
      </c>
      <c r="I3328" s="51">
        <f t="shared" si="365"/>
        <v>0.23305084745762711</v>
      </c>
      <c r="J3328" s="51">
        <f t="shared" ca="1" si="366"/>
        <v>2</v>
      </c>
      <c r="K3328" s="47">
        <f t="shared" si="367"/>
        <v>6.07</v>
      </c>
      <c r="L3328" s="47">
        <f t="shared" si="368"/>
        <v>6.07</v>
      </c>
      <c r="M3328" s="47">
        <f t="shared" si="369"/>
        <v>5.92</v>
      </c>
      <c r="N3328" s="47">
        <f t="shared" si="370"/>
        <v>6.05</v>
      </c>
      <c r="O3328" s="48">
        <f t="shared" ca="1" si="371"/>
        <v>69800</v>
      </c>
    </row>
    <row r="3329" spans="1:15" x14ac:dyDescent="0.25">
      <c r="A3329">
        <v>3314</v>
      </c>
      <c r="B3329" s="84">
        <v>37204</v>
      </c>
      <c r="C3329" s="47">
        <v>25.85</v>
      </c>
      <c r="D3329" s="47">
        <v>26.04</v>
      </c>
      <c r="E3329" s="47">
        <v>25.42</v>
      </c>
      <c r="F3329" s="47">
        <v>25.47</v>
      </c>
      <c r="G3329" s="48">
        <v>274900</v>
      </c>
      <c r="H3329" s="47">
        <v>5.93</v>
      </c>
      <c r="I3329" s="51">
        <f t="shared" si="365"/>
        <v>0.23282292893600315</v>
      </c>
      <c r="J3329" s="51">
        <f t="shared" ca="1" si="366"/>
        <v>2</v>
      </c>
      <c r="K3329" s="47">
        <f t="shared" si="367"/>
        <v>6.02</v>
      </c>
      <c r="L3329" s="47">
        <f t="shared" si="368"/>
        <v>6.06</v>
      </c>
      <c r="M3329" s="47">
        <f t="shared" si="369"/>
        <v>5.92</v>
      </c>
      <c r="N3329" s="47">
        <f t="shared" si="370"/>
        <v>5.93</v>
      </c>
      <c r="O3329" s="48">
        <f t="shared" ca="1" si="371"/>
        <v>549800</v>
      </c>
    </row>
    <row r="3330" spans="1:15" x14ac:dyDescent="0.25">
      <c r="A3330">
        <v>3315</v>
      </c>
      <c r="B3330" s="84">
        <v>37203</v>
      </c>
      <c r="C3330" s="47">
        <v>26.65</v>
      </c>
      <c r="D3330" s="47">
        <v>26.82</v>
      </c>
      <c r="E3330" s="47">
        <v>25.8</v>
      </c>
      <c r="F3330" s="47">
        <v>26.21</v>
      </c>
      <c r="G3330" s="48">
        <v>152500</v>
      </c>
      <c r="H3330" s="47">
        <v>6.11</v>
      </c>
      <c r="I3330" s="51">
        <f t="shared" si="365"/>
        <v>0.23311713086608166</v>
      </c>
      <c r="J3330" s="51">
        <f t="shared" ca="1" si="366"/>
        <v>2</v>
      </c>
      <c r="K3330" s="47">
        <f t="shared" si="367"/>
        <v>6.21</v>
      </c>
      <c r="L3330" s="47">
        <f t="shared" si="368"/>
        <v>6.25</v>
      </c>
      <c r="M3330" s="47">
        <f t="shared" si="369"/>
        <v>6.01</v>
      </c>
      <c r="N3330" s="47">
        <f t="shared" si="370"/>
        <v>6.11</v>
      </c>
      <c r="O3330" s="48">
        <f t="shared" ca="1" si="371"/>
        <v>305000</v>
      </c>
    </row>
    <row r="3331" spans="1:15" x14ac:dyDescent="0.25">
      <c r="A3331">
        <v>3316</v>
      </c>
      <c r="B3331" s="84">
        <v>37202</v>
      </c>
      <c r="C3331" s="47">
        <v>26.5</v>
      </c>
      <c r="D3331" s="47">
        <v>27.05</v>
      </c>
      <c r="E3331" s="47">
        <v>26.38</v>
      </c>
      <c r="F3331" s="47">
        <v>26.38</v>
      </c>
      <c r="G3331" s="48">
        <v>776000</v>
      </c>
      <c r="H3331" s="47">
        <v>6.14</v>
      </c>
      <c r="I3331" s="51">
        <f t="shared" si="365"/>
        <v>0.23275208491281274</v>
      </c>
      <c r="J3331" s="51">
        <f t="shared" ca="1" si="366"/>
        <v>2</v>
      </c>
      <c r="K3331" s="47">
        <f t="shared" si="367"/>
        <v>6.17</v>
      </c>
      <c r="L3331" s="47">
        <f t="shared" si="368"/>
        <v>6.3</v>
      </c>
      <c r="M3331" s="47">
        <f t="shared" si="369"/>
        <v>6.14</v>
      </c>
      <c r="N3331" s="47">
        <f t="shared" si="370"/>
        <v>6.14</v>
      </c>
      <c r="O3331" s="48">
        <f t="shared" ca="1" si="371"/>
        <v>1552000</v>
      </c>
    </row>
    <row r="3332" spans="1:15" x14ac:dyDescent="0.25">
      <c r="A3332">
        <v>3317</v>
      </c>
      <c r="B3332" s="84">
        <v>37201</v>
      </c>
      <c r="C3332" s="47">
        <v>25.82</v>
      </c>
      <c r="D3332" s="47">
        <v>26.65</v>
      </c>
      <c r="E3332" s="47">
        <v>25.82</v>
      </c>
      <c r="F3332" s="47">
        <v>26.5</v>
      </c>
      <c r="G3332" s="48">
        <v>280500</v>
      </c>
      <c r="H3332" s="47">
        <v>6.17</v>
      </c>
      <c r="I3332" s="51">
        <f t="shared" si="365"/>
        <v>0.23283018867924529</v>
      </c>
      <c r="J3332" s="51">
        <f t="shared" ca="1" si="366"/>
        <v>2</v>
      </c>
      <c r="K3332" s="47">
        <f t="shared" si="367"/>
        <v>6.01</v>
      </c>
      <c r="L3332" s="47">
        <f t="shared" si="368"/>
        <v>6.2</v>
      </c>
      <c r="M3332" s="47">
        <f t="shared" si="369"/>
        <v>6.01</v>
      </c>
      <c r="N3332" s="47">
        <f t="shared" si="370"/>
        <v>6.17</v>
      </c>
      <c r="O3332" s="48">
        <f t="shared" ca="1" si="371"/>
        <v>561000</v>
      </c>
    </row>
    <row r="3333" spans="1:15" x14ac:dyDescent="0.25">
      <c r="A3333">
        <v>3318</v>
      </c>
      <c r="B3333" s="84">
        <v>37200</v>
      </c>
      <c r="C3333" s="47">
        <v>25.24</v>
      </c>
      <c r="D3333" s="47">
        <v>26.5</v>
      </c>
      <c r="E3333" s="47">
        <v>25.13</v>
      </c>
      <c r="F3333" s="47">
        <v>26.15</v>
      </c>
      <c r="G3333" s="48">
        <v>1865300</v>
      </c>
      <c r="H3333" s="47">
        <v>6.09</v>
      </c>
      <c r="I3333" s="51">
        <f t="shared" si="365"/>
        <v>0.23288718929254304</v>
      </c>
      <c r="J3333" s="51">
        <f t="shared" ca="1" si="366"/>
        <v>2</v>
      </c>
      <c r="K3333" s="47">
        <f t="shared" si="367"/>
        <v>5.88</v>
      </c>
      <c r="L3333" s="47">
        <f t="shared" si="368"/>
        <v>6.17</v>
      </c>
      <c r="M3333" s="47">
        <f t="shared" si="369"/>
        <v>5.85</v>
      </c>
      <c r="N3333" s="47">
        <f t="shared" si="370"/>
        <v>6.09</v>
      </c>
      <c r="O3333" s="48">
        <f t="shared" ca="1" si="371"/>
        <v>3730600</v>
      </c>
    </row>
    <row r="3334" spans="1:15" x14ac:dyDescent="0.25">
      <c r="A3334">
        <v>3319</v>
      </c>
      <c r="B3334" s="84">
        <v>37197</v>
      </c>
      <c r="C3334" s="47">
        <v>24.5</v>
      </c>
      <c r="D3334" s="47">
        <v>25.66</v>
      </c>
      <c r="E3334" s="47">
        <v>24.5</v>
      </c>
      <c r="F3334" s="47">
        <v>25.49</v>
      </c>
      <c r="G3334" s="48">
        <v>682000</v>
      </c>
      <c r="H3334" s="47">
        <v>5.94</v>
      </c>
      <c r="I3334" s="51">
        <f t="shared" si="365"/>
        <v>0.23303256178893686</v>
      </c>
      <c r="J3334" s="51">
        <f t="shared" ca="1" si="366"/>
        <v>2</v>
      </c>
      <c r="K3334" s="47">
        <f t="shared" si="367"/>
        <v>5.71</v>
      </c>
      <c r="L3334" s="47">
        <f t="shared" si="368"/>
        <v>5.98</v>
      </c>
      <c r="M3334" s="47">
        <f t="shared" si="369"/>
        <v>5.71</v>
      </c>
      <c r="N3334" s="47">
        <f t="shared" si="370"/>
        <v>5.94</v>
      </c>
      <c r="O3334" s="48">
        <f t="shared" ca="1" si="371"/>
        <v>1364000</v>
      </c>
    </row>
    <row r="3335" spans="1:15" x14ac:dyDescent="0.25">
      <c r="A3335">
        <v>3320</v>
      </c>
      <c r="B3335" s="84">
        <v>37196</v>
      </c>
      <c r="C3335" s="47">
        <v>24.75</v>
      </c>
      <c r="D3335" s="47">
        <v>25</v>
      </c>
      <c r="E3335" s="47">
        <v>23.35</v>
      </c>
      <c r="F3335" s="47">
        <v>24.87</v>
      </c>
      <c r="G3335" s="48">
        <v>702800</v>
      </c>
      <c r="H3335" s="47">
        <v>5.79</v>
      </c>
      <c r="I3335" s="51">
        <f t="shared" si="365"/>
        <v>0.23281061519903498</v>
      </c>
      <c r="J3335" s="51">
        <f t="shared" ca="1" si="366"/>
        <v>2</v>
      </c>
      <c r="K3335" s="47">
        <f t="shared" si="367"/>
        <v>5.76</v>
      </c>
      <c r="L3335" s="47">
        <f t="shared" si="368"/>
        <v>5.82</v>
      </c>
      <c r="M3335" s="47">
        <f t="shared" si="369"/>
        <v>5.44</v>
      </c>
      <c r="N3335" s="47">
        <f t="shared" si="370"/>
        <v>5.79</v>
      </c>
      <c r="O3335" s="48">
        <f t="shared" ca="1" si="371"/>
        <v>1405600</v>
      </c>
    </row>
    <row r="3336" spans="1:15" x14ac:dyDescent="0.25">
      <c r="A3336">
        <v>3321</v>
      </c>
      <c r="B3336" s="84">
        <v>37195</v>
      </c>
      <c r="C3336" s="47">
        <v>23.25</v>
      </c>
      <c r="D3336" s="47">
        <v>23.94</v>
      </c>
      <c r="E3336" s="47">
        <v>23.1</v>
      </c>
      <c r="F3336" s="47">
        <v>23.5</v>
      </c>
      <c r="G3336" s="48">
        <v>484500</v>
      </c>
      <c r="H3336" s="47">
        <v>5.47</v>
      </c>
      <c r="I3336" s="51">
        <f t="shared" si="365"/>
        <v>0.2327659574468085</v>
      </c>
      <c r="J3336" s="51">
        <f t="shared" ca="1" si="366"/>
        <v>2</v>
      </c>
      <c r="K3336" s="47">
        <f t="shared" si="367"/>
        <v>5.41</v>
      </c>
      <c r="L3336" s="47">
        <f t="shared" si="368"/>
        <v>5.57</v>
      </c>
      <c r="M3336" s="47">
        <f t="shared" si="369"/>
        <v>5.38</v>
      </c>
      <c r="N3336" s="47">
        <f t="shared" si="370"/>
        <v>5.47</v>
      </c>
      <c r="O3336" s="48">
        <f t="shared" ca="1" si="371"/>
        <v>969000</v>
      </c>
    </row>
    <row r="3337" spans="1:15" x14ac:dyDescent="0.25">
      <c r="A3337">
        <v>3322</v>
      </c>
      <c r="B3337" s="84">
        <v>37194</v>
      </c>
      <c r="C3337" s="47">
        <v>23.85</v>
      </c>
      <c r="D3337" s="47">
        <v>23.92</v>
      </c>
      <c r="E3337" s="47">
        <v>23.15</v>
      </c>
      <c r="F3337" s="47">
        <v>23.15</v>
      </c>
      <c r="G3337" s="48">
        <v>524500</v>
      </c>
      <c r="H3337" s="47">
        <v>5.39</v>
      </c>
      <c r="I3337" s="51">
        <f t="shared" si="365"/>
        <v>0.232829373650108</v>
      </c>
      <c r="J3337" s="51">
        <f t="shared" ca="1" si="366"/>
        <v>2</v>
      </c>
      <c r="K3337" s="47">
        <f t="shared" si="367"/>
        <v>5.55</v>
      </c>
      <c r="L3337" s="47">
        <f t="shared" si="368"/>
        <v>5.57</v>
      </c>
      <c r="M3337" s="47">
        <f t="shared" si="369"/>
        <v>5.39</v>
      </c>
      <c r="N3337" s="47">
        <f t="shared" si="370"/>
        <v>5.39</v>
      </c>
      <c r="O3337" s="48">
        <f t="shared" ca="1" si="371"/>
        <v>1049000</v>
      </c>
    </row>
    <row r="3338" spans="1:15" x14ac:dyDescent="0.25">
      <c r="A3338">
        <v>3323</v>
      </c>
      <c r="B3338" s="84">
        <v>37193</v>
      </c>
      <c r="C3338" s="47">
        <v>24.04</v>
      </c>
      <c r="D3338" s="47">
        <v>24.18</v>
      </c>
      <c r="E3338" s="47">
        <v>23.57</v>
      </c>
      <c r="F3338" s="47">
        <v>23.64</v>
      </c>
      <c r="G3338" s="48">
        <v>198500</v>
      </c>
      <c r="H3338" s="47">
        <v>5.51</v>
      </c>
      <c r="I3338" s="51">
        <f t="shared" si="365"/>
        <v>0.23307952622673433</v>
      </c>
      <c r="J3338" s="51">
        <f t="shared" ca="1" si="366"/>
        <v>2</v>
      </c>
      <c r="K3338" s="47">
        <f t="shared" si="367"/>
        <v>5.6</v>
      </c>
      <c r="L3338" s="47">
        <f t="shared" si="368"/>
        <v>5.64</v>
      </c>
      <c r="M3338" s="47">
        <f t="shared" si="369"/>
        <v>5.49</v>
      </c>
      <c r="N3338" s="47">
        <f t="shared" si="370"/>
        <v>5.51</v>
      </c>
      <c r="O3338" s="48">
        <f t="shared" ca="1" si="371"/>
        <v>397000</v>
      </c>
    </row>
    <row r="3339" spans="1:15" x14ac:dyDescent="0.25">
      <c r="A3339">
        <v>3324</v>
      </c>
      <c r="B3339" s="84">
        <v>37190</v>
      </c>
      <c r="C3339" s="47">
        <v>25.01</v>
      </c>
      <c r="D3339" s="47">
        <v>25.12</v>
      </c>
      <c r="E3339" s="47">
        <v>23.64</v>
      </c>
      <c r="F3339" s="47">
        <v>23.89</v>
      </c>
      <c r="G3339" s="48">
        <v>422100</v>
      </c>
      <c r="H3339" s="47">
        <v>5.56</v>
      </c>
      <c r="I3339" s="51">
        <f t="shared" si="365"/>
        <v>0.23273336123901212</v>
      </c>
      <c r="J3339" s="51">
        <f t="shared" ca="1" si="366"/>
        <v>2</v>
      </c>
      <c r="K3339" s="47">
        <f t="shared" si="367"/>
        <v>5.82</v>
      </c>
      <c r="L3339" s="47">
        <f t="shared" si="368"/>
        <v>5.85</v>
      </c>
      <c r="M3339" s="47">
        <f t="shared" si="369"/>
        <v>5.5</v>
      </c>
      <c r="N3339" s="47">
        <f t="shared" si="370"/>
        <v>5.56</v>
      </c>
      <c r="O3339" s="48">
        <f t="shared" ca="1" si="371"/>
        <v>844200</v>
      </c>
    </row>
    <row r="3340" spans="1:15" x14ac:dyDescent="0.25">
      <c r="A3340">
        <v>3325</v>
      </c>
      <c r="B3340" s="84">
        <v>37189</v>
      </c>
      <c r="C3340" s="47">
        <v>25.3</v>
      </c>
      <c r="D3340" s="47">
        <v>25.31</v>
      </c>
      <c r="E3340" s="47">
        <v>24.52</v>
      </c>
      <c r="F3340" s="47">
        <v>24.74</v>
      </c>
      <c r="G3340" s="48">
        <v>140500</v>
      </c>
      <c r="H3340" s="47">
        <v>5.76</v>
      </c>
      <c r="I3340" s="51">
        <f t="shared" si="365"/>
        <v>0.23282134195634602</v>
      </c>
      <c r="J3340" s="51">
        <f t="shared" ca="1" si="366"/>
        <v>2</v>
      </c>
      <c r="K3340" s="47">
        <f t="shared" si="367"/>
        <v>5.89</v>
      </c>
      <c r="L3340" s="47">
        <f t="shared" si="368"/>
        <v>5.89</v>
      </c>
      <c r="M3340" s="47">
        <f t="shared" si="369"/>
        <v>5.71</v>
      </c>
      <c r="N3340" s="47">
        <f t="shared" si="370"/>
        <v>5.76</v>
      </c>
      <c r="O3340" s="48">
        <f t="shared" ca="1" si="371"/>
        <v>281000</v>
      </c>
    </row>
    <row r="3341" spans="1:15" x14ac:dyDescent="0.25">
      <c r="A3341">
        <v>3326</v>
      </c>
      <c r="B3341" s="84">
        <v>37188</v>
      </c>
      <c r="C3341" s="47">
        <v>25.7</v>
      </c>
      <c r="D3341" s="47">
        <v>25.7</v>
      </c>
      <c r="E3341" s="47">
        <v>25.31</v>
      </c>
      <c r="F3341" s="47">
        <v>25.47</v>
      </c>
      <c r="G3341" s="48">
        <v>111600</v>
      </c>
      <c r="H3341" s="47">
        <v>5.93</v>
      </c>
      <c r="I3341" s="51">
        <f t="shared" si="365"/>
        <v>0.23282292893600315</v>
      </c>
      <c r="J3341" s="51">
        <f t="shared" ca="1" si="366"/>
        <v>2</v>
      </c>
      <c r="K3341" s="47">
        <f t="shared" si="367"/>
        <v>5.98</v>
      </c>
      <c r="L3341" s="47">
        <f t="shared" si="368"/>
        <v>5.98</v>
      </c>
      <c r="M3341" s="47">
        <f t="shared" si="369"/>
        <v>5.89</v>
      </c>
      <c r="N3341" s="47">
        <f t="shared" si="370"/>
        <v>5.93</v>
      </c>
      <c r="O3341" s="48">
        <f t="shared" ca="1" si="371"/>
        <v>223200</v>
      </c>
    </row>
    <row r="3342" spans="1:15" x14ac:dyDescent="0.25">
      <c r="A3342">
        <v>3327</v>
      </c>
      <c r="B3342" s="84">
        <v>37187</v>
      </c>
      <c r="C3342" s="47">
        <v>25.75</v>
      </c>
      <c r="D3342" s="47">
        <v>25.95</v>
      </c>
      <c r="E3342" s="47">
        <v>25.41</v>
      </c>
      <c r="F3342" s="47">
        <v>25.78</v>
      </c>
      <c r="G3342" s="48">
        <v>199200</v>
      </c>
      <c r="H3342" s="47">
        <v>6.01</v>
      </c>
      <c r="I3342" s="51">
        <f t="shared" si="365"/>
        <v>0.23312645461598136</v>
      </c>
      <c r="J3342" s="51">
        <f t="shared" ca="1" si="366"/>
        <v>2</v>
      </c>
      <c r="K3342" s="47">
        <f t="shared" si="367"/>
        <v>6</v>
      </c>
      <c r="L3342" s="47">
        <f t="shared" si="368"/>
        <v>6.05</v>
      </c>
      <c r="M3342" s="47">
        <f t="shared" si="369"/>
        <v>5.92</v>
      </c>
      <c r="N3342" s="47">
        <f t="shared" si="370"/>
        <v>6.01</v>
      </c>
      <c r="O3342" s="48">
        <f t="shared" ca="1" si="371"/>
        <v>398400</v>
      </c>
    </row>
    <row r="3343" spans="1:15" x14ac:dyDescent="0.25">
      <c r="A3343">
        <v>3328</v>
      </c>
      <c r="B3343" s="84">
        <v>37186</v>
      </c>
      <c r="C3343" s="47">
        <v>25.77</v>
      </c>
      <c r="D3343" s="47">
        <v>25.83</v>
      </c>
      <c r="E3343" s="47">
        <v>25.41</v>
      </c>
      <c r="F3343" s="47">
        <v>25.75</v>
      </c>
      <c r="G3343" s="48">
        <v>334500</v>
      </c>
      <c r="H3343" s="47">
        <v>6</v>
      </c>
      <c r="I3343" s="51">
        <f t="shared" si="365"/>
        <v>0.23300970873786409</v>
      </c>
      <c r="J3343" s="51">
        <f t="shared" ca="1" si="366"/>
        <v>2</v>
      </c>
      <c r="K3343" s="47">
        <f t="shared" si="367"/>
        <v>6</v>
      </c>
      <c r="L3343" s="47">
        <f t="shared" si="368"/>
        <v>6.02</v>
      </c>
      <c r="M3343" s="47">
        <f t="shared" si="369"/>
        <v>5.92</v>
      </c>
      <c r="N3343" s="47">
        <f t="shared" si="370"/>
        <v>6</v>
      </c>
      <c r="O3343" s="48">
        <f t="shared" ca="1" si="371"/>
        <v>669000</v>
      </c>
    </row>
    <row r="3344" spans="1:15" x14ac:dyDescent="0.25">
      <c r="A3344">
        <v>3329</v>
      </c>
      <c r="B3344" s="84">
        <v>37183</v>
      </c>
      <c r="C3344" s="47">
        <v>25.9</v>
      </c>
      <c r="D3344" s="47">
        <v>25.9</v>
      </c>
      <c r="E3344" s="47">
        <v>25.46</v>
      </c>
      <c r="F3344" s="47">
        <v>25.77</v>
      </c>
      <c r="G3344" s="48">
        <v>585200</v>
      </c>
      <c r="H3344" s="47">
        <v>6</v>
      </c>
      <c r="I3344" s="51">
        <f t="shared" si="365"/>
        <v>0.23282887077997672</v>
      </c>
      <c r="J3344" s="51">
        <f t="shared" ca="1" si="366"/>
        <v>2</v>
      </c>
      <c r="K3344" s="47">
        <f t="shared" si="367"/>
        <v>6.03</v>
      </c>
      <c r="L3344" s="47">
        <f t="shared" si="368"/>
        <v>6.03</v>
      </c>
      <c r="M3344" s="47">
        <f t="shared" si="369"/>
        <v>5.93</v>
      </c>
      <c r="N3344" s="47">
        <f t="shared" si="370"/>
        <v>6</v>
      </c>
      <c r="O3344" s="48">
        <f t="shared" ca="1" si="371"/>
        <v>1170400</v>
      </c>
    </row>
    <row r="3345" spans="1:15" x14ac:dyDescent="0.25">
      <c r="A3345">
        <v>3330</v>
      </c>
      <c r="B3345" s="84">
        <v>37182</v>
      </c>
      <c r="C3345" s="47">
        <v>26.99</v>
      </c>
      <c r="D3345" s="47">
        <v>27</v>
      </c>
      <c r="E3345" s="47">
        <v>25.25</v>
      </c>
      <c r="F3345" s="47">
        <v>25.9</v>
      </c>
      <c r="G3345" s="48">
        <v>164500</v>
      </c>
      <c r="H3345" s="47">
        <v>6.03</v>
      </c>
      <c r="I3345" s="51">
        <f t="shared" ref="I3345:I3408" si="372">H3345/F3345</f>
        <v>0.23281853281853285</v>
      </c>
      <c r="J3345" s="51">
        <f t="shared" ref="J3345:J3408" ca="1" si="373">INDEX(OFFSET($T$15,0,0,$S$13+1,1),MATCH(B3345,OFFSET($Q$15,0,0,$S$13+1,1),-1))</f>
        <v>2</v>
      </c>
      <c r="K3345" s="47">
        <f t="shared" ref="K3345:K3408" si="374">ROUND($I3345*C3345,2)</f>
        <v>6.28</v>
      </c>
      <c r="L3345" s="47">
        <f t="shared" ref="L3345:L3408" si="375">ROUND($I3345*D3345,2)</f>
        <v>6.29</v>
      </c>
      <c r="M3345" s="47">
        <f t="shared" ref="M3345:M3408" si="376">ROUND($I3345*E3345,2)</f>
        <v>5.88</v>
      </c>
      <c r="N3345" s="47">
        <f t="shared" ref="N3345:N3408" si="377">ROUND($I3345*F3345,2)</f>
        <v>6.03</v>
      </c>
      <c r="O3345" s="48">
        <f t="shared" ref="O3345:O3408" ca="1" si="378">G3345*J3345</f>
        <v>329000</v>
      </c>
    </row>
    <row r="3346" spans="1:15" x14ac:dyDescent="0.25">
      <c r="A3346">
        <v>3331</v>
      </c>
      <c r="B3346" s="84">
        <v>37181</v>
      </c>
      <c r="C3346" s="47">
        <v>26.8</v>
      </c>
      <c r="D3346" s="47">
        <v>27</v>
      </c>
      <c r="E3346" s="47">
        <v>26.4</v>
      </c>
      <c r="F3346" s="47">
        <v>26.63</v>
      </c>
      <c r="G3346" s="48">
        <v>274900</v>
      </c>
      <c r="H3346" s="47">
        <v>6.2</v>
      </c>
      <c r="I3346" s="51">
        <f t="shared" si="372"/>
        <v>0.23282012767555391</v>
      </c>
      <c r="J3346" s="51">
        <f t="shared" ca="1" si="373"/>
        <v>2</v>
      </c>
      <c r="K3346" s="47">
        <f t="shared" si="374"/>
        <v>6.24</v>
      </c>
      <c r="L3346" s="47">
        <f t="shared" si="375"/>
        <v>6.29</v>
      </c>
      <c r="M3346" s="47">
        <f t="shared" si="376"/>
        <v>6.15</v>
      </c>
      <c r="N3346" s="47">
        <f t="shared" si="377"/>
        <v>6.2</v>
      </c>
      <c r="O3346" s="48">
        <f t="shared" ca="1" si="378"/>
        <v>549800</v>
      </c>
    </row>
    <row r="3347" spans="1:15" x14ac:dyDescent="0.25">
      <c r="A3347">
        <v>3332</v>
      </c>
      <c r="B3347" s="84">
        <v>37180</v>
      </c>
      <c r="C3347" s="47">
        <v>26.99</v>
      </c>
      <c r="D3347" s="47">
        <v>27</v>
      </c>
      <c r="E3347" s="47">
        <v>26.01</v>
      </c>
      <c r="F3347" s="47">
        <v>26.55</v>
      </c>
      <c r="G3347" s="48">
        <v>205700</v>
      </c>
      <c r="H3347" s="47">
        <v>6.18</v>
      </c>
      <c r="I3347" s="51">
        <f t="shared" si="372"/>
        <v>0.23276836158192088</v>
      </c>
      <c r="J3347" s="51">
        <f t="shared" ca="1" si="373"/>
        <v>2</v>
      </c>
      <c r="K3347" s="47">
        <f t="shared" si="374"/>
        <v>6.28</v>
      </c>
      <c r="L3347" s="47">
        <f t="shared" si="375"/>
        <v>6.28</v>
      </c>
      <c r="M3347" s="47">
        <f t="shared" si="376"/>
        <v>6.05</v>
      </c>
      <c r="N3347" s="47">
        <f t="shared" si="377"/>
        <v>6.18</v>
      </c>
      <c r="O3347" s="48">
        <f t="shared" ca="1" si="378"/>
        <v>411400</v>
      </c>
    </row>
    <row r="3348" spans="1:15" x14ac:dyDescent="0.25">
      <c r="A3348">
        <v>3333</v>
      </c>
      <c r="B3348" s="84">
        <v>37179</v>
      </c>
      <c r="C3348" s="47">
        <v>26.75</v>
      </c>
      <c r="D3348" s="47">
        <v>27.05</v>
      </c>
      <c r="E3348" s="47">
        <v>25.96</v>
      </c>
      <c r="F3348" s="47">
        <v>26.75</v>
      </c>
      <c r="G3348" s="48">
        <v>518900</v>
      </c>
      <c r="H3348" s="47">
        <v>6.23</v>
      </c>
      <c r="I3348" s="51">
        <f t="shared" si="372"/>
        <v>0.23289719626168226</v>
      </c>
      <c r="J3348" s="51">
        <f t="shared" ca="1" si="373"/>
        <v>2</v>
      </c>
      <c r="K3348" s="47">
        <f t="shared" si="374"/>
        <v>6.23</v>
      </c>
      <c r="L3348" s="47">
        <f t="shared" si="375"/>
        <v>6.3</v>
      </c>
      <c r="M3348" s="47">
        <f t="shared" si="376"/>
        <v>6.05</v>
      </c>
      <c r="N3348" s="47">
        <f t="shared" si="377"/>
        <v>6.23</v>
      </c>
      <c r="O3348" s="48">
        <f t="shared" ca="1" si="378"/>
        <v>1037800</v>
      </c>
    </row>
    <row r="3349" spans="1:15" x14ac:dyDescent="0.25">
      <c r="A3349">
        <v>3334</v>
      </c>
      <c r="B3349" s="84">
        <v>37176</v>
      </c>
      <c r="C3349" s="47">
        <v>26.36</v>
      </c>
      <c r="D3349" s="47">
        <v>27.3</v>
      </c>
      <c r="E3349" s="47">
        <v>26.36</v>
      </c>
      <c r="F3349" s="47">
        <v>27</v>
      </c>
      <c r="G3349" s="48">
        <v>1288100</v>
      </c>
      <c r="H3349" s="47">
        <v>6.29</v>
      </c>
      <c r="I3349" s="51">
        <f t="shared" si="372"/>
        <v>0.23296296296296296</v>
      </c>
      <c r="J3349" s="51">
        <f t="shared" ca="1" si="373"/>
        <v>2</v>
      </c>
      <c r="K3349" s="47">
        <f t="shared" si="374"/>
        <v>6.14</v>
      </c>
      <c r="L3349" s="47">
        <f t="shared" si="375"/>
        <v>6.36</v>
      </c>
      <c r="M3349" s="47">
        <f t="shared" si="376"/>
        <v>6.14</v>
      </c>
      <c r="N3349" s="47">
        <f t="shared" si="377"/>
        <v>6.29</v>
      </c>
      <c r="O3349" s="48">
        <f t="shared" ca="1" si="378"/>
        <v>2576200</v>
      </c>
    </row>
    <row r="3350" spans="1:15" x14ac:dyDescent="0.25">
      <c r="A3350">
        <v>3335</v>
      </c>
      <c r="B3350" s="84">
        <v>37175</v>
      </c>
      <c r="C3350" s="47">
        <v>26.12</v>
      </c>
      <c r="D3350" s="47">
        <v>28.35</v>
      </c>
      <c r="E3350" s="47">
        <v>25.9</v>
      </c>
      <c r="F3350" s="47">
        <v>26.65</v>
      </c>
      <c r="G3350" s="48">
        <v>1184900</v>
      </c>
      <c r="H3350" s="47">
        <v>6.21</v>
      </c>
      <c r="I3350" s="51">
        <f t="shared" si="372"/>
        <v>0.23302063789868668</v>
      </c>
      <c r="J3350" s="51">
        <f t="shared" ca="1" si="373"/>
        <v>2</v>
      </c>
      <c r="K3350" s="47">
        <f t="shared" si="374"/>
        <v>6.09</v>
      </c>
      <c r="L3350" s="47">
        <f t="shared" si="375"/>
        <v>6.61</v>
      </c>
      <c r="M3350" s="47">
        <f t="shared" si="376"/>
        <v>6.04</v>
      </c>
      <c r="N3350" s="47">
        <f t="shared" si="377"/>
        <v>6.21</v>
      </c>
      <c r="O3350" s="48">
        <f t="shared" ca="1" si="378"/>
        <v>2369800</v>
      </c>
    </row>
    <row r="3351" spans="1:15" x14ac:dyDescent="0.25">
      <c r="A3351">
        <v>3336</v>
      </c>
      <c r="B3351" s="84">
        <v>37174</v>
      </c>
      <c r="C3351" s="47">
        <v>25.14</v>
      </c>
      <c r="D3351" s="47">
        <v>26.05</v>
      </c>
      <c r="E3351" s="47">
        <v>25.14</v>
      </c>
      <c r="F3351" s="47">
        <v>25.7</v>
      </c>
      <c r="G3351" s="48">
        <v>105200</v>
      </c>
      <c r="H3351" s="47">
        <v>5.99</v>
      </c>
      <c r="I3351" s="51">
        <f t="shared" si="372"/>
        <v>0.2330739299610895</v>
      </c>
      <c r="J3351" s="51">
        <f t="shared" ca="1" si="373"/>
        <v>2</v>
      </c>
      <c r="K3351" s="47">
        <f t="shared" si="374"/>
        <v>5.86</v>
      </c>
      <c r="L3351" s="47">
        <f t="shared" si="375"/>
        <v>6.07</v>
      </c>
      <c r="M3351" s="47">
        <f t="shared" si="376"/>
        <v>5.86</v>
      </c>
      <c r="N3351" s="47">
        <f t="shared" si="377"/>
        <v>5.99</v>
      </c>
      <c r="O3351" s="48">
        <f t="shared" ca="1" si="378"/>
        <v>210400</v>
      </c>
    </row>
    <row r="3352" spans="1:15" x14ac:dyDescent="0.25">
      <c r="A3352">
        <v>3337</v>
      </c>
      <c r="B3352" s="84">
        <v>37173</v>
      </c>
      <c r="C3352" s="47">
        <v>25.3</v>
      </c>
      <c r="D3352" s="47">
        <v>25.35</v>
      </c>
      <c r="E3352" s="47">
        <v>25.05</v>
      </c>
      <c r="F3352" s="47">
        <v>25.15</v>
      </c>
      <c r="G3352" s="48">
        <v>72100</v>
      </c>
      <c r="H3352" s="47">
        <v>5.86</v>
      </c>
      <c r="I3352" s="51">
        <f t="shared" si="372"/>
        <v>0.2330019880715706</v>
      </c>
      <c r="J3352" s="51">
        <f t="shared" ca="1" si="373"/>
        <v>2</v>
      </c>
      <c r="K3352" s="47">
        <f t="shared" si="374"/>
        <v>5.89</v>
      </c>
      <c r="L3352" s="47">
        <f t="shared" si="375"/>
        <v>5.91</v>
      </c>
      <c r="M3352" s="47">
        <f t="shared" si="376"/>
        <v>5.84</v>
      </c>
      <c r="N3352" s="47">
        <f t="shared" si="377"/>
        <v>5.86</v>
      </c>
      <c r="O3352" s="48">
        <f t="shared" ca="1" si="378"/>
        <v>144200</v>
      </c>
    </row>
    <row r="3353" spans="1:15" x14ac:dyDescent="0.25">
      <c r="A3353">
        <v>3338</v>
      </c>
      <c r="B3353" s="84">
        <v>37172</v>
      </c>
      <c r="C3353" s="47">
        <v>25.01</v>
      </c>
      <c r="D3353" s="47">
        <v>26.37</v>
      </c>
      <c r="E3353" s="47">
        <v>25</v>
      </c>
      <c r="F3353" s="47">
        <v>25.46</v>
      </c>
      <c r="G3353" s="48">
        <v>136400</v>
      </c>
      <c r="H3353" s="47">
        <v>5.93</v>
      </c>
      <c r="I3353" s="51">
        <f t="shared" si="372"/>
        <v>0.23291437549096619</v>
      </c>
      <c r="J3353" s="51">
        <f t="shared" ca="1" si="373"/>
        <v>2</v>
      </c>
      <c r="K3353" s="47">
        <f t="shared" si="374"/>
        <v>5.83</v>
      </c>
      <c r="L3353" s="47">
        <f t="shared" si="375"/>
        <v>6.14</v>
      </c>
      <c r="M3353" s="47">
        <f t="shared" si="376"/>
        <v>5.82</v>
      </c>
      <c r="N3353" s="47">
        <f t="shared" si="377"/>
        <v>5.93</v>
      </c>
      <c r="O3353" s="48">
        <f t="shared" ca="1" si="378"/>
        <v>272800</v>
      </c>
    </row>
    <row r="3354" spans="1:15" x14ac:dyDescent="0.25">
      <c r="A3354">
        <v>3339</v>
      </c>
      <c r="B3354" s="84">
        <v>37169</v>
      </c>
      <c r="C3354" s="47">
        <v>25.65</v>
      </c>
      <c r="D3354" s="47">
        <v>26.55</v>
      </c>
      <c r="E3354" s="47">
        <v>24.92</v>
      </c>
      <c r="F3354" s="47">
        <v>26.5</v>
      </c>
      <c r="G3354" s="48">
        <v>132500</v>
      </c>
      <c r="H3354" s="47">
        <v>6.17</v>
      </c>
      <c r="I3354" s="51">
        <f t="shared" si="372"/>
        <v>0.23283018867924529</v>
      </c>
      <c r="J3354" s="51">
        <f t="shared" ca="1" si="373"/>
        <v>2</v>
      </c>
      <c r="K3354" s="47">
        <f t="shared" si="374"/>
        <v>5.97</v>
      </c>
      <c r="L3354" s="47">
        <f t="shared" si="375"/>
        <v>6.18</v>
      </c>
      <c r="M3354" s="47">
        <f t="shared" si="376"/>
        <v>5.8</v>
      </c>
      <c r="N3354" s="47">
        <f t="shared" si="377"/>
        <v>6.17</v>
      </c>
      <c r="O3354" s="48">
        <f t="shared" ca="1" si="378"/>
        <v>265000</v>
      </c>
    </row>
    <row r="3355" spans="1:15" x14ac:dyDescent="0.25">
      <c r="A3355">
        <v>3340</v>
      </c>
      <c r="B3355" s="84">
        <v>37168</v>
      </c>
      <c r="C3355" s="47">
        <v>25.15</v>
      </c>
      <c r="D3355" s="47">
        <v>27.09</v>
      </c>
      <c r="E3355" s="47">
        <v>24.6</v>
      </c>
      <c r="F3355" s="47">
        <v>25.78</v>
      </c>
      <c r="G3355" s="48">
        <v>408500</v>
      </c>
      <c r="H3355" s="47">
        <v>6.01</v>
      </c>
      <c r="I3355" s="51">
        <f t="shared" si="372"/>
        <v>0.23312645461598136</v>
      </c>
      <c r="J3355" s="51">
        <f t="shared" ca="1" si="373"/>
        <v>2</v>
      </c>
      <c r="K3355" s="47">
        <f t="shared" si="374"/>
        <v>5.86</v>
      </c>
      <c r="L3355" s="47">
        <f t="shared" si="375"/>
        <v>6.32</v>
      </c>
      <c r="M3355" s="47">
        <f t="shared" si="376"/>
        <v>5.73</v>
      </c>
      <c r="N3355" s="47">
        <f t="shared" si="377"/>
        <v>6.01</v>
      </c>
      <c r="O3355" s="48">
        <f t="shared" ca="1" si="378"/>
        <v>817000</v>
      </c>
    </row>
    <row r="3356" spans="1:15" x14ac:dyDescent="0.25">
      <c r="A3356">
        <v>3341</v>
      </c>
      <c r="B3356" s="84">
        <v>37167</v>
      </c>
      <c r="C3356" s="47">
        <v>23.05</v>
      </c>
      <c r="D3356" s="47">
        <v>25.09</v>
      </c>
      <c r="E3356" s="47">
        <v>22.95</v>
      </c>
      <c r="F3356" s="47">
        <v>25.08</v>
      </c>
      <c r="G3356" s="48">
        <v>249600</v>
      </c>
      <c r="H3356" s="47">
        <v>5.84</v>
      </c>
      <c r="I3356" s="51">
        <f t="shared" si="372"/>
        <v>0.23285486443381181</v>
      </c>
      <c r="J3356" s="51">
        <f t="shared" ca="1" si="373"/>
        <v>2</v>
      </c>
      <c r="K3356" s="47">
        <f t="shared" si="374"/>
        <v>5.37</v>
      </c>
      <c r="L3356" s="47">
        <f t="shared" si="375"/>
        <v>5.84</v>
      </c>
      <c r="M3356" s="47">
        <f t="shared" si="376"/>
        <v>5.34</v>
      </c>
      <c r="N3356" s="47">
        <f t="shared" si="377"/>
        <v>5.84</v>
      </c>
      <c r="O3356" s="48">
        <f t="shared" ca="1" si="378"/>
        <v>499200</v>
      </c>
    </row>
    <row r="3357" spans="1:15" x14ac:dyDescent="0.25">
      <c r="A3357">
        <v>3342</v>
      </c>
      <c r="B3357" s="84">
        <v>37166</v>
      </c>
      <c r="C3357" s="47">
        <v>22.71</v>
      </c>
      <c r="D3357" s="47">
        <v>24.15</v>
      </c>
      <c r="E3357" s="47">
        <v>22.71</v>
      </c>
      <c r="F3357" s="47">
        <v>23.63</v>
      </c>
      <c r="G3357" s="48">
        <v>340500</v>
      </c>
      <c r="H3357" s="47">
        <v>5.5</v>
      </c>
      <c r="I3357" s="51">
        <f t="shared" si="372"/>
        <v>0.23275497249259416</v>
      </c>
      <c r="J3357" s="51">
        <f t="shared" ca="1" si="373"/>
        <v>2</v>
      </c>
      <c r="K3357" s="47">
        <f t="shared" si="374"/>
        <v>5.29</v>
      </c>
      <c r="L3357" s="47">
        <f t="shared" si="375"/>
        <v>5.62</v>
      </c>
      <c r="M3357" s="47">
        <f t="shared" si="376"/>
        <v>5.29</v>
      </c>
      <c r="N3357" s="47">
        <f t="shared" si="377"/>
        <v>5.5</v>
      </c>
      <c r="O3357" s="48">
        <f t="shared" ca="1" si="378"/>
        <v>681000</v>
      </c>
    </row>
    <row r="3358" spans="1:15" x14ac:dyDescent="0.25">
      <c r="A3358">
        <v>3343</v>
      </c>
      <c r="B3358" s="84">
        <v>37165</v>
      </c>
      <c r="C3358" s="47">
        <v>24</v>
      </c>
      <c r="D3358" s="47">
        <v>24.16</v>
      </c>
      <c r="E3358" s="47">
        <v>22.14</v>
      </c>
      <c r="F3358" s="47">
        <v>22.98</v>
      </c>
      <c r="G3358" s="48">
        <v>204000</v>
      </c>
      <c r="H3358" s="47">
        <v>5.35</v>
      </c>
      <c r="I3358" s="51">
        <f t="shared" si="372"/>
        <v>0.23281114012184506</v>
      </c>
      <c r="J3358" s="51">
        <f t="shared" ca="1" si="373"/>
        <v>2</v>
      </c>
      <c r="K3358" s="47">
        <f t="shared" si="374"/>
        <v>5.59</v>
      </c>
      <c r="L3358" s="47">
        <f t="shared" si="375"/>
        <v>5.62</v>
      </c>
      <c r="M3358" s="47">
        <f t="shared" si="376"/>
        <v>5.15</v>
      </c>
      <c r="N3358" s="47">
        <f t="shared" si="377"/>
        <v>5.35</v>
      </c>
      <c r="O3358" s="48">
        <f t="shared" ca="1" si="378"/>
        <v>408000</v>
      </c>
    </row>
    <row r="3359" spans="1:15" x14ac:dyDescent="0.25">
      <c r="A3359">
        <v>3344</v>
      </c>
      <c r="B3359" s="84">
        <v>37162</v>
      </c>
      <c r="C3359" s="47">
        <v>23.25</v>
      </c>
      <c r="D3359" s="47">
        <v>24.1</v>
      </c>
      <c r="E3359" s="47">
        <v>22.57</v>
      </c>
      <c r="F3359" s="47">
        <v>22.99</v>
      </c>
      <c r="G3359" s="48">
        <v>268500</v>
      </c>
      <c r="H3359" s="47">
        <v>5.36</v>
      </c>
      <c r="I3359" s="51">
        <f t="shared" si="372"/>
        <v>0.23314484558503701</v>
      </c>
      <c r="J3359" s="51">
        <f t="shared" ca="1" si="373"/>
        <v>2</v>
      </c>
      <c r="K3359" s="47">
        <f t="shared" si="374"/>
        <v>5.42</v>
      </c>
      <c r="L3359" s="47">
        <f t="shared" si="375"/>
        <v>5.62</v>
      </c>
      <c r="M3359" s="47">
        <f t="shared" si="376"/>
        <v>5.26</v>
      </c>
      <c r="N3359" s="47">
        <f t="shared" si="377"/>
        <v>5.36</v>
      </c>
      <c r="O3359" s="48">
        <f t="shared" ca="1" si="378"/>
        <v>537000</v>
      </c>
    </row>
    <row r="3360" spans="1:15" x14ac:dyDescent="0.25">
      <c r="A3360">
        <v>3345</v>
      </c>
      <c r="B3360" s="84">
        <v>37161</v>
      </c>
      <c r="C3360" s="47">
        <v>22.98</v>
      </c>
      <c r="D3360" s="47">
        <v>23.2</v>
      </c>
      <c r="E3360" s="47">
        <v>20.9</v>
      </c>
      <c r="F3360" s="47">
        <v>23.19</v>
      </c>
      <c r="G3360" s="48">
        <v>464400</v>
      </c>
      <c r="H3360" s="47">
        <v>5.4</v>
      </c>
      <c r="I3360" s="51">
        <f t="shared" si="372"/>
        <v>0.23285899094437257</v>
      </c>
      <c r="J3360" s="51">
        <f t="shared" ca="1" si="373"/>
        <v>2</v>
      </c>
      <c r="K3360" s="47">
        <f t="shared" si="374"/>
        <v>5.35</v>
      </c>
      <c r="L3360" s="47">
        <f t="shared" si="375"/>
        <v>5.4</v>
      </c>
      <c r="M3360" s="47">
        <f t="shared" si="376"/>
        <v>4.87</v>
      </c>
      <c r="N3360" s="47">
        <f t="shared" si="377"/>
        <v>5.4</v>
      </c>
      <c r="O3360" s="48">
        <f t="shared" ca="1" si="378"/>
        <v>928800</v>
      </c>
    </row>
    <row r="3361" spans="1:15" x14ac:dyDescent="0.25">
      <c r="A3361">
        <v>3346</v>
      </c>
      <c r="B3361" s="84">
        <v>37160</v>
      </c>
      <c r="C3361" s="47">
        <v>24</v>
      </c>
      <c r="D3361" s="47">
        <v>24.22</v>
      </c>
      <c r="E3361" s="47">
        <v>22.98</v>
      </c>
      <c r="F3361" s="47">
        <v>22.98</v>
      </c>
      <c r="G3361" s="48">
        <v>191600</v>
      </c>
      <c r="H3361" s="47">
        <v>5.35</v>
      </c>
      <c r="I3361" s="51">
        <f t="shared" si="372"/>
        <v>0.23281114012184506</v>
      </c>
      <c r="J3361" s="51">
        <f t="shared" ca="1" si="373"/>
        <v>2</v>
      </c>
      <c r="K3361" s="47">
        <f t="shared" si="374"/>
        <v>5.59</v>
      </c>
      <c r="L3361" s="47">
        <f t="shared" si="375"/>
        <v>5.64</v>
      </c>
      <c r="M3361" s="47">
        <f t="shared" si="376"/>
        <v>5.35</v>
      </c>
      <c r="N3361" s="47">
        <f t="shared" si="377"/>
        <v>5.35</v>
      </c>
      <c r="O3361" s="48">
        <f t="shared" ca="1" si="378"/>
        <v>383200</v>
      </c>
    </row>
    <row r="3362" spans="1:15" x14ac:dyDescent="0.25">
      <c r="A3362">
        <v>3347</v>
      </c>
      <c r="B3362" s="84">
        <v>37159</v>
      </c>
      <c r="C3362" s="47">
        <v>24</v>
      </c>
      <c r="D3362" s="47">
        <v>24.05</v>
      </c>
      <c r="E3362" s="47">
        <v>23.61</v>
      </c>
      <c r="F3362" s="47">
        <v>24</v>
      </c>
      <c r="G3362" s="48">
        <v>195700</v>
      </c>
      <c r="H3362" s="47">
        <v>5.59</v>
      </c>
      <c r="I3362" s="51">
        <f t="shared" si="372"/>
        <v>0.23291666666666666</v>
      </c>
      <c r="J3362" s="51">
        <f t="shared" ca="1" si="373"/>
        <v>2</v>
      </c>
      <c r="K3362" s="47">
        <f t="shared" si="374"/>
        <v>5.59</v>
      </c>
      <c r="L3362" s="47">
        <f t="shared" si="375"/>
        <v>5.6</v>
      </c>
      <c r="M3362" s="47">
        <f t="shared" si="376"/>
        <v>5.5</v>
      </c>
      <c r="N3362" s="47">
        <f t="shared" si="377"/>
        <v>5.59</v>
      </c>
      <c r="O3362" s="48">
        <f t="shared" ca="1" si="378"/>
        <v>391400</v>
      </c>
    </row>
    <row r="3363" spans="1:15" x14ac:dyDescent="0.25">
      <c r="A3363">
        <v>3348</v>
      </c>
      <c r="B3363" s="84">
        <v>37158</v>
      </c>
      <c r="C3363" s="47">
        <v>23.8</v>
      </c>
      <c r="D3363" s="47">
        <v>24.8</v>
      </c>
      <c r="E3363" s="47">
        <v>23.5</v>
      </c>
      <c r="F3363" s="47">
        <v>24.05</v>
      </c>
      <c r="G3363" s="48">
        <v>330400</v>
      </c>
      <c r="H3363" s="47">
        <v>5.6</v>
      </c>
      <c r="I3363" s="51">
        <f t="shared" si="372"/>
        <v>0.23284823284823283</v>
      </c>
      <c r="J3363" s="51">
        <f t="shared" ca="1" si="373"/>
        <v>2</v>
      </c>
      <c r="K3363" s="47">
        <f t="shared" si="374"/>
        <v>5.54</v>
      </c>
      <c r="L3363" s="47">
        <f t="shared" si="375"/>
        <v>5.77</v>
      </c>
      <c r="M3363" s="47">
        <f t="shared" si="376"/>
        <v>5.47</v>
      </c>
      <c r="N3363" s="47">
        <f t="shared" si="377"/>
        <v>5.6</v>
      </c>
      <c r="O3363" s="48">
        <f t="shared" ca="1" si="378"/>
        <v>660800</v>
      </c>
    </row>
    <row r="3364" spans="1:15" x14ac:dyDescent="0.25">
      <c r="A3364">
        <v>3349</v>
      </c>
      <c r="B3364" s="84">
        <v>37155</v>
      </c>
      <c r="C3364" s="47">
        <v>23.47</v>
      </c>
      <c r="D3364" s="47">
        <v>24.25</v>
      </c>
      <c r="E3364" s="47">
        <v>22.96</v>
      </c>
      <c r="F3364" s="47">
        <v>23.27</v>
      </c>
      <c r="G3364" s="48">
        <v>872100</v>
      </c>
      <c r="H3364" s="47">
        <v>5.42</v>
      </c>
      <c r="I3364" s="51">
        <f t="shared" si="372"/>
        <v>0.23291792006875806</v>
      </c>
      <c r="J3364" s="51">
        <f t="shared" ca="1" si="373"/>
        <v>2</v>
      </c>
      <c r="K3364" s="47">
        <f t="shared" si="374"/>
        <v>5.47</v>
      </c>
      <c r="L3364" s="47">
        <f t="shared" si="375"/>
        <v>5.65</v>
      </c>
      <c r="M3364" s="47">
        <f t="shared" si="376"/>
        <v>5.35</v>
      </c>
      <c r="N3364" s="47">
        <f t="shared" si="377"/>
        <v>5.42</v>
      </c>
      <c r="O3364" s="48">
        <f t="shared" ca="1" si="378"/>
        <v>1744200</v>
      </c>
    </row>
    <row r="3365" spans="1:15" x14ac:dyDescent="0.25">
      <c r="A3365">
        <v>3350</v>
      </c>
      <c r="B3365" s="84">
        <v>37154</v>
      </c>
      <c r="C3365" s="47">
        <v>23.52</v>
      </c>
      <c r="D3365" s="47">
        <v>24.29</v>
      </c>
      <c r="E3365" s="47">
        <v>23.15</v>
      </c>
      <c r="F3365" s="47">
        <v>23.47</v>
      </c>
      <c r="G3365" s="48">
        <v>1088500</v>
      </c>
      <c r="H3365" s="47">
        <v>5.47</v>
      </c>
      <c r="I3365" s="51">
        <f t="shared" si="372"/>
        <v>0.23306348530038348</v>
      </c>
      <c r="J3365" s="51">
        <f t="shared" ca="1" si="373"/>
        <v>2</v>
      </c>
      <c r="K3365" s="47">
        <f t="shared" si="374"/>
        <v>5.48</v>
      </c>
      <c r="L3365" s="47">
        <f t="shared" si="375"/>
        <v>5.66</v>
      </c>
      <c r="M3365" s="47">
        <f t="shared" si="376"/>
        <v>5.4</v>
      </c>
      <c r="N3365" s="47">
        <f t="shared" si="377"/>
        <v>5.47</v>
      </c>
      <c r="O3365" s="48">
        <f t="shared" ca="1" si="378"/>
        <v>2177000</v>
      </c>
    </row>
    <row r="3366" spans="1:15" x14ac:dyDescent="0.25">
      <c r="A3366">
        <v>3351</v>
      </c>
      <c r="B3366" s="84">
        <v>37153</v>
      </c>
      <c r="C3366" s="47">
        <v>23.5</v>
      </c>
      <c r="D3366" s="47">
        <v>25.4</v>
      </c>
      <c r="E3366" s="47">
        <v>23</v>
      </c>
      <c r="F3366" s="47">
        <v>23.3</v>
      </c>
      <c r="G3366" s="48">
        <v>745700</v>
      </c>
      <c r="H3366" s="47">
        <v>5.43</v>
      </c>
      <c r="I3366" s="51">
        <f t="shared" si="372"/>
        <v>0.23304721030042916</v>
      </c>
      <c r="J3366" s="51">
        <f t="shared" ca="1" si="373"/>
        <v>2</v>
      </c>
      <c r="K3366" s="47">
        <f t="shared" si="374"/>
        <v>5.48</v>
      </c>
      <c r="L3366" s="47">
        <f t="shared" si="375"/>
        <v>5.92</v>
      </c>
      <c r="M3366" s="47">
        <f t="shared" si="376"/>
        <v>5.36</v>
      </c>
      <c r="N3366" s="47">
        <f t="shared" si="377"/>
        <v>5.43</v>
      </c>
      <c r="O3366" s="48">
        <f t="shared" ca="1" si="378"/>
        <v>1491400</v>
      </c>
    </row>
    <row r="3367" spans="1:15" x14ac:dyDescent="0.25">
      <c r="A3367">
        <v>3352</v>
      </c>
      <c r="B3367" s="84">
        <v>37152</v>
      </c>
      <c r="C3367" s="47">
        <v>22.8</v>
      </c>
      <c r="D3367" s="47">
        <v>23.2</v>
      </c>
      <c r="E3367" s="47">
        <v>21.7</v>
      </c>
      <c r="F3367" s="47">
        <v>22.79</v>
      </c>
      <c r="G3367" s="48">
        <v>211200</v>
      </c>
      <c r="H3367" s="47">
        <v>5.31</v>
      </c>
      <c r="I3367" s="51">
        <f t="shared" si="372"/>
        <v>0.23299692847740236</v>
      </c>
      <c r="J3367" s="51">
        <f t="shared" ca="1" si="373"/>
        <v>2</v>
      </c>
      <c r="K3367" s="47">
        <f t="shared" si="374"/>
        <v>5.31</v>
      </c>
      <c r="L3367" s="47">
        <f t="shared" si="375"/>
        <v>5.41</v>
      </c>
      <c r="M3367" s="47">
        <f t="shared" si="376"/>
        <v>5.0599999999999996</v>
      </c>
      <c r="N3367" s="47">
        <f t="shared" si="377"/>
        <v>5.31</v>
      </c>
      <c r="O3367" s="48">
        <f t="shared" ca="1" si="378"/>
        <v>422400</v>
      </c>
    </row>
    <row r="3368" spans="1:15" x14ac:dyDescent="0.25">
      <c r="A3368">
        <v>3353</v>
      </c>
      <c r="B3368" s="84">
        <v>37151</v>
      </c>
      <c r="C3368" s="47">
        <v>24.8</v>
      </c>
      <c r="D3368" s="47">
        <v>24.81</v>
      </c>
      <c r="E3368" s="47">
        <v>22.9</v>
      </c>
      <c r="F3368" s="47">
        <v>23.3</v>
      </c>
      <c r="G3368" s="48">
        <v>162500</v>
      </c>
      <c r="H3368" s="47">
        <v>5.43</v>
      </c>
      <c r="I3368" s="51">
        <f t="shared" si="372"/>
        <v>0.23304721030042916</v>
      </c>
      <c r="J3368" s="51">
        <f t="shared" ca="1" si="373"/>
        <v>2</v>
      </c>
      <c r="K3368" s="47">
        <f t="shared" si="374"/>
        <v>5.78</v>
      </c>
      <c r="L3368" s="47">
        <f t="shared" si="375"/>
        <v>5.78</v>
      </c>
      <c r="M3368" s="47">
        <f t="shared" si="376"/>
        <v>5.34</v>
      </c>
      <c r="N3368" s="47">
        <f t="shared" si="377"/>
        <v>5.43</v>
      </c>
      <c r="O3368" s="48">
        <f t="shared" ca="1" si="378"/>
        <v>325000</v>
      </c>
    </row>
    <row r="3369" spans="1:15" x14ac:dyDescent="0.25">
      <c r="A3369">
        <v>3354</v>
      </c>
      <c r="B3369" s="84">
        <v>37144</v>
      </c>
      <c r="C3369" s="47">
        <v>25.45</v>
      </c>
      <c r="D3369" s="47">
        <v>25.99</v>
      </c>
      <c r="E3369" s="47">
        <v>24.96</v>
      </c>
      <c r="F3369" s="47">
        <v>25.36</v>
      </c>
      <c r="G3369" s="48">
        <v>212400</v>
      </c>
      <c r="H3369" s="47">
        <v>5.91</v>
      </c>
      <c r="I3369" s="51">
        <f t="shared" si="372"/>
        <v>0.23304416403785491</v>
      </c>
      <c r="J3369" s="51">
        <f t="shared" ca="1" si="373"/>
        <v>2</v>
      </c>
      <c r="K3369" s="47">
        <f t="shared" si="374"/>
        <v>5.93</v>
      </c>
      <c r="L3369" s="47">
        <f t="shared" si="375"/>
        <v>6.06</v>
      </c>
      <c r="M3369" s="47">
        <f t="shared" si="376"/>
        <v>5.82</v>
      </c>
      <c r="N3369" s="47">
        <f t="shared" si="377"/>
        <v>5.91</v>
      </c>
      <c r="O3369" s="48">
        <f t="shared" ca="1" si="378"/>
        <v>424800</v>
      </c>
    </row>
    <row r="3370" spans="1:15" x14ac:dyDescent="0.25">
      <c r="A3370">
        <v>3355</v>
      </c>
      <c r="B3370" s="84">
        <v>37141</v>
      </c>
      <c r="C3370" s="47">
        <v>27</v>
      </c>
      <c r="D3370" s="47">
        <v>27.06</v>
      </c>
      <c r="E3370" s="47">
        <v>25.45</v>
      </c>
      <c r="F3370" s="47">
        <v>25.99</v>
      </c>
      <c r="G3370" s="48">
        <v>130100</v>
      </c>
      <c r="H3370" s="47">
        <v>6.05</v>
      </c>
      <c r="I3370" s="51">
        <f t="shared" si="372"/>
        <v>0.23278183916891113</v>
      </c>
      <c r="J3370" s="51">
        <f t="shared" ca="1" si="373"/>
        <v>2</v>
      </c>
      <c r="K3370" s="47">
        <f t="shared" si="374"/>
        <v>6.29</v>
      </c>
      <c r="L3370" s="47">
        <f t="shared" si="375"/>
        <v>6.3</v>
      </c>
      <c r="M3370" s="47">
        <f t="shared" si="376"/>
        <v>5.92</v>
      </c>
      <c r="N3370" s="47">
        <f t="shared" si="377"/>
        <v>6.05</v>
      </c>
      <c r="O3370" s="48">
        <f t="shared" ca="1" si="378"/>
        <v>260200</v>
      </c>
    </row>
    <row r="3371" spans="1:15" x14ac:dyDescent="0.25">
      <c r="A3371">
        <v>3356</v>
      </c>
      <c r="B3371" s="84">
        <v>37140</v>
      </c>
      <c r="C3371" s="47">
        <v>27</v>
      </c>
      <c r="D3371" s="47">
        <v>27.55</v>
      </c>
      <c r="E3371" s="47">
        <v>26.96</v>
      </c>
      <c r="F3371" s="47">
        <v>27.01</v>
      </c>
      <c r="G3371" s="48">
        <v>36100</v>
      </c>
      <c r="H3371" s="47">
        <v>6.29</v>
      </c>
      <c r="I3371" s="51">
        <f t="shared" si="372"/>
        <v>0.23287671232876711</v>
      </c>
      <c r="J3371" s="51">
        <f t="shared" ca="1" si="373"/>
        <v>2</v>
      </c>
      <c r="K3371" s="47">
        <f t="shared" si="374"/>
        <v>6.29</v>
      </c>
      <c r="L3371" s="47">
        <f t="shared" si="375"/>
        <v>6.42</v>
      </c>
      <c r="M3371" s="47">
        <f t="shared" si="376"/>
        <v>6.28</v>
      </c>
      <c r="N3371" s="47">
        <f t="shared" si="377"/>
        <v>6.29</v>
      </c>
      <c r="O3371" s="48">
        <f t="shared" ca="1" si="378"/>
        <v>72200</v>
      </c>
    </row>
    <row r="3372" spans="1:15" x14ac:dyDescent="0.25">
      <c r="A3372">
        <v>3357</v>
      </c>
      <c r="B3372" s="84">
        <v>37139</v>
      </c>
      <c r="C3372" s="47">
        <v>28.31</v>
      </c>
      <c r="D3372" s="47">
        <v>28.52</v>
      </c>
      <c r="E3372" s="47">
        <v>26.91</v>
      </c>
      <c r="F3372" s="47">
        <v>27.11</v>
      </c>
      <c r="G3372" s="48">
        <v>722800</v>
      </c>
      <c r="H3372" s="47">
        <v>6.31</v>
      </c>
      <c r="I3372" s="51">
        <f t="shared" si="372"/>
        <v>0.23275544079675395</v>
      </c>
      <c r="J3372" s="51">
        <f t="shared" ca="1" si="373"/>
        <v>2</v>
      </c>
      <c r="K3372" s="47">
        <f t="shared" si="374"/>
        <v>6.59</v>
      </c>
      <c r="L3372" s="47">
        <f t="shared" si="375"/>
        <v>6.64</v>
      </c>
      <c r="M3372" s="47">
        <f t="shared" si="376"/>
        <v>6.26</v>
      </c>
      <c r="N3372" s="47">
        <f t="shared" si="377"/>
        <v>6.31</v>
      </c>
      <c r="O3372" s="48">
        <f t="shared" ca="1" si="378"/>
        <v>1445600</v>
      </c>
    </row>
    <row r="3373" spans="1:15" x14ac:dyDescent="0.25">
      <c r="A3373">
        <v>3358</v>
      </c>
      <c r="B3373" s="84">
        <v>37138</v>
      </c>
      <c r="C3373" s="47">
        <v>27.04</v>
      </c>
      <c r="D3373" s="47">
        <v>28.75</v>
      </c>
      <c r="E3373" s="47">
        <v>27.04</v>
      </c>
      <c r="F3373" s="47">
        <v>28.45</v>
      </c>
      <c r="G3373" s="48">
        <v>350100</v>
      </c>
      <c r="H3373" s="47">
        <v>6.63</v>
      </c>
      <c r="I3373" s="51">
        <f t="shared" si="372"/>
        <v>0.23304042179261863</v>
      </c>
      <c r="J3373" s="51">
        <f t="shared" ca="1" si="373"/>
        <v>2</v>
      </c>
      <c r="K3373" s="47">
        <f t="shared" si="374"/>
        <v>6.3</v>
      </c>
      <c r="L3373" s="47">
        <f t="shared" si="375"/>
        <v>6.7</v>
      </c>
      <c r="M3373" s="47">
        <f t="shared" si="376"/>
        <v>6.3</v>
      </c>
      <c r="N3373" s="47">
        <f t="shared" si="377"/>
        <v>6.63</v>
      </c>
      <c r="O3373" s="48">
        <f t="shared" ca="1" si="378"/>
        <v>700200</v>
      </c>
    </row>
    <row r="3374" spans="1:15" x14ac:dyDescent="0.25">
      <c r="A3374">
        <v>3359</v>
      </c>
      <c r="B3374" s="84">
        <v>37134</v>
      </c>
      <c r="C3374" s="47">
        <v>27.5</v>
      </c>
      <c r="D3374" s="47">
        <v>27.54</v>
      </c>
      <c r="E3374" s="47">
        <v>27.04</v>
      </c>
      <c r="F3374" s="47">
        <v>27.1</v>
      </c>
      <c r="G3374" s="48">
        <v>399300</v>
      </c>
      <c r="H3374" s="47">
        <v>6.31</v>
      </c>
      <c r="I3374" s="51">
        <f t="shared" si="372"/>
        <v>0.23284132841328412</v>
      </c>
      <c r="J3374" s="51">
        <f t="shared" ca="1" si="373"/>
        <v>2</v>
      </c>
      <c r="K3374" s="47">
        <f t="shared" si="374"/>
        <v>6.4</v>
      </c>
      <c r="L3374" s="47">
        <f t="shared" si="375"/>
        <v>6.41</v>
      </c>
      <c r="M3374" s="47">
        <f t="shared" si="376"/>
        <v>6.3</v>
      </c>
      <c r="N3374" s="47">
        <f t="shared" si="377"/>
        <v>6.31</v>
      </c>
      <c r="O3374" s="48">
        <f t="shared" ca="1" si="378"/>
        <v>798600</v>
      </c>
    </row>
    <row r="3375" spans="1:15" x14ac:dyDescent="0.25">
      <c r="A3375">
        <v>3360</v>
      </c>
      <c r="B3375" s="84">
        <v>37133</v>
      </c>
      <c r="C3375" s="47">
        <v>25.46</v>
      </c>
      <c r="D3375" s="47">
        <v>27.57</v>
      </c>
      <c r="E3375" s="47">
        <v>25.45</v>
      </c>
      <c r="F3375" s="47">
        <v>27.57</v>
      </c>
      <c r="G3375" s="48">
        <v>463200</v>
      </c>
      <c r="H3375" s="47">
        <v>6.42</v>
      </c>
      <c r="I3375" s="51">
        <f t="shared" si="372"/>
        <v>0.23286180631120784</v>
      </c>
      <c r="J3375" s="51">
        <f t="shared" ca="1" si="373"/>
        <v>2</v>
      </c>
      <c r="K3375" s="47">
        <f t="shared" si="374"/>
        <v>5.93</v>
      </c>
      <c r="L3375" s="47">
        <f t="shared" si="375"/>
        <v>6.42</v>
      </c>
      <c r="M3375" s="47">
        <f t="shared" si="376"/>
        <v>5.93</v>
      </c>
      <c r="N3375" s="47">
        <f t="shared" si="377"/>
        <v>6.42</v>
      </c>
      <c r="O3375" s="48">
        <f t="shared" ca="1" si="378"/>
        <v>926400</v>
      </c>
    </row>
    <row r="3376" spans="1:15" x14ac:dyDescent="0.25">
      <c r="A3376">
        <v>3361</v>
      </c>
      <c r="B3376" s="84">
        <v>37132</v>
      </c>
      <c r="C3376" s="47">
        <v>26.39</v>
      </c>
      <c r="D3376" s="47">
        <v>26.54</v>
      </c>
      <c r="E3376" s="47">
        <v>25.5</v>
      </c>
      <c r="F3376" s="47">
        <v>25.51</v>
      </c>
      <c r="G3376" s="48">
        <v>211700</v>
      </c>
      <c r="H3376" s="47">
        <v>5.94</v>
      </c>
      <c r="I3376" s="51">
        <f t="shared" si="372"/>
        <v>0.23284986279890238</v>
      </c>
      <c r="J3376" s="51">
        <f t="shared" ca="1" si="373"/>
        <v>2</v>
      </c>
      <c r="K3376" s="47">
        <f t="shared" si="374"/>
        <v>6.14</v>
      </c>
      <c r="L3376" s="47">
        <f t="shared" si="375"/>
        <v>6.18</v>
      </c>
      <c r="M3376" s="47">
        <f t="shared" si="376"/>
        <v>5.94</v>
      </c>
      <c r="N3376" s="47">
        <f t="shared" si="377"/>
        <v>5.94</v>
      </c>
      <c r="O3376" s="48">
        <f t="shared" ca="1" si="378"/>
        <v>423400</v>
      </c>
    </row>
    <row r="3377" spans="1:15" x14ac:dyDescent="0.25">
      <c r="A3377">
        <v>3362</v>
      </c>
      <c r="B3377" s="84">
        <v>37131</v>
      </c>
      <c r="C3377" s="47">
        <v>26.02</v>
      </c>
      <c r="D3377" s="47">
        <v>26.55</v>
      </c>
      <c r="E3377" s="47">
        <v>25.86</v>
      </c>
      <c r="F3377" s="47">
        <v>26.08</v>
      </c>
      <c r="G3377" s="48">
        <v>332400</v>
      </c>
      <c r="H3377" s="47">
        <v>6.07</v>
      </c>
      <c r="I3377" s="51">
        <f t="shared" si="372"/>
        <v>0.23274539877300615</v>
      </c>
      <c r="J3377" s="51">
        <f t="shared" ca="1" si="373"/>
        <v>2</v>
      </c>
      <c r="K3377" s="47">
        <f t="shared" si="374"/>
        <v>6.06</v>
      </c>
      <c r="L3377" s="47">
        <f t="shared" si="375"/>
        <v>6.18</v>
      </c>
      <c r="M3377" s="47">
        <f t="shared" si="376"/>
        <v>6.02</v>
      </c>
      <c r="N3377" s="47">
        <f t="shared" si="377"/>
        <v>6.07</v>
      </c>
      <c r="O3377" s="48">
        <f t="shared" ca="1" si="378"/>
        <v>664800</v>
      </c>
    </row>
    <row r="3378" spans="1:15" x14ac:dyDescent="0.25">
      <c r="A3378">
        <v>3363</v>
      </c>
      <c r="B3378" s="84">
        <v>37130</v>
      </c>
      <c r="C3378" s="47">
        <v>26.83</v>
      </c>
      <c r="D3378" s="47">
        <v>26.94</v>
      </c>
      <c r="E3378" s="47">
        <v>25.55</v>
      </c>
      <c r="F3378" s="47">
        <v>26.02</v>
      </c>
      <c r="G3378" s="48">
        <v>253300</v>
      </c>
      <c r="H3378" s="47">
        <v>6.06</v>
      </c>
      <c r="I3378" s="51">
        <f t="shared" si="372"/>
        <v>0.23289777094542657</v>
      </c>
      <c r="J3378" s="51">
        <f t="shared" ca="1" si="373"/>
        <v>2</v>
      </c>
      <c r="K3378" s="47">
        <f t="shared" si="374"/>
        <v>6.25</v>
      </c>
      <c r="L3378" s="47">
        <f t="shared" si="375"/>
        <v>6.27</v>
      </c>
      <c r="M3378" s="47">
        <f t="shared" si="376"/>
        <v>5.95</v>
      </c>
      <c r="N3378" s="47">
        <f t="shared" si="377"/>
        <v>6.06</v>
      </c>
      <c r="O3378" s="48">
        <f t="shared" ca="1" si="378"/>
        <v>506600</v>
      </c>
    </row>
    <row r="3379" spans="1:15" x14ac:dyDescent="0.25">
      <c r="A3379">
        <v>3364</v>
      </c>
      <c r="B3379" s="84">
        <v>37127</v>
      </c>
      <c r="C3379" s="47">
        <v>26.85</v>
      </c>
      <c r="D3379" s="47">
        <v>26.89</v>
      </c>
      <c r="E3379" s="47">
        <v>26.53</v>
      </c>
      <c r="F3379" s="47">
        <v>26.89</v>
      </c>
      <c r="G3379" s="48">
        <v>310000</v>
      </c>
      <c r="H3379" s="47">
        <v>6.26</v>
      </c>
      <c r="I3379" s="51">
        <f t="shared" si="372"/>
        <v>0.23280029750836742</v>
      </c>
      <c r="J3379" s="51">
        <f t="shared" ca="1" si="373"/>
        <v>2</v>
      </c>
      <c r="K3379" s="47">
        <f t="shared" si="374"/>
        <v>6.25</v>
      </c>
      <c r="L3379" s="47">
        <f t="shared" si="375"/>
        <v>6.26</v>
      </c>
      <c r="M3379" s="47">
        <f t="shared" si="376"/>
        <v>6.18</v>
      </c>
      <c r="N3379" s="47">
        <f t="shared" si="377"/>
        <v>6.26</v>
      </c>
      <c r="O3379" s="48">
        <f t="shared" ca="1" si="378"/>
        <v>620000</v>
      </c>
    </row>
    <row r="3380" spans="1:15" x14ac:dyDescent="0.25">
      <c r="A3380">
        <v>3365</v>
      </c>
      <c r="B3380" s="84">
        <v>37126</v>
      </c>
      <c r="C3380" s="47">
        <v>26.07</v>
      </c>
      <c r="D3380" s="47">
        <v>26.83</v>
      </c>
      <c r="E3380" s="47">
        <v>25.86</v>
      </c>
      <c r="F3380" s="47">
        <v>26.79</v>
      </c>
      <c r="G3380" s="48">
        <v>132500</v>
      </c>
      <c r="H3380" s="47">
        <v>6.24</v>
      </c>
      <c r="I3380" s="51">
        <f t="shared" si="372"/>
        <v>0.23292273236282196</v>
      </c>
      <c r="J3380" s="51">
        <f t="shared" ca="1" si="373"/>
        <v>2</v>
      </c>
      <c r="K3380" s="47">
        <f t="shared" si="374"/>
        <v>6.07</v>
      </c>
      <c r="L3380" s="47">
        <f t="shared" si="375"/>
        <v>6.25</v>
      </c>
      <c r="M3380" s="47">
        <f t="shared" si="376"/>
        <v>6.02</v>
      </c>
      <c r="N3380" s="47">
        <f t="shared" si="377"/>
        <v>6.24</v>
      </c>
      <c r="O3380" s="48">
        <f t="shared" ca="1" si="378"/>
        <v>265000</v>
      </c>
    </row>
    <row r="3381" spans="1:15" x14ac:dyDescent="0.25">
      <c r="A3381">
        <v>3366</v>
      </c>
      <c r="B3381" s="84">
        <v>37125</v>
      </c>
      <c r="C3381" s="47">
        <v>26.99</v>
      </c>
      <c r="D3381" s="47">
        <v>27.53</v>
      </c>
      <c r="E3381" s="47">
        <v>26.03</v>
      </c>
      <c r="F3381" s="47">
        <v>26.6</v>
      </c>
      <c r="G3381" s="48">
        <v>176500</v>
      </c>
      <c r="H3381" s="47">
        <v>6.2</v>
      </c>
      <c r="I3381" s="51">
        <f t="shared" si="372"/>
        <v>0.23308270676691728</v>
      </c>
      <c r="J3381" s="51">
        <f t="shared" ca="1" si="373"/>
        <v>2</v>
      </c>
      <c r="K3381" s="47">
        <f t="shared" si="374"/>
        <v>6.29</v>
      </c>
      <c r="L3381" s="47">
        <f t="shared" si="375"/>
        <v>6.42</v>
      </c>
      <c r="M3381" s="47">
        <f t="shared" si="376"/>
        <v>6.07</v>
      </c>
      <c r="N3381" s="47">
        <f t="shared" si="377"/>
        <v>6.2</v>
      </c>
      <c r="O3381" s="48">
        <f t="shared" ca="1" si="378"/>
        <v>353000</v>
      </c>
    </row>
    <row r="3382" spans="1:15" x14ac:dyDescent="0.25">
      <c r="A3382">
        <v>3367</v>
      </c>
      <c r="B3382" s="84">
        <v>37124</v>
      </c>
      <c r="C3382" s="47">
        <v>27</v>
      </c>
      <c r="D3382" s="47">
        <v>27</v>
      </c>
      <c r="E3382" s="47">
        <v>26.45</v>
      </c>
      <c r="F3382" s="47">
        <v>26.45</v>
      </c>
      <c r="G3382" s="48">
        <v>26900</v>
      </c>
      <c r="H3382" s="47">
        <v>6.16</v>
      </c>
      <c r="I3382" s="51">
        <f t="shared" si="372"/>
        <v>0.23289224952741022</v>
      </c>
      <c r="J3382" s="51">
        <f t="shared" ca="1" si="373"/>
        <v>2</v>
      </c>
      <c r="K3382" s="47">
        <f t="shared" si="374"/>
        <v>6.29</v>
      </c>
      <c r="L3382" s="47">
        <f t="shared" si="375"/>
        <v>6.29</v>
      </c>
      <c r="M3382" s="47">
        <f t="shared" si="376"/>
        <v>6.16</v>
      </c>
      <c r="N3382" s="47">
        <f t="shared" si="377"/>
        <v>6.16</v>
      </c>
      <c r="O3382" s="48">
        <f t="shared" ca="1" si="378"/>
        <v>53800</v>
      </c>
    </row>
    <row r="3383" spans="1:15" x14ac:dyDescent="0.25">
      <c r="A3383">
        <v>3368</v>
      </c>
      <c r="B3383" s="84">
        <v>37123</v>
      </c>
      <c r="C3383" s="47">
        <v>26.75</v>
      </c>
      <c r="D3383" s="47">
        <v>27.28</v>
      </c>
      <c r="E3383" s="47">
        <v>26.45</v>
      </c>
      <c r="F3383" s="47">
        <v>26.8</v>
      </c>
      <c r="G3383" s="48">
        <v>153200</v>
      </c>
      <c r="H3383" s="47">
        <v>6.24</v>
      </c>
      <c r="I3383" s="51">
        <f t="shared" si="372"/>
        <v>0.23283582089552238</v>
      </c>
      <c r="J3383" s="51">
        <f t="shared" ca="1" si="373"/>
        <v>2</v>
      </c>
      <c r="K3383" s="47">
        <f t="shared" si="374"/>
        <v>6.23</v>
      </c>
      <c r="L3383" s="47">
        <f t="shared" si="375"/>
        <v>6.35</v>
      </c>
      <c r="M3383" s="47">
        <f t="shared" si="376"/>
        <v>6.16</v>
      </c>
      <c r="N3383" s="47">
        <f t="shared" si="377"/>
        <v>6.24</v>
      </c>
      <c r="O3383" s="48">
        <f t="shared" ca="1" si="378"/>
        <v>306400</v>
      </c>
    </row>
    <row r="3384" spans="1:15" x14ac:dyDescent="0.25">
      <c r="A3384">
        <v>3369</v>
      </c>
      <c r="B3384" s="84">
        <v>37120</v>
      </c>
      <c r="C3384" s="47">
        <v>28.14</v>
      </c>
      <c r="D3384" s="47">
        <v>28.14</v>
      </c>
      <c r="E3384" s="47">
        <v>26.45</v>
      </c>
      <c r="F3384" s="47">
        <v>26.8</v>
      </c>
      <c r="G3384" s="48">
        <v>197600</v>
      </c>
      <c r="H3384" s="47">
        <v>6.24</v>
      </c>
      <c r="I3384" s="51">
        <f t="shared" si="372"/>
        <v>0.23283582089552238</v>
      </c>
      <c r="J3384" s="51">
        <f t="shared" ca="1" si="373"/>
        <v>2</v>
      </c>
      <c r="K3384" s="47">
        <f t="shared" si="374"/>
        <v>6.55</v>
      </c>
      <c r="L3384" s="47">
        <f t="shared" si="375"/>
        <v>6.55</v>
      </c>
      <c r="M3384" s="47">
        <f t="shared" si="376"/>
        <v>6.16</v>
      </c>
      <c r="N3384" s="47">
        <f t="shared" si="377"/>
        <v>6.24</v>
      </c>
      <c r="O3384" s="48">
        <f t="shared" ca="1" si="378"/>
        <v>395200</v>
      </c>
    </row>
    <row r="3385" spans="1:15" x14ac:dyDescent="0.25">
      <c r="A3385">
        <v>3370</v>
      </c>
      <c r="B3385" s="84">
        <v>37119</v>
      </c>
      <c r="C3385" s="47">
        <v>26.99</v>
      </c>
      <c r="D3385" s="47">
        <v>28.1</v>
      </c>
      <c r="E3385" s="47">
        <v>26.25</v>
      </c>
      <c r="F3385" s="47">
        <v>27.99</v>
      </c>
      <c r="G3385" s="48">
        <v>100500</v>
      </c>
      <c r="H3385" s="47">
        <v>6.52</v>
      </c>
      <c r="I3385" s="51">
        <f t="shared" si="372"/>
        <v>0.23294033583422652</v>
      </c>
      <c r="J3385" s="51">
        <f t="shared" ca="1" si="373"/>
        <v>2</v>
      </c>
      <c r="K3385" s="47">
        <f t="shared" si="374"/>
        <v>6.29</v>
      </c>
      <c r="L3385" s="47">
        <f t="shared" si="375"/>
        <v>6.55</v>
      </c>
      <c r="M3385" s="47">
        <f t="shared" si="376"/>
        <v>6.11</v>
      </c>
      <c r="N3385" s="47">
        <f t="shared" si="377"/>
        <v>6.52</v>
      </c>
      <c r="O3385" s="48">
        <f t="shared" ca="1" si="378"/>
        <v>201000</v>
      </c>
    </row>
    <row r="3386" spans="1:15" x14ac:dyDescent="0.25">
      <c r="A3386">
        <v>3371</v>
      </c>
      <c r="B3386" s="84">
        <v>37118</v>
      </c>
      <c r="C3386" s="47">
        <v>26.55</v>
      </c>
      <c r="D3386" s="47">
        <v>27.23</v>
      </c>
      <c r="E3386" s="47">
        <v>26.55</v>
      </c>
      <c r="F3386" s="47">
        <v>27.08</v>
      </c>
      <c r="G3386" s="48">
        <v>202900</v>
      </c>
      <c r="H3386" s="47">
        <v>6.31</v>
      </c>
      <c r="I3386" s="51">
        <f t="shared" si="372"/>
        <v>0.23301329394387002</v>
      </c>
      <c r="J3386" s="51">
        <f t="shared" ca="1" si="373"/>
        <v>2</v>
      </c>
      <c r="K3386" s="47">
        <f t="shared" si="374"/>
        <v>6.19</v>
      </c>
      <c r="L3386" s="47">
        <f t="shared" si="375"/>
        <v>6.34</v>
      </c>
      <c r="M3386" s="47">
        <f t="shared" si="376"/>
        <v>6.19</v>
      </c>
      <c r="N3386" s="47">
        <f t="shared" si="377"/>
        <v>6.31</v>
      </c>
      <c r="O3386" s="48">
        <f t="shared" ca="1" si="378"/>
        <v>405800</v>
      </c>
    </row>
    <row r="3387" spans="1:15" x14ac:dyDescent="0.25">
      <c r="A3387">
        <v>3372</v>
      </c>
      <c r="B3387" s="84">
        <v>37117</v>
      </c>
      <c r="C3387" s="47">
        <v>26.79</v>
      </c>
      <c r="D3387" s="47">
        <v>27.04</v>
      </c>
      <c r="E3387" s="47">
        <v>26.49</v>
      </c>
      <c r="F3387" s="47">
        <v>26.75</v>
      </c>
      <c r="G3387" s="48">
        <v>216000</v>
      </c>
      <c r="H3387" s="47">
        <v>6.23</v>
      </c>
      <c r="I3387" s="51">
        <f t="shared" si="372"/>
        <v>0.23289719626168226</v>
      </c>
      <c r="J3387" s="51">
        <f t="shared" ca="1" si="373"/>
        <v>2</v>
      </c>
      <c r="K3387" s="47">
        <f t="shared" si="374"/>
        <v>6.24</v>
      </c>
      <c r="L3387" s="47">
        <f t="shared" si="375"/>
        <v>6.3</v>
      </c>
      <c r="M3387" s="47">
        <f t="shared" si="376"/>
        <v>6.17</v>
      </c>
      <c r="N3387" s="47">
        <f t="shared" si="377"/>
        <v>6.23</v>
      </c>
      <c r="O3387" s="48">
        <f t="shared" ca="1" si="378"/>
        <v>432000</v>
      </c>
    </row>
    <row r="3388" spans="1:15" x14ac:dyDescent="0.25">
      <c r="A3388">
        <v>3373</v>
      </c>
      <c r="B3388" s="84">
        <v>37116</v>
      </c>
      <c r="C3388" s="47">
        <v>26.57</v>
      </c>
      <c r="D3388" s="47">
        <v>27.26</v>
      </c>
      <c r="E3388" s="47">
        <v>26.55</v>
      </c>
      <c r="F3388" s="47">
        <v>26.8</v>
      </c>
      <c r="G3388" s="48">
        <v>166900</v>
      </c>
      <c r="H3388" s="47">
        <v>6.24</v>
      </c>
      <c r="I3388" s="51">
        <f t="shared" si="372"/>
        <v>0.23283582089552238</v>
      </c>
      <c r="J3388" s="51">
        <f t="shared" ca="1" si="373"/>
        <v>2</v>
      </c>
      <c r="K3388" s="47">
        <f t="shared" si="374"/>
        <v>6.19</v>
      </c>
      <c r="L3388" s="47">
        <f t="shared" si="375"/>
        <v>6.35</v>
      </c>
      <c r="M3388" s="47">
        <f t="shared" si="376"/>
        <v>6.18</v>
      </c>
      <c r="N3388" s="47">
        <f t="shared" si="377"/>
        <v>6.24</v>
      </c>
      <c r="O3388" s="48">
        <f t="shared" ca="1" si="378"/>
        <v>333800</v>
      </c>
    </row>
    <row r="3389" spans="1:15" x14ac:dyDescent="0.25">
      <c r="A3389">
        <v>3374</v>
      </c>
      <c r="B3389" s="84">
        <v>37113</v>
      </c>
      <c r="C3389" s="47">
        <v>27.04</v>
      </c>
      <c r="D3389" s="47">
        <v>27.06</v>
      </c>
      <c r="E3389" s="47">
        <v>26.31</v>
      </c>
      <c r="F3389" s="47">
        <v>26.95</v>
      </c>
      <c r="G3389" s="48">
        <v>60800</v>
      </c>
      <c r="H3389" s="47">
        <v>6.28</v>
      </c>
      <c r="I3389" s="51">
        <f t="shared" si="372"/>
        <v>0.23302411873840448</v>
      </c>
      <c r="J3389" s="51">
        <f t="shared" ca="1" si="373"/>
        <v>2</v>
      </c>
      <c r="K3389" s="47">
        <f t="shared" si="374"/>
        <v>6.3</v>
      </c>
      <c r="L3389" s="47">
        <f t="shared" si="375"/>
        <v>6.31</v>
      </c>
      <c r="M3389" s="47">
        <f t="shared" si="376"/>
        <v>6.13</v>
      </c>
      <c r="N3389" s="47">
        <f t="shared" si="377"/>
        <v>6.28</v>
      </c>
      <c r="O3389" s="48">
        <f t="shared" ca="1" si="378"/>
        <v>121600</v>
      </c>
    </row>
    <row r="3390" spans="1:15" x14ac:dyDescent="0.25">
      <c r="A3390">
        <v>3375</v>
      </c>
      <c r="B3390" s="84">
        <v>37112</v>
      </c>
      <c r="C3390" s="47">
        <v>27.35</v>
      </c>
      <c r="D3390" s="47">
        <v>27.6</v>
      </c>
      <c r="E3390" s="47">
        <v>25.88</v>
      </c>
      <c r="F3390" s="47">
        <v>27.01</v>
      </c>
      <c r="G3390" s="48">
        <v>230400</v>
      </c>
      <c r="H3390" s="47">
        <v>6.29</v>
      </c>
      <c r="I3390" s="51">
        <f t="shared" si="372"/>
        <v>0.23287671232876711</v>
      </c>
      <c r="J3390" s="51">
        <f t="shared" ca="1" si="373"/>
        <v>2</v>
      </c>
      <c r="K3390" s="47">
        <f t="shared" si="374"/>
        <v>6.37</v>
      </c>
      <c r="L3390" s="47">
        <f t="shared" si="375"/>
        <v>6.43</v>
      </c>
      <c r="M3390" s="47">
        <f t="shared" si="376"/>
        <v>6.03</v>
      </c>
      <c r="N3390" s="47">
        <f t="shared" si="377"/>
        <v>6.29</v>
      </c>
      <c r="O3390" s="48">
        <f t="shared" ca="1" si="378"/>
        <v>460800</v>
      </c>
    </row>
    <row r="3391" spans="1:15" x14ac:dyDescent="0.25">
      <c r="A3391">
        <v>3376</v>
      </c>
      <c r="B3391" s="84">
        <v>37111</v>
      </c>
      <c r="C3391" s="47">
        <v>27.5</v>
      </c>
      <c r="D3391" s="47">
        <v>27.89</v>
      </c>
      <c r="E3391" s="47">
        <v>26.05</v>
      </c>
      <c r="F3391" s="47">
        <v>26.67</v>
      </c>
      <c r="G3391" s="48">
        <v>502500</v>
      </c>
      <c r="H3391" s="47">
        <v>6.21</v>
      </c>
      <c r="I3391" s="51">
        <f t="shared" si="372"/>
        <v>0.23284589426321708</v>
      </c>
      <c r="J3391" s="51">
        <f t="shared" ca="1" si="373"/>
        <v>2</v>
      </c>
      <c r="K3391" s="47">
        <f t="shared" si="374"/>
        <v>6.4</v>
      </c>
      <c r="L3391" s="47">
        <f t="shared" si="375"/>
        <v>6.49</v>
      </c>
      <c r="M3391" s="47">
        <f t="shared" si="376"/>
        <v>6.07</v>
      </c>
      <c r="N3391" s="47">
        <f t="shared" si="377"/>
        <v>6.21</v>
      </c>
      <c r="O3391" s="48">
        <f t="shared" ca="1" si="378"/>
        <v>1005000</v>
      </c>
    </row>
    <row r="3392" spans="1:15" x14ac:dyDescent="0.25">
      <c r="A3392">
        <v>3377</v>
      </c>
      <c r="B3392" s="84">
        <v>37110</v>
      </c>
      <c r="C3392" s="47">
        <v>27.77</v>
      </c>
      <c r="D3392" s="47">
        <v>28.48</v>
      </c>
      <c r="E3392" s="47">
        <v>27.44</v>
      </c>
      <c r="F3392" s="47">
        <v>27.5</v>
      </c>
      <c r="G3392" s="48">
        <v>108800</v>
      </c>
      <c r="H3392" s="47">
        <v>6.41</v>
      </c>
      <c r="I3392" s="51">
        <f t="shared" si="372"/>
        <v>0.2330909090909091</v>
      </c>
      <c r="J3392" s="51">
        <f t="shared" ca="1" si="373"/>
        <v>2</v>
      </c>
      <c r="K3392" s="47">
        <f t="shared" si="374"/>
        <v>6.47</v>
      </c>
      <c r="L3392" s="47">
        <f t="shared" si="375"/>
        <v>6.64</v>
      </c>
      <c r="M3392" s="47">
        <f t="shared" si="376"/>
        <v>6.4</v>
      </c>
      <c r="N3392" s="47">
        <f t="shared" si="377"/>
        <v>6.41</v>
      </c>
      <c r="O3392" s="48">
        <f t="shared" ca="1" si="378"/>
        <v>217600</v>
      </c>
    </row>
    <row r="3393" spans="1:15" x14ac:dyDescent="0.25">
      <c r="A3393">
        <v>3378</v>
      </c>
      <c r="B3393" s="84">
        <v>37109</v>
      </c>
      <c r="C3393" s="47">
        <v>29.99</v>
      </c>
      <c r="D3393" s="47">
        <v>29.99</v>
      </c>
      <c r="E3393" s="47">
        <v>27.76</v>
      </c>
      <c r="F3393" s="47">
        <v>27.78</v>
      </c>
      <c r="G3393" s="48">
        <v>203600</v>
      </c>
      <c r="H3393" s="47">
        <v>6.47</v>
      </c>
      <c r="I3393" s="51">
        <f t="shared" si="372"/>
        <v>0.23290136789056873</v>
      </c>
      <c r="J3393" s="51">
        <f t="shared" ca="1" si="373"/>
        <v>2</v>
      </c>
      <c r="K3393" s="47">
        <f t="shared" si="374"/>
        <v>6.98</v>
      </c>
      <c r="L3393" s="47">
        <f t="shared" si="375"/>
        <v>6.98</v>
      </c>
      <c r="M3393" s="47">
        <f t="shared" si="376"/>
        <v>6.47</v>
      </c>
      <c r="N3393" s="47">
        <f t="shared" si="377"/>
        <v>6.47</v>
      </c>
      <c r="O3393" s="48">
        <f t="shared" ca="1" si="378"/>
        <v>407200</v>
      </c>
    </row>
    <row r="3394" spans="1:15" x14ac:dyDescent="0.25">
      <c r="A3394">
        <v>3379</v>
      </c>
      <c r="B3394" s="84">
        <v>37106</v>
      </c>
      <c r="C3394" s="47">
        <v>28.8</v>
      </c>
      <c r="D3394" s="47">
        <v>30.45</v>
      </c>
      <c r="E3394" s="47">
        <v>28.56</v>
      </c>
      <c r="F3394" s="47">
        <v>29.23</v>
      </c>
      <c r="G3394" s="48">
        <v>269600</v>
      </c>
      <c r="H3394" s="47">
        <v>6.81</v>
      </c>
      <c r="I3394" s="51">
        <f t="shared" si="372"/>
        <v>0.23297981525829625</v>
      </c>
      <c r="J3394" s="51">
        <f t="shared" ca="1" si="373"/>
        <v>2</v>
      </c>
      <c r="K3394" s="47">
        <f t="shared" si="374"/>
        <v>6.71</v>
      </c>
      <c r="L3394" s="47">
        <f t="shared" si="375"/>
        <v>7.09</v>
      </c>
      <c r="M3394" s="47">
        <f t="shared" si="376"/>
        <v>6.65</v>
      </c>
      <c r="N3394" s="47">
        <f t="shared" si="377"/>
        <v>6.81</v>
      </c>
      <c r="O3394" s="48">
        <f t="shared" ca="1" si="378"/>
        <v>539200</v>
      </c>
    </row>
    <row r="3395" spans="1:15" x14ac:dyDescent="0.25">
      <c r="A3395">
        <v>3380</v>
      </c>
      <c r="B3395" s="84">
        <v>37105</v>
      </c>
      <c r="C3395" s="47">
        <v>27.97</v>
      </c>
      <c r="D3395" s="47">
        <v>29.21</v>
      </c>
      <c r="E3395" s="47">
        <v>27.97</v>
      </c>
      <c r="F3395" s="47">
        <v>28.74</v>
      </c>
      <c r="G3395" s="48">
        <v>208900</v>
      </c>
      <c r="H3395" s="47">
        <v>6.69</v>
      </c>
      <c r="I3395" s="51">
        <f t="shared" si="372"/>
        <v>0.23277661795407101</v>
      </c>
      <c r="J3395" s="51">
        <f t="shared" ca="1" si="373"/>
        <v>2</v>
      </c>
      <c r="K3395" s="47">
        <f t="shared" si="374"/>
        <v>6.51</v>
      </c>
      <c r="L3395" s="47">
        <f t="shared" si="375"/>
        <v>6.8</v>
      </c>
      <c r="M3395" s="47">
        <f t="shared" si="376"/>
        <v>6.51</v>
      </c>
      <c r="N3395" s="47">
        <f t="shared" si="377"/>
        <v>6.69</v>
      </c>
      <c r="O3395" s="48">
        <f t="shared" ca="1" si="378"/>
        <v>417800</v>
      </c>
    </row>
    <row r="3396" spans="1:15" x14ac:dyDescent="0.25">
      <c r="A3396">
        <v>3381</v>
      </c>
      <c r="B3396" s="84">
        <v>37104</v>
      </c>
      <c r="C3396" s="47">
        <v>28.95</v>
      </c>
      <c r="D3396" s="47">
        <v>29.1</v>
      </c>
      <c r="E3396" s="47">
        <v>27.82</v>
      </c>
      <c r="F3396" s="47">
        <v>28.9</v>
      </c>
      <c r="G3396" s="48">
        <v>169600</v>
      </c>
      <c r="H3396" s="47">
        <v>6.73</v>
      </c>
      <c r="I3396" s="51">
        <f t="shared" si="372"/>
        <v>0.23287197231833912</v>
      </c>
      <c r="J3396" s="51">
        <f t="shared" ca="1" si="373"/>
        <v>2</v>
      </c>
      <c r="K3396" s="47">
        <f t="shared" si="374"/>
        <v>6.74</v>
      </c>
      <c r="L3396" s="47">
        <f t="shared" si="375"/>
        <v>6.78</v>
      </c>
      <c r="M3396" s="47">
        <f t="shared" si="376"/>
        <v>6.48</v>
      </c>
      <c r="N3396" s="47">
        <f t="shared" si="377"/>
        <v>6.73</v>
      </c>
      <c r="O3396" s="48">
        <f t="shared" ca="1" si="378"/>
        <v>339200</v>
      </c>
    </row>
    <row r="3397" spans="1:15" x14ac:dyDescent="0.25">
      <c r="A3397">
        <v>3382</v>
      </c>
      <c r="B3397" s="84">
        <v>37103</v>
      </c>
      <c r="C3397" s="47">
        <v>27.41</v>
      </c>
      <c r="D3397" s="47">
        <v>29.3</v>
      </c>
      <c r="E3397" s="47">
        <v>27.35</v>
      </c>
      <c r="F3397" s="47">
        <v>27.86</v>
      </c>
      <c r="G3397" s="48">
        <v>607600</v>
      </c>
      <c r="H3397" s="47">
        <v>6.49</v>
      </c>
      <c r="I3397" s="51">
        <f t="shared" si="372"/>
        <v>0.23295046661880833</v>
      </c>
      <c r="J3397" s="51">
        <f t="shared" ca="1" si="373"/>
        <v>2</v>
      </c>
      <c r="K3397" s="47">
        <f t="shared" si="374"/>
        <v>6.39</v>
      </c>
      <c r="L3397" s="47">
        <f t="shared" si="375"/>
        <v>6.83</v>
      </c>
      <c r="M3397" s="47">
        <f t="shared" si="376"/>
        <v>6.37</v>
      </c>
      <c r="N3397" s="47">
        <f t="shared" si="377"/>
        <v>6.49</v>
      </c>
      <c r="O3397" s="48">
        <f t="shared" ca="1" si="378"/>
        <v>1215200</v>
      </c>
    </row>
    <row r="3398" spans="1:15" x14ac:dyDescent="0.25">
      <c r="A3398">
        <v>3383</v>
      </c>
      <c r="B3398" s="84">
        <v>37102</v>
      </c>
      <c r="C3398" s="47">
        <v>27.57</v>
      </c>
      <c r="D3398" s="47">
        <v>28.6</v>
      </c>
      <c r="E3398" s="47">
        <v>27.01</v>
      </c>
      <c r="F3398" s="47">
        <v>28</v>
      </c>
      <c r="G3398" s="48">
        <v>296900</v>
      </c>
      <c r="H3398" s="47">
        <v>6.52</v>
      </c>
      <c r="I3398" s="51">
        <f t="shared" si="372"/>
        <v>0.23285714285714285</v>
      </c>
      <c r="J3398" s="51">
        <f t="shared" ca="1" si="373"/>
        <v>2</v>
      </c>
      <c r="K3398" s="47">
        <f t="shared" si="374"/>
        <v>6.42</v>
      </c>
      <c r="L3398" s="47">
        <f t="shared" si="375"/>
        <v>6.66</v>
      </c>
      <c r="M3398" s="47">
        <f t="shared" si="376"/>
        <v>6.29</v>
      </c>
      <c r="N3398" s="47">
        <f t="shared" si="377"/>
        <v>6.52</v>
      </c>
      <c r="O3398" s="48">
        <f t="shared" ca="1" si="378"/>
        <v>593800</v>
      </c>
    </row>
    <row r="3399" spans="1:15" x14ac:dyDescent="0.25">
      <c r="A3399">
        <v>3384</v>
      </c>
      <c r="B3399" s="84">
        <v>37099</v>
      </c>
      <c r="C3399" s="47">
        <v>27.2</v>
      </c>
      <c r="D3399" s="47">
        <v>27.36</v>
      </c>
      <c r="E3399" s="47">
        <v>26.5</v>
      </c>
      <c r="F3399" s="47">
        <v>27.36</v>
      </c>
      <c r="G3399" s="48">
        <v>180100</v>
      </c>
      <c r="H3399" s="47">
        <v>6.37</v>
      </c>
      <c r="I3399" s="51">
        <f t="shared" si="372"/>
        <v>0.2328216374269006</v>
      </c>
      <c r="J3399" s="51">
        <f t="shared" ca="1" si="373"/>
        <v>2</v>
      </c>
      <c r="K3399" s="47">
        <f t="shared" si="374"/>
        <v>6.33</v>
      </c>
      <c r="L3399" s="47">
        <f t="shared" si="375"/>
        <v>6.37</v>
      </c>
      <c r="M3399" s="47">
        <f t="shared" si="376"/>
        <v>6.17</v>
      </c>
      <c r="N3399" s="47">
        <f t="shared" si="377"/>
        <v>6.37</v>
      </c>
      <c r="O3399" s="48">
        <f t="shared" ca="1" si="378"/>
        <v>360200</v>
      </c>
    </row>
    <row r="3400" spans="1:15" x14ac:dyDescent="0.25">
      <c r="A3400">
        <v>3385</v>
      </c>
      <c r="B3400" s="84">
        <v>37098</v>
      </c>
      <c r="C3400" s="47">
        <v>26.4</v>
      </c>
      <c r="D3400" s="47">
        <v>27.2</v>
      </c>
      <c r="E3400" s="47">
        <v>26</v>
      </c>
      <c r="F3400" s="47">
        <v>27.2</v>
      </c>
      <c r="G3400" s="48">
        <v>112800</v>
      </c>
      <c r="H3400" s="47">
        <v>6.34</v>
      </c>
      <c r="I3400" s="51">
        <f t="shared" si="372"/>
        <v>0.23308823529411765</v>
      </c>
      <c r="J3400" s="51">
        <f t="shared" ca="1" si="373"/>
        <v>2</v>
      </c>
      <c r="K3400" s="47">
        <f t="shared" si="374"/>
        <v>6.15</v>
      </c>
      <c r="L3400" s="47">
        <f t="shared" si="375"/>
        <v>6.34</v>
      </c>
      <c r="M3400" s="47">
        <f t="shared" si="376"/>
        <v>6.06</v>
      </c>
      <c r="N3400" s="47">
        <f t="shared" si="377"/>
        <v>6.34</v>
      </c>
      <c r="O3400" s="48">
        <f t="shared" ca="1" si="378"/>
        <v>225600</v>
      </c>
    </row>
    <row r="3401" spans="1:15" x14ac:dyDescent="0.25">
      <c r="A3401">
        <v>3386</v>
      </c>
      <c r="B3401" s="84">
        <v>37097</v>
      </c>
      <c r="C3401" s="47">
        <v>25.5</v>
      </c>
      <c r="D3401" s="47">
        <v>26.36</v>
      </c>
      <c r="E3401" s="47">
        <v>25.48</v>
      </c>
      <c r="F3401" s="47">
        <v>26.36</v>
      </c>
      <c r="G3401" s="48">
        <v>192000</v>
      </c>
      <c r="H3401" s="47">
        <v>6.14</v>
      </c>
      <c r="I3401" s="51">
        <f t="shared" si="372"/>
        <v>0.23292867981790591</v>
      </c>
      <c r="J3401" s="51">
        <f t="shared" ca="1" si="373"/>
        <v>2</v>
      </c>
      <c r="K3401" s="47">
        <f t="shared" si="374"/>
        <v>5.94</v>
      </c>
      <c r="L3401" s="47">
        <f t="shared" si="375"/>
        <v>6.14</v>
      </c>
      <c r="M3401" s="47">
        <f t="shared" si="376"/>
        <v>5.94</v>
      </c>
      <c r="N3401" s="47">
        <f t="shared" si="377"/>
        <v>6.14</v>
      </c>
      <c r="O3401" s="48">
        <f t="shared" ca="1" si="378"/>
        <v>384000</v>
      </c>
    </row>
    <row r="3402" spans="1:15" x14ac:dyDescent="0.25">
      <c r="A3402">
        <v>3387</v>
      </c>
      <c r="B3402" s="84">
        <v>37096</v>
      </c>
      <c r="C3402" s="47">
        <v>25.07</v>
      </c>
      <c r="D3402" s="47">
        <v>26.3</v>
      </c>
      <c r="E3402" s="47">
        <v>25.07</v>
      </c>
      <c r="F3402" s="47">
        <v>26</v>
      </c>
      <c r="G3402" s="48">
        <v>227600</v>
      </c>
      <c r="H3402" s="47">
        <v>6.06</v>
      </c>
      <c r="I3402" s="51">
        <f t="shared" si="372"/>
        <v>0.23307692307692307</v>
      </c>
      <c r="J3402" s="51">
        <f t="shared" ca="1" si="373"/>
        <v>2</v>
      </c>
      <c r="K3402" s="47">
        <f t="shared" si="374"/>
        <v>5.84</v>
      </c>
      <c r="L3402" s="47">
        <f t="shared" si="375"/>
        <v>6.13</v>
      </c>
      <c r="M3402" s="47">
        <f t="shared" si="376"/>
        <v>5.84</v>
      </c>
      <c r="N3402" s="47">
        <f t="shared" si="377"/>
        <v>6.06</v>
      </c>
      <c r="O3402" s="48">
        <f t="shared" ca="1" si="378"/>
        <v>455200</v>
      </c>
    </row>
    <row r="3403" spans="1:15" x14ac:dyDescent="0.25">
      <c r="A3403">
        <v>3388</v>
      </c>
      <c r="B3403" s="84">
        <v>37095</v>
      </c>
      <c r="C3403" s="47">
        <v>26.64</v>
      </c>
      <c r="D3403" s="47">
        <v>26.75</v>
      </c>
      <c r="E3403" s="47">
        <v>24.9</v>
      </c>
      <c r="F3403" s="47">
        <v>25.3</v>
      </c>
      <c r="G3403" s="48">
        <v>574800</v>
      </c>
      <c r="H3403" s="47">
        <v>5.89</v>
      </c>
      <c r="I3403" s="51">
        <f t="shared" si="372"/>
        <v>0.23280632411067192</v>
      </c>
      <c r="J3403" s="51">
        <f t="shared" ca="1" si="373"/>
        <v>2</v>
      </c>
      <c r="K3403" s="47">
        <f t="shared" si="374"/>
        <v>6.2</v>
      </c>
      <c r="L3403" s="47">
        <f t="shared" si="375"/>
        <v>6.23</v>
      </c>
      <c r="M3403" s="47">
        <f t="shared" si="376"/>
        <v>5.8</v>
      </c>
      <c r="N3403" s="47">
        <f t="shared" si="377"/>
        <v>5.89</v>
      </c>
      <c r="O3403" s="48">
        <f t="shared" ca="1" si="378"/>
        <v>1149600</v>
      </c>
    </row>
    <row r="3404" spans="1:15" x14ac:dyDescent="0.25">
      <c r="A3404">
        <v>3389</v>
      </c>
      <c r="B3404" s="84">
        <v>37092</v>
      </c>
      <c r="C3404" s="47">
        <v>26.71</v>
      </c>
      <c r="D3404" s="47">
        <v>27.3</v>
      </c>
      <c r="E3404" s="47">
        <v>26.64</v>
      </c>
      <c r="F3404" s="47">
        <v>26.64</v>
      </c>
      <c r="G3404" s="48">
        <v>422100</v>
      </c>
      <c r="H3404" s="47">
        <v>6.21</v>
      </c>
      <c r="I3404" s="51">
        <f t="shared" si="372"/>
        <v>0.23310810810810811</v>
      </c>
      <c r="J3404" s="51">
        <f t="shared" ca="1" si="373"/>
        <v>2</v>
      </c>
      <c r="K3404" s="47">
        <f t="shared" si="374"/>
        <v>6.23</v>
      </c>
      <c r="L3404" s="47">
        <f t="shared" si="375"/>
        <v>6.36</v>
      </c>
      <c r="M3404" s="47">
        <f t="shared" si="376"/>
        <v>6.21</v>
      </c>
      <c r="N3404" s="47">
        <f t="shared" si="377"/>
        <v>6.21</v>
      </c>
      <c r="O3404" s="48">
        <f t="shared" ca="1" si="378"/>
        <v>844200</v>
      </c>
    </row>
    <row r="3405" spans="1:15" x14ac:dyDescent="0.25">
      <c r="A3405">
        <v>3390</v>
      </c>
      <c r="B3405" s="84">
        <v>37091</v>
      </c>
      <c r="C3405" s="47">
        <v>25.85</v>
      </c>
      <c r="D3405" s="47">
        <v>26.9</v>
      </c>
      <c r="E3405" s="47">
        <v>25.85</v>
      </c>
      <c r="F3405" s="47">
        <v>26.9</v>
      </c>
      <c r="G3405" s="48">
        <v>523200</v>
      </c>
      <c r="H3405" s="47">
        <v>6.27</v>
      </c>
      <c r="I3405" s="51">
        <f t="shared" si="372"/>
        <v>0.23308550185873605</v>
      </c>
      <c r="J3405" s="51">
        <f t="shared" ca="1" si="373"/>
        <v>2</v>
      </c>
      <c r="K3405" s="47">
        <f t="shared" si="374"/>
        <v>6.03</v>
      </c>
      <c r="L3405" s="47">
        <f t="shared" si="375"/>
        <v>6.27</v>
      </c>
      <c r="M3405" s="47">
        <f t="shared" si="376"/>
        <v>6.03</v>
      </c>
      <c r="N3405" s="47">
        <f t="shared" si="377"/>
        <v>6.27</v>
      </c>
      <c r="O3405" s="48">
        <f t="shared" ca="1" si="378"/>
        <v>1046400</v>
      </c>
    </row>
    <row r="3406" spans="1:15" x14ac:dyDescent="0.25">
      <c r="A3406">
        <v>3391</v>
      </c>
      <c r="B3406" s="84">
        <v>37090</v>
      </c>
      <c r="C3406" s="47">
        <v>24.4</v>
      </c>
      <c r="D3406" s="47">
        <v>26.29</v>
      </c>
      <c r="E3406" s="47">
        <v>24.36</v>
      </c>
      <c r="F3406" s="47">
        <v>26.25</v>
      </c>
      <c r="G3406" s="48">
        <v>1604500</v>
      </c>
      <c r="H3406" s="47">
        <v>6.11</v>
      </c>
      <c r="I3406" s="51">
        <f t="shared" si="372"/>
        <v>0.23276190476190478</v>
      </c>
      <c r="J3406" s="51">
        <f t="shared" ca="1" si="373"/>
        <v>2</v>
      </c>
      <c r="K3406" s="47">
        <f t="shared" si="374"/>
        <v>5.68</v>
      </c>
      <c r="L3406" s="47">
        <f t="shared" si="375"/>
        <v>6.12</v>
      </c>
      <c r="M3406" s="47">
        <f t="shared" si="376"/>
        <v>5.67</v>
      </c>
      <c r="N3406" s="47">
        <f t="shared" si="377"/>
        <v>6.11</v>
      </c>
      <c r="O3406" s="48">
        <f t="shared" ca="1" si="378"/>
        <v>3209000</v>
      </c>
    </row>
    <row r="3407" spans="1:15" x14ac:dyDescent="0.25">
      <c r="A3407">
        <v>3392</v>
      </c>
      <c r="B3407" s="84">
        <v>37089</v>
      </c>
      <c r="C3407" s="47">
        <v>22.58</v>
      </c>
      <c r="D3407" s="47">
        <v>25.03</v>
      </c>
      <c r="E3407" s="47">
        <v>22.58</v>
      </c>
      <c r="F3407" s="47">
        <v>24.5</v>
      </c>
      <c r="G3407" s="48">
        <v>986900</v>
      </c>
      <c r="H3407" s="47">
        <v>5.71</v>
      </c>
      <c r="I3407" s="51">
        <f t="shared" si="372"/>
        <v>0.23306122448979591</v>
      </c>
      <c r="J3407" s="51">
        <f t="shared" ca="1" si="373"/>
        <v>2</v>
      </c>
      <c r="K3407" s="47">
        <f t="shared" si="374"/>
        <v>5.26</v>
      </c>
      <c r="L3407" s="47">
        <f t="shared" si="375"/>
        <v>5.83</v>
      </c>
      <c r="M3407" s="47">
        <f t="shared" si="376"/>
        <v>5.26</v>
      </c>
      <c r="N3407" s="47">
        <f t="shared" si="377"/>
        <v>5.71</v>
      </c>
      <c r="O3407" s="48">
        <f t="shared" ca="1" si="378"/>
        <v>1973800</v>
      </c>
    </row>
    <row r="3408" spans="1:15" x14ac:dyDescent="0.25">
      <c r="A3408">
        <v>3393</v>
      </c>
      <c r="B3408" s="84">
        <v>37088</v>
      </c>
      <c r="C3408" s="47">
        <v>22.8</v>
      </c>
      <c r="D3408" s="47">
        <v>23.1</v>
      </c>
      <c r="E3408" s="47">
        <v>22.45</v>
      </c>
      <c r="F3408" s="47">
        <v>22.45</v>
      </c>
      <c r="G3408" s="48">
        <v>291600</v>
      </c>
      <c r="H3408" s="47">
        <v>5.23</v>
      </c>
      <c r="I3408" s="51">
        <f t="shared" si="372"/>
        <v>0.23296213808463254</v>
      </c>
      <c r="J3408" s="51">
        <f t="shared" ca="1" si="373"/>
        <v>2</v>
      </c>
      <c r="K3408" s="47">
        <f t="shared" si="374"/>
        <v>5.31</v>
      </c>
      <c r="L3408" s="47">
        <f t="shared" si="375"/>
        <v>5.38</v>
      </c>
      <c r="M3408" s="47">
        <f t="shared" si="376"/>
        <v>5.23</v>
      </c>
      <c r="N3408" s="47">
        <f t="shared" si="377"/>
        <v>5.23</v>
      </c>
      <c r="O3408" s="48">
        <f t="shared" ca="1" si="378"/>
        <v>583200</v>
      </c>
    </row>
    <row r="3409" spans="1:15" x14ac:dyDescent="0.25">
      <c r="A3409">
        <v>3394</v>
      </c>
      <c r="B3409" s="84">
        <v>37085</v>
      </c>
      <c r="C3409" s="47">
        <v>22.84</v>
      </c>
      <c r="D3409" s="47">
        <v>23.1</v>
      </c>
      <c r="E3409" s="47">
        <v>22.46</v>
      </c>
      <c r="F3409" s="47">
        <v>22.48</v>
      </c>
      <c r="G3409" s="48">
        <v>153300</v>
      </c>
      <c r="H3409" s="47">
        <v>5.24</v>
      </c>
      <c r="I3409" s="51">
        <f t="shared" ref="I3409:I3472" si="379">H3409/F3409</f>
        <v>0.23309608540925267</v>
      </c>
      <c r="J3409" s="51">
        <f t="shared" ref="J3409:J3472" ca="1" si="380">INDEX(OFFSET($T$15,0,0,$S$13+1,1),MATCH(B3409,OFFSET($Q$15,0,0,$S$13+1,1),-1))</f>
        <v>2</v>
      </c>
      <c r="K3409" s="47">
        <f t="shared" ref="K3409:K3472" si="381">ROUND($I3409*C3409,2)</f>
        <v>5.32</v>
      </c>
      <c r="L3409" s="47">
        <f t="shared" ref="L3409:L3472" si="382">ROUND($I3409*D3409,2)</f>
        <v>5.38</v>
      </c>
      <c r="M3409" s="47">
        <f t="shared" ref="M3409:M3472" si="383">ROUND($I3409*E3409,2)</f>
        <v>5.24</v>
      </c>
      <c r="N3409" s="47">
        <f t="shared" ref="N3409:N3472" si="384">ROUND($I3409*F3409,2)</f>
        <v>5.24</v>
      </c>
      <c r="O3409" s="48">
        <f t="shared" ref="O3409:O3472" ca="1" si="385">G3409*J3409</f>
        <v>306600</v>
      </c>
    </row>
    <row r="3410" spans="1:15" x14ac:dyDescent="0.25">
      <c r="A3410">
        <v>3395</v>
      </c>
      <c r="B3410" s="84">
        <v>37084</v>
      </c>
      <c r="C3410" s="47">
        <v>22.09</v>
      </c>
      <c r="D3410" s="47">
        <v>22.76</v>
      </c>
      <c r="E3410" s="47">
        <v>21.83</v>
      </c>
      <c r="F3410" s="47">
        <v>22.5</v>
      </c>
      <c r="G3410" s="48">
        <v>164800</v>
      </c>
      <c r="H3410" s="47">
        <v>5.24</v>
      </c>
      <c r="I3410" s="51">
        <f t="shared" si="379"/>
        <v>0.2328888888888889</v>
      </c>
      <c r="J3410" s="51">
        <f t="shared" ca="1" si="380"/>
        <v>2</v>
      </c>
      <c r="K3410" s="47">
        <f t="shared" si="381"/>
        <v>5.14</v>
      </c>
      <c r="L3410" s="47">
        <f t="shared" si="382"/>
        <v>5.3</v>
      </c>
      <c r="M3410" s="47">
        <f t="shared" si="383"/>
        <v>5.08</v>
      </c>
      <c r="N3410" s="47">
        <f t="shared" si="384"/>
        <v>5.24</v>
      </c>
      <c r="O3410" s="48">
        <f t="shared" ca="1" si="385"/>
        <v>329600</v>
      </c>
    </row>
    <row r="3411" spans="1:15" x14ac:dyDescent="0.25">
      <c r="A3411">
        <v>3396</v>
      </c>
      <c r="B3411" s="84">
        <v>37083</v>
      </c>
      <c r="C3411" s="47">
        <v>21.77</v>
      </c>
      <c r="D3411" s="47">
        <v>22.14</v>
      </c>
      <c r="E3411" s="47">
        <v>21.69</v>
      </c>
      <c r="F3411" s="47">
        <v>22.1</v>
      </c>
      <c r="G3411" s="48">
        <v>123600</v>
      </c>
      <c r="H3411" s="47">
        <v>5.15</v>
      </c>
      <c r="I3411" s="51">
        <f t="shared" si="379"/>
        <v>0.2330316742081448</v>
      </c>
      <c r="J3411" s="51">
        <f t="shared" ca="1" si="380"/>
        <v>2</v>
      </c>
      <c r="K3411" s="47">
        <f t="shared" si="381"/>
        <v>5.07</v>
      </c>
      <c r="L3411" s="47">
        <f t="shared" si="382"/>
        <v>5.16</v>
      </c>
      <c r="M3411" s="47">
        <f t="shared" si="383"/>
        <v>5.05</v>
      </c>
      <c r="N3411" s="47">
        <f t="shared" si="384"/>
        <v>5.15</v>
      </c>
      <c r="O3411" s="48">
        <f t="shared" ca="1" si="385"/>
        <v>247200</v>
      </c>
    </row>
    <row r="3412" spans="1:15" x14ac:dyDescent="0.25">
      <c r="A3412">
        <v>3397</v>
      </c>
      <c r="B3412" s="84">
        <v>37082</v>
      </c>
      <c r="C3412" s="47">
        <v>21.46</v>
      </c>
      <c r="D3412" s="47">
        <v>22.24</v>
      </c>
      <c r="E3412" s="47">
        <v>21.46</v>
      </c>
      <c r="F3412" s="47">
        <v>21.65</v>
      </c>
      <c r="G3412" s="48">
        <v>96900</v>
      </c>
      <c r="H3412" s="47">
        <v>5.04</v>
      </c>
      <c r="I3412" s="51">
        <f t="shared" si="379"/>
        <v>0.23279445727482681</v>
      </c>
      <c r="J3412" s="51">
        <f t="shared" ca="1" si="380"/>
        <v>2</v>
      </c>
      <c r="K3412" s="47">
        <f t="shared" si="381"/>
        <v>5</v>
      </c>
      <c r="L3412" s="47">
        <f t="shared" si="382"/>
        <v>5.18</v>
      </c>
      <c r="M3412" s="47">
        <f t="shared" si="383"/>
        <v>5</v>
      </c>
      <c r="N3412" s="47">
        <f t="shared" si="384"/>
        <v>5.04</v>
      </c>
      <c r="O3412" s="48">
        <f t="shared" ca="1" si="385"/>
        <v>193800</v>
      </c>
    </row>
    <row r="3413" spans="1:15" x14ac:dyDescent="0.25">
      <c r="A3413">
        <v>3398</v>
      </c>
      <c r="B3413" s="84">
        <v>37081</v>
      </c>
      <c r="C3413" s="47">
        <v>21.65</v>
      </c>
      <c r="D3413" s="47">
        <v>21.76</v>
      </c>
      <c r="E3413" s="47">
        <v>21.35</v>
      </c>
      <c r="F3413" s="47">
        <v>21.47</v>
      </c>
      <c r="G3413" s="48">
        <v>229700</v>
      </c>
      <c r="H3413" s="47">
        <v>5</v>
      </c>
      <c r="I3413" s="51">
        <f t="shared" si="379"/>
        <v>0.2328830926874709</v>
      </c>
      <c r="J3413" s="51">
        <f t="shared" ca="1" si="380"/>
        <v>2</v>
      </c>
      <c r="K3413" s="47">
        <f t="shared" si="381"/>
        <v>5.04</v>
      </c>
      <c r="L3413" s="47">
        <f t="shared" si="382"/>
        <v>5.07</v>
      </c>
      <c r="M3413" s="47">
        <f t="shared" si="383"/>
        <v>4.97</v>
      </c>
      <c r="N3413" s="47">
        <f t="shared" si="384"/>
        <v>5</v>
      </c>
      <c r="O3413" s="48">
        <f t="shared" ca="1" si="385"/>
        <v>459400</v>
      </c>
    </row>
    <row r="3414" spans="1:15" x14ac:dyDescent="0.25">
      <c r="A3414">
        <v>3399</v>
      </c>
      <c r="B3414" s="84">
        <v>37078</v>
      </c>
      <c r="C3414" s="47">
        <v>22.4</v>
      </c>
      <c r="D3414" s="47">
        <v>22.45</v>
      </c>
      <c r="E3414" s="47">
        <v>21.63</v>
      </c>
      <c r="F3414" s="47">
        <v>21.69</v>
      </c>
      <c r="G3414" s="48">
        <v>177200</v>
      </c>
      <c r="H3414" s="47">
        <v>5.05</v>
      </c>
      <c r="I3414" s="51">
        <f t="shared" si="379"/>
        <v>0.23282618718303363</v>
      </c>
      <c r="J3414" s="51">
        <f t="shared" ca="1" si="380"/>
        <v>2</v>
      </c>
      <c r="K3414" s="47">
        <f t="shared" si="381"/>
        <v>5.22</v>
      </c>
      <c r="L3414" s="47">
        <f t="shared" si="382"/>
        <v>5.23</v>
      </c>
      <c r="M3414" s="47">
        <f t="shared" si="383"/>
        <v>5.04</v>
      </c>
      <c r="N3414" s="47">
        <f t="shared" si="384"/>
        <v>5.05</v>
      </c>
      <c r="O3414" s="48">
        <f t="shared" ca="1" si="385"/>
        <v>354400</v>
      </c>
    </row>
    <row r="3415" spans="1:15" x14ac:dyDescent="0.25">
      <c r="A3415">
        <v>3400</v>
      </c>
      <c r="B3415" s="84">
        <v>37077</v>
      </c>
      <c r="C3415" s="47">
        <v>22.23</v>
      </c>
      <c r="D3415" s="47">
        <v>22.48</v>
      </c>
      <c r="E3415" s="47">
        <v>22.23</v>
      </c>
      <c r="F3415" s="47">
        <v>22.47</v>
      </c>
      <c r="G3415" s="48">
        <v>128800</v>
      </c>
      <c r="H3415" s="47">
        <v>5.23</v>
      </c>
      <c r="I3415" s="51">
        <f t="shared" si="379"/>
        <v>0.23275478415665335</v>
      </c>
      <c r="J3415" s="51">
        <f t="shared" ca="1" si="380"/>
        <v>2</v>
      </c>
      <c r="K3415" s="47">
        <f t="shared" si="381"/>
        <v>5.17</v>
      </c>
      <c r="L3415" s="47">
        <f t="shared" si="382"/>
        <v>5.23</v>
      </c>
      <c r="M3415" s="47">
        <f t="shared" si="383"/>
        <v>5.17</v>
      </c>
      <c r="N3415" s="47">
        <f t="shared" si="384"/>
        <v>5.23</v>
      </c>
      <c r="O3415" s="48">
        <f t="shared" ca="1" si="385"/>
        <v>257600</v>
      </c>
    </row>
    <row r="3416" spans="1:15" x14ac:dyDescent="0.25">
      <c r="A3416">
        <v>3401</v>
      </c>
      <c r="B3416" s="84">
        <v>37075</v>
      </c>
      <c r="C3416" s="47">
        <v>22.18</v>
      </c>
      <c r="D3416" s="47">
        <v>22.39</v>
      </c>
      <c r="E3416" s="47">
        <v>22.16</v>
      </c>
      <c r="F3416" s="47">
        <v>22.37</v>
      </c>
      <c r="G3416" s="48">
        <v>200100</v>
      </c>
      <c r="H3416" s="47">
        <v>5.21</v>
      </c>
      <c r="I3416" s="51">
        <f t="shared" si="379"/>
        <v>0.23290120697362537</v>
      </c>
      <c r="J3416" s="51">
        <f t="shared" ca="1" si="380"/>
        <v>2</v>
      </c>
      <c r="K3416" s="47">
        <f t="shared" si="381"/>
        <v>5.17</v>
      </c>
      <c r="L3416" s="47">
        <f t="shared" si="382"/>
        <v>5.21</v>
      </c>
      <c r="M3416" s="47">
        <f t="shared" si="383"/>
        <v>5.16</v>
      </c>
      <c r="N3416" s="47">
        <f t="shared" si="384"/>
        <v>5.21</v>
      </c>
      <c r="O3416" s="48">
        <f t="shared" ca="1" si="385"/>
        <v>400200</v>
      </c>
    </row>
    <row r="3417" spans="1:15" x14ac:dyDescent="0.25">
      <c r="A3417">
        <v>3402</v>
      </c>
      <c r="B3417" s="84">
        <v>37074</v>
      </c>
      <c r="C3417" s="47">
        <v>23.05</v>
      </c>
      <c r="D3417" s="47">
        <v>23.05</v>
      </c>
      <c r="E3417" s="47">
        <v>22.1</v>
      </c>
      <c r="F3417" s="47">
        <v>22.4</v>
      </c>
      <c r="G3417" s="48">
        <v>419300</v>
      </c>
      <c r="H3417" s="47">
        <v>5.22</v>
      </c>
      <c r="I3417" s="51">
        <f t="shared" si="379"/>
        <v>0.23303571428571429</v>
      </c>
      <c r="J3417" s="51">
        <f t="shared" ca="1" si="380"/>
        <v>2</v>
      </c>
      <c r="K3417" s="47">
        <f t="shared" si="381"/>
        <v>5.37</v>
      </c>
      <c r="L3417" s="47">
        <f t="shared" si="382"/>
        <v>5.37</v>
      </c>
      <c r="M3417" s="47">
        <f t="shared" si="383"/>
        <v>5.15</v>
      </c>
      <c r="N3417" s="47">
        <f t="shared" si="384"/>
        <v>5.22</v>
      </c>
      <c r="O3417" s="48">
        <f t="shared" ca="1" si="385"/>
        <v>838600</v>
      </c>
    </row>
    <row r="3418" spans="1:15" x14ac:dyDescent="0.25">
      <c r="A3418">
        <v>3403</v>
      </c>
      <c r="B3418" s="84">
        <v>37071</v>
      </c>
      <c r="C3418" s="47">
        <v>21.65</v>
      </c>
      <c r="D3418" s="47">
        <v>23.01</v>
      </c>
      <c r="E3418" s="47">
        <v>21.65</v>
      </c>
      <c r="F3418" s="47">
        <v>22.8</v>
      </c>
      <c r="G3418" s="48">
        <v>394400</v>
      </c>
      <c r="H3418" s="47">
        <v>5.31</v>
      </c>
      <c r="I3418" s="51">
        <f t="shared" si="379"/>
        <v>0.23289473684210524</v>
      </c>
      <c r="J3418" s="51">
        <f t="shared" ca="1" si="380"/>
        <v>2</v>
      </c>
      <c r="K3418" s="47">
        <f t="shared" si="381"/>
        <v>5.04</v>
      </c>
      <c r="L3418" s="47">
        <f t="shared" si="382"/>
        <v>5.36</v>
      </c>
      <c r="M3418" s="47">
        <f t="shared" si="383"/>
        <v>5.04</v>
      </c>
      <c r="N3418" s="47">
        <f t="shared" si="384"/>
        <v>5.31</v>
      </c>
      <c r="O3418" s="48">
        <f t="shared" ca="1" si="385"/>
        <v>788800</v>
      </c>
    </row>
    <row r="3419" spans="1:15" x14ac:dyDescent="0.25">
      <c r="A3419">
        <v>3404</v>
      </c>
      <c r="B3419" s="84">
        <v>37070</v>
      </c>
      <c r="C3419" s="47">
        <v>20.63</v>
      </c>
      <c r="D3419" s="47">
        <v>21.98</v>
      </c>
      <c r="E3419" s="47">
        <v>20.63</v>
      </c>
      <c r="F3419" s="47">
        <v>21.89</v>
      </c>
      <c r="G3419" s="48">
        <v>70500</v>
      </c>
      <c r="H3419" s="47">
        <v>5.0999999999999996</v>
      </c>
      <c r="I3419" s="51">
        <f t="shared" si="379"/>
        <v>0.23298309730470532</v>
      </c>
      <c r="J3419" s="51">
        <f t="shared" ca="1" si="380"/>
        <v>2</v>
      </c>
      <c r="K3419" s="47">
        <f t="shared" si="381"/>
        <v>4.8099999999999996</v>
      </c>
      <c r="L3419" s="47">
        <f t="shared" si="382"/>
        <v>5.12</v>
      </c>
      <c r="M3419" s="47">
        <f t="shared" si="383"/>
        <v>4.8099999999999996</v>
      </c>
      <c r="N3419" s="47">
        <f t="shared" si="384"/>
        <v>5.0999999999999996</v>
      </c>
      <c r="O3419" s="48">
        <f t="shared" ca="1" si="385"/>
        <v>141000</v>
      </c>
    </row>
    <row r="3420" spans="1:15" x14ac:dyDescent="0.25">
      <c r="A3420">
        <v>3405</v>
      </c>
      <c r="B3420" s="84">
        <v>37069</v>
      </c>
      <c r="C3420" s="47">
        <v>20.350000000000001</v>
      </c>
      <c r="D3420" s="47">
        <v>20.9</v>
      </c>
      <c r="E3420" s="47">
        <v>20.350000000000001</v>
      </c>
      <c r="F3420" s="47">
        <v>20.8</v>
      </c>
      <c r="G3420" s="48">
        <v>414500</v>
      </c>
      <c r="H3420" s="47">
        <v>4.8499999999999996</v>
      </c>
      <c r="I3420" s="51">
        <f t="shared" si="379"/>
        <v>0.2331730769230769</v>
      </c>
      <c r="J3420" s="51">
        <f t="shared" ca="1" si="380"/>
        <v>2</v>
      </c>
      <c r="K3420" s="47">
        <f t="shared" si="381"/>
        <v>4.75</v>
      </c>
      <c r="L3420" s="47">
        <f t="shared" si="382"/>
        <v>4.87</v>
      </c>
      <c r="M3420" s="47">
        <f t="shared" si="383"/>
        <v>4.75</v>
      </c>
      <c r="N3420" s="47">
        <f t="shared" si="384"/>
        <v>4.8499999999999996</v>
      </c>
      <c r="O3420" s="48">
        <f t="shared" ca="1" si="385"/>
        <v>829000</v>
      </c>
    </row>
    <row r="3421" spans="1:15" x14ac:dyDescent="0.25">
      <c r="A3421">
        <v>3406</v>
      </c>
      <c r="B3421" s="84">
        <v>37068</v>
      </c>
      <c r="C3421" s="47">
        <v>20.7</v>
      </c>
      <c r="D3421" s="47">
        <v>20.7</v>
      </c>
      <c r="E3421" s="47">
        <v>19.850000000000001</v>
      </c>
      <c r="F3421" s="47">
        <v>20.05</v>
      </c>
      <c r="G3421" s="48">
        <v>206100</v>
      </c>
      <c r="H3421" s="47">
        <v>4.67</v>
      </c>
      <c r="I3421" s="51">
        <f t="shared" si="379"/>
        <v>0.23291770573566084</v>
      </c>
      <c r="J3421" s="51">
        <f t="shared" ca="1" si="380"/>
        <v>2</v>
      </c>
      <c r="K3421" s="47">
        <f t="shared" si="381"/>
        <v>4.82</v>
      </c>
      <c r="L3421" s="47">
        <f t="shared" si="382"/>
        <v>4.82</v>
      </c>
      <c r="M3421" s="47">
        <f t="shared" si="383"/>
        <v>4.62</v>
      </c>
      <c r="N3421" s="47">
        <f t="shared" si="384"/>
        <v>4.67</v>
      </c>
      <c r="O3421" s="48">
        <f t="shared" ca="1" si="385"/>
        <v>412200</v>
      </c>
    </row>
    <row r="3422" spans="1:15" x14ac:dyDescent="0.25">
      <c r="A3422">
        <v>3407</v>
      </c>
      <c r="B3422" s="84">
        <v>37067</v>
      </c>
      <c r="C3422" s="47">
        <v>20.079999999999998</v>
      </c>
      <c r="D3422" s="47">
        <v>20.87</v>
      </c>
      <c r="E3422" s="47">
        <v>19.87</v>
      </c>
      <c r="F3422" s="47">
        <v>20.87</v>
      </c>
      <c r="G3422" s="48">
        <v>158800</v>
      </c>
      <c r="H3422" s="47">
        <v>4.8600000000000003</v>
      </c>
      <c r="I3422" s="51">
        <f t="shared" si="379"/>
        <v>0.23287014853857213</v>
      </c>
      <c r="J3422" s="51">
        <f t="shared" ca="1" si="380"/>
        <v>2</v>
      </c>
      <c r="K3422" s="47">
        <f t="shared" si="381"/>
        <v>4.68</v>
      </c>
      <c r="L3422" s="47">
        <f t="shared" si="382"/>
        <v>4.8600000000000003</v>
      </c>
      <c r="M3422" s="47">
        <f t="shared" si="383"/>
        <v>4.63</v>
      </c>
      <c r="N3422" s="47">
        <f t="shared" si="384"/>
        <v>4.8600000000000003</v>
      </c>
      <c r="O3422" s="48">
        <f t="shared" ca="1" si="385"/>
        <v>317600</v>
      </c>
    </row>
    <row r="3423" spans="1:15" x14ac:dyDescent="0.25">
      <c r="A3423">
        <v>3408</v>
      </c>
      <c r="B3423" s="84">
        <v>37064</v>
      </c>
      <c r="C3423" s="47">
        <v>20.03</v>
      </c>
      <c r="D3423" s="47">
        <v>20.03</v>
      </c>
      <c r="E3423" s="47">
        <v>19.8</v>
      </c>
      <c r="F3423" s="47">
        <v>19.850000000000001</v>
      </c>
      <c r="G3423" s="48">
        <v>512400</v>
      </c>
      <c r="H3423" s="47">
        <v>4.62</v>
      </c>
      <c r="I3423" s="51">
        <f t="shared" si="379"/>
        <v>0.23274559193954658</v>
      </c>
      <c r="J3423" s="51">
        <f t="shared" ca="1" si="380"/>
        <v>2</v>
      </c>
      <c r="K3423" s="47">
        <f t="shared" si="381"/>
        <v>4.66</v>
      </c>
      <c r="L3423" s="47">
        <f t="shared" si="382"/>
        <v>4.66</v>
      </c>
      <c r="M3423" s="47">
        <f t="shared" si="383"/>
        <v>4.6100000000000003</v>
      </c>
      <c r="N3423" s="47">
        <f t="shared" si="384"/>
        <v>4.62</v>
      </c>
      <c r="O3423" s="48">
        <f t="shared" ca="1" si="385"/>
        <v>1024800</v>
      </c>
    </row>
    <row r="3424" spans="1:15" x14ac:dyDescent="0.25">
      <c r="A3424">
        <v>3409</v>
      </c>
      <c r="B3424" s="84">
        <v>37063</v>
      </c>
      <c r="C3424" s="47">
        <v>19.11</v>
      </c>
      <c r="D3424" s="47">
        <v>20.25</v>
      </c>
      <c r="E3424" s="47">
        <v>19</v>
      </c>
      <c r="F3424" s="47">
        <v>20.010000000000002</v>
      </c>
      <c r="G3424" s="48">
        <v>986900</v>
      </c>
      <c r="H3424" s="47">
        <v>4.66</v>
      </c>
      <c r="I3424" s="51">
        <f t="shared" si="379"/>
        <v>0.23288355822088955</v>
      </c>
      <c r="J3424" s="51">
        <f t="shared" ca="1" si="380"/>
        <v>2</v>
      </c>
      <c r="K3424" s="47">
        <f t="shared" si="381"/>
        <v>4.45</v>
      </c>
      <c r="L3424" s="47">
        <f t="shared" si="382"/>
        <v>4.72</v>
      </c>
      <c r="M3424" s="47">
        <f t="shared" si="383"/>
        <v>4.42</v>
      </c>
      <c r="N3424" s="47">
        <f t="shared" si="384"/>
        <v>4.66</v>
      </c>
      <c r="O3424" s="48">
        <f t="shared" ca="1" si="385"/>
        <v>1973800</v>
      </c>
    </row>
    <row r="3425" spans="1:15" x14ac:dyDescent="0.25">
      <c r="A3425">
        <v>3410</v>
      </c>
      <c r="B3425" s="84">
        <v>37062</v>
      </c>
      <c r="C3425" s="47">
        <v>18.760000000000002</v>
      </c>
      <c r="D3425" s="47">
        <v>19.010000000000002</v>
      </c>
      <c r="E3425" s="47">
        <v>18.46</v>
      </c>
      <c r="F3425" s="47">
        <v>19</v>
      </c>
      <c r="G3425" s="48">
        <v>1028400</v>
      </c>
      <c r="H3425" s="47">
        <v>4.43</v>
      </c>
      <c r="I3425" s="51">
        <f t="shared" si="379"/>
        <v>0.23315789473684209</v>
      </c>
      <c r="J3425" s="51">
        <f t="shared" ca="1" si="380"/>
        <v>2</v>
      </c>
      <c r="K3425" s="47">
        <f t="shared" si="381"/>
        <v>4.37</v>
      </c>
      <c r="L3425" s="47">
        <f t="shared" si="382"/>
        <v>4.43</v>
      </c>
      <c r="M3425" s="47">
        <f t="shared" si="383"/>
        <v>4.3</v>
      </c>
      <c r="N3425" s="47">
        <f t="shared" si="384"/>
        <v>4.43</v>
      </c>
      <c r="O3425" s="48">
        <f t="shared" ca="1" si="385"/>
        <v>2056800</v>
      </c>
    </row>
    <row r="3426" spans="1:15" x14ac:dyDescent="0.25">
      <c r="A3426">
        <v>3411</v>
      </c>
      <c r="B3426" s="84">
        <v>37061</v>
      </c>
      <c r="C3426" s="47">
        <v>18.61</v>
      </c>
      <c r="D3426" s="47">
        <v>19</v>
      </c>
      <c r="E3426" s="47">
        <v>18.399999999999999</v>
      </c>
      <c r="F3426" s="47">
        <v>18.75</v>
      </c>
      <c r="G3426" s="48">
        <v>164800</v>
      </c>
      <c r="H3426" s="47">
        <v>4.37</v>
      </c>
      <c r="I3426" s="51">
        <f t="shared" si="379"/>
        <v>0.23306666666666667</v>
      </c>
      <c r="J3426" s="51">
        <f t="shared" ca="1" si="380"/>
        <v>2</v>
      </c>
      <c r="K3426" s="47">
        <f t="shared" si="381"/>
        <v>4.34</v>
      </c>
      <c r="L3426" s="47">
        <f t="shared" si="382"/>
        <v>4.43</v>
      </c>
      <c r="M3426" s="47">
        <f t="shared" si="383"/>
        <v>4.29</v>
      </c>
      <c r="N3426" s="47">
        <f t="shared" si="384"/>
        <v>4.37</v>
      </c>
      <c r="O3426" s="48">
        <f t="shared" ca="1" si="385"/>
        <v>329600</v>
      </c>
    </row>
    <row r="3427" spans="1:15" x14ac:dyDescent="0.25">
      <c r="A3427">
        <v>3412</v>
      </c>
      <c r="B3427" s="84">
        <v>37060</v>
      </c>
      <c r="C3427" s="47">
        <v>19.87</v>
      </c>
      <c r="D3427" s="47">
        <v>19.87</v>
      </c>
      <c r="E3427" s="47">
        <v>18.5</v>
      </c>
      <c r="F3427" s="47">
        <v>18.5</v>
      </c>
      <c r="G3427" s="48">
        <v>139600</v>
      </c>
      <c r="H3427" s="47">
        <v>4.3099999999999996</v>
      </c>
      <c r="I3427" s="51">
        <f t="shared" si="379"/>
        <v>0.23297297297297295</v>
      </c>
      <c r="J3427" s="51">
        <f t="shared" ca="1" si="380"/>
        <v>2</v>
      </c>
      <c r="K3427" s="47">
        <f t="shared" si="381"/>
        <v>4.63</v>
      </c>
      <c r="L3427" s="47">
        <f t="shared" si="382"/>
        <v>4.63</v>
      </c>
      <c r="M3427" s="47">
        <f t="shared" si="383"/>
        <v>4.3099999999999996</v>
      </c>
      <c r="N3427" s="47">
        <f t="shared" si="384"/>
        <v>4.3099999999999996</v>
      </c>
      <c r="O3427" s="48">
        <f t="shared" ca="1" si="385"/>
        <v>279200</v>
      </c>
    </row>
    <row r="3428" spans="1:15" x14ac:dyDescent="0.25">
      <c r="A3428">
        <v>3413</v>
      </c>
      <c r="B3428" s="84">
        <v>37057</v>
      </c>
      <c r="C3428" s="47">
        <v>20.149999999999999</v>
      </c>
      <c r="D3428" s="47">
        <v>20.2</v>
      </c>
      <c r="E3428" s="47">
        <v>19.7</v>
      </c>
      <c r="F3428" s="47">
        <v>19.87</v>
      </c>
      <c r="G3428" s="48">
        <v>202400</v>
      </c>
      <c r="H3428" s="47">
        <v>4.63</v>
      </c>
      <c r="I3428" s="51">
        <f t="shared" si="379"/>
        <v>0.23301459486663309</v>
      </c>
      <c r="J3428" s="51">
        <f t="shared" ca="1" si="380"/>
        <v>2</v>
      </c>
      <c r="K3428" s="47">
        <f t="shared" si="381"/>
        <v>4.7</v>
      </c>
      <c r="L3428" s="47">
        <f t="shared" si="382"/>
        <v>4.71</v>
      </c>
      <c r="M3428" s="47">
        <f t="shared" si="383"/>
        <v>4.59</v>
      </c>
      <c r="N3428" s="47">
        <f t="shared" si="384"/>
        <v>4.63</v>
      </c>
      <c r="O3428" s="48">
        <f t="shared" ca="1" si="385"/>
        <v>404800</v>
      </c>
    </row>
    <row r="3429" spans="1:15" x14ac:dyDescent="0.25">
      <c r="A3429">
        <v>3414</v>
      </c>
      <c r="B3429" s="84">
        <v>37056</v>
      </c>
      <c r="C3429" s="47">
        <v>19.850000000000001</v>
      </c>
      <c r="D3429" s="47">
        <v>20.010000000000002</v>
      </c>
      <c r="E3429" s="47">
        <v>19.7</v>
      </c>
      <c r="F3429" s="47">
        <v>19.7</v>
      </c>
      <c r="G3429" s="48">
        <v>53600</v>
      </c>
      <c r="H3429" s="47">
        <v>4.59</v>
      </c>
      <c r="I3429" s="51">
        <f t="shared" si="379"/>
        <v>0.23299492385786802</v>
      </c>
      <c r="J3429" s="51">
        <f t="shared" ca="1" si="380"/>
        <v>2</v>
      </c>
      <c r="K3429" s="47">
        <f t="shared" si="381"/>
        <v>4.62</v>
      </c>
      <c r="L3429" s="47">
        <f t="shared" si="382"/>
        <v>4.66</v>
      </c>
      <c r="M3429" s="47">
        <f t="shared" si="383"/>
        <v>4.59</v>
      </c>
      <c r="N3429" s="47">
        <f t="shared" si="384"/>
        <v>4.59</v>
      </c>
      <c r="O3429" s="48">
        <f t="shared" ca="1" si="385"/>
        <v>107200</v>
      </c>
    </row>
    <row r="3430" spans="1:15" x14ac:dyDescent="0.25">
      <c r="A3430">
        <v>3415</v>
      </c>
      <c r="B3430" s="84">
        <v>37055</v>
      </c>
      <c r="C3430" s="47">
        <v>20</v>
      </c>
      <c r="D3430" s="47">
        <v>20</v>
      </c>
      <c r="E3430" s="47">
        <v>19.8</v>
      </c>
      <c r="F3430" s="47">
        <v>19.91</v>
      </c>
      <c r="G3430" s="48">
        <v>478500</v>
      </c>
      <c r="H3430" s="47">
        <v>4.6399999999999997</v>
      </c>
      <c r="I3430" s="51">
        <f t="shared" si="379"/>
        <v>0.23304871923656453</v>
      </c>
      <c r="J3430" s="51">
        <f t="shared" ca="1" si="380"/>
        <v>2</v>
      </c>
      <c r="K3430" s="47">
        <f t="shared" si="381"/>
        <v>4.66</v>
      </c>
      <c r="L3430" s="47">
        <f t="shared" si="382"/>
        <v>4.66</v>
      </c>
      <c r="M3430" s="47">
        <f t="shared" si="383"/>
        <v>4.6100000000000003</v>
      </c>
      <c r="N3430" s="47">
        <f t="shared" si="384"/>
        <v>4.6399999999999997</v>
      </c>
      <c r="O3430" s="48">
        <f t="shared" ca="1" si="385"/>
        <v>957000</v>
      </c>
    </row>
    <row r="3431" spans="1:15" x14ac:dyDescent="0.25">
      <c r="A3431">
        <v>3416</v>
      </c>
      <c r="B3431" s="84">
        <v>37054</v>
      </c>
      <c r="C3431" s="47">
        <v>20.100000000000001</v>
      </c>
      <c r="D3431" s="47">
        <v>20.2</v>
      </c>
      <c r="E3431" s="47">
        <v>19.93</v>
      </c>
      <c r="F3431" s="47">
        <v>20</v>
      </c>
      <c r="G3431" s="48">
        <v>858900</v>
      </c>
      <c r="H3431" s="47">
        <v>4.66</v>
      </c>
      <c r="I3431" s="51">
        <f t="shared" si="379"/>
        <v>0.23300000000000001</v>
      </c>
      <c r="J3431" s="51">
        <f t="shared" ca="1" si="380"/>
        <v>2</v>
      </c>
      <c r="K3431" s="47">
        <f t="shared" si="381"/>
        <v>4.68</v>
      </c>
      <c r="L3431" s="47">
        <f t="shared" si="382"/>
        <v>4.71</v>
      </c>
      <c r="M3431" s="47">
        <f t="shared" si="383"/>
        <v>4.6399999999999997</v>
      </c>
      <c r="N3431" s="47">
        <f t="shared" si="384"/>
        <v>4.66</v>
      </c>
      <c r="O3431" s="48">
        <f t="shared" ca="1" si="385"/>
        <v>1717800</v>
      </c>
    </row>
    <row r="3432" spans="1:15" x14ac:dyDescent="0.25">
      <c r="A3432">
        <v>3417</v>
      </c>
      <c r="B3432" s="84">
        <v>37053</v>
      </c>
      <c r="C3432" s="47">
        <v>20.27</v>
      </c>
      <c r="D3432" s="47">
        <v>20.5</v>
      </c>
      <c r="E3432" s="47">
        <v>20.100000000000001</v>
      </c>
      <c r="F3432" s="47">
        <v>20.2</v>
      </c>
      <c r="G3432" s="48">
        <v>192500</v>
      </c>
      <c r="H3432" s="47">
        <v>4.71</v>
      </c>
      <c r="I3432" s="51">
        <f t="shared" si="379"/>
        <v>0.23316831683168318</v>
      </c>
      <c r="J3432" s="51">
        <f t="shared" ca="1" si="380"/>
        <v>2</v>
      </c>
      <c r="K3432" s="47">
        <f t="shared" si="381"/>
        <v>4.7300000000000004</v>
      </c>
      <c r="L3432" s="47">
        <f t="shared" si="382"/>
        <v>4.78</v>
      </c>
      <c r="M3432" s="47">
        <f t="shared" si="383"/>
        <v>4.6900000000000004</v>
      </c>
      <c r="N3432" s="47">
        <f t="shared" si="384"/>
        <v>4.71</v>
      </c>
      <c r="O3432" s="48">
        <f t="shared" ca="1" si="385"/>
        <v>385000</v>
      </c>
    </row>
    <row r="3433" spans="1:15" x14ac:dyDescent="0.25">
      <c r="A3433">
        <v>3418</v>
      </c>
      <c r="B3433" s="84">
        <v>37050</v>
      </c>
      <c r="C3433" s="47">
        <v>21.08</v>
      </c>
      <c r="D3433" s="47">
        <v>21.08</v>
      </c>
      <c r="E3433" s="47">
        <v>20.100000000000001</v>
      </c>
      <c r="F3433" s="47">
        <v>20.309999999999999</v>
      </c>
      <c r="G3433" s="48">
        <v>594400</v>
      </c>
      <c r="H3433" s="47">
        <v>4.7300000000000004</v>
      </c>
      <c r="I3433" s="51">
        <f t="shared" si="379"/>
        <v>0.23289020187099954</v>
      </c>
      <c r="J3433" s="51">
        <f t="shared" ca="1" si="380"/>
        <v>2</v>
      </c>
      <c r="K3433" s="47">
        <f t="shared" si="381"/>
        <v>4.91</v>
      </c>
      <c r="L3433" s="47">
        <f t="shared" si="382"/>
        <v>4.91</v>
      </c>
      <c r="M3433" s="47">
        <f t="shared" si="383"/>
        <v>4.68</v>
      </c>
      <c r="N3433" s="47">
        <f t="shared" si="384"/>
        <v>4.7300000000000004</v>
      </c>
      <c r="O3433" s="48">
        <f t="shared" ca="1" si="385"/>
        <v>1188800</v>
      </c>
    </row>
    <row r="3434" spans="1:15" x14ac:dyDescent="0.25">
      <c r="A3434">
        <v>3419</v>
      </c>
      <c r="B3434" s="84">
        <v>37049</v>
      </c>
      <c r="C3434" s="47">
        <v>21.65</v>
      </c>
      <c r="D3434" s="47">
        <v>21.7</v>
      </c>
      <c r="E3434" s="47">
        <v>21</v>
      </c>
      <c r="F3434" s="47">
        <v>21.12</v>
      </c>
      <c r="G3434" s="48">
        <v>668100</v>
      </c>
      <c r="H3434" s="47">
        <v>4.92</v>
      </c>
      <c r="I3434" s="51">
        <f t="shared" si="379"/>
        <v>0.23295454545454544</v>
      </c>
      <c r="J3434" s="51">
        <f t="shared" ca="1" si="380"/>
        <v>2</v>
      </c>
      <c r="K3434" s="47">
        <f t="shared" si="381"/>
        <v>5.04</v>
      </c>
      <c r="L3434" s="47">
        <f t="shared" si="382"/>
        <v>5.0599999999999996</v>
      </c>
      <c r="M3434" s="47">
        <f t="shared" si="383"/>
        <v>4.8899999999999997</v>
      </c>
      <c r="N3434" s="47">
        <f t="shared" si="384"/>
        <v>4.92</v>
      </c>
      <c r="O3434" s="48">
        <f t="shared" ca="1" si="385"/>
        <v>1336200</v>
      </c>
    </row>
    <row r="3435" spans="1:15" x14ac:dyDescent="0.25">
      <c r="A3435">
        <v>3420</v>
      </c>
      <c r="B3435" s="84">
        <v>37048</v>
      </c>
      <c r="C3435" s="47">
        <v>21.64</v>
      </c>
      <c r="D3435" s="47">
        <v>21.72</v>
      </c>
      <c r="E3435" s="47">
        <v>21.48</v>
      </c>
      <c r="F3435" s="47">
        <v>21.61</v>
      </c>
      <c r="G3435" s="48">
        <v>329300</v>
      </c>
      <c r="H3435" s="47">
        <v>5.03</v>
      </c>
      <c r="I3435" s="51">
        <f t="shared" si="379"/>
        <v>0.2327626099028228</v>
      </c>
      <c r="J3435" s="51">
        <f t="shared" ca="1" si="380"/>
        <v>2</v>
      </c>
      <c r="K3435" s="47">
        <f t="shared" si="381"/>
        <v>5.04</v>
      </c>
      <c r="L3435" s="47">
        <f t="shared" si="382"/>
        <v>5.0599999999999996</v>
      </c>
      <c r="M3435" s="47">
        <f t="shared" si="383"/>
        <v>5</v>
      </c>
      <c r="N3435" s="47">
        <f t="shared" si="384"/>
        <v>5.03</v>
      </c>
      <c r="O3435" s="48">
        <f t="shared" ca="1" si="385"/>
        <v>658600</v>
      </c>
    </row>
    <row r="3436" spans="1:15" x14ac:dyDescent="0.25">
      <c r="A3436">
        <v>3421</v>
      </c>
      <c r="B3436" s="84">
        <v>37047</v>
      </c>
      <c r="C3436" s="47">
        <v>21.54</v>
      </c>
      <c r="D3436" s="47">
        <v>21.84</v>
      </c>
      <c r="E3436" s="47">
        <v>21.54</v>
      </c>
      <c r="F3436" s="47">
        <v>21.73</v>
      </c>
      <c r="G3436" s="48">
        <v>105600</v>
      </c>
      <c r="H3436" s="47">
        <v>5.0599999999999996</v>
      </c>
      <c r="I3436" s="51">
        <f t="shared" si="379"/>
        <v>0.23285780027611594</v>
      </c>
      <c r="J3436" s="51">
        <f t="shared" ca="1" si="380"/>
        <v>2</v>
      </c>
      <c r="K3436" s="47">
        <f t="shared" si="381"/>
        <v>5.0199999999999996</v>
      </c>
      <c r="L3436" s="47">
        <f t="shared" si="382"/>
        <v>5.09</v>
      </c>
      <c r="M3436" s="47">
        <f t="shared" si="383"/>
        <v>5.0199999999999996</v>
      </c>
      <c r="N3436" s="47">
        <f t="shared" si="384"/>
        <v>5.0599999999999996</v>
      </c>
      <c r="O3436" s="48">
        <f t="shared" ca="1" si="385"/>
        <v>211200</v>
      </c>
    </row>
    <row r="3437" spans="1:15" x14ac:dyDescent="0.25">
      <c r="A3437">
        <v>3422</v>
      </c>
      <c r="B3437" s="84">
        <v>37046</v>
      </c>
      <c r="C3437" s="47">
        <v>22</v>
      </c>
      <c r="D3437" s="47">
        <v>22.75</v>
      </c>
      <c r="E3437" s="47">
        <v>21.54</v>
      </c>
      <c r="F3437" s="47">
        <v>21.69</v>
      </c>
      <c r="G3437" s="48">
        <v>118400</v>
      </c>
      <c r="H3437" s="47">
        <v>5.05</v>
      </c>
      <c r="I3437" s="51">
        <f t="shared" si="379"/>
        <v>0.23282618718303363</v>
      </c>
      <c r="J3437" s="51">
        <f t="shared" ca="1" si="380"/>
        <v>2</v>
      </c>
      <c r="K3437" s="47">
        <f t="shared" si="381"/>
        <v>5.12</v>
      </c>
      <c r="L3437" s="47">
        <f t="shared" si="382"/>
        <v>5.3</v>
      </c>
      <c r="M3437" s="47">
        <f t="shared" si="383"/>
        <v>5.0199999999999996</v>
      </c>
      <c r="N3437" s="47">
        <f t="shared" si="384"/>
        <v>5.05</v>
      </c>
      <c r="O3437" s="48">
        <f t="shared" ca="1" si="385"/>
        <v>236800</v>
      </c>
    </row>
    <row r="3438" spans="1:15" x14ac:dyDescent="0.25">
      <c r="A3438">
        <v>3423</v>
      </c>
      <c r="B3438" s="84">
        <v>37043</v>
      </c>
      <c r="C3438" s="47">
        <v>22.8</v>
      </c>
      <c r="D3438" s="47">
        <v>22.8</v>
      </c>
      <c r="E3438" s="47">
        <v>21.99</v>
      </c>
      <c r="F3438" s="47">
        <v>22.19</v>
      </c>
      <c r="G3438" s="48">
        <v>80000</v>
      </c>
      <c r="H3438" s="47">
        <v>5.17</v>
      </c>
      <c r="I3438" s="51">
        <f t="shared" si="379"/>
        <v>0.2329878323569175</v>
      </c>
      <c r="J3438" s="51">
        <f t="shared" ca="1" si="380"/>
        <v>2.5</v>
      </c>
      <c r="K3438" s="47">
        <f t="shared" si="381"/>
        <v>5.31</v>
      </c>
      <c r="L3438" s="47">
        <f t="shared" si="382"/>
        <v>5.31</v>
      </c>
      <c r="M3438" s="47">
        <f t="shared" si="383"/>
        <v>5.12</v>
      </c>
      <c r="N3438" s="47">
        <f t="shared" si="384"/>
        <v>5.17</v>
      </c>
      <c r="O3438" s="48">
        <f t="shared" ca="1" si="385"/>
        <v>200000</v>
      </c>
    </row>
    <row r="3439" spans="1:15" x14ac:dyDescent="0.25">
      <c r="A3439">
        <v>3424</v>
      </c>
      <c r="B3439" s="84">
        <v>37042</v>
      </c>
      <c r="C3439" s="47">
        <v>28.5</v>
      </c>
      <c r="D3439" s="47">
        <v>28.51</v>
      </c>
      <c r="E3439" s="47">
        <v>27.6</v>
      </c>
      <c r="F3439" s="47">
        <v>27.94</v>
      </c>
      <c r="G3439" s="48">
        <v>411700</v>
      </c>
      <c r="H3439" s="47">
        <v>5.21</v>
      </c>
      <c r="I3439" s="51">
        <f t="shared" si="379"/>
        <v>0.18647100930565497</v>
      </c>
      <c r="J3439" s="51">
        <f t="shared" ca="1" si="380"/>
        <v>2.5</v>
      </c>
      <c r="K3439" s="47">
        <f t="shared" si="381"/>
        <v>5.31</v>
      </c>
      <c r="L3439" s="47">
        <f t="shared" si="382"/>
        <v>5.32</v>
      </c>
      <c r="M3439" s="47">
        <f t="shared" si="383"/>
        <v>5.15</v>
      </c>
      <c r="N3439" s="47">
        <f t="shared" si="384"/>
        <v>5.21</v>
      </c>
      <c r="O3439" s="48">
        <f t="shared" ca="1" si="385"/>
        <v>1029250</v>
      </c>
    </row>
    <row r="3440" spans="1:15" x14ac:dyDescent="0.25">
      <c r="A3440">
        <v>3425</v>
      </c>
      <c r="B3440" s="84">
        <v>37041</v>
      </c>
      <c r="C3440" s="47">
        <v>27.75</v>
      </c>
      <c r="D3440" s="47">
        <v>28.5</v>
      </c>
      <c r="E3440" s="47">
        <v>27.7</v>
      </c>
      <c r="F3440" s="47">
        <v>28.39</v>
      </c>
      <c r="G3440" s="48">
        <v>32900</v>
      </c>
      <c r="H3440" s="47">
        <v>5.29</v>
      </c>
      <c r="I3440" s="51">
        <f t="shared" si="379"/>
        <v>0.18633321592109897</v>
      </c>
      <c r="J3440" s="51">
        <f t="shared" ca="1" si="380"/>
        <v>2.5</v>
      </c>
      <c r="K3440" s="47">
        <f t="shared" si="381"/>
        <v>5.17</v>
      </c>
      <c r="L3440" s="47">
        <f t="shared" si="382"/>
        <v>5.31</v>
      </c>
      <c r="M3440" s="47">
        <f t="shared" si="383"/>
        <v>5.16</v>
      </c>
      <c r="N3440" s="47">
        <f t="shared" si="384"/>
        <v>5.29</v>
      </c>
      <c r="O3440" s="48">
        <f t="shared" ca="1" si="385"/>
        <v>82250</v>
      </c>
    </row>
    <row r="3441" spans="1:15" x14ac:dyDescent="0.25">
      <c r="A3441">
        <v>3426</v>
      </c>
      <c r="B3441" s="84">
        <v>37040</v>
      </c>
      <c r="C3441" s="47">
        <v>27.75</v>
      </c>
      <c r="D3441" s="47">
        <v>27.86</v>
      </c>
      <c r="E3441" s="47">
        <v>27.66</v>
      </c>
      <c r="F3441" s="47">
        <v>27.86</v>
      </c>
      <c r="G3441" s="48">
        <v>143300</v>
      </c>
      <c r="H3441" s="47">
        <v>5.19</v>
      </c>
      <c r="I3441" s="51">
        <f t="shared" si="379"/>
        <v>0.18628858578607324</v>
      </c>
      <c r="J3441" s="51">
        <f t="shared" ca="1" si="380"/>
        <v>2.5</v>
      </c>
      <c r="K3441" s="47">
        <f t="shared" si="381"/>
        <v>5.17</v>
      </c>
      <c r="L3441" s="47">
        <f t="shared" si="382"/>
        <v>5.19</v>
      </c>
      <c r="M3441" s="47">
        <f t="shared" si="383"/>
        <v>5.15</v>
      </c>
      <c r="N3441" s="47">
        <f t="shared" si="384"/>
        <v>5.19</v>
      </c>
      <c r="O3441" s="48">
        <f t="shared" ca="1" si="385"/>
        <v>358250</v>
      </c>
    </row>
    <row r="3442" spans="1:15" x14ac:dyDescent="0.25">
      <c r="A3442">
        <v>3427</v>
      </c>
      <c r="B3442" s="84">
        <v>37036</v>
      </c>
      <c r="C3442" s="47">
        <v>28.25</v>
      </c>
      <c r="D3442" s="47">
        <v>28.26</v>
      </c>
      <c r="E3442" s="47">
        <v>27.83</v>
      </c>
      <c r="F3442" s="47">
        <v>27.96</v>
      </c>
      <c r="G3442" s="48">
        <v>316800</v>
      </c>
      <c r="H3442" s="47">
        <v>5.21</v>
      </c>
      <c r="I3442" s="51">
        <f t="shared" si="379"/>
        <v>0.18633762517882688</v>
      </c>
      <c r="J3442" s="51">
        <f t="shared" ca="1" si="380"/>
        <v>2.5</v>
      </c>
      <c r="K3442" s="47">
        <f t="shared" si="381"/>
        <v>5.26</v>
      </c>
      <c r="L3442" s="47">
        <f t="shared" si="382"/>
        <v>5.27</v>
      </c>
      <c r="M3442" s="47">
        <f t="shared" si="383"/>
        <v>5.19</v>
      </c>
      <c r="N3442" s="47">
        <f t="shared" si="384"/>
        <v>5.21</v>
      </c>
      <c r="O3442" s="48">
        <f t="shared" ca="1" si="385"/>
        <v>792000</v>
      </c>
    </row>
    <row r="3443" spans="1:15" x14ac:dyDescent="0.25">
      <c r="A3443">
        <v>3428</v>
      </c>
      <c r="B3443" s="84">
        <v>37035</v>
      </c>
      <c r="C3443" s="47">
        <v>29.2</v>
      </c>
      <c r="D3443" s="47">
        <v>29.28</v>
      </c>
      <c r="E3443" s="47">
        <v>28.25</v>
      </c>
      <c r="F3443" s="47">
        <v>28.54</v>
      </c>
      <c r="G3443" s="48">
        <v>435300</v>
      </c>
      <c r="H3443" s="47">
        <v>5.32</v>
      </c>
      <c r="I3443" s="51">
        <f t="shared" si="379"/>
        <v>0.18640504555010512</v>
      </c>
      <c r="J3443" s="51">
        <f t="shared" ca="1" si="380"/>
        <v>2.5</v>
      </c>
      <c r="K3443" s="47">
        <f t="shared" si="381"/>
        <v>5.44</v>
      </c>
      <c r="L3443" s="47">
        <f t="shared" si="382"/>
        <v>5.46</v>
      </c>
      <c r="M3443" s="47">
        <f t="shared" si="383"/>
        <v>5.27</v>
      </c>
      <c r="N3443" s="47">
        <f t="shared" si="384"/>
        <v>5.32</v>
      </c>
      <c r="O3443" s="48">
        <f t="shared" ca="1" si="385"/>
        <v>1088250</v>
      </c>
    </row>
    <row r="3444" spans="1:15" x14ac:dyDescent="0.25">
      <c r="A3444">
        <v>3429</v>
      </c>
      <c r="B3444" s="84">
        <v>37034</v>
      </c>
      <c r="C3444" s="47">
        <v>29.17</v>
      </c>
      <c r="D3444" s="47">
        <v>29.35</v>
      </c>
      <c r="E3444" s="47">
        <v>28.95</v>
      </c>
      <c r="F3444" s="47">
        <v>29.25</v>
      </c>
      <c r="G3444" s="48">
        <v>52800</v>
      </c>
      <c r="H3444" s="47">
        <v>5.45</v>
      </c>
      <c r="I3444" s="51">
        <f t="shared" si="379"/>
        <v>0.18632478632478633</v>
      </c>
      <c r="J3444" s="51">
        <f t="shared" ca="1" si="380"/>
        <v>2.5</v>
      </c>
      <c r="K3444" s="47">
        <f t="shared" si="381"/>
        <v>5.44</v>
      </c>
      <c r="L3444" s="47">
        <f t="shared" si="382"/>
        <v>5.47</v>
      </c>
      <c r="M3444" s="47">
        <f t="shared" si="383"/>
        <v>5.39</v>
      </c>
      <c r="N3444" s="47">
        <f t="shared" si="384"/>
        <v>5.45</v>
      </c>
      <c r="O3444" s="48">
        <f t="shared" ca="1" si="385"/>
        <v>132000</v>
      </c>
    </row>
    <row r="3445" spans="1:15" x14ac:dyDescent="0.25">
      <c r="A3445">
        <v>3430</v>
      </c>
      <c r="B3445" s="84">
        <v>37033</v>
      </c>
      <c r="C3445" s="47">
        <v>29.44</v>
      </c>
      <c r="D3445" s="47">
        <v>29.44</v>
      </c>
      <c r="E3445" s="47">
        <v>28.99</v>
      </c>
      <c r="F3445" s="47">
        <v>29.17</v>
      </c>
      <c r="G3445" s="48">
        <v>101700</v>
      </c>
      <c r="H3445" s="47">
        <v>5.44</v>
      </c>
      <c r="I3445" s="51">
        <f t="shared" si="379"/>
        <v>0.18649297223174494</v>
      </c>
      <c r="J3445" s="51">
        <f t="shared" ca="1" si="380"/>
        <v>2.5</v>
      </c>
      <c r="K3445" s="47">
        <f t="shared" si="381"/>
        <v>5.49</v>
      </c>
      <c r="L3445" s="47">
        <f t="shared" si="382"/>
        <v>5.49</v>
      </c>
      <c r="M3445" s="47">
        <f t="shared" si="383"/>
        <v>5.41</v>
      </c>
      <c r="N3445" s="47">
        <f t="shared" si="384"/>
        <v>5.44</v>
      </c>
      <c r="O3445" s="48">
        <f t="shared" ca="1" si="385"/>
        <v>254250</v>
      </c>
    </row>
    <row r="3446" spans="1:15" x14ac:dyDescent="0.25">
      <c r="A3446">
        <v>3431</v>
      </c>
      <c r="B3446" s="84">
        <v>37032</v>
      </c>
      <c r="C3446" s="47">
        <v>29.5</v>
      </c>
      <c r="D3446" s="47">
        <v>29.7</v>
      </c>
      <c r="E3446" s="47">
        <v>29.24</v>
      </c>
      <c r="F3446" s="47">
        <v>29.44</v>
      </c>
      <c r="G3446" s="48">
        <v>77700</v>
      </c>
      <c r="H3446" s="47">
        <v>5.49</v>
      </c>
      <c r="I3446" s="51">
        <f t="shared" si="379"/>
        <v>0.18648097826086957</v>
      </c>
      <c r="J3446" s="51">
        <f t="shared" ca="1" si="380"/>
        <v>2.5</v>
      </c>
      <c r="K3446" s="47">
        <f t="shared" si="381"/>
        <v>5.5</v>
      </c>
      <c r="L3446" s="47">
        <f t="shared" si="382"/>
        <v>5.54</v>
      </c>
      <c r="M3446" s="47">
        <f t="shared" si="383"/>
        <v>5.45</v>
      </c>
      <c r="N3446" s="47">
        <f t="shared" si="384"/>
        <v>5.49</v>
      </c>
      <c r="O3446" s="48">
        <f t="shared" ca="1" si="385"/>
        <v>194250</v>
      </c>
    </row>
    <row r="3447" spans="1:15" x14ac:dyDescent="0.25">
      <c r="A3447">
        <v>3432</v>
      </c>
      <c r="B3447" s="84">
        <v>37029</v>
      </c>
      <c r="C3447" s="47">
        <v>29.25</v>
      </c>
      <c r="D3447" s="47">
        <v>29.7</v>
      </c>
      <c r="E3447" s="47">
        <v>28.9</v>
      </c>
      <c r="F3447" s="47">
        <v>29.5</v>
      </c>
      <c r="G3447" s="48">
        <v>608000</v>
      </c>
      <c r="H3447" s="47">
        <v>5.5</v>
      </c>
      <c r="I3447" s="51">
        <f t="shared" si="379"/>
        <v>0.1864406779661017</v>
      </c>
      <c r="J3447" s="51">
        <f t="shared" ca="1" si="380"/>
        <v>2.5</v>
      </c>
      <c r="K3447" s="47">
        <f t="shared" si="381"/>
        <v>5.45</v>
      </c>
      <c r="L3447" s="47">
        <f t="shared" si="382"/>
        <v>5.54</v>
      </c>
      <c r="M3447" s="47">
        <f t="shared" si="383"/>
        <v>5.39</v>
      </c>
      <c r="N3447" s="47">
        <f t="shared" si="384"/>
        <v>5.5</v>
      </c>
      <c r="O3447" s="48">
        <f t="shared" ca="1" si="385"/>
        <v>1520000</v>
      </c>
    </row>
    <row r="3448" spans="1:15" x14ac:dyDescent="0.25">
      <c r="A3448">
        <v>3433</v>
      </c>
      <c r="B3448" s="84">
        <v>37028</v>
      </c>
      <c r="C3448" s="47">
        <v>29.25</v>
      </c>
      <c r="D3448" s="47">
        <v>29.62</v>
      </c>
      <c r="E3448" s="47">
        <v>28.9</v>
      </c>
      <c r="F3448" s="47">
        <v>29.51</v>
      </c>
      <c r="G3448" s="48">
        <v>2313700</v>
      </c>
      <c r="H3448" s="47">
        <v>5.5</v>
      </c>
      <c r="I3448" s="51">
        <f t="shared" si="379"/>
        <v>0.18637749915282953</v>
      </c>
      <c r="J3448" s="51">
        <f t="shared" ca="1" si="380"/>
        <v>2.5</v>
      </c>
      <c r="K3448" s="47">
        <f t="shared" si="381"/>
        <v>5.45</v>
      </c>
      <c r="L3448" s="47">
        <f t="shared" si="382"/>
        <v>5.52</v>
      </c>
      <c r="M3448" s="47">
        <f t="shared" si="383"/>
        <v>5.39</v>
      </c>
      <c r="N3448" s="47">
        <f t="shared" si="384"/>
        <v>5.5</v>
      </c>
      <c r="O3448" s="48">
        <f t="shared" ca="1" si="385"/>
        <v>5784250</v>
      </c>
    </row>
    <row r="3449" spans="1:15" x14ac:dyDescent="0.25">
      <c r="A3449">
        <v>3434</v>
      </c>
      <c r="B3449" s="84">
        <v>37027</v>
      </c>
      <c r="C3449" s="47">
        <v>28.83</v>
      </c>
      <c r="D3449" s="47">
        <v>29.75</v>
      </c>
      <c r="E3449" s="47">
        <v>28.71</v>
      </c>
      <c r="F3449" s="47">
        <v>29.75</v>
      </c>
      <c r="G3449" s="48">
        <v>517700</v>
      </c>
      <c r="H3449" s="47">
        <v>5.54</v>
      </c>
      <c r="I3449" s="51">
        <f t="shared" si="379"/>
        <v>0.18621848739495797</v>
      </c>
      <c r="J3449" s="51">
        <f t="shared" ca="1" si="380"/>
        <v>2.5</v>
      </c>
      <c r="K3449" s="47">
        <f t="shared" si="381"/>
        <v>5.37</v>
      </c>
      <c r="L3449" s="47">
        <f t="shared" si="382"/>
        <v>5.54</v>
      </c>
      <c r="M3449" s="47">
        <f t="shared" si="383"/>
        <v>5.35</v>
      </c>
      <c r="N3449" s="47">
        <f t="shared" si="384"/>
        <v>5.54</v>
      </c>
      <c r="O3449" s="48">
        <f t="shared" ca="1" si="385"/>
        <v>1294250</v>
      </c>
    </row>
    <row r="3450" spans="1:15" x14ac:dyDescent="0.25">
      <c r="A3450">
        <v>3435</v>
      </c>
      <c r="B3450" s="84">
        <v>37026</v>
      </c>
      <c r="C3450" s="47">
        <v>28.9</v>
      </c>
      <c r="D3450" s="47">
        <v>29</v>
      </c>
      <c r="E3450" s="47">
        <v>28.8</v>
      </c>
      <c r="F3450" s="47">
        <v>28.84</v>
      </c>
      <c r="G3450" s="48">
        <v>99700</v>
      </c>
      <c r="H3450" s="47">
        <v>5.37</v>
      </c>
      <c r="I3450" s="51">
        <f t="shared" si="379"/>
        <v>0.1861997226074896</v>
      </c>
      <c r="J3450" s="51">
        <f t="shared" ca="1" si="380"/>
        <v>2.5</v>
      </c>
      <c r="K3450" s="47">
        <f t="shared" si="381"/>
        <v>5.38</v>
      </c>
      <c r="L3450" s="47">
        <f t="shared" si="382"/>
        <v>5.4</v>
      </c>
      <c r="M3450" s="47">
        <f t="shared" si="383"/>
        <v>5.36</v>
      </c>
      <c r="N3450" s="47">
        <f t="shared" si="384"/>
        <v>5.37</v>
      </c>
      <c r="O3450" s="48">
        <f t="shared" ca="1" si="385"/>
        <v>249250</v>
      </c>
    </row>
    <row r="3451" spans="1:15" x14ac:dyDescent="0.25">
      <c r="A3451">
        <v>3436</v>
      </c>
      <c r="B3451" s="84">
        <v>37025</v>
      </c>
      <c r="C3451" s="47">
        <v>28.85</v>
      </c>
      <c r="D3451" s="47">
        <v>28.9</v>
      </c>
      <c r="E3451" s="47">
        <v>28.66</v>
      </c>
      <c r="F3451" s="47">
        <v>28.9</v>
      </c>
      <c r="G3451" s="48">
        <v>26900</v>
      </c>
      <c r="H3451" s="47">
        <v>5.39</v>
      </c>
      <c r="I3451" s="51">
        <f t="shared" si="379"/>
        <v>0.18650519031141868</v>
      </c>
      <c r="J3451" s="51">
        <f t="shared" ca="1" si="380"/>
        <v>2.5</v>
      </c>
      <c r="K3451" s="47">
        <f t="shared" si="381"/>
        <v>5.38</v>
      </c>
      <c r="L3451" s="47">
        <f t="shared" si="382"/>
        <v>5.39</v>
      </c>
      <c r="M3451" s="47">
        <f t="shared" si="383"/>
        <v>5.35</v>
      </c>
      <c r="N3451" s="47">
        <f t="shared" si="384"/>
        <v>5.39</v>
      </c>
      <c r="O3451" s="48">
        <f t="shared" ca="1" si="385"/>
        <v>67250</v>
      </c>
    </row>
    <row r="3452" spans="1:15" x14ac:dyDescent="0.25">
      <c r="A3452">
        <v>3437</v>
      </c>
      <c r="B3452" s="84">
        <v>37022</v>
      </c>
      <c r="C3452" s="47">
        <v>29.36</v>
      </c>
      <c r="D3452" s="47">
        <v>29.36</v>
      </c>
      <c r="E3452" s="47">
        <v>28.32</v>
      </c>
      <c r="F3452" s="47">
        <v>28.75</v>
      </c>
      <c r="G3452" s="48">
        <v>244900</v>
      </c>
      <c r="H3452" s="47">
        <v>5.36</v>
      </c>
      <c r="I3452" s="51">
        <f t="shared" si="379"/>
        <v>0.18643478260869567</v>
      </c>
      <c r="J3452" s="51">
        <f t="shared" ca="1" si="380"/>
        <v>2.5</v>
      </c>
      <c r="K3452" s="47">
        <f t="shared" si="381"/>
        <v>5.47</v>
      </c>
      <c r="L3452" s="47">
        <f t="shared" si="382"/>
        <v>5.47</v>
      </c>
      <c r="M3452" s="47">
        <f t="shared" si="383"/>
        <v>5.28</v>
      </c>
      <c r="N3452" s="47">
        <f t="shared" si="384"/>
        <v>5.36</v>
      </c>
      <c r="O3452" s="48">
        <f t="shared" ca="1" si="385"/>
        <v>612250</v>
      </c>
    </row>
    <row r="3453" spans="1:15" x14ac:dyDescent="0.25">
      <c r="A3453">
        <v>3438</v>
      </c>
      <c r="B3453" s="84">
        <v>37021</v>
      </c>
      <c r="C3453" s="47">
        <v>29</v>
      </c>
      <c r="D3453" s="47">
        <v>29.38</v>
      </c>
      <c r="E3453" s="47">
        <v>29</v>
      </c>
      <c r="F3453" s="47">
        <v>29.3</v>
      </c>
      <c r="G3453" s="48">
        <v>93600</v>
      </c>
      <c r="H3453" s="47">
        <v>5.46</v>
      </c>
      <c r="I3453" s="51">
        <f t="shared" si="379"/>
        <v>0.1863481228668942</v>
      </c>
      <c r="J3453" s="51">
        <f t="shared" ca="1" si="380"/>
        <v>2.5</v>
      </c>
      <c r="K3453" s="47">
        <f t="shared" si="381"/>
        <v>5.4</v>
      </c>
      <c r="L3453" s="47">
        <f t="shared" si="382"/>
        <v>5.47</v>
      </c>
      <c r="M3453" s="47">
        <f t="shared" si="383"/>
        <v>5.4</v>
      </c>
      <c r="N3453" s="47">
        <f t="shared" si="384"/>
        <v>5.46</v>
      </c>
      <c r="O3453" s="48">
        <f t="shared" ca="1" si="385"/>
        <v>234000</v>
      </c>
    </row>
    <row r="3454" spans="1:15" x14ac:dyDescent="0.25">
      <c r="A3454">
        <v>3439</v>
      </c>
      <c r="B3454" s="84">
        <v>37020</v>
      </c>
      <c r="C3454" s="47">
        <v>29.5</v>
      </c>
      <c r="D3454" s="47">
        <v>29.6</v>
      </c>
      <c r="E3454" s="47">
        <v>29.3</v>
      </c>
      <c r="F3454" s="47">
        <v>29.55</v>
      </c>
      <c r="G3454" s="48">
        <v>210000</v>
      </c>
      <c r="H3454" s="47">
        <v>5.51</v>
      </c>
      <c r="I3454" s="51">
        <f t="shared" si="379"/>
        <v>0.18646362098138747</v>
      </c>
      <c r="J3454" s="51">
        <f t="shared" ca="1" si="380"/>
        <v>2.5</v>
      </c>
      <c r="K3454" s="47">
        <f t="shared" si="381"/>
        <v>5.5</v>
      </c>
      <c r="L3454" s="47">
        <f t="shared" si="382"/>
        <v>5.52</v>
      </c>
      <c r="M3454" s="47">
        <f t="shared" si="383"/>
        <v>5.46</v>
      </c>
      <c r="N3454" s="47">
        <f t="shared" si="384"/>
        <v>5.51</v>
      </c>
      <c r="O3454" s="48">
        <f t="shared" ca="1" si="385"/>
        <v>525000</v>
      </c>
    </row>
    <row r="3455" spans="1:15" x14ac:dyDescent="0.25">
      <c r="A3455">
        <v>3440</v>
      </c>
      <c r="B3455" s="84">
        <v>37019</v>
      </c>
      <c r="C3455" s="47">
        <v>29.32</v>
      </c>
      <c r="D3455" s="47">
        <v>29.66</v>
      </c>
      <c r="E3455" s="47">
        <v>29.32</v>
      </c>
      <c r="F3455" s="47">
        <v>29.57</v>
      </c>
      <c r="G3455" s="48">
        <v>118100</v>
      </c>
      <c r="H3455" s="47">
        <v>5.51</v>
      </c>
      <c r="I3455" s="51">
        <f t="shared" si="379"/>
        <v>0.18633750422725734</v>
      </c>
      <c r="J3455" s="51">
        <f t="shared" ca="1" si="380"/>
        <v>2.5</v>
      </c>
      <c r="K3455" s="47">
        <f t="shared" si="381"/>
        <v>5.46</v>
      </c>
      <c r="L3455" s="47">
        <f t="shared" si="382"/>
        <v>5.53</v>
      </c>
      <c r="M3455" s="47">
        <f t="shared" si="383"/>
        <v>5.46</v>
      </c>
      <c r="N3455" s="47">
        <f t="shared" si="384"/>
        <v>5.51</v>
      </c>
      <c r="O3455" s="48">
        <f t="shared" ca="1" si="385"/>
        <v>295250</v>
      </c>
    </row>
    <row r="3456" spans="1:15" x14ac:dyDescent="0.25">
      <c r="A3456">
        <v>3441</v>
      </c>
      <c r="B3456" s="84">
        <v>37018</v>
      </c>
      <c r="C3456" s="47">
        <v>28.56</v>
      </c>
      <c r="D3456" s="47">
        <v>29.52</v>
      </c>
      <c r="E3456" s="47">
        <v>28.56</v>
      </c>
      <c r="F3456" s="47">
        <v>29.35</v>
      </c>
      <c r="G3456" s="48">
        <v>200100</v>
      </c>
      <c r="H3456" s="47">
        <v>5.47</v>
      </c>
      <c r="I3456" s="51">
        <f t="shared" si="379"/>
        <v>0.18637137989778532</v>
      </c>
      <c r="J3456" s="51">
        <f t="shared" ca="1" si="380"/>
        <v>2.5</v>
      </c>
      <c r="K3456" s="47">
        <f t="shared" si="381"/>
        <v>5.32</v>
      </c>
      <c r="L3456" s="47">
        <f t="shared" si="382"/>
        <v>5.5</v>
      </c>
      <c r="M3456" s="47">
        <f t="shared" si="383"/>
        <v>5.32</v>
      </c>
      <c r="N3456" s="47">
        <f t="shared" si="384"/>
        <v>5.47</v>
      </c>
      <c r="O3456" s="48">
        <f t="shared" ca="1" si="385"/>
        <v>500250</v>
      </c>
    </row>
    <row r="3457" spans="1:15" x14ac:dyDescent="0.25">
      <c r="A3457">
        <v>3442</v>
      </c>
      <c r="B3457" s="84">
        <v>37015</v>
      </c>
      <c r="C3457" s="47">
        <v>28.5</v>
      </c>
      <c r="D3457" s="47">
        <v>28.83</v>
      </c>
      <c r="E3457" s="47">
        <v>28.45</v>
      </c>
      <c r="F3457" s="47">
        <v>28.68</v>
      </c>
      <c r="G3457" s="48">
        <v>1334900</v>
      </c>
      <c r="H3457" s="47">
        <v>5.34</v>
      </c>
      <c r="I3457" s="51">
        <f t="shared" si="379"/>
        <v>0.18619246861924685</v>
      </c>
      <c r="J3457" s="51">
        <f t="shared" ca="1" si="380"/>
        <v>2.5</v>
      </c>
      <c r="K3457" s="47">
        <f t="shared" si="381"/>
        <v>5.31</v>
      </c>
      <c r="L3457" s="47">
        <f t="shared" si="382"/>
        <v>5.37</v>
      </c>
      <c r="M3457" s="47">
        <f t="shared" si="383"/>
        <v>5.3</v>
      </c>
      <c r="N3457" s="47">
        <f t="shared" si="384"/>
        <v>5.34</v>
      </c>
      <c r="O3457" s="48">
        <f t="shared" ca="1" si="385"/>
        <v>3337250</v>
      </c>
    </row>
    <row r="3458" spans="1:15" x14ac:dyDescent="0.25">
      <c r="A3458">
        <v>3443</v>
      </c>
      <c r="B3458" s="84">
        <v>37014</v>
      </c>
      <c r="C3458" s="47">
        <v>28.74</v>
      </c>
      <c r="D3458" s="47">
        <v>28.89</v>
      </c>
      <c r="E3458" s="47">
        <v>28.5</v>
      </c>
      <c r="F3458" s="47">
        <v>28.61</v>
      </c>
      <c r="G3458" s="48">
        <v>190000</v>
      </c>
      <c r="H3458" s="47">
        <v>5.33</v>
      </c>
      <c r="I3458" s="51">
        <f t="shared" si="379"/>
        <v>0.18629849702901083</v>
      </c>
      <c r="J3458" s="51">
        <f t="shared" ca="1" si="380"/>
        <v>2.5</v>
      </c>
      <c r="K3458" s="47">
        <f t="shared" si="381"/>
        <v>5.35</v>
      </c>
      <c r="L3458" s="47">
        <f t="shared" si="382"/>
        <v>5.38</v>
      </c>
      <c r="M3458" s="47">
        <f t="shared" si="383"/>
        <v>5.31</v>
      </c>
      <c r="N3458" s="47">
        <f t="shared" si="384"/>
        <v>5.33</v>
      </c>
      <c r="O3458" s="48">
        <f t="shared" ca="1" si="385"/>
        <v>475000</v>
      </c>
    </row>
    <row r="3459" spans="1:15" x14ac:dyDescent="0.25">
      <c r="A3459">
        <v>3444</v>
      </c>
      <c r="B3459" s="84">
        <v>37013</v>
      </c>
      <c r="C3459" s="47">
        <v>27.63</v>
      </c>
      <c r="D3459" s="47">
        <v>29.09</v>
      </c>
      <c r="E3459" s="47">
        <v>27.63</v>
      </c>
      <c r="F3459" s="47">
        <v>28.9</v>
      </c>
      <c r="G3459" s="48">
        <v>256900</v>
      </c>
      <c r="H3459" s="47">
        <v>5.39</v>
      </c>
      <c r="I3459" s="51">
        <f t="shared" si="379"/>
        <v>0.18650519031141868</v>
      </c>
      <c r="J3459" s="51">
        <f t="shared" ca="1" si="380"/>
        <v>2.5</v>
      </c>
      <c r="K3459" s="47">
        <f t="shared" si="381"/>
        <v>5.15</v>
      </c>
      <c r="L3459" s="47">
        <f t="shared" si="382"/>
        <v>5.43</v>
      </c>
      <c r="M3459" s="47">
        <f t="shared" si="383"/>
        <v>5.15</v>
      </c>
      <c r="N3459" s="47">
        <f t="shared" si="384"/>
        <v>5.39</v>
      </c>
      <c r="O3459" s="48">
        <f t="shared" ca="1" si="385"/>
        <v>642250</v>
      </c>
    </row>
    <row r="3460" spans="1:15" x14ac:dyDescent="0.25">
      <c r="A3460">
        <v>3445</v>
      </c>
      <c r="B3460" s="84">
        <v>37012</v>
      </c>
      <c r="C3460" s="47">
        <v>27.44</v>
      </c>
      <c r="D3460" s="47">
        <v>27.75</v>
      </c>
      <c r="E3460" s="47">
        <v>27.35</v>
      </c>
      <c r="F3460" s="47">
        <v>27.74</v>
      </c>
      <c r="G3460" s="48">
        <v>1257600</v>
      </c>
      <c r="H3460" s="47">
        <v>5.17</v>
      </c>
      <c r="I3460" s="51">
        <f t="shared" si="379"/>
        <v>0.18637346791636628</v>
      </c>
      <c r="J3460" s="51">
        <f t="shared" ca="1" si="380"/>
        <v>2.5</v>
      </c>
      <c r="K3460" s="47">
        <f t="shared" si="381"/>
        <v>5.1100000000000003</v>
      </c>
      <c r="L3460" s="47">
        <f t="shared" si="382"/>
        <v>5.17</v>
      </c>
      <c r="M3460" s="47">
        <f t="shared" si="383"/>
        <v>5.0999999999999996</v>
      </c>
      <c r="N3460" s="47">
        <f t="shared" si="384"/>
        <v>5.17</v>
      </c>
      <c r="O3460" s="48">
        <f t="shared" ca="1" si="385"/>
        <v>3144000</v>
      </c>
    </row>
    <row r="3461" spans="1:15" x14ac:dyDescent="0.25">
      <c r="A3461">
        <v>3446</v>
      </c>
      <c r="B3461" s="84">
        <v>37011</v>
      </c>
      <c r="C3461" s="47">
        <v>27.69</v>
      </c>
      <c r="D3461" s="47">
        <v>28</v>
      </c>
      <c r="E3461" s="47">
        <v>27.4</v>
      </c>
      <c r="F3461" s="47">
        <v>27.47</v>
      </c>
      <c r="G3461" s="48">
        <v>195700</v>
      </c>
      <c r="H3461" s="47">
        <v>5.12</v>
      </c>
      <c r="I3461" s="51">
        <f t="shared" si="379"/>
        <v>0.18638514743356391</v>
      </c>
      <c r="J3461" s="51">
        <f t="shared" ca="1" si="380"/>
        <v>2.5</v>
      </c>
      <c r="K3461" s="47">
        <f t="shared" si="381"/>
        <v>5.16</v>
      </c>
      <c r="L3461" s="47">
        <f t="shared" si="382"/>
        <v>5.22</v>
      </c>
      <c r="M3461" s="47">
        <f t="shared" si="383"/>
        <v>5.1100000000000003</v>
      </c>
      <c r="N3461" s="47">
        <f t="shared" si="384"/>
        <v>5.12</v>
      </c>
      <c r="O3461" s="48">
        <f t="shared" ca="1" si="385"/>
        <v>489250</v>
      </c>
    </row>
    <row r="3462" spans="1:15" x14ac:dyDescent="0.25">
      <c r="A3462">
        <v>3447</v>
      </c>
      <c r="B3462" s="84">
        <v>37008</v>
      </c>
      <c r="C3462" s="47">
        <v>27.31</v>
      </c>
      <c r="D3462" s="47">
        <v>27.9</v>
      </c>
      <c r="E3462" s="47">
        <v>27.31</v>
      </c>
      <c r="F3462" s="47">
        <v>27.45</v>
      </c>
      <c r="G3462" s="48">
        <v>293600</v>
      </c>
      <c r="H3462" s="47">
        <v>5.12</v>
      </c>
      <c r="I3462" s="51">
        <f t="shared" si="379"/>
        <v>0.18652094717668488</v>
      </c>
      <c r="J3462" s="51">
        <f t="shared" ca="1" si="380"/>
        <v>2.5</v>
      </c>
      <c r="K3462" s="47">
        <f t="shared" si="381"/>
        <v>5.09</v>
      </c>
      <c r="L3462" s="47">
        <f t="shared" si="382"/>
        <v>5.2</v>
      </c>
      <c r="M3462" s="47">
        <f t="shared" si="383"/>
        <v>5.09</v>
      </c>
      <c r="N3462" s="47">
        <f t="shared" si="384"/>
        <v>5.12</v>
      </c>
      <c r="O3462" s="48">
        <f t="shared" ca="1" si="385"/>
        <v>734000</v>
      </c>
    </row>
    <row r="3463" spans="1:15" x14ac:dyDescent="0.25">
      <c r="A3463">
        <v>3448</v>
      </c>
      <c r="B3463" s="84">
        <v>37007</v>
      </c>
      <c r="C3463" s="47">
        <v>27.59</v>
      </c>
      <c r="D3463" s="47">
        <v>27.6</v>
      </c>
      <c r="E3463" s="47">
        <v>27.45</v>
      </c>
      <c r="F3463" s="47">
        <v>27.5</v>
      </c>
      <c r="G3463" s="48">
        <v>174000</v>
      </c>
      <c r="H3463" s="47">
        <v>5.12</v>
      </c>
      <c r="I3463" s="51">
        <f t="shared" si="379"/>
        <v>0.1861818181818182</v>
      </c>
      <c r="J3463" s="51">
        <f t="shared" ca="1" si="380"/>
        <v>2.5</v>
      </c>
      <c r="K3463" s="47">
        <f t="shared" si="381"/>
        <v>5.14</v>
      </c>
      <c r="L3463" s="47">
        <f t="shared" si="382"/>
        <v>5.14</v>
      </c>
      <c r="M3463" s="47">
        <f t="shared" si="383"/>
        <v>5.1100000000000003</v>
      </c>
      <c r="N3463" s="47">
        <f t="shared" si="384"/>
        <v>5.12</v>
      </c>
      <c r="O3463" s="48">
        <f t="shared" ca="1" si="385"/>
        <v>435000</v>
      </c>
    </row>
    <row r="3464" spans="1:15" x14ac:dyDescent="0.25">
      <c r="A3464">
        <v>3449</v>
      </c>
      <c r="B3464" s="84">
        <v>37006</v>
      </c>
      <c r="C3464" s="47">
        <v>27</v>
      </c>
      <c r="D3464" s="47">
        <v>27.9</v>
      </c>
      <c r="E3464" s="47">
        <v>27</v>
      </c>
      <c r="F3464" s="47">
        <v>27.6</v>
      </c>
      <c r="G3464" s="48">
        <v>290900</v>
      </c>
      <c r="H3464" s="47">
        <v>5.14</v>
      </c>
      <c r="I3464" s="51">
        <f t="shared" si="379"/>
        <v>0.186231884057971</v>
      </c>
      <c r="J3464" s="51">
        <f t="shared" ca="1" si="380"/>
        <v>2.5</v>
      </c>
      <c r="K3464" s="47">
        <f t="shared" si="381"/>
        <v>5.03</v>
      </c>
      <c r="L3464" s="47">
        <f t="shared" si="382"/>
        <v>5.2</v>
      </c>
      <c r="M3464" s="47">
        <f t="shared" si="383"/>
        <v>5.03</v>
      </c>
      <c r="N3464" s="47">
        <f t="shared" si="384"/>
        <v>5.14</v>
      </c>
      <c r="O3464" s="48">
        <f t="shared" ca="1" si="385"/>
        <v>727250</v>
      </c>
    </row>
    <row r="3465" spans="1:15" x14ac:dyDescent="0.25">
      <c r="A3465">
        <v>3450</v>
      </c>
      <c r="B3465" s="84">
        <v>37005</v>
      </c>
      <c r="C3465" s="47">
        <v>27.35</v>
      </c>
      <c r="D3465" s="47">
        <v>27.88</v>
      </c>
      <c r="E3465" s="47">
        <v>26.88</v>
      </c>
      <c r="F3465" s="47">
        <v>27.1</v>
      </c>
      <c r="G3465" s="48">
        <v>214400</v>
      </c>
      <c r="H3465" s="47">
        <v>5.05</v>
      </c>
      <c r="I3465" s="51">
        <f t="shared" si="379"/>
        <v>0.18634686346863466</v>
      </c>
      <c r="J3465" s="51">
        <f t="shared" ca="1" si="380"/>
        <v>2.5</v>
      </c>
      <c r="K3465" s="47">
        <f t="shared" si="381"/>
        <v>5.0999999999999996</v>
      </c>
      <c r="L3465" s="47">
        <f t="shared" si="382"/>
        <v>5.2</v>
      </c>
      <c r="M3465" s="47">
        <f t="shared" si="383"/>
        <v>5.01</v>
      </c>
      <c r="N3465" s="47">
        <f t="shared" si="384"/>
        <v>5.05</v>
      </c>
      <c r="O3465" s="48">
        <f t="shared" ca="1" si="385"/>
        <v>536000</v>
      </c>
    </row>
    <row r="3466" spans="1:15" x14ac:dyDescent="0.25">
      <c r="A3466">
        <v>3451</v>
      </c>
      <c r="B3466" s="84">
        <v>37004</v>
      </c>
      <c r="C3466" s="47">
        <v>27.19</v>
      </c>
      <c r="D3466" s="47">
        <v>28.03</v>
      </c>
      <c r="E3466" s="47">
        <v>27.19</v>
      </c>
      <c r="F3466" s="47">
        <v>27.35</v>
      </c>
      <c r="G3466" s="48">
        <v>150500</v>
      </c>
      <c r="H3466" s="47">
        <v>5.0999999999999996</v>
      </c>
      <c r="I3466" s="51">
        <f t="shared" si="379"/>
        <v>0.18647166361974404</v>
      </c>
      <c r="J3466" s="51">
        <f t="shared" ca="1" si="380"/>
        <v>2.5</v>
      </c>
      <c r="K3466" s="47">
        <f t="shared" si="381"/>
        <v>5.07</v>
      </c>
      <c r="L3466" s="47">
        <f t="shared" si="382"/>
        <v>5.23</v>
      </c>
      <c r="M3466" s="47">
        <f t="shared" si="383"/>
        <v>5.07</v>
      </c>
      <c r="N3466" s="47">
        <f t="shared" si="384"/>
        <v>5.0999999999999996</v>
      </c>
      <c r="O3466" s="48">
        <f t="shared" ca="1" si="385"/>
        <v>376250</v>
      </c>
    </row>
    <row r="3467" spans="1:15" x14ac:dyDescent="0.25">
      <c r="A3467">
        <v>3452</v>
      </c>
      <c r="B3467" s="84">
        <v>37001</v>
      </c>
      <c r="C3467" s="47">
        <v>27.44</v>
      </c>
      <c r="D3467" s="47">
        <v>28.45</v>
      </c>
      <c r="E3467" s="47">
        <v>27.3</v>
      </c>
      <c r="F3467" s="47">
        <v>27.55</v>
      </c>
      <c r="G3467" s="48">
        <v>604800</v>
      </c>
      <c r="H3467" s="47">
        <v>5.13</v>
      </c>
      <c r="I3467" s="51">
        <f t="shared" si="379"/>
        <v>0.18620689655172412</v>
      </c>
      <c r="J3467" s="51">
        <f t="shared" ca="1" si="380"/>
        <v>2.5</v>
      </c>
      <c r="K3467" s="47">
        <f t="shared" si="381"/>
        <v>5.1100000000000003</v>
      </c>
      <c r="L3467" s="47">
        <f t="shared" si="382"/>
        <v>5.3</v>
      </c>
      <c r="M3467" s="47">
        <f t="shared" si="383"/>
        <v>5.08</v>
      </c>
      <c r="N3467" s="47">
        <f t="shared" si="384"/>
        <v>5.13</v>
      </c>
      <c r="O3467" s="48">
        <f t="shared" ca="1" si="385"/>
        <v>1512000</v>
      </c>
    </row>
    <row r="3468" spans="1:15" x14ac:dyDescent="0.25">
      <c r="A3468">
        <v>3453</v>
      </c>
      <c r="B3468" s="84">
        <v>37000</v>
      </c>
      <c r="C3468" s="47">
        <v>25.86</v>
      </c>
      <c r="D3468" s="47">
        <v>28.25</v>
      </c>
      <c r="E3468" s="47">
        <v>25.86</v>
      </c>
      <c r="F3468" s="47">
        <v>27.09</v>
      </c>
      <c r="G3468" s="48">
        <v>1122000</v>
      </c>
      <c r="H3468" s="47">
        <v>5.05</v>
      </c>
      <c r="I3468" s="51">
        <f t="shared" si="379"/>
        <v>0.1864156515319306</v>
      </c>
      <c r="J3468" s="51">
        <f t="shared" ca="1" si="380"/>
        <v>2.5</v>
      </c>
      <c r="K3468" s="47">
        <f t="shared" si="381"/>
        <v>4.82</v>
      </c>
      <c r="L3468" s="47">
        <f t="shared" si="382"/>
        <v>5.27</v>
      </c>
      <c r="M3468" s="47">
        <f t="shared" si="383"/>
        <v>4.82</v>
      </c>
      <c r="N3468" s="47">
        <f t="shared" si="384"/>
        <v>5.05</v>
      </c>
      <c r="O3468" s="48">
        <f t="shared" ca="1" si="385"/>
        <v>2805000</v>
      </c>
    </row>
    <row r="3469" spans="1:15" x14ac:dyDescent="0.25">
      <c r="A3469">
        <v>3454</v>
      </c>
      <c r="B3469" s="84">
        <v>36999</v>
      </c>
      <c r="C3469" s="47">
        <v>25.25</v>
      </c>
      <c r="D3469" s="47">
        <v>25.97</v>
      </c>
      <c r="E3469" s="47">
        <v>25.25</v>
      </c>
      <c r="F3469" s="47">
        <v>25.95</v>
      </c>
      <c r="G3469" s="48">
        <v>205700</v>
      </c>
      <c r="H3469" s="47">
        <v>4.84</v>
      </c>
      <c r="I3469" s="51">
        <f t="shared" si="379"/>
        <v>0.18651252408477842</v>
      </c>
      <c r="J3469" s="51">
        <f t="shared" ca="1" si="380"/>
        <v>2.5</v>
      </c>
      <c r="K3469" s="47">
        <f t="shared" si="381"/>
        <v>4.71</v>
      </c>
      <c r="L3469" s="47">
        <f t="shared" si="382"/>
        <v>4.84</v>
      </c>
      <c r="M3469" s="47">
        <f t="shared" si="383"/>
        <v>4.71</v>
      </c>
      <c r="N3469" s="47">
        <f t="shared" si="384"/>
        <v>4.84</v>
      </c>
      <c r="O3469" s="48">
        <f t="shared" ca="1" si="385"/>
        <v>514250</v>
      </c>
    </row>
    <row r="3470" spans="1:15" x14ac:dyDescent="0.25">
      <c r="A3470">
        <v>3455</v>
      </c>
      <c r="B3470" s="84">
        <v>36998</v>
      </c>
      <c r="C3470" s="47">
        <v>25</v>
      </c>
      <c r="D3470" s="47">
        <v>25.96</v>
      </c>
      <c r="E3470" s="47">
        <v>24.93</v>
      </c>
      <c r="F3470" s="47">
        <v>24.99</v>
      </c>
      <c r="G3470" s="48">
        <v>84900</v>
      </c>
      <c r="H3470" s="47">
        <v>4.66</v>
      </c>
      <c r="I3470" s="51">
        <f t="shared" si="379"/>
        <v>0.1864745898359344</v>
      </c>
      <c r="J3470" s="51">
        <f t="shared" ca="1" si="380"/>
        <v>2.5</v>
      </c>
      <c r="K3470" s="47">
        <f t="shared" si="381"/>
        <v>4.66</v>
      </c>
      <c r="L3470" s="47">
        <f t="shared" si="382"/>
        <v>4.84</v>
      </c>
      <c r="M3470" s="47">
        <f t="shared" si="383"/>
        <v>4.6500000000000004</v>
      </c>
      <c r="N3470" s="47">
        <f t="shared" si="384"/>
        <v>4.66</v>
      </c>
      <c r="O3470" s="48">
        <f t="shared" ca="1" si="385"/>
        <v>212250</v>
      </c>
    </row>
    <row r="3471" spans="1:15" x14ac:dyDescent="0.25">
      <c r="A3471">
        <v>3456</v>
      </c>
      <c r="B3471" s="84">
        <v>36997</v>
      </c>
      <c r="C3471" s="47">
        <v>24.51</v>
      </c>
      <c r="D3471" s="47">
        <v>25</v>
      </c>
      <c r="E3471" s="47">
        <v>24.5</v>
      </c>
      <c r="F3471" s="47">
        <v>25</v>
      </c>
      <c r="G3471" s="48">
        <v>72800</v>
      </c>
      <c r="H3471" s="47">
        <v>4.66</v>
      </c>
      <c r="I3471" s="51">
        <f t="shared" si="379"/>
        <v>0.18640000000000001</v>
      </c>
      <c r="J3471" s="51">
        <f t="shared" ca="1" si="380"/>
        <v>2.5</v>
      </c>
      <c r="K3471" s="47">
        <f t="shared" si="381"/>
        <v>4.57</v>
      </c>
      <c r="L3471" s="47">
        <f t="shared" si="382"/>
        <v>4.66</v>
      </c>
      <c r="M3471" s="47">
        <f t="shared" si="383"/>
        <v>4.57</v>
      </c>
      <c r="N3471" s="47">
        <f t="shared" si="384"/>
        <v>4.66</v>
      </c>
      <c r="O3471" s="48">
        <f t="shared" ca="1" si="385"/>
        <v>182000</v>
      </c>
    </row>
    <row r="3472" spans="1:15" x14ac:dyDescent="0.25">
      <c r="A3472">
        <v>3457</v>
      </c>
      <c r="B3472" s="84">
        <v>36993</v>
      </c>
      <c r="C3472" s="47">
        <v>24.75</v>
      </c>
      <c r="D3472" s="47">
        <v>25</v>
      </c>
      <c r="E3472" s="47">
        <v>24.51</v>
      </c>
      <c r="F3472" s="47">
        <v>24.78</v>
      </c>
      <c r="G3472" s="48">
        <v>52100</v>
      </c>
      <c r="H3472" s="47">
        <v>4.62</v>
      </c>
      <c r="I3472" s="51">
        <f t="shared" si="379"/>
        <v>0.1864406779661017</v>
      </c>
      <c r="J3472" s="51">
        <f t="shared" ca="1" si="380"/>
        <v>2.5</v>
      </c>
      <c r="K3472" s="47">
        <f t="shared" si="381"/>
        <v>4.6100000000000003</v>
      </c>
      <c r="L3472" s="47">
        <f t="shared" si="382"/>
        <v>4.66</v>
      </c>
      <c r="M3472" s="47">
        <f t="shared" si="383"/>
        <v>4.57</v>
      </c>
      <c r="N3472" s="47">
        <f t="shared" si="384"/>
        <v>4.62</v>
      </c>
      <c r="O3472" s="48">
        <f t="shared" ca="1" si="385"/>
        <v>130250</v>
      </c>
    </row>
    <row r="3473" spans="1:15" x14ac:dyDescent="0.25">
      <c r="A3473">
        <v>3458</v>
      </c>
      <c r="B3473" s="84">
        <v>36992</v>
      </c>
      <c r="C3473" s="47">
        <v>25.1</v>
      </c>
      <c r="D3473" s="47">
        <v>25.1</v>
      </c>
      <c r="E3473" s="47">
        <v>24.5</v>
      </c>
      <c r="F3473" s="47">
        <v>24.71</v>
      </c>
      <c r="G3473" s="48">
        <v>250500</v>
      </c>
      <c r="H3473" s="47">
        <v>4.5999999999999996</v>
      </c>
      <c r="I3473" s="51">
        <f t="shared" ref="I3473:I3536" si="386">H3473/F3473</f>
        <v>0.18615944961554023</v>
      </c>
      <c r="J3473" s="51">
        <f t="shared" ref="J3473:J3536" ca="1" si="387">INDEX(OFFSET($T$15,0,0,$S$13+1,1),MATCH(B3473,OFFSET($Q$15,0,0,$S$13+1,1),-1))</f>
        <v>2.5</v>
      </c>
      <c r="K3473" s="47">
        <f t="shared" ref="K3473:K3536" si="388">ROUND($I3473*C3473,2)</f>
        <v>4.67</v>
      </c>
      <c r="L3473" s="47">
        <f t="shared" ref="L3473:L3536" si="389">ROUND($I3473*D3473,2)</f>
        <v>4.67</v>
      </c>
      <c r="M3473" s="47">
        <f t="shared" ref="M3473:M3536" si="390">ROUND($I3473*E3473,2)</f>
        <v>4.5599999999999996</v>
      </c>
      <c r="N3473" s="47">
        <f t="shared" ref="N3473:N3536" si="391">ROUND($I3473*F3473,2)</f>
        <v>4.5999999999999996</v>
      </c>
      <c r="O3473" s="48">
        <f t="shared" ref="O3473:O3536" ca="1" si="392">G3473*J3473</f>
        <v>626250</v>
      </c>
    </row>
    <row r="3474" spans="1:15" x14ac:dyDescent="0.25">
      <c r="A3474">
        <v>3459</v>
      </c>
      <c r="B3474" s="84">
        <v>36991</v>
      </c>
      <c r="C3474" s="47">
        <v>24.75</v>
      </c>
      <c r="D3474" s="47">
        <v>25.15</v>
      </c>
      <c r="E3474" s="47">
        <v>24.75</v>
      </c>
      <c r="F3474" s="47">
        <v>24.95</v>
      </c>
      <c r="G3474" s="48">
        <v>134800</v>
      </c>
      <c r="H3474" s="47">
        <v>4.6500000000000004</v>
      </c>
      <c r="I3474" s="51">
        <f t="shared" si="386"/>
        <v>0.18637274549098198</v>
      </c>
      <c r="J3474" s="51">
        <f t="shared" ca="1" si="387"/>
        <v>2.5</v>
      </c>
      <c r="K3474" s="47">
        <f t="shared" si="388"/>
        <v>4.6100000000000003</v>
      </c>
      <c r="L3474" s="47">
        <f t="shared" si="389"/>
        <v>4.6900000000000004</v>
      </c>
      <c r="M3474" s="47">
        <f t="shared" si="390"/>
        <v>4.6100000000000003</v>
      </c>
      <c r="N3474" s="47">
        <f t="shared" si="391"/>
        <v>4.6500000000000004</v>
      </c>
      <c r="O3474" s="48">
        <f t="shared" ca="1" si="392"/>
        <v>337000</v>
      </c>
    </row>
    <row r="3475" spans="1:15" x14ac:dyDescent="0.25">
      <c r="A3475">
        <v>3460</v>
      </c>
      <c r="B3475" s="84">
        <v>36990</v>
      </c>
      <c r="C3475" s="47">
        <v>24.62</v>
      </c>
      <c r="D3475" s="47">
        <v>24.89</v>
      </c>
      <c r="E3475" s="47">
        <v>24.39</v>
      </c>
      <c r="F3475" s="47">
        <v>24.77</v>
      </c>
      <c r="G3475" s="48">
        <v>63600</v>
      </c>
      <c r="H3475" s="47">
        <v>4.62</v>
      </c>
      <c r="I3475" s="51">
        <f t="shared" si="386"/>
        <v>0.18651594670972951</v>
      </c>
      <c r="J3475" s="51">
        <f t="shared" ca="1" si="387"/>
        <v>2.5</v>
      </c>
      <c r="K3475" s="47">
        <f t="shared" si="388"/>
        <v>4.59</v>
      </c>
      <c r="L3475" s="47">
        <f t="shared" si="389"/>
        <v>4.6399999999999997</v>
      </c>
      <c r="M3475" s="47">
        <f t="shared" si="390"/>
        <v>4.55</v>
      </c>
      <c r="N3475" s="47">
        <f t="shared" si="391"/>
        <v>4.62</v>
      </c>
      <c r="O3475" s="48">
        <f t="shared" ca="1" si="392"/>
        <v>159000</v>
      </c>
    </row>
    <row r="3476" spans="1:15" x14ac:dyDescent="0.25">
      <c r="A3476">
        <v>3461</v>
      </c>
      <c r="B3476" s="84">
        <v>36987</v>
      </c>
      <c r="C3476" s="47">
        <v>25.12</v>
      </c>
      <c r="D3476" s="47">
        <v>25.12</v>
      </c>
      <c r="E3476" s="47">
        <v>24.81</v>
      </c>
      <c r="F3476" s="47">
        <v>24.81</v>
      </c>
      <c r="G3476" s="48">
        <v>34900</v>
      </c>
      <c r="H3476" s="47">
        <v>4.62</v>
      </c>
      <c r="I3476" s="51">
        <f t="shared" si="386"/>
        <v>0.18621523579201937</v>
      </c>
      <c r="J3476" s="51">
        <f t="shared" ca="1" si="387"/>
        <v>2.5</v>
      </c>
      <c r="K3476" s="47">
        <f t="shared" si="388"/>
        <v>4.68</v>
      </c>
      <c r="L3476" s="47">
        <f t="shared" si="389"/>
        <v>4.68</v>
      </c>
      <c r="M3476" s="47">
        <f t="shared" si="390"/>
        <v>4.62</v>
      </c>
      <c r="N3476" s="47">
        <f t="shared" si="391"/>
        <v>4.62</v>
      </c>
      <c r="O3476" s="48">
        <f t="shared" ca="1" si="392"/>
        <v>87250</v>
      </c>
    </row>
    <row r="3477" spans="1:15" x14ac:dyDescent="0.25">
      <c r="A3477">
        <v>3462</v>
      </c>
      <c r="B3477" s="84">
        <v>36986</v>
      </c>
      <c r="C3477" s="47">
        <v>24.69</v>
      </c>
      <c r="D3477" s="47">
        <v>25.31</v>
      </c>
      <c r="E3477" s="47">
        <v>24.69</v>
      </c>
      <c r="F3477" s="47">
        <v>25.12</v>
      </c>
      <c r="G3477" s="48">
        <v>152000</v>
      </c>
      <c r="H3477" s="47">
        <v>4.68</v>
      </c>
      <c r="I3477" s="51">
        <f t="shared" si="386"/>
        <v>0.18630573248407642</v>
      </c>
      <c r="J3477" s="51">
        <f t="shared" ca="1" si="387"/>
        <v>2.5</v>
      </c>
      <c r="K3477" s="47">
        <f t="shared" si="388"/>
        <v>4.5999999999999996</v>
      </c>
      <c r="L3477" s="47">
        <f t="shared" si="389"/>
        <v>4.72</v>
      </c>
      <c r="M3477" s="47">
        <f t="shared" si="390"/>
        <v>4.5999999999999996</v>
      </c>
      <c r="N3477" s="47">
        <f t="shared" si="391"/>
        <v>4.68</v>
      </c>
      <c r="O3477" s="48">
        <f t="shared" ca="1" si="392"/>
        <v>380000</v>
      </c>
    </row>
    <row r="3478" spans="1:15" x14ac:dyDescent="0.25">
      <c r="A3478">
        <v>3463</v>
      </c>
      <c r="B3478" s="84">
        <v>36985</v>
      </c>
      <c r="C3478" s="47">
        <v>24.44</v>
      </c>
      <c r="D3478" s="47">
        <v>24.56</v>
      </c>
      <c r="E3478" s="47">
        <v>24.44</v>
      </c>
      <c r="F3478" s="47">
        <v>24.56</v>
      </c>
      <c r="G3478" s="48">
        <v>120400</v>
      </c>
      <c r="H3478" s="47">
        <v>4.58</v>
      </c>
      <c r="I3478" s="51">
        <f t="shared" si="386"/>
        <v>0.18648208469055375</v>
      </c>
      <c r="J3478" s="51">
        <f t="shared" ca="1" si="387"/>
        <v>2.5</v>
      </c>
      <c r="K3478" s="47">
        <f t="shared" si="388"/>
        <v>4.5599999999999996</v>
      </c>
      <c r="L3478" s="47">
        <f t="shared" si="389"/>
        <v>4.58</v>
      </c>
      <c r="M3478" s="47">
        <f t="shared" si="390"/>
        <v>4.5599999999999996</v>
      </c>
      <c r="N3478" s="47">
        <f t="shared" si="391"/>
        <v>4.58</v>
      </c>
      <c r="O3478" s="48">
        <f t="shared" ca="1" si="392"/>
        <v>301000</v>
      </c>
    </row>
    <row r="3479" spans="1:15" x14ac:dyDescent="0.25">
      <c r="A3479">
        <v>3464</v>
      </c>
      <c r="B3479" s="84">
        <v>36984</v>
      </c>
      <c r="C3479" s="47">
        <v>25.12</v>
      </c>
      <c r="D3479" s="47">
        <v>25.12</v>
      </c>
      <c r="E3479" s="47">
        <v>24.38</v>
      </c>
      <c r="F3479" s="47">
        <v>24.5</v>
      </c>
      <c r="G3479" s="48">
        <v>256400</v>
      </c>
      <c r="H3479" s="47">
        <v>4.57</v>
      </c>
      <c r="I3479" s="51">
        <f t="shared" si="386"/>
        <v>0.18653061224489798</v>
      </c>
      <c r="J3479" s="51">
        <f t="shared" ca="1" si="387"/>
        <v>2.5</v>
      </c>
      <c r="K3479" s="47">
        <f t="shared" si="388"/>
        <v>4.6900000000000004</v>
      </c>
      <c r="L3479" s="47">
        <f t="shared" si="389"/>
        <v>4.6900000000000004</v>
      </c>
      <c r="M3479" s="47">
        <f t="shared" si="390"/>
        <v>4.55</v>
      </c>
      <c r="N3479" s="47">
        <f t="shared" si="391"/>
        <v>4.57</v>
      </c>
      <c r="O3479" s="48">
        <f t="shared" ca="1" si="392"/>
        <v>641000</v>
      </c>
    </row>
    <row r="3480" spans="1:15" x14ac:dyDescent="0.25">
      <c r="A3480">
        <v>3465</v>
      </c>
      <c r="B3480" s="84">
        <v>36983</v>
      </c>
      <c r="C3480" s="47">
        <v>24.75</v>
      </c>
      <c r="D3480" s="47">
        <v>25.56</v>
      </c>
      <c r="E3480" s="47">
        <v>24.56</v>
      </c>
      <c r="F3480" s="47">
        <v>25.5</v>
      </c>
      <c r="G3480" s="48">
        <v>123600</v>
      </c>
      <c r="H3480" s="47">
        <v>4.75</v>
      </c>
      <c r="I3480" s="51">
        <f t="shared" si="386"/>
        <v>0.18627450980392157</v>
      </c>
      <c r="J3480" s="51">
        <f t="shared" ca="1" si="387"/>
        <v>2.5</v>
      </c>
      <c r="K3480" s="47">
        <f t="shared" si="388"/>
        <v>4.6100000000000003</v>
      </c>
      <c r="L3480" s="47">
        <f t="shared" si="389"/>
        <v>4.76</v>
      </c>
      <c r="M3480" s="47">
        <f t="shared" si="390"/>
        <v>4.57</v>
      </c>
      <c r="N3480" s="47">
        <f t="shared" si="391"/>
        <v>4.75</v>
      </c>
      <c r="O3480" s="48">
        <f t="shared" ca="1" si="392"/>
        <v>309000</v>
      </c>
    </row>
    <row r="3481" spans="1:15" x14ac:dyDescent="0.25">
      <c r="A3481">
        <v>3466</v>
      </c>
      <c r="B3481" s="84">
        <v>36980</v>
      </c>
      <c r="C3481" s="47">
        <v>24.55</v>
      </c>
      <c r="D3481" s="47">
        <v>25.31</v>
      </c>
      <c r="E3481" s="47">
        <v>24.5</v>
      </c>
      <c r="F3481" s="47">
        <v>25.25</v>
      </c>
      <c r="G3481" s="48">
        <v>134100</v>
      </c>
      <c r="H3481" s="47">
        <v>4.71</v>
      </c>
      <c r="I3481" s="51">
        <f t="shared" si="386"/>
        <v>0.18653465346534653</v>
      </c>
      <c r="J3481" s="51">
        <f t="shared" ca="1" si="387"/>
        <v>2.5</v>
      </c>
      <c r="K3481" s="47">
        <f t="shared" si="388"/>
        <v>4.58</v>
      </c>
      <c r="L3481" s="47">
        <f t="shared" si="389"/>
        <v>4.72</v>
      </c>
      <c r="M3481" s="47">
        <f t="shared" si="390"/>
        <v>4.57</v>
      </c>
      <c r="N3481" s="47">
        <f t="shared" si="391"/>
        <v>4.71</v>
      </c>
      <c r="O3481" s="48">
        <f t="shared" ca="1" si="392"/>
        <v>335250</v>
      </c>
    </row>
    <row r="3482" spans="1:15" x14ac:dyDescent="0.25">
      <c r="A3482">
        <v>3467</v>
      </c>
      <c r="B3482" s="84">
        <v>36979</v>
      </c>
      <c r="C3482" s="47">
        <v>24.5</v>
      </c>
      <c r="D3482" s="47">
        <v>24.75</v>
      </c>
      <c r="E3482" s="47">
        <v>24.25</v>
      </c>
      <c r="F3482" s="47">
        <v>24.5</v>
      </c>
      <c r="G3482" s="48">
        <v>233200</v>
      </c>
      <c r="H3482" s="47">
        <v>4.57</v>
      </c>
      <c r="I3482" s="51">
        <f t="shared" si="386"/>
        <v>0.18653061224489798</v>
      </c>
      <c r="J3482" s="51">
        <f t="shared" ca="1" si="387"/>
        <v>2.5</v>
      </c>
      <c r="K3482" s="47">
        <f t="shared" si="388"/>
        <v>4.57</v>
      </c>
      <c r="L3482" s="47">
        <f t="shared" si="389"/>
        <v>4.62</v>
      </c>
      <c r="M3482" s="47">
        <f t="shared" si="390"/>
        <v>4.5199999999999996</v>
      </c>
      <c r="N3482" s="47">
        <f t="shared" si="391"/>
        <v>4.57</v>
      </c>
      <c r="O3482" s="48">
        <f t="shared" ca="1" si="392"/>
        <v>583000</v>
      </c>
    </row>
    <row r="3483" spans="1:15" x14ac:dyDescent="0.25">
      <c r="A3483">
        <v>3468</v>
      </c>
      <c r="B3483" s="84">
        <v>36978</v>
      </c>
      <c r="C3483" s="47">
        <v>25.38</v>
      </c>
      <c r="D3483" s="47">
        <v>25.44</v>
      </c>
      <c r="E3483" s="47">
        <v>24.12</v>
      </c>
      <c r="F3483" s="47">
        <v>24.5</v>
      </c>
      <c r="G3483" s="48">
        <v>140500</v>
      </c>
      <c r="H3483" s="47">
        <v>4.57</v>
      </c>
      <c r="I3483" s="51">
        <f t="shared" si="386"/>
        <v>0.18653061224489798</v>
      </c>
      <c r="J3483" s="51">
        <f t="shared" ca="1" si="387"/>
        <v>2.5</v>
      </c>
      <c r="K3483" s="47">
        <f t="shared" si="388"/>
        <v>4.7300000000000004</v>
      </c>
      <c r="L3483" s="47">
        <f t="shared" si="389"/>
        <v>4.75</v>
      </c>
      <c r="M3483" s="47">
        <f t="shared" si="390"/>
        <v>4.5</v>
      </c>
      <c r="N3483" s="47">
        <f t="shared" si="391"/>
        <v>4.57</v>
      </c>
      <c r="O3483" s="48">
        <f t="shared" ca="1" si="392"/>
        <v>351250</v>
      </c>
    </row>
    <row r="3484" spans="1:15" x14ac:dyDescent="0.25">
      <c r="A3484">
        <v>3469</v>
      </c>
      <c r="B3484" s="84">
        <v>36977</v>
      </c>
      <c r="C3484" s="47">
        <v>25.63</v>
      </c>
      <c r="D3484" s="47">
        <v>25.8</v>
      </c>
      <c r="E3484" s="47">
        <v>25.38</v>
      </c>
      <c r="F3484" s="47">
        <v>25.75</v>
      </c>
      <c r="G3484" s="48">
        <v>86500</v>
      </c>
      <c r="H3484" s="47">
        <v>4.8</v>
      </c>
      <c r="I3484" s="51">
        <f t="shared" si="386"/>
        <v>0.18640776699029127</v>
      </c>
      <c r="J3484" s="51">
        <f t="shared" ca="1" si="387"/>
        <v>2.5</v>
      </c>
      <c r="K3484" s="47">
        <f t="shared" si="388"/>
        <v>4.78</v>
      </c>
      <c r="L3484" s="47">
        <f t="shared" si="389"/>
        <v>4.8099999999999996</v>
      </c>
      <c r="M3484" s="47">
        <f t="shared" si="390"/>
        <v>4.7300000000000004</v>
      </c>
      <c r="N3484" s="47">
        <f t="shared" si="391"/>
        <v>4.8</v>
      </c>
      <c r="O3484" s="48">
        <f t="shared" ca="1" si="392"/>
        <v>216250</v>
      </c>
    </row>
    <row r="3485" spans="1:15" x14ac:dyDescent="0.25">
      <c r="A3485">
        <v>3470</v>
      </c>
      <c r="B3485" s="84">
        <v>36976</v>
      </c>
      <c r="C3485" s="47">
        <v>24.75</v>
      </c>
      <c r="D3485" s="47">
        <v>26</v>
      </c>
      <c r="E3485" s="47">
        <v>24.75</v>
      </c>
      <c r="F3485" s="47">
        <v>25.75</v>
      </c>
      <c r="G3485" s="48">
        <v>188400</v>
      </c>
      <c r="H3485" s="47">
        <v>4.8</v>
      </c>
      <c r="I3485" s="51">
        <f t="shared" si="386"/>
        <v>0.18640776699029127</v>
      </c>
      <c r="J3485" s="51">
        <f t="shared" ca="1" si="387"/>
        <v>2.5</v>
      </c>
      <c r="K3485" s="47">
        <f t="shared" si="388"/>
        <v>4.6100000000000003</v>
      </c>
      <c r="L3485" s="47">
        <f t="shared" si="389"/>
        <v>4.8499999999999996</v>
      </c>
      <c r="M3485" s="47">
        <f t="shared" si="390"/>
        <v>4.6100000000000003</v>
      </c>
      <c r="N3485" s="47">
        <f t="shared" si="391"/>
        <v>4.8</v>
      </c>
      <c r="O3485" s="48">
        <f t="shared" ca="1" si="392"/>
        <v>471000</v>
      </c>
    </row>
    <row r="3486" spans="1:15" x14ac:dyDescent="0.25">
      <c r="A3486">
        <v>3471</v>
      </c>
      <c r="B3486" s="84">
        <v>36973</v>
      </c>
      <c r="C3486" s="47">
        <v>25.64</v>
      </c>
      <c r="D3486" s="47">
        <v>25.86</v>
      </c>
      <c r="E3486" s="47">
        <v>24.56</v>
      </c>
      <c r="F3486" s="47">
        <v>25</v>
      </c>
      <c r="G3486" s="48">
        <v>57200</v>
      </c>
      <c r="H3486" s="47">
        <v>4.66</v>
      </c>
      <c r="I3486" s="51">
        <f t="shared" si="386"/>
        <v>0.18640000000000001</v>
      </c>
      <c r="J3486" s="51">
        <f t="shared" ca="1" si="387"/>
        <v>2.5</v>
      </c>
      <c r="K3486" s="47">
        <f t="shared" si="388"/>
        <v>4.78</v>
      </c>
      <c r="L3486" s="47">
        <f t="shared" si="389"/>
        <v>4.82</v>
      </c>
      <c r="M3486" s="47">
        <f t="shared" si="390"/>
        <v>4.58</v>
      </c>
      <c r="N3486" s="47">
        <f t="shared" si="391"/>
        <v>4.66</v>
      </c>
      <c r="O3486" s="48">
        <f t="shared" ca="1" si="392"/>
        <v>143000</v>
      </c>
    </row>
    <row r="3487" spans="1:15" x14ac:dyDescent="0.25">
      <c r="A3487">
        <v>3472</v>
      </c>
      <c r="B3487" s="84">
        <v>36972</v>
      </c>
      <c r="C3487" s="47">
        <v>24.62</v>
      </c>
      <c r="D3487" s="47">
        <v>25.87</v>
      </c>
      <c r="E3487" s="47">
        <v>23.94</v>
      </c>
      <c r="F3487" s="47">
        <v>25.87</v>
      </c>
      <c r="G3487" s="48">
        <v>131300</v>
      </c>
      <c r="H3487" s="47">
        <v>4.82</v>
      </c>
      <c r="I3487" s="51">
        <f t="shared" si="386"/>
        <v>0.18631619636644764</v>
      </c>
      <c r="J3487" s="51">
        <f t="shared" ca="1" si="387"/>
        <v>2.5</v>
      </c>
      <c r="K3487" s="47">
        <f t="shared" si="388"/>
        <v>4.59</v>
      </c>
      <c r="L3487" s="47">
        <f t="shared" si="389"/>
        <v>4.82</v>
      </c>
      <c r="M3487" s="47">
        <f t="shared" si="390"/>
        <v>4.46</v>
      </c>
      <c r="N3487" s="47">
        <f t="shared" si="391"/>
        <v>4.82</v>
      </c>
      <c r="O3487" s="48">
        <f t="shared" ca="1" si="392"/>
        <v>328250</v>
      </c>
    </row>
    <row r="3488" spans="1:15" x14ac:dyDescent="0.25">
      <c r="A3488">
        <v>3473</v>
      </c>
      <c r="B3488" s="84">
        <v>36971</v>
      </c>
      <c r="C3488" s="47">
        <v>24</v>
      </c>
      <c r="D3488" s="47">
        <v>24.94</v>
      </c>
      <c r="E3488" s="47">
        <v>24</v>
      </c>
      <c r="F3488" s="47">
        <v>24.62</v>
      </c>
      <c r="G3488" s="48">
        <v>72900</v>
      </c>
      <c r="H3488" s="47">
        <v>4.59</v>
      </c>
      <c r="I3488" s="51">
        <f t="shared" si="386"/>
        <v>0.18643379366368804</v>
      </c>
      <c r="J3488" s="51">
        <f t="shared" ca="1" si="387"/>
        <v>2.5</v>
      </c>
      <c r="K3488" s="47">
        <f t="shared" si="388"/>
        <v>4.47</v>
      </c>
      <c r="L3488" s="47">
        <f t="shared" si="389"/>
        <v>4.6500000000000004</v>
      </c>
      <c r="M3488" s="47">
        <f t="shared" si="390"/>
        <v>4.47</v>
      </c>
      <c r="N3488" s="47">
        <f t="shared" si="391"/>
        <v>4.59</v>
      </c>
      <c r="O3488" s="48">
        <f t="shared" ca="1" si="392"/>
        <v>182250</v>
      </c>
    </row>
    <row r="3489" spans="1:15" x14ac:dyDescent="0.25">
      <c r="A3489">
        <v>3474</v>
      </c>
      <c r="B3489" s="84">
        <v>36970</v>
      </c>
      <c r="C3489" s="47">
        <v>23.88</v>
      </c>
      <c r="D3489" s="47">
        <v>24.75</v>
      </c>
      <c r="E3489" s="47">
        <v>23.88</v>
      </c>
      <c r="F3489" s="47">
        <v>24</v>
      </c>
      <c r="G3489" s="48">
        <v>206400</v>
      </c>
      <c r="H3489" s="47">
        <v>4.47</v>
      </c>
      <c r="I3489" s="51">
        <f t="shared" si="386"/>
        <v>0.18625</v>
      </c>
      <c r="J3489" s="51">
        <f t="shared" ca="1" si="387"/>
        <v>2.5</v>
      </c>
      <c r="K3489" s="47">
        <f t="shared" si="388"/>
        <v>4.45</v>
      </c>
      <c r="L3489" s="47">
        <f t="shared" si="389"/>
        <v>4.6100000000000003</v>
      </c>
      <c r="M3489" s="47">
        <f t="shared" si="390"/>
        <v>4.45</v>
      </c>
      <c r="N3489" s="47">
        <f t="shared" si="391"/>
        <v>4.47</v>
      </c>
      <c r="O3489" s="48">
        <f t="shared" ca="1" si="392"/>
        <v>516000</v>
      </c>
    </row>
    <row r="3490" spans="1:15" x14ac:dyDescent="0.25">
      <c r="A3490">
        <v>3475</v>
      </c>
      <c r="B3490" s="84">
        <v>36969</v>
      </c>
      <c r="C3490" s="47">
        <v>23.75</v>
      </c>
      <c r="D3490" s="47">
        <v>23.81</v>
      </c>
      <c r="E3490" s="47">
        <v>23.5</v>
      </c>
      <c r="F3490" s="47">
        <v>23.81</v>
      </c>
      <c r="G3490" s="48">
        <v>892400</v>
      </c>
      <c r="H3490" s="47">
        <v>4.4400000000000004</v>
      </c>
      <c r="I3490" s="51">
        <f t="shared" si="386"/>
        <v>0.18647627047459053</v>
      </c>
      <c r="J3490" s="51">
        <f t="shared" ca="1" si="387"/>
        <v>2.5</v>
      </c>
      <c r="K3490" s="47">
        <f t="shared" si="388"/>
        <v>4.43</v>
      </c>
      <c r="L3490" s="47">
        <f t="shared" si="389"/>
        <v>4.4400000000000004</v>
      </c>
      <c r="M3490" s="47">
        <f t="shared" si="390"/>
        <v>4.38</v>
      </c>
      <c r="N3490" s="47">
        <f t="shared" si="391"/>
        <v>4.4400000000000004</v>
      </c>
      <c r="O3490" s="48">
        <f t="shared" ca="1" si="392"/>
        <v>2231000</v>
      </c>
    </row>
    <row r="3491" spans="1:15" x14ac:dyDescent="0.25">
      <c r="A3491">
        <v>3476</v>
      </c>
      <c r="B3491" s="84">
        <v>36966</v>
      </c>
      <c r="C3491" s="47">
        <v>23.91</v>
      </c>
      <c r="D3491" s="47">
        <v>24.06</v>
      </c>
      <c r="E3491" s="47">
        <v>23.69</v>
      </c>
      <c r="F3491" s="47">
        <v>23.69</v>
      </c>
      <c r="G3491" s="48">
        <v>218400</v>
      </c>
      <c r="H3491" s="47">
        <v>4.41</v>
      </c>
      <c r="I3491" s="51">
        <f t="shared" si="386"/>
        <v>0.1861544955677501</v>
      </c>
      <c r="J3491" s="51">
        <f t="shared" ca="1" si="387"/>
        <v>2.5</v>
      </c>
      <c r="K3491" s="47">
        <f t="shared" si="388"/>
        <v>4.45</v>
      </c>
      <c r="L3491" s="47">
        <f t="shared" si="389"/>
        <v>4.4800000000000004</v>
      </c>
      <c r="M3491" s="47">
        <f t="shared" si="390"/>
        <v>4.41</v>
      </c>
      <c r="N3491" s="47">
        <f t="shared" si="391"/>
        <v>4.41</v>
      </c>
      <c r="O3491" s="48">
        <f t="shared" ca="1" si="392"/>
        <v>546000</v>
      </c>
    </row>
    <row r="3492" spans="1:15" x14ac:dyDescent="0.25">
      <c r="A3492">
        <v>3477</v>
      </c>
      <c r="B3492" s="84">
        <v>36965</v>
      </c>
      <c r="C3492" s="47">
        <v>23.75</v>
      </c>
      <c r="D3492" s="47">
        <v>24</v>
      </c>
      <c r="E3492" s="47">
        <v>23.5</v>
      </c>
      <c r="F3492" s="47">
        <v>23.69</v>
      </c>
      <c r="G3492" s="48">
        <v>411300</v>
      </c>
      <c r="H3492" s="47">
        <v>4.41</v>
      </c>
      <c r="I3492" s="51">
        <f t="shared" si="386"/>
        <v>0.1861544955677501</v>
      </c>
      <c r="J3492" s="51">
        <f t="shared" ca="1" si="387"/>
        <v>2.5</v>
      </c>
      <c r="K3492" s="47">
        <f t="shared" si="388"/>
        <v>4.42</v>
      </c>
      <c r="L3492" s="47">
        <f t="shared" si="389"/>
        <v>4.47</v>
      </c>
      <c r="M3492" s="47">
        <f t="shared" si="390"/>
        <v>4.37</v>
      </c>
      <c r="N3492" s="47">
        <f t="shared" si="391"/>
        <v>4.41</v>
      </c>
      <c r="O3492" s="48">
        <f t="shared" ca="1" si="392"/>
        <v>1028250</v>
      </c>
    </row>
    <row r="3493" spans="1:15" x14ac:dyDescent="0.25">
      <c r="A3493">
        <v>3478</v>
      </c>
      <c r="B3493" s="84">
        <v>36964</v>
      </c>
      <c r="C3493" s="47">
        <v>24.09</v>
      </c>
      <c r="D3493" s="47">
        <v>24.11</v>
      </c>
      <c r="E3493" s="47">
        <v>23.56</v>
      </c>
      <c r="F3493" s="47">
        <v>23.69</v>
      </c>
      <c r="G3493" s="48">
        <v>440800</v>
      </c>
      <c r="H3493" s="47">
        <v>4.41</v>
      </c>
      <c r="I3493" s="51">
        <f t="shared" si="386"/>
        <v>0.1861544955677501</v>
      </c>
      <c r="J3493" s="51">
        <f t="shared" ca="1" si="387"/>
        <v>2.5</v>
      </c>
      <c r="K3493" s="47">
        <f t="shared" si="388"/>
        <v>4.4800000000000004</v>
      </c>
      <c r="L3493" s="47">
        <f t="shared" si="389"/>
        <v>4.49</v>
      </c>
      <c r="M3493" s="47">
        <f t="shared" si="390"/>
        <v>4.3899999999999997</v>
      </c>
      <c r="N3493" s="47">
        <f t="shared" si="391"/>
        <v>4.41</v>
      </c>
      <c r="O3493" s="48">
        <f t="shared" ca="1" si="392"/>
        <v>1102000</v>
      </c>
    </row>
    <row r="3494" spans="1:15" x14ac:dyDescent="0.25">
      <c r="A3494">
        <v>3479</v>
      </c>
      <c r="B3494" s="84">
        <v>36963</v>
      </c>
      <c r="C3494" s="47">
        <v>24.19</v>
      </c>
      <c r="D3494" s="47">
        <v>24.25</v>
      </c>
      <c r="E3494" s="47">
        <v>24</v>
      </c>
      <c r="F3494" s="47">
        <v>24.12</v>
      </c>
      <c r="G3494" s="48">
        <v>393300</v>
      </c>
      <c r="H3494" s="47">
        <v>4.5</v>
      </c>
      <c r="I3494" s="51">
        <f t="shared" si="386"/>
        <v>0.18656716417910446</v>
      </c>
      <c r="J3494" s="51">
        <f t="shared" ca="1" si="387"/>
        <v>2.5</v>
      </c>
      <c r="K3494" s="47">
        <f t="shared" si="388"/>
        <v>4.51</v>
      </c>
      <c r="L3494" s="47">
        <f t="shared" si="389"/>
        <v>4.5199999999999996</v>
      </c>
      <c r="M3494" s="47">
        <f t="shared" si="390"/>
        <v>4.4800000000000004</v>
      </c>
      <c r="N3494" s="47">
        <f t="shared" si="391"/>
        <v>4.5</v>
      </c>
      <c r="O3494" s="48">
        <f t="shared" ca="1" si="392"/>
        <v>983250</v>
      </c>
    </row>
    <row r="3495" spans="1:15" x14ac:dyDescent="0.25">
      <c r="A3495">
        <v>3480</v>
      </c>
      <c r="B3495" s="84">
        <v>36962</v>
      </c>
      <c r="C3495" s="47">
        <v>24.5</v>
      </c>
      <c r="D3495" s="47">
        <v>24.5</v>
      </c>
      <c r="E3495" s="47">
        <v>24.19</v>
      </c>
      <c r="F3495" s="47">
        <v>24.36</v>
      </c>
      <c r="G3495" s="48">
        <v>570800</v>
      </c>
      <c r="H3495" s="47">
        <v>4.54</v>
      </c>
      <c r="I3495" s="51">
        <f t="shared" si="386"/>
        <v>0.18637110016420361</v>
      </c>
      <c r="J3495" s="51">
        <f t="shared" ca="1" si="387"/>
        <v>2.5</v>
      </c>
      <c r="K3495" s="47">
        <f t="shared" si="388"/>
        <v>4.57</v>
      </c>
      <c r="L3495" s="47">
        <f t="shared" si="389"/>
        <v>4.57</v>
      </c>
      <c r="M3495" s="47">
        <f t="shared" si="390"/>
        <v>4.51</v>
      </c>
      <c r="N3495" s="47">
        <f t="shared" si="391"/>
        <v>4.54</v>
      </c>
      <c r="O3495" s="48">
        <f t="shared" ca="1" si="392"/>
        <v>1427000</v>
      </c>
    </row>
    <row r="3496" spans="1:15" x14ac:dyDescent="0.25">
      <c r="A3496">
        <v>3481</v>
      </c>
      <c r="B3496" s="84">
        <v>36959</v>
      </c>
      <c r="C3496" s="47">
        <v>24.75</v>
      </c>
      <c r="D3496" s="47">
        <v>24.75</v>
      </c>
      <c r="E3496" s="47">
        <v>24.19</v>
      </c>
      <c r="F3496" s="47">
        <v>24.56</v>
      </c>
      <c r="G3496" s="48">
        <v>220500</v>
      </c>
      <c r="H3496" s="47">
        <v>4.58</v>
      </c>
      <c r="I3496" s="51">
        <f t="shared" si="386"/>
        <v>0.18648208469055375</v>
      </c>
      <c r="J3496" s="51">
        <f t="shared" ca="1" si="387"/>
        <v>2.5</v>
      </c>
      <c r="K3496" s="47">
        <f t="shared" si="388"/>
        <v>4.62</v>
      </c>
      <c r="L3496" s="47">
        <f t="shared" si="389"/>
        <v>4.62</v>
      </c>
      <c r="M3496" s="47">
        <f t="shared" si="390"/>
        <v>4.51</v>
      </c>
      <c r="N3496" s="47">
        <f t="shared" si="391"/>
        <v>4.58</v>
      </c>
      <c r="O3496" s="48">
        <f t="shared" ca="1" si="392"/>
        <v>551250</v>
      </c>
    </row>
    <row r="3497" spans="1:15" x14ac:dyDescent="0.25">
      <c r="A3497">
        <v>3482</v>
      </c>
      <c r="B3497" s="84">
        <v>36958</v>
      </c>
      <c r="C3497" s="47">
        <v>24.81</v>
      </c>
      <c r="D3497" s="47">
        <v>25</v>
      </c>
      <c r="E3497" s="47">
        <v>24.5</v>
      </c>
      <c r="F3497" s="47">
        <v>24.88</v>
      </c>
      <c r="G3497" s="48">
        <v>156900</v>
      </c>
      <c r="H3497" s="47">
        <v>4.6399999999999997</v>
      </c>
      <c r="I3497" s="51">
        <f t="shared" si="386"/>
        <v>0.18649517684887459</v>
      </c>
      <c r="J3497" s="51">
        <f t="shared" ca="1" si="387"/>
        <v>2.5</v>
      </c>
      <c r="K3497" s="47">
        <f t="shared" si="388"/>
        <v>4.63</v>
      </c>
      <c r="L3497" s="47">
        <f t="shared" si="389"/>
        <v>4.66</v>
      </c>
      <c r="M3497" s="47">
        <f t="shared" si="390"/>
        <v>4.57</v>
      </c>
      <c r="N3497" s="47">
        <f t="shared" si="391"/>
        <v>4.6399999999999997</v>
      </c>
      <c r="O3497" s="48">
        <f t="shared" ca="1" si="392"/>
        <v>392250</v>
      </c>
    </row>
    <row r="3498" spans="1:15" x14ac:dyDescent="0.25">
      <c r="A3498">
        <v>3483</v>
      </c>
      <c r="B3498" s="84">
        <v>36957</v>
      </c>
      <c r="C3498" s="47">
        <v>24.25</v>
      </c>
      <c r="D3498" s="47">
        <v>25</v>
      </c>
      <c r="E3498" s="47">
        <v>24.25</v>
      </c>
      <c r="F3498" s="47">
        <v>24.75</v>
      </c>
      <c r="G3498" s="48">
        <v>77300</v>
      </c>
      <c r="H3498" s="47">
        <v>4.6100000000000003</v>
      </c>
      <c r="I3498" s="51">
        <f t="shared" si="386"/>
        <v>0.18626262626262627</v>
      </c>
      <c r="J3498" s="51">
        <f t="shared" ca="1" si="387"/>
        <v>2.5</v>
      </c>
      <c r="K3498" s="47">
        <f t="shared" si="388"/>
        <v>4.5199999999999996</v>
      </c>
      <c r="L3498" s="47">
        <f t="shared" si="389"/>
        <v>4.66</v>
      </c>
      <c r="M3498" s="47">
        <f t="shared" si="390"/>
        <v>4.5199999999999996</v>
      </c>
      <c r="N3498" s="47">
        <f t="shared" si="391"/>
        <v>4.6100000000000003</v>
      </c>
      <c r="O3498" s="48">
        <f t="shared" ca="1" si="392"/>
        <v>193250</v>
      </c>
    </row>
    <row r="3499" spans="1:15" x14ac:dyDescent="0.25">
      <c r="A3499">
        <v>3484</v>
      </c>
      <c r="B3499" s="84">
        <v>36956</v>
      </c>
      <c r="C3499" s="47">
        <v>24.5</v>
      </c>
      <c r="D3499" s="47">
        <v>24.62</v>
      </c>
      <c r="E3499" s="47">
        <v>24.25</v>
      </c>
      <c r="F3499" s="47">
        <v>24.44</v>
      </c>
      <c r="G3499" s="48">
        <v>79300</v>
      </c>
      <c r="H3499" s="47">
        <v>4.55</v>
      </c>
      <c r="I3499" s="51">
        <f t="shared" si="386"/>
        <v>0.18617021276595744</v>
      </c>
      <c r="J3499" s="51">
        <f t="shared" ca="1" si="387"/>
        <v>2.5</v>
      </c>
      <c r="K3499" s="47">
        <f t="shared" si="388"/>
        <v>4.5599999999999996</v>
      </c>
      <c r="L3499" s="47">
        <f t="shared" si="389"/>
        <v>4.58</v>
      </c>
      <c r="M3499" s="47">
        <f t="shared" si="390"/>
        <v>4.51</v>
      </c>
      <c r="N3499" s="47">
        <f t="shared" si="391"/>
        <v>4.55</v>
      </c>
      <c r="O3499" s="48">
        <f t="shared" ca="1" si="392"/>
        <v>198250</v>
      </c>
    </row>
    <row r="3500" spans="1:15" x14ac:dyDescent="0.25">
      <c r="A3500">
        <v>3485</v>
      </c>
      <c r="B3500" s="84">
        <v>36955</v>
      </c>
      <c r="C3500" s="47">
        <v>24.27</v>
      </c>
      <c r="D3500" s="47">
        <v>24.56</v>
      </c>
      <c r="E3500" s="47">
        <v>24.27</v>
      </c>
      <c r="F3500" s="47">
        <v>24.56</v>
      </c>
      <c r="G3500" s="48">
        <v>68400</v>
      </c>
      <c r="H3500" s="47">
        <v>4.58</v>
      </c>
      <c r="I3500" s="51">
        <f t="shared" si="386"/>
        <v>0.18648208469055375</v>
      </c>
      <c r="J3500" s="51">
        <f t="shared" ca="1" si="387"/>
        <v>2.5</v>
      </c>
      <c r="K3500" s="47">
        <f t="shared" si="388"/>
        <v>4.53</v>
      </c>
      <c r="L3500" s="47">
        <f t="shared" si="389"/>
        <v>4.58</v>
      </c>
      <c r="M3500" s="47">
        <f t="shared" si="390"/>
        <v>4.53</v>
      </c>
      <c r="N3500" s="47">
        <f t="shared" si="391"/>
        <v>4.58</v>
      </c>
      <c r="O3500" s="48">
        <f t="shared" ca="1" si="392"/>
        <v>171000</v>
      </c>
    </row>
    <row r="3501" spans="1:15" x14ac:dyDescent="0.25">
      <c r="A3501">
        <v>3486</v>
      </c>
      <c r="B3501" s="84">
        <v>36952</v>
      </c>
      <c r="C3501" s="47">
        <v>24.62</v>
      </c>
      <c r="D3501" s="47">
        <v>24.62</v>
      </c>
      <c r="E3501" s="47">
        <v>24.19</v>
      </c>
      <c r="F3501" s="47">
        <v>24.31</v>
      </c>
      <c r="G3501" s="48">
        <v>304100</v>
      </c>
      <c r="H3501" s="47">
        <v>4.53</v>
      </c>
      <c r="I3501" s="51">
        <f t="shared" si="386"/>
        <v>0.18634306869600989</v>
      </c>
      <c r="J3501" s="51">
        <f t="shared" ca="1" si="387"/>
        <v>2.5</v>
      </c>
      <c r="K3501" s="47">
        <f t="shared" si="388"/>
        <v>4.59</v>
      </c>
      <c r="L3501" s="47">
        <f t="shared" si="389"/>
        <v>4.59</v>
      </c>
      <c r="M3501" s="47">
        <f t="shared" si="390"/>
        <v>4.51</v>
      </c>
      <c r="N3501" s="47">
        <f t="shared" si="391"/>
        <v>4.53</v>
      </c>
      <c r="O3501" s="48">
        <f t="shared" ca="1" si="392"/>
        <v>760250</v>
      </c>
    </row>
    <row r="3502" spans="1:15" x14ac:dyDescent="0.25">
      <c r="A3502">
        <v>3487</v>
      </c>
      <c r="B3502" s="84">
        <v>36951</v>
      </c>
      <c r="C3502" s="47">
        <v>25</v>
      </c>
      <c r="D3502" s="47">
        <v>25.12</v>
      </c>
      <c r="E3502" s="47">
        <v>24.38</v>
      </c>
      <c r="F3502" s="47">
        <v>24.38</v>
      </c>
      <c r="G3502" s="48">
        <v>413300</v>
      </c>
      <c r="H3502" s="47">
        <v>4.54</v>
      </c>
      <c r="I3502" s="51">
        <f t="shared" si="386"/>
        <v>0.18621821164889255</v>
      </c>
      <c r="J3502" s="51">
        <f t="shared" ca="1" si="387"/>
        <v>2.5</v>
      </c>
      <c r="K3502" s="47">
        <f t="shared" si="388"/>
        <v>4.66</v>
      </c>
      <c r="L3502" s="47">
        <f t="shared" si="389"/>
        <v>4.68</v>
      </c>
      <c r="M3502" s="47">
        <f t="shared" si="390"/>
        <v>4.54</v>
      </c>
      <c r="N3502" s="47">
        <f t="shared" si="391"/>
        <v>4.54</v>
      </c>
      <c r="O3502" s="48">
        <f t="shared" ca="1" si="392"/>
        <v>1033250</v>
      </c>
    </row>
    <row r="3503" spans="1:15" x14ac:dyDescent="0.25">
      <c r="A3503">
        <v>3488</v>
      </c>
      <c r="B3503" s="84">
        <v>36950</v>
      </c>
      <c r="C3503" s="47">
        <v>25.19</v>
      </c>
      <c r="D3503" s="47">
        <v>25.5</v>
      </c>
      <c r="E3503" s="47">
        <v>25</v>
      </c>
      <c r="F3503" s="47">
        <v>25</v>
      </c>
      <c r="G3503" s="48">
        <v>768800</v>
      </c>
      <c r="H3503" s="47">
        <v>4.66</v>
      </c>
      <c r="I3503" s="51">
        <f t="shared" si="386"/>
        <v>0.18640000000000001</v>
      </c>
      <c r="J3503" s="51">
        <f t="shared" ca="1" si="387"/>
        <v>2.5</v>
      </c>
      <c r="K3503" s="47">
        <f t="shared" si="388"/>
        <v>4.7</v>
      </c>
      <c r="L3503" s="47">
        <f t="shared" si="389"/>
        <v>4.75</v>
      </c>
      <c r="M3503" s="47">
        <f t="shared" si="390"/>
        <v>4.66</v>
      </c>
      <c r="N3503" s="47">
        <f t="shared" si="391"/>
        <v>4.66</v>
      </c>
      <c r="O3503" s="48">
        <f t="shared" ca="1" si="392"/>
        <v>1922000</v>
      </c>
    </row>
    <row r="3504" spans="1:15" x14ac:dyDescent="0.25">
      <c r="A3504">
        <v>3489</v>
      </c>
      <c r="B3504" s="84">
        <v>36949</v>
      </c>
      <c r="C3504" s="47">
        <v>25.06</v>
      </c>
      <c r="D3504" s="47">
        <v>25.19</v>
      </c>
      <c r="E3504" s="47">
        <v>24.94</v>
      </c>
      <c r="F3504" s="47">
        <v>25</v>
      </c>
      <c r="G3504" s="48">
        <v>44900</v>
      </c>
      <c r="H3504" s="47">
        <v>4.66</v>
      </c>
      <c r="I3504" s="51">
        <f t="shared" si="386"/>
        <v>0.18640000000000001</v>
      </c>
      <c r="J3504" s="51">
        <f t="shared" ca="1" si="387"/>
        <v>2.5</v>
      </c>
      <c r="K3504" s="47">
        <f t="shared" si="388"/>
        <v>4.67</v>
      </c>
      <c r="L3504" s="47">
        <f t="shared" si="389"/>
        <v>4.7</v>
      </c>
      <c r="M3504" s="47">
        <f t="shared" si="390"/>
        <v>4.6500000000000004</v>
      </c>
      <c r="N3504" s="47">
        <f t="shared" si="391"/>
        <v>4.66</v>
      </c>
      <c r="O3504" s="48">
        <f t="shared" ca="1" si="392"/>
        <v>112250</v>
      </c>
    </row>
    <row r="3505" spans="1:15" x14ac:dyDescent="0.25">
      <c r="A3505">
        <v>3490</v>
      </c>
      <c r="B3505" s="84">
        <v>36948</v>
      </c>
      <c r="C3505" s="47">
        <v>24.62</v>
      </c>
      <c r="D3505" s="47">
        <v>25.25</v>
      </c>
      <c r="E3505" s="47">
        <v>24.62</v>
      </c>
      <c r="F3505" s="47">
        <v>25.25</v>
      </c>
      <c r="G3505" s="48">
        <v>186500</v>
      </c>
      <c r="H3505" s="47">
        <v>4.71</v>
      </c>
      <c r="I3505" s="51">
        <f t="shared" si="386"/>
        <v>0.18653465346534653</v>
      </c>
      <c r="J3505" s="51">
        <f t="shared" ca="1" si="387"/>
        <v>2.5</v>
      </c>
      <c r="K3505" s="47">
        <f t="shared" si="388"/>
        <v>4.59</v>
      </c>
      <c r="L3505" s="47">
        <f t="shared" si="389"/>
        <v>4.71</v>
      </c>
      <c r="M3505" s="47">
        <f t="shared" si="390"/>
        <v>4.59</v>
      </c>
      <c r="N3505" s="47">
        <f t="shared" si="391"/>
        <v>4.71</v>
      </c>
      <c r="O3505" s="48">
        <f t="shared" ca="1" si="392"/>
        <v>466250</v>
      </c>
    </row>
    <row r="3506" spans="1:15" x14ac:dyDescent="0.25">
      <c r="A3506">
        <v>3491</v>
      </c>
      <c r="B3506" s="84">
        <v>36945</v>
      </c>
      <c r="C3506" s="47">
        <v>24.27</v>
      </c>
      <c r="D3506" s="47">
        <v>24.88</v>
      </c>
      <c r="E3506" s="47">
        <v>24.27</v>
      </c>
      <c r="F3506" s="47">
        <v>24.81</v>
      </c>
      <c r="G3506" s="48">
        <v>521700</v>
      </c>
      <c r="H3506" s="47">
        <v>4.62</v>
      </c>
      <c r="I3506" s="51">
        <f t="shared" si="386"/>
        <v>0.18621523579201937</v>
      </c>
      <c r="J3506" s="51">
        <f t="shared" ca="1" si="387"/>
        <v>2.5</v>
      </c>
      <c r="K3506" s="47">
        <f t="shared" si="388"/>
        <v>4.5199999999999996</v>
      </c>
      <c r="L3506" s="47">
        <f t="shared" si="389"/>
        <v>4.63</v>
      </c>
      <c r="M3506" s="47">
        <f t="shared" si="390"/>
        <v>4.5199999999999996</v>
      </c>
      <c r="N3506" s="47">
        <f t="shared" si="391"/>
        <v>4.62</v>
      </c>
      <c r="O3506" s="48">
        <f t="shared" ca="1" si="392"/>
        <v>1304250</v>
      </c>
    </row>
    <row r="3507" spans="1:15" x14ac:dyDescent="0.25">
      <c r="A3507">
        <v>3492</v>
      </c>
      <c r="B3507" s="84">
        <v>36944</v>
      </c>
      <c r="C3507" s="47">
        <v>23.88</v>
      </c>
      <c r="D3507" s="47">
        <v>24.81</v>
      </c>
      <c r="E3507" s="47">
        <v>23.88</v>
      </c>
      <c r="F3507" s="47">
        <v>24.75</v>
      </c>
      <c r="G3507" s="48">
        <v>313700</v>
      </c>
      <c r="H3507" s="47">
        <v>4.6100000000000003</v>
      </c>
      <c r="I3507" s="51">
        <f t="shared" si="386"/>
        <v>0.18626262626262627</v>
      </c>
      <c r="J3507" s="51">
        <f t="shared" ca="1" si="387"/>
        <v>2.5</v>
      </c>
      <c r="K3507" s="47">
        <f t="shared" si="388"/>
        <v>4.45</v>
      </c>
      <c r="L3507" s="47">
        <f t="shared" si="389"/>
        <v>4.62</v>
      </c>
      <c r="M3507" s="47">
        <f t="shared" si="390"/>
        <v>4.45</v>
      </c>
      <c r="N3507" s="47">
        <f t="shared" si="391"/>
        <v>4.6100000000000003</v>
      </c>
      <c r="O3507" s="48">
        <f t="shared" ca="1" si="392"/>
        <v>784250</v>
      </c>
    </row>
    <row r="3508" spans="1:15" x14ac:dyDescent="0.25">
      <c r="A3508">
        <v>3493</v>
      </c>
      <c r="B3508" s="84">
        <v>36943</v>
      </c>
      <c r="C3508" s="47">
        <v>24.12</v>
      </c>
      <c r="D3508" s="47">
        <v>24.75</v>
      </c>
      <c r="E3508" s="47">
        <v>23.5</v>
      </c>
      <c r="F3508" s="47">
        <v>24.75</v>
      </c>
      <c r="G3508" s="48">
        <v>203600</v>
      </c>
      <c r="H3508" s="47">
        <v>4.6100000000000003</v>
      </c>
      <c r="I3508" s="51">
        <f t="shared" si="386"/>
        <v>0.18626262626262627</v>
      </c>
      <c r="J3508" s="51">
        <f t="shared" ca="1" si="387"/>
        <v>2.5</v>
      </c>
      <c r="K3508" s="47">
        <f t="shared" si="388"/>
        <v>4.49</v>
      </c>
      <c r="L3508" s="47">
        <f t="shared" si="389"/>
        <v>4.6100000000000003</v>
      </c>
      <c r="M3508" s="47">
        <f t="shared" si="390"/>
        <v>4.38</v>
      </c>
      <c r="N3508" s="47">
        <f t="shared" si="391"/>
        <v>4.6100000000000003</v>
      </c>
      <c r="O3508" s="48">
        <f t="shared" ca="1" si="392"/>
        <v>509000</v>
      </c>
    </row>
    <row r="3509" spans="1:15" x14ac:dyDescent="0.25">
      <c r="A3509">
        <v>3494</v>
      </c>
      <c r="B3509" s="84">
        <v>36942</v>
      </c>
      <c r="C3509" s="47">
        <v>23.62</v>
      </c>
      <c r="D3509" s="47">
        <v>24.5</v>
      </c>
      <c r="E3509" s="47">
        <v>23.62</v>
      </c>
      <c r="F3509" s="47">
        <v>24.12</v>
      </c>
      <c r="G3509" s="48">
        <v>145600</v>
      </c>
      <c r="H3509" s="47">
        <v>4.5</v>
      </c>
      <c r="I3509" s="51">
        <f t="shared" si="386"/>
        <v>0.18656716417910446</v>
      </c>
      <c r="J3509" s="51">
        <f t="shared" ca="1" si="387"/>
        <v>2.5</v>
      </c>
      <c r="K3509" s="47">
        <f t="shared" si="388"/>
        <v>4.41</v>
      </c>
      <c r="L3509" s="47">
        <f t="shared" si="389"/>
        <v>4.57</v>
      </c>
      <c r="M3509" s="47">
        <f t="shared" si="390"/>
        <v>4.41</v>
      </c>
      <c r="N3509" s="47">
        <f t="shared" si="391"/>
        <v>4.5</v>
      </c>
      <c r="O3509" s="48">
        <f t="shared" ca="1" si="392"/>
        <v>364000</v>
      </c>
    </row>
    <row r="3510" spans="1:15" x14ac:dyDescent="0.25">
      <c r="A3510">
        <v>3495</v>
      </c>
      <c r="B3510" s="84">
        <v>36938</v>
      </c>
      <c r="C3510" s="47">
        <v>24.69</v>
      </c>
      <c r="D3510" s="47">
        <v>24.75</v>
      </c>
      <c r="E3510" s="47">
        <v>23.88</v>
      </c>
      <c r="F3510" s="47">
        <v>24.06</v>
      </c>
      <c r="G3510" s="48">
        <v>226400</v>
      </c>
      <c r="H3510" s="47">
        <v>4.4800000000000004</v>
      </c>
      <c r="I3510" s="51">
        <f t="shared" si="386"/>
        <v>0.1862011637572735</v>
      </c>
      <c r="J3510" s="51">
        <f t="shared" ca="1" si="387"/>
        <v>2.5</v>
      </c>
      <c r="K3510" s="47">
        <f t="shared" si="388"/>
        <v>4.5999999999999996</v>
      </c>
      <c r="L3510" s="47">
        <f t="shared" si="389"/>
        <v>4.6100000000000003</v>
      </c>
      <c r="M3510" s="47">
        <f t="shared" si="390"/>
        <v>4.45</v>
      </c>
      <c r="N3510" s="47">
        <f t="shared" si="391"/>
        <v>4.4800000000000004</v>
      </c>
      <c r="O3510" s="48">
        <f t="shared" ca="1" si="392"/>
        <v>566000</v>
      </c>
    </row>
    <row r="3511" spans="1:15" x14ac:dyDescent="0.25">
      <c r="A3511">
        <v>3496</v>
      </c>
      <c r="B3511" s="84">
        <v>36937</v>
      </c>
      <c r="C3511" s="47">
        <v>23.31</v>
      </c>
      <c r="D3511" s="47">
        <v>24.88</v>
      </c>
      <c r="E3511" s="47">
        <v>23.31</v>
      </c>
      <c r="F3511" s="47">
        <v>24.75</v>
      </c>
      <c r="G3511" s="48">
        <v>193700</v>
      </c>
      <c r="H3511" s="47">
        <v>4.6100000000000003</v>
      </c>
      <c r="I3511" s="51">
        <f t="shared" si="386"/>
        <v>0.18626262626262627</v>
      </c>
      <c r="J3511" s="51">
        <f t="shared" ca="1" si="387"/>
        <v>2.5</v>
      </c>
      <c r="K3511" s="47">
        <f t="shared" si="388"/>
        <v>4.34</v>
      </c>
      <c r="L3511" s="47">
        <f t="shared" si="389"/>
        <v>4.63</v>
      </c>
      <c r="M3511" s="47">
        <f t="shared" si="390"/>
        <v>4.34</v>
      </c>
      <c r="N3511" s="47">
        <f t="shared" si="391"/>
        <v>4.6100000000000003</v>
      </c>
      <c r="O3511" s="48">
        <f t="shared" ca="1" si="392"/>
        <v>484250</v>
      </c>
    </row>
    <row r="3512" spans="1:15" x14ac:dyDescent="0.25">
      <c r="A3512">
        <v>3497</v>
      </c>
      <c r="B3512" s="84">
        <v>36936</v>
      </c>
      <c r="C3512" s="47">
        <v>23.62</v>
      </c>
      <c r="D3512" s="47">
        <v>23.81</v>
      </c>
      <c r="E3512" s="47">
        <v>23.5</v>
      </c>
      <c r="F3512" s="47">
        <v>23.75</v>
      </c>
      <c r="G3512" s="48">
        <v>516400</v>
      </c>
      <c r="H3512" s="47">
        <v>4.43</v>
      </c>
      <c r="I3512" s="51">
        <f t="shared" si="386"/>
        <v>0.18652631578947368</v>
      </c>
      <c r="J3512" s="51">
        <f t="shared" ca="1" si="387"/>
        <v>2.5</v>
      </c>
      <c r="K3512" s="47">
        <f t="shared" si="388"/>
        <v>4.41</v>
      </c>
      <c r="L3512" s="47">
        <f t="shared" si="389"/>
        <v>4.4400000000000004</v>
      </c>
      <c r="M3512" s="47">
        <f t="shared" si="390"/>
        <v>4.38</v>
      </c>
      <c r="N3512" s="47">
        <f t="shared" si="391"/>
        <v>4.43</v>
      </c>
      <c r="O3512" s="48">
        <f t="shared" ca="1" si="392"/>
        <v>1291000</v>
      </c>
    </row>
    <row r="3513" spans="1:15" x14ac:dyDescent="0.25">
      <c r="A3513">
        <v>3498</v>
      </c>
      <c r="B3513" s="84">
        <v>36935</v>
      </c>
      <c r="C3513" s="47">
        <v>24.94</v>
      </c>
      <c r="D3513" s="47">
        <v>26</v>
      </c>
      <c r="E3513" s="47">
        <v>23.5</v>
      </c>
      <c r="F3513" s="47">
        <v>23.94</v>
      </c>
      <c r="G3513" s="48">
        <v>223700</v>
      </c>
      <c r="H3513" s="47">
        <v>4.46</v>
      </c>
      <c r="I3513" s="51">
        <f t="shared" si="386"/>
        <v>0.18629908103592313</v>
      </c>
      <c r="J3513" s="51">
        <f t="shared" ca="1" si="387"/>
        <v>2.5</v>
      </c>
      <c r="K3513" s="47">
        <f t="shared" si="388"/>
        <v>4.6500000000000004</v>
      </c>
      <c r="L3513" s="47">
        <f t="shared" si="389"/>
        <v>4.84</v>
      </c>
      <c r="M3513" s="47">
        <f t="shared" si="390"/>
        <v>4.38</v>
      </c>
      <c r="N3513" s="47">
        <f t="shared" si="391"/>
        <v>4.46</v>
      </c>
      <c r="O3513" s="48">
        <f t="shared" ca="1" si="392"/>
        <v>559250</v>
      </c>
    </row>
    <row r="3514" spans="1:15" x14ac:dyDescent="0.25">
      <c r="A3514">
        <v>3499</v>
      </c>
      <c r="B3514" s="84">
        <v>36934</v>
      </c>
      <c r="C3514" s="47">
        <v>23.31</v>
      </c>
      <c r="D3514" s="47">
        <v>25.38</v>
      </c>
      <c r="E3514" s="47">
        <v>23.25</v>
      </c>
      <c r="F3514" s="47">
        <v>24.94</v>
      </c>
      <c r="G3514" s="48">
        <v>489300</v>
      </c>
      <c r="H3514" s="47">
        <v>4.6500000000000004</v>
      </c>
      <c r="I3514" s="51">
        <f t="shared" si="386"/>
        <v>0.1864474739374499</v>
      </c>
      <c r="J3514" s="51">
        <f t="shared" ca="1" si="387"/>
        <v>2.5</v>
      </c>
      <c r="K3514" s="47">
        <f t="shared" si="388"/>
        <v>4.3499999999999996</v>
      </c>
      <c r="L3514" s="47">
        <f t="shared" si="389"/>
        <v>4.7300000000000004</v>
      </c>
      <c r="M3514" s="47">
        <f t="shared" si="390"/>
        <v>4.33</v>
      </c>
      <c r="N3514" s="47">
        <f t="shared" si="391"/>
        <v>4.6500000000000004</v>
      </c>
      <c r="O3514" s="48">
        <f t="shared" ca="1" si="392"/>
        <v>1223250</v>
      </c>
    </row>
    <row r="3515" spans="1:15" x14ac:dyDescent="0.25">
      <c r="A3515">
        <v>3500</v>
      </c>
      <c r="B3515" s="84">
        <v>36931</v>
      </c>
      <c r="C3515" s="47">
        <v>24.72</v>
      </c>
      <c r="D3515" s="47">
        <v>24.88</v>
      </c>
      <c r="E3515" s="47">
        <v>24.12</v>
      </c>
      <c r="F3515" s="47">
        <v>24.31</v>
      </c>
      <c r="G3515" s="48">
        <v>148400</v>
      </c>
      <c r="H3515" s="47">
        <v>4.53</v>
      </c>
      <c r="I3515" s="51">
        <f t="shared" si="386"/>
        <v>0.18634306869600989</v>
      </c>
      <c r="J3515" s="51">
        <f t="shared" ca="1" si="387"/>
        <v>2.5</v>
      </c>
      <c r="K3515" s="47">
        <f t="shared" si="388"/>
        <v>4.6100000000000003</v>
      </c>
      <c r="L3515" s="47">
        <f t="shared" si="389"/>
        <v>4.6399999999999997</v>
      </c>
      <c r="M3515" s="47">
        <f t="shared" si="390"/>
        <v>4.49</v>
      </c>
      <c r="N3515" s="47">
        <f t="shared" si="391"/>
        <v>4.53</v>
      </c>
      <c r="O3515" s="48">
        <f t="shared" ca="1" si="392"/>
        <v>371000</v>
      </c>
    </row>
    <row r="3516" spans="1:15" x14ac:dyDescent="0.25">
      <c r="A3516">
        <v>3501</v>
      </c>
      <c r="B3516" s="84">
        <v>36930</v>
      </c>
      <c r="C3516" s="47">
        <v>25.19</v>
      </c>
      <c r="D3516" s="47">
        <v>25.33</v>
      </c>
      <c r="E3516" s="47">
        <v>24.5</v>
      </c>
      <c r="F3516" s="47">
        <v>24.81</v>
      </c>
      <c r="G3516" s="48">
        <v>58800</v>
      </c>
      <c r="H3516" s="47">
        <v>4.62</v>
      </c>
      <c r="I3516" s="51">
        <f t="shared" si="386"/>
        <v>0.18621523579201937</v>
      </c>
      <c r="J3516" s="51">
        <f t="shared" ca="1" si="387"/>
        <v>2.5</v>
      </c>
      <c r="K3516" s="47">
        <f t="shared" si="388"/>
        <v>4.6900000000000004</v>
      </c>
      <c r="L3516" s="47">
        <f t="shared" si="389"/>
        <v>4.72</v>
      </c>
      <c r="M3516" s="47">
        <f t="shared" si="390"/>
        <v>4.5599999999999996</v>
      </c>
      <c r="N3516" s="47">
        <f t="shared" si="391"/>
        <v>4.62</v>
      </c>
      <c r="O3516" s="48">
        <f t="shared" ca="1" si="392"/>
        <v>147000</v>
      </c>
    </row>
    <row r="3517" spans="1:15" x14ac:dyDescent="0.25">
      <c r="A3517">
        <v>3502</v>
      </c>
      <c r="B3517" s="84">
        <v>36929</v>
      </c>
      <c r="C3517" s="47">
        <v>25.75</v>
      </c>
      <c r="D3517" s="47">
        <v>25.75</v>
      </c>
      <c r="E3517" s="47">
        <v>25.31</v>
      </c>
      <c r="F3517" s="47">
        <v>25.44</v>
      </c>
      <c r="G3517" s="48">
        <v>169200</v>
      </c>
      <c r="H3517" s="47">
        <v>4.74</v>
      </c>
      <c r="I3517" s="51">
        <f t="shared" si="386"/>
        <v>0.18632075471698112</v>
      </c>
      <c r="J3517" s="51">
        <f t="shared" ca="1" si="387"/>
        <v>2.5</v>
      </c>
      <c r="K3517" s="47">
        <f t="shared" si="388"/>
        <v>4.8</v>
      </c>
      <c r="L3517" s="47">
        <f t="shared" si="389"/>
        <v>4.8</v>
      </c>
      <c r="M3517" s="47">
        <f t="shared" si="390"/>
        <v>4.72</v>
      </c>
      <c r="N3517" s="47">
        <f t="shared" si="391"/>
        <v>4.74</v>
      </c>
      <c r="O3517" s="48">
        <f t="shared" ca="1" si="392"/>
        <v>423000</v>
      </c>
    </row>
    <row r="3518" spans="1:15" x14ac:dyDescent="0.25">
      <c r="A3518">
        <v>3503</v>
      </c>
      <c r="B3518" s="84">
        <v>36928</v>
      </c>
      <c r="C3518" s="47">
        <v>25.63</v>
      </c>
      <c r="D3518" s="47">
        <v>26.19</v>
      </c>
      <c r="E3518" s="47">
        <v>25.63</v>
      </c>
      <c r="F3518" s="47">
        <v>26.19</v>
      </c>
      <c r="G3518" s="48">
        <v>85300</v>
      </c>
      <c r="H3518" s="47">
        <v>4.88</v>
      </c>
      <c r="I3518" s="51">
        <f t="shared" si="386"/>
        <v>0.18633066055746467</v>
      </c>
      <c r="J3518" s="51">
        <f t="shared" ca="1" si="387"/>
        <v>2.5</v>
      </c>
      <c r="K3518" s="47">
        <f t="shared" si="388"/>
        <v>4.78</v>
      </c>
      <c r="L3518" s="47">
        <f t="shared" si="389"/>
        <v>4.88</v>
      </c>
      <c r="M3518" s="47">
        <f t="shared" si="390"/>
        <v>4.78</v>
      </c>
      <c r="N3518" s="47">
        <f t="shared" si="391"/>
        <v>4.88</v>
      </c>
      <c r="O3518" s="48">
        <f t="shared" ca="1" si="392"/>
        <v>213250</v>
      </c>
    </row>
    <row r="3519" spans="1:15" x14ac:dyDescent="0.25">
      <c r="A3519">
        <v>3504</v>
      </c>
      <c r="B3519" s="84">
        <v>36927</v>
      </c>
      <c r="C3519" s="47">
        <v>25.75</v>
      </c>
      <c r="D3519" s="47">
        <v>25.87</v>
      </c>
      <c r="E3519" s="47">
        <v>25.25</v>
      </c>
      <c r="F3519" s="47">
        <v>25.63</v>
      </c>
      <c r="G3519" s="48">
        <v>256400</v>
      </c>
      <c r="H3519" s="47">
        <v>4.78</v>
      </c>
      <c r="I3519" s="51">
        <f t="shared" si="386"/>
        <v>0.1865001950838861</v>
      </c>
      <c r="J3519" s="51">
        <f t="shared" ca="1" si="387"/>
        <v>2.5</v>
      </c>
      <c r="K3519" s="47">
        <f t="shared" si="388"/>
        <v>4.8</v>
      </c>
      <c r="L3519" s="47">
        <f t="shared" si="389"/>
        <v>4.82</v>
      </c>
      <c r="M3519" s="47">
        <f t="shared" si="390"/>
        <v>4.71</v>
      </c>
      <c r="N3519" s="47">
        <f t="shared" si="391"/>
        <v>4.78</v>
      </c>
      <c r="O3519" s="48">
        <f t="shared" ca="1" si="392"/>
        <v>641000</v>
      </c>
    </row>
    <row r="3520" spans="1:15" x14ac:dyDescent="0.25">
      <c r="A3520">
        <v>3505</v>
      </c>
      <c r="B3520" s="84">
        <v>36924</v>
      </c>
      <c r="C3520" s="47">
        <v>25.12</v>
      </c>
      <c r="D3520" s="47">
        <v>26</v>
      </c>
      <c r="E3520" s="47">
        <v>25.12</v>
      </c>
      <c r="F3520" s="47">
        <v>25.94</v>
      </c>
      <c r="G3520" s="48">
        <v>194400</v>
      </c>
      <c r="H3520" s="47">
        <v>4.83</v>
      </c>
      <c r="I3520" s="51">
        <f t="shared" si="386"/>
        <v>0.1861989205859676</v>
      </c>
      <c r="J3520" s="51">
        <f t="shared" ca="1" si="387"/>
        <v>2.5</v>
      </c>
      <c r="K3520" s="47">
        <f t="shared" si="388"/>
        <v>4.68</v>
      </c>
      <c r="L3520" s="47">
        <f t="shared" si="389"/>
        <v>4.84</v>
      </c>
      <c r="M3520" s="47">
        <f t="shared" si="390"/>
        <v>4.68</v>
      </c>
      <c r="N3520" s="47">
        <f t="shared" si="391"/>
        <v>4.83</v>
      </c>
      <c r="O3520" s="48">
        <f t="shared" ca="1" si="392"/>
        <v>486000</v>
      </c>
    </row>
    <row r="3521" spans="1:15" x14ac:dyDescent="0.25">
      <c r="A3521">
        <v>3506</v>
      </c>
      <c r="B3521" s="84">
        <v>36923</v>
      </c>
      <c r="C3521" s="47">
        <v>25.44</v>
      </c>
      <c r="D3521" s="47">
        <v>26.63</v>
      </c>
      <c r="E3521" s="47">
        <v>25.12</v>
      </c>
      <c r="F3521" s="47">
        <v>25.63</v>
      </c>
      <c r="G3521" s="48">
        <v>184900</v>
      </c>
      <c r="H3521" s="47">
        <v>4.78</v>
      </c>
      <c r="I3521" s="51">
        <f t="shared" si="386"/>
        <v>0.1865001950838861</v>
      </c>
      <c r="J3521" s="51">
        <f t="shared" ca="1" si="387"/>
        <v>2.5</v>
      </c>
      <c r="K3521" s="47">
        <f t="shared" si="388"/>
        <v>4.74</v>
      </c>
      <c r="L3521" s="47">
        <f t="shared" si="389"/>
        <v>4.97</v>
      </c>
      <c r="M3521" s="47">
        <f t="shared" si="390"/>
        <v>4.68</v>
      </c>
      <c r="N3521" s="47">
        <f t="shared" si="391"/>
        <v>4.78</v>
      </c>
      <c r="O3521" s="48">
        <f t="shared" ca="1" si="392"/>
        <v>462250</v>
      </c>
    </row>
    <row r="3522" spans="1:15" x14ac:dyDescent="0.25">
      <c r="A3522">
        <v>3507</v>
      </c>
      <c r="B3522" s="84">
        <v>36922</v>
      </c>
      <c r="C3522" s="47">
        <v>25.5</v>
      </c>
      <c r="D3522" s="47">
        <v>25.63</v>
      </c>
      <c r="E3522" s="47">
        <v>25.19</v>
      </c>
      <c r="F3522" s="47">
        <v>25.25</v>
      </c>
      <c r="G3522" s="48">
        <v>251200</v>
      </c>
      <c r="H3522" s="47">
        <v>4.71</v>
      </c>
      <c r="I3522" s="51">
        <f t="shared" si="386"/>
        <v>0.18653465346534653</v>
      </c>
      <c r="J3522" s="51">
        <f t="shared" ca="1" si="387"/>
        <v>2.5</v>
      </c>
      <c r="K3522" s="47">
        <f t="shared" si="388"/>
        <v>4.76</v>
      </c>
      <c r="L3522" s="47">
        <f t="shared" si="389"/>
        <v>4.78</v>
      </c>
      <c r="M3522" s="47">
        <f t="shared" si="390"/>
        <v>4.7</v>
      </c>
      <c r="N3522" s="47">
        <f t="shared" si="391"/>
        <v>4.71</v>
      </c>
      <c r="O3522" s="48">
        <f t="shared" ca="1" si="392"/>
        <v>628000</v>
      </c>
    </row>
    <row r="3523" spans="1:15" x14ac:dyDescent="0.25">
      <c r="A3523">
        <v>3508</v>
      </c>
      <c r="B3523" s="84">
        <v>36921</v>
      </c>
      <c r="C3523" s="47">
        <v>26.5</v>
      </c>
      <c r="D3523" s="47">
        <v>26.5</v>
      </c>
      <c r="E3523" s="47">
        <v>25.12</v>
      </c>
      <c r="F3523" s="47">
        <v>25.25</v>
      </c>
      <c r="G3523" s="48">
        <v>171700</v>
      </c>
      <c r="H3523" s="47">
        <v>4.71</v>
      </c>
      <c r="I3523" s="51">
        <f t="shared" si="386"/>
        <v>0.18653465346534653</v>
      </c>
      <c r="J3523" s="51">
        <f t="shared" ca="1" si="387"/>
        <v>2.5</v>
      </c>
      <c r="K3523" s="47">
        <f t="shared" si="388"/>
        <v>4.9400000000000004</v>
      </c>
      <c r="L3523" s="47">
        <f t="shared" si="389"/>
        <v>4.9400000000000004</v>
      </c>
      <c r="M3523" s="47">
        <f t="shared" si="390"/>
        <v>4.6900000000000004</v>
      </c>
      <c r="N3523" s="47">
        <f t="shared" si="391"/>
        <v>4.71</v>
      </c>
      <c r="O3523" s="48">
        <f t="shared" ca="1" si="392"/>
        <v>429250</v>
      </c>
    </row>
    <row r="3524" spans="1:15" x14ac:dyDescent="0.25">
      <c r="A3524">
        <v>3509</v>
      </c>
      <c r="B3524" s="84">
        <v>36920</v>
      </c>
      <c r="C3524" s="47">
        <v>25.19</v>
      </c>
      <c r="D3524" s="47">
        <v>26.37</v>
      </c>
      <c r="E3524" s="47">
        <v>25.19</v>
      </c>
      <c r="F3524" s="47">
        <v>26.06</v>
      </c>
      <c r="G3524" s="48">
        <v>40100</v>
      </c>
      <c r="H3524" s="47">
        <v>4.8600000000000003</v>
      </c>
      <c r="I3524" s="51">
        <f t="shared" si="386"/>
        <v>0.18649270913277055</v>
      </c>
      <c r="J3524" s="51">
        <f t="shared" ca="1" si="387"/>
        <v>2.5</v>
      </c>
      <c r="K3524" s="47">
        <f t="shared" si="388"/>
        <v>4.7</v>
      </c>
      <c r="L3524" s="47">
        <f t="shared" si="389"/>
        <v>4.92</v>
      </c>
      <c r="M3524" s="47">
        <f t="shared" si="390"/>
        <v>4.7</v>
      </c>
      <c r="N3524" s="47">
        <f t="shared" si="391"/>
        <v>4.8600000000000003</v>
      </c>
      <c r="O3524" s="48">
        <f t="shared" ca="1" si="392"/>
        <v>100250</v>
      </c>
    </row>
    <row r="3525" spans="1:15" x14ac:dyDescent="0.25">
      <c r="A3525">
        <v>3510</v>
      </c>
      <c r="B3525" s="84">
        <v>36917</v>
      </c>
      <c r="C3525" s="47">
        <v>25.08</v>
      </c>
      <c r="D3525" s="47">
        <v>25.63</v>
      </c>
      <c r="E3525" s="47">
        <v>25.06</v>
      </c>
      <c r="F3525" s="47">
        <v>25.38</v>
      </c>
      <c r="G3525" s="48">
        <v>719200</v>
      </c>
      <c r="H3525" s="47">
        <v>4.7300000000000004</v>
      </c>
      <c r="I3525" s="51">
        <f t="shared" si="386"/>
        <v>0.18636721828211192</v>
      </c>
      <c r="J3525" s="51">
        <f t="shared" ca="1" si="387"/>
        <v>2.5</v>
      </c>
      <c r="K3525" s="47">
        <f t="shared" si="388"/>
        <v>4.67</v>
      </c>
      <c r="L3525" s="47">
        <f t="shared" si="389"/>
        <v>4.78</v>
      </c>
      <c r="M3525" s="47">
        <f t="shared" si="390"/>
        <v>4.67</v>
      </c>
      <c r="N3525" s="47">
        <f t="shared" si="391"/>
        <v>4.7300000000000004</v>
      </c>
      <c r="O3525" s="48">
        <f t="shared" ca="1" si="392"/>
        <v>1798000</v>
      </c>
    </row>
    <row r="3526" spans="1:15" x14ac:dyDescent="0.25">
      <c r="A3526">
        <v>3511</v>
      </c>
      <c r="B3526" s="84">
        <v>36916</v>
      </c>
      <c r="C3526" s="47">
        <v>25.02</v>
      </c>
      <c r="D3526" s="47">
        <v>25.55</v>
      </c>
      <c r="E3526" s="47">
        <v>25</v>
      </c>
      <c r="F3526" s="47">
        <v>25.06</v>
      </c>
      <c r="G3526" s="48">
        <v>324900</v>
      </c>
      <c r="H3526" s="47">
        <v>4.67</v>
      </c>
      <c r="I3526" s="51">
        <f t="shared" si="386"/>
        <v>0.18635275339185955</v>
      </c>
      <c r="J3526" s="51">
        <f t="shared" ca="1" si="387"/>
        <v>2.5</v>
      </c>
      <c r="K3526" s="47">
        <f t="shared" si="388"/>
        <v>4.66</v>
      </c>
      <c r="L3526" s="47">
        <f t="shared" si="389"/>
        <v>4.76</v>
      </c>
      <c r="M3526" s="47">
        <f t="shared" si="390"/>
        <v>4.66</v>
      </c>
      <c r="N3526" s="47">
        <f t="shared" si="391"/>
        <v>4.67</v>
      </c>
      <c r="O3526" s="48">
        <f t="shared" ca="1" si="392"/>
        <v>812250</v>
      </c>
    </row>
    <row r="3527" spans="1:15" x14ac:dyDescent="0.25">
      <c r="A3527">
        <v>3512</v>
      </c>
      <c r="B3527" s="84">
        <v>36915</v>
      </c>
      <c r="C3527" s="47">
        <v>25.19</v>
      </c>
      <c r="D3527" s="47">
        <v>25.87</v>
      </c>
      <c r="E3527" s="47">
        <v>25</v>
      </c>
      <c r="F3527" s="47">
        <v>25.56</v>
      </c>
      <c r="G3527" s="48">
        <v>336800</v>
      </c>
      <c r="H3527" s="47">
        <v>4.76</v>
      </c>
      <c r="I3527" s="51">
        <f t="shared" si="386"/>
        <v>0.18622848200312989</v>
      </c>
      <c r="J3527" s="51">
        <f t="shared" ca="1" si="387"/>
        <v>2.5</v>
      </c>
      <c r="K3527" s="47">
        <f t="shared" si="388"/>
        <v>4.6900000000000004</v>
      </c>
      <c r="L3527" s="47">
        <f t="shared" si="389"/>
        <v>4.82</v>
      </c>
      <c r="M3527" s="47">
        <f t="shared" si="390"/>
        <v>4.66</v>
      </c>
      <c r="N3527" s="47">
        <f t="shared" si="391"/>
        <v>4.76</v>
      </c>
      <c r="O3527" s="48">
        <f t="shared" ca="1" si="392"/>
        <v>842000</v>
      </c>
    </row>
    <row r="3528" spans="1:15" x14ac:dyDescent="0.25">
      <c r="A3528">
        <v>3513</v>
      </c>
      <c r="B3528" s="84">
        <v>36914</v>
      </c>
      <c r="C3528" s="47">
        <v>24.69</v>
      </c>
      <c r="D3528" s="47">
        <v>25.25</v>
      </c>
      <c r="E3528" s="47">
        <v>24.44</v>
      </c>
      <c r="F3528" s="47">
        <v>25.16</v>
      </c>
      <c r="G3528" s="48">
        <v>548500</v>
      </c>
      <c r="H3528" s="47">
        <v>4.6900000000000004</v>
      </c>
      <c r="I3528" s="51">
        <f t="shared" si="386"/>
        <v>0.18640699523052465</v>
      </c>
      <c r="J3528" s="51">
        <f t="shared" ca="1" si="387"/>
        <v>2.5</v>
      </c>
      <c r="K3528" s="47">
        <f t="shared" si="388"/>
        <v>4.5999999999999996</v>
      </c>
      <c r="L3528" s="47">
        <f t="shared" si="389"/>
        <v>4.71</v>
      </c>
      <c r="M3528" s="47">
        <f t="shared" si="390"/>
        <v>4.5599999999999996</v>
      </c>
      <c r="N3528" s="47">
        <f t="shared" si="391"/>
        <v>4.6900000000000004</v>
      </c>
      <c r="O3528" s="48">
        <f t="shared" ca="1" si="392"/>
        <v>1371250</v>
      </c>
    </row>
    <row r="3529" spans="1:15" x14ac:dyDescent="0.25">
      <c r="A3529">
        <v>3514</v>
      </c>
      <c r="B3529" s="84">
        <v>36913</v>
      </c>
      <c r="C3529" s="47">
        <v>25.25</v>
      </c>
      <c r="D3529" s="47">
        <v>25.25</v>
      </c>
      <c r="E3529" s="47">
        <v>24.64</v>
      </c>
      <c r="F3529" s="47">
        <v>24.72</v>
      </c>
      <c r="G3529" s="48">
        <v>240500</v>
      </c>
      <c r="H3529" s="47">
        <v>4.6100000000000003</v>
      </c>
      <c r="I3529" s="51">
        <f t="shared" si="386"/>
        <v>0.1864886731391586</v>
      </c>
      <c r="J3529" s="51">
        <f t="shared" ca="1" si="387"/>
        <v>2.5</v>
      </c>
      <c r="K3529" s="47">
        <f t="shared" si="388"/>
        <v>4.71</v>
      </c>
      <c r="L3529" s="47">
        <f t="shared" si="389"/>
        <v>4.71</v>
      </c>
      <c r="M3529" s="47">
        <f t="shared" si="390"/>
        <v>4.5999999999999996</v>
      </c>
      <c r="N3529" s="47">
        <f t="shared" si="391"/>
        <v>4.6100000000000003</v>
      </c>
      <c r="O3529" s="48">
        <f t="shared" ca="1" si="392"/>
        <v>601250</v>
      </c>
    </row>
    <row r="3530" spans="1:15" x14ac:dyDescent="0.25">
      <c r="A3530">
        <v>3515</v>
      </c>
      <c r="B3530" s="84">
        <v>36910</v>
      </c>
      <c r="C3530" s="47">
        <v>25.25</v>
      </c>
      <c r="D3530" s="47">
        <v>25.5</v>
      </c>
      <c r="E3530" s="47">
        <v>24.75</v>
      </c>
      <c r="F3530" s="47">
        <v>25</v>
      </c>
      <c r="G3530" s="48">
        <v>406100</v>
      </c>
      <c r="H3530" s="47">
        <v>4.66</v>
      </c>
      <c r="I3530" s="51">
        <f t="shared" si="386"/>
        <v>0.18640000000000001</v>
      </c>
      <c r="J3530" s="51">
        <f t="shared" ca="1" si="387"/>
        <v>2.5</v>
      </c>
      <c r="K3530" s="47">
        <f t="shared" si="388"/>
        <v>4.71</v>
      </c>
      <c r="L3530" s="47">
        <f t="shared" si="389"/>
        <v>4.75</v>
      </c>
      <c r="M3530" s="47">
        <f t="shared" si="390"/>
        <v>4.6100000000000003</v>
      </c>
      <c r="N3530" s="47">
        <f t="shared" si="391"/>
        <v>4.66</v>
      </c>
      <c r="O3530" s="48">
        <f t="shared" ca="1" si="392"/>
        <v>1015250</v>
      </c>
    </row>
    <row r="3531" spans="1:15" x14ac:dyDescent="0.25">
      <c r="A3531">
        <v>3516</v>
      </c>
      <c r="B3531" s="84">
        <v>36909</v>
      </c>
      <c r="C3531" s="47">
        <v>25.47</v>
      </c>
      <c r="D3531" s="47">
        <v>25.69</v>
      </c>
      <c r="E3531" s="47">
        <v>25.25</v>
      </c>
      <c r="F3531" s="47">
        <v>25.5</v>
      </c>
      <c r="G3531" s="48">
        <v>315600</v>
      </c>
      <c r="H3531" s="47">
        <v>4.75</v>
      </c>
      <c r="I3531" s="51">
        <f t="shared" si="386"/>
        <v>0.18627450980392157</v>
      </c>
      <c r="J3531" s="51">
        <f t="shared" ca="1" si="387"/>
        <v>2.5</v>
      </c>
      <c r="K3531" s="47">
        <f t="shared" si="388"/>
        <v>4.74</v>
      </c>
      <c r="L3531" s="47">
        <f t="shared" si="389"/>
        <v>4.79</v>
      </c>
      <c r="M3531" s="47">
        <f t="shared" si="390"/>
        <v>4.7</v>
      </c>
      <c r="N3531" s="47">
        <f t="shared" si="391"/>
        <v>4.75</v>
      </c>
      <c r="O3531" s="48">
        <f t="shared" ca="1" si="392"/>
        <v>789000</v>
      </c>
    </row>
    <row r="3532" spans="1:15" x14ac:dyDescent="0.25">
      <c r="A3532">
        <v>3517</v>
      </c>
      <c r="B3532" s="84">
        <v>36908</v>
      </c>
      <c r="C3532" s="47">
        <v>25.81</v>
      </c>
      <c r="D3532" s="47">
        <v>27.5</v>
      </c>
      <c r="E3532" s="47">
        <v>25.25</v>
      </c>
      <c r="F3532" s="47">
        <v>25.25</v>
      </c>
      <c r="G3532" s="48">
        <v>960800</v>
      </c>
      <c r="H3532" s="47">
        <v>4.71</v>
      </c>
      <c r="I3532" s="51">
        <f t="shared" si="386"/>
        <v>0.18653465346534653</v>
      </c>
      <c r="J3532" s="51">
        <f t="shared" ca="1" si="387"/>
        <v>2.5</v>
      </c>
      <c r="K3532" s="47">
        <f t="shared" si="388"/>
        <v>4.8099999999999996</v>
      </c>
      <c r="L3532" s="47">
        <f t="shared" si="389"/>
        <v>5.13</v>
      </c>
      <c r="M3532" s="47">
        <f t="shared" si="390"/>
        <v>4.71</v>
      </c>
      <c r="N3532" s="47">
        <f t="shared" si="391"/>
        <v>4.71</v>
      </c>
      <c r="O3532" s="48">
        <f t="shared" ca="1" si="392"/>
        <v>2402000</v>
      </c>
    </row>
    <row r="3533" spans="1:15" x14ac:dyDescent="0.25">
      <c r="A3533">
        <v>3518</v>
      </c>
      <c r="B3533" s="84">
        <v>36907</v>
      </c>
      <c r="C3533" s="47">
        <v>24.5</v>
      </c>
      <c r="D3533" s="47">
        <v>25.69</v>
      </c>
      <c r="E3533" s="47">
        <v>24.31</v>
      </c>
      <c r="F3533" s="47">
        <v>25.69</v>
      </c>
      <c r="G3533" s="48">
        <v>1229700</v>
      </c>
      <c r="H3533" s="47">
        <v>4.79</v>
      </c>
      <c r="I3533" s="51">
        <f t="shared" si="386"/>
        <v>0.18645387310237446</v>
      </c>
      <c r="J3533" s="51">
        <f t="shared" ca="1" si="387"/>
        <v>2.5</v>
      </c>
      <c r="K3533" s="47">
        <f t="shared" si="388"/>
        <v>4.57</v>
      </c>
      <c r="L3533" s="47">
        <f t="shared" si="389"/>
        <v>4.79</v>
      </c>
      <c r="M3533" s="47">
        <f t="shared" si="390"/>
        <v>4.53</v>
      </c>
      <c r="N3533" s="47">
        <f t="shared" si="391"/>
        <v>4.79</v>
      </c>
      <c r="O3533" s="48">
        <f t="shared" ca="1" si="392"/>
        <v>3074250</v>
      </c>
    </row>
    <row r="3534" spans="1:15" x14ac:dyDescent="0.25">
      <c r="A3534">
        <v>3519</v>
      </c>
      <c r="B3534" s="84">
        <v>36903</v>
      </c>
      <c r="C3534" s="47">
        <v>23.13</v>
      </c>
      <c r="D3534" s="47">
        <v>24.38</v>
      </c>
      <c r="E3534" s="47">
        <v>23.13</v>
      </c>
      <c r="F3534" s="47">
        <v>24.38</v>
      </c>
      <c r="G3534" s="48">
        <v>901700</v>
      </c>
      <c r="H3534" s="47">
        <v>4.54</v>
      </c>
      <c r="I3534" s="51">
        <f t="shared" si="386"/>
        <v>0.18621821164889255</v>
      </c>
      <c r="J3534" s="51">
        <f t="shared" ca="1" si="387"/>
        <v>2.5</v>
      </c>
      <c r="K3534" s="47">
        <f t="shared" si="388"/>
        <v>4.3099999999999996</v>
      </c>
      <c r="L3534" s="47">
        <f t="shared" si="389"/>
        <v>4.54</v>
      </c>
      <c r="M3534" s="47">
        <f t="shared" si="390"/>
        <v>4.3099999999999996</v>
      </c>
      <c r="N3534" s="47">
        <f t="shared" si="391"/>
        <v>4.54</v>
      </c>
      <c r="O3534" s="48">
        <f t="shared" ca="1" si="392"/>
        <v>2254250</v>
      </c>
    </row>
    <row r="3535" spans="1:15" x14ac:dyDescent="0.25">
      <c r="A3535">
        <v>3520</v>
      </c>
      <c r="B3535" s="84">
        <v>36902</v>
      </c>
      <c r="C3535" s="47">
        <v>22.5</v>
      </c>
      <c r="D3535" s="47">
        <v>24.19</v>
      </c>
      <c r="E3535" s="47">
        <v>22.5</v>
      </c>
      <c r="F3535" s="47">
        <v>22.94</v>
      </c>
      <c r="G3535" s="48">
        <v>160900</v>
      </c>
      <c r="H3535" s="47">
        <v>4.2699999999999996</v>
      </c>
      <c r="I3535" s="51">
        <f t="shared" si="386"/>
        <v>0.18613775065387966</v>
      </c>
      <c r="J3535" s="51">
        <f t="shared" ca="1" si="387"/>
        <v>2.5</v>
      </c>
      <c r="K3535" s="47">
        <f t="shared" si="388"/>
        <v>4.1900000000000004</v>
      </c>
      <c r="L3535" s="47">
        <f t="shared" si="389"/>
        <v>4.5</v>
      </c>
      <c r="M3535" s="47">
        <f t="shared" si="390"/>
        <v>4.1900000000000004</v>
      </c>
      <c r="N3535" s="47">
        <f t="shared" si="391"/>
        <v>4.2699999999999996</v>
      </c>
      <c r="O3535" s="48">
        <f t="shared" ca="1" si="392"/>
        <v>402250</v>
      </c>
    </row>
    <row r="3536" spans="1:15" x14ac:dyDescent="0.25">
      <c r="A3536">
        <v>3521</v>
      </c>
      <c r="B3536" s="84">
        <v>36901</v>
      </c>
      <c r="C3536" s="47">
        <v>22.94</v>
      </c>
      <c r="D3536" s="47">
        <v>23.25</v>
      </c>
      <c r="E3536" s="47">
        <v>22.94</v>
      </c>
      <c r="F3536" s="47">
        <v>22.98</v>
      </c>
      <c r="G3536" s="48">
        <v>119700</v>
      </c>
      <c r="H3536" s="47">
        <v>4.28</v>
      </c>
      <c r="I3536" s="51">
        <f t="shared" si="386"/>
        <v>0.18624891209747607</v>
      </c>
      <c r="J3536" s="51">
        <f t="shared" ca="1" si="387"/>
        <v>2.5</v>
      </c>
      <c r="K3536" s="47">
        <f t="shared" si="388"/>
        <v>4.2699999999999996</v>
      </c>
      <c r="L3536" s="47">
        <f t="shared" si="389"/>
        <v>4.33</v>
      </c>
      <c r="M3536" s="47">
        <f t="shared" si="390"/>
        <v>4.2699999999999996</v>
      </c>
      <c r="N3536" s="47">
        <f t="shared" si="391"/>
        <v>4.28</v>
      </c>
      <c r="O3536" s="48">
        <f t="shared" ca="1" si="392"/>
        <v>299250</v>
      </c>
    </row>
    <row r="3537" spans="1:15" x14ac:dyDescent="0.25">
      <c r="A3537">
        <v>3522</v>
      </c>
      <c r="B3537" s="84">
        <v>36900</v>
      </c>
      <c r="C3537" s="47">
        <v>23</v>
      </c>
      <c r="D3537" s="47">
        <v>23.19</v>
      </c>
      <c r="E3537" s="47">
        <v>22.5</v>
      </c>
      <c r="F3537" s="47">
        <v>22.94</v>
      </c>
      <c r="G3537" s="48">
        <v>232400</v>
      </c>
      <c r="H3537" s="47">
        <v>4.2699999999999996</v>
      </c>
      <c r="I3537" s="51">
        <f t="shared" ref="I3537:I3600" si="393">H3537/F3537</f>
        <v>0.18613775065387966</v>
      </c>
      <c r="J3537" s="51">
        <f t="shared" ref="J3537:J3600" ca="1" si="394">INDEX(OFFSET($T$15,0,0,$S$13+1,1),MATCH(B3537,OFFSET($Q$15,0,0,$S$13+1,1),-1))</f>
        <v>2.5</v>
      </c>
      <c r="K3537" s="47">
        <f t="shared" ref="K3537:K3600" si="395">ROUND($I3537*C3537,2)</f>
        <v>4.28</v>
      </c>
      <c r="L3537" s="47">
        <f t="shared" ref="L3537:L3600" si="396">ROUND($I3537*D3537,2)</f>
        <v>4.32</v>
      </c>
      <c r="M3537" s="47">
        <f t="shared" ref="M3537:M3600" si="397">ROUND($I3537*E3537,2)</f>
        <v>4.1900000000000004</v>
      </c>
      <c r="N3537" s="47">
        <f t="shared" ref="N3537:N3600" si="398">ROUND($I3537*F3537,2)</f>
        <v>4.2699999999999996</v>
      </c>
      <c r="O3537" s="48">
        <f t="shared" ref="O3537:O3600" ca="1" si="399">G3537*J3537</f>
        <v>581000</v>
      </c>
    </row>
    <row r="3538" spans="1:15" x14ac:dyDescent="0.25">
      <c r="A3538">
        <v>3523</v>
      </c>
      <c r="B3538" s="84">
        <v>36899</v>
      </c>
      <c r="C3538" s="47">
        <v>22.5</v>
      </c>
      <c r="D3538" s="47">
        <v>23.13</v>
      </c>
      <c r="E3538" s="47">
        <v>22.06</v>
      </c>
      <c r="F3538" s="47">
        <v>23</v>
      </c>
      <c r="G3538" s="48">
        <v>361300</v>
      </c>
      <c r="H3538" s="47">
        <v>4.29</v>
      </c>
      <c r="I3538" s="51">
        <f t="shared" si="393"/>
        <v>0.18652173913043479</v>
      </c>
      <c r="J3538" s="51">
        <f t="shared" ca="1" si="394"/>
        <v>2.5</v>
      </c>
      <c r="K3538" s="47">
        <f t="shared" si="395"/>
        <v>4.2</v>
      </c>
      <c r="L3538" s="47">
        <f t="shared" si="396"/>
        <v>4.3099999999999996</v>
      </c>
      <c r="M3538" s="47">
        <f t="shared" si="397"/>
        <v>4.1100000000000003</v>
      </c>
      <c r="N3538" s="47">
        <f t="shared" si="398"/>
        <v>4.29</v>
      </c>
      <c r="O3538" s="48">
        <f t="shared" ca="1" si="399"/>
        <v>903250</v>
      </c>
    </row>
    <row r="3539" spans="1:15" x14ac:dyDescent="0.25">
      <c r="A3539">
        <v>3524</v>
      </c>
      <c r="B3539" s="84">
        <v>36896</v>
      </c>
      <c r="C3539" s="47">
        <v>23.59</v>
      </c>
      <c r="D3539" s="47">
        <v>23.62</v>
      </c>
      <c r="E3539" s="47">
        <v>22.37</v>
      </c>
      <c r="F3539" s="47">
        <v>22.5</v>
      </c>
      <c r="G3539" s="48">
        <v>199200</v>
      </c>
      <c r="H3539" s="47">
        <v>4.1900000000000004</v>
      </c>
      <c r="I3539" s="51">
        <f t="shared" si="393"/>
        <v>0.18622222222222223</v>
      </c>
      <c r="J3539" s="51">
        <f t="shared" ca="1" si="394"/>
        <v>2.5</v>
      </c>
      <c r="K3539" s="47">
        <f t="shared" si="395"/>
        <v>4.3899999999999997</v>
      </c>
      <c r="L3539" s="47">
        <f t="shared" si="396"/>
        <v>4.4000000000000004</v>
      </c>
      <c r="M3539" s="47">
        <f t="shared" si="397"/>
        <v>4.17</v>
      </c>
      <c r="N3539" s="47">
        <f t="shared" si="398"/>
        <v>4.1900000000000004</v>
      </c>
      <c r="O3539" s="48">
        <f t="shared" ca="1" si="399"/>
        <v>498000</v>
      </c>
    </row>
    <row r="3540" spans="1:15" x14ac:dyDescent="0.25">
      <c r="A3540">
        <v>3525</v>
      </c>
      <c r="B3540" s="84">
        <v>36895</v>
      </c>
      <c r="C3540" s="47">
        <v>22.25</v>
      </c>
      <c r="D3540" s="47">
        <v>23.75</v>
      </c>
      <c r="E3540" s="47">
        <v>22.25</v>
      </c>
      <c r="F3540" s="47">
        <v>22.63</v>
      </c>
      <c r="G3540" s="48">
        <v>1149700</v>
      </c>
      <c r="H3540" s="47">
        <v>4.22</v>
      </c>
      <c r="I3540" s="51">
        <f t="shared" si="393"/>
        <v>0.1864781263809103</v>
      </c>
      <c r="J3540" s="51">
        <f t="shared" ca="1" si="394"/>
        <v>2.5</v>
      </c>
      <c r="K3540" s="47">
        <f t="shared" si="395"/>
        <v>4.1500000000000004</v>
      </c>
      <c r="L3540" s="47">
        <f t="shared" si="396"/>
        <v>4.43</v>
      </c>
      <c r="M3540" s="47">
        <f t="shared" si="397"/>
        <v>4.1500000000000004</v>
      </c>
      <c r="N3540" s="47">
        <f t="shared" si="398"/>
        <v>4.22</v>
      </c>
      <c r="O3540" s="48">
        <f t="shared" ca="1" si="399"/>
        <v>2874250</v>
      </c>
    </row>
    <row r="3541" spans="1:15" x14ac:dyDescent="0.25">
      <c r="A3541">
        <v>3526</v>
      </c>
      <c r="B3541" s="84">
        <v>36894</v>
      </c>
      <c r="C3541" s="47">
        <v>21.75</v>
      </c>
      <c r="D3541" s="47">
        <v>22.63</v>
      </c>
      <c r="E3541" s="47">
        <v>21.75</v>
      </c>
      <c r="F3541" s="47">
        <v>22.44</v>
      </c>
      <c r="G3541" s="48">
        <v>110900</v>
      </c>
      <c r="H3541" s="47">
        <v>4.18</v>
      </c>
      <c r="I3541" s="51">
        <f t="shared" si="393"/>
        <v>0.18627450980392155</v>
      </c>
      <c r="J3541" s="51">
        <f t="shared" ca="1" si="394"/>
        <v>2.5</v>
      </c>
      <c r="K3541" s="47">
        <f t="shared" si="395"/>
        <v>4.05</v>
      </c>
      <c r="L3541" s="47">
        <f t="shared" si="396"/>
        <v>4.22</v>
      </c>
      <c r="M3541" s="47">
        <f t="shared" si="397"/>
        <v>4.05</v>
      </c>
      <c r="N3541" s="47">
        <f t="shared" si="398"/>
        <v>4.18</v>
      </c>
      <c r="O3541" s="48">
        <f t="shared" ca="1" si="399"/>
        <v>277250</v>
      </c>
    </row>
    <row r="3542" spans="1:15" x14ac:dyDescent="0.25">
      <c r="A3542">
        <v>3527</v>
      </c>
      <c r="B3542" s="84">
        <v>36893</v>
      </c>
      <c r="C3542" s="47">
        <v>23.06</v>
      </c>
      <c r="D3542" s="47">
        <v>23.06</v>
      </c>
      <c r="E3542" s="47">
        <v>21.63</v>
      </c>
      <c r="F3542" s="47">
        <v>21.94</v>
      </c>
      <c r="G3542" s="48">
        <v>378900</v>
      </c>
      <c r="H3542" s="47">
        <v>4.09</v>
      </c>
      <c r="I3542" s="51">
        <f t="shared" si="393"/>
        <v>0.18641750227894255</v>
      </c>
      <c r="J3542" s="51">
        <f t="shared" ca="1" si="394"/>
        <v>2.5</v>
      </c>
      <c r="K3542" s="47">
        <f t="shared" si="395"/>
        <v>4.3</v>
      </c>
      <c r="L3542" s="47">
        <f t="shared" si="396"/>
        <v>4.3</v>
      </c>
      <c r="M3542" s="47">
        <f t="shared" si="397"/>
        <v>4.03</v>
      </c>
      <c r="N3542" s="47">
        <f t="shared" si="398"/>
        <v>4.09</v>
      </c>
      <c r="O3542" s="48">
        <f t="shared" ca="1" si="399"/>
        <v>947250</v>
      </c>
    </row>
    <row r="3543" spans="1:15" x14ac:dyDescent="0.25">
      <c r="A3543">
        <v>3528</v>
      </c>
      <c r="B3543" s="84">
        <v>36889</v>
      </c>
      <c r="C3543" s="47">
        <v>22.69</v>
      </c>
      <c r="D3543" s="47">
        <v>23.38</v>
      </c>
      <c r="E3543" s="47">
        <v>22.37</v>
      </c>
      <c r="F3543" s="47">
        <v>22.81</v>
      </c>
      <c r="G3543" s="48">
        <v>272900</v>
      </c>
      <c r="H3543" s="47">
        <v>4.25</v>
      </c>
      <c r="I3543" s="51">
        <f t="shared" si="393"/>
        <v>0.18632178868917143</v>
      </c>
      <c r="J3543" s="51">
        <f t="shared" ca="1" si="394"/>
        <v>2.5</v>
      </c>
      <c r="K3543" s="47">
        <f t="shared" si="395"/>
        <v>4.2300000000000004</v>
      </c>
      <c r="L3543" s="47">
        <f t="shared" si="396"/>
        <v>4.3600000000000003</v>
      </c>
      <c r="M3543" s="47">
        <f t="shared" si="397"/>
        <v>4.17</v>
      </c>
      <c r="N3543" s="47">
        <f t="shared" si="398"/>
        <v>4.25</v>
      </c>
      <c r="O3543" s="48">
        <f t="shared" ca="1" si="399"/>
        <v>682250</v>
      </c>
    </row>
    <row r="3544" spans="1:15" x14ac:dyDescent="0.25">
      <c r="A3544">
        <v>3529</v>
      </c>
      <c r="B3544" s="84">
        <v>36888</v>
      </c>
      <c r="C3544" s="47">
        <v>22.19</v>
      </c>
      <c r="D3544" s="47">
        <v>23</v>
      </c>
      <c r="E3544" s="47">
        <v>22.06</v>
      </c>
      <c r="F3544" s="47">
        <v>22.75</v>
      </c>
      <c r="G3544" s="48">
        <v>846900</v>
      </c>
      <c r="H3544" s="47">
        <v>4.24</v>
      </c>
      <c r="I3544" s="51">
        <f t="shared" si="393"/>
        <v>0.18637362637362639</v>
      </c>
      <c r="J3544" s="51">
        <f t="shared" ca="1" si="394"/>
        <v>2.5</v>
      </c>
      <c r="K3544" s="47">
        <f t="shared" si="395"/>
        <v>4.1399999999999997</v>
      </c>
      <c r="L3544" s="47">
        <f t="shared" si="396"/>
        <v>4.29</v>
      </c>
      <c r="M3544" s="47">
        <f t="shared" si="397"/>
        <v>4.1100000000000003</v>
      </c>
      <c r="N3544" s="47">
        <f t="shared" si="398"/>
        <v>4.24</v>
      </c>
      <c r="O3544" s="48">
        <f t="shared" ca="1" si="399"/>
        <v>2117250</v>
      </c>
    </row>
    <row r="3545" spans="1:15" x14ac:dyDescent="0.25">
      <c r="A3545">
        <v>3530</v>
      </c>
      <c r="B3545" s="84">
        <v>36887</v>
      </c>
      <c r="C3545" s="47">
        <v>22.52</v>
      </c>
      <c r="D3545" s="47">
        <v>22.56</v>
      </c>
      <c r="E3545" s="47">
        <v>21.44</v>
      </c>
      <c r="F3545" s="47">
        <v>22.06</v>
      </c>
      <c r="G3545" s="48">
        <v>178900</v>
      </c>
      <c r="H3545" s="47">
        <v>4.1100000000000003</v>
      </c>
      <c r="I3545" s="51">
        <f t="shared" si="393"/>
        <v>0.18631006346328199</v>
      </c>
      <c r="J3545" s="51">
        <f t="shared" ca="1" si="394"/>
        <v>2.5</v>
      </c>
      <c r="K3545" s="47">
        <f t="shared" si="395"/>
        <v>4.2</v>
      </c>
      <c r="L3545" s="47">
        <f t="shared" si="396"/>
        <v>4.2</v>
      </c>
      <c r="M3545" s="47">
        <f t="shared" si="397"/>
        <v>3.99</v>
      </c>
      <c r="N3545" s="47">
        <f t="shared" si="398"/>
        <v>4.1100000000000003</v>
      </c>
      <c r="O3545" s="48">
        <f t="shared" ca="1" si="399"/>
        <v>447250</v>
      </c>
    </row>
    <row r="3546" spans="1:15" x14ac:dyDescent="0.25">
      <c r="A3546">
        <v>3531</v>
      </c>
      <c r="B3546" s="84">
        <v>36886</v>
      </c>
      <c r="C3546" s="47">
        <v>22.56</v>
      </c>
      <c r="D3546" s="47">
        <v>22.69</v>
      </c>
      <c r="E3546" s="47">
        <v>22.44</v>
      </c>
      <c r="F3546" s="47">
        <v>22.5</v>
      </c>
      <c r="G3546" s="48">
        <v>173600</v>
      </c>
      <c r="H3546" s="47">
        <v>4.1900000000000004</v>
      </c>
      <c r="I3546" s="51">
        <f t="shared" si="393"/>
        <v>0.18622222222222223</v>
      </c>
      <c r="J3546" s="51">
        <f t="shared" ca="1" si="394"/>
        <v>2.5</v>
      </c>
      <c r="K3546" s="47">
        <f t="shared" si="395"/>
        <v>4.2</v>
      </c>
      <c r="L3546" s="47">
        <f t="shared" si="396"/>
        <v>4.2300000000000004</v>
      </c>
      <c r="M3546" s="47">
        <f t="shared" si="397"/>
        <v>4.18</v>
      </c>
      <c r="N3546" s="47">
        <f t="shared" si="398"/>
        <v>4.1900000000000004</v>
      </c>
      <c r="O3546" s="48">
        <f t="shared" ca="1" si="399"/>
        <v>434000</v>
      </c>
    </row>
    <row r="3547" spans="1:15" x14ac:dyDescent="0.25">
      <c r="A3547">
        <v>3532</v>
      </c>
      <c r="B3547" s="84">
        <v>36882</v>
      </c>
      <c r="C3547" s="47">
        <v>21.47</v>
      </c>
      <c r="D3547" s="47">
        <v>22.5</v>
      </c>
      <c r="E3547" s="47">
        <v>21.44</v>
      </c>
      <c r="F3547" s="47">
        <v>22.06</v>
      </c>
      <c r="G3547" s="48">
        <v>278400</v>
      </c>
      <c r="H3547" s="47">
        <v>4.1100000000000003</v>
      </c>
      <c r="I3547" s="51">
        <f t="shared" si="393"/>
        <v>0.18631006346328199</v>
      </c>
      <c r="J3547" s="51">
        <f t="shared" ca="1" si="394"/>
        <v>2.5</v>
      </c>
      <c r="K3547" s="47">
        <f t="shared" si="395"/>
        <v>4</v>
      </c>
      <c r="L3547" s="47">
        <f t="shared" si="396"/>
        <v>4.1900000000000004</v>
      </c>
      <c r="M3547" s="47">
        <f t="shared" si="397"/>
        <v>3.99</v>
      </c>
      <c r="N3547" s="47">
        <f t="shared" si="398"/>
        <v>4.1100000000000003</v>
      </c>
      <c r="O3547" s="48">
        <f t="shared" ca="1" si="399"/>
        <v>696000</v>
      </c>
    </row>
    <row r="3548" spans="1:15" x14ac:dyDescent="0.25">
      <c r="A3548">
        <v>3533</v>
      </c>
      <c r="B3548" s="84">
        <v>36881</v>
      </c>
      <c r="C3548" s="47">
        <v>21.37</v>
      </c>
      <c r="D3548" s="47">
        <v>21.87</v>
      </c>
      <c r="E3548" s="47">
        <v>21.19</v>
      </c>
      <c r="F3548" s="47">
        <v>21.31</v>
      </c>
      <c r="G3548" s="48">
        <v>260800</v>
      </c>
      <c r="H3548" s="47">
        <v>3.97</v>
      </c>
      <c r="I3548" s="51">
        <f t="shared" si="393"/>
        <v>0.18629751290473959</v>
      </c>
      <c r="J3548" s="51">
        <f t="shared" ca="1" si="394"/>
        <v>2.5</v>
      </c>
      <c r="K3548" s="47">
        <f t="shared" si="395"/>
        <v>3.98</v>
      </c>
      <c r="L3548" s="47">
        <f t="shared" si="396"/>
        <v>4.07</v>
      </c>
      <c r="M3548" s="47">
        <f t="shared" si="397"/>
        <v>3.95</v>
      </c>
      <c r="N3548" s="47">
        <f t="shared" si="398"/>
        <v>3.97</v>
      </c>
      <c r="O3548" s="48">
        <f t="shared" ca="1" si="399"/>
        <v>652000</v>
      </c>
    </row>
    <row r="3549" spans="1:15" x14ac:dyDescent="0.25">
      <c r="A3549">
        <v>3534</v>
      </c>
      <c r="B3549" s="84">
        <v>36880</v>
      </c>
      <c r="C3549" s="47">
        <v>22</v>
      </c>
      <c r="D3549" s="47">
        <v>22</v>
      </c>
      <c r="E3549" s="47">
        <v>20.75</v>
      </c>
      <c r="F3549" s="47">
        <v>21.37</v>
      </c>
      <c r="G3549" s="48">
        <v>142800</v>
      </c>
      <c r="H3549" s="47">
        <v>3.98</v>
      </c>
      <c r="I3549" s="51">
        <f t="shared" si="393"/>
        <v>0.18624239588207767</v>
      </c>
      <c r="J3549" s="51">
        <f t="shared" ca="1" si="394"/>
        <v>2.5</v>
      </c>
      <c r="K3549" s="47">
        <f t="shared" si="395"/>
        <v>4.0999999999999996</v>
      </c>
      <c r="L3549" s="47">
        <f t="shared" si="396"/>
        <v>4.0999999999999996</v>
      </c>
      <c r="M3549" s="47">
        <f t="shared" si="397"/>
        <v>3.86</v>
      </c>
      <c r="N3549" s="47">
        <f t="shared" si="398"/>
        <v>3.98</v>
      </c>
      <c r="O3549" s="48">
        <f t="shared" ca="1" si="399"/>
        <v>357000</v>
      </c>
    </row>
    <row r="3550" spans="1:15" x14ac:dyDescent="0.25">
      <c r="A3550">
        <v>3535</v>
      </c>
      <c r="B3550" s="84">
        <v>36879</v>
      </c>
      <c r="C3550" s="47">
        <v>22.5</v>
      </c>
      <c r="D3550" s="47">
        <v>23.13</v>
      </c>
      <c r="E3550" s="47">
        <v>22</v>
      </c>
      <c r="F3550" s="47">
        <v>22.25</v>
      </c>
      <c r="G3550" s="48">
        <v>218400</v>
      </c>
      <c r="H3550" s="47">
        <v>4.1500000000000004</v>
      </c>
      <c r="I3550" s="51">
        <f t="shared" si="393"/>
        <v>0.1865168539325843</v>
      </c>
      <c r="J3550" s="51">
        <f t="shared" ca="1" si="394"/>
        <v>2.5</v>
      </c>
      <c r="K3550" s="47">
        <f t="shared" si="395"/>
        <v>4.2</v>
      </c>
      <c r="L3550" s="47">
        <f t="shared" si="396"/>
        <v>4.3099999999999996</v>
      </c>
      <c r="M3550" s="47">
        <f t="shared" si="397"/>
        <v>4.0999999999999996</v>
      </c>
      <c r="N3550" s="47">
        <f t="shared" si="398"/>
        <v>4.1500000000000004</v>
      </c>
      <c r="O3550" s="48">
        <f t="shared" ca="1" si="399"/>
        <v>546000</v>
      </c>
    </row>
    <row r="3551" spans="1:15" x14ac:dyDescent="0.25">
      <c r="A3551">
        <v>3536</v>
      </c>
      <c r="B3551" s="84">
        <v>36878</v>
      </c>
      <c r="C3551" s="47">
        <v>22.72</v>
      </c>
      <c r="D3551" s="47">
        <v>23</v>
      </c>
      <c r="E3551" s="47">
        <v>22.56</v>
      </c>
      <c r="F3551" s="47">
        <v>22.56</v>
      </c>
      <c r="G3551" s="48">
        <v>208000</v>
      </c>
      <c r="H3551" s="47">
        <v>4.2</v>
      </c>
      <c r="I3551" s="51">
        <f t="shared" si="393"/>
        <v>0.18617021276595747</v>
      </c>
      <c r="J3551" s="51">
        <f t="shared" ca="1" si="394"/>
        <v>2.5</v>
      </c>
      <c r="K3551" s="47">
        <f t="shared" si="395"/>
        <v>4.2300000000000004</v>
      </c>
      <c r="L3551" s="47">
        <f t="shared" si="396"/>
        <v>4.28</v>
      </c>
      <c r="M3551" s="47">
        <f t="shared" si="397"/>
        <v>4.2</v>
      </c>
      <c r="N3551" s="47">
        <f t="shared" si="398"/>
        <v>4.2</v>
      </c>
      <c r="O3551" s="48">
        <f t="shared" ca="1" si="399"/>
        <v>520000</v>
      </c>
    </row>
    <row r="3552" spans="1:15" x14ac:dyDescent="0.25">
      <c r="A3552">
        <v>3537</v>
      </c>
      <c r="B3552" s="84">
        <v>36875</v>
      </c>
      <c r="C3552" s="47">
        <v>20.88</v>
      </c>
      <c r="D3552" s="47">
        <v>22.75</v>
      </c>
      <c r="E3552" s="47">
        <v>20.88</v>
      </c>
      <c r="F3552" s="47">
        <v>22.75</v>
      </c>
      <c r="G3552" s="48">
        <v>222800</v>
      </c>
      <c r="H3552" s="47">
        <v>4.24</v>
      </c>
      <c r="I3552" s="51">
        <f t="shared" si="393"/>
        <v>0.18637362637362639</v>
      </c>
      <c r="J3552" s="51">
        <f t="shared" ca="1" si="394"/>
        <v>2.5</v>
      </c>
      <c r="K3552" s="47">
        <f t="shared" si="395"/>
        <v>3.89</v>
      </c>
      <c r="L3552" s="47">
        <f t="shared" si="396"/>
        <v>4.24</v>
      </c>
      <c r="M3552" s="47">
        <f t="shared" si="397"/>
        <v>3.89</v>
      </c>
      <c r="N3552" s="47">
        <f t="shared" si="398"/>
        <v>4.24</v>
      </c>
      <c r="O3552" s="48">
        <f t="shared" ca="1" si="399"/>
        <v>557000</v>
      </c>
    </row>
    <row r="3553" spans="1:15" x14ac:dyDescent="0.25">
      <c r="A3553">
        <v>3538</v>
      </c>
      <c r="B3553" s="84">
        <v>36874</v>
      </c>
      <c r="C3553" s="47">
        <v>22.5</v>
      </c>
      <c r="D3553" s="47">
        <v>23.06</v>
      </c>
      <c r="E3553" s="47">
        <v>20.309999999999999</v>
      </c>
      <c r="F3553" s="47">
        <v>20.75</v>
      </c>
      <c r="G3553" s="48">
        <v>68400</v>
      </c>
      <c r="H3553" s="47">
        <v>3.87</v>
      </c>
      <c r="I3553" s="51">
        <f t="shared" si="393"/>
        <v>0.18650602409638556</v>
      </c>
      <c r="J3553" s="51">
        <f t="shared" ca="1" si="394"/>
        <v>2.5</v>
      </c>
      <c r="K3553" s="47">
        <f t="shared" si="395"/>
        <v>4.2</v>
      </c>
      <c r="L3553" s="47">
        <f t="shared" si="396"/>
        <v>4.3</v>
      </c>
      <c r="M3553" s="47">
        <f t="shared" si="397"/>
        <v>3.79</v>
      </c>
      <c r="N3553" s="47">
        <f t="shared" si="398"/>
        <v>3.87</v>
      </c>
      <c r="O3553" s="48">
        <f t="shared" ca="1" si="399"/>
        <v>171000</v>
      </c>
    </row>
    <row r="3554" spans="1:15" x14ac:dyDescent="0.25">
      <c r="A3554">
        <v>3539</v>
      </c>
      <c r="B3554" s="84">
        <v>36873</v>
      </c>
      <c r="C3554" s="47">
        <v>23.16</v>
      </c>
      <c r="D3554" s="47">
        <v>23.25</v>
      </c>
      <c r="E3554" s="47">
        <v>22</v>
      </c>
      <c r="F3554" s="47">
        <v>22.81</v>
      </c>
      <c r="G3554" s="48">
        <v>330100</v>
      </c>
      <c r="H3554" s="47">
        <v>4.25</v>
      </c>
      <c r="I3554" s="51">
        <f t="shared" si="393"/>
        <v>0.18632178868917143</v>
      </c>
      <c r="J3554" s="51">
        <f t="shared" ca="1" si="394"/>
        <v>2.5</v>
      </c>
      <c r="K3554" s="47">
        <f t="shared" si="395"/>
        <v>4.32</v>
      </c>
      <c r="L3554" s="47">
        <f t="shared" si="396"/>
        <v>4.33</v>
      </c>
      <c r="M3554" s="47">
        <f t="shared" si="397"/>
        <v>4.0999999999999996</v>
      </c>
      <c r="N3554" s="47">
        <f t="shared" si="398"/>
        <v>4.25</v>
      </c>
      <c r="O3554" s="48">
        <f t="shared" ca="1" si="399"/>
        <v>825250</v>
      </c>
    </row>
    <row r="3555" spans="1:15" x14ac:dyDescent="0.25">
      <c r="A3555">
        <v>3540</v>
      </c>
      <c r="B3555" s="84">
        <v>36872</v>
      </c>
      <c r="C3555" s="47">
        <v>22.94</v>
      </c>
      <c r="D3555" s="47">
        <v>23.25</v>
      </c>
      <c r="E3555" s="47">
        <v>22.94</v>
      </c>
      <c r="F3555" s="47">
        <v>22.94</v>
      </c>
      <c r="G3555" s="48">
        <v>974800</v>
      </c>
      <c r="H3555" s="47">
        <v>4.2699999999999996</v>
      </c>
      <c r="I3555" s="51">
        <f t="shared" si="393"/>
        <v>0.18613775065387966</v>
      </c>
      <c r="J3555" s="51">
        <f t="shared" ca="1" si="394"/>
        <v>2.5</v>
      </c>
      <c r="K3555" s="47">
        <f t="shared" si="395"/>
        <v>4.2699999999999996</v>
      </c>
      <c r="L3555" s="47">
        <f t="shared" si="396"/>
        <v>4.33</v>
      </c>
      <c r="M3555" s="47">
        <f t="shared" si="397"/>
        <v>4.2699999999999996</v>
      </c>
      <c r="N3555" s="47">
        <f t="shared" si="398"/>
        <v>4.2699999999999996</v>
      </c>
      <c r="O3555" s="48">
        <f t="shared" ca="1" si="399"/>
        <v>2437000</v>
      </c>
    </row>
    <row r="3556" spans="1:15" x14ac:dyDescent="0.25">
      <c r="A3556">
        <v>3541</v>
      </c>
      <c r="B3556" s="84">
        <v>36871</v>
      </c>
      <c r="C3556" s="47">
        <v>22.87</v>
      </c>
      <c r="D3556" s="47">
        <v>23.19</v>
      </c>
      <c r="E3556" s="47">
        <v>22.75</v>
      </c>
      <c r="F3556" s="47">
        <v>23.06</v>
      </c>
      <c r="G3556" s="48">
        <v>280500</v>
      </c>
      <c r="H3556" s="47">
        <v>4.3</v>
      </c>
      <c r="I3556" s="51">
        <f t="shared" si="393"/>
        <v>0.18647007805724197</v>
      </c>
      <c r="J3556" s="51">
        <f t="shared" ca="1" si="394"/>
        <v>2.5</v>
      </c>
      <c r="K3556" s="47">
        <f t="shared" si="395"/>
        <v>4.26</v>
      </c>
      <c r="L3556" s="47">
        <f t="shared" si="396"/>
        <v>4.32</v>
      </c>
      <c r="M3556" s="47">
        <f t="shared" si="397"/>
        <v>4.24</v>
      </c>
      <c r="N3556" s="47">
        <f t="shared" si="398"/>
        <v>4.3</v>
      </c>
      <c r="O3556" s="48">
        <f t="shared" ca="1" si="399"/>
        <v>701250</v>
      </c>
    </row>
    <row r="3557" spans="1:15" x14ac:dyDescent="0.25">
      <c r="A3557">
        <v>3542</v>
      </c>
      <c r="B3557" s="84">
        <v>36868</v>
      </c>
      <c r="C3557" s="47">
        <v>21.81</v>
      </c>
      <c r="D3557" s="47">
        <v>24.75</v>
      </c>
      <c r="E3557" s="47">
        <v>21.81</v>
      </c>
      <c r="F3557" s="47">
        <v>23</v>
      </c>
      <c r="G3557" s="48">
        <v>361600</v>
      </c>
      <c r="H3557" s="47">
        <v>4.29</v>
      </c>
      <c r="I3557" s="51">
        <f t="shared" si="393"/>
        <v>0.18652173913043479</v>
      </c>
      <c r="J3557" s="51">
        <f t="shared" ca="1" si="394"/>
        <v>2.5</v>
      </c>
      <c r="K3557" s="47">
        <f t="shared" si="395"/>
        <v>4.07</v>
      </c>
      <c r="L3557" s="47">
        <f t="shared" si="396"/>
        <v>4.62</v>
      </c>
      <c r="M3557" s="47">
        <f t="shared" si="397"/>
        <v>4.07</v>
      </c>
      <c r="N3557" s="47">
        <f t="shared" si="398"/>
        <v>4.29</v>
      </c>
      <c r="O3557" s="48">
        <f t="shared" ca="1" si="399"/>
        <v>904000</v>
      </c>
    </row>
    <row r="3558" spans="1:15" x14ac:dyDescent="0.25">
      <c r="A3558">
        <v>3543</v>
      </c>
      <c r="B3558" s="84">
        <v>36867</v>
      </c>
      <c r="C3558" s="47">
        <v>22</v>
      </c>
      <c r="D3558" s="47">
        <v>23.13</v>
      </c>
      <c r="E3558" s="47">
        <v>21.25</v>
      </c>
      <c r="F3558" s="47">
        <v>22.25</v>
      </c>
      <c r="G3558" s="48">
        <v>450100</v>
      </c>
      <c r="H3558" s="47">
        <v>4.1500000000000004</v>
      </c>
      <c r="I3558" s="51">
        <f t="shared" si="393"/>
        <v>0.1865168539325843</v>
      </c>
      <c r="J3558" s="51">
        <f t="shared" ca="1" si="394"/>
        <v>2.5</v>
      </c>
      <c r="K3558" s="47">
        <f t="shared" si="395"/>
        <v>4.0999999999999996</v>
      </c>
      <c r="L3558" s="47">
        <f t="shared" si="396"/>
        <v>4.3099999999999996</v>
      </c>
      <c r="M3558" s="47">
        <f t="shared" si="397"/>
        <v>3.96</v>
      </c>
      <c r="N3558" s="47">
        <f t="shared" si="398"/>
        <v>4.1500000000000004</v>
      </c>
      <c r="O3558" s="48">
        <f t="shared" ca="1" si="399"/>
        <v>1125250</v>
      </c>
    </row>
    <row r="3559" spans="1:15" x14ac:dyDescent="0.25">
      <c r="A3559">
        <v>3544</v>
      </c>
      <c r="B3559" s="84">
        <v>36866</v>
      </c>
      <c r="C3559" s="47">
        <v>21.27</v>
      </c>
      <c r="D3559" s="47">
        <v>21.87</v>
      </c>
      <c r="E3559" s="47">
        <v>21.13</v>
      </c>
      <c r="F3559" s="47">
        <v>21.8</v>
      </c>
      <c r="G3559" s="48">
        <v>148100</v>
      </c>
      <c r="H3559" s="47">
        <v>4.0599999999999996</v>
      </c>
      <c r="I3559" s="51">
        <f t="shared" si="393"/>
        <v>0.18623853211009173</v>
      </c>
      <c r="J3559" s="51">
        <f t="shared" ca="1" si="394"/>
        <v>2.5</v>
      </c>
      <c r="K3559" s="47">
        <f t="shared" si="395"/>
        <v>3.96</v>
      </c>
      <c r="L3559" s="47">
        <f t="shared" si="396"/>
        <v>4.07</v>
      </c>
      <c r="M3559" s="47">
        <f t="shared" si="397"/>
        <v>3.94</v>
      </c>
      <c r="N3559" s="47">
        <f t="shared" si="398"/>
        <v>4.0599999999999996</v>
      </c>
      <c r="O3559" s="48">
        <f t="shared" ca="1" si="399"/>
        <v>370250</v>
      </c>
    </row>
    <row r="3560" spans="1:15" x14ac:dyDescent="0.25">
      <c r="A3560">
        <v>3545</v>
      </c>
      <c r="B3560" s="84">
        <v>36865</v>
      </c>
      <c r="C3560" s="47">
        <v>21.25</v>
      </c>
      <c r="D3560" s="47">
        <v>22</v>
      </c>
      <c r="E3560" s="47">
        <v>21.25</v>
      </c>
      <c r="F3560" s="47">
        <v>22</v>
      </c>
      <c r="G3560" s="48">
        <v>84100</v>
      </c>
      <c r="H3560" s="47">
        <v>4.0999999999999996</v>
      </c>
      <c r="I3560" s="51">
        <f t="shared" si="393"/>
        <v>0.18636363636363634</v>
      </c>
      <c r="J3560" s="51">
        <f t="shared" ca="1" si="394"/>
        <v>2.5</v>
      </c>
      <c r="K3560" s="47">
        <f t="shared" si="395"/>
        <v>3.96</v>
      </c>
      <c r="L3560" s="47">
        <f t="shared" si="396"/>
        <v>4.0999999999999996</v>
      </c>
      <c r="M3560" s="47">
        <f t="shared" si="397"/>
        <v>3.96</v>
      </c>
      <c r="N3560" s="47">
        <f t="shared" si="398"/>
        <v>4.0999999999999996</v>
      </c>
      <c r="O3560" s="48">
        <f t="shared" ca="1" si="399"/>
        <v>210250</v>
      </c>
    </row>
    <row r="3561" spans="1:15" x14ac:dyDescent="0.25">
      <c r="A3561">
        <v>3546</v>
      </c>
      <c r="B3561" s="84">
        <v>36864</v>
      </c>
      <c r="C3561" s="47">
        <v>21.25</v>
      </c>
      <c r="D3561" s="47">
        <v>21.75</v>
      </c>
      <c r="E3561" s="47">
        <v>21.25</v>
      </c>
      <c r="F3561" s="47">
        <v>21.75</v>
      </c>
      <c r="G3561" s="48">
        <v>101700</v>
      </c>
      <c r="H3561" s="47">
        <v>4.05</v>
      </c>
      <c r="I3561" s="51">
        <f t="shared" si="393"/>
        <v>0.18620689655172412</v>
      </c>
      <c r="J3561" s="51">
        <f t="shared" ca="1" si="394"/>
        <v>2.5</v>
      </c>
      <c r="K3561" s="47">
        <f t="shared" si="395"/>
        <v>3.96</v>
      </c>
      <c r="L3561" s="47">
        <f t="shared" si="396"/>
        <v>4.05</v>
      </c>
      <c r="M3561" s="47">
        <f t="shared" si="397"/>
        <v>3.96</v>
      </c>
      <c r="N3561" s="47">
        <f t="shared" si="398"/>
        <v>4.05</v>
      </c>
      <c r="O3561" s="48">
        <f t="shared" ca="1" si="399"/>
        <v>254250</v>
      </c>
    </row>
    <row r="3562" spans="1:15" x14ac:dyDescent="0.25">
      <c r="A3562">
        <v>3547</v>
      </c>
      <c r="B3562" s="84">
        <v>36861</v>
      </c>
      <c r="C3562" s="47">
        <v>20.88</v>
      </c>
      <c r="D3562" s="47">
        <v>21.87</v>
      </c>
      <c r="E3562" s="47">
        <v>20.77</v>
      </c>
      <c r="F3562" s="47">
        <v>21.25</v>
      </c>
      <c r="G3562" s="48">
        <v>160800</v>
      </c>
      <c r="H3562" s="47">
        <v>3.96</v>
      </c>
      <c r="I3562" s="51">
        <f t="shared" si="393"/>
        <v>0.18635294117647058</v>
      </c>
      <c r="J3562" s="51">
        <f t="shared" ca="1" si="394"/>
        <v>2.5</v>
      </c>
      <c r="K3562" s="47">
        <f t="shared" si="395"/>
        <v>3.89</v>
      </c>
      <c r="L3562" s="47">
        <f t="shared" si="396"/>
        <v>4.08</v>
      </c>
      <c r="M3562" s="47">
        <f t="shared" si="397"/>
        <v>3.87</v>
      </c>
      <c r="N3562" s="47">
        <f t="shared" si="398"/>
        <v>3.96</v>
      </c>
      <c r="O3562" s="48">
        <f t="shared" ca="1" si="399"/>
        <v>402000</v>
      </c>
    </row>
    <row r="3563" spans="1:15" x14ac:dyDescent="0.25">
      <c r="A3563">
        <v>3548</v>
      </c>
      <c r="B3563" s="84">
        <v>36860</v>
      </c>
      <c r="C3563" s="47">
        <v>20.38</v>
      </c>
      <c r="D3563" s="47">
        <v>20.94</v>
      </c>
      <c r="E3563" s="47">
        <v>20.38</v>
      </c>
      <c r="F3563" s="47">
        <v>20.62</v>
      </c>
      <c r="G3563" s="48">
        <v>136400</v>
      </c>
      <c r="H3563" s="47">
        <v>3.84</v>
      </c>
      <c r="I3563" s="51">
        <f t="shared" si="393"/>
        <v>0.18622696411251211</v>
      </c>
      <c r="J3563" s="51">
        <f t="shared" ca="1" si="394"/>
        <v>2.5</v>
      </c>
      <c r="K3563" s="47">
        <f t="shared" si="395"/>
        <v>3.8</v>
      </c>
      <c r="L3563" s="47">
        <f t="shared" si="396"/>
        <v>3.9</v>
      </c>
      <c r="M3563" s="47">
        <f t="shared" si="397"/>
        <v>3.8</v>
      </c>
      <c r="N3563" s="47">
        <f t="shared" si="398"/>
        <v>3.84</v>
      </c>
      <c r="O3563" s="48">
        <f t="shared" ca="1" si="399"/>
        <v>341000</v>
      </c>
    </row>
    <row r="3564" spans="1:15" x14ac:dyDescent="0.25">
      <c r="A3564">
        <v>3549</v>
      </c>
      <c r="B3564" s="84">
        <v>36859</v>
      </c>
      <c r="C3564" s="47">
        <v>20</v>
      </c>
      <c r="D3564" s="47">
        <v>20.94</v>
      </c>
      <c r="E3564" s="47">
        <v>20</v>
      </c>
      <c r="F3564" s="47">
        <v>20.69</v>
      </c>
      <c r="G3564" s="48">
        <v>48100</v>
      </c>
      <c r="H3564" s="47">
        <v>3.86</v>
      </c>
      <c r="I3564" s="51">
        <f t="shared" si="393"/>
        <v>0.18656355727404542</v>
      </c>
      <c r="J3564" s="51">
        <f t="shared" ca="1" si="394"/>
        <v>2.5</v>
      </c>
      <c r="K3564" s="47">
        <f t="shared" si="395"/>
        <v>3.73</v>
      </c>
      <c r="L3564" s="47">
        <f t="shared" si="396"/>
        <v>3.91</v>
      </c>
      <c r="M3564" s="47">
        <f t="shared" si="397"/>
        <v>3.73</v>
      </c>
      <c r="N3564" s="47">
        <f t="shared" si="398"/>
        <v>3.86</v>
      </c>
      <c r="O3564" s="48">
        <f t="shared" ca="1" si="399"/>
        <v>120250</v>
      </c>
    </row>
    <row r="3565" spans="1:15" x14ac:dyDescent="0.25">
      <c r="A3565">
        <v>3550</v>
      </c>
      <c r="B3565" s="84">
        <v>36858</v>
      </c>
      <c r="C3565" s="47">
        <v>21.75</v>
      </c>
      <c r="D3565" s="47">
        <v>22</v>
      </c>
      <c r="E3565" s="47">
        <v>19.809999999999999</v>
      </c>
      <c r="F3565" s="47">
        <v>20.190000000000001</v>
      </c>
      <c r="G3565" s="48">
        <v>111200</v>
      </c>
      <c r="H3565" s="47">
        <v>3.76</v>
      </c>
      <c r="I3565" s="51">
        <f t="shared" si="393"/>
        <v>0.18623080733036154</v>
      </c>
      <c r="J3565" s="51">
        <f t="shared" ca="1" si="394"/>
        <v>2.5</v>
      </c>
      <c r="K3565" s="47">
        <f t="shared" si="395"/>
        <v>4.05</v>
      </c>
      <c r="L3565" s="47">
        <f t="shared" si="396"/>
        <v>4.0999999999999996</v>
      </c>
      <c r="M3565" s="47">
        <f t="shared" si="397"/>
        <v>3.69</v>
      </c>
      <c r="N3565" s="47">
        <f t="shared" si="398"/>
        <v>3.76</v>
      </c>
      <c r="O3565" s="48">
        <f t="shared" ca="1" si="399"/>
        <v>278000</v>
      </c>
    </row>
    <row r="3566" spans="1:15" x14ac:dyDescent="0.25">
      <c r="A3566">
        <v>3551</v>
      </c>
      <c r="B3566" s="84">
        <v>36857</v>
      </c>
      <c r="C3566" s="47">
        <v>19.25</v>
      </c>
      <c r="D3566" s="47">
        <v>22.37</v>
      </c>
      <c r="E3566" s="47">
        <v>19.25</v>
      </c>
      <c r="F3566" s="47">
        <v>22.37</v>
      </c>
      <c r="G3566" s="48">
        <v>357700</v>
      </c>
      <c r="H3566" s="47">
        <v>4.17</v>
      </c>
      <c r="I3566" s="51">
        <f t="shared" si="393"/>
        <v>0.18641037103263297</v>
      </c>
      <c r="J3566" s="51">
        <f t="shared" ca="1" si="394"/>
        <v>2.5</v>
      </c>
      <c r="K3566" s="47">
        <f t="shared" si="395"/>
        <v>3.59</v>
      </c>
      <c r="L3566" s="47">
        <f t="shared" si="396"/>
        <v>4.17</v>
      </c>
      <c r="M3566" s="47">
        <f t="shared" si="397"/>
        <v>3.59</v>
      </c>
      <c r="N3566" s="47">
        <f t="shared" si="398"/>
        <v>4.17</v>
      </c>
      <c r="O3566" s="48">
        <f t="shared" ca="1" si="399"/>
        <v>894250</v>
      </c>
    </row>
    <row r="3567" spans="1:15" x14ac:dyDescent="0.25">
      <c r="A3567">
        <v>3552</v>
      </c>
      <c r="B3567" s="84">
        <v>36854</v>
      </c>
      <c r="C3567" s="47">
        <v>19.440000000000001</v>
      </c>
      <c r="D3567" s="47">
        <v>19.940000000000001</v>
      </c>
      <c r="E3567" s="47">
        <v>19.41</v>
      </c>
      <c r="F3567" s="47">
        <v>19.940000000000001</v>
      </c>
      <c r="G3567" s="48">
        <v>17600</v>
      </c>
      <c r="H3567" s="47">
        <v>3.72</v>
      </c>
      <c r="I3567" s="51">
        <f t="shared" si="393"/>
        <v>0.18655967903711132</v>
      </c>
      <c r="J3567" s="51">
        <f t="shared" ca="1" si="394"/>
        <v>2.5</v>
      </c>
      <c r="K3567" s="47">
        <f t="shared" si="395"/>
        <v>3.63</v>
      </c>
      <c r="L3567" s="47">
        <f t="shared" si="396"/>
        <v>3.72</v>
      </c>
      <c r="M3567" s="47">
        <f t="shared" si="397"/>
        <v>3.62</v>
      </c>
      <c r="N3567" s="47">
        <f t="shared" si="398"/>
        <v>3.72</v>
      </c>
      <c r="O3567" s="48">
        <f t="shared" ca="1" si="399"/>
        <v>44000</v>
      </c>
    </row>
    <row r="3568" spans="1:15" x14ac:dyDescent="0.25">
      <c r="A3568">
        <v>3553</v>
      </c>
      <c r="B3568" s="84">
        <v>36852</v>
      </c>
      <c r="C3568" s="47">
        <v>19.690000000000001</v>
      </c>
      <c r="D3568" s="47">
        <v>19.690000000000001</v>
      </c>
      <c r="E3568" s="47">
        <v>18.63</v>
      </c>
      <c r="F3568" s="47">
        <v>19.309999999999999</v>
      </c>
      <c r="G3568" s="48">
        <v>88100</v>
      </c>
      <c r="H3568" s="47">
        <v>3.6</v>
      </c>
      <c r="I3568" s="51">
        <f t="shared" si="393"/>
        <v>0.18643190056965306</v>
      </c>
      <c r="J3568" s="51">
        <f t="shared" ca="1" si="394"/>
        <v>2.5</v>
      </c>
      <c r="K3568" s="47">
        <f t="shared" si="395"/>
        <v>3.67</v>
      </c>
      <c r="L3568" s="47">
        <f t="shared" si="396"/>
        <v>3.67</v>
      </c>
      <c r="M3568" s="47">
        <f t="shared" si="397"/>
        <v>3.47</v>
      </c>
      <c r="N3568" s="47">
        <f t="shared" si="398"/>
        <v>3.6</v>
      </c>
      <c r="O3568" s="48">
        <f t="shared" ca="1" si="399"/>
        <v>220250</v>
      </c>
    </row>
    <row r="3569" spans="1:15" x14ac:dyDescent="0.25">
      <c r="A3569">
        <v>3554</v>
      </c>
      <c r="B3569" s="84">
        <v>36851</v>
      </c>
      <c r="C3569" s="47">
        <v>19.309999999999999</v>
      </c>
      <c r="D3569" s="47">
        <v>19.940000000000001</v>
      </c>
      <c r="E3569" s="47">
        <v>19.25</v>
      </c>
      <c r="F3569" s="47">
        <v>19.75</v>
      </c>
      <c r="G3569" s="48">
        <v>320400</v>
      </c>
      <c r="H3569" s="47">
        <v>3.68</v>
      </c>
      <c r="I3569" s="51">
        <f t="shared" si="393"/>
        <v>0.18632911392405063</v>
      </c>
      <c r="J3569" s="51">
        <f t="shared" ca="1" si="394"/>
        <v>2.5</v>
      </c>
      <c r="K3569" s="47">
        <f t="shared" si="395"/>
        <v>3.6</v>
      </c>
      <c r="L3569" s="47">
        <f t="shared" si="396"/>
        <v>3.72</v>
      </c>
      <c r="M3569" s="47">
        <f t="shared" si="397"/>
        <v>3.59</v>
      </c>
      <c r="N3569" s="47">
        <f t="shared" si="398"/>
        <v>3.68</v>
      </c>
      <c r="O3569" s="48">
        <f t="shared" ca="1" si="399"/>
        <v>801000</v>
      </c>
    </row>
    <row r="3570" spans="1:15" x14ac:dyDescent="0.25">
      <c r="A3570">
        <v>3555</v>
      </c>
      <c r="B3570" s="84">
        <v>36850</v>
      </c>
      <c r="C3570" s="47">
        <v>19.809999999999999</v>
      </c>
      <c r="D3570" s="47">
        <v>19.809999999999999</v>
      </c>
      <c r="E3570" s="47">
        <v>19.25</v>
      </c>
      <c r="F3570" s="47">
        <v>19.62</v>
      </c>
      <c r="G3570" s="48">
        <v>274900</v>
      </c>
      <c r="H3570" s="47">
        <v>3.66</v>
      </c>
      <c r="I3570" s="51">
        <f t="shared" si="393"/>
        <v>0.18654434250764526</v>
      </c>
      <c r="J3570" s="51">
        <f t="shared" ca="1" si="394"/>
        <v>2.5</v>
      </c>
      <c r="K3570" s="47">
        <f t="shared" si="395"/>
        <v>3.7</v>
      </c>
      <c r="L3570" s="47">
        <f t="shared" si="396"/>
        <v>3.7</v>
      </c>
      <c r="M3570" s="47">
        <f t="shared" si="397"/>
        <v>3.59</v>
      </c>
      <c r="N3570" s="47">
        <f t="shared" si="398"/>
        <v>3.66</v>
      </c>
      <c r="O3570" s="48">
        <f t="shared" ca="1" si="399"/>
        <v>687250</v>
      </c>
    </row>
    <row r="3571" spans="1:15" x14ac:dyDescent="0.25">
      <c r="A3571">
        <v>3556</v>
      </c>
      <c r="B3571" s="84">
        <v>36847</v>
      </c>
      <c r="C3571" s="47">
        <v>19.78</v>
      </c>
      <c r="D3571" s="47">
        <v>19.940000000000001</v>
      </c>
      <c r="E3571" s="47">
        <v>19.25</v>
      </c>
      <c r="F3571" s="47">
        <v>19.75</v>
      </c>
      <c r="G3571" s="48">
        <v>348800</v>
      </c>
      <c r="H3571" s="47">
        <v>3.68</v>
      </c>
      <c r="I3571" s="51">
        <f t="shared" si="393"/>
        <v>0.18632911392405063</v>
      </c>
      <c r="J3571" s="51">
        <f t="shared" ca="1" si="394"/>
        <v>2.5</v>
      </c>
      <c r="K3571" s="47">
        <f t="shared" si="395"/>
        <v>3.69</v>
      </c>
      <c r="L3571" s="47">
        <f t="shared" si="396"/>
        <v>3.72</v>
      </c>
      <c r="M3571" s="47">
        <f t="shared" si="397"/>
        <v>3.59</v>
      </c>
      <c r="N3571" s="47">
        <f t="shared" si="398"/>
        <v>3.68</v>
      </c>
      <c r="O3571" s="48">
        <f t="shared" ca="1" si="399"/>
        <v>872000</v>
      </c>
    </row>
    <row r="3572" spans="1:15" x14ac:dyDescent="0.25">
      <c r="A3572">
        <v>3557</v>
      </c>
      <c r="B3572" s="84">
        <v>36846</v>
      </c>
      <c r="C3572" s="47">
        <v>18.059999999999999</v>
      </c>
      <c r="D3572" s="47">
        <v>19.75</v>
      </c>
      <c r="E3572" s="47">
        <v>18.059999999999999</v>
      </c>
      <c r="F3572" s="47">
        <v>18.87</v>
      </c>
      <c r="G3572" s="48">
        <v>260400</v>
      </c>
      <c r="H3572" s="47">
        <v>3.52</v>
      </c>
      <c r="I3572" s="51">
        <f t="shared" si="393"/>
        <v>0.18653948065712772</v>
      </c>
      <c r="J3572" s="51">
        <f t="shared" ca="1" si="394"/>
        <v>2.5</v>
      </c>
      <c r="K3572" s="47">
        <f t="shared" si="395"/>
        <v>3.37</v>
      </c>
      <c r="L3572" s="47">
        <f t="shared" si="396"/>
        <v>3.68</v>
      </c>
      <c r="M3572" s="47">
        <f t="shared" si="397"/>
        <v>3.37</v>
      </c>
      <c r="N3572" s="47">
        <f t="shared" si="398"/>
        <v>3.52</v>
      </c>
      <c r="O3572" s="48">
        <f t="shared" ca="1" si="399"/>
        <v>651000</v>
      </c>
    </row>
    <row r="3573" spans="1:15" x14ac:dyDescent="0.25">
      <c r="A3573">
        <v>3558</v>
      </c>
      <c r="B3573" s="84">
        <v>36845</v>
      </c>
      <c r="C3573" s="47">
        <v>17.78</v>
      </c>
      <c r="D3573" s="47">
        <v>18.5</v>
      </c>
      <c r="E3573" s="47">
        <v>17.440000000000001</v>
      </c>
      <c r="F3573" s="47">
        <v>18.440000000000001</v>
      </c>
      <c r="G3573" s="48">
        <v>221200</v>
      </c>
      <c r="H3573" s="47">
        <v>3.44</v>
      </c>
      <c r="I3573" s="51">
        <f t="shared" si="393"/>
        <v>0.18655097613882862</v>
      </c>
      <c r="J3573" s="51">
        <f t="shared" ca="1" si="394"/>
        <v>2.5</v>
      </c>
      <c r="K3573" s="47">
        <f t="shared" si="395"/>
        <v>3.32</v>
      </c>
      <c r="L3573" s="47">
        <f t="shared" si="396"/>
        <v>3.45</v>
      </c>
      <c r="M3573" s="47">
        <f t="shared" si="397"/>
        <v>3.25</v>
      </c>
      <c r="N3573" s="47">
        <f t="shared" si="398"/>
        <v>3.44</v>
      </c>
      <c r="O3573" s="48">
        <f t="shared" ca="1" si="399"/>
        <v>553000</v>
      </c>
    </row>
    <row r="3574" spans="1:15" x14ac:dyDescent="0.25">
      <c r="A3574">
        <v>3559</v>
      </c>
      <c r="B3574" s="84">
        <v>36844</v>
      </c>
      <c r="C3574" s="47">
        <v>17.53</v>
      </c>
      <c r="D3574" s="47">
        <v>17.75</v>
      </c>
      <c r="E3574" s="47">
        <v>17.309999999999999</v>
      </c>
      <c r="F3574" s="47">
        <v>17.75</v>
      </c>
      <c r="G3574" s="48">
        <v>37700</v>
      </c>
      <c r="H3574" s="47">
        <v>3.31</v>
      </c>
      <c r="I3574" s="51">
        <f t="shared" si="393"/>
        <v>0.18647887323943663</v>
      </c>
      <c r="J3574" s="51">
        <f t="shared" ca="1" si="394"/>
        <v>2.5</v>
      </c>
      <c r="K3574" s="47">
        <f t="shared" si="395"/>
        <v>3.27</v>
      </c>
      <c r="L3574" s="47">
        <f t="shared" si="396"/>
        <v>3.31</v>
      </c>
      <c r="M3574" s="47">
        <f t="shared" si="397"/>
        <v>3.23</v>
      </c>
      <c r="N3574" s="47">
        <f t="shared" si="398"/>
        <v>3.31</v>
      </c>
      <c r="O3574" s="48">
        <f t="shared" ca="1" si="399"/>
        <v>94250</v>
      </c>
    </row>
    <row r="3575" spans="1:15" x14ac:dyDescent="0.25">
      <c r="A3575">
        <v>3560</v>
      </c>
      <c r="B3575" s="84">
        <v>36843</v>
      </c>
      <c r="C3575" s="47">
        <v>17</v>
      </c>
      <c r="D3575" s="47">
        <v>17.559999999999999</v>
      </c>
      <c r="E3575" s="47">
        <v>17</v>
      </c>
      <c r="F3575" s="47">
        <v>17.559999999999999</v>
      </c>
      <c r="G3575" s="48">
        <v>421600</v>
      </c>
      <c r="H3575" s="47">
        <v>3.27</v>
      </c>
      <c r="I3575" s="51">
        <f t="shared" si="393"/>
        <v>0.18621867881548976</v>
      </c>
      <c r="J3575" s="51">
        <f t="shared" ca="1" si="394"/>
        <v>2.5</v>
      </c>
      <c r="K3575" s="47">
        <f t="shared" si="395"/>
        <v>3.17</v>
      </c>
      <c r="L3575" s="47">
        <f t="shared" si="396"/>
        <v>3.27</v>
      </c>
      <c r="M3575" s="47">
        <f t="shared" si="397"/>
        <v>3.17</v>
      </c>
      <c r="N3575" s="47">
        <f t="shared" si="398"/>
        <v>3.27</v>
      </c>
      <c r="O3575" s="48">
        <f t="shared" ca="1" si="399"/>
        <v>1054000</v>
      </c>
    </row>
    <row r="3576" spans="1:15" x14ac:dyDescent="0.25">
      <c r="A3576">
        <v>3561</v>
      </c>
      <c r="B3576" s="84">
        <v>36840</v>
      </c>
      <c r="C3576" s="47">
        <v>17.37</v>
      </c>
      <c r="D3576" s="47">
        <v>17.5</v>
      </c>
      <c r="E3576" s="47">
        <v>17.37</v>
      </c>
      <c r="F3576" s="47">
        <v>17.5</v>
      </c>
      <c r="G3576" s="48">
        <v>7700</v>
      </c>
      <c r="H3576" s="47">
        <v>3.26</v>
      </c>
      <c r="I3576" s="51">
        <f t="shared" si="393"/>
        <v>0.18628571428571428</v>
      </c>
      <c r="J3576" s="51">
        <f t="shared" ca="1" si="394"/>
        <v>2.5</v>
      </c>
      <c r="K3576" s="47">
        <f t="shared" si="395"/>
        <v>3.24</v>
      </c>
      <c r="L3576" s="47">
        <f t="shared" si="396"/>
        <v>3.26</v>
      </c>
      <c r="M3576" s="47">
        <f t="shared" si="397"/>
        <v>3.24</v>
      </c>
      <c r="N3576" s="47">
        <f t="shared" si="398"/>
        <v>3.26</v>
      </c>
      <c r="O3576" s="48">
        <f t="shared" ca="1" si="399"/>
        <v>19250</v>
      </c>
    </row>
    <row r="3577" spans="1:15" x14ac:dyDescent="0.25">
      <c r="A3577">
        <v>3562</v>
      </c>
      <c r="B3577" s="84">
        <v>36839</v>
      </c>
      <c r="C3577" s="47">
        <v>17</v>
      </c>
      <c r="D3577" s="47">
        <v>17.5</v>
      </c>
      <c r="E3577" s="47">
        <v>17</v>
      </c>
      <c r="F3577" s="47">
        <v>17.5</v>
      </c>
      <c r="G3577" s="48">
        <v>152100</v>
      </c>
      <c r="H3577" s="47">
        <v>3.26</v>
      </c>
      <c r="I3577" s="51">
        <f t="shared" si="393"/>
        <v>0.18628571428571428</v>
      </c>
      <c r="J3577" s="51">
        <f t="shared" ca="1" si="394"/>
        <v>2.5</v>
      </c>
      <c r="K3577" s="47">
        <f t="shared" si="395"/>
        <v>3.17</v>
      </c>
      <c r="L3577" s="47">
        <f t="shared" si="396"/>
        <v>3.26</v>
      </c>
      <c r="M3577" s="47">
        <f t="shared" si="397"/>
        <v>3.17</v>
      </c>
      <c r="N3577" s="47">
        <f t="shared" si="398"/>
        <v>3.26</v>
      </c>
      <c r="O3577" s="48">
        <f t="shared" ca="1" si="399"/>
        <v>380250</v>
      </c>
    </row>
    <row r="3578" spans="1:15" x14ac:dyDescent="0.25">
      <c r="A3578">
        <v>3563</v>
      </c>
      <c r="B3578" s="84">
        <v>36838</v>
      </c>
      <c r="C3578" s="47">
        <v>17.5</v>
      </c>
      <c r="D3578" s="47">
        <v>17.5</v>
      </c>
      <c r="E3578" s="47">
        <v>17.309999999999999</v>
      </c>
      <c r="F3578" s="47">
        <v>17.309999999999999</v>
      </c>
      <c r="G3578" s="48">
        <v>19700</v>
      </c>
      <c r="H3578" s="47">
        <v>3.23</v>
      </c>
      <c r="I3578" s="51">
        <f t="shared" si="393"/>
        <v>0.18659734257654537</v>
      </c>
      <c r="J3578" s="51">
        <f t="shared" ca="1" si="394"/>
        <v>2.5</v>
      </c>
      <c r="K3578" s="47">
        <f t="shared" si="395"/>
        <v>3.27</v>
      </c>
      <c r="L3578" s="47">
        <f t="shared" si="396"/>
        <v>3.27</v>
      </c>
      <c r="M3578" s="47">
        <f t="shared" si="397"/>
        <v>3.23</v>
      </c>
      <c r="N3578" s="47">
        <f t="shared" si="398"/>
        <v>3.23</v>
      </c>
      <c r="O3578" s="48">
        <f t="shared" ca="1" si="399"/>
        <v>49250</v>
      </c>
    </row>
    <row r="3579" spans="1:15" x14ac:dyDescent="0.25">
      <c r="A3579">
        <v>3564</v>
      </c>
      <c r="B3579" s="84">
        <v>36837</v>
      </c>
      <c r="C3579" s="47">
        <v>17.309999999999999</v>
      </c>
      <c r="D3579" s="47">
        <v>17.5</v>
      </c>
      <c r="E3579" s="47">
        <v>17.309999999999999</v>
      </c>
      <c r="F3579" s="47">
        <v>17.5</v>
      </c>
      <c r="G3579" s="48">
        <v>165300</v>
      </c>
      <c r="H3579" s="47">
        <v>3.26</v>
      </c>
      <c r="I3579" s="51">
        <f t="shared" si="393"/>
        <v>0.18628571428571428</v>
      </c>
      <c r="J3579" s="51">
        <f t="shared" ca="1" si="394"/>
        <v>2.5</v>
      </c>
      <c r="K3579" s="47">
        <f t="shared" si="395"/>
        <v>3.22</v>
      </c>
      <c r="L3579" s="47">
        <f t="shared" si="396"/>
        <v>3.26</v>
      </c>
      <c r="M3579" s="47">
        <f t="shared" si="397"/>
        <v>3.22</v>
      </c>
      <c r="N3579" s="47">
        <f t="shared" si="398"/>
        <v>3.26</v>
      </c>
      <c r="O3579" s="48">
        <f t="shared" ca="1" si="399"/>
        <v>413250</v>
      </c>
    </row>
    <row r="3580" spans="1:15" x14ac:dyDescent="0.25">
      <c r="A3580">
        <v>3565</v>
      </c>
      <c r="B3580" s="84">
        <v>36836</v>
      </c>
      <c r="C3580" s="47">
        <v>17.440000000000001</v>
      </c>
      <c r="D3580" s="47">
        <v>17.559999999999999</v>
      </c>
      <c r="E3580" s="47">
        <v>17.309999999999999</v>
      </c>
      <c r="F3580" s="47">
        <v>17.309999999999999</v>
      </c>
      <c r="G3580" s="48">
        <v>88800</v>
      </c>
      <c r="H3580" s="47">
        <v>3.23</v>
      </c>
      <c r="I3580" s="51">
        <f t="shared" si="393"/>
        <v>0.18659734257654537</v>
      </c>
      <c r="J3580" s="51">
        <f t="shared" ca="1" si="394"/>
        <v>2.5</v>
      </c>
      <c r="K3580" s="47">
        <f t="shared" si="395"/>
        <v>3.25</v>
      </c>
      <c r="L3580" s="47">
        <f t="shared" si="396"/>
        <v>3.28</v>
      </c>
      <c r="M3580" s="47">
        <f t="shared" si="397"/>
        <v>3.23</v>
      </c>
      <c r="N3580" s="47">
        <f t="shared" si="398"/>
        <v>3.23</v>
      </c>
      <c r="O3580" s="48">
        <f t="shared" ca="1" si="399"/>
        <v>222000</v>
      </c>
    </row>
    <row r="3581" spans="1:15" x14ac:dyDescent="0.25">
      <c r="A3581">
        <v>3566</v>
      </c>
      <c r="B3581" s="84">
        <v>36833</v>
      </c>
      <c r="C3581" s="47">
        <v>17.440000000000001</v>
      </c>
      <c r="D3581" s="47">
        <v>17.63</v>
      </c>
      <c r="E3581" s="47">
        <v>17.309999999999999</v>
      </c>
      <c r="F3581" s="47">
        <v>17.559999999999999</v>
      </c>
      <c r="G3581" s="48">
        <v>161600</v>
      </c>
      <c r="H3581" s="47">
        <v>3.27</v>
      </c>
      <c r="I3581" s="51">
        <f t="shared" si="393"/>
        <v>0.18621867881548976</v>
      </c>
      <c r="J3581" s="51">
        <f t="shared" ca="1" si="394"/>
        <v>2.5</v>
      </c>
      <c r="K3581" s="47">
        <f t="shared" si="395"/>
        <v>3.25</v>
      </c>
      <c r="L3581" s="47">
        <f t="shared" si="396"/>
        <v>3.28</v>
      </c>
      <c r="M3581" s="47">
        <f t="shared" si="397"/>
        <v>3.22</v>
      </c>
      <c r="N3581" s="47">
        <f t="shared" si="398"/>
        <v>3.27</v>
      </c>
      <c r="O3581" s="48">
        <f t="shared" ca="1" si="399"/>
        <v>404000</v>
      </c>
    </row>
    <row r="3582" spans="1:15" x14ac:dyDescent="0.25">
      <c r="A3582">
        <v>3567</v>
      </c>
      <c r="B3582" s="84">
        <v>36832</v>
      </c>
      <c r="C3582" s="47">
        <v>17.309999999999999</v>
      </c>
      <c r="D3582" s="47">
        <v>17.440000000000001</v>
      </c>
      <c r="E3582" s="47">
        <v>17.25</v>
      </c>
      <c r="F3582" s="47">
        <v>17.37</v>
      </c>
      <c r="G3582" s="48">
        <v>156900</v>
      </c>
      <c r="H3582" s="47">
        <v>3.24</v>
      </c>
      <c r="I3582" s="51">
        <f t="shared" si="393"/>
        <v>0.18652849740932642</v>
      </c>
      <c r="J3582" s="51">
        <f t="shared" ca="1" si="394"/>
        <v>2.5</v>
      </c>
      <c r="K3582" s="47">
        <f t="shared" si="395"/>
        <v>3.23</v>
      </c>
      <c r="L3582" s="47">
        <f t="shared" si="396"/>
        <v>3.25</v>
      </c>
      <c r="M3582" s="47">
        <f t="shared" si="397"/>
        <v>3.22</v>
      </c>
      <c r="N3582" s="47">
        <f t="shared" si="398"/>
        <v>3.24</v>
      </c>
      <c r="O3582" s="48">
        <f t="shared" ca="1" si="399"/>
        <v>392250</v>
      </c>
    </row>
    <row r="3583" spans="1:15" x14ac:dyDescent="0.25">
      <c r="A3583">
        <v>3568</v>
      </c>
      <c r="B3583" s="84">
        <v>36831</v>
      </c>
      <c r="C3583" s="47">
        <v>17.37</v>
      </c>
      <c r="D3583" s="47">
        <v>17.5</v>
      </c>
      <c r="E3583" s="47">
        <v>17.25</v>
      </c>
      <c r="F3583" s="47">
        <v>17.440000000000001</v>
      </c>
      <c r="G3583" s="48">
        <v>463600</v>
      </c>
      <c r="H3583" s="47">
        <v>3.25</v>
      </c>
      <c r="I3583" s="51">
        <f t="shared" si="393"/>
        <v>0.18635321100917429</v>
      </c>
      <c r="J3583" s="51">
        <f t="shared" ca="1" si="394"/>
        <v>2.5</v>
      </c>
      <c r="K3583" s="47">
        <f t="shared" si="395"/>
        <v>3.24</v>
      </c>
      <c r="L3583" s="47">
        <f t="shared" si="396"/>
        <v>3.26</v>
      </c>
      <c r="M3583" s="47">
        <f t="shared" si="397"/>
        <v>3.21</v>
      </c>
      <c r="N3583" s="47">
        <f t="shared" si="398"/>
        <v>3.25</v>
      </c>
      <c r="O3583" s="48">
        <f t="shared" ca="1" si="399"/>
        <v>1159000</v>
      </c>
    </row>
    <row r="3584" spans="1:15" x14ac:dyDescent="0.25">
      <c r="A3584">
        <v>3569</v>
      </c>
      <c r="B3584" s="84">
        <v>36830</v>
      </c>
      <c r="C3584" s="47">
        <v>17</v>
      </c>
      <c r="D3584" s="47">
        <v>17.63</v>
      </c>
      <c r="E3584" s="47">
        <v>17</v>
      </c>
      <c r="F3584" s="47">
        <v>17.37</v>
      </c>
      <c r="G3584" s="48">
        <v>139600</v>
      </c>
      <c r="H3584" s="47">
        <v>3.24</v>
      </c>
      <c r="I3584" s="51">
        <f t="shared" si="393"/>
        <v>0.18652849740932642</v>
      </c>
      <c r="J3584" s="51">
        <f t="shared" ca="1" si="394"/>
        <v>2.5</v>
      </c>
      <c r="K3584" s="47">
        <f t="shared" si="395"/>
        <v>3.17</v>
      </c>
      <c r="L3584" s="47">
        <f t="shared" si="396"/>
        <v>3.29</v>
      </c>
      <c r="M3584" s="47">
        <f t="shared" si="397"/>
        <v>3.17</v>
      </c>
      <c r="N3584" s="47">
        <f t="shared" si="398"/>
        <v>3.24</v>
      </c>
      <c r="O3584" s="48">
        <f t="shared" ca="1" si="399"/>
        <v>349000</v>
      </c>
    </row>
    <row r="3585" spans="1:15" x14ac:dyDescent="0.25">
      <c r="A3585">
        <v>3570</v>
      </c>
      <c r="B3585" s="84">
        <v>36829</v>
      </c>
      <c r="C3585" s="47">
        <v>16.2</v>
      </c>
      <c r="D3585" s="47">
        <v>17.190000000000001</v>
      </c>
      <c r="E3585" s="47">
        <v>16.190000000000001</v>
      </c>
      <c r="F3585" s="47">
        <v>17.13</v>
      </c>
      <c r="G3585" s="48">
        <v>66100</v>
      </c>
      <c r="H3585" s="47">
        <v>3.19</v>
      </c>
      <c r="I3585" s="51">
        <f t="shared" si="393"/>
        <v>0.18622300058377117</v>
      </c>
      <c r="J3585" s="51">
        <f t="shared" ca="1" si="394"/>
        <v>2.5</v>
      </c>
      <c r="K3585" s="47">
        <f t="shared" si="395"/>
        <v>3.02</v>
      </c>
      <c r="L3585" s="47">
        <f t="shared" si="396"/>
        <v>3.2</v>
      </c>
      <c r="M3585" s="47">
        <f t="shared" si="397"/>
        <v>3.01</v>
      </c>
      <c r="N3585" s="47">
        <f t="shared" si="398"/>
        <v>3.19</v>
      </c>
      <c r="O3585" s="48">
        <f t="shared" ca="1" si="399"/>
        <v>165250</v>
      </c>
    </row>
    <row r="3586" spans="1:15" x14ac:dyDescent="0.25">
      <c r="A3586">
        <v>3571</v>
      </c>
      <c r="B3586" s="84">
        <v>36826</v>
      </c>
      <c r="C3586" s="47">
        <v>16.309999999999999</v>
      </c>
      <c r="D3586" s="47">
        <v>17.13</v>
      </c>
      <c r="E3586" s="47">
        <v>16.309999999999999</v>
      </c>
      <c r="F3586" s="47">
        <v>17</v>
      </c>
      <c r="G3586" s="48">
        <v>35600</v>
      </c>
      <c r="H3586" s="47">
        <v>3.17</v>
      </c>
      <c r="I3586" s="51">
        <f t="shared" si="393"/>
        <v>0.18647058823529411</v>
      </c>
      <c r="J3586" s="51">
        <f t="shared" ca="1" si="394"/>
        <v>2.5</v>
      </c>
      <c r="K3586" s="47">
        <f t="shared" si="395"/>
        <v>3.04</v>
      </c>
      <c r="L3586" s="47">
        <f t="shared" si="396"/>
        <v>3.19</v>
      </c>
      <c r="M3586" s="47">
        <f t="shared" si="397"/>
        <v>3.04</v>
      </c>
      <c r="N3586" s="47">
        <f t="shared" si="398"/>
        <v>3.17</v>
      </c>
      <c r="O3586" s="48">
        <f t="shared" ca="1" si="399"/>
        <v>89000</v>
      </c>
    </row>
    <row r="3587" spans="1:15" x14ac:dyDescent="0.25">
      <c r="A3587">
        <v>3572</v>
      </c>
      <c r="B3587" s="84">
        <v>36825</v>
      </c>
      <c r="C3587" s="47">
        <v>16.190000000000001</v>
      </c>
      <c r="D3587" s="47">
        <v>16.87</v>
      </c>
      <c r="E3587" s="47">
        <v>16.190000000000001</v>
      </c>
      <c r="F3587" s="47">
        <v>16.87</v>
      </c>
      <c r="G3587" s="48">
        <v>33300</v>
      </c>
      <c r="H3587" s="47">
        <v>3.14</v>
      </c>
      <c r="I3587" s="51">
        <f t="shared" si="393"/>
        <v>0.18612922347362182</v>
      </c>
      <c r="J3587" s="51">
        <f t="shared" ca="1" si="394"/>
        <v>2.5</v>
      </c>
      <c r="K3587" s="47">
        <f t="shared" si="395"/>
        <v>3.01</v>
      </c>
      <c r="L3587" s="47">
        <f t="shared" si="396"/>
        <v>3.14</v>
      </c>
      <c r="M3587" s="47">
        <f t="shared" si="397"/>
        <v>3.01</v>
      </c>
      <c r="N3587" s="47">
        <f t="shared" si="398"/>
        <v>3.14</v>
      </c>
      <c r="O3587" s="48">
        <f t="shared" ca="1" si="399"/>
        <v>83250</v>
      </c>
    </row>
    <row r="3588" spans="1:15" x14ac:dyDescent="0.25">
      <c r="A3588">
        <v>3573</v>
      </c>
      <c r="B3588" s="84">
        <v>36824</v>
      </c>
      <c r="C3588" s="47">
        <v>16.75</v>
      </c>
      <c r="D3588" s="47">
        <v>16.87</v>
      </c>
      <c r="E3588" s="47">
        <v>16.25</v>
      </c>
      <c r="F3588" s="47">
        <v>16.62</v>
      </c>
      <c r="G3588" s="48">
        <v>56000</v>
      </c>
      <c r="H3588" s="47">
        <v>3.1</v>
      </c>
      <c r="I3588" s="51">
        <f t="shared" si="393"/>
        <v>0.1865222623345367</v>
      </c>
      <c r="J3588" s="51">
        <f t="shared" ca="1" si="394"/>
        <v>2.5</v>
      </c>
      <c r="K3588" s="47">
        <f t="shared" si="395"/>
        <v>3.12</v>
      </c>
      <c r="L3588" s="47">
        <f t="shared" si="396"/>
        <v>3.15</v>
      </c>
      <c r="M3588" s="47">
        <f t="shared" si="397"/>
        <v>3.03</v>
      </c>
      <c r="N3588" s="47">
        <f t="shared" si="398"/>
        <v>3.1</v>
      </c>
      <c r="O3588" s="48">
        <f t="shared" ca="1" si="399"/>
        <v>140000</v>
      </c>
    </row>
    <row r="3589" spans="1:15" x14ac:dyDescent="0.25">
      <c r="A3589">
        <v>3574</v>
      </c>
      <c r="B3589" s="84">
        <v>36823</v>
      </c>
      <c r="C3589" s="47">
        <v>16.940000000000001</v>
      </c>
      <c r="D3589" s="47">
        <v>17.690000000000001</v>
      </c>
      <c r="E3589" s="47">
        <v>16.75</v>
      </c>
      <c r="F3589" s="47">
        <v>16.75</v>
      </c>
      <c r="G3589" s="48">
        <v>248400</v>
      </c>
      <c r="H3589" s="47">
        <v>3.12</v>
      </c>
      <c r="I3589" s="51">
        <f t="shared" si="393"/>
        <v>0.18626865671641793</v>
      </c>
      <c r="J3589" s="51">
        <f t="shared" ca="1" si="394"/>
        <v>2.5</v>
      </c>
      <c r="K3589" s="47">
        <f t="shared" si="395"/>
        <v>3.16</v>
      </c>
      <c r="L3589" s="47">
        <f t="shared" si="396"/>
        <v>3.3</v>
      </c>
      <c r="M3589" s="47">
        <f t="shared" si="397"/>
        <v>3.12</v>
      </c>
      <c r="N3589" s="47">
        <f t="shared" si="398"/>
        <v>3.12</v>
      </c>
      <c r="O3589" s="48">
        <f t="shared" ca="1" si="399"/>
        <v>621000</v>
      </c>
    </row>
    <row r="3590" spans="1:15" x14ac:dyDescent="0.25">
      <c r="A3590">
        <v>3575</v>
      </c>
      <c r="B3590" s="84">
        <v>36822</v>
      </c>
      <c r="C3590" s="47">
        <v>17.25</v>
      </c>
      <c r="D3590" s="47">
        <v>17.5</v>
      </c>
      <c r="E3590" s="47">
        <v>16.940000000000001</v>
      </c>
      <c r="F3590" s="47">
        <v>17</v>
      </c>
      <c r="G3590" s="48">
        <v>204000</v>
      </c>
      <c r="H3590" s="47">
        <v>3.17</v>
      </c>
      <c r="I3590" s="51">
        <f t="shared" si="393"/>
        <v>0.18647058823529411</v>
      </c>
      <c r="J3590" s="51">
        <f t="shared" ca="1" si="394"/>
        <v>2.5</v>
      </c>
      <c r="K3590" s="47">
        <f t="shared" si="395"/>
        <v>3.22</v>
      </c>
      <c r="L3590" s="47">
        <f t="shared" si="396"/>
        <v>3.26</v>
      </c>
      <c r="M3590" s="47">
        <f t="shared" si="397"/>
        <v>3.16</v>
      </c>
      <c r="N3590" s="47">
        <f t="shared" si="398"/>
        <v>3.17</v>
      </c>
      <c r="O3590" s="48">
        <f t="shared" ca="1" si="399"/>
        <v>510000</v>
      </c>
    </row>
    <row r="3591" spans="1:15" x14ac:dyDescent="0.25">
      <c r="A3591">
        <v>3576</v>
      </c>
      <c r="B3591" s="84">
        <v>36819</v>
      </c>
      <c r="C3591" s="47">
        <v>17.309999999999999</v>
      </c>
      <c r="D3591" s="47">
        <v>17.440000000000001</v>
      </c>
      <c r="E3591" s="47">
        <v>17.059999999999999</v>
      </c>
      <c r="F3591" s="47">
        <v>17.25</v>
      </c>
      <c r="G3591" s="48">
        <v>161600</v>
      </c>
      <c r="H3591" s="47">
        <v>3.21</v>
      </c>
      <c r="I3591" s="51">
        <f t="shared" si="393"/>
        <v>0.18608695652173912</v>
      </c>
      <c r="J3591" s="51">
        <f t="shared" ca="1" si="394"/>
        <v>2.5</v>
      </c>
      <c r="K3591" s="47">
        <f t="shared" si="395"/>
        <v>3.22</v>
      </c>
      <c r="L3591" s="47">
        <f t="shared" si="396"/>
        <v>3.25</v>
      </c>
      <c r="M3591" s="47">
        <f t="shared" si="397"/>
        <v>3.17</v>
      </c>
      <c r="N3591" s="47">
        <f t="shared" si="398"/>
        <v>3.21</v>
      </c>
      <c r="O3591" s="48">
        <f t="shared" ca="1" si="399"/>
        <v>404000</v>
      </c>
    </row>
    <row r="3592" spans="1:15" x14ac:dyDescent="0.25">
      <c r="A3592">
        <v>3577</v>
      </c>
      <c r="B3592" s="84">
        <v>36818</v>
      </c>
      <c r="C3592" s="47">
        <v>16.940000000000001</v>
      </c>
      <c r="D3592" s="47">
        <v>17.190000000000001</v>
      </c>
      <c r="E3592" s="47">
        <v>16.940000000000001</v>
      </c>
      <c r="F3592" s="47">
        <v>17.190000000000001</v>
      </c>
      <c r="G3592" s="48">
        <v>4000</v>
      </c>
      <c r="H3592" s="47">
        <v>3.2</v>
      </c>
      <c r="I3592" s="51">
        <f t="shared" si="393"/>
        <v>0.18615474112856312</v>
      </c>
      <c r="J3592" s="51">
        <f t="shared" ca="1" si="394"/>
        <v>2.5</v>
      </c>
      <c r="K3592" s="47">
        <f t="shared" si="395"/>
        <v>3.15</v>
      </c>
      <c r="L3592" s="47">
        <f t="shared" si="396"/>
        <v>3.2</v>
      </c>
      <c r="M3592" s="47">
        <f t="shared" si="397"/>
        <v>3.15</v>
      </c>
      <c r="N3592" s="47">
        <f t="shared" si="398"/>
        <v>3.2</v>
      </c>
      <c r="O3592" s="48">
        <f t="shared" ca="1" si="399"/>
        <v>10000</v>
      </c>
    </row>
    <row r="3593" spans="1:15" x14ac:dyDescent="0.25">
      <c r="A3593">
        <v>3578</v>
      </c>
      <c r="B3593" s="84">
        <v>36817</v>
      </c>
      <c r="C3593" s="47">
        <v>16</v>
      </c>
      <c r="D3593" s="47">
        <v>16.809999999999999</v>
      </c>
      <c r="E3593" s="47">
        <v>16</v>
      </c>
      <c r="F3593" s="47">
        <v>16.440000000000001</v>
      </c>
      <c r="G3593" s="48">
        <v>24400</v>
      </c>
      <c r="H3593" s="47">
        <v>3.06</v>
      </c>
      <c r="I3593" s="51">
        <f t="shared" si="393"/>
        <v>0.18613138686131386</v>
      </c>
      <c r="J3593" s="51">
        <f t="shared" ca="1" si="394"/>
        <v>2.5</v>
      </c>
      <c r="K3593" s="47">
        <f t="shared" si="395"/>
        <v>2.98</v>
      </c>
      <c r="L3593" s="47">
        <f t="shared" si="396"/>
        <v>3.13</v>
      </c>
      <c r="M3593" s="47">
        <f t="shared" si="397"/>
        <v>2.98</v>
      </c>
      <c r="N3593" s="47">
        <f t="shared" si="398"/>
        <v>3.06</v>
      </c>
      <c r="O3593" s="48">
        <f t="shared" ca="1" si="399"/>
        <v>61000</v>
      </c>
    </row>
    <row r="3594" spans="1:15" x14ac:dyDescent="0.25">
      <c r="A3594">
        <v>3579</v>
      </c>
      <c r="B3594" s="84">
        <v>36816</v>
      </c>
      <c r="C3594" s="47">
        <v>16.190000000000001</v>
      </c>
      <c r="D3594" s="47">
        <v>16.440000000000001</v>
      </c>
      <c r="E3594" s="47">
        <v>15.81</v>
      </c>
      <c r="F3594" s="47">
        <v>16.25</v>
      </c>
      <c r="G3594" s="48">
        <v>120500</v>
      </c>
      <c r="H3594" s="47">
        <v>3.03</v>
      </c>
      <c r="I3594" s="51">
        <f t="shared" si="393"/>
        <v>0.18646153846153846</v>
      </c>
      <c r="J3594" s="51">
        <f t="shared" ca="1" si="394"/>
        <v>2.5</v>
      </c>
      <c r="K3594" s="47">
        <f t="shared" si="395"/>
        <v>3.02</v>
      </c>
      <c r="L3594" s="47">
        <f t="shared" si="396"/>
        <v>3.07</v>
      </c>
      <c r="M3594" s="47">
        <f t="shared" si="397"/>
        <v>2.95</v>
      </c>
      <c r="N3594" s="47">
        <f t="shared" si="398"/>
        <v>3.03</v>
      </c>
      <c r="O3594" s="48">
        <f t="shared" ca="1" si="399"/>
        <v>301250</v>
      </c>
    </row>
    <row r="3595" spans="1:15" x14ac:dyDescent="0.25">
      <c r="A3595">
        <v>3580</v>
      </c>
      <c r="B3595" s="84">
        <v>36815</v>
      </c>
      <c r="C3595" s="47">
        <v>17.190000000000001</v>
      </c>
      <c r="D3595" s="47">
        <v>17.690000000000001</v>
      </c>
      <c r="E3595" s="47">
        <v>16.309999999999999</v>
      </c>
      <c r="F3595" s="47">
        <v>16.309999999999999</v>
      </c>
      <c r="G3595" s="48">
        <v>382400</v>
      </c>
      <c r="H3595" s="47">
        <v>3.04</v>
      </c>
      <c r="I3595" s="51">
        <f t="shared" si="393"/>
        <v>0.18638871857755979</v>
      </c>
      <c r="J3595" s="51">
        <f t="shared" ca="1" si="394"/>
        <v>2.5</v>
      </c>
      <c r="K3595" s="47">
        <f t="shared" si="395"/>
        <v>3.2</v>
      </c>
      <c r="L3595" s="47">
        <f t="shared" si="396"/>
        <v>3.3</v>
      </c>
      <c r="M3595" s="47">
        <f t="shared" si="397"/>
        <v>3.04</v>
      </c>
      <c r="N3595" s="47">
        <f t="shared" si="398"/>
        <v>3.04</v>
      </c>
      <c r="O3595" s="48">
        <f t="shared" ca="1" si="399"/>
        <v>956000</v>
      </c>
    </row>
    <row r="3596" spans="1:15" x14ac:dyDescent="0.25">
      <c r="A3596">
        <v>3581</v>
      </c>
      <c r="B3596" s="84">
        <v>36812</v>
      </c>
      <c r="C3596" s="47">
        <v>17.2</v>
      </c>
      <c r="D3596" s="47">
        <v>17.25</v>
      </c>
      <c r="E3596" s="47">
        <v>17.190000000000001</v>
      </c>
      <c r="F3596" s="47">
        <v>17.25</v>
      </c>
      <c r="G3596" s="48">
        <v>36400</v>
      </c>
      <c r="H3596" s="47">
        <v>3.21</v>
      </c>
      <c r="I3596" s="51">
        <f t="shared" si="393"/>
        <v>0.18608695652173912</v>
      </c>
      <c r="J3596" s="51">
        <f t="shared" ca="1" si="394"/>
        <v>2.5</v>
      </c>
      <c r="K3596" s="47">
        <f t="shared" si="395"/>
        <v>3.2</v>
      </c>
      <c r="L3596" s="47">
        <f t="shared" si="396"/>
        <v>3.21</v>
      </c>
      <c r="M3596" s="47">
        <f t="shared" si="397"/>
        <v>3.2</v>
      </c>
      <c r="N3596" s="47">
        <f t="shared" si="398"/>
        <v>3.21</v>
      </c>
      <c r="O3596" s="48">
        <f t="shared" ca="1" si="399"/>
        <v>91000</v>
      </c>
    </row>
    <row r="3597" spans="1:15" x14ac:dyDescent="0.25">
      <c r="A3597">
        <v>3582</v>
      </c>
      <c r="B3597" s="84">
        <v>36811</v>
      </c>
      <c r="C3597" s="47">
        <v>17.190000000000001</v>
      </c>
      <c r="D3597" s="47">
        <v>17.559999999999999</v>
      </c>
      <c r="E3597" s="47">
        <v>17.190000000000001</v>
      </c>
      <c r="F3597" s="47">
        <v>17.190000000000001</v>
      </c>
      <c r="G3597" s="48">
        <v>92400</v>
      </c>
      <c r="H3597" s="47">
        <v>3.2</v>
      </c>
      <c r="I3597" s="51">
        <f t="shared" si="393"/>
        <v>0.18615474112856312</v>
      </c>
      <c r="J3597" s="51">
        <f t="shared" ca="1" si="394"/>
        <v>2.5</v>
      </c>
      <c r="K3597" s="47">
        <f t="shared" si="395"/>
        <v>3.2</v>
      </c>
      <c r="L3597" s="47">
        <f t="shared" si="396"/>
        <v>3.27</v>
      </c>
      <c r="M3597" s="47">
        <f t="shared" si="397"/>
        <v>3.2</v>
      </c>
      <c r="N3597" s="47">
        <f t="shared" si="398"/>
        <v>3.2</v>
      </c>
      <c r="O3597" s="48">
        <f t="shared" ca="1" si="399"/>
        <v>231000</v>
      </c>
    </row>
    <row r="3598" spans="1:15" x14ac:dyDescent="0.25">
      <c r="A3598">
        <v>3583</v>
      </c>
      <c r="B3598" s="84">
        <v>36810</v>
      </c>
      <c r="C3598" s="47">
        <v>17.059999999999999</v>
      </c>
      <c r="D3598" s="47">
        <v>17.5</v>
      </c>
      <c r="E3598" s="47">
        <v>17</v>
      </c>
      <c r="F3598" s="47">
        <v>17.37</v>
      </c>
      <c r="G3598" s="48">
        <v>484900</v>
      </c>
      <c r="H3598" s="47">
        <v>3.24</v>
      </c>
      <c r="I3598" s="51">
        <f t="shared" si="393"/>
        <v>0.18652849740932642</v>
      </c>
      <c r="J3598" s="51">
        <f t="shared" ca="1" si="394"/>
        <v>2.5</v>
      </c>
      <c r="K3598" s="47">
        <f t="shared" si="395"/>
        <v>3.18</v>
      </c>
      <c r="L3598" s="47">
        <f t="shared" si="396"/>
        <v>3.26</v>
      </c>
      <c r="M3598" s="47">
        <f t="shared" si="397"/>
        <v>3.17</v>
      </c>
      <c r="N3598" s="47">
        <f t="shared" si="398"/>
        <v>3.24</v>
      </c>
      <c r="O3598" s="48">
        <f t="shared" ca="1" si="399"/>
        <v>1212250</v>
      </c>
    </row>
    <row r="3599" spans="1:15" x14ac:dyDescent="0.25">
      <c r="A3599">
        <v>3584</v>
      </c>
      <c r="B3599" s="84">
        <v>36809</v>
      </c>
      <c r="C3599" s="47">
        <v>17.309999999999999</v>
      </c>
      <c r="D3599" s="47">
        <v>17.440000000000001</v>
      </c>
      <c r="E3599" s="47">
        <v>17.13</v>
      </c>
      <c r="F3599" s="47">
        <v>17.440000000000001</v>
      </c>
      <c r="G3599" s="48">
        <v>218900</v>
      </c>
      <c r="H3599" s="47">
        <v>3.25</v>
      </c>
      <c r="I3599" s="51">
        <f t="shared" si="393"/>
        <v>0.18635321100917429</v>
      </c>
      <c r="J3599" s="51">
        <f t="shared" ca="1" si="394"/>
        <v>2.5</v>
      </c>
      <c r="K3599" s="47">
        <f t="shared" si="395"/>
        <v>3.23</v>
      </c>
      <c r="L3599" s="47">
        <f t="shared" si="396"/>
        <v>3.25</v>
      </c>
      <c r="M3599" s="47">
        <f t="shared" si="397"/>
        <v>3.19</v>
      </c>
      <c r="N3599" s="47">
        <f t="shared" si="398"/>
        <v>3.25</v>
      </c>
      <c r="O3599" s="48">
        <f t="shared" ca="1" si="399"/>
        <v>547250</v>
      </c>
    </row>
    <row r="3600" spans="1:15" x14ac:dyDescent="0.25">
      <c r="A3600">
        <v>3585</v>
      </c>
      <c r="B3600" s="84">
        <v>36808</v>
      </c>
      <c r="C3600" s="47">
        <v>17.25</v>
      </c>
      <c r="D3600" s="47">
        <v>17.5</v>
      </c>
      <c r="E3600" s="47">
        <v>17.059999999999999</v>
      </c>
      <c r="F3600" s="47">
        <v>17.5</v>
      </c>
      <c r="G3600" s="48">
        <v>599200</v>
      </c>
      <c r="H3600" s="47">
        <v>3.26</v>
      </c>
      <c r="I3600" s="51">
        <f t="shared" si="393"/>
        <v>0.18628571428571428</v>
      </c>
      <c r="J3600" s="51">
        <f t="shared" ca="1" si="394"/>
        <v>2.5</v>
      </c>
      <c r="K3600" s="47">
        <f t="shared" si="395"/>
        <v>3.21</v>
      </c>
      <c r="L3600" s="47">
        <f t="shared" si="396"/>
        <v>3.26</v>
      </c>
      <c r="M3600" s="47">
        <f t="shared" si="397"/>
        <v>3.18</v>
      </c>
      <c r="N3600" s="47">
        <f t="shared" si="398"/>
        <v>3.26</v>
      </c>
      <c r="O3600" s="48">
        <f t="shared" ca="1" si="399"/>
        <v>1498000</v>
      </c>
    </row>
    <row r="3601" spans="1:15" x14ac:dyDescent="0.25">
      <c r="A3601">
        <v>3586</v>
      </c>
      <c r="B3601" s="84">
        <v>36805</v>
      </c>
      <c r="C3601" s="47">
        <v>17.41</v>
      </c>
      <c r="D3601" s="47">
        <v>17.41</v>
      </c>
      <c r="E3601" s="47">
        <v>17</v>
      </c>
      <c r="F3601" s="47">
        <v>17.25</v>
      </c>
      <c r="G3601" s="48">
        <v>54400</v>
      </c>
      <c r="H3601" s="47">
        <v>3.21</v>
      </c>
      <c r="I3601" s="51">
        <f t="shared" ref="I3601:I3664" si="400">H3601/F3601</f>
        <v>0.18608695652173912</v>
      </c>
      <c r="J3601" s="51">
        <f t="shared" ref="J3601:J3664" ca="1" si="401">INDEX(OFFSET($T$15,0,0,$S$13+1,1),MATCH(B3601,OFFSET($Q$15,0,0,$S$13+1,1),-1))</f>
        <v>2.5</v>
      </c>
      <c r="K3601" s="47">
        <f t="shared" ref="K3601:K3664" si="402">ROUND($I3601*C3601,2)</f>
        <v>3.24</v>
      </c>
      <c r="L3601" s="47">
        <f t="shared" ref="L3601:L3664" si="403">ROUND($I3601*D3601,2)</f>
        <v>3.24</v>
      </c>
      <c r="M3601" s="47">
        <f t="shared" ref="M3601:M3664" si="404">ROUND($I3601*E3601,2)</f>
        <v>3.16</v>
      </c>
      <c r="N3601" s="47">
        <f t="shared" ref="N3601:N3664" si="405">ROUND($I3601*F3601,2)</f>
        <v>3.21</v>
      </c>
      <c r="O3601" s="48">
        <f t="shared" ref="O3601:O3664" ca="1" si="406">G3601*J3601</f>
        <v>136000</v>
      </c>
    </row>
    <row r="3602" spans="1:15" x14ac:dyDescent="0.25">
      <c r="A3602">
        <v>3587</v>
      </c>
      <c r="B3602" s="84">
        <v>36804</v>
      </c>
      <c r="C3602" s="47">
        <v>17.309999999999999</v>
      </c>
      <c r="D3602" s="47">
        <v>17.5</v>
      </c>
      <c r="E3602" s="47">
        <v>17.309999999999999</v>
      </c>
      <c r="F3602" s="47">
        <v>17.37</v>
      </c>
      <c r="G3602" s="48">
        <v>89700</v>
      </c>
      <c r="H3602" s="47">
        <v>3.24</v>
      </c>
      <c r="I3602" s="51">
        <f t="shared" si="400"/>
        <v>0.18652849740932642</v>
      </c>
      <c r="J3602" s="51">
        <f t="shared" ca="1" si="401"/>
        <v>2.5</v>
      </c>
      <c r="K3602" s="47">
        <f t="shared" si="402"/>
        <v>3.23</v>
      </c>
      <c r="L3602" s="47">
        <f t="shared" si="403"/>
        <v>3.26</v>
      </c>
      <c r="M3602" s="47">
        <f t="shared" si="404"/>
        <v>3.23</v>
      </c>
      <c r="N3602" s="47">
        <f t="shared" si="405"/>
        <v>3.24</v>
      </c>
      <c r="O3602" s="48">
        <f t="shared" ca="1" si="406"/>
        <v>224250</v>
      </c>
    </row>
    <row r="3603" spans="1:15" x14ac:dyDescent="0.25">
      <c r="A3603">
        <v>3588</v>
      </c>
      <c r="B3603" s="84">
        <v>36803</v>
      </c>
      <c r="C3603" s="47">
        <v>17.25</v>
      </c>
      <c r="D3603" s="47">
        <v>17.5</v>
      </c>
      <c r="E3603" s="47">
        <v>17.25</v>
      </c>
      <c r="F3603" s="47">
        <v>17.37</v>
      </c>
      <c r="G3603" s="48">
        <v>34500</v>
      </c>
      <c r="H3603" s="47">
        <v>3.24</v>
      </c>
      <c r="I3603" s="51">
        <f t="shared" si="400"/>
        <v>0.18652849740932642</v>
      </c>
      <c r="J3603" s="51">
        <f t="shared" ca="1" si="401"/>
        <v>2.5</v>
      </c>
      <c r="K3603" s="47">
        <f t="shared" si="402"/>
        <v>3.22</v>
      </c>
      <c r="L3603" s="47">
        <f t="shared" si="403"/>
        <v>3.26</v>
      </c>
      <c r="M3603" s="47">
        <f t="shared" si="404"/>
        <v>3.22</v>
      </c>
      <c r="N3603" s="47">
        <f t="shared" si="405"/>
        <v>3.24</v>
      </c>
      <c r="O3603" s="48">
        <f t="shared" ca="1" si="406"/>
        <v>86250</v>
      </c>
    </row>
    <row r="3604" spans="1:15" x14ac:dyDescent="0.25">
      <c r="A3604">
        <v>3589</v>
      </c>
      <c r="B3604" s="84">
        <v>36802</v>
      </c>
      <c r="C3604" s="47">
        <v>17.37</v>
      </c>
      <c r="D3604" s="47">
        <v>17.5</v>
      </c>
      <c r="E3604" s="47">
        <v>17.25</v>
      </c>
      <c r="F3604" s="47">
        <v>17.37</v>
      </c>
      <c r="G3604" s="48">
        <v>108800</v>
      </c>
      <c r="H3604" s="47">
        <v>3.24</v>
      </c>
      <c r="I3604" s="51">
        <f t="shared" si="400"/>
        <v>0.18652849740932642</v>
      </c>
      <c r="J3604" s="51">
        <f t="shared" ca="1" si="401"/>
        <v>2.5</v>
      </c>
      <c r="K3604" s="47">
        <f t="shared" si="402"/>
        <v>3.24</v>
      </c>
      <c r="L3604" s="47">
        <f t="shared" si="403"/>
        <v>3.26</v>
      </c>
      <c r="M3604" s="47">
        <f t="shared" si="404"/>
        <v>3.22</v>
      </c>
      <c r="N3604" s="47">
        <f t="shared" si="405"/>
        <v>3.24</v>
      </c>
      <c r="O3604" s="48">
        <f t="shared" ca="1" si="406"/>
        <v>272000</v>
      </c>
    </row>
    <row r="3605" spans="1:15" x14ac:dyDescent="0.25">
      <c r="A3605">
        <v>3590</v>
      </c>
      <c r="B3605" s="84">
        <v>36801</v>
      </c>
      <c r="C3605" s="47">
        <v>17.37</v>
      </c>
      <c r="D3605" s="47">
        <v>17.690000000000001</v>
      </c>
      <c r="E3605" s="47">
        <v>17.13</v>
      </c>
      <c r="F3605" s="47">
        <v>17.13</v>
      </c>
      <c r="G3605" s="48">
        <v>170500</v>
      </c>
      <c r="H3605" s="47">
        <v>3.19</v>
      </c>
      <c r="I3605" s="51">
        <f t="shared" si="400"/>
        <v>0.18622300058377117</v>
      </c>
      <c r="J3605" s="51">
        <f t="shared" ca="1" si="401"/>
        <v>2.5</v>
      </c>
      <c r="K3605" s="47">
        <f t="shared" si="402"/>
        <v>3.23</v>
      </c>
      <c r="L3605" s="47">
        <f t="shared" si="403"/>
        <v>3.29</v>
      </c>
      <c r="M3605" s="47">
        <f t="shared" si="404"/>
        <v>3.19</v>
      </c>
      <c r="N3605" s="47">
        <f t="shared" si="405"/>
        <v>3.19</v>
      </c>
      <c r="O3605" s="48">
        <f t="shared" ca="1" si="406"/>
        <v>426250</v>
      </c>
    </row>
    <row r="3606" spans="1:15" x14ac:dyDescent="0.25">
      <c r="A3606">
        <v>3591</v>
      </c>
      <c r="B3606" s="84">
        <v>36798</v>
      </c>
      <c r="C3606" s="47">
        <v>17.809999999999999</v>
      </c>
      <c r="D3606" s="47">
        <v>17.940000000000001</v>
      </c>
      <c r="E3606" s="47">
        <v>17.37</v>
      </c>
      <c r="F3606" s="47">
        <v>17.37</v>
      </c>
      <c r="G3606" s="48">
        <v>112100</v>
      </c>
      <c r="H3606" s="47">
        <v>3.24</v>
      </c>
      <c r="I3606" s="51">
        <f t="shared" si="400"/>
        <v>0.18652849740932642</v>
      </c>
      <c r="J3606" s="51">
        <f t="shared" ca="1" si="401"/>
        <v>2.5</v>
      </c>
      <c r="K3606" s="47">
        <f t="shared" si="402"/>
        <v>3.32</v>
      </c>
      <c r="L3606" s="47">
        <f t="shared" si="403"/>
        <v>3.35</v>
      </c>
      <c r="M3606" s="47">
        <f t="shared" si="404"/>
        <v>3.24</v>
      </c>
      <c r="N3606" s="47">
        <f t="shared" si="405"/>
        <v>3.24</v>
      </c>
      <c r="O3606" s="48">
        <f t="shared" ca="1" si="406"/>
        <v>280250</v>
      </c>
    </row>
    <row r="3607" spans="1:15" x14ac:dyDescent="0.25">
      <c r="A3607">
        <v>3592</v>
      </c>
      <c r="B3607" s="84">
        <v>36797</v>
      </c>
      <c r="C3607" s="47">
        <v>17.37</v>
      </c>
      <c r="D3607" s="47">
        <v>17.940000000000001</v>
      </c>
      <c r="E3607" s="47">
        <v>17.37</v>
      </c>
      <c r="F3607" s="47">
        <v>17.75</v>
      </c>
      <c r="G3607" s="48">
        <v>46000</v>
      </c>
      <c r="H3607" s="47">
        <v>3.31</v>
      </c>
      <c r="I3607" s="51">
        <f t="shared" si="400"/>
        <v>0.18647887323943663</v>
      </c>
      <c r="J3607" s="51">
        <f t="shared" ca="1" si="401"/>
        <v>2.5</v>
      </c>
      <c r="K3607" s="47">
        <f t="shared" si="402"/>
        <v>3.24</v>
      </c>
      <c r="L3607" s="47">
        <f t="shared" si="403"/>
        <v>3.35</v>
      </c>
      <c r="M3607" s="47">
        <f t="shared" si="404"/>
        <v>3.24</v>
      </c>
      <c r="N3607" s="47">
        <f t="shared" si="405"/>
        <v>3.31</v>
      </c>
      <c r="O3607" s="48">
        <f t="shared" ca="1" si="406"/>
        <v>115000</v>
      </c>
    </row>
    <row r="3608" spans="1:15" x14ac:dyDescent="0.25">
      <c r="A3608">
        <v>3593</v>
      </c>
      <c r="B3608" s="84">
        <v>36796</v>
      </c>
      <c r="C3608" s="47">
        <v>17.940000000000001</v>
      </c>
      <c r="D3608" s="47">
        <v>17.940000000000001</v>
      </c>
      <c r="E3608" s="47">
        <v>17.37</v>
      </c>
      <c r="F3608" s="47">
        <v>17.37</v>
      </c>
      <c r="G3608" s="48">
        <v>88100</v>
      </c>
      <c r="H3608" s="47">
        <v>3.24</v>
      </c>
      <c r="I3608" s="51">
        <f t="shared" si="400"/>
        <v>0.18652849740932642</v>
      </c>
      <c r="J3608" s="51">
        <f t="shared" ca="1" si="401"/>
        <v>2.5</v>
      </c>
      <c r="K3608" s="47">
        <f t="shared" si="402"/>
        <v>3.35</v>
      </c>
      <c r="L3608" s="47">
        <f t="shared" si="403"/>
        <v>3.35</v>
      </c>
      <c r="M3608" s="47">
        <f t="shared" si="404"/>
        <v>3.24</v>
      </c>
      <c r="N3608" s="47">
        <f t="shared" si="405"/>
        <v>3.24</v>
      </c>
      <c r="O3608" s="48">
        <f t="shared" ca="1" si="406"/>
        <v>220250</v>
      </c>
    </row>
    <row r="3609" spans="1:15" x14ac:dyDescent="0.25">
      <c r="A3609">
        <v>3594</v>
      </c>
      <c r="B3609" s="84">
        <v>36795</v>
      </c>
      <c r="C3609" s="47">
        <v>17.63</v>
      </c>
      <c r="D3609" s="47">
        <v>18</v>
      </c>
      <c r="E3609" s="47">
        <v>17.63</v>
      </c>
      <c r="F3609" s="47">
        <v>18</v>
      </c>
      <c r="G3609" s="48">
        <v>76500</v>
      </c>
      <c r="H3609" s="47">
        <v>3.35</v>
      </c>
      <c r="I3609" s="51">
        <f t="shared" si="400"/>
        <v>0.18611111111111112</v>
      </c>
      <c r="J3609" s="51">
        <f t="shared" ca="1" si="401"/>
        <v>2.5</v>
      </c>
      <c r="K3609" s="47">
        <f t="shared" si="402"/>
        <v>3.28</v>
      </c>
      <c r="L3609" s="47">
        <f t="shared" si="403"/>
        <v>3.35</v>
      </c>
      <c r="M3609" s="47">
        <f t="shared" si="404"/>
        <v>3.28</v>
      </c>
      <c r="N3609" s="47">
        <f t="shared" si="405"/>
        <v>3.35</v>
      </c>
      <c r="O3609" s="48">
        <f t="shared" ca="1" si="406"/>
        <v>191250</v>
      </c>
    </row>
    <row r="3610" spans="1:15" x14ac:dyDescent="0.25">
      <c r="A3610">
        <v>3595</v>
      </c>
      <c r="B3610" s="84">
        <v>36794</v>
      </c>
      <c r="C3610" s="47">
        <v>18</v>
      </c>
      <c r="D3610" s="47">
        <v>18.059999999999999</v>
      </c>
      <c r="E3610" s="47">
        <v>17.87</v>
      </c>
      <c r="F3610" s="47">
        <v>17.87</v>
      </c>
      <c r="G3610" s="48">
        <v>52500</v>
      </c>
      <c r="H3610" s="47">
        <v>3.33</v>
      </c>
      <c r="I3610" s="51">
        <f t="shared" si="400"/>
        <v>0.18634583100167879</v>
      </c>
      <c r="J3610" s="51">
        <f t="shared" ca="1" si="401"/>
        <v>2.5</v>
      </c>
      <c r="K3610" s="47">
        <f t="shared" si="402"/>
        <v>3.35</v>
      </c>
      <c r="L3610" s="47">
        <f t="shared" si="403"/>
        <v>3.37</v>
      </c>
      <c r="M3610" s="47">
        <f t="shared" si="404"/>
        <v>3.33</v>
      </c>
      <c r="N3610" s="47">
        <f t="shared" si="405"/>
        <v>3.33</v>
      </c>
      <c r="O3610" s="48">
        <f t="shared" ca="1" si="406"/>
        <v>131250</v>
      </c>
    </row>
    <row r="3611" spans="1:15" x14ac:dyDescent="0.25">
      <c r="A3611">
        <v>3596</v>
      </c>
      <c r="B3611" s="84">
        <v>36791</v>
      </c>
      <c r="C3611" s="47">
        <v>18.190000000000001</v>
      </c>
      <c r="D3611" s="47">
        <v>18.440000000000001</v>
      </c>
      <c r="E3611" s="47">
        <v>17.690000000000001</v>
      </c>
      <c r="F3611" s="47">
        <v>18.13</v>
      </c>
      <c r="G3611" s="48">
        <v>51300</v>
      </c>
      <c r="H3611" s="47">
        <v>3.38</v>
      </c>
      <c r="I3611" s="51">
        <f t="shared" si="400"/>
        <v>0.18643132928847214</v>
      </c>
      <c r="J3611" s="51">
        <f t="shared" ca="1" si="401"/>
        <v>2.5</v>
      </c>
      <c r="K3611" s="47">
        <f t="shared" si="402"/>
        <v>3.39</v>
      </c>
      <c r="L3611" s="47">
        <f t="shared" si="403"/>
        <v>3.44</v>
      </c>
      <c r="M3611" s="47">
        <f t="shared" si="404"/>
        <v>3.3</v>
      </c>
      <c r="N3611" s="47">
        <f t="shared" si="405"/>
        <v>3.38</v>
      </c>
      <c r="O3611" s="48">
        <f t="shared" ca="1" si="406"/>
        <v>128250</v>
      </c>
    </row>
    <row r="3612" spans="1:15" x14ac:dyDescent="0.25">
      <c r="A3612">
        <v>3597</v>
      </c>
      <c r="B3612" s="84">
        <v>36790</v>
      </c>
      <c r="C3612" s="47">
        <v>18.190000000000001</v>
      </c>
      <c r="D3612" s="47">
        <v>18.690000000000001</v>
      </c>
      <c r="E3612" s="47">
        <v>18.190000000000001</v>
      </c>
      <c r="F3612" s="47">
        <v>18.559999999999999</v>
      </c>
      <c r="G3612" s="48">
        <v>130900</v>
      </c>
      <c r="H3612" s="47">
        <v>3.46</v>
      </c>
      <c r="I3612" s="51">
        <f t="shared" si="400"/>
        <v>0.18642241379310345</v>
      </c>
      <c r="J3612" s="51">
        <f t="shared" ca="1" si="401"/>
        <v>2.5</v>
      </c>
      <c r="K3612" s="47">
        <f t="shared" si="402"/>
        <v>3.39</v>
      </c>
      <c r="L3612" s="47">
        <f t="shared" si="403"/>
        <v>3.48</v>
      </c>
      <c r="M3612" s="47">
        <f t="shared" si="404"/>
        <v>3.39</v>
      </c>
      <c r="N3612" s="47">
        <f t="shared" si="405"/>
        <v>3.46</v>
      </c>
      <c r="O3612" s="48">
        <f t="shared" ca="1" si="406"/>
        <v>327250</v>
      </c>
    </row>
    <row r="3613" spans="1:15" x14ac:dyDescent="0.25">
      <c r="A3613">
        <v>3598</v>
      </c>
      <c r="B3613" s="84">
        <v>36789</v>
      </c>
      <c r="C3613" s="47">
        <v>18</v>
      </c>
      <c r="D3613" s="47">
        <v>18.559999999999999</v>
      </c>
      <c r="E3613" s="47">
        <v>18</v>
      </c>
      <c r="F3613" s="47">
        <v>18.5</v>
      </c>
      <c r="G3613" s="48">
        <v>80500</v>
      </c>
      <c r="H3613" s="47">
        <v>3.45</v>
      </c>
      <c r="I3613" s="51">
        <f t="shared" si="400"/>
        <v>0.1864864864864865</v>
      </c>
      <c r="J3613" s="51">
        <f t="shared" ca="1" si="401"/>
        <v>2.5</v>
      </c>
      <c r="K3613" s="47">
        <f t="shared" si="402"/>
        <v>3.36</v>
      </c>
      <c r="L3613" s="47">
        <f t="shared" si="403"/>
        <v>3.46</v>
      </c>
      <c r="M3613" s="47">
        <f t="shared" si="404"/>
        <v>3.36</v>
      </c>
      <c r="N3613" s="47">
        <f t="shared" si="405"/>
        <v>3.45</v>
      </c>
      <c r="O3613" s="48">
        <f t="shared" ca="1" si="406"/>
        <v>201250</v>
      </c>
    </row>
    <row r="3614" spans="1:15" x14ac:dyDescent="0.25">
      <c r="A3614">
        <v>3599</v>
      </c>
      <c r="B3614" s="84">
        <v>36788</v>
      </c>
      <c r="C3614" s="47">
        <v>17.559999999999999</v>
      </c>
      <c r="D3614" s="47">
        <v>18.13</v>
      </c>
      <c r="E3614" s="47">
        <v>17.559999999999999</v>
      </c>
      <c r="F3614" s="47">
        <v>18</v>
      </c>
      <c r="G3614" s="48">
        <v>142800</v>
      </c>
      <c r="H3614" s="47">
        <v>3.35</v>
      </c>
      <c r="I3614" s="51">
        <f t="shared" si="400"/>
        <v>0.18611111111111112</v>
      </c>
      <c r="J3614" s="51">
        <f t="shared" ca="1" si="401"/>
        <v>2.5</v>
      </c>
      <c r="K3614" s="47">
        <f t="shared" si="402"/>
        <v>3.27</v>
      </c>
      <c r="L3614" s="47">
        <f t="shared" si="403"/>
        <v>3.37</v>
      </c>
      <c r="M3614" s="47">
        <f t="shared" si="404"/>
        <v>3.27</v>
      </c>
      <c r="N3614" s="47">
        <f t="shared" si="405"/>
        <v>3.35</v>
      </c>
      <c r="O3614" s="48">
        <f t="shared" ca="1" si="406"/>
        <v>357000</v>
      </c>
    </row>
    <row r="3615" spans="1:15" x14ac:dyDescent="0.25">
      <c r="A3615">
        <v>3600</v>
      </c>
      <c r="B3615" s="84">
        <v>36787</v>
      </c>
      <c r="C3615" s="47">
        <v>17.25</v>
      </c>
      <c r="D3615" s="47">
        <v>17.87</v>
      </c>
      <c r="E3615" s="47">
        <v>17.25</v>
      </c>
      <c r="F3615" s="47">
        <v>17.690000000000001</v>
      </c>
      <c r="G3615" s="48">
        <v>207200</v>
      </c>
      <c r="H3615" s="47">
        <v>3.3</v>
      </c>
      <c r="I3615" s="51">
        <f t="shared" si="400"/>
        <v>0.18654607122668171</v>
      </c>
      <c r="J3615" s="51">
        <f t="shared" ca="1" si="401"/>
        <v>2.5</v>
      </c>
      <c r="K3615" s="47">
        <f t="shared" si="402"/>
        <v>3.22</v>
      </c>
      <c r="L3615" s="47">
        <f t="shared" si="403"/>
        <v>3.33</v>
      </c>
      <c r="M3615" s="47">
        <f t="shared" si="404"/>
        <v>3.22</v>
      </c>
      <c r="N3615" s="47">
        <f t="shared" si="405"/>
        <v>3.3</v>
      </c>
      <c r="O3615" s="48">
        <f t="shared" ca="1" si="406"/>
        <v>518000</v>
      </c>
    </row>
    <row r="3616" spans="1:15" x14ac:dyDescent="0.25">
      <c r="A3616">
        <v>3601</v>
      </c>
      <c r="B3616" s="84">
        <v>36784</v>
      </c>
      <c r="C3616" s="47">
        <v>17.13</v>
      </c>
      <c r="D3616" s="47">
        <v>17.37</v>
      </c>
      <c r="E3616" s="47">
        <v>17</v>
      </c>
      <c r="F3616" s="47">
        <v>17.37</v>
      </c>
      <c r="G3616" s="48">
        <v>101200</v>
      </c>
      <c r="H3616" s="47">
        <v>3.24</v>
      </c>
      <c r="I3616" s="51">
        <f t="shared" si="400"/>
        <v>0.18652849740932642</v>
      </c>
      <c r="J3616" s="51">
        <f t="shared" ca="1" si="401"/>
        <v>2.5</v>
      </c>
      <c r="K3616" s="47">
        <f t="shared" si="402"/>
        <v>3.2</v>
      </c>
      <c r="L3616" s="47">
        <f t="shared" si="403"/>
        <v>3.24</v>
      </c>
      <c r="M3616" s="47">
        <f t="shared" si="404"/>
        <v>3.17</v>
      </c>
      <c r="N3616" s="47">
        <f t="shared" si="405"/>
        <v>3.24</v>
      </c>
      <c r="O3616" s="48">
        <f t="shared" ca="1" si="406"/>
        <v>253000</v>
      </c>
    </row>
    <row r="3617" spans="1:15" x14ac:dyDescent="0.25">
      <c r="A3617">
        <v>3602</v>
      </c>
      <c r="B3617" s="84">
        <v>36783</v>
      </c>
      <c r="C3617" s="47">
        <v>17.309999999999999</v>
      </c>
      <c r="D3617" s="47">
        <v>17.75</v>
      </c>
      <c r="E3617" s="47">
        <v>17.309999999999999</v>
      </c>
      <c r="F3617" s="47">
        <v>17.75</v>
      </c>
      <c r="G3617" s="48">
        <v>28500</v>
      </c>
      <c r="H3617" s="47">
        <v>3.31</v>
      </c>
      <c r="I3617" s="51">
        <f t="shared" si="400"/>
        <v>0.18647887323943663</v>
      </c>
      <c r="J3617" s="51">
        <f t="shared" ca="1" si="401"/>
        <v>2.5</v>
      </c>
      <c r="K3617" s="47">
        <f t="shared" si="402"/>
        <v>3.23</v>
      </c>
      <c r="L3617" s="47">
        <f t="shared" si="403"/>
        <v>3.31</v>
      </c>
      <c r="M3617" s="47">
        <f t="shared" si="404"/>
        <v>3.23</v>
      </c>
      <c r="N3617" s="47">
        <f t="shared" si="405"/>
        <v>3.31</v>
      </c>
      <c r="O3617" s="48">
        <f t="shared" ca="1" si="406"/>
        <v>71250</v>
      </c>
    </row>
    <row r="3618" spans="1:15" x14ac:dyDescent="0.25">
      <c r="A3618">
        <v>3603</v>
      </c>
      <c r="B3618" s="84">
        <v>36782</v>
      </c>
      <c r="C3618" s="47">
        <v>18</v>
      </c>
      <c r="D3618" s="47">
        <v>18</v>
      </c>
      <c r="E3618" s="47">
        <v>17.309999999999999</v>
      </c>
      <c r="F3618" s="47">
        <v>17.37</v>
      </c>
      <c r="G3618" s="48">
        <v>72900</v>
      </c>
      <c r="H3618" s="47">
        <v>3.24</v>
      </c>
      <c r="I3618" s="51">
        <f t="shared" si="400"/>
        <v>0.18652849740932642</v>
      </c>
      <c r="J3618" s="51">
        <f t="shared" ca="1" si="401"/>
        <v>2.5</v>
      </c>
      <c r="K3618" s="47">
        <f t="shared" si="402"/>
        <v>3.36</v>
      </c>
      <c r="L3618" s="47">
        <f t="shared" si="403"/>
        <v>3.36</v>
      </c>
      <c r="M3618" s="47">
        <f t="shared" si="404"/>
        <v>3.23</v>
      </c>
      <c r="N3618" s="47">
        <f t="shared" si="405"/>
        <v>3.24</v>
      </c>
      <c r="O3618" s="48">
        <f t="shared" ca="1" si="406"/>
        <v>182250</v>
      </c>
    </row>
    <row r="3619" spans="1:15" x14ac:dyDescent="0.25">
      <c r="A3619">
        <v>3604</v>
      </c>
      <c r="B3619" s="84">
        <v>36781</v>
      </c>
      <c r="C3619" s="47">
        <v>18</v>
      </c>
      <c r="D3619" s="47">
        <v>18.25</v>
      </c>
      <c r="E3619" s="47">
        <v>17.37</v>
      </c>
      <c r="F3619" s="47">
        <v>18</v>
      </c>
      <c r="G3619" s="48">
        <v>70000</v>
      </c>
      <c r="H3619" s="47">
        <v>3.35</v>
      </c>
      <c r="I3619" s="51">
        <f t="shared" si="400"/>
        <v>0.18611111111111112</v>
      </c>
      <c r="J3619" s="51">
        <f t="shared" ca="1" si="401"/>
        <v>2.5</v>
      </c>
      <c r="K3619" s="47">
        <f t="shared" si="402"/>
        <v>3.35</v>
      </c>
      <c r="L3619" s="47">
        <f t="shared" si="403"/>
        <v>3.4</v>
      </c>
      <c r="M3619" s="47">
        <f t="shared" si="404"/>
        <v>3.23</v>
      </c>
      <c r="N3619" s="47">
        <f t="shared" si="405"/>
        <v>3.35</v>
      </c>
      <c r="O3619" s="48">
        <f t="shared" ca="1" si="406"/>
        <v>175000</v>
      </c>
    </row>
    <row r="3620" spans="1:15" x14ac:dyDescent="0.25">
      <c r="A3620">
        <v>3605</v>
      </c>
      <c r="B3620" s="84">
        <v>36780</v>
      </c>
      <c r="C3620" s="47">
        <v>17.059999999999999</v>
      </c>
      <c r="D3620" s="47">
        <v>18</v>
      </c>
      <c r="E3620" s="47">
        <v>17.059999999999999</v>
      </c>
      <c r="F3620" s="47">
        <v>18</v>
      </c>
      <c r="G3620" s="48">
        <v>233200</v>
      </c>
      <c r="H3620" s="47">
        <v>3.35</v>
      </c>
      <c r="I3620" s="51">
        <f t="shared" si="400"/>
        <v>0.18611111111111112</v>
      </c>
      <c r="J3620" s="51">
        <f t="shared" ca="1" si="401"/>
        <v>2.5</v>
      </c>
      <c r="K3620" s="47">
        <f t="shared" si="402"/>
        <v>3.18</v>
      </c>
      <c r="L3620" s="47">
        <f t="shared" si="403"/>
        <v>3.35</v>
      </c>
      <c r="M3620" s="47">
        <f t="shared" si="404"/>
        <v>3.18</v>
      </c>
      <c r="N3620" s="47">
        <f t="shared" si="405"/>
        <v>3.35</v>
      </c>
      <c r="O3620" s="48">
        <f t="shared" ca="1" si="406"/>
        <v>583000</v>
      </c>
    </row>
    <row r="3621" spans="1:15" x14ac:dyDescent="0.25">
      <c r="A3621">
        <v>3606</v>
      </c>
      <c r="B3621" s="84">
        <v>36777</v>
      </c>
      <c r="C3621" s="47">
        <v>17</v>
      </c>
      <c r="D3621" s="47">
        <v>17.25</v>
      </c>
      <c r="E3621" s="47">
        <v>17</v>
      </c>
      <c r="F3621" s="47">
        <v>17.25</v>
      </c>
      <c r="G3621" s="48">
        <v>136400</v>
      </c>
      <c r="H3621" s="47">
        <v>3.21</v>
      </c>
      <c r="I3621" s="51">
        <f t="shared" si="400"/>
        <v>0.18608695652173912</v>
      </c>
      <c r="J3621" s="51">
        <f t="shared" ca="1" si="401"/>
        <v>2.5</v>
      </c>
      <c r="K3621" s="47">
        <f t="shared" si="402"/>
        <v>3.16</v>
      </c>
      <c r="L3621" s="47">
        <f t="shared" si="403"/>
        <v>3.21</v>
      </c>
      <c r="M3621" s="47">
        <f t="shared" si="404"/>
        <v>3.16</v>
      </c>
      <c r="N3621" s="47">
        <f t="shared" si="405"/>
        <v>3.21</v>
      </c>
      <c r="O3621" s="48">
        <f t="shared" ca="1" si="406"/>
        <v>341000</v>
      </c>
    </row>
    <row r="3622" spans="1:15" x14ac:dyDescent="0.25">
      <c r="A3622">
        <v>3607</v>
      </c>
      <c r="B3622" s="84">
        <v>36776</v>
      </c>
      <c r="C3622" s="47">
        <v>17</v>
      </c>
      <c r="D3622" s="47">
        <v>17.37</v>
      </c>
      <c r="E3622" s="47">
        <v>16.940000000000001</v>
      </c>
      <c r="F3622" s="47">
        <v>17.37</v>
      </c>
      <c r="G3622" s="48">
        <v>82100</v>
      </c>
      <c r="H3622" s="47">
        <v>3.24</v>
      </c>
      <c r="I3622" s="51">
        <f t="shared" si="400"/>
        <v>0.18652849740932642</v>
      </c>
      <c r="J3622" s="51">
        <f t="shared" ca="1" si="401"/>
        <v>2.5</v>
      </c>
      <c r="K3622" s="47">
        <f t="shared" si="402"/>
        <v>3.17</v>
      </c>
      <c r="L3622" s="47">
        <f t="shared" si="403"/>
        <v>3.24</v>
      </c>
      <c r="M3622" s="47">
        <f t="shared" si="404"/>
        <v>3.16</v>
      </c>
      <c r="N3622" s="47">
        <f t="shared" si="405"/>
        <v>3.24</v>
      </c>
      <c r="O3622" s="48">
        <f t="shared" ca="1" si="406"/>
        <v>205250</v>
      </c>
    </row>
    <row r="3623" spans="1:15" x14ac:dyDescent="0.25">
      <c r="A3623">
        <v>3608</v>
      </c>
      <c r="B3623" s="84">
        <v>36775</v>
      </c>
      <c r="C3623" s="47">
        <v>16.809999999999999</v>
      </c>
      <c r="D3623" s="47">
        <v>17.13</v>
      </c>
      <c r="E3623" s="47">
        <v>16.809999999999999</v>
      </c>
      <c r="F3623" s="47">
        <v>16.87</v>
      </c>
      <c r="G3623" s="48">
        <v>59700</v>
      </c>
      <c r="H3623" s="47">
        <v>3.14</v>
      </c>
      <c r="I3623" s="51">
        <f t="shared" si="400"/>
        <v>0.18612922347362182</v>
      </c>
      <c r="J3623" s="51">
        <f t="shared" ca="1" si="401"/>
        <v>2.5</v>
      </c>
      <c r="K3623" s="47">
        <f t="shared" si="402"/>
        <v>3.13</v>
      </c>
      <c r="L3623" s="47">
        <f t="shared" si="403"/>
        <v>3.19</v>
      </c>
      <c r="M3623" s="47">
        <f t="shared" si="404"/>
        <v>3.13</v>
      </c>
      <c r="N3623" s="47">
        <f t="shared" si="405"/>
        <v>3.14</v>
      </c>
      <c r="O3623" s="48">
        <f t="shared" ca="1" si="406"/>
        <v>149250</v>
      </c>
    </row>
    <row r="3624" spans="1:15" x14ac:dyDescent="0.25">
      <c r="A3624">
        <v>3609</v>
      </c>
      <c r="B3624" s="84">
        <v>36774</v>
      </c>
      <c r="C3624" s="47">
        <v>16.5</v>
      </c>
      <c r="D3624" s="47">
        <v>17.25</v>
      </c>
      <c r="E3624" s="47">
        <v>16.5</v>
      </c>
      <c r="F3624" s="47">
        <v>16.87</v>
      </c>
      <c r="G3624" s="48">
        <v>254800</v>
      </c>
      <c r="H3624" s="47">
        <v>3.14</v>
      </c>
      <c r="I3624" s="51">
        <f t="shared" si="400"/>
        <v>0.18612922347362182</v>
      </c>
      <c r="J3624" s="51">
        <f t="shared" ca="1" si="401"/>
        <v>2.5</v>
      </c>
      <c r="K3624" s="47">
        <f t="shared" si="402"/>
        <v>3.07</v>
      </c>
      <c r="L3624" s="47">
        <f t="shared" si="403"/>
        <v>3.21</v>
      </c>
      <c r="M3624" s="47">
        <f t="shared" si="404"/>
        <v>3.07</v>
      </c>
      <c r="N3624" s="47">
        <f t="shared" si="405"/>
        <v>3.14</v>
      </c>
      <c r="O3624" s="48">
        <f t="shared" ca="1" si="406"/>
        <v>637000</v>
      </c>
    </row>
    <row r="3625" spans="1:15" x14ac:dyDescent="0.25">
      <c r="A3625">
        <v>3610</v>
      </c>
      <c r="B3625" s="84">
        <v>36770</v>
      </c>
      <c r="C3625" s="47">
        <v>17.25</v>
      </c>
      <c r="D3625" s="47">
        <v>17.25</v>
      </c>
      <c r="E3625" s="47">
        <v>16.5</v>
      </c>
      <c r="F3625" s="47">
        <v>16.5</v>
      </c>
      <c r="G3625" s="48">
        <v>314500</v>
      </c>
      <c r="H3625" s="47">
        <v>3.07</v>
      </c>
      <c r="I3625" s="51">
        <f t="shared" si="400"/>
        <v>0.18606060606060604</v>
      </c>
      <c r="J3625" s="51">
        <f t="shared" ca="1" si="401"/>
        <v>2.5</v>
      </c>
      <c r="K3625" s="47">
        <f t="shared" si="402"/>
        <v>3.21</v>
      </c>
      <c r="L3625" s="47">
        <f t="shared" si="403"/>
        <v>3.21</v>
      </c>
      <c r="M3625" s="47">
        <f t="shared" si="404"/>
        <v>3.07</v>
      </c>
      <c r="N3625" s="47">
        <f t="shared" si="405"/>
        <v>3.07</v>
      </c>
      <c r="O3625" s="48">
        <f t="shared" ca="1" si="406"/>
        <v>786250</v>
      </c>
    </row>
    <row r="3626" spans="1:15" x14ac:dyDescent="0.25">
      <c r="A3626">
        <v>3611</v>
      </c>
      <c r="B3626" s="84">
        <v>36769</v>
      </c>
      <c r="C3626" s="47">
        <v>16.62</v>
      </c>
      <c r="D3626" s="47">
        <v>17.5</v>
      </c>
      <c r="E3626" s="47">
        <v>16.309999999999999</v>
      </c>
      <c r="F3626" s="47">
        <v>17.5</v>
      </c>
      <c r="G3626" s="48">
        <v>208400</v>
      </c>
      <c r="H3626" s="47">
        <v>3.26</v>
      </c>
      <c r="I3626" s="51">
        <f t="shared" si="400"/>
        <v>0.18628571428571428</v>
      </c>
      <c r="J3626" s="51">
        <f t="shared" ca="1" si="401"/>
        <v>2.5</v>
      </c>
      <c r="K3626" s="47">
        <f t="shared" si="402"/>
        <v>3.1</v>
      </c>
      <c r="L3626" s="47">
        <f t="shared" si="403"/>
        <v>3.26</v>
      </c>
      <c r="M3626" s="47">
        <f t="shared" si="404"/>
        <v>3.04</v>
      </c>
      <c r="N3626" s="47">
        <f t="shared" si="405"/>
        <v>3.26</v>
      </c>
      <c r="O3626" s="48">
        <f t="shared" ca="1" si="406"/>
        <v>521000</v>
      </c>
    </row>
    <row r="3627" spans="1:15" x14ac:dyDescent="0.25">
      <c r="A3627">
        <v>3612</v>
      </c>
      <c r="B3627" s="84">
        <v>36768</v>
      </c>
      <c r="C3627" s="47">
        <v>16.62</v>
      </c>
      <c r="D3627" s="47">
        <v>16.62</v>
      </c>
      <c r="E3627" s="47">
        <v>16</v>
      </c>
      <c r="F3627" s="47">
        <v>16.38</v>
      </c>
      <c r="G3627" s="48">
        <v>76000</v>
      </c>
      <c r="H3627" s="47">
        <v>3.05</v>
      </c>
      <c r="I3627" s="51">
        <f t="shared" si="400"/>
        <v>0.18620268620268621</v>
      </c>
      <c r="J3627" s="51">
        <f t="shared" ca="1" si="401"/>
        <v>2.5</v>
      </c>
      <c r="K3627" s="47">
        <f t="shared" si="402"/>
        <v>3.09</v>
      </c>
      <c r="L3627" s="47">
        <f t="shared" si="403"/>
        <v>3.09</v>
      </c>
      <c r="M3627" s="47">
        <f t="shared" si="404"/>
        <v>2.98</v>
      </c>
      <c r="N3627" s="47">
        <f t="shared" si="405"/>
        <v>3.05</v>
      </c>
      <c r="O3627" s="48">
        <f t="shared" ca="1" si="406"/>
        <v>190000</v>
      </c>
    </row>
    <row r="3628" spans="1:15" x14ac:dyDescent="0.25">
      <c r="A3628">
        <v>3613</v>
      </c>
      <c r="B3628" s="84">
        <v>36767</v>
      </c>
      <c r="C3628" s="47">
        <v>16.5</v>
      </c>
      <c r="D3628" s="47">
        <v>16.75</v>
      </c>
      <c r="E3628" s="47">
        <v>16.38</v>
      </c>
      <c r="F3628" s="47">
        <v>16.75</v>
      </c>
      <c r="G3628" s="48">
        <v>79300</v>
      </c>
      <c r="H3628" s="47">
        <v>3.12</v>
      </c>
      <c r="I3628" s="51">
        <f t="shared" si="400"/>
        <v>0.18626865671641793</v>
      </c>
      <c r="J3628" s="51">
        <f t="shared" ca="1" si="401"/>
        <v>2.5</v>
      </c>
      <c r="K3628" s="47">
        <f t="shared" si="402"/>
        <v>3.07</v>
      </c>
      <c r="L3628" s="47">
        <f t="shared" si="403"/>
        <v>3.12</v>
      </c>
      <c r="M3628" s="47">
        <f t="shared" si="404"/>
        <v>3.05</v>
      </c>
      <c r="N3628" s="47">
        <f t="shared" si="405"/>
        <v>3.12</v>
      </c>
      <c r="O3628" s="48">
        <f t="shared" ca="1" si="406"/>
        <v>198250</v>
      </c>
    </row>
    <row r="3629" spans="1:15" x14ac:dyDescent="0.25">
      <c r="A3629">
        <v>3614</v>
      </c>
      <c r="B3629" s="84">
        <v>36766</v>
      </c>
      <c r="C3629" s="47">
        <v>16.62</v>
      </c>
      <c r="D3629" s="47">
        <v>16.87</v>
      </c>
      <c r="E3629" s="47">
        <v>16.25</v>
      </c>
      <c r="F3629" s="47">
        <v>16.440000000000001</v>
      </c>
      <c r="G3629" s="48">
        <v>44500</v>
      </c>
      <c r="H3629" s="47">
        <v>3.06</v>
      </c>
      <c r="I3629" s="51">
        <f t="shared" si="400"/>
        <v>0.18613138686131386</v>
      </c>
      <c r="J3629" s="51">
        <f t="shared" ca="1" si="401"/>
        <v>2.5</v>
      </c>
      <c r="K3629" s="47">
        <f t="shared" si="402"/>
        <v>3.09</v>
      </c>
      <c r="L3629" s="47">
        <f t="shared" si="403"/>
        <v>3.14</v>
      </c>
      <c r="M3629" s="47">
        <f t="shared" si="404"/>
        <v>3.02</v>
      </c>
      <c r="N3629" s="47">
        <f t="shared" si="405"/>
        <v>3.06</v>
      </c>
      <c r="O3629" s="48">
        <f t="shared" ca="1" si="406"/>
        <v>111250</v>
      </c>
    </row>
    <row r="3630" spans="1:15" x14ac:dyDescent="0.25">
      <c r="A3630">
        <v>3615</v>
      </c>
      <c r="B3630" s="84">
        <v>36763</v>
      </c>
      <c r="C3630" s="47">
        <v>16.87</v>
      </c>
      <c r="D3630" s="47">
        <v>16.87</v>
      </c>
      <c r="E3630" s="47">
        <v>16.62</v>
      </c>
      <c r="F3630" s="47">
        <v>16.75</v>
      </c>
      <c r="G3630" s="48">
        <v>17600</v>
      </c>
      <c r="H3630" s="47">
        <v>3.12</v>
      </c>
      <c r="I3630" s="51">
        <f t="shared" si="400"/>
        <v>0.18626865671641793</v>
      </c>
      <c r="J3630" s="51">
        <f t="shared" ca="1" si="401"/>
        <v>2.5</v>
      </c>
      <c r="K3630" s="47">
        <f t="shared" si="402"/>
        <v>3.14</v>
      </c>
      <c r="L3630" s="47">
        <f t="shared" si="403"/>
        <v>3.14</v>
      </c>
      <c r="M3630" s="47">
        <f t="shared" si="404"/>
        <v>3.1</v>
      </c>
      <c r="N3630" s="47">
        <f t="shared" si="405"/>
        <v>3.12</v>
      </c>
      <c r="O3630" s="48">
        <f t="shared" ca="1" si="406"/>
        <v>44000</v>
      </c>
    </row>
    <row r="3631" spans="1:15" x14ac:dyDescent="0.25">
      <c r="A3631">
        <v>3616</v>
      </c>
      <c r="B3631" s="84">
        <v>36762</v>
      </c>
      <c r="C3631" s="47">
        <v>16.87</v>
      </c>
      <c r="D3631" s="47">
        <v>16.940000000000001</v>
      </c>
      <c r="E3631" s="47">
        <v>16.75</v>
      </c>
      <c r="F3631" s="47">
        <v>16.75</v>
      </c>
      <c r="G3631" s="48">
        <v>219300</v>
      </c>
      <c r="H3631" s="47">
        <v>3.12</v>
      </c>
      <c r="I3631" s="51">
        <f t="shared" si="400"/>
        <v>0.18626865671641793</v>
      </c>
      <c r="J3631" s="51">
        <f t="shared" ca="1" si="401"/>
        <v>2.5</v>
      </c>
      <c r="K3631" s="47">
        <f t="shared" si="402"/>
        <v>3.14</v>
      </c>
      <c r="L3631" s="47">
        <f t="shared" si="403"/>
        <v>3.16</v>
      </c>
      <c r="M3631" s="47">
        <f t="shared" si="404"/>
        <v>3.12</v>
      </c>
      <c r="N3631" s="47">
        <f t="shared" si="405"/>
        <v>3.12</v>
      </c>
      <c r="O3631" s="48">
        <f t="shared" ca="1" si="406"/>
        <v>548250</v>
      </c>
    </row>
    <row r="3632" spans="1:15" x14ac:dyDescent="0.25">
      <c r="A3632">
        <v>3617</v>
      </c>
      <c r="B3632" s="84">
        <v>36761</v>
      </c>
      <c r="C3632" s="47">
        <v>16.75</v>
      </c>
      <c r="D3632" s="47">
        <v>17.25</v>
      </c>
      <c r="E3632" s="47">
        <v>16.440000000000001</v>
      </c>
      <c r="F3632" s="47">
        <v>16.809999999999999</v>
      </c>
      <c r="G3632" s="48">
        <v>171200</v>
      </c>
      <c r="H3632" s="47">
        <v>3.13</v>
      </c>
      <c r="I3632" s="51">
        <f t="shared" si="400"/>
        <v>0.18619869125520525</v>
      </c>
      <c r="J3632" s="51">
        <f t="shared" ca="1" si="401"/>
        <v>2.5</v>
      </c>
      <c r="K3632" s="47">
        <f t="shared" si="402"/>
        <v>3.12</v>
      </c>
      <c r="L3632" s="47">
        <f t="shared" si="403"/>
        <v>3.21</v>
      </c>
      <c r="M3632" s="47">
        <f t="shared" si="404"/>
        <v>3.06</v>
      </c>
      <c r="N3632" s="47">
        <f t="shared" si="405"/>
        <v>3.13</v>
      </c>
      <c r="O3632" s="48">
        <f t="shared" ca="1" si="406"/>
        <v>428000</v>
      </c>
    </row>
    <row r="3633" spans="1:15" x14ac:dyDescent="0.25">
      <c r="A3633">
        <v>3618</v>
      </c>
      <c r="B3633" s="84">
        <v>36760</v>
      </c>
      <c r="C3633" s="47">
        <v>16.5</v>
      </c>
      <c r="D3633" s="47">
        <v>17.37</v>
      </c>
      <c r="E3633" s="47">
        <v>16.5</v>
      </c>
      <c r="F3633" s="47">
        <v>16.87</v>
      </c>
      <c r="G3633" s="48">
        <v>56000</v>
      </c>
      <c r="H3633" s="47">
        <v>3.14</v>
      </c>
      <c r="I3633" s="51">
        <f t="shared" si="400"/>
        <v>0.18612922347362182</v>
      </c>
      <c r="J3633" s="51">
        <f t="shared" ca="1" si="401"/>
        <v>2.5</v>
      </c>
      <c r="K3633" s="47">
        <f t="shared" si="402"/>
        <v>3.07</v>
      </c>
      <c r="L3633" s="47">
        <f t="shared" si="403"/>
        <v>3.23</v>
      </c>
      <c r="M3633" s="47">
        <f t="shared" si="404"/>
        <v>3.07</v>
      </c>
      <c r="N3633" s="47">
        <f t="shared" si="405"/>
        <v>3.14</v>
      </c>
      <c r="O3633" s="48">
        <f t="shared" ca="1" si="406"/>
        <v>140000</v>
      </c>
    </row>
    <row r="3634" spans="1:15" x14ac:dyDescent="0.25">
      <c r="A3634">
        <v>3619</v>
      </c>
      <c r="B3634" s="84">
        <v>36759</v>
      </c>
      <c r="C3634" s="47">
        <v>16.47</v>
      </c>
      <c r="D3634" s="47">
        <v>16.809999999999999</v>
      </c>
      <c r="E3634" s="47">
        <v>16.309999999999999</v>
      </c>
      <c r="F3634" s="47">
        <v>16.809999999999999</v>
      </c>
      <c r="G3634" s="48">
        <v>11200</v>
      </c>
      <c r="H3634" s="47">
        <v>3.13</v>
      </c>
      <c r="I3634" s="51">
        <f t="shared" si="400"/>
        <v>0.18619869125520525</v>
      </c>
      <c r="J3634" s="51">
        <f t="shared" ca="1" si="401"/>
        <v>2.5</v>
      </c>
      <c r="K3634" s="47">
        <f t="shared" si="402"/>
        <v>3.07</v>
      </c>
      <c r="L3634" s="47">
        <f t="shared" si="403"/>
        <v>3.13</v>
      </c>
      <c r="M3634" s="47">
        <f t="shared" si="404"/>
        <v>3.04</v>
      </c>
      <c r="N3634" s="47">
        <f t="shared" si="405"/>
        <v>3.13</v>
      </c>
      <c r="O3634" s="48">
        <f t="shared" ca="1" si="406"/>
        <v>28000</v>
      </c>
    </row>
    <row r="3635" spans="1:15" x14ac:dyDescent="0.25">
      <c r="A3635">
        <v>3620</v>
      </c>
      <c r="B3635" s="84">
        <v>36756</v>
      </c>
      <c r="C3635" s="47">
        <v>16.309999999999999</v>
      </c>
      <c r="D3635" s="47">
        <v>16.5</v>
      </c>
      <c r="E3635" s="47">
        <v>16.12</v>
      </c>
      <c r="F3635" s="47">
        <v>16.440000000000001</v>
      </c>
      <c r="G3635" s="48">
        <v>101300</v>
      </c>
      <c r="H3635" s="47">
        <v>3.06</v>
      </c>
      <c r="I3635" s="51">
        <f t="shared" si="400"/>
        <v>0.18613138686131386</v>
      </c>
      <c r="J3635" s="51">
        <f t="shared" ca="1" si="401"/>
        <v>2.5</v>
      </c>
      <c r="K3635" s="47">
        <f t="shared" si="402"/>
        <v>3.04</v>
      </c>
      <c r="L3635" s="47">
        <f t="shared" si="403"/>
        <v>3.07</v>
      </c>
      <c r="M3635" s="47">
        <f t="shared" si="404"/>
        <v>3</v>
      </c>
      <c r="N3635" s="47">
        <f t="shared" si="405"/>
        <v>3.06</v>
      </c>
      <c r="O3635" s="48">
        <f t="shared" ca="1" si="406"/>
        <v>253250</v>
      </c>
    </row>
    <row r="3636" spans="1:15" x14ac:dyDescent="0.25">
      <c r="A3636">
        <v>3621</v>
      </c>
      <c r="B3636" s="84">
        <v>36755</v>
      </c>
      <c r="C3636" s="47">
        <v>17.190000000000001</v>
      </c>
      <c r="D3636" s="47">
        <v>17.190000000000001</v>
      </c>
      <c r="E3636" s="47">
        <v>16.38</v>
      </c>
      <c r="F3636" s="47">
        <v>16.38</v>
      </c>
      <c r="G3636" s="48">
        <v>42400</v>
      </c>
      <c r="H3636" s="47">
        <v>3.05</v>
      </c>
      <c r="I3636" s="51">
        <f t="shared" si="400"/>
        <v>0.18620268620268621</v>
      </c>
      <c r="J3636" s="51">
        <f t="shared" ca="1" si="401"/>
        <v>2.5</v>
      </c>
      <c r="K3636" s="47">
        <f t="shared" si="402"/>
        <v>3.2</v>
      </c>
      <c r="L3636" s="47">
        <f t="shared" si="403"/>
        <v>3.2</v>
      </c>
      <c r="M3636" s="47">
        <f t="shared" si="404"/>
        <v>3.05</v>
      </c>
      <c r="N3636" s="47">
        <f t="shared" si="405"/>
        <v>3.05</v>
      </c>
      <c r="O3636" s="48">
        <f t="shared" ca="1" si="406"/>
        <v>106000</v>
      </c>
    </row>
    <row r="3637" spans="1:15" x14ac:dyDescent="0.25">
      <c r="A3637">
        <v>3622</v>
      </c>
      <c r="B3637" s="84">
        <v>36754</v>
      </c>
      <c r="C3637" s="47">
        <v>17.309999999999999</v>
      </c>
      <c r="D3637" s="47">
        <v>17.37</v>
      </c>
      <c r="E3637" s="47">
        <v>16.62</v>
      </c>
      <c r="F3637" s="47">
        <v>17.13</v>
      </c>
      <c r="G3637" s="48">
        <v>25300</v>
      </c>
      <c r="H3637" s="47">
        <v>3.19</v>
      </c>
      <c r="I3637" s="51">
        <f t="shared" si="400"/>
        <v>0.18622300058377117</v>
      </c>
      <c r="J3637" s="51">
        <f t="shared" ca="1" si="401"/>
        <v>2.5</v>
      </c>
      <c r="K3637" s="47">
        <f t="shared" si="402"/>
        <v>3.22</v>
      </c>
      <c r="L3637" s="47">
        <f t="shared" si="403"/>
        <v>3.23</v>
      </c>
      <c r="M3637" s="47">
        <f t="shared" si="404"/>
        <v>3.1</v>
      </c>
      <c r="N3637" s="47">
        <f t="shared" si="405"/>
        <v>3.19</v>
      </c>
      <c r="O3637" s="48">
        <f t="shared" ca="1" si="406"/>
        <v>63250</v>
      </c>
    </row>
    <row r="3638" spans="1:15" x14ac:dyDescent="0.25">
      <c r="A3638">
        <v>3623</v>
      </c>
      <c r="B3638" s="84">
        <v>36753</v>
      </c>
      <c r="C3638" s="47">
        <v>17.309999999999999</v>
      </c>
      <c r="D3638" s="47">
        <v>17.440000000000001</v>
      </c>
      <c r="E3638" s="47">
        <v>17.25</v>
      </c>
      <c r="F3638" s="47">
        <v>17.440000000000001</v>
      </c>
      <c r="G3638" s="48">
        <v>112100</v>
      </c>
      <c r="H3638" s="47">
        <v>3.25</v>
      </c>
      <c r="I3638" s="51">
        <f t="shared" si="400"/>
        <v>0.18635321100917429</v>
      </c>
      <c r="J3638" s="51">
        <f t="shared" ca="1" si="401"/>
        <v>2.5</v>
      </c>
      <c r="K3638" s="47">
        <f t="shared" si="402"/>
        <v>3.23</v>
      </c>
      <c r="L3638" s="47">
        <f t="shared" si="403"/>
        <v>3.25</v>
      </c>
      <c r="M3638" s="47">
        <f t="shared" si="404"/>
        <v>3.21</v>
      </c>
      <c r="N3638" s="47">
        <f t="shared" si="405"/>
        <v>3.25</v>
      </c>
      <c r="O3638" s="48">
        <f t="shared" ca="1" si="406"/>
        <v>280250</v>
      </c>
    </row>
    <row r="3639" spans="1:15" x14ac:dyDescent="0.25">
      <c r="A3639">
        <v>3624</v>
      </c>
      <c r="B3639" s="84">
        <v>36752</v>
      </c>
      <c r="C3639" s="47">
        <v>17.34</v>
      </c>
      <c r="D3639" s="47">
        <v>17.37</v>
      </c>
      <c r="E3639" s="47">
        <v>17.309999999999999</v>
      </c>
      <c r="F3639" s="47">
        <v>17.37</v>
      </c>
      <c r="G3639" s="48">
        <v>54900</v>
      </c>
      <c r="H3639" s="47">
        <v>3.24</v>
      </c>
      <c r="I3639" s="51">
        <f t="shared" si="400"/>
        <v>0.18652849740932642</v>
      </c>
      <c r="J3639" s="51">
        <f t="shared" ca="1" si="401"/>
        <v>2.5</v>
      </c>
      <c r="K3639" s="47">
        <f t="shared" si="402"/>
        <v>3.23</v>
      </c>
      <c r="L3639" s="47">
        <f t="shared" si="403"/>
        <v>3.24</v>
      </c>
      <c r="M3639" s="47">
        <f t="shared" si="404"/>
        <v>3.23</v>
      </c>
      <c r="N3639" s="47">
        <f t="shared" si="405"/>
        <v>3.24</v>
      </c>
      <c r="O3639" s="48">
        <f t="shared" ca="1" si="406"/>
        <v>137250</v>
      </c>
    </row>
    <row r="3640" spans="1:15" x14ac:dyDescent="0.25">
      <c r="A3640">
        <v>3625</v>
      </c>
      <c r="B3640" s="84">
        <v>36749</v>
      </c>
      <c r="C3640" s="47">
        <v>17.13</v>
      </c>
      <c r="D3640" s="47">
        <v>17.5</v>
      </c>
      <c r="E3640" s="47">
        <v>16.940000000000001</v>
      </c>
      <c r="F3640" s="47">
        <v>17.5</v>
      </c>
      <c r="G3640" s="48">
        <v>101700</v>
      </c>
      <c r="H3640" s="47">
        <v>3.26</v>
      </c>
      <c r="I3640" s="51">
        <f t="shared" si="400"/>
        <v>0.18628571428571428</v>
      </c>
      <c r="J3640" s="51">
        <f t="shared" ca="1" si="401"/>
        <v>2.5</v>
      </c>
      <c r="K3640" s="47">
        <f t="shared" si="402"/>
        <v>3.19</v>
      </c>
      <c r="L3640" s="47">
        <f t="shared" si="403"/>
        <v>3.26</v>
      </c>
      <c r="M3640" s="47">
        <f t="shared" si="404"/>
        <v>3.16</v>
      </c>
      <c r="N3640" s="47">
        <f t="shared" si="405"/>
        <v>3.26</v>
      </c>
      <c r="O3640" s="48">
        <f t="shared" ca="1" si="406"/>
        <v>254250</v>
      </c>
    </row>
    <row r="3641" spans="1:15" x14ac:dyDescent="0.25">
      <c r="A3641">
        <v>3626</v>
      </c>
      <c r="B3641" s="84">
        <v>36748</v>
      </c>
      <c r="C3641" s="47">
        <v>16.5</v>
      </c>
      <c r="D3641" s="47">
        <v>17.440000000000001</v>
      </c>
      <c r="E3641" s="47">
        <v>16.5</v>
      </c>
      <c r="F3641" s="47">
        <v>17.440000000000001</v>
      </c>
      <c r="G3641" s="48">
        <v>113700</v>
      </c>
      <c r="H3641" s="47">
        <v>3.25</v>
      </c>
      <c r="I3641" s="51">
        <f t="shared" si="400"/>
        <v>0.18635321100917429</v>
      </c>
      <c r="J3641" s="51">
        <f t="shared" ca="1" si="401"/>
        <v>2.5</v>
      </c>
      <c r="K3641" s="47">
        <f t="shared" si="402"/>
        <v>3.07</v>
      </c>
      <c r="L3641" s="47">
        <f t="shared" si="403"/>
        <v>3.25</v>
      </c>
      <c r="M3641" s="47">
        <f t="shared" si="404"/>
        <v>3.07</v>
      </c>
      <c r="N3641" s="47">
        <f t="shared" si="405"/>
        <v>3.25</v>
      </c>
      <c r="O3641" s="48">
        <f t="shared" ca="1" si="406"/>
        <v>284250</v>
      </c>
    </row>
    <row r="3642" spans="1:15" x14ac:dyDescent="0.25">
      <c r="A3642">
        <v>3627</v>
      </c>
      <c r="B3642" s="84">
        <v>36747</v>
      </c>
      <c r="C3642" s="47">
        <v>17.690000000000001</v>
      </c>
      <c r="D3642" s="47">
        <v>17.72</v>
      </c>
      <c r="E3642" s="47">
        <v>16.38</v>
      </c>
      <c r="F3642" s="47">
        <v>16.5</v>
      </c>
      <c r="G3642" s="48">
        <v>89700</v>
      </c>
      <c r="H3642" s="47">
        <v>3.07</v>
      </c>
      <c r="I3642" s="51">
        <f t="shared" si="400"/>
        <v>0.18606060606060604</v>
      </c>
      <c r="J3642" s="51">
        <f t="shared" ca="1" si="401"/>
        <v>2.5</v>
      </c>
      <c r="K3642" s="47">
        <f t="shared" si="402"/>
        <v>3.29</v>
      </c>
      <c r="L3642" s="47">
        <f t="shared" si="403"/>
        <v>3.3</v>
      </c>
      <c r="M3642" s="47">
        <f t="shared" si="404"/>
        <v>3.05</v>
      </c>
      <c r="N3642" s="47">
        <f t="shared" si="405"/>
        <v>3.07</v>
      </c>
      <c r="O3642" s="48">
        <f t="shared" ca="1" si="406"/>
        <v>224250</v>
      </c>
    </row>
    <row r="3643" spans="1:15" x14ac:dyDescent="0.25">
      <c r="A3643">
        <v>3628</v>
      </c>
      <c r="B3643" s="84">
        <v>36746</v>
      </c>
      <c r="C3643" s="47">
        <v>17.37</v>
      </c>
      <c r="D3643" s="47">
        <v>17.5</v>
      </c>
      <c r="E3643" s="47">
        <v>17</v>
      </c>
      <c r="F3643" s="47">
        <v>17.5</v>
      </c>
      <c r="G3643" s="48">
        <v>40800</v>
      </c>
      <c r="H3643" s="47">
        <v>3.26</v>
      </c>
      <c r="I3643" s="51">
        <f t="shared" si="400"/>
        <v>0.18628571428571428</v>
      </c>
      <c r="J3643" s="51">
        <f t="shared" ca="1" si="401"/>
        <v>2.5</v>
      </c>
      <c r="K3643" s="47">
        <f t="shared" si="402"/>
        <v>3.24</v>
      </c>
      <c r="L3643" s="47">
        <f t="shared" si="403"/>
        <v>3.26</v>
      </c>
      <c r="M3643" s="47">
        <f t="shared" si="404"/>
        <v>3.17</v>
      </c>
      <c r="N3643" s="47">
        <f t="shared" si="405"/>
        <v>3.26</v>
      </c>
      <c r="O3643" s="48">
        <f t="shared" ca="1" si="406"/>
        <v>102000</v>
      </c>
    </row>
    <row r="3644" spans="1:15" x14ac:dyDescent="0.25">
      <c r="A3644">
        <v>3629</v>
      </c>
      <c r="B3644" s="84">
        <v>36745</v>
      </c>
      <c r="C3644" s="47">
        <v>17.25</v>
      </c>
      <c r="D3644" s="47">
        <v>17.5</v>
      </c>
      <c r="E3644" s="47">
        <v>17</v>
      </c>
      <c r="F3644" s="47">
        <v>17.5</v>
      </c>
      <c r="G3644" s="48">
        <v>10900</v>
      </c>
      <c r="H3644" s="47">
        <v>3.26</v>
      </c>
      <c r="I3644" s="51">
        <f t="shared" si="400"/>
        <v>0.18628571428571428</v>
      </c>
      <c r="J3644" s="51">
        <f t="shared" ca="1" si="401"/>
        <v>2.5</v>
      </c>
      <c r="K3644" s="47">
        <f t="shared" si="402"/>
        <v>3.21</v>
      </c>
      <c r="L3644" s="47">
        <f t="shared" si="403"/>
        <v>3.26</v>
      </c>
      <c r="M3644" s="47">
        <f t="shared" si="404"/>
        <v>3.17</v>
      </c>
      <c r="N3644" s="47">
        <f t="shared" si="405"/>
        <v>3.26</v>
      </c>
      <c r="O3644" s="48">
        <f t="shared" ca="1" si="406"/>
        <v>27250</v>
      </c>
    </row>
    <row r="3645" spans="1:15" x14ac:dyDescent="0.25">
      <c r="A3645">
        <v>3630</v>
      </c>
      <c r="B3645" s="84">
        <v>36742</v>
      </c>
      <c r="C3645" s="47">
        <v>17.37</v>
      </c>
      <c r="D3645" s="47">
        <v>17.440000000000001</v>
      </c>
      <c r="E3645" s="47">
        <v>17.13</v>
      </c>
      <c r="F3645" s="47">
        <v>17.25</v>
      </c>
      <c r="G3645" s="48">
        <v>40800</v>
      </c>
      <c r="H3645" s="47">
        <v>3.21</v>
      </c>
      <c r="I3645" s="51">
        <f t="shared" si="400"/>
        <v>0.18608695652173912</v>
      </c>
      <c r="J3645" s="51">
        <f t="shared" ca="1" si="401"/>
        <v>2.5</v>
      </c>
      <c r="K3645" s="47">
        <f t="shared" si="402"/>
        <v>3.23</v>
      </c>
      <c r="L3645" s="47">
        <f t="shared" si="403"/>
        <v>3.25</v>
      </c>
      <c r="M3645" s="47">
        <f t="shared" si="404"/>
        <v>3.19</v>
      </c>
      <c r="N3645" s="47">
        <f t="shared" si="405"/>
        <v>3.21</v>
      </c>
      <c r="O3645" s="48">
        <f t="shared" ca="1" si="406"/>
        <v>102000</v>
      </c>
    </row>
    <row r="3646" spans="1:15" x14ac:dyDescent="0.25">
      <c r="A3646">
        <v>3631</v>
      </c>
      <c r="B3646" s="84">
        <v>36741</v>
      </c>
      <c r="C3646" s="47">
        <v>17.309999999999999</v>
      </c>
      <c r="D3646" s="47">
        <v>17.75</v>
      </c>
      <c r="E3646" s="47">
        <v>17.309999999999999</v>
      </c>
      <c r="F3646" s="47">
        <v>17.309999999999999</v>
      </c>
      <c r="G3646" s="48">
        <v>44000</v>
      </c>
      <c r="H3646" s="47">
        <v>3.23</v>
      </c>
      <c r="I3646" s="51">
        <f t="shared" si="400"/>
        <v>0.18659734257654537</v>
      </c>
      <c r="J3646" s="51">
        <f t="shared" ca="1" si="401"/>
        <v>2.5</v>
      </c>
      <c r="K3646" s="47">
        <f t="shared" si="402"/>
        <v>3.23</v>
      </c>
      <c r="L3646" s="47">
        <f t="shared" si="403"/>
        <v>3.31</v>
      </c>
      <c r="M3646" s="47">
        <f t="shared" si="404"/>
        <v>3.23</v>
      </c>
      <c r="N3646" s="47">
        <f t="shared" si="405"/>
        <v>3.23</v>
      </c>
      <c r="O3646" s="48">
        <f t="shared" ca="1" si="406"/>
        <v>110000</v>
      </c>
    </row>
    <row r="3647" spans="1:15" x14ac:dyDescent="0.25">
      <c r="A3647">
        <v>3632</v>
      </c>
      <c r="B3647" s="84">
        <v>36740</v>
      </c>
      <c r="C3647" s="47">
        <v>17</v>
      </c>
      <c r="D3647" s="47">
        <v>18</v>
      </c>
      <c r="E3647" s="47">
        <v>17</v>
      </c>
      <c r="F3647" s="47">
        <v>17.87</v>
      </c>
      <c r="G3647" s="48">
        <v>192500</v>
      </c>
      <c r="H3647" s="47">
        <v>3.33</v>
      </c>
      <c r="I3647" s="51">
        <f t="shared" si="400"/>
        <v>0.18634583100167879</v>
      </c>
      <c r="J3647" s="51">
        <f t="shared" ca="1" si="401"/>
        <v>2.5</v>
      </c>
      <c r="K3647" s="47">
        <f t="shared" si="402"/>
        <v>3.17</v>
      </c>
      <c r="L3647" s="47">
        <f t="shared" si="403"/>
        <v>3.35</v>
      </c>
      <c r="M3647" s="47">
        <f t="shared" si="404"/>
        <v>3.17</v>
      </c>
      <c r="N3647" s="47">
        <f t="shared" si="405"/>
        <v>3.33</v>
      </c>
      <c r="O3647" s="48">
        <f t="shared" ca="1" si="406"/>
        <v>481250</v>
      </c>
    </row>
    <row r="3648" spans="1:15" x14ac:dyDescent="0.25">
      <c r="A3648">
        <v>3633</v>
      </c>
      <c r="B3648" s="84">
        <v>36739</v>
      </c>
      <c r="C3648" s="47">
        <v>17.690000000000001</v>
      </c>
      <c r="D3648" s="47">
        <v>17.690000000000001</v>
      </c>
      <c r="E3648" s="47">
        <v>16.75</v>
      </c>
      <c r="F3648" s="47">
        <v>17</v>
      </c>
      <c r="G3648" s="48">
        <v>28900</v>
      </c>
      <c r="H3648" s="47">
        <v>3.17</v>
      </c>
      <c r="I3648" s="51">
        <f t="shared" si="400"/>
        <v>0.18647058823529411</v>
      </c>
      <c r="J3648" s="51">
        <f t="shared" ca="1" si="401"/>
        <v>2.5</v>
      </c>
      <c r="K3648" s="47">
        <f t="shared" si="402"/>
        <v>3.3</v>
      </c>
      <c r="L3648" s="47">
        <f t="shared" si="403"/>
        <v>3.3</v>
      </c>
      <c r="M3648" s="47">
        <f t="shared" si="404"/>
        <v>3.12</v>
      </c>
      <c r="N3648" s="47">
        <f t="shared" si="405"/>
        <v>3.17</v>
      </c>
      <c r="O3648" s="48">
        <f t="shared" ca="1" si="406"/>
        <v>72250</v>
      </c>
    </row>
    <row r="3649" spans="1:15" x14ac:dyDescent="0.25">
      <c r="A3649">
        <v>3634</v>
      </c>
      <c r="B3649" s="84">
        <v>36738</v>
      </c>
      <c r="C3649" s="47">
        <v>16.87</v>
      </c>
      <c r="D3649" s="47">
        <v>17.87</v>
      </c>
      <c r="E3649" s="47">
        <v>16.87</v>
      </c>
      <c r="F3649" s="47">
        <v>17.87</v>
      </c>
      <c r="G3649" s="48">
        <v>69200</v>
      </c>
      <c r="H3649" s="47">
        <v>3.33</v>
      </c>
      <c r="I3649" s="51">
        <f t="shared" si="400"/>
        <v>0.18634583100167879</v>
      </c>
      <c r="J3649" s="51">
        <f t="shared" ca="1" si="401"/>
        <v>2.5</v>
      </c>
      <c r="K3649" s="47">
        <f t="shared" si="402"/>
        <v>3.14</v>
      </c>
      <c r="L3649" s="47">
        <f t="shared" si="403"/>
        <v>3.33</v>
      </c>
      <c r="M3649" s="47">
        <f t="shared" si="404"/>
        <v>3.14</v>
      </c>
      <c r="N3649" s="47">
        <f t="shared" si="405"/>
        <v>3.33</v>
      </c>
      <c r="O3649" s="48">
        <f t="shared" ca="1" si="406"/>
        <v>173000</v>
      </c>
    </row>
    <row r="3650" spans="1:15" x14ac:dyDescent="0.25">
      <c r="A3650">
        <v>3635</v>
      </c>
      <c r="B3650" s="84">
        <v>36735</v>
      </c>
      <c r="C3650" s="47">
        <v>17.75</v>
      </c>
      <c r="D3650" s="47">
        <v>17.87</v>
      </c>
      <c r="E3650" s="47">
        <v>16.87</v>
      </c>
      <c r="F3650" s="47">
        <v>16.87</v>
      </c>
      <c r="G3650" s="48">
        <v>203300</v>
      </c>
      <c r="H3650" s="47">
        <v>3.14</v>
      </c>
      <c r="I3650" s="51">
        <f t="shared" si="400"/>
        <v>0.18612922347362182</v>
      </c>
      <c r="J3650" s="51">
        <f t="shared" ca="1" si="401"/>
        <v>2.5</v>
      </c>
      <c r="K3650" s="47">
        <f t="shared" si="402"/>
        <v>3.3</v>
      </c>
      <c r="L3650" s="47">
        <f t="shared" si="403"/>
        <v>3.33</v>
      </c>
      <c r="M3650" s="47">
        <f t="shared" si="404"/>
        <v>3.14</v>
      </c>
      <c r="N3650" s="47">
        <f t="shared" si="405"/>
        <v>3.14</v>
      </c>
      <c r="O3650" s="48">
        <f t="shared" ca="1" si="406"/>
        <v>508250</v>
      </c>
    </row>
    <row r="3651" spans="1:15" x14ac:dyDescent="0.25">
      <c r="A3651">
        <v>3636</v>
      </c>
      <c r="B3651" s="84">
        <v>36734</v>
      </c>
      <c r="C3651" s="47">
        <v>17.690000000000001</v>
      </c>
      <c r="D3651" s="47">
        <v>17.87</v>
      </c>
      <c r="E3651" s="47">
        <v>17</v>
      </c>
      <c r="F3651" s="47">
        <v>17.690000000000001</v>
      </c>
      <c r="G3651" s="48">
        <v>162500</v>
      </c>
      <c r="H3651" s="47">
        <v>3.3</v>
      </c>
      <c r="I3651" s="51">
        <f t="shared" si="400"/>
        <v>0.18654607122668171</v>
      </c>
      <c r="J3651" s="51">
        <f t="shared" ca="1" si="401"/>
        <v>2.5</v>
      </c>
      <c r="K3651" s="47">
        <f t="shared" si="402"/>
        <v>3.3</v>
      </c>
      <c r="L3651" s="47">
        <f t="shared" si="403"/>
        <v>3.33</v>
      </c>
      <c r="M3651" s="47">
        <f t="shared" si="404"/>
        <v>3.17</v>
      </c>
      <c r="N3651" s="47">
        <f t="shared" si="405"/>
        <v>3.3</v>
      </c>
      <c r="O3651" s="48">
        <f t="shared" ca="1" si="406"/>
        <v>406250</v>
      </c>
    </row>
    <row r="3652" spans="1:15" x14ac:dyDescent="0.25">
      <c r="A3652">
        <v>3637</v>
      </c>
      <c r="B3652" s="84">
        <v>36733</v>
      </c>
      <c r="C3652" s="47">
        <v>17</v>
      </c>
      <c r="D3652" s="47">
        <v>17.690000000000001</v>
      </c>
      <c r="E3652" s="47">
        <v>16.5</v>
      </c>
      <c r="F3652" s="47">
        <v>17.5</v>
      </c>
      <c r="G3652" s="48">
        <v>148100</v>
      </c>
      <c r="H3652" s="47">
        <v>3.26</v>
      </c>
      <c r="I3652" s="51">
        <f t="shared" si="400"/>
        <v>0.18628571428571428</v>
      </c>
      <c r="J3652" s="51">
        <f t="shared" ca="1" si="401"/>
        <v>2.5</v>
      </c>
      <c r="K3652" s="47">
        <f t="shared" si="402"/>
        <v>3.17</v>
      </c>
      <c r="L3652" s="47">
        <f t="shared" si="403"/>
        <v>3.3</v>
      </c>
      <c r="M3652" s="47">
        <f t="shared" si="404"/>
        <v>3.07</v>
      </c>
      <c r="N3652" s="47">
        <f t="shared" si="405"/>
        <v>3.26</v>
      </c>
      <c r="O3652" s="48">
        <f t="shared" ca="1" si="406"/>
        <v>370250</v>
      </c>
    </row>
    <row r="3653" spans="1:15" x14ac:dyDescent="0.25">
      <c r="A3653">
        <v>3638</v>
      </c>
      <c r="B3653" s="84">
        <v>36732</v>
      </c>
      <c r="C3653" s="47">
        <v>17.309999999999999</v>
      </c>
      <c r="D3653" s="47">
        <v>17.309999999999999</v>
      </c>
      <c r="E3653" s="47">
        <v>16.75</v>
      </c>
      <c r="F3653" s="47">
        <v>16.87</v>
      </c>
      <c r="G3653" s="48">
        <v>92900</v>
      </c>
      <c r="H3653" s="47">
        <v>3.14</v>
      </c>
      <c r="I3653" s="51">
        <f t="shared" si="400"/>
        <v>0.18612922347362182</v>
      </c>
      <c r="J3653" s="51">
        <f t="shared" ca="1" si="401"/>
        <v>2.5</v>
      </c>
      <c r="K3653" s="47">
        <f t="shared" si="402"/>
        <v>3.22</v>
      </c>
      <c r="L3653" s="47">
        <f t="shared" si="403"/>
        <v>3.22</v>
      </c>
      <c r="M3653" s="47">
        <f t="shared" si="404"/>
        <v>3.12</v>
      </c>
      <c r="N3653" s="47">
        <f t="shared" si="405"/>
        <v>3.14</v>
      </c>
      <c r="O3653" s="48">
        <f t="shared" ca="1" si="406"/>
        <v>232250</v>
      </c>
    </row>
    <row r="3654" spans="1:15" x14ac:dyDescent="0.25">
      <c r="A3654">
        <v>3639</v>
      </c>
      <c r="B3654" s="84">
        <v>36731</v>
      </c>
      <c r="C3654" s="47">
        <v>17</v>
      </c>
      <c r="D3654" s="47">
        <v>17.5</v>
      </c>
      <c r="E3654" s="47">
        <v>17</v>
      </c>
      <c r="F3654" s="47">
        <v>17.059999999999999</v>
      </c>
      <c r="G3654" s="48">
        <v>49700</v>
      </c>
      <c r="H3654" s="47">
        <v>3.18</v>
      </c>
      <c r="I3654" s="51">
        <f t="shared" si="400"/>
        <v>0.18640093786635406</v>
      </c>
      <c r="J3654" s="51">
        <f t="shared" ca="1" si="401"/>
        <v>2.5</v>
      </c>
      <c r="K3654" s="47">
        <f t="shared" si="402"/>
        <v>3.17</v>
      </c>
      <c r="L3654" s="47">
        <f t="shared" si="403"/>
        <v>3.26</v>
      </c>
      <c r="M3654" s="47">
        <f t="shared" si="404"/>
        <v>3.17</v>
      </c>
      <c r="N3654" s="47">
        <f t="shared" si="405"/>
        <v>3.18</v>
      </c>
      <c r="O3654" s="48">
        <f t="shared" ca="1" si="406"/>
        <v>124250</v>
      </c>
    </row>
    <row r="3655" spans="1:15" x14ac:dyDescent="0.25">
      <c r="A3655">
        <v>3640</v>
      </c>
      <c r="B3655" s="84">
        <v>36728</v>
      </c>
      <c r="C3655" s="47">
        <v>17.690000000000001</v>
      </c>
      <c r="D3655" s="47">
        <v>17.87</v>
      </c>
      <c r="E3655" s="47">
        <v>17.190000000000001</v>
      </c>
      <c r="F3655" s="47">
        <v>17.190000000000001</v>
      </c>
      <c r="G3655" s="48">
        <v>156400</v>
      </c>
      <c r="H3655" s="47">
        <v>3.2</v>
      </c>
      <c r="I3655" s="51">
        <f t="shared" si="400"/>
        <v>0.18615474112856312</v>
      </c>
      <c r="J3655" s="51">
        <f t="shared" ca="1" si="401"/>
        <v>2.5</v>
      </c>
      <c r="K3655" s="47">
        <f t="shared" si="402"/>
        <v>3.29</v>
      </c>
      <c r="L3655" s="47">
        <f t="shared" si="403"/>
        <v>3.33</v>
      </c>
      <c r="M3655" s="47">
        <f t="shared" si="404"/>
        <v>3.2</v>
      </c>
      <c r="N3655" s="47">
        <f t="shared" si="405"/>
        <v>3.2</v>
      </c>
      <c r="O3655" s="48">
        <f t="shared" ca="1" si="406"/>
        <v>391000</v>
      </c>
    </row>
    <row r="3656" spans="1:15" x14ac:dyDescent="0.25">
      <c r="A3656">
        <v>3641</v>
      </c>
      <c r="B3656" s="84">
        <v>36727</v>
      </c>
      <c r="C3656" s="47">
        <v>17.75</v>
      </c>
      <c r="D3656" s="47">
        <v>18</v>
      </c>
      <c r="E3656" s="47">
        <v>17.63</v>
      </c>
      <c r="F3656" s="47">
        <v>17.940000000000001</v>
      </c>
      <c r="G3656" s="48">
        <v>53700</v>
      </c>
      <c r="H3656" s="47">
        <v>3.34</v>
      </c>
      <c r="I3656" s="51">
        <f t="shared" si="400"/>
        <v>0.1861761426978818</v>
      </c>
      <c r="J3656" s="51">
        <f t="shared" ca="1" si="401"/>
        <v>2.5</v>
      </c>
      <c r="K3656" s="47">
        <f t="shared" si="402"/>
        <v>3.3</v>
      </c>
      <c r="L3656" s="47">
        <f t="shared" si="403"/>
        <v>3.35</v>
      </c>
      <c r="M3656" s="47">
        <f t="shared" si="404"/>
        <v>3.28</v>
      </c>
      <c r="N3656" s="47">
        <f t="shared" si="405"/>
        <v>3.34</v>
      </c>
      <c r="O3656" s="48">
        <f t="shared" ca="1" si="406"/>
        <v>134250</v>
      </c>
    </row>
    <row r="3657" spans="1:15" x14ac:dyDescent="0.25">
      <c r="A3657">
        <v>3642</v>
      </c>
      <c r="B3657" s="84">
        <v>36726</v>
      </c>
      <c r="C3657" s="47">
        <v>17.559999999999999</v>
      </c>
      <c r="D3657" s="47">
        <v>18.13</v>
      </c>
      <c r="E3657" s="47">
        <v>17.37</v>
      </c>
      <c r="F3657" s="47">
        <v>18.13</v>
      </c>
      <c r="G3657" s="48">
        <v>2900</v>
      </c>
      <c r="H3657" s="47">
        <v>3.38</v>
      </c>
      <c r="I3657" s="51">
        <f t="shared" si="400"/>
        <v>0.18643132928847214</v>
      </c>
      <c r="J3657" s="51">
        <f t="shared" ca="1" si="401"/>
        <v>2.5</v>
      </c>
      <c r="K3657" s="47">
        <f t="shared" si="402"/>
        <v>3.27</v>
      </c>
      <c r="L3657" s="47">
        <f t="shared" si="403"/>
        <v>3.38</v>
      </c>
      <c r="M3657" s="47">
        <f t="shared" si="404"/>
        <v>3.24</v>
      </c>
      <c r="N3657" s="47">
        <f t="shared" si="405"/>
        <v>3.38</v>
      </c>
      <c r="O3657" s="48">
        <f t="shared" ca="1" si="406"/>
        <v>7250</v>
      </c>
    </row>
    <row r="3658" spans="1:15" x14ac:dyDescent="0.25">
      <c r="A3658">
        <v>3643</v>
      </c>
      <c r="B3658" s="84">
        <v>36725</v>
      </c>
      <c r="C3658" s="47">
        <v>17.63</v>
      </c>
      <c r="D3658" s="47">
        <v>18</v>
      </c>
      <c r="E3658" s="47">
        <v>17.37</v>
      </c>
      <c r="F3658" s="47">
        <v>18</v>
      </c>
      <c r="G3658" s="48">
        <v>686100</v>
      </c>
      <c r="H3658" s="47">
        <v>3.35</v>
      </c>
      <c r="I3658" s="51">
        <f t="shared" si="400"/>
        <v>0.18611111111111112</v>
      </c>
      <c r="J3658" s="51">
        <f t="shared" ca="1" si="401"/>
        <v>2.5</v>
      </c>
      <c r="K3658" s="47">
        <f t="shared" si="402"/>
        <v>3.28</v>
      </c>
      <c r="L3658" s="47">
        <f t="shared" si="403"/>
        <v>3.35</v>
      </c>
      <c r="M3658" s="47">
        <f t="shared" si="404"/>
        <v>3.23</v>
      </c>
      <c r="N3658" s="47">
        <f t="shared" si="405"/>
        <v>3.35</v>
      </c>
      <c r="O3658" s="48">
        <f t="shared" ca="1" si="406"/>
        <v>1715250</v>
      </c>
    </row>
    <row r="3659" spans="1:15" x14ac:dyDescent="0.25">
      <c r="A3659">
        <v>3644</v>
      </c>
      <c r="B3659" s="84">
        <v>36724</v>
      </c>
      <c r="C3659" s="47">
        <v>17.309999999999999</v>
      </c>
      <c r="D3659" s="47">
        <v>18.13</v>
      </c>
      <c r="E3659" s="47">
        <v>17.13</v>
      </c>
      <c r="F3659" s="47">
        <v>17.309999999999999</v>
      </c>
      <c r="G3659" s="48">
        <v>528400</v>
      </c>
      <c r="H3659" s="47">
        <v>3.23</v>
      </c>
      <c r="I3659" s="51">
        <f t="shared" si="400"/>
        <v>0.18659734257654537</v>
      </c>
      <c r="J3659" s="51">
        <f t="shared" ca="1" si="401"/>
        <v>2.5</v>
      </c>
      <c r="K3659" s="47">
        <f t="shared" si="402"/>
        <v>3.23</v>
      </c>
      <c r="L3659" s="47">
        <f t="shared" si="403"/>
        <v>3.38</v>
      </c>
      <c r="M3659" s="47">
        <f t="shared" si="404"/>
        <v>3.2</v>
      </c>
      <c r="N3659" s="47">
        <f t="shared" si="405"/>
        <v>3.23</v>
      </c>
      <c r="O3659" s="48">
        <f t="shared" ca="1" si="406"/>
        <v>1321000</v>
      </c>
    </row>
    <row r="3660" spans="1:15" x14ac:dyDescent="0.25">
      <c r="A3660">
        <v>3645</v>
      </c>
      <c r="B3660" s="84">
        <v>36721</v>
      </c>
      <c r="C3660" s="47">
        <v>17.809999999999999</v>
      </c>
      <c r="D3660" s="47">
        <v>18</v>
      </c>
      <c r="E3660" s="47">
        <v>17</v>
      </c>
      <c r="F3660" s="47">
        <v>17</v>
      </c>
      <c r="G3660" s="48">
        <v>68500</v>
      </c>
      <c r="H3660" s="47">
        <v>3.17</v>
      </c>
      <c r="I3660" s="51">
        <f t="shared" si="400"/>
        <v>0.18647058823529411</v>
      </c>
      <c r="J3660" s="51">
        <f t="shared" ca="1" si="401"/>
        <v>2.5</v>
      </c>
      <c r="K3660" s="47">
        <f t="shared" si="402"/>
        <v>3.32</v>
      </c>
      <c r="L3660" s="47">
        <f t="shared" si="403"/>
        <v>3.36</v>
      </c>
      <c r="M3660" s="47">
        <f t="shared" si="404"/>
        <v>3.17</v>
      </c>
      <c r="N3660" s="47">
        <f t="shared" si="405"/>
        <v>3.17</v>
      </c>
      <c r="O3660" s="48">
        <f t="shared" ca="1" si="406"/>
        <v>171250</v>
      </c>
    </row>
    <row r="3661" spans="1:15" x14ac:dyDescent="0.25">
      <c r="A3661">
        <v>3646</v>
      </c>
      <c r="B3661" s="84">
        <v>36720</v>
      </c>
      <c r="C3661" s="47">
        <v>18.309999999999999</v>
      </c>
      <c r="D3661" s="47">
        <v>18.63</v>
      </c>
      <c r="E3661" s="47">
        <v>17.87</v>
      </c>
      <c r="F3661" s="47">
        <v>17.940000000000001</v>
      </c>
      <c r="G3661" s="48">
        <v>76000</v>
      </c>
      <c r="H3661" s="47">
        <v>3.34</v>
      </c>
      <c r="I3661" s="51">
        <f t="shared" si="400"/>
        <v>0.1861761426978818</v>
      </c>
      <c r="J3661" s="51">
        <f t="shared" ca="1" si="401"/>
        <v>2.5</v>
      </c>
      <c r="K3661" s="47">
        <f t="shared" si="402"/>
        <v>3.41</v>
      </c>
      <c r="L3661" s="47">
        <f t="shared" si="403"/>
        <v>3.47</v>
      </c>
      <c r="M3661" s="47">
        <f t="shared" si="404"/>
        <v>3.33</v>
      </c>
      <c r="N3661" s="47">
        <f t="shared" si="405"/>
        <v>3.34</v>
      </c>
      <c r="O3661" s="48">
        <f t="shared" ca="1" si="406"/>
        <v>190000</v>
      </c>
    </row>
    <row r="3662" spans="1:15" x14ac:dyDescent="0.25">
      <c r="A3662">
        <v>3647</v>
      </c>
      <c r="B3662" s="84">
        <v>36719</v>
      </c>
      <c r="C3662" s="47">
        <v>18</v>
      </c>
      <c r="D3662" s="47">
        <v>18.559999999999999</v>
      </c>
      <c r="E3662" s="47">
        <v>17.87</v>
      </c>
      <c r="F3662" s="47">
        <v>18.41</v>
      </c>
      <c r="G3662" s="48">
        <v>813700</v>
      </c>
      <c r="H3662" s="47">
        <v>3.43</v>
      </c>
      <c r="I3662" s="51">
        <f t="shared" si="400"/>
        <v>0.18631178707224336</v>
      </c>
      <c r="J3662" s="51">
        <f t="shared" ca="1" si="401"/>
        <v>2.5</v>
      </c>
      <c r="K3662" s="47">
        <f t="shared" si="402"/>
        <v>3.35</v>
      </c>
      <c r="L3662" s="47">
        <f t="shared" si="403"/>
        <v>3.46</v>
      </c>
      <c r="M3662" s="47">
        <f t="shared" si="404"/>
        <v>3.33</v>
      </c>
      <c r="N3662" s="47">
        <f t="shared" si="405"/>
        <v>3.43</v>
      </c>
      <c r="O3662" s="48">
        <f t="shared" ca="1" si="406"/>
        <v>2034250</v>
      </c>
    </row>
    <row r="3663" spans="1:15" x14ac:dyDescent="0.25">
      <c r="A3663">
        <v>3648</v>
      </c>
      <c r="B3663" s="84">
        <v>36718</v>
      </c>
      <c r="C3663" s="47">
        <v>18</v>
      </c>
      <c r="D3663" s="47">
        <v>18.13</v>
      </c>
      <c r="E3663" s="47">
        <v>17.5</v>
      </c>
      <c r="F3663" s="47">
        <v>18.059999999999999</v>
      </c>
      <c r="G3663" s="48">
        <v>82100</v>
      </c>
      <c r="H3663" s="47">
        <v>3.37</v>
      </c>
      <c r="I3663" s="51">
        <f t="shared" si="400"/>
        <v>0.18660022148394242</v>
      </c>
      <c r="J3663" s="51">
        <f t="shared" ca="1" si="401"/>
        <v>2.5</v>
      </c>
      <c r="K3663" s="47">
        <f t="shared" si="402"/>
        <v>3.36</v>
      </c>
      <c r="L3663" s="47">
        <f t="shared" si="403"/>
        <v>3.38</v>
      </c>
      <c r="M3663" s="47">
        <f t="shared" si="404"/>
        <v>3.27</v>
      </c>
      <c r="N3663" s="47">
        <f t="shared" si="405"/>
        <v>3.37</v>
      </c>
      <c r="O3663" s="48">
        <f t="shared" ca="1" si="406"/>
        <v>205250</v>
      </c>
    </row>
    <row r="3664" spans="1:15" x14ac:dyDescent="0.25">
      <c r="A3664">
        <v>3649</v>
      </c>
      <c r="B3664" s="84">
        <v>36717</v>
      </c>
      <c r="C3664" s="47">
        <v>17</v>
      </c>
      <c r="D3664" s="47">
        <v>18.13</v>
      </c>
      <c r="E3664" s="47">
        <v>17</v>
      </c>
      <c r="F3664" s="47">
        <v>17.940000000000001</v>
      </c>
      <c r="G3664" s="48">
        <v>105600</v>
      </c>
      <c r="H3664" s="47">
        <v>3.34</v>
      </c>
      <c r="I3664" s="51">
        <f t="shared" si="400"/>
        <v>0.1861761426978818</v>
      </c>
      <c r="J3664" s="51">
        <f t="shared" ca="1" si="401"/>
        <v>2.5</v>
      </c>
      <c r="K3664" s="47">
        <f t="shared" si="402"/>
        <v>3.16</v>
      </c>
      <c r="L3664" s="47">
        <f t="shared" si="403"/>
        <v>3.38</v>
      </c>
      <c r="M3664" s="47">
        <f t="shared" si="404"/>
        <v>3.16</v>
      </c>
      <c r="N3664" s="47">
        <f t="shared" si="405"/>
        <v>3.34</v>
      </c>
      <c r="O3664" s="48">
        <f t="shared" ca="1" si="406"/>
        <v>264000</v>
      </c>
    </row>
    <row r="3665" spans="1:15" x14ac:dyDescent="0.25">
      <c r="A3665">
        <v>3650</v>
      </c>
      <c r="B3665" s="84">
        <v>36714</v>
      </c>
      <c r="C3665" s="47">
        <v>17.63</v>
      </c>
      <c r="D3665" s="47">
        <v>17.87</v>
      </c>
      <c r="E3665" s="47">
        <v>17</v>
      </c>
      <c r="F3665" s="47">
        <v>17</v>
      </c>
      <c r="G3665" s="48">
        <v>44400</v>
      </c>
      <c r="H3665" s="47">
        <v>3.17</v>
      </c>
      <c r="I3665" s="51">
        <f t="shared" ref="I3665:I3728" si="407">H3665/F3665</f>
        <v>0.18647058823529411</v>
      </c>
      <c r="J3665" s="51">
        <f t="shared" ref="J3665:J3728" ca="1" si="408">INDEX(OFFSET($T$15,0,0,$S$13+1,1),MATCH(B3665,OFFSET($Q$15,0,0,$S$13+1,1),-1))</f>
        <v>2.5</v>
      </c>
      <c r="K3665" s="47">
        <f t="shared" ref="K3665:K3728" si="409">ROUND($I3665*C3665,2)</f>
        <v>3.29</v>
      </c>
      <c r="L3665" s="47">
        <f t="shared" ref="L3665:L3728" si="410">ROUND($I3665*D3665,2)</f>
        <v>3.33</v>
      </c>
      <c r="M3665" s="47">
        <f t="shared" ref="M3665:M3728" si="411">ROUND($I3665*E3665,2)</f>
        <v>3.17</v>
      </c>
      <c r="N3665" s="47">
        <f t="shared" ref="N3665:N3728" si="412">ROUND($I3665*F3665,2)</f>
        <v>3.17</v>
      </c>
      <c r="O3665" s="48">
        <f t="shared" ref="O3665:O3728" ca="1" si="413">G3665*J3665</f>
        <v>111000</v>
      </c>
    </row>
    <row r="3666" spans="1:15" x14ac:dyDescent="0.25">
      <c r="A3666">
        <v>3651</v>
      </c>
      <c r="B3666" s="84">
        <v>36713</v>
      </c>
      <c r="C3666" s="47">
        <v>17.5</v>
      </c>
      <c r="D3666" s="47">
        <v>17.5</v>
      </c>
      <c r="E3666" s="47">
        <v>16</v>
      </c>
      <c r="F3666" s="47">
        <v>17.5</v>
      </c>
      <c r="G3666" s="48">
        <v>47600</v>
      </c>
      <c r="H3666" s="47">
        <v>3.26</v>
      </c>
      <c r="I3666" s="51">
        <f t="shared" si="407"/>
        <v>0.18628571428571428</v>
      </c>
      <c r="J3666" s="51">
        <f t="shared" ca="1" si="408"/>
        <v>2.5</v>
      </c>
      <c r="K3666" s="47">
        <f t="shared" si="409"/>
        <v>3.26</v>
      </c>
      <c r="L3666" s="47">
        <f t="shared" si="410"/>
        <v>3.26</v>
      </c>
      <c r="M3666" s="47">
        <f t="shared" si="411"/>
        <v>2.98</v>
      </c>
      <c r="N3666" s="47">
        <f t="shared" si="412"/>
        <v>3.26</v>
      </c>
      <c r="O3666" s="48">
        <f t="shared" ca="1" si="413"/>
        <v>119000</v>
      </c>
    </row>
    <row r="3667" spans="1:15" x14ac:dyDescent="0.25">
      <c r="A3667">
        <v>3652</v>
      </c>
      <c r="B3667" s="84">
        <v>36712</v>
      </c>
      <c r="C3667" s="47">
        <v>18</v>
      </c>
      <c r="D3667" s="47">
        <v>18</v>
      </c>
      <c r="E3667" s="47">
        <v>15.75</v>
      </c>
      <c r="F3667" s="47">
        <v>17.5</v>
      </c>
      <c r="G3667" s="48">
        <v>203300</v>
      </c>
      <c r="H3667" s="47">
        <v>3.26</v>
      </c>
      <c r="I3667" s="51">
        <f t="shared" si="407"/>
        <v>0.18628571428571428</v>
      </c>
      <c r="J3667" s="51">
        <f t="shared" ca="1" si="408"/>
        <v>2.5</v>
      </c>
      <c r="K3667" s="47">
        <f t="shared" si="409"/>
        <v>3.35</v>
      </c>
      <c r="L3667" s="47">
        <f t="shared" si="410"/>
        <v>3.35</v>
      </c>
      <c r="M3667" s="47">
        <f t="shared" si="411"/>
        <v>2.93</v>
      </c>
      <c r="N3667" s="47">
        <f t="shared" si="412"/>
        <v>3.26</v>
      </c>
      <c r="O3667" s="48">
        <f t="shared" ca="1" si="413"/>
        <v>508250</v>
      </c>
    </row>
    <row r="3668" spans="1:15" x14ac:dyDescent="0.25">
      <c r="A3668">
        <v>3653</v>
      </c>
      <c r="B3668" s="84">
        <v>36710</v>
      </c>
      <c r="C3668" s="47">
        <v>16.5</v>
      </c>
      <c r="D3668" s="47">
        <v>18</v>
      </c>
      <c r="E3668" s="47">
        <v>15.75</v>
      </c>
      <c r="F3668" s="47">
        <v>18</v>
      </c>
      <c r="G3668" s="48">
        <v>42400</v>
      </c>
      <c r="H3668" s="47">
        <v>3.35</v>
      </c>
      <c r="I3668" s="51">
        <f t="shared" si="407"/>
        <v>0.18611111111111112</v>
      </c>
      <c r="J3668" s="51">
        <f t="shared" ca="1" si="408"/>
        <v>2.5</v>
      </c>
      <c r="K3668" s="47">
        <f t="shared" si="409"/>
        <v>3.07</v>
      </c>
      <c r="L3668" s="47">
        <f t="shared" si="410"/>
        <v>3.35</v>
      </c>
      <c r="M3668" s="47">
        <f t="shared" si="411"/>
        <v>2.93</v>
      </c>
      <c r="N3668" s="47">
        <f t="shared" si="412"/>
        <v>3.35</v>
      </c>
      <c r="O3668" s="48">
        <f t="shared" ca="1" si="413"/>
        <v>106000</v>
      </c>
    </row>
    <row r="3669" spans="1:15" x14ac:dyDescent="0.25">
      <c r="A3669">
        <v>3654</v>
      </c>
      <c r="B3669" s="84">
        <v>36707</v>
      </c>
      <c r="C3669" s="47">
        <v>16.12</v>
      </c>
      <c r="D3669" s="47">
        <v>16.940000000000001</v>
      </c>
      <c r="E3669" s="47">
        <v>14.25</v>
      </c>
      <c r="F3669" s="47">
        <v>16.690000000000001</v>
      </c>
      <c r="G3669" s="48">
        <v>598400</v>
      </c>
      <c r="H3669" s="47">
        <v>3.11</v>
      </c>
      <c r="I3669" s="51">
        <f t="shared" si="407"/>
        <v>0.18633912522468543</v>
      </c>
      <c r="J3669" s="51">
        <f t="shared" ca="1" si="408"/>
        <v>2.5</v>
      </c>
      <c r="K3669" s="47">
        <f t="shared" si="409"/>
        <v>3</v>
      </c>
      <c r="L3669" s="47">
        <f t="shared" si="410"/>
        <v>3.16</v>
      </c>
      <c r="M3669" s="47">
        <f t="shared" si="411"/>
        <v>2.66</v>
      </c>
      <c r="N3669" s="47">
        <f t="shared" si="412"/>
        <v>3.11</v>
      </c>
      <c r="O3669" s="48">
        <f t="shared" ca="1" si="413"/>
        <v>1496000</v>
      </c>
    </row>
    <row r="3670" spans="1:15" x14ac:dyDescent="0.25">
      <c r="A3670">
        <v>3655</v>
      </c>
      <c r="B3670" s="84">
        <v>36706</v>
      </c>
      <c r="C3670" s="47">
        <v>16.059999999999999</v>
      </c>
      <c r="D3670" s="47">
        <v>16.559999999999999</v>
      </c>
      <c r="E3670" s="47">
        <v>16</v>
      </c>
      <c r="F3670" s="47">
        <v>16.38</v>
      </c>
      <c r="G3670" s="48">
        <v>50400</v>
      </c>
      <c r="H3670" s="47">
        <v>3.05</v>
      </c>
      <c r="I3670" s="51">
        <f t="shared" si="407"/>
        <v>0.18620268620268621</v>
      </c>
      <c r="J3670" s="51">
        <f t="shared" ca="1" si="408"/>
        <v>2.5</v>
      </c>
      <c r="K3670" s="47">
        <f t="shared" si="409"/>
        <v>2.99</v>
      </c>
      <c r="L3670" s="47">
        <f t="shared" si="410"/>
        <v>3.08</v>
      </c>
      <c r="M3670" s="47">
        <f t="shared" si="411"/>
        <v>2.98</v>
      </c>
      <c r="N3670" s="47">
        <f t="shared" si="412"/>
        <v>3.05</v>
      </c>
      <c r="O3670" s="48">
        <f t="shared" ca="1" si="413"/>
        <v>126000</v>
      </c>
    </row>
    <row r="3671" spans="1:15" x14ac:dyDescent="0.25">
      <c r="A3671">
        <v>3656</v>
      </c>
      <c r="B3671" s="84">
        <v>36705</v>
      </c>
      <c r="C3671" s="47">
        <v>16</v>
      </c>
      <c r="D3671" s="47">
        <v>16.5</v>
      </c>
      <c r="E3671" s="47">
        <v>16</v>
      </c>
      <c r="F3671" s="47">
        <v>16.059999999999999</v>
      </c>
      <c r="G3671" s="48">
        <v>148400</v>
      </c>
      <c r="H3671" s="47">
        <v>2.99</v>
      </c>
      <c r="I3671" s="51">
        <f t="shared" si="407"/>
        <v>0.18617683686176839</v>
      </c>
      <c r="J3671" s="51">
        <f t="shared" ca="1" si="408"/>
        <v>2.5</v>
      </c>
      <c r="K3671" s="47">
        <f t="shared" si="409"/>
        <v>2.98</v>
      </c>
      <c r="L3671" s="47">
        <f t="shared" si="410"/>
        <v>3.07</v>
      </c>
      <c r="M3671" s="47">
        <f t="shared" si="411"/>
        <v>2.98</v>
      </c>
      <c r="N3671" s="47">
        <f t="shared" si="412"/>
        <v>2.99</v>
      </c>
      <c r="O3671" s="48">
        <f t="shared" ca="1" si="413"/>
        <v>371000</v>
      </c>
    </row>
    <row r="3672" spans="1:15" x14ac:dyDescent="0.25">
      <c r="A3672">
        <v>3657</v>
      </c>
      <c r="B3672" s="84">
        <v>36704</v>
      </c>
      <c r="C3672" s="47">
        <v>16.059999999999999</v>
      </c>
      <c r="D3672" s="47">
        <v>16.059999999999999</v>
      </c>
      <c r="E3672" s="47">
        <v>15.88</v>
      </c>
      <c r="F3672" s="47">
        <v>16</v>
      </c>
      <c r="G3672" s="48">
        <v>107700</v>
      </c>
      <c r="H3672" s="47">
        <v>2.98</v>
      </c>
      <c r="I3672" s="51">
        <f t="shared" si="407"/>
        <v>0.18625</v>
      </c>
      <c r="J3672" s="51">
        <f t="shared" ca="1" si="408"/>
        <v>2.5</v>
      </c>
      <c r="K3672" s="47">
        <f t="shared" si="409"/>
        <v>2.99</v>
      </c>
      <c r="L3672" s="47">
        <f t="shared" si="410"/>
        <v>2.99</v>
      </c>
      <c r="M3672" s="47">
        <f t="shared" si="411"/>
        <v>2.96</v>
      </c>
      <c r="N3672" s="47">
        <f t="shared" si="412"/>
        <v>2.98</v>
      </c>
      <c r="O3672" s="48">
        <f t="shared" ca="1" si="413"/>
        <v>269250</v>
      </c>
    </row>
    <row r="3673" spans="1:15" x14ac:dyDescent="0.25">
      <c r="A3673">
        <v>3658</v>
      </c>
      <c r="B3673" s="84">
        <v>36703</v>
      </c>
      <c r="C3673" s="47">
        <v>16.440000000000001</v>
      </c>
      <c r="D3673" s="47">
        <v>16.440000000000001</v>
      </c>
      <c r="E3673" s="47">
        <v>16</v>
      </c>
      <c r="F3673" s="47">
        <v>16.059999999999999</v>
      </c>
      <c r="G3673" s="48">
        <v>200100</v>
      </c>
      <c r="H3673" s="47">
        <v>2.99</v>
      </c>
      <c r="I3673" s="51">
        <f t="shared" si="407"/>
        <v>0.18617683686176839</v>
      </c>
      <c r="J3673" s="51">
        <f t="shared" ca="1" si="408"/>
        <v>2.5</v>
      </c>
      <c r="K3673" s="47">
        <f t="shared" si="409"/>
        <v>3.06</v>
      </c>
      <c r="L3673" s="47">
        <f t="shared" si="410"/>
        <v>3.06</v>
      </c>
      <c r="M3673" s="47">
        <f t="shared" si="411"/>
        <v>2.98</v>
      </c>
      <c r="N3673" s="47">
        <f t="shared" si="412"/>
        <v>2.99</v>
      </c>
      <c r="O3673" s="48">
        <f t="shared" ca="1" si="413"/>
        <v>500250</v>
      </c>
    </row>
    <row r="3674" spans="1:15" x14ac:dyDescent="0.25">
      <c r="A3674">
        <v>3659</v>
      </c>
      <c r="B3674" s="84">
        <v>36700</v>
      </c>
      <c r="C3674" s="47">
        <v>16.690000000000001</v>
      </c>
      <c r="D3674" s="47">
        <v>16.940000000000001</v>
      </c>
      <c r="E3674" s="47">
        <v>16.5</v>
      </c>
      <c r="F3674" s="47">
        <v>16.53</v>
      </c>
      <c r="G3674" s="48">
        <v>45600</v>
      </c>
      <c r="H3674" s="47">
        <v>3.08</v>
      </c>
      <c r="I3674" s="51">
        <f t="shared" si="407"/>
        <v>0.18632788868723532</v>
      </c>
      <c r="J3674" s="51">
        <f t="shared" ca="1" si="408"/>
        <v>2.5</v>
      </c>
      <c r="K3674" s="47">
        <f t="shared" si="409"/>
        <v>3.11</v>
      </c>
      <c r="L3674" s="47">
        <f t="shared" si="410"/>
        <v>3.16</v>
      </c>
      <c r="M3674" s="47">
        <f t="shared" si="411"/>
        <v>3.07</v>
      </c>
      <c r="N3674" s="47">
        <f t="shared" si="412"/>
        <v>3.08</v>
      </c>
      <c r="O3674" s="48">
        <f t="shared" ca="1" si="413"/>
        <v>114000</v>
      </c>
    </row>
    <row r="3675" spans="1:15" x14ac:dyDescent="0.25">
      <c r="A3675">
        <v>3660</v>
      </c>
      <c r="B3675" s="84">
        <v>36699</v>
      </c>
      <c r="C3675" s="47">
        <v>17</v>
      </c>
      <c r="D3675" s="47">
        <v>17.25</v>
      </c>
      <c r="E3675" s="47">
        <v>16.62</v>
      </c>
      <c r="F3675" s="47">
        <v>16.62</v>
      </c>
      <c r="G3675" s="48">
        <v>356900</v>
      </c>
      <c r="H3675" s="47">
        <v>3.1</v>
      </c>
      <c r="I3675" s="51">
        <f t="shared" si="407"/>
        <v>0.1865222623345367</v>
      </c>
      <c r="J3675" s="51">
        <f t="shared" ca="1" si="408"/>
        <v>2.5</v>
      </c>
      <c r="K3675" s="47">
        <f t="shared" si="409"/>
        <v>3.17</v>
      </c>
      <c r="L3675" s="47">
        <f t="shared" si="410"/>
        <v>3.22</v>
      </c>
      <c r="M3675" s="47">
        <f t="shared" si="411"/>
        <v>3.1</v>
      </c>
      <c r="N3675" s="47">
        <f t="shared" si="412"/>
        <v>3.1</v>
      </c>
      <c r="O3675" s="48">
        <f t="shared" ca="1" si="413"/>
        <v>892250</v>
      </c>
    </row>
    <row r="3676" spans="1:15" x14ac:dyDescent="0.25">
      <c r="A3676">
        <v>3661</v>
      </c>
      <c r="B3676" s="84">
        <v>36698</v>
      </c>
      <c r="C3676" s="47">
        <v>16.87</v>
      </c>
      <c r="D3676" s="47">
        <v>17.25</v>
      </c>
      <c r="E3676" s="47">
        <v>16.87</v>
      </c>
      <c r="F3676" s="47">
        <v>17.25</v>
      </c>
      <c r="G3676" s="48">
        <v>60100</v>
      </c>
      <c r="H3676" s="47">
        <v>3.21</v>
      </c>
      <c r="I3676" s="51">
        <f t="shared" si="407"/>
        <v>0.18608695652173912</v>
      </c>
      <c r="J3676" s="51">
        <f t="shared" ca="1" si="408"/>
        <v>2.5</v>
      </c>
      <c r="K3676" s="47">
        <f t="shared" si="409"/>
        <v>3.14</v>
      </c>
      <c r="L3676" s="47">
        <f t="shared" si="410"/>
        <v>3.21</v>
      </c>
      <c r="M3676" s="47">
        <f t="shared" si="411"/>
        <v>3.14</v>
      </c>
      <c r="N3676" s="47">
        <f t="shared" si="412"/>
        <v>3.21</v>
      </c>
      <c r="O3676" s="48">
        <f t="shared" ca="1" si="413"/>
        <v>150250</v>
      </c>
    </row>
    <row r="3677" spans="1:15" x14ac:dyDescent="0.25">
      <c r="A3677">
        <v>3662</v>
      </c>
      <c r="B3677" s="84">
        <v>36697</v>
      </c>
      <c r="C3677" s="47">
        <v>17.5</v>
      </c>
      <c r="D3677" s="47">
        <v>17.5</v>
      </c>
      <c r="E3677" s="47">
        <v>16.87</v>
      </c>
      <c r="F3677" s="47">
        <v>17.25</v>
      </c>
      <c r="G3677" s="48">
        <v>30400</v>
      </c>
      <c r="H3677" s="47">
        <v>3.21</v>
      </c>
      <c r="I3677" s="51">
        <f t="shared" si="407"/>
        <v>0.18608695652173912</v>
      </c>
      <c r="J3677" s="51">
        <f t="shared" ca="1" si="408"/>
        <v>2.5</v>
      </c>
      <c r="K3677" s="47">
        <f t="shared" si="409"/>
        <v>3.26</v>
      </c>
      <c r="L3677" s="47">
        <f t="shared" si="410"/>
        <v>3.26</v>
      </c>
      <c r="M3677" s="47">
        <f t="shared" si="411"/>
        <v>3.14</v>
      </c>
      <c r="N3677" s="47">
        <f t="shared" si="412"/>
        <v>3.21</v>
      </c>
      <c r="O3677" s="48">
        <f t="shared" ca="1" si="413"/>
        <v>76000</v>
      </c>
    </row>
    <row r="3678" spans="1:15" x14ac:dyDescent="0.25">
      <c r="A3678">
        <v>3663</v>
      </c>
      <c r="B3678" s="84">
        <v>36696</v>
      </c>
      <c r="C3678" s="47">
        <v>16.940000000000001</v>
      </c>
      <c r="D3678" s="47">
        <v>17.63</v>
      </c>
      <c r="E3678" s="47">
        <v>16.75</v>
      </c>
      <c r="F3678" s="47">
        <v>17.559999999999999</v>
      </c>
      <c r="G3678" s="48">
        <v>227200</v>
      </c>
      <c r="H3678" s="47">
        <v>3.27</v>
      </c>
      <c r="I3678" s="51">
        <f t="shared" si="407"/>
        <v>0.18621867881548976</v>
      </c>
      <c r="J3678" s="51">
        <f t="shared" ca="1" si="408"/>
        <v>2.5</v>
      </c>
      <c r="K3678" s="47">
        <f t="shared" si="409"/>
        <v>3.15</v>
      </c>
      <c r="L3678" s="47">
        <f t="shared" si="410"/>
        <v>3.28</v>
      </c>
      <c r="M3678" s="47">
        <f t="shared" si="411"/>
        <v>3.12</v>
      </c>
      <c r="N3678" s="47">
        <f t="shared" si="412"/>
        <v>3.27</v>
      </c>
      <c r="O3678" s="48">
        <f t="shared" ca="1" si="413"/>
        <v>568000</v>
      </c>
    </row>
    <row r="3679" spans="1:15" x14ac:dyDescent="0.25">
      <c r="A3679">
        <v>3664</v>
      </c>
      <c r="B3679" s="84">
        <v>36693</v>
      </c>
      <c r="C3679" s="47">
        <v>18.5</v>
      </c>
      <c r="D3679" s="47">
        <v>18.5</v>
      </c>
      <c r="E3679" s="47">
        <v>16.25</v>
      </c>
      <c r="F3679" s="47">
        <v>17</v>
      </c>
      <c r="G3679" s="48">
        <v>689300</v>
      </c>
      <c r="H3679" s="47">
        <v>3.17</v>
      </c>
      <c r="I3679" s="51">
        <f t="shared" si="407"/>
        <v>0.18647058823529411</v>
      </c>
      <c r="J3679" s="51">
        <f t="shared" ca="1" si="408"/>
        <v>2.5</v>
      </c>
      <c r="K3679" s="47">
        <f t="shared" si="409"/>
        <v>3.45</v>
      </c>
      <c r="L3679" s="47">
        <f t="shared" si="410"/>
        <v>3.45</v>
      </c>
      <c r="M3679" s="47">
        <f t="shared" si="411"/>
        <v>3.03</v>
      </c>
      <c r="N3679" s="47">
        <f t="shared" si="412"/>
        <v>3.17</v>
      </c>
      <c r="O3679" s="48">
        <f t="shared" ca="1" si="413"/>
        <v>1723250</v>
      </c>
    </row>
    <row r="3680" spans="1:15" x14ac:dyDescent="0.25">
      <c r="A3680">
        <v>3665</v>
      </c>
      <c r="B3680" s="84">
        <v>36692</v>
      </c>
      <c r="C3680" s="47">
        <v>18.25</v>
      </c>
      <c r="D3680" s="47">
        <v>18.440000000000001</v>
      </c>
      <c r="E3680" s="47">
        <v>17.63</v>
      </c>
      <c r="F3680" s="47">
        <v>18.25</v>
      </c>
      <c r="G3680" s="48">
        <v>266900</v>
      </c>
      <c r="H3680" s="47">
        <v>3.4</v>
      </c>
      <c r="I3680" s="51">
        <f t="shared" si="407"/>
        <v>0.18630136986301368</v>
      </c>
      <c r="J3680" s="51">
        <f t="shared" ca="1" si="408"/>
        <v>2.5</v>
      </c>
      <c r="K3680" s="47">
        <f t="shared" si="409"/>
        <v>3.4</v>
      </c>
      <c r="L3680" s="47">
        <f t="shared" si="410"/>
        <v>3.44</v>
      </c>
      <c r="M3680" s="47">
        <f t="shared" si="411"/>
        <v>3.28</v>
      </c>
      <c r="N3680" s="47">
        <f t="shared" si="412"/>
        <v>3.4</v>
      </c>
      <c r="O3680" s="48">
        <f t="shared" ca="1" si="413"/>
        <v>667250</v>
      </c>
    </row>
    <row r="3681" spans="1:15" x14ac:dyDescent="0.25">
      <c r="A3681">
        <v>3666</v>
      </c>
      <c r="B3681" s="84">
        <v>36691</v>
      </c>
      <c r="C3681" s="47">
        <v>18.440000000000001</v>
      </c>
      <c r="D3681" s="47">
        <v>18.440000000000001</v>
      </c>
      <c r="E3681" s="47">
        <v>18.37</v>
      </c>
      <c r="F3681" s="47">
        <v>18.440000000000001</v>
      </c>
      <c r="G3681" s="48">
        <v>44400</v>
      </c>
      <c r="H3681" s="47">
        <v>3.44</v>
      </c>
      <c r="I3681" s="51">
        <f t="shared" si="407"/>
        <v>0.18655097613882862</v>
      </c>
      <c r="J3681" s="51">
        <f t="shared" ca="1" si="408"/>
        <v>2.5</v>
      </c>
      <c r="K3681" s="47">
        <f t="shared" si="409"/>
        <v>3.44</v>
      </c>
      <c r="L3681" s="47">
        <f t="shared" si="410"/>
        <v>3.44</v>
      </c>
      <c r="M3681" s="47">
        <f t="shared" si="411"/>
        <v>3.43</v>
      </c>
      <c r="N3681" s="47">
        <f t="shared" si="412"/>
        <v>3.44</v>
      </c>
      <c r="O3681" s="48">
        <f t="shared" ca="1" si="413"/>
        <v>111000</v>
      </c>
    </row>
    <row r="3682" spans="1:15" x14ac:dyDescent="0.25">
      <c r="A3682">
        <v>3667</v>
      </c>
      <c r="B3682" s="84">
        <v>36690</v>
      </c>
      <c r="C3682" s="47">
        <v>18</v>
      </c>
      <c r="D3682" s="47">
        <v>18.5</v>
      </c>
      <c r="E3682" s="47">
        <v>18</v>
      </c>
      <c r="F3682" s="47">
        <v>18.47</v>
      </c>
      <c r="G3682" s="48">
        <v>419600</v>
      </c>
      <c r="H3682" s="47">
        <v>3.44</v>
      </c>
      <c r="I3682" s="51">
        <f t="shared" si="407"/>
        <v>0.18624796968056309</v>
      </c>
      <c r="J3682" s="51">
        <f t="shared" ca="1" si="408"/>
        <v>2.5</v>
      </c>
      <c r="K3682" s="47">
        <f t="shared" si="409"/>
        <v>3.35</v>
      </c>
      <c r="L3682" s="47">
        <f t="shared" si="410"/>
        <v>3.45</v>
      </c>
      <c r="M3682" s="47">
        <f t="shared" si="411"/>
        <v>3.35</v>
      </c>
      <c r="N3682" s="47">
        <f t="shared" si="412"/>
        <v>3.44</v>
      </c>
      <c r="O3682" s="48">
        <f t="shared" ca="1" si="413"/>
        <v>1049000</v>
      </c>
    </row>
    <row r="3683" spans="1:15" x14ac:dyDescent="0.25">
      <c r="A3683">
        <v>3668</v>
      </c>
      <c r="B3683" s="84">
        <v>36689</v>
      </c>
      <c r="C3683" s="47">
        <v>18.28</v>
      </c>
      <c r="D3683" s="47">
        <v>18.5</v>
      </c>
      <c r="E3683" s="47">
        <v>18</v>
      </c>
      <c r="F3683" s="47">
        <v>18</v>
      </c>
      <c r="G3683" s="48">
        <v>56000</v>
      </c>
      <c r="H3683" s="47">
        <v>3.35</v>
      </c>
      <c r="I3683" s="51">
        <f t="shared" si="407"/>
        <v>0.18611111111111112</v>
      </c>
      <c r="J3683" s="51">
        <f t="shared" ca="1" si="408"/>
        <v>2.5</v>
      </c>
      <c r="K3683" s="47">
        <f t="shared" si="409"/>
        <v>3.4</v>
      </c>
      <c r="L3683" s="47">
        <f t="shared" si="410"/>
        <v>3.44</v>
      </c>
      <c r="M3683" s="47">
        <f t="shared" si="411"/>
        <v>3.35</v>
      </c>
      <c r="N3683" s="47">
        <f t="shared" si="412"/>
        <v>3.35</v>
      </c>
      <c r="O3683" s="48">
        <f t="shared" ca="1" si="413"/>
        <v>140000</v>
      </c>
    </row>
    <row r="3684" spans="1:15" x14ac:dyDescent="0.25">
      <c r="A3684">
        <v>3669</v>
      </c>
      <c r="B3684" s="84">
        <v>36686</v>
      </c>
      <c r="C3684" s="47">
        <v>18.25</v>
      </c>
      <c r="D3684" s="47">
        <v>18.37</v>
      </c>
      <c r="E3684" s="47">
        <v>18.16</v>
      </c>
      <c r="F3684" s="47">
        <v>18.37</v>
      </c>
      <c r="G3684" s="48">
        <v>601600</v>
      </c>
      <c r="H3684" s="47">
        <v>3.42</v>
      </c>
      <c r="I3684" s="51">
        <f t="shared" si="407"/>
        <v>0.18617310832879694</v>
      </c>
      <c r="J3684" s="51">
        <f t="shared" ca="1" si="408"/>
        <v>2.5</v>
      </c>
      <c r="K3684" s="47">
        <f t="shared" si="409"/>
        <v>3.4</v>
      </c>
      <c r="L3684" s="47">
        <f t="shared" si="410"/>
        <v>3.42</v>
      </c>
      <c r="M3684" s="47">
        <f t="shared" si="411"/>
        <v>3.38</v>
      </c>
      <c r="N3684" s="47">
        <f t="shared" si="412"/>
        <v>3.42</v>
      </c>
      <c r="O3684" s="48">
        <f t="shared" ca="1" si="413"/>
        <v>1504000</v>
      </c>
    </row>
    <row r="3685" spans="1:15" x14ac:dyDescent="0.25">
      <c r="A3685">
        <v>3670</v>
      </c>
      <c r="B3685" s="84">
        <v>36685</v>
      </c>
      <c r="C3685" s="47">
        <v>18.13</v>
      </c>
      <c r="D3685" s="47">
        <v>18.309999999999999</v>
      </c>
      <c r="E3685" s="47">
        <v>17.809999999999999</v>
      </c>
      <c r="F3685" s="47">
        <v>18.309999999999999</v>
      </c>
      <c r="G3685" s="48">
        <v>455600</v>
      </c>
      <c r="H3685" s="47">
        <v>3.41</v>
      </c>
      <c r="I3685" s="51">
        <f t="shared" si="407"/>
        <v>0.18623702894593119</v>
      </c>
      <c r="J3685" s="51">
        <f t="shared" ca="1" si="408"/>
        <v>2.5</v>
      </c>
      <c r="K3685" s="47">
        <f t="shared" si="409"/>
        <v>3.38</v>
      </c>
      <c r="L3685" s="47">
        <f t="shared" si="410"/>
        <v>3.41</v>
      </c>
      <c r="M3685" s="47">
        <f t="shared" si="411"/>
        <v>3.32</v>
      </c>
      <c r="N3685" s="47">
        <f t="shared" si="412"/>
        <v>3.41</v>
      </c>
      <c r="O3685" s="48">
        <f t="shared" ca="1" si="413"/>
        <v>1139000</v>
      </c>
    </row>
    <row r="3686" spans="1:15" x14ac:dyDescent="0.25">
      <c r="A3686">
        <v>3671</v>
      </c>
      <c r="B3686" s="84">
        <v>36684</v>
      </c>
      <c r="C3686" s="47">
        <v>17.440000000000001</v>
      </c>
      <c r="D3686" s="47">
        <v>18.309999999999999</v>
      </c>
      <c r="E3686" s="47">
        <v>17.059999999999999</v>
      </c>
      <c r="F3686" s="47">
        <v>17.809999999999999</v>
      </c>
      <c r="G3686" s="48">
        <v>54900</v>
      </c>
      <c r="H3686" s="47">
        <v>3.32</v>
      </c>
      <c r="I3686" s="51">
        <f t="shared" si="407"/>
        <v>0.18641212801796744</v>
      </c>
      <c r="J3686" s="51">
        <f t="shared" ca="1" si="408"/>
        <v>2.5</v>
      </c>
      <c r="K3686" s="47">
        <f t="shared" si="409"/>
        <v>3.25</v>
      </c>
      <c r="L3686" s="47">
        <f t="shared" si="410"/>
        <v>3.41</v>
      </c>
      <c r="M3686" s="47">
        <f t="shared" si="411"/>
        <v>3.18</v>
      </c>
      <c r="N3686" s="47">
        <f t="shared" si="412"/>
        <v>3.32</v>
      </c>
      <c r="O3686" s="48">
        <f t="shared" ca="1" si="413"/>
        <v>137250</v>
      </c>
    </row>
    <row r="3687" spans="1:15" x14ac:dyDescent="0.25">
      <c r="A3687">
        <v>3672</v>
      </c>
      <c r="B3687" s="84">
        <v>36683</v>
      </c>
      <c r="C3687" s="47">
        <v>17.63</v>
      </c>
      <c r="D3687" s="47">
        <v>17.809999999999999</v>
      </c>
      <c r="E3687" s="47">
        <v>17.5</v>
      </c>
      <c r="F3687" s="47">
        <v>17.63</v>
      </c>
      <c r="G3687" s="48">
        <v>448400</v>
      </c>
      <c r="H3687" s="47">
        <v>3.28</v>
      </c>
      <c r="I3687" s="51">
        <f t="shared" si="407"/>
        <v>0.18604651162790697</v>
      </c>
      <c r="J3687" s="51">
        <f t="shared" ca="1" si="408"/>
        <v>2.5</v>
      </c>
      <c r="K3687" s="47">
        <f t="shared" si="409"/>
        <v>3.28</v>
      </c>
      <c r="L3687" s="47">
        <f t="shared" si="410"/>
        <v>3.31</v>
      </c>
      <c r="M3687" s="47">
        <f t="shared" si="411"/>
        <v>3.26</v>
      </c>
      <c r="N3687" s="47">
        <f t="shared" si="412"/>
        <v>3.28</v>
      </c>
      <c r="O3687" s="48">
        <f t="shared" ca="1" si="413"/>
        <v>1121000</v>
      </c>
    </row>
    <row r="3688" spans="1:15" x14ac:dyDescent="0.25">
      <c r="A3688">
        <v>3673</v>
      </c>
      <c r="B3688" s="84">
        <v>36682</v>
      </c>
      <c r="C3688" s="47">
        <v>17.5</v>
      </c>
      <c r="D3688" s="47">
        <v>18.5</v>
      </c>
      <c r="E3688" s="47">
        <v>17.37</v>
      </c>
      <c r="F3688" s="47">
        <v>17.37</v>
      </c>
      <c r="G3688" s="48">
        <v>960100</v>
      </c>
      <c r="H3688" s="47">
        <v>3.24</v>
      </c>
      <c r="I3688" s="51">
        <f t="shared" si="407"/>
        <v>0.18652849740932642</v>
      </c>
      <c r="J3688" s="51">
        <f t="shared" ca="1" si="408"/>
        <v>2.5</v>
      </c>
      <c r="K3688" s="47">
        <f t="shared" si="409"/>
        <v>3.26</v>
      </c>
      <c r="L3688" s="47">
        <f t="shared" si="410"/>
        <v>3.45</v>
      </c>
      <c r="M3688" s="47">
        <f t="shared" si="411"/>
        <v>3.24</v>
      </c>
      <c r="N3688" s="47">
        <f t="shared" si="412"/>
        <v>3.24</v>
      </c>
      <c r="O3688" s="48">
        <f t="shared" ca="1" si="413"/>
        <v>2400250</v>
      </c>
    </row>
    <row r="3689" spans="1:15" x14ac:dyDescent="0.25">
      <c r="A3689">
        <v>3674</v>
      </c>
      <c r="B3689" s="84">
        <v>36679</v>
      </c>
      <c r="C3689" s="47">
        <v>16.75</v>
      </c>
      <c r="D3689" s="47">
        <v>17.5</v>
      </c>
      <c r="E3689" s="47">
        <v>16.75</v>
      </c>
      <c r="F3689" s="47">
        <v>17.5</v>
      </c>
      <c r="G3689" s="48">
        <v>77300</v>
      </c>
      <c r="H3689" s="47">
        <v>3.26</v>
      </c>
      <c r="I3689" s="51">
        <f t="shared" si="407"/>
        <v>0.18628571428571428</v>
      </c>
      <c r="J3689" s="51">
        <f t="shared" ca="1" si="408"/>
        <v>2.5</v>
      </c>
      <c r="K3689" s="47">
        <f t="shared" si="409"/>
        <v>3.12</v>
      </c>
      <c r="L3689" s="47">
        <f t="shared" si="410"/>
        <v>3.26</v>
      </c>
      <c r="M3689" s="47">
        <f t="shared" si="411"/>
        <v>3.12</v>
      </c>
      <c r="N3689" s="47">
        <f t="shared" si="412"/>
        <v>3.26</v>
      </c>
      <c r="O3689" s="48">
        <f t="shared" ca="1" si="413"/>
        <v>193250</v>
      </c>
    </row>
    <row r="3690" spans="1:15" x14ac:dyDescent="0.25">
      <c r="A3690">
        <v>3675</v>
      </c>
      <c r="B3690" s="84">
        <v>36678</v>
      </c>
      <c r="C3690" s="47">
        <v>17.059999999999999</v>
      </c>
      <c r="D3690" s="47">
        <v>17.75</v>
      </c>
      <c r="E3690" s="47">
        <v>16.5</v>
      </c>
      <c r="F3690" s="47">
        <v>16.559999999999999</v>
      </c>
      <c r="G3690" s="48">
        <v>204100</v>
      </c>
      <c r="H3690" s="47">
        <v>3.09</v>
      </c>
      <c r="I3690" s="51">
        <f t="shared" si="407"/>
        <v>0.18659420289855072</v>
      </c>
      <c r="J3690" s="51">
        <f t="shared" ca="1" si="408"/>
        <v>2.5</v>
      </c>
      <c r="K3690" s="47">
        <f t="shared" si="409"/>
        <v>3.18</v>
      </c>
      <c r="L3690" s="47">
        <f t="shared" si="410"/>
        <v>3.31</v>
      </c>
      <c r="M3690" s="47">
        <f t="shared" si="411"/>
        <v>3.08</v>
      </c>
      <c r="N3690" s="47">
        <f t="shared" si="412"/>
        <v>3.09</v>
      </c>
      <c r="O3690" s="48">
        <f t="shared" ca="1" si="413"/>
        <v>510250</v>
      </c>
    </row>
    <row r="3691" spans="1:15" x14ac:dyDescent="0.25">
      <c r="A3691">
        <v>3676</v>
      </c>
      <c r="B3691" s="84">
        <v>36677</v>
      </c>
      <c r="C3691" s="47">
        <v>18.13</v>
      </c>
      <c r="D3691" s="47">
        <v>18.63</v>
      </c>
      <c r="E3691" s="47">
        <v>17</v>
      </c>
      <c r="F3691" s="47">
        <v>18.309999999999999</v>
      </c>
      <c r="G3691" s="48">
        <v>249600</v>
      </c>
      <c r="H3691" s="47">
        <v>3.41</v>
      </c>
      <c r="I3691" s="51">
        <f t="shared" si="407"/>
        <v>0.18623702894593119</v>
      </c>
      <c r="J3691" s="51">
        <f t="shared" ca="1" si="408"/>
        <v>2.5</v>
      </c>
      <c r="K3691" s="47">
        <f t="shared" si="409"/>
        <v>3.38</v>
      </c>
      <c r="L3691" s="47">
        <f t="shared" si="410"/>
        <v>3.47</v>
      </c>
      <c r="M3691" s="47">
        <f t="shared" si="411"/>
        <v>3.17</v>
      </c>
      <c r="N3691" s="47">
        <f t="shared" si="412"/>
        <v>3.41</v>
      </c>
      <c r="O3691" s="48">
        <f t="shared" ca="1" si="413"/>
        <v>624000</v>
      </c>
    </row>
    <row r="3692" spans="1:15" x14ac:dyDescent="0.25">
      <c r="A3692">
        <v>3677</v>
      </c>
      <c r="B3692" s="84">
        <v>36676</v>
      </c>
      <c r="C3692" s="47">
        <v>18.13</v>
      </c>
      <c r="D3692" s="47">
        <v>18.309999999999999</v>
      </c>
      <c r="E3692" s="47">
        <v>18.059999999999999</v>
      </c>
      <c r="F3692" s="47">
        <v>18.309999999999999</v>
      </c>
      <c r="G3692" s="48">
        <v>148100</v>
      </c>
      <c r="H3692" s="47">
        <v>3.41</v>
      </c>
      <c r="I3692" s="51">
        <f t="shared" si="407"/>
        <v>0.18623702894593119</v>
      </c>
      <c r="J3692" s="51">
        <f t="shared" ca="1" si="408"/>
        <v>2.5</v>
      </c>
      <c r="K3692" s="47">
        <f t="shared" si="409"/>
        <v>3.38</v>
      </c>
      <c r="L3692" s="47">
        <f t="shared" si="410"/>
        <v>3.41</v>
      </c>
      <c r="M3692" s="47">
        <f t="shared" si="411"/>
        <v>3.36</v>
      </c>
      <c r="N3692" s="47">
        <f t="shared" si="412"/>
        <v>3.41</v>
      </c>
      <c r="O3692" s="48">
        <f t="shared" ca="1" si="413"/>
        <v>370250</v>
      </c>
    </row>
    <row r="3693" spans="1:15" x14ac:dyDescent="0.25">
      <c r="A3693">
        <v>3678</v>
      </c>
      <c r="B3693" s="84">
        <v>36672</v>
      </c>
      <c r="C3693" s="47">
        <v>16.940000000000001</v>
      </c>
      <c r="D3693" s="47">
        <v>18.63</v>
      </c>
      <c r="E3693" s="47">
        <v>16.62</v>
      </c>
      <c r="F3693" s="47">
        <v>18.63</v>
      </c>
      <c r="G3693" s="48">
        <v>80900</v>
      </c>
      <c r="H3693" s="47">
        <v>3.47</v>
      </c>
      <c r="I3693" s="51">
        <f t="shared" si="407"/>
        <v>0.18625872249060657</v>
      </c>
      <c r="J3693" s="51">
        <f t="shared" ca="1" si="408"/>
        <v>2.5</v>
      </c>
      <c r="K3693" s="47">
        <f t="shared" si="409"/>
        <v>3.16</v>
      </c>
      <c r="L3693" s="47">
        <f t="shared" si="410"/>
        <v>3.47</v>
      </c>
      <c r="M3693" s="47">
        <f t="shared" si="411"/>
        <v>3.1</v>
      </c>
      <c r="N3693" s="47">
        <f t="shared" si="412"/>
        <v>3.47</v>
      </c>
      <c r="O3693" s="48">
        <f t="shared" ca="1" si="413"/>
        <v>202250</v>
      </c>
    </row>
    <row r="3694" spans="1:15" x14ac:dyDescent="0.25">
      <c r="A3694">
        <v>3679</v>
      </c>
      <c r="B3694" s="84">
        <v>36671</v>
      </c>
      <c r="C3694" s="47">
        <v>17.440000000000001</v>
      </c>
      <c r="D3694" s="47">
        <v>17.440000000000001</v>
      </c>
      <c r="E3694" s="47">
        <v>16.87</v>
      </c>
      <c r="F3694" s="47">
        <v>17.37</v>
      </c>
      <c r="G3694" s="48">
        <v>102900</v>
      </c>
      <c r="H3694" s="47">
        <v>3.24</v>
      </c>
      <c r="I3694" s="51">
        <f t="shared" si="407"/>
        <v>0.18652849740932642</v>
      </c>
      <c r="J3694" s="51">
        <f t="shared" ca="1" si="408"/>
        <v>2.5</v>
      </c>
      <c r="K3694" s="47">
        <f t="shared" si="409"/>
        <v>3.25</v>
      </c>
      <c r="L3694" s="47">
        <f t="shared" si="410"/>
        <v>3.25</v>
      </c>
      <c r="M3694" s="47">
        <f t="shared" si="411"/>
        <v>3.15</v>
      </c>
      <c r="N3694" s="47">
        <f t="shared" si="412"/>
        <v>3.24</v>
      </c>
      <c r="O3694" s="48">
        <f t="shared" ca="1" si="413"/>
        <v>257250</v>
      </c>
    </row>
    <row r="3695" spans="1:15" x14ac:dyDescent="0.25">
      <c r="A3695">
        <v>3680</v>
      </c>
      <c r="B3695" s="84">
        <v>36670</v>
      </c>
      <c r="C3695" s="47">
        <v>16.5</v>
      </c>
      <c r="D3695" s="47">
        <v>17.63</v>
      </c>
      <c r="E3695" s="47">
        <v>16.5</v>
      </c>
      <c r="F3695" s="47">
        <v>17.559999999999999</v>
      </c>
      <c r="G3695" s="48">
        <v>55300</v>
      </c>
      <c r="H3695" s="47">
        <v>3.27</v>
      </c>
      <c r="I3695" s="51">
        <f t="shared" si="407"/>
        <v>0.18621867881548976</v>
      </c>
      <c r="J3695" s="51">
        <f t="shared" ca="1" si="408"/>
        <v>2.5</v>
      </c>
      <c r="K3695" s="47">
        <f t="shared" si="409"/>
        <v>3.07</v>
      </c>
      <c r="L3695" s="47">
        <f t="shared" si="410"/>
        <v>3.28</v>
      </c>
      <c r="M3695" s="47">
        <f t="shared" si="411"/>
        <v>3.07</v>
      </c>
      <c r="N3695" s="47">
        <f t="shared" si="412"/>
        <v>3.27</v>
      </c>
      <c r="O3695" s="48">
        <f t="shared" ca="1" si="413"/>
        <v>138250</v>
      </c>
    </row>
    <row r="3696" spans="1:15" x14ac:dyDescent="0.25">
      <c r="A3696">
        <v>3681</v>
      </c>
      <c r="B3696" s="84">
        <v>36669</v>
      </c>
      <c r="C3696" s="47">
        <v>17.37</v>
      </c>
      <c r="D3696" s="47">
        <v>17.75</v>
      </c>
      <c r="E3696" s="47">
        <v>17</v>
      </c>
      <c r="F3696" s="47">
        <v>17.190000000000001</v>
      </c>
      <c r="G3696" s="48">
        <v>46000</v>
      </c>
      <c r="H3696" s="47">
        <v>3.2</v>
      </c>
      <c r="I3696" s="51">
        <f t="shared" si="407"/>
        <v>0.18615474112856312</v>
      </c>
      <c r="J3696" s="51">
        <f t="shared" ca="1" si="408"/>
        <v>2.5</v>
      </c>
      <c r="K3696" s="47">
        <f t="shared" si="409"/>
        <v>3.23</v>
      </c>
      <c r="L3696" s="47">
        <f t="shared" si="410"/>
        <v>3.3</v>
      </c>
      <c r="M3696" s="47">
        <f t="shared" si="411"/>
        <v>3.16</v>
      </c>
      <c r="N3696" s="47">
        <f t="shared" si="412"/>
        <v>3.2</v>
      </c>
      <c r="O3696" s="48">
        <f t="shared" ca="1" si="413"/>
        <v>115000</v>
      </c>
    </row>
    <row r="3697" spans="1:15" x14ac:dyDescent="0.25">
      <c r="A3697">
        <v>3682</v>
      </c>
      <c r="B3697" s="84">
        <v>36668</v>
      </c>
      <c r="C3697" s="47">
        <v>16.690000000000001</v>
      </c>
      <c r="D3697" s="47">
        <v>17.75</v>
      </c>
      <c r="E3697" s="47">
        <v>16.559999999999999</v>
      </c>
      <c r="F3697" s="47">
        <v>17.73</v>
      </c>
      <c r="G3697" s="48">
        <v>108900</v>
      </c>
      <c r="H3697" s="47">
        <v>3.3</v>
      </c>
      <c r="I3697" s="51">
        <f t="shared" si="407"/>
        <v>0.18612521150592215</v>
      </c>
      <c r="J3697" s="51">
        <f t="shared" ca="1" si="408"/>
        <v>2.5</v>
      </c>
      <c r="K3697" s="47">
        <f t="shared" si="409"/>
        <v>3.11</v>
      </c>
      <c r="L3697" s="47">
        <f t="shared" si="410"/>
        <v>3.3</v>
      </c>
      <c r="M3697" s="47">
        <f t="shared" si="411"/>
        <v>3.08</v>
      </c>
      <c r="N3697" s="47">
        <f t="shared" si="412"/>
        <v>3.3</v>
      </c>
      <c r="O3697" s="48">
        <f t="shared" ca="1" si="413"/>
        <v>272250</v>
      </c>
    </row>
    <row r="3698" spans="1:15" x14ac:dyDescent="0.25">
      <c r="A3698">
        <v>3683</v>
      </c>
      <c r="B3698" s="84">
        <v>36665</v>
      </c>
      <c r="C3698" s="47">
        <v>16.62</v>
      </c>
      <c r="D3698" s="47">
        <v>17</v>
      </c>
      <c r="E3698" s="47">
        <v>16.25</v>
      </c>
      <c r="F3698" s="47">
        <v>16.809999999999999</v>
      </c>
      <c r="G3698" s="48">
        <v>294800</v>
      </c>
      <c r="H3698" s="47">
        <v>3.13</v>
      </c>
      <c r="I3698" s="51">
        <f t="shared" si="407"/>
        <v>0.18619869125520525</v>
      </c>
      <c r="J3698" s="51">
        <f t="shared" ca="1" si="408"/>
        <v>2.5</v>
      </c>
      <c r="K3698" s="47">
        <f t="shared" si="409"/>
        <v>3.09</v>
      </c>
      <c r="L3698" s="47">
        <f t="shared" si="410"/>
        <v>3.17</v>
      </c>
      <c r="M3698" s="47">
        <f t="shared" si="411"/>
        <v>3.03</v>
      </c>
      <c r="N3698" s="47">
        <f t="shared" si="412"/>
        <v>3.13</v>
      </c>
      <c r="O3698" s="48">
        <f t="shared" ca="1" si="413"/>
        <v>737000</v>
      </c>
    </row>
    <row r="3699" spans="1:15" x14ac:dyDescent="0.25">
      <c r="A3699">
        <v>3684</v>
      </c>
      <c r="B3699" s="84">
        <v>36664</v>
      </c>
      <c r="C3699" s="47">
        <v>16.62</v>
      </c>
      <c r="D3699" s="47">
        <v>16.62</v>
      </c>
      <c r="E3699" s="47">
        <v>16</v>
      </c>
      <c r="F3699" s="47">
        <v>16.25</v>
      </c>
      <c r="G3699" s="48">
        <v>288400</v>
      </c>
      <c r="H3699" s="47">
        <v>3.03</v>
      </c>
      <c r="I3699" s="51">
        <f t="shared" si="407"/>
        <v>0.18646153846153846</v>
      </c>
      <c r="J3699" s="51">
        <f t="shared" ca="1" si="408"/>
        <v>2.5</v>
      </c>
      <c r="K3699" s="47">
        <f t="shared" si="409"/>
        <v>3.1</v>
      </c>
      <c r="L3699" s="47">
        <f t="shared" si="410"/>
        <v>3.1</v>
      </c>
      <c r="M3699" s="47">
        <f t="shared" si="411"/>
        <v>2.98</v>
      </c>
      <c r="N3699" s="47">
        <f t="shared" si="412"/>
        <v>3.03</v>
      </c>
      <c r="O3699" s="48">
        <f t="shared" ca="1" si="413"/>
        <v>721000</v>
      </c>
    </row>
    <row r="3700" spans="1:15" x14ac:dyDescent="0.25">
      <c r="A3700">
        <v>3685</v>
      </c>
      <c r="B3700" s="84">
        <v>36663</v>
      </c>
      <c r="C3700" s="47">
        <v>17.809999999999999</v>
      </c>
      <c r="D3700" s="47">
        <v>18.059999999999999</v>
      </c>
      <c r="E3700" s="47">
        <v>16.25</v>
      </c>
      <c r="F3700" s="47">
        <v>16.25</v>
      </c>
      <c r="G3700" s="48">
        <v>109600</v>
      </c>
      <c r="H3700" s="47">
        <v>3.03</v>
      </c>
      <c r="I3700" s="51">
        <f t="shared" si="407"/>
        <v>0.18646153846153846</v>
      </c>
      <c r="J3700" s="51">
        <f t="shared" ca="1" si="408"/>
        <v>2.5</v>
      </c>
      <c r="K3700" s="47">
        <f t="shared" si="409"/>
        <v>3.32</v>
      </c>
      <c r="L3700" s="47">
        <f t="shared" si="410"/>
        <v>3.37</v>
      </c>
      <c r="M3700" s="47">
        <f t="shared" si="411"/>
        <v>3.03</v>
      </c>
      <c r="N3700" s="47">
        <f t="shared" si="412"/>
        <v>3.03</v>
      </c>
      <c r="O3700" s="48">
        <f t="shared" ca="1" si="413"/>
        <v>274000</v>
      </c>
    </row>
    <row r="3701" spans="1:15" x14ac:dyDescent="0.25">
      <c r="A3701">
        <v>3686</v>
      </c>
      <c r="B3701" s="84">
        <v>36662</v>
      </c>
      <c r="C3701" s="47">
        <v>17.87</v>
      </c>
      <c r="D3701" s="47">
        <v>18.13</v>
      </c>
      <c r="E3701" s="47">
        <v>17.87</v>
      </c>
      <c r="F3701" s="47">
        <v>17.940000000000001</v>
      </c>
      <c r="G3701" s="48">
        <v>78900</v>
      </c>
      <c r="H3701" s="47">
        <v>3.34</v>
      </c>
      <c r="I3701" s="51">
        <f t="shared" si="407"/>
        <v>0.1861761426978818</v>
      </c>
      <c r="J3701" s="51">
        <f t="shared" ca="1" si="408"/>
        <v>2.5</v>
      </c>
      <c r="K3701" s="47">
        <f t="shared" si="409"/>
        <v>3.33</v>
      </c>
      <c r="L3701" s="47">
        <f t="shared" si="410"/>
        <v>3.38</v>
      </c>
      <c r="M3701" s="47">
        <f t="shared" si="411"/>
        <v>3.33</v>
      </c>
      <c r="N3701" s="47">
        <f t="shared" si="412"/>
        <v>3.34</v>
      </c>
      <c r="O3701" s="48">
        <f t="shared" ca="1" si="413"/>
        <v>197250</v>
      </c>
    </row>
    <row r="3702" spans="1:15" x14ac:dyDescent="0.25">
      <c r="A3702">
        <v>3687</v>
      </c>
      <c r="B3702" s="84">
        <v>36661</v>
      </c>
      <c r="C3702" s="47">
        <v>18.059999999999999</v>
      </c>
      <c r="D3702" s="47">
        <v>18.25</v>
      </c>
      <c r="E3702" s="47">
        <v>17.190000000000001</v>
      </c>
      <c r="F3702" s="47">
        <v>18.059999999999999</v>
      </c>
      <c r="G3702" s="48">
        <v>102800</v>
      </c>
      <c r="H3702" s="47">
        <v>3.37</v>
      </c>
      <c r="I3702" s="51">
        <f t="shared" si="407"/>
        <v>0.18660022148394242</v>
      </c>
      <c r="J3702" s="51">
        <f t="shared" ca="1" si="408"/>
        <v>2.5</v>
      </c>
      <c r="K3702" s="47">
        <f t="shared" si="409"/>
        <v>3.37</v>
      </c>
      <c r="L3702" s="47">
        <f t="shared" si="410"/>
        <v>3.41</v>
      </c>
      <c r="M3702" s="47">
        <f t="shared" si="411"/>
        <v>3.21</v>
      </c>
      <c r="N3702" s="47">
        <f t="shared" si="412"/>
        <v>3.37</v>
      </c>
      <c r="O3702" s="48">
        <f t="shared" ca="1" si="413"/>
        <v>257000</v>
      </c>
    </row>
    <row r="3703" spans="1:15" x14ac:dyDescent="0.25">
      <c r="A3703">
        <v>3688</v>
      </c>
      <c r="B3703" s="84">
        <v>36658</v>
      </c>
      <c r="C3703" s="47">
        <v>17.5</v>
      </c>
      <c r="D3703" s="47">
        <v>18.13</v>
      </c>
      <c r="E3703" s="47">
        <v>17.5</v>
      </c>
      <c r="F3703" s="47">
        <v>18.059999999999999</v>
      </c>
      <c r="G3703" s="48">
        <v>106100</v>
      </c>
      <c r="H3703" s="47">
        <v>3.37</v>
      </c>
      <c r="I3703" s="51">
        <f t="shared" si="407"/>
        <v>0.18660022148394242</v>
      </c>
      <c r="J3703" s="51">
        <f t="shared" ca="1" si="408"/>
        <v>2.5</v>
      </c>
      <c r="K3703" s="47">
        <f t="shared" si="409"/>
        <v>3.27</v>
      </c>
      <c r="L3703" s="47">
        <f t="shared" si="410"/>
        <v>3.38</v>
      </c>
      <c r="M3703" s="47">
        <f t="shared" si="411"/>
        <v>3.27</v>
      </c>
      <c r="N3703" s="47">
        <f t="shared" si="412"/>
        <v>3.37</v>
      </c>
      <c r="O3703" s="48">
        <f t="shared" ca="1" si="413"/>
        <v>265250</v>
      </c>
    </row>
    <row r="3704" spans="1:15" x14ac:dyDescent="0.25">
      <c r="A3704">
        <v>3689</v>
      </c>
      <c r="B3704" s="84">
        <v>36657</v>
      </c>
      <c r="C3704" s="47">
        <v>16.809999999999999</v>
      </c>
      <c r="D3704" s="47">
        <v>17.87</v>
      </c>
      <c r="E3704" s="47">
        <v>16.809999999999999</v>
      </c>
      <c r="F3704" s="47">
        <v>17.87</v>
      </c>
      <c r="G3704" s="48">
        <v>40000</v>
      </c>
      <c r="H3704" s="47">
        <v>3.33</v>
      </c>
      <c r="I3704" s="51">
        <f t="shared" si="407"/>
        <v>0.18634583100167879</v>
      </c>
      <c r="J3704" s="51">
        <f t="shared" ca="1" si="408"/>
        <v>2.5</v>
      </c>
      <c r="K3704" s="47">
        <f t="shared" si="409"/>
        <v>3.13</v>
      </c>
      <c r="L3704" s="47">
        <f t="shared" si="410"/>
        <v>3.33</v>
      </c>
      <c r="M3704" s="47">
        <f t="shared" si="411"/>
        <v>3.13</v>
      </c>
      <c r="N3704" s="47">
        <f t="shared" si="412"/>
        <v>3.33</v>
      </c>
      <c r="O3704" s="48">
        <f t="shared" ca="1" si="413"/>
        <v>100000</v>
      </c>
    </row>
    <row r="3705" spans="1:15" x14ac:dyDescent="0.25">
      <c r="A3705">
        <v>3690</v>
      </c>
      <c r="B3705" s="84">
        <v>36656</v>
      </c>
      <c r="C3705" s="47">
        <v>17.97</v>
      </c>
      <c r="D3705" s="47">
        <v>18</v>
      </c>
      <c r="E3705" s="47">
        <v>15.75</v>
      </c>
      <c r="F3705" s="47">
        <v>16.75</v>
      </c>
      <c r="G3705" s="48">
        <v>268100</v>
      </c>
      <c r="H3705" s="47">
        <v>3.12</v>
      </c>
      <c r="I3705" s="51">
        <f t="shared" si="407"/>
        <v>0.18626865671641793</v>
      </c>
      <c r="J3705" s="51">
        <f t="shared" ca="1" si="408"/>
        <v>2.5</v>
      </c>
      <c r="K3705" s="47">
        <f t="shared" si="409"/>
        <v>3.35</v>
      </c>
      <c r="L3705" s="47">
        <f t="shared" si="410"/>
        <v>3.35</v>
      </c>
      <c r="M3705" s="47">
        <f t="shared" si="411"/>
        <v>2.93</v>
      </c>
      <c r="N3705" s="47">
        <f t="shared" si="412"/>
        <v>3.12</v>
      </c>
      <c r="O3705" s="48">
        <f t="shared" ca="1" si="413"/>
        <v>670250</v>
      </c>
    </row>
    <row r="3706" spans="1:15" x14ac:dyDescent="0.25">
      <c r="A3706">
        <v>3691</v>
      </c>
      <c r="B3706" s="84">
        <v>36655</v>
      </c>
      <c r="C3706" s="47">
        <v>17.940000000000001</v>
      </c>
      <c r="D3706" s="47">
        <v>18.25</v>
      </c>
      <c r="E3706" s="47">
        <v>17.940000000000001</v>
      </c>
      <c r="F3706" s="47">
        <v>18</v>
      </c>
      <c r="G3706" s="48">
        <v>68000</v>
      </c>
      <c r="H3706" s="47">
        <v>3.35</v>
      </c>
      <c r="I3706" s="51">
        <f t="shared" si="407"/>
        <v>0.18611111111111112</v>
      </c>
      <c r="J3706" s="51">
        <f t="shared" ca="1" si="408"/>
        <v>2.5</v>
      </c>
      <c r="K3706" s="47">
        <f t="shared" si="409"/>
        <v>3.34</v>
      </c>
      <c r="L3706" s="47">
        <f t="shared" si="410"/>
        <v>3.4</v>
      </c>
      <c r="M3706" s="47">
        <f t="shared" si="411"/>
        <v>3.34</v>
      </c>
      <c r="N3706" s="47">
        <f t="shared" si="412"/>
        <v>3.35</v>
      </c>
      <c r="O3706" s="48">
        <f t="shared" ca="1" si="413"/>
        <v>170000</v>
      </c>
    </row>
    <row r="3707" spans="1:15" x14ac:dyDescent="0.25">
      <c r="A3707">
        <v>3692</v>
      </c>
      <c r="B3707" s="84">
        <v>36654</v>
      </c>
      <c r="C3707" s="47">
        <v>18.22</v>
      </c>
      <c r="D3707" s="47">
        <v>19.38</v>
      </c>
      <c r="E3707" s="47">
        <v>17.5</v>
      </c>
      <c r="F3707" s="47">
        <v>17.63</v>
      </c>
      <c r="G3707" s="48">
        <v>240100</v>
      </c>
      <c r="H3707" s="47">
        <v>3.28</v>
      </c>
      <c r="I3707" s="51">
        <f t="shared" si="407"/>
        <v>0.18604651162790697</v>
      </c>
      <c r="J3707" s="51">
        <f t="shared" ca="1" si="408"/>
        <v>2.5</v>
      </c>
      <c r="K3707" s="47">
        <f t="shared" si="409"/>
        <v>3.39</v>
      </c>
      <c r="L3707" s="47">
        <f t="shared" si="410"/>
        <v>3.61</v>
      </c>
      <c r="M3707" s="47">
        <f t="shared" si="411"/>
        <v>3.26</v>
      </c>
      <c r="N3707" s="47">
        <f t="shared" si="412"/>
        <v>3.28</v>
      </c>
      <c r="O3707" s="48">
        <f t="shared" ca="1" si="413"/>
        <v>600250</v>
      </c>
    </row>
    <row r="3708" spans="1:15" x14ac:dyDescent="0.25">
      <c r="A3708">
        <v>3693</v>
      </c>
      <c r="B3708" s="84">
        <v>36651</v>
      </c>
      <c r="C3708" s="47">
        <v>18.25</v>
      </c>
      <c r="D3708" s="47">
        <v>18.37</v>
      </c>
      <c r="E3708" s="47">
        <v>17.63</v>
      </c>
      <c r="F3708" s="47">
        <v>17.87</v>
      </c>
      <c r="G3708" s="48">
        <v>110100</v>
      </c>
      <c r="H3708" s="47">
        <v>3.33</v>
      </c>
      <c r="I3708" s="51">
        <f t="shared" si="407"/>
        <v>0.18634583100167879</v>
      </c>
      <c r="J3708" s="51">
        <f t="shared" ca="1" si="408"/>
        <v>2.5</v>
      </c>
      <c r="K3708" s="47">
        <f t="shared" si="409"/>
        <v>3.4</v>
      </c>
      <c r="L3708" s="47">
        <f t="shared" si="410"/>
        <v>3.42</v>
      </c>
      <c r="M3708" s="47">
        <f t="shared" si="411"/>
        <v>3.29</v>
      </c>
      <c r="N3708" s="47">
        <f t="shared" si="412"/>
        <v>3.33</v>
      </c>
      <c r="O3708" s="48">
        <f t="shared" ca="1" si="413"/>
        <v>275250</v>
      </c>
    </row>
    <row r="3709" spans="1:15" x14ac:dyDescent="0.25">
      <c r="A3709">
        <v>3694</v>
      </c>
      <c r="B3709" s="84">
        <v>36650</v>
      </c>
      <c r="C3709" s="47">
        <v>17.25</v>
      </c>
      <c r="D3709" s="47">
        <v>18.75</v>
      </c>
      <c r="E3709" s="47">
        <v>17.25</v>
      </c>
      <c r="F3709" s="47">
        <v>18.5</v>
      </c>
      <c r="G3709" s="48">
        <v>354800</v>
      </c>
      <c r="H3709" s="47">
        <v>3.45</v>
      </c>
      <c r="I3709" s="51">
        <f t="shared" si="407"/>
        <v>0.1864864864864865</v>
      </c>
      <c r="J3709" s="51">
        <f t="shared" ca="1" si="408"/>
        <v>2.5</v>
      </c>
      <c r="K3709" s="47">
        <f t="shared" si="409"/>
        <v>3.22</v>
      </c>
      <c r="L3709" s="47">
        <f t="shared" si="410"/>
        <v>3.5</v>
      </c>
      <c r="M3709" s="47">
        <f t="shared" si="411"/>
        <v>3.22</v>
      </c>
      <c r="N3709" s="47">
        <f t="shared" si="412"/>
        <v>3.45</v>
      </c>
      <c r="O3709" s="48">
        <f t="shared" ca="1" si="413"/>
        <v>887000</v>
      </c>
    </row>
    <row r="3710" spans="1:15" x14ac:dyDescent="0.25">
      <c r="A3710">
        <v>3695</v>
      </c>
      <c r="B3710" s="84">
        <v>36649</v>
      </c>
      <c r="C3710" s="47">
        <v>16.5</v>
      </c>
      <c r="D3710" s="47">
        <v>17.86</v>
      </c>
      <c r="E3710" s="47">
        <v>16.5</v>
      </c>
      <c r="F3710" s="47">
        <v>17.309999999999999</v>
      </c>
      <c r="G3710" s="48">
        <v>176500</v>
      </c>
      <c r="H3710" s="47">
        <v>3.23</v>
      </c>
      <c r="I3710" s="51">
        <f t="shared" si="407"/>
        <v>0.18659734257654537</v>
      </c>
      <c r="J3710" s="51">
        <f t="shared" ca="1" si="408"/>
        <v>2.5</v>
      </c>
      <c r="K3710" s="47">
        <f t="shared" si="409"/>
        <v>3.08</v>
      </c>
      <c r="L3710" s="47">
        <f t="shared" si="410"/>
        <v>3.33</v>
      </c>
      <c r="M3710" s="47">
        <f t="shared" si="411"/>
        <v>3.08</v>
      </c>
      <c r="N3710" s="47">
        <f t="shared" si="412"/>
        <v>3.23</v>
      </c>
      <c r="O3710" s="48">
        <f t="shared" ca="1" si="413"/>
        <v>441250</v>
      </c>
    </row>
    <row r="3711" spans="1:15" x14ac:dyDescent="0.25">
      <c r="A3711">
        <v>3696</v>
      </c>
      <c r="B3711" s="84">
        <v>36648</v>
      </c>
      <c r="C3711" s="47">
        <v>18.309999999999999</v>
      </c>
      <c r="D3711" s="47">
        <v>18.309999999999999</v>
      </c>
      <c r="E3711" s="47">
        <v>16.87</v>
      </c>
      <c r="F3711" s="47">
        <v>16.940000000000001</v>
      </c>
      <c r="G3711" s="48">
        <v>50500</v>
      </c>
      <c r="H3711" s="47">
        <v>3.16</v>
      </c>
      <c r="I3711" s="51">
        <f t="shared" si="407"/>
        <v>0.18654073199527743</v>
      </c>
      <c r="J3711" s="51">
        <f t="shared" ca="1" si="408"/>
        <v>2.5</v>
      </c>
      <c r="K3711" s="47">
        <f t="shared" si="409"/>
        <v>3.42</v>
      </c>
      <c r="L3711" s="47">
        <f t="shared" si="410"/>
        <v>3.42</v>
      </c>
      <c r="M3711" s="47">
        <f t="shared" si="411"/>
        <v>3.15</v>
      </c>
      <c r="N3711" s="47">
        <f t="shared" si="412"/>
        <v>3.16</v>
      </c>
      <c r="O3711" s="48">
        <f t="shared" ca="1" si="413"/>
        <v>126250</v>
      </c>
    </row>
    <row r="3712" spans="1:15" x14ac:dyDescent="0.25">
      <c r="A3712">
        <v>3697</v>
      </c>
      <c r="B3712" s="84">
        <v>36647</v>
      </c>
      <c r="C3712" s="47">
        <v>16.059999999999999</v>
      </c>
      <c r="D3712" s="47">
        <v>18.75</v>
      </c>
      <c r="E3712" s="47">
        <v>16.059999999999999</v>
      </c>
      <c r="F3712" s="47">
        <v>18.5</v>
      </c>
      <c r="G3712" s="48">
        <v>307700</v>
      </c>
      <c r="H3712" s="47">
        <v>3.45</v>
      </c>
      <c r="I3712" s="51">
        <f t="shared" si="407"/>
        <v>0.1864864864864865</v>
      </c>
      <c r="J3712" s="51">
        <f t="shared" ca="1" si="408"/>
        <v>2.5</v>
      </c>
      <c r="K3712" s="47">
        <f t="shared" si="409"/>
        <v>2.99</v>
      </c>
      <c r="L3712" s="47">
        <f t="shared" si="410"/>
        <v>3.5</v>
      </c>
      <c r="M3712" s="47">
        <f t="shared" si="411"/>
        <v>2.99</v>
      </c>
      <c r="N3712" s="47">
        <f t="shared" si="412"/>
        <v>3.45</v>
      </c>
      <c r="O3712" s="48">
        <f t="shared" ca="1" si="413"/>
        <v>769250</v>
      </c>
    </row>
    <row r="3713" spans="1:15" x14ac:dyDescent="0.25">
      <c r="A3713">
        <v>3698</v>
      </c>
      <c r="B3713" s="84">
        <v>36644</v>
      </c>
      <c r="C3713" s="47">
        <v>16.940000000000001</v>
      </c>
      <c r="D3713" s="47">
        <v>16.940000000000001</v>
      </c>
      <c r="E3713" s="47">
        <v>16</v>
      </c>
      <c r="F3713" s="47">
        <v>16.87</v>
      </c>
      <c r="G3713" s="48">
        <v>82100</v>
      </c>
      <c r="H3713" s="47">
        <v>3.14</v>
      </c>
      <c r="I3713" s="51">
        <f t="shared" si="407"/>
        <v>0.18612922347362182</v>
      </c>
      <c r="J3713" s="51">
        <f t="shared" ca="1" si="408"/>
        <v>2.5</v>
      </c>
      <c r="K3713" s="47">
        <f t="shared" si="409"/>
        <v>3.15</v>
      </c>
      <c r="L3713" s="47">
        <f t="shared" si="410"/>
        <v>3.15</v>
      </c>
      <c r="M3713" s="47">
        <f t="shared" si="411"/>
        <v>2.98</v>
      </c>
      <c r="N3713" s="47">
        <f t="shared" si="412"/>
        <v>3.14</v>
      </c>
      <c r="O3713" s="48">
        <f t="shared" ca="1" si="413"/>
        <v>205250</v>
      </c>
    </row>
    <row r="3714" spans="1:15" x14ac:dyDescent="0.25">
      <c r="A3714">
        <v>3699</v>
      </c>
      <c r="B3714" s="84">
        <v>36643</v>
      </c>
      <c r="C3714" s="47">
        <v>16.62</v>
      </c>
      <c r="D3714" s="47">
        <v>16.690000000000001</v>
      </c>
      <c r="E3714" s="47">
        <v>16.38</v>
      </c>
      <c r="F3714" s="47">
        <v>16.690000000000001</v>
      </c>
      <c r="G3714" s="48">
        <v>74400</v>
      </c>
      <c r="H3714" s="47">
        <v>3.11</v>
      </c>
      <c r="I3714" s="51">
        <f t="shared" si="407"/>
        <v>0.18633912522468543</v>
      </c>
      <c r="J3714" s="51">
        <f t="shared" ca="1" si="408"/>
        <v>2.5</v>
      </c>
      <c r="K3714" s="47">
        <f t="shared" si="409"/>
        <v>3.1</v>
      </c>
      <c r="L3714" s="47">
        <f t="shared" si="410"/>
        <v>3.11</v>
      </c>
      <c r="M3714" s="47">
        <f t="shared" si="411"/>
        <v>3.05</v>
      </c>
      <c r="N3714" s="47">
        <f t="shared" si="412"/>
        <v>3.11</v>
      </c>
      <c r="O3714" s="48">
        <f t="shared" ca="1" si="413"/>
        <v>186000</v>
      </c>
    </row>
    <row r="3715" spans="1:15" x14ac:dyDescent="0.25">
      <c r="A3715">
        <v>3700</v>
      </c>
      <c r="B3715" s="84">
        <v>36642</v>
      </c>
      <c r="C3715" s="47">
        <v>16.5</v>
      </c>
      <c r="D3715" s="47">
        <v>17.13</v>
      </c>
      <c r="E3715" s="47">
        <v>16.25</v>
      </c>
      <c r="F3715" s="47">
        <v>16.75</v>
      </c>
      <c r="G3715" s="48">
        <v>232400</v>
      </c>
      <c r="H3715" s="47">
        <v>3.12</v>
      </c>
      <c r="I3715" s="51">
        <f t="shared" si="407"/>
        <v>0.18626865671641793</v>
      </c>
      <c r="J3715" s="51">
        <f t="shared" ca="1" si="408"/>
        <v>2.5</v>
      </c>
      <c r="K3715" s="47">
        <f t="shared" si="409"/>
        <v>3.07</v>
      </c>
      <c r="L3715" s="47">
        <f t="shared" si="410"/>
        <v>3.19</v>
      </c>
      <c r="M3715" s="47">
        <f t="shared" si="411"/>
        <v>3.03</v>
      </c>
      <c r="N3715" s="47">
        <f t="shared" si="412"/>
        <v>3.12</v>
      </c>
      <c r="O3715" s="48">
        <f t="shared" ca="1" si="413"/>
        <v>581000</v>
      </c>
    </row>
    <row r="3716" spans="1:15" x14ac:dyDescent="0.25">
      <c r="A3716">
        <v>3701</v>
      </c>
      <c r="B3716" s="84">
        <v>36641</v>
      </c>
      <c r="C3716" s="47">
        <v>15.81</v>
      </c>
      <c r="D3716" s="47">
        <v>16.38</v>
      </c>
      <c r="E3716" s="47">
        <v>15.62</v>
      </c>
      <c r="F3716" s="47">
        <v>16.38</v>
      </c>
      <c r="G3716" s="48">
        <v>135700</v>
      </c>
      <c r="H3716" s="47">
        <v>3.05</v>
      </c>
      <c r="I3716" s="51">
        <f t="shared" si="407"/>
        <v>0.18620268620268621</v>
      </c>
      <c r="J3716" s="51">
        <f t="shared" ca="1" si="408"/>
        <v>2.5</v>
      </c>
      <c r="K3716" s="47">
        <f t="shared" si="409"/>
        <v>2.94</v>
      </c>
      <c r="L3716" s="47">
        <f t="shared" si="410"/>
        <v>3.05</v>
      </c>
      <c r="M3716" s="47">
        <f t="shared" si="411"/>
        <v>2.91</v>
      </c>
      <c r="N3716" s="47">
        <f t="shared" si="412"/>
        <v>3.05</v>
      </c>
      <c r="O3716" s="48">
        <f t="shared" ca="1" si="413"/>
        <v>339250</v>
      </c>
    </row>
    <row r="3717" spans="1:15" x14ac:dyDescent="0.25">
      <c r="A3717">
        <v>3702</v>
      </c>
      <c r="B3717" s="84">
        <v>36640</v>
      </c>
      <c r="C3717" s="47">
        <v>15.38</v>
      </c>
      <c r="D3717" s="47">
        <v>15.94</v>
      </c>
      <c r="E3717" s="47">
        <v>15.25</v>
      </c>
      <c r="F3717" s="47">
        <v>15.62</v>
      </c>
      <c r="G3717" s="48">
        <v>47700</v>
      </c>
      <c r="H3717" s="47">
        <v>2.91</v>
      </c>
      <c r="I3717" s="51">
        <f t="shared" si="407"/>
        <v>0.18629961587708069</v>
      </c>
      <c r="J3717" s="51">
        <f t="shared" ca="1" si="408"/>
        <v>2.5</v>
      </c>
      <c r="K3717" s="47">
        <f t="shared" si="409"/>
        <v>2.87</v>
      </c>
      <c r="L3717" s="47">
        <f t="shared" si="410"/>
        <v>2.97</v>
      </c>
      <c r="M3717" s="47">
        <f t="shared" si="411"/>
        <v>2.84</v>
      </c>
      <c r="N3717" s="47">
        <f t="shared" si="412"/>
        <v>2.91</v>
      </c>
      <c r="O3717" s="48">
        <f t="shared" ca="1" si="413"/>
        <v>119250</v>
      </c>
    </row>
    <row r="3718" spans="1:15" x14ac:dyDescent="0.25">
      <c r="A3718">
        <v>3703</v>
      </c>
      <c r="B3718" s="84">
        <v>36636</v>
      </c>
      <c r="C3718" s="47">
        <v>15.69</v>
      </c>
      <c r="D3718" s="47">
        <v>15.75</v>
      </c>
      <c r="E3718" s="47">
        <v>15.12</v>
      </c>
      <c r="F3718" s="47">
        <v>15.62</v>
      </c>
      <c r="G3718" s="48">
        <v>108000</v>
      </c>
      <c r="H3718" s="47">
        <v>2.91</v>
      </c>
      <c r="I3718" s="51">
        <f t="shared" si="407"/>
        <v>0.18629961587708069</v>
      </c>
      <c r="J3718" s="51">
        <f t="shared" ca="1" si="408"/>
        <v>2.5</v>
      </c>
      <c r="K3718" s="47">
        <f t="shared" si="409"/>
        <v>2.92</v>
      </c>
      <c r="L3718" s="47">
        <f t="shared" si="410"/>
        <v>2.93</v>
      </c>
      <c r="M3718" s="47">
        <f t="shared" si="411"/>
        <v>2.82</v>
      </c>
      <c r="N3718" s="47">
        <f t="shared" si="412"/>
        <v>2.91</v>
      </c>
      <c r="O3718" s="48">
        <f t="shared" ca="1" si="413"/>
        <v>270000</v>
      </c>
    </row>
    <row r="3719" spans="1:15" x14ac:dyDescent="0.25">
      <c r="A3719">
        <v>3704</v>
      </c>
      <c r="B3719" s="84">
        <v>36635</v>
      </c>
      <c r="C3719" s="47">
        <v>15.5</v>
      </c>
      <c r="D3719" s="47">
        <v>15.88</v>
      </c>
      <c r="E3719" s="47">
        <v>15</v>
      </c>
      <c r="F3719" s="47">
        <v>15.69</v>
      </c>
      <c r="G3719" s="48">
        <v>238400</v>
      </c>
      <c r="H3719" s="47">
        <v>2.92</v>
      </c>
      <c r="I3719" s="51">
        <f t="shared" si="407"/>
        <v>0.18610579987253029</v>
      </c>
      <c r="J3719" s="51">
        <f t="shared" ca="1" si="408"/>
        <v>2.5</v>
      </c>
      <c r="K3719" s="47">
        <f t="shared" si="409"/>
        <v>2.88</v>
      </c>
      <c r="L3719" s="47">
        <f t="shared" si="410"/>
        <v>2.96</v>
      </c>
      <c r="M3719" s="47">
        <f t="shared" si="411"/>
        <v>2.79</v>
      </c>
      <c r="N3719" s="47">
        <f t="shared" si="412"/>
        <v>2.92</v>
      </c>
      <c r="O3719" s="48">
        <f t="shared" ca="1" si="413"/>
        <v>596000</v>
      </c>
    </row>
    <row r="3720" spans="1:15" x14ac:dyDescent="0.25">
      <c r="A3720">
        <v>3705</v>
      </c>
      <c r="B3720" s="84">
        <v>36634</v>
      </c>
      <c r="C3720" s="47">
        <v>14.62</v>
      </c>
      <c r="D3720" s="47">
        <v>15.5</v>
      </c>
      <c r="E3720" s="47">
        <v>14.62</v>
      </c>
      <c r="F3720" s="47">
        <v>15.5</v>
      </c>
      <c r="G3720" s="48">
        <v>266400</v>
      </c>
      <c r="H3720" s="47">
        <v>2.89</v>
      </c>
      <c r="I3720" s="51">
        <f t="shared" si="407"/>
        <v>0.18645161290322582</v>
      </c>
      <c r="J3720" s="51">
        <f t="shared" ca="1" si="408"/>
        <v>2.5</v>
      </c>
      <c r="K3720" s="47">
        <f t="shared" si="409"/>
        <v>2.73</v>
      </c>
      <c r="L3720" s="47">
        <f t="shared" si="410"/>
        <v>2.89</v>
      </c>
      <c r="M3720" s="47">
        <f t="shared" si="411"/>
        <v>2.73</v>
      </c>
      <c r="N3720" s="47">
        <f t="shared" si="412"/>
        <v>2.89</v>
      </c>
      <c r="O3720" s="48">
        <f t="shared" ca="1" si="413"/>
        <v>666000</v>
      </c>
    </row>
    <row r="3721" spans="1:15" x14ac:dyDescent="0.25">
      <c r="A3721">
        <v>3706</v>
      </c>
      <c r="B3721" s="84">
        <v>36633</v>
      </c>
      <c r="C3721" s="47">
        <v>14.75</v>
      </c>
      <c r="D3721" s="47">
        <v>15.5</v>
      </c>
      <c r="E3721" s="47">
        <v>14.75</v>
      </c>
      <c r="F3721" s="47">
        <v>14.81</v>
      </c>
      <c r="G3721" s="48">
        <v>187700</v>
      </c>
      <c r="H3721" s="47">
        <v>2.76</v>
      </c>
      <c r="I3721" s="51">
        <f t="shared" si="407"/>
        <v>0.18636056718433489</v>
      </c>
      <c r="J3721" s="51">
        <f t="shared" ca="1" si="408"/>
        <v>2.5</v>
      </c>
      <c r="K3721" s="47">
        <f t="shared" si="409"/>
        <v>2.75</v>
      </c>
      <c r="L3721" s="47">
        <f t="shared" si="410"/>
        <v>2.89</v>
      </c>
      <c r="M3721" s="47">
        <f t="shared" si="411"/>
        <v>2.75</v>
      </c>
      <c r="N3721" s="47">
        <f t="shared" si="412"/>
        <v>2.76</v>
      </c>
      <c r="O3721" s="48">
        <f t="shared" ca="1" si="413"/>
        <v>469250</v>
      </c>
    </row>
    <row r="3722" spans="1:15" x14ac:dyDescent="0.25">
      <c r="A3722">
        <v>3707</v>
      </c>
      <c r="B3722" s="84">
        <v>36630</v>
      </c>
      <c r="C3722" s="47">
        <v>15.12</v>
      </c>
      <c r="D3722" s="47">
        <v>15.22</v>
      </c>
      <c r="E3722" s="47">
        <v>14.62</v>
      </c>
      <c r="F3722" s="47">
        <v>14.94</v>
      </c>
      <c r="G3722" s="48">
        <v>412100</v>
      </c>
      <c r="H3722" s="47">
        <v>2.78</v>
      </c>
      <c r="I3722" s="51">
        <f t="shared" si="407"/>
        <v>0.18607764390896919</v>
      </c>
      <c r="J3722" s="51">
        <f t="shared" ca="1" si="408"/>
        <v>2.5</v>
      </c>
      <c r="K3722" s="47">
        <f t="shared" si="409"/>
        <v>2.81</v>
      </c>
      <c r="L3722" s="47">
        <f t="shared" si="410"/>
        <v>2.83</v>
      </c>
      <c r="M3722" s="47">
        <f t="shared" si="411"/>
        <v>2.72</v>
      </c>
      <c r="N3722" s="47">
        <f t="shared" si="412"/>
        <v>2.78</v>
      </c>
      <c r="O3722" s="48">
        <f t="shared" ca="1" si="413"/>
        <v>1030250</v>
      </c>
    </row>
    <row r="3723" spans="1:15" x14ac:dyDescent="0.25">
      <c r="A3723">
        <v>3708</v>
      </c>
      <c r="B3723" s="84">
        <v>36629</v>
      </c>
      <c r="C3723" s="47">
        <v>15.12</v>
      </c>
      <c r="D3723" s="47">
        <v>15.25</v>
      </c>
      <c r="E3723" s="47">
        <v>15.12</v>
      </c>
      <c r="F3723" s="47">
        <v>15.19</v>
      </c>
      <c r="G3723" s="48">
        <v>232400</v>
      </c>
      <c r="H3723" s="47">
        <v>2.83</v>
      </c>
      <c r="I3723" s="51">
        <f t="shared" si="407"/>
        <v>0.18630678077682686</v>
      </c>
      <c r="J3723" s="51">
        <f t="shared" ca="1" si="408"/>
        <v>2.5</v>
      </c>
      <c r="K3723" s="47">
        <f t="shared" si="409"/>
        <v>2.82</v>
      </c>
      <c r="L3723" s="47">
        <f t="shared" si="410"/>
        <v>2.84</v>
      </c>
      <c r="M3723" s="47">
        <f t="shared" si="411"/>
        <v>2.82</v>
      </c>
      <c r="N3723" s="47">
        <f t="shared" si="412"/>
        <v>2.83</v>
      </c>
      <c r="O3723" s="48">
        <f t="shared" ca="1" si="413"/>
        <v>581000</v>
      </c>
    </row>
    <row r="3724" spans="1:15" x14ac:dyDescent="0.25">
      <c r="A3724">
        <v>3709</v>
      </c>
      <c r="B3724" s="84">
        <v>36628</v>
      </c>
      <c r="C3724" s="47">
        <v>15.12</v>
      </c>
      <c r="D3724" s="47">
        <v>15.22</v>
      </c>
      <c r="E3724" s="47">
        <v>15.12</v>
      </c>
      <c r="F3724" s="47">
        <v>15.12</v>
      </c>
      <c r="G3724" s="48">
        <v>369700</v>
      </c>
      <c r="H3724" s="47">
        <v>2.82</v>
      </c>
      <c r="I3724" s="51">
        <f t="shared" si="407"/>
        <v>0.18650793650793651</v>
      </c>
      <c r="J3724" s="51">
        <f t="shared" ca="1" si="408"/>
        <v>2.5</v>
      </c>
      <c r="K3724" s="47">
        <f t="shared" si="409"/>
        <v>2.82</v>
      </c>
      <c r="L3724" s="47">
        <f t="shared" si="410"/>
        <v>2.84</v>
      </c>
      <c r="M3724" s="47">
        <f t="shared" si="411"/>
        <v>2.82</v>
      </c>
      <c r="N3724" s="47">
        <f t="shared" si="412"/>
        <v>2.82</v>
      </c>
      <c r="O3724" s="48">
        <f t="shared" ca="1" si="413"/>
        <v>924250</v>
      </c>
    </row>
    <row r="3725" spans="1:15" x14ac:dyDescent="0.25">
      <c r="A3725">
        <v>3710</v>
      </c>
      <c r="B3725" s="84">
        <v>36627</v>
      </c>
      <c r="C3725" s="47">
        <v>15.06</v>
      </c>
      <c r="D3725" s="47">
        <v>15.06</v>
      </c>
      <c r="E3725" s="47">
        <v>14.88</v>
      </c>
      <c r="F3725" s="47">
        <v>15</v>
      </c>
      <c r="G3725" s="48">
        <v>197300</v>
      </c>
      <c r="H3725" s="47">
        <v>2.8</v>
      </c>
      <c r="I3725" s="51">
        <f t="shared" si="407"/>
        <v>0.18666666666666665</v>
      </c>
      <c r="J3725" s="51">
        <f t="shared" ca="1" si="408"/>
        <v>2.5</v>
      </c>
      <c r="K3725" s="47">
        <f t="shared" si="409"/>
        <v>2.81</v>
      </c>
      <c r="L3725" s="47">
        <f t="shared" si="410"/>
        <v>2.81</v>
      </c>
      <c r="M3725" s="47">
        <f t="shared" si="411"/>
        <v>2.78</v>
      </c>
      <c r="N3725" s="47">
        <f t="shared" si="412"/>
        <v>2.8</v>
      </c>
      <c r="O3725" s="48">
        <f t="shared" ca="1" si="413"/>
        <v>493250</v>
      </c>
    </row>
    <row r="3726" spans="1:15" x14ac:dyDescent="0.25">
      <c r="A3726">
        <v>3711</v>
      </c>
      <c r="B3726" s="84">
        <v>36626</v>
      </c>
      <c r="C3726" s="47">
        <v>15.94</v>
      </c>
      <c r="D3726" s="47">
        <v>16</v>
      </c>
      <c r="E3726" s="47">
        <v>14.94</v>
      </c>
      <c r="F3726" s="47">
        <v>15.06</v>
      </c>
      <c r="G3726" s="48">
        <v>153200</v>
      </c>
      <c r="H3726" s="47">
        <v>2.81</v>
      </c>
      <c r="I3726" s="51">
        <f t="shared" si="407"/>
        <v>0.18658698539176627</v>
      </c>
      <c r="J3726" s="51">
        <f t="shared" ca="1" si="408"/>
        <v>2.5</v>
      </c>
      <c r="K3726" s="47">
        <f t="shared" si="409"/>
        <v>2.97</v>
      </c>
      <c r="L3726" s="47">
        <f t="shared" si="410"/>
        <v>2.99</v>
      </c>
      <c r="M3726" s="47">
        <f t="shared" si="411"/>
        <v>2.79</v>
      </c>
      <c r="N3726" s="47">
        <f t="shared" si="412"/>
        <v>2.81</v>
      </c>
      <c r="O3726" s="48">
        <f t="shared" ca="1" si="413"/>
        <v>383000</v>
      </c>
    </row>
    <row r="3727" spans="1:15" x14ac:dyDescent="0.25">
      <c r="A3727">
        <v>3712</v>
      </c>
      <c r="B3727" s="84">
        <v>36623</v>
      </c>
      <c r="C3727" s="47">
        <v>14.97</v>
      </c>
      <c r="D3727" s="47">
        <v>16</v>
      </c>
      <c r="E3727" s="47">
        <v>14.94</v>
      </c>
      <c r="F3727" s="47">
        <v>16</v>
      </c>
      <c r="G3727" s="48">
        <v>322000</v>
      </c>
      <c r="H3727" s="47">
        <v>2.98</v>
      </c>
      <c r="I3727" s="51">
        <f t="shared" si="407"/>
        <v>0.18625</v>
      </c>
      <c r="J3727" s="51">
        <f t="shared" ca="1" si="408"/>
        <v>2.5</v>
      </c>
      <c r="K3727" s="47">
        <f t="shared" si="409"/>
        <v>2.79</v>
      </c>
      <c r="L3727" s="47">
        <f t="shared" si="410"/>
        <v>2.98</v>
      </c>
      <c r="M3727" s="47">
        <f t="shared" si="411"/>
        <v>2.78</v>
      </c>
      <c r="N3727" s="47">
        <f t="shared" si="412"/>
        <v>2.98</v>
      </c>
      <c r="O3727" s="48">
        <f t="shared" ca="1" si="413"/>
        <v>805000</v>
      </c>
    </row>
    <row r="3728" spans="1:15" x14ac:dyDescent="0.25">
      <c r="A3728">
        <v>3713</v>
      </c>
      <c r="B3728" s="84">
        <v>36622</v>
      </c>
      <c r="C3728" s="47">
        <v>14.13</v>
      </c>
      <c r="D3728" s="47">
        <v>15.75</v>
      </c>
      <c r="E3728" s="47">
        <v>14.13</v>
      </c>
      <c r="F3728" s="47">
        <v>15</v>
      </c>
      <c r="G3728" s="48">
        <v>484500</v>
      </c>
      <c r="H3728" s="47">
        <v>2.8</v>
      </c>
      <c r="I3728" s="51">
        <f t="shared" si="407"/>
        <v>0.18666666666666665</v>
      </c>
      <c r="J3728" s="51">
        <f t="shared" ca="1" si="408"/>
        <v>2.5</v>
      </c>
      <c r="K3728" s="47">
        <f t="shared" si="409"/>
        <v>2.64</v>
      </c>
      <c r="L3728" s="47">
        <f t="shared" si="410"/>
        <v>2.94</v>
      </c>
      <c r="M3728" s="47">
        <f t="shared" si="411"/>
        <v>2.64</v>
      </c>
      <c r="N3728" s="47">
        <f t="shared" si="412"/>
        <v>2.8</v>
      </c>
      <c r="O3728" s="48">
        <f t="shared" ca="1" si="413"/>
        <v>1211250</v>
      </c>
    </row>
    <row r="3729" spans="1:15" x14ac:dyDescent="0.25">
      <c r="A3729">
        <v>3714</v>
      </c>
      <c r="B3729" s="84">
        <v>36621</v>
      </c>
      <c r="C3729" s="47">
        <v>14.13</v>
      </c>
      <c r="D3729" s="47">
        <v>14.44</v>
      </c>
      <c r="E3729" s="47">
        <v>14.13</v>
      </c>
      <c r="F3729" s="47">
        <v>14.13</v>
      </c>
      <c r="G3729" s="48">
        <v>344100</v>
      </c>
      <c r="H3729" s="47">
        <v>2.63</v>
      </c>
      <c r="I3729" s="51">
        <f t="shared" ref="I3729:I3792" si="414">H3729/F3729</f>
        <v>0.18612880396319886</v>
      </c>
      <c r="J3729" s="51">
        <f t="shared" ref="J3729:J3792" ca="1" si="415">INDEX(OFFSET($T$15,0,0,$S$13+1,1),MATCH(B3729,OFFSET($Q$15,0,0,$S$13+1,1),-1))</f>
        <v>2.5</v>
      </c>
      <c r="K3729" s="47">
        <f t="shared" ref="K3729:K3792" si="416">ROUND($I3729*C3729,2)</f>
        <v>2.63</v>
      </c>
      <c r="L3729" s="47">
        <f t="shared" ref="L3729:L3792" si="417">ROUND($I3729*D3729,2)</f>
        <v>2.69</v>
      </c>
      <c r="M3729" s="47">
        <f t="shared" ref="M3729:M3792" si="418">ROUND($I3729*E3729,2)</f>
        <v>2.63</v>
      </c>
      <c r="N3729" s="47">
        <f t="shared" ref="N3729:N3792" si="419">ROUND($I3729*F3729,2)</f>
        <v>2.63</v>
      </c>
      <c r="O3729" s="48">
        <f t="shared" ref="O3729:O3792" ca="1" si="420">G3729*J3729</f>
        <v>860250</v>
      </c>
    </row>
    <row r="3730" spans="1:15" x14ac:dyDescent="0.25">
      <c r="A3730">
        <v>3715</v>
      </c>
      <c r="B3730" s="84">
        <v>36620</v>
      </c>
      <c r="C3730" s="47">
        <v>14.5</v>
      </c>
      <c r="D3730" s="47">
        <v>14.88</v>
      </c>
      <c r="E3730" s="47">
        <v>14</v>
      </c>
      <c r="F3730" s="47">
        <v>14.25</v>
      </c>
      <c r="G3730" s="48">
        <v>177300</v>
      </c>
      <c r="H3730" s="47">
        <v>2.66</v>
      </c>
      <c r="I3730" s="51">
        <f t="shared" si="414"/>
        <v>0.18666666666666668</v>
      </c>
      <c r="J3730" s="51">
        <f t="shared" ca="1" si="415"/>
        <v>2.5</v>
      </c>
      <c r="K3730" s="47">
        <f t="shared" si="416"/>
        <v>2.71</v>
      </c>
      <c r="L3730" s="47">
        <f t="shared" si="417"/>
        <v>2.78</v>
      </c>
      <c r="M3730" s="47">
        <f t="shared" si="418"/>
        <v>2.61</v>
      </c>
      <c r="N3730" s="47">
        <f t="shared" si="419"/>
        <v>2.66</v>
      </c>
      <c r="O3730" s="48">
        <f t="shared" ca="1" si="420"/>
        <v>443250</v>
      </c>
    </row>
    <row r="3731" spans="1:15" x14ac:dyDescent="0.25">
      <c r="A3731">
        <v>3716</v>
      </c>
      <c r="B3731" s="84">
        <v>36619</v>
      </c>
      <c r="C3731" s="47">
        <v>14</v>
      </c>
      <c r="D3731" s="47">
        <v>15</v>
      </c>
      <c r="E3731" s="47">
        <v>13.87</v>
      </c>
      <c r="F3731" s="47">
        <v>15</v>
      </c>
      <c r="G3731" s="48">
        <v>143300</v>
      </c>
      <c r="H3731" s="47">
        <v>2.8</v>
      </c>
      <c r="I3731" s="51">
        <f t="shared" si="414"/>
        <v>0.18666666666666665</v>
      </c>
      <c r="J3731" s="51">
        <f t="shared" ca="1" si="415"/>
        <v>2.5</v>
      </c>
      <c r="K3731" s="47">
        <f t="shared" si="416"/>
        <v>2.61</v>
      </c>
      <c r="L3731" s="47">
        <f t="shared" si="417"/>
        <v>2.8</v>
      </c>
      <c r="M3731" s="47">
        <f t="shared" si="418"/>
        <v>2.59</v>
      </c>
      <c r="N3731" s="47">
        <f t="shared" si="419"/>
        <v>2.8</v>
      </c>
      <c r="O3731" s="48">
        <f t="shared" ca="1" si="420"/>
        <v>358250</v>
      </c>
    </row>
    <row r="3732" spans="1:15" x14ac:dyDescent="0.25">
      <c r="A3732">
        <v>3717</v>
      </c>
      <c r="B3732" s="84">
        <v>36616</v>
      </c>
      <c r="C3732" s="47">
        <v>14.37</v>
      </c>
      <c r="D3732" s="47">
        <v>15.5</v>
      </c>
      <c r="E3732" s="47">
        <v>14</v>
      </c>
      <c r="F3732" s="47">
        <v>14.05</v>
      </c>
      <c r="G3732" s="48">
        <v>807200</v>
      </c>
      <c r="H3732" s="47">
        <v>2.62</v>
      </c>
      <c r="I3732" s="51">
        <f t="shared" si="414"/>
        <v>0.18647686832740212</v>
      </c>
      <c r="J3732" s="51">
        <f t="shared" ca="1" si="415"/>
        <v>2.5</v>
      </c>
      <c r="K3732" s="47">
        <f t="shared" si="416"/>
        <v>2.68</v>
      </c>
      <c r="L3732" s="47">
        <f t="shared" si="417"/>
        <v>2.89</v>
      </c>
      <c r="M3732" s="47">
        <f t="shared" si="418"/>
        <v>2.61</v>
      </c>
      <c r="N3732" s="47">
        <f t="shared" si="419"/>
        <v>2.62</v>
      </c>
      <c r="O3732" s="48">
        <f t="shared" ca="1" si="420"/>
        <v>2018000</v>
      </c>
    </row>
    <row r="3733" spans="1:15" x14ac:dyDescent="0.25">
      <c r="A3733">
        <v>3718</v>
      </c>
      <c r="B3733" s="84">
        <v>36615</v>
      </c>
      <c r="C3733" s="47">
        <v>14.06</v>
      </c>
      <c r="D3733" s="47">
        <v>14.44</v>
      </c>
      <c r="E3733" s="47">
        <v>13.94</v>
      </c>
      <c r="F3733" s="47">
        <v>14.13</v>
      </c>
      <c r="G3733" s="48">
        <v>87200</v>
      </c>
      <c r="H3733" s="47">
        <v>2.63</v>
      </c>
      <c r="I3733" s="51">
        <f t="shared" si="414"/>
        <v>0.18612880396319886</v>
      </c>
      <c r="J3733" s="51">
        <f t="shared" ca="1" si="415"/>
        <v>2.5</v>
      </c>
      <c r="K3733" s="47">
        <f t="shared" si="416"/>
        <v>2.62</v>
      </c>
      <c r="L3733" s="47">
        <f t="shared" si="417"/>
        <v>2.69</v>
      </c>
      <c r="M3733" s="47">
        <f t="shared" si="418"/>
        <v>2.59</v>
      </c>
      <c r="N3733" s="47">
        <f t="shared" si="419"/>
        <v>2.63</v>
      </c>
      <c r="O3733" s="48">
        <f t="shared" ca="1" si="420"/>
        <v>218000</v>
      </c>
    </row>
    <row r="3734" spans="1:15" x14ac:dyDescent="0.25">
      <c r="A3734">
        <v>3719</v>
      </c>
      <c r="B3734" s="84">
        <v>36614</v>
      </c>
      <c r="C3734" s="47">
        <v>13.81</v>
      </c>
      <c r="D3734" s="47">
        <v>14.25</v>
      </c>
      <c r="E3734" s="47">
        <v>13.75</v>
      </c>
      <c r="F3734" s="47">
        <v>14</v>
      </c>
      <c r="G3734" s="48">
        <v>223200</v>
      </c>
      <c r="H3734" s="47">
        <v>2.61</v>
      </c>
      <c r="I3734" s="51">
        <f t="shared" si="414"/>
        <v>0.18642857142857142</v>
      </c>
      <c r="J3734" s="51">
        <f t="shared" ca="1" si="415"/>
        <v>2.5</v>
      </c>
      <c r="K3734" s="47">
        <f t="shared" si="416"/>
        <v>2.57</v>
      </c>
      <c r="L3734" s="47">
        <f t="shared" si="417"/>
        <v>2.66</v>
      </c>
      <c r="M3734" s="47">
        <f t="shared" si="418"/>
        <v>2.56</v>
      </c>
      <c r="N3734" s="47">
        <f t="shared" si="419"/>
        <v>2.61</v>
      </c>
      <c r="O3734" s="48">
        <f t="shared" ca="1" si="420"/>
        <v>558000</v>
      </c>
    </row>
    <row r="3735" spans="1:15" x14ac:dyDescent="0.25">
      <c r="A3735">
        <v>3720</v>
      </c>
      <c r="B3735" s="84">
        <v>36613</v>
      </c>
      <c r="C3735" s="47">
        <v>13.37</v>
      </c>
      <c r="D3735" s="47">
        <v>13.81</v>
      </c>
      <c r="E3735" s="47">
        <v>13.37</v>
      </c>
      <c r="F3735" s="47">
        <v>13.75</v>
      </c>
      <c r="G3735" s="48">
        <v>1873600</v>
      </c>
      <c r="H3735" s="47">
        <v>2.56</v>
      </c>
      <c r="I3735" s="51">
        <f t="shared" si="414"/>
        <v>0.1861818181818182</v>
      </c>
      <c r="J3735" s="51">
        <f t="shared" ca="1" si="415"/>
        <v>2.5</v>
      </c>
      <c r="K3735" s="47">
        <f t="shared" si="416"/>
        <v>2.4900000000000002</v>
      </c>
      <c r="L3735" s="47">
        <f t="shared" si="417"/>
        <v>2.57</v>
      </c>
      <c r="M3735" s="47">
        <f t="shared" si="418"/>
        <v>2.4900000000000002</v>
      </c>
      <c r="N3735" s="47">
        <f t="shared" si="419"/>
        <v>2.56</v>
      </c>
      <c r="O3735" s="48">
        <f t="shared" ca="1" si="420"/>
        <v>4684000</v>
      </c>
    </row>
    <row r="3736" spans="1:15" x14ac:dyDescent="0.25">
      <c r="A3736">
        <v>3721</v>
      </c>
      <c r="B3736" s="84">
        <v>36612</v>
      </c>
      <c r="C3736" s="47">
        <v>13.25</v>
      </c>
      <c r="D3736" s="47">
        <v>13.63</v>
      </c>
      <c r="E3736" s="47">
        <v>13.19</v>
      </c>
      <c r="F3736" s="47">
        <v>13.5</v>
      </c>
      <c r="G3736" s="48">
        <v>131300</v>
      </c>
      <c r="H3736" s="47">
        <v>2.52</v>
      </c>
      <c r="I3736" s="51">
        <f t="shared" si="414"/>
        <v>0.18666666666666668</v>
      </c>
      <c r="J3736" s="51">
        <f t="shared" ca="1" si="415"/>
        <v>2.5</v>
      </c>
      <c r="K3736" s="47">
        <f t="shared" si="416"/>
        <v>2.4700000000000002</v>
      </c>
      <c r="L3736" s="47">
        <f t="shared" si="417"/>
        <v>2.54</v>
      </c>
      <c r="M3736" s="47">
        <f t="shared" si="418"/>
        <v>2.46</v>
      </c>
      <c r="N3736" s="47">
        <f t="shared" si="419"/>
        <v>2.52</v>
      </c>
      <c r="O3736" s="48">
        <f t="shared" ca="1" si="420"/>
        <v>328250</v>
      </c>
    </row>
    <row r="3737" spans="1:15" x14ac:dyDescent="0.25">
      <c r="A3737">
        <v>3722</v>
      </c>
      <c r="B3737" s="84">
        <v>36609</v>
      </c>
      <c r="C3737" s="47">
        <v>13.5</v>
      </c>
      <c r="D3737" s="47">
        <v>13.63</v>
      </c>
      <c r="E3737" s="47">
        <v>13.13</v>
      </c>
      <c r="F3737" s="47">
        <v>13.25</v>
      </c>
      <c r="G3737" s="48">
        <v>644100</v>
      </c>
      <c r="H3737" s="47">
        <v>2.4700000000000002</v>
      </c>
      <c r="I3737" s="51">
        <f t="shared" si="414"/>
        <v>0.18641509433962267</v>
      </c>
      <c r="J3737" s="51">
        <f t="shared" ca="1" si="415"/>
        <v>2.5</v>
      </c>
      <c r="K3737" s="47">
        <f t="shared" si="416"/>
        <v>2.52</v>
      </c>
      <c r="L3737" s="47">
        <f t="shared" si="417"/>
        <v>2.54</v>
      </c>
      <c r="M3737" s="47">
        <f t="shared" si="418"/>
        <v>2.4500000000000002</v>
      </c>
      <c r="N3737" s="47">
        <f t="shared" si="419"/>
        <v>2.4700000000000002</v>
      </c>
      <c r="O3737" s="48">
        <f t="shared" ca="1" si="420"/>
        <v>1610250</v>
      </c>
    </row>
    <row r="3738" spans="1:15" x14ac:dyDescent="0.25">
      <c r="A3738">
        <v>3723</v>
      </c>
      <c r="B3738" s="84">
        <v>36608</v>
      </c>
      <c r="C3738" s="47">
        <v>13.16</v>
      </c>
      <c r="D3738" s="47">
        <v>13.81</v>
      </c>
      <c r="E3738" s="47">
        <v>13.13</v>
      </c>
      <c r="F3738" s="47">
        <v>13.69</v>
      </c>
      <c r="G3738" s="48">
        <v>117600</v>
      </c>
      <c r="H3738" s="47">
        <v>2.5499999999999998</v>
      </c>
      <c r="I3738" s="51">
        <f t="shared" si="414"/>
        <v>0.18626734842951059</v>
      </c>
      <c r="J3738" s="51">
        <f t="shared" ca="1" si="415"/>
        <v>2.5</v>
      </c>
      <c r="K3738" s="47">
        <f t="shared" si="416"/>
        <v>2.4500000000000002</v>
      </c>
      <c r="L3738" s="47">
        <f t="shared" si="417"/>
        <v>2.57</v>
      </c>
      <c r="M3738" s="47">
        <f t="shared" si="418"/>
        <v>2.4500000000000002</v>
      </c>
      <c r="N3738" s="47">
        <f t="shared" si="419"/>
        <v>2.5499999999999998</v>
      </c>
      <c r="O3738" s="48">
        <f t="shared" ca="1" si="420"/>
        <v>294000</v>
      </c>
    </row>
    <row r="3739" spans="1:15" x14ac:dyDescent="0.25">
      <c r="A3739">
        <v>3724</v>
      </c>
      <c r="B3739" s="84">
        <v>36607</v>
      </c>
      <c r="C3739" s="47">
        <v>13.13</v>
      </c>
      <c r="D3739" s="47">
        <v>13.63</v>
      </c>
      <c r="E3739" s="47">
        <v>13.06</v>
      </c>
      <c r="F3739" s="47">
        <v>13.13</v>
      </c>
      <c r="G3739" s="48">
        <v>210500</v>
      </c>
      <c r="H3739" s="47">
        <v>2.4500000000000002</v>
      </c>
      <c r="I3739" s="51">
        <f t="shared" si="414"/>
        <v>0.18659558263518661</v>
      </c>
      <c r="J3739" s="51">
        <f t="shared" ca="1" si="415"/>
        <v>2.5</v>
      </c>
      <c r="K3739" s="47">
        <f t="shared" si="416"/>
        <v>2.4500000000000002</v>
      </c>
      <c r="L3739" s="47">
        <f t="shared" si="417"/>
        <v>2.54</v>
      </c>
      <c r="M3739" s="47">
        <f t="shared" si="418"/>
        <v>2.44</v>
      </c>
      <c r="N3739" s="47">
        <f t="shared" si="419"/>
        <v>2.4500000000000002</v>
      </c>
      <c r="O3739" s="48">
        <f t="shared" ca="1" si="420"/>
        <v>526250</v>
      </c>
    </row>
    <row r="3740" spans="1:15" x14ac:dyDescent="0.25">
      <c r="A3740">
        <v>3725</v>
      </c>
      <c r="B3740" s="84">
        <v>36606</v>
      </c>
      <c r="C3740" s="47">
        <v>13.16</v>
      </c>
      <c r="D3740" s="47">
        <v>13.16</v>
      </c>
      <c r="E3740" s="47">
        <v>13</v>
      </c>
      <c r="F3740" s="47">
        <v>13.13</v>
      </c>
      <c r="G3740" s="48">
        <v>172000</v>
      </c>
      <c r="H3740" s="47">
        <v>2.4500000000000002</v>
      </c>
      <c r="I3740" s="51">
        <f t="shared" si="414"/>
        <v>0.18659558263518661</v>
      </c>
      <c r="J3740" s="51">
        <f t="shared" ca="1" si="415"/>
        <v>2.5</v>
      </c>
      <c r="K3740" s="47">
        <f t="shared" si="416"/>
        <v>2.46</v>
      </c>
      <c r="L3740" s="47">
        <f t="shared" si="417"/>
        <v>2.46</v>
      </c>
      <c r="M3740" s="47">
        <f t="shared" si="418"/>
        <v>2.4300000000000002</v>
      </c>
      <c r="N3740" s="47">
        <f t="shared" si="419"/>
        <v>2.4500000000000002</v>
      </c>
      <c r="O3740" s="48">
        <f t="shared" ca="1" si="420"/>
        <v>430000</v>
      </c>
    </row>
    <row r="3741" spans="1:15" x14ac:dyDescent="0.25">
      <c r="A3741">
        <v>3726</v>
      </c>
      <c r="B3741" s="84">
        <v>36605</v>
      </c>
      <c r="C3741" s="47">
        <v>13.44</v>
      </c>
      <c r="D3741" s="47">
        <v>13.44</v>
      </c>
      <c r="E3741" s="47">
        <v>12.87</v>
      </c>
      <c r="F3741" s="47">
        <v>13.13</v>
      </c>
      <c r="G3741" s="48">
        <v>62400</v>
      </c>
      <c r="H3741" s="47">
        <v>2.4500000000000002</v>
      </c>
      <c r="I3741" s="51">
        <f t="shared" si="414"/>
        <v>0.18659558263518661</v>
      </c>
      <c r="J3741" s="51">
        <f t="shared" ca="1" si="415"/>
        <v>2.5</v>
      </c>
      <c r="K3741" s="47">
        <f t="shared" si="416"/>
        <v>2.5099999999999998</v>
      </c>
      <c r="L3741" s="47">
        <f t="shared" si="417"/>
        <v>2.5099999999999998</v>
      </c>
      <c r="M3741" s="47">
        <f t="shared" si="418"/>
        <v>2.4</v>
      </c>
      <c r="N3741" s="47">
        <f t="shared" si="419"/>
        <v>2.4500000000000002</v>
      </c>
      <c r="O3741" s="48">
        <f t="shared" ca="1" si="420"/>
        <v>156000</v>
      </c>
    </row>
    <row r="3742" spans="1:15" x14ac:dyDescent="0.25">
      <c r="A3742">
        <v>3727</v>
      </c>
      <c r="B3742" s="84">
        <v>36602</v>
      </c>
      <c r="C3742" s="47">
        <v>13.56</v>
      </c>
      <c r="D3742" s="47">
        <v>13.75</v>
      </c>
      <c r="E3742" s="47">
        <v>13.31</v>
      </c>
      <c r="F3742" s="47">
        <v>13.37</v>
      </c>
      <c r="G3742" s="48">
        <v>566900</v>
      </c>
      <c r="H3742" s="47">
        <v>2.4900000000000002</v>
      </c>
      <c r="I3742" s="51">
        <f t="shared" si="414"/>
        <v>0.18623784592370982</v>
      </c>
      <c r="J3742" s="51">
        <f t="shared" ca="1" si="415"/>
        <v>2.5</v>
      </c>
      <c r="K3742" s="47">
        <f t="shared" si="416"/>
        <v>2.5299999999999998</v>
      </c>
      <c r="L3742" s="47">
        <f t="shared" si="417"/>
        <v>2.56</v>
      </c>
      <c r="M3742" s="47">
        <f t="shared" si="418"/>
        <v>2.48</v>
      </c>
      <c r="N3742" s="47">
        <f t="shared" si="419"/>
        <v>2.4900000000000002</v>
      </c>
      <c r="O3742" s="48">
        <f t="shared" ca="1" si="420"/>
        <v>1417250</v>
      </c>
    </row>
    <row r="3743" spans="1:15" x14ac:dyDescent="0.25">
      <c r="A3743">
        <v>3728</v>
      </c>
      <c r="B3743" s="84">
        <v>36601</v>
      </c>
      <c r="C3743" s="47">
        <v>13.63</v>
      </c>
      <c r="D3743" s="47">
        <v>13.87</v>
      </c>
      <c r="E3743" s="47">
        <v>13.5</v>
      </c>
      <c r="F3743" s="47">
        <v>13.63</v>
      </c>
      <c r="G3743" s="48">
        <v>1416000</v>
      </c>
      <c r="H3743" s="47">
        <v>2.54</v>
      </c>
      <c r="I3743" s="51">
        <f t="shared" si="414"/>
        <v>0.18635363169479088</v>
      </c>
      <c r="J3743" s="51">
        <f t="shared" ca="1" si="415"/>
        <v>2.5</v>
      </c>
      <c r="K3743" s="47">
        <f t="shared" si="416"/>
        <v>2.54</v>
      </c>
      <c r="L3743" s="47">
        <f t="shared" si="417"/>
        <v>2.58</v>
      </c>
      <c r="M3743" s="47">
        <f t="shared" si="418"/>
        <v>2.52</v>
      </c>
      <c r="N3743" s="47">
        <f t="shared" si="419"/>
        <v>2.54</v>
      </c>
      <c r="O3743" s="48">
        <f t="shared" ca="1" si="420"/>
        <v>3540000</v>
      </c>
    </row>
    <row r="3744" spans="1:15" x14ac:dyDescent="0.25">
      <c r="A3744">
        <v>3729</v>
      </c>
      <c r="B3744" s="84">
        <v>36600</v>
      </c>
      <c r="C3744" s="47">
        <v>13.63</v>
      </c>
      <c r="D3744" s="47">
        <v>13.75</v>
      </c>
      <c r="E3744" s="47">
        <v>13.63</v>
      </c>
      <c r="F3744" s="47">
        <v>13.63</v>
      </c>
      <c r="G3744" s="48">
        <v>87600</v>
      </c>
      <c r="H3744" s="47">
        <v>2.54</v>
      </c>
      <c r="I3744" s="51">
        <f t="shared" si="414"/>
        <v>0.18635363169479088</v>
      </c>
      <c r="J3744" s="51">
        <f t="shared" ca="1" si="415"/>
        <v>2.5</v>
      </c>
      <c r="K3744" s="47">
        <f t="shared" si="416"/>
        <v>2.54</v>
      </c>
      <c r="L3744" s="47">
        <f t="shared" si="417"/>
        <v>2.56</v>
      </c>
      <c r="M3744" s="47">
        <f t="shared" si="418"/>
        <v>2.54</v>
      </c>
      <c r="N3744" s="47">
        <f t="shared" si="419"/>
        <v>2.54</v>
      </c>
      <c r="O3744" s="48">
        <f t="shared" ca="1" si="420"/>
        <v>219000</v>
      </c>
    </row>
    <row r="3745" spans="1:15" x14ac:dyDescent="0.25">
      <c r="A3745">
        <v>3730</v>
      </c>
      <c r="B3745" s="84">
        <v>36599</v>
      </c>
      <c r="C3745" s="47">
        <v>13.63</v>
      </c>
      <c r="D3745" s="47">
        <v>13.81</v>
      </c>
      <c r="E3745" s="47">
        <v>13.63</v>
      </c>
      <c r="F3745" s="47">
        <v>13.75</v>
      </c>
      <c r="G3745" s="48">
        <v>232000</v>
      </c>
      <c r="H3745" s="47">
        <v>2.56</v>
      </c>
      <c r="I3745" s="51">
        <f t="shared" si="414"/>
        <v>0.1861818181818182</v>
      </c>
      <c r="J3745" s="51">
        <f t="shared" ca="1" si="415"/>
        <v>2.5</v>
      </c>
      <c r="K3745" s="47">
        <f t="shared" si="416"/>
        <v>2.54</v>
      </c>
      <c r="L3745" s="47">
        <f t="shared" si="417"/>
        <v>2.57</v>
      </c>
      <c r="M3745" s="47">
        <f t="shared" si="418"/>
        <v>2.54</v>
      </c>
      <c r="N3745" s="47">
        <f t="shared" si="419"/>
        <v>2.56</v>
      </c>
      <c r="O3745" s="48">
        <f t="shared" ca="1" si="420"/>
        <v>580000</v>
      </c>
    </row>
    <row r="3746" spans="1:15" x14ac:dyDescent="0.25">
      <c r="A3746">
        <v>3731</v>
      </c>
      <c r="B3746" s="84">
        <v>36598</v>
      </c>
      <c r="C3746" s="47">
        <v>13.81</v>
      </c>
      <c r="D3746" s="47">
        <v>13.87</v>
      </c>
      <c r="E3746" s="47">
        <v>13.63</v>
      </c>
      <c r="F3746" s="47">
        <v>13.72</v>
      </c>
      <c r="G3746" s="48">
        <v>67700</v>
      </c>
      <c r="H3746" s="47">
        <v>2.56</v>
      </c>
      <c r="I3746" s="51">
        <f t="shared" si="414"/>
        <v>0.18658892128279883</v>
      </c>
      <c r="J3746" s="51">
        <f t="shared" ca="1" si="415"/>
        <v>2.5</v>
      </c>
      <c r="K3746" s="47">
        <f t="shared" si="416"/>
        <v>2.58</v>
      </c>
      <c r="L3746" s="47">
        <f t="shared" si="417"/>
        <v>2.59</v>
      </c>
      <c r="M3746" s="47">
        <f t="shared" si="418"/>
        <v>2.54</v>
      </c>
      <c r="N3746" s="47">
        <f t="shared" si="419"/>
        <v>2.56</v>
      </c>
      <c r="O3746" s="48">
        <f t="shared" ca="1" si="420"/>
        <v>169250</v>
      </c>
    </row>
    <row r="3747" spans="1:15" x14ac:dyDescent="0.25">
      <c r="A3747">
        <v>3732</v>
      </c>
      <c r="B3747" s="84">
        <v>36595</v>
      </c>
      <c r="C3747" s="47">
        <v>13.63</v>
      </c>
      <c r="D3747" s="47">
        <v>13.94</v>
      </c>
      <c r="E3747" s="47">
        <v>13.63</v>
      </c>
      <c r="F3747" s="47">
        <v>13.87</v>
      </c>
      <c r="G3747" s="48">
        <v>354800</v>
      </c>
      <c r="H3747" s="47">
        <v>2.59</v>
      </c>
      <c r="I3747" s="51">
        <f t="shared" si="414"/>
        <v>0.18673395818312905</v>
      </c>
      <c r="J3747" s="51">
        <f t="shared" ca="1" si="415"/>
        <v>2.5</v>
      </c>
      <c r="K3747" s="47">
        <f t="shared" si="416"/>
        <v>2.5499999999999998</v>
      </c>
      <c r="L3747" s="47">
        <f t="shared" si="417"/>
        <v>2.6</v>
      </c>
      <c r="M3747" s="47">
        <f t="shared" si="418"/>
        <v>2.5499999999999998</v>
      </c>
      <c r="N3747" s="47">
        <f t="shared" si="419"/>
        <v>2.59</v>
      </c>
      <c r="O3747" s="48">
        <f t="shared" ca="1" si="420"/>
        <v>887000</v>
      </c>
    </row>
    <row r="3748" spans="1:15" x14ac:dyDescent="0.25">
      <c r="A3748">
        <v>3733</v>
      </c>
      <c r="B3748" s="84">
        <v>36594</v>
      </c>
      <c r="C3748" s="47">
        <v>13.69</v>
      </c>
      <c r="D3748" s="47">
        <v>14</v>
      </c>
      <c r="E3748" s="47">
        <v>13.63</v>
      </c>
      <c r="F3748" s="47">
        <v>14</v>
      </c>
      <c r="G3748" s="48">
        <v>445600</v>
      </c>
      <c r="H3748" s="47">
        <v>2.61</v>
      </c>
      <c r="I3748" s="51">
        <f t="shared" si="414"/>
        <v>0.18642857142857142</v>
      </c>
      <c r="J3748" s="51">
        <f t="shared" ca="1" si="415"/>
        <v>2.5</v>
      </c>
      <c r="K3748" s="47">
        <f t="shared" si="416"/>
        <v>2.5499999999999998</v>
      </c>
      <c r="L3748" s="47">
        <f t="shared" si="417"/>
        <v>2.61</v>
      </c>
      <c r="M3748" s="47">
        <f t="shared" si="418"/>
        <v>2.54</v>
      </c>
      <c r="N3748" s="47">
        <f t="shared" si="419"/>
        <v>2.61</v>
      </c>
      <c r="O3748" s="48">
        <f t="shared" ca="1" si="420"/>
        <v>1114000</v>
      </c>
    </row>
    <row r="3749" spans="1:15" x14ac:dyDescent="0.25">
      <c r="A3749">
        <v>3734</v>
      </c>
      <c r="B3749" s="84">
        <v>36593</v>
      </c>
      <c r="C3749" s="47">
        <v>13.94</v>
      </c>
      <c r="D3749" s="47">
        <v>13.94</v>
      </c>
      <c r="E3749" s="47">
        <v>13.63</v>
      </c>
      <c r="F3749" s="47">
        <v>13.69</v>
      </c>
      <c r="G3749" s="48">
        <v>428800</v>
      </c>
      <c r="H3749" s="47">
        <v>2.5499999999999998</v>
      </c>
      <c r="I3749" s="51">
        <f t="shared" si="414"/>
        <v>0.18626734842951059</v>
      </c>
      <c r="J3749" s="51">
        <f t="shared" ca="1" si="415"/>
        <v>2.5</v>
      </c>
      <c r="K3749" s="47">
        <f t="shared" si="416"/>
        <v>2.6</v>
      </c>
      <c r="L3749" s="47">
        <f t="shared" si="417"/>
        <v>2.6</v>
      </c>
      <c r="M3749" s="47">
        <f t="shared" si="418"/>
        <v>2.54</v>
      </c>
      <c r="N3749" s="47">
        <f t="shared" si="419"/>
        <v>2.5499999999999998</v>
      </c>
      <c r="O3749" s="48">
        <f t="shared" ca="1" si="420"/>
        <v>1072000</v>
      </c>
    </row>
    <row r="3750" spans="1:15" x14ac:dyDescent="0.25">
      <c r="A3750">
        <v>3735</v>
      </c>
      <c r="B3750" s="84">
        <v>36592</v>
      </c>
      <c r="C3750" s="47">
        <v>13.69</v>
      </c>
      <c r="D3750" s="47">
        <v>13.81</v>
      </c>
      <c r="E3750" s="47">
        <v>13.63</v>
      </c>
      <c r="F3750" s="47">
        <v>13.63</v>
      </c>
      <c r="G3750" s="48">
        <v>198000</v>
      </c>
      <c r="H3750" s="47">
        <v>2.54</v>
      </c>
      <c r="I3750" s="51">
        <f t="shared" si="414"/>
        <v>0.18635363169479088</v>
      </c>
      <c r="J3750" s="51">
        <f t="shared" ca="1" si="415"/>
        <v>2.5</v>
      </c>
      <c r="K3750" s="47">
        <f t="shared" si="416"/>
        <v>2.5499999999999998</v>
      </c>
      <c r="L3750" s="47">
        <f t="shared" si="417"/>
        <v>2.57</v>
      </c>
      <c r="M3750" s="47">
        <f t="shared" si="418"/>
        <v>2.54</v>
      </c>
      <c r="N3750" s="47">
        <f t="shared" si="419"/>
        <v>2.54</v>
      </c>
      <c r="O3750" s="48">
        <f t="shared" ca="1" si="420"/>
        <v>495000</v>
      </c>
    </row>
    <row r="3751" spans="1:15" x14ac:dyDescent="0.25">
      <c r="A3751">
        <v>3736</v>
      </c>
      <c r="B3751" s="84">
        <v>36591</v>
      </c>
      <c r="C3751" s="47">
        <v>13.75</v>
      </c>
      <c r="D3751" s="47">
        <v>13.87</v>
      </c>
      <c r="E3751" s="47">
        <v>13.63</v>
      </c>
      <c r="F3751" s="47">
        <v>13.63</v>
      </c>
      <c r="G3751" s="48">
        <v>491700</v>
      </c>
      <c r="H3751" s="47">
        <v>2.54</v>
      </c>
      <c r="I3751" s="51">
        <f t="shared" si="414"/>
        <v>0.18635363169479088</v>
      </c>
      <c r="J3751" s="51">
        <f t="shared" ca="1" si="415"/>
        <v>2.5</v>
      </c>
      <c r="K3751" s="47">
        <f t="shared" si="416"/>
        <v>2.56</v>
      </c>
      <c r="L3751" s="47">
        <f t="shared" si="417"/>
        <v>2.58</v>
      </c>
      <c r="M3751" s="47">
        <f t="shared" si="418"/>
        <v>2.54</v>
      </c>
      <c r="N3751" s="47">
        <f t="shared" si="419"/>
        <v>2.54</v>
      </c>
      <c r="O3751" s="48">
        <f t="shared" ca="1" si="420"/>
        <v>1229250</v>
      </c>
    </row>
    <row r="3752" spans="1:15" x14ac:dyDescent="0.25">
      <c r="A3752">
        <v>3737</v>
      </c>
      <c r="B3752" s="84">
        <v>36588</v>
      </c>
      <c r="C3752" s="47">
        <v>13.81</v>
      </c>
      <c r="D3752" s="47">
        <v>14.06</v>
      </c>
      <c r="E3752" s="47">
        <v>13.63</v>
      </c>
      <c r="F3752" s="47">
        <v>13.63</v>
      </c>
      <c r="G3752" s="48">
        <v>2503300</v>
      </c>
      <c r="H3752" s="47">
        <v>2.54</v>
      </c>
      <c r="I3752" s="51">
        <f t="shared" si="414"/>
        <v>0.18635363169479088</v>
      </c>
      <c r="J3752" s="51">
        <f t="shared" ca="1" si="415"/>
        <v>2.5</v>
      </c>
      <c r="K3752" s="47">
        <f t="shared" si="416"/>
        <v>2.57</v>
      </c>
      <c r="L3752" s="47">
        <f t="shared" si="417"/>
        <v>2.62</v>
      </c>
      <c r="M3752" s="47">
        <f t="shared" si="418"/>
        <v>2.54</v>
      </c>
      <c r="N3752" s="47">
        <f t="shared" si="419"/>
        <v>2.54</v>
      </c>
      <c r="O3752" s="48">
        <f t="shared" ca="1" si="420"/>
        <v>6258250</v>
      </c>
    </row>
    <row r="3753" spans="1:15" x14ac:dyDescent="0.25">
      <c r="A3753">
        <v>3738</v>
      </c>
      <c r="B3753" s="84">
        <v>36587</v>
      </c>
      <c r="C3753" s="47">
        <v>13.87</v>
      </c>
      <c r="D3753" s="47">
        <v>14.06</v>
      </c>
      <c r="E3753" s="47">
        <v>13.63</v>
      </c>
      <c r="F3753" s="47">
        <v>13.63</v>
      </c>
      <c r="G3753" s="48">
        <v>158100</v>
      </c>
      <c r="H3753" s="47">
        <v>2.54</v>
      </c>
      <c r="I3753" s="51">
        <f t="shared" si="414"/>
        <v>0.18635363169479088</v>
      </c>
      <c r="J3753" s="51">
        <f t="shared" ca="1" si="415"/>
        <v>2.5</v>
      </c>
      <c r="K3753" s="47">
        <f t="shared" si="416"/>
        <v>2.58</v>
      </c>
      <c r="L3753" s="47">
        <f t="shared" si="417"/>
        <v>2.62</v>
      </c>
      <c r="M3753" s="47">
        <f t="shared" si="418"/>
        <v>2.54</v>
      </c>
      <c r="N3753" s="47">
        <f t="shared" si="419"/>
        <v>2.54</v>
      </c>
      <c r="O3753" s="48">
        <f t="shared" ca="1" si="420"/>
        <v>395250</v>
      </c>
    </row>
    <row r="3754" spans="1:15" x14ac:dyDescent="0.25">
      <c r="A3754">
        <v>3739</v>
      </c>
      <c r="B3754" s="84">
        <v>36586</v>
      </c>
      <c r="C3754" s="47">
        <v>14.25</v>
      </c>
      <c r="D3754" s="47">
        <v>14.34</v>
      </c>
      <c r="E3754" s="47">
        <v>13.69</v>
      </c>
      <c r="F3754" s="47">
        <v>13.84</v>
      </c>
      <c r="G3754" s="48">
        <v>79300</v>
      </c>
      <c r="H3754" s="47">
        <v>2.58</v>
      </c>
      <c r="I3754" s="51">
        <f t="shared" si="414"/>
        <v>0.18641618497109827</v>
      </c>
      <c r="J3754" s="51">
        <f t="shared" ca="1" si="415"/>
        <v>2.5</v>
      </c>
      <c r="K3754" s="47">
        <f t="shared" si="416"/>
        <v>2.66</v>
      </c>
      <c r="L3754" s="47">
        <f t="shared" si="417"/>
        <v>2.67</v>
      </c>
      <c r="M3754" s="47">
        <f t="shared" si="418"/>
        <v>2.5499999999999998</v>
      </c>
      <c r="N3754" s="47">
        <f t="shared" si="419"/>
        <v>2.58</v>
      </c>
      <c r="O3754" s="48">
        <f t="shared" ca="1" si="420"/>
        <v>198250</v>
      </c>
    </row>
    <row r="3755" spans="1:15" x14ac:dyDescent="0.25">
      <c r="A3755">
        <v>3740</v>
      </c>
      <c r="B3755" s="84">
        <v>36585</v>
      </c>
      <c r="C3755" s="47">
        <v>14.25</v>
      </c>
      <c r="D3755" s="47">
        <v>14.37</v>
      </c>
      <c r="E3755" s="47">
        <v>14.19</v>
      </c>
      <c r="F3755" s="47">
        <v>14.28</v>
      </c>
      <c r="G3755" s="48">
        <v>347300</v>
      </c>
      <c r="H3755" s="47">
        <v>2.66</v>
      </c>
      <c r="I3755" s="51">
        <f t="shared" si="414"/>
        <v>0.1862745098039216</v>
      </c>
      <c r="J3755" s="51">
        <f t="shared" ca="1" si="415"/>
        <v>2.5</v>
      </c>
      <c r="K3755" s="47">
        <f t="shared" si="416"/>
        <v>2.65</v>
      </c>
      <c r="L3755" s="47">
        <f t="shared" si="417"/>
        <v>2.68</v>
      </c>
      <c r="M3755" s="47">
        <f t="shared" si="418"/>
        <v>2.64</v>
      </c>
      <c r="N3755" s="47">
        <f t="shared" si="419"/>
        <v>2.66</v>
      </c>
      <c r="O3755" s="48">
        <f t="shared" ca="1" si="420"/>
        <v>868250</v>
      </c>
    </row>
    <row r="3756" spans="1:15" x14ac:dyDescent="0.25">
      <c r="A3756">
        <v>3741</v>
      </c>
      <c r="B3756" s="84">
        <v>36584</v>
      </c>
      <c r="C3756" s="47">
        <v>13.56</v>
      </c>
      <c r="D3756" s="47">
        <v>14.13</v>
      </c>
      <c r="E3756" s="47">
        <v>13.5</v>
      </c>
      <c r="F3756" s="47">
        <v>14.13</v>
      </c>
      <c r="G3756" s="48">
        <v>198000</v>
      </c>
      <c r="H3756" s="47">
        <v>2.63</v>
      </c>
      <c r="I3756" s="51">
        <f t="shared" si="414"/>
        <v>0.18612880396319886</v>
      </c>
      <c r="J3756" s="51">
        <f t="shared" ca="1" si="415"/>
        <v>2.5</v>
      </c>
      <c r="K3756" s="47">
        <f t="shared" si="416"/>
        <v>2.52</v>
      </c>
      <c r="L3756" s="47">
        <f t="shared" si="417"/>
        <v>2.63</v>
      </c>
      <c r="M3756" s="47">
        <f t="shared" si="418"/>
        <v>2.5099999999999998</v>
      </c>
      <c r="N3756" s="47">
        <f t="shared" si="419"/>
        <v>2.63</v>
      </c>
      <c r="O3756" s="48">
        <f t="shared" ca="1" si="420"/>
        <v>495000</v>
      </c>
    </row>
    <row r="3757" spans="1:15" x14ac:dyDescent="0.25">
      <c r="A3757">
        <v>3742</v>
      </c>
      <c r="B3757" s="84">
        <v>36581</v>
      </c>
      <c r="C3757" s="47">
        <v>13.69</v>
      </c>
      <c r="D3757" s="47">
        <v>13.69</v>
      </c>
      <c r="E3757" s="47">
        <v>13.5</v>
      </c>
      <c r="F3757" s="47">
        <v>13.63</v>
      </c>
      <c r="G3757" s="48">
        <v>51300</v>
      </c>
      <c r="H3757" s="47">
        <v>2.54</v>
      </c>
      <c r="I3757" s="51">
        <f t="shared" si="414"/>
        <v>0.18635363169479088</v>
      </c>
      <c r="J3757" s="51">
        <f t="shared" ca="1" si="415"/>
        <v>2.5</v>
      </c>
      <c r="K3757" s="47">
        <f t="shared" si="416"/>
        <v>2.5499999999999998</v>
      </c>
      <c r="L3757" s="47">
        <f t="shared" si="417"/>
        <v>2.5499999999999998</v>
      </c>
      <c r="M3757" s="47">
        <f t="shared" si="418"/>
        <v>2.52</v>
      </c>
      <c r="N3757" s="47">
        <f t="shared" si="419"/>
        <v>2.54</v>
      </c>
      <c r="O3757" s="48">
        <f t="shared" ca="1" si="420"/>
        <v>128250</v>
      </c>
    </row>
    <row r="3758" spans="1:15" x14ac:dyDescent="0.25">
      <c r="A3758">
        <v>3743</v>
      </c>
      <c r="B3758" s="84">
        <v>36580</v>
      </c>
      <c r="C3758" s="47">
        <v>13.5</v>
      </c>
      <c r="D3758" s="47">
        <v>13.75</v>
      </c>
      <c r="E3758" s="47">
        <v>13.25</v>
      </c>
      <c r="F3758" s="47">
        <v>13.63</v>
      </c>
      <c r="G3758" s="48">
        <v>387700</v>
      </c>
      <c r="H3758" s="47">
        <v>2.54</v>
      </c>
      <c r="I3758" s="51">
        <f t="shared" si="414"/>
        <v>0.18635363169479088</v>
      </c>
      <c r="J3758" s="51">
        <f t="shared" ca="1" si="415"/>
        <v>2.5</v>
      </c>
      <c r="K3758" s="47">
        <f t="shared" si="416"/>
        <v>2.52</v>
      </c>
      <c r="L3758" s="47">
        <f t="shared" si="417"/>
        <v>2.56</v>
      </c>
      <c r="M3758" s="47">
        <f t="shared" si="418"/>
        <v>2.4700000000000002</v>
      </c>
      <c r="N3758" s="47">
        <f t="shared" si="419"/>
        <v>2.54</v>
      </c>
      <c r="O3758" s="48">
        <f t="shared" ca="1" si="420"/>
        <v>969250</v>
      </c>
    </row>
    <row r="3759" spans="1:15" x14ac:dyDescent="0.25">
      <c r="A3759">
        <v>3744</v>
      </c>
      <c r="B3759" s="84">
        <v>36579</v>
      </c>
      <c r="C3759" s="47">
        <v>12.94</v>
      </c>
      <c r="D3759" s="47">
        <v>13.5</v>
      </c>
      <c r="E3759" s="47">
        <v>12.94</v>
      </c>
      <c r="F3759" s="47">
        <v>13.37</v>
      </c>
      <c r="G3759" s="48">
        <v>47600</v>
      </c>
      <c r="H3759" s="47">
        <v>2.4900000000000002</v>
      </c>
      <c r="I3759" s="51">
        <f t="shared" si="414"/>
        <v>0.18623784592370982</v>
      </c>
      <c r="J3759" s="51">
        <f t="shared" ca="1" si="415"/>
        <v>2.5</v>
      </c>
      <c r="K3759" s="47">
        <f t="shared" si="416"/>
        <v>2.41</v>
      </c>
      <c r="L3759" s="47">
        <f t="shared" si="417"/>
        <v>2.5099999999999998</v>
      </c>
      <c r="M3759" s="47">
        <f t="shared" si="418"/>
        <v>2.41</v>
      </c>
      <c r="N3759" s="47">
        <f t="shared" si="419"/>
        <v>2.4900000000000002</v>
      </c>
      <c r="O3759" s="48">
        <f t="shared" ca="1" si="420"/>
        <v>119000</v>
      </c>
    </row>
    <row r="3760" spans="1:15" x14ac:dyDescent="0.25">
      <c r="A3760">
        <v>3745</v>
      </c>
      <c r="B3760" s="84">
        <v>36578</v>
      </c>
      <c r="C3760" s="47">
        <v>13.31</v>
      </c>
      <c r="D3760" s="47">
        <v>13.47</v>
      </c>
      <c r="E3760" s="47">
        <v>12.63</v>
      </c>
      <c r="F3760" s="47">
        <v>12.63</v>
      </c>
      <c r="G3760" s="48">
        <v>196400</v>
      </c>
      <c r="H3760" s="47">
        <v>2.35</v>
      </c>
      <c r="I3760" s="51">
        <f t="shared" si="414"/>
        <v>0.18606492478226444</v>
      </c>
      <c r="J3760" s="51">
        <f t="shared" ca="1" si="415"/>
        <v>2.5</v>
      </c>
      <c r="K3760" s="47">
        <f t="shared" si="416"/>
        <v>2.48</v>
      </c>
      <c r="L3760" s="47">
        <f t="shared" si="417"/>
        <v>2.5099999999999998</v>
      </c>
      <c r="M3760" s="47">
        <f t="shared" si="418"/>
        <v>2.35</v>
      </c>
      <c r="N3760" s="47">
        <f t="shared" si="419"/>
        <v>2.35</v>
      </c>
      <c r="O3760" s="48">
        <f t="shared" ca="1" si="420"/>
        <v>491000</v>
      </c>
    </row>
    <row r="3761" spans="1:15" x14ac:dyDescent="0.25">
      <c r="A3761">
        <v>3746</v>
      </c>
      <c r="B3761" s="84">
        <v>36574</v>
      </c>
      <c r="C3761" s="47">
        <v>13.63</v>
      </c>
      <c r="D3761" s="47">
        <v>13.63</v>
      </c>
      <c r="E3761" s="47">
        <v>12.75</v>
      </c>
      <c r="F3761" s="47">
        <v>13.25</v>
      </c>
      <c r="G3761" s="48">
        <v>145200</v>
      </c>
      <c r="H3761" s="47">
        <v>2.4700000000000002</v>
      </c>
      <c r="I3761" s="51">
        <f t="shared" si="414"/>
        <v>0.18641509433962267</v>
      </c>
      <c r="J3761" s="51">
        <f t="shared" ca="1" si="415"/>
        <v>2.5</v>
      </c>
      <c r="K3761" s="47">
        <f t="shared" si="416"/>
        <v>2.54</v>
      </c>
      <c r="L3761" s="47">
        <f t="shared" si="417"/>
        <v>2.54</v>
      </c>
      <c r="M3761" s="47">
        <f t="shared" si="418"/>
        <v>2.38</v>
      </c>
      <c r="N3761" s="47">
        <f t="shared" si="419"/>
        <v>2.4700000000000002</v>
      </c>
      <c r="O3761" s="48">
        <f t="shared" ca="1" si="420"/>
        <v>363000</v>
      </c>
    </row>
    <row r="3762" spans="1:15" x14ac:dyDescent="0.25">
      <c r="A3762">
        <v>3747</v>
      </c>
      <c r="B3762" s="84">
        <v>36573</v>
      </c>
      <c r="C3762" s="47">
        <v>13.06</v>
      </c>
      <c r="D3762" s="47">
        <v>14</v>
      </c>
      <c r="E3762" s="47">
        <v>13.06</v>
      </c>
      <c r="F3762" s="47">
        <v>13.44</v>
      </c>
      <c r="G3762" s="48">
        <v>123200</v>
      </c>
      <c r="H3762" s="47">
        <v>2.5</v>
      </c>
      <c r="I3762" s="51">
        <f t="shared" si="414"/>
        <v>0.18601190476190477</v>
      </c>
      <c r="J3762" s="51">
        <f t="shared" ca="1" si="415"/>
        <v>2.5</v>
      </c>
      <c r="K3762" s="47">
        <f t="shared" si="416"/>
        <v>2.4300000000000002</v>
      </c>
      <c r="L3762" s="47">
        <f t="shared" si="417"/>
        <v>2.6</v>
      </c>
      <c r="M3762" s="47">
        <f t="shared" si="418"/>
        <v>2.4300000000000002</v>
      </c>
      <c r="N3762" s="47">
        <f t="shared" si="419"/>
        <v>2.5</v>
      </c>
      <c r="O3762" s="48">
        <f t="shared" ca="1" si="420"/>
        <v>308000</v>
      </c>
    </row>
    <row r="3763" spans="1:15" x14ac:dyDescent="0.25">
      <c r="A3763">
        <v>3748</v>
      </c>
      <c r="B3763" s="84">
        <v>36572</v>
      </c>
      <c r="C3763" s="47">
        <v>13.13</v>
      </c>
      <c r="D3763" s="47">
        <v>13.5</v>
      </c>
      <c r="E3763" s="47">
        <v>13</v>
      </c>
      <c r="F3763" s="47">
        <v>13</v>
      </c>
      <c r="G3763" s="48">
        <v>298000</v>
      </c>
      <c r="H3763" s="47">
        <v>2.42</v>
      </c>
      <c r="I3763" s="51">
        <f t="shared" si="414"/>
        <v>0.18615384615384614</v>
      </c>
      <c r="J3763" s="51">
        <f t="shared" ca="1" si="415"/>
        <v>2.5</v>
      </c>
      <c r="K3763" s="47">
        <f t="shared" si="416"/>
        <v>2.44</v>
      </c>
      <c r="L3763" s="47">
        <f t="shared" si="417"/>
        <v>2.5099999999999998</v>
      </c>
      <c r="M3763" s="47">
        <f t="shared" si="418"/>
        <v>2.42</v>
      </c>
      <c r="N3763" s="47">
        <f t="shared" si="419"/>
        <v>2.42</v>
      </c>
      <c r="O3763" s="48">
        <f t="shared" ca="1" si="420"/>
        <v>745000</v>
      </c>
    </row>
    <row r="3764" spans="1:15" x14ac:dyDescent="0.25">
      <c r="A3764">
        <v>3749</v>
      </c>
      <c r="B3764" s="84">
        <v>36571</v>
      </c>
      <c r="C3764" s="47">
        <v>13.06</v>
      </c>
      <c r="D3764" s="47">
        <v>13.25</v>
      </c>
      <c r="E3764" s="47">
        <v>12.94</v>
      </c>
      <c r="F3764" s="47">
        <v>13.13</v>
      </c>
      <c r="G3764" s="48">
        <v>796800</v>
      </c>
      <c r="H3764" s="47">
        <v>2.4500000000000002</v>
      </c>
      <c r="I3764" s="51">
        <f t="shared" si="414"/>
        <v>0.18659558263518661</v>
      </c>
      <c r="J3764" s="51">
        <f t="shared" ca="1" si="415"/>
        <v>2.5</v>
      </c>
      <c r="K3764" s="47">
        <f t="shared" si="416"/>
        <v>2.44</v>
      </c>
      <c r="L3764" s="47">
        <f t="shared" si="417"/>
        <v>2.4700000000000002</v>
      </c>
      <c r="M3764" s="47">
        <f t="shared" si="418"/>
        <v>2.41</v>
      </c>
      <c r="N3764" s="47">
        <f t="shared" si="419"/>
        <v>2.4500000000000002</v>
      </c>
      <c r="O3764" s="48">
        <f t="shared" ca="1" si="420"/>
        <v>1992000</v>
      </c>
    </row>
    <row r="3765" spans="1:15" x14ac:dyDescent="0.25">
      <c r="A3765">
        <v>3750</v>
      </c>
      <c r="B3765" s="84">
        <v>36570</v>
      </c>
      <c r="C3765" s="47">
        <v>13.56</v>
      </c>
      <c r="D3765" s="47">
        <v>13.56</v>
      </c>
      <c r="E3765" s="47">
        <v>13.13</v>
      </c>
      <c r="F3765" s="47">
        <v>13.25</v>
      </c>
      <c r="G3765" s="48">
        <v>75600</v>
      </c>
      <c r="H3765" s="47">
        <v>2.4700000000000002</v>
      </c>
      <c r="I3765" s="51">
        <f t="shared" si="414"/>
        <v>0.18641509433962267</v>
      </c>
      <c r="J3765" s="51">
        <f t="shared" ca="1" si="415"/>
        <v>2.5</v>
      </c>
      <c r="K3765" s="47">
        <f t="shared" si="416"/>
        <v>2.5299999999999998</v>
      </c>
      <c r="L3765" s="47">
        <f t="shared" si="417"/>
        <v>2.5299999999999998</v>
      </c>
      <c r="M3765" s="47">
        <f t="shared" si="418"/>
        <v>2.4500000000000002</v>
      </c>
      <c r="N3765" s="47">
        <f t="shared" si="419"/>
        <v>2.4700000000000002</v>
      </c>
      <c r="O3765" s="48">
        <f t="shared" ca="1" si="420"/>
        <v>189000</v>
      </c>
    </row>
    <row r="3766" spans="1:15" x14ac:dyDescent="0.25">
      <c r="A3766">
        <v>3751</v>
      </c>
      <c r="B3766" s="84">
        <v>36567</v>
      </c>
      <c r="C3766" s="47">
        <v>12.87</v>
      </c>
      <c r="D3766" s="47">
        <v>13.63</v>
      </c>
      <c r="E3766" s="47">
        <v>12.75</v>
      </c>
      <c r="F3766" s="47">
        <v>13.5</v>
      </c>
      <c r="G3766" s="48">
        <v>137700</v>
      </c>
      <c r="H3766" s="47">
        <v>2.52</v>
      </c>
      <c r="I3766" s="51">
        <f t="shared" si="414"/>
        <v>0.18666666666666668</v>
      </c>
      <c r="J3766" s="51">
        <f t="shared" ca="1" si="415"/>
        <v>2.5</v>
      </c>
      <c r="K3766" s="47">
        <f t="shared" si="416"/>
        <v>2.4</v>
      </c>
      <c r="L3766" s="47">
        <f t="shared" si="417"/>
        <v>2.54</v>
      </c>
      <c r="M3766" s="47">
        <f t="shared" si="418"/>
        <v>2.38</v>
      </c>
      <c r="N3766" s="47">
        <f t="shared" si="419"/>
        <v>2.52</v>
      </c>
      <c r="O3766" s="48">
        <f t="shared" ca="1" si="420"/>
        <v>344250</v>
      </c>
    </row>
    <row r="3767" spans="1:15" x14ac:dyDescent="0.25">
      <c r="A3767">
        <v>3752</v>
      </c>
      <c r="B3767" s="84">
        <v>36566</v>
      </c>
      <c r="C3767" s="47">
        <v>13.06</v>
      </c>
      <c r="D3767" s="47">
        <v>13.13</v>
      </c>
      <c r="E3767" s="47">
        <v>12.69</v>
      </c>
      <c r="F3767" s="47">
        <v>13.06</v>
      </c>
      <c r="G3767" s="48">
        <v>591600</v>
      </c>
      <c r="H3767" s="47">
        <v>2.4300000000000002</v>
      </c>
      <c r="I3767" s="51">
        <f t="shared" si="414"/>
        <v>0.18606431852986219</v>
      </c>
      <c r="J3767" s="51">
        <f t="shared" ca="1" si="415"/>
        <v>2.5</v>
      </c>
      <c r="K3767" s="47">
        <f t="shared" si="416"/>
        <v>2.4300000000000002</v>
      </c>
      <c r="L3767" s="47">
        <f t="shared" si="417"/>
        <v>2.44</v>
      </c>
      <c r="M3767" s="47">
        <f t="shared" si="418"/>
        <v>2.36</v>
      </c>
      <c r="N3767" s="47">
        <f t="shared" si="419"/>
        <v>2.4300000000000002</v>
      </c>
      <c r="O3767" s="48">
        <f t="shared" ca="1" si="420"/>
        <v>1479000</v>
      </c>
    </row>
    <row r="3768" spans="1:15" x14ac:dyDescent="0.25">
      <c r="A3768">
        <v>3753</v>
      </c>
      <c r="B3768" s="84">
        <v>36565</v>
      </c>
      <c r="C3768" s="47">
        <v>13</v>
      </c>
      <c r="D3768" s="47">
        <v>13.5</v>
      </c>
      <c r="E3768" s="47">
        <v>12.87</v>
      </c>
      <c r="F3768" s="47">
        <v>13.03</v>
      </c>
      <c r="G3768" s="48">
        <v>247300</v>
      </c>
      <c r="H3768" s="47">
        <v>2.4300000000000002</v>
      </c>
      <c r="I3768" s="51">
        <f t="shared" si="414"/>
        <v>0.18649270913277055</v>
      </c>
      <c r="J3768" s="51">
        <f t="shared" ca="1" si="415"/>
        <v>2.5</v>
      </c>
      <c r="K3768" s="47">
        <f t="shared" si="416"/>
        <v>2.42</v>
      </c>
      <c r="L3768" s="47">
        <f t="shared" si="417"/>
        <v>2.52</v>
      </c>
      <c r="M3768" s="47">
        <f t="shared" si="418"/>
        <v>2.4</v>
      </c>
      <c r="N3768" s="47">
        <f t="shared" si="419"/>
        <v>2.4300000000000002</v>
      </c>
      <c r="O3768" s="48">
        <f t="shared" ca="1" si="420"/>
        <v>618250</v>
      </c>
    </row>
    <row r="3769" spans="1:15" x14ac:dyDescent="0.25">
      <c r="A3769">
        <v>3754</v>
      </c>
      <c r="B3769" s="84">
        <v>36564</v>
      </c>
      <c r="C3769" s="47">
        <v>13.44</v>
      </c>
      <c r="D3769" s="47">
        <v>13.5</v>
      </c>
      <c r="E3769" s="47">
        <v>12.75</v>
      </c>
      <c r="F3769" s="47">
        <v>13.03</v>
      </c>
      <c r="G3769" s="48">
        <v>182100</v>
      </c>
      <c r="H3769" s="47">
        <v>2.4300000000000002</v>
      </c>
      <c r="I3769" s="51">
        <f t="shared" si="414"/>
        <v>0.18649270913277055</v>
      </c>
      <c r="J3769" s="51">
        <f t="shared" ca="1" si="415"/>
        <v>2.5</v>
      </c>
      <c r="K3769" s="47">
        <f t="shared" si="416"/>
        <v>2.5099999999999998</v>
      </c>
      <c r="L3769" s="47">
        <f t="shared" si="417"/>
        <v>2.52</v>
      </c>
      <c r="M3769" s="47">
        <f t="shared" si="418"/>
        <v>2.38</v>
      </c>
      <c r="N3769" s="47">
        <f t="shared" si="419"/>
        <v>2.4300000000000002</v>
      </c>
      <c r="O3769" s="48">
        <f t="shared" ca="1" si="420"/>
        <v>455250</v>
      </c>
    </row>
    <row r="3770" spans="1:15" x14ac:dyDescent="0.25">
      <c r="A3770">
        <v>3755</v>
      </c>
      <c r="B3770" s="84">
        <v>36563</v>
      </c>
      <c r="C3770" s="47">
        <v>13.19</v>
      </c>
      <c r="D3770" s="47">
        <v>13.37</v>
      </c>
      <c r="E3770" s="47">
        <v>13</v>
      </c>
      <c r="F3770" s="47">
        <v>13.37</v>
      </c>
      <c r="G3770" s="48">
        <v>274500</v>
      </c>
      <c r="H3770" s="47">
        <v>2.4900000000000002</v>
      </c>
      <c r="I3770" s="51">
        <f t="shared" si="414"/>
        <v>0.18623784592370982</v>
      </c>
      <c r="J3770" s="51">
        <f t="shared" ca="1" si="415"/>
        <v>2.5</v>
      </c>
      <c r="K3770" s="47">
        <f t="shared" si="416"/>
        <v>2.46</v>
      </c>
      <c r="L3770" s="47">
        <f t="shared" si="417"/>
        <v>2.4900000000000002</v>
      </c>
      <c r="M3770" s="47">
        <f t="shared" si="418"/>
        <v>2.42</v>
      </c>
      <c r="N3770" s="47">
        <f t="shared" si="419"/>
        <v>2.4900000000000002</v>
      </c>
      <c r="O3770" s="48">
        <f t="shared" ca="1" si="420"/>
        <v>686250</v>
      </c>
    </row>
    <row r="3771" spans="1:15" x14ac:dyDescent="0.25">
      <c r="A3771">
        <v>3756</v>
      </c>
      <c r="B3771" s="84">
        <v>36560</v>
      </c>
      <c r="C3771" s="47">
        <v>13.19</v>
      </c>
      <c r="D3771" s="47">
        <v>13.22</v>
      </c>
      <c r="E3771" s="47">
        <v>13.06</v>
      </c>
      <c r="F3771" s="47">
        <v>13.06</v>
      </c>
      <c r="G3771" s="48">
        <v>62000</v>
      </c>
      <c r="H3771" s="47">
        <v>2.4300000000000002</v>
      </c>
      <c r="I3771" s="51">
        <f t="shared" si="414"/>
        <v>0.18606431852986219</v>
      </c>
      <c r="J3771" s="51">
        <f t="shared" ca="1" si="415"/>
        <v>2.5</v>
      </c>
      <c r="K3771" s="47">
        <f t="shared" si="416"/>
        <v>2.4500000000000002</v>
      </c>
      <c r="L3771" s="47">
        <f t="shared" si="417"/>
        <v>2.46</v>
      </c>
      <c r="M3771" s="47">
        <f t="shared" si="418"/>
        <v>2.4300000000000002</v>
      </c>
      <c r="N3771" s="47">
        <f t="shared" si="419"/>
        <v>2.4300000000000002</v>
      </c>
      <c r="O3771" s="48">
        <f t="shared" ca="1" si="420"/>
        <v>155000</v>
      </c>
    </row>
    <row r="3772" spans="1:15" x14ac:dyDescent="0.25">
      <c r="A3772">
        <v>3757</v>
      </c>
      <c r="B3772" s="84">
        <v>36559</v>
      </c>
      <c r="C3772" s="47">
        <v>13</v>
      </c>
      <c r="D3772" s="47">
        <v>13.25</v>
      </c>
      <c r="E3772" s="47">
        <v>13</v>
      </c>
      <c r="F3772" s="47">
        <v>13.06</v>
      </c>
      <c r="G3772" s="48">
        <v>173600</v>
      </c>
      <c r="H3772" s="47">
        <v>2.4300000000000002</v>
      </c>
      <c r="I3772" s="51">
        <f t="shared" si="414"/>
        <v>0.18606431852986219</v>
      </c>
      <c r="J3772" s="51">
        <f t="shared" ca="1" si="415"/>
        <v>2.5</v>
      </c>
      <c r="K3772" s="47">
        <f t="shared" si="416"/>
        <v>2.42</v>
      </c>
      <c r="L3772" s="47">
        <f t="shared" si="417"/>
        <v>2.4700000000000002</v>
      </c>
      <c r="M3772" s="47">
        <f t="shared" si="418"/>
        <v>2.42</v>
      </c>
      <c r="N3772" s="47">
        <f t="shared" si="419"/>
        <v>2.4300000000000002</v>
      </c>
      <c r="O3772" s="48">
        <f t="shared" ca="1" si="420"/>
        <v>434000</v>
      </c>
    </row>
    <row r="3773" spans="1:15" x14ac:dyDescent="0.25">
      <c r="A3773">
        <v>3758</v>
      </c>
      <c r="B3773" s="84">
        <v>36558</v>
      </c>
      <c r="C3773" s="47">
        <v>13</v>
      </c>
      <c r="D3773" s="47">
        <v>13.25</v>
      </c>
      <c r="E3773" s="47">
        <v>13</v>
      </c>
      <c r="F3773" s="47">
        <v>13</v>
      </c>
      <c r="G3773" s="48">
        <v>74000</v>
      </c>
      <c r="H3773" s="47">
        <v>2.42</v>
      </c>
      <c r="I3773" s="51">
        <f t="shared" si="414"/>
        <v>0.18615384615384614</v>
      </c>
      <c r="J3773" s="51">
        <f t="shared" ca="1" si="415"/>
        <v>2.5</v>
      </c>
      <c r="K3773" s="47">
        <f t="shared" si="416"/>
        <v>2.42</v>
      </c>
      <c r="L3773" s="47">
        <f t="shared" si="417"/>
        <v>2.4700000000000002</v>
      </c>
      <c r="M3773" s="47">
        <f t="shared" si="418"/>
        <v>2.42</v>
      </c>
      <c r="N3773" s="47">
        <f t="shared" si="419"/>
        <v>2.42</v>
      </c>
      <c r="O3773" s="48">
        <f t="shared" ca="1" si="420"/>
        <v>185000</v>
      </c>
    </row>
    <row r="3774" spans="1:15" x14ac:dyDescent="0.25">
      <c r="A3774">
        <v>3759</v>
      </c>
      <c r="B3774" s="84">
        <v>36557</v>
      </c>
      <c r="C3774" s="47">
        <v>13.75</v>
      </c>
      <c r="D3774" s="47">
        <v>13.81</v>
      </c>
      <c r="E3774" s="47">
        <v>13</v>
      </c>
      <c r="F3774" s="47">
        <v>13</v>
      </c>
      <c r="G3774" s="48">
        <v>130100</v>
      </c>
      <c r="H3774" s="47">
        <v>2.42</v>
      </c>
      <c r="I3774" s="51">
        <f t="shared" si="414"/>
        <v>0.18615384615384614</v>
      </c>
      <c r="J3774" s="51">
        <f t="shared" ca="1" si="415"/>
        <v>2.5</v>
      </c>
      <c r="K3774" s="47">
        <f t="shared" si="416"/>
        <v>2.56</v>
      </c>
      <c r="L3774" s="47">
        <f t="shared" si="417"/>
        <v>2.57</v>
      </c>
      <c r="M3774" s="47">
        <f t="shared" si="418"/>
        <v>2.42</v>
      </c>
      <c r="N3774" s="47">
        <f t="shared" si="419"/>
        <v>2.42</v>
      </c>
      <c r="O3774" s="48">
        <f t="shared" ca="1" si="420"/>
        <v>325250</v>
      </c>
    </row>
    <row r="3775" spans="1:15" x14ac:dyDescent="0.25">
      <c r="A3775">
        <v>3760</v>
      </c>
      <c r="B3775" s="84">
        <v>36556</v>
      </c>
      <c r="C3775" s="47">
        <v>14</v>
      </c>
      <c r="D3775" s="47">
        <v>14</v>
      </c>
      <c r="E3775" s="47">
        <v>13.75</v>
      </c>
      <c r="F3775" s="47">
        <v>13.75</v>
      </c>
      <c r="G3775" s="48">
        <v>60100</v>
      </c>
      <c r="H3775" s="47">
        <v>2.56</v>
      </c>
      <c r="I3775" s="51">
        <f t="shared" si="414"/>
        <v>0.1861818181818182</v>
      </c>
      <c r="J3775" s="51">
        <f t="shared" ca="1" si="415"/>
        <v>2.5</v>
      </c>
      <c r="K3775" s="47">
        <f t="shared" si="416"/>
        <v>2.61</v>
      </c>
      <c r="L3775" s="47">
        <f t="shared" si="417"/>
        <v>2.61</v>
      </c>
      <c r="M3775" s="47">
        <f t="shared" si="418"/>
        <v>2.56</v>
      </c>
      <c r="N3775" s="47">
        <f t="shared" si="419"/>
        <v>2.56</v>
      </c>
      <c r="O3775" s="48">
        <f t="shared" ca="1" si="420"/>
        <v>150250</v>
      </c>
    </row>
    <row r="3776" spans="1:15" x14ac:dyDescent="0.25">
      <c r="A3776">
        <v>3761</v>
      </c>
      <c r="B3776" s="84">
        <v>36553</v>
      </c>
      <c r="C3776" s="47">
        <v>14</v>
      </c>
      <c r="D3776" s="47">
        <v>14.44</v>
      </c>
      <c r="E3776" s="47">
        <v>13.81</v>
      </c>
      <c r="F3776" s="47">
        <v>14.13</v>
      </c>
      <c r="G3776" s="48">
        <v>71300</v>
      </c>
      <c r="H3776" s="47">
        <v>2.63</v>
      </c>
      <c r="I3776" s="51">
        <f t="shared" si="414"/>
        <v>0.18612880396319886</v>
      </c>
      <c r="J3776" s="51">
        <f t="shared" ca="1" si="415"/>
        <v>2.5</v>
      </c>
      <c r="K3776" s="47">
        <f t="shared" si="416"/>
        <v>2.61</v>
      </c>
      <c r="L3776" s="47">
        <f t="shared" si="417"/>
        <v>2.69</v>
      </c>
      <c r="M3776" s="47">
        <f t="shared" si="418"/>
        <v>2.57</v>
      </c>
      <c r="N3776" s="47">
        <f t="shared" si="419"/>
        <v>2.63</v>
      </c>
      <c r="O3776" s="48">
        <f t="shared" ca="1" si="420"/>
        <v>178250</v>
      </c>
    </row>
    <row r="3777" spans="1:15" x14ac:dyDescent="0.25">
      <c r="A3777">
        <v>3762</v>
      </c>
      <c r="B3777" s="84">
        <v>36552</v>
      </c>
      <c r="C3777" s="47">
        <v>14</v>
      </c>
      <c r="D3777" s="47">
        <v>14.19</v>
      </c>
      <c r="E3777" s="47">
        <v>13.81</v>
      </c>
      <c r="F3777" s="47">
        <v>13.87</v>
      </c>
      <c r="G3777" s="48">
        <v>60100</v>
      </c>
      <c r="H3777" s="47">
        <v>2.59</v>
      </c>
      <c r="I3777" s="51">
        <f t="shared" si="414"/>
        <v>0.18673395818312905</v>
      </c>
      <c r="J3777" s="51">
        <f t="shared" ca="1" si="415"/>
        <v>2.5</v>
      </c>
      <c r="K3777" s="47">
        <f t="shared" si="416"/>
        <v>2.61</v>
      </c>
      <c r="L3777" s="47">
        <f t="shared" si="417"/>
        <v>2.65</v>
      </c>
      <c r="M3777" s="47">
        <f t="shared" si="418"/>
        <v>2.58</v>
      </c>
      <c r="N3777" s="47">
        <f t="shared" si="419"/>
        <v>2.59</v>
      </c>
      <c r="O3777" s="48">
        <f t="shared" ca="1" si="420"/>
        <v>150250</v>
      </c>
    </row>
    <row r="3778" spans="1:15" x14ac:dyDescent="0.25">
      <c r="A3778">
        <v>3763</v>
      </c>
      <c r="B3778" s="84">
        <v>36551</v>
      </c>
      <c r="C3778" s="47">
        <v>13.75</v>
      </c>
      <c r="D3778" s="47">
        <v>14.13</v>
      </c>
      <c r="E3778" s="47">
        <v>13.75</v>
      </c>
      <c r="F3778" s="47">
        <v>14</v>
      </c>
      <c r="G3778" s="48">
        <v>94500</v>
      </c>
      <c r="H3778" s="47">
        <v>2.61</v>
      </c>
      <c r="I3778" s="51">
        <f t="shared" si="414"/>
        <v>0.18642857142857142</v>
      </c>
      <c r="J3778" s="51">
        <f t="shared" ca="1" si="415"/>
        <v>2.5</v>
      </c>
      <c r="K3778" s="47">
        <f t="shared" si="416"/>
        <v>2.56</v>
      </c>
      <c r="L3778" s="47">
        <f t="shared" si="417"/>
        <v>2.63</v>
      </c>
      <c r="M3778" s="47">
        <f t="shared" si="418"/>
        <v>2.56</v>
      </c>
      <c r="N3778" s="47">
        <f t="shared" si="419"/>
        <v>2.61</v>
      </c>
      <c r="O3778" s="48">
        <f t="shared" ca="1" si="420"/>
        <v>236250</v>
      </c>
    </row>
    <row r="3779" spans="1:15" x14ac:dyDescent="0.25">
      <c r="A3779">
        <v>3764</v>
      </c>
      <c r="B3779" s="84">
        <v>36550</v>
      </c>
      <c r="C3779" s="47">
        <v>14.56</v>
      </c>
      <c r="D3779" s="47">
        <v>14.56</v>
      </c>
      <c r="E3779" s="47">
        <v>13.75</v>
      </c>
      <c r="F3779" s="47">
        <v>13.75</v>
      </c>
      <c r="G3779" s="48">
        <v>64000</v>
      </c>
      <c r="H3779" s="47">
        <v>2.56</v>
      </c>
      <c r="I3779" s="51">
        <f t="shared" si="414"/>
        <v>0.1861818181818182</v>
      </c>
      <c r="J3779" s="51">
        <f t="shared" ca="1" si="415"/>
        <v>2.5</v>
      </c>
      <c r="K3779" s="47">
        <f t="shared" si="416"/>
        <v>2.71</v>
      </c>
      <c r="L3779" s="47">
        <f t="shared" si="417"/>
        <v>2.71</v>
      </c>
      <c r="M3779" s="47">
        <f t="shared" si="418"/>
        <v>2.56</v>
      </c>
      <c r="N3779" s="47">
        <f t="shared" si="419"/>
        <v>2.56</v>
      </c>
      <c r="O3779" s="48">
        <f t="shared" ca="1" si="420"/>
        <v>160000</v>
      </c>
    </row>
    <row r="3780" spans="1:15" x14ac:dyDescent="0.25">
      <c r="A3780">
        <v>3765</v>
      </c>
      <c r="B3780" s="84">
        <v>36549</v>
      </c>
      <c r="C3780" s="47">
        <v>14.5</v>
      </c>
      <c r="D3780" s="47">
        <v>14.5</v>
      </c>
      <c r="E3780" s="47">
        <v>13.5</v>
      </c>
      <c r="F3780" s="47">
        <v>13.56</v>
      </c>
      <c r="G3780" s="48">
        <v>49700</v>
      </c>
      <c r="H3780" s="47">
        <v>2.5299999999999998</v>
      </c>
      <c r="I3780" s="51">
        <f t="shared" si="414"/>
        <v>0.18657817109144539</v>
      </c>
      <c r="J3780" s="51">
        <f t="shared" ca="1" si="415"/>
        <v>2.5</v>
      </c>
      <c r="K3780" s="47">
        <f t="shared" si="416"/>
        <v>2.71</v>
      </c>
      <c r="L3780" s="47">
        <f t="shared" si="417"/>
        <v>2.71</v>
      </c>
      <c r="M3780" s="47">
        <f t="shared" si="418"/>
        <v>2.52</v>
      </c>
      <c r="N3780" s="47">
        <f t="shared" si="419"/>
        <v>2.5299999999999998</v>
      </c>
      <c r="O3780" s="48">
        <f t="shared" ca="1" si="420"/>
        <v>124250</v>
      </c>
    </row>
    <row r="3781" spans="1:15" x14ac:dyDescent="0.25">
      <c r="A3781">
        <v>3766</v>
      </c>
      <c r="B3781" s="84">
        <v>36546</v>
      </c>
      <c r="C3781" s="47">
        <v>14.13</v>
      </c>
      <c r="D3781" s="47">
        <v>14.28</v>
      </c>
      <c r="E3781" s="47">
        <v>13.87</v>
      </c>
      <c r="F3781" s="47">
        <v>14.16</v>
      </c>
      <c r="G3781" s="48">
        <v>113300</v>
      </c>
      <c r="H3781" s="47">
        <v>2.64</v>
      </c>
      <c r="I3781" s="51">
        <f t="shared" si="414"/>
        <v>0.1864406779661017</v>
      </c>
      <c r="J3781" s="51">
        <f t="shared" ca="1" si="415"/>
        <v>2.5</v>
      </c>
      <c r="K3781" s="47">
        <f t="shared" si="416"/>
        <v>2.63</v>
      </c>
      <c r="L3781" s="47">
        <f t="shared" si="417"/>
        <v>2.66</v>
      </c>
      <c r="M3781" s="47">
        <f t="shared" si="418"/>
        <v>2.59</v>
      </c>
      <c r="N3781" s="47">
        <f t="shared" si="419"/>
        <v>2.64</v>
      </c>
      <c r="O3781" s="48">
        <f t="shared" ca="1" si="420"/>
        <v>283250</v>
      </c>
    </row>
    <row r="3782" spans="1:15" x14ac:dyDescent="0.25">
      <c r="A3782">
        <v>3767</v>
      </c>
      <c r="B3782" s="84">
        <v>36545</v>
      </c>
      <c r="C3782" s="47">
        <v>14.19</v>
      </c>
      <c r="D3782" s="47">
        <v>14.19</v>
      </c>
      <c r="E3782" s="47">
        <v>13.44</v>
      </c>
      <c r="F3782" s="47">
        <v>13.91</v>
      </c>
      <c r="G3782" s="48">
        <v>84100</v>
      </c>
      <c r="H3782" s="47">
        <v>2.59</v>
      </c>
      <c r="I3782" s="51">
        <f t="shared" si="414"/>
        <v>0.18619698058950393</v>
      </c>
      <c r="J3782" s="51">
        <f t="shared" ca="1" si="415"/>
        <v>2.5</v>
      </c>
      <c r="K3782" s="47">
        <f t="shared" si="416"/>
        <v>2.64</v>
      </c>
      <c r="L3782" s="47">
        <f t="shared" si="417"/>
        <v>2.64</v>
      </c>
      <c r="M3782" s="47">
        <f t="shared" si="418"/>
        <v>2.5</v>
      </c>
      <c r="N3782" s="47">
        <f t="shared" si="419"/>
        <v>2.59</v>
      </c>
      <c r="O3782" s="48">
        <f t="shared" ca="1" si="420"/>
        <v>210250</v>
      </c>
    </row>
    <row r="3783" spans="1:15" x14ac:dyDescent="0.25">
      <c r="A3783">
        <v>3768</v>
      </c>
      <c r="B3783" s="84">
        <v>36544</v>
      </c>
      <c r="C3783" s="47">
        <v>13.5</v>
      </c>
      <c r="D3783" s="47">
        <v>14.13</v>
      </c>
      <c r="E3783" s="47">
        <v>13.44</v>
      </c>
      <c r="F3783" s="47">
        <v>13.94</v>
      </c>
      <c r="G3783" s="48">
        <v>79300</v>
      </c>
      <c r="H3783" s="47">
        <v>2.6</v>
      </c>
      <c r="I3783" s="51">
        <f t="shared" si="414"/>
        <v>0.18651362984218078</v>
      </c>
      <c r="J3783" s="51">
        <f t="shared" ca="1" si="415"/>
        <v>2.5</v>
      </c>
      <c r="K3783" s="47">
        <f t="shared" si="416"/>
        <v>2.52</v>
      </c>
      <c r="L3783" s="47">
        <f t="shared" si="417"/>
        <v>2.64</v>
      </c>
      <c r="M3783" s="47">
        <f t="shared" si="418"/>
        <v>2.5099999999999998</v>
      </c>
      <c r="N3783" s="47">
        <f t="shared" si="419"/>
        <v>2.6</v>
      </c>
      <c r="O3783" s="48">
        <f t="shared" ca="1" si="420"/>
        <v>198250</v>
      </c>
    </row>
    <row r="3784" spans="1:15" x14ac:dyDescent="0.25">
      <c r="A3784">
        <v>3769</v>
      </c>
      <c r="B3784" s="84">
        <v>36543</v>
      </c>
      <c r="C3784" s="47">
        <v>13.25</v>
      </c>
      <c r="D3784" s="47">
        <v>13.63</v>
      </c>
      <c r="E3784" s="47">
        <v>13.25</v>
      </c>
      <c r="F3784" s="47">
        <v>13.63</v>
      </c>
      <c r="G3784" s="48">
        <v>40100</v>
      </c>
      <c r="H3784" s="47">
        <v>2.54</v>
      </c>
      <c r="I3784" s="51">
        <f t="shared" si="414"/>
        <v>0.18635363169479088</v>
      </c>
      <c r="J3784" s="51">
        <f t="shared" ca="1" si="415"/>
        <v>2.5</v>
      </c>
      <c r="K3784" s="47">
        <f t="shared" si="416"/>
        <v>2.4700000000000002</v>
      </c>
      <c r="L3784" s="47">
        <f t="shared" si="417"/>
        <v>2.54</v>
      </c>
      <c r="M3784" s="47">
        <f t="shared" si="418"/>
        <v>2.4700000000000002</v>
      </c>
      <c r="N3784" s="47">
        <f t="shared" si="419"/>
        <v>2.54</v>
      </c>
      <c r="O3784" s="48">
        <f t="shared" ca="1" si="420"/>
        <v>100250</v>
      </c>
    </row>
    <row r="3785" spans="1:15" x14ac:dyDescent="0.25">
      <c r="A3785">
        <v>3770</v>
      </c>
      <c r="B3785" s="84">
        <v>36539</v>
      </c>
      <c r="C3785" s="47">
        <v>14.37</v>
      </c>
      <c r="D3785" s="47">
        <v>14.37</v>
      </c>
      <c r="E3785" s="47">
        <v>13.25</v>
      </c>
      <c r="F3785" s="47">
        <v>13.25</v>
      </c>
      <c r="G3785" s="48">
        <v>85600</v>
      </c>
      <c r="H3785" s="47">
        <v>2.4700000000000002</v>
      </c>
      <c r="I3785" s="51">
        <f t="shared" si="414"/>
        <v>0.18641509433962267</v>
      </c>
      <c r="J3785" s="51">
        <f t="shared" ca="1" si="415"/>
        <v>2.5</v>
      </c>
      <c r="K3785" s="47">
        <f t="shared" si="416"/>
        <v>2.68</v>
      </c>
      <c r="L3785" s="47">
        <f t="shared" si="417"/>
        <v>2.68</v>
      </c>
      <c r="M3785" s="47">
        <f t="shared" si="418"/>
        <v>2.4700000000000002</v>
      </c>
      <c r="N3785" s="47">
        <f t="shared" si="419"/>
        <v>2.4700000000000002</v>
      </c>
      <c r="O3785" s="48">
        <f t="shared" ca="1" si="420"/>
        <v>214000</v>
      </c>
    </row>
    <row r="3786" spans="1:15" x14ac:dyDescent="0.25">
      <c r="A3786">
        <v>3771</v>
      </c>
      <c r="B3786" s="84">
        <v>36538</v>
      </c>
      <c r="C3786" s="47">
        <v>13.25</v>
      </c>
      <c r="D3786" s="47">
        <v>14.37</v>
      </c>
      <c r="E3786" s="47">
        <v>13.25</v>
      </c>
      <c r="F3786" s="47">
        <v>14</v>
      </c>
      <c r="G3786" s="48">
        <v>99600</v>
      </c>
      <c r="H3786" s="47">
        <v>2.61</v>
      </c>
      <c r="I3786" s="51">
        <f t="shared" si="414"/>
        <v>0.18642857142857142</v>
      </c>
      <c r="J3786" s="51">
        <f t="shared" ca="1" si="415"/>
        <v>2.5</v>
      </c>
      <c r="K3786" s="47">
        <f t="shared" si="416"/>
        <v>2.4700000000000002</v>
      </c>
      <c r="L3786" s="47">
        <f t="shared" si="417"/>
        <v>2.68</v>
      </c>
      <c r="M3786" s="47">
        <f t="shared" si="418"/>
        <v>2.4700000000000002</v>
      </c>
      <c r="N3786" s="47">
        <f t="shared" si="419"/>
        <v>2.61</v>
      </c>
      <c r="O3786" s="48">
        <f t="shared" ca="1" si="420"/>
        <v>249000</v>
      </c>
    </row>
    <row r="3787" spans="1:15" x14ac:dyDescent="0.25">
      <c r="A3787">
        <v>3772</v>
      </c>
      <c r="B3787" s="84">
        <v>36537</v>
      </c>
      <c r="C3787" s="47">
        <v>13.5</v>
      </c>
      <c r="D3787" s="47">
        <v>13.5</v>
      </c>
      <c r="E3787" s="47">
        <v>13</v>
      </c>
      <c r="F3787" s="47">
        <v>13</v>
      </c>
      <c r="G3787" s="48">
        <v>38000</v>
      </c>
      <c r="H3787" s="47">
        <v>2.42</v>
      </c>
      <c r="I3787" s="51">
        <f t="shared" si="414"/>
        <v>0.18615384615384614</v>
      </c>
      <c r="J3787" s="51">
        <f t="shared" ca="1" si="415"/>
        <v>2.5</v>
      </c>
      <c r="K3787" s="47">
        <f t="shared" si="416"/>
        <v>2.5099999999999998</v>
      </c>
      <c r="L3787" s="47">
        <f t="shared" si="417"/>
        <v>2.5099999999999998</v>
      </c>
      <c r="M3787" s="47">
        <f t="shared" si="418"/>
        <v>2.42</v>
      </c>
      <c r="N3787" s="47">
        <f t="shared" si="419"/>
        <v>2.42</v>
      </c>
      <c r="O3787" s="48">
        <f t="shared" ca="1" si="420"/>
        <v>95000</v>
      </c>
    </row>
    <row r="3788" spans="1:15" x14ac:dyDescent="0.25">
      <c r="A3788">
        <v>3773</v>
      </c>
      <c r="B3788" s="84">
        <v>36536</v>
      </c>
      <c r="C3788" s="47">
        <v>13.16</v>
      </c>
      <c r="D3788" s="47">
        <v>13.25</v>
      </c>
      <c r="E3788" s="47">
        <v>12.75</v>
      </c>
      <c r="F3788" s="47">
        <v>12.87</v>
      </c>
      <c r="G3788" s="48">
        <v>764900</v>
      </c>
      <c r="H3788" s="47">
        <v>2.4</v>
      </c>
      <c r="I3788" s="51">
        <f t="shared" si="414"/>
        <v>0.18648018648018649</v>
      </c>
      <c r="J3788" s="51">
        <f t="shared" ca="1" si="415"/>
        <v>2.5</v>
      </c>
      <c r="K3788" s="47">
        <f t="shared" si="416"/>
        <v>2.4500000000000002</v>
      </c>
      <c r="L3788" s="47">
        <f t="shared" si="417"/>
        <v>2.4700000000000002</v>
      </c>
      <c r="M3788" s="47">
        <f t="shared" si="418"/>
        <v>2.38</v>
      </c>
      <c r="N3788" s="47">
        <f t="shared" si="419"/>
        <v>2.4</v>
      </c>
      <c r="O3788" s="48">
        <f t="shared" ca="1" si="420"/>
        <v>1912250</v>
      </c>
    </row>
    <row r="3789" spans="1:15" x14ac:dyDescent="0.25">
      <c r="A3789">
        <v>3774</v>
      </c>
      <c r="B3789" s="84">
        <v>36535</v>
      </c>
      <c r="C3789" s="47">
        <v>14.16</v>
      </c>
      <c r="D3789" s="47">
        <v>14.16</v>
      </c>
      <c r="E3789" s="47">
        <v>12.87</v>
      </c>
      <c r="F3789" s="47">
        <v>13.25</v>
      </c>
      <c r="G3789" s="48">
        <v>499200</v>
      </c>
      <c r="H3789" s="47">
        <v>2.4700000000000002</v>
      </c>
      <c r="I3789" s="51">
        <f t="shared" si="414"/>
        <v>0.18641509433962267</v>
      </c>
      <c r="J3789" s="51">
        <f t="shared" ca="1" si="415"/>
        <v>2.5</v>
      </c>
      <c r="K3789" s="47">
        <f t="shared" si="416"/>
        <v>2.64</v>
      </c>
      <c r="L3789" s="47">
        <f t="shared" si="417"/>
        <v>2.64</v>
      </c>
      <c r="M3789" s="47">
        <f t="shared" si="418"/>
        <v>2.4</v>
      </c>
      <c r="N3789" s="47">
        <f t="shared" si="419"/>
        <v>2.4700000000000002</v>
      </c>
      <c r="O3789" s="48">
        <f t="shared" ca="1" si="420"/>
        <v>1248000</v>
      </c>
    </row>
    <row r="3790" spans="1:15" x14ac:dyDescent="0.25">
      <c r="A3790">
        <v>3775</v>
      </c>
      <c r="B3790" s="84">
        <v>36532</v>
      </c>
      <c r="C3790" s="47">
        <v>14.37</v>
      </c>
      <c r="D3790" s="47">
        <v>14.37</v>
      </c>
      <c r="E3790" s="47">
        <v>13.87</v>
      </c>
      <c r="F3790" s="47">
        <v>14.13</v>
      </c>
      <c r="G3790" s="48">
        <v>404500</v>
      </c>
      <c r="H3790" s="47">
        <v>2.63</v>
      </c>
      <c r="I3790" s="51">
        <f t="shared" si="414"/>
        <v>0.18612880396319886</v>
      </c>
      <c r="J3790" s="51">
        <f t="shared" ca="1" si="415"/>
        <v>2.5</v>
      </c>
      <c r="K3790" s="47">
        <f t="shared" si="416"/>
        <v>2.67</v>
      </c>
      <c r="L3790" s="47">
        <f t="shared" si="417"/>
        <v>2.67</v>
      </c>
      <c r="M3790" s="47">
        <f t="shared" si="418"/>
        <v>2.58</v>
      </c>
      <c r="N3790" s="47">
        <f t="shared" si="419"/>
        <v>2.63</v>
      </c>
      <c r="O3790" s="48">
        <f t="shared" ca="1" si="420"/>
        <v>1011250</v>
      </c>
    </row>
    <row r="3791" spans="1:15" x14ac:dyDescent="0.25">
      <c r="A3791">
        <v>3776</v>
      </c>
      <c r="B3791" s="84">
        <v>36531</v>
      </c>
      <c r="C3791" s="47">
        <v>14.75</v>
      </c>
      <c r="D3791" s="47">
        <v>15.25</v>
      </c>
      <c r="E3791" s="47">
        <v>14.25</v>
      </c>
      <c r="F3791" s="47">
        <v>14.37</v>
      </c>
      <c r="G3791" s="48">
        <v>52800</v>
      </c>
      <c r="H3791" s="47">
        <v>2.68</v>
      </c>
      <c r="I3791" s="51">
        <f t="shared" si="414"/>
        <v>0.18649965205288799</v>
      </c>
      <c r="J3791" s="51">
        <f t="shared" ca="1" si="415"/>
        <v>2.5</v>
      </c>
      <c r="K3791" s="47">
        <f t="shared" si="416"/>
        <v>2.75</v>
      </c>
      <c r="L3791" s="47">
        <f t="shared" si="417"/>
        <v>2.84</v>
      </c>
      <c r="M3791" s="47">
        <f t="shared" si="418"/>
        <v>2.66</v>
      </c>
      <c r="N3791" s="47">
        <f t="shared" si="419"/>
        <v>2.68</v>
      </c>
      <c r="O3791" s="48">
        <f t="shared" ca="1" si="420"/>
        <v>132000</v>
      </c>
    </row>
    <row r="3792" spans="1:15" x14ac:dyDescent="0.25">
      <c r="A3792">
        <v>3777</v>
      </c>
      <c r="B3792" s="84">
        <v>36530</v>
      </c>
      <c r="C3792" s="47">
        <v>15.28</v>
      </c>
      <c r="D3792" s="47">
        <v>15.5</v>
      </c>
      <c r="E3792" s="47">
        <v>14.88</v>
      </c>
      <c r="F3792" s="47">
        <v>15</v>
      </c>
      <c r="G3792" s="48">
        <v>100800</v>
      </c>
      <c r="H3792" s="47">
        <v>2.8</v>
      </c>
      <c r="I3792" s="51">
        <f t="shared" si="414"/>
        <v>0.18666666666666665</v>
      </c>
      <c r="J3792" s="51">
        <f t="shared" ca="1" si="415"/>
        <v>2.5</v>
      </c>
      <c r="K3792" s="47">
        <f t="shared" si="416"/>
        <v>2.85</v>
      </c>
      <c r="L3792" s="47">
        <f t="shared" si="417"/>
        <v>2.89</v>
      </c>
      <c r="M3792" s="47">
        <f t="shared" si="418"/>
        <v>2.78</v>
      </c>
      <c r="N3792" s="47">
        <f t="shared" si="419"/>
        <v>2.8</v>
      </c>
      <c r="O3792" s="48">
        <f t="shared" ca="1" si="420"/>
        <v>252000</v>
      </c>
    </row>
    <row r="3793" spans="1:15" x14ac:dyDescent="0.25">
      <c r="A3793">
        <v>3778</v>
      </c>
      <c r="B3793" s="84">
        <v>36529</v>
      </c>
      <c r="C3793" s="47">
        <v>14.94</v>
      </c>
      <c r="D3793" s="47">
        <v>15.5</v>
      </c>
      <c r="E3793" s="47">
        <v>14.75</v>
      </c>
      <c r="F3793" s="47">
        <v>15.22</v>
      </c>
      <c r="G3793" s="48">
        <v>77300</v>
      </c>
      <c r="H3793" s="47">
        <v>2.84</v>
      </c>
      <c r="I3793" s="51">
        <f t="shared" ref="I3793:I3856" si="421">H3793/F3793</f>
        <v>0.18659658344283836</v>
      </c>
      <c r="J3793" s="51">
        <f t="shared" ref="J3793:J3856" ca="1" si="422">INDEX(OFFSET($T$15,0,0,$S$13+1,1),MATCH(B3793,OFFSET($Q$15,0,0,$S$13+1,1),-1))</f>
        <v>2.5</v>
      </c>
      <c r="K3793" s="47">
        <f t="shared" ref="K3793:K3856" si="423">ROUND($I3793*C3793,2)</f>
        <v>2.79</v>
      </c>
      <c r="L3793" s="47">
        <f t="shared" ref="L3793:L3856" si="424">ROUND($I3793*D3793,2)</f>
        <v>2.89</v>
      </c>
      <c r="M3793" s="47">
        <f t="shared" ref="M3793:M3856" si="425">ROUND($I3793*E3793,2)</f>
        <v>2.75</v>
      </c>
      <c r="N3793" s="47">
        <f t="shared" ref="N3793:N3856" si="426">ROUND($I3793*F3793,2)</f>
        <v>2.84</v>
      </c>
      <c r="O3793" s="48">
        <f t="shared" ref="O3793:O3856" ca="1" si="427">G3793*J3793</f>
        <v>193250</v>
      </c>
    </row>
    <row r="3794" spans="1:15" x14ac:dyDescent="0.25">
      <c r="A3794">
        <v>3779</v>
      </c>
      <c r="B3794" s="84">
        <v>36528</v>
      </c>
      <c r="C3794" s="47">
        <v>15.75</v>
      </c>
      <c r="D3794" s="47">
        <v>16.12</v>
      </c>
      <c r="E3794" s="47">
        <v>14.88</v>
      </c>
      <c r="F3794" s="47">
        <v>15.25</v>
      </c>
      <c r="G3794" s="48">
        <v>88800</v>
      </c>
      <c r="H3794" s="47">
        <v>2.84</v>
      </c>
      <c r="I3794" s="51">
        <f t="shared" si="421"/>
        <v>0.18622950819672129</v>
      </c>
      <c r="J3794" s="51">
        <f t="shared" ca="1" si="422"/>
        <v>2.5</v>
      </c>
      <c r="K3794" s="47">
        <f t="shared" si="423"/>
        <v>2.93</v>
      </c>
      <c r="L3794" s="47">
        <f t="shared" si="424"/>
        <v>3</v>
      </c>
      <c r="M3794" s="47">
        <f t="shared" si="425"/>
        <v>2.77</v>
      </c>
      <c r="N3794" s="47">
        <f t="shared" si="426"/>
        <v>2.84</v>
      </c>
      <c r="O3794" s="48">
        <f t="shared" ca="1" si="427"/>
        <v>222000</v>
      </c>
    </row>
    <row r="3795" spans="1:15" x14ac:dyDescent="0.25">
      <c r="A3795">
        <v>3780</v>
      </c>
      <c r="B3795" s="84">
        <v>36525</v>
      </c>
      <c r="C3795" s="47">
        <v>15.62</v>
      </c>
      <c r="D3795" s="47">
        <v>16.190000000000001</v>
      </c>
      <c r="E3795" s="47">
        <v>15.38</v>
      </c>
      <c r="F3795" s="47">
        <v>15.75</v>
      </c>
      <c r="G3795" s="48">
        <v>16000</v>
      </c>
      <c r="H3795" s="47">
        <v>2.93</v>
      </c>
      <c r="I3795" s="51">
        <f t="shared" si="421"/>
        <v>0.18603174603174605</v>
      </c>
      <c r="J3795" s="51">
        <f t="shared" ca="1" si="422"/>
        <v>2.5</v>
      </c>
      <c r="K3795" s="47">
        <f t="shared" si="423"/>
        <v>2.91</v>
      </c>
      <c r="L3795" s="47">
        <f t="shared" si="424"/>
        <v>3.01</v>
      </c>
      <c r="M3795" s="47">
        <f t="shared" si="425"/>
        <v>2.86</v>
      </c>
      <c r="N3795" s="47">
        <f t="shared" si="426"/>
        <v>2.93</v>
      </c>
      <c r="O3795" s="48">
        <f t="shared" ca="1" si="427"/>
        <v>40000</v>
      </c>
    </row>
    <row r="3796" spans="1:15" x14ac:dyDescent="0.25">
      <c r="A3796">
        <v>3781</v>
      </c>
      <c r="B3796" s="84">
        <v>36524</v>
      </c>
      <c r="C3796" s="47">
        <v>15.12</v>
      </c>
      <c r="D3796" s="47">
        <v>16.62</v>
      </c>
      <c r="E3796" s="47">
        <v>15.12</v>
      </c>
      <c r="F3796" s="47">
        <v>15.5</v>
      </c>
      <c r="G3796" s="48">
        <v>50500</v>
      </c>
      <c r="H3796" s="47">
        <v>2.89</v>
      </c>
      <c r="I3796" s="51">
        <f t="shared" si="421"/>
        <v>0.18645161290322582</v>
      </c>
      <c r="J3796" s="51">
        <f t="shared" ca="1" si="422"/>
        <v>2.5</v>
      </c>
      <c r="K3796" s="47">
        <f t="shared" si="423"/>
        <v>2.82</v>
      </c>
      <c r="L3796" s="47">
        <f t="shared" si="424"/>
        <v>3.1</v>
      </c>
      <c r="M3796" s="47">
        <f t="shared" si="425"/>
        <v>2.82</v>
      </c>
      <c r="N3796" s="47">
        <f t="shared" si="426"/>
        <v>2.89</v>
      </c>
      <c r="O3796" s="48">
        <f t="shared" ca="1" si="427"/>
        <v>126250</v>
      </c>
    </row>
    <row r="3797" spans="1:15" x14ac:dyDescent="0.25">
      <c r="A3797">
        <v>3782</v>
      </c>
      <c r="B3797" s="84">
        <v>36523</v>
      </c>
      <c r="C3797" s="47">
        <v>15.03</v>
      </c>
      <c r="D3797" s="47">
        <v>15.88</v>
      </c>
      <c r="E3797" s="47">
        <v>14.88</v>
      </c>
      <c r="F3797" s="47">
        <v>15.69</v>
      </c>
      <c r="G3797" s="48">
        <v>69600</v>
      </c>
      <c r="H3797" s="47">
        <v>2.92</v>
      </c>
      <c r="I3797" s="51">
        <f t="shared" si="421"/>
        <v>0.18610579987253029</v>
      </c>
      <c r="J3797" s="51">
        <f t="shared" ca="1" si="422"/>
        <v>2.5</v>
      </c>
      <c r="K3797" s="47">
        <f t="shared" si="423"/>
        <v>2.8</v>
      </c>
      <c r="L3797" s="47">
        <f t="shared" si="424"/>
        <v>2.96</v>
      </c>
      <c r="M3797" s="47">
        <f t="shared" si="425"/>
        <v>2.77</v>
      </c>
      <c r="N3797" s="47">
        <f t="shared" si="426"/>
        <v>2.92</v>
      </c>
      <c r="O3797" s="48">
        <f t="shared" ca="1" si="427"/>
        <v>174000</v>
      </c>
    </row>
    <row r="3798" spans="1:15" x14ac:dyDescent="0.25">
      <c r="A3798">
        <v>3783</v>
      </c>
      <c r="B3798" s="84">
        <v>36522</v>
      </c>
      <c r="C3798" s="47">
        <v>15.25</v>
      </c>
      <c r="D3798" s="47">
        <v>15.47</v>
      </c>
      <c r="E3798" s="47">
        <v>14.88</v>
      </c>
      <c r="F3798" s="47">
        <v>15.16</v>
      </c>
      <c r="G3798" s="48">
        <v>210000</v>
      </c>
      <c r="H3798" s="47">
        <v>2.82</v>
      </c>
      <c r="I3798" s="51">
        <f t="shared" si="421"/>
        <v>0.18601583113456463</v>
      </c>
      <c r="J3798" s="51">
        <f t="shared" ca="1" si="422"/>
        <v>2.5</v>
      </c>
      <c r="K3798" s="47">
        <f t="shared" si="423"/>
        <v>2.84</v>
      </c>
      <c r="L3798" s="47">
        <f t="shared" si="424"/>
        <v>2.88</v>
      </c>
      <c r="M3798" s="47">
        <f t="shared" si="425"/>
        <v>2.77</v>
      </c>
      <c r="N3798" s="47">
        <f t="shared" si="426"/>
        <v>2.82</v>
      </c>
      <c r="O3798" s="48">
        <f t="shared" ca="1" si="427"/>
        <v>525000</v>
      </c>
    </row>
    <row r="3799" spans="1:15" x14ac:dyDescent="0.25">
      <c r="A3799">
        <v>3784</v>
      </c>
      <c r="B3799" s="84">
        <v>36521</v>
      </c>
      <c r="C3799" s="47">
        <v>15.12</v>
      </c>
      <c r="D3799" s="47">
        <v>16.5</v>
      </c>
      <c r="E3799" s="47">
        <v>15.12</v>
      </c>
      <c r="F3799" s="47">
        <v>15.25</v>
      </c>
      <c r="G3799" s="48">
        <v>257700</v>
      </c>
      <c r="H3799" s="47">
        <v>2.84</v>
      </c>
      <c r="I3799" s="51">
        <f t="shared" si="421"/>
        <v>0.18622950819672129</v>
      </c>
      <c r="J3799" s="51">
        <f t="shared" ca="1" si="422"/>
        <v>2.5</v>
      </c>
      <c r="K3799" s="47">
        <f t="shared" si="423"/>
        <v>2.82</v>
      </c>
      <c r="L3799" s="47">
        <f t="shared" si="424"/>
        <v>3.07</v>
      </c>
      <c r="M3799" s="47">
        <f t="shared" si="425"/>
        <v>2.82</v>
      </c>
      <c r="N3799" s="47">
        <f t="shared" si="426"/>
        <v>2.84</v>
      </c>
      <c r="O3799" s="48">
        <f t="shared" ca="1" si="427"/>
        <v>644250</v>
      </c>
    </row>
    <row r="3800" spans="1:15" x14ac:dyDescent="0.25">
      <c r="A3800">
        <v>3785</v>
      </c>
      <c r="B3800" s="84">
        <v>36517</v>
      </c>
      <c r="C3800" s="47">
        <v>15.31</v>
      </c>
      <c r="D3800" s="47">
        <v>15.38</v>
      </c>
      <c r="E3800" s="47">
        <v>15.25</v>
      </c>
      <c r="F3800" s="47">
        <v>15.25</v>
      </c>
      <c r="G3800" s="48">
        <v>178800</v>
      </c>
      <c r="H3800" s="47">
        <v>2.84</v>
      </c>
      <c r="I3800" s="51">
        <f t="shared" si="421"/>
        <v>0.18622950819672129</v>
      </c>
      <c r="J3800" s="51">
        <f t="shared" ca="1" si="422"/>
        <v>2.5</v>
      </c>
      <c r="K3800" s="47">
        <f t="shared" si="423"/>
        <v>2.85</v>
      </c>
      <c r="L3800" s="47">
        <f t="shared" si="424"/>
        <v>2.86</v>
      </c>
      <c r="M3800" s="47">
        <f t="shared" si="425"/>
        <v>2.84</v>
      </c>
      <c r="N3800" s="47">
        <f t="shared" si="426"/>
        <v>2.84</v>
      </c>
      <c r="O3800" s="48">
        <f t="shared" ca="1" si="427"/>
        <v>447000</v>
      </c>
    </row>
    <row r="3801" spans="1:15" x14ac:dyDescent="0.25">
      <c r="A3801">
        <v>3786</v>
      </c>
      <c r="B3801" s="84">
        <v>36516</v>
      </c>
      <c r="C3801" s="47">
        <v>15.12</v>
      </c>
      <c r="D3801" s="47">
        <v>15.44</v>
      </c>
      <c r="E3801" s="47">
        <v>15.12</v>
      </c>
      <c r="F3801" s="47">
        <v>15.25</v>
      </c>
      <c r="G3801" s="48">
        <v>324900</v>
      </c>
      <c r="H3801" s="47">
        <v>2.84</v>
      </c>
      <c r="I3801" s="51">
        <f t="shared" si="421"/>
        <v>0.18622950819672129</v>
      </c>
      <c r="J3801" s="51">
        <f t="shared" ca="1" si="422"/>
        <v>2.5</v>
      </c>
      <c r="K3801" s="47">
        <f t="shared" si="423"/>
        <v>2.82</v>
      </c>
      <c r="L3801" s="47">
        <f t="shared" si="424"/>
        <v>2.88</v>
      </c>
      <c r="M3801" s="47">
        <f t="shared" si="425"/>
        <v>2.82</v>
      </c>
      <c r="N3801" s="47">
        <f t="shared" si="426"/>
        <v>2.84</v>
      </c>
      <c r="O3801" s="48">
        <f t="shared" ca="1" si="427"/>
        <v>812250</v>
      </c>
    </row>
    <row r="3802" spans="1:15" x14ac:dyDescent="0.25">
      <c r="A3802">
        <v>3787</v>
      </c>
      <c r="B3802" s="84">
        <v>36515</v>
      </c>
      <c r="C3802" s="47">
        <v>15.5</v>
      </c>
      <c r="D3802" s="47">
        <v>15.5</v>
      </c>
      <c r="E3802" s="47">
        <v>15</v>
      </c>
      <c r="F3802" s="47">
        <v>15.25</v>
      </c>
      <c r="G3802" s="48">
        <v>80500</v>
      </c>
      <c r="H3802" s="47">
        <v>2.84</v>
      </c>
      <c r="I3802" s="51">
        <f t="shared" si="421"/>
        <v>0.18622950819672129</v>
      </c>
      <c r="J3802" s="51">
        <f t="shared" ca="1" si="422"/>
        <v>2.5</v>
      </c>
      <c r="K3802" s="47">
        <f t="shared" si="423"/>
        <v>2.89</v>
      </c>
      <c r="L3802" s="47">
        <f t="shared" si="424"/>
        <v>2.89</v>
      </c>
      <c r="M3802" s="47">
        <f t="shared" si="425"/>
        <v>2.79</v>
      </c>
      <c r="N3802" s="47">
        <f t="shared" si="426"/>
        <v>2.84</v>
      </c>
      <c r="O3802" s="48">
        <f t="shared" ca="1" si="427"/>
        <v>201250</v>
      </c>
    </row>
    <row r="3803" spans="1:15" x14ac:dyDescent="0.25">
      <c r="A3803">
        <v>3788</v>
      </c>
      <c r="B3803" s="84">
        <v>36514</v>
      </c>
      <c r="C3803" s="47">
        <v>15.12</v>
      </c>
      <c r="D3803" s="47">
        <v>15.62</v>
      </c>
      <c r="E3803" s="47">
        <v>15</v>
      </c>
      <c r="F3803" s="47">
        <v>15.06</v>
      </c>
      <c r="G3803" s="48">
        <v>152100</v>
      </c>
      <c r="H3803" s="47">
        <v>2.81</v>
      </c>
      <c r="I3803" s="51">
        <f t="shared" si="421"/>
        <v>0.18658698539176627</v>
      </c>
      <c r="J3803" s="51">
        <f t="shared" ca="1" si="422"/>
        <v>2.5</v>
      </c>
      <c r="K3803" s="47">
        <f t="shared" si="423"/>
        <v>2.82</v>
      </c>
      <c r="L3803" s="47">
        <f t="shared" si="424"/>
        <v>2.91</v>
      </c>
      <c r="M3803" s="47">
        <f t="shared" si="425"/>
        <v>2.8</v>
      </c>
      <c r="N3803" s="47">
        <f t="shared" si="426"/>
        <v>2.81</v>
      </c>
      <c r="O3803" s="48">
        <f t="shared" ca="1" si="427"/>
        <v>380250</v>
      </c>
    </row>
    <row r="3804" spans="1:15" x14ac:dyDescent="0.25">
      <c r="A3804">
        <v>3789</v>
      </c>
      <c r="B3804" s="84">
        <v>36511</v>
      </c>
      <c r="C3804" s="47">
        <v>15.25</v>
      </c>
      <c r="D3804" s="47">
        <v>15.75</v>
      </c>
      <c r="E3804" s="47">
        <v>14.88</v>
      </c>
      <c r="F3804" s="47">
        <v>15.06</v>
      </c>
      <c r="G3804" s="48">
        <v>238500</v>
      </c>
      <c r="H3804" s="47">
        <v>2.81</v>
      </c>
      <c r="I3804" s="51">
        <f t="shared" si="421"/>
        <v>0.18658698539176627</v>
      </c>
      <c r="J3804" s="51">
        <f t="shared" ca="1" si="422"/>
        <v>2.5</v>
      </c>
      <c r="K3804" s="47">
        <f t="shared" si="423"/>
        <v>2.85</v>
      </c>
      <c r="L3804" s="47">
        <f t="shared" si="424"/>
        <v>2.94</v>
      </c>
      <c r="M3804" s="47">
        <f t="shared" si="425"/>
        <v>2.78</v>
      </c>
      <c r="N3804" s="47">
        <f t="shared" si="426"/>
        <v>2.81</v>
      </c>
      <c r="O3804" s="48">
        <f t="shared" ca="1" si="427"/>
        <v>596250</v>
      </c>
    </row>
    <row r="3805" spans="1:15" x14ac:dyDescent="0.25">
      <c r="A3805">
        <v>3790</v>
      </c>
      <c r="B3805" s="84">
        <v>36510</v>
      </c>
      <c r="C3805" s="47">
        <v>14.69</v>
      </c>
      <c r="D3805" s="47">
        <v>15</v>
      </c>
      <c r="E3805" s="47">
        <v>14.62</v>
      </c>
      <c r="F3805" s="47">
        <v>14.81</v>
      </c>
      <c r="G3805" s="48">
        <v>196900</v>
      </c>
      <c r="H3805" s="47">
        <v>2.76</v>
      </c>
      <c r="I3805" s="51">
        <f t="shared" si="421"/>
        <v>0.18636056718433489</v>
      </c>
      <c r="J3805" s="51">
        <f t="shared" ca="1" si="422"/>
        <v>2.5</v>
      </c>
      <c r="K3805" s="47">
        <f t="shared" si="423"/>
        <v>2.74</v>
      </c>
      <c r="L3805" s="47">
        <f t="shared" si="424"/>
        <v>2.8</v>
      </c>
      <c r="M3805" s="47">
        <f t="shared" si="425"/>
        <v>2.72</v>
      </c>
      <c r="N3805" s="47">
        <f t="shared" si="426"/>
        <v>2.76</v>
      </c>
      <c r="O3805" s="48">
        <f t="shared" ca="1" si="427"/>
        <v>492250</v>
      </c>
    </row>
    <row r="3806" spans="1:15" x14ac:dyDescent="0.25">
      <c r="A3806">
        <v>3791</v>
      </c>
      <c r="B3806" s="84">
        <v>36509</v>
      </c>
      <c r="C3806" s="47">
        <v>14.69</v>
      </c>
      <c r="D3806" s="47">
        <v>14.75</v>
      </c>
      <c r="E3806" s="47">
        <v>14.62</v>
      </c>
      <c r="F3806" s="47">
        <v>14.69</v>
      </c>
      <c r="G3806" s="48">
        <v>320500</v>
      </c>
      <c r="H3806" s="47">
        <v>2.74</v>
      </c>
      <c r="I3806" s="51">
        <f t="shared" si="421"/>
        <v>0.18652144315861133</v>
      </c>
      <c r="J3806" s="51">
        <f t="shared" ca="1" si="422"/>
        <v>2.5</v>
      </c>
      <c r="K3806" s="47">
        <f t="shared" si="423"/>
        <v>2.74</v>
      </c>
      <c r="L3806" s="47">
        <f t="shared" si="424"/>
        <v>2.75</v>
      </c>
      <c r="M3806" s="47">
        <f t="shared" si="425"/>
        <v>2.73</v>
      </c>
      <c r="N3806" s="47">
        <f t="shared" si="426"/>
        <v>2.74</v>
      </c>
      <c r="O3806" s="48">
        <f t="shared" ca="1" si="427"/>
        <v>801250</v>
      </c>
    </row>
    <row r="3807" spans="1:15" x14ac:dyDescent="0.25">
      <c r="A3807">
        <v>3792</v>
      </c>
      <c r="B3807" s="84">
        <v>36508</v>
      </c>
      <c r="C3807" s="47">
        <v>14.88</v>
      </c>
      <c r="D3807" s="47">
        <v>14.88</v>
      </c>
      <c r="E3807" s="47">
        <v>14.37</v>
      </c>
      <c r="F3807" s="47">
        <v>14.75</v>
      </c>
      <c r="G3807" s="48">
        <v>126000</v>
      </c>
      <c r="H3807" s="47">
        <v>2.75</v>
      </c>
      <c r="I3807" s="51">
        <f t="shared" si="421"/>
        <v>0.1864406779661017</v>
      </c>
      <c r="J3807" s="51">
        <f t="shared" ca="1" si="422"/>
        <v>2.5</v>
      </c>
      <c r="K3807" s="47">
        <f t="shared" si="423"/>
        <v>2.77</v>
      </c>
      <c r="L3807" s="47">
        <f t="shared" si="424"/>
        <v>2.77</v>
      </c>
      <c r="M3807" s="47">
        <f t="shared" si="425"/>
        <v>2.68</v>
      </c>
      <c r="N3807" s="47">
        <f t="shared" si="426"/>
        <v>2.75</v>
      </c>
      <c r="O3807" s="48">
        <f t="shared" ca="1" si="427"/>
        <v>315000</v>
      </c>
    </row>
    <row r="3808" spans="1:15" x14ac:dyDescent="0.25">
      <c r="A3808">
        <v>3793</v>
      </c>
      <c r="B3808" s="84">
        <v>36507</v>
      </c>
      <c r="C3808" s="47">
        <v>14.69</v>
      </c>
      <c r="D3808" s="47">
        <v>14.94</v>
      </c>
      <c r="E3808" s="47">
        <v>14.69</v>
      </c>
      <c r="F3808" s="47">
        <v>14.88</v>
      </c>
      <c r="G3808" s="48">
        <v>136400</v>
      </c>
      <c r="H3808" s="47">
        <v>2.77</v>
      </c>
      <c r="I3808" s="51">
        <f t="shared" si="421"/>
        <v>0.18615591397849462</v>
      </c>
      <c r="J3808" s="51">
        <f t="shared" ca="1" si="422"/>
        <v>2.5</v>
      </c>
      <c r="K3808" s="47">
        <f t="shared" si="423"/>
        <v>2.73</v>
      </c>
      <c r="L3808" s="47">
        <f t="shared" si="424"/>
        <v>2.78</v>
      </c>
      <c r="M3808" s="47">
        <f t="shared" si="425"/>
        <v>2.73</v>
      </c>
      <c r="N3808" s="47">
        <f t="shared" si="426"/>
        <v>2.77</v>
      </c>
      <c r="O3808" s="48">
        <f t="shared" ca="1" si="427"/>
        <v>341000</v>
      </c>
    </row>
    <row r="3809" spans="1:15" x14ac:dyDescent="0.25">
      <c r="A3809">
        <v>3794</v>
      </c>
      <c r="B3809" s="84">
        <v>36504</v>
      </c>
      <c r="C3809" s="47">
        <v>15</v>
      </c>
      <c r="D3809" s="47">
        <v>15.06</v>
      </c>
      <c r="E3809" s="47">
        <v>14.69</v>
      </c>
      <c r="F3809" s="47">
        <v>14.75</v>
      </c>
      <c r="G3809" s="48">
        <v>216100</v>
      </c>
      <c r="H3809" s="47">
        <v>2.75</v>
      </c>
      <c r="I3809" s="51">
        <f t="shared" si="421"/>
        <v>0.1864406779661017</v>
      </c>
      <c r="J3809" s="51">
        <f t="shared" ca="1" si="422"/>
        <v>2.5</v>
      </c>
      <c r="K3809" s="47">
        <f t="shared" si="423"/>
        <v>2.8</v>
      </c>
      <c r="L3809" s="47">
        <f t="shared" si="424"/>
        <v>2.81</v>
      </c>
      <c r="M3809" s="47">
        <f t="shared" si="425"/>
        <v>2.74</v>
      </c>
      <c r="N3809" s="47">
        <f t="shared" si="426"/>
        <v>2.75</v>
      </c>
      <c r="O3809" s="48">
        <f t="shared" ca="1" si="427"/>
        <v>540250</v>
      </c>
    </row>
    <row r="3810" spans="1:15" x14ac:dyDescent="0.25">
      <c r="A3810">
        <v>3795</v>
      </c>
      <c r="B3810" s="84">
        <v>36503</v>
      </c>
      <c r="C3810" s="47">
        <v>15.62</v>
      </c>
      <c r="D3810" s="47">
        <v>15.62</v>
      </c>
      <c r="E3810" s="47">
        <v>14.69</v>
      </c>
      <c r="F3810" s="47">
        <v>14.69</v>
      </c>
      <c r="G3810" s="48">
        <v>178000</v>
      </c>
      <c r="H3810" s="47">
        <v>2.74</v>
      </c>
      <c r="I3810" s="51">
        <f t="shared" si="421"/>
        <v>0.18652144315861133</v>
      </c>
      <c r="J3810" s="51">
        <f t="shared" ca="1" si="422"/>
        <v>2.5</v>
      </c>
      <c r="K3810" s="47">
        <f t="shared" si="423"/>
        <v>2.91</v>
      </c>
      <c r="L3810" s="47">
        <f t="shared" si="424"/>
        <v>2.91</v>
      </c>
      <c r="M3810" s="47">
        <f t="shared" si="425"/>
        <v>2.74</v>
      </c>
      <c r="N3810" s="47">
        <f t="shared" si="426"/>
        <v>2.74</v>
      </c>
      <c r="O3810" s="48">
        <f t="shared" ca="1" si="427"/>
        <v>445000</v>
      </c>
    </row>
    <row r="3811" spans="1:15" x14ac:dyDescent="0.25">
      <c r="A3811">
        <v>3796</v>
      </c>
      <c r="B3811" s="84">
        <v>36502</v>
      </c>
      <c r="C3811" s="47">
        <v>14.53</v>
      </c>
      <c r="D3811" s="47">
        <v>15.75</v>
      </c>
      <c r="E3811" s="47">
        <v>14.53</v>
      </c>
      <c r="F3811" s="47">
        <v>15.62</v>
      </c>
      <c r="G3811" s="48">
        <v>172400</v>
      </c>
      <c r="H3811" s="47">
        <v>2.91</v>
      </c>
      <c r="I3811" s="51">
        <f t="shared" si="421"/>
        <v>0.18629961587708069</v>
      </c>
      <c r="J3811" s="51">
        <f t="shared" ca="1" si="422"/>
        <v>2.5</v>
      </c>
      <c r="K3811" s="47">
        <f t="shared" si="423"/>
        <v>2.71</v>
      </c>
      <c r="L3811" s="47">
        <f t="shared" si="424"/>
        <v>2.93</v>
      </c>
      <c r="M3811" s="47">
        <f t="shared" si="425"/>
        <v>2.71</v>
      </c>
      <c r="N3811" s="47">
        <f t="shared" si="426"/>
        <v>2.91</v>
      </c>
      <c r="O3811" s="48">
        <f t="shared" ca="1" si="427"/>
        <v>431000</v>
      </c>
    </row>
    <row r="3812" spans="1:15" x14ac:dyDescent="0.25">
      <c r="A3812">
        <v>3797</v>
      </c>
      <c r="B3812" s="84">
        <v>36501</v>
      </c>
      <c r="C3812" s="47">
        <v>14.81</v>
      </c>
      <c r="D3812" s="47">
        <v>15.12</v>
      </c>
      <c r="E3812" s="47">
        <v>14.5</v>
      </c>
      <c r="F3812" s="47">
        <v>14.56</v>
      </c>
      <c r="G3812" s="48">
        <v>172400</v>
      </c>
      <c r="H3812" s="47">
        <v>2.71</v>
      </c>
      <c r="I3812" s="51">
        <f t="shared" si="421"/>
        <v>0.18612637362637363</v>
      </c>
      <c r="J3812" s="51">
        <f t="shared" ca="1" si="422"/>
        <v>2.5</v>
      </c>
      <c r="K3812" s="47">
        <f t="shared" si="423"/>
        <v>2.76</v>
      </c>
      <c r="L3812" s="47">
        <f t="shared" si="424"/>
        <v>2.81</v>
      </c>
      <c r="M3812" s="47">
        <f t="shared" si="425"/>
        <v>2.7</v>
      </c>
      <c r="N3812" s="47">
        <f t="shared" si="426"/>
        <v>2.71</v>
      </c>
      <c r="O3812" s="48">
        <f t="shared" ca="1" si="427"/>
        <v>431000</v>
      </c>
    </row>
    <row r="3813" spans="1:15" x14ac:dyDescent="0.25">
      <c r="A3813">
        <v>3798</v>
      </c>
      <c r="B3813" s="84">
        <v>36500</v>
      </c>
      <c r="C3813" s="47">
        <v>14.94</v>
      </c>
      <c r="D3813" s="47">
        <v>15.25</v>
      </c>
      <c r="E3813" s="47">
        <v>14.62</v>
      </c>
      <c r="F3813" s="47">
        <v>14.88</v>
      </c>
      <c r="G3813" s="48">
        <v>257700</v>
      </c>
      <c r="H3813" s="47">
        <v>2.77</v>
      </c>
      <c r="I3813" s="51">
        <f t="shared" si="421"/>
        <v>0.18615591397849462</v>
      </c>
      <c r="J3813" s="51">
        <f t="shared" ca="1" si="422"/>
        <v>2.5</v>
      </c>
      <c r="K3813" s="47">
        <f t="shared" si="423"/>
        <v>2.78</v>
      </c>
      <c r="L3813" s="47">
        <f t="shared" si="424"/>
        <v>2.84</v>
      </c>
      <c r="M3813" s="47">
        <f t="shared" si="425"/>
        <v>2.72</v>
      </c>
      <c r="N3813" s="47">
        <f t="shared" si="426"/>
        <v>2.77</v>
      </c>
      <c r="O3813" s="48">
        <f t="shared" ca="1" si="427"/>
        <v>644250</v>
      </c>
    </row>
    <row r="3814" spans="1:15" x14ac:dyDescent="0.25">
      <c r="A3814">
        <v>3799</v>
      </c>
      <c r="B3814" s="84">
        <v>36497</v>
      </c>
      <c r="C3814" s="47">
        <v>14.75</v>
      </c>
      <c r="D3814" s="47">
        <v>15.12</v>
      </c>
      <c r="E3814" s="47">
        <v>14.75</v>
      </c>
      <c r="F3814" s="47">
        <v>15.12</v>
      </c>
      <c r="G3814" s="48">
        <v>30100</v>
      </c>
      <c r="H3814" s="47">
        <v>2.82</v>
      </c>
      <c r="I3814" s="51">
        <f t="shared" si="421"/>
        <v>0.18650793650793651</v>
      </c>
      <c r="J3814" s="51">
        <f t="shared" ca="1" si="422"/>
        <v>2.5</v>
      </c>
      <c r="K3814" s="47">
        <f t="shared" si="423"/>
        <v>2.75</v>
      </c>
      <c r="L3814" s="47">
        <f t="shared" si="424"/>
        <v>2.82</v>
      </c>
      <c r="M3814" s="47">
        <f t="shared" si="425"/>
        <v>2.75</v>
      </c>
      <c r="N3814" s="47">
        <f t="shared" si="426"/>
        <v>2.82</v>
      </c>
      <c r="O3814" s="48">
        <f t="shared" ca="1" si="427"/>
        <v>75250</v>
      </c>
    </row>
    <row r="3815" spans="1:15" x14ac:dyDescent="0.25">
      <c r="A3815">
        <v>3800</v>
      </c>
      <c r="B3815" s="84">
        <v>36496</v>
      </c>
      <c r="C3815" s="47">
        <v>14.31</v>
      </c>
      <c r="D3815" s="47">
        <v>14.88</v>
      </c>
      <c r="E3815" s="47">
        <v>14.31</v>
      </c>
      <c r="F3815" s="47">
        <v>14.75</v>
      </c>
      <c r="G3815" s="48">
        <v>52500</v>
      </c>
      <c r="H3815" s="47">
        <v>2.75</v>
      </c>
      <c r="I3815" s="51">
        <f t="shared" si="421"/>
        <v>0.1864406779661017</v>
      </c>
      <c r="J3815" s="51">
        <f t="shared" ca="1" si="422"/>
        <v>2.5</v>
      </c>
      <c r="K3815" s="47">
        <f t="shared" si="423"/>
        <v>2.67</v>
      </c>
      <c r="L3815" s="47">
        <f t="shared" si="424"/>
        <v>2.77</v>
      </c>
      <c r="M3815" s="47">
        <f t="shared" si="425"/>
        <v>2.67</v>
      </c>
      <c r="N3815" s="47">
        <f t="shared" si="426"/>
        <v>2.75</v>
      </c>
      <c r="O3815" s="48">
        <f t="shared" ca="1" si="427"/>
        <v>131250</v>
      </c>
    </row>
    <row r="3816" spans="1:15" x14ac:dyDescent="0.25">
      <c r="A3816">
        <v>3801</v>
      </c>
      <c r="B3816" s="84">
        <v>36495</v>
      </c>
      <c r="C3816" s="47">
        <v>14.5</v>
      </c>
      <c r="D3816" s="47">
        <v>14.75</v>
      </c>
      <c r="E3816" s="47">
        <v>14.25</v>
      </c>
      <c r="F3816" s="47">
        <v>14.69</v>
      </c>
      <c r="G3816" s="48">
        <v>164100</v>
      </c>
      <c r="H3816" s="47">
        <v>2.74</v>
      </c>
      <c r="I3816" s="51">
        <f t="shared" si="421"/>
        <v>0.18652144315861133</v>
      </c>
      <c r="J3816" s="51">
        <f t="shared" ca="1" si="422"/>
        <v>2.5</v>
      </c>
      <c r="K3816" s="47">
        <f t="shared" si="423"/>
        <v>2.7</v>
      </c>
      <c r="L3816" s="47">
        <f t="shared" si="424"/>
        <v>2.75</v>
      </c>
      <c r="M3816" s="47">
        <f t="shared" si="425"/>
        <v>2.66</v>
      </c>
      <c r="N3816" s="47">
        <f t="shared" si="426"/>
        <v>2.74</v>
      </c>
      <c r="O3816" s="48">
        <f t="shared" ca="1" si="427"/>
        <v>410250</v>
      </c>
    </row>
    <row r="3817" spans="1:15" x14ac:dyDescent="0.25">
      <c r="A3817">
        <v>3802</v>
      </c>
      <c r="B3817" s="84">
        <v>36494</v>
      </c>
      <c r="C3817" s="47">
        <v>13.75</v>
      </c>
      <c r="D3817" s="47">
        <v>14.88</v>
      </c>
      <c r="E3817" s="47">
        <v>13.63</v>
      </c>
      <c r="F3817" s="47">
        <v>14.75</v>
      </c>
      <c r="G3817" s="48">
        <v>104900</v>
      </c>
      <c r="H3817" s="47">
        <v>2.75</v>
      </c>
      <c r="I3817" s="51">
        <f t="shared" si="421"/>
        <v>0.1864406779661017</v>
      </c>
      <c r="J3817" s="51">
        <f t="shared" ca="1" si="422"/>
        <v>2.5</v>
      </c>
      <c r="K3817" s="47">
        <f t="shared" si="423"/>
        <v>2.56</v>
      </c>
      <c r="L3817" s="47">
        <f t="shared" si="424"/>
        <v>2.77</v>
      </c>
      <c r="M3817" s="47">
        <f t="shared" si="425"/>
        <v>2.54</v>
      </c>
      <c r="N3817" s="47">
        <f t="shared" si="426"/>
        <v>2.75</v>
      </c>
      <c r="O3817" s="48">
        <f t="shared" ca="1" si="427"/>
        <v>262250</v>
      </c>
    </row>
    <row r="3818" spans="1:15" x14ac:dyDescent="0.25">
      <c r="A3818">
        <v>3803</v>
      </c>
      <c r="B3818" s="84">
        <v>36493</v>
      </c>
      <c r="C3818" s="47">
        <v>14.37</v>
      </c>
      <c r="D3818" s="47">
        <v>14.5</v>
      </c>
      <c r="E3818" s="47">
        <v>13.63</v>
      </c>
      <c r="F3818" s="47">
        <v>14</v>
      </c>
      <c r="G3818" s="48">
        <v>158000</v>
      </c>
      <c r="H3818" s="47">
        <v>2.61</v>
      </c>
      <c r="I3818" s="51">
        <f t="shared" si="421"/>
        <v>0.18642857142857142</v>
      </c>
      <c r="J3818" s="51">
        <f t="shared" ca="1" si="422"/>
        <v>2.5</v>
      </c>
      <c r="K3818" s="47">
        <f t="shared" si="423"/>
        <v>2.68</v>
      </c>
      <c r="L3818" s="47">
        <f t="shared" si="424"/>
        <v>2.7</v>
      </c>
      <c r="M3818" s="47">
        <f t="shared" si="425"/>
        <v>2.54</v>
      </c>
      <c r="N3818" s="47">
        <f t="shared" si="426"/>
        <v>2.61</v>
      </c>
      <c r="O3818" s="48">
        <f t="shared" ca="1" si="427"/>
        <v>395000</v>
      </c>
    </row>
    <row r="3819" spans="1:15" x14ac:dyDescent="0.25">
      <c r="A3819">
        <v>3804</v>
      </c>
      <c r="B3819" s="84">
        <v>36490</v>
      </c>
      <c r="C3819" s="47">
        <v>14.75</v>
      </c>
      <c r="D3819" s="47">
        <v>14.75</v>
      </c>
      <c r="E3819" s="47">
        <v>14.37</v>
      </c>
      <c r="F3819" s="47">
        <v>14.37</v>
      </c>
      <c r="G3819" s="48">
        <v>37200</v>
      </c>
      <c r="H3819" s="47">
        <v>2.68</v>
      </c>
      <c r="I3819" s="51">
        <f t="shared" si="421"/>
        <v>0.18649965205288799</v>
      </c>
      <c r="J3819" s="51">
        <f t="shared" ca="1" si="422"/>
        <v>2.5</v>
      </c>
      <c r="K3819" s="47">
        <f t="shared" si="423"/>
        <v>2.75</v>
      </c>
      <c r="L3819" s="47">
        <f t="shared" si="424"/>
        <v>2.75</v>
      </c>
      <c r="M3819" s="47">
        <f t="shared" si="425"/>
        <v>2.68</v>
      </c>
      <c r="N3819" s="47">
        <f t="shared" si="426"/>
        <v>2.68</v>
      </c>
      <c r="O3819" s="48">
        <f t="shared" ca="1" si="427"/>
        <v>93000</v>
      </c>
    </row>
    <row r="3820" spans="1:15" x14ac:dyDescent="0.25">
      <c r="A3820">
        <v>3805</v>
      </c>
      <c r="B3820" s="84">
        <v>36488</v>
      </c>
      <c r="C3820" s="47">
        <v>14.62</v>
      </c>
      <c r="D3820" s="47">
        <v>14.62</v>
      </c>
      <c r="E3820" s="47">
        <v>14.37</v>
      </c>
      <c r="F3820" s="47">
        <v>14.37</v>
      </c>
      <c r="G3820" s="48">
        <v>36400</v>
      </c>
      <c r="H3820" s="47">
        <v>2.68</v>
      </c>
      <c r="I3820" s="51">
        <f t="shared" si="421"/>
        <v>0.18649965205288799</v>
      </c>
      <c r="J3820" s="51">
        <f t="shared" ca="1" si="422"/>
        <v>2.5</v>
      </c>
      <c r="K3820" s="47">
        <f t="shared" si="423"/>
        <v>2.73</v>
      </c>
      <c r="L3820" s="47">
        <f t="shared" si="424"/>
        <v>2.73</v>
      </c>
      <c r="M3820" s="47">
        <f t="shared" si="425"/>
        <v>2.68</v>
      </c>
      <c r="N3820" s="47">
        <f t="shared" si="426"/>
        <v>2.68</v>
      </c>
      <c r="O3820" s="48">
        <f t="shared" ca="1" si="427"/>
        <v>91000</v>
      </c>
    </row>
    <row r="3821" spans="1:15" x14ac:dyDescent="0.25">
      <c r="A3821">
        <v>3806</v>
      </c>
      <c r="B3821" s="84">
        <v>36487</v>
      </c>
      <c r="C3821" s="47">
        <v>14.37</v>
      </c>
      <c r="D3821" s="47">
        <v>14.62</v>
      </c>
      <c r="E3821" s="47">
        <v>14.25</v>
      </c>
      <c r="F3821" s="47">
        <v>14.62</v>
      </c>
      <c r="G3821" s="48">
        <v>11200</v>
      </c>
      <c r="H3821" s="47">
        <v>2.73</v>
      </c>
      <c r="I3821" s="51">
        <f t="shared" si="421"/>
        <v>0.18673050615595077</v>
      </c>
      <c r="J3821" s="51">
        <f t="shared" ca="1" si="422"/>
        <v>2.5</v>
      </c>
      <c r="K3821" s="47">
        <f t="shared" si="423"/>
        <v>2.68</v>
      </c>
      <c r="L3821" s="47">
        <f t="shared" si="424"/>
        <v>2.73</v>
      </c>
      <c r="M3821" s="47">
        <f t="shared" si="425"/>
        <v>2.66</v>
      </c>
      <c r="N3821" s="47">
        <f t="shared" si="426"/>
        <v>2.73</v>
      </c>
      <c r="O3821" s="48">
        <f t="shared" ca="1" si="427"/>
        <v>28000</v>
      </c>
    </row>
    <row r="3822" spans="1:15" x14ac:dyDescent="0.25">
      <c r="A3822">
        <v>3807</v>
      </c>
      <c r="B3822" s="84">
        <v>36486</v>
      </c>
      <c r="C3822" s="47">
        <v>13.87</v>
      </c>
      <c r="D3822" s="47">
        <v>14.37</v>
      </c>
      <c r="E3822" s="47">
        <v>13.63</v>
      </c>
      <c r="F3822" s="47">
        <v>14.19</v>
      </c>
      <c r="G3822" s="48">
        <v>84900</v>
      </c>
      <c r="H3822" s="47">
        <v>2.64</v>
      </c>
      <c r="I3822" s="51">
        <f t="shared" si="421"/>
        <v>0.186046511627907</v>
      </c>
      <c r="J3822" s="51">
        <f t="shared" ca="1" si="422"/>
        <v>2.5</v>
      </c>
      <c r="K3822" s="47">
        <f t="shared" si="423"/>
        <v>2.58</v>
      </c>
      <c r="L3822" s="47">
        <f t="shared" si="424"/>
        <v>2.67</v>
      </c>
      <c r="M3822" s="47">
        <f t="shared" si="425"/>
        <v>2.54</v>
      </c>
      <c r="N3822" s="47">
        <f t="shared" si="426"/>
        <v>2.64</v>
      </c>
      <c r="O3822" s="48">
        <f t="shared" ca="1" si="427"/>
        <v>212250</v>
      </c>
    </row>
    <row r="3823" spans="1:15" x14ac:dyDescent="0.25">
      <c r="A3823">
        <v>3808</v>
      </c>
      <c r="B3823" s="84">
        <v>36483</v>
      </c>
      <c r="C3823" s="47">
        <v>14.28</v>
      </c>
      <c r="D3823" s="47">
        <v>14.28</v>
      </c>
      <c r="E3823" s="47">
        <v>13.63</v>
      </c>
      <c r="F3823" s="47">
        <v>13.81</v>
      </c>
      <c r="G3823" s="48">
        <v>28500</v>
      </c>
      <c r="H3823" s="47">
        <v>2.57</v>
      </c>
      <c r="I3823" s="51">
        <f t="shared" si="421"/>
        <v>0.18609703113685733</v>
      </c>
      <c r="J3823" s="51">
        <f t="shared" ca="1" si="422"/>
        <v>2.5</v>
      </c>
      <c r="K3823" s="47">
        <f t="shared" si="423"/>
        <v>2.66</v>
      </c>
      <c r="L3823" s="47">
        <f t="shared" si="424"/>
        <v>2.66</v>
      </c>
      <c r="M3823" s="47">
        <f t="shared" si="425"/>
        <v>2.54</v>
      </c>
      <c r="N3823" s="47">
        <f t="shared" si="426"/>
        <v>2.57</v>
      </c>
      <c r="O3823" s="48">
        <f t="shared" ca="1" si="427"/>
        <v>71250</v>
      </c>
    </row>
    <row r="3824" spans="1:15" x14ac:dyDescent="0.25">
      <c r="A3824">
        <v>3809</v>
      </c>
      <c r="B3824" s="84">
        <v>36482</v>
      </c>
      <c r="C3824" s="47">
        <v>13.87</v>
      </c>
      <c r="D3824" s="47">
        <v>14.37</v>
      </c>
      <c r="E3824" s="47">
        <v>13.69</v>
      </c>
      <c r="F3824" s="47">
        <v>14.06</v>
      </c>
      <c r="G3824" s="48">
        <v>140800</v>
      </c>
      <c r="H3824" s="47">
        <v>2.62</v>
      </c>
      <c r="I3824" s="51">
        <f t="shared" si="421"/>
        <v>0.18634423897581792</v>
      </c>
      <c r="J3824" s="51">
        <f t="shared" ca="1" si="422"/>
        <v>2.5</v>
      </c>
      <c r="K3824" s="47">
        <f t="shared" si="423"/>
        <v>2.58</v>
      </c>
      <c r="L3824" s="47">
        <f t="shared" si="424"/>
        <v>2.68</v>
      </c>
      <c r="M3824" s="47">
        <f t="shared" si="425"/>
        <v>2.5499999999999998</v>
      </c>
      <c r="N3824" s="47">
        <f t="shared" si="426"/>
        <v>2.62</v>
      </c>
      <c r="O3824" s="48">
        <f t="shared" ca="1" si="427"/>
        <v>352000</v>
      </c>
    </row>
    <row r="3825" spans="1:15" x14ac:dyDescent="0.25">
      <c r="A3825">
        <v>3810</v>
      </c>
      <c r="B3825" s="84">
        <v>36481</v>
      </c>
      <c r="C3825" s="47">
        <v>13.72</v>
      </c>
      <c r="D3825" s="47">
        <v>14</v>
      </c>
      <c r="E3825" s="47">
        <v>13.56</v>
      </c>
      <c r="F3825" s="47">
        <v>14</v>
      </c>
      <c r="G3825" s="48">
        <v>131300</v>
      </c>
      <c r="H3825" s="47">
        <v>2.61</v>
      </c>
      <c r="I3825" s="51">
        <f t="shared" si="421"/>
        <v>0.18642857142857142</v>
      </c>
      <c r="J3825" s="51">
        <f t="shared" ca="1" si="422"/>
        <v>2.5</v>
      </c>
      <c r="K3825" s="47">
        <f t="shared" si="423"/>
        <v>2.56</v>
      </c>
      <c r="L3825" s="47">
        <f t="shared" si="424"/>
        <v>2.61</v>
      </c>
      <c r="M3825" s="47">
        <f t="shared" si="425"/>
        <v>2.5299999999999998</v>
      </c>
      <c r="N3825" s="47">
        <f t="shared" si="426"/>
        <v>2.61</v>
      </c>
      <c r="O3825" s="48">
        <f t="shared" ca="1" si="427"/>
        <v>328250</v>
      </c>
    </row>
    <row r="3826" spans="1:15" x14ac:dyDescent="0.25">
      <c r="A3826">
        <v>3811</v>
      </c>
      <c r="B3826" s="84">
        <v>36480</v>
      </c>
      <c r="C3826" s="47">
        <v>14</v>
      </c>
      <c r="D3826" s="47">
        <v>14</v>
      </c>
      <c r="E3826" s="47">
        <v>13.56</v>
      </c>
      <c r="F3826" s="47">
        <v>13.69</v>
      </c>
      <c r="G3826" s="48">
        <v>1001200</v>
      </c>
      <c r="H3826" s="47">
        <v>2.5499999999999998</v>
      </c>
      <c r="I3826" s="51">
        <f t="shared" si="421"/>
        <v>0.18626734842951059</v>
      </c>
      <c r="J3826" s="51">
        <f t="shared" ca="1" si="422"/>
        <v>2.5</v>
      </c>
      <c r="K3826" s="47">
        <f t="shared" si="423"/>
        <v>2.61</v>
      </c>
      <c r="L3826" s="47">
        <f t="shared" si="424"/>
        <v>2.61</v>
      </c>
      <c r="M3826" s="47">
        <f t="shared" si="425"/>
        <v>2.5299999999999998</v>
      </c>
      <c r="N3826" s="47">
        <f t="shared" si="426"/>
        <v>2.5499999999999998</v>
      </c>
      <c r="O3826" s="48">
        <f t="shared" ca="1" si="427"/>
        <v>2503000</v>
      </c>
    </row>
    <row r="3827" spans="1:15" x14ac:dyDescent="0.25">
      <c r="A3827">
        <v>3812</v>
      </c>
      <c r="B3827" s="84">
        <v>36479</v>
      </c>
      <c r="C3827" s="47">
        <v>13.75</v>
      </c>
      <c r="D3827" s="47">
        <v>14</v>
      </c>
      <c r="E3827" s="47">
        <v>13.5</v>
      </c>
      <c r="F3827" s="47">
        <v>13.63</v>
      </c>
      <c r="G3827" s="48">
        <v>65200</v>
      </c>
      <c r="H3827" s="47">
        <v>2.54</v>
      </c>
      <c r="I3827" s="51">
        <f t="shared" si="421"/>
        <v>0.18635363169479088</v>
      </c>
      <c r="J3827" s="51">
        <f t="shared" ca="1" si="422"/>
        <v>2.5</v>
      </c>
      <c r="K3827" s="47">
        <f t="shared" si="423"/>
        <v>2.56</v>
      </c>
      <c r="L3827" s="47">
        <f t="shared" si="424"/>
        <v>2.61</v>
      </c>
      <c r="M3827" s="47">
        <f t="shared" si="425"/>
        <v>2.52</v>
      </c>
      <c r="N3827" s="47">
        <f t="shared" si="426"/>
        <v>2.54</v>
      </c>
      <c r="O3827" s="48">
        <f t="shared" ca="1" si="427"/>
        <v>163000</v>
      </c>
    </row>
    <row r="3828" spans="1:15" x14ac:dyDescent="0.25">
      <c r="A3828">
        <v>3813</v>
      </c>
      <c r="B3828" s="84">
        <v>36476</v>
      </c>
      <c r="C3828" s="47">
        <v>13.63</v>
      </c>
      <c r="D3828" s="47">
        <v>13.63</v>
      </c>
      <c r="E3828" s="47">
        <v>13.56</v>
      </c>
      <c r="F3828" s="47">
        <v>13.56</v>
      </c>
      <c r="G3828" s="48">
        <v>44000</v>
      </c>
      <c r="H3828" s="47">
        <v>2.5299999999999998</v>
      </c>
      <c r="I3828" s="51">
        <f t="shared" si="421"/>
        <v>0.18657817109144539</v>
      </c>
      <c r="J3828" s="51">
        <f t="shared" ca="1" si="422"/>
        <v>2.5</v>
      </c>
      <c r="K3828" s="47">
        <f t="shared" si="423"/>
        <v>2.54</v>
      </c>
      <c r="L3828" s="47">
        <f t="shared" si="424"/>
        <v>2.54</v>
      </c>
      <c r="M3828" s="47">
        <f t="shared" si="425"/>
        <v>2.5299999999999998</v>
      </c>
      <c r="N3828" s="47">
        <f t="shared" si="426"/>
        <v>2.5299999999999998</v>
      </c>
      <c r="O3828" s="48">
        <f t="shared" ca="1" si="427"/>
        <v>110000</v>
      </c>
    </row>
    <row r="3829" spans="1:15" x14ac:dyDescent="0.25">
      <c r="A3829">
        <v>3814</v>
      </c>
      <c r="B3829" s="84">
        <v>36475</v>
      </c>
      <c r="C3829" s="47">
        <v>13.5</v>
      </c>
      <c r="D3829" s="47">
        <v>13.87</v>
      </c>
      <c r="E3829" s="47">
        <v>13.5</v>
      </c>
      <c r="F3829" s="47">
        <v>13.69</v>
      </c>
      <c r="G3829" s="48">
        <v>25700</v>
      </c>
      <c r="H3829" s="47">
        <v>2.5499999999999998</v>
      </c>
      <c r="I3829" s="51">
        <f t="shared" si="421"/>
        <v>0.18626734842951059</v>
      </c>
      <c r="J3829" s="51">
        <f t="shared" ca="1" si="422"/>
        <v>2.5</v>
      </c>
      <c r="K3829" s="47">
        <f t="shared" si="423"/>
        <v>2.5099999999999998</v>
      </c>
      <c r="L3829" s="47">
        <f t="shared" si="424"/>
        <v>2.58</v>
      </c>
      <c r="M3829" s="47">
        <f t="shared" si="425"/>
        <v>2.5099999999999998</v>
      </c>
      <c r="N3829" s="47">
        <f t="shared" si="426"/>
        <v>2.5499999999999998</v>
      </c>
      <c r="O3829" s="48">
        <f t="shared" ca="1" si="427"/>
        <v>64250</v>
      </c>
    </row>
    <row r="3830" spans="1:15" x14ac:dyDescent="0.25">
      <c r="A3830">
        <v>3815</v>
      </c>
      <c r="B3830" s="84">
        <v>36474</v>
      </c>
      <c r="C3830" s="47">
        <v>14.06</v>
      </c>
      <c r="D3830" s="47">
        <v>14.19</v>
      </c>
      <c r="E3830" s="47">
        <v>13.5</v>
      </c>
      <c r="F3830" s="47">
        <v>13.5</v>
      </c>
      <c r="G3830" s="48">
        <v>104900</v>
      </c>
      <c r="H3830" s="47">
        <v>2.52</v>
      </c>
      <c r="I3830" s="51">
        <f t="shared" si="421"/>
        <v>0.18666666666666668</v>
      </c>
      <c r="J3830" s="51">
        <f t="shared" ca="1" si="422"/>
        <v>2.5</v>
      </c>
      <c r="K3830" s="47">
        <f t="shared" si="423"/>
        <v>2.62</v>
      </c>
      <c r="L3830" s="47">
        <f t="shared" si="424"/>
        <v>2.65</v>
      </c>
      <c r="M3830" s="47">
        <f t="shared" si="425"/>
        <v>2.52</v>
      </c>
      <c r="N3830" s="47">
        <f t="shared" si="426"/>
        <v>2.52</v>
      </c>
      <c r="O3830" s="48">
        <f t="shared" ca="1" si="427"/>
        <v>262250</v>
      </c>
    </row>
    <row r="3831" spans="1:15" x14ac:dyDescent="0.25">
      <c r="A3831">
        <v>3816</v>
      </c>
      <c r="B3831" s="84">
        <v>36473</v>
      </c>
      <c r="C3831" s="47">
        <v>14.16</v>
      </c>
      <c r="D3831" s="47">
        <v>14.25</v>
      </c>
      <c r="E3831" s="47">
        <v>14</v>
      </c>
      <c r="F3831" s="47">
        <v>14.06</v>
      </c>
      <c r="G3831" s="48">
        <v>212800</v>
      </c>
      <c r="H3831" s="47">
        <v>2.62</v>
      </c>
      <c r="I3831" s="51">
        <f t="shared" si="421"/>
        <v>0.18634423897581792</v>
      </c>
      <c r="J3831" s="51">
        <f t="shared" ca="1" si="422"/>
        <v>2.5</v>
      </c>
      <c r="K3831" s="47">
        <f t="shared" si="423"/>
        <v>2.64</v>
      </c>
      <c r="L3831" s="47">
        <f t="shared" si="424"/>
        <v>2.66</v>
      </c>
      <c r="M3831" s="47">
        <f t="shared" si="425"/>
        <v>2.61</v>
      </c>
      <c r="N3831" s="47">
        <f t="shared" si="426"/>
        <v>2.62</v>
      </c>
      <c r="O3831" s="48">
        <f t="shared" ca="1" si="427"/>
        <v>532000</v>
      </c>
    </row>
    <row r="3832" spans="1:15" x14ac:dyDescent="0.25">
      <c r="A3832">
        <v>3817</v>
      </c>
      <c r="B3832" s="84">
        <v>36472</v>
      </c>
      <c r="C3832" s="47">
        <v>14.25</v>
      </c>
      <c r="D3832" s="47">
        <v>14.75</v>
      </c>
      <c r="E3832" s="47">
        <v>14.13</v>
      </c>
      <c r="F3832" s="47">
        <v>14.13</v>
      </c>
      <c r="G3832" s="48">
        <v>102800</v>
      </c>
      <c r="H3832" s="47">
        <v>2.63</v>
      </c>
      <c r="I3832" s="51">
        <f t="shared" si="421"/>
        <v>0.18612880396319886</v>
      </c>
      <c r="J3832" s="51">
        <f t="shared" ca="1" si="422"/>
        <v>2.5</v>
      </c>
      <c r="K3832" s="47">
        <f t="shared" si="423"/>
        <v>2.65</v>
      </c>
      <c r="L3832" s="47">
        <f t="shared" si="424"/>
        <v>2.75</v>
      </c>
      <c r="M3832" s="47">
        <f t="shared" si="425"/>
        <v>2.63</v>
      </c>
      <c r="N3832" s="47">
        <f t="shared" si="426"/>
        <v>2.63</v>
      </c>
      <c r="O3832" s="48">
        <f t="shared" ca="1" si="427"/>
        <v>257000</v>
      </c>
    </row>
    <row r="3833" spans="1:15" x14ac:dyDescent="0.25">
      <c r="A3833">
        <v>3818</v>
      </c>
      <c r="B3833" s="84">
        <v>36469</v>
      </c>
      <c r="C3833" s="47">
        <v>14.37</v>
      </c>
      <c r="D3833" s="47">
        <v>14.37</v>
      </c>
      <c r="E3833" s="47">
        <v>14</v>
      </c>
      <c r="F3833" s="47">
        <v>14.25</v>
      </c>
      <c r="G3833" s="48">
        <v>24400</v>
      </c>
      <c r="H3833" s="47">
        <v>2.66</v>
      </c>
      <c r="I3833" s="51">
        <f t="shared" si="421"/>
        <v>0.18666666666666668</v>
      </c>
      <c r="J3833" s="51">
        <f t="shared" ca="1" si="422"/>
        <v>2.5</v>
      </c>
      <c r="K3833" s="47">
        <f t="shared" si="423"/>
        <v>2.68</v>
      </c>
      <c r="L3833" s="47">
        <f t="shared" si="424"/>
        <v>2.68</v>
      </c>
      <c r="M3833" s="47">
        <f t="shared" si="425"/>
        <v>2.61</v>
      </c>
      <c r="N3833" s="47">
        <f t="shared" si="426"/>
        <v>2.66</v>
      </c>
      <c r="O3833" s="48">
        <f t="shared" ca="1" si="427"/>
        <v>61000</v>
      </c>
    </row>
    <row r="3834" spans="1:15" x14ac:dyDescent="0.25">
      <c r="A3834">
        <v>3819</v>
      </c>
      <c r="B3834" s="84">
        <v>36468</v>
      </c>
      <c r="C3834" s="47">
        <v>14.44</v>
      </c>
      <c r="D3834" s="47">
        <v>14.44</v>
      </c>
      <c r="E3834" s="47">
        <v>13.5</v>
      </c>
      <c r="F3834" s="47">
        <v>14.25</v>
      </c>
      <c r="G3834" s="48">
        <v>134500</v>
      </c>
      <c r="H3834" s="47">
        <v>2.66</v>
      </c>
      <c r="I3834" s="51">
        <f t="shared" si="421"/>
        <v>0.18666666666666668</v>
      </c>
      <c r="J3834" s="51">
        <f t="shared" ca="1" si="422"/>
        <v>2.5</v>
      </c>
      <c r="K3834" s="47">
        <f t="shared" si="423"/>
        <v>2.7</v>
      </c>
      <c r="L3834" s="47">
        <f t="shared" si="424"/>
        <v>2.7</v>
      </c>
      <c r="M3834" s="47">
        <f t="shared" si="425"/>
        <v>2.52</v>
      </c>
      <c r="N3834" s="47">
        <f t="shared" si="426"/>
        <v>2.66</v>
      </c>
      <c r="O3834" s="48">
        <f t="shared" ca="1" si="427"/>
        <v>336250</v>
      </c>
    </row>
    <row r="3835" spans="1:15" x14ac:dyDescent="0.25">
      <c r="A3835">
        <v>3820</v>
      </c>
      <c r="B3835" s="84">
        <v>36467</v>
      </c>
      <c r="C3835" s="47">
        <v>14.5</v>
      </c>
      <c r="D3835" s="47">
        <v>14.75</v>
      </c>
      <c r="E3835" s="47">
        <v>14</v>
      </c>
      <c r="F3835" s="47">
        <v>14.31</v>
      </c>
      <c r="G3835" s="48">
        <v>44400</v>
      </c>
      <c r="H3835" s="47">
        <v>2.67</v>
      </c>
      <c r="I3835" s="51">
        <f t="shared" si="421"/>
        <v>0.18658280922431864</v>
      </c>
      <c r="J3835" s="51">
        <f t="shared" ca="1" si="422"/>
        <v>2.5</v>
      </c>
      <c r="K3835" s="47">
        <f t="shared" si="423"/>
        <v>2.71</v>
      </c>
      <c r="L3835" s="47">
        <f t="shared" si="424"/>
        <v>2.75</v>
      </c>
      <c r="M3835" s="47">
        <f t="shared" si="425"/>
        <v>2.61</v>
      </c>
      <c r="N3835" s="47">
        <f t="shared" si="426"/>
        <v>2.67</v>
      </c>
      <c r="O3835" s="48">
        <f t="shared" ca="1" si="427"/>
        <v>111000</v>
      </c>
    </row>
    <row r="3836" spans="1:15" x14ac:dyDescent="0.25">
      <c r="A3836">
        <v>3821</v>
      </c>
      <c r="B3836" s="84">
        <v>36466</v>
      </c>
      <c r="C3836" s="47">
        <v>14.62</v>
      </c>
      <c r="D3836" s="47">
        <v>14.91</v>
      </c>
      <c r="E3836" s="47">
        <v>14</v>
      </c>
      <c r="F3836" s="47">
        <v>14</v>
      </c>
      <c r="G3836" s="48">
        <v>55700</v>
      </c>
      <c r="H3836" s="47">
        <v>2.61</v>
      </c>
      <c r="I3836" s="51">
        <f t="shared" si="421"/>
        <v>0.18642857142857142</v>
      </c>
      <c r="J3836" s="51">
        <f t="shared" ca="1" si="422"/>
        <v>2.5</v>
      </c>
      <c r="K3836" s="47">
        <f t="shared" si="423"/>
        <v>2.73</v>
      </c>
      <c r="L3836" s="47">
        <f t="shared" si="424"/>
        <v>2.78</v>
      </c>
      <c r="M3836" s="47">
        <f t="shared" si="425"/>
        <v>2.61</v>
      </c>
      <c r="N3836" s="47">
        <f t="shared" si="426"/>
        <v>2.61</v>
      </c>
      <c r="O3836" s="48">
        <f t="shared" ca="1" si="427"/>
        <v>139250</v>
      </c>
    </row>
    <row r="3837" spans="1:15" x14ac:dyDescent="0.25">
      <c r="A3837">
        <v>3822</v>
      </c>
      <c r="B3837" s="84">
        <v>36465</v>
      </c>
      <c r="C3837" s="47">
        <v>14.09</v>
      </c>
      <c r="D3837" s="47">
        <v>14.75</v>
      </c>
      <c r="E3837" s="47">
        <v>13.87</v>
      </c>
      <c r="F3837" s="47">
        <v>14.5</v>
      </c>
      <c r="G3837" s="48">
        <v>44500</v>
      </c>
      <c r="H3837" s="47">
        <v>2.7</v>
      </c>
      <c r="I3837" s="51">
        <f t="shared" si="421"/>
        <v>0.18620689655172415</v>
      </c>
      <c r="J3837" s="51">
        <f t="shared" ca="1" si="422"/>
        <v>2.5</v>
      </c>
      <c r="K3837" s="47">
        <f t="shared" si="423"/>
        <v>2.62</v>
      </c>
      <c r="L3837" s="47">
        <f t="shared" si="424"/>
        <v>2.75</v>
      </c>
      <c r="M3837" s="47">
        <f t="shared" si="425"/>
        <v>2.58</v>
      </c>
      <c r="N3837" s="47">
        <f t="shared" si="426"/>
        <v>2.7</v>
      </c>
      <c r="O3837" s="48">
        <f t="shared" ca="1" si="427"/>
        <v>111250</v>
      </c>
    </row>
    <row r="3838" spans="1:15" x14ac:dyDescent="0.25">
      <c r="A3838">
        <v>3823</v>
      </c>
      <c r="B3838" s="84">
        <v>36462</v>
      </c>
      <c r="C3838" s="47">
        <v>14.25</v>
      </c>
      <c r="D3838" s="47">
        <v>14.25</v>
      </c>
      <c r="E3838" s="47">
        <v>13.37</v>
      </c>
      <c r="F3838" s="47">
        <v>13.56</v>
      </c>
      <c r="G3838" s="48">
        <v>158500</v>
      </c>
      <c r="H3838" s="47">
        <v>2.5299999999999998</v>
      </c>
      <c r="I3838" s="51">
        <f t="shared" si="421"/>
        <v>0.18657817109144539</v>
      </c>
      <c r="J3838" s="51">
        <f t="shared" ca="1" si="422"/>
        <v>2.5</v>
      </c>
      <c r="K3838" s="47">
        <f t="shared" si="423"/>
        <v>2.66</v>
      </c>
      <c r="L3838" s="47">
        <f t="shared" si="424"/>
        <v>2.66</v>
      </c>
      <c r="M3838" s="47">
        <f t="shared" si="425"/>
        <v>2.4900000000000002</v>
      </c>
      <c r="N3838" s="47">
        <f t="shared" si="426"/>
        <v>2.5299999999999998</v>
      </c>
      <c r="O3838" s="48">
        <f t="shared" ca="1" si="427"/>
        <v>396250</v>
      </c>
    </row>
    <row r="3839" spans="1:15" x14ac:dyDescent="0.25">
      <c r="A3839">
        <v>3824</v>
      </c>
      <c r="B3839" s="84">
        <v>36461</v>
      </c>
      <c r="C3839" s="47">
        <v>13.37</v>
      </c>
      <c r="D3839" s="47">
        <v>14.88</v>
      </c>
      <c r="E3839" s="47">
        <v>13.37</v>
      </c>
      <c r="F3839" s="47">
        <v>14</v>
      </c>
      <c r="G3839" s="48">
        <v>214500</v>
      </c>
      <c r="H3839" s="47">
        <v>2.61</v>
      </c>
      <c r="I3839" s="51">
        <f t="shared" si="421"/>
        <v>0.18642857142857142</v>
      </c>
      <c r="J3839" s="51">
        <f t="shared" ca="1" si="422"/>
        <v>2.5</v>
      </c>
      <c r="K3839" s="47">
        <f t="shared" si="423"/>
        <v>2.4900000000000002</v>
      </c>
      <c r="L3839" s="47">
        <f t="shared" si="424"/>
        <v>2.77</v>
      </c>
      <c r="M3839" s="47">
        <f t="shared" si="425"/>
        <v>2.4900000000000002</v>
      </c>
      <c r="N3839" s="47">
        <f t="shared" si="426"/>
        <v>2.61</v>
      </c>
      <c r="O3839" s="48">
        <f t="shared" ca="1" si="427"/>
        <v>536250</v>
      </c>
    </row>
    <row r="3840" spans="1:15" x14ac:dyDescent="0.25">
      <c r="A3840">
        <v>3825</v>
      </c>
      <c r="B3840" s="84">
        <v>36460</v>
      </c>
      <c r="C3840" s="47">
        <v>13.06</v>
      </c>
      <c r="D3840" s="47">
        <v>13.13</v>
      </c>
      <c r="E3840" s="47">
        <v>12.69</v>
      </c>
      <c r="F3840" s="47">
        <v>13</v>
      </c>
      <c r="G3840" s="48">
        <v>224800</v>
      </c>
      <c r="H3840" s="47">
        <v>2.42</v>
      </c>
      <c r="I3840" s="51">
        <f t="shared" si="421"/>
        <v>0.18615384615384614</v>
      </c>
      <c r="J3840" s="51">
        <f t="shared" ca="1" si="422"/>
        <v>2.5</v>
      </c>
      <c r="K3840" s="47">
        <f t="shared" si="423"/>
        <v>2.4300000000000002</v>
      </c>
      <c r="L3840" s="47">
        <f t="shared" si="424"/>
        <v>2.44</v>
      </c>
      <c r="M3840" s="47">
        <f t="shared" si="425"/>
        <v>2.36</v>
      </c>
      <c r="N3840" s="47">
        <f t="shared" si="426"/>
        <v>2.42</v>
      </c>
      <c r="O3840" s="48">
        <f t="shared" ca="1" si="427"/>
        <v>562000</v>
      </c>
    </row>
    <row r="3841" spans="1:15" x14ac:dyDescent="0.25">
      <c r="A3841">
        <v>3826</v>
      </c>
      <c r="B3841" s="84">
        <v>36459</v>
      </c>
      <c r="C3841" s="47">
        <v>12.69</v>
      </c>
      <c r="D3841" s="47">
        <v>13</v>
      </c>
      <c r="E3841" s="47">
        <v>12.63</v>
      </c>
      <c r="F3841" s="47">
        <v>12.75</v>
      </c>
      <c r="G3841" s="48">
        <v>80900</v>
      </c>
      <c r="H3841" s="47">
        <v>2.38</v>
      </c>
      <c r="I3841" s="51">
        <f t="shared" si="421"/>
        <v>0.18666666666666665</v>
      </c>
      <c r="J3841" s="51">
        <f t="shared" ca="1" si="422"/>
        <v>2.5</v>
      </c>
      <c r="K3841" s="47">
        <f t="shared" si="423"/>
        <v>2.37</v>
      </c>
      <c r="L3841" s="47">
        <f t="shared" si="424"/>
        <v>2.4300000000000002</v>
      </c>
      <c r="M3841" s="47">
        <f t="shared" si="425"/>
        <v>2.36</v>
      </c>
      <c r="N3841" s="47">
        <f t="shared" si="426"/>
        <v>2.38</v>
      </c>
      <c r="O3841" s="48">
        <f t="shared" ca="1" si="427"/>
        <v>202250</v>
      </c>
    </row>
    <row r="3842" spans="1:15" x14ac:dyDescent="0.25">
      <c r="A3842">
        <v>3827</v>
      </c>
      <c r="B3842" s="84">
        <v>36458</v>
      </c>
      <c r="C3842" s="47">
        <v>12.87</v>
      </c>
      <c r="D3842" s="47">
        <v>13</v>
      </c>
      <c r="E3842" s="47">
        <v>12.69</v>
      </c>
      <c r="F3842" s="47">
        <v>12.69</v>
      </c>
      <c r="G3842" s="48">
        <v>171200</v>
      </c>
      <c r="H3842" s="47">
        <v>2.36</v>
      </c>
      <c r="I3842" s="51">
        <f t="shared" si="421"/>
        <v>0.18597320724980299</v>
      </c>
      <c r="J3842" s="51">
        <f t="shared" ca="1" si="422"/>
        <v>2.5</v>
      </c>
      <c r="K3842" s="47">
        <f t="shared" si="423"/>
        <v>2.39</v>
      </c>
      <c r="L3842" s="47">
        <f t="shared" si="424"/>
        <v>2.42</v>
      </c>
      <c r="M3842" s="47">
        <f t="shared" si="425"/>
        <v>2.36</v>
      </c>
      <c r="N3842" s="47">
        <f t="shared" si="426"/>
        <v>2.36</v>
      </c>
      <c r="O3842" s="48">
        <f t="shared" ca="1" si="427"/>
        <v>428000</v>
      </c>
    </row>
    <row r="3843" spans="1:15" x14ac:dyDescent="0.25">
      <c r="A3843">
        <v>3828</v>
      </c>
      <c r="B3843" s="84">
        <v>36455</v>
      </c>
      <c r="C3843" s="47">
        <v>13</v>
      </c>
      <c r="D3843" s="47">
        <v>13.13</v>
      </c>
      <c r="E3843" s="47">
        <v>12.75</v>
      </c>
      <c r="F3843" s="47">
        <v>12.94</v>
      </c>
      <c r="G3843" s="48">
        <v>101700</v>
      </c>
      <c r="H3843" s="47">
        <v>2.41</v>
      </c>
      <c r="I3843" s="51">
        <f t="shared" si="421"/>
        <v>0.18624420401854716</v>
      </c>
      <c r="J3843" s="51">
        <f t="shared" ca="1" si="422"/>
        <v>2.5</v>
      </c>
      <c r="K3843" s="47">
        <f t="shared" si="423"/>
        <v>2.42</v>
      </c>
      <c r="L3843" s="47">
        <f t="shared" si="424"/>
        <v>2.4500000000000002</v>
      </c>
      <c r="M3843" s="47">
        <f t="shared" si="425"/>
        <v>2.37</v>
      </c>
      <c r="N3843" s="47">
        <f t="shared" si="426"/>
        <v>2.41</v>
      </c>
      <c r="O3843" s="48">
        <f t="shared" ca="1" si="427"/>
        <v>254250</v>
      </c>
    </row>
    <row r="3844" spans="1:15" x14ac:dyDescent="0.25">
      <c r="A3844">
        <v>3829</v>
      </c>
      <c r="B3844" s="84">
        <v>36454</v>
      </c>
      <c r="C3844" s="47">
        <v>12.5</v>
      </c>
      <c r="D3844" s="47">
        <v>13</v>
      </c>
      <c r="E3844" s="47">
        <v>12.44</v>
      </c>
      <c r="F3844" s="47">
        <v>12.91</v>
      </c>
      <c r="G3844" s="48">
        <v>1918400</v>
      </c>
      <c r="H3844" s="47">
        <v>2.41</v>
      </c>
      <c r="I3844" s="51">
        <f t="shared" si="421"/>
        <v>0.18667699457784664</v>
      </c>
      <c r="J3844" s="51">
        <f t="shared" ca="1" si="422"/>
        <v>2.5</v>
      </c>
      <c r="K3844" s="47">
        <f t="shared" si="423"/>
        <v>2.33</v>
      </c>
      <c r="L3844" s="47">
        <f t="shared" si="424"/>
        <v>2.4300000000000002</v>
      </c>
      <c r="M3844" s="47">
        <f t="shared" si="425"/>
        <v>2.3199999999999998</v>
      </c>
      <c r="N3844" s="47">
        <f t="shared" si="426"/>
        <v>2.41</v>
      </c>
      <c r="O3844" s="48">
        <f t="shared" ca="1" si="427"/>
        <v>4796000</v>
      </c>
    </row>
    <row r="3845" spans="1:15" x14ac:dyDescent="0.25">
      <c r="A3845">
        <v>3830</v>
      </c>
      <c r="B3845" s="84">
        <v>36453</v>
      </c>
      <c r="C3845" s="47">
        <v>12.59</v>
      </c>
      <c r="D3845" s="47">
        <v>12.69</v>
      </c>
      <c r="E3845" s="47">
        <v>12.44</v>
      </c>
      <c r="F3845" s="47">
        <v>12.56</v>
      </c>
      <c r="G3845" s="48">
        <v>916000</v>
      </c>
      <c r="H3845" s="47">
        <v>2.34</v>
      </c>
      <c r="I3845" s="51">
        <f t="shared" si="421"/>
        <v>0.18630573248407642</v>
      </c>
      <c r="J3845" s="51">
        <f t="shared" ca="1" si="422"/>
        <v>2.5</v>
      </c>
      <c r="K3845" s="47">
        <f t="shared" si="423"/>
        <v>2.35</v>
      </c>
      <c r="L3845" s="47">
        <f t="shared" si="424"/>
        <v>2.36</v>
      </c>
      <c r="M3845" s="47">
        <f t="shared" si="425"/>
        <v>2.3199999999999998</v>
      </c>
      <c r="N3845" s="47">
        <f t="shared" si="426"/>
        <v>2.34</v>
      </c>
      <c r="O3845" s="48">
        <f t="shared" ca="1" si="427"/>
        <v>2290000</v>
      </c>
    </row>
    <row r="3846" spans="1:15" x14ac:dyDescent="0.25">
      <c r="A3846">
        <v>3831</v>
      </c>
      <c r="B3846" s="84">
        <v>36452</v>
      </c>
      <c r="C3846" s="47">
        <v>12.5</v>
      </c>
      <c r="D3846" s="47">
        <v>12.63</v>
      </c>
      <c r="E3846" s="47">
        <v>12.5</v>
      </c>
      <c r="F3846" s="47">
        <v>12.56</v>
      </c>
      <c r="G3846" s="48">
        <v>218900</v>
      </c>
      <c r="H3846" s="47">
        <v>2.34</v>
      </c>
      <c r="I3846" s="51">
        <f t="shared" si="421"/>
        <v>0.18630573248407642</v>
      </c>
      <c r="J3846" s="51">
        <f t="shared" ca="1" si="422"/>
        <v>2.5</v>
      </c>
      <c r="K3846" s="47">
        <f t="shared" si="423"/>
        <v>2.33</v>
      </c>
      <c r="L3846" s="47">
        <f t="shared" si="424"/>
        <v>2.35</v>
      </c>
      <c r="M3846" s="47">
        <f t="shared" si="425"/>
        <v>2.33</v>
      </c>
      <c r="N3846" s="47">
        <f t="shared" si="426"/>
        <v>2.34</v>
      </c>
      <c r="O3846" s="48">
        <f t="shared" ca="1" si="427"/>
        <v>547250</v>
      </c>
    </row>
    <row r="3847" spans="1:15" x14ac:dyDescent="0.25">
      <c r="A3847">
        <v>3832</v>
      </c>
      <c r="B3847" s="84">
        <v>36451</v>
      </c>
      <c r="C3847" s="47">
        <v>12.75</v>
      </c>
      <c r="D3847" s="47">
        <v>12.87</v>
      </c>
      <c r="E3847" s="47">
        <v>12.37</v>
      </c>
      <c r="F3847" s="47">
        <v>12.53</v>
      </c>
      <c r="G3847" s="48">
        <v>284400</v>
      </c>
      <c r="H3847" s="47">
        <v>2.34</v>
      </c>
      <c r="I3847" s="51">
        <f t="shared" si="421"/>
        <v>0.18675179569034317</v>
      </c>
      <c r="J3847" s="51">
        <f t="shared" ca="1" si="422"/>
        <v>2.5</v>
      </c>
      <c r="K3847" s="47">
        <f t="shared" si="423"/>
        <v>2.38</v>
      </c>
      <c r="L3847" s="47">
        <f t="shared" si="424"/>
        <v>2.4</v>
      </c>
      <c r="M3847" s="47">
        <f t="shared" si="425"/>
        <v>2.31</v>
      </c>
      <c r="N3847" s="47">
        <f t="shared" si="426"/>
        <v>2.34</v>
      </c>
      <c r="O3847" s="48">
        <f t="shared" ca="1" si="427"/>
        <v>711000</v>
      </c>
    </row>
    <row r="3848" spans="1:15" x14ac:dyDescent="0.25">
      <c r="A3848">
        <v>3833</v>
      </c>
      <c r="B3848" s="84">
        <v>36448</v>
      </c>
      <c r="C3848" s="47">
        <v>12.78</v>
      </c>
      <c r="D3848" s="47">
        <v>12.87</v>
      </c>
      <c r="E3848" s="47">
        <v>12.75</v>
      </c>
      <c r="F3848" s="47">
        <v>12.81</v>
      </c>
      <c r="G3848" s="48">
        <v>98500</v>
      </c>
      <c r="H3848" s="47">
        <v>2.39</v>
      </c>
      <c r="I3848" s="51">
        <f t="shared" si="421"/>
        <v>0.18657298985167839</v>
      </c>
      <c r="J3848" s="51">
        <f t="shared" ca="1" si="422"/>
        <v>2.5</v>
      </c>
      <c r="K3848" s="47">
        <f t="shared" si="423"/>
        <v>2.38</v>
      </c>
      <c r="L3848" s="47">
        <f t="shared" si="424"/>
        <v>2.4</v>
      </c>
      <c r="M3848" s="47">
        <f t="shared" si="425"/>
        <v>2.38</v>
      </c>
      <c r="N3848" s="47">
        <f t="shared" si="426"/>
        <v>2.39</v>
      </c>
      <c r="O3848" s="48">
        <f t="shared" ca="1" si="427"/>
        <v>246250</v>
      </c>
    </row>
    <row r="3849" spans="1:15" x14ac:dyDescent="0.25">
      <c r="A3849">
        <v>3834</v>
      </c>
      <c r="B3849" s="84">
        <v>36447</v>
      </c>
      <c r="C3849" s="47">
        <v>13.03</v>
      </c>
      <c r="D3849" s="47">
        <v>13.03</v>
      </c>
      <c r="E3849" s="47">
        <v>12.87</v>
      </c>
      <c r="F3849" s="47">
        <v>12.94</v>
      </c>
      <c r="G3849" s="48">
        <v>44500</v>
      </c>
      <c r="H3849" s="47">
        <v>2.41</v>
      </c>
      <c r="I3849" s="51">
        <f t="shared" si="421"/>
        <v>0.18624420401854716</v>
      </c>
      <c r="J3849" s="51">
        <f t="shared" ca="1" si="422"/>
        <v>2.5</v>
      </c>
      <c r="K3849" s="47">
        <f t="shared" si="423"/>
        <v>2.4300000000000002</v>
      </c>
      <c r="L3849" s="47">
        <f t="shared" si="424"/>
        <v>2.4300000000000002</v>
      </c>
      <c r="M3849" s="47">
        <f t="shared" si="425"/>
        <v>2.4</v>
      </c>
      <c r="N3849" s="47">
        <f t="shared" si="426"/>
        <v>2.41</v>
      </c>
      <c r="O3849" s="48">
        <f t="shared" ca="1" si="427"/>
        <v>111250</v>
      </c>
    </row>
    <row r="3850" spans="1:15" x14ac:dyDescent="0.25">
      <c r="A3850">
        <v>3835</v>
      </c>
      <c r="B3850" s="84">
        <v>36446</v>
      </c>
      <c r="C3850" s="47">
        <v>12.81</v>
      </c>
      <c r="D3850" s="47">
        <v>13.19</v>
      </c>
      <c r="E3850" s="47">
        <v>12.81</v>
      </c>
      <c r="F3850" s="47">
        <v>13</v>
      </c>
      <c r="G3850" s="48">
        <v>205600</v>
      </c>
      <c r="H3850" s="47">
        <v>2.42</v>
      </c>
      <c r="I3850" s="51">
        <f t="shared" si="421"/>
        <v>0.18615384615384614</v>
      </c>
      <c r="J3850" s="51">
        <f t="shared" ca="1" si="422"/>
        <v>2.5</v>
      </c>
      <c r="K3850" s="47">
        <f t="shared" si="423"/>
        <v>2.38</v>
      </c>
      <c r="L3850" s="47">
        <f t="shared" si="424"/>
        <v>2.46</v>
      </c>
      <c r="M3850" s="47">
        <f t="shared" si="425"/>
        <v>2.38</v>
      </c>
      <c r="N3850" s="47">
        <f t="shared" si="426"/>
        <v>2.42</v>
      </c>
      <c r="O3850" s="48">
        <f t="shared" ca="1" si="427"/>
        <v>514000</v>
      </c>
    </row>
    <row r="3851" spans="1:15" x14ac:dyDescent="0.25">
      <c r="A3851">
        <v>3836</v>
      </c>
      <c r="B3851" s="84">
        <v>36445</v>
      </c>
      <c r="C3851" s="47">
        <v>13.44</v>
      </c>
      <c r="D3851" s="47">
        <v>13.44</v>
      </c>
      <c r="E3851" s="47">
        <v>13.06</v>
      </c>
      <c r="F3851" s="47">
        <v>13.06</v>
      </c>
      <c r="G3851" s="48">
        <v>149700</v>
      </c>
      <c r="H3851" s="47">
        <v>2.4300000000000002</v>
      </c>
      <c r="I3851" s="51">
        <f t="shared" si="421"/>
        <v>0.18606431852986219</v>
      </c>
      <c r="J3851" s="51">
        <f t="shared" ca="1" si="422"/>
        <v>2.5</v>
      </c>
      <c r="K3851" s="47">
        <f t="shared" si="423"/>
        <v>2.5</v>
      </c>
      <c r="L3851" s="47">
        <f t="shared" si="424"/>
        <v>2.5</v>
      </c>
      <c r="M3851" s="47">
        <f t="shared" si="425"/>
        <v>2.4300000000000002</v>
      </c>
      <c r="N3851" s="47">
        <f t="shared" si="426"/>
        <v>2.4300000000000002</v>
      </c>
      <c r="O3851" s="48">
        <f t="shared" ca="1" si="427"/>
        <v>374250</v>
      </c>
    </row>
    <row r="3852" spans="1:15" x14ac:dyDescent="0.25">
      <c r="A3852">
        <v>3837</v>
      </c>
      <c r="B3852" s="84">
        <v>36444</v>
      </c>
      <c r="C3852" s="47">
        <v>13.63</v>
      </c>
      <c r="D3852" s="47">
        <v>13.63</v>
      </c>
      <c r="E3852" s="47">
        <v>13.06</v>
      </c>
      <c r="F3852" s="47">
        <v>13.25</v>
      </c>
      <c r="G3852" s="48">
        <v>192900</v>
      </c>
      <c r="H3852" s="47">
        <v>2.4700000000000002</v>
      </c>
      <c r="I3852" s="51">
        <f t="shared" si="421"/>
        <v>0.18641509433962267</v>
      </c>
      <c r="J3852" s="51">
        <f t="shared" ca="1" si="422"/>
        <v>2.5</v>
      </c>
      <c r="K3852" s="47">
        <f t="shared" si="423"/>
        <v>2.54</v>
      </c>
      <c r="L3852" s="47">
        <f t="shared" si="424"/>
        <v>2.54</v>
      </c>
      <c r="M3852" s="47">
        <f t="shared" si="425"/>
        <v>2.4300000000000002</v>
      </c>
      <c r="N3852" s="47">
        <f t="shared" si="426"/>
        <v>2.4700000000000002</v>
      </c>
      <c r="O3852" s="48">
        <f t="shared" ca="1" si="427"/>
        <v>482250</v>
      </c>
    </row>
    <row r="3853" spans="1:15" x14ac:dyDescent="0.25">
      <c r="A3853">
        <v>3838</v>
      </c>
      <c r="B3853" s="84">
        <v>36441</v>
      </c>
      <c r="C3853" s="47">
        <v>13.75</v>
      </c>
      <c r="D3853" s="47">
        <v>13.75</v>
      </c>
      <c r="E3853" s="47">
        <v>13.5</v>
      </c>
      <c r="F3853" s="47">
        <v>13.5</v>
      </c>
      <c r="G3853" s="48">
        <v>48900</v>
      </c>
      <c r="H3853" s="47">
        <v>2.52</v>
      </c>
      <c r="I3853" s="51">
        <f t="shared" si="421"/>
        <v>0.18666666666666668</v>
      </c>
      <c r="J3853" s="51">
        <f t="shared" ca="1" si="422"/>
        <v>2.5</v>
      </c>
      <c r="K3853" s="47">
        <f t="shared" si="423"/>
        <v>2.57</v>
      </c>
      <c r="L3853" s="47">
        <f t="shared" si="424"/>
        <v>2.57</v>
      </c>
      <c r="M3853" s="47">
        <f t="shared" si="425"/>
        <v>2.52</v>
      </c>
      <c r="N3853" s="47">
        <f t="shared" si="426"/>
        <v>2.52</v>
      </c>
      <c r="O3853" s="48">
        <f t="shared" ca="1" si="427"/>
        <v>122250</v>
      </c>
    </row>
    <row r="3854" spans="1:15" x14ac:dyDescent="0.25">
      <c r="A3854">
        <v>3839</v>
      </c>
      <c r="B3854" s="84">
        <v>36440</v>
      </c>
      <c r="C3854" s="47">
        <v>14.06</v>
      </c>
      <c r="D3854" s="47">
        <v>14.06</v>
      </c>
      <c r="E3854" s="47">
        <v>13.37</v>
      </c>
      <c r="F3854" s="47">
        <v>13.75</v>
      </c>
      <c r="G3854" s="48">
        <v>276800</v>
      </c>
      <c r="H3854" s="47">
        <v>2.56</v>
      </c>
      <c r="I3854" s="51">
        <f t="shared" si="421"/>
        <v>0.1861818181818182</v>
      </c>
      <c r="J3854" s="51">
        <f t="shared" ca="1" si="422"/>
        <v>2.5</v>
      </c>
      <c r="K3854" s="47">
        <f t="shared" si="423"/>
        <v>2.62</v>
      </c>
      <c r="L3854" s="47">
        <f t="shared" si="424"/>
        <v>2.62</v>
      </c>
      <c r="M3854" s="47">
        <f t="shared" si="425"/>
        <v>2.4900000000000002</v>
      </c>
      <c r="N3854" s="47">
        <f t="shared" si="426"/>
        <v>2.56</v>
      </c>
      <c r="O3854" s="48">
        <f t="shared" ca="1" si="427"/>
        <v>692000</v>
      </c>
    </row>
    <row r="3855" spans="1:15" x14ac:dyDescent="0.25">
      <c r="A3855">
        <v>3840</v>
      </c>
      <c r="B3855" s="84">
        <v>36439</v>
      </c>
      <c r="C3855" s="47">
        <v>14.03</v>
      </c>
      <c r="D3855" s="47">
        <v>14.13</v>
      </c>
      <c r="E3855" s="47">
        <v>14</v>
      </c>
      <c r="F3855" s="47">
        <v>14.13</v>
      </c>
      <c r="G3855" s="48">
        <v>221200</v>
      </c>
      <c r="H3855" s="47">
        <v>2.63</v>
      </c>
      <c r="I3855" s="51">
        <f t="shared" si="421"/>
        <v>0.18612880396319886</v>
      </c>
      <c r="J3855" s="51">
        <f t="shared" ca="1" si="422"/>
        <v>2.5</v>
      </c>
      <c r="K3855" s="47">
        <f t="shared" si="423"/>
        <v>2.61</v>
      </c>
      <c r="L3855" s="47">
        <f t="shared" si="424"/>
        <v>2.63</v>
      </c>
      <c r="M3855" s="47">
        <f t="shared" si="425"/>
        <v>2.61</v>
      </c>
      <c r="N3855" s="47">
        <f t="shared" si="426"/>
        <v>2.63</v>
      </c>
      <c r="O3855" s="48">
        <f t="shared" ca="1" si="427"/>
        <v>553000</v>
      </c>
    </row>
    <row r="3856" spans="1:15" x14ac:dyDescent="0.25">
      <c r="A3856">
        <v>3841</v>
      </c>
      <c r="B3856" s="84">
        <v>36438</v>
      </c>
      <c r="C3856" s="47">
        <v>14.16</v>
      </c>
      <c r="D3856" s="47">
        <v>14.16</v>
      </c>
      <c r="E3856" s="47">
        <v>14</v>
      </c>
      <c r="F3856" s="47">
        <v>14.06</v>
      </c>
      <c r="G3856" s="48">
        <v>132500</v>
      </c>
      <c r="H3856" s="47">
        <v>2.62</v>
      </c>
      <c r="I3856" s="51">
        <f t="shared" si="421"/>
        <v>0.18634423897581792</v>
      </c>
      <c r="J3856" s="51">
        <f t="shared" ca="1" si="422"/>
        <v>2.5</v>
      </c>
      <c r="K3856" s="47">
        <f t="shared" si="423"/>
        <v>2.64</v>
      </c>
      <c r="L3856" s="47">
        <f t="shared" si="424"/>
        <v>2.64</v>
      </c>
      <c r="M3856" s="47">
        <f t="shared" si="425"/>
        <v>2.61</v>
      </c>
      <c r="N3856" s="47">
        <f t="shared" si="426"/>
        <v>2.62</v>
      </c>
      <c r="O3856" s="48">
        <f t="shared" ca="1" si="427"/>
        <v>331250</v>
      </c>
    </row>
    <row r="3857" spans="1:15" x14ac:dyDescent="0.25">
      <c r="A3857">
        <v>3842</v>
      </c>
      <c r="B3857" s="84">
        <v>36437</v>
      </c>
      <c r="C3857" s="47">
        <v>14.13</v>
      </c>
      <c r="D3857" s="47">
        <v>14.25</v>
      </c>
      <c r="E3857" s="47">
        <v>14.06</v>
      </c>
      <c r="F3857" s="47">
        <v>14.25</v>
      </c>
      <c r="G3857" s="48">
        <v>52100</v>
      </c>
      <c r="H3857" s="47">
        <v>2.66</v>
      </c>
      <c r="I3857" s="51">
        <f t="shared" ref="I3857:I3920" si="428">H3857/F3857</f>
        <v>0.18666666666666668</v>
      </c>
      <c r="J3857" s="51">
        <f t="shared" ref="J3857:J3920" ca="1" si="429">INDEX(OFFSET($T$15,0,0,$S$13+1,1),MATCH(B3857,OFFSET($Q$15,0,0,$S$13+1,1),-1))</f>
        <v>2.5</v>
      </c>
      <c r="K3857" s="47">
        <f t="shared" ref="K3857:K3920" si="430">ROUND($I3857*C3857,2)</f>
        <v>2.64</v>
      </c>
      <c r="L3857" s="47">
        <f t="shared" ref="L3857:L3920" si="431">ROUND($I3857*D3857,2)</f>
        <v>2.66</v>
      </c>
      <c r="M3857" s="47">
        <f t="shared" ref="M3857:M3920" si="432">ROUND($I3857*E3857,2)</f>
        <v>2.62</v>
      </c>
      <c r="N3857" s="47">
        <f t="shared" ref="N3857:N3920" si="433">ROUND($I3857*F3857,2)</f>
        <v>2.66</v>
      </c>
      <c r="O3857" s="48">
        <f t="shared" ref="O3857:O3920" ca="1" si="434">G3857*J3857</f>
        <v>130250</v>
      </c>
    </row>
    <row r="3858" spans="1:15" x14ac:dyDescent="0.25">
      <c r="A3858">
        <v>3843</v>
      </c>
      <c r="B3858" s="84">
        <v>36434</v>
      </c>
      <c r="C3858" s="47">
        <v>14</v>
      </c>
      <c r="D3858" s="47">
        <v>14.19</v>
      </c>
      <c r="E3858" s="47">
        <v>14</v>
      </c>
      <c r="F3858" s="47">
        <v>14.13</v>
      </c>
      <c r="G3858" s="48">
        <v>192100</v>
      </c>
      <c r="H3858" s="47">
        <v>2.63</v>
      </c>
      <c r="I3858" s="51">
        <f t="shared" si="428"/>
        <v>0.18612880396319886</v>
      </c>
      <c r="J3858" s="51">
        <f t="shared" ca="1" si="429"/>
        <v>2.5</v>
      </c>
      <c r="K3858" s="47">
        <f t="shared" si="430"/>
        <v>2.61</v>
      </c>
      <c r="L3858" s="47">
        <f t="shared" si="431"/>
        <v>2.64</v>
      </c>
      <c r="M3858" s="47">
        <f t="shared" si="432"/>
        <v>2.61</v>
      </c>
      <c r="N3858" s="47">
        <f t="shared" si="433"/>
        <v>2.63</v>
      </c>
      <c r="O3858" s="48">
        <f t="shared" ca="1" si="434"/>
        <v>480250</v>
      </c>
    </row>
    <row r="3859" spans="1:15" x14ac:dyDescent="0.25">
      <c r="A3859">
        <v>3844</v>
      </c>
      <c r="B3859" s="84">
        <v>36433</v>
      </c>
      <c r="C3859" s="47">
        <v>14.25</v>
      </c>
      <c r="D3859" s="47">
        <v>14.25</v>
      </c>
      <c r="E3859" s="47">
        <v>14</v>
      </c>
      <c r="F3859" s="47">
        <v>14.13</v>
      </c>
      <c r="G3859" s="48">
        <v>258500</v>
      </c>
      <c r="H3859" s="47">
        <v>2.63</v>
      </c>
      <c r="I3859" s="51">
        <f t="shared" si="428"/>
        <v>0.18612880396319886</v>
      </c>
      <c r="J3859" s="51">
        <f t="shared" ca="1" si="429"/>
        <v>2.5</v>
      </c>
      <c r="K3859" s="47">
        <f t="shared" si="430"/>
        <v>2.65</v>
      </c>
      <c r="L3859" s="47">
        <f t="shared" si="431"/>
        <v>2.65</v>
      </c>
      <c r="M3859" s="47">
        <f t="shared" si="432"/>
        <v>2.61</v>
      </c>
      <c r="N3859" s="47">
        <f t="shared" si="433"/>
        <v>2.63</v>
      </c>
      <c r="O3859" s="48">
        <f t="shared" ca="1" si="434"/>
        <v>646250</v>
      </c>
    </row>
    <row r="3860" spans="1:15" x14ac:dyDescent="0.25">
      <c r="A3860">
        <v>3845</v>
      </c>
      <c r="B3860" s="84">
        <v>36432</v>
      </c>
      <c r="C3860" s="47">
        <v>14.25</v>
      </c>
      <c r="D3860" s="47">
        <v>14.37</v>
      </c>
      <c r="E3860" s="47">
        <v>14.25</v>
      </c>
      <c r="F3860" s="47">
        <v>14.37</v>
      </c>
      <c r="G3860" s="48">
        <v>361600</v>
      </c>
      <c r="H3860" s="47">
        <v>2.68</v>
      </c>
      <c r="I3860" s="51">
        <f t="shared" si="428"/>
        <v>0.18649965205288799</v>
      </c>
      <c r="J3860" s="51">
        <f t="shared" ca="1" si="429"/>
        <v>2.5</v>
      </c>
      <c r="K3860" s="47">
        <f t="shared" si="430"/>
        <v>2.66</v>
      </c>
      <c r="L3860" s="47">
        <f t="shared" si="431"/>
        <v>2.68</v>
      </c>
      <c r="M3860" s="47">
        <f t="shared" si="432"/>
        <v>2.66</v>
      </c>
      <c r="N3860" s="47">
        <f t="shared" si="433"/>
        <v>2.68</v>
      </c>
      <c r="O3860" s="48">
        <f t="shared" ca="1" si="434"/>
        <v>904000</v>
      </c>
    </row>
    <row r="3861" spans="1:15" x14ac:dyDescent="0.25">
      <c r="A3861">
        <v>3846</v>
      </c>
      <c r="B3861" s="84">
        <v>36431</v>
      </c>
      <c r="C3861" s="47">
        <v>14.25</v>
      </c>
      <c r="D3861" s="47">
        <v>14.62</v>
      </c>
      <c r="E3861" s="47">
        <v>14.25</v>
      </c>
      <c r="F3861" s="47">
        <v>14.5</v>
      </c>
      <c r="G3861" s="48">
        <v>110500</v>
      </c>
      <c r="H3861" s="47">
        <v>2.7</v>
      </c>
      <c r="I3861" s="51">
        <f t="shared" si="428"/>
        <v>0.18620689655172415</v>
      </c>
      <c r="J3861" s="51">
        <f t="shared" ca="1" si="429"/>
        <v>2.5</v>
      </c>
      <c r="K3861" s="47">
        <f t="shared" si="430"/>
        <v>2.65</v>
      </c>
      <c r="L3861" s="47">
        <f t="shared" si="431"/>
        <v>2.72</v>
      </c>
      <c r="M3861" s="47">
        <f t="shared" si="432"/>
        <v>2.65</v>
      </c>
      <c r="N3861" s="47">
        <f t="shared" si="433"/>
        <v>2.7</v>
      </c>
      <c r="O3861" s="48">
        <f t="shared" ca="1" si="434"/>
        <v>276250</v>
      </c>
    </row>
    <row r="3862" spans="1:15" x14ac:dyDescent="0.25">
      <c r="A3862">
        <v>3847</v>
      </c>
      <c r="B3862" s="84">
        <v>36430</v>
      </c>
      <c r="C3862" s="47">
        <v>14</v>
      </c>
      <c r="D3862" s="47">
        <v>14.5</v>
      </c>
      <c r="E3862" s="47">
        <v>14</v>
      </c>
      <c r="F3862" s="47">
        <v>14.5</v>
      </c>
      <c r="G3862" s="48">
        <v>161600</v>
      </c>
      <c r="H3862" s="47">
        <v>2.7</v>
      </c>
      <c r="I3862" s="51">
        <f t="shared" si="428"/>
        <v>0.18620689655172415</v>
      </c>
      <c r="J3862" s="51">
        <f t="shared" ca="1" si="429"/>
        <v>2.5</v>
      </c>
      <c r="K3862" s="47">
        <f t="shared" si="430"/>
        <v>2.61</v>
      </c>
      <c r="L3862" s="47">
        <f t="shared" si="431"/>
        <v>2.7</v>
      </c>
      <c r="M3862" s="47">
        <f t="shared" si="432"/>
        <v>2.61</v>
      </c>
      <c r="N3862" s="47">
        <f t="shared" si="433"/>
        <v>2.7</v>
      </c>
      <c r="O3862" s="48">
        <f t="shared" ca="1" si="434"/>
        <v>404000</v>
      </c>
    </row>
    <row r="3863" spans="1:15" x14ac:dyDescent="0.25">
      <c r="A3863">
        <v>3848</v>
      </c>
      <c r="B3863" s="84">
        <v>36427</v>
      </c>
      <c r="C3863" s="47">
        <v>14.13</v>
      </c>
      <c r="D3863" s="47">
        <v>14.75</v>
      </c>
      <c r="E3863" s="47">
        <v>14.13</v>
      </c>
      <c r="F3863" s="47">
        <v>14.28</v>
      </c>
      <c r="G3863" s="48">
        <v>119200</v>
      </c>
      <c r="H3863" s="47">
        <v>2.66</v>
      </c>
      <c r="I3863" s="51">
        <f t="shared" si="428"/>
        <v>0.1862745098039216</v>
      </c>
      <c r="J3863" s="51">
        <f t="shared" ca="1" si="429"/>
        <v>2.5</v>
      </c>
      <c r="K3863" s="47">
        <f t="shared" si="430"/>
        <v>2.63</v>
      </c>
      <c r="L3863" s="47">
        <f t="shared" si="431"/>
        <v>2.75</v>
      </c>
      <c r="M3863" s="47">
        <f t="shared" si="432"/>
        <v>2.63</v>
      </c>
      <c r="N3863" s="47">
        <f t="shared" si="433"/>
        <v>2.66</v>
      </c>
      <c r="O3863" s="48">
        <f t="shared" ca="1" si="434"/>
        <v>298000</v>
      </c>
    </row>
    <row r="3864" spans="1:15" x14ac:dyDescent="0.25">
      <c r="A3864">
        <v>3849</v>
      </c>
      <c r="B3864" s="84">
        <v>36426</v>
      </c>
      <c r="C3864" s="47">
        <v>14.81</v>
      </c>
      <c r="D3864" s="47">
        <v>14.81</v>
      </c>
      <c r="E3864" s="47">
        <v>14.13</v>
      </c>
      <c r="F3864" s="47">
        <v>14.13</v>
      </c>
      <c r="G3864" s="48">
        <v>181200</v>
      </c>
      <c r="H3864" s="47">
        <v>2.63</v>
      </c>
      <c r="I3864" s="51">
        <f t="shared" si="428"/>
        <v>0.18612880396319886</v>
      </c>
      <c r="J3864" s="51">
        <f t="shared" ca="1" si="429"/>
        <v>2.5</v>
      </c>
      <c r="K3864" s="47">
        <f t="shared" si="430"/>
        <v>2.76</v>
      </c>
      <c r="L3864" s="47">
        <f t="shared" si="431"/>
        <v>2.76</v>
      </c>
      <c r="M3864" s="47">
        <f t="shared" si="432"/>
        <v>2.63</v>
      </c>
      <c r="N3864" s="47">
        <f t="shared" si="433"/>
        <v>2.63</v>
      </c>
      <c r="O3864" s="48">
        <f t="shared" ca="1" si="434"/>
        <v>453000</v>
      </c>
    </row>
    <row r="3865" spans="1:15" x14ac:dyDescent="0.25">
      <c r="A3865">
        <v>3850</v>
      </c>
      <c r="B3865" s="84">
        <v>36425</v>
      </c>
      <c r="C3865" s="47">
        <v>14.13</v>
      </c>
      <c r="D3865" s="47">
        <v>14.37</v>
      </c>
      <c r="E3865" s="47">
        <v>14</v>
      </c>
      <c r="F3865" s="47">
        <v>14.28</v>
      </c>
      <c r="G3865" s="48">
        <v>44000</v>
      </c>
      <c r="H3865" s="47">
        <v>2.66</v>
      </c>
      <c r="I3865" s="51">
        <f t="shared" si="428"/>
        <v>0.1862745098039216</v>
      </c>
      <c r="J3865" s="51">
        <f t="shared" ca="1" si="429"/>
        <v>2.5</v>
      </c>
      <c r="K3865" s="47">
        <f t="shared" si="430"/>
        <v>2.63</v>
      </c>
      <c r="L3865" s="47">
        <f t="shared" si="431"/>
        <v>2.68</v>
      </c>
      <c r="M3865" s="47">
        <f t="shared" si="432"/>
        <v>2.61</v>
      </c>
      <c r="N3865" s="47">
        <f t="shared" si="433"/>
        <v>2.66</v>
      </c>
      <c r="O3865" s="48">
        <f t="shared" ca="1" si="434"/>
        <v>110000</v>
      </c>
    </row>
    <row r="3866" spans="1:15" x14ac:dyDescent="0.25">
      <c r="A3866">
        <v>3851</v>
      </c>
      <c r="B3866" s="84">
        <v>36424</v>
      </c>
      <c r="C3866" s="47">
        <v>14.5</v>
      </c>
      <c r="D3866" s="47">
        <v>14.5</v>
      </c>
      <c r="E3866" s="47">
        <v>14</v>
      </c>
      <c r="F3866" s="47">
        <v>14</v>
      </c>
      <c r="G3866" s="48">
        <v>156500</v>
      </c>
      <c r="H3866" s="47">
        <v>2.61</v>
      </c>
      <c r="I3866" s="51">
        <f t="shared" si="428"/>
        <v>0.18642857142857142</v>
      </c>
      <c r="J3866" s="51">
        <f t="shared" ca="1" si="429"/>
        <v>2.5</v>
      </c>
      <c r="K3866" s="47">
        <f t="shared" si="430"/>
        <v>2.7</v>
      </c>
      <c r="L3866" s="47">
        <f t="shared" si="431"/>
        <v>2.7</v>
      </c>
      <c r="M3866" s="47">
        <f t="shared" si="432"/>
        <v>2.61</v>
      </c>
      <c r="N3866" s="47">
        <f t="shared" si="433"/>
        <v>2.61</v>
      </c>
      <c r="O3866" s="48">
        <f t="shared" ca="1" si="434"/>
        <v>391250</v>
      </c>
    </row>
    <row r="3867" spans="1:15" x14ac:dyDescent="0.25">
      <c r="A3867">
        <v>3852</v>
      </c>
      <c r="B3867" s="84">
        <v>36423</v>
      </c>
      <c r="C3867" s="47">
        <v>14.69</v>
      </c>
      <c r="D3867" s="47">
        <v>14.75</v>
      </c>
      <c r="E3867" s="47">
        <v>14.44</v>
      </c>
      <c r="F3867" s="47">
        <v>14.56</v>
      </c>
      <c r="G3867" s="48">
        <v>55300</v>
      </c>
      <c r="H3867" s="47">
        <v>2.71</v>
      </c>
      <c r="I3867" s="51">
        <f t="shared" si="428"/>
        <v>0.18612637362637363</v>
      </c>
      <c r="J3867" s="51">
        <f t="shared" ca="1" si="429"/>
        <v>2.5</v>
      </c>
      <c r="K3867" s="47">
        <f t="shared" si="430"/>
        <v>2.73</v>
      </c>
      <c r="L3867" s="47">
        <f t="shared" si="431"/>
        <v>2.75</v>
      </c>
      <c r="M3867" s="47">
        <f t="shared" si="432"/>
        <v>2.69</v>
      </c>
      <c r="N3867" s="47">
        <f t="shared" si="433"/>
        <v>2.71</v>
      </c>
      <c r="O3867" s="48">
        <f t="shared" ca="1" si="434"/>
        <v>138250</v>
      </c>
    </row>
    <row r="3868" spans="1:15" x14ac:dyDescent="0.25">
      <c r="A3868">
        <v>3853</v>
      </c>
      <c r="B3868" s="84">
        <v>36420</v>
      </c>
      <c r="C3868" s="47">
        <v>14.62</v>
      </c>
      <c r="D3868" s="47">
        <v>14.78</v>
      </c>
      <c r="E3868" s="47">
        <v>14.44</v>
      </c>
      <c r="F3868" s="47">
        <v>14.62</v>
      </c>
      <c r="G3868" s="48">
        <v>68400</v>
      </c>
      <c r="H3868" s="47">
        <v>2.73</v>
      </c>
      <c r="I3868" s="51">
        <f t="shared" si="428"/>
        <v>0.18673050615595077</v>
      </c>
      <c r="J3868" s="51">
        <f t="shared" ca="1" si="429"/>
        <v>2.5</v>
      </c>
      <c r="K3868" s="47">
        <f t="shared" si="430"/>
        <v>2.73</v>
      </c>
      <c r="L3868" s="47">
        <f t="shared" si="431"/>
        <v>2.76</v>
      </c>
      <c r="M3868" s="47">
        <f t="shared" si="432"/>
        <v>2.7</v>
      </c>
      <c r="N3868" s="47">
        <f t="shared" si="433"/>
        <v>2.73</v>
      </c>
      <c r="O3868" s="48">
        <f t="shared" ca="1" si="434"/>
        <v>171000</v>
      </c>
    </row>
    <row r="3869" spans="1:15" x14ac:dyDescent="0.25">
      <c r="A3869">
        <v>3854</v>
      </c>
      <c r="B3869" s="84">
        <v>36419</v>
      </c>
      <c r="C3869" s="47">
        <v>14.44</v>
      </c>
      <c r="D3869" s="47">
        <v>14.62</v>
      </c>
      <c r="E3869" s="47">
        <v>14.44</v>
      </c>
      <c r="F3869" s="47">
        <v>14.5</v>
      </c>
      <c r="G3869" s="48">
        <v>151200</v>
      </c>
      <c r="H3869" s="47">
        <v>2.7</v>
      </c>
      <c r="I3869" s="51">
        <f t="shared" si="428"/>
        <v>0.18620689655172415</v>
      </c>
      <c r="J3869" s="51">
        <f t="shared" ca="1" si="429"/>
        <v>2.5</v>
      </c>
      <c r="K3869" s="47">
        <f t="shared" si="430"/>
        <v>2.69</v>
      </c>
      <c r="L3869" s="47">
        <f t="shared" si="431"/>
        <v>2.72</v>
      </c>
      <c r="M3869" s="47">
        <f t="shared" si="432"/>
        <v>2.69</v>
      </c>
      <c r="N3869" s="47">
        <f t="shared" si="433"/>
        <v>2.7</v>
      </c>
      <c r="O3869" s="48">
        <f t="shared" ca="1" si="434"/>
        <v>378000</v>
      </c>
    </row>
    <row r="3870" spans="1:15" x14ac:dyDescent="0.25">
      <c r="A3870">
        <v>3855</v>
      </c>
      <c r="B3870" s="84">
        <v>36418</v>
      </c>
      <c r="C3870" s="47">
        <v>14.37</v>
      </c>
      <c r="D3870" s="47">
        <v>14.75</v>
      </c>
      <c r="E3870" s="47">
        <v>14.37</v>
      </c>
      <c r="F3870" s="47">
        <v>14.44</v>
      </c>
      <c r="G3870" s="48">
        <v>324100</v>
      </c>
      <c r="H3870" s="47">
        <v>2.69</v>
      </c>
      <c r="I3870" s="51">
        <f t="shared" si="428"/>
        <v>0.18628808864265928</v>
      </c>
      <c r="J3870" s="51">
        <f t="shared" ca="1" si="429"/>
        <v>2.5</v>
      </c>
      <c r="K3870" s="47">
        <f t="shared" si="430"/>
        <v>2.68</v>
      </c>
      <c r="L3870" s="47">
        <f t="shared" si="431"/>
        <v>2.75</v>
      </c>
      <c r="M3870" s="47">
        <f t="shared" si="432"/>
        <v>2.68</v>
      </c>
      <c r="N3870" s="47">
        <f t="shared" si="433"/>
        <v>2.69</v>
      </c>
      <c r="O3870" s="48">
        <f t="shared" ca="1" si="434"/>
        <v>810250</v>
      </c>
    </row>
    <row r="3871" spans="1:15" x14ac:dyDescent="0.25">
      <c r="A3871">
        <v>3856</v>
      </c>
      <c r="B3871" s="84">
        <v>36417</v>
      </c>
      <c r="C3871" s="47">
        <v>15.06</v>
      </c>
      <c r="D3871" s="47">
        <v>15.25</v>
      </c>
      <c r="E3871" s="47">
        <v>14.37</v>
      </c>
      <c r="F3871" s="47">
        <v>14.5</v>
      </c>
      <c r="G3871" s="48">
        <v>78800</v>
      </c>
      <c r="H3871" s="47">
        <v>2.7</v>
      </c>
      <c r="I3871" s="51">
        <f t="shared" si="428"/>
        <v>0.18620689655172415</v>
      </c>
      <c r="J3871" s="51">
        <f t="shared" ca="1" si="429"/>
        <v>2.5</v>
      </c>
      <c r="K3871" s="47">
        <f t="shared" si="430"/>
        <v>2.8</v>
      </c>
      <c r="L3871" s="47">
        <f t="shared" si="431"/>
        <v>2.84</v>
      </c>
      <c r="M3871" s="47">
        <f t="shared" si="432"/>
        <v>2.68</v>
      </c>
      <c r="N3871" s="47">
        <f t="shared" si="433"/>
        <v>2.7</v>
      </c>
      <c r="O3871" s="48">
        <f t="shared" ca="1" si="434"/>
        <v>197000</v>
      </c>
    </row>
    <row r="3872" spans="1:15" x14ac:dyDescent="0.25">
      <c r="A3872">
        <v>3857</v>
      </c>
      <c r="B3872" s="84">
        <v>36416</v>
      </c>
      <c r="C3872" s="47">
        <v>15.62</v>
      </c>
      <c r="D3872" s="47">
        <v>15.62</v>
      </c>
      <c r="E3872" s="47">
        <v>15</v>
      </c>
      <c r="F3872" s="47">
        <v>15.25</v>
      </c>
      <c r="G3872" s="48">
        <v>80500</v>
      </c>
      <c r="H3872" s="47">
        <v>2.84</v>
      </c>
      <c r="I3872" s="51">
        <f t="shared" si="428"/>
        <v>0.18622950819672129</v>
      </c>
      <c r="J3872" s="51">
        <f t="shared" ca="1" si="429"/>
        <v>2.5</v>
      </c>
      <c r="K3872" s="47">
        <f t="shared" si="430"/>
        <v>2.91</v>
      </c>
      <c r="L3872" s="47">
        <f t="shared" si="431"/>
        <v>2.91</v>
      </c>
      <c r="M3872" s="47">
        <f t="shared" si="432"/>
        <v>2.79</v>
      </c>
      <c r="N3872" s="47">
        <f t="shared" si="433"/>
        <v>2.84</v>
      </c>
      <c r="O3872" s="48">
        <f t="shared" ca="1" si="434"/>
        <v>201250</v>
      </c>
    </row>
    <row r="3873" spans="1:15" x14ac:dyDescent="0.25">
      <c r="A3873">
        <v>3858</v>
      </c>
      <c r="B3873" s="84">
        <v>36413</v>
      </c>
      <c r="C3873" s="47">
        <v>15.25</v>
      </c>
      <c r="D3873" s="47">
        <v>16.5</v>
      </c>
      <c r="E3873" s="47">
        <v>14.75</v>
      </c>
      <c r="F3873" s="47">
        <v>15.75</v>
      </c>
      <c r="G3873" s="48">
        <v>47700</v>
      </c>
      <c r="H3873" s="47">
        <v>2.93</v>
      </c>
      <c r="I3873" s="51">
        <f t="shared" si="428"/>
        <v>0.18603174603174605</v>
      </c>
      <c r="J3873" s="51">
        <f t="shared" ca="1" si="429"/>
        <v>2.5</v>
      </c>
      <c r="K3873" s="47">
        <f t="shared" si="430"/>
        <v>2.84</v>
      </c>
      <c r="L3873" s="47">
        <f t="shared" si="431"/>
        <v>3.07</v>
      </c>
      <c r="M3873" s="47">
        <f t="shared" si="432"/>
        <v>2.74</v>
      </c>
      <c r="N3873" s="47">
        <f t="shared" si="433"/>
        <v>2.93</v>
      </c>
      <c r="O3873" s="48">
        <f t="shared" ca="1" si="434"/>
        <v>119250</v>
      </c>
    </row>
    <row r="3874" spans="1:15" x14ac:dyDescent="0.25">
      <c r="A3874">
        <v>3859</v>
      </c>
      <c r="B3874" s="84">
        <v>36412</v>
      </c>
      <c r="C3874" s="47">
        <v>15.5</v>
      </c>
      <c r="D3874" s="47">
        <v>16</v>
      </c>
      <c r="E3874" s="47">
        <v>14.81</v>
      </c>
      <c r="F3874" s="47">
        <v>14.81</v>
      </c>
      <c r="G3874" s="48">
        <v>145600</v>
      </c>
      <c r="H3874" s="47">
        <v>2.76</v>
      </c>
      <c r="I3874" s="51">
        <f t="shared" si="428"/>
        <v>0.18636056718433489</v>
      </c>
      <c r="J3874" s="51">
        <f t="shared" ca="1" si="429"/>
        <v>2.5</v>
      </c>
      <c r="K3874" s="47">
        <f t="shared" si="430"/>
        <v>2.89</v>
      </c>
      <c r="L3874" s="47">
        <f t="shared" si="431"/>
        <v>2.98</v>
      </c>
      <c r="M3874" s="47">
        <f t="shared" si="432"/>
        <v>2.76</v>
      </c>
      <c r="N3874" s="47">
        <f t="shared" si="433"/>
        <v>2.76</v>
      </c>
      <c r="O3874" s="48">
        <f t="shared" ca="1" si="434"/>
        <v>364000</v>
      </c>
    </row>
    <row r="3875" spans="1:15" x14ac:dyDescent="0.25">
      <c r="A3875">
        <v>3860</v>
      </c>
      <c r="B3875" s="84">
        <v>36411</v>
      </c>
      <c r="C3875" s="47">
        <v>15</v>
      </c>
      <c r="D3875" s="47">
        <v>16.12</v>
      </c>
      <c r="E3875" s="47">
        <v>15</v>
      </c>
      <c r="F3875" s="47">
        <v>15.5</v>
      </c>
      <c r="G3875" s="48">
        <v>58500</v>
      </c>
      <c r="H3875" s="47">
        <v>2.89</v>
      </c>
      <c r="I3875" s="51">
        <f t="shared" si="428"/>
        <v>0.18645161290322582</v>
      </c>
      <c r="J3875" s="51">
        <f t="shared" ca="1" si="429"/>
        <v>2.5</v>
      </c>
      <c r="K3875" s="47">
        <f t="shared" si="430"/>
        <v>2.8</v>
      </c>
      <c r="L3875" s="47">
        <f t="shared" si="431"/>
        <v>3.01</v>
      </c>
      <c r="M3875" s="47">
        <f t="shared" si="432"/>
        <v>2.8</v>
      </c>
      <c r="N3875" s="47">
        <f t="shared" si="433"/>
        <v>2.89</v>
      </c>
      <c r="O3875" s="48">
        <f t="shared" ca="1" si="434"/>
        <v>146250</v>
      </c>
    </row>
    <row r="3876" spans="1:15" x14ac:dyDescent="0.25">
      <c r="A3876">
        <v>3861</v>
      </c>
      <c r="B3876" s="84">
        <v>36410</v>
      </c>
      <c r="C3876" s="47">
        <v>15.61</v>
      </c>
      <c r="D3876" s="47">
        <v>15.88</v>
      </c>
      <c r="E3876" s="47">
        <v>15.38</v>
      </c>
      <c r="F3876" s="47">
        <v>15.56</v>
      </c>
      <c r="G3876" s="48">
        <v>86500</v>
      </c>
      <c r="H3876" s="47">
        <v>2.9</v>
      </c>
      <c r="I3876" s="51">
        <f t="shared" si="428"/>
        <v>0.18637532133676091</v>
      </c>
      <c r="J3876" s="51">
        <f t="shared" ca="1" si="429"/>
        <v>2.5</v>
      </c>
      <c r="K3876" s="47">
        <f t="shared" si="430"/>
        <v>2.91</v>
      </c>
      <c r="L3876" s="47">
        <f t="shared" si="431"/>
        <v>2.96</v>
      </c>
      <c r="M3876" s="47">
        <f t="shared" si="432"/>
        <v>2.87</v>
      </c>
      <c r="N3876" s="47">
        <f t="shared" si="433"/>
        <v>2.9</v>
      </c>
      <c r="O3876" s="48">
        <f t="shared" ca="1" si="434"/>
        <v>216250</v>
      </c>
    </row>
    <row r="3877" spans="1:15" x14ac:dyDescent="0.25">
      <c r="A3877">
        <v>3862</v>
      </c>
      <c r="B3877" s="84">
        <v>36406</v>
      </c>
      <c r="C3877" s="47">
        <v>15.62</v>
      </c>
      <c r="D3877" s="47">
        <v>15.75</v>
      </c>
      <c r="E3877" s="47">
        <v>15</v>
      </c>
      <c r="F3877" s="47">
        <v>15.75</v>
      </c>
      <c r="G3877" s="48">
        <v>23700</v>
      </c>
      <c r="H3877" s="47">
        <v>2.93</v>
      </c>
      <c r="I3877" s="51">
        <f t="shared" si="428"/>
        <v>0.18603174603174605</v>
      </c>
      <c r="J3877" s="51">
        <f t="shared" ca="1" si="429"/>
        <v>2.5</v>
      </c>
      <c r="K3877" s="47">
        <f t="shared" si="430"/>
        <v>2.91</v>
      </c>
      <c r="L3877" s="47">
        <f t="shared" si="431"/>
        <v>2.93</v>
      </c>
      <c r="M3877" s="47">
        <f t="shared" si="432"/>
        <v>2.79</v>
      </c>
      <c r="N3877" s="47">
        <f t="shared" si="433"/>
        <v>2.93</v>
      </c>
      <c r="O3877" s="48">
        <f t="shared" ca="1" si="434"/>
        <v>59250</v>
      </c>
    </row>
    <row r="3878" spans="1:15" x14ac:dyDescent="0.25">
      <c r="A3878">
        <v>3863</v>
      </c>
      <c r="B3878" s="84">
        <v>36405</v>
      </c>
      <c r="C3878" s="47">
        <v>15</v>
      </c>
      <c r="D3878" s="47">
        <v>15.25</v>
      </c>
      <c r="E3878" s="47">
        <v>14.5</v>
      </c>
      <c r="F3878" s="47">
        <v>15</v>
      </c>
      <c r="G3878" s="48">
        <v>50900</v>
      </c>
      <c r="H3878" s="47">
        <v>2.8</v>
      </c>
      <c r="I3878" s="51">
        <f t="shared" si="428"/>
        <v>0.18666666666666665</v>
      </c>
      <c r="J3878" s="51">
        <f t="shared" ca="1" si="429"/>
        <v>2.5</v>
      </c>
      <c r="K3878" s="47">
        <f t="shared" si="430"/>
        <v>2.8</v>
      </c>
      <c r="L3878" s="47">
        <f t="shared" si="431"/>
        <v>2.85</v>
      </c>
      <c r="M3878" s="47">
        <f t="shared" si="432"/>
        <v>2.71</v>
      </c>
      <c r="N3878" s="47">
        <f t="shared" si="433"/>
        <v>2.8</v>
      </c>
      <c r="O3878" s="48">
        <f t="shared" ca="1" si="434"/>
        <v>127250</v>
      </c>
    </row>
    <row r="3879" spans="1:15" x14ac:dyDescent="0.25">
      <c r="A3879">
        <v>3864</v>
      </c>
      <c r="B3879" s="84">
        <v>36404</v>
      </c>
      <c r="C3879" s="47">
        <v>14.88</v>
      </c>
      <c r="D3879" s="47">
        <v>15.56</v>
      </c>
      <c r="E3879" s="47">
        <v>14.56</v>
      </c>
      <c r="F3879" s="47">
        <v>15.56</v>
      </c>
      <c r="G3879" s="48">
        <v>34500</v>
      </c>
      <c r="H3879" s="47">
        <v>2.9</v>
      </c>
      <c r="I3879" s="51">
        <f t="shared" si="428"/>
        <v>0.18637532133676091</v>
      </c>
      <c r="J3879" s="51">
        <f t="shared" ca="1" si="429"/>
        <v>2.5</v>
      </c>
      <c r="K3879" s="47">
        <f t="shared" si="430"/>
        <v>2.77</v>
      </c>
      <c r="L3879" s="47">
        <f t="shared" si="431"/>
        <v>2.9</v>
      </c>
      <c r="M3879" s="47">
        <f t="shared" si="432"/>
        <v>2.71</v>
      </c>
      <c r="N3879" s="47">
        <f t="shared" si="433"/>
        <v>2.9</v>
      </c>
      <c r="O3879" s="48">
        <f t="shared" ca="1" si="434"/>
        <v>86250</v>
      </c>
    </row>
    <row r="3880" spans="1:15" x14ac:dyDescent="0.25">
      <c r="A3880">
        <v>3865</v>
      </c>
      <c r="B3880" s="84">
        <v>36403</v>
      </c>
      <c r="C3880" s="47">
        <v>14.75</v>
      </c>
      <c r="D3880" s="47">
        <v>14.94</v>
      </c>
      <c r="E3880" s="47">
        <v>14.56</v>
      </c>
      <c r="F3880" s="47">
        <v>14.88</v>
      </c>
      <c r="G3880" s="48">
        <v>52100</v>
      </c>
      <c r="H3880" s="47">
        <v>2.77</v>
      </c>
      <c r="I3880" s="51">
        <f t="shared" si="428"/>
        <v>0.18615591397849462</v>
      </c>
      <c r="J3880" s="51">
        <f t="shared" ca="1" si="429"/>
        <v>2.5</v>
      </c>
      <c r="K3880" s="47">
        <f t="shared" si="430"/>
        <v>2.75</v>
      </c>
      <c r="L3880" s="47">
        <f t="shared" si="431"/>
        <v>2.78</v>
      </c>
      <c r="M3880" s="47">
        <f t="shared" si="432"/>
        <v>2.71</v>
      </c>
      <c r="N3880" s="47">
        <f t="shared" si="433"/>
        <v>2.77</v>
      </c>
      <c r="O3880" s="48">
        <f t="shared" ca="1" si="434"/>
        <v>130250</v>
      </c>
    </row>
    <row r="3881" spans="1:15" x14ac:dyDescent="0.25">
      <c r="A3881">
        <v>3866</v>
      </c>
      <c r="B3881" s="84">
        <v>36402</v>
      </c>
      <c r="C3881" s="47">
        <v>14.44</v>
      </c>
      <c r="D3881" s="47">
        <v>14.75</v>
      </c>
      <c r="E3881" s="47">
        <v>14.44</v>
      </c>
      <c r="F3881" s="47">
        <v>14.75</v>
      </c>
      <c r="G3881" s="48">
        <v>227200</v>
      </c>
      <c r="H3881" s="47">
        <v>2.75</v>
      </c>
      <c r="I3881" s="51">
        <f t="shared" si="428"/>
        <v>0.1864406779661017</v>
      </c>
      <c r="J3881" s="51">
        <f t="shared" ca="1" si="429"/>
        <v>2.5</v>
      </c>
      <c r="K3881" s="47">
        <f t="shared" si="430"/>
        <v>2.69</v>
      </c>
      <c r="L3881" s="47">
        <f t="shared" si="431"/>
        <v>2.75</v>
      </c>
      <c r="M3881" s="47">
        <f t="shared" si="432"/>
        <v>2.69</v>
      </c>
      <c r="N3881" s="47">
        <f t="shared" si="433"/>
        <v>2.75</v>
      </c>
      <c r="O3881" s="48">
        <f t="shared" ca="1" si="434"/>
        <v>568000</v>
      </c>
    </row>
    <row r="3882" spans="1:15" x14ac:dyDescent="0.25">
      <c r="A3882">
        <v>3867</v>
      </c>
      <c r="B3882" s="84">
        <v>36399</v>
      </c>
      <c r="C3882" s="47">
        <v>14.5</v>
      </c>
      <c r="D3882" s="47">
        <v>14.69</v>
      </c>
      <c r="E3882" s="47">
        <v>14.44</v>
      </c>
      <c r="F3882" s="47">
        <v>14.62</v>
      </c>
      <c r="G3882" s="48">
        <v>181700</v>
      </c>
      <c r="H3882" s="47">
        <v>2.73</v>
      </c>
      <c r="I3882" s="51">
        <f t="shared" si="428"/>
        <v>0.18673050615595077</v>
      </c>
      <c r="J3882" s="51">
        <f t="shared" ca="1" si="429"/>
        <v>2.5</v>
      </c>
      <c r="K3882" s="47">
        <f t="shared" si="430"/>
        <v>2.71</v>
      </c>
      <c r="L3882" s="47">
        <f t="shared" si="431"/>
        <v>2.74</v>
      </c>
      <c r="M3882" s="47">
        <f t="shared" si="432"/>
        <v>2.7</v>
      </c>
      <c r="N3882" s="47">
        <f t="shared" si="433"/>
        <v>2.73</v>
      </c>
      <c r="O3882" s="48">
        <f t="shared" ca="1" si="434"/>
        <v>454250</v>
      </c>
    </row>
    <row r="3883" spans="1:15" x14ac:dyDescent="0.25">
      <c r="A3883">
        <v>3868</v>
      </c>
      <c r="B3883" s="84">
        <v>36398</v>
      </c>
      <c r="C3883" s="47">
        <v>14.75</v>
      </c>
      <c r="D3883" s="47">
        <v>14.78</v>
      </c>
      <c r="E3883" s="47">
        <v>14.37</v>
      </c>
      <c r="F3883" s="47">
        <v>14.56</v>
      </c>
      <c r="G3883" s="48">
        <v>312900</v>
      </c>
      <c r="H3883" s="47">
        <v>2.71</v>
      </c>
      <c r="I3883" s="51">
        <f t="shared" si="428"/>
        <v>0.18612637362637363</v>
      </c>
      <c r="J3883" s="51">
        <f t="shared" ca="1" si="429"/>
        <v>2.5</v>
      </c>
      <c r="K3883" s="47">
        <f t="shared" si="430"/>
        <v>2.75</v>
      </c>
      <c r="L3883" s="47">
        <f t="shared" si="431"/>
        <v>2.75</v>
      </c>
      <c r="M3883" s="47">
        <f t="shared" si="432"/>
        <v>2.67</v>
      </c>
      <c r="N3883" s="47">
        <f t="shared" si="433"/>
        <v>2.71</v>
      </c>
      <c r="O3883" s="48">
        <f t="shared" ca="1" si="434"/>
        <v>782250</v>
      </c>
    </row>
    <row r="3884" spans="1:15" x14ac:dyDescent="0.25">
      <c r="A3884">
        <v>3869</v>
      </c>
      <c r="B3884" s="84">
        <v>36397</v>
      </c>
      <c r="C3884" s="47">
        <v>14.69</v>
      </c>
      <c r="D3884" s="47">
        <v>14.81</v>
      </c>
      <c r="E3884" s="47">
        <v>14.69</v>
      </c>
      <c r="F3884" s="47">
        <v>14.69</v>
      </c>
      <c r="G3884" s="48">
        <v>79300</v>
      </c>
      <c r="H3884" s="47">
        <v>2.74</v>
      </c>
      <c r="I3884" s="51">
        <f t="shared" si="428"/>
        <v>0.18652144315861133</v>
      </c>
      <c r="J3884" s="51">
        <f t="shared" ca="1" si="429"/>
        <v>2.5</v>
      </c>
      <c r="K3884" s="47">
        <f t="shared" si="430"/>
        <v>2.74</v>
      </c>
      <c r="L3884" s="47">
        <f t="shared" si="431"/>
        <v>2.76</v>
      </c>
      <c r="M3884" s="47">
        <f t="shared" si="432"/>
        <v>2.74</v>
      </c>
      <c r="N3884" s="47">
        <f t="shared" si="433"/>
        <v>2.74</v>
      </c>
      <c r="O3884" s="48">
        <f t="shared" ca="1" si="434"/>
        <v>198250</v>
      </c>
    </row>
    <row r="3885" spans="1:15" x14ac:dyDescent="0.25">
      <c r="A3885">
        <v>3870</v>
      </c>
      <c r="B3885" s="84">
        <v>36396</v>
      </c>
      <c r="C3885" s="47">
        <v>15.44</v>
      </c>
      <c r="D3885" s="47">
        <v>15.44</v>
      </c>
      <c r="E3885" s="47">
        <v>14.75</v>
      </c>
      <c r="F3885" s="47">
        <v>15</v>
      </c>
      <c r="G3885" s="48">
        <v>42800</v>
      </c>
      <c r="H3885" s="47">
        <v>2.8</v>
      </c>
      <c r="I3885" s="51">
        <f t="shared" si="428"/>
        <v>0.18666666666666665</v>
      </c>
      <c r="J3885" s="51">
        <f t="shared" ca="1" si="429"/>
        <v>2.5</v>
      </c>
      <c r="K3885" s="47">
        <f t="shared" si="430"/>
        <v>2.88</v>
      </c>
      <c r="L3885" s="47">
        <f t="shared" si="431"/>
        <v>2.88</v>
      </c>
      <c r="M3885" s="47">
        <f t="shared" si="432"/>
        <v>2.75</v>
      </c>
      <c r="N3885" s="47">
        <f t="shared" si="433"/>
        <v>2.8</v>
      </c>
      <c r="O3885" s="48">
        <f t="shared" ca="1" si="434"/>
        <v>107000</v>
      </c>
    </row>
    <row r="3886" spans="1:15" x14ac:dyDescent="0.25">
      <c r="A3886">
        <v>3871</v>
      </c>
      <c r="B3886" s="84">
        <v>36395</v>
      </c>
      <c r="C3886" s="47">
        <v>15.69</v>
      </c>
      <c r="D3886" s="47">
        <v>16.38</v>
      </c>
      <c r="E3886" s="47">
        <v>15.69</v>
      </c>
      <c r="F3886" s="47">
        <v>15.69</v>
      </c>
      <c r="G3886" s="48">
        <v>44500</v>
      </c>
      <c r="H3886" s="47">
        <v>2.92</v>
      </c>
      <c r="I3886" s="51">
        <f t="shared" si="428"/>
        <v>0.18610579987253029</v>
      </c>
      <c r="J3886" s="51">
        <f t="shared" ca="1" si="429"/>
        <v>2.5</v>
      </c>
      <c r="K3886" s="47">
        <f t="shared" si="430"/>
        <v>2.92</v>
      </c>
      <c r="L3886" s="47">
        <f t="shared" si="431"/>
        <v>3.05</v>
      </c>
      <c r="M3886" s="47">
        <f t="shared" si="432"/>
        <v>2.92</v>
      </c>
      <c r="N3886" s="47">
        <f t="shared" si="433"/>
        <v>2.92</v>
      </c>
      <c r="O3886" s="48">
        <f t="shared" ca="1" si="434"/>
        <v>111250</v>
      </c>
    </row>
    <row r="3887" spans="1:15" x14ac:dyDescent="0.25">
      <c r="A3887">
        <v>3872</v>
      </c>
      <c r="B3887" s="84">
        <v>36392</v>
      </c>
      <c r="C3887" s="47">
        <v>15.44</v>
      </c>
      <c r="D3887" s="47">
        <v>16.059999999999999</v>
      </c>
      <c r="E3887" s="47">
        <v>15.44</v>
      </c>
      <c r="F3887" s="47">
        <v>16</v>
      </c>
      <c r="G3887" s="48">
        <v>80900</v>
      </c>
      <c r="H3887" s="47">
        <v>2.98</v>
      </c>
      <c r="I3887" s="51">
        <f t="shared" si="428"/>
        <v>0.18625</v>
      </c>
      <c r="J3887" s="51">
        <f t="shared" ca="1" si="429"/>
        <v>2.5</v>
      </c>
      <c r="K3887" s="47">
        <f t="shared" si="430"/>
        <v>2.88</v>
      </c>
      <c r="L3887" s="47">
        <f t="shared" si="431"/>
        <v>2.99</v>
      </c>
      <c r="M3887" s="47">
        <f t="shared" si="432"/>
        <v>2.88</v>
      </c>
      <c r="N3887" s="47">
        <f t="shared" si="433"/>
        <v>2.98</v>
      </c>
      <c r="O3887" s="48">
        <f t="shared" ca="1" si="434"/>
        <v>202250</v>
      </c>
    </row>
    <row r="3888" spans="1:15" x14ac:dyDescent="0.25">
      <c r="A3888">
        <v>3873</v>
      </c>
      <c r="B3888" s="84">
        <v>36391</v>
      </c>
      <c r="C3888" s="47">
        <v>14.56</v>
      </c>
      <c r="D3888" s="47">
        <v>15.5</v>
      </c>
      <c r="E3888" s="47">
        <v>14.5</v>
      </c>
      <c r="F3888" s="47">
        <v>15.47</v>
      </c>
      <c r="G3888" s="48">
        <v>99700</v>
      </c>
      <c r="H3888" s="47">
        <v>2.88</v>
      </c>
      <c r="I3888" s="51">
        <f t="shared" si="428"/>
        <v>0.1861667744020685</v>
      </c>
      <c r="J3888" s="51">
        <f t="shared" ca="1" si="429"/>
        <v>2.5</v>
      </c>
      <c r="K3888" s="47">
        <f t="shared" si="430"/>
        <v>2.71</v>
      </c>
      <c r="L3888" s="47">
        <f t="shared" si="431"/>
        <v>2.89</v>
      </c>
      <c r="M3888" s="47">
        <f t="shared" si="432"/>
        <v>2.7</v>
      </c>
      <c r="N3888" s="47">
        <f t="shared" si="433"/>
        <v>2.88</v>
      </c>
      <c r="O3888" s="48">
        <f t="shared" ca="1" si="434"/>
        <v>249250</v>
      </c>
    </row>
    <row r="3889" spans="1:15" x14ac:dyDescent="0.25">
      <c r="A3889">
        <v>3874</v>
      </c>
      <c r="B3889" s="84">
        <v>36390</v>
      </c>
      <c r="C3889" s="47">
        <v>14.56</v>
      </c>
      <c r="D3889" s="47">
        <v>14.62</v>
      </c>
      <c r="E3889" s="47">
        <v>14.44</v>
      </c>
      <c r="F3889" s="47">
        <v>14.5</v>
      </c>
      <c r="G3889" s="48">
        <v>330400</v>
      </c>
      <c r="H3889" s="47">
        <v>2.7</v>
      </c>
      <c r="I3889" s="51">
        <f t="shared" si="428"/>
        <v>0.18620689655172415</v>
      </c>
      <c r="J3889" s="51">
        <f t="shared" ca="1" si="429"/>
        <v>2.5</v>
      </c>
      <c r="K3889" s="47">
        <f t="shared" si="430"/>
        <v>2.71</v>
      </c>
      <c r="L3889" s="47">
        <f t="shared" si="431"/>
        <v>2.72</v>
      </c>
      <c r="M3889" s="47">
        <f t="shared" si="432"/>
        <v>2.69</v>
      </c>
      <c r="N3889" s="47">
        <f t="shared" si="433"/>
        <v>2.7</v>
      </c>
      <c r="O3889" s="48">
        <f t="shared" ca="1" si="434"/>
        <v>826000</v>
      </c>
    </row>
    <row r="3890" spans="1:15" x14ac:dyDescent="0.25">
      <c r="A3890">
        <v>3875</v>
      </c>
      <c r="B3890" s="84">
        <v>36389</v>
      </c>
      <c r="C3890" s="47">
        <v>14.5</v>
      </c>
      <c r="D3890" s="47">
        <v>14.94</v>
      </c>
      <c r="E3890" s="47">
        <v>14.5</v>
      </c>
      <c r="F3890" s="47">
        <v>14.56</v>
      </c>
      <c r="G3890" s="48">
        <v>93700</v>
      </c>
      <c r="H3890" s="47">
        <v>2.71</v>
      </c>
      <c r="I3890" s="51">
        <f t="shared" si="428"/>
        <v>0.18612637362637363</v>
      </c>
      <c r="J3890" s="51">
        <f t="shared" ca="1" si="429"/>
        <v>2.5</v>
      </c>
      <c r="K3890" s="47">
        <f t="shared" si="430"/>
        <v>2.7</v>
      </c>
      <c r="L3890" s="47">
        <f t="shared" si="431"/>
        <v>2.78</v>
      </c>
      <c r="M3890" s="47">
        <f t="shared" si="432"/>
        <v>2.7</v>
      </c>
      <c r="N3890" s="47">
        <f t="shared" si="433"/>
        <v>2.71</v>
      </c>
      <c r="O3890" s="48">
        <f t="shared" ca="1" si="434"/>
        <v>234250</v>
      </c>
    </row>
    <row r="3891" spans="1:15" x14ac:dyDescent="0.25">
      <c r="A3891">
        <v>3876</v>
      </c>
      <c r="B3891" s="84">
        <v>36388</v>
      </c>
      <c r="C3891" s="47">
        <v>14.5</v>
      </c>
      <c r="D3891" s="47">
        <v>14.75</v>
      </c>
      <c r="E3891" s="47">
        <v>14.5</v>
      </c>
      <c r="F3891" s="47">
        <v>14.5</v>
      </c>
      <c r="G3891" s="48">
        <v>28500</v>
      </c>
      <c r="H3891" s="47">
        <v>2.7</v>
      </c>
      <c r="I3891" s="51">
        <f t="shared" si="428"/>
        <v>0.18620689655172415</v>
      </c>
      <c r="J3891" s="51">
        <f t="shared" ca="1" si="429"/>
        <v>2.5</v>
      </c>
      <c r="K3891" s="47">
        <f t="shared" si="430"/>
        <v>2.7</v>
      </c>
      <c r="L3891" s="47">
        <f t="shared" si="431"/>
        <v>2.75</v>
      </c>
      <c r="M3891" s="47">
        <f t="shared" si="432"/>
        <v>2.7</v>
      </c>
      <c r="N3891" s="47">
        <f t="shared" si="433"/>
        <v>2.7</v>
      </c>
      <c r="O3891" s="48">
        <f t="shared" ca="1" si="434"/>
        <v>71250</v>
      </c>
    </row>
    <row r="3892" spans="1:15" x14ac:dyDescent="0.25">
      <c r="A3892">
        <v>3877</v>
      </c>
      <c r="B3892" s="84">
        <v>36385</v>
      </c>
      <c r="C3892" s="47">
        <v>14.69</v>
      </c>
      <c r="D3892" s="47">
        <v>14.69</v>
      </c>
      <c r="E3892" s="47">
        <v>14.37</v>
      </c>
      <c r="F3892" s="47">
        <v>14.62</v>
      </c>
      <c r="G3892" s="48">
        <v>142400</v>
      </c>
      <c r="H3892" s="47">
        <v>2.73</v>
      </c>
      <c r="I3892" s="51">
        <f t="shared" si="428"/>
        <v>0.18673050615595077</v>
      </c>
      <c r="J3892" s="51">
        <f t="shared" ca="1" si="429"/>
        <v>2.5</v>
      </c>
      <c r="K3892" s="47">
        <f t="shared" si="430"/>
        <v>2.74</v>
      </c>
      <c r="L3892" s="47">
        <f t="shared" si="431"/>
        <v>2.74</v>
      </c>
      <c r="M3892" s="47">
        <f t="shared" si="432"/>
        <v>2.68</v>
      </c>
      <c r="N3892" s="47">
        <f t="shared" si="433"/>
        <v>2.73</v>
      </c>
      <c r="O3892" s="48">
        <f t="shared" ca="1" si="434"/>
        <v>356000</v>
      </c>
    </row>
    <row r="3893" spans="1:15" x14ac:dyDescent="0.25">
      <c r="A3893">
        <v>3878</v>
      </c>
      <c r="B3893" s="84">
        <v>36384</v>
      </c>
      <c r="C3893" s="47">
        <v>14.5</v>
      </c>
      <c r="D3893" s="47">
        <v>14.88</v>
      </c>
      <c r="E3893" s="47">
        <v>14.5</v>
      </c>
      <c r="F3893" s="47">
        <v>14.56</v>
      </c>
      <c r="G3893" s="48">
        <v>368100</v>
      </c>
      <c r="H3893" s="47">
        <v>2.71</v>
      </c>
      <c r="I3893" s="51">
        <f t="shared" si="428"/>
        <v>0.18612637362637363</v>
      </c>
      <c r="J3893" s="51">
        <f t="shared" ca="1" si="429"/>
        <v>2.5</v>
      </c>
      <c r="K3893" s="47">
        <f t="shared" si="430"/>
        <v>2.7</v>
      </c>
      <c r="L3893" s="47">
        <f t="shared" si="431"/>
        <v>2.77</v>
      </c>
      <c r="M3893" s="47">
        <f t="shared" si="432"/>
        <v>2.7</v>
      </c>
      <c r="N3893" s="47">
        <f t="shared" si="433"/>
        <v>2.71</v>
      </c>
      <c r="O3893" s="48">
        <f t="shared" ca="1" si="434"/>
        <v>920250</v>
      </c>
    </row>
    <row r="3894" spans="1:15" x14ac:dyDescent="0.25">
      <c r="A3894">
        <v>3879</v>
      </c>
      <c r="B3894" s="84">
        <v>36383</v>
      </c>
      <c r="C3894" s="47">
        <v>14.5</v>
      </c>
      <c r="D3894" s="47">
        <v>14.75</v>
      </c>
      <c r="E3894" s="47">
        <v>14.37</v>
      </c>
      <c r="F3894" s="47">
        <v>14.75</v>
      </c>
      <c r="G3894" s="48">
        <v>214500</v>
      </c>
      <c r="H3894" s="47">
        <v>2.75</v>
      </c>
      <c r="I3894" s="51">
        <f t="shared" si="428"/>
        <v>0.1864406779661017</v>
      </c>
      <c r="J3894" s="51">
        <f t="shared" ca="1" si="429"/>
        <v>2.5</v>
      </c>
      <c r="K3894" s="47">
        <f t="shared" si="430"/>
        <v>2.7</v>
      </c>
      <c r="L3894" s="47">
        <f t="shared" si="431"/>
        <v>2.75</v>
      </c>
      <c r="M3894" s="47">
        <f t="shared" si="432"/>
        <v>2.68</v>
      </c>
      <c r="N3894" s="47">
        <f t="shared" si="433"/>
        <v>2.75</v>
      </c>
      <c r="O3894" s="48">
        <f t="shared" ca="1" si="434"/>
        <v>536250</v>
      </c>
    </row>
    <row r="3895" spans="1:15" x14ac:dyDescent="0.25">
      <c r="A3895">
        <v>3880</v>
      </c>
      <c r="B3895" s="84">
        <v>36382</v>
      </c>
      <c r="C3895" s="47">
        <v>14.94</v>
      </c>
      <c r="D3895" s="47">
        <v>14.94</v>
      </c>
      <c r="E3895" s="47">
        <v>13.37</v>
      </c>
      <c r="F3895" s="47">
        <v>14.75</v>
      </c>
      <c r="G3895" s="48">
        <v>250500</v>
      </c>
      <c r="H3895" s="47">
        <v>2.75</v>
      </c>
      <c r="I3895" s="51">
        <f t="shared" si="428"/>
        <v>0.1864406779661017</v>
      </c>
      <c r="J3895" s="51">
        <f t="shared" ca="1" si="429"/>
        <v>2.5</v>
      </c>
      <c r="K3895" s="47">
        <f t="shared" si="430"/>
        <v>2.79</v>
      </c>
      <c r="L3895" s="47">
        <f t="shared" si="431"/>
        <v>2.79</v>
      </c>
      <c r="M3895" s="47">
        <f t="shared" si="432"/>
        <v>2.4900000000000002</v>
      </c>
      <c r="N3895" s="47">
        <f t="shared" si="433"/>
        <v>2.75</v>
      </c>
      <c r="O3895" s="48">
        <f t="shared" ca="1" si="434"/>
        <v>626250</v>
      </c>
    </row>
    <row r="3896" spans="1:15" x14ac:dyDescent="0.25">
      <c r="A3896">
        <v>3881</v>
      </c>
      <c r="B3896" s="84">
        <v>36381</v>
      </c>
      <c r="C3896" s="47">
        <v>15.12</v>
      </c>
      <c r="D3896" s="47">
        <v>15.25</v>
      </c>
      <c r="E3896" s="47">
        <v>14.81</v>
      </c>
      <c r="F3896" s="47">
        <v>14.94</v>
      </c>
      <c r="G3896" s="48">
        <v>340800</v>
      </c>
      <c r="H3896" s="47">
        <v>2.78</v>
      </c>
      <c r="I3896" s="51">
        <f t="shared" si="428"/>
        <v>0.18607764390896919</v>
      </c>
      <c r="J3896" s="51">
        <f t="shared" ca="1" si="429"/>
        <v>2.5</v>
      </c>
      <c r="K3896" s="47">
        <f t="shared" si="430"/>
        <v>2.81</v>
      </c>
      <c r="L3896" s="47">
        <f t="shared" si="431"/>
        <v>2.84</v>
      </c>
      <c r="M3896" s="47">
        <f t="shared" si="432"/>
        <v>2.76</v>
      </c>
      <c r="N3896" s="47">
        <f t="shared" si="433"/>
        <v>2.78</v>
      </c>
      <c r="O3896" s="48">
        <f t="shared" ca="1" si="434"/>
        <v>852000</v>
      </c>
    </row>
    <row r="3897" spans="1:15" x14ac:dyDescent="0.25">
      <c r="A3897">
        <v>3882</v>
      </c>
      <c r="B3897" s="84">
        <v>36378</v>
      </c>
      <c r="C3897" s="47">
        <v>15.62</v>
      </c>
      <c r="D3897" s="47">
        <v>15.69</v>
      </c>
      <c r="E3897" s="47">
        <v>15.12</v>
      </c>
      <c r="F3897" s="47">
        <v>15.25</v>
      </c>
      <c r="G3897" s="48">
        <v>109300</v>
      </c>
      <c r="H3897" s="47">
        <v>2.84</v>
      </c>
      <c r="I3897" s="51">
        <f t="shared" si="428"/>
        <v>0.18622950819672129</v>
      </c>
      <c r="J3897" s="51">
        <f t="shared" ca="1" si="429"/>
        <v>2.5</v>
      </c>
      <c r="K3897" s="47">
        <f t="shared" si="430"/>
        <v>2.91</v>
      </c>
      <c r="L3897" s="47">
        <f t="shared" si="431"/>
        <v>2.92</v>
      </c>
      <c r="M3897" s="47">
        <f t="shared" si="432"/>
        <v>2.82</v>
      </c>
      <c r="N3897" s="47">
        <f t="shared" si="433"/>
        <v>2.84</v>
      </c>
      <c r="O3897" s="48">
        <f t="shared" ca="1" si="434"/>
        <v>273250</v>
      </c>
    </row>
    <row r="3898" spans="1:15" x14ac:dyDescent="0.25">
      <c r="A3898">
        <v>3883</v>
      </c>
      <c r="B3898" s="84">
        <v>36377</v>
      </c>
      <c r="C3898" s="47">
        <v>15</v>
      </c>
      <c r="D3898" s="47">
        <v>16.12</v>
      </c>
      <c r="E3898" s="47">
        <v>15</v>
      </c>
      <c r="F3898" s="47">
        <v>16</v>
      </c>
      <c r="G3898" s="48">
        <v>74500</v>
      </c>
      <c r="H3898" s="47">
        <v>2.98</v>
      </c>
      <c r="I3898" s="51">
        <f t="shared" si="428"/>
        <v>0.18625</v>
      </c>
      <c r="J3898" s="51">
        <f t="shared" ca="1" si="429"/>
        <v>2.5</v>
      </c>
      <c r="K3898" s="47">
        <f t="shared" si="430"/>
        <v>2.79</v>
      </c>
      <c r="L3898" s="47">
        <f t="shared" si="431"/>
        <v>3</v>
      </c>
      <c r="M3898" s="47">
        <f t="shared" si="432"/>
        <v>2.79</v>
      </c>
      <c r="N3898" s="47">
        <f t="shared" si="433"/>
        <v>2.98</v>
      </c>
      <c r="O3898" s="48">
        <f t="shared" ca="1" si="434"/>
        <v>186250</v>
      </c>
    </row>
    <row r="3899" spans="1:15" x14ac:dyDescent="0.25">
      <c r="A3899">
        <v>3884</v>
      </c>
      <c r="B3899" s="84">
        <v>36376</v>
      </c>
      <c r="C3899" s="47">
        <v>15.75</v>
      </c>
      <c r="D3899" s="47">
        <v>16.12</v>
      </c>
      <c r="E3899" s="47">
        <v>14.88</v>
      </c>
      <c r="F3899" s="47">
        <v>15.19</v>
      </c>
      <c r="G3899" s="48">
        <v>211200</v>
      </c>
      <c r="H3899" s="47">
        <v>2.83</v>
      </c>
      <c r="I3899" s="51">
        <f t="shared" si="428"/>
        <v>0.18630678077682686</v>
      </c>
      <c r="J3899" s="51">
        <f t="shared" ca="1" si="429"/>
        <v>2.5</v>
      </c>
      <c r="K3899" s="47">
        <f t="shared" si="430"/>
        <v>2.93</v>
      </c>
      <c r="L3899" s="47">
        <f t="shared" si="431"/>
        <v>3</v>
      </c>
      <c r="M3899" s="47">
        <f t="shared" si="432"/>
        <v>2.77</v>
      </c>
      <c r="N3899" s="47">
        <f t="shared" si="433"/>
        <v>2.83</v>
      </c>
      <c r="O3899" s="48">
        <f t="shared" ca="1" si="434"/>
        <v>528000</v>
      </c>
    </row>
    <row r="3900" spans="1:15" x14ac:dyDescent="0.25">
      <c r="A3900">
        <v>3885</v>
      </c>
      <c r="B3900" s="84">
        <v>36375</v>
      </c>
      <c r="C3900" s="47">
        <v>15.5</v>
      </c>
      <c r="D3900" s="47">
        <v>15.81</v>
      </c>
      <c r="E3900" s="47">
        <v>15.31</v>
      </c>
      <c r="F3900" s="47">
        <v>15.75</v>
      </c>
      <c r="G3900" s="48">
        <v>150500</v>
      </c>
      <c r="H3900" s="47">
        <v>2.93</v>
      </c>
      <c r="I3900" s="51">
        <f t="shared" si="428"/>
        <v>0.18603174603174605</v>
      </c>
      <c r="J3900" s="51">
        <f t="shared" ca="1" si="429"/>
        <v>2.5</v>
      </c>
      <c r="K3900" s="47">
        <f t="shared" si="430"/>
        <v>2.88</v>
      </c>
      <c r="L3900" s="47">
        <f t="shared" si="431"/>
        <v>2.94</v>
      </c>
      <c r="M3900" s="47">
        <f t="shared" si="432"/>
        <v>2.85</v>
      </c>
      <c r="N3900" s="47">
        <f t="shared" si="433"/>
        <v>2.93</v>
      </c>
      <c r="O3900" s="48">
        <f t="shared" ca="1" si="434"/>
        <v>376250</v>
      </c>
    </row>
    <row r="3901" spans="1:15" x14ac:dyDescent="0.25">
      <c r="A3901">
        <v>3886</v>
      </c>
      <c r="B3901" s="84">
        <v>36374</v>
      </c>
      <c r="C3901" s="47">
        <v>15.62</v>
      </c>
      <c r="D3901" s="47">
        <v>15.69</v>
      </c>
      <c r="E3901" s="47">
        <v>15.31</v>
      </c>
      <c r="F3901" s="47">
        <v>15.56</v>
      </c>
      <c r="G3901" s="48">
        <v>169600</v>
      </c>
      <c r="H3901" s="47">
        <v>2.9</v>
      </c>
      <c r="I3901" s="51">
        <f t="shared" si="428"/>
        <v>0.18637532133676091</v>
      </c>
      <c r="J3901" s="51">
        <f t="shared" ca="1" si="429"/>
        <v>2.5</v>
      </c>
      <c r="K3901" s="47">
        <f t="shared" si="430"/>
        <v>2.91</v>
      </c>
      <c r="L3901" s="47">
        <f t="shared" si="431"/>
        <v>2.92</v>
      </c>
      <c r="M3901" s="47">
        <f t="shared" si="432"/>
        <v>2.85</v>
      </c>
      <c r="N3901" s="47">
        <f t="shared" si="433"/>
        <v>2.9</v>
      </c>
      <c r="O3901" s="48">
        <f t="shared" ca="1" si="434"/>
        <v>424000</v>
      </c>
    </row>
    <row r="3902" spans="1:15" x14ac:dyDescent="0.25">
      <c r="A3902">
        <v>3887</v>
      </c>
      <c r="B3902" s="84">
        <v>36371</v>
      </c>
      <c r="C3902" s="47">
        <v>15.5</v>
      </c>
      <c r="D3902" s="47">
        <v>15.62</v>
      </c>
      <c r="E3902" s="47">
        <v>15</v>
      </c>
      <c r="F3902" s="47">
        <v>15.44</v>
      </c>
      <c r="G3902" s="48">
        <v>174400</v>
      </c>
      <c r="H3902" s="47">
        <v>2.88</v>
      </c>
      <c r="I3902" s="51">
        <f t="shared" si="428"/>
        <v>0.18652849740932642</v>
      </c>
      <c r="J3902" s="51">
        <f t="shared" ca="1" si="429"/>
        <v>2.5</v>
      </c>
      <c r="K3902" s="47">
        <f t="shared" si="430"/>
        <v>2.89</v>
      </c>
      <c r="L3902" s="47">
        <f t="shared" si="431"/>
        <v>2.91</v>
      </c>
      <c r="M3902" s="47">
        <f t="shared" si="432"/>
        <v>2.8</v>
      </c>
      <c r="N3902" s="47">
        <f t="shared" si="433"/>
        <v>2.88</v>
      </c>
      <c r="O3902" s="48">
        <f t="shared" ca="1" si="434"/>
        <v>436000</v>
      </c>
    </row>
    <row r="3903" spans="1:15" x14ac:dyDescent="0.25">
      <c r="A3903">
        <v>3888</v>
      </c>
      <c r="B3903" s="84">
        <v>36370</v>
      </c>
      <c r="C3903" s="47">
        <v>16.12</v>
      </c>
      <c r="D3903" s="47">
        <v>16.12</v>
      </c>
      <c r="E3903" s="47">
        <v>15.5</v>
      </c>
      <c r="F3903" s="47">
        <v>15.69</v>
      </c>
      <c r="G3903" s="48">
        <v>180500</v>
      </c>
      <c r="H3903" s="47">
        <v>2.92</v>
      </c>
      <c r="I3903" s="51">
        <f t="shared" si="428"/>
        <v>0.18610579987253029</v>
      </c>
      <c r="J3903" s="51">
        <f t="shared" ca="1" si="429"/>
        <v>2.5</v>
      </c>
      <c r="K3903" s="47">
        <f t="shared" si="430"/>
        <v>3</v>
      </c>
      <c r="L3903" s="47">
        <f t="shared" si="431"/>
        <v>3</v>
      </c>
      <c r="M3903" s="47">
        <f t="shared" si="432"/>
        <v>2.88</v>
      </c>
      <c r="N3903" s="47">
        <f t="shared" si="433"/>
        <v>2.92</v>
      </c>
      <c r="O3903" s="48">
        <f t="shared" ca="1" si="434"/>
        <v>451250</v>
      </c>
    </row>
    <row r="3904" spans="1:15" x14ac:dyDescent="0.25">
      <c r="A3904">
        <v>3889</v>
      </c>
      <c r="B3904" s="84">
        <v>36369</v>
      </c>
      <c r="C3904" s="47">
        <v>17.059999999999999</v>
      </c>
      <c r="D3904" s="47">
        <v>17.059999999999999</v>
      </c>
      <c r="E3904" s="47">
        <v>16.12</v>
      </c>
      <c r="F3904" s="47">
        <v>16.190000000000001</v>
      </c>
      <c r="G3904" s="48">
        <v>101300</v>
      </c>
      <c r="H3904" s="47">
        <v>3.02</v>
      </c>
      <c r="I3904" s="51">
        <f t="shared" si="428"/>
        <v>0.18653489808523779</v>
      </c>
      <c r="J3904" s="51">
        <f t="shared" ca="1" si="429"/>
        <v>2.5</v>
      </c>
      <c r="K3904" s="47">
        <f t="shared" si="430"/>
        <v>3.18</v>
      </c>
      <c r="L3904" s="47">
        <f t="shared" si="431"/>
        <v>3.18</v>
      </c>
      <c r="M3904" s="47">
        <f t="shared" si="432"/>
        <v>3.01</v>
      </c>
      <c r="N3904" s="47">
        <f t="shared" si="433"/>
        <v>3.02</v>
      </c>
      <c r="O3904" s="48">
        <f t="shared" ca="1" si="434"/>
        <v>253250</v>
      </c>
    </row>
    <row r="3905" spans="1:15" x14ac:dyDescent="0.25">
      <c r="A3905">
        <v>3890</v>
      </c>
      <c r="B3905" s="84">
        <v>36368</v>
      </c>
      <c r="C3905" s="47">
        <v>16.75</v>
      </c>
      <c r="D3905" s="47">
        <v>17.25</v>
      </c>
      <c r="E3905" s="47">
        <v>16.5</v>
      </c>
      <c r="F3905" s="47">
        <v>17.13</v>
      </c>
      <c r="G3905" s="48">
        <v>88800</v>
      </c>
      <c r="H3905" s="47">
        <v>3.19</v>
      </c>
      <c r="I3905" s="51">
        <f t="shared" si="428"/>
        <v>0.18622300058377117</v>
      </c>
      <c r="J3905" s="51">
        <f t="shared" ca="1" si="429"/>
        <v>2.5</v>
      </c>
      <c r="K3905" s="47">
        <f t="shared" si="430"/>
        <v>3.12</v>
      </c>
      <c r="L3905" s="47">
        <f t="shared" si="431"/>
        <v>3.21</v>
      </c>
      <c r="M3905" s="47">
        <f t="shared" si="432"/>
        <v>3.07</v>
      </c>
      <c r="N3905" s="47">
        <f t="shared" si="433"/>
        <v>3.19</v>
      </c>
      <c r="O3905" s="48">
        <f t="shared" ca="1" si="434"/>
        <v>222000</v>
      </c>
    </row>
    <row r="3906" spans="1:15" x14ac:dyDescent="0.25">
      <c r="A3906">
        <v>3891</v>
      </c>
      <c r="B3906" s="84">
        <v>36367</v>
      </c>
      <c r="C3906" s="47">
        <v>17.37</v>
      </c>
      <c r="D3906" s="47">
        <v>17.5</v>
      </c>
      <c r="E3906" s="47">
        <v>16.25</v>
      </c>
      <c r="F3906" s="47">
        <v>16.559999999999999</v>
      </c>
      <c r="G3906" s="48">
        <v>117600</v>
      </c>
      <c r="H3906" s="47">
        <v>3.09</v>
      </c>
      <c r="I3906" s="51">
        <f t="shared" si="428"/>
        <v>0.18659420289855072</v>
      </c>
      <c r="J3906" s="51">
        <f t="shared" ca="1" si="429"/>
        <v>2.5</v>
      </c>
      <c r="K3906" s="47">
        <f t="shared" si="430"/>
        <v>3.24</v>
      </c>
      <c r="L3906" s="47">
        <f t="shared" si="431"/>
        <v>3.27</v>
      </c>
      <c r="M3906" s="47">
        <f t="shared" si="432"/>
        <v>3.03</v>
      </c>
      <c r="N3906" s="47">
        <f t="shared" si="433"/>
        <v>3.09</v>
      </c>
      <c r="O3906" s="48">
        <f t="shared" ca="1" si="434"/>
        <v>294000</v>
      </c>
    </row>
    <row r="3907" spans="1:15" x14ac:dyDescent="0.25">
      <c r="A3907">
        <v>3892</v>
      </c>
      <c r="B3907" s="84">
        <v>36364</v>
      </c>
      <c r="C3907" s="47">
        <v>17.559999999999999</v>
      </c>
      <c r="D3907" s="47">
        <v>17.809999999999999</v>
      </c>
      <c r="E3907" s="47">
        <v>17.440000000000001</v>
      </c>
      <c r="F3907" s="47">
        <v>17.5</v>
      </c>
      <c r="G3907" s="48">
        <v>48100</v>
      </c>
      <c r="H3907" s="47">
        <v>3.26</v>
      </c>
      <c r="I3907" s="51">
        <f t="shared" si="428"/>
        <v>0.18628571428571428</v>
      </c>
      <c r="J3907" s="51">
        <f t="shared" ca="1" si="429"/>
        <v>2.5</v>
      </c>
      <c r="K3907" s="47">
        <f t="shared" si="430"/>
        <v>3.27</v>
      </c>
      <c r="L3907" s="47">
        <f t="shared" si="431"/>
        <v>3.32</v>
      </c>
      <c r="M3907" s="47">
        <f t="shared" si="432"/>
        <v>3.25</v>
      </c>
      <c r="N3907" s="47">
        <f t="shared" si="433"/>
        <v>3.26</v>
      </c>
      <c r="O3907" s="48">
        <f t="shared" ca="1" si="434"/>
        <v>120250</v>
      </c>
    </row>
    <row r="3908" spans="1:15" x14ac:dyDescent="0.25">
      <c r="A3908">
        <v>3893</v>
      </c>
      <c r="B3908" s="84">
        <v>36363</v>
      </c>
      <c r="C3908" s="47">
        <v>17.809999999999999</v>
      </c>
      <c r="D3908" s="47">
        <v>17.87</v>
      </c>
      <c r="E3908" s="47">
        <v>17.559999999999999</v>
      </c>
      <c r="F3908" s="47">
        <v>17.66</v>
      </c>
      <c r="G3908" s="48">
        <v>55300</v>
      </c>
      <c r="H3908" s="47">
        <v>3.29</v>
      </c>
      <c r="I3908" s="51">
        <f t="shared" si="428"/>
        <v>0.18629671574178935</v>
      </c>
      <c r="J3908" s="51">
        <f t="shared" ca="1" si="429"/>
        <v>2.5</v>
      </c>
      <c r="K3908" s="47">
        <f t="shared" si="430"/>
        <v>3.32</v>
      </c>
      <c r="L3908" s="47">
        <f t="shared" si="431"/>
        <v>3.33</v>
      </c>
      <c r="M3908" s="47">
        <f t="shared" si="432"/>
        <v>3.27</v>
      </c>
      <c r="N3908" s="47">
        <f t="shared" si="433"/>
        <v>3.29</v>
      </c>
      <c r="O3908" s="48">
        <f t="shared" ca="1" si="434"/>
        <v>138250</v>
      </c>
    </row>
    <row r="3909" spans="1:15" x14ac:dyDescent="0.25">
      <c r="A3909">
        <v>3894</v>
      </c>
      <c r="B3909" s="84">
        <v>36362</v>
      </c>
      <c r="C3909" s="47">
        <v>17.559999999999999</v>
      </c>
      <c r="D3909" s="47">
        <v>17.75</v>
      </c>
      <c r="E3909" s="47">
        <v>17.53</v>
      </c>
      <c r="F3909" s="47">
        <v>17.75</v>
      </c>
      <c r="G3909" s="48">
        <v>492800</v>
      </c>
      <c r="H3909" s="47">
        <v>3.31</v>
      </c>
      <c r="I3909" s="51">
        <f t="shared" si="428"/>
        <v>0.18647887323943663</v>
      </c>
      <c r="J3909" s="51">
        <f t="shared" ca="1" si="429"/>
        <v>2.5</v>
      </c>
      <c r="K3909" s="47">
        <f t="shared" si="430"/>
        <v>3.27</v>
      </c>
      <c r="L3909" s="47">
        <f t="shared" si="431"/>
        <v>3.31</v>
      </c>
      <c r="M3909" s="47">
        <f t="shared" si="432"/>
        <v>3.27</v>
      </c>
      <c r="N3909" s="47">
        <f t="shared" si="433"/>
        <v>3.31</v>
      </c>
      <c r="O3909" s="48">
        <f t="shared" ca="1" si="434"/>
        <v>1232000</v>
      </c>
    </row>
    <row r="3910" spans="1:15" x14ac:dyDescent="0.25">
      <c r="A3910">
        <v>3895</v>
      </c>
      <c r="B3910" s="84">
        <v>36361</v>
      </c>
      <c r="C3910" s="47">
        <v>17.690000000000001</v>
      </c>
      <c r="D3910" s="47">
        <v>17.72</v>
      </c>
      <c r="E3910" s="47">
        <v>17.5</v>
      </c>
      <c r="F3910" s="47">
        <v>17.5</v>
      </c>
      <c r="G3910" s="48">
        <v>388100</v>
      </c>
      <c r="H3910" s="47">
        <v>3.26</v>
      </c>
      <c r="I3910" s="51">
        <f t="shared" si="428"/>
        <v>0.18628571428571428</v>
      </c>
      <c r="J3910" s="51">
        <f t="shared" ca="1" si="429"/>
        <v>2.5</v>
      </c>
      <c r="K3910" s="47">
        <f t="shared" si="430"/>
        <v>3.3</v>
      </c>
      <c r="L3910" s="47">
        <f t="shared" si="431"/>
        <v>3.3</v>
      </c>
      <c r="M3910" s="47">
        <f t="shared" si="432"/>
        <v>3.26</v>
      </c>
      <c r="N3910" s="47">
        <f t="shared" si="433"/>
        <v>3.26</v>
      </c>
      <c r="O3910" s="48">
        <f t="shared" ca="1" si="434"/>
        <v>970250</v>
      </c>
    </row>
    <row r="3911" spans="1:15" x14ac:dyDescent="0.25">
      <c r="A3911">
        <v>3896</v>
      </c>
      <c r="B3911" s="84">
        <v>36360</v>
      </c>
      <c r="C3911" s="47">
        <v>17.75</v>
      </c>
      <c r="D3911" s="47">
        <v>17.75</v>
      </c>
      <c r="E3911" s="47">
        <v>17.309999999999999</v>
      </c>
      <c r="F3911" s="47">
        <v>17.63</v>
      </c>
      <c r="G3911" s="48">
        <v>1219300</v>
      </c>
      <c r="H3911" s="47">
        <v>3.28</v>
      </c>
      <c r="I3911" s="51">
        <f t="shared" si="428"/>
        <v>0.18604651162790697</v>
      </c>
      <c r="J3911" s="51">
        <f t="shared" ca="1" si="429"/>
        <v>2.5</v>
      </c>
      <c r="K3911" s="47">
        <f t="shared" si="430"/>
        <v>3.3</v>
      </c>
      <c r="L3911" s="47">
        <f t="shared" si="431"/>
        <v>3.3</v>
      </c>
      <c r="M3911" s="47">
        <f t="shared" si="432"/>
        <v>3.22</v>
      </c>
      <c r="N3911" s="47">
        <f t="shared" si="433"/>
        <v>3.28</v>
      </c>
      <c r="O3911" s="48">
        <f t="shared" ca="1" si="434"/>
        <v>3048250</v>
      </c>
    </row>
    <row r="3912" spans="1:15" x14ac:dyDescent="0.25">
      <c r="A3912">
        <v>3897</v>
      </c>
      <c r="B3912" s="84">
        <v>36357</v>
      </c>
      <c r="C3912" s="47">
        <v>17.13</v>
      </c>
      <c r="D3912" s="47">
        <v>17.75</v>
      </c>
      <c r="E3912" s="47">
        <v>17</v>
      </c>
      <c r="F3912" s="47">
        <v>17.5</v>
      </c>
      <c r="G3912" s="48">
        <v>283200</v>
      </c>
      <c r="H3912" s="47">
        <v>3.26</v>
      </c>
      <c r="I3912" s="51">
        <f t="shared" si="428"/>
        <v>0.18628571428571428</v>
      </c>
      <c r="J3912" s="51">
        <f t="shared" ca="1" si="429"/>
        <v>2.5</v>
      </c>
      <c r="K3912" s="47">
        <f t="shared" si="430"/>
        <v>3.19</v>
      </c>
      <c r="L3912" s="47">
        <f t="shared" si="431"/>
        <v>3.31</v>
      </c>
      <c r="M3912" s="47">
        <f t="shared" si="432"/>
        <v>3.17</v>
      </c>
      <c r="N3912" s="47">
        <f t="shared" si="433"/>
        <v>3.26</v>
      </c>
      <c r="O3912" s="48">
        <f t="shared" ca="1" si="434"/>
        <v>708000</v>
      </c>
    </row>
    <row r="3913" spans="1:15" x14ac:dyDescent="0.25">
      <c r="A3913">
        <v>3898</v>
      </c>
      <c r="B3913" s="84">
        <v>36356</v>
      </c>
      <c r="C3913" s="47">
        <v>16.309999999999999</v>
      </c>
      <c r="D3913" s="47">
        <v>17</v>
      </c>
      <c r="E3913" s="47">
        <v>16.309999999999999</v>
      </c>
      <c r="F3913" s="47">
        <v>17</v>
      </c>
      <c r="G3913" s="48">
        <v>131700</v>
      </c>
      <c r="H3913" s="47">
        <v>3.17</v>
      </c>
      <c r="I3913" s="51">
        <f t="shared" si="428"/>
        <v>0.18647058823529411</v>
      </c>
      <c r="J3913" s="51">
        <f t="shared" ca="1" si="429"/>
        <v>2.5</v>
      </c>
      <c r="K3913" s="47">
        <f t="shared" si="430"/>
        <v>3.04</v>
      </c>
      <c r="L3913" s="47">
        <f t="shared" si="431"/>
        <v>3.17</v>
      </c>
      <c r="M3913" s="47">
        <f t="shared" si="432"/>
        <v>3.04</v>
      </c>
      <c r="N3913" s="47">
        <f t="shared" si="433"/>
        <v>3.17</v>
      </c>
      <c r="O3913" s="48">
        <f t="shared" ca="1" si="434"/>
        <v>329250</v>
      </c>
    </row>
    <row r="3914" spans="1:15" x14ac:dyDescent="0.25">
      <c r="A3914">
        <v>3899</v>
      </c>
      <c r="B3914" s="84">
        <v>36355</v>
      </c>
      <c r="C3914" s="47">
        <v>16.16</v>
      </c>
      <c r="D3914" s="47">
        <v>16.38</v>
      </c>
      <c r="E3914" s="47">
        <v>15.94</v>
      </c>
      <c r="F3914" s="47">
        <v>16.38</v>
      </c>
      <c r="G3914" s="48">
        <v>125300</v>
      </c>
      <c r="H3914" s="47">
        <v>3.05</v>
      </c>
      <c r="I3914" s="51">
        <f t="shared" si="428"/>
        <v>0.18620268620268621</v>
      </c>
      <c r="J3914" s="51">
        <f t="shared" ca="1" si="429"/>
        <v>2.5</v>
      </c>
      <c r="K3914" s="47">
        <f t="shared" si="430"/>
        <v>3.01</v>
      </c>
      <c r="L3914" s="47">
        <f t="shared" si="431"/>
        <v>3.05</v>
      </c>
      <c r="M3914" s="47">
        <f t="shared" si="432"/>
        <v>2.97</v>
      </c>
      <c r="N3914" s="47">
        <f t="shared" si="433"/>
        <v>3.05</v>
      </c>
      <c r="O3914" s="48">
        <f t="shared" ca="1" si="434"/>
        <v>313250</v>
      </c>
    </row>
    <row r="3915" spans="1:15" x14ac:dyDescent="0.25">
      <c r="A3915">
        <v>3900</v>
      </c>
      <c r="B3915" s="84">
        <v>36354</v>
      </c>
      <c r="C3915" s="47">
        <v>15.88</v>
      </c>
      <c r="D3915" s="47">
        <v>16.12</v>
      </c>
      <c r="E3915" s="47">
        <v>15.88</v>
      </c>
      <c r="F3915" s="47">
        <v>16.09</v>
      </c>
      <c r="G3915" s="48">
        <v>91600</v>
      </c>
      <c r="H3915" s="47">
        <v>3</v>
      </c>
      <c r="I3915" s="51">
        <f t="shared" si="428"/>
        <v>0.18645121193287756</v>
      </c>
      <c r="J3915" s="51">
        <f t="shared" ca="1" si="429"/>
        <v>2.5</v>
      </c>
      <c r="K3915" s="47">
        <f t="shared" si="430"/>
        <v>2.96</v>
      </c>
      <c r="L3915" s="47">
        <f t="shared" si="431"/>
        <v>3.01</v>
      </c>
      <c r="M3915" s="47">
        <f t="shared" si="432"/>
        <v>2.96</v>
      </c>
      <c r="N3915" s="47">
        <f t="shared" si="433"/>
        <v>3</v>
      </c>
      <c r="O3915" s="48">
        <f t="shared" ca="1" si="434"/>
        <v>229000</v>
      </c>
    </row>
    <row r="3916" spans="1:15" x14ac:dyDescent="0.25">
      <c r="A3916">
        <v>3901</v>
      </c>
      <c r="B3916" s="84">
        <v>36353</v>
      </c>
      <c r="C3916" s="47">
        <v>15.88</v>
      </c>
      <c r="D3916" s="47">
        <v>16.059999999999999</v>
      </c>
      <c r="E3916" s="47">
        <v>15.88</v>
      </c>
      <c r="F3916" s="47">
        <v>16.059999999999999</v>
      </c>
      <c r="G3916" s="48">
        <v>180100</v>
      </c>
      <c r="H3916" s="47">
        <v>2.99</v>
      </c>
      <c r="I3916" s="51">
        <f t="shared" si="428"/>
        <v>0.18617683686176839</v>
      </c>
      <c r="J3916" s="51">
        <f t="shared" ca="1" si="429"/>
        <v>2.5</v>
      </c>
      <c r="K3916" s="47">
        <f t="shared" si="430"/>
        <v>2.96</v>
      </c>
      <c r="L3916" s="47">
        <f t="shared" si="431"/>
        <v>2.99</v>
      </c>
      <c r="M3916" s="47">
        <f t="shared" si="432"/>
        <v>2.96</v>
      </c>
      <c r="N3916" s="47">
        <f t="shared" si="433"/>
        <v>2.99</v>
      </c>
      <c r="O3916" s="48">
        <f t="shared" ca="1" si="434"/>
        <v>450250</v>
      </c>
    </row>
    <row r="3917" spans="1:15" x14ac:dyDescent="0.25">
      <c r="A3917">
        <v>3902</v>
      </c>
      <c r="B3917" s="84">
        <v>36350</v>
      </c>
      <c r="C3917" s="47">
        <v>16.309999999999999</v>
      </c>
      <c r="D3917" s="47">
        <v>16.309999999999999</v>
      </c>
      <c r="E3917" s="47">
        <v>15.94</v>
      </c>
      <c r="F3917" s="47">
        <v>16.059999999999999</v>
      </c>
      <c r="G3917" s="48">
        <v>260400</v>
      </c>
      <c r="H3917" s="47">
        <v>2.99</v>
      </c>
      <c r="I3917" s="51">
        <f t="shared" si="428"/>
        <v>0.18617683686176839</v>
      </c>
      <c r="J3917" s="51">
        <f t="shared" ca="1" si="429"/>
        <v>2.5</v>
      </c>
      <c r="K3917" s="47">
        <f t="shared" si="430"/>
        <v>3.04</v>
      </c>
      <c r="L3917" s="47">
        <f t="shared" si="431"/>
        <v>3.04</v>
      </c>
      <c r="M3917" s="47">
        <f t="shared" si="432"/>
        <v>2.97</v>
      </c>
      <c r="N3917" s="47">
        <f t="shared" si="433"/>
        <v>2.99</v>
      </c>
      <c r="O3917" s="48">
        <f t="shared" ca="1" si="434"/>
        <v>651000</v>
      </c>
    </row>
    <row r="3918" spans="1:15" x14ac:dyDescent="0.25">
      <c r="A3918">
        <v>3903</v>
      </c>
      <c r="B3918" s="84">
        <v>36349</v>
      </c>
      <c r="C3918" s="47">
        <v>16.059999999999999</v>
      </c>
      <c r="D3918" s="47">
        <v>16.059999999999999</v>
      </c>
      <c r="E3918" s="47">
        <v>15.88</v>
      </c>
      <c r="F3918" s="47">
        <v>15.94</v>
      </c>
      <c r="G3918" s="48">
        <v>81700</v>
      </c>
      <c r="H3918" s="47">
        <v>2.97</v>
      </c>
      <c r="I3918" s="51">
        <f t="shared" si="428"/>
        <v>0.18632371392722713</v>
      </c>
      <c r="J3918" s="51">
        <f t="shared" ca="1" si="429"/>
        <v>2.5</v>
      </c>
      <c r="K3918" s="47">
        <f t="shared" si="430"/>
        <v>2.99</v>
      </c>
      <c r="L3918" s="47">
        <f t="shared" si="431"/>
        <v>2.99</v>
      </c>
      <c r="M3918" s="47">
        <f t="shared" si="432"/>
        <v>2.96</v>
      </c>
      <c r="N3918" s="47">
        <f t="shared" si="433"/>
        <v>2.97</v>
      </c>
      <c r="O3918" s="48">
        <f t="shared" ca="1" si="434"/>
        <v>204250</v>
      </c>
    </row>
    <row r="3919" spans="1:15" x14ac:dyDescent="0.25">
      <c r="A3919">
        <v>3904</v>
      </c>
      <c r="B3919" s="84">
        <v>36348</v>
      </c>
      <c r="C3919" s="47">
        <v>15.75</v>
      </c>
      <c r="D3919" s="47">
        <v>16</v>
      </c>
      <c r="E3919" s="47">
        <v>15.75</v>
      </c>
      <c r="F3919" s="47">
        <v>15.97</v>
      </c>
      <c r="G3919" s="48">
        <v>362000</v>
      </c>
      <c r="H3919" s="47">
        <v>2.98</v>
      </c>
      <c r="I3919" s="51">
        <f t="shared" si="428"/>
        <v>0.18659987476518472</v>
      </c>
      <c r="J3919" s="51">
        <f t="shared" ca="1" si="429"/>
        <v>2.5</v>
      </c>
      <c r="K3919" s="47">
        <f t="shared" si="430"/>
        <v>2.94</v>
      </c>
      <c r="L3919" s="47">
        <f t="shared" si="431"/>
        <v>2.99</v>
      </c>
      <c r="M3919" s="47">
        <f t="shared" si="432"/>
        <v>2.94</v>
      </c>
      <c r="N3919" s="47">
        <f t="shared" si="433"/>
        <v>2.98</v>
      </c>
      <c r="O3919" s="48">
        <f t="shared" ca="1" si="434"/>
        <v>905000</v>
      </c>
    </row>
    <row r="3920" spans="1:15" x14ac:dyDescent="0.25">
      <c r="A3920">
        <v>3905</v>
      </c>
      <c r="B3920" s="84">
        <v>36347</v>
      </c>
      <c r="C3920" s="47">
        <v>15.75</v>
      </c>
      <c r="D3920" s="47">
        <v>16</v>
      </c>
      <c r="E3920" s="47">
        <v>15.75</v>
      </c>
      <c r="F3920" s="47">
        <v>15.88</v>
      </c>
      <c r="G3920" s="48">
        <v>350500</v>
      </c>
      <c r="H3920" s="47">
        <v>2.96</v>
      </c>
      <c r="I3920" s="51">
        <f t="shared" si="428"/>
        <v>0.18639798488664985</v>
      </c>
      <c r="J3920" s="51">
        <f t="shared" ca="1" si="429"/>
        <v>2.5</v>
      </c>
      <c r="K3920" s="47">
        <f t="shared" si="430"/>
        <v>2.94</v>
      </c>
      <c r="L3920" s="47">
        <f t="shared" si="431"/>
        <v>2.98</v>
      </c>
      <c r="M3920" s="47">
        <f t="shared" si="432"/>
        <v>2.94</v>
      </c>
      <c r="N3920" s="47">
        <f t="shared" si="433"/>
        <v>2.96</v>
      </c>
      <c r="O3920" s="48">
        <f t="shared" ca="1" si="434"/>
        <v>876250</v>
      </c>
    </row>
    <row r="3921" spans="1:15" x14ac:dyDescent="0.25">
      <c r="A3921">
        <v>3906</v>
      </c>
      <c r="B3921" s="84">
        <v>36343</v>
      </c>
      <c r="C3921" s="47">
        <v>16</v>
      </c>
      <c r="D3921" s="47">
        <v>16.059999999999999</v>
      </c>
      <c r="E3921" s="47">
        <v>15.75</v>
      </c>
      <c r="F3921" s="47">
        <v>15.81</v>
      </c>
      <c r="G3921" s="48">
        <v>208000</v>
      </c>
      <c r="H3921" s="47">
        <v>2.95</v>
      </c>
      <c r="I3921" s="51">
        <f t="shared" ref="I3921:I3984" si="435">H3921/F3921</f>
        <v>0.18659076533839342</v>
      </c>
      <c r="J3921" s="51">
        <f t="shared" ref="J3921:J3984" ca="1" si="436">INDEX(OFFSET($T$15,0,0,$S$13+1,1),MATCH(B3921,OFFSET($Q$15,0,0,$S$13+1,1),-1))</f>
        <v>2.5</v>
      </c>
      <c r="K3921" s="47">
        <f t="shared" ref="K3921:K3984" si="437">ROUND($I3921*C3921,2)</f>
        <v>2.99</v>
      </c>
      <c r="L3921" s="47">
        <f t="shared" ref="L3921:L3984" si="438">ROUND($I3921*D3921,2)</f>
        <v>3</v>
      </c>
      <c r="M3921" s="47">
        <f t="shared" ref="M3921:M3984" si="439">ROUND($I3921*E3921,2)</f>
        <v>2.94</v>
      </c>
      <c r="N3921" s="47">
        <f t="shared" ref="N3921:N3984" si="440">ROUND($I3921*F3921,2)</f>
        <v>2.95</v>
      </c>
      <c r="O3921" s="48">
        <f t="shared" ref="O3921:O3984" ca="1" si="441">G3921*J3921</f>
        <v>520000</v>
      </c>
    </row>
    <row r="3922" spans="1:15" x14ac:dyDescent="0.25">
      <c r="A3922">
        <v>3907</v>
      </c>
      <c r="B3922" s="84">
        <v>36342</v>
      </c>
      <c r="C3922" s="47">
        <v>16.12</v>
      </c>
      <c r="D3922" s="47">
        <v>16.12</v>
      </c>
      <c r="E3922" s="47">
        <v>15.62</v>
      </c>
      <c r="F3922" s="47">
        <v>15.94</v>
      </c>
      <c r="G3922" s="48">
        <v>221600</v>
      </c>
      <c r="H3922" s="47">
        <v>2.97</v>
      </c>
      <c r="I3922" s="51">
        <f t="shared" si="435"/>
        <v>0.18632371392722713</v>
      </c>
      <c r="J3922" s="51">
        <f t="shared" ca="1" si="436"/>
        <v>2.5</v>
      </c>
      <c r="K3922" s="47">
        <f t="shared" si="437"/>
        <v>3</v>
      </c>
      <c r="L3922" s="47">
        <f t="shared" si="438"/>
        <v>3</v>
      </c>
      <c r="M3922" s="47">
        <f t="shared" si="439"/>
        <v>2.91</v>
      </c>
      <c r="N3922" s="47">
        <f t="shared" si="440"/>
        <v>2.97</v>
      </c>
      <c r="O3922" s="48">
        <f t="shared" ca="1" si="441"/>
        <v>554000</v>
      </c>
    </row>
    <row r="3923" spans="1:15" x14ac:dyDescent="0.25">
      <c r="A3923">
        <v>3908</v>
      </c>
      <c r="B3923" s="84">
        <v>36341</v>
      </c>
      <c r="C3923" s="47">
        <v>14.88</v>
      </c>
      <c r="D3923" s="47">
        <v>16.62</v>
      </c>
      <c r="E3923" s="47">
        <v>14.44</v>
      </c>
      <c r="F3923" s="47">
        <v>16.38</v>
      </c>
      <c r="G3923" s="48">
        <v>418800</v>
      </c>
      <c r="H3923" s="47">
        <v>3.05</v>
      </c>
      <c r="I3923" s="51">
        <f t="shared" si="435"/>
        <v>0.18620268620268621</v>
      </c>
      <c r="J3923" s="51">
        <f t="shared" ca="1" si="436"/>
        <v>2.5</v>
      </c>
      <c r="K3923" s="47">
        <f t="shared" si="437"/>
        <v>2.77</v>
      </c>
      <c r="L3923" s="47">
        <f t="shared" si="438"/>
        <v>3.09</v>
      </c>
      <c r="M3923" s="47">
        <f t="shared" si="439"/>
        <v>2.69</v>
      </c>
      <c r="N3923" s="47">
        <f t="shared" si="440"/>
        <v>3.05</v>
      </c>
      <c r="O3923" s="48">
        <f t="shared" ca="1" si="441"/>
        <v>1047000</v>
      </c>
    </row>
    <row r="3924" spans="1:15" x14ac:dyDescent="0.25">
      <c r="A3924">
        <v>3909</v>
      </c>
      <c r="B3924" s="84">
        <v>36340</v>
      </c>
      <c r="C3924" s="47">
        <v>15.56</v>
      </c>
      <c r="D3924" s="47">
        <v>15.56</v>
      </c>
      <c r="E3924" s="47">
        <v>14.88</v>
      </c>
      <c r="F3924" s="47">
        <v>15</v>
      </c>
      <c r="G3924" s="48">
        <v>406800</v>
      </c>
      <c r="H3924" s="47">
        <v>2.8</v>
      </c>
      <c r="I3924" s="51">
        <f t="shared" si="435"/>
        <v>0.18666666666666665</v>
      </c>
      <c r="J3924" s="51">
        <f t="shared" ca="1" si="436"/>
        <v>2.5</v>
      </c>
      <c r="K3924" s="47">
        <f t="shared" si="437"/>
        <v>2.9</v>
      </c>
      <c r="L3924" s="47">
        <f t="shared" si="438"/>
        <v>2.9</v>
      </c>
      <c r="M3924" s="47">
        <f t="shared" si="439"/>
        <v>2.78</v>
      </c>
      <c r="N3924" s="47">
        <f t="shared" si="440"/>
        <v>2.8</v>
      </c>
      <c r="O3924" s="48">
        <f t="shared" ca="1" si="441"/>
        <v>1017000</v>
      </c>
    </row>
    <row r="3925" spans="1:15" x14ac:dyDescent="0.25">
      <c r="A3925">
        <v>3910</v>
      </c>
      <c r="B3925" s="84">
        <v>36339</v>
      </c>
      <c r="C3925" s="47">
        <v>15.62</v>
      </c>
      <c r="D3925" s="47">
        <v>15.75</v>
      </c>
      <c r="E3925" s="47">
        <v>15.5</v>
      </c>
      <c r="F3925" s="47">
        <v>15.62</v>
      </c>
      <c r="G3925" s="48">
        <v>119200</v>
      </c>
      <c r="H3925" s="47">
        <v>2.91</v>
      </c>
      <c r="I3925" s="51">
        <f t="shared" si="435"/>
        <v>0.18629961587708069</v>
      </c>
      <c r="J3925" s="51">
        <f t="shared" ca="1" si="436"/>
        <v>2.5</v>
      </c>
      <c r="K3925" s="47">
        <f t="shared" si="437"/>
        <v>2.91</v>
      </c>
      <c r="L3925" s="47">
        <f t="shared" si="438"/>
        <v>2.93</v>
      </c>
      <c r="M3925" s="47">
        <f t="shared" si="439"/>
        <v>2.89</v>
      </c>
      <c r="N3925" s="47">
        <f t="shared" si="440"/>
        <v>2.91</v>
      </c>
      <c r="O3925" s="48">
        <f t="shared" ca="1" si="441"/>
        <v>298000</v>
      </c>
    </row>
    <row r="3926" spans="1:15" x14ac:dyDescent="0.25">
      <c r="A3926">
        <v>3911</v>
      </c>
      <c r="B3926" s="84">
        <v>36336</v>
      </c>
      <c r="C3926" s="47">
        <v>15.69</v>
      </c>
      <c r="D3926" s="47">
        <v>15.69</v>
      </c>
      <c r="E3926" s="47">
        <v>15.5</v>
      </c>
      <c r="F3926" s="47">
        <v>15.56</v>
      </c>
      <c r="G3926" s="48">
        <v>47700</v>
      </c>
      <c r="H3926" s="47">
        <v>2.9</v>
      </c>
      <c r="I3926" s="51">
        <f t="shared" si="435"/>
        <v>0.18637532133676091</v>
      </c>
      <c r="J3926" s="51">
        <f t="shared" ca="1" si="436"/>
        <v>2.5</v>
      </c>
      <c r="K3926" s="47">
        <f t="shared" si="437"/>
        <v>2.92</v>
      </c>
      <c r="L3926" s="47">
        <f t="shared" si="438"/>
        <v>2.92</v>
      </c>
      <c r="M3926" s="47">
        <f t="shared" si="439"/>
        <v>2.89</v>
      </c>
      <c r="N3926" s="47">
        <f t="shared" si="440"/>
        <v>2.9</v>
      </c>
      <c r="O3926" s="48">
        <f t="shared" ca="1" si="441"/>
        <v>119250</v>
      </c>
    </row>
    <row r="3927" spans="1:15" x14ac:dyDescent="0.25">
      <c r="A3927">
        <v>3912</v>
      </c>
      <c r="B3927" s="84">
        <v>36335</v>
      </c>
      <c r="C3927" s="47">
        <v>15.5</v>
      </c>
      <c r="D3927" s="47">
        <v>15.69</v>
      </c>
      <c r="E3927" s="47">
        <v>15.5</v>
      </c>
      <c r="F3927" s="47">
        <v>15.69</v>
      </c>
      <c r="G3927" s="48">
        <v>65300</v>
      </c>
      <c r="H3927" s="47">
        <v>2.92</v>
      </c>
      <c r="I3927" s="51">
        <f t="shared" si="435"/>
        <v>0.18610579987253029</v>
      </c>
      <c r="J3927" s="51">
        <f t="shared" ca="1" si="436"/>
        <v>2.5</v>
      </c>
      <c r="K3927" s="47">
        <f t="shared" si="437"/>
        <v>2.88</v>
      </c>
      <c r="L3927" s="47">
        <f t="shared" si="438"/>
        <v>2.92</v>
      </c>
      <c r="M3927" s="47">
        <f t="shared" si="439"/>
        <v>2.88</v>
      </c>
      <c r="N3927" s="47">
        <f t="shared" si="440"/>
        <v>2.92</v>
      </c>
      <c r="O3927" s="48">
        <f t="shared" ca="1" si="441"/>
        <v>163250</v>
      </c>
    </row>
    <row r="3928" spans="1:15" x14ac:dyDescent="0.25">
      <c r="A3928">
        <v>3913</v>
      </c>
      <c r="B3928" s="84">
        <v>36334</v>
      </c>
      <c r="C3928" s="47">
        <v>15.38</v>
      </c>
      <c r="D3928" s="47">
        <v>15.69</v>
      </c>
      <c r="E3928" s="47">
        <v>15.38</v>
      </c>
      <c r="F3928" s="47">
        <v>15.5</v>
      </c>
      <c r="G3928" s="48">
        <v>62400</v>
      </c>
      <c r="H3928" s="47">
        <v>2.89</v>
      </c>
      <c r="I3928" s="51">
        <f t="shared" si="435"/>
        <v>0.18645161290322582</v>
      </c>
      <c r="J3928" s="51">
        <f t="shared" ca="1" si="436"/>
        <v>2.5</v>
      </c>
      <c r="K3928" s="47">
        <f t="shared" si="437"/>
        <v>2.87</v>
      </c>
      <c r="L3928" s="47">
        <f t="shared" si="438"/>
        <v>2.93</v>
      </c>
      <c r="M3928" s="47">
        <f t="shared" si="439"/>
        <v>2.87</v>
      </c>
      <c r="N3928" s="47">
        <f t="shared" si="440"/>
        <v>2.89</v>
      </c>
      <c r="O3928" s="48">
        <f t="shared" ca="1" si="441"/>
        <v>156000</v>
      </c>
    </row>
    <row r="3929" spans="1:15" x14ac:dyDescent="0.25">
      <c r="A3929">
        <v>3914</v>
      </c>
      <c r="B3929" s="84">
        <v>36333</v>
      </c>
      <c r="C3929" s="47">
        <v>15.38</v>
      </c>
      <c r="D3929" s="47">
        <v>15.75</v>
      </c>
      <c r="E3929" s="47">
        <v>15.31</v>
      </c>
      <c r="F3929" s="47">
        <v>15.62</v>
      </c>
      <c r="G3929" s="48">
        <v>350500</v>
      </c>
      <c r="H3929" s="47">
        <v>2.91</v>
      </c>
      <c r="I3929" s="51">
        <f t="shared" si="435"/>
        <v>0.18629961587708069</v>
      </c>
      <c r="J3929" s="51">
        <f t="shared" ca="1" si="436"/>
        <v>2.5</v>
      </c>
      <c r="K3929" s="47">
        <f t="shared" si="437"/>
        <v>2.87</v>
      </c>
      <c r="L3929" s="47">
        <f t="shared" si="438"/>
        <v>2.93</v>
      </c>
      <c r="M3929" s="47">
        <f t="shared" si="439"/>
        <v>2.85</v>
      </c>
      <c r="N3929" s="47">
        <f t="shared" si="440"/>
        <v>2.91</v>
      </c>
      <c r="O3929" s="48">
        <f t="shared" ca="1" si="441"/>
        <v>876250</v>
      </c>
    </row>
    <row r="3930" spans="1:15" x14ac:dyDescent="0.25">
      <c r="A3930">
        <v>3915</v>
      </c>
      <c r="B3930" s="84">
        <v>36332</v>
      </c>
      <c r="C3930" s="47">
        <v>15.38</v>
      </c>
      <c r="D3930" s="47">
        <v>15.75</v>
      </c>
      <c r="E3930" s="47">
        <v>15.25</v>
      </c>
      <c r="F3930" s="47">
        <v>15.62</v>
      </c>
      <c r="G3930" s="48">
        <v>90800</v>
      </c>
      <c r="H3930" s="47">
        <v>2.91</v>
      </c>
      <c r="I3930" s="51">
        <f t="shared" si="435"/>
        <v>0.18629961587708069</v>
      </c>
      <c r="J3930" s="51">
        <f t="shared" ca="1" si="436"/>
        <v>2.5</v>
      </c>
      <c r="K3930" s="47">
        <f t="shared" si="437"/>
        <v>2.87</v>
      </c>
      <c r="L3930" s="47">
        <f t="shared" si="438"/>
        <v>2.93</v>
      </c>
      <c r="M3930" s="47">
        <f t="shared" si="439"/>
        <v>2.84</v>
      </c>
      <c r="N3930" s="47">
        <f t="shared" si="440"/>
        <v>2.91</v>
      </c>
      <c r="O3930" s="48">
        <f t="shared" ca="1" si="441"/>
        <v>227000</v>
      </c>
    </row>
    <row r="3931" spans="1:15" x14ac:dyDescent="0.25">
      <c r="A3931">
        <v>3916</v>
      </c>
      <c r="B3931" s="84">
        <v>36329</v>
      </c>
      <c r="C3931" s="47">
        <v>15.84</v>
      </c>
      <c r="D3931" s="47">
        <v>15.84</v>
      </c>
      <c r="E3931" s="47">
        <v>14.88</v>
      </c>
      <c r="F3931" s="47">
        <v>15.38</v>
      </c>
      <c r="G3931" s="48">
        <v>218400</v>
      </c>
      <c r="H3931" s="47">
        <v>2.87</v>
      </c>
      <c r="I3931" s="51">
        <f t="shared" si="435"/>
        <v>0.18660598179453836</v>
      </c>
      <c r="J3931" s="51">
        <f t="shared" ca="1" si="436"/>
        <v>2.5</v>
      </c>
      <c r="K3931" s="47">
        <f t="shared" si="437"/>
        <v>2.96</v>
      </c>
      <c r="L3931" s="47">
        <f t="shared" si="438"/>
        <v>2.96</v>
      </c>
      <c r="M3931" s="47">
        <f t="shared" si="439"/>
        <v>2.78</v>
      </c>
      <c r="N3931" s="47">
        <f t="shared" si="440"/>
        <v>2.87</v>
      </c>
      <c r="O3931" s="48">
        <f t="shared" ca="1" si="441"/>
        <v>546000</v>
      </c>
    </row>
    <row r="3932" spans="1:15" x14ac:dyDescent="0.25">
      <c r="A3932">
        <v>3917</v>
      </c>
      <c r="B3932" s="84">
        <v>36328</v>
      </c>
      <c r="C3932" s="47">
        <v>15.5</v>
      </c>
      <c r="D3932" s="47">
        <v>15.88</v>
      </c>
      <c r="E3932" s="47">
        <v>15.25</v>
      </c>
      <c r="F3932" s="47">
        <v>15.62</v>
      </c>
      <c r="G3932" s="48">
        <v>71300</v>
      </c>
      <c r="H3932" s="47">
        <v>2.91</v>
      </c>
      <c r="I3932" s="51">
        <f t="shared" si="435"/>
        <v>0.18629961587708069</v>
      </c>
      <c r="J3932" s="51">
        <f t="shared" ca="1" si="436"/>
        <v>2.5</v>
      </c>
      <c r="K3932" s="47">
        <f t="shared" si="437"/>
        <v>2.89</v>
      </c>
      <c r="L3932" s="47">
        <f t="shared" si="438"/>
        <v>2.96</v>
      </c>
      <c r="M3932" s="47">
        <f t="shared" si="439"/>
        <v>2.84</v>
      </c>
      <c r="N3932" s="47">
        <f t="shared" si="440"/>
        <v>2.91</v>
      </c>
      <c r="O3932" s="48">
        <f t="shared" ca="1" si="441"/>
        <v>178250</v>
      </c>
    </row>
    <row r="3933" spans="1:15" x14ac:dyDescent="0.25">
      <c r="A3933">
        <v>3918</v>
      </c>
      <c r="B3933" s="84">
        <v>36327</v>
      </c>
      <c r="C3933" s="47">
        <v>15.5</v>
      </c>
      <c r="D3933" s="47">
        <v>16</v>
      </c>
      <c r="E3933" s="47">
        <v>15.25</v>
      </c>
      <c r="F3933" s="47">
        <v>15.56</v>
      </c>
      <c r="G3933" s="48">
        <v>44400</v>
      </c>
      <c r="H3933" s="47">
        <v>2.9</v>
      </c>
      <c r="I3933" s="51">
        <f t="shared" si="435"/>
        <v>0.18637532133676091</v>
      </c>
      <c r="J3933" s="51">
        <f t="shared" ca="1" si="436"/>
        <v>2.5</v>
      </c>
      <c r="K3933" s="47">
        <f t="shared" si="437"/>
        <v>2.89</v>
      </c>
      <c r="L3933" s="47">
        <f t="shared" si="438"/>
        <v>2.98</v>
      </c>
      <c r="M3933" s="47">
        <f t="shared" si="439"/>
        <v>2.84</v>
      </c>
      <c r="N3933" s="47">
        <f t="shared" si="440"/>
        <v>2.9</v>
      </c>
      <c r="O3933" s="48">
        <f t="shared" ca="1" si="441"/>
        <v>111000</v>
      </c>
    </row>
    <row r="3934" spans="1:15" x14ac:dyDescent="0.25">
      <c r="A3934">
        <v>3919</v>
      </c>
      <c r="B3934" s="84">
        <v>36326</v>
      </c>
      <c r="C3934" s="47">
        <v>15.62</v>
      </c>
      <c r="D3934" s="47">
        <v>15.88</v>
      </c>
      <c r="E3934" s="47">
        <v>15.38</v>
      </c>
      <c r="F3934" s="47">
        <v>15.88</v>
      </c>
      <c r="G3934" s="48">
        <v>38500</v>
      </c>
      <c r="H3934" s="47">
        <v>2.96</v>
      </c>
      <c r="I3934" s="51">
        <f t="shared" si="435"/>
        <v>0.18639798488664985</v>
      </c>
      <c r="J3934" s="51">
        <f t="shared" ca="1" si="436"/>
        <v>2.5</v>
      </c>
      <c r="K3934" s="47">
        <f t="shared" si="437"/>
        <v>2.91</v>
      </c>
      <c r="L3934" s="47">
        <f t="shared" si="438"/>
        <v>2.96</v>
      </c>
      <c r="M3934" s="47">
        <f t="shared" si="439"/>
        <v>2.87</v>
      </c>
      <c r="N3934" s="47">
        <f t="shared" si="440"/>
        <v>2.96</v>
      </c>
      <c r="O3934" s="48">
        <f t="shared" ca="1" si="441"/>
        <v>96250</v>
      </c>
    </row>
    <row r="3935" spans="1:15" x14ac:dyDescent="0.25">
      <c r="A3935">
        <v>3920</v>
      </c>
      <c r="B3935" s="84">
        <v>36325</v>
      </c>
      <c r="C3935" s="47">
        <v>15.69</v>
      </c>
      <c r="D3935" s="47">
        <v>15.81</v>
      </c>
      <c r="E3935" s="47">
        <v>15.25</v>
      </c>
      <c r="F3935" s="47">
        <v>15.31</v>
      </c>
      <c r="G3935" s="48">
        <v>175200</v>
      </c>
      <c r="H3935" s="47">
        <v>2.85</v>
      </c>
      <c r="I3935" s="51">
        <f t="shared" si="435"/>
        <v>0.18615284128020901</v>
      </c>
      <c r="J3935" s="51">
        <f t="shared" ca="1" si="436"/>
        <v>2.5</v>
      </c>
      <c r="K3935" s="47">
        <f t="shared" si="437"/>
        <v>2.92</v>
      </c>
      <c r="L3935" s="47">
        <f t="shared" si="438"/>
        <v>2.94</v>
      </c>
      <c r="M3935" s="47">
        <f t="shared" si="439"/>
        <v>2.84</v>
      </c>
      <c r="N3935" s="47">
        <f t="shared" si="440"/>
        <v>2.85</v>
      </c>
      <c r="O3935" s="48">
        <f t="shared" ca="1" si="441"/>
        <v>438000</v>
      </c>
    </row>
    <row r="3936" spans="1:15" x14ac:dyDescent="0.25">
      <c r="A3936">
        <v>3921</v>
      </c>
      <c r="B3936" s="84">
        <v>36322</v>
      </c>
      <c r="C3936" s="47">
        <v>15.75</v>
      </c>
      <c r="D3936" s="47">
        <v>15.88</v>
      </c>
      <c r="E3936" s="47">
        <v>15.62</v>
      </c>
      <c r="F3936" s="47">
        <v>15.69</v>
      </c>
      <c r="G3936" s="48">
        <v>73300</v>
      </c>
      <c r="H3936" s="47">
        <v>2.92</v>
      </c>
      <c r="I3936" s="51">
        <f t="shared" si="435"/>
        <v>0.18610579987253029</v>
      </c>
      <c r="J3936" s="51">
        <f t="shared" ca="1" si="436"/>
        <v>2.5</v>
      </c>
      <c r="K3936" s="47">
        <f t="shared" si="437"/>
        <v>2.93</v>
      </c>
      <c r="L3936" s="47">
        <f t="shared" si="438"/>
        <v>2.96</v>
      </c>
      <c r="M3936" s="47">
        <f t="shared" si="439"/>
        <v>2.91</v>
      </c>
      <c r="N3936" s="47">
        <f t="shared" si="440"/>
        <v>2.92</v>
      </c>
      <c r="O3936" s="48">
        <f t="shared" ca="1" si="441"/>
        <v>183250</v>
      </c>
    </row>
    <row r="3937" spans="1:15" x14ac:dyDescent="0.25">
      <c r="A3937">
        <v>3922</v>
      </c>
      <c r="B3937" s="84">
        <v>36321</v>
      </c>
      <c r="C3937" s="47">
        <v>15.69</v>
      </c>
      <c r="D3937" s="47">
        <v>15.94</v>
      </c>
      <c r="E3937" s="47">
        <v>15.62</v>
      </c>
      <c r="F3937" s="47">
        <v>15.81</v>
      </c>
      <c r="G3937" s="48">
        <v>183300</v>
      </c>
      <c r="H3937" s="47">
        <v>2.95</v>
      </c>
      <c r="I3937" s="51">
        <f t="shared" si="435"/>
        <v>0.18659076533839342</v>
      </c>
      <c r="J3937" s="51">
        <f t="shared" ca="1" si="436"/>
        <v>2.5</v>
      </c>
      <c r="K3937" s="47">
        <f t="shared" si="437"/>
        <v>2.93</v>
      </c>
      <c r="L3937" s="47">
        <f t="shared" si="438"/>
        <v>2.97</v>
      </c>
      <c r="M3937" s="47">
        <f t="shared" si="439"/>
        <v>2.91</v>
      </c>
      <c r="N3937" s="47">
        <f t="shared" si="440"/>
        <v>2.95</v>
      </c>
      <c r="O3937" s="48">
        <f t="shared" ca="1" si="441"/>
        <v>458250</v>
      </c>
    </row>
    <row r="3938" spans="1:15" x14ac:dyDescent="0.25">
      <c r="A3938">
        <v>3923</v>
      </c>
      <c r="B3938" s="84">
        <v>36320</v>
      </c>
      <c r="C3938" s="47">
        <v>15.5</v>
      </c>
      <c r="D3938" s="47">
        <v>15.88</v>
      </c>
      <c r="E3938" s="47">
        <v>15.5</v>
      </c>
      <c r="F3938" s="47">
        <v>15.62</v>
      </c>
      <c r="G3938" s="48">
        <v>84400</v>
      </c>
      <c r="H3938" s="47">
        <v>2.91</v>
      </c>
      <c r="I3938" s="51">
        <f t="shared" si="435"/>
        <v>0.18629961587708069</v>
      </c>
      <c r="J3938" s="51">
        <f t="shared" ca="1" si="436"/>
        <v>2.5</v>
      </c>
      <c r="K3938" s="47">
        <f t="shared" si="437"/>
        <v>2.89</v>
      </c>
      <c r="L3938" s="47">
        <f t="shared" si="438"/>
        <v>2.96</v>
      </c>
      <c r="M3938" s="47">
        <f t="shared" si="439"/>
        <v>2.89</v>
      </c>
      <c r="N3938" s="47">
        <f t="shared" si="440"/>
        <v>2.91</v>
      </c>
      <c r="O3938" s="48">
        <f t="shared" ca="1" si="441"/>
        <v>211000</v>
      </c>
    </row>
    <row r="3939" spans="1:15" x14ac:dyDescent="0.25">
      <c r="A3939">
        <v>3924</v>
      </c>
      <c r="B3939" s="84">
        <v>36319</v>
      </c>
      <c r="C3939" s="47">
        <v>15.75</v>
      </c>
      <c r="D3939" s="47">
        <v>16</v>
      </c>
      <c r="E3939" s="47">
        <v>15.5</v>
      </c>
      <c r="F3939" s="47">
        <v>15.75</v>
      </c>
      <c r="G3939" s="48">
        <v>72900</v>
      </c>
      <c r="H3939" s="47">
        <v>2.93</v>
      </c>
      <c r="I3939" s="51">
        <f t="shared" si="435"/>
        <v>0.18603174603174605</v>
      </c>
      <c r="J3939" s="51">
        <f t="shared" ca="1" si="436"/>
        <v>2.5</v>
      </c>
      <c r="K3939" s="47">
        <f t="shared" si="437"/>
        <v>2.93</v>
      </c>
      <c r="L3939" s="47">
        <f t="shared" si="438"/>
        <v>2.98</v>
      </c>
      <c r="M3939" s="47">
        <f t="shared" si="439"/>
        <v>2.88</v>
      </c>
      <c r="N3939" s="47">
        <f t="shared" si="440"/>
        <v>2.93</v>
      </c>
      <c r="O3939" s="48">
        <f t="shared" ca="1" si="441"/>
        <v>182250</v>
      </c>
    </row>
    <row r="3940" spans="1:15" x14ac:dyDescent="0.25">
      <c r="A3940">
        <v>3925</v>
      </c>
      <c r="B3940" s="84">
        <v>36318</v>
      </c>
      <c r="C3940" s="47">
        <v>15.81</v>
      </c>
      <c r="D3940" s="47">
        <v>15.81</v>
      </c>
      <c r="E3940" s="47">
        <v>15.38</v>
      </c>
      <c r="F3940" s="47">
        <v>15.62</v>
      </c>
      <c r="G3940" s="48">
        <v>181700</v>
      </c>
      <c r="H3940" s="47">
        <v>2.91</v>
      </c>
      <c r="I3940" s="51">
        <f t="shared" si="435"/>
        <v>0.18629961587708069</v>
      </c>
      <c r="J3940" s="51">
        <f t="shared" ca="1" si="436"/>
        <v>2.5</v>
      </c>
      <c r="K3940" s="47">
        <f t="shared" si="437"/>
        <v>2.95</v>
      </c>
      <c r="L3940" s="47">
        <f t="shared" si="438"/>
        <v>2.95</v>
      </c>
      <c r="M3940" s="47">
        <f t="shared" si="439"/>
        <v>2.87</v>
      </c>
      <c r="N3940" s="47">
        <f t="shared" si="440"/>
        <v>2.91</v>
      </c>
      <c r="O3940" s="48">
        <f t="shared" ca="1" si="441"/>
        <v>454250</v>
      </c>
    </row>
    <row r="3941" spans="1:15" x14ac:dyDescent="0.25">
      <c r="A3941">
        <v>3926</v>
      </c>
      <c r="B3941" s="84">
        <v>36315</v>
      </c>
      <c r="C3941" s="47">
        <v>15.56</v>
      </c>
      <c r="D3941" s="47">
        <v>15.81</v>
      </c>
      <c r="E3941" s="47">
        <v>15.56</v>
      </c>
      <c r="F3941" s="47">
        <v>15.62</v>
      </c>
      <c r="G3941" s="48">
        <v>32000</v>
      </c>
      <c r="H3941" s="47">
        <v>2.91</v>
      </c>
      <c r="I3941" s="51">
        <f t="shared" si="435"/>
        <v>0.18629961587708069</v>
      </c>
      <c r="J3941" s="51">
        <f t="shared" ca="1" si="436"/>
        <v>2.5</v>
      </c>
      <c r="K3941" s="47">
        <f t="shared" si="437"/>
        <v>2.9</v>
      </c>
      <c r="L3941" s="47">
        <f t="shared" si="438"/>
        <v>2.95</v>
      </c>
      <c r="M3941" s="47">
        <f t="shared" si="439"/>
        <v>2.9</v>
      </c>
      <c r="N3941" s="47">
        <f t="shared" si="440"/>
        <v>2.91</v>
      </c>
      <c r="O3941" s="48">
        <f t="shared" ca="1" si="441"/>
        <v>80000</v>
      </c>
    </row>
    <row r="3942" spans="1:15" x14ac:dyDescent="0.25">
      <c r="A3942">
        <v>3927</v>
      </c>
      <c r="B3942" s="84">
        <v>36314</v>
      </c>
      <c r="C3942" s="47">
        <v>15.62</v>
      </c>
      <c r="D3942" s="47">
        <v>15.75</v>
      </c>
      <c r="E3942" s="47">
        <v>15.5</v>
      </c>
      <c r="F3942" s="47">
        <v>15.56</v>
      </c>
      <c r="G3942" s="48">
        <v>45600</v>
      </c>
      <c r="H3942" s="47">
        <v>2.9</v>
      </c>
      <c r="I3942" s="51">
        <f t="shared" si="435"/>
        <v>0.18637532133676091</v>
      </c>
      <c r="J3942" s="51">
        <f t="shared" ca="1" si="436"/>
        <v>2.5</v>
      </c>
      <c r="K3942" s="47">
        <f t="shared" si="437"/>
        <v>2.91</v>
      </c>
      <c r="L3942" s="47">
        <f t="shared" si="438"/>
        <v>2.94</v>
      </c>
      <c r="M3942" s="47">
        <f t="shared" si="439"/>
        <v>2.89</v>
      </c>
      <c r="N3942" s="47">
        <f t="shared" si="440"/>
        <v>2.9</v>
      </c>
      <c r="O3942" s="48">
        <f t="shared" ca="1" si="441"/>
        <v>114000</v>
      </c>
    </row>
    <row r="3943" spans="1:15" x14ac:dyDescent="0.25">
      <c r="A3943">
        <v>3928</v>
      </c>
      <c r="B3943" s="84">
        <v>36313</v>
      </c>
      <c r="C3943" s="47">
        <v>15.69</v>
      </c>
      <c r="D3943" s="47">
        <v>15.75</v>
      </c>
      <c r="E3943" s="47">
        <v>15.62</v>
      </c>
      <c r="F3943" s="47">
        <v>15.75</v>
      </c>
      <c r="G3943" s="48">
        <v>62400</v>
      </c>
      <c r="H3943" s="47">
        <v>2.93</v>
      </c>
      <c r="I3943" s="51">
        <f t="shared" si="435"/>
        <v>0.18603174603174605</v>
      </c>
      <c r="J3943" s="51">
        <f t="shared" ca="1" si="436"/>
        <v>2.5</v>
      </c>
      <c r="K3943" s="47">
        <f t="shared" si="437"/>
        <v>2.92</v>
      </c>
      <c r="L3943" s="47">
        <f t="shared" si="438"/>
        <v>2.93</v>
      </c>
      <c r="M3943" s="47">
        <f t="shared" si="439"/>
        <v>2.91</v>
      </c>
      <c r="N3943" s="47">
        <f t="shared" si="440"/>
        <v>2.93</v>
      </c>
      <c r="O3943" s="48">
        <f t="shared" ca="1" si="441"/>
        <v>156000</v>
      </c>
    </row>
    <row r="3944" spans="1:15" x14ac:dyDescent="0.25">
      <c r="A3944">
        <v>3929</v>
      </c>
      <c r="B3944" s="84">
        <v>36312</v>
      </c>
      <c r="C3944" s="47">
        <v>15.62</v>
      </c>
      <c r="D3944" s="47">
        <v>15.81</v>
      </c>
      <c r="E3944" s="47">
        <v>15.38</v>
      </c>
      <c r="F3944" s="47">
        <v>15.75</v>
      </c>
      <c r="G3944" s="48">
        <v>46100</v>
      </c>
      <c r="H3944" s="47">
        <v>2.93</v>
      </c>
      <c r="I3944" s="51">
        <f t="shared" si="435"/>
        <v>0.18603174603174605</v>
      </c>
      <c r="J3944" s="51">
        <f t="shared" ca="1" si="436"/>
        <v>2.5</v>
      </c>
      <c r="K3944" s="47">
        <f t="shared" si="437"/>
        <v>2.91</v>
      </c>
      <c r="L3944" s="47">
        <f t="shared" si="438"/>
        <v>2.94</v>
      </c>
      <c r="M3944" s="47">
        <f t="shared" si="439"/>
        <v>2.86</v>
      </c>
      <c r="N3944" s="47">
        <f t="shared" si="440"/>
        <v>2.93</v>
      </c>
      <c r="O3944" s="48">
        <f t="shared" ca="1" si="441"/>
        <v>115250</v>
      </c>
    </row>
    <row r="3945" spans="1:15" x14ac:dyDescent="0.25">
      <c r="A3945">
        <v>3930</v>
      </c>
      <c r="B3945" s="84">
        <v>36308</v>
      </c>
      <c r="C3945" s="47">
        <v>15.44</v>
      </c>
      <c r="D3945" s="47">
        <v>15.69</v>
      </c>
      <c r="E3945" s="47">
        <v>15.31</v>
      </c>
      <c r="F3945" s="47">
        <v>15.31</v>
      </c>
      <c r="G3945" s="48">
        <v>54400</v>
      </c>
      <c r="H3945" s="47">
        <v>2.85</v>
      </c>
      <c r="I3945" s="51">
        <f t="shared" si="435"/>
        <v>0.18615284128020901</v>
      </c>
      <c r="J3945" s="51">
        <f t="shared" ca="1" si="436"/>
        <v>2.5</v>
      </c>
      <c r="K3945" s="47">
        <f t="shared" si="437"/>
        <v>2.87</v>
      </c>
      <c r="L3945" s="47">
        <f t="shared" si="438"/>
        <v>2.92</v>
      </c>
      <c r="M3945" s="47">
        <f t="shared" si="439"/>
        <v>2.85</v>
      </c>
      <c r="N3945" s="47">
        <f t="shared" si="440"/>
        <v>2.85</v>
      </c>
      <c r="O3945" s="48">
        <f t="shared" ca="1" si="441"/>
        <v>136000</v>
      </c>
    </row>
    <row r="3946" spans="1:15" x14ac:dyDescent="0.25">
      <c r="A3946">
        <v>3931</v>
      </c>
      <c r="B3946" s="84">
        <v>36307</v>
      </c>
      <c r="C3946" s="47">
        <v>15.75</v>
      </c>
      <c r="D3946" s="47">
        <v>15.75</v>
      </c>
      <c r="E3946" s="47">
        <v>15.31</v>
      </c>
      <c r="F3946" s="47">
        <v>15.31</v>
      </c>
      <c r="G3946" s="48">
        <v>75600</v>
      </c>
      <c r="H3946" s="47">
        <v>2.85</v>
      </c>
      <c r="I3946" s="51">
        <f t="shared" si="435"/>
        <v>0.18615284128020901</v>
      </c>
      <c r="J3946" s="51">
        <f t="shared" ca="1" si="436"/>
        <v>2.5</v>
      </c>
      <c r="K3946" s="47">
        <f t="shared" si="437"/>
        <v>2.93</v>
      </c>
      <c r="L3946" s="47">
        <f t="shared" si="438"/>
        <v>2.93</v>
      </c>
      <c r="M3946" s="47">
        <f t="shared" si="439"/>
        <v>2.85</v>
      </c>
      <c r="N3946" s="47">
        <f t="shared" si="440"/>
        <v>2.85</v>
      </c>
      <c r="O3946" s="48">
        <f t="shared" ca="1" si="441"/>
        <v>189000</v>
      </c>
    </row>
    <row r="3947" spans="1:15" x14ac:dyDescent="0.25">
      <c r="A3947">
        <v>3932</v>
      </c>
      <c r="B3947" s="84">
        <v>36306</v>
      </c>
      <c r="C3947" s="47">
        <v>16</v>
      </c>
      <c r="D3947" s="47">
        <v>16</v>
      </c>
      <c r="E3947" s="47">
        <v>15.5</v>
      </c>
      <c r="F3947" s="47">
        <v>15.81</v>
      </c>
      <c r="G3947" s="48">
        <v>41600</v>
      </c>
      <c r="H3947" s="47">
        <v>2.95</v>
      </c>
      <c r="I3947" s="51">
        <f t="shared" si="435"/>
        <v>0.18659076533839342</v>
      </c>
      <c r="J3947" s="51">
        <f t="shared" ca="1" si="436"/>
        <v>2.5</v>
      </c>
      <c r="K3947" s="47">
        <f t="shared" si="437"/>
        <v>2.99</v>
      </c>
      <c r="L3947" s="47">
        <f t="shared" si="438"/>
        <v>2.99</v>
      </c>
      <c r="M3947" s="47">
        <f t="shared" si="439"/>
        <v>2.89</v>
      </c>
      <c r="N3947" s="47">
        <f t="shared" si="440"/>
        <v>2.95</v>
      </c>
      <c r="O3947" s="48">
        <f t="shared" ca="1" si="441"/>
        <v>104000</v>
      </c>
    </row>
    <row r="3948" spans="1:15" x14ac:dyDescent="0.25">
      <c r="A3948">
        <v>3933</v>
      </c>
      <c r="B3948" s="84">
        <v>36305</v>
      </c>
      <c r="C3948" s="47">
        <v>15.5</v>
      </c>
      <c r="D3948" s="47">
        <v>15.88</v>
      </c>
      <c r="E3948" s="47">
        <v>15.5</v>
      </c>
      <c r="F3948" s="47">
        <v>15.5</v>
      </c>
      <c r="G3948" s="48">
        <v>24100</v>
      </c>
      <c r="H3948" s="47">
        <v>2.89</v>
      </c>
      <c r="I3948" s="51">
        <f t="shared" si="435"/>
        <v>0.18645161290322582</v>
      </c>
      <c r="J3948" s="51">
        <f t="shared" ca="1" si="436"/>
        <v>2.5</v>
      </c>
      <c r="K3948" s="47">
        <f t="shared" si="437"/>
        <v>2.89</v>
      </c>
      <c r="L3948" s="47">
        <f t="shared" si="438"/>
        <v>2.96</v>
      </c>
      <c r="M3948" s="47">
        <f t="shared" si="439"/>
        <v>2.89</v>
      </c>
      <c r="N3948" s="47">
        <f t="shared" si="440"/>
        <v>2.89</v>
      </c>
      <c r="O3948" s="48">
        <f t="shared" ca="1" si="441"/>
        <v>60250</v>
      </c>
    </row>
    <row r="3949" spans="1:15" x14ac:dyDescent="0.25">
      <c r="A3949">
        <v>3934</v>
      </c>
      <c r="B3949" s="84">
        <v>36304</v>
      </c>
      <c r="C3949" s="47">
        <v>15.56</v>
      </c>
      <c r="D3949" s="47">
        <v>16</v>
      </c>
      <c r="E3949" s="47">
        <v>15.5</v>
      </c>
      <c r="F3949" s="47">
        <v>16</v>
      </c>
      <c r="G3949" s="48">
        <v>117200</v>
      </c>
      <c r="H3949" s="47">
        <v>2.98</v>
      </c>
      <c r="I3949" s="51">
        <f t="shared" si="435"/>
        <v>0.18625</v>
      </c>
      <c r="J3949" s="51">
        <f t="shared" ca="1" si="436"/>
        <v>2.5</v>
      </c>
      <c r="K3949" s="47">
        <f t="shared" si="437"/>
        <v>2.9</v>
      </c>
      <c r="L3949" s="47">
        <f t="shared" si="438"/>
        <v>2.98</v>
      </c>
      <c r="M3949" s="47">
        <f t="shared" si="439"/>
        <v>2.89</v>
      </c>
      <c r="N3949" s="47">
        <f t="shared" si="440"/>
        <v>2.98</v>
      </c>
      <c r="O3949" s="48">
        <f t="shared" ca="1" si="441"/>
        <v>293000</v>
      </c>
    </row>
    <row r="3950" spans="1:15" x14ac:dyDescent="0.25">
      <c r="A3950">
        <v>3935</v>
      </c>
      <c r="B3950" s="84">
        <v>36301</v>
      </c>
      <c r="C3950" s="47">
        <v>15.62</v>
      </c>
      <c r="D3950" s="47">
        <v>16</v>
      </c>
      <c r="E3950" s="47">
        <v>15.62</v>
      </c>
      <c r="F3950" s="47">
        <v>15.94</v>
      </c>
      <c r="G3950" s="48">
        <v>101200</v>
      </c>
      <c r="H3950" s="47">
        <v>2.97</v>
      </c>
      <c r="I3950" s="51">
        <f t="shared" si="435"/>
        <v>0.18632371392722713</v>
      </c>
      <c r="J3950" s="51">
        <f t="shared" ca="1" si="436"/>
        <v>2.5</v>
      </c>
      <c r="K3950" s="47">
        <f t="shared" si="437"/>
        <v>2.91</v>
      </c>
      <c r="L3950" s="47">
        <f t="shared" si="438"/>
        <v>2.98</v>
      </c>
      <c r="M3950" s="47">
        <f t="shared" si="439"/>
        <v>2.91</v>
      </c>
      <c r="N3950" s="47">
        <f t="shared" si="440"/>
        <v>2.97</v>
      </c>
      <c r="O3950" s="48">
        <f t="shared" ca="1" si="441"/>
        <v>253000</v>
      </c>
    </row>
    <row r="3951" spans="1:15" x14ac:dyDescent="0.25">
      <c r="A3951">
        <v>3936</v>
      </c>
      <c r="B3951" s="84">
        <v>36300</v>
      </c>
      <c r="C3951" s="47">
        <v>15.56</v>
      </c>
      <c r="D3951" s="47">
        <v>15.94</v>
      </c>
      <c r="E3951" s="47">
        <v>15.44</v>
      </c>
      <c r="F3951" s="47">
        <v>15.5</v>
      </c>
      <c r="G3951" s="48">
        <v>68500</v>
      </c>
      <c r="H3951" s="47">
        <v>2.89</v>
      </c>
      <c r="I3951" s="51">
        <f t="shared" si="435"/>
        <v>0.18645161290322582</v>
      </c>
      <c r="J3951" s="51">
        <f t="shared" ca="1" si="436"/>
        <v>2.5</v>
      </c>
      <c r="K3951" s="47">
        <f t="shared" si="437"/>
        <v>2.9</v>
      </c>
      <c r="L3951" s="47">
        <f t="shared" si="438"/>
        <v>2.97</v>
      </c>
      <c r="M3951" s="47">
        <f t="shared" si="439"/>
        <v>2.88</v>
      </c>
      <c r="N3951" s="47">
        <f t="shared" si="440"/>
        <v>2.89</v>
      </c>
      <c r="O3951" s="48">
        <f t="shared" ca="1" si="441"/>
        <v>171250</v>
      </c>
    </row>
    <row r="3952" spans="1:15" x14ac:dyDescent="0.25">
      <c r="A3952">
        <v>3937</v>
      </c>
      <c r="B3952" s="84">
        <v>36299</v>
      </c>
      <c r="C3952" s="47">
        <v>15.5</v>
      </c>
      <c r="D3952" s="47">
        <v>15.88</v>
      </c>
      <c r="E3952" s="47">
        <v>15.25</v>
      </c>
      <c r="F3952" s="47">
        <v>15.5</v>
      </c>
      <c r="G3952" s="48">
        <v>96900</v>
      </c>
      <c r="H3952" s="47">
        <v>2.89</v>
      </c>
      <c r="I3952" s="51">
        <f t="shared" si="435"/>
        <v>0.18645161290322582</v>
      </c>
      <c r="J3952" s="51">
        <f t="shared" ca="1" si="436"/>
        <v>2.5</v>
      </c>
      <c r="K3952" s="47">
        <f t="shared" si="437"/>
        <v>2.89</v>
      </c>
      <c r="L3952" s="47">
        <f t="shared" si="438"/>
        <v>2.96</v>
      </c>
      <c r="M3952" s="47">
        <f t="shared" si="439"/>
        <v>2.84</v>
      </c>
      <c r="N3952" s="47">
        <f t="shared" si="440"/>
        <v>2.89</v>
      </c>
      <c r="O3952" s="48">
        <f t="shared" ca="1" si="441"/>
        <v>242250</v>
      </c>
    </row>
    <row r="3953" spans="1:15" x14ac:dyDescent="0.25">
      <c r="A3953">
        <v>3938</v>
      </c>
      <c r="B3953" s="84">
        <v>36298</v>
      </c>
      <c r="C3953" s="47">
        <v>15.88</v>
      </c>
      <c r="D3953" s="47">
        <v>16</v>
      </c>
      <c r="E3953" s="47">
        <v>15.38</v>
      </c>
      <c r="F3953" s="47">
        <v>15.38</v>
      </c>
      <c r="G3953" s="48">
        <v>110500</v>
      </c>
      <c r="H3953" s="47">
        <v>2.87</v>
      </c>
      <c r="I3953" s="51">
        <f t="shared" si="435"/>
        <v>0.18660598179453836</v>
      </c>
      <c r="J3953" s="51">
        <f t="shared" ca="1" si="436"/>
        <v>2.5</v>
      </c>
      <c r="K3953" s="47">
        <f t="shared" si="437"/>
        <v>2.96</v>
      </c>
      <c r="L3953" s="47">
        <f t="shared" si="438"/>
        <v>2.99</v>
      </c>
      <c r="M3953" s="47">
        <f t="shared" si="439"/>
        <v>2.87</v>
      </c>
      <c r="N3953" s="47">
        <f t="shared" si="440"/>
        <v>2.87</v>
      </c>
      <c r="O3953" s="48">
        <f t="shared" ca="1" si="441"/>
        <v>276250</v>
      </c>
    </row>
    <row r="3954" spans="1:15" x14ac:dyDescent="0.25">
      <c r="A3954">
        <v>3939</v>
      </c>
      <c r="B3954" s="84">
        <v>36297</v>
      </c>
      <c r="C3954" s="47">
        <v>16</v>
      </c>
      <c r="D3954" s="47">
        <v>16</v>
      </c>
      <c r="E3954" s="47">
        <v>15.5</v>
      </c>
      <c r="F3954" s="47">
        <v>15.5</v>
      </c>
      <c r="G3954" s="48">
        <v>99600</v>
      </c>
      <c r="H3954" s="47">
        <v>2.89</v>
      </c>
      <c r="I3954" s="51">
        <f t="shared" si="435"/>
        <v>0.18645161290322582</v>
      </c>
      <c r="J3954" s="51">
        <f t="shared" ca="1" si="436"/>
        <v>2.5</v>
      </c>
      <c r="K3954" s="47">
        <f t="shared" si="437"/>
        <v>2.98</v>
      </c>
      <c r="L3954" s="47">
        <f t="shared" si="438"/>
        <v>2.98</v>
      </c>
      <c r="M3954" s="47">
        <f t="shared" si="439"/>
        <v>2.89</v>
      </c>
      <c r="N3954" s="47">
        <f t="shared" si="440"/>
        <v>2.89</v>
      </c>
      <c r="O3954" s="48">
        <f t="shared" ca="1" si="441"/>
        <v>249000</v>
      </c>
    </row>
    <row r="3955" spans="1:15" x14ac:dyDescent="0.25">
      <c r="A3955">
        <v>3940</v>
      </c>
      <c r="B3955" s="84">
        <v>36294</v>
      </c>
      <c r="C3955" s="47">
        <v>16</v>
      </c>
      <c r="D3955" s="47">
        <v>16</v>
      </c>
      <c r="E3955" s="47">
        <v>15.38</v>
      </c>
      <c r="F3955" s="47">
        <v>16</v>
      </c>
      <c r="G3955" s="48">
        <v>152800</v>
      </c>
      <c r="H3955" s="47">
        <v>2.98</v>
      </c>
      <c r="I3955" s="51">
        <f t="shared" si="435"/>
        <v>0.18625</v>
      </c>
      <c r="J3955" s="51">
        <f t="shared" ca="1" si="436"/>
        <v>2.5</v>
      </c>
      <c r="K3955" s="47">
        <f t="shared" si="437"/>
        <v>2.98</v>
      </c>
      <c r="L3955" s="47">
        <f t="shared" si="438"/>
        <v>2.98</v>
      </c>
      <c r="M3955" s="47">
        <f t="shared" si="439"/>
        <v>2.86</v>
      </c>
      <c r="N3955" s="47">
        <f t="shared" si="440"/>
        <v>2.98</v>
      </c>
      <c r="O3955" s="48">
        <f t="shared" ca="1" si="441"/>
        <v>382000</v>
      </c>
    </row>
    <row r="3956" spans="1:15" x14ac:dyDescent="0.25">
      <c r="A3956">
        <v>3941</v>
      </c>
      <c r="B3956" s="84">
        <v>36293</v>
      </c>
      <c r="C3956" s="47">
        <v>15.81</v>
      </c>
      <c r="D3956" s="47">
        <v>16.12</v>
      </c>
      <c r="E3956" s="47">
        <v>15.25</v>
      </c>
      <c r="F3956" s="47">
        <v>16</v>
      </c>
      <c r="G3956" s="48">
        <v>295300</v>
      </c>
      <c r="H3956" s="47">
        <v>2.98</v>
      </c>
      <c r="I3956" s="51">
        <f t="shared" si="435"/>
        <v>0.18625</v>
      </c>
      <c r="J3956" s="51">
        <f t="shared" ca="1" si="436"/>
        <v>2.5</v>
      </c>
      <c r="K3956" s="47">
        <f t="shared" si="437"/>
        <v>2.94</v>
      </c>
      <c r="L3956" s="47">
        <f t="shared" si="438"/>
        <v>3</v>
      </c>
      <c r="M3956" s="47">
        <f t="shared" si="439"/>
        <v>2.84</v>
      </c>
      <c r="N3956" s="47">
        <f t="shared" si="440"/>
        <v>2.98</v>
      </c>
      <c r="O3956" s="48">
        <f t="shared" ca="1" si="441"/>
        <v>738250</v>
      </c>
    </row>
    <row r="3957" spans="1:15" x14ac:dyDescent="0.25">
      <c r="A3957">
        <v>3942</v>
      </c>
      <c r="B3957" s="84">
        <v>36292</v>
      </c>
      <c r="C3957" s="47">
        <v>16</v>
      </c>
      <c r="D3957" s="47">
        <v>16.12</v>
      </c>
      <c r="E3957" s="47">
        <v>15.38</v>
      </c>
      <c r="F3957" s="47">
        <v>15.69</v>
      </c>
      <c r="G3957" s="48">
        <v>184900</v>
      </c>
      <c r="H3957" s="47">
        <v>2.92</v>
      </c>
      <c r="I3957" s="51">
        <f t="shared" si="435"/>
        <v>0.18610579987253029</v>
      </c>
      <c r="J3957" s="51">
        <f t="shared" ca="1" si="436"/>
        <v>2.5</v>
      </c>
      <c r="K3957" s="47">
        <f t="shared" si="437"/>
        <v>2.98</v>
      </c>
      <c r="L3957" s="47">
        <f t="shared" si="438"/>
        <v>3</v>
      </c>
      <c r="M3957" s="47">
        <f t="shared" si="439"/>
        <v>2.86</v>
      </c>
      <c r="N3957" s="47">
        <f t="shared" si="440"/>
        <v>2.92</v>
      </c>
      <c r="O3957" s="48">
        <f t="shared" ca="1" si="441"/>
        <v>462250</v>
      </c>
    </row>
    <row r="3958" spans="1:15" x14ac:dyDescent="0.25">
      <c r="A3958">
        <v>3943</v>
      </c>
      <c r="B3958" s="84">
        <v>36291</v>
      </c>
      <c r="C3958" s="47">
        <v>16.12</v>
      </c>
      <c r="D3958" s="47">
        <v>16.12</v>
      </c>
      <c r="E3958" s="47">
        <v>15.88</v>
      </c>
      <c r="F3958" s="47">
        <v>16</v>
      </c>
      <c r="G3958" s="48">
        <v>454900</v>
      </c>
      <c r="H3958" s="47">
        <v>2.98</v>
      </c>
      <c r="I3958" s="51">
        <f t="shared" si="435"/>
        <v>0.18625</v>
      </c>
      <c r="J3958" s="51">
        <f t="shared" ca="1" si="436"/>
        <v>2.5</v>
      </c>
      <c r="K3958" s="47">
        <f t="shared" si="437"/>
        <v>3</v>
      </c>
      <c r="L3958" s="47">
        <f t="shared" si="438"/>
        <v>3</v>
      </c>
      <c r="M3958" s="47">
        <f t="shared" si="439"/>
        <v>2.96</v>
      </c>
      <c r="N3958" s="47">
        <f t="shared" si="440"/>
        <v>2.98</v>
      </c>
      <c r="O3958" s="48">
        <f t="shared" ca="1" si="441"/>
        <v>1137250</v>
      </c>
    </row>
    <row r="3959" spans="1:15" x14ac:dyDescent="0.25">
      <c r="A3959">
        <v>3944</v>
      </c>
      <c r="B3959" s="84">
        <v>36290</v>
      </c>
      <c r="C3959" s="47">
        <v>15.62</v>
      </c>
      <c r="D3959" s="47">
        <v>16</v>
      </c>
      <c r="E3959" s="47">
        <v>15.25</v>
      </c>
      <c r="F3959" s="47">
        <v>16</v>
      </c>
      <c r="G3959" s="48">
        <v>79300</v>
      </c>
      <c r="H3959" s="47">
        <v>2.98</v>
      </c>
      <c r="I3959" s="51">
        <f t="shared" si="435"/>
        <v>0.18625</v>
      </c>
      <c r="J3959" s="51">
        <f t="shared" ca="1" si="436"/>
        <v>2.5</v>
      </c>
      <c r="K3959" s="47">
        <f t="shared" si="437"/>
        <v>2.91</v>
      </c>
      <c r="L3959" s="47">
        <f t="shared" si="438"/>
        <v>2.98</v>
      </c>
      <c r="M3959" s="47">
        <f t="shared" si="439"/>
        <v>2.84</v>
      </c>
      <c r="N3959" s="47">
        <f t="shared" si="440"/>
        <v>2.98</v>
      </c>
      <c r="O3959" s="48">
        <f t="shared" ca="1" si="441"/>
        <v>198250</v>
      </c>
    </row>
    <row r="3960" spans="1:15" x14ac:dyDescent="0.25">
      <c r="A3960">
        <v>3945</v>
      </c>
      <c r="B3960" s="84">
        <v>36287</v>
      </c>
      <c r="C3960" s="47">
        <v>15.38</v>
      </c>
      <c r="D3960" s="47">
        <v>15.62</v>
      </c>
      <c r="E3960" s="47">
        <v>15</v>
      </c>
      <c r="F3960" s="47">
        <v>15.62</v>
      </c>
      <c r="G3960" s="48">
        <v>138000</v>
      </c>
      <c r="H3960" s="47">
        <v>2.91</v>
      </c>
      <c r="I3960" s="51">
        <f t="shared" si="435"/>
        <v>0.18629961587708069</v>
      </c>
      <c r="J3960" s="51">
        <f t="shared" ca="1" si="436"/>
        <v>2.5</v>
      </c>
      <c r="K3960" s="47">
        <f t="shared" si="437"/>
        <v>2.87</v>
      </c>
      <c r="L3960" s="47">
        <f t="shared" si="438"/>
        <v>2.91</v>
      </c>
      <c r="M3960" s="47">
        <f t="shared" si="439"/>
        <v>2.79</v>
      </c>
      <c r="N3960" s="47">
        <f t="shared" si="440"/>
        <v>2.91</v>
      </c>
      <c r="O3960" s="48">
        <f t="shared" ca="1" si="441"/>
        <v>345000</v>
      </c>
    </row>
    <row r="3961" spans="1:15" x14ac:dyDescent="0.25">
      <c r="A3961">
        <v>3946</v>
      </c>
      <c r="B3961" s="84">
        <v>36286</v>
      </c>
      <c r="C3961" s="47">
        <v>15.38</v>
      </c>
      <c r="D3961" s="47">
        <v>15.75</v>
      </c>
      <c r="E3961" s="47">
        <v>15.38</v>
      </c>
      <c r="F3961" s="47">
        <v>15.38</v>
      </c>
      <c r="G3961" s="48">
        <v>55700</v>
      </c>
      <c r="H3961" s="47">
        <v>2.87</v>
      </c>
      <c r="I3961" s="51">
        <f t="shared" si="435"/>
        <v>0.18660598179453836</v>
      </c>
      <c r="J3961" s="51">
        <f t="shared" ca="1" si="436"/>
        <v>2.5</v>
      </c>
      <c r="K3961" s="47">
        <f t="shared" si="437"/>
        <v>2.87</v>
      </c>
      <c r="L3961" s="47">
        <f t="shared" si="438"/>
        <v>2.94</v>
      </c>
      <c r="M3961" s="47">
        <f t="shared" si="439"/>
        <v>2.87</v>
      </c>
      <c r="N3961" s="47">
        <f t="shared" si="440"/>
        <v>2.87</v>
      </c>
      <c r="O3961" s="48">
        <f t="shared" ca="1" si="441"/>
        <v>139250</v>
      </c>
    </row>
    <row r="3962" spans="1:15" x14ac:dyDescent="0.25">
      <c r="A3962">
        <v>3947</v>
      </c>
      <c r="B3962" s="84">
        <v>36285</v>
      </c>
      <c r="C3962" s="47">
        <v>14.75</v>
      </c>
      <c r="D3962" s="47">
        <v>15.94</v>
      </c>
      <c r="E3962" s="47">
        <v>14.5</v>
      </c>
      <c r="F3962" s="47">
        <v>15.75</v>
      </c>
      <c r="G3962" s="48">
        <v>628900</v>
      </c>
      <c r="H3962" s="47">
        <v>2.93</v>
      </c>
      <c r="I3962" s="51">
        <f t="shared" si="435"/>
        <v>0.18603174603174605</v>
      </c>
      <c r="J3962" s="51">
        <f t="shared" ca="1" si="436"/>
        <v>2.5</v>
      </c>
      <c r="K3962" s="47">
        <f t="shared" si="437"/>
        <v>2.74</v>
      </c>
      <c r="L3962" s="47">
        <f t="shared" si="438"/>
        <v>2.97</v>
      </c>
      <c r="M3962" s="47">
        <f t="shared" si="439"/>
        <v>2.7</v>
      </c>
      <c r="N3962" s="47">
        <f t="shared" si="440"/>
        <v>2.93</v>
      </c>
      <c r="O3962" s="48">
        <f t="shared" ca="1" si="441"/>
        <v>1572250</v>
      </c>
    </row>
    <row r="3963" spans="1:15" x14ac:dyDescent="0.25">
      <c r="A3963">
        <v>3948</v>
      </c>
      <c r="B3963" s="84">
        <v>36284</v>
      </c>
      <c r="C3963" s="47">
        <v>14.5</v>
      </c>
      <c r="D3963" s="47">
        <v>14.69</v>
      </c>
      <c r="E3963" s="47">
        <v>14.13</v>
      </c>
      <c r="F3963" s="47">
        <v>14.62</v>
      </c>
      <c r="G3963" s="48">
        <v>223200</v>
      </c>
      <c r="H3963" s="47">
        <v>2.73</v>
      </c>
      <c r="I3963" s="51">
        <f t="shared" si="435"/>
        <v>0.18673050615595077</v>
      </c>
      <c r="J3963" s="51">
        <f t="shared" ca="1" si="436"/>
        <v>2.5</v>
      </c>
      <c r="K3963" s="47">
        <f t="shared" si="437"/>
        <v>2.71</v>
      </c>
      <c r="L3963" s="47">
        <f t="shared" si="438"/>
        <v>2.74</v>
      </c>
      <c r="M3963" s="47">
        <f t="shared" si="439"/>
        <v>2.64</v>
      </c>
      <c r="N3963" s="47">
        <f t="shared" si="440"/>
        <v>2.73</v>
      </c>
      <c r="O3963" s="48">
        <f t="shared" ca="1" si="441"/>
        <v>558000</v>
      </c>
    </row>
    <row r="3964" spans="1:15" x14ac:dyDescent="0.25">
      <c r="A3964">
        <v>3949</v>
      </c>
      <c r="B3964" s="84">
        <v>36283</v>
      </c>
      <c r="C3964" s="47">
        <v>14.62</v>
      </c>
      <c r="D3964" s="47">
        <v>14.62</v>
      </c>
      <c r="E3964" s="47">
        <v>13.81</v>
      </c>
      <c r="F3964" s="47">
        <v>14</v>
      </c>
      <c r="G3964" s="48">
        <v>328800</v>
      </c>
      <c r="H3964" s="47">
        <v>2.61</v>
      </c>
      <c r="I3964" s="51">
        <f t="shared" si="435"/>
        <v>0.18642857142857142</v>
      </c>
      <c r="J3964" s="51">
        <f t="shared" ca="1" si="436"/>
        <v>2.5</v>
      </c>
      <c r="K3964" s="47">
        <f t="shared" si="437"/>
        <v>2.73</v>
      </c>
      <c r="L3964" s="47">
        <f t="shared" si="438"/>
        <v>2.73</v>
      </c>
      <c r="M3964" s="47">
        <f t="shared" si="439"/>
        <v>2.57</v>
      </c>
      <c r="N3964" s="47">
        <f t="shared" si="440"/>
        <v>2.61</v>
      </c>
      <c r="O3964" s="48">
        <f t="shared" ca="1" si="441"/>
        <v>822000</v>
      </c>
    </row>
    <row r="3965" spans="1:15" x14ac:dyDescent="0.25">
      <c r="A3965">
        <v>3950</v>
      </c>
      <c r="B3965" s="84">
        <v>36280</v>
      </c>
      <c r="C3965" s="47">
        <v>13.63</v>
      </c>
      <c r="D3965" s="47">
        <v>14</v>
      </c>
      <c r="E3965" s="47">
        <v>13.25</v>
      </c>
      <c r="F3965" s="47">
        <v>13.94</v>
      </c>
      <c r="G3965" s="48">
        <v>944400</v>
      </c>
      <c r="H3965" s="47">
        <v>2.6</v>
      </c>
      <c r="I3965" s="51">
        <f t="shared" si="435"/>
        <v>0.18651362984218078</v>
      </c>
      <c r="J3965" s="51">
        <f t="shared" ca="1" si="436"/>
        <v>2.5</v>
      </c>
      <c r="K3965" s="47">
        <f t="shared" si="437"/>
        <v>2.54</v>
      </c>
      <c r="L3965" s="47">
        <f t="shared" si="438"/>
        <v>2.61</v>
      </c>
      <c r="M3965" s="47">
        <f t="shared" si="439"/>
        <v>2.4700000000000002</v>
      </c>
      <c r="N3965" s="47">
        <f t="shared" si="440"/>
        <v>2.6</v>
      </c>
      <c r="O3965" s="48">
        <f t="shared" ca="1" si="441"/>
        <v>2361000</v>
      </c>
    </row>
    <row r="3966" spans="1:15" x14ac:dyDescent="0.25">
      <c r="A3966">
        <v>3951</v>
      </c>
      <c r="B3966" s="84">
        <v>36279</v>
      </c>
      <c r="C3966" s="47">
        <v>15</v>
      </c>
      <c r="D3966" s="47">
        <v>15.12</v>
      </c>
      <c r="E3966" s="47">
        <v>13</v>
      </c>
      <c r="F3966" s="47">
        <v>13.25</v>
      </c>
      <c r="G3966" s="48">
        <v>477700</v>
      </c>
      <c r="H3966" s="47">
        <v>2.4700000000000002</v>
      </c>
      <c r="I3966" s="51">
        <f t="shared" si="435"/>
        <v>0.18641509433962267</v>
      </c>
      <c r="J3966" s="51">
        <f t="shared" ca="1" si="436"/>
        <v>2.5</v>
      </c>
      <c r="K3966" s="47">
        <f t="shared" si="437"/>
        <v>2.8</v>
      </c>
      <c r="L3966" s="47">
        <f t="shared" si="438"/>
        <v>2.82</v>
      </c>
      <c r="M3966" s="47">
        <f t="shared" si="439"/>
        <v>2.42</v>
      </c>
      <c r="N3966" s="47">
        <f t="shared" si="440"/>
        <v>2.4700000000000002</v>
      </c>
      <c r="O3966" s="48">
        <f t="shared" ca="1" si="441"/>
        <v>1194250</v>
      </c>
    </row>
    <row r="3967" spans="1:15" x14ac:dyDescent="0.25">
      <c r="A3967">
        <v>3952</v>
      </c>
      <c r="B3967" s="84">
        <v>36278</v>
      </c>
      <c r="C3967" s="47">
        <v>14.37</v>
      </c>
      <c r="D3967" s="47">
        <v>15</v>
      </c>
      <c r="E3967" s="47">
        <v>14.37</v>
      </c>
      <c r="F3967" s="47">
        <v>14.37</v>
      </c>
      <c r="G3967" s="48">
        <v>138900</v>
      </c>
      <c r="H3967" s="47">
        <v>2.68</v>
      </c>
      <c r="I3967" s="51">
        <f t="shared" si="435"/>
        <v>0.18649965205288799</v>
      </c>
      <c r="J3967" s="51">
        <f t="shared" ca="1" si="436"/>
        <v>2.5</v>
      </c>
      <c r="K3967" s="47">
        <f t="shared" si="437"/>
        <v>2.68</v>
      </c>
      <c r="L3967" s="47">
        <f t="shared" si="438"/>
        <v>2.8</v>
      </c>
      <c r="M3967" s="47">
        <f t="shared" si="439"/>
        <v>2.68</v>
      </c>
      <c r="N3967" s="47">
        <f t="shared" si="440"/>
        <v>2.68</v>
      </c>
      <c r="O3967" s="48">
        <f t="shared" ca="1" si="441"/>
        <v>347250</v>
      </c>
    </row>
    <row r="3968" spans="1:15" x14ac:dyDescent="0.25">
      <c r="A3968">
        <v>3953</v>
      </c>
      <c r="B3968" s="84">
        <v>36277</v>
      </c>
      <c r="C3968" s="47">
        <v>14.88</v>
      </c>
      <c r="D3968" s="47">
        <v>14.88</v>
      </c>
      <c r="E3968" s="47">
        <v>14.25</v>
      </c>
      <c r="F3968" s="47">
        <v>14.56</v>
      </c>
      <c r="G3968" s="48">
        <v>102900</v>
      </c>
      <c r="H3968" s="47">
        <v>2.71</v>
      </c>
      <c r="I3968" s="51">
        <f t="shared" si="435"/>
        <v>0.18612637362637363</v>
      </c>
      <c r="J3968" s="51">
        <f t="shared" ca="1" si="436"/>
        <v>2.5</v>
      </c>
      <c r="K3968" s="47">
        <f t="shared" si="437"/>
        <v>2.77</v>
      </c>
      <c r="L3968" s="47">
        <f t="shared" si="438"/>
        <v>2.77</v>
      </c>
      <c r="M3968" s="47">
        <f t="shared" si="439"/>
        <v>2.65</v>
      </c>
      <c r="N3968" s="47">
        <f t="shared" si="440"/>
        <v>2.71</v>
      </c>
      <c r="O3968" s="48">
        <f t="shared" ca="1" si="441"/>
        <v>257250</v>
      </c>
    </row>
    <row r="3969" spans="1:15" x14ac:dyDescent="0.25">
      <c r="A3969">
        <v>3954</v>
      </c>
      <c r="B3969" s="84">
        <v>36276</v>
      </c>
      <c r="C3969" s="47">
        <v>14.5</v>
      </c>
      <c r="D3969" s="47">
        <v>14.88</v>
      </c>
      <c r="E3969" s="47">
        <v>14.25</v>
      </c>
      <c r="F3969" s="47">
        <v>14.25</v>
      </c>
      <c r="G3969" s="48">
        <v>266900</v>
      </c>
      <c r="H3969" s="47">
        <v>2.66</v>
      </c>
      <c r="I3969" s="51">
        <f t="shared" si="435"/>
        <v>0.18666666666666668</v>
      </c>
      <c r="J3969" s="51">
        <f t="shared" ca="1" si="436"/>
        <v>2.5</v>
      </c>
      <c r="K3969" s="47">
        <f t="shared" si="437"/>
        <v>2.71</v>
      </c>
      <c r="L3969" s="47">
        <f t="shared" si="438"/>
        <v>2.78</v>
      </c>
      <c r="M3969" s="47">
        <f t="shared" si="439"/>
        <v>2.66</v>
      </c>
      <c r="N3969" s="47">
        <f t="shared" si="440"/>
        <v>2.66</v>
      </c>
      <c r="O3969" s="48">
        <f t="shared" ca="1" si="441"/>
        <v>667250</v>
      </c>
    </row>
    <row r="3970" spans="1:15" x14ac:dyDescent="0.25">
      <c r="A3970">
        <v>3955</v>
      </c>
      <c r="B3970" s="84">
        <v>36273</v>
      </c>
      <c r="C3970" s="47">
        <v>14.25</v>
      </c>
      <c r="D3970" s="47">
        <v>14.62</v>
      </c>
      <c r="E3970" s="47">
        <v>14.25</v>
      </c>
      <c r="F3970" s="47">
        <v>14.37</v>
      </c>
      <c r="G3970" s="48">
        <v>228000</v>
      </c>
      <c r="H3970" s="47">
        <v>2.68</v>
      </c>
      <c r="I3970" s="51">
        <f t="shared" si="435"/>
        <v>0.18649965205288799</v>
      </c>
      <c r="J3970" s="51">
        <f t="shared" ca="1" si="436"/>
        <v>2.5</v>
      </c>
      <c r="K3970" s="47">
        <f t="shared" si="437"/>
        <v>2.66</v>
      </c>
      <c r="L3970" s="47">
        <f t="shared" si="438"/>
        <v>2.73</v>
      </c>
      <c r="M3970" s="47">
        <f t="shared" si="439"/>
        <v>2.66</v>
      </c>
      <c r="N3970" s="47">
        <f t="shared" si="440"/>
        <v>2.68</v>
      </c>
      <c r="O3970" s="48">
        <f t="shared" ca="1" si="441"/>
        <v>570000</v>
      </c>
    </row>
    <row r="3971" spans="1:15" x14ac:dyDescent="0.25">
      <c r="A3971">
        <v>3956</v>
      </c>
      <c r="B3971" s="84">
        <v>36272</v>
      </c>
      <c r="C3971" s="47">
        <v>14.62</v>
      </c>
      <c r="D3971" s="47">
        <v>14.62</v>
      </c>
      <c r="E3971" s="47">
        <v>14.06</v>
      </c>
      <c r="F3971" s="47">
        <v>14.25</v>
      </c>
      <c r="G3971" s="48">
        <v>235300</v>
      </c>
      <c r="H3971" s="47">
        <v>2.66</v>
      </c>
      <c r="I3971" s="51">
        <f t="shared" si="435"/>
        <v>0.18666666666666668</v>
      </c>
      <c r="J3971" s="51">
        <f t="shared" ca="1" si="436"/>
        <v>2.5</v>
      </c>
      <c r="K3971" s="47">
        <f t="shared" si="437"/>
        <v>2.73</v>
      </c>
      <c r="L3971" s="47">
        <f t="shared" si="438"/>
        <v>2.73</v>
      </c>
      <c r="M3971" s="47">
        <f t="shared" si="439"/>
        <v>2.62</v>
      </c>
      <c r="N3971" s="47">
        <f t="shared" si="440"/>
        <v>2.66</v>
      </c>
      <c r="O3971" s="48">
        <f t="shared" ca="1" si="441"/>
        <v>588250</v>
      </c>
    </row>
    <row r="3972" spans="1:15" x14ac:dyDescent="0.25">
      <c r="A3972">
        <v>3957</v>
      </c>
      <c r="B3972" s="84">
        <v>36271</v>
      </c>
      <c r="C3972" s="47">
        <v>14.25</v>
      </c>
      <c r="D3972" s="47">
        <v>15.12</v>
      </c>
      <c r="E3972" s="47">
        <v>14</v>
      </c>
      <c r="F3972" s="47">
        <v>14.13</v>
      </c>
      <c r="G3972" s="48">
        <v>735300</v>
      </c>
      <c r="H3972" s="47">
        <v>2.63</v>
      </c>
      <c r="I3972" s="51">
        <f t="shared" si="435"/>
        <v>0.18612880396319886</v>
      </c>
      <c r="J3972" s="51">
        <f t="shared" ca="1" si="436"/>
        <v>2.5</v>
      </c>
      <c r="K3972" s="47">
        <f t="shared" si="437"/>
        <v>2.65</v>
      </c>
      <c r="L3972" s="47">
        <f t="shared" si="438"/>
        <v>2.81</v>
      </c>
      <c r="M3972" s="47">
        <f t="shared" si="439"/>
        <v>2.61</v>
      </c>
      <c r="N3972" s="47">
        <f t="shared" si="440"/>
        <v>2.63</v>
      </c>
      <c r="O3972" s="48">
        <f t="shared" ca="1" si="441"/>
        <v>1838250</v>
      </c>
    </row>
    <row r="3973" spans="1:15" x14ac:dyDescent="0.25">
      <c r="A3973">
        <v>3958</v>
      </c>
      <c r="B3973" s="84">
        <v>36270</v>
      </c>
      <c r="C3973" s="47">
        <v>14.5</v>
      </c>
      <c r="D3973" s="47">
        <v>14.5</v>
      </c>
      <c r="E3973" s="47">
        <v>13.94</v>
      </c>
      <c r="F3973" s="47">
        <v>14.25</v>
      </c>
      <c r="G3973" s="48">
        <v>84400</v>
      </c>
      <c r="H3973" s="47">
        <v>2.66</v>
      </c>
      <c r="I3973" s="51">
        <f t="shared" si="435"/>
        <v>0.18666666666666668</v>
      </c>
      <c r="J3973" s="51">
        <f t="shared" ca="1" si="436"/>
        <v>2.5</v>
      </c>
      <c r="K3973" s="47">
        <f t="shared" si="437"/>
        <v>2.71</v>
      </c>
      <c r="L3973" s="47">
        <f t="shared" si="438"/>
        <v>2.71</v>
      </c>
      <c r="M3973" s="47">
        <f t="shared" si="439"/>
        <v>2.6</v>
      </c>
      <c r="N3973" s="47">
        <f t="shared" si="440"/>
        <v>2.66</v>
      </c>
      <c r="O3973" s="48">
        <f t="shared" ca="1" si="441"/>
        <v>211000</v>
      </c>
    </row>
    <row r="3974" spans="1:15" x14ac:dyDescent="0.25">
      <c r="A3974">
        <v>3959</v>
      </c>
      <c r="B3974" s="84">
        <v>36269</v>
      </c>
      <c r="C3974" s="47">
        <v>14.13</v>
      </c>
      <c r="D3974" s="47">
        <v>15</v>
      </c>
      <c r="E3974" s="47">
        <v>14.13</v>
      </c>
      <c r="F3974" s="47">
        <v>14.5</v>
      </c>
      <c r="G3974" s="48">
        <v>647300</v>
      </c>
      <c r="H3974" s="47">
        <v>2.7</v>
      </c>
      <c r="I3974" s="51">
        <f t="shared" si="435"/>
        <v>0.18620689655172415</v>
      </c>
      <c r="J3974" s="51">
        <f t="shared" ca="1" si="436"/>
        <v>2.5</v>
      </c>
      <c r="K3974" s="47">
        <f t="shared" si="437"/>
        <v>2.63</v>
      </c>
      <c r="L3974" s="47">
        <f t="shared" si="438"/>
        <v>2.79</v>
      </c>
      <c r="M3974" s="47">
        <f t="shared" si="439"/>
        <v>2.63</v>
      </c>
      <c r="N3974" s="47">
        <f t="shared" si="440"/>
        <v>2.7</v>
      </c>
      <c r="O3974" s="48">
        <f t="shared" ca="1" si="441"/>
        <v>1618250</v>
      </c>
    </row>
    <row r="3975" spans="1:15" x14ac:dyDescent="0.25">
      <c r="A3975">
        <v>3960</v>
      </c>
      <c r="B3975" s="84">
        <v>36266</v>
      </c>
      <c r="C3975" s="47">
        <v>14.37</v>
      </c>
      <c r="D3975" s="47">
        <v>14.75</v>
      </c>
      <c r="E3975" s="47">
        <v>14.25</v>
      </c>
      <c r="F3975" s="47">
        <v>14.37</v>
      </c>
      <c r="G3975" s="48">
        <v>321600</v>
      </c>
      <c r="H3975" s="47">
        <v>2.68</v>
      </c>
      <c r="I3975" s="51">
        <f t="shared" si="435"/>
        <v>0.18649965205288799</v>
      </c>
      <c r="J3975" s="51">
        <f t="shared" ca="1" si="436"/>
        <v>2.5</v>
      </c>
      <c r="K3975" s="47">
        <f t="shared" si="437"/>
        <v>2.68</v>
      </c>
      <c r="L3975" s="47">
        <f t="shared" si="438"/>
        <v>2.75</v>
      </c>
      <c r="M3975" s="47">
        <f t="shared" si="439"/>
        <v>2.66</v>
      </c>
      <c r="N3975" s="47">
        <f t="shared" si="440"/>
        <v>2.68</v>
      </c>
      <c r="O3975" s="48">
        <f t="shared" ca="1" si="441"/>
        <v>804000</v>
      </c>
    </row>
    <row r="3976" spans="1:15" x14ac:dyDescent="0.25">
      <c r="A3976">
        <v>3961</v>
      </c>
      <c r="B3976" s="84">
        <v>36265</v>
      </c>
      <c r="C3976" s="47">
        <v>14.06</v>
      </c>
      <c r="D3976" s="47">
        <v>14.62</v>
      </c>
      <c r="E3976" s="47">
        <v>14</v>
      </c>
      <c r="F3976" s="47">
        <v>14.37</v>
      </c>
      <c r="G3976" s="48">
        <v>958900</v>
      </c>
      <c r="H3976" s="47">
        <v>2.68</v>
      </c>
      <c r="I3976" s="51">
        <f t="shared" si="435"/>
        <v>0.18649965205288799</v>
      </c>
      <c r="J3976" s="51">
        <f t="shared" ca="1" si="436"/>
        <v>2.5</v>
      </c>
      <c r="K3976" s="47">
        <f t="shared" si="437"/>
        <v>2.62</v>
      </c>
      <c r="L3976" s="47">
        <f t="shared" si="438"/>
        <v>2.73</v>
      </c>
      <c r="M3976" s="47">
        <f t="shared" si="439"/>
        <v>2.61</v>
      </c>
      <c r="N3976" s="47">
        <f t="shared" si="440"/>
        <v>2.68</v>
      </c>
      <c r="O3976" s="48">
        <f t="shared" ca="1" si="441"/>
        <v>2397250</v>
      </c>
    </row>
    <row r="3977" spans="1:15" x14ac:dyDescent="0.25">
      <c r="A3977">
        <v>3962</v>
      </c>
      <c r="B3977" s="84">
        <v>36264</v>
      </c>
      <c r="C3977" s="47">
        <v>13.87</v>
      </c>
      <c r="D3977" s="47">
        <v>14.13</v>
      </c>
      <c r="E3977" s="47">
        <v>13.87</v>
      </c>
      <c r="F3977" s="47">
        <v>14</v>
      </c>
      <c r="G3977" s="48">
        <v>1502000</v>
      </c>
      <c r="H3977" s="47">
        <v>2.61</v>
      </c>
      <c r="I3977" s="51">
        <f t="shared" si="435"/>
        <v>0.18642857142857142</v>
      </c>
      <c r="J3977" s="51">
        <f t="shared" ca="1" si="436"/>
        <v>2.5</v>
      </c>
      <c r="K3977" s="47">
        <f t="shared" si="437"/>
        <v>2.59</v>
      </c>
      <c r="L3977" s="47">
        <f t="shared" si="438"/>
        <v>2.63</v>
      </c>
      <c r="M3977" s="47">
        <f t="shared" si="439"/>
        <v>2.59</v>
      </c>
      <c r="N3977" s="47">
        <f t="shared" si="440"/>
        <v>2.61</v>
      </c>
      <c r="O3977" s="48">
        <f t="shared" ca="1" si="441"/>
        <v>3755000</v>
      </c>
    </row>
    <row r="3978" spans="1:15" x14ac:dyDescent="0.25">
      <c r="A3978">
        <v>3963</v>
      </c>
      <c r="B3978" s="84">
        <v>36263</v>
      </c>
      <c r="C3978" s="47">
        <v>13.25</v>
      </c>
      <c r="D3978" s="47">
        <v>14</v>
      </c>
      <c r="E3978" s="47">
        <v>13.25</v>
      </c>
      <c r="F3978" s="47">
        <v>13.75</v>
      </c>
      <c r="G3978" s="48">
        <v>151600</v>
      </c>
      <c r="H3978" s="47">
        <v>2.56</v>
      </c>
      <c r="I3978" s="51">
        <f t="shared" si="435"/>
        <v>0.1861818181818182</v>
      </c>
      <c r="J3978" s="51">
        <f t="shared" ca="1" si="436"/>
        <v>2.5</v>
      </c>
      <c r="K3978" s="47">
        <f t="shared" si="437"/>
        <v>2.4700000000000002</v>
      </c>
      <c r="L3978" s="47">
        <f t="shared" si="438"/>
        <v>2.61</v>
      </c>
      <c r="M3978" s="47">
        <f t="shared" si="439"/>
        <v>2.4700000000000002</v>
      </c>
      <c r="N3978" s="47">
        <f t="shared" si="440"/>
        <v>2.56</v>
      </c>
      <c r="O3978" s="48">
        <f t="shared" ca="1" si="441"/>
        <v>379000</v>
      </c>
    </row>
    <row r="3979" spans="1:15" x14ac:dyDescent="0.25">
      <c r="A3979">
        <v>3964</v>
      </c>
      <c r="B3979" s="84">
        <v>36262</v>
      </c>
      <c r="C3979" s="47">
        <v>13.5</v>
      </c>
      <c r="D3979" s="47">
        <v>13.5</v>
      </c>
      <c r="E3979" s="47">
        <v>13.13</v>
      </c>
      <c r="F3979" s="47">
        <v>13.25</v>
      </c>
      <c r="G3979" s="48">
        <v>115300</v>
      </c>
      <c r="H3979" s="47">
        <v>2.4700000000000002</v>
      </c>
      <c r="I3979" s="51">
        <f t="shared" si="435"/>
        <v>0.18641509433962267</v>
      </c>
      <c r="J3979" s="51">
        <f t="shared" ca="1" si="436"/>
        <v>2.5</v>
      </c>
      <c r="K3979" s="47">
        <f t="shared" si="437"/>
        <v>2.52</v>
      </c>
      <c r="L3979" s="47">
        <f t="shared" si="438"/>
        <v>2.52</v>
      </c>
      <c r="M3979" s="47">
        <f t="shared" si="439"/>
        <v>2.4500000000000002</v>
      </c>
      <c r="N3979" s="47">
        <f t="shared" si="440"/>
        <v>2.4700000000000002</v>
      </c>
      <c r="O3979" s="48">
        <f t="shared" ca="1" si="441"/>
        <v>288250</v>
      </c>
    </row>
    <row r="3980" spans="1:15" x14ac:dyDescent="0.25">
      <c r="A3980">
        <v>3965</v>
      </c>
      <c r="B3980" s="84">
        <v>36259</v>
      </c>
      <c r="C3980" s="47">
        <v>13.5</v>
      </c>
      <c r="D3980" s="47">
        <v>13.5</v>
      </c>
      <c r="E3980" s="47">
        <v>13</v>
      </c>
      <c r="F3980" s="47">
        <v>13.13</v>
      </c>
      <c r="G3980" s="48">
        <v>189300</v>
      </c>
      <c r="H3980" s="47">
        <v>2.4500000000000002</v>
      </c>
      <c r="I3980" s="51">
        <f t="shared" si="435"/>
        <v>0.18659558263518661</v>
      </c>
      <c r="J3980" s="51">
        <f t="shared" ca="1" si="436"/>
        <v>2.5</v>
      </c>
      <c r="K3980" s="47">
        <f t="shared" si="437"/>
        <v>2.52</v>
      </c>
      <c r="L3980" s="47">
        <f t="shared" si="438"/>
        <v>2.52</v>
      </c>
      <c r="M3980" s="47">
        <f t="shared" si="439"/>
        <v>2.4300000000000002</v>
      </c>
      <c r="N3980" s="47">
        <f t="shared" si="440"/>
        <v>2.4500000000000002</v>
      </c>
      <c r="O3980" s="48">
        <f t="shared" ca="1" si="441"/>
        <v>473250</v>
      </c>
    </row>
    <row r="3981" spans="1:15" x14ac:dyDescent="0.25">
      <c r="A3981">
        <v>3966</v>
      </c>
      <c r="B3981" s="84">
        <v>36258</v>
      </c>
      <c r="C3981" s="47">
        <v>13.25</v>
      </c>
      <c r="D3981" s="47">
        <v>14</v>
      </c>
      <c r="E3981" s="47">
        <v>13</v>
      </c>
      <c r="F3981" s="47">
        <v>13.13</v>
      </c>
      <c r="G3981" s="48">
        <v>82100</v>
      </c>
      <c r="H3981" s="47">
        <v>2.4500000000000002</v>
      </c>
      <c r="I3981" s="51">
        <f t="shared" si="435"/>
        <v>0.18659558263518661</v>
      </c>
      <c r="J3981" s="51">
        <f t="shared" ca="1" si="436"/>
        <v>2.5</v>
      </c>
      <c r="K3981" s="47">
        <f t="shared" si="437"/>
        <v>2.4700000000000002</v>
      </c>
      <c r="L3981" s="47">
        <f t="shared" si="438"/>
        <v>2.61</v>
      </c>
      <c r="M3981" s="47">
        <f t="shared" si="439"/>
        <v>2.4300000000000002</v>
      </c>
      <c r="N3981" s="47">
        <f t="shared" si="440"/>
        <v>2.4500000000000002</v>
      </c>
      <c r="O3981" s="48">
        <f t="shared" ca="1" si="441"/>
        <v>205250</v>
      </c>
    </row>
    <row r="3982" spans="1:15" x14ac:dyDescent="0.25">
      <c r="A3982">
        <v>3967</v>
      </c>
      <c r="B3982" s="84">
        <v>36257</v>
      </c>
      <c r="C3982" s="47">
        <v>14</v>
      </c>
      <c r="D3982" s="47">
        <v>14.13</v>
      </c>
      <c r="E3982" s="47">
        <v>13.5</v>
      </c>
      <c r="F3982" s="47">
        <v>13.5</v>
      </c>
      <c r="G3982" s="48">
        <v>355300</v>
      </c>
      <c r="H3982" s="47">
        <v>2.52</v>
      </c>
      <c r="I3982" s="51">
        <f t="shared" si="435"/>
        <v>0.18666666666666668</v>
      </c>
      <c r="J3982" s="51">
        <f t="shared" ca="1" si="436"/>
        <v>2.5</v>
      </c>
      <c r="K3982" s="47">
        <f t="shared" si="437"/>
        <v>2.61</v>
      </c>
      <c r="L3982" s="47">
        <f t="shared" si="438"/>
        <v>2.64</v>
      </c>
      <c r="M3982" s="47">
        <f t="shared" si="439"/>
        <v>2.52</v>
      </c>
      <c r="N3982" s="47">
        <f t="shared" si="440"/>
        <v>2.52</v>
      </c>
      <c r="O3982" s="48">
        <f t="shared" ca="1" si="441"/>
        <v>888250</v>
      </c>
    </row>
    <row r="3983" spans="1:15" x14ac:dyDescent="0.25">
      <c r="A3983">
        <v>3968</v>
      </c>
      <c r="B3983" s="84">
        <v>36256</v>
      </c>
      <c r="C3983" s="47">
        <v>13.94</v>
      </c>
      <c r="D3983" s="47">
        <v>14.25</v>
      </c>
      <c r="E3983" s="47">
        <v>13.94</v>
      </c>
      <c r="F3983" s="47">
        <v>14.03</v>
      </c>
      <c r="G3983" s="48">
        <v>1300100</v>
      </c>
      <c r="H3983" s="47">
        <v>2.61</v>
      </c>
      <c r="I3983" s="51">
        <f t="shared" si="435"/>
        <v>0.18602993585174626</v>
      </c>
      <c r="J3983" s="51">
        <f t="shared" ca="1" si="436"/>
        <v>2.5</v>
      </c>
      <c r="K3983" s="47">
        <f t="shared" si="437"/>
        <v>2.59</v>
      </c>
      <c r="L3983" s="47">
        <f t="shared" si="438"/>
        <v>2.65</v>
      </c>
      <c r="M3983" s="47">
        <f t="shared" si="439"/>
        <v>2.59</v>
      </c>
      <c r="N3983" s="47">
        <f t="shared" si="440"/>
        <v>2.61</v>
      </c>
      <c r="O3983" s="48">
        <f t="shared" ca="1" si="441"/>
        <v>3250250</v>
      </c>
    </row>
    <row r="3984" spans="1:15" x14ac:dyDescent="0.25">
      <c r="A3984">
        <v>3969</v>
      </c>
      <c r="B3984" s="84">
        <v>36255</v>
      </c>
      <c r="C3984" s="47">
        <v>14.62</v>
      </c>
      <c r="D3984" s="47">
        <v>14.62</v>
      </c>
      <c r="E3984" s="47">
        <v>14</v>
      </c>
      <c r="F3984" s="47">
        <v>14.25</v>
      </c>
      <c r="G3984" s="48">
        <v>610800</v>
      </c>
      <c r="H3984" s="47">
        <v>2.66</v>
      </c>
      <c r="I3984" s="51">
        <f t="shared" si="435"/>
        <v>0.18666666666666668</v>
      </c>
      <c r="J3984" s="51">
        <f t="shared" ca="1" si="436"/>
        <v>2.5</v>
      </c>
      <c r="K3984" s="47">
        <f t="shared" si="437"/>
        <v>2.73</v>
      </c>
      <c r="L3984" s="47">
        <f t="shared" si="438"/>
        <v>2.73</v>
      </c>
      <c r="M3984" s="47">
        <f t="shared" si="439"/>
        <v>2.61</v>
      </c>
      <c r="N3984" s="47">
        <f t="shared" si="440"/>
        <v>2.66</v>
      </c>
      <c r="O3984" s="48">
        <f t="shared" ca="1" si="441"/>
        <v>1527000</v>
      </c>
    </row>
    <row r="3985" spans="1:15" x14ac:dyDescent="0.25">
      <c r="A3985">
        <v>3970</v>
      </c>
      <c r="B3985" s="84">
        <v>36251</v>
      </c>
      <c r="C3985" s="47">
        <v>15.38</v>
      </c>
      <c r="D3985" s="47">
        <v>15.5</v>
      </c>
      <c r="E3985" s="47">
        <v>14.62</v>
      </c>
      <c r="F3985" s="47">
        <v>15.25</v>
      </c>
      <c r="G3985" s="48">
        <v>306400</v>
      </c>
      <c r="H3985" s="47">
        <v>2.84</v>
      </c>
      <c r="I3985" s="51">
        <f t="shared" ref="I3985:I4048" si="442">H3985/F3985</f>
        <v>0.18622950819672129</v>
      </c>
      <c r="J3985" s="51">
        <f t="shared" ref="J3985:J4048" ca="1" si="443">INDEX(OFFSET($T$15,0,0,$S$13+1,1),MATCH(B3985,OFFSET($Q$15,0,0,$S$13+1,1),-1))</f>
        <v>2.5</v>
      </c>
      <c r="K3985" s="47">
        <f t="shared" ref="K3985:K4048" si="444">ROUND($I3985*C3985,2)</f>
        <v>2.86</v>
      </c>
      <c r="L3985" s="47">
        <f t="shared" ref="L3985:L4048" si="445">ROUND($I3985*D3985,2)</f>
        <v>2.89</v>
      </c>
      <c r="M3985" s="47">
        <f t="shared" ref="M3985:M4048" si="446">ROUND($I3985*E3985,2)</f>
        <v>2.72</v>
      </c>
      <c r="N3985" s="47">
        <f t="shared" ref="N3985:N4048" si="447">ROUND($I3985*F3985,2)</f>
        <v>2.84</v>
      </c>
      <c r="O3985" s="48">
        <f t="shared" ref="O3985:O4048" ca="1" si="448">G3985*J3985</f>
        <v>766000</v>
      </c>
    </row>
    <row r="3986" spans="1:15" x14ac:dyDescent="0.25">
      <c r="A3986">
        <v>3971</v>
      </c>
      <c r="B3986" s="84">
        <v>36250</v>
      </c>
      <c r="C3986" s="47">
        <v>14.88</v>
      </c>
      <c r="D3986" s="47">
        <v>15.25</v>
      </c>
      <c r="E3986" s="47">
        <v>14.75</v>
      </c>
      <c r="F3986" s="47">
        <v>15.19</v>
      </c>
      <c r="G3986" s="48">
        <v>76100</v>
      </c>
      <c r="H3986" s="47">
        <v>2.83</v>
      </c>
      <c r="I3986" s="51">
        <f t="shared" si="442"/>
        <v>0.18630678077682686</v>
      </c>
      <c r="J3986" s="51">
        <f t="shared" ca="1" si="443"/>
        <v>2.5</v>
      </c>
      <c r="K3986" s="47">
        <f t="shared" si="444"/>
        <v>2.77</v>
      </c>
      <c r="L3986" s="47">
        <f t="shared" si="445"/>
        <v>2.84</v>
      </c>
      <c r="M3986" s="47">
        <f t="shared" si="446"/>
        <v>2.75</v>
      </c>
      <c r="N3986" s="47">
        <f t="shared" si="447"/>
        <v>2.83</v>
      </c>
      <c r="O3986" s="48">
        <f t="shared" ca="1" si="448"/>
        <v>190250</v>
      </c>
    </row>
    <row r="3987" spans="1:15" x14ac:dyDescent="0.25">
      <c r="A3987">
        <v>3972</v>
      </c>
      <c r="B3987" s="84">
        <v>36249</v>
      </c>
      <c r="C3987" s="47">
        <v>15.12</v>
      </c>
      <c r="D3987" s="47">
        <v>15.5</v>
      </c>
      <c r="E3987" s="47">
        <v>14.88</v>
      </c>
      <c r="F3987" s="47">
        <v>15.38</v>
      </c>
      <c r="G3987" s="48">
        <v>150400</v>
      </c>
      <c r="H3987" s="47">
        <v>2.87</v>
      </c>
      <c r="I3987" s="51">
        <f t="shared" si="442"/>
        <v>0.18660598179453836</v>
      </c>
      <c r="J3987" s="51">
        <f t="shared" ca="1" si="443"/>
        <v>2.5</v>
      </c>
      <c r="K3987" s="47">
        <f t="shared" si="444"/>
        <v>2.82</v>
      </c>
      <c r="L3987" s="47">
        <f t="shared" si="445"/>
        <v>2.89</v>
      </c>
      <c r="M3987" s="47">
        <f t="shared" si="446"/>
        <v>2.78</v>
      </c>
      <c r="N3987" s="47">
        <f t="shared" si="447"/>
        <v>2.87</v>
      </c>
      <c r="O3987" s="48">
        <f t="shared" ca="1" si="448"/>
        <v>376000</v>
      </c>
    </row>
    <row r="3988" spans="1:15" x14ac:dyDescent="0.25">
      <c r="A3988">
        <v>3973</v>
      </c>
      <c r="B3988" s="84">
        <v>36248</v>
      </c>
      <c r="C3988" s="47">
        <v>15.69</v>
      </c>
      <c r="D3988" s="47">
        <v>16</v>
      </c>
      <c r="E3988" s="47">
        <v>13</v>
      </c>
      <c r="F3988" s="47">
        <v>14.75</v>
      </c>
      <c r="G3988" s="48">
        <v>399700</v>
      </c>
      <c r="H3988" s="47">
        <v>2.75</v>
      </c>
      <c r="I3988" s="51">
        <f t="shared" si="442"/>
        <v>0.1864406779661017</v>
      </c>
      <c r="J3988" s="51">
        <f t="shared" ca="1" si="443"/>
        <v>2.5</v>
      </c>
      <c r="K3988" s="47">
        <f t="shared" si="444"/>
        <v>2.93</v>
      </c>
      <c r="L3988" s="47">
        <f t="shared" si="445"/>
        <v>2.98</v>
      </c>
      <c r="M3988" s="47">
        <f t="shared" si="446"/>
        <v>2.42</v>
      </c>
      <c r="N3988" s="47">
        <f t="shared" si="447"/>
        <v>2.75</v>
      </c>
      <c r="O3988" s="48">
        <f t="shared" ca="1" si="448"/>
        <v>999250</v>
      </c>
    </row>
    <row r="3989" spans="1:15" x14ac:dyDescent="0.25">
      <c r="A3989">
        <v>3974</v>
      </c>
      <c r="B3989" s="84">
        <v>36245</v>
      </c>
      <c r="C3989" s="47">
        <v>15.75</v>
      </c>
      <c r="D3989" s="47">
        <v>16</v>
      </c>
      <c r="E3989" s="47">
        <v>15.25</v>
      </c>
      <c r="F3989" s="47">
        <v>15.44</v>
      </c>
      <c r="G3989" s="48">
        <v>92400</v>
      </c>
      <c r="H3989" s="47">
        <v>2.88</v>
      </c>
      <c r="I3989" s="51">
        <f t="shared" si="442"/>
        <v>0.18652849740932642</v>
      </c>
      <c r="J3989" s="51">
        <f t="shared" ca="1" si="443"/>
        <v>2.5</v>
      </c>
      <c r="K3989" s="47">
        <f t="shared" si="444"/>
        <v>2.94</v>
      </c>
      <c r="L3989" s="47">
        <f t="shared" si="445"/>
        <v>2.98</v>
      </c>
      <c r="M3989" s="47">
        <f t="shared" si="446"/>
        <v>2.84</v>
      </c>
      <c r="N3989" s="47">
        <f t="shared" si="447"/>
        <v>2.88</v>
      </c>
      <c r="O3989" s="48">
        <f t="shared" ca="1" si="448"/>
        <v>231000</v>
      </c>
    </row>
    <row r="3990" spans="1:15" x14ac:dyDescent="0.25">
      <c r="A3990">
        <v>3975</v>
      </c>
      <c r="B3990" s="84">
        <v>36244</v>
      </c>
      <c r="C3990" s="47">
        <v>15.81</v>
      </c>
      <c r="D3990" s="47">
        <v>16.62</v>
      </c>
      <c r="E3990" s="47">
        <v>15.5</v>
      </c>
      <c r="F3990" s="47">
        <v>16.41</v>
      </c>
      <c r="G3990" s="48">
        <v>98000</v>
      </c>
      <c r="H3990" s="47">
        <v>3.06</v>
      </c>
      <c r="I3990" s="51">
        <f t="shared" si="442"/>
        <v>0.18647166361974407</v>
      </c>
      <c r="J3990" s="51">
        <f t="shared" ca="1" si="443"/>
        <v>2.5</v>
      </c>
      <c r="K3990" s="47">
        <f t="shared" si="444"/>
        <v>2.95</v>
      </c>
      <c r="L3990" s="47">
        <f t="shared" si="445"/>
        <v>3.1</v>
      </c>
      <c r="M3990" s="47">
        <f t="shared" si="446"/>
        <v>2.89</v>
      </c>
      <c r="N3990" s="47">
        <f t="shared" si="447"/>
        <v>3.06</v>
      </c>
      <c r="O3990" s="48">
        <f t="shared" ca="1" si="448"/>
        <v>245000</v>
      </c>
    </row>
    <row r="3991" spans="1:15" x14ac:dyDescent="0.25">
      <c r="A3991">
        <v>3976</v>
      </c>
      <c r="B3991" s="84">
        <v>36243</v>
      </c>
      <c r="C3991" s="47">
        <v>15.75</v>
      </c>
      <c r="D3991" s="47">
        <v>15.75</v>
      </c>
      <c r="E3991" s="47">
        <v>15.28</v>
      </c>
      <c r="F3991" s="47">
        <v>15.38</v>
      </c>
      <c r="G3991" s="48">
        <v>82800</v>
      </c>
      <c r="H3991" s="47">
        <v>2.87</v>
      </c>
      <c r="I3991" s="51">
        <f t="shared" si="442"/>
        <v>0.18660598179453836</v>
      </c>
      <c r="J3991" s="51">
        <f t="shared" ca="1" si="443"/>
        <v>2.5</v>
      </c>
      <c r="K3991" s="47">
        <f t="shared" si="444"/>
        <v>2.94</v>
      </c>
      <c r="L3991" s="47">
        <f t="shared" si="445"/>
        <v>2.94</v>
      </c>
      <c r="M3991" s="47">
        <f t="shared" si="446"/>
        <v>2.85</v>
      </c>
      <c r="N3991" s="47">
        <f t="shared" si="447"/>
        <v>2.87</v>
      </c>
      <c r="O3991" s="48">
        <f t="shared" ca="1" si="448"/>
        <v>207000</v>
      </c>
    </row>
    <row r="3992" spans="1:15" x14ac:dyDescent="0.25">
      <c r="A3992">
        <v>3977</v>
      </c>
      <c r="B3992" s="84">
        <v>36242</v>
      </c>
      <c r="C3992" s="47">
        <v>16</v>
      </c>
      <c r="D3992" s="47">
        <v>16</v>
      </c>
      <c r="E3992" s="47">
        <v>15.75</v>
      </c>
      <c r="F3992" s="47">
        <v>15.75</v>
      </c>
      <c r="G3992" s="48">
        <v>45600</v>
      </c>
      <c r="H3992" s="47">
        <v>2.93</v>
      </c>
      <c r="I3992" s="51">
        <f t="shared" si="442"/>
        <v>0.18603174603174605</v>
      </c>
      <c r="J3992" s="51">
        <f t="shared" ca="1" si="443"/>
        <v>2.5</v>
      </c>
      <c r="K3992" s="47">
        <f t="shared" si="444"/>
        <v>2.98</v>
      </c>
      <c r="L3992" s="47">
        <f t="shared" si="445"/>
        <v>2.98</v>
      </c>
      <c r="M3992" s="47">
        <f t="shared" si="446"/>
        <v>2.93</v>
      </c>
      <c r="N3992" s="47">
        <f t="shared" si="447"/>
        <v>2.93</v>
      </c>
      <c r="O3992" s="48">
        <f t="shared" ca="1" si="448"/>
        <v>114000</v>
      </c>
    </row>
    <row r="3993" spans="1:15" x14ac:dyDescent="0.25">
      <c r="A3993">
        <v>3978</v>
      </c>
      <c r="B3993" s="84">
        <v>36241</v>
      </c>
      <c r="C3993" s="47">
        <v>15.62</v>
      </c>
      <c r="D3993" s="47">
        <v>16.440000000000001</v>
      </c>
      <c r="E3993" s="47">
        <v>15.62</v>
      </c>
      <c r="F3993" s="47">
        <v>16.12</v>
      </c>
      <c r="G3993" s="48">
        <v>118100</v>
      </c>
      <c r="H3993" s="47">
        <v>3</v>
      </c>
      <c r="I3993" s="51">
        <f t="shared" si="442"/>
        <v>0.18610421836228286</v>
      </c>
      <c r="J3993" s="51">
        <f t="shared" ca="1" si="443"/>
        <v>2.5</v>
      </c>
      <c r="K3993" s="47">
        <f t="shared" si="444"/>
        <v>2.91</v>
      </c>
      <c r="L3993" s="47">
        <f t="shared" si="445"/>
        <v>3.06</v>
      </c>
      <c r="M3993" s="47">
        <f t="shared" si="446"/>
        <v>2.91</v>
      </c>
      <c r="N3993" s="47">
        <f t="shared" si="447"/>
        <v>3</v>
      </c>
      <c r="O3993" s="48">
        <f t="shared" ca="1" si="448"/>
        <v>295250</v>
      </c>
    </row>
    <row r="3994" spans="1:15" x14ac:dyDescent="0.25">
      <c r="A3994">
        <v>3979</v>
      </c>
      <c r="B3994" s="84">
        <v>36238</v>
      </c>
      <c r="C3994" s="47">
        <v>16</v>
      </c>
      <c r="D3994" s="47">
        <v>16.190000000000001</v>
      </c>
      <c r="E3994" s="47">
        <v>15.62</v>
      </c>
      <c r="F3994" s="47">
        <v>15.62</v>
      </c>
      <c r="G3994" s="48">
        <v>169600</v>
      </c>
      <c r="H3994" s="47">
        <v>2.91</v>
      </c>
      <c r="I3994" s="51">
        <f t="shared" si="442"/>
        <v>0.18629961587708069</v>
      </c>
      <c r="J3994" s="51">
        <f t="shared" ca="1" si="443"/>
        <v>2.5</v>
      </c>
      <c r="K3994" s="47">
        <f t="shared" si="444"/>
        <v>2.98</v>
      </c>
      <c r="L3994" s="47">
        <f t="shared" si="445"/>
        <v>3.02</v>
      </c>
      <c r="M3994" s="47">
        <f t="shared" si="446"/>
        <v>2.91</v>
      </c>
      <c r="N3994" s="47">
        <f t="shared" si="447"/>
        <v>2.91</v>
      </c>
      <c r="O3994" s="48">
        <f t="shared" ca="1" si="448"/>
        <v>424000</v>
      </c>
    </row>
    <row r="3995" spans="1:15" x14ac:dyDescent="0.25">
      <c r="A3995">
        <v>3980</v>
      </c>
      <c r="B3995" s="84">
        <v>36237</v>
      </c>
      <c r="C3995" s="47">
        <v>16.559999999999999</v>
      </c>
      <c r="D3995" s="47">
        <v>16.559999999999999</v>
      </c>
      <c r="E3995" s="47">
        <v>15.81</v>
      </c>
      <c r="F3995" s="47">
        <v>15.94</v>
      </c>
      <c r="G3995" s="48">
        <v>75600</v>
      </c>
      <c r="H3995" s="47">
        <v>2.97</v>
      </c>
      <c r="I3995" s="51">
        <f t="shared" si="442"/>
        <v>0.18632371392722713</v>
      </c>
      <c r="J3995" s="51">
        <f t="shared" ca="1" si="443"/>
        <v>2.5</v>
      </c>
      <c r="K3995" s="47">
        <f t="shared" si="444"/>
        <v>3.09</v>
      </c>
      <c r="L3995" s="47">
        <f t="shared" si="445"/>
        <v>3.09</v>
      </c>
      <c r="M3995" s="47">
        <f t="shared" si="446"/>
        <v>2.95</v>
      </c>
      <c r="N3995" s="47">
        <f t="shared" si="447"/>
        <v>2.97</v>
      </c>
      <c r="O3995" s="48">
        <f t="shared" ca="1" si="448"/>
        <v>189000</v>
      </c>
    </row>
    <row r="3996" spans="1:15" x14ac:dyDescent="0.25">
      <c r="A3996">
        <v>3981</v>
      </c>
      <c r="B3996" s="84">
        <v>36236</v>
      </c>
      <c r="C3996" s="47">
        <v>16.440000000000001</v>
      </c>
      <c r="D3996" s="47">
        <v>16.440000000000001</v>
      </c>
      <c r="E3996" s="47">
        <v>16.12</v>
      </c>
      <c r="F3996" s="47">
        <v>16.12</v>
      </c>
      <c r="G3996" s="48">
        <v>294100</v>
      </c>
      <c r="H3996" s="47">
        <v>3</v>
      </c>
      <c r="I3996" s="51">
        <f t="shared" si="442"/>
        <v>0.18610421836228286</v>
      </c>
      <c r="J3996" s="51">
        <f t="shared" ca="1" si="443"/>
        <v>2.5</v>
      </c>
      <c r="K3996" s="47">
        <f t="shared" si="444"/>
        <v>3.06</v>
      </c>
      <c r="L3996" s="47">
        <f t="shared" si="445"/>
        <v>3.06</v>
      </c>
      <c r="M3996" s="47">
        <f t="shared" si="446"/>
        <v>3</v>
      </c>
      <c r="N3996" s="47">
        <f t="shared" si="447"/>
        <v>3</v>
      </c>
      <c r="O3996" s="48">
        <f t="shared" ca="1" si="448"/>
        <v>735250</v>
      </c>
    </row>
    <row r="3997" spans="1:15" x14ac:dyDescent="0.25">
      <c r="A3997">
        <v>3982</v>
      </c>
      <c r="B3997" s="84">
        <v>36235</v>
      </c>
      <c r="C3997" s="47">
        <v>16.38</v>
      </c>
      <c r="D3997" s="47">
        <v>16.5</v>
      </c>
      <c r="E3997" s="47">
        <v>16.38</v>
      </c>
      <c r="F3997" s="47">
        <v>16.5</v>
      </c>
      <c r="G3997" s="48">
        <v>205200</v>
      </c>
      <c r="H3997" s="47">
        <v>3.07</v>
      </c>
      <c r="I3997" s="51">
        <f t="shared" si="442"/>
        <v>0.18606060606060604</v>
      </c>
      <c r="J3997" s="51">
        <f t="shared" ca="1" si="443"/>
        <v>2.5</v>
      </c>
      <c r="K3997" s="47">
        <f t="shared" si="444"/>
        <v>3.05</v>
      </c>
      <c r="L3997" s="47">
        <f t="shared" si="445"/>
        <v>3.07</v>
      </c>
      <c r="M3997" s="47">
        <f t="shared" si="446"/>
        <v>3.05</v>
      </c>
      <c r="N3997" s="47">
        <f t="shared" si="447"/>
        <v>3.07</v>
      </c>
      <c r="O3997" s="48">
        <f t="shared" ca="1" si="448"/>
        <v>513000</v>
      </c>
    </row>
    <row r="3998" spans="1:15" x14ac:dyDescent="0.25">
      <c r="A3998">
        <v>3983</v>
      </c>
      <c r="B3998" s="84">
        <v>36234</v>
      </c>
      <c r="C3998" s="47">
        <v>16.440000000000001</v>
      </c>
      <c r="D3998" s="47">
        <v>16.809999999999999</v>
      </c>
      <c r="E3998" s="47">
        <v>16.190000000000001</v>
      </c>
      <c r="F3998" s="47">
        <v>16.190000000000001</v>
      </c>
      <c r="G3998" s="48">
        <v>312100</v>
      </c>
      <c r="H3998" s="47">
        <v>3.02</v>
      </c>
      <c r="I3998" s="51">
        <f t="shared" si="442"/>
        <v>0.18653489808523779</v>
      </c>
      <c r="J3998" s="51">
        <f t="shared" ca="1" si="443"/>
        <v>2.5</v>
      </c>
      <c r="K3998" s="47">
        <f t="shared" si="444"/>
        <v>3.07</v>
      </c>
      <c r="L3998" s="47">
        <f t="shared" si="445"/>
        <v>3.14</v>
      </c>
      <c r="M3998" s="47">
        <f t="shared" si="446"/>
        <v>3.02</v>
      </c>
      <c r="N3998" s="47">
        <f t="shared" si="447"/>
        <v>3.02</v>
      </c>
      <c r="O3998" s="48">
        <f t="shared" ca="1" si="448"/>
        <v>780250</v>
      </c>
    </row>
    <row r="3999" spans="1:15" x14ac:dyDescent="0.25">
      <c r="A3999">
        <v>3984</v>
      </c>
      <c r="B3999" s="84">
        <v>36231</v>
      </c>
      <c r="C3999" s="47">
        <v>15.94</v>
      </c>
      <c r="D3999" s="47">
        <v>16.059999999999999</v>
      </c>
      <c r="E3999" s="47">
        <v>15.94</v>
      </c>
      <c r="F3999" s="47">
        <v>15.94</v>
      </c>
      <c r="G3999" s="48">
        <v>39600</v>
      </c>
      <c r="H3999" s="47">
        <v>2.97</v>
      </c>
      <c r="I3999" s="51">
        <f t="shared" si="442"/>
        <v>0.18632371392722713</v>
      </c>
      <c r="J3999" s="51">
        <f t="shared" ca="1" si="443"/>
        <v>2.5</v>
      </c>
      <c r="K3999" s="47">
        <f t="shared" si="444"/>
        <v>2.97</v>
      </c>
      <c r="L3999" s="47">
        <f t="shared" si="445"/>
        <v>2.99</v>
      </c>
      <c r="M3999" s="47">
        <f t="shared" si="446"/>
        <v>2.97</v>
      </c>
      <c r="N3999" s="47">
        <f t="shared" si="447"/>
        <v>2.97</v>
      </c>
      <c r="O3999" s="48">
        <f t="shared" ca="1" si="448"/>
        <v>99000</v>
      </c>
    </row>
    <row r="4000" spans="1:15" x14ac:dyDescent="0.25">
      <c r="A4000">
        <v>3985</v>
      </c>
      <c r="B4000" s="84">
        <v>36230</v>
      </c>
      <c r="C4000" s="47">
        <v>16.12</v>
      </c>
      <c r="D4000" s="47">
        <v>16.25</v>
      </c>
      <c r="E4000" s="47">
        <v>15.94</v>
      </c>
      <c r="F4000" s="47">
        <v>16.190000000000001</v>
      </c>
      <c r="G4000" s="48">
        <v>150500</v>
      </c>
      <c r="H4000" s="47">
        <v>3.02</v>
      </c>
      <c r="I4000" s="51">
        <f t="shared" si="442"/>
        <v>0.18653489808523779</v>
      </c>
      <c r="J4000" s="51">
        <f t="shared" ca="1" si="443"/>
        <v>2.5</v>
      </c>
      <c r="K4000" s="47">
        <f t="shared" si="444"/>
        <v>3.01</v>
      </c>
      <c r="L4000" s="47">
        <f t="shared" si="445"/>
        <v>3.03</v>
      </c>
      <c r="M4000" s="47">
        <f t="shared" si="446"/>
        <v>2.97</v>
      </c>
      <c r="N4000" s="47">
        <f t="shared" si="447"/>
        <v>3.02</v>
      </c>
      <c r="O4000" s="48">
        <f t="shared" ca="1" si="448"/>
        <v>376250</v>
      </c>
    </row>
    <row r="4001" spans="1:15" x14ac:dyDescent="0.25">
      <c r="A4001">
        <v>3986</v>
      </c>
      <c r="B4001" s="84">
        <v>36229</v>
      </c>
      <c r="C4001" s="47">
        <v>16.12</v>
      </c>
      <c r="D4001" s="47">
        <v>16.12</v>
      </c>
      <c r="E4001" s="47">
        <v>15.88</v>
      </c>
      <c r="F4001" s="47">
        <v>16</v>
      </c>
      <c r="G4001" s="48">
        <v>138900</v>
      </c>
      <c r="H4001" s="47">
        <v>2.98</v>
      </c>
      <c r="I4001" s="51">
        <f t="shared" si="442"/>
        <v>0.18625</v>
      </c>
      <c r="J4001" s="51">
        <f t="shared" ca="1" si="443"/>
        <v>2.5</v>
      </c>
      <c r="K4001" s="47">
        <f t="shared" si="444"/>
        <v>3</v>
      </c>
      <c r="L4001" s="47">
        <f t="shared" si="445"/>
        <v>3</v>
      </c>
      <c r="M4001" s="47">
        <f t="shared" si="446"/>
        <v>2.96</v>
      </c>
      <c r="N4001" s="47">
        <f t="shared" si="447"/>
        <v>2.98</v>
      </c>
      <c r="O4001" s="48">
        <f t="shared" ca="1" si="448"/>
        <v>347250</v>
      </c>
    </row>
    <row r="4002" spans="1:15" x14ac:dyDescent="0.25">
      <c r="A4002">
        <v>3987</v>
      </c>
      <c r="B4002" s="84">
        <v>36228</v>
      </c>
      <c r="C4002" s="47">
        <v>16.559999999999999</v>
      </c>
      <c r="D4002" s="47">
        <v>16.940000000000001</v>
      </c>
      <c r="E4002" s="47">
        <v>16.12</v>
      </c>
      <c r="F4002" s="47">
        <v>16.559999999999999</v>
      </c>
      <c r="G4002" s="48">
        <v>29700</v>
      </c>
      <c r="H4002" s="47">
        <v>3.09</v>
      </c>
      <c r="I4002" s="51">
        <f t="shared" si="442"/>
        <v>0.18659420289855072</v>
      </c>
      <c r="J4002" s="51">
        <f t="shared" ca="1" si="443"/>
        <v>2.5</v>
      </c>
      <c r="K4002" s="47">
        <f t="shared" si="444"/>
        <v>3.09</v>
      </c>
      <c r="L4002" s="47">
        <f t="shared" si="445"/>
        <v>3.16</v>
      </c>
      <c r="M4002" s="47">
        <f t="shared" si="446"/>
        <v>3.01</v>
      </c>
      <c r="N4002" s="47">
        <f t="shared" si="447"/>
        <v>3.09</v>
      </c>
      <c r="O4002" s="48">
        <f t="shared" ca="1" si="448"/>
        <v>74250</v>
      </c>
    </row>
    <row r="4003" spans="1:15" x14ac:dyDescent="0.25">
      <c r="A4003">
        <v>3988</v>
      </c>
      <c r="B4003" s="84">
        <v>36227</v>
      </c>
      <c r="C4003" s="47">
        <v>16.87</v>
      </c>
      <c r="D4003" s="47">
        <v>17</v>
      </c>
      <c r="E4003" s="47">
        <v>16.809999999999999</v>
      </c>
      <c r="F4003" s="47">
        <v>16.809999999999999</v>
      </c>
      <c r="G4003" s="48">
        <v>170800</v>
      </c>
      <c r="H4003" s="47">
        <v>3.13</v>
      </c>
      <c r="I4003" s="51">
        <f t="shared" si="442"/>
        <v>0.18619869125520525</v>
      </c>
      <c r="J4003" s="51">
        <f t="shared" ca="1" si="443"/>
        <v>2.5</v>
      </c>
      <c r="K4003" s="47">
        <f t="shared" si="444"/>
        <v>3.14</v>
      </c>
      <c r="L4003" s="47">
        <f t="shared" si="445"/>
        <v>3.17</v>
      </c>
      <c r="M4003" s="47">
        <f t="shared" si="446"/>
        <v>3.13</v>
      </c>
      <c r="N4003" s="47">
        <f t="shared" si="447"/>
        <v>3.13</v>
      </c>
      <c r="O4003" s="48">
        <f t="shared" ca="1" si="448"/>
        <v>427000</v>
      </c>
    </row>
    <row r="4004" spans="1:15" x14ac:dyDescent="0.25">
      <c r="A4004">
        <v>3989</v>
      </c>
      <c r="B4004" s="84">
        <v>36224</v>
      </c>
      <c r="C4004" s="47">
        <v>16.12</v>
      </c>
      <c r="D4004" s="47">
        <v>16.940000000000001</v>
      </c>
      <c r="E4004" s="47">
        <v>16.12</v>
      </c>
      <c r="F4004" s="47">
        <v>16.809999999999999</v>
      </c>
      <c r="G4004" s="48">
        <v>91600</v>
      </c>
      <c r="H4004" s="47">
        <v>3.13</v>
      </c>
      <c r="I4004" s="51">
        <f t="shared" si="442"/>
        <v>0.18619869125520525</v>
      </c>
      <c r="J4004" s="51">
        <f t="shared" ca="1" si="443"/>
        <v>2.5</v>
      </c>
      <c r="K4004" s="47">
        <f t="shared" si="444"/>
        <v>3</v>
      </c>
      <c r="L4004" s="47">
        <f t="shared" si="445"/>
        <v>3.15</v>
      </c>
      <c r="M4004" s="47">
        <f t="shared" si="446"/>
        <v>3</v>
      </c>
      <c r="N4004" s="47">
        <f t="shared" si="447"/>
        <v>3.13</v>
      </c>
      <c r="O4004" s="48">
        <f t="shared" ca="1" si="448"/>
        <v>229000</v>
      </c>
    </row>
    <row r="4005" spans="1:15" x14ac:dyDescent="0.25">
      <c r="A4005">
        <v>3990</v>
      </c>
      <c r="B4005" s="84">
        <v>36223</v>
      </c>
      <c r="C4005" s="47">
        <v>16.12</v>
      </c>
      <c r="D4005" s="47">
        <v>16.5</v>
      </c>
      <c r="E4005" s="47">
        <v>16</v>
      </c>
      <c r="F4005" s="47">
        <v>16.38</v>
      </c>
      <c r="G4005" s="48">
        <v>129700</v>
      </c>
      <c r="H4005" s="47">
        <v>3.05</v>
      </c>
      <c r="I4005" s="51">
        <f t="shared" si="442"/>
        <v>0.18620268620268621</v>
      </c>
      <c r="J4005" s="51">
        <f t="shared" ca="1" si="443"/>
        <v>2.5</v>
      </c>
      <c r="K4005" s="47">
        <f t="shared" si="444"/>
        <v>3</v>
      </c>
      <c r="L4005" s="47">
        <f t="shared" si="445"/>
        <v>3.07</v>
      </c>
      <c r="M4005" s="47">
        <f t="shared" si="446"/>
        <v>2.98</v>
      </c>
      <c r="N4005" s="47">
        <f t="shared" si="447"/>
        <v>3.05</v>
      </c>
      <c r="O4005" s="48">
        <f t="shared" ca="1" si="448"/>
        <v>324250</v>
      </c>
    </row>
    <row r="4006" spans="1:15" x14ac:dyDescent="0.25">
      <c r="A4006">
        <v>3991</v>
      </c>
      <c r="B4006" s="84">
        <v>36222</v>
      </c>
      <c r="C4006" s="47">
        <v>16.62</v>
      </c>
      <c r="D4006" s="47">
        <v>16.62</v>
      </c>
      <c r="E4006" s="47">
        <v>16</v>
      </c>
      <c r="F4006" s="47">
        <v>16.440000000000001</v>
      </c>
      <c r="G4006" s="48">
        <v>336000</v>
      </c>
      <c r="H4006" s="47">
        <v>3.06</v>
      </c>
      <c r="I4006" s="51">
        <f t="shared" si="442"/>
        <v>0.18613138686131386</v>
      </c>
      <c r="J4006" s="51">
        <f t="shared" ca="1" si="443"/>
        <v>2.5</v>
      </c>
      <c r="K4006" s="47">
        <f t="shared" si="444"/>
        <v>3.09</v>
      </c>
      <c r="L4006" s="47">
        <f t="shared" si="445"/>
        <v>3.09</v>
      </c>
      <c r="M4006" s="47">
        <f t="shared" si="446"/>
        <v>2.98</v>
      </c>
      <c r="N4006" s="47">
        <f t="shared" si="447"/>
        <v>3.06</v>
      </c>
      <c r="O4006" s="48">
        <f t="shared" ca="1" si="448"/>
        <v>840000</v>
      </c>
    </row>
    <row r="4007" spans="1:15" x14ac:dyDescent="0.25">
      <c r="A4007">
        <v>3992</v>
      </c>
      <c r="B4007" s="84">
        <v>36221</v>
      </c>
      <c r="C4007" s="47">
        <v>16.12</v>
      </c>
      <c r="D4007" s="47">
        <v>17.13</v>
      </c>
      <c r="E4007" s="47">
        <v>16.12</v>
      </c>
      <c r="F4007" s="47">
        <v>16.309999999999999</v>
      </c>
      <c r="G4007" s="48">
        <v>207300</v>
      </c>
      <c r="H4007" s="47">
        <v>3.04</v>
      </c>
      <c r="I4007" s="51">
        <f t="shared" si="442"/>
        <v>0.18638871857755979</v>
      </c>
      <c r="J4007" s="51">
        <f t="shared" ca="1" si="443"/>
        <v>2.5</v>
      </c>
      <c r="K4007" s="47">
        <f t="shared" si="444"/>
        <v>3</v>
      </c>
      <c r="L4007" s="47">
        <f t="shared" si="445"/>
        <v>3.19</v>
      </c>
      <c r="M4007" s="47">
        <f t="shared" si="446"/>
        <v>3</v>
      </c>
      <c r="N4007" s="47">
        <f t="shared" si="447"/>
        <v>3.04</v>
      </c>
      <c r="O4007" s="48">
        <f t="shared" ca="1" si="448"/>
        <v>518250</v>
      </c>
    </row>
    <row r="4008" spans="1:15" x14ac:dyDescent="0.25">
      <c r="A4008">
        <v>3993</v>
      </c>
      <c r="B4008" s="84">
        <v>36220</v>
      </c>
      <c r="C4008" s="47">
        <v>16</v>
      </c>
      <c r="D4008" s="47">
        <v>16.690000000000001</v>
      </c>
      <c r="E4008" s="47">
        <v>16</v>
      </c>
      <c r="F4008" s="47">
        <v>16.690000000000001</v>
      </c>
      <c r="G4008" s="48">
        <v>14000</v>
      </c>
      <c r="H4008" s="47">
        <v>3.11</v>
      </c>
      <c r="I4008" s="51">
        <f t="shared" si="442"/>
        <v>0.18633912522468543</v>
      </c>
      <c r="J4008" s="51">
        <f t="shared" ca="1" si="443"/>
        <v>2.5</v>
      </c>
      <c r="K4008" s="47">
        <f t="shared" si="444"/>
        <v>2.98</v>
      </c>
      <c r="L4008" s="47">
        <f t="shared" si="445"/>
        <v>3.11</v>
      </c>
      <c r="M4008" s="47">
        <f t="shared" si="446"/>
        <v>2.98</v>
      </c>
      <c r="N4008" s="47">
        <f t="shared" si="447"/>
        <v>3.11</v>
      </c>
      <c r="O4008" s="48">
        <f t="shared" ca="1" si="448"/>
        <v>35000</v>
      </c>
    </row>
    <row r="4009" spans="1:15" x14ac:dyDescent="0.25">
      <c r="A4009">
        <v>3994</v>
      </c>
      <c r="B4009" s="84">
        <v>36217</v>
      </c>
      <c r="C4009" s="47">
        <v>15.88</v>
      </c>
      <c r="D4009" s="47">
        <v>16.25</v>
      </c>
      <c r="E4009" s="47">
        <v>15.88</v>
      </c>
      <c r="F4009" s="47">
        <v>16.12</v>
      </c>
      <c r="G4009" s="48">
        <v>248400</v>
      </c>
      <c r="H4009" s="47">
        <v>3</v>
      </c>
      <c r="I4009" s="51">
        <f t="shared" si="442"/>
        <v>0.18610421836228286</v>
      </c>
      <c r="J4009" s="51">
        <f t="shared" ca="1" si="443"/>
        <v>2.5</v>
      </c>
      <c r="K4009" s="47">
        <f t="shared" si="444"/>
        <v>2.96</v>
      </c>
      <c r="L4009" s="47">
        <f t="shared" si="445"/>
        <v>3.02</v>
      </c>
      <c r="M4009" s="47">
        <f t="shared" si="446"/>
        <v>2.96</v>
      </c>
      <c r="N4009" s="47">
        <f t="shared" si="447"/>
        <v>3</v>
      </c>
      <c r="O4009" s="48">
        <f t="shared" ca="1" si="448"/>
        <v>621000</v>
      </c>
    </row>
    <row r="4010" spans="1:15" x14ac:dyDescent="0.25">
      <c r="A4010">
        <v>3995</v>
      </c>
      <c r="B4010" s="84">
        <v>36216</v>
      </c>
      <c r="C4010" s="47">
        <v>16</v>
      </c>
      <c r="D4010" s="47">
        <v>16.5</v>
      </c>
      <c r="E4010" s="47">
        <v>15.88</v>
      </c>
      <c r="F4010" s="47">
        <v>16</v>
      </c>
      <c r="G4010" s="48">
        <v>200400</v>
      </c>
      <c r="H4010" s="47">
        <v>2.98</v>
      </c>
      <c r="I4010" s="51">
        <f t="shared" si="442"/>
        <v>0.18625</v>
      </c>
      <c r="J4010" s="51">
        <f t="shared" ca="1" si="443"/>
        <v>2.5</v>
      </c>
      <c r="K4010" s="47">
        <f t="shared" si="444"/>
        <v>2.98</v>
      </c>
      <c r="L4010" s="47">
        <f t="shared" si="445"/>
        <v>3.07</v>
      </c>
      <c r="M4010" s="47">
        <f t="shared" si="446"/>
        <v>2.96</v>
      </c>
      <c r="N4010" s="47">
        <f t="shared" si="447"/>
        <v>2.98</v>
      </c>
      <c r="O4010" s="48">
        <f t="shared" ca="1" si="448"/>
        <v>501000</v>
      </c>
    </row>
    <row r="4011" spans="1:15" x14ac:dyDescent="0.25">
      <c r="A4011">
        <v>3996</v>
      </c>
      <c r="B4011" s="84">
        <v>36215</v>
      </c>
      <c r="C4011" s="47">
        <v>16.309999999999999</v>
      </c>
      <c r="D4011" s="47">
        <v>16.690000000000001</v>
      </c>
      <c r="E4011" s="47">
        <v>16.12</v>
      </c>
      <c r="F4011" s="47">
        <v>16.12</v>
      </c>
      <c r="G4011" s="48">
        <v>189300</v>
      </c>
      <c r="H4011" s="47">
        <v>3</v>
      </c>
      <c r="I4011" s="51">
        <f t="shared" si="442"/>
        <v>0.18610421836228286</v>
      </c>
      <c r="J4011" s="51">
        <f t="shared" ca="1" si="443"/>
        <v>2.5</v>
      </c>
      <c r="K4011" s="47">
        <f t="shared" si="444"/>
        <v>3.04</v>
      </c>
      <c r="L4011" s="47">
        <f t="shared" si="445"/>
        <v>3.11</v>
      </c>
      <c r="M4011" s="47">
        <f t="shared" si="446"/>
        <v>3</v>
      </c>
      <c r="N4011" s="47">
        <f t="shared" si="447"/>
        <v>3</v>
      </c>
      <c r="O4011" s="48">
        <f t="shared" ca="1" si="448"/>
        <v>473250</v>
      </c>
    </row>
    <row r="4012" spans="1:15" x14ac:dyDescent="0.25">
      <c r="A4012">
        <v>3997</v>
      </c>
      <c r="B4012" s="84">
        <v>36214</v>
      </c>
      <c r="C4012" s="47">
        <v>16.5</v>
      </c>
      <c r="D4012" s="47">
        <v>16.690000000000001</v>
      </c>
      <c r="E4012" s="47">
        <v>16.309999999999999</v>
      </c>
      <c r="F4012" s="47">
        <v>16.38</v>
      </c>
      <c r="G4012" s="48">
        <v>6100</v>
      </c>
      <c r="H4012" s="47">
        <v>3.05</v>
      </c>
      <c r="I4012" s="51">
        <f t="shared" si="442"/>
        <v>0.18620268620268621</v>
      </c>
      <c r="J4012" s="51">
        <f t="shared" ca="1" si="443"/>
        <v>2.5</v>
      </c>
      <c r="K4012" s="47">
        <f t="shared" si="444"/>
        <v>3.07</v>
      </c>
      <c r="L4012" s="47">
        <f t="shared" si="445"/>
        <v>3.11</v>
      </c>
      <c r="M4012" s="47">
        <f t="shared" si="446"/>
        <v>3.04</v>
      </c>
      <c r="N4012" s="47">
        <f t="shared" si="447"/>
        <v>3.05</v>
      </c>
      <c r="O4012" s="48">
        <f t="shared" ca="1" si="448"/>
        <v>15250</v>
      </c>
    </row>
    <row r="4013" spans="1:15" x14ac:dyDescent="0.25">
      <c r="A4013">
        <v>3998</v>
      </c>
      <c r="B4013" s="84">
        <v>36213</v>
      </c>
      <c r="C4013" s="47">
        <v>16.75</v>
      </c>
      <c r="D4013" s="47">
        <v>16.87</v>
      </c>
      <c r="E4013" s="47">
        <v>16.25</v>
      </c>
      <c r="F4013" s="47">
        <v>16.5</v>
      </c>
      <c r="G4013" s="48">
        <v>57600</v>
      </c>
      <c r="H4013" s="47">
        <v>3.07</v>
      </c>
      <c r="I4013" s="51">
        <f t="shared" si="442"/>
        <v>0.18606060606060604</v>
      </c>
      <c r="J4013" s="51">
        <f t="shared" ca="1" si="443"/>
        <v>2.5</v>
      </c>
      <c r="K4013" s="47">
        <f t="shared" si="444"/>
        <v>3.12</v>
      </c>
      <c r="L4013" s="47">
        <f t="shared" si="445"/>
        <v>3.14</v>
      </c>
      <c r="M4013" s="47">
        <f t="shared" si="446"/>
        <v>3.02</v>
      </c>
      <c r="N4013" s="47">
        <f t="shared" si="447"/>
        <v>3.07</v>
      </c>
      <c r="O4013" s="48">
        <f t="shared" ca="1" si="448"/>
        <v>144000</v>
      </c>
    </row>
    <row r="4014" spans="1:15" x14ac:dyDescent="0.25">
      <c r="A4014">
        <v>3999</v>
      </c>
      <c r="B4014" s="84">
        <v>36210</v>
      </c>
      <c r="C4014" s="47">
        <v>16.559999999999999</v>
      </c>
      <c r="D4014" s="47">
        <v>16.559999999999999</v>
      </c>
      <c r="E4014" s="47">
        <v>16.440000000000001</v>
      </c>
      <c r="F4014" s="47">
        <v>16.440000000000001</v>
      </c>
      <c r="G4014" s="48">
        <v>65300</v>
      </c>
      <c r="H4014" s="47">
        <v>3.06</v>
      </c>
      <c r="I4014" s="51">
        <f t="shared" si="442"/>
        <v>0.18613138686131386</v>
      </c>
      <c r="J4014" s="51">
        <f t="shared" ca="1" si="443"/>
        <v>2.5</v>
      </c>
      <c r="K4014" s="47">
        <f t="shared" si="444"/>
        <v>3.08</v>
      </c>
      <c r="L4014" s="47">
        <f t="shared" si="445"/>
        <v>3.08</v>
      </c>
      <c r="M4014" s="47">
        <f t="shared" si="446"/>
        <v>3.06</v>
      </c>
      <c r="N4014" s="47">
        <f t="shared" si="447"/>
        <v>3.06</v>
      </c>
      <c r="O4014" s="48">
        <f t="shared" ca="1" si="448"/>
        <v>163250</v>
      </c>
    </row>
    <row r="4015" spans="1:15" x14ac:dyDescent="0.25">
      <c r="A4015">
        <v>4000</v>
      </c>
      <c r="B4015" s="84">
        <v>36209</v>
      </c>
      <c r="C4015" s="47">
        <v>16.5</v>
      </c>
      <c r="D4015" s="47">
        <v>16.559999999999999</v>
      </c>
      <c r="E4015" s="47">
        <v>16.5</v>
      </c>
      <c r="F4015" s="47">
        <v>16.5</v>
      </c>
      <c r="G4015" s="48">
        <v>20400</v>
      </c>
      <c r="H4015" s="47">
        <v>3.07</v>
      </c>
      <c r="I4015" s="51">
        <f t="shared" si="442"/>
        <v>0.18606060606060604</v>
      </c>
      <c r="J4015" s="51">
        <f t="shared" ca="1" si="443"/>
        <v>2.5</v>
      </c>
      <c r="K4015" s="47">
        <f t="shared" si="444"/>
        <v>3.07</v>
      </c>
      <c r="L4015" s="47">
        <f t="shared" si="445"/>
        <v>3.08</v>
      </c>
      <c r="M4015" s="47">
        <f t="shared" si="446"/>
        <v>3.07</v>
      </c>
      <c r="N4015" s="47">
        <f t="shared" si="447"/>
        <v>3.07</v>
      </c>
      <c r="O4015" s="48">
        <f t="shared" ca="1" si="448"/>
        <v>51000</v>
      </c>
    </row>
    <row r="4016" spans="1:15" x14ac:dyDescent="0.25">
      <c r="A4016">
        <v>4001</v>
      </c>
      <c r="B4016" s="84">
        <v>36208</v>
      </c>
      <c r="C4016" s="47">
        <v>16.75</v>
      </c>
      <c r="D4016" s="47">
        <v>16.75</v>
      </c>
      <c r="E4016" s="47">
        <v>16.5</v>
      </c>
      <c r="F4016" s="47">
        <v>16.5</v>
      </c>
      <c r="G4016" s="48">
        <v>48800</v>
      </c>
      <c r="H4016" s="47">
        <v>3.07</v>
      </c>
      <c r="I4016" s="51">
        <f t="shared" si="442"/>
        <v>0.18606060606060604</v>
      </c>
      <c r="J4016" s="51">
        <f t="shared" ca="1" si="443"/>
        <v>2.5</v>
      </c>
      <c r="K4016" s="47">
        <f t="shared" si="444"/>
        <v>3.12</v>
      </c>
      <c r="L4016" s="47">
        <f t="shared" si="445"/>
        <v>3.12</v>
      </c>
      <c r="M4016" s="47">
        <f t="shared" si="446"/>
        <v>3.07</v>
      </c>
      <c r="N4016" s="47">
        <f t="shared" si="447"/>
        <v>3.07</v>
      </c>
      <c r="O4016" s="48">
        <f t="shared" ca="1" si="448"/>
        <v>122000</v>
      </c>
    </row>
    <row r="4017" spans="1:15" x14ac:dyDescent="0.25">
      <c r="A4017">
        <v>4002</v>
      </c>
      <c r="B4017" s="84">
        <v>36207</v>
      </c>
      <c r="C4017" s="47">
        <v>16.38</v>
      </c>
      <c r="D4017" s="47">
        <v>16.87</v>
      </c>
      <c r="E4017" s="47">
        <v>16.25</v>
      </c>
      <c r="F4017" s="47">
        <v>16.62</v>
      </c>
      <c r="G4017" s="48">
        <v>182800</v>
      </c>
      <c r="H4017" s="47">
        <v>3.1</v>
      </c>
      <c r="I4017" s="51">
        <f t="shared" si="442"/>
        <v>0.1865222623345367</v>
      </c>
      <c r="J4017" s="51">
        <f t="shared" ca="1" si="443"/>
        <v>2.5</v>
      </c>
      <c r="K4017" s="47">
        <f t="shared" si="444"/>
        <v>3.06</v>
      </c>
      <c r="L4017" s="47">
        <f t="shared" si="445"/>
        <v>3.15</v>
      </c>
      <c r="M4017" s="47">
        <f t="shared" si="446"/>
        <v>3.03</v>
      </c>
      <c r="N4017" s="47">
        <f t="shared" si="447"/>
        <v>3.1</v>
      </c>
      <c r="O4017" s="48">
        <f t="shared" ca="1" si="448"/>
        <v>457000</v>
      </c>
    </row>
    <row r="4018" spans="1:15" x14ac:dyDescent="0.25">
      <c r="A4018">
        <v>4003</v>
      </c>
      <c r="B4018" s="84">
        <v>36203</v>
      </c>
      <c r="C4018" s="47">
        <v>16.25</v>
      </c>
      <c r="D4018" s="47">
        <v>16.5</v>
      </c>
      <c r="E4018" s="47">
        <v>16.25</v>
      </c>
      <c r="F4018" s="47">
        <v>16.5</v>
      </c>
      <c r="G4018" s="48">
        <v>162900</v>
      </c>
      <c r="H4018" s="47">
        <v>3.07</v>
      </c>
      <c r="I4018" s="51">
        <f t="shared" si="442"/>
        <v>0.18606060606060604</v>
      </c>
      <c r="J4018" s="51">
        <f t="shared" ca="1" si="443"/>
        <v>2.5</v>
      </c>
      <c r="K4018" s="47">
        <f t="shared" si="444"/>
        <v>3.02</v>
      </c>
      <c r="L4018" s="47">
        <f t="shared" si="445"/>
        <v>3.07</v>
      </c>
      <c r="M4018" s="47">
        <f t="shared" si="446"/>
        <v>3.02</v>
      </c>
      <c r="N4018" s="47">
        <f t="shared" si="447"/>
        <v>3.07</v>
      </c>
      <c r="O4018" s="48">
        <f t="shared" ca="1" si="448"/>
        <v>407250</v>
      </c>
    </row>
    <row r="4019" spans="1:15" x14ac:dyDescent="0.25">
      <c r="A4019">
        <v>4004</v>
      </c>
      <c r="B4019" s="84">
        <v>36202</v>
      </c>
      <c r="C4019" s="47">
        <v>16.62</v>
      </c>
      <c r="D4019" s="47">
        <v>16.62</v>
      </c>
      <c r="E4019" s="47">
        <v>16.12</v>
      </c>
      <c r="F4019" s="47">
        <v>16.190000000000001</v>
      </c>
      <c r="G4019" s="48">
        <v>1451600</v>
      </c>
      <c r="H4019" s="47">
        <v>3.02</v>
      </c>
      <c r="I4019" s="51">
        <f t="shared" si="442"/>
        <v>0.18653489808523779</v>
      </c>
      <c r="J4019" s="51">
        <f t="shared" ca="1" si="443"/>
        <v>2.5</v>
      </c>
      <c r="K4019" s="47">
        <f t="shared" si="444"/>
        <v>3.1</v>
      </c>
      <c r="L4019" s="47">
        <f t="shared" si="445"/>
        <v>3.1</v>
      </c>
      <c r="M4019" s="47">
        <f t="shared" si="446"/>
        <v>3.01</v>
      </c>
      <c r="N4019" s="47">
        <f t="shared" si="447"/>
        <v>3.02</v>
      </c>
      <c r="O4019" s="48">
        <f t="shared" ca="1" si="448"/>
        <v>3629000</v>
      </c>
    </row>
    <row r="4020" spans="1:15" x14ac:dyDescent="0.25">
      <c r="A4020">
        <v>4005</v>
      </c>
      <c r="B4020" s="84">
        <v>36201</v>
      </c>
      <c r="C4020" s="47">
        <v>16.12</v>
      </c>
      <c r="D4020" s="47">
        <v>16.62</v>
      </c>
      <c r="E4020" s="47">
        <v>16.12</v>
      </c>
      <c r="F4020" s="47">
        <v>16.309999999999999</v>
      </c>
      <c r="G4020" s="48">
        <v>117200</v>
      </c>
      <c r="H4020" s="47">
        <v>3.04</v>
      </c>
      <c r="I4020" s="51">
        <f t="shared" si="442"/>
        <v>0.18638871857755979</v>
      </c>
      <c r="J4020" s="51">
        <f t="shared" ca="1" si="443"/>
        <v>2.5</v>
      </c>
      <c r="K4020" s="47">
        <f t="shared" si="444"/>
        <v>3</v>
      </c>
      <c r="L4020" s="47">
        <f t="shared" si="445"/>
        <v>3.1</v>
      </c>
      <c r="M4020" s="47">
        <f t="shared" si="446"/>
        <v>3</v>
      </c>
      <c r="N4020" s="47">
        <f t="shared" si="447"/>
        <v>3.04</v>
      </c>
      <c r="O4020" s="48">
        <f t="shared" ca="1" si="448"/>
        <v>293000</v>
      </c>
    </row>
    <row r="4021" spans="1:15" x14ac:dyDescent="0.25">
      <c r="A4021">
        <v>4006</v>
      </c>
      <c r="B4021" s="84">
        <v>36200</v>
      </c>
      <c r="C4021" s="47">
        <v>16.5</v>
      </c>
      <c r="D4021" s="47">
        <v>16.62</v>
      </c>
      <c r="E4021" s="47">
        <v>16.12</v>
      </c>
      <c r="F4021" s="47">
        <v>16.25</v>
      </c>
      <c r="G4021" s="48">
        <v>546100</v>
      </c>
      <c r="H4021" s="47">
        <v>3.03</v>
      </c>
      <c r="I4021" s="51">
        <f t="shared" si="442"/>
        <v>0.18646153846153846</v>
      </c>
      <c r="J4021" s="51">
        <f t="shared" ca="1" si="443"/>
        <v>2.5</v>
      </c>
      <c r="K4021" s="47">
        <f t="shared" si="444"/>
        <v>3.08</v>
      </c>
      <c r="L4021" s="47">
        <f t="shared" si="445"/>
        <v>3.1</v>
      </c>
      <c r="M4021" s="47">
        <f t="shared" si="446"/>
        <v>3.01</v>
      </c>
      <c r="N4021" s="47">
        <f t="shared" si="447"/>
        <v>3.03</v>
      </c>
      <c r="O4021" s="48">
        <f t="shared" ca="1" si="448"/>
        <v>1365250</v>
      </c>
    </row>
    <row r="4022" spans="1:15" x14ac:dyDescent="0.25">
      <c r="A4022">
        <v>4007</v>
      </c>
      <c r="B4022" s="84">
        <v>36199</v>
      </c>
      <c r="C4022" s="47">
        <v>16.309999999999999</v>
      </c>
      <c r="D4022" s="47">
        <v>16.5</v>
      </c>
      <c r="E4022" s="47">
        <v>16.309999999999999</v>
      </c>
      <c r="F4022" s="47">
        <v>16.38</v>
      </c>
      <c r="G4022" s="48">
        <v>55300</v>
      </c>
      <c r="H4022" s="47">
        <v>3.05</v>
      </c>
      <c r="I4022" s="51">
        <f t="shared" si="442"/>
        <v>0.18620268620268621</v>
      </c>
      <c r="J4022" s="51">
        <f t="shared" ca="1" si="443"/>
        <v>2.5</v>
      </c>
      <c r="K4022" s="47">
        <f t="shared" si="444"/>
        <v>3.04</v>
      </c>
      <c r="L4022" s="47">
        <f t="shared" si="445"/>
        <v>3.07</v>
      </c>
      <c r="M4022" s="47">
        <f t="shared" si="446"/>
        <v>3.04</v>
      </c>
      <c r="N4022" s="47">
        <f t="shared" si="447"/>
        <v>3.05</v>
      </c>
      <c r="O4022" s="48">
        <f t="shared" ca="1" si="448"/>
        <v>138250</v>
      </c>
    </row>
    <row r="4023" spans="1:15" x14ac:dyDescent="0.25">
      <c r="A4023">
        <v>4008</v>
      </c>
      <c r="B4023" s="84">
        <v>36196</v>
      </c>
      <c r="C4023" s="47">
        <v>16.309999999999999</v>
      </c>
      <c r="D4023" s="47">
        <v>16.5</v>
      </c>
      <c r="E4023" s="47">
        <v>16.059999999999999</v>
      </c>
      <c r="F4023" s="47">
        <v>16.309999999999999</v>
      </c>
      <c r="G4023" s="48">
        <v>28100</v>
      </c>
      <c r="H4023" s="47">
        <v>3.04</v>
      </c>
      <c r="I4023" s="51">
        <f t="shared" si="442"/>
        <v>0.18638871857755979</v>
      </c>
      <c r="J4023" s="51">
        <f t="shared" ca="1" si="443"/>
        <v>2.5</v>
      </c>
      <c r="K4023" s="47">
        <f t="shared" si="444"/>
        <v>3.04</v>
      </c>
      <c r="L4023" s="47">
        <f t="shared" si="445"/>
        <v>3.08</v>
      </c>
      <c r="M4023" s="47">
        <f t="shared" si="446"/>
        <v>2.99</v>
      </c>
      <c r="N4023" s="47">
        <f t="shared" si="447"/>
        <v>3.04</v>
      </c>
      <c r="O4023" s="48">
        <f t="shared" ca="1" si="448"/>
        <v>70250</v>
      </c>
    </row>
    <row r="4024" spans="1:15" x14ac:dyDescent="0.25">
      <c r="A4024">
        <v>4009</v>
      </c>
      <c r="B4024" s="84">
        <v>36195</v>
      </c>
      <c r="C4024" s="47">
        <v>16.62</v>
      </c>
      <c r="D4024" s="47">
        <v>16.62</v>
      </c>
      <c r="E4024" s="47">
        <v>16.38</v>
      </c>
      <c r="F4024" s="47">
        <v>16.38</v>
      </c>
      <c r="G4024" s="48">
        <v>147200</v>
      </c>
      <c r="H4024" s="47">
        <v>3.05</v>
      </c>
      <c r="I4024" s="51">
        <f t="shared" si="442"/>
        <v>0.18620268620268621</v>
      </c>
      <c r="J4024" s="51">
        <f t="shared" ca="1" si="443"/>
        <v>2.5</v>
      </c>
      <c r="K4024" s="47">
        <f t="shared" si="444"/>
        <v>3.09</v>
      </c>
      <c r="L4024" s="47">
        <f t="shared" si="445"/>
        <v>3.09</v>
      </c>
      <c r="M4024" s="47">
        <f t="shared" si="446"/>
        <v>3.05</v>
      </c>
      <c r="N4024" s="47">
        <f t="shared" si="447"/>
        <v>3.05</v>
      </c>
      <c r="O4024" s="48">
        <f t="shared" ca="1" si="448"/>
        <v>368000</v>
      </c>
    </row>
    <row r="4025" spans="1:15" x14ac:dyDescent="0.25">
      <c r="A4025">
        <v>4010</v>
      </c>
      <c r="B4025" s="84">
        <v>36194</v>
      </c>
      <c r="C4025" s="47">
        <v>16.38</v>
      </c>
      <c r="D4025" s="47">
        <v>16.62</v>
      </c>
      <c r="E4025" s="47">
        <v>16.38</v>
      </c>
      <c r="F4025" s="47">
        <v>16.62</v>
      </c>
      <c r="G4025" s="48">
        <v>139600</v>
      </c>
      <c r="H4025" s="47">
        <v>3.1</v>
      </c>
      <c r="I4025" s="51">
        <f t="shared" si="442"/>
        <v>0.1865222623345367</v>
      </c>
      <c r="J4025" s="51">
        <f t="shared" ca="1" si="443"/>
        <v>2.5</v>
      </c>
      <c r="K4025" s="47">
        <f t="shared" si="444"/>
        <v>3.06</v>
      </c>
      <c r="L4025" s="47">
        <f t="shared" si="445"/>
        <v>3.1</v>
      </c>
      <c r="M4025" s="47">
        <f t="shared" si="446"/>
        <v>3.06</v>
      </c>
      <c r="N4025" s="47">
        <f t="shared" si="447"/>
        <v>3.1</v>
      </c>
      <c r="O4025" s="48">
        <f t="shared" ca="1" si="448"/>
        <v>349000</v>
      </c>
    </row>
    <row r="4026" spans="1:15" x14ac:dyDescent="0.25">
      <c r="A4026">
        <v>4011</v>
      </c>
      <c r="B4026" s="84">
        <v>36193</v>
      </c>
      <c r="C4026" s="47">
        <v>16.75</v>
      </c>
      <c r="D4026" s="47">
        <v>16.75</v>
      </c>
      <c r="E4026" s="47">
        <v>16.5</v>
      </c>
      <c r="F4026" s="47">
        <v>16.559999999999999</v>
      </c>
      <c r="G4026" s="48">
        <v>102800</v>
      </c>
      <c r="H4026" s="47">
        <v>3.09</v>
      </c>
      <c r="I4026" s="51">
        <f t="shared" si="442"/>
        <v>0.18659420289855072</v>
      </c>
      <c r="J4026" s="51">
        <f t="shared" ca="1" si="443"/>
        <v>2.5</v>
      </c>
      <c r="K4026" s="47">
        <f t="shared" si="444"/>
        <v>3.13</v>
      </c>
      <c r="L4026" s="47">
        <f t="shared" si="445"/>
        <v>3.13</v>
      </c>
      <c r="M4026" s="47">
        <f t="shared" si="446"/>
        <v>3.08</v>
      </c>
      <c r="N4026" s="47">
        <f t="shared" si="447"/>
        <v>3.09</v>
      </c>
      <c r="O4026" s="48">
        <f t="shared" ca="1" si="448"/>
        <v>257000</v>
      </c>
    </row>
    <row r="4027" spans="1:15" x14ac:dyDescent="0.25">
      <c r="A4027">
        <v>4012</v>
      </c>
      <c r="B4027" s="84">
        <v>36192</v>
      </c>
      <c r="C4027" s="47">
        <v>16.559999999999999</v>
      </c>
      <c r="D4027" s="47">
        <v>16.87</v>
      </c>
      <c r="E4027" s="47">
        <v>16.559999999999999</v>
      </c>
      <c r="F4027" s="47">
        <v>16.72</v>
      </c>
      <c r="G4027" s="48">
        <v>23600</v>
      </c>
      <c r="H4027" s="47">
        <v>3.12</v>
      </c>
      <c r="I4027" s="51">
        <f t="shared" si="442"/>
        <v>0.18660287081339716</v>
      </c>
      <c r="J4027" s="51">
        <f t="shared" ca="1" si="443"/>
        <v>2.5</v>
      </c>
      <c r="K4027" s="47">
        <f t="shared" si="444"/>
        <v>3.09</v>
      </c>
      <c r="L4027" s="47">
        <f t="shared" si="445"/>
        <v>3.15</v>
      </c>
      <c r="M4027" s="47">
        <f t="shared" si="446"/>
        <v>3.09</v>
      </c>
      <c r="N4027" s="47">
        <f t="shared" si="447"/>
        <v>3.12</v>
      </c>
      <c r="O4027" s="48">
        <f t="shared" ca="1" si="448"/>
        <v>59000</v>
      </c>
    </row>
    <row r="4028" spans="1:15" x14ac:dyDescent="0.25">
      <c r="A4028">
        <v>4013</v>
      </c>
      <c r="B4028" s="84">
        <v>36189</v>
      </c>
      <c r="C4028" s="47">
        <v>16.87</v>
      </c>
      <c r="D4028" s="47">
        <v>16.87</v>
      </c>
      <c r="E4028" s="47">
        <v>16.559999999999999</v>
      </c>
      <c r="F4028" s="47">
        <v>16.559999999999999</v>
      </c>
      <c r="G4028" s="48">
        <v>89200</v>
      </c>
      <c r="H4028" s="47">
        <v>3.09</v>
      </c>
      <c r="I4028" s="51">
        <f t="shared" si="442"/>
        <v>0.18659420289855072</v>
      </c>
      <c r="J4028" s="51">
        <f t="shared" ca="1" si="443"/>
        <v>2.5</v>
      </c>
      <c r="K4028" s="47">
        <f t="shared" si="444"/>
        <v>3.15</v>
      </c>
      <c r="L4028" s="47">
        <f t="shared" si="445"/>
        <v>3.15</v>
      </c>
      <c r="M4028" s="47">
        <f t="shared" si="446"/>
        <v>3.09</v>
      </c>
      <c r="N4028" s="47">
        <f t="shared" si="447"/>
        <v>3.09</v>
      </c>
      <c r="O4028" s="48">
        <f t="shared" ca="1" si="448"/>
        <v>223000</v>
      </c>
    </row>
    <row r="4029" spans="1:15" x14ac:dyDescent="0.25">
      <c r="A4029">
        <v>4014</v>
      </c>
      <c r="B4029" s="84">
        <v>36188</v>
      </c>
      <c r="C4029" s="47">
        <v>16.25</v>
      </c>
      <c r="D4029" s="47">
        <v>17</v>
      </c>
      <c r="E4029" s="47">
        <v>16.25</v>
      </c>
      <c r="F4029" s="47">
        <v>16.559999999999999</v>
      </c>
      <c r="G4029" s="48">
        <v>118100</v>
      </c>
      <c r="H4029" s="47">
        <v>3.09</v>
      </c>
      <c r="I4029" s="51">
        <f t="shared" si="442"/>
        <v>0.18659420289855072</v>
      </c>
      <c r="J4029" s="51">
        <f t="shared" ca="1" si="443"/>
        <v>2.5</v>
      </c>
      <c r="K4029" s="47">
        <f t="shared" si="444"/>
        <v>3.03</v>
      </c>
      <c r="L4029" s="47">
        <f t="shared" si="445"/>
        <v>3.17</v>
      </c>
      <c r="M4029" s="47">
        <f t="shared" si="446"/>
        <v>3.03</v>
      </c>
      <c r="N4029" s="47">
        <f t="shared" si="447"/>
        <v>3.09</v>
      </c>
      <c r="O4029" s="48">
        <f t="shared" ca="1" si="448"/>
        <v>295250</v>
      </c>
    </row>
    <row r="4030" spans="1:15" x14ac:dyDescent="0.25">
      <c r="A4030">
        <v>4015</v>
      </c>
      <c r="B4030" s="84">
        <v>36187</v>
      </c>
      <c r="C4030" s="47">
        <v>16.5</v>
      </c>
      <c r="D4030" s="47">
        <v>16.87</v>
      </c>
      <c r="E4030" s="47">
        <v>15.88</v>
      </c>
      <c r="F4030" s="47">
        <v>16.440000000000001</v>
      </c>
      <c r="G4030" s="48">
        <v>230400</v>
      </c>
      <c r="H4030" s="47">
        <v>3.06</v>
      </c>
      <c r="I4030" s="51">
        <f t="shared" si="442"/>
        <v>0.18613138686131386</v>
      </c>
      <c r="J4030" s="51">
        <f t="shared" ca="1" si="443"/>
        <v>2.5</v>
      </c>
      <c r="K4030" s="47">
        <f t="shared" si="444"/>
        <v>3.07</v>
      </c>
      <c r="L4030" s="47">
        <f t="shared" si="445"/>
        <v>3.14</v>
      </c>
      <c r="M4030" s="47">
        <f t="shared" si="446"/>
        <v>2.96</v>
      </c>
      <c r="N4030" s="47">
        <f t="shared" si="447"/>
        <v>3.06</v>
      </c>
      <c r="O4030" s="48">
        <f t="shared" ca="1" si="448"/>
        <v>576000</v>
      </c>
    </row>
    <row r="4031" spans="1:15" x14ac:dyDescent="0.25">
      <c r="A4031">
        <v>4016</v>
      </c>
      <c r="B4031" s="84">
        <v>36186</v>
      </c>
      <c r="C4031" s="47">
        <v>16.5</v>
      </c>
      <c r="D4031" s="47">
        <v>17</v>
      </c>
      <c r="E4031" s="47">
        <v>16.25</v>
      </c>
      <c r="F4031" s="47">
        <v>16.87</v>
      </c>
      <c r="G4031" s="48">
        <v>154400</v>
      </c>
      <c r="H4031" s="47">
        <v>3.14</v>
      </c>
      <c r="I4031" s="51">
        <f t="shared" si="442"/>
        <v>0.18612922347362182</v>
      </c>
      <c r="J4031" s="51">
        <f t="shared" ca="1" si="443"/>
        <v>2.5</v>
      </c>
      <c r="K4031" s="47">
        <f t="shared" si="444"/>
        <v>3.07</v>
      </c>
      <c r="L4031" s="47">
        <f t="shared" si="445"/>
        <v>3.16</v>
      </c>
      <c r="M4031" s="47">
        <f t="shared" si="446"/>
        <v>3.02</v>
      </c>
      <c r="N4031" s="47">
        <f t="shared" si="447"/>
        <v>3.14</v>
      </c>
      <c r="O4031" s="48">
        <f t="shared" ca="1" si="448"/>
        <v>386000</v>
      </c>
    </row>
    <row r="4032" spans="1:15" x14ac:dyDescent="0.25">
      <c r="A4032">
        <v>4017</v>
      </c>
      <c r="B4032" s="84">
        <v>36185</v>
      </c>
      <c r="C4032" s="47">
        <v>16.12</v>
      </c>
      <c r="D4032" s="47">
        <v>16.62</v>
      </c>
      <c r="E4032" s="47">
        <v>15.5</v>
      </c>
      <c r="F4032" s="47">
        <v>16.62</v>
      </c>
      <c r="G4032" s="48">
        <v>86500</v>
      </c>
      <c r="H4032" s="47">
        <v>3.1</v>
      </c>
      <c r="I4032" s="51">
        <f t="shared" si="442"/>
        <v>0.1865222623345367</v>
      </c>
      <c r="J4032" s="51">
        <f t="shared" ca="1" si="443"/>
        <v>2.5</v>
      </c>
      <c r="K4032" s="47">
        <f t="shared" si="444"/>
        <v>3.01</v>
      </c>
      <c r="L4032" s="47">
        <f t="shared" si="445"/>
        <v>3.1</v>
      </c>
      <c r="M4032" s="47">
        <f t="shared" si="446"/>
        <v>2.89</v>
      </c>
      <c r="N4032" s="47">
        <f t="shared" si="447"/>
        <v>3.1</v>
      </c>
      <c r="O4032" s="48">
        <f t="shared" ca="1" si="448"/>
        <v>216250</v>
      </c>
    </row>
    <row r="4033" spans="1:15" x14ac:dyDescent="0.25">
      <c r="A4033">
        <v>4018</v>
      </c>
      <c r="B4033" s="84">
        <v>36182</v>
      </c>
      <c r="C4033" s="47">
        <v>16.75</v>
      </c>
      <c r="D4033" s="47">
        <v>16.75</v>
      </c>
      <c r="E4033" s="47">
        <v>16.12</v>
      </c>
      <c r="F4033" s="47">
        <v>16.38</v>
      </c>
      <c r="G4033" s="48">
        <v>84100</v>
      </c>
      <c r="H4033" s="47">
        <v>3.05</v>
      </c>
      <c r="I4033" s="51">
        <f t="shared" si="442"/>
        <v>0.18620268620268621</v>
      </c>
      <c r="J4033" s="51">
        <f t="shared" ca="1" si="443"/>
        <v>2.5</v>
      </c>
      <c r="K4033" s="47">
        <f t="shared" si="444"/>
        <v>3.12</v>
      </c>
      <c r="L4033" s="47">
        <f t="shared" si="445"/>
        <v>3.12</v>
      </c>
      <c r="M4033" s="47">
        <f t="shared" si="446"/>
        <v>3</v>
      </c>
      <c r="N4033" s="47">
        <f t="shared" si="447"/>
        <v>3.05</v>
      </c>
      <c r="O4033" s="48">
        <f t="shared" ca="1" si="448"/>
        <v>210250</v>
      </c>
    </row>
    <row r="4034" spans="1:15" x14ac:dyDescent="0.25">
      <c r="A4034">
        <v>4019</v>
      </c>
      <c r="B4034" s="84">
        <v>36181</v>
      </c>
      <c r="C4034" s="47">
        <v>16.75</v>
      </c>
      <c r="D4034" s="47">
        <v>17.059999999999999</v>
      </c>
      <c r="E4034" s="47">
        <v>16.38</v>
      </c>
      <c r="F4034" s="47">
        <v>16.75</v>
      </c>
      <c r="G4034" s="48">
        <v>72400</v>
      </c>
      <c r="H4034" s="47">
        <v>3.12</v>
      </c>
      <c r="I4034" s="51">
        <f t="shared" si="442"/>
        <v>0.18626865671641793</v>
      </c>
      <c r="J4034" s="51">
        <f t="shared" ca="1" si="443"/>
        <v>2.5</v>
      </c>
      <c r="K4034" s="47">
        <f t="shared" si="444"/>
        <v>3.12</v>
      </c>
      <c r="L4034" s="47">
        <f t="shared" si="445"/>
        <v>3.18</v>
      </c>
      <c r="M4034" s="47">
        <f t="shared" si="446"/>
        <v>3.05</v>
      </c>
      <c r="N4034" s="47">
        <f t="shared" si="447"/>
        <v>3.12</v>
      </c>
      <c r="O4034" s="48">
        <f t="shared" ca="1" si="448"/>
        <v>181000</v>
      </c>
    </row>
    <row r="4035" spans="1:15" x14ac:dyDescent="0.25">
      <c r="A4035">
        <v>4020</v>
      </c>
      <c r="B4035" s="84">
        <v>36180</v>
      </c>
      <c r="C4035" s="47">
        <v>16.5</v>
      </c>
      <c r="D4035" s="47">
        <v>17.13</v>
      </c>
      <c r="E4035" s="47">
        <v>16.5</v>
      </c>
      <c r="F4035" s="47">
        <v>17.059999999999999</v>
      </c>
      <c r="G4035" s="48">
        <v>1544000</v>
      </c>
      <c r="H4035" s="47">
        <v>3.18</v>
      </c>
      <c r="I4035" s="51">
        <f t="shared" si="442"/>
        <v>0.18640093786635406</v>
      </c>
      <c r="J4035" s="51">
        <f t="shared" ca="1" si="443"/>
        <v>2.5</v>
      </c>
      <c r="K4035" s="47">
        <f t="shared" si="444"/>
        <v>3.08</v>
      </c>
      <c r="L4035" s="47">
        <f t="shared" si="445"/>
        <v>3.19</v>
      </c>
      <c r="M4035" s="47">
        <f t="shared" si="446"/>
        <v>3.08</v>
      </c>
      <c r="N4035" s="47">
        <f t="shared" si="447"/>
        <v>3.18</v>
      </c>
      <c r="O4035" s="48">
        <f t="shared" ca="1" si="448"/>
        <v>3860000</v>
      </c>
    </row>
    <row r="4036" spans="1:15" x14ac:dyDescent="0.25">
      <c r="A4036">
        <v>4021</v>
      </c>
      <c r="B4036" s="84">
        <v>36179</v>
      </c>
      <c r="C4036" s="47">
        <v>16.87</v>
      </c>
      <c r="D4036" s="47">
        <v>16.87</v>
      </c>
      <c r="E4036" s="47">
        <v>16.5</v>
      </c>
      <c r="F4036" s="47">
        <v>16.5</v>
      </c>
      <c r="G4036" s="48">
        <v>181600</v>
      </c>
      <c r="H4036" s="47">
        <v>3.07</v>
      </c>
      <c r="I4036" s="51">
        <f t="shared" si="442"/>
        <v>0.18606060606060604</v>
      </c>
      <c r="J4036" s="51">
        <f t="shared" ca="1" si="443"/>
        <v>2.5</v>
      </c>
      <c r="K4036" s="47">
        <f t="shared" si="444"/>
        <v>3.14</v>
      </c>
      <c r="L4036" s="47">
        <f t="shared" si="445"/>
        <v>3.14</v>
      </c>
      <c r="M4036" s="47">
        <f t="shared" si="446"/>
        <v>3.07</v>
      </c>
      <c r="N4036" s="47">
        <f t="shared" si="447"/>
        <v>3.07</v>
      </c>
      <c r="O4036" s="48">
        <f t="shared" ca="1" si="448"/>
        <v>454000</v>
      </c>
    </row>
    <row r="4037" spans="1:15" x14ac:dyDescent="0.25">
      <c r="A4037">
        <v>4022</v>
      </c>
      <c r="B4037" s="84">
        <v>36175</v>
      </c>
      <c r="C4037" s="47">
        <v>16.5</v>
      </c>
      <c r="D4037" s="47">
        <v>16.940000000000001</v>
      </c>
      <c r="E4037" s="47">
        <v>16.38</v>
      </c>
      <c r="F4037" s="47">
        <v>16.62</v>
      </c>
      <c r="G4037" s="48">
        <v>90000</v>
      </c>
      <c r="H4037" s="47">
        <v>3.1</v>
      </c>
      <c r="I4037" s="51">
        <f t="shared" si="442"/>
        <v>0.1865222623345367</v>
      </c>
      <c r="J4037" s="51">
        <f t="shared" ca="1" si="443"/>
        <v>2.5</v>
      </c>
      <c r="K4037" s="47">
        <f t="shared" si="444"/>
        <v>3.08</v>
      </c>
      <c r="L4037" s="47">
        <f t="shared" si="445"/>
        <v>3.16</v>
      </c>
      <c r="M4037" s="47">
        <f t="shared" si="446"/>
        <v>3.06</v>
      </c>
      <c r="N4037" s="47">
        <f t="shared" si="447"/>
        <v>3.1</v>
      </c>
      <c r="O4037" s="48">
        <f t="shared" ca="1" si="448"/>
        <v>225000</v>
      </c>
    </row>
    <row r="4038" spans="1:15" x14ac:dyDescent="0.25">
      <c r="A4038">
        <v>4023</v>
      </c>
      <c r="B4038" s="84">
        <v>36174</v>
      </c>
      <c r="C4038" s="47">
        <v>16.5</v>
      </c>
      <c r="D4038" s="47">
        <v>16.87</v>
      </c>
      <c r="E4038" s="47">
        <v>16.5</v>
      </c>
      <c r="F4038" s="47">
        <v>16.87</v>
      </c>
      <c r="G4038" s="48">
        <v>122100</v>
      </c>
      <c r="H4038" s="47">
        <v>3.14</v>
      </c>
      <c r="I4038" s="51">
        <f t="shared" si="442"/>
        <v>0.18612922347362182</v>
      </c>
      <c r="J4038" s="51">
        <f t="shared" ca="1" si="443"/>
        <v>2.5</v>
      </c>
      <c r="K4038" s="47">
        <f t="shared" si="444"/>
        <v>3.07</v>
      </c>
      <c r="L4038" s="47">
        <f t="shared" si="445"/>
        <v>3.14</v>
      </c>
      <c r="M4038" s="47">
        <f t="shared" si="446"/>
        <v>3.07</v>
      </c>
      <c r="N4038" s="47">
        <f t="shared" si="447"/>
        <v>3.14</v>
      </c>
      <c r="O4038" s="48">
        <f t="shared" ca="1" si="448"/>
        <v>305250</v>
      </c>
    </row>
    <row r="4039" spans="1:15" x14ac:dyDescent="0.25">
      <c r="A4039">
        <v>4024</v>
      </c>
      <c r="B4039" s="84">
        <v>36173</v>
      </c>
      <c r="C4039" s="47">
        <v>16.5</v>
      </c>
      <c r="D4039" s="47">
        <v>16.75</v>
      </c>
      <c r="E4039" s="47">
        <v>16.12</v>
      </c>
      <c r="F4039" s="47">
        <v>16.38</v>
      </c>
      <c r="G4039" s="48">
        <v>99700</v>
      </c>
      <c r="H4039" s="47">
        <v>3.05</v>
      </c>
      <c r="I4039" s="51">
        <f t="shared" si="442"/>
        <v>0.18620268620268621</v>
      </c>
      <c r="J4039" s="51">
        <f t="shared" ca="1" si="443"/>
        <v>2.5</v>
      </c>
      <c r="K4039" s="47">
        <f t="shared" si="444"/>
        <v>3.07</v>
      </c>
      <c r="L4039" s="47">
        <f t="shared" si="445"/>
        <v>3.12</v>
      </c>
      <c r="M4039" s="47">
        <f t="shared" si="446"/>
        <v>3</v>
      </c>
      <c r="N4039" s="47">
        <f t="shared" si="447"/>
        <v>3.05</v>
      </c>
      <c r="O4039" s="48">
        <f t="shared" ca="1" si="448"/>
        <v>249250</v>
      </c>
    </row>
    <row r="4040" spans="1:15" x14ac:dyDescent="0.25">
      <c r="A4040">
        <v>4025</v>
      </c>
      <c r="B4040" s="84">
        <v>36172</v>
      </c>
      <c r="C4040" s="47">
        <v>16.5</v>
      </c>
      <c r="D4040" s="47">
        <v>16.940000000000001</v>
      </c>
      <c r="E4040" s="47">
        <v>16.5</v>
      </c>
      <c r="F4040" s="47">
        <v>16.5</v>
      </c>
      <c r="G4040" s="48">
        <v>304100</v>
      </c>
      <c r="H4040" s="47">
        <v>3.07</v>
      </c>
      <c r="I4040" s="51">
        <f t="shared" si="442"/>
        <v>0.18606060606060604</v>
      </c>
      <c r="J4040" s="51">
        <f t="shared" ca="1" si="443"/>
        <v>2.5</v>
      </c>
      <c r="K4040" s="47">
        <f t="shared" si="444"/>
        <v>3.07</v>
      </c>
      <c r="L4040" s="47">
        <f t="shared" si="445"/>
        <v>3.15</v>
      </c>
      <c r="M4040" s="47">
        <f t="shared" si="446"/>
        <v>3.07</v>
      </c>
      <c r="N4040" s="47">
        <f t="shared" si="447"/>
        <v>3.07</v>
      </c>
      <c r="O4040" s="48">
        <f t="shared" ca="1" si="448"/>
        <v>760250</v>
      </c>
    </row>
    <row r="4041" spans="1:15" x14ac:dyDescent="0.25">
      <c r="A4041">
        <v>4026</v>
      </c>
      <c r="B4041" s="84">
        <v>36171</v>
      </c>
      <c r="C4041" s="47">
        <v>16.38</v>
      </c>
      <c r="D4041" s="47">
        <v>17.13</v>
      </c>
      <c r="E4041" s="47">
        <v>16.38</v>
      </c>
      <c r="F4041" s="47">
        <v>16.5</v>
      </c>
      <c r="G4041" s="48">
        <v>159200</v>
      </c>
      <c r="H4041" s="47">
        <v>3.07</v>
      </c>
      <c r="I4041" s="51">
        <f t="shared" si="442"/>
        <v>0.18606060606060604</v>
      </c>
      <c r="J4041" s="51">
        <f t="shared" ca="1" si="443"/>
        <v>2.5</v>
      </c>
      <c r="K4041" s="47">
        <f t="shared" si="444"/>
        <v>3.05</v>
      </c>
      <c r="L4041" s="47">
        <f t="shared" si="445"/>
        <v>3.19</v>
      </c>
      <c r="M4041" s="47">
        <f t="shared" si="446"/>
        <v>3.05</v>
      </c>
      <c r="N4041" s="47">
        <f t="shared" si="447"/>
        <v>3.07</v>
      </c>
      <c r="O4041" s="48">
        <f t="shared" ca="1" si="448"/>
        <v>398000</v>
      </c>
    </row>
    <row r="4042" spans="1:15" x14ac:dyDescent="0.25">
      <c r="A4042">
        <v>4027</v>
      </c>
      <c r="B4042" s="84">
        <v>36168</v>
      </c>
      <c r="C4042" s="47">
        <v>16.75</v>
      </c>
      <c r="D4042" s="47">
        <v>16.75</v>
      </c>
      <c r="E4042" s="47">
        <v>16.5</v>
      </c>
      <c r="F4042" s="47">
        <v>16.690000000000001</v>
      </c>
      <c r="G4042" s="48">
        <v>183700</v>
      </c>
      <c r="H4042" s="47">
        <v>3.11</v>
      </c>
      <c r="I4042" s="51">
        <f t="shared" si="442"/>
        <v>0.18633912522468543</v>
      </c>
      <c r="J4042" s="51">
        <f t="shared" ca="1" si="443"/>
        <v>2.5</v>
      </c>
      <c r="K4042" s="47">
        <f t="shared" si="444"/>
        <v>3.12</v>
      </c>
      <c r="L4042" s="47">
        <f t="shared" si="445"/>
        <v>3.12</v>
      </c>
      <c r="M4042" s="47">
        <f t="shared" si="446"/>
        <v>3.07</v>
      </c>
      <c r="N4042" s="47">
        <f t="shared" si="447"/>
        <v>3.11</v>
      </c>
      <c r="O4042" s="48">
        <f t="shared" ca="1" si="448"/>
        <v>459250</v>
      </c>
    </row>
    <row r="4043" spans="1:15" x14ac:dyDescent="0.25">
      <c r="A4043">
        <v>4028</v>
      </c>
      <c r="B4043" s="84">
        <v>36167</v>
      </c>
      <c r="C4043" s="47">
        <v>16.75</v>
      </c>
      <c r="D4043" s="47">
        <v>16.75</v>
      </c>
      <c r="E4043" s="47">
        <v>16.38</v>
      </c>
      <c r="F4043" s="47">
        <v>16.62</v>
      </c>
      <c r="G4043" s="48">
        <v>220500</v>
      </c>
      <c r="H4043" s="47">
        <v>3.1</v>
      </c>
      <c r="I4043" s="51">
        <f t="shared" si="442"/>
        <v>0.1865222623345367</v>
      </c>
      <c r="J4043" s="51">
        <f t="shared" ca="1" si="443"/>
        <v>2.5</v>
      </c>
      <c r="K4043" s="47">
        <f t="shared" si="444"/>
        <v>3.12</v>
      </c>
      <c r="L4043" s="47">
        <f t="shared" si="445"/>
        <v>3.12</v>
      </c>
      <c r="M4043" s="47">
        <f t="shared" si="446"/>
        <v>3.06</v>
      </c>
      <c r="N4043" s="47">
        <f t="shared" si="447"/>
        <v>3.1</v>
      </c>
      <c r="O4043" s="48">
        <f t="shared" ca="1" si="448"/>
        <v>551250</v>
      </c>
    </row>
    <row r="4044" spans="1:15" x14ac:dyDescent="0.25">
      <c r="A4044">
        <v>4029</v>
      </c>
      <c r="B4044" s="84">
        <v>36166</v>
      </c>
      <c r="C4044" s="47">
        <v>16.38</v>
      </c>
      <c r="D4044" s="47">
        <v>17.13</v>
      </c>
      <c r="E4044" s="47">
        <v>16.38</v>
      </c>
      <c r="F4044" s="47">
        <v>16.59</v>
      </c>
      <c r="G4044" s="48">
        <v>546100</v>
      </c>
      <c r="H4044" s="47">
        <v>3.09</v>
      </c>
      <c r="I4044" s="51">
        <f t="shared" si="442"/>
        <v>0.18625678119349004</v>
      </c>
      <c r="J4044" s="51">
        <f t="shared" ca="1" si="443"/>
        <v>2.5</v>
      </c>
      <c r="K4044" s="47">
        <f t="shared" si="444"/>
        <v>3.05</v>
      </c>
      <c r="L4044" s="47">
        <f t="shared" si="445"/>
        <v>3.19</v>
      </c>
      <c r="M4044" s="47">
        <f t="shared" si="446"/>
        <v>3.05</v>
      </c>
      <c r="N4044" s="47">
        <f t="shared" si="447"/>
        <v>3.09</v>
      </c>
      <c r="O4044" s="48">
        <f t="shared" ca="1" si="448"/>
        <v>1365250</v>
      </c>
    </row>
    <row r="4045" spans="1:15" x14ac:dyDescent="0.25">
      <c r="A4045">
        <v>4030</v>
      </c>
      <c r="B4045" s="84">
        <v>36165</v>
      </c>
      <c r="C4045" s="47">
        <v>16.87</v>
      </c>
      <c r="D4045" s="47">
        <v>17.5</v>
      </c>
      <c r="E4045" s="47">
        <v>16.38</v>
      </c>
      <c r="F4045" s="47">
        <v>16.38</v>
      </c>
      <c r="G4045" s="48">
        <v>496900</v>
      </c>
      <c r="H4045" s="47">
        <v>3.05</v>
      </c>
      <c r="I4045" s="51">
        <f t="shared" si="442"/>
        <v>0.18620268620268621</v>
      </c>
      <c r="J4045" s="51">
        <f t="shared" ca="1" si="443"/>
        <v>2.5</v>
      </c>
      <c r="K4045" s="47">
        <f t="shared" si="444"/>
        <v>3.14</v>
      </c>
      <c r="L4045" s="47">
        <f t="shared" si="445"/>
        <v>3.26</v>
      </c>
      <c r="M4045" s="47">
        <f t="shared" si="446"/>
        <v>3.05</v>
      </c>
      <c r="N4045" s="47">
        <f t="shared" si="447"/>
        <v>3.05</v>
      </c>
      <c r="O4045" s="48">
        <f t="shared" ca="1" si="448"/>
        <v>1242250</v>
      </c>
    </row>
    <row r="4046" spans="1:15" x14ac:dyDescent="0.25">
      <c r="A4046">
        <v>4031</v>
      </c>
      <c r="B4046" s="84">
        <v>36164</v>
      </c>
      <c r="C4046" s="47">
        <v>16.87</v>
      </c>
      <c r="D4046" s="47">
        <v>17.75</v>
      </c>
      <c r="E4046" s="47">
        <v>16.87</v>
      </c>
      <c r="F4046" s="47">
        <v>17.309999999999999</v>
      </c>
      <c r="G4046" s="48">
        <v>254800</v>
      </c>
      <c r="H4046" s="47">
        <v>3.23</v>
      </c>
      <c r="I4046" s="51">
        <f t="shared" si="442"/>
        <v>0.18659734257654537</v>
      </c>
      <c r="J4046" s="51">
        <f t="shared" ca="1" si="443"/>
        <v>2.5</v>
      </c>
      <c r="K4046" s="47">
        <f t="shared" si="444"/>
        <v>3.15</v>
      </c>
      <c r="L4046" s="47">
        <f t="shared" si="445"/>
        <v>3.31</v>
      </c>
      <c r="M4046" s="47">
        <f t="shared" si="446"/>
        <v>3.15</v>
      </c>
      <c r="N4046" s="47">
        <f t="shared" si="447"/>
        <v>3.23</v>
      </c>
      <c r="O4046" s="48">
        <f t="shared" ca="1" si="448"/>
        <v>637000</v>
      </c>
    </row>
    <row r="4047" spans="1:15" x14ac:dyDescent="0.25">
      <c r="A4047">
        <v>4032</v>
      </c>
      <c r="B4047" s="84">
        <v>36160</v>
      </c>
      <c r="C4047" s="47">
        <v>17</v>
      </c>
      <c r="D4047" s="47">
        <v>17.5</v>
      </c>
      <c r="E4047" s="47">
        <v>16.75</v>
      </c>
      <c r="F4047" s="47">
        <v>17.5</v>
      </c>
      <c r="G4047" s="48">
        <v>810400</v>
      </c>
      <c r="H4047" s="47">
        <v>3.26</v>
      </c>
      <c r="I4047" s="51">
        <f t="shared" si="442"/>
        <v>0.18628571428571428</v>
      </c>
      <c r="J4047" s="51">
        <f t="shared" ca="1" si="443"/>
        <v>2.5</v>
      </c>
      <c r="K4047" s="47">
        <f t="shared" si="444"/>
        <v>3.17</v>
      </c>
      <c r="L4047" s="47">
        <f t="shared" si="445"/>
        <v>3.26</v>
      </c>
      <c r="M4047" s="47">
        <f t="shared" si="446"/>
        <v>3.12</v>
      </c>
      <c r="N4047" s="47">
        <f t="shared" si="447"/>
        <v>3.26</v>
      </c>
      <c r="O4047" s="48">
        <f t="shared" ca="1" si="448"/>
        <v>2026000</v>
      </c>
    </row>
    <row r="4048" spans="1:15" x14ac:dyDescent="0.25">
      <c r="A4048">
        <v>4033</v>
      </c>
      <c r="B4048" s="84">
        <v>36159</v>
      </c>
      <c r="C4048" s="47">
        <v>17</v>
      </c>
      <c r="D4048" s="47">
        <v>17.25</v>
      </c>
      <c r="E4048" s="47">
        <v>17</v>
      </c>
      <c r="F4048" s="47">
        <v>17.190000000000001</v>
      </c>
      <c r="G4048" s="48">
        <v>670900</v>
      </c>
      <c r="H4048" s="47">
        <v>3.2</v>
      </c>
      <c r="I4048" s="51">
        <f t="shared" si="442"/>
        <v>0.18615474112856312</v>
      </c>
      <c r="J4048" s="51">
        <f t="shared" ca="1" si="443"/>
        <v>2.5</v>
      </c>
      <c r="K4048" s="47">
        <f t="shared" si="444"/>
        <v>3.16</v>
      </c>
      <c r="L4048" s="47">
        <f t="shared" si="445"/>
        <v>3.21</v>
      </c>
      <c r="M4048" s="47">
        <f t="shared" si="446"/>
        <v>3.16</v>
      </c>
      <c r="N4048" s="47">
        <f t="shared" si="447"/>
        <v>3.2</v>
      </c>
      <c r="O4048" s="48">
        <f t="shared" ca="1" si="448"/>
        <v>1677250</v>
      </c>
    </row>
    <row r="4049" spans="1:15" x14ac:dyDescent="0.25">
      <c r="A4049">
        <v>4034</v>
      </c>
      <c r="B4049" s="84">
        <v>36158</v>
      </c>
      <c r="C4049" s="47">
        <v>16.62</v>
      </c>
      <c r="D4049" s="47">
        <v>17.37</v>
      </c>
      <c r="E4049" s="47">
        <v>16.62</v>
      </c>
      <c r="F4049" s="47">
        <v>17.37</v>
      </c>
      <c r="G4049" s="48">
        <v>499700</v>
      </c>
      <c r="H4049" s="47">
        <v>3.24</v>
      </c>
      <c r="I4049" s="51">
        <f t="shared" ref="I4049:I4112" si="449">H4049/F4049</f>
        <v>0.18652849740932642</v>
      </c>
      <c r="J4049" s="51">
        <f t="shared" ref="J4049:J4112" ca="1" si="450">INDEX(OFFSET($T$15,0,0,$S$13+1,1),MATCH(B4049,OFFSET($Q$15,0,0,$S$13+1,1),-1))</f>
        <v>2.5</v>
      </c>
      <c r="K4049" s="47">
        <f t="shared" ref="K4049:K4112" si="451">ROUND($I4049*C4049,2)</f>
        <v>3.1</v>
      </c>
      <c r="L4049" s="47">
        <f t="shared" ref="L4049:L4112" si="452">ROUND($I4049*D4049,2)</f>
        <v>3.24</v>
      </c>
      <c r="M4049" s="47">
        <f t="shared" ref="M4049:M4112" si="453">ROUND($I4049*E4049,2)</f>
        <v>3.1</v>
      </c>
      <c r="N4049" s="47">
        <f t="shared" ref="N4049:N4112" si="454">ROUND($I4049*F4049,2)</f>
        <v>3.24</v>
      </c>
      <c r="O4049" s="48">
        <f t="shared" ref="O4049:O4112" ca="1" si="455">G4049*J4049</f>
        <v>1249250</v>
      </c>
    </row>
    <row r="4050" spans="1:15" x14ac:dyDescent="0.25">
      <c r="A4050">
        <v>4035</v>
      </c>
      <c r="B4050" s="84">
        <v>36157</v>
      </c>
      <c r="C4050" s="47">
        <v>17.13</v>
      </c>
      <c r="D4050" s="47">
        <v>17.13</v>
      </c>
      <c r="E4050" s="47">
        <v>16.62</v>
      </c>
      <c r="F4050" s="47">
        <v>17.13</v>
      </c>
      <c r="G4050" s="48">
        <v>135700</v>
      </c>
      <c r="H4050" s="47">
        <v>3.19</v>
      </c>
      <c r="I4050" s="51">
        <f t="shared" si="449"/>
        <v>0.18622300058377117</v>
      </c>
      <c r="J4050" s="51">
        <f t="shared" ca="1" si="450"/>
        <v>2.5</v>
      </c>
      <c r="K4050" s="47">
        <f t="shared" si="451"/>
        <v>3.19</v>
      </c>
      <c r="L4050" s="47">
        <f t="shared" si="452"/>
        <v>3.19</v>
      </c>
      <c r="M4050" s="47">
        <f t="shared" si="453"/>
        <v>3.1</v>
      </c>
      <c r="N4050" s="47">
        <f t="shared" si="454"/>
        <v>3.19</v>
      </c>
      <c r="O4050" s="48">
        <f t="shared" ca="1" si="455"/>
        <v>339250</v>
      </c>
    </row>
    <row r="4051" spans="1:15" x14ac:dyDescent="0.25">
      <c r="A4051">
        <v>4036</v>
      </c>
      <c r="B4051" s="84">
        <v>36153</v>
      </c>
      <c r="C4051" s="47">
        <v>16.87</v>
      </c>
      <c r="D4051" s="47">
        <v>17.25</v>
      </c>
      <c r="E4051" s="47">
        <v>16.87</v>
      </c>
      <c r="F4051" s="47">
        <v>17.13</v>
      </c>
      <c r="G4051" s="48">
        <v>15600</v>
      </c>
      <c r="H4051" s="47">
        <v>3.19</v>
      </c>
      <c r="I4051" s="51">
        <f t="shared" si="449"/>
        <v>0.18622300058377117</v>
      </c>
      <c r="J4051" s="51">
        <f t="shared" ca="1" si="450"/>
        <v>2.5</v>
      </c>
      <c r="K4051" s="47">
        <f t="shared" si="451"/>
        <v>3.14</v>
      </c>
      <c r="L4051" s="47">
        <f t="shared" si="452"/>
        <v>3.21</v>
      </c>
      <c r="M4051" s="47">
        <f t="shared" si="453"/>
        <v>3.14</v>
      </c>
      <c r="N4051" s="47">
        <f t="shared" si="454"/>
        <v>3.19</v>
      </c>
      <c r="O4051" s="48">
        <f t="shared" ca="1" si="455"/>
        <v>39000</v>
      </c>
    </row>
    <row r="4052" spans="1:15" x14ac:dyDescent="0.25">
      <c r="A4052">
        <v>4037</v>
      </c>
      <c r="B4052" s="84">
        <v>36152</v>
      </c>
      <c r="C4052" s="47">
        <v>16.87</v>
      </c>
      <c r="D4052" s="47">
        <v>17.13</v>
      </c>
      <c r="E4052" s="47">
        <v>16.87</v>
      </c>
      <c r="F4052" s="47">
        <v>17.13</v>
      </c>
      <c r="G4052" s="48">
        <v>451200</v>
      </c>
      <c r="H4052" s="47">
        <v>3.19</v>
      </c>
      <c r="I4052" s="51">
        <f t="shared" si="449"/>
        <v>0.18622300058377117</v>
      </c>
      <c r="J4052" s="51">
        <f t="shared" ca="1" si="450"/>
        <v>2.5</v>
      </c>
      <c r="K4052" s="47">
        <f t="shared" si="451"/>
        <v>3.14</v>
      </c>
      <c r="L4052" s="47">
        <f t="shared" si="452"/>
        <v>3.19</v>
      </c>
      <c r="M4052" s="47">
        <f t="shared" si="453"/>
        <v>3.14</v>
      </c>
      <c r="N4052" s="47">
        <f t="shared" si="454"/>
        <v>3.19</v>
      </c>
      <c r="O4052" s="48">
        <f t="shared" ca="1" si="455"/>
        <v>1128000</v>
      </c>
    </row>
    <row r="4053" spans="1:15" x14ac:dyDescent="0.25">
      <c r="A4053">
        <v>4038</v>
      </c>
      <c r="B4053" s="84">
        <v>36151</v>
      </c>
      <c r="C4053" s="47">
        <v>16.75</v>
      </c>
      <c r="D4053" s="47">
        <v>17.25</v>
      </c>
      <c r="E4053" s="47">
        <v>16.5</v>
      </c>
      <c r="F4053" s="47">
        <v>17.13</v>
      </c>
      <c r="G4053" s="48">
        <v>631200</v>
      </c>
      <c r="H4053" s="47">
        <v>3.19</v>
      </c>
      <c r="I4053" s="51">
        <f t="shared" si="449"/>
        <v>0.18622300058377117</v>
      </c>
      <c r="J4053" s="51">
        <f t="shared" ca="1" si="450"/>
        <v>2.5</v>
      </c>
      <c r="K4053" s="47">
        <f t="shared" si="451"/>
        <v>3.12</v>
      </c>
      <c r="L4053" s="47">
        <f t="shared" si="452"/>
        <v>3.21</v>
      </c>
      <c r="M4053" s="47">
        <f t="shared" si="453"/>
        <v>3.07</v>
      </c>
      <c r="N4053" s="47">
        <f t="shared" si="454"/>
        <v>3.19</v>
      </c>
      <c r="O4053" s="48">
        <f t="shared" ca="1" si="455"/>
        <v>1578000</v>
      </c>
    </row>
    <row r="4054" spans="1:15" x14ac:dyDescent="0.25">
      <c r="A4054">
        <v>4039</v>
      </c>
      <c r="B4054" s="84">
        <v>36150</v>
      </c>
      <c r="C4054" s="47">
        <v>16.440000000000001</v>
      </c>
      <c r="D4054" s="47">
        <v>17</v>
      </c>
      <c r="E4054" s="47">
        <v>16.12</v>
      </c>
      <c r="F4054" s="47">
        <v>16.75</v>
      </c>
      <c r="G4054" s="48">
        <v>603200</v>
      </c>
      <c r="H4054" s="47">
        <v>3.12</v>
      </c>
      <c r="I4054" s="51">
        <f t="shared" si="449"/>
        <v>0.18626865671641793</v>
      </c>
      <c r="J4054" s="51">
        <f t="shared" ca="1" si="450"/>
        <v>2.5</v>
      </c>
      <c r="K4054" s="47">
        <f t="shared" si="451"/>
        <v>3.06</v>
      </c>
      <c r="L4054" s="47">
        <f t="shared" si="452"/>
        <v>3.17</v>
      </c>
      <c r="M4054" s="47">
        <f t="shared" si="453"/>
        <v>3</v>
      </c>
      <c r="N4054" s="47">
        <f t="shared" si="454"/>
        <v>3.12</v>
      </c>
      <c r="O4054" s="48">
        <f t="shared" ca="1" si="455"/>
        <v>1508000</v>
      </c>
    </row>
    <row r="4055" spans="1:15" x14ac:dyDescent="0.25">
      <c r="A4055">
        <v>4040</v>
      </c>
      <c r="B4055" s="84">
        <v>36147</v>
      </c>
      <c r="C4055" s="47">
        <v>16.5</v>
      </c>
      <c r="D4055" s="47">
        <v>16.75</v>
      </c>
      <c r="E4055" s="47">
        <v>16.38</v>
      </c>
      <c r="F4055" s="47">
        <v>16.62</v>
      </c>
      <c r="G4055" s="48">
        <v>417700</v>
      </c>
      <c r="H4055" s="47">
        <v>3.1</v>
      </c>
      <c r="I4055" s="51">
        <f t="shared" si="449"/>
        <v>0.1865222623345367</v>
      </c>
      <c r="J4055" s="51">
        <f t="shared" ca="1" si="450"/>
        <v>2.5</v>
      </c>
      <c r="K4055" s="47">
        <f t="shared" si="451"/>
        <v>3.08</v>
      </c>
      <c r="L4055" s="47">
        <f t="shared" si="452"/>
        <v>3.12</v>
      </c>
      <c r="M4055" s="47">
        <f t="shared" si="453"/>
        <v>3.06</v>
      </c>
      <c r="N4055" s="47">
        <f t="shared" si="454"/>
        <v>3.1</v>
      </c>
      <c r="O4055" s="48">
        <f t="shared" ca="1" si="455"/>
        <v>1044250</v>
      </c>
    </row>
    <row r="4056" spans="1:15" x14ac:dyDescent="0.25">
      <c r="A4056">
        <v>4041</v>
      </c>
      <c r="B4056" s="84">
        <v>36146</v>
      </c>
      <c r="C4056" s="47">
        <v>15.88</v>
      </c>
      <c r="D4056" s="47">
        <v>16.75</v>
      </c>
      <c r="E4056" s="47">
        <v>15.75</v>
      </c>
      <c r="F4056" s="47">
        <v>16.75</v>
      </c>
      <c r="G4056" s="48">
        <v>66400</v>
      </c>
      <c r="H4056" s="47">
        <v>3.12</v>
      </c>
      <c r="I4056" s="51">
        <f t="shared" si="449"/>
        <v>0.18626865671641793</v>
      </c>
      <c r="J4056" s="51">
        <f t="shared" ca="1" si="450"/>
        <v>2.5</v>
      </c>
      <c r="K4056" s="47">
        <f t="shared" si="451"/>
        <v>2.96</v>
      </c>
      <c r="L4056" s="47">
        <f t="shared" si="452"/>
        <v>3.12</v>
      </c>
      <c r="M4056" s="47">
        <f t="shared" si="453"/>
        <v>2.93</v>
      </c>
      <c r="N4056" s="47">
        <f t="shared" si="454"/>
        <v>3.12</v>
      </c>
      <c r="O4056" s="48">
        <f t="shared" ca="1" si="455"/>
        <v>166000</v>
      </c>
    </row>
    <row r="4057" spans="1:15" x14ac:dyDescent="0.25">
      <c r="A4057">
        <v>4042</v>
      </c>
      <c r="B4057" s="84">
        <v>36145</v>
      </c>
      <c r="C4057" s="47">
        <v>16.12</v>
      </c>
      <c r="D4057" s="47">
        <v>16.25</v>
      </c>
      <c r="E4057" s="47">
        <v>15.62</v>
      </c>
      <c r="F4057" s="47">
        <v>16.12</v>
      </c>
      <c r="G4057" s="48">
        <v>77700</v>
      </c>
      <c r="H4057" s="47">
        <v>3</v>
      </c>
      <c r="I4057" s="51">
        <f t="shared" si="449"/>
        <v>0.18610421836228286</v>
      </c>
      <c r="J4057" s="51">
        <f t="shared" ca="1" si="450"/>
        <v>2.5</v>
      </c>
      <c r="K4057" s="47">
        <f t="shared" si="451"/>
        <v>3</v>
      </c>
      <c r="L4057" s="47">
        <f t="shared" si="452"/>
        <v>3.02</v>
      </c>
      <c r="M4057" s="47">
        <f t="shared" si="453"/>
        <v>2.91</v>
      </c>
      <c r="N4057" s="47">
        <f t="shared" si="454"/>
        <v>3</v>
      </c>
      <c r="O4057" s="48">
        <f t="shared" ca="1" si="455"/>
        <v>194250</v>
      </c>
    </row>
    <row r="4058" spans="1:15" x14ac:dyDescent="0.25">
      <c r="A4058">
        <v>4043</v>
      </c>
      <c r="B4058" s="84">
        <v>36144</v>
      </c>
      <c r="C4058" s="47">
        <v>16.5</v>
      </c>
      <c r="D4058" s="47">
        <v>16.5</v>
      </c>
      <c r="E4058" s="47">
        <v>15.56</v>
      </c>
      <c r="F4058" s="47">
        <v>15.75</v>
      </c>
      <c r="G4058" s="48">
        <v>181700</v>
      </c>
      <c r="H4058" s="47">
        <v>2.93</v>
      </c>
      <c r="I4058" s="51">
        <f t="shared" si="449"/>
        <v>0.18603174603174605</v>
      </c>
      <c r="J4058" s="51">
        <f t="shared" ca="1" si="450"/>
        <v>2.5</v>
      </c>
      <c r="K4058" s="47">
        <f t="shared" si="451"/>
        <v>3.07</v>
      </c>
      <c r="L4058" s="47">
        <f t="shared" si="452"/>
        <v>3.07</v>
      </c>
      <c r="M4058" s="47">
        <f t="shared" si="453"/>
        <v>2.89</v>
      </c>
      <c r="N4058" s="47">
        <f t="shared" si="454"/>
        <v>2.93</v>
      </c>
      <c r="O4058" s="48">
        <f t="shared" ca="1" si="455"/>
        <v>454250</v>
      </c>
    </row>
    <row r="4059" spans="1:15" x14ac:dyDescent="0.25">
      <c r="A4059">
        <v>4044</v>
      </c>
      <c r="B4059" s="84">
        <v>36143</v>
      </c>
      <c r="C4059" s="47">
        <v>16.87</v>
      </c>
      <c r="D4059" s="47">
        <v>16.87</v>
      </c>
      <c r="E4059" s="47">
        <v>16.38</v>
      </c>
      <c r="F4059" s="47">
        <v>16.62</v>
      </c>
      <c r="G4059" s="48">
        <v>68500</v>
      </c>
      <c r="H4059" s="47">
        <v>3.1</v>
      </c>
      <c r="I4059" s="51">
        <f t="shared" si="449"/>
        <v>0.1865222623345367</v>
      </c>
      <c r="J4059" s="51">
        <f t="shared" ca="1" si="450"/>
        <v>2.5</v>
      </c>
      <c r="K4059" s="47">
        <f t="shared" si="451"/>
        <v>3.15</v>
      </c>
      <c r="L4059" s="47">
        <f t="shared" si="452"/>
        <v>3.15</v>
      </c>
      <c r="M4059" s="47">
        <f t="shared" si="453"/>
        <v>3.06</v>
      </c>
      <c r="N4059" s="47">
        <f t="shared" si="454"/>
        <v>3.1</v>
      </c>
      <c r="O4059" s="48">
        <f t="shared" ca="1" si="455"/>
        <v>171250</v>
      </c>
    </row>
    <row r="4060" spans="1:15" x14ac:dyDescent="0.25">
      <c r="A4060">
        <v>4045</v>
      </c>
      <c r="B4060" s="84">
        <v>36140</v>
      </c>
      <c r="C4060" s="47">
        <v>16.87</v>
      </c>
      <c r="D4060" s="47">
        <v>16.87</v>
      </c>
      <c r="E4060" s="47">
        <v>16.62</v>
      </c>
      <c r="F4060" s="47">
        <v>16.87</v>
      </c>
      <c r="G4060" s="48">
        <v>164800</v>
      </c>
      <c r="H4060" s="47">
        <v>3.14</v>
      </c>
      <c r="I4060" s="51">
        <f t="shared" si="449"/>
        <v>0.18612922347362182</v>
      </c>
      <c r="J4060" s="51">
        <f t="shared" ca="1" si="450"/>
        <v>2.5</v>
      </c>
      <c r="K4060" s="47">
        <f t="shared" si="451"/>
        <v>3.14</v>
      </c>
      <c r="L4060" s="47">
        <f t="shared" si="452"/>
        <v>3.14</v>
      </c>
      <c r="M4060" s="47">
        <f t="shared" si="453"/>
        <v>3.09</v>
      </c>
      <c r="N4060" s="47">
        <f t="shared" si="454"/>
        <v>3.14</v>
      </c>
      <c r="O4060" s="48">
        <f t="shared" ca="1" si="455"/>
        <v>412000</v>
      </c>
    </row>
    <row r="4061" spans="1:15" x14ac:dyDescent="0.25">
      <c r="A4061">
        <v>4046</v>
      </c>
      <c r="B4061" s="84">
        <v>36139</v>
      </c>
      <c r="C4061" s="47">
        <v>16.62</v>
      </c>
      <c r="D4061" s="47">
        <v>16.87</v>
      </c>
      <c r="E4061" s="47">
        <v>16.62</v>
      </c>
      <c r="F4061" s="47">
        <v>16.87</v>
      </c>
      <c r="G4061" s="48">
        <v>106100</v>
      </c>
      <c r="H4061" s="47">
        <v>3.14</v>
      </c>
      <c r="I4061" s="51">
        <f t="shared" si="449"/>
        <v>0.18612922347362182</v>
      </c>
      <c r="J4061" s="51">
        <f t="shared" ca="1" si="450"/>
        <v>2.5</v>
      </c>
      <c r="K4061" s="47">
        <f t="shared" si="451"/>
        <v>3.09</v>
      </c>
      <c r="L4061" s="47">
        <f t="shared" si="452"/>
        <v>3.14</v>
      </c>
      <c r="M4061" s="47">
        <f t="shared" si="453"/>
        <v>3.09</v>
      </c>
      <c r="N4061" s="47">
        <f t="shared" si="454"/>
        <v>3.14</v>
      </c>
      <c r="O4061" s="48">
        <f t="shared" ca="1" si="455"/>
        <v>265250</v>
      </c>
    </row>
    <row r="4062" spans="1:15" x14ac:dyDescent="0.25">
      <c r="A4062">
        <v>4047</v>
      </c>
      <c r="B4062" s="84">
        <v>36138</v>
      </c>
      <c r="C4062" s="47">
        <v>16.809999999999999</v>
      </c>
      <c r="D4062" s="47">
        <v>16.940000000000001</v>
      </c>
      <c r="E4062" s="47">
        <v>16.75</v>
      </c>
      <c r="F4062" s="47">
        <v>16.75</v>
      </c>
      <c r="G4062" s="48">
        <v>94800</v>
      </c>
      <c r="H4062" s="47">
        <v>3.12</v>
      </c>
      <c r="I4062" s="51">
        <f t="shared" si="449"/>
        <v>0.18626865671641793</v>
      </c>
      <c r="J4062" s="51">
        <f t="shared" ca="1" si="450"/>
        <v>2.5</v>
      </c>
      <c r="K4062" s="47">
        <f t="shared" si="451"/>
        <v>3.13</v>
      </c>
      <c r="L4062" s="47">
        <f t="shared" si="452"/>
        <v>3.16</v>
      </c>
      <c r="M4062" s="47">
        <f t="shared" si="453"/>
        <v>3.12</v>
      </c>
      <c r="N4062" s="47">
        <f t="shared" si="454"/>
        <v>3.12</v>
      </c>
      <c r="O4062" s="48">
        <f t="shared" ca="1" si="455"/>
        <v>237000</v>
      </c>
    </row>
    <row r="4063" spans="1:15" x14ac:dyDescent="0.25">
      <c r="A4063">
        <v>4048</v>
      </c>
      <c r="B4063" s="84">
        <v>36137</v>
      </c>
      <c r="C4063" s="47">
        <v>17.13</v>
      </c>
      <c r="D4063" s="47">
        <v>17.25</v>
      </c>
      <c r="E4063" s="47">
        <v>16.62</v>
      </c>
      <c r="F4063" s="47">
        <v>16.940000000000001</v>
      </c>
      <c r="G4063" s="48">
        <v>336400</v>
      </c>
      <c r="H4063" s="47">
        <v>3.16</v>
      </c>
      <c r="I4063" s="51">
        <f t="shared" si="449"/>
        <v>0.18654073199527743</v>
      </c>
      <c r="J4063" s="51">
        <f t="shared" ca="1" si="450"/>
        <v>2.5</v>
      </c>
      <c r="K4063" s="47">
        <f t="shared" si="451"/>
        <v>3.2</v>
      </c>
      <c r="L4063" s="47">
        <f t="shared" si="452"/>
        <v>3.22</v>
      </c>
      <c r="M4063" s="47">
        <f t="shared" si="453"/>
        <v>3.1</v>
      </c>
      <c r="N4063" s="47">
        <f t="shared" si="454"/>
        <v>3.16</v>
      </c>
      <c r="O4063" s="48">
        <f t="shared" ca="1" si="455"/>
        <v>841000</v>
      </c>
    </row>
    <row r="4064" spans="1:15" x14ac:dyDescent="0.25">
      <c r="A4064">
        <v>4049</v>
      </c>
      <c r="B4064" s="84">
        <v>36136</v>
      </c>
      <c r="C4064" s="47">
        <v>16.87</v>
      </c>
      <c r="D4064" s="47">
        <v>17.25</v>
      </c>
      <c r="E4064" s="47">
        <v>16.87</v>
      </c>
      <c r="F4064" s="47">
        <v>17</v>
      </c>
      <c r="G4064" s="48">
        <v>333200</v>
      </c>
      <c r="H4064" s="47">
        <v>3.17</v>
      </c>
      <c r="I4064" s="51">
        <f t="shared" si="449"/>
        <v>0.18647058823529411</v>
      </c>
      <c r="J4064" s="51">
        <f t="shared" ca="1" si="450"/>
        <v>2.5</v>
      </c>
      <c r="K4064" s="47">
        <f t="shared" si="451"/>
        <v>3.15</v>
      </c>
      <c r="L4064" s="47">
        <f t="shared" si="452"/>
        <v>3.22</v>
      </c>
      <c r="M4064" s="47">
        <f t="shared" si="453"/>
        <v>3.15</v>
      </c>
      <c r="N4064" s="47">
        <f t="shared" si="454"/>
        <v>3.17</v>
      </c>
      <c r="O4064" s="48">
        <f t="shared" ca="1" si="455"/>
        <v>833000</v>
      </c>
    </row>
    <row r="4065" spans="1:15" x14ac:dyDescent="0.25">
      <c r="A4065">
        <v>4050</v>
      </c>
      <c r="B4065" s="84">
        <v>36133</v>
      </c>
      <c r="C4065" s="47">
        <v>17.25</v>
      </c>
      <c r="D4065" s="47">
        <v>17.25</v>
      </c>
      <c r="E4065" s="47">
        <v>16.62</v>
      </c>
      <c r="F4065" s="47">
        <v>16.75</v>
      </c>
      <c r="G4065" s="48">
        <v>259200</v>
      </c>
      <c r="H4065" s="47">
        <v>3.12</v>
      </c>
      <c r="I4065" s="51">
        <f t="shared" si="449"/>
        <v>0.18626865671641793</v>
      </c>
      <c r="J4065" s="51">
        <f t="shared" ca="1" si="450"/>
        <v>2.5</v>
      </c>
      <c r="K4065" s="47">
        <f t="shared" si="451"/>
        <v>3.21</v>
      </c>
      <c r="L4065" s="47">
        <f t="shared" si="452"/>
        <v>3.21</v>
      </c>
      <c r="M4065" s="47">
        <f t="shared" si="453"/>
        <v>3.1</v>
      </c>
      <c r="N4065" s="47">
        <f t="shared" si="454"/>
        <v>3.12</v>
      </c>
      <c r="O4065" s="48">
        <f t="shared" ca="1" si="455"/>
        <v>648000</v>
      </c>
    </row>
    <row r="4066" spans="1:15" x14ac:dyDescent="0.25">
      <c r="A4066">
        <v>4051</v>
      </c>
      <c r="B4066" s="84">
        <v>36132</v>
      </c>
      <c r="C4066" s="47">
        <v>17</v>
      </c>
      <c r="D4066" s="47">
        <v>17.25</v>
      </c>
      <c r="E4066" s="47">
        <v>17</v>
      </c>
      <c r="F4066" s="47">
        <v>17.13</v>
      </c>
      <c r="G4066" s="48">
        <v>266800</v>
      </c>
      <c r="H4066" s="47">
        <v>3.19</v>
      </c>
      <c r="I4066" s="51">
        <f t="shared" si="449"/>
        <v>0.18622300058377117</v>
      </c>
      <c r="J4066" s="51">
        <f t="shared" ca="1" si="450"/>
        <v>2.5</v>
      </c>
      <c r="K4066" s="47">
        <f t="shared" si="451"/>
        <v>3.17</v>
      </c>
      <c r="L4066" s="47">
        <f t="shared" si="452"/>
        <v>3.21</v>
      </c>
      <c r="M4066" s="47">
        <f t="shared" si="453"/>
        <v>3.17</v>
      </c>
      <c r="N4066" s="47">
        <f t="shared" si="454"/>
        <v>3.19</v>
      </c>
      <c r="O4066" s="48">
        <f t="shared" ca="1" si="455"/>
        <v>667000</v>
      </c>
    </row>
    <row r="4067" spans="1:15" x14ac:dyDescent="0.25">
      <c r="A4067">
        <v>4052</v>
      </c>
      <c r="B4067" s="84">
        <v>36131</v>
      </c>
      <c r="C4067" s="47">
        <v>16.62</v>
      </c>
      <c r="D4067" s="47">
        <v>17.13</v>
      </c>
      <c r="E4067" s="47">
        <v>16.62</v>
      </c>
      <c r="F4067" s="47">
        <v>17.059999999999999</v>
      </c>
      <c r="G4067" s="48">
        <v>90400</v>
      </c>
      <c r="H4067" s="47">
        <v>3.18</v>
      </c>
      <c r="I4067" s="51">
        <f t="shared" si="449"/>
        <v>0.18640093786635406</v>
      </c>
      <c r="J4067" s="51">
        <f t="shared" ca="1" si="450"/>
        <v>2.5</v>
      </c>
      <c r="K4067" s="47">
        <f t="shared" si="451"/>
        <v>3.1</v>
      </c>
      <c r="L4067" s="47">
        <f t="shared" si="452"/>
        <v>3.19</v>
      </c>
      <c r="M4067" s="47">
        <f t="shared" si="453"/>
        <v>3.1</v>
      </c>
      <c r="N4067" s="47">
        <f t="shared" si="454"/>
        <v>3.18</v>
      </c>
      <c r="O4067" s="48">
        <f t="shared" ca="1" si="455"/>
        <v>226000</v>
      </c>
    </row>
    <row r="4068" spans="1:15" x14ac:dyDescent="0.25">
      <c r="A4068">
        <v>4053</v>
      </c>
      <c r="B4068" s="84">
        <v>36130</v>
      </c>
      <c r="C4068" s="47">
        <v>16.62</v>
      </c>
      <c r="D4068" s="47">
        <v>17.25</v>
      </c>
      <c r="E4068" s="47">
        <v>16.62</v>
      </c>
      <c r="F4068" s="47">
        <v>17</v>
      </c>
      <c r="G4068" s="48">
        <v>585600</v>
      </c>
      <c r="H4068" s="47">
        <v>3.17</v>
      </c>
      <c r="I4068" s="51">
        <f t="shared" si="449"/>
        <v>0.18647058823529411</v>
      </c>
      <c r="J4068" s="51">
        <f t="shared" ca="1" si="450"/>
        <v>2.5</v>
      </c>
      <c r="K4068" s="47">
        <f t="shared" si="451"/>
        <v>3.1</v>
      </c>
      <c r="L4068" s="47">
        <f t="shared" si="452"/>
        <v>3.22</v>
      </c>
      <c r="M4068" s="47">
        <f t="shared" si="453"/>
        <v>3.1</v>
      </c>
      <c r="N4068" s="47">
        <f t="shared" si="454"/>
        <v>3.17</v>
      </c>
      <c r="O4068" s="48">
        <f t="shared" ca="1" si="455"/>
        <v>1464000</v>
      </c>
    </row>
    <row r="4069" spans="1:15" x14ac:dyDescent="0.25">
      <c r="A4069">
        <v>4054</v>
      </c>
      <c r="B4069" s="84">
        <v>36129</v>
      </c>
      <c r="C4069" s="47">
        <v>17.5</v>
      </c>
      <c r="D4069" s="47">
        <v>17.5</v>
      </c>
      <c r="E4069" s="47">
        <v>16.75</v>
      </c>
      <c r="F4069" s="47">
        <v>17.13</v>
      </c>
      <c r="G4069" s="48">
        <v>514900</v>
      </c>
      <c r="H4069" s="47">
        <v>3.19</v>
      </c>
      <c r="I4069" s="51">
        <f t="shared" si="449"/>
        <v>0.18622300058377117</v>
      </c>
      <c r="J4069" s="51">
        <f t="shared" ca="1" si="450"/>
        <v>2.5</v>
      </c>
      <c r="K4069" s="47">
        <f t="shared" si="451"/>
        <v>3.26</v>
      </c>
      <c r="L4069" s="47">
        <f t="shared" si="452"/>
        <v>3.26</v>
      </c>
      <c r="M4069" s="47">
        <f t="shared" si="453"/>
        <v>3.12</v>
      </c>
      <c r="N4069" s="47">
        <f t="shared" si="454"/>
        <v>3.19</v>
      </c>
      <c r="O4069" s="48">
        <f t="shared" ca="1" si="455"/>
        <v>1287250</v>
      </c>
    </row>
    <row r="4070" spans="1:15" x14ac:dyDescent="0.25">
      <c r="A4070">
        <v>4055</v>
      </c>
      <c r="B4070" s="84">
        <v>36126</v>
      </c>
      <c r="C4070" s="47">
        <v>17.13</v>
      </c>
      <c r="D4070" s="47">
        <v>17.5</v>
      </c>
      <c r="E4070" s="47">
        <v>17.13</v>
      </c>
      <c r="F4070" s="47">
        <v>17.13</v>
      </c>
      <c r="G4070" s="48">
        <v>14800</v>
      </c>
      <c r="H4070" s="47">
        <v>3.19</v>
      </c>
      <c r="I4070" s="51">
        <f t="shared" si="449"/>
        <v>0.18622300058377117</v>
      </c>
      <c r="J4070" s="51">
        <f t="shared" ca="1" si="450"/>
        <v>2.5</v>
      </c>
      <c r="K4070" s="47">
        <f t="shared" si="451"/>
        <v>3.19</v>
      </c>
      <c r="L4070" s="47">
        <f t="shared" si="452"/>
        <v>3.26</v>
      </c>
      <c r="M4070" s="47">
        <f t="shared" si="453"/>
        <v>3.19</v>
      </c>
      <c r="N4070" s="47">
        <f t="shared" si="454"/>
        <v>3.19</v>
      </c>
      <c r="O4070" s="48">
        <f t="shared" ca="1" si="455"/>
        <v>37000</v>
      </c>
    </row>
    <row r="4071" spans="1:15" x14ac:dyDescent="0.25">
      <c r="A4071">
        <v>4056</v>
      </c>
      <c r="B4071" s="84">
        <v>36124</v>
      </c>
      <c r="C4071" s="47">
        <v>17</v>
      </c>
      <c r="D4071" s="47">
        <v>17.63</v>
      </c>
      <c r="E4071" s="47">
        <v>17</v>
      </c>
      <c r="F4071" s="47">
        <v>17.37</v>
      </c>
      <c r="G4071" s="48">
        <v>1517200</v>
      </c>
      <c r="H4071" s="47">
        <v>3.24</v>
      </c>
      <c r="I4071" s="51">
        <f t="shared" si="449"/>
        <v>0.18652849740932642</v>
      </c>
      <c r="J4071" s="51">
        <f t="shared" ca="1" si="450"/>
        <v>2.5</v>
      </c>
      <c r="K4071" s="47">
        <f t="shared" si="451"/>
        <v>3.17</v>
      </c>
      <c r="L4071" s="47">
        <f t="shared" si="452"/>
        <v>3.29</v>
      </c>
      <c r="M4071" s="47">
        <f t="shared" si="453"/>
        <v>3.17</v>
      </c>
      <c r="N4071" s="47">
        <f t="shared" si="454"/>
        <v>3.24</v>
      </c>
      <c r="O4071" s="48">
        <f t="shared" ca="1" si="455"/>
        <v>3793000</v>
      </c>
    </row>
    <row r="4072" spans="1:15" x14ac:dyDescent="0.25">
      <c r="A4072">
        <v>4057</v>
      </c>
      <c r="B4072" s="84">
        <v>36123</v>
      </c>
      <c r="C4072" s="47">
        <v>17.87</v>
      </c>
      <c r="D4072" s="47">
        <v>18.13</v>
      </c>
      <c r="E4072" s="47">
        <v>17.25</v>
      </c>
      <c r="F4072" s="47">
        <v>17.309999999999999</v>
      </c>
      <c r="G4072" s="48">
        <v>706400</v>
      </c>
      <c r="H4072" s="47">
        <v>3.23</v>
      </c>
      <c r="I4072" s="51">
        <f t="shared" si="449"/>
        <v>0.18659734257654537</v>
      </c>
      <c r="J4072" s="51">
        <f t="shared" ca="1" si="450"/>
        <v>2.5</v>
      </c>
      <c r="K4072" s="47">
        <f t="shared" si="451"/>
        <v>3.33</v>
      </c>
      <c r="L4072" s="47">
        <f t="shared" si="452"/>
        <v>3.38</v>
      </c>
      <c r="M4072" s="47">
        <f t="shared" si="453"/>
        <v>3.22</v>
      </c>
      <c r="N4072" s="47">
        <f t="shared" si="454"/>
        <v>3.23</v>
      </c>
      <c r="O4072" s="48">
        <f t="shared" ca="1" si="455"/>
        <v>1766000</v>
      </c>
    </row>
    <row r="4073" spans="1:15" x14ac:dyDescent="0.25">
      <c r="A4073">
        <v>4058</v>
      </c>
      <c r="B4073" s="84">
        <v>36122</v>
      </c>
      <c r="C4073" s="47">
        <v>18.13</v>
      </c>
      <c r="D4073" s="47">
        <v>18.25</v>
      </c>
      <c r="E4073" s="47">
        <v>17.75</v>
      </c>
      <c r="F4073" s="47">
        <v>18.13</v>
      </c>
      <c r="G4073" s="48">
        <v>402500</v>
      </c>
      <c r="H4073" s="47">
        <v>3.38</v>
      </c>
      <c r="I4073" s="51">
        <f t="shared" si="449"/>
        <v>0.18643132928847214</v>
      </c>
      <c r="J4073" s="51">
        <f t="shared" ca="1" si="450"/>
        <v>2.5</v>
      </c>
      <c r="K4073" s="47">
        <f t="shared" si="451"/>
        <v>3.38</v>
      </c>
      <c r="L4073" s="47">
        <f t="shared" si="452"/>
        <v>3.4</v>
      </c>
      <c r="M4073" s="47">
        <f t="shared" si="453"/>
        <v>3.31</v>
      </c>
      <c r="N4073" s="47">
        <f t="shared" si="454"/>
        <v>3.38</v>
      </c>
      <c r="O4073" s="48">
        <f t="shared" ca="1" si="455"/>
        <v>1006250</v>
      </c>
    </row>
    <row r="4074" spans="1:15" x14ac:dyDescent="0.25">
      <c r="A4074">
        <v>4059</v>
      </c>
      <c r="B4074" s="84">
        <v>36119</v>
      </c>
      <c r="C4074" s="47">
        <v>17.75</v>
      </c>
      <c r="D4074" s="47">
        <v>18.13</v>
      </c>
      <c r="E4074" s="47">
        <v>17.5</v>
      </c>
      <c r="F4074" s="47">
        <v>18</v>
      </c>
      <c r="G4074" s="48">
        <v>224100</v>
      </c>
      <c r="H4074" s="47">
        <v>3.35</v>
      </c>
      <c r="I4074" s="51">
        <f t="shared" si="449"/>
        <v>0.18611111111111112</v>
      </c>
      <c r="J4074" s="51">
        <f t="shared" ca="1" si="450"/>
        <v>2.5</v>
      </c>
      <c r="K4074" s="47">
        <f t="shared" si="451"/>
        <v>3.3</v>
      </c>
      <c r="L4074" s="47">
        <f t="shared" si="452"/>
        <v>3.37</v>
      </c>
      <c r="M4074" s="47">
        <f t="shared" si="453"/>
        <v>3.26</v>
      </c>
      <c r="N4074" s="47">
        <f t="shared" si="454"/>
        <v>3.35</v>
      </c>
      <c r="O4074" s="48">
        <f t="shared" ca="1" si="455"/>
        <v>560250</v>
      </c>
    </row>
    <row r="4075" spans="1:15" x14ac:dyDescent="0.25">
      <c r="A4075">
        <v>4060</v>
      </c>
      <c r="B4075" s="84">
        <v>36118</v>
      </c>
      <c r="C4075" s="47">
        <v>16.940000000000001</v>
      </c>
      <c r="D4075" s="47">
        <v>18.37</v>
      </c>
      <c r="E4075" s="47">
        <v>16.809999999999999</v>
      </c>
      <c r="F4075" s="47">
        <v>18.37</v>
      </c>
      <c r="G4075" s="48">
        <v>201200</v>
      </c>
      <c r="H4075" s="47">
        <v>3.42</v>
      </c>
      <c r="I4075" s="51">
        <f t="shared" si="449"/>
        <v>0.18617310832879694</v>
      </c>
      <c r="J4075" s="51">
        <f t="shared" ca="1" si="450"/>
        <v>2.5</v>
      </c>
      <c r="K4075" s="47">
        <f t="shared" si="451"/>
        <v>3.15</v>
      </c>
      <c r="L4075" s="47">
        <f t="shared" si="452"/>
        <v>3.42</v>
      </c>
      <c r="M4075" s="47">
        <f t="shared" si="453"/>
        <v>3.13</v>
      </c>
      <c r="N4075" s="47">
        <f t="shared" si="454"/>
        <v>3.42</v>
      </c>
      <c r="O4075" s="48">
        <f t="shared" ca="1" si="455"/>
        <v>503000</v>
      </c>
    </row>
    <row r="4076" spans="1:15" x14ac:dyDescent="0.25">
      <c r="A4076">
        <v>4061</v>
      </c>
      <c r="B4076" s="84">
        <v>36117</v>
      </c>
      <c r="C4076" s="47">
        <v>18.5</v>
      </c>
      <c r="D4076" s="47">
        <v>18.5</v>
      </c>
      <c r="E4076" s="47">
        <v>16.62</v>
      </c>
      <c r="F4076" s="47">
        <v>17</v>
      </c>
      <c r="G4076" s="48">
        <v>70000</v>
      </c>
      <c r="H4076" s="47">
        <v>3.17</v>
      </c>
      <c r="I4076" s="51">
        <f t="shared" si="449"/>
        <v>0.18647058823529411</v>
      </c>
      <c r="J4076" s="51">
        <f t="shared" ca="1" si="450"/>
        <v>2.5</v>
      </c>
      <c r="K4076" s="47">
        <f t="shared" si="451"/>
        <v>3.45</v>
      </c>
      <c r="L4076" s="47">
        <f t="shared" si="452"/>
        <v>3.45</v>
      </c>
      <c r="M4076" s="47">
        <f t="shared" si="453"/>
        <v>3.1</v>
      </c>
      <c r="N4076" s="47">
        <f t="shared" si="454"/>
        <v>3.17</v>
      </c>
      <c r="O4076" s="48">
        <f t="shared" ca="1" si="455"/>
        <v>175000</v>
      </c>
    </row>
    <row r="4077" spans="1:15" x14ac:dyDescent="0.25">
      <c r="A4077">
        <v>4062</v>
      </c>
      <c r="B4077" s="84">
        <v>36116</v>
      </c>
      <c r="C4077" s="47">
        <v>18.63</v>
      </c>
      <c r="D4077" s="47">
        <v>18.63</v>
      </c>
      <c r="E4077" s="47">
        <v>18.059999999999999</v>
      </c>
      <c r="F4077" s="47">
        <v>18.440000000000001</v>
      </c>
      <c r="G4077" s="48">
        <v>324800</v>
      </c>
      <c r="H4077" s="47">
        <v>3.44</v>
      </c>
      <c r="I4077" s="51">
        <f t="shared" si="449"/>
        <v>0.18655097613882862</v>
      </c>
      <c r="J4077" s="51">
        <f t="shared" ca="1" si="450"/>
        <v>2.5</v>
      </c>
      <c r="K4077" s="47">
        <f t="shared" si="451"/>
        <v>3.48</v>
      </c>
      <c r="L4077" s="47">
        <f t="shared" si="452"/>
        <v>3.48</v>
      </c>
      <c r="M4077" s="47">
        <f t="shared" si="453"/>
        <v>3.37</v>
      </c>
      <c r="N4077" s="47">
        <f t="shared" si="454"/>
        <v>3.44</v>
      </c>
      <c r="O4077" s="48">
        <f t="shared" ca="1" si="455"/>
        <v>812000</v>
      </c>
    </row>
    <row r="4078" spans="1:15" x14ac:dyDescent="0.25">
      <c r="A4078">
        <v>4063</v>
      </c>
      <c r="B4078" s="84">
        <v>36115</v>
      </c>
      <c r="C4078" s="47">
        <v>18.25</v>
      </c>
      <c r="D4078" s="47">
        <v>18.559999999999999</v>
      </c>
      <c r="E4078" s="47">
        <v>18.13</v>
      </c>
      <c r="F4078" s="47">
        <v>18.559999999999999</v>
      </c>
      <c r="G4078" s="48">
        <v>195300</v>
      </c>
      <c r="H4078" s="47">
        <v>3.46</v>
      </c>
      <c r="I4078" s="51">
        <f t="shared" si="449"/>
        <v>0.18642241379310345</v>
      </c>
      <c r="J4078" s="51">
        <f t="shared" ca="1" si="450"/>
        <v>2.5</v>
      </c>
      <c r="K4078" s="47">
        <f t="shared" si="451"/>
        <v>3.4</v>
      </c>
      <c r="L4078" s="47">
        <f t="shared" si="452"/>
        <v>3.46</v>
      </c>
      <c r="M4078" s="47">
        <f t="shared" si="453"/>
        <v>3.38</v>
      </c>
      <c r="N4078" s="47">
        <f t="shared" si="454"/>
        <v>3.46</v>
      </c>
      <c r="O4078" s="48">
        <f t="shared" ca="1" si="455"/>
        <v>488250</v>
      </c>
    </row>
    <row r="4079" spans="1:15" x14ac:dyDescent="0.25">
      <c r="A4079">
        <v>4064</v>
      </c>
      <c r="B4079" s="84">
        <v>36112</v>
      </c>
      <c r="C4079" s="47">
        <v>18.47</v>
      </c>
      <c r="D4079" s="47">
        <v>18.53</v>
      </c>
      <c r="E4079" s="47">
        <v>18.13</v>
      </c>
      <c r="F4079" s="47">
        <v>18.13</v>
      </c>
      <c r="G4079" s="48">
        <v>55300</v>
      </c>
      <c r="H4079" s="47">
        <v>3.38</v>
      </c>
      <c r="I4079" s="51">
        <f t="shared" si="449"/>
        <v>0.18643132928847214</v>
      </c>
      <c r="J4079" s="51">
        <f t="shared" ca="1" si="450"/>
        <v>2.5</v>
      </c>
      <c r="K4079" s="47">
        <f t="shared" si="451"/>
        <v>3.44</v>
      </c>
      <c r="L4079" s="47">
        <f t="shared" si="452"/>
        <v>3.45</v>
      </c>
      <c r="M4079" s="47">
        <f t="shared" si="453"/>
        <v>3.38</v>
      </c>
      <c r="N4079" s="47">
        <f t="shared" si="454"/>
        <v>3.38</v>
      </c>
      <c r="O4079" s="48">
        <f t="shared" ca="1" si="455"/>
        <v>138250</v>
      </c>
    </row>
    <row r="4080" spans="1:15" x14ac:dyDescent="0.25">
      <c r="A4080">
        <v>4065</v>
      </c>
      <c r="B4080" s="84">
        <v>36111</v>
      </c>
      <c r="C4080" s="47">
        <v>18.25</v>
      </c>
      <c r="D4080" s="47">
        <v>18.63</v>
      </c>
      <c r="E4080" s="47">
        <v>18.13</v>
      </c>
      <c r="F4080" s="47">
        <v>18.25</v>
      </c>
      <c r="G4080" s="48">
        <v>130100</v>
      </c>
      <c r="H4080" s="47">
        <v>3.4</v>
      </c>
      <c r="I4080" s="51">
        <f t="shared" si="449"/>
        <v>0.18630136986301368</v>
      </c>
      <c r="J4080" s="51">
        <f t="shared" ca="1" si="450"/>
        <v>2.5</v>
      </c>
      <c r="K4080" s="47">
        <f t="shared" si="451"/>
        <v>3.4</v>
      </c>
      <c r="L4080" s="47">
        <f t="shared" si="452"/>
        <v>3.47</v>
      </c>
      <c r="M4080" s="47">
        <f t="shared" si="453"/>
        <v>3.38</v>
      </c>
      <c r="N4080" s="47">
        <f t="shared" si="454"/>
        <v>3.4</v>
      </c>
      <c r="O4080" s="48">
        <f t="shared" ca="1" si="455"/>
        <v>325250</v>
      </c>
    </row>
    <row r="4081" spans="1:15" x14ac:dyDescent="0.25">
      <c r="A4081">
        <v>4066</v>
      </c>
      <c r="B4081" s="84">
        <v>36110</v>
      </c>
      <c r="C4081" s="47">
        <v>18.37</v>
      </c>
      <c r="D4081" s="47">
        <v>18.87</v>
      </c>
      <c r="E4081" s="47">
        <v>18.190000000000001</v>
      </c>
      <c r="F4081" s="47">
        <v>18.309999999999999</v>
      </c>
      <c r="G4081" s="48">
        <v>114400</v>
      </c>
      <c r="H4081" s="47">
        <v>3.41</v>
      </c>
      <c r="I4081" s="51">
        <f t="shared" si="449"/>
        <v>0.18623702894593119</v>
      </c>
      <c r="J4081" s="51">
        <f t="shared" ca="1" si="450"/>
        <v>2.5</v>
      </c>
      <c r="K4081" s="47">
        <f t="shared" si="451"/>
        <v>3.42</v>
      </c>
      <c r="L4081" s="47">
        <f t="shared" si="452"/>
        <v>3.51</v>
      </c>
      <c r="M4081" s="47">
        <f t="shared" si="453"/>
        <v>3.39</v>
      </c>
      <c r="N4081" s="47">
        <f t="shared" si="454"/>
        <v>3.41</v>
      </c>
      <c r="O4081" s="48">
        <f t="shared" ca="1" si="455"/>
        <v>286000</v>
      </c>
    </row>
    <row r="4082" spans="1:15" x14ac:dyDescent="0.25">
      <c r="A4082">
        <v>4067</v>
      </c>
      <c r="B4082" s="84">
        <v>36109</v>
      </c>
      <c r="C4082" s="47">
        <v>18.75</v>
      </c>
      <c r="D4082" s="47">
        <v>19.25</v>
      </c>
      <c r="E4082" s="47">
        <v>18.190000000000001</v>
      </c>
      <c r="F4082" s="47">
        <v>18.37</v>
      </c>
      <c r="G4082" s="48">
        <v>184400</v>
      </c>
      <c r="H4082" s="47">
        <v>3.42</v>
      </c>
      <c r="I4082" s="51">
        <f t="shared" si="449"/>
        <v>0.18617310832879694</v>
      </c>
      <c r="J4082" s="51">
        <f t="shared" ca="1" si="450"/>
        <v>2.5</v>
      </c>
      <c r="K4082" s="47">
        <f t="shared" si="451"/>
        <v>3.49</v>
      </c>
      <c r="L4082" s="47">
        <f t="shared" si="452"/>
        <v>3.58</v>
      </c>
      <c r="M4082" s="47">
        <f t="shared" si="453"/>
        <v>3.39</v>
      </c>
      <c r="N4082" s="47">
        <f t="shared" si="454"/>
        <v>3.42</v>
      </c>
      <c r="O4082" s="48">
        <f t="shared" ca="1" si="455"/>
        <v>461000</v>
      </c>
    </row>
    <row r="4083" spans="1:15" x14ac:dyDescent="0.25">
      <c r="A4083">
        <v>4068</v>
      </c>
      <c r="B4083" s="84">
        <v>36108</v>
      </c>
      <c r="C4083" s="47">
        <v>18.87</v>
      </c>
      <c r="D4083" s="47">
        <v>19.25</v>
      </c>
      <c r="E4083" s="47">
        <v>18.559999999999999</v>
      </c>
      <c r="F4083" s="47">
        <v>19</v>
      </c>
      <c r="G4083" s="48">
        <v>123700</v>
      </c>
      <c r="H4083" s="47">
        <v>3.54</v>
      </c>
      <c r="I4083" s="51">
        <f t="shared" si="449"/>
        <v>0.18631578947368421</v>
      </c>
      <c r="J4083" s="51">
        <f t="shared" ca="1" si="450"/>
        <v>2.5</v>
      </c>
      <c r="K4083" s="47">
        <f t="shared" si="451"/>
        <v>3.52</v>
      </c>
      <c r="L4083" s="47">
        <f t="shared" si="452"/>
        <v>3.59</v>
      </c>
      <c r="M4083" s="47">
        <f t="shared" si="453"/>
        <v>3.46</v>
      </c>
      <c r="N4083" s="47">
        <f t="shared" si="454"/>
        <v>3.54</v>
      </c>
      <c r="O4083" s="48">
        <f t="shared" ca="1" si="455"/>
        <v>309250</v>
      </c>
    </row>
    <row r="4084" spans="1:15" x14ac:dyDescent="0.25">
      <c r="A4084">
        <v>4069</v>
      </c>
      <c r="B4084" s="84">
        <v>36105</v>
      </c>
      <c r="C4084" s="47">
        <v>18.75</v>
      </c>
      <c r="D4084" s="47">
        <v>19</v>
      </c>
      <c r="E4084" s="47">
        <v>18.75</v>
      </c>
      <c r="F4084" s="47">
        <v>19</v>
      </c>
      <c r="G4084" s="48">
        <v>95300</v>
      </c>
      <c r="H4084" s="47">
        <v>3.54</v>
      </c>
      <c r="I4084" s="51">
        <f t="shared" si="449"/>
        <v>0.18631578947368421</v>
      </c>
      <c r="J4084" s="51">
        <f t="shared" ca="1" si="450"/>
        <v>2.5</v>
      </c>
      <c r="K4084" s="47">
        <f t="shared" si="451"/>
        <v>3.49</v>
      </c>
      <c r="L4084" s="47">
        <f t="shared" si="452"/>
        <v>3.54</v>
      </c>
      <c r="M4084" s="47">
        <f t="shared" si="453"/>
        <v>3.49</v>
      </c>
      <c r="N4084" s="47">
        <f t="shared" si="454"/>
        <v>3.54</v>
      </c>
      <c r="O4084" s="48">
        <f t="shared" ca="1" si="455"/>
        <v>238250</v>
      </c>
    </row>
    <row r="4085" spans="1:15" x14ac:dyDescent="0.25">
      <c r="A4085">
        <v>4070</v>
      </c>
      <c r="B4085" s="84">
        <v>36104</v>
      </c>
      <c r="C4085" s="47">
        <v>18.13</v>
      </c>
      <c r="D4085" s="47">
        <v>18.87</v>
      </c>
      <c r="E4085" s="47">
        <v>18.13</v>
      </c>
      <c r="F4085" s="47">
        <v>18.87</v>
      </c>
      <c r="G4085" s="48">
        <v>190900</v>
      </c>
      <c r="H4085" s="47">
        <v>3.52</v>
      </c>
      <c r="I4085" s="51">
        <f t="shared" si="449"/>
        <v>0.18653948065712772</v>
      </c>
      <c r="J4085" s="51">
        <f t="shared" ca="1" si="450"/>
        <v>2.5</v>
      </c>
      <c r="K4085" s="47">
        <f t="shared" si="451"/>
        <v>3.38</v>
      </c>
      <c r="L4085" s="47">
        <f t="shared" si="452"/>
        <v>3.52</v>
      </c>
      <c r="M4085" s="47">
        <f t="shared" si="453"/>
        <v>3.38</v>
      </c>
      <c r="N4085" s="47">
        <f t="shared" si="454"/>
        <v>3.52</v>
      </c>
      <c r="O4085" s="48">
        <f t="shared" ca="1" si="455"/>
        <v>477250</v>
      </c>
    </row>
    <row r="4086" spans="1:15" x14ac:dyDescent="0.25">
      <c r="A4086">
        <v>4071</v>
      </c>
      <c r="B4086" s="84">
        <v>36103</v>
      </c>
      <c r="C4086" s="47">
        <v>19.059999999999999</v>
      </c>
      <c r="D4086" s="47">
        <v>19.38</v>
      </c>
      <c r="E4086" s="47">
        <v>18.37</v>
      </c>
      <c r="F4086" s="47">
        <v>18.87</v>
      </c>
      <c r="G4086" s="48">
        <v>52100</v>
      </c>
      <c r="H4086" s="47">
        <v>3.52</v>
      </c>
      <c r="I4086" s="51">
        <f t="shared" si="449"/>
        <v>0.18653948065712772</v>
      </c>
      <c r="J4086" s="51">
        <f t="shared" ca="1" si="450"/>
        <v>2.5</v>
      </c>
      <c r="K4086" s="47">
        <f t="shared" si="451"/>
        <v>3.56</v>
      </c>
      <c r="L4086" s="47">
        <f t="shared" si="452"/>
        <v>3.62</v>
      </c>
      <c r="M4086" s="47">
        <f t="shared" si="453"/>
        <v>3.43</v>
      </c>
      <c r="N4086" s="47">
        <f t="shared" si="454"/>
        <v>3.52</v>
      </c>
      <c r="O4086" s="48">
        <f t="shared" ca="1" si="455"/>
        <v>130250</v>
      </c>
    </row>
    <row r="4087" spans="1:15" x14ac:dyDescent="0.25">
      <c r="A4087">
        <v>4072</v>
      </c>
      <c r="B4087" s="84">
        <v>36102</v>
      </c>
      <c r="C4087" s="47">
        <v>18.87</v>
      </c>
      <c r="D4087" s="47">
        <v>19.309999999999999</v>
      </c>
      <c r="E4087" s="47">
        <v>18.87</v>
      </c>
      <c r="F4087" s="47">
        <v>19.12</v>
      </c>
      <c r="G4087" s="48">
        <v>335700</v>
      </c>
      <c r="H4087" s="47">
        <v>3.56</v>
      </c>
      <c r="I4087" s="51">
        <f t="shared" si="449"/>
        <v>0.18619246861924685</v>
      </c>
      <c r="J4087" s="51">
        <f t="shared" ca="1" si="450"/>
        <v>2.5</v>
      </c>
      <c r="K4087" s="47">
        <f t="shared" si="451"/>
        <v>3.51</v>
      </c>
      <c r="L4087" s="47">
        <f t="shared" si="452"/>
        <v>3.6</v>
      </c>
      <c r="M4087" s="47">
        <f t="shared" si="453"/>
        <v>3.51</v>
      </c>
      <c r="N4087" s="47">
        <f t="shared" si="454"/>
        <v>3.56</v>
      </c>
      <c r="O4087" s="48">
        <f t="shared" ca="1" si="455"/>
        <v>839250</v>
      </c>
    </row>
    <row r="4088" spans="1:15" x14ac:dyDescent="0.25">
      <c r="A4088">
        <v>4073</v>
      </c>
      <c r="B4088" s="84">
        <v>36101</v>
      </c>
      <c r="C4088" s="47">
        <v>19.12</v>
      </c>
      <c r="D4088" s="47">
        <v>19.559999999999999</v>
      </c>
      <c r="E4088" s="47">
        <v>18.75</v>
      </c>
      <c r="F4088" s="47">
        <v>18.87</v>
      </c>
      <c r="G4088" s="48">
        <v>272800</v>
      </c>
      <c r="H4088" s="47">
        <v>3.52</v>
      </c>
      <c r="I4088" s="51">
        <f t="shared" si="449"/>
        <v>0.18653948065712772</v>
      </c>
      <c r="J4088" s="51">
        <f t="shared" ca="1" si="450"/>
        <v>2.5</v>
      </c>
      <c r="K4088" s="47">
        <f t="shared" si="451"/>
        <v>3.57</v>
      </c>
      <c r="L4088" s="47">
        <f t="shared" si="452"/>
        <v>3.65</v>
      </c>
      <c r="M4088" s="47">
        <f t="shared" si="453"/>
        <v>3.5</v>
      </c>
      <c r="N4088" s="47">
        <f t="shared" si="454"/>
        <v>3.52</v>
      </c>
      <c r="O4088" s="48">
        <f t="shared" ca="1" si="455"/>
        <v>682000</v>
      </c>
    </row>
    <row r="4089" spans="1:15" x14ac:dyDescent="0.25">
      <c r="A4089">
        <v>4074</v>
      </c>
      <c r="B4089" s="84">
        <v>36098</v>
      </c>
      <c r="C4089" s="47">
        <v>17.559999999999999</v>
      </c>
      <c r="D4089" s="47">
        <v>18.75</v>
      </c>
      <c r="E4089" s="47">
        <v>17.559999999999999</v>
      </c>
      <c r="F4089" s="47">
        <v>18</v>
      </c>
      <c r="G4089" s="48">
        <v>130900</v>
      </c>
      <c r="H4089" s="47">
        <v>3.35</v>
      </c>
      <c r="I4089" s="51">
        <f t="shared" si="449"/>
        <v>0.18611111111111112</v>
      </c>
      <c r="J4089" s="51">
        <f t="shared" ca="1" si="450"/>
        <v>2.5</v>
      </c>
      <c r="K4089" s="47">
        <f t="shared" si="451"/>
        <v>3.27</v>
      </c>
      <c r="L4089" s="47">
        <f t="shared" si="452"/>
        <v>3.49</v>
      </c>
      <c r="M4089" s="47">
        <f t="shared" si="453"/>
        <v>3.27</v>
      </c>
      <c r="N4089" s="47">
        <f t="shared" si="454"/>
        <v>3.35</v>
      </c>
      <c r="O4089" s="48">
        <f t="shared" ca="1" si="455"/>
        <v>327250</v>
      </c>
    </row>
    <row r="4090" spans="1:15" x14ac:dyDescent="0.25">
      <c r="A4090">
        <v>4075</v>
      </c>
      <c r="B4090" s="84">
        <v>36097</v>
      </c>
      <c r="C4090" s="47">
        <v>16.559999999999999</v>
      </c>
      <c r="D4090" s="47">
        <v>17.37</v>
      </c>
      <c r="E4090" s="47">
        <v>16.25</v>
      </c>
      <c r="F4090" s="47">
        <v>17.37</v>
      </c>
      <c r="G4090" s="48">
        <v>208500</v>
      </c>
      <c r="H4090" s="47">
        <v>3.24</v>
      </c>
      <c r="I4090" s="51">
        <f t="shared" si="449"/>
        <v>0.18652849740932642</v>
      </c>
      <c r="J4090" s="51">
        <f t="shared" ca="1" si="450"/>
        <v>2.5</v>
      </c>
      <c r="K4090" s="47">
        <f t="shared" si="451"/>
        <v>3.09</v>
      </c>
      <c r="L4090" s="47">
        <f t="shared" si="452"/>
        <v>3.24</v>
      </c>
      <c r="M4090" s="47">
        <f t="shared" si="453"/>
        <v>3.03</v>
      </c>
      <c r="N4090" s="47">
        <f t="shared" si="454"/>
        <v>3.24</v>
      </c>
      <c r="O4090" s="48">
        <f t="shared" ca="1" si="455"/>
        <v>521250</v>
      </c>
    </row>
    <row r="4091" spans="1:15" x14ac:dyDescent="0.25">
      <c r="A4091">
        <v>4076</v>
      </c>
      <c r="B4091" s="84">
        <v>36096</v>
      </c>
      <c r="C4091" s="47">
        <v>18.87</v>
      </c>
      <c r="D4091" s="47">
        <v>18.87</v>
      </c>
      <c r="E4091" s="47">
        <v>16.87</v>
      </c>
      <c r="F4091" s="47">
        <v>17.13</v>
      </c>
      <c r="G4091" s="48">
        <v>162900</v>
      </c>
      <c r="H4091" s="47">
        <v>3.19</v>
      </c>
      <c r="I4091" s="51">
        <f t="shared" si="449"/>
        <v>0.18622300058377117</v>
      </c>
      <c r="J4091" s="51">
        <f t="shared" ca="1" si="450"/>
        <v>2.5</v>
      </c>
      <c r="K4091" s="47">
        <f t="shared" si="451"/>
        <v>3.51</v>
      </c>
      <c r="L4091" s="47">
        <f t="shared" si="452"/>
        <v>3.51</v>
      </c>
      <c r="M4091" s="47">
        <f t="shared" si="453"/>
        <v>3.14</v>
      </c>
      <c r="N4091" s="47">
        <f t="shared" si="454"/>
        <v>3.19</v>
      </c>
      <c r="O4091" s="48">
        <f t="shared" ca="1" si="455"/>
        <v>407250</v>
      </c>
    </row>
    <row r="4092" spans="1:15" x14ac:dyDescent="0.25">
      <c r="A4092">
        <v>4077</v>
      </c>
      <c r="B4092" s="84">
        <v>36095</v>
      </c>
      <c r="C4092" s="47">
        <v>19.5</v>
      </c>
      <c r="D4092" s="47">
        <v>19.62</v>
      </c>
      <c r="E4092" s="47">
        <v>18.5</v>
      </c>
      <c r="F4092" s="47">
        <v>19</v>
      </c>
      <c r="G4092" s="48">
        <v>160100</v>
      </c>
      <c r="H4092" s="47">
        <v>3.54</v>
      </c>
      <c r="I4092" s="51">
        <f t="shared" si="449"/>
        <v>0.18631578947368421</v>
      </c>
      <c r="J4092" s="51">
        <f t="shared" ca="1" si="450"/>
        <v>2.5</v>
      </c>
      <c r="K4092" s="47">
        <f t="shared" si="451"/>
        <v>3.63</v>
      </c>
      <c r="L4092" s="47">
        <f t="shared" si="452"/>
        <v>3.66</v>
      </c>
      <c r="M4092" s="47">
        <f t="shared" si="453"/>
        <v>3.45</v>
      </c>
      <c r="N4092" s="47">
        <f t="shared" si="454"/>
        <v>3.54</v>
      </c>
      <c r="O4092" s="48">
        <f t="shared" ca="1" si="455"/>
        <v>400250</v>
      </c>
    </row>
    <row r="4093" spans="1:15" x14ac:dyDescent="0.25">
      <c r="A4093">
        <v>4078</v>
      </c>
      <c r="B4093" s="84">
        <v>36094</v>
      </c>
      <c r="C4093" s="47">
        <v>18.690000000000001</v>
      </c>
      <c r="D4093" s="47">
        <v>19.12</v>
      </c>
      <c r="E4093" s="47">
        <v>18.559999999999999</v>
      </c>
      <c r="F4093" s="47">
        <v>18.63</v>
      </c>
      <c r="G4093" s="48">
        <v>141700</v>
      </c>
      <c r="H4093" s="47">
        <v>3.47</v>
      </c>
      <c r="I4093" s="51">
        <f t="shared" si="449"/>
        <v>0.18625872249060657</v>
      </c>
      <c r="J4093" s="51">
        <f t="shared" ca="1" si="450"/>
        <v>2.5</v>
      </c>
      <c r="K4093" s="47">
        <f t="shared" si="451"/>
        <v>3.48</v>
      </c>
      <c r="L4093" s="47">
        <f t="shared" si="452"/>
        <v>3.56</v>
      </c>
      <c r="M4093" s="47">
        <f t="shared" si="453"/>
        <v>3.46</v>
      </c>
      <c r="N4093" s="47">
        <f t="shared" si="454"/>
        <v>3.47</v>
      </c>
      <c r="O4093" s="48">
        <f t="shared" ca="1" si="455"/>
        <v>354250</v>
      </c>
    </row>
    <row r="4094" spans="1:15" x14ac:dyDescent="0.25">
      <c r="A4094">
        <v>4079</v>
      </c>
      <c r="B4094" s="84">
        <v>36091</v>
      </c>
      <c r="C4094" s="47">
        <v>19.38</v>
      </c>
      <c r="D4094" s="47">
        <v>20.25</v>
      </c>
      <c r="E4094" s="47">
        <v>18.690000000000001</v>
      </c>
      <c r="F4094" s="47">
        <v>18.87</v>
      </c>
      <c r="G4094" s="48">
        <v>390000</v>
      </c>
      <c r="H4094" s="47">
        <v>3.52</v>
      </c>
      <c r="I4094" s="51">
        <f t="shared" si="449"/>
        <v>0.18653948065712772</v>
      </c>
      <c r="J4094" s="51">
        <f t="shared" ca="1" si="450"/>
        <v>2.5</v>
      </c>
      <c r="K4094" s="47">
        <f t="shared" si="451"/>
        <v>3.62</v>
      </c>
      <c r="L4094" s="47">
        <f t="shared" si="452"/>
        <v>3.78</v>
      </c>
      <c r="M4094" s="47">
        <f t="shared" si="453"/>
        <v>3.49</v>
      </c>
      <c r="N4094" s="47">
        <f t="shared" si="454"/>
        <v>3.52</v>
      </c>
      <c r="O4094" s="48">
        <f t="shared" ca="1" si="455"/>
        <v>975000</v>
      </c>
    </row>
    <row r="4095" spans="1:15" x14ac:dyDescent="0.25">
      <c r="A4095">
        <v>4080</v>
      </c>
      <c r="B4095" s="84">
        <v>36090</v>
      </c>
      <c r="C4095" s="47">
        <v>19.059999999999999</v>
      </c>
      <c r="D4095" s="47">
        <v>20</v>
      </c>
      <c r="E4095" s="47">
        <v>18.5</v>
      </c>
      <c r="F4095" s="47">
        <v>19.809999999999999</v>
      </c>
      <c r="G4095" s="48">
        <v>142400</v>
      </c>
      <c r="H4095" s="47">
        <v>3.69</v>
      </c>
      <c r="I4095" s="51">
        <f t="shared" si="449"/>
        <v>0.18626956082786472</v>
      </c>
      <c r="J4095" s="51">
        <f t="shared" ca="1" si="450"/>
        <v>2.5</v>
      </c>
      <c r="K4095" s="47">
        <f t="shared" si="451"/>
        <v>3.55</v>
      </c>
      <c r="L4095" s="47">
        <f t="shared" si="452"/>
        <v>3.73</v>
      </c>
      <c r="M4095" s="47">
        <f t="shared" si="453"/>
        <v>3.45</v>
      </c>
      <c r="N4095" s="47">
        <f t="shared" si="454"/>
        <v>3.69</v>
      </c>
      <c r="O4095" s="48">
        <f t="shared" ca="1" si="455"/>
        <v>356000</v>
      </c>
    </row>
    <row r="4096" spans="1:15" x14ac:dyDescent="0.25">
      <c r="A4096">
        <v>4081</v>
      </c>
      <c r="B4096" s="84">
        <v>36089</v>
      </c>
      <c r="C4096" s="47">
        <v>17.75</v>
      </c>
      <c r="D4096" s="47">
        <v>19</v>
      </c>
      <c r="E4096" s="47">
        <v>17</v>
      </c>
      <c r="F4096" s="47">
        <v>18.940000000000001</v>
      </c>
      <c r="G4096" s="48">
        <v>247700</v>
      </c>
      <c r="H4096" s="47">
        <v>3.53</v>
      </c>
      <c r="I4096" s="51">
        <f t="shared" si="449"/>
        <v>0.1863780359028511</v>
      </c>
      <c r="J4096" s="51">
        <f t="shared" ca="1" si="450"/>
        <v>2.5</v>
      </c>
      <c r="K4096" s="47">
        <f t="shared" si="451"/>
        <v>3.31</v>
      </c>
      <c r="L4096" s="47">
        <f t="shared" si="452"/>
        <v>3.54</v>
      </c>
      <c r="M4096" s="47">
        <f t="shared" si="453"/>
        <v>3.17</v>
      </c>
      <c r="N4096" s="47">
        <f t="shared" si="454"/>
        <v>3.53</v>
      </c>
      <c r="O4096" s="48">
        <f t="shared" ca="1" si="455"/>
        <v>619250</v>
      </c>
    </row>
    <row r="4097" spans="1:15" x14ac:dyDescent="0.25">
      <c r="A4097">
        <v>4082</v>
      </c>
      <c r="B4097" s="84">
        <v>36088</v>
      </c>
      <c r="C4097" s="47">
        <v>16.75</v>
      </c>
      <c r="D4097" s="47">
        <v>17.690000000000001</v>
      </c>
      <c r="E4097" s="47">
        <v>16.75</v>
      </c>
      <c r="F4097" s="47">
        <v>17.440000000000001</v>
      </c>
      <c r="G4097" s="48">
        <v>92000</v>
      </c>
      <c r="H4097" s="47">
        <v>3.25</v>
      </c>
      <c r="I4097" s="51">
        <f t="shared" si="449"/>
        <v>0.18635321100917429</v>
      </c>
      <c r="J4097" s="51">
        <f t="shared" ca="1" si="450"/>
        <v>2.5</v>
      </c>
      <c r="K4097" s="47">
        <f t="shared" si="451"/>
        <v>3.12</v>
      </c>
      <c r="L4097" s="47">
        <f t="shared" si="452"/>
        <v>3.3</v>
      </c>
      <c r="M4097" s="47">
        <f t="shared" si="453"/>
        <v>3.12</v>
      </c>
      <c r="N4097" s="47">
        <f t="shared" si="454"/>
        <v>3.25</v>
      </c>
      <c r="O4097" s="48">
        <f t="shared" ca="1" si="455"/>
        <v>230000</v>
      </c>
    </row>
    <row r="4098" spans="1:15" x14ac:dyDescent="0.25">
      <c r="A4098">
        <v>4083</v>
      </c>
      <c r="B4098" s="84">
        <v>36087</v>
      </c>
      <c r="C4098" s="47">
        <v>16</v>
      </c>
      <c r="D4098" s="47">
        <v>16.87</v>
      </c>
      <c r="E4098" s="47">
        <v>15.69</v>
      </c>
      <c r="F4098" s="47">
        <v>16.75</v>
      </c>
      <c r="G4098" s="48">
        <v>144900</v>
      </c>
      <c r="H4098" s="47">
        <v>3.12</v>
      </c>
      <c r="I4098" s="51">
        <f t="shared" si="449"/>
        <v>0.18626865671641793</v>
      </c>
      <c r="J4098" s="51">
        <f t="shared" ca="1" si="450"/>
        <v>2.5</v>
      </c>
      <c r="K4098" s="47">
        <f t="shared" si="451"/>
        <v>2.98</v>
      </c>
      <c r="L4098" s="47">
        <f t="shared" si="452"/>
        <v>3.14</v>
      </c>
      <c r="M4098" s="47">
        <f t="shared" si="453"/>
        <v>2.92</v>
      </c>
      <c r="N4098" s="47">
        <f t="shared" si="454"/>
        <v>3.12</v>
      </c>
      <c r="O4098" s="48">
        <f t="shared" ca="1" si="455"/>
        <v>362250</v>
      </c>
    </row>
    <row r="4099" spans="1:15" x14ac:dyDescent="0.25">
      <c r="A4099">
        <v>4084</v>
      </c>
      <c r="B4099" s="84">
        <v>36084</v>
      </c>
      <c r="C4099" s="47">
        <v>14.75</v>
      </c>
      <c r="D4099" s="47">
        <v>15.94</v>
      </c>
      <c r="E4099" s="47">
        <v>14</v>
      </c>
      <c r="F4099" s="47">
        <v>15.94</v>
      </c>
      <c r="G4099" s="48">
        <v>258500</v>
      </c>
      <c r="H4099" s="47">
        <v>2.97</v>
      </c>
      <c r="I4099" s="51">
        <f t="shared" si="449"/>
        <v>0.18632371392722713</v>
      </c>
      <c r="J4099" s="51">
        <f t="shared" ca="1" si="450"/>
        <v>2.5</v>
      </c>
      <c r="K4099" s="47">
        <f t="shared" si="451"/>
        <v>2.75</v>
      </c>
      <c r="L4099" s="47">
        <f t="shared" si="452"/>
        <v>2.97</v>
      </c>
      <c r="M4099" s="47">
        <f t="shared" si="453"/>
        <v>2.61</v>
      </c>
      <c r="N4099" s="47">
        <f t="shared" si="454"/>
        <v>2.97</v>
      </c>
      <c r="O4099" s="48">
        <f t="shared" ca="1" si="455"/>
        <v>646250</v>
      </c>
    </row>
    <row r="4100" spans="1:15" x14ac:dyDescent="0.25">
      <c r="A4100">
        <v>4085</v>
      </c>
      <c r="B4100" s="84">
        <v>36083</v>
      </c>
      <c r="C4100" s="47">
        <v>14.13</v>
      </c>
      <c r="D4100" s="47">
        <v>14.5</v>
      </c>
      <c r="E4100" s="47">
        <v>13.87</v>
      </c>
      <c r="F4100" s="47">
        <v>14.5</v>
      </c>
      <c r="G4100" s="48">
        <v>110500</v>
      </c>
      <c r="H4100" s="47">
        <v>2.7</v>
      </c>
      <c r="I4100" s="51">
        <f t="shared" si="449"/>
        <v>0.18620689655172415</v>
      </c>
      <c r="J4100" s="51">
        <f t="shared" ca="1" si="450"/>
        <v>2.5</v>
      </c>
      <c r="K4100" s="47">
        <f t="shared" si="451"/>
        <v>2.63</v>
      </c>
      <c r="L4100" s="47">
        <f t="shared" si="452"/>
        <v>2.7</v>
      </c>
      <c r="M4100" s="47">
        <f t="shared" si="453"/>
        <v>2.58</v>
      </c>
      <c r="N4100" s="47">
        <f t="shared" si="454"/>
        <v>2.7</v>
      </c>
      <c r="O4100" s="48">
        <f t="shared" ca="1" si="455"/>
        <v>276250</v>
      </c>
    </row>
    <row r="4101" spans="1:15" x14ac:dyDescent="0.25">
      <c r="A4101">
        <v>4086</v>
      </c>
      <c r="B4101" s="84">
        <v>36082</v>
      </c>
      <c r="C4101" s="47">
        <v>13.87</v>
      </c>
      <c r="D4101" s="47">
        <v>14.5</v>
      </c>
      <c r="E4101" s="47">
        <v>13.37</v>
      </c>
      <c r="F4101" s="47">
        <v>14</v>
      </c>
      <c r="G4101" s="48">
        <v>753600</v>
      </c>
      <c r="H4101" s="47">
        <v>2.61</v>
      </c>
      <c r="I4101" s="51">
        <f t="shared" si="449"/>
        <v>0.18642857142857142</v>
      </c>
      <c r="J4101" s="51">
        <f t="shared" ca="1" si="450"/>
        <v>2.5</v>
      </c>
      <c r="K4101" s="47">
        <f t="shared" si="451"/>
        <v>2.59</v>
      </c>
      <c r="L4101" s="47">
        <f t="shared" si="452"/>
        <v>2.7</v>
      </c>
      <c r="M4101" s="47">
        <f t="shared" si="453"/>
        <v>2.4900000000000002</v>
      </c>
      <c r="N4101" s="47">
        <f t="shared" si="454"/>
        <v>2.61</v>
      </c>
      <c r="O4101" s="48">
        <f t="shared" ca="1" si="455"/>
        <v>1884000</v>
      </c>
    </row>
    <row r="4102" spans="1:15" x14ac:dyDescent="0.25">
      <c r="A4102">
        <v>4087</v>
      </c>
      <c r="B4102" s="84">
        <v>36081</v>
      </c>
      <c r="C4102" s="47">
        <v>13.25</v>
      </c>
      <c r="D4102" s="47">
        <v>13.87</v>
      </c>
      <c r="E4102" s="47">
        <v>13.13</v>
      </c>
      <c r="F4102" s="47">
        <v>13.5</v>
      </c>
      <c r="G4102" s="48">
        <v>112100</v>
      </c>
      <c r="H4102" s="47">
        <v>2.52</v>
      </c>
      <c r="I4102" s="51">
        <f t="shared" si="449"/>
        <v>0.18666666666666668</v>
      </c>
      <c r="J4102" s="51">
        <f t="shared" ca="1" si="450"/>
        <v>2.5</v>
      </c>
      <c r="K4102" s="47">
        <f t="shared" si="451"/>
        <v>2.4700000000000002</v>
      </c>
      <c r="L4102" s="47">
        <f t="shared" si="452"/>
        <v>2.59</v>
      </c>
      <c r="M4102" s="47">
        <f t="shared" si="453"/>
        <v>2.4500000000000002</v>
      </c>
      <c r="N4102" s="47">
        <f t="shared" si="454"/>
        <v>2.52</v>
      </c>
      <c r="O4102" s="48">
        <f t="shared" ca="1" si="455"/>
        <v>280250</v>
      </c>
    </row>
    <row r="4103" spans="1:15" x14ac:dyDescent="0.25">
      <c r="A4103">
        <v>4088</v>
      </c>
      <c r="B4103" s="84">
        <v>36080</v>
      </c>
      <c r="C4103" s="47">
        <v>14.25</v>
      </c>
      <c r="D4103" s="47">
        <v>14.25</v>
      </c>
      <c r="E4103" s="47">
        <v>13.25</v>
      </c>
      <c r="F4103" s="47">
        <v>13.37</v>
      </c>
      <c r="G4103" s="48">
        <v>215300</v>
      </c>
      <c r="H4103" s="47">
        <v>2.4900000000000002</v>
      </c>
      <c r="I4103" s="51">
        <f t="shared" si="449"/>
        <v>0.18623784592370982</v>
      </c>
      <c r="J4103" s="51">
        <f t="shared" ca="1" si="450"/>
        <v>2.5</v>
      </c>
      <c r="K4103" s="47">
        <f t="shared" si="451"/>
        <v>2.65</v>
      </c>
      <c r="L4103" s="47">
        <f t="shared" si="452"/>
        <v>2.65</v>
      </c>
      <c r="M4103" s="47">
        <f t="shared" si="453"/>
        <v>2.4700000000000002</v>
      </c>
      <c r="N4103" s="47">
        <f t="shared" si="454"/>
        <v>2.4900000000000002</v>
      </c>
      <c r="O4103" s="48">
        <f t="shared" ca="1" si="455"/>
        <v>538250</v>
      </c>
    </row>
    <row r="4104" spans="1:15" x14ac:dyDescent="0.25">
      <c r="A4104">
        <v>4089</v>
      </c>
      <c r="B4104" s="84">
        <v>36077</v>
      </c>
      <c r="C4104" s="47">
        <v>12.87</v>
      </c>
      <c r="D4104" s="47">
        <v>14.25</v>
      </c>
      <c r="E4104" s="47">
        <v>12.37</v>
      </c>
      <c r="F4104" s="47">
        <v>14</v>
      </c>
      <c r="G4104" s="48">
        <v>191600</v>
      </c>
      <c r="H4104" s="47">
        <v>2.61</v>
      </c>
      <c r="I4104" s="51">
        <f t="shared" si="449"/>
        <v>0.18642857142857142</v>
      </c>
      <c r="J4104" s="51">
        <f t="shared" ca="1" si="450"/>
        <v>2.5</v>
      </c>
      <c r="K4104" s="47">
        <f t="shared" si="451"/>
        <v>2.4</v>
      </c>
      <c r="L4104" s="47">
        <f t="shared" si="452"/>
        <v>2.66</v>
      </c>
      <c r="M4104" s="47">
        <f t="shared" si="453"/>
        <v>2.31</v>
      </c>
      <c r="N4104" s="47">
        <f t="shared" si="454"/>
        <v>2.61</v>
      </c>
      <c r="O4104" s="48">
        <f t="shared" ca="1" si="455"/>
        <v>479000</v>
      </c>
    </row>
    <row r="4105" spans="1:15" x14ac:dyDescent="0.25">
      <c r="A4105">
        <v>4090</v>
      </c>
      <c r="B4105" s="84">
        <v>36076</v>
      </c>
      <c r="C4105" s="47">
        <v>13.44</v>
      </c>
      <c r="D4105" s="47">
        <v>13.87</v>
      </c>
      <c r="E4105" s="47">
        <v>12.94</v>
      </c>
      <c r="F4105" s="47">
        <v>13</v>
      </c>
      <c r="G4105" s="48">
        <v>392800</v>
      </c>
      <c r="H4105" s="47">
        <v>2.42</v>
      </c>
      <c r="I4105" s="51">
        <f t="shared" si="449"/>
        <v>0.18615384615384614</v>
      </c>
      <c r="J4105" s="51">
        <f t="shared" ca="1" si="450"/>
        <v>2.5</v>
      </c>
      <c r="K4105" s="47">
        <f t="shared" si="451"/>
        <v>2.5</v>
      </c>
      <c r="L4105" s="47">
        <f t="shared" si="452"/>
        <v>2.58</v>
      </c>
      <c r="M4105" s="47">
        <f t="shared" si="453"/>
        <v>2.41</v>
      </c>
      <c r="N4105" s="47">
        <f t="shared" si="454"/>
        <v>2.42</v>
      </c>
      <c r="O4105" s="48">
        <f t="shared" ca="1" si="455"/>
        <v>982000</v>
      </c>
    </row>
    <row r="4106" spans="1:15" x14ac:dyDescent="0.25">
      <c r="A4106">
        <v>4091</v>
      </c>
      <c r="B4106" s="84">
        <v>36075</v>
      </c>
      <c r="C4106" s="47">
        <v>14.37</v>
      </c>
      <c r="D4106" s="47">
        <v>15</v>
      </c>
      <c r="E4106" s="47">
        <v>13.06</v>
      </c>
      <c r="F4106" s="47">
        <v>13.63</v>
      </c>
      <c r="G4106" s="48">
        <v>320500</v>
      </c>
      <c r="H4106" s="47">
        <v>2.54</v>
      </c>
      <c r="I4106" s="51">
        <f t="shared" si="449"/>
        <v>0.18635363169479088</v>
      </c>
      <c r="J4106" s="51">
        <f t="shared" ca="1" si="450"/>
        <v>2.5</v>
      </c>
      <c r="K4106" s="47">
        <f t="shared" si="451"/>
        <v>2.68</v>
      </c>
      <c r="L4106" s="47">
        <f t="shared" si="452"/>
        <v>2.8</v>
      </c>
      <c r="M4106" s="47">
        <f t="shared" si="453"/>
        <v>2.4300000000000002</v>
      </c>
      <c r="N4106" s="47">
        <f t="shared" si="454"/>
        <v>2.54</v>
      </c>
      <c r="O4106" s="48">
        <f t="shared" ca="1" si="455"/>
        <v>801250</v>
      </c>
    </row>
    <row r="4107" spans="1:15" x14ac:dyDescent="0.25">
      <c r="A4107">
        <v>4092</v>
      </c>
      <c r="B4107" s="84">
        <v>36074</v>
      </c>
      <c r="C4107" s="47">
        <v>15.75</v>
      </c>
      <c r="D4107" s="47">
        <v>16</v>
      </c>
      <c r="E4107" s="47">
        <v>15.12</v>
      </c>
      <c r="F4107" s="47">
        <v>15.5</v>
      </c>
      <c r="G4107" s="48">
        <v>182800</v>
      </c>
      <c r="H4107" s="47">
        <v>2.89</v>
      </c>
      <c r="I4107" s="51">
        <f t="shared" si="449"/>
        <v>0.18645161290322582</v>
      </c>
      <c r="J4107" s="51">
        <f t="shared" ca="1" si="450"/>
        <v>2.5</v>
      </c>
      <c r="K4107" s="47">
        <f t="shared" si="451"/>
        <v>2.94</v>
      </c>
      <c r="L4107" s="47">
        <f t="shared" si="452"/>
        <v>2.98</v>
      </c>
      <c r="M4107" s="47">
        <f t="shared" si="453"/>
        <v>2.82</v>
      </c>
      <c r="N4107" s="47">
        <f t="shared" si="454"/>
        <v>2.89</v>
      </c>
      <c r="O4107" s="48">
        <f t="shared" ca="1" si="455"/>
        <v>457000</v>
      </c>
    </row>
    <row r="4108" spans="1:15" x14ac:dyDescent="0.25">
      <c r="A4108">
        <v>4093</v>
      </c>
      <c r="B4108" s="84">
        <v>36073</v>
      </c>
      <c r="C4108" s="47">
        <v>15.62</v>
      </c>
      <c r="D4108" s="47">
        <v>15.88</v>
      </c>
      <c r="E4108" s="47">
        <v>15.5</v>
      </c>
      <c r="F4108" s="47">
        <v>15.75</v>
      </c>
      <c r="G4108" s="48">
        <v>19700</v>
      </c>
      <c r="H4108" s="47">
        <v>2.93</v>
      </c>
      <c r="I4108" s="51">
        <f t="shared" si="449"/>
        <v>0.18603174603174605</v>
      </c>
      <c r="J4108" s="51">
        <f t="shared" ca="1" si="450"/>
        <v>2.5</v>
      </c>
      <c r="K4108" s="47">
        <f t="shared" si="451"/>
        <v>2.91</v>
      </c>
      <c r="L4108" s="47">
        <f t="shared" si="452"/>
        <v>2.95</v>
      </c>
      <c r="M4108" s="47">
        <f t="shared" si="453"/>
        <v>2.88</v>
      </c>
      <c r="N4108" s="47">
        <f t="shared" si="454"/>
        <v>2.93</v>
      </c>
      <c r="O4108" s="48">
        <f t="shared" ca="1" si="455"/>
        <v>49250</v>
      </c>
    </row>
    <row r="4109" spans="1:15" x14ac:dyDescent="0.25">
      <c r="A4109">
        <v>4094</v>
      </c>
      <c r="B4109" s="84">
        <v>36070</v>
      </c>
      <c r="C4109" s="47">
        <v>16</v>
      </c>
      <c r="D4109" s="47">
        <v>16.12</v>
      </c>
      <c r="E4109" s="47">
        <v>15.69</v>
      </c>
      <c r="F4109" s="47">
        <v>16</v>
      </c>
      <c r="G4109" s="48">
        <v>355600</v>
      </c>
      <c r="H4109" s="47">
        <v>2.98</v>
      </c>
      <c r="I4109" s="51">
        <f t="shared" si="449"/>
        <v>0.18625</v>
      </c>
      <c r="J4109" s="51">
        <f t="shared" ca="1" si="450"/>
        <v>2.5</v>
      </c>
      <c r="K4109" s="47">
        <f t="shared" si="451"/>
        <v>2.98</v>
      </c>
      <c r="L4109" s="47">
        <f t="shared" si="452"/>
        <v>3</v>
      </c>
      <c r="M4109" s="47">
        <f t="shared" si="453"/>
        <v>2.92</v>
      </c>
      <c r="N4109" s="47">
        <f t="shared" si="454"/>
        <v>2.98</v>
      </c>
      <c r="O4109" s="48">
        <f t="shared" ca="1" si="455"/>
        <v>889000</v>
      </c>
    </row>
    <row r="4110" spans="1:15" x14ac:dyDescent="0.25">
      <c r="A4110">
        <v>4095</v>
      </c>
      <c r="B4110" s="84">
        <v>36069</v>
      </c>
      <c r="C4110" s="47">
        <v>16.25</v>
      </c>
      <c r="D4110" s="47">
        <v>16.38</v>
      </c>
      <c r="E4110" s="47">
        <v>15.75</v>
      </c>
      <c r="F4110" s="47">
        <v>16.12</v>
      </c>
      <c r="G4110" s="48">
        <v>622100</v>
      </c>
      <c r="H4110" s="47">
        <v>3</v>
      </c>
      <c r="I4110" s="51">
        <f t="shared" si="449"/>
        <v>0.18610421836228286</v>
      </c>
      <c r="J4110" s="51">
        <f t="shared" ca="1" si="450"/>
        <v>2.5</v>
      </c>
      <c r="K4110" s="47">
        <f t="shared" si="451"/>
        <v>3.02</v>
      </c>
      <c r="L4110" s="47">
        <f t="shared" si="452"/>
        <v>3.05</v>
      </c>
      <c r="M4110" s="47">
        <f t="shared" si="453"/>
        <v>2.93</v>
      </c>
      <c r="N4110" s="47">
        <f t="shared" si="454"/>
        <v>3</v>
      </c>
      <c r="O4110" s="48">
        <f t="shared" ca="1" si="455"/>
        <v>1555250</v>
      </c>
    </row>
    <row r="4111" spans="1:15" x14ac:dyDescent="0.25">
      <c r="A4111">
        <v>4096</v>
      </c>
      <c r="B4111" s="84">
        <v>36068</v>
      </c>
      <c r="C4111" s="47">
        <v>16.25</v>
      </c>
      <c r="D4111" s="47">
        <v>16.62</v>
      </c>
      <c r="E4111" s="47">
        <v>16</v>
      </c>
      <c r="F4111" s="47">
        <v>16.5</v>
      </c>
      <c r="G4111" s="48">
        <v>94800</v>
      </c>
      <c r="H4111" s="47">
        <v>3.07</v>
      </c>
      <c r="I4111" s="51">
        <f t="shared" si="449"/>
        <v>0.18606060606060604</v>
      </c>
      <c r="J4111" s="51">
        <f t="shared" ca="1" si="450"/>
        <v>2.5</v>
      </c>
      <c r="K4111" s="47">
        <f t="shared" si="451"/>
        <v>3.02</v>
      </c>
      <c r="L4111" s="47">
        <f t="shared" si="452"/>
        <v>3.09</v>
      </c>
      <c r="M4111" s="47">
        <f t="shared" si="453"/>
        <v>2.98</v>
      </c>
      <c r="N4111" s="47">
        <f t="shared" si="454"/>
        <v>3.07</v>
      </c>
      <c r="O4111" s="48">
        <f t="shared" ca="1" si="455"/>
        <v>237000</v>
      </c>
    </row>
    <row r="4112" spans="1:15" x14ac:dyDescent="0.25">
      <c r="A4112">
        <v>4097</v>
      </c>
      <c r="B4112" s="84">
        <v>36067</v>
      </c>
      <c r="C4112" s="47">
        <v>16.75</v>
      </c>
      <c r="D4112" s="47">
        <v>16.809999999999999</v>
      </c>
      <c r="E4112" s="47">
        <v>16</v>
      </c>
      <c r="F4112" s="47">
        <v>16</v>
      </c>
      <c r="G4112" s="48">
        <v>77300</v>
      </c>
      <c r="H4112" s="47">
        <v>2.98</v>
      </c>
      <c r="I4112" s="51">
        <f t="shared" si="449"/>
        <v>0.18625</v>
      </c>
      <c r="J4112" s="51">
        <f t="shared" ca="1" si="450"/>
        <v>2.5</v>
      </c>
      <c r="K4112" s="47">
        <f t="shared" si="451"/>
        <v>3.12</v>
      </c>
      <c r="L4112" s="47">
        <f t="shared" si="452"/>
        <v>3.13</v>
      </c>
      <c r="M4112" s="47">
        <f t="shared" si="453"/>
        <v>2.98</v>
      </c>
      <c r="N4112" s="47">
        <f t="shared" si="454"/>
        <v>2.98</v>
      </c>
      <c r="O4112" s="48">
        <f t="shared" ca="1" si="455"/>
        <v>193250</v>
      </c>
    </row>
    <row r="4113" spans="1:15" x14ac:dyDescent="0.25">
      <c r="A4113">
        <v>4098</v>
      </c>
      <c r="B4113" s="84">
        <v>36066</v>
      </c>
      <c r="C4113" s="47">
        <v>17.059999999999999</v>
      </c>
      <c r="D4113" s="47">
        <v>17.059999999999999</v>
      </c>
      <c r="E4113" s="47">
        <v>16.690000000000001</v>
      </c>
      <c r="F4113" s="47">
        <v>16.690000000000001</v>
      </c>
      <c r="G4113" s="48">
        <v>228500</v>
      </c>
      <c r="H4113" s="47">
        <v>3.11</v>
      </c>
      <c r="I4113" s="51">
        <f t="shared" ref="I4113:I4176" si="456">H4113/F4113</f>
        <v>0.18633912522468543</v>
      </c>
      <c r="J4113" s="51">
        <f t="shared" ref="J4113:J4176" ca="1" si="457">INDEX(OFFSET($T$15,0,0,$S$13+1,1),MATCH(B4113,OFFSET($Q$15,0,0,$S$13+1,1),-1))</f>
        <v>2.5</v>
      </c>
      <c r="K4113" s="47">
        <f t="shared" ref="K4113:K4176" si="458">ROUND($I4113*C4113,2)</f>
        <v>3.18</v>
      </c>
      <c r="L4113" s="47">
        <f t="shared" ref="L4113:L4176" si="459">ROUND($I4113*D4113,2)</f>
        <v>3.18</v>
      </c>
      <c r="M4113" s="47">
        <f t="shared" ref="M4113:M4176" si="460">ROUND($I4113*E4113,2)</f>
        <v>3.11</v>
      </c>
      <c r="N4113" s="47">
        <f t="shared" ref="N4113:N4176" si="461">ROUND($I4113*F4113,2)</f>
        <v>3.11</v>
      </c>
      <c r="O4113" s="48">
        <f t="shared" ref="O4113:O4176" ca="1" si="462">G4113*J4113</f>
        <v>571250</v>
      </c>
    </row>
    <row r="4114" spans="1:15" x14ac:dyDescent="0.25">
      <c r="A4114">
        <v>4099</v>
      </c>
      <c r="B4114" s="84">
        <v>36063</v>
      </c>
      <c r="C4114" s="47">
        <v>16.75</v>
      </c>
      <c r="D4114" s="47">
        <v>16.940000000000001</v>
      </c>
      <c r="E4114" s="47">
        <v>16.62</v>
      </c>
      <c r="F4114" s="47">
        <v>16.87</v>
      </c>
      <c r="G4114" s="48">
        <v>158100</v>
      </c>
      <c r="H4114" s="47">
        <v>3.14</v>
      </c>
      <c r="I4114" s="51">
        <f t="shared" si="456"/>
        <v>0.18612922347362182</v>
      </c>
      <c r="J4114" s="51">
        <f t="shared" ca="1" si="457"/>
        <v>2.5</v>
      </c>
      <c r="K4114" s="47">
        <f t="shared" si="458"/>
        <v>3.12</v>
      </c>
      <c r="L4114" s="47">
        <f t="shared" si="459"/>
        <v>3.15</v>
      </c>
      <c r="M4114" s="47">
        <f t="shared" si="460"/>
        <v>3.09</v>
      </c>
      <c r="N4114" s="47">
        <f t="shared" si="461"/>
        <v>3.14</v>
      </c>
      <c r="O4114" s="48">
        <f t="shared" ca="1" si="462"/>
        <v>395250</v>
      </c>
    </row>
    <row r="4115" spans="1:15" x14ac:dyDescent="0.25">
      <c r="A4115">
        <v>4100</v>
      </c>
      <c r="B4115" s="84">
        <v>36062</v>
      </c>
      <c r="C4115" s="47">
        <v>17.190000000000001</v>
      </c>
      <c r="D4115" s="47">
        <v>17.190000000000001</v>
      </c>
      <c r="E4115" s="47">
        <v>16.75</v>
      </c>
      <c r="F4115" s="47">
        <v>17.059999999999999</v>
      </c>
      <c r="G4115" s="48">
        <v>462000</v>
      </c>
      <c r="H4115" s="47">
        <v>3.18</v>
      </c>
      <c r="I4115" s="51">
        <f t="shared" si="456"/>
        <v>0.18640093786635406</v>
      </c>
      <c r="J4115" s="51">
        <f t="shared" ca="1" si="457"/>
        <v>2.5</v>
      </c>
      <c r="K4115" s="47">
        <f t="shared" si="458"/>
        <v>3.2</v>
      </c>
      <c r="L4115" s="47">
        <f t="shared" si="459"/>
        <v>3.2</v>
      </c>
      <c r="M4115" s="47">
        <f t="shared" si="460"/>
        <v>3.12</v>
      </c>
      <c r="N4115" s="47">
        <f t="shared" si="461"/>
        <v>3.18</v>
      </c>
      <c r="O4115" s="48">
        <f t="shared" ca="1" si="462"/>
        <v>1155000</v>
      </c>
    </row>
    <row r="4116" spans="1:15" x14ac:dyDescent="0.25">
      <c r="A4116">
        <v>4101</v>
      </c>
      <c r="B4116" s="84">
        <v>36061</v>
      </c>
      <c r="C4116" s="47">
        <v>17.25</v>
      </c>
      <c r="D4116" s="47">
        <v>17.25</v>
      </c>
      <c r="E4116" s="47">
        <v>16.75</v>
      </c>
      <c r="F4116" s="47">
        <v>17.059999999999999</v>
      </c>
      <c r="G4116" s="48">
        <v>521200</v>
      </c>
      <c r="H4116" s="47">
        <v>3.18</v>
      </c>
      <c r="I4116" s="51">
        <f t="shared" si="456"/>
        <v>0.18640093786635406</v>
      </c>
      <c r="J4116" s="51">
        <f t="shared" ca="1" si="457"/>
        <v>2.5</v>
      </c>
      <c r="K4116" s="47">
        <f t="shared" si="458"/>
        <v>3.22</v>
      </c>
      <c r="L4116" s="47">
        <f t="shared" si="459"/>
        <v>3.22</v>
      </c>
      <c r="M4116" s="47">
        <f t="shared" si="460"/>
        <v>3.12</v>
      </c>
      <c r="N4116" s="47">
        <f t="shared" si="461"/>
        <v>3.18</v>
      </c>
      <c r="O4116" s="48">
        <f t="shared" ca="1" si="462"/>
        <v>1303000</v>
      </c>
    </row>
    <row r="4117" spans="1:15" x14ac:dyDescent="0.25">
      <c r="A4117">
        <v>4102</v>
      </c>
      <c r="B4117" s="84">
        <v>36060</v>
      </c>
      <c r="C4117" s="47">
        <v>16.5</v>
      </c>
      <c r="D4117" s="47">
        <v>17.13</v>
      </c>
      <c r="E4117" s="47">
        <v>16.5</v>
      </c>
      <c r="F4117" s="47">
        <v>17.13</v>
      </c>
      <c r="G4117" s="48">
        <v>220000</v>
      </c>
      <c r="H4117" s="47">
        <v>3.19</v>
      </c>
      <c r="I4117" s="51">
        <f t="shared" si="456"/>
        <v>0.18622300058377117</v>
      </c>
      <c r="J4117" s="51">
        <f t="shared" ca="1" si="457"/>
        <v>2.5</v>
      </c>
      <c r="K4117" s="47">
        <f t="shared" si="458"/>
        <v>3.07</v>
      </c>
      <c r="L4117" s="47">
        <f t="shared" si="459"/>
        <v>3.19</v>
      </c>
      <c r="M4117" s="47">
        <f t="shared" si="460"/>
        <v>3.07</v>
      </c>
      <c r="N4117" s="47">
        <f t="shared" si="461"/>
        <v>3.19</v>
      </c>
      <c r="O4117" s="48">
        <f t="shared" ca="1" si="462"/>
        <v>550000</v>
      </c>
    </row>
    <row r="4118" spans="1:15" x14ac:dyDescent="0.25">
      <c r="A4118">
        <v>4103</v>
      </c>
      <c r="B4118" s="84">
        <v>36059</v>
      </c>
      <c r="C4118" s="47">
        <v>16.25</v>
      </c>
      <c r="D4118" s="47">
        <v>16.5</v>
      </c>
      <c r="E4118" s="47">
        <v>16</v>
      </c>
      <c r="F4118" s="47">
        <v>16.12</v>
      </c>
      <c r="G4118" s="48">
        <v>301300</v>
      </c>
      <c r="H4118" s="47">
        <v>3</v>
      </c>
      <c r="I4118" s="51">
        <f t="shared" si="456"/>
        <v>0.18610421836228286</v>
      </c>
      <c r="J4118" s="51">
        <f t="shared" ca="1" si="457"/>
        <v>2.5</v>
      </c>
      <c r="K4118" s="47">
        <f t="shared" si="458"/>
        <v>3.02</v>
      </c>
      <c r="L4118" s="47">
        <f t="shared" si="459"/>
        <v>3.07</v>
      </c>
      <c r="M4118" s="47">
        <f t="shared" si="460"/>
        <v>2.98</v>
      </c>
      <c r="N4118" s="47">
        <f t="shared" si="461"/>
        <v>3</v>
      </c>
      <c r="O4118" s="48">
        <f t="shared" ca="1" si="462"/>
        <v>753250</v>
      </c>
    </row>
    <row r="4119" spans="1:15" x14ac:dyDescent="0.25">
      <c r="A4119">
        <v>4104</v>
      </c>
      <c r="B4119" s="84">
        <v>36056</v>
      </c>
      <c r="C4119" s="47">
        <v>16.62</v>
      </c>
      <c r="D4119" s="47">
        <v>16.87</v>
      </c>
      <c r="E4119" s="47">
        <v>16.25</v>
      </c>
      <c r="F4119" s="47">
        <v>16.38</v>
      </c>
      <c r="G4119" s="48">
        <v>169600</v>
      </c>
      <c r="H4119" s="47">
        <v>3.05</v>
      </c>
      <c r="I4119" s="51">
        <f t="shared" si="456"/>
        <v>0.18620268620268621</v>
      </c>
      <c r="J4119" s="51">
        <f t="shared" ca="1" si="457"/>
        <v>2.5</v>
      </c>
      <c r="K4119" s="47">
        <f t="shared" si="458"/>
        <v>3.09</v>
      </c>
      <c r="L4119" s="47">
        <f t="shared" si="459"/>
        <v>3.14</v>
      </c>
      <c r="M4119" s="47">
        <f t="shared" si="460"/>
        <v>3.03</v>
      </c>
      <c r="N4119" s="47">
        <f t="shared" si="461"/>
        <v>3.05</v>
      </c>
      <c r="O4119" s="48">
        <f t="shared" ca="1" si="462"/>
        <v>424000</v>
      </c>
    </row>
    <row r="4120" spans="1:15" x14ac:dyDescent="0.25">
      <c r="A4120">
        <v>4105</v>
      </c>
      <c r="B4120" s="84">
        <v>36055</v>
      </c>
      <c r="C4120" s="47">
        <v>16.5</v>
      </c>
      <c r="D4120" s="47">
        <v>16.75</v>
      </c>
      <c r="E4120" s="47">
        <v>16</v>
      </c>
      <c r="F4120" s="47">
        <v>16.38</v>
      </c>
      <c r="G4120" s="48">
        <v>129600</v>
      </c>
      <c r="H4120" s="47">
        <v>3.05</v>
      </c>
      <c r="I4120" s="51">
        <f t="shared" si="456"/>
        <v>0.18620268620268621</v>
      </c>
      <c r="J4120" s="51">
        <f t="shared" ca="1" si="457"/>
        <v>2.5</v>
      </c>
      <c r="K4120" s="47">
        <f t="shared" si="458"/>
        <v>3.07</v>
      </c>
      <c r="L4120" s="47">
        <f t="shared" si="459"/>
        <v>3.12</v>
      </c>
      <c r="M4120" s="47">
        <f t="shared" si="460"/>
        <v>2.98</v>
      </c>
      <c r="N4120" s="47">
        <f t="shared" si="461"/>
        <v>3.05</v>
      </c>
      <c r="O4120" s="48">
        <f t="shared" ca="1" si="462"/>
        <v>324000</v>
      </c>
    </row>
    <row r="4121" spans="1:15" x14ac:dyDescent="0.25">
      <c r="A4121">
        <v>4106</v>
      </c>
      <c r="B4121" s="84">
        <v>36054</v>
      </c>
      <c r="C4121" s="47">
        <v>16.75</v>
      </c>
      <c r="D4121" s="47">
        <v>16.809999999999999</v>
      </c>
      <c r="E4121" s="47">
        <v>16.559999999999999</v>
      </c>
      <c r="F4121" s="47">
        <v>16.62</v>
      </c>
      <c r="G4121" s="48">
        <v>14900</v>
      </c>
      <c r="H4121" s="47">
        <v>3.1</v>
      </c>
      <c r="I4121" s="51">
        <f t="shared" si="456"/>
        <v>0.1865222623345367</v>
      </c>
      <c r="J4121" s="51">
        <f t="shared" ca="1" si="457"/>
        <v>2.5</v>
      </c>
      <c r="K4121" s="47">
        <f t="shared" si="458"/>
        <v>3.12</v>
      </c>
      <c r="L4121" s="47">
        <f t="shared" si="459"/>
        <v>3.14</v>
      </c>
      <c r="M4121" s="47">
        <f t="shared" si="460"/>
        <v>3.09</v>
      </c>
      <c r="N4121" s="47">
        <f t="shared" si="461"/>
        <v>3.1</v>
      </c>
      <c r="O4121" s="48">
        <f t="shared" ca="1" si="462"/>
        <v>37250</v>
      </c>
    </row>
    <row r="4122" spans="1:15" x14ac:dyDescent="0.25">
      <c r="A4122">
        <v>4107</v>
      </c>
      <c r="B4122" s="84">
        <v>36053</v>
      </c>
      <c r="C4122" s="47">
        <v>17.25</v>
      </c>
      <c r="D4122" s="47">
        <v>17.25</v>
      </c>
      <c r="E4122" s="47">
        <v>16.62</v>
      </c>
      <c r="F4122" s="47">
        <v>17</v>
      </c>
      <c r="G4122" s="48">
        <v>115300</v>
      </c>
      <c r="H4122" s="47">
        <v>3.17</v>
      </c>
      <c r="I4122" s="51">
        <f t="shared" si="456"/>
        <v>0.18647058823529411</v>
      </c>
      <c r="J4122" s="51">
        <f t="shared" ca="1" si="457"/>
        <v>2.5</v>
      </c>
      <c r="K4122" s="47">
        <f t="shared" si="458"/>
        <v>3.22</v>
      </c>
      <c r="L4122" s="47">
        <f t="shared" si="459"/>
        <v>3.22</v>
      </c>
      <c r="M4122" s="47">
        <f t="shared" si="460"/>
        <v>3.1</v>
      </c>
      <c r="N4122" s="47">
        <f t="shared" si="461"/>
        <v>3.17</v>
      </c>
      <c r="O4122" s="48">
        <f t="shared" ca="1" si="462"/>
        <v>288250</v>
      </c>
    </row>
    <row r="4123" spans="1:15" x14ac:dyDescent="0.25">
      <c r="A4123">
        <v>4108</v>
      </c>
      <c r="B4123" s="84">
        <v>36052</v>
      </c>
      <c r="C4123" s="47">
        <v>17.13</v>
      </c>
      <c r="D4123" s="47">
        <v>17.37</v>
      </c>
      <c r="E4123" s="47">
        <v>17</v>
      </c>
      <c r="F4123" s="47">
        <v>17.059999999999999</v>
      </c>
      <c r="G4123" s="48">
        <v>388100</v>
      </c>
      <c r="H4123" s="47">
        <v>3.18</v>
      </c>
      <c r="I4123" s="51">
        <f t="shared" si="456"/>
        <v>0.18640093786635406</v>
      </c>
      <c r="J4123" s="51">
        <f t="shared" ca="1" si="457"/>
        <v>2.5</v>
      </c>
      <c r="K4123" s="47">
        <f t="shared" si="458"/>
        <v>3.19</v>
      </c>
      <c r="L4123" s="47">
        <f t="shared" si="459"/>
        <v>3.24</v>
      </c>
      <c r="M4123" s="47">
        <f t="shared" si="460"/>
        <v>3.17</v>
      </c>
      <c r="N4123" s="47">
        <f t="shared" si="461"/>
        <v>3.18</v>
      </c>
      <c r="O4123" s="48">
        <f t="shared" ca="1" si="462"/>
        <v>970250</v>
      </c>
    </row>
    <row r="4124" spans="1:15" x14ac:dyDescent="0.25">
      <c r="A4124">
        <v>4109</v>
      </c>
      <c r="B4124" s="84">
        <v>36049</v>
      </c>
      <c r="C4124" s="47">
        <v>16.38</v>
      </c>
      <c r="D4124" s="47">
        <v>17.13</v>
      </c>
      <c r="E4124" s="47">
        <v>16</v>
      </c>
      <c r="F4124" s="47">
        <v>17.13</v>
      </c>
      <c r="G4124" s="48">
        <v>99200</v>
      </c>
      <c r="H4124" s="47">
        <v>3.19</v>
      </c>
      <c r="I4124" s="51">
        <f t="shared" si="456"/>
        <v>0.18622300058377117</v>
      </c>
      <c r="J4124" s="51">
        <f t="shared" ca="1" si="457"/>
        <v>2.5</v>
      </c>
      <c r="K4124" s="47">
        <f t="shared" si="458"/>
        <v>3.05</v>
      </c>
      <c r="L4124" s="47">
        <f t="shared" si="459"/>
        <v>3.19</v>
      </c>
      <c r="M4124" s="47">
        <f t="shared" si="460"/>
        <v>2.98</v>
      </c>
      <c r="N4124" s="47">
        <f t="shared" si="461"/>
        <v>3.19</v>
      </c>
      <c r="O4124" s="48">
        <f t="shared" ca="1" si="462"/>
        <v>248000</v>
      </c>
    </row>
    <row r="4125" spans="1:15" x14ac:dyDescent="0.25">
      <c r="A4125">
        <v>4110</v>
      </c>
      <c r="B4125" s="84">
        <v>36048</v>
      </c>
      <c r="C4125" s="47">
        <v>15.94</v>
      </c>
      <c r="D4125" s="47">
        <v>16.75</v>
      </c>
      <c r="E4125" s="47">
        <v>15.5</v>
      </c>
      <c r="F4125" s="47">
        <v>16.38</v>
      </c>
      <c r="G4125" s="48">
        <v>441700</v>
      </c>
      <c r="H4125" s="47">
        <v>3.05</v>
      </c>
      <c r="I4125" s="51">
        <f t="shared" si="456"/>
        <v>0.18620268620268621</v>
      </c>
      <c r="J4125" s="51">
        <f t="shared" ca="1" si="457"/>
        <v>2.5</v>
      </c>
      <c r="K4125" s="47">
        <f t="shared" si="458"/>
        <v>2.97</v>
      </c>
      <c r="L4125" s="47">
        <f t="shared" si="459"/>
        <v>3.12</v>
      </c>
      <c r="M4125" s="47">
        <f t="shared" si="460"/>
        <v>2.89</v>
      </c>
      <c r="N4125" s="47">
        <f t="shared" si="461"/>
        <v>3.05</v>
      </c>
      <c r="O4125" s="48">
        <f t="shared" ca="1" si="462"/>
        <v>1104250</v>
      </c>
    </row>
    <row r="4126" spans="1:15" x14ac:dyDescent="0.25">
      <c r="A4126">
        <v>4111</v>
      </c>
      <c r="B4126" s="84">
        <v>36047</v>
      </c>
      <c r="C4126" s="47">
        <v>18.87</v>
      </c>
      <c r="D4126" s="47">
        <v>18.87</v>
      </c>
      <c r="E4126" s="47">
        <v>17.13</v>
      </c>
      <c r="F4126" s="47">
        <v>17.13</v>
      </c>
      <c r="G4126" s="48">
        <v>181200</v>
      </c>
      <c r="H4126" s="47">
        <v>3.19</v>
      </c>
      <c r="I4126" s="51">
        <f t="shared" si="456"/>
        <v>0.18622300058377117</v>
      </c>
      <c r="J4126" s="51">
        <f t="shared" ca="1" si="457"/>
        <v>2.5</v>
      </c>
      <c r="K4126" s="47">
        <f t="shared" si="458"/>
        <v>3.51</v>
      </c>
      <c r="L4126" s="47">
        <f t="shared" si="459"/>
        <v>3.51</v>
      </c>
      <c r="M4126" s="47">
        <f t="shared" si="460"/>
        <v>3.19</v>
      </c>
      <c r="N4126" s="47">
        <f t="shared" si="461"/>
        <v>3.19</v>
      </c>
      <c r="O4126" s="48">
        <f t="shared" ca="1" si="462"/>
        <v>453000</v>
      </c>
    </row>
    <row r="4127" spans="1:15" x14ac:dyDescent="0.25">
      <c r="A4127">
        <v>4112</v>
      </c>
      <c r="B4127" s="84">
        <v>36046</v>
      </c>
      <c r="C4127" s="47">
        <v>18.25</v>
      </c>
      <c r="D4127" s="47">
        <v>18.87</v>
      </c>
      <c r="E4127" s="47">
        <v>17.87</v>
      </c>
      <c r="F4127" s="47">
        <v>18.87</v>
      </c>
      <c r="G4127" s="48">
        <v>248900</v>
      </c>
      <c r="H4127" s="47">
        <v>3.52</v>
      </c>
      <c r="I4127" s="51">
        <f t="shared" si="456"/>
        <v>0.18653948065712772</v>
      </c>
      <c r="J4127" s="51">
        <f t="shared" ca="1" si="457"/>
        <v>2.5</v>
      </c>
      <c r="K4127" s="47">
        <f t="shared" si="458"/>
        <v>3.4</v>
      </c>
      <c r="L4127" s="47">
        <f t="shared" si="459"/>
        <v>3.52</v>
      </c>
      <c r="M4127" s="47">
        <f t="shared" si="460"/>
        <v>3.33</v>
      </c>
      <c r="N4127" s="47">
        <f t="shared" si="461"/>
        <v>3.52</v>
      </c>
      <c r="O4127" s="48">
        <f t="shared" ca="1" si="462"/>
        <v>622250</v>
      </c>
    </row>
    <row r="4128" spans="1:15" x14ac:dyDescent="0.25">
      <c r="A4128">
        <v>4113</v>
      </c>
      <c r="B4128" s="84">
        <v>36042</v>
      </c>
      <c r="C4128" s="47">
        <v>17</v>
      </c>
      <c r="D4128" s="47">
        <v>17.75</v>
      </c>
      <c r="E4128" s="47">
        <v>16.809999999999999</v>
      </c>
      <c r="F4128" s="47">
        <v>17.5</v>
      </c>
      <c r="G4128" s="48">
        <v>324800</v>
      </c>
      <c r="H4128" s="47">
        <v>3.26</v>
      </c>
      <c r="I4128" s="51">
        <f t="shared" si="456"/>
        <v>0.18628571428571428</v>
      </c>
      <c r="J4128" s="51">
        <f t="shared" ca="1" si="457"/>
        <v>2.5</v>
      </c>
      <c r="K4128" s="47">
        <f t="shared" si="458"/>
        <v>3.17</v>
      </c>
      <c r="L4128" s="47">
        <f t="shared" si="459"/>
        <v>3.31</v>
      </c>
      <c r="M4128" s="47">
        <f t="shared" si="460"/>
        <v>3.13</v>
      </c>
      <c r="N4128" s="47">
        <f t="shared" si="461"/>
        <v>3.26</v>
      </c>
      <c r="O4128" s="48">
        <f t="shared" ca="1" si="462"/>
        <v>812000</v>
      </c>
    </row>
    <row r="4129" spans="1:15" x14ac:dyDescent="0.25">
      <c r="A4129">
        <v>4114</v>
      </c>
      <c r="B4129" s="84">
        <v>36041</v>
      </c>
      <c r="C4129" s="47">
        <v>16.809999999999999</v>
      </c>
      <c r="D4129" s="47">
        <v>18</v>
      </c>
      <c r="E4129" s="47">
        <v>16.309999999999999</v>
      </c>
      <c r="F4129" s="47">
        <v>17.13</v>
      </c>
      <c r="G4129" s="48">
        <v>120500</v>
      </c>
      <c r="H4129" s="47">
        <v>3.19</v>
      </c>
      <c r="I4129" s="51">
        <f t="shared" si="456"/>
        <v>0.18622300058377117</v>
      </c>
      <c r="J4129" s="51">
        <f t="shared" ca="1" si="457"/>
        <v>2.5</v>
      </c>
      <c r="K4129" s="47">
        <f t="shared" si="458"/>
        <v>3.13</v>
      </c>
      <c r="L4129" s="47">
        <f t="shared" si="459"/>
        <v>3.35</v>
      </c>
      <c r="M4129" s="47">
        <f t="shared" si="460"/>
        <v>3.04</v>
      </c>
      <c r="N4129" s="47">
        <f t="shared" si="461"/>
        <v>3.19</v>
      </c>
      <c r="O4129" s="48">
        <f t="shared" ca="1" si="462"/>
        <v>301250</v>
      </c>
    </row>
    <row r="4130" spans="1:15" x14ac:dyDescent="0.25">
      <c r="A4130">
        <v>4115</v>
      </c>
      <c r="B4130" s="84">
        <v>36040</v>
      </c>
      <c r="C4130" s="47">
        <v>17.75</v>
      </c>
      <c r="D4130" s="47">
        <v>19.25</v>
      </c>
      <c r="E4130" s="47">
        <v>16.75</v>
      </c>
      <c r="F4130" s="47">
        <v>16.809999999999999</v>
      </c>
      <c r="G4130" s="48">
        <v>242900</v>
      </c>
      <c r="H4130" s="47">
        <v>3.13</v>
      </c>
      <c r="I4130" s="51">
        <f t="shared" si="456"/>
        <v>0.18619869125520525</v>
      </c>
      <c r="J4130" s="51">
        <f t="shared" ca="1" si="457"/>
        <v>2.5</v>
      </c>
      <c r="K4130" s="47">
        <f t="shared" si="458"/>
        <v>3.31</v>
      </c>
      <c r="L4130" s="47">
        <f t="shared" si="459"/>
        <v>3.58</v>
      </c>
      <c r="M4130" s="47">
        <f t="shared" si="460"/>
        <v>3.12</v>
      </c>
      <c r="N4130" s="47">
        <f t="shared" si="461"/>
        <v>3.13</v>
      </c>
      <c r="O4130" s="48">
        <f t="shared" ca="1" si="462"/>
        <v>607250</v>
      </c>
    </row>
    <row r="4131" spans="1:15" x14ac:dyDescent="0.25">
      <c r="A4131">
        <v>4116</v>
      </c>
      <c r="B4131" s="84">
        <v>36039</v>
      </c>
      <c r="C4131" s="47">
        <v>16.12</v>
      </c>
      <c r="D4131" s="47">
        <v>17.63</v>
      </c>
      <c r="E4131" s="47">
        <v>16.12</v>
      </c>
      <c r="F4131" s="47">
        <v>17.559999999999999</v>
      </c>
      <c r="G4131" s="48">
        <v>1399600</v>
      </c>
      <c r="H4131" s="47">
        <v>3.27</v>
      </c>
      <c r="I4131" s="51">
        <f t="shared" si="456"/>
        <v>0.18621867881548976</v>
      </c>
      <c r="J4131" s="51">
        <f t="shared" ca="1" si="457"/>
        <v>2.5</v>
      </c>
      <c r="K4131" s="47">
        <f t="shared" si="458"/>
        <v>3</v>
      </c>
      <c r="L4131" s="47">
        <f t="shared" si="459"/>
        <v>3.28</v>
      </c>
      <c r="M4131" s="47">
        <f t="shared" si="460"/>
        <v>3</v>
      </c>
      <c r="N4131" s="47">
        <f t="shared" si="461"/>
        <v>3.27</v>
      </c>
      <c r="O4131" s="48">
        <f t="shared" ca="1" si="462"/>
        <v>3499000</v>
      </c>
    </row>
    <row r="4132" spans="1:15" x14ac:dyDescent="0.25">
      <c r="A4132">
        <v>4117</v>
      </c>
      <c r="B4132" s="84">
        <v>36038</v>
      </c>
      <c r="C4132" s="47">
        <v>16.38</v>
      </c>
      <c r="D4132" s="47">
        <v>16.75</v>
      </c>
      <c r="E4132" s="47">
        <v>16</v>
      </c>
      <c r="F4132" s="47">
        <v>16</v>
      </c>
      <c r="G4132" s="48">
        <v>1574500</v>
      </c>
      <c r="H4132" s="47">
        <v>2.98</v>
      </c>
      <c r="I4132" s="51">
        <f t="shared" si="456"/>
        <v>0.18625</v>
      </c>
      <c r="J4132" s="51">
        <f t="shared" ca="1" si="457"/>
        <v>2.5</v>
      </c>
      <c r="K4132" s="47">
        <f t="shared" si="458"/>
        <v>3.05</v>
      </c>
      <c r="L4132" s="47">
        <f t="shared" si="459"/>
        <v>3.12</v>
      </c>
      <c r="M4132" s="47">
        <f t="shared" si="460"/>
        <v>2.98</v>
      </c>
      <c r="N4132" s="47">
        <f t="shared" si="461"/>
        <v>2.98</v>
      </c>
      <c r="O4132" s="48">
        <f t="shared" ca="1" si="462"/>
        <v>3936250</v>
      </c>
    </row>
    <row r="4133" spans="1:15" x14ac:dyDescent="0.25">
      <c r="A4133">
        <v>4118</v>
      </c>
      <c r="B4133" s="84">
        <v>36035</v>
      </c>
      <c r="C4133" s="47">
        <v>17</v>
      </c>
      <c r="D4133" s="47">
        <v>17.059999999999999</v>
      </c>
      <c r="E4133" s="47">
        <v>15.62</v>
      </c>
      <c r="F4133" s="47">
        <v>16.34</v>
      </c>
      <c r="G4133" s="48">
        <v>118100</v>
      </c>
      <c r="H4133" s="47">
        <v>3.05</v>
      </c>
      <c r="I4133" s="51">
        <f t="shared" si="456"/>
        <v>0.18665850673194614</v>
      </c>
      <c r="J4133" s="51">
        <f t="shared" ca="1" si="457"/>
        <v>2.5</v>
      </c>
      <c r="K4133" s="47">
        <f t="shared" si="458"/>
        <v>3.17</v>
      </c>
      <c r="L4133" s="47">
        <f t="shared" si="459"/>
        <v>3.18</v>
      </c>
      <c r="M4133" s="47">
        <f t="shared" si="460"/>
        <v>2.92</v>
      </c>
      <c r="N4133" s="47">
        <f t="shared" si="461"/>
        <v>3.05</v>
      </c>
      <c r="O4133" s="48">
        <f t="shared" ca="1" si="462"/>
        <v>295250</v>
      </c>
    </row>
    <row r="4134" spans="1:15" x14ac:dyDescent="0.25">
      <c r="A4134">
        <v>4119</v>
      </c>
      <c r="B4134" s="84">
        <v>36034</v>
      </c>
      <c r="C4134" s="47">
        <v>17.5</v>
      </c>
      <c r="D4134" s="47">
        <v>17.5</v>
      </c>
      <c r="E4134" s="47">
        <v>16.690000000000001</v>
      </c>
      <c r="F4134" s="47">
        <v>17.059999999999999</v>
      </c>
      <c r="G4134" s="48">
        <v>44400</v>
      </c>
      <c r="H4134" s="47">
        <v>3.18</v>
      </c>
      <c r="I4134" s="51">
        <f t="shared" si="456"/>
        <v>0.18640093786635406</v>
      </c>
      <c r="J4134" s="51">
        <f t="shared" ca="1" si="457"/>
        <v>2.5</v>
      </c>
      <c r="K4134" s="47">
        <f t="shared" si="458"/>
        <v>3.26</v>
      </c>
      <c r="L4134" s="47">
        <f t="shared" si="459"/>
        <v>3.26</v>
      </c>
      <c r="M4134" s="47">
        <f t="shared" si="460"/>
        <v>3.11</v>
      </c>
      <c r="N4134" s="47">
        <f t="shared" si="461"/>
        <v>3.18</v>
      </c>
      <c r="O4134" s="48">
        <f t="shared" ca="1" si="462"/>
        <v>111000</v>
      </c>
    </row>
    <row r="4135" spans="1:15" x14ac:dyDescent="0.25">
      <c r="A4135">
        <v>4120</v>
      </c>
      <c r="B4135" s="84">
        <v>36033</v>
      </c>
      <c r="C4135" s="47">
        <v>17.25</v>
      </c>
      <c r="D4135" s="47">
        <v>17.25</v>
      </c>
      <c r="E4135" s="47">
        <v>17</v>
      </c>
      <c r="F4135" s="47">
        <v>17.059999999999999</v>
      </c>
      <c r="G4135" s="48">
        <v>142400</v>
      </c>
      <c r="H4135" s="47">
        <v>3.18</v>
      </c>
      <c r="I4135" s="51">
        <f t="shared" si="456"/>
        <v>0.18640093786635406</v>
      </c>
      <c r="J4135" s="51">
        <f t="shared" ca="1" si="457"/>
        <v>2.5</v>
      </c>
      <c r="K4135" s="47">
        <f t="shared" si="458"/>
        <v>3.22</v>
      </c>
      <c r="L4135" s="47">
        <f t="shared" si="459"/>
        <v>3.22</v>
      </c>
      <c r="M4135" s="47">
        <f t="shared" si="460"/>
        <v>3.17</v>
      </c>
      <c r="N4135" s="47">
        <f t="shared" si="461"/>
        <v>3.18</v>
      </c>
      <c r="O4135" s="48">
        <f t="shared" ca="1" si="462"/>
        <v>356000</v>
      </c>
    </row>
    <row r="4136" spans="1:15" x14ac:dyDescent="0.25">
      <c r="A4136">
        <v>4121</v>
      </c>
      <c r="B4136" s="84">
        <v>36032</v>
      </c>
      <c r="C4136" s="47">
        <v>17.13</v>
      </c>
      <c r="D4136" s="47">
        <v>17.13</v>
      </c>
      <c r="E4136" s="47">
        <v>16.940000000000001</v>
      </c>
      <c r="F4136" s="47">
        <v>17</v>
      </c>
      <c r="G4136" s="48">
        <v>98000</v>
      </c>
      <c r="H4136" s="47">
        <v>3.17</v>
      </c>
      <c r="I4136" s="51">
        <f t="shared" si="456"/>
        <v>0.18647058823529411</v>
      </c>
      <c r="J4136" s="51">
        <f t="shared" ca="1" si="457"/>
        <v>2.5</v>
      </c>
      <c r="K4136" s="47">
        <f t="shared" si="458"/>
        <v>3.19</v>
      </c>
      <c r="L4136" s="47">
        <f t="shared" si="459"/>
        <v>3.19</v>
      </c>
      <c r="M4136" s="47">
        <f t="shared" si="460"/>
        <v>3.16</v>
      </c>
      <c r="N4136" s="47">
        <f t="shared" si="461"/>
        <v>3.17</v>
      </c>
      <c r="O4136" s="48">
        <f t="shared" ca="1" si="462"/>
        <v>245000</v>
      </c>
    </row>
    <row r="4137" spans="1:15" x14ac:dyDescent="0.25">
      <c r="A4137">
        <v>4122</v>
      </c>
      <c r="B4137" s="84">
        <v>36031</v>
      </c>
      <c r="C4137" s="47">
        <v>16.62</v>
      </c>
      <c r="D4137" s="47">
        <v>17</v>
      </c>
      <c r="E4137" s="47">
        <v>16.62</v>
      </c>
      <c r="F4137" s="47">
        <v>16.87</v>
      </c>
      <c r="G4137" s="48">
        <v>238000</v>
      </c>
      <c r="H4137" s="47">
        <v>3.14</v>
      </c>
      <c r="I4137" s="51">
        <f t="shared" si="456"/>
        <v>0.18612922347362182</v>
      </c>
      <c r="J4137" s="51">
        <f t="shared" ca="1" si="457"/>
        <v>2.5</v>
      </c>
      <c r="K4137" s="47">
        <f t="shared" si="458"/>
        <v>3.09</v>
      </c>
      <c r="L4137" s="47">
        <f t="shared" si="459"/>
        <v>3.16</v>
      </c>
      <c r="M4137" s="47">
        <f t="shared" si="460"/>
        <v>3.09</v>
      </c>
      <c r="N4137" s="47">
        <f t="shared" si="461"/>
        <v>3.14</v>
      </c>
      <c r="O4137" s="48">
        <f t="shared" ca="1" si="462"/>
        <v>595000</v>
      </c>
    </row>
    <row r="4138" spans="1:15" x14ac:dyDescent="0.25">
      <c r="A4138">
        <v>4123</v>
      </c>
      <c r="B4138" s="84">
        <v>36028</v>
      </c>
      <c r="C4138" s="47">
        <v>17.440000000000001</v>
      </c>
      <c r="D4138" s="47">
        <v>17.440000000000001</v>
      </c>
      <c r="E4138" s="47">
        <v>16.62</v>
      </c>
      <c r="F4138" s="47">
        <v>17</v>
      </c>
      <c r="G4138" s="48">
        <v>46100</v>
      </c>
      <c r="H4138" s="47">
        <v>3.17</v>
      </c>
      <c r="I4138" s="51">
        <f t="shared" si="456"/>
        <v>0.18647058823529411</v>
      </c>
      <c r="J4138" s="51">
        <f t="shared" ca="1" si="457"/>
        <v>2.5</v>
      </c>
      <c r="K4138" s="47">
        <f t="shared" si="458"/>
        <v>3.25</v>
      </c>
      <c r="L4138" s="47">
        <f t="shared" si="459"/>
        <v>3.25</v>
      </c>
      <c r="M4138" s="47">
        <f t="shared" si="460"/>
        <v>3.1</v>
      </c>
      <c r="N4138" s="47">
        <f t="shared" si="461"/>
        <v>3.17</v>
      </c>
      <c r="O4138" s="48">
        <f t="shared" ca="1" si="462"/>
        <v>115250</v>
      </c>
    </row>
    <row r="4139" spans="1:15" x14ac:dyDescent="0.25">
      <c r="A4139">
        <v>4124</v>
      </c>
      <c r="B4139" s="84">
        <v>36027</v>
      </c>
      <c r="C4139" s="47">
        <v>17.5</v>
      </c>
      <c r="D4139" s="47">
        <v>17.5</v>
      </c>
      <c r="E4139" s="47">
        <v>17.25</v>
      </c>
      <c r="F4139" s="47">
        <v>17.37</v>
      </c>
      <c r="G4139" s="48">
        <v>385600</v>
      </c>
      <c r="H4139" s="47">
        <v>3.24</v>
      </c>
      <c r="I4139" s="51">
        <f t="shared" si="456"/>
        <v>0.18652849740932642</v>
      </c>
      <c r="J4139" s="51">
        <f t="shared" ca="1" si="457"/>
        <v>2.5</v>
      </c>
      <c r="K4139" s="47">
        <f t="shared" si="458"/>
        <v>3.26</v>
      </c>
      <c r="L4139" s="47">
        <f t="shared" si="459"/>
        <v>3.26</v>
      </c>
      <c r="M4139" s="47">
        <f t="shared" si="460"/>
        <v>3.22</v>
      </c>
      <c r="N4139" s="47">
        <f t="shared" si="461"/>
        <v>3.24</v>
      </c>
      <c r="O4139" s="48">
        <f t="shared" ca="1" si="462"/>
        <v>964000</v>
      </c>
    </row>
    <row r="4140" spans="1:15" x14ac:dyDescent="0.25">
      <c r="A4140">
        <v>4125</v>
      </c>
      <c r="B4140" s="84">
        <v>36026</v>
      </c>
      <c r="C4140" s="47">
        <v>17.5</v>
      </c>
      <c r="D4140" s="47">
        <v>18.25</v>
      </c>
      <c r="E4140" s="47">
        <v>17.25</v>
      </c>
      <c r="F4140" s="47">
        <v>17.37</v>
      </c>
      <c r="G4140" s="48">
        <v>439200</v>
      </c>
      <c r="H4140" s="47">
        <v>3.24</v>
      </c>
      <c r="I4140" s="51">
        <f t="shared" si="456"/>
        <v>0.18652849740932642</v>
      </c>
      <c r="J4140" s="51">
        <f t="shared" ca="1" si="457"/>
        <v>2.5</v>
      </c>
      <c r="K4140" s="47">
        <f t="shared" si="458"/>
        <v>3.26</v>
      </c>
      <c r="L4140" s="47">
        <f t="shared" si="459"/>
        <v>3.4</v>
      </c>
      <c r="M4140" s="47">
        <f t="shared" si="460"/>
        <v>3.22</v>
      </c>
      <c r="N4140" s="47">
        <f t="shared" si="461"/>
        <v>3.24</v>
      </c>
      <c r="O4140" s="48">
        <f t="shared" ca="1" si="462"/>
        <v>1098000</v>
      </c>
    </row>
    <row r="4141" spans="1:15" x14ac:dyDescent="0.25">
      <c r="A4141">
        <v>4126</v>
      </c>
      <c r="B4141" s="84">
        <v>36025</v>
      </c>
      <c r="C4141" s="47">
        <v>17.5</v>
      </c>
      <c r="D4141" s="47">
        <v>18.37</v>
      </c>
      <c r="E4141" s="47">
        <v>17</v>
      </c>
      <c r="F4141" s="47">
        <v>18.37</v>
      </c>
      <c r="G4141" s="48">
        <v>366400</v>
      </c>
      <c r="H4141" s="47">
        <v>3.42</v>
      </c>
      <c r="I4141" s="51">
        <f t="shared" si="456"/>
        <v>0.18617310832879694</v>
      </c>
      <c r="J4141" s="51">
        <f t="shared" ca="1" si="457"/>
        <v>2.5</v>
      </c>
      <c r="K4141" s="47">
        <f t="shared" si="458"/>
        <v>3.26</v>
      </c>
      <c r="L4141" s="47">
        <f t="shared" si="459"/>
        <v>3.42</v>
      </c>
      <c r="M4141" s="47">
        <f t="shared" si="460"/>
        <v>3.16</v>
      </c>
      <c r="N4141" s="47">
        <f t="shared" si="461"/>
        <v>3.42</v>
      </c>
      <c r="O4141" s="48">
        <f t="shared" ca="1" si="462"/>
        <v>916000</v>
      </c>
    </row>
    <row r="4142" spans="1:15" x14ac:dyDescent="0.25">
      <c r="A4142">
        <v>4127</v>
      </c>
      <c r="B4142" s="84">
        <v>36024</v>
      </c>
      <c r="C4142" s="47">
        <v>17.13</v>
      </c>
      <c r="D4142" s="47">
        <v>17.5</v>
      </c>
      <c r="E4142" s="47">
        <v>17.13</v>
      </c>
      <c r="F4142" s="47">
        <v>17.37</v>
      </c>
      <c r="G4142" s="48">
        <v>1302800</v>
      </c>
      <c r="H4142" s="47">
        <v>3.24</v>
      </c>
      <c r="I4142" s="51">
        <f t="shared" si="456"/>
        <v>0.18652849740932642</v>
      </c>
      <c r="J4142" s="51">
        <f t="shared" ca="1" si="457"/>
        <v>2.5</v>
      </c>
      <c r="K4142" s="47">
        <f t="shared" si="458"/>
        <v>3.2</v>
      </c>
      <c r="L4142" s="47">
        <f t="shared" si="459"/>
        <v>3.26</v>
      </c>
      <c r="M4142" s="47">
        <f t="shared" si="460"/>
        <v>3.2</v>
      </c>
      <c r="N4142" s="47">
        <f t="shared" si="461"/>
        <v>3.24</v>
      </c>
      <c r="O4142" s="48">
        <f t="shared" ca="1" si="462"/>
        <v>3257000</v>
      </c>
    </row>
    <row r="4143" spans="1:15" x14ac:dyDescent="0.25">
      <c r="A4143">
        <v>4128</v>
      </c>
      <c r="B4143" s="84">
        <v>36021</v>
      </c>
      <c r="C4143" s="47">
        <v>17.25</v>
      </c>
      <c r="D4143" s="47">
        <v>17.5</v>
      </c>
      <c r="E4143" s="47">
        <v>17</v>
      </c>
      <c r="F4143" s="47">
        <v>17.37</v>
      </c>
      <c r="G4143" s="48">
        <v>506000</v>
      </c>
      <c r="H4143" s="47">
        <v>3.24</v>
      </c>
      <c r="I4143" s="51">
        <f t="shared" si="456"/>
        <v>0.18652849740932642</v>
      </c>
      <c r="J4143" s="51">
        <f t="shared" ca="1" si="457"/>
        <v>2.5</v>
      </c>
      <c r="K4143" s="47">
        <f t="shared" si="458"/>
        <v>3.22</v>
      </c>
      <c r="L4143" s="47">
        <f t="shared" si="459"/>
        <v>3.26</v>
      </c>
      <c r="M4143" s="47">
        <f t="shared" si="460"/>
        <v>3.17</v>
      </c>
      <c r="N4143" s="47">
        <f t="shared" si="461"/>
        <v>3.24</v>
      </c>
      <c r="O4143" s="48">
        <f t="shared" ca="1" si="462"/>
        <v>1265000</v>
      </c>
    </row>
    <row r="4144" spans="1:15" x14ac:dyDescent="0.25">
      <c r="A4144">
        <v>4129</v>
      </c>
      <c r="B4144" s="84">
        <v>36020</v>
      </c>
      <c r="C4144" s="47">
        <v>16.940000000000001</v>
      </c>
      <c r="D4144" s="47">
        <v>17.559999999999999</v>
      </c>
      <c r="E4144" s="47">
        <v>16.75</v>
      </c>
      <c r="F4144" s="47">
        <v>17.309999999999999</v>
      </c>
      <c r="G4144" s="48">
        <v>328800</v>
      </c>
      <c r="H4144" s="47">
        <v>3.23</v>
      </c>
      <c r="I4144" s="51">
        <f t="shared" si="456"/>
        <v>0.18659734257654537</v>
      </c>
      <c r="J4144" s="51">
        <f t="shared" ca="1" si="457"/>
        <v>2.5</v>
      </c>
      <c r="K4144" s="47">
        <f t="shared" si="458"/>
        <v>3.16</v>
      </c>
      <c r="L4144" s="47">
        <f t="shared" si="459"/>
        <v>3.28</v>
      </c>
      <c r="M4144" s="47">
        <f t="shared" si="460"/>
        <v>3.13</v>
      </c>
      <c r="N4144" s="47">
        <f t="shared" si="461"/>
        <v>3.23</v>
      </c>
      <c r="O4144" s="48">
        <f t="shared" ca="1" si="462"/>
        <v>822000</v>
      </c>
    </row>
    <row r="4145" spans="1:15" x14ac:dyDescent="0.25">
      <c r="A4145">
        <v>4130</v>
      </c>
      <c r="B4145" s="84">
        <v>36019</v>
      </c>
      <c r="C4145" s="47">
        <v>17.75</v>
      </c>
      <c r="D4145" s="47">
        <v>17.75</v>
      </c>
      <c r="E4145" s="47">
        <v>17.309999999999999</v>
      </c>
      <c r="F4145" s="47">
        <v>17.37</v>
      </c>
      <c r="G4145" s="48">
        <v>296900</v>
      </c>
      <c r="H4145" s="47">
        <v>3.24</v>
      </c>
      <c r="I4145" s="51">
        <f t="shared" si="456"/>
        <v>0.18652849740932642</v>
      </c>
      <c r="J4145" s="51">
        <f t="shared" ca="1" si="457"/>
        <v>2.5</v>
      </c>
      <c r="K4145" s="47">
        <f t="shared" si="458"/>
        <v>3.31</v>
      </c>
      <c r="L4145" s="47">
        <f t="shared" si="459"/>
        <v>3.31</v>
      </c>
      <c r="M4145" s="47">
        <f t="shared" si="460"/>
        <v>3.23</v>
      </c>
      <c r="N4145" s="47">
        <f t="shared" si="461"/>
        <v>3.24</v>
      </c>
      <c r="O4145" s="48">
        <f t="shared" ca="1" si="462"/>
        <v>742250</v>
      </c>
    </row>
    <row r="4146" spans="1:15" x14ac:dyDescent="0.25">
      <c r="A4146">
        <v>4131</v>
      </c>
      <c r="B4146" s="84">
        <v>36018</v>
      </c>
      <c r="C4146" s="47">
        <v>17</v>
      </c>
      <c r="D4146" s="47">
        <v>17.440000000000001</v>
      </c>
      <c r="E4146" s="47">
        <v>16.559999999999999</v>
      </c>
      <c r="F4146" s="47">
        <v>17.37</v>
      </c>
      <c r="G4146" s="48">
        <v>142100</v>
      </c>
      <c r="H4146" s="47">
        <v>3.24</v>
      </c>
      <c r="I4146" s="51">
        <f t="shared" si="456"/>
        <v>0.18652849740932642</v>
      </c>
      <c r="J4146" s="51">
        <f t="shared" ca="1" si="457"/>
        <v>2.5</v>
      </c>
      <c r="K4146" s="47">
        <f t="shared" si="458"/>
        <v>3.17</v>
      </c>
      <c r="L4146" s="47">
        <f t="shared" si="459"/>
        <v>3.25</v>
      </c>
      <c r="M4146" s="47">
        <f t="shared" si="460"/>
        <v>3.09</v>
      </c>
      <c r="N4146" s="47">
        <f t="shared" si="461"/>
        <v>3.24</v>
      </c>
      <c r="O4146" s="48">
        <f t="shared" ca="1" si="462"/>
        <v>355250</v>
      </c>
    </row>
    <row r="4147" spans="1:15" x14ac:dyDescent="0.25">
      <c r="A4147">
        <v>4132</v>
      </c>
      <c r="B4147" s="84">
        <v>36017</v>
      </c>
      <c r="C4147" s="47">
        <v>17.5</v>
      </c>
      <c r="D4147" s="47">
        <v>17.5</v>
      </c>
      <c r="E4147" s="47">
        <v>17.13</v>
      </c>
      <c r="F4147" s="47">
        <v>17.190000000000001</v>
      </c>
      <c r="G4147" s="48">
        <v>142400</v>
      </c>
      <c r="H4147" s="47">
        <v>3.2</v>
      </c>
      <c r="I4147" s="51">
        <f t="shared" si="456"/>
        <v>0.18615474112856312</v>
      </c>
      <c r="J4147" s="51">
        <f t="shared" ca="1" si="457"/>
        <v>2.5</v>
      </c>
      <c r="K4147" s="47">
        <f t="shared" si="458"/>
        <v>3.26</v>
      </c>
      <c r="L4147" s="47">
        <f t="shared" si="459"/>
        <v>3.26</v>
      </c>
      <c r="M4147" s="47">
        <f t="shared" si="460"/>
        <v>3.19</v>
      </c>
      <c r="N4147" s="47">
        <f t="shared" si="461"/>
        <v>3.2</v>
      </c>
      <c r="O4147" s="48">
        <f t="shared" ca="1" si="462"/>
        <v>356000</v>
      </c>
    </row>
    <row r="4148" spans="1:15" x14ac:dyDescent="0.25">
      <c r="A4148">
        <v>4133</v>
      </c>
      <c r="B4148" s="84">
        <v>36014</v>
      </c>
      <c r="C4148" s="47">
        <v>17.25</v>
      </c>
      <c r="D4148" s="47">
        <v>17.75</v>
      </c>
      <c r="E4148" s="47">
        <v>17</v>
      </c>
      <c r="F4148" s="47">
        <v>17.37</v>
      </c>
      <c r="G4148" s="48">
        <v>424000</v>
      </c>
      <c r="H4148" s="47">
        <v>3.24</v>
      </c>
      <c r="I4148" s="51">
        <f t="shared" si="456"/>
        <v>0.18652849740932642</v>
      </c>
      <c r="J4148" s="51">
        <f t="shared" ca="1" si="457"/>
        <v>2.5</v>
      </c>
      <c r="K4148" s="47">
        <f t="shared" si="458"/>
        <v>3.22</v>
      </c>
      <c r="L4148" s="47">
        <f t="shared" si="459"/>
        <v>3.31</v>
      </c>
      <c r="M4148" s="47">
        <f t="shared" si="460"/>
        <v>3.17</v>
      </c>
      <c r="N4148" s="47">
        <f t="shared" si="461"/>
        <v>3.24</v>
      </c>
      <c r="O4148" s="48">
        <f t="shared" ca="1" si="462"/>
        <v>1060000</v>
      </c>
    </row>
    <row r="4149" spans="1:15" x14ac:dyDescent="0.25">
      <c r="A4149">
        <v>4134</v>
      </c>
      <c r="B4149" s="84">
        <v>36013</v>
      </c>
      <c r="C4149" s="47">
        <v>18.13</v>
      </c>
      <c r="D4149" s="47">
        <v>18.25</v>
      </c>
      <c r="E4149" s="47">
        <v>17.13</v>
      </c>
      <c r="F4149" s="47">
        <v>17.37</v>
      </c>
      <c r="G4149" s="48">
        <v>448000</v>
      </c>
      <c r="H4149" s="47">
        <v>3.24</v>
      </c>
      <c r="I4149" s="51">
        <f t="shared" si="456"/>
        <v>0.18652849740932642</v>
      </c>
      <c r="J4149" s="51">
        <f t="shared" ca="1" si="457"/>
        <v>2.5</v>
      </c>
      <c r="K4149" s="47">
        <f t="shared" si="458"/>
        <v>3.38</v>
      </c>
      <c r="L4149" s="47">
        <f t="shared" si="459"/>
        <v>3.4</v>
      </c>
      <c r="M4149" s="47">
        <f t="shared" si="460"/>
        <v>3.2</v>
      </c>
      <c r="N4149" s="47">
        <f t="shared" si="461"/>
        <v>3.24</v>
      </c>
      <c r="O4149" s="48">
        <f t="shared" ca="1" si="462"/>
        <v>1120000</v>
      </c>
    </row>
    <row r="4150" spans="1:15" x14ac:dyDescent="0.25">
      <c r="A4150">
        <v>4135</v>
      </c>
      <c r="B4150" s="84">
        <v>36012</v>
      </c>
      <c r="C4150" s="47">
        <v>18.25</v>
      </c>
      <c r="D4150" s="47">
        <v>18.25</v>
      </c>
      <c r="E4150" s="47">
        <v>17.25</v>
      </c>
      <c r="F4150" s="47">
        <v>17.87</v>
      </c>
      <c r="G4150" s="48">
        <v>373600</v>
      </c>
      <c r="H4150" s="47">
        <v>3.33</v>
      </c>
      <c r="I4150" s="51">
        <f t="shared" si="456"/>
        <v>0.18634583100167879</v>
      </c>
      <c r="J4150" s="51">
        <f t="shared" ca="1" si="457"/>
        <v>2.5</v>
      </c>
      <c r="K4150" s="47">
        <f t="shared" si="458"/>
        <v>3.4</v>
      </c>
      <c r="L4150" s="47">
        <f t="shared" si="459"/>
        <v>3.4</v>
      </c>
      <c r="M4150" s="47">
        <f t="shared" si="460"/>
        <v>3.21</v>
      </c>
      <c r="N4150" s="47">
        <f t="shared" si="461"/>
        <v>3.33</v>
      </c>
      <c r="O4150" s="48">
        <f t="shared" ca="1" si="462"/>
        <v>934000</v>
      </c>
    </row>
    <row r="4151" spans="1:15" x14ac:dyDescent="0.25">
      <c r="A4151">
        <v>4136</v>
      </c>
      <c r="B4151" s="84">
        <v>36011</v>
      </c>
      <c r="C4151" s="47">
        <v>19</v>
      </c>
      <c r="D4151" s="47">
        <v>19</v>
      </c>
      <c r="E4151" s="47">
        <v>17.75</v>
      </c>
      <c r="F4151" s="47">
        <v>17.87</v>
      </c>
      <c r="G4151" s="48">
        <v>418800</v>
      </c>
      <c r="H4151" s="47">
        <v>3.33</v>
      </c>
      <c r="I4151" s="51">
        <f t="shared" si="456"/>
        <v>0.18634583100167879</v>
      </c>
      <c r="J4151" s="51">
        <f t="shared" ca="1" si="457"/>
        <v>2.5</v>
      </c>
      <c r="K4151" s="47">
        <f t="shared" si="458"/>
        <v>3.54</v>
      </c>
      <c r="L4151" s="47">
        <f t="shared" si="459"/>
        <v>3.54</v>
      </c>
      <c r="M4151" s="47">
        <f t="shared" si="460"/>
        <v>3.31</v>
      </c>
      <c r="N4151" s="47">
        <f t="shared" si="461"/>
        <v>3.33</v>
      </c>
      <c r="O4151" s="48">
        <f t="shared" ca="1" si="462"/>
        <v>1047000</v>
      </c>
    </row>
    <row r="4152" spans="1:15" x14ac:dyDescent="0.25">
      <c r="A4152">
        <v>4137</v>
      </c>
      <c r="B4152" s="84">
        <v>36010</v>
      </c>
      <c r="C4152" s="47">
        <v>19.38</v>
      </c>
      <c r="D4152" s="47">
        <v>19.38</v>
      </c>
      <c r="E4152" s="47">
        <v>18.87</v>
      </c>
      <c r="F4152" s="47">
        <v>18.940000000000001</v>
      </c>
      <c r="G4152" s="48">
        <v>180500</v>
      </c>
      <c r="H4152" s="47">
        <v>3.53</v>
      </c>
      <c r="I4152" s="51">
        <f t="shared" si="456"/>
        <v>0.1863780359028511</v>
      </c>
      <c r="J4152" s="51">
        <f t="shared" ca="1" si="457"/>
        <v>2.5</v>
      </c>
      <c r="K4152" s="47">
        <f t="shared" si="458"/>
        <v>3.61</v>
      </c>
      <c r="L4152" s="47">
        <f t="shared" si="459"/>
        <v>3.61</v>
      </c>
      <c r="M4152" s="47">
        <f t="shared" si="460"/>
        <v>3.52</v>
      </c>
      <c r="N4152" s="47">
        <f t="shared" si="461"/>
        <v>3.53</v>
      </c>
      <c r="O4152" s="48">
        <f t="shared" ca="1" si="462"/>
        <v>451250</v>
      </c>
    </row>
    <row r="4153" spans="1:15" x14ac:dyDescent="0.25">
      <c r="A4153">
        <v>4138</v>
      </c>
      <c r="B4153" s="84">
        <v>36007</v>
      </c>
      <c r="C4153" s="47">
        <v>19.5</v>
      </c>
      <c r="D4153" s="47">
        <v>19.5</v>
      </c>
      <c r="E4153" s="47">
        <v>18.63</v>
      </c>
      <c r="F4153" s="47">
        <v>18.87</v>
      </c>
      <c r="G4153" s="48">
        <v>181600</v>
      </c>
      <c r="H4153" s="47">
        <v>3.52</v>
      </c>
      <c r="I4153" s="51">
        <f t="shared" si="456"/>
        <v>0.18653948065712772</v>
      </c>
      <c r="J4153" s="51">
        <f t="shared" ca="1" si="457"/>
        <v>2.5</v>
      </c>
      <c r="K4153" s="47">
        <f t="shared" si="458"/>
        <v>3.64</v>
      </c>
      <c r="L4153" s="47">
        <f t="shared" si="459"/>
        <v>3.64</v>
      </c>
      <c r="M4153" s="47">
        <f t="shared" si="460"/>
        <v>3.48</v>
      </c>
      <c r="N4153" s="47">
        <f t="shared" si="461"/>
        <v>3.52</v>
      </c>
      <c r="O4153" s="48">
        <f t="shared" ca="1" si="462"/>
        <v>454000</v>
      </c>
    </row>
    <row r="4154" spans="1:15" x14ac:dyDescent="0.25">
      <c r="A4154">
        <v>4139</v>
      </c>
      <c r="B4154" s="84">
        <v>36006</v>
      </c>
      <c r="C4154" s="47">
        <v>18.75</v>
      </c>
      <c r="D4154" s="47">
        <v>19.38</v>
      </c>
      <c r="E4154" s="47">
        <v>18.75</v>
      </c>
      <c r="F4154" s="47">
        <v>19.059999999999999</v>
      </c>
      <c r="G4154" s="48">
        <v>80500</v>
      </c>
      <c r="H4154" s="47">
        <v>3.55</v>
      </c>
      <c r="I4154" s="51">
        <f t="shared" si="456"/>
        <v>0.18625393494228751</v>
      </c>
      <c r="J4154" s="51">
        <f t="shared" ca="1" si="457"/>
        <v>2.5</v>
      </c>
      <c r="K4154" s="47">
        <f t="shared" si="458"/>
        <v>3.49</v>
      </c>
      <c r="L4154" s="47">
        <f t="shared" si="459"/>
        <v>3.61</v>
      </c>
      <c r="M4154" s="47">
        <f t="shared" si="460"/>
        <v>3.49</v>
      </c>
      <c r="N4154" s="47">
        <f t="shared" si="461"/>
        <v>3.55</v>
      </c>
      <c r="O4154" s="48">
        <f t="shared" ca="1" si="462"/>
        <v>201250</v>
      </c>
    </row>
    <row r="4155" spans="1:15" x14ac:dyDescent="0.25">
      <c r="A4155">
        <v>4140</v>
      </c>
      <c r="B4155" s="84">
        <v>36005</v>
      </c>
      <c r="C4155" s="47">
        <v>18.63</v>
      </c>
      <c r="D4155" s="47">
        <v>19.25</v>
      </c>
      <c r="E4155" s="47">
        <v>18.63</v>
      </c>
      <c r="F4155" s="47">
        <v>19.25</v>
      </c>
      <c r="G4155" s="48">
        <v>72400</v>
      </c>
      <c r="H4155" s="47">
        <v>3.59</v>
      </c>
      <c r="I4155" s="51">
        <f t="shared" si="456"/>
        <v>0.18649350649350649</v>
      </c>
      <c r="J4155" s="51">
        <f t="shared" ca="1" si="457"/>
        <v>2.5</v>
      </c>
      <c r="K4155" s="47">
        <f t="shared" si="458"/>
        <v>3.47</v>
      </c>
      <c r="L4155" s="47">
        <f t="shared" si="459"/>
        <v>3.59</v>
      </c>
      <c r="M4155" s="47">
        <f t="shared" si="460"/>
        <v>3.47</v>
      </c>
      <c r="N4155" s="47">
        <f t="shared" si="461"/>
        <v>3.59</v>
      </c>
      <c r="O4155" s="48">
        <f t="shared" ca="1" si="462"/>
        <v>181000</v>
      </c>
    </row>
    <row r="4156" spans="1:15" x14ac:dyDescent="0.25">
      <c r="A4156">
        <v>4141</v>
      </c>
      <c r="B4156" s="84">
        <v>36004</v>
      </c>
      <c r="C4156" s="47">
        <v>19.5</v>
      </c>
      <c r="D4156" s="47">
        <v>19.5</v>
      </c>
      <c r="E4156" s="47">
        <v>18.25</v>
      </c>
      <c r="F4156" s="47">
        <v>18.75</v>
      </c>
      <c r="G4156" s="48">
        <v>161600</v>
      </c>
      <c r="H4156" s="47">
        <v>3.49</v>
      </c>
      <c r="I4156" s="51">
        <f t="shared" si="456"/>
        <v>0.18613333333333335</v>
      </c>
      <c r="J4156" s="51">
        <f t="shared" ca="1" si="457"/>
        <v>2.5</v>
      </c>
      <c r="K4156" s="47">
        <f t="shared" si="458"/>
        <v>3.63</v>
      </c>
      <c r="L4156" s="47">
        <f t="shared" si="459"/>
        <v>3.63</v>
      </c>
      <c r="M4156" s="47">
        <f t="shared" si="460"/>
        <v>3.4</v>
      </c>
      <c r="N4156" s="47">
        <f t="shared" si="461"/>
        <v>3.49</v>
      </c>
      <c r="O4156" s="48">
        <f t="shared" ca="1" si="462"/>
        <v>404000</v>
      </c>
    </row>
    <row r="4157" spans="1:15" x14ac:dyDescent="0.25">
      <c r="A4157">
        <v>4142</v>
      </c>
      <c r="B4157" s="84">
        <v>36003</v>
      </c>
      <c r="C4157" s="47">
        <v>19.5</v>
      </c>
      <c r="D4157" s="47">
        <v>19.5</v>
      </c>
      <c r="E4157" s="47">
        <v>18.75</v>
      </c>
      <c r="F4157" s="47">
        <v>19.25</v>
      </c>
      <c r="G4157" s="48">
        <v>399700</v>
      </c>
      <c r="H4157" s="47">
        <v>3.59</v>
      </c>
      <c r="I4157" s="51">
        <f t="shared" si="456"/>
        <v>0.18649350649350649</v>
      </c>
      <c r="J4157" s="51">
        <f t="shared" ca="1" si="457"/>
        <v>2.5</v>
      </c>
      <c r="K4157" s="47">
        <f t="shared" si="458"/>
        <v>3.64</v>
      </c>
      <c r="L4157" s="47">
        <f t="shared" si="459"/>
        <v>3.64</v>
      </c>
      <c r="M4157" s="47">
        <f t="shared" si="460"/>
        <v>3.5</v>
      </c>
      <c r="N4157" s="47">
        <f t="shared" si="461"/>
        <v>3.59</v>
      </c>
      <c r="O4157" s="48">
        <f t="shared" ca="1" si="462"/>
        <v>999250</v>
      </c>
    </row>
    <row r="4158" spans="1:15" x14ac:dyDescent="0.25">
      <c r="A4158">
        <v>4143</v>
      </c>
      <c r="B4158" s="84">
        <v>36000</v>
      </c>
      <c r="C4158" s="47">
        <v>19.38</v>
      </c>
      <c r="D4158" s="47">
        <v>19.38</v>
      </c>
      <c r="E4158" s="47">
        <v>18.25</v>
      </c>
      <c r="F4158" s="47">
        <v>18.87</v>
      </c>
      <c r="G4158" s="48">
        <v>151600</v>
      </c>
      <c r="H4158" s="47">
        <v>3.52</v>
      </c>
      <c r="I4158" s="51">
        <f t="shared" si="456"/>
        <v>0.18653948065712772</v>
      </c>
      <c r="J4158" s="51">
        <f t="shared" ca="1" si="457"/>
        <v>2.5</v>
      </c>
      <c r="K4158" s="47">
        <f t="shared" si="458"/>
        <v>3.62</v>
      </c>
      <c r="L4158" s="47">
        <f t="shared" si="459"/>
        <v>3.62</v>
      </c>
      <c r="M4158" s="47">
        <f t="shared" si="460"/>
        <v>3.4</v>
      </c>
      <c r="N4158" s="47">
        <f t="shared" si="461"/>
        <v>3.52</v>
      </c>
      <c r="O4158" s="48">
        <f t="shared" ca="1" si="462"/>
        <v>379000</v>
      </c>
    </row>
    <row r="4159" spans="1:15" x14ac:dyDescent="0.25">
      <c r="A4159">
        <v>4144</v>
      </c>
      <c r="B4159" s="84">
        <v>35999</v>
      </c>
      <c r="C4159" s="47">
        <v>19.559999999999999</v>
      </c>
      <c r="D4159" s="47">
        <v>19.88</v>
      </c>
      <c r="E4159" s="47">
        <v>19.38</v>
      </c>
      <c r="F4159" s="47">
        <v>19.38</v>
      </c>
      <c r="G4159" s="48">
        <v>329300</v>
      </c>
      <c r="H4159" s="47">
        <v>3.61</v>
      </c>
      <c r="I4159" s="51">
        <f t="shared" si="456"/>
        <v>0.18627450980392157</v>
      </c>
      <c r="J4159" s="51">
        <f t="shared" ca="1" si="457"/>
        <v>2.5</v>
      </c>
      <c r="K4159" s="47">
        <f t="shared" si="458"/>
        <v>3.64</v>
      </c>
      <c r="L4159" s="47">
        <f t="shared" si="459"/>
        <v>3.7</v>
      </c>
      <c r="M4159" s="47">
        <f t="shared" si="460"/>
        <v>3.61</v>
      </c>
      <c r="N4159" s="47">
        <f t="shared" si="461"/>
        <v>3.61</v>
      </c>
      <c r="O4159" s="48">
        <f t="shared" ca="1" si="462"/>
        <v>823250</v>
      </c>
    </row>
    <row r="4160" spans="1:15" x14ac:dyDescent="0.25">
      <c r="A4160">
        <v>4145</v>
      </c>
      <c r="B4160" s="84">
        <v>35998</v>
      </c>
      <c r="C4160" s="47">
        <v>19.5</v>
      </c>
      <c r="D4160" s="47">
        <v>20</v>
      </c>
      <c r="E4160" s="47">
        <v>19.38</v>
      </c>
      <c r="F4160" s="47">
        <v>19.5</v>
      </c>
      <c r="G4160" s="48">
        <v>364100</v>
      </c>
      <c r="H4160" s="47">
        <v>3.63</v>
      </c>
      <c r="I4160" s="51">
        <f t="shared" si="456"/>
        <v>0.18615384615384614</v>
      </c>
      <c r="J4160" s="51">
        <f t="shared" ca="1" si="457"/>
        <v>2.5</v>
      </c>
      <c r="K4160" s="47">
        <f t="shared" si="458"/>
        <v>3.63</v>
      </c>
      <c r="L4160" s="47">
        <f t="shared" si="459"/>
        <v>3.72</v>
      </c>
      <c r="M4160" s="47">
        <f t="shared" si="460"/>
        <v>3.61</v>
      </c>
      <c r="N4160" s="47">
        <f t="shared" si="461"/>
        <v>3.63</v>
      </c>
      <c r="O4160" s="48">
        <f t="shared" ca="1" si="462"/>
        <v>910250</v>
      </c>
    </row>
    <row r="4161" spans="1:15" x14ac:dyDescent="0.25">
      <c r="A4161">
        <v>4146</v>
      </c>
      <c r="B4161" s="84">
        <v>35997</v>
      </c>
      <c r="C4161" s="47">
        <v>20.12</v>
      </c>
      <c r="D4161" s="47">
        <v>20.12</v>
      </c>
      <c r="E4161" s="47">
        <v>19.5</v>
      </c>
      <c r="F4161" s="47">
        <v>19.5</v>
      </c>
      <c r="G4161" s="48">
        <v>355300</v>
      </c>
      <c r="H4161" s="47">
        <v>3.63</v>
      </c>
      <c r="I4161" s="51">
        <f t="shared" si="456"/>
        <v>0.18615384615384614</v>
      </c>
      <c r="J4161" s="51">
        <f t="shared" ca="1" si="457"/>
        <v>2.5</v>
      </c>
      <c r="K4161" s="47">
        <f t="shared" si="458"/>
        <v>3.75</v>
      </c>
      <c r="L4161" s="47">
        <f t="shared" si="459"/>
        <v>3.75</v>
      </c>
      <c r="M4161" s="47">
        <f t="shared" si="460"/>
        <v>3.63</v>
      </c>
      <c r="N4161" s="47">
        <f t="shared" si="461"/>
        <v>3.63</v>
      </c>
      <c r="O4161" s="48">
        <f t="shared" ca="1" si="462"/>
        <v>888250</v>
      </c>
    </row>
    <row r="4162" spans="1:15" x14ac:dyDescent="0.25">
      <c r="A4162">
        <v>4147</v>
      </c>
      <c r="B4162" s="84">
        <v>35996</v>
      </c>
      <c r="C4162" s="47">
        <v>20</v>
      </c>
      <c r="D4162" s="47">
        <v>20</v>
      </c>
      <c r="E4162" s="47">
        <v>19.62</v>
      </c>
      <c r="F4162" s="47">
        <v>19.62</v>
      </c>
      <c r="G4162" s="48">
        <v>36100</v>
      </c>
      <c r="H4162" s="47">
        <v>3.66</v>
      </c>
      <c r="I4162" s="51">
        <f t="shared" si="456"/>
        <v>0.18654434250764526</v>
      </c>
      <c r="J4162" s="51">
        <f t="shared" ca="1" si="457"/>
        <v>2.5</v>
      </c>
      <c r="K4162" s="47">
        <f t="shared" si="458"/>
        <v>3.73</v>
      </c>
      <c r="L4162" s="47">
        <f t="shared" si="459"/>
        <v>3.73</v>
      </c>
      <c r="M4162" s="47">
        <f t="shared" si="460"/>
        <v>3.66</v>
      </c>
      <c r="N4162" s="47">
        <f t="shared" si="461"/>
        <v>3.66</v>
      </c>
      <c r="O4162" s="48">
        <f t="shared" ca="1" si="462"/>
        <v>90250</v>
      </c>
    </row>
    <row r="4163" spans="1:15" x14ac:dyDescent="0.25">
      <c r="A4163">
        <v>4148</v>
      </c>
      <c r="B4163" s="84">
        <v>35993</v>
      </c>
      <c r="C4163" s="47">
        <v>19.75</v>
      </c>
      <c r="D4163" s="47">
        <v>19.75</v>
      </c>
      <c r="E4163" s="47">
        <v>19.5</v>
      </c>
      <c r="F4163" s="47">
        <v>19.62</v>
      </c>
      <c r="G4163" s="48">
        <v>266800</v>
      </c>
      <c r="H4163" s="47">
        <v>3.66</v>
      </c>
      <c r="I4163" s="51">
        <f t="shared" si="456"/>
        <v>0.18654434250764526</v>
      </c>
      <c r="J4163" s="51">
        <f t="shared" ca="1" si="457"/>
        <v>2.5</v>
      </c>
      <c r="K4163" s="47">
        <f t="shared" si="458"/>
        <v>3.68</v>
      </c>
      <c r="L4163" s="47">
        <f t="shared" si="459"/>
        <v>3.68</v>
      </c>
      <c r="M4163" s="47">
        <f t="shared" si="460"/>
        <v>3.64</v>
      </c>
      <c r="N4163" s="47">
        <f t="shared" si="461"/>
        <v>3.66</v>
      </c>
      <c r="O4163" s="48">
        <f t="shared" ca="1" si="462"/>
        <v>667000</v>
      </c>
    </row>
    <row r="4164" spans="1:15" x14ac:dyDescent="0.25">
      <c r="A4164">
        <v>4149</v>
      </c>
      <c r="B4164" s="84">
        <v>35992</v>
      </c>
      <c r="C4164" s="47">
        <v>19</v>
      </c>
      <c r="D4164" s="47">
        <v>19.75</v>
      </c>
      <c r="E4164" s="47">
        <v>19</v>
      </c>
      <c r="F4164" s="47">
        <v>19.5</v>
      </c>
      <c r="G4164" s="48">
        <v>176500</v>
      </c>
      <c r="H4164" s="47">
        <v>3.63</v>
      </c>
      <c r="I4164" s="51">
        <f t="shared" si="456"/>
        <v>0.18615384615384614</v>
      </c>
      <c r="J4164" s="51">
        <f t="shared" ca="1" si="457"/>
        <v>2.5</v>
      </c>
      <c r="K4164" s="47">
        <f t="shared" si="458"/>
        <v>3.54</v>
      </c>
      <c r="L4164" s="47">
        <f t="shared" si="459"/>
        <v>3.68</v>
      </c>
      <c r="M4164" s="47">
        <f t="shared" si="460"/>
        <v>3.54</v>
      </c>
      <c r="N4164" s="47">
        <f t="shared" si="461"/>
        <v>3.63</v>
      </c>
      <c r="O4164" s="48">
        <f t="shared" ca="1" si="462"/>
        <v>441250</v>
      </c>
    </row>
    <row r="4165" spans="1:15" x14ac:dyDescent="0.25">
      <c r="A4165">
        <v>4150</v>
      </c>
      <c r="B4165" s="84">
        <v>35991</v>
      </c>
      <c r="C4165" s="47">
        <v>19.12</v>
      </c>
      <c r="D4165" s="47">
        <v>19.38</v>
      </c>
      <c r="E4165" s="47">
        <v>19</v>
      </c>
      <c r="F4165" s="47">
        <v>19.38</v>
      </c>
      <c r="G4165" s="48">
        <v>480800</v>
      </c>
      <c r="H4165" s="47">
        <v>3.61</v>
      </c>
      <c r="I4165" s="51">
        <f t="shared" si="456"/>
        <v>0.18627450980392157</v>
      </c>
      <c r="J4165" s="51">
        <f t="shared" ca="1" si="457"/>
        <v>2.5</v>
      </c>
      <c r="K4165" s="47">
        <f t="shared" si="458"/>
        <v>3.56</v>
      </c>
      <c r="L4165" s="47">
        <f t="shared" si="459"/>
        <v>3.61</v>
      </c>
      <c r="M4165" s="47">
        <f t="shared" si="460"/>
        <v>3.54</v>
      </c>
      <c r="N4165" s="47">
        <f t="shared" si="461"/>
        <v>3.61</v>
      </c>
      <c r="O4165" s="48">
        <f t="shared" ca="1" si="462"/>
        <v>1202000</v>
      </c>
    </row>
    <row r="4166" spans="1:15" x14ac:dyDescent="0.25">
      <c r="A4166">
        <v>4151</v>
      </c>
      <c r="B4166" s="84">
        <v>35990</v>
      </c>
      <c r="C4166" s="47">
        <v>19.059999999999999</v>
      </c>
      <c r="D4166" s="47">
        <v>19.12</v>
      </c>
      <c r="E4166" s="47">
        <v>19</v>
      </c>
      <c r="F4166" s="47">
        <v>19.059999999999999</v>
      </c>
      <c r="G4166" s="48">
        <v>596900</v>
      </c>
      <c r="H4166" s="47">
        <v>3.55</v>
      </c>
      <c r="I4166" s="51">
        <f t="shared" si="456"/>
        <v>0.18625393494228751</v>
      </c>
      <c r="J4166" s="51">
        <f t="shared" ca="1" si="457"/>
        <v>2.5</v>
      </c>
      <c r="K4166" s="47">
        <f t="shared" si="458"/>
        <v>3.55</v>
      </c>
      <c r="L4166" s="47">
        <f t="shared" si="459"/>
        <v>3.56</v>
      </c>
      <c r="M4166" s="47">
        <f t="shared" si="460"/>
        <v>3.54</v>
      </c>
      <c r="N4166" s="47">
        <f t="shared" si="461"/>
        <v>3.55</v>
      </c>
      <c r="O4166" s="48">
        <f t="shared" ca="1" si="462"/>
        <v>1492250</v>
      </c>
    </row>
    <row r="4167" spans="1:15" x14ac:dyDescent="0.25">
      <c r="A4167">
        <v>4152</v>
      </c>
      <c r="B4167" s="84">
        <v>35989</v>
      </c>
      <c r="C4167" s="47">
        <v>19.62</v>
      </c>
      <c r="D4167" s="47">
        <v>19.62</v>
      </c>
      <c r="E4167" s="47">
        <v>19</v>
      </c>
      <c r="F4167" s="47">
        <v>19.059999999999999</v>
      </c>
      <c r="G4167" s="48">
        <v>264800</v>
      </c>
      <c r="H4167" s="47">
        <v>3.55</v>
      </c>
      <c r="I4167" s="51">
        <f t="shared" si="456"/>
        <v>0.18625393494228751</v>
      </c>
      <c r="J4167" s="51">
        <f t="shared" ca="1" si="457"/>
        <v>2.5</v>
      </c>
      <c r="K4167" s="47">
        <f t="shared" si="458"/>
        <v>3.65</v>
      </c>
      <c r="L4167" s="47">
        <f t="shared" si="459"/>
        <v>3.65</v>
      </c>
      <c r="M4167" s="47">
        <f t="shared" si="460"/>
        <v>3.54</v>
      </c>
      <c r="N4167" s="47">
        <f t="shared" si="461"/>
        <v>3.55</v>
      </c>
      <c r="O4167" s="48">
        <f t="shared" ca="1" si="462"/>
        <v>662000</v>
      </c>
    </row>
    <row r="4168" spans="1:15" x14ac:dyDescent="0.25">
      <c r="A4168">
        <v>4153</v>
      </c>
      <c r="B4168" s="84">
        <v>35986</v>
      </c>
      <c r="C4168" s="47">
        <v>19.5</v>
      </c>
      <c r="D4168" s="47">
        <v>19.62</v>
      </c>
      <c r="E4168" s="47">
        <v>19.25</v>
      </c>
      <c r="F4168" s="47">
        <v>19.25</v>
      </c>
      <c r="G4168" s="48">
        <v>154900</v>
      </c>
      <c r="H4168" s="47">
        <v>3.59</v>
      </c>
      <c r="I4168" s="51">
        <f t="shared" si="456"/>
        <v>0.18649350649350649</v>
      </c>
      <c r="J4168" s="51">
        <f t="shared" ca="1" si="457"/>
        <v>2.5</v>
      </c>
      <c r="K4168" s="47">
        <f t="shared" si="458"/>
        <v>3.64</v>
      </c>
      <c r="L4168" s="47">
        <f t="shared" si="459"/>
        <v>3.66</v>
      </c>
      <c r="M4168" s="47">
        <f t="shared" si="460"/>
        <v>3.59</v>
      </c>
      <c r="N4168" s="47">
        <f t="shared" si="461"/>
        <v>3.59</v>
      </c>
      <c r="O4168" s="48">
        <f t="shared" ca="1" si="462"/>
        <v>387250</v>
      </c>
    </row>
    <row r="4169" spans="1:15" x14ac:dyDescent="0.25">
      <c r="A4169">
        <v>4154</v>
      </c>
      <c r="B4169" s="84">
        <v>35985</v>
      </c>
      <c r="C4169" s="47">
        <v>19.12</v>
      </c>
      <c r="D4169" s="47">
        <v>19.25</v>
      </c>
      <c r="E4169" s="47">
        <v>19</v>
      </c>
      <c r="F4169" s="47">
        <v>19.25</v>
      </c>
      <c r="G4169" s="48">
        <v>1672900</v>
      </c>
      <c r="H4169" s="47">
        <v>3.59</v>
      </c>
      <c r="I4169" s="51">
        <f t="shared" si="456"/>
        <v>0.18649350649350649</v>
      </c>
      <c r="J4169" s="51">
        <f t="shared" ca="1" si="457"/>
        <v>2.5</v>
      </c>
      <c r="K4169" s="47">
        <f t="shared" si="458"/>
        <v>3.57</v>
      </c>
      <c r="L4169" s="47">
        <f t="shared" si="459"/>
        <v>3.59</v>
      </c>
      <c r="M4169" s="47">
        <f t="shared" si="460"/>
        <v>3.54</v>
      </c>
      <c r="N4169" s="47">
        <f t="shared" si="461"/>
        <v>3.59</v>
      </c>
      <c r="O4169" s="48">
        <f t="shared" ca="1" si="462"/>
        <v>4182250</v>
      </c>
    </row>
    <row r="4170" spans="1:15" x14ac:dyDescent="0.25">
      <c r="A4170">
        <v>4155</v>
      </c>
      <c r="B4170" s="84">
        <v>35984</v>
      </c>
      <c r="C4170" s="47">
        <v>18.87</v>
      </c>
      <c r="D4170" s="47">
        <v>19.12</v>
      </c>
      <c r="E4170" s="47">
        <v>18.87</v>
      </c>
      <c r="F4170" s="47">
        <v>19</v>
      </c>
      <c r="G4170" s="48">
        <v>97600</v>
      </c>
      <c r="H4170" s="47">
        <v>3.54</v>
      </c>
      <c r="I4170" s="51">
        <f t="shared" si="456"/>
        <v>0.18631578947368421</v>
      </c>
      <c r="J4170" s="51">
        <f t="shared" ca="1" si="457"/>
        <v>2.5</v>
      </c>
      <c r="K4170" s="47">
        <f t="shared" si="458"/>
        <v>3.52</v>
      </c>
      <c r="L4170" s="47">
        <f t="shared" si="459"/>
        <v>3.56</v>
      </c>
      <c r="M4170" s="47">
        <f t="shared" si="460"/>
        <v>3.52</v>
      </c>
      <c r="N4170" s="47">
        <f t="shared" si="461"/>
        <v>3.54</v>
      </c>
      <c r="O4170" s="48">
        <f t="shared" ca="1" si="462"/>
        <v>244000</v>
      </c>
    </row>
    <row r="4171" spans="1:15" x14ac:dyDescent="0.25">
      <c r="A4171">
        <v>4156</v>
      </c>
      <c r="B4171" s="84">
        <v>35983</v>
      </c>
      <c r="C4171" s="47">
        <v>19.38</v>
      </c>
      <c r="D4171" s="47">
        <v>19.38</v>
      </c>
      <c r="E4171" s="47">
        <v>18.87</v>
      </c>
      <c r="F4171" s="47">
        <v>19.059999999999999</v>
      </c>
      <c r="G4171" s="48">
        <v>861600</v>
      </c>
      <c r="H4171" s="47">
        <v>3.55</v>
      </c>
      <c r="I4171" s="51">
        <f t="shared" si="456"/>
        <v>0.18625393494228751</v>
      </c>
      <c r="J4171" s="51">
        <f t="shared" ca="1" si="457"/>
        <v>2.5</v>
      </c>
      <c r="K4171" s="47">
        <f t="shared" si="458"/>
        <v>3.61</v>
      </c>
      <c r="L4171" s="47">
        <f t="shared" si="459"/>
        <v>3.61</v>
      </c>
      <c r="M4171" s="47">
        <f t="shared" si="460"/>
        <v>3.51</v>
      </c>
      <c r="N4171" s="47">
        <f t="shared" si="461"/>
        <v>3.55</v>
      </c>
      <c r="O4171" s="48">
        <f t="shared" ca="1" si="462"/>
        <v>2154000</v>
      </c>
    </row>
    <row r="4172" spans="1:15" x14ac:dyDescent="0.25">
      <c r="A4172">
        <v>4157</v>
      </c>
      <c r="B4172" s="84">
        <v>35982</v>
      </c>
      <c r="C4172" s="47">
        <v>19</v>
      </c>
      <c r="D4172" s="47">
        <v>19.12</v>
      </c>
      <c r="E4172" s="47">
        <v>18.63</v>
      </c>
      <c r="F4172" s="47">
        <v>19.12</v>
      </c>
      <c r="G4172" s="48">
        <v>331600</v>
      </c>
      <c r="H4172" s="47">
        <v>3.56</v>
      </c>
      <c r="I4172" s="51">
        <f t="shared" si="456"/>
        <v>0.18619246861924685</v>
      </c>
      <c r="J4172" s="51">
        <f t="shared" ca="1" si="457"/>
        <v>2.5</v>
      </c>
      <c r="K4172" s="47">
        <f t="shared" si="458"/>
        <v>3.54</v>
      </c>
      <c r="L4172" s="47">
        <f t="shared" si="459"/>
        <v>3.56</v>
      </c>
      <c r="M4172" s="47">
        <f t="shared" si="460"/>
        <v>3.47</v>
      </c>
      <c r="N4172" s="47">
        <f t="shared" si="461"/>
        <v>3.56</v>
      </c>
      <c r="O4172" s="48">
        <f t="shared" ca="1" si="462"/>
        <v>829000</v>
      </c>
    </row>
    <row r="4173" spans="1:15" x14ac:dyDescent="0.25">
      <c r="A4173">
        <v>4158</v>
      </c>
      <c r="B4173" s="84">
        <v>35978</v>
      </c>
      <c r="C4173" s="47">
        <v>19</v>
      </c>
      <c r="D4173" s="47">
        <v>19.25</v>
      </c>
      <c r="E4173" s="47">
        <v>18.75</v>
      </c>
      <c r="F4173" s="47">
        <v>18.87</v>
      </c>
      <c r="G4173" s="48">
        <v>1268000</v>
      </c>
      <c r="H4173" s="47">
        <v>3.52</v>
      </c>
      <c r="I4173" s="51">
        <f t="shared" si="456"/>
        <v>0.18653948065712772</v>
      </c>
      <c r="J4173" s="51">
        <f t="shared" ca="1" si="457"/>
        <v>2.5</v>
      </c>
      <c r="K4173" s="47">
        <f t="shared" si="458"/>
        <v>3.54</v>
      </c>
      <c r="L4173" s="47">
        <f t="shared" si="459"/>
        <v>3.59</v>
      </c>
      <c r="M4173" s="47">
        <f t="shared" si="460"/>
        <v>3.5</v>
      </c>
      <c r="N4173" s="47">
        <f t="shared" si="461"/>
        <v>3.52</v>
      </c>
      <c r="O4173" s="48">
        <f t="shared" ca="1" si="462"/>
        <v>3170000</v>
      </c>
    </row>
    <row r="4174" spans="1:15" x14ac:dyDescent="0.25">
      <c r="A4174">
        <v>4159</v>
      </c>
      <c r="B4174" s="84">
        <v>35977</v>
      </c>
      <c r="C4174" s="47">
        <v>20.25</v>
      </c>
      <c r="D4174" s="47">
        <v>20.25</v>
      </c>
      <c r="E4174" s="47">
        <v>19</v>
      </c>
      <c r="F4174" s="47">
        <v>19.38</v>
      </c>
      <c r="G4174" s="48">
        <v>1435600</v>
      </c>
      <c r="H4174" s="47">
        <v>3.61</v>
      </c>
      <c r="I4174" s="51">
        <f t="shared" si="456"/>
        <v>0.18627450980392157</v>
      </c>
      <c r="J4174" s="51">
        <f t="shared" ca="1" si="457"/>
        <v>2.5</v>
      </c>
      <c r="K4174" s="47">
        <f t="shared" si="458"/>
        <v>3.77</v>
      </c>
      <c r="L4174" s="47">
        <f t="shared" si="459"/>
        <v>3.77</v>
      </c>
      <c r="M4174" s="47">
        <f t="shared" si="460"/>
        <v>3.54</v>
      </c>
      <c r="N4174" s="47">
        <f t="shared" si="461"/>
        <v>3.61</v>
      </c>
      <c r="O4174" s="48">
        <f t="shared" ca="1" si="462"/>
        <v>3589000</v>
      </c>
    </row>
    <row r="4175" spans="1:15" x14ac:dyDescent="0.25">
      <c r="A4175">
        <v>4160</v>
      </c>
      <c r="B4175" s="84">
        <v>35976</v>
      </c>
      <c r="C4175" s="47">
        <v>20</v>
      </c>
      <c r="D4175" s="47">
        <v>20.62</v>
      </c>
      <c r="E4175" s="47">
        <v>19.75</v>
      </c>
      <c r="F4175" s="47">
        <v>20.25</v>
      </c>
      <c r="G4175" s="48">
        <v>818500</v>
      </c>
      <c r="H4175" s="47">
        <v>3.77</v>
      </c>
      <c r="I4175" s="51">
        <f t="shared" si="456"/>
        <v>0.18617283950617283</v>
      </c>
      <c r="J4175" s="51">
        <f t="shared" ca="1" si="457"/>
        <v>2.5</v>
      </c>
      <c r="K4175" s="47">
        <f t="shared" si="458"/>
        <v>3.72</v>
      </c>
      <c r="L4175" s="47">
        <f t="shared" si="459"/>
        <v>3.84</v>
      </c>
      <c r="M4175" s="47">
        <f t="shared" si="460"/>
        <v>3.68</v>
      </c>
      <c r="N4175" s="47">
        <f t="shared" si="461"/>
        <v>3.77</v>
      </c>
      <c r="O4175" s="48">
        <f t="shared" ca="1" si="462"/>
        <v>2046250</v>
      </c>
    </row>
    <row r="4176" spans="1:15" x14ac:dyDescent="0.25">
      <c r="A4176">
        <v>4161</v>
      </c>
      <c r="B4176" s="84">
        <v>35975</v>
      </c>
      <c r="C4176" s="47">
        <v>20.94</v>
      </c>
      <c r="D4176" s="47">
        <v>21.25</v>
      </c>
      <c r="E4176" s="47">
        <v>20.94</v>
      </c>
      <c r="F4176" s="47">
        <v>21</v>
      </c>
      <c r="G4176" s="48">
        <v>1531700</v>
      </c>
      <c r="H4176" s="47">
        <v>3.91</v>
      </c>
      <c r="I4176" s="51">
        <f t="shared" si="456"/>
        <v>0.18619047619047618</v>
      </c>
      <c r="J4176" s="51">
        <f t="shared" ca="1" si="457"/>
        <v>2.5</v>
      </c>
      <c r="K4176" s="47">
        <f t="shared" si="458"/>
        <v>3.9</v>
      </c>
      <c r="L4176" s="47">
        <f t="shared" si="459"/>
        <v>3.96</v>
      </c>
      <c r="M4176" s="47">
        <f t="shared" si="460"/>
        <v>3.9</v>
      </c>
      <c r="N4176" s="47">
        <f t="shared" si="461"/>
        <v>3.91</v>
      </c>
      <c r="O4176" s="48">
        <f t="shared" ca="1" si="462"/>
        <v>3829250</v>
      </c>
    </row>
    <row r="4177" spans="1:15" x14ac:dyDescent="0.25">
      <c r="A4177">
        <v>4162</v>
      </c>
      <c r="B4177" s="84">
        <v>35972</v>
      </c>
      <c r="C4177" s="47">
        <v>21</v>
      </c>
      <c r="D4177" s="47">
        <v>21.19</v>
      </c>
      <c r="E4177" s="47">
        <v>20.94</v>
      </c>
      <c r="F4177" s="47">
        <v>21.19</v>
      </c>
      <c r="G4177" s="48">
        <v>371200</v>
      </c>
      <c r="H4177" s="47">
        <v>3.95</v>
      </c>
      <c r="I4177" s="51">
        <f t="shared" ref="I4177:I4240" si="463">H4177/F4177</f>
        <v>0.18640868334119867</v>
      </c>
      <c r="J4177" s="51">
        <f t="shared" ref="J4177:J4240" ca="1" si="464">INDEX(OFFSET($T$15,0,0,$S$13+1,1),MATCH(B4177,OFFSET($Q$15,0,0,$S$13+1,1),-1))</f>
        <v>2.5</v>
      </c>
      <c r="K4177" s="47">
        <f t="shared" ref="K4177:K4240" si="465">ROUND($I4177*C4177,2)</f>
        <v>3.91</v>
      </c>
      <c r="L4177" s="47">
        <f t="shared" ref="L4177:L4240" si="466">ROUND($I4177*D4177,2)</f>
        <v>3.95</v>
      </c>
      <c r="M4177" s="47">
        <f t="shared" ref="M4177:M4240" si="467">ROUND($I4177*E4177,2)</f>
        <v>3.9</v>
      </c>
      <c r="N4177" s="47">
        <f t="shared" ref="N4177:N4240" si="468">ROUND($I4177*F4177,2)</f>
        <v>3.95</v>
      </c>
      <c r="O4177" s="48">
        <f t="shared" ref="O4177:O4240" ca="1" si="469">G4177*J4177</f>
        <v>928000</v>
      </c>
    </row>
    <row r="4178" spans="1:15" x14ac:dyDescent="0.25">
      <c r="A4178">
        <v>4163</v>
      </c>
      <c r="B4178" s="84">
        <v>35971</v>
      </c>
      <c r="C4178" s="47">
        <v>21.25</v>
      </c>
      <c r="D4178" s="47">
        <v>21.25</v>
      </c>
      <c r="E4178" s="47">
        <v>21</v>
      </c>
      <c r="F4178" s="47">
        <v>21.13</v>
      </c>
      <c r="G4178" s="48">
        <v>257200</v>
      </c>
      <c r="H4178" s="47">
        <v>3.94</v>
      </c>
      <c r="I4178" s="51">
        <f t="shared" si="463"/>
        <v>0.18646474207288216</v>
      </c>
      <c r="J4178" s="51">
        <f t="shared" ca="1" si="464"/>
        <v>2.5</v>
      </c>
      <c r="K4178" s="47">
        <f t="shared" si="465"/>
        <v>3.96</v>
      </c>
      <c r="L4178" s="47">
        <f t="shared" si="466"/>
        <v>3.96</v>
      </c>
      <c r="M4178" s="47">
        <f t="shared" si="467"/>
        <v>3.92</v>
      </c>
      <c r="N4178" s="47">
        <f t="shared" si="468"/>
        <v>3.94</v>
      </c>
      <c r="O4178" s="48">
        <f t="shared" ca="1" si="469"/>
        <v>643000</v>
      </c>
    </row>
    <row r="4179" spans="1:15" x14ac:dyDescent="0.25">
      <c r="A4179">
        <v>4164</v>
      </c>
      <c r="B4179" s="84">
        <v>35970</v>
      </c>
      <c r="C4179" s="47">
        <v>21.37</v>
      </c>
      <c r="D4179" s="47">
        <v>21.5</v>
      </c>
      <c r="E4179" s="47">
        <v>21.13</v>
      </c>
      <c r="F4179" s="47">
        <v>21.19</v>
      </c>
      <c r="G4179" s="48">
        <v>309600</v>
      </c>
      <c r="H4179" s="47">
        <v>3.95</v>
      </c>
      <c r="I4179" s="51">
        <f t="shared" si="463"/>
        <v>0.18640868334119867</v>
      </c>
      <c r="J4179" s="51">
        <f t="shared" ca="1" si="464"/>
        <v>2.5</v>
      </c>
      <c r="K4179" s="47">
        <f t="shared" si="465"/>
        <v>3.98</v>
      </c>
      <c r="L4179" s="47">
        <f t="shared" si="466"/>
        <v>4.01</v>
      </c>
      <c r="M4179" s="47">
        <f t="shared" si="467"/>
        <v>3.94</v>
      </c>
      <c r="N4179" s="47">
        <f t="shared" si="468"/>
        <v>3.95</v>
      </c>
      <c r="O4179" s="48">
        <f t="shared" ca="1" si="469"/>
        <v>774000</v>
      </c>
    </row>
    <row r="4180" spans="1:15" x14ac:dyDescent="0.25">
      <c r="A4180">
        <v>4165</v>
      </c>
      <c r="B4180" s="84">
        <v>35969</v>
      </c>
      <c r="C4180" s="47">
        <v>21.63</v>
      </c>
      <c r="D4180" s="47">
        <v>21.63</v>
      </c>
      <c r="E4180" s="47">
        <v>21.25</v>
      </c>
      <c r="F4180" s="47">
        <v>21.44</v>
      </c>
      <c r="G4180" s="48">
        <v>458100</v>
      </c>
      <c r="H4180" s="47">
        <v>3.99</v>
      </c>
      <c r="I4180" s="51">
        <f t="shared" si="463"/>
        <v>0.18610074626865672</v>
      </c>
      <c r="J4180" s="51">
        <f t="shared" ca="1" si="464"/>
        <v>2.5</v>
      </c>
      <c r="K4180" s="47">
        <f t="shared" si="465"/>
        <v>4.03</v>
      </c>
      <c r="L4180" s="47">
        <f t="shared" si="466"/>
        <v>4.03</v>
      </c>
      <c r="M4180" s="47">
        <f t="shared" si="467"/>
        <v>3.95</v>
      </c>
      <c r="N4180" s="47">
        <f t="shared" si="468"/>
        <v>3.99</v>
      </c>
      <c r="O4180" s="48">
        <f t="shared" ca="1" si="469"/>
        <v>1145250</v>
      </c>
    </row>
    <row r="4181" spans="1:15" x14ac:dyDescent="0.25">
      <c r="A4181">
        <v>4166</v>
      </c>
      <c r="B4181" s="84">
        <v>35968</v>
      </c>
      <c r="C4181" s="47">
        <v>21.37</v>
      </c>
      <c r="D4181" s="47">
        <v>21.63</v>
      </c>
      <c r="E4181" s="47">
        <v>21</v>
      </c>
      <c r="F4181" s="47">
        <v>21.63</v>
      </c>
      <c r="G4181" s="48">
        <v>1326800</v>
      </c>
      <c r="H4181" s="47">
        <v>4.03</v>
      </c>
      <c r="I4181" s="51">
        <f t="shared" si="463"/>
        <v>0.18631530282015721</v>
      </c>
      <c r="J4181" s="51">
        <f t="shared" ca="1" si="464"/>
        <v>2.5</v>
      </c>
      <c r="K4181" s="47">
        <f t="shared" si="465"/>
        <v>3.98</v>
      </c>
      <c r="L4181" s="47">
        <f t="shared" si="466"/>
        <v>4.03</v>
      </c>
      <c r="M4181" s="47">
        <f t="shared" si="467"/>
        <v>3.91</v>
      </c>
      <c r="N4181" s="47">
        <f t="shared" si="468"/>
        <v>4.03</v>
      </c>
      <c r="O4181" s="48">
        <f t="shared" ca="1" si="469"/>
        <v>3317000</v>
      </c>
    </row>
    <row r="4182" spans="1:15" x14ac:dyDescent="0.25">
      <c r="A4182">
        <v>4167</v>
      </c>
      <c r="B4182" s="84">
        <v>35965</v>
      </c>
      <c r="C4182" s="47">
        <v>21.37</v>
      </c>
      <c r="D4182" s="47">
        <v>21.5</v>
      </c>
      <c r="E4182" s="47">
        <v>21.13</v>
      </c>
      <c r="F4182" s="47">
        <v>21.37</v>
      </c>
      <c r="G4182" s="48">
        <v>391600</v>
      </c>
      <c r="H4182" s="47">
        <v>3.98</v>
      </c>
      <c r="I4182" s="51">
        <f t="shared" si="463"/>
        <v>0.18624239588207767</v>
      </c>
      <c r="J4182" s="51">
        <f t="shared" ca="1" si="464"/>
        <v>2.5</v>
      </c>
      <c r="K4182" s="47">
        <f t="shared" si="465"/>
        <v>3.98</v>
      </c>
      <c r="L4182" s="47">
        <f t="shared" si="466"/>
        <v>4</v>
      </c>
      <c r="M4182" s="47">
        <f t="shared" si="467"/>
        <v>3.94</v>
      </c>
      <c r="N4182" s="47">
        <f t="shared" si="468"/>
        <v>3.98</v>
      </c>
      <c r="O4182" s="48">
        <f t="shared" ca="1" si="469"/>
        <v>979000</v>
      </c>
    </row>
    <row r="4183" spans="1:15" x14ac:dyDescent="0.25">
      <c r="A4183">
        <v>4168</v>
      </c>
      <c r="B4183" s="84">
        <v>35964</v>
      </c>
      <c r="C4183" s="47">
        <v>21.44</v>
      </c>
      <c r="D4183" s="47">
        <v>22</v>
      </c>
      <c r="E4183" s="47">
        <v>21.44</v>
      </c>
      <c r="F4183" s="47">
        <v>21.5</v>
      </c>
      <c r="G4183" s="48">
        <v>330100</v>
      </c>
      <c r="H4183" s="47">
        <v>4.01</v>
      </c>
      <c r="I4183" s="51">
        <f t="shared" si="463"/>
        <v>0.18651162790697673</v>
      </c>
      <c r="J4183" s="51">
        <f t="shared" ca="1" si="464"/>
        <v>2.5</v>
      </c>
      <c r="K4183" s="47">
        <f t="shared" si="465"/>
        <v>4</v>
      </c>
      <c r="L4183" s="47">
        <f t="shared" si="466"/>
        <v>4.0999999999999996</v>
      </c>
      <c r="M4183" s="47">
        <f t="shared" si="467"/>
        <v>4</v>
      </c>
      <c r="N4183" s="47">
        <f t="shared" si="468"/>
        <v>4.01</v>
      </c>
      <c r="O4183" s="48">
        <f t="shared" ca="1" si="469"/>
        <v>825250</v>
      </c>
    </row>
    <row r="4184" spans="1:15" x14ac:dyDescent="0.25">
      <c r="A4184">
        <v>4169</v>
      </c>
      <c r="B4184" s="84">
        <v>35963</v>
      </c>
      <c r="C4184" s="47">
        <v>21.87</v>
      </c>
      <c r="D4184" s="47">
        <v>22</v>
      </c>
      <c r="E4184" s="47">
        <v>21.44</v>
      </c>
      <c r="F4184" s="47">
        <v>22</v>
      </c>
      <c r="G4184" s="48">
        <v>271300</v>
      </c>
      <c r="H4184" s="47">
        <v>4.0999999999999996</v>
      </c>
      <c r="I4184" s="51">
        <f t="shared" si="463"/>
        <v>0.18636363636363634</v>
      </c>
      <c r="J4184" s="51">
        <f t="shared" ca="1" si="464"/>
        <v>2.5</v>
      </c>
      <c r="K4184" s="47">
        <f t="shared" si="465"/>
        <v>4.08</v>
      </c>
      <c r="L4184" s="47">
        <f t="shared" si="466"/>
        <v>4.0999999999999996</v>
      </c>
      <c r="M4184" s="47">
        <f t="shared" si="467"/>
        <v>4</v>
      </c>
      <c r="N4184" s="47">
        <f t="shared" si="468"/>
        <v>4.0999999999999996</v>
      </c>
      <c r="O4184" s="48">
        <f t="shared" ca="1" si="469"/>
        <v>678250</v>
      </c>
    </row>
    <row r="4185" spans="1:15" x14ac:dyDescent="0.25">
      <c r="A4185">
        <v>4170</v>
      </c>
      <c r="B4185" s="84">
        <v>35962</v>
      </c>
      <c r="C4185" s="47">
        <v>21.5</v>
      </c>
      <c r="D4185" s="47">
        <v>21.87</v>
      </c>
      <c r="E4185" s="47">
        <v>20.88</v>
      </c>
      <c r="F4185" s="47">
        <v>21.87</v>
      </c>
      <c r="G4185" s="48">
        <v>201700</v>
      </c>
      <c r="H4185" s="47">
        <v>4.08</v>
      </c>
      <c r="I4185" s="51">
        <f t="shared" si="463"/>
        <v>0.18655692729766804</v>
      </c>
      <c r="J4185" s="51">
        <f t="shared" ca="1" si="464"/>
        <v>2.5</v>
      </c>
      <c r="K4185" s="47">
        <f t="shared" si="465"/>
        <v>4.01</v>
      </c>
      <c r="L4185" s="47">
        <f t="shared" si="466"/>
        <v>4.08</v>
      </c>
      <c r="M4185" s="47">
        <f t="shared" si="467"/>
        <v>3.9</v>
      </c>
      <c r="N4185" s="47">
        <f t="shared" si="468"/>
        <v>4.08</v>
      </c>
      <c r="O4185" s="48">
        <f t="shared" ca="1" si="469"/>
        <v>504250</v>
      </c>
    </row>
    <row r="4186" spans="1:15" x14ac:dyDescent="0.25">
      <c r="A4186">
        <v>4171</v>
      </c>
      <c r="B4186" s="84">
        <v>35961</v>
      </c>
      <c r="C4186" s="47">
        <v>21.75</v>
      </c>
      <c r="D4186" s="47">
        <v>21.75</v>
      </c>
      <c r="E4186" s="47">
        <v>20.62</v>
      </c>
      <c r="F4186" s="47">
        <v>20.94</v>
      </c>
      <c r="G4186" s="48">
        <v>126400</v>
      </c>
      <c r="H4186" s="47">
        <v>3.9</v>
      </c>
      <c r="I4186" s="51">
        <f t="shared" si="463"/>
        <v>0.18624641833810887</v>
      </c>
      <c r="J4186" s="51">
        <f t="shared" ca="1" si="464"/>
        <v>2.5</v>
      </c>
      <c r="K4186" s="47">
        <f t="shared" si="465"/>
        <v>4.05</v>
      </c>
      <c r="L4186" s="47">
        <f t="shared" si="466"/>
        <v>4.05</v>
      </c>
      <c r="M4186" s="47">
        <f t="shared" si="467"/>
        <v>3.84</v>
      </c>
      <c r="N4186" s="47">
        <f t="shared" si="468"/>
        <v>3.9</v>
      </c>
      <c r="O4186" s="48">
        <f t="shared" ca="1" si="469"/>
        <v>316000</v>
      </c>
    </row>
    <row r="4187" spans="1:15" x14ac:dyDescent="0.25">
      <c r="A4187">
        <v>4172</v>
      </c>
      <c r="B4187" s="84">
        <v>35958</v>
      </c>
      <c r="C4187" s="47">
        <v>21.5</v>
      </c>
      <c r="D4187" s="47">
        <v>22.25</v>
      </c>
      <c r="E4187" s="47">
        <v>21.37</v>
      </c>
      <c r="F4187" s="47">
        <v>21.63</v>
      </c>
      <c r="G4187" s="48">
        <v>110500</v>
      </c>
      <c r="H4187" s="47">
        <v>4.03</v>
      </c>
      <c r="I4187" s="51">
        <f t="shared" si="463"/>
        <v>0.18631530282015721</v>
      </c>
      <c r="J4187" s="51">
        <f t="shared" ca="1" si="464"/>
        <v>2.5</v>
      </c>
      <c r="K4187" s="47">
        <f t="shared" si="465"/>
        <v>4.01</v>
      </c>
      <c r="L4187" s="47">
        <f t="shared" si="466"/>
        <v>4.1500000000000004</v>
      </c>
      <c r="M4187" s="47">
        <f t="shared" si="467"/>
        <v>3.98</v>
      </c>
      <c r="N4187" s="47">
        <f t="shared" si="468"/>
        <v>4.03</v>
      </c>
      <c r="O4187" s="48">
        <f t="shared" ca="1" si="469"/>
        <v>276250</v>
      </c>
    </row>
    <row r="4188" spans="1:15" x14ac:dyDescent="0.25">
      <c r="A4188">
        <v>4173</v>
      </c>
      <c r="B4188" s="84">
        <v>35957</v>
      </c>
      <c r="C4188" s="47">
        <v>21.87</v>
      </c>
      <c r="D4188" s="47">
        <v>22.13</v>
      </c>
      <c r="E4188" s="47">
        <v>21.41</v>
      </c>
      <c r="F4188" s="47">
        <v>22.13</v>
      </c>
      <c r="G4188" s="48">
        <v>436800</v>
      </c>
      <c r="H4188" s="47">
        <v>4.12</v>
      </c>
      <c r="I4188" s="51">
        <f t="shared" si="463"/>
        <v>0.18617261635788523</v>
      </c>
      <c r="J4188" s="51">
        <f t="shared" ca="1" si="464"/>
        <v>2.5</v>
      </c>
      <c r="K4188" s="47">
        <f t="shared" si="465"/>
        <v>4.07</v>
      </c>
      <c r="L4188" s="47">
        <f t="shared" si="466"/>
        <v>4.12</v>
      </c>
      <c r="M4188" s="47">
        <f t="shared" si="467"/>
        <v>3.99</v>
      </c>
      <c r="N4188" s="47">
        <f t="shared" si="468"/>
        <v>4.12</v>
      </c>
      <c r="O4188" s="48">
        <f t="shared" ca="1" si="469"/>
        <v>1092000</v>
      </c>
    </row>
    <row r="4189" spans="1:15" x14ac:dyDescent="0.25">
      <c r="A4189">
        <v>4174</v>
      </c>
      <c r="B4189" s="84">
        <v>35956</v>
      </c>
      <c r="C4189" s="47">
        <v>21.75</v>
      </c>
      <c r="D4189" s="47">
        <v>22</v>
      </c>
      <c r="E4189" s="47">
        <v>21.75</v>
      </c>
      <c r="F4189" s="47">
        <v>21.87</v>
      </c>
      <c r="G4189" s="48">
        <v>64500</v>
      </c>
      <c r="H4189" s="47">
        <v>4.08</v>
      </c>
      <c r="I4189" s="51">
        <f t="shared" si="463"/>
        <v>0.18655692729766804</v>
      </c>
      <c r="J4189" s="51">
        <f t="shared" ca="1" si="464"/>
        <v>2.5</v>
      </c>
      <c r="K4189" s="47">
        <f t="shared" si="465"/>
        <v>4.0599999999999996</v>
      </c>
      <c r="L4189" s="47">
        <f t="shared" si="466"/>
        <v>4.0999999999999996</v>
      </c>
      <c r="M4189" s="47">
        <f t="shared" si="467"/>
        <v>4.0599999999999996</v>
      </c>
      <c r="N4189" s="47">
        <f t="shared" si="468"/>
        <v>4.08</v>
      </c>
      <c r="O4189" s="48">
        <f t="shared" ca="1" si="469"/>
        <v>161250</v>
      </c>
    </row>
    <row r="4190" spans="1:15" x14ac:dyDescent="0.25">
      <c r="A4190">
        <v>4175</v>
      </c>
      <c r="B4190" s="84">
        <v>35955</v>
      </c>
      <c r="C4190" s="47">
        <v>22.13</v>
      </c>
      <c r="D4190" s="47">
        <v>22.5</v>
      </c>
      <c r="E4190" s="47">
        <v>21.5</v>
      </c>
      <c r="F4190" s="47">
        <v>22.06</v>
      </c>
      <c r="G4190" s="48">
        <v>240000</v>
      </c>
      <c r="H4190" s="47">
        <v>4.1100000000000003</v>
      </c>
      <c r="I4190" s="51">
        <f t="shared" si="463"/>
        <v>0.18631006346328199</v>
      </c>
      <c r="J4190" s="51">
        <f t="shared" ca="1" si="464"/>
        <v>2.5</v>
      </c>
      <c r="K4190" s="47">
        <f t="shared" si="465"/>
        <v>4.12</v>
      </c>
      <c r="L4190" s="47">
        <f t="shared" si="466"/>
        <v>4.1900000000000004</v>
      </c>
      <c r="M4190" s="47">
        <f t="shared" si="467"/>
        <v>4.01</v>
      </c>
      <c r="N4190" s="47">
        <f t="shared" si="468"/>
        <v>4.1100000000000003</v>
      </c>
      <c r="O4190" s="48">
        <f t="shared" ca="1" si="469"/>
        <v>600000</v>
      </c>
    </row>
    <row r="4191" spans="1:15" x14ac:dyDescent="0.25">
      <c r="A4191">
        <v>4176</v>
      </c>
      <c r="B4191" s="84">
        <v>35954</v>
      </c>
      <c r="C4191" s="47">
        <v>22.13</v>
      </c>
      <c r="D4191" s="47">
        <v>23</v>
      </c>
      <c r="E4191" s="47">
        <v>21.75</v>
      </c>
      <c r="F4191" s="47">
        <v>22.31</v>
      </c>
      <c r="G4191" s="48">
        <v>151200</v>
      </c>
      <c r="H4191" s="47">
        <v>4.16</v>
      </c>
      <c r="I4191" s="51">
        <f t="shared" si="463"/>
        <v>0.18646346929627972</v>
      </c>
      <c r="J4191" s="51">
        <f t="shared" ca="1" si="464"/>
        <v>2.5</v>
      </c>
      <c r="K4191" s="47">
        <f t="shared" si="465"/>
        <v>4.13</v>
      </c>
      <c r="L4191" s="47">
        <f t="shared" si="466"/>
        <v>4.29</v>
      </c>
      <c r="M4191" s="47">
        <f t="shared" si="467"/>
        <v>4.0599999999999996</v>
      </c>
      <c r="N4191" s="47">
        <f t="shared" si="468"/>
        <v>4.16</v>
      </c>
      <c r="O4191" s="48">
        <f t="shared" ca="1" si="469"/>
        <v>378000</v>
      </c>
    </row>
    <row r="4192" spans="1:15" x14ac:dyDescent="0.25">
      <c r="A4192">
        <v>4177</v>
      </c>
      <c r="B4192" s="84">
        <v>35951</v>
      </c>
      <c r="C4192" s="47">
        <v>21.75</v>
      </c>
      <c r="D4192" s="47">
        <v>22.13</v>
      </c>
      <c r="E4192" s="47">
        <v>21.75</v>
      </c>
      <c r="F4192" s="47">
        <v>22</v>
      </c>
      <c r="G4192" s="48">
        <v>127600</v>
      </c>
      <c r="H4192" s="47">
        <v>4.0999999999999996</v>
      </c>
      <c r="I4192" s="51">
        <f t="shared" si="463"/>
        <v>0.18636363636363634</v>
      </c>
      <c r="J4192" s="51">
        <f t="shared" ca="1" si="464"/>
        <v>2.5</v>
      </c>
      <c r="K4192" s="47">
        <f t="shared" si="465"/>
        <v>4.05</v>
      </c>
      <c r="L4192" s="47">
        <f t="shared" si="466"/>
        <v>4.12</v>
      </c>
      <c r="M4192" s="47">
        <f t="shared" si="467"/>
        <v>4.05</v>
      </c>
      <c r="N4192" s="47">
        <f t="shared" si="468"/>
        <v>4.0999999999999996</v>
      </c>
      <c r="O4192" s="48">
        <f t="shared" ca="1" si="469"/>
        <v>319000</v>
      </c>
    </row>
    <row r="4193" spans="1:15" x14ac:dyDescent="0.25">
      <c r="A4193">
        <v>4178</v>
      </c>
      <c r="B4193" s="84">
        <v>35950</v>
      </c>
      <c r="C4193" s="47">
        <v>21.75</v>
      </c>
      <c r="D4193" s="47">
        <v>22.13</v>
      </c>
      <c r="E4193" s="47">
        <v>21.37</v>
      </c>
      <c r="F4193" s="47">
        <v>22.13</v>
      </c>
      <c r="G4193" s="48">
        <v>178900</v>
      </c>
      <c r="H4193" s="47">
        <v>4.12</v>
      </c>
      <c r="I4193" s="51">
        <f t="shared" si="463"/>
        <v>0.18617261635788523</v>
      </c>
      <c r="J4193" s="51">
        <f t="shared" ca="1" si="464"/>
        <v>2.5</v>
      </c>
      <c r="K4193" s="47">
        <f t="shared" si="465"/>
        <v>4.05</v>
      </c>
      <c r="L4193" s="47">
        <f t="shared" si="466"/>
        <v>4.12</v>
      </c>
      <c r="M4193" s="47">
        <f t="shared" si="467"/>
        <v>3.98</v>
      </c>
      <c r="N4193" s="47">
        <f t="shared" si="468"/>
        <v>4.12</v>
      </c>
      <c r="O4193" s="48">
        <f t="shared" ca="1" si="469"/>
        <v>447250</v>
      </c>
    </row>
    <row r="4194" spans="1:15" x14ac:dyDescent="0.25">
      <c r="A4194">
        <v>4179</v>
      </c>
      <c r="B4194" s="84">
        <v>35949</v>
      </c>
      <c r="C4194" s="47">
        <v>21.37</v>
      </c>
      <c r="D4194" s="47">
        <v>21.63</v>
      </c>
      <c r="E4194" s="47">
        <v>21.25</v>
      </c>
      <c r="F4194" s="47">
        <v>21.5</v>
      </c>
      <c r="G4194" s="48">
        <v>221600</v>
      </c>
      <c r="H4194" s="47">
        <v>4.01</v>
      </c>
      <c r="I4194" s="51">
        <f t="shared" si="463"/>
        <v>0.18651162790697673</v>
      </c>
      <c r="J4194" s="51">
        <f t="shared" ca="1" si="464"/>
        <v>2.5</v>
      </c>
      <c r="K4194" s="47">
        <f t="shared" si="465"/>
        <v>3.99</v>
      </c>
      <c r="L4194" s="47">
        <f t="shared" si="466"/>
        <v>4.03</v>
      </c>
      <c r="M4194" s="47">
        <f t="shared" si="467"/>
        <v>3.96</v>
      </c>
      <c r="N4194" s="47">
        <f t="shared" si="468"/>
        <v>4.01</v>
      </c>
      <c r="O4194" s="48">
        <f t="shared" ca="1" si="469"/>
        <v>554000</v>
      </c>
    </row>
    <row r="4195" spans="1:15" x14ac:dyDescent="0.25">
      <c r="A4195">
        <v>4180</v>
      </c>
      <c r="B4195" s="84">
        <v>35948</v>
      </c>
      <c r="C4195" s="47">
        <v>21.87</v>
      </c>
      <c r="D4195" s="47">
        <v>21.87</v>
      </c>
      <c r="E4195" s="47">
        <v>21.37</v>
      </c>
      <c r="F4195" s="47">
        <v>21.37</v>
      </c>
      <c r="G4195" s="48">
        <v>110500</v>
      </c>
      <c r="H4195" s="47">
        <v>3.98</v>
      </c>
      <c r="I4195" s="51">
        <f t="shared" si="463"/>
        <v>0.18624239588207767</v>
      </c>
      <c r="J4195" s="51">
        <f t="shared" ca="1" si="464"/>
        <v>2.5</v>
      </c>
      <c r="K4195" s="47">
        <f t="shared" si="465"/>
        <v>4.07</v>
      </c>
      <c r="L4195" s="47">
        <f t="shared" si="466"/>
        <v>4.07</v>
      </c>
      <c r="M4195" s="47">
        <f t="shared" si="467"/>
        <v>3.98</v>
      </c>
      <c r="N4195" s="47">
        <f t="shared" si="468"/>
        <v>3.98</v>
      </c>
      <c r="O4195" s="48">
        <f t="shared" ca="1" si="469"/>
        <v>276250</v>
      </c>
    </row>
    <row r="4196" spans="1:15" x14ac:dyDescent="0.25">
      <c r="A4196">
        <v>4181</v>
      </c>
      <c r="B4196" s="84">
        <v>35947</v>
      </c>
      <c r="C4196" s="47">
        <v>22</v>
      </c>
      <c r="D4196" s="47">
        <v>22</v>
      </c>
      <c r="E4196" s="47">
        <v>21.81</v>
      </c>
      <c r="F4196" s="47">
        <v>21.81</v>
      </c>
      <c r="G4196" s="48">
        <v>304100</v>
      </c>
      <c r="H4196" s="47">
        <v>4.0599999999999996</v>
      </c>
      <c r="I4196" s="51">
        <f t="shared" si="463"/>
        <v>0.18615314076111875</v>
      </c>
      <c r="J4196" s="51">
        <f t="shared" ca="1" si="464"/>
        <v>2.5</v>
      </c>
      <c r="K4196" s="47">
        <f t="shared" si="465"/>
        <v>4.0999999999999996</v>
      </c>
      <c r="L4196" s="47">
        <f t="shared" si="466"/>
        <v>4.0999999999999996</v>
      </c>
      <c r="M4196" s="47">
        <f t="shared" si="467"/>
        <v>4.0599999999999996</v>
      </c>
      <c r="N4196" s="47">
        <f t="shared" si="468"/>
        <v>4.0599999999999996</v>
      </c>
      <c r="O4196" s="48">
        <f t="shared" ca="1" si="469"/>
        <v>760250</v>
      </c>
    </row>
    <row r="4197" spans="1:15" x14ac:dyDescent="0.25">
      <c r="A4197">
        <v>4182</v>
      </c>
      <c r="B4197" s="84">
        <v>35944</v>
      </c>
      <c r="C4197" s="47">
        <v>21.75</v>
      </c>
      <c r="D4197" s="47">
        <v>21.87</v>
      </c>
      <c r="E4197" s="47">
        <v>21.5</v>
      </c>
      <c r="F4197" s="47">
        <v>21.87</v>
      </c>
      <c r="G4197" s="48">
        <v>53700</v>
      </c>
      <c r="H4197" s="47">
        <v>4.08</v>
      </c>
      <c r="I4197" s="51">
        <f t="shared" si="463"/>
        <v>0.18655692729766804</v>
      </c>
      <c r="J4197" s="51">
        <f t="shared" ca="1" si="464"/>
        <v>2.5</v>
      </c>
      <c r="K4197" s="47">
        <f t="shared" si="465"/>
        <v>4.0599999999999996</v>
      </c>
      <c r="L4197" s="47">
        <f t="shared" si="466"/>
        <v>4.08</v>
      </c>
      <c r="M4197" s="47">
        <f t="shared" si="467"/>
        <v>4.01</v>
      </c>
      <c r="N4197" s="47">
        <f t="shared" si="468"/>
        <v>4.08</v>
      </c>
      <c r="O4197" s="48">
        <f t="shared" ca="1" si="469"/>
        <v>134250</v>
      </c>
    </row>
    <row r="4198" spans="1:15" x14ac:dyDescent="0.25">
      <c r="A4198">
        <v>4183</v>
      </c>
      <c r="B4198" s="84">
        <v>35943</v>
      </c>
      <c r="C4198" s="47">
        <v>21.63</v>
      </c>
      <c r="D4198" s="47">
        <v>21.87</v>
      </c>
      <c r="E4198" s="47">
        <v>20.75</v>
      </c>
      <c r="F4198" s="47">
        <v>21.63</v>
      </c>
      <c r="G4198" s="48">
        <v>498100</v>
      </c>
      <c r="H4198" s="47">
        <v>4.03</v>
      </c>
      <c r="I4198" s="51">
        <f t="shared" si="463"/>
        <v>0.18631530282015721</v>
      </c>
      <c r="J4198" s="51">
        <f t="shared" ca="1" si="464"/>
        <v>2.5</v>
      </c>
      <c r="K4198" s="47">
        <f t="shared" si="465"/>
        <v>4.03</v>
      </c>
      <c r="L4198" s="47">
        <f t="shared" si="466"/>
        <v>4.07</v>
      </c>
      <c r="M4198" s="47">
        <f t="shared" si="467"/>
        <v>3.87</v>
      </c>
      <c r="N4198" s="47">
        <f t="shared" si="468"/>
        <v>4.03</v>
      </c>
      <c r="O4198" s="48">
        <f t="shared" ca="1" si="469"/>
        <v>1245250</v>
      </c>
    </row>
    <row r="4199" spans="1:15" x14ac:dyDescent="0.25">
      <c r="A4199">
        <v>4184</v>
      </c>
      <c r="B4199" s="84">
        <v>35942</v>
      </c>
      <c r="C4199" s="47">
        <v>22</v>
      </c>
      <c r="D4199" s="47">
        <v>22.13</v>
      </c>
      <c r="E4199" s="47">
        <v>20.69</v>
      </c>
      <c r="F4199" s="47">
        <v>20.69</v>
      </c>
      <c r="G4199" s="48">
        <v>574800</v>
      </c>
      <c r="H4199" s="47">
        <v>3.86</v>
      </c>
      <c r="I4199" s="51">
        <f t="shared" si="463"/>
        <v>0.18656355727404542</v>
      </c>
      <c r="J4199" s="51">
        <f t="shared" ca="1" si="464"/>
        <v>2.5</v>
      </c>
      <c r="K4199" s="47">
        <f t="shared" si="465"/>
        <v>4.0999999999999996</v>
      </c>
      <c r="L4199" s="47">
        <f t="shared" si="466"/>
        <v>4.13</v>
      </c>
      <c r="M4199" s="47">
        <f t="shared" si="467"/>
        <v>3.86</v>
      </c>
      <c r="N4199" s="47">
        <f t="shared" si="468"/>
        <v>3.86</v>
      </c>
      <c r="O4199" s="48">
        <f t="shared" ca="1" si="469"/>
        <v>1437000</v>
      </c>
    </row>
    <row r="4200" spans="1:15" x14ac:dyDescent="0.25">
      <c r="A4200">
        <v>4185</v>
      </c>
      <c r="B4200" s="84">
        <v>35941</v>
      </c>
      <c r="C4200" s="47">
        <v>22.37</v>
      </c>
      <c r="D4200" s="47">
        <v>22.37</v>
      </c>
      <c r="E4200" s="47">
        <v>22</v>
      </c>
      <c r="F4200" s="47">
        <v>22</v>
      </c>
      <c r="G4200" s="48">
        <v>146800</v>
      </c>
      <c r="H4200" s="47">
        <v>4.0999999999999996</v>
      </c>
      <c r="I4200" s="51">
        <f t="shared" si="463"/>
        <v>0.18636363636363634</v>
      </c>
      <c r="J4200" s="51">
        <f t="shared" ca="1" si="464"/>
        <v>2.5</v>
      </c>
      <c r="K4200" s="47">
        <f t="shared" si="465"/>
        <v>4.17</v>
      </c>
      <c r="L4200" s="47">
        <f t="shared" si="466"/>
        <v>4.17</v>
      </c>
      <c r="M4200" s="47">
        <f t="shared" si="467"/>
        <v>4.0999999999999996</v>
      </c>
      <c r="N4200" s="47">
        <f t="shared" si="468"/>
        <v>4.0999999999999996</v>
      </c>
      <c r="O4200" s="48">
        <f t="shared" ca="1" si="469"/>
        <v>367000</v>
      </c>
    </row>
    <row r="4201" spans="1:15" x14ac:dyDescent="0.25">
      <c r="A4201">
        <v>4186</v>
      </c>
      <c r="B4201" s="84">
        <v>35937</v>
      </c>
      <c r="C4201" s="47">
        <v>22</v>
      </c>
      <c r="D4201" s="47">
        <v>22.63</v>
      </c>
      <c r="E4201" s="47">
        <v>21.75</v>
      </c>
      <c r="F4201" s="47">
        <v>22.37</v>
      </c>
      <c r="G4201" s="48">
        <v>131300</v>
      </c>
      <c r="H4201" s="47">
        <v>4.17</v>
      </c>
      <c r="I4201" s="51">
        <f t="shared" si="463"/>
        <v>0.18641037103263297</v>
      </c>
      <c r="J4201" s="51">
        <f t="shared" ca="1" si="464"/>
        <v>2.5</v>
      </c>
      <c r="K4201" s="47">
        <f t="shared" si="465"/>
        <v>4.0999999999999996</v>
      </c>
      <c r="L4201" s="47">
        <f t="shared" si="466"/>
        <v>4.22</v>
      </c>
      <c r="M4201" s="47">
        <f t="shared" si="467"/>
        <v>4.05</v>
      </c>
      <c r="N4201" s="47">
        <f t="shared" si="468"/>
        <v>4.17</v>
      </c>
      <c r="O4201" s="48">
        <f t="shared" ca="1" si="469"/>
        <v>328250</v>
      </c>
    </row>
    <row r="4202" spans="1:15" x14ac:dyDescent="0.25">
      <c r="A4202">
        <v>4187</v>
      </c>
      <c r="B4202" s="84">
        <v>35936</v>
      </c>
      <c r="C4202" s="47">
        <v>22.75</v>
      </c>
      <c r="D4202" s="47">
        <v>22.75</v>
      </c>
      <c r="E4202" s="47">
        <v>22</v>
      </c>
      <c r="F4202" s="47">
        <v>22.34</v>
      </c>
      <c r="G4202" s="48">
        <v>661200</v>
      </c>
      <c r="H4202" s="47">
        <v>4.16</v>
      </c>
      <c r="I4202" s="51">
        <f t="shared" si="463"/>
        <v>0.18621307072515667</v>
      </c>
      <c r="J4202" s="51">
        <f t="shared" ca="1" si="464"/>
        <v>2.5</v>
      </c>
      <c r="K4202" s="47">
        <f t="shared" si="465"/>
        <v>4.24</v>
      </c>
      <c r="L4202" s="47">
        <f t="shared" si="466"/>
        <v>4.24</v>
      </c>
      <c r="M4202" s="47">
        <f t="shared" si="467"/>
        <v>4.0999999999999996</v>
      </c>
      <c r="N4202" s="47">
        <f t="shared" si="468"/>
        <v>4.16</v>
      </c>
      <c r="O4202" s="48">
        <f t="shared" ca="1" si="469"/>
        <v>1653000</v>
      </c>
    </row>
    <row r="4203" spans="1:15" x14ac:dyDescent="0.25">
      <c r="A4203">
        <v>4188</v>
      </c>
      <c r="B4203" s="84">
        <v>35935</v>
      </c>
      <c r="C4203" s="47">
        <v>23</v>
      </c>
      <c r="D4203" s="47">
        <v>23</v>
      </c>
      <c r="E4203" s="47">
        <v>22.5</v>
      </c>
      <c r="F4203" s="47">
        <v>22.75</v>
      </c>
      <c r="G4203" s="48">
        <v>397600</v>
      </c>
      <c r="H4203" s="47">
        <v>4.24</v>
      </c>
      <c r="I4203" s="51">
        <f t="shared" si="463"/>
        <v>0.18637362637362639</v>
      </c>
      <c r="J4203" s="51">
        <f t="shared" ca="1" si="464"/>
        <v>2.5</v>
      </c>
      <c r="K4203" s="47">
        <f t="shared" si="465"/>
        <v>4.29</v>
      </c>
      <c r="L4203" s="47">
        <f t="shared" si="466"/>
        <v>4.29</v>
      </c>
      <c r="M4203" s="47">
        <f t="shared" si="467"/>
        <v>4.1900000000000004</v>
      </c>
      <c r="N4203" s="47">
        <f t="shared" si="468"/>
        <v>4.24</v>
      </c>
      <c r="O4203" s="48">
        <f t="shared" ca="1" si="469"/>
        <v>994000</v>
      </c>
    </row>
    <row r="4204" spans="1:15" x14ac:dyDescent="0.25">
      <c r="A4204">
        <v>4189</v>
      </c>
      <c r="B4204" s="84">
        <v>35934</v>
      </c>
      <c r="C4204" s="47">
        <v>23</v>
      </c>
      <c r="D4204" s="47">
        <v>23</v>
      </c>
      <c r="E4204" s="47">
        <v>22.5</v>
      </c>
      <c r="F4204" s="47">
        <v>23</v>
      </c>
      <c r="G4204" s="48">
        <v>56900</v>
      </c>
      <c r="H4204" s="47">
        <v>4.29</v>
      </c>
      <c r="I4204" s="51">
        <f t="shared" si="463"/>
        <v>0.18652173913043479</v>
      </c>
      <c r="J4204" s="51">
        <f t="shared" ca="1" si="464"/>
        <v>2.5</v>
      </c>
      <c r="K4204" s="47">
        <f t="shared" si="465"/>
        <v>4.29</v>
      </c>
      <c r="L4204" s="47">
        <f t="shared" si="466"/>
        <v>4.29</v>
      </c>
      <c r="M4204" s="47">
        <f t="shared" si="467"/>
        <v>4.2</v>
      </c>
      <c r="N4204" s="47">
        <f t="shared" si="468"/>
        <v>4.29</v>
      </c>
      <c r="O4204" s="48">
        <f t="shared" ca="1" si="469"/>
        <v>142250</v>
      </c>
    </row>
    <row r="4205" spans="1:15" x14ac:dyDescent="0.25">
      <c r="A4205">
        <v>4190</v>
      </c>
      <c r="B4205" s="84">
        <v>35933</v>
      </c>
      <c r="C4205" s="47">
        <v>22.5</v>
      </c>
      <c r="D4205" s="47">
        <v>23.13</v>
      </c>
      <c r="E4205" s="47">
        <v>22.5</v>
      </c>
      <c r="F4205" s="47">
        <v>22.75</v>
      </c>
      <c r="G4205" s="48">
        <v>148900</v>
      </c>
      <c r="H4205" s="47">
        <v>4.24</v>
      </c>
      <c r="I4205" s="51">
        <f t="shared" si="463"/>
        <v>0.18637362637362639</v>
      </c>
      <c r="J4205" s="51">
        <f t="shared" ca="1" si="464"/>
        <v>2.5</v>
      </c>
      <c r="K4205" s="47">
        <f t="shared" si="465"/>
        <v>4.1900000000000004</v>
      </c>
      <c r="L4205" s="47">
        <f t="shared" si="466"/>
        <v>4.3099999999999996</v>
      </c>
      <c r="M4205" s="47">
        <f t="shared" si="467"/>
        <v>4.1900000000000004</v>
      </c>
      <c r="N4205" s="47">
        <f t="shared" si="468"/>
        <v>4.24</v>
      </c>
      <c r="O4205" s="48">
        <f t="shared" ca="1" si="469"/>
        <v>372250</v>
      </c>
    </row>
    <row r="4206" spans="1:15" x14ac:dyDescent="0.25">
      <c r="A4206">
        <v>4191</v>
      </c>
      <c r="B4206" s="84">
        <v>35930</v>
      </c>
      <c r="C4206" s="47">
        <v>22.63</v>
      </c>
      <c r="D4206" s="47">
        <v>22.87</v>
      </c>
      <c r="E4206" s="47">
        <v>22.31</v>
      </c>
      <c r="F4206" s="47">
        <v>22.63</v>
      </c>
      <c r="G4206" s="48">
        <v>521700</v>
      </c>
      <c r="H4206" s="47">
        <v>4.22</v>
      </c>
      <c r="I4206" s="51">
        <f t="shared" si="463"/>
        <v>0.1864781263809103</v>
      </c>
      <c r="J4206" s="51">
        <f t="shared" ca="1" si="464"/>
        <v>2.5</v>
      </c>
      <c r="K4206" s="47">
        <f t="shared" si="465"/>
        <v>4.22</v>
      </c>
      <c r="L4206" s="47">
        <f t="shared" si="466"/>
        <v>4.26</v>
      </c>
      <c r="M4206" s="47">
        <f t="shared" si="467"/>
        <v>4.16</v>
      </c>
      <c r="N4206" s="47">
        <f t="shared" si="468"/>
        <v>4.22</v>
      </c>
      <c r="O4206" s="48">
        <f t="shared" ca="1" si="469"/>
        <v>1304250</v>
      </c>
    </row>
    <row r="4207" spans="1:15" x14ac:dyDescent="0.25">
      <c r="A4207">
        <v>4192</v>
      </c>
      <c r="B4207" s="84">
        <v>35929</v>
      </c>
      <c r="C4207" s="47">
        <v>22.87</v>
      </c>
      <c r="D4207" s="47">
        <v>23.38</v>
      </c>
      <c r="E4207" s="47">
        <v>22.13</v>
      </c>
      <c r="F4207" s="47">
        <v>22.25</v>
      </c>
      <c r="G4207" s="48">
        <v>486100</v>
      </c>
      <c r="H4207" s="47">
        <v>4.1500000000000004</v>
      </c>
      <c r="I4207" s="51">
        <f t="shared" si="463"/>
        <v>0.1865168539325843</v>
      </c>
      <c r="J4207" s="51">
        <f t="shared" ca="1" si="464"/>
        <v>2.5</v>
      </c>
      <c r="K4207" s="47">
        <f t="shared" si="465"/>
        <v>4.2699999999999996</v>
      </c>
      <c r="L4207" s="47">
        <f t="shared" si="466"/>
        <v>4.3600000000000003</v>
      </c>
      <c r="M4207" s="47">
        <f t="shared" si="467"/>
        <v>4.13</v>
      </c>
      <c r="N4207" s="47">
        <f t="shared" si="468"/>
        <v>4.1500000000000004</v>
      </c>
      <c r="O4207" s="48">
        <f t="shared" ca="1" si="469"/>
        <v>1215250</v>
      </c>
    </row>
    <row r="4208" spans="1:15" x14ac:dyDescent="0.25">
      <c r="A4208">
        <v>4193</v>
      </c>
      <c r="B4208" s="84">
        <v>35928</v>
      </c>
      <c r="C4208" s="47">
        <v>22.5</v>
      </c>
      <c r="D4208" s="47">
        <v>22.5</v>
      </c>
      <c r="E4208" s="47">
        <v>20.5</v>
      </c>
      <c r="F4208" s="47">
        <v>21.87</v>
      </c>
      <c r="G4208" s="48">
        <v>1651600</v>
      </c>
      <c r="H4208" s="47">
        <v>4.08</v>
      </c>
      <c r="I4208" s="51">
        <f t="shared" si="463"/>
        <v>0.18655692729766804</v>
      </c>
      <c r="J4208" s="51">
        <f t="shared" ca="1" si="464"/>
        <v>2.5</v>
      </c>
      <c r="K4208" s="47">
        <f t="shared" si="465"/>
        <v>4.2</v>
      </c>
      <c r="L4208" s="47">
        <f t="shared" si="466"/>
        <v>4.2</v>
      </c>
      <c r="M4208" s="47">
        <f t="shared" si="467"/>
        <v>3.82</v>
      </c>
      <c r="N4208" s="47">
        <f t="shared" si="468"/>
        <v>4.08</v>
      </c>
      <c r="O4208" s="48">
        <f t="shared" ca="1" si="469"/>
        <v>4129000</v>
      </c>
    </row>
    <row r="4209" spans="1:15" x14ac:dyDescent="0.25">
      <c r="A4209">
        <v>4194</v>
      </c>
      <c r="B4209" s="84">
        <v>35927</v>
      </c>
      <c r="C4209" s="47">
        <v>22.75</v>
      </c>
      <c r="D4209" s="47">
        <v>23.5</v>
      </c>
      <c r="E4209" s="47">
        <v>21.75</v>
      </c>
      <c r="F4209" s="47">
        <v>22.5</v>
      </c>
      <c r="G4209" s="48">
        <v>98500</v>
      </c>
      <c r="H4209" s="47">
        <v>4.1900000000000004</v>
      </c>
      <c r="I4209" s="51">
        <f t="shared" si="463"/>
        <v>0.18622222222222223</v>
      </c>
      <c r="J4209" s="51">
        <f t="shared" ca="1" si="464"/>
        <v>2.5</v>
      </c>
      <c r="K4209" s="47">
        <f t="shared" si="465"/>
        <v>4.24</v>
      </c>
      <c r="L4209" s="47">
        <f t="shared" si="466"/>
        <v>4.38</v>
      </c>
      <c r="M4209" s="47">
        <f t="shared" si="467"/>
        <v>4.05</v>
      </c>
      <c r="N4209" s="47">
        <f t="shared" si="468"/>
        <v>4.1900000000000004</v>
      </c>
      <c r="O4209" s="48">
        <f t="shared" ca="1" si="469"/>
        <v>246250</v>
      </c>
    </row>
    <row r="4210" spans="1:15" x14ac:dyDescent="0.25">
      <c r="A4210">
        <v>4195</v>
      </c>
      <c r="B4210" s="84">
        <v>35926</v>
      </c>
      <c r="C4210" s="47">
        <v>23.25</v>
      </c>
      <c r="D4210" s="47">
        <v>24</v>
      </c>
      <c r="E4210" s="47">
        <v>23</v>
      </c>
      <c r="F4210" s="47">
        <v>23.5</v>
      </c>
      <c r="G4210" s="48">
        <v>191600</v>
      </c>
      <c r="H4210" s="47">
        <v>4.38</v>
      </c>
      <c r="I4210" s="51">
        <f t="shared" si="463"/>
        <v>0.18638297872340426</v>
      </c>
      <c r="J4210" s="51">
        <f t="shared" ca="1" si="464"/>
        <v>2.5</v>
      </c>
      <c r="K4210" s="47">
        <f t="shared" si="465"/>
        <v>4.33</v>
      </c>
      <c r="L4210" s="47">
        <f t="shared" si="466"/>
        <v>4.47</v>
      </c>
      <c r="M4210" s="47">
        <f t="shared" si="467"/>
        <v>4.29</v>
      </c>
      <c r="N4210" s="47">
        <f t="shared" si="468"/>
        <v>4.38</v>
      </c>
      <c r="O4210" s="48">
        <f t="shared" ca="1" si="469"/>
        <v>479000</v>
      </c>
    </row>
    <row r="4211" spans="1:15" x14ac:dyDescent="0.25">
      <c r="A4211">
        <v>4196</v>
      </c>
      <c r="B4211" s="84">
        <v>35923</v>
      </c>
      <c r="C4211" s="47">
        <v>23.94</v>
      </c>
      <c r="D4211" s="47">
        <v>24</v>
      </c>
      <c r="E4211" s="47">
        <v>23.5</v>
      </c>
      <c r="F4211" s="47">
        <v>24</v>
      </c>
      <c r="G4211" s="48">
        <v>324100</v>
      </c>
      <c r="H4211" s="47">
        <v>4.47</v>
      </c>
      <c r="I4211" s="51">
        <f t="shared" si="463"/>
        <v>0.18625</v>
      </c>
      <c r="J4211" s="51">
        <f t="shared" ca="1" si="464"/>
        <v>2.5</v>
      </c>
      <c r="K4211" s="47">
        <f t="shared" si="465"/>
        <v>4.46</v>
      </c>
      <c r="L4211" s="47">
        <f t="shared" si="466"/>
        <v>4.47</v>
      </c>
      <c r="M4211" s="47">
        <f t="shared" si="467"/>
        <v>4.38</v>
      </c>
      <c r="N4211" s="47">
        <f t="shared" si="468"/>
        <v>4.47</v>
      </c>
      <c r="O4211" s="48">
        <f t="shared" ca="1" si="469"/>
        <v>810250</v>
      </c>
    </row>
    <row r="4212" spans="1:15" x14ac:dyDescent="0.25">
      <c r="A4212">
        <v>4197</v>
      </c>
      <c r="B4212" s="84">
        <v>35922</v>
      </c>
      <c r="C4212" s="47">
        <v>24</v>
      </c>
      <c r="D4212" s="47">
        <v>24.12</v>
      </c>
      <c r="E4212" s="47">
        <v>23.88</v>
      </c>
      <c r="F4212" s="47">
        <v>24.12</v>
      </c>
      <c r="G4212" s="48">
        <v>171700</v>
      </c>
      <c r="H4212" s="47">
        <v>4.5</v>
      </c>
      <c r="I4212" s="51">
        <f t="shared" si="463"/>
        <v>0.18656716417910446</v>
      </c>
      <c r="J4212" s="51">
        <f t="shared" ca="1" si="464"/>
        <v>2.5</v>
      </c>
      <c r="K4212" s="47">
        <f t="shared" si="465"/>
        <v>4.4800000000000004</v>
      </c>
      <c r="L4212" s="47">
        <f t="shared" si="466"/>
        <v>4.5</v>
      </c>
      <c r="M4212" s="47">
        <f t="shared" si="467"/>
        <v>4.46</v>
      </c>
      <c r="N4212" s="47">
        <f t="shared" si="468"/>
        <v>4.5</v>
      </c>
      <c r="O4212" s="48">
        <f t="shared" ca="1" si="469"/>
        <v>429250</v>
      </c>
    </row>
    <row r="4213" spans="1:15" x14ac:dyDescent="0.25">
      <c r="A4213">
        <v>4198</v>
      </c>
      <c r="B4213" s="84">
        <v>35921</v>
      </c>
      <c r="C4213" s="47">
        <v>24.25</v>
      </c>
      <c r="D4213" s="47">
        <v>24.25</v>
      </c>
      <c r="E4213" s="47">
        <v>23.75</v>
      </c>
      <c r="F4213" s="47">
        <v>24</v>
      </c>
      <c r="G4213" s="48">
        <v>154800</v>
      </c>
      <c r="H4213" s="47">
        <v>4.47</v>
      </c>
      <c r="I4213" s="51">
        <f t="shared" si="463"/>
        <v>0.18625</v>
      </c>
      <c r="J4213" s="51">
        <f t="shared" ca="1" si="464"/>
        <v>2.5</v>
      </c>
      <c r="K4213" s="47">
        <f t="shared" si="465"/>
        <v>4.5199999999999996</v>
      </c>
      <c r="L4213" s="47">
        <f t="shared" si="466"/>
        <v>4.5199999999999996</v>
      </c>
      <c r="M4213" s="47">
        <f t="shared" si="467"/>
        <v>4.42</v>
      </c>
      <c r="N4213" s="47">
        <f t="shared" si="468"/>
        <v>4.47</v>
      </c>
      <c r="O4213" s="48">
        <f t="shared" ca="1" si="469"/>
        <v>387000</v>
      </c>
    </row>
    <row r="4214" spans="1:15" x14ac:dyDescent="0.25">
      <c r="A4214">
        <v>4199</v>
      </c>
      <c r="B4214" s="84">
        <v>35920</v>
      </c>
      <c r="C4214" s="47">
        <v>24.75</v>
      </c>
      <c r="D4214" s="47">
        <v>24.75</v>
      </c>
      <c r="E4214" s="47">
        <v>23.75</v>
      </c>
      <c r="F4214" s="47">
        <v>23.88</v>
      </c>
      <c r="G4214" s="48">
        <v>513300</v>
      </c>
      <c r="H4214" s="47">
        <v>4.45</v>
      </c>
      <c r="I4214" s="51">
        <f t="shared" si="463"/>
        <v>0.18634840871021777</v>
      </c>
      <c r="J4214" s="51">
        <f t="shared" ca="1" si="464"/>
        <v>2.5</v>
      </c>
      <c r="K4214" s="47">
        <f t="shared" si="465"/>
        <v>4.6100000000000003</v>
      </c>
      <c r="L4214" s="47">
        <f t="shared" si="466"/>
        <v>4.6100000000000003</v>
      </c>
      <c r="M4214" s="47">
        <f t="shared" si="467"/>
        <v>4.43</v>
      </c>
      <c r="N4214" s="47">
        <f t="shared" si="468"/>
        <v>4.45</v>
      </c>
      <c r="O4214" s="48">
        <f t="shared" ca="1" si="469"/>
        <v>1283250</v>
      </c>
    </row>
    <row r="4215" spans="1:15" x14ac:dyDescent="0.25">
      <c r="A4215">
        <v>4200</v>
      </c>
      <c r="B4215" s="84">
        <v>35919</v>
      </c>
      <c r="C4215" s="47">
        <v>24.69</v>
      </c>
      <c r="D4215" s="47">
        <v>24.88</v>
      </c>
      <c r="E4215" s="47">
        <v>24.38</v>
      </c>
      <c r="F4215" s="47">
        <v>24.75</v>
      </c>
      <c r="G4215" s="48">
        <v>186900</v>
      </c>
      <c r="H4215" s="47">
        <v>4.6100000000000003</v>
      </c>
      <c r="I4215" s="51">
        <f t="shared" si="463"/>
        <v>0.18626262626262627</v>
      </c>
      <c r="J4215" s="51">
        <f t="shared" ca="1" si="464"/>
        <v>2.5</v>
      </c>
      <c r="K4215" s="47">
        <f t="shared" si="465"/>
        <v>4.5999999999999996</v>
      </c>
      <c r="L4215" s="47">
        <f t="shared" si="466"/>
        <v>4.63</v>
      </c>
      <c r="M4215" s="47">
        <f t="shared" si="467"/>
        <v>4.54</v>
      </c>
      <c r="N4215" s="47">
        <f t="shared" si="468"/>
        <v>4.6100000000000003</v>
      </c>
      <c r="O4215" s="48">
        <f t="shared" ca="1" si="469"/>
        <v>467250</v>
      </c>
    </row>
    <row r="4216" spans="1:15" x14ac:dyDescent="0.25">
      <c r="A4216">
        <v>4201</v>
      </c>
      <c r="B4216" s="84">
        <v>35916</v>
      </c>
      <c r="C4216" s="47">
        <v>24.88</v>
      </c>
      <c r="D4216" s="47">
        <v>24.88</v>
      </c>
      <c r="E4216" s="47">
        <v>24.5</v>
      </c>
      <c r="F4216" s="47">
        <v>24.62</v>
      </c>
      <c r="G4216" s="48">
        <v>84100</v>
      </c>
      <c r="H4216" s="47">
        <v>4.59</v>
      </c>
      <c r="I4216" s="51">
        <f t="shared" si="463"/>
        <v>0.18643379366368804</v>
      </c>
      <c r="J4216" s="51">
        <f t="shared" ca="1" si="464"/>
        <v>2.5</v>
      </c>
      <c r="K4216" s="47">
        <f t="shared" si="465"/>
        <v>4.6399999999999997</v>
      </c>
      <c r="L4216" s="47">
        <f t="shared" si="466"/>
        <v>4.6399999999999997</v>
      </c>
      <c r="M4216" s="47">
        <f t="shared" si="467"/>
        <v>4.57</v>
      </c>
      <c r="N4216" s="47">
        <f t="shared" si="468"/>
        <v>4.59</v>
      </c>
      <c r="O4216" s="48">
        <f t="shared" ca="1" si="469"/>
        <v>210250</v>
      </c>
    </row>
    <row r="4217" spans="1:15" x14ac:dyDescent="0.25">
      <c r="A4217">
        <v>4202</v>
      </c>
      <c r="B4217" s="84">
        <v>35915</v>
      </c>
      <c r="C4217" s="47">
        <v>24.5</v>
      </c>
      <c r="D4217" s="47">
        <v>25.25</v>
      </c>
      <c r="E4217" s="47">
        <v>24.12</v>
      </c>
      <c r="F4217" s="47">
        <v>24.88</v>
      </c>
      <c r="G4217" s="48">
        <v>818900</v>
      </c>
      <c r="H4217" s="47">
        <v>4.6399999999999997</v>
      </c>
      <c r="I4217" s="51">
        <f t="shared" si="463"/>
        <v>0.18649517684887459</v>
      </c>
      <c r="J4217" s="51">
        <f t="shared" ca="1" si="464"/>
        <v>2.5</v>
      </c>
      <c r="K4217" s="47">
        <f t="shared" si="465"/>
        <v>4.57</v>
      </c>
      <c r="L4217" s="47">
        <f t="shared" si="466"/>
        <v>4.71</v>
      </c>
      <c r="M4217" s="47">
        <f t="shared" si="467"/>
        <v>4.5</v>
      </c>
      <c r="N4217" s="47">
        <f t="shared" si="468"/>
        <v>4.6399999999999997</v>
      </c>
      <c r="O4217" s="48">
        <f t="shared" ca="1" si="469"/>
        <v>2047250</v>
      </c>
    </row>
    <row r="4218" spans="1:15" x14ac:dyDescent="0.25">
      <c r="A4218">
        <v>4203</v>
      </c>
      <c r="B4218" s="84">
        <v>35914</v>
      </c>
      <c r="C4218" s="47">
        <v>24.56</v>
      </c>
      <c r="D4218" s="47">
        <v>25</v>
      </c>
      <c r="E4218" s="47">
        <v>24.38</v>
      </c>
      <c r="F4218" s="47">
        <v>25</v>
      </c>
      <c r="G4218" s="48">
        <v>71200</v>
      </c>
      <c r="H4218" s="47">
        <v>4.66</v>
      </c>
      <c r="I4218" s="51">
        <f t="shared" si="463"/>
        <v>0.18640000000000001</v>
      </c>
      <c r="J4218" s="51">
        <f t="shared" ca="1" si="464"/>
        <v>2.5</v>
      </c>
      <c r="K4218" s="47">
        <f t="shared" si="465"/>
        <v>4.58</v>
      </c>
      <c r="L4218" s="47">
        <f t="shared" si="466"/>
        <v>4.66</v>
      </c>
      <c r="M4218" s="47">
        <f t="shared" si="467"/>
        <v>4.54</v>
      </c>
      <c r="N4218" s="47">
        <f t="shared" si="468"/>
        <v>4.66</v>
      </c>
      <c r="O4218" s="48">
        <f t="shared" ca="1" si="469"/>
        <v>178000</v>
      </c>
    </row>
    <row r="4219" spans="1:15" x14ac:dyDescent="0.25">
      <c r="A4219">
        <v>4204</v>
      </c>
      <c r="B4219" s="84">
        <v>35913</v>
      </c>
      <c r="C4219" s="47">
        <v>24.5</v>
      </c>
      <c r="D4219" s="47">
        <v>25.12</v>
      </c>
      <c r="E4219" s="47">
        <v>24.25</v>
      </c>
      <c r="F4219" s="47">
        <v>24.25</v>
      </c>
      <c r="G4219" s="48">
        <v>37700</v>
      </c>
      <c r="H4219" s="47">
        <v>4.5199999999999996</v>
      </c>
      <c r="I4219" s="51">
        <f t="shared" si="463"/>
        <v>0.18639175257731957</v>
      </c>
      <c r="J4219" s="51">
        <f t="shared" ca="1" si="464"/>
        <v>2.5</v>
      </c>
      <c r="K4219" s="47">
        <f t="shared" si="465"/>
        <v>4.57</v>
      </c>
      <c r="L4219" s="47">
        <f t="shared" si="466"/>
        <v>4.68</v>
      </c>
      <c r="M4219" s="47">
        <f t="shared" si="467"/>
        <v>4.5199999999999996</v>
      </c>
      <c r="N4219" s="47">
        <f t="shared" si="468"/>
        <v>4.5199999999999996</v>
      </c>
      <c r="O4219" s="48">
        <f t="shared" ca="1" si="469"/>
        <v>94250</v>
      </c>
    </row>
    <row r="4220" spans="1:15" x14ac:dyDescent="0.25">
      <c r="A4220">
        <v>4205</v>
      </c>
      <c r="B4220" s="84">
        <v>35912</v>
      </c>
      <c r="C4220" s="47">
        <v>24.75</v>
      </c>
      <c r="D4220" s="47">
        <v>24.75</v>
      </c>
      <c r="E4220" s="47">
        <v>23.75</v>
      </c>
      <c r="F4220" s="47">
        <v>24.12</v>
      </c>
      <c r="G4220" s="48">
        <v>701600</v>
      </c>
      <c r="H4220" s="47">
        <v>4.5</v>
      </c>
      <c r="I4220" s="51">
        <f t="shared" si="463"/>
        <v>0.18656716417910446</v>
      </c>
      <c r="J4220" s="51">
        <f t="shared" ca="1" si="464"/>
        <v>2.5</v>
      </c>
      <c r="K4220" s="47">
        <f t="shared" si="465"/>
        <v>4.62</v>
      </c>
      <c r="L4220" s="47">
        <f t="shared" si="466"/>
        <v>4.62</v>
      </c>
      <c r="M4220" s="47">
        <f t="shared" si="467"/>
        <v>4.43</v>
      </c>
      <c r="N4220" s="47">
        <f t="shared" si="468"/>
        <v>4.5</v>
      </c>
      <c r="O4220" s="48">
        <f t="shared" ca="1" si="469"/>
        <v>1754000</v>
      </c>
    </row>
    <row r="4221" spans="1:15" x14ac:dyDescent="0.25">
      <c r="A4221">
        <v>4206</v>
      </c>
      <c r="B4221" s="84">
        <v>35909</v>
      </c>
      <c r="C4221" s="47">
        <v>24.25</v>
      </c>
      <c r="D4221" s="47">
        <v>25.25</v>
      </c>
      <c r="E4221" s="47">
        <v>24.25</v>
      </c>
      <c r="F4221" s="47">
        <v>25</v>
      </c>
      <c r="G4221" s="48">
        <v>437300</v>
      </c>
      <c r="H4221" s="47">
        <v>4.66</v>
      </c>
      <c r="I4221" s="51">
        <f t="shared" si="463"/>
        <v>0.18640000000000001</v>
      </c>
      <c r="J4221" s="51">
        <f t="shared" ca="1" si="464"/>
        <v>2.5</v>
      </c>
      <c r="K4221" s="47">
        <f t="shared" si="465"/>
        <v>4.5199999999999996</v>
      </c>
      <c r="L4221" s="47">
        <f t="shared" si="466"/>
        <v>4.71</v>
      </c>
      <c r="M4221" s="47">
        <f t="shared" si="467"/>
        <v>4.5199999999999996</v>
      </c>
      <c r="N4221" s="47">
        <f t="shared" si="468"/>
        <v>4.66</v>
      </c>
      <c r="O4221" s="48">
        <f t="shared" ca="1" si="469"/>
        <v>1093250</v>
      </c>
    </row>
    <row r="4222" spans="1:15" x14ac:dyDescent="0.25">
      <c r="A4222">
        <v>4207</v>
      </c>
      <c r="B4222" s="84">
        <v>35908</v>
      </c>
      <c r="C4222" s="47">
        <v>24.75</v>
      </c>
      <c r="D4222" s="47">
        <v>25</v>
      </c>
      <c r="E4222" s="47">
        <v>22</v>
      </c>
      <c r="F4222" s="47">
        <v>24.06</v>
      </c>
      <c r="G4222" s="48">
        <v>1364000</v>
      </c>
      <c r="H4222" s="47">
        <v>4.4800000000000004</v>
      </c>
      <c r="I4222" s="51">
        <f t="shared" si="463"/>
        <v>0.1862011637572735</v>
      </c>
      <c r="J4222" s="51">
        <f t="shared" ca="1" si="464"/>
        <v>2.5</v>
      </c>
      <c r="K4222" s="47">
        <f t="shared" si="465"/>
        <v>4.6100000000000003</v>
      </c>
      <c r="L4222" s="47">
        <f t="shared" si="466"/>
        <v>4.66</v>
      </c>
      <c r="M4222" s="47">
        <f t="shared" si="467"/>
        <v>4.0999999999999996</v>
      </c>
      <c r="N4222" s="47">
        <f t="shared" si="468"/>
        <v>4.4800000000000004</v>
      </c>
      <c r="O4222" s="48">
        <f t="shared" ca="1" si="469"/>
        <v>3410000</v>
      </c>
    </row>
    <row r="4223" spans="1:15" x14ac:dyDescent="0.25">
      <c r="A4223">
        <v>4208</v>
      </c>
      <c r="B4223" s="84">
        <v>35907</v>
      </c>
      <c r="C4223" s="47">
        <v>26.75</v>
      </c>
      <c r="D4223" s="47">
        <v>27.5</v>
      </c>
      <c r="E4223" s="47">
        <v>25.87</v>
      </c>
      <c r="F4223" s="47">
        <v>25.87</v>
      </c>
      <c r="G4223" s="48">
        <v>114000</v>
      </c>
      <c r="H4223" s="47">
        <v>4.82</v>
      </c>
      <c r="I4223" s="51">
        <f t="shared" si="463"/>
        <v>0.18631619636644764</v>
      </c>
      <c r="J4223" s="51">
        <f t="shared" ca="1" si="464"/>
        <v>2.5</v>
      </c>
      <c r="K4223" s="47">
        <f t="shared" si="465"/>
        <v>4.9800000000000004</v>
      </c>
      <c r="L4223" s="47">
        <f t="shared" si="466"/>
        <v>5.12</v>
      </c>
      <c r="M4223" s="47">
        <f t="shared" si="467"/>
        <v>4.82</v>
      </c>
      <c r="N4223" s="47">
        <f t="shared" si="468"/>
        <v>4.82</v>
      </c>
      <c r="O4223" s="48">
        <f t="shared" ca="1" si="469"/>
        <v>285000</v>
      </c>
    </row>
    <row r="4224" spans="1:15" x14ac:dyDescent="0.25">
      <c r="A4224">
        <v>4209</v>
      </c>
      <c r="B4224" s="84">
        <v>35906</v>
      </c>
      <c r="C4224" s="47">
        <v>27.37</v>
      </c>
      <c r="D4224" s="47">
        <v>27.5</v>
      </c>
      <c r="E4224" s="47">
        <v>26.75</v>
      </c>
      <c r="F4224" s="47">
        <v>27.13</v>
      </c>
      <c r="G4224" s="48">
        <v>56000</v>
      </c>
      <c r="H4224" s="47">
        <v>5.05</v>
      </c>
      <c r="I4224" s="51">
        <f t="shared" si="463"/>
        <v>0.18614080353851825</v>
      </c>
      <c r="J4224" s="51">
        <f t="shared" ca="1" si="464"/>
        <v>2.5</v>
      </c>
      <c r="K4224" s="47">
        <f t="shared" si="465"/>
        <v>5.09</v>
      </c>
      <c r="L4224" s="47">
        <f t="shared" si="466"/>
        <v>5.12</v>
      </c>
      <c r="M4224" s="47">
        <f t="shared" si="467"/>
        <v>4.9800000000000004</v>
      </c>
      <c r="N4224" s="47">
        <f t="shared" si="468"/>
        <v>5.05</v>
      </c>
      <c r="O4224" s="48">
        <f t="shared" ca="1" si="469"/>
        <v>140000</v>
      </c>
    </row>
    <row r="4225" spans="1:15" x14ac:dyDescent="0.25">
      <c r="A4225">
        <v>4210</v>
      </c>
      <c r="B4225" s="84">
        <v>35905</v>
      </c>
      <c r="C4225" s="47">
        <v>27</v>
      </c>
      <c r="D4225" s="47">
        <v>27.5</v>
      </c>
      <c r="E4225" s="47">
        <v>27</v>
      </c>
      <c r="F4225" s="47">
        <v>27.5</v>
      </c>
      <c r="G4225" s="48">
        <v>45600</v>
      </c>
      <c r="H4225" s="47">
        <v>5.12</v>
      </c>
      <c r="I4225" s="51">
        <f t="shared" si="463"/>
        <v>0.1861818181818182</v>
      </c>
      <c r="J4225" s="51">
        <f t="shared" ca="1" si="464"/>
        <v>2.5</v>
      </c>
      <c r="K4225" s="47">
        <f t="shared" si="465"/>
        <v>5.03</v>
      </c>
      <c r="L4225" s="47">
        <f t="shared" si="466"/>
        <v>5.12</v>
      </c>
      <c r="M4225" s="47">
        <f t="shared" si="467"/>
        <v>5.03</v>
      </c>
      <c r="N4225" s="47">
        <f t="shared" si="468"/>
        <v>5.12</v>
      </c>
      <c r="O4225" s="48">
        <f t="shared" ca="1" si="469"/>
        <v>114000</v>
      </c>
    </row>
    <row r="4226" spans="1:15" x14ac:dyDescent="0.25">
      <c r="A4226">
        <v>4211</v>
      </c>
      <c r="B4226" s="84">
        <v>35902</v>
      </c>
      <c r="C4226" s="47">
        <v>27</v>
      </c>
      <c r="D4226" s="47">
        <v>27.5</v>
      </c>
      <c r="E4226" s="47">
        <v>27</v>
      </c>
      <c r="F4226" s="47">
        <v>27.5</v>
      </c>
      <c r="G4226" s="48">
        <v>66400</v>
      </c>
      <c r="H4226" s="47">
        <v>5.12</v>
      </c>
      <c r="I4226" s="51">
        <f t="shared" si="463"/>
        <v>0.1861818181818182</v>
      </c>
      <c r="J4226" s="51">
        <f t="shared" ca="1" si="464"/>
        <v>2.5</v>
      </c>
      <c r="K4226" s="47">
        <f t="shared" si="465"/>
        <v>5.03</v>
      </c>
      <c r="L4226" s="47">
        <f t="shared" si="466"/>
        <v>5.12</v>
      </c>
      <c r="M4226" s="47">
        <f t="shared" si="467"/>
        <v>5.03</v>
      </c>
      <c r="N4226" s="47">
        <f t="shared" si="468"/>
        <v>5.12</v>
      </c>
      <c r="O4226" s="48">
        <f t="shared" ca="1" si="469"/>
        <v>166000</v>
      </c>
    </row>
    <row r="4227" spans="1:15" x14ac:dyDescent="0.25">
      <c r="A4227">
        <v>4212</v>
      </c>
      <c r="B4227" s="84">
        <v>35901</v>
      </c>
      <c r="C4227" s="47">
        <v>27</v>
      </c>
      <c r="D4227" s="47">
        <v>27.5</v>
      </c>
      <c r="E4227" s="47">
        <v>27</v>
      </c>
      <c r="F4227" s="47">
        <v>27.5</v>
      </c>
      <c r="G4227" s="48">
        <v>12500</v>
      </c>
      <c r="H4227" s="47">
        <v>5.12</v>
      </c>
      <c r="I4227" s="51">
        <f t="shared" si="463"/>
        <v>0.1861818181818182</v>
      </c>
      <c r="J4227" s="51">
        <f t="shared" ca="1" si="464"/>
        <v>2.5</v>
      </c>
      <c r="K4227" s="47">
        <f t="shared" si="465"/>
        <v>5.03</v>
      </c>
      <c r="L4227" s="47">
        <f t="shared" si="466"/>
        <v>5.12</v>
      </c>
      <c r="M4227" s="47">
        <f t="shared" si="467"/>
        <v>5.03</v>
      </c>
      <c r="N4227" s="47">
        <f t="shared" si="468"/>
        <v>5.12</v>
      </c>
      <c r="O4227" s="48">
        <f t="shared" ca="1" si="469"/>
        <v>31250</v>
      </c>
    </row>
    <row r="4228" spans="1:15" x14ac:dyDescent="0.25">
      <c r="A4228">
        <v>4213</v>
      </c>
      <c r="B4228" s="84">
        <v>35900</v>
      </c>
      <c r="C4228" s="47">
        <v>26.75</v>
      </c>
      <c r="D4228" s="47">
        <v>27.5</v>
      </c>
      <c r="E4228" s="47">
        <v>26.25</v>
      </c>
      <c r="F4228" s="47">
        <v>27.5</v>
      </c>
      <c r="G4228" s="48">
        <v>146000</v>
      </c>
      <c r="H4228" s="47">
        <v>5.12</v>
      </c>
      <c r="I4228" s="51">
        <f t="shared" si="463"/>
        <v>0.1861818181818182</v>
      </c>
      <c r="J4228" s="51">
        <f t="shared" ca="1" si="464"/>
        <v>2.5</v>
      </c>
      <c r="K4228" s="47">
        <f t="shared" si="465"/>
        <v>4.9800000000000004</v>
      </c>
      <c r="L4228" s="47">
        <f t="shared" si="466"/>
        <v>5.12</v>
      </c>
      <c r="M4228" s="47">
        <f t="shared" si="467"/>
        <v>4.8899999999999997</v>
      </c>
      <c r="N4228" s="47">
        <f t="shared" si="468"/>
        <v>5.12</v>
      </c>
      <c r="O4228" s="48">
        <f t="shared" ca="1" si="469"/>
        <v>365000</v>
      </c>
    </row>
    <row r="4229" spans="1:15" x14ac:dyDescent="0.25">
      <c r="A4229">
        <v>4214</v>
      </c>
      <c r="B4229" s="84">
        <v>35899</v>
      </c>
      <c r="C4229" s="47">
        <v>27.25</v>
      </c>
      <c r="D4229" s="47">
        <v>27.5</v>
      </c>
      <c r="E4229" s="47">
        <v>26.37</v>
      </c>
      <c r="F4229" s="47">
        <v>26.75</v>
      </c>
      <c r="G4229" s="48">
        <v>77700</v>
      </c>
      <c r="H4229" s="47">
        <v>4.9800000000000004</v>
      </c>
      <c r="I4229" s="51">
        <f t="shared" si="463"/>
        <v>0.18616822429906543</v>
      </c>
      <c r="J4229" s="51">
        <f t="shared" ca="1" si="464"/>
        <v>2.5</v>
      </c>
      <c r="K4229" s="47">
        <f t="shared" si="465"/>
        <v>5.07</v>
      </c>
      <c r="L4229" s="47">
        <f t="shared" si="466"/>
        <v>5.12</v>
      </c>
      <c r="M4229" s="47">
        <f t="shared" si="467"/>
        <v>4.91</v>
      </c>
      <c r="N4229" s="47">
        <f t="shared" si="468"/>
        <v>4.9800000000000004</v>
      </c>
      <c r="O4229" s="48">
        <f t="shared" ca="1" si="469"/>
        <v>194250</v>
      </c>
    </row>
    <row r="4230" spans="1:15" x14ac:dyDescent="0.25">
      <c r="A4230">
        <v>4215</v>
      </c>
      <c r="B4230" s="84">
        <v>35898</v>
      </c>
      <c r="C4230" s="47">
        <v>27.5</v>
      </c>
      <c r="D4230" s="47">
        <v>27.5</v>
      </c>
      <c r="E4230" s="47">
        <v>26.5</v>
      </c>
      <c r="F4230" s="47">
        <v>26.75</v>
      </c>
      <c r="G4230" s="48">
        <v>10400</v>
      </c>
      <c r="H4230" s="47">
        <v>4.9800000000000004</v>
      </c>
      <c r="I4230" s="51">
        <f t="shared" si="463"/>
        <v>0.18616822429906543</v>
      </c>
      <c r="J4230" s="51">
        <f t="shared" ca="1" si="464"/>
        <v>2.5</v>
      </c>
      <c r="K4230" s="47">
        <f t="shared" si="465"/>
        <v>5.12</v>
      </c>
      <c r="L4230" s="47">
        <f t="shared" si="466"/>
        <v>5.12</v>
      </c>
      <c r="M4230" s="47">
        <f t="shared" si="467"/>
        <v>4.93</v>
      </c>
      <c r="N4230" s="47">
        <f t="shared" si="468"/>
        <v>4.9800000000000004</v>
      </c>
      <c r="O4230" s="48">
        <f t="shared" ca="1" si="469"/>
        <v>26000</v>
      </c>
    </row>
    <row r="4231" spans="1:15" x14ac:dyDescent="0.25">
      <c r="A4231">
        <v>4216</v>
      </c>
      <c r="B4231" s="84">
        <v>35894</v>
      </c>
      <c r="C4231" s="47">
        <v>26</v>
      </c>
      <c r="D4231" s="47">
        <v>27.5</v>
      </c>
      <c r="E4231" s="47">
        <v>25.5</v>
      </c>
      <c r="F4231" s="47">
        <v>27.5</v>
      </c>
      <c r="G4231" s="48">
        <v>218900</v>
      </c>
      <c r="H4231" s="47">
        <v>5.12</v>
      </c>
      <c r="I4231" s="51">
        <f t="shared" si="463"/>
        <v>0.1861818181818182</v>
      </c>
      <c r="J4231" s="51">
        <f t="shared" ca="1" si="464"/>
        <v>2.5</v>
      </c>
      <c r="K4231" s="47">
        <f t="shared" si="465"/>
        <v>4.84</v>
      </c>
      <c r="L4231" s="47">
        <f t="shared" si="466"/>
        <v>5.12</v>
      </c>
      <c r="M4231" s="47">
        <f t="shared" si="467"/>
        <v>4.75</v>
      </c>
      <c r="N4231" s="47">
        <f t="shared" si="468"/>
        <v>5.12</v>
      </c>
      <c r="O4231" s="48">
        <f t="shared" ca="1" si="469"/>
        <v>547250</v>
      </c>
    </row>
    <row r="4232" spans="1:15" x14ac:dyDescent="0.25">
      <c r="A4232">
        <v>4217</v>
      </c>
      <c r="B4232" s="84">
        <v>35893</v>
      </c>
      <c r="C4232" s="47">
        <v>26.63</v>
      </c>
      <c r="D4232" s="47">
        <v>26.63</v>
      </c>
      <c r="E4232" s="47">
        <v>25.5</v>
      </c>
      <c r="F4232" s="47">
        <v>25.5</v>
      </c>
      <c r="G4232" s="48">
        <v>648500</v>
      </c>
      <c r="H4232" s="47">
        <v>4.75</v>
      </c>
      <c r="I4232" s="51">
        <f t="shared" si="463"/>
        <v>0.18627450980392157</v>
      </c>
      <c r="J4232" s="51">
        <f t="shared" ca="1" si="464"/>
        <v>2.5</v>
      </c>
      <c r="K4232" s="47">
        <f t="shared" si="465"/>
        <v>4.96</v>
      </c>
      <c r="L4232" s="47">
        <f t="shared" si="466"/>
        <v>4.96</v>
      </c>
      <c r="M4232" s="47">
        <f t="shared" si="467"/>
        <v>4.75</v>
      </c>
      <c r="N4232" s="47">
        <f t="shared" si="468"/>
        <v>4.75</v>
      </c>
      <c r="O4232" s="48">
        <f t="shared" ca="1" si="469"/>
        <v>1621250</v>
      </c>
    </row>
    <row r="4233" spans="1:15" x14ac:dyDescent="0.25">
      <c r="A4233">
        <v>4218</v>
      </c>
      <c r="B4233" s="84">
        <v>35892</v>
      </c>
      <c r="C4233" s="47">
        <v>27.37</v>
      </c>
      <c r="D4233" s="47">
        <v>27.63</v>
      </c>
      <c r="E4233" s="47">
        <v>25.87</v>
      </c>
      <c r="F4233" s="47">
        <v>26</v>
      </c>
      <c r="G4233" s="48">
        <v>380500</v>
      </c>
      <c r="H4233" s="47">
        <v>4.8499999999999996</v>
      </c>
      <c r="I4233" s="51">
        <f t="shared" si="463"/>
        <v>0.18653846153846151</v>
      </c>
      <c r="J4233" s="51">
        <f t="shared" ca="1" si="464"/>
        <v>2.5</v>
      </c>
      <c r="K4233" s="47">
        <f t="shared" si="465"/>
        <v>5.1100000000000003</v>
      </c>
      <c r="L4233" s="47">
        <f t="shared" si="466"/>
        <v>5.15</v>
      </c>
      <c r="M4233" s="47">
        <f t="shared" si="467"/>
        <v>4.83</v>
      </c>
      <c r="N4233" s="47">
        <f t="shared" si="468"/>
        <v>4.8499999999999996</v>
      </c>
      <c r="O4233" s="48">
        <f t="shared" ca="1" si="469"/>
        <v>951250</v>
      </c>
    </row>
    <row r="4234" spans="1:15" x14ac:dyDescent="0.25">
      <c r="A4234">
        <v>4219</v>
      </c>
      <c r="B4234" s="84">
        <v>35891</v>
      </c>
      <c r="C4234" s="47">
        <v>28</v>
      </c>
      <c r="D4234" s="47">
        <v>28</v>
      </c>
      <c r="E4234" s="47">
        <v>27.37</v>
      </c>
      <c r="F4234" s="47">
        <v>27.63</v>
      </c>
      <c r="G4234" s="48">
        <v>108800</v>
      </c>
      <c r="H4234" s="47">
        <v>5.15</v>
      </c>
      <c r="I4234" s="51">
        <f t="shared" si="463"/>
        <v>0.18639160332971411</v>
      </c>
      <c r="J4234" s="51">
        <f t="shared" ca="1" si="464"/>
        <v>2.5</v>
      </c>
      <c r="K4234" s="47">
        <f t="shared" si="465"/>
        <v>5.22</v>
      </c>
      <c r="L4234" s="47">
        <f t="shared" si="466"/>
        <v>5.22</v>
      </c>
      <c r="M4234" s="47">
        <f t="shared" si="467"/>
        <v>5.0999999999999996</v>
      </c>
      <c r="N4234" s="47">
        <f t="shared" si="468"/>
        <v>5.15</v>
      </c>
      <c r="O4234" s="48">
        <f t="shared" ca="1" si="469"/>
        <v>272000</v>
      </c>
    </row>
    <row r="4235" spans="1:15" x14ac:dyDescent="0.25">
      <c r="A4235">
        <v>4220</v>
      </c>
      <c r="B4235" s="84">
        <v>35888</v>
      </c>
      <c r="C4235" s="47">
        <v>28.12</v>
      </c>
      <c r="D4235" s="47">
        <v>28.12</v>
      </c>
      <c r="E4235" s="47">
        <v>27.88</v>
      </c>
      <c r="F4235" s="47">
        <v>27.88</v>
      </c>
      <c r="G4235" s="48">
        <v>308000</v>
      </c>
      <c r="H4235" s="47">
        <v>5.19</v>
      </c>
      <c r="I4235" s="51">
        <f t="shared" si="463"/>
        <v>0.186154949784792</v>
      </c>
      <c r="J4235" s="51">
        <f t="shared" ca="1" si="464"/>
        <v>2.5</v>
      </c>
      <c r="K4235" s="47">
        <f t="shared" si="465"/>
        <v>5.23</v>
      </c>
      <c r="L4235" s="47">
        <f t="shared" si="466"/>
        <v>5.23</v>
      </c>
      <c r="M4235" s="47">
        <f t="shared" si="467"/>
        <v>5.19</v>
      </c>
      <c r="N4235" s="47">
        <f t="shared" si="468"/>
        <v>5.19</v>
      </c>
      <c r="O4235" s="48">
        <f t="shared" ca="1" si="469"/>
        <v>770000</v>
      </c>
    </row>
    <row r="4236" spans="1:15" x14ac:dyDescent="0.25">
      <c r="A4236">
        <v>4221</v>
      </c>
      <c r="B4236" s="84">
        <v>35887</v>
      </c>
      <c r="C4236" s="47">
        <v>28.12</v>
      </c>
      <c r="D4236" s="47">
        <v>28.25</v>
      </c>
      <c r="E4236" s="47">
        <v>28</v>
      </c>
      <c r="F4236" s="47">
        <v>28.12</v>
      </c>
      <c r="G4236" s="48">
        <v>177200</v>
      </c>
      <c r="H4236" s="47">
        <v>5.24</v>
      </c>
      <c r="I4236" s="51">
        <f t="shared" si="463"/>
        <v>0.18634423897581792</v>
      </c>
      <c r="J4236" s="51">
        <f t="shared" ca="1" si="464"/>
        <v>2.5</v>
      </c>
      <c r="K4236" s="47">
        <f t="shared" si="465"/>
        <v>5.24</v>
      </c>
      <c r="L4236" s="47">
        <f t="shared" si="466"/>
        <v>5.26</v>
      </c>
      <c r="M4236" s="47">
        <f t="shared" si="467"/>
        <v>5.22</v>
      </c>
      <c r="N4236" s="47">
        <f t="shared" si="468"/>
        <v>5.24</v>
      </c>
      <c r="O4236" s="48">
        <f t="shared" ca="1" si="469"/>
        <v>443000</v>
      </c>
    </row>
    <row r="4237" spans="1:15" x14ac:dyDescent="0.25">
      <c r="A4237">
        <v>4222</v>
      </c>
      <c r="B4237" s="84">
        <v>35886</v>
      </c>
      <c r="C4237" s="47">
        <v>29</v>
      </c>
      <c r="D4237" s="47">
        <v>29</v>
      </c>
      <c r="E4237" s="47">
        <v>27.5</v>
      </c>
      <c r="F4237" s="47">
        <v>28</v>
      </c>
      <c r="G4237" s="48">
        <v>283200</v>
      </c>
      <c r="H4237" s="47">
        <v>5.22</v>
      </c>
      <c r="I4237" s="51">
        <f t="shared" si="463"/>
        <v>0.18642857142857142</v>
      </c>
      <c r="J4237" s="51">
        <f t="shared" ca="1" si="464"/>
        <v>2.5</v>
      </c>
      <c r="K4237" s="47">
        <f t="shared" si="465"/>
        <v>5.41</v>
      </c>
      <c r="L4237" s="47">
        <f t="shared" si="466"/>
        <v>5.41</v>
      </c>
      <c r="M4237" s="47">
        <f t="shared" si="467"/>
        <v>5.13</v>
      </c>
      <c r="N4237" s="47">
        <f t="shared" si="468"/>
        <v>5.22</v>
      </c>
      <c r="O4237" s="48">
        <f t="shared" ca="1" si="469"/>
        <v>708000</v>
      </c>
    </row>
    <row r="4238" spans="1:15" x14ac:dyDescent="0.25">
      <c r="A4238">
        <v>4223</v>
      </c>
      <c r="B4238" s="84">
        <v>35885</v>
      </c>
      <c r="C4238" s="47">
        <v>28.25</v>
      </c>
      <c r="D4238" s="47">
        <v>29.25</v>
      </c>
      <c r="E4238" s="47">
        <v>27</v>
      </c>
      <c r="F4238" s="47">
        <v>27.75</v>
      </c>
      <c r="G4238" s="48">
        <v>470100</v>
      </c>
      <c r="H4238" s="47">
        <v>5.17</v>
      </c>
      <c r="I4238" s="51">
        <f t="shared" si="463"/>
        <v>0.18630630630630629</v>
      </c>
      <c r="J4238" s="51">
        <f t="shared" ca="1" si="464"/>
        <v>2.5</v>
      </c>
      <c r="K4238" s="47">
        <f t="shared" si="465"/>
        <v>5.26</v>
      </c>
      <c r="L4238" s="47">
        <f t="shared" si="466"/>
        <v>5.45</v>
      </c>
      <c r="M4238" s="47">
        <f t="shared" si="467"/>
        <v>5.03</v>
      </c>
      <c r="N4238" s="47">
        <f t="shared" si="468"/>
        <v>5.17</v>
      </c>
      <c r="O4238" s="48">
        <f t="shared" ca="1" si="469"/>
        <v>1175250</v>
      </c>
    </row>
    <row r="4239" spans="1:15" x14ac:dyDescent="0.25">
      <c r="A4239">
        <v>4224</v>
      </c>
      <c r="B4239" s="84">
        <v>35884</v>
      </c>
      <c r="C4239" s="47">
        <v>27</v>
      </c>
      <c r="D4239" s="47">
        <v>28.25</v>
      </c>
      <c r="E4239" s="47">
        <v>27</v>
      </c>
      <c r="F4239" s="47">
        <v>28.25</v>
      </c>
      <c r="G4239" s="48">
        <v>7700</v>
      </c>
      <c r="H4239" s="47">
        <v>5.26</v>
      </c>
      <c r="I4239" s="51">
        <f t="shared" si="463"/>
        <v>0.18619469026548671</v>
      </c>
      <c r="J4239" s="51">
        <f t="shared" ca="1" si="464"/>
        <v>2.5</v>
      </c>
      <c r="K4239" s="47">
        <f t="shared" si="465"/>
        <v>5.03</v>
      </c>
      <c r="L4239" s="47">
        <f t="shared" si="466"/>
        <v>5.26</v>
      </c>
      <c r="M4239" s="47">
        <f t="shared" si="467"/>
        <v>5.03</v>
      </c>
      <c r="N4239" s="47">
        <f t="shared" si="468"/>
        <v>5.26</v>
      </c>
      <c r="O4239" s="48">
        <f t="shared" ca="1" si="469"/>
        <v>19250</v>
      </c>
    </row>
    <row r="4240" spans="1:15" x14ac:dyDescent="0.25">
      <c r="A4240">
        <v>4225</v>
      </c>
      <c r="B4240" s="84">
        <v>35881</v>
      </c>
      <c r="C4240" s="47">
        <v>27.25</v>
      </c>
      <c r="D4240" s="47">
        <v>28</v>
      </c>
      <c r="E4240" s="47">
        <v>27</v>
      </c>
      <c r="F4240" s="47">
        <v>28</v>
      </c>
      <c r="G4240" s="48">
        <v>55300</v>
      </c>
      <c r="H4240" s="47">
        <v>5.22</v>
      </c>
      <c r="I4240" s="51">
        <f t="shared" si="463"/>
        <v>0.18642857142857142</v>
      </c>
      <c r="J4240" s="51">
        <f t="shared" ca="1" si="464"/>
        <v>2.5</v>
      </c>
      <c r="K4240" s="47">
        <f t="shared" si="465"/>
        <v>5.08</v>
      </c>
      <c r="L4240" s="47">
        <f t="shared" si="466"/>
        <v>5.22</v>
      </c>
      <c r="M4240" s="47">
        <f t="shared" si="467"/>
        <v>5.03</v>
      </c>
      <c r="N4240" s="47">
        <f t="shared" si="468"/>
        <v>5.22</v>
      </c>
      <c r="O4240" s="48">
        <f t="shared" ca="1" si="469"/>
        <v>138250</v>
      </c>
    </row>
    <row r="4241" spans="1:15" x14ac:dyDescent="0.25">
      <c r="A4241">
        <v>4226</v>
      </c>
      <c r="B4241" s="84">
        <v>35880</v>
      </c>
      <c r="C4241" s="47">
        <v>27</v>
      </c>
      <c r="D4241" s="47">
        <v>27.25</v>
      </c>
      <c r="E4241" s="47">
        <v>26.75</v>
      </c>
      <c r="F4241" s="47">
        <v>27.25</v>
      </c>
      <c r="G4241" s="48">
        <v>112800</v>
      </c>
      <c r="H4241" s="47">
        <v>5.08</v>
      </c>
      <c r="I4241" s="51">
        <f t="shared" ref="I4241:I4304" si="470">H4241/F4241</f>
        <v>0.18642201834862385</v>
      </c>
      <c r="J4241" s="51">
        <f t="shared" ref="J4241:J4304" ca="1" si="471">INDEX(OFFSET($T$15,0,0,$S$13+1,1),MATCH(B4241,OFFSET($Q$15,0,0,$S$13+1,1),-1))</f>
        <v>2.5</v>
      </c>
      <c r="K4241" s="47">
        <f t="shared" ref="K4241:K4304" si="472">ROUND($I4241*C4241,2)</f>
        <v>5.03</v>
      </c>
      <c r="L4241" s="47">
        <f t="shared" ref="L4241:L4304" si="473">ROUND($I4241*D4241,2)</f>
        <v>5.08</v>
      </c>
      <c r="M4241" s="47">
        <f t="shared" ref="M4241:M4304" si="474">ROUND($I4241*E4241,2)</f>
        <v>4.99</v>
      </c>
      <c r="N4241" s="47">
        <f t="shared" ref="N4241:N4304" si="475">ROUND($I4241*F4241,2)</f>
        <v>5.08</v>
      </c>
      <c r="O4241" s="48">
        <f t="shared" ref="O4241:O4304" ca="1" si="476">G4241*J4241</f>
        <v>282000</v>
      </c>
    </row>
    <row r="4242" spans="1:15" x14ac:dyDescent="0.25">
      <c r="A4242">
        <v>4227</v>
      </c>
      <c r="B4242" s="84">
        <v>35879</v>
      </c>
      <c r="C4242" s="47">
        <v>27.75</v>
      </c>
      <c r="D4242" s="47">
        <v>27.75</v>
      </c>
      <c r="E4242" s="47">
        <v>26.75</v>
      </c>
      <c r="F4242" s="47">
        <v>26.75</v>
      </c>
      <c r="G4242" s="48">
        <v>258800</v>
      </c>
      <c r="H4242" s="47">
        <v>4.9800000000000004</v>
      </c>
      <c r="I4242" s="51">
        <f t="shared" si="470"/>
        <v>0.18616822429906543</v>
      </c>
      <c r="J4242" s="51">
        <f t="shared" ca="1" si="471"/>
        <v>2.5</v>
      </c>
      <c r="K4242" s="47">
        <f t="shared" si="472"/>
        <v>5.17</v>
      </c>
      <c r="L4242" s="47">
        <f t="shared" si="473"/>
        <v>5.17</v>
      </c>
      <c r="M4242" s="47">
        <f t="shared" si="474"/>
        <v>4.9800000000000004</v>
      </c>
      <c r="N4242" s="47">
        <f t="shared" si="475"/>
        <v>4.9800000000000004</v>
      </c>
      <c r="O4242" s="48">
        <f t="shared" ca="1" si="476"/>
        <v>647000</v>
      </c>
    </row>
    <row r="4243" spans="1:15" x14ac:dyDescent="0.25">
      <c r="A4243">
        <v>4228</v>
      </c>
      <c r="B4243" s="84">
        <v>35878</v>
      </c>
      <c r="C4243" s="47">
        <v>26.25</v>
      </c>
      <c r="D4243" s="47">
        <v>27.5</v>
      </c>
      <c r="E4243" s="47">
        <v>26.25</v>
      </c>
      <c r="F4243" s="47">
        <v>27.5</v>
      </c>
      <c r="G4243" s="48">
        <v>70000</v>
      </c>
      <c r="H4243" s="47">
        <v>5.12</v>
      </c>
      <c r="I4243" s="51">
        <f t="shared" si="470"/>
        <v>0.1861818181818182</v>
      </c>
      <c r="J4243" s="51">
        <f t="shared" ca="1" si="471"/>
        <v>2.5</v>
      </c>
      <c r="K4243" s="47">
        <f t="shared" si="472"/>
        <v>4.8899999999999997</v>
      </c>
      <c r="L4243" s="47">
        <f t="shared" si="473"/>
        <v>5.12</v>
      </c>
      <c r="M4243" s="47">
        <f t="shared" si="474"/>
        <v>4.8899999999999997</v>
      </c>
      <c r="N4243" s="47">
        <f t="shared" si="475"/>
        <v>5.12</v>
      </c>
      <c r="O4243" s="48">
        <f t="shared" ca="1" si="476"/>
        <v>175000</v>
      </c>
    </row>
    <row r="4244" spans="1:15" x14ac:dyDescent="0.25">
      <c r="A4244">
        <v>4229</v>
      </c>
      <c r="B4244" s="84">
        <v>35877</v>
      </c>
      <c r="C4244" s="47">
        <v>28.12</v>
      </c>
      <c r="D4244" s="47">
        <v>28.12</v>
      </c>
      <c r="E4244" s="47">
        <v>25.87</v>
      </c>
      <c r="F4244" s="47">
        <v>26.63</v>
      </c>
      <c r="G4244" s="48">
        <v>112800</v>
      </c>
      <c r="H4244" s="47">
        <v>4.96</v>
      </c>
      <c r="I4244" s="51">
        <f t="shared" si="470"/>
        <v>0.18625610214044311</v>
      </c>
      <c r="J4244" s="51">
        <f t="shared" ca="1" si="471"/>
        <v>2.5</v>
      </c>
      <c r="K4244" s="47">
        <f t="shared" si="472"/>
        <v>5.24</v>
      </c>
      <c r="L4244" s="47">
        <f t="shared" si="473"/>
        <v>5.24</v>
      </c>
      <c r="M4244" s="47">
        <f t="shared" si="474"/>
        <v>4.82</v>
      </c>
      <c r="N4244" s="47">
        <f t="shared" si="475"/>
        <v>4.96</v>
      </c>
      <c r="O4244" s="48">
        <f t="shared" ca="1" si="476"/>
        <v>282000</v>
      </c>
    </row>
    <row r="4245" spans="1:15" x14ac:dyDescent="0.25">
      <c r="A4245">
        <v>4230</v>
      </c>
      <c r="B4245" s="84">
        <v>35874</v>
      </c>
      <c r="C4245" s="47">
        <v>28</v>
      </c>
      <c r="D4245" s="47">
        <v>28.25</v>
      </c>
      <c r="E4245" s="47">
        <v>27.63</v>
      </c>
      <c r="F4245" s="47">
        <v>27.94</v>
      </c>
      <c r="G4245" s="48">
        <v>290400</v>
      </c>
      <c r="H4245" s="47">
        <v>5.21</v>
      </c>
      <c r="I4245" s="51">
        <f t="shared" si="470"/>
        <v>0.18647100930565497</v>
      </c>
      <c r="J4245" s="51">
        <f t="shared" ca="1" si="471"/>
        <v>2.5</v>
      </c>
      <c r="K4245" s="47">
        <f t="shared" si="472"/>
        <v>5.22</v>
      </c>
      <c r="L4245" s="47">
        <f t="shared" si="473"/>
        <v>5.27</v>
      </c>
      <c r="M4245" s="47">
        <f t="shared" si="474"/>
        <v>5.15</v>
      </c>
      <c r="N4245" s="47">
        <f t="shared" si="475"/>
        <v>5.21</v>
      </c>
      <c r="O4245" s="48">
        <f t="shared" ca="1" si="476"/>
        <v>726000</v>
      </c>
    </row>
    <row r="4246" spans="1:15" x14ac:dyDescent="0.25">
      <c r="A4246">
        <v>4231</v>
      </c>
      <c r="B4246" s="84">
        <v>35873</v>
      </c>
      <c r="C4246" s="47">
        <v>28</v>
      </c>
      <c r="D4246" s="47">
        <v>28.5</v>
      </c>
      <c r="E4246" s="47">
        <v>27.75</v>
      </c>
      <c r="F4246" s="47">
        <v>28.19</v>
      </c>
      <c r="G4246" s="48">
        <v>124400</v>
      </c>
      <c r="H4246" s="47">
        <v>5.25</v>
      </c>
      <c r="I4246" s="51">
        <f t="shared" si="470"/>
        <v>0.18623625399077687</v>
      </c>
      <c r="J4246" s="51">
        <f t="shared" ca="1" si="471"/>
        <v>2.5</v>
      </c>
      <c r="K4246" s="47">
        <f t="shared" si="472"/>
        <v>5.21</v>
      </c>
      <c r="L4246" s="47">
        <f t="shared" si="473"/>
        <v>5.31</v>
      </c>
      <c r="M4246" s="47">
        <f t="shared" si="474"/>
        <v>5.17</v>
      </c>
      <c r="N4246" s="47">
        <f t="shared" si="475"/>
        <v>5.25</v>
      </c>
      <c r="O4246" s="48">
        <f t="shared" ca="1" si="476"/>
        <v>311000</v>
      </c>
    </row>
    <row r="4247" spans="1:15" x14ac:dyDescent="0.25">
      <c r="A4247">
        <v>4232</v>
      </c>
      <c r="B4247" s="84">
        <v>35872</v>
      </c>
      <c r="C4247" s="47">
        <v>27.88</v>
      </c>
      <c r="D4247" s="47">
        <v>28.12</v>
      </c>
      <c r="E4247" s="47">
        <v>27.13</v>
      </c>
      <c r="F4247" s="47">
        <v>27.75</v>
      </c>
      <c r="G4247" s="48">
        <v>66900</v>
      </c>
      <c r="H4247" s="47">
        <v>5.17</v>
      </c>
      <c r="I4247" s="51">
        <f t="shared" si="470"/>
        <v>0.18630630630630629</v>
      </c>
      <c r="J4247" s="51">
        <f t="shared" ca="1" si="471"/>
        <v>2.5</v>
      </c>
      <c r="K4247" s="47">
        <f t="shared" si="472"/>
        <v>5.19</v>
      </c>
      <c r="L4247" s="47">
        <f t="shared" si="473"/>
        <v>5.24</v>
      </c>
      <c r="M4247" s="47">
        <f t="shared" si="474"/>
        <v>5.05</v>
      </c>
      <c r="N4247" s="47">
        <f t="shared" si="475"/>
        <v>5.17</v>
      </c>
      <c r="O4247" s="48">
        <f t="shared" ca="1" si="476"/>
        <v>167250</v>
      </c>
    </row>
    <row r="4248" spans="1:15" x14ac:dyDescent="0.25">
      <c r="A4248">
        <v>4233</v>
      </c>
      <c r="B4248" s="84">
        <v>35871</v>
      </c>
      <c r="C4248" s="47">
        <v>27.88</v>
      </c>
      <c r="D4248" s="47">
        <v>28.38</v>
      </c>
      <c r="E4248" s="47">
        <v>27.37</v>
      </c>
      <c r="F4248" s="47">
        <v>27.63</v>
      </c>
      <c r="G4248" s="48">
        <v>88800</v>
      </c>
      <c r="H4248" s="47">
        <v>5.15</v>
      </c>
      <c r="I4248" s="51">
        <f t="shared" si="470"/>
        <v>0.18639160332971411</v>
      </c>
      <c r="J4248" s="51">
        <f t="shared" ca="1" si="471"/>
        <v>2.5</v>
      </c>
      <c r="K4248" s="47">
        <f t="shared" si="472"/>
        <v>5.2</v>
      </c>
      <c r="L4248" s="47">
        <f t="shared" si="473"/>
        <v>5.29</v>
      </c>
      <c r="M4248" s="47">
        <f t="shared" si="474"/>
        <v>5.0999999999999996</v>
      </c>
      <c r="N4248" s="47">
        <f t="shared" si="475"/>
        <v>5.15</v>
      </c>
      <c r="O4248" s="48">
        <f t="shared" ca="1" si="476"/>
        <v>222000</v>
      </c>
    </row>
    <row r="4249" spans="1:15" x14ac:dyDescent="0.25">
      <c r="A4249">
        <v>4234</v>
      </c>
      <c r="B4249" s="84">
        <v>35870</v>
      </c>
      <c r="C4249" s="47">
        <v>27.13</v>
      </c>
      <c r="D4249" s="47">
        <v>27.88</v>
      </c>
      <c r="E4249" s="47">
        <v>26.25</v>
      </c>
      <c r="F4249" s="47">
        <v>27.56</v>
      </c>
      <c r="G4249" s="48">
        <v>224100</v>
      </c>
      <c r="H4249" s="47">
        <v>5.14</v>
      </c>
      <c r="I4249" s="51">
        <f t="shared" si="470"/>
        <v>0.18650217706821481</v>
      </c>
      <c r="J4249" s="51">
        <f t="shared" ca="1" si="471"/>
        <v>2.5</v>
      </c>
      <c r="K4249" s="47">
        <f t="shared" si="472"/>
        <v>5.0599999999999996</v>
      </c>
      <c r="L4249" s="47">
        <f t="shared" si="473"/>
        <v>5.2</v>
      </c>
      <c r="M4249" s="47">
        <f t="shared" si="474"/>
        <v>4.9000000000000004</v>
      </c>
      <c r="N4249" s="47">
        <f t="shared" si="475"/>
        <v>5.14</v>
      </c>
      <c r="O4249" s="48">
        <f t="shared" ca="1" si="476"/>
        <v>560250</v>
      </c>
    </row>
    <row r="4250" spans="1:15" x14ac:dyDescent="0.25">
      <c r="A4250">
        <v>4235</v>
      </c>
      <c r="B4250" s="84">
        <v>35867</v>
      </c>
      <c r="C4250" s="47">
        <v>26.5</v>
      </c>
      <c r="D4250" s="47">
        <v>27.13</v>
      </c>
      <c r="E4250" s="47">
        <v>26.5</v>
      </c>
      <c r="F4250" s="47">
        <v>26.5</v>
      </c>
      <c r="G4250" s="48">
        <v>359700</v>
      </c>
      <c r="H4250" s="47">
        <v>4.9400000000000004</v>
      </c>
      <c r="I4250" s="51">
        <f t="shared" si="470"/>
        <v>0.18641509433962267</v>
      </c>
      <c r="J4250" s="51">
        <f t="shared" ca="1" si="471"/>
        <v>2.5</v>
      </c>
      <c r="K4250" s="47">
        <f t="shared" si="472"/>
        <v>4.9400000000000004</v>
      </c>
      <c r="L4250" s="47">
        <f t="shared" si="473"/>
        <v>5.0599999999999996</v>
      </c>
      <c r="M4250" s="47">
        <f t="shared" si="474"/>
        <v>4.9400000000000004</v>
      </c>
      <c r="N4250" s="47">
        <f t="shared" si="475"/>
        <v>4.9400000000000004</v>
      </c>
      <c r="O4250" s="48">
        <f t="shared" ca="1" si="476"/>
        <v>899250</v>
      </c>
    </row>
    <row r="4251" spans="1:15" x14ac:dyDescent="0.25">
      <c r="A4251">
        <v>4236</v>
      </c>
      <c r="B4251" s="84">
        <v>35866</v>
      </c>
      <c r="C4251" s="47">
        <v>26</v>
      </c>
      <c r="D4251" s="47">
        <v>26.87</v>
      </c>
      <c r="E4251" s="47">
        <v>26</v>
      </c>
      <c r="F4251" s="47">
        <v>26.5</v>
      </c>
      <c r="G4251" s="48">
        <v>113300</v>
      </c>
      <c r="H4251" s="47">
        <v>4.9400000000000004</v>
      </c>
      <c r="I4251" s="51">
        <f t="shared" si="470"/>
        <v>0.18641509433962267</v>
      </c>
      <c r="J4251" s="51">
        <f t="shared" ca="1" si="471"/>
        <v>2.5</v>
      </c>
      <c r="K4251" s="47">
        <f t="shared" si="472"/>
        <v>4.8499999999999996</v>
      </c>
      <c r="L4251" s="47">
        <f t="shared" si="473"/>
        <v>5.01</v>
      </c>
      <c r="M4251" s="47">
        <f t="shared" si="474"/>
        <v>4.8499999999999996</v>
      </c>
      <c r="N4251" s="47">
        <f t="shared" si="475"/>
        <v>4.9400000000000004</v>
      </c>
      <c r="O4251" s="48">
        <f t="shared" ca="1" si="476"/>
        <v>283250</v>
      </c>
    </row>
    <row r="4252" spans="1:15" x14ac:dyDescent="0.25">
      <c r="A4252">
        <v>4237</v>
      </c>
      <c r="B4252" s="84">
        <v>35865</v>
      </c>
      <c r="C4252" s="47">
        <v>26.13</v>
      </c>
      <c r="D4252" s="47">
        <v>26.25</v>
      </c>
      <c r="E4252" s="47">
        <v>25.87</v>
      </c>
      <c r="F4252" s="47">
        <v>26.25</v>
      </c>
      <c r="G4252" s="48">
        <v>216000</v>
      </c>
      <c r="H4252" s="47">
        <v>4.8899999999999997</v>
      </c>
      <c r="I4252" s="51">
        <f t="shared" si="470"/>
        <v>0.18628571428571428</v>
      </c>
      <c r="J4252" s="51">
        <f t="shared" ca="1" si="471"/>
        <v>2.5</v>
      </c>
      <c r="K4252" s="47">
        <f t="shared" si="472"/>
        <v>4.87</v>
      </c>
      <c r="L4252" s="47">
        <f t="shared" si="473"/>
        <v>4.8899999999999997</v>
      </c>
      <c r="M4252" s="47">
        <f t="shared" si="474"/>
        <v>4.82</v>
      </c>
      <c r="N4252" s="47">
        <f t="shared" si="475"/>
        <v>4.8899999999999997</v>
      </c>
      <c r="O4252" s="48">
        <f t="shared" ca="1" si="476"/>
        <v>540000</v>
      </c>
    </row>
    <row r="4253" spans="1:15" x14ac:dyDescent="0.25">
      <c r="A4253">
        <v>4238</v>
      </c>
      <c r="B4253" s="84">
        <v>35864</v>
      </c>
      <c r="C4253" s="47">
        <v>26</v>
      </c>
      <c r="D4253" s="47">
        <v>26.13</v>
      </c>
      <c r="E4253" s="47">
        <v>25.63</v>
      </c>
      <c r="F4253" s="47">
        <v>26</v>
      </c>
      <c r="G4253" s="48">
        <v>50400</v>
      </c>
      <c r="H4253" s="47">
        <v>4.8499999999999996</v>
      </c>
      <c r="I4253" s="51">
        <f t="shared" si="470"/>
        <v>0.18653846153846151</v>
      </c>
      <c r="J4253" s="51">
        <f t="shared" ca="1" si="471"/>
        <v>2.5</v>
      </c>
      <c r="K4253" s="47">
        <f t="shared" si="472"/>
        <v>4.8499999999999996</v>
      </c>
      <c r="L4253" s="47">
        <f t="shared" si="473"/>
        <v>4.87</v>
      </c>
      <c r="M4253" s="47">
        <f t="shared" si="474"/>
        <v>4.78</v>
      </c>
      <c r="N4253" s="47">
        <f t="shared" si="475"/>
        <v>4.8499999999999996</v>
      </c>
      <c r="O4253" s="48">
        <f t="shared" ca="1" si="476"/>
        <v>126000</v>
      </c>
    </row>
    <row r="4254" spans="1:15" x14ac:dyDescent="0.25">
      <c r="A4254">
        <v>4239</v>
      </c>
      <c r="B4254" s="84">
        <v>35863</v>
      </c>
      <c r="C4254" s="47">
        <v>25.5</v>
      </c>
      <c r="D4254" s="47">
        <v>26</v>
      </c>
      <c r="E4254" s="47">
        <v>25</v>
      </c>
      <c r="F4254" s="47">
        <v>25.63</v>
      </c>
      <c r="G4254" s="48">
        <v>104100</v>
      </c>
      <c r="H4254" s="47">
        <v>4.78</v>
      </c>
      <c r="I4254" s="51">
        <f t="shared" si="470"/>
        <v>0.1865001950838861</v>
      </c>
      <c r="J4254" s="51">
        <f t="shared" ca="1" si="471"/>
        <v>2.5</v>
      </c>
      <c r="K4254" s="47">
        <f t="shared" si="472"/>
        <v>4.76</v>
      </c>
      <c r="L4254" s="47">
        <f t="shared" si="473"/>
        <v>4.8499999999999996</v>
      </c>
      <c r="M4254" s="47">
        <f t="shared" si="474"/>
        <v>4.66</v>
      </c>
      <c r="N4254" s="47">
        <f t="shared" si="475"/>
        <v>4.78</v>
      </c>
      <c r="O4254" s="48">
        <f t="shared" ca="1" si="476"/>
        <v>260250</v>
      </c>
    </row>
    <row r="4255" spans="1:15" x14ac:dyDescent="0.25">
      <c r="A4255">
        <v>4240</v>
      </c>
      <c r="B4255" s="84">
        <v>35860</v>
      </c>
      <c r="C4255" s="47">
        <v>25</v>
      </c>
      <c r="D4255" s="47">
        <v>25.5</v>
      </c>
      <c r="E4255" s="47">
        <v>24.88</v>
      </c>
      <c r="F4255" s="47">
        <v>25.25</v>
      </c>
      <c r="G4255" s="48">
        <v>17600</v>
      </c>
      <c r="H4255" s="47">
        <v>4.71</v>
      </c>
      <c r="I4255" s="51">
        <f t="shared" si="470"/>
        <v>0.18653465346534653</v>
      </c>
      <c r="J4255" s="51">
        <f t="shared" ca="1" si="471"/>
        <v>2.5</v>
      </c>
      <c r="K4255" s="47">
        <f t="shared" si="472"/>
        <v>4.66</v>
      </c>
      <c r="L4255" s="47">
        <f t="shared" si="473"/>
        <v>4.76</v>
      </c>
      <c r="M4255" s="47">
        <f t="shared" si="474"/>
        <v>4.6399999999999997</v>
      </c>
      <c r="N4255" s="47">
        <f t="shared" si="475"/>
        <v>4.71</v>
      </c>
      <c r="O4255" s="48">
        <f t="shared" ca="1" si="476"/>
        <v>44000</v>
      </c>
    </row>
    <row r="4256" spans="1:15" x14ac:dyDescent="0.25">
      <c r="A4256">
        <v>4241</v>
      </c>
      <c r="B4256" s="84">
        <v>35859</v>
      </c>
      <c r="C4256" s="47">
        <v>26.63</v>
      </c>
      <c r="D4256" s="47">
        <v>26.63</v>
      </c>
      <c r="E4256" s="47">
        <v>24.88</v>
      </c>
      <c r="F4256" s="47">
        <v>25</v>
      </c>
      <c r="G4256" s="48">
        <v>207300</v>
      </c>
      <c r="H4256" s="47">
        <v>4.66</v>
      </c>
      <c r="I4256" s="51">
        <f t="shared" si="470"/>
        <v>0.18640000000000001</v>
      </c>
      <c r="J4256" s="51">
        <f t="shared" ca="1" si="471"/>
        <v>2.5</v>
      </c>
      <c r="K4256" s="47">
        <f t="shared" si="472"/>
        <v>4.96</v>
      </c>
      <c r="L4256" s="47">
        <f t="shared" si="473"/>
        <v>4.96</v>
      </c>
      <c r="M4256" s="47">
        <f t="shared" si="474"/>
        <v>4.6399999999999997</v>
      </c>
      <c r="N4256" s="47">
        <f t="shared" si="475"/>
        <v>4.66</v>
      </c>
      <c r="O4256" s="48">
        <f t="shared" ca="1" si="476"/>
        <v>518250</v>
      </c>
    </row>
    <row r="4257" spans="1:15" x14ac:dyDescent="0.25">
      <c r="A4257">
        <v>4242</v>
      </c>
      <c r="B4257" s="84">
        <v>35858</v>
      </c>
      <c r="C4257" s="47">
        <v>26.5</v>
      </c>
      <c r="D4257" s="47">
        <v>27</v>
      </c>
      <c r="E4257" s="47">
        <v>26.13</v>
      </c>
      <c r="F4257" s="47">
        <v>26.13</v>
      </c>
      <c r="G4257" s="48">
        <v>172000</v>
      </c>
      <c r="H4257" s="47">
        <v>4.87</v>
      </c>
      <c r="I4257" s="51">
        <f t="shared" si="470"/>
        <v>0.18637581324148489</v>
      </c>
      <c r="J4257" s="51">
        <f t="shared" ca="1" si="471"/>
        <v>2.5</v>
      </c>
      <c r="K4257" s="47">
        <f t="shared" si="472"/>
        <v>4.9400000000000004</v>
      </c>
      <c r="L4257" s="47">
        <f t="shared" si="473"/>
        <v>5.03</v>
      </c>
      <c r="M4257" s="47">
        <f t="shared" si="474"/>
        <v>4.87</v>
      </c>
      <c r="N4257" s="47">
        <f t="shared" si="475"/>
        <v>4.87</v>
      </c>
      <c r="O4257" s="48">
        <f t="shared" ca="1" si="476"/>
        <v>430000</v>
      </c>
    </row>
    <row r="4258" spans="1:15" x14ac:dyDescent="0.25">
      <c r="A4258">
        <v>4243</v>
      </c>
      <c r="B4258" s="84">
        <v>35857</v>
      </c>
      <c r="C4258" s="47">
        <v>25.75</v>
      </c>
      <c r="D4258" s="47">
        <v>27.75</v>
      </c>
      <c r="E4258" s="47">
        <v>25.12</v>
      </c>
      <c r="F4258" s="47">
        <v>26.37</v>
      </c>
      <c r="G4258" s="48">
        <v>523300</v>
      </c>
      <c r="H4258" s="47">
        <v>4.91</v>
      </c>
      <c r="I4258" s="51">
        <f t="shared" si="470"/>
        <v>0.18619643534319302</v>
      </c>
      <c r="J4258" s="51">
        <f t="shared" ca="1" si="471"/>
        <v>2.5</v>
      </c>
      <c r="K4258" s="47">
        <f t="shared" si="472"/>
        <v>4.79</v>
      </c>
      <c r="L4258" s="47">
        <f t="shared" si="473"/>
        <v>5.17</v>
      </c>
      <c r="M4258" s="47">
        <f t="shared" si="474"/>
        <v>4.68</v>
      </c>
      <c r="N4258" s="47">
        <f t="shared" si="475"/>
        <v>4.91</v>
      </c>
      <c r="O4258" s="48">
        <f t="shared" ca="1" si="476"/>
        <v>1308250</v>
      </c>
    </row>
    <row r="4259" spans="1:15" x14ac:dyDescent="0.25">
      <c r="A4259">
        <v>4244</v>
      </c>
      <c r="B4259" s="84">
        <v>35856</v>
      </c>
      <c r="C4259" s="47">
        <v>25.5</v>
      </c>
      <c r="D4259" s="47">
        <v>25.75</v>
      </c>
      <c r="E4259" s="47">
        <v>25</v>
      </c>
      <c r="F4259" s="47">
        <v>25.25</v>
      </c>
      <c r="G4259" s="48">
        <v>154400</v>
      </c>
      <c r="H4259" s="47">
        <v>4.71</v>
      </c>
      <c r="I4259" s="51">
        <f t="shared" si="470"/>
        <v>0.18653465346534653</v>
      </c>
      <c r="J4259" s="51">
        <f t="shared" ca="1" si="471"/>
        <v>2.5</v>
      </c>
      <c r="K4259" s="47">
        <f t="shared" si="472"/>
        <v>4.76</v>
      </c>
      <c r="L4259" s="47">
        <f t="shared" si="473"/>
        <v>4.8</v>
      </c>
      <c r="M4259" s="47">
        <f t="shared" si="474"/>
        <v>4.66</v>
      </c>
      <c r="N4259" s="47">
        <f t="shared" si="475"/>
        <v>4.71</v>
      </c>
      <c r="O4259" s="48">
        <f t="shared" ca="1" si="476"/>
        <v>386000</v>
      </c>
    </row>
    <row r="4260" spans="1:15" x14ac:dyDescent="0.25">
      <c r="A4260">
        <v>4245</v>
      </c>
      <c r="B4260" s="84">
        <v>35853</v>
      </c>
      <c r="C4260" s="47">
        <v>25</v>
      </c>
      <c r="D4260" s="47">
        <v>25.25</v>
      </c>
      <c r="E4260" s="47">
        <v>24.5</v>
      </c>
      <c r="F4260" s="47">
        <v>25.25</v>
      </c>
      <c r="G4260" s="48">
        <v>203600</v>
      </c>
      <c r="H4260" s="47">
        <v>4.71</v>
      </c>
      <c r="I4260" s="51">
        <f t="shared" si="470"/>
        <v>0.18653465346534653</v>
      </c>
      <c r="J4260" s="51">
        <f t="shared" ca="1" si="471"/>
        <v>2.5</v>
      </c>
      <c r="K4260" s="47">
        <f t="shared" si="472"/>
        <v>4.66</v>
      </c>
      <c r="L4260" s="47">
        <f t="shared" si="473"/>
        <v>4.71</v>
      </c>
      <c r="M4260" s="47">
        <f t="shared" si="474"/>
        <v>4.57</v>
      </c>
      <c r="N4260" s="47">
        <f t="shared" si="475"/>
        <v>4.71</v>
      </c>
      <c r="O4260" s="48">
        <f t="shared" ca="1" si="476"/>
        <v>509000</v>
      </c>
    </row>
    <row r="4261" spans="1:15" x14ac:dyDescent="0.25">
      <c r="A4261">
        <v>4246</v>
      </c>
      <c r="B4261" s="84">
        <v>35852</v>
      </c>
      <c r="C4261" s="47">
        <v>24.75</v>
      </c>
      <c r="D4261" s="47">
        <v>24.75</v>
      </c>
      <c r="E4261" s="47">
        <v>24.5</v>
      </c>
      <c r="F4261" s="47">
        <v>24.75</v>
      </c>
      <c r="G4261" s="48">
        <v>36100</v>
      </c>
      <c r="H4261" s="47">
        <v>4.6100000000000003</v>
      </c>
      <c r="I4261" s="51">
        <f t="shared" si="470"/>
        <v>0.18626262626262627</v>
      </c>
      <c r="J4261" s="51">
        <f t="shared" ca="1" si="471"/>
        <v>2.5</v>
      </c>
      <c r="K4261" s="47">
        <f t="shared" si="472"/>
        <v>4.6100000000000003</v>
      </c>
      <c r="L4261" s="47">
        <f t="shared" si="473"/>
        <v>4.6100000000000003</v>
      </c>
      <c r="M4261" s="47">
        <f t="shared" si="474"/>
        <v>4.5599999999999996</v>
      </c>
      <c r="N4261" s="47">
        <f t="shared" si="475"/>
        <v>4.6100000000000003</v>
      </c>
      <c r="O4261" s="48">
        <f t="shared" ca="1" si="476"/>
        <v>90250</v>
      </c>
    </row>
    <row r="4262" spans="1:15" x14ac:dyDescent="0.25">
      <c r="A4262">
        <v>4247</v>
      </c>
      <c r="B4262" s="84">
        <v>35851</v>
      </c>
      <c r="C4262" s="47">
        <v>24.5</v>
      </c>
      <c r="D4262" s="47">
        <v>25</v>
      </c>
      <c r="E4262" s="47">
        <v>24.31</v>
      </c>
      <c r="F4262" s="47">
        <v>25</v>
      </c>
      <c r="G4262" s="48">
        <v>249600</v>
      </c>
      <c r="H4262" s="47">
        <v>4.66</v>
      </c>
      <c r="I4262" s="51">
        <f t="shared" si="470"/>
        <v>0.18640000000000001</v>
      </c>
      <c r="J4262" s="51">
        <f t="shared" ca="1" si="471"/>
        <v>2.5</v>
      </c>
      <c r="K4262" s="47">
        <f t="shared" si="472"/>
        <v>4.57</v>
      </c>
      <c r="L4262" s="47">
        <f t="shared" si="473"/>
        <v>4.66</v>
      </c>
      <c r="M4262" s="47">
        <f t="shared" si="474"/>
        <v>4.53</v>
      </c>
      <c r="N4262" s="47">
        <f t="shared" si="475"/>
        <v>4.66</v>
      </c>
      <c r="O4262" s="48">
        <f t="shared" ca="1" si="476"/>
        <v>624000</v>
      </c>
    </row>
    <row r="4263" spans="1:15" x14ac:dyDescent="0.25">
      <c r="A4263">
        <v>4248</v>
      </c>
      <c r="B4263" s="84">
        <v>35850</v>
      </c>
      <c r="C4263" s="47">
        <v>24.62</v>
      </c>
      <c r="D4263" s="47">
        <v>24.75</v>
      </c>
      <c r="E4263" s="47">
        <v>24.12</v>
      </c>
      <c r="F4263" s="47">
        <v>24.38</v>
      </c>
      <c r="G4263" s="48">
        <v>167600</v>
      </c>
      <c r="H4263" s="47">
        <v>4.54</v>
      </c>
      <c r="I4263" s="51">
        <f t="shared" si="470"/>
        <v>0.18621821164889255</v>
      </c>
      <c r="J4263" s="51">
        <f t="shared" ca="1" si="471"/>
        <v>2.5</v>
      </c>
      <c r="K4263" s="47">
        <f t="shared" si="472"/>
        <v>4.58</v>
      </c>
      <c r="L4263" s="47">
        <f t="shared" si="473"/>
        <v>4.6100000000000003</v>
      </c>
      <c r="M4263" s="47">
        <f t="shared" si="474"/>
        <v>4.49</v>
      </c>
      <c r="N4263" s="47">
        <f t="shared" si="475"/>
        <v>4.54</v>
      </c>
      <c r="O4263" s="48">
        <f t="shared" ca="1" si="476"/>
        <v>419000</v>
      </c>
    </row>
    <row r="4264" spans="1:15" x14ac:dyDescent="0.25">
      <c r="A4264">
        <v>4249</v>
      </c>
      <c r="B4264" s="84">
        <v>35849</v>
      </c>
      <c r="C4264" s="47">
        <v>24.12</v>
      </c>
      <c r="D4264" s="47">
        <v>24.75</v>
      </c>
      <c r="E4264" s="47">
        <v>24</v>
      </c>
      <c r="F4264" s="47">
        <v>24.44</v>
      </c>
      <c r="G4264" s="48">
        <v>779600</v>
      </c>
      <c r="H4264" s="47">
        <v>4.55</v>
      </c>
      <c r="I4264" s="51">
        <f t="shared" si="470"/>
        <v>0.18617021276595744</v>
      </c>
      <c r="J4264" s="51">
        <f t="shared" ca="1" si="471"/>
        <v>2.5</v>
      </c>
      <c r="K4264" s="47">
        <f t="shared" si="472"/>
        <v>4.49</v>
      </c>
      <c r="L4264" s="47">
        <f t="shared" si="473"/>
        <v>4.6100000000000003</v>
      </c>
      <c r="M4264" s="47">
        <f t="shared" si="474"/>
        <v>4.47</v>
      </c>
      <c r="N4264" s="47">
        <f t="shared" si="475"/>
        <v>4.55</v>
      </c>
      <c r="O4264" s="48">
        <f t="shared" ca="1" si="476"/>
        <v>1949000</v>
      </c>
    </row>
    <row r="4265" spans="1:15" x14ac:dyDescent="0.25">
      <c r="A4265">
        <v>4250</v>
      </c>
      <c r="B4265" s="84">
        <v>35846</v>
      </c>
      <c r="C4265" s="47">
        <v>24.75</v>
      </c>
      <c r="D4265" s="47">
        <v>24.75</v>
      </c>
      <c r="E4265" s="47">
        <v>23.38</v>
      </c>
      <c r="F4265" s="47">
        <v>23.88</v>
      </c>
      <c r="G4265" s="48">
        <v>570800</v>
      </c>
      <c r="H4265" s="47">
        <v>4.45</v>
      </c>
      <c r="I4265" s="51">
        <f t="shared" si="470"/>
        <v>0.18634840871021777</v>
      </c>
      <c r="J4265" s="51">
        <f t="shared" ca="1" si="471"/>
        <v>2.5</v>
      </c>
      <c r="K4265" s="47">
        <f t="shared" si="472"/>
        <v>4.6100000000000003</v>
      </c>
      <c r="L4265" s="47">
        <f t="shared" si="473"/>
        <v>4.6100000000000003</v>
      </c>
      <c r="M4265" s="47">
        <f t="shared" si="474"/>
        <v>4.3600000000000003</v>
      </c>
      <c r="N4265" s="47">
        <f t="shared" si="475"/>
        <v>4.45</v>
      </c>
      <c r="O4265" s="48">
        <f t="shared" ca="1" si="476"/>
        <v>1427000</v>
      </c>
    </row>
    <row r="4266" spans="1:15" x14ac:dyDescent="0.25">
      <c r="A4266">
        <v>4251</v>
      </c>
      <c r="B4266" s="84">
        <v>35845</v>
      </c>
      <c r="C4266" s="47">
        <v>25.75</v>
      </c>
      <c r="D4266" s="47">
        <v>25.75</v>
      </c>
      <c r="E4266" s="47">
        <v>24.25</v>
      </c>
      <c r="F4266" s="47">
        <v>24.25</v>
      </c>
      <c r="G4266" s="48">
        <v>216800</v>
      </c>
      <c r="H4266" s="47">
        <v>4.5199999999999996</v>
      </c>
      <c r="I4266" s="51">
        <f t="shared" si="470"/>
        <v>0.18639175257731957</v>
      </c>
      <c r="J4266" s="51">
        <f t="shared" ca="1" si="471"/>
        <v>2.5</v>
      </c>
      <c r="K4266" s="47">
        <f t="shared" si="472"/>
        <v>4.8</v>
      </c>
      <c r="L4266" s="47">
        <f t="shared" si="473"/>
        <v>4.8</v>
      </c>
      <c r="M4266" s="47">
        <f t="shared" si="474"/>
        <v>4.5199999999999996</v>
      </c>
      <c r="N4266" s="47">
        <f t="shared" si="475"/>
        <v>4.5199999999999996</v>
      </c>
      <c r="O4266" s="48">
        <f t="shared" ca="1" si="476"/>
        <v>542000</v>
      </c>
    </row>
    <row r="4267" spans="1:15" x14ac:dyDescent="0.25">
      <c r="A4267">
        <v>4252</v>
      </c>
      <c r="B4267" s="84">
        <v>35844</v>
      </c>
      <c r="C4267" s="47">
        <v>25.87</v>
      </c>
      <c r="D4267" s="47">
        <v>25.87</v>
      </c>
      <c r="E4267" s="47">
        <v>25.25</v>
      </c>
      <c r="F4267" s="47">
        <v>25.31</v>
      </c>
      <c r="G4267" s="48">
        <v>739300</v>
      </c>
      <c r="H4267" s="47">
        <v>4.72</v>
      </c>
      <c r="I4267" s="51">
        <f t="shared" si="470"/>
        <v>0.18648755432635322</v>
      </c>
      <c r="J4267" s="51">
        <f t="shared" ca="1" si="471"/>
        <v>2.5</v>
      </c>
      <c r="K4267" s="47">
        <f t="shared" si="472"/>
        <v>4.82</v>
      </c>
      <c r="L4267" s="47">
        <f t="shared" si="473"/>
        <v>4.82</v>
      </c>
      <c r="M4267" s="47">
        <f t="shared" si="474"/>
        <v>4.71</v>
      </c>
      <c r="N4267" s="47">
        <f t="shared" si="475"/>
        <v>4.72</v>
      </c>
      <c r="O4267" s="48">
        <f t="shared" ca="1" si="476"/>
        <v>1848250</v>
      </c>
    </row>
    <row r="4268" spans="1:15" x14ac:dyDescent="0.25">
      <c r="A4268">
        <v>4253</v>
      </c>
      <c r="B4268" s="84">
        <v>35843</v>
      </c>
      <c r="C4268" s="47">
        <v>25.75</v>
      </c>
      <c r="D4268" s="47">
        <v>26</v>
      </c>
      <c r="E4268" s="47">
        <v>25.5</v>
      </c>
      <c r="F4268" s="47">
        <v>25.87</v>
      </c>
      <c r="G4268" s="48">
        <v>271300</v>
      </c>
      <c r="H4268" s="47">
        <v>4.82</v>
      </c>
      <c r="I4268" s="51">
        <f t="shared" si="470"/>
        <v>0.18631619636644764</v>
      </c>
      <c r="J4268" s="51">
        <f t="shared" ca="1" si="471"/>
        <v>2.5</v>
      </c>
      <c r="K4268" s="47">
        <f t="shared" si="472"/>
        <v>4.8</v>
      </c>
      <c r="L4268" s="47">
        <f t="shared" si="473"/>
        <v>4.84</v>
      </c>
      <c r="M4268" s="47">
        <f t="shared" si="474"/>
        <v>4.75</v>
      </c>
      <c r="N4268" s="47">
        <f t="shared" si="475"/>
        <v>4.82</v>
      </c>
      <c r="O4268" s="48">
        <f t="shared" ca="1" si="476"/>
        <v>678250</v>
      </c>
    </row>
    <row r="4269" spans="1:15" x14ac:dyDescent="0.25">
      <c r="A4269">
        <v>4254</v>
      </c>
      <c r="B4269" s="84">
        <v>35839</v>
      </c>
      <c r="C4269" s="47">
        <v>25.75</v>
      </c>
      <c r="D4269" s="47">
        <v>25.75</v>
      </c>
      <c r="E4269" s="47">
        <v>24.88</v>
      </c>
      <c r="F4269" s="47">
        <v>25.25</v>
      </c>
      <c r="G4269" s="48">
        <v>554900</v>
      </c>
      <c r="H4269" s="47">
        <v>4.71</v>
      </c>
      <c r="I4269" s="51">
        <f t="shared" si="470"/>
        <v>0.18653465346534653</v>
      </c>
      <c r="J4269" s="51">
        <f t="shared" ca="1" si="471"/>
        <v>2.5</v>
      </c>
      <c r="K4269" s="47">
        <f t="shared" si="472"/>
        <v>4.8</v>
      </c>
      <c r="L4269" s="47">
        <f t="shared" si="473"/>
        <v>4.8</v>
      </c>
      <c r="M4269" s="47">
        <f t="shared" si="474"/>
        <v>4.6399999999999997</v>
      </c>
      <c r="N4269" s="47">
        <f t="shared" si="475"/>
        <v>4.71</v>
      </c>
      <c r="O4269" s="48">
        <f t="shared" ca="1" si="476"/>
        <v>1387250</v>
      </c>
    </row>
    <row r="4270" spans="1:15" x14ac:dyDescent="0.25">
      <c r="A4270">
        <v>4255</v>
      </c>
      <c r="B4270" s="84">
        <v>35838</v>
      </c>
      <c r="C4270" s="47">
        <v>25.75</v>
      </c>
      <c r="D4270" s="47">
        <v>25.75</v>
      </c>
      <c r="E4270" s="47">
        <v>25.38</v>
      </c>
      <c r="F4270" s="47">
        <v>25.75</v>
      </c>
      <c r="G4270" s="48">
        <v>192500</v>
      </c>
      <c r="H4270" s="47">
        <v>4.8</v>
      </c>
      <c r="I4270" s="51">
        <f t="shared" si="470"/>
        <v>0.18640776699029127</v>
      </c>
      <c r="J4270" s="51">
        <f t="shared" ca="1" si="471"/>
        <v>2.5</v>
      </c>
      <c r="K4270" s="47">
        <f t="shared" si="472"/>
        <v>4.8</v>
      </c>
      <c r="L4270" s="47">
        <f t="shared" si="473"/>
        <v>4.8</v>
      </c>
      <c r="M4270" s="47">
        <f t="shared" si="474"/>
        <v>4.7300000000000004</v>
      </c>
      <c r="N4270" s="47">
        <f t="shared" si="475"/>
        <v>4.8</v>
      </c>
      <c r="O4270" s="48">
        <f t="shared" ca="1" si="476"/>
        <v>481250</v>
      </c>
    </row>
    <row r="4271" spans="1:15" x14ac:dyDescent="0.25">
      <c r="A4271">
        <v>4256</v>
      </c>
      <c r="B4271" s="84">
        <v>35837</v>
      </c>
      <c r="C4271" s="47">
        <v>25.38</v>
      </c>
      <c r="D4271" s="47">
        <v>25.63</v>
      </c>
      <c r="E4271" s="47">
        <v>25.25</v>
      </c>
      <c r="F4271" s="47">
        <v>25.38</v>
      </c>
      <c r="G4271" s="48">
        <v>20900</v>
      </c>
      <c r="H4271" s="47">
        <v>4.7300000000000004</v>
      </c>
      <c r="I4271" s="51">
        <f t="shared" si="470"/>
        <v>0.18636721828211192</v>
      </c>
      <c r="J4271" s="51">
        <f t="shared" ca="1" si="471"/>
        <v>2.5</v>
      </c>
      <c r="K4271" s="47">
        <f t="shared" si="472"/>
        <v>4.7300000000000004</v>
      </c>
      <c r="L4271" s="47">
        <f t="shared" si="473"/>
        <v>4.78</v>
      </c>
      <c r="M4271" s="47">
        <f t="shared" si="474"/>
        <v>4.71</v>
      </c>
      <c r="N4271" s="47">
        <f t="shared" si="475"/>
        <v>4.7300000000000004</v>
      </c>
      <c r="O4271" s="48">
        <f t="shared" ca="1" si="476"/>
        <v>52250</v>
      </c>
    </row>
    <row r="4272" spans="1:15" x14ac:dyDescent="0.25">
      <c r="A4272">
        <v>4257</v>
      </c>
      <c r="B4272" s="84">
        <v>35836</v>
      </c>
      <c r="C4272" s="47">
        <v>25</v>
      </c>
      <c r="D4272" s="47">
        <v>26</v>
      </c>
      <c r="E4272" s="47">
        <v>25</v>
      </c>
      <c r="F4272" s="47">
        <v>25.38</v>
      </c>
      <c r="G4272" s="48">
        <v>160800</v>
      </c>
      <c r="H4272" s="47">
        <v>4.7300000000000004</v>
      </c>
      <c r="I4272" s="51">
        <f t="shared" si="470"/>
        <v>0.18636721828211192</v>
      </c>
      <c r="J4272" s="51">
        <f t="shared" ca="1" si="471"/>
        <v>2.5</v>
      </c>
      <c r="K4272" s="47">
        <f t="shared" si="472"/>
        <v>4.66</v>
      </c>
      <c r="L4272" s="47">
        <f t="shared" si="473"/>
        <v>4.8499999999999996</v>
      </c>
      <c r="M4272" s="47">
        <f t="shared" si="474"/>
        <v>4.66</v>
      </c>
      <c r="N4272" s="47">
        <f t="shared" si="475"/>
        <v>4.7300000000000004</v>
      </c>
      <c r="O4272" s="48">
        <f t="shared" ca="1" si="476"/>
        <v>402000</v>
      </c>
    </row>
    <row r="4273" spans="1:15" x14ac:dyDescent="0.25">
      <c r="A4273">
        <v>4258</v>
      </c>
      <c r="B4273" s="84">
        <v>35835</v>
      </c>
      <c r="C4273" s="47">
        <v>25</v>
      </c>
      <c r="D4273" s="47">
        <v>26</v>
      </c>
      <c r="E4273" s="47">
        <v>24.5</v>
      </c>
      <c r="F4273" s="47">
        <v>25.87</v>
      </c>
      <c r="G4273" s="48">
        <v>54900</v>
      </c>
      <c r="H4273" s="47">
        <v>4.82</v>
      </c>
      <c r="I4273" s="51">
        <f t="shared" si="470"/>
        <v>0.18631619636644764</v>
      </c>
      <c r="J4273" s="51">
        <f t="shared" ca="1" si="471"/>
        <v>2.5</v>
      </c>
      <c r="K4273" s="47">
        <f t="shared" si="472"/>
        <v>4.66</v>
      </c>
      <c r="L4273" s="47">
        <f t="shared" si="473"/>
        <v>4.84</v>
      </c>
      <c r="M4273" s="47">
        <f t="shared" si="474"/>
        <v>4.5599999999999996</v>
      </c>
      <c r="N4273" s="47">
        <f t="shared" si="475"/>
        <v>4.82</v>
      </c>
      <c r="O4273" s="48">
        <f t="shared" ca="1" si="476"/>
        <v>137250</v>
      </c>
    </row>
    <row r="4274" spans="1:15" x14ac:dyDescent="0.25">
      <c r="A4274">
        <v>4259</v>
      </c>
      <c r="B4274" s="84">
        <v>35832</v>
      </c>
      <c r="C4274" s="47">
        <v>25.5</v>
      </c>
      <c r="D4274" s="47">
        <v>25.5</v>
      </c>
      <c r="E4274" s="47">
        <v>24.5</v>
      </c>
      <c r="F4274" s="47">
        <v>24.88</v>
      </c>
      <c r="G4274" s="48">
        <v>115300</v>
      </c>
      <c r="H4274" s="47">
        <v>4.6399999999999997</v>
      </c>
      <c r="I4274" s="51">
        <f t="shared" si="470"/>
        <v>0.18649517684887459</v>
      </c>
      <c r="J4274" s="51">
        <f t="shared" ca="1" si="471"/>
        <v>2.5</v>
      </c>
      <c r="K4274" s="47">
        <f t="shared" si="472"/>
        <v>4.76</v>
      </c>
      <c r="L4274" s="47">
        <f t="shared" si="473"/>
        <v>4.76</v>
      </c>
      <c r="M4274" s="47">
        <f t="shared" si="474"/>
        <v>4.57</v>
      </c>
      <c r="N4274" s="47">
        <f t="shared" si="475"/>
        <v>4.6399999999999997</v>
      </c>
      <c r="O4274" s="48">
        <f t="shared" ca="1" si="476"/>
        <v>288250</v>
      </c>
    </row>
    <row r="4275" spans="1:15" x14ac:dyDescent="0.25">
      <c r="A4275">
        <v>4260</v>
      </c>
      <c r="B4275" s="84">
        <v>35831</v>
      </c>
      <c r="C4275" s="47">
        <v>25.12</v>
      </c>
      <c r="D4275" s="47">
        <v>25.5</v>
      </c>
      <c r="E4275" s="47">
        <v>25</v>
      </c>
      <c r="F4275" s="47">
        <v>25.12</v>
      </c>
      <c r="G4275" s="48">
        <v>205600</v>
      </c>
      <c r="H4275" s="47">
        <v>4.68</v>
      </c>
      <c r="I4275" s="51">
        <f t="shared" si="470"/>
        <v>0.18630573248407642</v>
      </c>
      <c r="J4275" s="51">
        <f t="shared" ca="1" si="471"/>
        <v>2.5</v>
      </c>
      <c r="K4275" s="47">
        <f t="shared" si="472"/>
        <v>4.68</v>
      </c>
      <c r="L4275" s="47">
        <f t="shared" si="473"/>
        <v>4.75</v>
      </c>
      <c r="M4275" s="47">
        <f t="shared" si="474"/>
        <v>4.66</v>
      </c>
      <c r="N4275" s="47">
        <f t="shared" si="475"/>
        <v>4.68</v>
      </c>
      <c r="O4275" s="48">
        <f t="shared" ca="1" si="476"/>
        <v>514000</v>
      </c>
    </row>
    <row r="4276" spans="1:15" x14ac:dyDescent="0.25">
      <c r="A4276">
        <v>4261</v>
      </c>
      <c r="B4276" s="84">
        <v>35830</v>
      </c>
      <c r="C4276" s="47">
        <v>25</v>
      </c>
      <c r="D4276" s="47">
        <v>25</v>
      </c>
      <c r="E4276" s="47">
        <v>24.31</v>
      </c>
      <c r="F4276" s="47">
        <v>24.75</v>
      </c>
      <c r="G4276" s="48">
        <v>420000</v>
      </c>
      <c r="H4276" s="47">
        <v>4.6100000000000003</v>
      </c>
      <c r="I4276" s="51">
        <f t="shared" si="470"/>
        <v>0.18626262626262627</v>
      </c>
      <c r="J4276" s="51">
        <f t="shared" ca="1" si="471"/>
        <v>2.5</v>
      </c>
      <c r="K4276" s="47">
        <f t="shared" si="472"/>
        <v>4.66</v>
      </c>
      <c r="L4276" s="47">
        <f t="shared" si="473"/>
        <v>4.66</v>
      </c>
      <c r="M4276" s="47">
        <f t="shared" si="474"/>
        <v>4.53</v>
      </c>
      <c r="N4276" s="47">
        <f t="shared" si="475"/>
        <v>4.6100000000000003</v>
      </c>
      <c r="O4276" s="48">
        <f t="shared" ca="1" si="476"/>
        <v>1050000</v>
      </c>
    </row>
    <row r="4277" spans="1:15" x14ac:dyDescent="0.25">
      <c r="A4277">
        <v>4262</v>
      </c>
      <c r="B4277" s="84">
        <v>35829</v>
      </c>
      <c r="C4277" s="47">
        <v>24.25</v>
      </c>
      <c r="D4277" s="47">
        <v>25.12</v>
      </c>
      <c r="E4277" s="47">
        <v>24.25</v>
      </c>
      <c r="F4277" s="47">
        <v>25</v>
      </c>
      <c r="G4277" s="48">
        <v>492500</v>
      </c>
      <c r="H4277" s="47">
        <v>4.66</v>
      </c>
      <c r="I4277" s="51">
        <f t="shared" si="470"/>
        <v>0.18640000000000001</v>
      </c>
      <c r="J4277" s="51">
        <f t="shared" ca="1" si="471"/>
        <v>2.5</v>
      </c>
      <c r="K4277" s="47">
        <f t="shared" si="472"/>
        <v>4.5199999999999996</v>
      </c>
      <c r="L4277" s="47">
        <f t="shared" si="473"/>
        <v>4.68</v>
      </c>
      <c r="M4277" s="47">
        <f t="shared" si="474"/>
        <v>4.5199999999999996</v>
      </c>
      <c r="N4277" s="47">
        <f t="shared" si="475"/>
        <v>4.66</v>
      </c>
      <c r="O4277" s="48">
        <f t="shared" ca="1" si="476"/>
        <v>1231250</v>
      </c>
    </row>
    <row r="4278" spans="1:15" x14ac:dyDescent="0.25">
      <c r="A4278">
        <v>4263</v>
      </c>
      <c r="B4278" s="84">
        <v>35828</v>
      </c>
      <c r="C4278" s="47">
        <v>25</v>
      </c>
      <c r="D4278" s="47">
        <v>25</v>
      </c>
      <c r="E4278" s="47">
        <v>24.25</v>
      </c>
      <c r="F4278" s="47">
        <v>24.25</v>
      </c>
      <c r="G4278" s="48">
        <v>460400</v>
      </c>
      <c r="H4278" s="47">
        <v>4.5199999999999996</v>
      </c>
      <c r="I4278" s="51">
        <f t="shared" si="470"/>
        <v>0.18639175257731957</v>
      </c>
      <c r="J4278" s="51">
        <f t="shared" ca="1" si="471"/>
        <v>2.5</v>
      </c>
      <c r="K4278" s="47">
        <f t="shared" si="472"/>
        <v>4.66</v>
      </c>
      <c r="L4278" s="47">
        <f t="shared" si="473"/>
        <v>4.66</v>
      </c>
      <c r="M4278" s="47">
        <f t="shared" si="474"/>
        <v>4.5199999999999996</v>
      </c>
      <c r="N4278" s="47">
        <f t="shared" si="475"/>
        <v>4.5199999999999996</v>
      </c>
      <c r="O4278" s="48">
        <f t="shared" ca="1" si="476"/>
        <v>1151000</v>
      </c>
    </row>
    <row r="4279" spans="1:15" x14ac:dyDescent="0.25">
      <c r="A4279">
        <v>4264</v>
      </c>
      <c r="B4279" s="84">
        <v>35825</v>
      </c>
      <c r="C4279" s="47">
        <v>26</v>
      </c>
      <c r="D4279" s="47">
        <v>26</v>
      </c>
      <c r="E4279" s="47">
        <v>24.88</v>
      </c>
      <c r="F4279" s="47">
        <v>24.88</v>
      </c>
      <c r="G4279" s="48">
        <v>46100</v>
      </c>
      <c r="H4279" s="47">
        <v>4.6399999999999997</v>
      </c>
      <c r="I4279" s="51">
        <f t="shared" si="470"/>
        <v>0.18649517684887459</v>
      </c>
      <c r="J4279" s="51">
        <f t="shared" ca="1" si="471"/>
        <v>2.5</v>
      </c>
      <c r="K4279" s="47">
        <f t="shared" si="472"/>
        <v>4.8499999999999996</v>
      </c>
      <c r="L4279" s="47">
        <f t="shared" si="473"/>
        <v>4.8499999999999996</v>
      </c>
      <c r="M4279" s="47">
        <f t="shared" si="474"/>
        <v>4.6399999999999997</v>
      </c>
      <c r="N4279" s="47">
        <f t="shared" si="475"/>
        <v>4.6399999999999997</v>
      </c>
      <c r="O4279" s="48">
        <f t="shared" ca="1" si="476"/>
        <v>115250</v>
      </c>
    </row>
    <row r="4280" spans="1:15" x14ac:dyDescent="0.25">
      <c r="A4280">
        <v>4265</v>
      </c>
      <c r="B4280" s="84">
        <v>35824</v>
      </c>
      <c r="C4280" s="47">
        <v>26</v>
      </c>
      <c r="D4280" s="47">
        <v>26.25</v>
      </c>
      <c r="E4280" s="47">
        <v>25.5</v>
      </c>
      <c r="F4280" s="47">
        <v>26.25</v>
      </c>
      <c r="G4280" s="48">
        <v>110900</v>
      </c>
      <c r="H4280" s="47">
        <v>4.8899999999999997</v>
      </c>
      <c r="I4280" s="51">
        <f t="shared" si="470"/>
        <v>0.18628571428571428</v>
      </c>
      <c r="J4280" s="51">
        <f t="shared" ca="1" si="471"/>
        <v>2.5</v>
      </c>
      <c r="K4280" s="47">
        <f t="shared" si="472"/>
        <v>4.84</v>
      </c>
      <c r="L4280" s="47">
        <f t="shared" si="473"/>
        <v>4.8899999999999997</v>
      </c>
      <c r="M4280" s="47">
        <f t="shared" si="474"/>
        <v>4.75</v>
      </c>
      <c r="N4280" s="47">
        <f t="shared" si="475"/>
        <v>4.8899999999999997</v>
      </c>
      <c r="O4280" s="48">
        <f t="shared" ca="1" si="476"/>
        <v>277250</v>
      </c>
    </row>
    <row r="4281" spans="1:15" x14ac:dyDescent="0.25">
      <c r="A4281">
        <v>4266</v>
      </c>
      <c r="B4281" s="84">
        <v>35823</v>
      </c>
      <c r="C4281" s="47">
        <v>25.12</v>
      </c>
      <c r="D4281" s="47">
        <v>26</v>
      </c>
      <c r="E4281" s="47">
        <v>25</v>
      </c>
      <c r="F4281" s="47">
        <v>25.5</v>
      </c>
      <c r="G4281" s="48">
        <v>166400</v>
      </c>
      <c r="H4281" s="47">
        <v>4.75</v>
      </c>
      <c r="I4281" s="51">
        <f t="shared" si="470"/>
        <v>0.18627450980392157</v>
      </c>
      <c r="J4281" s="51">
        <f t="shared" ca="1" si="471"/>
        <v>2.5</v>
      </c>
      <c r="K4281" s="47">
        <f t="shared" si="472"/>
        <v>4.68</v>
      </c>
      <c r="L4281" s="47">
        <f t="shared" si="473"/>
        <v>4.84</v>
      </c>
      <c r="M4281" s="47">
        <f t="shared" si="474"/>
        <v>4.66</v>
      </c>
      <c r="N4281" s="47">
        <f t="shared" si="475"/>
        <v>4.75</v>
      </c>
      <c r="O4281" s="48">
        <f t="shared" ca="1" si="476"/>
        <v>416000</v>
      </c>
    </row>
    <row r="4282" spans="1:15" x14ac:dyDescent="0.25">
      <c r="A4282">
        <v>4267</v>
      </c>
      <c r="B4282" s="84">
        <v>35822</v>
      </c>
      <c r="C4282" s="47">
        <v>25</v>
      </c>
      <c r="D4282" s="47">
        <v>25.87</v>
      </c>
      <c r="E4282" s="47">
        <v>25</v>
      </c>
      <c r="F4282" s="47">
        <v>25.25</v>
      </c>
      <c r="G4282" s="48">
        <v>35200</v>
      </c>
      <c r="H4282" s="47">
        <v>4.71</v>
      </c>
      <c r="I4282" s="51">
        <f t="shared" si="470"/>
        <v>0.18653465346534653</v>
      </c>
      <c r="J4282" s="51">
        <f t="shared" ca="1" si="471"/>
        <v>2.5</v>
      </c>
      <c r="K4282" s="47">
        <f t="shared" si="472"/>
        <v>4.66</v>
      </c>
      <c r="L4282" s="47">
        <f t="shared" si="473"/>
        <v>4.83</v>
      </c>
      <c r="M4282" s="47">
        <f t="shared" si="474"/>
        <v>4.66</v>
      </c>
      <c r="N4282" s="47">
        <f t="shared" si="475"/>
        <v>4.71</v>
      </c>
      <c r="O4282" s="48">
        <f t="shared" ca="1" si="476"/>
        <v>88000</v>
      </c>
    </row>
    <row r="4283" spans="1:15" x14ac:dyDescent="0.25">
      <c r="A4283">
        <v>4268</v>
      </c>
      <c r="B4283" s="84">
        <v>35821</v>
      </c>
      <c r="C4283" s="47">
        <v>25</v>
      </c>
      <c r="D4283" s="47">
        <v>25.12</v>
      </c>
      <c r="E4283" s="47">
        <v>24.75</v>
      </c>
      <c r="F4283" s="47">
        <v>25.09</v>
      </c>
      <c r="G4283" s="48">
        <v>722100</v>
      </c>
      <c r="H4283" s="47">
        <v>4.68</v>
      </c>
      <c r="I4283" s="51">
        <f t="shared" si="470"/>
        <v>0.18652849740932642</v>
      </c>
      <c r="J4283" s="51">
        <f t="shared" ca="1" si="471"/>
        <v>2.5</v>
      </c>
      <c r="K4283" s="47">
        <f t="shared" si="472"/>
        <v>4.66</v>
      </c>
      <c r="L4283" s="47">
        <f t="shared" si="473"/>
        <v>4.6900000000000004</v>
      </c>
      <c r="M4283" s="47">
        <f t="shared" si="474"/>
        <v>4.62</v>
      </c>
      <c r="N4283" s="47">
        <f t="shared" si="475"/>
        <v>4.68</v>
      </c>
      <c r="O4283" s="48">
        <f t="shared" ca="1" si="476"/>
        <v>1805250</v>
      </c>
    </row>
    <row r="4284" spans="1:15" x14ac:dyDescent="0.25">
      <c r="A4284">
        <v>4269</v>
      </c>
      <c r="B4284" s="84">
        <v>35818</v>
      </c>
      <c r="C4284" s="47">
        <v>23.62</v>
      </c>
      <c r="D4284" s="47">
        <v>26</v>
      </c>
      <c r="E4284" s="47">
        <v>23.62</v>
      </c>
      <c r="F4284" s="47">
        <v>25</v>
      </c>
      <c r="G4284" s="48">
        <v>1268500</v>
      </c>
      <c r="H4284" s="47">
        <v>4.66</v>
      </c>
      <c r="I4284" s="51">
        <f t="shared" si="470"/>
        <v>0.18640000000000001</v>
      </c>
      <c r="J4284" s="51">
        <f t="shared" ca="1" si="471"/>
        <v>2.5</v>
      </c>
      <c r="K4284" s="47">
        <f t="shared" si="472"/>
        <v>4.4000000000000004</v>
      </c>
      <c r="L4284" s="47">
        <f t="shared" si="473"/>
        <v>4.8499999999999996</v>
      </c>
      <c r="M4284" s="47">
        <f t="shared" si="474"/>
        <v>4.4000000000000004</v>
      </c>
      <c r="N4284" s="47">
        <f t="shared" si="475"/>
        <v>4.66</v>
      </c>
      <c r="O4284" s="48">
        <f t="shared" ca="1" si="476"/>
        <v>3171250</v>
      </c>
    </row>
    <row r="4285" spans="1:15" x14ac:dyDescent="0.25">
      <c r="A4285">
        <v>4270</v>
      </c>
      <c r="B4285" s="84">
        <v>35817</v>
      </c>
      <c r="C4285" s="47">
        <v>26</v>
      </c>
      <c r="D4285" s="47">
        <v>26</v>
      </c>
      <c r="E4285" s="47">
        <v>22.75</v>
      </c>
      <c r="F4285" s="47">
        <v>23.56</v>
      </c>
      <c r="G4285" s="48">
        <v>2408100</v>
      </c>
      <c r="H4285" s="47">
        <v>4.3899999999999997</v>
      </c>
      <c r="I4285" s="51">
        <f t="shared" si="470"/>
        <v>0.18633276740237692</v>
      </c>
      <c r="J4285" s="51">
        <f t="shared" ca="1" si="471"/>
        <v>2.5</v>
      </c>
      <c r="K4285" s="47">
        <f t="shared" si="472"/>
        <v>4.84</v>
      </c>
      <c r="L4285" s="47">
        <f t="shared" si="473"/>
        <v>4.84</v>
      </c>
      <c r="M4285" s="47">
        <f t="shared" si="474"/>
        <v>4.24</v>
      </c>
      <c r="N4285" s="47">
        <f t="shared" si="475"/>
        <v>4.3899999999999997</v>
      </c>
      <c r="O4285" s="48">
        <f t="shared" ca="1" si="476"/>
        <v>6020250</v>
      </c>
    </row>
    <row r="4286" spans="1:15" x14ac:dyDescent="0.25">
      <c r="A4286">
        <v>4271</v>
      </c>
      <c r="B4286" s="84">
        <v>35816</v>
      </c>
      <c r="C4286" s="47">
        <v>27.75</v>
      </c>
      <c r="D4286" s="47">
        <v>27.75</v>
      </c>
      <c r="E4286" s="47">
        <v>26.5</v>
      </c>
      <c r="F4286" s="47">
        <v>27</v>
      </c>
      <c r="G4286" s="48">
        <v>63600</v>
      </c>
      <c r="H4286" s="47">
        <v>5.03</v>
      </c>
      <c r="I4286" s="51">
        <f t="shared" si="470"/>
        <v>0.18629629629629629</v>
      </c>
      <c r="J4286" s="51">
        <f t="shared" ca="1" si="471"/>
        <v>2.5</v>
      </c>
      <c r="K4286" s="47">
        <f t="shared" si="472"/>
        <v>5.17</v>
      </c>
      <c r="L4286" s="47">
        <f t="shared" si="473"/>
        <v>5.17</v>
      </c>
      <c r="M4286" s="47">
        <f t="shared" si="474"/>
        <v>4.9400000000000004</v>
      </c>
      <c r="N4286" s="47">
        <f t="shared" si="475"/>
        <v>5.03</v>
      </c>
      <c r="O4286" s="48">
        <f t="shared" ca="1" si="476"/>
        <v>159000</v>
      </c>
    </row>
    <row r="4287" spans="1:15" x14ac:dyDescent="0.25">
      <c r="A4287">
        <v>4272</v>
      </c>
      <c r="B4287" s="84">
        <v>35815</v>
      </c>
      <c r="C4287" s="47">
        <v>25.12</v>
      </c>
      <c r="D4287" s="47">
        <v>28</v>
      </c>
      <c r="E4287" s="47">
        <v>24.75</v>
      </c>
      <c r="F4287" s="47">
        <v>28</v>
      </c>
      <c r="G4287" s="48">
        <v>55700</v>
      </c>
      <c r="H4287" s="47">
        <v>5.22</v>
      </c>
      <c r="I4287" s="51">
        <f t="shared" si="470"/>
        <v>0.18642857142857142</v>
      </c>
      <c r="J4287" s="51">
        <f t="shared" ca="1" si="471"/>
        <v>2.5</v>
      </c>
      <c r="K4287" s="47">
        <f t="shared" si="472"/>
        <v>4.68</v>
      </c>
      <c r="L4287" s="47">
        <f t="shared" si="473"/>
        <v>5.22</v>
      </c>
      <c r="M4287" s="47">
        <f t="shared" si="474"/>
        <v>4.6100000000000003</v>
      </c>
      <c r="N4287" s="47">
        <f t="shared" si="475"/>
        <v>5.22</v>
      </c>
      <c r="O4287" s="48">
        <f t="shared" ca="1" si="476"/>
        <v>139250</v>
      </c>
    </row>
    <row r="4288" spans="1:15" x14ac:dyDescent="0.25">
      <c r="A4288">
        <v>4273</v>
      </c>
      <c r="B4288" s="84">
        <v>35811</v>
      </c>
      <c r="C4288" s="47">
        <v>25.5</v>
      </c>
      <c r="D4288" s="47">
        <v>25.5</v>
      </c>
      <c r="E4288" s="47">
        <v>25</v>
      </c>
      <c r="F4288" s="47">
        <v>25.12</v>
      </c>
      <c r="G4288" s="48">
        <v>35200</v>
      </c>
      <c r="H4288" s="47">
        <v>4.68</v>
      </c>
      <c r="I4288" s="51">
        <f t="shared" si="470"/>
        <v>0.18630573248407642</v>
      </c>
      <c r="J4288" s="51">
        <f t="shared" ca="1" si="471"/>
        <v>2.5</v>
      </c>
      <c r="K4288" s="47">
        <f t="shared" si="472"/>
        <v>4.75</v>
      </c>
      <c r="L4288" s="47">
        <f t="shared" si="473"/>
        <v>4.75</v>
      </c>
      <c r="M4288" s="47">
        <f t="shared" si="474"/>
        <v>4.66</v>
      </c>
      <c r="N4288" s="47">
        <f t="shared" si="475"/>
        <v>4.68</v>
      </c>
      <c r="O4288" s="48">
        <f t="shared" ca="1" si="476"/>
        <v>88000</v>
      </c>
    </row>
    <row r="4289" spans="1:15" x14ac:dyDescent="0.25">
      <c r="A4289">
        <v>4274</v>
      </c>
      <c r="B4289" s="84">
        <v>35810</v>
      </c>
      <c r="C4289" s="47">
        <v>25.5</v>
      </c>
      <c r="D4289" s="47">
        <v>25.5</v>
      </c>
      <c r="E4289" s="47">
        <v>24.75</v>
      </c>
      <c r="F4289" s="47">
        <v>25.12</v>
      </c>
      <c r="G4289" s="48">
        <v>77300</v>
      </c>
      <c r="H4289" s="47">
        <v>4.68</v>
      </c>
      <c r="I4289" s="51">
        <f t="shared" si="470"/>
        <v>0.18630573248407642</v>
      </c>
      <c r="J4289" s="51">
        <f t="shared" ca="1" si="471"/>
        <v>2.5</v>
      </c>
      <c r="K4289" s="47">
        <f t="shared" si="472"/>
        <v>4.75</v>
      </c>
      <c r="L4289" s="47">
        <f t="shared" si="473"/>
        <v>4.75</v>
      </c>
      <c r="M4289" s="47">
        <f t="shared" si="474"/>
        <v>4.6100000000000003</v>
      </c>
      <c r="N4289" s="47">
        <f t="shared" si="475"/>
        <v>4.68</v>
      </c>
      <c r="O4289" s="48">
        <f t="shared" ca="1" si="476"/>
        <v>193250</v>
      </c>
    </row>
    <row r="4290" spans="1:15" x14ac:dyDescent="0.25">
      <c r="A4290">
        <v>4275</v>
      </c>
      <c r="B4290" s="84">
        <v>35809</v>
      </c>
      <c r="C4290" s="47">
        <v>25.75</v>
      </c>
      <c r="D4290" s="47">
        <v>25.75</v>
      </c>
      <c r="E4290" s="47">
        <v>24.75</v>
      </c>
      <c r="F4290" s="47">
        <v>25.25</v>
      </c>
      <c r="G4290" s="48">
        <v>31700</v>
      </c>
      <c r="H4290" s="47">
        <v>4.71</v>
      </c>
      <c r="I4290" s="51">
        <f t="shared" si="470"/>
        <v>0.18653465346534653</v>
      </c>
      <c r="J4290" s="51">
        <f t="shared" ca="1" si="471"/>
        <v>2.5</v>
      </c>
      <c r="K4290" s="47">
        <f t="shared" si="472"/>
        <v>4.8</v>
      </c>
      <c r="L4290" s="47">
        <f t="shared" si="473"/>
        <v>4.8</v>
      </c>
      <c r="M4290" s="47">
        <f t="shared" si="474"/>
        <v>4.62</v>
      </c>
      <c r="N4290" s="47">
        <f t="shared" si="475"/>
        <v>4.71</v>
      </c>
      <c r="O4290" s="48">
        <f t="shared" ca="1" si="476"/>
        <v>79250</v>
      </c>
    </row>
    <row r="4291" spans="1:15" x14ac:dyDescent="0.25">
      <c r="A4291">
        <v>4276</v>
      </c>
      <c r="B4291" s="84">
        <v>35808</v>
      </c>
      <c r="C4291" s="47">
        <v>25.87</v>
      </c>
      <c r="D4291" s="47">
        <v>26.5</v>
      </c>
      <c r="E4291" s="47">
        <v>25</v>
      </c>
      <c r="F4291" s="47">
        <v>26</v>
      </c>
      <c r="G4291" s="48">
        <v>156000</v>
      </c>
      <c r="H4291" s="47">
        <v>4.8499999999999996</v>
      </c>
      <c r="I4291" s="51">
        <f t="shared" si="470"/>
        <v>0.18653846153846151</v>
      </c>
      <c r="J4291" s="51">
        <f t="shared" ca="1" si="471"/>
        <v>2.5</v>
      </c>
      <c r="K4291" s="47">
        <f t="shared" si="472"/>
        <v>4.83</v>
      </c>
      <c r="L4291" s="47">
        <f t="shared" si="473"/>
        <v>4.9400000000000004</v>
      </c>
      <c r="M4291" s="47">
        <f t="shared" si="474"/>
        <v>4.66</v>
      </c>
      <c r="N4291" s="47">
        <f t="shared" si="475"/>
        <v>4.8499999999999996</v>
      </c>
      <c r="O4291" s="48">
        <f t="shared" ca="1" si="476"/>
        <v>390000</v>
      </c>
    </row>
    <row r="4292" spans="1:15" x14ac:dyDescent="0.25">
      <c r="A4292">
        <v>4277</v>
      </c>
      <c r="B4292" s="84">
        <v>35807</v>
      </c>
      <c r="C4292" s="47">
        <v>25.25</v>
      </c>
      <c r="D4292" s="47">
        <v>26.37</v>
      </c>
      <c r="E4292" s="47">
        <v>25.25</v>
      </c>
      <c r="F4292" s="47">
        <v>25.81</v>
      </c>
      <c r="G4292" s="48">
        <v>32000</v>
      </c>
      <c r="H4292" s="47">
        <v>4.8099999999999996</v>
      </c>
      <c r="I4292" s="51">
        <f t="shared" si="470"/>
        <v>0.1863618752421542</v>
      </c>
      <c r="J4292" s="51">
        <f t="shared" ca="1" si="471"/>
        <v>2.5</v>
      </c>
      <c r="K4292" s="47">
        <f t="shared" si="472"/>
        <v>4.71</v>
      </c>
      <c r="L4292" s="47">
        <f t="shared" si="473"/>
        <v>4.91</v>
      </c>
      <c r="M4292" s="47">
        <f t="shared" si="474"/>
        <v>4.71</v>
      </c>
      <c r="N4292" s="47">
        <f t="shared" si="475"/>
        <v>4.8099999999999996</v>
      </c>
      <c r="O4292" s="48">
        <f t="shared" ca="1" si="476"/>
        <v>80000</v>
      </c>
    </row>
    <row r="4293" spans="1:15" x14ac:dyDescent="0.25">
      <c r="A4293">
        <v>4278</v>
      </c>
      <c r="B4293" s="84">
        <v>35804</v>
      </c>
      <c r="C4293" s="47">
        <v>27.37</v>
      </c>
      <c r="D4293" s="47">
        <v>27.5</v>
      </c>
      <c r="E4293" s="47">
        <v>26</v>
      </c>
      <c r="F4293" s="47">
        <v>26.37</v>
      </c>
      <c r="G4293" s="48">
        <v>166900</v>
      </c>
      <c r="H4293" s="47">
        <v>4.91</v>
      </c>
      <c r="I4293" s="51">
        <f t="shared" si="470"/>
        <v>0.18619643534319302</v>
      </c>
      <c r="J4293" s="51">
        <f t="shared" ca="1" si="471"/>
        <v>2.5</v>
      </c>
      <c r="K4293" s="47">
        <f t="shared" si="472"/>
        <v>5.0999999999999996</v>
      </c>
      <c r="L4293" s="47">
        <f t="shared" si="473"/>
        <v>5.12</v>
      </c>
      <c r="M4293" s="47">
        <f t="shared" si="474"/>
        <v>4.84</v>
      </c>
      <c r="N4293" s="47">
        <f t="shared" si="475"/>
        <v>4.91</v>
      </c>
      <c r="O4293" s="48">
        <f t="shared" ca="1" si="476"/>
        <v>417250</v>
      </c>
    </row>
    <row r="4294" spans="1:15" x14ac:dyDescent="0.25">
      <c r="A4294">
        <v>4279</v>
      </c>
      <c r="B4294" s="84">
        <v>35803</v>
      </c>
      <c r="C4294" s="47">
        <v>27.63</v>
      </c>
      <c r="D4294" s="47">
        <v>27.75</v>
      </c>
      <c r="E4294" s="47">
        <v>26.87</v>
      </c>
      <c r="F4294" s="47">
        <v>27.63</v>
      </c>
      <c r="G4294" s="48">
        <v>41600</v>
      </c>
      <c r="H4294" s="47">
        <v>5.15</v>
      </c>
      <c r="I4294" s="51">
        <f t="shared" si="470"/>
        <v>0.18639160332971411</v>
      </c>
      <c r="J4294" s="51">
        <f t="shared" ca="1" si="471"/>
        <v>2.5</v>
      </c>
      <c r="K4294" s="47">
        <f t="shared" si="472"/>
        <v>5.15</v>
      </c>
      <c r="L4294" s="47">
        <f t="shared" si="473"/>
        <v>5.17</v>
      </c>
      <c r="M4294" s="47">
        <f t="shared" si="474"/>
        <v>5.01</v>
      </c>
      <c r="N4294" s="47">
        <f t="shared" si="475"/>
        <v>5.15</v>
      </c>
      <c r="O4294" s="48">
        <f t="shared" ca="1" si="476"/>
        <v>104000</v>
      </c>
    </row>
    <row r="4295" spans="1:15" x14ac:dyDescent="0.25">
      <c r="A4295">
        <v>4280</v>
      </c>
      <c r="B4295" s="84">
        <v>35802</v>
      </c>
      <c r="C4295" s="47">
        <v>28.12</v>
      </c>
      <c r="D4295" s="47">
        <v>28.12</v>
      </c>
      <c r="E4295" s="47">
        <v>27</v>
      </c>
      <c r="F4295" s="47">
        <v>27.5</v>
      </c>
      <c r="G4295" s="48">
        <v>104900</v>
      </c>
      <c r="H4295" s="47">
        <v>5.12</v>
      </c>
      <c r="I4295" s="51">
        <f t="shared" si="470"/>
        <v>0.1861818181818182</v>
      </c>
      <c r="J4295" s="51">
        <f t="shared" ca="1" si="471"/>
        <v>2.5</v>
      </c>
      <c r="K4295" s="47">
        <f t="shared" si="472"/>
        <v>5.24</v>
      </c>
      <c r="L4295" s="47">
        <f t="shared" si="473"/>
        <v>5.24</v>
      </c>
      <c r="M4295" s="47">
        <f t="shared" si="474"/>
        <v>5.03</v>
      </c>
      <c r="N4295" s="47">
        <f t="shared" si="475"/>
        <v>5.12</v>
      </c>
      <c r="O4295" s="48">
        <f t="shared" ca="1" si="476"/>
        <v>262250</v>
      </c>
    </row>
    <row r="4296" spans="1:15" x14ac:dyDescent="0.25">
      <c r="A4296">
        <v>4281</v>
      </c>
      <c r="B4296" s="84">
        <v>35801</v>
      </c>
      <c r="C4296" s="47">
        <v>27.25</v>
      </c>
      <c r="D4296" s="47">
        <v>29</v>
      </c>
      <c r="E4296" s="47">
        <v>27.25</v>
      </c>
      <c r="F4296" s="47">
        <v>28.12</v>
      </c>
      <c r="G4296" s="48">
        <v>138000</v>
      </c>
      <c r="H4296" s="47">
        <v>5.24</v>
      </c>
      <c r="I4296" s="51">
        <f t="shared" si="470"/>
        <v>0.18634423897581792</v>
      </c>
      <c r="J4296" s="51">
        <f t="shared" ca="1" si="471"/>
        <v>2.5</v>
      </c>
      <c r="K4296" s="47">
        <f t="shared" si="472"/>
        <v>5.08</v>
      </c>
      <c r="L4296" s="47">
        <f t="shared" si="473"/>
        <v>5.4</v>
      </c>
      <c r="M4296" s="47">
        <f t="shared" si="474"/>
        <v>5.08</v>
      </c>
      <c r="N4296" s="47">
        <f t="shared" si="475"/>
        <v>5.24</v>
      </c>
      <c r="O4296" s="48">
        <f t="shared" ca="1" si="476"/>
        <v>345000</v>
      </c>
    </row>
    <row r="4297" spans="1:15" x14ac:dyDescent="0.25">
      <c r="A4297">
        <v>4282</v>
      </c>
      <c r="B4297" s="84">
        <v>35800</v>
      </c>
      <c r="C4297" s="47">
        <v>28.25</v>
      </c>
      <c r="D4297" s="47">
        <v>28.25</v>
      </c>
      <c r="E4297" s="47">
        <v>27.06</v>
      </c>
      <c r="F4297" s="47">
        <v>27.63</v>
      </c>
      <c r="G4297" s="48">
        <v>33600</v>
      </c>
      <c r="H4297" s="47">
        <v>5.15</v>
      </c>
      <c r="I4297" s="51">
        <f t="shared" si="470"/>
        <v>0.18639160332971411</v>
      </c>
      <c r="J4297" s="51">
        <f t="shared" ca="1" si="471"/>
        <v>2.5</v>
      </c>
      <c r="K4297" s="47">
        <f t="shared" si="472"/>
        <v>5.27</v>
      </c>
      <c r="L4297" s="47">
        <f t="shared" si="473"/>
        <v>5.27</v>
      </c>
      <c r="M4297" s="47">
        <f t="shared" si="474"/>
        <v>5.04</v>
      </c>
      <c r="N4297" s="47">
        <f t="shared" si="475"/>
        <v>5.15</v>
      </c>
      <c r="O4297" s="48">
        <f t="shared" ca="1" si="476"/>
        <v>84000</v>
      </c>
    </row>
    <row r="4298" spans="1:15" x14ac:dyDescent="0.25">
      <c r="A4298">
        <v>4283</v>
      </c>
      <c r="B4298" s="84">
        <v>35797</v>
      </c>
      <c r="C4298" s="47">
        <v>27.37</v>
      </c>
      <c r="D4298" s="47">
        <v>28.12</v>
      </c>
      <c r="E4298" s="47">
        <v>26.75</v>
      </c>
      <c r="F4298" s="47">
        <v>28.12</v>
      </c>
      <c r="G4298" s="48">
        <v>211700</v>
      </c>
      <c r="H4298" s="47">
        <v>5.24</v>
      </c>
      <c r="I4298" s="51">
        <f t="shared" si="470"/>
        <v>0.18634423897581792</v>
      </c>
      <c r="J4298" s="51">
        <f t="shared" ca="1" si="471"/>
        <v>2.5</v>
      </c>
      <c r="K4298" s="47">
        <f t="shared" si="472"/>
        <v>5.0999999999999996</v>
      </c>
      <c r="L4298" s="47">
        <f t="shared" si="473"/>
        <v>5.24</v>
      </c>
      <c r="M4298" s="47">
        <f t="shared" si="474"/>
        <v>4.9800000000000004</v>
      </c>
      <c r="N4298" s="47">
        <f t="shared" si="475"/>
        <v>5.24</v>
      </c>
      <c r="O4298" s="48">
        <f t="shared" ca="1" si="476"/>
        <v>529250</v>
      </c>
    </row>
    <row r="4299" spans="1:15" x14ac:dyDescent="0.25">
      <c r="A4299">
        <v>4284</v>
      </c>
      <c r="B4299" s="84">
        <v>35795</v>
      </c>
      <c r="C4299" s="47">
        <v>26.5</v>
      </c>
      <c r="D4299" s="47">
        <v>27.5</v>
      </c>
      <c r="E4299" s="47">
        <v>26.5</v>
      </c>
      <c r="F4299" s="47">
        <v>26.87</v>
      </c>
      <c r="G4299" s="48">
        <v>364400</v>
      </c>
      <c r="H4299" s="47">
        <v>5.01</v>
      </c>
      <c r="I4299" s="51">
        <f t="shared" si="470"/>
        <v>0.18645329363602528</v>
      </c>
      <c r="J4299" s="51">
        <f t="shared" ca="1" si="471"/>
        <v>2.5</v>
      </c>
      <c r="K4299" s="47">
        <f t="shared" si="472"/>
        <v>4.9400000000000004</v>
      </c>
      <c r="L4299" s="47">
        <f t="shared" si="473"/>
        <v>5.13</v>
      </c>
      <c r="M4299" s="47">
        <f t="shared" si="474"/>
        <v>4.9400000000000004</v>
      </c>
      <c r="N4299" s="47">
        <f t="shared" si="475"/>
        <v>5.01</v>
      </c>
      <c r="O4299" s="48">
        <f t="shared" ca="1" si="476"/>
        <v>911000</v>
      </c>
    </row>
    <row r="4300" spans="1:15" x14ac:dyDescent="0.25">
      <c r="A4300">
        <v>4285</v>
      </c>
      <c r="B4300" s="84">
        <v>35794</v>
      </c>
      <c r="C4300" s="47">
        <v>25.5</v>
      </c>
      <c r="D4300" s="47">
        <v>27.13</v>
      </c>
      <c r="E4300" s="47">
        <v>25.44</v>
      </c>
      <c r="F4300" s="47">
        <v>27</v>
      </c>
      <c r="G4300" s="48">
        <v>702000</v>
      </c>
      <c r="H4300" s="47">
        <v>5.03</v>
      </c>
      <c r="I4300" s="51">
        <f t="shared" si="470"/>
        <v>0.18629629629629629</v>
      </c>
      <c r="J4300" s="51">
        <f t="shared" ca="1" si="471"/>
        <v>2.5</v>
      </c>
      <c r="K4300" s="47">
        <f t="shared" si="472"/>
        <v>4.75</v>
      </c>
      <c r="L4300" s="47">
        <f t="shared" si="473"/>
        <v>5.05</v>
      </c>
      <c r="M4300" s="47">
        <f t="shared" si="474"/>
        <v>4.74</v>
      </c>
      <c r="N4300" s="47">
        <f t="shared" si="475"/>
        <v>5.03</v>
      </c>
      <c r="O4300" s="48">
        <f t="shared" ca="1" si="476"/>
        <v>1755000</v>
      </c>
    </row>
    <row r="4301" spans="1:15" x14ac:dyDescent="0.25">
      <c r="A4301">
        <v>4286</v>
      </c>
      <c r="B4301" s="84">
        <v>35793</v>
      </c>
      <c r="C4301" s="47">
        <v>25.38</v>
      </c>
      <c r="D4301" s="47">
        <v>25.5</v>
      </c>
      <c r="E4301" s="47">
        <v>25.38</v>
      </c>
      <c r="F4301" s="47">
        <v>25.5</v>
      </c>
      <c r="G4301" s="48">
        <v>405200</v>
      </c>
      <c r="H4301" s="47">
        <v>4.75</v>
      </c>
      <c r="I4301" s="51">
        <f t="shared" si="470"/>
        <v>0.18627450980392157</v>
      </c>
      <c r="J4301" s="51">
        <f t="shared" ca="1" si="471"/>
        <v>2.5</v>
      </c>
      <c r="K4301" s="47">
        <f t="shared" si="472"/>
        <v>4.7300000000000004</v>
      </c>
      <c r="L4301" s="47">
        <f t="shared" si="473"/>
        <v>4.75</v>
      </c>
      <c r="M4301" s="47">
        <f t="shared" si="474"/>
        <v>4.7300000000000004</v>
      </c>
      <c r="N4301" s="47">
        <f t="shared" si="475"/>
        <v>4.75</v>
      </c>
      <c r="O4301" s="48">
        <f t="shared" ca="1" si="476"/>
        <v>1013000</v>
      </c>
    </row>
    <row r="4302" spans="1:15" x14ac:dyDescent="0.25">
      <c r="A4302">
        <v>4287</v>
      </c>
      <c r="B4302" s="84">
        <v>35790</v>
      </c>
      <c r="C4302" s="47">
        <v>25.38</v>
      </c>
      <c r="D4302" s="47">
        <v>25.5</v>
      </c>
      <c r="E4302" s="47">
        <v>25.38</v>
      </c>
      <c r="F4302" s="47">
        <v>25.5</v>
      </c>
      <c r="G4302" s="48">
        <v>91300</v>
      </c>
      <c r="H4302" s="47">
        <v>4.75</v>
      </c>
      <c r="I4302" s="51">
        <f t="shared" si="470"/>
        <v>0.18627450980392157</v>
      </c>
      <c r="J4302" s="51">
        <f t="shared" ca="1" si="471"/>
        <v>2.5</v>
      </c>
      <c r="K4302" s="47">
        <f t="shared" si="472"/>
        <v>4.7300000000000004</v>
      </c>
      <c r="L4302" s="47">
        <f t="shared" si="473"/>
        <v>4.75</v>
      </c>
      <c r="M4302" s="47">
        <f t="shared" si="474"/>
        <v>4.7300000000000004</v>
      </c>
      <c r="N4302" s="47">
        <f t="shared" si="475"/>
        <v>4.75</v>
      </c>
      <c r="O4302" s="48">
        <f t="shared" ca="1" si="476"/>
        <v>228250</v>
      </c>
    </row>
    <row r="4303" spans="1:15" x14ac:dyDescent="0.25">
      <c r="A4303">
        <v>4288</v>
      </c>
      <c r="B4303" s="84">
        <v>35788</v>
      </c>
      <c r="C4303" s="47">
        <v>25.12</v>
      </c>
      <c r="D4303" s="47">
        <v>25.63</v>
      </c>
      <c r="E4303" s="47">
        <v>25.12</v>
      </c>
      <c r="F4303" s="47">
        <v>25.12</v>
      </c>
      <c r="G4303" s="48">
        <v>32900</v>
      </c>
      <c r="H4303" s="47">
        <v>4.68</v>
      </c>
      <c r="I4303" s="51">
        <f t="shared" si="470"/>
        <v>0.18630573248407642</v>
      </c>
      <c r="J4303" s="51">
        <f t="shared" ca="1" si="471"/>
        <v>2.5</v>
      </c>
      <c r="K4303" s="47">
        <f t="shared" si="472"/>
        <v>4.68</v>
      </c>
      <c r="L4303" s="47">
        <f t="shared" si="473"/>
        <v>4.78</v>
      </c>
      <c r="M4303" s="47">
        <f t="shared" si="474"/>
        <v>4.68</v>
      </c>
      <c r="N4303" s="47">
        <f t="shared" si="475"/>
        <v>4.68</v>
      </c>
      <c r="O4303" s="48">
        <f t="shared" ca="1" si="476"/>
        <v>82250</v>
      </c>
    </row>
    <row r="4304" spans="1:15" x14ac:dyDescent="0.25">
      <c r="A4304">
        <v>4289</v>
      </c>
      <c r="B4304" s="84">
        <v>35787</v>
      </c>
      <c r="C4304" s="47">
        <v>25.38</v>
      </c>
      <c r="D4304" s="47">
        <v>25.75</v>
      </c>
      <c r="E4304" s="47">
        <v>25.38</v>
      </c>
      <c r="F4304" s="47">
        <v>25.5</v>
      </c>
      <c r="G4304" s="48">
        <v>282100</v>
      </c>
      <c r="H4304" s="47">
        <v>4.75</v>
      </c>
      <c r="I4304" s="51">
        <f t="shared" si="470"/>
        <v>0.18627450980392157</v>
      </c>
      <c r="J4304" s="51">
        <f t="shared" ca="1" si="471"/>
        <v>2.5</v>
      </c>
      <c r="K4304" s="47">
        <f t="shared" si="472"/>
        <v>4.7300000000000004</v>
      </c>
      <c r="L4304" s="47">
        <f t="shared" si="473"/>
        <v>4.8</v>
      </c>
      <c r="M4304" s="47">
        <f t="shared" si="474"/>
        <v>4.7300000000000004</v>
      </c>
      <c r="N4304" s="47">
        <f t="shared" si="475"/>
        <v>4.75</v>
      </c>
      <c r="O4304" s="48">
        <f t="shared" ca="1" si="476"/>
        <v>705250</v>
      </c>
    </row>
    <row r="4305" spans="1:15" x14ac:dyDescent="0.25">
      <c r="A4305">
        <v>4290</v>
      </c>
      <c r="B4305" s="84">
        <v>35786</v>
      </c>
      <c r="C4305" s="47">
        <v>25</v>
      </c>
      <c r="D4305" s="47">
        <v>26.5</v>
      </c>
      <c r="E4305" s="47">
        <v>25</v>
      </c>
      <c r="F4305" s="47">
        <v>25.44</v>
      </c>
      <c r="G4305" s="48">
        <v>653300</v>
      </c>
      <c r="H4305" s="47">
        <v>4.74</v>
      </c>
      <c r="I4305" s="51">
        <f t="shared" ref="I4305:I4368" si="477">H4305/F4305</f>
        <v>0.18632075471698112</v>
      </c>
      <c r="J4305" s="51">
        <f t="shared" ref="J4305:J4368" ca="1" si="478">INDEX(OFFSET($T$15,0,0,$S$13+1,1),MATCH(B4305,OFFSET($Q$15,0,0,$S$13+1,1),-1))</f>
        <v>2.5</v>
      </c>
      <c r="K4305" s="47">
        <f t="shared" ref="K4305:K4368" si="479">ROUND($I4305*C4305,2)</f>
        <v>4.66</v>
      </c>
      <c r="L4305" s="47">
        <f t="shared" ref="L4305:L4368" si="480">ROUND($I4305*D4305,2)</f>
        <v>4.9400000000000004</v>
      </c>
      <c r="M4305" s="47">
        <f t="shared" ref="M4305:M4368" si="481">ROUND($I4305*E4305,2)</f>
        <v>4.66</v>
      </c>
      <c r="N4305" s="47">
        <f t="shared" ref="N4305:N4368" si="482">ROUND($I4305*F4305,2)</f>
        <v>4.74</v>
      </c>
      <c r="O4305" s="48">
        <f t="shared" ref="O4305:O4368" ca="1" si="483">G4305*J4305</f>
        <v>1633250</v>
      </c>
    </row>
    <row r="4306" spans="1:15" x14ac:dyDescent="0.25">
      <c r="A4306">
        <v>4291</v>
      </c>
      <c r="B4306" s="84">
        <v>35783</v>
      </c>
      <c r="C4306" s="47">
        <v>25.25</v>
      </c>
      <c r="D4306" s="47">
        <v>25.5</v>
      </c>
      <c r="E4306" s="47">
        <v>25</v>
      </c>
      <c r="F4306" s="47">
        <v>25.12</v>
      </c>
      <c r="G4306" s="48">
        <v>200800</v>
      </c>
      <c r="H4306" s="47">
        <v>4.68</v>
      </c>
      <c r="I4306" s="51">
        <f t="shared" si="477"/>
        <v>0.18630573248407642</v>
      </c>
      <c r="J4306" s="51">
        <f t="shared" ca="1" si="478"/>
        <v>2.5</v>
      </c>
      <c r="K4306" s="47">
        <f t="shared" si="479"/>
        <v>4.7</v>
      </c>
      <c r="L4306" s="47">
        <f t="shared" si="480"/>
        <v>4.75</v>
      </c>
      <c r="M4306" s="47">
        <f t="shared" si="481"/>
        <v>4.66</v>
      </c>
      <c r="N4306" s="47">
        <f t="shared" si="482"/>
        <v>4.68</v>
      </c>
      <c r="O4306" s="48">
        <f t="shared" ca="1" si="483"/>
        <v>502000</v>
      </c>
    </row>
    <row r="4307" spans="1:15" x14ac:dyDescent="0.25">
      <c r="A4307">
        <v>4292</v>
      </c>
      <c r="B4307" s="84">
        <v>35782</v>
      </c>
      <c r="C4307" s="47">
        <v>25.63</v>
      </c>
      <c r="D4307" s="47">
        <v>25.63</v>
      </c>
      <c r="E4307" s="47">
        <v>25.25</v>
      </c>
      <c r="F4307" s="47">
        <v>25.38</v>
      </c>
      <c r="G4307" s="48">
        <v>210000</v>
      </c>
      <c r="H4307" s="47">
        <v>4.7300000000000004</v>
      </c>
      <c r="I4307" s="51">
        <f t="shared" si="477"/>
        <v>0.18636721828211192</v>
      </c>
      <c r="J4307" s="51">
        <f t="shared" ca="1" si="478"/>
        <v>2.5</v>
      </c>
      <c r="K4307" s="47">
        <f t="shared" si="479"/>
        <v>4.78</v>
      </c>
      <c r="L4307" s="47">
        <f t="shared" si="480"/>
        <v>4.78</v>
      </c>
      <c r="M4307" s="47">
        <f t="shared" si="481"/>
        <v>4.71</v>
      </c>
      <c r="N4307" s="47">
        <f t="shared" si="482"/>
        <v>4.7300000000000004</v>
      </c>
      <c r="O4307" s="48">
        <f t="shared" ca="1" si="483"/>
        <v>525000</v>
      </c>
    </row>
    <row r="4308" spans="1:15" x14ac:dyDescent="0.25">
      <c r="A4308">
        <v>4293</v>
      </c>
      <c r="B4308" s="84">
        <v>35781</v>
      </c>
      <c r="C4308" s="47">
        <v>25.75</v>
      </c>
      <c r="D4308" s="47">
        <v>25.75</v>
      </c>
      <c r="E4308" s="47">
        <v>25.38</v>
      </c>
      <c r="F4308" s="47">
        <v>25.38</v>
      </c>
      <c r="G4308" s="48">
        <v>435300</v>
      </c>
      <c r="H4308" s="47">
        <v>4.7300000000000004</v>
      </c>
      <c r="I4308" s="51">
        <f t="shared" si="477"/>
        <v>0.18636721828211192</v>
      </c>
      <c r="J4308" s="51">
        <f t="shared" ca="1" si="478"/>
        <v>2.5</v>
      </c>
      <c r="K4308" s="47">
        <f t="shared" si="479"/>
        <v>4.8</v>
      </c>
      <c r="L4308" s="47">
        <f t="shared" si="480"/>
        <v>4.8</v>
      </c>
      <c r="M4308" s="47">
        <f t="shared" si="481"/>
        <v>4.7300000000000004</v>
      </c>
      <c r="N4308" s="47">
        <f t="shared" si="482"/>
        <v>4.7300000000000004</v>
      </c>
      <c r="O4308" s="48">
        <f t="shared" ca="1" si="483"/>
        <v>1088250</v>
      </c>
    </row>
    <row r="4309" spans="1:15" x14ac:dyDescent="0.25">
      <c r="A4309">
        <v>4294</v>
      </c>
      <c r="B4309" s="84">
        <v>35780</v>
      </c>
      <c r="C4309" s="47">
        <v>25.25</v>
      </c>
      <c r="D4309" s="47">
        <v>26</v>
      </c>
      <c r="E4309" s="47">
        <v>25</v>
      </c>
      <c r="F4309" s="47">
        <v>25.75</v>
      </c>
      <c r="G4309" s="48">
        <v>317300</v>
      </c>
      <c r="H4309" s="47">
        <v>4.8</v>
      </c>
      <c r="I4309" s="51">
        <f t="shared" si="477"/>
        <v>0.18640776699029127</v>
      </c>
      <c r="J4309" s="51">
        <f t="shared" ca="1" si="478"/>
        <v>2.5</v>
      </c>
      <c r="K4309" s="47">
        <f t="shared" si="479"/>
        <v>4.71</v>
      </c>
      <c r="L4309" s="47">
        <f t="shared" si="480"/>
        <v>4.8499999999999996</v>
      </c>
      <c r="M4309" s="47">
        <f t="shared" si="481"/>
        <v>4.66</v>
      </c>
      <c r="N4309" s="47">
        <f t="shared" si="482"/>
        <v>4.8</v>
      </c>
      <c r="O4309" s="48">
        <f t="shared" ca="1" si="483"/>
        <v>793250</v>
      </c>
    </row>
    <row r="4310" spans="1:15" x14ac:dyDescent="0.25">
      <c r="A4310">
        <v>4295</v>
      </c>
      <c r="B4310" s="84">
        <v>35779</v>
      </c>
      <c r="C4310" s="47">
        <v>25</v>
      </c>
      <c r="D4310" s="47">
        <v>25.25</v>
      </c>
      <c r="E4310" s="47">
        <v>24.88</v>
      </c>
      <c r="F4310" s="47">
        <v>25</v>
      </c>
      <c r="G4310" s="48">
        <v>51300</v>
      </c>
      <c r="H4310" s="47">
        <v>4.66</v>
      </c>
      <c r="I4310" s="51">
        <f t="shared" si="477"/>
        <v>0.18640000000000001</v>
      </c>
      <c r="J4310" s="51">
        <f t="shared" ca="1" si="478"/>
        <v>2.5</v>
      </c>
      <c r="K4310" s="47">
        <f t="shared" si="479"/>
        <v>4.66</v>
      </c>
      <c r="L4310" s="47">
        <f t="shared" si="480"/>
        <v>4.71</v>
      </c>
      <c r="M4310" s="47">
        <f t="shared" si="481"/>
        <v>4.6399999999999997</v>
      </c>
      <c r="N4310" s="47">
        <f t="shared" si="482"/>
        <v>4.66</v>
      </c>
      <c r="O4310" s="48">
        <f t="shared" ca="1" si="483"/>
        <v>128250</v>
      </c>
    </row>
    <row r="4311" spans="1:15" x14ac:dyDescent="0.25">
      <c r="A4311">
        <v>4296</v>
      </c>
      <c r="B4311" s="84">
        <v>35776</v>
      </c>
      <c r="C4311" s="47">
        <v>25.25</v>
      </c>
      <c r="D4311" s="47">
        <v>25.63</v>
      </c>
      <c r="E4311" s="47">
        <v>25</v>
      </c>
      <c r="F4311" s="47">
        <v>25.12</v>
      </c>
      <c r="G4311" s="48">
        <v>276100</v>
      </c>
      <c r="H4311" s="47">
        <v>4.68</v>
      </c>
      <c r="I4311" s="51">
        <f t="shared" si="477"/>
        <v>0.18630573248407642</v>
      </c>
      <c r="J4311" s="51">
        <f t="shared" ca="1" si="478"/>
        <v>2.5</v>
      </c>
      <c r="K4311" s="47">
        <f t="shared" si="479"/>
        <v>4.7</v>
      </c>
      <c r="L4311" s="47">
        <f t="shared" si="480"/>
        <v>4.78</v>
      </c>
      <c r="M4311" s="47">
        <f t="shared" si="481"/>
        <v>4.66</v>
      </c>
      <c r="N4311" s="47">
        <f t="shared" si="482"/>
        <v>4.68</v>
      </c>
      <c r="O4311" s="48">
        <f t="shared" ca="1" si="483"/>
        <v>690250</v>
      </c>
    </row>
    <row r="4312" spans="1:15" x14ac:dyDescent="0.25">
      <c r="A4312">
        <v>4297</v>
      </c>
      <c r="B4312" s="84">
        <v>35775</v>
      </c>
      <c r="C4312" s="47">
        <v>24.5</v>
      </c>
      <c r="D4312" s="47">
        <v>25</v>
      </c>
      <c r="E4312" s="47">
        <v>24.25</v>
      </c>
      <c r="F4312" s="47">
        <v>25</v>
      </c>
      <c r="G4312" s="48">
        <v>50400</v>
      </c>
      <c r="H4312" s="47">
        <v>4.66</v>
      </c>
      <c r="I4312" s="51">
        <f t="shared" si="477"/>
        <v>0.18640000000000001</v>
      </c>
      <c r="J4312" s="51">
        <f t="shared" ca="1" si="478"/>
        <v>2.5</v>
      </c>
      <c r="K4312" s="47">
        <f t="shared" si="479"/>
        <v>4.57</v>
      </c>
      <c r="L4312" s="47">
        <f t="shared" si="480"/>
        <v>4.66</v>
      </c>
      <c r="M4312" s="47">
        <f t="shared" si="481"/>
        <v>4.5199999999999996</v>
      </c>
      <c r="N4312" s="47">
        <f t="shared" si="482"/>
        <v>4.66</v>
      </c>
      <c r="O4312" s="48">
        <f t="shared" ca="1" si="483"/>
        <v>126000</v>
      </c>
    </row>
    <row r="4313" spans="1:15" x14ac:dyDescent="0.25">
      <c r="A4313">
        <v>4298</v>
      </c>
      <c r="B4313" s="84">
        <v>35774</v>
      </c>
      <c r="C4313" s="47">
        <v>24.38</v>
      </c>
      <c r="D4313" s="47">
        <v>24.88</v>
      </c>
      <c r="E4313" s="47">
        <v>24.25</v>
      </c>
      <c r="F4313" s="47">
        <v>24.75</v>
      </c>
      <c r="G4313" s="48">
        <v>509600</v>
      </c>
      <c r="H4313" s="47">
        <v>4.6100000000000003</v>
      </c>
      <c r="I4313" s="51">
        <f t="shared" si="477"/>
        <v>0.18626262626262627</v>
      </c>
      <c r="J4313" s="51">
        <f t="shared" ca="1" si="478"/>
        <v>2.5</v>
      </c>
      <c r="K4313" s="47">
        <f t="shared" si="479"/>
        <v>4.54</v>
      </c>
      <c r="L4313" s="47">
        <f t="shared" si="480"/>
        <v>4.63</v>
      </c>
      <c r="M4313" s="47">
        <f t="shared" si="481"/>
        <v>4.5199999999999996</v>
      </c>
      <c r="N4313" s="47">
        <f t="shared" si="482"/>
        <v>4.6100000000000003</v>
      </c>
      <c r="O4313" s="48">
        <f t="shared" ca="1" si="483"/>
        <v>1274000</v>
      </c>
    </row>
    <row r="4314" spans="1:15" x14ac:dyDescent="0.25">
      <c r="A4314">
        <v>4299</v>
      </c>
      <c r="B4314" s="84">
        <v>35773</v>
      </c>
      <c r="C4314" s="47">
        <v>24.25</v>
      </c>
      <c r="D4314" s="47">
        <v>25</v>
      </c>
      <c r="E4314" s="47">
        <v>24.25</v>
      </c>
      <c r="F4314" s="47">
        <v>24.88</v>
      </c>
      <c r="G4314" s="48">
        <v>228000</v>
      </c>
      <c r="H4314" s="47">
        <v>4.6399999999999997</v>
      </c>
      <c r="I4314" s="51">
        <f t="shared" si="477"/>
        <v>0.18649517684887459</v>
      </c>
      <c r="J4314" s="51">
        <f t="shared" ca="1" si="478"/>
        <v>2.5</v>
      </c>
      <c r="K4314" s="47">
        <f t="shared" si="479"/>
        <v>4.5199999999999996</v>
      </c>
      <c r="L4314" s="47">
        <f t="shared" si="480"/>
        <v>4.66</v>
      </c>
      <c r="M4314" s="47">
        <f t="shared" si="481"/>
        <v>4.5199999999999996</v>
      </c>
      <c r="N4314" s="47">
        <f t="shared" si="482"/>
        <v>4.6399999999999997</v>
      </c>
      <c r="O4314" s="48">
        <f t="shared" ca="1" si="483"/>
        <v>570000</v>
      </c>
    </row>
    <row r="4315" spans="1:15" x14ac:dyDescent="0.25">
      <c r="A4315">
        <v>4300</v>
      </c>
      <c r="B4315" s="84">
        <v>35772</v>
      </c>
      <c r="C4315" s="47">
        <v>24.5</v>
      </c>
      <c r="D4315" s="47">
        <v>24.75</v>
      </c>
      <c r="E4315" s="47">
        <v>24.5</v>
      </c>
      <c r="F4315" s="47">
        <v>24.5</v>
      </c>
      <c r="G4315" s="48">
        <v>17700</v>
      </c>
      <c r="H4315" s="47">
        <v>4.57</v>
      </c>
      <c r="I4315" s="51">
        <f t="shared" si="477"/>
        <v>0.18653061224489798</v>
      </c>
      <c r="J4315" s="51">
        <f t="shared" ca="1" si="478"/>
        <v>2.5</v>
      </c>
      <c r="K4315" s="47">
        <f t="shared" si="479"/>
        <v>4.57</v>
      </c>
      <c r="L4315" s="47">
        <f t="shared" si="480"/>
        <v>4.62</v>
      </c>
      <c r="M4315" s="47">
        <f t="shared" si="481"/>
        <v>4.57</v>
      </c>
      <c r="N4315" s="47">
        <f t="shared" si="482"/>
        <v>4.57</v>
      </c>
      <c r="O4315" s="48">
        <f t="shared" ca="1" si="483"/>
        <v>44250</v>
      </c>
    </row>
    <row r="4316" spans="1:15" x14ac:dyDescent="0.25">
      <c r="A4316">
        <v>4301</v>
      </c>
      <c r="B4316" s="84">
        <v>35769</v>
      </c>
      <c r="C4316" s="47">
        <v>24.5</v>
      </c>
      <c r="D4316" s="47">
        <v>24.5</v>
      </c>
      <c r="E4316" s="47">
        <v>24.25</v>
      </c>
      <c r="F4316" s="47">
        <v>24.25</v>
      </c>
      <c r="G4316" s="48">
        <v>98100</v>
      </c>
      <c r="H4316" s="47">
        <v>4.5199999999999996</v>
      </c>
      <c r="I4316" s="51">
        <f t="shared" si="477"/>
        <v>0.18639175257731957</v>
      </c>
      <c r="J4316" s="51">
        <f t="shared" ca="1" si="478"/>
        <v>2.5</v>
      </c>
      <c r="K4316" s="47">
        <f t="shared" si="479"/>
        <v>4.57</v>
      </c>
      <c r="L4316" s="47">
        <f t="shared" si="480"/>
        <v>4.57</v>
      </c>
      <c r="M4316" s="47">
        <f t="shared" si="481"/>
        <v>4.5199999999999996</v>
      </c>
      <c r="N4316" s="47">
        <f t="shared" si="482"/>
        <v>4.5199999999999996</v>
      </c>
      <c r="O4316" s="48">
        <f t="shared" ca="1" si="483"/>
        <v>245250</v>
      </c>
    </row>
    <row r="4317" spans="1:15" x14ac:dyDescent="0.25">
      <c r="A4317">
        <v>4302</v>
      </c>
      <c r="B4317" s="84">
        <v>35768</v>
      </c>
      <c r="C4317" s="47">
        <v>24.5</v>
      </c>
      <c r="D4317" s="47">
        <v>24.88</v>
      </c>
      <c r="E4317" s="47">
        <v>24.31</v>
      </c>
      <c r="F4317" s="47">
        <v>24.31</v>
      </c>
      <c r="G4317" s="48">
        <v>52100</v>
      </c>
      <c r="H4317" s="47">
        <v>4.53</v>
      </c>
      <c r="I4317" s="51">
        <f t="shared" si="477"/>
        <v>0.18634306869600989</v>
      </c>
      <c r="J4317" s="51">
        <f t="shared" ca="1" si="478"/>
        <v>2.5</v>
      </c>
      <c r="K4317" s="47">
        <f t="shared" si="479"/>
        <v>4.57</v>
      </c>
      <c r="L4317" s="47">
        <f t="shared" si="480"/>
        <v>4.6399999999999997</v>
      </c>
      <c r="M4317" s="47">
        <f t="shared" si="481"/>
        <v>4.53</v>
      </c>
      <c r="N4317" s="47">
        <f t="shared" si="482"/>
        <v>4.53</v>
      </c>
      <c r="O4317" s="48">
        <f t="shared" ca="1" si="483"/>
        <v>130250</v>
      </c>
    </row>
    <row r="4318" spans="1:15" x14ac:dyDescent="0.25">
      <c r="A4318">
        <v>4303</v>
      </c>
      <c r="B4318" s="84">
        <v>35767</v>
      </c>
      <c r="C4318" s="47">
        <v>24.38</v>
      </c>
      <c r="D4318" s="47">
        <v>24.88</v>
      </c>
      <c r="E4318" s="47">
        <v>24.25</v>
      </c>
      <c r="F4318" s="47">
        <v>24.25</v>
      </c>
      <c r="G4318" s="48">
        <v>350100</v>
      </c>
      <c r="H4318" s="47">
        <v>4.5199999999999996</v>
      </c>
      <c r="I4318" s="51">
        <f t="shared" si="477"/>
        <v>0.18639175257731957</v>
      </c>
      <c r="J4318" s="51">
        <f t="shared" ca="1" si="478"/>
        <v>2.5</v>
      </c>
      <c r="K4318" s="47">
        <f t="shared" si="479"/>
        <v>4.54</v>
      </c>
      <c r="L4318" s="47">
        <f t="shared" si="480"/>
        <v>4.6399999999999997</v>
      </c>
      <c r="M4318" s="47">
        <f t="shared" si="481"/>
        <v>4.5199999999999996</v>
      </c>
      <c r="N4318" s="47">
        <f t="shared" si="482"/>
        <v>4.5199999999999996</v>
      </c>
      <c r="O4318" s="48">
        <f t="shared" ca="1" si="483"/>
        <v>875250</v>
      </c>
    </row>
    <row r="4319" spans="1:15" x14ac:dyDescent="0.25">
      <c r="A4319">
        <v>4304</v>
      </c>
      <c r="B4319" s="84">
        <v>35766</v>
      </c>
      <c r="C4319" s="47">
        <v>24.75</v>
      </c>
      <c r="D4319" s="47">
        <v>24.75</v>
      </c>
      <c r="E4319" s="47">
        <v>23.75</v>
      </c>
      <c r="F4319" s="47">
        <v>24.25</v>
      </c>
      <c r="G4319" s="48">
        <v>110100</v>
      </c>
      <c r="H4319" s="47">
        <v>4.5199999999999996</v>
      </c>
      <c r="I4319" s="51">
        <f t="shared" si="477"/>
        <v>0.18639175257731957</v>
      </c>
      <c r="J4319" s="51">
        <f t="shared" ca="1" si="478"/>
        <v>2.5</v>
      </c>
      <c r="K4319" s="47">
        <f t="shared" si="479"/>
        <v>4.6100000000000003</v>
      </c>
      <c r="L4319" s="47">
        <f t="shared" si="480"/>
        <v>4.6100000000000003</v>
      </c>
      <c r="M4319" s="47">
        <f t="shared" si="481"/>
        <v>4.43</v>
      </c>
      <c r="N4319" s="47">
        <f t="shared" si="482"/>
        <v>4.5199999999999996</v>
      </c>
      <c r="O4319" s="48">
        <f t="shared" ca="1" si="483"/>
        <v>275250</v>
      </c>
    </row>
    <row r="4320" spans="1:15" x14ac:dyDescent="0.25">
      <c r="A4320">
        <v>4305</v>
      </c>
      <c r="B4320" s="84">
        <v>35765</v>
      </c>
      <c r="C4320" s="47">
        <v>23.88</v>
      </c>
      <c r="D4320" s="47">
        <v>24.5</v>
      </c>
      <c r="E4320" s="47">
        <v>23.5</v>
      </c>
      <c r="F4320" s="47">
        <v>23.75</v>
      </c>
      <c r="G4320" s="48">
        <v>508100</v>
      </c>
      <c r="H4320" s="47">
        <v>4.43</v>
      </c>
      <c r="I4320" s="51">
        <f t="shared" si="477"/>
        <v>0.18652631578947368</v>
      </c>
      <c r="J4320" s="51">
        <f t="shared" ca="1" si="478"/>
        <v>2.5</v>
      </c>
      <c r="K4320" s="47">
        <f t="shared" si="479"/>
        <v>4.45</v>
      </c>
      <c r="L4320" s="47">
        <f t="shared" si="480"/>
        <v>4.57</v>
      </c>
      <c r="M4320" s="47">
        <f t="shared" si="481"/>
        <v>4.38</v>
      </c>
      <c r="N4320" s="47">
        <f t="shared" si="482"/>
        <v>4.43</v>
      </c>
      <c r="O4320" s="48">
        <f t="shared" ca="1" si="483"/>
        <v>1270250</v>
      </c>
    </row>
    <row r="4321" spans="1:15" x14ac:dyDescent="0.25">
      <c r="A4321">
        <v>4306</v>
      </c>
      <c r="B4321" s="84">
        <v>35762</v>
      </c>
      <c r="C4321" s="47">
        <v>23.5</v>
      </c>
      <c r="D4321" s="47">
        <v>23.75</v>
      </c>
      <c r="E4321" s="47">
        <v>23.5</v>
      </c>
      <c r="F4321" s="47">
        <v>23.62</v>
      </c>
      <c r="G4321" s="48">
        <v>8800</v>
      </c>
      <c r="H4321" s="47">
        <v>4.4000000000000004</v>
      </c>
      <c r="I4321" s="51">
        <f t="shared" si="477"/>
        <v>0.18628281117696868</v>
      </c>
      <c r="J4321" s="51">
        <f t="shared" ca="1" si="478"/>
        <v>2.5</v>
      </c>
      <c r="K4321" s="47">
        <f t="shared" si="479"/>
        <v>4.38</v>
      </c>
      <c r="L4321" s="47">
        <f t="shared" si="480"/>
        <v>4.42</v>
      </c>
      <c r="M4321" s="47">
        <f t="shared" si="481"/>
        <v>4.38</v>
      </c>
      <c r="N4321" s="47">
        <f t="shared" si="482"/>
        <v>4.4000000000000004</v>
      </c>
      <c r="O4321" s="48">
        <f t="shared" ca="1" si="483"/>
        <v>22000</v>
      </c>
    </row>
    <row r="4322" spans="1:15" x14ac:dyDescent="0.25">
      <c r="A4322">
        <v>4307</v>
      </c>
      <c r="B4322" s="84">
        <v>35760</v>
      </c>
      <c r="C4322" s="47">
        <v>23.5</v>
      </c>
      <c r="D4322" s="47">
        <v>23.75</v>
      </c>
      <c r="E4322" s="47">
        <v>23.5</v>
      </c>
      <c r="F4322" s="47">
        <v>23.75</v>
      </c>
      <c r="G4322" s="48">
        <v>110100</v>
      </c>
      <c r="H4322" s="47">
        <v>4.43</v>
      </c>
      <c r="I4322" s="51">
        <f t="shared" si="477"/>
        <v>0.18652631578947368</v>
      </c>
      <c r="J4322" s="51">
        <f t="shared" ca="1" si="478"/>
        <v>2.5</v>
      </c>
      <c r="K4322" s="47">
        <f t="shared" si="479"/>
        <v>4.38</v>
      </c>
      <c r="L4322" s="47">
        <f t="shared" si="480"/>
        <v>4.43</v>
      </c>
      <c r="M4322" s="47">
        <f t="shared" si="481"/>
        <v>4.38</v>
      </c>
      <c r="N4322" s="47">
        <f t="shared" si="482"/>
        <v>4.43</v>
      </c>
      <c r="O4322" s="48">
        <f t="shared" ca="1" si="483"/>
        <v>275250</v>
      </c>
    </row>
    <row r="4323" spans="1:15" x14ac:dyDescent="0.25">
      <c r="A4323">
        <v>4308</v>
      </c>
      <c r="B4323" s="84">
        <v>35759</v>
      </c>
      <c r="C4323" s="47">
        <v>23.75</v>
      </c>
      <c r="D4323" s="47">
        <v>24</v>
      </c>
      <c r="E4323" s="47">
        <v>23.5</v>
      </c>
      <c r="F4323" s="47">
        <v>23.5</v>
      </c>
      <c r="G4323" s="48">
        <v>36100</v>
      </c>
      <c r="H4323" s="47">
        <v>4.38</v>
      </c>
      <c r="I4323" s="51">
        <f t="shared" si="477"/>
        <v>0.18638297872340426</v>
      </c>
      <c r="J4323" s="51">
        <f t="shared" ca="1" si="478"/>
        <v>2.5</v>
      </c>
      <c r="K4323" s="47">
        <f t="shared" si="479"/>
        <v>4.43</v>
      </c>
      <c r="L4323" s="47">
        <f t="shared" si="480"/>
        <v>4.47</v>
      </c>
      <c r="M4323" s="47">
        <f t="shared" si="481"/>
        <v>4.38</v>
      </c>
      <c r="N4323" s="47">
        <f t="shared" si="482"/>
        <v>4.38</v>
      </c>
      <c r="O4323" s="48">
        <f t="shared" ca="1" si="483"/>
        <v>90250</v>
      </c>
    </row>
    <row r="4324" spans="1:15" x14ac:dyDescent="0.25">
      <c r="A4324">
        <v>4309</v>
      </c>
      <c r="B4324" s="84">
        <v>35758</v>
      </c>
      <c r="C4324" s="47">
        <v>24.25</v>
      </c>
      <c r="D4324" s="47">
        <v>24.25</v>
      </c>
      <c r="E4324" s="47">
        <v>23.75</v>
      </c>
      <c r="F4324" s="47">
        <v>24</v>
      </c>
      <c r="G4324" s="48">
        <v>31300</v>
      </c>
      <c r="H4324" s="47">
        <v>4.47</v>
      </c>
      <c r="I4324" s="51">
        <f t="shared" si="477"/>
        <v>0.18625</v>
      </c>
      <c r="J4324" s="51">
        <f t="shared" ca="1" si="478"/>
        <v>2.5</v>
      </c>
      <c r="K4324" s="47">
        <f t="shared" si="479"/>
        <v>4.5199999999999996</v>
      </c>
      <c r="L4324" s="47">
        <f t="shared" si="480"/>
        <v>4.5199999999999996</v>
      </c>
      <c r="M4324" s="47">
        <f t="shared" si="481"/>
        <v>4.42</v>
      </c>
      <c r="N4324" s="47">
        <f t="shared" si="482"/>
        <v>4.47</v>
      </c>
      <c r="O4324" s="48">
        <f t="shared" ca="1" si="483"/>
        <v>78250</v>
      </c>
    </row>
    <row r="4325" spans="1:15" x14ac:dyDescent="0.25">
      <c r="A4325">
        <v>4310</v>
      </c>
      <c r="B4325" s="84">
        <v>35755</v>
      </c>
      <c r="C4325" s="47">
        <v>23.75</v>
      </c>
      <c r="D4325" s="47">
        <v>24.25</v>
      </c>
      <c r="E4325" s="47">
        <v>23.75</v>
      </c>
      <c r="F4325" s="47">
        <v>23.75</v>
      </c>
      <c r="G4325" s="48">
        <v>104900</v>
      </c>
      <c r="H4325" s="47">
        <v>4.43</v>
      </c>
      <c r="I4325" s="51">
        <f t="shared" si="477"/>
        <v>0.18652631578947368</v>
      </c>
      <c r="J4325" s="51">
        <f t="shared" ca="1" si="478"/>
        <v>2.5</v>
      </c>
      <c r="K4325" s="47">
        <f t="shared" si="479"/>
        <v>4.43</v>
      </c>
      <c r="L4325" s="47">
        <f t="shared" si="480"/>
        <v>4.5199999999999996</v>
      </c>
      <c r="M4325" s="47">
        <f t="shared" si="481"/>
        <v>4.43</v>
      </c>
      <c r="N4325" s="47">
        <f t="shared" si="482"/>
        <v>4.43</v>
      </c>
      <c r="O4325" s="48">
        <f t="shared" ca="1" si="483"/>
        <v>262250</v>
      </c>
    </row>
    <row r="4326" spans="1:15" x14ac:dyDescent="0.25">
      <c r="A4326">
        <v>4311</v>
      </c>
      <c r="B4326" s="84">
        <v>35754</v>
      </c>
      <c r="C4326" s="47">
        <v>24</v>
      </c>
      <c r="D4326" s="47">
        <v>24</v>
      </c>
      <c r="E4326" s="47">
        <v>23.5</v>
      </c>
      <c r="F4326" s="47">
        <v>23.75</v>
      </c>
      <c r="G4326" s="48">
        <v>567600</v>
      </c>
      <c r="H4326" s="47">
        <v>4.43</v>
      </c>
      <c r="I4326" s="51">
        <f t="shared" si="477"/>
        <v>0.18652631578947368</v>
      </c>
      <c r="J4326" s="51">
        <f t="shared" ca="1" si="478"/>
        <v>2.5</v>
      </c>
      <c r="K4326" s="47">
        <f t="shared" si="479"/>
        <v>4.4800000000000004</v>
      </c>
      <c r="L4326" s="47">
        <f t="shared" si="480"/>
        <v>4.4800000000000004</v>
      </c>
      <c r="M4326" s="47">
        <f t="shared" si="481"/>
        <v>4.38</v>
      </c>
      <c r="N4326" s="47">
        <f t="shared" si="482"/>
        <v>4.43</v>
      </c>
      <c r="O4326" s="48">
        <f t="shared" ca="1" si="483"/>
        <v>1419000</v>
      </c>
    </row>
    <row r="4327" spans="1:15" x14ac:dyDescent="0.25">
      <c r="A4327">
        <v>4312</v>
      </c>
      <c r="B4327" s="84">
        <v>35753</v>
      </c>
      <c r="C4327" s="47">
        <v>24.25</v>
      </c>
      <c r="D4327" s="47">
        <v>24.25</v>
      </c>
      <c r="E4327" s="47">
        <v>23.62</v>
      </c>
      <c r="F4327" s="47">
        <v>23.75</v>
      </c>
      <c r="G4327" s="48">
        <v>44500</v>
      </c>
      <c r="H4327" s="47">
        <v>4.43</v>
      </c>
      <c r="I4327" s="51">
        <f t="shared" si="477"/>
        <v>0.18652631578947368</v>
      </c>
      <c r="J4327" s="51">
        <f t="shared" ca="1" si="478"/>
        <v>2.5</v>
      </c>
      <c r="K4327" s="47">
        <f t="shared" si="479"/>
        <v>4.5199999999999996</v>
      </c>
      <c r="L4327" s="47">
        <f t="shared" si="480"/>
        <v>4.5199999999999996</v>
      </c>
      <c r="M4327" s="47">
        <f t="shared" si="481"/>
        <v>4.41</v>
      </c>
      <c r="N4327" s="47">
        <f t="shared" si="482"/>
        <v>4.43</v>
      </c>
      <c r="O4327" s="48">
        <f t="shared" ca="1" si="483"/>
        <v>111250</v>
      </c>
    </row>
    <row r="4328" spans="1:15" x14ac:dyDescent="0.25">
      <c r="A4328">
        <v>4313</v>
      </c>
      <c r="B4328" s="84">
        <v>35752</v>
      </c>
      <c r="C4328" s="47">
        <v>25.25</v>
      </c>
      <c r="D4328" s="47">
        <v>25.5</v>
      </c>
      <c r="E4328" s="47">
        <v>24.12</v>
      </c>
      <c r="F4328" s="47">
        <v>24.12</v>
      </c>
      <c r="G4328" s="48">
        <v>96400</v>
      </c>
      <c r="H4328" s="47">
        <v>4.5</v>
      </c>
      <c r="I4328" s="51">
        <f t="shared" si="477"/>
        <v>0.18656716417910446</v>
      </c>
      <c r="J4328" s="51">
        <f t="shared" ca="1" si="478"/>
        <v>2.5</v>
      </c>
      <c r="K4328" s="47">
        <f t="shared" si="479"/>
        <v>4.71</v>
      </c>
      <c r="L4328" s="47">
        <f t="shared" si="480"/>
        <v>4.76</v>
      </c>
      <c r="M4328" s="47">
        <f t="shared" si="481"/>
        <v>4.5</v>
      </c>
      <c r="N4328" s="47">
        <f t="shared" si="482"/>
        <v>4.5</v>
      </c>
      <c r="O4328" s="48">
        <f t="shared" ca="1" si="483"/>
        <v>241000</v>
      </c>
    </row>
    <row r="4329" spans="1:15" x14ac:dyDescent="0.25">
      <c r="A4329">
        <v>4314</v>
      </c>
      <c r="B4329" s="84">
        <v>35751</v>
      </c>
      <c r="C4329" s="47">
        <v>25</v>
      </c>
      <c r="D4329" s="47">
        <v>25.25</v>
      </c>
      <c r="E4329" s="47">
        <v>24.5</v>
      </c>
      <c r="F4329" s="47">
        <v>25</v>
      </c>
      <c r="G4329" s="48">
        <v>82800</v>
      </c>
      <c r="H4329" s="47">
        <v>4.66</v>
      </c>
      <c r="I4329" s="51">
        <f t="shared" si="477"/>
        <v>0.18640000000000001</v>
      </c>
      <c r="J4329" s="51">
        <f t="shared" ca="1" si="478"/>
        <v>2.5</v>
      </c>
      <c r="K4329" s="47">
        <f t="shared" si="479"/>
        <v>4.66</v>
      </c>
      <c r="L4329" s="47">
        <f t="shared" si="480"/>
        <v>4.71</v>
      </c>
      <c r="M4329" s="47">
        <f t="shared" si="481"/>
        <v>4.57</v>
      </c>
      <c r="N4329" s="47">
        <f t="shared" si="482"/>
        <v>4.66</v>
      </c>
      <c r="O4329" s="48">
        <f t="shared" ca="1" si="483"/>
        <v>207000</v>
      </c>
    </row>
    <row r="4330" spans="1:15" x14ac:dyDescent="0.25">
      <c r="A4330">
        <v>4315</v>
      </c>
      <c r="B4330" s="84">
        <v>35748</v>
      </c>
      <c r="C4330" s="47">
        <v>25.25</v>
      </c>
      <c r="D4330" s="47">
        <v>25.25</v>
      </c>
      <c r="E4330" s="47">
        <v>24.5</v>
      </c>
      <c r="F4330" s="47">
        <v>25</v>
      </c>
      <c r="G4330" s="48">
        <v>98000</v>
      </c>
      <c r="H4330" s="47">
        <v>4.66</v>
      </c>
      <c r="I4330" s="51">
        <f t="shared" si="477"/>
        <v>0.18640000000000001</v>
      </c>
      <c r="J4330" s="51">
        <f t="shared" ca="1" si="478"/>
        <v>2.5</v>
      </c>
      <c r="K4330" s="47">
        <f t="shared" si="479"/>
        <v>4.71</v>
      </c>
      <c r="L4330" s="47">
        <f t="shared" si="480"/>
        <v>4.71</v>
      </c>
      <c r="M4330" s="47">
        <f t="shared" si="481"/>
        <v>4.57</v>
      </c>
      <c r="N4330" s="47">
        <f t="shared" si="482"/>
        <v>4.66</v>
      </c>
      <c r="O4330" s="48">
        <f t="shared" ca="1" si="483"/>
        <v>245000</v>
      </c>
    </row>
    <row r="4331" spans="1:15" x14ac:dyDescent="0.25">
      <c r="A4331">
        <v>4316</v>
      </c>
      <c r="B4331" s="84">
        <v>35747</v>
      </c>
      <c r="C4331" s="47">
        <v>24.88</v>
      </c>
      <c r="D4331" s="47">
        <v>25.25</v>
      </c>
      <c r="E4331" s="47">
        <v>24.75</v>
      </c>
      <c r="F4331" s="47">
        <v>25</v>
      </c>
      <c r="G4331" s="48">
        <v>180500</v>
      </c>
      <c r="H4331" s="47">
        <v>4.66</v>
      </c>
      <c r="I4331" s="51">
        <f t="shared" si="477"/>
        <v>0.18640000000000001</v>
      </c>
      <c r="J4331" s="51">
        <f t="shared" ca="1" si="478"/>
        <v>2.5</v>
      </c>
      <c r="K4331" s="47">
        <f t="shared" si="479"/>
        <v>4.6399999999999997</v>
      </c>
      <c r="L4331" s="47">
        <f t="shared" si="480"/>
        <v>4.71</v>
      </c>
      <c r="M4331" s="47">
        <f t="shared" si="481"/>
        <v>4.6100000000000003</v>
      </c>
      <c r="N4331" s="47">
        <f t="shared" si="482"/>
        <v>4.66</v>
      </c>
      <c r="O4331" s="48">
        <f t="shared" ca="1" si="483"/>
        <v>451250</v>
      </c>
    </row>
    <row r="4332" spans="1:15" x14ac:dyDescent="0.25">
      <c r="A4332">
        <v>4317</v>
      </c>
      <c r="B4332" s="84">
        <v>35746</v>
      </c>
      <c r="C4332" s="47">
        <v>24.5</v>
      </c>
      <c r="D4332" s="47">
        <v>25.38</v>
      </c>
      <c r="E4332" s="47">
        <v>24</v>
      </c>
      <c r="F4332" s="47">
        <v>25</v>
      </c>
      <c r="G4332" s="48">
        <v>165700</v>
      </c>
      <c r="H4332" s="47">
        <v>4.66</v>
      </c>
      <c r="I4332" s="51">
        <f t="shared" si="477"/>
        <v>0.18640000000000001</v>
      </c>
      <c r="J4332" s="51">
        <f t="shared" ca="1" si="478"/>
        <v>2.5</v>
      </c>
      <c r="K4332" s="47">
        <f t="shared" si="479"/>
        <v>4.57</v>
      </c>
      <c r="L4332" s="47">
        <f t="shared" si="480"/>
        <v>4.7300000000000004</v>
      </c>
      <c r="M4332" s="47">
        <f t="shared" si="481"/>
        <v>4.47</v>
      </c>
      <c r="N4332" s="47">
        <f t="shared" si="482"/>
        <v>4.66</v>
      </c>
      <c r="O4332" s="48">
        <f t="shared" ca="1" si="483"/>
        <v>414250</v>
      </c>
    </row>
    <row r="4333" spans="1:15" x14ac:dyDescent="0.25">
      <c r="A4333">
        <v>4318</v>
      </c>
      <c r="B4333" s="84">
        <v>35745</v>
      </c>
      <c r="C4333" s="47">
        <v>24.5</v>
      </c>
      <c r="D4333" s="47">
        <v>25.25</v>
      </c>
      <c r="E4333" s="47">
        <v>24.5</v>
      </c>
      <c r="F4333" s="47">
        <v>25.25</v>
      </c>
      <c r="G4333" s="48">
        <v>46100</v>
      </c>
      <c r="H4333" s="47">
        <v>4.71</v>
      </c>
      <c r="I4333" s="51">
        <f t="shared" si="477"/>
        <v>0.18653465346534653</v>
      </c>
      <c r="J4333" s="51">
        <f t="shared" ca="1" si="478"/>
        <v>2.5</v>
      </c>
      <c r="K4333" s="47">
        <f t="shared" si="479"/>
        <v>4.57</v>
      </c>
      <c r="L4333" s="47">
        <f t="shared" si="480"/>
        <v>4.71</v>
      </c>
      <c r="M4333" s="47">
        <f t="shared" si="481"/>
        <v>4.57</v>
      </c>
      <c r="N4333" s="47">
        <f t="shared" si="482"/>
        <v>4.71</v>
      </c>
      <c r="O4333" s="48">
        <f t="shared" ca="1" si="483"/>
        <v>115250</v>
      </c>
    </row>
    <row r="4334" spans="1:15" x14ac:dyDescent="0.25">
      <c r="A4334">
        <v>4319</v>
      </c>
      <c r="B4334" s="84">
        <v>35744</v>
      </c>
      <c r="C4334" s="47">
        <v>24.75</v>
      </c>
      <c r="D4334" s="47">
        <v>25</v>
      </c>
      <c r="E4334" s="47">
        <v>24.5</v>
      </c>
      <c r="F4334" s="47">
        <v>24.5</v>
      </c>
      <c r="G4334" s="48">
        <v>16500</v>
      </c>
      <c r="H4334" s="47">
        <v>4.57</v>
      </c>
      <c r="I4334" s="51">
        <f t="shared" si="477"/>
        <v>0.18653061224489798</v>
      </c>
      <c r="J4334" s="51">
        <f t="shared" ca="1" si="478"/>
        <v>2.5</v>
      </c>
      <c r="K4334" s="47">
        <f t="shared" si="479"/>
        <v>4.62</v>
      </c>
      <c r="L4334" s="47">
        <f t="shared" si="480"/>
        <v>4.66</v>
      </c>
      <c r="M4334" s="47">
        <f t="shared" si="481"/>
        <v>4.57</v>
      </c>
      <c r="N4334" s="47">
        <f t="shared" si="482"/>
        <v>4.57</v>
      </c>
      <c r="O4334" s="48">
        <f t="shared" ca="1" si="483"/>
        <v>41250</v>
      </c>
    </row>
    <row r="4335" spans="1:15" x14ac:dyDescent="0.25">
      <c r="A4335">
        <v>4320</v>
      </c>
      <c r="B4335" s="84">
        <v>35741</v>
      </c>
      <c r="C4335" s="47">
        <v>24.5</v>
      </c>
      <c r="D4335" s="47">
        <v>25.87</v>
      </c>
      <c r="E4335" s="47">
        <v>24</v>
      </c>
      <c r="F4335" s="47">
        <v>24.25</v>
      </c>
      <c r="G4335" s="48">
        <v>80400</v>
      </c>
      <c r="H4335" s="47">
        <v>4.5199999999999996</v>
      </c>
      <c r="I4335" s="51">
        <f t="shared" si="477"/>
        <v>0.18639175257731957</v>
      </c>
      <c r="J4335" s="51">
        <f t="shared" ca="1" si="478"/>
        <v>2.5</v>
      </c>
      <c r="K4335" s="47">
        <f t="shared" si="479"/>
        <v>4.57</v>
      </c>
      <c r="L4335" s="47">
        <f t="shared" si="480"/>
        <v>4.82</v>
      </c>
      <c r="M4335" s="47">
        <f t="shared" si="481"/>
        <v>4.47</v>
      </c>
      <c r="N4335" s="47">
        <f t="shared" si="482"/>
        <v>4.5199999999999996</v>
      </c>
      <c r="O4335" s="48">
        <f t="shared" ca="1" si="483"/>
        <v>201000</v>
      </c>
    </row>
    <row r="4336" spans="1:15" x14ac:dyDescent="0.25">
      <c r="A4336">
        <v>4321</v>
      </c>
      <c r="B4336" s="84">
        <v>35740</v>
      </c>
      <c r="C4336" s="47">
        <v>25.5</v>
      </c>
      <c r="D4336" s="47">
        <v>26.37</v>
      </c>
      <c r="E4336" s="47">
        <v>24.94</v>
      </c>
      <c r="F4336" s="47">
        <v>25.25</v>
      </c>
      <c r="G4336" s="48">
        <v>112100</v>
      </c>
      <c r="H4336" s="47">
        <v>4.71</v>
      </c>
      <c r="I4336" s="51">
        <f t="shared" si="477"/>
        <v>0.18653465346534653</v>
      </c>
      <c r="J4336" s="51">
        <f t="shared" ca="1" si="478"/>
        <v>2.5</v>
      </c>
      <c r="K4336" s="47">
        <f t="shared" si="479"/>
        <v>4.76</v>
      </c>
      <c r="L4336" s="47">
        <f t="shared" si="480"/>
        <v>4.92</v>
      </c>
      <c r="M4336" s="47">
        <f t="shared" si="481"/>
        <v>4.6500000000000004</v>
      </c>
      <c r="N4336" s="47">
        <f t="shared" si="482"/>
        <v>4.71</v>
      </c>
      <c r="O4336" s="48">
        <f t="shared" ca="1" si="483"/>
        <v>280250</v>
      </c>
    </row>
    <row r="4337" spans="1:15" x14ac:dyDescent="0.25">
      <c r="A4337">
        <v>4322</v>
      </c>
      <c r="B4337" s="84">
        <v>35739</v>
      </c>
      <c r="C4337" s="47">
        <v>26.75</v>
      </c>
      <c r="D4337" s="47">
        <v>26.75</v>
      </c>
      <c r="E4337" s="47">
        <v>25.38</v>
      </c>
      <c r="F4337" s="47">
        <v>26.06</v>
      </c>
      <c r="G4337" s="48">
        <v>272800</v>
      </c>
      <c r="H4337" s="47">
        <v>4.8600000000000003</v>
      </c>
      <c r="I4337" s="51">
        <f t="shared" si="477"/>
        <v>0.18649270913277055</v>
      </c>
      <c r="J4337" s="51">
        <f t="shared" ca="1" si="478"/>
        <v>2.5</v>
      </c>
      <c r="K4337" s="47">
        <f t="shared" si="479"/>
        <v>4.99</v>
      </c>
      <c r="L4337" s="47">
        <f t="shared" si="480"/>
        <v>4.99</v>
      </c>
      <c r="M4337" s="47">
        <f t="shared" si="481"/>
        <v>4.7300000000000004</v>
      </c>
      <c r="N4337" s="47">
        <f t="shared" si="482"/>
        <v>4.8600000000000003</v>
      </c>
      <c r="O4337" s="48">
        <f t="shared" ca="1" si="483"/>
        <v>682000</v>
      </c>
    </row>
    <row r="4338" spans="1:15" x14ac:dyDescent="0.25">
      <c r="A4338">
        <v>4323</v>
      </c>
      <c r="B4338" s="84">
        <v>35738</v>
      </c>
      <c r="C4338" s="47">
        <v>27.75</v>
      </c>
      <c r="D4338" s="47">
        <v>27.75</v>
      </c>
      <c r="E4338" s="47">
        <v>25.5</v>
      </c>
      <c r="F4338" s="47">
        <v>25.5</v>
      </c>
      <c r="G4338" s="48">
        <v>104900</v>
      </c>
      <c r="H4338" s="47">
        <v>4.75</v>
      </c>
      <c r="I4338" s="51">
        <f t="shared" si="477"/>
        <v>0.18627450980392157</v>
      </c>
      <c r="J4338" s="51">
        <f t="shared" ca="1" si="478"/>
        <v>2.5</v>
      </c>
      <c r="K4338" s="47">
        <f t="shared" si="479"/>
        <v>5.17</v>
      </c>
      <c r="L4338" s="47">
        <f t="shared" si="480"/>
        <v>5.17</v>
      </c>
      <c r="M4338" s="47">
        <f t="shared" si="481"/>
        <v>4.75</v>
      </c>
      <c r="N4338" s="47">
        <f t="shared" si="482"/>
        <v>4.75</v>
      </c>
      <c r="O4338" s="48">
        <f t="shared" ca="1" si="483"/>
        <v>262250</v>
      </c>
    </row>
    <row r="4339" spans="1:15" x14ac:dyDescent="0.25">
      <c r="A4339">
        <v>4324</v>
      </c>
      <c r="B4339" s="84">
        <v>35737</v>
      </c>
      <c r="C4339" s="47">
        <v>27.75</v>
      </c>
      <c r="D4339" s="47">
        <v>27.75</v>
      </c>
      <c r="E4339" s="47">
        <v>27</v>
      </c>
      <c r="F4339" s="47">
        <v>27</v>
      </c>
      <c r="G4339" s="48">
        <v>8000</v>
      </c>
      <c r="H4339" s="47">
        <v>5.03</v>
      </c>
      <c r="I4339" s="51">
        <f t="shared" si="477"/>
        <v>0.18629629629629629</v>
      </c>
      <c r="J4339" s="51">
        <f t="shared" ca="1" si="478"/>
        <v>2.5</v>
      </c>
      <c r="K4339" s="47">
        <f t="shared" si="479"/>
        <v>5.17</v>
      </c>
      <c r="L4339" s="47">
        <f t="shared" si="480"/>
        <v>5.17</v>
      </c>
      <c r="M4339" s="47">
        <f t="shared" si="481"/>
        <v>5.03</v>
      </c>
      <c r="N4339" s="47">
        <f t="shared" si="482"/>
        <v>5.03</v>
      </c>
      <c r="O4339" s="48">
        <f t="shared" ca="1" si="483"/>
        <v>20000</v>
      </c>
    </row>
    <row r="4340" spans="1:15" x14ac:dyDescent="0.25">
      <c r="A4340">
        <v>4325</v>
      </c>
      <c r="B4340" s="84">
        <v>35734</v>
      </c>
      <c r="C4340" s="47">
        <v>26</v>
      </c>
      <c r="D4340" s="47">
        <v>27.5</v>
      </c>
      <c r="E4340" s="47">
        <v>25</v>
      </c>
      <c r="F4340" s="47">
        <v>27.5</v>
      </c>
      <c r="G4340" s="48">
        <v>41200</v>
      </c>
      <c r="H4340" s="47">
        <v>5.12</v>
      </c>
      <c r="I4340" s="51">
        <f t="shared" si="477"/>
        <v>0.1861818181818182</v>
      </c>
      <c r="J4340" s="51">
        <f t="shared" ca="1" si="478"/>
        <v>2.5</v>
      </c>
      <c r="K4340" s="47">
        <f t="shared" si="479"/>
        <v>4.84</v>
      </c>
      <c r="L4340" s="47">
        <f t="shared" si="480"/>
        <v>5.12</v>
      </c>
      <c r="M4340" s="47">
        <f t="shared" si="481"/>
        <v>4.6500000000000004</v>
      </c>
      <c r="N4340" s="47">
        <f t="shared" si="482"/>
        <v>5.12</v>
      </c>
      <c r="O4340" s="48">
        <f t="shared" ca="1" si="483"/>
        <v>103000</v>
      </c>
    </row>
    <row r="4341" spans="1:15" x14ac:dyDescent="0.25">
      <c r="A4341">
        <v>4326</v>
      </c>
      <c r="B4341" s="84">
        <v>35733</v>
      </c>
      <c r="C4341" s="47">
        <v>25.75</v>
      </c>
      <c r="D4341" s="47">
        <v>25.75</v>
      </c>
      <c r="E4341" s="47">
        <v>25</v>
      </c>
      <c r="F4341" s="47">
        <v>25.63</v>
      </c>
      <c r="G4341" s="48">
        <v>53700</v>
      </c>
      <c r="H4341" s="47">
        <v>4.78</v>
      </c>
      <c r="I4341" s="51">
        <f t="shared" si="477"/>
        <v>0.1865001950838861</v>
      </c>
      <c r="J4341" s="51">
        <f t="shared" ca="1" si="478"/>
        <v>2.5</v>
      </c>
      <c r="K4341" s="47">
        <f t="shared" si="479"/>
        <v>4.8</v>
      </c>
      <c r="L4341" s="47">
        <f t="shared" si="480"/>
        <v>4.8</v>
      </c>
      <c r="M4341" s="47">
        <f t="shared" si="481"/>
        <v>4.66</v>
      </c>
      <c r="N4341" s="47">
        <f t="shared" si="482"/>
        <v>4.78</v>
      </c>
      <c r="O4341" s="48">
        <f t="shared" ca="1" si="483"/>
        <v>134250</v>
      </c>
    </row>
    <row r="4342" spans="1:15" x14ac:dyDescent="0.25">
      <c r="A4342">
        <v>4327</v>
      </c>
      <c r="B4342" s="84">
        <v>35732</v>
      </c>
      <c r="C4342" s="47">
        <v>25.5</v>
      </c>
      <c r="D4342" s="47">
        <v>25.87</v>
      </c>
      <c r="E4342" s="47">
        <v>24.75</v>
      </c>
      <c r="F4342" s="47">
        <v>25.56</v>
      </c>
      <c r="G4342" s="48">
        <v>132500</v>
      </c>
      <c r="H4342" s="47">
        <v>4.76</v>
      </c>
      <c r="I4342" s="51">
        <f t="shared" si="477"/>
        <v>0.18622848200312989</v>
      </c>
      <c r="J4342" s="51">
        <f t="shared" ca="1" si="478"/>
        <v>2.5</v>
      </c>
      <c r="K4342" s="47">
        <f t="shared" si="479"/>
        <v>4.75</v>
      </c>
      <c r="L4342" s="47">
        <f t="shared" si="480"/>
        <v>4.82</v>
      </c>
      <c r="M4342" s="47">
        <f t="shared" si="481"/>
        <v>4.6100000000000003</v>
      </c>
      <c r="N4342" s="47">
        <f t="shared" si="482"/>
        <v>4.76</v>
      </c>
      <c r="O4342" s="48">
        <f t="shared" ca="1" si="483"/>
        <v>331250</v>
      </c>
    </row>
    <row r="4343" spans="1:15" x14ac:dyDescent="0.25">
      <c r="A4343">
        <v>4328</v>
      </c>
      <c r="B4343" s="84">
        <v>35731</v>
      </c>
      <c r="C4343" s="47">
        <v>22.87</v>
      </c>
      <c r="D4343" s="47">
        <v>26.87</v>
      </c>
      <c r="E4343" s="47">
        <v>22.87</v>
      </c>
      <c r="F4343" s="47">
        <v>24.75</v>
      </c>
      <c r="G4343" s="48">
        <v>186500</v>
      </c>
      <c r="H4343" s="47">
        <v>4.6100000000000003</v>
      </c>
      <c r="I4343" s="51">
        <f t="shared" si="477"/>
        <v>0.18626262626262627</v>
      </c>
      <c r="J4343" s="51">
        <f t="shared" ca="1" si="478"/>
        <v>2.5</v>
      </c>
      <c r="K4343" s="47">
        <f t="shared" si="479"/>
        <v>4.26</v>
      </c>
      <c r="L4343" s="47">
        <f t="shared" si="480"/>
        <v>5</v>
      </c>
      <c r="M4343" s="47">
        <f t="shared" si="481"/>
        <v>4.26</v>
      </c>
      <c r="N4343" s="47">
        <f t="shared" si="482"/>
        <v>4.6100000000000003</v>
      </c>
      <c r="O4343" s="48">
        <f t="shared" ca="1" si="483"/>
        <v>466250</v>
      </c>
    </row>
    <row r="4344" spans="1:15" x14ac:dyDescent="0.25">
      <c r="A4344">
        <v>4329</v>
      </c>
      <c r="B4344" s="84">
        <v>35730</v>
      </c>
      <c r="C4344" s="47">
        <v>27.5</v>
      </c>
      <c r="D4344" s="47">
        <v>27.5</v>
      </c>
      <c r="E4344" s="47">
        <v>23.25</v>
      </c>
      <c r="F4344" s="47">
        <v>26</v>
      </c>
      <c r="G4344" s="48">
        <v>266800</v>
      </c>
      <c r="H4344" s="47">
        <v>4.8499999999999996</v>
      </c>
      <c r="I4344" s="51">
        <f t="shared" si="477"/>
        <v>0.18653846153846151</v>
      </c>
      <c r="J4344" s="51">
        <f t="shared" ca="1" si="478"/>
        <v>2.5</v>
      </c>
      <c r="K4344" s="47">
        <f t="shared" si="479"/>
        <v>5.13</v>
      </c>
      <c r="L4344" s="47">
        <f t="shared" si="480"/>
        <v>5.13</v>
      </c>
      <c r="M4344" s="47">
        <f t="shared" si="481"/>
        <v>4.34</v>
      </c>
      <c r="N4344" s="47">
        <f t="shared" si="482"/>
        <v>4.8499999999999996</v>
      </c>
      <c r="O4344" s="48">
        <f t="shared" ca="1" si="483"/>
        <v>667000</v>
      </c>
    </row>
    <row r="4345" spans="1:15" x14ac:dyDescent="0.25">
      <c r="A4345">
        <v>4330</v>
      </c>
      <c r="B4345" s="84">
        <v>35727</v>
      </c>
      <c r="C4345" s="47">
        <v>29.25</v>
      </c>
      <c r="D4345" s="47">
        <v>29.75</v>
      </c>
      <c r="E4345" s="47">
        <v>27.63</v>
      </c>
      <c r="F4345" s="47">
        <v>27.75</v>
      </c>
      <c r="G4345" s="48">
        <v>563700</v>
      </c>
      <c r="H4345" s="47">
        <v>5.17</v>
      </c>
      <c r="I4345" s="51">
        <f t="shared" si="477"/>
        <v>0.18630630630630629</v>
      </c>
      <c r="J4345" s="51">
        <f t="shared" ca="1" si="478"/>
        <v>2.5</v>
      </c>
      <c r="K4345" s="47">
        <f t="shared" si="479"/>
        <v>5.45</v>
      </c>
      <c r="L4345" s="47">
        <f t="shared" si="480"/>
        <v>5.54</v>
      </c>
      <c r="M4345" s="47">
        <f t="shared" si="481"/>
        <v>5.15</v>
      </c>
      <c r="N4345" s="47">
        <f t="shared" si="482"/>
        <v>5.17</v>
      </c>
      <c r="O4345" s="48">
        <f t="shared" ca="1" si="483"/>
        <v>1409250</v>
      </c>
    </row>
    <row r="4346" spans="1:15" x14ac:dyDescent="0.25">
      <c r="A4346">
        <v>4331</v>
      </c>
      <c r="B4346" s="84">
        <v>35726</v>
      </c>
      <c r="C4346" s="47">
        <v>29.25</v>
      </c>
      <c r="D4346" s="47">
        <v>30.13</v>
      </c>
      <c r="E4346" s="47">
        <v>29.25</v>
      </c>
      <c r="F4346" s="47">
        <v>29.5</v>
      </c>
      <c r="G4346" s="48">
        <v>563200</v>
      </c>
      <c r="H4346" s="47">
        <v>5.5</v>
      </c>
      <c r="I4346" s="51">
        <f t="shared" si="477"/>
        <v>0.1864406779661017</v>
      </c>
      <c r="J4346" s="51">
        <f t="shared" ca="1" si="478"/>
        <v>2.5</v>
      </c>
      <c r="K4346" s="47">
        <f t="shared" si="479"/>
        <v>5.45</v>
      </c>
      <c r="L4346" s="47">
        <f t="shared" si="480"/>
        <v>5.62</v>
      </c>
      <c r="M4346" s="47">
        <f t="shared" si="481"/>
        <v>5.45</v>
      </c>
      <c r="N4346" s="47">
        <f t="shared" si="482"/>
        <v>5.5</v>
      </c>
      <c r="O4346" s="48">
        <f t="shared" ca="1" si="483"/>
        <v>1408000</v>
      </c>
    </row>
    <row r="4347" spans="1:15" x14ac:dyDescent="0.25">
      <c r="A4347">
        <v>4332</v>
      </c>
      <c r="B4347" s="84">
        <v>35725</v>
      </c>
      <c r="C4347" s="47">
        <v>28.75</v>
      </c>
      <c r="D4347" s="47">
        <v>30.87</v>
      </c>
      <c r="E4347" s="47">
        <v>28.5</v>
      </c>
      <c r="F4347" s="47">
        <v>30.25</v>
      </c>
      <c r="G4347" s="48">
        <v>238400</v>
      </c>
      <c r="H4347" s="47">
        <v>5.64</v>
      </c>
      <c r="I4347" s="51">
        <f t="shared" si="477"/>
        <v>0.18644628099173552</v>
      </c>
      <c r="J4347" s="51">
        <f t="shared" ca="1" si="478"/>
        <v>2.5</v>
      </c>
      <c r="K4347" s="47">
        <f t="shared" si="479"/>
        <v>5.36</v>
      </c>
      <c r="L4347" s="47">
        <f t="shared" si="480"/>
        <v>5.76</v>
      </c>
      <c r="M4347" s="47">
        <f t="shared" si="481"/>
        <v>5.31</v>
      </c>
      <c r="N4347" s="47">
        <f t="shared" si="482"/>
        <v>5.64</v>
      </c>
      <c r="O4347" s="48">
        <f t="shared" ca="1" si="483"/>
        <v>596000</v>
      </c>
    </row>
    <row r="4348" spans="1:15" x14ac:dyDescent="0.25">
      <c r="A4348">
        <v>4333</v>
      </c>
      <c r="B4348" s="84">
        <v>35724</v>
      </c>
      <c r="C4348" s="47">
        <v>27.13</v>
      </c>
      <c r="D4348" s="47">
        <v>28.75</v>
      </c>
      <c r="E4348" s="47">
        <v>26.87</v>
      </c>
      <c r="F4348" s="47">
        <v>28.5</v>
      </c>
      <c r="G4348" s="48">
        <v>336000</v>
      </c>
      <c r="H4348" s="47">
        <v>5.31</v>
      </c>
      <c r="I4348" s="51">
        <f t="shared" si="477"/>
        <v>0.18631578947368418</v>
      </c>
      <c r="J4348" s="51">
        <f t="shared" ca="1" si="478"/>
        <v>2.5</v>
      </c>
      <c r="K4348" s="47">
        <f t="shared" si="479"/>
        <v>5.05</v>
      </c>
      <c r="L4348" s="47">
        <f t="shared" si="480"/>
        <v>5.36</v>
      </c>
      <c r="M4348" s="47">
        <f t="shared" si="481"/>
        <v>5.01</v>
      </c>
      <c r="N4348" s="47">
        <f t="shared" si="482"/>
        <v>5.31</v>
      </c>
      <c r="O4348" s="48">
        <f t="shared" ca="1" si="483"/>
        <v>840000</v>
      </c>
    </row>
    <row r="4349" spans="1:15" x14ac:dyDescent="0.25">
      <c r="A4349">
        <v>4334</v>
      </c>
      <c r="B4349" s="84">
        <v>35723</v>
      </c>
      <c r="C4349" s="47">
        <v>27</v>
      </c>
      <c r="D4349" s="47">
        <v>27</v>
      </c>
      <c r="E4349" s="47">
        <v>26.63</v>
      </c>
      <c r="F4349" s="47">
        <v>26.75</v>
      </c>
      <c r="G4349" s="48">
        <v>58800</v>
      </c>
      <c r="H4349" s="47">
        <v>4.9800000000000004</v>
      </c>
      <c r="I4349" s="51">
        <f t="shared" si="477"/>
        <v>0.18616822429906543</v>
      </c>
      <c r="J4349" s="51">
        <f t="shared" ca="1" si="478"/>
        <v>2.5</v>
      </c>
      <c r="K4349" s="47">
        <f t="shared" si="479"/>
        <v>5.03</v>
      </c>
      <c r="L4349" s="47">
        <f t="shared" si="480"/>
        <v>5.03</v>
      </c>
      <c r="M4349" s="47">
        <f t="shared" si="481"/>
        <v>4.96</v>
      </c>
      <c r="N4349" s="47">
        <f t="shared" si="482"/>
        <v>4.9800000000000004</v>
      </c>
      <c r="O4349" s="48">
        <f t="shared" ca="1" si="483"/>
        <v>147000</v>
      </c>
    </row>
    <row r="4350" spans="1:15" x14ac:dyDescent="0.25">
      <c r="A4350">
        <v>4335</v>
      </c>
      <c r="B4350" s="84">
        <v>35720</v>
      </c>
      <c r="C4350" s="47">
        <v>26.75</v>
      </c>
      <c r="D4350" s="47">
        <v>27</v>
      </c>
      <c r="E4350" s="47">
        <v>26.75</v>
      </c>
      <c r="F4350" s="47">
        <v>26.81</v>
      </c>
      <c r="G4350" s="48">
        <v>16000</v>
      </c>
      <c r="H4350" s="47">
        <v>5</v>
      </c>
      <c r="I4350" s="51">
        <f t="shared" si="477"/>
        <v>0.18649757553151811</v>
      </c>
      <c r="J4350" s="51">
        <f t="shared" ca="1" si="478"/>
        <v>2.5</v>
      </c>
      <c r="K4350" s="47">
        <f t="shared" si="479"/>
        <v>4.99</v>
      </c>
      <c r="L4350" s="47">
        <f t="shared" si="480"/>
        <v>5.04</v>
      </c>
      <c r="M4350" s="47">
        <f t="shared" si="481"/>
        <v>4.99</v>
      </c>
      <c r="N4350" s="47">
        <f t="shared" si="482"/>
        <v>5</v>
      </c>
      <c r="O4350" s="48">
        <f t="shared" ca="1" si="483"/>
        <v>40000</v>
      </c>
    </row>
    <row r="4351" spans="1:15" x14ac:dyDescent="0.25">
      <c r="A4351">
        <v>4336</v>
      </c>
      <c r="B4351" s="84">
        <v>35719</v>
      </c>
      <c r="C4351" s="47">
        <v>26.63</v>
      </c>
      <c r="D4351" s="47">
        <v>27.25</v>
      </c>
      <c r="E4351" s="47">
        <v>26.63</v>
      </c>
      <c r="F4351" s="47">
        <v>26.63</v>
      </c>
      <c r="G4351" s="48">
        <v>98100</v>
      </c>
      <c r="H4351" s="47">
        <v>4.96</v>
      </c>
      <c r="I4351" s="51">
        <f t="shared" si="477"/>
        <v>0.18625610214044311</v>
      </c>
      <c r="J4351" s="51">
        <f t="shared" ca="1" si="478"/>
        <v>2.5</v>
      </c>
      <c r="K4351" s="47">
        <f t="shared" si="479"/>
        <v>4.96</v>
      </c>
      <c r="L4351" s="47">
        <f t="shared" si="480"/>
        <v>5.08</v>
      </c>
      <c r="M4351" s="47">
        <f t="shared" si="481"/>
        <v>4.96</v>
      </c>
      <c r="N4351" s="47">
        <f t="shared" si="482"/>
        <v>4.96</v>
      </c>
      <c r="O4351" s="48">
        <f t="shared" ca="1" si="483"/>
        <v>245250</v>
      </c>
    </row>
    <row r="4352" spans="1:15" x14ac:dyDescent="0.25">
      <c r="A4352">
        <v>4337</v>
      </c>
      <c r="B4352" s="84">
        <v>35718</v>
      </c>
      <c r="C4352" s="47">
        <v>27</v>
      </c>
      <c r="D4352" s="47">
        <v>27</v>
      </c>
      <c r="E4352" s="47">
        <v>26.5</v>
      </c>
      <c r="F4352" s="47">
        <v>27</v>
      </c>
      <c r="G4352" s="48">
        <v>34900</v>
      </c>
      <c r="H4352" s="47">
        <v>5.03</v>
      </c>
      <c r="I4352" s="51">
        <f t="shared" si="477"/>
        <v>0.18629629629629629</v>
      </c>
      <c r="J4352" s="51">
        <f t="shared" ca="1" si="478"/>
        <v>2.5</v>
      </c>
      <c r="K4352" s="47">
        <f t="shared" si="479"/>
        <v>5.03</v>
      </c>
      <c r="L4352" s="47">
        <f t="shared" si="480"/>
        <v>5.03</v>
      </c>
      <c r="M4352" s="47">
        <f t="shared" si="481"/>
        <v>4.9400000000000004</v>
      </c>
      <c r="N4352" s="47">
        <f t="shared" si="482"/>
        <v>5.03</v>
      </c>
      <c r="O4352" s="48">
        <f t="shared" ca="1" si="483"/>
        <v>87250</v>
      </c>
    </row>
    <row r="4353" spans="1:15" x14ac:dyDescent="0.25">
      <c r="A4353">
        <v>4338</v>
      </c>
      <c r="B4353" s="84">
        <v>35717</v>
      </c>
      <c r="C4353" s="47">
        <v>26.5</v>
      </c>
      <c r="D4353" s="47">
        <v>27.37</v>
      </c>
      <c r="E4353" s="47">
        <v>26.5</v>
      </c>
      <c r="F4353" s="47">
        <v>26.81</v>
      </c>
      <c r="G4353" s="48">
        <v>286000</v>
      </c>
      <c r="H4353" s="47">
        <v>5</v>
      </c>
      <c r="I4353" s="51">
        <f t="shared" si="477"/>
        <v>0.18649757553151811</v>
      </c>
      <c r="J4353" s="51">
        <f t="shared" ca="1" si="478"/>
        <v>2.5</v>
      </c>
      <c r="K4353" s="47">
        <f t="shared" si="479"/>
        <v>4.9400000000000004</v>
      </c>
      <c r="L4353" s="47">
        <f t="shared" si="480"/>
        <v>5.0999999999999996</v>
      </c>
      <c r="M4353" s="47">
        <f t="shared" si="481"/>
        <v>4.9400000000000004</v>
      </c>
      <c r="N4353" s="47">
        <f t="shared" si="482"/>
        <v>5</v>
      </c>
      <c r="O4353" s="48">
        <f t="shared" ca="1" si="483"/>
        <v>715000</v>
      </c>
    </row>
    <row r="4354" spans="1:15" x14ac:dyDescent="0.25">
      <c r="A4354">
        <v>4339</v>
      </c>
      <c r="B4354" s="84">
        <v>35716</v>
      </c>
      <c r="C4354" s="47">
        <v>26.25</v>
      </c>
      <c r="D4354" s="47">
        <v>26.87</v>
      </c>
      <c r="E4354" s="47">
        <v>25.38</v>
      </c>
      <c r="F4354" s="47">
        <v>26.5</v>
      </c>
      <c r="G4354" s="48">
        <v>60100</v>
      </c>
      <c r="H4354" s="47">
        <v>4.9400000000000004</v>
      </c>
      <c r="I4354" s="51">
        <f t="shared" si="477"/>
        <v>0.18641509433962267</v>
      </c>
      <c r="J4354" s="51">
        <f t="shared" ca="1" si="478"/>
        <v>2.5</v>
      </c>
      <c r="K4354" s="47">
        <f t="shared" si="479"/>
        <v>4.8899999999999997</v>
      </c>
      <c r="L4354" s="47">
        <f t="shared" si="480"/>
        <v>5.01</v>
      </c>
      <c r="M4354" s="47">
        <f t="shared" si="481"/>
        <v>4.7300000000000004</v>
      </c>
      <c r="N4354" s="47">
        <f t="shared" si="482"/>
        <v>4.9400000000000004</v>
      </c>
      <c r="O4354" s="48">
        <f t="shared" ca="1" si="483"/>
        <v>150250</v>
      </c>
    </row>
    <row r="4355" spans="1:15" x14ac:dyDescent="0.25">
      <c r="A4355">
        <v>4340</v>
      </c>
      <c r="B4355" s="84">
        <v>35713</v>
      </c>
      <c r="C4355" s="47">
        <v>25.75</v>
      </c>
      <c r="D4355" s="47">
        <v>26.25</v>
      </c>
      <c r="E4355" s="47">
        <v>25.38</v>
      </c>
      <c r="F4355" s="47">
        <v>26</v>
      </c>
      <c r="G4355" s="48">
        <v>9600</v>
      </c>
      <c r="H4355" s="47">
        <v>4.8499999999999996</v>
      </c>
      <c r="I4355" s="51">
        <f t="shared" si="477"/>
        <v>0.18653846153846151</v>
      </c>
      <c r="J4355" s="51">
        <f t="shared" ca="1" si="478"/>
        <v>2.5</v>
      </c>
      <c r="K4355" s="47">
        <f t="shared" si="479"/>
        <v>4.8</v>
      </c>
      <c r="L4355" s="47">
        <f t="shared" si="480"/>
        <v>4.9000000000000004</v>
      </c>
      <c r="M4355" s="47">
        <f t="shared" si="481"/>
        <v>4.7300000000000004</v>
      </c>
      <c r="N4355" s="47">
        <f t="shared" si="482"/>
        <v>4.8499999999999996</v>
      </c>
      <c r="O4355" s="48">
        <f t="shared" ca="1" si="483"/>
        <v>24000</v>
      </c>
    </row>
    <row r="4356" spans="1:15" x14ac:dyDescent="0.25">
      <c r="A4356">
        <v>4341</v>
      </c>
      <c r="B4356" s="84">
        <v>35712</v>
      </c>
      <c r="C4356" s="47">
        <v>27</v>
      </c>
      <c r="D4356" s="47">
        <v>27</v>
      </c>
      <c r="E4356" s="47">
        <v>26</v>
      </c>
      <c r="F4356" s="47">
        <v>26.25</v>
      </c>
      <c r="G4356" s="48">
        <v>175700</v>
      </c>
      <c r="H4356" s="47">
        <v>4.8899999999999997</v>
      </c>
      <c r="I4356" s="51">
        <f t="shared" si="477"/>
        <v>0.18628571428571428</v>
      </c>
      <c r="J4356" s="51">
        <f t="shared" ca="1" si="478"/>
        <v>2.5</v>
      </c>
      <c r="K4356" s="47">
        <f t="shared" si="479"/>
        <v>5.03</v>
      </c>
      <c r="L4356" s="47">
        <f t="shared" si="480"/>
        <v>5.03</v>
      </c>
      <c r="M4356" s="47">
        <f t="shared" si="481"/>
        <v>4.84</v>
      </c>
      <c r="N4356" s="47">
        <f t="shared" si="482"/>
        <v>4.8899999999999997</v>
      </c>
      <c r="O4356" s="48">
        <f t="shared" ca="1" si="483"/>
        <v>439250</v>
      </c>
    </row>
    <row r="4357" spans="1:15" x14ac:dyDescent="0.25">
      <c r="A4357">
        <v>4342</v>
      </c>
      <c r="B4357" s="84">
        <v>35711</v>
      </c>
      <c r="C4357" s="47">
        <v>27</v>
      </c>
      <c r="D4357" s="47">
        <v>27</v>
      </c>
      <c r="E4357" s="47">
        <v>26.63</v>
      </c>
      <c r="F4357" s="47">
        <v>27</v>
      </c>
      <c r="G4357" s="48">
        <v>28500</v>
      </c>
      <c r="H4357" s="47">
        <v>5.03</v>
      </c>
      <c r="I4357" s="51">
        <f t="shared" si="477"/>
        <v>0.18629629629629629</v>
      </c>
      <c r="J4357" s="51">
        <f t="shared" ca="1" si="478"/>
        <v>2.5</v>
      </c>
      <c r="K4357" s="47">
        <f t="shared" si="479"/>
        <v>5.03</v>
      </c>
      <c r="L4357" s="47">
        <f t="shared" si="480"/>
        <v>5.03</v>
      </c>
      <c r="M4357" s="47">
        <f t="shared" si="481"/>
        <v>4.96</v>
      </c>
      <c r="N4357" s="47">
        <f t="shared" si="482"/>
        <v>5.03</v>
      </c>
      <c r="O4357" s="48">
        <f t="shared" ca="1" si="483"/>
        <v>71250</v>
      </c>
    </row>
    <row r="4358" spans="1:15" x14ac:dyDescent="0.25">
      <c r="A4358">
        <v>4343</v>
      </c>
      <c r="B4358" s="84">
        <v>35710</v>
      </c>
      <c r="C4358" s="47">
        <v>26.37</v>
      </c>
      <c r="D4358" s="47">
        <v>27</v>
      </c>
      <c r="E4358" s="47">
        <v>26.37</v>
      </c>
      <c r="F4358" s="47">
        <v>26.87</v>
      </c>
      <c r="G4358" s="48">
        <v>41600</v>
      </c>
      <c r="H4358" s="47">
        <v>5.01</v>
      </c>
      <c r="I4358" s="51">
        <f t="shared" si="477"/>
        <v>0.18645329363602528</v>
      </c>
      <c r="J4358" s="51">
        <f t="shared" ca="1" si="478"/>
        <v>2.5</v>
      </c>
      <c r="K4358" s="47">
        <f t="shared" si="479"/>
        <v>4.92</v>
      </c>
      <c r="L4358" s="47">
        <f t="shared" si="480"/>
        <v>5.03</v>
      </c>
      <c r="M4358" s="47">
        <f t="shared" si="481"/>
        <v>4.92</v>
      </c>
      <c r="N4358" s="47">
        <f t="shared" si="482"/>
        <v>5.01</v>
      </c>
      <c r="O4358" s="48">
        <f t="shared" ca="1" si="483"/>
        <v>104000</v>
      </c>
    </row>
    <row r="4359" spans="1:15" x14ac:dyDescent="0.25">
      <c r="A4359">
        <v>4344</v>
      </c>
      <c r="B4359" s="84">
        <v>35709</v>
      </c>
      <c r="C4359" s="47">
        <v>26.75</v>
      </c>
      <c r="D4359" s="47">
        <v>27</v>
      </c>
      <c r="E4359" s="47">
        <v>26.37</v>
      </c>
      <c r="F4359" s="47">
        <v>26.37</v>
      </c>
      <c r="G4359" s="48">
        <v>41700</v>
      </c>
      <c r="H4359" s="47">
        <v>4.91</v>
      </c>
      <c r="I4359" s="51">
        <f t="shared" si="477"/>
        <v>0.18619643534319302</v>
      </c>
      <c r="J4359" s="51">
        <f t="shared" ca="1" si="478"/>
        <v>2.5</v>
      </c>
      <c r="K4359" s="47">
        <f t="shared" si="479"/>
        <v>4.9800000000000004</v>
      </c>
      <c r="L4359" s="47">
        <f t="shared" si="480"/>
        <v>5.03</v>
      </c>
      <c r="M4359" s="47">
        <f t="shared" si="481"/>
        <v>4.91</v>
      </c>
      <c r="N4359" s="47">
        <f t="shared" si="482"/>
        <v>4.91</v>
      </c>
      <c r="O4359" s="48">
        <f t="shared" ca="1" si="483"/>
        <v>104250</v>
      </c>
    </row>
    <row r="4360" spans="1:15" x14ac:dyDescent="0.25">
      <c r="A4360">
        <v>4345</v>
      </c>
      <c r="B4360" s="84">
        <v>35706</v>
      </c>
      <c r="C4360" s="47">
        <v>27</v>
      </c>
      <c r="D4360" s="47">
        <v>27</v>
      </c>
      <c r="E4360" s="47">
        <v>26.5</v>
      </c>
      <c r="F4360" s="47">
        <v>26.75</v>
      </c>
      <c r="G4360" s="48">
        <v>49300</v>
      </c>
      <c r="H4360" s="47">
        <v>4.9800000000000004</v>
      </c>
      <c r="I4360" s="51">
        <f t="shared" si="477"/>
        <v>0.18616822429906543</v>
      </c>
      <c r="J4360" s="51">
        <f t="shared" ca="1" si="478"/>
        <v>2.5</v>
      </c>
      <c r="K4360" s="47">
        <f t="shared" si="479"/>
        <v>5.03</v>
      </c>
      <c r="L4360" s="47">
        <f t="shared" si="480"/>
        <v>5.03</v>
      </c>
      <c r="M4360" s="47">
        <f t="shared" si="481"/>
        <v>4.93</v>
      </c>
      <c r="N4360" s="47">
        <f t="shared" si="482"/>
        <v>4.9800000000000004</v>
      </c>
      <c r="O4360" s="48">
        <f t="shared" ca="1" si="483"/>
        <v>123250</v>
      </c>
    </row>
    <row r="4361" spans="1:15" x14ac:dyDescent="0.25">
      <c r="A4361">
        <v>4346</v>
      </c>
      <c r="B4361" s="84">
        <v>35705</v>
      </c>
      <c r="C4361" s="47">
        <v>26.87</v>
      </c>
      <c r="D4361" s="47">
        <v>27</v>
      </c>
      <c r="E4361" s="47">
        <v>26.75</v>
      </c>
      <c r="F4361" s="47">
        <v>27</v>
      </c>
      <c r="G4361" s="48">
        <v>150000</v>
      </c>
      <c r="H4361" s="47">
        <v>5.03</v>
      </c>
      <c r="I4361" s="51">
        <f t="shared" si="477"/>
        <v>0.18629629629629629</v>
      </c>
      <c r="J4361" s="51">
        <f t="shared" ca="1" si="478"/>
        <v>2.5</v>
      </c>
      <c r="K4361" s="47">
        <f t="shared" si="479"/>
        <v>5.01</v>
      </c>
      <c r="L4361" s="47">
        <f t="shared" si="480"/>
        <v>5.03</v>
      </c>
      <c r="M4361" s="47">
        <f t="shared" si="481"/>
        <v>4.9800000000000004</v>
      </c>
      <c r="N4361" s="47">
        <f t="shared" si="482"/>
        <v>5.03</v>
      </c>
      <c r="O4361" s="48">
        <f t="shared" ca="1" si="483"/>
        <v>375000</v>
      </c>
    </row>
    <row r="4362" spans="1:15" x14ac:dyDescent="0.25">
      <c r="A4362">
        <v>4347</v>
      </c>
      <c r="B4362" s="84">
        <v>35704</v>
      </c>
      <c r="C4362" s="47">
        <v>26.87</v>
      </c>
      <c r="D4362" s="47">
        <v>26.87</v>
      </c>
      <c r="E4362" s="47">
        <v>26.25</v>
      </c>
      <c r="F4362" s="47">
        <v>26.87</v>
      </c>
      <c r="G4362" s="48">
        <v>72400</v>
      </c>
      <c r="H4362" s="47">
        <v>5.01</v>
      </c>
      <c r="I4362" s="51">
        <f t="shared" si="477"/>
        <v>0.18645329363602528</v>
      </c>
      <c r="J4362" s="51">
        <f t="shared" ca="1" si="478"/>
        <v>2.5</v>
      </c>
      <c r="K4362" s="47">
        <f t="shared" si="479"/>
        <v>5.01</v>
      </c>
      <c r="L4362" s="47">
        <f t="shared" si="480"/>
        <v>5.01</v>
      </c>
      <c r="M4362" s="47">
        <f t="shared" si="481"/>
        <v>4.8899999999999997</v>
      </c>
      <c r="N4362" s="47">
        <f t="shared" si="482"/>
        <v>5.01</v>
      </c>
      <c r="O4362" s="48">
        <f t="shared" ca="1" si="483"/>
        <v>181000</v>
      </c>
    </row>
    <row r="4363" spans="1:15" x14ac:dyDescent="0.25">
      <c r="A4363">
        <v>4348</v>
      </c>
      <c r="B4363" s="84">
        <v>35703</v>
      </c>
      <c r="C4363" s="47">
        <v>24.75</v>
      </c>
      <c r="D4363" s="47">
        <v>27.63</v>
      </c>
      <c r="E4363" s="47">
        <v>24.75</v>
      </c>
      <c r="F4363" s="47">
        <v>27.63</v>
      </c>
      <c r="G4363" s="48">
        <v>264800</v>
      </c>
      <c r="H4363" s="47">
        <v>5.15</v>
      </c>
      <c r="I4363" s="51">
        <f t="shared" si="477"/>
        <v>0.18639160332971411</v>
      </c>
      <c r="J4363" s="51">
        <f t="shared" ca="1" si="478"/>
        <v>2.5</v>
      </c>
      <c r="K4363" s="47">
        <f t="shared" si="479"/>
        <v>4.6100000000000003</v>
      </c>
      <c r="L4363" s="47">
        <f t="shared" si="480"/>
        <v>5.15</v>
      </c>
      <c r="M4363" s="47">
        <f t="shared" si="481"/>
        <v>4.6100000000000003</v>
      </c>
      <c r="N4363" s="47">
        <f t="shared" si="482"/>
        <v>5.15</v>
      </c>
      <c r="O4363" s="48">
        <f t="shared" ca="1" si="483"/>
        <v>662000</v>
      </c>
    </row>
    <row r="4364" spans="1:15" x14ac:dyDescent="0.25">
      <c r="A4364">
        <v>4349</v>
      </c>
      <c r="B4364" s="84">
        <v>35702</v>
      </c>
      <c r="C4364" s="47">
        <v>25</v>
      </c>
      <c r="D4364" s="47">
        <v>25.63</v>
      </c>
      <c r="E4364" s="47">
        <v>24.75</v>
      </c>
      <c r="F4364" s="47">
        <v>25.63</v>
      </c>
      <c r="G4364" s="48">
        <v>175700</v>
      </c>
      <c r="H4364" s="47">
        <v>4.78</v>
      </c>
      <c r="I4364" s="51">
        <f t="shared" si="477"/>
        <v>0.1865001950838861</v>
      </c>
      <c r="J4364" s="51">
        <f t="shared" ca="1" si="478"/>
        <v>2.5</v>
      </c>
      <c r="K4364" s="47">
        <f t="shared" si="479"/>
        <v>4.66</v>
      </c>
      <c r="L4364" s="47">
        <f t="shared" si="480"/>
        <v>4.78</v>
      </c>
      <c r="M4364" s="47">
        <f t="shared" si="481"/>
        <v>4.62</v>
      </c>
      <c r="N4364" s="47">
        <f t="shared" si="482"/>
        <v>4.78</v>
      </c>
      <c r="O4364" s="48">
        <f t="shared" ca="1" si="483"/>
        <v>439250</v>
      </c>
    </row>
    <row r="4365" spans="1:15" x14ac:dyDescent="0.25">
      <c r="A4365">
        <v>4350</v>
      </c>
      <c r="B4365" s="84">
        <v>35699</v>
      </c>
      <c r="C4365" s="47">
        <v>25.75</v>
      </c>
      <c r="D4365" s="47">
        <v>26</v>
      </c>
      <c r="E4365" s="47">
        <v>25</v>
      </c>
      <c r="F4365" s="47">
        <v>25</v>
      </c>
      <c r="G4365" s="48">
        <v>17600</v>
      </c>
      <c r="H4365" s="47">
        <v>4.66</v>
      </c>
      <c r="I4365" s="51">
        <f t="shared" si="477"/>
        <v>0.18640000000000001</v>
      </c>
      <c r="J4365" s="51">
        <f t="shared" ca="1" si="478"/>
        <v>2.5</v>
      </c>
      <c r="K4365" s="47">
        <f t="shared" si="479"/>
        <v>4.8</v>
      </c>
      <c r="L4365" s="47">
        <f t="shared" si="480"/>
        <v>4.8499999999999996</v>
      </c>
      <c r="M4365" s="47">
        <f t="shared" si="481"/>
        <v>4.66</v>
      </c>
      <c r="N4365" s="47">
        <f t="shared" si="482"/>
        <v>4.66</v>
      </c>
      <c r="O4365" s="48">
        <f t="shared" ca="1" si="483"/>
        <v>44000</v>
      </c>
    </row>
    <row r="4366" spans="1:15" x14ac:dyDescent="0.25">
      <c r="A4366">
        <v>4351</v>
      </c>
      <c r="B4366" s="84">
        <v>35698</v>
      </c>
      <c r="C4366" s="47">
        <v>26.37</v>
      </c>
      <c r="D4366" s="47">
        <v>26.5</v>
      </c>
      <c r="E4366" s="47">
        <v>25.63</v>
      </c>
      <c r="F4366" s="47">
        <v>25.75</v>
      </c>
      <c r="G4366" s="48">
        <v>60400</v>
      </c>
      <c r="H4366" s="47">
        <v>4.8</v>
      </c>
      <c r="I4366" s="51">
        <f t="shared" si="477"/>
        <v>0.18640776699029127</v>
      </c>
      <c r="J4366" s="51">
        <f t="shared" ca="1" si="478"/>
        <v>2.5</v>
      </c>
      <c r="K4366" s="47">
        <f t="shared" si="479"/>
        <v>4.92</v>
      </c>
      <c r="L4366" s="47">
        <f t="shared" si="480"/>
        <v>4.9400000000000004</v>
      </c>
      <c r="M4366" s="47">
        <f t="shared" si="481"/>
        <v>4.78</v>
      </c>
      <c r="N4366" s="47">
        <f t="shared" si="482"/>
        <v>4.8</v>
      </c>
      <c r="O4366" s="48">
        <f t="shared" ca="1" si="483"/>
        <v>151000</v>
      </c>
    </row>
    <row r="4367" spans="1:15" x14ac:dyDescent="0.25">
      <c r="A4367">
        <v>4352</v>
      </c>
      <c r="B4367" s="84">
        <v>35697</v>
      </c>
      <c r="C4367" s="47">
        <v>26</v>
      </c>
      <c r="D4367" s="47">
        <v>26.37</v>
      </c>
      <c r="E4367" s="47">
        <v>25.38</v>
      </c>
      <c r="F4367" s="47">
        <v>25.87</v>
      </c>
      <c r="G4367" s="48">
        <v>129200</v>
      </c>
      <c r="H4367" s="47">
        <v>4.82</v>
      </c>
      <c r="I4367" s="51">
        <f t="shared" si="477"/>
        <v>0.18631619636644764</v>
      </c>
      <c r="J4367" s="51">
        <f t="shared" ca="1" si="478"/>
        <v>2.5</v>
      </c>
      <c r="K4367" s="47">
        <f t="shared" si="479"/>
        <v>4.84</v>
      </c>
      <c r="L4367" s="47">
        <f t="shared" si="480"/>
        <v>4.91</v>
      </c>
      <c r="M4367" s="47">
        <f t="shared" si="481"/>
        <v>4.7300000000000004</v>
      </c>
      <c r="N4367" s="47">
        <f t="shared" si="482"/>
        <v>4.82</v>
      </c>
      <c r="O4367" s="48">
        <f t="shared" ca="1" si="483"/>
        <v>323000</v>
      </c>
    </row>
    <row r="4368" spans="1:15" x14ac:dyDescent="0.25">
      <c r="A4368">
        <v>4353</v>
      </c>
      <c r="B4368" s="84">
        <v>35696</v>
      </c>
      <c r="C4368" s="47">
        <v>24.25</v>
      </c>
      <c r="D4368" s="47">
        <v>26</v>
      </c>
      <c r="E4368" s="47">
        <v>23.88</v>
      </c>
      <c r="F4368" s="47">
        <v>25.44</v>
      </c>
      <c r="G4368" s="48">
        <v>140100</v>
      </c>
      <c r="H4368" s="47">
        <v>4.74</v>
      </c>
      <c r="I4368" s="51">
        <f t="shared" si="477"/>
        <v>0.18632075471698112</v>
      </c>
      <c r="J4368" s="51">
        <f t="shared" ca="1" si="478"/>
        <v>2.5</v>
      </c>
      <c r="K4368" s="47">
        <f t="shared" si="479"/>
        <v>4.5199999999999996</v>
      </c>
      <c r="L4368" s="47">
        <f t="shared" si="480"/>
        <v>4.84</v>
      </c>
      <c r="M4368" s="47">
        <f t="shared" si="481"/>
        <v>4.45</v>
      </c>
      <c r="N4368" s="47">
        <f t="shared" si="482"/>
        <v>4.74</v>
      </c>
      <c r="O4368" s="48">
        <f t="shared" ca="1" si="483"/>
        <v>350250</v>
      </c>
    </row>
    <row r="4369" spans="1:15" x14ac:dyDescent="0.25">
      <c r="A4369">
        <v>4354</v>
      </c>
      <c r="B4369" s="84">
        <v>35695</v>
      </c>
      <c r="C4369" s="47">
        <v>24.25</v>
      </c>
      <c r="D4369" s="47">
        <v>24.38</v>
      </c>
      <c r="E4369" s="47">
        <v>23.75</v>
      </c>
      <c r="F4369" s="47">
        <v>23.75</v>
      </c>
      <c r="G4369" s="48">
        <v>80400</v>
      </c>
      <c r="H4369" s="47">
        <v>4.43</v>
      </c>
      <c r="I4369" s="51">
        <f t="shared" ref="I4369:I4432" si="484">H4369/F4369</f>
        <v>0.18652631578947368</v>
      </c>
      <c r="J4369" s="51">
        <f t="shared" ref="J4369:J4432" ca="1" si="485">INDEX(OFFSET($T$15,0,0,$S$13+1,1),MATCH(B4369,OFFSET($Q$15,0,0,$S$13+1,1),-1))</f>
        <v>2.5</v>
      </c>
      <c r="K4369" s="47">
        <f t="shared" ref="K4369:K4432" si="486">ROUND($I4369*C4369,2)</f>
        <v>4.5199999999999996</v>
      </c>
      <c r="L4369" s="47">
        <f t="shared" ref="L4369:L4432" si="487">ROUND($I4369*D4369,2)</f>
        <v>4.55</v>
      </c>
      <c r="M4369" s="47">
        <f t="shared" ref="M4369:M4432" si="488">ROUND($I4369*E4369,2)</f>
        <v>4.43</v>
      </c>
      <c r="N4369" s="47">
        <f t="shared" ref="N4369:N4432" si="489">ROUND($I4369*F4369,2)</f>
        <v>4.43</v>
      </c>
      <c r="O4369" s="48">
        <f t="shared" ref="O4369:O4432" ca="1" si="490">G4369*J4369</f>
        <v>201000</v>
      </c>
    </row>
    <row r="4370" spans="1:15" x14ac:dyDescent="0.25">
      <c r="A4370">
        <v>4355</v>
      </c>
      <c r="B4370" s="84">
        <v>35692</v>
      </c>
      <c r="C4370" s="47">
        <v>24.38</v>
      </c>
      <c r="D4370" s="47">
        <v>24.5</v>
      </c>
      <c r="E4370" s="47">
        <v>23.75</v>
      </c>
      <c r="F4370" s="47">
        <v>24.25</v>
      </c>
      <c r="G4370" s="48">
        <v>137300</v>
      </c>
      <c r="H4370" s="47">
        <v>4.5199999999999996</v>
      </c>
      <c r="I4370" s="51">
        <f t="shared" si="484"/>
        <v>0.18639175257731957</v>
      </c>
      <c r="J4370" s="51">
        <f t="shared" ca="1" si="485"/>
        <v>2.5</v>
      </c>
      <c r="K4370" s="47">
        <f t="shared" si="486"/>
        <v>4.54</v>
      </c>
      <c r="L4370" s="47">
        <f t="shared" si="487"/>
        <v>4.57</v>
      </c>
      <c r="M4370" s="47">
        <f t="shared" si="488"/>
        <v>4.43</v>
      </c>
      <c r="N4370" s="47">
        <f t="shared" si="489"/>
        <v>4.5199999999999996</v>
      </c>
      <c r="O4370" s="48">
        <f t="shared" ca="1" si="490"/>
        <v>343250</v>
      </c>
    </row>
    <row r="4371" spans="1:15" x14ac:dyDescent="0.25">
      <c r="A4371">
        <v>4356</v>
      </c>
      <c r="B4371" s="84">
        <v>35691</v>
      </c>
      <c r="C4371" s="47">
        <v>24.56</v>
      </c>
      <c r="D4371" s="47">
        <v>24.88</v>
      </c>
      <c r="E4371" s="47">
        <v>24.5</v>
      </c>
      <c r="F4371" s="47">
        <v>24.69</v>
      </c>
      <c r="G4371" s="48">
        <v>89700</v>
      </c>
      <c r="H4371" s="47">
        <v>4.5999999999999996</v>
      </c>
      <c r="I4371" s="51">
        <f t="shared" si="484"/>
        <v>0.18631024706358848</v>
      </c>
      <c r="J4371" s="51">
        <f t="shared" ca="1" si="485"/>
        <v>2.5</v>
      </c>
      <c r="K4371" s="47">
        <f t="shared" si="486"/>
        <v>4.58</v>
      </c>
      <c r="L4371" s="47">
        <f t="shared" si="487"/>
        <v>4.6399999999999997</v>
      </c>
      <c r="M4371" s="47">
        <f t="shared" si="488"/>
        <v>4.5599999999999996</v>
      </c>
      <c r="N4371" s="47">
        <f t="shared" si="489"/>
        <v>4.5999999999999996</v>
      </c>
      <c r="O4371" s="48">
        <f t="shared" ca="1" si="490"/>
        <v>224250</v>
      </c>
    </row>
    <row r="4372" spans="1:15" x14ac:dyDescent="0.25">
      <c r="A4372">
        <v>4357</v>
      </c>
      <c r="B4372" s="84">
        <v>35690</v>
      </c>
      <c r="C4372" s="47">
        <v>25.5</v>
      </c>
      <c r="D4372" s="47">
        <v>25.5</v>
      </c>
      <c r="E4372" s="47">
        <v>23.62</v>
      </c>
      <c r="F4372" s="47">
        <v>24.88</v>
      </c>
      <c r="G4372" s="48">
        <v>136400</v>
      </c>
      <c r="H4372" s="47">
        <v>4.6399999999999997</v>
      </c>
      <c r="I4372" s="51">
        <f t="shared" si="484"/>
        <v>0.18649517684887459</v>
      </c>
      <c r="J4372" s="51">
        <f t="shared" ca="1" si="485"/>
        <v>2.5</v>
      </c>
      <c r="K4372" s="47">
        <f t="shared" si="486"/>
        <v>4.76</v>
      </c>
      <c r="L4372" s="47">
        <f t="shared" si="487"/>
        <v>4.76</v>
      </c>
      <c r="M4372" s="47">
        <f t="shared" si="488"/>
        <v>4.41</v>
      </c>
      <c r="N4372" s="47">
        <f t="shared" si="489"/>
        <v>4.6399999999999997</v>
      </c>
      <c r="O4372" s="48">
        <f t="shared" ca="1" si="490"/>
        <v>341000</v>
      </c>
    </row>
    <row r="4373" spans="1:15" x14ac:dyDescent="0.25">
      <c r="A4373">
        <v>4358</v>
      </c>
      <c r="B4373" s="84">
        <v>35689</v>
      </c>
      <c r="C4373" s="47">
        <v>25</v>
      </c>
      <c r="D4373" s="47">
        <v>25.5</v>
      </c>
      <c r="E4373" s="47">
        <v>24.5</v>
      </c>
      <c r="F4373" s="47">
        <v>25.5</v>
      </c>
      <c r="G4373" s="48">
        <v>33600</v>
      </c>
      <c r="H4373" s="47">
        <v>4.75</v>
      </c>
      <c r="I4373" s="51">
        <f t="shared" si="484"/>
        <v>0.18627450980392157</v>
      </c>
      <c r="J4373" s="51">
        <f t="shared" ca="1" si="485"/>
        <v>2.5</v>
      </c>
      <c r="K4373" s="47">
        <f t="shared" si="486"/>
        <v>4.66</v>
      </c>
      <c r="L4373" s="47">
        <f t="shared" si="487"/>
        <v>4.75</v>
      </c>
      <c r="M4373" s="47">
        <f t="shared" si="488"/>
        <v>4.5599999999999996</v>
      </c>
      <c r="N4373" s="47">
        <f t="shared" si="489"/>
        <v>4.75</v>
      </c>
      <c r="O4373" s="48">
        <f t="shared" ca="1" si="490"/>
        <v>84000</v>
      </c>
    </row>
    <row r="4374" spans="1:15" x14ac:dyDescent="0.25">
      <c r="A4374">
        <v>4359</v>
      </c>
      <c r="B4374" s="84">
        <v>35688</v>
      </c>
      <c r="C4374" s="47">
        <v>24.25</v>
      </c>
      <c r="D4374" s="47">
        <v>25</v>
      </c>
      <c r="E4374" s="47">
        <v>23.5</v>
      </c>
      <c r="F4374" s="47">
        <v>24.75</v>
      </c>
      <c r="G4374" s="48">
        <v>115300</v>
      </c>
      <c r="H4374" s="47">
        <v>4.6100000000000003</v>
      </c>
      <c r="I4374" s="51">
        <f t="shared" si="484"/>
        <v>0.18626262626262627</v>
      </c>
      <c r="J4374" s="51">
        <f t="shared" ca="1" si="485"/>
        <v>2.5</v>
      </c>
      <c r="K4374" s="47">
        <f t="shared" si="486"/>
        <v>4.5199999999999996</v>
      </c>
      <c r="L4374" s="47">
        <f t="shared" si="487"/>
        <v>4.66</v>
      </c>
      <c r="M4374" s="47">
        <f t="shared" si="488"/>
        <v>4.38</v>
      </c>
      <c r="N4374" s="47">
        <f t="shared" si="489"/>
        <v>4.6100000000000003</v>
      </c>
      <c r="O4374" s="48">
        <f t="shared" ca="1" si="490"/>
        <v>288250</v>
      </c>
    </row>
    <row r="4375" spans="1:15" x14ac:dyDescent="0.25">
      <c r="A4375">
        <v>4360</v>
      </c>
      <c r="B4375" s="84">
        <v>35685</v>
      </c>
      <c r="C4375" s="47">
        <v>23.75</v>
      </c>
      <c r="D4375" s="47">
        <v>24.25</v>
      </c>
      <c r="E4375" s="47">
        <v>23.25</v>
      </c>
      <c r="F4375" s="47">
        <v>24.25</v>
      </c>
      <c r="G4375" s="48">
        <v>32900</v>
      </c>
      <c r="H4375" s="47">
        <v>4.5199999999999996</v>
      </c>
      <c r="I4375" s="51">
        <f t="shared" si="484"/>
        <v>0.18639175257731957</v>
      </c>
      <c r="J4375" s="51">
        <f t="shared" ca="1" si="485"/>
        <v>2.5</v>
      </c>
      <c r="K4375" s="47">
        <f t="shared" si="486"/>
        <v>4.43</v>
      </c>
      <c r="L4375" s="47">
        <f t="shared" si="487"/>
        <v>4.5199999999999996</v>
      </c>
      <c r="M4375" s="47">
        <f t="shared" si="488"/>
        <v>4.33</v>
      </c>
      <c r="N4375" s="47">
        <f t="shared" si="489"/>
        <v>4.5199999999999996</v>
      </c>
      <c r="O4375" s="48">
        <f t="shared" ca="1" si="490"/>
        <v>82250</v>
      </c>
    </row>
    <row r="4376" spans="1:15" x14ac:dyDescent="0.25">
      <c r="A4376">
        <v>4361</v>
      </c>
      <c r="B4376" s="84">
        <v>35684</v>
      </c>
      <c r="C4376" s="47">
        <v>23.25</v>
      </c>
      <c r="D4376" s="47">
        <v>23.5</v>
      </c>
      <c r="E4376" s="47">
        <v>23.25</v>
      </c>
      <c r="F4376" s="47">
        <v>23.5</v>
      </c>
      <c r="G4376" s="48">
        <v>46500</v>
      </c>
      <c r="H4376" s="47">
        <v>4.38</v>
      </c>
      <c r="I4376" s="51">
        <f t="shared" si="484"/>
        <v>0.18638297872340426</v>
      </c>
      <c r="J4376" s="51">
        <f t="shared" ca="1" si="485"/>
        <v>2.5</v>
      </c>
      <c r="K4376" s="47">
        <f t="shared" si="486"/>
        <v>4.33</v>
      </c>
      <c r="L4376" s="47">
        <f t="shared" si="487"/>
        <v>4.38</v>
      </c>
      <c r="M4376" s="47">
        <f t="shared" si="488"/>
        <v>4.33</v>
      </c>
      <c r="N4376" s="47">
        <f t="shared" si="489"/>
        <v>4.38</v>
      </c>
      <c r="O4376" s="48">
        <f t="shared" ca="1" si="490"/>
        <v>116250</v>
      </c>
    </row>
    <row r="4377" spans="1:15" x14ac:dyDescent="0.25">
      <c r="A4377">
        <v>4362</v>
      </c>
      <c r="B4377" s="84">
        <v>35683</v>
      </c>
      <c r="C4377" s="47">
        <v>24</v>
      </c>
      <c r="D4377" s="47">
        <v>24</v>
      </c>
      <c r="E4377" s="47">
        <v>23</v>
      </c>
      <c r="F4377" s="47">
        <v>23.75</v>
      </c>
      <c r="G4377" s="48">
        <v>113300</v>
      </c>
      <c r="H4377" s="47">
        <v>4.43</v>
      </c>
      <c r="I4377" s="51">
        <f t="shared" si="484"/>
        <v>0.18652631578947368</v>
      </c>
      <c r="J4377" s="51">
        <f t="shared" ca="1" si="485"/>
        <v>2.5</v>
      </c>
      <c r="K4377" s="47">
        <f t="shared" si="486"/>
        <v>4.4800000000000004</v>
      </c>
      <c r="L4377" s="47">
        <f t="shared" si="487"/>
        <v>4.4800000000000004</v>
      </c>
      <c r="M4377" s="47">
        <f t="shared" si="488"/>
        <v>4.29</v>
      </c>
      <c r="N4377" s="47">
        <f t="shared" si="489"/>
        <v>4.43</v>
      </c>
      <c r="O4377" s="48">
        <f t="shared" ca="1" si="490"/>
        <v>283250</v>
      </c>
    </row>
    <row r="4378" spans="1:15" x14ac:dyDescent="0.25">
      <c r="A4378">
        <v>4363</v>
      </c>
      <c r="B4378" s="84">
        <v>35682</v>
      </c>
      <c r="C4378" s="47">
        <v>23.75</v>
      </c>
      <c r="D4378" s="47">
        <v>24</v>
      </c>
      <c r="E4378" s="47">
        <v>23.25</v>
      </c>
      <c r="F4378" s="47">
        <v>23.62</v>
      </c>
      <c r="G4378" s="48">
        <v>40000</v>
      </c>
      <c r="H4378" s="47">
        <v>4.4000000000000004</v>
      </c>
      <c r="I4378" s="51">
        <f t="shared" si="484"/>
        <v>0.18628281117696868</v>
      </c>
      <c r="J4378" s="51">
        <f t="shared" ca="1" si="485"/>
        <v>2.5</v>
      </c>
      <c r="K4378" s="47">
        <f t="shared" si="486"/>
        <v>4.42</v>
      </c>
      <c r="L4378" s="47">
        <f t="shared" si="487"/>
        <v>4.47</v>
      </c>
      <c r="M4378" s="47">
        <f t="shared" si="488"/>
        <v>4.33</v>
      </c>
      <c r="N4378" s="47">
        <f t="shared" si="489"/>
        <v>4.4000000000000004</v>
      </c>
      <c r="O4378" s="48">
        <f t="shared" ca="1" si="490"/>
        <v>100000</v>
      </c>
    </row>
    <row r="4379" spans="1:15" x14ac:dyDescent="0.25">
      <c r="A4379">
        <v>4364</v>
      </c>
      <c r="B4379" s="84">
        <v>35681</v>
      </c>
      <c r="C4379" s="47">
        <v>24</v>
      </c>
      <c r="D4379" s="47">
        <v>24</v>
      </c>
      <c r="E4379" s="47">
        <v>23.5</v>
      </c>
      <c r="F4379" s="47">
        <v>23.94</v>
      </c>
      <c r="G4379" s="48">
        <v>410800</v>
      </c>
      <c r="H4379" s="47">
        <v>4.46</v>
      </c>
      <c r="I4379" s="51">
        <f t="shared" si="484"/>
        <v>0.18629908103592313</v>
      </c>
      <c r="J4379" s="51">
        <f t="shared" ca="1" si="485"/>
        <v>2.5</v>
      </c>
      <c r="K4379" s="47">
        <f t="shared" si="486"/>
        <v>4.47</v>
      </c>
      <c r="L4379" s="47">
        <f t="shared" si="487"/>
        <v>4.47</v>
      </c>
      <c r="M4379" s="47">
        <f t="shared" si="488"/>
        <v>4.38</v>
      </c>
      <c r="N4379" s="47">
        <f t="shared" si="489"/>
        <v>4.46</v>
      </c>
      <c r="O4379" s="48">
        <f t="shared" ca="1" si="490"/>
        <v>1027000</v>
      </c>
    </row>
    <row r="4380" spans="1:15" x14ac:dyDescent="0.25">
      <c r="A4380">
        <v>4365</v>
      </c>
      <c r="B4380" s="84">
        <v>35678</v>
      </c>
      <c r="C4380" s="47">
        <v>23</v>
      </c>
      <c r="D4380" s="47">
        <v>23.62</v>
      </c>
      <c r="E4380" s="47">
        <v>21.5</v>
      </c>
      <c r="F4380" s="47">
        <v>23.38</v>
      </c>
      <c r="G4380" s="48">
        <v>306100</v>
      </c>
      <c r="H4380" s="47">
        <v>4.3600000000000003</v>
      </c>
      <c r="I4380" s="51">
        <f t="shared" si="484"/>
        <v>0.18648417450812663</v>
      </c>
      <c r="J4380" s="51">
        <f t="shared" ca="1" si="485"/>
        <v>2.5</v>
      </c>
      <c r="K4380" s="47">
        <f t="shared" si="486"/>
        <v>4.29</v>
      </c>
      <c r="L4380" s="47">
        <f t="shared" si="487"/>
        <v>4.4000000000000004</v>
      </c>
      <c r="M4380" s="47">
        <f t="shared" si="488"/>
        <v>4.01</v>
      </c>
      <c r="N4380" s="47">
        <f t="shared" si="489"/>
        <v>4.3600000000000003</v>
      </c>
      <c r="O4380" s="48">
        <f t="shared" ca="1" si="490"/>
        <v>765250</v>
      </c>
    </row>
    <row r="4381" spans="1:15" x14ac:dyDescent="0.25">
      <c r="A4381">
        <v>4366</v>
      </c>
      <c r="B4381" s="84">
        <v>35677</v>
      </c>
      <c r="C4381" s="47">
        <v>23.88</v>
      </c>
      <c r="D4381" s="47">
        <v>24.75</v>
      </c>
      <c r="E4381" s="47">
        <v>23.38</v>
      </c>
      <c r="F4381" s="47">
        <v>23.5</v>
      </c>
      <c r="G4381" s="48">
        <v>65200</v>
      </c>
      <c r="H4381" s="47">
        <v>4.38</v>
      </c>
      <c r="I4381" s="51">
        <f t="shared" si="484"/>
        <v>0.18638297872340426</v>
      </c>
      <c r="J4381" s="51">
        <f t="shared" ca="1" si="485"/>
        <v>2.5</v>
      </c>
      <c r="K4381" s="47">
        <f t="shared" si="486"/>
        <v>4.45</v>
      </c>
      <c r="L4381" s="47">
        <f t="shared" si="487"/>
        <v>4.6100000000000003</v>
      </c>
      <c r="M4381" s="47">
        <f t="shared" si="488"/>
        <v>4.3600000000000003</v>
      </c>
      <c r="N4381" s="47">
        <f t="shared" si="489"/>
        <v>4.38</v>
      </c>
      <c r="O4381" s="48">
        <f t="shared" ca="1" si="490"/>
        <v>163000</v>
      </c>
    </row>
    <row r="4382" spans="1:15" x14ac:dyDescent="0.25">
      <c r="A4382">
        <v>4367</v>
      </c>
      <c r="B4382" s="84">
        <v>35676</v>
      </c>
      <c r="C4382" s="47">
        <v>24.75</v>
      </c>
      <c r="D4382" s="47">
        <v>24.75</v>
      </c>
      <c r="E4382" s="47">
        <v>23.88</v>
      </c>
      <c r="F4382" s="47">
        <v>24.75</v>
      </c>
      <c r="G4382" s="48">
        <v>131300</v>
      </c>
      <c r="H4382" s="47">
        <v>4.6100000000000003</v>
      </c>
      <c r="I4382" s="51">
        <f t="shared" si="484"/>
        <v>0.18626262626262627</v>
      </c>
      <c r="J4382" s="51">
        <f t="shared" ca="1" si="485"/>
        <v>2.5</v>
      </c>
      <c r="K4382" s="47">
        <f t="shared" si="486"/>
        <v>4.6100000000000003</v>
      </c>
      <c r="L4382" s="47">
        <f t="shared" si="487"/>
        <v>4.6100000000000003</v>
      </c>
      <c r="M4382" s="47">
        <f t="shared" si="488"/>
        <v>4.45</v>
      </c>
      <c r="N4382" s="47">
        <f t="shared" si="489"/>
        <v>4.6100000000000003</v>
      </c>
      <c r="O4382" s="48">
        <f t="shared" ca="1" si="490"/>
        <v>328250</v>
      </c>
    </row>
    <row r="4383" spans="1:15" x14ac:dyDescent="0.25">
      <c r="A4383">
        <v>4368</v>
      </c>
      <c r="B4383" s="84">
        <v>35675</v>
      </c>
      <c r="C4383" s="47">
        <v>24.5</v>
      </c>
      <c r="D4383" s="47">
        <v>24.75</v>
      </c>
      <c r="E4383" s="47">
        <v>24.38</v>
      </c>
      <c r="F4383" s="47">
        <v>24.75</v>
      </c>
      <c r="G4383" s="48">
        <v>171200</v>
      </c>
      <c r="H4383" s="47">
        <v>4.6100000000000003</v>
      </c>
      <c r="I4383" s="51">
        <f t="shared" si="484"/>
        <v>0.18626262626262627</v>
      </c>
      <c r="J4383" s="51">
        <f t="shared" ca="1" si="485"/>
        <v>2.5</v>
      </c>
      <c r="K4383" s="47">
        <f t="shared" si="486"/>
        <v>4.5599999999999996</v>
      </c>
      <c r="L4383" s="47">
        <f t="shared" si="487"/>
        <v>4.6100000000000003</v>
      </c>
      <c r="M4383" s="47">
        <f t="shared" si="488"/>
        <v>4.54</v>
      </c>
      <c r="N4383" s="47">
        <f t="shared" si="489"/>
        <v>4.6100000000000003</v>
      </c>
      <c r="O4383" s="48">
        <f t="shared" ca="1" si="490"/>
        <v>428000</v>
      </c>
    </row>
    <row r="4384" spans="1:15" x14ac:dyDescent="0.25">
      <c r="A4384">
        <v>4369</v>
      </c>
      <c r="B4384" s="84">
        <v>35671</v>
      </c>
      <c r="C4384" s="47">
        <v>24.62</v>
      </c>
      <c r="D4384" s="47">
        <v>25</v>
      </c>
      <c r="E4384" s="47">
        <v>24</v>
      </c>
      <c r="F4384" s="47">
        <v>24.75</v>
      </c>
      <c r="G4384" s="48">
        <v>93600</v>
      </c>
      <c r="H4384" s="47">
        <v>4.6100000000000003</v>
      </c>
      <c r="I4384" s="51">
        <f t="shared" si="484"/>
        <v>0.18626262626262627</v>
      </c>
      <c r="J4384" s="51">
        <f t="shared" ca="1" si="485"/>
        <v>2.5</v>
      </c>
      <c r="K4384" s="47">
        <f t="shared" si="486"/>
        <v>4.59</v>
      </c>
      <c r="L4384" s="47">
        <f t="shared" si="487"/>
        <v>4.66</v>
      </c>
      <c r="M4384" s="47">
        <f t="shared" si="488"/>
        <v>4.47</v>
      </c>
      <c r="N4384" s="47">
        <f t="shared" si="489"/>
        <v>4.6100000000000003</v>
      </c>
      <c r="O4384" s="48">
        <f t="shared" ca="1" si="490"/>
        <v>234000</v>
      </c>
    </row>
    <row r="4385" spans="1:15" x14ac:dyDescent="0.25">
      <c r="A4385">
        <v>4370</v>
      </c>
      <c r="B4385" s="84">
        <v>35670</v>
      </c>
      <c r="C4385" s="47">
        <v>24</v>
      </c>
      <c r="D4385" s="47">
        <v>24.75</v>
      </c>
      <c r="E4385" s="47">
        <v>24</v>
      </c>
      <c r="F4385" s="47">
        <v>24.75</v>
      </c>
      <c r="G4385" s="48">
        <v>58800</v>
      </c>
      <c r="H4385" s="47">
        <v>4.6100000000000003</v>
      </c>
      <c r="I4385" s="51">
        <f t="shared" si="484"/>
        <v>0.18626262626262627</v>
      </c>
      <c r="J4385" s="51">
        <f t="shared" ca="1" si="485"/>
        <v>2.5</v>
      </c>
      <c r="K4385" s="47">
        <f t="shared" si="486"/>
        <v>4.47</v>
      </c>
      <c r="L4385" s="47">
        <f t="shared" si="487"/>
        <v>4.6100000000000003</v>
      </c>
      <c r="M4385" s="47">
        <f t="shared" si="488"/>
        <v>4.47</v>
      </c>
      <c r="N4385" s="47">
        <f t="shared" si="489"/>
        <v>4.6100000000000003</v>
      </c>
      <c r="O4385" s="48">
        <f t="shared" ca="1" si="490"/>
        <v>147000</v>
      </c>
    </row>
    <row r="4386" spans="1:15" x14ac:dyDescent="0.25">
      <c r="A4386">
        <v>4371</v>
      </c>
      <c r="B4386" s="84">
        <v>35669</v>
      </c>
      <c r="C4386" s="47">
        <v>24</v>
      </c>
      <c r="D4386" s="47">
        <v>24.75</v>
      </c>
      <c r="E4386" s="47">
        <v>24</v>
      </c>
      <c r="F4386" s="47">
        <v>24.75</v>
      </c>
      <c r="G4386" s="48">
        <v>46500</v>
      </c>
      <c r="H4386" s="47">
        <v>4.6100000000000003</v>
      </c>
      <c r="I4386" s="51">
        <f t="shared" si="484"/>
        <v>0.18626262626262627</v>
      </c>
      <c r="J4386" s="51">
        <f t="shared" ca="1" si="485"/>
        <v>2.5</v>
      </c>
      <c r="K4386" s="47">
        <f t="shared" si="486"/>
        <v>4.47</v>
      </c>
      <c r="L4386" s="47">
        <f t="shared" si="487"/>
        <v>4.6100000000000003</v>
      </c>
      <c r="M4386" s="47">
        <f t="shared" si="488"/>
        <v>4.47</v>
      </c>
      <c r="N4386" s="47">
        <f t="shared" si="489"/>
        <v>4.6100000000000003</v>
      </c>
      <c r="O4386" s="48">
        <f t="shared" ca="1" si="490"/>
        <v>116250</v>
      </c>
    </row>
    <row r="4387" spans="1:15" x14ac:dyDescent="0.25">
      <c r="A4387">
        <v>4372</v>
      </c>
      <c r="B4387" s="84">
        <v>35668</v>
      </c>
      <c r="C4387" s="47">
        <v>25</v>
      </c>
      <c r="D4387" s="47">
        <v>25.75</v>
      </c>
      <c r="E4387" s="47">
        <v>24</v>
      </c>
      <c r="F4387" s="47">
        <v>24</v>
      </c>
      <c r="G4387" s="48">
        <v>126400</v>
      </c>
      <c r="H4387" s="47">
        <v>4.47</v>
      </c>
      <c r="I4387" s="51">
        <f t="shared" si="484"/>
        <v>0.18625</v>
      </c>
      <c r="J4387" s="51">
        <f t="shared" ca="1" si="485"/>
        <v>2.5</v>
      </c>
      <c r="K4387" s="47">
        <f t="shared" si="486"/>
        <v>4.66</v>
      </c>
      <c r="L4387" s="47">
        <f t="shared" si="487"/>
        <v>4.8</v>
      </c>
      <c r="M4387" s="47">
        <f t="shared" si="488"/>
        <v>4.47</v>
      </c>
      <c r="N4387" s="47">
        <f t="shared" si="489"/>
        <v>4.47</v>
      </c>
      <c r="O4387" s="48">
        <f t="shared" ca="1" si="490"/>
        <v>316000</v>
      </c>
    </row>
    <row r="4388" spans="1:15" x14ac:dyDescent="0.25">
      <c r="A4388">
        <v>4373</v>
      </c>
      <c r="B4388" s="84">
        <v>35667</v>
      </c>
      <c r="C4388" s="47">
        <v>24.75</v>
      </c>
      <c r="D4388" s="47">
        <v>25.75</v>
      </c>
      <c r="E4388" s="47">
        <v>24.75</v>
      </c>
      <c r="F4388" s="47">
        <v>25.5</v>
      </c>
      <c r="G4388" s="48">
        <v>104000</v>
      </c>
      <c r="H4388" s="47">
        <v>4.75</v>
      </c>
      <c r="I4388" s="51">
        <f t="shared" si="484"/>
        <v>0.18627450980392157</v>
      </c>
      <c r="J4388" s="51">
        <f t="shared" ca="1" si="485"/>
        <v>2.5</v>
      </c>
      <c r="K4388" s="47">
        <f t="shared" si="486"/>
        <v>4.6100000000000003</v>
      </c>
      <c r="L4388" s="47">
        <f t="shared" si="487"/>
        <v>4.8</v>
      </c>
      <c r="M4388" s="47">
        <f t="shared" si="488"/>
        <v>4.6100000000000003</v>
      </c>
      <c r="N4388" s="47">
        <f t="shared" si="489"/>
        <v>4.75</v>
      </c>
      <c r="O4388" s="48">
        <f t="shared" ca="1" si="490"/>
        <v>260000</v>
      </c>
    </row>
    <row r="4389" spans="1:15" x14ac:dyDescent="0.25">
      <c r="A4389">
        <v>4374</v>
      </c>
      <c r="B4389" s="84">
        <v>35664</v>
      </c>
      <c r="C4389" s="47">
        <v>24.75</v>
      </c>
      <c r="D4389" s="47">
        <v>24.75</v>
      </c>
      <c r="E4389" s="47">
        <v>24.38</v>
      </c>
      <c r="F4389" s="47">
        <v>24.75</v>
      </c>
      <c r="G4389" s="48">
        <v>17700</v>
      </c>
      <c r="H4389" s="47">
        <v>4.6100000000000003</v>
      </c>
      <c r="I4389" s="51">
        <f t="shared" si="484"/>
        <v>0.18626262626262627</v>
      </c>
      <c r="J4389" s="51">
        <f t="shared" ca="1" si="485"/>
        <v>2.5</v>
      </c>
      <c r="K4389" s="47">
        <f t="shared" si="486"/>
        <v>4.6100000000000003</v>
      </c>
      <c r="L4389" s="47">
        <f t="shared" si="487"/>
        <v>4.6100000000000003</v>
      </c>
      <c r="M4389" s="47">
        <f t="shared" si="488"/>
        <v>4.54</v>
      </c>
      <c r="N4389" s="47">
        <f t="shared" si="489"/>
        <v>4.6100000000000003</v>
      </c>
      <c r="O4389" s="48">
        <f t="shared" ca="1" si="490"/>
        <v>44250</v>
      </c>
    </row>
    <row r="4390" spans="1:15" x14ac:dyDescent="0.25">
      <c r="A4390">
        <v>4375</v>
      </c>
      <c r="B4390" s="84">
        <v>35663</v>
      </c>
      <c r="C4390" s="47">
        <v>25</v>
      </c>
      <c r="D4390" s="47">
        <v>25.12</v>
      </c>
      <c r="E4390" s="47">
        <v>24.12</v>
      </c>
      <c r="F4390" s="47">
        <v>24.5</v>
      </c>
      <c r="G4390" s="48">
        <v>72400</v>
      </c>
      <c r="H4390" s="47">
        <v>4.57</v>
      </c>
      <c r="I4390" s="51">
        <f t="shared" si="484"/>
        <v>0.18653061224489798</v>
      </c>
      <c r="J4390" s="51">
        <f t="shared" ca="1" si="485"/>
        <v>2.5</v>
      </c>
      <c r="K4390" s="47">
        <f t="shared" si="486"/>
        <v>4.66</v>
      </c>
      <c r="L4390" s="47">
        <f t="shared" si="487"/>
        <v>4.6900000000000004</v>
      </c>
      <c r="M4390" s="47">
        <f t="shared" si="488"/>
        <v>4.5</v>
      </c>
      <c r="N4390" s="47">
        <f t="shared" si="489"/>
        <v>4.57</v>
      </c>
      <c r="O4390" s="48">
        <f t="shared" ca="1" si="490"/>
        <v>181000</v>
      </c>
    </row>
    <row r="4391" spans="1:15" x14ac:dyDescent="0.25">
      <c r="A4391">
        <v>4376</v>
      </c>
      <c r="B4391" s="84">
        <v>35662</v>
      </c>
      <c r="C4391" s="47">
        <v>24.5</v>
      </c>
      <c r="D4391" s="47">
        <v>24.62</v>
      </c>
      <c r="E4391" s="47">
        <v>23.88</v>
      </c>
      <c r="F4391" s="47">
        <v>24.62</v>
      </c>
      <c r="G4391" s="48">
        <v>21300</v>
      </c>
      <c r="H4391" s="47">
        <v>4.59</v>
      </c>
      <c r="I4391" s="51">
        <f t="shared" si="484"/>
        <v>0.18643379366368804</v>
      </c>
      <c r="J4391" s="51">
        <f t="shared" ca="1" si="485"/>
        <v>2.5</v>
      </c>
      <c r="K4391" s="47">
        <f t="shared" si="486"/>
        <v>4.57</v>
      </c>
      <c r="L4391" s="47">
        <f t="shared" si="487"/>
        <v>4.59</v>
      </c>
      <c r="M4391" s="47">
        <f t="shared" si="488"/>
        <v>4.45</v>
      </c>
      <c r="N4391" s="47">
        <f t="shared" si="489"/>
        <v>4.59</v>
      </c>
      <c r="O4391" s="48">
        <f t="shared" ca="1" si="490"/>
        <v>53250</v>
      </c>
    </row>
    <row r="4392" spans="1:15" x14ac:dyDescent="0.25">
      <c r="A4392">
        <v>4377</v>
      </c>
      <c r="B4392" s="84">
        <v>35661</v>
      </c>
      <c r="C4392" s="47">
        <v>24.5</v>
      </c>
      <c r="D4392" s="47">
        <v>24.5</v>
      </c>
      <c r="E4392" s="47">
        <v>23.88</v>
      </c>
      <c r="F4392" s="47">
        <v>24.5</v>
      </c>
      <c r="G4392" s="48">
        <v>176500</v>
      </c>
      <c r="H4392" s="47">
        <v>4.57</v>
      </c>
      <c r="I4392" s="51">
        <f t="shared" si="484"/>
        <v>0.18653061224489798</v>
      </c>
      <c r="J4392" s="51">
        <f t="shared" ca="1" si="485"/>
        <v>2.5</v>
      </c>
      <c r="K4392" s="47">
        <f t="shared" si="486"/>
        <v>4.57</v>
      </c>
      <c r="L4392" s="47">
        <f t="shared" si="487"/>
        <v>4.57</v>
      </c>
      <c r="M4392" s="47">
        <f t="shared" si="488"/>
        <v>4.45</v>
      </c>
      <c r="N4392" s="47">
        <f t="shared" si="489"/>
        <v>4.57</v>
      </c>
      <c r="O4392" s="48">
        <f t="shared" ca="1" si="490"/>
        <v>441250</v>
      </c>
    </row>
    <row r="4393" spans="1:15" x14ac:dyDescent="0.25">
      <c r="A4393">
        <v>4378</v>
      </c>
      <c r="B4393" s="84">
        <v>35660</v>
      </c>
      <c r="C4393" s="47">
        <v>24</v>
      </c>
      <c r="D4393" s="47">
        <v>24.88</v>
      </c>
      <c r="E4393" s="47">
        <v>23.88</v>
      </c>
      <c r="F4393" s="47">
        <v>24.19</v>
      </c>
      <c r="G4393" s="48">
        <v>31700</v>
      </c>
      <c r="H4393" s="47">
        <v>4.51</v>
      </c>
      <c r="I4393" s="51">
        <f t="shared" si="484"/>
        <v>0.18644067796610167</v>
      </c>
      <c r="J4393" s="51">
        <f t="shared" ca="1" si="485"/>
        <v>2.5</v>
      </c>
      <c r="K4393" s="47">
        <f t="shared" si="486"/>
        <v>4.47</v>
      </c>
      <c r="L4393" s="47">
        <f t="shared" si="487"/>
        <v>4.6399999999999997</v>
      </c>
      <c r="M4393" s="47">
        <f t="shared" si="488"/>
        <v>4.45</v>
      </c>
      <c r="N4393" s="47">
        <f t="shared" si="489"/>
        <v>4.51</v>
      </c>
      <c r="O4393" s="48">
        <f t="shared" ca="1" si="490"/>
        <v>79250</v>
      </c>
    </row>
    <row r="4394" spans="1:15" x14ac:dyDescent="0.25">
      <c r="A4394">
        <v>4379</v>
      </c>
      <c r="B4394" s="84">
        <v>35657</v>
      </c>
      <c r="C4394" s="47">
        <v>24.5</v>
      </c>
      <c r="D4394" s="47">
        <v>24.88</v>
      </c>
      <c r="E4394" s="47">
        <v>23.88</v>
      </c>
      <c r="F4394" s="47">
        <v>24.88</v>
      </c>
      <c r="G4394" s="48">
        <v>13200</v>
      </c>
      <c r="H4394" s="47">
        <v>4.6399999999999997</v>
      </c>
      <c r="I4394" s="51">
        <f t="shared" si="484"/>
        <v>0.18649517684887459</v>
      </c>
      <c r="J4394" s="51">
        <f t="shared" ca="1" si="485"/>
        <v>2.5</v>
      </c>
      <c r="K4394" s="47">
        <f t="shared" si="486"/>
        <v>4.57</v>
      </c>
      <c r="L4394" s="47">
        <f t="shared" si="487"/>
        <v>4.6399999999999997</v>
      </c>
      <c r="M4394" s="47">
        <f t="shared" si="488"/>
        <v>4.45</v>
      </c>
      <c r="N4394" s="47">
        <f t="shared" si="489"/>
        <v>4.6399999999999997</v>
      </c>
      <c r="O4394" s="48">
        <f t="shared" ca="1" si="490"/>
        <v>33000</v>
      </c>
    </row>
    <row r="4395" spans="1:15" x14ac:dyDescent="0.25">
      <c r="A4395">
        <v>4380</v>
      </c>
      <c r="B4395" s="84">
        <v>35656</v>
      </c>
      <c r="C4395" s="47">
        <v>24.25</v>
      </c>
      <c r="D4395" s="47">
        <v>25.12</v>
      </c>
      <c r="E4395" s="47">
        <v>24.25</v>
      </c>
      <c r="F4395" s="47">
        <v>25</v>
      </c>
      <c r="G4395" s="48">
        <v>34000</v>
      </c>
      <c r="H4395" s="47">
        <v>4.66</v>
      </c>
      <c r="I4395" s="51">
        <f t="shared" si="484"/>
        <v>0.18640000000000001</v>
      </c>
      <c r="J4395" s="51">
        <f t="shared" ca="1" si="485"/>
        <v>2.5</v>
      </c>
      <c r="K4395" s="47">
        <f t="shared" si="486"/>
        <v>4.5199999999999996</v>
      </c>
      <c r="L4395" s="47">
        <f t="shared" si="487"/>
        <v>4.68</v>
      </c>
      <c r="M4395" s="47">
        <f t="shared" si="488"/>
        <v>4.5199999999999996</v>
      </c>
      <c r="N4395" s="47">
        <f t="shared" si="489"/>
        <v>4.66</v>
      </c>
      <c r="O4395" s="48">
        <f t="shared" ca="1" si="490"/>
        <v>85000</v>
      </c>
    </row>
    <row r="4396" spans="1:15" x14ac:dyDescent="0.25">
      <c r="A4396">
        <v>4381</v>
      </c>
      <c r="B4396" s="84">
        <v>35655</v>
      </c>
      <c r="C4396" s="47">
        <v>25.12</v>
      </c>
      <c r="D4396" s="47">
        <v>25.12</v>
      </c>
      <c r="E4396" s="47">
        <v>24.38</v>
      </c>
      <c r="F4396" s="47">
        <v>24.62</v>
      </c>
      <c r="G4396" s="48">
        <v>280000</v>
      </c>
      <c r="H4396" s="47">
        <v>4.59</v>
      </c>
      <c r="I4396" s="51">
        <f t="shared" si="484"/>
        <v>0.18643379366368804</v>
      </c>
      <c r="J4396" s="51">
        <f t="shared" ca="1" si="485"/>
        <v>2.5</v>
      </c>
      <c r="K4396" s="47">
        <f t="shared" si="486"/>
        <v>4.68</v>
      </c>
      <c r="L4396" s="47">
        <f t="shared" si="487"/>
        <v>4.68</v>
      </c>
      <c r="M4396" s="47">
        <f t="shared" si="488"/>
        <v>4.55</v>
      </c>
      <c r="N4396" s="47">
        <f t="shared" si="489"/>
        <v>4.59</v>
      </c>
      <c r="O4396" s="48">
        <f t="shared" ca="1" si="490"/>
        <v>700000</v>
      </c>
    </row>
    <row r="4397" spans="1:15" x14ac:dyDescent="0.25">
      <c r="A4397">
        <v>4382</v>
      </c>
      <c r="B4397" s="84">
        <v>35654</v>
      </c>
      <c r="C4397" s="47">
        <v>23.75</v>
      </c>
      <c r="D4397" s="47">
        <v>25</v>
      </c>
      <c r="E4397" s="47">
        <v>23.75</v>
      </c>
      <c r="F4397" s="47">
        <v>24.5</v>
      </c>
      <c r="G4397" s="48">
        <v>170800</v>
      </c>
      <c r="H4397" s="47">
        <v>4.57</v>
      </c>
      <c r="I4397" s="51">
        <f t="shared" si="484"/>
        <v>0.18653061224489798</v>
      </c>
      <c r="J4397" s="51">
        <f t="shared" ca="1" si="485"/>
        <v>2.5</v>
      </c>
      <c r="K4397" s="47">
        <f t="shared" si="486"/>
        <v>4.43</v>
      </c>
      <c r="L4397" s="47">
        <f t="shared" si="487"/>
        <v>4.66</v>
      </c>
      <c r="M4397" s="47">
        <f t="shared" si="488"/>
        <v>4.43</v>
      </c>
      <c r="N4397" s="47">
        <f t="shared" si="489"/>
        <v>4.57</v>
      </c>
      <c r="O4397" s="48">
        <f t="shared" ca="1" si="490"/>
        <v>427000</v>
      </c>
    </row>
    <row r="4398" spans="1:15" x14ac:dyDescent="0.25">
      <c r="A4398">
        <v>4383</v>
      </c>
      <c r="B4398" s="84">
        <v>35653</v>
      </c>
      <c r="C4398" s="47">
        <v>23.75</v>
      </c>
      <c r="D4398" s="47">
        <v>24.75</v>
      </c>
      <c r="E4398" s="47">
        <v>23.75</v>
      </c>
      <c r="F4398" s="47">
        <v>24.12</v>
      </c>
      <c r="G4398" s="48">
        <v>196000</v>
      </c>
      <c r="H4398" s="47">
        <v>4.5</v>
      </c>
      <c r="I4398" s="51">
        <f t="shared" si="484"/>
        <v>0.18656716417910446</v>
      </c>
      <c r="J4398" s="51">
        <f t="shared" ca="1" si="485"/>
        <v>2.5</v>
      </c>
      <c r="K4398" s="47">
        <f t="shared" si="486"/>
        <v>4.43</v>
      </c>
      <c r="L4398" s="47">
        <f t="shared" si="487"/>
        <v>4.62</v>
      </c>
      <c r="M4398" s="47">
        <f t="shared" si="488"/>
        <v>4.43</v>
      </c>
      <c r="N4398" s="47">
        <f t="shared" si="489"/>
        <v>4.5</v>
      </c>
      <c r="O4398" s="48">
        <f t="shared" ca="1" si="490"/>
        <v>490000</v>
      </c>
    </row>
    <row r="4399" spans="1:15" x14ac:dyDescent="0.25">
      <c r="A4399">
        <v>4384</v>
      </c>
      <c r="B4399" s="84">
        <v>35650</v>
      </c>
      <c r="C4399" s="47">
        <v>24.75</v>
      </c>
      <c r="D4399" s="47">
        <v>24.75</v>
      </c>
      <c r="E4399" s="47">
        <v>23.75</v>
      </c>
      <c r="F4399" s="47">
        <v>23.75</v>
      </c>
      <c r="G4399" s="48">
        <v>31700</v>
      </c>
      <c r="H4399" s="47">
        <v>4.43</v>
      </c>
      <c r="I4399" s="51">
        <f t="shared" si="484"/>
        <v>0.18652631578947368</v>
      </c>
      <c r="J4399" s="51">
        <f t="shared" ca="1" si="485"/>
        <v>2.5</v>
      </c>
      <c r="K4399" s="47">
        <f t="shared" si="486"/>
        <v>4.62</v>
      </c>
      <c r="L4399" s="47">
        <f t="shared" si="487"/>
        <v>4.62</v>
      </c>
      <c r="M4399" s="47">
        <f t="shared" si="488"/>
        <v>4.43</v>
      </c>
      <c r="N4399" s="47">
        <f t="shared" si="489"/>
        <v>4.43</v>
      </c>
      <c r="O4399" s="48">
        <f t="shared" ca="1" si="490"/>
        <v>79250</v>
      </c>
    </row>
    <row r="4400" spans="1:15" x14ac:dyDescent="0.25">
      <c r="A4400">
        <v>4385</v>
      </c>
      <c r="B4400" s="84">
        <v>35649</v>
      </c>
      <c r="C4400" s="47">
        <v>26</v>
      </c>
      <c r="D4400" s="47">
        <v>27.75</v>
      </c>
      <c r="E4400" s="47">
        <v>25.3</v>
      </c>
      <c r="F4400" s="47">
        <v>25.3</v>
      </c>
      <c r="G4400" s="48">
        <v>177300</v>
      </c>
      <c r="H4400" s="47">
        <v>4.71</v>
      </c>
      <c r="I4400" s="51">
        <f t="shared" si="484"/>
        <v>0.18616600790513832</v>
      </c>
      <c r="J4400" s="51">
        <f t="shared" ca="1" si="485"/>
        <v>2.5</v>
      </c>
      <c r="K4400" s="47">
        <f t="shared" si="486"/>
        <v>4.84</v>
      </c>
      <c r="L4400" s="47">
        <f t="shared" si="487"/>
        <v>5.17</v>
      </c>
      <c r="M4400" s="47">
        <f t="shared" si="488"/>
        <v>4.71</v>
      </c>
      <c r="N4400" s="47">
        <f t="shared" si="489"/>
        <v>4.71</v>
      </c>
      <c r="O4400" s="48">
        <f t="shared" ca="1" si="490"/>
        <v>443250</v>
      </c>
    </row>
    <row r="4401" spans="1:15" x14ac:dyDescent="0.25">
      <c r="A4401">
        <v>4386</v>
      </c>
      <c r="B4401" s="84">
        <v>35648</v>
      </c>
      <c r="C4401" s="47">
        <v>25.81</v>
      </c>
      <c r="D4401" s="47">
        <v>26.87</v>
      </c>
      <c r="E4401" s="47">
        <v>25.25</v>
      </c>
      <c r="F4401" s="47">
        <v>26.25</v>
      </c>
      <c r="G4401" s="48">
        <v>219700</v>
      </c>
      <c r="H4401" s="47">
        <v>4.8899999999999997</v>
      </c>
      <c r="I4401" s="51">
        <f t="shared" si="484"/>
        <v>0.18628571428571428</v>
      </c>
      <c r="J4401" s="51">
        <f t="shared" ca="1" si="485"/>
        <v>2.5</v>
      </c>
      <c r="K4401" s="47">
        <f t="shared" si="486"/>
        <v>4.8099999999999996</v>
      </c>
      <c r="L4401" s="47">
        <f t="shared" si="487"/>
        <v>5.01</v>
      </c>
      <c r="M4401" s="47">
        <f t="shared" si="488"/>
        <v>4.7</v>
      </c>
      <c r="N4401" s="47">
        <f t="shared" si="489"/>
        <v>4.8899999999999997</v>
      </c>
      <c r="O4401" s="48">
        <f t="shared" ca="1" si="490"/>
        <v>549250</v>
      </c>
    </row>
    <row r="4402" spans="1:15" x14ac:dyDescent="0.25">
      <c r="A4402">
        <v>4387</v>
      </c>
      <c r="B4402" s="84">
        <v>35647</v>
      </c>
      <c r="C4402" s="47">
        <v>26.5</v>
      </c>
      <c r="D4402" s="47">
        <v>26.5</v>
      </c>
      <c r="E4402" s="47">
        <v>25.38</v>
      </c>
      <c r="F4402" s="47">
        <v>26.37</v>
      </c>
      <c r="G4402" s="48">
        <v>33300</v>
      </c>
      <c r="H4402" s="47">
        <v>4.91</v>
      </c>
      <c r="I4402" s="51">
        <f t="shared" si="484"/>
        <v>0.18619643534319302</v>
      </c>
      <c r="J4402" s="51">
        <f t="shared" ca="1" si="485"/>
        <v>2.5</v>
      </c>
      <c r="K4402" s="47">
        <f t="shared" si="486"/>
        <v>4.93</v>
      </c>
      <c r="L4402" s="47">
        <f t="shared" si="487"/>
        <v>4.93</v>
      </c>
      <c r="M4402" s="47">
        <f t="shared" si="488"/>
        <v>4.7300000000000004</v>
      </c>
      <c r="N4402" s="47">
        <f t="shared" si="489"/>
        <v>4.91</v>
      </c>
      <c r="O4402" s="48">
        <f t="shared" ca="1" si="490"/>
        <v>83250</v>
      </c>
    </row>
    <row r="4403" spans="1:15" x14ac:dyDescent="0.25">
      <c r="A4403">
        <v>4388</v>
      </c>
      <c r="B4403" s="84">
        <v>35646</v>
      </c>
      <c r="C4403" s="47">
        <v>25.38</v>
      </c>
      <c r="D4403" s="47">
        <v>26.63</v>
      </c>
      <c r="E4403" s="47">
        <v>25.38</v>
      </c>
      <c r="F4403" s="47">
        <v>26</v>
      </c>
      <c r="G4403" s="48">
        <v>57600</v>
      </c>
      <c r="H4403" s="47">
        <v>4.8499999999999996</v>
      </c>
      <c r="I4403" s="51">
        <f t="shared" si="484"/>
        <v>0.18653846153846151</v>
      </c>
      <c r="J4403" s="51">
        <f t="shared" ca="1" si="485"/>
        <v>2.5</v>
      </c>
      <c r="K4403" s="47">
        <f t="shared" si="486"/>
        <v>4.7300000000000004</v>
      </c>
      <c r="L4403" s="47">
        <f t="shared" si="487"/>
        <v>4.97</v>
      </c>
      <c r="M4403" s="47">
        <f t="shared" si="488"/>
        <v>4.7300000000000004</v>
      </c>
      <c r="N4403" s="47">
        <f t="shared" si="489"/>
        <v>4.8499999999999996</v>
      </c>
      <c r="O4403" s="48">
        <f t="shared" ca="1" si="490"/>
        <v>144000</v>
      </c>
    </row>
    <row r="4404" spans="1:15" x14ac:dyDescent="0.25">
      <c r="A4404">
        <v>4389</v>
      </c>
      <c r="B4404" s="84">
        <v>35643</v>
      </c>
      <c r="C4404" s="47">
        <v>24.25</v>
      </c>
      <c r="D4404" s="47">
        <v>26.5</v>
      </c>
      <c r="E4404" s="47">
        <v>24.25</v>
      </c>
      <c r="F4404" s="47">
        <v>26.25</v>
      </c>
      <c r="G4404" s="48">
        <v>60100</v>
      </c>
      <c r="H4404" s="47">
        <v>4.8899999999999997</v>
      </c>
      <c r="I4404" s="51">
        <f t="shared" si="484"/>
        <v>0.18628571428571428</v>
      </c>
      <c r="J4404" s="51">
        <f t="shared" ca="1" si="485"/>
        <v>2.5</v>
      </c>
      <c r="K4404" s="47">
        <f t="shared" si="486"/>
        <v>4.5199999999999996</v>
      </c>
      <c r="L4404" s="47">
        <f t="shared" si="487"/>
        <v>4.9400000000000004</v>
      </c>
      <c r="M4404" s="47">
        <f t="shared" si="488"/>
        <v>4.5199999999999996</v>
      </c>
      <c r="N4404" s="47">
        <f t="shared" si="489"/>
        <v>4.8899999999999997</v>
      </c>
      <c r="O4404" s="48">
        <f t="shared" ca="1" si="490"/>
        <v>150250</v>
      </c>
    </row>
    <row r="4405" spans="1:15" x14ac:dyDescent="0.25">
      <c r="A4405">
        <v>4390</v>
      </c>
      <c r="B4405" s="84">
        <v>35642</v>
      </c>
      <c r="C4405" s="47">
        <v>24.25</v>
      </c>
      <c r="D4405" s="47">
        <v>25.38</v>
      </c>
      <c r="E4405" s="47">
        <v>24.25</v>
      </c>
      <c r="F4405" s="47">
        <v>24.75</v>
      </c>
      <c r="G4405" s="48">
        <v>30400</v>
      </c>
      <c r="H4405" s="47">
        <v>4.6100000000000003</v>
      </c>
      <c r="I4405" s="51">
        <f t="shared" si="484"/>
        <v>0.18626262626262627</v>
      </c>
      <c r="J4405" s="51">
        <f t="shared" ca="1" si="485"/>
        <v>2.5</v>
      </c>
      <c r="K4405" s="47">
        <f t="shared" si="486"/>
        <v>4.5199999999999996</v>
      </c>
      <c r="L4405" s="47">
        <f t="shared" si="487"/>
        <v>4.7300000000000004</v>
      </c>
      <c r="M4405" s="47">
        <f t="shared" si="488"/>
        <v>4.5199999999999996</v>
      </c>
      <c r="N4405" s="47">
        <f t="shared" si="489"/>
        <v>4.6100000000000003</v>
      </c>
      <c r="O4405" s="48">
        <f t="shared" ca="1" si="490"/>
        <v>76000</v>
      </c>
    </row>
    <row r="4406" spans="1:15" x14ac:dyDescent="0.25">
      <c r="A4406">
        <v>4391</v>
      </c>
      <c r="B4406" s="84">
        <v>35641</v>
      </c>
      <c r="C4406" s="47">
        <v>24.75</v>
      </c>
      <c r="D4406" s="47">
        <v>24.75</v>
      </c>
      <c r="E4406" s="47">
        <v>23.75</v>
      </c>
      <c r="F4406" s="47">
        <v>24.75</v>
      </c>
      <c r="G4406" s="48">
        <v>16100</v>
      </c>
      <c r="H4406" s="47">
        <v>4.6100000000000003</v>
      </c>
      <c r="I4406" s="51">
        <f t="shared" si="484"/>
        <v>0.18626262626262627</v>
      </c>
      <c r="J4406" s="51">
        <f t="shared" ca="1" si="485"/>
        <v>2.5</v>
      </c>
      <c r="K4406" s="47">
        <f t="shared" si="486"/>
        <v>4.6100000000000003</v>
      </c>
      <c r="L4406" s="47">
        <f t="shared" si="487"/>
        <v>4.6100000000000003</v>
      </c>
      <c r="M4406" s="47">
        <f t="shared" si="488"/>
        <v>4.42</v>
      </c>
      <c r="N4406" s="47">
        <f t="shared" si="489"/>
        <v>4.6100000000000003</v>
      </c>
      <c r="O4406" s="48">
        <f t="shared" ca="1" si="490"/>
        <v>40250</v>
      </c>
    </row>
    <row r="4407" spans="1:15" x14ac:dyDescent="0.25">
      <c r="A4407">
        <v>4392</v>
      </c>
      <c r="B4407" s="84">
        <v>35640</v>
      </c>
      <c r="C4407" s="47">
        <v>24.75</v>
      </c>
      <c r="D4407" s="47">
        <v>24.75</v>
      </c>
      <c r="E4407" s="47">
        <v>23.75</v>
      </c>
      <c r="F4407" s="47">
        <v>24.75</v>
      </c>
      <c r="G4407" s="48">
        <v>110500</v>
      </c>
      <c r="H4407" s="47">
        <v>4.6100000000000003</v>
      </c>
      <c r="I4407" s="51">
        <f t="shared" si="484"/>
        <v>0.18626262626262627</v>
      </c>
      <c r="J4407" s="51">
        <f t="shared" ca="1" si="485"/>
        <v>2.5</v>
      </c>
      <c r="K4407" s="47">
        <f t="shared" si="486"/>
        <v>4.6100000000000003</v>
      </c>
      <c r="L4407" s="47">
        <f t="shared" si="487"/>
        <v>4.6100000000000003</v>
      </c>
      <c r="M4407" s="47">
        <f t="shared" si="488"/>
        <v>4.42</v>
      </c>
      <c r="N4407" s="47">
        <f t="shared" si="489"/>
        <v>4.6100000000000003</v>
      </c>
      <c r="O4407" s="48">
        <f t="shared" ca="1" si="490"/>
        <v>276250</v>
      </c>
    </row>
    <row r="4408" spans="1:15" x14ac:dyDescent="0.25">
      <c r="A4408">
        <v>4393</v>
      </c>
      <c r="B4408" s="84">
        <v>35639</v>
      </c>
      <c r="C4408" s="47">
        <v>23.75</v>
      </c>
      <c r="D4408" s="47">
        <v>24.75</v>
      </c>
      <c r="E4408" s="47">
        <v>23.75</v>
      </c>
      <c r="F4408" s="47">
        <v>24</v>
      </c>
      <c r="G4408" s="48">
        <v>25300</v>
      </c>
      <c r="H4408" s="47">
        <v>4.47</v>
      </c>
      <c r="I4408" s="51">
        <f t="shared" si="484"/>
        <v>0.18625</v>
      </c>
      <c r="J4408" s="51">
        <f t="shared" ca="1" si="485"/>
        <v>2.5</v>
      </c>
      <c r="K4408" s="47">
        <f t="shared" si="486"/>
        <v>4.42</v>
      </c>
      <c r="L4408" s="47">
        <f t="shared" si="487"/>
        <v>4.6100000000000003</v>
      </c>
      <c r="M4408" s="47">
        <f t="shared" si="488"/>
        <v>4.42</v>
      </c>
      <c r="N4408" s="47">
        <f t="shared" si="489"/>
        <v>4.47</v>
      </c>
      <c r="O4408" s="48">
        <f t="shared" ca="1" si="490"/>
        <v>63250</v>
      </c>
    </row>
    <row r="4409" spans="1:15" x14ac:dyDescent="0.25">
      <c r="A4409">
        <v>4394</v>
      </c>
      <c r="B4409" s="84">
        <v>35636</v>
      </c>
      <c r="C4409" s="47">
        <v>24.75</v>
      </c>
      <c r="D4409" s="47">
        <v>24.75</v>
      </c>
      <c r="E4409" s="47">
        <v>23.75</v>
      </c>
      <c r="F4409" s="47">
        <v>23.75</v>
      </c>
      <c r="G4409" s="48">
        <v>82800</v>
      </c>
      <c r="H4409" s="47">
        <v>4.43</v>
      </c>
      <c r="I4409" s="51">
        <f t="shared" si="484"/>
        <v>0.18652631578947368</v>
      </c>
      <c r="J4409" s="51">
        <f t="shared" ca="1" si="485"/>
        <v>2.5</v>
      </c>
      <c r="K4409" s="47">
        <f t="shared" si="486"/>
        <v>4.62</v>
      </c>
      <c r="L4409" s="47">
        <f t="shared" si="487"/>
        <v>4.62</v>
      </c>
      <c r="M4409" s="47">
        <f t="shared" si="488"/>
        <v>4.43</v>
      </c>
      <c r="N4409" s="47">
        <f t="shared" si="489"/>
        <v>4.43</v>
      </c>
      <c r="O4409" s="48">
        <f t="shared" ca="1" si="490"/>
        <v>207000</v>
      </c>
    </row>
    <row r="4410" spans="1:15" x14ac:dyDescent="0.25">
      <c r="A4410">
        <v>4395</v>
      </c>
      <c r="B4410" s="84">
        <v>35635</v>
      </c>
      <c r="C4410" s="47">
        <v>26.37</v>
      </c>
      <c r="D4410" s="47">
        <v>26.37</v>
      </c>
      <c r="E4410" s="47">
        <v>23.38</v>
      </c>
      <c r="F4410" s="47">
        <v>24.38</v>
      </c>
      <c r="G4410" s="48">
        <v>363600</v>
      </c>
      <c r="H4410" s="47">
        <v>4.54</v>
      </c>
      <c r="I4410" s="51">
        <f t="shared" si="484"/>
        <v>0.18621821164889255</v>
      </c>
      <c r="J4410" s="51">
        <f t="shared" ca="1" si="485"/>
        <v>2.5</v>
      </c>
      <c r="K4410" s="47">
        <f t="shared" si="486"/>
        <v>4.91</v>
      </c>
      <c r="L4410" s="47">
        <f t="shared" si="487"/>
        <v>4.91</v>
      </c>
      <c r="M4410" s="47">
        <f t="shared" si="488"/>
        <v>4.3499999999999996</v>
      </c>
      <c r="N4410" s="47">
        <f t="shared" si="489"/>
        <v>4.54</v>
      </c>
      <c r="O4410" s="48">
        <f t="shared" ca="1" si="490"/>
        <v>909000</v>
      </c>
    </row>
    <row r="4411" spans="1:15" x14ac:dyDescent="0.25">
      <c r="A4411">
        <v>4396</v>
      </c>
      <c r="B4411" s="84">
        <v>35634</v>
      </c>
      <c r="C4411" s="47">
        <v>26.5</v>
      </c>
      <c r="D4411" s="47">
        <v>27.25</v>
      </c>
      <c r="E4411" s="47">
        <v>26.13</v>
      </c>
      <c r="F4411" s="47">
        <v>26.13</v>
      </c>
      <c r="G4411" s="48">
        <v>66900</v>
      </c>
      <c r="H4411" s="47">
        <v>4.87</v>
      </c>
      <c r="I4411" s="51">
        <f t="shared" si="484"/>
        <v>0.18637581324148489</v>
      </c>
      <c r="J4411" s="51">
        <f t="shared" ca="1" si="485"/>
        <v>2.5</v>
      </c>
      <c r="K4411" s="47">
        <f t="shared" si="486"/>
        <v>4.9400000000000004</v>
      </c>
      <c r="L4411" s="47">
        <f t="shared" si="487"/>
        <v>5.08</v>
      </c>
      <c r="M4411" s="47">
        <f t="shared" si="488"/>
        <v>4.87</v>
      </c>
      <c r="N4411" s="47">
        <f t="shared" si="489"/>
        <v>4.87</v>
      </c>
      <c r="O4411" s="48">
        <f t="shared" ca="1" si="490"/>
        <v>167250</v>
      </c>
    </row>
    <row r="4412" spans="1:15" x14ac:dyDescent="0.25">
      <c r="A4412">
        <v>4397</v>
      </c>
      <c r="B4412" s="84">
        <v>35633</v>
      </c>
      <c r="C4412" s="47">
        <v>27</v>
      </c>
      <c r="D4412" s="47">
        <v>27.25</v>
      </c>
      <c r="E4412" s="47">
        <v>26</v>
      </c>
      <c r="F4412" s="47">
        <v>27</v>
      </c>
      <c r="G4412" s="48">
        <v>299700</v>
      </c>
      <c r="H4412" s="47">
        <v>5.03</v>
      </c>
      <c r="I4412" s="51">
        <f t="shared" si="484"/>
        <v>0.18629629629629629</v>
      </c>
      <c r="J4412" s="51">
        <f t="shared" ca="1" si="485"/>
        <v>2.5</v>
      </c>
      <c r="K4412" s="47">
        <f t="shared" si="486"/>
        <v>5.03</v>
      </c>
      <c r="L4412" s="47">
        <f t="shared" si="487"/>
        <v>5.08</v>
      </c>
      <c r="M4412" s="47">
        <f t="shared" si="488"/>
        <v>4.84</v>
      </c>
      <c r="N4412" s="47">
        <f t="shared" si="489"/>
        <v>5.03</v>
      </c>
      <c r="O4412" s="48">
        <f t="shared" ca="1" si="490"/>
        <v>749250</v>
      </c>
    </row>
    <row r="4413" spans="1:15" x14ac:dyDescent="0.25">
      <c r="A4413">
        <v>4398</v>
      </c>
      <c r="B4413" s="84">
        <v>35632</v>
      </c>
      <c r="C4413" s="47">
        <v>26</v>
      </c>
      <c r="D4413" s="47">
        <v>27</v>
      </c>
      <c r="E4413" s="47">
        <v>26</v>
      </c>
      <c r="F4413" s="47">
        <v>26.5</v>
      </c>
      <c r="G4413" s="48">
        <v>147200</v>
      </c>
      <c r="H4413" s="47">
        <v>4.9400000000000004</v>
      </c>
      <c r="I4413" s="51">
        <f t="shared" si="484"/>
        <v>0.18641509433962267</v>
      </c>
      <c r="J4413" s="51">
        <f t="shared" ca="1" si="485"/>
        <v>2.5</v>
      </c>
      <c r="K4413" s="47">
        <f t="shared" si="486"/>
        <v>4.8499999999999996</v>
      </c>
      <c r="L4413" s="47">
        <f t="shared" si="487"/>
        <v>5.03</v>
      </c>
      <c r="M4413" s="47">
        <f t="shared" si="488"/>
        <v>4.8499999999999996</v>
      </c>
      <c r="N4413" s="47">
        <f t="shared" si="489"/>
        <v>4.9400000000000004</v>
      </c>
      <c r="O4413" s="48">
        <f t="shared" ca="1" si="490"/>
        <v>368000</v>
      </c>
    </row>
    <row r="4414" spans="1:15" x14ac:dyDescent="0.25">
      <c r="A4414">
        <v>4399</v>
      </c>
      <c r="B4414" s="84">
        <v>35629</v>
      </c>
      <c r="C4414" s="47">
        <v>25</v>
      </c>
      <c r="D4414" s="47">
        <v>26.75</v>
      </c>
      <c r="E4414" s="47">
        <v>25</v>
      </c>
      <c r="F4414" s="47">
        <v>26.75</v>
      </c>
      <c r="G4414" s="48">
        <v>96900</v>
      </c>
      <c r="H4414" s="47">
        <v>4.9800000000000004</v>
      </c>
      <c r="I4414" s="51">
        <f t="shared" si="484"/>
        <v>0.18616822429906543</v>
      </c>
      <c r="J4414" s="51">
        <f t="shared" ca="1" si="485"/>
        <v>2.5</v>
      </c>
      <c r="K4414" s="47">
        <f t="shared" si="486"/>
        <v>4.6500000000000004</v>
      </c>
      <c r="L4414" s="47">
        <f t="shared" si="487"/>
        <v>4.9800000000000004</v>
      </c>
      <c r="M4414" s="47">
        <f t="shared" si="488"/>
        <v>4.6500000000000004</v>
      </c>
      <c r="N4414" s="47">
        <f t="shared" si="489"/>
        <v>4.9800000000000004</v>
      </c>
      <c r="O4414" s="48">
        <f t="shared" ca="1" si="490"/>
        <v>242250</v>
      </c>
    </row>
    <row r="4415" spans="1:15" x14ac:dyDescent="0.25">
      <c r="A4415">
        <v>4400</v>
      </c>
      <c r="B4415" s="84">
        <v>35628</v>
      </c>
      <c r="C4415" s="47">
        <v>25.5</v>
      </c>
      <c r="D4415" s="47">
        <v>25.87</v>
      </c>
      <c r="E4415" s="47">
        <v>25</v>
      </c>
      <c r="F4415" s="47">
        <v>25.5</v>
      </c>
      <c r="G4415" s="48">
        <v>487300</v>
      </c>
      <c r="H4415" s="47">
        <v>4.75</v>
      </c>
      <c r="I4415" s="51">
        <f t="shared" si="484"/>
        <v>0.18627450980392157</v>
      </c>
      <c r="J4415" s="51">
        <f t="shared" ca="1" si="485"/>
        <v>2.5</v>
      </c>
      <c r="K4415" s="47">
        <f t="shared" si="486"/>
        <v>4.75</v>
      </c>
      <c r="L4415" s="47">
        <f t="shared" si="487"/>
        <v>4.82</v>
      </c>
      <c r="M4415" s="47">
        <f t="shared" si="488"/>
        <v>4.66</v>
      </c>
      <c r="N4415" s="47">
        <f t="shared" si="489"/>
        <v>4.75</v>
      </c>
      <c r="O4415" s="48">
        <f t="shared" ca="1" si="490"/>
        <v>1218250</v>
      </c>
    </row>
    <row r="4416" spans="1:15" x14ac:dyDescent="0.25">
      <c r="A4416">
        <v>4401</v>
      </c>
      <c r="B4416" s="84">
        <v>35627</v>
      </c>
      <c r="C4416" s="47">
        <v>25.25</v>
      </c>
      <c r="D4416" s="47">
        <v>26.5</v>
      </c>
      <c r="E4416" s="47">
        <v>25.25</v>
      </c>
      <c r="F4416" s="47">
        <v>26.13</v>
      </c>
      <c r="G4416" s="48">
        <v>190800</v>
      </c>
      <c r="H4416" s="47">
        <v>4.87</v>
      </c>
      <c r="I4416" s="51">
        <f t="shared" si="484"/>
        <v>0.18637581324148489</v>
      </c>
      <c r="J4416" s="51">
        <f t="shared" ca="1" si="485"/>
        <v>2.5</v>
      </c>
      <c r="K4416" s="47">
        <f t="shared" si="486"/>
        <v>4.71</v>
      </c>
      <c r="L4416" s="47">
        <f t="shared" si="487"/>
        <v>4.9400000000000004</v>
      </c>
      <c r="M4416" s="47">
        <f t="shared" si="488"/>
        <v>4.71</v>
      </c>
      <c r="N4416" s="47">
        <f t="shared" si="489"/>
        <v>4.87</v>
      </c>
      <c r="O4416" s="48">
        <f t="shared" ca="1" si="490"/>
        <v>477000</v>
      </c>
    </row>
    <row r="4417" spans="1:15" x14ac:dyDescent="0.25">
      <c r="A4417">
        <v>4402</v>
      </c>
      <c r="B4417" s="84">
        <v>35626</v>
      </c>
      <c r="C4417" s="47">
        <v>24.5</v>
      </c>
      <c r="D4417" s="47">
        <v>25.63</v>
      </c>
      <c r="E4417" s="47">
        <v>24.5</v>
      </c>
      <c r="F4417" s="47">
        <v>25.63</v>
      </c>
      <c r="G4417" s="48">
        <v>136900</v>
      </c>
      <c r="H4417" s="47">
        <v>4.78</v>
      </c>
      <c r="I4417" s="51">
        <f t="shared" si="484"/>
        <v>0.1865001950838861</v>
      </c>
      <c r="J4417" s="51">
        <f t="shared" ca="1" si="485"/>
        <v>2.5</v>
      </c>
      <c r="K4417" s="47">
        <f t="shared" si="486"/>
        <v>4.57</v>
      </c>
      <c r="L4417" s="47">
        <f t="shared" si="487"/>
        <v>4.78</v>
      </c>
      <c r="M4417" s="47">
        <f t="shared" si="488"/>
        <v>4.57</v>
      </c>
      <c r="N4417" s="47">
        <f t="shared" si="489"/>
        <v>4.78</v>
      </c>
      <c r="O4417" s="48">
        <f t="shared" ca="1" si="490"/>
        <v>342250</v>
      </c>
    </row>
    <row r="4418" spans="1:15" x14ac:dyDescent="0.25">
      <c r="A4418">
        <v>4403</v>
      </c>
      <c r="B4418" s="84">
        <v>35625</v>
      </c>
      <c r="C4418" s="47">
        <v>24.75</v>
      </c>
      <c r="D4418" s="47">
        <v>25.12</v>
      </c>
      <c r="E4418" s="47">
        <v>24.38</v>
      </c>
      <c r="F4418" s="47">
        <v>25.12</v>
      </c>
      <c r="G4418" s="48">
        <v>232000</v>
      </c>
      <c r="H4418" s="47">
        <v>4.68</v>
      </c>
      <c r="I4418" s="51">
        <f t="shared" si="484"/>
        <v>0.18630573248407642</v>
      </c>
      <c r="J4418" s="51">
        <f t="shared" ca="1" si="485"/>
        <v>2.5</v>
      </c>
      <c r="K4418" s="47">
        <f t="shared" si="486"/>
        <v>4.6100000000000003</v>
      </c>
      <c r="L4418" s="47">
        <f t="shared" si="487"/>
        <v>4.68</v>
      </c>
      <c r="M4418" s="47">
        <f t="shared" si="488"/>
        <v>4.54</v>
      </c>
      <c r="N4418" s="47">
        <f t="shared" si="489"/>
        <v>4.68</v>
      </c>
      <c r="O4418" s="48">
        <f t="shared" ca="1" si="490"/>
        <v>580000</v>
      </c>
    </row>
    <row r="4419" spans="1:15" x14ac:dyDescent="0.25">
      <c r="A4419">
        <v>4404</v>
      </c>
      <c r="B4419" s="84">
        <v>35622</v>
      </c>
      <c r="C4419" s="47">
        <v>24.12</v>
      </c>
      <c r="D4419" s="47">
        <v>25.12</v>
      </c>
      <c r="E4419" s="47">
        <v>24.12</v>
      </c>
      <c r="F4419" s="47">
        <v>25.12</v>
      </c>
      <c r="G4419" s="48">
        <v>114900</v>
      </c>
      <c r="H4419" s="47">
        <v>4.68</v>
      </c>
      <c r="I4419" s="51">
        <f t="shared" si="484"/>
        <v>0.18630573248407642</v>
      </c>
      <c r="J4419" s="51">
        <f t="shared" ca="1" si="485"/>
        <v>2.5</v>
      </c>
      <c r="K4419" s="47">
        <f t="shared" si="486"/>
        <v>4.49</v>
      </c>
      <c r="L4419" s="47">
        <f t="shared" si="487"/>
        <v>4.68</v>
      </c>
      <c r="M4419" s="47">
        <f t="shared" si="488"/>
        <v>4.49</v>
      </c>
      <c r="N4419" s="47">
        <f t="shared" si="489"/>
        <v>4.68</v>
      </c>
      <c r="O4419" s="48">
        <f t="shared" ca="1" si="490"/>
        <v>287250</v>
      </c>
    </row>
    <row r="4420" spans="1:15" x14ac:dyDescent="0.25">
      <c r="A4420">
        <v>4405</v>
      </c>
      <c r="B4420" s="84">
        <v>35621</v>
      </c>
      <c r="C4420" s="47">
        <v>24.5</v>
      </c>
      <c r="D4420" s="47">
        <v>25.25</v>
      </c>
      <c r="E4420" s="47">
        <v>24.12</v>
      </c>
      <c r="F4420" s="47">
        <v>24.38</v>
      </c>
      <c r="G4420" s="48">
        <v>29700</v>
      </c>
      <c r="H4420" s="47">
        <v>4.54</v>
      </c>
      <c r="I4420" s="51">
        <f t="shared" si="484"/>
        <v>0.18621821164889255</v>
      </c>
      <c r="J4420" s="51">
        <f t="shared" ca="1" si="485"/>
        <v>2.5</v>
      </c>
      <c r="K4420" s="47">
        <f t="shared" si="486"/>
        <v>4.5599999999999996</v>
      </c>
      <c r="L4420" s="47">
        <f t="shared" si="487"/>
        <v>4.7</v>
      </c>
      <c r="M4420" s="47">
        <f t="shared" si="488"/>
        <v>4.49</v>
      </c>
      <c r="N4420" s="47">
        <f t="shared" si="489"/>
        <v>4.54</v>
      </c>
      <c r="O4420" s="48">
        <f t="shared" ca="1" si="490"/>
        <v>74250</v>
      </c>
    </row>
    <row r="4421" spans="1:15" x14ac:dyDescent="0.25">
      <c r="A4421">
        <v>4406</v>
      </c>
      <c r="B4421" s="84">
        <v>35620</v>
      </c>
      <c r="C4421" s="47">
        <v>25.38</v>
      </c>
      <c r="D4421" s="47">
        <v>25.38</v>
      </c>
      <c r="E4421" s="47">
        <v>24.5</v>
      </c>
      <c r="F4421" s="47">
        <v>24.5</v>
      </c>
      <c r="G4421" s="48">
        <v>86900</v>
      </c>
      <c r="H4421" s="47">
        <v>4.57</v>
      </c>
      <c r="I4421" s="51">
        <f t="shared" si="484"/>
        <v>0.18653061224489798</v>
      </c>
      <c r="J4421" s="51">
        <f t="shared" ca="1" si="485"/>
        <v>2.5</v>
      </c>
      <c r="K4421" s="47">
        <f t="shared" si="486"/>
        <v>4.7300000000000004</v>
      </c>
      <c r="L4421" s="47">
        <f t="shared" si="487"/>
        <v>4.7300000000000004</v>
      </c>
      <c r="M4421" s="47">
        <f t="shared" si="488"/>
        <v>4.57</v>
      </c>
      <c r="N4421" s="47">
        <f t="shared" si="489"/>
        <v>4.57</v>
      </c>
      <c r="O4421" s="48">
        <f t="shared" ca="1" si="490"/>
        <v>217250</v>
      </c>
    </row>
    <row r="4422" spans="1:15" x14ac:dyDescent="0.25">
      <c r="A4422">
        <v>4407</v>
      </c>
      <c r="B4422" s="84">
        <v>35619</v>
      </c>
      <c r="C4422" s="47">
        <v>24.75</v>
      </c>
      <c r="D4422" s="47">
        <v>25.38</v>
      </c>
      <c r="E4422" s="47">
        <v>24.5</v>
      </c>
      <c r="F4422" s="47">
        <v>25</v>
      </c>
      <c r="G4422" s="48">
        <v>442900</v>
      </c>
      <c r="H4422" s="47">
        <v>4.66</v>
      </c>
      <c r="I4422" s="51">
        <f t="shared" si="484"/>
        <v>0.18640000000000001</v>
      </c>
      <c r="J4422" s="51">
        <f t="shared" ca="1" si="485"/>
        <v>2.5</v>
      </c>
      <c r="K4422" s="47">
        <f t="shared" si="486"/>
        <v>4.6100000000000003</v>
      </c>
      <c r="L4422" s="47">
        <f t="shared" si="487"/>
        <v>4.7300000000000004</v>
      </c>
      <c r="M4422" s="47">
        <f t="shared" si="488"/>
        <v>4.57</v>
      </c>
      <c r="N4422" s="47">
        <f t="shared" si="489"/>
        <v>4.66</v>
      </c>
      <c r="O4422" s="48">
        <f t="shared" ca="1" si="490"/>
        <v>1107250</v>
      </c>
    </row>
    <row r="4423" spans="1:15" x14ac:dyDescent="0.25">
      <c r="A4423">
        <v>4408</v>
      </c>
      <c r="B4423" s="84">
        <v>35618</v>
      </c>
      <c r="C4423" s="47">
        <v>24</v>
      </c>
      <c r="D4423" s="47">
        <v>25.25</v>
      </c>
      <c r="E4423" s="47">
        <v>24</v>
      </c>
      <c r="F4423" s="47">
        <v>25.25</v>
      </c>
      <c r="G4423" s="48">
        <v>380800</v>
      </c>
      <c r="H4423" s="47">
        <v>4.71</v>
      </c>
      <c r="I4423" s="51">
        <f t="shared" si="484"/>
        <v>0.18653465346534653</v>
      </c>
      <c r="J4423" s="51">
        <f t="shared" ca="1" si="485"/>
        <v>2.5</v>
      </c>
      <c r="K4423" s="47">
        <f t="shared" si="486"/>
        <v>4.4800000000000004</v>
      </c>
      <c r="L4423" s="47">
        <f t="shared" si="487"/>
        <v>4.71</v>
      </c>
      <c r="M4423" s="47">
        <f t="shared" si="488"/>
        <v>4.4800000000000004</v>
      </c>
      <c r="N4423" s="47">
        <f t="shared" si="489"/>
        <v>4.71</v>
      </c>
      <c r="O4423" s="48">
        <f t="shared" ca="1" si="490"/>
        <v>952000</v>
      </c>
    </row>
    <row r="4424" spans="1:15" x14ac:dyDescent="0.25">
      <c r="A4424">
        <v>4409</v>
      </c>
      <c r="B4424" s="84">
        <v>35614</v>
      </c>
      <c r="C4424" s="47">
        <v>24.25</v>
      </c>
      <c r="D4424" s="47">
        <v>24.5</v>
      </c>
      <c r="E4424" s="47">
        <v>24</v>
      </c>
      <c r="F4424" s="47">
        <v>24.5</v>
      </c>
      <c r="G4424" s="48">
        <v>57200</v>
      </c>
      <c r="H4424" s="47">
        <v>4.57</v>
      </c>
      <c r="I4424" s="51">
        <f t="shared" si="484"/>
        <v>0.18653061224489798</v>
      </c>
      <c r="J4424" s="51">
        <f t="shared" ca="1" si="485"/>
        <v>2.5</v>
      </c>
      <c r="K4424" s="47">
        <f t="shared" si="486"/>
        <v>4.5199999999999996</v>
      </c>
      <c r="L4424" s="47">
        <f t="shared" si="487"/>
        <v>4.57</v>
      </c>
      <c r="M4424" s="47">
        <f t="shared" si="488"/>
        <v>4.4800000000000004</v>
      </c>
      <c r="N4424" s="47">
        <f t="shared" si="489"/>
        <v>4.57</v>
      </c>
      <c r="O4424" s="48">
        <f t="shared" ca="1" si="490"/>
        <v>143000</v>
      </c>
    </row>
    <row r="4425" spans="1:15" x14ac:dyDescent="0.25">
      <c r="A4425">
        <v>4410</v>
      </c>
      <c r="B4425" s="84">
        <v>35613</v>
      </c>
      <c r="C4425" s="47">
        <v>23.25</v>
      </c>
      <c r="D4425" s="47">
        <v>24.88</v>
      </c>
      <c r="E4425" s="47">
        <v>23.25</v>
      </c>
      <c r="F4425" s="47">
        <v>24.5</v>
      </c>
      <c r="G4425" s="48">
        <v>112400</v>
      </c>
      <c r="H4425" s="47">
        <v>4.57</v>
      </c>
      <c r="I4425" s="51">
        <f t="shared" si="484"/>
        <v>0.18653061224489798</v>
      </c>
      <c r="J4425" s="51">
        <f t="shared" ca="1" si="485"/>
        <v>2.5</v>
      </c>
      <c r="K4425" s="47">
        <f t="shared" si="486"/>
        <v>4.34</v>
      </c>
      <c r="L4425" s="47">
        <f t="shared" si="487"/>
        <v>4.6399999999999997</v>
      </c>
      <c r="M4425" s="47">
        <f t="shared" si="488"/>
        <v>4.34</v>
      </c>
      <c r="N4425" s="47">
        <f t="shared" si="489"/>
        <v>4.57</v>
      </c>
      <c r="O4425" s="48">
        <f t="shared" ca="1" si="490"/>
        <v>281000</v>
      </c>
    </row>
    <row r="4426" spans="1:15" x14ac:dyDescent="0.25">
      <c r="A4426">
        <v>4411</v>
      </c>
      <c r="B4426" s="84">
        <v>35612</v>
      </c>
      <c r="C4426" s="47">
        <v>23.5</v>
      </c>
      <c r="D4426" s="47">
        <v>23.75</v>
      </c>
      <c r="E4426" s="47">
        <v>23.25</v>
      </c>
      <c r="F4426" s="47">
        <v>23.75</v>
      </c>
      <c r="G4426" s="48">
        <v>330400</v>
      </c>
      <c r="H4426" s="47">
        <v>4.43</v>
      </c>
      <c r="I4426" s="51">
        <f t="shared" si="484"/>
        <v>0.18652631578947368</v>
      </c>
      <c r="J4426" s="51">
        <f t="shared" ca="1" si="485"/>
        <v>2.5</v>
      </c>
      <c r="K4426" s="47">
        <f t="shared" si="486"/>
        <v>4.38</v>
      </c>
      <c r="L4426" s="47">
        <f t="shared" si="487"/>
        <v>4.43</v>
      </c>
      <c r="M4426" s="47">
        <f t="shared" si="488"/>
        <v>4.34</v>
      </c>
      <c r="N4426" s="47">
        <f t="shared" si="489"/>
        <v>4.43</v>
      </c>
      <c r="O4426" s="48">
        <f t="shared" ca="1" si="490"/>
        <v>826000</v>
      </c>
    </row>
    <row r="4427" spans="1:15" x14ac:dyDescent="0.25">
      <c r="A4427">
        <v>4412</v>
      </c>
      <c r="B4427" s="84">
        <v>35611</v>
      </c>
      <c r="C4427" s="47">
        <v>23.5</v>
      </c>
      <c r="D4427" s="47">
        <v>23.5</v>
      </c>
      <c r="E4427" s="47">
        <v>22.87</v>
      </c>
      <c r="F4427" s="47">
        <v>23.5</v>
      </c>
      <c r="G4427" s="48">
        <v>196000</v>
      </c>
      <c r="H4427" s="47">
        <v>4.38</v>
      </c>
      <c r="I4427" s="51">
        <f t="shared" si="484"/>
        <v>0.18638297872340426</v>
      </c>
      <c r="J4427" s="51">
        <f t="shared" ca="1" si="485"/>
        <v>2.5</v>
      </c>
      <c r="K4427" s="47">
        <f t="shared" si="486"/>
        <v>4.38</v>
      </c>
      <c r="L4427" s="47">
        <f t="shared" si="487"/>
        <v>4.38</v>
      </c>
      <c r="M4427" s="47">
        <f t="shared" si="488"/>
        <v>4.26</v>
      </c>
      <c r="N4427" s="47">
        <f t="shared" si="489"/>
        <v>4.38</v>
      </c>
      <c r="O4427" s="48">
        <f t="shared" ca="1" si="490"/>
        <v>490000</v>
      </c>
    </row>
    <row r="4428" spans="1:15" x14ac:dyDescent="0.25">
      <c r="A4428">
        <v>4413</v>
      </c>
      <c r="B4428" s="84">
        <v>35608</v>
      </c>
      <c r="C4428" s="47">
        <v>23.38</v>
      </c>
      <c r="D4428" s="47">
        <v>23.75</v>
      </c>
      <c r="E4428" s="47">
        <v>22.87</v>
      </c>
      <c r="F4428" s="47">
        <v>23.38</v>
      </c>
      <c r="G4428" s="48">
        <v>110900</v>
      </c>
      <c r="H4428" s="47">
        <v>4.3600000000000003</v>
      </c>
      <c r="I4428" s="51">
        <f t="shared" si="484"/>
        <v>0.18648417450812663</v>
      </c>
      <c r="J4428" s="51">
        <f t="shared" ca="1" si="485"/>
        <v>2.5</v>
      </c>
      <c r="K4428" s="47">
        <f t="shared" si="486"/>
        <v>4.3600000000000003</v>
      </c>
      <c r="L4428" s="47">
        <f t="shared" si="487"/>
        <v>4.43</v>
      </c>
      <c r="M4428" s="47">
        <f t="shared" si="488"/>
        <v>4.26</v>
      </c>
      <c r="N4428" s="47">
        <f t="shared" si="489"/>
        <v>4.3600000000000003</v>
      </c>
      <c r="O4428" s="48">
        <f t="shared" ca="1" si="490"/>
        <v>277250</v>
      </c>
    </row>
    <row r="4429" spans="1:15" x14ac:dyDescent="0.25">
      <c r="A4429">
        <v>4414</v>
      </c>
      <c r="B4429" s="84">
        <v>35607</v>
      </c>
      <c r="C4429" s="47">
        <v>23.38</v>
      </c>
      <c r="D4429" s="47">
        <v>23.44</v>
      </c>
      <c r="E4429" s="47">
        <v>22.87</v>
      </c>
      <c r="F4429" s="47">
        <v>22.87</v>
      </c>
      <c r="G4429" s="48">
        <v>19300</v>
      </c>
      <c r="H4429" s="47">
        <v>4.26</v>
      </c>
      <c r="I4429" s="51">
        <f t="shared" si="484"/>
        <v>0.18627022299956272</v>
      </c>
      <c r="J4429" s="51">
        <f t="shared" ca="1" si="485"/>
        <v>2.5</v>
      </c>
      <c r="K4429" s="47">
        <f t="shared" si="486"/>
        <v>4.3499999999999996</v>
      </c>
      <c r="L4429" s="47">
        <f t="shared" si="487"/>
        <v>4.37</v>
      </c>
      <c r="M4429" s="47">
        <f t="shared" si="488"/>
        <v>4.26</v>
      </c>
      <c r="N4429" s="47">
        <f t="shared" si="489"/>
        <v>4.26</v>
      </c>
      <c r="O4429" s="48">
        <f t="shared" ca="1" si="490"/>
        <v>48250</v>
      </c>
    </row>
    <row r="4430" spans="1:15" x14ac:dyDescent="0.25">
      <c r="A4430">
        <v>4415</v>
      </c>
      <c r="B4430" s="84">
        <v>35606</v>
      </c>
      <c r="C4430" s="47">
        <v>23.5</v>
      </c>
      <c r="D4430" s="47">
        <v>23.5</v>
      </c>
      <c r="E4430" s="47">
        <v>23</v>
      </c>
      <c r="F4430" s="47">
        <v>23</v>
      </c>
      <c r="G4430" s="48">
        <v>93200</v>
      </c>
      <c r="H4430" s="47">
        <v>4.29</v>
      </c>
      <c r="I4430" s="51">
        <f t="shared" si="484"/>
        <v>0.18652173913043479</v>
      </c>
      <c r="J4430" s="51">
        <f t="shared" ca="1" si="485"/>
        <v>2.5</v>
      </c>
      <c r="K4430" s="47">
        <f t="shared" si="486"/>
        <v>4.38</v>
      </c>
      <c r="L4430" s="47">
        <f t="shared" si="487"/>
        <v>4.38</v>
      </c>
      <c r="M4430" s="47">
        <f t="shared" si="488"/>
        <v>4.29</v>
      </c>
      <c r="N4430" s="47">
        <f t="shared" si="489"/>
        <v>4.29</v>
      </c>
      <c r="O4430" s="48">
        <f t="shared" ca="1" si="490"/>
        <v>233000</v>
      </c>
    </row>
    <row r="4431" spans="1:15" x14ac:dyDescent="0.25">
      <c r="A4431">
        <v>4416</v>
      </c>
      <c r="B4431" s="84">
        <v>35605</v>
      </c>
      <c r="C4431" s="47">
        <v>23.5</v>
      </c>
      <c r="D4431" s="47">
        <v>23.5</v>
      </c>
      <c r="E4431" s="47">
        <v>22.75</v>
      </c>
      <c r="F4431" s="47">
        <v>23.25</v>
      </c>
      <c r="G4431" s="48">
        <v>144400</v>
      </c>
      <c r="H4431" s="47">
        <v>4.33</v>
      </c>
      <c r="I4431" s="51">
        <f t="shared" si="484"/>
        <v>0.18623655913978496</v>
      </c>
      <c r="J4431" s="51">
        <f t="shared" ca="1" si="485"/>
        <v>2.5</v>
      </c>
      <c r="K4431" s="47">
        <f t="shared" si="486"/>
        <v>4.38</v>
      </c>
      <c r="L4431" s="47">
        <f t="shared" si="487"/>
        <v>4.38</v>
      </c>
      <c r="M4431" s="47">
        <f t="shared" si="488"/>
        <v>4.24</v>
      </c>
      <c r="N4431" s="47">
        <f t="shared" si="489"/>
        <v>4.33</v>
      </c>
      <c r="O4431" s="48">
        <f t="shared" ca="1" si="490"/>
        <v>361000</v>
      </c>
    </row>
    <row r="4432" spans="1:15" x14ac:dyDescent="0.25">
      <c r="A4432">
        <v>4417</v>
      </c>
      <c r="B4432" s="84">
        <v>35604</v>
      </c>
      <c r="C4432" s="47">
        <v>23</v>
      </c>
      <c r="D4432" s="47">
        <v>23.5</v>
      </c>
      <c r="E4432" s="47">
        <v>22.75</v>
      </c>
      <c r="F4432" s="47">
        <v>23.5</v>
      </c>
      <c r="G4432" s="48">
        <v>138900</v>
      </c>
      <c r="H4432" s="47">
        <v>4.38</v>
      </c>
      <c r="I4432" s="51">
        <f t="shared" si="484"/>
        <v>0.18638297872340426</v>
      </c>
      <c r="J4432" s="51">
        <f t="shared" ca="1" si="485"/>
        <v>2.5</v>
      </c>
      <c r="K4432" s="47">
        <f t="shared" si="486"/>
        <v>4.29</v>
      </c>
      <c r="L4432" s="47">
        <f t="shared" si="487"/>
        <v>4.38</v>
      </c>
      <c r="M4432" s="47">
        <f t="shared" si="488"/>
        <v>4.24</v>
      </c>
      <c r="N4432" s="47">
        <f t="shared" si="489"/>
        <v>4.38</v>
      </c>
      <c r="O4432" s="48">
        <f t="shared" ca="1" si="490"/>
        <v>347250</v>
      </c>
    </row>
    <row r="4433" spans="1:15" x14ac:dyDescent="0.25">
      <c r="A4433">
        <v>4418</v>
      </c>
      <c r="B4433" s="84">
        <v>35601</v>
      </c>
      <c r="C4433" s="47">
        <v>22.87</v>
      </c>
      <c r="D4433" s="47">
        <v>23.5</v>
      </c>
      <c r="E4433" s="47">
        <v>22.13</v>
      </c>
      <c r="F4433" s="47">
        <v>23.38</v>
      </c>
      <c r="G4433" s="48">
        <v>224800</v>
      </c>
      <c r="H4433" s="47">
        <v>4.3600000000000003</v>
      </c>
      <c r="I4433" s="51">
        <f t="shared" ref="I4433:I4496" si="491">H4433/F4433</f>
        <v>0.18648417450812663</v>
      </c>
      <c r="J4433" s="51">
        <f t="shared" ref="J4433:J4496" ca="1" si="492">INDEX(OFFSET($T$15,0,0,$S$13+1,1),MATCH(B4433,OFFSET($Q$15,0,0,$S$13+1,1),-1))</f>
        <v>2.5</v>
      </c>
      <c r="K4433" s="47">
        <f t="shared" ref="K4433:K4496" si="493">ROUND($I4433*C4433,2)</f>
        <v>4.26</v>
      </c>
      <c r="L4433" s="47">
        <f t="shared" ref="L4433:L4496" si="494">ROUND($I4433*D4433,2)</f>
        <v>4.38</v>
      </c>
      <c r="M4433" s="47">
        <f t="shared" ref="M4433:M4496" si="495">ROUND($I4433*E4433,2)</f>
        <v>4.13</v>
      </c>
      <c r="N4433" s="47">
        <f t="shared" ref="N4433:N4496" si="496">ROUND($I4433*F4433,2)</f>
        <v>4.3600000000000003</v>
      </c>
      <c r="O4433" s="48">
        <f t="shared" ref="O4433:O4496" ca="1" si="497">G4433*J4433</f>
        <v>562000</v>
      </c>
    </row>
    <row r="4434" spans="1:15" x14ac:dyDescent="0.25">
      <c r="A4434">
        <v>4419</v>
      </c>
      <c r="B4434" s="84">
        <v>35600</v>
      </c>
      <c r="C4434" s="47">
        <v>21.75</v>
      </c>
      <c r="D4434" s="47">
        <v>22.87</v>
      </c>
      <c r="E4434" s="47">
        <v>21.75</v>
      </c>
      <c r="F4434" s="47">
        <v>22.87</v>
      </c>
      <c r="G4434" s="48">
        <v>390400</v>
      </c>
      <c r="H4434" s="47">
        <v>4.26</v>
      </c>
      <c r="I4434" s="51">
        <f t="shared" si="491"/>
        <v>0.18627022299956272</v>
      </c>
      <c r="J4434" s="51">
        <f t="shared" ca="1" si="492"/>
        <v>2.5</v>
      </c>
      <c r="K4434" s="47">
        <f t="shared" si="493"/>
        <v>4.05</v>
      </c>
      <c r="L4434" s="47">
        <f t="shared" si="494"/>
        <v>4.26</v>
      </c>
      <c r="M4434" s="47">
        <f t="shared" si="495"/>
        <v>4.05</v>
      </c>
      <c r="N4434" s="47">
        <f t="shared" si="496"/>
        <v>4.26</v>
      </c>
      <c r="O4434" s="48">
        <f t="shared" ca="1" si="497"/>
        <v>976000</v>
      </c>
    </row>
    <row r="4435" spans="1:15" x14ac:dyDescent="0.25">
      <c r="A4435">
        <v>4420</v>
      </c>
      <c r="B4435" s="84">
        <v>35599</v>
      </c>
      <c r="C4435" s="47">
        <v>21.5</v>
      </c>
      <c r="D4435" s="47">
        <v>22</v>
      </c>
      <c r="E4435" s="47">
        <v>21.5</v>
      </c>
      <c r="F4435" s="47">
        <v>21.5</v>
      </c>
      <c r="G4435" s="48">
        <v>539200</v>
      </c>
      <c r="H4435" s="47">
        <v>4.01</v>
      </c>
      <c r="I4435" s="51">
        <f t="shared" si="491"/>
        <v>0.18651162790697673</v>
      </c>
      <c r="J4435" s="51">
        <f t="shared" ca="1" si="492"/>
        <v>2.5</v>
      </c>
      <c r="K4435" s="47">
        <f t="shared" si="493"/>
        <v>4.01</v>
      </c>
      <c r="L4435" s="47">
        <f t="shared" si="494"/>
        <v>4.0999999999999996</v>
      </c>
      <c r="M4435" s="47">
        <f t="shared" si="495"/>
        <v>4.01</v>
      </c>
      <c r="N4435" s="47">
        <f t="shared" si="496"/>
        <v>4.01</v>
      </c>
      <c r="O4435" s="48">
        <f t="shared" ca="1" si="497"/>
        <v>1348000</v>
      </c>
    </row>
    <row r="4436" spans="1:15" x14ac:dyDescent="0.25">
      <c r="A4436">
        <v>4421</v>
      </c>
      <c r="B4436" s="84">
        <v>35598</v>
      </c>
      <c r="C4436" s="47">
        <v>22.25</v>
      </c>
      <c r="D4436" s="47">
        <v>22.25</v>
      </c>
      <c r="E4436" s="47">
        <v>21.75</v>
      </c>
      <c r="F4436" s="47">
        <v>22.06</v>
      </c>
      <c r="G4436" s="48">
        <v>113700</v>
      </c>
      <c r="H4436" s="47">
        <v>4.1100000000000003</v>
      </c>
      <c r="I4436" s="51">
        <f t="shared" si="491"/>
        <v>0.18631006346328199</v>
      </c>
      <c r="J4436" s="51">
        <f t="shared" ca="1" si="492"/>
        <v>2.5</v>
      </c>
      <c r="K4436" s="47">
        <f t="shared" si="493"/>
        <v>4.1500000000000004</v>
      </c>
      <c r="L4436" s="47">
        <f t="shared" si="494"/>
        <v>4.1500000000000004</v>
      </c>
      <c r="M4436" s="47">
        <f t="shared" si="495"/>
        <v>4.05</v>
      </c>
      <c r="N4436" s="47">
        <f t="shared" si="496"/>
        <v>4.1100000000000003</v>
      </c>
      <c r="O4436" s="48">
        <f t="shared" ca="1" si="497"/>
        <v>284250</v>
      </c>
    </row>
    <row r="4437" spans="1:15" x14ac:dyDescent="0.25">
      <c r="A4437">
        <v>4422</v>
      </c>
      <c r="B4437" s="84">
        <v>35597</v>
      </c>
      <c r="C4437" s="47">
        <v>22</v>
      </c>
      <c r="D4437" s="47">
        <v>22.63</v>
      </c>
      <c r="E4437" s="47">
        <v>21.5</v>
      </c>
      <c r="F4437" s="47">
        <v>21.75</v>
      </c>
      <c r="G4437" s="48">
        <v>236900</v>
      </c>
      <c r="H4437" s="47">
        <v>4.05</v>
      </c>
      <c r="I4437" s="51">
        <f t="shared" si="491"/>
        <v>0.18620689655172412</v>
      </c>
      <c r="J4437" s="51">
        <f t="shared" ca="1" si="492"/>
        <v>2.5</v>
      </c>
      <c r="K4437" s="47">
        <f t="shared" si="493"/>
        <v>4.0999999999999996</v>
      </c>
      <c r="L4437" s="47">
        <f t="shared" si="494"/>
        <v>4.21</v>
      </c>
      <c r="M4437" s="47">
        <f t="shared" si="495"/>
        <v>4</v>
      </c>
      <c r="N4437" s="47">
        <f t="shared" si="496"/>
        <v>4.05</v>
      </c>
      <c r="O4437" s="48">
        <f t="shared" ca="1" si="497"/>
        <v>592250</v>
      </c>
    </row>
    <row r="4438" spans="1:15" x14ac:dyDescent="0.25">
      <c r="A4438">
        <v>4423</v>
      </c>
      <c r="B4438" s="84">
        <v>35594</v>
      </c>
      <c r="C4438" s="47">
        <v>22</v>
      </c>
      <c r="D4438" s="47">
        <v>22.75</v>
      </c>
      <c r="E4438" s="47">
        <v>22</v>
      </c>
      <c r="F4438" s="47">
        <v>22.37</v>
      </c>
      <c r="G4438" s="48">
        <v>28900</v>
      </c>
      <c r="H4438" s="47">
        <v>4.17</v>
      </c>
      <c r="I4438" s="51">
        <f t="shared" si="491"/>
        <v>0.18641037103263297</v>
      </c>
      <c r="J4438" s="51">
        <f t="shared" ca="1" si="492"/>
        <v>2.5</v>
      </c>
      <c r="K4438" s="47">
        <f t="shared" si="493"/>
        <v>4.0999999999999996</v>
      </c>
      <c r="L4438" s="47">
        <f t="shared" si="494"/>
        <v>4.24</v>
      </c>
      <c r="M4438" s="47">
        <f t="shared" si="495"/>
        <v>4.0999999999999996</v>
      </c>
      <c r="N4438" s="47">
        <f t="shared" si="496"/>
        <v>4.17</v>
      </c>
      <c r="O4438" s="48">
        <f t="shared" ca="1" si="497"/>
        <v>72250</v>
      </c>
    </row>
    <row r="4439" spans="1:15" x14ac:dyDescent="0.25">
      <c r="A4439">
        <v>4424</v>
      </c>
      <c r="B4439" s="84">
        <v>35593</v>
      </c>
      <c r="C4439" s="47">
        <v>22.25</v>
      </c>
      <c r="D4439" s="47">
        <v>22.75</v>
      </c>
      <c r="E4439" s="47">
        <v>22</v>
      </c>
      <c r="F4439" s="47">
        <v>22.13</v>
      </c>
      <c r="G4439" s="48">
        <v>443300</v>
      </c>
      <c r="H4439" s="47">
        <v>4.12</v>
      </c>
      <c r="I4439" s="51">
        <f t="shared" si="491"/>
        <v>0.18617261635788523</v>
      </c>
      <c r="J4439" s="51">
        <f t="shared" ca="1" si="492"/>
        <v>2.5</v>
      </c>
      <c r="K4439" s="47">
        <f t="shared" si="493"/>
        <v>4.1399999999999997</v>
      </c>
      <c r="L4439" s="47">
        <f t="shared" si="494"/>
        <v>4.24</v>
      </c>
      <c r="M4439" s="47">
        <f t="shared" si="495"/>
        <v>4.0999999999999996</v>
      </c>
      <c r="N4439" s="47">
        <f t="shared" si="496"/>
        <v>4.12</v>
      </c>
      <c r="O4439" s="48">
        <f t="shared" ca="1" si="497"/>
        <v>1108250</v>
      </c>
    </row>
    <row r="4440" spans="1:15" x14ac:dyDescent="0.25">
      <c r="A4440">
        <v>4425</v>
      </c>
      <c r="B4440" s="84">
        <v>35592</v>
      </c>
      <c r="C4440" s="47">
        <v>22.75</v>
      </c>
      <c r="D4440" s="47">
        <v>22.75</v>
      </c>
      <c r="E4440" s="47">
        <v>22</v>
      </c>
      <c r="F4440" s="47">
        <v>22</v>
      </c>
      <c r="G4440" s="48">
        <v>55300</v>
      </c>
      <c r="H4440" s="47">
        <v>4.0999999999999996</v>
      </c>
      <c r="I4440" s="51">
        <f t="shared" si="491"/>
        <v>0.18636363636363634</v>
      </c>
      <c r="J4440" s="51">
        <f t="shared" ca="1" si="492"/>
        <v>2.5</v>
      </c>
      <c r="K4440" s="47">
        <f t="shared" si="493"/>
        <v>4.24</v>
      </c>
      <c r="L4440" s="47">
        <f t="shared" si="494"/>
        <v>4.24</v>
      </c>
      <c r="M4440" s="47">
        <f t="shared" si="495"/>
        <v>4.0999999999999996</v>
      </c>
      <c r="N4440" s="47">
        <f t="shared" si="496"/>
        <v>4.0999999999999996</v>
      </c>
      <c r="O4440" s="48">
        <f t="shared" ca="1" si="497"/>
        <v>138250</v>
      </c>
    </row>
    <row r="4441" spans="1:15" x14ac:dyDescent="0.25">
      <c r="A4441">
        <v>4426</v>
      </c>
      <c r="B4441" s="84">
        <v>35591</v>
      </c>
      <c r="C4441" s="47">
        <v>22.5</v>
      </c>
      <c r="D4441" s="47">
        <v>23.5</v>
      </c>
      <c r="E4441" s="47">
        <v>22.5</v>
      </c>
      <c r="F4441" s="47">
        <v>23.5</v>
      </c>
      <c r="G4441" s="48">
        <v>101700</v>
      </c>
      <c r="H4441" s="47">
        <v>4.38</v>
      </c>
      <c r="I4441" s="51">
        <f t="shared" si="491"/>
        <v>0.18638297872340426</v>
      </c>
      <c r="J4441" s="51">
        <f t="shared" ca="1" si="492"/>
        <v>2.5</v>
      </c>
      <c r="K4441" s="47">
        <f t="shared" si="493"/>
        <v>4.1900000000000004</v>
      </c>
      <c r="L4441" s="47">
        <f t="shared" si="494"/>
        <v>4.38</v>
      </c>
      <c r="M4441" s="47">
        <f t="shared" si="495"/>
        <v>4.1900000000000004</v>
      </c>
      <c r="N4441" s="47">
        <f t="shared" si="496"/>
        <v>4.38</v>
      </c>
      <c r="O4441" s="48">
        <f t="shared" ca="1" si="497"/>
        <v>254250</v>
      </c>
    </row>
    <row r="4442" spans="1:15" x14ac:dyDescent="0.25">
      <c r="A4442">
        <v>4427</v>
      </c>
      <c r="B4442" s="84">
        <v>35590</v>
      </c>
      <c r="C4442" s="47">
        <v>23.25</v>
      </c>
      <c r="D4442" s="47">
        <v>23.25</v>
      </c>
      <c r="E4442" s="47">
        <v>22.5</v>
      </c>
      <c r="F4442" s="47">
        <v>23.25</v>
      </c>
      <c r="G4442" s="48">
        <v>17700</v>
      </c>
      <c r="H4442" s="47">
        <v>4.33</v>
      </c>
      <c r="I4442" s="51">
        <f t="shared" si="491"/>
        <v>0.18623655913978496</v>
      </c>
      <c r="J4442" s="51">
        <f t="shared" ca="1" si="492"/>
        <v>2.5</v>
      </c>
      <c r="K4442" s="47">
        <f t="shared" si="493"/>
        <v>4.33</v>
      </c>
      <c r="L4442" s="47">
        <f t="shared" si="494"/>
        <v>4.33</v>
      </c>
      <c r="M4442" s="47">
        <f t="shared" si="495"/>
        <v>4.1900000000000004</v>
      </c>
      <c r="N4442" s="47">
        <f t="shared" si="496"/>
        <v>4.33</v>
      </c>
      <c r="O4442" s="48">
        <f t="shared" ca="1" si="497"/>
        <v>44250</v>
      </c>
    </row>
    <row r="4443" spans="1:15" x14ac:dyDescent="0.25">
      <c r="A4443">
        <v>4428</v>
      </c>
      <c r="B4443" s="84">
        <v>35587</v>
      </c>
      <c r="C4443" s="47">
        <v>22.87</v>
      </c>
      <c r="D4443" s="47">
        <v>23.25</v>
      </c>
      <c r="E4443" s="47">
        <v>22.75</v>
      </c>
      <c r="F4443" s="47">
        <v>23</v>
      </c>
      <c r="G4443" s="48">
        <v>100800</v>
      </c>
      <c r="H4443" s="47">
        <v>4.29</v>
      </c>
      <c r="I4443" s="51">
        <f t="shared" si="491"/>
        <v>0.18652173913043479</v>
      </c>
      <c r="J4443" s="51">
        <f t="shared" ca="1" si="492"/>
        <v>2.5</v>
      </c>
      <c r="K4443" s="47">
        <f t="shared" si="493"/>
        <v>4.2699999999999996</v>
      </c>
      <c r="L4443" s="47">
        <f t="shared" si="494"/>
        <v>4.34</v>
      </c>
      <c r="M4443" s="47">
        <f t="shared" si="495"/>
        <v>4.24</v>
      </c>
      <c r="N4443" s="47">
        <f t="shared" si="496"/>
        <v>4.29</v>
      </c>
      <c r="O4443" s="48">
        <f t="shared" ca="1" si="497"/>
        <v>252000</v>
      </c>
    </row>
    <row r="4444" spans="1:15" x14ac:dyDescent="0.25">
      <c r="A4444">
        <v>4429</v>
      </c>
      <c r="B4444" s="84">
        <v>35586</v>
      </c>
      <c r="C4444" s="47">
        <v>23.25</v>
      </c>
      <c r="D4444" s="47">
        <v>23.25</v>
      </c>
      <c r="E4444" s="47">
        <v>22.25</v>
      </c>
      <c r="F4444" s="47">
        <v>23.25</v>
      </c>
      <c r="G4444" s="48">
        <v>23700</v>
      </c>
      <c r="H4444" s="47">
        <v>4.33</v>
      </c>
      <c r="I4444" s="51">
        <f t="shared" si="491"/>
        <v>0.18623655913978496</v>
      </c>
      <c r="J4444" s="51">
        <f t="shared" ca="1" si="492"/>
        <v>2.5</v>
      </c>
      <c r="K4444" s="47">
        <f t="shared" si="493"/>
        <v>4.33</v>
      </c>
      <c r="L4444" s="47">
        <f t="shared" si="494"/>
        <v>4.33</v>
      </c>
      <c r="M4444" s="47">
        <f t="shared" si="495"/>
        <v>4.1399999999999997</v>
      </c>
      <c r="N4444" s="47">
        <f t="shared" si="496"/>
        <v>4.33</v>
      </c>
      <c r="O4444" s="48">
        <f t="shared" ca="1" si="497"/>
        <v>59250</v>
      </c>
    </row>
    <row r="4445" spans="1:15" x14ac:dyDescent="0.25">
      <c r="A4445">
        <v>4430</v>
      </c>
      <c r="B4445" s="84">
        <v>35585</v>
      </c>
      <c r="C4445" s="47">
        <v>22.5</v>
      </c>
      <c r="D4445" s="47">
        <v>23.25</v>
      </c>
      <c r="E4445" s="47">
        <v>21.75</v>
      </c>
      <c r="F4445" s="47">
        <v>23.25</v>
      </c>
      <c r="G4445" s="48">
        <v>90800</v>
      </c>
      <c r="H4445" s="47">
        <v>4.33</v>
      </c>
      <c r="I4445" s="51">
        <f t="shared" si="491"/>
        <v>0.18623655913978496</v>
      </c>
      <c r="J4445" s="51">
        <f t="shared" ca="1" si="492"/>
        <v>2.5</v>
      </c>
      <c r="K4445" s="47">
        <f t="shared" si="493"/>
        <v>4.1900000000000004</v>
      </c>
      <c r="L4445" s="47">
        <f t="shared" si="494"/>
        <v>4.33</v>
      </c>
      <c r="M4445" s="47">
        <f t="shared" si="495"/>
        <v>4.05</v>
      </c>
      <c r="N4445" s="47">
        <f t="shared" si="496"/>
        <v>4.33</v>
      </c>
      <c r="O4445" s="48">
        <f t="shared" ca="1" si="497"/>
        <v>227000</v>
      </c>
    </row>
    <row r="4446" spans="1:15" x14ac:dyDescent="0.25">
      <c r="A4446">
        <v>4431</v>
      </c>
      <c r="B4446" s="84">
        <v>35584</v>
      </c>
      <c r="C4446" s="47">
        <v>21.75</v>
      </c>
      <c r="D4446" s="47">
        <v>21.75</v>
      </c>
      <c r="E4446" s="47">
        <v>21.25</v>
      </c>
      <c r="F4446" s="47">
        <v>21.25</v>
      </c>
      <c r="G4446" s="48">
        <v>35600</v>
      </c>
      <c r="H4446" s="47">
        <v>3.96</v>
      </c>
      <c r="I4446" s="51">
        <f t="shared" si="491"/>
        <v>0.18635294117647058</v>
      </c>
      <c r="J4446" s="51">
        <f t="shared" ca="1" si="492"/>
        <v>2.5</v>
      </c>
      <c r="K4446" s="47">
        <f t="shared" si="493"/>
        <v>4.05</v>
      </c>
      <c r="L4446" s="47">
        <f t="shared" si="494"/>
        <v>4.05</v>
      </c>
      <c r="M4446" s="47">
        <f t="shared" si="495"/>
        <v>3.96</v>
      </c>
      <c r="N4446" s="47">
        <f t="shared" si="496"/>
        <v>3.96</v>
      </c>
      <c r="O4446" s="48">
        <f t="shared" ca="1" si="497"/>
        <v>89000</v>
      </c>
    </row>
    <row r="4447" spans="1:15" x14ac:dyDescent="0.25">
      <c r="A4447">
        <v>4432</v>
      </c>
      <c r="B4447" s="84">
        <v>35583</v>
      </c>
      <c r="C4447" s="47">
        <v>21.37</v>
      </c>
      <c r="D4447" s="47">
        <v>21.75</v>
      </c>
      <c r="E4447" s="47">
        <v>21</v>
      </c>
      <c r="F4447" s="47">
        <v>21.13</v>
      </c>
      <c r="G4447" s="48">
        <v>381700</v>
      </c>
      <c r="H4447" s="47">
        <v>3.94</v>
      </c>
      <c r="I4447" s="51">
        <f t="shared" si="491"/>
        <v>0.18646474207288216</v>
      </c>
      <c r="J4447" s="51">
        <f t="shared" ca="1" si="492"/>
        <v>2.5</v>
      </c>
      <c r="K4447" s="47">
        <f t="shared" si="493"/>
        <v>3.98</v>
      </c>
      <c r="L4447" s="47">
        <f t="shared" si="494"/>
        <v>4.0599999999999996</v>
      </c>
      <c r="M4447" s="47">
        <f t="shared" si="495"/>
        <v>3.92</v>
      </c>
      <c r="N4447" s="47">
        <f t="shared" si="496"/>
        <v>3.94</v>
      </c>
      <c r="O4447" s="48">
        <f t="shared" ca="1" si="497"/>
        <v>954250</v>
      </c>
    </row>
    <row r="4448" spans="1:15" x14ac:dyDescent="0.25">
      <c r="A4448">
        <v>4433</v>
      </c>
      <c r="B4448" s="84">
        <v>35580</v>
      </c>
      <c r="C4448" s="47">
        <v>21</v>
      </c>
      <c r="D4448" s="47">
        <v>21.75</v>
      </c>
      <c r="E4448" s="47">
        <v>21</v>
      </c>
      <c r="F4448" s="47">
        <v>21.75</v>
      </c>
      <c r="G4448" s="48">
        <v>135600</v>
      </c>
      <c r="H4448" s="47">
        <v>4.05</v>
      </c>
      <c r="I4448" s="51">
        <f t="shared" si="491"/>
        <v>0.18620689655172412</v>
      </c>
      <c r="J4448" s="51">
        <f t="shared" ca="1" si="492"/>
        <v>2.5</v>
      </c>
      <c r="K4448" s="47">
        <f t="shared" si="493"/>
        <v>3.91</v>
      </c>
      <c r="L4448" s="47">
        <f t="shared" si="494"/>
        <v>4.05</v>
      </c>
      <c r="M4448" s="47">
        <f t="shared" si="495"/>
        <v>3.91</v>
      </c>
      <c r="N4448" s="47">
        <f t="shared" si="496"/>
        <v>4.05</v>
      </c>
      <c r="O4448" s="48">
        <f t="shared" ca="1" si="497"/>
        <v>339000</v>
      </c>
    </row>
    <row r="4449" spans="1:15" x14ac:dyDescent="0.25">
      <c r="A4449">
        <v>4434</v>
      </c>
      <c r="B4449" s="84">
        <v>35579</v>
      </c>
      <c r="C4449" s="47">
        <v>21.75</v>
      </c>
      <c r="D4449" s="47">
        <v>21.75</v>
      </c>
      <c r="E4449" s="47">
        <v>21.37</v>
      </c>
      <c r="F4449" s="47">
        <v>21.75</v>
      </c>
      <c r="G4449" s="48">
        <v>20400</v>
      </c>
      <c r="H4449" s="47">
        <v>4.05</v>
      </c>
      <c r="I4449" s="51">
        <f t="shared" si="491"/>
        <v>0.18620689655172412</v>
      </c>
      <c r="J4449" s="51">
        <f t="shared" ca="1" si="492"/>
        <v>2.5</v>
      </c>
      <c r="K4449" s="47">
        <f t="shared" si="493"/>
        <v>4.05</v>
      </c>
      <c r="L4449" s="47">
        <f t="shared" si="494"/>
        <v>4.05</v>
      </c>
      <c r="M4449" s="47">
        <f t="shared" si="495"/>
        <v>3.98</v>
      </c>
      <c r="N4449" s="47">
        <f t="shared" si="496"/>
        <v>4.05</v>
      </c>
      <c r="O4449" s="48">
        <f t="shared" ca="1" si="497"/>
        <v>51000</v>
      </c>
    </row>
    <row r="4450" spans="1:15" x14ac:dyDescent="0.25">
      <c r="A4450">
        <v>4435</v>
      </c>
      <c r="B4450" s="84">
        <v>35578</v>
      </c>
      <c r="C4450" s="47">
        <v>21.5</v>
      </c>
      <c r="D4450" s="47">
        <v>21.75</v>
      </c>
      <c r="E4450" s="47">
        <v>21.25</v>
      </c>
      <c r="F4450" s="47">
        <v>21.75</v>
      </c>
      <c r="G4450" s="48">
        <v>12500</v>
      </c>
      <c r="H4450" s="47">
        <v>4.05</v>
      </c>
      <c r="I4450" s="51">
        <f t="shared" si="491"/>
        <v>0.18620689655172412</v>
      </c>
      <c r="J4450" s="51">
        <f t="shared" ca="1" si="492"/>
        <v>2.5</v>
      </c>
      <c r="K4450" s="47">
        <f t="shared" si="493"/>
        <v>4</v>
      </c>
      <c r="L4450" s="47">
        <f t="shared" si="494"/>
        <v>4.05</v>
      </c>
      <c r="M4450" s="47">
        <f t="shared" si="495"/>
        <v>3.96</v>
      </c>
      <c r="N4450" s="47">
        <f t="shared" si="496"/>
        <v>4.05</v>
      </c>
      <c r="O4450" s="48">
        <f t="shared" ca="1" si="497"/>
        <v>31250</v>
      </c>
    </row>
    <row r="4451" spans="1:15" x14ac:dyDescent="0.25">
      <c r="A4451">
        <v>4436</v>
      </c>
      <c r="B4451" s="84">
        <v>35577</v>
      </c>
      <c r="C4451" s="47">
        <v>21.5</v>
      </c>
      <c r="D4451" s="47">
        <v>21.75</v>
      </c>
      <c r="E4451" s="47">
        <v>21.13</v>
      </c>
      <c r="F4451" s="47">
        <v>21.37</v>
      </c>
      <c r="G4451" s="48">
        <v>112100</v>
      </c>
      <c r="H4451" s="47">
        <v>3.98</v>
      </c>
      <c r="I4451" s="51">
        <f t="shared" si="491"/>
        <v>0.18624239588207767</v>
      </c>
      <c r="J4451" s="51">
        <f t="shared" ca="1" si="492"/>
        <v>2.5</v>
      </c>
      <c r="K4451" s="47">
        <f t="shared" si="493"/>
        <v>4</v>
      </c>
      <c r="L4451" s="47">
        <f t="shared" si="494"/>
        <v>4.05</v>
      </c>
      <c r="M4451" s="47">
        <f t="shared" si="495"/>
        <v>3.94</v>
      </c>
      <c r="N4451" s="47">
        <f t="shared" si="496"/>
        <v>3.98</v>
      </c>
      <c r="O4451" s="48">
        <f t="shared" ca="1" si="497"/>
        <v>280250</v>
      </c>
    </row>
    <row r="4452" spans="1:15" x14ac:dyDescent="0.25">
      <c r="A4452">
        <v>4437</v>
      </c>
      <c r="B4452" s="84">
        <v>35573</v>
      </c>
      <c r="C4452" s="47">
        <v>21.5</v>
      </c>
      <c r="D4452" s="47">
        <v>22</v>
      </c>
      <c r="E4452" s="47">
        <v>21.5</v>
      </c>
      <c r="F4452" s="47">
        <v>21.75</v>
      </c>
      <c r="G4452" s="48">
        <v>101200</v>
      </c>
      <c r="H4452" s="47">
        <v>4.05</v>
      </c>
      <c r="I4452" s="51">
        <f t="shared" si="491"/>
        <v>0.18620689655172412</v>
      </c>
      <c r="J4452" s="51">
        <f t="shared" ca="1" si="492"/>
        <v>2.5</v>
      </c>
      <c r="K4452" s="47">
        <f t="shared" si="493"/>
        <v>4</v>
      </c>
      <c r="L4452" s="47">
        <f t="shared" si="494"/>
        <v>4.0999999999999996</v>
      </c>
      <c r="M4452" s="47">
        <f t="shared" si="495"/>
        <v>4</v>
      </c>
      <c r="N4452" s="47">
        <f t="shared" si="496"/>
        <v>4.05</v>
      </c>
      <c r="O4452" s="48">
        <f t="shared" ca="1" si="497"/>
        <v>253000</v>
      </c>
    </row>
    <row r="4453" spans="1:15" x14ac:dyDescent="0.25">
      <c r="A4453">
        <v>4438</v>
      </c>
      <c r="B4453" s="84">
        <v>35572</v>
      </c>
      <c r="C4453" s="47">
        <v>21.63</v>
      </c>
      <c r="D4453" s="47">
        <v>22</v>
      </c>
      <c r="E4453" s="47">
        <v>21.25</v>
      </c>
      <c r="F4453" s="47">
        <v>21.5</v>
      </c>
      <c r="G4453" s="48">
        <v>76000</v>
      </c>
      <c r="H4453" s="47">
        <v>4.01</v>
      </c>
      <c r="I4453" s="51">
        <f t="shared" si="491"/>
        <v>0.18651162790697673</v>
      </c>
      <c r="J4453" s="51">
        <f t="shared" ca="1" si="492"/>
        <v>2.5</v>
      </c>
      <c r="K4453" s="47">
        <f t="shared" si="493"/>
        <v>4.03</v>
      </c>
      <c r="L4453" s="47">
        <f t="shared" si="494"/>
        <v>4.0999999999999996</v>
      </c>
      <c r="M4453" s="47">
        <f t="shared" si="495"/>
        <v>3.96</v>
      </c>
      <c r="N4453" s="47">
        <f t="shared" si="496"/>
        <v>4.01</v>
      </c>
      <c r="O4453" s="48">
        <f t="shared" ca="1" si="497"/>
        <v>190000</v>
      </c>
    </row>
    <row r="4454" spans="1:15" x14ac:dyDescent="0.25">
      <c r="A4454">
        <v>4439</v>
      </c>
      <c r="B4454" s="84">
        <v>35571</v>
      </c>
      <c r="C4454" s="47">
        <v>21.87</v>
      </c>
      <c r="D4454" s="47">
        <v>21.87</v>
      </c>
      <c r="E4454" s="47">
        <v>21.25</v>
      </c>
      <c r="F4454" s="47">
        <v>21.63</v>
      </c>
      <c r="G4454" s="48">
        <v>92400</v>
      </c>
      <c r="H4454" s="47">
        <v>4.03</v>
      </c>
      <c r="I4454" s="51">
        <f t="shared" si="491"/>
        <v>0.18631530282015721</v>
      </c>
      <c r="J4454" s="51">
        <f t="shared" ca="1" si="492"/>
        <v>2.5</v>
      </c>
      <c r="K4454" s="47">
        <f t="shared" si="493"/>
        <v>4.07</v>
      </c>
      <c r="L4454" s="47">
        <f t="shared" si="494"/>
        <v>4.07</v>
      </c>
      <c r="M4454" s="47">
        <f t="shared" si="495"/>
        <v>3.96</v>
      </c>
      <c r="N4454" s="47">
        <f t="shared" si="496"/>
        <v>4.03</v>
      </c>
      <c r="O4454" s="48">
        <f t="shared" ca="1" si="497"/>
        <v>231000</v>
      </c>
    </row>
    <row r="4455" spans="1:15" x14ac:dyDescent="0.25">
      <c r="A4455">
        <v>4440</v>
      </c>
      <c r="B4455" s="84">
        <v>35570</v>
      </c>
      <c r="C4455" s="47">
        <v>22.5</v>
      </c>
      <c r="D4455" s="47">
        <v>23.13</v>
      </c>
      <c r="E4455" s="47">
        <v>21.75</v>
      </c>
      <c r="F4455" s="47">
        <v>22</v>
      </c>
      <c r="G4455" s="48">
        <v>195700</v>
      </c>
      <c r="H4455" s="47">
        <v>4.0999999999999996</v>
      </c>
      <c r="I4455" s="51">
        <f t="shared" si="491"/>
        <v>0.18636363636363634</v>
      </c>
      <c r="J4455" s="51">
        <f t="shared" ca="1" si="492"/>
        <v>2.5</v>
      </c>
      <c r="K4455" s="47">
        <f t="shared" si="493"/>
        <v>4.1900000000000004</v>
      </c>
      <c r="L4455" s="47">
        <f t="shared" si="494"/>
        <v>4.3099999999999996</v>
      </c>
      <c r="M4455" s="47">
        <f t="shared" si="495"/>
        <v>4.05</v>
      </c>
      <c r="N4455" s="47">
        <f t="shared" si="496"/>
        <v>4.0999999999999996</v>
      </c>
      <c r="O4455" s="48">
        <f t="shared" ca="1" si="497"/>
        <v>489250</v>
      </c>
    </row>
    <row r="4456" spans="1:15" x14ac:dyDescent="0.25">
      <c r="A4456">
        <v>4441</v>
      </c>
      <c r="B4456" s="84">
        <v>35569</v>
      </c>
      <c r="C4456" s="47">
        <v>22.5</v>
      </c>
      <c r="D4456" s="47">
        <v>23</v>
      </c>
      <c r="E4456" s="47">
        <v>22.5</v>
      </c>
      <c r="F4456" s="47">
        <v>22.63</v>
      </c>
      <c r="G4456" s="48">
        <v>15600</v>
      </c>
      <c r="H4456" s="47">
        <v>4.22</v>
      </c>
      <c r="I4456" s="51">
        <f t="shared" si="491"/>
        <v>0.1864781263809103</v>
      </c>
      <c r="J4456" s="51">
        <f t="shared" ca="1" si="492"/>
        <v>2.5</v>
      </c>
      <c r="K4456" s="47">
        <f t="shared" si="493"/>
        <v>4.2</v>
      </c>
      <c r="L4456" s="47">
        <f t="shared" si="494"/>
        <v>4.29</v>
      </c>
      <c r="M4456" s="47">
        <f t="shared" si="495"/>
        <v>4.2</v>
      </c>
      <c r="N4456" s="47">
        <f t="shared" si="496"/>
        <v>4.22</v>
      </c>
      <c r="O4456" s="48">
        <f t="shared" ca="1" si="497"/>
        <v>39000</v>
      </c>
    </row>
    <row r="4457" spans="1:15" x14ac:dyDescent="0.25">
      <c r="A4457">
        <v>4442</v>
      </c>
      <c r="B4457" s="84">
        <v>35566</v>
      </c>
      <c r="C4457" s="47">
        <v>23.13</v>
      </c>
      <c r="D4457" s="47">
        <v>23.25</v>
      </c>
      <c r="E4457" s="47">
        <v>23</v>
      </c>
      <c r="F4457" s="47">
        <v>23.25</v>
      </c>
      <c r="G4457" s="48">
        <v>76000</v>
      </c>
      <c r="H4457" s="47">
        <v>4.33</v>
      </c>
      <c r="I4457" s="51">
        <f t="shared" si="491"/>
        <v>0.18623655913978496</v>
      </c>
      <c r="J4457" s="51">
        <f t="shared" ca="1" si="492"/>
        <v>2.5</v>
      </c>
      <c r="K4457" s="47">
        <f t="shared" si="493"/>
        <v>4.3099999999999996</v>
      </c>
      <c r="L4457" s="47">
        <f t="shared" si="494"/>
        <v>4.33</v>
      </c>
      <c r="M4457" s="47">
        <f t="shared" si="495"/>
        <v>4.28</v>
      </c>
      <c r="N4457" s="47">
        <f t="shared" si="496"/>
        <v>4.33</v>
      </c>
      <c r="O4457" s="48">
        <f t="shared" ca="1" si="497"/>
        <v>190000</v>
      </c>
    </row>
    <row r="4458" spans="1:15" x14ac:dyDescent="0.25">
      <c r="A4458">
        <v>4443</v>
      </c>
      <c r="B4458" s="84">
        <v>35565</v>
      </c>
      <c r="C4458" s="47">
        <v>21.63</v>
      </c>
      <c r="D4458" s="47">
        <v>23.13</v>
      </c>
      <c r="E4458" s="47">
        <v>21.63</v>
      </c>
      <c r="F4458" s="47">
        <v>22.63</v>
      </c>
      <c r="G4458" s="48">
        <v>57600</v>
      </c>
      <c r="H4458" s="47">
        <v>4.22</v>
      </c>
      <c r="I4458" s="51">
        <f t="shared" si="491"/>
        <v>0.1864781263809103</v>
      </c>
      <c r="J4458" s="51">
        <f t="shared" ca="1" si="492"/>
        <v>2.5</v>
      </c>
      <c r="K4458" s="47">
        <f t="shared" si="493"/>
        <v>4.03</v>
      </c>
      <c r="L4458" s="47">
        <f t="shared" si="494"/>
        <v>4.3099999999999996</v>
      </c>
      <c r="M4458" s="47">
        <f t="shared" si="495"/>
        <v>4.03</v>
      </c>
      <c r="N4458" s="47">
        <f t="shared" si="496"/>
        <v>4.22</v>
      </c>
      <c r="O4458" s="48">
        <f t="shared" ca="1" si="497"/>
        <v>144000</v>
      </c>
    </row>
    <row r="4459" spans="1:15" x14ac:dyDescent="0.25">
      <c r="A4459">
        <v>4444</v>
      </c>
      <c r="B4459" s="84">
        <v>35564</v>
      </c>
      <c r="C4459" s="47">
        <v>22.37</v>
      </c>
      <c r="D4459" s="47">
        <v>22.5</v>
      </c>
      <c r="E4459" s="47">
        <v>21.25</v>
      </c>
      <c r="F4459" s="47">
        <v>22.5</v>
      </c>
      <c r="G4459" s="48">
        <v>28900</v>
      </c>
      <c r="H4459" s="47">
        <v>4.1900000000000004</v>
      </c>
      <c r="I4459" s="51">
        <f t="shared" si="491"/>
        <v>0.18622222222222223</v>
      </c>
      <c r="J4459" s="51">
        <f t="shared" ca="1" si="492"/>
        <v>2.5</v>
      </c>
      <c r="K4459" s="47">
        <f t="shared" si="493"/>
        <v>4.17</v>
      </c>
      <c r="L4459" s="47">
        <f t="shared" si="494"/>
        <v>4.1900000000000004</v>
      </c>
      <c r="M4459" s="47">
        <f t="shared" si="495"/>
        <v>3.96</v>
      </c>
      <c r="N4459" s="47">
        <f t="shared" si="496"/>
        <v>4.1900000000000004</v>
      </c>
      <c r="O4459" s="48">
        <f t="shared" ca="1" si="497"/>
        <v>72250</v>
      </c>
    </row>
    <row r="4460" spans="1:15" x14ac:dyDescent="0.25">
      <c r="A4460">
        <v>4445</v>
      </c>
      <c r="B4460" s="84">
        <v>35563</v>
      </c>
      <c r="C4460" s="47">
        <v>21.5</v>
      </c>
      <c r="D4460" s="47">
        <v>22.37</v>
      </c>
      <c r="E4460" s="47">
        <v>21</v>
      </c>
      <c r="F4460" s="47">
        <v>22.37</v>
      </c>
      <c r="G4460" s="48">
        <v>190800</v>
      </c>
      <c r="H4460" s="47">
        <v>4.17</v>
      </c>
      <c r="I4460" s="51">
        <f t="shared" si="491"/>
        <v>0.18641037103263297</v>
      </c>
      <c r="J4460" s="51">
        <f t="shared" ca="1" si="492"/>
        <v>2.5</v>
      </c>
      <c r="K4460" s="47">
        <f t="shared" si="493"/>
        <v>4.01</v>
      </c>
      <c r="L4460" s="47">
        <f t="shared" si="494"/>
        <v>4.17</v>
      </c>
      <c r="M4460" s="47">
        <f t="shared" si="495"/>
        <v>3.91</v>
      </c>
      <c r="N4460" s="47">
        <f t="shared" si="496"/>
        <v>4.17</v>
      </c>
      <c r="O4460" s="48">
        <f t="shared" ca="1" si="497"/>
        <v>477000</v>
      </c>
    </row>
    <row r="4461" spans="1:15" x14ac:dyDescent="0.25">
      <c r="A4461">
        <v>4446</v>
      </c>
      <c r="B4461" s="84">
        <v>35562</v>
      </c>
      <c r="C4461" s="47">
        <v>21</v>
      </c>
      <c r="D4461" s="47">
        <v>22</v>
      </c>
      <c r="E4461" s="47">
        <v>21</v>
      </c>
      <c r="F4461" s="47">
        <v>22</v>
      </c>
      <c r="G4461" s="48">
        <v>46100</v>
      </c>
      <c r="H4461" s="47">
        <v>4.0999999999999996</v>
      </c>
      <c r="I4461" s="51">
        <f t="shared" si="491"/>
        <v>0.18636363636363634</v>
      </c>
      <c r="J4461" s="51">
        <f t="shared" ca="1" si="492"/>
        <v>2.5</v>
      </c>
      <c r="K4461" s="47">
        <f t="shared" si="493"/>
        <v>3.91</v>
      </c>
      <c r="L4461" s="47">
        <f t="shared" si="494"/>
        <v>4.0999999999999996</v>
      </c>
      <c r="M4461" s="47">
        <f t="shared" si="495"/>
        <v>3.91</v>
      </c>
      <c r="N4461" s="47">
        <f t="shared" si="496"/>
        <v>4.0999999999999996</v>
      </c>
      <c r="O4461" s="48">
        <f t="shared" ca="1" si="497"/>
        <v>115250</v>
      </c>
    </row>
    <row r="4462" spans="1:15" x14ac:dyDescent="0.25">
      <c r="A4462">
        <v>4447</v>
      </c>
      <c r="B4462" s="84">
        <v>35559</v>
      </c>
      <c r="C4462" s="47">
        <v>20.88</v>
      </c>
      <c r="D4462" s="47">
        <v>21.63</v>
      </c>
      <c r="E4462" s="47">
        <v>20.88</v>
      </c>
      <c r="F4462" s="47">
        <v>21.37</v>
      </c>
      <c r="G4462" s="48">
        <v>96400</v>
      </c>
      <c r="H4462" s="47">
        <v>3.98</v>
      </c>
      <c r="I4462" s="51">
        <f t="shared" si="491"/>
        <v>0.18624239588207767</v>
      </c>
      <c r="J4462" s="51">
        <f t="shared" ca="1" si="492"/>
        <v>2.5</v>
      </c>
      <c r="K4462" s="47">
        <f t="shared" si="493"/>
        <v>3.89</v>
      </c>
      <c r="L4462" s="47">
        <f t="shared" si="494"/>
        <v>4.03</v>
      </c>
      <c r="M4462" s="47">
        <f t="shared" si="495"/>
        <v>3.89</v>
      </c>
      <c r="N4462" s="47">
        <f t="shared" si="496"/>
        <v>3.98</v>
      </c>
      <c r="O4462" s="48">
        <f t="shared" ca="1" si="497"/>
        <v>241000</v>
      </c>
    </row>
    <row r="4463" spans="1:15" x14ac:dyDescent="0.25">
      <c r="A4463">
        <v>4448</v>
      </c>
      <c r="B4463" s="84">
        <v>35558</v>
      </c>
      <c r="C4463" s="47">
        <v>21.63</v>
      </c>
      <c r="D4463" s="47">
        <v>21.63</v>
      </c>
      <c r="E4463" s="47">
        <v>20.88</v>
      </c>
      <c r="F4463" s="47">
        <v>21.63</v>
      </c>
      <c r="G4463" s="48">
        <v>52000</v>
      </c>
      <c r="H4463" s="47">
        <v>4.03</v>
      </c>
      <c r="I4463" s="51">
        <f t="shared" si="491"/>
        <v>0.18631530282015721</v>
      </c>
      <c r="J4463" s="51">
        <f t="shared" ca="1" si="492"/>
        <v>2.5</v>
      </c>
      <c r="K4463" s="47">
        <f t="shared" si="493"/>
        <v>4.03</v>
      </c>
      <c r="L4463" s="47">
        <f t="shared" si="494"/>
        <v>4.03</v>
      </c>
      <c r="M4463" s="47">
        <f t="shared" si="495"/>
        <v>3.89</v>
      </c>
      <c r="N4463" s="47">
        <f t="shared" si="496"/>
        <v>4.03</v>
      </c>
      <c r="O4463" s="48">
        <f t="shared" ca="1" si="497"/>
        <v>130000</v>
      </c>
    </row>
    <row r="4464" spans="1:15" x14ac:dyDescent="0.25">
      <c r="A4464">
        <v>4449</v>
      </c>
      <c r="B4464" s="84">
        <v>35557</v>
      </c>
      <c r="C4464" s="47">
        <v>21</v>
      </c>
      <c r="D4464" s="47">
        <v>21.63</v>
      </c>
      <c r="E4464" s="47">
        <v>20.88</v>
      </c>
      <c r="F4464" s="47">
        <v>21.63</v>
      </c>
      <c r="G4464" s="48">
        <v>17600</v>
      </c>
      <c r="H4464" s="47">
        <v>4.03</v>
      </c>
      <c r="I4464" s="51">
        <f t="shared" si="491"/>
        <v>0.18631530282015721</v>
      </c>
      <c r="J4464" s="51">
        <f t="shared" ca="1" si="492"/>
        <v>2.5</v>
      </c>
      <c r="K4464" s="47">
        <f t="shared" si="493"/>
        <v>3.91</v>
      </c>
      <c r="L4464" s="47">
        <f t="shared" si="494"/>
        <v>4.03</v>
      </c>
      <c r="M4464" s="47">
        <f t="shared" si="495"/>
        <v>3.89</v>
      </c>
      <c r="N4464" s="47">
        <f t="shared" si="496"/>
        <v>4.03</v>
      </c>
      <c r="O4464" s="48">
        <f t="shared" ca="1" si="497"/>
        <v>44000</v>
      </c>
    </row>
    <row r="4465" spans="1:15" x14ac:dyDescent="0.25">
      <c r="A4465">
        <v>4450</v>
      </c>
      <c r="B4465" s="84">
        <v>35556</v>
      </c>
      <c r="C4465" s="47">
        <v>20.88</v>
      </c>
      <c r="D4465" s="47">
        <v>21.63</v>
      </c>
      <c r="E4465" s="47">
        <v>20.88</v>
      </c>
      <c r="F4465" s="47">
        <v>21.25</v>
      </c>
      <c r="G4465" s="48">
        <v>41700</v>
      </c>
      <c r="H4465" s="47">
        <v>3.96</v>
      </c>
      <c r="I4465" s="51">
        <f t="shared" si="491"/>
        <v>0.18635294117647058</v>
      </c>
      <c r="J4465" s="51">
        <f t="shared" ca="1" si="492"/>
        <v>2.5</v>
      </c>
      <c r="K4465" s="47">
        <f t="shared" si="493"/>
        <v>3.89</v>
      </c>
      <c r="L4465" s="47">
        <f t="shared" si="494"/>
        <v>4.03</v>
      </c>
      <c r="M4465" s="47">
        <f t="shared" si="495"/>
        <v>3.89</v>
      </c>
      <c r="N4465" s="47">
        <f t="shared" si="496"/>
        <v>3.96</v>
      </c>
      <c r="O4465" s="48">
        <f t="shared" ca="1" si="497"/>
        <v>104250</v>
      </c>
    </row>
    <row r="4466" spans="1:15" x14ac:dyDescent="0.25">
      <c r="A4466">
        <v>4451</v>
      </c>
      <c r="B4466" s="84">
        <v>35555</v>
      </c>
      <c r="C4466" s="47">
        <v>21.63</v>
      </c>
      <c r="D4466" s="47">
        <v>21.63</v>
      </c>
      <c r="E4466" s="47">
        <v>20.88</v>
      </c>
      <c r="F4466" s="47">
        <v>20.88</v>
      </c>
      <c r="G4466" s="48">
        <v>82100</v>
      </c>
      <c r="H4466" s="47">
        <v>3.89</v>
      </c>
      <c r="I4466" s="51">
        <f t="shared" si="491"/>
        <v>0.18630268199233718</v>
      </c>
      <c r="J4466" s="51">
        <f t="shared" ca="1" si="492"/>
        <v>2.5</v>
      </c>
      <c r="K4466" s="47">
        <f t="shared" si="493"/>
        <v>4.03</v>
      </c>
      <c r="L4466" s="47">
        <f t="shared" si="494"/>
        <v>4.03</v>
      </c>
      <c r="M4466" s="47">
        <f t="shared" si="495"/>
        <v>3.89</v>
      </c>
      <c r="N4466" s="47">
        <f t="shared" si="496"/>
        <v>3.89</v>
      </c>
      <c r="O4466" s="48">
        <f t="shared" ca="1" si="497"/>
        <v>205250</v>
      </c>
    </row>
    <row r="4467" spans="1:15" x14ac:dyDescent="0.25">
      <c r="A4467">
        <v>4452</v>
      </c>
      <c r="B4467" s="84">
        <v>35552</v>
      </c>
      <c r="C4467" s="47">
        <v>21.37</v>
      </c>
      <c r="D4467" s="47">
        <v>21.63</v>
      </c>
      <c r="E4467" s="47">
        <v>20.88</v>
      </c>
      <c r="F4467" s="47">
        <v>21.63</v>
      </c>
      <c r="G4467" s="48">
        <v>39300</v>
      </c>
      <c r="H4467" s="47">
        <v>4.03</v>
      </c>
      <c r="I4467" s="51">
        <f t="shared" si="491"/>
        <v>0.18631530282015721</v>
      </c>
      <c r="J4467" s="51">
        <f t="shared" ca="1" si="492"/>
        <v>2.5</v>
      </c>
      <c r="K4467" s="47">
        <f t="shared" si="493"/>
        <v>3.98</v>
      </c>
      <c r="L4467" s="47">
        <f t="shared" si="494"/>
        <v>4.03</v>
      </c>
      <c r="M4467" s="47">
        <f t="shared" si="495"/>
        <v>3.89</v>
      </c>
      <c r="N4467" s="47">
        <f t="shared" si="496"/>
        <v>4.03</v>
      </c>
      <c r="O4467" s="48">
        <f t="shared" ca="1" si="497"/>
        <v>98250</v>
      </c>
    </row>
    <row r="4468" spans="1:15" x14ac:dyDescent="0.25">
      <c r="A4468">
        <v>4453</v>
      </c>
      <c r="B4468" s="84">
        <v>35551</v>
      </c>
      <c r="C4468" s="47">
        <v>21.13</v>
      </c>
      <c r="D4468" s="47">
        <v>21.63</v>
      </c>
      <c r="E4468" s="47">
        <v>20.88</v>
      </c>
      <c r="F4468" s="47">
        <v>20.88</v>
      </c>
      <c r="G4468" s="48">
        <v>11600</v>
      </c>
      <c r="H4468" s="47">
        <v>3.89</v>
      </c>
      <c r="I4468" s="51">
        <f t="shared" si="491"/>
        <v>0.18630268199233718</v>
      </c>
      <c r="J4468" s="51">
        <f t="shared" ca="1" si="492"/>
        <v>2.5</v>
      </c>
      <c r="K4468" s="47">
        <f t="shared" si="493"/>
        <v>3.94</v>
      </c>
      <c r="L4468" s="47">
        <f t="shared" si="494"/>
        <v>4.03</v>
      </c>
      <c r="M4468" s="47">
        <f t="shared" si="495"/>
        <v>3.89</v>
      </c>
      <c r="N4468" s="47">
        <f t="shared" si="496"/>
        <v>3.89</v>
      </c>
      <c r="O4468" s="48">
        <f t="shared" ca="1" si="497"/>
        <v>29000</v>
      </c>
    </row>
    <row r="4469" spans="1:15" x14ac:dyDescent="0.25">
      <c r="A4469">
        <v>4454</v>
      </c>
      <c r="B4469" s="84">
        <v>35550</v>
      </c>
      <c r="C4469" s="47">
        <v>20.88</v>
      </c>
      <c r="D4469" s="47">
        <v>21.63</v>
      </c>
      <c r="E4469" s="47">
        <v>20.88</v>
      </c>
      <c r="F4469" s="47">
        <v>21.63</v>
      </c>
      <c r="G4469" s="48">
        <v>306100</v>
      </c>
      <c r="H4469" s="47">
        <v>4.03</v>
      </c>
      <c r="I4469" s="51">
        <f t="shared" si="491"/>
        <v>0.18631530282015721</v>
      </c>
      <c r="J4469" s="51">
        <f t="shared" ca="1" si="492"/>
        <v>2.5</v>
      </c>
      <c r="K4469" s="47">
        <f t="shared" si="493"/>
        <v>3.89</v>
      </c>
      <c r="L4469" s="47">
        <f t="shared" si="494"/>
        <v>4.03</v>
      </c>
      <c r="M4469" s="47">
        <f t="shared" si="495"/>
        <v>3.89</v>
      </c>
      <c r="N4469" s="47">
        <f t="shared" si="496"/>
        <v>4.03</v>
      </c>
      <c r="O4469" s="48">
        <f t="shared" ca="1" si="497"/>
        <v>765250</v>
      </c>
    </row>
    <row r="4470" spans="1:15" x14ac:dyDescent="0.25">
      <c r="A4470">
        <v>4455</v>
      </c>
      <c r="B4470" s="84">
        <v>35549</v>
      </c>
      <c r="C4470" s="47">
        <v>22.37</v>
      </c>
      <c r="D4470" s="47">
        <v>22.75</v>
      </c>
      <c r="E4470" s="47">
        <v>21.87</v>
      </c>
      <c r="F4470" s="47">
        <v>21.87</v>
      </c>
      <c r="G4470" s="48">
        <v>49700</v>
      </c>
      <c r="H4470" s="47">
        <v>4.08</v>
      </c>
      <c r="I4470" s="51">
        <f t="shared" si="491"/>
        <v>0.18655692729766804</v>
      </c>
      <c r="J4470" s="51">
        <f t="shared" ca="1" si="492"/>
        <v>2.5</v>
      </c>
      <c r="K4470" s="47">
        <f t="shared" si="493"/>
        <v>4.17</v>
      </c>
      <c r="L4470" s="47">
        <f t="shared" si="494"/>
        <v>4.24</v>
      </c>
      <c r="M4470" s="47">
        <f t="shared" si="495"/>
        <v>4.08</v>
      </c>
      <c r="N4470" s="47">
        <f t="shared" si="496"/>
        <v>4.08</v>
      </c>
      <c r="O4470" s="48">
        <f t="shared" ca="1" si="497"/>
        <v>124250</v>
      </c>
    </row>
    <row r="4471" spans="1:15" x14ac:dyDescent="0.25">
      <c r="A4471">
        <v>4456</v>
      </c>
      <c r="B4471" s="84">
        <v>35548</v>
      </c>
      <c r="C4471" s="47">
        <v>22.37</v>
      </c>
      <c r="D4471" s="47">
        <v>23</v>
      </c>
      <c r="E4471" s="47">
        <v>22.37</v>
      </c>
      <c r="F4471" s="47">
        <v>22.37</v>
      </c>
      <c r="G4471" s="48">
        <v>16000</v>
      </c>
      <c r="H4471" s="47">
        <v>4.17</v>
      </c>
      <c r="I4471" s="51">
        <f t="shared" si="491"/>
        <v>0.18641037103263297</v>
      </c>
      <c r="J4471" s="51">
        <f t="shared" ca="1" si="492"/>
        <v>2.5</v>
      </c>
      <c r="K4471" s="47">
        <f t="shared" si="493"/>
        <v>4.17</v>
      </c>
      <c r="L4471" s="47">
        <f t="shared" si="494"/>
        <v>4.29</v>
      </c>
      <c r="M4471" s="47">
        <f t="shared" si="495"/>
        <v>4.17</v>
      </c>
      <c r="N4471" s="47">
        <f t="shared" si="496"/>
        <v>4.17</v>
      </c>
      <c r="O4471" s="48">
        <f t="shared" ca="1" si="497"/>
        <v>40000</v>
      </c>
    </row>
    <row r="4472" spans="1:15" x14ac:dyDescent="0.25">
      <c r="A4472">
        <v>4457</v>
      </c>
      <c r="B4472" s="84">
        <v>35545</v>
      </c>
      <c r="C4472" s="47">
        <v>22.37</v>
      </c>
      <c r="D4472" s="47">
        <v>22.63</v>
      </c>
      <c r="E4472" s="47">
        <v>22.37</v>
      </c>
      <c r="F4472" s="47">
        <v>22.37</v>
      </c>
      <c r="G4472" s="48">
        <v>16000</v>
      </c>
      <c r="H4472" s="47">
        <v>4.17</v>
      </c>
      <c r="I4472" s="51">
        <f t="shared" si="491"/>
        <v>0.18641037103263297</v>
      </c>
      <c r="J4472" s="51">
        <f t="shared" ca="1" si="492"/>
        <v>2.5</v>
      </c>
      <c r="K4472" s="47">
        <f t="shared" si="493"/>
        <v>4.17</v>
      </c>
      <c r="L4472" s="47">
        <f t="shared" si="494"/>
        <v>4.22</v>
      </c>
      <c r="M4472" s="47">
        <f t="shared" si="495"/>
        <v>4.17</v>
      </c>
      <c r="N4472" s="47">
        <f t="shared" si="496"/>
        <v>4.17</v>
      </c>
      <c r="O4472" s="48">
        <f t="shared" ca="1" si="497"/>
        <v>40000</v>
      </c>
    </row>
    <row r="4473" spans="1:15" x14ac:dyDescent="0.25">
      <c r="A4473">
        <v>4458</v>
      </c>
      <c r="B4473" s="84">
        <v>35544</v>
      </c>
      <c r="C4473" s="47">
        <v>22.75</v>
      </c>
      <c r="D4473" s="47">
        <v>22.87</v>
      </c>
      <c r="E4473" s="47">
        <v>22.37</v>
      </c>
      <c r="F4473" s="47">
        <v>22.37</v>
      </c>
      <c r="G4473" s="48">
        <v>201200</v>
      </c>
      <c r="H4473" s="47">
        <v>4.17</v>
      </c>
      <c r="I4473" s="51">
        <f t="shared" si="491"/>
        <v>0.18641037103263297</v>
      </c>
      <c r="J4473" s="51">
        <f t="shared" ca="1" si="492"/>
        <v>2.5</v>
      </c>
      <c r="K4473" s="47">
        <f t="shared" si="493"/>
        <v>4.24</v>
      </c>
      <c r="L4473" s="47">
        <f t="shared" si="494"/>
        <v>4.26</v>
      </c>
      <c r="M4473" s="47">
        <f t="shared" si="495"/>
        <v>4.17</v>
      </c>
      <c r="N4473" s="47">
        <f t="shared" si="496"/>
        <v>4.17</v>
      </c>
      <c r="O4473" s="48">
        <f t="shared" ca="1" si="497"/>
        <v>503000</v>
      </c>
    </row>
    <row r="4474" spans="1:15" x14ac:dyDescent="0.25">
      <c r="A4474">
        <v>4459</v>
      </c>
      <c r="B4474" s="84">
        <v>35543</v>
      </c>
      <c r="C4474" s="47">
        <v>23</v>
      </c>
      <c r="D4474" s="47">
        <v>24</v>
      </c>
      <c r="E4474" s="47">
        <v>22.63</v>
      </c>
      <c r="F4474" s="47">
        <v>23</v>
      </c>
      <c r="G4474" s="48">
        <v>127600</v>
      </c>
      <c r="H4474" s="47">
        <v>4.29</v>
      </c>
      <c r="I4474" s="51">
        <f t="shared" si="491"/>
        <v>0.18652173913043479</v>
      </c>
      <c r="J4474" s="51">
        <f t="shared" ca="1" si="492"/>
        <v>2.5</v>
      </c>
      <c r="K4474" s="47">
        <f t="shared" si="493"/>
        <v>4.29</v>
      </c>
      <c r="L4474" s="47">
        <f t="shared" si="494"/>
        <v>4.4800000000000004</v>
      </c>
      <c r="M4474" s="47">
        <f t="shared" si="495"/>
        <v>4.22</v>
      </c>
      <c r="N4474" s="47">
        <f t="shared" si="496"/>
        <v>4.29</v>
      </c>
      <c r="O4474" s="48">
        <f t="shared" ca="1" si="497"/>
        <v>319000</v>
      </c>
    </row>
    <row r="4475" spans="1:15" x14ac:dyDescent="0.25">
      <c r="A4475">
        <v>4460</v>
      </c>
      <c r="B4475" s="84">
        <v>35542</v>
      </c>
      <c r="C4475" s="47">
        <v>25.38</v>
      </c>
      <c r="D4475" s="47">
        <v>25.38</v>
      </c>
      <c r="E4475" s="47">
        <v>22.5</v>
      </c>
      <c r="F4475" s="47">
        <v>23</v>
      </c>
      <c r="G4475" s="48">
        <v>179600</v>
      </c>
      <c r="H4475" s="47">
        <v>4.29</v>
      </c>
      <c r="I4475" s="51">
        <f t="shared" si="491"/>
        <v>0.18652173913043479</v>
      </c>
      <c r="J4475" s="51">
        <f t="shared" ca="1" si="492"/>
        <v>2.5</v>
      </c>
      <c r="K4475" s="47">
        <f t="shared" si="493"/>
        <v>4.7300000000000004</v>
      </c>
      <c r="L4475" s="47">
        <f t="shared" si="494"/>
        <v>4.7300000000000004</v>
      </c>
      <c r="M4475" s="47">
        <f t="shared" si="495"/>
        <v>4.2</v>
      </c>
      <c r="N4475" s="47">
        <f t="shared" si="496"/>
        <v>4.29</v>
      </c>
      <c r="O4475" s="48">
        <f t="shared" ca="1" si="497"/>
        <v>449000</v>
      </c>
    </row>
    <row r="4476" spans="1:15" x14ac:dyDescent="0.25">
      <c r="A4476">
        <v>4461</v>
      </c>
      <c r="B4476" s="84">
        <v>35541</v>
      </c>
      <c r="C4476" s="47">
        <v>25.12</v>
      </c>
      <c r="D4476" s="47">
        <v>26</v>
      </c>
      <c r="E4476" s="47">
        <v>25.12</v>
      </c>
      <c r="F4476" s="47">
        <v>25.38</v>
      </c>
      <c r="G4476" s="48">
        <v>226000</v>
      </c>
      <c r="H4476" s="47">
        <v>4.7300000000000004</v>
      </c>
      <c r="I4476" s="51">
        <f t="shared" si="491"/>
        <v>0.18636721828211192</v>
      </c>
      <c r="J4476" s="51">
        <f t="shared" ca="1" si="492"/>
        <v>2.5</v>
      </c>
      <c r="K4476" s="47">
        <f t="shared" si="493"/>
        <v>4.68</v>
      </c>
      <c r="L4476" s="47">
        <f t="shared" si="494"/>
        <v>4.8499999999999996</v>
      </c>
      <c r="M4476" s="47">
        <f t="shared" si="495"/>
        <v>4.68</v>
      </c>
      <c r="N4476" s="47">
        <f t="shared" si="496"/>
        <v>4.7300000000000004</v>
      </c>
      <c r="O4476" s="48">
        <f t="shared" ca="1" si="497"/>
        <v>565000</v>
      </c>
    </row>
    <row r="4477" spans="1:15" x14ac:dyDescent="0.25">
      <c r="A4477">
        <v>4462</v>
      </c>
      <c r="B4477" s="84">
        <v>35538</v>
      </c>
      <c r="C4477" s="47">
        <v>25.75</v>
      </c>
      <c r="D4477" s="47">
        <v>26</v>
      </c>
      <c r="E4477" s="47">
        <v>25.12</v>
      </c>
      <c r="F4477" s="47">
        <v>25.75</v>
      </c>
      <c r="G4477" s="48">
        <v>143300</v>
      </c>
      <c r="H4477" s="47">
        <v>4.8</v>
      </c>
      <c r="I4477" s="51">
        <f t="shared" si="491"/>
        <v>0.18640776699029127</v>
      </c>
      <c r="J4477" s="51">
        <f t="shared" ca="1" si="492"/>
        <v>2.5</v>
      </c>
      <c r="K4477" s="47">
        <f t="shared" si="493"/>
        <v>4.8</v>
      </c>
      <c r="L4477" s="47">
        <f t="shared" si="494"/>
        <v>4.8499999999999996</v>
      </c>
      <c r="M4477" s="47">
        <f t="shared" si="495"/>
        <v>4.68</v>
      </c>
      <c r="N4477" s="47">
        <f t="shared" si="496"/>
        <v>4.8</v>
      </c>
      <c r="O4477" s="48">
        <f t="shared" ca="1" si="497"/>
        <v>358250</v>
      </c>
    </row>
    <row r="4478" spans="1:15" x14ac:dyDescent="0.25">
      <c r="A4478">
        <v>4463</v>
      </c>
      <c r="B4478" s="84">
        <v>35537</v>
      </c>
      <c r="C4478" s="47">
        <v>25</v>
      </c>
      <c r="D4478" s="47">
        <v>25.87</v>
      </c>
      <c r="E4478" s="47">
        <v>24.75</v>
      </c>
      <c r="F4478" s="47">
        <v>25.25</v>
      </c>
      <c r="G4478" s="48">
        <v>195300</v>
      </c>
      <c r="H4478" s="47">
        <v>4.71</v>
      </c>
      <c r="I4478" s="51">
        <f t="shared" si="491"/>
        <v>0.18653465346534653</v>
      </c>
      <c r="J4478" s="51">
        <f t="shared" ca="1" si="492"/>
        <v>2.5</v>
      </c>
      <c r="K4478" s="47">
        <f t="shared" si="493"/>
        <v>4.66</v>
      </c>
      <c r="L4478" s="47">
        <f t="shared" si="494"/>
        <v>4.83</v>
      </c>
      <c r="M4478" s="47">
        <f t="shared" si="495"/>
        <v>4.62</v>
      </c>
      <c r="N4478" s="47">
        <f t="shared" si="496"/>
        <v>4.71</v>
      </c>
      <c r="O4478" s="48">
        <f t="shared" ca="1" si="497"/>
        <v>488250</v>
      </c>
    </row>
    <row r="4479" spans="1:15" x14ac:dyDescent="0.25">
      <c r="A4479">
        <v>4464</v>
      </c>
      <c r="B4479" s="84">
        <v>35536</v>
      </c>
      <c r="C4479" s="47">
        <v>23.25</v>
      </c>
      <c r="D4479" s="47">
        <v>24.38</v>
      </c>
      <c r="E4479" s="47">
        <v>23.25</v>
      </c>
      <c r="F4479" s="47">
        <v>24</v>
      </c>
      <c r="G4479" s="48">
        <v>272900</v>
      </c>
      <c r="H4479" s="47">
        <v>4.47</v>
      </c>
      <c r="I4479" s="51">
        <f t="shared" si="491"/>
        <v>0.18625</v>
      </c>
      <c r="J4479" s="51">
        <f t="shared" ca="1" si="492"/>
        <v>2.5</v>
      </c>
      <c r="K4479" s="47">
        <f t="shared" si="493"/>
        <v>4.33</v>
      </c>
      <c r="L4479" s="47">
        <f t="shared" si="494"/>
        <v>4.54</v>
      </c>
      <c r="M4479" s="47">
        <f t="shared" si="495"/>
        <v>4.33</v>
      </c>
      <c r="N4479" s="47">
        <f t="shared" si="496"/>
        <v>4.47</v>
      </c>
      <c r="O4479" s="48">
        <f t="shared" ca="1" si="497"/>
        <v>682250</v>
      </c>
    </row>
    <row r="4480" spans="1:15" x14ac:dyDescent="0.25">
      <c r="A4480">
        <v>4465</v>
      </c>
      <c r="B4480" s="84">
        <v>35535</v>
      </c>
      <c r="C4480" s="47">
        <v>21.13</v>
      </c>
      <c r="D4480" s="47">
        <v>23.5</v>
      </c>
      <c r="E4480" s="47">
        <v>20.75</v>
      </c>
      <c r="F4480" s="47">
        <v>23.5</v>
      </c>
      <c r="G4480" s="48">
        <v>362500</v>
      </c>
      <c r="H4480" s="47">
        <v>4.38</v>
      </c>
      <c r="I4480" s="51">
        <f t="shared" si="491"/>
        <v>0.18638297872340426</v>
      </c>
      <c r="J4480" s="51">
        <f t="shared" ca="1" si="492"/>
        <v>2.5</v>
      </c>
      <c r="K4480" s="47">
        <f t="shared" si="493"/>
        <v>3.94</v>
      </c>
      <c r="L4480" s="47">
        <f t="shared" si="494"/>
        <v>4.38</v>
      </c>
      <c r="M4480" s="47">
        <f t="shared" si="495"/>
        <v>3.87</v>
      </c>
      <c r="N4480" s="47">
        <f t="shared" si="496"/>
        <v>4.38</v>
      </c>
      <c r="O4480" s="48">
        <f t="shared" ca="1" si="497"/>
        <v>906250</v>
      </c>
    </row>
    <row r="4481" spans="1:15" x14ac:dyDescent="0.25">
      <c r="A4481">
        <v>4466</v>
      </c>
      <c r="B4481" s="84">
        <v>35534</v>
      </c>
      <c r="C4481" s="47">
        <v>20.81</v>
      </c>
      <c r="D4481" s="47">
        <v>21.13</v>
      </c>
      <c r="E4481" s="47">
        <v>20.5</v>
      </c>
      <c r="F4481" s="47">
        <v>21.13</v>
      </c>
      <c r="G4481" s="48">
        <v>250000</v>
      </c>
      <c r="H4481" s="47">
        <v>3.94</v>
      </c>
      <c r="I4481" s="51">
        <f t="shared" si="491"/>
        <v>0.18646474207288216</v>
      </c>
      <c r="J4481" s="51">
        <f t="shared" ca="1" si="492"/>
        <v>2.5</v>
      </c>
      <c r="K4481" s="47">
        <f t="shared" si="493"/>
        <v>3.88</v>
      </c>
      <c r="L4481" s="47">
        <f t="shared" si="494"/>
        <v>3.94</v>
      </c>
      <c r="M4481" s="47">
        <f t="shared" si="495"/>
        <v>3.82</v>
      </c>
      <c r="N4481" s="47">
        <f t="shared" si="496"/>
        <v>3.94</v>
      </c>
      <c r="O4481" s="48">
        <f t="shared" ca="1" si="497"/>
        <v>625000</v>
      </c>
    </row>
    <row r="4482" spans="1:15" x14ac:dyDescent="0.25">
      <c r="A4482">
        <v>4467</v>
      </c>
      <c r="B4482" s="84">
        <v>35531</v>
      </c>
      <c r="C4482" s="47">
        <v>20.5</v>
      </c>
      <c r="D4482" s="47">
        <v>21.13</v>
      </c>
      <c r="E4482" s="47">
        <v>20.25</v>
      </c>
      <c r="F4482" s="47">
        <v>21.13</v>
      </c>
      <c r="G4482" s="48">
        <v>134000</v>
      </c>
      <c r="H4482" s="47">
        <v>3.94</v>
      </c>
      <c r="I4482" s="51">
        <f t="shared" si="491"/>
        <v>0.18646474207288216</v>
      </c>
      <c r="J4482" s="51">
        <f t="shared" ca="1" si="492"/>
        <v>2.5</v>
      </c>
      <c r="K4482" s="47">
        <f t="shared" si="493"/>
        <v>3.82</v>
      </c>
      <c r="L4482" s="47">
        <f t="shared" si="494"/>
        <v>3.94</v>
      </c>
      <c r="M4482" s="47">
        <f t="shared" si="495"/>
        <v>3.78</v>
      </c>
      <c r="N4482" s="47">
        <f t="shared" si="496"/>
        <v>3.94</v>
      </c>
      <c r="O4482" s="48">
        <f t="shared" ca="1" si="497"/>
        <v>335000</v>
      </c>
    </row>
    <row r="4483" spans="1:15" x14ac:dyDescent="0.25">
      <c r="A4483">
        <v>4468</v>
      </c>
      <c r="B4483" s="84">
        <v>35530</v>
      </c>
      <c r="C4483" s="47">
        <v>20.5</v>
      </c>
      <c r="D4483" s="47">
        <v>21.13</v>
      </c>
      <c r="E4483" s="47">
        <v>20.5</v>
      </c>
      <c r="F4483" s="47">
        <v>20.5</v>
      </c>
      <c r="G4483" s="48">
        <v>99200</v>
      </c>
      <c r="H4483" s="47">
        <v>3.82</v>
      </c>
      <c r="I4483" s="51">
        <f t="shared" si="491"/>
        <v>0.18634146341463415</v>
      </c>
      <c r="J4483" s="51">
        <f t="shared" ca="1" si="492"/>
        <v>2.5</v>
      </c>
      <c r="K4483" s="47">
        <f t="shared" si="493"/>
        <v>3.82</v>
      </c>
      <c r="L4483" s="47">
        <f t="shared" si="494"/>
        <v>3.94</v>
      </c>
      <c r="M4483" s="47">
        <f t="shared" si="495"/>
        <v>3.82</v>
      </c>
      <c r="N4483" s="47">
        <f t="shared" si="496"/>
        <v>3.82</v>
      </c>
      <c r="O4483" s="48">
        <f t="shared" ca="1" si="497"/>
        <v>248000</v>
      </c>
    </row>
    <row r="4484" spans="1:15" x14ac:dyDescent="0.25">
      <c r="A4484">
        <v>4469</v>
      </c>
      <c r="B4484" s="84">
        <v>35529</v>
      </c>
      <c r="C4484" s="47">
        <v>21.13</v>
      </c>
      <c r="D4484" s="47">
        <v>21.13</v>
      </c>
      <c r="E4484" s="47">
        <v>20.88</v>
      </c>
      <c r="F4484" s="47">
        <v>21.13</v>
      </c>
      <c r="G4484" s="48">
        <v>71200</v>
      </c>
      <c r="H4484" s="47">
        <v>3.94</v>
      </c>
      <c r="I4484" s="51">
        <f t="shared" si="491"/>
        <v>0.18646474207288216</v>
      </c>
      <c r="J4484" s="51">
        <f t="shared" ca="1" si="492"/>
        <v>2.5</v>
      </c>
      <c r="K4484" s="47">
        <f t="shared" si="493"/>
        <v>3.94</v>
      </c>
      <c r="L4484" s="47">
        <f t="shared" si="494"/>
        <v>3.94</v>
      </c>
      <c r="M4484" s="47">
        <f t="shared" si="495"/>
        <v>3.89</v>
      </c>
      <c r="N4484" s="47">
        <f t="shared" si="496"/>
        <v>3.94</v>
      </c>
      <c r="O4484" s="48">
        <f t="shared" ca="1" si="497"/>
        <v>178000</v>
      </c>
    </row>
    <row r="4485" spans="1:15" x14ac:dyDescent="0.25">
      <c r="A4485">
        <v>4470</v>
      </c>
      <c r="B4485" s="84">
        <v>35528</v>
      </c>
      <c r="C4485" s="47">
        <v>20.5</v>
      </c>
      <c r="D4485" s="47">
        <v>21.13</v>
      </c>
      <c r="E4485" s="47">
        <v>20.5</v>
      </c>
      <c r="F4485" s="47">
        <v>21.13</v>
      </c>
      <c r="G4485" s="48">
        <v>28900</v>
      </c>
      <c r="H4485" s="47">
        <v>3.94</v>
      </c>
      <c r="I4485" s="51">
        <f t="shared" si="491"/>
        <v>0.18646474207288216</v>
      </c>
      <c r="J4485" s="51">
        <f t="shared" ca="1" si="492"/>
        <v>2.5</v>
      </c>
      <c r="K4485" s="47">
        <f t="shared" si="493"/>
        <v>3.82</v>
      </c>
      <c r="L4485" s="47">
        <f t="shared" si="494"/>
        <v>3.94</v>
      </c>
      <c r="M4485" s="47">
        <f t="shared" si="495"/>
        <v>3.82</v>
      </c>
      <c r="N4485" s="47">
        <f t="shared" si="496"/>
        <v>3.94</v>
      </c>
      <c r="O4485" s="48">
        <f t="shared" ca="1" si="497"/>
        <v>72250</v>
      </c>
    </row>
    <row r="4486" spans="1:15" x14ac:dyDescent="0.25">
      <c r="A4486">
        <v>4471</v>
      </c>
      <c r="B4486" s="84">
        <v>35527</v>
      </c>
      <c r="C4486" s="47">
        <v>21.13</v>
      </c>
      <c r="D4486" s="47">
        <v>21.13</v>
      </c>
      <c r="E4486" s="47">
        <v>20.5</v>
      </c>
      <c r="F4486" s="47">
        <v>21.13</v>
      </c>
      <c r="G4486" s="48">
        <v>30400</v>
      </c>
      <c r="H4486" s="47">
        <v>3.94</v>
      </c>
      <c r="I4486" s="51">
        <f t="shared" si="491"/>
        <v>0.18646474207288216</v>
      </c>
      <c r="J4486" s="51">
        <f t="shared" ca="1" si="492"/>
        <v>2.5</v>
      </c>
      <c r="K4486" s="47">
        <f t="shared" si="493"/>
        <v>3.94</v>
      </c>
      <c r="L4486" s="47">
        <f t="shared" si="494"/>
        <v>3.94</v>
      </c>
      <c r="M4486" s="47">
        <f t="shared" si="495"/>
        <v>3.82</v>
      </c>
      <c r="N4486" s="47">
        <f t="shared" si="496"/>
        <v>3.94</v>
      </c>
      <c r="O4486" s="48">
        <f t="shared" ca="1" si="497"/>
        <v>76000</v>
      </c>
    </row>
    <row r="4487" spans="1:15" x14ac:dyDescent="0.25">
      <c r="A4487">
        <v>4472</v>
      </c>
      <c r="B4487" s="84">
        <v>35524</v>
      </c>
      <c r="C4487" s="47">
        <v>20</v>
      </c>
      <c r="D4487" s="47">
        <v>21.13</v>
      </c>
      <c r="E4487" s="47">
        <v>20</v>
      </c>
      <c r="F4487" s="47">
        <v>20.88</v>
      </c>
      <c r="G4487" s="48">
        <v>311300</v>
      </c>
      <c r="H4487" s="47">
        <v>3.89</v>
      </c>
      <c r="I4487" s="51">
        <f t="shared" si="491"/>
        <v>0.18630268199233718</v>
      </c>
      <c r="J4487" s="51">
        <f t="shared" ca="1" si="492"/>
        <v>2.5</v>
      </c>
      <c r="K4487" s="47">
        <f t="shared" si="493"/>
        <v>3.73</v>
      </c>
      <c r="L4487" s="47">
        <f t="shared" si="494"/>
        <v>3.94</v>
      </c>
      <c r="M4487" s="47">
        <f t="shared" si="495"/>
        <v>3.73</v>
      </c>
      <c r="N4487" s="47">
        <f t="shared" si="496"/>
        <v>3.89</v>
      </c>
      <c r="O4487" s="48">
        <f t="shared" ca="1" si="497"/>
        <v>778250</v>
      </c>
    </row>
    <row r="4488" spans="1:15" x14ac:dyDescent="0.25">
      <c r="A4488">
        <v>4473</v>
      </c>
      <c r="B4488" s="84">
        <v>35523</v>
      </c>
      <c r="C4488" s="47">
        <v>20.5</v>
      </c>
      <c r="D4488" s="47">
        <v>20.88</v>
      </c>
      <c r="E4488" s="47">
        <v>19.5</v>
      </c>
      <c r="F4488" s="47">
        <v>20.38</v>
      </c>
      <c r="G4488" s="48">
        <v>222100</v>
      </c>
      <c r="H4488" s="47">
        <v>3.8</v>
      </c>
      <c r="I4488" s="51">
        <f t="shared" si="491"/>
        <v>0.18645731108930325</v>
      </c>
      <c r="J4488" s="51">
        <f t="shared" ca="1" si="492"/>
        <v>2.5</v>
      </c>
      <c r="K4488" s="47">
        <f t="shared" si="493"/>
        <v>3.82</v>
      </c>
      <c r="L4488" s="47">
        <f t="shared" si="494"/>
        <v>3.89</v>
      </c>
      <c r="M4488" s="47">
        <f t="shared" si="495"/>
        <v>3.64</v>
      </c>
      <c r="N4488" s="47">
        <f t="shared" si="496"/>
        <v>3.8</v>
      </c>
      <c r="O4488" s="48">
        <f t="shared" ca="1" si="497"/>
        <v>555250</v>
      </c>
    </row>
    <row r="4489" spans="1:15" x14ac:dyDescent="0.25">
      <c r="A4489">
        <v>4474</v>
      </c>
      <c r="B4489" s="84">
        <v>35522</v>
      </c>
      <c r="C4489" s="47">
        <v>20.25</v>
      </c>
      <c r="D4489" s="47">
        <v>20.62</v>
      </c>
      <c r="E4489" s="47">
        <v>20</v>
      </c>
      <c r="F4489" s="47">
        <v>20</v>
      </c>
      <c r="G4489" s="48">
        <v>95200</v>
      </c>
      <c r="H4489" s="47">
        <v>3.73</v>
      </c>
      <c r="I4489" s="51">
        <f t="shared" si="491"/>
        <v>0.1865</v>
      </c>
      <c r="J4489" s="51">
        <f t="shared" ca="1" si="492"/>
        <v>2.5</v>
      </c>
      <c r="K4489" s="47">
        <f t="shared" si="493"/>
        <v>3.78</v>
      </c>
      <c r="L4489" s="47">
        <f t="shared" si="494"/>
        <v>3.85</v>
      </c>
      <c r="M4489" s="47">
        <f t="shared" si="495"/>
        <v>3.73</v>
      </c>
      <c r="N4489" s="47">
        <f t="shared" si="496"/>
        <v>3.73</v>
      </c>
      <c r="O4489" s="48">
        <f t="shared" ca="1" si="497"/>
        <v>238000</v>
      </c>
    </row>
    <row r="4490" spans="1:15" x14ac:dyDescent="0.25">
      <c r="A4490">
        <v>4475</v>
      </c>
      <c r="B4490" s="84">
        <v>35521</v>
      </c>
      <c r="C4490" s="47">
        <v>19.5</v>
      </c>
      <c r="D4490" s="47">
        <v>20</v>
      </c>
      <c r="E4490" s="47">
        <v>19</v>
      </c>
      <c r="F4490" s="47">
        <v>19.75</v>
      </c>
      <c r="G4490" s="48">
        <v>242800</v>
      </c>
      <c r="H4490" s="47">
        <v>3.68</v>
      </c>
      <c r="I4490" s="51">
        <f t="shared" si="491"/>
        <v>0.18632911392405063</v>
      </c>
      <c r="J4490" s="51">
        <f t="shared" ca="1" si="492"/>
        <v>2.5</v>
      </c>
      <c r="K4490" s="47">
        <f t="shared" si="493"/>
        <v>3.63</v>
      </c>
      <c r="L4490" s="47">
        <f t="shared" si="494"/>
        <v>3.73</v>
      </c>
      <c r="M4490" s="47">
        <f t="shared" si="495"/>
        <v>3.54</v>
      </c>
      <c r="N4490" s="47">
        <f t="shared" si="496"/>
        <v>3.68</v>
      </c>
      <c r="O4490" s="48">
        <f t="shared" ca="1" si="497"/>
        <v>607000</v>
      </c>
    </row>
    <row r="4491" spans="1:15" x14ac:dyDescent="0.25">
      <c r="A4491">
        <v>4476</v>
      </c>
      <c r="B4491" s="84">
        <v>35520</v>
      </c>
      <c r="C4491" s="47">
        <v>19.62</v>
      </c>
      <c r="D4491" s="47">
        <v>19.62</v>
      </c>
      <c r="E4491" s="47">
        <v>19</v>
      </c>
      <c r="F4491" s="47">
        <v>19</v>
      </c>
      <c r="G4491" s="48">
        <v>33600</v>
      </c>
      <c r="H4491" s="47">
        <v>3.54</v>
      </c>
      <c r="I4491" s="51">
        <f t="shared" si="491"/>
        <v>0.18631578947368421</v>
      </c>
      <c r="J4491" s="51">
        <f t="shared" ca="1" si="492"/>
        <v>2.5</v>
      </c>
      <c r="K4491" s="47">
        <f t="shared" si="493"/>
        <v>3.66</v>
      </c>
      <c r="L4491" s="47">
        <f t="shared" si="494"/>
        <v>3.66</v>
      </c>
      <c r="M4491" s="47">
        <f t="shared" si="495"/>
        <v>3.54</v>
      </c>
      <c r="N4491" s="47">
        <f t="shared" si="496"/>
        <v>3.54</v>
      </c>
      <c r="O4491" s="48">
        <f t="shared" ca="1" si="497"/>
        <v>84000</v>
      </c>
    </row>
    <row r="4492" spans="1:15" x14ac:dyDescent="0.25">
      <c r="A4492">
        <v>4477</v>
      </c>
      <c r="B4492" s="84">
        <v>35516</v>
      </c>
      <c r="C4492" s="47">
        <v>19.25</v>
      </c>
      <c r="D4492" s="47">
        <v>20.75</v>
      </c>
      <c r="E4492" s="47">
        <v>19</v>
      </c>
      <c r="F4492" s="47">
        <v>19.25</v>
      </c>
      <c r="G4492" s="48">
        <v>158500</v>
      </c>
      <c r="H4492" s="47">
        <v>3.59</v>
      </c>
      <c r="I4492" s="51">
        <f t="shared" si="491"/>
        <v>0.18649350649350649</v>
      </c>
      <c r="J4492" s="51">
        <f t="shared" ca="1" si="492"/>
        <v>2.5</v>
      </c>
      <c r="K4492" s="47">
        <f t="shared" si="493"/>
        <v>3.59</v>
      </c>
      <c r="L4492" s="47">
        <f t="shared" si="494"/>
        <v>3.87</v>
      </c>
      <c r="M4492" s="47">
        <f t="shared" si="495"/>
        <v>3.54</v>
      </c>
      <c r="N4492" s="47">
        <f t="shared" si="496"/>
        <v>3.59</v>
      </c>
      <c r="O4492" s="48">
        <f t="shared" ca="1" si="497"/>
        <v>396250</v>
      </c>
    </row>
    <row r="4493" spans="1:15" x14ac:dyDescent="0.25">
      <c r="A4493">
        <v>4478</v>
      </c>
      <c r="B4493" s="84">
        <v>35515</v>
      </c>
      <c r="C4493" s="47">
        <v>19.25</v>
      </c>
      <c r="D4493" s="47">
        <v>19.25</v>
      </c>
      <c r="E4493" s="47">
        <v>18.63</v>
      </c>
      <c r="F4493" s="47">
        <v>19.12</v>
      </c>
      <c r="G4493" s="48">
        <v>387200</v>
      </c>
      <c r="H4493" s="47">
        <v>3.56</v>
      </c>
      <c r="I4493" s="51">
        <f t="shared" si="491"/>
        <v>0.18619246861924685</v>
      </c>
      <c r="J4493" s="51">
        <f t="shared" ca="1" si="492"/>
        <v>2.5</v>
      </c>
      <c r="K4493" s="47">
        <f t="shared" si="493"/>
        <v>3.58</v>
      </c>
      <c r="L4493" s="47">
        <f t="shared" si="494"/>
        <v>3.58</v>
      </c>
      <c r="M4493" s="47">
        <f t="shared" si="495"/>
        <v>3.47</v>
      </c>
      <c r="N4493" s="47">
        <f t="shared" si="496"/>
        <v>3.56</v>
      </c>
      <c r="O4493" s="48">
        <f t="shared" ca="1" si="497"/>
        <v>968000</v>
      </c>
    </row>
    <row r="4494" spans="1:15" x14ac:dyDescent="0.25">
      <c r="A4494">
        <v>4479</v>
      </c>
      <c r="B4494" s="84">
        <v>35514</v>
      </c>
      <c r="C4494" s="47">
        <v>19.75</v>
      </c>
      <c r="D4494" s="47">
        <v>20.25</v>
      </c>
      <c r="E4494" s="47">
        <v>18.5</v>
      </c>
      <c r="F4494" s="47">
        <v>19</v>
      </c>
      <c r="G4494" s="48">
        <v>138900</v>
      </c>
      <c r="H4494" s="47">
        <v>3.54</v>
      </c>
      <c r="I4494" s="51">
        <f t="shared" si="491"/>
        <v>0.18631578947368421</v>
      </c>
      <c r="J4494" s="51">
        <f t="shared" ca="1" si="492"/>
        <v>2.5</v>
      </c>
      <c r="K4494" s="47">
        <f t="shared" si="493"/>
        <v>3.68</v>
      </c>
      <c r="L4494" s="47">
        <f t="shared" si="494"/>
        <v>3.77</v>
      </c>
      <c r="M4494" s="47">
        <f t="shared" si="495"/>
        <v>3.45</v>
      </c>
      <c r="N4494" s="47">
        <f t="shared" si="496"/>
        <v>3.54</v>
      </c>
      <c r="O4494" s="48">
        <f t="shared" ca="1" si="497"/>
        <v>347250</v>
      </c>
    </row>
    <row r="4495" spans="1:15" x14ac:dyDescent="0.25">
      <c r="A4495">
        <v>4480</v>
      </c>
      <c r="B4495" s="84">
        <v>35513</v>
      </c>
      <c r="C4495" s="47">
        <v>20.25</v>
      </c>
      <c r="D4495" s="47">
        <v>20.5</v>
      </c>
      <c r="E4495" s="47">
        <v>19.25</v>
      </c>
      <c r="F4495" s="47">
        <v>19.25</v>
      </c>
      <c r="G4495" s="48">
        <v>125200</v>
      </c>
      <c r="H4495" s="47">
        <v>3.59</v>
      </c>
      <c r="I4495" s="51">
        <f t="shared" si="491"/>
        <v>0.18649350649350649</v>
      </c>
      <c r="J4495" s="51">
        <f t="shared" ca="1" si="492"/>
        <v>2.5</v>
      </c>
      <c r="K4495" s="47">
        <f t="shared" si="493"/>
        <v>3.78</v>
      </c>
      <c r="L4495" s="47">
        <f t="shared" si="494"/>
        <v>3.82</v>
      </c>
      <c r="M4495" s="47">
        <f t="shared" si="495"/>
        <v>3.59</v>
      </c>
      <c r="N4495" s="47">
        <f t="shared" si="496"/>
        <v>3.59</v>
      </c>
      <c r="O4495" s="48">
        <f t="shared" ca="1" si="497"/>
        <v>313000</v>
      </c>
    </row>
    <row r="4496" spans="1:15" x14ac:dyDescent="0.25">
      <c r="A4496">
        <v>4481</v>
      </c>
      <c r="B4496" s="84">
        <v>35510</v>
      </c>
      <c r="C4496" s="47">
        <v>20.5</v>
      </c>
      <c r="D4496" s="47">
        <v>21</v>
      </c>
      <c r="E4496" s="47">
        <v>20.25</v>
      </c>
      <c r="F4496" s="47">
        <v>20.25</v>
      </c>
      <c r="G4496" s="48">
        <v>106100</v>
      </c>
      <c r="H4496" s="47">
        <v>3.77</v>
      </c>
      <c r="I4496" s="51">
        <f t="shared" si="491"/>
        <v>0.18617283950617283</v>
      </c>
      <c r="J4496" s="51">
        <f t="shared" ca="1" si="492"/>
        <v>2.5</v>
      </c>
      <c r="K4496" s="47">
        <f t="shared" si="493"/>
        <v>3.82</v>
      </c>
      <c r="L4496" s="47">
        <f t="shared" si="494"/>
        <v>3.91</v>
      </c>
      <c r="M4496" s="47">
        <f t="shared" si="495"/>
        <v>3.77</v>
      </c>
      <c r="N4496" s="47">
        <f t="shared" si="496"/>
        <v>3.77</v>
      </c>
      <c r="O4496" s="48">
        <f t="shared" ca="1" si="497"/>
        <v>265250</v>
      </c>
    </row>
    <row r="4497" spans="1:15" x14ac:dyDescent="0.25">
      <c r="A4497">
        <v>4482</v>
      </c>
      <c r="B4497" s="84">
        <v>35509</v>
      </c>
      <c r="C4497" s="47">
        <v>20.5</v>
      </c>
      <c r="D4497" s="47">
        <v>20.88</v>
      </c>
      <c r="E4497" s="47">
        <v>20.5</v>
      </c>
      <c r="F4497" s="47">
        <v>20.5</v>
      </c>
      <c r="G4497" s="48">
        <v>20900</v>
      </c>
      <c r="H4497" s="47">
        <v>3.82</v>
      </c>
      <c r="I4497" s="51">
        <f t="shared" ref="I4497:I4560" si="498">H4497/F4497</f>
        <v>0.18634146341463415</v>
      </c>
      <c r="J4497" s="51">
        <f t="shared" ref="J4497:J4560" ca="1" si="499">INDEX(OFFSET($T$15,0,0,$S$13+1,1),MATCH(B4497,OFFSET($Q$15,0,0,$S$13+1,1),-1))</f>
        <v>2.5</v>
      </c>
      <c r="K4497" s="47">
        <f t="shared" ref="K4497:K4560" si="500">ROUND($I4497*C4497,2)</f>
        <v>3.82</v>
      </c>
      <c r="L4497" s="47">
        <f t="shared" ref="L4497:L4560" si="501">ROUND($I4497*D4497,2)</f>
        <v>3.89</v>
      </c>
      <c r="M4497" s="47">
        <f t="shared" ref="M4497:M4560" si="502">ROUND($I4497*E4497,2)</f>
        <v>3.82</v>
      </c>
      <c r="N4497" s="47">
        <f t="shared" ref="N4497:N4560" si="503">ROUND($I4497*F4497,2)</f>
        <v>3.82</v>
      </c>
      <c r="O4497" s="48">
        <f t="shared" ref="O4497:O4560" ca="1" si="504">G4497*J4497</f>
        <v>52250</v>
      </c>
    </row>
    <row r="4498" spans="1:15" x14ac:dyDescent="0.25">
      <c r="A4498">
        <v>4483</v>
      </c>
      <c r="B4498" s="84">
        <v>35508</v>
      </c>
      <c r="C4498" s="47">
        <v>20.5</v>
      </c>
      <c r="D4498" s="47">
        <v>21.25</v>
      </c>
      <c r="E4498" s="47">
        <v>20.5</v>
      </c>
      <c r="F4498" s="47">
        <v>21.13</v>
      </c>
      <c r="G4498" s="48">
        <v>174400</v>
      </c>
      <c r="H4498" s="47">
        <v>3.94</v>
      </c>
      <c r="I4498" s="51">
        <f t="shared" si="498"/>
        <v>0.18646474207288216</v>
      </c>
      <c r="J4498" s="51">
        <f t="shared" ca="1" si="499"/>
        <v>2.5</v>
      </c>
      <c r="K4498" s="47">
        <f t="shared" si="500"/>
        <v>3.82</v>
      </c>
      <c r="L4498" s="47">
        <f t="shared" si="501"/>
        <v>3.96</v>
      </c>
      <c r="M4498" s="47">
        <f t="shared" si="502"/>
        <v>3.82</v>
      </c>
      <c r="N4498" s="47">
        <f t="shared" si="503"/>
        <v>3.94</v>
      </c>
      <c r="O4498" s="48">
        <f t="shared" ca="1" si="504"/>
        <v>436000</v>
      </c>
    </row>
    <row r="4499" spans="1:15" x14ac:dyDescent="0.25">
      <c r="A4499">
        <v>4484</v>
      </c>
      <c r="B4499" s="84">
        <v>35507</v>
      </c>
      <c r="C4499" s="47">
        <v>20.75</v>
      </c>
      <c r="D4499" s="47">
        <v>21.25</v>
      </c>
      <c r="E4499" s="47">
        <v>20.75</v>
      </c>
      <c r="F4499" s="47">
        <v>20.75</v>
      </c>
      <c r="G4499" s="48">
        <v>29200</v>
      </c>
      <c r="H4499" s="47">
        <v>3.87</v>
      </c>
      <c r="I4499" s="51">
        <f t="shared" si="498"/>
        <v>0.18650602409638556</v>
      </c>
      <c r="J4499" s="51">
        <f t="shared" ca="1" si="499"/>
        <v>2.5</v>
      </c>
      <c r="K4499" s="47">
        <f t="shared" si="500"/>
        <v>3.87</v>
      </c>
      <c r="L4499" s="47">
        <f t="shared" si="501"/>
        <v>3.96</v>
      </c>
      <c r="M4499" s="47">
        <f t="shared" si="502"/>
        <v>3.87</v>
      </c>
      <c r="N4499" s="47">
        <f t="shared" si="503"/>
        <v>3.87</v>
      </c>
      <c r="O4499" s="48">
        <f t="shared" ca="1" si="504"/>
        <v>73000</v>
      </c>
    </row>
    <row r="4500" spans="1:15" x14ac:dyDescent="0.25">
      <c r="A4500">
        <v>4485</v>
      </c>
      <c r="B4500" s="84">
        <v>35506</v>
      </c>
      <c r="C4500" s="47">
        <v>21</v>
      </c>
      <c r="D4500" s="47">
        <v>21.25</v>
      </c>
      <c r="E4500" s="47">
        <v>20.75</v>
      </c>
      <c r="F4500" s="47">
        <v>21</v>
      </c>
      <c r="G4500" s="48">
        <v>148900</v>
      </c>
      <c r="H4500" s="47">
        <v>3.91</v>
      </c>
      <c r="I4500" s="51">
        <f t="shared" si="498"/>
        <v>0.18619047619047618</v>
      </c>
      <c r="J4500" s="51">
        <f t="shared" ca="1" si="499"/>
        <v>2.5</v>
      </c>
      <c r="K4500" s="47">
        <f t="shared" si="500"/>
        <v>3.91</v>
      </c>
      <c r="L4500" s="47">
        <f t="shared" si="501"/>
        <v>3.96</v>
      </c>
      <c r="M4500" s="47">
        <f t="shared" si="502"/>
        <v>3.86</v>
      </c>
      <c r="N4500" s="47">
        <f t="shared" si="503"/>
        <v>3.91</v>
      </c>
      <c r="O4500" s="48">
        <f t="shared" ca="1" si="504"/>
        <v>372250</v>
      </c>
    </row>
    <row r="4501" spans="1:15" x14ac:dyDescent="0.25">
      <c r="A4501">
        <v>4486</v>
      </c>
      <c r="B4501" s="84">
        <v>35503</v>
      </c>
      <c r="C4501" s="47">
        <v>21</v>
      </c>
      <c r="D4501" s="47">
        <v>21.25</v>
      </c>
      <c r="E4501" s="47">
        <v>20.75</v>
      </c>
      <c r="F4501" s="47">
        <v>21.25</v>
      </c>
      <c r="G4501" s="48">
        <v>60400</v>
      </c>
      <c r="H4501" s="47">
        <v>3.96</v>
      </c>
      <c r="I4501" s="51">
        <f t="shared" si="498"/>
        <v>0.18635294117647058</v>
      </c>
      <c r="J4501" s="51">
        <f t="shared" ca="1" si="499"/>
        <v>2.5</v>
      </c>
      <c r="K4501" s="47">
        <f t="shared" si="500"/>
        <v>3.91</v>
      </c>
      <c r="L4501" s="47">
        <f t="shared" si="501"/>
        <v>3.96</v>
      </c>
      <c r="M4501" s="47">
        <f t="shared" si="502"/>
        <v>3.87</v>
      </c>
      <c r="N4501" s="47">
        <f t="shared" si="503"/>
        <v>3.96</v>
      </c>
      <c r="O4501" s="48">
        <f t="shared" ca="1" si="504"/>
        <v>151000</v>
      </c>
    </row>
    <row r="4502" spans="1:15" x14ac:dyDescent="0.25">
      <c r="A4502">
        <v>4487</v>
      </c>
      <c r="B4502" s="84">
        <v>35502</v>
      </c>
      <c r="C4502" s="47">
        <v>20.5</v>
      </c>
      <c r="D4502" s="47">
        <v>21</v>
      </c>
      <c r="E4502" s="47">
        <v>20.5</v>
      </c>
      <c r="F4502" s="47">
        <v>20.75</v>
      </c>
      <c r="G4502" s="48">
        <v>32400</v>
      </c>
      <c r="H4502" s="47">
        <v>3.87</v>
      </c>
      <c r="I4502" s="51">
        <f t="shared" si="498"/>
        <v>0.18650602409638556</v>
      </c>
      <c r="J4502" s="51">
        <f t="shared" ca="1" si="499"/>
        <v>2.5</v>
      </c>
      <c r="K4502" s="47">
        <f t="shared" si="500"/>
        <v>3.82</v>
      </c>
      <c r="L4502" s="47">
        <f t="shared" si="501"/>
        <v>3.92</v>
      </c>
      <c r="M4502" s="47">
        <f t="shared" si="502"/>
        <v>3.82</v>
      </c>
      <c r="N4502" s="47">
        <f t="shared" si="503"/>
        <v>3.87</v>
      </c>
      <c r="O4502" s="48">
        <f t="shared" ca="1" si="504"/>
        <v>81000</v>
      </c>
    </row>
    <row r="4503" spans="1:15" x14ac:dyDescent="0.25">
      <c r="A4503">
        <v>4488</v>
      </c>
      <c r="B4503" s="84">
        <v>35501</v>
      </c>
      <c r="C4503" s="47">
        <v>21.25</v>
      </c>
      <c r="D4503" s="47">
        <v>21.25</v>
      </c>
      <c r="E4503" s="47">
        <v>20.5</v>
      </c>
      <c r="F4503" s="47">
        <v>20.5</v>
      </c>
      <c r="G4503" s="48">
        <v>81200</v>
      </c>
      <c r="H4503" s="47">
        <v>3.82</v>
      </c>
      <c r="I4503" s="51">
        <f t="shared" si="498"/>
        <v>0.18634146341463415</v>
      </c>
      <c r="J4503" s="51">
        <f t="shared" ca="1" si="499"/>
        <v>2.5</v>
      </c>
      <c r="K4503" s="47">
        <f t="shared" si="500"/>
        <v>3.96</v>
      </c>
      <c r="L4503" s="47">
        <f t="shared" si="501"/>
        <v>3.96</v>
      </c>
      <c r="M4503" s="47">
        <f t="shared" si="502"/>
        <v>3.82</v>
      </c>
      <c r="N4503" s="47">
        <f t="shared" si="503"/>
        <v>3.82</v>
      </c>
      <c r="O4503" s="48">
        <f t="shared" ca="1" si="504"/>
        <v>203000</v>
      </c>
    </row>
    <row r="4504" spans="1:15" x14ac:dyDescent="0.25">
      <c r="A4504">
        <v>4489</v>
      </c>
      <c r="B4504" s="84">
        <v>35500</v>
      </c>
      <c r="C4504" s="47">
        <v>20.75</v>
      </c>
      <c r="D4504" s="47">
        <v>21.25</v>
      </c>
      <c r="E4504" s="47">
        <v>20.5</v>
      </c>
      <c r="F4504" s="47">
        <v>20.88</v>
      </c>
      <c r="G4504" s="48">
        <v>786800</v>
      </c>
      <c r="H4504" s="47">
        <v>3.89</v>
      </c>
      <c r="I4504" s="51">
        <f t="shared" si="498"/>
        <v>0.18630268199233718</v>
      </c>
      <c r="J4504" s="51">
        <f t="shared" ca="1" si="499"/>
        <v>2.5</v>
      </c>
      <c r="K4504" s="47">
        <f t="shared" si="500"/>
        <v>3.87</v>
      </c>
      <c r="L4504" s="47">
        <f t="shared" si="501"/>
        <v>3.96</v>
      </c>
      <c r="M4504" s="47">
        <f t="shared" si="502"/>
        <v>3.82</v>
      </c>
      <c r="N4504" s="47">
        <f t="shared" si="503"/>
        <v>3.89</v>
      </c>
      <c r="O4504" s="48">
        <f t="shared" ca="1" si="504"/>
        <v>1967000</v>
      </c>
    </row>
    <row r="4505" spans="1:15" x14ac:dyDescent="0.25">
      <c r="A4505">
        <v>4490</v>
      </c>
      <c r="B4505" s="84">
        <v>35499</v>
      </c>
      <c r="C4505" s="47">
        <v>20.75</v>
      </c>
      <c r="D4505" s="47">
        <v>21.25</v>
      </c>
      <c r="E4505" s="47">
        <v>20.5</v>
      </c>
      <c r="F4505" s="47">
        <v>21.25</v>
      </c>
      <c r="G4505" s="48">
        <v>208400</v>
      </c>
      <c r="H4505" s="47">
        <v>3.96</v>
      </c>
      <c r="I4505" s="51">
        <f t="shared" si="498"/>
        <v>0.18635294117647058</v>
      </c>
      <c r="J4505" s="51">
        <f t="shared" ca="1" si="499"/>
        <v>2.5</v>
      </c>
      <c r="K4505" s="47">
        <f t="shared" si="500"/>
        <v>3.87</v>
      </c>
      <c r="L4505" s="47">
        <f t="shared" si="501"/>
        <v>3.96</v>
      </c>
      <c r="M4505" s="47">
        <f t="shared" si="502"/>
        <v>3.82</v>
      </c>
      <c r="N4505" s="47">
        <f t="shared" si="503"/>
        <v>3.96</v>
      </c>
      <c r="O4505" s="48">
        <f t="shared" ca="1" si="504"/>
        <v>521000</v>
      </c>
    </row>
    <row r="4506" spans="1:15" x14ac:dyDescent="0.25">
      <c r="A4506">
        <v>4491</v>
      </c>
      <c r="B4506" s="84">
        <v>35496</v>
      </c>
      <c r="C4506" s="47">
        <v>20.25</v>
      </c>
      <c r="D4506" s="47">
        <v>21</v>
      </c>
      <c r="E4506" s="47">
        <v>20.25</v>
      </c>
      <c r="F4506" s="47">
        <v>20.25</v>
      </c>
      <c r="G4506" s="48">
        <v>12500</v>
      </c>
      <c r="H4506" s="47">
        <v>3.77</v>
      </c>
      <c r="I4506" s="51">
        <f t="shared" si="498"/>
        <v>0.18617283950617283</v>
      </c>
      <c r="J4506" s="51">
        <f t="shared" ca="1" si="499"/>
        <v>2.5</v>
      </c>
      <c r="K4506" s="47">
        <f t="shared" si="500"/>
        <v>3.77</v>
      </c>
      <c r="L4506" s="47">
        <f t="shared" si="501"/>
        <v>3.91</v>
      </c>
      <c r="M4506" s="47">
        <f t="shared" si="502"/>
        <v>3.77</v>
      </c>
      <c r="N4506" s="47">
        <f t="shared" si="503"/>
        <v>3.77</v>
      </c>
      <c r="O4506" s="48">
        <f t="shared" ca="1" si="504"/>
        <v>31250</v>
      </c>
    </row>
    <row r="4507" spans="1:15" x14ac:dyDescent="0.25">
      <c r="A4507">
        <v>4492</v>
      </c>
      <c r="B4507" s="84">
        <v>35495</v>
      </c>
      <c r="C4507" s="47">
        <v>21</v>
      </c>
      <c r="D4507" s="47">
        <v>21</v>
      </c>
      <c r="E4507" s="47">
        <v>20.25</v>
      </c>
      <c r="F4507" s="47">
        <v>20.25</v>
      </c>
      <c r="G4507" s="48">
        <v>29200</v>
      </c>
      <c r="H4507" s="47">
        <v>3.77</v>
      </c>
      <c r="I4507" s="51">
        <f t="shared" si="498"/>
        <v>0.18617283950617283</v>
      </c>
      <c r="J4507" s="51">
        <f t="shared" ca="1" si="499"/>
        <v>2.5</v>
      </c>
      <c r="K4507" s="47">
        <f t="shared" si="500"/>
        <v>3.91</v>
      </c>
      <c r="L4507" s="47">
        <f t="shared" si="501"/>
        <v>3.91</v>
      </c>
      <c r="M4507" s="47">
        <f t="shared" si="502"/>
        <v>3.77</v>
      </c>
      <c r="N4507" s="47">
        <f t="shared" si="503"/>
        <v>3.77</v>
      </c>
      <c r="O4507" s="48">
        <f t="shared" ca="1" si="504"/>
        <v>73000</v>
      </c>
    </row>
    <row r="4508" spans="1:15" x14ac:dyDescent="0.25">
      <c r="A4508">
        <v>4493</v>
      </c>
      <c r="B4508" s="84">
        <v>35494</v>
      </c>
      <c r="C4508" s="47">
        <v>21</v>
      </c>
      <c r="D4508" s="47">
        <v>21</v>
      </c>
      <c r="E4508" s="47">
        <v>20.25</v>
      </c>
      <c r="F4508" s="47">
        <v>21</v>
      </c>
      <c r="G4508" s="48">
        <v>37200</v>
      </c>
      <c r="H4508" s="47">
        <v>3.91</v>
      </c>
      <c r="I4508" s="51">
        <f t="shared" si="498"/>
        <v>0.18619047619047618</v>
      </c>
      <c r="J4508" s="51">
        <f t="shared" ca="1" si="499"/>
        <v>2.5</v>
      </c>
      <c r="K4508" s="47">
        <f t="shared" si="500"/>
        <v>3.91</v>
      </c>
      <c r="L4508" s="47">
        <f t="shared" si="501"/>
        <v>3.91</v>
      </c>
      <c r="M4508" s="47">
        <f t="shared" si="502"/>
        <v>3.77</v>
      </c>
      <c r="N4508" s="47">
        <f t="shared" si="503"/>
        <v>3.91</v>
      </c>
      <c r="O4508" s="48">
        <f t="shared" ca="1" si="504"/>
        <v>93000</v>
      </c>
    </row>
    <row r="4509" spans="1:15" x14ac:dyDescent="0.25">
      <c r="A4509">
        <v>4494</v>
      </c>
      <c r="B4509" s="84">
        <v>35493</v>
      </c>
      <c r="C4509" s="47">
        <v>20.25</v>
      </c>
      <c r="D4509" s="47">
        <v>21</v>
      </c>
      <c r="E4509" s="47">
        <v>20.25</v>
      </c>
      <c r="F4509" s="47">
        <v>20.75</v>
      </c>
      <c r="G4509" s="48">
        <v>1145600</v>
      </c>
      <c r="H4509" s="47">
        <v>3.87</v>
      </c>
      <c r="I4509" s="51">
        <f t="shared" si="498"/>
        <v>0.18650602409638556</v>
      </c>
      <c r="J4509" s="51">
        <f t="shared" ca="1" si="499"/>
        <v>2.5</v>
      </c>
      <c r="K4509" s="47">
        <f t="shared" si="500"/>
        <v>3.78</v>
      </c>
      <c r="L4509" s="47">
        <f t="shared" si="501"/>
        <v>3.92</v>
      </c>
      <c r="M4509" s="47">
        <f t="shared" si="502"/>
        <v>3.78</v>
      </c>
      <c r="N4509" s="47">
        <f t="shared" si="503"/>
        <v>3.87</v>
      </c>
      <c r="O4509" s="48">
        <f t="shared" ca="1" si="504"/>
        <v>2864000</v>
      </c>
    </row>
    <row r="4510" spans="1:15" x14ac:dyDescent="0.25">
      <c r="A4510">
        <v>4495</v>
      </c>
      <c r="B4510" s="84">
        <v>35492</v>
      </c>
      <c r="C4510" s="47">
        <v>20.5</v>
      </c>
      <c r="D4510" s="47">
        <v>21</v>
      </c>
      <c r="E4510" s="47">
        <v>20.25</v>
      </c>
      <c r="F4510" s="47">
        <v>20.25</v>
      </c>
      <c r="G4510" s="48">
        <v>1112100</v>
      </c>
      <c r="H4510" s="47">
        <v>3.77</v>
      </c>
      <c r="I4510" s="51">
        <f t="shared" si="498"/>
        <v>0.18617283950617283</v>
      </c>
      <c r="J4510" s="51">
        <f t="shared" ca="1" si="499"/>
        <v>2.5</v>
      </c>
      <c r="K4510" s="47">
        <f t="shared" si="500"/>
        <v>3.82</v>
      </c>
      <c r="L4510" s="47">
        <f t="shared" si="501"/>
        <v>3.91</v>
      </c>
      <c r="M4510" s="47">
        <f t="shared" si="502"/>
        <v>3.77</v>
      </c>
      <c r="N4510" s="47">
        <f t="shared" si="503"/>
        <v>3.77</v>
      </c>
      <c r="O4510" s="48">
        <f t="shared" ca="1" si="504"/>
        <v>2780250</v>
      </c>
    </row>
    <row r="4511" spans="1:15" x14ac:dyDescent="0.25">
      <c r="A4511">
        <v>4496</v>
      </c>
      <c r="B4511" s="84">
        <v>35489</v>
      </c>
      <c r="C4511" s="47">
        <v>21</v>
      </c>
      <c r="D4511" s="47">
        <v>21</v>
      </c>
      <c r="E4511" s="47">
        <v>20.440000000000001</v>
      </c>
      <c r="F4511" s="47">
        <v>21</v>
      </c>
      <c r="G4511" s="48">
        <v>35600</v>
      </c>
      <c r="H4511" s="47">
        <v>3.91</v>
      </c>
      <c r="I4511" s="51">
        <f t="shared" si="498"/>
        <v>0.18619047619047618</v>
      </c>
      <c r="J4511" s="51">
        <f t="shared" ca="1" si="499"/>
        <v>2.5</v>
      </c>
      <c r="K4511" s="47">
        <f t="shared" si="500"/>
        <v>3.91</v>
      </c>
      <c r="L4511" s="47">
        <f t="shared" si="501"/>
        <v>3.91</v>
      </c>
      <c r="M4511" s="47">
        <f t="shared" si="502"/>
        <v>3.81</v>
      </c>
      <c r="N4511" s="47">
        <f t="shared" si="503"/>
        <v>3.91</v>
      </c>
      <c r="O4511" s="48">
        <f t="shared" ca="1" si="504"/>
        <v>89000</v>
      </c>
    </row>
    <row r="4512" spans="1:15" x14ac:dyDescent="0.25">
      <c r="A4512">
        <v>4497</v>
      </c>
      <c r="B4512" s="84">
        <v>35488</v>
      </c>
      <c r="C4512" s="47">
        <v>20.25</v>
      </c>
      <c r="D4512" s="47">
        <v>21</v>
      </c>
      <c r="E4512" s="47">
        <v>20</v>
      </c>
      <c r="F4512" s="47">
        <v>21</v>
      </c>
      <c r="G4512" s="48">
        <v>152100</v>
      </c>
      <c r="H4512" s="47">
        <v>3.91</v>
      </c>
      <c r="I4512" s="51">
        <f t="shared" si="498"/>
        <v>0.18619047619047618</v>
      </c>
      <c r="J4512" s="51">
        <f t="shared" ca="1" si="499"/>
        <v>2.5</v>
      </c>
      <c r="K4512" s="47">
        <f t="shared" si="500"/>
        <v>3.77</v>
      </c>
      <c r="L4512" s="47">
        <f t="shared" si="501"/>
        <v>3.91</v>
      </c>
      <c r="M4512" s="47">
        <f t="shared" si="502"/>
        <v>3.72</v>
      </c>
      <c r="N4512" s="47">
        <f t="shared" si="503"/>
        <v>3.91</v>
      </c>
      <c r="O4512" s="48">
        <f t="shared" ca="1" si="504"/>
        <v>380250</v>
      </c>
    </row>
    <row r="4513" spans="1:15" x14ac:dyDescent="0.25">
      <c r="A4513">
        <v>4498</v>
      </c>
      <c r="B4513" s="84">
        <v>35487</v>
      </c>
      <c r="C4513" s="47">
        <v>21.87</v>
      </c>
      <c r="D4513" s="47">
        <v>21.87</v>
      </c>
      <c r="E4513" s="47">
        <v>20.12</v>
      </c>
      <c r="F4513" s="47">
        <v>20.5</v>
      </c>
      <c r="G4513" s="48">
        <v>400800</v>
      </c>
      <c r="H4513" s="47">
        <v>3.82</v>
      </c>
      <c r="I4513" s="51">
        <f t="shared" si="498"/>
        <v>0.18634146341463415</v>
      </c>
      <c r="J4513" s="51">
        <f t="shared" ca="1" si="499"/>
        <v>2.5</v>
      </c>
      <c r="K4513" s="47">
        <f t="shared" si="500"/>
        <v>4.08</v>
      </c>
      <c r="L4513" s="47">
        <f t="shared" si="501"/>
        <v>4.08</v>
      </c>
      <c r="M4513" s="47">
        <f t="shared" si="502"/>
        <v>3.75</v>
      </c>
      <c r="N4513" s="47">
        <f t="shared" si="503"/>
        <v>3.82</v>
      </c>
      <c r="O4513" s="48">
        <f t="shared" ca="1" si="504"/>
        <v>1002000</v>
      </c>
    </row>
    <row r="4514" spans="1:15" x14ac:dyDescent="0.25">
      <c r="A4514">
        <v>4499</v>
      </c>
      <c r="B4514" s="84">
        <v>35486</v>
      </c>
      <c r="C4514" s="47">
        <v>21</v>
      </c>
      <c r="D4514" s="47">
        <v>21.87</v>
      </c>
      <c r="E4514" s="47">
        <v>21</v>
      </c>
      <c r="F4514" s="47">
        <v>21</v>
      </c>
      <c r="G4514" s="48">
        <v>24400</v>
      </c>
      <c r="H4514" s="47">
        <v>3.91</v>
      </c>
      <c r="I4514" s="51">
        <f t="shared" si="498"/>
        <v>0.18619047619047618</v>
      </c>
      <c r="J4514" s="51">
        <f t="shared" ca="1" si="499"/>
        <v>2.5</v>
      </c>
      <c r="K4514" s="47">
        <f t="shared" si="500"/>
        <v>3.91</v>
      </c>
      <c r="L4514" s="47">
        <f t="shared" si="501"/>
        <v>4.07</v>
      </c>
      <c r="M4514" s="47">
        <f t="shared" si="502"/>
        <v>3.91</v>
      </c>
      <c r="N4514" s="47">
        <f t="shared" si="503"/>
        <v>3.91</v>
      </c>
      <c r="O4514" s="48">
        <f t="shared" ca="1" si="504"/>
        <v>61000</v>
      </c>
    </row>
    <row r="4515" spans="1:15" x14ac:dyDescent="0.25">
      <c r="A4515">
        <v>4500</v>
      </c>
      <c r="B4515" s="84">
        <v>35485</v>
      </c>
      <c r="C4515" s="47">
        <v>21.87</v>
      </c>
      <c r="D4515" s="47">
        <v>21.87</v>
      </c>
      <c r="E4515" s="47">
        <v>21</v>
      </c>
      <c r="F4515" s="47">
        <v>21.87</v>
      </c>
      <c r="G4515" s="48">
        <v>95200</v>
      </c>
      <c r="H4515" s="47">
        <v>4.08</v>
      </c>
      <c r="I4515" s="51">
        <f t="shared" si="498"/>
        <v>0.18655692729766804</v>
      </c>
      <c r="J4515" s="51">
        <f t="shared" ca="1" si="499"/>
        <v>2.5</v>
      </c>
      <c r="K4515" s="47">
        <f t="shared" si="500"/>
        <v>4.08</v>
      </c>
      <c r="L4515" s="47">
        <f t="shared" si="501"/>
        <v>4.08</v>
      </c>
      <c r="M4515" s="47">
        <f t="shared" si="502"/>
        <v>3.92</v>
      </c>
      <c r="N4515" s="47">
        <f t="shared" si="503"/>
        <v>4.08</v>
      </c>
      <c r="O4515" s="48">
        <f t="shared" ca="1" si="504"/>
        <v>238000</v>
      </c>
    </row>
    <row r="4516" spans="1:15" x14ac:dyDescent="0.25">
      <c r="A4516">
        <v>4501</v>
      </c>
      <c r="B4516" s="84">
        <v>35482</v>
      </c>
      <c r="C4516" s="47">
        <v>21.87</v>
      </c>
      <c r="D4516" s="47">
        <v>21.87</v>
      </c>
      <c r="E4516" s="47">
        <v>21</v>
      </c>
      <c r="F4516" s="47">
        <v>21.87</v>
      </c>
      <c r="G4516" s="48">
        <v>10900</v>
      </c>
      <c r="H4516" s="47">
        <v>4.08</v>
      </c>
      <c r="I4516" s="51">
        <f t="shared" si="498"/>
        <v>0.18655692729766804</v>
      </c>
      <c r="J4516" s="51">
        <f t="shared" ca="1" si="499"/>
        <v>2.5</v>
      </c>
      <c r="K4516" s="47">
        <f t="shared" si="500"/>
        <v>4.08</v>
      </c>
      <c r="L4516" s="47">
        <f t="shared" si="501"/>
        <v>4.08</v>
      </c>
      <c r="M4516" s="47">
        <f t="shared" si="502"/>
        <v>3.92</v>
      </c>
      <c r="N4516" s="47">
        <f t="shared" si="503"/>
        <v>4.08</v>
      </c>
      <c r="O4516" s="48">
        <f t="shared" ca="1" si="504"/>
        <v>27250</v>
      </c>
    </row>
    <row r="4517" spans="1:15" x14ac:dyDescent="0.25">
      <c r="A4517">
        <v>4502</v>
      </c>
      <c r="B4517" s="84">
        <v>35481</v>
      </c>
      <c r="C4517" s="47">
        <v>21.13</v>
      </c>
      <c r="D4517" s="47">
        <v>21.87</v>
      </c>
      <c r="E4517" s="47">
        <v>21</v>
      </c>
      <c r="F4517" s="47">
        <v>21.87</v>
      </c>
      <c r="G4517" s="48">
        <v>31700</v>
      </c>
      <c r="H4517" s="47">
        <v>4.08</v>
      </c>
      <c r="I4517" s="51">
        <f t="shared" si="498"/>
        <v>0.18655692729766804</v>
      </c>
      <c r="J4517" s="51">
        <f t="shared" ca="1" si="499"/>
        <v>2.5</v>
      </c>
      <c r="K4517" s="47">
        <f t="shared" si="500"/>
        <v>3.94</v>
      </c>
      <c r="L4517" s="47">
        <f t="shared" si="501"/>
        <v>4.08</v>
      </c>
      <c r="M4517" s="47">
        <f t="shared" si="502"/>
        <v>3.92</v>
      </c>
      <c r="N4517" s="47">
        <f t="shared" si="503"/>
        <v>4.08</v>
      </c>
      <c r="O4517" s="48">
        <f t="shared" ca="1" si="504"/>
        <v>79250</v>
      </c>
    </row>
    <row r="4518" spans="1:15" x14ac:dyDescent="0.25">
      <c r="A4518">
        <v>4503</v>
      </c>
      <c r="B4518" s="84">
        <v>35480</v>
      </c>
      <c r="C4518" s="47">
        <v>21.75</v>
      </c>
      <c r="D4518" s="47">
        <v>21.87</v>
      </c>
      <c r="E4518" s="47">
        <v>21</v>
      </c>
      <c r="F4518" s="47">
        <v>21</v>
      </c>
      <c r="G4518" s="48">
        <v>52000</v>
      </c>
      <c r="H4518" s="47">
        <v>3.91</v>
      </c>
      <c r="I4518" s="51">
        <f t="shared" si="498"/>
        <v>0.18619047619047618</v>
      </c>
      <c r="J4518" s="51">
        <f t="shared" ca="1" si="499"/>
        <v>2.5</v>
      </c>
      <c r="K4518" s="47">
        <f t="shared" si="500"/>
        <v>4.05</v>
      </c>
      <c r="L4518" s="47">
        <f t="shared" si="501"/>
        <v>4.07</v>
      </c>
      <c r="M4518" s="47">
        <f t="shared" si="502"/>
        <v>3.91</v>
      </c>
      <c r="N4518" s="47">
        <f t="shared" si="503"/>
        <v>3.91</v>
      </c>
      <c r="O4518" s="48">
        <f t="shared" ca="1" si="504"/>
        <v>130000</v>
      </c>
    </row>
    <row r="4519" spans="1:15" x14ac:dyDescent="0.25">
      <c r="A4519">
        <v>4504</v>
      </c>
      <c r="B4519" s="84">
        <v>35479</v>
      </c>
      <c r="C4519" s="47">
        <v>21</v>
      </c>
      <c r="D4519" s="47">
        <v>21.87</v>
      </c>
      <c r="E4519" s="47">
        <v>21</v>
      </c>
      <c r="F4519" s="47">
        <v>21.25</v>
      </c>
      <c r="G4519" s="48">
        <v>82100</v>
      </c>
      <c r="H4519" s="47">
        <v>3.96</v>
      </c>
      <c r="I4519" s="51">
        <f t="shared" si="498"/>
        <v>0.18635294117647058</v>
      </c>
      <c r="J4519" s="51">
        <f t="shared" ca="1" si="499"/>
        <v>2.5</v>
      </c>
      <c r="K4519" s="47">
        <f t="shared" si="500"/>
        <v>3.91</v>
      </c>
      <c r="L4519" s="47">
        <f t="shared" si="501"/>
        <v>4.08</v>
      </c>
      <c r="M4519" s="47">
        <f t="shared" si="502"/>
        <v>3.91</v>
      </c>
      <c r="N4519" s="47">
        <f t="shared" si="503"/>
        <v>3.96</v>
      </c>
      <c r="O4519" s="48">
        <f t="shared" ca="1" si="504"/>
        <v>205250</v>
      </c>
    </row>
    <row r="4520" spans="1:15" x14ac:dyDescent="0.25">
      <c r="A4520">
        <v>4505</v>
      </c>
      <c r="B4520" s="84">
        <v>35475</v>
      </c>
      <c r="C4520" s="47">
        <v>22.13</v>
      </c>
      <c r="D4520" s="47">
        <v>22.13</v>
      </c>
      <c r="E4520" s="47">
        <v>21</v>
      </c>
      <c r="F4520" s="47">
        <v>21</v>
      </c>
      <c r="G4520" s="48">
        <v>721200</v>
      </c>
      <c r="H4520" s="47">
        <v>3.91</v>
      </c>
      <c r="I4520" s="51">
        <f t="shared" si="498"/>
        <v>0.18619047619047618</v>
      </c>
      <c r="J4520" s="51">
        <f t="shared" ca="1" si="499"/>
        <v>2.5</v>
      </c>
      <c r="K4520" s="47">
        <f t="shared" si="500"/>
        <v>4.12</v>
      </c>
      <c r="L4520" s="47">
        <f t="shared" si="501"/>
        <v>4.12</v>
      </c>
      <c r="M4520" s="47">
        <f t="shared" si="502"/>
        <v>3.91</v>
      </c>
      <c r="N4520" s="47">
        <f t="shared" si="503"/>
        <v>3.91</v>
      </c>
      <c r="O4520" s="48">
        <f t="shared" ca="1" si="504"/>
        <v>1803000</v>
      </c>
    </row>
    <row r="4521" spans="1:15" x14ac:dyDescent="0.25">
      <c r="A4521">
        <v>4506</v>
      </c>
      <c r="B4521" s="84">
        <v>35474</v>
      </c>
      <c r="C4521" s="47">
        <v>22.5</v>
      </c>
      <c r="D4521" s="47">
        <v>22.5</v>
      </c>
      <c r="E4521" s="47">
        <v>21.75</v>
      </c>
      <c r="F4521" s="47">
        <v>21.75</v>
      </c>
      <c r="G4521" s="48">
        <v>345600</v>
      </c>
      <c r="H4521" s="47">
        <v>4.05</v>
      </c>
      <c r="I4521" s="51">
        <f t="shared" si="498"/>
        <v>0.18620689655172412</v>
      </c>
      <c r="J4521" s="51">
        <f t="shared" ca="1" si="499"/>
        <v>2.5</v>
      </c>
      <c r="K4521" s="47">
        <f t="shared" si="500"/>
        <v>4.1900000000000004</v>
      </c>
      <c r="L4521" s="47">
        <f t="shared" si="501"/>
        <v>4.1900000000000004</v>
      </c>
      <c r="M4521" s="47">
        <f t="shared" si="502"/>
        <v>4.05</v>
      </c>
      <c r="N4521" s="47">
        <f t="shared" si="503"/>
        <v>4.05</v>
      </c>
      <c r="O4521" s="48">
        <f t="shared" ca="1" si="504"/>
        <v>864000</v>
      </c>
    </row>
    <row r="4522" spans="1:15" x14ac:dyDescent="0.25">
      <c r="A4522">
        <v>4507</v>
      </c>
      <c r="B4522" s="84">
        <v>35473</v>
      </c>
      <c r="C4522" s="47">
        <v>21.63</v>
      </c>
      <c r="D4522" s="47">
        <v>22.5</v>
      </c>
      <c r="E4522" s="47">
        <v>21.63</v>
      </c>
      <c r="F4522" s="47">
        <v>22</v>
      </c>
      <c r="G4522" s="48">
        <v>86500</v>
      </c>
      <c r="H4522" s="47">
        <v>4.0999999999999996</v>
      </c>
      <c r="I4522" s="51">
        <f t="shared" si="498"/>
        <v>0.18636363636363634</v>
      </c>
      <c r="J4522" s="51">
        <f t="shared" ca="1" si="499"/>
        <v>2.5</v>
      </c>
      <c r="K4522" s="47">
        <f t="shared" si="500"/>
        <v>4.03</v>
      </c>
      <c r="L4522" s="47">
        <f t="shared" si="501"/>
        <v>4.1900000000000004</v>
      </c>
      <c r="M4522" s="47">
        <f t="shared" si="502"/>
        <v>4.03</v>
      </c>
      <c r="N4522" s="47">
        <f t="shared" si="503"/>
        <v>4.0999999999999996</v>
      </c>
      <c r="O4522" s="48">
        <f t="shared" ca="1" si="504"/>
        <v>216250</v>
      </c>
    </row>
    <row r="4523" spans="1:15" x14ac:dyDescent="0.25">
      <c r="A4523">
        <v>4508</v>
      </c>
      <c r="B4523" s="84">
        <v>35472</v>
      </c>
      <c r="C4523" s="47">
        <v>23.25</v>
      </c>
      <c r="D4523" s="47">
        <v>23.25</v>
      </c>
      <c r="E4523" s="47">
        <v>21.5</v>
      </c>
      <c r="F4523" s="47">
        <v>22</v>
      </c>
      <c r="G4523" s="48">
        <v>205600</v>
      </c>
      <c r="H4523" s="47">
        <v>4.0999999999999996</v>
      </c>
      <c r="I4523" s="51">
        <f t="shared" si="498"/>
        <v>0.18636363636363634</v>
      </c>
      <c r="J4523" s="51">
        <f t="shared" ca="1" si="499"/>
        <v>2.5</v>
      </c>
      <c r="K4523" s="47">
        <f t="shared" si="500"/>
        <v>4.33</v>
      </c>
      <c r="L4523" s="47">
        <f t="shared" si="501"/>
        <v>4.33</v>
      </c>
      <c r="M4523" s="47">
        <f t="shared" si="502"/>
        <v>4.01</v>
      </c>
      <c r="N4523" s="47">
        <f t="shared" si="503"/>
        <v>4.0999999999999996</v>
      </c>
      <c r="O4523" s="48">
        <f t="shared" ca="1" si="504"/>
        <v>514000</v>
      </c>
    </row>
    <row r="4524" spans="1:15" x14ac:dyDescent="0.25">
      <c r="A4524">
        <v>4509</v>
      </c>
      <c r="B4524" s="84">
        <v>35471</v>
      </c>
      <c r="C4524" s="47">
        <v>24.12</v>
      </c>
      <c r="D4524" s="47">
        <v>24.12</v>
      </c>
      <c r="E4524" s="47">
        <v>23.25</v>
      </c>
      <c r="F4524" s="47">
        <v>23.25</v>
      </c>
      <c r="G4524" s="48">
        <v>32000</v>
      </c>
      <c r="H4524" s="47">
        <v>4.33</v>
      </c>
      <c r="I4524" s="51">
        <f t="shared" si="498"/>
        <v>0.18623655913978496</v>
      </c>
      <c r="J4524" s="51">
        <f t="shared" ca="1" si="499"/>
        <v>2.5</v>
      </c>
      <c r="K4524" s="47">
        <f t="shared" si="500"/>
        <v>4.49</v>
      </c>
      <c r="L4524" s="47">
        <f t="shared" si="501"/>
        <v>4.49</v>
      </c>
      <c r="M4524" s="47">
        <f t="shared" si="502"/>
        <v>4.33</v>
      </c>
      <c r="N4524" s="47">
        <f t="shared" si="503"/>
        <v>4.33</v>
      </c>
      <c r="O4524" s="48">
        <f t="shared" ca="1" si="504"/>
        <v>80000</v>
      </c>
    </row>
    <row r="4525" spans="1:15" x14ac:dyDescent="0.25">
      <c r="A4525">
        <v>4510</v>
      </c>
      <c r="B4525" s="84">
        <v>35468</v>
      </c>
      <c r="C4525" s="47">
        <v>23.75</v>
      </c>
      <c r="D4525" s="47">
        <v>24.12</v>
      </c>
      <c r="E4525" s="47">
        <v>23.38</v>
      </c>
      <c r="F4525" s="47">
        <v>23.38</v>
      </c>
      <c r="G4525" s="48">
        <v>67700</v>
      </c>
      <c r="H4525" s="47">
        <v>4.3600000000000003</v>
      </c>
      <c r="I4525" s="51">
        <f t="shared" si="498"/>
        <v>0.18648417450812663</v>
      </c>
      <c r="J4525" s="51">
        <f t="shared" ca="1" si="499"/>
        <v>2.5</v>
      </c>
      <c r="K4525" s="47">
        <f t="shared" si="500"/>
        <v>4.43</v>
      </c>
      <c r="L4525" s="47">
        <f t="shared" si="501"/>
        <v>4.5</v>
      </c>
      <c r="M4525" s="47">
        <f t="shared" si="502"/>
        <v>4.3600000000000003</v>
      </c>
      <c r="N4525" s="47">
        <f t="shared" si="503"/>
        <v>4.3600000000000003</v>
      </c>
      <c r="O4525" s="48">
        <f t="shared" ca="1" si="504"/>
        <v>169250</v>
      </c>
    </row>
    <row r="4526" spans="1:15" x14ac:dyDescent="0.25">
      <c r="A4526">
        <v>4511</v>
      </c>
      <c r="B4526" s="84">
        <v>35467</v>
      </c>
      <c r="C4526" s="47">
        <v>23.25</v>
      </c>
      <c r="D4526" s="47">
        <v>24</v>
      </c>
      <c r="E4526" s="47">
        <v>23.25</v>
      </c>
      <c r="F4526" s="47">
        <v>23.75</v>
      </c>
      <c r="G4526" s="48">
        <v>52800</v>
      </c>
      <c r="H4526" s="47">
        <v>4.43</v>
      </c>
      <c r="I4526" s="51">
        <f t="shared" si="498"/>
        <v>0.18652631578947368</v>
      </c>
      <c r="J4526" s="51">
        <f t="shared" ca="1" si="499"/>
        <v>2.5</v>
      </c>
      <c r="K4526" s="47">
        <f t="shared" si="500"/>
        <v>4.34</v>
      </c>
      <c r="L4526" s="47">
        <f t="shared" si="501"/>
        <v>4.4800000000000004</v>
      </c>
      <c r="M4526" s="47">
        <f t="shared" si="502"/>
        <v>4.34</v>
      </c>
      <c r="N4526" s="47">
        <f t="shared" si="503"/>
        <v>4.43</v>
      </c>
      <c r="O4526" s="48">
        <f t="shared" ca="1" si="504"/>
        <v>132000</v>
      </c>
    </row>
    <row r="4527" spans="1:15" x14ac:dyDescent="0.25">
      <c r="A4527">
        <v>4512</v>
      </c>
      <c r="B4527" s="84">
        <v>35466</v>
      </c>
      <c r="C4527" s="47">
        <v>23.75</v>
      </c>
      <c r="D4527" s="47">
        <v>24.5</v>
      </c>
      <c r="E4527" s="47">
        <v>23.5</v>
      </c>
      <c r="F4527" s="47">
        <v>23.88</v>
      </c>
      <c r="G4527" s="48">
        <v>32400</v>
      </c>
      <c r="H4527" s="47">
        <v>4.45</v>
      </c>
      <c r="I4527" s="51">
        <f t="shared" si="498"/>
        <v>0.18634840871021777</v>
      </c>
      <c r="J4527" s="51">
        <f t="shared" ca="1" si="499"/>
        <v>2.5</v>
      </c>
      <c r="K4527" s="47">
        <f t="shared" si="500"/>
        <v>4.43</v>
      </c>
      <c r="L4527" s="47">
        <f t="shared" si="501"/>
        <v>4.57</v>
      </c>
      <c r="M4527" s="47">
        <f t="shared" si="502"/>
        <v>4.38</v>
      </c>
      <c r="N4527" s="47">
        <f t="shared" si="503"/>
        <v>4.45</v>
      </c>
      <c r="O4527" s="48">
        <f t="shared" ca="1" si="504"/>
        <v>81000</v>
      </c>
    </row>
    <row r="4528" spans="1:15" x14ac:dyDescent="0.25">
      <c r="A4528">
        <v>4513</v>
      </c>
      <c r="B4528" s="84">
        <v>35465</v>
      </c>
      <c r="C4528" s="47">
        <v>24</v>
      </c>
      <c r="D4528" s="47">
        <v>24.75</v>
      </c>
      <c r="E4528" s="47">
        <v>24</v>
      </c>
      <c r="F4528" s="47">
        <v>24.5</v>
      </c>
      <c r="G4528" s="48">
        <v>164500</v>
      </c>
      <c r="H4528" s="47">
        <v>4.57</v>
      </c>
      <c r="I4528" s="51">
        <f t="shared" si="498"/>
        <v>0.18653061224489798</v>
      </c>
      <c r="J4528" s="51">
        <f t="shared" ca="1" si="499"/>
        <v>2.5</v>
      </c>
      <c r="K4528" s="47">
        <f t="shared" si="500"/>
        <v>4.4800000000000004</v>
      </c>
      <c r="L4528" s="47">
        <f t="shared" si="501"/>
        <v>4.62</v>
      </c>
      <c r="M4528" s="47">
        <f t="shared" si="502"/>
        <v>4.4800000000000004</v>
      </c>
      <c r="N4528" s="47">
        <f t="shared" si="503"/>
        <v>4.57</v>
      </c>
      <c r="O4528" s="48">
        <f t="shared" ca="1" si="504"/>
        <v>411250</v>
      </c>
    </row>
    <row r="4529" spans="1:15" x14ac:dyDescent="0.25">
      <c r="A4529">
        <v>4514</v>
      </c>
      <c r="B4529" s="84">
        <v>35464</v>
      </c>
      <c r="C4529" s="47">
        <v>24.88</v>
      </c>
      <c r="D4529" s="47">
        <v>24.88</v>
      </c>
      <c r="E4529" s="47">
        <v>24</v>
      </c>
      <c r="F4529" s="47">
        <v>24</v>
      </c>
      <c r="G4529" s="48">
        <v>88800</v>
      </c>
      <c r="H4529" s="47">
        <v>4.47</v>
      </c>
      <c r="I4529" s="51">
        <f t="shared" si="498"/>
        <v>0.18625</v>
      </c>
      <c r="J4529" s="51">
        <f t="shared" ca="1" si="499"/>
        <v>2.5</v>
      </c>
      <c r="K4529" s="47">
        <f t="shared" si="500"/>
        <v>4.63</v>
      </c>
      <c r="L4529" s="47">
        <f t="shared" si="501"/>
        <v>4.63</v>
      </c>
      <c r="M4529" s="47">
        <f t="shared" si="502"/>
        <v>4.47</v>
      </c>
      <c r="N4529" s="47">
        <f t="shared" si="503"/>
        <v>4.47</v>
      </c>
      <c r="O4529" s="48">
        <f t="shared" ca="1" si="504"/>
        <v>222000</v>
      </c>
    </row>
    <row r="4530" spans="1:15" x14ac:dyDescent="0.25">
      <c r="A4530">
        <v>4515</v>
      </c>
      <c r="B4530" s="84">
        <v>35461</v>
      </c>
      <c r="C4530" s="47">
        <v>25.12</v>
      </c>
      <c r="D4530" s="47">
        <v>25.12</v>
      </c>
      <c r="E4530" s="47">
        <v>24.75</v>
      </c>
      <c r="F4530" s="47">
        <v>24.94</v>
      </c>
      <c r="G4530" s="48">
        <v>27600</v>
      </c>
      <c r="H4530" s="47">
        <v>4.6500000000000004</v>
      </c>
      <c r="I4530" s="51">
        <f t="shared" si="498"/>
        <v>0.1864474739374499</v>
      </c>
      <c r="J4530" s="51">
        <f t="shared" ca="1" si="499"/>
        <v>2.5</v>
      </c>
      <c r="K4530" s="47">
        <f t="shared" si="500"/>
        <v>4.68</v>
      </c>
      <c r="L4530" s="47">
        <f t="shared" si="501"/>
        <v>4.68</v>
      </c>
      <c r="M4530" s="47">
        <f t="shared" si="502"/>
        <v>4.6100000000000003</v>
      </c>
      <c r="N4530" s="47">
        <f t="shared" si="503"/>
        <v>4.6500000000000004</v>
      </c>
      <c r="O4530" s="48">
        <f t="shared" ca="1" si="504"/>
        <v>69000</v>
      </c>
    </row>
    <row r="4531" spans="1:15" x14ac:dyDescent="0.25">
      <c r="A4531">
        <v>4516</v>
      </c>
      <c r="B4531" s="84">
        <v>35460</v>
      </c>
      <c r="C4531" s="47">
        <v>24.75</v>
      </c>
      <c r="D4531" s="47">
        <v>25.12</v>
      </c>
      <c r="E4531" s="47">
        <v>24.75</v>
      </c>
      <c r="F4531" s="47">
        <v>24.88</v>
      </c>
      <c r="G4531" s="48">
        <v>28100</v>
      </c>
      <c r="H4531" s="47">
        <v>4.6399999999999997</v>
      </c>
      <c r="I4531" s="51">
        <f t="shared" si="498"/>
        <v>0.18649517684887459</v>
      </c>
      <c r="J4531" s="51">
        <f t="shared" ca="1" si="499"/>
        <v>2.5</v>
      </c>
      <c r="K4531" s="47">
        <f t="shared" si="500"/>
        <v>4.62</v>
      </c>
      <c r="L4531" s="47">
        <f t="shared" si="501"/>
        <v>4.68</v>
      </c>
      <c r="M4531" s="47">
        <f t="shared" si="502"/>
        <v>4.62</v>
      </c>
      <c r="N4531" s="47">
        <f t="shared" si="503"/>
        <v>4.6399999999999997</v>
      </c>
      <c r="O4531" s="48">
        <f t="shared" ca="1" si="504"/>
        <v>70250</v>
      </c>
    </row>
    <row r="4532" spans="1:15" x14ac:dyDescent="0.25">
      <c r="A4532">
        <v>4517</v>
      </c>
      <c r="B4532" s="84">
        <v>35459</v>
      </c>
      <c r="C4532" s="47">
        <v>24.75</v>
      </c>
      <c r="D4532" s="47">
        <v>25</v>
      </c>
      <c r="E4532" s="47">
        <v>24.5</v>
      </c>
      <c r="F4532" s="47">
        <v>24.75</v>
      </c>
      <c r="G4532" s="48">
        <v>213700</v>
      </c>
      <c r="H4532" s="47">
        <v>4.6100000000000003</v>
      </c>
      <c r="I4532" s="51">
        <f t="shared" si="498"/>
        <v>0.18626262626262627</v>
      </c>
      <c r="J4532" s="51">
        <f t="shared" ca="1" si="499"/>
        <v>2.5</v>
      </c>
      <c r="K4532" s="47">
        <f t="shared" si="500"/>
        <v>4.6100000000000003</v>
      </c>
      <c r="L4532" s="47">
        <f t="shared" si="501"/>
        <v>4.66</v>
      </c>
      <c r="M4532" s="47">
        <f t="shared" si="502"/>
        <v>4.5599999999999996</v>
      </c>
      <c r="N4532" s="47">
        <f t="shared" si="503"/>
        <v>4.6100000000000003</v>
      </c>
      <c r="O4532" s="48">
        <f t="shared" ca="1" si="504"/>
        <v>534250</v>
      </c>
    </row>
    <row r="4533" spans="1:15" x14ac:dyDescent="0.25">
      <c r="A4533">
        <v>4518</v>
      </c>
      <c r="B4533" s="84">
        <v>35458</v>
      </c>
      <c r="C4533" s="47">
        <v>25.5</v>
      </c>
      <c r="D4533" s="47">
        <v>25.5</v>
      </c>
      <c r="E4533" s="47">
        <v>24.75</v>
      </c>
      <c r="F4533" s="47">
        <v>25.12</v>
      </c>
      <c r="G4533" s="48">
        <v>154900</v>
      </c>
      <c r="H4533" s="47">
        <v>4.68</v>
      </c>
      <c r="I4533" s="51">
        <f t="shared" si="498"/>
        <v>0.18630573248407642</v>
      </c>
      <c r="J4533" s="51">
        <f t="shared" ca="1" si="499"/>
        <v>2.5</v>
      </c>
      <c r="K4533" s="47">
        <f t="shared" si="500"/>
        <v>4.75</v>
      </c>
      <c r="L4533" s="47">
        <f t="shared" si="501"/>
        <v>4.75</v>
      </c>
      <c r="M4533" s="47">
        <f t="shared" si="502"/>
        <v>4.6100000000000003</v>
      </c>
      <c r="N4533" s="47">
        <f t="shared" si="503"/>
        <v>4.68</v>
      </c>
      <c r="O4533" s="48">
        <f t="shared" ca="1" si="504"/>
        <v>387250</v>
      </c>
    </row>
    <row r="4534" spans="1:15" x14ac:dyDescent="0.25">
      <c r="A4534">
        <v>4519</v>
      </c>
      <c r="B4534" s="84">
        <v>35457</v>
      </c>
      <c r="C4534" s="47">
        <v>25</v>
      </c>
      <c r="D4534" s="47">
        <v>25.12</v>
      </c>
      <c r="E4534" s="47">
        <v>23.75</v>
      </c>
      <c r="F4534" s="47">
        <v>24.5</v>
      </c>
      <c r="G4534" s="48">
        <v>325300</v>
      </c>
      <c r="H4534" s="47">
        <v>4.57</v>
      </c>
      <c r="I4534" s="51">
        <f t="shared" si="498"/>
        <v>0.18653061224489798</v>
      </c>
      <c r="J4534" s="51">
        <f t="shared" ca="1" si="499"/>
        <v>2.5</v>
      </c>
      <c r="K4534" s="47">
        <f t="shared" si="500"/>
        <v>4.66</v>
      </c>
      <c r="L4534" s="47">
        <f t="shared" si="501"/>
        <v>4.6900000000000004</v>
      </c>
      <c r="M4534" s="47">
        <f t="shared" si="502"/>
        <v>4.43</v>
      </c>
      <c r="N4534" s="47">
        <f t="shared" si="503"/>
        <v>4.57</v>
      </c>
      <c r="O4534" s="48">
        <f t="shared" ca="1" si="504"/>
        <v>813250</v>
      </c>
    </row>
    <row r="4535" spans="1:15" x14ac:dyDescent="0.25">
      <c r="A4535">
        <v>4520</v>
      </c>
      <c r="B4535" s="84">
        <v>35454</v>
      </c>
      <c r="C4535" s="47">
        <v>26.25</v>
      </c>
      <c r="D4535" s="47">
        <v>26.25</v>
      </c>
      <c r="E4535" s="47">
        <v>24.25</v>
      </c>
      <c r="F4535" s="47">
        <v>25</v>
      </c>
      <c r="G4535" s="48">
        <v>136100</v>
      </c>
      <c r="H4535" s="47">
        <v>4.66</v>
      </c>
      <c r="I4535" s="51">
        <f t="shared" si="498"/>
        <v>0.18640000000000001</v>
      </c>
      <c r="J4535" s="51">
        <f t="shared" ca="1" si="499"/>
        <v>2.5</v>
      </c>
      <c r="K4535" s="47">
        <f t="shared" si="500"/>
        <v>4.8899999999999997</v>
      </c>
      <c r="L4535" s="47">
        <f t="shared" si="501"/>
        <v>4.8899999999999997</v>
      </c>
      <c r="M4535" s="47">
        <f t="shared" si="502"/>
        <v>4.5199999999999996</v>
      </c>
      <c r="N4535" s="47">
        <f t="shared" si="503"/>
        <v>4.66</v>
      </c>
      <c r="O4535" s="48">
        <f t="shared" ca="1" si="504"/>
        <v>340250</v>
      </c>
    </row>
    <row r="4536" spans="1:15" x14ac:dyDescent="0.25">
      <c r="A4536">
        <v>4521</v>
      </c>
      <c r="B4536" s="84">
        <v>35453</v>
      </c>
      <c r="C4536" s="47">
        <v>26</v>
      </c>
      <c r="D4536" s="47">
        <v>26.25</v>
      </c>
      <c r="E4536" s="47">
        <v>25.75</v>
      </c>
      <c r="F4536" s="47">
        <v>26.25</v>
      </c>
      <c r="G4536" s="48">
        <v>168900</v>
      </c>
      <c r="H4536" s="47">
        <v>4.8899999999999997</v>
      </c>
      <c r="I4536" s="51">
        <f t="shared" si="498"/>
        <v>0.18628571428571428</v>
      </c>
      <c r="J4536" s="51">
        <f t="shared" ca="1" si="499"/>
        <v>2.5</v>
      </c>
      <c r="K4536" s="47">
        <f t="shared" si="500"/>
        <v>4.84</v>
      </c>
      <c r="L4536" s="47">
        <f t="shared" si="501"/>
        <v>4.8899999999999997</v>
      </c>
      <c r="M4536" s="47">
        <f t="shared" si="502"/>
        <v>4.8</v>
      </c>
      <c r="N4536" s="47">
        <f t="shared" si="503"/>
        <v>4.8899999999999997</v>
      </c>
      <c r="O4536" s="48">
        <f t="shared" ca="1" si="504"/>
        <v>422250</v>
      </c>
    </row>
    <row r="4537" spans="1:15" x14ac:dyDescent="0.25">
      <c r="A4537">
        <v>4522</v>
      </c>
      <c r="B4537" s="84">
        <v>35452</v>
      </c>
      <c r="C4537" s="47">
        <v>25.75</v>
      </c>
      <c r="D4537" s="47">
        <v>26.13</v>
      </c>
      <c r="E4537" s="47">
        <v>25.75</v>
      </c>
      <c r="F4537" s="47">
        <v>26.13</v>
      </c>
      <c r="G4537" s="48">
        <v>800</v>
      </c>
      <c r="H4537" s="47">
        <v>4.87</v>
      </c>
      <c r="I4537" s="51">
        <f t="shared" si="498"/>
        <v>0.18637581324148489</v>
      </c>
      <c r="J4537" s="51">
        <f t="shared" ca="1" si="499"/>
        <v>2.5</v>
      </c>
      <c r="K4537" s="47">
        <f t="shared" si="500"/>
        <v>4.8</v>
      </c>
      <c r="L4537" s="47">
        <f t="shared" si="501"/>
        <v>4.87</v>
      </c>
      <c r="M4537" s="47">
        <f t="shared" si="502"/>
        <v>4.8</v>
      </c>
      <c r="N4537" s="47">
        <f t="shared" si="503"/>
        <v>4.87</v>
      </c>
      <c r="O4537" s="48">
        <f t="shared" ca="1" si="504"/>
        <v>2000</v>
      </c>
    </row>
    <row r="4538" spans="1:15" x14ac:dyDescent="0.25">
      <c r="A4538">
        <v>4523</v>
      </c>
      <c r="B4538" s="84">
        <v>35451</v>
      </c>
      <c r="C4538" s="47">
        <v>25.75</v>
      </c>
      <c r="D4538" s="47">
        <v>26.63</v>
      </c>
      <c r="E4538" s="47">
        <v>25.75</v>
      </c>
      <c r="F4538" s="47">
        <v>25.75</v>
      </c>
      <c r="G4538" s="48">
        <v>375700</v>
      </c>
      <c r="H4538" s="47">
        <v>4.8</v>
      </c>
      <c r="I4538" s="51">
        <f t="shared" si="498"/>
        <v>0.18640776699029127</v>
      </c>
      <c r="J4538" s="51">
        <f t="shared" ca="1" si="499"/>
        <v>2.5</v>
      </c>
      <c r="K4538" s="47">
        <f t="shared" si="500"/>
        <v>4.8</v>
      </c>
      <c r="L4538" s="47">
        <f t="shared" si="501"/>
        <v>4.96</v>
      </c>
      <c r="M4538" s="47">
        <f t="shared" si="502"/>
        <v>4.8</v>
      </c>
      <c r="N4538" s="47">
        <f t="shared" si="503"/>
        <v>4.8</v>
      </c>
      <c r="O4538" s="48">
        <f t="shared" ca="1" si="504"/>
        <v>939250</v>
      </c>
    </row>
    <row r="4539" spans="1:15" x14ac:dyDescent="0.25">
      <c r="A4539">
        <v>4524</v>
      </c>
      <c r="B4539" s="84">
        <v>35450</v>
      </c>
      <c r="C4539" s="47">
        <v>26.5</v>
      </c>
      <c r="D4539" s="47">
        <v>26.5</v>
      </c>
      <c r="E4539" s="47">
        <v>25.75</v>
      </c>
      <c r="F4539" s="47">
        <v>26</v>
      </c>
      <c r="G4539" s="48">
        <v>143300</v>
      </c>
      <c r="H4539" s="47">
        <v>4.8499999999999996</v>
      </c>
      <c r="I4539" s="51">
        <f t="shared" si="498"/>
        <v>0.18653846153846151</v>
      </c>
      <c r="J4539" s="51">
        <f t="shared" ca="1" si="499"/>
        <v>2.5</v>
      </c>
      <c r="K4539" s="47">
        <f t="shared" si="500"/>
        <v>4.9400000000000004</v>
      </c>
      <c r="L4539" s="47">
        <f t="shared" si="501"/>
        <v>4.9400000000000004</v>
      </c>
      <c r="M4539" s="47">
        <f t="shared" si="502"/>
        <v>4.8</v>
      </c>
      <c r="N4539" s="47">
        <f t="shared" si="503"/>
        <v>4.8499999999999996</v>
      </c>
      <c r="O4539" s="48">
        <f t="shared" ca="1" si="504"/>
        <v>358250</v>
      </c>
    </row>
    <row r="4540" spans="1:15" x14ac:dyDescent="0.25">
      <c r="A4540">
        <v>4525</v>
      </c>
      <c r="B4540" s="84">
        <v>35447</v>
      </c>
      <c r="C4540" s="47">
        <v>26.5</v>
      </c>
      <c r="D4540" s="47">
        <v>27</v>
      </c>
      <c r="E4540" s="47">
        <v>26</v>
      </c>
      <c r="F4540" s="47">
        <v>26.25</v>
      </c>
      <c r="G4540" s="48">
        <v>171200</v>
      </c>
      <c r="H4540" s="47">
        <v>4.8899999999999997</v>
      </c>
      <c r="I4540" s="51">
        <f t="shared" si="498"/>
        <v>0.18628571428571428</v>
      </c>
      <c r="J4540" s="51">
        <f t="shared" ca="1" si="499"/>
        <v>2.5</v>
      </c>
      <c r="K4540" s="47">
        <f t="shared" si="500"/>
        <v>4.9400000000000004</v>
      </c>
      <c r="L4540" s="47">
        <f t="shared" si="501"/>
        <v>5.03</v>
      </c>
      <c r="M4540" s="47">
        <f t="shared" si="502"/>
        <v>4.84</v>
      </c>
      <c r="N4540" s="47">
        <f t="shared" si="503"/>
        <v>4.8899999999999997</v>
      </c>
      <c r="O4540" s="48">
        <f t="shared" ca="1" si="504"/>
        <v>428000</v>
      </c>
    </row>
    <row r="4541" spans="1:15" x14ac:dyDescent="0.25">
      <c r="A4541">
        <v>4526</v>
      </c>
      <c r="B4541" s="84">
        <v>35446</v>
      </c>
      <c r="C4541" s="47">
        <v>25.63</v>
      </c>
      <c r="D4541" s="47">
        <v>26.5</v>
      </c>
      <c r="E4541" s="47">
        <v>25.63</v>
      </c>
      <c r="F4541" s="47">
        <v>26.37</v>
      </c>
      <c r="G4541" s="48">
        <v>260000</v>
      </c>
      <c r="H4541" s="47">
        <v>4.91</v>
      </c>
      <c r="I4541" s="51">
        <f t="shared" si="498"/>
        <v>0.18619643534319302</v>
      </c>
      <c r="J4541" s="51">
        <f t="shared" ca="1" si="499"/>
        <v>2.5</v>
      </c>
      <c r="K4541" s="47">
        <f t="shared" si="500"/>
        <v>4.7699999999999996</v>
      </c>
      <c r="L4541" s="47">
        <f t="shared" si="501"/>
        <v>4.93</v>
      </c>
      <c r="M4541" s="47">
        <f t="shared" si="502"/>
        <v>4.7699999999999996</v>
      </c>
      <c r="N4541" s="47">
        <f t="shared" si="503"/>
        <v>4.91</v>
      </c>
      <c r="O4541" s="48">
        <f t="shared" ca="1" si="504"/>
        <v>650000</v>
      </c>
    </row>
    <row r="4542" spans="1:15" x14ac:dyDescent="0.25">
      <c r="A4542">
        <v>4527</v>
      </c>
      <c r="B4542" s="84">
        <v>35445</v>
      </c>
      <c r="C4542" s="47">
        <v>25.63</v>
      </c>
      <c r="D4542" s="47">
        <v>25.87</v>
      </c>
      <c r="E4542" s="47">
        <v>25.38</v>
      </c>
      <c r="F4542" s="47">
        <v>25.87</v>
      </c>
      <c r="G4542" s="48">
        <v>118400</v>
      </c>
      <c r="H4542" s="47">
        <v>4.82</v>
      </c>
      <c r="I4542" s="51">
        <f t="shared" si="498"/>
        <v>0.18631619636644764</v>
      </c>
      <c r="J4542" s="51">
        <f t="shared" ca="1" si="499"/>
        <v>2.5</v>
      </c>
      <c r="K4542" s="47">
        <f t="shared" si="500"/>
        <v>4.78</v>
      </c>
      <c r="L4542" s="47">
        <f t="shared" si="501"/>
        <v>4.82</v>
      </c>
      <c r="M4542" s="47">
        <f t="shared" si="502"/>
        <v>4.7300000000000004</v>
      </c>
      <c r="N4542" s="47">
        <f t="shared" si="503"/>
        <v>4.82</v>
      </c>
      <c r="O4542" s="48">
        <f t="shared" ca="1" si="504"/>
        <v>296000</v>
      </c>
    </row>
    <row r="4543" spans="1:15" x14ac:dyDescent="0.25">
      <c r="A4543">
        <v>4528</v>
      </c>
      <c r="B4543" s="84">
        <v>35444</v>
      </c>
      <c r="C4543" s="47">
        <v>25.87</v>
      </c>
      <c r="D4543" s="47">
        <v>25.87</v>
      </c>
      <c r="E4543" s="47">
        <v>25.38</v>
      </c>
      <c r="F4543" s="47">
        <v>25.38</v>
      </c>
      <c r="G4543" s="48">
        <v>375200</v>
      </c>
      <c r="H4543" s="47">
        <v>4.7300000000000004</v>
      </c>
      <c r="I4543" s="51">
        <f t="shared" si="498"/>
        <v>0.18636721828211192</v>
      </c>
      <c r="J4543" s="51">
        <f t="shared" ca="1" si="499"/>
        <v>2.5</v>
      </c>
      <c r="K4543" s="47">
        <f t="shared" si="500"/>
        <v>4.82</v>
      </c>
      <c r="L4543" s="47">
        <f t="shared" si="501"/>
        <v>4.82</v>
      </c>
      <c r="M4543" s="47">
        <f t="shared" si="502"/>
        <v>4.7300000000000004</v>
      </c>
      <c r="N4543" s="47">
        <f t="shared" si="503"/>
        <v>4.7300000000000004</v>
      </c>
      <c r="O4543" s="48">
        <f t="shared" ca="1" si="504"/>
        <v>938000</v>
      </c>
    </row>
    <row r="4544" spans="1:15" x14ac:dyDescent="0.25">
      <c r="A4544">
        <v>4529</v>
      </c>
      <c r="B4544" s="84">
        <v>35443</v>
      </c>
      <c r="C4544" s="47">
        <v>26.75</v>
      </c>
      <c r="D4544" s="47">
        <v>26.75</v>
      </c>
      <c r="E4544" s="47">
        <v>25.63</v>
      </c>
      <c r="F4544" s="47">
        <v>25.75</v>
      </c>
      <c r="G4544" s="48">
        <v>199200</v>
      </c>
      <c r="H4544" s="47">
        <v>4.8</v>
      </c>
      <c r="I4544" s="51">
        <f t="shared" si="498"/>
        <v>0.18640776699029127</v>
      </c>
      <c r="J4544" s="51">
        <f t="shared" ca="1" si="499"/>
        <v>2.5</v>
      </c>
      <c r="K4544" s="47">
        <f t="shared" si="500"/>
        <v>4.99</v>
      </c>
      <c r="L4544" s="47">
        <f t="shared" si="501"/>
        <v>4.99</v>
      </c>
      <c r="M4544" s="47">
        <f t="shared" si="502"/>
        <v>4.78</v>
      </c>
      <c r="N4544" s="47">
        <f t="shared" si="503"/>
        <v>4.8</v>
      </c>
      <c r="O4544" s="48">
        <f t="shared" ca="1" si="504"/>
        <v>498000</v>
      </c>
    </row>
    <row r="4545" spans="1:15" x14ac:dyDescent="0.25">
      <c r="A4545">
        <v>4530</v>
      </c>
      <c r="B4545" s="84">
        <v>35440</v>
      </c>
      <c r="C4545" s="47">
        <v>27</v>
      </c>
      <c r="D4545" s="47">
        <v>27.25</v>
      </c>
      <c r="E4545" s="47">
        <v>26</v>
      </c>
      <c r="F4545" s="47">
        <v>26.75</v>
      </c>
      <c r="G4545" s="48">
        <v>703600</v>
      </c>
      <c r="H4545" s="47">
        <v>4.9800000000000004</v>
      </c>
      <c r="I4545" s="51">
        <f t="shared" si="498"/>
        <v>0.18616822429906543</v>
      </c>
      <c r="J4545" s="51">
        <f t="shared" ca="1" si="499"/>
        <v>2.5</v>
      </c>
      <c r="K4545" s="47">
        <f t="shared" si="500"/>
        <v>5.03</v>
      </c>
      <c r="L4545" s="47">
        <f t="shared" si="501"/>
        <v>5.07</v>
      </c>
      <c r="M4545" s="47">
        <f t="shared" si="502"/>
        <v>4.84</v>
      </c>
      <c r="N4545" s="47">
        <f t="shared" si="503"/>
        <v>4.9800000000000004</v>
      </c>
      <c r="O4545" s="48">
        <f t="shared" ca="1" si="504"/>
        <v>1759000</v>
      </c>
    </row>
    <row r="4546" spans="1:15" x14ac:dyDescent="0.25">
      <c r="A4546">
        <v>4531</v>
      </c>
      <c r="B4546" s="84">
        <v>35439</v>
      </c>
      <c r="C4546" s="47">
        <v>25</v>
      </c>
      <c r="D4546" s="47">
        <v>27.37</v>
      </c>
      <c r="E4546" s="47">
        <v>25</v>
      </c>
      <c r="F4546" s="47">
        <v>27.25</v>
      </c>
      <c r="G4546" s="48">
        <v>525600</v>
      </c>
      <c r="H4546" s="47">
        <v>5.08</v>
      </c>
      <c r="I4546" s="51">
        <f t="shared" si="498"/>
        <v>0.18642201834862385</v>
      </c>
      <c r="J4546" s="51">
        <f t="shared" ca="1" si="499"/>
        <v>2.5</v>
      </c>
      <c r="K4546" s="47">
        <f t="shared" si="500"/>
        <v>4.66</v>
      </c>
      <c r="L4546" s="47">
        <f t="shared" si="501"/>
        <v>5.0999999999999996</v>
      </c>
      <c r="M4546" s="47">
        <f t="shared" si="502"/>
        <v>4.66</v>
      </c>
      <c r="N4546" s="47">
        <f t="shared" si="503"/>
        <v>5.08</v>
      </c>
      <c r="O4546" s="48">
        <f t="shared" ca="1" si="504"/>
        <v>1314000</v>
      </c>
    </row>
    <row r="4547" spans="1:15" x14ac:dyDescent="0.25">
      <c r="A4547">
        <v>4532</v>
      </c>
      <c r="B4547" s="84">
        <v>35438</v>
      </c>
      <c r="C4547" s="47">
        <v>24.88</v>
      </c>
      <c r="D4547" s="47">
        <v>25.25</v>
      </c>
      <c r="E4547" s="47">
        <v>24.88</v>
      </c>
      <c r="F4547" s="47">
        <v>25.25</v>
      </c>
      <c r="G4547" s="48">
        <v>109300</v>
      </c>
      <c r="H4547" s="47">
        <v>4.71</v>
      </c>
      <c r="I4547" s="51">
        <f t="shared" si="498"/>
        <v>0.18653465346534653</v>
      </c>
      <c r="J4547" s="51">
        <f t="shared" ca="1" si="499"/>
        <v>2.5</v>
      </c>
      <c r="K4547" s="47">
        <f t="shared" si="500"/>
        <v>4.6399999999999997</v>
      </c>
      <c r="L4547" s="47">
        <f t="shared" si="501"/>
        <v>4.71</v>
      </c>
      <c r="M4547" s="47">
        <f t="shared" si="502"/>
        <v>4.6399999999999997</v>
      </c>
      <c r="N4547" s="47">
        <f t="shared" si="503"/>
        <v>4.71</v>
      </c>
      <c r="O4547" s="48">
        <f t="shared" ca="1" si="504"/>
        <v>273250</v>
      </c>
    </row>
    <row r="4548" spans="1:15" x14ac:dyDescent="0.25">
      <c r="A4548">
        <v>4533</v>
      </c>
      <c r="B4548" s="84">
        <v>35437</v>
      </c>
      <c r="C4548" s="47">
        <v>24.75</v>
      </c>
      <c r="D4548" s="47">
        <v>25.25</v>
      </c>
      <c r="E4548" s="47">
        <v>24.62</v>
      </c>
      <c r="F4548" s="47">
        <v>25.25</v>
      </c>
      <c r="G4548" s="48">
        <v>147300</v>
      </c>
      <c r="H4548" s="47">
        <v>4.71</v>
      </c>
      <c r="I4548" s="51">
        <f t="shared" si="498"/>
        <v>0.18653465346534653</v>
      </c>
      <c r="J4548" s="51">
        <f t="shared" ca="1" si="499"/>
        <v>2.5</v>
      </c>
      <c r="K4548" s="47">
        <f t="shared" si="500"/>
        <v>4.62</v>
      </c>
      <c r="L4548" s="47">
        <f t="shared" si="501"/>
        <v>4.71</v>
      </c>
      <c r="M4548" s="47">
        <f t="shared" si="502"/>
        <v>4.59</v>
      </c>
      <c r="N4548" s="47">
        <f t="shared" si="503"/>
        <v>4.71</v>
      </c>
      <c r="O4548" s="48">
        <f t="shared" ca="1" si="504"/>
        <v>368250</v>
      </c>
    </row>
    <row r="4549" spans="1:15" x14ac:dyDescent="0.25">
      <c r="A4549">
        <v>4534</v>
      </c>
      <c r="B4549" s="84">
        <v>35436</v>
      </c>
      <c r="C4549" s="47">
        <v>24.12</v>
      </c>
      <c r="D4549" s="47">
        <v>25.25</v>
      </c>
      <c r="E4549" s="47">
        <v>24.12</v>
      </c>
      <c r="F4549" s="47">
        <v>24.5</v>
      </c>
      <c r="G4549" s="48">
        <v>218100</v>
      </c>
      <c r="H4549" s="47">
        <v>4.57</v>
      </c>
      <c r="I4549" s="51">
        <f t="shared" si="498"/>
        <v>0.18653061224489798</v>
      </c>
      <c r="J4549" s="51">
        <f t="shared" ca="1" si="499"/>
        <v>2.5</v>
      </c>
      <c r="K4549" s="47">
        <f t="shared" si="500"/>
        <v>4.5</v>
      </c>
      <c r="L4549" s="47">
        <f t="shared" si="501"/>
        <v>4.71</v>
      </c>
      <c r="M4549" s="47">
        <f t="shared" si="502"/>
        <v>4.5</v>
      </c>
      <c r="N4549" s="47">
        <f t="shared" si="503"/>
        <v>4.57</v>
      </c>
      <c r="O4549" s="48">
        <f t="shared" ca="1" si="504"/>
        <v>545250</v>
      </c>
    </row>
    <row r="4550" spans="1:15" x14ac:dyDescent="0.25">
      <c r="A4550">
        <v>4535</v>
      </c>
      <c r="B4550" s="84">
        <v>35433</v>
      </c>
      <c r="C4550" s="47">
        <v>24.25</v>
      </c>
      <c r="D4550" s="47">
        <v>24.88</v>
      </c>
      <c r="E4550" s="47">
        <v>24.12</v>
      </c>
      <c r="F4550" s="47">
        <v>24.5</v>
      </c>
      <c r="G4550" s="48">
        <v>178400</v>
      </c>
      <c r="H4550" s="47">
        <v>4.57</v>
      </c>
      <c r="I4550" s="51">
        <f t="shared" si="498"/>
        <v>0.18653061224489798</v>
      </c>
      <c r="J4550" s="51">
        <f t="shared" ca="1" si="499"/>
        <v>2.5</v>
      </c>
      <c r="K4550" s="47">
        <f t="shared" si="500"/>
        <v>4.5199999999999996</v>
      </c>
      <c r="L4550" s="47">
        <f t="shared" si="501"/>
        <v>4.6399999999999997</v>
      </c>
      <c r="M4550" s="47">
        <f t="shared" si="502"/>
        <v>4.5</v>
      </c>
      <c r="N4550" s="47">
        <f t="shared" si="503"/>
        <v>4.57</v>
      </c>
      <c r="O4550" s="48">
        <f t="shared" ca="1" si="504"/>
        <v>446000</v>
      </c>
    </row>
    <row r="4551" spans="1:15" x14ac:dyDescent="0.25">
      <c r="A4551">
        <v>4536</v>
      </c>
      <c r="B4551" s="84">
        <v>35432</v>
      </c>
      <c r="C4551" s="47">
        <v>24</v>
      </c>
      <c r="D4551" s="47">
        <v>25</v>
      </c>
      <c r="E4551" s="47">
        <v>23.13</v>
      </c>
      <c r="F4551" s="47">
        <v>24.19</v>
      </c>
      <c r="G4551" s="48">
        <v>938100</v>
      </c>
      <c r="H4551" s="47">
        <v>4.51</v>
      </c>
      <c r="I4551" s="51">
        <f t="shared" si="498"/>
        <v>0.18644067796610167</v>
      </c>
      <c r="J4551" s="51">
        <f t="shared" ca="1" si="499"/>
        <v>2.5</v>
      </c>
      <c r="K4551" s="47">
        <f t="shared" si="500"/>
        <v>4.47</v>
      </c>
      <c r="L4551" s="47">
        <f t="shared" si="501"/>
        <v>4.66</v>
      </c>
      <c r="M4551" s="47">
        <f t="shared" si="502"/>
        <v>4.3099999999999996</v>
      </c>
      <c r="N4551" s="47">
        <f t="shared" si="503"/>
        <v>4.51</v>
      </c>
      <c r="O4551" s="48">
        <f t="shared" ca="1" si="504"/>
        <v>2345250</v>
      </c>
    </row>
    <row r="4552" spans="1:15" x14ac:dyDescent="0.25">
      <c r="A4552">
        <v>4537</v>
      </c>
      <c r="B4552" s="84">
        <v>35430</v>
      </c>
      <c r="C4552" s="47">
        <v>22.75</v>
      </c>
      <c r="D4552" s="47">
        <v>24.38</v>
      </c>
      <c r="E4552" s="47">
        <v>22.75</v>
      </c>
      <c r="F4552" s="47">
        <v>24.38</v>
      </c>
      <c r="G4552" s="48">
        <v>340500</v>
      </c>
      <c r="H4552" s="47">
        <v>4.54</v>
      </c>
      <c r="I4552" s="51">
        <f t="shared" si="498"/>
        <v>0.18621821164889255</v>
      </c>
      <c r="J4552" s="51">
        <f t="shared" ca="1" si="499"/>
        <v>2.5</v>
      </c>
      <c r="K4552" s="47">
        <f t="shared" si="500"/>
        <v>4.24</v>
      </c>
      <c r="L4552" s="47">
        <f t="shared" si="501"/>
        <v>4.54</v>
      </c>
      <c r="M4552" s="47">
        <f t="shared" si="502"/>
        <v>4.24</v>
      </c>
      <c r="N4552" s="47">
        <f t="shared" si="503"/>
        <v>4.54</v>
      </c>
      <c r="O4552" s="48">
        <f t="shared" ca="1" si="504"/>
        <v>851250</v>
      </c>
    </row>
    <row r="4553" spans="1:15" x14ac:dyDescent="0.25">
      <c r="A4553">
        <v>4538</v>
      </c>
      <c r="B4553" s="84">
        <v>35429</v>
      </c>
      <c r="C4553" s="47">
        <v>21.25</v>
      </c>
      <c r="D4553" s="47">
        <v>22.75</v>
      </c>
      <c r="E4553" s="47">
        <v>20.75</v>
      </c>
      <c r="F4553" s="47">
        <v>22.75</v>
      </c>
      <c r="G4553" s="48">
        <v>290000</v>
      </c>
      <c r="H4553" s="47">
        <v>4.24</v>
      </c>
      <c r="I4553" s="51">
        <f t="shared" si="498"/>
        <v>0.18637362637362639</v>
      </c>
      <c r="J4553" s="51">
        <f t="shared" ca="1" si="499"/>
        <v>2.5</v>
      </c>
      <c r="K4553" s="47">
        <f t="shared" si="500"/>
        <v>3.96</v>
      </c>
      <c r="L4553" s="47">
        <f t="shared" si="501"/>
        <v>4.24</v>
      </c>
      <c r="M4553" s="47">
        <f t="shared" si="502"/>
        <v>3.87</v>
      </c>
      <c r="N4553" s="47">
        <f t="shared" si="503"/>
        <v>4.24</v>
      </c>
      <c r="O4553" s="48">
        <f t="shared" ca="1" si="504"/>
        <v>725000</v>
      </c>
    </row>
    <row r="4554" spans="1:15" x14ac:dyDescent="0.25">
      <c r="A4554">
        <v>4539</v>
      </c>
      <c r="B4554" s="84">
        <v>35426</v>
      </c>
      <c r="C4554" s="47">
        <v>22</v>
      </c>
      <c r="D4554" s="47">
        <v>22</v>
      </c>
      <c r="E4554" s="47">
        <v>21.25</v>
      </c>
      <c r="F4554" s="47">
        <v>21.25</v>
      </c>
      <c r="G4554" s="48">
        <v>84400</v>
      </c>
      <c r="H4554" s="47">
        <v>3.96</v>
      </c>
      <c r="I4554" s="51">
        <f t="shared" si="498"/>
        <v>0.18635294117647058</v>
      </c>
      <c r="J4554" s="51">
        <f t="shared" ca="1" si="499"/>
        <v>2.5</v>
      </c>
      <c r="K4554" s="47">
        <f t="shared" si="500"/>
        <v>4.0999999999999996</v>
      </c>
      <c r="L4554" s="47">
        <f t="shared" si="501"/>
        <v>4.0999999999999996</v>
      </c>
      <c r="M4554" s="47">
        <f t="shared" si="502"/>
        <v>3.96</v>
      </c>
      <c r="N4554" s="47">
        <f t="shared" si="503"/>
        <v>3.96</v>
      </c>
      <c r="O4554" s="48">
        <f t="shared" ca="1" si="504"/>
        <v>211000</v>
      </c>
    </row>
    <row r="4555" spans="1:15" x14ac:dyDescent="0.25">
      <c r="A4555">
        <v>4540</v>
      </c>
      <c r="B4555" s="84">
        <v>35425</v>
      </c>
      <c r="C4555" s="47">
        <v>22.25</v>
      </c>
      <c r="D4555" s="47">
        <v>22.37</v>
      </c>
      <c r="E4555" s="47">
        <v>21.75</v>
      </c>
      <c r="F4555" s="47">
        <v>21.75</v>
      </c>
      <c r="G4555" s="48">
        <v>114000</v>
      </c>
      <c r="H4555" s="47">
        <v>4.05</v>
      </c>
      <c r="I4555" s="51">
        <f t="shared" si="498"/>
        <v>0.18620689655172412</v>
      </c>
      <c r="J4555" s="51">
        <f t="shared" ca="1" si="499"/>
        <v>2.5</v>
      </c>
      <c r="K4555" s="47">
        <f t="shared" si="500"/>
        <v>4.1399999999999997</v>
      </c>
      <c r="L4555" s="47">
        <f t="shared" si="501"/>
        <v>4.17</v>
      </c>
      <c r="M4555" s="47">
        <f t="shared" si="502"/>
        <v>4.05</v>
      </c>
      <c r="N4555" s="47">
        <f t="shared" si="503"/>
        <v>4.05</v>
      </c>
      <c r="O4555" s="48">
        <f t="shared" ca="1" si="504"/>
        <v>285000</v>
      </c>
    </row>
    <row r="4556" spans="1:15" x14ac:dyDescent="0.25">
      <c r="A4556">
        <v>4541</v>
      </c>
      <c r="B4556" s="84">
        <v>35423</v>
      </c>
      <c r="C4556" s="47">
        <v>22.63</v>
      </c>
      <c r="D4556" s="47">
        <v>23</v>
      </c>
      <c r="E4556" s="47">
        <v>22</v>
      </c>
      <c r="F4556" s="47">
        <v>22</v>
      </c>
      <c r="G4556" s="48">
        <v>141200</v>
      </c>
      <c r="H4556" s="47">
        <v>4.0999999999999996</v>
      </c>
      <c r="I4556" s="51">
        <f t="shared" si="498"/>
        <v>0.18636363636363634</v>
      </c>
      <c r="J4556" s="51">
        <f t="shared" ca="1" si="499"/>
        <v>2.5</v>
      </c>
      <c r="K4556" s="47">
        <f t="shared" si="500"/>
        <v>4.22</v>
      </c>
      <c r="L4556" s="47">
        <f t="shared" si="501"/>
        <v>4.29</v>
      </c>
      <c r="M4556" s="47">
        <f t="shared" si="502"/>
        <v>4.0999999999999996</v>
      </c>
      <c r="N4556" s="47">
        <f t="shared" si="503"/>
        <v>4.0999999999999996</v>
      </c>
      <c r="O4556" s="48">
        <f t="shared" ca="1" si="504"/>
        <v>353000</v>
      </c>
    </row>
    <row r="4557" spans="1:15" x14ac:dyDescent="0.25">
      <c r="A4557">
        <v>4542</v>
      </c>
      <c r="B4557" s="84">
        <v>35422</v>
      </c>
      <c r="C4557" s="47">
        <v>23.75</v>
      </c>
      <c r="D4557" s="47">
        <v>24.25</v>
      </c>
      <c r="E4557" s="47">
        <v>22.5</v>
      </c>
      <c r="F4557" s="47">
        <v>22.75</v>
      </c>
      <c r="G4557" s="48">
        <v>207200</v>
      </c>
      <c r="H4557" s="47">
        <v>4.24</v>
      </c>
      <c r="I4557" s="51">
        <f t="shared" si="498"/>
        <v>0.18637362637362639</v>
      </c>
      <c r="J4557" s="51">
        <f t="shared" ca="1" si="499"/>
        <v>2.5</v>
      </c>
      <c r="K4557" s="47">
        <f t="shared" si="500"/>
        <v>4.43</v>
      </c>
      <c r="L4557" s="47">
        <f t="shared" si="501"/>
        <v>4.5199999999999996</v>
      </c>
      <c r="M4557" s="47">
        <f t="shared" si="502"/>
        <v>4.1900000000000004</v>
      </c>
      <c r="N4557" s="47">
        <f t="shared" si="503"/>
        <v>4.24</v>
      </c>
      <c r="O4557" s="48">
        <f t="shared" ca="1" si="504"/>
        <v>518000</v>
      </c>
    </row>
    <row r="4558" spans="1:15" x14ac:dyDescent="0.25">
      <c r="A4558">
        <v>4543</v>
      </c>
      <c r="B4558" s="84">
        <v>35419</v>
      </c>
      <c r="C4558" s="47">
        <v>24.62</v>
      </c>
      <c r="D4558" s="47">
        <v>24.62</v>
      </c>
      <c r="E4558" s="47">
        <v>23.75</v>
      </c>
      <c r="F4558" s="47">
        <v>23.75</v>
      </c>
      <c r="G4558" s="48">
        <v>134800</v>
      </c>
      <c r="H4558" s="47">
        <v>4.43</v>
      </c>
      <c r="I4558" s="51">
        <f t="shared" si="498"/>
        <v>0.18652631578947368</v>
      </c>
      <c r="J4558" s="51">
        <f t="shared" ca="1" si="499"/>
        <v>2.5</v>
      </c>
      <c r="K4558" s="47">
        <f t="shared" si="500"/>
        <v>4.59</v>
      </c>
      <c r="L4558" s="47">
        <f t="shared" si="501"/>
        <v>4.59</v>
      </c>
      <c r="M4558" s="47">
        <f t="shared" si="502"/>
        <v>4.43</v>
      </c>
      <c r="N4558" s="47">
        <f t="shared" si="503"/>
        <v>4.43</v>
      </c>
      <c r="O4558" s="48">
        <f t="shared" ca="1" si="504"/>
        <v>337000</v>
      </c>
    </row>
    <row r="4559" spans="1:15" x14ac:dyDescent="0.25">
      <c r="A4559">
        <v>4544</v>
      </c>
      <c r="B4559" s="84">
        <v>35418</v>
      </c>
      <c r="C4559" s="47">
        <v>25.5</v>
      </c>
      <c r="D4559" s="47">
        <v>25.5</v>
      </c>
      <c r="E4559" s="47">
        <v>24.12</v>
      </c>
      <c r="F4559" s="47">
        <v>24.12</v>
      </c>
      <c r="G4559" s="48">
        <v>210100</v>
      </c>
      <c r="H4559" s="47">
        <v>4.5</v>
      </c>
      <c r="I4559" s="51">
        <f t="shared" si="498"/>
        <v>0.18656716417910446</v>
      </c>
      <c r="J4559" s="51">
        <f t="shared" ca="1" si="499"/>
        <v>2.5</v>
      </c>
      <c r="K4559" s="47">
        <f t="shared" si="500"/>
        <v>4.76</v>
      </c>
      <c r="L4559" s="47">
        <f t="shared" si="501"/>
        <v>4.76</v>
      </c>
      <c r="M4559" s="47">
        <f t="shared" si="502"/>
        <v>4.5</v>
      </c>
      <c r="N4559" s="47">
        <f t="shared" si="503"/>
        <v>4.5</v>
      </c>
      <c r="O4559" s="48">
        <f t="shared" ca="1" si="504"/>
        <v>525250</v>
      </c>
    </row>
    <row r="4560" spans="1:15" x14ac:dyDescent="0.25">
      <c r="A4560">
        <v>4545</v>
      </c>
      <c r="B4560" s="84">
        <v>35417</v>
      </c>
      <c r="C4560" s="47">
        <v>26.5</v>
      </c>
      <c r="D4560" s="47">
        <v>26.5</v>
      </c>
      <c r="E4560" s="47">
        <v>25.25</v>
      </c>
      <c r="F4560" s="47">
        <v>25.25</v>
      </c>
      <c r="G4560" s="48">
        <v>190000</v>
      </c>
      <c r="H4560" s="47">
        <v>4.71</v>
      </c>
      <c r="I4560" s="51">
        <f t="shared" si="498"/>
        <v>0.18653465346534653</v>
      </c>
      <c r="J4560" s="51">
        <f t="shared" ca="1" si="499"/>
        <v>2.5</v>
      </c>
      <c r="K4560" s="47">
        <f t="shared" si="500"/>
        <v>4.9400000000000004</v>
      </c>
      <c r="L4560" s="47">
        <f t="shared" si="501"/>
        <v>4.9400000000000004</v>
      </c>
      <c r="M4560" s="47">
        <f t="shared" si="502"/>
        <v>4.71</v>
      </c>
      <c r="N4560" s="47">
        <f t="shared" si="503"/>
        <v>4.71</v>
      </c>
      <c r="O4560" s="48">
        <f t="shared" ca="1" si="504"/>
        <v>475000</v>
      </c>
    </row>
    <row r="4561" spans="1:15" x14ac:dyDescent="0.25">
      <c r="A4561">
        <v>4546</v>
      </c>
      <c r="B4561" s="84">
        <v>35416</v>
      </c>
      <c r="C4561" s="47">
        <v>23.88</v>
      </c>
      <c r="D4561" s="47">
        <v>26.37</v>
      </c>
      <c r="E4561" s="47">
        <v>23.62</v>
      </c>
      <c r="F4561" s="47">
        <v>26.37</v>
      </c>
      <c r="G4561" s="48">
        <v>502900</v>
      </c>
      <c r="H4561" s="47">
        <v>4.91</v>
      </c>
      <c r="I4561" s="51">
        <f t="shared" ref="I4561:I4624" si="505">H4561/F4561</f>
        <v>0.18619643534319302</v>
      </c>
      <c r="J4561" s="51">
        <f t="shared" ref="J4561:J4624" ca="1" si="506">INDEX(OFFSET($T$15,0,0,$S$13+1,1),MATCH(B4561,OFFSET($Q$15,0,0,$S$13+1,1),-1))</f>
        <v>2.5</v>
      </c>
      <c r="K4561" s="47">
        <f t="shared" ref="K4561:K4624" si="507">ROUND($I4561*C4561,2)</f>
        <v>4.45</v>
      </c>
      <c r="L4561" s="47">
        <f t="shared" ref="L4561:L4624" si="508">ROUND($I4561*D4561,2)</f>
        <v>4.91</v>
      </c>
      <c r="M4561" s="47">
        <f t="shared" ref="M4561:M4624" si="509">ROUND($I4561*E4561,2)</f>
        <v>4.4000000000000004</v>
      </c>
      <c r="N4561" s="47">
        <f t="shared" ref="N4561:N4624" si="510">ROUND($I4561*F4561,2)</f>
        <v>4.91</v>
      </c>
      <c r="O4561" s="48">
        <f t="shared" ref="O4561:O4624" ca="1" si="511">G4561*J4561</f>
        <v>1257250</v>
      </c>
    </row>
    <row r="4562" spans="1:15" x14ac:dyDescent="0.25">
      <c r="A4562">
        <v>4547</v>
      </c>
      <c r="B4562" s="84">
        <v>35415</v>
      </c>
      <c r="C4562" s="47">
        <v>24</v>
      </c>
      <c r="D4562" s="47">
        <v>24.25</v>
      </c>
      <c r="E4562" s="47">
        <v>23.62</v>
      </c>
      <c r="F4562" s="47">
        <v>24</v>
      </c>
      <c r="G4562" s="48">
        <v>191600</v>
      </c>
      <c r="H4562" s="47">
        <v>4.47</v>
      </c>
      <c r="I4562" s="51">
        <f t="shared" si="505"/>
        <v>0.18625</v>
      </c>
      <c r="J4562" s="51">
        <f t="shared" ca="1" si="506"/>
        <v>2.5</v>
      </c>
      <c r="K4562" s="47">
        <f t="shared" si="507"/>
        <v>4.47</v>
      </c>
      <c r="L4562" s="47">
        <f t="shared" si="508"/>
        <v>4.5199999999999996</v>
      </c>
      <c r="M4562" s="47">
        <f t="shared" si="509"/>
        <v>4.4000000000000004</v>
      </c>
      <c r="N4562" s="47">
        <f t="shared" si="510"/>
        <v>4.47</v>
      </c>
      <c r="O4562" s="48">
        <f t="shared" ca="1" si="511"/>
        <v>479000</v>
      </c>
    </row>
    <row r="4563" spans="1:15" x14ac:dyDescent="0.25">
      <c r="A4563">
        <v>4548</v>
      </c>
      <c r="B4563" s="84">
        <v>35412</v>
      </c>
      <c r="C4563" s="47">
        <v>24.5</v>
      </c>
      <c r="D4563" s="47">
        <v>24.62</v>
      </c>
      <c r="E4563" s="47">
        <v>23.88</v>
      </c>
      <c r="F4563" s="47">
        <v>24</v>
      </c>
      <c r="G4563" s="48">
        <v>94500</v>
      </c>
      <c r="H4563" s="47">
        <v>4.47</v>
      </c>
      <c r="I4563" s="51">
        <f t="shared" si="505"/>
        <v>0.18625</v>
      </c>
      <c r="J4563" s="51">
        <f t="shared" ca="1" si="506"/>
        <v>2.5</v>
      </c>
      <c r="K4563" s="47">
        <f t="shared" si="507"/>
        <v>4.5599999999999996</v>
      </c>
      <c r="L4563" s="47">
        <f t="shared" si="508"/>
        <v>4.59</v>
      </c>
      <c r="M4563" s="47">
        <f t="shared" si="509"/>
        <v>4.45</v>
      </c>
      <c r="N4563" s="47">
        <f t="shared" si="510"/>
        <v>4.47</v>
      </c>
      <c r="O4563" s="48">
        <f t="shared" ca="1" si="511"/>
        <v>236250</v>
      </c>
    </row>
    <row r="4564" spans="1:15" x14ac:dyDescent="0.25">
      <c r="A4564">
        <v>4549</v>
      </c>
      <c r="B4564" s="84">
        <v>35411</v>
      </c>
      <c r="C4564" s="47">
        <v>25.75</v>
      </c>
      <c r="D4564" s="47">
        <v>25.75</v>
      </c>
      <c r="E4564" s="47">
        <v>24.38</v>
      </c>
      <c r="F4564" s="47">
        <v>24.38</v>
      </c>
      <c r="G4564" s="48">
        <v>148900</v>
      </c>
      <c r="H4564" s="47">
        <v>4.54</v>
      </c>
      <c r="I4564" s="51">
        <f t="shared" si="505"/>
        <v>0.18621821164889255</v>
      </c>
      <c r="J4564" s="51">
        <f t="shared" ca="1" si="506"/>
        <v>2.5</v>
      </c>
      <c r="K4564" s="47">
        <f t="shared" si="507"/>
        <v>4.8</v>
      </c>
      <c r="L4564" s="47">
        <f t="shared" si="508"/>
        <v>4.8</v>
      </c>
      <c r="M4564" s="47">
        <f t="shared" si="509"/>
        <v>4.54</v>
      </c>
      <c r="N4564" s="47">
        <f t="shared" si="510"/>
        <v>4.54</v>
      </c>
      <c r="O4564" s="48">
        <f t="shared" ca="1" si="511"/>
        <v>372250</v>
      </c>
    </row>
    <row r="4565" spans="1:15" x14ac:dyDescent="0.25">
      <c r="A4565">
        <v>4550</v>
      </c>
      <c r="B4565" s="84">
        <v>35410</v>
      </c>
      <c r="C4565" s="47">
        <v>25.87</v>
      </c>
      <c r="D4565" s="47">
        <v>25.87</v>
      </c>
      <c r="E4565" s="47">
        <v>25.5</v>
      </c>
      <c r="F4565" s="47">
        <v>25.75</v>
      </c>
      <c r="G4565" s="48">
        <v>195700</v>
      </c>
      <c r="H4565" s="47">
        <v>4.8</v>
      </c>
      <c r="I4565" s="51">
        <f t="shared" si="505"/>
        <v>0.18640776699029127</v>
      </c>
      <c r="J4565" s="51">
        <f t="shared" ca="1" si="506"/>
        <v>2.5</v>
      </c>
      <c r="K4565" s="47">
        <f t="shared" si="507"/>
        <v>4.82</v>
      </c>
      <c r="L4565" s="47">
        <f t="shared" si="508"/>
        <v>4.82</v>
      </c>
      <c r="M4565" s="47">
        <f t="shared" si="509"/>
        <v>4.75</v>
      </c>
      <c r="N4565" s="47">
        <f t="shared" si="510"/>
        <v>4.8</v>
      </c>
      <c r="O4565" s="48">
        <f t="shared" ca="1" si="511"/>
        <v>489250</v>
      </c>
    </row>
    <row r="4566" spans="1:15" x14ac:dyDescent="0.25">
      <c r="A4566">
        <v>4551</v>
      </c>
      <c r="B4566" s="84">
        <v>35409</v>
      </c>
      <c r="C4566" s="47">
        <v>25.12</v>
      </c>
      <c r="D4566" s="47">
        <v>26.13</v>
      </c>
      <c r="E4566" s="47">
        <v>25.12</v>
      </c>
      <c r="F4566" s="47">
        <v>25.75</v>
      </c>
      <c r="G4566" s="48">
        <v>385200</v>
      </c>
      <c r="H4566" s="47">
        <v>4.8</v>
      </c>
      <c r="I4566" s="51">
        <f t="shared" si="505"/>
        <v>0.18640776699029127</v>
      </c>
      <c r="J4566" s="51">
        <f t="shared" ca="1" si="506"/>
        <v>2.5</v>
      </c>
      <c r="K4566" s="47">
        <f t="shared" si="507"/>
        <v>4.68</v>
      </c>
      <c r="L4566" s="47">
        <f t="shared" si="508"/>
        <v>4.87</v>
      </c>
      <c r="M4566" s="47">
        <f t="shared" si="509"/>
        <v>4.68</v>
      </c>
      <c r="N4566" s="47">
        <f t="shared" si="510"/>
        <v>4.8</v>
      </c>
      <c r="O4566" s="48">
        <f t="shared" ca="1" si="511"/>
        <v>963000</v>
      </c>
    </row>
    <row r="4567" spans="1:15" x14ac:dyDescent="0.25">
      <c r="A4567">
        <v>4552</v>
      </c>
      <c r="B4567" s="84">
        <v>35408</v>
      </c>
      <c r="C4567" s="47">
        <v>25.12</v>
      </c>
      <c r="D4567" s="47">
        <v>25.25</v>
      </c>
      <c r="E4567" s="47">
        <v>25.12</v>
      </c>
      <c r="F4567" s="47">
        <v>25.25</v>
      </c>
      <c r="G4567" s="48">
        <v>986000</v>
      </c>
      <c r="H4567" s="47">
        <v>4.71</v>
      </c>
      <c r="I4567" s="51">
        <f t="shared" si="505"/>
        <v>0.18653465346534653</v>
      </c>
      <c r="J4567" s="51">
        <f t="shared" ca="1" si="506"/>
        <v>2.5</v>
      </c>
      <c r="K4567" s="47">
        <f t="shared" si="507"/>
        <v>4.6900000000000004</v>
      </c>
      <c r="L4567" s="47">
        <f t="shared" si="508"/>
        <v>4.71</v>
      </c>
      <c r="M4567" s="47">
        <f t="shared" si="509"/>
        <v>4.6900000000000004</v>
      </c>
      <c r="N4567" s="47">
        <f t="shared" si="510"/>
        <v>4.71</v>
      </c>
      <c r="O4567" s="48">
        <f t="shared" ca="1" si="511"/>
        <v>2465000</v>
      </c>
    </row>
    <row r="4568" spans="1:15" x14ac:dyDescent="0.25">
      <c r="A4568">
        <v>4553</v>
      </c>
      <c r="B4568" s="84">
        <v>35405</v>
      </c>
      <c r="C4568" s="47">
        <v>25</v>
      </c>
      <c r="D4568" s="47">
        <v>25.63</v>
      </c>
      <c r="E4568" s="47">
        <v>24.75</v>
      </c>
      <c r="F4568" s="47">
        <v>25.19</v>
      </c>
      <c r="G4568" s="48">
        <v>276400</v>
      </c>
      <c r="H4568" s="47">
        <v>4.6900000000000004</v>
      </c>
      <c r="I4568" s="51">
        <f t="shared" si="505"/>
        <v>0.18618499404525607</v>
      </c>
      <c r="J4568" s="51">
        <f t="shared" ca="1" si="506"/>
        <v>2.5</v>
      </c>
      <c r="K4568" s="47">
        <f t="shared" si="507"/>
        <v>4.6500000000000004</v>
      </c>
      <c r="L4568" s="47">
        <f t="shared" si="508"/>
        <v>4.7699999999999996</v>
      </c>
      <c r="M4568" s="47">
        <f t="shared" si="509"/>
        <v>4.6100000000000003</v>
      </c>
      <c r="N4568" s="47">
        <f t="shared" si="510"/>
        <v>4.6900000000000004</v>
      </c>
      <c r="O4568" s="48">
        <f t="shared" ca="1" si="511"/>
        <v>691000</v>
      </c>
    </row>
    <row r="4569" spans="1:15" x14ac:dyDescent="0.25">
      <c r="A4569">
        <v>4554</v>
      </c>
      <c r="B4569" s="84">
        <v>35404</v>
      </c>
      <c r="C4569" s="47">
        <v>25.38</v>
      </c>
      <c r="D4569" s="47">
        <v>25.75</v>
      </c>
      <c r="E4569" s="47">
        <v>25.12</v>
      </c>
      <c r="F4569" s="47">
        <v>25.75</v>
      </c>
      <c r="G4569" s="48">
        <v>134100</v>
      </c>
      <c r="H4569" s="47">
        <v>4.8</v>
      </c>
      <c r="I4569" s="51">
        <f t="shared" si="505"/>
        <v>0.18640776699029127</v>
      </c>
      <c r="J4569" s="51">
        <f t="shared" ca="1" si="506"/>
        <v>2.5</v>
      </c>
      <c r="K4569" s="47">
        <f t="shared" si="507"/>
        <v>4.7300000000000004</v>
      </c>
      <c r="L4569" s="47">
        <f t="shared" si="508"/>
        <v>4.8</v>
      </c>
      <c r="M4569" s="47">
        <f t="shared" si="509"/>
        <v>4.68</v>
      </c>
      <c r="N4569" s="47">
        <f t="shared" si="510"/>
        <v>4.8</v>
      </c>
      <c r="O4569" s="48">
        <f t="shared" ca="1" si="511"/>
        <v>335250</v>
      </c>
    </row>
    <row r="4570" spans="1:15" x14ac:dyDescent="0.25">
      <c r="A4570">
        <v>4555</v>
      </c>
      <c r="B4570" s="84">
        <v>35403</v>
      </c>
      <c r="C4570" s="47">
        <v>25.25</v>
      </c>
      <c r="D4570" s="47">
        <v>26.25</v>
      </c>
      <c r="E4570" s="47">
        <v>24.88</v>
      </c>
      <c r="F4570" s="47">
        <v>25.38</v>
      </c>
      <c r="G4570" s="48">
        <v>338000</v>
      </c>
      <c r="H4570" s="47">
        <v>4.7300000000000004</v>
      </c>
      <c r="I4570" s="51">
        <f t="shared" si="505"/>
        <v>0.18636721828211192</v>
      </c>
      <c r="J4570" s="51">
        <f t="shared" ca="1" si="506"/>
        <v>2.5</v>
      </c>
      <c r="K4570" s="47">
        <f t="shared" si="507"/>
        <v>4.71</v>
      </c>
      <c r="L4570" s="47">
        <f t="shared" si="508"/>
        <v>4.8899999999999997</v>
      </c>
      <c r="M4570" s="47">
        <f t="shared" si="509"/>
        <v>4.6399999999999997</v>
      </c>
      <c r="N4570" s="47">
        <f t="shared" si="510"/>
        <v>4.7300000000000004</v>
      </c>
      <c r="O4570" s="48">
        <f t="shared" ca="1" si="511"/>
        <v>845000</v>
      </c>
    </row>
    <row r="4571" spans="1:15" x14ac:dyDescent="0.25">
      <c r="A4571">
        <v>4556</v>
      </c>
      <c r="B4571" s="84">
        <v>35402</v>
      </c>
      <c r="C4571" s="47">
        <v>23.5</v>
      </c>
      <c r="D4571" s="47">
        <v>25.5</v>
      </c>
      <c r="E4571" s="47">
        <v>23.5</v>
      </c>
      <c r="F4571" s="47">
        <v>25.25</v>
      </c>
      <c r="G4571" s="48">
        <v>504500</v>
      </c>
      <c r="H4571" s="47">
        <v>4.71</v>
      </c>
      <c r="I4571" s="51">
        <f t="shared" si="505"/>
        <v>0.18653465346534653</v>
      </c>
      <c r="J4571" s="51">
        <f t="shared" ca="1" si="506"/>
        <v>2.5</v>
      </c>
      <c r="K4571" s="47">
        <f t="shared" si="507"/>
        <v>4.38</v>
      </c>
      <c r="L4571" s="47">
        <f t="shared" si="508"/>
        <v>4.76</v>
      </c>
      <c r="M4571" s="47">
        <f t="shared" si="509"/>
        <v>4.38</v>
      </c>
      <c r="N4571" s="47">
        <f t="shared" si="510"/>
        <v>4.71</v>
      </c>
      <c r="O4571" s="48">
        <f t="shared" ca="1" si="511"/>
        <v>1261250</v>
      </c>
    </row>
    <row r="4572" spans="1:15" x14ac:dyDescent="0.25">
      <c r="A4572">
        <v>4557</v>
      </c>
      <c r="B4572" s="84">
        <v>35401</v>
      </c>
      <c r="C4572" s="47">
        <v>23.88</v>
      </c>
      <c r="D4572" s="47">
        <v>23.88</v>
      </c>
      <c r="E4572" s="47">
        <v>23.5</v>
      </c>
      <c r="F4572" s="47">
        <v>23.75</v>
      </c>
      <c r="G4572" s="48">
        <v>72800</v>
      </c>
      <c r="H4572" s="47">
        <v>4.43</v>
      </c>
      <c r="I4572" s="51">
        <f t="shared" si="505"/>
        <v>0.18652631578947368</v>
      </c>
      <c r="J4572" s="51">
        <f t="shared" ca="1" si="506"/>
        <v>2.5</v>
      </c>
      <c r="K4572" s="47">
        <f t="shared" si="507"/>
        <v>4.45</v>
      </c>
      <c r="L4572" s="47">
        <f t="shared" si="508"/>
        <v>4.45</v>
      </c>
      <c r="M4572" s="47">
        <f t="shared" si="509"/>
        <v>4.38</v>
      </c>
      <c r="N4572" s="47">
        <f t="shared" si="510"/>
        <v>4.43</v>
      </c>
      <c r="O4572" s="48">
        <f t="shared" ca="1" si="511"/>
        <v>182000</v>
      </c>
    </row>
    <row r="4573" spans="1:15" x14ac:dyDescent="0.25">
      <c r="A4573">
        <v>4558</v>
      </c>
      <c r="B4573" s="84">
        <v>35398</v>
      </c>
      <c r="C4573" s="47">
        <v>23.38</v>
      </c>
      <c r="D4573" s="47">
        <v>23.88</v>
      </c>
      <c r="E4573" s="47">
        <v>23</v>
      </c>
      <c r="F4573" s="47">
        <v>23.62</v>
      </c>
      <c r="G4573" s="48">
        <v>65300</v>
      </c>
      <c r="H4573" s="47">
        <v>4.4000000000000004</v>
      </c>
      <c r="I4573" s="51">
        <f t="shared" si="505"/>
        <v>0.18628281117696868</v>
      </c>
      <c r="J4573" s="51">
        <f t="shared" ca="1" si="506"/>
        <v>2.5</v>
      </c>
      <c r="K4573" s="47">
        <f t="shared" si="507"/>
        <v>4.3600000000000003</v>
      </c>
      <c r="L4573" s="47">
        <f t="shared" si="508"/>
        <v>4.45</v>
      </c>
      <c r="M4573" s="47">
        <f t="shared" si="509"/>
        <v>4.28</v>
      </c>
      <c r="N4573" s="47">
        <f t="shared" si="510"/>
        <v>4.4000000000000004</v>
      </c>
      <c r="O4573" s="48">
        <f t="shared" ca="1" si="511"/>
        <v>163250</v>
      </c>
    </row>
    <row r="4574" spans="1:15" x14ac:dyDescent="0.25">
      <c r="A4574">
        <v>4559</v>
      </c>
      <c r="B4574" s="84">
        <v>35396</v>
      </c>
      <c r="C4574" s="47">
        <v>23.38</v>
      </c>
      <c r="D4574" s="47">
        <v>23.38</v>
      </c>
      <c r="E4574" s="47">
        <v>23.38</v>
      </c>
      <c r="F4574" s="47">
        <v>23.38</v>
      </c>
      <c r="G4574" s="48">
        <v>12800</v>
      </c>
      <c r="H4574" s="47">
        <v>4.3600000000000003</v>
      </c>
      <c r="I4574" s="51">
        <f t="shared" si="505"/>
        <v>0.18648417450812663</v>
      </c>
      <c r="J4574" s="51">
        <f t="shared" ca="1" si="506"/>
        <v>2.5</v>
      </c>
      <c r="K4574" s="47">
        <f t="shared" si="507"/>
        <v>4.3600000000000003</v>
      </c>
      <c r="L4574" s="47">
        <f t="shared" si="508"/>
        <v>4.3600000000000003</v>
      </c>
      <c r="M4574" s="47">
        <f t="shared" si="509"/>
        <v>4.3600000000000003</v>
      </c>
      <c r="N4574" s="47">
        <f t="shared" si="510"/>
        <v>4.3600000000000003</v>
      </c>
      <c r="O4574" s="48">
        <f t="shared" ca="1" si="511"/>
        <v>32000</v>
      </c>
    </row>
    <row r="4575" spans="1:15" x14ac:dyDescent="0.25">
      <c r="A4575">
        <v>4560</v>
      </c>
      <c r="B4575" s="84">
        <v>35395</v>
      </c>
      <c r="C4575" s="47">
        <v>23.13</v>
      </c>
      <c r="D4575" s="47">
        <v>23.38</v>
      </c>
      <c r="E4575" s="47">
        <v>22.87</v>
      </c>
      <c r="F4575" s="47">
        <v>23.13</v>
      </c>
      <c r="G4575" s="48">
        <v>248400</v>
      </c>
      <c r="H4575" s="47">
        <v>4.3099999999999996</v>
      </c>
      <c r="I4575" s="51">
        <f t="shared" si="505"/>
        <v>0.18633808906182447</v>
      </c>
      <c r="J4575" s="51">
        <f t="shared" ca="1" si="506"/>
        <v>2.5</v>
      </c>
      <c r="K4575" s="47">
        <f t="shared" si="507"/>
        <v>4.3099999999999996</v>
      </c>
      <c r="L4575" s="47">
        <f t="shared" si="508"/>
        <v>4.3600000000000003</v>
      </c>
      <c r="M4575" s="47">
        <f t="shared" si="509"/>
        <v>4.26</v>
      </c>
      <c r="N4575" s="47">
        <f t="shared" si="510"/>
        <v>4.3099999999999996</v>
      </c>
      <c r="O4575" s="48">
        <f t="shared" ca="1" si="511"/>
        <v>621000</v>
      </c>
    </row>
    <row r="4576" spans="1:15" x14ac:dyDescent="0.25">
      <c r="A4576">
        <v>4561</v>
      </c>
      <c r="B4576" s="84">
        <v>35394</v>
      </c>
      <c r="C4576" s="47">
        <v>23.25</v>
      </c>
      <c r="D4576" s="47">
        <v>23.25</v>
      </c>
      <c r="E4576" s="47">
        <v>22.87</v>
      </c>
      <c r="F4576" s="47">
        <v>23</v>
      </c>
      <c r="G4576" s="48">
        <v>107700</v>
      </c>
      <c r="H4576" s="47">
        <v>4.29</v>
      </c>
      <c r="I4576" s="51">
        <f t="shared" si="505"/>
        <v>0.18652173913043479</v>
      </c>
      <c r="J4576" s="51">
        <f t="shared" ca="1" si="506"/>
        <v>2.5</v>
      </c>
      <c r="K4576" s="47">
        <f t="shared" si="507"/>
        <v>4.34</v>
      </c>
      <c r="L4576" s="47">
        <f t="shared" si="508"/>
        <v>4.34</v>
      </c>
      <c r="M4576" s="47">
        <f t="shared" si="509"/>
        <v>4.2699999999999996</v>
      </c>
      <c r="N4576" s="47">
        <f t="shared" si="510"/>
        <v>4.29</v>
      </c>
      <c r="O4576" s="48">
        <f t="shared" ca="1" si="511"/>
        <v>269250</v>
      </c>
    </row>
    <row r="4577" spans="1:15" x14ac:dyDescent="0.25">
      <c r="A4577">
        <v>4562</v>
      </c>
      <c r="B4577" s="84">
        <v>35391</v>
      </c>
      <c r="C4577" s="47">
        <v>23</v>
      </c>
      <c r="D4577" s="47">
        <v>23.13</v>
      </c>
      <c r="E4577" s="47">
        <v>22.87</v>
      </c>
      <c r="F4577" s="47">
        <v>23</v>
      </c>
      <c r="G4577" s="48">
        <v>158100</v>
      </c>
      <c r="H4577" s="47">
        <v>4.29</v>
      </c>
      <c r="I4577" s="51">
        <f t="shared" si="505"/>
        <v>0.18652173913043479</v>
      </c>
      <c r="J4577" s="51">
        <f t="shared" ca="1" si="506"/>
        <v>2.5</v>
      </c>
      <c r="K4577" s="47">
        <f t="shared" si="507"/>
        <v>4.29</v>
      </c>
      <c r="L4577" s="47">
        <f t="shared" si="508"/>
        <v>4.3099999999999996</v>
      </c>
      <c r="M4577" s="47">
        <f t="shared" si="509"/>
        <v>4.2699999999999996</v>
      </c>
      <c r="N4577" s="47">
        <f t="shared" si="510"/>
        <v>4.29</v>
      </c>
      <c r="O4577" s="48">
        <f t="shared" ca="1" si="511"/>
        <v>395250</v>
      </c>
    </row>
    <row r="4578" spans="1:15" x14ac:dyDescent="0.25">
      <c r="A4578">
        <v>4563</v>
      </c>
      <c r="B4578" s="84">
        <v>35390</v>
      </c>
      <c r="C4578" s="47">
        <v>23.62</v>
      </c>
      <c r="D4578" s="47">
        <v>23.75</v>
      </c>
      <c r="E4578" s="47">
        <v>23</v>
      </c>
      <c r="F4578" s="47">
        <v>23.06</v>
      </c>
      <c r="G4578" s="48">
        <v>154400</v>
      </c>
      <c r="H4578" s="47">
        <v>4.3</v>
      </c>
      <c r="I4578" s="51">
        <f t="shared" si="505"/>
        <v>0.18647007805724197</v>
      </c>
      <c r="J4578" s="51">
        <f t="shared" ca="1" si="506"/>
        <v>2.5</v>
      </c>
      <c r="K4578" s="47">
        <f t="shared" si="507"/>
        <v>4.4000000000000004</v>
      </c>
      <c r="L4578" s="47">
        <f t="shared" si="508"/>
        <v>4.43</v>
      </c>
      <c r="M4578" s="47">
        <f t="shared" si="509"/>
        <v>4.29</v>
      </c>
      <c r="N4578" s="47">
        <f t="shared" si="510"/>
        <v>4.3</v>
      </c>
      <c r="O4578" s="48">
        <f t="shared" ca="1" si="511"/>
        <v>386000</v>
      </c>
    </row>
    <row r="4579" spans="1:15" x14ac:dyDescent="0.25">
      <c r="A4579">
        <v>4564</v>
      </c>
      <c r="B4579" s="84">
        <v>35389</v>
      </c>
      <c r="C4579" s="47">
        <v>22.5</v>
      </c>
      <c r="D4579" s="47">
        <v>23.88</v>
      </c>
      <c r="E4579" s="47">
        <v>22.5</v>
      </c>
      <c r="F4579" s="47">
        <v>23.75</v>
      </c>
      <c r="G4579" s="48">
        <v>331300</v>
      </c>
      <c r="H4579" s="47">
        <v>4.43</v>
      </c>
      <c r="I4579" s="51">
        <f t="shared" si="505"/>
        <v>0.18652631578947368</v>
      </c>
      <c r="J4579" s="51">
        <f t="shared" ca="1" si="506"/>
        <v>2.5</v>
      </c>
      <c r="K4579" s="47">
        <f t="shared" si="507"/>
        <v>4.2</v>
      </c>
      <c r="L4579" s="47">
        <f t="shared" si="508"/>
        <v>4.45</v>
      </c>
      <c r="M4579" s="47">
        <f t="shared" si="509"/>
        <v>4.2</v>
      </c>
      <c r="N4579" s="47">
        <f t="shared" si="510"/>
        <v>4.43</v>
      </c>
      <c r="O4579" s="48">
        <f t="shared" ca="1" si="511"/>
        <v>828250</v>
      </c>
    </row>
    <row r="4580" spans="1:15" x14ac:dyDescent="0.25">
      <c r="A4580">
        <v>4565</v>
      </c>
      <c r="B4580" s="84">
        <v>35388</v>
      </c>
      <c r="C4580" s="47">
        <v>22.25</v>
      </c>
      <c r="D4580" s="47">
        <v>22.75</v>
      </c>
      <c r="E4580" s="47">
        <v>22.25</v>
      </c>
      <c r="F4580" s="47">
        <v>22.75</v>
      </c>
      <c r="G4580" s="48">
        <v>429700</v>
      </c>
      <c r="H4580" s="47">
        <v>4.24</v>
      </c>
      <c r="I4580" s="51">
        <f t="shared" si="505"/>
        <v>0.18637362637362639</v>
      </c>
      <c r="J4580" s="51">
        <f t="shared" ca="1" si="506"/>
        <v>2.5</v>
      </c>
      <c r="K4580" s="47">
        <f t="shared" si="507"/>
        <v>4.1500000000000004</v>
      </c>
      <c r="L4580" s="47">
        <f t="shared" si="508"/>
        <v>4.24</v>
      </c>
      <c r="M4580" s="47">
        <f t="shared" si="509"/>
        <v>4.1500000000000004</v>
      </c>
      <c r="N4580" s="47">
        <f t="shared" si="510"/>
        <v>4.24</v>
      </c>
      <c r="O4580" s="48">
        <f t="shared" ca="1" si="511"/>
        <v>1074250</v>
      </c>
    </row>
    <row r="4581" spans="1:15" x14ac:dyDescent="0.25">
      <c r="A4581">
        <v>4566</v>
      </c>
      <c r="B4581" s="84">
        <v>35387</v>
      </c>
      <c r="C4581" s="47">
        <v>22.25</v>
      </c>
      <c r="D4581" s="47">
        <v>22.25</v>
      </c>
      <c r="E4581" s="47">
        <v>21.87</v>
      </c>
      <c r="F4581" s="47">
        <v>22.25</v>
      </c>
      <c r="G4581" s="48">
        <v>12800</v>
      </c>
      <c r="H4581" s="47">
        <v>4.1500000000000004</v>
      </c>
      <c r="I4581" s="51">
        <f t="shared" si="505"/>
        <v>0.1865168539325843</v>
      </c>
      <c r="J4581" s="51">
        <f t="shared" ca="1" si="506"/>
        <v>2.5</v>
      </c>
      <c r="K4581" s="47">
        <f t="shared" si="507"/>
        <v>4.1500000000000004</v>
      </c>
      <c r="L4581" s="47">
        <f t="shared" si="508"/>
        <v>4.1500000000000004</v>
      </c>
      <c r="M4581" s="47">
        <f t="shared" si="509"/>
        <v>4.08</v>
      </c>
      <c r="N4581" s="47">
        <f t="shared" si="510"/>
        <v>4.1500000000000004</v>
      </c>
      <c r="O4581" s="48">
        <f t="shared" ca="1" si="511"/>
        <v>32000</v>
      </c>
    </row>
    <row r="4582" spans="1:15" x14ac:dyDescent="0.25">
      <c r="A4582">
        <v>4567</v>
      </c>
      <c r="B4582" s="84">
        <v>35384</v>
      </c>
      <c r="C4582" s="47">
        <v>21.5</v>
      </c>
      <c r="D4582" s="47">
        <v>22.25</v>
      </c>
      <c r="E4582" s="47">
        <v>21.25</v>
      </c>
      <c r="F4582" s="47">
        <v>22.13</v>
      </c>
      <c r="G4582" s="48">
        <v>234100</v>
      </c>
      <c r="H4582" s="47">
        <v>4.12</v>
      </c>
      <c r="I4582" s="51">
        <f t="shared" si="505"/>
        <v>0.18617261635788523</v>
      </c>
      <c r="J4582" s="51">
        <f t="shared" ca="1" si="506"/>
        <v>2.5</v>
      </c>
      <c r="K4582" s="47">
        <f t="shared" si="507"/>
        <v>4</v>
      </c>
      <c r="L4582" s="47">
        <f t="shared" si="508"/>
        <v>4.1399999999999997</v>
      </c>
      <c r="M4582" s="47">
        <f t="shared" si="509"/>
        <v>3.96</v>
      </c>
      <c r="N4582" s="47">
        <f t="shared" si="510"/>
        <v>4.12</v>
      </c>
      <c r="O4582" s="48">
        <f t="shared" ca="1" si="511"/>
        <v>585250</v>
      </c>
    </row>
    <row r="4583" spans="1:15" x14ac:dyDescent="0.25">
      <c r="A4583">
        <v>4568</v>
      </c>
      <c r="B4583" s="84">
        <v>35383</v>
      </c>
      <c r="C4583" s="47">
        <v>21.5</v>
      </c>
      <c r="D4583" s="47">
        <v>21.5</v>
      </c>
      <c r="E4583" s="47">
        <v>21.25</v>
      </c>
      <c r="F4583" s="47">
        <v>21.25</v>
      </c>
      <c r="G4583" s="48">
        <v>417700</v>
      </c>
      <c r="H4583" s="47">
        <v>3.96</v>
      </c>
      <c r="I4583" s="51">
        <f t="shared" si="505"/>
        <v>0.18635294117647058</v>
      </c>
      <c r="J4583" s="51">
        <f t="shared" ca="1" si="506"/>
        <v>2.5</v>
      </c>
      <c r="K4583" s="47">
        <f t="shared" si="507"/>
        <v>4.01</v>
      </c>
      <c r="L4583" s="47">
        <f t="shared" si="508"/>
        <v>4.01</v>
      </c>
      <c r="M4583" s="47">
        <f t="shared" si="509"/>
        <v>3.96</v>
      </c>
      <c r="N4583" s="47">
        <f t="shared" si="510"/>
        <v>3.96</v>
      </c>
      <c r="O4583" s="48">
        <f t="shared" ca="1" si="511"/>
        <v>1044250</v>
      </c>
    </row>
    <row r="4584" spans="1:15" x14ac:dyDescent="0.25">
      <c r="A4584">
        <v>4569</v>
      </c>
      <c r="B4584" s="84">
        <v>35382</v>
      </c>
      <c r="C4584" s="47">
        <v>21.5</v>
      </c>
      <c r="D4584" s="47">
        <v>21.5</v>
      </c>
      <c r="E4584" s="47">
        <v>21.25</v>
      </c>
      <c r="F4584" s="47">
        <v>21.5</v>
      </c>
      <c r="G4584" s="48">
        <v>475200</v>
      </c>
      <c r="H4584" s="47">
        <v>4.01</v>
      </c>
      <c r="I4584" s="51">
        <f t="shared" si="505"/>
        <v>0.18651162790697673</v>
      </c>
      <c r="J4584" s="51">
        <f t="shared" ca="1" si="506"/>
        <v>2.5</v>
      </c>
      <c r="K4584" s="47">
        <f t="shared" si="507"/>
        <v>4.01</v>
      </c>
      <c r="L4584" s="47">
        <f t="shared" si="508"/>
        <v>4.01</v>
      </c>
      <c r="M4584" s="47">
        <f t="shared" si="509"/>
        <v>3.96</v>
      </c>
      <c r="N4584" s="47">
        <f t="shared" si="510"/>
        <v>4.01</v>
      </c>
      <c r="O4584" s="48">
        <f t="shared" ca="1" si="511"/>
        <v>1188000</v>
      </c>
    </row>
    <row r="4585" spans="1:15" x14ac:dyDescent="0.25">
      <c r="A4585">
        <v>4570</v>
      </c>
      <c r="B4585" s="84">
        <v>35381</v>
      </c>
      <c r="C4585" s="47">
        <v>21.25</v>
      </c>
      <c r="D4585" s="47">
        <v>21.5</v>
      </c>
      <c r="E4585" s="47">
        <v>21.25</v>
      </c>
      <c r="F4585" s="47">
        <v>21.5</v>
      </c>
      <c r="G4585" s="48">
        <v>98500</v>
      </c>
      <c r="H4585" s="47">
        <v>4.01</v>
      </c>
      <c r="I4585" s="51">
        <f t="shared" si="505"/>
        <v>0.18651162790697673</v>
      </c>
      <c r="J4585" s="51">
        <f t="shared" ca="1" si="506"/>
        <v>2.5</v>
      </c>
      <c r="K4585" s="47">
        <f t="shared" si="507"/>
        <v>3.96</v>
      </c>
      <c r="L4585" s="47">
        <f t="shared" si="508"/>
        <v>4.01</v>
      </c>
      <c r="M4585" s="47">
        <f t="shared" si="509"/>
        <v>3.96</v>
      </c>
      <c r="N4585" s="47">
        <f t="shared" si="510"/>
        <v>4.01</v>
      </c>
      <c r="O4585" s="48">
        <f t="shared" ca="1" si="511"/>
        <v>246250</v>
      </c>
    </row>
    <row r="4586" spans="1:15" x14ac:dyDescent="0.25">
      <c r="A4586">
        <v>4571</v>
      </c>
      <c r="B4586" s="84">
        <v>35380</v>
      </c>
      <c r="C4586" s="47">
        <v>21.25</v>
      </c>
      <c r="D4586" s="47">
        <v>21.5</v>
      </c>
      <c r="E4586" s="47">
        <v>21.25</v>
      </c>
      <c r="F4586" s="47">
        <v>21.5</v>
      </c>
      <c r="G4586" s="48">
        <v>30800</v>
      </c>
      <c r="H4586" s="47">
        <v>4.01</v>
      </c>
      <c r="I4586" s="51">
        <f t="shared" si="505"/>
        <v>0.18651162790697673</v>
      </c>
      <c r="J4586" s="51">
        <f t="shared" ca="1" si="506"/>
        <v>2.5</v>
      </c>
      <c r="K4586" s="47">
        <f t="shared" si="507"/>
        <v>3.96</v>
      </c>
      <c r="L4586" s="47">
        <f t="shared" si="508"/>
        <v>4.01</v>
      </c>
      <c r="M4586" s="47">
        <f t="shared" si="509"/>
        <v>3.96</v>
      </c>
      <c r="N4586" s="47">
        <f t="shared" si="510"/>
        <v>4.01</v>
      </c>
      <c r="O4586" s="48">
        <f t="shared" ca="1" si="511"/>
        <v>77000</v>
      </c>
    </row>
    <row r="4587" spans="1:15" x14ac:dyDescent="0.25">
      <c r="A4587">
        <v>4572</v>
      </c>
      <c r="B4587" s="84">
        <v>35377</v>
      </c>
      <c r="C4587" s="47">
        <v>21.25</v>
      </c>
      <c r="D4587" s="47">
        <v>21.5</v>
      </c>
      <c r="E4587" s="47">
        <v>21.25</v>
      </c>
      <c r="F4587" s="47">
        <v>21.5</v>
      </c>
      <c r="G4587" s="48">
        <v>1221300</v>
      </c>
      <c r="H4587" s="47">
        <v>4.01</v>
      </c>
      <c r="I4587" s="51">
        <f t="shared" si="505"/>
        <v>0.18651162790697673</v>
      </c>
      <c r="J4587" s="51">
        <f t="shared" ca="1" si="506"/>
        <v>2.5</v>
      </c>
      <c r="K4587" s="47">
        <f t="shared" si="507"/>
        <v>3.96</v>
      </c>
      <c r="L4587" s="47">
        <f t="shared" si="508"/>
        <v>4.01</v>
      </c>
      <c r="M4587" s="47">
        <f t="shared" si="509"/>
        <v>3.96</v>
      </c>
      <c r="N4587" s="47">
        <f t="shared" si="510"/>
        <v>4.01</v>
      </c>
      <c r="O4587" s="48">
        <f t="shared" ca="1" si="511"/>
        <v>3053250</v>
      </c>
    </row>
    <row r="4588" spans="1:15" x14ac:dyDescent="0.25">
      <c r="A4588">
        <v>4573</v>
      </c>
      <c r="B4588" s="84">
        <v>35376</v>
      </c>
      <c r="C4588" s="47">
        <v>21.44</v>
      </c>
      <c r="D4588" s="47">
        <v>21.5</v>
      </c>
      <c r="E4588" s="47">
        <v>21.25</v>
      </c>
      <c r="F4588" s="47">
        <v>21.25</v>
      </c>
      <c r="G4588" s="48">
        <v>448000</v>
      </c>
      <c r="H4588" s="47">
        <v>3.96</v>
      </c>
      <c r="I4588" s="51">
        <f t="shared" si="505"/>
        <v>0.18635294117647058</v>
      </c>
      <c r="J4588" s="51">
        <f t="shared" ca="1" si="506"/>
        <v>2.5</v>
      </c>
      <c r="K4588" s="47">
        <f t="shared" si="507"/>
        <v>4</v>
      </c>
      <c r="L4588" s="47">
        <f t="shared" si="508"/>
        <v>4.01</v>
      </c>
      <c r="M4588" s="47">
        <f t="shared" si="509"/>
        <v>3.96</v>
      </c>
      <c r="N4588" s="47">
        <f t="shared" si="510"/>
        <v>3.96</v>
      </c>
      <c r="O4588" s="48">
        <f t="shared" ca="1" si="511"/>
        <v>1120000</v>
      </c>
    </row>
    <row r="4589" spans="1:15" x14ac:dyDescent="0.25">
      <c r="A4589">
        <v>4574</v>
      </c>
      <c r="B4589" s="84">
        <v>35375</v>
      </c>
      <c r="C4589" s="47">
        <v>21.5</v>
      </c>
      <c r="D4589" s="47">
        <v>21.5</v>
      </c>
      <c r="E4589" s="47">
        <v>21.37</v>
      </c>
      <c r="F4589" s="47">
        <v>21.37</v>
      </c>
      <c r="G4589" s="48">
        <v>168900</v>
      </c>
      <c r="H4589" s="47">
        <v>3.98</v>
      </c>
      <c r="I4589" s="51">
        <f t="shared" si="505"/>
        <v>0.18624239588207767</v>
      </c>
      <c r="J4589" s="51">
        <f t="shared" ca="1" si="506"/>
        <v>2.5</v>
      </c>
      <c r="K4589" s="47">
        <f t="shared" si="507"/>
        <v>4</v>
      </c>
      <c r="L4589" s="47">
        <f t="shared" si="508"/>
        <v>4</v>
      </c>
      <c r="M4589" s="47">
        <f t="shared" si="509"/>
        <v>3.98</v>
      </c>
      <c r="N4589" s="47">
        <f t="shared" si="510"/>
        <v>3.98</v>
      </c>
      <c r="O4589" s="48">
        <f t="shared" ca="1" si="511"/>
        <v>422250</v>
      </c>
    </row>
    <row r="4590" spans="1:15" x14ac:dyDescent="0.25">
      <c r="A4590">
        <v>4575</v>
      </c>
      <c r="B4590" s="84">
        <v>35374</v>
      </c>
      <c r="C4590" s="47">
        <v>21.63</v>
      </c>
      <c r="D4590" s="47">
        <v>21.75</v>
      </c>
      <c r="E4590" s="47">
        <v>21.37</v>
      </c>
      <c r="F4590" s="47">
        <v>21.5</v>
      </c>
      <c r="G4590" s="48">
        <v>192900</v>
      </c>
      <c r="H4590" s="47">
        <v>4.01</v>
      </c>
      <c r="I4590" s="51">
        <f t="shared" si="505"/>
        <v>0.18651162790697673</v>
      </c>
      <c r="J4590" s="51">
        <f t="shared" ca="1" si="506"/>
        <v>2.5</v>
      </c>
      <c r="K4590" s="47">
        <f t="shared" si="507"/>
        <v>4.03</v>
      </c>
      <c r="L4590" s="47">
        <f t="shared" si="508"/>
        <v>4.0599999999999996</v>
      </c>
      <c r="M4590" s="47">
        <f t="shared" si="509"/>
        <v>3.99</v>
      </c>
      <c r="N4590" s="47">
        <f t="shared" si="510"/>
        <v>4.01</v>
      </c>
      <c r="O4590" s="48">
        <f t="shared" ca="1" si="511"/>
        <v>482250</v>
      </c>
    </row>
    <row r="4591" spans="1:15" x14ac:dyDescent="0.25">
      <c r="A4591">
        <v>4576</v>
      </c>
      <c r="B4591" s="84">
        <v>35373</v>
      </c>
      <c r="C4591" s="47">
        <v>22</v>
      </c>
      <c r="D4591" s="47">
        <v>22</v>
      </c>
      <c r="E4591" s="47">
        <v>21.5</v>
      </c>
      <c r="F4591" s="47">
        <v>21.5</v>
      </c>
      <c r="G4591" s="48">
        <v>66900</v>
      </c>
      <c r="H4591" s="47">
        <v>4.01</v>
      </c>
      <c r="I4591" s="51">
        <f t="shared" si="505"/>
        <v>0.18651162790697673</v>
      </c>
      <c r="J4591" s="51">
        <f t="shared" ca="1" si="506"/>
        <v>2.5</v>
      </c>
      <c r="K4591" s="47">
        <f t="shared" si="507"/>
        <v>4.0999999999999996</v>
      </c>
      <c r="L4591" s="47">
        <f t="shared" si="508"/>
        <v>4.0999999999999996</v>
      </c>
      <c r="M4591" s="47">
        <f t="shared" si="509"/>
        <v>4.01</v>
      </c>
      <c r="N4591" s="47">
        <f t="shared" si="510"/>
        <v>4.01</v>
      </c>
      <c r="O4591" s="48">
        <f t="shared" ca="1" si="511"/>
        <v>167250</v>
      </c>
    </row>
    <row r="4592" spans="1:15" x14ac:dyDescent="0.25">
      <c r="A4592">
        <v>4577</v>
      </c>
      <c r="B4592" s="84">
        <v>35370</v>
      </c>
      <c r="C4592" s="47">
        <v>22</v>
      </c>
      <c r="D4592" s="47">
        <v>22</v>
      </c>
      <c r="E4592" s="47">
        <v>21.75</v>
      </c>
      <c r="F4592" s="47">
        <v>22</v>
      </c>
      <c r="G4592" s="48">
        <v>201200</v>
      </c>
      <c r="H4592" s="47">
        <v>4.0999999999999996</v>
      </c>
      <c r="I4592" s="51">
        <f t="shared" si="505"/>
        <v>0.18636363636363634</v>
      </c>
      <c r="J4592" s="51">
        <f t="shared" ca="1" si="506"/>
        <v>2.5</v>
      </c>
      <c r="K4592" s="47">
        <f t="shared" si="507"/>
        <v>4.0999999999999996</v>
      </c>
      <c r="L4592" s="47">
        <f t="shared" si="508"/>
        <v>4.0999999999999996</v>
      </c>
      <c r="M4592" s="47">
        <f t="shared" si="509"/>
        <v>4.05</v>
      </c>
      <c r="N4592" s="47">
        <f t="shared" si="510"/>
        <v>4.0999999999999996</v>
      </c>
      <c r="O4592" s="48">
        <f t="shared" ca="1" si="511"/>
        <v>503000</v>
      </c>
    </row>
    <row r="4593" spans="1:15" x14ac:dyDescent="0.25">
      <c r="A4593">
        <v>4578</v>
      </c>
      <c r="B4593" s="84">
        <v>35369</v>
      </c>
      <c r="C4593" s="47">
        <v>22</v>
      </c>
      <c r="D4593" s="47">
        <v>22</v>
      </c>
      <c r="E4593" s="47">
        <v>21.75</v>
      </c>
      <c r="F4593" s="47">
        <v>22</v>
      </c>
      <c r="G4593" s="48">
        <v>88500</v>
      </c>
      <c r="H4593" s="47">
        <v>4.0999999999999996</v>
      </c>
      <c r="I4593" s="51">
        <f t="shared" si="505"/>
        <v>0.18636363636363634</v>
      </c>
      <c r="J4593" s="51">
        <f t="shared" ca="1" si="506"/>
        <v>2.5</v>
      </c>
      <c r="K4593" s="47">
        <f t="shared" si="507"/>
        <v>4.0999999999999996</v>
      </c>
      <c r="L4593" s="47">
        <f t="shared" si="508"/>
        <v>4.0999999999999996</v>
      </c>
      <c r="M4593" s="47">
        <f t="shared" si="509"/>
        <v>4.05</v>
      </c>
      <c r="N4593" s="47">
        <f t="shared" si="510"/>
        <v>4.0999999999999996</v>
      </c>
      <c r="O4593" s="48">
        <f t="shared" ca="1" si="511"/>
        <v>221250</v>
      </c>
    </row>
    <row r="4594" spans="1:15" x14ac:dyDescent="0.25">
      <c r="A4594">
        <v>4579</v>
      </c>
      <c r="B4594" s="84">
        <v>35368</v>
      </c>
      <c r="C4594" s="47">
        <v>21.75</v>
      </c>
      <c r="D4594" s="47">
        <v>22.13</v>
      </c>
      <c r="E4594" s="47">
        <v>21.5</v>
      </c>
      <c r="F4594" s="47">
        <v>21.75</v>
      </c>
      <c r="G4594" s="48">
        <v>114400</v>
      </c>
      <c r="H4594" s="47">
        <v>4.05</v>
      </c>
      <c r="I4594" s="51">
        <f t="shared" si="505"/>
        <v>0.18620689655172412</v>
      </c>
      <c r="J4594" s="51">
        <f t="shared" ca="1" si="506"/>
        <v>2.5</v>
      </c>
      <c r="K4594" s="47">
        <f t="shared" si="507"/>
        <v>4.05</v>
      </c>
      <c r="L4594" s="47">
        <f t="shared" si="508"/>
        <v>4.12</v>
      </c>
      <c r="M4594" s="47">
        <f t="shared" si="509"/>
        <v>4</v>
      </c>
      <c r="N4594" s="47">
        <f t="shared" si="510"/>
        <v>4.05</v>
      </c>
      <c r="O4594" s="48">
        <f t="shared" ca="1" si="511"/>
        <v>286000</v>
      </c>
    </row>
    <row r="4595" spans="1:15" x14ac:dyDescent="0.25">
      <c r="A4595">
        <v>4580</v>
      </c>
      <c r="B4595" s="84">
        <v>35367</v>
      </c>
      <c r="C4595" s="47">
        <v>21.25</v>
      </c>
      <c r="D4595" s="47">
        <v>22</v>
      </c>
      <c r="E4595" s="47">
        <v>21</v>
      </c>
      <c r="F4595" s="47">
        <v>21.75</v>
      </c>
      <c r="G4595" s="48">
        <v>245700</v>
      </c>
      <c r="H4595" s="47">
        <v>4.05</v>
      </c>
      <c r="I4595" s="51">
        <f t="shared" si="505"/>
        <v>0.18620689655172412</v>
      </c>
      <c r="J4595" s="51">
        <f t="shared" ca="1" si="506"/>
        <v>2.5</v>
      </c>
      <c r="K4595" s="47">
        <f t="shared" si="507"/>
        <v>3.96</v>
      </c>
      <c r="L4595" s="47">
        <f t="shared" si="508"/>
        <v>4.0999999999999996</v>
      </c>
      <c r="M4595" s="47">
        <f t="shared" si="509"/>
        <v>3.91</v>
      </c>
      <c r="N4595" s="47">
        <f t="shared" si="510"/>
        <v>4.05</v>
      </c>
      <c r="O4595" s="48">
        <f t="shared" ca="1" si="511"/>
        <v>614250</v>
      </c>
    </row>
    <row r="4596" spans="1:15" x14ac:dyDescent="0.25">
      <c r="A4596">
        <v>4581</v>
      </c>
      <c r="B4596" s="84">
        <v>35366</v>
      </c>
      <c r="C4596" s="47">
        <v>21.13</v>
      </c>
      <c r="D4596" s="47">
        <v>21.25</v>
      </c>
      <c r="E4596" s="47">
        <v>20.88</v>
      </c>
      <c r="F4596" s="47">
        <v>21</v>
      </c>
      <c r="G4596" s="48">
        <v>158100</v>
      </c>
      <c r="H4596" s="47">
        <v>3.91</v>
      </c>
      <c r="I4596" s="51">
        <f t="shared" si="505"/>
        <v>0.18619047619047618</v>
      </c>
      <c r="J4596" s="51">
        <f t="shared" ca="1" si="506"/>
        <v>2.5</v>
      </c>
      <c r="K4596" s="47">
        <f t="shared" si="507"/>
        <v>3.93</v>
      </c>
      <c r="L4596" s="47">
        <f t="shared" si="508"/>
        <v>3.96</v>
      </c>
      <c r="M4596" s="47">
        <f t="shared" si="509"/>
        <v>3.89</v>
      </c>
      <c r="N4596" s="47">
        <f t="shared" si="510"/>
        <v>3.91</v>
      </c>
      <c r="O4596" s="48">
        <f t="shared" ca="1" si="511"/>
        <v>395250</v>
      </c>
    </row>
    <row r="4597" spans="1:15" x14ac:dyDescent="0.25">
      <c r="A4597">
        <v>4582</v>
      </c>
      <c r="B4597" s="84">
        <v>35363</v>
      </c>
      <c r="C4597" s="47">
        <v>19.88</v>
      </c>
      <c r="D4597" s="47">
        <v>21.25</v>
      </c>
      <c r="E4597" s="47">
        <v>19.75</v>
      </c>
      <c r="F4597" s="47">
        <v>21</v>
      </c>
      <c r="G4597" s="48">
        <v>464100</v>
      </c>
      <c r="H4597" s="47">
        <v>3.91</v>
      </c>
      <c r="I4597" s="51">
        <f t="shared" si="505"/>
        <v>0.18619047619047618</v>
      </c>
      <c r="J4597" s="51">
        <f t="shared" ca="1" si="506"/>
        <v>2.5</v>
      </c>
      <c r="K4597" s="47">
        <f t="shared" si="507"/>
        <v>3.7</v>
      </c>
      <c r="L4597" s="47">
        <f t="shared" si="508"/>
        <v>3.96</v>
      </c>
      <c r="M4597" s="47">
        <f t="shared" si="509"/>
        <v>3.68</v>
      </c>
      <c r="N4597" s="47">
        <f t="shared" si="510"/>
        <v>3.91</v>
      </c>
      <c r="O4597" s="48">
        <f t="shared" ca="1" si="511"/>
        <v>1160250</v>
      </c>
    </row>
    <row r="4598" spans="1:15" x14ac:dyDescent="0.25">
      <c r="A4598">
        <v>4583</v>
      </c>
      <c r="B4598" s="84">
        <v>35362</v>
      </c>
      <c r="C4598" s="47">
        <v>20</v>
      </c>
      <c r="D4598" s="47">
        <v>20</v>
      </c>
      <c r="E4598" s="47">
        <v>19.75</v>
      </c>
      <c r="F4598" s="47">
        <v>19.75</v>
      </c>
      <c r="G4598" s="48">
        <v>72800</v>
      </c>
      <c r="H4598" s="47">
        <v>3.68</v>
      </c>
      <c r="I4598" s="51">
        <f t="shared" si="505"/>
        <v>0.18632911392405063</v>
      </c>
      <c r="J4598" s="51">
        <f t="shared" ca="1" si="506"/>
        <v>2.5</v>
      </c>
      <c r="K4598" s="47">
        <f t="shared" si="507"/>
        <v>3.73</v>
      </c>
      <c r="L4598" s="47">
        <f t="shared" si="508"/>
        <v>3.73</v>
      </c>
      <c r="M4598" s="47">
        <f t="shared" si="509"/>
        <v>3.68</v>
      </c>
      <c r="N4598" s="47">
        <f t="shared" si="510"/>
        <v>3.68</v>
      </c>
      <c r="O4598" s="48">
        <f t="shared" ca="1" si="511"/>
        <v>182000</v>
      </c>
    </row>
    <row r="4599" spans="1:15" x14ac:dyDescent="0.25">
      <c r="A4599">
        <v>4584</v>
      </c>
      <c r="B4599" s="84">
        <v>35361</v>
      </c>
      <c r="C4599" s="47">
        <v>19.75</v>
      </c>
      <c r="D4599" s="47">
        <v>20</v>
      </c>
      <c r="E4599" s="47">
        <v>19.75</v>
      </c>
      <c r="F4599" s="47">
        <v>20</v>
      </c>
      <c r="G4599" s="48">
        <v>197600</v>
      </c>
      <c r="H4599" s="47">
        <v>3.73</v>
      </c>
      <c r="I4599" s="51">
        <f t="shared" si="505"/>
        <v>0.1865</v>
      </c>
      <c r="J4599" s="51">
        <f t="shared" ca="1" si="506"/>
        <v>2.5</v>
      </c>
      <c r="K4599" s="47">
        <f t="shared" si="507"/>
        <v>3.68</v>
      </c>
      <c r="L4599" s="47">
        <f t="shared" si="508"/>
        <v>3.73</v>
      </c>
      <c r="M4599" s="47">
        <f t="shared" si="509"/>
        <v>3.68</v>
      </c>
      <c r="N4599" s="47">
        <f t="shared" si="510"/>
        <v>3.73</v>
      </c>
      <c r="O4599" s="48">
        <f t="shared" ca="1" si="511"/>
        <v>494000</v>
      </c>
    </row>
    <row r="4600" spans="1:15" x14ac:dyDescent="0.25">
      <c r="A4600">
        <v>4585</v>
      </c>
      <c r="B4600" s="84">
        <v>35360</v>
      </c>
      <c r="C4600" s="47">
        <v>20</v>
      </c>
      <c r="D4600" s="47">
        <v>20.12</v>
      </c>
      <c r="E4600" s="47">
        <v>19.75</v>
      </c>
      <c r="F4600" s="47">
        <v>19.75</v>
      </c>
      <c r="G4600" s="48">
        <v>166100</v>
      </c>
      <c r="H4600" s="47">
        <v>3.68</v>
      </c>
      <c r="I4600" s="51">
        <f t="shared" si="505"/>
        <v>0.18632911392405063</v>
      </c>
      <c r="J4600" s="51">
        <f t="shared" ca="1" si="506"/>
        <v>2.5</v>
      </c>
      <c r="K4600" s="47">
        <f t="shared" si="507"/>
        <v>3.73</v>
      </c>
      <c r="L4600" s="47">
        <f t="shared" si="508"/>
        <v>3.75</v>
      </c>
      <c r="M4600" s="47">
        <f t="shared" si="509"/>
        <v>3.68</v>
      </c>
      <c r="N4600" s="47">
        <f t="shared" si="510"/>
        <v>3.68</v>
      </c>
      <c r="O4600" s="48">
        <f t="shared" ca="1" si="511"/>
        <v>415250</v>
      </c>
    </row>
    <row r="4601" spans="1:15" x14ac:dyDescent="0.25">
      <c r="A4601">
        <v>4586</v>
      </c>
      <c r="B4601" s="84">
        <v>35359</v>
      </c>
      <c r="C4601" s="47">
        <v>20.25</v>
      </c>
      <c r="D4601" s="47">
        <v>20.25</v>
      </c>
      <c r="E4601" s="47">
        <v>20</v>
      </c>
      <c r="F4601" s="47">
        <v>20.059999999999999</v>
      </c>
      <c r="G4601" s="48">
        <v>440100</v>
      </c>
      <c r="H4601" s="47">
        <v>3.74</v>
      </c>
      <c r="I4601" s="51">
        <f t="shared" si="505"/>
        <v>0.18644067796610173</v>
      </c>
      <c r="J4601" s="51">
        <f t="shared" ca="1" si="506"/>
        <v>2.5</v>
      </c>
      <c r="K4601" s="47">
        <f t="shared" si="507"/>
        <v>3.78</v>
      </c>
      <c r="L4601" s="47">
        <f t="shared" si="508"/>
        <v>3.78</v>
      </c>
      <c r="M4601" s="47">
        <f t="shared" si="509"/>
        <v>3.73</v>
      </c>
      <c r="N4601" s="47">
        <f t="shared" si="510"/>
        <v>3.74</v>
      </c>
      <c r="O4601" s="48">
        <f t="shared" ca="1" si="511"/>
        <v>1100250</v>
      </c>
    </row>
    <row r="4602" spans="1:15" x14ac:dyDescent="0.25">
      <c r="A4602">
        <v>4587</v>
      </c>
      <c r="B4602" s="84">
        <v>35356</v>
      </c>
      <c r="C4602" s="47">
        <v>20</v>
      </c>
      <c r="D4602" s="47">
        <v>20.25</v>
      </c>
      <c r="E4602" s="47">
        <v>19.75</v>
      </c>
      <c r="F4602" s="47">
        <v>20.190000000000001</v>
      </c>
      <c r="G4602" s="48">
        <v>214500</v>
      </c>
      <c r="H4602" s="47">
        <v>3.76</v>
      </c>
      <c r="I4602" s="51">
        <f t="shared" si="505"/>
        <v>0.18623080733036154</v>
      </c>
      <c r="J4602" s="51">
        <f t="shared" ca="1" si="506"/>
        <v>2.5</v>
      </c>
      <c r="K4602" s="47">
        <f t="shared" si="507"/>
        <v>3.72</v>
      </c>
      <c r="L4602" s="47">
        <f t="shared" si="508"/>
        <v>3.77</v>
      </c>
      <c r="M4602" s="47">
        <f t="shared" si="509"/>
        <v>3.68</v>
      </c>
      <c r="N4602" s="47">
        <f t="shared" si="510"/>
        <v>3.76</v>
      </c>
      <c r="O4602" s="48">
        <f t="shared" ca="1" si="511"/>
        <v>536250</v>
      </c>
    </row>
    <row r="4603" spans="1:15" x14ac:dyDescent="0.25">
      <c r="A4603">
        <v>4588</v>
      </c>
      <c r="B4603" s="84">
        <v>35355</v>
      </c>
      <c r="C4603" s="47">
        <v>19.809999999999999</v>
      </c>
      <c r="D4603" s="47">
        <v>20</v>
      </c>
      <c r="E4603" s="47">
        <v>19.62</v>
      </c>
      <c r="F4603" s="47">
        <v>20</v>
      </c>
      <c r="G4603" s="48">
        <v>322100</v>
      </c>
      <c r="H4603" s="47">
        <v>3.73</v>
      </c>
      <c r="I4603" s="51">
        <f t="shared" si="505"/>
        <v>0.1865</v>
      </c>
      <c r="J4603" s="51">
        <f t="shared" ca="1" si="506"/>
        <v>2.5</v>
      </c>
      <c r="K4603" s="47">
        <f t="shared" si="507"/>
        <v>3.69</v>
      </c>
      <c r="L4603" s="47">
        <f t="shared" si="508"/>
        <v>3.73</v>
      </c>
      <c r="M4603" s="47">
        <f t="shared" si="509"/>
        <v>3.66</v>
      </c>
      <c r="N4603" s="47">
        <f t="shared" si="510"/>
        <v>3.73</v>
      </c>
      <c r="O4603" s="48">
        <f t="shared" ca="1" si="511"/>
        <v>805250</v>
      </c>
    </row>
    <row r="4604" spans="1:15" x14ac:dyDescent="0.25">
      <c r="A4604">
        <v>4589</v>
      </c>
      <c r="B4604" s="84">
        <v>35354</v>
      </c>
      <c r="C4604" s="47">
        <v>20.12</v>
      </c>
      <c r="D4604" s="47">
        <v>20.12</v>
      </c>
      <c r="E4604" s="47">
        <v>19.5</v>
      </c>
      <c r="F4604" s="47">
        <v>19.75</v>
      </c>
      <c r="G4604" s="48">
        <v>589600</v>
      </c>
      <c r="H4604" s="47">
        <v>3.68</v>
      </c>
      <c r="I4604" s="51">
        <f t="shared" si="505"/>
        <v>0.18632911392405063</v>
      </c>
      <c r="J4604" s="51">
        <f t="shared" ca="1" si="506"/>
        <v>2.5</v>
      </c>
      <c r="K4604" s="47">
        <f t="shared" si="507"/>
        <v>3.75</v>
      </c>
      <c r="L4604" s="47">
        <f t="shared" si="508"/>
        <v>3.75</v>
      </c>
      <c r="M4604" s="47">
        <f t="shared" si="509"/>
        <v>3.63</v>
      </c>
      <c r="N4604" s="47">
        <f t="shared" si="510"/>
        <v>3.68</v>
      </c>
      <c r="O4604" s="48">
        <f t="shared" ca="1" si="511"/>
        <v>1474000</v>
      </c>
    </row>
    <row r="4605" spans="1:15" x14ac:dyDescent="0.25">
      <c r="A4605">
        <v>4590</v>
      </c>
      <c r="B4605" s="84">
        <v>35353</v>
      </c>
      <c r="C4605" s="47">
        <v>19.12</v>
      </c>
      <c r="D4605" s="47">
        <v>20.12</v>
      </c>
      <c r="E4605" s="47">
        <v>19.059999999999999</v>
      </c>
      <c r="F4605" s="47">
        <v>19.88</v>
      </c>
      <c r="G4605" s="48">
        <v>979700</v>
      </c>
      <c r="H4605" s="47">
        <v>3.7</v>
      </c>
      <c r="I4605" s="51">
        <f t="shared" si="505"/>
        <v>0.18611670020120727</v>
      </c>
      <c r="J4605" s="51">
        <f t="shared" ca="1" si="506"/>
        <v>2.5</v>
      </c>
      <c r="K4605" s="47">
        <f t="shared" si="507"/>
        <v>3.56</v>
      </c>
      <c r="L4605" s="47">
        <f t="shared" si="508"/>
        <v>3.74</v>
      </c>
      <c r="M4605" s="47">
        <f t="shared" si="509"/>
        <v>3.55</v>
      </c>
      <c r="N4605" s="47">
        <f t="shared" si="510"/>
        <v>3.7</v>
      </c>
      <c r="O4605" s="48">
        <f t="shared" ca="1" si="511"/>
        <v>2449250</v>
      </c>
    </row>
    <row r="4606" spans="1:15" x14ac:dyDescent="0.25">
      <c r="A4606">
        <v>4591</v>
      </c>
      <c r="B4606" s="84">
        <v>35352</v>
      </c>
      <c r="C4606" s="47">
        <v>18.940000000000001</v>
      </c>
      <c r="D4606" s="47">
        <v>19.25</v>
      </c>
      <c r="E4606" s="47">
        <v>18.87</v>
      </c>
      <c r="F4606" s="47">
        <v>19.12</v>
      </c>
      <c r="G4606" s="48">
        <v>871200</v>
      </c>
      <c r="H4606" s="47">
        <v>3.56</v>
      </c>
      <c r="I4606" s="51">
        <f t="shared" si="505"/>
        <v>0.18619246861924685</v>
      </c>
      <c r="J4606" s="51">
        <f t="shared" ca="1" si="506"/>
        <v>2.5</v>
      </c>
      <c r="K4606" s="47">
        <f t="shared" si="507"/>
        <v>3.53</v>
      </c>
      <c r="L4606" s="47">
        <f t="shared" si="508"/>
        <v>3.58</v>
      </c>
      <c r="M4606" s="47">
        <f t="shared" si="509"/>
        <v>3.51</v>
      </c>
      <c r="N4606" s="47">
        <f t="shared" si="510"/>
        <v>3.56</v>
      </c>
      <c r="O4606" s="48">
        <f t="shared" ca="1" si="511"/>
        <v>2178000</v>
      </c>
    </row>
    <row r="4607" spans="1:15" x14ac:dyDescent="0.25">
      <c r="A4607">
        <v>4592</v>
      </c>
      <c r="B4607" s="84">
        <v>35349</v>
      </c>
      <c r="C4607" s="47">
        <v>18.25</v>
      </c>
      <c r="D4607" s="47">
        <v>19</v>
      </c>
      <c r="E4607" s="47">
        <v>18.25</v>
      </c>
      <c r="F4607" s="47">
        <v>18.75</v>
      </c>
      <c r="G4607" s="48">
        <v>3162500</v>
      </c>
      <c r="H4607" s="47">
        <v>3.49</v>
      </c>
      <c r="I4607" s="51">
        <f t="shared" si="505"/>
        <v>0.18613333333333335</v>
      </c>
      <c r="J4607" s="51">
        <f t="shared" ca="1" si="506"/>
        <v>2.5</v>
      </c>
      <c r="K4607" s="47">
        <f t="shared" si="507"/>
        <v>3.4</v>
      </c>
      <c r="L4607" s="47">
        <f t="shared" si="508"/>
        <v>3.54</v>
      </c>
      <c r="M4607" s="47">
        <f t="shared" si="509"/>
        <v>3.4</v>
      </c>
      <c r="N4607" s="47">
        <f t="shared" si="510"/>
        <v>3.49</v>
      </c>
      <c r="O4607" s="48">
        <f t="shared" ca="1" si="511"/>
        <v>7906250</v>
      </c>
    </row>
    <row r="4608" spans="1:15" x14ac:dyDescent="0.25">
      <c r="A4608">
        <v>4593</v>
      </c>
      <c r="B4608" s="84">
        <v>35348</v>
      </c>
      <c r="C4608" s="47">
        <v>18.63</v>
      </c>
      <c r="D4608" s="47">
        <v>18.63</v>
      </c>
      <c r="E4608" s="47">
        <v>18.25</v>
      </c>
      <c r="F4608" s="47">
        <v>18.25</v>
      </c>
      <c r="G4608" s="48">
        <v>10000</v>
      </c>
      <c r="H4608" s="47">
        <v>3.4</v>
      </c>
      <c r="I4608" s="51">
        <f t="shared" si="505"/>
        <v>0.18630136986301368</v>
      </c>
      <c r="J4608" s="51">
        <f t="shared" ca="1" si="506"/>
        <v>2.5</v>
      </c>
      <c r="K4608" s="47">
        <f t="shared" si="507"/>
        <v>3.47</v>
      </c>
      <c r="L4608" s="47">
        <f t="shared" si="508"/>
        <v>3.47</v>
      </c>
      <c r="M4608" s="47">
        <f t="shared" si="509"/>
        <v>3.4</v>
      </c>
      <c r="N4608" s="47">
        <f t="shared" si="510"/>
        <v>3.4</v>
      </c>
      <c r="O4608" s="48">
        <f t="shared" ca="1" si="511"/>
        <v>25000</v>
      </c>
    </row>
    <row r="4609" spans="1:15" x14ac:dyDescent="0.25">
      <c r="A4609">
        <v>4594</v>
      </c>
      <c r="B4609" s="84">
        <v>35347</v>
      </c>
      <c r="C4609" s="47">
        <v>18.5</v>
      </c>
      <c r="D4609" s="47">
        <v>18.75</v>
      </c>
      <c r="E4609" s="47">
        <v>18.25</v>
      </c>
      <c r="F4609" s="47">
        <v>18.25</v>
      </c>
      <c r="G4609" s="48">
        <v>31300</v>
      </c>
      <c r="H4609" s="47">
        <v>3.4</v>
      </c>
      <c r="I4609" s="51">
        <f t="shared" si="505"/>
        <v>0.18630136986301368</v>
      </c>
      <c r="J4609" s="51">
        <f t="shared" ca="1" si="506"/>
        <v>2.5</v>
      </c>
      <c r="K4609" s="47">
        <f t="shared" si="507"/>
        <v>3.45</v>
      </c>
      <c r="L4609" s="47">
        <f t="shared" si="508"/>
        <v>3.49</v>
      </c>
      <c r="M4609" s="47">
        <f t="shared" si="509"/>
        <v>3.4</v>
      </c>
      <c r="N4609" s="47">
        <f t="shared" si="510"/>
        <v>3.4</v>
      </c>
      <c r="O4609" s="48">
        <f t="shared" ca="1" si="511"/>
        <v>78250</v>
      </c>
    </row>
    <row r="4610" spans="1:15" x14ac:dyDescent="0.25">
      <c r="A4610">
        <v>4595</v>
      </c>
      <c r="B4610" s="84">
        <v>35346</v>
      </c>
      <c r="C4610" s="47">
        <v>18.87</v>
      </c>
      <c r="D4610" s="47">
        <v>18.87</v>
      </c>
      <c r="E4610" s="47">
        <v>18.5</v>
      </c>
      <c r="F4610" s="47">
        <v>18.75</v>
      </c>
      <c r="G4610" s="48">
        <v>161600</v>
      </c>
      <c r="H4610" s="47">
        <v>3.49</v>
      </c>
      <c r="I4610" s="51">
        <f t="shared" si="505"/>
        <v>0.18613333333333335</v>
      </c>
      <c r="J4610" s="51">
        <f t="shared" ca="1" si="506"/>
        <v>2.5</v>
      </c>
      <c r="K4610" s="47">
        <f t="shared" si="507"/>
        <v>3.51</v>
      </c>
      <c r="L4610" s="47">
        <f t="shared" si="508"/>
        <v>3.51</v>
      </c>
      <c r="M4610" s="47">
        <f t="shared" si="509"/>
        <v>3.44</v>
      </c>
      <c r="N4610" s="47">
        <f t="shared" si="510"/>
        <v>3.49</v>
      </c>
      <c r="O4610" s="48">
        <f t="shared" ca="1" si="511"/>
        <v>404000</v>
      </c>
    </row>
    <row r="4611" spans="1:15" x14ac:dyDescent="0.25">
      <c r="A4611">
        <v>4596</v>
      </c>
      <c r="B4611" s="84">
        <v>35345</v>
      </c>
      <c r="C4611" s="47">
        <v>18.87</v>
      </c>
      <c r="D4611" s="47">
        <v>18.87</v>
      </c>
      <c r="E4611" s="47">
        <v>18.37</v>
      </c>
      <c r="F4611" s="47">
        <v>18.5</v>
      </c>
      <c r="G4611" s="48">
        <v>9600</v>
      </c>
      <c r="H4611" s="47">
        <v>3.45</v>
      </c>
      <c r="I4611" s="51">
        <f t="shared" si="505"/>
        <v>0.1864864864864865</v>
      </c>
      <c r="J4611" s="51">
        <f t="shared" ca="1" si="506"/>
        <v>3.75</v>
      </c>
      <c r="K4611" s="47">
        <f t="shared" si="507"/>
        <v>3.52</v>
      </c>
      <c r="L4611" s="47">
        <f t="shared" si="508"/>
        <v>3.52</v>
      </c>
      <c r="M4611" s="47">
        <f t="shared" si="509"/>
        <v>3.43</v>
      </c>
      <c r="N4611" s="47">
        <f t="shared" si="510"/>
        <v>3.45</v>
      </c>
      <c r="O4611" s="48">
        <f t="shared" ca="1" si="511"/>
        <v>36000</v>
      </c>
    </row>
    <row r="4612" spans="1:15" x14ac:dyDescent="0.25">
      <c r="A4612">
        <v>4597</v>
      </c>
      <c r="B4612" s="84">
        <v>35342</v>
      </c>
      <c r="C4612" s="47">
        <v>28.25</v>
      </c>
      <c r="D4612" s="47">
        <v>28.5</v>
      </c>
      <c r="E4612" s="47">
        <v>27.75</v>
      </c>
      <c r="F4612" s="47">
        <v>28.25</v>
      </c>
      <c r="G4612" s="48">
        <v>67700</v>
      </c>
      <c r="H4612" s="47">
        <v>3.51</v>
      </c>
      <c r="I4612" s="51">
        <f t="shared" si="505"/>
        <v>0.12424778761061946</v>
      </c>
      <c r="J4612" s="51">
        <f t="shared" ca="1" si="506"/>
        <v>3.75</v>
      </c>
      <c r="K4612" s="47">
        <f t="shared" si="507"/>
        <v>3.51</v>
      </c>
      <c r="L4612" s="47">
        <f t="shared" si="508"/>
        <v>3.54</v>
      </c>
      <c r="M4612" s="47">
        <f t="shared" si="509"/>
        <v>3.45</v>
      </c>
      <c r="N4612" s="47">
        <f t="shared" si="510"/>
        <v>3.51</v>
      </c>
      <c r="O4612" s="48">
        <f t="shared" ca="1" si="511"/>
        <v>253875</v>
      </c>
    </row>
    <row r="4613" spans="1:15" x14ac:dyDescent="0.25">
      <c r="A4613">
        <v>4598</v>
      </c>
      <c r="B4613" s="84">
        <v>35341</v>
      </c>
      <c r="C4613" s="47">
        <v>28</v>
      </c>
      <c r="D4613" s="47">
        <v>28.25</v>
      </c>
      <c r="E4613" s="47">
        <v>27.63</v>
      </c>
      <c r="F4613" s="47">
        <v>28.25</v>
      </c>
      <c r="G4613" s="48">
        <v>197600</v>
      </c>
      <c r="H4613" s="47">
        <v>3.51</v>
      </c>
      <c r="I4613" s="51">
        <f t="shared" si="505"/>
        <v>0.12424778761061946</v>
      </c>
      <c r="J4613" s="51">
        <f t="shared" ca="1" si="506"/>
        <v>3.75</v>
      </c>
      <c r="K4613" s="47">
        <f t="shared" si="507"/>
        <v>3.48</v>
      </c>
      <c r="L4613" s="47">
        <f t="shared" si="508"/>
        <v>3.51</v>
      </c>
      <c r="M4613" s="47">
        <f t="shared" si="509"/>
        <v>3.43</v>
      </c>
      <c r="N4613" s="47">
        <f t="shared" si="510"/>
        <v>3.51</v>
      </c>
      <c r="O4613" s="48">
        <f t="shared" ca="1" si="511"/>
        <v>741000</v>
      </c>
    </row>
    <row r="4614" spans="1:15" x14ac:dyDescent="0.25">
      <c r="A4614">
        <v>4599</v>
      </c>
      <c r="B4614" s="84">
        <v>35340</v>
      </c>
      <c r="C4614" s="47">
        <v>27.5</v>
      </c>
      <c r="D4614" s="47">
        <v>28</v>
      </c>
      <c r="E4614" s="47">
        <v>27.25</v>
      </c>
      <c r="F4614" s="47">
        <v>28</v>
      </c>
      <c r="G4614" s="48">
        <v>89700</v>
      </c>
      <c r="H4614" s="47">
        <v>3.48</v>
      </c>
      <c r="I4614" s="51">
        <f t="shared" si="505"/>
        <v>0.12428571428571429</v>
      </c>
      <c r="J4614" s="51">
        <f t="shared" ca="1" si="506"/>
        <v>3.75</v>
      </c>
      <c r="K4614" s="47">
        <f t="shared" si="507"/>
        <v>3.42</v>
      </c>
      <c r="L4614" s="47">
        <f t="shared" si="508"/>
        <v>3.48</v>
      </c>
      <c r="M4614" s="47">
        <f t="shared" si="509"/>
        <v>3.39</v>
      </c>
      <c r="N4614" s="47">
        <f t="shared" si="510"/>
        <v>3.48</v>
      </c>
      <c r="O4614" s="48">
        <f t="shared" ca="1" si="511"/>
        <v>336375</v>
      </c>
    </row>
    <row r="4615" spans="1:15" x14ac:dyDescent="0.25">
      <c r="A4615">
        <v>4600</v>
      </c>
      <c r="B4615" s="84">
        <v>35339</v>
      </c>
      <c r="C4615" s="47">
        <v>29.25</v>
      </c>
      <c r="D4615" s="47">
        <v>29.25</v>
      </c>
      <c r="E4615" s="47">
        <v>27.63</v>
      </c>
      <c r="F4615" s="47">
        <v>28</v>
      </c>
      <c r="G4615" s="48">
        <v>107300</v>
      </c>
      <c r="H4615" s="47">
        <v>3.48</v>
      </c>
      <c r="I4615" s="51">
        <f t="shared" si="505"/>
        <v>0.12428571428571429</v>
      </c>
      <c r="J4615" s="51">
        <f t="shared" ca="1" si="506"/>
        <v>3.75</v>
      </c>
      <c r="K4615" s="47">
        <f t="shared" si="507"/>
        <v>3.64</v>
      </c>
      <c r="L4615" s="47">
        <f t="shared" si="508"/>
        <v>3.64</v>
      </c>
      <c r="M4615" s="47">
        <f t="shared" si="509"/>
        <v>3.43</v>
      </c>
      <c r="N4615" s="47">
        <f t="shared" si="510"/>
        <v>3.48</v>
      </c>
      <c r="O4615" s="48">
        <f t="shared" ca="1" si="511"/>
        <v>402375</v>
      </c>
    </row>
    <row r="4616" spans="1:15" x14ac:dyDescent="0.25">
      <c r="A4616">
        <v>4601</v>
      </c>
      <c r="B4616" s="84">
        <v>35338</v>
      </c>
      <c r="C4616" s="47">
        <v>29.25</v>
      </c>
      <c r="D4616" s="47">
        <v>29.25</v>
      </c>
      <c r="E4616" s="47">
        <v>28.25</v>
      </c>
      <c r="F4616" s="47">
        <v>28.25</v>
      </c>
      <c r="G4616" s="48">
        <v>162900</v>
      </c>
      <c r="H4616" s="47">
        <v>3.51</v>
      </c>
      <c r="I4616" s="51">
        <f t="shared" si="505"/>
        <v>0.12424778761061946</v>
      </c>
      <c r="J4616" s="51">
        <f t="shared" ca="1" si="506"/>
        <v>3.75</v>
      </c>
      <c r="K4616" s="47">
        <f t="shared" si="507"/>
        <v>3.63</v>
      </c>
      <c r="L4616" s="47">
        <f t="shared" si="508"/>
        <v>3.63</v>
      </c>
      <c r="M4616" s="47">
        <f t="shared" si="509"/>
        <v>3.51</v>
      </c>
      <c r="N4616" s="47">
        <f t="shared" si="510"/>
        <v>3.51</v>
      </c>
      <c r="O4616" s="48">
        <f t="shared" ca="1" si="511"/>
        <v>610875</v>
      </c>
    </row>
    <row r="4617" spans="1:15" x14ac:dyDescent="0.25">
      <c r="A4617">
        <v>4602</v>
      </c>
      <c r="B4617" s="84">
        <v>35335</v>
      </c>
      <c r="C4617" s="47">
        <v>28.25</v>
      </c>
      <c r="D4617" s="47">
        <v>29.25</v>
      </c>
      <c r="E4617" s="47">
        <v>28.25</v>
      </c>
      <c r="F4617" s="47">
        <v>28.5</v>
      </c>
      <c r="G4617" s="48">
        <v>99200</v>
      </c>
      <c r="H4617" s="47">
        <v>3.54</v>
      </c>
      <c r="I4617" s="51">
        <f t="shared" si="505"/>
        <v>0.12421052631578948</v>
      </c>
      <c r="J4617" s="51">
        <f t="shared" ca="1" si="506"/>
        <v>3.75</v>
      </c>
      <c r="K4617" s="47">
        <f t="shared" si="507"/>
        <v>3.51</v>
      </c>
      <c r="L4617" s="47">
        <f t="shared" si="508"/>
        <v>3.63</v>
      </c>
      <c r="M4617" s="47">
        <f t="shared" si="509"/>
        <v>3.51</v>
      </c>
      <c r="N4617" s="47">
        <f t="shared" si="510"/>
        <v>3.54</v>
      </c>
      <c r="O4617" s="48">
        <f t="shared" ca="1" si="511"/>
        <v>372000</v>
      </c>
    </row>
    <row r="4618" spans="1:15" x14ac:dyDescent="0.25">
      <c r="A4618">
        <v>4603</v>
      </c>
      <c r="B4618" s="84">
        <v>35334</v>
      </c>
      <c r="C4618" s="47">
        <v>29.25</v>
      </c>
      <c r="D4618" s="47">
        <v>29.25</v>
      </c>
      <c r="E4618" s="47">
        <v>28.25</v>
      </c>
      <c r="F4618" s="47">
        <v>28.25</v>
      </c>
      <c r="G4618" s="48">
        <v>6100</v>
      </c>
      <c r="H4618" s="47">
        <v>3.51</v>
      </c>
      <c r="I4618" s="51">
        <f t="shared" si="505"/>
        <v>0.12424778761061946</v>
      </c>
      <c r="J4618" s="51">
        <f t="shared" ca="1" si="506"/>
        <v>3.75</v>
      </c>
      <c r="K4618" s="47">
        <f t="shared" si="507"/>
        <v>3.63</v>
      </c>
      <c r="L4618" s="47">
        <f t="shared" si="508"/>
        <v>3.63</v>
      </c>
      <c r="M4618" s="47">
        <f t="shared" si="509"/>
        <v>3.51</v>
      </c>
      <c r="N4618" s="47">
        <f t="shared" si="510"/>
        <v>3.51</v>
      </c>
      <c r="O4618" s="48">
        <f t="shared" ca="1" si="511"/>
        <v>22875</v>
      </c>
    </row>
    <row r="4619" spans="1:15" x14ac:dyDescent="0.25">
      <c r="A4619">
        <v>4604</v>
      </c>
      <c r="B4619" s="84">
        <v>35333</v>
      </c>
      <c r="C4619" s="47">
        <v>29.25</v>
      </c>
      <c r="D4619" s="47">
        <v>29.25</v>
      </c>
      <c r="E4619" s="47">
        <v>28.5</v>
      </c>
      <c r="F4619" s="47">
        <v>28.5</v>
      </c>
      <c r="G4619" s="48">
        <v>11600</v>
      </c>
      <c r="H4619" s="47">
        <v>3.54</v>
      </c>
      <c r="I4619" s="51">
        <f t="shared" si="505"/>
        <v>0.12421052631578948</v>
      </c>
      <c r="J4619" s="51">
        <f t="shared" ca="1" si="506"/>
        <v>3.75</v>
      </c>
      <c r="K4619" s="47">
        <f t="shared" si="507"/>
        <v>3.63</v>
      </c>
      <c r="L4619" s="47">
        <f t="shared" si="508"/>
        <v>3.63</v>
      </c>
      <c r="M4619" s="47">
        <f t="shared" si="509"/>
        <v>3.54</v>
      </c>
      <c r="N4619" s="47">
        <f t="shared" si="510"/>
        <v>3.54</v>
      </c>
      <c r="O4619" s="48">
        <f t="shared" ca="1" si="511"/>
        <v>43500</v>
      </c>
    </row>
    <row r="4620" spans="1:15" x14ac:dyDescent="0.25">
      <c r="A4620">
        <v>4605</v>
      </c>
      <c r="B4620" s="84">
        <v>35332</v>
      </c>
      <c r="C4620" s="47">
        <v>28</v>
      </c>
      <c r="D4620" s="47">
        <v>29.25</v>
      </c>
      <c r="E4620" s="47">
        <v>28</v>
      </c>
      <c r="F4620" s="47">
        <v>28.75</v>
      </c>
      <c r="G4620" s="48">
        <v>582000</v>
      </c>
      <c r="H4620" s="47">
        <v>3.57</v>
      </c>
      <c r="I4620" s="51">
        <f t="shared" si="505"/>
        <v>0.12417391304347826</v>
      </c>
      <c r="J4620" s="51">
        <f t="shared" ca="1" si="506"/>
        <v>3.75</v>
      </c>
      <c r="K4620" s="47">
        <f t="shared" si="507"/>
        <v>3.48</v>
      </c>
      <c r="L4620" s="47">
        <f t="shared" si="508"/>
        <v>3.63</v>
      </c>
      <c r="M4620" s="47">
        <f t="shared" si="509"/>
        <v>3.48</v>
      </c>
      <c r="N4620" s="47">
        <f t="shared" si="510"/>
        <v>3.57</v>
      </c>
      <c r="O4620" s="48">
        <f t="shared" ca="1" si="511"/>
        <v>2182500</v>
      </c>
    </row>
    <row r="4621" spans="1:15" x14ac:dyDescent="0.25">
      <c r="A4621">
        <v>4606</v>
      </c>
      <c r="B4621" s="84">
        <v>35331</v>
      </c>
      <c r="C4621" s="47">
        <v>28.75</v>
      </c>
      <c r="D4621" s="47">
        <v>28.75</v>
      </c>
      <c r="E4621" s="47">
        <v>28</v>
      </c>
      <c r="F4621" s="47">
        <v>28</v>
      </c>
      <c r="G4621" s="48">
        <v>52000</v>
      </c>
      <c r="H4621" s="47">
        <v>3.48</v>
      </c>
      <c r="I4621" s="51">
        <f t="shared" si="505"/>
        <v>0.12428571428571429</v>
      </c>
      <c r="J4621" s="51">
        <f t="shared" ca="1" si="506"/>
        <v>3.75</v>
      </c>
      <c r="K4621" s="47">
        <f t="shared" si="507"/>
        <v>3.57</v>
      </c>
      <c r="L4621" s="47">
        <f t="shared" si="508"/>
        <v>3.57</v>
      </c>
      <c r="M4621" s="47">
        <f t="shared" si="509"/>
        <v>3.48</v>
      </c>
      <c r="N4621" s="47">
        <f t="shared" si="510"/>
        <v>3.48</v>
      </c>
      <c r="O4621" s="48">
        <f t="shared" ca="1" si="511"/>
        <v>195000</v>
      </c>
    </row>
    <row r="4622" spans="1:15" x14ac:dyDescent="0.25">
      <c r="A4622">
        <v>4607</v>
      </c>
      <c r="B4622" s="84">
        <v>35328</v>
      </c>
      <c r="C4622" s="47">
        <v>28.75</v>
      </c>
      <c r="D4622" s="47">
        <v>28.75</v>
      </c>
      <c r="E4622" s="47">
        <v>28</v>
      </c>
      <c r="F4622" s="47">
        <v>28.75</v>
      </c>
      <c r="G4622" s="48">
        <v>138500</v>
      </c>
      <c r="H4622" s="47">
        <v>3.57</v>
      </c>
      <c r="I4622" s="51">
        <f t="shared" si="505"/>
        <v>0.12417391304347826</v>
      </c>
      <c r="J4622" s="51">
        <f t="shared" ca="1" si="506"/>
        <v>3.75</v>
      </c>
      <c r="K4622" s="47">
        <f t="shared" si="507"/>
        <v>3.57</v>
      </c>
      <c r="L4622" s="47">
        <f t="shared" si="508"/>
        <v>3.57</v>
      </c>
      <c r="M4622" s="47">
        <f t="shared" si="509"/>
        <v>3.48</v>
      </c>
      <c r="N4622" s="47">
        <f t="shared" si="510"/>
        <v>3.57</v>
      </c>
      <c r="O4622" s="48">
        <f t="shared" ca="1" si="511"/>
        <v>519375</v>
      </c>
    </row>
    <row r="4623" spans="1:15" x14ac:dyDescent="0.25">
      <c r="A4623">
        <v>4608</v>
      </c>
      <c r="B4623" s="84">
        <v>35327</v>
      </c>
      <c r="C4623" s="47">
        <v>28.75</v>
      </c>
      <c r="D4623" s="47">
        <v>28.75</v>
      </c>
      <c r="E4623" s="47">
        <v>28</v>
      </c>
      <c r="F4623" s="47">
        <v>28</v>
      </c>
      <c r="G4623" s="48">
        <v>128500</v>
      </c>
      <c r="H4623" s="47">
        <v>3.48</v>
      </c>
      <c r="I4623" s="51">
        <f t="shared" si="505"/>
        <v>0.12428571428571429</v>
      </c>
      <c r="J4623" s="51">
        <f t="shared" ca="1" si="506"/>
        <v>3.75</v>
      </c>
      <c r="K4623" s="47">
        <f t="shared" si="507"/>
        <v>3.57</v>
      </c>
      <c r="L4623" s="47">
        <f t="shared" si="508"/>
        <v>3.57</v>
      </c>
      <c r="M4623" s="47">
        <f t="shared" si="509"/>
        <v>3.48</v>
      </c>
      <c r="N4623" s="47">
        <f t="shared" si="510"/>
        <v>3.48</v>
      </c>
      <c r="O4623" s="48">
        <f t="shared" ca="1" si="511"/>
        <v>481875</v>
      </c>
    </row>
    <row r="4624" spans="1:15" x14ac:dyDescent="0.25">
      <c r="A4624">
        <v>4609</v>
      </c>
      <c r="B4624" s="84">
        <v>35326</v>
      </c>
      <c r="C4624" s="47">
        <v>28.75</v>
      </c>
      <c r="D4624" s="47">
        <v>29</v>
      </c>
      <c r="E4624" s="47">
        <v>28</v>
      </c>
      <c r="F4624" s="47">
        <v>28.75</v>
      </c>
      <c r="G4624" s="48">
        <v>60400</v>
      </c>
      <c r="H4624" s="47">
        <v>3.57</v>
      </c>
      <c r="I4624" s="51">
        <f t="shared" si="505"/>
        <v>0.12417391304347826</v>
      </c>
      <c r="J4624" s="51">
        <f t="shared" ca="1" si="506"/>
        <v>3.75</v>
      </c>
      <c r="K4624" s="47">
        <f t="shared" si="507"/>
        <v>3.57</v>
      </c>
      <c r="L4624" s="47">
        <f t="shared" si="508"/>
        <v>3.6</v>
      </c>
      <c r="M4624" s="47">
        <f t="shared" si="509"/>
        <v>3.48</v>
      </c>
      <c r="N4624" s="47">
        <f t="shared" si="510"/>
        <v>3.57</v>
      </c>
      <c r="O4624" s="48">
        <f t="shared" ca="1" si="511"/>
        <v>226500</v>
      </c>
    </row>
    <row r="4625" spans="1:15" x14ac:dyDescent="0.25">
      <c r="A4625">
        <v>4610</v>
      </c>
      <c r="B4625" s="84">
        <v>35325</v>
      </c>
      <c r="C4625" s="47">
        <v>29</v>
      </c>
      <c r="D4625" s="47">
        <v>29</v>
      </c>
      <c r="E4625" s="47">
        <v>28.5</v>
      </c>
      <c r="F4625" s="47">
        <v>28.5</v>
      </c>
      <c r="G4625" s="48">
        <v>116000</v>
      </c>
      <c r="H4625" s="47">
        <v>3.54</v>
      </c>
      <c r="I4625" s="51">
        <f t="shared" ref="I4625:I4688" si="512">H4625/F4625</f>
        <v>0.12421052631578948</v>
      </c>
      <c r="J4625" s="51">
        <f t="shared" ref="J4625:J4688" ca="1" si="513">INDEX(OFFSET($T$15,0,0,$S$13+1,1),MATCH(B4625,OFFSET($Q$15,0,0,$S$13+1,1),-1))</f>
        <v>3.75</v>
      </c>
      <c r="K4625" s="47">
        <f t="shared" ref="K4625:K4688" si="514">ROUND($I4625*C4625,2)</f>
        <v>3.6</v>
      </c>
      <c r="L4625" s="47">
        <f t="shared" ref="L4625:L4688" si="515">ROUND($I4625*D4625,2)</f>
        <v>3.6</v>
      </c>
      <c r="M4625" s="47">
        <f t="shared" ref="M4625:M4688" si="516">ROUND($I4625*E4625,2)</f>
        <v>3.54</v>
      </c>
      <c r="N4625" s="47">
        <f t="shared" ref="N4625:N4688" si="517">ROUND($I4625*F4625,2)</f>
        <v>3.54</v>
      </c>
      <c r="O4625" s="48">
        <f t="shared" ref="O4625:O4688" ca="1" si="518">G4625*J4625</f>
        <v>435000</v>
      </c>
    </row>
    <row r="4626" spans="1:15" x14ac:dyDescent="0.25">
      <c r="A4626">
        <v>4611</v>
      </c>
      <c r="B4626" s="84">
        <v>35324</v>
      </c>
      <c r="C4626" s="47">
        <v>29</v>
      </c>
      <c r="D4626" s="47">
        <v>29</v>
      </c>
      <c r="E4626" s="47">
        <v>28.5</v>
      </c>
      <c r="F4626" s="47">
        <v>28.5</v>
      </c>
      <c r="G4626" s="48">
        <v>67700</v>
      </c>
      <c r="H4626" s="47">
        <v>3.54</v>
      </c>
      <c r="I4626" s="51">
        <f t="shared" si="512"/>
        <v>0.12421052631578948</v>
      </c>
      <c r="J4626" s="51">
        <f t="shared" ca="1" si="513"/>
        <v>3.75</v>
      </c>
      <c r="K4626" s="47">
        <f t="shared" si="514"/>
        <v>3.6</v>
      </c>
      <c r="L4626" s="47">
        <f t="shared" si="515"/>
        <v>3.6</v>
      </c>
      <c r="M4626" s="47">
        <f t="shared" si="516"/>
        <v>3.54</v>
      </c>
      <c r="N4626" s="47">
        <f t="shared" si="517"/>
        <v>3.54</v>
      </c>
      <c r="O4626" s="48">
        <f t="shared" ca="1" si="518"/>
        <v>253875</v>
      </c>
    </row>
    <row r="4627" spans="1:15" x14ac:dyDescent="0.25">
      <c r="A4627">
        <v>4612</v>
      </c>
      <c r="B4627" s="84">
        <v>35321</v>
      </c>
      <c r="C4627" s="47">
        <v>29</v>
      </c>
      <c r="D4627" s="47">
        <v>29</v>
      </c>
      <c r="E4627" s="47">
        <v>28.5</v>
      </c>
      <c r="F4627" s="47">
        <v>28.5</v>
      </c>
      <c r="G4627" s="48">
        <v>183300</v>
      </c>
      <c r="H4627" s="47">
        <v>3.54</v>
      </c>
      <c r="I4627" s="51">
        <f t="shared" si="512"/>
        <v>0.12421052631578948</v>
      </c>
      <c r="J4627" s="51">
        <f t="shared" ca="1" si="513"/>
        <v>3.75</v>
      </c>
      <c r="K4627" s="47">
        <f t="shared" si="514"/>
        <v>3.6</v>
      </c>
      <c r="L4627" s="47">
        <f t="shared" si="515"/>
        <v>3.6</v>
      </c>
      <c r="M4627" s="47">
        <f t="shared" si="516"/>
        <v>3.54</v>
      </c>
      <c r="N4627" s="47">
        <f t="shared" si="517"/>
        <v>3.54</v>
      </c>
      <c r="O4627" s="48">
        <f t="shared" ca="1" si="518"/>
        <v>687375</v>
      </c>
    </row>
    <row r="4628" spans="1:15" x14ac:dyDescent="0.25">
      <c r="A4628">
        <v>4613</v>
      </c>
      <c r="B4628" s="84">
        <v>35320</v>
      </c>
      <c r="C4628" s="47">
        <v>28.75</v>
      </c>
      <c r="D4628" s="47">
        <v>28.75</v>
      </c>
      <c r="E4628" s="47">
        <v>28.13</v>
      </c>
      <c r="F4628" s="47">
        <v>28.25</v>
      </c>
      <c r="G4628" s="48">
        <v>100800</v>
      </c>
      <c r="H4628" s="47">
        <v>3.51</v>
      </c>
      <c r="I4628" s="51">
        <f t="shared" si="512"/>
        <v>0.12424778761061946</v>
      </c>
      <c r="J4628" s="51">
        <f t="shared" ca="1" si="513"/>
        <v>3.75</v>
      </c>
      <c r="K4628" s="47">
        <f t="shared" si="514"/>
        <v>3.57</v>
      </c>
      <c r="L4628" s="47">
        <f t="shared" si="515"/>
        <v>3.57</v>
      </c>
      <c r="M4628" s="47">
        <f t="shared" si="516"/>
        <v>3.5</v>
      </c>
      <c r="N4628" s="47">
        <f t="shared" si="517"/>
        <v>3.51</v>
      </c>
      <c r="O4628" s="48">
        <f t="shared" ca="1" si="518"/>
        <v>378000</v>
      </c>
    </row>
    <row r="4629" spans="1:15" x14ac:dyDescent="0.25">
      <c r="A4629">
        <v>4614</v>
      </c>
      <c r="B4629" s="84">
        <v>35319</v>
      </c>
      <c r="C4629" s="47">
        <v>29</v>
      </c>
      <c r="D4629" s="47">
        <v>29</v>
      </c>
      <c r="E4629" s="47">
        <v>29</v>
      </c>
      <c r="F4629" s="47">
        <v>29</v>
      </c>
      <c r="G4629" s="48">
        <v>800</v>
      </c>
      <c r="H4629" s="47">
        <v>3.6</v>
      </c>
      <c r="I4629" s="51">
        <f t="shared" si="512"/>
        <v>0.12413793103448276</v>
      </c>
      <c r="J4629" s="51">
        <f t="shared" ca="1" si="513"/>
        <v>3.75</v>
      </c>
      <c r="K4629" s="47">
        <f t="shared" si="514"/>
        <v>3.6</v>
      </c>
      <c r="L4629" s="47">
        <f t="shared" si="515"/>
        <v>3.6</v>
      </c>
      <c r="M4629" s="47">
        <f t="shared" si="516"/>
        <v>3.6</v>
      </c>
      <c r="N4629" s="47">
        <f t="shared" si="517"/>
        <v>3.6</v>
      </c>
      <c r="O4629" s="48">
        <f t="shared" ca="1" si="518"/>
        <v>3000</v>
      </c>
    </row>
    <row r="4630" spans="1:15" x14ac:dyDescent="0.25">
      <c r="A4630">
        <v>4615</v>
      </c>
      <c r="B4630" s="84">
        <v>35318</v>
      </c>
      <c r="C4630" s="47">
        <v>29</v>
      </c>
      <c r="D4630" s="47">
        <v>29</v>
      </c>
      <c r="E4630" s="47">
        <v>28.5</v>
      </c>
      <c r="F4630" s="47">
        <v>28.5</v>
      </c>
      <c r="G4630" s="48">
        <v>46000</v>
      </c>
      <c r="H4630" s="47">
        <v>3.54</v>
      </c>
      <c r="I4630" s="51">
        <f t="shared" si="512"/>
        <v>0.12421052631578948</v>
      </c>
      <c r="J4630" s="51">
        <f t="shared" ca="1" si="513"/>
        <v>3.75</v>
      </c>
      <c r="K4630" s="47">
        <f t="shared" si="514"/>
        <v>3.6</v>
      </c>
      <c r="L4630" s="47">
        <f t="shared" si="515"/>
        <v>3.6</v>
      </c>
      <c r="M4630" s="47">
        <f t="shared" si="516"/>
        <v>3.54</v>
      </c>
      <c r="N4630" s="47">
        <f t="shared" si="517"/>
        <v>3.54</v>
      </c>
      <c r="O4630" s="48">
        <f t="shared" ca="1" si="518"/>
        <v>172500</v>
      </c>
    </row>
    <row r="4631" spans="1:15" x14ac:dyDescent="0.25">
      <c r="A4631">
        <v>4616</v>
      </c>
      <c r="B4631" s="84">
        <v>35317</v>
      </c>
      <c r="C4631" s="47">
        <v>28</v>
      </c>
      <c r="D4631" s="47">
        <v>29</v>
      </c>
      <c r="E4631" s="47">
        <v>28</v>
      </c>
      <c r="F4631" s="47">
        <v>29</v>
      </c>
      <c r="G4631" s="48">
        <v>256400</v>
      </c>
      <c r="H4631" s="47">
        <v>3.6</v>
      </c>
      <c r="I4631" s="51">
        <f t="shared" si="512"/>
        <v>0.12413793103448276</v>
      </c>
      <c r="J4631" s="51">
        <f t="shared" ca="1" si="513"/>
        <v>3.75</v>
      </c>
      <c r="K4631" s="47">
        <f t="shared" si="514"/>
        <v>3.48</v>
      </c>
      <c r="L4631" s="47">
        <f t="shared" si="515"/>
        <v>3.6</v>
      </c>
      <c r="M4631" s="47">
        <f t="shared" si="516"/>
        <v>3.48</v>
      </c>
      <c r="N4631" s="47">
        <f t="shared" si="517"/>
        <v>3.6</v>
      </c>
      <c r="O4631" s="48">
        <f t="shared" ca="1" si="518"/>
        <v>961500</v>
      </c>
    </row>
    <row r="4632" spans="1:15" x14ac:dyDescent="0.25">
      <c r="A4632">
        <v>4617</v>
      </c>
      <c r="B4632" s="84">
        <v>35314</v>
      </c>
      <c r="C4632" s="47">
        <v>28.37</v>
      </c>
      <c r="D4632" s="47">
        <v>28.75</v>
      </c>
      <c r="E4632" s="47">
        <v>28</v>
      </c>
      <c r="F4632" s="47">
        <v>28.37</v>
      </c>
      <c r="G4632" s="48">
        <v>251600</v>
      </c>
      <c r="H4632" s="47">
        <v>3.53</v>
      </c>
      <c r="I4632" s="51">
        <f t="shared" si="512"/>
        <v>0.12442721184349664</v>
      </c>
      <c r="J4632" s="51">
        <f t="shared" ca="1" si="513"/>
        <v>3.75</v>
      </c>
      <c r="K4632" s="47">
        <f t="shared" si="514"/>
        <v>3.53</v>
      </c>
      <c r="L4632" s="47">
        <f t="shared" si="515"/>
        <v>3.58</v>
      </c>
      <c r="M4632" s="47">
        <f t="shared" si="516"/>
        <v>3.48</v>
      </c>
      <c r="N4632" s="47">
        <f t="shared" si="517"/>
        <v>3.53</v>
      </c>
      <c r="O4632" s="48">
        <f t="shared" ca="1" si="518"/>
        <v>943500</v>
      </c>
    </row>
    <row r="4633" spans="1:15" x14ac:dyDescent="0.25">
      <c r="A4633">
        <v>4618</v>
      </c>
      <c r="B4633" s="84">
        <v>35313</v>
      </c>
      <c r="C4633" s="47">
        <v>28.5</v>
      </c>
      <c r="D4633" s="47">
        <v>28.75</v>
      </c>
      <c r="E4633" s="47">
        <v>28.13</v>
      </c>
      <c r="F4633" s="47">
        <v>28.13</v>
      </c>
      <c r="G4633" s="48">
        <v>150400</v>
      </c>
      <c r="H4633" s="47">
        <v>3.49</v>
      </c>
      <c r="I4633" s="51">
        <f t="shared" si="512"/>
        <v>0.1240668325630999</v>
      </c>
      <c r="J4633" s="51">
        <f t="shared" ca="1" si="513"/>
        <v>3.75</v>
      </c>
      <c r="K4633" s="47">
        <f t="shared" si="514"/>
        <v>3.54</v>
      </c>
      <c r="L4633" s="47">
        <f t="shared" si="515"/>
        <v>3.57</v>
      </c>
      <c r="M4633" s="47">
        <f t="shared" si="516"/>
        <v>3.49</v>
      </c>
      <c r="N4633" s="47">
        <f t="shared" si="517"/>
        <v>3.49</v>
      </c>
      <c r="O4633" s="48">
        <f t="shared" ca="1" si="518"/>
        <v>564000</v>
      </c>
    </row>
    <row r="4634" spans="1:15" x14ac:dyDescent="0.25">
      <c r="A4634">
        <v>4619</v>
      </c>
      <c r="B4634" s="84">
        <v>35312</v>
      </c>
      <c r="C4634" s="47">
        <v>28.5</v>
      </c>
      <c r="D4634" s="47">
        <v>29.5</v>
      </c>
      <c r="E4634" s="47">
        <v>28.5</v>
      </c>
      <c r="F4634" s="47">
        <v>28.5</v>
      </c>
      <c r="G4634" s="48">
        <v>134000</v>
      </c>
      <c r="H4634" s="47">
        <v>3.54</v>
      </c>
      <c r="I4634" s="51">
        <f t="shared" si="512"/>
        <v>0.12421052631578948</v>
      </c>
      <c r="J4634" s="51">
        <f t="shared" ca="1" si="513"/>
        <v>3.75</v>
      </c>
      <c r="K4634" s="47">
        <f t="shared" si="514"/>
        <v>3.54</v>
      </c>
      <c r="L4634" s="47">
        <f t="shared" si="515"/>
        <v>3.66</v>
      </c>
      <c r="M4634" s="47">
        <f t="shared" si="516"/>
        <v>3.54</v>
      </c>
      <c r="N4634" s="47">
        <f t="shared" si="517"/>
        <v>3.54</v>
      </c>
      <c r="O4634" s="48">
        <f t="shared" ca="1" si="518"/>
        <v>502500</v>
      </c>
    </row>
    <row r="4635" spans="1:15" x14ac:dyDescent="0.25">
      <c r="A4635">
        <v>4620</v>
      </c>
      <c r="B4635" s="84">
        <v>35311</v>
      </c>
      <c r="C4635" s="47">
        <v>29</v>
      </c>
      <c r="D4635" s="47">
        <v>29</v>
      </c>
      <c r="E4635" s="47">
        <v>29</v>
      </c>
      <c r="F4635" s="47">
        <v>29</v>
      </c>
      <c r="G4635" s="48">
        <v>13200</v>
      </c>
      <c r="H4635" s="47">
        <v>3.6</v>
      </c>
      <c r="I4635" s="51">
        <f t="shared" si="512"/>
        <v>0.12413793103448276</v>
      </c>
      <c r="J4635" s="51">
        <f t="shared" ca="1" si="513"/>
        <v>3.75</v>
      </c>
      <c r="K4635" s="47">
        <f t="shared" si="514"/>
        <v>3.6</v>
      </c>
      <c r="L4635" s="47">
        <f t="shared" si="515"/>
        <v>3.6</v>
      </c>
      <c r="M4635" s="47">
        <f t="shared" si="516"/>
        <v>3.6</v>
      </c>
      <c r="N4635" s="47">
        <f t="shared" si="517"/>
        <v>3.6</v>
      </c>
      <c r="O4635" s="48">
        <f t="shared" ca="1" si="518"/>
        <v>49500</v>
      </c>
    </row>
    <row r="4636" spans="1:15" x14ac:dyDescent="0.25">
      <c r="A4636">
        <v>4621</v>
      </c>
      <c r="B4636" s="84">
        <v>35307</v>
      </c>
      <c r="C4636" s="47">
        <v>29</v>
      </c>
      <c r="D4636" s="47">
        <v>29.5</v>
      </c>
      <c r="E4636" s="47">
        <v>28.5</v>
      </c>
      <c r="F4636" s="47">
        <v>28.5</v>
      </c>
      <c r="G4636" s="48">
        <v>41200</v>
      </c>
      <c r="H4636" s="47">
        <v>3.54</v>
      </c>
      <c r="I4636" s="51">
        <f t="shared" si="512"/>
        <v>0.12421052631578948</v>
      </c>
      <c r="J4636" s="51">
        <f t="shared" ca="1" si="513"/>
        <v>3.75</v>
      </c>
      <c r="K4636" s="47">
        <f t="shared" si="514"/>
        <v>3.6</v>
      </c>
      <c r="L4636" s="47">
        <f t="shared" si="515"/>
        <v>3.66</v>
      </c>
      <c r="M4636" s="47">
        <f t="shared" si="516"/>
        <v>3.54</v>
      </c>
      <c r="N4636" s="47">
        <f t="shared" si="517"/>
        <v>3.54</v>
      </c>
      <c r="O4636" s="48">
        <f t="shared" ca="1" si="518"/>
        <v>154500</v>
      </c>
    </row>
    <row r="4637" spans="1:15" x14ac:dyDescent="0.25">
      <c r="A4637">
        <v>4622</v>
      </c>
      <c r="B4637" s="84">
        <v>35306</v>
      </c>
      <c r="C4637" s="47">
        <v>28.5</v>
      </c>
      <c r="D4637" s="47">
        <v>29.5</v>
      </c>
      <c r="E4637" s="47">
        <v>28.5</v>
      </c>
      <c r="F4637" s="47">
        <v>28.5</v>
      </c>
      <c r="G4637" s="48">
        <v>3600</v>
      </c>
      <c r="H4637" s="47">
        <v>3.54</v>
      </c>
      <c r="I4637" s="51">
        <f t="shared" si="512"/>
        <v>0.12421052631578948</v>
      </c>
      <c r="J4637" s="51">
        <f t="shared" ca="1" si="513"/>
        <v>3.75</v>
      </c>
      <c r="K4637" s="47">
        <f t="shared" si="514"/>
        <v>3.54</v>
      </c>
      <c r="L4637" s="47">
        <f t="shared" si="515"/>
        <v>3.66</v>
      </c>
      <c r="M4637" s="47">
        <f t="shared" si="516"/>
        <v>3.54</v>
      </c>
      <c r="N4637" s="47">
        <f t="shared" si="517"/>
        <v>3.54</v>
      </c>
      <c r="O4637" s="48">
        <f t="shared" ca="1" si="518"/>
        <v>13500</v>
      </c>
    </row>
    <row r="4638" spans="1:15" x14ac:dyDescent="0.25">
      <c r="A4638">
        <v>4623</v>
      </c>
      <c r="B4638" s="84">
        <v>35305</v>
      </c>
      <c r="C4638" s="47">
        <v>29.5</v>
      </c>
      <c r="D4638" s="47">
        <v>29.63</v>
      </c>
      <c r="E4638" s="47">
        <v>28.5</v>
      </c>
      <c r="F4638" s="47">
        <v>29.13</v>
      </c>
      <c r="G4638" s="48">
        <v>369700</v>
      </c>
      <c r="H4638" s="47">
        <v>3.62</v>
      </c>
      <c r="I4638" s="51">
        <f t="shared" si="512"/>
        <v>0.12427051150017165</v>
      </c>
      <c r="J4638" s="51">
        <f t="shared" ca="1" si="513"/>
        <v>3.75</v>
      </c>
      <c r="K4638" s="47">
        <f t="shared" si="514"/>
        <v>3.67</v>
      </c>
      <c r="L4638" s="47">
        <f t="shared" si="515"/>
        <v>3.68</v>
      </c>
      <c r="M4638" s="47">
        <f t="shared" si="516"/>
        <v>3.54</v>
      </c>
      <c r="N4638" s="47">
        <f t="shared" si="517"/>
        <v>3.62</v>
      </c>
      <c r="O4638" s="48">
        <f t="shared" ca="1" si="518"/>
        <v>1386375</v>
      </c>
    </row>
    <row r="4639" spans="1:15" x14ac:dyDescent="0.25">
      <c r="A4639">
        <v>4624</v>
      </c>
      <c r="B4639" s="84">
        <v>35304</v>
      </c>
      <c r="C4639" s="47">
        <v>30.25</v>
      </c>
      <c r="D4639" s="47">
        <v>30.25</v>
      </c>
      <c r="E4639" s="47">
        <v>29.5</v>
      </c>
      <c r="F4639" s="47">
        <v>29.5</v>
      </c>
      <c r="G4639" s="48">
        <v>1697200</v>
      </c>
      <c r="H4639" s="47">
        <v>3.66</v>
      </c>
      <c r="I4639" s="51">
        <f t="shared" si="512"/>
        <v>0.12406779661016949</v>
      </c>
      <c r="J4639" s="51">
        <f t="shared" ca="1" si="513"/>
        <v>3.75</v>
      </c>
      <c r="K4639" s="47">
        <f t="shared" si="514"/>
        <v>3.75</v>
      </c>
      <c r="L4639" s="47">
        <f t="shared" si="515"/>
        <v>3.75</v>
      </c>
      <c r="M4639" s="47">
        <f t="shared" si="516"/>
        <v>3.66</v>
      </c>
      <c r="N4639" s="47">
        <f t="shared" si="517"/>
        <v>3.66</v>
      </c>
      <c r="O4639" s="48">
        <f t="shared" ca="1" si="518"/>
        <v>6364500</v>
      </c>
    </row>
    <row r="4640" spans="1:15" x14ac:dyDescent="0.25">
      <c r="A4640">
        <v>4625</v>
      </c>
      <c r="B4640" s="84">
        <v>35303</v>
      </c>
      <c r="C4640" s="47">
        <v>28.75</v>
      </c>
      <c r="D4640" s="47">
        <v>29.5</v>
      </c>
      <c r="E4640" s="47">
        <v>28.75</v>
      </c>
      <c r="F4640" s="47">
        <v>29.5</v>
      </c>
      <c r="G4640" s="48">
        <v>83700</v>
      </c>
      <c r="H4640" s="47">
        <v>3.66</v>
      </c>
      <c r="I4640" s="51">
        <f t="shared" si="512"/>
        <v>0.12406779661016949</v>
      </c>
      <c r="J4640" s="51">
        <f t="shared" ca="1" si="513"/>
        <v>3.75</v>
      </c>
      <c r="K4640" s="47">
        <f t="shared" si="514"/>
        <v>3.57</v>
      </c>
      <c r="L4640" s="47">
        <f t="shared" si="515"/>
        <v>3.66</v>
      </c>
      <c r="M4640" s="47">
        <f t="shared" si="516"/>
        <v>3.57</v>
      </c>
      <c r="N4640" s="47">
        <f t="shared" si="517"/>
        <v>3.66</v>
      </c>
      <c r="O4640" s="48">
        <f t="shared" ca="1" si="518"/>
        <v>313875</v>
      </c>
    </row>
    <row r="4641" spans="1:15" x14ac:dyDescent="0.25">
      <c r="A4641">
        <v>4626</v>
      </c>
      <c r="B4641" s="84">
        <v>35300</v>
      </c>
      <c r="C4641" s="47">
        <v>28.5</v>
      </c>
      <c r="D4641" s="47">
        <v>29.25</v>
      </c>
      <c r="E4641" s="47">
        <v>28.5</v>
      </c>
      <c r="F4641" s="47">
        <v>28.75</v>
      </c>
      <c r="G4641" s="48">
        <v>91300</v>
      </c>
      <c r="H4641" s="47">
        <v>3.57</v>
      </c>
      <c r="I4641" s="51">
        <f t="shared" si="512"/>
        <v>0.12417391304347826</v>
      </c>
      <c r="J4641" s="51">
        <f t="shared" ca="1" si="513"/>
        <v>3.75</v>
      </c>
      <c r="K4641" s="47">
        <f t="shared" si="514"/>
        <v>3.54</v>
      </c>
      <c r="L4641" s="47">
        <f t="shared" si="515"/>
        <v>3.63</v>
      </c>
      <c r="M4641" s="47">
        <f t="shared" si="516"/>
        <v>3.54</v>
      </c>
      <c r="N4641" s="47">
        <f t="shared" si="517"/>
        <v>3.57</v>
      </c>
      <c r="O4641" s="48">
        <f t="shared" ca="1" si="518"/>
        <v>342375</v>
      </c>
    </row>
    <row r="4642" spans="1:15" x14ac:dyDescent="0.25">
      <c r="A4642">
        <v>4627</v>
      </c>
      <c r="B4642" s="84">
        <v>35299</v>
      </c>
      <c r="C4642" s="47">
        <v>28.13</v>
      </c>
      <c r="D4642" s="47">
        <v>28.25</v>
      </c>
      <c r="E4642" s="47">
        <v>27.75</v>
      </c>
      <c r="F4642" s="47">
        <v>28.25</v>
      </c>
      <c r="G4642" s="48">
        <v>14900</v>
      </c>
      <c r="H4642" s="47">
        <v>3.51</v>
      </c>
      <c r="I4642" s="51">
        <f t="shared" si="512"/>
        <v>0.12424778761061946</v>
      </c>
      <c r="J4642" s="51">
        <f t="shared" ca="1" si="513"/>
        <v>3.75</v>
      </c>
      <c r="K4642" s="47">
        <f t="shared" si="514"/>
        <v>3.5</v>
      </c>
      <c r="L4642" s="47">
        <f t="shared" si="515"/>
        <v>3.51</v>
      </c>
      <c r="M4642" s="47">
        <f t="shared" si="516"/>
        <v>3.45</v>
      </c>
      <c r="N4642" s="47">
        <f t="shared" si="517"/>
        <v>3.51</v>
      </c>
      <c r="O4642" s="48">
        <f t="shared" ca="1" si="518"/>
        <v>55875</v>
      </c>
    </row>
    <row r="4643" spans="1:15" x14ac:dyDescent="0.25">
      <c r="A4643">
        <v>4628</v>
      </c>
      <c r="B4643" s="84">
        <v>35298</v>
      </c>
      <c r="C4643" s="47">
        <v>27.75</v>
      </c>
      <c r="D4643" s="47">
        <v>28.13</v>
      </c>
      <c r="E4643" s="47">
        <v>27.75</v>
      </c>
      <c r="F4643" s="47">
        <v>28.13</v>
      </c>
      <c r="G4643" s="48">
        <v>11600</v>
      </c>
      <c r="H4643" s="47">
        <v>3.49</v>
      </c>
      <c r="I4643" s="51">
        <f t="shared" si="512"/>
        <v>0.1240668325630999</v>
      </c>
      <c r="J4643" s="51">
        <f t="shared" ca="1" si="513"/>
        <v>3.75</v>
      </c>
      <c r="K4643" s="47">
        <f t="shared" si="514"/>
        <v>3.44</v>
      </c>
      <c r="L4643" s="47">
        <f t="shared" si="515"/>
        <v>3.49</v>
      </c>
      <c r="M4643" s="47">
        <f t="shared" si="516"/>
        <v>3.44</v>
      </c>
      <c r="N4643" s="47">
        <f t="shared" si="517"/>
        <v>3.49</v>
      </c>
      <c r="O4643" s="48">
        <f t="shared" ca="1" si="518"/>
        <v>43500</v>
      </c>
    </row>
    <row r="4644" spans="1:15" x14ac:dyDescent="0.25">
      <c r="A4644">
        <v>4629</v>
      </c>
      <c r="B4644" s="84">
        <v>35297</v>
      </c>
      <c r="C4644" s="47">
        <v>27.75</v>
      </c>
      <c r="D4644" s="47">
        <v>28.25</v>
      </c>
      <c r="E4644" s="47">
        <v>27.5</v>
      </c>
      <c r="F4644" s="47">
        <v>28.25</v>
      </c>
      <c r="G4644" s="48">
        <v>82500</v>
      </c>
      <c r="H4644" s="47">
        <v>3.51</v>
      </c>
      <c r="I4644" s="51">
        <f t="shared" si="512"/>
        <v>0.12424778761061946</v>
      </c>
      <c r="J4644" s="51">
        <f t="shared" ca="1" si="513"/>
        <v>3.75</v>
      </c>
      <c r="K4644" s="47">
        <f t="shared" si="514"/>
        <v>3.45</v>
      </c>
      <c r="L4644" s="47">
        <f t="shared" si="515"/>
        <v>3.51</v>
      </c>
      <c r="M4644" s="47">
        <f t="shared" si="516"/>
        <v>3.42</v>
      </c>
      <c r="N4644" s="47">
        <f t="shared" si="517"/>
        <v>3.51</v>
      </c>
      <c r="O4644" s="48">
        <f t="shared" ca="1" si="518"/>
        <v>309375</v>
      </c>
    </row>
    <row r="4645" spans="1:15" x14ac:dyDescent="0.25">
      <c r="A4645">
        <v>4630</v>
      </c>
      <c r="B4645" s="84">
        <v>35296</v>
      </c>
      <c r="C4645" s="47">
        <v>27.5</v>
      </c>
      <c r="D4645" s="47">
        <v>27.75</v>
      </c>
      <c r="E4645" s="47">
        <v>27</v>
      </c>
      <c r="F4645" s="47">
        <v>27.75</v>
      </c>
      <c r="G4645" s="48">
        <v>25200</v>
      </c>
      <c r="H4645" s="47">
        <v>3.45</v>
      </c>
      <c r="I4645" s="51">
        <f t="shared" si="512"/>
        <v>0.12432432432432433</v>
      </c>
      <c r="J4645" s="51">
        <f t="shared" ca="1" si="513"/>
        <v>3.75</v>
      </c>
      <c r="K4645" s="47">
        <f t="shared" si="514"/>
        <v>3.42</v>
      </c>
      <c r="L4645" s="47">
        <f t="shared" si="515"/>
        <v>3.45</v>
      </c>
      <c r="M4645" s="47">
        <f t="shared" si="516"/>
        <v>3.36</v>
      </c>
      <c r="N4645" s="47">
        <f t="shared" si="517"/>
        <v>3.45</v>
      </c>
      <c r="O4645" s="48">
        <f t="shared" ca="1" si="518"/>
        <v>94500</v>
      </c>
    </row>
    <row r="4646" spans="1:15" x14ac:dyDescent="0.25">
      <c r="A4646">
        <v>4631</v>
      </c>
      <c r="B4646" s="84">
        <v>35293</v>
      </c>
      <c r="C4646" s="47">
        <v>27</v>
      </c>
      <c r="D4646" s="47">
        <v>27.38</v>
      </c>
      <c r="E4646" s="47">
        <v>27</v>
      </c>
      <c r="F4646" s="47">
        <v>27.38</v>
      </c>
      <c r="G4646" s="48">
        <v>298800</v>
      </c>
      <c r="H4646" s="47">
        <v>3.4</v>
      </c>
      <c r="I4646" s="51">
        <f t="shared" si="512"/>
        <v>0.1241782322863404</v>
      </c>
      <c r="J4646" s="51">
        <f t="shared" ca="1" si="513"/>
        <v>3.75</v>
      </c>
      <c r="K4646" s="47">
        <f t="shared" si="514"/>
        <v>3.35</v>
      </c>
      <c r="L4646" s="47">
        <f t="shared" si="515"/>
        <v>3.4</v>
      </c>
      <c r="M4646" s="47">
        <f t="shared" si="516"/>
        <v>3.35</v>
      </c>
      <c r="N4646" s="47">
        <f t="shared" si="517"/>
        <v>3.4</v>
      </c>
      <c r="O4646" s="48">
        <f t="shared" ca="1" si="518"/>
        <v>1120500</v>
      </c>
    </row>
    <row r="4647" spans="1:15" x14ac:dyDescent="0.25">
      <c r="A4647">
        <v>4632</v>
      </c>
      <c r="B4647" s="84">
        <v>35292</v>
      </c>
      <c r="C4647" s="47">
        <v>27.5</v>
      </c>
      <c r="D4647" s="47">
        <v>27.5</v>
      </c>
      <c r="E4647" s="47">
        <v>27.25</v>
      </c>
      <c r="F4647" s="47">
        <v>27.5</v>
      </c>
      <c r="G4647" s="48">
        <v>29700</v>
      </c>
      <c r="H4647" s="47">
        <v>3.42</v>
      </c>
      <c r="I4647" s="51">
        <f t="shared" si="512"/>
        <v>0.12436363636363636</v>
      </c>
      <c r="J4647" s="51">
        <f t="shared" ca="1" si="513"/>
        <v>3.75</v>
      </c>
      <c r="K4647" s="47">
        <f t="shared" si="514"/>
        <v>3.42</v>
      </c>
      <c r="L4647" s="47">
        <f t="shared" si="515"/>
        <v>3.42</v>
      </c>
      <c r="M4647" s="47">
        <f t="shared" si="516"/>
        <v>3.39</v>
      </c>
      <c r="N4647" s="47">
        <f t="shared" si="517"/>
        <v>3.42</v>
      </c>
      <c r="O4647" s="48">
        <f t="shared" ca="1" si="518"/>
        <v>111375</v>
      </c>
    </row>
    <row r="4648" spans="1:15" x14ac:dyDescent="0.25">
      <c r="A4648">
        <v>4633</v>
      </c>
      <c r="B4648" s="84">
        <v>35291</v>
      </c>
      <c r="C4648" s="47">
        <v>27.5</v>
      </c>
      <c r="D4648" s="47">
        <v>27.5</v>
      </c>
      <c r="E4648" s="47">
        <v>27.25</v>
      </c>
      <c r="F4648" s="47">
        <v>27.5</v>
      </c>
      <c r="G4648" s="48">
        <v>44900</v>
      </c>
      <c r="H4648" s="47">
        <v>3.42</v>
      </c>
      <c r="I4648" s="51">
        <f t="shared" si="512"/>
        <v>0.12436363636363636</v>
      </c>
      <c r="J4648" s="51">
        <f t="shared" ca="1" si="513"/>
        <v>3.75</v>
      </c>
      <c r="K4648" s="47">
        <f t="shared" si="514"/>
        <v>3.42</v>
      </c>
      <c r="L4648" s="47">
        <f t="shared" si="515"/>
        <v>3.42</v>
      </c>
      <c r="M4648" s="47">
        <f t="shared" si="516"/>
        <v>3.39</v>
      </c>
      <c r="N4648" s="47">
        <f t="shared" si="517"/>
        <v>3.42</v>
      </c>
      <c r="O4648" s="48">
        <f t="shared" ca="1" si="518"/>
        <v>168375</v>
      </c>
    </row>
    <row r="4649" spans="1:15" x14ac:dyDescent="0.25">
      <c r="A4649">
        <v>4634</v>
      </c>
      <c r="B4649" s="84">
        <v>35290</v>
      </c>
      <c r="C4649" s="47">
        <v>27.5</v>
      </c>
      <c r="D4649" s="47">
        <v>27.5</v>
      </c>
      <c r="E4649" s="47">
        <v>27</v>
      </c>
      <c r="F4649" s="47">
        <v>27.5</v>
      </c>
      <c r="G4649" s="48">
        <v>107300</v>
      </c>
      <c r="H4649" s="47">
        <v>3.42</v>
      </c>
      <c r="I4649" s="51">
        <f t="shared" si="512"/>
        <v>0.12436363636363636</v>
      </c>
      <c r="J4649" s="51">
        <f t="shared" ca="1" si="513"/>
        <v>3.75</v>
      </c>
      <c r="K4649" s="47">
        <f t="shared" si="514"/>
        <v>3.42</v>
      </c>
      <c r="L4649" s="47">
        <f t="shared" si="515"/>
        <v>3.42</v>
      </c>
      <c r="M4649" s="47">
        <f t="shared" si="516"/>
        <v>3.36</v>
      </c>
      <c r="N4649" s="47">
        <f t="shared" si="517"/>
        <v>3.42</v>
      </c>
      <c r="O4649" s="48">
        <f t="shared" ca="1" si="518"/>
        <v>402375</v>
      </c>
    </row>
    <row r="4650" spans="1:15" x14ac:dyDescent="0.25">
      <c r="A4650">
        <v>4635</v>
      </c>
      <c r="B4650" s="84">
        <v>35289</v>
      </c>
      <c r="C4650" s="47">
        <v>27</v>
      </c>
      <c r="D4650" s="47">
        <v>27.25</v>
      </c>
      <c r="E4650" s="47">
        <v>26.5</v>
      </c>
      <c r="F4650" s="47">
        <v>27.25</v>
      </c>
      <c r="G4650" s="48">
        <v>42800</v>
      </c>
      <c r="H4650" s="47">
        <v>3.39</v>
      </c>
      <c r="I4650" s="51">
        <f t="shared" si="512"/>
        <v>0.12440366972477064</v>
      </c>
      <c r="J4650" s="51">
        <f t="shared" ca="1" si="513"/>
        <v>3.75</v>
      </c>
      <c r="K4650" s="47">
        <f t="shared" si="514"/>
        <v>3.36</v>
      </c>
      <c r="L4650" s="47">
        <f t="shared" si="515"/>
        <v>3.39</v>
      </c>
      <c r="M4650" s="47">
        <f t="shared" si="516"/>
        <v>3.3</v>
      </c>
      <c r="N4650" s="47">
        <f t="shared" si="517"/>
        <v>3.39</v>
      </c>
      <c r="O4650" s="48">
        <f t="shared" ca="1" si="518"/>
        <v>160500</v>
      </c>
    </row>
    <row r="4651" spans="1:15" x14ac:dyDescent="0.25">
      <c r="A4651">
        <v>4636</v>
      </c>
      <c r="B4651" s="84">
        <v>35286</v>
      </c>
      <c r="C4651" s="47">
        <v>27.13</v>
      </c>
      <c r="D4651" s="47">
        <v>27.5</v>
      </c>
      <c r="E4651" s="47">
        <v>26.5</v>
      </c>
      <c r="F4651" s="47">
        <v>26.5</v>
      </c>
      <c r="G4651" s="48">
        <v>13200</v>
      </c>
      <c r="H4651" s="47">
        <v>3.29</v>
      </c>
      <c r="I4651" s="51">
        <f t="shared" si="512"/>
        <v>0.12415094339622641</v>
      </c>
      <c r="J4651" s="51">
        <f t="shared" ca="1" si="513"/>
        <v>3.75</v>
      </c>
      <c r="K4651" s="47">
        <f t="shared" si="514"/>
        <v>3.37</v>
      </c>
      <c r="L4651" s="47">
        <f t="shared" si="515"/>
        <v>3.41</v>
      </c>
      <c r="M4651" s="47">
        <f t="shared" si="516"/>
        <v>3.29</v>
      </c>
      <c r="N4651" s="47">
        <f t="shared" si="517"/>
        <v>3.29</v>
      </c>
      <c r="O4651" s="48">
        <f t="shared" ca="1" si="518"/>
        <v>49500</v>
      </c>
    </row>
    <row r="4652" spans="1:15" x14ac:dyDescent="0.25">
      <c r="A4652">
        <v>4637</v>
      </c>
      <c r="B4652" s="84">
        <v>35285</v>
      </c>
      <c r="C4652" s="47">
        <v>26.38</v>
      </c>
      <c r="D4652" s="47">
        <v>27.25</v>
      </c>
      <c r="E4652" s="47">
        <v>25.75</v>
      </c>
      <c r="F4652" s="47">
        <v>27.25</v>
      </c>
      <c r="G4652" s="48">
        <v>246100</v>
      </c>
      <c r="H4652" s="47">
        <v>3.39</v>
      </c>
      <c r="I4652" s="51">
        <f t="shared" si="512"/>
        <v>0.12440366972477064</v>
      </c>
      <c r="J4652" s="51">
        <f t="shared" ca="1" si="513"/>
        <v>3.75</v>
      </c>
      <c r="K4652" s="47">
        <f t="shared" si="514"/>
        <v>3.28</v>
      </c>
      <c r="L4652" s="47">
        <f t="shared" si="515"/>
        <v>3.39</v>
      </c>
      <c r="M4652" s="47">
        <f t="shared" si="516"/>
        <v>3.2</v>
      </c>
      <c r="N4652" s="47">
        <f t="shared" si="517"/>
        <v>3.39</v>
      </c>
      <c r="O4652" s="48">
        <f t="shared" ca="1" si="518"/>
        <v>922875</v>
      </c>
    </row>
    <row r="4653" spans="1:15" x14ac:dyDescent="0.25">
      <c r="A4653">
        <v>4638</v>
      </c>
      <c r="B4653" s="84">
        <v>35284</v>
      </c>
      <c r="C4653" s="47">
        <v>25.75</v>
      </c>
      <c r="D4653" s="47">
        <v>26.75</v>
      </c>
      <c r="E4653" s="47">
        <v>25.75</v>
      </c>
      <c r="F4653" s="47">
        <v>26.38</v>
      </c>
      <c r="G4653" s="48">
        <v>118100</v>
      </c>
      <c r="H4653" s="47">
        <v>3.28</v>
      </c>
      <c r="I4653" s="51">
        <f t="shared" si="512"/>
        <v>0.12433661865049279</v>
      </c>
      <c r="J4653" s="51">
        <f t="shared" ca="1" si="513"/>
        <v>3.75</v>
      </c>
      <c r="K4653" s="47">
        <f t="shared" si="514"/>
        <v>3.2</v>
      </c>
      <c r="L4653" s="47">
        <f t="shared" si="515"/>
        <v>3.33</v>
      </c>
      <c r="M4653" s="47">
        <f t="shared" si="516"/>
        <v>3.2</v>
      </c>
      <c r="N4653" s="47">
        <f t="shared" si="517"/>
        <v>3.28</v>
      </c>
      <c r="O4653" s="48">
        <f t="shared" ca="1" si="518"/>
        <v>442875</v>
      </c>
    </row>
    <row r="4654" spans="1:15" x14ac:dyDescent="0.25">
      <c r="A4654">
        <v>4639</v>
      </c>
      <c r="B4654" s="84">
        <v>35283</v>
      </c>
      <c r="C4654" s="47">
        <v>25.75</v>
      </c>
      <c r="D4654" s="47">
        <v>26.75</v>
      </c>
      <c r="E4654" s="47">
        <v>25.75</v>
      </c>
      <c r="F4654" s="47">
        <v>25.75</v>
      </c>
      <c r="G4654" s="48">
        <v>231700</v>
      </c>
      <c r="H4654" s="47">
        <v>3.2</v>
      </c>
      <c r="I4654" s="51">
        <f t="shared" si="512"/>
        <v>0.12427184466019418</v>
      </c>
      <c r="J4654" s="51">
        <f t="shared" ca="1" si="513"/>
        <v>3.75</v>
      </c>
      <c r="K4654" s="47">
        <f t="shared" si="514"/>
        <v>3.2</v>
      </c>
      <c r="L4654" s="47">
        <f t="shared" si="515"/>
        <v>3.32</v>
      </c>
      <c r="M4654" s="47">
        <f t="shared" si="516"/>
        <v>3.2</v>
      </c>
      <c r="N4654" s="47">
        <f t="shared" si="517"/>
        <v>3.2</v>
      </c>
      <c r="O4654" s="48">
        <f t="shared" ca="1" si="518"/>
        <v>868875</v>
      </c>
    </row>
    <row r="4655" spans="1:15" x14ac:dyDescent="0.25">
      <c r="A4655">
        <v>4640</v>
      </c>
      <c r="B4655" s="84">
        <v>35282</v>
      </c>
      <c r="C4655" s="47">
        <v>26.75</v>
      </c>
      <c r="D4655" s="47">
        <v>26.75</v>
      </c>
      <c r="E4655" s="47">
        <v>25.75</v>
      </c>
      <c r="F4655" s="47">
        <v>26.75</v>
      </c>
      <c r="G4655" s="48">
        <v>216100</v>
      </c>
      <c r="H4655" s="47">
        <v>3.32</v>
      </c>
      <c r="I4655" s="51">
        <f t="shared" si="512"/>
        <v>0.12411214953271027</v>
      </c>
      <c r="J4655" s="51">
        <f t="shared" ca="1" si="513"/>
        <v>3.75</v>
      </c>
      <c r="K4655" s="47">
        <f t="shared" si="514"/>
        <v>3.32</v>
      </c>
      <c r="L4655" s="47">
        <f t="shared" si="515"/>
        <v>3.32</v>
      </c>
      <c r="M4655" s="47">
        <f t="shared" si="516"/>
        <v>3.2</v>
      </c>
      <c r="N4655" s="47">
        <f t="shared" si="517"/>
        <v>3.32</v>
      </c>
      <c r="O4655" s="48">
        <f t="shared" ca="1" si="518"/>
        <v>810375</v>
      </c>
    </row>
    <row r="4656" spans="1:15" x14ac:dyDescent="0.25">
      <c r="A4656">
        <v>4641</v>
      </c>
      <c r="B4656" s="84">
        <v>35279</v>
      </c>
      <c r="C4656" s="47">
        <v>26</v>
      </c>
      <c r="D4656" s="47">
        <v>26.75</v>
      </c>
      <c r="E4656" s="47">
        <v>25</v>
      </c>
      <c r="F4656" s="47">
        <v>26.75</v>
      </c>
      <c r="G4656" s="48">
        <v>123700</v>
      </c>
      <c r="H4656" s="47">
        <v>3.32</v>
      </c>
      <c r="I4656" s="51">
        <f t="shared" si="512"/>
        <v>0.12411214953271027</v>
      </c>
      <c r="J4656" s="51">
        <f t="shared" ca="1" si="513"/>
        <v>3.75</v>
      </c>
      <c r="K4656" s="47">
        <f t="shared" si="514"/>
        <v>3.23</v>
      </c>
      <c r="L4656" s="47">
        <f t="shared" si="515"/>
        <v>3.32</v>
      </c>
      <c r="M4656" s="47">
        <f t="shared" si="516"/>
        <v>3.1</v>
      </c>
      <c r="N4656" s="47">
        <f t="shared" si="517"/>
        <v>3.32</v>
      </c>
      <c r="O4656" s="48">
        <f t="shared" ca="1" si="518"/>
        <v>463875</v>
      </c>
    </row>
    <row r="4657" spans="1:15" x14ac:dyDescent="0.25">
      <c r="A4657">
        <v>4642</v>
      </c>
      <c r="B4657" s="84">
        <v>35278</v>
      </c>
      <c r="C4657" s="47">
        <v>26</v>
      </c>
      <c r="D4657" s="47">
        <v>26</v>
      </c>
      <c r="E4657" s="47">
        <v>25</v>
      </c>
      <c r="F4657" s="47">
        <v>26</v>
      </c>
      <c r="G4657" s="48">
        <v>60100</v>
      </c>
      <c r="H4657" s="47">
        <v>3.23</v>
      </c>
      <c r="I4657" s="51">
        <f t="shared" si="512"/>
        <v>0.12423076923076923</v>
      </c>
      <c r="J4657" s="51">
        <f t="shared" ca="1" si="513"/>
        <v>3.75</v>
      </c>
      <c r="K4657" s="47">
        <f t="shared" si="514"/>
        <v>3.23</v>
      </c>
      <c r="L4657" s="47">
        <f t="shared" si="515"/>
        <v>3.23</v>
      </c>
      <c r="M4657" s="47">
        <f t="shared" si="516"/>
        <v>3.11</v>
      </c>
      <c r="N4657" s="47">
        <f t="shared" si="517"/>
        <v>3.23</v>
      </c>
      <c r="O4657" s="48">
        <f t="shared" ca="1" si="518"/>
        <v>225375</v>
      </c>
    </row>
    <row r="4658" spans="1:15" x14ac:dyDescent="0.25">
      <c r="A4658">
        <v>4643</v>
      </c>
      <c r="B4658" s="84">
        <v>35277</v>
      </c>
      <c r="C4658" s="47">
        <v>25.25</v>
      </c>
      <c r="D4658" s="47">
        <v>26</v>
      </c>
      <c r="E4658" s="47">
        <v>25.25</v>
      </c>
      <c r="F4658" s="47">
        <v>26</v>
      </c>
      <c r="G4658" s="48">
        <v>5600</v>
      </c>
      <c r="H4658" s="47">
        <v>3.23</v>
      </c>
      <c r="I4658" s="51">
        <f t="shared" si="512"/>
        <v>0.12423076923076923</v>
      </c>
      <c r="J4658" s="51">
        <f t="shared" ca="1" si="513"/>
        <v>3.75</v>
      </c>
      <c r="K4658" s="47">
        <f t="shared" si="514"/>
        <v>3.14</v>
      </c>
      <c r="L4658" s="47">
        <f t="shared" si="515"/>
        <v>3.23</v>
      </c>
      <c r="M4658" s="47">
        <f t="shared" si="516"/>
        <v>3.14</v>
      </c>
      <c r="N4658" s="47">
        <f t="shared" si="517"/>
        <v>3.23</v>
      </c>
      <c r="O4658" s="48">
        <f t="shared" ca="1" si="518"/>
        <v>21000</v>
      </c>
    </row>
    <row r="4659" spans="1:15" x14ac:dyDescent="0.25">
      <c r="A4659">
        <v>4644</v>
      </c>
      <c r="B4659" s="84">
        <v>35276</v>
      </c>
      <c r="C4659" s="47">
        <v>25.5</v>
      </c>
      <c r="D4659" s="47">
        <v>25.5</v>
      </c>
      <c r="E4659" s="47">
        <v>25</v>
      </c>
      <c r="F4659" s="47">
        <v>25.5</v>
      </c>
      <c r="G4659" s="48">
        <v>139600</v>
      </c>
      <c r="H4659" s="47">
        <v>3.17</v>
      </c>
      <c r="I4659" s="51">
        <f t="shared" si="512"/>
        <v>0.12431372549019608</v>
      </c>
      <c r="J4659" s="51">
        <f t="shared" ca="1" si="513"/>
        <v>3.75</v>
      </c>
      <c r="K4659" s="47">
        <f t="shared" si="514"/>
        <v>3.17</v>
      </c>
      <c r="L4659" s="47">
        <f t="shared" si="515"/>
        <v>3.17</v>
      </c>
      <c r="M4659" s="47">
        <f t="shared" si="516"/>
        <v>3.11</v>
      </c>
      <c r="N4659" s="47">
        <f t="shared" si="517"/>
        <v>3.17</v>
      </c>
      <c r="O4659" s="48">
        <f t="shared" ca="1" si="518"/>
        <v>523500</v>
      </c>
    </row>
    <row r="4660" spans="1:15" x14ac:dyDescent="0.25">
      <c r="A4660">
        <v>4645</v>
      </c>
      <c r="B4660" s="84">
        <v>35275</v>
      </c>
      <c r="C4660" s="47">
        <v>25</v>
      </c>
      <c r="D4660" s="47">
        <v>25.5</v>
      </c>
      <c r="E4660" s="47">
        <v>25</v>
      </c>
      <c r="F4660" s="47">
        <v>25.5</v>
      </c>
      <c r="G4660" s="48">
        <v>13200</v>
      </c>
      <c r="H4660" s="47">
        <v>3.17</v>
      </c>
      <c r="I4660" s="51">
        <f t="shared" si="512"/>
        <v>0.12431372549019608</v>
      </c>
      <c r="J4660" s="51">
        <f t="shared" ca="1" si="513"/>
        <v>3.75</v>
      </c>
      <c r="K4660" s="47">
        <f t="shared" si="514"/>
        <v>3.11</v>
      </c>
      <c r="L4660" s="47">
        <f t="shared" si="515"/>
        <v>3.17</v>
      </c>
      <c r="M4660" s="47">
        <f t="shared" si="516"/>
        <v>3.11</v>
      </c>
      <c r="N4660" s="47">
        <f t="shared" si="517"/>
        <v>3.17</v>
      </c>
      <c r="O4660" s="48">
        <f t="shared" ca="1" si="518"/>
        <v>49500</v>
      </c>
    </row>
    <row r="4661" spans="1:15" x14ac:dyDescent="0.25">
      <c r="A4661">
        <v>4646</v>
      </c>
      <c r="B4661" s="84">
        <v>35272</v>
      </c>
      <c r="C4661" s="47">
        <v>25</v>
      </c>
      <c r="D4661" s="47">
        <v>25.25</v>
      </c>
      <c r="E4661" s="47">
        <v>25</v>
      </c>
      <c r="F4661" s="47">
        <v>25.25</v>
      </c>
      <c r="G4661" s="48">
        <v>11700</v>
      </c>
      <c r="H4661" s="47">
        <v>3.14</v>
      </c>
      <c r="I4661" s="51">
        <f t="shared" si="512"/>
        <v>0.12435643564356436</v>
      </c>
      <c r="J4661" s="51">
        <f t="shared" ca="1" si="513"/>
        <v>3.75</v>
      </c>
      <c r="K4661" s="47">
        <f t="shared" si="514"/>
        <v>3.11</v>
      </c>
      <c r="L4661" s="47">
        <f t="shared" si="515"/>
        <v>3.14</v>
      </c>
      <c r="M4661" s="47">
        <f t="shared" si="516"/>
        <v>3.11</v>
      </c>
      <c r="N4661" s="47">
        <f t="shared" si="517"/>
        <v>3.14</v>
      </c>
      <c r="O4661" s="48">
        <f t="shared" ca="1" si="518"/>
        <v>43875</v>
      </c>
    </row>
    <row r="4662" spans="1:15" x14ac:dyDescent="0.25">
      <c r="A4662">
        <v>4647</v>
      </c>
      <c r="B4662" s="84">
        <v>35271</v>
      </c>
      <c r="C4662" s="47">
        <v>25.38</v>
      </c>
      <c r="D4662" s="47">
        <v>25.75</v>
      </c>
      <c r="E4662" s="47">
        <v>25</v>
      </c>
      <c r="F4662" s="47">
        <v>25</v>
      </c>
      <c r="G4662" s="48">
        <v>33300</v>
      </c>
      <c r="H4662" s="47">
        <v>3.11</v>
      </c>
      <c r="I4662" s="51">
        <f t="shared" si="512"/>
        <v>0.1244</v>
      </c>
      <c r="J4662" s="51">
        <f t="shared" ca="1" si="513"/>
        <v>3.75</v>
      </c>
      <c r="K4662" s="47">
        <f t="shared" si="514"/>
        <v>3.16</v>
      </c>
      <c r="L4662" s="47">
        <f t="shared" si="515"/>
        <v>3.2</v>
      </c>
      <c r="M4662" s="47">
        <f t="shared" si="516"/>
        <v>3.11</v>
      </c>
      <c r="N4662" s="47">
        <f t="shared" si="517"/>
        <v>3.11</v>
      </c>
      <c r="O4662" s="48">
        <f t="shared" ca="1" si="518"/>
        <v>124875</v>
      </c>
    </row>
    <row r="4663" spans="1:15" x14ac:dyDescent="0.25">
      <c r="A4663">
        <v>4648</v>
      </c>
      <c r="B4663" s="84">
        <v>35270</v>
      </c>
      <c r="C4663" s="47">
        <v>25</v>
      </c>
      <c r="D4663" s="47">
        <v>25.5</v>
      </c>
      <c r="E4663" s="47">
        <v>24.75</v>
      </c>
      <c r="F4663" s="47">
        <v>25</v>
      </c>
      <c r="G4663" s="48">
        <v>48800</v>
      </c>
      <c r="H4663" s="47">
        <v>3.11</v>
      </c>
      <c r="I4663" s="51">
        <f t="shared" si="512"/>
        <v>0.1244</v>
      </c>
      <c r="J4663" s="51">
        <f t="shared" ca="1" si="513"/>
        <v>3.75</v>
      </c>
      <c r="K4663" s="47">
        <f t="shared" si="514"/>
        <v>3.11</v>
      </c>
      <c r="L4663" s="47">
        <f t="shared" si="515"/>
        <v>3.17</v>
      </c>
      <c r="M4663" s="47">
        <f t="shared" si="516"/>
        <v>3.08</v>
      </c>
      <c r="N4663" s="47">
        <f t="shared" si="517"/>
        <v>3.11</v>
      </c>
      <c r="O4663" s="48">
        <f t="shared" ca="1" si="518"/>
        <v>183000</v>
      </c>
    </row>
    <row r="4664" spans="1:15" x14ac:dyDescent="0.25">
      <c r="A4664">
        <v>4649</v>
      </c>
      <c r="B4664" s="84">
        <v>35269</v>
      </c>
      <c r="C4664" s="47">
        <v>26</v>
      </c>
      <c r="D4664" s="47">
        <v>26</v>
      </c>
      <c r="E4664" s="47">
        <v>25.25</v>
      </c>
      <c r="F4664" s="47">
        <v>25.38</v>
      </c>
      <c r="G4664" s="48">
        <v>379300</v>
      </c>
      <c r="H4664" s="47">
        <v>3.15</v>
      </c>
      <c r="I4664" s="51">
        <f t="shared" si="512"/>
        <v>0.12411347517730496</v>
      </c>
      <c r="J4664" s="51">
        <f t="shared" ca="1" si="513"/>
        <v>3.75</v>
      </c>
      <c r="K4664" s="47">
        <f t="shared" si="514"/>
        <v>3.23</v>
      </c>
      <c r="L4664" s="47">
        <f t="shared" si="515"/>
        <v>3.23</v>
      </c>
      <c r="M4664" s="47">
        <f t="shared" si="516"/>
        <v>3.13</v>
      </c>
      <c r="N4664" s="47">
        <f t="shared" si="517"/>
        <v>3.15</v>
      </c>
      <c r="O4664" s="48">
        <f t="shared" ca="1" si="518"/>
        <v>1422375</v>
      </c>
    </row>
    <row r="4665" spans="1:15" x14ac:dyDescent="0.25">
      <c r="A4665">
        <v>4650</v>
      </c>
      <c r="B4665" s="84">
        <v>35268</v>
      </c>
      <c r="C4665" s="47">
        <v>25.87</v>
      </c>
      <c r="D4665" s="47">
        <v>26.25</v>
      </c>
      <c r="E4665" s="47">
        <v>25.25</v>
      </c>
      <c r="F4665" s="47">
        <v>26</v>
      </c>
      <c r="G4665" s="48">
        <v>126400</v>
      </c>
      <c r="H4665" s="47">
        <v>3.23</v>
      </c>
      <c r="I4665" s="51">
        <f t="shared" si="512"/>
        <v>0.12423076923076923</v>
      </c>
      <c r="J4665" s="51">
        <f t="shared" ca="1" si="513"/>
        <v>3.75</v>
      </c>
      <c r="K4665" s="47">
        <f t="shared" si="514"/>
        <v>3.21</v>
      </c>
      <c r="L4665" s="47">
        <f t="shared" si="515"/>
        <v>3.26</v>
      </c>
      <c r="M4665" s="47">
        <f t="shared" si="516"/>
        <v>3.14</v>
      </c>
      <c r="N4665" s="47">
        <f t="shared" si="517"/>
        <v>3.23</v>
      </c>
      <c r="O4665" s="48">
        <f t="shared" ca="1" si="518"/>
        <v>474000</v>
      </c>
    </row>
    <row r="4666" spans="1:15" x14ac:dyDescent="0.25">
      <c r="A4666">
        <v>4651</v>
      </c>
      <c r="B4666" s="84">
        <v>35265</v>
      </c>
      <c r="C4666" s="47">
        <v>26.25</v>
      </c>
      <c r="D4666" s="47">
        <v>26.25</v>
      </c>
      <c r="E4666" s="47">
        <v>25.5</v>
      </c>
      <c r="F4666" s="47">
        <v>26.25</v>
      </c>
      <c r="G4666" s="48">
        <v>275700</v>
      </c>
      <c r="H4666" s="47">
        <v>3.26</v>
      </c>
      <c r="I4666" s="51">
        <f t="shared" si="512"/>
        <v>0.12419047619047618</v>
      </c>
      <c r="J4666" s="51">
        <f t="shared" ca="1" si="513"/>
        <v>3.75</v>
      </c>
      <c r="K4666" s="47">
        <f t="shared" si="514"/>
        <v>3.26</v>
      </c>
      <c r="L4666" s="47">
        <f t="shared" si="515"/>
        <v>3.26</v>
      </c>
      <c r="M4666" s="47">
        <f t="shared" si="516"/>
        <v>3.17</v>
      </c>
      <c r="N4666" s="47">
        <f t="shared" si="517"/>
        <v>3.26</v>
      </c>
      <c r="O4666" s="48">
        <f t="shared" ca="1" si="518"/>
        <v>1033875</v>
      </c>
    </row>
    <row r="4667" spans="1:15" x14ac:dyDescent="0.25">
      <c r="A4667">
        <v>4652</v>
      </c>
      <c r="B4667" s="84">
        <v>35264</v>
      </c>
      <c r="C4667" s="47">
        <v>25.5</v>
      </c>
      <c r="D4667" s="47">
        <v>26</v>
      </c>
      <c r="E4667" s="47">
        <v>25.38</v>
      </c>
      <c r="F4667" s="47">
        <v>25.5</v>
      </c>
      <c r="G4667" s="48">
        <v>345200</v>
      </c>
      <c r="H4667" s="47">
        <v>3.17</v>
      </c>
      <c r="I4667" s="51">
        <f t="shared" si="512"/>
        <v>0.12431372549019608</v>
      </c>
      <c r="J4667" s="51">
        <f t="shared" ca="1" si="513"/>
        <v>3.75</v>
      </c>
      <c r="K4667" s="47">
        <f t="shared" si="514"/>
        <v>3.17</v>
      </c>
      <c r="L4667" s="47">
        <f t="shared" si="515"/>
        <v>3.23</v>
      </c>
      <c r="M4667" s="47">
        <f t="shared" si="516"/>
        <v>3.16</v>
      </c>
      <c r="N4667" s="47">
        <f t="shared" si="517"/>
        <v>3.17</v>
      </c>
      <c r="O4667" s="48">
        <f t="shared" ca="1" si="518"/>
        <v>1294500</v>
      </c>
    </row>
    <row r="4668" spans="1:15" x14ac:dyDescent="0.25">
      <c r="A4668">
        <v>4653</v>
      </c>
      <c r="B4668" s="84">
        <v>35263</v>
      </c>
      <c r="C4668" s="47">
        <v>26.25</v>
      </c>
      <c r="D4668" s="47">
        <v>26.25</v>
      </c>
      <c r="E4668" s="47">
        <v>26</v>
      </c>
      <c r="F4668" s="47">
        <v>26.13</v>
      </c>
      <c r="G4668" s="48">
        <v>24400</v>
      </c>
      <c r="H4668" s="47">
        <v>3.25</v>
      </c>
      <c r="I4668" s="51">
        <f t="shared" si="512"/>
        <v>0.12437810945273632</v>
      </c>
      <c r="J4668" s="51">
        <f t="shared" ca="1" si="513"/>
        <v>3.75</v>
      </c>
      <c r="K4668" s="47">
        <f t="shared" si="514"/>
        <v>3.26</v>
      </c>
      <c r="L4668" s="47">
        <f t="shared" si="515"/>
        <v>3.26</v>
      </c>
      <c r="M4668" s="47">
        <f t="shared" si="516"/>
        <v>3.23</v>
      </c>
      <c r="N4668" s="47">
        <f t="shared" si="517"/>
        <v>3.25</v>
      </c>
      <c r="O4668" s="48">
        <f t="shared" ca="1" si="518"/>
        <v>91500</v>
      </c>
    </row>
    <row r="4669" spans="1:15" x14ac:dyDescent="0.25">
      <c r="A4669">
        <v>4654</v>
      </c>
      <c r="B4669" s="84">
        <v>35262</v>
      </c>
      <c r="C4669" s="47">
        <v>25.75</v>
      </c>
      <c r="D4669" s="47">
        <v>26.25</v>
      </c>
      <c r="E4669" s="47">
        <v>25.25</v>
      </c>
      <c r="F4669" s="47">
        <v>26.25</v>
      </c>
      <c r="G4669" s="48">
        <v>520500</v>
      </c>
      <c r="H4669" s="47">
        <v>3.26</v>
      </c>
      <c r="I4669" s="51">
        <f t="shared" si="512"/>
        <v>0.12419047619047618</v>
      </c>
      <c r="J4669" s="51">
        <f t="shared" ca="1" si="513"/>
        <v>3.75</v>
      </c>
      <c r="K4669" s="47">
        <f t="shared" si="514"/>
        <v>3.2</v>
      </c>
      <c r="L4669" s="47">
        <f t="shared" si="515"/>
        <v>3.26</v>
      </c>
      <c r="M4669" s="47">
        <f t="shared" si="516"/>
        <v>3.14</v>
      </c>
      <c r="N4669" s="47">
        <f t="shared" si="517"/>
        <v>3.26</v>
      </c>
      <c r="O4669" s="48">
        <f t="shared" ca="1" si="518"/>
        <v>1951875</v>
      </c>
    </row>
    <row r="4670" spans="1:15" x14ac:dyDescent="0.25">
      <c r="A4670">
        <v>4655</v>
      </c>
      <c r="B4670" s="84">
        <v>35261</v>
      </c>
      <c r="C4670" s="47">
        <v>26.25</v>
      </c>
      <c r="D4670" s="47">
        <v>26.25</v>
      </c>
      <c r="E4670" s="47">
        <v>25.5</v>
      </c>
      <c r="F4670" s="47">
        <v>25.5</v>
      </c>
      <c r="G4670" s="48">
        <v>261600</v>
      </c>
      <c r="H4670" s="47">
        <v>3.17</v>
      </c>
      <c r="I4670" s="51">
        <f t="shared" si="512"/>
        <v>0.12431372549019608</v>
      </c>
      <c r="J4670" s="51">
        <f t="shared" ca="1" si="513"/>
        <v>3.75</v>
      </c>
      <c r="K4670" s="47">
        <f t="shared" si="514"/>
        <v>3.26</v>
      </c>
      <c r="L4670" s="47">
        <f t="shared" si="515"/>
        <v>3.26</v>
      </c>
      <c r="M4670" s="47">
        <f t="shared" si="516"/>
        <v>3.17</v>
      </c>
      <c r="N4670" s="47">
        <f t="shared" si="517"/>
        <v>3.17</v>
      </c>
      <c r="O4670" s="48">
        <f t="shared" ca="1" si="518"/>
        <v>981000</v>
      </c>
    </row>
    <row r="4671" spans="1:15" x14ac:dyDescent="0.25">
      <c r="A4671">
        <v>4656</v>
      </c>
      <c r="B4671" s="84">
        <v>35258</v>
      </c>
      <c r="C4671" s="47">
        <v>25.75</v>
      </c>
      <c r="D4671" s="47">
        <v>26.25</v>
      </c>
      <c r="E4671" s="47">
        <v>25.75</v>
      </c>
      <c r="F4671" s="47">
        <v>26.25</v>
      </c>
      <c r="G4671" s="48">
        <v>68400</v>
      </c>
      <c r="H4671" s="47">
        <v>3.26</v>
      </c>
      <c r="I4671" s="51">
        <f t="shared" si="512"/>
        <v>0.12419047619047618</v>
      </c>
      <c r="J4671" s="51">
        <f t="shared" ca="1" si="513"/>
        <v>3.75</v>
      </c>
      <c r="K4671" s="47">
        <f t="shared" si="514"/>
        <v>3.2</v>
      </c>
      <c r="L4671" s="47">
        <f t="shared" si="515"/>
        <v>3.26</v>
      </c>
      <c r="M4671" s="47">
        <f t="shared" si="516"/>
        <v>3.2</v>
      </c>
      <c r="N4671" s="47">
        <f t="shared" si="517"/>
        <v>3.26</v>
      </c>
      <c r="O4671" s="48">
        <f t="shared" ca="1" si="518"/>
        <v>256500</v>
      </c>
    </row>
    <row r="4672" spans="1:15" x14ac:dyDescent="0.25">
      <c r="A4672">
        <v>4657</v>
      </c>
      <c r="B4672" s="84">
        <v>35257</v>
      </c>
      <c r="C4672" s="47">
        <v>25.25</v>
      </c>
      <c r="D4672" s="47">
        <v>26.25</v>
      </c>
      <c r="E4672" s="47">
        <v>25.25</v>
      </c>
      <c r="F4672" s="47">
        <v>25.75</v>
      </c>
      <c r="G4672" s="48">
        <v>84100</v>
      </c>
      <c r="H4672" s="47">
        <v>3.2</v>
      </c>
      <c r="I4672" s="51">
        <f t="shared" si="512"/>
        <v>0.12427184466019418</v>
      </c>
      <c r="J4672" s="51">
        <f t="shared" ca="1" si="513"/>
        <v>3.75</v>
      </c>
      <c r="K4672" s="47">
        <f t="shared" si="514"/>
        <v>3.14</v>
      </c>
      <c r="L4672" s="47">
        <f t="shared" si="515"/>
        <v>3.26</v>
      </c>
      <c r="M4672" s="47">
        <f t="shared" si="516"/>
        <v>3.14</v>
      </c>
      <c r="N4672" s="47">
        <f t="shared" si="517"/>
        <v>3.2</v>
      </c>
      <c r="O4672" s="48">
        <f t="shared" ca="1" si="518"/>
        <v>315375</v>
      </c>
    </row>
    <row r="4673" spans="1:15" x14ac:dyDescent="0.25">
      <c r="A4673">
        <v>4658</v>
      </c>
      <c r="B4673" s="84">
        <v>35256</v>
      </c>
      <c r="C4673" s="47">
        <v>25.75</v>
      </c>
      <c r="D4673" s="47">
        <v>26.25</v>
      </c>
      <c r="E4673" s="47">
        <v>25.38</v>
      </c>
      <c r="F4673" s="47">
        <v>25.38</v>
      </c>
      <c r="G4673" s="48">
        <v>138000</v>
      </c>
      <c r="H4673" s="47">
        <v>3.15</v>
      </c>
      <c r="I4673" s="51">
        <f t="shared" si="512"/>
        <v>0.12411347517730496</v>
      </c>
      <c r="J4673" s="51">
        <f t="shared" ca="1" si="513"/>
        <v>3.75</v>
      </c>
      <c r="K4673" s="47">
        <f t="shared" si="514"/>
        <v>3.2</v>
      </c>
      <c r="L4673" s="47">
        <f t="shared" si="515"/>
        <v>3.26</v>
      </c>
      <c r="M4673" s="47">
        <f t="shared" si="516"/>
        <v>3.15</v>
      </c>
      <c r="N4673" s="47">
        <f t="shared" si="517"/>
        <v>3.15</v>
      </c>
      <c r="O4673" s="48">
        <f t="shared" ca="1" si="518"/>
        <v>517500</v>
      </c>
    </row>
    <row r="4674" spans="1:15" x14ac:dyDescent="0.25">
      <c r="A4674">
        <v>4659</v>
      </c>
      <c r="B4674" s="84">
        <v>35255</v>
      </c>
      <c r="C4674" s="47">
        <v>25.25</v>
      </c>
      <c r="D4674" s="47">
        <v>26.25</v>
      </c>
      <c r="E4674" s="47">
        <v>25.25</v>
      </c>
      <c r="F4674" s="47">
        <v>26.25</v>
      </c>
      <c r="G4674" s="48">
        <v>62400</v>
      </c>
      <c r="H4674" s="47">
        <v>3.26</v>
      </c>
      <c r="I4674" s="51">
        <f t="shared" si="512"/>
        <v>0.12419047619047618</v>
      </c>
      <c r="J4674" s="51">
        <f t="shared" ca="1" si="513"/>
        <v>3.75</v>
      </c>
      <c r="K4674" s="47">
        <f t="shared" si="514"/>
        <v>3.14</v>
      </c>
      <c r="L4674" s="47">
        <f t="shared" si="515"/>
        <v>3.26</v>
      </c>
      <c r="M4674" s="47">
        <f t="shared" si="516"/>
        <v>3.14</v>
      </c>
      <c r="N4674" s="47">
        <f t="shared" si="517"/>
        <v>3.26</v>
      </c>
      <c r="O4674" s="48">
        <f t="shared" ca="1" si="518"/>
        <v>234000</v>
      </c>
    </row>
    <row r="4675" spans="1:15" x14ac:dyDescent="0.25">
      <c r="A4675">
        <v>4660</v>
      </c>
      <c r="B4675" s="84">
        <v>35254</v>
      </c>
      <c r="C4675" s="47">
        <v>25.25</v>
      </c>
      <c r="D4675" s="47">
        <v>26.13</v>
      </c>
      <c r="E4675" s="47">
        <v>25.25</v>
      </c>
      <c r="F4675" s="47">
        <v>25.75</v>
      </c>
      <c r="G4675" s="48">
        <v>284000</v>
      </c>
      <c r="H4675" s="47">
        <v>3.2</v>
      </c>
      <c r="I4675" s="51">
        <f t="shared" si="512"/>
        <v>0.12427184466019418</v>
      </c>
      <c r="J4675" s="51">
        <f t="shared" ca="1" si="513"/>
        <v>3.75</v>
      </c>
      <c r="K4675" s="47">
        <f t="shared" si="514"/>
        <v>3.14</v>
      </c>
      <c r="L4675" s="47">
        <f t="shared" si="515"/>
        <v>3.25</v>
      </c>
      <c r="M4675" s="47">
        <f t="shared" si="516"/>
        <v>3.14</v>
      </c>
      <c r="N4675" s="47">
        <f t="shared" si="517"/>
        <v>3.2</v>
      </c>
      <c r="O4675" s="48">
        <f t="shared" ca="1" si="518"/>
        <v>1065000</v>
      </c>
    </row>
    <row r="4676" spans="1:15" x14ac:dyDescent="0.25">
      <c r="A4676">
        <v>4661</v>
      </c>
      <c r="B4676" s="84">
        <v>35251</v>
      </c>
      <c r="C4676" s="47">
        <v>26.75</v>
      </c>
      <c r="D4676" s="47">
        <v>26.75</v>
      </c>
      <c r="E4676" s="47">
        <v>26.25</v>
      </c>
      <c r="F4676" s="47">
        <v>26.25</v>
      </c>
      <c r="G4676" s="48">
        <v>44000</v>
      </c>
      <c r="H4676" s="47">
        <v>3.26</v>
      </c>
      <c r="I4676" s="51">
        <f t="shared" si="512"/>
        <v>0.12419047619047618</v>
      </c>
      <c r="J4676" s="51">
        <f t="shared" ca="1" si="513"/>
        <v>3.75</v>
      </c>
      <c r="K4676" s="47">
        <f t="shared" si="514"/>
        <v>3.32</v>
      </c>
      <c r="L4676" s="47">
        <f t="shared" si="515"/>
        <v>3.32</v>
      </c>
      <c r="M4676" s="47">
        <f t="shared" si="516"/>
        <v>3.26</v>
      </c>
      <c r="N4676" s="47">
        <f t="shared" si="517"/>
        <v>3.26</v>
      </c>
      <c r="O4676" s="48">
        <f t="shared" ca="1" si="518"/>
        <v>165000</v>
      </c>
    </row>
    <row r="4677" spans="1:15" x14ac:dyDescent="0.25">
      <c r="A4677">
        <v>4662</v>
      </c>
      <c r="B4677" s="84">
        <v>35249</v>
      </c>
      <c r="C4677" s="47">
        <v>27.25</v>
      </c>
      <c r="D4677" s="47">
        <v>27.25</v>
      </c>
      <c r="E4677" s="47">
        <v>26.75</v>
      </c>
      <c r="F4677" s="47">
        <v>27</v>
      </c>
      <c r="G4677" s="48">
        <v>67700</v>
      </c>
      <c r="H4677" s="47">
        <v>3.35</v>
      </c>
      <c r="I4677" s="51">
        <f t="shared" si="512"/>
        <v>0.12407407407407407</v>
      </c>
      <c r="J4677" s="51">
        <f t="shared" ca="1" si="513"/>
        <v>3.75</v>
      </c>
      <c r="K4677" s="47">
        <f t="shared" si="514"/>
        <v>3.38</v>
      </c>
      <c r="L4677" s="47">
        <f t="shared" si="515"/>
        <v>3.38</v>
      </c>
      <c r="M4677" s="47">
        <f t="shared" si="516"/>
        <v>3.32</v>
      </c>
      <c r="N4677" s="47">
        <f t="shared" si="517"/>
        <v>3.35</v>
      </c>
      <c r="O4677" s="48">
        <f t="shared" ca="1" si="518"/>
        <v>253875</v>
      </c>
    </row>
    <row r="4678" spans="1:15" x14ac:dyDescent="0.25">
      <c r="A4678">
        <v>4663</v>
      </c>
      <c r="B4678" s="84">
        <v>35248</v>
      </c>
      <c r="C4678" s="47">
        <v>26.88</v>
      </c>
      <c r="D4678" s="47">
        <v>27.25</v>
      </c>
      <c r="E4678" s="47">
        <v>26.75</v>
      </c>
      <c r="F4678" s="47">
        <v>27.25</v>
      </c>
      <c r="G4678" s="48">
        <v>62900</v>
      </c>
      <c r="H4678" s="47">
        <v>3.39</v>
      </c>
      <c r="I4678" s="51">
        <f t="shared" si="512"/>
        <v>0.12440366972477064</v>
      </c>
      <c r="J4678" s="51">
        <f t="shared" ca="1" si="513"/>
        <v>3.75</v>
      </c>
      <c r="K4678" s="47">
        <f t="shared" si="514"/>
        <v>3.34</v>
      </c>
      <c r="L4678" s="47">
        <f t="shared" si="515"/>
        <v>3.39</v>
      </c>
      <c r="M4678" s="47">
        <f t="shared" si="516"/>
        <v>3.33</v>
      </c>
      <c r="N4678" s="47">
        <f t="shared" si="517"/>
        <v>3.39</v>
      </c>
      <c r="O4678" s="48">
        <f t="shared" ca="1" si="518"/>
        <v>235875</v>
      </c>
    </row>
    <row r="4679" spans="1:15" x14ac:dyDescent="0.25">
      <c r="A4679">
        <v>4664</v>
      </c>
      <c r="B4679" s="84">
        <v>35247</v>
      </c>
      <c r="C4679" s="47">
        <v>26.75</v>
      </c>
      <c r="D4679" s="47">
        <v>27.25</v>
      </c>
      <c r="E4679" s="47">
        <v>26.75</v>
      </c>
      <c r="F4679" s="47">
        <v>26.75</v>
      </c>
      <c r="G4679" s="48">
        <v>157600</v>
      </c>
      <c r="H4679" s="47">
        <v>3.32</v>
      </c>
      <c r="I4679" s="51">
        <f t="shared" si="512"/>
        <v>0.12411214953271027</v>
      </c>
      <c r="J4679" s="51">
        <f t="shared" ca="1" si="513"/>
        <v>3.75</v>
      </c>
      <c r="K4679" s="47">
        <f t="shared" si="514"/>
        <v>3.32</v>
      </c>
      <c r="L4679" s="47">
        <f t="shared" si="515"/>
        <v>3.38</v>
      </c>
      <c r="M4679" s="47">
        <f t="shared" si="516"/>
        <v>3.32</v>
      </c>
      <c r="N4679" s="47">
        <f t="shared" si="517"/>
        <v>3.32</v>
      </c>
      <c r="O4679" s="48">
        <f t="shared" ca="1" si="518"/>
        <v>591000</v>
      </c>
    </row>
    <row r="4680" spans="1:15" x14ac:dyDescent="0.25">
      <c r="A4680">
        <v>4665</v>
      </c>
      <c r="B4680" s="84">
        <v>35244</v>
      </c>
      <c r="C4680" s="47">
        <v>28.25</v>
      </c>
      <c r="D4680" s="47">
        <v>28.5</v>
      </c>
      <c r="E4680" s="47">
        <v>26.75</v>
      </c>
      <c r="F4680" s="47">
        <v>26.75</v>
      </c>
      <c r="G4680" s="48">
        <v>125300</v>
      </c>
      <c r="H4680" s="47">
        <v>3.32</v>
      </c>
      <c r="I4680" s="51">
        <f t="shared" si="512"/>
        <v>0.12411214953271027</v>
      </c>
      <c r="J4680" s="51">
        <f t="shared" ca="1" si="513"/>
        <v>3.75</v>
      </c>
      <c r="K4680" s="47">
        <f t="shared" si="514"/>
        <v>3.51</v>
      </c>
      <c r="L4680" s="47">
        <f t="shared" si="515"/>
        <v>3.54</v>
      </c>
      <c r="M4680" s="47">
        <f t="shared" si="516"/>
        <v>3.32</v>
      </c>
      <c r="N4680" s="47">
        <f t="shared" si="517"/>
        <v>3.32</v>
      </c>
      <c r="O4680" s="48">
        <f t="shared" ca="1" si="518"/>
        <v>469875</v>
      </c>
    </row>
    <row r="4681" spans="1:15" x14ac:dyDescent="0.25">
      <c r="A4681">
        <v>4666</v>
      </c>
      <c r="B4681" s="84">
        <v>35243</v>
      </c>
      <c r="C4681" s="47">
        <v>28</v>
      </c>
      <c r="D4681" s="47">
        <v>28.75</v>
      </c>
      <c r="E4681" s="47">
        <v>28</v>
      </c>
      <c r="F4681" s="47">
        <v>28</v>
      </c>
      <c r="G4681" s="48">
        <v>55700</v>
      </c>
      <c r="H4681" s="47">
        <v>3.48</v>
      </c>
      <c r="I4681" s="51">
        <f t="shared" si="512"/>
        <v>0.12428571428571429</v>
      </c>
      <c r="J4681" s="51">
        <f t="shared" ca="1" si="513"/>
        <v>3.75</v>
      </c>
      <c r="K4681" s="47">
        <f t="shared" si="514"/>
        <v>3.48</v>
      </c>
      <c r="L4681" s="47">
        <f t="shared" si="515"/>
        <v>3.57</v>
      </c>
      <c r="M4681" s="47">
        <f t="shared" si="516"/>
        <v>3.48</v>
      </c>
      <c r="N4681" s="47">
        <f t="shared" si="517"/>
        <v>3.48</v>
      </c>
      <c r="O4681" s="48">
        <f t="shared" ca="1" si="518"/>
        <v>208875</v>
      </c>
    </row>
    <row r="4682" spans="1:15" x14ac:dyDescent="0.25">
      <c r="A4682">
        <v>4667</v>
      </c>
      <c r="B4682" s="84">
        <v>35242</v>
      </c>
      <c r="C4682" s="47">
        <v>28.63</v>
      </c>
      <c r="D4682" s="47">
        <v>29</v>
      </c>
      <c r="E4682" s="47">
        <v>28.25</v>
      </c>
      <c r="F4682" s="47">
        <v>28.63</v>
      </c>
      <c r="G4682" s="48">
        <v>61700</v>
      </c>
      <c r="H4682" s="47">
        <v>3.56</v>
      </c>
      <c r="I4682" s="51">
        <f t="shared" si="512"/>
        <v>0.12434509256025149</v>
      </c>
      <c r="J4682" s="51">
        <f t="shared" ca="1" si="513"/>
        <v>3.75</v>
      </c>
      <c r="K4682" s="47">
        <f t="shared" si="514"/>
        <v>3.56</v>
      </c>
      <c r="L4682" s="47">
        <f t="shared" si="515"/>
        <v>3.61</v>
      </c>
      <c r="M4682" s="47">
        <f t="shared" si="516"/>
        <v>3.51</v>
      </c>
      <c r="N4682" s="47">
        <f t="shared" si="517"/>
        <v>3.56</v>
      </c>
      <c r="O4682" s="48">
        <f t="shared" ca="1" si="518"/>
        <v>231375</v>
      </c>
    </row>
    <row r="4683" spans="1:15" x14ac:dyDescent="0.25">
      <c r="A4683">
        <v>4668</v>
      </c>
      <c r="B4683" s="84">
        <v>35241</v>
      </c>
      <c r="C4683" s="47">
        <v>28.5</v>
      </c>
      <c r="D4683" s="47">
        <v>29</v>
      </c>
      <c r="E4683" s="47">
        <v>28.25</v>
      </c>
      <c r="F4683" s="47">
        <v>28.88</v>
      </c>
      <c r="G4683" s="48">
        <v>101700</v>
      </c>
      <c r="H4683" s="47">
        <v>3.59</v>
      </c>
      <c r="I4683" s="51">
        <f t="shared" si="512"/>
        <v>0.12430747922437672</v>
      </c>
      <c r="J4683" s="51">
        <f t="shared" ca="1" si="513"/>
        <v>3.75</v>
      </c>
      <c r="K4683" s="47">
        <f t="shared" si="514"/>
        <v>3.54</v>
      </c>
      <c r="L4683" s="47">
        <f t="shared" si="515"/>
        <v>3.6</v>
      </c>
      <c r="M4683" s="47">
        <f t="shared" si="516"/>
        <v>3.51</v>
      </c>
      <c r="N4683" s="47">
        <f t="shared" si="517"/>
        <v>3.59</v>
      </c>
      <c r="O4683" s="48">
        <f t="shared" ca="1" si="518"/>
        <v>381375</v>
      </c>
    </row>
    <row r="4684" spans="1:15" x14ac:dyDescent="0.25">
      <c r="A4684">
        <v>4669</v>
      </c>
      <c r="B4684" s="84">
        <v>35240</v>
      </c>
      <c r="C4684" s="47">
        <v>28.5</v>
      </c>
      <c r="D4684" s="47">
        <v>29</v>
      </c>
      <c r="E4684" s="47">
        <v>28.25</v>
      </c>
      <c r="F4684" s="47">
        <v>28.5</v>
      </c>
      <c r="G4684" s="48">
        <v>139600</v>
      </c>
      <c r="H4684" s="47">
        <v>3.54</v>
      </c>
      <c r="I4684" s="51">
        <f t="shared" si="512"/>
        <v>0.12421052631578948</v>
      </c>
      <c r="J4684" s="51">
        <f t="shared" ca="1" si="513"/>
        <v>3.75</v>
      </c>
      <c r="K4684" s="47">
        <f t="shared" si="514"/>
        <v>3.54</v>
      </c>
      <c r="L4684" s="47">
        <f t="shared" si="515"/>
        <v>3.6</v>
      </c>
      <c r="M4684" s="47">
        <f t="shared" si="516"/>
        <v>3.51</v>
      </c>
      <c r="N4684" s="47">
        <f t="shared" si="517"/>
        <v>3.54</v>
      </c>
      <c r="O4684" s="48">
        <f t="shared" ca="1" si="518"/>
        <v>523500</v>
      </c>
    </row>
    <row r="4685" spans="1:15" x14ac:dyDescent="0.25">
      <c r="A4685">
        <v>4670</v>
      </c>
      <c r="B4685" s="84">
        <v>35237</v>
      </c>
      <c r="C4685" s="47">
        <v>28.5</v>
      </c>
      <c r="D4685" s="47">
        <v>28.5</v>
      </c>
      <c r="E4685" s="47">
        <v>28</v>
      </c>
      <c r="F4685" s="47">
        <v>28.5</v>
      </c>
      <c r="G4685" s="48">
        <v>39300</v>
      </c>
      <c r="H4685" s="47">
        <v>3.54</v>
      </c>
      <c r="I4685" s="51">
        <f t="shared" si="512"/>
        <v>0.12421052631578948</v>
      </c>
      <c r="J4685" s="51">
        <f t="shared" ca="1" si="513"/>
        <v>3.75</v>
      </c>
      <c r="K4685" s="47">
        <f t="shared" si="514"/>
        <v>3.54</v>
      </c>
      <c r="L4685" s="47">
        <f t="shared" si="515"/>
        <v>3.54</v>
      </c>
      <c r="M4685" s="47">
        <f t="shared" si="516"/>
        <v>3.48</v>
      </c>
      <c r="N4685" s="47">
        <f t="shared" si="517"/>
        <v>3.54</v>
      </c>
      <c r="O4685" s="48">
        <f t="shared" ca="1" si="518"/>
        <v>147375</v>
      </c>
    </row>
    <row r="4686" spans="1:15" x14ac:dyDescent="0.25">
      <c r="A4686">
        <v>4671</v>
      </c>
      <c r="B4686" s="84">
        <v>35236</v>
      </c>
      <c r="C4686" s="47">
        <v>28.5</v>
      </c>
      <c r="D4686" s="47">
        <v>29</v>
      </c>
      <c r="E4686" s="47">
        <v>28.25</v>
      </c>
      <c r="F4686" s="47">
        <v>28.25</v>
      </c>
      <c r="G4686" s="48">
        <v>68400</v>
      </c>
      <c r="H4686" s="47">
        <v>3.51</v>
      </c>
      <c r="I4686" s="51">
        <f t="shared" si="512"/>
        <v>0.12424778761061946</v>
      </c>
      <c r="J4686" s="51">
        <f t="shared" ca="1" si="513"/>
        <v>3.75</v>
      </c>
      <c r="K4686" s="47">
        <f t="shared" si="514"/>
        <v>3.54</v>
      </c>
      <c r="L4686" s="47">
        <f t="shared" si="515"/>
        <v>3.6</v>
      </c>
      <c r="M4686" s="47">
        <f t="shared" si="516"/>
        <v>3.51</v>
      </c>
      <c r="N4686" s="47">
        <f t="shared" si="517"/>
        <v>3.51</v>
      </c>
      <c r="O4686" s="48">
        <f t="shared" ca="1" si="518"/>
        <v>256500</v>
      </c>
    </row>
    <row r="4687" spans="1:15" x14ac:dyDescent="0.25">
      <c r="A4687">
        <v>4672</v>
      </c>
      <c r="B4687" s="84">
        <v>35235</v>
      </c>
      <c r="C4687" s="47">
        <v>29</v>
      </c>
      <c r="D4687" s="47">
        <v>29</v>
      </c>
      <c r="E4687" s="47">
        <v>28.5</v>
      </c>
      <c r="F4687" s="47">
        <v>28.75</v>
      </c>
      <c r="G4687" s="48">
        <v>229200</v>
      </c>
      <c r="H4687" s="47">
        <v>3.57</v>
      </c>
      <c r="I4687" s="51">
        <f t="shared" si="512"/>
        <v>0.12417391304347826</v>
      </c>
      <c r="J4687" s="51">
        <f t="shared" ca="1" si="513"/>
        <v>3.75</v>
      </c>
      <c r="K4687" s="47">
        <f t="shared" si="514"/>
        <v>3.6</v>
      </c>
      <c r="L4687" s="47">
        <f t="shared" si="515"/>
        <v>3.6</v>
      </c>
      <c r="M4687" s="47">
        <f t="shared" si="516"/>
        <v>3.54</v>
      </c>
      <c r="N4687" s="47">
        <f t="shared" si="517"/>
        <v>3.57</v>
      </c>
      <c r="O4687" s="48">
        <f t="shared" ca="1" si="518"/>
        <v>859500</v>
      </c>
    </row>
    <row r="4688" spans="1:15" x14ac:dyDescent="0.25">
      <c r="A4688">
        <v>4673</v>
      </c>
      <c r="B4688" s="84">
        <v>35234</v>
      </c>
      <c r="C4688" s="47">
        <v>29</v>
      </c>
      <c r="D4688" s="47">
        <v>29.25</v>
      </c>
      <c r="E4688" s="47">
        <v>28.75</v>
      </c>
      <c r="F4688" s="47">
        <v>29.25</v>
      </c>
      <c r="G4688" s="48">
        <v>110100</v>
      </c>
      <c r="H4688" s="47">
        <v>3.63</v>
      </c>
      <c r="I4688" s="51">
        <f t="shared" si="512"/>
        <v>0.12410256410256409</v>
      </c>
      <c r="J4688" s="51">
        <f t="shared" ca="1" si="513"/>
        <v>3.75</v>
      </c>
      <c r="K4688" s="47">
        <f t="shared" si="514"/>
        <v>3.6</v>
      </c>
      <c r="L4688" s="47">
        <f t="shared" si="515"/>
        <v>3.63</v>
      </c>
      <c r="M4688" s="47">
        <f t="shared" si="516"/>
        <v>3.57</v>
      </c>
      <c r="N4688" s="47">
        <f t="shared" si="517"/>
        <v>3.63</v>
      </c>
      <c r="O4688" s="48">
        <f t="shared" ca="1" si="518"/>
        <v>412875</v>
      </c>
    </row>
    <row r="4689" spans="1:15" x14ac:dyDescent="0.25">
      <c r="A4689">
        <v>4674</v>
      </c>
      <c r="B4689" s="84">
        <v>35233</v>
      </c>
      <c r="C4689" s="47">
        <v>28.5</v>
      </c>
      <c r="D4689" s="47">
        <v>29.5</v>
      </c>
      <c r="E4689" s="47">
        <v>28.5</v>
      </c>
      <c r="F4689" s="47">
        <v>28.75</v>
      </c>
      <c r="G4689" s="48">
        <v>300400</v>
      </c>
      <c r="H4689" s="47">
        <v>3.57</v>
      </c>
      <c r="I4689" s="51">
        <f t="shared" ref="I4689:I4752" si="519">H4689/F4689</f>
        <v>0.12417391304347826</v>
      </c>
      <c r="J4689" s="51">
        <f t="shared" ref="J4689:J4752" ca="1" si="520">INDEX(OFFSET($T$15,0,0,$S$13+1,1),MATCH(B4689,OFFSET($Q$15,0,0,$S$13+1,1),-1))</f>
        <v>3.75</v>
      </c>
      <c r="K4689" s="47">
        <f t="shared" ref="K4689:K4752" si="521">ROUND($I4689*C4689,2)</f>
        <v>3.54</v>
      </c>
      <c r="L4689" s="47">
        <f t="shared" ref="L4689:L4752" si="522">ROUND($I4689*D4689,2)</f>
        <v>3.66</v>
      </c>
      <c r="M4689" s="47">
        <f t="shared" ref="M4689:M4752" si="523">ROUND($I4689*E4689,2)</f>
        <v>3.54</v>
      </c>
      <c r="N4689" s="47">
        <f t="shared" ref="N4689:N4752" si="524">ROUND($I4689*F4689,2)</f>
        <v>3.57</v>
      </c>
      <c r="O4689" s="48">
        <f t="shared" ref="O4689:O4752" ca="1" si="525">G4689*J4689</f>
        <v>1126500</v>
      </c>
    </row>
    <row r="4690" spans="1:15" x14ac:dyDescent="0.25">
      <c r="A4690">
        <v>4675</v>
      </c>
      <c r="B4690" s="84">
        <v>35230</v>
      </c>
      <c r="C4690" s="47">
        <v>28.5</v>
      </c>
      <c r="D4690" s="47">
        <v>29.25</v>
      </c>
      <c r="E4690" s="47">
        <v>28.5</v>
      </c>
      <c r="F4690" s="47">
        <v>29.25</v>
      </c>
      <c r="G4690" s="48">
        <v>20900</v>
      </c>
      <c r="H4690" s="47">
        <v>3.63</v>
      </c>
      <c r="I4690" s="51">
        <f t="shared" si="519"/>
        <v>0.12410256410256409</v>
      </c>
      <c r="J4690" s="51">
        <f t="shared" ca="1" si="520"/>
        <v>3.75</v>
      </c>
      <c r="K4690" s="47">
        <f t="shared" si="521"/>
        <v>3.54</v>
      </c>
      <c r="L4690" s="47">
        <f t="shared" si="522"/>
        <v>3.63</v>
      </c>
      <c r="M4690" s="47">
        <f t="shared" si="523"/>
        <v>3.54</v>
      </c>
      <c r="N4690" s="47">
        <f t="shared" si="524"/>
        <v>3.63</v>
      </c>
      <c r="O4690" s="48">
        <f t="shared" ca="1" si="525"/>
        <v>78375</v>
      </c>
    </row>
    <row r="4691" spans="1:15" x14ac:dyDescent="0.25">
      <c r="A4691">
        <v>4676</v>
      </c>
      <c r="B4691" s="84">
        <v>35229</v>
      </c>
      <c r="C4691" s="47">
        <v>28.5</v>
      </c>
      <c r="D4691" s="47">
        <v>28.75</v>
      </c>
      <c r="E4691" s="47">
        <v>28.5</v>
      </c>
      <c r="F4691" s="47">
        <v>28.75</v>
      </c>
      <c r="G4691" s="48">
        <v>54100</v>
      </c>
      <c r="H4691" s="47">
        <v>3.57</v>
      </c>
      <c r="I4691" s="51">
        <f t="shared" si="519"/>
        <v>0.12417391304347826</v>
      </c>
      <c r="J4691" s="51">
        <f t="shared" ca="1" si="520"/>
        <v>3.75</v>
      </c>
      <c r="K4691" s="47">
        <f t="shared" si="521"/>
        <v>3.54</v>
      </c>
      <c r="L4691" s="47">
        <f t="shared" si="522"/>
        <v>3.57</v>
      </c>
      <c r="M4691" s="47">
        <f t="shared" si="523"/>
        <v>3.54</v>
      </c>
      <c r="N4691" s="47">
        <f t="shared" si="524"/>
        <v>3.57</v>
      </c>
      <c r="O4691" s="48">
        <f t="shared" ca="1" si="525"/>
        <v>202875</v>
      </c>
    </row>
    <row r="4692" spans="1:15" x14ac:dyDescent="0.25">
      <c r="A4692">
        <v>4677</v>
      </c>
      <c r="B4692" s="84">
        <v>35228</v>
      </c>
      <c r="C4692" s="47">
        <v>28.5</v>
      </c>
      <c r="D4692" s="47">
        <v>28.5</v>
      </c>
      <c r="E4692" s="47">
        <v>28.5</v>
      </c>
      <c r="F4692" s="47">
        <v>28.5</v>
      </c>
      <c r="G4692" s="48">
        <v>5600</v>
      </c>
      <c r="H4692" s="47">
        <v>3.54</v>
      </c>
      <c r="I4692" s="51">
        <f t="shared" si="519"/>
        <v>0.12421052631578948</v>
      </c>
      <c r="J4692" s="51">
        <f t="shared" ca="1" si="520"/>
        <v>3.75</v>
      </c>
      <c r="K4692" s="47">
        <f t="shared" si="521"/>
        <v>3.54</v>
      </c>
      <c r="L4692" s="47">
        <f t="shared" si="522"/>
        <v>3.54</v>
      </c>
      <c r="M4692" s="47">
        <f t="shared" si="523"/>
        <v>3.54</v>
      </c>
      <c r="N4692" s="47">
        <f t="shared" si="524"/>
        <v>3.54</v>
      </c>
      <c r="O4692" s="48">
        <f t="shared" ca="1" si="525"/>
        <v>21000</v>
      </c>
    </row>
    <row r="4693" spans="1:15" x14ac:dyDescent="0.25">
      <c r="A4693">
        <v>4678</v>
      </c>
      <c r="B4693" s="84">
        <v>35227</v>
      </c>
      <c r="C4693" s="47">
        <v>29.13</v>
      </c>
      <c r="D4693" s="47">
        <v>29.13</v>
      </c>
      <c r="E4693" s="47">
        <v>29</v>
      </c>
      <c r="F4693" s="47">
        <v>29</v>
      </c>
      <c r="G4693" s="48">
        <v>236400</v>
      </c>
      <c r="H4693" s="47">
        <v>3.6</v>
      </c>
      <c r="I4693" s="51">
        <f t="shared" si="519"/>
        <v>0.12413793103448276</v>
      </c>
      <c r="J4693" s="51">
        <f t="shared" ca="1" si="520"/>
        <v>3.75</v>
      </c>
      <c r="K4693" s="47">
        <f t="shared" si="521"/>
        <v>3.62</v>
      </c>
      <c r="L4693" s="47">
        <f t="shared" si="522"/>
        <v>3.62</v>
      </c>
      <c r="M4693" s="47">
        <f t="shared" si="523"/>
        <v>3.6</v>
      </c>
      <c r="N4693" s="47">
        <f t="shared" si="524"/>
        <v>3.6</v>
      </c>
      <c r="O4693" s="48">
        <f t="shared" ca="1" si="525"/>
        <v>886500</v>
      </c>
    </row>
    <row r="4694" spans="1:15" x14ac:dyDescent="0.25">
      <c r="A4694">
        <v>4679</v>
      </c>
      <c r="B4694" s="84">
        <v>35226</v>
      </c>
      <c r="C4694" s="47">
        <v>29</v>
      </c>
      <c r="D4694" s="47">
        <v>29</v>
      </c>
      <c r="E4694" s="47">
        <v>28.5</v>
      </c>
      <c r="F4694" s="47">
        <v>28.5</v>
      </c>
      <c r="G4694" s="48">
        <v>7200</v>
      </c>
      <c r="H4694" s="47">
        <v>3.54</v>
      </c>
      <c r="I4694" s="51">
        <f t="shared" si="519"/>
        <v>0.12421052631578948</v>
      </c>
      <c r="J4694" s="51">
        <f t="shared" ca="1" si="520"/>
        <v>3.75</v>
      </c>
      <c r="K4694" s="47">
        <f t="shared" si="521"/>
        <v>3.6</v>
      </c>
      <c r="L4694" s="47">
        <f t="shared" si="522"/>
        <v>3.6</v>
      </c>
      <c r="M4694" s="47">
        <f t="shared" si="523"/>
        <v>3.54</v>
      </c>
      <c r="N4694" s="47">
        <f t="shared" si="524"/>
        <v>3.54</v>
      </c>
      <c r="O4694" s="48">
        <f t="shared" ca="1" si="525"/>
        <v>27000</v>
      </c>
    </row>
    <row r="4695" spans="1:15" x14ac:dyDescent="0.25">
      <c r="A4695">
        <v>4680</v>
      </c>
      <c r="B4695" s="84">
        <v>35223</v>
      </c>
      <c r="C4695" s="47">
        <v>28</v>
      </c>
      <c r="D4695" s="47">
        <v>28.75</v>
      </c>
      <c r="E4695" s="47">
        <v>28</v>
      </c>
      <c r="F4695" s="47">
        <v>28.75</v>
      </c>
      <c r="G4695" s="48">
        <v>162400</v>
      </c>
      <c r="H4695" s="47">
        <v>3.57</v>
      </c>
      <c r="I4695" s="51">
        <f t="shared" si="519"/>
        <v>0.12417391304347826</v>
      </c>
      <c r="J4695" s="51">
        <f t="shared" ca="1" si="520"/>
        <v>3.75</v>
      </c>
      <c r="K4695" s="47">
        <f t="shared" si="521"/>
        <v>3.48</v>
      </c>
      <c r="L4695" s="47">
        <f t="shared" si="522"/>
        <v>3.57</v>
      </c>
      <c r="M4695" s="47">
        <f t="shared" si="523"/>
        <v>3.48</v>
      </c>
      <c r="N4695" s="47">
        <f t="shared" si="524"/>
        <v>3.57</v>
      </c>
      <c r="O4695" s="48">
        <f t="shared" ca="1" si="525"/>
        <v>609000</v>
      </c>
    </row>
    <row r="4696" spans="1:15" x14ac:dyDescent="0.25">
      <c r="A4696">
        <v>4681</v>
      </c>
      <c r="B4696" s="84">
        <v>35222</v>
      </c>
      <c r="C4696" s="47">
        <v>29.25</v>
      </c>
      <c r="D4696" s="47">
        <v>29.25</v>
      </c>
      <c r="E4696" s="47">
        <v>29.25</v>
      </c>
      <c r="F4696" s="47">
        <v>29.25</v>
      </c>
      <c r="G4696" s="48">
        <v>2100</v>
      </c>
      <c r="H4696" s="47">
        <v>3.63</v>
      </c>
      <c r="I4696" s="51">
        <f t="shared" si="519"/>
        <v>0.12410256410256409</v>
      </c>
      <c r="J4696" s="51">
        <f t="shared" ca="1" si="520"/>
        <v>3.75</v>
      </c>
      <c r="K4696" s="47">
        <f t="shared" si="521"/>
        <v>3.63</v>
      </c>
      <c r="L4696" s="47">
        <f t="shared" si="522"/>
        <v>3.63</v>
      </c>
      <c r="M4696" s="47">
        <f t="shared" si="523"/>
        <v>3.63</v>
      </c>
      <c r="N4696" s="47">
        <f t="shared" si="524"/>
        <v>3.63</v>
      </c>
      <c r="O4696" s="48">
        <f t="shared" ca="1" si="525"/>
        <v>7875</v>
      </c>
    </row>
    <row r="4697" spans="1:15" x14ac:dyDescent="0.25">
      <c r="A4697">
        <v>4682</v>
      </c>
      <c r="B4697" s="84">
        <v>35221</v>
      </c>
      <c r="C4697" s="47">
        <v>28.5</v>
      </c>
      <c r="D4697" s="47">
        <v>29.25</v>
      </c>
      <c r="E4697" s="47">
        <v>28.5</v>
      </c>
      <c r="F4697" s="47">
        <v>29.25</v>
      </c>
      <c r="G4697" s="48">
        <v>9600</v>
      </c>
      <c r="H4697" s="47">
        <v>3.63</v>
      </c>
      <c r="I4697" s="51">
        <f t="shared" si="519"/>
        <v>0.12410256410256409</v>
      </c>
      <c r="J4697" s="51">
        <f t="shared" ca="1" si="520"/>
        <v>3.75</v>
      </c>
      <c r="K4697" s="47">
        <f t="shared" si="521"/>
        <v>3.54</v>
      </c>
      <c r="L4697" s="47">
        <f t="shared" si="522"/>
        <v>3.63</v>
      </c>
      <c r="M4697" s="47">
        <f t="shared" si="523"/>
        <v>3.54</v>
      </c>
      <c r="N4697" s="47">
        <f t="shared" si="524"/>
        <v>3.63</v>
      </c>
      <c r="O4697" s="48">
        <f t="shared" ca="1" si="525"/>
        <v>36000</v>
      </c>
    </row>
    <row r="4698" spans="1:15" x14ac:dyDescent="0.25">
      <c r="A4698">
        <v>4683</v>
      </c>
      <c r="B4698" s="84">
        <v>35220</v>
      </c>
      <c r="C4698" s="47">
        <v>28.5</v>
      </c>
      <c r="D4698" s="47">
        <v>29.25</v>
      </c>
      <c r="E4698" s="47">
        <v>28.5</v>
      </c>
      <c r="F4698" s="47">
        <v>29</v>
      </c>
      <c r="G4698" s="48">
        <v>40000</v>
      </c>
      <c r="H4698" s="47">
        <v>3.6</v>
      </c>
      <c r="I4698" s="51">
        <f t="shared" si="519"/>
        <v>0.12413793103448276</v>
      </c>
      <c r="J4698" s="51">
        <f t="shared" ca="1" si="520"/>
        <v>3.75</v>
      </c>
      <c r="K4698" s="47">
        <f t="shared" si="521"/>
        <v>3.54</v>
      </c>
      <c r="L4698" s="47">
        <f t="shared" si="522"/>
        <v>3.63</v>
      </c>
      <c r="M4698" s="47">
        <f t="shared" si="523"/>
        <v>3.54</v>
      </c>
      <c r="N4698" s="47">
        <f t="shared" si="524"/>
        <v>3.6</v>
      </c>
      <c r="O4698" s="48">
        <f t="shared" ca="1" si="525"/>
        <v>150000</v>
      </c>
    </row>
    <row r="4699" spans="1:15" x14ac:dyDescent="0.25">
      <c r="A4699">
        <v>4684</v>
      </c>
      <c r="B4699" s="84">
        <v>35219</v>
      </c>
      <c r="C4699" s="47">
        <v>29</v>
      </c>
      <c r="D4699" s="47">
        <v>29.5</v>
      </c>
      <c r="E4699" s="47">
        <v>28.75</v>
      </c>
      <c r="F4699" s="47">
        <v>29</v>
      </c>
      <c r="G4699" s="48">
        <v>218400</v>
      </c>
      <c r="H4699" s="47">
        <v>3.6</v>
      </c>
      <c r="I4699" s="51">
        <f t="shared" si="519"/>
        <v>0.12413793103448276</v>
      </c>
      <c r="J4699" s="51">
        <f t="shared" ca="1" si="520"/>
        <v>3.75</v>
      </c>
      <c r="K4699" s="47">
        <f t="shared" si="521"/>
        <v>3.6</v>
      </c>
      <c r="L4699" s="47">
        <f t="shared" si="522"/>
        <v>3.66</v>
      </c>
      <c r="M4699" s="47">
        <f t="shared" si="523"/>
        <v>3.57</v>
      </c>
      <c r="N4699" s="47">
        <f t="shared" si="524"/>
        <v>3.6</v>
      </c>
      <c r="O4699" s="48">
        <f t="shared" ca="1" si="525"/>
        <v>819000</v>
      </c>
    </row>
    <row r="4700" spans="1:15" x14ac:dyDescent="0.25">
      <c r="A4700">
        <v>4685</v>
      </c>
      <c r="B4700" s="84">
        <v>35216</v>
      </c>
      <c r="C4700" s="47">
        <v>30</v>
      </c>
      <c r="D4700" s="47">
        <v>30</v>
      </c>
      <c r="E4700" s="47">
        <v>29</v>
      </c>
      <c r="F4700" s="47">
        <v>29</v>
      </c>
      <c r="G4700" s="48">
        <v>90800</v>
      </c>
      <c r="H4700" s="47">
        <v>3.6</v>
      </c>
      <c r="I4700" s="51">
        <f t="shared" si="519"/>
        <v>0.12413793103448276</v>
      </c>
      <c r="J4700" s="51">
        <f t="shared" ca="1" si="520"/>
        <v>3.75</v>
      </c>
      <c r="K4700" s="47">
        <f t="shared" si="521"/>
        <v>3.72</v>
      </c>
      <c r="L4700" s="47">
        <f t="shared" si="522"/>
        <v>3.72</v>
      </c>
      <c r="M4700" s="47">
        <f t="shared" si="523"/>
        <v>3.6</v>
      </c>
      <c r="N4700" s="47">
        <f t="shared" si="524"/>
        <v>3.6</v>
      </c>
      <c r="O4700" s="48">
        <f t="shared" ca="1" si="525"/>
        <v>340500</v>
      </c>
    </row>
    <row r="4701" spans="1:15" x14ac:dyDescent="0.25">
      <c r="A4701">
        <v>4686</v>
      </c>
      <c r="B4701" s="84">
        <v>35215</v>
      </c>
      <c r="C4701" s="47">
        <v>29.25</v>
      </c>
      <c r="D4701" s="47">
        <v>29.5</v>
      </c>
      <c r="E4701" s="47">
        <v>29</v>
      </c>
      <c r="F4701" s="47">
        <v>29</v>
      </c>
      <c r="G4701" s="48">
        <v>6100</v>
      </c>
      <c r="H4701" s="47">
        <v>3.6</v>
      </c>
      <c r="I4701" s="51">
        <f t="shared" si="519"/>
        <v>0.12413793103448276</v>
      </c>
      <c r="J4701" s="51">
        <f t="shared" ca="1" si="520"/>
        <v>3.75</v>
      </c>
      <c r="K4701" s="47">
        <f t="shared" si="521"/>
        <v>3.63</v>
      </c>
      <c r="L4701" s="47">
        <f t="shared" si="522"/>
        <v>3.66</v>
      </c>
      <c r="M4701" s="47">
        <f t="shared" si="523"/>
        <v>3.6</v>
      </c>
      <c r="N4701" s="47">
        <f t="shared" si="524"/>
        <v>3.6</v>
      </c>
      <c r="O4701" s="48">
        <f t="shared" ca="1" si="525"/>
        <v>22875</v>
      </c>
    </row>
    <row r="4702" spans="1:15" x14ac:dyDescent="0.25">
      <c r="A4702">
        <v>4687</v>
      </c>
      <c r="B4702" s="84">
        <v>35214</v>
      </c>
      <c r="C4702" s="47">
        <v>29.88</v>
      </c>
      <c r="D4702" s="47">
        <v>29.88</v>
      </c>
      <c r="E4702" s="47">
        <v>29.25</v>
      </c>
      <c r="F4702" s="47">
        <v>29.25</v>
      </c>
      <c r="G4702" s="48">
        <v>46000</v>
      </c>
      <c r="H4702" s="47">
        <v>3.63</v>
      </c>
      <c r="I4702" s="51">
        <f t="shared" si="519"/>
        <v>0.12410256410256409</v>
      </c>
      <c r="J4702" s="51">
        <f t="shared" ca="1" si="520"/>
        <v>3.75</v>
      </c>
      <c r="K4702" s="47">
        <f t="shared" si="521"/>
        <v>3.71</v>
      </c>
      <c r="L4702" s="47">
        <f t="shared" si="522"/>
        <v>3.71</v>
      </c>
      <c r="M4702" s="47">
        <f t="shared" si="523"/>
        <v>3.63</v>
      </c>
      <c r="N4702" s="47">
        <f t="shared" si="524"/>
        <v>3.63</v>
      </c>
      <c r="O4702" s="48">
        <f t="shared" ca="1" si="525"/>
        <v>172500</v>
      </c>
    </row>
    <row r="4703" spans="1:15" x14ac:dyDescent="0.25">
      <c r="A4703">
        <v>4688</v>
      </c>
      <c r="B4703" s="84">
        <v>35213</v>
      </c>
      <c r="C4703" s="47">
        <v>30</v>
      </c>
      <c r="D4703" s="47">
        <v>30</v>
      </c>
      <c r="E4703" s="47">
        <v>29.5</v>
      </c>
      <c r="F4703" s="47">
        <v>29.5</v>
      </c>
      <c r="G4703" s="48">
        <v>2400</v>
      </c>
      <c r="H4703" s="47">
        <v>3.66</v>
      </c>
      <c r="I4703" s="51">
        <f t="shared" si="519"/>
        <v>0.12406779661016949</v>
      </c>
      <c r="J4703" s="51">
        <f t="shared" ca="1" si="520"/>
        <v>3.75</v>
      </c>
      <c r="K4703" s="47">
        <f t="shared" si="521"/>
        <v>3.72</v>
      </c>
      <c r="L4703" s="47">
        <f t="shared" si="522"/>
        <v>3.72</v>
      </c>
      <c r="M4703" s="47">
        <f t="shared" si="523"/>
        <v>3.66</v>
      </c>
      <c r="N4703" s="47">
        <f t="shared" si="524"/>
        <v>3.66</v>
      </c>
      <c r="O4703" s="48">
        <f t="shared" ca="1" si="525"/>
        <v>9000</v>
      </c>
    </row>
    <row r="4704" spans="1:15" x14ac:dyDescent="0.25">
      <c r="A4704">
        <v>4689</v>
      </c>
      <c r="B4704" s="84">
        <v>35209</v>
      </c>
      <c r="C4704" s="47">
        <v>29.5</v>
      </c>
      <c r="D4704" s="47">
        <v>29.5</v>
      </c>
      <c r="E4704" s="47">
        <v>29.5</v>
      </c>
      <c r="F4704" s="47">
        <v>29.5</v>
      </c>
      <c r="G4704" s="48">
        <v>2100</v>
      </c>
      <c r="H4704" s="47">
        <v>3.66</v>
      </c>
      <c r="I4704" s="51">
        <f t="shared" si="519"/>
        <v>0.12406779661016949</v>
      </c>
      <c r="J4704" s="51">
        <f t="shared" ca="1" si="520"/>
        <v>3.75</v>
      </c>
      <c r="K4704" s="47">
        <f t="shared" si="521"/>
        <v>3.66</v>
      </c>
      <c r="L4704" s="47">
        <f t="shared" si="522"/>
        <v>3.66</v>
      </c>
      <c r="M4704" s="47">
        <f t="shared" si="523"/>
        <v>3.66</v>
      </c>
      <c r="N4704" s="47">
        <f t="shared" si="524"/>
        <v>3.66</v>
      </c>
      <c r="O4704" s="48">
        <f t="shared" ca="1" si="525"/>
        <v>7875</v>
      </c>
    </row>
    <row r="4705" spans="1:15" x14ac:dyDescent="0.25">
      <c r="A4705">
        <v>4690</v>
      </c>
      <c r="B4705" s="84">
        <v>35208</v>
      </c>
      <c r="C4705" s="47">
        <v>29.5</v>
      </c>
      <c r="D4705" s="47">
        <v>29.5</v>
      </c>
      <c r="E4705" s="47">
        <v>29.5</v>
      </c>
      <c r="F4705" s="47">
        <v>29.5</v>
      </c>
      <c r="G4705" s="48">
        <v>6800</v>
      </c>
      <c r="H4705" s="47">
        <v>3.66</v>
      </c>
      <c r="I4705" s="51">
        <f t="shared" si="519"/>
        <v>0.12406779661016949</v>
      </c>
      <c r="J4705" s="51">
        <f t="shared" ca="1" si="520"/>
        <v>3.75</v>
      </c>
      <c r="K4705" s="47">
        <f t="shared" si="521"/>
        <v>3.66</v>
      </c>
      <c r="L4705" s="47">
        <f t="shared" si="522"/>
        <v>3.66</v>
      </c>
      <c r="M4705" s="47">
        <f t="shared" si="523"/>
        <v>3.66</v>
      </c>
      <c r="N4705" s="47">
        <f t="shared" si="524"/>
        <v>3.66</v>
      </c>
      <c r="O4705" s="48">
        <f t="shared" ca="1" si="525"/>
        <v>25500</v>
      </c>
    </row>
    <row r="4706" spans="1:15" x14ac:dyDescent="0.25">
      <c r="A4706">
        <v>4691</v>
      </c>
      <c r="B4706" s="84">
        <v>35207</v>
      </c>
      <c r="C4706" s="47">
        <v>29.5</v>
      </c>
      <c r="D4706" s="47">
        <v>30</v>
      </c>
      <c r="E4706" s="47">
        <v>29.5</v>
      </c>
      <c r="F4706" s="47">
        <v>29.75</v>
      </c>
      <c r="G4706" s="48">
        <v>108800</v>
      </c>
      <c r="H4706" s="47">
        <v>3.7</v>
      </c>
      <c r="I4706" s="51">
        <f t="shared" si="519"/>
        <v>0.12436974789915967</v>
      </c>
      <c r="J4706" s="51">
        <f t="shared" ca="1" si="520"/>
        <v>3.75</v>
      </c>
      <c r="K4706" s="47">
        <f t="shared" si="521"/>
        <v>3.67</v>
      </c>
      <c r="L4706" s="47">
        <f t="shared" si="522"/>
        <v>3.73</v>
      </c>
      <c r="M4706" s="47">
        <f t="shared" si="523"/>
        <v>3.67</v>
      </c>
      <c r="N4706" s="47">
        <f t="shared" si="524"/>
        <v>3.7</v>
      </c>
      <c r="O4706" s="48">
        <f t="shared" ca="1" si="525"/>
        <v>408000</v>
      </c>
    </row>
    <row r="4707" spans="1:15" x14ac:dyDescent="0.25">
      <c r="A4707">
        <v>4692</v>
      </c>
      <c r="B4707" s="84">
        <v>35206</v>
      </c>
      <c r="C4707" s="47">
        <v>30</v>
      </c>
      <c r="D4707" s="47">
        <v>30</v>
      </c>
      <c r="E4707" s="47">
        <v>29.5</v>
      </c>
      <c r="F4707" s="47">
        <v>29.5</v>
      </c>
      <c r="G4707" s="48">
        <v>58800</v>
      </c>
      <c r="H4707" s="47">
        <v>3.66</v>
      </c>
      <c r="I4707" s="51">
        <f t="shared" si="519"/>
        <v>0.12406779661016949</v>
      </c>
      <c r="J4707" s="51">
        <f t="shared" ca="1" si="520"/>
        <v>3.75</v>
      </c>
      <c r="K4707" s="47">
        <f t="shared" si="521"/>
        <v>3.72</v>
      </c>
      <c r="L4707" s="47">
        <f t="shared" si="522"/>
        <v>3.72</v>
      </c>
      <c r="M4707" s="47">
        <f t="shared" si="523"/>
        <v>3.66</v>
      </c>
      <c r="N4707" s="47">
        <f t="shared" si="524"/>
        <v>3.66</v>
      </c>
      <c r="O4707" s="48">
        <f t="shared" ca="1" si="525"/>
        <v>220500</v>
      </c>
    </row>
    <row r="4708" spans="1:15" x14ac:dyDescent="0.25">
      <c r="A4708">
        <v>4693</v>
      </c>
      <c r="B4708" s="84">
        <v>35205</v>
      </c>
      <c r="C4708" s="47">
        <v>29.5</v>
      </c>
      <c r="D4708" s="47">
        <v>30</v>
      </c>
      <c r="E4708" s="47">
        <v>29.5</v>
      </c>
      <c r="F4708" s="47">
        <v>30</v>
      </c>
      <c r="G4708" s="48">
        <v>14900</v>
      </c>
      <c r="H4708" s="47">
        <v>3.73</v>
      </c>
      <c r="I4708" s="51">
        <f t="shared" si="519"/>
        <v>0.12433333333333334</v>
      </c>
      <c r="J4708" s="51">
        <f t="shared" ca="1" si="520"/>
        <v>3.75</v>
      </c>
      <c r="K4708" s="47">
        <f t="shared" si="521"/>
        <v>3.67</v>
      </c>
      <c r="L4708" s="47">
        <f t="shared" si="522"/>
        <v>3.73</v>
      </c>
      <c r="M4708" s="47">
        <f t="shared" si="523"/>
        <v>3.67</v>
      </c>
      <c r="N4708" s="47">
        <f t="shared" si="524"/>
        <v>3.73</v>
      </c>
      <c r="O4708" s="48">
        <f t="shared" ca="1" si="525"/>
        <v>55875</v>
      </c>
    </row>
    <row r="4709" spans="1:15" x14ac:dyDescent="0.25">
      <c r="A4709">
        <v>4694</v>
      </c>
      <c r="B4709" s="84">
        <v>35202</v>
      </c>
      <c r="C4709" s="47">
        <v>29.75</v>
      </c>
      <c r="D4709" s="47">
        <v>30</v>
      </c>
      <c r="E4709" s="47">
        <v>29.5</v>
      </c>
      <c r="F4709" s="47">
        <v>29.5</v>
      </c>
      <c r="G4709" s="48">
        <v>108900</v>
      </c>
      <c r="H4709" s="47">
        <v>3.66</v>
      </c>
      <c r="I4709" s="51">
        <f t="shared" si="519"/>
        <v>0.12406779661016949</v>
      </c>
      <c r="J4709" s="51">
        <f t="shared" ca="1" si="520"/>
        <v>3.75</v>
      </c>
      <c r="K4709" s="47">
        <f t="shared" si="521"/>
        <v>3.69</v>
      </c>
      <c r="L4709" s="47">
        <f t="shared" si="522"/>
        <v>3.72</v>
      </c>
      <c r="M4709" s="47">
        <f t="shared" si="523"/>
        <v>3.66</v>
      </c>
      <c r="N4709" s="47">
        <f t="shared" si="524"/>
        <v>3.66</v>
      </c>
      <c r="O4709" s="48">
        <f t="shared" ca="1" si="525"/>
        <v>408375</v>
      </c>
    </row>
    <row r="4710" spans="1:15" x14ac:dyDescent="0.25">
      <c r="A4710">
        <v>4695</v>
      </c>
      <c r="B4710" s="84">
        <v>35201</v>
      </c>
      <c r="C4710" s="47">
        <v>30</v>
      </c>
      <c r="D4710" s="47">
        <v>30</v>
      </c>
      <c r="E4710" s="47">
        <v>29.5</v>
      </c>
      <c r="F4710" s="47">
        <v>29.75</v>
      </c>
      <c r="G4710" s="48">
        <v>212800</v>
      </c>
      <c r="H4710" s="47">
        <v>3.7</v>
      </c>
      <c r="I4710" s="51">
        <f t="shared" si="519"/>
        <v>0.12436974789915967</v>
      </c>
      <c r="J4710" s="51">
        <f t="shared" ca="1" si="520"/>
        <v>3.75</v>
      </c>
      <c r="K4710" s="47">
        <f t="shared" si="521"/>
        <v>3.73</v>
      </c>
      <c r="L4710" s="47">
        <f t="shared" si="522"/>
        <v>3.73</v>
      </c>
      <c r="M4710" s="47">
        <f t="shared" si="523"/>
        <v>3.67</v>
      </c>
      <c r="N4710" s="47">
        <f t="shared" si="524"/>
        <v>3.7</v>
      </c>
      <c r="O4710" s="48">
        <f t="shared" ca="1" si="525"/>
        <v>798000</v>
      </c>
    </row>
    <row r="4711" spans="1:15" x14ac:dyDescent="0.25">
      <c r="A4711">
        <v>4696</v>
      </c>
      <c r="B4711" s="84">
        <v>35200</v>
      </c>
      <c r="C4711" s="47">
        <v>30</v>
      </c>
      <c r="D4711" s="47">
        <v>30</v>
      </c>
      <c r="E4711" s="47">
        <v>29.5</v>
      </c>
      <c r="F4711" s="47">
        <v>29.5</v>
      </c>
      <c r="G4711" s="48">
        <v>87200</v>
      </c>
      <c r="H4711" s="47">
        <v>3.66</v>
      </c>
      <c r="I4711" s="51">
        <f t="shared" si="519"/>
        <v>0.12406779661016949</v>
      </c>
      <c r="J4711" s="51">
        <f t="shared" ca="1" si="520"/>
        <v>3.75</v>
      </c>
      <c r="K4711" s="47">
        <f t="shared" si="521"/>
        <v>3.72</v>
      </c>
      <c r="L4711" s="47">
        <f t="shared" si="522"/>
        <v>3.72</v>
      </c>
      <c r="M4711" s="47">
        <f t="shared" si="523"/>
        <v>3.66</v>
      </c>
      <c r="N4711" s="47">
        <f t="shared" si="524"/>
        <v>3.66</v>
      </c>
      <c r="O4711" s="48">
        <f t="shared" ca="1" si="525"/>
        <v>327000</v>
      </c>
    </row>
    <row r="4712" spans="1:15" x14ac:dyDescent="0.25">
      <c r="A4712">
        <v>4697</v>
      </c>
      <c r="B4712" s="84">
        <v>35199</v>
      </c>
      <c r="C4712" s="47">
        <v>30.63</v>
      </c>
      <c r="D4712" s="47">
        <v>31</v>
      </c>
      <c r="E4712" s="47">
        <v>29.75</v>
      </c>
      <c r="F4712" s="47">
        <v>29.81</v>
      </c>
      <c r="G4712" s="48">
        <v>505200</v>
      </c>
      <c r="H4712" s="47">
        <v>3.7</v>
      </c>
      <c r="I4712" s="51">
        <f t="shared" si="519"/>
        <v>0.12411942301241195</v>
      </c>
      <c r="J4712" s="51">
        <f t="shared" ca="1" si="520"/>
        <v>3.75</v>
      </c>
      <c r="K4712" s="47">
        <f t="shared" si="521"/>
        <v>3.8</v>
      </c>
      <c r="L4712" s="47">
        <f t="shared" si="522"/>
        <v>3.85</v>
      </c>
      <c r="M4712" s="47">
        <f t="shared" si="523"/>
        <v>3.69</v>
      </c>
      <c r="N4712" s="47">
        <f t="shared" si="524"/>
        <v>3.7</v>
      </c>
      <c r="O4712" s="48">
        <f t="shared" ca="1" si="525"/>
        <v>1894500</v>
      </c>
    </row>
    <row r="4713" spans="1:15" x14ac:dyDescent="0.25">
      <c r="A4713">
        <v>4698</v>
      </c>
      <c r="B4713" s="84">
        <v>35198</v>
      </c>
      <c r="C4713" s="47">
        <v>29.25</v>
      </c>
      <c r="D4713" s="47">
        <v>30.75</v>
      </c>
      <c r="E4713" s="47">
        <v>29.25</v>
      </c>
      <c r="F4713" s="47">
        <v>30.75</v>
      </c>
      <c r="G4713" s="48">
        <v>226900</v>
      </c>
      <c r="H4713" s="47">
        <v>3.82</v>
      </c>
      <c r="I4713" s="51">
        <f t="shared" si="519"/>
        <v>0.12422764227642276</v>
      </c>
      <c r="J4713" s="51">
        <f t="shared" ca="1" si="520"/>
        <v>3.75</v>
      </c>
      <c r="K4713" s="47">
        <f t="shared" si="521"/>
        <v>3.63</v>
      </c>
      <c r="L4713" s="47">
        <f t="shared" si="522"/>
        <v>3.82</v>
      </c>
      <c r="M4713" s="47">
        <f t="shared" si="523"/>
        <v>3.63</v>
      </c>
      <c r="N4713" s="47">
        <f t="shared" si="524"/>
        <v>3.82</v>
      </c>
      <c r="O4713" s="48">
        <f t="shared" ca="1" si="525"/>
        <v>850875</v>
      </c>
    </row>
    <row r="4714" spans="1:15" x14ac:dyDescent="0.25">
      <c r="A4714">
        <v>4699</v>
      </c>
      <c r="B4714" s="84">
        <v>35195</v>
      </c>
      <c r="C4714" s="47">
        <v>30</v>
      </c>
      <c r="D4714" s="47">
        <v>30</v>
      </c>
      <c r="E4714" s="47">
        <v>30</v>
      </c>
      <c r="F4714" s="47">
        <v>30</v>
      </c>
      <c r="G4714" s="48">
        <v>0</v>
      </c>
      <c r="H4714" s="47">
        <v>3.73</v>
      </c>
      <c r="I4714" s="51">
        <f t="shared" si="519"/>
        <v>0.12433333333333334</v>
      </c>
      <c r="J4714" s="51">
        <f t="shared" ca="1" si="520"/>
        <v>3.75</v>
      </c>
      <c r="K4714" s="47">
        <f t="shared" si="521"/>
        <v>3.73</v>
      </c>
      <c r="L4714" s="47">
        <f t="shared" si="522"/>
        <v>3.73</v>
      </c>
      <c r="M4714" s="47">
        <f t="shared" si="523"/>
        <v>3.73</v>
      </c>
      <c r="N4714" s="47">
        <f t="shared" si="524"/>
        <v>3.73</v>
      </c>
      <c r="O4714" s="48">
        <f t="shared" ca="1" si="525"/>
        <v>0</v>
      </c>
    </row>
    <row r="4715" spans="1:15" x14ac:dyDescent="0.25">
      <c r="A4715">
        <v>4700</v>
      </c>
      <c r="B4715" s="84">
        <v>35194</v>
      </c>
      <c r="C4715" s="47">
        <v>30</v>
      </c>
      <c r="D4715" s="47">
        <v>30</v>
      </c>
      <c r="E4715" s="47">
        <v>29.25</v>
      </c>
      <c r="F4715" s="47">
        <v>30</v>
      </c>
      <c r="G4715" s="48">
        <v>14900</v>
      </c>
      <c r="H4715" s="47">
        <v>3.73</v>
      </c>
      <c r="I4715" s="51">
        <f t="shared" si="519"/>
        <v>0.12433333333333334</v>
      </c>
      <c r="J4715" s="51">
        <f t="shared" ca="1" si="520"/>
        <v>3.75</v>
      </c>
      <c r="K4715" s="47">
        <f t="shared" si="521"/>
        <v>3.73</v>
      </c>
      <c r="L4715" s="47">
        <f t="shared" si="522"/>
        <v>3.73</v>
      </c>
      <c r="M4715" s="47">
        <f t="shared" si="523"/>
        <v>3.64</v>
      </c>
      <c r="N4715" s="47">
        <f t="shared" si="524"/>
        <v>3.73</v>
      </c>
      <c r="O4715" s="48">
        <f t="shared" ca="1" si="525"/>
        <v>55875</v>
      </c>
    </row>
    <row r="4716" spans="1:15" x14ac:dyDescent="0.25">
      <c r="A4716">
        <v>4701</v>
      </c>
      <c r="B4716" s="84">
        <v>35193</v>
      </c>
      <c r="C4716" s="47">
        <v>29.75</v>
      </c>
      <c r="D4716" s="47">
        <v>30</v>
      </c>
      <c r="E4716" s="47">
        <v>29.75</v>
      </c>
      <c r="F4716" s="47">
        <v>30</v>
      </c>
      <c r="G4716" s="48">
        <v>31700</v>
      </c>
      <c r="H4716" s="47">
        <v>3.73</v>
      </c>
      <c r="I4716" s="51">
        <f t="shared" si="519"/>
        <v>0.12433333333333334</v>
      </c>
      <c r="J4716" s="51">
        <f t="shared" ca="1" si="520"/>
        <v>3.75</v>
      </c>
      <c r="K4716" s="47">
        <f t="shared" si="521"/>
        <v>3.7</v>
      </c>
      <c r="L4716" s="47">
        <f t="shared" si="522"/>
        <v>3.73</v>
      </c>
      <c r="M4716" s="47">
        <f t="shared" si="523"/>
        <v>3.7</v>
      </c>
      <c r="N4716" s="47">
        <f t="shared" si="524"/>
        <v>3.73</v>
      </c>
      <c r="O4716" s="48">
        <f t="shared" ca="1" si="525"/>
        <v>118875</v>
      </c>
    </row>
    <row r="4717" spans="1:15" x14ac:dyDescent="0.25">
      <c r="A4717">
        <v>4702</v>
      </c>
      <c r="B4717" s="84">
        <v>35192</v>
      </c>
      <c r="C4717" s="47">
        <v>29.25</v>
      </c>
      <c r="D4717" s="47">
        <v>29.75</v>
      </c>
      <c r="E4717" s="47">
        <v>29.25</v>
      </c>
      <c r="F4717" s="47">
        <v>29.5</v>
      </c>
      <c r="G4717" s="48">
        <v>75600</v>
      </c>
      <c r="H4717" s="47">
        <v>3.66</v>
      </c>
      <c r="I4717" s="51">
        <f t="shared" si="519"/>
        <v>0.12406779661016949</v>
      </c>
      <c r="J4717" s="51">
        <f t="shared" ca="1" si="520"/>
        <v>3.75</v>
      </c>
      <c r="K4717" s="47">
        <f t="shared" si="521"/>
        <v>3.63</v>
      </c>
      <c r="L4717" s="47">
        <f t="shared" si="522"/>
        <v>3.69</v>
      </c>
      <c r="M4717" s="47">
        <f t="shared" si="523"/>
        <v>3.63</v>
      </c>
      <c r="N4717" s="47">
        <f t="shared" si="524"/>
        <v>3.66</v>
      </c>
      <c r="O4717" s="48">
        <f t="shared" ca="1" si="525"/>
        <v>283500</v>
      </c>
    </row>
    <row r="4718" spans="1:15" x14ac:dyDescent="0.25">
      <c r="A4718">
        <v>4703</v>
      </c>
      <c r="B4718" s="84">
        <v>35191</v>
      </c>
      <c r="C4718" s="47">
        <v>29.75</v>
      </c>
      <c r="D4718" s="47">
        <v>29.75</v>
      </c>
      <c r="E4718" s="47">
        <v>29.25</v>
      </c>
      <c r="F4718" s="47">
        <v>29.25</v>
      </c>
      <c r="G4718" s="48">
        <v>23700</v>
      </c>
      <c r="H4718" s="47">
        <v>3.63</v>
      </c>
      <c r="I4718" s="51">
        <f t="shared" si="519"/>
        <v>0.12410256410256409</v>
      </c>
      <c r="J4718" s="51">
        <f t="shared" ca="1" si="520"/>
        <v>3.75</v>
      </c>
      <c r="K4718" s="47">
        <f t="shared" si="521"/>
        <v>3.69</v>
      </c>
      <c r="L4718" s="47">
        <f t="shared" si="522"/>
        <v>3.69</v>
      </c>
      <c r="M4718" s="47">
        <f t="shared" si="523"/>
        <v>3.63</v>
      </c>
      <c r="N4718" s="47">
        <f t="shared" si="524"/>
        <v>3.63</v>
      </c>
      <c r="O4718" s="48">
        <f t="shared" ca="1" si="525"/>
        <v>88875</v>
      </c>
    </row>
    <row r="4719" spans="1:15" x14ac:dyDescent="0.25">
      <c r="A4719">
        <v>4704</v>
      </c>
      <c r="B4719" s="84">
        <v>35188</v>
      </c>
      <c r="C4719" s="47">
        <v>29.25</v>
      </c>
      <c r="D4719" s="47">
        <v>29.75</v>
      </c>
      <c r="E4719" s="47">
        <v>29.25</v>
      </c>
      <c r="F4719" s="47">
        <v>29.75</v>
      </c>
      <c r="G4719" s="48">
        <v>66400</v>
      </c>
      <c r="H4719" s="47">
        <v>3.7</v>
      </c>
      <c r="I4719" s="51">
        <f t="shared" si="519"/>
        <v>0.12436974789915967</v>
      </c>
      <c r="J4719" s="51">
        <f t="shared" ca="1" si="520"/>
        <v>3.75</v>
      </c>
      <c r="K4719" s="47">
        <f t="shared" si="521"/>
        <v>3.64</v>
      </c>
      <c r="L4719" s="47">
        <f t="shared" si="522"/>
        <v>3.7</v>
      </c>
      <c r="M4719" s="47">
        <f t="shared" si="523"/>
        <v>3.64</v>
      </c>
      <c r="N4719" s="47">
        <f t="shared" si="524"/>
        <v>3.7</v>
      </c>
      <c r="O4719" s="48">
        <f t="shared" ca="1" si="525"/>
        <v>249000</v>
      </c>
    </row>
    <row r="4720" spans="1:15" x14ac:dyDescent="0.25">
      <c r="A4720">
        <v>4705</v>
      </c>
      <c r="B4720" s="84">
        <v>35187</v>
      </c>
      <c r="C4720" s="47">
        <v>29.5</v>
      </c>
      <c r="D4720" s="47">
        <v>29.63</v>
      </c>
      <c r="E4720" s="47">
        <v>29.25</v>
      </c>
      <c r="F4720" s="47">
        <v>29.25</v>
      </c>
      <c r="G4720" s="48">
        <v>566400</v>
      </c>
      <c r="H4720" s="47">
        <v>3.63</v>
      </c>
      <c r="I4720" s="51">
        <f t="shared" si="519"/>
        <v>0.12410256410256409</v>
      </c>
      <c r="J4720" s="51">
        <f t="shared" ca="1" si="520"/>
        <v>3.75</v>
      </c>
      <c r="K4720" s="47">
        <f t="shared" si="521"/>
        <v>3.66</v>
      </c>
      <c r="L4720" s="47">
        <f t="shared" si="522"/>
        <v>3.68</v>
      </c>
      <c r="M4720" s="47">
        <f t="shared" si="523"/>
        <v>3.63</v>
      </c>
      <c r="N4720" s="47">
        <f t="shared" si="524"/>
        <v>3.63</v>
      </c>
      <c r="O4720" s="48">
        <f t="shared" ca="1" si="525"/>
        <v>2124000</v>
      </c>
    </row>
    <row r="4721" spans="1:15" x14ac:dyDescent="0.25">
      <c r="A4721">
        <v>4706</v>
      </c>
      <c r="B4721" s="84">
        <v>35186</v>
      </c>
      <c r="C4721" s="47">
        <v>29.25</v>
      </c>
      <c r="D4721" s="47">
        <v>29.75</v>
      </c>
      <c r="E4721" s="47">
        <v>29.25</v>
      </c>
      <c r="F4721" s="47">
        <v>29.5</v>
      </c>
      <c r="G4721" s="48">
        <v>102800</v>
      </c>
      <c r="H4721" s="47">
        <v>3.66</v>
      </c>
      <c r="I4721" s="51">
        <f t="shared" si="519"/>
        <v>0.12406779661016949</v>
      </c>
      <c r="J4721" s="51">
        <f t="shared" ca="1" si="520"/>
        <v>3.75</v>
      </c>
      <c r="K4721" s="47">
        <f t="shared" si="521"/>
        <v>3.63</v>
      </c>
      <c r="L4721" s="47">
        <f t="shared" si="522"/>
        <v>3.69</v>
      </c>
      <c r="M4721" s="47">
        <f t="shared" si="523"/>
        <v>3.63</v>
      </c>
      <c r="N4721" s="47">
        <f t="shared" si="524"/>
        <v>3.66</v>
      </c>
      <c r="O4721" s="48">
        <f t="shared" ca="1" si="525"/>
        <v>385500</v>
      </c>
    </row>
    <row r="4722" spans="1:15" x14ac:dyDescent="0.25">
      <c r="A4722">
        <v>4707</v>
      </c>
      <c r="B4722" s="84">
        <v>35185</v>
      </c>
      <c r="C4722" s="47">
        <v>29.25</v>
      </c>
      <c r="D4722" s="47">
        <v>29.75</v>
      </c>
      <c r="E4722" s="47">
        <v>29.25</v>
      </c>
      <c r="F4722" s="47">
        <v>29.25</v>
      </c>
      <c r="G4722" s="48">
        <v>56500</v>
      </c>
      <c r="H4722" s="47">
        <v>3.63</v>
      </c>
      <c r="I4722" s="51">
        <f t="shared" si="519"/>
        <v>0.12410256410256409</v>
      </c>
      <c r="J4722" s="51">
        <f t="shared" ca="1" si="520"/>
        <v>3.75</v>
      </c>
      <c r="K4722" s="47">
        <f t="shared" si="521"/>
        <v>3.63</v>
      </c>
      <c r="L4722" s="47">
        <f t="shared" si="522"/>
        <v>3.69</v>
      </c>
      <c r="M4722" s="47">
        <f t="shared" si="523"/>
        <v>3.63</v>
      </c>
      <c r="N4722" s="47">
        <f t="shared" si="524"/>
        <v>3.63</v>
      </c>
      <c r="O4722" s="48">
        <f t="shared" ca="1" si="525"/>
        <v>211875</v>
      </c>
    </row>
    <row r="4723" spans="1:15" x14ac:dyDescent="0.25">
      <c r="A4723">
        <v>4708</v>
      </c>
      <c r="B4723" s="84">
        <v>35184</v>
      </c>
      <c r="C4723" s="47">
        <v>29.25</v>
      </c>
      <c r="D4723" s="47">
        <v>29.75</v>
      </c>
      <c r="E4723" s="47">
        <v>29.25</v>
      </c>
      <c r="F4723" s="47">
        <v>29.38</v>
      </c>
      <c r="G4723" s="48">
        <v>220900</v>
      </c>
      <c r="H4723" s="47">
        <v>3.65</v>
      </c>
      <c r="I4723" s="51">
        <f t="shared" si="519"/>
        <v>0.12423417290673928</v>
      </c>
      <c r="J4723" s="51">
        <f t="shared" ca="1" si="520"/>
        <v>3.75</v>
      </c>
      <c r="K4723" s="47">
        <f t="shared" si="521"/>
        <v>3.63</v>
      </c>
      <c r="L4723" s="47">
        <f t="shared" si="522"/>
        <v>3.7</v>
      </c>
      <c r="M4723" s="47">
        <f t="shared" si="523"/>
        <v>3.63</v>
      </c>
      <c r="N4723" s="47">
        <f t="shared" si="524"/>
        <v>3.65</v>
      </c>
      <c r="O4723" s="48">
        <f t="shared" ca="1" si="525"/>
        <v>828375</v>
      </c>
    </row>
    <row r="4724" spans="1:15" x14ac:dyDescent="0.25">
      <c r="A4724">
        <v>4709</v>
      </c>
      <c r="B4724" s="84">
        <v>35181</v>
      </c>
      <c r="C4724" s="47">
        <v>29.25</v>
      </c>
      <c r="D4724" s="47">
        <v>29.63</v>
      </c>
      <c r="E4724" s="47">
        <v>29.25</v>
      </c>
      <c r="F4724" s="47">
        <v>29.5</v>
      </c>
      <c r="G4724" s="48">
        <v>383300</v>
      </c>
      <c r="H4724" s="47">
        <v>3.66</v>
      </c>
      <c r="I4724" s="51">
        <f t="shared" si="519"/>
        <v>0.12406779661016949</v>
      </c>
      <c r="J4724" s="51">
        <f t="shared" ca="1" si="520"/>
        <v>3.75</v>
      </c>
      <c r="K4724" s="47">
        <f t="shared" si="521"/>
        <v>3.63</v>
      </c>
      <c r="L4724" s="47">
        <f t="shared" si="522"/>
        <v>3.68</v>
      </c>
      <c r="M4724" s="47">
        <f t="shared" si="523"/>
        <v>3.63</v>
      </c>
      <c r="N4724" s="47">
        <f t="shared" si="524"/>
        <v>3.66</v>
      </c>
      <c r="O4724" s="48">
        <f t="shared" ca="1" si="525"/>
        <v>1437375</v>
      </c>
    </row>
    <row r="4725" spans="1:15" x14ac:dyDescent="0.25">
      <c r="A4725">
        <v>4710</v>
      </c>
      <c r="B4725" s="84">
        <v>35180</v>
      </c>
      <c r="C4725" s="47">
        <v>29</v>
      </c>
      <c r="D4725" s="47">
        <v>30.25</v>
      </c>
      <c r="E4725" s="47">
        <v>29</v>
      </c>
      <c r="F4725" s="47">
        <v>29.75</v>
      </c>
      <c r="G4725" s="48">
        <v>216100</v>
      </c>
      <c r="H4725" s="47">
        <v>3.7</v>
      </c>
      <c r="I4725" s="51">
        <f t="shared" si="519"/>
        <v>0.12436974789915967</v>
      </c>
      <c r="J4725" s="51">
        <f t="shared" ca="1" si="520"/>
        <v>3.75</v>
      </c>
      <c r="K4725" s="47">
        <f t="shared" si="521"/>
        <v>3.61</v>
      </c>
      <c r="L4725" s="47">
        <f t="shared" si="522"/>
        <v>3.76</v>
      </c>
      <c r="M4725" s="47">
        <f t="shared" si="523"/>
        <v>3.61</v>
      </c>
      <c r="N4725" s="47">
        <f t="shared" si="524"/>
        <v>3.7</v>
      </c>
      <c r="O4725" s="48">
        <f t="shared" ca="1" si="525"/>
        <v>810375</v>
      </c>
    </row>
    <row r="4726" spans="1:15" x14ac:dyDescent="0.25">
      <c r="A4726">
        <v>4711</v>
      </c>
      <c r="B4726" s="84">
        <v>35179</v>
      </c>
      <c r="C4726" s="47">
        <v>29</v>
      </c>
      <c r="D4726" s="47">
        <v>29</v>
      </c>
      <c r="E4726" s="47">
        <v>28.25</v>
      </c>
      <c r="F4726" s="47">
        <v>29</v>
      </c>
      <c r="G4726" s="48">
        <v>23600</v>
      </c>
      <c r="H4726" s="47">
        <v>3.6</v>
      </c>
      <c r="I4726" s="51">
        <f t="shared" si="519"/>
        <v>0.12413793103448276</v>
      </c>
      <c r="J4726" s="51">
        <f t="shared" ca="1" si="520"/>
        <v>3.75</v>
      </c>
      <c r="K4726" s="47">
        <f t="shared" si="521"/>
        <v>3.6</v>
      </c>
      <c r="L4726" s="47">
        <f t="shared" si="522"/>
        <v>3.6</v>
      </c>
      <c r="M4726" s="47">
        <f t="shared" si="523"/>
        <v>3.51</v>
      </c>
      <c r="N4726" s="47">
        <f t="shared" si="524"/>
        <v>3.6</v>
      </c>
      <c r="O4726" s="48">
        <f t="shared" ca="1" si="525"/>
        <v>88500</v>
      </c>
    </row>
    <row r="4727" spans="1:15" x14ac:dyDescent="0.25">
      <c r="A4727">
        <v>4712</v>
      </c>
      <c r="B4727" s="84">
        <v>35178</v>
      </c>
      <c r="C4727" s="47">
        <v>29</v>
      </c>
      <c r="D4727" s="47">
        <v>29</v>
      </c>
      <c r="E4727" s="47">
        <v>28.25</v>
      </c>
      <c r="F4727" s="47">
        <v>28.25</v>
      </c>
      <c r="G4727" s="48">
        <v>8400</v>
      </c>
      <c r="H4727" s="47">
        <v>3.51</v>
      </c>
      <c r="I4727" s="51">
        <f t="shared" si="519"/>
        <v>0.12424778761061946</v>
      </c>
      <c r="J4727" s="51">
        <f t="shared" ca="1" si="520"/>
        <v>3.75</v>
      </c>
      <c r="K4727" s="47">
        <f t="shared" si="521"/>
        <v>3.6</v>
      </c>
      <c r="L4727" s="47">
        <f t="shared" si="522"/>
        <v>3.6</v>
      </c>
      <c r="M4727" s="47">
        <f t="shared" si="523"/>
        <v>3.51</v>
      </c>
      <c r="N4727" s="47">
        <f t="shared" si="524"/>
        <v>3.51</v>
      </c>
      <c r="O4727" s="48">
        <f t="shared" ca="1" si="525"/>
        <v>31500</v>
      </c>
    </row>
    <row r="4728" spans="1:15" x14ac:dyDescent="0.25">
      <c r="A4728">
        <v>4713</v>
      </c>
      <c r="B4728" s="84">
        <v>35177</v>
      </c>
      <c r="C4728" s="47">
        <v>30</v>
      </c>
      <c r="D4728" s="47">
        <v>30</v>
      </c>
      <c r="E4728" s="47">
        <v>28.25</v>
      </c>
      <c r="F4728" s="47">
        <v>28.75</v>
      </c>
      <c r="G4728" s="48">
        <v>134800</v>
      </c>
      <c r="H4728" s="47">
        <v>3.57</v>
      </c>
      <c r="I4728" s="51">
        <f t="shared" si="519"/>
        <v>0.12417391304347826</v>
      </c>
      <c r="J4728" s="51">
        <f t="shared" ca="1" si="520"/>
        <v>3.75</v>
      </c>
      <c r="K4728" s="47">
        <f t="shared" si="521"/>
        <v>3.73</v>
      </c>
      <c r="L4728" s="47">
        <f t="shared" si="522"/>
        <v>3.73</v>
      </c>
      <c r="M4728" s="47">
        <f t="shared" si="523"/>
        <v>3.51</v>
      </c>
      <c r="N4728" s="47">
        <f t="shared" si="524"/>
        <v>3.57</v>
      </c>
      <c r="O4728" s="48">
        <f t="shared" ca="1" si="525"/>
        <v>505500</v>
      </c>
    </row>
    <row r="4729" spans="1:15" x14ac:dyDescent="0.25">
      <c r="A4729">
        <v>4714</v>
      </c>
      <c r="B4729" s="84">
        <v>35174</v>
      </c>
      <c r="C4729" s="47">
        <v>29.25</v>
      </c>
      <c r="D4729" s="47">
        <v>31.25</v>
      </c>
      <c r="E4729" s="47">
        <v>29</v>
      </c>
      <c r="F4729" s="47">
        <v>29.5</v>
      </c>
      <c r="G4729" s="48">
        <v>521200</v>
      </c>
      <c r="H4729" s="47">
        <v>3.66</v>
      </c>
      <c r="I4729" s="51">
        <f t="shared" si="519"/>
        <v>0.12406779661016949</v>
      </c>
      <c r="J4729" s="51">
        <f t="shared" ca="1" si="520"/>
        <v>3.75</v>
      </c>
      <c r="K4729" s="47">
        <f t="shared" si="521"/>
        <v>3.63</v>
      </c>
      <c r="L4729" s="47">
        <f t="shared" si="522"/>
        <v>3.88</v>
      </c>
      <c r="M4729" s="47">
        <f t="shared" si="523"/>
        <v>3.6</v>
      </c>
      <c r="N4729" s="47">
        <f t="shared" si="524"/>
        <v>3.66</v>
      </c>
      <c r="O4729" s="48">
        <f t="shared" ca="1" si="525"/>
        <v>1954500</v>
      </c>
    </row>
    <row r="4730" spans="1:15" x14ac:dyDescent="0.25">
      <c r="A4730">
        <v>4715</v>
      </c>
      <c r="B4730" s="84">
        <v>35173</v>
      </c>
      <c r="C4730" s="47">
        <v>27</v>
      </c>
      <c r="D4730" s="47">
        <v>29.38</v>
      </c>
      <c r="E4730" s="47">
        <v>26.5</v>
      </c>
      <c r="F4730" s="47">
        <v>29.25</v>
      </c>
      <c r="G4730" s="48">
        <v>557200</v>
      </c>
      <c r="H4730" s="47">
        <v>3.63</v>
      </c>
      <c r="I4730" s="51">
        <f t="shared" si="519"/>
        <v>0.12410256410256409</v>
      </c>
      <c r="J4730" s="51">
        <f t="shared" ca="1" si="520"/>
        <v>3.75</v>
      </c>
      <c r="K4730" s="47">
        <f t="shared" si="521"/>
        <v>3.35</v>
      </c>
      <c r="L4730" s="47">
        <f t="shared" si="522"/>
        <v>3.65</v>
      </c>
      <c r="M4730" s="47">
        <f t="shared" si="523"/>
        <v>3.29</v>
      </c>
      <c r="N4730" s="47">
        <f t="shared" si="524"/>
        <v>3.63</v>
      </c>
      <c r="O4730" s="48">
        <f t="shared" ca="1" si="525"/>
        <v>2089500</v>
      </c>
    </row>
    <row r="4731" spans="1:15" x14ac:dyDescent="0.25">
      <c r="A4731">
        <v>4716</v>
      </c>
      <c r="B4731" s="84">
        <v>35172</v>
      </c>
      <c r="C4731" s="47">
        <v>26.25</v>
      </c>
      <c r="D4731" s="47">
        <v>27</v>
      </c>
      <c r="E4731" s="47">
        <v>26.25</v>
      </c>
      <c r="F4731" s="47">
        <v>26.88</v>
      </c>
      <c r="G4731" s="48">
        <v>63600</v>
      </c>
      <c r="H4731" s="47">
        <v>3.34</v>
      </c>
      <c r="I4731" s="51">
        <f t="shared" si="519"/>
        <v>0.12425595238095238</v>
      </c>
      <c r="J4731" s="51">
        <f t="shared" ca="1" si="520"/>
        <v>3.75</v>
      </c>
      <c r="K4731" s="47">
        <f t="shared" si="521"/>
        <v>3.26</v>
      </c>
      <c r="L4731" s="47">
        <f t="shared" si="522"/>
        <v>3.35</v>
      </c>
      <c r="M4731" s="47">
        <f t="shared" si="523"/>
        <v>3.26</v>
      </c>
      <c r="N4731" s="47">
        <f t="shared" si="524"/>
        <v>3.34</v>
      </c>
      <c r="O4731" s="48">
        <f t="shared" ca="1" si="525"/>
        <v>238500</v>
      </c>
    </row>
    <row r="4732" spans="1:15" x14ac:dyDescent="0.25">
      <c r="A4732">
        <v>4717</v>
      </c>
      <c r="B4732" s="84">
        <v>35171</v>
      </c>
      <c r="C4732" s="47">
        <v>26.25</v>
      </c>
      <c r="D4732" s="47">
        <v>27</v>
      </c>
      <c r="E4732" s="47">
        <v>26.25</v>
      </c>
      <c r="F4732" s="47">
        <v>26.38</v>
      </c>
      <c r="G4732" s="48">
        <v>168900</v>
      </c>
      <c r="H4732" s="47">
        <v>3.28</v>
      </c>
      <c r="I4732" s="51">
        <f t="shared" si="519"/>
        <v>0.12433661865049279</v>
      </c>
      <c r="J4732" s="51">
        <f t="shared" ca="1" si="520"/>
        <v>3.75</v>
      </c>
      <c r="K4732" s="47">
        <f t="shared" si="521"/>
        <v>3.26</v>
      </c>
      <c r="L4732" s="47">
        <f t="shared" si="522"/>
        <v>3.36</v>
      </c>
      <c r="M4732" s="47">
        <f t="shared" si="523"/>
        <v>3.26</v>
      </c>
      <c r="N4732" s="47">
        <f t="shared" si="524"/>
        <v>3.28</v>
      </c>
      <c r="O4732" s="48">
        <f t="shared" ca="1" si="525"/>
        <v>633375</v>
      </c>
    </row>
    <row r="4733" spans="1:15" x14ac:dyDescent="0.25">
      <c r="A4733">
        <v>4718</v>
      </c>
      <c r="B4733" s="84">
        <v>35170</v>
      </c>
      <c r="C4733" s="47">
        <v>25.87</v>
      </c>
      <c r="D4733" s="47">
        <v>26.75</v>
      </c>
      <c r="E4733" s="47">
        <v>25.87</v>
      </c>
      <c r="F4733" s="47">
        <v>26.75</v>
      </c>
      <c r="G4733" s="48">
        <v>386500</v>
      </c>
      <c r="H4733" s="47">
        <v>3.32</v>
      </c>
      <c r="I4733" s="51">
        <f t="shared" si="519"/>
        <v>0.12411214953271027</v>
      </c>
      <c r="J4733" s="51">
        <f t="shared" ca="1" si="520"/>
        <v>3.75</v>
      </c>
      <c r="K4733" s="47">
        <f t="shared" si="521"/>
        <v>3.21</v>
      </c>
      <c r="L4733" s="47">
        <f t="shared" si="522"/>
        <v>3.32</v>
      </c>
      <c r="M4733" s="47">
        <f t="shared" si="523"/>
        <v>3.21</v>
      </c>
      <c r="N4733" s="47">
        <f t="shared" si="524"/>
        <v>3.32</v>
      </c>
      <c r="O4733" s="48">
        <f t="shared" ca="1" si="525"/>
        <v>1449375</v>
      </c>
    </row>
    <row r="4734" spans="1:15" x14ac:dyDescent="0.25">
      <c r="A4734">
        <v>4719</v>
      </c>
      <c r="B4734" s="84">
        <v>35167</v>
      </c>
      <c r="C4734" s="47">
        <v>25.87</v>
      </c>
      <c r="D4734" s="47">
        <v>26.25</v>
      </c>
      <c r="E4734" s="47">
        <v>25.87</v>
      </c>
      <c r="F4734" s="47">
        <v>26.13</v>
      </c>
      <c r="G4734" s="48">
        <v>36800</v>
      </c>
      <c r="H4734" s="47">
        <v>3.25</v>
      </c>
      <c r="I4734" s="51">
        <f t="shared" si="519"/>
        <v>0.12437810945273632</v>
      </c>
      <c r="J4734" s="51">
        <f t="shared" ca="1" si="520"/>
        <v>3.75</v>
      </c>
      <c r="K4734" s="47">
        <f t="shared" si="521"/>
        <v>3.22</v>
      </c>
      <c r="L4734" s="47">
        <f t="shared" si="522"/>
        <v>3.26</v>
      </c>
      <c r="M4734" s="47">
        <f t="shared" si="523"/>
        <v>3.22</v>
      </c>
      <c r="N4734" s="47">
        <f t="shared" si="524"/>
        <v>3.25</v>
      </c>
      <c r="O4734" s="48">
        <f t="shared" ca="1" si="525"/>
        <v>138000</v>
      </c>
    </row>
    <row r="4735" spans="1:15" x14ac:dyDescent="0.25">
      <c r="A4735">
        <v>4720</v>
      </c>
      <c r="B4735" s="84">
        <v>35166</v>
      </c>
      <c r="C4735" s="47">
        <v>26</v>
      </c>
      <c r="D4735" s="47">
        <v>26.75</v>
      </c>
      <c r="E4735" s="47">
        <v>25.75</v>
      </c>
      <c r="F4735" s="47">
        <v>25.87</v>
      </c>
      <c r="G4735" s="48">
        <v>731700</v>
      </c>
      <c r="H4735" s="47">
        <v>3.21</v>
      </c>
      <c r="I4735" s="51">
        <f t="shared" si="519"/>
        <v>0.12408194820255121</v>
      </c>
      <c r="J4735" s="51">
        <f t="shared" ca="1" si="520"/>
        <v>3.75</v>
      </c>
      <c r="K4735" s="47">
        <f t="shared" si="521"/>
        <v>3.23</v>
      </c>
      <c r="L4735" s="47">
        <f t="shared" si="522"/>
        <v>3.32</v>
      </c>
      <c r="M4735" s="47">
        <f t="shared" si="523"/>
        <v>3.2</v>
      </c>
      <c r="N4735" s="47">
        <f t="shared" si="524"/>
        <v>3.21</v>
      </c>
      <c r="O4735" s="48">
        <f t="shared" ca="1" si="525"/>
        <v>2743875</v>
      </c>
    </row>
    <row r="4736" spans="1:15" x14ac:dyDescent="0.25">
      <c r="A4736">
        <v>4721</v>
      </c>
      <c r="B4736" s="84">
        <v>35165</v>
      </c>
      <c r="C4736" s="47">
        <v>26</v>
      </c>
      <c r="D4736" s="47">
        <v>27</v>
      </c>
      <c r="E4736" s="47">
        <v>26</v>
      </c>
      <c r="F4736" s="47">
        <v>26.5</v>
      </c>
      <c r="G4736" s="48">
        <v>158500</v>
      </c>
      <c r="H4736" s="47">
        <v>3.29</v>
      </c>
      <c r="I4736" s="51">
        <f t="shared" si="519"/>
        <v>0.12415094339622641</v>
      </c>
      <c r="J4736" s="51">
        <f t="shared" ca="1" si="520"/>
        <v>3.75</v>
      </c>
      <c r="K4736" s="47">
        <f t="shared" si="521"/>
        <v>3.23</v>
      </c>
      <c r="L4736" s="47">
        <f t="shared" si="522"/>
        <v>3.35</v>
      </c>
      <c r="M4736" s="47">
        <f t="shared" si="523"/>
        <v>3.23</v>
      </c>
      <c r="N4736" s="47">
        <f t="shared" si="524"/>
        <v>3.29</v>
      </c>
      <c r="O4736" s="48">
        <f t="shared" ca="1" si="525"/>
        <v>594375</v>
      </c>
    </row>
    <row r="4737" spans="1:15" x14ac:dyDescent="0.25">
      <c r="A4737">
        <v>4722</v>
      </c>
      <c r="B4737" s="84">
        <v>35164</v>
      </c>
      <c r="C4737" s="47">
        <v>26.75</v>
      </c>
      <c r="D4737" s="47">
        <v>26.75</v>
      </c>
      <c r="E4737" s="47">
        <v>26</v>
      </c>
      <c r="F4737" s="47">
        <v>26</v>
      </c>
      <c r="G4737" s="48">
        <v>16500</v>
      </c>
      <c r="H4737" s="47">
        <v>3.23</v>
      </c>
      <c r="I4737" s="51">
        <f t="shared" si="519"/>
        <v>0.12423076923076923</v>
      </c>
      <c r="J4737" s="51">
        <f t="shared" ca="1" si="520"/>
        <v>3.75</v>
      </c>
      <c r="K4737" s="47">
        <f t="shared" si="521"/>
        <v>3.32</v>
      </c>
      <c r="L4737" s="47">
        <f t="shared" si="522"/>
        <v>3.32</v>
      </c>
      <c r="M4737" s="47">
        <f t="shared" si="523"/>
        <v>3.23</v>
      </c>
      <c r="N4737" s="47">
        <f t="shared" si="524"/>
        <v>3.23</v>
      </c>
      <c r="O4737" s="48">
        <f t="shared" ca="1" si="525"/>
        <v>61875</v>
      </c>
    </row>
    <row r="4738" spans="1:15" x14ac:dyDescent="0.25">
      <c r="A4738">
        <v>4723</v>
      </c>
      <c r="B4738" s="84">
        <v>35163</v>
      </c>
      <c r="C4738" s="47">
        <v>27</v>
      </c>
      <c r="D4738" s="47">
        <v>27</v>
      </c>
      <c r="E4738" s="47">
        <v>26.25</v>
      </c>
      <c r="F4738" s="47">
        <v>26.5</v>
      </c>
      <c r="G4738" s="48">
        <v>125200</v>
      </c>
      <c r="H4738" s="47">
        <v>3.29</v>
      </c>
      <c r="I4738" s="51">
        <f t="shared" si="519"/>
        <v>0.12415094339622641</v>
      </c>
      <c r="J4738" s="51">
        <f t="shared" ca="1" si="520"/>
        <v>3.75</v>
      </c>
      <c r="K4738" s="47">
        <f t="shared" si="521"/>
        <v>3.35</v>
      </c>
      <c r="L4738" s="47">
        <f t="shared" si="522"/>
        <v>3.35</v>
      </c>
      <c r="M4738" s="47">
        <f t="shared" si="523"/>
        <v>3.26</v>
      </c>
      <c r="N4738" s="47">
        <f t="shared" si="524"/>
        <v>3.29</v>
      </c>
      <c r="O4738" s="48">
        <f t="shared" ca="1" si="525"/>
        <v>469500</v>
      </c>
    </row>
    <row r="4739" spans="1:15" x14ac:dyDescent="0.25">
      <c r="A4739">
        <v>4724</v>
      </c>
      <c r="B4739" s="84">
        <v>35159</v>
      </c>
      <c r="C4739" s="47">
        <v>26.5</v>
      </c>
      <c r="D4739" s="47">
        <v>27.25</v>
      </c>
      <c r="E4739" s="47">
        <v>26.5</v>
      </c>
      <c r="F4739" s="47">
        <v>26.5</v>
      </c>
      <c r="G4739" s="48">
        <v>175700</v>
      </c>
      <c r="H4739" s="47">
        <v>3.29</v>
      </c>
      <c r="I4739" s="51">
        <f t="shared" si="519"/>
        <v>0.12415094339622641</v>
      </c>
      <c r="J4739" s="51">
        <f t="shared" ca="1" si="520"/>
        <v>3.75</v>
      </c>
      <c r="K4739" s="47">
        <f t="shared" si="521"/>
        <v>3.29</v>
      </c>
      <c r="L4739" s="47">
        <f t="shared" si="522"/>
        <v>3.38</v>
      </c>
      <c r="M4739" s="47">
        <f t="shared" si="523"/>
        <v>3.29</v>
      </c>
      <c r="N4739" s="47">
        <f t="shared" si="524"/>
        <v>3.29</v>
      </c>
      <c r="O4739" s="48">
        <f t="shared" ca="1" si="525"/>
        <v>658875</v>
      </c>
    </row>
    <row r="4740" spans="1:15" x14ac:dyDescent="0.25">
      <c r="A4740">
        <v>4725</v>
      </c>
      <c r="B4740" s="84">
        <v>35158</v>
      </c>
      <c r="C4740" s="47">
        <v>26.5</v>
      </c>
      <c r="D4740" s="47">
        <v>27.13</v>
      </c>
      <c r="E4740" s="47">
        <v>26.5</v>
      </c>
      <c r="F4740" s="47">
        <v>26.5</v>
      </c>
      <c r="G4740" s="48">
        <v>16100</v>
      </c>
      <c r="H4740" s="47">
        <v>3.29</v>
      </c>
      <c r="I4740" s="51">
        <f t="shared" si="519"/>
        <v>0.12415094339622641</v>
      </c>
      <c r="J4740" s="51">
        <f t="shared" ca="1" si="520"/>
        <v>3.75</v>
      </c>
      <c r="K4740" s="47">
        <f t="shared" si="521"/>
        <v>3.29</v>
      </c>
      <c r="L4740" s="47">
        <f t="shared" si="522"/>
        <v>3.37</v>
      </c>
      <c r="M4740" s="47">
        <f t="shared" si="523"/>
        <v>3.29</v>
      </c>
      <c r="N4740" s="47">
        <f t="shared" si="524"/>
        <v>3.29</v>
      </c>
      <c r="O4740" s="48">
        <f t="shared" ca="1" si="525"/>
        <v>60375</v>
      </c>
    </row>
    <row r="4741" spans="1:15" x14ac:dyDescent="0.25">
      <c r="A4741">
        <v>4726</v>
      </c>
      <c r="B4741" s="84">
        <v>35157</v>
      </c>
      <c r="C4741" s="47">
        <v>26.25</v>
      </c>
      <c r="D4741" s="47">
        <v>27.25</v>
      </c>
      <c r="E4741" s="47">
        <v>25.5</v>
      </c>
      <c r="F4741" s="47">
        <v>27</v>
      </c>
      <c r="G4741" s="48">
        <v>464400</v>
      </c>
      <c r="H4741" s="47">
        <v>3.35</v>
      </c>
      <c r="I4741" s="51">
        <f t="shared" si="519"/>
        <v>0.12407407407407407</v>
      </c>
      <c r="J4741" s="51">
        <f t="shared" ca="1" si="520"/>
        <v>3.75</v>
      </c>
      <c r="K4741" s="47">
        <f t="shared" si="521"/>
        <v>3.26</v>
      </c>
      <c r="L4741" s="47">
        <f t="shared" si="522"/>
        <v>3.38</v>
      </c>
      <c r="M4741" s="47">
        <f t="shared" si="523"/>
        <v>3.16</v>
      </c>
      <c r="N4741" s="47">
        <f t="shared" si="524"/>
        <v>3.35</v>
      </c>
      <c r="O4741" s="48">
        <f t="shared" ca="1" si="525"/>
        <v>1741500</v>
      </c>
    </row>
    <row r="4742" spans="1:15" x14ac:dyDescent="0.25">
      <c r="A4742">
        <v>4727</v>
      </c>
      <c r="B4742" s="84">
        <v>35156</v>
      </c>
      <c r="C4742" s="47">
        <v>25.13</v>
      </c>
      <c r="D4742" s="47">
        <v>26.25</v>
      </c>
      <c r="E4742" s="47">
        <v>25.13</v>
      </c>
      <c r="F4742" s="47">
        <v>25.5</v>
      </c>
      <c r="G4742" s="48">
        <v>208900</v>
      </c>
      <c r="H4742" s="47">
        <v>3.17</v>
      </c>
      <c r="I4742" s="51">
        <f t="shared" si="519"/>
        <v>0.12431372549019608</v>
      </c>
      <c r="J4742" s="51">
        <f t="shared" ca="1" si="520"/>
        <v>3.75</v>
      </c>
      <c r="K4742" s="47">
        <f t="shared" si="521"/>
        <v>3.12</v>
      </c>
      <c r="L4742" s="47">
        <f t="shared" si="522"/>
        <v>3.26</v>
      </c>
      <c r="M4742" s="47">
        <f t="shared" si="523"/>
        <v>3.12</v>
      </c>
      <c r="N4742" s="47">
        <f t="shared" si="524"/>
        <v>3.17</v>
      </c>
      <c r="O4742" s="48">
        <f t="shared" ca="1" si="525"/>
        <v>783375</v>
      </c>
    </row>
    <row r="4743" spans="1:15" x14ac:dyDescent="0.25">
      <c r="A4743">
        <v>4728</v>
      </c>
      <c r="B4743" s="84">
        <v>35153</v>
      </c>
      <c r="C4743" s="47">
        <v>24.75</v>
      </c>
      <c r="D4743" s="47">
        <v>25.5</v>
      </c>
      <c r="E4743" s="47">
        <v>24.75</v>
      </c>
      <c r="F4743" s="47">
        <v>25.38</v>
      </c>
      <c r="G4743" s="48">
        <v>192500</v>
      </c>
      <c r="H4743" s="47">
        <v>3.15</v>
      </c>
      <c r="I4743" s="51">
        <f t="shared" si="519"/>
        <v>0.12411347517730496</v>
      </c>
      <c r="J4743" s="51">
        <f t="shared" ca="1" si="520"/>
        <v>3.75</v>
      </c>
      <c r="K4743" s="47">
        <f t="shared" si="521"/>
        <v>3.07</v>
      </c>
      <c r="L4743" s="47">
        <f t="shared" si="522"/>
        <v>3.16</v>
      </c>
      <c r="M4743" s="47">
        <f t="shared" si="523"/>
        <v>3.07</v>
      </c>
      <c r="N4743" s="47">
        <f t="shared" si="524"/>
        <v>3.15</v>
      </c>
      <c r="O4743" s="48">
        <f t="shared" ca="1" si="525"/>
        <v>721875</v>
      </c>
    </row>
    <row r="4744" spans="1:15" x14ac:dyDescent="0.25">
      <c r="A4744">
        <v>4729</v>
      </c>
      <c r="B4744" s="84">
        <v>35152</v>
      </c>
      <c r="C4744" s="47">
        <v>25.5</v>
      </c>
      <c r="D4744" s="47">
        <v>25.63</v>
      </c>
      <c r="E4744" s="47">
        <v>24.75</v>
      </c>
      <c r="F4744" s="47">
        <v>25.13</v>
      </c>
      <c r="G4744" s="48">
        <v>274100</v>
      </c>
      <c r="H4744" s="47">
        <v>3.12</v>
      </c>
      <c r="I4744" s="51">
        <f t="shared" si="519"/>
        <v>0.12415439713489854</v>
      </c>
      <c r="J4744" s="51">
        <f t="shared" ca="1" si="520"/>
        <v>3.75</v>
      </c>
      <c r="K4744" s="47">
        <f t="shared" si="521"/>
        <v>3.17</v>
      </c>
      <c r="L4744" s="47">
        <f t="shared" si="522"/>
        <v>3.18</v>
      </c>
      <c r="M4744" s="47">
        <f t="shared" si="523"/>
        <v>3.07</v>
      </c>
      <c r="N4744" s="47">
        <f t="shared" si="524"/>
        <v>3.12</v>
      </c>
      <c r="O4744" s="48">
        <f t="shared" ca="1" si="525"/>
        <v>1027875</v>
      </c>
    </row>
    <row r="4745" spans="1:15" x14ac:dyDescent="0.25">
      <c r="A4745">
        <v>4730</v>
      </c>
      <c r="B4745" s="84">
        <v>35151</v>
      </c>
      <c r="C4745" s="47">
        <v>25.63</v>
      </c>
      <c r="D4745" s="47">
        <v>25.63</v>
      </c>
      <c r="E4745" s="47">
        <v>25</v>
      </c>
      <c r="F4745" s="47">
        <v>25.63</v>
      </c>
      <c r="G4745" s="48">
        <v>604100</v>
      </c>
      <c r="H4745" s="47">
        <v>3.18</v>
      </c>
      <c r="I4745" s="51">
        <f t="shared" si="519"/>
        <v>0.12407335154116271</v>
      </c>
      <c r="J4745" s="51">
        <f t="shared" ca="1" si="520"/>
        <v>3.75</v>
      </c>
      <c r="K4745" s="47">
        <f t="shared" si="521"/>
        <v>3.18</v>
      </c>
      <c r="L4745" s="47">
        <f t="shared" si="522"/>
        <v>3.18</v>
      </c>
      <c r="M4745" s="47">
        <f t="shared" si="523"/>
        <v>3.1</v>
      </c>
      <c r="N4745" s="47">
        <f t="shared" si="524"/>
        <v>3.18</v>
      </c>
      <c r="O4745" s="48">
        <f t="shared" ca="1" si="525"/>
        <v>2265375</v>
      </c>
    </row>
    <row r="4746" spans="1:15" x14ac:dyDescent="0.25">
      <c r="A4746">
        <v>4731</v>
      </c>
      <c r="B4746" s="84">
        <v>35150</v>
      </c>
      <c r="C4746" s="47">
        <v>25</v>
      </c>
      <c r="D4746" s="47">
        <v>25.63</v>
      </c>
      <c r="E4746" s="47">
        <v>24.75</v>
      </c>
      <c r="F4746" s="47">
        <v>24.75</v>
      </c>
      <c r="G4746" s="48">
        <v>605300</v>
      </c>
      <c r="H4746" s="47">
        <v>3.07</v>
      </c>
      <c r="I4746" s="51">
        <f t="shared" si="519"/>
        <v>0.12404040404040403</v>
      </c>
      <c r="J4746" s="51">
        <f t="shared" ca="1" si="520"/>
        <v>3.75</v>
      </c>
      <c r="K4746" s="47">
        <f t="shared" si="521"/>
        <v>3.1</v>
      </c>
      <c r="L4746" s="47">
        <f t="shared" si="522"/>
        <v>3.18</v>
      </c>
      <c r="M4746" s="47">
        <f t="shared" si="523"/>
        <v>3.07</v>
      </c>
      <c r="N4746" s="47">
        <f t="shared" si="524"/>
        <v>3.07</v>
      </c>
      <c r="O4746" s="48">
        <f t="shared" ca="1" si="525"/>
        <v>2269875</v>
      </c>
    </row>
    <row r="4747" spans="1:15" x14ac:dyDescent="0.25">
      <c r="A4747">
        <v>4732</v>
      </c>
      <c r="B4747" s="84">
        <v>35149</v>
      </c>
      <c r="C4747" s="47">
        <v>25.75</v>
      </c>
      <c r="D4747" s="47">
        <v>26.25</v>
      </c>
      <c r="E4747" s="47">
        <v>25</v>
      </c>
      <c r="F4747" s="47">
        <v>25.13</v>
      </c>
      <c r="G4747" s="48">
        <v>567700</v>
      </c>
      <c r="H4747" s="47">
        <v>3.12</v>
      </c>
      <c r="I4747" s="51">
        <f t="shared" si="519"/>
        <v>0.12415439713489854</v>
      </c>
      <c r="J4747" s="51">
        <f t="shared" ca="1" si="520"/>
        <v>3.75</v>
      </c>
      <c r="K4747" s="47">
        <f t="shared" si="521"/>
        <v>3.2</v>
      </c>
      <c r="L4747" s="47">
        <f t="shared" si="522"/>
        <v>3.26</v>
      </c>
      <c r="M4747" s="47">
        <f t="shared" si="523"/>
        <v>3.1</v>
      </c>
      <c r="N4747" s="47">
        <f t="shared" si="524"/>
        <v>3.12</v>
      </c>
      <c r="O4747" s="48">
        <f t="shared" ca="1" si="525"/>
        <v>2128875</v>
      </c>
    </row>
    <row r="4748" spans="1:15" x14ac:dyDescent="0.25">
      <c r="A4748">
        <v>4733</v>
      </c>
      <c r="B4748" s="84">
        <v>35146</v>
      </c>
      <c r="C4748" s="47">
        <v>27.5</v>
      </c>
      <c r="D4748" s="47">
        <v>27.5</v>
      </c>
      <c r="E4748" s="47">
        <v>25.75</v>
      </c>
      <c r="F4748" s="47">
        <v>26.25</v>
      </c>
      <c r="G4748" s="48">
        <v>1190900</v>
      </c>
      <c r="H4748" s="47">
        <v>3.26</v>
      </c>
      <c r="I4748" s="51">
        <f t="shared" si="519"/>
        <v>0.12419047619047618</v>
      </c>
      <c r="J4748" s="51">
        <f t="shared" ca="1" si="520"/>
        <v>3.75</v>
      </c>
      <c r="K4748" s="47">
        <f t="shared" si="521"/>
        <v>3.42</v>
      </c>
      <c r="L4748" s="47">
        <f t="shared" si="522"/>
        <v>3.42</v>
      </c>
      <c r="M4748" s="47">
        <f t="shared" si="523"/>
        <v>3.2</v>
      </c>
      <c r="N4748" s="47">
        <f t="shared" si="524"/>
        <v>3.26</v>
      </c>
      <c r="O4748" s="48">
        <f t="shared" ca="1" si="525"/>
        <v>4465875</v>
      </c>
    </row>
    <row r="4749" spans="1:15" x14ac:dyDescent="0.25">
      <c r="A4749">
        <v>4734</v>
      </c>
      <c r="B4749" s="84">
        <v>35145</v>
      </c>
      <c r="C4749" s="47">
        <v>27.75</v>
      </c>
      <c r="D4749" s="47">
        <v>28</v>
      </c>
      <c r="E4749" s="47">
        <v>26.75</v>
      </c>
      <c r="F4749" s="47">
        <v>27.5</v>
      </c>
      <c r="G4749" s="48">
        <v>264800</v>
      </c>
      <c r="H4749" s="47">
        <v>3.42</v>
      </c>
      <c r="I4749" s="51">
        <f t="shared" si="519"/>
        <v>0.12436363636363636</v>
      </c>
      <c r="J4749" s="51">
        <f t="shared" ca="1" si="520"/>
        <v>3.75</v>
      </c>
      <c r="K4749" s="47">
        <f t="shared" si="521"/>
        <v>3.45</v>
      </c>
      <c r="L4749" s="47">
        <f t="shared" si="522"/>
        <v>3.48</v>
      </c>
      <c r="M4749" s="47">
        <f t="shared" si="523"/>
        <v>3.33</v>
      </c>
      <c r="N4749" s="47">
        <f t="shared" si="524"/>
        <v>3.42</v>
      </c>
      <c r="O4749" s="48">
        <f t="shared" ca="1" si="525"/>
        <v>993000</v>
      </c>
    </row>
    <row r="4750" spans="1:15" x14ac:dyDescent="0.25">
      <c r="A4750">
        <v>4735</v>
      </c>
      <c r="B4750" s="84">
        <v>35144</v>
      </c>
      <c r="C4750" s="47">
        <v>25.75</v>
      </c>
      <c r="D4750" s="47">
        <v>27.75</v>
      </c>
      <c r="E4750" s="47">
        <v>25.75</v>
      </c>
      <c r="F4750" s="47">
        <v>27</v>
      </c>
      <c r="G4750" s="48">
        <v>192900</v>
      </c>
      <c r="H4750" s="47">
        <v>3.35</v>
      </c>
      <c r="I4750" s="51">
        <f t="shared" si="519"/>
        <v>0.12407407407407407</v>
      </c>
      <c r="J4750" s="51">
        <f t="shared" ca="1" si="520"/>
        <v>3.75</v>
      </c>
      <c r="K4750" s="47">
        <f t="shared" si="521"/>
        <v>3.19</v>
      </c>
      <c r="L4750" s="47">
        <f t="shared" si="522"/>
        <v>3.44</v>
      </c>
      <c r="M4750" s="47">
        <f t="shared" si="523"/>
        <v>3.19</v>
      </c>
      <c r="N4750" s="47">
        <f t="shared" si="524"/>
        <v>3.35</v>
      </c>
      <c r="O4750" s="48">
        <f t="shared" ca="1" si="525"/>
        <v>723375</v>
      </c>
    </row>
    <row r="4751" spans="1:15" x14ac:dyDescent="0.25">
      <c r="A4751">
        <v>4736</v>
      </c>
      <c r="B4751" s="84">
        <v>35143</v>
      </c>
      <c r="C4751" s="47">
        <v>26.5</v>
      </c>
      <c r="D4751" s="47">
        <v>26.5</v>
      </c>
      <c r="E4751" s="47">
        <v>25.75</v>
      </c>
      <c r="F4751" s="47">
        <v>26.25</v>
      </c>
      <c r="G4751" s="48">
        <v>104100</v>
      </c>
      <c r="H4751" s="47">
        <v>3.26</v>
      </c>
      <c r="I4751" s="51">
        <f t="shared" si="519"/>
        <v>0.12419047619047618</v>
      </c>
      <c r="J4751" s="51">
        <f t="shared" ca="1" si="520"/>
        <v>3.75</v>
      </c>
      <c r="K4751" s="47">
        <f t="shared" si="521"/>
        <v>3.29</v>
      </c>
      <c r="L4751" s="47">
        <f t="shared" si="522"/>
        <v>3.29</v>
      </c>
      <c r="M4751" s="47">
        <f t="shared" si="523"/>
        <v>3.2</v>
      </c>
      <c r="N4751" s="47">
        <f t="shared" si="524"/>
        <v>3.26</v>
      </c>
      <c r="O4751" s="48">
        <f t="shared" ca="1" si="525"/>
        <v>390375</v>
      </c>
    </row>
    <row r="4752" spans="1:15" x14ac:dyDescent="0.25">
      <c r="A4752">
        <v>4737</v>
      </c>
      <c r="B4752" s="84">
        <v>35142</v>
      </c>
      <c r="C4752" s="47">
        <v>25.25</v>
      </c>
      <c r="D4752" s="47">
        <v>26.5</v>
      </c>
      <c r="E4752" s="47">
        <v>25</v>
      </c>
      <c r="F4752" s="47">
        <v>26.38</v>
      </c>
      <c r="G4752" s="48">
        <v>263700</v>
      </c>
      <c r="H4752" s="47">
        <v>3.28</v>
      </c>
      <c r="I4752" s="51">
        <f t="shared" si="519"/>
        <v>0.12433661865049279</v>
      </c>
      <c r="J4752" s="51">
        <f t="shared" ca="1" si="520"/>
        <v>3.75</v>
      </c>
      <c r="K4752" s="47">
        <f t="shared" si="521"/>
        <v>3.14</v>
      </c>
      <c r="L4752" s="47">
        <f t="shared" si="522"/>
        <v>3.29</v>
      </c>
      <c r="M4752" s="47">
        <f t="shared" si="523"/>
        <v>3.11</v>
      </c>
      <c r="N4752" s="47">
        <f t="shared" si="524"/>
        <v>3.28</v>
      </c>
      <c r="O4752" s="48">
        <f t="shared" ca="1" si="525"/>
        <v>988875</v>
      </c>
    </row>
    <row r="4753" spans="1:15" x14ac:dyDescent="0.25">
      <c r="A4753">
        <v>4738</v>
      </c>
      <c r="B4753" s="84">
        <v>35139</v>
      </c>
      <c r="C4753" s="47">
        <v>24</v>
      </c>
      <c r="D4753" s="47">
        <v>24.75</v>
      </c>
      <c r="E4753" s="47">
        <v>24</v>
      </c>
      <c r="F4753" s="47">
        <v>24.5</v>
      </c>
      <c r="G4753" s="48">
        <v>99600</v>
      </c>
      <c r="H4753" s="47">
        <v>3.04</v>
      </c>
      <c r="I4753" s="51">
        <f t="shared" ref="I4753:I4816" si="526">H4753/F4753</f>
        <v>0.12408163265306123</v>
      </c>
      <c r="J4753" s="51">
        <f t="shared" ref="J4753:J4816" ca="1" si="527">INDEX(OFFSET($T$15,0,0,$S$13+1,1),MATCH(B4753,OFFSET($Q$15,0,0,$S$13+1,1),-1))</f>
        <v>3.75</v>
      </c>
      <c r="K4753" s="47">
        <f t="shared" ref="K4753:K4816" si="528">ROUND($I4753*C4753,2)</f>
        <v>2.98</v>
      </c>
      <c r="L4753" s="47">
        <f t="shared" ref="L4753:L4816" si="529">ROUND($I4753*D4753,2)</f>
        <v>3.07</v>
      </c>
      <c r="M4753" s="47">
        <f t="shared" ref="M4753:M4816" si="530">ROUND($I4753*E4753,2)</f>
        <v>2.98</v>
      </c>
      <c r="N4753" s="47">
        <f t="shared" ref="N4753:N4816" si="531">ROUND($I4753*F4753,2)</f>
        <v>3.04</v>
      </c>
      <c r="O4753" s="48">
        <f t="shared" ref="O4753:O4816" ca="1" si="532">G4753*J4753</f>
        <v>373500</v>
      </c>
    </row>
    <row r="4754" spans="1:15" x14ac:dyDescent="0.25">
      <c r="A4754">
        <v>4739</v>
      </c>
      <c r="B4754" s="84">
        <v>35138</v>
      </c>
      <c r="C4754" s="47">
        <v>24</v>
      </c>
      <c r="D4754" s="47">
        <v>24</v>
      </c>
      <c r="E4754" s="47">
        <v>23</v>
      </c>
      <c r="F4754" s="47">
        <v>23.25</v>
      </c>
      <c r="G4754" s="48">
        <v>34500</v>
      </c>
      <c r="H4754" s="47">
        <v>2.89</v>
      </c>
      <c r="I4754" s="51">
        <f t="shared" si="526"/>
        <v>0.12430107526881722</v>
      </c>
      <c r="J4754" s="51">
        <f t="shared" ca="1" si="527"/>
        <v>3.75</v>
      </c>
      <c r="K4754" s="47">
        <f t="shared" si="528"/>
        <v>2.98</v>
      </c>
      <c r="L4754" s="47">
        <f t="shared" si="529"/>
        <v>2.98</v>
      </c>
      <c r="M4754" s="47">
        <f t="shared" si="530"/>
        <v>2.86</v>
      </c>
      <c r="N4754" s="47">
        <f t="shared" si="531"/>
        <v>2.89</v>
      </c>
      <c r="O4754" s="48">
        <f t="shared" ca="1" si="532"/>
        <v>129375</v>
      </c>
    </row>
    <row r="4755" spans="1:15" x14ac:dyDescent="0.25">
      <c r="A4755">
        <v>4740</v>
      </c>
      <c r="B4755" s="84">
        <v>35137</v>
      </c>
      <c r="C4755" s="47">
        <v>23.25</v>
      </c>
      <c r="D4755" s="47">
        <v>24</v>
      </c>
      <c r="E4755" s="47">
        <v>23</v>
      </c>
      <c r="F4755" s="47">
        <v>24</v>
      </c>
      <c r="G4755" s="48">
        <v>765300</v>
      </c>
      <c r="H4755" s="47">
        <v>2.98</v>
      </c>
      <c r="I4755" s="51">
        <f t="shared" si="526"/>
        <v>0.12416666666666666</v>
      </c>
      <c r="J4755" s="51">
        <f t="shared" ca="1" si="527"/>
        <v>3.75</v>
      </c>
      <c r="K4755" s="47">
        <f t="shared" si="528"/>
        <v>2.89</v>
      </c>
      <c r="L4755" s="47">
        <f t="shared" si="529"/>
        <v>2.98</v>
      </c>
      <c r="M4755" s="47">
        <f t="shared" si="530"/>
        <v>2.86</v>
      </c>
      <c r="N4755" s="47">
        <f t="shared" si="531"/>
        <v>2.98</v>
      </c>
      <c r="O4755" s="48">
        <f t="shared" ca="1" si="532"/>
        <v>2869875</v>
      </c>
    </row>
    <row r="4756" spans="1:15" x14ac:dyDescent="0.25">
      <c r="A4756">
        <v>4741</v>
      </c>
      <c r="B4756" s="84">
        <v>35136</v>
      </c>
      <c r="C4756" s="47">
        <v>23.5</v>
      </c>
      <c r="D4756" s="47">
        <v>24</v>
      </c>
      <c r="E4756" s="47">
        <v>23.25</v>
      </c>
      <c r="F4756" s="47">
        <v>23.25</v>
      </c>
      <c r="G4756" s="48">
        <v>88500</v>
      </c>
      <c r="H4756" s="47">
        <v>2.89</v>
      </c>
      <c r="I4756" s="51">
        <f t="shared" si="526"/>
        <v>0.12430107526881722</v>
      </c>
      <c r="J4756" s="51">
        <f t="shared" ca="1" si="527"/>
        <v>3.75</v>
      </c>
      <c r="K4756" s="47">
        <f t="shared" si="528"/>
        <v>2.92</v>
      </c>
      <c r="L4756" s="47">
        <f t="shared" si="529"/>
        <v>2.98</v>
      </c>
      <c r="M4756" s="47">
        <f t="shared" si="530"/>
        <v>2.89</v>
      </c>
      <c r="N4756" s="47">
        <f t="shared" si="531"/>
        <v>2.89</v>
      </c>
      <c r="O4756" s="48">
        <f t="shared" ca="1" si="532"/>
        <v>331875</v>
      </c>
    </row>
    <row r="4757" spans="1:15" x14ac:dyDescent="0.25">
      <c r="A4757">
        <v>4742</v>
      </c>
      <c r="B4757" s="84">
        <v>35135</v>
      </c>
      <c r="C4757" s="47">
        <v>23.75</v>
      </c>
      <c r="D4757" s="47">
        <v>24.5</v>
      </c>
      <c r="E4757" s="47">
        <v>23</v>
      </c>
      <c r="F4757" s="47">
        <v>23</v>
      </c>
      <c r="G4757" s="48">
        <v>587300</v>
      </c>
      <c r="H4757" s="47">
        <v>2.86</v>
      </c>
      <c r="I4757" s="51">
        <f t="shared" si="526"/>
        <v>0.12434782608695652</v>
      </c>
      <c r="J4757" s="51">
        <f t="shared" ca="1" si="527"/>
        <v>3.75</v>
      </c>
      <c r="K4757" s="47">
        <f t="shared" si="528"/>
        <v>2.95</v>
      </c>
      <c r="L4757" s="47">
        <f t="shared" si="529"/>
        <v>3.05</v>
      </c>
      <c r="M4757" s="47">
        <f t="shared" si="530"/>
        <v>2.86</v>
      </c>
      <c r="N4757" s="47">
        <f t="shared" si="531"/>
        <v>2.86</v>
      </c>
      <c r="O4757" s="48">
        <f t="shared" ca="1" si="532"/>
        <v>2202375</v>
      </c>
    </row>
    <row r="4758" spans="1:15" x14ac:dyDescent="0.25">
      <c r="A4758">
        <v>4743</v>
      </c>
      <c r="B4758" s="84">
        <v>35132</v>
      </c>
      <c r="C4758" s="47">
        <v>24</v>
      </c>
      <c r="D4758" s="47">
        <v>24.75</v>
      </c>
      <c r="E4758" s="47">
        <v>23.75</v>
      </c>
      <c r="F4758" s="47">
        <v>24.12</v>
      </c>
      <c r="G4758" s="48">
        <v>117200</v>
      </c>
      <c r="H4758" s="47">
        <v>3</v>
      </c>
      <c r="I4758" s="51">
        <f t="shared" si="526"/>
        <v>0.12437810945273631</v>
      </c>
      <c r="J4758" s="51">
        <f t="shared" ca="1" si="527"/>
        <v>3.75</v>
      </c>
      <c r="K4758" s="47">
        <f t="shared" si="528"/>
        <v>2.99</v>
      </c>
      <c r="L4758" s="47">
        <f t="shared" si="529"/>
        <v>3.08</v>
      </c>
      <c r="M4758" s="47">
        <f t="shared" si="530"/>
        <v>2.95</v>
      </c>
      <c r="N4758" s="47">
        <f t="shared" si="531"/>
        <v>3</v>
      </c>
      <c r="O4758" s="48">
        <f t="shared" ca="1" si="532"/>
        <v>439500</v>
      </c>
    </row>
    <row r="4759" spans="1:15" x14ac:dyDescent="0.25">
      <c r="A4759">
        <v>4744</v>
      </c>
      <c r="B4759" s="84">
        <v>35131</v>
      </c>
      <c r="C4759" s="47">
        <v>25</v>
      </c>
      <c r="D4759" s="47">
        <v>25</v>
      </c>
      <c r="E4759" s="47">
        <v>24</v>
      </c>
      <c r="F4759" s="47">
        <v>24.12</v>
      </c>
      <c r="G4759" s="48">
        <v>246100</v>
      </c>
      <c r="H4759" s="47">
        <v>3</v>
      </c>
      <c r="I4759" s="51">
        <f t="shared" si="526"/>
        <v>0.12437810945273631</v>
      </c>
      <c r="J4759" s="51">
        <f t="shared" ca="1" si="527"/>
        <v>3.75</v>
      </c>
      <c r="K4759" s="47">
        <f t="shared" si="528"/>
        <v>3.11</v>
      </c>
      <c r="L4759" s="47">
        <f t="shared" si="529"/>
        <v>3.11</v>
      </c>
      <c r="M4759" s="47">
        <f t="shared" si="530"/>
        <v>2.99</v>
      </c>
      <c r="N4759" s="47">
        <f t="shared" si="531"/>
        <v>3</v>
      </c>
      <c r="O4759" s="48">
        <f t="shared" ca="1" si="532"/>
        <v>922875</v>
      </c>
    </row>
    <row r="4760" spans="1:15" x14ac:dyDescent="0.25">
      <c r="A4760">
        <v>4745</v>
      </c>
      <c r="B4760" s="84">
        <v>35130</v>
      </c>
      <c r="C4760" s="47">
        <v>25</v>
      </c>
      <c r="D4760" s="47">
        <v>25</v>
      </c>
      <c r="E4760" s="47">
        <v>24.25</v>
      </c>
      <c r="F4760" s="47">
        <v>24.25</v>
      </c>
      <c r="G4760" s="48">
        <v>100800</v>
      </c>
      <c r="H4760" s="47">
        <v>3.01</v>
      </c>
      <c r="I4760" s="51">
        <f t="shared" si="526"/>
        <v>0.12412371134020618</v>
      </c>
      <c r="J4760" s="51">
        <f t="shared" ca="1" si="527"/>
        <v>3.75</v>
      </c>
      <c r="K4760" s="47">
        <f t="shared" si="528"/>
        <v>3.1</v>
      </c>
      <c r="L4760" s="47">
        <f t="shared" si="529"/>
        <v>3.1</v>
      </c>
      <c r="M4760" s="47">
        <f t="shared" si="530"/>
        <v>3.01</v>
      </c>
      <c r="N4760" s="47">
        <f t="shared" si="531"/>
        <v>3.01</v>
      </c>
      <c r="O4760" s="48">
        <f t="shared" ca="1" si="532"/>
        <v>378000</v>
      </c>
    </row>
    <row r="4761" spans="1:15" x14ac:dyDescent="0.25">
      <c r="A4761">
        <v>4746</v>
      </c>
      <c r="B4761" s="84">
        <v>35129</v>
      </c>
      <c r="C4761" s="47">
        <v>25</v>
      </c>
      <c r="D4761" s="47">
        <v>25</v>
      </c>
      <c r="E4761" s="47">
        <v>24.25</v>
      </c>
      <c r="F4761" s="47">
        <v>24.63</v>
      </c>
      <c r="G4761" s="48">
        <v>12800</v>
      </c>
      <c r="H4761" s="47">
        <v>3.06</v>
      </c>
      <c r="I4761" s="51">
        <f t="shared" si="526"/>
        <v>0.12423873325213156</v>
      </c>
      <c r="J4761" s="51">
        <f t="shared" ca="1" si="527"/>
        <v>3.75</v>
      </c>
      <c r="K4761" s="47">
        <f t="shared" si="528"/>
        <v>3.11</v>
      </c>
      <c r="L4761" s="47">
        <f t="shared" si="529"/>
        <v>3.11</v>
      </c>
      <c r="M4761" s="47">
        <f t="shared" si="530"/>
        <v>3.01</v>
      </c>
      <c r="N4761" s="47">
        <f t="shared" si="531"/>
        <v>3.06</v>
      </c>
      <c r="O4761" s="48">
        <f t="shared" ca="1" si="532"/>
        <v>48000</v>
      </c>
    </row>
    <row r="4762" spans="1:15" x14ac:dyDescent="0.25">
      <c r="A4762">
        <v>4747</v>
      </c>
      <c r="B4762" s="84">
        <v>35128</v>
      </c>
      <c r="C4762" s="47">
        <v>25</v>
      </c>
      <c r="D4762" s="47">
        <v>25</v>
      </c>
      <c r="E4762" s="47">
        <v>24.25</v>
      </c>
      <c r="F4762" s="47">
        <v>25</v>
      </c>
      <c r="G4762" s="48">
        <v>18800</v>
      </c>
      <c r="H4762" s="47">
        <v>3.11</v>
      </c>
      <c r="I4762" s="51">
        <f t="shared" si="526"/>
        <v>0.1244</v>
      </c>
      <c r="J4762" s="51">
        <f t="shared" ca="1" si="527"/>
        <v>3.75</v>
      </c>
      <c r="K4762" s="47">
        <f t="shared" si="528"/>
        <v>3.11</v>
      </c>
      <c r="L4762" s="47">
        <f t="shared" si="529"/>
        <v>3.11</v>
      </c>
      <c r="M4762" s="47">
        <f t="shared" si="530"/>
        <v>3.02</v>
      </c>
      <c r="N4762" s="47">
        <f t="shared" si="531"/>
        <v>3.11</v>
      </c>
      <c r="O4762" s="48">
        <f t="shared" ca="1" si="532"/>
        <v>70500</v>
      </c>
    </row>
    <row r="4763" spans="1:15" x14ac:dyDescent="0.25">
      <c r="A4763">
        <v>4748</v>
      </c>
      <c r="B4763" s="84">
        <v>35125</v>
      </c>
      <c r="C4763" s="47">
        <v>25</v>
      </c>
      <c r="D4763" s="47">
        <v>25</v>
      </c>
      <c r="E4763" s="47">
        <v>24.63</v>
      </c>
      <c r="F4763" s="47">
        <v>25</v>
      </c>
      <c r="G4763" s="48">
        <v>240100</v>
      </c>
      <c r="H4763" s="47">
        <v>3.11</v>
      </c>
      <c r="I4763" s="51">
        <f t="shared" si="526"/>
        <v>0.1244</v>
      </c>
      <c r="J4763" s="51">
        <f t="shared" ca="1" si="527"/>
        <v>3.75</v>
      </c>
      <c r="K4763" s="47">
        <f t="shared" si="528"/>
        <v>3.11</v>
      </c>
      <c r="L4763" s="47">
        <f t="shared" si="529"/>
        <v>3.11</v>
      </c>
      <c r="M4763" s="47">
        <f t="shared" si="530"/>
        <v>3.06</v>
      </c>
      <c r="N4763" s="47">
        <f t="shared" si="531"/>
        <v>3.11</v>
      </c>
      <c r="O4763" s="48">
        <f t="shared" ca="1" si="532"/>
        <v>900375</v>
      </c>
    </row>
    <row r="4764" spans="1:15" x14ac:dyDescent="0.25">
      <c r="A4764">
        <v>4749</v>
      </c>
      <c r="B4764" s="84">
        <v>35124</v>
      </c>
      <c r="C4764" s="47">
        <v>24.75</v>
      </c>
      <c r="D4764" s="47">
        <v>25</v>
      </c>
      <c r="E4764" s="47">
        <v>24.63</v>
      </c>
      <c r="F4764" s="47">
        <v>24.75</v>
      </c>
      <c r="G4764" s="48">
        <v>72400</v>
      </c>
      <c r="H4764" s="47">
        <v>3.07</v>
      </c>
      <c r="I4764" s="51">
        <f t="shared" si="526"/>
        <v>0.12404040404040403</v>
      </c>
      <c r="J4764" s="51">
        <f t="shared" ca="1" si="527"/>
        <v>3.75</v>
      </c>
      <c r="K4764" s="47">
        <f t="shared" si="528"/>
        <v>3.07</v>
      </c>
      <c r="L4764" s="47">
        <f t="shared" si="529"/>
        <v>3.1</v>
      </c>
      <c r="M4764" s="47">
        <f t="shared" si="530"/>
        <v>3.06</v>
      </c>
      <c r="N4764" s="47">
        <f t="shared" si="531"/>
        <v>3.07</v>
      </c>
      <c r="O4764" s="48">
        <f t="shared" ca="1" si="532"/>
        <v>271500</v>
      </c>
    </row>
    <row r="4765" spans="1:15" x14ac:dyDescent="0.25">
      <c r="A4765">
        <v>4750</v>
      </c>
      <c r="B4765" s="84">
        <v>35123</v>
      </c>
      <c r="C4765" s="47">
        <v>25</v>
      </c>
      <c r="D4765" s="47">
        <v>25</v>
      </c>
      <c r="E4765" s="47">
        <v>24.63</v>
      </c>
      <c r="F4765" s="47">
        <v>24.63</v>
      </c>
      <c r="G4765" s="48">
        <v>254000</v>
      </c>
      <c r="H4765" s="47">
        <v>3.06</v>
      </c>
      <c r="I4765" s="51">
        <f t="shared" si="526"/>
        <v>0.12423873325213156</v>
      </c>
      <c r="J4765" s="51">
        <f t="shared" ca="1" si="527"/>
        <v>3.75</v>
      </c>
      <c r="K4765" s="47">
        <f t="shared" si="528"/>
        <v>3.11</v>
      </c>
      <c r="L4765" s="47">
        <f t="shared" si="529"/>
        <v>3.11</v>
      </c>
      <c r="M4765" s="47">
        <f t="shared" si="530"/>
        <v>3.06</v>
      </c>
      <c r="N4765" s="47">
        <f t="shared" si="531"/>
        <v>3.06</v>
      </c>
      <c r="O4765" s="48">
        <f t="shared" ca="1" si="532"/>
        <v>952500</v>
      </c>
    </row>
    <row r="4766" spans="1:15" x14ac:dyDescent="0.25">
      <c r="A4766">
        <v>4751</v>
      </c>
      <c r="B4766" s="84">
        <v>35122</v>
      </c>
      <c r="C4766" s="47">
        <v>24.75</v>
      </c>
      <c r="D4766" s="47">
        <v>24.75</v>
      </c>
      <c r="E4766" s="47">
        <v>24.25</v>
      </c>
      <c r="F4766" s="47">
        <v>24.75</v>
      </c>
      <c r="G4766" s="48">
        <v>61700</v>
      </c>
      <c r="H4766" s="47">
        <v>3.07</v>
      </c>
      <c r="I4766" s="51">
        <f t="shared" si="526"/>
        <v>0.12404040404040403</v>
      </c>
      <c r="J4766" s="51">
        <f t="shared" ca="1" si="527"/>
        <v>3.75</v>
      </c>
      <c r="K4766" s="47">
        <f t="shared" si="528"/>
        <v>3.07</v>
      </c>
      <c r="L4766" s="47">
        <f t="shared" si="529"/>
        <v>3.07</v>
      </c>
      <c r="M4766" s="47">
        <f t="shared" si="530"/>
        <v>3.01</v>
      </c>
      <c r="N4766" s="47">
        <f t="shared" si="531"/>
        <v>3.07</v>
      </c>
      <c r="O4766" s="48">
        <f t="shared" ca="1" si="532"/>
        <v>231375</v>
      </c>
    </row>
    <row r="4767" spans="1:15" x14ac:dyDescent="0.25">
      <c r="A4767">
        <v>4752</v>
      </c>
      <c r="B4767" s="84">
        <v>35121</v>
      </c>
      <c r="C4767" s="47">
        <v>24.75</v>
      </c>
      <c r="D4767" s="47">
        <v>24.75</v>
      </c>
      <c r="E4767" s="47">
        <v>24.25</v>
      </c>
      <c r="F4767" s="47">
        <v>24.75</v>
      </c>
      <c r="G4767" s="48">
        <v>77200</v>
      </c>
      <c r="H4767" s="47">
        <v>3.07</v>
      </c>
      <c r="I4767" s="51">
        <f t="shared" si="526"/>
        <v>0.12404040404040403</v>
      </c>
      <c r="J4767" s="51">
        <f t="shared" ca="1" si="527"/>
        <v>3.75</v>
      </c>
      <c r="K4767" s="47">
        <f t="shared" si="528"/>
        <v>3.07</v>
      </c>
      <c r="L4767" s="47">
        <f t="shared" si="529"/>
        <v>3.07</v>
      </c>
      <c r="M4767" s="47">
        <f t="shared" si="530"/>
        <v>3.01</v>
      </c>
      <c r="N4767" s="47">
        <f t="shared" si="531"/>
        <v>3.07</v>
      </c>
      <c r="O4767" s="48">
        <f t="shared" ca="1" si="532"/>
        <v>289500</v>
      </c>
    </row>
    <row r="4768" spans="1:15" x14ac:dyDescent="0.25">
      <c r="A4768">
        <v>4753</v>
      </c>
      <c r="B4768" s="84">
        <v>35118</v>
      </c>
      <c r="C4768" s="47">
        <v>24</v>
      </c>
      <c r="D4768" s="47">
        <v>24.25</v>
      </c>
      <c r="E4768" s="47">
        <v>23.25</v>
      </c>
      <c r="F4768" s="47">
        <v>24.25</v>
      </c>
      <c r="G4768" s="48">
        <v>61700</v>
      </c>
      <c r="H4768" s="47">
        <v>3.01</v>
      </c>
      <c r="I4768" s="51">
        <f t="shared" si="526"/>
        <v>0.12412371134020618</v>
      </c>
      <c r="J4768" s="51">
        <f t="shared" ca="1" si="527"/>
        <v>3.75</v>
      </c>
      <c r="K4768" s="47">
        <f t="shared" si="528"/>
        <v>2.98</v>
      </c>
      <c r="L4768" s="47">
        <f t="shared" si="529"/>
        <v>3.01</v>
      </c>
      <c r="M4768" s="47">
        <f t="shared" si="530"/>
        <v>2.89</v>
      </c>
      <c r="N4768" s="47">
        <f t="shared" si="531"/>
        <v>3.01</v>
      </c>
      <c r="O4768" s="48">
        <f t="shared" ca="1" si="532"/>
        <v>231375</v>
      </c>
    </row>
    <row r="4769" spans="1:15" x14ac:dyDescent="0.25">
      <c r="A4769">
        <v>4754</v>
      </c>
      <c r="B4769" s="84">
        <v>35117</v>
      </c>
      <c r="C4769" s="47">
        <v>26</v>
      </c>
      <c r="D4769" s="47">
        <v>26</v>
      </c>
      <c r="E4769" s="47">
        <v>23.5</v>
      </c>
      <c r="F4769" s="47">
        <v>24</v>
      </c>
      <c r="G4769" s="48">
        <v>209600</v>
      </c>
      <c r="H4769" s="47">
        <v>2.98</v>
      </c>
      <c r="I4769" s="51">
        <f t="shared" si="526"/>
        <v>0.12416666666666666</v>
      </c>
      <c r="J4769" s="51">
        <f t="shared" ca="1" si="527"/>
        <v>3.75</v>
      </c>
      <c r="K4769" s="47">
        <f t="shared" si="528"/>
        <v>3.23</v>
      </c>
      <c r="L4769" s="47">
        <f t="shared" si="529"/>
        <v>3.23</v>
      </c>
      <c r="M4769" s="47">
        <f t="shared" si="530"/>
        <v>2.92</v>
      </c>
      <c r="N4769" s="47">
        <f t="shared" si="531"/>
        <v>2.98</v>
      </c>
      <c r="O4769" s="48">
        <f t="shared" ca="1" si="532"/>
        <v>786000</v>
      </c>
    </row>
    <row r="4770" spans="1:15" x14ac:dyDescent="0.25">
      <c r="A4770">
        <v>4755</v>
      </c>
      <c r="B4770" s="84">
        <v>35116</v>
      </c>
      <c r="C4770" s="47">
        <v>25.5</v>
      </c>
      <c r="D4770" s="47">
        <v>26.75</v>
      </c>
      <c r="E4770" s="47">
        <v>25.5</v>
      </c>
      <c r="F4770" s="47">
        <v>26.75</v>
      </c>
      <c r="G4770" s="48">
        <v>598400</v>
      </c>
      <c r="H4770" s="47">
        <v>3.32</v>
      </c>
      <c r="I4770" s="51">
        <f t="shared" si="526"/>
        <v>0.12411214953271027</v>
      </c>
      <c r="J4770" s="51">
        <f t="shared" ca="1" si="527"/>
        <v>3.75</v>
      </c>
      <c r="K4770" s="47">
        <f t="shared" si="528"/>
        <v>3.16</v>
      </c>
      <c r="L4770" s="47">
        <f t="shared" si="529"/>
        <v>3.32</v>
      </c>
      <c r="M4770" s="47">
        <f t="shared" si="530"/>
        <v>3.16</v>
      </c>
      <c r="N4770" s="47">
        <f t="shared" si="531"/>
        <v>3.32</v>
      </c>
      <c r="O4770" s="48">
        <f t="shared" ca="1" si="532"/>
        <v>2244000</v>
      </c>
    </row>
    <row r="4771" spans="1:15" x14ac:dyDescent="0.25">
      <c r="A4771">
        <v>4756</v>
      </c>
      <c r="B4771" s="84">
        <v>35115</v>
      </c>
      <c r="C4771" s="47">
        <v>24.25</v>
      </c>
      <c r="D4771" s="47">
        <v>25.5</v>
      </c>
      <c r="E4771" s="47">
        <v>24.25</v>
      </c>
      <c r="F4771" s="47">
        <v>25.5</v>
      </c>
      <c r="G4771" s="48">
        <v>200800</v>
      </c>
      <c r="H4771" s="47">
        <v>3.17</v>
      </c>
      <c r="I4771" s="51">
        <f t="shared" si="526"/>
        <v>0.12431372549019608</v>
      </c>
      <c r="J4771" s="51">
        <f t="shared" ca="1" si="527"/>
        <v>3.75</v>
      </c>
      <c r="K4771" s="47">
        <f t="shared" si="528"/>
        <v>3.01</v>
      </c>
      <c r="L4771" s="47">
        <f t="shared" si="529"/>
        <v>3.17</v>
      </c>
      <c r="M4771" s="47">
        <f t="shared" si="530"/>
        <v>3.01</v>
      </c>
      <c r="N4771" s="47">
        <f t="shared" si="531"/>
        <v>3.17</v>
      </c>
      <c r="O4771" s="48">
        <f t="shared" ca="1" si="532"/>
        <v>753000</v>
      </c>
    </row>
    <row r="4772" spans="1:15" x14ac:dyDescent="0.25">
      <c r="A4772">
        <v>4757</v>
      </c>
      <c r="B4772" s="84">
        <v>35111</v>
      </c>
      <c r="C4772" s="47">
        <v>24.25</v>
      </c>
      <c r="D4772" s="47">
        <v>24.25</v>
      </c>
      <c r="E4772" s="47">
        <v>23.75</v>
      </c>
      <c r="F4772" s="47">
        <v>24.25</v>
      </c>
      <c r="G4772" s="48">
        <v>12800</v>
      </c>
      <c r="H4772" s="47">
        <v>3.01</v>
      </c>
      <c r="I4772" s="51">
        <f t="shared" si="526"/>
        <v>0.12412371134020618</v>
      </c>
      <c r="J4772" s="51">
        <f t="shared" ca="1" si="527"/>
        <v>3.75</v>
      </c>
      <c r="K4772" s="47">
        <f t="shared" si="528"/>
        <v>3.01</v>
      </c>
      <c r="L4772" s="47">
        <f t="shared" si="529"/>
        <v>3.01</v>
      </c>
      <c r="M4772" s="47">
        <f t="shared" si="530"/>
        <v>2.95</v>
      </c>
      <c r="N4772" s="47">
        <f t="shared" si="531"/>
        <v>3.01</v>
      </c>
      <c r="O4772" s="48">
        <f t="shared" ca="1" si="532"/>
        <v>48000</v>
      </c>
    </row>
    <row r="4773" spans="1:15" x14ac:dyDescent="0.25">
      <c r="A4773">
        <v>4758</v>
      </c>
      <c r="B4773" s="84">
        <v>35110</v>
      </c>
      <c r="C4773" s="47">
        <v>24.12</v>
      </c>
      <c r="D4773" s="47">
        <v>24.12</v>
      </c>
      <c r="E4773" s="47">
        <v>23.5</v>
      </c>
      <c r="F4773" s="47">
        <v>23.88</v>
      </c>
      <c r="G4773" s="48">
        <v>650100</v>
      </c>
      <c r="H4773" s="47">
        <v>2.97</v>
      </c>
      <c r="I4773" s="51">
        <f t="shared" si="526"/>
        <v>0.12437185929648242</v>
      </c>
      <c r="J4773" s="51">
        <f t="shared" ca="1" si="527"/>
        <v>3.75</v>
      </c>
      <c r="K4773" s="47">
        <f t="shared" si="528"/>
        <v>3</v>
      </c>
      <c r="L4773" s="47">
        <f t="shared" si="529"/>
        <v>3</v>
      </c>
      <c r="M4773" s="47">
        <f t="shared" si="530"/>
        <v>2.92</v>
      </c>
      <c r="N4773" s="47">
        <f t="shared" si="531"/>
        <v>2.97</v>
      </c>
      <c r="O4773" s="48">
        <f t="shared" ca="1" si="532"/>
        <v>2437875</v>
      </c>
    </row>
    <row r="4774" spans="1:15" x14ac:dyDescent="0.25">
      <c r="A4774">
        <v>4759</v>
      </c>
      <c r="B4774" s="84">
        <v>35109</v>
      </c>
      <c r="C4774" s="47">
        <v>24.25</v>
      </c>
      <c r="D4774" s="47">
        <v>24.25</v>
      </c>
      <c r="E4774" s="47">
        <v>23.5</v>
      </c>
      <c r="F4774" s="47">
        <v>23.88</v>
      </c>
      <c r="G4774" s="48">
        <v>88800</v>
      </c>
      <c r="H4774" s="47">
        <v>2.97</v>
      </c>
      <c r="I4774" s="51">
        <f t="shared" si="526"/>
        <v>0.12437185929648242</v>
      </c>
      <c r="J4774" s="51">
        <f t="shared" ca="1" si="527"/>
        <v>3.75</v>
      </c>
      <c r="K4774" s="47">
        <f t="shared" si="528"/>
        <v>3.02</v>
      </c>
      <c r="L4774" s="47">
        <f t="shared" si="529"/>
        <v>3.02</v>
      </c>
      <c r="M4774" s="47">
        <f t="shared" si="530"/>
        <v>2.92</v>
      </c>
      <c r="N4774" s="47">
        <f t="shared" si="531"/>
        <v>2.97</v>
      </c>
      <c r="O4774" s="48">
        <f t="shared" ca="1" si="532"/>
        <v>333000</v>
      </c>
    </row>
    <row r="4775" spans="1:15" x14ac:dyDescent="0.25">
      <c r="A4775">
        <v>4760</v>
      </c>
      <c r="B4775" s="84">
        <v>35108</v>
      </c>
      <c r="C4775" s="47">
        <v>23</v>
      </c>
      <c r="D4775" s="47">
        <v>25.25</v>
      </c>
      <c r="E4775" s="47">
        <v>22.88</v>
      </c>
      <c r="F4775" s="47">
        <v>24.75</v>
      </c>
      <c r="G4775" s="48">
        <v>377300</v>
      </c>
      <c r="H4775" s="47">
        <v>3.07</v>
      </c>
      <c r="I4775" s="51">
        <f t="shared" si="526"/>
        <v>0.12404040404040403</v>
      </c>
      <c r="J4775" s="51">
        <f t="shared" ca="1" si="527"/>
        <v>3.75</v>
      </c>
      <c r="K4775" s="47">
        <f t="shared" si="528"/>
        <v>2.85</v>
      </c>
      <c r="L4775" s="47">
        <f t="shared" si="529"/>
        <v>3.13</v>
      </c>
      <c r="M4775" s="47">
        <f t="shared" si="530"/>
        <v>2.84</v>
      </c>
      <c r="N4775" s="47">
        <f t="shared" si="531"/>
        <v>3.07</v>
      </c>
      <c r="O4775" s="48">
        <f t="shared" ca="1" si="532"/>
        <v>1414875</v>
      </c>
    </row>
    <row r="4776" spans="1:15" x14ac:dyDescent="0.25">
      <c r="A4776">
        <v>4761</v>
      </c>
      <c r="B4776" s="84">
        <v>35107</v>
      </c>
      <c r="C4776" s="47">
        <v>23</v>
      </c>
      <c r="D4776" s="47">
        <v>23</v>
      </c>
      <c r="E4776" s="47">
        <v>22.25</v>
      </c>
      <c r="F4776" s="47">
        <v>23</v>
      </c>
      <c r="G4776" s="48">
        <v>470800</v>
      </c>
      <c r="H4776" s="47">
        <v>2.86</v>
      </c>
      <c r="I4776" s="51">
        <f t="shared" si="526"/>
        <v>0.12434782608695652</v>
      </c>
      <c r="J4776" s="51">
        <f t="shared" ca="1" si="527"/>
        <v>3.75</v>
      </c>
      <c r="K4776" s="47">
        <f t="shared" si="528"/>
        <v>2.86</v>
      </c>
      <c r="L4776" s="47">
        <f t="shared" si="529"/>
        <v>2.86</v>
      </c>
      <c r="M4776" s="47">
        <f t="shared" si="530"/>
        <v>2.77</v>
      </c>
      <c r="N4776" s="47">
        <f t="shared" si="531"/>
        <v>2.86</v>
      </c>
      <c r="O4776" s="48">
        <f t="shared" ca="1" si="532"/>
        <v>1765500</v>
      </c>
    </row>
    <row r="4777" spans="1:15" x14ac:dyDescent="0.25">
      <c r="A4777">
        <v>4762</v>
      </c>
      <c r="B4777" s="84">
        <v>35104</v>
      </c>
      <c r="C4777" s="47">
        <v>23</v>
      </c>
      <c r="D4777" s="47">
        <v>23</v>
      </c>
      <c r="E4777" s="47">
        <v>22.25</v>
      </c>
      <c r="F4777" s="47">
        <v>22.25</v>
      </c>
      <c r="G4777" s="48">
        <v>66900</v>
      </c>
      <c r="H4777" s="47">
        <v>2.76</v>
      </c>
      <c r="I4777" s="51">
        <f t="shared" si="526"/>
        <v>0.12404494382022471</v>
      </c>
      <c r="J4777" s="51">
        <f t="shared" ca="1" si="527"/>
        <v>3.75</v>
      </c>
      <c r="K4777" s="47">
        <f t="shared" si="528"/>
        <v>2.85</v>
      </c>
      <c r="L4777" s="47">
        <f t="shared" si="529"/>
        <v>2.85</v>
      </c>
      <c r="M4777" s="47">
        <f t="shared" si="530"/>
        <v>2.76</v>
      </c>
      <c r="N4777" s="47">
        <f t="shared" si="531"/>
        <v>2.76</v>
      </c>
      <c r="O4777" s="48">
        <f t="shared" ca="1" si="532"/>
        <v>250875</v>
      </c>
    </row>
    <row r="4778" spans="1:15" x14ac:dyDescent="0.25">
      <c r="A4778">
        <v>4763</v>
      </c>
      <c r="B4778" s="84">
        <v>35103</v>
      </c>
      <c r="C4778" s="47">
        <v>23</v>
      </c>
      <c r="D4778" s="47">
        <v>23</v>
      </c>
      <c r="E4778" s="47">
        <v>22.38</v>
      </c>
      <c r="F4778" s="47">
        <v>22.5</v>
      </c>
      <c r="G4778" s="48">
        <v>184400</v>
      </c>
      <c r="H4778" s="47">
        <v>2.8</v>
      </c>
      <c r="I4778" s="51">
        <f t="shared" si="526"/>
        <v>0.12444444444444444</v>
      </c>
      <c r="J4778" s="51">
        <f t="shared" ca="1" si="527"/>
        <v>3.75</v>
      </c>
      <c r="K4778" s="47">
        <f t="shared" si="528"/>
        <v>2.86</v>
      </c>
      <c r="L4778" s="47">
        <f t="shared" si="529"/>
        <v>2.86</v>
      </c>
      <c r="M4778" s="47">
        <f t="shared" si="530"/>
        <v>2.79</v>
      </c>
      <c r="N4778" s="47">
        <f t="shared" si="531"/>
        <v>2.8</v>
      </c>
      <c r="O4778" s="48">
        <f t="shared" ca="1" si="532"/>
        <v>691500</v>
      </c>
    </row>
    <row r="4779" spans="1:15" x14ac:dyDescent="0.25">
      <c r="A4779">
        <v>4764</v>
      </c>
      <c r="B4779" s="84">
        <v>35102</v>
      </c>
      <c r="C4779" s="47">
        <v>23.25</v>
      </c>
      <c r="D4779" s="47">
        <v>23.25</v>
      </c>
      <c r="E4779" s="47">
        <v>22.38</v>
      </c>
      <c r="F4779" s="47">
        <v>23</v>
      </c>
      <c r="G4779" s="48">
        <v>130900</v>
      </c>
      <c r="H4779" s="47">
        <v>2.86</v>
      </c>
      <c r="I4779" s="51">
        <f t="shared" si="526"/>
        <v>0.12434782608695652</v>
      </c>
      <c r="J4779" s="51">
        <f t="shared" ca="1" si="527"/>
        <v>3.75</v>
      </c>
      <c r="K4779" s="47">
        <f t="shared" si="528"/>
        <v>2.89</v>
      </c>
      <c r="L4779" s="47">
        <f t="shared" si="529"/>
        <v>2.89</v>
      </c>
      <c r="M4779" s="47">
        <f t="shared" si="530"/>
        <v>2.78</v>
      </c>
      <c r="N4779" s="47">
        <f t="shared" si="531"/>
        <v>2.86</v>
      </c>
      <c r="O4779" s="48">
        <f t="shared" ca="1" si="532"/>
        <v>490875</v>
      </c>
    </row>
    <row r="4780" spans="1:15" x14ac:dyDescent="0.25">
      <c r="A4780">
        <v>4765</v>
      </c>
      <c r="B4780" s="84">
        <v>35101</v>
      </c>
      <c r="C4780" s="47">
        <v>22.88</v>
      </c>
      <c r="D4780" s="47">
        <v>23</v>
      </c>
      <c r="E4780" s="47">
        <v>22.5</v>
      </c>
      <c r="F4780" s="47">
        <v>22.75</v>
      </c>
      <c r="G4780" s="48">
        <v>1624900</v>
      </c>
      <c r="H4780" s="47">
        <v>2.83</v>
      </c>
      <c r="I4780" s="51">
        <f t="shared" si="526"/>
        <v>0.1243956043956044</v>
      </c>
      <c r="J4780" s="51">
        <f t="shared" ca="1" si="527"/>
        <v>3.75</v>
      </c>
      <c r="K4780" s="47">
        <f t="shared" si="528"/>
        <v>2.85</v>
      </c>
      <c r="L4780" s="47">
        <f t="shared" si="529"/>
        <v>2.86</v>
      </c>
      <c r="M4780" s="47">
        <f t="shared" si="530"/>
        <v>2.8</v>
      </c>
      <c r="N4780" s="47">
        <f t="shared" si="531"/>
        <v>2.83</v>
      </c>
      <c r="O4780" s="48">
        <f t="shared" ca="1" si="532"/>
        <v>6093375</v>
      </c>
    </row>
    <row r="4781" spans="1:15" x14ac:dyDescent="0.25">
      <c r="A4781">
        <v>4766</v>
      </c>
      <c r="B4781" s="84">
        <v>35100</v>
      </c>
      <c r="C4781" s="47">
        <v>23</v>
      </c>
      <c r="D4781" s="47">
        <v>23.25</v>
      </c>
      <c r="E4781" s="47">
        <v>22.5</v>
      </c>
      <c r="F4781" s="47">
        <v>22.5</v>
      </c>
      <c r="G4781" s="48">
        <v>489600</v>
      </c>
      <c r="H4781" s="47">
        <v>2.8</v>
      </c>
      <c r="I4781" s="51">
        <f t="shared" si="526"/>
        <v>0.12444444444444444</v>
      </c>
      <c r="J4781" s="51">
        <f t="shared" ca="1" si="527"/>
        <v>3.75</v>
      </c>
      <c r="K4781" s="47">
        <f t="shared" si="528"/>
        <v>2.86</v>
      </c>
      <c r="L4781" s="47">
        <f t="shared" si="529"/>
        <v>2.89</v>
      </c>
      <c r="M4781" s="47">
        <f t="shared" si="530"/>
        <v>2.8</v>
      </c>
      <c r="N4781" s="47">
        <f t="shared" si="531"/>
        <v>2.8</v>
      </c>
      <c r="O4781" s="48">
        <f t="shared" ca="1" si="532"/>
        <v>1836000</v>
      </c>
    </row>
    <row r="4782" spans="1:15" x14ac:dyDescent="0.25">
      <c r="A4782">
        <v>4767</v>
      </c>
      <c r="B4782" s="84">
        <v>35097</v>
      </c>
      <c r="C4782" s="47">
        <v>22.25</v>
      </c>
      <c r="D4782" s="47">
        <v>22.75</v>
      </c>
      <c r="E4782" s="47">
        <v>22.25</v>
      </c>
      <c r="F4782" s="47">
        <v>22.25</v>
      </c>
      <c r="G4782" s="48">
        <v>84100</v>
      </c>
      <c r="H4782" s="47">
        <v>2.76</v>
      </c>
      <c r="I4782" s="51">
        <f t="shared" si="526"/>
        <v>0.12404494382022471</v>
      </c>
      <c r="J4782" s="51">
        <f t="shared" ca="1" si="527"/>
        <v>3.75</v>
      </c>
      <c r="K4782" s="47">
        <f t="shared" si="528"/>
        <v>2.76</v>
      </c>
      <c r="L4782" s="47">
        <f t="shared" si="529"/>
        <v>2.82</v>
      </c>
      <c r="M4782" s="47">
        <f t="shared" si="530"/>
        <v>2.76</v>
      </c>
      <c r="N4782" s="47">
        <f t="shared" si="531"/>
        <v>2.76</v>
      </c>
      <c r="O4782" s="48">
        <f t="shared" ca="1" si="532"/>
        <v>315375</v>
      </c>
    </row>
    <row r="4783" spans="1:15" x14ac:dyDescent="0.25">
      <c r="A4783">
        <v>4768</v>
      </c>
      <c r="B4783" s="84">
        <v>35096</v>
      </c>
      <c r="C4783" s="47">
        <v>22.75</v>
      </c>
      <c r="D4783" s="47">
        <v>23.25</v>
      </c>
      <c r="E4783" s="47">
        <v>22.38</v>
      </c>
      <c r="F4783" s="47">
        <v>23.25</v>
      </c>
      <c r="G4783" s="48">
        <v>710900</v>
      </c>
      <c r="H4783" s="47">
        <v>2.89</v>
      </c>
      <c r="I4783" s="51">
        <f t="shared" si="526"/>
        <v>0.12430107526881722</v>
      </c>
      <c r="J4783" s="51">
        <f t="shared" ca="1" si="527"/>
        <v>3.75</v>
      </c>
      <c r="K4783" s="47">
        <f t="shared" si="528"/>
        <v>2.83</v>
      </c>
      <c r="L4783" s="47">
        <f t="shared" si="529"/>
        <v>2.89</v>
      </c>
      <c r="M4783" s="47">
        <f t="shared" si="530"/>
        <v>2.78</v>
      </c>
      <c r="N4783" s="47">
        <f t="shared" si="531"/>
        <v>2.89</v>
      </c>
      <c r="O4783" s="48">
        <f t="shared" ca="1" si="532"/>
        <v>2665875</v>
      </c>
    </row>
    <row r="4784" spans="1:15" x14ac:dyDescent="0.25">
      <c r="A4784">
        <v>4769</v>
      </c>
      <c r="B4784" s="84">
        <v>35095</v>
      </c>
      <c r="C4784" s="47">
        <v>22.5</v>
      </c>
      <c r="D4784" s="47">
        <v>22.75</v>
      </c>
      <c r="E4784" s="47">
        <v>21.75</v>
      </c>
      <c r="F4784" s="47">
        <v>22.75</v>
      </c>
      <c r="G4784" s="48">
        <v>190800</v>
      </c>
      <c r="H4784" s="47">
        <v>2.83</v>
      </c>
      <c r="I4784" s="51">
        <f t="shared" si="526"/>
        <v>0.1243956043956044</v>
      </c>
      <c r="J4784" s="51">
        <f t="shared" ca="1" si="527"/>
        <v>3.75</v>
      </c>
      <c r="K4784" s="47">
        <f t="shared" si="528"/>
        <v>2.8</v>
      </c>
      <c r="L4784" s="47">
        <f t="shared" si="529"/>
        <v>2.83</v>
      </c>
      <c r="M4784" s="47">
        <f t="shared" si="530"/>
        <v>2.71</v>
      </c>
      <c r="N4784" s="47">
        <f t="shared" si="531"/>
        <v>2.83</v>
      </c>
      <c r="O4784" s="48">
        <f t="shared" ca="1" si="532"/>
        <v>715500</v>
      </c>
    </row>
    <row r="4785" spans="1:15" x14ac:dyDescent="0.25">
      <c r="A4785">
        <v>4770</v>
      </c>
      <c r="B4785" s="84">
        <v>35094</v>
      </c>
      <c r="C4785" s="47">
        <v>22.25</v>
      </c>
      <c r="D4785" s="47">
        <v>22.5</v>
      </c>
      <c r="E4785" s="47">
        <v>21.5</v>
      </c>
      <c r="F4785" s="47">
        <v>22</v>
      </c>
      <c r="G4785" s="48">
        <v>109600</v>
      </c>
      <c r="H4785" s="47">
        <v>2.73</v>
      </c>
      <c r="I4785" s="51">
        <f t="shared" si="526"/>
        <v>0.12409090909090909</v>
      </c>
      <c r="J4785" s="51">
        <f t="shared" ca="1" si="527"/>
        <v>3.75</v>
      </c>
      <c r="K4785" s="47">
        <f t="shared" si="528"/>
        <v>2.76</v>
      </c>
      <c r="L4785" s="47">
        <f t="shared" si="529"/>
        <v>2.79</v>
      </c>
      <c r="M4785" s="47">
        <f t="shared" si="530"/>
        <v>2.67</v>
      </c>
      <c r="N4785" s="47">
        <f t="shared" si="531"/>
        <v>2.73</v>
      </c>
      <c r="O4785" s="48">
        <f t="shared" ca="1" si="532"/>
        <v>411000</v>
      </c>
    </row>
    <row r="4786" spans="1:15" x14ac:dyDescent="0.25">
      <c r="A4786">
        <v>4771</v>
      </c>
      <c r="B4786" s="84">
        <v>35093</v>
      </c>
      <c r="C4786" s="47">
        <v>22.25</v>
      </c>
      <c r="D4786" s="47">
        <v>22.25</v>
      </c>
      <c r="E4786" s="47">
        <v>21.5</v>
      </c>
      <c r="F4786" s="47">
        <v>22.25</v>
      </c>
      <c r="G4786" s="48">
        <v>13200</v>
      </c>
      <c r="H4786" s="47">
        <v>2.76</v>
      </c>
      <c r="I4786" s="51">
        <f t="shared" si="526"/>
        <v>0.12404494382022471</v>
      </c>
      <c r="J4786" s="51">
        <f t="shared" ca="1" si="527"/>
        <v>3.75</v>
      </c>
      <c r="K4786" s="47">
        <f t="shared" si="528"/>
        <v>2.76</v>
      </c>
      <c r="L4786" s="47">
        <f t="shared" si="529"/>
        <v>2.76</v>
      </c>
      <c r="M4786" s="47">
        <f t="shared" si="530"/>
        <v>2.67</v>
      </c>
      <c r="N4786" s="47">
        <f t="shared" si="531"/>
        <v>2.76</v>
      </c>
      <c r="O4786" s="48">
        <f t="shared" ca="1" si="532"/>
        <v>49500</v>
      </c>
    </row>
    <row r="4787" spans="1:15" x14ac:dyDescent="0.25">
      <c r="A4787">
        <v>4772</v>
      </c>
      <c r="B4787" s="84">
        <v>35090</v>
      </c>
      <c r="C4787" s="47">
        <v>21.5</v>
      </c>
      <c r="D4787" s="47">
        <v>22</v>
      </c>
      <c r="E4787" s="47">
        <v>21.38</v>
      </c>
      <c r="F4787" s="47">
        <v>21.5</v>
      </c>
      <c r="G4787" s="48">
        <v>37700</v>
      </c>
      <c r="H4787" s="47">
        <v>2.67</v>
      </c>
      <c r="I4787" s="51">
        <f t="shared" si="526"/>
        <v>0.1241860465116279</v>
      </c>
      <c r="J4787" s="51">
        <f t="shared" ca="1" si="527"/>
        <v>3.75</v>
      </c>
      <c r="K4787" s="47">
        <f t="shared" si="528"/>
        <v>2.67</v>
      </c>
      <c r="L4787" s="47">
        <f t="shared" si="529"/>
        <v>2.73</v>
      </c>
      <c r="M4787" s="47">
        <f t="shared" si="530"/>
        <v>2.66</v>
      </c>
      <c r="N4787" s="47">
        <f t="shared" si="531"/>
        <v>2.67</v>
      </c>
      <c r="O4787" s="48">
        <f t="shared" ca="1" si="532"/>
        <v>141375</v>
      </c>
    </row>
    <row r="4788" spans="1:15" x14ac:dyDescent="0.25">
      <c r="A4788">
        <v>4773</v>
      </c>
      <c r="B4788" s="84">
        <v>35089</v>
      </c>
      <c r="C4788" s="47">
        <v>21</v>
      </c>
      <c r="D4788" s="47">
        <v>21.5</v>
      </c>
      <c r="E4788" s="47">
        <v>21</v>
      </c>
      <c r="F4788" s="47">
        <v>21.31</v>
      </c>
      <c r="G4788" s="48">
        <v>416500</v>
      </c>
      <c r="H4788" s="47">
        <v>2.65</v>
      </c>
      <c r="I4788" s="51">
        <f t="shared" si="526"/>
        <v>0.12435476302205538</v>
      </c>
      <c r="J4788" s="51">
        <f t="shared" ca="1" si="527"/>
        <v>3.75</v>
      </c>
      <c r="K4788" s="47">
        <f t="shared" si="528"/>
        <v>2.61</v>
      </c>
      <c r="L4788" s="47">
        <f t="shared" si="529"/>
        <v>2.67</v>
      </c>
      <c r="M4788" s="47">
        <f t="shared" si="530"/>
        <v>2.61</v>
      </c>
      <c r="N4788" s="47">
        <f t="shared" si="531"/>
        <v>2.65</v>
      </c>
      <c r="O4788" s="48">
        <f t="shared" ca="1" si="532"/>
        <v>1561875</v>
      </c>
    </row>
    <row r="4789" spans="1:15" x14ac:dyDescent="0.25">
      <c r="A4789">
        <v>4774</v>
      </c>
      <c r="B4789" s="84">
        <v>35088</v>
      </c>
      <c r="C4789" s="47">
        <v>21</v>
      </c>
      <c r="D4789" s="47">
        <v>21.5</v>
      </c>
      <c r="E4789" s="47">
        <v>21</v>
      </c>
      <c r="F4789" s="47">
        <v>21.5</v>
      </c>
      <c r="G4789" s="48">
        <v>264800</v>
      </c>
      <c r="H4789" s="47">
        <v>2.67</v>
      </c>
      <c r="I4789" s="51">
        <f t="shared" si="526"/>
        <v>0.1241860465116279</v>
      </c>
      <c r="J4789" s="51">
        <f t="shared" ca="1" si="527"/>
        <v>3.75</v>
      </c>
      <c r="K4789" s="47">
        <f t="shared" si="528"/>
        <v>2.61</v>
      </c>
      <c r="L4789" s="47">
        <f t="shared" si="529"/>
        <v>2.67</v>
      </c>
      <c r="M4789" s="47">
        <f t="shared" si="530"/>
        <v>2.61</v>
      </c>
      <c r="N4789" s="47">
        <f t="shared" si="531"/>
        <v>2.67</v>
      </c>
      <c r="O4789" s="48">
        <f t="shared" ca="1" si="532"/>
        <v>993000</v>
      </c>
    </row>
    <row r="4790" spans="1:15" x14ac:dyDescent="0.25">
      <c r="A4790">
        <v>4775</v>
      </c>
      <c r="B4790" s="84">
        <v>35087</v>
      </c>
      <c r="C4790" s="47">
        <v>21.5</v>
      </c>
      <c r="D4790" s="47">
        <v>21.5</v>
      </c>
      <c r="E4790" s="47">
        <v>21</v>
      </c>
      <c r="F4790" s="47">
        <v>21.25</v>
      </c>
      <c r="G4790" s="48">
        <v>71700</v>
      </c>
      <c r="H4790" s="47">
        <v>2.64</v>
      </c>
      <c r="I4790" s="51">
        <f t="shared" si="526"/>
        <v>0.12423529411764707</v>
      </c>
      <c r="J4790" s="51">
        <f t="shared" ca="1" si="527"/>
        <v>3.75</v>
      </c>
      <c r="K4790" s="47">
        <f t="shared" si="528"/>
        <v>2.67</v>
      </c>
      <c r="L4790" s="47">
        <f t="shared" si="529"/>
        <v>2.67</v>
      </c>
      <c r="M4790" s="47">
        <f t="shared" si="530"/>
        <v>2.61</v>
      </c>
      <c r="N4790" s="47">
        <f t="shared" si="531"/>
        <v>2.64</v>
      </c>
      <c r="O4790" s="48">
        <f t="shared" ca="1" si="532"/>
        <v>268875</v>
      </c>
    </row>
    <row r="4791" spans="1:15" x14ac:dyDescent="0.25">
      <c r="A4791">
        <v>4776</v>
      </c>
      <c r="B4791" s="84">
        <v>35086</v>
      </c>
      <c r="C4791" s="47">
        <v>20.25</v>
      </c>
      <c r="D4791" s="47">
        <v>21.25</v>
      </c>
      <c r="E4791" s="47">
        <v>20.25</v>
      </c>
      <c r="F4791" s="47">
        <v>21.13</v>
      </c>
      <c r="G4791" s="48">
        <v>93200</v>
      </c>
      <c r="H4791" s="47">
        <v>2.62</v>
      </c>
      <c r="I4791" s="51">
        <f t="shared" si="526"/>
        <v>0.12399432087079983</v>
      </c>
      <c r="J4791" s="51">
        <f t="shared" ca="1" si="527"/>
        <v>3.75</v>
      </c>
      <c r="K4791" s="47">
        <f t="shared" si="528"/>
        <v>2.5099999999999998</v>
      </c>
      <c r="L4791" s="47">
        <f t="shared" si="529"/>
        <v>2.63</v>
      </c>
      <c r="M4791" s="47">
        <f t="shared" si="530"/>
        <v>2.5099999999999998</v>
      </c>
      <c r="N4791" s="47">
        <f t="shared" si="531"/>
        <v>2.62</v>
      </c>
      <c r="O4791" s="48">
        <f t="shared" ca="1" si="532"/>
        <v>349500</v>
      </c>
    </row>
    <row r="4792" spans="1:15" x14ac:dyDescent="0.25">
      <c r="A4792">
        <v>4777</v>
      </c>
      <c r="B4792" s="84">
        <v>35083</v>
      </c>
      <c r="C4792" s="47">
        <v>20.75</v>
      </c>
      <c r="D4792" s="47">
        <v>20.75</v>
      </c>
      <c r="E4792" s="47">
        <v>20.25</v>
      </c>
      <c r="F4792" s="47">
        <v>20.25</v>
      </c>
      <c r="G4792" s="48">
        <v>141700</v>
      </c>
      <c r="H4792" s="47">
        <v>2.52</v>
      </c>
      <c r="I4792" s="51">
        <f t="shared" si="526"/>
        <v>0.12444444444444444</v>
      </c>
      <c r="J4792" s="51">
        <f t="shared" ca="1" si="527"/>
        <v>3.75</v>
      </c>
      <c r="K4792" s="47">
        <f t="shared" si="528"/>
        <v>2.58</v>
      </c>
      <c r="L4792" s="47">
        <f t="shared" si="529"/>
        <v>2.58</v>
      </c>
      <c r="M4792" s="47">
        <f t="shared" si="530"/>
        <v>2.52</v>
      </c>
      <c r="N4792" s="47">
        <f t="shared" si="531"/>
        <v>2.52</v>
      </c>
      <c r="O4792" s="48">
        <f t="shared" ca="1" si="532"/>
        <v>531375</v>
      </c>
    </row>
    <row r="4793" spans="1:15" x14ac:dyDescent="0.25">
      <c r="A4793">
        <v>4778</v>
      </c>
      <c r="B4793" s="84">
        <v>35082</v>
      </c>
      <c r="C4793" s="47">
        <v>20.75</v>
      </c>
      <c r="D4793" s="47">
        <v>20.75</v>
      </c>
      <c r="E4793" s="47">
        <v>20.25</v>
      </c>
      <c r="F4793" s="47">
        <v>20.75</v>
      </c>
      <c r="G4793" s="48">
        <v>345200</v>
      </c>
      <c r="H4793" s="47">
        <v>2.58</v>
      </c>
      <c r="I4793" s="51">
        <f t="shared" si="526"/>
        <v>0.12433734939759036</v>
      </c>
      <c r="J4793" s="51">
        <f t="shared" ca="1" si="527"/>
        <v>3.75</v>
      </c>
      <c r="K4793" s="47">
        <f t="shared" si="528"/>
        <v>2.58</v>
      </c>
      <c r="L4793" s="47">
        <f t="shared" si="529"/>
        <v>2.58</v>
      </c>
      <c r="M4793" s="47">
        <f t="shared" si="530"/>
        <v>2.52</v>
      </c>
      <c r="N4793" s="47">
        <f t="shared" si="531"/>
        <v>2.58</v>
      </c>
      <c r="O4793" s="48">
        <f t="shared" ca="1" si="532"/>
        <v>1294500</v>
      </c>
    </row>
    <row r="4794" spans="1:15" x14ac:dyDescent="0.25">
      <c r="A4794">
        <v>4779</v>
      </c>
      <c r="B4794" s="84">
        <v>35081</v>
      </c>
      <c r="C4794" s="47">
        <v>21</v>
      </c>
      <c r="D4794" s="47">
        <v>21</v>
      </c>
      <c r="E4794" s="47">
        <v>20.25</v>
      </c>
      <c r="F4794" s="47">
        <v>20.75</v>
      </c>
      <c r="G4794" s="48">
        <v>56500</v>
      </c>
      <c r="H4794" s="47">
        <v>2.58</v>
      </c>
      <c r="I4794" s="51">
        <f t="shared" si="526"/>
        <v>0.12433734939759036</v>
      </c>
      <c r="J4794" s="51">
        <f t="shared" ca="1" si="527"/>
        <v>3.75</v>
      </c>
      <c r="K4794" s="47">
        <f t="shared" si="528"/>
        <v>2.61</v>
      </c>
      <c r="L4794" s="47">
        <f t="shared" si="529"/>
        <v>2.61</v>
      </c>
      <c r="M4794" s="47">
        <f t="shared" si="530"/>
        <v>2.52</v>
      </c>
      <c r="N4794" s="47">
        <f t="shared" si="531"/>
        <v>2.58</v>
      </c>
      <c r="O4794" s="48">
        <f t="shared" ca="1" si="532"/>
        <v>211875</v>
      </c>
    </row>
    <row r="4795" spans="1:15" x14ac:dyDescent="0.25">
      <c r="A4795">
        <v>4780</v>
      </c>
      <c r="B4795" s="84">
        <v>35080</v>
      </c>
      <c r="C4795" s="47">
        <v>20.38</v>
      </c>
      <c r="D4795" s="47">
        <v>20.38</v>
      </c>
      <c r="E4795" s="47">
        <v>20.25</v>
      </c>
      <c r="F4795" s="47">
        <v>20.25</v>
      </c>
      <c r="G4795" s="48">
        <v>52000</v>
      </c>
      <c r="H4795" s="47">
        <v>2.52</v>
      </c>
      <c r="I4795" s="51">
        <f t="shared" si="526"/>
        <v>0.12444444444444444</v>
      </c>
      <c r="J4795" s="51">
        <f t="shared" ca="1" si="527"/>
        <v>3.75</v>
      </c>
      <c r="K4795" s="47">
        <f t="shared" si="528"/>
        <v>2.54</v>
      </c>
      <c r="L4795" s="47">
        <f t="shared" si="529"/>
        <v>2.54</v>
      </c>
      <c r="M4795" s="47">
        <f t="shared" si="530"/>
        <v>2.52</v>
      </c>
      <c r="N4795" s="47">
        <f t="shared" si="531"/>
        <v>2.52</v>
      </c>
      <c r="O4795" s="48">
        <f t="shared" ca="1" si="532"/>
        <v>195000</v>
      </c>
    </row>
    <row r="4796" spans="1:15" x14ac:dyDescent="0.25">
      <c r="A4796">
        <v>4781</v>
      </c>
      <c r="B4796" s="84">
        <v>35079</v>
      </c>
      <c r="C4796" s="47">
        <v>21</v>
      </c>
      <c r="D4796" s="47">
        <v>21</v>
      </c>
      <c r="E4796" s="47">
        <v>20.25</v>
      </c>
      <c r="F4796" s="47">
        <v>20.25</v>
      </c>
      <c r="G4796" s="48">
        <v>423200</v>
      </c>
      <c r="H4796" s="47">
        <v>2.52</v>
      </c>
      <c r="I4796" s="51">
        <f t="shared" si="526"/>
        <v>0.12444444444444444</v>
      </c>
      <c r="J4796" s="51">
        <f t="shared" ca="1" si="527"/>
        <v>3.75</v>
      </c>
      <c r="K4796" s="47">
        <f t="shared" si="528"/>
        <v>2.61</v>
      </c>
      <c r="L4796" s="47">
        <f t="shared" si="529"/>
        <v>2.61</v>
      </c>
      <c r="M4796" s="47">
        <f t="shared" si="530"/>
        <v>2.52</v>
      </c>
      <c r="N4796" s="47">
        <f t="shared" si="531"/>
        <v>2.52</v>
      </c>
      <c r="O4796" s="48">
        <f t="shared" ca="1" si="532"/>
        <v>1587000</v>
      </c>
    </row>
    <row r="4797" spans="1:15" x14ac:dyDescent="0.25">
      <c r="A4797">
        <v>4782</v>
      </c>
      <c r="B4797" s="84">
        <v>35076</v>
      </c>
      <c r="C4797" s="47">
        <v>21.5</v>
      </c>
      <c r="D4797" s="47">
        <v>22</v>
      </c>
      <c r="E4797" s="47">
        <v>20</v>
      </c>
      <c r="F4797" s="47">
        <v>20.5</v>
      </c>
      <c r="G4797" s="48">
        <v>229200</v>
      </c>
      <c r="H4797" s="47">
        <v>2.5499999999999998</v>
      </c>
      <c r="I4797" s="51">
        <f t="shared" si="526"/>
        <v>0.12439024390243901</v>
      </c>
      <c r="J4797" s="51">
        <f t="shared" ca="1" si="527"/>
        <v>3.75</v>
      </c>
      <c r="K4797" s="47">
        <f t="shared" si="528"/>
        <v>2.67</v>
      </c>
      <c r="L4797" s="47">
        <f t="shared" si="529"/>
        <v>2.74</v>
      </c>
      <c r="M4797" s="47">
        <f t="shared" si="530"/>
        <v>2.4900000000000002</v>
      </c>
      <c r="N4797" s="47">
        <f t="shared" si="531"/>
        <v>2.5499999999999998</v>
      </c>
      <c r="O4797" s="48">
        <f t="shared" ca="1" si="532"/>
        <v>859500</v>
      </c>
    </row>
    <row r="4798" spans="1:15" x14ac:dyDescent="0.25">
      <c r="A4798">
        <v>4783</v>
      </c>
      <c r="B4798" s="84">
        <v>35075</v>
      </c>
      <c r="C4798" s="47">
        <v>21.75</v>
      </c>
      <c r="D4798" s="47">
        <v>22.25</v>
      </c>
      <c r="E4798" s="47">
        <v>21.5</v>
      </c>
      <c r="F4798" s="47">
        <v>21.5</v>
      </c>
      <c r="G4798" s="48">
        <v>126400</v>
      </c>
      <c r="H4798" s="47">
        <v>2.67</v>
      </c>
      <c r="I4798" s="51">
        <f t="shared" si="526"/>
        <v>0.1241860465116279</v>
      </c>
      <c r="J4798" s="51">
        <f t="shared" ca="1" si="527"/>
        <v>3.75</v>
      </c>
      <c r="K4798" s="47">
        <f t="shared" si="528"/>
        <v>2.7</v>
      </c>
      <c r="L4798" s="47">
        <f t="shared" si="529"/>
        <v>2.76</v>
      </c>
      <c r="M4798" s="47">
        <f t="shared" si="530"/>
        <v>2.67</v>
      </c>
      <c r="N4798" s="47">
        <f t="shared" si="531"/>
        <v>2.67</v>
      </c>
      <c r="O4798" s="48">
        <f t="shared" ca="1" si="532"/>
        <v>474000</v>
      </c>
    </row>
    <row r="4799" spans="1:15" x14ac:dyDescent="0.25">
      <c r="A4799">
        <v>4784</v>
      </c>
      <c r="B4799" s="84">
        <v>35074</v>
      </c>
      <c r="C4799" s="47">
        <v>21.75</v>
      </c>
      <c r="D4799" s="47">
        <v>22.25</v>
      </c>
      <c r="E4799" s="47">
        <v>21.5</v>
      </c>
      <c r="F4799" s="47">
        <v>22</v>
      </c>
      <c r="G4799" s="48">
        <v>241200</v>
      </c>
      <c r="H4799" s="47">
        <v>2.73</v>
      </c>
      <c r="I4799" s="51">
        <f t="shared" si="526"/>
        <v>0.12409090909090909</v>
      </c>
      <c r="J4799" s="51">
        <f t="shared" ca="1" si="527"/>
        <v>3.75</v>
      </c>
      <c r="K4799" s="47">
        <f t="shared" si="528"/>
        <v>2.7</v>
      </c>
      <c r="L4799" s="47">
        <f t="shared" si="529"/>
        <v>2.76</v>
      </c>
      <c r="M4799" s="47">
        <f t="shared" si="530"/>
        <v>2.67</v>
      </c>
      <c r="N4799" s="47">
        <f t="shared" si="531"/>
        <v>2.73</v>
      </c>
      <c r="O4799" s="48">
        <f t="shared" ca="1" si="532"/>
        <v>904500</v>
      </c>
    </row>
    <row r="4800" spans="1:15" x14ac:dyDescent="0.25">
      <c r="A4800">
        <v>4785</v>
      </c>
      <c r="B4800" s="84">
        <v>35073</v>
      </c>
      <c r="C4800" s="47">
        <v>20.25</v>
      </c>
      <c r="D4800" s="47">
        <v>21.75</v>
      </c>
      <c r="E4800" s="47">
        <v>20.25</v>
      </c>
      <c r="F4800" s="47">
        <v>21.62</v>
      </c>
      <c r="G4800" s="48">
        <v>166400</v>
      </c>
      <c r="H4800" s="47">
        <v>2.69</v>
      </c>
      <c r="I4800" s="51">
        <f t="shared" si="526"/>
        <v>0.12442183163737279</v>
      </c>
      <c r="J4800" s="51">
        <f t="shared" ca="1" si="527"/>
        <v>3.75</v>
      </c>
      <c r="K4800" s="47">
        <f t="shared" si="528"/>
        <v>2.52</v>
      </c>
      <c r="L4800" s="47">
        <f t="shared" si="529"/>
        <v>2.71</v>
      </c>
      <c r="M4800" s="47">
        <f t="shared" si="530"/>
        <v>2.52</v>
      </c>
      <c r="N4800" s="47">
        <f t="shared" si="531"/>
        <v>2.69</v>
      </c>
      <c r="O4800" s="48">
        <f t="shared" ca="1" si="532"/>
        <v>624000</v>
      </c>
    </row>
    <row r="4801" spans="1:15" x14ac:dyDescent="0.25">
      <c r="A4801">
        <v>4786</v>
      </c>
      <c r="B4801" s="84">
        <v>35072</v>
      </c>
      <c r="C4801" s="47">
        <v>21.25</v>
      </c>
      <c r="D4801" s="47">
        <v>21.25</v>
      </c>
      <c r="E4801" s="47">
        <v>20.25</v>
      </c>
      <c r="F4801" s="47">
        <v>20.25</v>
      </c>
      <c r="G4801" s="48">
        <v>3300</v>
      </c>
      <c r="H4801" s="47">
        <v>2.52</v>
      </c>
      <c r="I4801" s="51">
        <f t="shared" si="526"/>
        <v>0.12444444444444444</v>
      </c>
      <c r="J4801" s="51">
        <f t="shared" ca="1" si="527"/>
        <v>3.75</v>
      </c>
      <c r="K4801" s="47">
        <f t="shared" si="528"/>
        <v>2.64</v>
      </c>
      <c r="L4801" s="47">
        <f t="shared" si="529"/>
        <v>2.64</v>
      </c>
      <c r="M4801" s="47">
        <f t="shared" si="530"/>
        <v>2.52</v>
      </c>
      <c r="N4801" s="47">
        <f t="shared" si="531"/>
        <v>2.52</v>
      </c>
      <c r="O4801" s="48">
        <f t="shared" ca="1" si="532"/>
        <v>12375</v>
      </c>
    </row>
    <row r="4802" spans="1:15" x14ac:dyDescent="0.25">
      <c r="A4802">
        <v>4787</v>
      </c>
      <c r="B4802" s="84">
        <v>35069</v>
      </c>
      <c r="C4802" s="47">
        <v>21.25</v>
      </c>
      <c r="D4802" s="47">
        <v>21.25</v>
      </c>
      <c r="E4802" s="47">
        <v>20.25</v>
      </c>
      <c r="F4802" s="47">
        <v>21.06</v>
      </c>
      <c r="G4802" s="48">
        <v>118100</v>
      </c>
      <c r="H4802" s="47">
        <v>2.62</v>
      </c>
      <c r="I4802" s="51">
        <f t="shared" si="526"/>
        <v>0.12440645773979109</v>
      </c>
      <c r="J4802" s="51">
        <f t="shared" ca="1" si="527"/>
        <v>3.75</v>
      </c>
      <c r="K4802" s="47">
        <f t="shared" si="528"/>
        <v>2.64</v>
      </c>
      <c r="L4802" s="47">
        <f t="shared" si="529"/>
        <v>2.64</v>
      </c>
      <c r="M4802" s="47">
        <f t="shared" si="530"/>
        <v>2.52</v>
      </c>
      <c r="N4802" s="47">
        <f t="shared" si="531"/>
        <v>2.62</v>
      </c>
      <c r="O4802" s="48">
        <f t="shared" ca="1" si="532"/>
        <v>442875</v>
      </c>
    </row>
    <row r="4803" spans="1:15" x14ac:dyDescent="0.25">
      <c r="A4803">
        <v>4788</v>
      </c>
      <c r="B4803" s="84">
        <v>35068</v>
      </c>
      <c r="C4803" s="47">
        <v>21.25</v>
      </c>
      <c r="D4803" s="47">
        <v>21.25</v>
      </c>
      <c r="E4803" s="47">
        <v>20.25</v>
      </c>
      <c r="F4803" s="47">
        <v>20.25</v>
      </c>
      <c r="G4803" s="48">
        <v>41200</v>
      </c>
      <c r="H4803" s="47">
        <v>2.52</v>
      </c>
      <c r="I4803" s="51">
        <f t="shared" si="526"/>
        <v>0.12444444444444444</v>
      </c>
      <c r="J4803" s="51">
        <f t="shared" ca="1" si="527"/>
        <v>3.75</v>
      </c>
      <c r="K4803" s="47">
        <f t="shared" si="528"/>
        <v>2.64</v>
      </c>
      <c r="L4803" s="47">
        <f t="shared" si="529"/>
        <v>2.64</v>
      </c>
      <c r="M4803" s="47">
        <f t="shared" si="530"/>
        <v>2.52</v>
      </c>
      <c r="N4803" s="47">
        <f t="shared" si="531"/>
        <v>2.52</v>
      </c>
      <c r="O4803" s="48">
        <f t="shared" ca="1" si="532"/>
        <v>154500</v>
      </c>
    </row>
    <row r="4804" spans="1:15" x14ac:dyDescent="0.25">
      <c r="A4804">
        <v>4789</v>
      </c>
      <c r="B4804" s="84">
        <v>35067</v>
      </c>
      <c r="C4804" s="47">
        <v>21.25</v>
      </c>
      <c r="D4804" s="47">
        <v>21.25</v>
      </c>
      <c r="E4804" s="47">
        <v>20.75</v>
      </c>
      <c r="F4804" s="47">
        <v>20.75</v>
      </c>
      <c r="G4804" s="48">
        <v>54400</v>
      </c>
      <c r="H4804" s="47">
        <v>2.58</v>
      </c>
      <c r="I4804" s="51">
        <f t="shared" si="526"/>
        <v>0.12433734939759036</v>
      </c>
      <c r="J4804" s="51">
        <f t="shared" ca="1" si="527"/>
        <v>3.75</v>
      </c>
      <c r="K4804" s="47">
        <f t="shared" si="528"/>
        <v>2.64</v>
      </c>
      <c r="L4804" s="47">
        <f t="shared" si="529"/>
        <v>2.64</v>
      </c>
      <c r="M4804" s="47">
        <f t="shared" si="530"/>
        <v>2.58</v>
      </c>
      <c r="N4804" s="47">
        <f t="shared" si="531"/>
        <v>2.58</v>
      </c>
      <c r="O4804" s="48">
        <f t="shared" ca="1" si="532"/>
        <v>204000</v>
      </c>
    </row>
    <row r="4805" spans="1:15" x14ac:dyDescent="0.25">
      <c r="A4805">
        <v>4790</v>
      </c>
      <c r="B4805" s="84">
        <v>35066</v>
      </c>
      <c r="C4805" s="47">
        <v>19.75</v>
      </c>
      <c r="D4805" s="47">
        <v>21.25</v>
      </c>
      <c r="E4805" s="47">
        <v>19.75</v>
      </c>
      <c r="F4805" s="47">
        <v>21.25</v>
      </c>
      <c r="G4805" s="48">
        <v>99600</v>
      </c>
      <c r="H4805" s="47">
        <v>2.64</v>
      </c>
      <c r="I4805" s="51">
        <f t="shared" si="526"/>
        <v>0.12423529411764707</v>
      </c>
      <c r="J4805" s="51">
        <f t="shared" ca="1" si="527"/>
        <v>3.75</v>
      </c>
      <c r="K4805" s="47">
        <f t="shared" si="528"/>
        <v>2.4500000000000002</v>
      </c>
      <c r="L4805" s="47">
        <f t="shared" si="529"/>
        <v>2.64</v>
      </c>
      <c r="M4805" s="47">
        <f t="shared" si="530"/>
        <v>2.4500000000000002</v>
      </c>
      <c r="N4805" s="47">
        <f t="shared" si="531"/>
        <v>2.64</v>
      </c>
      <c r="O4805" s="48">
        <f t="shared" ca="1" si="532"/>
        <v>373500</v>
      </c>
    </row>
    <row r="4806" spans="1:15" x14ac:dyDescent="0.25">
      <c r="A4806">
        <v>4791</v>
      </c>
      <c r="B4806" s="84">
        <v>35062</v>
      </c>
      <c r="C4806" s="47">
        <v>20.25</v>
      </c>
      <c r="D4806" s="47">
        <v>20.63</v>
      </c>
      <c r="E4806" s="47">
        <v>19.75</v>
      </c>
      <c r="F4806" s="47">
        <v>19.75</v>
      </c>
      <c r="G4806" s="48">
        <v>34500</v>
      </c>
      <c r="H4806" s="47">
        <v>2.4500000000000002</v>
      </c>
      <c r="I4806" s="51">
        <f t="shared" si="526"/>
        <v>0.12405063291139241</v>
      </c>
      <c r="J4806" s="51">
        <f t="shared" ca="1" si="527"/>
        <v>3.75</v>
      </c>
      <c r="K4806" s="47">
        <f t="shared" si="528"/>
        <v>2.5099999999999998</v>
      </c>
      <c r="L4806" s="47">
        <f t="shared" si="529"/>
        <v>2.56</v>
      </c>
      <c r="M4806" s="47">
        <f t="shared" si="530"/>
        <v>2.4500000000000002</v>
      </c>
      <c r="N4806" s="47">
        <f t="shared" si="531"/>
        <v>2.4500000000000002</v>
      </c>
      <c r="O4806" s="48">
        <f t="shared" ca="1" si="532"/>
        <v>129375</v>
      </c>
    </row>
    <row r="4807" spans="1:15" x14ac:dyDescent="0.25">
      <c r="A4807">
        <v>4792</v>
      </c>
      <c r="B4807" s="84">
        <v>35061</v>
      </c>
      <c r="C4807" s="47">
        <v>20.38</v>
      </c>
      <c r="D4807" s="47">
        <v>20.75</v>
      </c>
      <c r="E4807" s="47">
        <v>20</v>
      </c>
      <c r="F4807" s="47">
        <v>20.63</v>
      </c>
      <c r="G4807" s="48">
        <v>46100</v>
      </c>
      <c r="H4807" s="47">
        <v>2.56</v>
      </c>
      <c r="I4807" s="51">
        <f t="shared" si="526"/>
        <v>0.12409112942317015</v>
      </c>
      <c r="J4807" s="51">
        <f t="shared" ca="1" si="527"/>
        <v>3.75</v>
      </c>
      <c r="K4807" s="47">
        <f t="shared" si="528"/>
        <v>2.5299999999999998</v>
      </c>
      <c r="L4807" s="47">
        <f t="shared" si="529"/>
        <v>2.57</v>
      </c>
      <c r="M4807" s="47">
        <f t="shared" si="530"/>
        <v>2.48</v>
      </c>
      <c r="N4807" s="47">
        <f t="shared" si="531"/>
        <v>2.56</v>
      </c>
      <c r="O4807" s="48">
        <f t="shared" ca="1" si="532"/>
        <v>172875</v>
      </c>
    </row>
    <row r="4808" spans="1:15" x14ac:dyDescent="0.25">
      <c r="A4808">
        <v>4793</v>
      </c>
      <c r="B4808" s="84">
        <v>35060</v>
      </c>
      <c r="C4808" s="47">
        <v>20</v>
      </c>
      <c r="D4808" s="47">
        <v>21</v>
      </c>
      <c r="E4808" s="47">
        <v>20</v>
      </c>
      <c r="F4808" s="47">
        <v>20.75</v>
      </c>
      <c r="G4808" s="48">
        <v>143300</v>
      </c>
      <c r="H4808" s="47">
        <v>2.58</v>
      </c>
      <c r="I4808" s="51">
        <f t="shared" si="526"/>
        <v>0.12433734939759036</v>
      </c>
      <c r="J4808" s="51">
        <f t="shared" ca="1" si="527"/>
        <v>3.75</v>
      </c>
      <c r="K4808" s="47">
        <f t="shared" si="528"/>
        <v>2.4900000000000002</v>
      </c>
      <c r="L4808" s="47">
        <f t="shared" si="529"/>
        <v>2.61</v>
      </c>
      <c r="M4808" s="47">
        <f t="shared" si="530"/>
        <v>2.4900000000000002</v>
      </c>
      <c r="N4808" s="47">
        <f t="shared" si="531"/>
        <v>2.58</v>
      </c>
      <c r="O4808" s="48">
        <f t="shared" ca="1" si="532"/>
        <v>537375</v>
      </c>
    </row>
    <row r="4809" spans="1:15" x14ac:dyDescent="0.25">
      <c r="A4809">
        <v>4794</v>
      </c>
      <c r="B4809" s="84">
        <v>35059</v>
      </c>
      <c r="C4809" s="47">
        <v>19</v>
      </c>
      <c r="D4809" s="47">
        <v>19.75</v>
      </c>
      <c r="E4809" s="47">
        <v>19</v>
      </c>
      <c r="F4809" s="47">
        <v>19.75</v>
      </c>
      <c r="G4809" s="48">
        <v>12800</v>
      </c>
      <c r="H4809" s="47">
        <v>2.4500000000000002</v>
      </c>
      <c r="I4809" s="51">
        <f t="shared" si="526"/>
        <v>0.12405063291139241</v>
      </c>
      <c r="J4809" s="51">
        <f t="shared" ca="1" si="527"/>
        <v>3.75</v>
      </c>
      <c r="K4809" s="47">
        <f t="shared" si="528"/>
        <v>2.36</v>
      </c>
      <c r="L4809" s="47">
        <f t="shared" si="529"/>
        <v>2.4500000000000002</v>
      </c>
      <c r="M4809" s="47">
        <f t="shared" si="530"/>
        <v>2.36</v>
      </c>
      <c r="N4809" s="47">
        <f t="shared" si="531"/>
        <v>2.4500000000000002</v>
      </c>
      <c r="O4809" s="48">
        <f t="shared" ca="1" si="532"/>
        <v>48000</v>
      </c>
    </row>
    <row r="4810" spans="1:15" x14ac:dyDescent="0.25">
      <c r="A4810">
        <v>4795</v>
      </c>
      <c r="B4810" s="84">
        <v>35055</v>
      </c>
      <c r="C4810" s="47">
        <v>20</v>
      </c>
      <c r="D4810" s="47">
        <v>20</v>
      </c>
      <c r="E4810" s="47">
        <v>20</v>
      </c>
      <c r="F4810" s="47">
        <v>20</v>
      </c>
      <c r="G4810" s="48">
        <v>7200</v>
      </c>
      <c r="H4810" s="47">
        <v>2.48</v>
      </c>
      <c r="I4810" s="51">
        <f t="shared" si="526"/>
        <v>0.124</v>
      </c>
      <c r="J4810" s="51">
        <f t="shared" ca="1" si="527"/>
        <v>3.75</v>
      </c>
      <c r="K4810" s="47">
        <f t="shared" si="528"/>
        <v>2.48</v>
      </c>
      <c r="L4810" s="47">
        <f t="shared" si="529"/>
        <v>2.48</v>
      </c>
      <c r="M4810" s="47">
        <f t="shared" si="530"/>
        <v>2.48</v>
      </c>
      <c r="N4810" s="47">
        <f t="shared" si="531"/>
        <v>2.48</v>
      </c>
      <c r="O4810" s="48">
        <f t="shared" ca="1" si="532"/>
        <v>27000</v>
      </c>
    </row>
    <row r="4811" spans="1:15" x14ac:dyDescent="0.25">
      <c r="A4811">
        <v>4796</v>
      </c>
      <c r="B4811" s="84">
        <v>35054</v>
      </c>
      <c r="C4811" s="47">
        <v>20</v>
      </c>
      <c r="D4811" s="47">
        <v>20</v>
      </c>
      <c r="E4811" s="47">
        <v>20</v>
      </c>
      <c r="F4811" s="47">
        <v>20</v>
      </c>
      <c r="G4811" s="48">
        <v>1300</v>
      </c>
      <c r="H4811" s="47">
        <v>2.48</v>
      </c>
      <c r="I4811" s="51">
        <f t="shared" si="526"/>
        <v>0.124</v>
      </c>
      <c r="J4811" s="51">
        <f t="shared" ca="1" si="527"/>
        <v>3.75</v>
      </c>
      <c r="K4811" s="47">
        <f t="shared" si="528"/>
        <v>2.48</v>
      </c>
      <c r="L4811" s="47">
        <f t="shared" si="529"/>
        <v>2.48</v>
      </c>
      <c r="M4811" s="47">
        <f t="shared" si="530"/>
        <v>2.48</v>
      </c>
      <c r="N4811" s="47">
        <f t="shared" si="531"/>
        <v>2.48</v>
      </c>
      <c r="O4811" s="48">
        <f t="shared" ca="1" si="532"/>
        <v>4875</v>
      </c>
    </row>
    <row r="4812" spans="1:15" x14ac:dyDescent="0.25">
      <c r="A4812">
        <v>4797</v>
      </c>
      <c r="B4812" s="84">
        <v>35053</v>
      </c>
      <c r="C4812" s="47">
        <v>20</v>
      </c>
      <c r="D4812" s="47">
        <v>20</v>
      </c>
      <c r="E4812" s="47">
        <v>19</v>
      </c>
      <c r="F4812" s="47">
        <v>20</v>
      </c>
      <c r="G4812" s="48">
        <v>27300</v>
      </c>
      <c r="H4812" s="47">
        <v>2.48</v>
      </c>
      <c r="I4812" s="51">
        <f t="shared" si="526"/>
        <v>0.124</v>
      </c>
      <c r="J4812" s="51">
        <f t="shared" ca="1" si="527"/>
        <v>3.75</v>
      </c>
      <c r="K4812" s="47">
        <f t="shared" si="528"/>
        <v>2.48</v>
      </c>
      <c r="L4812" s="47">
        <f t="shared" si="529"/>
        <v>2.48</v>
      </c>
      <c r="M4812" s="47">
        <f t="shared" si="530"/>
        <v>2.36</v>
      </c>
      <c r="N4812" s="47">
        <f t="shared" si="531"/>
        <v>2.48</v>
      </c>
      <c r="O4812" s="48">
        <f t="shared" ca="1" si="532"/>
        <v>102375</v>
      </c>
    </row>
    <row r="4813" spans="1:15" x14ac:dyDescent="0.25">
      <c r="A4813">
        <v>4798</v>
      </c>
      <c r="B4813" s="84">
        <v>35052</v>
      </c>
      <c r="C4813" s="47">
        <v>19.5</v>
      </c>
      <c r="D4813" s="47">
        <v>19.63</v>
      </c>
      <c r="E4813" s="47">
        <v>19.5</v>
      </c>
      <c r="F4813" s="47">
        <v>19.63</v>
      </c>
      <c r="G4813" s="48">
        <v>43300</v>
      </c>
      <c r="H4813" s="47">
        <v>2.44</v>
      </c>
      <c r="I4813" s="51">
        <f t="shared" si="526"/>
        <v>0.12429954151808457</v>
      </c>
      <c r="J4813" s="51">
        <f t="shared" ca="1" si="527"/>
        <v>3.75</v>
      </c>
      <c r="K4813" s="47">
        <f t="shared" si="528"/>
        <v>2.42</v>
      </c>
      <c r="L4813" s="47">
        <f t="shared" si="529"/>
        <v>2.44</v>
      </c>
      <c r="M4813" s="47">
        <f t="shared" si="530"/>
        <v>2.42</v>
      </c>
      <c r="N4813" s="47">
        <f t="shared" si="531"/>
        <v>2.44</v>
      </c>
      <c r="O4813" s="48">
        <f t="shared" ca="1" si="532"/>
        <v>162375</v>
      </c>
    </row>
    <row r="4814" spans="1:15" x14ac:dyDescent="0.25">
      <c r="A4814">
        <v>4799</v>
      </c>
      <c r="B4814" s="84">
        <v>35051</v>
      </c>
      <c r="C4814" s="47">
        <v>18.75</v>
      </c>
      <c r="D4814" s="47">
        <v>20</v>
      </c>
      <c r="E4814" s="47">
        <v>18.75</v>
      </c>
      <c r="F4814" s="47">
        <v>20</v>
      </c>
      <c r="G4814" s="48">
        <v>144000</v>
      </c>
      <c r="H4814" s="47">
        <v>2.48</v>
      </c>
      <c r="I4814" s="51">
        <f t="shared" si="526"/>
        <v>0.124</v>
      </c>
      <c r="J4814" s="51">
        <f t="shared" ca="1" si="527"/>
        <v>3.75</v>
      </c>
      <c r="K4814" s="47">
        <f t="shared" si="528"/>
        <v>2.33</v>
      </c>
      <c r="L4814" s="47">
        <f t="shared" si="529"/>
        <v>2.48</v>
      </c>
      <c r="M4814" s="47">
        <f t="shared" si="530"/>
        <v>2.33</v>
      </c>
      <c r="N4814" s="47">
        <f t="shared" si="531"/>
        <v>2.48</v>
      </c>
      <c r="O4814" s="48">
        <f t="shared" ca="1" si="532"/>
        <v>540000</v>
      </c>
    </row>
    <row r="4815" spans="1:15" x14ac:dyDescent="0.25">
      <c r="A4815">
        <v>4800</v>
      </c>
      <c r="B4815" s="84">
        <v>35048</v>
      </c>
      <c r="C4815" s="47">
        <v>18.75</v>
      </c>
      <c r="D4815" s="47">
        <v>18.75</v>
      </c>
      <c r="E4815" s="47">
        <v>18.25</v>
      </c>
      <c r="F4815" s="47">
        <v>18.75</v>
      </c>
      <c r="G4815" s="48">
        <v>38500</v>
      </c>
      <c r="H4815" s="47">
        <v>2.33</v>
      </c>
      <c r="I4815" s="51">
        <f t="shared" si="526"/>
        <v>0.12426666666666666</v>
      </c>
      <c r="J4815" s="51">
        <f t="shared" ca="1" si="527"/>
        <v>3.75</v>
      </c>
      <c r="K4815" s="47">
        <f t="shared" si="528"/>
        <v>2.33</v>
      </c>
      <c r="L4815" s="47">
        <f t="shared" si="529"/>
        <v>2.33</v>
      </c>
      <c r="M4815" s="47">
        <f t="shared" si="530"/>
        <v>2.27</v>
      </c>
      <c r="N4815" s="47">
        <f t="shared" si="531"/>
        <v>2.33</v>
      </c>
      <c r="O4815" s="48">
        <f t="shared" ca="1" si="532"/>
        <v>144375</v>
      </c>
    </row>
    <row r="4816" spans="1:15" x14ac:dyDescent="0.25">
      <c r="A4816">
        <v>4801</v>
      </c>
      <c r="B4816" s="84">
        <v>35047</v>
      </c>
      <c r="C4816" s="47">
        <v>18.75</v>
      </c>
      <c r="D4816" s="47">
        <v>18.75</v>
      </c>
      <c r="E4816" s="47">
        <v>18.25</v>
      </c>
      <c r="F4816" s="47">
        <v>18.75</v>
      </c>
      <c r="G4816" s="48">
        <v>47600</v>
      </c>
      <c r="H4816" s="47">
        <v>2.33</v>
      </c>
      <c r="I4816" s="51">
        <f t="shared" si="526"/>
        <v>0.12426666666666666</v>
      </c>
      <c r="J4816" s="51">
        <f t="shared" ca="1" si="527"/>
        <v>3.75</v>
      </c>
      <c r="K4816" s="47">
        <f t="shared" si="528"/>
        <v>2.33</v>
      </c>
      <c r="L4816" s="47">
        <f t="shared" si="529"/>
        <v>2.33</v>
      </c>
      <c r="M4816" s="47">
        <f t="shared" si="530"/>
        <v>2.27</v>
      </c>
      <c r="N4816" s="47">
        <f t="shared" si="531"/>
        <v>2.33</v>
      </c>
      <c r="O4816" s="48">
        <f t="shared" ca="1" si="532"/>
        <v>178500</v>
      </c>
    </row>
    <row r="4817" spans="1:15" x14ac:dyDescent="0.25">
      <c r="A4817">
        <v>4802</v>
      </c>
      <c r="B4817" s="84">
        <v>35046</v>
      </c>
      <c r="C4817" s="47">
        <v>18.75</v>
      </c>
      <c r="D4817" s="47">
        <v>19</v>
      </c>
      <c r="E4817" s="47">
        <v>18.5</v>
      </c>
      <c r="F4817" s="47">
        <v>18.5</v>
      </c>
      <c r="G4817" s="48">
        <v>53600</v>
      </c>
      <c r="H4817" s="47">
        <v>2.2999999999999998</v>
      </c>
      <c r="I4817" s="51">
        <f t="shared" ref="I4817:I4880" si="533">H4817/F4817</f>
        <v>0.12432432432432432</v>
      </c>
      <c r="J4817" s="51">
        <f t="shared" ref="J4817:J4880" ca="1" si="534">INDEX(OFFSET($T$15,0,0,$S$13+1,1),MATCH(B4817,OFFSET($Q$15,0,0,$S$13+1,1),-1))</f>
        <v>3.75</v>
      </c>
      <c r="K4817" s="47">
        <f t="shared" ref="K4817:K4880" si="535">ROUND($I4817*C4817,2)</f>
        <v>2.33</v>
      </c>
      <c r="L4817" s="47">
        <f t="shared" ref="L4817:L4880" si="536">ROUND($I4817*D4817,2)</f>
        <v>2.36</v>
      </c>
      <c r="M4817" s="47">
        <f t="shared" ref="M4817:M4880" si="537">ROUND($I4817*E4817,2)</f>
        <v>2.2999999999999998</v>
      </c>
      <c r="N4817" s="47">
        <f t="shared" ref="N4817:N4880" si="538">ROUND($I4817*F4817,2)</f>
        <v>2.2999999999999998</v>
      </c>
      <c r="O4817" s="48">
        <f t="shared" ref="O4817:O4880" ca="1" si="539">G4817*J4817</f>
        <v>201000</v>
      </c>
    </row>
    <row r="4818" spans="1:15" x14ac:dyDescent="0.25">
      <c r="A4818">
        <v>4803</v>
      </c>
      <c r="B4818" s="84">
        <v>35045</v>
      </c>
      <c r="C4818" s="47">
        <v>19.5</v>
      </c>
      <c r="D4818" s="47">
        <v>19.75</v>
      </c>
      <c r="E4818" s="47">
        <v>19</v>
      </c>
      <c r="F4818" s="47">
        <v>19</v>
      </c>
      <c r="G4818" s="48">
        <v>23700</v>
      </c>
      <c r="H4818" s="47">
        <v>2.36</v>
      </c>
      <c r="I4818" s="51">
        <f t="shared" si="533"/>
        <v>0.12421052631578947</v>
      </c>
      <c r="J4818" s="51">
        <f t="shared" ca="1" si="534"/>
        <v>3.75</v>
      </c>
      <c r="K4818" s="47">
        <f t="shared" si="535"/>
        <v>2.42</v>
      </c>
      <c r="L4818" s="47">
        <f t="shared" si="536"/>
        <v>2.4500000000000002</v>
      </c>
      <c r="M4818" s="47">
        <f t="shared" si="537"/>
        <v>2.36</v>
      </c>
      <c r="N4818" s="47">
        <f t="shared" si="538"/>
        <v>2.36</v>
      </c>
      <c r="O4818" s="48">
        <f t="shared" ca="1" si="539"/>
        <v>88875</v>
      </c>
    </row>
    <row r="4819" spans="1:15" x14ac:dyDescent="0.25">
      <c r="A4819">
        <v>4804</v>
      </c>
      <c r="B4819" s="84">
        <v>35044</v>
      </c>
      <c r="C4819" s="47">
        <v>18.75</v>
      </c>
      <c r="D4819" s="47">
        <v>19.75</v>
      </c>
      <c r="E4819" s="47">
        <v>18.75</v>
      </c>
      <c r="F4819" s="47">
        <v>19.75</v>
      </c>
      <c r="G4819" s="48">
        <v>9300</v>
      </c>
      <c r="H4819" s="47">
        <v>2.4500000000000002</v>
      </c>
      <c r="I4819" s="51">
        <f t="shared" si="533"/>
        <v>0.12405063291139241</v>
      </c>
      <c r="J4819" s="51">
        <f t="shared" ca="1" si="534"/>
        <v>3.75</v>
      </c>
      <c r="K4819" s="47">
        <f t="shared" si="535"/>
        <v>2.33</v>
      </c>
      <c r="L4819" s="47">
        <f t="shared" si="536"/>
        <v>2.4500000000000002</v>
      </c>
      <c r="M4819" s="47">
        <f t="shared" si="537"/>
        <v>2.33</v>
      </c>
      <c r="N4819" s="47">
        <f t="shared" si="538"/>
        <v>2.4500000000000002</v>
      </c>
      <c r="O4819" s="48">
        <f t="shared" ca="1" si="539"/>
        <v>34875</v>
      </c>
    </row>
    <row r="4820" spans="1:15" x14ac:dyDescent="0.25">
      <c r="A4820">
        <v>4805</v>
      </c>
      <c r="B4820" s="84">
        <v>35041</v>
      </c>
      <c r="C4820" s="47">
        <v>19.25</v>
      </c>
      <c r="D4820" s="47">
        <v>19.75</v>
      </c>
      <c r="E4820" s="47">
        <v>18.75</v>
      </c>
      <c r="F4820" s="47">
        <v>19.75</v>
      </c>
      <c r="G4820" s="48">
        <v>39300</v>
      </c>
      <c r="H4820" s="47">
        <v>2.4500000000000002</v>
      </c>
      <c r="I4820" s="51">
        <f t="shared" si="533"/>
        <v>0.12405063291139241</v>
      </c>
      <c r="J4820" s="51">
        <f t="shared" ca="1" si="534"/>
        <v>3.75</v>
      </c>
      <c r="K4820" s="47">
        <f t="shared" si="535"/>
        <v>2.39</v>
      </c>
      <c r="L4820" s="47">
        <f t="shared" si="536"/>
        <v>2.4500000000000002</v>
      </c>
      <c r="M4820" s="47">
        <f t="shared" si="537"/>
        <v>2.33</v>
      </c>
      <c r="N4820" s="47">
        <f t="shared" si="538"/>
        <v>2.4500000000000002</v>
      </c>
      <c r="O4820" s="48">
        <f t="shared" ca="1" si="539"/>
        <v>147375</v>
      </c>
    </row>
    <row r="4821" spans="1:15" x14ac:dyDescent="0.25">
      <c r="A4821">
        <v>4806</v>
      </c>
      <c r="B4821" s="84">
        <v>35040</v>
      </c>
      <c r="C4821" s="47">
        <v>18.75</v>
      </c>
      <c r="D4821" s="47">
        <v>18.75</v>
      </c>
      <c r="E4821" s="47">
        <v>18.75</v>
      </c>
      <c r="F4821" s="47">
        <v>18.75</v>
      </c>
      <c r="G4821" s="48">
        <v>3300</v>
      </c>
      <c r="H4821" s="47">
        <v>2.33</v>
      </c>
      <c r="I4821" s="51">
        <f t="shared" si="533"/>
        <v>0.12426666666666666</v>
      </c>
      <c r="J4821" s="51">
        <f t="shared" ca="1" si="534"/>
        <v>3.75</v>
      </c>
      <c r="K4821" s="47">
        <f t="shared" si="535"/>
        <v>2.33</v>
      </c>
      <c r="L4821" s="47">
        <f t="shared" si="536"/>
        <v>2.33</v>
      </c>
      <c r="M4821" s="47">
        <f t="shared" si="537"/>
        <v>2.33</v>
      </c>
      <c r="N4821" s="47">
        <f t="shared" si="538"/>
        <v>2.33</v>
      </c>
      <c r="O4821" s="48">
        <f t="shared" ca="1" si="539"/>
        <v>12375</v>
      </c>
    </row>
    <row r="4822" spans="1:15" x14ac:dyDescent="0.25">
      <c r="A4822">
        <v>4807</v>
      </c>
      <c r="B4822" s="84">
        <v>35039</v>
      </c>
      <c r="C4822" s="47">
        <v>19.75</v>
      </c>
      <c r="D4822" s="47">
        <v>19.75</v>
      </c>
      <c r="E4822" s="47">
        <v>19.5</v>
      </c>
      <c r="F4822" s="47">
        <v>19.75</v>
      </c>
      <c r="G4822" s="48">
        <v>9600</v>
      </c>
      <c r="H4822" s="47">
        <v>2.4500000000000002</v>
      </c>
      <c r="I4822" s="51">
        <f t="shared" si="533"/>
        <v>0.12405063291139241</v>
      </c>
      <c r="J4822" s="51">
        <f t="shared" ca="1" si="534"/>
        <v>3.75</v>
      </c>
      <c r="K4822" s="47">
        <f t="shared" si="535"/>
        <v>2.4500000000000002</v>
      </c>
      <c r="L4822" s="47">
        <f t="shared" si="536"/>
        <v>2.4500000000000002</v>
      </c>
      <c r="M4822" s="47">
        <f t="shared" si="537"/>
        <v>2.42</v>
      </c>
      <c r="N4822" s="47">
        <f t="shared" si="538"/>
        <v>2.4500000000000002</v>
      </c>
      <c r="O4822" s="48">
        <f t="shared" ca="1" si="539"/>
        <v>36000</v>
      </c>
    </row>
    <row r="4823" spans="1:15" x14ac:dyDescent="0.25">
      <c r="A4823">
        <v>4808</v>
      </c>
      <c r="B4823" s="84">
        <v>35038</v>
      </c>
      <c r="C4823" s="47">
        <v>19.75</v>
      </c>
      <c r="D4823" s="47">
        <v>19.75</v>
      </c>
      <c r="E4823" s="47">
        <v>18.75</v>
      </c>
      <c r="F4823" s="47">
        <v>19.75</v>
      </c>
      <c r="G4823" s="48">
        <v>190800</v>
      </c>
      <c r="H4823" s="47">
        <v>2.4500000000000002</v>
      </c>
      <c r="I4823" s="51">
        <f t="shared" si="533"/>
        <v>0.12405063291139241</v>
      </c>
      <c r="J4823" s="51">
        <f t="shared" ca="1" si="534"/>
        <v>3.75</v>
      </c>
      <c r="K4823" s="47">
        <f t="shared" si="535"/>
        <v>2.4500000000000002</v>
      </c>
      <c r="L4823" s="47">
        <f t="shared" si="536"/>
        <v>2.4500000000000002</v>
      </c>
      <c r="M4823" s="47">
        <f t="shared" si="537"/>
        <v>2.33</v>
      </c>
      <c r="N4823" s="47">
        <f t="shared" si="538"/>
        <v>2.4500000000000002</v>
      </c>
      <c r="O4823" s="48">
        <f t="shared" ca="1" si="539"/>
        <v>715500</v>
      </c>
    </row>
    <row r="4824" spans="1:15" x14ac:dyDescent="0.25">
      <c r="A4824">
        <v>4809</v>
      </c>
      <c r="B4824" s="84">
        <v>35037</v>
      </c>
      <c r="C4824" s="47">
        <v>19.75</v>
      </c>
      <c r="D4824" s="47">
        <v>19.75</v>
      </c>
      <c r="E4824" s="47">
        <v>19.75</v>
      </c>
      <c r="F4824" s="47">
        <v>19.75</v>
      </c>
      <c r="G4824" s="48">
        <v>8400</v>
      </c>
      <c r="H4824" s="47">
        <v>2.4500000000000002</v>
      </c>
      <c r="I4824" s="51">
        <f t="shared" si="533"/>
        <v>0.12405063291139241</v>
      </c>
      <c r="J4824" s="51">
        <f t="shared" ca="1" si="534"/>
        <v>3.75</v>
      </c>
      <c r="K4824" s="47">
        <f t="shared" si="535"/>
        <v>2.4500000000000002</v>
      </c>
      <c r="L4824" s="47">
        <f t="shared" si="536"/>
        <v>2.4500000000000002</v>
      </c>
      <c r="M4824" s="47">
        <f t="shared" si="537"/>
        <v>2.4500000000000002</v>
      </c>
      <c r="N4824" s="47">
        <f t="shared" si="538"/>
        <v>2.4500000000000002</v>
      </c>
      <c r="O4824" s="48">
        <f t="shared" ca="1" si="539"/>
        <v>31500</v>
      </c>
    </row>
    <row r="4825" spans="1:15" x14ac:dyDescent="0.25">
      <c r="A4825">
        <v>4810</v>
      </c>
      <c r="B4825" s="84">
        <v>35034</v>
      </c>
      <c r="C4825" s="47">
        <v>29.75</v>
      </c>
      <c r="D4825" s="47">
        <v>30.25</v>
      </c>
      <c r="E4825" s="47">
        <v>29.75</v>
      </c>
      <c r="F4825" s="47">
        <v>30</v>
      </c>
      <c r="G4825" s="48">
        <v>129700</v>
      </c>
      <c r="H4825" s="47">
        <v>3.73</v>
      </c>
      <c r="I4825" s="51">
        <f t="shared" si="533"/>
        <v>0.12433333333333334</v>
      </c>
      <c r="J4825" s="51">
        <f t="shared" ca="1" si="534"/>
        <v>3.75</v>
      </c>
      <c r="K4825" s="47">
        <f t="shared" si="535"/>
        <v>3.7</v>
      </c>
      <c r="L4825" s="47">
        <f t="shared" si="536"/>
        <v>3.76</v>
      </c>
      <c r="M4825" s="47">
        <f t="shared" si="537"/>
        <v>3.7</v>
      </c>
      <c r="N4825" s="47">
        <f t="shared" si="538"/>
        <v>3.73</v>
      </c>
      <c r="O4825" s="48">
        <f t="shared" ca="1" si="539"/>
        <v>486375</v>
      </c>
    </row>
    <row r="4826" spans="1:15" x14ac:dyDescent="0.25">
      <c r="A4826">
        <v>4811</v>
      </c>
      <c r="B4826" s="84">
        <v>35033</v>
      </c>
      <c r="C4826" s="47">
        <v>29.75</v>
      </c>
      <c r="D4826" s="47">
        <v>30.13</v>
      </c>
      <c r="E4826" s="47">
        <v>29.75</v>
      </c>
      <c r="F4826" s="47">
        <v>30.13</v>
      </c>
      <c r="G4826" s="48">
        <v>41200</v>
      </c>
      <c r="H4826" s="47">
        <v>3.74</v>
      </c>
      <c r="I4826" s="51">
        <f t="shared" si="533"/>
        <v>0.124128775307003</v>
      </c>
      <c r="J4826" s="51">
        <f t="shared" ca="1" si="534"/>
        <v>3.75</v>
      </c>
      <c r="K4826" s="47">
        <f t="shared" si="535"/>
        <v>3.69</v>
      </c>
      <c r="L4826" s="47">
        <f t="shared" si="536"/>
        <v>3.74</v>
      </c>
      <c r="M4826" s="47">
        <f t="shared" si="537"/>
        <v>3.69</v>
      </c>
      <c r="N4826" s="47">
        <f t="shared" si="538"/>
        <v>3.74</v>
      </c>
      <c r="O4826" s="48">
        <f t="shared" ca="1" si="539"/>
        <v>154500</v>
      </c>
    </row>
    <row r="4827" spans="1:15" x14ac:dyDescent="0.25">
      <c r="A4827">
        <v>4812</v>
      </c>
      <c r="B4827" s="84">
        <v>35032</v>
      </c>
      <c r="C4827" s="47">
        <v>29.5</v>
      </c>
      <c r="D4827" s="47">
        <v>30.25</v>
      </c>
      <c r="E4827" s="47">
        <v>29.5</v>
      </c>
      <c r="F4827" s="47">
        <v>30.25</v>
      </c>
      <c r="G4827" s="48">
        <v>69600</v>
      </c>
      <c r="H4827" s="47">
        <v>3.76</v>
      </c>
      <c r="I4827" s="51">
        <f t="shared" si="533"/>
        <v>0.12429752066115701</v>
      </c>
      <c r="J4827" s="51">
        <f t="shared" ca="1" si="534"/>
        <v>3.75</v>
      </c>
      <c r="K4827" s="47">
        <f t="shared" si="535"/>
        <v>3.67</v>
      </c>
      <c r="L4827" s="47">
        <f t="shared" si="536"/>
        <v>3.76</v>
      </c>
      <c r="M4827" s="47">
        <f t="shared" si="537"/>
        <v>3.67</v>
      </c>
      <c r="N4827" s="47">
        <f t="shared" si="538"/>
        <v>3.76</v>
      </c>
      <c r="O4827" s="48">
        <f t="shared" ca="1" si="539"/>
        <v>261000</v>
      </c>
    </row>
    <row r="4828" spans="1:15" x14ac:dyDescent="0.25">
      <c r="A4828">
        <v>4813</v>
      </c>
      <c r="B4828" s="84">
        <v>35031</v>
      </c>
      <c r="C4828" s="47">
        <v>30</v>
      </c>
      <c r="D4828" s="47">
        <v>30</v>
      </c>
      <c r="E4828" s="47">
        <v>29.5</v>
      </c>
      <c r="F4828" s="47">
        <v>29.75</v>
      </c>
      <c r="G4828" s="48">
        <v>177200</v>
      </c>
      <c r="H4828" s="47">
        <v>3.7</v>
      </c>
      <c r="I4828" s="51">
        <f t="shared" si="533"/>
        <v>0.12436974789915967</v>
      </c>
      <c r="J4828" s="51">
        <f t="shared" ca="1" si="534"/>
        <v>3.75</v>
      </c>
      <c r="K4828" s="47">
        <f t="shared" si="535"/>
        <v>3.73</v>
      </c>
      <c r="L4828" s="47">
        <f t="shared" si="536"/>
        <v>3.73</v>
      </c>
      <c r="M4828" s="47">
        <f t="shared" si="537"/>
        <v>3.67</v>
      </c>
      <c r="N4828" s="47">
        <f t="shared" si="538"/>
        <v>3.7</v>
      </c>
      <c r="O4828" s="48">
        <f t="shared" ca="1" si="539"/>
        <v>664500</v>
      </c>
    </row>
    <row r="4829" spans="1:15" x14ac:dyDescent="0.25">
      <c r="A4829">
        <v>4814</v>
      </c>
      <c r="B4829" s="84">
        <v>35030</v>
      </c>
      <c r="C4829" s="47">
        <v>30.5</v>
      </c>
      <c r="D4829" s="47">
        <v>30.5</v>
      </c>
      <c r="E4829" s="47">
        <v>29.75</v>
      </c>
      <c r="F4829" s="47">
        <v>30</v>
      </c>
      <c r="G4829" s="48">
        <v>146800</v>
      </c>
      <c r="H4829" s="47">
        <v>3.73</v>
      </c>
      <c r="I4829" s="51">
        <f t="shared" si="533"/>
        <v>0.12433333333333334</v>
      </c>
      <c r="J4829" s="51">
        <f t="shared" ca="1" si="534"/>
        <v>3.75</v>
      </c>
      <c r="K4829" s="47">
        <f t="shared" si="535"/>
        <v>3.79</v>
      </c>
      <c r="L4829" s="47">
        <f t="shared" si="536"/>
        <v>3.79</v>
      </c>
      <c r="M4829" s="47">
        <f t="shared" si="537"/>
        <v>3.7</v>
      </c>
      <c r="N4829" s="47">
        <f t="shared" si="538"/>
        <v>3.73</v>
      </c>
      <c r="O4829" s="48">
        <f t="shared" ca="1" si="539"/>
        <v>550500</v>
      </c>
    </row>
    <row r="4830" spans="1:15" x14ac:dyDescent="0.25">
      <c r="A4830">
        <v>4815</v>
      </c>
      <c r="B4830" s="84">
        <v>35027</v>
      </c>
      <c r="C4830" s="47">
        <v>30</v>
      </c>
      <c r="D4830" s="47">
        <v>30.5</v>
      </c>
      <c r="E4830" s="47">
        <v>30</v>
      </c>
      <c r="F4830" s="47">
        <v>30.25</v>
      </c>
      <c r="G4830" s="48">
        <v>14400</v>
      </c>
      <c r="H4830" s="47">
        <v>3.76</v>
      </c>
      <c r="I4830" s="51">
        <f t="shared" si="533"/>
        <v>0.12429752066115701</v>
      </c>
      <c r="J4830" s="51">
        <f t="shared" ca="1" si="534"/>
        <v>3.75</v>
      </c>
      <c r="K4830" s="47">
        <f t="shared" si="535"/>
        <v>3.73</v>
      </c>
      <c r="L4830" s="47">
        <f t="shared" si="536"/>
        <v>3.79</v>
      </c>
      <c r="M4830" s="47">
        <f t="shared" si="537"/>
        <v>3.73</v>
      </c>
      <c r="N4830" s="47">
        <f t="shared" si="538"/>
        <v>3.76</v>
      </c>
      <c r="O4830" s="48">
        <f t="shared" ca="1" si="539"/>
        <v>54000</v>
      </c>
    </row>
    <row r="4831" spans="1:15" x14ac:dyDescent="0.25">
      <c r="A4831">
        <v>4816</v>
      </c>
      <c r="B4831" s="84">
        <v>35025</v>
      </c>
      <c r="C4831" s="47">
        <v>31.5</v>
      </c>
      <c r="D4831" s="47">
        <v>31.75</v>
      </c>
      <c r="E4831" s="47">
        <v>30</v>
      </c>
      <c r="F4831" s="47">
        <v>30</v>
      </c>
      <c r="G4831" s="48">
        <v>122800</v>
      </c>
      <c r="H4831" s="47">
        <v>3.73</v>
      </c>
      <c r="I4831" s="51">
        <f t="shared" si="533"/>
        <v>0.12433333333333334</v>
      </c>
      <c r="J4831" s="51">
        <f t="shared" ca="1" si="534"/>
        <v>3.75</v>
      </c>
      <c r="K4831" s="47">
        <f t="shared" si="535"/>
        <v>3.92</v>
      </c>
      <c r="L4831" s="47">
        <f t="shared" si="536"/>
        <v>3.95</v>
      </c>
      <c r="M4831" s="47">
        <f t="shared" si="537"/>
        <v>3.73</v>
      </c>
      <c r="N4831" s="47">
        <f t="shared" si="538"/>
        <v>3.73</v>
      </c>
      <c r="O4831" s="48">
        <f t="shared" ca="1" si="539"/>
        <v>460500</v>
      </c>
    </row>
    <row r="4832" spans="1:15" x14ac:dyDescent="0.25">
      <c r="A4832">
        <v>4817</v>
      </c>
      <c r="B4832" s="84">
        <v>35024</v>
      </c>
      <c r="C4832" s="47">
        <v>31.75</v>
      </c>
      <c r="D4832" s="47">
        <v>32</v>
      </c>
      <c r="E4832" s="47">
        <v>31.5</v>
      </c>
      <c r="F4832" s="47">
        <v>31.63</v>
      </c>
      <c r="G4832" s="48">
        <v>136100</v>
      </c>
      <c r="H4832" s="47">
        <v>3.93</v>
      </c>
      <c r="I4832" s="51">
        <f t="shared" si="533"/>
        <v>0.12424913057224155</v>
      </c>
      <c r="J4832" s="51">
        <f t="shared" ca="1" si="534"/>
        <v>3.75</v>
      </c>
      <c r="K4832" s="47">
        <f t="shared" si="535"/>
        <v>3.94</v>
      </c>
      <c r="L4832" s="47">
        <f t="shared" si="536"/>
        <v>3.98</v>
      </c>
      <c r="M4832" s="47">
        <f t="shared" si="537"/>
        <v>3.91</v>
      </c>
      <c r="N4832" s="47">
        <f t="shared" si="538"/>
        <v>3.93</v>
      </c>
      <c r="O4832" s="48">
        <f t="shared" ca="1" si="539"/>
        <v>510375</v>
      </c>
    </row>
    <row r="4833" spans="1:15" x14ac:dyDescent="0.25">
      <c r="A4833">
        <v>4818</v>
      </c>
      <c r="B4833" s="84">
        <v>35023</v>
      </c>
      <c r="C4833" s="47">
        <v>31.5</v>
      </c>
      <c r="D4833" s="47">
        <v>32</v>
      </c>
      <c r="E4833" s="47">
        <v>31.5</v>
      </c>
      <c r="F4833" s="47">
        <v>31.75</v>
      </c>
      <c r="G4833" s="48">
        <v>6100</v>
      </c>
      <c r="H4833" s="47">
        <v>3.94</v>
      </c>
      <c r="I4833" s="51">
        <f t="shared" si="533"/>
        <v>0.12409448818897638</v>
      </c>
      <c r="J4833" s="51">
        <f t="shared" ca="1" si="534"/>
        <v>3.75</v>
      </c>
      <c r="K4833" s="47">
        <f t="shared" si="535"/>
        <v>3.91</v>
      </c>
      <c r="L4833" s="47">
        <f t="shared" si="536"/>
        <v>3.97</v>
      </c>
      <c r="M4833" s="47">
        <f t="shared" si="537"/>
        <v>3.91</v>
      </c>
      <c r="N4833" s="47">
        <f t="shared" si="538"/>
        <v>3.94</v>
      </c>
      <c r="O4833" s="48">
        <f t="shared" ca="1" si="539"/>
        <v>22875</v>
      </c>
    </row>
    <row r="4834" spans="1:15" x14ac:dyDescent="0.25">
      <c r="A4834">
        <v>4819</v>
      </c>
      <c r="B4834" s="84">
        <v>35020</v>
      </c>
      <c r="C4834" s="47">
        <v>32</v>
      </c>
      <c r="D4834" s="47">
        <v>32</v>
      </c>
      <c r="E4834" s="47">
        <v>31.75</v>
      </c>
      <c r="F4834" s="47">
        <v>31.75</v>
      </c>
      <c r="G4834" s="48">
        <v>15600</v>
      </c>
      <c r="H4834" s="47">
        <v>3.94</v>
      </c>
      <c r="I4834" s="51">
        <f t="shared" si="533"/>
        <v>0.12409448818897638</v>
      </c>
      <c r="J4834" s="51">
        <f t="shared" ca="1" si="534"/>
        <v>3.75</v>
      </c>
      <c r="K4834" s="47">
        <f t="shared" si="535"/>
        <v>3.97</v>
      </c>
      <c r="L4834" s="47">
        <f t="shared" si="536"/>
        <v>3.97</v>
      </c>
      <c r="M4834" s="47">
        <f t="shared" si="537"/>
        <v>3.94</v>
      </c>
      <c r="N4834" s="47">
        <f t="shared" si="538"/>
        <v>3.94</v>
      </c>
      <c r="O4834" s="48">
        <f t="shared" ca="1" si="539"/>
        <v>58500</v>
      </c>
    </row>
    <row r="4835" spans="1:15" x14ac:dyDescent="0.25">
      <c r="A4835">
        <v>4820</v>
      </c>
      <c r="B4835" s="84">
        <v>35019</v>
      </c>
      <c r="C4835" s="47">
        <v>31.5</v>
      </c>
      <c r="D4835" s="47">
        <v>32</v>
      </c>
      <c r="E4835" s="47">
        <v>31.5</v>
      </c>
      <c r="F4835" s="47">
        <v>32</v>
      </c>
      <c r="G4835" s="48">
        <v>6800</v>
      </c>
      <c r="H4835" s="47">
        <v>3.98</v>
      </c>
      <c r="I4835" s="51">
        <f t="shared" si="533"/>
        <v>0.124375</v>
      </c>
      <c r="J4835" s="51">
        <f t="shared" ca="1" si="534"/>
        <v>3.75</v>
      </c>
      <c r="K4835" s="47">
        <f t="shared" si="535"/>
        <v>3.92</v>
      </c>
      <c r="L4835" s="47">
        <f t="shared" si="536"/>
        <v>3.98</v>
      </c>
      <c r="M4835" s="47">
        <f t="shared" si="537"/>
        <v>3.92</v>
      </c>
      <c r="N4835" s="47">
        <f t="shared" si="538"/>
        <v>3.98</v>
      </c>
      <c r="O4835" s="48">
        <f t="shared" ca="1" si="539"/>
        <v>25500</v>
      </c>
    </row>
    <row r="4836" spans="1:15" x14ac:dyDescent="0.25">
      <c r="A4836">
        <v>4821</v>
      </c>
      <c r="B4836" s="84">
        <v>35018</v>
      </c>
      <c r="C4836" s="47">
        <v>31.75</v>
      </c>
      <c r="D4836" s="47">
        <v>32</v>
      </c>
      <c r="E4836" s="47">
        <v>31.5</v>
      </c>
      <c r="F4836" s="47">
        <v>31.5</v>
      </c>
      <c r="G4836" s="48">
        <v>40000</v>
      </c>
      <c r="H4836" s="47">
        <v>3.91</v>
      </c>
      <c r="I4836" s="51">
        <f t="shared" si="533"/>
        <v>0.12412698412698413</v>
      </c>
      <c r="J4836" s="51">
        <f t="shared" ca="1" si="534"/>
        <v>3.75</v>
      </c>
      <c r="K4836" s="47">
        <f t="shared" si="535"/>
        <v>3.94</v>
      </c>
      <c r="L4836" s="47">
        <f t="shared" si="536"/>
        <v>3.97</v>
      </c>
      <c r="M4836" s="47">
        <f t="shared" si="537"/>
        <v>3.91</v>
      </c>
      <c r="N4836" s="47">
        <f t="shared" si="538"/>
        <v>3.91</v>
      </c>
      <c r="O4836" s="48">
        <f t="shared" ca="1" si="539"/>
        <v>150000</v>
      </c>
    </row>
    <row r="4837" spans="1:15" x14ac:dyDescent="0.25">
      <c r="A4837">
        <v>4822</v>
      </c>
      <c r="B4837" s="84">
        <v>35017</v>
      </c>
      <c r="C4837" s="47">
        <v>30.75</v>
      </c>
      <c r="D4837" s="47">
        <v>32.25</v>
      </c>
      <c r="E4837" s="47">
        <v>30.5</v>
      </c>
      <c r="F4837" s="47">
        <v>31.75</v>
      </c>
      <c r="G4837" s="48">
        <v>141700</v>
      </c>
      <c r="H4837" s="47">
        <v>3.94</v>
      </c>
      <c r="I4837" s="51">
        <f t="shared" si="533"/>
        <v>0.12409448818897638</v>
      </c>
      <c r="J4837" s="51">
        <f t="shared" ca="1" si="534"/>
        <v>3.75</v>
      </c>
      <c r="K4837" s="47">
        <f t="shared" si="535"/>
        <v>3.82</v>
      </c>
      <c r="L4837" s="47">
        <f t="shared" si="536"/>
        <v>4</v>
      </c>
      <c r="M4837" s="47">
        <f t="shared" si="537"/>
        <v>3.78</v>
      </c>
      <c r="N4837" s="47">
        <f t="shared" si="538"/>
        <v>3.94</v>
      </c>
      <c r="O4837" s="48">
        <f t="shared" ca="1" si="539"/>
        <v>531375</v>
      </c>
    </row>
    <row r="4838" spans="1:15" x14ac:dyDescent="0.25">
      <c r="A4838">
        <v>4823</v>
      </c>
      <c r="B4838" s="84">
        <v>35016</v>
      </c>
      <c r="C4838" s="47">
        <v>29.75</v>
      </c>
      <c r="D4838" s="47">
        <v>30.5</v>
      </c>
      <c r="E4838" s="47">
        <v>28.75</v>
      </c>
      <c r="F4838" s="47">
        <v>30.5</v>
      </c>
      <c r="G4838" s="48">
        <v>58800</v>
      </c>
      <c r="H4838" s="47">
        <v>3.79</v>
      </c>
      <c r="I4838" s="51">
        <f t="shared" si="533"/>
        <v>0.12426229508196722</v>
      </c>
      <c r="J4838" s="51">
        <f t="shared" ca="1" si="534"/>
        <v>3.75</v>
      </c>
      <c r="K4838" s="47">
        <f t="shared" si="535"/>
        <v>3.7</v>
      </c>
      <c r="L4838" s="47">
        <f t="shared" si="536"/>
        <v>3.79</v>
      </c>
      <c r="M4838" s="47">
        <f t="shared" si="537"/>
        <v>3.57</v>
      </c>
      <c r="N4838" s="47">
        <f t="shared" si="538"/>
        <v>3.79</v>
      </c>
      <c r="O4838" s="48">
        <f t="shared" ca="1" si="539"/>
        <v>220500</v>
      </c>
    </row>
    <row r="4839" spans="1:15" x14ac:dyDescent="0.25">
      <c r="A4839">
        <v>4824</v>
      </c>
      <c r="B4839" s="84">
        <v>35013</v>
      </c>
      <c r="C4839" s="47">
        <v>28.25</v>
      </c>
      <c r="D4839" s="47">
        <v>29.5</v>
      </c>
      <c r="E4839" s="47">
        <v>28.25</v>
      </c>
      <c r="F4839" s="47">
        <v>29.5</v>
      </c>
      <c r="G4839" s="48">
        <v>170100</v>
      </c>
      <c r="H4839" s="47">
        <v>3.66</v>
      </c>
      <c r="I4839" s="51">
        <f t="shared" si="533"/>
        <v>0.12406779661016949</v>
      </c>
      <c r="J4839" s="51">
        <f t="shared" ca="1" si="534"/>
        <v>3.75</v>
      </c>
      <c r="K4839" s="47">
        <f t="shared" si="535"/>
        <v>3.5</v>
      </c>
      <c r="L4839" s="47">
        <f t="shared" si="536"/>
        <v>3.66</v>
      </c>
      <c r="M4839" s="47">
        <f t="shared" si="537"/>
        <v>3.5</v>
      </c>
      <c r="N4839" s="47">
        <f t="shared" si="538"/>
        <v>3.66</v>
      </c>
      <c r="O4839" s="48">
        <f t="shared" ca="1" si="539"/>
        <v>637875</v>
      </c>
    </row>
    <row r="4840" spans="1:15" x14ac:dyDescent="0.25">
      <c r="A4840">
        <v>4825</v>
      </c>
      <c r="B4840" s="84">
        <v>35012</v>
      </c>
      <c r="C4840" s="47">
        <v>28.25</v>
      </c>
      <c r="D4840" s="47">
        <v>28.25</v>
      </c>
      <c r="E4840" s="47">
        <v>27.5</v>
      </c>
      <c r="F4840" s="47">
        <v>27.5</v>
      </c>
      <c r="G4840" s="48">
        <v>36400</v>
      </c>
      <c r="H4840" s="47">
        <v>3.42</v>
      </c>
      <c r="I4840" s="51">
        <f t="shared" si="533"/>
        <v>0.12436363636363636</v>
      </c>
      <c r="J4840" s="51">
        <f t="shared" ca="1" si="534"/>
        <v>3.75</v>
      </c>
      <c r="K4840" s="47">
        <f t="shared" si="535"/>
        <v>3.51</v>
      </c>
      <c r="L4840" s="47">
        <f t="shared" si="536"/>
        <v>3.51</v>
      </c>
      <c r="M4840" s="47">
        <f t="shared" si="537"/>
        <v>3.42</v>
      </c>
      <c r="N4840" s="47">
        <f t="shared" si="538"/>
        <v>3.42</v>
      </c>
      <c r="O4840" s="48">
        <f t="shared" ca="1" si="539"/>
        <v>136500</v>
      </c>
    </row>
    <row r="4841" spans="1:15" x14ac:dyDescent="0.25">
      <c r="A4841">
        <v>4826</v>
      </c>
      <c r="B4841" s="84">
        <v>35011</v>
      </c>
      <c r="C4841" s="47">
        <v>28.25</v>
      </c>
      <c r="D4841" s="47">
        <v>28.25</v>
      </c>
      <c r="E4841" s="47">
        <v>27.5</v>
      </c>
      <c r="F4841" s="47">
        <v>28.25</v>
      </c>
      <c r="G4841" s="48">
        <v>66100</v>
      </c>
      <c r="H4841" s="47">
        <v>3.51</v>
      </c>
      <c r="I4841" s="51">
        <f t="shared" si="533"/>
        <v>0.12424778761061946</v>
      </c>
      <c r="J4841" s="51">
        <f t="shared" ca="1" si="534"/>
        <v>3.75</v>
      </c>
      <c r="K4841" s="47">
        <f t="shared" si="535"/>
        <v>3.51</v>
      </c>
      <c r="L4841" s="47">
        <f t="shared" si="536"/>
        <v>3.51</v>
      </c>
      <c r="M4841" s="47">
        <f t="shared" si="537"/>
        <v>3.42</v>
      </c>
      <c r="N4841" s="47">
        <f t="shared" si="538"/>
        <v>3.51</v>
      </c>
      <c r="O4841" s="48">
        <f t="shared" ca="1" si="539"/>
        <v>247875</v>
      </c>
    </row>
    <row r="4842" spans="1:15" x14ac:dyDescent="0.25">
      <c r="A4842">
        <v>4827</v>
      </c>
      <c r="B4842" s="84">
        <v>35010</v>
      </c>
      <c r="C4842" s="47">
        <v>27.75</v>
      </c>
      <c r="D4842" s="47">
        <v>28</v>
      </c>
      <c r="E4842" s="47">
        <v>27.25</v>
      </c>
      <c r="F4842" s="47">
        <v>27.25</v>
      </c>
      <c r="G4842" s="48">
        <v>95300</v>
      </c>
      <c r="H4842" s="47">
        <v>3.39</v>
      </c>
      <c r="I4842" s="51">
        <f t="shared" si="533"/>
        <v>0.12440366972477064</v>
      </c>
      <c r="J4842" s="51">
        <f t="shared" ca="1" si="534"/>
        <v>3.75</v>
      </c>
      <c r="K4842" s="47">
        <f t="shared" si="535"/>
        <v>3.45</v>
      </c>
      <c r="L4842" s="47">
        <f t="shared" si="536"/>
        <v>3.48</v>
      </c>
      <c r="M4842" s="47">
        <f t="shared" si="537"/>
        <v>3.39</v>
      </c>
      <c r="N4842" s="47">
        <f t="shared" si="538"/>
        <v>3.39</v>
      </c>
      <c r="O4842" s="48">
        <f t="shared" ca="1" si="539"/>
        <v>357375</v>
      </c>
    </row>
    <row r="4843" spans="1:15" x14ac:dyDescent="0.25">
      <c r="A4843">
        <v>4828</v>
      </c>
      <c r="B4843" s="84">
        <v>35009</v>
      </c>
      <c r="C4843" s="47">
        <v>27.25</v>
      </c>
      <c r="D4843" s="47">
        <v>27.75</v>
      </c>
      <c r="E4843" s="47">
        <v>27</v>
      </c>
      <c r="F4843" s="47">
        <v>27.75</v>
      </c>
      <c r="G4843" s="48">
        <v>1513700</v>
      </c>
      <c r="H4843" s="47">
        <v>3.45</v>
      </c>
      <c r="I4843" s="51">
        <f t="shared" si="533"/>
        <v>0.12432432432432433</v>
      </c>
      <c r="J4843" s="51">
        <f t="shared" ca="1" si="534"/>
        <v>3.75</v>
      </c>
      <c r="K4843" s="47">
        <f t="shared" si="535"/>
        <v>3.39</v>
      </c>
      <c r="L4843" s="47">
        <f t="shared" si="536"/>
        <v>3.45</v>
      </c>
      <c r="M4843" s="47">
        <f t="shared" si="537"/>
        <v>3.36</v>
      </c>
      <c r="N4843" s="47">
        <f t="shared" si="538"/>
        <v>3.45</v>
      </c>
      <c r="O4843" s="48">
        <f t="shared" ca="1" si="539"/>
        <v>5676375</v>
      </c>
    </row>
    <row r="4844" spans="1:15" x14ac:dyDescent="0.25">
      <c r="A4844">
        <v>4829</v>
      </c>
      <c r="B4844" s="84">
        <v>35006</v>
      </c>
      <c r="C4844" s="47">
        <v>27.75</v>
      </c>
      <c r="D4844" s="47">
        <v>27.75</v>
      </c>
      <c r="E4844" s="47">
        <v>27</v>
      </c>
      <c r="F4844" s="47">
        <v>27</v>
      </c>
      <c r="G4844" s="48">
        <v>2778900</v>
      </c>
      <c r="H4844" s="47">
        <v>3.35</v>
      </c>
      <c r="I4844" s="51">
        <f t="shared" si="533"/>
        <v>0.12407407407407407</v>
      </c>
      <c r="J4844" s="51">
        <f t="shared" ca="1" si="534"/>
        <v>3.75</v>
      </c>
      <c r="K4844" s="47">
        <f t="shared" si="535"/>
        <v>3.44</v>
      </c>
      <c r="L4844" s="47">
        <f t="shared" si="536"/>
        <v>3.44</v>
      </c>
      <c r="M4844" s="47">
        <f t="shared" si="537"/>
        <v>3.35</v>
      </c>
      <c r="N4844" s="47">
        <f t="shared" si="538"/>
        <v>3.35</v>
      </c>
      <c r="O4844" s="48">
        <f t="shared" ca="1" si="539"/>
        <v>10420875</v>
      </c>
    </row>
    <row r="4845" spans="1:15" x14ac:dyDescent="0.25">
      <c r="A4845">
        <v>4830</v>
      </c>
      <c r="B4845" s="84">
        <v>35005</v>
      </c>
      <c r="C4845" s="47">
        <v>27</v>
      </c>
      <c r="D4845" s="47">
        <v>27.75</v>
      </c>
      <c r="E4845" s="47">
        <v>27</v>
      </c>
      <c r="F4845" s="47">
        <v>27</v>
      </c>
      <c r="G4845" s="48">
        <v>11700</v>
      </c>
      <c r="H4845" s="47">
        <v>3.35</v>
      </c>
      <c r="I4845" s="51">
        <f t="shared" si="533"/>
        <v>0.12407407407407407</v>
      </c>
      <c r="J4845" s="51">
        <f t="shared" ca="1" si="534"/>
        <v>3.75</v>
      </c>
      <c r="K4845" s="47">
        <f t="shared" si="535"/>
        <v>3.35</v>
      </c>
      <c r="L4845" s="47">
        <f t="shared" si="536"/>
        <v>3.44</v>
      </c>
      <c r="M4845" s="47">
        <f t="shared" si="537"/>
        <v>3.35</v>
      </c>
      <c r="N4845" s="47">
        <f t="shared" si="538"/>
        <v>3.35</v>
      </c>
      <c r="O4845" s="48">
        <f t="shared" ca="1" si="539"/>
        <v>43875</v>
      </c>
    </row>
    <row r="4846" spans="1:15" x14ac:dyDescent="0.25">
      <c r="A4846">
        <v>4831</v>
      </c>
      <c r="B4846" s="84">
        <v>35004</v>
      </c>
      <c r="C4846" s="47">
        <v>27.13</v>
      </c>
      <c r="D4846" s="47">
        <v>27.13</v>
      </c>
      <c r="E4846" s="47">
        <v>27.13</v>
      </c>
      <c r="F4846" s="47">
        <v>27.13</v>
      </c>
      <c r="G4846" s="48">
        <v>11600</v>
      </c>
      <c r="H4846" s="47">
        <v>3.37</v>
      </c>
      <c r="I4846" s="51">
        <f t="shared" si="533"/>
        <v>0.12421673424253594</v>
      </c>
      <c r="J4846" s="51">
        <f t="shared" ca="1" si="534"/>
        <v>3.75</v>
      </c>
      <c r="K4846" s="47">
        <f t="shared" si="535"/>
        <v>3.37</v>
      </c>
      <c r="L4846" s="47">
        <f t="shared" si="536"/>
        <v>3.37</v>
      </c>
      <c r="M4846" s="47">
        <f t="shared" si="537"/>
        <v>3.37</v>
      </c>
      <c r="N4846" s="47">
        <f t="shared" si="538"/>
        <v>3.37</v>
      </c>
      <c r="O4846" s="48">
        <f t="shared" ca="1" si="539"/>
        <v>43500</v>
      </c>
    </row>
    <row r="4847" spans="1:15" x14ac:dyDescent="0.25">
      <c r="A4847">
        <v>4832</v>
      </c>
      <c r="B4847" s="84">
        <v>35003</v>
      </c>
      <c r="C4847" s="47">
        <v>27</v>
      </c>
      <c r="D4847" s="47">
        <v>27.75</v>
      </c>
      <c r="E4847" s="47">
        <v>27</v>
      </c>
      <c r="F4847" s="47">
        <v>27.13</v>
      </c>
      <c r="G4847" s="48">
        <v>106400</v>
      </c>
      <c r="H4847" s="47">
        <v>3.37</v>
      </c>
      <c r="I4847" s="51">
        <f t="shared" si="533"/>
        <v>0.12421673424253594</v>
      </c>
      <c r="J4847" s="51">
        <f t="shared" ca="1" si="534"/>
        <v>3.75</v>
      </c>
      <c r="K4847" s="47">
        <f t="shared" si="535"/>
        <v>3.35</v>
      </c>
      <c r="L4847" s="47">
        <f t="shared" si="536"/>
        <v>3.45</v>
      </c>
      <c r="M4847" s="47">
        <f t="shared" si="537"/>
        <v>3.35</v>
      </c>
      <c r="N4847" s="47">
        <f t="shared" si="538"/>
        <v>3.37</v>
      </c>
      <c r="O4847" s="48">
        <f t="shared" ca="1" si="539"/>
        <v>399000</v>
      </c>
    </row>
    <row r="4848" spans="1:15" x14ac:dyDescent="0.25">
      <c r="A4848">
        <v>4833</v>
      </c>
      <c r="B4848" s="84">
        <v>35002</v>
      </c>
      <c r="C4848" s="47">
        <v>27.75</v>
      </c>
      <c r="D4848" s="47">
        <v>27.75</v>
      </c>
      <c r="E4848" s="47">
        <v>27.75</v>
      </c>
      <c r="F4848" s="47">
        <v>27.75</v>
      </c>
      <c r="G4848" s="48">
        <v>800</v>
      </c>
      <c r="H4848" s="47">
        <v>3.45</v>
      </c>
      <c r="I4848" s="51">
        <f t="shared" si="533"/>
        <v>0.12432432432432433</v>
      </c>
      <c r="J4848" s="51">
        <f t="shared" ca="1" si="534"/>
        <v>3.75</v>
      </c>
      <c r="K4848" s="47">
        <f t="shared" si="535"/>
        <v>3.45</v>
      </c>
      <c r="L4848" s="47">
        <f t="shared" si="536"/>
        <v>3.45</v>
      </c>
      <c r="M4848" s="47">
        <f t="shared" si="537"/>
        <v>3.45</v>
      </c>
      <c r="N4848" s="47">
        <f t="shared" si="538"/>
        <v>3.45</v>
      </c>
      <c r="O4848" s="48">
        <f t="shared" ca="1" si="539"/>
        <v>3000</v>
      </c>
    </row>
    <row r="4849" spans="1:15" x14ac:dyDescent="0.25">
      <c r="A4849">
        <v>4834</v>
      </c>
      <c r="B4849" s="84">
        <v>34999</v>
      </c>
      <c r="C4849" s="47">
        <v>28</v>
      </c>
      <c r="D4849" s="47">
        <v>28</v>
      </c>
      <c r="E4849" s="47">
        <v>27.25</v>
      </c>
      <c r="F4849" s="47">
        <v>27.25</v>
      </c>
      <c r="G4849" s="48">
        <v>34500</v>
      </c>
      <c r="H4849" s="47">
        <v>3.39</v>
      </c>
      <c r="I4849" s="51">
        <f t="shared" si="533"/>
        <v>0.12440366972477064</v>
      </c>
      <c r="J4849" s="51">
        <f t="shared" ca="1" si="534"/>
        <v>3.75</v>
      </c>
      <c r="K4849" s="47">
        <f t="shared" si="535"/>
        <v>3.48</v>
      </c>
      <c r="L4849" s="47">
        <f t="shared" si="536"/>
        <v>3.48</v>
      </c>
      <c r="M4849" s="47">
        <f t="shared" si="537"/>
        <v>3.39</v>
      </c>
      <c r="N4849" s="47">
        <f t="shared" si="538"/>
        <v>3.39</v>
      </c>
      <c r="O4849" s="48">
        <f t="shared" ca="1" si="539"/>
        <v>129375</v>
      </c>
    </row>
    <row r="4850" spans="1:15" x14ac:dyDescent="0.25">
      <c r="A4850">
        <v>4835</v>
      </c>
      <c r="B4850" s="84">
        <v>34998</v>
      </c>
      <c r="C4850" s="47">
        <v>28.25</v>
      </c>
      <c r="D4850" s="47">
        <v>28.25</v>
      </c>
      <c r="E4850" s="47">
        <v>27.5</v>
      </c>
      <c r="F4850" s="47">
        <v>28</v>
      </c>
      <c r="G4850" s="48">
        <v>36400</v>
      </c>
      <c r="H4850" s="47">
        <v>3.48</v>
      </c>
      <c r="I4850" s="51">
        <f t="shared" si="533"/>
        <v>0.12428571428571429</v>
      </c>
      <c r="J4850" s="51">
        <f t="shared" ca="1" si="534"/>
        <v>3.75</v>
      </c>
      <c r="K4850" s="47">
        <f t="shared" si="535"/>
        <v>3.51</v>
      </c>
      <c r="L4850" s="47">
        <f t="shared" si="536"/>
        <v>3.51</v>
      </c>
      <c r="M4850" s="47">
        <f t="shared" si="537"/>
        <v>3.42</v>
      </c>
      <c r="N4850" s="47">
        <f t="shared" si="538"/>
        <v>3.48</v>
      </c>
      <c r="O4850" s="48">
        <f t="shared" ca="1" si="539"/>
        <v>136500</v>
      </c>
    </row>
    <row r="4851" spans="1:15" x14ac:dyDescent="0.25">
      <c r="A4851">
        <v>4836</v>
      </c>
      <c r="B4851" s="84">
        <v>34997</v>
      </c>
      <c r="C4851" s="47">
        <v>28.37</v>
      </c>
      <c r="D4851" s="47">
        <v>28.5</v>
      </c>
      <c r="E4851" s="47">
        <v>28.25</v>
      </c>
      <c r="F4851" s="47">
        <v>28.25</v>
      </c>
      <c r="G4851" s="48">
        <v>47600</v>
      </c>
      <c r="H4851" s="47">
        <v>3.51</v>
      </c>
      <c r="I4851" s="51">
        <f t="shared" si="533"/>
        <v>0.12424778761061946</v>
      </c>
      <c r="J4851" s="51">
        <f t="shared" ca="1" si="534"/>
        <v>3.75</v>
      </c>
      <c r="K4851" s="47">
        <f t="shared" si="535"/>
        <v>3.52</v>
      </c>
      <c r="L4851" s="47">
        <f t="shared" si="536"/>
        <v>3.54</v>
      </c>
      <c r="M4851" s="47">
        <f t="shared" si="537"/>
        <v>3.51</v>
      </c>
      <c r="N4851" s="47">
        <f t="shared" si="538"/>
        <v>3.51</v>
      </c>
      <c r="O4851" s="48">
        <f t="shared" ca="1" si="539"/>
        <v>178500</v>
      </c>
    </row>
    <row r="4852" spans="1:15" x14ac:dyDescent="0.25">
      <c r="A4852">
        <v>4837</v>
      </c>
      <c r="B4852" s="84">
        <v>34996</v>
      </c>
      <c r="C4852" s="47">
        <v>28.5</v>
      </c>
      <c r="D4852" s="47">
        <v>29.25</v>
      </c>
      <c r="E4852" s="47">
        <v>28.5</v>
      </c>
      <c r="F4852" s="47">
        <v>29.25</v>
      </c>
      <c r="G4852" s="48">
        <v>2400</v>
      </c>
      <c r="H4852" s="47">
        <v>3.63</v>
      </c>
      <c r="I4852" s="51">
        <f t="shared" si="533"/>
        <v>0.12410256410256409</v>
      </c>
      <c r="J4852" s="51">
        <f t="shared" ca="1" si="534"/>
        <v>3.75</v>
      </c>
      <c r="K4852" s="47">
        <f t="shared" si="535"/>
        <v>3.54</v>
      </c>
      <c r="L4852" s="47">
        <f t="shared" si="536"/>
        <v>3.63</v>
      </c>
      <c r="M4852" s="47">
        <f t="shared" si="537"/>
        <v>3.54</v>
      </c>
      <c r="N4852" s="47">
        <f t="shared" si="538"/>
        <v>3.63</v>
      </c>
      <c r="O4852" s="48">
        <f t="shared" ca="1" si="539"/>
        <v>9000</v>
      </c>
    </row>
    <row r="4853" spans="1:15" x14ac:dyDescent="0.25">
      <c r="A4853">
        <v>4838</v>
      </c>
      <c r="B4853" s="84">
        <v>34995</v>
      </c>
      <c r="C4853" s="47">
        <v>28.75</v>
      </c>
      <c r="D4853" s="47">
        <v>28.75</v>
      </c>
      <c r="E4853" s="47">
        <v>28.75</v>
      </c>
      <c r="F4853" s="47">
        <v>28.75</v>
      </c>
      <c r="G4853" s="48">
        <v>6100</v>
      </c>
      <c r="H4853" s="47">
        <v>3.57</v>
      </c>
      <c r="I4853" s="51">
        <f t="shared" si="533"/>
        <v>0.12417391304347826</v>
      </c>
      <c r="J4853" s="51">
        <f t="shared" ca="1" si="534"/>
        <v>3.75</v>
      </c>
      <c r="K4853" s="47">
        <f t="shared" si="535"/>
        <v>3.57</v>
      </c>
      <c r="L4853" s="47">
        <f t="shared" si="536"/>
        <v>3.57</v>
      </c>
      <c r="M4853" s="47">
        <f t="shared" si="537"/>
        <v>3.57</v>
      </c>
      <c r="N4853" s="47">
        <f t="shared" si="538"/>
        <v>3.57</v>
      </c>
      <c r="O4853" s="48">
        <f t="shared" ca="1" si="539"/>
        <v>22875</v>
      </c>
    </row>
    <row r="4854" spans="1:15" x14ac:dyDescent="0.25">
      <c r="A4854">
        <v>4839</v>
      </c>
      <c r="B4854" s="84">
        <v>34992</v>
      </c>
      <c r="C4854" s="47">
        <v>28.75</v>
      </c>
      <c r="D4854" s="47">
        <v>29.25</v>
      </c>
      <c r="E4854" s="47">
        <v>28.75</v>
      </c>
      <c r="F4854" s="47">
        <v>29.25</v>
      </c>
      <c r="G4854" s="48">
        <v>15600</v>
      </c>
      <c r="H4854" s="47">
        <v>3.63</v>
      </c>
      <c r="I4854" s="51">
        <f t="shared" si="533"/>
        <v>0.12410256410256409</v>
      </c>
      <c r="J4854" s="51">
        <f t="shared" ca="1" si="534"/>
        <v>3.75</v>
      </c>
      <c r="K4854" s="47">
        <f t="shared" si="535"/>
        <v>3.57</v>
      </c>
      <c r="L4854" s="47">
        <f t="shared" si="536"/>
        <v>3.63</v>
      </c>
      <c r="M4854" s="47">
        <f t="shared" si="537"/>
        <v>3.57</v>
      </c>
      <c r="N4854" s="47">
        <f t="shared" si="538"/>
        <v>3.63</v>
      </c>
      <c r="O4854" s="48">
        <f t="shared" ca="1" si="539"/>
        <v>58500</v>
      </c>
    </row>
    <row r="4855" spans="1:15" x14ac:dyDescent="0.25">
      <c r="A4855">
        <v>4840</v>
      </c>
      <c r="B4855" s="84">
        <v>34991</v>
      </c>
      <c r="C4855" s="47">
        <v>29.5</v>
      </c>
      <c r="D4855" s="47">
        <v>29.5</v>
      </c>
      <c r="E4855" s="47">
        <v>28.75</v>
      </c>
      <c r="F4855" s="47">
        <v>29.25</v>
      </c>
      <c r="G4855" s="48">
        <v>121600</v>
      </c>
      <c r="H4855" s="47">
        <v>3.63</v>
      </c>
      <c r="I4855" s="51">
        <f t="shared" si="533"/>
        <v>0.12410256410256409</v>
      </c>
      <c r="J4855" s="51">
        <f t="shared" ca="1" si="534"/>
        <v>3.75</v>
      </c>
      <c r="K4855" s="47">
        <f t="shared" si="535"/>
        <v>3.66</v>
      </c>
      <c r="L4855" s="47">
        <f t="shared" si="536"/>
        <v>3.66</v>
      </c>
      <c r="M4855" s="47">
        <f t="shared" si="537"/>
        <v>3.57</v>
      </c>
      <c r="N4855" s="47">
        <f t="shared" si="538"/>
        <v>3.63</v>
      </c>
      <c r="O4855" s="48">
        <f t="shared" ca="1" si="539"/>
        <v>456000</v>
      </c>
    </row>
    <row r="4856" spans="1:15" x14ac:dyDescent="0.25">
      <c r="A4856">
        <v>4841</v>
      </c>
      <c r="B4856" s="84">
        <v>34990</v>
      </c>
      <c r="C4856" s="47">
        <v>28</v>
      </c>
      <c r="D4856" s="47">
        <v>29.5</v>
      </c>
      <c r="E4856" s="47">
        <v>28</v>
      </c>
      <c r="F4856" s="47">
        <v>28.75</v>
      </c>
      <c r="G4856" s="48">
        <v>146500</v>
      </c>
      <c r="H4856" s="47">
        <v>3.57</v>
      </c>
      <c r="I4856" s="51">
        <f t="shared" si="533"/>
        <v>0.12417391304347826</v>
      </c>
      <c r="J4856" s="51">
        <f t="shared" ca="1" si="534"/>
        <v>3.75</v>
      </c>
      <c r="K4856" s="47">
        <f t="shared" si="535"/>
        <v>3.48</v>
      </c>
      <c r="L4856" s="47">
        <f t="shared" si="536"/>
        <v>3.66</v>
      </c>
      <c r="M4856" s="47">
        <f t="shared" si="537"/>
        <v>3.48</v>
      </c>
      <c r="N4856" s="47">
        <f t="shared" si="538"/>
        <v>3.57</v>
      </c>
      <c r="O4856" s="48">
        <f t="shared" ca="1" si="539"/>
        <v>549375</v>
      </c>
    </row>
    <row r="4857" spans="1:15" x14ac:dyDescent="0.25">
      <c r="A4857">
        <v>4842</v>
      </c>
      <c r="B4857" s="84">
        <v>34989</v>
      </c>
      <c r="C4857" s="47">
        <v>28</v>
      </c>
      <c r="D4857" s="47">
        <v>28.5</v>
      </c>
      <c r="E4857" s="47">
        <v>28</v>
      </c>
      <c r="F4857" s="47">
        <v>28</v>
      </c>
      <c r="G4857" s="48">
        <v>55300</v>
      </c>
      <c r="H4857" s="47">
        <v>3.48</v>
      </c>
      <c r="I4857" s="51">
        <f t="shared" si="533"/>
        <v>0.12428571428571429</v>
      </c>
      <c r="J4857" s="51">
        <f t="shared" ca="1" si="534"/>
        <v>3.75</v>
      </c>
      <c r="K4857" s="47">
        <f t="shared" si="535"/>
        <v>3.48</v>
      </c>
      <c r="L4857" s="47">
        <f t="shared" si="536"/>
        <v>3.54</v>
      </c>
      <c r="M4857" s="47">
        <f t="shared" si="537"/>
        <v>3.48</v>
      </c>
      <c r="N4857" s="47">
        <f t="shared" si="538"/>
        <v>3.48</v>
      </c>
      <c r="O4857" s="48">
        <f t="shared" ca="1" si="539"/>
        <v>207375</v>
      </c>
    </row>
    <row r="4858" spans="1:15" x14ac:dyDescent="0.25">
      <c r="A4858">
        <v>4843</v>
      </c>
      <c r="B4858" s="84">
        <v>34988</v>
      </c>
      <c r="C4858" s="47">
        <v>28.5</v>
      </c>
      <c r="D4858" s="47">
        <v>28.5</v>
      </c>
      <c r="E4858" s="47">
        <v>28.13</v>
      </c>
      <c r="F4858" s="47">
        <v>28.13</v>
      </c>
      <c r="G4858" s="48">
        <v>373600</v>
      </c>
      <c r="H4858" s="47">
        <v>3.49</v>
      </c>
      <c r="I4858" s="51">
        <f t="shared" si="533"/>
        <v>0.1240668325630999</v>
      </c>
      <c r="J4858" s="51">
        <f t="shared" ca="1" si="534"/>
        <v>3.75</v>
      </c>
      <c r="K4858" s="47">
        <f t="shared" si="535"/>
        <v>3.54</v>
      </c>
      <c r="L4858" s="47">
        <f t="shared" si="536"/>
        <v>3.54</v>
      </c>
      <c r="M4858" s="47">
        <f t="shared" si="537"/>
        <v>3.49</v>
      </c>
      <c r="N4858" s="47">
        <f t="shared" si="538"/>
        <v>3.49</v>
      </c>
      <c r="O4858" s="48">
        <f t="shared" ca="1" si="539"/>
        <v>1401000</v>
      </c>
    </row>
    <row r="4859" spans="1:15" x14ac:dyDescent="0.25">
      <c r="A4859">
        <v>4844</v>
      </c>
      <c r="B4859" s="84">
        <v>34985</v>
      </c>
      <c r="C4859" s="47">
        <v>28</v>
      </c>
      <c r="D4859" s="47">
        <v>28</v>
      </c>
      <c r="E4859" s="47">
        <v>28</v>
      </c>
      <c r="F4859" s="47">
        <v>28</v>
      </c>
      <c r="G4859" s="48">
        <v>6100</v>
      </c>
      <c r="H4859" s="47">
        <v>3.48</v>
      </c>
      <c r="I4859" s="51">
        <f t="shared" si="533"/>
        <v>0.12428571428571429</v>
      </c>
      <c r="J4859" s="51">
        <f t="shared" ca="1" si="534"/>
        <v>3.75</v>
      </c>
      <c r="K4859" s="47">
        <f t="shared" si="535"/>
        <v>3.48</v>
      </c>
      <c r="L4859" s="47">
        <f t="shared" si="536"/>
        <v>3.48</v>
      </c>
      <c r="M4859" s="47">
        <f t="shared" si="537"/>
        <v>3.48</v>
      </c>
      <c r="N4859" s="47">
        <f t="shared" si="538"/>
        <v>3.48</v>
      </c>
      <c r="O4859" s="48">
        <f t="shared" ca="1" si="539"/>
        <v>22875</v>
      </c>
    </row>
    <row r="4860" spans="1:15" x14ac:dyDescent="0.25">
      <c r="A4860">
        <v>4845</v>
      </c>
      <c r="B4860" s="84">
        <v>34984</v>
      </c>
      <c r="C4860" s="47">
        <v>28.5</v>
      </c>
      <c r="D4860" s="47">
        <v>28.5</v>
      </c>
      <c r="E4860" s="47">
        <v>28</v>
      </c>
      <c r="F4860" s="47">
        <v>28</v>
      </c>
      <c r="G4860" s="48">
        <v>11600</v>
      </c>
      <c r="H4860" s="47">
        <v>3.48</v>
      </c>
      <c r="I4860" s="51">
        <f t="shared" si="533"/>
        <v>0.12428571428571429</v>
      </c>
      <c r="J4860" s="51">
        <f t="shared" ca="1" si="534"/>
        <v>3.75</v>
      </c>
      <c r="K4860" s="47">
        <f t="shared" si="535"/>
        <v>3.54</v>
      </c>
      <c r="L4860" s="47">
        <f t="shared" si="536"/>
        <v>3.54</v>
      </c>
      <c r="M4860" s="47">
        <f t="shared" si="537"/>
        <v>3.48</v>
      </c>
      <c r="N4860" s="47">
        <f t="shared" si="538"/>
        <v>3.48</v>
      </c>
      <c r="O4860" s="48">
        <f t="shared" ca="1" si="539"/>
        <v>43500</v>
      </c>
    </row>
    <row r="4861" spans="1:15" x14ac:dyDescent="0.25">
      <c r="A4861">
        <v>4846</v>
      </c>
      <c r="B4861" s="84">
        <v>34983</v>
      </c>
      <c r="C4861" s="47">
        <v>28</v>
      </c>
      <c r="D4861" s="47">
        <v>28.5</v>
      </c>
      <c r="E4861" s="47">
        <v>28</v>
      </c>
      <c r="F4861" s="47">
        <v>28.25</v>
      </c>
      <c r="G4861" s="48">
        <v>10400</v>
      </c>
      <c r="H4861" s="47">
        <v>3.51</v>
      </c>
      <c r="I4861" s="51">
        <f t="shared" si="533"/>
        <v>0.12424778761061946</v>
      </c>
      <c r="J4861" s="51">
        <f t="shared" ca="1" si="534"/>
        <v>3.75</v>
      </c>
      <c r="K4861" s="47">
        <f t="shared" si="535"/>
        <v>3.48</v>
      </c>
      <c r="L4861" s="47">
        <f t="shared" si="536"/>
        <v>3.54</v>
      </c>
      <c r="M4861" s="47">
        <f t="shared" si="537"/>
        <v>3.48</v>
      </c>
      <c r="N4861" s="47">
        <f t="shared" si="538"/>
        <v>3.51</v>
      </c>
      <c r="O4861" s="48">
        <f t="shared" ca="1" si="539"/>
        <v>39000</v>
      </c>
    </row>
    <row r="4862" spans="1:15" x14ac:dyDescent="0.25">
      <c r="A4862">
        <v>4847</v>
      </c>
      <c r="B4862" s="84">
        <v>34982</v>
      </c>
      <c r="C4862" s="47">
        <v>28</v>
      </c>
      <c r="D4862" s="47">
        <v>28.13</v>
      </c>
      <c r="E4862" s="47">
        <v>28</v>
      </c>
      <c r="F4862" s="47">
        <v>28</v>
      </c>
      <c r="G4862" s="48">
        <v>58100</v>
      </c>
      <c r="H4862" s="47">
        <v>3.48</v>
      </c>
      <c r="I4862" s="51">
        <f t="shared" si="533"/>
        <v>0.12428571428571429</v>
      </c>
      <c r="J4862" s="51">
        <f t="shared" ca="1" si="534"/>
        <v>3.75</v>
      </c>
      <c r="K4862" s="47">
        <f t="shared" si="535"/>
        <v>3.48</v>
      </c>
      <c r="L4862" s="47">
        <f t="shared" si="536"/>
        <v>3.5</v>
      </c>
      <c r="M4862" s="47">
        <f t="shared" si="537"/>
        <v>3.48</v>
      </c>
      <c r="N4862" s="47">
        <f t="shared" si="538"/>
        <v>3.48</v>
      </c>
      <c r="O4862" s="48">
        <f t="shared" ca="1" si="539"/>
        <v>217875</v>
      </c>
    </row>
    <row r="4863" spans="1:15" x14ac:dyDescent="0.25">
      <c r="A4863">
        <v>4848</v>
      </c>
      <c r="B4863" s="84">
        <v>34981</v>
      </c>
      <c r="C4863" s="47">
        <v>29</v>
      </c>
      <c r="D4863" s="47">
        <v>29</v>
      </c>
      <c r="E4863" s="47">
        <v>28.5</v>
      </c>
      <c r="F4863" s="47">
        <v>28.5</v>
      </c>
      <c r="G4863" s="48">
        <v>189300</v>
      </c>
      <c r="H4863" s="47">
        <v>3.54</v>
      </c>
      <c r="I4863" s="51">
        <f t="shared" si="533"/>
        <v>0.12421052631578948</v>
      </c>
      <c r="J4863" s="51">
        <f t="shared" ca="1" si="534"/>
        <v>3.75</v>
      </c>
      <c r="K4863" s="47">
        <f t="shared" si="535"/>
        <v>3.6</v>
      </c>
      <c r="L4863" s="47">
        <f t="shared" si="536"/>
        <v>3.6</v>
      </c>
      <c r="M4863" s="47">
        <f t="shared" si="537"/>
        <v>3.54</v>
      </c>
      <c r="N4863" s="47">
        <f t="shared" si="538"/>
        <v>3.54</v>
      </c>
      <c r="O4863" s="48">
        <f t="shared" ca="1" si="539"/>
        <v>709875</v>
      </c>
    </row>
    <row r="4864" spans="1:15" x14ac:dyDescent="0.25">
      <c r="A4864">
        <v>4849</v>
      </c>
      <c r="B4864" s="84">
        <v>34978</v>
      </c>
      <c r="C4864" s="47">
        <v>29.13</v>
      </c>
      <c r="D4864" s="47">
        <v>29.13</v>
      </c>
      <c r="E4864" s="47">
        <v>29</v>
      </c>
      <c r="F4864" s="47">
        <v>29</v>
      </c>
      <c r="G4864" s="48">
        <v>107700</v>
      </c>
      <c r="H4864" s="47">
        <v>3.6</v>
      </c>
      <c r="I4864" s="51">
        <f t="shared" si="533"/>
        <v>0.12413793103448276</v>
      </c>
      <c r="J4864" s="51">
        <f t="shared" ca="1" si="534"/>
        <v>3.75</v>
      </c>
      <c r="K4864" s="47">
        <f t="shared" si="535"/>
        <v>3.62</v>
      </c>
      <c r="L4864" s="47">
        <f t="shared" si="536"/>
        <v>3.62</v>
      </c>
      <c r="M4864" s="47">
        <f t="shared" si="537"/>
        <v>3.6</v>
      </c>
      <c r="N4864" s="47">
        <f t="shared" si="538"/>
        <v>3.6</v>
      </c>
      <c r="O4864" s="48">
        <f t="shared" ca="1" si="539"/>
        <v>403875</v>
      </c>
    </row>
    <row r="4865" spans="1:15" x14ac:dyDescent="0.25">
      <c r="A4865">
        <v>4850</v>
      </c>
      <c r="B4865" s="84">
        <v>34977</v>
      </c>
      <c r="C4865" s="47">
        <v>29.25</v>
      </c>
      <c r="D4865" s="47">
        <v>30</v>
      </c>
      <c r="E4865" s="47">
        <v>29</v>
      </c>
      <c r="F4865" s="47">
        <v>29.38</v>
      </c>
      <c r="G4865" s="48">
        <v>236400</v>
      </c>
      <c r="H4865" s="47">
        <v>3.65</v>
      </c>
      <c r="I4865" s="51">
        <f t="shared" si="533"/>
        <v>0.12423417290673928</v>
      </c>
      <c r="J4865" s="51">
        <f t="shared" ca="1" si="534"/>
        <v>3.75</v>
      </c>
      <c r="K4865" s="47">
        <f t="shared" si="535"/>
        <v>3.63</v>
      </c>
      <c r="L4865" s="47">
        <f t="shared" si="536"/>
        <v>3.73</v>
      </c>
      <c r="M4865" s="47">
        <f t="shared" si="537"/>
        <v>3.6</v>
      </c>
      <c r="N4865" s="47">
        <f t="shared" si="538"/>
        <v>3.65</v>
      </c>
      <c r="O4865" s="48">
        <f t="shared" ca="1" si="539"/>
        <v>886500</v>
      </c>
    </row>
    <row r="4866" spans="1:15" x14ac:dyDescent="0.25">
      <c r="A4866">
        <v>4851</v>
      </c>
      <c r="B4866" s="84">
        <v>34976</v>
      </c>
      <c r="C4866" s="47">
        <v>30</v>
      </c>
      <c r="D4866" s="47">
        <v>30</v>
      </c>
      <c r="E4866" s="47">
        <v>30</v>
      </c>
      <c r="F4866" s="47">
        <v>30</v>
      </c>
      <c r="G4866" s="48">
        <v>5600</v>
      </c>
      <c r="H4866" s="47">
        <v>3.73</v>
      </c>
      <c r="I4866" s="51">
        <f t="shared" si="533"/>
        <v>0.12433333333333334</v>
      </c>
      <c r="J4866" s="51">
        <f t="shared" ca="1" si="534"/>
        <v>3.75</v>
      </c>
      <c r="K4866" s="47">
        <f t="shared" si="535"/>
        <v>3.73</v>
      </c>
      <c r="L4866" s="47">
        <f t="shared" si="536"/>
        <v>3.73</v>
      </c>
      <c r="M4866" s="47">
        <f t="shared" si="537"/>
        <v>3.73</v>
      </c>
      <c r="N4866" s="47">
        <f t="shared" si="538"/>
        <v>3.73</v>
      </c>
      <c r="O4866" s="48">
        <f t="shared" ca="1" si="539"/>
        <v>21000</v>
      </c>
    </row>
    <row r="4867" spans="1:15" x14ac:dyDescent="0.25">
      <c r="A4867">
        <v>4852</v>
      </c>
      <c r="B4867" s="84">
        <v>34975</v>
      </c>
      <c r="C4867" s="47">
        <v>29.25</v>
      </c>
      <c r="D4867" s="47">
        <v>29.5</v>
      </c>
      <c r="E4867" s="47">
        <v>29.25</v>
      </c>
      <c r="F4867" s="47">
        <v>29.5</v>
      </c>
      <c r="G4867" s="48">
        <v>17700</v>
      </c>
      <c r="H4867" s="47">
        <v>3.66</v>
      </c>
      <c r="I4867" s="51">
        <f t="shared" si="533"/>
        <v>0.12406779661016949</v>
      </c>
      <c r="J4867" s="51">
        <f t="shared" ca="1" si="534"/>
        <v>3.75</v>
      </c>
      <c r="K4867" s="47">
        <f t="shared" si="535"/>
        <v>3.63</v>
      </c>
      <c r="L4867" s="47">
        <f t="shared" si="536"/>
        <v>3.66</v>
      </c>
      <c r="M4867" s="47">
        <f t="shared" si="537"/>
        <v>3.63</v>
      </c>
      <c r="N4867" s="47">
        <f t="shared" si="538"/>
        <v>3.66</v>
      </c>
      <c r="O4867" s="48">
        <f t="shared" ca="1" si="539"/>
        <v>66375</v>
      </c>
    </row>
    <row r="4868" spans="1:15" x14ac:dyDescent="0.25">
      <c r="A4868">
        <v>4853</v>
      </c>
      <c r="B4868" s="84">
        <v>34974</v>
      </c>
      <c r="C4868" s="47">
        <v>30</v>
      </c>
      <c r="D4868" s="47">
        <v>30</v>
      </c>
      <c r="E4868" s="47">
        <v>29.25</v>
      </c>
      <c r="F4868" s="47">
        <v>29.25</v>
      </c>
      <c r="G4868" s="48">
        <v>21300</v>
      </c>
      <c r="H4868" s="47">
        <v>3.63</v>
      </c>
      <c r="I4868" s="51">
        <f t="shared" si="533"/>
        <v>0.12410256410256409</v>
      </c>
      <c r="J4868" s="51">
        <f t="shared" ca="1" si="534"/>
        <v>3.75</v>
      </c>
      <c r="K4868" s="47">
        <f t="shared" si="535"/>
        <v>3.72</v>
      </c>
      <c r="L4868" s="47">
        <f t="shared" si="536"/>
        <v>3.72</v>
      </c>
      <c r="M4868" s="47">
        <f t="shared" si="537"/>
        <v>3.63</v>
      </c>
      <c r="N4868" s="47">
        <f t="shared" si="538"/>
        <v>3.63</v>
      </c>
      <c r="O4868" s="48">
        <f t="shared" ca="1" si="539"/>
        <v>79875</v>
      </c>
    </row>
    <row r="4869" spans="1:15" x14ac:dyDescent="0.25">
      <c r="A4869">
        <v>4854</v>
      </c>
      <c r="B4869" s="84">
        <v>34971</v>
      </c>
      <c r="C4869" s="47">
        <v>30</v>
      </c>
      <c r="D4869" s="47">
        <v>30</v>
      </c>
      <c r="E4869" s="47">
        <v>29.25</v>
      </c>
      <c r="F4869" s="47">
        <v>29.25</v>
      </c>
      <c r="G4869" s="48">
        <v>71200</v>
      </c>
      <c r="H4869" s="47">
        <v>3.63</v>
      </c>
      <c r="I4869" s="51">
        <f t="shared" si="533"/>
        <v>0.12410256410256409</v>
      </c>
      <c r="J4869" s="51">
        <f t="shared" ca="1" si="534"/>
        <v>3.75</v>
      </c>
      <c r="K4869" s="47">
        <f t="shared" si="535"/>
        <v>3.72</v>
      </c>
      <c r="L4869" s="47">
        <f t="shared" si="536"/>
        <v>3.72</v>
      </c>
      <c r="M4869" s="47">
        <f t="shared" si="537"/>
        <v>3.63</v>
      </c>
      <c r="N4869" s="47">
        <f t="shared" si="538"/>
        <v>3.63</v>
      </c>
      <c r="O4869" s="48">
        <f t="shared" ca="1" si="539"/>
        <v>267000</v>
      </c>
    </row>
    <row r="4870" spans="1:15" x14ac:dyDescent="0.25">
      <c r="A4870">
        <v>4855</v>
      </c>
      <c r="B4870" s="84">
        <v>34970</v>
      </c>
      <c r="C4870" s="47">
        <v>30</v>
      </c>
      <c r="D4870" s="47">
        <v>30.75</v>
      </c>
      <c r="E4870" s="47">
        <v>30</v>
      </c>
      <c r="F4870" s="47">
        <v>30.75</v>
      </c>
      <c r="G4870" s="48">
        <v>16500</v>
      </c>
      <c r="H4870" s="47">
        <v>3.82</v>
      </c>
      <c r="I4870" s="51">
        <f t="shared" si="533"/>
        <v>0.12422764227642276</v>
      </c>
      <c r="J4870" s="51">
        <f t="shared" ca="1" si="534"/>
        <v>3.75</v>
      </c>
      <c r="K4870" s="47">
        <f t="shared" si="535"/>
        <v>3.73</v>
      </c>
      <c r="L4870" s="47">
        <f t="shared" si="536"/>
        <v>3.82</v>
      </c>
      <c r="M4870" s="47">
        <f t="shared" si="537"/>
        <v>3.73</v>
      </c>
      <c r="N4870" s="47">
        <f t="shared" si="538"/>
        <v>3.82</v>
      </c>
      <c r="O4870" s="48">
        <f t="shared" ca="1" si="539"/>
        <v>61875</v>
      </c>
    </row>
    <row r="4871" spans="1:15" x14ac:dyDescent="0.25">
      <c r="A4871">
        <v>4856</v>
      </c>
      <c r="B4871" s="84">
        <v>34969</v>
      </c>
      <c r="C4871" s="47">
        <v>30.63</v>
      </c>
      <c r="D4871" s="47">
        <v>30.75</v>
      </c>
      <c r="E4871" s="47">
        <v>30</v>
      </c>
      <c r="F4871" s="47">
        <v>30.75</v>
      </c>
      <c r="G4871" s="48">
        <v>14000</v>
      </c>
      <c r="H4871" s="47">
        <v>3.82</v>
      </c>
      <c r="I4871" s="51">
        <f t="shared" si="533"/>
        <v>0.12422764227642276</v>
      </c>
      <c r="J4871" s="51">
        <f t="shared" ca="1" si="534"/>
        <v>3.75</v>
      </c>
      <c r="K4871" s="47">
        <f t="shared" si="535"/>
        <v>3.81</v>
      </c>
      <c r="L4871" s="47">
        <f t="shared" si="536"/>
        <v>3.82</v>
      </c>
      <c r="M4871" s="47">
        <f t="shared" si="537"/>
        <v>3.73</v>
      </c>
      <c r="N4871" s="47">
        <f t="shared" si="538"/>
        <v>3.82</v>
      </c>
      <c r="O4871" s="48">
        <f t="shared" ca="1" si="539"/>
        <v>52500</v>
      </c>
    </row>
    <row r="4872" spans="1:15" x14ac:dyDescent="0.25">
      <c r="A4872">
        <v>4857</v>
      </c>
      <c r="B4872" s="84">
        <v>34968</v>
      </c>
      <c r="C4872" s="47">
        <v>30</v>
      </c>
      <c r="D4872" s="47">
        <v>30.75</v>
      </c>
      <c r="E4872" s="47">
        <v>30</v>
      </c>
      <c r="F4872" s="47">
        <v>30.63</v>
      </c>
      <c r="G4872" s="48">
        <v>417700</v>
      </c>
      <c r="H4872" s="47">
        <v>3.8</v>
      </c>
      <c r="I4872" s="51">
        <f t="shared" si="533"/>
        <v>0.12406137773424747</v>
      </c>
      <c r="J4872" s="51">
        <f t="shared" ca="1" si="534"/>
        <v>3.75</v>
      </c>
      <c r="K4872" s="47">
        <f t="shared" si="535"/>
        <v>3.72</v>
      </c>
      <c r="L4872" s="47">
        <f t="shared" si="536"/>
        <v>3.81</v>
      </c>
      <c r="M4872" s="47">
        <f t="shared" si="537"/>
        <v>3.72</v>
      </c>
      <c r="N4872" s="47">
        <f t="shared" si="538"/>
        <v>3.8</v>
      </c>
      <c r="O4872" s="48">
        <f t="shared" ca="1" si="539"/>
        <v>1566375</v>
      </c>
    </row>
    <row r="4873" spans="1:15" x14ac:dyDescent="0.25">
      <c r="A4873">
        <v>4858</v>
      </c>
      <c r="B4873" s="84">
        <v>34967</v>
      </c>
      <c r="C4873" s="47">
        <v>30.75</v>
      </c>
      <c r="D4873" s="47">
        <v>30.75</v>
      </c>
      <c r="E4873" s="47">
        <v>30.75</v>
      </c>
      <c r="F4873" s="47">
        <v>30.75</v>
      </c>
      <c r="G4873" s="48">
        <v>20400</v>
      </c>
      <c r="H4873" s="47">
        <v>3.82</v>
      </c>
      <c r="I4873" s="51">
        <f t="shared" si="533"/>
        <v>0.12422764227642276</v>
      </c>
      <c r="J4873" s="51">
        <f t="shared" ca="1" si="534"/>
        <v>3.75</v>
      </c>
      <c r="K4873" s="47">
        <f t="shared" si="535"/>
        <v>3.82</v>
      </c>
      <c r="L4873" s="47">
        <f t="shared" si="536"/>
        <v>3.82</v>
      </c>
      <c r="M4873" s="47">
        <f t="shared" si="537"/>
        <v>3.82</v>
      </c>
      <c r="N4873" s="47">
        <f t="shared" si="538"/>
        <v>3.82</v>
      </c>
      <c r="O4873" s="48">
        <f t="shared" ca="1" si="539"/>
        <v>76500</v>
      </c>
    </row>
    <row r="4874" spans="1:15" x14ac:dyDescent="0.25">
      <c r="A4874">
        <v>4859</v>
      </c>
      <c r="B4874" s="84">
        <v>34964</v>
      </c>
      <c r="C4874" s="47">
        <v>30</v>
      </c>
      <c r="D4874" s="47">
        <v>30</v>
      </c>
      <c r="E4874" s="47">
        <v>30</v>
      </c>
      <c r="F4874" s="47">
        <v>30</v>
      </c>
      <c r="G4874" s="48">
        <v>0</v>
      </c>
      <c r="H4874" s="47">
        <v>3.73</v>
      </c>
      <c r="I4874" s="51">
        <f t="shared" si="533"/>
        <v>0.12433333333333334</v>
      </c>
      <c r="J4874" s="51">
        <f t="shared" ca="1" si="534"/>
        <v>3.75</v>
      </c>
      <c r="K4874" s="47">
        <f t="shared" si="535"/>
        <v>3.73</v>
      </c>
      <c r="L4874" s="47">
        <f t="shared" si="536"/>
        <v>3.73</v>
      </c>
      <c r="M4874" s="47">
        <f t="shared" si="537"/>
        <v>3.73</v>
      </c>
      <c r="N4874" s="47">
        <f t="shared" si="538"/>
        <v>3.73</v>
      </c>
      <c r="O4874" s="48">
        <f t="shared" ca="1" si="539"/>
        <v>0</v>
      </c>
    </row>
    <row r="4875" spans="1:15" x14ac:dyDescent="0.25">
      <c r="A4875">
        <v>4860</v>
      </c>
      <c r="B4875" s="84">
        <v>34963</v>
      </c>
      <c r="C4875" s="47">
        <v>30</v>
      </c>
      <c r="D4875" s="47">
        <v>30</v>
      </c>
      <c r="E4875" s="47">
        <v>30</v>
      </c>
      <c r="F4875" s="47">
        <v>30</v>
      </c>
      <c r="G4875" s="48">
        <v>1300</v>
      </c>
      <c r="H4875" s="47">
        <v>3.73</v>
      </c>
      <c r="I4875" s="51">
        <f t="shared" si="533"/>
        <v>0.12433333333333334</v>
      </c>
      <c r="J4875" s="51">
        <f t="shared" ca="1" si="534"/>
        <v>3.75</v>
      </c>
      <c r="K4875" s="47">
        <f t="shared" si="535"/>
        <v>3.73</v>
      </c>
      <c r="L4875" s="47">
        <f t="shared" si="536"/>
        <v>3.73</v>
      </c>
      <c r="M4875" s="47">
        <f t="shared" si="537"/>
        <v>3.73</v>
      </c>
      <c r="N4875" s="47">
        <f t="shared" si="538"/>
        <v>3.73</v>
      </c>
      <c r="O4875" s="48">
        <f t="shared" ca="1" si="539"/>
        <v>4875</v>
      </c>
    </row>
    <row r="4876" spans="1:15" x14ac:dyDescent="0.25">
      <c r="A4876">
        <v>4861</v>
      </c>
      <c r="B4876" s="84">
        <v>34962</v>
      </c>
      <c r="C4876" s="47">
        <v>30</v>
      </c>
      <c r="D4876" s="47">
        <v>30</v>
      </c>
      <c r="E4876" s="47">
        <v>30</v>
      </c>
      <c r="F4876" s="47">
        <v>30</v>
      </c>
      <c r="G4876" s="48">
        <v>0</v>
      </c>
      <c r="H4876" s="47">
        <v>3.73</v>
      </c>
      <c r="I4876" s="51">
        <f t="shared" si="533"/>
        <v>0.12433333333333334</v>
      </c>
      <c r="J4876" s="51">
        <f t="shared" ca="1" si="534"/>
        <v>3.75</v>
      </c>
      <c r="K4876" s="47">
        <f t="shared" si="535"/>
        <v>3.73</v>
      </c>
      <c r="L4876" s="47">
        <f t="shared" si="536"/>
        <v>3.73</v>
      </c>
      <c r="M4876" s="47">
        <f t="shared" si="537"/>
        <v>3.73</v>
      </c>
      <c r="N4876" s="47">
        <f t="shared" si="538"/>
        <v>3.73</v>
      </c>
      <c r="O4876" s="48">
        <f t="shared" ca="1" si="539"/>
        <v>0</v>
      </c>
    </row>
    <row r="4877" spans="1:15" x14ac:dyDescent="0.25">
      <c r="A4877">
        <v>4862</v>
      </c>
      <c r="B4877" s="84">
        <v>34961</v>
      </c>
      <c r="C4877" s="47">
        <v>30</v>
      </c>
      <c r="D4877" s="47">
        <v>31</v>
      </c>
      <c r="E4877" s="47">
        <v>30</v>
      </c>
      <c r="F4877" s="47">
        <v>30</v>
      </c>
      <c r="G4877" s="48">
        <v>130100</v>
      </c>
      <c r="H4877" s="47">
        <v>3.73</v>
      </c>
      <c r="I4877" s="51">
        <f t="shared" si="533"/>
        <v>0.12433333333333334</v>
      </c>
      <c r="J4877" s="51">
        <f t="shared" ca="1" si="534"/>
        <v>3.75</v>
      </c>
      <c r="K4877" s="47">
        <f t="shared" si="535"/>
        <v>3.73</v>
      </c>
      <c r="L4877" s="47">
        <f t="shared" si="536"/>
        <v>3.85</v>
      </c>
      <c r="M4877" s="47">
        <f t="shared" si="537"/>
        <v>3.73</v>
      </c>
      <c r="N4877" s="47">
        <f t="shared" si="538"/>
        <v>3.73</v>
      </c>
      <c r="O4877" s="48">
        <f t="shared" ca="1" si="539"/>
        <v>487875</v>
      </c>
    </row>
    <row r="4878" spans="1:15" x14ac:dyDescent="0.25">
      <c r="A4878">
        <v>4863</v>
      </c>
      <c r="B4878" s="84">
        <v>34960</v>
      </c>
      <c r="C4878" s="47">
        <v>31.63</v>
      </c>
      <c r="D4878" s="47">
        <v>32</v>
      </c>
      <c r="E4878" s="47">
        <v>30.75</v>
      </c>
      <c r="F4878" s="47">
        <v>31.25</v>
      </c>
      <c r="G4878" s="48">
        <v>68500</v>
      </c>
      <c r="H4878" s="47">
        <v>3.88</v>
      </c>
      <c r="I4878" s="51">
        <f t="shared" si="533"/>
        <v>0.12415999999999999</v>
      </c>
      <c r="J4878" s="51">
        <f t="shared" ca="1" si="534"/>
        <v>3.75</v>
      </c>
      <c r="K4878" s="47">
        <f t="shared" si="535"/>
        <v>3.93</v>
      </c>
      <c r="L4878" s="47">
        <f t="shared" si="536"/>
        <v>3.97</v>
      </c>
      <c r="M4878" s="47">
        <f t="shared" si="537"/>
        <v>3.82</v>
      </c>
      <c r="N4878" s="47">
        <f t="shared" si="538"/>
        <v>3.88</v>
      </c>
      <c r="O4878" s="48">
        <f t="shared" ca="1" si="539"/>
        <v>256875</v>
      </c>
    </row>
    <row r="4879" spans="1:15" x14ac:dyDescent="0.25">
      <c r="A4879">
        <v>4864</v>
      </c>
      <c r="B4879" s="84">
        <v>34957</v>
      </c>
      <c r="C4879" s="47">
        <v>32.25</v>
      </c>
      <c r="D4879" s="47">
        <v>32.25</v>
      </c>
      <c r="E4879" s="47">
        <v>32</v>
      </c>
      <c r="F4879" s="47">
        <v>32</v>
      </c>
      <c r="G4879" s="48">
        <v>4500</v>
      </c>
      <c r="H4879" s="47">
        <v>3.98</v>
      </c>
      <c r="I4879" s="51">
        <f t="shared" si="533"/>
        <v>0.124375</v>
      </c>
      <c r="J4879" s="51">
        <f t="shared" ca="1" si="534"/>
        <v>3.75</v>
      </c>
      <c r="K4879" s="47">
        <f t="shared" si="535"/>
        <v>4.01</v>
      </c>
      <c r="L4879" s="47">
        <f t="shared" si="536"/>
        <v>4.01</v>
      </c>
      <c r="M4879" s="47">
        <f t="shared" si="537"/>
        <v>3.98</v>
      </c>
      <c r="N4879" s="47">
        <f t="shared" si="538"/>
        <v>3.98</v>
      </c>
      <c r="O4879" s="48">
        <f t="shared" ca="1" si="539"/>
        <v>16875</v>
      </c>
    </row>
    <row r="4880" spans="1:15" x14ac:dyDescent="0.25">
      <c r="A4880">
        <v>4865</v>
      </c>
      <c r="B4880" s="84">
        <v>34956</v>
      </c>
      <c r="C4880" s="47">
        <v>31.88</v>
      </c>
      <c r="D4880" s="47">
        <v>32.25</v>
      </c>
      <c r="E4880" s="47">
        <v>31.88</v>
      </c>
      <c r="F4880" s="47">
        <v>32.25</v>
      </c>
      <c r="G4880" s="48">
        <v>56900</v>
      </c>
      <c r="H4880" s="47">
        <v>4.01</v>
      </c>
      <c r="I4880" s="51">
        <f t="shared" si="533"/>
        <v>0.12434108527131782</v>
      </c>
      <c r="J4880" s="51">
        <f t="shared" ca="1" si="534"/>
        <v>3.75</v>
      </c>
      <c r="K4880" s="47">
        <f t="shared" si="535"/>
        <v>3.96</v>
      </c>
      <c r="L4880" s="47">
        <f t="shared" si="536"/>
        <v>4.01</v>
      </c>
      <c r="M4880" s="47">
        <f t="shared" si="537"/>
        <v>3.96</v>
      </c>
      <c r="N4880" s="47">
        <f t="shared" si="538"/>
        <v>4.01</v>
      </c>
      <c r="O4880" s="48">
        <f t="shared" ca="1" si="539"/>
        <v>213375</v>
      </c>
    </row>
    <row r="4881" spans="1:15" x14ac:dyDescent="0.25">
      <c r="A4881">
        <v>4866</v>
      </c>
      <c r="B4881" s="84">
        <v>34955</v>
      </c>
      <c r="C4881" s="47">
        <v>32.25</v>
      </c>
      <c r="D4881" s="47">
        <v>32.25</v>
      </c>
      <c r="E4881" s="47">
        <v>31.88</v>
      </c>
      <c r="F4881" s="47">
        <v>31.88</v>
      </c>
      <c r="G4881" s="48">
        <v>21300</v>
      </c>
      <c r="H4881" s="47">
        <v>3.96</v>
      </c>
      <c r="I4881" s="51">
        <f t="shared" ref="I4881:I4944" si="540">H4881/F4881</f>
        <v>0.12421580928481807</v>
      </c>
      <c r="J4881" s="51">
        <f t="shared" ref="J4881:J4944" ca="1" si="541">INDEX(OFFSET($T$15,0,0,$S$13+1,1),MATCH(B4881,OFFSET($Q$15,0,0,$S$13+1,1),-1))</f>
        <v>3.75</v>
      </c>
      <c r="K4881" s="47">
        <f t="shared" ref="K4881:K4944" si="542">ROUND($I4881*C4881,2)</f>
        <v>4.01</v>
      </c>
      <c r="L4881" s="47">
        <f t="shared" ref="L4881:L4944" si="543">ROUND($I4881*D4881,2)</f>
        <v>4.01</v>
      </c>
      <c r="M4881" s="47">
        <f t="shared" ref="M4881:M4944" si="544">ROUND($I4881*E4881,2)</f>
        <v>3.96</v>
      </c>
      <c r="N4881" s="47">
        <f t="shared" ref="N4881:N4944" si="545">ROUND($I4881*F4881,2)</f>
        <v>3.96</v>
      </c>
      <c r="O4881" s="48">
        <f t="shared" ref="O4881:O4944" ca="1" si="546">G4881*J4881</f>
        <v>79875</v>
      </c>
    </row>
    <row r="4882" spans="1:15" x14ac:dyDescent="0.25">
      <c r="A4882">
        <v>4867</v>
      </c>
      <c r="B4882" s="84">
        <v>34954</v>
      </c>
      <c r="C4882" s="47">
        <v>32.25</v>
      </c>
      <c r="D4882" s="47">
        <v>33.25</v>
      </c>
      <c r="E4882" s="47">
        <v>32.25</v>
      </c>
      <c r="F4882" s="47">
        <v>32.25</v>
      </c>
      <c r="G4882" s="48">
        <v>956400</v>
      </c>
      <c r="H4882" s="47">
        <v>4.01</v>
      </c>
      <c r="I4882" s="51">
        <f t="shared" si="540"/>
        <v>0.12434108527131782</v>
      </c>
      <c r="J4882" s="51">
        <f t="shared" ca="1" si="541"/>
        <v>3.75</v>
      </c>
      <c r="K4882" s="47">
        <f t="shared" si="542"/>
        <v>4.01</v>
      </c>
      <c r="L4882" s="47">
        <f t="shared" si="543"/>
        <v>4.13</v>
      </c>
      <c r="M4882" s="47">
        <f t="shared" si="544"/>
        <v>4.01</v>
      </c>
      <c r="N4882" s="47">
        <f t="shared" si="545"/>
        <v>4.01</v>
      </c>
      <c r="O4882" s="48">
        <f t="shared" ca="1" si="546"/>
        <v>3586500</v>
      </c>
    </row>
    <row r="4883" spans="1:15" x14ac:dyDescent="0.25">
      <c r="A4883">
        <v>4868</v>
      </c>
      <c r="B4883" s="84">
        <v>34953</v>
      </c>
      <c r="C4883" s="47">
        <v>32.5</v>
      </c>
      <c r="D4883" s="47">
        <v>33.25</v>
      </c>
      <c r="E4883" s="47">
        <v>32.5</v>
      </c>
      <c r="F4883" s="47">
        <v>33.25</v>
      </c>
      <c r="G4883" s="48">
        <v>52000</v>
      </c>
      <c r="H4883" s="47">
        <v>4.13</v>
      </c>
      <c r="I4883" s="51">
        <f t="shared" si="540"/>
        <v>0.12421052631578947</v>
      </c>
      <c r="J4883" s="51">
        <f t="shared" ca="1" si="541"/>
        <v>3.75</v>
      </c>
      <c r="K4883" s="47">
        <f t="shared" si="542"/>
        <v>4.04</v>
      </c>
      <c r="L4883" s="47">
        <f t="shared" si="543"/>
        <v>4.13</v>
      </c>
      <c r="M4883" s="47">
        <f t="shared" si="544"/>
        <v>4.04</v>
      </c>
      <c r="N4883" s="47">
        <f t="shared" si="545"/>
        <v>4.13</v>
      </c>
      <c r="O4883" s="48">
        <f t="shared" ca="1" si="546"/>
        <v>195000</v>
      </c>
    </row>
    <row r="4884" spans="1:15" x14ac:dyDescent="0.25">
      <c r="A4884">
        <v>4869</v>
      </c>
      <c r="B4884" s="84">
        <v>34950</v>
      </c>
      <c r="C4884" s="47">
        <v>31.25</v>
      </c>
      <c r="D4884" s="47">
        <v>33.25</v>
      </c>
      <c r="E4884" s="47">
        <v>31.25</v>
      </c>
      <c r="F4884" s="47">
        <v>32.25</v>
      </c>
      <c r="G4884" s="48">
        <v>733200</v>
      </c>
      <c r="H4884" s="47">
        <v>4.01</v>
      </c>
      <c r="I4884" s="51">
        <f t="shared" si="540"/>
        <v>0.12434108527131782</v>
      </c>
      <c r="J4884" s="51">
        <f t="shared" ca="1" si="541"/>
        <v>3.75</v>
      </c>
      <c r="K4884" s="47">
        <f t="shared" si="542"/>
        <v>3.89</v>
      </c>
      <c r="L4884" s="47">
        <f t="shared" si="543"/>
        <v>4.13</v>
      </c>
      <c r="M4884" s="47">
        <f t="shared" si="544"/>
        <v>3.89</v>
      </c>
      <c r="N4884" s="47">
        <f t="shared" si="545"/>
        <v>4.01</v>
      </c>
      <c r="O4884" s="48">
        <f t="shared" ca="1" si="546"/>
        <v>2749500</v>
      </c>
    </row>
    <row r="4885" spans="1:15" x14ac:dyDescent="0.25">
      <c r="A4885">
        <v>4870</v>
      </c>
      <c r="B4885" s="84">
        <v>34949</v>
      </c>
      <c r="C4885" s="47">
        <v>30.5</v>
      </c>
      <c r="D4885" s="47">
        <v>31.75</v>
      </c>
      <c r="E4885" s="47">
        <v>30</v>
      </c>
      <c r="F4885" s="47">
        <v>31.5</v>
      </c>
      <c r="G4885" s="48">
        <v>142800</v>
      </c>
      <c r="H4885" s="47">
        <v>3.91</v>
      </c>
      <c r="I4885" s="51">
        <f t="shared" si="540"/>
        <v>0.12412698412698413</v>
      </c>
      <c r="J4885" s="51">
        <f t="shared" ca="1" si="541"/>
        <v>3.75</v>
      </c>
      <c r="K4885" s="47">
        <f t="shared" si="542"/>
        <v>3.79</v>
      </c>
      <c r="L4885" s="47">
        <f t="shared" si="543"/>
        <v>3.94</v>
      </c>
      <c r="M4885" s="47">
        <f t="shared" si="544"/>
        <v>3.72</v>
      </c>
      <c r="N4885" s="47">
        <f t="shared" si="545"/>
        <v>3.91</v>
      </c>
      <c r="O4885" s="48">
        <f t="shared" ca="1" si="546"/>
        <v>535500</v>
      </c>
    </row>
    <row r="4886" spans="1:15" x14ac:dyDescent="0.25">
      <c r="A4886">
        <v>4871</v>
      </c>
      <c r="B4886" s="84">
        <v>34948</v>
      </c>
      <c r="C4886" s="47">
        <v>30.5</v>
      </c>
      <c r="D4886" s="47">
        <v>30.5</v>
      </c>
      <c r="E4886" s="47">
        <v>30</v>
      </c>
      <c r="F4886" s="47">
        <v>30</v>
      </c>
      <c r="G4886" s="48">
        <v>28100</v>
      </c>
      <c r="H4886" s="47">
        <v>3.73</v>
      </c>
      <c r="I4886" s="51">
        <f t="shared" si="540"/>
        <v>0.12433333333333334</v>
      </c>
      <c r="J4886" s="51">
        <f t="shared" ca="1" si="541"/>
        <v>3.75</v>
      </c>
      <c r="K4886" s="47">
        <f t="shared" si="542"/>
        <v>3.79</v>
      </c>
      <c r="L4886" s="47">
        <f t="shared" si="543"/>
        <v>3.79</v>
      </c>
      <c r="M4886" s="47">
        <f t="shared" si="544"/>
        <v>3.73</v>
      </c>
      <c r="N4886" s="47">
        <f t="shared" si="545"/>
        <v>3.73</v>
      </c>
      <c r="O4886" s="48">
        <f t="shared" ca="1" si="546"/>
        <v>105375</v>
      </c>
    </row>
    <row r="4887" spans="1:15" x14ac:dyDescent="0.25">
      <c r="A4887">
        <v>4872</v>
      </c>
      <c r="B4887" s="84">
        <v>34947</v>
      </c>
      <c r="C4887" s="47">
        <v>30.5</v>
      </c>
      <c r="D4887" s="47">
        <v>30.5</v>
      </c>
      <c r="E4887" s="47">
        <v>29.75</v>
      </c>
      <c r="F4887" s="47">
        <v>30.5</v>
      </c>
      <c r="G4887" s="48">
        <v>76500</v>
      </c>
      <c r="H4887" s="47">
        <v>3.79</v>
      </c>
      <c r="I4887" s="51">
        <f t="shared" si="540"/>
        <v>0.12426229508196722</v>
      </c>
      <c r="J4887" s="51">
        <f t="shared" ca="1" si="541"/>
        <v>3.75</v>
      </c>
      <c r="K4887" s="47">
        <f t="shared" si="542"/>
        <v>3.79</v>
      </c>
      <c r="L4887" s="47">
        <f t="shared" si="543"/>
        <v>3.79</v>
      </c>
      <c r="M4887" s="47">
        <f t="shared" si="544"/>
        <v>3.7</v>
      </c>
      <c r="N4887" s="47">
        <f t="shared" si="545"/>
        <v>3.79</v>
      </c>
      <c r="O4887" s="48">
        <f t="shared" ca="1" si="546"/>
        <v>286875</v>
      </c>
    </row>
    <row r="4888" spans="1:15" x14ac:dyDescent="0.25">
      <c r="A4888">
        <v>4873</v>
      </c>
      <c r="B4888" s="84">
        <v>34943</v>
      </c>
      <c r="C4888" s="47">
        <v>30.13</v>
      </c>
      <c r="D4888" s="47">
        <v>30.5</v>
      </c>
      <c r="E4888" s="47">
        <v>29.75</v>
      </c>
      <c r="F4888" s="47">
        <v>30.5</v>
      </c>
      <c r="G4888" s="48">
        <v>22500</v>
      </c>
      <c r="H4888" s="47">
        <v>3.79</v>
      </c>
      <c r="I4888" s="51">
        <f t="shared" si="540"/>
        <v>0.12426229508196722</v>
      </c>
      <c r="J4888" s="51">
        <f t="shared" ca="1" si="541"/>
        <v>3.75</v>
      </c>
      <c r="K4888" s="47">
        <f t="shared" si="542"/>
        <v>3.74</v>
      </c>
      <c r="L4888" s="47">
        <f t="shared" si="543"/>
        <v>3.79</v>
      </c>
      <c r="M4888" s="47">
        <f t="shared" si="544"/>
        <v>3.7</v>
      </c>
      <c r="N4888" s="47">
        <f t="shared" si="545"/>
        <v>3.79</v>
      </c>
      <c r="O4888" s="48">
        <f t="shared" ca="1" si="546"/>
        <v>84375</v>
      </c>
    </row>
    <row r="4889" spans="1:15" x14ac:dyDescent="0.25">
      <c r="A4889">
        <v>4874</v>
      </c>
      <c r="B4889" s="84">
        <v>34942</v>
      </c>
      <c r="C4889" s="47">
        <v>28.5</v>
      </c>
      <c r="D4889" s="47">
        <v>30</v>
      </c>
      <c r="E4889" s="47">
        <v>28.5</v>
      </c>
      <c r="F4889" s="47">
        <v>29.5</v>
      </c>
      <c r="G4889" s="48">
        <v>73300</v>
      </c>
      <c r="H4889" s="47">
        <v>3.66</v>
      </c>
      <c r="I4889" s="51">
        <f t="shared" si="540"/>
        <v>0.12406779661016949</v>
      </c>
      <c r="J4889" s="51">
        <f t="shared" ca="1" si="541"/>
        <v>3.75</v>
      </c>
      <c r="K4889" s="47">
        <f t="shared" si="542"/>
        <v>3.54</v>
      </c>
      <c r="L4889" s="47">
        <f t="shared" si="543"/>
        <v>3.72</v>
      </c>
      <c r="M4889" s="47">
        <f t="shared" si="544"/>
        <v>3.54</v>
      </c>
      <c r="N4889" s="47">
        <f t="shared" si="545"/>
        <v>3.66</v>
      </c>
      <c r="O4889" s="48">
        <f t="shared" ca="1" si="546"/>
        <v>274875</v>
      </c>
    </row>
    <row r="4890" spans="1:15" x14ac:dyDescent="0.25">
      <c r="A4890">
        <v>4875</v>
      </c>
      <c r="B4890" s="84">
        <v>34941</v>
      </c>
      <c r="C4890" s="47">
        <v>29</v>
      </c>
      <c r="D4890" s="47">
        <v>29.13</v>
      </c>
      <c r="E4890" s="47">
        <v>29</v>
      </c>
      <c r="F4890" s="47">
        <v>29.13</v>
      </c>
      <c r="G4890" s="48">
        <v>71200</v>
      </c>
      <c r="H4890" s="47">
        <v>3.62</v>
      </c>
      <c r="I4890" s="51">
        <f t="shared" si="540"/>
        <v>0.12427051150017165</v>
      </c>
      <c r="J4890" s="51">
        <f t="shared" ca="1" si="541"/>
        <v>3.75</v>
      </c>
      <c r="K4890" s="47">
        <f t="shared" si="542"/>
        <v>3.6</v>
      </c>
      <c r="L4890" s="47">
        <f t="shared" si="543"/>
        <v>3.62</v>
      </c>
      <c r="M4890" s="47">
        <f t="shared" si="544"/>
        <v>3.6</v>
      </c>
      <c r="N4890" s="47">
        <f t="shared" si="545"/>
        <v>3.62</v>
      </c>
      <c r="O4890" s="48">
        <f t="shared" ca="1" si="546"/>
        <v>267000</v>
      </c>
    </row>
    <row r="4891" spans="1:15" x14ac:dyDescent="0.25">
      <c r="A4891">
        <v>4876</v>
      </c>
      <c r="B4891" s="84">
        <v>34940</v>
      </c>
      <c r="C4891" s="47">
        <v>28.5</v>
      </c>
      <c r="D4891" s="47">
        <v>28.75</v>
      </c>
      <c r="E4891" s="47">
        <v>28.5</v>
      </c>
      <c r="F4891" s="47">
        <v>28.5</v>
      </c>
      <c r="G4891" s="48">
        <v>102800</v>
      </c>
      <c r="H4891" s="47">
        <v>3.54</v>
      </c>
      <c r="I4891" s="51">
        <f t="shared" si="540"/>
        <v>0.12421052631578948</v>
      </c>
      <c r="J4891" s="51">
        <f t="shared" ca="1" si="541"/>
        <v>3.75</v>
      </c>
      <c r="K4891" s="47">
        <f t="shared" si="542"/>
        <v>3.54</v>
      </c>
      <c r="L4891" s="47">
        <f t="shared" si="543"/>
        <v>3.57</v>
      </c>
      <c r="M4891" s="47">
        <f t="shared" si="544"/>
        <v>3.54</v>
      </c>
      <c r="N4891" s="47">
        <f t="shared" si="545"/>
        <v>3.54</v>
      </c>
      <c r="O4891" s="48">
        <f t="shared" ca="1" si="546"/>
        <v>385500</v>
      </c>
    </row>
    <row r="4892" spans="1:15" x14ac:dyDescent="0.25">
      <c r="A4892">
        <v>4877</v>
      </c>
      <c r="B4892" s="84">
        <v>34939</v>
      </c>
      <c r="C4892" s="47">
        <v>29.38</v>
      </c>
      <c r="D4892" s="47">
        <v>29.38</v>
      </c>
      <c r="E4892" s="47">
        <v>29.38</v>
      </c>
      <c r="F4892" s="47">
        <v>29.38</v>
      </c>
      <c r="G4892" s="48">
        <v>0</v>
      </c>
      <c r="H4892" s="47">
        <v>3.65</v>
      </c>
      <c r="I4892" s="51">
        <f t="shared" si="540"/>
        <v>0.12423417290673928</v>
      </c>
      <c r="J4892" s="51">
        <f t="shared" ca="1" si="541"/>
        <v>3.75</v>
      </c>
      <c r="K4892" s="47">
        <f t="shared" si="542"/>
        <v>3.65</v>
      </c>
      <c r="L4892" s="47">
        <f t="shared" si="543"/>
        <v>3.65</v>
      </c>
      <c r="M4892" s="47">
        <f t="shared" si="544"/>
        <v>3.65</v>
      </c>
      <c r="N4892" s="47">
        <f t="shared" si="545"/>
        <v>3.65</v>
      </c>
      <c r="O4892" s="48">
        <f t="shared" ca="1" si="546"/>
        <v>0</v>
      </c>
    </row>
    <row r="4893" spans="1:15" x14ac:dyDescent="0.25">
      <c r="A4893">
        <v>4878</v>
      </c>
      <c r="B4893" s="84">
        <v>34936</v>
      </c>
      <c r="C4893" s="47">
        <v>29</v>
      </c>
      <c r="D4893" s="47">
        <v>29.38</v>
      </c>
      <c r="E4893" s="47">
        <v>28.5</v>
      </c>
      <c r="F4893" s="47">
        <v>29.38</v>
      </c>
      <c r="G4893" s="48">
        <v>91300</v>
      </c>
      <c r="H4893" s="47">
        <v>3.65</v>
      </c>
      <c r="I4893" s="51">
        <f t="shared" si="540"/>
        <v>0.12423417290673928</v>
      </c>
      <c r="J4893" s="51">
        <f t="shared" ca="1" si="541"/>
        <v>3.75</v>
      </c>
      <c r="K4893" s="47">
        <f t="shared" si="542"/>
        <v>3.6</v>
      </c>
      <c r="L4893" s="47">
        <f t="shared" si="543"/>
        <v>3.65</v>
      </c>
      <c r="M4893" s="47">
        <f t="shared" si="544"/>
        <v>3.54</v>
      </c>
      <c r="N4893" s="47">
        <f t="shared" si="545"/>
        <v>3.65</v>
      </c>
      <c r="O4893" s="48">
        <f t="shared" ca="1" si="546"/>
        <v>342375</v>
      </c>
    </row>
    <row r="4894" spans="1:15" x14ac:dyDescent="0.25">
      <c r="A4894">
        <v>4879</v>
      </c>
      <c r="B4894" s="84">
        <v>34935</v>
      </c>
      <c r="C4894" s="47">
        <v>28.5</v>
      </c>
      <c r="D4894" s="47">
        <v>28.5</v>
      </c>
      <c r="E4894" s="47">
        <v>28.5</v>
      </c>
      <c r="F4894" s="47">
        <v>28.5</v>
      </c>
      <c r="G4894" s="48">
        <v>1300</v>
      </c>
      <c r="H4894" s="47">
        <v>3.54</v>
      </c>
      <c r="I4894" s="51">
        <f t="shared" si="540"/>
        <v>0.12421052631578948</v>
      </c>
      <c r="J4894" s="51">
        <f t="shared" ca="1" si="541"/>
        <v>3.75</v>
      </c>
      <c r="K4894" s="47">
        <f t="shared" si="542"/>
        <v>3.54</v>
      </c>
      <c r="L4894" s="47">
        <f t="shared" si="543"/>
        <v>3.54</v>
      </c>
      <c r="M4894" s="47">
        <f t="shared" si="544"/>
        <v>3.54</v>
      </c>
      <c r="N4894" s="47">
        <f t="shared" si="545"/>
        <v>3.54</v>
      </c>
      <c r="O4894" s="48">
        <f t="shared" ca="1" si="546"/>
        <v>4875</v>
      </c>
    </row>
    <row r="4895" spans="1:15" x14ac:dyDescent="0.25">
      <c r="A4895">
        <v>4880</v>
      </c>
      <c r="B4895" s="84">
        <v>34934</v>
      </c>
      <c r="C4895" s="47">
        <v>28.5</v>
      </c>
      <c r="D4895" s="47">
        <v>29.5</v>
      </c>
      <c r="E4895" s="47">
        <v>28.5</v>
      </c>
      <c r="F4895" s="47">
        <v>29.38</v>
      </c>
      <c r="G4895" s="48">
        <v>31700</v>
      </c>
      <c r="H4895" s="47">
        <v>3.65</v>
      </c>
      <c r="I4895" s="51">
        <f t="shared" si="540"/>
        <v>0.12423417290673928</v>
      </c>
      <c r="J4895" s="51">
        <f t="shared" ca="1" si="541"/>
        <v>3.75</v>
      </c>
      <c r="K4895" s="47">
        <f t="shared" si="542"/>
        <v>3.54</v>
      </c>
      <c r="L4895" s="47">
        <f t="shared" si="543"/>
        <v>3.66</v>
      </c>
      <c r="M4895" s="47">
        <f t="shared" si="544"/>
        <v>3.54</v>
      </c>
      <c r="N4895" s="47">
        <f t="shared" si="545"/>
        <v>3.65</v>
      </c>
      <c r="O4895" s="48">
        <f t="shared" ca="1" si="546"/>
        <v>118875</v>
      </c>
    </row>
    <row r="4896" spans="1:15" x14ac:dyDescent="0.25">
      <c r="A4896">
        <v>4881</v>
      </c>
      <c r="B4896" s="84">
        <v>34933</v>
      </c>
      <c r="C4896" s="47">
        <v>29.25</v>
      </c>
      <c r="D4896" s="47">
        <v>29.25</v>
      </c>
      <c r="E4896" s="47">
        <v>29.25</v>
      </c>
      <c r="F4896" s="47">
        <v>29.25</v>
      </c>
      <c r="G4896" s="48">
        <v>0</v>
      </c>
      <c r="H4896" s="47">
        <v>3.63</v>
      </c>
      <c r="I4896" s="51">
        <f t="shared" si="540"/>
        <v>0.12410256410256409</v>
      </c>
      <c r="J4896" s="51">
        <f t="shared" ca="1" si="541"/>
        <v>3.75</v>
      </c>
      <c r="K4896" s="47">
        <f t="shared" si="542"/>
        <v>3.63</v>
      </c>
      <c r="L4896" s="47">
        <f t="shared" si="543"/>
        <v>3.63</v>
      </c>
      <c r="M4896" s="47">
        <f t="shared" si="544"/>
        <v>3.63</v>
      </c>
      <c r="N4896" s="47">
        <f t="shared" si="545"/>
        <v>3.63</v>
      </c>
      <c r="O4896" s="48">
        <f t="shared" ca="1" si="546"/>
        <v>0</v>
      </c>
    </row>
    <row r="4897" spans="1:15" x14ac:dyDescent="0.25">
      <c r="A4897">
        <v>4882</v>
      </c>
      <c r="B4897" s="84">
        <v>34932</v>
      </c>
      <c r="C4897" s="47">
        <v>29.25</v>
      </c>
      <c r="D4897" s="47">
        <v>29.25</v>
      </c>
      <c r="E4897" s="47">
        <v>29.25</v>
      </c>
      <c r="F4897" s="47">
        <v>29.25</v>
      </c>
      <c r="G4897" s="48">
        <v>50500</v>
      </c>
      <c r="H4897" s="47">
        <v>3.63</v>
      </c>
      <c r="I4897" s="51">
        <f t="shared" si="540"/>
        <v>0.12410256410256409</v>
      </c>
      <c r="J4897" s="51">
        <f t="shared" ca="1" si="541"/>
        <v>3.75</v>
      </c>
      <c r="K4897" s="47">
        <f t="shared" si="542"/>
        <v>3.63</v>
      </c>
      <c r="L4897" s="47">
        <f t="shared" si="543"/>
        <v>3.63</v>
      </c>
      <c r="M4897" s="47">
        <f t="shared" si="544"/>
        <v>3.63</v>
      </c>
      <c r="N4897" s="47">
        <f t="shared" si="545"/>
        <v>3.63</v>
      </c>
      <c r="O4897" s="48">
        <f t="shared" ca="1" si="546"/>
        <v>189375</v>
      </c>
    </row>
    <row r="4898" spans="1:15" x14ac:dyDescent="0.25">
      <c r="A4898">
        <v>4883</v>
      </c>
      <c r="B4898" s="84">
        <v>34929</v>
      </c>
      <c r="C4898" s="47">
        <v>29.25</v>
      </c>
      <c r="D4898" s="47">
        <v>29.25</v>
      </c>
      <c r="E4898" s="47">
        <v>29.25</v>
      </c>
      <c r="F4898" s="47">
        <v>29.25</v>
      </c>
      <c r="G4898" s="48">
        <v>3600</v>
      </c>
      <c r="H4898" s="47">
        <v>3.63</v>
      </c>
      <c r="I4898" s="51">
        <f t="shared" si="540"/>
        <v>0.12410256410256409</v>
      </c>
      <c r="J4898" s="51">
        <f t="shared" ca="1" si="541"/>
        <v>3.75</v>
      </c>
      <c r="K4898" s="47">
        <f t="shared" si="542"/>
        <v>3.63</v>
      </c>
      <c r="L4898" s="47">
        <f t="shared" si="543"/>
        <v>3.63</v>
      </c>
      <c r="M4898" s="47">
        <f t="shared" si="544"/>
        <v>3.63</v>
      </c>
      <c r="N4898" s="47">
        <f t="shared" si="545"/>
        <v>3.63</v>
      </c>
      <c r="O4898" s="48">
        <f t="shared" ca="1" si="546"/>
        <v>13500</v>
      </c>
    </row>
    <row r="4899" spans="1:15" x14ac:dyDescent="0.25">
      <c r="A4899">
        <v>4884</v>
      </c>
      <c r="B4899" s="84">
        <v>34928</v>
      </c>
      <c r="C4899" s="47">
        <v>29.25</v>
      </c>
      <c r="D4899" s="47">
        <v>29.25</v>
      </c>
      <c r="E4899" s="47">
        <v>28.5</v>
      </c>
      <c r="F4899" s="47">
        <v>28.5</v>
      </c>
      <c r="G4899" s="48">
        <v>6100</v>
      </c>
      <c r="H4899" s="47">
        <v>3.54</v>
      </c>
      <c r="I4899" s="51">
        <f t="shared" si="540"/>
        <v>0.12421052631578948</v>
      </c>
      <c r="J4899" s="51">
        <f t="shared" ca="1" si="541"/>
        <v>3.75</v>
      </c>
      <c r="K4899" s="47">
        <f t="shared" si="542"/>
        <v>3.63</v>
      </c>
      <c r="L4899" s="47">
        <f t="shared" si="543"/>
        <v>3.63</v>
      </c>
      <c r="M4899" s="47">
        <f t="shared" si="544"/>
        <v>3.54</v>
      </c>
      <c r="N4899" s="47">
        <f t="shared" si="545"/>
        <v>3.54</v>
      </c>
      <c r="O4899" s="48">
        <f t="shared" ca="1" si="546"/>
        <v>22875</v>
      </c>
    </row>
    <row r="4900" spans="1:15" x14ac:dyDescent="0.25">
      <c r="A4900">
        <v>4885</v>
      </c>
      <c r="B4900" s="84">
        <v>34927</v>
      </c>
      <c r="C4900" s="47">
        <v>28.25</v>
      </c>
      <c r="D4900" s="47">
        <v>29</v>
      </c>
      <c r="E4900" s="47">
        <v>28.25</v>
      </c>
      <c r="F4900" s="47">
        <v>28.5</v>
      </c>
      <c r="G4900" s="48">
        <v>41600</v>
      </c>
      <c r="H4900" s="47">
        <v>3.54</v>
      </c>
      <c r="I4900" s="51">
        <f t="shared" si="540"/>
        <v>0.12421052631578948</v>
      </c>
      <c r="J4900" s="51">
        <f t="shared" ca="1" si="541"/>
        <v>3.75</v>
      </c>
      <c r="K4900" s="47">
        <f t="shared" si="542"/>
        <v>3.51</v>
      </c>
      <c r="L4900" s="47">
        <f t="shared" si="543"/>
        <v>3.6</v>
      </c>
      <c r="M4900" s="47">
        <f t="shared" si="544"/>
        <v>3.51</v>
      </c>
      <c r="N4900" s="47">
        <f t="shared" si="545"/>
        <v>3.54</v>
      </c>
      <c r="O4900" s="48">
        <f t="shared" ca="1" si="546"/>
        <v>156000</v>
      </c>
    </row>
    <row r="4901" spans="1:15" x14ac:dyDescent="0.25">
      <c r="A4901">
        <v>4886</v>
      </c>
      <c r="B4901" s="84">
        <v>34926</v>
      </c>
      <c r="C4901" s="47">
        <v>28.37</v>
      </c>
      <c r="D4901" s="47">
        <v>28.75</v>
      </c>
      <c r="E4901" s="47">
        <v>28</v>
      </c>
      <c r="F4901" s="47">
        <v>28</v>
      </c>
      <c r="G4901" s="48">
        <v>276800</v>
      </c>
      <c r="H4901" s="47">
        <v>3.48</v>
      </c>
      <c r="I4901" s="51">
        <f t="shared" si="540"/>
        <v>0.12428571428571429</v>
      </c>
      <c r="J4901" s="51">
        <f t="shared" ca="1" si="541"/>
        <v>3.75</v>
      </c>
      <c r="K4901" s="47">
        <f t="shared" si="542"/>
        <v>3.53</v>
      </c>
      <c r="L4901" s="47">
        <f t="shared" si="543"/>
        <v>3.57</v>
      </c>
      <c r="M4901" s="47">
        <f t="shared" si="544"/>
        <v>3.48</v>
      </c>
      <c r="N4901" s="47">
        <f t="shared" si="545"/>
        <v>3.48</v>
      </c>
      <c r="O4901" s="48">
        <f t="shared" ca="1" si="546"/>
        <v>1038000</v>
      </c>
    </row>
    <row r="4902" spans="1:15" x14ac:dyDescent="0.25">
      <c r="A4902">
        <v>4887</v>
      </c>
      <c r="B4902" s="84">
        <v>34925</v>
      </c>
      <c r="C4902" s="47">
        <v>28</v>
      </c>
      <c r="D4902" s="47">
        <v>28.25</v>
      </c>
      <c r="E4902" s="47">
        <v>28</v>
      </c>
      <c r="F4902" s="47">
        <v>28.25</v>
      </c>
      <c r="G4902" s="48">
        <v>1300</v>
      </c>
      <c r="H4902" s="47">
        <v>3.51</v>
      </c>
      <c r="I4902" s="51">
        <f t="shared" si="540"/>
        <v>0.12424778761061946</v>
      </c>
      <c r="J4902" s="51">
        <f t="shared" ca="1" si="541"/>
        <v>3.75</v>
      </c>
      <c r="K4902" s="47">
        <f t="shared" si="542"/>
        <v>3.48</v>
      </c>
      <c r="L4902" s="47">
        <f t="shared" si="543"/>
        <v>3.51</v>
      </c>
      <c r="M4902" s="47">
        <f t="shared" si="544"/>
        <v>3.48</v>
      </c>
      <c r="N4902" s="47">
        <f t="shared" si="545"/>
        <v>3.51</v>
      </c>
      <c r="O4902" s="48">
        <f t="shared" ca="1" si="546"/>
        <v>4875</v>
      </c>
    </row>
    <row r="4903" spans="1:15" x14ac:dyDescent="0.25">
      <c r="A4903">
        <v>4888</v>
      </c>
      <c r="B4903" s="84">
        <v>34922</v>
      </c>
      <c r="C4903" s="47">
        <v>28</v>
      </c>
      <c r="D4903" s="47">
        <v>28.75</v>
      </c>
      <c r="E4903" s="47">
        <v>28</v>
      </c>
      <c r="F4903" s="47">
        <v>28.5</v>
      </c>
      <c r="G4903" s="48">
        <v>8400</v>
      </c>
      <c r="H4903" s="47">
        <v>3.54</v>
      </c>
      <c r="I4903" s="51">
        <f t="shared" si="540"/>
        <v>0.12421052631578948</v>
      </c>
      <c r="J4903" s="51">
        <f t="shared" ca="1" si="541"/>
        <v>3.75</v>
      </c>
      <c r="K4903" s="47">
        <f t="shared" si="542"/>
        <v>3.48</v>
      </c>
      <c r="L4903" s="47">
        <f t="shared" si="543"/>
        <v>3.57</v>
      </c>
      <c r="M4903" s="47">
        <f t="shared" si="544"/>
        <v>3.48</v>
      </c>
      <c r="N4903" s="47">
        <f t="shared" si="545"/>
        <v>3.54</v>
      </c>
      <c r="O4903" s="48">
        <f t="shared" ca="1" si="546"/>
        <v>31500</v>
      </c>
    </row>
    <row r="4904" spans="1:15" x14ac:dyDescent="0.25">
      <c r="A4904">
        <v>4889</v>
      </c>
      <c r="B4904" s="84">
        <v>34921</v>
      </c>
      <c r="C4904" s="47">
        <v>28.56</v>
      </c>
      <c r="D4904" s="47">
        <v>28.56</v>
      </c>
      <c r="E4904" s="47">
        <v>28.56</v>
      </c>
      <c r="F4904" s="47">
        <v>28.56</v>
      </c>
      <c r="G4904" s="48">
        <v>27300</v>
      </c>
      <c r="H4904" s="47">
        <v>3.55</v>
      </c>
      <c r="I4904" s="51">
        <f t="shared" si="540"/>
        <v>0.12429971988795518</v>
      </c>
      <c r="J4904" s="51">
        <f t="shared" ca="1" si="541"/>
        <v>3.75</v>
      </c>
      <c r="K4904" s="47">
        <f t="shared" si="542"/>
        <v>3.55</v>
      </c>
      <c r="L4904" s="47">
        <f t="shared" si="543"/>
        <v>3.55</v>
      </c>
      <c r="M4904" s="47">
        <f t="shared" si="544"/>
        <v>3.55</v>
      </c>
      <c r="N4904" s="47">
        <f t="shared" si="545"/>
        <v>3.55</v>
      </c>
      <c r="O4904" s="48">
        <f t="shared" ca="1" si="546"/>
        <v>102375</v>
      </c>
    </row>
    <row r="4905" spans="1:15" x14ac:dyDescent="0.25">
      <c r="A4905">
        <v>4890</v>
      </c>
      <c r="B4905" s="84">
        <v>34920</v>
      </c>
      <c r="C4905" s="47">
        <v>28.75</v>
      </c>
      <c r="D4905" s="47">
        <v>28.75</v>
      </c>
      <c r="E4905" s="47">
        <v>28.75</v>
      </c>
      <c r="F4905" s="47">
        <v>28.75</v>
      </c>
      <c r="G4905" s="48">
        <v>1300</v>
      </c>
      <c r="H4905" s="47">
        <v>3.57</v>
      </c>
      <c r="I4905" s="51">
        <f t="shared" si="540"/>
        <v>0.12417391304347826</v>
      </c>
      <c r="J4905" s="51">
        <f t="shared" ca="1" si="541"/>
        <v>3.75</v>
      </c>
      <c r="K4905" s="47">
        <f t="shared" si="542"/>
        <v>3.57</v>
      </c>
      <c r="L4905" s="47">
        <f t="shared" si="543"/>
        <v>3.57</v>
      </c>
      <c r="M4905" s="47">
        <f t="shared" si="544"/>
        <v>3.57</v>
      </c>
      <c r="N4905" s="47">
        <f t="shared" si="545"/>
        <v>3.57</v>
      </c>
      <c r="O4905" s="48">
        <f t="shared" ca="1" si="546"/>
        <v>4875</v>
      </c>
    </row>
    <row r="4906" spans="1:15" x14ac:dyDescent="0.25">
      <c r="A4906">
        <v>4891</v>
      </c>
      <c r="B4906" s="84">
        <v>34919</v>
      </c>
      <c r="C4906" s="47">
        <v>28.75</v>
      </c>
      <c r="D4906" s="47">
        <v>28.75</v>
      </c>
      <c r="E4906" s="47">
        <v>28.75</v>
      </c>
      <c r="F4906" s="47">
        <v>28.75</v>
      </c>
      <c r="G4906" s="48">
        <v>0</v>
      </c>
      <c r="H4906" s="47">
        <v>3.57</v>
      </c>
      <c r="I4906" s="51">
        <f t="shared" si="540"/>
        <v>0.12417391304347826</v>
      </c>
      <c r="J4906" s="51">
        <f t="shared" ca="1" si="541"/>
        <v>3.75</v>
      </c>
      <c r="K4906" s="47">
        <f t="shared" si="542"/>
        <v>3.57</v>
      </c>
      <c r="L4906" s="47">
        <f t="shared" si="543"/>
        <v>3.57</v>
      </c>
      <c r="M4906" s="47">
        <f t="shared" si="544"/>
        <v>3.57</v>
      </c>
      <c r="N4906" s="47">
        <f t="shared" si="545"/>
        <v>3.57</v>
      </c>
      <c r="O4906" s="48">
        <f t="shared" ca="1" si="546"/>
        <v>0</v>
      </c>
    </row>
    <row r="4907" spans="1:15" x14ac:dyDescent="0.25">
      <c r="A4907">
        <v>4892</v>
      </c>
      <c r="B4907" s="84">
        <v>34918</v>
      </c>
      <c r="C4907" s="47">
        <v>27.75</v>
      </c>
      <c r="D4907" s="47">
        <v>28.75</v>
      </c>
      <c r="E4907" s="47">
        <v>27.75</v>
      </c>
      <c r="F4907" s="47">
        <v>28.75</v>
      </c>
      <c r="G4907" s="48">
        <v>22500</v>
      </c>
      <c r="H4907" s="47">
        <v>3.57</v>
      </c>
      <c r="I4907" s="51">
        <f t="shared" si="540"/>
        <v>0.12417391304347826</v>
      </c>
      <c r="J4907" s="51">
        <f t="shared" ca="1" si="541"/>
        <v>3.75</v>
      </c>
      <c r="K4907" s="47">
        <f t="shared" si="542"/>
        <v>3.45</v>
      </c>
      <c r="L4907" s="47">
        <f t="shared" si="543"/>
        <v>3.57</v>
      </c>
      <c r="M4907" s="47">
        <f t="shared" si="544"/>
        <v>3.45</v>
      </c>
      <c r="N4907" s="47">
        <f t="shared" si="545"/>
        <v>3.57</v>
      </c>
      <c r="O4907" s="48">
        <f t="shared" ca="1" si="546"/>
        <v>84375</v>
      </c>
    </row>
    <row r="4908" spans="1:15" x14ac:dyDescent="0.25">
      <c r="A4908">
        <v>4893</v>
      </c>
      <c r="B4908" s="84">
        <v>34915</v>
      </c>
      <c r="C4908" s="47">
        <v>28.75</v>
      </c>
      <c r="D4908" s="47">
        <v>28.75</v>
      </c>
      <c r="E4908" s="47">
        <v>27.75</v>
      </c>
      <c r="F4908" s="47">
        <v>28.75</v>
      </c>
      <c r="G4908" s="48">
        <v>7200</v>
      </c>
      <c r="H4908" s="47">
        <v>3.57</v>
      </c>
      <c r="I4908" s="51">
        <f t="shared" si="540"/>
        <v>0.12417391304347826</v>
      </c>
      <c r="J4908" s="51">
        <f t="shared" ca="1" si="541"/>
        <v>3.75</v>
      </c>
      <c r="K4908" s="47">
        <f t="shared" si="542"/>
        <v>3.57</v>
      </c>
      <c r="L4908" s="47">
        <f t="shared" si="543"/>
        <v>3.57</v>
      </c>
      <c r="M4908" s="47">
        <f t="shared" si="544"/>
        <v>3.45</v>
      </c>
      <c r="N4908" s="47">
        <f t="shared" si="545"/>
        <v>3.57</v>
      </c>
      <c r="O4908" s="48">
        <f t="shared" ca="1" si="546"/>
        <v>27000</v>
      </c>
    </row>
    <row r="4909" spans="1:15" x14ac:dyDescent="0.25">
      <c r="A4909">
        <v>4894</v>
      </c>
      <c r="B4909" s="84">
        <v>34914</v>
      </c>
      <c r="C4909" s="47">
        <v>27.75</v>
      </c>
      <c r="D4909" s="47">
        <v>28.75</v>
      </c>
      <c r="E4909" s="47">
        <v>27.75</v>
      </c>
      <c r="F4909" s="47">
        <v>28.75</v>
      </c>
      <c r="G4909" s="48">
        <v>11600</v>
      </c>
      <c r="H4909" s="47">
        <v>3.57</v>
      </c>
      <c r="I4909" s="51">
        <f t="shared" si="540"/>
        <v>0.12417391304347826</v>
      </c>
      <c r="J4909" s="51">
        <f t="shared" ca="1" si="541"/>
        <v>3.75</v>
      </c>
      <c r="K4909" s="47">
        <f t="shared" si="542"/>
        <v>3.45</v>
      </c>
      <c r="L4909" s="47">
        <f t="shared" si="543"/>
        <v>3.57</v>
      </c>
      <c r="M4909" s="47">
        <f t="shared" si="544"/>
        <v>3.45</v>
      </c>
      <c r="N4909" s="47">
        <f t="shared" si="545"/>
        <v>3.57</v>
      </c>
      <c r="O4909" s="48">
        <f t="shared" ca="1" si="546"/>
        <v>43500</v>
      </c>
    </row>
    <row r="4910" spans="1:15" x14ac:dyDescent="0.25">
      <c r="A4910">
        <v>4895</v>
      </c>
      <c r="B4910" s="84">
        <v>34913</v>
      </c>
      <c r="C4910" s="47">
        <v>29.5</v>
      </c>
      <c r="D4910" s="47">
        <v>30</v>
      </c>
      <c r="E4910" s="47">
        <v>28.25</v>
      </c>
      <c r="F4910" s="47">
        <v>28.25</v>
      </c>
      <c r="G4910" s="48">
        <v>55700</v>
      </c>
      <c r="H4910" s="47">
        <v>3.51</v>
      </c>
      <c r="I4910" s="51">
        <f t="shared" si="540"/>
        <v>0.12424778761061946</v>
      </c>
      <c r="J4910" s="51">
        <f t="shared" ca="1" si="541"/>
        <v>3.75</v>
      </c>
      <c r="K4910" s="47">
        <f t="shared" si="542"/>
        <v>3.67</v>
      </c>
      <c r="L4910" s="47">
        <f t="shared" si="543"/>
        <v>3.73</v>
      </c>
      <c r="M4910" s="47">
        <f t="shared" si="544"/>
        <v>3.51</v>
      </c>
      <c r="N4910" s="47">
        <f t="shared" si="545"/>
        <v>3.51</v>
      </c>
      <c r="O4910" s="48">
        <f t="shared" ca="1" si="546"/>
        <v>208875</v>
      </c>
    </row>
    <row r="4911" spans="1:15" x14ac:dyDescent="0.25">
      <c r="A4911">
        <v>4896</v>
      </c>
      <c r="B4911" s="84">
        <v>34912</v>
      </c>
      <c r="C4911" s="47">
        <v>30.25</v>
      </c>
      <c r="D4911" s="47">
        <v>30.25</v>
      </c>
      <c r="E4911" s="47">
        <v>29.5</v>
      </c>
      <c r="F4911" s="47">
        <v>29.5</v>
      </c>
      <c r="G4911" s="48">
        <v>62900</v>
      </c>
      <c r="H4911" s="47">
        <v>3.66</v>
      </c>
      <c r="I4911" s="51">
        <f t="shared" si="540"/>
        <v>0.12406779661016949</v>
      </c>
      <c r="J4911" s="51">
        <f t="shared" ca="1" si="541"/>
        <v>3.75</v>
      </c>
      <c r="K4911" s="47">
        <f t="shared" si="542"/>
        <v>3.75</v>
      </c>
      <c r="L4911" s="47">
        <f t="shared" si="543"/>
        <v>3.75</v>
      </c>
      <c r="M4911" s="47">
        <f t="shared" si="544"/>
        <v>3.66</v>
      </c>
      <c r="N4911" s="47">
        <f t="shared" si="545"/>
        <v>3.66</v>
      </c>
      <c r="O4911" s="48">
        <f t="shared" ca="1" si="546"/>
        <v>235875</v>
      </c>
    </row>
    <row r="4912" spans="1:15" x14ac:dyDescent="0.25">
      <c r="A4912">
        <v>4897</v>
      </c>
      <c r="B4912" s="84">
        <v>34911</v>
      </c>
      <c r="C4912" s="47">
        <v>30.25</v>
      </c>
      <c r="D4912" s="47">
        <v>30.25</v>
      </c>
      <c r="E4912" s="47">
        <v>30.25</v>
      </c>
      <c r="F4912" s="47">
        <v>30.25</v>
      </c>
      <c r="G4912" s="48">
        <v>100</v>
      </c>
      <c r="H4912" s="47">
        <v>3.76</v>
      </c>
      <c r="I4912" s="51">
        <f t="shared" si="540"/>
        <v>0.12429752066115701</v>
      </c>
      <c r="J4912" s="51">
        <f t="shared" ca="1" si="541"/>
        <v>3.75</v>
      </c>
      <c r="K4912" s="47">
        <f t="shared" si="542"/>
        <v>3.76</v>
      </c>
      <c r="L4912" s="47">
        <f t="shared" si="543"/>
        <v>3.76</v>
      </c>
      <c r="M4912" s="47">
        <f t="shared" si="544"/>
        <v>3.76</v>
      </c>
      <c r="N4912" s="47">
        <f t="shared" si="545"/>
        <v>3.76</v>
      </c>
      <c r="O4912" s="48">
        <f t="shared" ca="1" si="546"/>
        <v>375</v>
      </c>
    </row>
    <row r="4913" spans="1:15" x14ac:dyDescent="0.25">
      <c r="A4913">
        <v>4898</v>
      </c>
      <c r="B4913" s="84">
        <v>34908</v>
      </c>
      <c r="C4913" s="47">
        <v>30.5</v>
      </c>
      <c r="D4913" s="47">
        <v>31</v>
      </c>
      <c r="E4913" s="47">
        <v>30.5</v>
      </c>
      <c r="F4913" s="47">
        <v>30.5</v>
      </c>
      <c r="G4913" s="48">
        <v>165300</v>
      </c>
      <c r="H4913" s="47">
        <v>3.79</v>
      </c>
      <c r="I4913" s="51">
        <f t="shared" si="540"/>
        <v>0.12426229508196722</v>
      </c>
      <c r="J4913" s="51">
        <f t="shared" ca="1" si="541"/>
        <v>3.75</v>
      </c>
      <c r="K4913" s="47">
        <f t="shared" si="542"/>
        <v>3.79</v>
      </c>
      <c r="L4913" s="47">
        <f t="shared" si="543"/>
        <v>3.85</v>
      </c>
      <c r="M4913" s="47">
        <f t="shared" si="544"/>
        <v>3.79</v>
      </c>
      <c r="N4913" s="47">
        <f t="shared" si="545"/>
        <v>3.79</v>
      </c>
      <c r="O4913" s="48">
        <f t="shared" ca="1" si="546"/>
        <v>619875</v>
      </c>
    </row>
    <row r="4914" spans="1:15" x14ac:dyDescent="0.25">
      <c r="A4914">
        <v>4899</v>
      </c>
      <c r="B4914" s="84">
        <v>34907</v>
      </c>
      <c r="C4914" s="47">
        <v>31</v>
      </c>
      <c r="D4914" s="47">
        <v>31</v>
      </c>
      <c r="E4914" s="47">
        <v>30.5</v>
      </c>
      <c r="F4914" s="47">
        <v>30.87</v>
      </c>
      <c r="G4914" s="48">
        <v>100100</v>
      </c>
      <c r="H4914" s="47">
        <v>3.84</v>
      </c>
      <c r="I4914" s="51">
        <f t="shared" si="540"/>
        <v>0.12439261418853255</v>
      </c>
      <c r="J4914" s="51">
        <f t="shared" ca="1" si="541"/>
        <v>3.75</v>
      </c>
      <c r="K4914" s="47">
        <f t="shared" si="542"/>
        <v>3.86</v>
      </c>
      <c r="L4914" s="47">
        <f t="shared" si="543"/>
        <v>3.86</v>
      </c>
      <c r="M4914" s="47">
        <f t="shared" si="544"/>
        <v>3.79</v>
      </c>
      <c r="N4914" s="47">
        <f t="shared" si="545"/>
        <v>3.84</v>
      </c>
      <c r="O4914" s="48">
        <f t="shared" ca="1" si="546"/>
        <v>375375</v>
      </c>
    </row>
    <row r="4915" spans="1:15" x14ac:dyDescent="0.25">
      <c r="A4915">
        <v>4900</v>
      </c>
      <c r="B4915" s="84">
        <v>34906</v>
      </c>
      <c r="C4915" s="47">
        <v>29</v>
      </c>
      <c r="D4915" s="47">
        <v>31</v>
      </c>
      <c r="E4915" s="47">
        <v>29</v>
      </c>
      <c r="F4915" s="47">
        <v>30.5</v>
      </c>
      <c r="G4915" s="48">
        <v>809700</v>
      </c>
      <c r="H4915" s="47">
        <v>3.79</v>
      </c>
      <c r="I4915" s="51">
        <f t="shared" si="540"/>
        <v>0.12426229508196722</v>
      </c>
      <c r="J4915" s="51">
        <f t="shared" ca="1" si="541"/>
        <v>3.75</v>
      </c>
      <c r="K4915" s="47">
        <f t="shared" si="542"/>
        <v>3.6</v>
      </c>
      <c r="L4915" s="47">
        <f t="shared" si="543"/>
        <v>3.85</v>
      </c>
      <c r="M4915" s="47">
        <f t="shared" si="544"/>
        <v>3.6</v>
      </c>
      <c r="N4915" s="47">
        <f t="shared" si="545"/>
        <v>3.79</v>
      </c>
      <c r="O4915" s="48">
        <f t="shared" ca="1" si="546"/>
        <v>3036375</v>
      </c>
    </row>
    <row r="4916" spans="1:15" x14ac:dyDescent="0.25">
      <c r="A4916">
        <v>4901</v>
      </c>
      <c r="B4916" s="84">
        <v>34905</v>
      </c>
      <c r="C4916" s="47">
        <v>28.75</v>
      </c>
      <c r="D4916" s="47">
        <v>29.75</v>
      </c>
      <c r="E4916" s="47">
        <v>28.75</v>
      </c>
      <c r="F4916" s="47">
        <v>29.38</v>
      </c>
      <c r="G4916" s="48">
        <v>172400</v>
      </c>
      <c r="H4916" s="47">
        <v>3.65</v>
      </c>
      <c r="I4916" s="51">
        <f t="shared" si="540"/>
        <v>0.12423417290673928</v>
      </c>
      <c r="J4916" s="51">
        <f t="shared" ca="1" si="541"/>
        <v>3.75</v>
      </c>
      <c r="K4916" s="47">
        <f t="shared" si="542"/>
        <v>3.57</v>
      </c>
      <c r="L4916" s="47">
        <f t="shared" si="543"/>
        <v>3.7</v>
      </c>
      <c r="M4916" s="47">
        <f t="shared" si="544"/>
        <v>3.57</v>
      </c>
      <c r="N4916" s="47">
        <f t="shared" si="545"/>
        <v>3.65</v>
      </c>
      <c r="O4916" s="48">
        <f t="shared" ca="1" si="546"/>
        <v>646500</v>
      </c>
    </row>
    <row r="4917" spans="1:15" x14ac:dyDescent="0.25">
      <c r="A4917">
        <v>4902</v>
      </c>
      <c r="B4917" s="84">
        <v>34904</v>
      </c>
      <c r="C4917" s="47">
        <v>28.75</v>
      </c>
      <c r="D4917" s="47">
        <v>28.75</v>
      </c>
      <c r="E4917" s="47">
        <v>28.25</v>
      </c>
      <c r="F4917" s="47">
        <v>28.5</v>
      </c>
      <c r="G4917" s="48">
        <v>17600</v>
      </c>
      <c r="H4917" s="47">
        <v>3.54</v>
      </c>
      <c r="I4917" s="51">
        <f t="shared" si="540"/>
        <v>0.12421052631578948</v>
      </c>
      <c r="J4917" s="51">
        <f t="shared" ca="1" si="541"/>
        <v>3.75</v>
      </c>
      <c r="K4917" s="47">
        <f t="shared" si="542"/>
        <v>3.57</v>
      </c>
      <c r="L4917" s="47">
        <f t="shared" si="543"/>
        <v>3.57</v>
      </c>
      <c r="M4917" s="47">
        <f t="shared" si="544"/>
        <v>3.51</v>
      </c>
      <c r="N4917" s="47">
        <f t="shared" si="545"/>
        <v>3.54</v>
      </c>
      <c r="O4917" s="48">
        <f t="shared" ca="1" si="546"/>
        <v>66000</v>
      </c>
    </row>
    <row r="4918" spans="1:15" x14ac:dyDescent="0.25">
      <c r="A4918">
        <v>4903</v>
      </c>
      <c r="B4918" s="84">
        <v>34901</v>
      </c>
      <c r="C4918" s="47">
        <v>28.5</v>
      </c>
      <c r="D4918" s="47">
        <v>28.5</v>
      </c>
      <c r="E4918" s="47">
        <v>28.5</v>
      </c>
      <c r="F4918" s="47">
        <v>28.5</v>
      </c>
      <c r="G4918" s="48">
        <v>24400</v>
      </c>
      <c r="H4918" s="47">
        <v>3.54</v>
      </c>
      <c r="I4918" s="51">
        <f t="shared" si="540"/>
        <v>0.12421052631578948</v>
      </c>
      <c r="J4918" s="51">
        <f t="shared" ca="1" si="541"/>
        <v>3.75</v>
      </c>
      <c r="K4918" s="47">
        <f t="shared" si="542"/>
        <v>3.54</v>
      </c>
      <c r="L4918" s="47">
        <f t="shared" si="543"/>
        <v>3.54</v>
      </c>
      <c r="M4918" s="47">
        <f t="shared" si="544"/>
        <v>3.54</v>
      </c>
      <c r="N4918" s="47">
        <f t="shared" si="545"/>
        <v>3.54</v>
      </c>
      <c r="O4918" s="48">
        <f t="shared" ca="1" si="546"/>
        <v>91500</v>
      </c>
    </row>
    <row r="4919" spans="1:15" x14ac:dyDescent="0.25">
      <c r="A4919">
        <v>4904</v>
      </c>
      <c r="B4919" s="84">
        <v>34900</v>
      </c>
      <c r="C4919" s="47">
        <v>28.25</v>
      </c>
      <c r="D4919" s="47">
        <v>28.37</v>
      </c>
      <c r="E4919" s="47">
        <v>28.25</v>
      </c>
      <c r="F4919" s="47">
        <v>28.37</v>
      </c>
      <c r="G4919" s="48">
        <v>24400</v>
      </c>
      <c r="H4919" s="47">
        <v>3.53</v>
      </c>
      <c r="I4919" s="51">
        <f t="shared" si="540"/>
        <v>0.12442721184349664</v>
      </c>
      <c r="J4919" s="51">
        <f t="shared" ca="1" si="541"/>
        <v>3.75</v>
      </c>
      <c r="K4919" s="47">
        <f t="shared" si="542"/>
        <v>3.52</v>
      </c>
      <c r="L4919" s="47">
        <f t="shared" si="543"/>
        <v>3.53</v>
      </c>
      <c r="M4919" s="47">
        <f t="shared" si="544"/>
        <v>3.52</v>
      </c>
      <c r="N4919" s="47">
        <f t="shared" si="545"/>
        <v>3.53</v>
      </c>
      <c r="O4919" s="48">
        <f t="shared" ca="1" si="546"/>
        <v>91500</v>
      </c>
    </row>
    <row r="4920" spans="1:15" x14ac:dyDescent="0.25">
      <c r="A4920">
        <v>4905</v>
      </c>
      <c r="B4920" s="84">
        <v>34899</v>
      </c>
      <c r="C4920" s="47">
        <v>28.25</v>
      </c>
      <c r="D4920" s="47">
        <v>28.25</v>
      </c>
      <c r="E4920" s="47">
        <v>28.25</v>
      </c>
      <c r="F4920" s="47">
        <v>28.25</v>
      </c>
      <c r="G4920" s="48">
        <v>23600</v>
      </c>
      <c r="H4920" s="47">
        <v>3.51</v>
      </c>
      <c r="I4920" s="51">
        <f t="shared" si="540"/>
        <v>0.12424778761061946</v>
      </c>
      <c r="J4920" s="51">
        <f t="shared" ca="1" si="541"/>
        <v>3.75</v>
      </c>
      <c r="K4920" s="47">
        <f t="shared" si="542"/>
        <v>3.51</v>
      </c>
      <c r="L4920" s="47">
        <f t="shared" si="543"/>
        <v>3.51</v>
      </c>
      <c r="M4920" s="47">
        <f t="shared" si="544"/>
        <v>3.51</v>
      </c>
      <c r="N4920" s="47">
        <f t="shared" si="545"/>
        <v>3.51</v>
      </c>
      <c r="O4920" s="48">
        <f t="shared" ca="1" si="546"/>
        <v>88500</v>
      </c>
    </row>
    <row r="4921" spans="1:15" x14ac:dyDescent="0.25">
      <c r="A4921">
        <v>4906</v>
      </c>
      <c r="B4921" s="84">
        <v>34898</v>
      </c>
      <c r="C4921" s="47">
        <v>28.5</v>
      </c>
      <c r="D4921" s="47">
        <v>29</v>
      </c>
      <c r="E4921" s="47">
        <v>28.5</v>
      </c>
      <c r="F4921" s="47">
        <v>28.5</v>
      </c>
      <c r="G4921" s="48">
        <v>3300</v>
      </c>
      <c r="H4921" s="47">
        <v>3.54</v>
      </c>
      <c r="I4921" s="51">
        <f t="shared" si="540"/>
        <v>0.12421052631578948</v>
      </c>
      <c r="J4921" s="51">
        <f t="shared" ca="1" si="541"/>
        <v>3.75</v>
      </c>
      <c r="K4921" s="47">
        <f t="shared" si="542"/>
        <v>3.54</v>
      </c>
      <c r="L4921" s="47">
        <f t="shared" si="543"/>
        <v>3.6</v>
      </c>
      <c r="M4921" s="47">
        <f t="shared" si="544"/>
        <v>3.54</v>
      </c>
      <c r="N4921" s="47">
        <f t="shared" si="545"/>
        <v>3.54</v>
      </c>
      <c r="O4921" s="48">
        <f t="shared" ca="1" si="546"/>
        <v>12375</v>
      </c>
    </row>
    <row r="4922" spans="1:15" x14ac:dyDescent="0.25">
      <c r="A4922">
        <v>4907</v>
      </c>
      <c r="B4922" s="84">
        <v>34897</v>
      </c>
      <c r="C4922" s="47">
        <v>29.25</v>
      </c>
      <c r="D4922" s="47">
        <v>29.25</v>
      </c>
      <c r="E4922" s="47">
        <v>28.88</v>
      </c>
      <c r="F4922" s="47">
        <v>29.25</v>
      </c>
      <c r="G4922" s="48">
        <v>98100</v>
      </c>
      <c r="H4922" s="47">
        <v>3.63</v>
      </c>
      <c r="I4922" s="51">
        <f t="shared" si="540"/>
        <v>0.12410256410256409</v>
      </c>
      <c r="J4922" s="51">
        <f t="shared" ca="1" si="541"/>
        <v>3.75</v>
      </c>
      <c r="K4922" s="47">
        <f t="shared" si="542"/>
        <v>3.63</v>
      </c>
      <c r="L4922" s="47">
        <f t="shared" si="543"/>
        <v>3.63</v>
      </c>
      <c r="M4922" s="47">
        <f t="shared" si="544"/>
        <v>3.58</v>
      </c>
      <c r="N4922" s="47">
        <f t="shared" si="545"/>
        <v>3.63</v>
      </c>
      <c r="O4922" s="48">
        <f t="shared" ca="1" si="546"/>
        <v>367875</v>
      </c>
    </row>
    <row r="4923" spans="1:15" x14ac:dyDescent="0.25">
      <c r="A4923">
        <v>4908</v>
      </c>
      <c r="B4923" s="84">
        <v>34894</v>
      </c>
      <c r="C4923" s="47">
        <v>28.5</v>
      </c>
      <c r="D4923" s="47">
        <v>28.5</v>
      </c>
      <c r="E4923" s="47">
        <v>28.5</v>
      </c>
      <c r="F4923" s="47">
        <v>28.5</v>
      </c>
      <c r="G4923" s="48">
        <v>800</v>
      </c>
      <c r="H4923" s="47">
        <v>3.54</v>
      </c>
      <c r="I4923" s="51">
        <f t="shared" si="540"/>
        <v>0.12421052631578948</v>
      </c>
      <c r="J4923" s="51">
        <f t="shared" ca="1" si="541"/>
        <v>3.75</v>
      </c>
      <c r="K4923" s="47">
        <f t="shared" si="542"/>
        <v>3.54</v>
      </c>
      <c r="L4923" s="47">
        <f t="shared" si="543"/>
        <v>3.54</v>
      </c>
      <c r="M4923" s="47">
        <f t="shared" si="544"/>
        <v>3.54</v>
      </c>
      <c r="N4923" s="47">
        <f t="shared" si="545"/>
        <v>3.54</v>
      </c>
      <c r="O4923" s="48">
        <f t="shared" ca="1" si="546"/>
        <v>3000</v>
      </c>
    </row>
    <row r="4924" spans="1:15" x14ac:dyDescent="0.25">
      <c r="A4924">
        <v>4909</v>
      </c>
      <c r="B4924" s="84">
        <v>34893</v>
      </c>
      <c r="C4924" s="47">
        <v>29.75</v>
      </c>
      <c r="D4924" s="47">
        <v>29.75</v>
      </c>
      <c r="E4924" s="47">
        <v>29</v>
      </c>
      <c r="F4924" s="47">
        <v>29</v>
      </c>
      <c r="G4924" s="48">
        <v>66100</v>
      </c>
      <c r="H4924" s="47">
        <v>3.6</v>
      </c>
      <c r="I4924" s="51">
        <f t="shared" si="540"/>
        <v>0.12413793103448276</v>
      </c>
      <c r="J4924" s="51">
        <f t="shared" ca="1" si="541"/>
        <v>3.75</v>
      </c>
      <c r="K4924" s="47">
        <f t="shared" si="542"/>
        <v>3.69</v>
      </c>
      <c r="L4924" s="47">
        <f t="shared" si="543"/>
        <v>3.69</v>
      </c>
      <c r="M4924" s="47">
        <f t="shared" si="544"/>
        <v>3.6</v>
      </c>
      <c r="N4924" s="47">
        <f t="shared" si="545"/>
        <v>3.6</v>
      </c>
      <c r="O4924" s="48">
        <f t="shared" ca="1" si="546"/>
        <v>247875</v>
      </c>
    </row>
    <row r="4925" spans="1:15" x14ac:dyDescent="0.25">
      <c r="A4925">
        <v>4910</v>
      </c>
      <c r="B4925" s="84">
        <v>34892</v>
      </c>
      <c r="C4925" s="47">
        <v>30.75</v>
      </c>
      <c r="D4925" s="47">
        <v>31</v>
      </c>
      <c r="E4925" s="47">
        <v>29.75</v>
      </c>
      <c r="F4925" s="47">
        <v>30.25</v>
      </c>
      <c r="G4925" s="48">
        <v>136100</v>
      </c>
      <c r="H4925" s="47">
        <v>3.76</v>
      </c>
      <c r="I4925" s="51">
        <f t="shared" si="540"/>
        <v>0.12429752066115701</v>
      </c>
      <c r="J4925" s="51">
        <f t="shared" ca="1" si="541"/>
        <v>3.75</v>
      </c>
      <c r="K4925" s="47">
        <f t="shared" si="542"/>
        <v>3.82</v>
      </c>
      <c r="L4925" s="47">
        <f t="shared" si="543"/>
        <v>3.85</v>
      </c>
      <c r="M4925" s="47">
        <f t="shared" si="544"/>
        <v>3.7</v>
      </c>
      <c r="N4925" s="47">
        <f t="shared" si="545"/>
        <v>3.76</v>
      </c>
      <c r="O4925" s="48">
        <f t="shared" ca="1" si="546"/>
        <v>510375</v>
      </c>
    </row>
    <row r="4926" spans="1:15" x14ac:dyDescent="0.25">
      <c r="A4926">
        <v>4911</v>
      </c>
      <c r="B4926" s="84">
        <v>34891</v>
      </c>
      <c r="C4926" s="47">
        <v>27</v>
      </c>
      <c r="D4926" s="47">
        <v>31</v>
      </c>
      <c r="E4926" s="47">
        <v>27</v>
      </c>
      <c r="F4926" s="47">
        <v>30.75</v>
      </c>
      <c r="G4926" s="48">
        <v>883200</v>
      </c>
      <c r="H4926" s="47">
        <v>3.82</v>
      </c>
      <c r="I4926" s="51">
        <f t="shared" si="540"/>
        <v>0.12422764227642276</v>
      </c>
      <c r="J4926" s="51">
        <f t="shared" ca="1" si="541"/>
        <v>3.75</v>
      </c>
      <c r="K4926" s="47">
        <f t="shared" si="542"/>
        <v>3.35</v>
      </c>
      <c r="L4926" s="47">
        <f t="shared" si="543"/>
        <v>3.85</v>
      </c>
      <c r="M4926" s="47">
        <f t="shared" si="544"/>
        <v>3.35</v>
      </c>
      <c r="N4926" s="47">
        <f t="shared" si="545"/>
        <v>3.82</v>
      </c>
      <c r="O4926" s="48">
        <f t="shared" ca="1" si="546"/>
        <v>3312000</v>
      </c>
    </row>
    <row r="4927" spans="1:15" x14ac:dyDescent="0.25">
      <c r="A4927">
        <v>4912</v>
      </c>
      <c r="B4927" s="84">
        <v>34890</v>
      </c>
      <c r="C4927" s="47">
        <v>26.25</v>
      </c>
      <c r="D4927" s="47">
        <v>26.75</v>
      </c>
      <c r="E4927" s="47">
        <v>26.25</v>
      </c>
      <c r="F4927" s="47">
        <v>26.75</v>
      </c>
      <c r="G4927" s="48">
        <v>60400</v>
      </c>
      <c r="H4927" s="47">
        <v>3.32</v>
      </c>
      <c r="I4927" s="51">
        <f t="shared" si="540"/>
        <v>0.12411214953271027</v>
      </c>
      <c r="J4927" s="51">
        <f t="shared" ca="1" si="541"/>
        <v>3.75</v>
      </c>
      <c r="K4927" s="47">
        <f t="shared" si="542"/>
        <v>3.26</v>
      </c>
      <c r="L4927" s="47">
        <f t="shared" si="543"/>
        <v>3.32</v>
      </c>
      <c r="M4927" s="47">
        <f t="shared" si="544"/>
        <v>3.26</v>
      </c>
      <c r="N4927" s="47">
        <f t="shared" si="545"/>
        <v>3.32</v>
      </c>
      <c r="O4927" s="48">
        <f t="shared" ca="1" si="546"/>
        <v>226500</v>
      </c>
    </row>
    <row r="4928" spans="1:15" x14ac:dyDescent="0.25">
      <c r="A4928">
        <v>4913</v>
      </c>
      <c r="B4928" s="84">
        <v>34887</v>
      </c>
      <c r="C4928" s="47">
        <v>26.75</v>
      </c>
      <c r="D4928" s="47">
        <v>26.75</v>
      </c>
      <c r="E4928" s="47">
        <v>26.25</v>
      </c>
      <c r="F4928" s="47">
        <v>26.5</v>
      </c>
      <c r="G4928" s="48">
        <v>29700</v>
      </c>
      <c r="H4928" s="47">
        <v>3.29</v>
      </c>
      <c r="I4928" s="51">
        <f t="shared" si="540"/>
        <v>0.12415094339622641</v>
      </c>
      <c r="J4928" s="51">
        <f t="shared" ca="1" si="541"/>
        <v>3.75</v>
      </c>
      <c r="K4928" s="47">
        <f t="shared" si="542"/>
        <v>3.32</v>
      </c>
      <c r="L4928" s="47">
        <f t="shared" si="543"/>
        <v>3.32</v>
      </c>
      <c r="M4928" s="47">
        <f t="shared" si="544"/>
        <v>3.26</v>
      </c>
      <c r="N4928" s="47">
        <f t="shared" si="545"/>
        <v>3.29</v>
      </c>
      <c r="O4928" s="48">
        <f t="shared" ca="1" si="546"/>
        <v>111375</v>
      </c>
    </row>
    <row r="4929" spans="1:15" x14ac:dyDescent="0.25">
      <c r="A4929">
        <v>4914</v>
      </c>
      <c r="B4929" s="84">
        <v>34886</v>
      </c>
      <c r="C4929" s="47">
        <v>26.25</v>
      </c>
      <c r="D4929" s="47">
        <v>26.75</v>
      </c>
      <c r="E4929" s="47">
        <v>26.25</v>
      </c>
      <c r="F4929" s="47">
        <v>26.75</v>
      </c>
      <c r="G4929" s="48">
        <v>33300</v>
      </c>
      <c r="H4929" s="47">
        <v>3.32</v>
      </c>
      <c r="I4929" s="51">
        <f t="shared" si="540"/>
        <v>0.12411214953271027</v>
      </c>
      <c r="J4929" s="51">
        <f t="shared" ca="1" si="541"/>
        <v>3.75</v>
      </c>
      <c r="K4929" s="47">
        <f t="shared" si="542"/>
        <v>3.26</v>
      </c>
      <c r="L4929" s="47">
        <f t="shared" si="543"/>
        <v>3.32</v>
      </c>
      <c r="M4929" s="47">
        <f t="shared" si="544"/>
        <v>3.26</v>
      </c>
      <c r="N4929" s="47">
        <f t="shared" si="545"/>
        <v>3.32</v>
      </c>
      <c r="O4929" s="48">
        <f t="shared" ca="1" si="546"/>
        <v>124875</v>
      </c>
    </row>
    <row r="4930" spans="1:15" x14ac:dyDescent="0.25">
      <c r="A4930">
        <v>4915</v>
      </c>
      <c r="B4930" s="84">
        <v>34885</v>
      </c>
      <c r="C4930" s="47">
        <v>26.5</v>
      </c>
      <c r="D4930" s="47">
        <v>26.75</v>
      </c>
      <c r="E4930" s="47">
        <v>26.25</v>
      </c>
      <c r="F4930" s="47">
        <v>26.25</v>
      </c>
      <c r="G4930" s="48">
        <v>101700</v>
      </c>
      <c r="H4930" s="47">
        <v>3.26</v>
      </c>
      <c r="I4930" s="51">
        <f t="shared" si="540"/>
        <v>0.12419047619047618</v>
      </c>
      <c r="J4930" s="51">
        <f t="shared" ca="1" si="541"/>
        <v>3.75</v>
      </c>
      <c r="K4930" s="47">
        <f t="shared" si="542"/>
        <v>3.29</v>
      </c>
      <c r="L4930" s="47">
        <f t="shared" si="543"/>
        <v>3.32</v>
      </c>
      <c r="M4930" s="47">
        <f t="shared" si="544"/>
        <v>3.26</v>
      </c>
      <c r="N4930" s="47">
        <f t="shared" si="545"/>
        <v>3.26</v>
      </c>
      <c r="O4930" s="48">
        <f t="shared" ca="1" si="546"/>
        <v>381375</v>
      </c>
    </row>
    <row r="4931" spans="1:15" x14ac:dyDescent="0.25">
      <c r="A4931">
        <v>4916</v>
      </c>
      <c r="B4931" s="84">
        <v>34883</v>
      </c>
      <c r="C4931" s="47">
        <v>26</v>
      </c>
      <c r="D4931" s="47">
        <v>26</v>
      </c>
      <c r="E4931" s="47">
        <v>26</v>
      </c>
      <c r="F4931" s="47">
        <v>26</v>
      </c>
      <c r="G4931" s="48">
        <v>100</v>
      </c>
      <c r="H4931" s="47">
        <v>3.23</v>
      </c>
      <c r="I4931" s="51">
        <f t="shared" si="540"/>
        <v>0.12423076923076923</v>
      </c>
      <c r="J4931" s="51">
        <f t="shared" ca="1" si="541"/>
        <v>3.75</v>
      </c>
      <c r="K4931" s="47">
        <f t="shared" si="542"/>
        <v>3.23</v>
      </c>
      <c r="L4931" s="47">
        <f t="shared" si="543"/>
        <v>3.23</v>
      </c>
      <c r="M4931" s="47">
        <f t="shared" si="544"/>
        <v>3.23</v>
      </c>
      <c r="N4931" s="47">
        <f t="shared" si="545"/>
        <v>3.23</v>
      </c>
      <c r="O4931" s="48">
        <f t="shared" ca="1" si="546"/>
        <v>375</v>
      </c>
    </row>
    <row r="4932" spans="1:15" x14ac:dyDescent="0.25">
      <c r="A4932">
        <v>4917</v>
      </c>
      <c r="B4932" s="84">
        <v>34880</v>
      </c>
      <c r="C4932" s="47">
        <v>26.5</v>
      </c>
      <c r="D4932" s="47">
        <v>26.5</v>
      </c>
      <c r="E4932" s="47">
        <v>25.5</v>
      </c>
      <c r="F4932" s="47">
        <v>25.5</v>
      </c>
      <c r="G4932" s="48">
        <v>56900</v>
      </c>
      <c r="H4932" s="47">
        <v>3.17</v>
      </c>
      <c r="I4932" s="51">
        <f t="shared" si="540"/>
        <v>0.12431372549019608</v>
      </c>
      <c r="J4932" s="51">
        <f t="shared" ca="1" si="541"/>
        <v>3.75</v>
      </c>
      <c r="K4932" s="47">
        <f t="shared" si="542"/>
        <v>3.29</v>
      </c>
      <c r="L4932" s="47">
        <f t="shared" si="543"/>
        <v>3.29</v>
      </c>
      <c r="M4932" s="47">
        <f t="shared" si="544"/>
        <v>3.17</v>
      </c>
      <c r="N4932" s="47">
        <f t="shared" si="545"/>
        <v>3.17</v>
      </c>
      <c r="O4932" s="48">
        <f t="shared" ca="1" si="546"/>
        <v>213375</v>
      </c>
    </row>
    <row r="4933" spans="1:15" x14ac:dyDescent="0.25">
      <c r="A4933">
        <v>4918</v>
      </c>
      <c r="B4933" s="84">
        <v>34879</v>
      </c>
      <c r="C4933" s="47">
        <v>25.87</v>
      </c>
      <c r="D4933" s="47">
        <v>26.25</v>
      </c>
      <c r="E4933" s="47">
        <v>25.75</v>
      </c>
      <c r="F4933" s="47">
        <v>26</v>
      </c>
      <c r="G4933" s="48">
        <v>69600</v>
      </c>
      <c r="H4933" s="47">
        <v>3.23</v>
      </c>
      <c r="I4933" s="51">
        <f t="shared" si="540"/>
        <v>0.12423076923076923</v>
      </c>
      <c r="J4933" s="51">
        <f t="shared" ca="1" si="541"/>
        <v>3.75</v>
      </c>
      <c r="K4933" s="47">
        <f t="shared" si="542"/>
        <v>3.21</v>
      </c>
      <c r="L4933" s="47">
        <f t="shared" si="543"/>
        <v>3.26</v>
      </c>
      <c r="M4933" s="47">
        <f t="shared" si="544"/>
        <v>3.2</v>
      </c>
      <c r="N4933" s="47">
        <f t="shared" si="545"/>
        <v>3.23</v>
      </c>
      <c r="O4933" s="48">
        <f t="shared" ca="1" si="546"/>
        <v>261000</v>
      </c>
    </row>
    <row r="4934" spans="1:15" x14ac:dyDescent="0.25">
      <c r="A4934">
        <v>4919</v>
      </c>
      <c r="B4934" s="84">
        <v>34878</v>
      </c>
      <c r="C4934" s="47">
        <v>26.25</v>
      </c>
      <c r="D4934" s="47">
        <v>26.25</v>
      </c>
      <c r="E4934" s="47">
        <v>25.63</v>
      </c>
      <c r="F4934" s="47">
        <v>26</v>
      </c>
      <c r="G4934" s="48">
        <v>108900</v>
      </c>
      <c r="H4934" s="47">
        <v>3.23</v>
      </c>
      <c r="I4934" s="51">
        <f t="shared" si="540"/>
        <v>0.12423076923076923</v>
      </c>
      <c r="J4934" s="51">
        <f t="shared" ca="1" si="541"/>
        <v>3.75</v>
      </c>
      <c r="K4934" s="47">
        <f t="shared" si="542"/>
        <v>3.26</v>
      </c>
      <c r="L4934" s="47">
        <f t="shared" si="543"/>
        <v>3.26</v>
      </c>
      <c r="M4934" s="47">
        <f t="shared" si="544"/>
        <v>3.18</v>
      </c>
      <c r="N4934" s="47">
        <f t="shared" si="545"/>
        <v>3.23</v>
      </c>
      <c r="O4934" s="48">
        <f t="shared" ca="1" si="546"/>
        <v>408375</v>
      </c>
    </row>
    <row r="4935" spans="1:15" x14ac:dyDescent="0.25">
      <c r="A4935">
        <v>4920</v>
      </c>
      <c r="B4935" s="84">
        <v>34877</v>
      </c>
      <c r="C4935" s="47">
        <v>25.75</v>
      </c>
      <c r="D4935" s="47">
        <v>26</v>
      </c>
      <c r="E4935" s="47">
        <v>25.5</v>
      </c>
      <c r="F4935" s="47">
        <v>25.87</v>
      </c>
      <c r="G4935" s="48">
        <v>256900</v>
      </c>
      <c r="H4935" s="47">
        <v>3.21</v>
      </c>
      <c r="I4935" s="51">
        <f t="shared" si="540"/>
        <v>0.12408194820255121</v>
      </c>
      <c r="J4935" s="51">
        <f t="shared" ca="1" si="541"/>
        <v>3.75</v>
      </c>
      <c r="K4935" s="47">
        <f t="shared" si="542"/>
        <v>3.2</v>
      </c>
      <c r="L4935" s="47">
        <f t="shared" si="543"/>
        <v>3.23</v>
      </c>
      <c r="M4935" s="47">
        <f t="shared" si="544"/>
        <v>3.16</v>
      </c>
      <c r="N4935" s="47">
        <f t="shared" si="545"/>
        <v>3.21</v>
      </c>
      <c r="O4935" s="48">
        <f t="shared" ca="1" si="546"/>
        <v>963375</v>
      </c>
    </row>
    <row r="4936" spans="1:15" x14ac:dyDescent="0.25">
      <c r="A4936">
        <v>4921</v>
      </c>
      <c r="B4936" s="84">
        <v>34876</v>
      </c>
      <c r="C4936" s="47">
        <v>25.75</v>
      </c>
      <c r="D4936" s="47">
        <v>25.75</v>
      </c>
      <c r="E4936" s="47">
        <v>24.75</v>
      </c>
      <c r="F4936" s="47">
        <v>25.38</v>
      </c>
      <c r="G4936" s="48">
        <v>11600</v>
      </c>
      <c r="H4936" s="47">
        <v>3.15</v>
      </c>
      <c r="I4936" s="51">
        <f t="shared" si="540"/>
        <v>0.12411347517730496</v>
      </c>
      <c r="J4936" s="51">
        <f t="shared" ca="1" si="541"/>
        <v>3.75</v>
      </c>
      <c r="K4936" s="47">
        <f t="shared" si="542"/>
        <v>3.2</v>
      </c>
      <c r="L4936" s="47">
        <f t="shared" si="543"/>
        <v>3.2</v>
      </c>
      <c r="M4936" s="47">
        <f t="shared" si="544"/>
        <v>3.07</v>
      </c>
      <c r="N4936" s="47">
        <f t="shared" si="545"/>
        <v>3.15</v>
      </c>
      <c r="O4936" s="48">
        <f t="shared" ca="1" si="546"/>
        <v>43500</v>
      </c>
    </row>
    <row r="4937" spans="1:15" x14ac:dyDescent="0.25">
      <c r="A4937">
        <v>4922</v>
      </c>
      <c r="B4937" s="84">
        <v>34873</v>
      </c>
      <c r="C4937" s="47">
        <v>25.75</v>
      </c>
      <c r="D4937" s="47">
        <v>25.75</v>
      </c>
      <c r="E4937" s="47">
        <v>25.75</v>
      </c>
      <c r="F4937" s="47">
        <v>25.75</v>
      </c>
      <c r="G4937" s="48">
        <v>0</v>
      </c>
      <c r="H4937" s="47">
        <v>3.2</v>
      </c>
      <c r="I4937" s="51">
        <f t="shared" si="540"/>
        <v>0.12427184466019418</v>
      </c>
      <c r="J4937" s="51">
        <f t="shared" ca="1" si="541"/>
        <v>3.75</v>
      </c>
      <c r="K4937" s="47">
        <f t="shared" si="542"/>
        <v>3.2</v>
      </c>
      <c r="L4937" s="47">
        <f t="shared" si="543"/>
        <v>3.2</v>
      </c>
      <c r="M4937" s="47">
        <f t="shared" si="544"/>
        <v>3.2</v>
      </c>
      <c r="N4937" s="47">
        <f t="shared" si="545"/>
        <v>3.2</v>
      </c>
      <c r="O4937" s="48">
        <f t="shared" ca="1" si="546"/>
        <v>0</v>
      </c>
    </row>
    <row r="4938" spans="1:15" x14ac:dyDescent="0.25">
      <c r="A4938">
        <v>4923</v>
      </c>
      <c r="B4938" s="84">
        <v>34872</v>
      </c>
      <c r="C4938" s="47">
        <v>25.75</v>
      </c>
      <c r="D4938" s="47">
        <v>25.75</v>
      </c>
      <c r="E4938" s="47">
        <v>25.75</v>
      </c>
      <c r="F4938" s="47">
        <v>25.75</v>
      </c>
      <c r="G4938" s="48">
        <v>0</v>
      </c>
      <c r="H4938" s="47">
        <v>3.2</v>
      </c>
      <c r="I4938" s="51">
        <f t="shared" si="540"/>
        <v>0.12427184466019418</v>
      </c>
      <c r="J4938" s="51">
        <f t="shared" ca="1" si="541"/>
        <v>3.75</v>
      </c>
      <c r="K4938" s="47">
        <f t="shared" si="542"/>
        <v>3.2</v>
      </c>
      <c r="L4938" s="47">
        <f t="shared" si="543"/>
        <v>3.2</v>
      </c>
      <c r="M4938" s="47">
        <f t="shared" si="544"/>
        <v>3.2</v>
      </c>
      <c r="N4938" s="47">
        <f t="shared" si="545"/>
        <v>3.2</v>
      </c>
      <c r="O4938" s="48">
        <f t="shared" ca="1" si="546"/>
        <v>0</v>
      </c>
    </row>
    <row r="4939" spans="1:15" x14ac:dyDescent="0.25">
      <c r="A4939">
        <v>4924</v>
      </c>
      <c r="B4939" s="84">
        <v>34871</v>
      </c>
      <c r="C4939" s="47">
        <v>25.75</v>
      </c>
      <c r="D4939" s="47">
        <v>25.75</v>
      </c>
      <c r="E4939" s="47">
        <v>25.25</v>
      </c>
      <c r="F4939" s="47">
        <v>25.75</v>
      </c>
      <c r="G4939" s="48">
        <v>20900</v>
      </c>
      <c r="H4939" s="47">
        <v>3.2</v>
      </c>
      <c r="I4939" s="51">
        <f t="shared" si="540"/>
        <v>0.12427184466019418</v>
      </c>
      <c r="J4939" s="51">
        <f t="shared" ca="1" si="541"/>
        <v>3.75</v>
      </c>
      <c r="K4939" s="47">
        <f t="shared" si="542"/>
        <v>3.2</v>
      </c>
      <c r="L4939" s="47">
        <f t="shared" si="543"/>
        <v>3.2</v>
      </c>
      <c r="M4939" s="47">
        <f t="shared" si="544"/>
        <v>3.14</v>
      </c>
      <c r="N4939" s="47">
        <f t="shared" si="545"/>
        <v>3.2</v>
      </c>
      <c r="O4939" s="48">
        <f t="shared" ca="1" si="546"/>
        <v>78375</v>
      </c>
    </row>
    <row r="4940" spans="1:15" x14ac:dyDescent="0.25">
      <c r="A4940">
        <v>4925</v>
      </c>
      <c r="B4940" s="84">
        <v>34870</v>
      </c>
      <c r="C4940" s="47">
        <v>24.75</v>
      </c>
      <c r="D4940" s="47">
        <v>25.25</v>
      </c>
      <c r="E4940" s="47">
        <v>24.75</v>
      </c>
      <c r="F4940" s="47">
        <v>25</v>
      </c>
      <c r="G4940" s="48">
        <v>4900</v>
      </c>
      <c r="H4940" s="47">
        <v>3.11</v>
      </c>
      <c r="I4940" s="51">
        <f t="shared" si="540"/>
        <v>0.1244</v>
      </c>
      <c r="J4940" s="51">
        <f t="shared" ca="1" si="541"/>
        <v>3.75</v>
      </c>
      <c r="K4940" s="47">
        <f t="shared" si="542"/>
        <v>3.08</v>
      </c>
      <c r="L4940" s="47">
        <f t="shared" si="543"/>
        <v>3.14</v>
      </c>
      <c r="M4940" s="47">
        <f t="shared" si="544"/>
        <v>3.08</v>
      </c>
      <c r="N4940" s="47">
        <f t="shared" si="545"/>
        <v>3.11</v>
      </c>
      <c r="O4940" s="48">
        <f t="shared" ca="1" si="546"/>
        <v>18375</v>
      </c>
    </row>
    <row r="4941" spans="1:15" x14ac:dyDescent="0.25">
      <c r="A4941">
        <v>4926</v>
      </c>
      <c r="B4941" s="84">
        <v>34869</v>
      </c>
      <c r="C4941" s="47">
        <v>25</v>
      </c>
      <c r="D4941" s="47">
        <v>25.25</v>
      </c>
      <c r="E4941" s="47">
        <v>24.75</v>
      </c>
      <c r="F4941" s="47">
        <v>24.75</v>
      </c>
      <c r="G4941" s="48">
        <v>1192400</v>
      </c>
      <c r="H4941" s="47">
        <v>3.07</v>
      </c>
      <c r="I4941" s="51">
        <f t="shared" si="540"/>
        <v>0.12404040404040403</v>
      </c>
      <c r="J4941" s="51">
        <f t="shared" ca="1" si="541"/>
        <v>3.75</v>
      </c>
      <c r="K4941" s="47">
        <f t="shared" si="542"/>
        <v>3.1</v>
      </c>
      <c r="L4941" s="47">
        <f t="shared" si="543"/>
        <v>3.13</v>
      </c>
      <c r="M4941" s="47">
        <f t="shared" si="544"/>
        <v>3.07</v>
      </c>
      <c r="N4941" s="47">
        <f t="shared" si="545"/>
        <v>3.07</v>
      </c>
      <c r="O4941" s="48">
        <f t="shared" ca="1" si="546"/>
        <v>4471500</v>
      </c>
    </row>
    <row r="4942" spans="1:15" x14ac:dyDescent="0.25">
      <c r="A4942">
        <v>4927</v>
      </c>
      <c r="B4942" s="84">
        <v>34866</v>
      </c>
      <c r="C4942" s="47">
        <v>25.25</v>
      </c>
      <c r="D4942" s="47">
        <v>25.25</v>
      </c>
      <c r="E4942" s="47">
        <v>24.75</v>
      </c>
      <c r="F4942" s="47">
        <v>25.25</v>
      </c>
      <c r="G4942" s="48">
        <v>176500</v>
      </c>
      <c r="H4942" s="47">
        <v>3.14</v>
      </c>
      <c r="I4942" s="51">
        <f t="shared" si="540"/>
        <v>0.12435643564356436</v>
      </c>
      <c r="J4942" s="51">
        <f t="shared" ca="1" si="541"/>
        <v>3.75</v>
      </c>
      <c r="K4942" s="47">
        <f t="shared" si="542"/>
        <v>3.14</v>
      </c>
      <c r="L4942" s="47">
        <f t="shared" si="543"/>
        <v>3.14</v>
      </c>
      <c r="M4942" s="47">
        <f t="shared" si="544"/>
        <v>3.08</v>
      </c>
      <c r="N4942" s="47">
        <f t="shared" si="545"/>
        <v>3.14</v>
      </c>
      <c r="O4942" s="48">
        <f t="shared" ca="1" si="546"/>
        <v>661875</v>
      </c>
    </row>
    <row r="4943" spans="1:15" x14ac:dyDescent="0.25">
      <c r="A4943">
        <v>4928</v>
      </c>
      <c r="B4943" s="84">
        <v>34865</v>
      </c>
      <c r="C4943" s="47">
        <v>25.13</v>
      </c>
      <c r="D4943" s="47">
        <v>25.25</v>
      </c>
      <c r="E4943" s="47">
        <v>25.13</v>
      </c>
      <c r="F4943" s="47">
        <v>25.25</v>
      </c>
      <c r="G4943" s="48">
        <v>27300</v>
      </c>
      <c r="H4943" s="47">
        <v>3.14</v>
      </c>
      <c r="I4943" s="51">
        <f t="shared" si="540"/>
        <v>0.12435643564356436</v>
      </c>
      <c r="J4943" s="51">
        <f t="shared" ca="1" si="541"/>
        <v>3.75</v>
      </c>
      <c r="K4943" s="47">
        <f t="shared" si="542"/>
        <v>3.13</v>
      </c>
      <c r="L4943" s="47">
        <f t="shared" si="543"/>
        <v>3.14</v>
      </c>
      <c r="M4943" s="47">
        <f t="shared" si="544"/>
        <v>3.13</v>
      </c>
      <c r="N4943" s="47">
        <f t="shared" si="545"/>
        <v>3.14</v>
      </c>
      <c r="O4943" s="48">
        <f t="shared" ca="1" si="546"/>
        <v>102375</v>
      </c>
    </row>
    <row r="4944" spans="1:15" x14ac:dyDescent="0.25">
      <c r="A4944">
        <v>4929</v>
      </c>
      <c r="B4944" s="84">
        <v>34864</v>
      </c>
      <c r="C4944" s="47">
        <v>25</v>
      </c>
      <c r="D4944" s="47">
        <v>25.25</v>
      </c>
      <c r="E4944" s="47">
        <v>25</v>
      </c>
      <c r="F4944" s="47">
        <v>25.25</v>
      </c>
      <c r="G4944" s="48">
        <v>164100</v>
      </c>
      <c r="H4944" s="47">
        <v>3.14</v>
      </c>
      <c r="I4944" s="51">
        <f t="shared" si="540"/>
        <v>0.12435643564356436</v>
      </c>
      <c r="J4944" s="51">
        <f t="shared" ca="1" si="541"/>
        <v>3.75</v>
      </c>
      <c r="K4944" s="47">
        <f t="shared" si="542"/>
        <v>3.11</v>
      </c>
      <c r="L4944" s="47">
        <f t="shared" si="543"/>
        <v>3.14</v>
      </c>
      <c r="M4944" s="47">
        <f t="shared" si="544"/>
        <v>3.11</v>
      </c>
      <c r="N4944" s="47">
        <f t="shared" si="545"/>
        <v>3.14</v>
      </c>
      <c r="O4944" s="48">
        <f t="shared" ca="1" si="546"/>
        <v>615375</v>
      </c>
    </row>
    <row r="4945" spans="1:15" x14ac:dyDescent="0.25">
      <c r="A4945">
        <v>4930</v>
      </c>
      <c r="B4945" s="84">
        <v>34863</v>
      </c>
      <c r="C4945" s="47">
        <v>25.13</v>
      </c>
      <c r="D4945" s="47">
        <v>25.25</v>
      </c>
      <c r="E4945" s="47">
        <v>24.75</v>
      </c>
      <c r="F4945" s="47">
        <v>25</v>
      </c>
      <c r="G4945" s="48">
        <v>637200</v>
      </c>
      <c r="H4945" s="47">
        <v>3.11</v>
      </c>
      <c r="I4945" s="51">
        <f t="shared" ref="I4945:I5008" si="547">H4945/F4945</f>
        <v>0.1244</v>
      </c>
      <c r="J4945" s="51">
        <f t="shared" ref="J4945:J5008" ca="1" si="548">INDEX(OFFSET($T$15,0,0,$S$13+1,1),MATCH(B4945,OFFSET($Q$15,0,0,$S$13+1,1),-1))</f>
        <v>3.75</v>
      </c>
      <c r="K4945" s="47">
        <f t="shared" ref="K4945:K5008" si="549">ROUND($I4945*C4945,2)</f>
        <v>3.13</v>
      </c>
      <c r="L4945" s="47">
        <f t="shared" ref="L4945:L5008" si="550">ROUND($I4945*D4945,2)</f>
        <v>3.14</v>
      </c>
      <c r="M4945" s="47">
        <f t="shared" ref="M4945:M5008" si="551">ROUND($I4945*E4945,2)</f>
        <v>3.08</v>
      </c>
      <c r="N4945" s="47">
        <f t="shared" ref="N4945:N5008" si="552">ROUND($I4945*F4945,2)</f>
        <v>3.11</v>
      </c>
      <c r="O4945" s="48">
        <f t="shared" ref="O4945:O5008" ca="1" si="553">G4945*J4945</f>
        <v>2389500</v>
      </c>
    </row>
    <row r="4946" spans="1:15" x14ac:dyDescent="0.25">
      <c r="A4946">
        <v>4931</v>
      </c>
      <c r="B4946" s="84">
        <v>34862</v>
      </c>
      <c r="C4946" s="47">
        <v>25.25</v>
      </c>
      <c r="D4946" s="47">
        <v>25.25</v>
      </c>
      <c r="E4946" s="47">
        <v>24.75</v>
      </c>
      <c r="F4946" s="47">
        <v>25</v>
      </c>
      <c r="G4946" s="48">
        <v>19700</v>
      </c>
      <c r="H4946" s="47">
        <v>3.11</v>
      </c>
      <c r="I4946" s="51">
        <f t="shared" si="547"/>
        <v>0.1244</v>
      </c>
      <c r="J4946" s="51">
        <f t="shared" ca="1" si="548"/>
        <v>3.75</v>
      </c>
      <c r="K4946" s="47">
        <f t="shared" si="549"/>
        <v>3.14</v>
      </c>
      <c r="L4946" s="47">
        <f t="shared" si="550"/>
        <v>3.14</v>
      </c>
      <c r="M4946" s="47">
        <f t="shared" si="551"/>
        <v>3.08</v>
      </c>
      <c r="N4946" s="47">
        <f t="shared" si="552"/>
        <v>3.11</v>
      </c>
      <c r="O4946" s="48">
        <f t="shared" ca="1" si="553"/>
        <v>73875</v>
      </c>
    </row>
    <row r="4947" spans="1:15" x14ac:dyDescent="0.25">
      <c r="A4947">
        <v>4932</v>
      </c>
      <c r="B4947" s="84">
        <v>34859</v>
      </c>
      <c r="C4947" s="47">
        <v>26</v>
      </c>
      <c r="D4947" s="47">
        <v>26</v>
      </c>
      <c r="E4947" s="47">
        <v>24.75</v>
      </c>
      <c r="F4947" s="47">
        <v>24.75</v>
      </c>
      <c r="G4947" s="48">
        <v>118100</v>
      </c>
      <c r="H4947" s="47">
        <v>3.07</v>
      </c>
      <c r="I4947" s="51">
        <f t="shared" si="547"/>
        <v>0.12404040404040403</v>
      </c>
      <c r="J4947" s="51">
        <f t="shared" ca="1" si="548"/>
        <v>3.75</v>
      </c>
      <c r="K4947" s="47">
        <f t="shared" si="549"/>
        <v>3.23</v>
      </c>
      <c r="L4947" s="47">
        <f t="shared" si="550"/>
        <v>3.23</v>
      </c>
      <c r="M4947" s="47">
        <f t="shared" si="551"/>
        <v>3.07</v>
      </c>
      <c r="N4947" s="47">
        <f t="shared" si="552"/>
        <v>3.07</v>
      </c>
      <c r="O4947" s="48">
        <f t="shared" ca="1" si="553"/>
        <v>442875</v>
      </c>
    </row>
    <row r="4948" spans="1:15" x14ac:dyDescent="0.25">
      <c r="A4948">
        <v>4933</v>
      </c>
      <c r="B4948" s="84">
        <v>34858</v>
      </c>
      <c r="C4948" s="47">
        <v>26.5</v>
      </c>
      <c r="D4948" s="47">
        <v>26.81</v>
      </c>
      <c r="E4948" s="47">
        <v>25.75</v>
      </c>
      <c r="F4948" s="47">
        <v>25.75</v>
      </c>
      <c r="G4948" s="48">
        <v>278000</v>
      </c>
      <c r="H4948" s="47">
        <v>3.2</v>
      </c>
      <c r="I4948" s="51">
        <f t="shared" si="547"/>
        <v>0.12427184466019418</v>
      </c>
      <c r="J4948" s="51">
        <f t="shared" ca="1" si="548"/>
        <v>3.75</v>
      </c>
      <c r="K4948" s="47">
        <f t="shared" si="549"/>
        <v>3.29</v>
      </c>
      <c r="L4948" s="47">
        <f t="shared" si="550"/>
        <v>3.33</v>
      </c>
      <c r="M4948" s="47">
        <f t="shared" si="551"/>
        <v>3.2</v>
      </c>
      <c r="N4948" s="47">
        <f t="shared" si="552"/>
        <v>3.2</v>
      </c>
      <c r="O4948" s="48">
        <f t="shared" ca="1" si="553"/>
        <v>1042500</v>
      </c>
    </row>
    <row r="4949" spans="1:15" x14ac:dyDescent="0.25">
      <c r="A4949">
        <v>4934</v>
      </c>
      <c r="B4949" s="84">
        <v>34857</v>
      </c>
      <c r="C4949" s="47">
        <v>27.25</v>
      </c>
      <c r="D4949" s="47">
        <v>27.25</v>
      </c>
      <c r="E4949" s="47">
        <v>26.88</v>
      </c>
      <c r="F4949" s="47">
        <v>27.25</v>
      </c>
      <c r="G4949" s="48">
        <v>71700</v>
      </c>
      <c r="H4949" s="47">
        <v>3.39</v>
      </c>
      <c r="I4949" s="51">
        <f t="shared" si="547"/>
        <v>0.12440366972477064</v>
      </c>
      <c r="J4949" s="51">
        <f t="shared" ca="1" si="548"/>
        <v>3.75</v>
      </c>
      <c r="K4949" s="47">
        <f t="shared" si="549"/>
        <v>3.39</v>
      </c>
      <c r="L4949" s="47">
        <f t="shared" si="550"/>
        <v>3.39</v>
      </c>
      <c r="M4949" s="47">
        <f t="shared" si="551"/>
        <v>3.34</v>
      </c>
      <c r="N4949" s="47">
        <f t="shared" si="552"/>
        <v>3.39</v>
      </c>
      <c r="O4949" s="48">
        <f t="shared" ca="1" si="553"/>
        <v>268875</v>
      </c>
    </row>
    <row r="4950" spans="1:15" x14ac:dyDescent="0.25">
      <c r="A4950">
        <v>4935</v>
      </c>
      <c r="B4950" s="84">
        <v>34856</v>
      </c>
      <c r="C4950" s="47">
        <v>27.25</v>
      </c>
      <c r="D4950" s="47">
        <v>27.25</v>
      </c>
      <c r="E4950" s="47">
        <v>26.5</v>
      </c>
      <c r="F4950" s="47">
        <v>26.75</v>
      </c>
      <c r="G4950" s="48">
        <v>14900</v>
      </c>
      <c r="H4950" s="47">
        <v>3.32</v>
      </c>
      <c r="I4950" s="51">
        <f t="shared" si="547"/>
        <v>0.12411214953271027</v>
      </c>
      <c r="J4950" s="51">
        <f t="shared" ca="1" si="548"/>
        <v>3.75</v>
      </c>
      <c r="K4950" s="47">
        <f t="shared" si="549"/>
        <v>3.38</v>
      </c>
      <c r="L4950" s="47">
        <f t="shared" si="550"/>
        <v>3.38</v>
      </c>
      <c r="M4950" s="47">
        <f t="shared" si="551"/>
        <v>3.29</v>
      </c>
      <c r="N4950" s="47">
        <f t="shared" si="552"/>
        <v>3.32</v>
      </c>
      <c r="O4950" s="48">
        <f t="shared" ca="1" si="553"/>
        <v>55875</v>
      </c>
    </row>
    <row r="4951" spans="1:15" x14ac:dyDescent="0.25">
      <c r="A4951">
        <v>4936</v>
      </c>
      <c r="B4951" s="84">
        <v>34855</v>
      </c>
      <c r="C4951" s="47">
        <v>27.25</v>
      </c>
      <c r="D4951" s="47">
        <v>27.25</v>
      </c>
      <c r="E4951" s="47">
        <v>26.5</v>
      </c>
      <c r="F4951" s="47">
        <v>26.5</v>
      </c>
      <c r="G4951" s="48">
        <v>5600</v>
      </c>
      <c r="H4951" s="47">
        <v>3.29</v>
      </c>
      <c r="I4951" s="51">
        <f t="shared" si="547"/>
        <v>0.12415094339622641</v>
      </c>
      <c r="J4951" s="51">
        <f t="shared" ca="1" si="548"/>
        <v>3.75</v>
      </c>
      <c r="K4951" s="47">
        <f t="shared" si="549"/>
        <v>3.38</v>
      </c>
      <c r="L4951" s="47">
        <f t="shared" si="550"/>
        <v>3.38</v>
      </c>
      <c r="M4951" s="47">
        <f t="shared" si="551"/>
        <v>3.29</v>
      </c>
      <c r="N4951" s="47">
        <f t="shared" si="552"/>
        <v>3.29</v>
      </c>
      <c r="O4951" s="48">
        <f t="shared" ca="1" si="553"/>
        <v>21000</v>
      </c>
    </row>
    <row r="4952" spans="1:15" x14ac:dyDescent="0.25">
      <c r="A4952">
        <v>4937</v>
      </c>
      <c r="B4952" s="84">
        <v>34852</v>
      </c>
      <c r="C4952" s="47">
        <v>27</v>
      </c>
      <c r="D4952" s="47">
        <v>27</v>
      </c>
      <c r="E4952" s="47">
        <v>26.5</v>
      </c>
      <c r="F4952" s="47">
        <v>26.81</v>
      </c>
      <c r="G4952" s="48">
        <v>36800</v>
      </c>
      <c r="H4952" s="47">
        <v>3.33</v>
      </c>
      <c r="I4952" s="51">
        <f t="shared" si="547"/>
        <v>0.12420738530399106</v>
      </c>
      <c r="J4952" s="51">
        <f t="shared" ca="1" si="548"/>
        <v>3.75</v>
      </c>
      <c r="K4952" s="47">
        <f t="shared" si="549"/>
        <v>3.35</v>
      </c>
      <c r="L4952" s="47">
        <f t="shared" si="550"/>
        <v>3.35</v>
      </c>
      <c r="M4952" s="47">
        <f t="shared" si="551"/>
        <v>3.29</v>
      </c>
      <c r="N4952" s="47">
        <f t="shared" si="552"/>
        <v>3.33</v>
      </c>
      <c r="O4952" s="48">
        <f t="shared" ca="1" si="553"/>
        <v>138000</v>
      </c>
    </row>
    <row r="4953" spans="1:15" x14ac:dyDescent="0.25">
      <c r="A4953">
        <v>4938</v>
      </c>
      <c r="B4953" s="84">
        <v>34851</v>
      </c>
      <c r="C4953" s="47">
        <v>27.5</v>
      </c>
      <c r="D4953" s="47">
        <v>27.5</v>
      </c>
      <c r="E4953" s="47">
        <v>27.5</v>
      </c>
      <c r="F4953" s="47">
        <v>27.5</v>
      </c>
      <c r="G4953" s="48">
        <v>6100</v>
      </c>
      <c r="H4953" s="47">
        <v>3.42</v>
      </c>
      <c r="I4953" s="51">
        <f t="shared" si="547"/>
        <v>0.12436363636363636</v>
      </c>
      <c r="J4953" s="51">
        <f t="shared" ca="1" si="548"/>
        <v>3.75</v>
      </c>
      <c r="K4953" s="47">
        <f t="shared" si="549"/>
        <v>3.42</v>
      </c>
      <c r="L4953" s="47">
        <f t="shared" si="550"/>
        <v>3.42</v>
      </c>
      <c r="M4953" s="47">
        <f t="shared" si="551"/>
        <v>3.42</v>
      </c>
      <c r="N4953" s="47">
        <f t="shared" si="552"/>
        <v>3.42</v>
      </c>
      <c r="O4953" s="48">
        <f t="shared" ca="1" si="553"/>
        <v>22875</v>
      </c>
    </row>
    <row r="4954" spans="1:15" x14ac:dyDescent="0.25">
      <c r="A4954">
        <v>4939</v>
      </c>
      <c r="B4954" s="84">
        <v>34850</v>
      </c>
      <c r="C4954" s="47">
        <v>27.25</v>
      </c>
      <c r="D4954" s="47">
        <v>27.25</v>
      </c>
      <c r="E4954" s="47">
        <v>26.75</v>
      </c>
      <c r="F4954" s="47">
        <v>26.88</v>
      </c>
      <c r="G4954" s="48">
        <v>1230100</v>
      </c>
      <c r="H4954" s="47">
        <v>3.34</v>
      </c>
      <c r="I4954" s="51">
        <f t="shared" si="547"/>
        <v>0.12425595238095238</v>
      </c>
      <c r="J4954" s="51">
        <f t="shared" ca="1" si="548"/>
        <v>3.75</v>
      </c>
      <c r="K4954" s="47">
        <f t="shared" si="549"/>
        <v>3.39</v>
      </c>
      <c r="L4954" s="47">
        <f t="shared" si="550"/>
        <v>3.39</v>
      </c>
      <c r="M4954" s="47">
        <f t="shared" si="551"/>
        <v>3.32</v>
      </c>
      <c r="N4954" s="47">
        <f t="shared" si="552"/>
        <v>3.34</v>
      </c>
      <c r="O4954" s="48">
        <f t="shared" ca="1" si="553"/>
        <v>4612875</v>
      </c>
    </row>
    <row r="4955" spans="1:15" x14ac:dyDescent="0.25">
      <c r="A4955">
        <v>4940</v>
      </c>
      <c r="B4955" s="84">
        <v>34849</v>
      </c>
      <c r="C4955" s="47">
        <v>26.88</v>
      </c>
      <c r="D4955" s="47">
        <v>26.88</v>
      </c>
      <c r="E4955" s="47">
        <v>26.88</v>
      </c>
      <c r="F4955" s="47">
        <v>26.88</v>
      </c>
      <c r="G4955" s="48">
        <v>0</v>
      </c>
      <c r="H4955" s="47">
        <v>3.34</v>
      </c>
      <c r="I4955" s="51">
        <f t="shared" si="547"/>
        <v>0.12425595238095238</v>
      </c>
      <c r="J4955" s="51">
        <f t="shared" ca="1" si="548"/>
        <v>3.75</v>
      </c>
      <c r="K4955" s="47">
        <f t="shared" si="549"/>
        <v>3.34</v>
      </c>
      <c r="L4955" s="47">
        <f t="shared" si="550"/>
        <v>3.34</v>
      </c>
      <c r="M4955" s="47">
        <f t="shared" si="551"/>
        <v>3.34</v>
      </c>
      <c r="N4955" s="47">
        <f t="shared" si="552"/>
        <v>3.34</v>
      </c>
      <c r="O4955" s="48">
        <f t="shared" ca="1" si="553"/>
        <v>0</v>
      </c>
    </row>
    <row r="4956" spans="1:15" x14ac:dyDescent="0.25">
      <c r="A4956">
        <v>4941</v>
      </c>
      <c r="B4956" s="84">
        <v>34845</v>
      </c>
      <c r="C4956" s="47">
        <v>26.75</v>
      </c>
      <c r="D4956" s="47">
        <v>27.5</v>
      </c>
      <c r="E4956" s="47">
        <v>26.75</v>
      </c>
      <c r="F4956" s="47">
        <v>26.88</v>
      </c>
      <c r="G4956" s="48">
        <v>1206100</v>
      </c>
      <c r="H4956" s="47">
        <v>3.34</v>
      </c>
      <c r="I4956" s="51">
        <f t="shared" si="547"/>
        <v>0.12425595238095238</v>
      </c>
      <c r="J4956" s="51">
        <f t="shared" ca="1" si="548"/>
        <v>3.75</v>
      </c>
      <c r="K4956" s="47">
        <f t="shared" si="549"/>
        <v>3.32</v>
      </c>
      <c r="L4956" s="47">
        <f t="shared" si="550"/>
        <v>3.42</v>
      </c>
      <c r="M4956" s="47">
        <f t="shared" si="551"/>
        <v>3.32</v>
      </c>
      <c r="N4956" s="47">
        <f t="shared" si="552"/>
        <v>3.34</v>
      </c>
      <c r="O4956" s="48">
        <f t="shared" ca="1" si="553"/>
        <v>4522875</v>
      </c>
    </row>
    <row r="4957" spans="1:15" x14ac:dyDescent="0.25">
      <c r="A4957">
        <v>4942</v>
      </c>
      <c r="B4957" s="84">
        <v>34844</v>
      </c>
      <c r="C4957" s="47">
        <v>27.5</v>
      </c>
      <c r="D4957" s="47">
        <v>27.5</v>
      </c>
      <c r="E4957" s="47">
        <v>27.5</v>
      </c>
      <c r="F4957" s="47">
        <v>27.5</v>
      </c>
      <c r="G4957" s="48">
        <v>18800</v>
      </c>
      <c r="H4957" s="47">
        <v>3.42</v>
      </c>
      <c r="I4957" s="51">
        <f t="shared" si="547"/>
        <v>0.12436363636363636</v>
      </c>
      <c r="J4957" s="51">
        <f t="shared" ca="1" si="548"/>
        <v>3.75</v>
      </c>
      <c r="K4957" s="47">
        <f t="shared" si="549"/>
        <v>3.42</v>
      </c>
      <c r="L4957" s="47">
        <f t="shared" si="550"/>
        <v>3.42</v>
      </c>
      <c r="M4957" s="47">
        <f t="shared" si="551"/>
        <v>3.42</v>
      </c>
      <c r="N4957" s="47">
        <f t="shared" si="552"/>
        <v>3.42</v>
      </c>
      <c r="O4957" s="48">
        <f t="shared" ca="1" si="553"/>
        <v>70500</v>
      </c>
    </row>
    <row r="4958" spans="1:15" x14ac:dyDescent="0.25">
      <c r="A4958">
        <v>4943</v>
      </c>
      <c r="B4958" s="84">
        <v>34843</v>
      </c>
      <c r="C4958" s="47">
        <v>27</v>
      </c>
      <c r="D4958" s="47">
        <v>27.5</v>
      </c>
      <c r="E4958" s="47">
        <v>27</v>
      </c>
      <c r="F4958" s="47">
        <v>27.5</v>
      </c>
      <c r="G4958" s="48">
        <v>40100</v>
      </c>
      <c r="H4958" s="47">
        <v>3.42</v>
      </c>
      <c r="I4958" s="51">
        <f t="shared" si="547"/>
        <v>0.12436363636363636</v>
      </c>
      <c r="J4958" s="51">
        <f t="shared" ca="1" si="548"/>
        <v>3.75</v>
      </c>
      <c r="K4958" s="47">
        <f t="shared" si="549"/>
        <v>3.36</v>
      </c>
      <c r="L4958" s="47">
        <f t="shared" si="550"/>
        <v>3.42</v>
      </c>
      <c r="M4958" s="47">
        <f t="shared" si="551"/>
        <v>3.36</v>
      </c>
      <c r="N4958" s="47">
        <f t="shared" si="552"/>
        <v>3.42</v>
      </c>
      <c r="O4958" s="48">
        <f t="shared" ca="1" si="553"/>
        <v>150375</v>
      </c>
    </row>
    <row r="4959" spans="1:15" x14ac:dyDescent="0.25">
      <c r="A4959">
        <v>4944</v>
      </c>
      <c r="B4959" s="84">
        <v>34842</v>
      </c>
      <c r="C4959" s="47">
        <v>27.5</v>
      </c>
      <c r="D4959" s="47">
        <v>27.5</v>
      </c>
      <c r="E4959" s="47">
        <v>27</v>
      </c>
      <c r="F4959" s="47">
        <v>27</v>
      </c>
      <c r="G4959" s="48">
        <v>182100</v>
      </c>
      <c r="H4959" s="47">
        <v>3.35</v>
      </c>
      <c r="I4959" s="51">
        <f t="shared" si="547"/>
        <v>0.12407407407407407</v>
      </c>
      <c r="J4959" s="51">
        <f t="shared" ca="1" si="548"/>
        <v>3.75</v>
      </c>
      <c r="K4959" s="47">
        <f t="shared" si="549"/>
        <v>3.41</v>
      </c>
      <c r="L4959" s="47">
        <f t="shared" si="550"/>
        <v>3.41</v>
      </c>
      <c r="M4959" s="47">
        <f t="shared" si="551"/>
        <v>3.35</v>
      </c>
      <c r="N4959" s="47">
        <f t="shared" si="552"/>
        <v>3.35</v>
      </c>
      <c r="O4959" s="48">
        <f t="shared" ca="1" si="553"/>
        <v>682875</v>
      </c>
    </row>
    <row r="4960" spans="1:15" x14ac:dyDescent="0.25">
      <c r="A4960">
        <v>4945</v>
      </c>
      <c r="B4960" s="84">
        <v>34841</v>
      </c>
      <c r="C4960" s="47">
        <v>27</v>
      </c>
      <c r="D4960" s="47">
        <v>27.5</v>
      </c>
      <c r="E4960" s="47">
        <v>27</v>
      </c>
      <c r="F4960" s="47">
        <v>27</v>
      </c>
      <c r="G4960" s="48">
        <v>58100</v>
      </c>
      <c r="H4960" s="47">
        <v>3.35</v>
      </c>
      <c r="I4960" s="51">
        <f t="shared" si="547"/>
        <v>0.12407407407407407</v>
      </c>
      <c r="J4960" s="51">
        <f t="shared" ca="1" si="548"/>
        <v>3.75</v>
      </c>
      <c r="K4960" s="47">
        <f t="shared" si="549"/>
        <v>3.35</v>
      </c>
      <c r="L4960" s="47">
        <f t="shared" si="550"/>
        <v>3.41</v>
      </c>
      <c r="M4960" s="47">
        <f t="shared" si="551"/>
        <v>3.35</v>
      </c>
      <c r="N4960" s="47">
        <f t="shared" si="552"/>
        <v>3.35</v>
      </c>
      <c r="O4960" s="48">
        <f t="shared" ca="1" si="553"/>
        <v>217875</v>
      </c>
    </row>
    <row r="4961" spans="1:15" x14ac:dyDescent="0.25">
      <c r="A4961">
        <v>4946</v>
      </c>
      <c r="B4961" s="84">
        <v>34838</v>
      </c>
      <c r="C4961" s="47">
        <v>27.63</v>
      </c>
      <c r="D4961" s="47">
        <v>27.75</v>
      </c>
      <c r="E4961" s="47">
        <v>27</v>
      </c>
      <c r="F4961" s="47">
        <v>27</v>
      </c>
      <c r="G4961" s="48">
        <v>11700</v>
      </c>
      <c r="H4961" s="47">
        <v>3.35</v>
      </c>
      <c r="I4961" s="51">
        <f t="shared" si="547"/>
        <v>0.12407407407407407</v>
      </c>
      <c r="J4961" s="51">
        <f t="shared" ca="1" si="548"/>
        <v>3.75</v>
      </c>
      <c r="K4961" s="47">
        <f t="shared" si="549"/>
        <v>3.43</v>
      </c>
      <c r="L4961" s="47">
        <f t="shared" si="550"/>
        <v>3.44</v>
      </c>
      <c r="M4961" s="47">
        <f t="shared" si="551"/>
        <v>3.35</v>
      </c>
      <c r="N4961" s="47">
        <f t="shared" si="552"/>
        <v>3.35</v>
      </c>
      <c r="O4961" s="48">
        <f t="shared" ca="1" si="553"/>
        <v>43875</v>
      </c>
    </row>
    <row r="4962" spans="1:15" x14ac:dyDescent="0.25">
      <c r="A4962">
        <v>4947</v>
      </c>
      <c r="B4962" s="84">
        <v>34837</v>
      </c>
      <c r="C4962" s="47">
        <v>27</v>
      </c>
      <c r="D4962" s="47">
        <v>27.75</v>
      </c>
      <c r="E4962" s="47">
        <v>27</v>
      </c>
      <c r="F4962" s="47">
        <v>27.75</v>
      </c>
      <c r="G4962" s="48">
        <v>38000</v>
      </c>
      <c r="H4962" s="47">
        <v>3.45</v>
      </c>
      <c r="I4962" s="51">
        <f t="shared" si="547"/>
        <v>0.12432432432432433</v>
      </c>
      <c r="J4962" s="51">
        <f t="shared" ca="1" si="548"/>
        <v>3.75</v>
      </c>
      <c r="K4962" s="47">
        <f t="shared" si="549"/>
        <v>3.36</v>
      </c>
      <c r="L4962" s="47">
        <f t="shared" si="550"/>
        <v>3.45</v>
      </c>
      <c r="M4962" s="47">
        <f t="shared" si="551"/>
        <v>3.36</v>
      </c>
      <c r="N4962" s="47">
        <f t="shared" si="552"/>
        <v>3.45</v>
      </c>
      <c r="O4962" s="48">
        <f t="shared" ca="1" si="553"/>
        <v>142500</v>
      </c>
    </row>
    <row r="4963" spans="1:15" x14ac:dyDescent="0.25">
      <c r="A4963">
        <v>4948</v>
      </c>
      <c r="B4963" s="84">
        <v>34836</v>
      </c>
      <c r="C4963" s="47">
        <v>28</v>
      </c>
      <c r="D4963" s="47">
        <v>28</v>
      </c>
      <c r="E4963" s="47">
        <v>27</v>
      </c>
      <c r="F4963" s="47">
        <v>28</v>
      </c>
      <c r="G4963" s="48">
        <v>16100</v>
      </c>
      <c r="H4963" s="47">
        <v>3.48</v>
      </c>
      <c r="I4963" s="51">
        <f t="shared" si="547"/>
        <v>0.12428571428571429</v>
      </c>
      <c r="J4963" s="51">
        <f t="shared" ca="1" si="548"/>
        <v>3.75</v>
      </c>
      <c r="K4963" s="47">
        <f t="shared" si="549"/>
        <v>3.48</v>
      </c>
      <c r="L4963" s="47">
        <f t="shared" si="550"/>
        <v>3.48</v>
      </c>
      <c r="M4963" s="47">
        <f t="shared" si="551"/>
        <v>3.36</v>
      </c>
      <c r="N4963" s="47">
        <f t="shared" si="552"/>
        <v>3.48</v>
      </c>
      <c r="O4963" s="48">
        <f t="shared" ca="1" si="553"/>
        <v>60375</v>
      </c>
    </row>
    <row r="4964" spans="1:15" x14ac:dyDescent="0.25">
      <c r="A4964">
        <v>4949</v>
      </c>
      <c r="B4964" s="84">
        <v>34835</v>
      </c>
      <c r="C4964" s="47">
        <v>26.5</v>
      </c>
      <c r="D4964" s="47">
        <v>28</v>
      </c>
      <c r="E4964" s="47">
        <v>26.5</v>
      </c>
      <c r="F4964" s="47">
        <v>27.63</v>
      </c>
      <c r="G4964" s="48">
        <v>288800</v>
      </c>
      <c r="H4964" s="47">
        <v>3.43</v>
      </c>
      <c r="I4964" s="51">
        <f t="shared" si="547"/>
        <v>0.12414042707202318</v>
      </c>
      <c r="J4964" s="51">
        <f t="shared" ca="1" si="548"/>
        <v>3.75</v>
      </c>
      <c r="K4964" s="47">
        <f t="shared" si="549"/>
        <v>3.29</v>
      </c>
      <c r="L4964" s="47">
        <f t="shared" si="550"/>
        <v>3.48</v>
      </c>
      <c r="M4964" s="47">
        <f t="shared" si="551"/>
        <v>3.29</v>
      </c>
      <c r="N4964" s="47">
        <f t="shared" si="552"/>
        <v>3.43</v>
      </c>
      <c r="O4964" s="48">
        <f t="shared" ca="1" si="553"/>
        <v>1083000</v>
      </c>
    </row>
    <row r="4965" spans="1:15" x14ac:dyDescent="0.25">
      <c r="A4965">
        <v>4950</v>
      </c>
      <c r="B4965" s="84">
        <v>34834</v>
      </c>
      <c r="C4965" s="47">
        <v>26.5</v>
      </c>
      <c r="D4965" s="47">
        <v>26.5</v>
      </c>
      <c r="E4965" s="47">
        <v>26</v>
      </c>
      <c r="F4965" s="47">
        <v>26.5</v>
      </c>
      <c r="G4965" s="48">
        <v>17700</v>
      </c>
      <c r="H4965" s="47">
        <v>3.29</v>
      </c>
      <c r="I4965" s="51">
        <f t="shared" si="547"/>
        <v>0.12415094339622641</v>
      </c>
      <c r="J4965" s="51">
        <f t="shared" ca="1" si="548"/>
        <v>3.75</v>
      </c>
      <c r="K4965" s="47">
        <f t="shared" si="549"/>
        <v>3.29</v>
      </c>
      <c r="L4965" s="47">
        <f t="shared" si="550"/>
        <v>3.29</v>
      </c>
      <c r="M4965" s="47">
        <f t="shared" si="551"/>
        <v>3.23</v>
      </c>
      <c r="N4965" s="47">
        <f t="shared" si="552"/>
        <v>3.29</v>
      </c>
      <c r="O4965" s="48">
        <f t="shared" ca="1" si="553"/>
        <v>66375</v>
      </c>
    </row>
    <row r="4966" spans="1:15" x14ac:dyDescent="0.25">
      <c r="A4966">
        <v>4951</v>
      </c>
      <c r="B4966" s="84">
        <v>34831</v>
      </c>
      <c r="C4966" s="47">
        <v>25.75</v>
      </c>
      <c r="D4966" s="47">
        <v>26.5</v>
      </c>
      <c r="E4966" s="47">
        <v>25.75</v>
      </c>
      <c r="F4966" s="47">
        <v>26.5</v>
      </c>
      <c r="G4966" s="48">
        <v>365700</v>
      </c>
      <c r="H4966" s="47">
        <v>3.29</v>
      </c>
      <c r="I4966" s="51">
        <f t="shared" si="547"/>
        <v>0.12415094339622641</v>
      </c>
      <c r="J4966" s="51">
        <f t="shared" ca="1" si="548"/>
        <v>3.75</v>
      </c>
      <c r="K4966" s="47">
        <f t="shared" si="549"/>
        <v>3.2</v>
      </c>
      <c r="L4966" s="47">
        <f t="shared" si="550"/>
        <v>3.29</v>
      </c>
      <c r="M4966" s="47">
        <f t="shared" si="551"/>
        <v>3.2</v>
      </c>
      <c r="N4966" s="47">
        <f t="shared" si="552"/>
        <v>3.29</v>
      </c>
      <c r="O4966" s="48">
        <f t="shared" ca="1" si="553"/>
        <v>1371375</v>
      </c>
    </row>
    <row r="4967" spans="1:15" x14ac:dyDescent="0.25">
      <c r="A4967">
        <v>4952</v>
      </c>
      <c r="B4967" s="84">
        <v>34830</v>
      </c>
      <c r="C4967" s="47">
        <v>25.75</v>
      </c>
      <c r="D4967" s="47">
        <v>26.5</v>
      </c>
      <c r="E4967" s="47">
        <v>25.75</v>
      </c>
      <c r="F4967" s="47">
        <v>26</v>
      </c>
      <c r="G4967" s="48">
        <v>65200</v>
      </c>
      <c r="H4967" s="47">
        <v>3.23</v>
      </c>
      <c r="I4967" s="51">
        <f t="shared" si="547"/>
        <v>0.12423076923076923</v>
      </c>
      <c r="J4967" s="51">
        <f t="shared" ca="1" si="548"/>
        <v>3.75</v>
      </c>
      <c r="K4967" s="47">
        <f t="shared" si="549"/>
        <v>3.2</v>
      </c>
      <c r="L4967" s="47">
        <f t="shared" si="550"/>
        <v>3.29</v>
      </c>
      <c r="M4967" s="47">
        <f t="shared" si="551"/>
        <v>3.2</v>
      </c>
      <c r="N4967" s="47">
        <f t="shared" si="552"/>
        <v>3.23</v>
      </c>
      <c r="O4967" s="48">
        <f t="shared" ca="1" si="553"/>
        <v>244500</v>
      </c>
    </row>
    <row r="4968" spans="1:15" x14ac:dyDescent="0.25">
      <c r="A4968">
        <v>4953</v>
      </c>
      <c r="B4968" s="84">
        <v>34829</v>
      </c>
      <c r="C4968" s="47">
        <v>26.5</v>
      </c>
      <c r="D4968" s="47">
        <v>26.5</v>
      </c>
      <c r="E4968" s="47">
        <v>25.87</v>
      </c>
      <c r="F4968" s="47">
        <v>25.87</v>
      </c>
      <c r="G4968" s="48">
        <v>32900</v>
      </c>
      <c r="H4968" s="47">
        <v>3.21</v>
      </c>
      <c r="I4968" s="51">
        <f t="shared" si="547"/>
        <v>0.12408194820255121</v>
      </c>
      <c r="J4968" s="51">
        <f t="shared" ca="1" si="548"/>
        <v>3.75</v>
      </c>
      <c r="K4968" s="47">
        <f t="shared" si="549"/>
        <v>3.29</v>
      </c>
      <c r="L4968" s="47">
        <f t="shared" si="550"/>
        <v>3.29</v>
      </c>
      <c r="M4968" s="47">
        <f t="shared" si="551"/>
        <v>3.21</v>
      </c>
      <c r="N4968" s="47">
        <f t="shared" si="552"/>
        <v>3.21</v>
      </c>
      <c r="O4968" s="48">
        <f t="shared" ca="1" si="553"/>
        <v>123375</v>
      </c>
    </row>
    <row r="4969" spans="1:15" x14ac:dyDescent="0.25">
      <c r="A4969">
        <v>4954</v>
      </c>
      <c r="B4969" s="84">
        <v>34828</v>
      </c>
      <c r="C4969" s="47">
        <v>26.5</v>
      </c>
      <c r="D4969" s="47">
        <v>26.5</v>
      </c>
      <c r="E4969" s="47">
        <v>25.75</v>
      </c>
      <c r="F4969" s="47">
        <v>25.75</v>
      </c>
      <c r="G4969" s="48">
        <v>19200</v>
      </c>
      <c r="H4969" s="47">
        <v>3.2</v>
      </c>
      <c r="I4969" s="51">
        <f t="shared" si="547"/>
        <v>0.12427184466019418</v>
      </c>
      <c r="J4969" s="51">
        <f t="shared" ca="1" si="548"/>
        <v>3.75</v>
      </c>
      <c r="K4969" s="47">
        <f t="shared" si="549"/>
        <v>3.29</v>
      </c>
      <c r="L4969" s="47">
        <f t="shared" si="550"/>
        <v>3.29</v>
      </c>
      <c r="M4969" s="47">
        <f t="shared" si="551"/>
        <v>3.2</v>
      </c>
      <c r="N4969" s="47">
        <f t="shared" si="552"/>
        <v>3.2</v>
      </c>
      <c r="O4969" s="48">
        <f t="shared" ca="1" si="553"/>
        <v>72000</v>
      </c>
    </row>
    <row r="4970" spans="1:15" x14ac:dyDescent="0.25">
      <c r="A4970">
        <v>4955</v>
      </c>
      <c r="B4970" s="84">
        <v>34827</v>
      </c>
      <c r="C4970" s="47">
        <v>26.5</v>
      </c>
      <c r="D4970" s="47">
        <v>26.5</v>
      </c>
      <c r="E4970" s="47">
        <v>25.75</v>
      </c>
      <c r="F4970" s="47">
        <v>26.5</v>
      </c>
      <c r="G4970" s="48">
        <v>28500</v>
      </c>
      <c r="H4970" s="47">
        <v>3.29</v>
      </c>
      <c r="I4970" s="51">
        <f t="shared" si="547"/>
        <v>0.12415094339622641</v>
      </c>
      <c r="J4970" s="51">
        <f t="shared" ca="1" si="548"/>
        <v>3.75</v>
      </c>
      <c r="K4970" s="47">
        <f t="shared" si="549"/>
        <v>3.29</v>
      </c>
      <c r="L4970" s="47">
        <f t="shared" si="550"/>
        <v>3.29</v>
      </c>
      <c r="M4970" s="47">
        <f t="shared" si="551"/>
        <v>3.2</v>
      </c>
      <c r="N4970" s="47">
        <f t="shared" si="552"/>
        <v>3.29</v>
      </c>
      <c r="O4970" s="48">
        <f t="shared" ca="1" si="553"/>
        <v>106875</v>
      </c>
    </row>
    <row r="4971" spans="1:15" x14ac:dyDescent="0.25">
      <c r="A4971">
        <v>4956</v>
      </c>
      <c r="B4971" s="84">
        <v>34824</v>
      </c>
      <c r="C4971" s="47">
        <v>26.5</v>
      </c>
      <c r="D4971" s="47">
        <v>26.5</v>
      </c>
      <c r="E4971" s="47">
        <v>25.75</v>
      </c>
      <c r="F4971" s="47">
        <v>26.5</v>
      </c>
      <c r="G4971" s="48">
        <v>72900</v>
      </c>
      <c r="H4971" s="47">
        <v>3.29</v>
      </c>
      <c r="I4971" s="51">
        <f t="shared" si="547"/>
        <v>0.12415094339622641</v>
      </c>
      <c r="J4971" s="51">
        <f t="shared" ca="1" si="548"/>
        <v>3.75</v>
      </c>
      <c r="K4971" s="47">
        <f t="shared" si="549"/>
        <v>3.29</v>
      </c>
      <c r="L4971" s="47">
        <f t="shared" si="550"/>
        <v>3.29</v>
      </c>
      <c r="M4971" s="47">
        <f t="shared" si="551"/>
        <v>3.2</v>
      </c>
      <c r="N4971" s="47">
        <f t="shared" si="552"/>
        <v>3.29</v>
      </c>
      <c r="O4971" s="48">
        <f t="shared" ca="1" si="553"/>
        <v>273375</v>
      </c>
    </row>
    <row r="4972" spans="1:15" x14ac:dyDescent="0.25">
      <c r="A4972">
        <v>4957</v>
      </c>
      <c r="B4972" s="84">
        <v>34823</v>
      </c>
      <c r="C4972" s="47">
        <v>25.75</v>
      </c>
      <c r="D4972" s="47">
        <v>26.5</v>
      </c>
      <c r="E4972" s="47">
        <v>25.75</v>
      </c>
      <c r="F4972" s="47">
        <v>26.25</v>
      </c>
      <c r="G4972" s="48">
        <v>574800</v>
      </c>
      <c r="H4972" s="47">
        <v>3.26</v>
      </c>
      <c r="I4972" s="51">
        <f t="shared" si="547"/>
        <v>0.12419047619047618</v>
      </c>
      <c r="J4972" s="51">
        <f t="shared" ca="1" si="548"/>
        <v>3.75</v>
      </c>
      <c r="K4972" s="47">
        <f t="shared" si="549"/>
        <v>3.2</v>
      </c>
      <c r="L4972" s="47">
        <f t="shared" si="550"/>
        <v>3.29</v>
      </c>
      <c r="M4972" s="47">
        <f t="shared" si="551"/>
        <v>3.2</v>
      </c>
      <c r="N4972" s="47">
        <f t="shared" si="552"/>
        <v>3.26</v>
      </c>
      <c r="O4972" s="48">
        <f t="shared" ca="1" si="553"/>
        <v>2155500</v>
      </c>
    </row>
    <row r="4973" spans="1:15" x14ac:dyDescent="0.25">
      <c r="A4973">
        <v>4958</v>
      </c>
      <c r="B4973" s="84">
        <v>34822</v>
      </c>
      <c r="C4973" s="47">
        <v>26</v>
      </c>
      <c r="D4973" s="47">
        <v>26.5</v>
      </c>
      <c r="E4973" s="47">
        <v>26</v>
      </c>
      <c r="F4973" s="47">
        <v>26.5</v>
      </c>
      <c r="G4973" s="48">
        <v>675200</v>
      </c>
      <c r="H4973" s="47">
        <v>3.29</v>
      </c>
      <c r="I4973" s="51">
        <f t="shared" si="547"/>
        <v>0.12415094339622641</v>
      </c>
      <c r="J4973" s="51">
        <f t="shared" ca="1" si="548"/>
        <v>3.75</v>
      </c>
      <c r="K4973" s="47">
        <f t="shared" si="549"/>
        <v>3.23</v>
      </c>
      <c r="L4973" s="47">
        <f t="shared" si="550"/>
        <v>3.29</v>
      </c>
      <c r="M4973" s="47">
        <f t="shared" si="551"/>
        <v>3.23</v>
      </c>
      <c r="N4973" s="47">
        <f t="shared" si="552"/>
        <v>3.29</v>
      </c>
      <c r="O4973" s="48">
        <f t="shared" ca="1" si="553"/>
        <v>2532000</v>
      </c>
    </row>
    <row r="4974" spans="1:15" x14ac:dyDescent="0.25">
      <c r="A4974">
        <v>4959</v>
      </c>
      <c r="B4974" s="84">
        <v>34821</v>
      </c>
      <c r="C4974" s="47">
        <v>26</v>
      </c>
      <c r="D4974" s="47">
        <v>26.13</v>
      </c>
      <c r="E4974" s="47">
        <v>26</v>
      </c>
      <c r="F4974" s="47">
        <v>26.13</v>
      </c>
      <c r="G4974" s="48">
        <v>102900</v>
      </c>
      <c r="H4974" s="47">
        <v>3.25</v>
      </c>
      <c r="I4974" s="51">
        <f t="shared" si="547"/>
        <v>0.12437810945273632</v>
      </c>
      <c r="J4974" s="51">
        <f t="shared" ca="1" si="548"/>
        <v>3.75</v>
      </c>
      <c r="K4974" s="47">
        <f t="shared" si="549"/>
        <v>3.23</v>
      </c>
      <c r="L4974" s="47">
        <f t="shared" si="550"/>
        <v>3.25</v>
      </c>
      <c r="M4974" s="47">
        <f t="shared" si="551"/>
        <v>3.23</v>
      </c>
      <c r="N4974" s="47">
        <f t="shared" si="552"/>
        <v>3.25</v>
      </c>
      <c r="O4974" s="48">
        <f t="shared" ca="1" si="553"/>
        <v>385875</v>
      </c>
    </row>
    <row r="4975" spans="1:15" x14ac:dyDescent="0.25">
      <c r="A4975">
        <v>4960</v>
      </c>
      <c r="B4975" s="84">
        <v>34820</v>
      </c>
      <c r="C4975" s="47">
        <v>26.5</v>
      </c>
      <c r="D4975" s="47">
        <v>26.5</v>
      </c>
      <c r="E4975" s="47">
        <v>25.75</v>
      </c>
      <c r="F4975" s="47">
        <v>25.75</v>
      </c>
      <c r="G4975" s="48">
        <v>35600</v>
      </c>
      <c r="H4975" s="47">
        <v>3.2</v>
      </c>
      <c r="I4975" s="51">
        <f t="shared" si="547"/>
        <v>0.12427184466019418</v>
      </c>
      <c r="J4975" s="51">
        <f t="shared" ca="1" si="548"/>
        <v>3.75</v>
      </c>
      <c r="K4975" s="47">
        <f t="shared" si="549"/>
        <v>3.29</v>
      </c>
      <c r="L4975" s="47">
        <f t="shared" si="550"/>
        <v>3.29</v>
      </c>
      <c r="M4975" s="47">
        <f t="shared" si="551"/>
        <v>3.2</v>
      </c>
      <c r="N4975" s="47">
        <f t="shared" si="552"/>
        <v>3.2</v>
      </c>
      <c r="O4975" s="48">
        <f t="shared" ca="1" si="553"/>
        <v>133500</v>
      </c>
    </row>
    <row r="4976" spans="1:15" x14ac:dyDescent="0.25">
      <c r="A4976">
        <v>4961</v>
      </c>
      <c r="B4976" s="84">
        <v>34817</v>
      </c>
      <c r="C4976" s="47">
        <v>26.25</v>
      </c>
      <c r="D4976" s="47">
        <v>26.25</v>
      </c>
      <c r="E4976" s="47">
        <v>25.87</v>
      </c>
      <c r="F4976" s="47">
        <v>26</v>
      </c>
      <c r="G4976" s="48">
        <v>236800</v>
      </c>
      <c r="H4976" s="47">
        <v>3.23</v>
      </c>
      <c r="I4976" s="51">
        <f t="shared" si="547"/>
        <v>0.12423076923076923</v>
      </c>
      <c r="J4976" s="51">
        <f t="shared" ca="1" si="548"/>
        <v>3.75</v>
      </c>
      <c r="K4976" s="47">
        <f t="shared" si="549"/>
        <v>3.26</v>
      </c>
      <c r="L4976" s="47">
        <f t="shared" si="550"/>
        <v>3.26</v>
      </c>
      <c r="M4976" s="47">
        <f t="shared" si="551"/>
        <v>3.21</v>
      </c>
      <c r="N4976" s="47">
        <f t="shared" si="552"/>
        <v>3.23</v>
      </c>
      <c r="O4976" s="48">
        <f t="shared" ca="1" si="553"/>
        <v>888000</v>
      </c>
    </row>
    <row r="4977" spans="1:15" x14ac:dyDescent="0.25">
      <c r="A4977">
        <v>4962</v>
      </c>
      <c r="B4977" s="84">
        <v>34816</v>
      </c>
      <c r="C4977" s="47">
        <v>26.5</v>
      </c>
      <c r="D4977" s="47">
        <v>26.5</v>
      </c>
      <c r="E4977" s="47">
        <v>25.75</v>
      </c>
      <c r="F4977" s="47">
        <v>25.75</v>
      </c>
      <c r="G4977" s="48">
        <v>7200</v>
      </c>
      <c r="H4977" s="47">
        <v>3.2</v>
      </c>
      <c r="I4977" s="51">
        <f t="shared" si="547"/>
        <v>0.12427184466019418</v>
      </c>
      <c r="J4977" s="51">
        <f t="shared" ca="1" si="548"/>
        <v>3.75</v>
      </c>
      <c r="K4977" s="47">
        <f t="shared" si="549"/>
        <v>3.29</v>
      </c>
      <c r="L4977" s="47">
        <f t="shared" si="550"/>
        <v>3.29</v>
      </c>
      <c r="M4977" s="47">
        <f t="shared" si="551"/>
        <v>3.2</v>
      </c>
      <c r="N4977" s="47">
        <f t="shared" si="552"/>
        <v>3.2</v>
      </c>
      <c r="O4977" s="48">
        <f t="shared" ca="1" si="553"/>
        <v>27000</v>
      </c>
    </row>
    <row r="4978" spans="1:15" x14ac:dyDescent="0.25">
      <c r="A4978">
        <v>4963</v>
      </c>
      <c r="B4978" s="84">
        <v>34815</v>
      </c>
      <c r="C4978" s="47">
        <v>26.5</v>
      </c>
      <c r="D4978" s="47">
        <v>26.5</v>
      </c>
      <c r="E4978" s="47">
        <v>26.5</v>
      </c>
      <c r="F4978" s="47">
        <v>26.5</v>
      </c>
      <c r="G4978" s="48">
        <v>100</v>
      </c>
      <c r="H4978" s="47">
        <v>3.29</v>
      </c>
      <c r="I4978" s="51">
        <f t="shared" si="547"/>
        <v>0.12415094339622641</v>
      </c>
      <c r="J4978" s="51">
        <f t="shared" ca="1" si="548"/>
        <v>3.75</v>
      </c>
      <c r="K4978" s="47">
        <f t="shared" si="549"/>
        <v>3.29</v>
      </c>
      <c r="L4978" s="47">
        <f t="shared" si="550"/>
        <v>3.29</v>
      </c>
      <c r="M4978" s="47">
        <f t="shared" si="551"/>
        <v>3.29</v>
      </c>
      <c r="N4978" s="47">
        <f t="shared" si="552"/>
        <v>3.29</v>
      </c>
      <c r="O4978" s="48">
        <f t="shared" ca="1" si="553"/>
        <v>375</v>
      </c>
    </row>
    <row r="4979" spans="1:15" x14ac:dyDescent="0.25">
      <c r="A4979">
        <v>4964</v>
      </c>
      <c r="B4979" s="84">
        <v>34814</v>
      </c>
      <c r="C4979" s="47">
        <v>26.25</v>
      </c>
      <c r="D4979" s="47">
        <v>26.5</v>
      </c>
      <c r="E4979" s="47">
        <v>25.75</v>
      </c>
      <c r="F4979" s="47">
        <v>25.75</v>
      </c>
      <c r="G4979" s="48">
        <v>822900</v>
      </c>
      <c r="H4979" s="47">
        <v>3.2</v>
      </c>
      <c r="I4979" s="51">
        <f t="shared" si="547"/>
        <v>0.12427184466019418</v>
      </c>
      <c r="J4979" s="51">
        <f t="shared" ca="1" si="548"/>
        <v>3.75</v>
      </c>
      <c r="K4979" s="47">
        <f t="shared" si="549"/>
        <v>3.26</v>
      </c>
      <c r="L4979" s="47">
        <f t="shared" si="550"/>
        <v>3.29</v>
      </c>
      <c r="M4979" s="47">
        <f t="shared" si="551"/>
        <v>3.2</v>
      </c>
      <c r="N4979" s="47">
        <f t="shared" si="552"/>
        <v>3.2</v>
      </c>
      <c r="O4979" s="48">
        <f t="shared" ca="1" si="553"/>
        <v>3085875</v>
      </c>
    </row>
    <row r="4980" spans="1:15" x14ac:dyDescent="0.25">
      <c r="A4980">
        <v>4965</v>
      </c>
      <c r="B4980" s="84">
        <v>34813</v>
      </c>
      <c r="C4980" s="47">
        <v>27</v>
      </c>
      <c r="D4980" s="47">
        <v>27</v>
      </c>
      <c r="E4980" s="47">
        <v>26.25</v>
      </c>
      <c r="F4980" s="47">
        <v>26.38</v>
      </c>
      <c r="G4980" s="48">
        <v>252100</v>
      </c>
      <c r="H4980" s="47">
        <v>3.28</v>
      </c>
      <c r="I4980" s="51">
        <f t="shared" si="547"/>
        <v>0.12433661865049279</v>
      </c>
      <c r="J4980" s="51">
        <f t="shared" ca="1" si="548"/>
        <v>3.75</v>
      </c>
      <c r="K4980" s="47">
        <f t="shared" si="549"/>
        <v>3.36</v>
      </c>
      <c r="L4980" s="47">
        <f t="shared" si="550"/>
        <v>3.36</v>
      </c>
      <c r="M4980" s="47">
        <f t="shared" si="551"/>
        <v>3.26</v>
      </c>
      <c r="N4980" s="47">
        <f t="shared" si="552"/>
        <v>3.28</v>
      </c>
      <c r="O4980" s="48">
        <f t="shared" ca="1" si="553"/>
        <v>945375</v>
      </c>
    </row>
    <row r="4981" spans="1:15" x14ac:dyDescent="0.25">
      <c r="A4981">
        <v>4966</v>
      </c>
      <c r="B4981" s="84">
        <v>34810</v>
      </c>
      <c r="C4981" s="47">
        <v>26.5</v>
      </c>
      <c r="D4981" s="47">
        <v>27</v>
      </c>
      <c r="E4981" s="47">
        <v>25.75</v>
      </c>
      <c r="F4981" s="47">
        <v>26.88</v>
      </c>
      <c r="G4981" s="48">
        <v>637600</v>
      </c>
      <c r="H4981" s="47">
        <v>3.34</v>
      </c>
      <c r="I4981" s="51">
        <f t="shared" si="547"/>
        <v>0.12425595238095238</v>
      </c>
      <c r="J4981" s="51">
        <f t="shared" ca="1" si="548"/>
        <v>3.75</v>
      </c>
      <c r="K4981" s="47">
        <f t="shared" si="549"/>
        <v>3.29</v>
      </c>
      <c r="L4981" s="47">
        <f t="shared" si="550"/>
        <v>3.35</v>
      </c>
      <c r="M4981" s="47">
        <f t="shared" si="551"/>
        <v>3.2</v>
      </c>
      <c r="N4981" s="47">
        <f t="shared" si="552"/>
        <v>3.34</v>
      </c>
      <c r="O4981" s="48">
        <f t="shared" ca="1" si="553"/>
        <v>2391000</v>
      </c>
    </row>
    <row r="4982" spans="1:15" x14ac:dyDescent="0.25">
      <c r="A4982">
        <v>4967</v>
      </c>
      <c r="B4982" s="84">
        <v>34809</v>
      </c>
      <c r="C4982" s="47">
        <v>26.75</v>
      </c>
      <c r="D4982" s="47">
        <v>26.75</v>
      </c>
      <c r="E4982" s="47">
        <v>25.75</v>
      </c>
      <c r="F4982" s="47">
        <v>26.5</v>
      </c>
      <c r="G4982" s="48">
        <v>183300</v>
      </c>
      <c r="H4982" s="47">
        <v>3.29</v>
      </c>
      <c r="I4982" s="51">
        <f t="shared" si="547"/>
        <v>0.12415094339622641</v>
      </c>
      <c r="J4982" s="51">
        <f t="shared" ca="1" si="548"/>
        <v>3.75</v>
      </c>
      <c r="K4982" s="47">
        <f t="shared" si="549"/>
        <v>3.32</v>
      </c>
      <c r="L4982" s="47">
        <f t="shared" si="550"/>
        <v>3.32</v>
      </c>
      <c r="M4982" s="47">
        <f t="shared" si="551"/>
        <v>3.2</v>
      </c>
      <c r="N4982" s="47">
        <f t="shared" si="552"/>
        <v>3.29</v>
      </c>
      <c r="O4982" s="48">
        <f t="shared" ca="1" si="553"/>
        <v>687375</v>
      </c>
    </row>
    <row r="4983" spans="1:15" x14ac:dyDescent="0.25">
      <c r="A4983">
        <v>4968</v>
      </c>
      <c r="B4983" s="84">
        <v>34808</v>
      </c>
      <c r="C4983" s="47">
        <v>25.75</v>
      </c>
      <c r="D4983" s="47">
        <v>26.75</v>
      </c>
      <c r="E4983" s="47">
        <v>25.75</v>
      </c>
      <c r="F4983" s="47">
        <v>26</v>
      </c>
      <c r="G4983" s="48">
        <v>18800</v>
      </c>
      <c r="H4983" s="47">
        <v>3.23</v>
      </c>
      <c r="I4983" s="51">
        <f t="shared" si="547"/>
        <v>0.12423076923076923</v>
      </c>
      <c r="J4983" s="51">
        <f t="shared" ca="1" si="548"/>
        <v>3.75</v>
      </c>
      <c r="K4983" s="47">
        <f t="shared" si="549"/>
        <v>3.2</v>
      </c>
      <c r="L4983" s="47">
        <f t="shared" si="550"/>
        <v>3.32</v>
      </c>
      <c r="M4983" s="47">
        <f t="shared" si="551"/>
        <v>3.2</v>
      </c>
      <c r="N4983" s="47">
        <f t="shared" si="552"/>
        <v>3.23</v>
      </c>
      <c r="O4983" s="48">
        <f t="shared" ca="1" si="553"/>
        <v>70500</v>
      </c>
    </row>
    <row r="4984" spans="1:15" x14ac:dyDescent="0.25">
      <c r="A4984">
        <v>4969</v>
      </c>
      <c r="B4984" s="84">
        <v>34807</v>
      </c>
      <c r="C4984" s="47">
        <v>26.75</v>
      </c>
      <c r="D4984" s="47">
        <v>26.75</v>
      </c>
      <c r="E4984" s="47">
        <v>25.75</v>
      </c>
      <c r="F4984" s="47">
        <v>26</v>
      </c>
      <c r="G4984" s="48">
        <v>79300</v>
      </c>
      <c r="H4984" s="47">
        <v>3.23</v>
      </c>
      <c r="I4984" s="51">
        <f t="shared" si="547"/>
        <v>0.12423076923076923</v>
      </c>
      <c r="J4984" s="51">
        <f t="shared" ca="1" si="548"/>
        <v>3.75</v>
      </c>
      <c r="K4984" s="47">
        <f t="shared" si="549"/>
        <v>3.32</v>
      </c>
      <c r="L4984" s="47">
        <f t="shared" si="550"/>
        <v>3.32</v>
      </c>
      <c r="M4984" s="47">
        <f t="shared" si="551"/>
        <v>3.2</v>
      </c>
      <c r="N4984" s="47">
        <f t="shared" si="552"/>
        <v>3.23</v>
      </c>
      <c r="O4984" s="48">
        <f t="shared" ca="1" si="553"/>
        <v>297375</v>
      </c>
    </row>
    <row r="4985" spans="1:15" x14ac:dyDescent="0.25">
      <c r="A4985">
        <v>4970</v>
      </c>
      <c r="B4985" s="84">
        <v>34806</v>
      </c>
      <c r="C4985" s="47">
        <v>26.75</v>
      </c>
      <c r="D4985" s="47">
        <v>26.75</v>
      </c>
      <c r="E4985" s="47">
        <v>26.5</v>
      </c>
      <c r="F4985" s="47">
        <v>26.5</v>
      </c>
      <c r="G4985" s="48">
        <v>4500</v>
      </c>
      <c r="H4985" s="47">
        <v>3.29</v>
      </c>
      <c r="I4985" s="51">
        <f t="shared" si="547"/>
        <v>0.12415094339622641</v>
      </c>
      <c r="J4985" s="51">
        <f t="shared" ca="1" si="548"/>
        <v>3.75</v>
      </c>
      <c r="K4985" s="47">
        <f t="shared" si="549"/>
        <v>3.32</v>
      </c>
      <c r="L4985" s="47">
        <f t="shared" si="550"/>
        <v>3.32</v>
      </c>
      <c r="M4985" s="47">
        <f t="shared" si="551"/>
        <v>3.29</v>
      </c>
      <c r="N4985" s="47">
        <f t="shared" si="552"/>
        <v>3.29</v>
      </c>
      <c r="O4985" s="48">
        <f t="shared" ca="1" si="553"/>
        <v>16875</v>
      </c>
    </row>
    <row r="4986" spans="1:15" x14ac:dyDescent="0.25">
      <c r="A4986">
        <v>4971</v>
      </c>
      <c r="B4986" s="84">
        <v>34802</v>
      </c>
      <c r="C4986" s="47">
        <v>26.75</v>
      </c>
      <c r="D4986" s="47">
        <v>26.75</v>
      </c>
      <c r="E4986" s="47">
        <v>26.25</v>
      </c>
      <c r="F4986" s="47">
        <v>26.5</v>
      </c>
      <c r="G4986" s="48">
        <v>1453200</v>
      </c>
      <c r="H4986" s="47">
        <v>3.29</v>
      </c>
      <c r="I4986" s="51">
        <f t="shared" si="547"/>
        <v>0.12415094339622641</v>
      </c>
      <c r="J4986" s="51">
        <f t="shared" ca="1" si="548"/>
        <v>3.75</v>
      </c>
      <c r="K4986" s="47">
        <f t="shared" si="549"/>
        <v>3.32</v>
      </c>
      <c r="L4986" s="47">
        <f t="shared" si="550"/>
        <v>3.32</v>
      </c>
      <c r="M4986" s="47">
        <f t="shared" si="551"/>
        <v>3.26</v>
      </c>
      <c r="N4986" s="47">
        <f t="shared" si="552"/>
        <v>3.29</v>
      </c>
      <c r="O4986" s="48">
        <f t="shared" ca="1" si="553"/>
        <v>5449500</v>
      </c>
    </row>
    <row r="4987" spans="1:15" x14ac:dyDescent="0.25">
      <c r="A4987">
        <v>4972</v>
      </c>
      <c r="B4987" s="84">
        <v>34801</v>
      </c>
      <c r="C4987" s="47">
        <v>27.75</v>
      </c>
      <c r="D4987" s="47">
        <v>27.75</v>
      </c>
      <c r="E4987" s="47">
        <v>26.75</v>
      </c>
      <c r="F4987" s="47">
        <v>26.75</v>
      </c>
      <c r="G4987" s="48">
        <v>19700</v>
      </c>
      <c r="H4987" s="47">
        <v>3.32</v>
      </c>
      <c r="I4987" s="51">
        <f t="shared" si="547"/>
        <v>0.12411214953271027</v>
      </c>
      <c r="J4987" s="51">
        <f t="shared" ca="1" si="548"/>
        <v>3.75</v>
      </c>
      <c r="K4987" s="47">
        <f t="shared" si="549"/>
        <v>3.44</v>
      </c>
      <c r="L4987" s="47">
        <f t="shared" si="550"/>
        <v>3.44</v>
      </c>
      <c r="M4987" s="47">
        <f t="shared" si="551"/>
        <v>3.32</v>
      </c>
      <c r="N4987" s="47">
        <f t="shared" si="552"/>
        <v>3.32</v>
      </c>
      <c r="O4987" s="48">
        <f t="shared" ca="1" si="553"/>
        <v>73875</v>
      </c>
    </row>
    <row r="4988" spans="1:15" x14ac:dyDescent="0.25">
      <c r="A4988">
        <v>4973</v>
      </c>
      <c r="B4988" s="84">
        <v>34800</v>
      </c>
      <c r="C4988" s="47">
        <v>27.75</v>
      </c>
      <c r="D4988" s="47">
        <v>27.75</v>
      </c>
      <c r="E4988" s="47">
        <v>26.75</v>
      </c>
      <c r="F4988" s="47">
        <v>27.75</v>
      </c>
      <c r="G4988" s="48">
        <v>6800</v>
      </c>
      <c r="H4988" s="47">
        <v>3.45</v>
      </c>
      <c r="I4988" s="51">
        <f t="shared" si="547"/>
        <v>0.12432432432432433</v>
      </c>
      <c r="J4988" s="51">
        <f t="shared" ca="1" si="548"/>
        <v>3.75</v>
      </c>
      <c r="K4988" s="47">
        <f t="shared" si="549"/>
        <v>3.45</v>
      </c>
      <c r="L4988" s="47">
        <f t="shared" si="550"/>
        <v>3.45</v>
      </c>
      <c r="M4988" s="47">
        <f t="shared" si="551"/>
        <v>3.33</v>
      </c>
      <c r="N4988" s="47">
        <f t="shared" si="552"/>
        <v>3.45</v>
      </c>
      <c r="O4988" s="48">
        <f t="shared" ca="1" si="553"/>
        <v>25500</v>
      </c>
    </row>
    <row r="4989" spans="1:15" x14ac:dyDescent="0.25">
      <c r="A4989">
        <v>4974</v>
      </c>
      <c r="B4989" s="84">
        <v>34799</v>
      </c>
      <c r="C4989" s="47">
        <v>27.75</v>
      </c>
      <c r="D4989" s="47">
        <v>27.75</v>
      </c>
      <c r="E4989" s="47">
        <v>26.75</v>
      </c>
      <c r="F4989" s="47">
        <v>27</v>
      </c>
      <c r="G4989" s="48">
        <v>4500</v>
      </c>
      <c r="H4989" s="47">
        <v>3.35</v>
      </c>
      <c r="I4989" s="51">
        <f t="shared" si="547"/>
        <v>0.12407407407407407</v>
      </c>
      <c r="J4989" s="51">
        <f t="shared" ca="1" si="548"/>
        <v>3.75</v>
      </c>
      <c r="K4989" s="47">
        <f t="shared" si="549"/>
        <v>3.44</v>
      </c>
      <c r="L4989" s="47">
        <f t="shared" si="550"/>
        <v>3.44</v>
      </c>
      <c r="M4989" s="47">
        <f t="shared" si="551"/>
        <v>3.32</v>
      </c>
      <c r="N4989" s="47">
        <f t="shared" si="552"/>
        <v>3.35</v>
      </c>
      <c r="O4989" s="48">
        <f t="shared" ca="1" si="553"/>
        <v>16875</v>
      </c>
    </row>
    <row r="4990" spans="1:15" x14ac:dyDescent="0.25">
      <c r="A4990">
        <v>4975</v>
      </c>
      <c r="B4990" s="84">
        <v>34796</v>
      </c>
      <c r="C4990" s="47">
        <v>27.25</v>
      </c>
      <c r="D4990" s="47">
        <v>27.5</v>
      </c>
      <c r="E4990" s="47">
        <v>27.25</v>
      </c>
      <c r="F4990" s="47">
        <v>27.25</v>
      </c>
      <c r="G4990" s="48">
        <v>92400</v>
      </c>
      <c r="H4990" s="47">
        <v>3.39</v>
      </c>
      <c r="I4990" s="51">
        <f t="shared" si="547"/>
        <v>0.12440366972477064</v>
      </c>
      <c r="J4990" s="51">
        <f t="shared" ca="1" si="548"/>
        <v>3.75</v>
      </c>
      <c r="K4990" s="47">
        <f t="shared" si="549"/>
        <v>3.39</v>
      </c>
      <c r="L4990" s="47">
        <f t="shared" si="550"/>
        <v>3.42</v>
      </c>
      <c r="M4990" s="47">
        <f t="shared" si="551"/>
        <v>3.39</v>
      </c>
      <c r="N4990" s="47">
        <f t="shared" si="552"/>
        <v>3.39</v>
      </c>
      <c r="O4990" s="48">
        <f t="shared" ca="1" si="553"/>
        <v>346500</v>
      </c>
    </row>
    <row r="4991" spans="1:15" x14ac:dyDescent="0.25">
      <c r="A4991">
        <v>4976</v>
      </c>
      <c r="B4991" s="84">
        <v>34795</v>
      </c>
      <c r="C4991" s="47">
        <v>28</v>
      </c>
      <c r="D4991" s="47">
        <v>28.75</v>
      </c>
      <c r="E4991" s="47">
        <v>27.75</v>
      </c>
      <c r="F4991" s="47">
        <v>28.25</v>
      </c>
      <c r="G4991" s="48">
        <v>176500</v>
      </c>
      <c r="H4991" s="47">
        <v>3.51</v>
      </c>
      <c r="I4991" s="51">
        <f t="shared" si="547"/>
        <v>0.12424778761061946</v>
      </c>
      <c r="J4991" s="51">
        <f t="shared" ca="1" si="548"/>
        <v>3.75</v>
      </c>
      <c r="K4991" s="47">
        <f t="shared" si="549"/>
        <v>3.48</v>
      </c>
      <c r="L4991" s="47">
        <f t="shared" si="550"/>
        <v>3.57</v>
      </c>
      <c r="M4991" s="47">
        <f t="shared" si="551"/>
        <v>3.45</v>
      </c>
      <c r="N4991" s="47">
        <f t="shared" si="552"/>
        <v>3.51</v>
      </c>
      <c r="O4991" s="48">
        <f t="shared" ca="1" si="553"/>
        <v>661875</v>
      </c>
    </row>
    <row r="4992" spans="1:15" x14ac:dyDescent="0.25">
      <c r="A4992">
        <v>4977</v>
      </c>
      <c r="B4992" s="84">
        <v>34794</v>
      </c>
      <c r="C4992" s="47">
        <v>27.75</v>
      </c>
      <c r="D4992" s="47">
        <v>27.75</v>
      </c>
      <c r="E4992" s="47">
        <v>27.75</v>
      </c>
      <c r="F4992" s="47">
        <v>27.75</v>
      </c>
      <c r="G4992" s="48">
        <v>100</v>
      </c>
      <c r="H4992" s="47">
        <v>3.45</v>
      </c>
      <c r="I4992" s="51">
        <f t="shared" si="547"/>
        <v>0.12432432432432433</v>
      </c>
      <c r="J4992" s="51">
        <f t="shared" ca="1" si="548"/>
        <v>3.75</v>
      </c>
      <c r="K4992" s="47">
        <f t="shared" si="549"/>
        <v>3.45</v>
      </c>
      <c r="L4992" s="47">
        <f t="shared" si="550"/>
        <v>3.45</v>
      </c>
      <c r="M4992" s="47">
        <f t="shared" si="551"/>
        <v>3.45</v>
      </c>
      <c r="N4992" s="47">
        <f t="shared" si="552"/>
        <v>3.45</v>
      </c>
      <c r="O4992" s="48">
        <f t="shared" ca="1" si="553"/>
        <v>375</v>
      </c>
    </row>
    <row r="4993" spans="1:15" x14ac:dyDescent="0.25">
      <c r="A4993">
        <v>4978</v>
      </c>
      <c r="B4993" s="84">
        <v>34793</v>
      </c>
      <c r="C4993" s="47">
        <v>28.5</v>
      </c>
      <c r="D4993" s="47">
        <v>28.5</v>
      </c>
      <c r="E4993" s="47">
        <v>27.75</v>
      </c>
      <c r="F4993" s="47">
        <v>27.88</v>
      </c>
      <c r="G4993" s="48">
        <v>272000</v>
      </c>
      <c r="H4993" s="47">
        <v>3.46</v>
      </c>
      <c r="I4993" s="51">
        <f t="shared" si="547"/>
        <v>0.12410329985652797</v>
      </c>
      <c r="J4993" s="51">
        <f t="shared" ca="1" si="548"/>
        <v>3.75</v>
      </c>
      <c r="K4993" s="47">
        <f t="shared" si="549"/>
        <v>3.54</v>
      </c>
      <c r="L4993" s="47">
        <f t="shared" si="550"/>
        <v>3.54</v>
      </c>
      <c r="M4993" s="47">
        <f t="shared" si="551"/>
        <v>3.44</v>
      </c>
      <c r="N4993" s="47">
        <f t="shared" si="552"/>
        <v>3.46</v>
      </c>
      <c r="O4993" s="48">
        <f t="shared" ca="1" si="553"/>
        <v>1020000</v>
      </c>
    </row>
    <row r="4994" spans="1:15" x14ac:dyDescent="0.25">
      <c r="A4994">
        <v>4979</v>
      </c>
      <c r="B4994" s="84">
        <v>34792</v>
      </c>
      <c r="C4994" s="47">
        <v>27.88</v>
      </c>
      <c r="D4994" s="47">
        <v>28.75</v>
      </c>
      <c r="E4994" s="47">
        <v>27.75</v>
      </c>
      <c r="F4994" s="47">
        <v>28.5</v>
      </c>
      <c r="G4994" s="48">
        <v>50900</v>
      </c>
      <c r="H4994" s="47">
        <v>3.54</v>
      </c>
      <c r="I4994" s="51">
        <f t="shared" si="547"/>
        <v>0.12421052631578948</v>
      </c>
      <c r="J4994" s="51">
        <f t="shared" ca="1" si="548"/>
        <v>3.75</v>
      </c>
      <c r="K4994" s="47">
        <f t="shared" si="549"/>
        <v>3.46</v>
      </c>
      <c r="L4994" s="47">
        <f t="shared" si="550"/>
        <v>3.57</v>
      </c>
      <c r="M4994" s="47">
        <f t="shared" si="551"/>
        <v>3.45</v>
      </c>
      <c r="N4994" s="47">
        <f t="shared" si="552"/>
        <v>3.54</v>
      </c>
      <c r="O4994" s="48">
        <f t="shared" ca="1" si="553"/>
        <v>190875</v>
      </c>
    </row>
    <row r="4995" spans="1:15" x14ac:dyDescent="0.25">
      <c r="A4995">
        <v>4980</v>
      </c>
      <c r="B4995" s="84">
        <v>34789</v>
      </c>
      <c r="C4995" s="47">
        <v>28</v>
      </c>
      <c r="D4995" s="47">
        <v>28.25</v>
      </c>
      <c r="E4995" s="47">
        <v>27.75</v>
      </c>
      <c r="F4995" s="47">
        <v>27.75</v>
      </c>
      <c r="G4995" s="48">
        <v>30800</v>
      </c>
      <c r="H4995" s="47">
        <v>3.45</v>
      </c>
      <c r="I4995" s="51">
        <f t="shared" si="547"/>
        <v>0.12432432432432433</v>
      </c>
      <c r="J4995" s="51">
        <f t="shared" ca="1" si="548"/>
        <v>3.75</v>
      </c>
      <c r="K4995" s="47">
        <f t="shared" si="549"/>
        <v>3.48</v>
      </c>
      <c r="L4995" s="47">
        <f t="shared" si="550"/>
        <v>3.51</v>
      </c>
      <c r="M4995" s="47">
        <f t="shared" si="551"/>
        <v>3.45</v>
      </c>
      <c r="N4995" s="47">
        <f t="shared" si="552"/>
        <v>3.45</v>
      </c>
      <c r="O4995" s="48">
        <f t="shared" ca="1" si="553"/>
        <v>115500</v>
      </c>
    </row>
    <row r="4996" spans="1:15" x14ac:dyDescent="0.25">
      <c r="A4996">
        <v>4981</v>
      </c>
      <c r="B4996" s="84">
        <v>34788</v>
      </c>
      <c r="C4996" s="47">
        <v>27.75</v>
      </c>
      <c r="D4996" s="47">
        <v>28.25</v>
      </c>
      <c r="E4996" s="47">
        <v>27.75</v>
      </c>
      <c r="F4996" s="47">
        <v>28.25</v>
      </c>
      <c r="G4996" s="48">
        <v>213700</v>
      </c>
      <c r="H4996" s="47">
        <v>3.51</v>
      </c>
      <c r="I4996" s="51">
        <f t="shared" si="547"/>
        <v>0.12424778761061946</v>
      </c>
      <c r="J4996" s="51">
        <f t="shared" ca="1" si="548"/>
        <v>3.75</v>
      </c>
      <c r="K4996" s="47">
        <f t="shared" si="549"/>
        <v>3.45</v>
      </c>
      <c r="L4996" s="47">
        <f t="shared" si="550"/>
        <v>3.51</v>
      </c>
      <c r="M4996" s="47">
        <f t="shared" si="551"/>
        <v>3.45</v>
      </c>
      <c r="N4996" s="47">
        <f t="shared" si="552"/>
        <v>3.51</v>
      </c>
      <c r="O4996" s="48">
        <f t="shared" ca="1" si="553"/>
        <v>801375</v>
      </c>
    </row>
    <row r="4997" spans="1:15" x14ac:dyDescent="0.25">
      <c r="A4997">
        <v>4982</v>
      </c>
      <c r="B4997" s="84">
        <v>34787</v>
      </c>
      <c r="C4997" s="47">
        <v>28.75</v>
      </c>
      <c r="D4997" s="47">
        <v>28.75</v>
      </c>
      <c r="E4997" s="47">
        <v>28.75</v>
      </c>
      <c r="F4997" s="47">
        <v>28.75</v>
      </c>
      <c r="G4997" s="48">
        <v>3600</v>
      </c>
      <c r="H4997" s="47">
        <v>3.57</v>
      </c>
      <c r="I4997" s="51">
        <f t="shared" si="547"/>
        <v>0.12417391304347826</v>
      </c>
      <c r="J4997" s="51">
        <f t="shared" ca="1" si="548"/>
        <v>3.75</v>
      </c>
      <c r="K4997" s="47">
        <f t="shared" si="549"/>
        <v>3.57</v>
      </c>
      <c r="L4997" s="47">
        <f t="shared" si="550"/>
        <v>3.57</v>
      </c>
      <c r="M4997" s="47">
        <f t="shared" si="551"/>
        <v>3.57</v>
      </c>
      <c r="N4997" s="47">
        <f t="shared" si="552"/>
        <v>3.57</v>
      </c>
      <c r="O4997" s="48">
        <f t="shared" ca="1" si="553"/>
        <v>13500</v>
      </c>
    </row>
    <row r="4998" spans="1:15" x14ac:dyDescent="0.25">
      <c r="A4998">
        <v>4983</v>
      </c>
      <c r="B4998" s="84">
        <v>34786</v>
      </c>
      <c r="C4998" s="47">
        <v>28.75</v>
      </c>
      <c r="D4998" s="47">
        <v>28.75</v>
      </c>
      <c r="E4998" s="47">
        <v>28</v>
      </c>
      <c r="F4998" s="47">
        <v>28.75</v>
      </c>
      <c r="G4998" s="48">
        <v>236800</v>
      </c>
      <c r="H4998" s="47">
        <v>3.57</v>
      </c>
      <c r="I4998" s="51">
        <f t="shared" si="547"/>
        <v>0.12417391304347826</v>
      </c>
      <c r="J4998" s="51">
        <f t="shared" ca="1" si="548"/>
        <v>3.75</v>
      </c>
      <c r="K4998" s="47">
        <f t="shared" si="549"/>
        <v>3.57</v>
      </c>
      <c r="L4998" s="47">
        <f t="shared" si="550"/>
        <v>3.57</v>
      </c>
      <c r="M4998" s="47">
        <f t="shared" si="551"/>
        <v>3.48</v>
      </c>
      <c r="N4998" s="47">
        <f t="shared" si="552"/>
        <v>3.57</v>
      </c>
      <c r="O4998" s="48">
        <f t="shared" ca="1" si="553"/>
        <v>888000</v>
      </c>
    </row>
    <row r="4999" spans="1:15" x14ac:dyDescent="0.25">
      <c r="A4999">
        <v>4984</v>
      </c>
      <c r="B4999" s="84">
        <v>34785</v>
      </c>
      <c r="C4999" s="47">
        <v>27.75</v>
      </c>
      <c r="D4999" s="47">
        <v>28.75</v>
      </c>
      <c r="E4999" s="47">
        <v>27.75</v>
      </c>
      <c r="F4999" s="47">
        <v>28.75</v>
      </c>
      <c r="G4999" s="48">
        <v>247300</v>
      </c>
      <c r="H4999" s="47">
        <v>3.57</v>
      </c>
      <c r="I4999" s="51">
        <f t="shared" si="547"/>
        <v>0.12417391304347826</v>
      </c>
      <c r="J4999" s="51">
        <f t="shared" ca="1" si="548"/>
        <v>3.75</v>
      </c>
      <c r="K4999" s="47">
        <f t="shared" si="549"/>
        <v>3.45</v>
      </c>
      <c r="L4999" s="47">
        <f t="shared" si="550"/>
        <v>3.57</v>
      </c>
      <c r="M4999" s="47">
        <f t="shared" si="551"/>
        <v>3.45</v>
      </c>
      <c r="N4999" s="47">
        <f t="shared" si="552"/>
        <v>3.57</v>
      </c>
      <c r="O4999" s="48">
        <f t="shared" ca="1" si="553"/>
        <v>927375</v>
      </c>
    </row>
    <row r="5000" spans="1:15" x14ac:dyDescent="0.25">
      <c r="A5000">
        <v>4985</v>
      </c>
      <c r="B5000" s="84">
        <v>34782</v>
      </c>
      <c r="C5000" s="47">
        <v>27.75</v>
      </c>
      <c r="D5000" s="47">
        <v>27.75</v>
      </c>
      <c r="E5000" s="47">
        <v>27.75</v>
      </c>
      <c r="F5000" s="47">
        <v>27.75</v>
      </c>
      <c r="G5000" s="48">
        <v>800</v>
      </c>
      <c r="H5000" s="47">
        <v>3.45</v>
      </c>
      <c r="I5000" s="51">
        <f t="shared" si="547"/>
        <v>0.12432432432432433</v>
      </c>
      <c r="J5000" s="51">
        <f t="shared" ca="1" si="548"/>
        <v>3.75</v>
      </c>
      <c r="K5000" s="47">
        <f t="shared" si="549"/>
        <v>3.45</v>
      </c>
      <c r="L5000" s="47">
        <f t="shared" si="550"/>
        <v>3.45</v>
      </c>
      <c r="M5000" s="47">
        <f t="shared" si="551"/>
        <v>3.45</v>
      </c>
      <c r="N5000" s="47">
        <f t="shared" si="552"/>
        <v>3.45</v>
      </c>
      <c r="O5000" s="48">
        <f t="shared" ca="1" si="553"/>
        <v>3000</v>
      </c>
    </row>
    <row r="5001" spans="1:15" x14ac:dyDescent="0.25">
      <c r="A5001">
        <v>4986</v>
      </c>
      <c r="B5001" s="84">
        <v>34781</v>
      </c>
      <c r="C5001" s="47">
        <v>27.75</v>
      </c>
      <c r="D5001" s="47">
        <v>27.81</v>
      </c>
      <c r="E5001" s="47">
        <v>27.75</v>
      </c>
      <c r="F5001" s="47">
        <v>27.81</v>
      </c>
      <c r="G5001" s="48">
        <v>8400</v>
      </c>
      <c r="H5001" s="47">
        <v>3.46</v>
      </c>
      <c r="I5001" s="51">
        <f t="shared" si="547"/>
        <v>0.12441567781373607</v>
      </c>
      <c r="J5001" s="51">
        <f t="shared" ca="1" si="548"/>
        <v>3.75</v>
      </c>
      <c r="K5001" s="47">
        <f t="shared" si="549"/>
        <v>3.45</v>
      </c>
      <c r="L5001" s="47">
        <f t="shared" si="550"/>
        <v>3.46</v>
      </c>
      <c r="M5001" s="47">
        <f t="shared" si="551"/>
        <v>3.45</v>
      </c>
      <c r="N5001" s="47">
        <f t="shared" si="552"/>
        <v>3.46</v>
      </c>
      <c r="O5001" s="48">
        <f t="shared" ca="1" si="553"/>
        <v>31500</v>
      </c>
    </row>
    <row r="5002" spans="1:15" x14ac:dyDescent="0.25">
      <c r="A5002">
        <v>4987</v>
      </c>
      <c r="B5002" s="84">
        <v>34780</v>
      </c>
      <c r="C5002" s="47">
        <v>28.25</v>
      </c>
      <c r="D5002" s="47">
        <v>28.25</v>
      </c>
      <c r="E5002" s="47">
        <v>27.81</v>
      </c>
      <c r="F5002" s="47">
        <v>28.25</v>
      </c>
      <c r="G5002" s="48">
        <v>359700</v>
      </c>
      <c r="H5002" s="47">
        <v>3.51</v>
      </c>
      <c r="I5002" s="51">
        <f t="shared" si="547"/>
        <v>0.12424778761061946</v>
      </c>
      <c r="J5002" s="51">
        <f t="shared" ca="1" si="548"/>
        <v>3.75</v>
      </c>
      <c r="K5002" s="47">
        <f t="shared" si="549"/>
        <v>3.51</v>
      </c>
      <c r="L5002" s="47">
        <f t="shared" si="550"/>
        <v>3.51</v>
      </c>
      <c r="M5002" s="47">
        <f t="shared" si="551"/>
        <v>3.46</v>
      </c>
      <c r="N5002" s="47">
        <f t="shared" si="552"/>
        <v>3.51</v>
      </c>
      <c r="O5002" s="48">
        <f t="shared" ca="1" si="553"/>
        <v>1348875</v>
      </c>
    </row>
    <row r="5003" spans="1:15" x14ac:dyDescent="0.25">
      <c r="A5003">
        <v>4988</v>
      </c>
      <c r="B5003" s="84">
        <v>34779</v>
      </c>
      <c r="C5003" s="47">
        <v>27.75</v>
      </c>
      <c r="D5003" s="47">
        <v>28.25</v>
      </c>
      <c r="E5003" s="47">
        <v>27.75</v>
      </c>
      <c r="F5003" s="47">
        <v>28.25</v>
      </c>
      <c r="G5003" s="48">
        <v>1300</v>
      </c>
      <c r="H5003" s="47">
        <v>3.51</v>
      </c>
      <c r="I5003" s="51">
        <f t="shared" si="547"/>
        <v>0.12424778761061946</v>
      </c>
      <c r="J5003" s="51">
        <f t="shared" ca="1" si="548"/>
        <v>3.75</v>
      </c>
      <c r="K5003" s="47">
        <f t="shared" si="549"/>
        <v>3.45</v>
      </c>
      <c r="L5003" s="47">
        <f t="shared" si="550"/>
        <v>3.51</v>
      </c>
      <c r="M5003" s="47">
        <f t="shared" si="551"/>
        <v>3.45</v>
      </c>
      <c r="N5003" s="47">
        <f t="shared" si="552"/>
        <v>3.51</v>
      </c>
      <c r="O5003" s="48">
        <f t="shared" ca="1" si="553"/>
        <v>4875</v>
      </c>
    </row>
    <row r="5004" spans="1:15" x14ac:dyDescent="0.25">
      <c r="A5004">
        <v>4989</v>
      </c>
      <c r="B5004" s="84">
        <v>34778</v>
      </c>
      <c r="C5004" s="47">
        <v>28.75</v>
      </c>
      <c r="D5004" s="47">
        <v>28.75</v>
      </c>
      <c r="E5004" s="47">
        <v>28</v>
      </c>
      <c r="F5004" s="47">
        <v>28.25</v>
      </c>
      <c r="G5004" s="48">
        <v>332000</v>
      </c>
      <c r="H5004" s="47">
        <v>3.51</v>
      </c>
      <c r="I5004" s="51">
        <f t="shared" si="547"/>
        <v>0.12424778761061946</v>
      </c>
      <c r="J5004" s="51">
        <f t="shared" ca="1" si="548"/>
        <v>3.75</v>
      </c>
      <c r="K5004" s="47">
        <f t="shared" si="549"/>
        <v>3.57</v>
      </c>
      <c r="L5004" s="47">
        <f t="shared" si="550"/>
        <v>3.57</v>
      </c>
      <c r="M5004" s="47">
        <f t="shared" si="551"/>
        <v>3.48</v>
      </c>
      <c r="N5004" s="47">
        <f t="shared" si="552"/>
        <v>3.51</v>
      </c>
      <c r="O5004" s="48">
        <f t="shared" ca="1" si="553"/>
        <v>1245000</v>
      </c>
    </row>
    <row r="5005" spans="1:15" x14ac:dyDescent="0.25">
      <c r="A5005">
        <v>4990</v>
      </c>
      <c r="B5005" s="84">
        <v>34775</v>
      </c>
      <c r="C5005" s="47">
        <v>29.5</v>
      </c>
      <c r="D5005" s="47">
        <v>29.5</v>
      </c>
      <c r="E5005" s="47">
        <v>27.75</v>
      </c>
      <c r="F5005" s="47">
        <v>28.13</v>
      </c>
      <c r="G5005" s="48">
        <v>96000</v>
      </c>
      <c r="H5005" s="47">
        <v>3.49</v>
      </c>
      <c r="I5005" s="51">
        <f t="shared" si="547"/>
        <v>0.1240668325630999</v>
      </c>
      <c r="J5005" s="51">
        <f t="shared" ca="1" si="548"/>
        <v>3.75</v>
      </c>
      <c r="K5005" s="47">
        <f t="shared" si="549"/>
        <v>3.66</v>
      </c>
      <c r="L5005" s="47">
        <f t="shared" si="550"/>
        <v>3.66</v>
      </c>
      <c r="M5005" s="47">
        <f t="shared" si="551"/>
        <v>3.44</v>
      </c>
      <c r="N5005" s="47">
        <f t="shared" si="552"/>
        <v>3.49</v>
      </c>
      <c r="O5005" s="48">
        <f t="shared" ca="1" si="553"/>
        <v>360000</v>
      </c>
    </row>
    <row r="5006" spans="1:15" x14ac:dyDescent="0.25">
      <c r="A5006">
        <v>4991</v>
      </c>
      <c r="B5006" s="84">
        <v>34774</v>
      </c>
      <c r="C5006" s="47">
        <v>28.5</v>
      </c>
      <c r="D5006" s="47">
        <v>29.5</v>
      </c>
      <c r="E5006" s="47">
        <v>28.5</v>
      </c>
      <c r="F5006" s="47">
        <v>28.5</v>
      </c>
      <c r="G5006" s="48">
        <v>66400</v>
      </c>
      <c r="H5006" s="47">
        <v>3.54</v>
      </c>
      <c r="I5006" s="51">
        <f t="shared" si="547"/>
        <v>0.12421052631578948</v>
      </c>
      <c r="J5006" s="51">
        <f t="shared" ca="1" si="548"/>
        <v>3.75</v>
      </c>
      <c r="K5006" s="47">
        <f t="shared" si="549"/>
        <v>3.54</v>
      </c>
      <c r="L5006" s="47">
        <f t="shared" si="550"/>
        <v>3.66</v>
      </c>
      <c r="M5006" s="47">
        <f t="shared" si="551"/>
        <v>3.54</v>
      </c>
      <c r="N5006" s="47">
        <f t="shared" si="552"/>
        <v>3.54</v>
      </c>
      <c r="O5006" s="48">
        <f t="shared" ca="1" si="553"/>
        <v>249000</v>
      </c>
    </row>
    <row r="5007" spans="1:15" x14ac:dyDescent="0.25">
      <c r="A5007">
        <v>4992</v>
      </c>
      <c r="B5007" s="84">
        <v>34773</v>
      </c>
      <c r="C5007" s="47">
        <v>29.5</v>
      </c>
      <c r="D5007" s="47">
        <v>29.5</v>
      </c>
      <c r="E5007" s="47">
        <v>28.5</v>
      </c>
      <c r="F5007" s="47">
        <v>28.88</v>
      </c>
      <c r="G5007" s="48">
        <v>94800</v>
      </c>
      <c r="H5007" s="47">
        <v>3.59</v>
      </c>
      <c r="I5007" s="51">
        <f t="shared" si="547"/>
        <v>0.12430747922437672</v>
      </c>
      <c r="J5007" s="51">
        <f t="shared" ca="1" si="548"/>
        <v>3.75</v>
      </c>
      <c r="K5007" s="47">
        <f t="shared" si="549"/>
        <v>3.67</v>
      </c>
      <c r="L5007" s="47">
        <f t="shared" si="550"/>
        <v>3.67</v>
      </c>
      <c r="M5007" s="47">
        <f t="shared" si="551"/>
        <v>3.54</v>
      </c>
      <c r="N5007" s="47">
        <f t="shared" si="552"/>
        <v>3.59</v>
      </c>
      <c r="O5007" s="48">
        <f t="shared" ca="1" si="553"/>
        <v>355500</v>
      </c>
    </row>
    <row r="5008" spans="1:15" x14ac:dyDescent="0.25">
      <c r="A5008">
        <v>4993</v>
      </c>
      <c r="B5008" s="84">
        <v>34772</v>
      </c>
      <c r="C5008" s="47">
        <v>29.5</v>
      </c>
      <c r="D5008" s="47">
        <v>29.5</v>
      </c>
      <c r="E5008" s="47">
        <v>29.25</v>
      </c>
      <c r="F5008" s="47">
        <v>29.25</v>
      </c>
      <c r="G5008" s="48">
        <v>2100</v>
      </c>
      <c r="H5008" s="47">
        <v>3.63</v>
      </c>
      <c r="I5008" s="51">
        <f t="shared" si="547"/>
        <v>0.12410256410256409</v>
      </c>
      <c r="J5008" s="51">
        <f t="shared" ca="1" si="548"/>
        <v>3.75</v>
      </c>
      <c r="K5008" s="47">
        <f t="shared" si="549"/>
        <v>3.66</v>
      </c>
      <c r="L5008" s="47">
        <f t="shared" si="550"/>
        <v>3.66</v>
      </c>
      <c r="M5008" s="47">
        <f t="shared" si="551"/>
        <v>3.63</v>
      </c>
      <c r="N5008" s="47">
        <f t="shared" si="552"/>
        <v>3.63</v>
      </c>
      <c r="O5008" s="48">
        <f t="shared" ca="1" si="553"/>
        <v>7875</v>
      </c>
    </row>
    <row r="5009" spans="1:15" x14ac:dyDescent="0.25">
      <c r="A5009">
        <v>4994</v>
      </c>
      <c r="B5009" s="84">
        <v>34771</v>
      </c>
      <c r="C5009" s="47">
        <v>28.5</v>
      </c>
      <c r="D5009" s="47">
        <v>29</v>
      </c>
      <c r="E5009" s="47">
        <v>28.5</v>
      </c>
      <c r="F5009" s="47">
        <v>28.88</v>
      </c>
      <c r="G5009" s="48">
        <v>14000</v>
      </c>
      <c r="H5009" s="47">
        <v>3.59</v>
      </c>
      <c r="I5009" s="51">
        <f t="shared" ref="I5009:I5072" si="554">H5009/F5009</f>
        <v>0.12430747922437672</v>
      </c>
      <c r="J5009" s="51">
        <f t="shared" ref="J5009:J5072" ca="1" si="555">INDEX(OFFSET($T$15,0,0,$S$13+1,1),MATCH(B5009,OFFSET($Q$15,0,0,$S$13+1,1),-1))</f>
        <v>3.75</v>
      </c>
      <c r="K5009" s="47">
        <f t="shared" ref="K5009:K5072" si="556">ROUND($I5009*C5009,2)</f>
        <v>3.54</v>
      </c>
      <c r="L5009" s="47">
        <f t="shared" ref="L5009:L5072" si="557">ROUND($I5009*D5009,2)</f>
        <v>3.6</v>
      </c>
      <c r="M5009" s="47">
        <f t="shared" ref="M5009:M5072" si="558">ROUND($I5009*E5009,2)</f>
        <v>3.54</v>
      </c>
      <c r="N5009" s="47">
        <f t="shared" ref="N5009:N5072" si="559">ROUND($I5009*F5009,2)</f>
        <v>3.59</v>
      </c>
      <c r="O5009" s="48">
        <f t="shared" ref="O5009:O5072" ca="1" si="560">G5009*J5009</f>
        <v>52500</v>
      </c>
    </row>
    <row r="5010" spans="1:15" x14ac:dyDescent="0.25">
      <c r="A5010">
        <v>4995</v>
      </c>
      <c r="B5010" s="84">
        <v>34768</v>
      </c>
      <c r="C5010" s="47">
        <v>29.5</v>
      </c>
      <c r="D5010" s="47">
        <v>29.5</v>
      </c>
      <c r="E5010" s="47">
        <v>28.63</v>
      </c>
      <c r="F5010" s="47">
        <v>29.25</v>
      </c>
      <c r="G5010" s="48">
        <v>7200</v>
      </c>
      <c r="H5010" s="47">
        <v>3.63</v>
      </c>
      <c r="I5010" s="51">
        <f t="shared" si="554"/>
        <v>0.12410256410256409</v>
      </c>
      <c r="J5010" s="51">
        <f t="shared" ca="1" si="555"/>
        <v>3.75</v>
      </c>
      <c r="K5010" s="47">
        <f t="shared" si="556"/>
        <v>3.66</v>
      </c>
      <c r="L5010" s="47">
        <f t="shared" si="557"/>
        <v>3.66</v>
      </c>
      <c r="M5010" s="47">
        <f t="shared" si="558"/>
        <v>3.55</v>
      </c>
      <c r="N5010" s="47">
        <f t="shared" si="559"/>
        <v>3.63</v>
      </c>
      <c r="O5010" s="48">
        <f t="shared" ca="1" si="560"/>
        <v>27000</v>
      </c>
    </row>
    <row r="5011" spans="1:15" x14ac:dyDescent="0.25">
      <c r="A5011">
        <v>4996</v>
      </c>
      <c r="B5011" s="84">
        <v>34767</v>
      </c>
      <c r="C5011" s="47">
        <v>29.5</v>
      </c>
      <c r="D5011" s="47">
        <v>29.5</v>
      </c>
      <c r="E5011" s="47">
        <v>28.5</v>
      </c>
      <c r="F5011" s="47">
        <v>28.63</v>
      </c>
      <c r="G5011" s="48">
        <v>90000</v>
      </c>
      <c r="H5011" s="47">
        <v>3.56</v>
      </c>
      <c r="I5011" s="51">
        <f t="shared" si="554"/>
        <v>0.12434509256025149</v>
      </c>
      <c r="J5011" s="51">
        <f t="shared" ca="1" si="555"/>
        <v>3.75</v>
      </c>
      <c r="K5011" s="47">
        <f t="shared" si="556"/>
        <v>3.67</v>
      </c>
      <c r="L5011" s="47">
        <f t="shared" si="557"/>
        <v>3.67</v>
      </c>
      <c r="M5011" s="47">
        <f t="shared" si="558"/>
        <v>3.54</v>
      </c>
      <c r="N5011" s="47">
        <f t="shared" si="559"/>
        <v>3.56</v>
      </c>
      <c r="O5011" s="48">
        <f t="shared" ca="1" si="560"/>
        <v>337500</v>
      </c>
    </row>
    <row r="5012" spans="1:15" x14ac:dyDescent="0.25">
      <c r="A5012">
        <v>4997</v>
      </c>
      <c r="B5012" s="84">
        <v>34766</v>
      </c>
      <c r="C5012" s="47">
        <v>29.5</v>
      </c>
      <c r="D5012" s="47">
        <v>29.5</v>
      </c>
      <c r="E5012" s="47">
        <v>28.75</v>
      </c>
      <c r="F5012" s="47">
        <v>29</v>
      </c>
      <c r="G5012" s="48">
        <v>407600</v>
      </c>
      <c r="H5012" s="47">
        <v>3.6</v>
      </c>
      <c r="I5012" s="51">
        <f t="shared" si="554"/>
        <v>0.12413793103448276</v>
      </c>
      <c r="J5012" s="51">
        <f t="shared" ca="1" si="555"/>
        <v>3.75</v>
      </c>
      <c r="K5012" s="47">
        <f t="shared" si="556"/>
        <v>3.66</v>
      </c>
      <c r="L5012" s="47">
        <f t="shared" si="557"/>
        <v>3.66</v>
      </c>
      <c r="M5012" s="47">
        <f t="shared" si="558"/>
        <v>3.57</v>
      </c>
      <c r="N5012" s="47">
        <f t="shared" si="559"/>
        <v>3.6</v>
      </c>
      <c r="O5012" s="48">
        <f t="shared" ca="1" si="560"/>
        <v>1528500</v>
      </c>
    </row>
    <row r="5013" spans="1:15" x14ac:dyDescent="0.25">
      <c r="A5013">
        <v>4998</v>
      </c>
      <c r="B5013" s="84">
        <v>34765</v>
      </c>
      <c r="C5013" s="47">
        <v>30</v>
      </c>
      <c r="D5013" s="47">
        <v>30</v>
      </c>
      <c r="E5013" s="47">
        <v>30</v>
      </c>
      <c r="F5013" s="47">
        <v>30</v>
      </c>
      <c r="G5013" s="48">
        <v>100</v>
      </c>
      <c r="H5013" s="47">
        <v>3.73</v>
      </c>
      <c r="I5013" s="51">
        <f t="shared" si="554"/>
        <v>0.12433333333333334</v>
      </c>
      <c r="J5013" s="51">
        <f t="shared" ca="1" si="555"/>
        <v>3.75</v>
      </c>
      <c r="K5013" s="47">
        <f t="shared" si="556"/>
        <v>3.73</v>
      </c>
      <c r="L5013" s="47">
        <f t="shared" si="557"/>
        <v>3.73</v>
      </c>
      <c r="M5013" s="47">
        <f t="shared" si="558"/>
        <v>3.73</v>
      </c>
      <c r="N5013" s="47">
        <f t="shared" si="559"/>
        <v>3.73</v>
      </c>
      <c r="O5013" s="48">
        <f t="shared" ca="1" si="560"/>
        <v>375</v>
      </c>
    </row>
    <row r="5014" spans="1:15" x14ac:dyDescent="0.25">
      <c r="A5014">
        <v>4999</v>
      </c>
      <c r="B5014" s="84">
        <v>34764</v>
      </c>
      <c r="C5014" s="47">
        <v>29.25</v>
      </c>
      <c r="D5014" s="47">
        <v>29.75</v>
      </c>
      <c r="E5014" s="47">
        <v>29.25</v>
      </c>
      <c r="F5014" s="47">
        <v>29.5</v>
      </c>
      <c r="G5014" s="48">
        <v>82800</v>
      </c>
      <c r="H5014" s="47">
        <v>3.66</v>
      </c>
      <c r="I5014" s="51">
        <f t="shared" si="554"/>
        <v>0.12406779661016949</v>
      </c>
      <c r="J5014" s="51">
        <f t="shared" ca="1" si="555"/>
        <v>3.75</v>
      </c>
      <c r="K5014" s="47">
        <f t="shared" si="556"/>
        <v>3.63</v>
      </c>
      <c r="L5014" s="47">
        <f t="shared" si="557"/>
        <v>3.69</v>
      </c>
      <c r="M5014" s="47">
        <f t="shared" si="558"/>
        <v>3.63</v>
      </c>
      <c r="N5014" s="47">
        <f t="shared" si="559"/>
        <v>3.66</v>
      </c>
      <c r="O5014" s="48">
        <f t="shared" ca="1" si="560"/>
        <v>310500</v>
      </c>
    </row>
    <row r="5015" spans="1:15" x14ac:dyDescent="0.25">
      <c r="A5015">
        <v>5000</v>
      </c>
      <c r="B5015" s="84">
        <v>34761</v>
      </c>
      <c r="C5015" s="47">
        <v>30</v>
      </c>
      <c r="D5015" s="47">
        <v>30</v>
      </c>
      <c r="E5015" s="47">
        <v>29.5</v>
      </c>
      <c r="F5015" s="47">
        <v>30</v>
      </c>
      <c r="G5015" s="48">
        <v>8400</v>
      </c>
      <c r="H5015" s="47">
        <v>3.73</v>
      </c>
      <c r="I5015" s="51">
        <f t="shared" si="554"/>
        <v>0.12433333333333334</v>
      </c>
      <c r="J5015" s="51">
        <f t="shared" ca="1" si="555"/>
        <v>3.75</v>
      </c>
      <c r="K5015" s="47">
        <f t="shared" si="556"/>
        <v>3.73</v>
      </c>
      <c r="L5015" s="47">
        <f t="shared" si="557"/>
        <v>3.73</v>
      </c>
      <c r="M5015" s="47">
        <f t="shared" si="558"/>
        <v>3.67</v>
      </c>
      <c r="N5015" s="47">
        <f t="shared" si="559"/>
        <v>3.73</v>
      </c>
      <c r="O5015" s="48">
        <f t="shared" ca="1" si="560"/>
        <v>31500</v>
      </c>
    </row>
    <row r="5016" spans="1:15" x14ac:dyDescent="0.25">
      <c r="A5016">
        <v>5001</v>
      </c>
      <c r="B5016" s="84">
        <v>34760</v>
      </c>
      <c r="C5016" s="47">
        <v>29.25</v>
      </c>
      <c r="D5016" s="47">
        <v>29.5</v>
      </c>
      <c r="E5016" s="47">
        <v>29.25</v>
      </c>
      <c r="F5016" s="47">
        <v>29.5</v>
      </c>
      <c r="G5016" s="48">
        <v>13200</v>
      </c>
      <c r="H5016" s="47">
        <v>3.66</v>
      </c>
      <c r="I5016" s="51">
        <f t="shared" si="554"/>
        <v>0.12406779661016949</v>
      </c>
      <c r="J5016" s="51">
        <f t="shared" ca="1" si="555"/>
        <v>3.75</v>
      </c>
      <c r="K5016" s="47">
        <f t="shared" si="556"/>
        <v>3.63</v>
      </c>
      <c r="L5016" s="47">
        <f t="shared" si="557"/>
        <v>3.66</v>
      </c>
      <c r="M5016" s="47">
        <f t="shared" si="558"/>
        <v>3.63</v>
      </c>
      <c r="N5016" s="47">
        <f t="shared" si="559"/>
        <v>3.66</v>
      </c>
      <c r="O5016" s="48">
        <f t="shared" ca="1" si="560"/>
        <v>49500</v>
      </c>
    </row>
    <row r="5017" spans="1:15" x14ac:dyDescent="0.25">
      <c r="A5017">
        <v>5002</v>
      </c>
      <c r="B5017" s="84">
        <v>34759</v>
      </c>
      <c r="C5017" s="47">
        <v>29.75</v>
      </c>
      <c r="D5017" s="47">
        <v>29.75</v>
      </c>
      <c r="E5017" s="47">
        <v>29.5</v>
      </c>
      <c r="F5017" s="47">
        <v>29.75</v>
      </c>
      <c r="G5017" s="48">
        <v>189200</v>
      </c>
      <c r="H5017" s="47">
        <v>3.7</v>
      </c>
      <c r="I5017" s="51">
        <f t="shared" si="554"/>
        <v>0.12436974789915967</v>
      </c>
      <c r="J5017" s="51">
        <f t="shared" ca="1" si="555"/>
        <v>3.75</v>
      </c>
      <c r="K5017" s="47">
        <f t="shared" si="556"/>
        <v>3.7</v>
      </c>
      <c r="L5017" s="47">
        <f t="shared" si="557"/>
        <v>3.7</v>
      </c>
      <c r="M5017" s="47">
        <f t="shared" si="558"/>
        <v>3.67</v>
      </c>
      <c r="N5017" s="47">
        <f t="shared" si="559"/>
        <v>3.7</v>
      </c>
      <c r="O5017" s="48">
        <f t="shared" ca="1" si="560"/>
        <v>709500</v>
      </c>
    </row>
    <row r="5018" spans="1:15" x14ac:dyDescent="0.25">
      <c r="A5018">
        <v>5003</v>
      </c>
      <c r="B5018" s="84">
        <v>34758</v>
      </c>
      <c r="C5018" s="47">
        <v>29.75</v>
      </c>
      <c r="D5018" s="47">
        <v>29.75</v>
      </c>
      <c r="E5018" s="47">
        <v>29.25</v>
      </c>
      <c r="F5018" s="47">
        <v>29.38</v>
      </c>
      <c r="G5018" s="48">
        <v>66400</v>
      </c>
      <c r="H5018" s="47">
        <v>3.65</v>
      </c>
      <c r="I5018" s="51">
        <f t="shared" si="554"/>
        <v>0.12423417290673928</v>
      </c>
      <c r="J5018" s="51">
        <f t="shared" ca="1" si="555"/>
        <v>3.75</v>
      </c>
      <c r="K5018" s="47">
        <f t="shared" si="556"/>
        <v>3.7</v>
      </c>
      <c r="L5018" s="47">
        <f t="shared" si="557"/>
        <v>3.7</v>
      </c>
      <c r="M5018" s="47">
        <f t="shared" si="558"/>
        <v>3.63</v>
      </c>
      <c r="N5018" s="47">
        <f t="shared" si="559"/>
        <v>3.65</v>
      </c>
      <c r="O5018" s="48">
        <f t="shared" ca="1" si="560"/>
        <v>249000</v>
      </c>
    </row>
    <row r="5019" spans="1:15" x14ac:dyDescent="0.25">
      <c r="A5019">
        <v>5004</v>
      </c>
      <c r="B5019" s="84">
        <v>34757</v>
      </c>
      <c r="C5019" s="47">
        <v>28.75</v>
      </c>
      <c r="D5019" s="47">
        <v>29.75</v>
      </c>
      <c r="E5019" s="47">
        <v>28.75</v>
      </c>
      <c r="F5019" s="47">
        <v>29.75</v>
      </c>
      <c r="G5019" s="48">
        <v>174000</v>
      </c>
      <c r="H5019" s="47">
        <v>3.7</v>
      </c>
      <c r="I5019" s="51">
        <f t="shared" si="554"/>
        <v>0.12436974789915967</v>
      </c>
      <c r="J5019" s="51">
        <f t="shared" ca="1" si="555"/>
        <v>3.75</v>
      </c>
      <c r="K5019" s="47">
        <f t="shared" si="556"/>
        <v>3.58</v>
      </c>
      <c r="L5019" s="47">
        <f t="shared" si="557"/>
        <v>3.7</v>
      </c>
      <c r="M5019" s="47">
        <f t="shared" si="558"/>
        <v>3.58</v>
      </c>
      <c r="N5019" s="47">
        <f t="shared" si="559"/>
        <v>3.7</v>
      </c>
      <c r="O5019" s="48">
        <f t="shared" ca="1" si="560"/>
        <v>652500</v>
      </c>
    </row>
    <row r="5020" spans="1:15" x14ac:dyDescent="0.25">
      <c r="A5020">
        <v>5005</v>
      </c>
      <c r="B5020" s="84">
        <v>34754</v>
      </c>
      <c r="C5020" s="47">
        <v>29.25</v>
      </c>
      <c r="D5020" s="47">
        <v>29.25</v>
      </c>
      <c r="E5020" s="47">
        <v>29.13</v>
      </c>
      <c r="F5020" s="47">
        <v>29.13</v>
      </c>
      <c r="G5020" s="48">
        <v>20900</v>
      </c>
      <c r="H5020" s="47">
        <v>3.62</v>
      </c>
      <c r="I5020" s="51">
        <f t="shared" si="554"/>
        <v>0.12427051150017165</v>
      </c>
      <c r="J5020" s="51">
        <f t="shared" ca="1" si="555"/>
        <v>3.75</v>
      </c>
      <c r="K5020" s="47">
        <f t="shared" si="556"/>
        <v>3.63</v>
      </c>
      <c r="L5020" s="47">
        <f t="shared" si="557"/>
        <v>3.63</v>
      </c>
      <c r="M5020" s="47">
        <f t="shared" si="558"/>
        <v>3.62</v>
      </c>
      <c r="N5020" s="47">
        <f t="shared" si="559"/>
        <v>3.62</v>
      </c>
      <c r="O5020" s="48">
        <f t="shared" ca="1" si="560"/>
        <v>78375</v>
      </c>
    </row>
    <row r="5021" spans="1:15" x14ac:dyDescent="0.25">
      <c r="A5021">
        <v>5006</v>
      </c>
      <c r="B5021" s="84">
        <v>34753</v>
      </c>
      <c r="C5021" s="47">
        <v>29</v>
      </c>
      <c r="D5021" s="47">
        <v>29.25</v>
      </c>
      <c r="E5021" s="47">
        <v>28.25</v>
      </c>
      <c r="F5021" s="47">
        <v>28.75</v>
      </c>
      <c r="G5021" s="48">
        <v>130900</v>
      </c>
      <c r="H5021" s="47">
        <v>3.57</v>
      </c>
      <c r="I5021" s="51">
        <f t="shared" si="554"/>
        <v>0.12417391304347826</v>
      </c>
      <c r="J5021" s="51">
        <f t="shared" ca="1" si="555"/>
        <v>3.75</v>
      </c>
      <c r="K5021" s="47">
        <f t="shared" si="556"/>
        <v>3.6</v>
      </c>
      <c r="L5021" s="47">
        <f t="shared" si="557"/>
        <v>3.63</v>
      </c>
      <c r="M5021" s="47">
        <f t="shared" si="558"/>
        <v>3.51</v>
      </c>
      <c r="N5021" s="47">
        <f t="shared" si="559"/>
        <v>3.57</v>
      </c>
      <c r="O5021" s="48">
        <f t="shared" ca="1" si="560"/>
        <v>490875</v>
      </c>
    </row>
    <row r="5022" spans="1:15" x14ac:dyDescent="0.25">
      <c r="A5022">
        <v>5007</v>
      </c>
      <c r="B5022" s="84">
        <v>34752</v>
      </c>
      <c r="C5022" s="47">
        <v>28.5</v>
      </c>
      <c r="D5022" s="47">
        <v>29</v>
      </c>
      <c r="E5022" s="47">
        <v>27.69</v>
      </c>
      <c r="F5022" s="47">
        <v>29</v>
      </c>
      <c r="G5022" s="48">
        <v>301300</v>
      </c>
      <c r="H5022" s="47">
        <v>3.6</v>
      </c>
      <c r="I5022" s="51">
        <f t="shared" si="554"/>
        <v>0.12413793103448276</v>
      </c>
      <c r="J5022" s="51">
        <f t="shared" ca="1" si="555"/>
        <v>3.75</v>
      </c>
      <c r="K5022" s="47">
        <f t="shared" si="556"/>
        <v>3.54</v>
      </c>
      <c r="L5022" s="47">
        <f t="shared" si="557"/>
        <v>3.6</v>
      </c>
      <c r="M5022" s="47">
        <f t="shared" si="558"/>
        <v>3.44</v>
      </c>
      <c r="N5022" s="47">
        <f t="shared" si="559"/>
        <v>3.6</v>
      </c>
      <c r="O5022" s="48">
        <f t="shared" ca="1" si="560"/>
        <v>1129875</v>
      </c>
    </row>
    <row r="5023" spans="1:15" x14ac:dyDescent="0.25">
      <c r="A5023">
        <v>5008</v>
      </c>
      <c r="B5023" s="84">
        <v>34751</v>
      </c>
      <c r="C5023" s="47">
        <v>27.63</v>
      </c>
      <c r="D5023" s="47">
        <v>28.5</v>
      </c>
      <c r="E5023" s="47">
        <v>27.63</v>
      </c>
      <c r="F5023" s="47">
        <v>28.5</v>
      </c>
      <c r="G5023" s="48">
        <v>599700</v>
      </c>
      <c r="H5023" s="47">
        <v>3.54</v>
      </c>
      <c r="I5023" s="51">
        <f t="shared" si="554"/>
        <v>0.12421052631578948</v>
      </c>
      <c r="J5023" s="51">
        <f t="shared" ca="1" si="555"/>
        <v>3.75</v>
      </c>
      <c r="K5023" s="47">
        <f t="shared" si="556"/>
        <v>3.43</v>
      </c>
      <c r="L5023" s="47">
        <f t="shared" si="557"/>
        <v>3.54</v>
      </c>
      <c r="M5023" s="47">
        <f t="shared" si="558"/>
        <v>3.43</v>
      </c>
      <c r="N5023" s="47">
        <f t="shared" si="559"/>
        <v>3.54</v>
      </c>
      <c r="O5023" s="48">
        <f t="shared" ca="1" si="560"/>
        <v>2248875</v>
      </c>
    </row>
    <row r="5024" spans="1:15" x14ac:dyDescent="0.25">
      <c r="A5024">
        <v>5009</v>
      </c>
      <c r="B5024" s="84">
        <v>34747</v>
      </c>
      <c r="C5024" s="47">
        <v>28.5</v>
      </c>
      <c r="D5024" s="47">
        <v>28.5</v>
      </c>
      <c r="E5024" s="47">
        <v>27.5</v>
      </c>
      <c r="F5024" s="47">
        <v>27.5</v>
      </c>
      <c r="G5024" s="48">
        <v>9300</v>
      </c>
      <c r="H5024" s="47">
        <v>3.42</v>
      </c>
      <c r="I5024" s="51">
        <f t="shared" si="554"/>
        <v>0.12436363636363636</v>
      </c>
      <c r="J5024" s="51">
        <f t="shared" ca="1" si="555"/>
        <v>3.75</v>
      </c>
      <c r="K5024" s="47">
        <f t="shared" si="556"/>
        <v>3.54</v>
      </c>
      <c r="L5024" s="47">
        <f t="shared" si="557"/>
        <v>3.54</v>
      </c>
      <c r="M5024" s="47">
        <f t="shared" si="558"/>
        <v>3.42</v>
      </c>
      <c r="N5024" s="47">
        <f t="shared" si="559"/>
        <v>3.42</v>
      </c>
      <c r="O5024" s="48">
        <f t="shared" ca="1" si="560"/>
        <v>34875</v>
      </c>
    </row>
    <row r="5025" spans="1:15" x14ac:dyDescent="0.25">
      <c r="A5025">
        <v>5010</v>
      </c>
      <c r="B5025" s="84">
        <v>34746</v>
      </c>
      <c r="C5025" s="47">
        <v>28.5</v>
      </c>
      <c r="D5025" s="47">
        <v>28.5</v>
      </c>
      <c r="E5025" s="47">
        <v>27.75</v>
      </c>
      <c r="F5025" s="47">
        <v>27.75</v>
      </c>
      <c r="G5025" s="48">
        <v>74500</v>
      </c>
      <c r="H5025" s="47">
        <v>3.45</v>
      </c>
      <c r="I5025" s="51">
        <f t="shared" si="554"/>
        <v>0.12432432432432433</v>
      </c>
      <c r="J5025" s="51">
        <f t="shared" ca="1" si="555"/>
        <v>3.75</v>
      </c>
      <c r="K5025" s="47">
        <f t="shared" si="556"/>
        <v>3.54</v>
      </c>
      <c r="L5025" s="47">
        <f t="shared" si="557"/>
        <v>3.54</v>
      </c>
      <c r="M5025" s="47">
        <f t="shared" si="558"/>
        <v>3.45</v>
      </c>
      <c r="N5025" s="47">
        <f t="shared" si="559"/>
        <v>3.45</v>
      </c>
      <c r="O5025" s="48">
        <f t="shared" ca="1" si="560"/>
        <v>279375</v>
      </c>
    </row>
    <row r="5026" spans="1:15" x14ac:dyDescent="0.25">
      <c r="A5026">
        <v>5011</v>
      </c>
      <c r="B5026" s="84">
        <v>34745</v>
      </c>
      <c r="C5026" s="47">
        <v>28.75</v>
      </c>
      <c r="D5026" s="47">
        <v>28.75</v>
      </c>
      <c r="E5026" s="47">
        <v>27.88</v>
      </c>
      <c r="F5026" s="47">
        <v>28</v>
      </c>
      <c r="G5026" s="48">
        <v>296900</v>
      </c>
      <c r="H5026" s="47">
        <v>3.48</v>
      </c>
      <c r="I5026" s="51">
        <f t="shared" si="554"/>
        <v>0.12428571428571429</v>
      </c>
      <c r="J5026" s="51">
        <f t="shared" ca="1" si="555"/>
        <v>3.75</v>
      </c>
      <c r="K5026" s="47">
        <f t="shared" si="556"/>
        <v>3.57</v>
      </c>
      <c r="L5026" s="47">
        <f t="shared" si="557"/>
        <v>3.57</v>
      </c>
      <c r="M5026" s="47">
        <f t="shared" si="558"/>
        <v>3.47</v>
      </c>
      <c r="N5026" s="47">
        <f t="shared" si="559"/>
        <v>3.48</v>
      </c>
      <c r="O5026" s="48">
        <f t="shared" ca="1" si="560"/>
        <v>1113375</v>
      </c>
    </row>
    <row r="5027" spans="1:15" x14ac:dyDescent="0.25">
      <c r="A5027">
        <v>5012</v>
      </c>
      <c r="B5027" s="84">
        <v>34744</v>
      </c>
      <c r="C5027" s="47">
        <v>28.44</v>
      </c>
      <c r="D5027" s="47">
        <v>28.5</v>
      </c>
      <c r="E5027" s="47">
        <v>28.25</v>
      </c>
      <c r="F5027" s="47">
        <v>28.5</v>
      </c>
      <c r="G5027" s="48">
        <v>514500</v>
      </c>
      <c r="H5027" s="47">
        <v>3.54</v>
      </c>
      <c r="I5027" s="51">
        <f t="shared" si="554"/>
        <v>0.12421052631578948</v>
      </c>
      <c r="J5027" s="51">
        <f t="shared" ca="1" si="555"/>
        <v>3.75</v>
      </c>
      <c r="K5027" s="47">
        <f t="shared" si="556"/>
        <v>3.53</v>
      </c>
      <c r="L5027" s="47">
        <f t="shared" si="557"/>
        <v>3.54</v>
      </c>
      <c r="M5027" s="47">
        <f t="shared" si="558"/>
        <v>3.51</v>
      </c>
      <c r="N5027" s="47">
        <f t="shared" si="559"/>
        <v>3.54</v>
      </c>
      <c r="O5027" s="48">
        <f t="shared" ca="1" si="560"/>
        <v>1929375</v>
      </c>
    </row>
    <row r="5028" spans="1:15" x14ac:dyDescent="0.25">
      <c r="A5028">
        <v>5013</v>
      </c>
      <c r="B5028" s="84">
        <v>34743</v>
      </c>
      <c r="C5028" s="47">
        <v>28.25</v>
      </c>
      <c r="D5028" s="47">
        <v>28.25</v>
      </c>
      <c r="E5028" s="47">
        <v>28.25</v>
      </c>
      <c r="F5028" s="47">
        <v>28.25</v>
      </c>
      <c r="G5028" s="48">
        <v>1300</v>
      </c>
      <c r="H5028" s="47">
        <v>3.51</v>
      </c>
      <c r="I5028" s="51">
        <f t="shared" si="554"/>
        <v>0.12424778761061946</v>
      </c>
      <c r="J5028" s="51">
        <f t="shared" ca="1" si="555"/>
        <v>3.75</v>
      </c>
      <c r="K5028" s="47">
        <f t="shared" si="556"/>
        <v>3.51</v>
      </c>
      <c r="L5028" s="47">
        <f t="shared" si="557"/>
        <v>3.51</v>
      </c>
      <c r="M5028" s="47">
        <f t="shared" si="558"/>
        <v>3.51</v>
      </c>
      <c r="N5028" s="47">
        <f t="shared" si="559"/>
        <v>3.51</v>
      </c>
      <c r="O5028" s="48">
        <f t="shared" ca="1" si="560"/>
        <v>4875</v>
      </c>
    </row>
    <row r="5029" spans="1:15" x14ac:dyDescent="0.25">
      <c r="A5029">
        <v>5014</v>
      </c>
      <c r="B5029" s="84">
        <v>34740</v>
      </c>
      <c r="C5029" s="47">
        <v>28.75</v>
      </c>
      <c r="D5029" s="47">
        <v>28.75</v>
      </c>
      <c r="E5029" s="47">
        <v>28.25</v>
      </c>
      <c r="F5029" s="47">
        <v>28.5</v>
      </c>
      <c r="G5029" s="48">
        <v>82500</v>
      </c>
      <c r="H5029" s="47">
        <v>3.54</v>
      </c>
      <c r="I5029" s="51">
        <f t="shared" si="554"/>
        <v>0.12421052631578948</v>
      </c>
      <c r="J5029" s="51">
        <f t="shared" ca="1" si="555"/>
        <v>3.75</v>
      </c>
      <c r="K5029" s="47">
        <f t="shared" si="556"/>
        <v>3.57</v>
      </c>
      <c r="L5029" s="47">
        <f t="shared" si="557"/>
        <v>3.57</v>
      </c>
      <c r="M5029" s="47">
        <f t="shared" si="558"/>
        <v>3.51</v>
      </c>
      <c r="N5029" s="47">
        <f t="shared" si="559"/>
        <v>3.54</v>
      </c>
      <c r="O5029" s="48">
        <f t="shared" ca="1" si="560"/>
        <v>309375</v>
      </c>
    </row>
    <row r="5030" spans="1:15" x14ac:dyDescent="0.25">
      <c r="A5030">
        <v>5015</v>
      </c>
      <c r="B5030" s="84">
        <v>34739</v>
      </c>
      <c r="C5030" s="47">
        <v>28.75</v>
      </c>
      <c r="D5030" s="47">
        <v>28.75</v>
      </c>
      <c r="E5030" s="47">
        <v>28.5</v>
      </c>
      <c r="F5030" s="47">
        <v>28.5</v>
      </c>
      <c r="G5030" s="48">
        <v>3600</v>
      </c>
      <c r="H5030" s="47">
        <v>3.54</v>
      </c>
      <c r="I5030" s="51">
        <f t="shared" si="554"/>
        <v>0.12421052631578948</v>
      </c>
      <c r="J5030" s="51">
        <f t="shared" ca="1" si="555"/>
        <v>3.75</v>
      </c>
      <c r="K5030" s="47">
        <f t="shared" si="556"/>
        <v>3.57</v>
      </c>
      <c r="L5030" s="47">
        <f t="shared" si="557"/>
        <v>3.57</v>
      </c>
      <c r="M5030" s="47">
        <f t="shared" si="558"/>
        <v>3.54</v>
      </c>
      <c r="N5030" s="47">
        <f t="shared" si="559"/>
        <v>3.54</v>
      </c>
      <c r="O5030" s="48">
        <f t="shared" ca="1" si="560"/>
        <v>13500</v>
      </c>
    </row>
    <row r="5031" spans="1:15" x14ac:dyDescent="0.25">
      <c r="A5031">
        <v>5016</v>
      </c>
      <c r="B5031" s="84">
        <v>34738</v>
      </c>
      <c r="C5031" s="47">
        <v>28.5</v>
      </c>
      <c r="D5031" s="47">
        <v>28.75</v>
      </c>
      <c r="E5031" s="47">
        <v>28.25</v>
      </c>
      <c r="F5031" s="47">
        <v>28.25</v>
      </c>
      <c r="G5031" s="48">
        <v>8000</v>
      </c>
      <c r="H5031" s="47">
        <v>3.51</v>
      </c>
      <c r="I5031" s="51">
        <f t="shared" si="554"/>
        <v>0.12424778761061946</v>
      </c>
      <c r="J5031" s="51">
        <f t="shared" ca="1" si="555"/>
        <v>3.75</v>
      </c>
      <c r="K5031" s="47">
        <f t="shared" si="556"/>
        <v>3.54</v>
      </c>
      <c r="L5031" s="47">
        <f t="shared" si="557"/>
        <v>3.57</v>
      </c>
      <c r="M5031" s="47">
        <f t="shared" si="558"/>
        <v>3.51</v>
      </c>
      <c r="N5031" s="47">
        <f t="shared" si="559"/>
        <v>3.51</v>
      </c>
      <c r="O5031" s="48">
        <f t="shared" ca="1" si="560"/>
        <v>30000</v>
      </c>
    </row>
    <row r="5032" spans="1:15" x14ac:dyDescent="0.25">
      <c r="A5032">
        <v>5017</v>
      </c>
      <c r="B5032" s="84">
        <v>34737</v>
      </c>
      <c r="C5032" s="47">
        <v>28.25</v>
      </c>
      <c r="D5032" s="47">
        <v>28.75</v>
      </c>
      <c r="E5032" s="47">
        <v>28.25</v>
      </c>
      <c r="F5032" s="47">
        <v>28.75</v>
      </c>
      <c r="G5032" s="48">
        <v>17600</v>
      </c>
      <c r="H5032" s="47">
        <v>3.57</v>
      </c>
      <c r="I5032" s="51">
        <f t="shared" si="554"/>
        <v>0.12417391304347826</v>
      </c>
      <c r="J5032" s="51">
        <f t="shared" ca="1" si="555"/>
        <v>3.75</v>
      </c>
      <c r="K5032" s="47">
        <f t="shared" si="556"/>
        <v>3.51</v>
      </c>
      <c r="L5032" s="47">
        <f t="shared" si="557"/>
        <v>3.57</v>
      </c>
      <c r="M5032" s="47">
        <f t="shared" si="558"/>
        <v>3.51</v>
      </c>
      <c r="N5032" s="47">
        <f t="shared" si="559"/>
        <v>3.57</v>
      </c>
      <c r="O5032" s="48">
        <f t="shared" ca="1" si="560"/>
        <v>66000</v>
      </c>
    </row>
    <row r="5033" spans="1:15" x14ac:dyDescent="0.25">
      <c r="A5033">
        <v>5018</v>
      </c>
      <c r="B5033" s="84">
        <v>34736</v>
      </c>
      <c r="C5033" s="47">
        <v>28.75</v>
      </c>
      <c r="D5033" s="47">
        <v>28.75</v>
      </c>
      <c r="E5033" s="47">
        <v>28.25</v>
      </c>
      <c r="F5033" s="47">
        <v>28.25</v>
      </c>
      <c r="G5033" s="48">
        <v>236800</v>
      </c>
      <c r="H5033" s="47">
        <v>3.51</v>
      </c>
      <c r="I5033" s="51">
        <f t="shared" si="554"/>
        <v>0.12424778761061946</v>
      </c>
      <c r="J5033" s="51">
        <f t="shared" ca="1" si="555"/>
        <v>3.75</v>
      </c>
      <c r="K5033" s="47">
        <f t="shared" si="556"/>
        <v>3.57</v>
      </c>
      <c r="L5033" s="47">
        <f t="shared" si="557"/>
        <v>3.57</v>
      </c>
      <c r="M5033" s="47">
        <f t="shared" si="558"/>
        <v>3.51</v>
      </c>
      <c r="N5033" s="47">
        <f t="shared" si="559"/>
        <v>3.51</v>
      </c>
      <c r="O5033" s="48">
        <f t="shared" ca="1" si="560"/>
        <v>888000</v>
      </c>
    </row>
    <row r="5034" spans="1:15" x14ac:dyDescent="0.25">
      <c r="A5034">
        <v>5019</v>
      </c>
      <c r="B5034" s="84">
        <v>34733</v>
      </c>
      <c r="C5034" s="47">
        <v>27.94</v>
      </c>
      <c r="D5034" s="47">
        <v>28.75</v>
      </c>
      <c r="E5034" s="47">
        <v>27.94</v>
      </c>
      <c r="F5034" s="47">
        <v>28.63</v>
      </c>
      <c r="G5034" s="48">
        <v>366500</v>
      </c>
      <c r="H5034" s="47">
        <v>3.56</v>
      </c>
      <c r="I5034" s="51">
        <f t="shared" si="554"/>
        <v>0.12434509256025149</v>
      </c>
      <c r="J5034" s="51">
        <f t="shared" ca="1" si="555"/>
        <v>3.75</v>
      </c>
      <c r="K5034" s="47">
        <f t="shared" si="556"/>
        <v>3.47</v>
      </c>
      <c r="L5034" s="47">
        <f t="shared" si="557"/>
        <v>3.57</v>
      </c>
      <c r="M5034" s="47">
        <f t="shared" si="558"/>
        <v>3.47</v>
      </c>
      <c r="N5034" s="47">
        <f t="shared" si="559"/>
        <v>3.56</v>
      </c>
      <c r="O5034" s="48">
        <f t="shared" ca="1" si="560"/>
        <v>1374375</v>
      </c>
    </row>
    <row r="5035" spans="1:15" x14ac:dyDescent="0.25">
      <c r="A5035">
        <v>5020</v>
      </c>
      <c r="B5035" s="84">
        <v>34732</v>
      </c>
      <c r="C5035" s="47">
        <v>27.75</v>
      </c>
      <c r="D5035" s="47">
        <v>28.5</v>
      </c>
      <c r="E5035" s="47">
        <v>27.75</v>
      </c>
      <c r="F5035" s="47">
        <v>28.5</v>
      </c>
      <c r="G5035" s="48">
        <v>381700</v>
      </c>
      <c r="H5035" s="47">
        <v>3.54</v>
      </c>
      <c r="I5035" s="51">
        <f t="shared" si="554"/>
        <v>0.12421052631578948</v>
      </c>
      <c r="J5035" s="51">
        <f t="shared" ca="1" si="555"/>
        <v>3.75</v>
      </c>
      <c r="K5035" s="47">
        <f t="shared" si="556"/>
        <v>3.45</v>
      </c>
      <c r="L5035" s="47">
        <f t="shared" si="557"/>
        <v>3.54</v>
      </c>
      <c r="M5035" s="47">
        <f t="shared" si="558"/>
        <v>3.45</v>
      </c>
      <c r="N5035" s="47">
        <f t="shared" si="559"/>
        <v>3.54</v>
      </c>
      <c r="O5035" s="48">
        <f t="shared" ca="1" si="560"/>
        <v>1431375</v>
      </c>
    </row>
    <row r="5036" spans="1:15" x14ac:dyDescent="0.25">
      <c r="A5036">
        <v>5021</v>
      </c>
      <c r="B5036" s="84">
        <v>34731</v>
      </c>
      <c r="C5036" s="47">
        <v>28.13</v>
      </c>
      <c r="D5036" s="47">
        <v>28.25</v>
      </c>
      <c r="E5036" s="47">
        <v>28.13</v>
      </c>
      <c r="F5036" s="47">
        <v>28.13</v>
      </c>
      <c r="G5036" s="48">
        <v>2100</v>
      </c>
      <c r="H5036" s="47">
        <v>3.49</v>
      </c>
      <c r="I5036" s="51">
        <f t="shared" si="554"/>
        <v>0.1240668325630999</v>
      </c>
      <c r="J5036" s="51">
        <f t="shared" ca="1" si="555"/>
        <v>3.75</v>
      </c>
      <c r="K5036" s="47">
        <f t="shared" si="556"/>
        <v>3.49</v>
      </c>
      <c r="L5036" s="47">
        <f t="shared" si="557"/>
        <v>3.5</v>
      </c>
      <c r="M5036" s="47">
        <f t="shared" si="558"/>
        <v>3.49</v>
      </c>
      <c r="N5036" s="47">
        <f t="shared" si="559"/>
        <v>3.49</v>
      </c>
      <c r="O5036" s="48">
        <f t="shared" ca="1" si="560"/>
        <v>7875</v>
      </c>
    </row>
    <row r="5037" spans="1:15" x14ac:dyDescent="0.25">
      <c r="A5037">
        <v>5022</v>
      </c>
      <c r="B5037" s="84">
        <v>34730</v>
      </c>
      <c r="C5037" s="47">
        <v>27.75</v>
      </c>
      <c r="D5037" s="47">
        <v>27.75</v>
      </c>
      <c r="E5037" s="47">
        <v>27.75</v>
      </c>
      <c r="F5037" s="47">
        <v>27.75</v>
      </c>
      <c r="G5037" s="48">
        <v>0</v>
      </c>
      <c r="H5037" s="47">
        <v>3.45</v>
      </c>
      <c r="I5037" s="51">
        <f t="shared" si="554"/>
        <v>0.12432432432432433</v>
      </c>
      <c r="J5037" s="51">
        <f t="shared" ca="1" si="555"/>
        <v>3.75</v>
      </c>
      <c r="K5037" s="47">
        <f t="shared" si="556"/>
        <v>3.45</v>
      </c>
      <c r="L5037" s="47">
        <f t="shared" si="557"/>
        <v>3.45</v>
      </c>
      <c r="M5037" s="47">
        <f t="shared" si="558"/>
        <v>3.45</v>
      </c>
      <c r="N5037" s="47">
        <f t="shared" si="559"/>
        <v>3.45</v>
      </c>
      <c r="O5037" s="48">
        <f t="shared" ca="1" si="560"/>
        <v>0</v>
      </c>
    </row>
    <row r="5038" spans="1:15" x14ac:dyDescent="0.25">
      <c r="A5038">
        <v>5023</v>
      </c>
      <c r="B5038" s="84">
        <v>34729</v>
      </c>
      <c r="C5038" s="47">
        <v>29.25</v>
      </c>
      <c r="D5038" s="47">
        <v>29.25</v>
      </c>
      <c r="E5038" s="47">
        <v>27.75</v>
      </c>
      <c r="F5038" s="47">
        <v>27.75</v>
      </c>
      <c r="G5038" s="48">
        <v>79300</v>
      </c>
      <c r="H5038" s="47">
        <v>3.45</v>
      </c>
      <c r="I5038" s="51">
        <f t="shared" si="554"/>
        <v>0.12432432432432433</v>
      </c>
      <c r="J5038" s="51">
        <f t="shared" ca="1" si="555"/>
        <v>3.75</v>
      </c>
      <c r="K5038" s="47">
        <f t="shared" si="556"/>
        <v>3.64</v>
      </c>
      <c r="L5038" s="47">
        <f t="shared" si="557"/>
        <v>3.64</v>
      </c>
      <c r="M5038" s="47">
        <f t="shared" si="558"/>
        <v>3.45</v>
      </c>
      <c r="N5038" s="47">
        <f t="shared" si="559"/>
        <v>3.45</v>
      </c>
      <c r="O5038" s="48">
        <f t="shared" ca="1" si="560"/>
        <v>297375</v>
      </c>
    </row>
    <row r="5039" spans="1:15" x14ac:dyDescent="0.25">
      <c r="A5039">
        <v>5024</v>
      </c>
      <c r="B5039" s="84">
        <v>34726</v>
      </c>
      <c r="C5039" s="47">
        <v>29.25</v>
      </c>
      <c r="D5039" s="47">
        <v>29.5</v>
      </c>
      <c r="E5039" s="47">
        <v>28.75</v>
      </c>
      <c r="F5039" s="47">
        <v>29</v>
      </c>
      <c r="G5039" s="48">
        <v>80400</v>
      </c>
      <c r="H5039" s="47">
        <v>3.6</v>
      </c>
      <c r="I5039" s="51">
        <f t="shared" si="554"/>
        <v>0.12413793103448276</v>
      </c>
      <c r="J5039" s="51">
        <f t="shared" ca="1" si="555"/>
        <v>3.75</v>
      </c>
      <c r="K5039" s="47">
        <f t="shared" si="556"/>
        <v>3.63</v>
      </c>
      <c r="L5039" s="47">
        <f t="shared" si="557"/>
        <v>3.66</v>
      </c>
      <c r="M5039" s="47">
        <f t="shared" si="558"/>
        <v>3.57</v>
      </c>
      <c r="N5039" s="47">
        <f t="shared" si="559"/>
        <v>3.6</v>
      </c>
      <c r="O5039" s="48">
        <f t="shared" ca="1" si="560"/>
        <v>301500</v>
      </c>
    </row>
    <row r="5040" spans="1:15" x14ac:dyDescent="0.25">
      <c r="A5040">
        <v>5025</v>
      </c>
      <c r="B5040" s="84">
        <v>34725</v>
      </c>
      <c r="C5040" s="47">
        <v>29</v>
      </c>
      <c r="D5040" s="47">
        <v>29.13</v>
      </c>
      <c r="E5040" s="47">
        <v>29</v>
      </c>
      <c r="F5040" s="47">
        <v>29.13</v>
      </c>
      <c r="G5040" s="48">
        <v>1300</v>
      </c>
      <c r="H5040" s="47">
        <v>3.62</v>
      </c>
      <c r="I5040" s="51">
        <f t="shared" si="554"/>
        <v>0.12427051150017165</v>
      </c>
      <c r="J5040" s="51">
        <f t="shared" ca="1" si="555"/>
        <v>3.75</v>
      </c>
      <c r="K5040" s="47">
        <f t="shared" si="556"/>
        <v>3.6</v>
      </c>
      <c r="L5040" s="47">
        <f t="shared" si="557"/>
        <v>3.62</v>
      </c>
      <c r="M5040" s="47">
        <f t="shared" si="558"/>
        <v>3.6</v>
      </c>
      <c r="N5040" s="47">
        <f t="shared" si="559"/>
        <v>3.62</v>
      </c>
      <c r="O5040" s="48">
        <f t="shared" ca="1" si="560"/>
        <v>4875</v>
      </c>
    </row>
    <row r="5041" spans="1:15" x14ac:dyDescent="0.25">
      <c r="A5041">
        <v>5026</v>
      </c>
      <c r="B5041" s="84">
        <v>34724</v>
      </c>
      <c r="C5041" s="47">
        <v>29</v>
      </c>
      <c r="D5041" s="47">
        <v>29.75</v>
      </c>
      <c r="E5041" s="47">
        <v>29</v>
      </c>
      <c r="F5041" s="47">
        <v>29.75</v>
      </c>
      <c r="G5041" s="48">
        <v>26900</v>
      </c>
      <c r="H5041" s="47">
        <v>3.7</v>
      </c>
      <c r="I5041" s="51">
        <f t="shared" si="554"/>
        <v>0.12436974789915967</v>
      </c>
      <c r="J5041" s="51">
        <f t="shared" ca="1" si="555"/>
        <v>3.75</v>
      </c>
      <c r="K5041" s="47">
        <f t="shared" si="556"/>
        <v>3.61</v>
      </c>
      <c r="L5041" s="47">
        <f t="shared" si="557"/>
        <v>3.7</v>
      </c>
      <c r="M5041" s="47">
        <f t="shared" si="558"/>
        <v>3.61</v>
      </c>
      <c r="N5041" s="47">
        <f t="shared" si="559"/>
        <v>3.7</v>
      </c>
      <c r="O5041" s="48">
        <f t="shared" ca="1" si="560"/>
        <v>100875</v>
      </c>
    </row>
    <row r="5042" spans="1:15" x14ac:dyDescent="0.25">
      <c r="A5042">
        <v>5027</v>
      </c>
      <c r="B5042" s="84">
        <v>34723</v>
      </c>
      <c r="C5042" s="47">
        <v>29</v>
      </c>
      <c r="D5042" s="47">
        <v>29</v>
      </c>
      <c r="E5042" s="47">
        <v>29</v>
      </c>
      <c r="F5042" s="47">
        <v>29</v>
      </c>
      <c r="G5042" s="48">
        <v>800</v>
      </c>
      <c r="H5042" s="47">
        <v>3.6</v>
      </c>
      <c r="I5042" s="51">
        <f t="shared" si="554"/>
        <v>0.12413793103448276</v>
      </c>
      <c r="J5042" s="51">
        <f t="shared" ca="1" si="555"/>
        <v>3.75</v>
      </c>
      <c r="K5042" s="47">
        <f t="shared" si="556"/>
        <v>3.6</v>
      </c>
      <c r="L5042" s="47">
        <f t="shared" si="557"/>
        <v>3.6</v>
      </c>
      <c r="M5042" s="47">
        <f t="shared" si="558"/>
        <v>3.6</v>
      </c>
      <c r="N5042" s="47">
        <f t="shared" si="559"/>
        <v>3.6</v>
      </c>
      <c r="O5042" s="48">
        <f t="shared" ca="1" si="560"/>
        <v>3000</v>
      </c>
    </row>
    <row r="5043" spans="1:15" x14ac:dyDescent="0.25">
      <c r="A5043">
        <v>5028</v>
      </c>
      <c r="B5043" s="84">
        <v>34722</v>
      </c>
      <c r="C5043" s="47">
        <v>29.25</v>
      </c>
      <c r="D5043" s="47">
        <v>29.63</v>
      </c>
      <c r="E5043" s="47">
        <v>29.25</v>
      </c>
      <c r="F5043" s="47">
        <v>29.63</v>
      </c>
      <c r="G5043" s="48">
        <v>29700</v>
      </c>
      <c r="H5043" s="47">
        <v>3.68</v>
      </c>
      <c r="I5043" s="51">
        <f t="shared" si="554"/>
        <v>0.12419844751940602</v>
      </c>
      <c r="J5043" s="51">
        <f t="shared" ca="1" si="555"/>
        <v>3.75</v>
      </c>
      <c r="K5043" s="47">
        <f t="shared" si="556"/>
        <v>3.63</v>
      </c>
      <c r="L5043" s="47">
        <f t="shared" si="557"/>
        <v>3.68</v>
      </c>
      <c r="M5043" s="47">
        <f t="shared" si="558"/>
        <v>3.63</v>
      </c>
      <c r="N5043" s="47">
        <f t="shared" si="559"/>
        <v>3.68</v>
      </c>
      <c r="O5043" s="48">
        <f t="shared" ca="1" si="560"/>
        <v>111375</v>
      </c>
    </row>
    <row r="5044" spans="1:15" x14ac:dyDescent="0.25">
      <c r="A5044">
        <v>5029</v>
      </c>
      <c r="B5044" s="84">
        <v>34719</v>
      </c>
      <c r="C5044" s="47">
        <v>29.75</v>
      </c>
      <c r="D5044" s="47">
        <v>29.75</v>
      </c>
      <c r="E5044" s="47">
        <v>29.75</v>
      </c>
      <c r="F5044" s="47">
        <v>29.75</v>
      </c>
      <c r="G5044" s="48">
        <v>0</v>
      </c>
      <c r="H5044" s="47">
        <v>3.7</v>
      </c>
      <c r="I5044" s="51">
        <f t="shared" si="554"/>
        <v>0.12436974789915967</v>
      </c>
      <c r="J5044" s="51">
        <f t="shared" ca="1" si="555"/>
        <v>3.75</v>
      </c>
      <c r="K5044" s="47">
        <f t="shared" si="556"/>
        <v>3.7</v>
      </c>
      <c r="L5044" s="47">
        <f t="shared" si="557"/>
        <v>3.7</v>
      </c>
      <c r="M5044" s="47">
        <f t="shared" si="558"/>
        <v>3.7</v>
      </c>
      <c r="N5044" s="47">
        <f t="shared" si="559"/>
        <v>3.7</v>
      </c>
      <c r="O5044" s="48">
        <f t="shared" ca="1" si="560"/>
        <v>0</v>
      </c>
    </row>
    <row r="5045" spans="1:15" x14ac:dyDescent="0.25">
      <c r="A5045">
        <v>5030</v>
      </c>
      <c r="B5045" s="84">
        <v>34718</v>
      </c>
      <c r="C5045" s="47">
        <v>29.75</v>
      </c>
      <c r="D5045" s="47">
        <v>29.75</v>
      </c>
      <c r="E5045" s="47">
        <v>29.75</v>
      </c>
      <c r="F5045" s="47">
        <v>29.75</v>
      </c>
      <c r="G5045" s="48">
        <v>0</v>
      </c>
      <c r="H5045" s="47">
        <v>3.7</v>
      </c>
      <c r="I5045" s="51">
        <f t="shared" si="554"/>
        <v>0.12436974789915967</v>
      </c>
      <c r="J5045" s="51">
        <f t="shared" ca="1" si="555"/>
        <v>3.75</v>
      </c>
      <c r="K5045" s="47">
        <f t="shared" si="556"/>
        <v>3.7</v>
      </c>
      <c r="L5045" s="47">
        <f t="shared" si="557"/>
        <v>3.7</v>
      </c>
      <c r="M5045" s="47">
        <f t="shared" si="558"/>
        <v>3.7</v>
      </c>
      <c r="N5045" s="47">
        <f t="shared" si="559"/>
        <v>3.7</v>
      </c>
      <c r="O5045" s="48">
        <f t="shared" ca="1" si="560"/>
        <v>0</v>
      </c>
    </row>
    <row r="5046" spans="1:15" x14ac:dyDescent="0.25">
      <c r="A5046">
        <v>5031</v>
      </c>
      <c r="B5046" s="84">
        <v>34717</v>
      </c>
      <c r="C5046" s="47">
        <v>29.88</v>
      </c>
      <c r="D5046" s="47">
        <v>29.88</v>
      </c>
      <c r="E5046" s="47">
        <v>29.5</v>
      </c>
      <c r="F5046" s="47">
        <v>29.75</v>
      </c>
      <c r="G5046" s="48">
        <v>376100</v>
      </c>
      <c r="H5046" s="47">
        <v>3.7</v>
      </c>
      <c r="I5046" s="51">
        <f t="shared" si="554"/>
        <v>0.12436974789915967</v>
      </c>
      <c r="J5046" s="51">
        <f t="shared" ca="1" si="555"/>
        <v>3.75</v>
      </c>
      <c r="K5046" s="47">
        <f t="shared" si="556"/>
        <v>3.72</v>
      </c>
      <c r="L5046" s="47">
        <f t="shared" si="557"/>
        <v>3.72</v>
      </c>
      <c r="M5046" s="47">
        <f t="shared" si="558"/>
        <v>3.67</v>
      </c>
      <c r="N5046" s="47">
        <f t="shared" si="559"/>
        <v>3.7</v>
      </c>
      <c r="O5046" s="48">
        <f t="shared" ca="1" si="560"/>
        <v>1410375</v>
      </c>
    </row>
    <row r="5047" spans="1:15" x14ac:dyDescent="0.25">
      <c r="A5047">
        <v>5032</v>
      </c>
      <c r="B5047" s="84">
        <v>34716</v>
      </c>
      <c r="C5047" s="47">
        <v>29.5</v>
      </c>
      <c r="D5047" s="47">
        <v>30</v>
      </c>
      <c r="E5047" s="47">
        <v>29.5</v>
      </c>
      <c r="F5047" s="47">
        <v>30</v>
      </c>
      <c r="G5047" s="48">
        <v>11700</v>
      </c>
      <c r="H5047" s="47">
        <v>3.73</v>
      </c>
      <c r="I5047" s="51">
        <f t="shared" si="554"/>
        <v>0.12433333333333334</v>
      </c>
      <c r="J5047" s="51">
        <f t="shared" ca="1" si="555"/>
        <v>3.75</v>
      </c>
      <c r="K5047" s="47">
        <f t="shared" si="556"/>
        <v>3.67</v>
      </c>
      <c r="L5047" s="47">
        <f t="shared" si="557"/>
        <v>3.73</v>
      </c>
      <c r="M5047" s="47">
        <f t="shared" si="558"/>
        <v>3.67</v>
      </c>
      <c r="N5047" s="47">
        <f t="shared" si="559"/>
        <v>3.73</v>
      </c>
      <c r="O5047" s="48">
        <f t="shared" ca="1" si="560"/>
        <v>43875</v>
      </c>
    </row>
    <row r="5048" spans="1:15" x14ac:dyDescent="0.25">
      <c r="A5048">
        <v>5033</v>
      </c>
      <c r="B5048" s="84">
        <v>34715</v>
      </c>
      <c r="C5048" s="47">
        <v>29.5</v>
      </c>
      <c r="D5048" s="47">
        <v>30</v>
      </c>
      <c r="E5048" s="47">
        <v>29.5</v>
      </c>
      <c r="F5048" s="47">
        <v>29.75</v>
      </c>
      <c r="G5048" s="48">
        <v>29200</v>
      </c>
      <c r="H5048" s="47">
        <v>3.7</v>
      </c>
      <c r="I5048" s="51">
        <f t="shared" si="554"/>
        <v>0.12436974789915967</v>
      </c>
      <c r="J5048" s="51">
        <f t="shared" ca="1" si="555"/>
        <v>3.75</v>
      </c>
      <c r="K5048" s="47">
        <f t="shared" si="556"/>
        <v>3.67</v>
      </c>
      <c r="L5048" s="47">
        <f t="shared" si="557"/>
        <v>3.73</v>
      </c>
      <c r="M5048" s="47">
        <f t="shared" si="558"/>
        <v>3.67</v>
      </c>
      <c r="N5048" s="47">
        <f t="shared" si="559"/>
        <v>3.7</v>
      </c>
      <c r="O5048" s="48">
        <f t="shared" ca="1" si="560"/>
        <v>109500</v>
      </c>
    </row>
    <row r="5049" spans="1:15" x14ac:dyDescent="0.25">
      <c r="A5049">
        <v>5034</v>
      </c>
      <c r="B5049" s="84">
        <v>34712</v>
      </c>
      <c r="C5049" s="47">
        <v>28.25</v>
      </c>
      <c r="D5049" s="47">
        <v>29.25</v>
      </c>
      <c r="E5049" s="47">
        <v>28.25</v>
      </c>
      <c r="F5049" s="47">
        <v>29.25</v>
      </c>
      <c r="G5049" s="48">
        <v>32900</v>
      </c>
      <c r="H5049" s="47">
        <v>3.63</v>
      </c>
      <c r="I5049" s="51">
        <f t="shared" si="554"/>
        <v>0.12410256410256409</v>
      </c>
      <c r="J5049" s="51">
        <f t="shared" ca="1" si="555"/>
        <v>3.75</v>
      </c>
      <c r="K5049" s="47">
        <f t="shared" si="556"/>
        <v>3.51</v>
      </c>
      <c r="L5049" s="47">
        <f t="shared" si="557"/>
        <v>3.63</v>
      </c>
      <c r="M5049" s="47">
        <f t="shared" si="558"/>
        <v>3.51</v>
      </c>
      <c r="N5049" s="47">
        <f t="shared" si="559"/>
        <v>3.63</v>
      </c>
      <c r="O5049" s="48">
        <f t="shared" ca="1" si="560"/>
        <v>123375</v>
      </c>
    </row>
    <row r="5050" spans="1:15" x14ac:dyDescent="0.25">
      <c r="A5050">
        <v>5035</v>
      </c>
      <c r="B5050" s="84">
        <v>34711</v>
      </c>
      <c r="C5050" s="47">
        <v>27.88</v>
      </c>
      <c r="D5050" s="47">
        <v>28.75</v>
      </c>
      <c r="E5050" s="47">
        <v>27.88</v>
      </c>
      <c r="F5050" s="47">
        <v>28.75</v>
      </c>
      <c r="G5050" s="48">
        <v>101300</v>
      </c>
      <c r="H5050" s="47">
        <v>3.57</v>
      </c>
      <c r="I5050" s="51">
        <f t="shared" si="554"/>
        <v>0.12417391304347826</v>
      </c>
      <c r="J5050" s="51">
        <f t="shared" ca="1" si="555"/>
        <v>3.75</v>
      </c>
      <c r="K5050" s="47">
        <f t="shared" si="556"/>
        <v>3.46</v>
      </c>
      <c r="L5050" s="47">
        <f t="shared" si="557"/>
        <v>3.57</v>
      </c>
      <c r="M5050" s="47">
        <f t="shared" si="558"/>
        <v>3.46</v>
      </c>
      <c r="N5050" s="47">
        <f t="shared" si="559"/>
        <v>3.57</v>
      </c>
      <c r="O5050" s="48">
        <f t="shared" ca="1" si="560"/>
        <v>379875</v>
      </c>
    </row>
    <row r="5051" spans="1:15" x14ac:dyDescent="0.25">
      <c r="A5051">
        <v>5036</v>
      </c>
      <c r="B5051" s="84">
        <v>34710</v>
      </c>
      <c r="C5051" s="47">
        <v>28.25</v>
      </c>
      <c r="D5051" s="47">
        <v>28.25</v>
      </c>
      <c r="E5051" s="47">
        <v>28.25</v>
      </c>
      <c r="F5051" s="47">
        <v>28.25</v>
      </c>
      <c r="G5051" s="48">
        <v>0</v>
      </c>
      <c r="H5051" s="47">
        <v>3.51</v>
      </c>
      <c r="I5051" s="51">
        <f t="shared" si="554"/>
        <v>0.12424778761061946</v>
      </c>
      <c r="J5051" s="51">
        <f t="shared" ca="1" si="555"/>
        <v>3.75</v>
      </c>
      <c r="K5051" s="47">
        <f t="shared" si="556"/>
        <v>3.51</v>
      </c>
      <c r="L5051" s="47">
        <f t="shared" si="557"/>
        <v>3.51</v>
      </c>
      <c r="M5051" s="47">
        <f t="shared" si="558"/>
        <v>3.51</v>
      </c>
      <c r="N5051" s="47">
        <f t="shared" si="559"/>
        <v>3.51</v>
      </c>
      <c r="O5051" s="48">
        <f t="shared" ca="1" si="560"/>
        <v>0</v>
      </c>
    </row>
    <row r="5052" spans="1:15" x14ac:dyDescent="0.25">
      <c r="A5052">
        <v>5037</v>
      </c>
      <c r="B5052" s="84">
        <v>34709</v>
      </c>
      <c r="C5052" s="47">
        <v>28</v>
      </c>
      <c r="D5052" s="47">
        <v>28.25</v>
      </c>
      <c r="E5052" s="47">
        <v>27.5</v>
      </c>
      <c r="F5052" s="47">
        <v>28.25</v>
      </c>
      <c r="G5052" s="48">
        <v>16100</v>
      </c>
      <c r="H5052" s="47">
        <v>3.51</v>
      </c>
      <c r="I5052" s="51">
        <f t="shared" si="554"/>
        <v>0.12424778761061946</v>
      </c>
      <c r="J5052" s="51">
        <f t="shared" ca="1" si="555"/>
        <v>3.75</v>
      </c>
      <c r="K5052" s="47">
        <f t="shared" si="556"/>
        <v>3.48</v>
      </c>
      <c r="L5052" s="47">
        <f t="shared" si="557"/>
        <v>3.51</v>
      </c>
      <c r="M5052" s="47">
        <f t="shared" si="558"/>
        <v>3.42</v>
      </c>
      <c r="N5052" s="47">
        <f t="shared" si="559"/>
        <v>3.51</v>
      </c>
      <c r="O5052" s="48">
        <f t="shared" ca="1" si="560"/>
        <v>60375</v>
      </c>
    </row>
    <row r="5053" spans="1:15" x14ac:dyDescent="0.25">
      <c r="A5053">
        <v>5038</v>
      </c>
      <c r="B5053" s="84">
        <v>34708</v>
      </c>
      <c r="C5053" s="47">
        <v>27.25</v>
      </c>
      <c r="D5053" s="47">
        <v>27.63</v>
      </c>
      <c r="E5053" s="47">
        <v>27.25</v>
      </c>
      <c r="F5053" s="47">
        <v>27.38</v>
      </c>
      <c r="G5053" s="48">
        <v>114900</v>
      </c>
      <c r="H5053" s="47">
        <v>3.4</v>
      </c>
      <c r="I5053" s="51">
        <f t="shared" si="554"/>
        <v>0.1241782322863404</v>
      </c>
      <c r="J5053" s="51">
        <f t="shared" ca="1" si="555"/>
        <v>3.75</v>
      </c>
      <c r="K5053" s="47">
        <f t="shared" si="556"/>
        <v>3.38</v>
      </c>
      <c r="L5053" s="47">
        <f t="shared" si="557"/>
        <v>3.43</v>
      </c>
      <c r="M5053" s="47">
        <f t="shared" si="558"/>
        <v>3.38</v>
      </c>
      <c r="N5053" s="47">
        <f t="shared" si="559"/>
        <v>3.4</v>
      </c>
      <c r="O5053" s="48">
        <f t="shared" ca="1" si="560"/>
        <v>430875</v>
      </c>
    </row>
    <row r="5054" spans="1:15" x14ac:dyDescent="0.25">
      <c r="A5054">
        <v>5039</v>
      </c>
      <c r="B5054" s="84">
        <v>34705</v>
      </c>
      <c r="C5054" s="47">
        <v>27.25</v>
      </c>
      <c r="D5054" s="47">
        <v>27.63</v>
      </c>
      <c r="E5054" s="47">
        <v>27.25</v>
      </c>
      <c r="F5054" s="47">
        <v>27.63</v>
      </c>
      <c r="G5054" s="48">
        <v>3300</v>
      </c>
      <c r="H5054" s="47">
        <v>3.43</v>
      </c>
      <c r="I5054" s="51">
        <f t="shared" si="554"/>
        <v>0.12414042707202318</v>
      </c>
      <c r="J5054" s="51">
        <f t="shared" ca="1" si="555"/>
        <v>3.75</v>
      </c>
      <c r="K5054" s="47">
        <f t="shared" si="556"/>
        <v>3.38</v>
      </c>
      <c r="L5054" s="47">
        <f t="shared" si="557"/>
        <v>3.43</v>
      </c>
      <c r="M5054" s="47">
        <f t="shared" si="558"/>
        <v>3.38</v>
      </c>
      <c r="N5054" s="47">
        <f t="shared" si="559"/>
        <v>3.43</v>
      </c>
      <c r="O5054" s="48">
        <f t="shared" ca="1" si="560"/>
        <v>12375</v>
      </c>
    </row>
    <row r="5055" spans="1:15" x14ac:dyDescent="0.25">
      <c r="A5055">
        <v>5040</v>
      </c>
      <c r="B5055" s="84">
        <v>34704</v>
      </c>
      <c r="C5055" s="47">
        <v>27.75</v>
      </c>
      <c r="D5055" s="47">
        <v>27.75</v>
      </c>
      <c r="E5055" s="47">
        <v>27.75</v>
      </c>
      <c r="F5055" s="47">
        <v>27.75</v>
      </c>
      <c r="G5055" s="48">
        <v>0</v>
      </c>
      <c r="H5055" s="47">
        <v>3.45</v>
      </c>
      <c r="I5055" s="51">
        <f t="shared" si="554"/>
        <v>0.12432432432432433</v>
      </c>
      <c r="J5055" s="51">
        <f t="shared" ca="1" si="555"/>
        <v>3.75</v>
      </c>
      <c r="K5055" s="47">
        <f t="shared" si="556"/>
        <v>3.45</v>
      </c>
      <c r="L5055" s="47">
        <f t="shared" si="557"/>
        <v>3.45</v>
      </c>
      <c r="M5055" s="47">
        <f t="shared" si="558"/>
        <v>3.45</v>
      </c>
      <c r="N5055" s="47">
        <f t="shared" si="559"/>
        <v>3.45</v>
      </c>
      <c r="O5055" s="48">
        <f t="shared" ca="1" si="560"/>
        <v>0</v>
      </c>
    </row>
    <row r="5056" spans="1:15" x14ac:dyDescent="0.25">
      <c r="A5056">
        <v>5041</v>
      </c>
      <c r="B5056" s="84">
        <v>34703</v>
      </c>
      <c r="C5056" s="47">
        <v>27.5</v>
      </c>
      <c r="D5056" s="47">
        <v>27.75</v>
      </c>
      <c r="E5056" s="47">
        <v>27.38</v>
      </c>
      <c r="F5056" s="47">
        <v>27.75</v>
      </c>
      <c r="G5056" s="48">
        <v>38500</v>
      </c>
      <c r="H5056" s="47">
        <v>3.45</v>
      </c>
      <c r="I5056" s="51">
        <f t="shared" si="554"/>
        <v>0.12432432432432433</v>
      </c>
      <c r="J5056" s="51">
        <f t="shared" ca="1" si="555"/>
        <v>3.75</v>
      </c>
      <c r="K5056" s="47">
        <f t="shared" si="556"/>
        <v>3.42</v>
      </c>
      <c r="L5056" s="47">
        <f t="shared" si="557"/>
        <v>3.45</v>
      </c>
      <c r="M5056" s="47">
        <f t="shared" si="558"/>
        <v>3.4</v>
      </c>
      <c r="N5056" s="47">
        <f t="shared" si="559"/>
        <v>3.45</v>
      </c>
      <c r="O5056" s="48">
        <f t="shared" ca="1" si="560"/>
        <v>144375</v>
      </c>
    </row>
    <row r="5057" spans="1:15" x14ac:dyDescent="0.25">
      <c r="A5057">
        <v>5042</v>
      </c>
      <c r="B5057" s="84">
        <v>34702</v>
      </c>
      <c r="C5057" s="47">
        <v>30</v>
      </c>
      <c r="D5057" s="47">
        <v>30</v>
      </c>
      <c r="E5057" s="47">
        <v>27.25</v>
      </c>
      <c r="F5057" s="47">
        <v>27.25</v>
      </c>
      <c r="G5057" s="48">
        <v>161600</v>
      </c>
      <c r="H5057" s="47">
        <v>3.39</v>
      </c>
      <c r="I5057" s="51">
        <f t="shared" si="554"/>
        <v>0.12440366972477064</v>
      </c>
      <c r="J5057" s="51">
        <f t="shared" ca="1" si="555"/>
        <v>3.75</v>
      </c>
      <c r="K5057" s="47">
        <f t="shared" si="556"/>
        <v>3.73</v>
      </c>
      <c r="L5057" s="47">
        <f t="shared" si="557"/>
        <v>3.73</v>
      </c>
      <c r="M5057" s="47">
        <f t="shared" si="558"/>
        <v>3.39</v>
      </c>
      <c r="N5057" s="47">
        <f t="shared" si="559"/>
        <v>3.39</v>
      </c>
      <c r="O5057" s="48">
        <f t="shared" ca="1" si="560"/>
        <v>606000</v>
      </c>
    </row>
    <row r="5058" spans="1:15" x14ac:dyDescent="0.25">
      <c r="A5058">
        <v>5043</v>
      </c>
      <c r="B5058" s="84">
        <v>34698</v>
      </c>
      <c r="C5058" s="47">
        <v>29.59</v>
      </c>
      <c r="D5058" s="47">
        <v>30</v>
      </c>
      <c r="E5058" s="47">
        <v>29.25</v>
      </c>
      <c r="F5058" s="47">
        <v>30</v>
      </c>
      <c r="G5058" s="48">
        <v>309600</v>
      </c>
      <c r="H5058" s="47">
        <v>3.73</v>
      </c>
      <c r="I5058" s="51">
        <f t="shared" si="554"/>
        <v>0.12433333333333334</v>
      </c>
      <c r="J5058" s="51">
        <f t="shared" ca="1" si="555"/>
        <v>3.75</v>
      </c>
      <c r="K5058" s="47">
        <f t="shared" si="556"/>
        <v>3.68</v>
      </c>
      <c r="L5058" s="47">
        <f t="shared" si="557"/>
        <v>3.73</v>
      </c>
      <c r="M5058" s="47">
        <f t="shared" si="558"/>
        <v>3.64</v>
      </c>
      <c r="N5058" s="47">
        <f t="shared" si="559"/>
        <v>3.73</v>
      </c>
      <c r="O5058" s="48">
        <f t="shared" ca="1" si="560"/>
        <v>1161000</v>
      </c>
    </row>
    <row r="5059" spans="1:15" x14ac:dyDescent="0.25">
      <c r="A5059">
        <v>5044</v>
      </c>
      <c r="B5059" s="84">
        <v>34697</v>
      </c>
      <c r="C5059" s="47">
        <v>29.25</v>
      </c>
      <c r="D5059" s="47">
        <v>29.94</v>
      </c>
      <c r="E5059" s="47">
        <v>29.25</v>
      </c>
      <c r="F5059" s="47">
        <v>29.75</v>
      </c>
      <c r="G5059" s="48">
        <v>85300</v>
      </c>
      <c r="H5059" s="47">
        <v>3.7</v>
      </c>
      <c r="I5059" s="51">
        <f t="shared" si="554"/>
        <v>0.12436974789915967</v>
      </c>
      <c r="J5059" s="51">
        <f t="shared" ca="1" si="555"/>
        <v>3.75</v>
      </c>
      <c r="K5059" s="47">
        <f t="shared" si="556"/>
        <v>3.64</v>
      </c>
      <c r="L5059" s="47">
        <f t="shared" si="557"/>
        <v>3.72</v>
      </c>
      <c r="M5059" s="47">
        <f t="shared" si="558"/>
        <v>3.64</v>
      </c>
      <c r="N5059" s="47">
        <f t="shared" si="559"/>
        <v>3.7</v>
      </c>
      <c r="O5059" s="48">
        <f t="shared" ca="1" si="560"/>
        <v>319875</v>
      </c>
    </row>
    <row r="5060" spans="1:15" x14ac:dyDescent="0.25">
      <c r="A5060">
        <v>5045</v>
      </c>
      <c r="B5060" s="84">
        <v>34696</v>
      </c>
      <c r="C5060" s="47">
        <v>29.75</v>
      </c>
      <c r="D5060" s="47">
        <v>29.75</v>
      </c>
      <c r="E5060" s="47">
        <v>29.25</v>
      </c>
      <c r="F5060" s="47">
        <v>29.25</v>
      </c>
      <c r="G5060" s="48">
        <v>1300</v>
      </c>
      <c r="H5060" s="47">
        <v>3.63</v>
      </c>
      <c r="I5060" s="51">
        <f t="shared" si="554"/>
        <v>0.12410256410256409</v>
      </c>
      <c r="J5060" s="51">
        <f t="shared" ca="1" si="555"/>
        <v>3.75</v>
      </c>
      <c r="K5060" s="47">
        <f t="shared" si="556"/>
        <v>3.69</v>
      </c>
      <c r="L5060" s="47">
        <f t="shared" si="557"/>
        <v>3.69</v>
      </c>
      <c r="M5060" s="47">
        <f t="shared" si="558"/>
        <v>3.63</v>
      </c>
      <c r="N5060" s="47">
        <f t="shared" si="559"/>
        <v>3.63</v>
      </c>
      <c r="O5060" s="48">
        <f t="shared" ca="1" si="560"/>
        <v>4875</v>
      </c>
    </row>
    <row r="5061" spans="1:15" x14ac:dyDescent="0.25">
      <c r="A5061">
        <v>5046</v>
      </c>
      <c r="B5061" s="84">
        <v>34695</v>
      </c>
      <c r="C5061" s="47">
        <v>29.63</v>
      </c>
      <c r="D5061" s="47">
        <v>29.75</v>
      </c>
      <c r="E5061" s="47">
        <v>29.25</v>
      </c>
      <c r="F5061" s="47">
        <v>29.25</v>
      </c>
      <c r="G5061" s="48">
        <v>236400</v>
      </c>
      <c r="H5061" s="47">
        <v>3.63</v>
      </c>
      <c r="I5061" s="51">
        <f t="shared" si="554"/>
        <v>0.12410256410256409</v>
      </c>
      <c r="J5061" s="51">
        <f t="shared" ca="1" si="555"/>
        <v>3.75</v>
      </c>
      <c r="K5061" s="47">
        <f t="shared" si="556"/>
        <v>3.68</v>
      </c>
      <c r="L5061" s="47">
        <f t="shared" si="557"/>
        <v>3.69</v>
      </c>
      <c r="M5061" s="47">
        <f t="shared" si="558"/>
        <v>3.63</v>
      </c>
      <c r="N5061" s="47">
        <f t="shared" si="559"/>
        <v>3.63</v>
      </c>
      <c r="O5061" s="48">
        <f t="shared" ca="1" si="560"/>
        <v>886500</v>
      </c>
    </row>
    <row r="5062" spans="1:15" x14ac:dyDescent="0.25">
      <c r="A5062">
        <v>5047</v>
      </c>
      <c r="B5062" s="84">
        <v>34691</v>
      </c>
      <c r="C5062" s="47">
        <v>29.75</v>
      </c>
      <c r="D5062" s="47">
        <v>29.75</v>
      </c>
      <c r="E5062" s="47">
        <v>29.63</v>
      </c>
      <c r="F5062" s="47">
        <v>29.75</v>
      </c>
      <c r="G5062" s="48">
        <v>4500</v>
      </c>
      <c r="H5062" s="47">
        <v>3.7</v>
      </c>
      <c r="I5062" s="51">
        <f t="shared" si="554"/>
        <v>0.12436974789915967</v>
      </c>
      <c r="J5062" s="51">
        <f t="shared" ca="1" si="555"/>
        <v>3.75</v>
      </c>
      <c r="K5062" s="47">
        <f t="shared" si="556"/>
        <v>3.7</v>
      </c>
      <c r="L5062" s="47">
        <f t="shared" si="557"/>
        <v>3.7</v>
      </c>
      <c r="M5062" s="47">
        <f t="shared" si="558"/>
        <v>3.69</v>
      </c>
      <c r="N5062" s="47">
        <f t="shared" si="559"/>
        <v>3.7</v>
      </c>
      <c r="O5062" s="48">
        <f t="shared" ca="1" si="560"/>
        <v>16875</v>
      </c>
    </row>
    <row r="5063" spans="1:15" x14ac:dyDescent="0.25">
      <c r="A5063">
        <v>5048</v>
      </c>
      <c r="B5063" s="84">
        <v>34690</v>
      </c>
      <c r="C5063" s="47">
        <v>29.75</v>
      </c>
      <c r="D5063" s="47">
        <v>30</v>
      </c>
      <c r="E5063" s="47">
        <v>29.25</v>
      </c>
      <c r="F5063" s="47">
        <v>29.5</v>
      </c>
      <c r="G5063" s="48">
        <v>203300</v>
      </c>
      <c r="H5063" s="47">
        <v>3.66</v>
      </c>
      <c r="I5063" s="51">
        <f t="shared" si="554"/>
        <v>0.12406779661016949</v>
      </c>
      <c r="J5063" s="51">
        <f t="shared" ca="1" si="555"/>
        <v>3.75</v>
      </c>
      <c r="K5063" s="47">
        <f t="shared" si="556"/>
        <v>3.69</v>
      </c>
      <c r="L5063" s="47">
        <f t="shared" si="557"/>
        <v>3.72</v>
      </c>
      <c r="M5063" s="47">
        <f t="shared" si="558"/>
        <v>3.63</v>
      </c>
      <c r="N5063" s="47">
        <f t="shared" si="559"/>
        <v>3.66</v>
      </c>
      <c r="O5063" s="48">
        <f t="shared" ca="1" si="560"/>
        <v>762375</v>
      </c>
    </row>
    <row r="5064" spans="1:15" x14ac:dyDescent="0.25">
      <c r="A5064">
        <v>5049</v>
      </c>
      <c r="B5064" s="84">
        <v>34689</v>
      </c>
      <c r="C5064" s="47">
        <v>29.5</v>
      </c>
      <c r="D5064" s="47">
        <v>29.75</v>
      </c>
      <c r="E5064" s="47">
        <v>29.5</v>
      </c>
      <c r="F5064" s="47">
        <v>29.63</v>
      </c>
      <c r="G5064" s="48">
        <v>165300</v>
      </c>
      <c r="H5064" s="47">
        <v>3.68</v>
      </c>
      <c r="I5064" s="51">
        <f t="shared" si="554"/>
        <v>0.12419844751940602</v>
      </c>
      <c r="J5064" s="51">
        <f t="shared" ca="1" si="555"/>
        <v>3.75</v>
      </c>
      <c r="K5064" s="47">
        <f t="shared" si="556"/>
        <v>3.66</v>
      </c>
      <c r="L5064" s="47">
        <f t="shared" si="557"/>
        <v>3.69</v>
      </c>
      <c r="M5064" s="47">
        <f t="shared" si="558"/>
        <v>3.66</v>
      </c>
      <c r="N5064" s="47">
        <f t="shared" si="559"/>
        <v>3.68</v>
      </c>
      <c r="O5064" s="48">
        <f t="shared" ca="1" si="560"/>
        <v>619875</v>
      </c>
    </row>
    <row r="5065" spans="1:15" x14ac:dyDescent="0.25">
      <c r="A5065">
        <v>5050</v>
      </c>
      <c r="B5065" s="84">
        <v>34688</v>
      </c>
      <c r="C5065" s="47">
        <v>29.25</v>
      </c>
      <c r="D5065" s="47">
        <v>29.5</v>
      </c>
      <c r="E5065" s="47">
        <v>28.5</v>
      </c>
      <c r="F5065" s="47">
        <v>29.5</v>
      </c>
      <c r="G5065" s="48">
        <v>66400</v>
      </c>
      <c r="H5065" s="47">
        <v>3.66</v>
      </c>
      <c r="I5065" s="51">
        <f t="shared" si="554"/>
        <v>0.12406779661016949</v>
      </c>
      <c r="J5065" s="51">
        <f t="shared" ca="1" si="555"/>
        <v>3.75</v>
      </c>
      <c r="K5065" s="47">
        <f t="shared" si="556"/>
        <v>3.63</v>
      </c>
      <c r="L5065" s="47">
        <f t="shared" si="557"/>
        <v>3.66</v>
      </c>
      <c r="M5065" s="47">
        <f t="shared" si="558"/>
        <v>3.54</v>
      </c>
      <c r="N5065" s="47">
        <f t="shared" si="559"/>
        <v>3.66</v>
      </c>
      <c r="O5065" s="48">
        <f t="shared" ca="1" si="560"/>
        <v>249000</v>
      </c>
    </row>
    <row r="5066" spans="1:15" x14ac:dyDescent="0.25">
      <c r="A5066">
        <v>5051</v>
      </c>
      <c r="B5066" s="84">
        <v>34687</v>
      </c>
      <c r="C5066" s="47">
        <v>28.5</v>
      </c>
      <c r="D5066" s="47">
        <v>28.88</v>
      </c>
      <c r="E5066" s="47">
        <v>28.5</v>
      </c>
      <c r="F5066" s="47">
        <v>28.88</v>
      </c>
      <c r="G5066" s="48">
        <v>442000</v>
      </c>
      <c r="H5066" s="47">
        <v>3.59</v>
      </c>
      <c r="I5066" s="51">
        <f t="shared" si="554"/>
        <v>0.12430747922437672</v>
      </c>
      <c r="J5066" s="51">
        <f t="shared" ca="1" si="555"/>
        <v>3.75</v>
      </c>
      <c r="K5066" s="47">
        <f t="shared" si="556"/>
        <v>3.54</v>
      </c>
      <c r="L5066" s="47">
        <f t="shared" si="557"/>
        <v>3.59</v>
      </c>
      <c r="M5066" s="47">
        <f t="shared" si="558"/>
        <v>3.54</v>
      </c>
      <c r="N5066" s="47">
        <f t="shared" si="559"/>
        <v>3.59</v>
      </c>
      <c r="O5066" s="48">
        <f t="shared" ca="1" si="560"/>
        <v>1657500</v>
      </c>
    </row>
    <row r="5067" spans="1:15" x14ac:dyDescent="0.25">
      <c r="A5067">
        <v>5052</v>
      </c>
      <c r="B5067" s="84">
        <v>34684</v>
      </c>
      <c r="C5067" s="47">
        <v>28.25</v>
      </c>
      <c r="D5067" s="47">
        <v>28.75</v>
      </c>
      <c r="E5067" s="47">
        <v>28</v>
      </c>
      <c r="F5067" s="47">
        <v>28.37</v>
      </c>
      <c r="G5067" s="48">
        <v>44900</v>
      </c>
      <c r="H5067" s="47">
        <v>3.53</v>
      </c>
      <c r="I5067" s="51">
        <f t="shared" si="554"/>
        <v>0.12442721184349664</v>
      </c>
      <c r="J5067" s="51">
        <f t="shared" ca="1" si="555"/>
        <v>3.75</v>
      </c>
      <c r="K5067" s="47">
        <f t="shared" si="556"/>
        <v>3.52</v>
      </c>
      <c r="L5067" s="47">
        <f t="shared" si="557"/>
        <v>3.58</v>
      </c>
      <c r="M5067" s="47">
        <f t="shared" si="558"/>
        <v>3.48</v>
      </c>
      <c r="N5067" s="47">
        <f t="shared" si="559"/>
        <v>3.53</v>
      </c>
      <c r="O5067" s="48">
        <f t="shared" ca="1" si="560"/>
        <v>168375</v>
      </c>
    </row>
    <row r="5068" spans="1:15" x14ac:dyDescent="0.25">
      <c r="A5068">
        <v>5053</v>
      </c>
      <c r="B5068" s="84">
        <v>34683</v>
      </c>
      <c r="C5068" s="47">
        <v>28</v>
      </c>
      <c r="D5068" s="47">
        <v>28.25</v>
      </c>
      <c r="E5068" s="47">
        <v>27.5</v>
      </c>
      <c r="F5068" s="47">
        <v>28.25</v>
      </c>
      <c r="G5068" s="48">
        <v>56500</v>
      </c>
      <c r="H5068" s="47">
        <v>3.51</v>
      </c>
      <c r="I5068" s="51">
        <f t="shared" si="554"/>
        <v>0.12424778761061946</v>
      </c>
      <c r="J5068" s="51">
        <f t="shared" ca="1" si="555"/>
        <v>3.75</v>
      </c>
      <c r="K5068" s="47">
        <f t="shared" si="556"/>
        <v>3.48</v>
      </c>
      <c r="L5068" s="47">
        <f t="shared" si="557"/>
        <v>3.51</v>
      </c>
      <c r="M5068" s="47">
        <f t="shared" si="558"/>
        <v>3.42</v>
      </c>
      <c r="N5068" s="47">
        <f t="shared" si="559"/>
        <v>3.51</v>
      </c>
      <c r="O5068" s="48">
        <f t="shared" ca="1" si="560"/>
        <v>211875</v>
      </c>
    </row>
    <row r="5069" spans="1:15" x14ac:dyDescent="0.25">
      <c r="A5069">
        <v>5054</v>
      </c>
      <c r="B5069" s="84">
        <v>34682</v>
      </c>
      <c r="C5069" s="47">
        <v>27.38</v>
      </c>
      <c r="D5069" s="47">
        <v>27.75</v>
      </c>
      <c r="E5069" s="47">
        <v>27.38</v>
      </c>
      <c r="F5069" s="47">
        <v>27.75</v>
      </c>
      <c r="G5069" s="48">
        <v>68500</v>
      </c>
      <c r="H5069" s="47">
        <v>3.45</v>
      </c>
      <c r="I5069" s="51">
        <f t="shared" si="554"/>
        <v>0.12432432432432433</v>
      </c>
      <c r="J5069" s="51">
        <f t="shared" ca="1" si="555"/>
        <v>3.75</v>
      </c>
      <c r="K5069" s="47">
        <f t="shared" si="556"/>
        <v>3.4</v>
      </c>
      <c r="L5069" s="47">
        <f t="shared" si="557"/>
        <v>3.45</v>
      </c>
      <c r="M5069" s="47">
        <f t="shared" si="558"/>
        <v>3.4</v>
      </c>
      <c r="N5069" s="47">
        <f t="shared" si="559"/>
        <v>3.45</v>
      </c>
      <c r="O5069" s="48">
        <f t="shared" ca="1" si="560"/>
        <v>256875</v>
      </c>
    </row>
    <row r="5070" spans="1:15" x14ac:dyDescent="0.25">
      <c r="A5070">
        <v>5055</v>
      </c>
      <c r="B5070" s="84">
        <v>34681</v>
      </c>
      <c r="C5070" s="47">
        <v>27</v>
      </c>
      <c r="D5070" s="47">
        <v>27.63</v>
      </c>
      <c r="E5070" s="47">
        <v>27</v>
      </c>
      <c r="F5070" s="47">
        <v>27.13</v>
      </c>
      <c r="G5070" s="48">
        <v>114400</v>
      </c>
      <c r="H5070" s="47">
        <v>3.37</v>
      </c>
      <c r="I5070" s="51">
        <f t="shared" si="554"/>
        <v>0.12421673424253594</v>
      </c>
      <c r="J5070" s="51">
        <f t="shared" ca="1" si="555"/>
        <v>3.75</v>
      </c>
      <c r="K5070" s="47">
        <f t="shared" si="556"/>
        <v>3.35</v>
      </c>
      <c r="L5070" s="47">
        <f t="shared" si="557"/>
        <v>3.43</v>
      </c>
      <c r="M5070" s="47">
        <f t="shared" si="558"/>
        <v>3.35</v>
      </c>
      <c r="N5070" s="47">
        <f t="shared" si="559"/>
        <v>3.37</v>
      </c>
      <c r="O5070" s="48">
        <f t="shared" ca="1" si="560"/>
        <v>429000</v>
      </c>
    </row>
    <row r="5071" spans="1:15" x14ac:dyDescent="0.25">
      <c r="A5071">
        <v>5056</v>
      </c>
      <c r="B5071" s="84">
        <v>34680</v>
      </c>
      <c r="C5071" s="47">
        <v>27</v>
      </c>
      <c r="D5071" s="47">
        <v>27</v>
      </c>
      <c r="E5071" s="47">
        <v>27</v>
      </c>
      <c r="F5071" s="47">
        <v>27</v>
      </c>
      <c r="G5071" s="48">
        <v>6800</v>
      </c>
      <c r="H5071" s="47">
        <v>3.35</v>
      </c>
      <c r="I5071" s="51">
        <f t="shared" si="554"/>
        <v>0.12407407407407407</v>
      </c>
      <c r="J5071" s="51">
        <f t="shared" ca="1" si="555"/>
        <v>3.75</v>
      </c>
      <c r="K5071" s="47">
        <f t="shared" si="556"/>
        <v>3.35</v>
      </c>
      <c r="L5071" s="47">
        <f t="shared" si="557"/>
        <v>3.35</v>
      </c>
      <c r="M5071" s="47">
        <f t="shared" si="558"/>
        <v>3.35</v>
      </c>
      <c r="N5071" s="47">
        <f t="shared" si="559"/>
        <v>3.35</v>
      </c>
      <c r="O5071" s="48">
        <f t="shared" ca="1" si="560"/>
        <v>25500</v>
      </c>
    </row>
    <row r="5072" spans="1:15" x14ac:dyDescent="0.25">
      <c r="A5072">
        <v>5057</v>
      </c>
      <c r="B5072" s="84">
        <v>34677</v>
      </c>
      <c r="C5072" s="47">
        <v>27</v>
      </c>
      <c r="D5072" s="47">
        <v>27.75</v>
      </c>
      <c r="E5072" s="47">
        <v>27</v>
      </c>
      <c r="F5072" s="47">
        <v>27.5</v>
      </c>
      <c r="G5072" s="48">
        <v>125300</v>
      </c>
      <c r="H5072" s="47">
        <v>3.42</v>
      </c>
      <c r="I5072" s="51">
        <f t="shared" si="554"/>
        <v>0.12436363636363636</v>
      </c>
      <c r="J5072" s="51">
        <f t="shared" ca="1" si="555"/>
        <v>3.75</v>
      </c>
      <c r="K5072" s="47">
        <f t="shared" si="556"/>
        <v>3.36</v>
      </c>
      <c r="L5072" s="47">
        <f t="shared" si="557"/>
        <v>3.45</v>
      </c>
      <c r="M5072" s="47">
        <f t="shared" si="558"/>
        <v>3.36</v>
      </c>
      <c r="N5072" s="47">
        <f t="shared" si="559"/>
        <v>3.42</v>
      </c>
      <c r="O5072" s="48">
        <f t="shared" ca="1" si="560"/>
        <v>469875</v>
      </c>
    </row>
    <row r="5073" spans="1:15" x14ac:dyDescent="0.25">
      <c r="A5073">
        <v>5058</v>
      </c>
      <c r="B5073" s="84">
        <v>34676</v>
      </c>
      <c r="C5073" s="47">
        <v>27.75</v>
      </c>
      <c r="D5073" s="47">
        <v>27.75</v>
      </c>
      <c r="E5073" s="47">
        <v>27</v>
      </c>
      <c r="F5073" s="47">
        <v>27</v>
      </c>
      <c r="G5073" s="48">
        <v>9600</v>
      </c>
      <c r="H5073" s="47">
        <v>3.35</v>
      </c>
      <c r="I5073" s="51">
        <f t="shared" ref="I5073:I5136" si="561">H5073/F5073</f>
        <v>0.12407407407407407</v>
      </c>
      <c r="J5073" s="51">
        <f t="shared" ref="J5073:J5136" ca="1" si="562">INDEX(OFFSET($T$15,0,0,$S$13+1,1),MATCH(B5073,OFFSET($Q$15,0,0,$S$13+1,1),-1))</f>
        <v>3.75</v>
      </c>
      <c r="K5073" s="47">
        <f t="shared" ref="K5073:K5136" si="563">ROUND($I5073*C5073,2)</f>
        <v>3.44</v>
      </c>
      <c r="L5073" s="47">
        <f t="shared" ref="L5073:L5136" si="564">ROUND($I5073*D5073,2)</f>
        <v>3.44</v>
      </c>
      <c r="M5073" s="47">
        <f t="shared" ref="M5073:M5136" si="565">ROUND($I5073*E5073,2)</f>
        <v>3.35</v>
      </c>
      <c r="N5073" s="47">
        <f t="shared" ref="N5073:N5136" si="566">ROUND($I5073*F5073,2)</f>
        <v>3.35</v>
      </c>
      <c r="O5073" s="48">
        <f t="shared" ref="O5073:O5136" ca="1" si="567">G5073*J5073</f>
        <v>36000</v>
      </c>
    </row>
    <row r="5074" spans="1:15" x14ac:dyDescent="0.25">
      <c r="A5074">
        <v>5059</v>
      </c>
      <c r="B5074" s="84">
        <v>34675</v>
      </c>
      <c r="C5074" s="47">
        <v>27.25</v>
      </c>
      <c r="D5074" s="47">
        <v>27.75</v>
      </c>
      <c r="E5074" s="47">
        <v>27.25</v>
      </c>
      <c r="F5074" s="47">
        <v>27.25</v>
      </c>
      <c r="G5074" s="48">
        <v>44900</v>
      </c>
      <c r="H5074" s="47">
        <v>3.39</v>
      </c>
      <c r="I5074" s="51">
        <f t="shared" si="561"/>
        <v>0.12440366972477064</v>
      </c>
      <c r="J5074" s="51">
        <f t="shared" ca="1" si="562"/>
        <v>3.75</v>
      </c>
      <c r="K5074" s="47">
        <f t="shared" si="563"/>
        <v>3.39</v>
      </c>
      <c r="L5074" s="47">
        <f t="shared" si="564"/>
        <v>3.45</v>
      </c>
      <c r="M5074" s="47">
        <f t="shared" si="565"/>
        <v>3.39</v>
      </c>
      <c r="N5074" s="47">
        <f t="shared" si="566"/>
        <v>3.39</v>
      </c>
      <c r="O5074" s="48">
        <f t="shared" ca="1" si="567"/>
        <v>168375</v>
      </c>
    </row>
    <row r="5075" spans="1:15" x14ac:dyDescent="0.25">
      <c r="A5075">
        <v>5060</v>
      </c>
      <c r="B5075" s="84">
        <v>34674</v>
      </c>
      <c r="C5075" s="47">
        <v>27.5</v>
      </c>
      <c r="D5075" s="47">
        <v>28</v>
      </c>
      <c r="E5075" s="47">
        <v>27.25</v>
      </c>
      <c r="F5075" s="47">
        <v>27.5</v>
      </c>
      <c r="G5075" s="48">
        <v>160800</v>
      </c>
      <c r="H5075" s="47">
        <v>3.42</v>
      </c>
      <c r="I5075" s="51">
        <f t="shared" si="561"/>
        <v>0.12436363636363636</v>
      </c>
      <c r="J5075" s="51">
        <f t="shared" ca="1" si="562"/>
        <v>3.75</v>
      </c>
      <c r="K5075" s="47">
        <f t="shared" si="563"/>
        <v>3.42</v>
      </c>
      <c r="L5075" s="47">
        <f t="shared" si="564"/>
        <v>3.48</v>
      </c>
      <c r="M5075" s="47">
        <f t="shared" si="565"/>
        <v>3.39</v>
      </c>
      <c r="N5075" s="47">
        <f t="shared" si="566"/>
        <v>3.42</v>
      </c>
      <c r="O5075" s="48">
        <f t="shared" ca="1" si="567"/>
        <v>603000</v>
      </c>
    </row>
    <row r="5076" spans="1:15" x14ac:dyDescent="0.25">
      <c r="A5076">
        <v>5061</v>
      </c>
      <c r="B5076" s="84">
        <v>34673</v>
      </c>
      <c r="C5076" s="47">
        <v>28.5</v>
      </c>
      <c r="D5076" s="47">
        <v>28.5</v>
      </c>
      <c r="E5076" s="47">
        <v>28</v>
      </c>
      <c r="F5076" s="47">
        <v>28</v>
      </c>
      <c r="G5076" s="48">
        <v>142800</v>
      </c>
      <c r="H5076" s="47">
        <v>3.48</v>
      </c>
      <c r="I5076" s="51">
        <f t="shared" si="561"/>
        <v>0.12428571428571429</v>
      </c>
      <c r="J5076" s="51">
        <f t="shared" ca="1" si="562"/>
        <v>3.75</v>
      </c>
      <c r="K5076" s="47">
        <f t="shared" si="563"/>
        <v>3.54</v>
      </c>
      <c r="L5076" s="47">
        <f t="shared" si="564"/>
        <v>3.54</v>
      </c>
      <c r="M5076" s="47">
        <f t="shared" si="565"/>
        <v>3.48</v>
      </c>
      <c r="N5076" s="47">
        <f t="shared" si="566"/>
        <v>3.48</v>
      </c>
      <c r="O5076" s="48">
        <f t="shared" ca="1" si="567"/>
        <v>535500</v>
      </c>
    </row>
    <row r="5077" spans="1:15" x14ac:dyDescent="0.25">
      <c r="A5077">
        <v>5062</v>
      </c>
      <c r="B5077" s="84">
        <v>34670</v>
      </c>
      <c r="C5077" s="47">
        <v>28.5</v>
      </c>
      <c r="D5077" s="47">
        <v>28.5</v>
      </c>
      <c r="E5077" s="47">
        <v>28.5</v>
      </c>
      <c r="F5077" s="47">
        <v>28.5</v>
      </c>
      <c r="G5077" s="48">
        <v>11600</v>
      </c>
      <c r="H5077" s="47">
        <v>3.54</v>
      </c>
      <c r="I5077" s="51">
        <f t="shared" si="561"/>
        <v>0.12421052631578948</v>
      </c>
      <c r="J5077" s="51">
        <f t="shared" ca="1" si="562"/>
        <v>3.75</v>
      </c>
      <c r="K5077" s="47">
        <f t="shared" si="563"/>
        <v>3.54</v>
      </c>
      <c r="L5077" s="47">
        <f t="shared" si="564"/>
        <v>3.54</v>
      </c>
      <c r="M5077" s="47">
        <f t="shared" si="565"/>
        <v>3.54</v>
      </c>
      <c r="N5077" s="47">
        <f t="shared" si="566"/>
        <v>3.54</v>
      </c>
      <c r="O5077" s="48">
        <f t="shared" ca="1" si="567"/>
        <v>43500</v>
      </c>
    </row>
    <row r="5078" spans="1:15" x14ac:dyDescent="0.25">
      <c r="A5078">
        <v>5063</v>
      </c>
      <c r="B5078" s="84">
        <v>34669</v>
      </c>
      <c r="C5078" s="47">
        <v>28.5</v>
      </c>
      <c r="D5078" s="47">
        <v>29.25</v>
      </c>
      <c r="E5078" s="47">
        <v>28.5</v>
      </c>
      <c r="F5078" s="47">
        <v>28.5</v>
      </c>
      <c r="G5078" s="48">
        <v>42800</v>
      </c>
      <c r="H5078" s="47">
        <v>3.54</v>
      </c>
      <c r="I5078" s="51">
        <f t="shared" si="561"/>
        <v>0.12421052631578948</v>
      </c>
      <c r="J5078" s="51">
        <f t="shared" ca="1" si="562"/>
        <v>3.75</v>
      </c>
      <c r="K5078" s="47">
        <f t="shared" si="563"/>
        <v>3.54</v>
      </c>
      <c r="L5078" s="47">
        <f t="shared" si="564"/>
        <v>3.63</v>
      </c>
      <c r="M5078" s="47">
        <f t="shared" si="565"/>
        <v>3.54</v>
      </c>
      <c r="N5078" s="47">
        <f t="shared" si="566"/>
        <v>3.54</v>
      </c>
      <c r="O5078" s="48">
        <f t="shared" ca="1" si="567"/>
        <v>160500</v>
      </c>
    </row>
    <row r="5079" spans="1:15" x14ac:dyDescent="0.25">
      <c r="A5079">
        <v>5064</v>
      </c>
      <c r="B5079" s="84">
        <v>34668</v>
      </c>
      <c r="C5079" s="47">
        <v>28.75</v>
      </c>
      <c r="D5079" s="47">
        <v>28.75</v>
      </c>
      <c r="E5079" s="47">
        <v>28.75</v>
      </c>
      <c r="F5079" s="47">
        <v>28.75</v>
      </c>
      <c r="G5079" s="48">
        <v>0</v>
      </c>
      <c r="H5079" s="47">
        <v>3.57</v>
      </c>
      <c r="I5079" s="51">
        <f t="shared" si="561"/>
        <v>0.12417391304347826</v>
      </c>
      <c r="J5079" s="51">
        <f t="shared" ca="1" si="562"/>
        <v>3.75</v>
      </c>
      <c r="K5079" s="47">
        <f t="shared" si="563"/>
        <v>3.57</v>
      </c>
      <c r="L5079" s="47">
        <f t="shared" si="564"/>
        <v>3.57</v>
      </c>
      <c r="M5079" s="47">
        <f t="shared" si="565"/>
        <v>3.57</v>
      </c>
      <c r="N5079" s="47">
        <f t="shared" si="566"/>
        <v>3.57</v>
      </c>
      <c r="O5079" s="48">
        <f t="shared" ca="1" si="567"/>
        <v>0</v>
      </c>
    </row>
    <row r="5080" spans="1:15" x14ac:dyDescent="0.25">
      <c r="A5080">
        <v>5065</v>
      </c>
      <c r="B5080" s="84">
        <v>34667</v>
      </c>
      <c r="C5080" s="47">
        <v>29.25</v>
      </c>
      <c r="D5080" s="47">
        <v>29.25</v>
      </c>
      <c r="E5080" s="47">
        <v>28.5</v>
      </c>
      <c r="F5080" s="47">
        <v>28.75</v>
      </c>
      <c r="G5080" s="48">
        <v>436000</v>
      </c>
      <c r="H5080" s="47">
        <v>3.57</v>
      </c>
      <c r="I5080" s="51">
        <f t="shared" si="561"/>
        <v>0.12417391304347826</v>
      </c>
      <c r="J5080" s="51">
        <f t="shared" ca="1" si="562"/>
        <v>3.75</v>
      </c>
      <c r="K5080" s="47">
        <f t="shared" si="563"/>
        <v>3.63</v>
      </c>
      <c r="L5080" s="47">
        <f t="shared" si="564"/>
        <v>3.63</v>
      </c>
      <c r="M5080" s="47">
        <f t="shared" si="565"/>
        <v>3.54</v>
      </c>
      <c r="N5080" s="47">
        <f t="shared" si="566"/>
        <v>3.57</v>
      </c>
      <c r="O5080" s="48">
        <f t="shared" ca="1" si="567"/>
        <v>1635000</v>
      </c>
    </row>
    <row r="5081" spans="1:15" x14ac:dyDescent="0.25">
      <c r="A5081">
        <v>5066</v>
      </c>
      <c r="B5081" s="84">
        <v>34666</v>
      </c>
      <c r="C5081" s="47">
        <v>28.75</v>
      </c>
      <c r="D5081" s="47">
        <v>29.25</v>
      </c>
      <c r="E5081" s="47">
        <v>28.75</v>
      </c>
      <c r="F5081" s="47">
        <v>29</v>
      </c>
      <c r="G5081" s="48">
        <v>94500</v>
      </c>
      <c r="H5081" s="47">
        <v>3.6</v>
      </c>
      <c r="I5081" s="51">
        <f t="shared" si="561"/>
        <v>0.12413793103448276</v>
      </c>
      <c r="J5081" s="51">
        <f t="shared" ca="1" si="562"/>
        <v>3.75</v>
      </c>
      <c r="K5081" s="47">
        <f t="shared" si="563"/>
        <v>3.57</v>
      </c>
      <c r="L5081" s="47">
        <f t="shared" si="564"/>
        <v>3.63</v>
      </c>
      <c r="M5081" s="47">
        <f t="shared" si="565"/>
        <v>3.57</v>
      </c>
      <c r="N5081" s="47">
        <f t="shared" si="566"/>
        <v>3.6</v>
      </c>
      <c r="O5081" s="48">
        <f t="shared" ca="1" si="567"/>
        <v>354375</v>
      </c>
    </row>
    <row r="5082" spans="1:15" x14ac:dyDescent="0.25">
      <c r="A5082">
        <v>5067</v>
      </c>
      <c r="B5082" s="84">
        <v>34663</v>
      </c>
      <c r="C5082" s="47">
        <v>28.5</v>
      </c>
      <c r="D5082" s="47">
        <v>28.5</v>
      </c>
      <c r="E5082" s="47">
        <v>28.25</v>
      </c>
      <c r="F5082" s="47">
        <v>28.25</v>
      </c>
      <c r="G5082" s="48">
        <v>20900</v>
      </c>
      <c r="H5082" s="47">
        <v>3.51</v>
      </c>
      <c r="I5082" s="51">
        <f t="shared" si="561"/>
        <v>0.12424778761061946</v>
      </c>
      <c r="J5082" s="51">
        <f t="shared" ca="1" si="562"/>
        <v>3.75</v>
      </c>
      <c r="K5082" s="47">
        <f t="shared" si="563"/>
        <v>3.54</v>
      </c>
      <c r="L5082" s="47">
        <f t="shared" si="564"/>
        <v>3.54</v>
      </c>
      <c r="M5082" s="47">
        <f t="shared" si="565"/>
        <v>3.51</v>
      </c>
      <c r="N5082" s="47">
        <f t="shared" si="566"/>
        <v>3.51</v>
      </c>
      <c r="O5082" s="48">
        <f t="shared" ca="1" si="567"/>
        <v>78375</v>
      </c>
    </row>
    <row r="5083" spans="1:15" x14ac:dyDescent="0.25">
      <c r="A5083">
        <v>5068</v>
      </c>
      <c r="B5083" s="84">
        <v>34661</v>
      </c>
      <c r="C5083" s="47">
        <v>28.25</v>
      </c>
      <c r="D5083" s="47">
        <v>28.25</v>
      </c>
      <c r="E5083" s="47">
        <v>28.25</v>
      </c>
      <c r="F5083" s="47">
        <v>28.25</v>
      </c>
      <c r="G5083" s="48">
        <v>1300</v>
      </c>
      <c r="H5083" s="47">
        <v>3.51</v>
      </c>
      <c r="I5083" s="51">
        <f t="shared" si="561"/>
        <v>0.12424778761061946</v>
      </c>
      <c r="J5083" s="51">
        <f t="shared" ca="1" si="562"/>
        <v>3.75</v>
      </c>
      <c r="K5083" s="47">
        <f t="shared" si="563"/>
        <v>3.51</v>
      </c>
      <c r="L5083" s="47">
        <f t="shared" si="564"/>
        <v>3.51</v>
      </c>
      <c r="M5083" s="47">
        <f t="shared" si="565"/>
        <v>3.51</v>
      </c>
      <c r="N5083" s="47">
        <f t="shared" si="566"/>
        <v>3.51</v>
      </c>
      <c r="O5083" s="48">
        <f t="shared" ca="1" si="567"/>
        <v>4875</v>
      </c>
    </row>
    <row r="5084" spans="1:15" x14ac:dyDescent="0.25">
      <c r="A5084">
        <v>5069</v>
      </c>
      <c r="B5084" s="84">
        <v>34660</v>
      </c>
      <c r="C5084" s="47">
        <v>28.25</v>
      </c>
      <c r="D5084" s="47">
        <v>28.75</v>
      </c>
      <c r="E5084" s="47">
        <v>28.25</v>
      </c>
      <c r="F5084" s="47">
        <v>28.25</v>
      </c>
      <c r="G5084" s="48">
        <v>52100</v>
      </c>
      <c r="H5084" s="47">
        <v>3.51</v>
      </c>
      <c r="I5084" s="51">
        <f t="shared" si="561"/>
        <v>0.12424778761061946</v>
      </c>
      <c r="J5084" s="51">
        <f t="shared" ca="1" si="562"/>
        <v>3.75</v>
      </c>
      <c r="K5084" s="47">
        <f t="shared" si="563"/>
        <v>3.51</v>
      </c>
      <c r="L5084" s="47">
        <f t="shared" si="564"/>
        <v>3.57</v>
      </c>
      <c r="M5084" s="47">
        <f t="shared" si="565"/>
        <v>3.51</v>
      </c>
      <c r="N5084" s="47">
        <f t="shared" si="566"/>
        <v>3.51</v>
      </c>
      <c r="O5084" s="48">
        <f t="shared" ca="1" si="567"/>
        <v>195375</v>
      </c>
    </row>
    <row r="5085" spans="1:15" x14ac:dyDescent="0.25">
      <c r="A5085">
        <v>5070</v>
      </c>
      <c r="B5085" s="84">
        <v>34659</v>
      </c>
      <c r="C5085" s="47">
        <v>28.75</v>
      </c>
      <c r="D5085" s="47">
        <v>28.75</v>
      </c>
      <c r="E5085" s="47">
        <v>28.75</v>
      </c>
      <c r="F5085" s="47">
        <v>28.75</v>
      </c>
      <c r="G5085" s="48">
        <v>800</v>
      </c>
      <c r="H5085" s="47">
        <v>3.57</v>
      </c>
      <c r="I5085" s="51">
        <f t="shared" si="561"/>
        <v>0.12417391304347826</v>
      </c>
      <c r="J5085" s="51">
        <f t="shared" ca="1" si="562"/>
        <v>3.75</v>
      </c>
      <c r="K5085" s="47">
        <f t="shared" si="563"/>
        <v>3.57</v>
      </c>
      <c r="L5085" s="47">
        <f t="shared" si="564"/>
        <v>3.57</v>
      </c>
      <c r="M5085" s="47">
        <f t="shared" si="565"/>
        <v>3.57</v>
      </c>
      <c r="N5085" s="47">
        <f t="shared" si="566"/>
        <v>3.57</v>
      </c>
      <c r="O5085" s="48">
        <f t="shared" ca="1" si="567"/>
        <v>3000</v>
      </c>
    </row>
    <row r="5086" spans="1:15" x14ac:dyDescent="0.25">
      <c r="A5086">
        <v>5071</v>
      </c>
      <c r="B5086" s="84">
        <v>34656</v>
      </c>
      <c r="C5086" s="47">
        <v>28.25</v>
      </c>
      <c r="D5086" s="47">
        <v>28.37</v>
      </c>
      <c r="E5086" s="47">
        <v>28.25</v>
      </c>
      <c r="F5086" s="47">
        <v>28.37</v>
      </c>
      <c r="G5086" s="48">
        <v>14900</v>
      </c>
      <c r="H5086" s="47">
        <v>3.53</v>
      </c>
      <c r="I5086" s="51">
        <f t="shared" si="561"/>
        <v>0.12442721184349664</v>
      </c>
      <c r="J5086" s="51">
        <f t="shared" ca="1" si="562"/>
        <v>3.75</v>
      </c>
      <c r="K5086" s="47">
        <f t="shared" si="563"/>
        <v>3.52</v>
      </c>
      <c r="L5086" s="47">
        <f t="shared" si="564"/>
        <v>3.53</v>
      </c>
      <c r="M5086" s="47">
        <f t="shared" si="565"/>
        <v>3.52</v>
      </c>
      <c r="N5086" s="47">
        <f t="shared" si="566"/>
        <v>3.53</v>
      </c>
      <c r="O5086" s="48">
        <f t="shared" ca="1" si="567"/>
        <v>55875</v>
      </c>
    </row>
    <row r="5087" spans="1:15" x14ac:dyDescent="0.25">
      <c r="A5087">
        <v>5072</v>
      </c>
      <c r="B5087" s="84">
        <v>34655</v>
      </c>
      <c r="C5087" s="47">
        <v>29</v>
      </c>
      <c r="D5087" s="47">
        <v>29</v>
      </c>
      <c r="E5087" s="47">
        <v>28.25</v>
      </c>
      <c r="F5087" s="47">
        <v>28.5</v>
      </c>
      <c r="G5087" s="48">
        <v>348800</v>
      </c>
      <c r="H5087" s="47">
        <v>3.54</v>
      </c>
      <c r="I5087" s="51">
        <f t="shared" si="561"/>
        <v>0.12421052631578948</v>
      </c>
      <c r="J5087" s="51">
        <f t="shared" ca="1" si="562"/>
        <v>3.75</v>
      </c>
      <c r="K5087" s="47">
        <f t="shared" si="563"/>
        <v>3.6</v>
      </c>
      <c r="L5087" s="47">
        <f t="shared" si="564"/>
        <v>3.6</v>
      </c>
      <c r="M5087" s="47">
        <f t="shared" si="565"/>
        <v>3.51</v>
      </c>
      <c r="N5087" s="47">
        <f t="shared" si="566"/>
        <v>3.54</v>
      </c>
      <c r="O5087" s="48">
        <f t="shared" ca="1" si="567"/>
        <v>1308000</v>
      </c>
    </row>
    <row r="5088" spans="1:15" x14ac:dyDescent="0.25">
      <c r="A5088">
        <v>5073</v>
      </c>
      <c r="B5088" s="84">
        <v>34654</v>
      </c>
      <c r="C5088" s="47">
        <v>29.25</v>
      </c>
      <c r="D5088" s="47">
        <v>29.25</v>
      </c>
      <c r="E5088" s="47">
        <v>28.75</v>
      </c>
      <c r="F5088" s="47">
        <v>29.25</v>
      </c>
      <c r="G5088" s="48">
        <v>126400</v>
      </c>
      <c r="H5088" s="47">
        <v>3.63</v>
      </c>
      <c r="I5088" s="51">
        <f t="shared" si="561"/>
        <v>0.12410256410256409</v>
      </c>
      <c r="J5088" s="51">
        <f t="shared" ca="1" si="562"/>
        <v>3.75</v>
      </c>
      <c r="K5088" s="47">
        <f t="shared" si="563"/>
        <v>3.63</v>
      </c>
      <c r="L5088" s="47">
        <f t="shared" si="564"/>
        <v>3.63</v>
      </c>
      <c r="M5088" s="47">
        <f t="shared" si="565"/>
        <v>3.57</v>
      </c>
      <c r="N5088" s="47">
        <f t="shared" si="566"/>
        <v>3.63</v>
      </c>
      <c r="O5088" s="48">
        <f t="shared" ca="1" si="567"/>
        <v>474000</v>
      </c>
    </row>
    <row r="5089" spans="1:15" x14ac:dyDescent="0.25">
      <c r="A5089">
        <v>5074</v>
      </c>
      <c r="B5089" s="84">
        <v>34653</v>
      </c>
      <c r="C5089" s="47">
        <v>31</v>
      </c>
      <c r="D5089" s="47">
        <v>31</v>
      </c>
      <c r="E5089" s="47">
        <v>29.75</v>
      </c>
      <c r="F5089" s="47">
        <v>30.25</v>
      </c>
      <c r="G5089" s="48">
        <v>1107200</v>
      </c>
      <c r="H5089" s="47">
        <v>3.76</v>
      </c>
      <c r="I5089" s="51">
        <f t="shared" si="561"/>
        <v>0.12429752066115701</v>
      </c>
      <c r="J5089" s="51">
        <f t="shared" ca="1" si="562"/>
        <v>3.75</v>
      </c>
      <c r="K5089" s="47">
        <f t="shared" si="563"/>
        <v>3.85</v>
      </c>
      <c r="L5089" s="47">
        <f t="shared" si="564"/>
        <v>3.85</v>
      </c>
      <c r="M5089" s="47">
        <f t="shared" si="565"/>
        <v>3.7</v>
      </c>
      <c r="N5089" s="47">
        <f t="shared" si="566"/>
        <v>3.76</v>
      </c>
      <c r="O5089" s="48">
        <f t="shared" ca="1" si="567"/>
        <v>4152000</v>
      </c>
    </row>
    <row r="5090" spans="1:15" x14ac:dyDescent="0.25">
      <c r="A5090">
        <v>5075</v>
      </c>
      <c r="B5090" s="84">
        <v>34652</v>
      </c>
      <c r="C5090" s="47">
        <v>30.5</v>
      </c>
      <c r="D5090" s="47">
        <v>30.75</v>
      </c>
      <c r="E5090" s="47">
        <v>30</v>
      </c>
      <c r="F5090" s="47">
        <v>30.25</v>
      </c>
      <c r="G5090" s="48">
        <v>2595700</v>
      </c>
      <c r="H5090" s="47">
        <v>3.76</v>
      </c>
      <c r="I5090" s="51">
        <f t="shared" si="561"/>
        <v>0.12429752066115701</v>
      </c>
      <c r="J5090" s="51">
        <f t="shared" ca="1" si="562"/>
        <v>3.75</v>
      </c>
      <c r="K5090" s="47">
        <f t="shared" si="563"/>
        <v>3.79</v>
      </c>
      <c r="L5090" s="47">
        <f t="shared" si="564"/>
        <v>3.82</v>
      </c>
      <c r="M5090" s="47">
        <f t="shared" si="565"/>
        <v>3.73</v>
      </c>
      <c r="N5090" s="47">
        <f t="shared" si="566"/>
        <v>3.76</v>
      </c>
      <c r="O5090" s="48">
        <f t="shared" ca="1" si="567"/>
        <v>9733875</v>
      </c>
    </row>
    <row r="5091" spans="1:15" x14ac:dyDescent="0.25">
      <c r="A5091">
        <v>5076</v>
      </c>
      <c r="B5091" s="84">
        <v>34649</v>
      </c>
      <c r="C5091" s="47">
        <v>30</v>
      </c>
      <c r="D5091" s="47">
        <v>30.5</v>
      </c>
      <c r="E5091" s="47">
        <v>30</v>
      </c>
      <c r="F5091" s="47">
        <v>30.44</v>
      </c>
      <c r="G5091" s="48">
        <v>65200</v>
      </c>
      <c r="H5091" s="47">
        <v>3.78</v>
      </c>
      <c r="I5091" s="51">
        <f t="shared" si="561"/>
        <v>0.12417871222076214</v>
      </c>
      <c r="J5091" s="51">
        <f t="shared" ca="1" si="562"/>
        <v>3.75</v>
      </c>
      <c r="K5091" s="47">
        <f t="shared" si="563"/>
        <v>3.73</v>
      </c>
      <c r="L5091" s="47">
        <f t="shared" si="564"/>
        <v>3.79</v>
      </c>
      <c r="M5091" s="47">
        <f t="shared" si="565"/>
        <v>3.73</v>
      </c>
      <c r="N5091" s="47">
        <f t="shared" si="566"/>
        <v>3.78</v>
      </c>
      <c r="O5091" s="48">
        <f t="shared" ca="1" si="567"/>
        <v>244500</v>
      </c>
    </row>
    <row r="5092" spans="1:15" x14ac:dyDescent="0.25">
      <c r="A5092">
        <v>5077</v>
      </c>
      <c r="B5092" s="84">
        <v>34648</v>
      </c>
      <c r="C5092" s="47">
        <v>30</v>
      </c>
      <c r="D5092" s="47">
        <v>30</v>
      </c>
      <c r="E5092" s="47">
        <v>30</v>
      </c>
      <c r="F5092" s="47">
        <v>30</v>
      </c>
      <c r="G5092" s="48">
        <v>100</v>
      </c>
      <c r="H5092" s="47">
        <v>3.73</v>
      </c>
      <c r="I5092" s="51">
        <f t="shared" si="561"/>
        <v>0.12433333333333334</v>
      </c>
      <c r="J5092" s="51">
        <f t="shared" ca="1" si="562"/>
        <v>3.75</v>
      </c>
      <c r="K5092" s="47">
        <f t="shared" si="563"/>
        <v>3.73</v>
      </c>
      <c r="L5092" s="47">
        <f t="shared" si="564"/>
        <v>3.73</v>
      </c>
      <c r="M5092" s="47">
        <f t="shared" si="565"/>
        <v>3.73</v>
      </c>
      <c r="N5092" s="47">
        <f t="shared" si="566"/>
        <v>3.73</v>
      </c>
      <c r="O5092" s="48">
        <f t="shared" ca="1" si="567"/>
        <v>375</v>
      </c>
    </row>
    <row r="5093" spans="1:15" x14ac:dyDescent="0.25">
      <c r="A5093">
        <v>5078</v>
      </c>
      <c r="B5093" s="84">
        <v>34647</v>
      </c>
      <c r="C5093" s="47">
        <v>30</v>
      </c>
      <c r="D5093" s="47">
        <v>30</v>
      </c>
      <c r="E5093" s="47">
        <v>29</v>
      </c>
      <c r="F5093" s="47">
        <v>29.13</v>
      </c>
      <c r="G5093" s="48">
        <v>154800</v>
      </c>
      <c r="H5093" s="47">
        <v>3.62</v>
      </c>
      <c r="I5093" s="51">
        <f t="shared" si="561"/>
        <v>0.12427051150017165</v>
      </c>
      <c r="J5093" s="51">
        <f t="shared" ca="1" si="562"/>
        <v>3.75</v>
      </c>
      <c r="K5093" s="47">
        <f t="shared" si="563"/>
        <v>3.73</v>
      </c>
      <c r="L5093" s="47">
        <f t="shared" si="564"/>
        <v>3.73</v>
      </c>
      <c r="M5093" s="47">
        <f t="shared" si="565"/>
        <v>3.6</v>
      </c>
      <c r="N5093" s="47">
        <f t="shared" si="566"/>
        <v>3.62</v>
      </c>
      <c r="O5093" s="48">
        <f t="shared" ca="1" si="567"/>
        <v>580500</v>
      </c>
    </row>
    <row r="5094" spans="1:15" x14ac:dyDescent="0.25">
      <c r="A5094">
        <v>5079</v>
      </c>
      <c r="B5094" s="84">
        <v>34646</v>
      </c>
      <c r="C5094" s="47">
        <v>30</v>
      </c>
      <c r="D5094" s="47">
        <v>30</v>
      </c>
      <c r="E5094" s="47">
        <v>30</v>
      </c>
      <c r="F5094" s="47">
        <v>30</v>
      </c>
      <c r="G5094" s="48">
        <v>0</v>
      </c>
      <c r="H5094" s="47">
        <v>3.73</v>
      </c>
      <c r="I5094" s="51">
        <f t="shared" si="561"/>
        <v>0.12433333333333334</v>
      </c>
      <c r="J5094" s="51">
        <f t="shared" ca="1" si="562"/>
        <v>3.75</v>
      </c>
      <c r="K5094" s="47">
        <f t="shared" si="563"/>
        <v>3.73</v>
      </c>
      <c r="L5094" s="47">
        <f t="shared" si="564"/>
        <v>3.73</v>
      </c>
      <c r="M5094" s="47">
        <f t="shared" si="565"/>
        <v>3.73</v>
      </c>
      <c r="N5094" s="47">
        <f t="shared" si="566"/>
        <v>3.73</v>
      </c>
      <c r="O5094" s="48">
        <f t="shared" ca="1" si="567"/>
        <v>0</v>
      </c>
    </row>
    <row r="5095" spans="1:15" x14ac:dyDescent="0.25">
      <c r="A5095">
        <v>5080</v>
      </c>
      <c r="B5095" s="84">
        <v>34645</v>
      </c>
      <c r="C5095" s="47">
        <v>30</v>
      </c>
      <c r="D5095" s="47">
        <v>30</v>
      </c>
      <c r="E5095" s="47">
        <v>29.63</v>
      </c>
      <c r="F5095" s="47">
        <v>30</v>
      </c>
      <c r="G5095" s="48">
        <v>25200</v>
      </c>
      <c r="H5095" s="47">
        <v>3.73</v>
      </c>
      <c r="I5095" s="51">
        <f t="shared" si="561"/>
        <v>0.12433333333333334</v>
      </c>
      <c r="J5095" s="51">
        <f t="shared" ca="1" si="562"/>
        <v>3.75</v>
      </c>
      <c r="K5095" s="47">
        <f t="shared" si="563"/>
        <v>3.73</v>
      </c>
      <c r="L5095" s="47">
        <f t="shared" si="564"/>
        <v>3.73</v>
      </c>
      <c r="M5095" s="47">
        <f t="shared" si="565"/>
        <v>3.68</v>
      </c>
      <c r="N5095" s="47">
        <f t="shared" si="566"/>
        <v>3.73</v>
      </c>
      <c r="O5095" s="48">
        <f t="shared" ca="1" si="567"/>
        <v>94500</v>
      </c>
    </row>
    <row r="5096" spans="1:15" x14ac:dyDescent="0.25">
      <c r="A5096">
        <v>5081</v>
      </c>
      <c r="B5096" s="84">
        <v>34642</v>
      </c>
      <c r="C5096" s="47">
        <v>29.38</v>
      </c>
      <c r="D5096" s="47">
        <v>29.38</v>
      </c>
      <c r="E5096" s="47">
        <v>29.38</v>
      </c>
      <c r="F5096" s="47">
        <v>29.38</v>
      </c>
      <c r="G5096" s="48">
        <v>0</v>
      </c>
      <c r="H5096" s="47">
        <v>3.65</v>
      </c>
      <c r="I5096" s="51">
        <f t="shared" si="561"/>
        <v>0.12423417290673928</v>
      </c>
      <c r="J5096" s="51">
        <f t="shared" ca="1" si="562"/>
        <v>3.75</v>
      </c>
      <c r="K5096" s="47">
        <f t="shared" si="563"/>
        <v>3.65</v>
      </c>
      <c r="L5096" s="47">
        <f t="shared" si="564"/>
        <v>3.65</v>
      </c>
      <c r="M5096" s="47">
        <f t="shared" si="565"/>
        <v>3.65</v>
      </c>
      <c r="N5096" s="47">
        <f t="shared" si="566"/>
        <v>3.65</v>
      </c>
      <c r="O5096" s="48">
        <f t="shared" ca="1" si="567"/>
        <v>0</v>
      </c>
    </row>
    <row r="5097" spans="1:15" x14ac:dyDescent="0.25">
      <c r="A5097">
        <v>5082</v>
      </c>
      <c r="B5097" s="84">
        <v>34641</v>
      </c>
      <c r="C5097" s="47">
        <v>30</v>
      </c>
      <c r="D5097" s="47">
        <v>30</v>
      </c>
      <c r="E5097" s="47">
        <v>29</v>
      </c>
      <c r="F5097" s="47">
        <v>29.38</v>
      </c>
      <c r="G5097" s="48">
        <v>27300</v>
      </c>
      <c r="H5097" s="47">
        <v>3.65</v>
      </c>
      <c r="I5097" s="51">
        <f t="shared" si="561"/>
        <v>0.12423417290673928</v>
      </c>
      <c r="J5097" s="51">
        <f t="shared" ca="1" si="562"/>
        <v>3.75</v>
      </c>
      <c r="K5097" s="47">
        <f t="shared" si="563"/>
        <v>3.73</v>
      </c>
      <c r="L5097" s="47">
        <f t="shared" si="564"/>
        <v>3.73</v>
      </c>
      <c r="M5097" s="47">
        <f t="shared" si="565"/>
        <v>3.6</v>
      </c>
      <c r="N5097" s="47">
        <f t="shared" si="566"/>
        <v>3.65</v>
      </c>
      <c r="O5097" s="48">
        <f t="shared" ca="1" si="567"/>
        <v>102375</v>
      </c>
    </row>
    <row r="5098" spans="1:15" x14ac:dyDescent="0.25">
      <c r="A5098">
        <v>5083</v>
      </c>
      <c r="B5098" s="84">
        <v>34640</v>
      </c>
      <c r="C5098" s="47">
        <v>29.5</v>
      </c>
      <c r="D5098" s="47">
        <v>29.5</v>
      </c>
      <c r="E5098" s="47">
        <v>29</v>
      </c>
      <c r="F5098" s="47">
        <v>29.5</v>
      </c>
      <c r="G5098" s="48">
        <v>10400</v>
      </c>
      <c r="H5098" s="47">
        <v>3.66</v>
      </c>
      <c r="I5098" s="51">
        <f t="shared" si="561"/>
        <v>0.12406779661016949</v>
      </c>
      <c r="J5098" s="51">
        <f t="shared" ca="1" si="562"/>
        <v>3.75</v>
      </c>
      <c r="K5098" s="47">
        <f t="shared" si="563"/>
        <v>3.66</v>
      </c>
      <c r="L5098" s="47">
        <f t="shared" si="564"/>
        <v>3.66</v>
      </c>
      <c r="M5098" s="47">
        <f t="shared" si="565"/>
        <v>3.6</v>
      </c>
      <c r="N5098" s="47">
        <f t="shared" si="566"/>
        <v>3.66</v>
      </c>
      <c r="O5098" s="48">
        <f t="shared" ca="1" si="567"/>
        <v>39000</v>
      </c>
    </row>
    <row r="5099" spans="1:15" x14ac:dyDescent="0.25">
      <c r="A5099">
        <v>5084</v>
      </c>
      <c r="B5099" s="84">
        <v>34639</v>
      </c>
      <c r="C5099" s="47">
        <v>29.5</v>
      </c>
      <c r="D5099" s="47">
        <v>29.5</v>
      </c>
      <c r="E5099" s="47">
        <v>29.5</v>
      </c>
      <c r="F5099" s="47">
        <v>29.5</v>
      </c>
      <c r="G5099" s="48">
        <v>9600</v>
      </c>
      <c r="H5099" s="47">
        <v>3.66</v>
      </c>
      <c r="I5099" s="51">
        <f t="shared" si="561"/>
        <v>0.12406779661016949</v>
      </c>
      <c r="J5099" s="51">
        <f t="shared" ca="1" si="562"/>
        <v>3.75</v>
      </c>
      <c r="K5099" s="47">
        <f t="shared" si="563"/>
        <v>3.66</v>
      </c>
      <c r="L5099" s="47">
        <f t="shared" si="564"/>
        <v>3.66</v>
      </c>
      <c r="M5099" s="47">
        <f t="shared" si="565"/>
        <v>3.66</v>
      </c>
      <c r="N5099" s="47">
        <f t="shared" si="566"/>
        <v>3.66</v>
      </c>
      <c r="O5099" s="48">
        <f t="shared" ca="1" si="567"/>
        <v>36000</v>
      </c>
    </row>
    <row r="5100" spans="1:15" x14ac:dyDescent="0.25">
      <c r="A5100">
        <v>5085</v>
      </c>
      <c r="B5100" s="84">
        <v>34638</v>
      </c>
      <c r="C5100" s="47">
        <v>28.25</v>
      </c>
      <c r="D5100" s="47">
        <v>29.5</v>
      </c>
      <c r="E5100" s="47">
        <v>28</v>
      </c>
      <c r="F5100" s="47">
        <v>29.5</v>
      </c>
      <c r="G5100" s="48">
        <v>164500</v>
      </c>
      <c r="H5100" s="47">
        <v>3.66</v>
      </c>
      <c r="I5100" s="51">
        <f t="shared" si="561"/>
        <v>0.12406779661016949</v>
      </c>
      <c r="J5100" s="51">
        <f t="shared" ca="1" si="562"/>
        <v>3.75</v>
      </c>
      <c r="K5100" s="47">
        <f t="shared" si="563"/>
        <v>3.5</v>
      </c>
      <c r="L5100" s="47">
        <f t="shared" si="564"/>
        <v>3.66</v>
      </c>
      <c r="M5100" s="47">
        <f t="shared" si="565"/>
        <v>3.47</v>
      </c>
      <c r="N5100" s="47">
        <f t="shared" si="566"/>
        <v>3.66</v>
      </c>
      <c r="O5100" s="48">
        <f t="shared" ca="1" si="567"/>
        <v>616875</v>
      </c>
    </row>
    <row r="5101" spans="1:15" x14ac:dyDescent="0.25">
      <c r="A5101">
        <v>5086</v>
      </c>
      <c r="B5101" s="84">
        <v>34635</v>
      </c>
      <c r="C5101" s="47">
        <v>28.25</v>
      </c>
      <c r="D5101" s="47">
        <v>28.25</v>
      </c>
      <c r="E5101" s="47">
        <v>27.5</v>
      </c>
      <c r="F5101" s="47">
        <v>28.25</v>
      </c>
      <c r="G5101" s="48">
        <v>8000</v>
      </c>
      <c r="H5101" s="47">
        <v>3.51</v>
      </c>
      <c r="I5101" s="51">
        <f t="shared" si="561"/>
        <v>0.12424778761061946</v>
      </c>
      <c r="J5101" s="51">
        <f t="shared" ca="1" si="562"/>
        <v>3.75</v>
      </c>
      <c r="K5101" s="47">
        <f t="shared" si="563"/>
        <v>3.51</v>
      </c>
      <c r="L5101" s="47">
        <f t="shared" si="564"/>
        <v>3.51</v>
      </c>
      <c r="M5101" s="47">
        <f t="shared" si="565"/>
        <v>3.42</v>
      </c>
      <c r="N5101" s="47">
        <f t="shared" si="566"/>
        <v>3.51</v>
      </c>
      <c r="O5101" s="48">
        <f t="shared" ca="1" si="567"/>
        <v>30000</v>
      </c>
    </row>
    <row r="5102" spans="1:15" x14ac:dyDescent="0.25">
      <c r="A5102">
        <v>5087</v>
      </c>
      <c r="B5102" s="84">
        <v>34634</v>
      </c>
      <c r="C5102" s="47">
        <v>28.25</v>
      </c>
      <c r="D5102" s="47">
        <v>28.25</v>
      </c>
      <c r="E5102" s="47">
        <v>27.75</v>
      </c>
      <c r="F5102" s="47">
        <v>28.25</v>
      </c>
      <c r="G5102" s="48">
        <v>23700</v>
      </c>
      <c r="H5102" s="47">
        <v>3.51</v>
      </c>
      <c r="I5102" s="51">
        <f t="shared" si="561"/>
        <v>0.12424778761061946</v>
      </c>
      <c r="J5102" s="51">
        <f t="shared" ca="1" si="562"/>
        <v>3.75</v>
      </c>
      <c r="K5102" s="47">
        <f t="shared" si="563"/>
        <v>3.51</v>
      </c>
      <c r="L5102" s="47">
        <f t="shared" si="564"/>
        <v>3.51</v>
      </c>
      <c r="M5102" s="47">
        <f t="shared" si="565"/>
        <v>3.45</v>
      </c>
      <c r="N5102" s="47">
        <f t="shared" si="566"/>
        <v>3.51</v>
      </c>
      <c r="O5102" s="48">
        <f t="shared" ca="1" si="567"/>
        <v>88875</v>
      </c>
    </row>
    <row r="5103" spans="1:15" x14ac:dyDescent="0.25">
      <c r="A5103">
        <v>5088</v>
      </c>
      <c r="B5103" s="84">
        <v>34633</v>
      </c>
      <c r="C5103" s="47">
        <v>28.13</v>
      </c>
      <c r="D5103" s="47">
        <v>28.13</v>
      </c>
      <c r="E5103" s="47">
        <v>28.13</v>
      </c>
      <c r="F5103" s="47">
        <v>28.13</v>
      </c>
      <c r="G5103" s="48">
        <v>100</v>
      </c>
      <c r="H5103" s="47">
        <v>3.49</v>
      </c>
      <c r="I5103" s="51">
        <f t="shared" si="561"/>
        <v>0.1240668325630999</v>
      </c>
      <c r="J5103" s="51">
        <f t="shared" ca="1" si="562"/>
        <v>3.75</v>
      </c>
      <c r="K5103" s="47">
        <f t="shared" si="563"/>
        <v>3.49</v>
      </c>
      <c r="L5103" s="47">
        <f t="shared" si="564"/>
        <v>3.49</v>
      </c>
      <c r="M5103" s="47">
        <f t="shared" si="565"/>
        <v>3.49</v>
      </c>
      <c r="N5103" s="47">
        <f t="shared" si="566"/>
        <v>3.49</v>
      </c>
      <c r="O5103" s="48">
        <f t="shared" ca="1" si="567"/>
        <v>375</v>
      </c>
    </row>
    <row r="5104" spans="1:15" x14ac:dyDescent="0.25">
      <c r="A5104">
        <v>5089</v>
      </c>
      <c r="B5104" s="84">
        <v>34632</v>
      </c>
      <c r="C5104" s="47">
        <v>28.25</v>
      </c>
      <c r="D5104" s="47">
        <v>28.25</v>
      </c>
      <c r="E5104" s="47">
        <v>27.5</v>
      </c>
      <c r="F5104" s="47">
        <v>28.25</v>
      </c>
      <c r="G5104" s="48">
        <v>20400</v>
      </c>
      <c r="H5104" s="47">
        <v>3.51</v>
      </c>
      <c r="I5104" s="51">
        <f t="shared" si="561"/>
        <v>0.12424778761061946</v>
      </c>
      <c r="J5104" s="51">
        <f t="shared" ca="1" si="562"/>
        <v>3.75</v>
      </c>
      <c r="K5104" s="47">
        <f t="shared" si="563"/>
        <v>3.51</v>
      </c>
      <c r="L5104" s="47">
        <f t="shared" si="564"/>
        <v>3.51</v>
      </c>
      <c r="M5104" s="47">
        <f t="shared" si="565"/>
        <v>3.42</v>
      </c>
      <c r="N5104" s="47">
        <f t="shared" si="566"/>
        <v>3.51</v>
      </c>
      <c r="O5104" s="48">
        <f t="shared" ca="1" si="567"/>
        <v>76500</v>
      </c>
    </row>
    <row r="5105" spans="1:15" x14ac:dyDescent="0.25">
      <c r="A5105">
        <v>5090</v>
      </c>
      <c r="B5105" s="84">
        <v>34631</v>
      </c>
      <c r="C5105" s="47">
        <v>28.25</v>
      </c>
      <c r="D5105" s="47">
        <v>28.25</v>
      </c>
      <c r="E5105" s="47">
        <v>27.75</v>
      </c>
      <c r="F5105" s="47">
        <v>28</v>
      </c>
      <c r="G5105" s="48">
        <v>8000</v>
      </c>
      <c r="H5105" s="47">
        <v>3.48</v>
      </c>
      <c r="I5105" s="51">
        <f t="shared" si="561"/>
        <v>0.12428571428571429</v>
      </c>
      <c r="J5105" s="51">
        <f t="shared" ca="1" si="562"/>
        <v>3.75</v>
      </c>
      <c r="K5105" s="47">
        <f t="shared" si="563"/>
        <v>3.51</v>
      </c>
      <c r="L5105" s="47">
        <f t="shared" si="564"/>
        <v>3.51</v>
      </c>
      <c r="M5105" s="47">
        <f t="shared" si="565"/>
        <v>3.45</v>
      </c>
      <c r="N5105" s="47">
        <f t="shared" si="566"/>
        <v>3.48</v>
      </c>
      <c r="O5105" s="48">
        <f t="shared" ca="1" si="567"/>
        <v>30000</v>
      </c>
    </row>
    <row r="5106" spans="1:15" x14ac:dyDescent="0.25">
      <c r="A5106">
        <v>5091</v>
      </c>
      <c r="B5106" s="84">
        <v>34628</v>
      </c>
      <c r="C5106" s="47">
        <v>28.25</v>
      </c>
      <c r="D5106" s="47">
        <v>28.25</v>
      </c>
      <c r="E5106" s="47">
        <v>27.75</v>
      </c>
      <c r="F5106" s="47">
        <v>27.75</v>
      </c>
      <c r="G5106" s="48">
        <v>42400</v>
      </c>
      <c r="H5106" s="47">
        <v>3.45</v>
      </c>
      <c r="I5106" s="51">
        <f t="shared" si="561"/>
        <v>0.12432432432432433</v>
      </c>
      <c r="J5106" s="51">
        <f t="shared" ca="1" si="562"/>
        <v>3.75</v>
      </c>
      <c r="K5106" s="47">
        <f t="shared" si="563"/>
        <v>3.51</v>
      </c>
      <c r="L5106" s="47">
        <f t="shared" si="564"/>
        <v>3.51</v>
      </c>
      <c r="M5106" s="47">
        <f t="shared" si="565"/>
        <v>3.45</v>
      </c>
      <c r="N5106" s="47">
        <f t="shared" si="566"/>
        <v>3.45</v>
      </c>
      <c r="O5106" s="48">
        <f t="shared" ca="1" si="567"/>
        <v>159000</v>
      </c>
    </row>
    <row r="5107" spans="1:15" x14ac:dyDescent="0.25">
      <c r="A5107">
        <v>5092</v>
      </c>
      <c r="B5107" s="84">
        <v>34627</v>
      </c>
      <c r="C5107" s="47">
        <v>28.25</v>
      </c>
      <c r="D5107" s="47">
        <v>28.25</v>
      </c>
      <c r="E5107" s="47">
        <v>27.75</v>
      </c>
      <c r="F5107" s="47">
        <v>28.13</v>
      </c>
      <c r="G5107" s="48">
        <v>35200</v>
      </c>
      <c r="H5107" s="47">
        <v>3.49</v>
      </c>
      <c r="I5107" s="51">
        <f t="shared" si="561"/>
        <v>0.1240668325630999</v>
      </c>
      <c r="J5107" s="51">
        <f t="shared" ca="1" si="562"/>
        <v>3.75</v>
      </c>
      <c r="K5107" s="47">
        <f t="shared" si="563"/>
        <v>3.5</v>
      </c>
      <c r="L5107" s="47">
        <f t="shared" si="564"/>
        <v>3.5</v>
      </c>
      <c r="M5107" s="47">
        <f t="shared" si="565"/>
        <v>3.44</v>
      </c>
      <c r="N5107" s="47">
        <f t="shared" si="566"/>
        <v>3.49</v>
      </c>
      <c r="O5107" s="48">
        <f t="shared" ca="1" si="567"/>
        <v>132000</v>
      </c>
    </row>
    <row r="5108" spans="1:15" x14ac:dyDescent="0.25">
      <c r="A5108">
        <v>5093</v>
      </c>
      <c r="B5108" s="84">
        <v>34626</v>
      </c>
      <c r="C5108" s="47">
        <v>29</v>
      </c>
      <c r="D5108" s="47">
        <v>29</v>
      </c>
      <c r="E5108" s="47">
        <v>28</v>
      </c>
      <c r="F5108" s="47">
        <v>28.75</v>
      </c>
      <c r="G5108" s="48">
        <v>78900</v>
      </c>
      <c r="H5108" s="47">
        <v>3.57</v>
      </c>
      <c r="I5108" s="51">
        <f t="shared" si="561"/>
        <v>0.12417391304347826</v>
      </c>
      <c r="J5108" s="51">
        <f t="shared" ca="1" si="562"/>
        <v>3.75</v>
      </c>
      <c r="K5108" s="47">
        <f t="shared" si="563"/>
        <v>3.6</v>
      </c>
      <c r="L5108" s="47">
        <f t="shared" si="564"/>
        <v>3.6</v>
      </c>
      <c r="M5108" s="47">
        <f t="shared" si="565"/>
        <v>3.48</v>
      </c>
      <c r="N5108" s="47">
        <f t="shared" si="566"/>
        <v>3.57</v>
      </c>
      <c r="O5108" s="48">
        <f t="shared" ca="1" si="567"/>
        <v>295875</v>
      </c>
    </row>
    <row r="5109" spans="1:15" x14ac:dyDescent="0.25">
      <c r="A5109">
        <v>5094</v>
      </c>
      <c r="B5109" s="84">
        <v>34625</v>
      </c>
      <c r="C5109" s="47">
        <v>30</v>
      </c>
      <c r="D5109" s="47">
        <v>30</v>
      </c>
      <c r="E5109" s="47">
        <v>29.38</v>
      </c>
      <c r="F5109" s="47">
        <v>29.38</v>
      </c>
      <c r="G5109" s="48">
        <v>19200</v>
      </c>
      <c r="H5109" s="47">
        <v>3.65</v>
      </c>
      <c r="I5109" s="51">
        <f t="shared" si="561"/>
        <v>0.12423417290673928</v>
      </c>
      <c r="J5109" s="51">
        <f t="shared" ca="1" si="562"/>
        <v>3.75</v>
      </c>
      <c r="K5109" s="47">
        <f t="shared" si="563"/>
        <v>3.73</v>
      </c>
      <c r="L5109" s="47">
        <f t="shared" si="564"/>
        <v>3.73</v>
      </c>
      <c r="M5109" s="47">
        <f t="shared" si="565"/>
        <v>3.65</v>
      </c>
      <c r="N5109" s="47">
        <f t="shared" si="566"/>
        <v>3.65</v>
      </c>
      <c r="O5109" s="48">
        <f t="shared" ca="1" si="567"/>
        <v>72000</v>
      </c>
    </row>
    <row r="5110" spans="1:15" x14ac:dyDescent="0.25">
      <c r="A5110">
        <v>5095</v>
      </c>
      <c r="B5110" s="84">
        <v>34624</v>
      </c>
      <c r="C5110" s="47">
        <v>30</v>
      </c>
      <c r="D5110" s="47">
        <v>30.25</v>
      </c>
      <c r="E5110" s="47">
        <v>30</v>
      </c>
      <c r="F5110" s="47">
        <v>30.25</v>
      </c>
      <c r="G5110" s="48">
        <v>2100</v>
      </c>
      <c r="H5110" s="47">
        <v>3.76</v>
      </c>
      <c r="I5110" s="51">
        <f t="shared" si="561"/>
        <v>0.12429752066115701</v>
      </c>
      <c r="J5110" s="51">
        <f t="shared" ca="1" si="562"/>
        <v>3.75</v>
      </c>
      <c r="K5110" s="47">
        <f t="shared" si="563"/>
        <v>3.73</v>
      </c>
      <c r="L5110" s="47">
        <f t="shared" si="564"/>
        <v>3.76</v>
      </c>
      <c r="M5110" s="47">
        <f t="shared" si="565"/>
        <v>3.73</v>
      </c>
      <c r="N5110" s="47">
        <f t="shared" si="566"/>
        <v>3.76</v>
      </c>
      <c r="O5110" s="48">
        <f t="shared" ca="1" si="567"/>
        <v>7875</v>
      </c>
    </row>
    <row r="5111" spans="1:15" x14ac:dyDescent="0.25">
      <c r="A5111">
        <v>5096</v>
      </c>
      <c r="B5111" s="84">
        <v>34621</v>
      </c>
      <c r="C5111" s="47">
        <v>30.25</v>
      </c>
      <c r="D5111" s="47">
        <v>30.25</v>
      </c>
      <c r="E5111" s="47">
        <v>29.5</v>
      </c>
      <c r="F5111" s="47">
        <v>29.75</v>
      </c>
      <c r="G5111" s="48">
        <v>10400</v>
      </c>
      <c r="H5111" s="47">
        <v>3.7</v>
      </c>
      <c r="I5111" s="51">
        <f t="shared" si="561"/>
        <v>0.12436974789915967</v>
      </c>
      <c r="J5111" s="51">
        <f t="shared" ca="1" si="562"/>
        <v>3.75</v>
      </c>
      <c r="K5111" s="47">
        <f t="shared" si="563"/>
        <v>3.76</v>
      </c>
      <c r="L5111" s="47">
        <f t="shared" si="564"/>
        <v>3.76</v>
      </c>
      <c r="M5111" s="47">
        <f t="shared" si="565"/>
        <v>3.67</v>
      </c>
      <c r="N5111" s="47">
        <f t="shared" si="566"/>
        <v>3.7</v>
      </c>
      <c r="O5111" s="48">
        <f t="shared" ca="1" si="567"/>
        <v>39000</v>
      </c>
    </row>
    <row r="5112" spans="1:15" x14ac:dyDescent="0.25">
      <c r="A5112">
        <v>5097</v>
      </c>
      <c r="B5112" s="84">
        <v>34620</v>
      </c>
      <c r="C5112" s="47">
        <v>29.75</v>
      </c>
      <c r="D5112" s="47">
        <v>30.13</v>
      </c>
      <c r="E5112" s="47">
        <v>29.75</v>
      </c>
      <c r="F5112" s="47">
        <v>29.75</v>
      </c>
      <c r="G5112" s="48">
        <v>42400</v>
      </c>
      <c r="H5112" s="47">
        <v>3.7</v>
      </c>
      <c r="I5112" s="51">
        <f t="shared" si="561"/>
        <v>0.12436974789915967</v>
      </c>
      <c r="J5112" s="51">
        <f t="shared" ca="1" si="562"/>
        <v>3.75</v>
      </c>
      <c r="K5112" s="47">
        <f t="shared" si="563"/>
        <v>3.7</v>
      </c>
      <c r="L5112" s="47">
        <f t="shared" si="564"/>
        <v>3.75</v>
      </c>
      <c r="M5112" s="47">
        <f t="shared" si="565"/>
        <v>3.7</v>
      </c>
      <c r="N5112" s="47">
        <f t="shared" si="566"/>
        <v>3.7</v>
      </c>
      <c r="O5112" s="48">
        <f t="shared" ca="1" si="567"/>
        <v>159000</v>
      </c>
    </row>
    <row r="5113" spans="1:15" x14ac:dyDescent="0.25">
      <c r="A5113">
        <v>5098</v>
      </c>
      <c r="B5113" s="84">
        <v>34619</v>
      </c>
      <c r="C5113" s="47">
        <v>30</v>
      </c>
      <c r="D5113" s="47">
        <v>30</v>
      </c>
      <c r="E5113" s="47">
        <v>30</v>
      </c>
      <c r="F5113" s="47">
        <v>30</v>
      </c>
      <c r="G5113" s="48">
        <v>0</v>
      </c>
      <c r="H5113" s="47">
        <v>3.73</v>
      </c>
      <c r="I5113" s="51">
        <f t="shared" si="561"/>
        <v>0.12433333333333334</v>
      </c>
      <c r="J5113" s="51">
        <f t="shared" ca="1" si="562"/>
        <v>3.75</v>
      </c>
      <c r="K5113" s="47">
        <f t="shared" si="563"/>
        <v>3.73</v>
      </c>
      <c r="L5113" s="47">
        <f t="shared" si="564"/>
        <v>3.73</v>
      </c>
      <c r="M5113" s="47">
        <f t="shared" si="565"/>
        <v>3.73</v>
      </c>
      <c r="N5113" s="47">
        <f t="shared" si="566"/>
        <v>3.73</v>
      </c>
      <c r="O5113" s="48">
        <f t="shared" ca="1" si="567"/>
        <v>0</v>
      </c>
    </row>
    <row r="5114" spans="1:15" x14ac:dyDescent="0.25">
      <c r="A5114">
        <v>5099</v>
      </c>
      <c r="B5114" s="84">
        <v>34618</v>
      </c>
      <c r="C5114" s="47">
        <v>30</v>
      </c>
      <c r="D5114" s="47">
        <v>30.5</v>
      </c>
      <c r="E5114" s="47">
        <v>30</v>
      </c>
      <c r="F5114" s="47">
        <v>30</v>
      </c>
      <c r="G5114" s="48">
        <v>50900</v>
      </c>
      <c r="H5114" s="47">
        <v>3.73</v>
      </c>
      <c r="I5114" s="51">
        <f t="shared" si="561"/>
        <v>0.12433333333333334</v>
      </c>
      <c r="J5114" s="51">
        <f t="shared" ca="1" si="562"/>
        <v>3.75</v>
      </c>
      <c r="K5114" s="47">
        <f t="shared" si="563"/>
        <v>3.73</v>
      </c>
      <c r="L5114" s="47">
        <f t="shared" si="564"/>
        <v>3.79</v>
      </c>
      <c r="M5114" s="47">
        <f t="shared" si="565"/>
        <v>3.73</v>
      </c>
      <c r="N5114" s="47">
        <f t="shared" si="566"/>
        <v>3.73</v>
      </c>
      <c r="O5114" s="48">
        <f t="shared" ca="1" si="567"/>
        <v>190875</v>
      </c>
    </row>
    <row r="5115" spans="1:15" x14ac:dyDescent="0.25">
      <c r="A5115">
        <v>5100</v>
      </c>
      <c r="B5115" s="84">
        <v>34617</v>
      </c>
      <c r="C5115" s="47">
        <v>30.5</v>
      </c>
      <c r="D5115" s="47">
        <v>30.5</v>
      </c>
      <c r="E5115" s="47">
        <v>30.5</v>
      </c>
      <c r="F5115" s="47">
        <v>30.5</v>
      </c>
      <c r="G5115" s="48">
        <v>100</v>
      </c>
      <c r="H5115" s="47">
        <v>3.79</v>
      </c>
      <c r="I5115" s="51">
        <f t="shared" si="561"/>
        <v>0.12426229508196722</v>
      </c>
      <c r="J5115" s="51">
        <f t="shared" ca="1" si="562"/>
        <v>3.75</v>
      </c>
      <c r="K5115" s="47">
        <f t="shared" si="563"/>
        <v>3.79</v>
      </c>
      <c r="L5115" s="47">
        <f t="shared" si="564"/>
        <v>3.79</v>
      </c>
      <c r="M5115" s="47">
        <f t="shared" si="565"/>
        <v>3.79</v>
      </c>
      <c r="N5115" s="47">
        <f t="shared" si="566"/>
        <v>3.79</v>
      </c>
      <c r="O5115" s="48">
        <f t="shared" ca="1" si="567"/>
        <v>375</v>
      </c>
    </row>
    <row r="5116" spans="1:15" x14ac:dyDescent="0.25">
      <c r="A5116">
        <v>5101</v>
      </c>
      <c r="B5116" s="84">
        <v>34614</v>
      </c>
      <c r="C5116" s="47">
        <v>30.5</v>
      </c>
      <c r="D5116" s="47">
        <v>30.5</v>
      </c>
      <c r="E5116" s="47">
        <v>29.75</v>
      </c>
      <c r="F5116" s="47">
        <v>29.75</v>
      </c>
      <c r="G5116" s="48">
        <v>52100</v>
      </c>
      <c r="H5116" s="47">
        <v>3.7</v>
      </c>
      <c r="I5116" s="51">
        <f t="shared" si="561"/>
        <v>0.12436974789915967</v>
      </c>
      <c r="J5116" s="51">
        <f t="shared" ca="1" si="562"/>
        <v>3.75</v>
      </c>
      <c r="K5116" s="47">
        <f t="shared" si="563"/>
        <v>3.79</v>
      </c>
      <c r="L5116" s="47">
        <f t="shared" si="564"/>
        <v>3.79</v>
      </c>
      <c r="M5116" s="47">
        <f t="shared" si="565"/>
        <v>3.7</v>
      </c>
      <c r="N5116" s="47">
        <f t="shared" si="566"/>
        <v>3.7</v>
      </c>
      <c r="O5116" s="48">
        <f t="shared" ca="1" si="567"/>
        <v>195375</v>
      </c>
    </row>
    <row r="5117" spans="1:15" x14ac:dyDescent="0.25">
      <c r="A5117">
        <v>5102</v>
      </c>
      <c r="B5117" s="84">
        <v>34613</v>
      </c>
      <c r="C5117" s="47">
        <v>29.25</v>
      </c>
      <c r="D5117" s="47">
        <v>30.25</v>
      </c>
      <c r="E5117" s="47">
        <v>29.25</v>
      </c>
      <c r="F5117" s="47">
        <v>30</v>
      </c>
      <c r="G5117" s="48">
        <v>106400</v>
      </c>
      <c r="H5117" s="47">
        <v>3.73</v>
      </c>
      <c r="I5117" s="51">
        <f t="shared" si="561"/>
        <v>0.12433333333333334</v>
      </c>
      <c r="J5117" s="51">
        <f t="shared" ca="1" si="562"/>
        <v>3.75</v>
      </c>
      <c r="K5117" s="47">
        <f t="shared" si="563"/>
        <v>3.64</v>
      </c>
      <c r="L5117" s="47">
        <f t="shared" si="564"/>
        <v>3.76</v>
      </c>
      <c r="M5117" s="47">
        <f t="shared" si="565"/>
        <v>3.64</v>
      </c>
      <c r="N5117" s="47">
        <f t="shared" si="566"/>
        <v>3.73</v>
      </c>
      <c r="O5117" s="48">
        <f t="shared" ca="1" si="567"/>
        <v>399000</v>
      </c>
    </row>
    <row r="5118" spans="1:15" x14ac:dyDescent="0.25">
      <c r="A5118">
        <v>5103</v>
      </c>
      <c r="B5118" s="84">
        <v>34612</v>
      </c>
      <c r="C5118" s="47">
        <v>30.25</v>
      </c>
      <c r="D5118" s="47">
        <v>30.25</v>
      </c>
      <c r="E5118" s="47">
        <v>29.5</v>
      </c>
      <c r="F5118" s="47">
        <v>30.25</v>
      </c>
      <c r="G5118" s="48">
        <v>40000</v>
      </c>
      <c r="H5118" s="47">
        <v>3.76</v>
      </c>
      <c r="I5118" s="51">
        <f t="shared" si="561"/>
        <v>0.12429752066115701</v>
      </c>
      <c r="J5118" s="51">
        <f t="shared" ca="1" si="562"/>
        <v>3.75</v>
      </c>
      <c r="K5118" s="47">
        <f t="shared" si="563"/>
        <v>3.76</v>
      </c>
      <c r="L5118" s="47">
        <f t="shared" si="564"/>
        <v>3.76</v>
      </c>
      <c r="M5118" s="47">
        <f t="shared" si="565"/>
        <v>3.67</v>
      </c>
      <c r="N5118" s="47">
        <f t="shared" si="566"/>
        <v>3.76</v>
      </c>
      <c r="O5118" s="48">
        <f t="shared" ca="1" si="567"/>
        <v>150000</v>
      </c>
    </row>
    <row r="5119" spans="1:15" x14ac:dyDescent="0.25">
      <c r="A5119">
        <v>5104</v>
      </c>
      <c r="B5119" s="84">
        <v>34611</v>
      </c>
      <c r="C5119" s="47">
        <v>29.5</v>
      </c>
      <c r="D5119" s="47">
        <v>30.25</v>
      </c>
      <c r="E5119" s="47">
        <v>29.5</v>
      </c>
      <c r="F5119" s="47">
        <v>30.25</v>
      </c>
      <c r="G5119" s="48">
        <v>35600</v>
      </c>
      <c r="H5119" s="47">
        <v>3.76</v>
      </c>
      <c r="I5119" s="51">
        <f t="shared" si="561"/>
        <v>0.12429752066115701</v>
      </c>
      <c r="J5119" s="51">
        <f t="shared" ca="1" si="562"/>
        <v>3.75</v>
      </c>
      <c r="K5119" s="47">
        <f t="shared" si="563"/>
        <v>3.67</v>
      </c>
      <c r="L5119" s="47">
        <f t="shared" si="564"/>
        <v>3.76</v>
      </c>
      <c r="M5119" s="47">
        <f t="shared" si="565"/>
        <v>3.67</v>
      </c>
      <c r="N5119" s="47">
        <f t="shared" si="566"/>
        <v>3.76</v>
      </c>
      <c r="O5119" s="48">
        <f t="shared" ca="1" si="567"/>
        <v>133500</v>
      </c>
    </row>
    <row r="5120" spans="1:15" x14ac:dyDescent="0.25">
      <c r="A5120">
        <v>5105</v>
      </c>
      <c r="B5120" s="84">
        <v>34610</v>
      </c>
      <c r="C5120" s="47">
        <v>30</v>
      </c>
      <c r="D5120" s="47">
        <v>30</v>
      </c>
      <c r="E5120" s="47">
        <v>30</v>
      </c>
      <c r="F5120" s="47">
        <v>30</v>
      </c>
      <c r="G5120" s="48">
        <v>1300</v>
      </c>
      <c r="H5120" s="47">
        <v>3.73</v>
      </c>
      <c r="I5120" s="51">
        <f t="shared" si="561"/>
        <v>0.12433333333333334</v>
      </c>
      <c r="J5120" s="51">
        <f t="shared" ca="1" si="562"/>
        <v>3.75</v>
      </c>
      <c r="K5120" s="47">
        <f t="shared" si="563"/>
        <v>3.73</v>
      </c>
      <c r="L5120" s="47">
        <f t="shared" si="564"/>
        <v>3.73</v>
      </c>
      <c r="M5120" s="47">
        <f t="shared" si="565"/>
        <v>3.73</v>
      </c>
      <c r="N5120" s="47">
        <f t="shared" si="566"/>
        <v>3.73</v>
      </c>
      <c r="O5120" s="48">
        <f t="shared" ca="1" si="567"/>
        <v>4875</v>
      </c>
    </row>
    <row r="5121" spans="1:15" x14ac:dyDescent="0.25">
      <c r="A5121">
        <v>5106</v>
      </c>
      <c r="B5121" s="84">
        <v>34607</v>
      </c>
      <c r="C5121" s="47">
        <v>29.5</v>
      </c>
      <c r="D5121" s="47">
        <v>30.5</v>
      </c>
      <c r="E5121" s="47">
        <v>29.5</v>
      </c>
      <c r="F5121" s="47">
        <v>29.5</v>
      </c>
      <c r="G5121" s="48">
        <v>113700</v>
      </c>
      <c r="H5121" s="47">
        <v>3.66</v>
      </c>
      <c r="I5121" s="51">
        <f t="shared" si="561"/>
        <v>0.12406779661016949</v>
      </c>
      <c r="J5121" s="51">
        <f t="shared" ca="1" si="562"/>
        <v>3.75</v>
      </c>
      <c r="K5121" s="47">
        <f t="shared" si="563"/>
        <v>3.66</v>
      </c>
      <c r="L5121" s="47">
        <f t="shared" si="564"/>
        <v>3.78</v>
      </c>
      <c r="M5121" s="47">
        <f t="shared" si="565"/>
        <v>3.66</v>
      </c>
      <c r="N5121" s="47">
        <f t="shared" si="566"/>
        <v>3.66</v>
      </c>
      <c r="O5121" s="48">
        <f t="shared" ca="1" si="567"/>
        <v>426375</v>
      </c>
    </row>
    <row r="5122" spans="1:15" x14ac:dyDescent="0.25">
      <c r="A5122">
        <v>5107</v>
      </c>
      <c r="B5122" s="84">
        <v>34606</v>
      </c>
      <c r="C5122" s="47">
        <v>30.38</v>
      </c>
      <c r="D5122" s="47">
        <v>30.5</v>
      </c>
      <c r="E5122" s="47">
        <v>30.13</v>
      </c>
      <c r="F5122" s="47">
        <v>30.5</v>
      </c>
      <c r="G5122" s="48">
        <v>303600</v>
      </c>
      <c r="H5122" s="47">
        <v>3.79</v>
      </c>
      <c r="I5122" s="51">
        <f t="shared" si="561"/>
        <v>0.12426229508196722</v>
      </c>
      <c r="J5122" s="51">
        <f t="shared" ca="1" si="562"/>
        <v>3.75</v>
      </c>
      <c r="K5122" s="47">
        <f t="shared" si="563"/>
        <v>3.78</v>
      </c>
      <c r="L5122" s="47">
        <f t="shared" si="564"/>
        <v>3.79</v>
      </c>
      <c r="M5122" s="47">
        <f t="shared" si="565"/>
        <v>3.74</v>
      </c>
      <c r="N5122" s="47">
        <f t="shared" si="566"/>
        <v>3.79</v>
      </c>
      <c r="O5122" s="48">
        <f t="shared" ca="1" si="567"/>
        <v>1138500</v>
      </c>
    </row>
    <row r="5123" spans="1:15" x14ac:dyDescent="0.25">
      <c r="A5123">
        <v>5108</v>
      </c>
      <c r="B5123" s="84">
        <v>34605</v>
      </c>
      <c r="C5123" s="47">
        <v>30</v>
      </c>
      <c r="D5123" s="47">
        <v>30</v>
      </c>
      <c r="E5123" s="47">
        <v>30</v>
      </c>
      <c r="F5123" s="47">
        <v>30</v>
      </c>
      <c r="G5123" s="48">
        <v>800</v>
      </c>
      <c r="H5123" s="47">
        <v>3.73</v>
      </c>
      <c r="I5123" s="51">
        <f t="shared" si="561"/>
        <v>0.12433333333333334</v>
      </c>
      <c r="J5123" s="51">
        <f t="shared" ca="1" si="562"/>
        <v>3.75</v>
      </c>
      <c r="K5123" s="47">
        <f t="shared" si="563"/>
        <v>3.73</v>
      </c>
      <c r="L5123" s="47">
        <f t="shared" si="564"/>
        <v>3.73</v>
      </c>
      <c r="M5123" s="47">
        <f t="shared" si="565"/>
        <v>3.73</v>
      </c>
      <c r="N5123" s="47">
        <f t="shared" si="566"/>
        <v>3.73</v>
      </c>
      <c r="O5123" s="48">
        <f t="shared" ca="1" si="567"/>
        <v>3000</v>
      </c>
    </row>
    <row r="5124" spans="1:15" x14ac:dyDescent="0.25">
      <c r="A5124">
        <v>5109</v>
      </c>
      <c r="B5124" s="84">
        <v>34604</v>
      </c>
      <c r="C5124" s="47">
        <v>30.75</v>
      </c>
      <c r="D5124" s="47">
        <v>30.75</v>
      </c>
      <c r="E5124" s="47">
        <v>30.25</v>
      </c>
      <c r="F5124" s="47">
        <v>30.25</v>
      </c>
      <c r="G5124" s="48">
        <v>23600</v>
      </c>
      <c r="H5124" s="47">
        <v>3.76</v>
      </c>
      <c r="I5124" s="51">
        <f t="shared" si="561"/>
        <v>0.12429752066115701</v>
      </c>
      <c r="J5124" s="51">
        <f t="shared" ca="1" si="562"/>
        <v>3.75</v>
      </c>
      <c r="K5124" s="47">
        <f t="shared" si="563"/>
        <v>3.82</v>
      </c>
      <c r="L5124" s="47">
        <f t="shared" si="564"/>
        <v>3.82</v>
      </c>
      <c r="M5124" s="47">
        <f t="shared" si="565"/>
        <v>3.76</v>
      </c>
      <c r="N5124" s="47">
        <f t="shared" si="566"/>
        <v>3.76</v>
      </c>
      <c r="O5124" s="48">
        <f t="shared" ca="1" si="567"/>
        <v>88500</v>
      </c>
    </row>
    <row r="5125" spans="1:15" x14ac:dyDescent="0.25">
      <c r="A5125">
        <v>5110</v>
      </c>
      <c r="B5125" s="84">
        <v>34603</v>
      </c>
      <c r="C5125" s="47">
        <v>30.75</v>
      </c>
      <c r="D5125" s="47">
        <v>30.75</v>
      </c>
      <c r="E5125" s="47">
        <v>30.25</v>
      </c>
      <c r="F5125" s="47">
        <v>30.5</v>
      </c>
      <c r="G5125" s="48">
        <v>47200</v>
      </c>
      <c r="H5125" s="47">
        <v>3.79</v>
      </c>
      <c r="I5125" s="51">
        <f t="shared" si="561"/>
        <v>0.12426229508196722</v>
      </c>
      <c r="J5125" s="51">
        <f t="shared" ca="1" si="562"/>
        <v>3.75</v>
      </c>
      <c r="K5125" s="47">
        <f t="shared" si="563"/>
        <v>3.82</v>
      </c>
      <c r="L5125" s="47">
        <f t="shared" si="564"/>
        <v>3.82</v>
      </c>
      <c r="M5125" s="47">
        <f t="shared" si="565"/>
        <v>3.76</v>
      </c>
      <c r="N5125" s="47">
        <f t="shared" si="566"/>
        <v>3.79</v>
      </c>
      <c r="O5125" s="48">
        <f t="shared" ca="1" si="567"/>
        <v>177000</v>
      </c>
    </row>
    <row r="5126" spans="1:15" x14ac:dyDescent="0.25">
      <c r="A5126">
        <v>5111</v>
      </c>
      <c r="B5126" s="84">
        <v>34600</v>
      </c>
      <c r="C5126" s="47">
        <v>30.5</v>
      </c>
      <c r="D5126" s="47">
        <v>30.5</v>
      </c>
      <c r="E5126" s="47">
        <v>30.25</v>
      </c>
      <c r="F5126" s="47">
        <v>30.5</v>
      </c>
      <c r="G5126" s="48">
        <v>153300</v>
      </c>
      <c r="H5126" s="47">
        <v>3.79</v>
      </c>
      <c r="I5126" s="51">
        <f t="shared" si="561"/>
        <v>0.12426229508196722</v>
      </c>
      <c r="J5126" s="51">
        <f t="shared" ca="1" si="562"/>
        <v>3.75</v>
      </c>
      <c r="K5126" s="47">
        <f t="shared" si="563"/>
        <v>3.79</v>
      </c>
      <c r="L5126" s="47">
        <f t="shared" si="564"/>
        <v>3.79</v>
      </c>
      <c r="M5126" s="47">
        <f t="shared" si="565"/>
        <v>3.76</v>
      </c>
      <c r="N5126" s="47">
        <f t="shared" si="566"/>
        <v>3.79</v>
      </c>
      <c r="O5126" s="48">
        <f t="shared" ca="1" si="567"/>
        <v>574875</v>
      </c>
    </row>
    <row r="5127" spans="1:15" x14ac:dyDescent="0.25">
      <c r="A5127">
        <v>5112</v>
      </c>
      <c r="B5127" s="84">
        <v>34599</v>
      </c>
      <c r="C5127" s="47">
        <v>32</v>
      </c>
      <c r="D5127" s="47">
        <v>32</v>
      </c>
      <c r="E5127" s="47">
        <v>30.5</v>
      </c>
      <c r="F5127" s="47">
        <v>30.75</v>
      </c>
      <c r="G5127" s="48">
        <v>143300</v>
      </c>
      <c r="H5127" s="47">
        <v>3.82</v>
      </c>
      <c r="I5127" s="51">
        <f t="shared" si="561"/>
        <v>0.12422764227642276</v>
      </c>
      <c r="J5127" s="51">
        <f t="shared" ca="1" si="562"/>
        <v>3.75</v>
      </c>
      <c r="K5127" s="47">
        <f t="shared" si="563"/>
        <v>3.98</v>
      </c>
      <c r="L5127" s="47">
        <f t="shared" si="564"/>
        <v>3.98</v>
      </c>
      <c r="M5127" s="47">
        <f t="shared" si="565"/>
        <v>3.79</v>
      </c>
      <c r="N5127" s="47">
        <f t="shared" si="566"/>
        <v>3.82</v>
      </c>
      <c r="O5127" s="48">
        <f t="shared" ca="1" si="567"/>
        <v>537375</v>
      </c>
    </row>
    <row r="5128" spans="1:15" x14ac:dyDescent="0.25">
      <c r="A5128">
        <v>5113</v>
      </c>
      <c r="B5128" s="84">
        <v>34598</v>
      </c>
      <c r="C5128" s="47">
        <v>32.25</v>
      </c>
      <c r="D5128" s="47">
        <v>32.25</v>
      </c>
      <c r="E5128" s="47">
        <v>31.25</v>
      </c>
      <c r="F5128" s="47">
        <v>31.5</v>
      </c>
      <c r="G5128" s="48">
        <v>4900</v>
      </c>
      <c r="H5128" s="47">
        <v>3.91</v>
      </c>
      <c r="I5128" s="51">
        <f t="shared" si="561"/>
        <v>0.12412698412698413</v>
      </c>
      <c r="J5128" s="51">
        <f t="shared" ca="1" si="562"/>
        <v>3.75</v>
      </c>
      <c r="K5128" s="47">
        <f t="shared" si="563"/>
        <v>4</v>
      </c>
      <c r="L5128" s="47">
        <f t="shared" si="564"/>
        <v>4</v>
      </c>
      <c r="M5128" s="47">
        <f t="shared" si="565"/>
        <v>3.88</v>
      </c>
      <c r="N5128" s="47">
        <f t="shared" si="566"/>
        <v>3.91</v>
      </c>
      <c r="O5128" s="48">
        <f t="shared" ca="1" si="567"/>
        <v>18375</v>
      </c>
    </row>
    <row r="5129" spans="1:15" x14ac:dyDescent="0.25">
      <c r="A5129">
        <v>5114</v>
      </c>
      <c r="B5129" s="84">
        <v>34597</v>
      </c>
      <c r="C5129" s="47">
        <v>32.25</v>
      </c>
      <c r="D5129" s="47">
        <v>32.25</v>
      </c>
      <c r="E5129" s="47">
        <v>31.75</v>
      </c>
      <c r="F5129" s="47">
        <v>31.75</v>
      </c>
      <c r="G5129" s="48">
        <v>4500</v>
      </c>
      <c r="H5129" s="47">
        <v>3.94</v>
      </c>
      <c r="I5129" s="51">
        <f t="shared" si="561"/>
        <v>0.12409448818897638</v>
      </c>
      <c r="J5129" s="51">
        <f t="shared" ca="1" si="562"/>
        <v>3.75</v>
      </c>
      <c r="K5129" s="47">
        <f t="shared" si="563"/>
        <v>4</v>
      </c>
      <c r="L5129" s="47">
        <f t="shared" si="564"/>
        <v>4</v>
      </c>
      <c r="M5129" s="47">
        <f t="shared" si="565"/>
        <v>3.94</v>
      </c>
      <c r="N5129" s="47">
        <f t="shared" si="566"/>
        <v>3.94</v>
      </c>
      <c r="O5129" s="48">
        <f t="shared" ca="1" si="567"/>
        <v>16875</v>
      </c>
    </row>
    <row r="5130" spans="1:15" x14ac:dyDescent="0.25">
      <c r="A5130">
        <v>5115</v>
      </c>
      <c r="B5130" s="84">
        <v>34596</v>
      </c>
      <c r="C5130" s="47">
        <v>32.130000000000003</v>
      </c>
      <c r="D5130" s="47">
        <v>32.130000000000003</v>
      </c>
      <c r="E5130" s="47">
        <v>31.75</v>
      </c>
      <c r="F5130" s="47">
        <v>32.130000000000003</v>
      </c>
      <c r="G5130" s="48">
        <v>31700</v>
      </c>
      <c r="H5130" s="47">
        <v>3.99</v>
      </c>
      <c r="I5130" s="51">
        <f t="shared" si="561"/>
        <v>0.12418300653594772</v>
      </c>
      <c r="J5130" s="51">
        <f t="shared" ca="1" si="562"/>
        <v>3.75</v>
      </c>
      <c r="K5130" s="47">
        <f t="shared" si="563"/>
        <v>3.99</v>
      </c>
      <c r="L5130" s="47">
        <f t="shared" si="564"/>
        <v>3.99</v>
      </c>
      <c r="M5130" s="47">
        <f t="shared" si="565"/>
        <v>3.94</v>
      </c>
      <c r="N5130" s="47">
        <f t="shared" si="566"/>
        <v>3.99</v>
      </c>
      <c r="O5130" s="48">
        <f t="shared" ca="1" si="567"/>
        <v>118875</v>
      </c>
    </row>
    <row r="5131" spans="1:15" x14ac:dyDescent="0.25">
      <c r="A5131">
        <v>5116</v>
      </c>
      <c r="B5131" s="84">
        <v>34593</v>
      </c>
      <c r="C5131" s="47">
        <v>32.25</v>
      </c>
      <c r="D5131" s="47">
        <v>32.25</v>
      </c>
      <c r="E5131" s="47">
        <v>31.25</v>
      </c>
      <c r="F5131" s="47">
        <v>32.130000000000003</v>
      </c>
      <c r="G5131" s="48">
        <v>11600</v>
      </c>
      <c r="H5131" s="47">
        <v>3.99</v>
      </c>
      <c r="I5131" s="51">
        <f t="shared" si="561"/>
        <v>0.12418300653594772</v>
      </c>
      <c r="J5131" s="51">
        <f t="shared" ca="1" si="562"/>
        <v>3.75</v>
      </c>
      <c r="K5131" s="47">
        <f t="shared" si="563"/>
        <v>4</v>
      </c>
      <c r="L5131" s="47">
        <f t="shared" si="564"/>
        <v>4</v>
      </c>
      <c r="M5131" s="47">
        <f t="shared" si="565"/>
        <v>3.88</v>
      </c>
      <c r="N5131" s="47">
        <f t="shared" si="566"/>
        <v>3.99</v>
      </c>
      <c r="O5131" s="48">
        <f t="shared" ca="1" si="567"/>
        <v>43500</v>
      </c>
    </row>
    <row r="5132" spans="1:15" x14ac:dyDescent="0.25">
      <c r="A5132">
        <v>5117</v>
      </c>
      <c r="B5132" s="84">
        <v>34592</v>
      </c>
      <c r="C5132" s="47">
        <v>31.25</v>
      </c>
      <c r="D5132" s="47">
        <v>31.75</v>
      </c>
      <c r="E5132" s="47">
        <v>31.25</v>
      </c>
      <c r="F5132" s="47">
        <v>31.25</v>
      </c>
      <c r="G5132" s="48">
        <v>99200</v>
      </c>
      <c r="H5132" s="47">
        <v>3.88</v>
      </c>
      <c r="I5132" s="51">
        <f t="shared" si="561"/>
        <v>0.12415999999999999</v>
      </c>
      <c r="J5132" s="51">
        <f t="shared" ca="1" si="562"/>
        <v>3.75</v>
      </c>
      <c r="K5132" s="47">
        <f t="shared" si="563"/>
        <v>3.88</v>
      </c>
      <c r="L5132" s="47">
        <f t="shared" si="564"/>
        <v>3.94</v>
      </c>
      <c r="M5132" s="47">
        <f t="shared" si="565"/>
        <v>3.88</v>
      </c>
      <c r="N5132" s="47">
        <f t="shared" si="566"/>
        <v>3.88</v>
      </c>
      <c r="O5132" s="48">
        <f t="shared" ca="1" si="567"/>
        <v>372000</v>
      </c>
    </row>
    <row r="5133" spans="1:15" x14ac:dyDescent="0.25">
      <c r="A5133">
        <v>5118</v>
      </c>
      <c r="B5133" s="84">
        <v>34591</v>
      </c>
      <c r="C5133" s="47">
        <v>31.25</v>
      </c>
      <c r="D5133" s="47">
        <v>31.25</v>
      </c>
      <c r="E5133" s="47">
        <v>31.25</v>
      </c>
      <c r="F5133" s="47">
        <v>31.25</v>
      </c>
      <c r="G5133" s="48">
        <v>100</v>
      </c>
      <c r="H5133" s="47">
        <v>3.88</v>
      </c>
      <c r="I5133" s="51">
        <f t="shared" si="561"/>
        <v>0.12415999999999999</v>
      </c>
      <c r="J5133" s="51">
        <f t="shared" ca="1" si="562"/>
        <v>3.75</v>
      </c>
      <c r="K5133" s="47">
        <f t="shared" si="563"/>
        <v>3.88</v>
      </c>
      <c r="L5133" s="47">
        <f t="shared" si="564"/>
        <v>3.88</v>
      </c>
      <c r="M5133" s="47">
        <f t="shared" si="565"/>
        <v>3.88</v>
      </c>
      <c r="N5133" s="47">
        <f t="shared" si="566"/>
        <v>3.88</v>
      </c>
      <c r="O5133" s="48">
        <f t="shared" ca="1" si="567"/>
        <v>375</v>
      </c>
    </row>
    <row r="5134" spans="1:15" x14ac:dyDescent="0.25">
      <c r="A5134">
        <v>5119</v>
      </c>
      <c r="B5134" s="84">
        <v>34590</v>
      </c>
      <c r="C5134" s="47">
        <v>32.25</v>
      </c>
      <c r="D5134" s="47">
        <v>32.25</v>
      </c>
      <c r="E5134" s="47">
        <v>32</v>
      </c>
      <c r="F5134" s="47">
        <v>32.25</v>
      </c>
      <c r="G5134" s="48">
        <v>4500</v>
      </c>
      <c r="H5134" s="47">
        <v>4.01</v>
      </c>
      <c r="I5134" s="51">
        <f t="shared" si="561"/>
        <v>0.12434108527131782</v>
      </c>
      <c r="J5134" s="51">
        <f t="shared" ca="1" si="562"/>
        <v>3.75</v>
      </c>
      <c r="K5134" s="47">
        <f t="shared" si="563"/>
        <v>4.01</v>
      </c>
      <c r="L5134" s="47">
        <f t="shared" si="564"/>
        <v>4.01</v>
      </c>
      <c r="M5134" s="47">
        <f t="shared" si="565"/>
        <v>3.98</v>
      </c>
      <c r="N5134" s="47">
        <f t="shared" si="566"/>
        <v>4.01</v>
      </c>
      <c r="O5134" s="48">
        <f t="shared" ca="1" si="567"/>
        <v>16875</v>
      </c>
    </row>
    <row r="5135" spans="1:15" x14ac:dyDescent="0.25">
      <c r="A5135">
        <v>5120</v>
      </c>
      <c r="B5135" s="84">
        <v>34589</v>
      </c>
      <c r="C5135" s="47">
        <v>32.130000000000003</v>
      </c>
      <c r="D5135" s="47">
        <v>32.25</v>
      </c>
      <c r="E5135" s="47">
        <v>32</v>
      </c>
      <c r="F5135" s="47">
        <v>32</v>
      </c>
      <c r="G5135" s="48">
        <v>16100</v>
      </c>
      <c r="H5135" s="47">
        <v>3.98</v>
      </c>
      <c r="I5135" s="51">
        <f t="shared" si="561"/>
        <v>0.124375</v>
      </c>
      <c r="J5135" s="51">
        <f t="shared" ca="1" si="562"/>
        <v>3.75</v>
      </c>
      <c r="K5135" s="47">
        <f t="shared" si="563"/>
        <v>4</v>
      </c>
      <c r="L5135" s="47">
        <f t="shared" si="564"/>
        <v>4.01</v>
      </c>
      <c r="M5135" s="47">
        <f t="shared" si="565"/>
        <v>3.98</v>
      </c>
      <c r="N5135" s="47">
        <f t="shared" si="566"/>
        <v>3.98</v>
      </c>
      <c r="O5135" s="48">
        <f t="shared" ca="1" si="567"/>
        <v>60375</v>
      </c>
    </row>
    <row r="5136" spans="1:15" x14ac:dyDescent="0.25">
      <c r="A5136">
        <v>5121</v>
      </c>
      <c r="B5136" s="84">
        <v>34586</v>
      </c>
      <c r="C5136" s="47">
        <v>32.25</v>
      </c>
      <c r="D5136" s="47">
        <v>32.25</v>
      </c>
      <c r="E5136" s="47">
        <v>32.25</v>
      </c>
      <c r="F5136" s="47">
        <v>32.25</v>
      </c>
      <c r="G5136" s="48">
        <v>100</v>
      </c>
      <c r="H5136" s="47">
        <v>4.01</v>
      </c>
      <c r="I5136" s="51">
        <f t="shared" si="561"/>
        <v>0.12434108527131782</v>
      </c>
      <c r="J5136" s="51">
        <f t="shared" ca="1" si="562"/>
        <v>3.75</v>
      </c>
      <c r="K5136" s="47">
        <f t="shared" si="563"/>
        <v>4.01</v>
      </c>
      <c r="L5136" s="47">
        <f t="shared" si="564"/>
        <v>4.01</v>
      </c>
      <c r="M5136" s="47">
        <f t="shared" si="565"/>
        <v>4.01</v>
      </c>
      <c r="N5136" s="47">
        <f t="shared" si="566"/>
        <v>4.01</v>
      </c>
      <c r="O5136" s="48">
        <f t="shared" ca="1" si="567"/>
        <v>375</v>
      </c>
    </row>
    <row r="5137" spans="1:15" x14ac:dyDescent="0.25">
      <c r="A5137">
        <v>5122</v>
      </c>
      <c r="B5137" s="84">
        <v>34585</v>
      </c>
      <c r="C5137" s="47">
        <v>32.130000000000003</v>
      </c>
      <c r="D5137" s="47">
        <v>32.25</v>
      </c>
      <c r="E5137" s="47">
        <v>32</v>
      </c>
      <c r="F5137" s="47">
        <v>32.130000000000003</v>
      </c>
      <c r="G5137" s="48">
        <v>127600</v>
      </c>
      <c r="H5137" s="47">
        <v>3.99</v>
      </c>
      <c r="I5137" s="51">
        <f t="shared" ref="I5137:I5200" si="568">H5137/F5137</f>
        <v>0.12418300653594772</v>
      </c>
      <c r="J5137" s="51">
        <f t="shared" ref="J5137:J5200" ca="1" si="569">INDEX(OFFSET($T$15,0,0,$S$13+1,1),MATCH(B5137,OFFSET($Q$15,0,0,$S$13+1,1),-1))</f>
        <v>3.75</v>
      </c>
      <c r="K5137" s="47">
        <f t="shared" ref="K5137:K5200" si="570">ROUND($I5137*C5137,2)</f>
        <v>3.99</v>
      </c>
      <c r="L5137" s="47">
        <f t="shared" ref="L5137:L5200" si="571">ROUND($I5137*D5137,2)</f>
        <v>4</v>
      </c>
      <c r="M5137" s="47">
        <f t="shared" ref="M5137:M5200" si="572">ROUND($I5137*E5137,2)</f>
        <v>3.97</v>
      </c>
      <c r="N5137" s="47">
        <f t="shared" ref="N5137:N5200" si="573">ROUND($I5137*F5137,2)</f>
        <v>3.99</v>
      </c>
      <c r="O5137" s="48">
        <f t="shared" ref="O5137:O5200" ca="1" si="574">G5137*J5137</f>
        <v>478500</v>
      </c>
    </row>
    <row r="5138" spans="1:15" x14ac:dyDescent="0.25">
      <c r="A5138">
        <v>5123</v>
      </c>
      <c r="B5138" s="84">
        <v>34584</v>
      </c>
      <c r="C5138" s="47">
        <v>31.75</v>
      </c>
      <c r="D5138" s="47">
        <v>31.88</v>
      </c>
      <c r="E5138" s="47">
        <v>31.75</v>
      </c>
      <c r="F5138" s="47">
        <v>31.88</v>
      </c>
      <c r="G5138" s="48">
        <v>32000</v>
      </c>
      <c r="H5138" s="47">
        <v>3.96</v>
      </c>
      <c r="I5138" s="51">
        <f t="shared" si="568"/>
        <v>0.12421580928481807</v>
      </c>
      <c r="J5138" s="51">
        <f t="shared" ca="1" si="569"/>
        <v>3.75</v>
      </c>
      <c r="K5138" s="47">
        <f t="shared" si="570"/>
        <v>3.94</v>
      </c>
      <c r="L5138" s="47">
        <f t="shared" si="571"/>
        <v>3.96</v>
      </c>
      <c r="M5138" s="47">
        <f t="shared" si="572"/>
        <v>3.94</v>
      </c>
      <c r="N5138" s="47">
        <f t="shared" si="573"/>
        <v>3.96</v>
      </c>
      <c r="O5138" s="48">
        <f t="shared" ca="1" si="574"/>
        <v>120000</v>
      </c>
    </row>
    <row r="5139" spans="1:15" x14ac:dyDescent="0.25">
      <c r="A5139">
        <v>5124</v>
      </c>
      <c r="B5139" s="84">
        <v>34583</v>
      </c>
      <c r="C5139" s="47">
        <v>32.25</v>
      </c>
      <c r="D5139" s="47">
        <v>32.25</v>
      </c>
      <c r="E5139" s="47">
        <v>32.25</v>
      </c>
      <c r="F5139" s="47">
        <v>32.25</v>
      </c>
      <c r="G5139" s="48">
        <v>2400</v>
      </c>
      <c r="H5139" s="47">
        <v>4.01</v>
      </c>
      <c r="I5139" s="51">
        <f t="shared" si="568"/>
        <v>0.12434108527131782</v>
      </c>
      <c r="J5139" s="51">
        <f t="shared" ca="1" si="569"/>
        <v>3.75</v>
      </c>
      <c r="K5139" s="47">
        <f t="shared" si="570"/>
        <v>4.01</v>
      </c>
      <c r="L5139" s="47">
        <f t="shared" si="571"/>
        <v>4.01</v>
      </c>
      <c r="M5139" s="47">
        <f t="shared" si="572"/>
        <v>4.01</v>
      </c>
      <c r="N5139" s="47">
        <f t="shared" si="573"/>
        <v>4.01</v>
      </c>
      <c r="O5139" s="48">
        <f t="shared" ca="1" si="574"/>
        <v>9000</v>
      </c>
    </row>
    <row r="5140" spans="1:15" x14ac:dyDescent="0.25">
      <c r="A5140">
        <v>5125</v>
      </c>
      <c r="B5140" s="84">
        <v>34579</v>
      </c>
      <c r="C5140" s="47">
        <v>32.25</v>
      </c>
      <c r="D5140" s="47">
        <v>32.25</v>
      </c>
      <c r="E5140" s="47">
        <v>31.75</v>
      </c>
      <c r="F5140" s="47">
        <v>32</v>
      </c>
      <c r="G5140" s="48">
        <v>32900</v>
      </c>
      <c r="H5140" s="47">
        <v>3.98</v>
      </c>
      <c r="I5140" s="51">
        <f t="shared" si="568"/>
        <v>0.124375</v>
      </c>
      <c r="J5140" s="51">
        <f t="shared" ca="1" si="569"/>
        <v>3.75</v>
      </c>
      <c r="K5140" s="47">
        <f t="shared" si="570"/>
        <v>4.01</v>
      </c>
      <c r="L5140" s="47">
        <f t="shared" si="571"/>
        <v>4.01</v>
      </c>
      <c r="M5140" s="47">
        <f t="shared" si="572"/>
        <v>3.95</v>
      </c>
      <c r="N5140" s="47">
        <f t="shared" si="573"/>
        <v>3.98</v>
      </c>
      <c r="O5140" s="48">
        <f t="shared" ca="1" si="574"/>
        <v>123375</v>
      </c>
    </row>
    <row r="5141" spans="1:15" x14ac:dyDescent="0.25">
      <c r="A5141">
        <v>5126</v>
      </c>
      <c r="B5141" s="84">
        <v>34578</v>
      </c>
      <c r="C5141" s="47">
        <v>32.25</v>
      </c>
      <c r="D5141" s="47">
        <v>32.25</v>
      </c>
      <c r="E5141" s="47">
        <v>32</v>
      </c>
      <c r="F5141" s="47">
        <v>32.25</v>
      </c>
      <c r="G5141" s="48">
        <v>26900</v>
      </c>
      <c r="H5141" s="47">
        <v>4.01</v>
      </c>
      <c r="I5141" s="51">
        <f t="shared" si="568"/>
        <v>0.12434108527131782</v>
      </c>
      <c r="J5141" s="51">
        <f t="shared" ca="1" si="569"/>
        <v>3.75</v>
      </c>
      <c r="K5141" s="47">
        <f t="shared" si="570"/>
        <v>4.01</v>
      </c>
      <c r="L5141" s="47">
        <f t="shared" si="571"/>
        <v>4.01</v>
      </c>
      <c r="M5141" s="47">
        <f t="shared" si="572"/>
        <v>3.98</v>
      </c>
      <c r="N5141" s="47">
        <f t="shared" si="573"/>
        <v>4.01</v>
      </c>
      <c r="O5141" s="48">
        <f t="shared" ca="1" si="574"/>
        <v>100875</v>
      </c>
    </row>
    <row r="5142" spans="1:15" x14ac:dyDescent="0.25">
      <c r="A5142">
        <v>5127</v>
      </c>
      <c r="B5142" s="84">
        <v>34577</v>
      </c>
      <c r="C5142" s="47">
        <v>31.5</v>
      </c>
      <c r="D5142" s="47">
        <v>32.25</v>
      </c>
      <c r="E5142" s="47">
        <v>31.25</v>
      </c>
      <c r="F5142" s="47">
        <v>32</v>
      </c>
      <c r="G5142" s="48">
        <v>172800</v>
      </c>
      <c r="H5142" s="47">
        <v>3.98</v>
      </c>
      <c r="I5142" s="51">
        <f t="shared" si="568"/>
        <v>0.124375</v>
      </c>
      <c r="J5142" s="51">
        <f t="shared" ca="1" si="569"/>
        <v>3.75</v>
      </c>
      <c r="K5142" s="47">
        <f t="shared" si="570"/>
        <v>3.92</v>
      </c>
      <c r="L5142" s="47">
        <f t="shared" si="571"/>
        <v>4.01</v>
      </c>
      <c r="M5142" s="47">
        <f t="shared" si="572"/>
        <v>3.89</v>
      </c>
      <c r="N5142" s="47">
        <f t="shared" si="573"/>
        <v>3.98</v>
      </c>
      <c r="O5142" s="48">
        <f t="shared" ca="1" si="574"/>
        <v>648000</v>
      </c>
    </row>
    <row r="5143" spans="1:15" x14ac:dyDescent="0.25">
      <c r="A5143">
        <v>5128</v>
      </c>
      <c r="B5143" s="84">
        <v>34576</v>
      </c>
      <c r="C5143" s="47">
        <v>30.5</v>
      </c>
      <c r="D5143" s="47">
        <v>31.38</v>
      </c>
      <c r="E5143" s="47">
        <v>30</v>
      </c>
      <c r="F5143" s="47">
        <v>31.25</v>
      </c>
      <c r="G5143" s="48">
        <v>99200</v>
      </c>
      <c r="H5143" s="47">
        <v>3.88</v>
      </c>
      <c r="I5143" s="51">
        <f t="shared" si="568"/>
        <v>0.12415999999999999</v>
      </c>
      <c r="J5143" s="51">
        <f t="shared" ca="1" si="569"/>
        <v>3.75</v>
      </c>
      <c r="K5143" s="47">
        <f t="shared" si="570"/>
        <v>3.79</v>
      </c>
      <c r="L5143" s="47">
        <f t="shared" si="571"/>
        <v>3.9</v>
      </c>
      <c r="M5143" s="47">
        <f t="shared" si="572"/>
        <v>3.72</v>
      </c>
      <c r="N5143" s="47">
        <f t="shared" si="573"/>
        <v>3.88</v>
      </c>
      <c r="O5143" s="48">
        <f t="shared" ca="1" si="574"/>
        <v>372000</v>
      </c>
    </row>
    <row r="5144" spans="1:15" x14ac:dyDescent="0.25">
      <c r="A5144">
        <v>5129</v>
      </c>
      <c r="B5144" s="84">
        <v>34575</v>
      </c>
      <c r="C5144" s="47">
        <v>30</v>
      </c>
      <c r="D5144" s="47">
        <v>30.5</v>
      </c>
      <c r="E5144" s="47">
        <v>29.5</v>
      </c>
      <c r="F5144" s="47">
        <v>30.5</v>
      </c>
      <c r="G5144" s="48">
        <v>120500</v>
      </c>
      <c r="H5144" s="47">
        <v>3.79</v>
      </c>
      <c r="I5144" s="51">
        <f t="shared" si="568"/>
        <v>0.12426229508196722</v>
      </c>
      <c r="J5144" s="51">
        <f t="shared" ca="1" si="569"/>
        <v>3.75</v>
      </c>
      <c r="K5144" s="47">
        <f t="shared" si="570"/>
        <v>3.73</v>
      </c>
      <c r="L5144" s="47">
        <f t="shared" si="571"/>
        <v>3.79</v>
      </c>
      <c r="M5144" s="47">
        <f t="shared" si="572"/>
        <v>3.67</v>
      </c>
      <c r="N5144" s="47">
        <f t="shared" si="573"/>
        <v>3.79</v>
      </c>
      <c r="O5144" s="48">
        <f t="shared" ca="1" si="574"/>
        <v>451875</v>
      </c>
    </row>
    <row r="5145" spans="1:15" x14ac:dyDescent="0.25">
      <c r="A5145">
        <v>5130</v>
      </c>
      <c r="B5145" s="84">
        <v>34572</v>
      </c>
      <c r="C5145" s="47">
        <v>29.75</v>
      </c>
      <c r="D5145" s="47">
        <v>30</v>
      </c>
      <c r="E5145" s="47">
        <v>29.38</v>
      </c>
      <c r="F5145" s="47">
        <v>30</v>
      </c>
      <c r="G5145" s="48">
        <v>1553200</v>
      </c>
      <c r="H5145" s="47">
        <v>3.73</v>
      </c>
      <c r="I5145" s="51">
        <f t="shared" si="568"/>
        <v>0.12433333333333334</v>
      </c>
      <c r="J5145" s="51">
        <f t="shared" ca="1" si="569"/>
        <v>3.75</v>
      </c>
      <c r="K5145" s="47">
        <f t="shared" si="570"/>
        <v>3.7</v>
      </c>
      <c r="L5145" s="47">
        <f t="shared" si="571"/>
        <v>3.73</v>
      </c>
      <c r="M5145" s="47">
        <f t="shared" si="572"/>
        <v>3.65</v>
      </c>
      <c r="N5145" s="47">
        <f t="shared" si="573"/>
        <v>3.73</v>
      </c>
      <c r="O5145" s="48">
        <f t="shared" ca="1" si="574"/>
        <v>5824500</v>
      </c>
    </row>
    <row r="5146" spans="1:15" x14ac:dyDescent="0.25">
      <c r="A5146">
        <v>5131</v>
      </c>
      <c r="B5146" s="84">
        <v>34571</v>
      </c>
      <c r="C5146" s="47">
        <v>30.5</v>
      </c>
      <c r="D5146" s="47">
        <v>31</v>
      </c>
      <c r="E5146" s="47">
        <v>28.5</v>
      </c>
      <c r="F5146" s="47">
        <v>29.25</v>
      </c>
      <c r="G5146" s="48">
        <v>690800</v>
      </c>
      <c r="H5146" s="47">
        <v>3.63</v>
      </c>
      <c r="I5146" s="51">
        <f t="shared" si="568"/>
        <v>0.12410256410256409</v>
      </c>
      <c r="J5146" s="51">
        <f t="shared" ca="1" si="569"/>
        <v>3.75</v>
      </c>
      <c r="K5146" s="47">
        <f t="shared" si="570"/>
        <v>3.79</v>
      </c>
      <c r="L5146" s="47">
        <f t="shared" si="571"/>
        <v>3.85</v>
      </c>
      <c r="M5146" s="47">
        <f t="shared" si="572"/>
        <v>3.54</v>
      </c>
      <c r="N5146" s="47">
        <f t="shared" si="573"/>
        <v>3.63</v>
      </c>
      <c r="O5146" s="48">
        <f t="shared" ca="1" si="574"/>
        <v>2590500</v>
      </c>
    </row>
    <row r="5147" spans="1:15" x14ac:dyDescent="0.25">
      <c r="A5147">
        <v>5132</v>
      </c>
      <c r="B5147" s="84">
        <v>34570</v>
      </c>
      <c r="C5147" s="47">
        <v>31.25</v>
      </c>
      <c r="D5147" s="47">
        <v>31.5</v>
      </c>
      <c r="E5147" s="47">
        <v>30.5</v>
      </c>
      <c r="F5147" s="47">
        <v>30.75</v>
      </c>
      <c r="G5147" s="48">
        <v>242100</v>
      </c>
      <c r="H5147" s="47">
        <v>3.82</v>
      </c>
      <c r="I5147" s="51">
        <f t="shared" si="568"/>
        <v>0.12422764227642276</v>
      </c>
      <c r="J5147" s="51">
        <f t="shared" ca="1" si="569"/>
        <v>3.75</v>
      </c>
      <c r="K5147" s="47">
        <f t="shared" si="570"/>
        <v>3.88</v>
      </c>
      <c r="L5147" s="47">
        <f t="shared" si="571"/>
        <v>3.91</v>
      </c>
      <c r="M5147" s="47">
        <f t="shared" si="572"/>
        <v>3.79</v>
      </c>
      <c r="N5147" s="47">
        <f t="shared" si="573"/>
        <v>3.82</v>
      </c>
      <c r="O5147" s="48">
        <f t="shared" ca="1" si="574"/>
        <v>907875</v>
      </c>
    </row>
    <row r="5148" spans="1:15" x14ac:dyDescent="0.25">
      <c r="A5148">
        <v>5133</v>
      </c>
      <c r="B5148" s="84">
        <v>34569</v>
      </c>
      <c r="C5148" s="47">
        <v>32</v>
      </c>
      <c r="D5148" s="47">
        <v>32.25</v>
      </c>
      <c r="E5148" s="47">
        <v>31.25</v>
      </c>
      <c r="F5148" s="47">
        <v>32</v>
      </c>
      <c r="G5148" s="48">
        <v>58800</v>
      </c>
      <c r="H5148" s="47">
        <v>3.98</v>
      </c>
      <c r="I5148" s="51">
        <f t="shared" si="568"/>
        <v>0.124375</v>
      </c>
      <c r="J5148" s="51">
        <f t="shared" ca="1" si="569"/>
        <v>3.75</v>
      </c>
      <c r="K5148" s="47">
        <f t="shared" si="570"/>
        <v>3.98</v>
      </c>
      <c r="L5148" s="47">
        <f t="shared" si="571"/>
        <v>4.01</v>
      </c>
      <c r="M5148" s="47">
        <f t="shared" si="572"/>
        <v>3.89</v>
      </c>
      <c r="N5148" s="47">
        <f t="shared" si="573"/>
        <v>3.98</v>
      </c>
      <c r="O5148" s="48">
        <f t="shared" ca="1" si="574"/>
        <v>220500</v>
      </c>
    </row>
    <row r="5149" spans="1:15" x14ac:dyDescent="0.25">
      <c r="A5149">
        <v>5134</v>
      </c>
      <c r="B5149" s="84">
        <v>34568</v>
      </c>
      <c r="C5149" s="47">
        <v>32.5</v>
      </c>
      <c r="D5149" s="47">
        <v>32.5</v>
      </c>
      <c r="E5149" s="47">
        <v>31.5</v>
      </c>
      <c r="F5149" s="47">
        <v>31.5</v>
      </c>
      <c r="G5149" s="48">
        <v>96800</v>
      </c>
      <c r="H5149" s="47">
        <v>3.91</v>
      </c>
      <c r="I5149" s="51">
        <f t="shared" si="568"/>
        <v>0.12412698412698413</v>
      </c>
      <c r="J5149" s="51">
        <f t="shared" ca="1" si="569"/>
        <v>3.75</v>
      </c>
      <c r="K5149" s="47">
        <f t="shared" si="570"/>
        <v>4.03</v>
      </c>
      <c r="L5149" s="47">
        <f t="shared" si="571"/>
        <v>4.03</v>
      </c>
      <c r="M5149" s="47">
        <f t="shared" si="572"/>
        <v>3.91</v>
      </c>
      <c r="N5149" s="47">
        <f t="shared" si="573"/>
        <v>3.91</v>
      </c>
      <c r="O5149" s="48">
        <f t="shared" ca="1" si="574"/>
        <v>363000</v>
      </c>
    </row>
    <row r="5150" spans="1:15" x14ac:dyDescent="0.25">
      <c r="A5150">
        <v>5135</v>
      </c>
      <c r="B5150" s="84">
        <v>34565</v>
      </c>
      <c r="C5150" s="47">
        <v>35</v>
      </c>
      <c r="D5150" s="47">
        <v>35</v>
      </c>
      <c r="E5150" s="47">
        <v>31.5</v>
      </c>
      <c r="F5150" s="47">
        <v>32</v>
      </c>
      <c r="G5150" s="48">
        <v>166400</v>
      </c>
      <c r="H5150" s="47">
        <v>3.98</v>
      </c>
      <c r="I5150" s="51">
        <f t="shared" si="568"/>
        <v>0.124375</v>
      </c>
      <c r="J5150" s="51">
        <f t="shared" ca="1" si="569"/>
        <v>3.75</v>
      </c>
      <c r="K5150" s="47">
        <f t="shared" si="570"/>
        <v>4.3499999999999996</v>
      </c>
      <c r="L5150" s="47">
        <f t="shared" si="571"/>
        <v>4.3499999999999996</v>
      </c>
      <c r="M5150" s="47">
        <f t="shared" si="572"/>
        <v>3.92</v>
      </c>
      <c r="N5150" s="47">
        <f t="shared" si="573"/>
        <v>3.98</v>
      </c>
      <c r="O5150" s="48">
        <f t="shared" ca="1" si="574"/>
        <v>624000</v>
      </c>
    </row>
    <row r="5151" spans="1:15" x14ac:dyDescent="0.25">
      <c r="A5151">
        <v>5136</v>
      </c>
      <c r="B5151" s="84">
        <v>34564</v>
      </c>
      <c r="C5151" s="47">
        <v>36</v>
      </c>
      <c r="D5151" s="47">
        <v>36</v>
      </c>
      <c r="E5151" s="47">
        <v>35</v>
      </c>
      <c r="F5151" s="47">
        <v>35</v>
      </c>
      <c r="G5151" s="48">
        <v>95300</v>
      </c>
      <c r="H5151" s="47">
        <v>4.3499999999999996</v>
      </c>
      <c r="I5151" s="51">
        <f t="shared" si="568"/>
        <v>0.12428571428571428</v>
      </c>
      <c r="J5151" s="51">
        <f t="shared" ca="1" si="569"/>
        <v>3.75</v>
      </c>
      <c r="K5151" s="47">
        <f t="shared" si="570"/>
        <v>4.47</v>
      </c>
      <c r="L5151" s="47">
        <f t="shared" si="571"/>
        <v>4.47</v>
      </c>
      <c r="M5151" s="47">
        <f t="shared" si="572"/>
        <v>4.3499999999999996</v>
      </c>
      <c r="N5151" s="47">
        <f t="shared" si="573"/>
        <v>4.3499999999999996</v>
      </c>
      <c r="O5151" s="48">
        <f t="shared" ca="1" si="574"/>
        <v>357375</v>
      </c>
    </row>
    <row r="5152" spans="1:15" x14ac:dyDescent="0.25">
      <c r="A5152">
        <v>5137</v>
      </c>
      <c r="B5152" s="84">
        <v>34563</v>
      </c>
      <c r="C5152" s="47">
        <v>34.25</v>
      </c>
      <c r="D5152" s="47">
        <v>35.630000000000003</v>
      </c>
      <c r="E5152" s="47">
        <v>34.25</v>
      </c>
      <c r="F5152" s="47">
        <v>35.630000000000003</v>
      </c>
      <c r="G5152" s="48">
        <v>43300</v>
      </c>
      <c r="H5152" s="47">
        <v>4.43</v>
      </c>
      <c r="I5152" s="51">
        <f t="shared" si="568"/>
        <v>0.12433342688745437</v>
      </c>
      <c r="J5152" s="51">
        <f t="shared" ca="1" si="569"/>
        <v>3.75</v>
      </c>
      <c r="K5152" s="47">
        <f t="shared" si="570"/>
        <v>4.26</v>
      </c>
      <c r="L5152" s="47">
        <f t="shared" si="571"/>
        <v>4.43</v>
      </c>
      <c r="M5152" s="47">
        <f t="shared" si="572"/>
        <v>4.26</v>
      </c>
      <c r="N5152" s="47">
        <f t="shared" si="573"/>
        <v>4.43</v>
      </c>
      <c r="O5152" s="48">
        <f t="shared" ca="1" si="574"/>
        <v>162375</v>
      </c>
    </row>
    <row r="5153" spans="1:15" x14ac:dyDescent="0.25">
      <c r="A5153">
        <v>5138</v>
      </c>
      <c r="B5153" s="84">
        <v>34562</v>
      </c>
      <c r="C5153" s="47">
        <v>34.25</v>
      </c>
      <c r="D5153" s="47">
        <v>35</v>
      </c>
      <c r="E5153" s="47">
        <v>34.25</v>
      </c>
      <c r="F5153" s="47">
        <v>35</v>
      </c>
      <c r="G5153" s="48">
        <v>3300</v>
      </c>
      <c r="H5153" s="47">
        <v>4.3499999999999996</v>
      </c>
      <c r="I5153" s="51">
        <f t="shared" si="568"/>
        <v>0.12428571428571428</v>
      </c>
      <c r="J5153" s="51">
        <f t="shared" ca="1" si="569"/>
        <v>3.75</v>
      </c>
      <c r="K5153" s="47">
        <f t="shared" si="570"/>
        <v>4.26</v>
      </c>
      <c r="L5153" s="47">
        <f t="shared" si="571"/>
        <v>4.3499999999999996</v>
      </c>
      <c r="M5153" s="47">
        <f t="shared" si="572"/>
        <v>4.26</v>
      </c>
      <c r="N5153" s="47">
        <f t="shared" si="573"/>
        <v>4.3499999999999996</v>
      </c>
      <c r="O5153" s="48">
        <f t="shared" ca="1" si="574"/>
        <v>12375</v>
      </c>
    </row>
    <row r="5154" spans="1:15" x14ac:dyDescent="0.25">
      <c r="A5154">
        <v>5139</v>
      </c>
      <c r="B5154" s="84">
        <v>34561</v>
      </c>
      <c r="C5154" s="47">
        <v>34.25</v>
      </c>
      <c r="D5154" s="47">
        <v>35</v>
      </c>
      <c r="E5154" s="47">
        <v>34.25</v>
      </c>
      <c r="F5154" s="47">
        <v>35</v>
      </c>
      <c r="G5154" s="48">
        <v>6100</v>
      </c>
      <c r="H5154" s="47">
        <v>4.3499999999999996</v>
      </c>
      <c r="I5154" s="51">
        <f t="shared" si="568"/>
        <v>0.12428571428571428</v>
      </c>
      <c r="J5154" s="51">
        <f t="shared" ca="1" si="569"/>
        <v>3.75</v>
      </c>
      <c r="K5154" s="47">
        <f t="shared" si="570"/>
        <v>4.26</v>
      </c>
      <c r="L5154" s="47">
        <f t="shared" si="571"/>
        <v>4.3499999999999996</v>
      </c>
      <c r="M5154" s="47">
        <f t="shared" si="572"/>
        <v>4.26</v>
      </c>
      <c r="N5154" s="47">
        <f t="shared" si="573"/>
        <v>4.3499999999999996</v>
      </c>
      <c r="O5154" s="48">
        <f t="shared" ca="1" si="574"/>
        <v>22875</v>
      </c>
    </row>
    <row r="5155" spans="1:15" x14ac:dyDescent="0.25">
      <c r="A5155">
        <v>5140</v>
      </c>
      <c r="B5155" s="84">
        <v>34558</v>
      </c>
      <c r="C5155" s="47">
        <v>34.630000000000003</v>
      </c>
      <c r="D5155" s="47">
        <v>35</v>
      </c>
      <c r="E5155" s="47">
        <v>34.5</v>
      </c>
      <c r="F5155" s="47">
        <v>35</v>
      </c>
      <c r="G5155" s="48">
        <v>19200</v>
      </c>
      <c r="H5155" s="47">
        <v>4.3499999999999996</v>
      </c>
      <c r="I5155" s="51">
        <f t="shared" si="568"/>
        <v>0.12428571428571428</v>
      </c>
      <c r="J5155" s="51">
        <f t="shared" ca="1" si="569"/>
        <v>3.75</v>
      </c>
      <c r="K5155" s="47">
        <f t="shared" si="570"/>
        <v>4.3</v>
      </c>
      <c r="L5155" s="47">
        <f t="shared" si="571"/>
        <v>4.3499999999999996</v>
      </c>
      <c r="M5155" s="47">
        <f t="shared" si="572"/>
        <v>4.29</v>
      </c>
      <c r="N5155" s="47">
        <f t="shared" si="573"/>
        <v>4.3499999999999996</v>
      </c>
      <c r="O5155" s="48">
        <f t="shared" ca="1" si="574"/>
        <v>72000</v>
      </c>
    </row>
    <row r="5156" spans="1:15" x14ac:dyDescent="0.25">
      <c r="A5156">
        <v>5141</v>
      </c>
      <c r="B5156" s="84">
        <v>34557</v>
      </c>
      <c r="C5156" s="47">
        <v>34.25</v>
      </c>
      <c r="D5156" s="47">
        <v>35</v>
      </c>
      <c r="E5156" s="47">
        <v>34.25</v>
      </c>
      <c r="F5156" s="47">
        <v>34.25</v>
      </c>
      <c r="G5156" s="48">
        <v>18800</v>
      </c>
      <c r="H5156" s="47">
        <v>4.25</v>
      </c>
      <c r="I5156" s="51">
        <f t="shared" si="568"/>
        <v>0.12408759124087591</v>
      </c>
      <c r="J5156" s="51">
        <f t="shared" ca="1" si="569"/>
        <v>3.75</v>
      </c>
      <c r="K5156" s="47">
        <f t="shared" si="570"/>
        <v>4.25</v>
      </c>
      <c r="L5156" s="47">
        <f t="shared" si="571"/>
        <v>4.34</v>
      </c>
      <c r="M5156" s="47">
        <f t="shared" si="572"/>
        <v>4.25</v>
      </c>
      <c r="N5156" s="47">
        <f t="shared" si="573"/>
        <v>4.25</v>
      </c>
      <c r="O5156" s="48">
        <f t="shared" ca="1" si="574"/>
        <v>70500</v>
      </c>
    </row>
    <row r="5157" spans="1:15" x14ac:dyDescent="0.25">
      <c r="A5157">
        <v>5142</v>
      </c>
      <c r="B5157" s="84">
        <v>34556</v>
      </c>
      <c r="C5157" s="47">
        <v>35</v>
      </c>
      <c r="D5157" s="47">
        <v>35</v>
      </c>
      <c r="E5157" s="47">
        <v>34.25</v>
      </c>
      <c r="F5157" s="47">
        <v>34.25</v>
      </c>
      <c r="G5157" s="48">
        <v>3300</v>
      </c>
      <c r="H5157" s="47">
        <v>4.25</v>
      </c>
      <c r="I5157" s="51">
        <f t="shared" si="568"/>
        <v>0.12408759124087591</v>
      </c>
      <c r="J5157" s="51">
        <f t="shared" ca="1" si="569"/>
        <v>3.75</v>
      </c>
      <c r="K5157" s="47">
        <f t="shared" si="570"/>
        <v>4.34</v>
      </c>
      <c r="L5157" s="47">
        <f t="shared" si="571"/>
        <v>4.34</v>
      </c>
      <c r="M5157" s="47">
        <f t="shared" si="572"/>
        <v>4.25</v>
      </c>
      <c r="N5157" s="47">
        <f t="shared" si="573"/>
        <v>4.25</v>
      </c>
      <c r="O5157" s="48">
        <f t="shared" ca="1" si="574"/>
        <v>12375</v>
      </c>
    </row>
    <row r="5158" spans="1:15" x14ac:dyDescent="0.25">
      <c r="A5158">
        <v>5143</v>
      </c>
      <c r="B5158" s="84">
        <v>34555</v>
      </c>
      <c r="C5158" s="47">
        <v>34.5</v>
      </c>
      <c r="D5158" s="47">
        <v>35</v>
      </c>
      <c r="E5158" s="47">
        <v>34.5</v>
      </c>
      <c r="F5158" s="47">
        <v>35</v>
      </c>
      <c r="G5158" s="48">
        <v>43300</v>
      </c>
      <c r="H5158" s="47">
        <v>4.3499999999999996</v>
      </c>
      <c r="I5158" s="51">
        <f t="shared" si="568"/>
        <v>0.12428571428571428</v>
      </c>
      <c r="J5158" s="51">
        <f t="shared" ca="1" si="569"/>
        <v>3.75</v>
      </c>
      <c r="K5158" s="47">
        <f t="shared" si="570"/>
        <v>4.29</v>
      </c>
      <c r="L5158" s="47">
        <f t="shared" si="571"/>
        <v>4.3499999999999996</v>
      </c>
      <c r="M5158" s="47">
        <f t="shared" si="572"/>
        <v>4.29</v>
      </c>
      <c r="N5158" s="47">
        <f t="shared" si="573"/>
        <v>4.3499999999999996</v>
      </c>
      <c r="O5158" s="48">
        <f t="shared" ca="1" si="574"/>
        <v>162375</v>
      </c>
    </row>
    <row r="5159" spans="1:15" x14ac:dyDescent="0.25">
      <c r="A5159">
        <v>5144</v>
      </c>
      <c r="B5159" s="84">
        <v>34554</v>
      </c>
      <c r="C5159" s="47">
        <v>34</v>
      </c>
      <c r="D5159" s="47">
        <v>34.5</v>
      </c>
      <c r="E5159" s="47">
        <v>33.5</v>
      </c>
      <c r="F5159" s="47">
        <v>34.25</v>
      </c>
      <c r="G5159" s="48">
        <v>36400</v>
      </c>
      <c r="H5159" s="47">
        <v>4.25</v>
      </c>
      <c r="I5159" s="51">
        <f t="shared" si="568"/>
        <v>0.12408759124087591</v>
      </c>
      <c r="J5159" s="51">
        <f t="shared" ca="1" si="569"/>
        <v>3.75</v>
      </c>
      <c r="K5159" s="47">
        <f t="shared" si="570"/>
        <v>4.22</v>
      </c>
      <c r="L5159" s="47">
        <f t="shared" si="571"/>
        <v>4.28</v>
      </c>
      <c r="M5159" s="47">
        <f t="shared" si="572"/>
        <v>4.16</v>
      </c>
      <c r="N5159" s="47">
        <f t="shared" si="573"/>
        <v>4.25</v>
      </c>
      <c r="O5159" s="48">
        <f t="shared" ca="1" si="574"/>
        <v>136500</v>
      </c>
    </row>
    <row r="5160" spans="1:15" x14ac:dyDescent="0.25">
      <c r="A5160">
        <v>5145</v>
      </c>
      <c r="B5160" s="84">
        <v>34551</v>
      </c>
      <c r="C5160" s="47">
        <v>33.5</v>
      </c>
      <c r="D5160" s="47">
        <v>34</v>
      </c>
      <c r="E5160" s="47">
        <v>33.5</v>
      </c>
      <c r="F5160" s="47">
        <v>34</v>
      </c>
      <c r="G5160" s="48">
        <v>6100</v>
      </c>
      <c r="H5160" s="47">
        <v>4.22</v>
      </c>
      <c r="I5160" s="51">
        <f t="shared" si="568"/>
        <v>0.12411764705882353</v>
      </c>
      <c r="J5160" s="51">
        <f t="shared" ca="1" si="569"/>
        <v>3.75</v>
      </c>
      <c r="K5160" s="47">
        <f t="shared" si="570"/>
        <v>4.16</v>
      </c>
      <c r="L5160" s="47">
        <f t="shared" si="571"/>
        <v>4.22</v>
      </c>
      <c r="M5160" s="47">
        <f t="shared" si="572"/>
        <v>4.16</v>
      </c>
      <c r="N5160" s="47">
        <f t="shared" si="573"/>
        <v>4.22</v>
      </c>
      <c r="O5160" s="48">
        <f t="shared" ca="1" si="574"/>
        <v>22875</v>
      </c>
    </row>
    <row r="5161" spans="1:15" x14ac:dyDescent="0.25">
      <c r="A5161">
        <v>5146</v>
      </c>
      <c r="B5161" s="84">
        <v>34550</v>
      </c>
      <c r="C5161" s="47">
        <v>34.5</v>
      </c>
      <c r="D5161" s="47">
        <v>34.5</v>
      </c>
      <c r="E5161" s="47">
        <v>34</v>
      </c>
      <c r="F5161" s="47">
        <v>34</v>
      </c>
      <c r="G5161" s="48">
        <v>4500</v>
      </c>
      <c r="H5161" s="47">
        <v>4.22</v>
      </c>
      <c r="I5161" s="51">
        <f t="shared" si="568"/>
        <v>0.12411764705882353</v>
      </c>
      <c r="J5161" s="51">
        <f t="shared" ca="1" si="569"/>
        <v>3.75</v>
      </c>
      <c r="K5161" s="47">
        <f t="shared" si="570"/>
        <v>4.28</v>
      </c>
      <c r="L5161" s="47">
        <f t="shared" si="571"/>
        <v>4.28</v>
      </c>
      <c r="M5161" s="47">
        <f t="shared" si="572"/>
        <v>4.22</v>
      </c>
      <c r="N5161" s="47">
        <f t="shared" si="573"/>
        <v>4.22</v>
      </c>
      <c r="O5161" s="48">
        <f t="shared" ca="1" si="574"/>
        <v>16875</v>
      </c>
    </row>
    <row r="5162" spans="1:15" x14ac:dyDescent="0.25">
      <c r="A5162">
        <v>5147</v>
      </c>
      <c r="B5162" s="84">
        <v>34549</v>
      </c>
      <c r="C5162" s="47">
        <v>34.5</v>
      </c>
      <c r="D5162" s="47">
        <v>34.5</v>
      </c>
      <c r="E5162" s="47">
        <v>34</v>
      </c>
      <c r="F5162" s="47">
        <v>34</v>
      </c>
      <c r="G5162" s="48">
        <v>6800</v>
      </c>
      <c r="H5162" s="47">
        <v>4.22</v>
      </c>
      <c r="I5162" s="51">
        <f t="shared" si="568"/>
        <v>0.12411764705882353</v>
      </c>
      <c r="J5162" s="51">
        <f t="shared" ca="1" si="569"/>
        <v>3.75</v>
      </c>
      <c r="K5162" s="47">
        <f t="shared" si="570"/>
        <v>4.28</v>
      </c>
      <c r="L5162" s="47">
        <f t="shared" si="571"/>
        <v>4.28</v>
      </c>
      <c r="M5162" s="47">
        <f t="shared" si="572"/>
        <v>4.22</v>
      </c>
      <c r="N5162" s="47">
        <f t="shared" si="573"/>
        <v>4.22</v>
      </c>
      <c r="O5162" s="48">
        <f t="shared" ca="1" si="574"/>
        <v>25500</v>
      </c>
    </row>
    <row r="5163" spans="1:15" x14ac:dyDescent="0.25">
      <c r="A5163">
        <v>5148</v>
      </c>
      <c r="B5163" s="84">
        <v>34548</v>
      </c>
      <c r="C5163" s="47">
        <v>33.75</v>
      </c>
      <c r="D5163" s="47">
        <v>34.5</v>
      </c>
      <c r="E5163" s="47">
        <v>33.75</v>
      </c>
      <c r="F5163" s="47">
        <v>33.75</v>
      </c>
      <c r="G5163" s="48">
        <v>56900</v>
      </c>
      <c r="H5163" s="47">
        <v>4.1900000000000004</v>
      </c>
      <c r="I5163" s="51">
        <f t="shared" si="568"/>
        <v>0.12414814814814816</v>
      </c>
      <c r="J5163" s="51">
        <f t="shared" ca="1" si="569"/>
        <v>3.75</v>
      </c>
      <c r="K5163" s="47">
        <f t="shared" si="570"/>
        <v>4.1900000000000004</v>
      </c>
      <c r="L5163" s="47">
        <f t="shared" si="571"/>
        <v>4.28</v>
      </c>
      <c r="M5163" s="47">
        <f t="shared" si="572"/>
        <v>4.1900000000000004</v>
      </c>
      <c r="N5163" s="47">
        <f t="shared" si="573"/>
        <v>4.1900000000000004</v>
      </c>
      <c r="O5163" s="48">
        <f t="shared" ca="1" si="574"/>
        <v>213375</v>
      </c>
    </row>
    <row r="5164" spans="1:15" x14ac:dyDescent="0.25">
      <c r="A5164">
        <v>5149</v>
      </c>
      <c r="B5164" s="84">
        <v>34547</v>
      </c>
      <c r="C5164" s="47">
        <v>34.5</v>
      </c>
      <c r="D5164" s="47">
        <v>34.5</v>
      </c>
      <c r="E5164" s="47">
        <v>33.75</v>
      </c>
      <c r="F5164" s="47">
        <v>34.5</v>
      </c>
      <c r="G5164" s="48">
        <v>128000</v>
      </c>
      <c r="H5164" s="47">
        <v>4.29</v>
      </c>
      <c r="I5164" s="51">
        <f t="shared" si="568"/>
        <v>0.12434782608695652</v>
      </c>
      <c r="J5164" s="51">
        <f t="shared" ca="1" si="569"/>
        <v>3.75</v>
      </c>
      <c r="K5164" s="47">
        <f t="shared" si="570"/>
        <v>4.29</v>
      </c>
      <c r="L5164" s="47">
        <f t="shared" si="571"/>
        <v>4.29</v>
      </c>
      <c r="M5164" s="47">
        <f t="shared" si="572"/>
        <v>4.2</v>
      </c>
      <c r="N5164" s="47">
        <f t="shared" si="573"/>
        <v>4.29</v>
      </c>
      <c r="O5164" s="48">
        <f t="shared" ca="1" si="574"/>
        <v>480000</v>
      </c>
    </row>
    <row r="5165" spans="1:15" x14ac:dyDescent="0.25">
      <c r="A5165">
        <v>5150</v>
      </c>
      <c r="B5165" s="84">
        <v>34544</v>
      </c>
      <c r="C5165" s="47">
        <v>33.5</v>
      </c>
      <c r="D5165" s="47">
        <v>34.5</v>
      </c>
      <c r="E5165" s="47">
        <v>33.5</v>
      </c>
      <c r="F5165" s="47">
        <v>34.5</v>
      </c>
      <c r="G5165" s="48">
        <v>56500</v>
      </c>
      <c r="H5165" s="47">
        <v>4.29</v>
      </c>
      <c r="I5165" s="51">
        <f t="shared" si="568"/>
        <v>0.12434782608695652</v>
      </c>
      <c r="J5165" s="51">
        <f t="shared" ca="1" si="569"/>
        <v>3.75</v>
      </c>
      <c r="K5165" s="47">
        <f t="shared" si="570"/>
        <v>4.17</v>
      </c>
      <c r="L5165" s="47">
        <f t="shared" si="571"/>
        <v>4.29</v>
      </c>
      <c r="M5165" s="47">
        <f t="shared" si="572"/>
        <v>4.17</v>
      </c>
      <c r="N5165" s="47">
        <f t="shared" si="573"/>
        <v>4.29</v>
      </c>
      <c r="O5165" s="48">
        <f t="shared" ca="1" si="574"/>
        <v>211875</v>
      </c>
    </row>
    <row r="5166" spans="1:15" x14ac:dyDescent="0.25">
      <c r="A5166">
        <v>5151</v>
      </c>
      <c r="B5166" s="84">
        <v>34543</v>
      </c>
      <c r="C5166" s="47">
        <v>32</v>
      </c>
      <c r="D5166" s="47">
        <v>33.25</v>
      </c>
      <c r="E5166" s="47">
        <v>31.75</v>
      </c>
      <c r="F5166" s="47">
        <v>32.75</v>
      </c>
      <c r="G5166" s="48">
        <v>74400</v>
      </c>
      <c r="H5166" s="47">
        <v>4.07</v>
      </c>
      <c r="I5166" s="51">
        <f t="shared" si="568"/>
        <v>0.12427480916030535</v>
      </c>
      <c r="J5166" s="51">
        <f t="shared" ca="1" si="569"/>
        <v>3.75</v>
      </c>
      <c r="K5166" s="47">
        <f t="shared" si="570"/>
        <v>3.98</v>
      </c>
      <c r="L5166" s="47">
        <f t="shared" si="571"/>
        <v>4.13</v>
      </c>
      <c r="M5166" s="47">
        <f t="shared" si="572"/>
        <v>3.95</v>
      </c>
      <c r="N5166" s="47">
        <f t="shared" si="573"/>
        <v>4.07</v>
      </c>
      <c r="O5166" s="48">
        <f t="shared" ca="1" si="574"/>
        <v>279000</v>
      </c>
    </row>
    <row r="5167" spans="1:15" x14ac:dyDescent="0.25">
      <c r="A5167">
        <v>5152</v>
      </c>
      <c r="B5167" s="84">
        <v>34542</v>
      </c>
      <c r="C5167" s="47">
        <v>32</v>
      </c>
      <c r="D5167" s="47">
        <v>32</v>
      </c>
      <c r="E5167" s="47">
        <v>31.25</v>
      </c>
      <c r="F5167" s="47">
        <v>31.25</v>
      </c>
      <c r="G5167" s="48">
        <v>4500</v>
      </c>
      <c r="H5167" s="47">
        <v>3.88</v>
      </c>
      <c r="I5167" s="51">
        <f t="shared" si="568"/>
        <v>0.12415999999999999</v>
      </c>
      <c r="J5167" s="51">
        <f t="shared" ca="1" si="569"/>
        <v>3.75</v>
      </c>
      <c r="K5167" s="47">
        <f t="shared" si="570"/>
        <v>3.97</v>
      </c>
      <c r="L5167" s="47">
        <f t="shared" si="571"/>
        <v>3.97</v>
      </c>
      <c r="M5167" s="47">
        <f t="shared" si="572"/>
        <v>3.88</v>
      </c>
      <c r="N5167" s="47">
        <f t="shared" si="573"/>
        <v>3.88</v>
      </c>
      <c r="O5167" s="48">
        <f t="shared" ca="1" si="574"/>
        <v>16875</v>
      </c>
    </row>
    <row r="5168" spans="1:15" x14ac:dyDescent="0.25">
      <c r="A5168">
        <v>5153</v>
      </c>
      <c r="B5168" s="84">
        <v>34541</v>
      </c>
      <c r="C5168" s="47">
        <v>32</v>
      </c>
      <c r="D5168" s="47">
        <v>32</v>
      </c>
      <c r="E5168" s="47">
        <v>32</v>
      </c>
      <c r="F5168" s="47">
        <v>32</v>
      </c>
      <c r="G5168" s="48">
        <v>2100</v>
      </c>
      <c r="H5168" s="47">
        <v>3.98</v>
      </c>
      <c r="I5168" s="51">
        <f t="shared" si="568"/>
        <v>0.124375</v>
      </c>
      <c r="J5168" s="51">
        <f t="shared" ca="1" si="569"/>
        <v>3.75</v>
      </c>
      <c r="K5168" s="47">
        <f t="shared" si="570"/>
        <v>3.98</v>
      </c>
      <c r="L5168" s="47">
        <f t="shared" si="571"/>
        <v>3.98</v>
      </c>
      <c r="M5168" s="47">
        <f t="shared" si="572"/>
        <v>3.98</v>
      </c>
      <c r="N5168" s="47">
        <f t="shared" si="573"/>
        <v>3.98</v>
      </c>
      <c r="O5168" s="48">
        <f t="shared" ca="1" si="574"/>
        <v>7875</v>
      </c>
    </row>
    <row r="5169" spans="1:15" x14ac:dyDescent="0.25">
      <c r="A5169">
        <v>5154</v>
      </c>
      <c r="B5169" s="84">
        <v>34540</v>
      </c>
      <c r="C5169" s="47">
        <v>31</v>
      </c>
      <c r="D5169" s="47">
        <v>32</v>
      </c>
      <c r="E5169" s="47">
        <v>31</v>
      </c>
      <c r="F5169" s="47">
        <v>31.94</v>
      </c>
      <c r="G5169" s="48">
        <v>104100</v>
      </c>
      <c r="H5169" s="47">
        <v>3.97</v>
      </c>
      <c r="I5169" s="51">
        <f t="shared" si="568"/>
        <v>0.1242955541640576</v>
      </c>
      <c r="J5169" s="51">
        <f t="shared" ca="1" si="569"/>
        <v>3.75</v>
      </c>
      <c r="K5169" s="47">
        <f t="shared" si="570"/>
        <v>3.85</v>
      </c>
      <c r="L5169" s="47">
        <f t="shared" si="571"/>
        <v>3.98</v>
      </c>
      <c r="M5169" s="47">
        <f t="shared" si="572"/>
        <v>3.85</v>
      </c>
      <c r="N5169" s="47">
        <f t="shared" si="573"/>
        <v>3.97</v>
      </c>
      <c r="O5169" s="48">
        <f t="shared" ca="1" si="574"/>
        <v>390375</v>
      </c>
    </row>
    <row r="5170" spans="1:15" x14ac:dyDescent="0.25">
      <c r="A5170">
        <v>5155</v>
      </c>
      <c r="B5170" s="84">
        <v>34537</v>
      </c>
      <c r="C5170" s="47">
        <v>31.25</v>
      </c>
      <c r="D5170" s="47">
        <v>31.25</v>
      </c>
      <c r="E5170" s="47">
        <v>30.5</v>
      </c>
      <c r="F5170" s="47">
        <v>31</v>
      </c>
      <c r="G5170" s="48">
        <v>159700</v>
      </c>
      <c r="H5170" s="47">
        <v>3.85</v>
      </c>
      <c r="I5170" s="51">
        <f t="shared" si="568"/>
        <v>0.12419354838709677</v>
      </c>
      <c r="J5170" s="51">
        <f t="shared" ca="1" si="569"/>
        <v>3.75</v>
      </c>
      <c r="K5170" s="47">
        <f t="shared" si="570"/>
        <v>3.88</v>
      </c>
      <c r="L5170" s="47">
        <f t="shared" si="571"/>
        <v>3.88</v>
      </c>
      <c r="M5170" s="47">
        <f t="shared" si="572"/>
        <v>3.79</v>
      </c>
      <c r="N5170" s="47">
        <f t="shared" si="573"/>
        <v>3.85</v>
      </c>
      <c r="O5170" s="48">
        <f t="shared" ca="1" si="574"/>
        <v>598875</v>
      </c>
    </row>
    <row r="5171" spans="1:15" x14ac:dyDescent="0.25">
      <c r="A5171">
        <v>5156</v>
      </c>
      <c r="B5171" s="84">
        <v>34536</v>
      </c>
      <c r="C5171" s="47">
        <v>30.75</v>
      </c>
      <c r="D5171" s="47">
        <v>31</v>
      </c>
      <c r="E5171" s="47">
        <v>30.38</v>
      </c>
      <c r="F5171" s="47">
        <v>30.38</v>
      </c>
      <c r="G5171" s="48">
        <v>43300</v>
      </c>
      <c r="H5171" s="47">
        <v>3.77</v>
      </c>
      <c r="I5171" s="51">
        <f t="shared" si="568"/>
        <v>0.12409479921000659</v>
      </c>
      <c r="J5171" s="51">
        <f t="shared" ca="1" si="569"/>
        <v>3.75</v>
      </c>
      <c r="K5171" s="47">
        <f t="shared" si="570"/>
        <v>3.82</v>
      </c>
      <c r="L5171" s="47">
        <f t="shared" si="571"/>
        <v>3.85</v>
      </c>
      <c r="M5171" s="47">
        <f t="shared" si="572"/>
        <v>3.77</v>
      </c>
      <c r="N5171" s="47">
        <f t="shared" si="573"/>
        <v>3.77</v>
      </c>
      <c r="O5171" s="48">
        <f t="shared" ca="1" si="574"/>
        <v>162375</v>
      </c>
    </row>
    <row r="5172" spans="1:15" x14ac:dyDescent="0.25">
      <c r="A5172">
        <v>5157</v>
      </c>
      <c r="B5172" s="84">
        <v>34535</v>
      </c>
      <c r="C5172" s="47">
        <v>31.25</v>
      </c>
      <c r="D5172" s="47">
        <v>31.25</v>
      </c>
      <c r="E5172" s="47">
        <v>31.25</v>
      </c>
      <c r="F5172" s="47">
        <v>31.25</v>
      </c>
      <c r="G5172" s="48">
        <v>19700</v>
      </c>
      <c r="H5172" s="47">
        <v>3.88</v>
      </c>
      <c r="I5172" s="51">
        <f t="shared" si="568"/>
        <v>0.12415999999999999</v>
      </c>
      <c r="J5172" s="51">
        <f t="shared" ca="1" si="569"/>
        <v>3.75</v>
      </c>
      <c r="K5172" s="47">
        <f t="shared" si="570"/>
        <v>3.88</v>
      </c>
      <c r="L5172" s="47">
        <f t="shared" si="571"/>
        <v>3.88</v>
      </c>
      <c r="M5172" s="47">
        <f t="shared" si="572"/>
        <v>3.88</v>
      </c>
      <c r="N5172" s="47">
        <f t="shared" si="573"/>
        <v>3.88</v>
      </c>
      <c r="O5172" s="48">
        <f t="shared" ca="1" si="574"/>
        <v>73875</v>
      </c>
    </row>
    <row r="5173" spans="1:15" x14ac:dyDescent="0.25">
      <c r="A5173">
        <v>5158</v>
      </c>
      <c r="B5173" s="84">
        <v>34534</v>
      </c>
      <c r="C5173" s="47">
        <v>31.75</v>
      </c>
      <c r="D5173" s="47">
        <v>31.75</v>
      </c>
      <c r="E5173" s="47">
        <v>30.75</v>
      </c>
      <c r="F5173" s="47">
        <v>31.25</v>
      </c>
      <c r="G5173" s="48">
        <v>176500</v>
      </c>
      <c r="H5173" s="47">
        <v>3.88</v>
      </c>
      <c r="I5173" s="51">
        <f t="shared" si="568"/>
        <v>0.12415999999999999</v>
      </c>
      <c r="J5173" s="51">
        <f t="shared" ca="1" si="569"/>
        <v>3.75</v>
      </c>
      <c r="K5173" s="47">
        <f t="shared" si="570"/>
        <v>3.94</v>
      </c>
      <c r="L5173" s="47">
        <f t="shared" si="571"/>
        <v>3.94</v>
      </c>
      <c r="M5173" s="47">
        <f t="shared" si="572"/>
        <v>3.82</v>
      </c>
      <c r="N5173" s="47">
        <f t="shared" si="573"/>
        <v>3.88</v>
      </c>
      <c r="O5173" s="48">
        <f t="shared" ca="1" si="574"/>
        <v>661875</v>
      </c>
    </row>
    <row r="5174" spans="1:15" x14ac:dyDescent="0.25">
      <c r="A5174">
        <v>5159</v>
      </c>
      <c r="B5174" s="84">
        <v>34533</v>
      </c>
      <c r="C5174" s="47">
        <v>29.75</v>
      </c>
      <c r="D5174" s="47">
        <v>31.25</v>
      </c>
      <c r="E5174" s="47">
        <v>29.75</v>
      </c>
      <c r="F5174" s="47">
        <v>31.25</v>
      </c>
      <c r="G5174" s="48">
        <v>96900</v>
      </c>
      <c r="H5174" s="47">
        <v>3.88</v>
      </c>
      <c r="I5174" s="51">
        <f t="shared" si="568"/>
        <v>0.12415999999999999</v>
      </c>
      <c r="J5174" s="51">
        <f t="shared" ca="1" si="569"/>
        <v>3.75</v>
      </c>
      <c r="K5174" s="47">
        <f t="shared" si="570"/>
        <v>3.69</v>
      </c>
      <c r="L5174" s="47">
        <f t="shared" si="571"/>
        <v>3.88</v>
      </c>
      <c r="M5174" s="47">
        <f t="shared" si="572"/>
        <v>3.69</v>
      </c>
      <c r="N5174" s="47">
        <f t="shared" si="573"/>
        <v>3.88</v>
      </c>
      <c r="O5174" s="48">
        <f t="shared" ca="1" si="574"/>
        <v>363375</v>
      </c>
    </row>
    <row r="5175" spans="1:15" x14ac:dyDescent="0.25">
      <c r="A5175">
        <v>5160</v>
      </c>
      <c r="B5175" s="84">
        <v>34530</v>
      </c>
      <c r="C5175" s="47">
        <v>30.25</v>
      </c>
      <c r="D5175" s="47">
        <v>30.25</v>
      </c>
      <c r="E5175" s="47">
        <v>30.25</v>
      </c>
      <c r="F5175" s="47">
        <v>30.25</v>
      </c>
      <c r="G5175" s="48">
        <v>59200</v>
      </c>
      <c r="H5175" s="47">
        <v>3.76</v>
      </c>
      <c r="I5175" s="51">
        <f t="shared" si="568"/>
        <v>0.12429752066115701</v>
      </c>
      <c r="J5175" s="51">
        <f t="shared" ca="1" si="569"/>
        <v>3.75</v>
      </c>
      <c r="K5175" s="47">
        <f t="shared" si="570"/>
        <v>3.76</v>
      </c>
      <c r="L5175" s="47">
        <f t="shared" si="571"/>
        <v>3.76</v>
      </c>
      <c r="M5175" s="47">
        <f t="shared" si="572"/>
        <v>3.76</v>
      </c>
      <c r="N5175" s="47">
        <f t="shared" si="573"/>
        <v>3.76</v>
      </c>
      <c r="O5175" s="48">
        <f t="shared" ca="1" si="574"/>
        <v>222000</v>
      </c>
    </row>
    <row r="5176" spans="1:15" x14ac:dyDescent="0.25">
      <c r="A5176">
        <v>5161</v>
      </c>
      <c r="B5176" s="84">
        <v>34529</v>
      </c>
      <c r="C5176" s="47">
        <v>29.75</v>
      </c>
      <c r="D5176" s="47">
        <v>29.88</v>
      </c>
      <c r="E5176" s="47">
        <v>29.75</v>
      </c>
      <c r="F5176" s="47">
        <v>29.88</v>
      </c>
      <c r="G5176" s="48">
        <v>141700</v>
      </c>
      <c r="H5176" s="47">
        <v>3.71</v>
      </c>
      <c r="I5176" s="51">
        <f t="shared" si="568"/>
        <v>0.12416331994645248</v>
      </c>
      <c r="J5176" s="51">
        <f t="shared" ca="1" si="569"/>
        <v>3.75</v>
      </c>
      <c r="K5176" s="47">
        <f t="shared" si="570"/>
        <v>3.69</v>
      </c>
      <c r="L5176" s="47">
        <f t="shared" si="571"/>
        <v>3.71</v>
      </c>
      <c r="M5176" s="47">
        <f t="shared" si="572"/>
        <v>3.69</v>
      </c>
      <c r="N5176" s="47">
        <f t="shared" si="573"/>
        <v>3.71</v>
      </c>
      <c r="O5176" s="48">
        <f t="shared" ca="1" si="574"/>
        <v>531375</v>
      </c>
    </row>
    <row r="5177" spans="1:15" x14ac:dyDescent="0.25">
      <c r="A5177">
        <v>5162</v>
      </c>
      <c r="B5177" s="84">
        <v>34528</v>
      </c>
      <c r="C5177" s="47">
        <v>30</v>
      </c>
      <c r="D5177" s="47">
        <v>30</v>
      </c>
      <c r="E5177" s="47">
        <v>30</v>
      </c>
      <c r="F5177" s="47">
        <v>30</v>
      </c>
      <c r="G5177" s="48">
        <v>7200</v>
      </c>
      <c r="H5177" s="47">
        <v>3.73</v>
      </c>
      <c r="I5177" s="51">
        <f t="shared" si="568"/>
        <v>0.12433333333333334</v>
      </c>
      <c r="J5177" s="51">
        <f t="shared" ca="1" si="569"/>
        <v>3.75</v>
      </c>
      <c r="K5177" s="47">
        <f t="shared" si="570"/>
        <v>3.73</v>
      </c>
      <c r="L5177" s="47">
        <f t="shared" si="571"/>
        <v>3.73</v>
      </c>
      <c r="M5177" s="47">
        <f t="shared" si="572"/>
        <v>3.73</v>
      </c>
      <c r="N5177" s="47">
        <f t="shared" si="573"/>
        <v>3.73</v>
      </c>
      <c r="O5177" s="48">
        <f t="shared" ca="1" si="574"/>
        <v>27000</v>
      </c>
    </row>
    <row r="5178" spans="1:15" x14ac:dyDescent="0.25">
      <c r="A5178">
        <v>5163</v>
      </c>
      <c r="B5178" s="84">
        <v>34527</v>
      </c>
      <c r="C5178" s="47">
        <v>29.25</v>
      </c>
      <c r="D5178" s="47">
        <v>30</v>
      </c>
      <c r="E5178" s="47">
        <v>28.88</v>
      </c>
      <c r="F5178" s="47">
        <v>29.5</v>
      </c>
      <c r="G5178" s="48">
        <v>60400</v>
      </c>
      <c r="H5178" s="47">
        <v>3.66</v>
      </c>
      <c r="I5178" s="51">
        <f t="shared" si="568"/>
        <v>0.12406779661016949</v>
      </c>
      <c r="J5178" s="51">
        <f t="shared" ca="1" si="569"/>
        <v>3.75</v>
      </c>
      <c r="K5178" s="47">
        <f t="shared" si="570"/>
        <v>3.63</v>
      </c>
      <c r="L5178" s="47">
        <f t="shared" si="571"/>
        <v>3.72</v>
      </c>
      <c r="M5178" s="47">
        <f t="shared" si="572"/>
        <v>3.58</v>
      </c>
      <c r="N5178" s="47">
        <f t="shared" si="573"/>
        <v>3.66</v>
      </c>
      <c r="O5178" s="48">
        <f t="shared" ca="1" si="574"/>
        <v>226500</v>
      </c>
    </row>
    <row r="5179" spans="1:15" x14ac:dyDescent="0.25">
      <c r="A5179">
        <v>5164</v>
      </c>
      <c r="B5179" s="84">
        <v>34526</v>
      </c>
      <c r="C5179" s="47">
        <v>29.25</v>
      </c>
      <c r="D5179" s="47">
        <v>29.25</v>
      </c>
      <c r="E5179" s="47">
        <v>29.25</v>
      </c>
      <c r="F5179" s="47">
        <v>29.25</v>
      </c>
      <c r="G5179" s="48">
        <v>60100</v>
      </c>
      <c r="H5179" s="47">
        <v>3.63</v>
      </c>
      <c r="I5179" s="51">
        <f t="shared" si="568"/>
        <v>0.12410256410256409</v>
      </c>
      <c r="J5179" s="51">
        <f t="shared" ca="1" si="569"/>
        <v>3.75</v>
      </c>
      <c r="K5179" s="47">
        <f t="shared" si="570"/>
        <v>3.63</v>
      </c>
      <c r="L5179" s="47">
        <f t="shared" si="571"/>
        <v>3.63</v>
      </c>
      <c r="M5179" s="47">
        <f t="shared" si="572"/>
        <v>3.63</v>
      </c>
      <c r="N5179" s="47">
        <f t="shared" si="573"/>
        <v>3.63</v>
      </c>
      <c r="O5179" s="48">
        <f t="shared" ca="1" si="574"/>
        <v>225375</v>
      </c>
    </row>
    <row r="5180" spans="1:15" x14ac:dyDescent="0.25">
      <c r="A5180">
        <v>5165</v>
      </c>
      <c r="B5180" s="84">
        <v>34523</v>
      </c>
      <c r="C5180" s="47">
        <v>28.25</v>
      </c>
      <c r="D5180" s="47">
        <v>29</v>
      </c>
      <c r="E5180" s="47">
        <v>28.25</v>
      </c>
      <c r="F5180" s="47">
        <v>28.88</v>
      </c>
      <c r="G5180" s="48">
        <v>127600</v>
      </c>
      <c r="H5180" s="47">
        <v>3.59</v>
      </c>
      <c r="I5180" s="51">
        <f t="shared" si="568"/>
        <v>0.12430747922437672</v>
      </c>
      <c r="J5180" s="51">
        <f t="shared" ca="1" si="569"/>
        <v>3.75</v>
      </c>
      <c r="K5180" s="47">
        <f t="shared" si="570"/>
        <v>3.51</v>
      </c>
      <c r="L5180" s="47">
        <f t="shared" si="571"/>
        <v>3.6</v>
      </c>
      <c r="M5180" s="47">
        <f t="shared" si="572"/>
        <v>3.51</v>
      </c>
      <c r="N5180" s="47">
        <f t="shared" si="573"/>
        <v>3.59</v>
      </c>
      <c r="O5180" s="48">
        <f t="shared" ca="1" si="574"/>
        <v>478500</v>
      </c>
    </row>
    <row r="5181" spans="1:15" x14ac:dyDescent="0.25">
      <c r="A5181">
        <v>5166</v>
      </c>
      <c r="B5181" s="84">
        <v>34522</v>
      </c>
      <c r="C5181" s="47">
        <v>28.25</v>
      </c>
      <c r="D5181" s="47">
        <v>28.25</v>
      </c>
      <c r="E5181" s="47">
        <v>28.25</v>
      </c>
      <c r="F5181" s="47">
        <v>28.25</v>
      </c>
      <c r="G5181" s="48">
        <v>1300</v>
      </c>
      <c r="H5181" s="47">
        <v>3.51</v>
      </c>
      <c r="I5181" s="51">
        <f t="shared" si="568"/>
        <v>0.12424778761061946</v>
      </c>
      <c r="J5181" s="51">
        <f t="shared" ca="1" si="569"/>
        <v>3.75</v>
      </c>
      <c r="K5181" s="47">
        <f t="shared" si="570"/>
        <v>3.51</v>
      </c>
      <c r="L5181" s="47">
        <f t="shared" si="571"/>
        <v>3.51</v>
      </c>
      <c r="M5181" s="47">
        <f t="shared" si="572"/>
        <v>3.51</v>
      </c>
      <c r="N5181" s="47">
        <f t="shared" si="573"/>
        <v>3.51</v>
      </c>
      <c r="O5181" s="48">
        <f t="shared" ca="1" si="574"/>
        <v>4875</v>
      </c>
    </row>
    <row r="5182" spans="1:15" x14ac:dyDescent="0.25">
      <c r="A5182">
        <v>5167</v>
      </c>
      <c r="B5182" s="84">
        <v>34521</v>
      </c>
      <c r="C5182" s="47">
        <v>29</v>
      </c>
      <c r="D5182" s="47">
        <v>29.75</v>
      </c>
      <c r="E5182" s="47">
        <v>27.75</v>
      </c>
      <c r="F5182" s="47">
        <v>28.75</v>
      </c>
      <c r="G5182" s="48">
        <v>874100</v>
      </c>
      <c r="H5182" s="47">
        <v>3.57</v>
      </c>
      <c r="I5182" s="51">
        <f t="shared" si="568"/>
        <v>0.12417391304347826</v>
      </c>
      <c r="J5182" s="51">
        <f t="shared" ca="1" si="569"/>
        <v>3.75</v>
      </c>
      <c r="K5182" s="47">
        <f t="shared" si="570"/>
        <v>3.6</v>
      </c>
      <c r="L5182" s="47">
        <f t="shared" si="571"/>
        <v>3.69</v>
      </c>
      <c r="M5182" s="47">
        <f t="shared" si="572"/>
        <v>3.45</v>
      </c>
      <c r="N5182" s="47">
        <f t="shared" si="573"/>
        <v>3.57</v>
      </c>
      <c r="O5182" s="48">
        <f t="shared" ca="1" si="574"/>
        <v>3277875</v>
      </c>
    </row>
    <row r="5183" spans="1:15" x14ac:dyDescent="0.25">
      <c r="A5183">
        <v>5168</v>
      </c>
      <c r="B5183" s="84">
        <v>34520</v>
      </c>
      <c r="C5183" s="47">
        <v>29.5</v>
      </c>
      <c r="D5183" s="47">
        <v>29.5</v>
      </c>
      <c r="E5183" s="47">
        <v>29.5</v>
      </c>
      <c r="F5183" s="47">
        <v>29.5</v>
      </c>
      <c r="G5183" s="48">
        <v>0</v>
      </c>
      <c r="H5183" s="47">
        <v>3.66</v>
      </c>
      <c r="I5183" s="51">
        <f t="shared" si="568"/>
        <v>0.12406779661016949</v>
      </c>
      <c r="J5183" s="51">
        <f t="shared" ca="1" si="569"/>
        <v>3.75</v>
      </c>
      <c r="K5183" s="47">
        <f t="shared" si="570"/>
        <v>3.66</v>
      </c>
      <c r="L5183" s="47">
        <f t="shared" si="571"/>
        <v>3.66</v>
      </c>
      <c r="M5183" s="47">
        <f t="shared" si="572"/>
        <v>3.66</v>
      </c>
      <c r="N5183" s="47">
        <f t="shared" si="573"/>
        <v>3.66</v>
      </c>
      <c r="O5183" s="48">
        <f t="shared" ca="1" si="574"/>
        <v>0</v>
      </c>
    </row>
    <row r="5184" spans="1:15" x14ac:dyDescent="0.25">
      <c r="A5184">
        <v>5169</v>
      </c>
      <c r="B5184" s="84">
        <v>34516</v>
      </c>
      <c r="C5184" s="47">
        <v>29.5</v>
      </c>
      <c r="D5184" s="47">
        <v>30</v>
      </c>
      <c r="E5184" s="47">
        <v>29.5</v>
      </c>
      <c r="F5184" s="47">
        <v>29.5</v>
      </c>
      <c r="G5184" s="48">
        <v>72400</v>
      </c>
      <c r="H5184" s="47">
        <v>3.66</v>
      </c>
      <c r="I5184" s="51">
        <f t="shared" si="568"/>
        <v>0.12406779661016949</v>
      </c>
      <c r="J5184" s="51">
        <f t="shared" ca="1" si="569"/>
        <v>3.75</v>
      </c>
      <c r="K5184" s="47">
        <f t="shared" si="570"/>
        <v>3.66</v>
      </c>
      <c r="L5184" s="47">
        <f t="shared" si="571"/>
        <v>3.72</v>
      </c>
      <c r="M5184" s="47">
        <f t="shared" si="572"/>
        <v>3.66</v>
      </c>
      <c r="N5184" s="47">
        <f t="shared" si="573"/>
        <v>3.66</v>
      </c>
      <c r="O5184" s="48">
        <f t="shared" ca="1" si="574"/>
        <v>271500</v>
      </c>
    </row>
    <row r="5185" spans="1:15" x14ac:dyDescent="0.25">
      <c r="A5185">
        <v>5170</v>
      </c>
      <c r="B5185" s="84">
        <v>34515</v>
      </c>
      <c r="C5185" s="47">
        <v>29.94</v>
      </c>
      <c r="D5185" s="47">
        <v>29.94</v>
      </c>
      <c r="E5185" s="47">
        <v>29.5</v>
      </c>
      <c r="F5185" s="47">
        <v>29.5</v>
      </c>
      <c r="G5185" s="48">
        <v>165300</v>
      </c>
      <c r="H5185" s="47">
        <v>3.66</v>
      </c>
      <c r="I5185" s="51">
        <f t="shared" si="568"/>
        <v>0.12406779661016949</v>
      </c>
      <c r="J5185" s="51">
        <f t="shared" ca="1" si="569"/>
        <v>3.75</v>
      </c>
      <c r="K5185" s="47">
        <f t="shared" si="570"/>
        <v>3.71</v>
      </c>
      <c r="L5185" s="47">
        <f t="shared" si="571"/>
        <v>3.71</v>
      </c>
      <c r="M5185" s="47">
        <f t="shared" si="572"/>
        <v>3.66</v>
      </c>
      <c r="N5185" s="47">
        <f t="shared" si="573"/>
        <v>3.66</v>
      </c>
      <c r="O5185" s="48">
        <f t="shared" ca="1" si="574"/>
        <v>619875</v>
      </c>
    </row>
    <row r="5186" spans="1:15" x14ac:dyDescent="0.25">
      <c r="A5186">
        <v>5171</v>
      </c>
      <c r="B5186" s="84">
        <v>34514</v>
      </c>
      <c r="C5186" s="47">
        <v>30.25</v>
      </c>
      <c r="D5186" s="47">
        <v>30.25</v>
      </c>
      <c r="E5186" s="47">
        <v>29.5</v>
      </c>
      <c r="F5186" s="47">
        <v>29.5</v>
      </c>
      <c r="G5186" s="48">
        <v>2400</v>
      </c>
      <c r="H5186" s="47">
        <v>3.66</v>
      </c>
      <c r="I5186" s="51">
        <f t="shared" si="568"/>
        <v>0.12406779661016949</v>
      </c>
      <c r="J5186" s="51">
        <f t="shared" ca="1" si="569"/>
        <v>3.75</v>
      </c>
      <c r="K5186" s="47">
        <f t="shared" si="570"/>
        <v>3.75</v>
      </c>
      <c r="L5186" s="47">
        <f t="shared" si="571"/>
        <v>3.75</v>
      </c>
      <c r="M5186" s="47">
        <f t="shared" si="572"/>
        <v>3.66</v>
      </c>
      <c r="N5186" s="47">
        <f t="shared" si="573"/>
        <v>3.66</v>
      </c>
      <c r="O5186" s="48">
        <f t="shared" ca="1" si="574"/>
        <v>9000</v>
      </c>
    </row>
    <row r="5187" spans="1:15" x14ac:dyDescent="0.25">
      <c r="A5187">
        <v>5172</v>
      </c>
      <c r="B5187" s="84">
        <v>34513</v>
      </c>
      <c r="C5187" s="47">
        <v>29.5</v>
      </c>
      <c r="D5187" s="47">
        <v>30.5</v>
      </c>
      <c r="E5187" s="47">
        <v>29.5</v>
      </c>
      <c r="F5187" s="47">
        <v>29.5</v>
      </c>
      <c r="G5187" s="48">
        <v>157600</v>
      </c>
      <c r="H5187" s="47">
        <v>3.66</v>
      </c>
      <c r="I5187" s="51">
        <f t="shared" si="568"/>
        <v>0.12406779661016949</v>
      </c>
      <c r="J5187" s="51">
        <f t="shared" ca="1" si="569"/>
        <v>3.75</v>
      </c>
      <c r="K5187" s="47">
        <f t="shared" si="570"/>
        <v>3.66</v>
      </c>
      <c r="L5187" s="47">
        <f t="shared" si="571"/>
        <v>3.78</v>
      </c>
      <c r="M5187" s="47">
        <f t="shared" si="572"/>
        <v>3.66</v>
      </c>
      <c r="N5187" s="47">
        <f t="shared" si="573"/>
        <v>3.66</v>
      </c>
      <c r="O5187" s="48">
        <f t="shared" ca="1" si="574"/>
        <v>591000</v>
      </c>
    </row>
    <row r="5188" spans="1:15" x14ac:dyDescent="0.25">
      <c r="A5188">
        <v>5173</v>
      </c>
      <c r="B5188" s="84">
        <v>34512</v>
      </c>
      <c r="C5188" s="47">
        <v>29.75</v>
      </c>
      <c r="D5188" s="47">
        <v>29.75</v>
      </c>
      <c r="E5188" s="47">
        <v>29.75</v>
      </c>
      <c r="F5188" s="47">
        <v>29.75</v>
      </c>
      <c r="G5188" s="48">
        <v>0</v>
      </c>
      <c r="H5188" s="47">
        <v>3.7</v>
      </c>
      <c r="I5188" s="51">
        <f t="shared" si="568"/>
        <v>0.12436974789915967</v>
      </c>
      <c r="J5188" s="51">
        <f t="shared" ca="1" si="569"/>
        <v>3.75</v>
      </c>
      <c r="K5188" s="47">
        <f t="shared" si="570"/>
        <v>3.7</v>
      </c>
      <c r="L5188" s="47">
        <f t="shared" si="571"/>
        <v>3.7</v>
      </c>
      <c r="M5188" s="47">
        <f t="shared" si="572"/>
        <v>3.7</v>
      </c>
      <c r="N5188" s="47">
        <f t="shared" si="573"/>
        <v>3.7</v>
      </c>
      <c r="O5188" s="48">
        <f t="shared" ca="1" si="574"/>
        <v>0</v>
      </c>
    </row>
    <row r="5189" spans="1:15" x14ac:dyDescent="0.25">
      <c r="A5189">
        <v>5174</v>
      </c>
      <c r="B5189" s="84">
        <v>34509</v>
      </c>
      <c r="C5189" s="47">
        <v>29.75</v>
      </c>
      <c r="D5189" s="47">
        <v>29.75</v>
      </c>
      <c r="E5189" s="47">
        <v>29.75</v>
      </c>
      <c r="F5189" s="47">
        <v>29.75</v>
      </c>
      <c r="G5189" s="48">
        <v>3300</v>
      </c>
      <c r="H5189" s="47">
        <v>3.7</v>
      </c>
      <c r="I5189" s="51">
        <f t="shared" si="568"/>
        <v>0.12436974789915967</v>
      </c>
      <c r="J5189" s="51">
        <f t="shared" ca="1" si="569"/>
        <v>3.75</v>
      </c>
      <c r="K5189" s="47">
        <f t="shared" si="570"/>
        <v>3.7</v>
      </c>
      <c r="L5189" s="47">
        <f t="shared" si="571"/>
        <v>3.7</v>
      </c>
      <c r="M5189" s="47">
        <f t="shared" si="572"/>
        <v>3.7</v>
      </c>
      <c r="N5189" s="47">
        <f t="shared" si="573"/>
        <v>3.7</v>
      </c>
      <c r="O5189" s="48">
        <f t="shared" ca="1" si="574"/>
        <v>12375</v>
      </c>
    </row>
    <row r="5190" spans="1:15" x14ac:dyDescent="0.25">
      <c r="A5190">
        <v>5175</v>
      </c>
      <c r="B5190" s="84">
        <v>34508</v>
      </c>
      <c r="C5190" s="47">
        <v>29.75</v>
      </c>
      <c r="D5190" s="47">
        <v>30.5</v>
      </c>
      <c r="E5190" s="47">
        <v>29.75</v>
      </c>
      <c r="F5190" s="47">
        <v>29.88</v>
      </c>
      <c r="G5190" s="48">
        <v>72900</v>
      </c>
      <c r="H5190" s="47">
        <v>3.71</v>
      </c>
      <c r="I5190" s="51">
        <f t="shared" si="568"/>
        <v>0.12416331994645248</v>
      </c>
      <c r="J5190" s="51">
        <f t="shared" ca="1" si="569"/>
        <v>3.75</v>
      </c>
      <c r="K5190" s="47">
        <f t="shared" si="570"/>
        <v>3.69</v>
      </c>
      <c r="L5190" s="47">
        <f t="shared" si="571"/>
        <v>3.79</v>
      </c>
      <c r="M5190" s="47">
        <f t="shared" si="572"/>
        <v>3.69</v>
      </c>
      <c r="N5190" s="47">
        <f t="shared" si="573"/>
        <v>3.71</v>
      </c>
      <c r="O5190" s="48">
        <f t="shared" ca="1" si="574"/>
        <v>273375</v>
      </c>
    </row>
    <row r="5191" spans="1:15" x14ac:dyDescent="0.25">
      <c r="A5191">
        <v>5176</v>
      </c>
      <c r="B5191" s="84">
        <v>34507</v>
      </c>
      <c r="C5191" s="47">
        <v>29.75</v>
      </c>
      <c r="D5191" s="47">
        <v>29.88</v>
      </c>
      <c r="E5191" s="47">
        <v>29.75</v>
      </c>
      <c r="F5191" s="47">
        <v>29.88</v>
      </c>
      <c r="G5191" s="48">
        <v>230400</v>
      </c>
      <c r="H5191" s="47">
        <v>3.71</v>
      </c>
      <c r="I5191" s="51">
        <f t="shared" si="568"/>
        <v>0.12416331994645248</v>
      </c>
      <c r="J5191" s="51">
        <f t="shared" ca="1" si="569"/>
        <v>3.75</v>
      </c>
      <c r="K5191" s="47">
        <f t="shared" si="570"/>
        <v>3.69</v>
      </c>
      <c r="L5191" s="47">
        <f t="shared" si="571"/>
        <v>3.71</v>
      </c>
      <c r="M5191" s="47">
        <f t="shared" si="572"/>
        <v>3.69</v>
      </c>
      <c r="N5191" s="47">
        <f t="shared" si="573"/>
        <v>3.71</v>
      </c>
      <c r="O5191" s="48">
        <f t="shared" ca="1" si="574"/>
        <v>864000</v>
      </c>
    </row>
    <row r="5192" spans="1:15" x14ac:dyDescent="0.25">
      <c r="A5192">
        <v>5177</v>
      </c>
      <c r="B5192" s="84">
        <v>34506</v>
      </c>
      <c r="C5192" s="47">
        <v>30</v>
      </c>
      <c r="D5192" s="47">
        <v>30.25</v>
      </c>
      <c r="E5192" s="47">
        <v>29.75</v>
      </c>
      <c r="F5192" s="47">
        <v>30</v>
      </c>
      <c r="G5192" s="48">
        <v>293200</v>
      </c>
      <c r="H5192" s="47">
        <v>3.73</v>
      </c>
      <c r="I5192" s="51">
        <f t="shared" si="568"/>
        <v>0.12433333333333334</v>
      </c>
      <c r="J5192" s="51">
        <f t="shared" ca="1" si="569"/>
        <v>3.75</v>
      </c>
      <c r="K5192" s="47">
        <f t="shared" si="570"/>
        <v>3.73</v>
      </c>
      <c r="L5192" s="47">
        <f t="shared" si="571"/>
        <v>3.76</v>
      </c>
      <c r="M5192" s="47">
        <f t="shared" si="572"/>
        <v>3.7</v>
      </c>
      <c r="N5192" s="47">
        <f t="shared" si="573"/>
        <v>3.73</v>
      </c>
      <c r="O5192" s="48">
        <f t="shared" ca="1" si="574"/>
        <v>1099500</v>
      </c>
    </row>
    <row r="5193" spans="1:15" x14ac:dyDescent="0.25">
      <c r="A5193">
        <v>5178</v>
      </c>
      <c r="B5193" s="84">
        <v>34505</v>
      </c>
      <c r="C5193" s="47">
        <v>30.75</v>
      </c>
      <c r="D5193" s="47">
        <v>31.25</v>
      </c>
      <c r="E5193" s="47">
        <v>29.63</v>
      </c>
      <c r="F5193" s="47">
        <v>29.75</v>
      </c>
      <c r="G5193" s="48">
        <v>104000</v>
      </c>
      <c r="H5193" s="47">
        <v>3.7</v>
      </c>
      <c r="I5193" s="51">
        <f t="shared" si="568"/>
        <v>0.12436974789915967</v>
      </c>
      <c r="J5193" s="51">
        <f t="shared" ca="1" si="569"/>
        <v>3.75</v>
      </c>
      <c r="K5193" s="47">
        <f t="shared" si="570"/>
        <v>3.82</v>
      </c>
      <c r="L5193" s="47">
        <f t="shared" si="571"/>
        <v>3.89</v>
      </c>
      <c r="M5193" s="47">
        <f t="shared" si="572"/>
        <v>3.69</v>
      </c>
      <c r="N5193" s="47">
        <f t="shared" si="573"/>
        <v>3.7</v>
      </c>
      <c r="O5193" s="48">
        <f t="shared" ca="1" si="574"/>
        <v>390000</v>
      </c>
    </row>
    <row r="5194" spans="1:15" x14ac:dyDescent="0.25">
      <c r="A5194">
        <v>5179</v>
      </c>
      <c r="B5194" s="84">
        <v>34502</v>
      </c>
      <c r="C5194" s="47">
        <v>30.75</v>
      </c>
      <c r="D5194" s="47">
        <v>30.75</v>
      </c>
      <c r="E5194" s="47">
        <v>30.75</v>
      </c>
      <c r="F5194" s="47">
        <v>30.75</v>
      </c>
      <c r="G5194" s="48">
        <v>611200</v>
      </c>
      <c r="H5194" s="47">
        <v>3.82</v>
      </c>
      <c r="I5194" s="51">
        <f t="shared" si="568"/>
        <v>0.12422764227642276</v>
      </c>
      <c r="J5194" s="51">
        <f t="shared" ca="1" si="569"/>
        <v>3.75</v>
      </c>
      <c r="K5194" s="47">
        <f t="shared" si="570"/>
        <v>3.82</v>
      </c>
      <c r="L5194" s="47">
        <f t="shared" si="571"/>
        <v>3.82</v>
      </c>
      <c r="M5194" s="47">
        <f t="shared" si="572"/>
        <v>3.82</v>
      </c>
      <c r="N5194" s="47">
        <f t="shared" si="573"/>
        <v>3.82</v>
      </c>
      <c r="O5194" s="48">
        <f t="shared" ca="1" si="574"/>
        <v>2292000</v>
      </c>
    </row>
    <row r="5195" spans="1:15" x14ac:dyDescent="0.25">
      <c r="A5195">
        <v>5180</v>
      </c>
      <c r="B5195" s="84">
        <v>34501</v>
      </c>
      <c r="C5195" s="47">
        <v>30.87</v>
      </c>
      <c r="D5195" s="47">
        <v>30.87</v>
      </c>
      <c r="E5195" s="47">
        <v>30.87</v>
      </c>
      <c r="F5195" s="47">
        <v>30.87</v>
      </c>
      <c r="G5195" s="48">
        <v>3300</v>
      </c>
      <c r="H5195" s="47">
        <v>3.84</v>
      </c>
      <c r="I5195" s="51">
        <f t="shared" si="568"/>
        <v>0.12439261418853255</v>
      </c>
      <c r="J5195" s="51">
        <f t="shared" ca="1" si="569"/>
        <v>3.75</v>
      </c>
      <c r="K5195" s="47">
        <f t="shared" si="570"/>
        <v>3.84</v>
      </c>
      <c r="L5195" s="47">
        <f t="shared" si="571"/>
        <v>3.84</v>
      </c>
      <c r="M5195" s="47">
        <f t="shared" si="572"/>
        <v>3.84</v>
      </c>
      <c r="N5195" s="47">
        <f t="shared" si="573"/>
        <v>3.84</v>
      </c>
      <c r="O5195" s="48">
        <f t="shared" ca="1" si="574"/>
        <v>12375</v>
      </c>
    </row>
    <row r="5196" spans="1:15" x14ac:dyDescent="0.25">
      <c r="A5196">
        <v>5181</v>
      </c>
      <c r="B5196" s="84">
        <v>34500</v>
      </c>
      <c r="C5196" s="47">
        <v>30.75</v>
      </c>
      <c r="D5196" s="47">
        <v>31</v>
      </c>
      <c r="E5196" s="47">
        <v>30.75</v>
      </c>
      <c r="F5196" s="47">
        <v>31</v>
      </c>
      <c r="G5196" s="48">
        <v>1300</v>
      </c>
      <c r="H5196" s="47">
        <v>3.85</v>
      </c>
      <c r="I5196" s="51">
        <f t="shared" si="568"/>
        <v>0.12419354838709677</v>
      </c>
      <c r="J5196" s="51">
        <f t="shared" ca="1" si="569"/>
        <v>3.75</v>
      </c>
      <c r="K5196" s="47">
        <f t="shared" si="570"/>
        <v>3.82</v>
      </c>
      <c r="L5196" s="47">
        <f t="shared" si="571"/>
        <v>3.85</v>
      </c>
      <c r="M5196" s="47">
        <f t="shared" si="572"/>
        <v>3.82</v>
      </c>
      <c r="N5196" s="47">
        <f t="shared" si="573"/>
        <v>3.85</v>
      </c>
      <c r="O5196" s="48">
        <f t="shared" ca="1" si="574"/>
        <v>4875</v>
      </c>
    </row>
    <row r="5197" spans="1:15" x14ac:dyDescent="0.25">
      <c r="A5197">
        <v>5182</v>
      </c>
      <c r="B5197" s="84">
        <v>34499</v>
      </c>
      <c r="C5197" s="47">
        <v>30.75</v>
      </c>
      <c r="D5197" s="47">
        <v>31.25</v>
      </c>
      <c r="E5197" s="47">
        <v>30.75</v>
      </c>
      <c r="F5197" s="47">
        <v>31.25</v>
      </c>
      <c r="G5197" s="48">
        <v>26000</v>
      </c>
      <c r="H5197" s="47">
        <v>3.88</v>
      </c>
      <c r="I5197" s="51">
        <f t="shared" si="568"/>
        <v>0.12415999999999999</v>
      </c>
      <c r="J5197" s="51">
        <f t="shared" ca="1" si="569"/>
        <v>3.75</v>
      </c>
      <c r="K5197" s="47">
        <f t="shared" si="570"/>
        <v>3.82</v>
      </c>
      <c r="L5197" s="47">
        <f t="shared" si="571"/>
        <v>3.88</v>
      </c>
      <c r="M5197" s="47">
        <f t="shared" si="572"/>
        <v>3.82</v>
      </c>
      <c r="N5197" s="47">
        <f t="shared" si="573"/>
        <v>3.88</v>
      </c>
      <c r="O5197" s="48">
        <f t="shared" ca="1" si="574"/>
        <v>97500</v>
      </c>
    </row>
    <row r="5198" spans="1:15" x14ac:dyDescent="0.25">
      <c r="A5198">
        <v>5183</v>
      </c>
      <c r="B5198" s="84">
        <v>34498</v>
      </c>
      <c r="C5198" s="47">
        <v>30.75</v>
      </c>
      <c r="D5198" s="47">
        <v>31.5</v>
      </c>
      <c r="E5198" s="47">
        <v>30.75</v>
      </c>
      <c r="F5198" s="47">
        <v>30.75</v>
      </c>
      <c r="G5198" s="48">
        <v>19700</v>
      </c>
      <c r="H5198" s="47">
        <v>3.82</v>
      </c>
      <c r="I5198" s="51">
        <f t="shared" si="568"/>
        <v>0.12422764227642276</v>
      </c>
      <c r="J5198" s="51">
        <f t="shared" ca="1" si="569"/>
        <v>3.75</v>
      </c>
      <c r="K5198" s="47">
        <f t="shared" si="570"/>
        <v>3.82</v>
      </c>
      <c r="L5198" s="47">
        <f t="shared" si="571"/>
        <v>3.91</v>
      </c>
      <c r="M5198" s="47">
        <f t="shared" si="572"/>
        <v>3.82</v>
      </c>
      <c r="N5198" s="47">
        <f t="shared" si="573"/>
        <v>3.82</v>
      </c>
      <c r="O5198" s="48">
        <f t="shared" ca="1" si="574"/>
        <v>73875</v>
      </c>
    </row>
    <row r="5199" spans="1:15" x14ac:dyDescent="0.25">
      <c r="A5199">
        <v>5184</v>
      </c>
      <c r="B5199" s="84">
        <v>34495</v>
      </c>
      <c r="C5199" s="47">
        <v>31.75</v>
      </c>
      <c r="D5199" s="47">
        <v>31.75</v>
      </c>
      <c r="E5199" s="47">
        <v>31.75</v>
      </c>
      <c r="F5199" s="47">
        <v>31.75</v>
      </c>
      <c r="G5199" s="48">
        <v>100</v>
      </c>
      <c r="H5199" s="47">
        <v>3.94</v>
      </c>
      <c r="I5199" s="51">
        <f t="shared" si="568"/>
        <v>0.12409448818897638</v>
      </c>
      <c r="J5199" s="51">
        <f t="shared" ca="1" si="569"/>
        <v>3.75</v>
      </c>
      <c r="K5199" s="47">
        <f t="shared" si="570"/>
        <v>3.94</v>
      </c>
      <c r="L5199" s="47">
        <f t="shared" si="571"/>
        <v>3.94</v>
      </c>
      <c r="M5199" s="47">
        <f t="shared" si="572"/>
        <v>3.94</v>
      </c>
      <c r="N5199" s="47">
        <f t="shared" si="573"/>
        <v>3.94</v>
      </c>
      <c r="O5199" s="48">
        <f t="shared" ca="1" si="574"/>
        <v>375</v>
      </c>
    </row>
    <row r="5200" spans="1:15" x14ac:dyDescent="0.25">
      <c r="A5200">
        <v>5185</v>
      </c>
      <c r="B5200" s="84">
        <v>34494</v>
      </c>
      <c r="C5200" s="47">
        <v>31.38</v>
      </c>
      <c r="D5200" s="47">
        <v>31.5</v>
      </c>
      <c r="E5200" s="47">
        <v>31.13</v>
      </c>
      <c r="F5200" s="47">
        <v>31.5</v>
      </c>
      <c r="G5200" s="48">
        <v>393300</v>
      </c>
      <c r="H5200" s="47">
        <v>3.91</v>
      </c>
      <c r="I5200" s="51">
        <f t="shared" si="568"/>
        <v>0.12412698412698413</v>
      </c>
      <c r="J5200" s="51">
        <f t="shared" ca="1" si="569"/>
        <v>3.75</v>
      </c>
      <c r="K5200" s="47">
        <f t="shared" si="570"/>
        <v>3.9</v>
      </c>
      <c r="L5200" s="47">
        <f t="shared" si="571"/>
        <v>3.91</v>
      </c>
      <c r="M5200" s="47">
        <f t="shared" si="572"/>
        <v>3.86</v>
      </c>
      <c r="N5200" s="47">
        <f t="shared" si="573"/>
        <v>3.91</v>
      </c>
      <c r="O5200" s="48">
        <f t="shared" ca="1" si="574"/>
        <v>1474875</v>
      </c>
    </row>
    <row r="5201" spans="1:15" x14ac:dyDescent="0.25">
      <c r="A5201">
        <v>5186</v>
      </c>
      <c r="B5201" s="84">
        <v>34493</v>
      </c>
      <c r="C5201" s="47">
        <v>30.75</v>
      </c>
      <c r="D5201" s="47">
        <v>31.75</v>
      </c>
      <c r="E5201" s="47">
        <v>30.75</v>
      </c>
      <c r="F5201" s="47">
        <v>30.75</v>
      </c>
      <c r="G5201" s="48">
        <v>134500</v>
      </c>
      <c r="H5201" s="47">
        <v>3.82</v>
      </c>
      <c r="I5201" s="51">
        <f t="shared" ref="I5201:I5264" si="575">H5201/F5201</f>
        <v>0.12422764227642276</v>
      </c>
      <c r="J5201" s="51">
        <f t="shared" ref="J5201:J5264" ca="1" si="576">INDEX(OFFSET($T$15,0,0,$S$13+1,1),MATCH(B5201,OFFSET($Q$15,0,0,$S$13+1,1),-1))</f>
        <v>3.75</v>
      </c>
      <c r="K5201" s="47">
        <f t="shared" ref="K5201:K5264" si="577">ROUND($I5201*C5201,2)</f>
        <v>3.82</v>
      </c>
      <c r="L5201" s="47">
        <f t="shared" ref="L5201:L5264" si="578">ROUND($I5201*D5201,2)</f>
        <v>3.94</v>
      </c>
      <c r="M5201" s="47">
        <f t="shared" ref="M5201:M5264" si="579">ROUND($I5201*E5201,2)</f>
        <v>3.82</v>
      </c>
      <c r="N5201" s="47">
        <f t="shared" ref="N5201:N5264" si="580">ROUND($I5201*F5201,2)</f>
        <v>3.82</v>
      </c>
      <c r="O5201" s="48">
        <f t="shared" ref="O5201:O5264" ca="1" si="581">G5201*J5201</f>
        <v>504375</v>
      </c>
    </row>
    <row r="5202" spans="1:15" x14ac:dyDescent="0.25">
      <c r="A5202">
        <v>5187</v>
      </c>
      <c r="B5202" s="84">
        <v>34492</v>
      </c>
      <c r="C5202" s="47">
        <v>31.23</v>
      </c>
      <c r="D5202" s="47">
        <v>31.27</v>
      </c>
      <c r="E5202" s="47">
        <v>31</v>
      </c>
      <c r="F5202" s="47">
        <v>31.13</v>
      </c>
      <c r="G5202" s="48">
        <v>76500</v>
      </c>
      <c r="H5202" s="47">
        <v>3.87</v>
      </c>
      <c r="I5202" s="51">
        <f t="shared" si="575"/>
        <v>0.12431737873433987</v>
      </c>
      <c r="J5202" s="51">
        <f t="shared" ca="1" si="576"/>
        <v>3.75</v>
      </c>
      <c r="K5202" s="47">
        <f t="shared" si="577"/>
        <v>3.88</v>
      </c>
      <c r="L5202" s="47">
        <f t="shared" si="578"/>
        <v>3.89</v>
      </c>
      <c r="M5202" s="47">
        <f t="shared" si="579"/>
        <v>3.85</v>
      </c>
      <c r="N5202" s="47">
        <f t="shared" si="580"/>
        <v>3.87</v>
      </c>
      <c r="O5202" s="48">
        <f t="shared" ca="1" si="581"/>
        <v>286875</v>
      </c>
    </row>
    <row r="5203" spans="1:15" x14ac:dyDescent="0.25">
      <c r="A5203">
        <v>5188</v>
      </c>
      <c r="B5203" s="84">
        <v>34491</v>
      </c>
      <c r="C5203" s="47">
        <v>31.75</v>
      </c>
      <c r="D5203" s="47">
        <v>31.75</v>
      </c>
      <c r="E5203" s="47">
        <v>30.75</v>
      </c>
      <c r="F5203" s="47">
        <v>30.75</v>
      </c>
      <c r="G5203" s="48">
        <v>2100</v>
      </c>
      <c r="H5203" s="47">
        <v>3.82</v>
      </c>
      <c r="I5203" s="51">
        <f t="shared" si="575"/>
        <v>0.12422764227642276</v>
      </c>
      <c r="J5203" s="51">
        <f t="shared" ca="1" si="576"/>
        <v>3.75</v>
      </c>
      <c r="K5203" s="47">
        <f t="shared" si="577"/>
        <v>3.94</v>
      </c>
      <c r="L5203" s="47">
        <f t="shared" si="578"/>
        <v>3.94</v>
      </c>
      <c r="M5203" s="47">
        <f t="shared" si="579"/>
        <v>3.82</v>
      </c>
      <c r="N5203" s="47">
        <f t="shared" si="580"/>
        <v>3.82</v>
      </c>
      <c r="O5203" s="48">
        <f t="shared" ca="1" si="581"/>
        <v>7875</v>
      </c>
    </row>
    <row r="5204" spans="1:15" x14ac:dyDescent="0.25">
      <c r="A5204">
        <v>5189</v>
      </c>
      <c r="B5204" s="84">
        <v>34488</v>
      </c>
      <c r="C5204" s="47">
        <v>31.75</v>
      </c>
      <c r="D5204" s="47">
        <v>31.75</v>
      </c>
      <c r="E5204" s="47">
        <v>30.75</v>
      </c>
      <c r="F5204" s="47">
        <v>30.75</v>
      </c>
      <c r="G5204" s="48">
        <v>6800</v>
      </c>
      <c r="H5204" s="47">
        <v>3.82</v>
      </c>
      <c r="I5204" s="51">
        <f t="shared" si="575"/>
        <v>0.12422764227642276</v>
      </c>
      <c r="J5204" s="51">
        <f t="shared" ca="1" si="576"/>
        <v>3.75</v>
      </c>
      <c r="K5204" s="47">
        <f t="shared" si="577"/>
        <v>3.94</v>
      </c>
      <c r="L5204" s="47">
        <f t="shared" si="578"/>
        <v>3.94</v>
      </c>
      <c r="M5204" s="47">
        <f t="shared" si="579"/>
        <v>3.82</v>
      </c>
      <c r="N5204" s="47">
        <f t="shared" si="580"/>
        <v>3.82</v>
      </c>
      <c r="O5204" s="48">
        <f t="shared" ca="1" si="581"/>
        <v>25500</v>
      </c>
    </row>
    <row r="5205" spans="1:15" x14ac:dyDescent="0.25">
      <c r="A5205">
        <v>5190</v>
      </c>
      <c r="B5205" s="84">
        <v>34487</v>
      </c>
      <c r="C5205" s="47">
        <v>31.75</v>
      </c>
      <c r="D5205" s="47">
        <v>31.75</v>
      </c>
      <c r="E5205" s="47">
        <v>31</v>
      </c>
      <c r="F5205" s="47">
        <v>31.75</v>
      </c>
      <c r="G5205" s="48">
        <v>200800</v>
      </c>
      <c r="H5205" s="47">
        <v>3.94</v>
      </c>
      <c r="I5205" s="51">
        <f t="shared" si="575"/>
        <v>0.12409448818897638</v>
      </c>
      <c r="J5205" s="51">
        <f t="shared" ca="1" si="576"/>
        <v>3.75</v>
      </c>
      <c r="K5205" s="47">
        <f t="shared" si="577"/>
        <v>3.94</v>
      </c>
      <c r="L5205" s="47">
        <f t="shared" si="578"/>
        <v>3.94</v>
      </c>
      <c r="M5205" s="47">
        <f t="shared" si="579"/>
        <v>3.85</v>
      </c>
      <c r="N5205" s="47">
        <f t="shared" si="580"/>
        <v>3.94</v>
      </c>
      <c r="O5205" s="48">
        <f t="shared" ca="1" si="581"/>
        <v>753000</v>
      </c>
    </row>
    <row r="5206" spans="1:15" x14ac:dyDescent="0.25">
      <c r="A5206">
        <v>5191</v>
      </c>
      <c r="B5206" s="84">
        <v>34486</v>
      </c>
      <c r="C5206" s="47">
        <v>31.75</v>
      </c>
      <c r="D5206" s="47">
        <v>31.75</v>
      </c>
      <c r="E5206" s="47">
        <v>31.13</v>
      </c>
      <c r="F5206" s="47">
        <v>31.13</v>
      </c>
      <c r="G5206" s="48">
        <v>184800</v>
      </c>
      <c r="H5206" s="47">
        <v>3.87</v>
      </c>
      <c r="I5206" s="51">
        <f t="shared" si="575"/>
        <v>0.12431737873433987</v>
      </c>
      <c r="J5206" s="51">
        <f t="shared" ca="1" si="576"/>
        <v>3.75</v>
      </c>
      <c r="K5206" s="47">
        <f t="shared" si="577"/>
        <v>3.95</v>
      </c>
      <c r="L5206" s="47">
        <f t="shared" si="578"/>
        <v>3.95</v>
      </c>
      <c r="M5206" s="47">
        <f t="shared" si="579"/>
        <v>3.87</v>
      </c>
      <c r="N5206" s="47">
        <f t="shared" si="580"/>
        <v>3.87</v>
      </c>
      <c r="O5206" s="48">
        <f t="shared" ca="1" si="581"/>
        <v>693000</v>
      </c>
    </row>
    <row r="5207" spans="1:15" x14ac:dyDescent="0.25">
      <c r="A5207">
        <v>5192</v>
      </c>
      <c r="B5207" s="84">
        <v>34485</v>
      </c>
      <c r="C5207" s="47">
        <v>31.38</v>
      </c>
      <c r="D5207" s="47">
        <v>31.38</v>
      </c>
      <c r="E5207" s="47">
        <v>31.38</v>
      </c>
      <c r="F5207" s="47">
        <v>31.38</v>
      </c>
      <c r="G5207" s="48">
        <v>14400</v>
      </c>
      <c r="H5207" s="47">
        <v>3.9</v>
      </c>
      <c r="I5207" s="51">
        <f t="shared" si="575"/>
        <v>0.124282982791587</v>
      </c>
      <c r="J5207" s="51">
        <f t="shared" ca="1" si="576"/>
        <v>3.75</v>
      </c>
      <c r="K5207" s="47">
        <f t="shared" si="577"/>
        <v>3.9</v>
      </c>
      <c r="L5207" s="47">
        <f t="shared" si="578"/>
        <v>3.9</v>
      </c>
      <c r="M5207" s="47">
        <f t="shared" si="579"/>
        <v>3.9</v>
      </c>
      <c r="N5207" s="47">
        <f t="shared" si="580"/>
        <v>3.9</v>
      </c>
      <c r="O5207" s="48">
        <f t="shared" ca="1" si="581"/>
        <v>54000</v>
      </c>
    </row>
    <row r="5208" spans="1:15" x14ac:dyDescent="0.25">
      <c r="A5208">
        <v>5193</v>
      </c>
      <c r="B5208" s="84">
        <v>34481</v>
      </c>
      <c r="C5208" s="47">
        <v>31.25</v>
      </c>
      <c r="D5208" s="47">
        <v>31.25</v>
      </c>
      <c r="E5208" s="47">
        <v>31.25</v>
      </c>
      <c r="F5208" s="47">
        <v>31.25</v>
      </c>
      <c r="G5208" s="48">
        <v>2400</v>
      </c>
      <c r="H5208" s="47">
        <v>3.88</v>
      </c>
      <c r="I5208" s="51">
        <f t="shared" si="575"/>
        <v>0.12415999999999999</v>
      </c>
      <c r="J5208" s="51">
        <f t="shared" ca="1" si="576"/>
        <v>3.75</v>
      </c>
      <c r="K5208" s="47">
        <f t="shared" si="577"/>
        <v>3.88</v>
      </c>
      <c r="L5208" s="47">
        <f t="shared" si="578"/>
        <v>3.88</v>
      </c>
      <c r="M5208" s="47">
        <f t="shared" si="579"/>
        <v>3.88</v>
      </c>
      <c r="N5208" s="47">
        <f t="shared" si="580"/>
        <v>3.88</v>
      </c>
      <c r="O5208" s="48">
        <f t="shared" ca="1" si="581"/>
        <v>9000</v>
      </c>
    </row>
    <row r="5209" spans="1:15" x14ac:dyDescent="0.25">
      <c r="A5209">
        <v>5194</v>
      </c>
      <c r="B5209" s="84">
        <v>34480</v>
      </c>
      <c r="C5209" s="47">
        <v>31.75</v>
      </c>
      <c r="D5209" s="47">
        <v>31.75</v>
      </c>
      <c r="E5209" s="47">
        <v>31.5</v>
      </c>
      <c r="F5209" s="47">
        <v>31.75</v>
      </c>
      <c r="G5209" s="48">
        <v>52800</v>
      </c>
      <c r="H5209" s="47">
        <v>3.94</v>
      </c>
      <c r="I5209" s="51">
        <f t="shared" si="575"/>
        <v>0.12409448818897638</v>
      </c>
      <c r="J5209" s="51">
        <f t="shared" ca="1" si="576"/>
        <v>3.75</v>
      </c>
      <c r="K5209" s="47">
        <f t="shared" si="577"/>
        <v>3.94</v>
      </c>
      <c r="L5209" s="47">
        <f t="shared" si="578"/>
        <v>3.94</v>
      </c>
      <c r="M5209" s="47">
        <f t="shared" si="579"/>
        <v>3.91</v>
      </c>
      <c r="N5209" s="47">
        <f t="shared" si="580"/>
        <v>3.94</v>
      </c>
      <c r="O5209" s="48">
        <f t="shared" ca="1" si="581"/>
        <v>198000</v>
      </c>
    </row>
    <row r="5210" spans="1:15" x14ac:dyDescent="0.25">
      <c r="A5210">
        <v>5195</v>
      </c>
      <c r="B5210" s="84">
        <v>34479</v>
      </c>
      <c r="C5210" s="47">
        <v>30.75</v>
      </c>
      <c r="D5210" s="47">
        <v>31.38</v>
      </c>
      <c r="E5210" s="47">
        <v>30.75</v>
      </c>
      <c r="F5210" s="47">
        <v>31.38</v>
      </c>
      <c r="G5210" s="48">
        <v>606900</v>
      </c>
      <c r="H5210" s="47">
        <v>3.9</v>
      </c>
      <c r="I5210" s="51">
        <f t="shared" si="575"/>
        <v>0.124282982791587</v>
      </c>
      <c r="J5210" s="51">
        <f t="shared" ca="1" si="576"/>
        <v>3.75</v>
      </c>
      <c r="K5210" s="47">
        <f t="shared" si="577"/>
        <v>3.82</v>
      </c>
      <c r="L5210" s="47">
        <f t="shared" si="578"/>
        <v>3.9</v>
      </c>
      <c r="M5210" s="47">
        <f t="shared" si="579"/>
        <v>3.82</v>
      </c>
      <c r="N5210" s="47">
        <f t="shared" si="580"/>
        <v>3.9</v>
      </c>
      <c r="O5210" s="48">
        <f t="shared" ca="1" si="581"/>
        <v>2275875</v>
      </c>
    </row>
    <row r="5211" spans="1:15" x14ac:dyDescent="0.25">
      <c r="A5211">
        <v>5196</v>
      </c>
      <c r="B5211" s="84">
        <v>34478</v>
      </c>
      <c r="C5211" s="47">
        <v>31</v>
      </c>
      <c r="D5211" s="47">
        <v>31</v>
      </c>
      <c r="E5211" s="47">
        <v>31</v>
      </c>
      <c r="F5211" s="47">
        <v>31</v>
      </c>
      <c r="G5211" s="48">
        <v>800</v>
      </c>
      <c r="H5211" s="47">
        <v>3.85</v>
      </c>
      <c r="I5211" s="51">
        <f t="shared" si="575"/>
        <v>0.12419354838709677</v>
      </c>
      <c r="J5211" s="51">
        <f t="shared" ca="1" si="576"/>
        <v>3.75</v>
      </c>
      <c r="K5211" s="47">
        <f t="shared" si="577"/>
        <v>3.85</v>
      </c>
      <c r="L5211" s="47">
        <f t="shared" si="578"/>
        <v>3.85</v>
      </c>
      <c r="M5211" s="47">
        <f t="shared" si="579"/>
        <v>3.85</v>
      </c>
      <c r="N5211" s="47">
        <f t="shared" si="580"/>
        <v>3.85</v>
      </c>
      <c r="O5211" s="48">
        <f t="shared" ca="1" si="581"/>
        <v>3000</v>
      </c>
    </row>
    <row r="5212" spans="1:15" x14ac:dyDescent="0.25">
      <c r="A5212">
        <v>5197</v>
      </c>
      <c r="B5212" s="84">
        <v>34477</v>
      </c>
      <c r="C5212" s="47">
        <v>31.25</v>
      </c>
      <c r="D5212" s="47">
        <v>31.5</v>
      </c>
      <c r="E5212" s="47">
        <v>31.25</v>
      </c>
      <c r="F5212" s="47">
        <v>31.5</v>
      </c>
      <c r="G5212" s="48">
        <v>58800</v>
      </c>
      <c r="H5212" s="47">
        <v>3.91</v>
      </c>
      <c r="I5212" s="51">
        <f t="shared" si="575"/>
        <v>0.12412698412698413</v>
      </c>
      <c r="J5212" s="51">
        <f t="shared" ca="1" si="576"/>
        <v>3.75</v>
      </c>
      <c r="K5212" s="47">
        <f t="shared" si="577"/>
        <v>3.88</v>
      </c>
      <c r="L5212" s="47">
        <f t="shared" si="578"/>
        <v>3.91</v>
      </c>
      <c r="M5212" s="47">
        <f t="shared" si="579"/>
        <v>3.88</v>
      </c>
      <c r="N5212" s="47">
        <f t="shared" si="580"/>
        <v>3.91</v>
      </c>
      <c r="O5212" s="48">
        <f t="shared" ca="1" si="581"/>
        <v>220500</v>
      </c>
    </row>
    <row r="5213" spans="1:15" x14ac:dyDescent="0.25">
      <c r="A5213">
        <v>5198</v>
      </c>
      <c r="B5213" s="84">
        <v>34474</v>
      </c>
      <c r="C5213" s="47">
        <v>31.25</v>
      </c>
      <c r="D5213" s="47">
        <v>31.75</v>
      </c>
      <c r="E5213" s="47">
        <v>31.25</v>
      </c>
      <c r="F5213" s="47">
        <v>31.75</v>
      </c>
      <c r="G5213" s="48">
        <v>14900</v>
      </c>
      <c r="H5213" s="47">
        <v>3.94</v>
      </c>
      <c r="I5213" s="51">
        <f t="shared" si="575"/>
        <v>0.12409448818897638</v>
      </c>
      <c r="J5213" s="51">
        <f t="shared" ca="1" si="576"/>
        <v>3.75</v>
      </c>
      <c r="K5213" s="47">
        <f t="shared" si="577"/>
        <v>3.88</v>
      </c>
      <c r="L5213" s="47">
        <f t="shared" si="578"/>
        <v>3.94</v>
      </c>
      <c r="M5213" s="47">
        <f t="shared" si="579"/>
        <v>3.88</v>
      </c>
      <c r="N5213" s="47">
        <f t="shared" si="580"/>
        <v>3.94</v>
      </c>
      <c r="O5213" s="48">
        <f t="shared" ca="1" si="581"/>
        <v>55875</v>
      </c>
    </row>
    <row r="5214" spans="1:15" x14ac:dyDescent="0.25">
      <c r="A5214">
        <v>5199</v>
      </c>
      <c r="B5214" s="84">
        <v>34473</v>
      </c>
      <c r="C5214" s="47">
        <v>31.25</v>
      </c>
      <c r="D5214" s="47">
        <v>31.75</v>
      </c>
      <c r="E5214" s="47">
        <v>31.25</v>
      </c>
      <c r="F5214" s="47">
        <v>31.75</v>
      </c>
      <c r="G5214" s="48">
        <v>2100</v>
      </c>
      <c r="H5214" s="47">
        <v>3.94</v>
      </c>
      <c r="I5214" s="51">
        <f t="shared" si="575"/>
        <v>0.12409448818897638</v>
      </c>
      <c r="J5214" s="51">
        <f t="shared" ca="1" si="576"/>
        <v>3.75</v>
      </c>
      <c r="K5214" s="47">
        <f t="shared" si="577"/>
        <v>3.88</v>
      </c>
      <c r="L5214" s="47">
        <f t="shared" si="578"/>
        <v>3.94</v>
      </c>
      <c r="M5214" s="47">
        <f t="shared" si="579"/>
        <v>3.88</v>
      </c>
      <c r="N5214" s="47">
        <f t="shared" si="580"/>
        <v>3.94</v>
      </c>
      <c r="O5214" s="48">
        <f t="shared" ca="1" si="581"/>
        <v>7875</v>
      </c>
    </row>
    <row r="5215" spans="1:15" x14ac:dyDescent="0.25">
      <c r="A5215">
        <v>5200</v>
      </c>
      <c r="B5215" s="84">
        <v>34472</v>
      </c>
      <c r="C5215" s="47">
        <v>32.5</v>
      </c>
      <c r="D5215" s="47">
        <v>32.5</v>
      </c>
      <c r="E5215" s="47">
        <v>31</v>
      </c>
      <c r="F5215" s="47">
        <v>31</v>
      </c>
      <c r="G5215" s="48">
        <v>95300</v>
      </c>
      <c r="H5215" s="47">
        <v>3.85</v>
      </c>
      <c r="I5215" s="51">
        <f t="shared" si="575"/>
        <v>0.12419354838709677</v>
      </c>
      <c r="J5215" s="51">
        <f t="shared" ca="1" si="576"/>
        <v>3.75</v>
      </c>
      <c r="K5215" s="47">
        <f t="shared" si="577"/>
        <v>4.04</v>
      </c>
      <c r="L5215" s="47">
        <f t="shared" si="578"/>
        <v>4.04</v>
      </c>
      <c r="M5215" s="47">
        <f t="shared" si="579"/>
        <v>3.85</v>
      </c>
      <c r="N5215" s="47">
        <f t="shared" si="580"/>
        <v>3.85</v>
      </c>
      <c r="O5215" s="48">
        <f t="shared" ca="1" si="581"/>
        <v>357375</v>
      </c>
    </row>
    <row r="5216" spans="1:15" x14ac:dyDescent="0.25">
      <c r="A5216">
        <v>5201</v>
      </c>
      <c r="B5216" s="84">
        <v>34471</v>
      </c>
      <c r="C5216" s="47">
        <v>31.5</v>
      </c>
      <c r="D5216" s="47">
        <v>31.5</v>
      </c>
      <c r="E5216" s="47">
        <v>31.5</v>
      </c>
      <c r="F5216" s="47">
        <v>31.5</v>
      </c>
      <c r="G5216" s="48">
        <v>0</v>
      </c>
      <c r="H5216" s="47">
        <v>3.91</v>
      </c>
      <c r="I5216" s="51">
        <f t="shared" si="575"/>
        <v>0.12412698412698413</v>
      </c>
      <c r="J5216" s="51">
        <f t="shared" ca="1" si="576"/>
        <v>3.75</v>
      </c>
      <c r="K5216" s="47">
        <f t="shared" si="577"/>
        <v>3.91</v>
      </c>
      <c r="L5216" s="47">
        <f t="shared" si="578"/>
        <v>3.91</v>
      </c>
      <c r="M5216" s="47">
        <f t="shared" si="579"/>
        <v>3.91</v>
      </c>
      <c r="N5216" s="47">
        <f t="shared" si="580"/>
        <v>3.91</v>
      </c>
      <c r="O5216" s="48">
        <f t="shared" ca="1" si="581"/>
        <v>0</v>
      </c>
    </row>
    <row r="5217" spans="1:15" x14ac:dyDescent="0.25">
      <c r="A5217">
        <v>5202</v>
      </c>
      <c r="B5217" s="84">
        <v>34470</v>
      </c>
      <c r="C5217" s="47">
        <v>32.5</v>
      </c>
      <c r="D5217" s="47">
        <v>32.5</v>
      </c>
      <c r="E5217" s="47">
        <v>31.5</v>
      </c>
      <c r="F5217" s="47">
        <v>31.5</v>
      </c>
      <c r="G5217" s="48">
        <v>15600</v>
      </c>
      <c r="H5217" s="47">
        <v>3.91</v>
      </c>
      <c r="I5217" s="51">
        <f t="shared" si="575"/>
        <v>0.12412698412698413</v>
      </c>
      <c r="J5217" s="51">
        <f t="shared" ca="1" si="576"/>
        <v>3.75</v>
      </c>
      <c r="K5217" s="47">
        <f t="shared" si="577"/>
        <v>4.03</v>
      </c>
      <c r="L5217" s="47">
        <f t="shared" si="578"/>
        <v>4.03</v>
      </c>
      <c r="M5217" s="47">
        <f t="shared" si="579"/>
        <v>3.91</v>
      </c>
      <c r="N5217" s="47">
        <f t="shared" si="580"/>
        <v>3.91</v>
      </c>
      <c r="O5217" s="48">
        <f t="shared" ca="1" si="581"/>
        <v>58500</v>
      </c>
    </row>
    <row r="5218" spans="1:15" x14ac:dyDescent="0.25">
      <c r="A5218">
        <v>5203</v>
      </c>
      <c r="B5218" s="84">
        <v>34467</v>
      </c>
      <c r="C5218" s="47">
        <v>31.5</v>
      </c>
      <c r="D5218" s="47">
        <v>31.5</v>
      </c>
      <c r="E5218" s="47">
        <v>31.5</v>
      </c>
      <c r="F5218" s="47">
        <v>31.5</v>
      </c>
      <c r="G5218" s="48">
        <v>17600</v>
      </c>
      <c r="H5218" s="47">
        <v>3.91</v>
      </c>
      <c r="I5218" s="51">
        <f t="shared" si="575"/>
        <v>0.12412698412698413</v>
      </c>
      <c r="J5218" s="51">
        <f t="shared" ca="1" si="576"/>
        <v>3.75</v>
      </c>
      <c r="K5218" s="47">
        <f t="shared" si="577"/>
        <v>3.91</v>
      </c>
      <c r="L5218" s="47">
        <f t="shared" si="578"/>
        <v>3.91</v>
      </c>
      <c r="M5218" s="47">
        <f t="shared" si="579"/>
        <v>3.91</v>
      </c>
      <c r="N5218" s="47">
        <f t="shared" si="580"/>
        <v>3.91</v>
      </c>
      <c r="O5218" s="48">
        <f t="shared" ca="1" si="581"/>
        <v>66000</v>
      </c>
    </row>
    <row r="5219" spans="1:15" x14ac:dyDescent="0.25">
      <c r="A5219">
        <v>5204</v>
      </c>
      <c r="B5219" s="84">
        <v>34466</v>
      </c>
      <c r="C5219" s="47">
        <v>32.130000000000003</v>
      </c>
      <c r="D5219" s="47">
        <v>32.380000000000003</v>
      </c>
      <c r="E5219" s="47">
        <v>32.130000000000003</v>
      </c>
      <c r="F5219" s="47">
        <v>32.380000000000003</v>
      </c>
      <c r="G5219" s="48">
        <v>52800</v>
      </c>
      <c r="H5219" s="47">
        <v>4.0199999999999996</v>
      </c>
      <c r="I5219" s="51">
        <f t="shared" si="575"/>
        <v>0.12415071031500924</v>
      </c>
      <c r="J5219" s="51">
        <f t="shared" ca="1" si="576"/>
        <v>3.75</v>
      </c>
      <c r="K5219" s="47">
        <f t="shared" si="577"/>
        <v>3.99</v>
      </c>
      <c r="L5219" s="47">
        <f t="shared" si="578"/>
        <v>4.0199999999999996</v>
      </c>
      <c r="M5219" s="47">
        <f t="shared" si="579"/>
        <v>3.99</v>
      </c>
      <c r="N5219" s="47">
        <f t="shared" si="580"/>
        <v>4.0199999999999996</v>
      </c>
      <c r="O5219" s="48">
        <f t="shared" ca="1" si="581"/>
        <v>198000</v>
      </c>
    </row>
    <row r="5220" spans="1:15" x14ac:dyDescent="0.25">
      <c r="A5220">
        <v>5205</v>
      </c>
      <c r="B5220" s="84">
        <v>34465</v>
      </c>
      <c r="C5220" s="47">
        <v>32.25</v>
      </c>
      <c r="D5220" s="47">
        <v>32.25</v>
      </c>
      <c r="E5220" s="47">
        <v>32</v>
      </c>
      <c r="F5220" s="47">
        <v>32</v>
      </c>
      <c r="G5220" s="48">
        <v>43300</v>
      </c>
      <c r="H5220" s="47">
        <v>3.98</v>
      </c>
      <c r="I5220" s="51">
        <f t="shared" si="575"/>
        <v>0.124375</v>
      </c>
      <c r="J5220" s="51">
        <f t="shared" ca="1" si="576"/>
        <v>3.75</v>
      </c>
      <c r="K5220" s="47">
        <f t="shared" si="577"/>
        <v>4.01</v>
      </c>
      <c r="L5220" s="47">
        <f t="shared" si="578"/>
        <v>4.01</v>
      </c>
      <c r="M5220" s="47">
        <f t="shared" si="579"/>
        <v>3.98</v>
      </c>
      <c r="N5220" s="47">
        <f t="shared" si="580"/>
        <v>3.98</v>
      </c>
      <c r="O5220" s="48">
        <f t="shared" ca="1" si="581"/>
        <v>162375</v>
      </c>
    </row>
    <row r="5221" spans="1:15" x14ac:dyDescent="0.25">
      <c r="A5221">
        <v>5206</v>
      </c>
      <c r="B5221" s="84">
        <v>34464</v>
      </c>
      <c r="C5221" s="47">
        <v>32.5</v>
      </c>
      <c r="D5221" s="47">
        <v>32.5</v>
      </c>
      <c r="E5221" s="47">
        <v>32.25</v>
      </c>
      <c r="F5221" s="47">
        <v>32.25</v>
      </c>
      <c r="G5221" s="48">
        <v>178800</v>
      </c>
      <c r="H5221" s="47">
        <v>4.01</v>
      </c>
      <c r="I5221" s="51">
        <f t="shared" si="575"/>
        <v>0.12434108527131782</v>
      </c>
      <c r="J5221" s="51">
        <f t="shared" ca="1" si="576"/>
        <v>3.75</v>
      </c>
      <c r="K5221" s="47">
        <f t="shared" si="577"/>
        <v>4.04</v>
      </c>
      <c r="L5221" s="47">
        <f t="shared" si="578"/>
        <v>4.04</v>
      </c>
      <c r="M5221" s="47">
        <f t="shared" si="579"/>
        <v>4.01</v>
      </c>
      <c r="N5221" s="47">
        <f t="shared" si="580"/>
        <v>4.01</v>
      </c>
      <c r="O5221" s="48">
        <f t="shared" ca="1" si="581"/>
        <v>670500</v>
      </c>
    </row>
    <row r="5222" spans="1:15" x14ac:dyDescent="0.25">
      <c r="A5222">
        <v>5207</v>
      </c>
      <c r="B5222" s="84">
        <v>34463</v>
      </c>
      <c r="C5222" s="47">
        <v>32.5</v>
      </c>
      <c r="D5222" s="47">
        <v>33</v>
      </c>
      <c r="E5222" s="47">
        <v>32.5</v>
      </c>
      <c r="F5222" s="47">
        <v>32.5</v>
      </c>
      <c r="G5222" s="48">
        <v>178400</v>
      </c>
      <c r="H5222" s="47">
        <v>4.04</v>
      </c>
      <c r="I5222" s="51">
        <f t="shared" si="575"/>
        <v>0.12430769230769231</v>
      </c>
      <c r="J5222" s="51">
        <f t="shared" ca="1" si="576"/>
        <v>3.75</v>
      </c>
      <c r="K5222" s="47">
        <f t="shared" si="577"/>
        <v>4.04</v>
      </c>
      <c r="L5222" s="47">
        <f t="shared" si="578"/>
        <v>4.0999999999999996</v>
      </c>
      <c r="M5222" s="47">
        <f t="shared" si="579"/>
        <v>4.04</v>
      </c>
      <c r="N5222" s="47">
        <f t="shared" si="580"/>
        <v>4.04</v>
      </c>
      <c r="O5222" s="48">
        <f t="shared" ca="1" si="581"/>
        <v>669000</v>
      </c>
    </row>
    <row r="5223" spans="1:15" x14ac:dyDescent="0.25">
      <c r="A5223">
        <v>5208</v>
      </c>
      <c r="B5223" s="84">
        <v>34460</v>
      </c>
      <c r="C5223" s="47">
        <v>32.5</v>
      </c>
      <c r="D5223" s="47">
        <v>32.630000000000003</v>
      </c>
      <c r="E5223" s="47">
        <v>32.5</v>
      </c>
      <c r="F5223" s="47">
        <v>32.5</v>
      </c>
      <c r="G5223" s="48">
        <v>85300</v>
      </c>
      <c r="H5223" s="47">
        <v>4.04</v>
      </c>
      <c r="I5223" s="51">
        <f t="shared" si="575"/>
        <v>0.12430769230769231</v>
      </c>
      <c r="J5223" s="51">
        <f t="shared" ca="1" si="576"/>
        <v>3.75</v>
      </c>
      <c r="K5223" s="47">
        <f t="shared" si="577"/>
        <v>4.04</v>
      </c>
      <c r="L5223" s="47">
        <f t="shared" si="578"/>
        <v>4.0599999999999996</v>
      </c>
      <c r="M5223" s="47">
        <f t="shared" si="579"/>
        <v>4.04</v>
      </c>
      <c r="N5223" s="47">
        <f t="shared" si="580"/>
        <v>4.04</v>
      </c>
      <c r="O5223" s="48">
        <f t="shared" ca="1" si="581"/>
        <v>319875</v>
      </c>
    </row>
    <row r="5224" spans="1:15" x14ac:dyDescent="0.25">
      <c r="A5224">
        <v>5209</v>
      </c>
      <c r="B5224" s="84">
        <v>34459</v>
      </c>
      <c r="C5224" s="47">
        <v>33.5</v>
      </c>
      <c r="D5224" s="47">
        <v>33.5</v>
      </c>
      <c r="E5224" s="47">
        <v>32.5</v>
      </c>
      <c r="F5224" s="47">
        <v>32.75</v>
      </c>
      <c r="G5224" s="48">
        <v>80500</v>
      </c>
      <c r="H5224" s="47">
        <v>4.07</v>
      </c>
      <c r="I5224" s="51">
        <f t="shared" si="575"/>
        <v>0.12427480916030535</v>
      </c>
      <c r="J5224" s="51">
        <f t="shared" ca="1" si="576"/>
        <v>3.75</v>
      </c>
      <c r="K5224" s="47">
        <f t="shared" si="577"/>
        <v>4.16</v>
      </c>
      <c r="L5224" s="47">
        <f t="shared" si="578"/>
        <v>4.16</v>
      </c>
      <c r="M5224" s="47">
        <f t="shared" si="579"/>
        <v>4.04</v>
      </c>
      <c r="N5224" s="47">
        <f t="shared" si="580"/>
        <v>4.07</v>
      </c>
      <c r="O5224" s="48">
        <f t="shared" ca="1" si="581"/>
        <v>301875</v>
      </c>
    </row>
    <row r="5225" spans="1:15" x14ac:dyDescent="0.25">
      <c r="A5225">
        <v>5210</v>
      </c>
      <c r="B5225" s="84">
        <v>34458</v>
      </c>
      <c r="C5225" s="47">
        <v>32.5</v>
      </c>
      <c r="D5225" s="47">
        <v>33.5</v>
      </c>
      <c r="E5225" s="47">
        <v>32.5</v>
      </c>
      <c r="F5225" s="47">
        <v>33.5</v>
      </c>
      <c r="G5225" s="48">
        <v>25700</v>
      </c>
      <c r="H5225" s="47">
        <v>4.16</v>
      </c>
      <c r="I5225" s="51">
        <f t="shared" si="575"/>
        <v>0.12417910447761195</v>
      </c>
      <c r="J5225" s="51">
        <f t="shared" ca="1" si="576"/>
        <v>3.75</v>
      </c>
      <c r="K5225" s="47">
        <f t="shared" si="577"/>
        <v>4.04</v>
      </c>
      <c r="L5225" s="47">
        <f t="shared" si="578"/>
        <v>4.16</v>
      </c>
      <c r="M5225" s="47">
        <f t="shared" si="579"/>
        <v>4.04</v>
      </c>
      <c r="N5225" s="47">
        <f t="shared" si="580"/>
        <v>4.16</v>
      </c>
      <c r="O5225" s="48">
        <f t="shared" ca="1" si="581"/>
        <v>96375</v>
      </c>
    </row>
    <row r="5226" spans="1:15" x14ac:dyDescent="0.25">
      <c r="A5226">
        <v>5211</v>
      </c>
      <c r="B5226" s="84">
        <v>34457</v>
      </c>
      <c r="C5226" s="47">
        <v>32.75</v>
      </c>
      <c r="D5226" s="47">
        <v>33</v>
      </c>
      <c r="E5226" s="47">
        <v>32.5</v>
      </c>
      <c r="F5226" s="47">
        <v>32.75</v>
      </c>
      <c r="G5226" s="48">
        <v>253200</v>
      </c>
      <c r="H5226" s="47">
        <v>4.07</v>
      </c>
      <c r="I5226" s="51">
        <f t="shared" si="575"/>
        <v>0.12427480916030535</v>
      </c>
      <c r="J5226" s="51">
        <f t="shared" ca="1" si="576"/>
        <v>3.75</v>
      </c>
      <c r="K5226" s="47">
        <f t="shared" si="577"/>
        <v>4.07</v>
      </c>
      <c r="L5226" s="47">
        <f t="shared" si="578"/>
        <v>4.0999999999999996</v>
      </c>
      <c r="M5226" s="47">
        <f t="shared" si="579"/>
        <v>4.04</v>
      </c>
      <c r="N5226" s="47">
        <f t="shared" si="580"/>
        <v>4.07</v>
      </c>
      <c r="O5226" s="48">
        <f t="shared" ca="1" si="581"/>
        <v>949500</v>
      </c>
    </row>
    <row r="5227" spans="1:15" x14ac:dyDescent="0.25">
      <c r="A5227">
        <v>5212</v>
      </c>
      <c r="B5227" s="84">
        <v>34456</v>
      </c>
      <c r="C5227" s="47">
        <v>32.880000000000003</v>
      </c>
      <c r="D5227" s="47">
        <v>33</v>
      </c>
      <c r="E5227" s="47">
        <v>32.880000000000003</v>
      </c>
      <c r="F5227" s="47">
        <v>33</v>
      </c>
      <c r="G5227" s="48">
        <v>118100</v>
      </c>
      <c r="H5227" s="47">
        <v>4.0999999999999996</v>
      </c>
      <c r="I5227" s="51">
        <f t="shared" si="575"/>
        <v>0.12424242424242424</v>
      </c>
      <c r="J5227" s="51">
        <f t="shared" ca="1" si="576"/>
        <v>3.75</v>
      </c>
      <c r="K5227" s="47">
        <f t="shared" si="577"/>
        <v>4.09</v>
      </c>
      <c r="L5227" s="47">
        <f t="shared" si="578"/>
        <v>4.0999999999999996</v>
      </c>
      <c r="M5227" s="47">
        <f t="shared" si="579"/>
        <v>4.09</v>
      </c>
      <c r="N5227" s="47">
        <f t="shared" si="580"/>
        <v>4.0999999999999996</v>
      </c>
      <c r="O5227" s="48">
        <f t="shared" ca="1" si="581"/>
        <v>442875</v>
      </c>
    </row>
    <row r="5228" spans="1:15" x14ac:dyDescent="0.25">
      <c r="A5228">
        <v>5213</v>
      </c>
      <c r="B5228" s="84">
        <v>34453</v>
      </c>
      <c r="C5228" s="47">
        <v>33.75</v>
      </c>
      <c r="D5228" s="47">
        <v>33.75</v>
      </c>
      <c r="E5228" s="47">
        <v>33.75</v>
      </c>
      <c r="F5228" s="47">
        <v>33.75</v>
      </c>
      <c r="G5228" s="48">
        <v>4500</v>
      </c>
      <c r="H5228" s="47">
        <v>4.1900000000000004</v>
      </c>
      <c r="I5228" s="51">
        <f t="shared" si="575"/>
        <v>0.12414814814814816</v>
      </c>
      <c r="J5228" s="51">
        <f t="shared" ca="1" si="576"/>
        <v>3.75</v>
      </c>
      <c r="K5228" s="47">
        <f t="shared" si="577"/>
        <v>4.1900000000000004</v>
      </c>
      <c r="L5228" s="47">
        <f t="shared" si="578"/>
        <v>4.1900000000000004</v>
      </c>
      <c r="M5228" s="47">
        <f t="shared" si="579"/>
        <v>4.1900000000000004</v>
      </c>
      <c r="N5228" s="47">
        <f t="shared" si="580"/>
        <v>4.1900000000000004</v>
      </c>
      <c r="O5228" s="48">
        <f t="shared" ca="1" si="581"/>
        <v>16875</v>
      </c>
    </row>
    <row r="5229" spans="1:15" x14ac:dyDescent="0.25">
      <c r="A5229">
        <v>5214</v>
      </c>
      <c r="B5229" s="84">
        <v>34452</v>
      </c>
      <c r="C5229" s="47">
        <v>34</v>
      </c>
      <c r="D5229" s="47">
        <v>34</v>
      </c>
      <c r="E5229" s="47">
        <v>33</v>
      </c>
      <c r="F5229" s="47">
        <v>33</v>
      </c>
      <c r="G5229" s="48">
        <v>78900</v>
      </c>
      <c r="H5229" s="47">
        <v>4.0999999999999996</v>
      </c>
      <c r="I5229" s="51">
        <f t="shared" si="575"/>
        <v>0.12424242424242424</v>
      </c>
      <c r="J5229" s="51">
        <f t="shared" ca="1" si="576"/>
        <v>3.75</v>
      </c>
      <c r="K5229" s="47">
        <f t="shared" si="577"/>
        <v>4.22</v>
      </c>
      <c r="L5229" s="47">
        <f t="shared" si="578"/>
        <v>4.22</v>
      </c>
      <c r="M5229" s="47">
        <f t="shared" si="579"/>
        <v>4.0999999999999996</v>
      </c>
      <c r="N5229" s="47">
        <f t="shared" si="580"/>
        <v>4.0999999999999996</v>
      </c>
      <c r="O5229" s="48">
        <f t="shared" ca="1" si="581"/>
        <v>295875</v>
      </c>
    </row>
    <row r="5230" spans="1:15" x14ac:dyDescent="0.25">
      <c r="A5230">
        <v>5215</v>
      </c>
      <c r="B5230" s="84">
        <v>34450</v>
      </c>
      <c r="C5230" s="47">
        <v>34</v>
      </c>
      <c r="D5230" s="47">
        <v>34</v>
      </c>
      <c r="E5230" s="47">
        <v>33.25</v>
      </c>
      <c r="F5230" s="47">
        <v>34</v>
      </c>
      <c r="G5230" s="48">
        <v>6800</v>
      </c>
      <c r="H5230" s="47">
        <v>4.22</v>
      </c>
      <c r="I5230" s="51">
        <f t="shared" si="575"/>
        <v>0.12411764705882353</v>
      </c>
      <c r="J5230" s="51">
        <f t="shared" ca="1" si="576"/>
        <v>3.75</v>
      </c>
      <c r="K5230" s="47">
        <f t="shared" si="577"/>
        <v>4.22</v>
      </c>
      <c r="L5230" s="47">
        <f t="shared" si="578"/>
        <v>4.22</v>
      </c>
      <c r="M5230" s="47">
        <f t="shared" si="579"/>
        <v>4.13</v>
      </c>
      <c r="N5230" s="47">
        <f t="shared" si="580"/>
        <v>4.22</v>
      </c>
      <c r="O5230" s="48">
        <f t="shared" ca="1" si="581"/>
        <v>25500</v>
      </c>
    </row>
    <row r="5231" spans="1:15" x14ac:dyDescent="0.25">
      <c r="A5231">
        <v>5216</v>
      </c>
      <c r="B5231" s="84">
        <v>34449</v>
      </c>
      <c r="C5231" s="47">
        <v>33.5</v>
      </c>
      <c r="D5231" s="47">
        <v>33.75</v>
      </c>
      <c r="E5231" s="47">
        <v>33.5</v>
      </c>
      <c r="F5231" s="47">
        <v>33.75</v>
      </c>
      <c r="G5231" s="48">
        <v>13200</v>
      </c>
      <c r="H5231" s="47">
        <v>4.1900000000000004</v>
      </c>
      <c r="I5231" s="51">
        <f t="shared" si="575"/>
        <v>0.12414814814814816</v>
      </c>
      <c r="J5231" s="51">
        <f t="shared" ca="1" si="576"/>
        <v>3.75</v>
      </c>
      <c r="K5231" s="47">
        <f t="shared" si="577"/>
        <v>4.16</v>
      </c>
      <c r="L5231" s="47">
        <f t="shared" si="578"/>
        <v>4.1900000000000004</v>
      </c>
      <c r="M5231" s="47">
        <f t="shared" si="579"/>
        <v>4.16</v>
      </c>
      <c r="N5231" s="47">
        <f t="shared" si="580"/>
        <v>4.1900000000000004</v>
      </c>
      <c r="O5231" s="48">
        <f t="shared" ca="1" si="581"/>
        <v>49500</v>
      </c>
    </row>
    <row r="5232" spans="1:15" x14ac:dyDescent="0.25">
      <c r="A5232">
        <v>5217</v>
      </c>
      <c r="B5232" s="84">
        <v>34446</v>
      </c>
      <c r="C5232" s="47">
        <v>33.5</v>
      </c>
      <c r="D5232" s="47">
        <v>33.5</v>
      </c>
      <c r="E5232" s="47">
        <v>33.5</v>
      </c>
      <c r="F5232" s="47">
        <v>33.5</v>
      </c>
      <c r="G5232" s="48">
        <v>800</v>
      </c>
      <c r="H5232" s="47">
        <v>4.16</v>
      </c>
      <c r="I5232" s="51">
        <f t="shared" si="575"/>
        <v>0.12417910447761195</v>
      </c>
      <c r="J5232" s="51">
        <f t="shared" ca="1" si="576"/>
        <v>3.75</v>
      </c>
      <c r="K5232" s="47">
        <f t="shared" si="577"/>
        <v>4.16</v>
      </c>
      <c r="L5232" s="47">
        <f t="shared" si="578"/>
        <v>4.16</v>
      </c>
      <c r="M5232" s="47">
        <f t="shared" si="579"/>
        <v>4.16</v>
      </c>
      <c r="N5232" s="47">
        <f t="shared" si="580"/>
        <v>4.16</v>
      </c>
      <c r="O5232" s="48">
        <f t="shared" ca="1" si="581"/>
        <v>3000</v>
      </c>
    </row>
    <row r="5233" spans="1:15" x14ac:dyDescent="0.25">
      <c r="A5233">
        <v>5218</v>
      </c>
      <c r="B5233" s="84">
        <v>34445</v>
      </c>
      <c r="C5233" s="47">
        <v>33.5</v>
      </c>
      <c r="D5233" s="47">
        <v>33.5</v>
      </c>
      <c r="E5233" s="47">
        <v>32.75</v>
      </c>
      <c r="F5233" s="47">
        <v>32.75</v>
      </c>
      <c r="G5233" s="48">
        <v>15600</v>
      </c>
      <c r="H5233" s="47">
        <v>4.07</v>
      </c>
      <c r="I5233" s="51">
        <f t="shared" si="575"/>
        <v>0.12427480916030535</v>
      </c>
      <c r="J5233" s="51">
        <f t="shared" ca="1" si="576"/>
        <v>3.75</v>
      </c>
      <c r="K5233" s="47">
        <f t="shared" si="577"/>
        <v>4.16</v>
      </c>
      <c r="L5233" s="47">
        <f t="shared" si="578"/>
        <v>4.16</v>
      </c>
      <c r="M5233" s="47">
        <f t="shared" si="579"/>
        <v>4.07</v>
      </c>
      <c r="N5233" s="47">
        <f t="shared" si="580"/>
        <v>4.07</v>
      </c>
      <c r="O5233" s="48">
        <f t="shared" ca="1" si="581"/>
        <v>58500</v>
      </c>
    </row>
    <row r="5234" spans="1:15" x14ac:dyDescent="0.25">
      <c r="A5234">
        <v>5219</v>
      </c>
      <c r="B5234" s="84">
        <v>34444</v>
      </c>
      <c r="C5234" s="47">
        <v>33</v>
      </c>
      <c r="D5234" s="47">
        <v>33</v>
      </c>
      <c r="E5234" s="47">
        <v>32.75</v>
      </c>
      <c r="F5234" s="47">
        <v>32.75</v>
      </c>
      <c r="G5234" s="48">
        <v>82500</v>
      </c>
      <c r="H5234" s="47">
        <v>4.07</v>
      </c>
      <c r="I5234" s="51">
        <f t="shared" si="575"/>
        <v>0.12427480916030535</v>
      </c>
      <c r="J5234" s="51">
        <f t="shared" ca="1" si="576"/>
        <v>3.75</v>
      </c>
      <c r="K5234" s="47">
        <f t="shared" si="577"/>
        <v>4.0999999999999996</v>
      </c>
      <c r="L5234" s="47">
        <f t="shared" si="578"/>
        <v>4.0999999999999996</v>
      </c>
      <c r="M5234" s="47">
        <f t="shared" si="579"/>
        <v>4.07</v>
      </c>
      <c r="N5234" s="47">
        <f t="shared" si="580"/>
        <v>4.07</v>
      </c>
      <c r="O5234" s="48">
        <f t="shared" ca="1" si="581"/>
        <v>309375</v>
      </c>
    </row>
    <row r="5235" spans="1:15" x14ac:dyDescent="0.25">
      <c r="A5235">
        <v>5220</v>
      </c>
      <c r="B5235" s="84">
        <v>34443</v>
      </c>
      <c r="C5235" s="47">
        <v>33.25</v>
      </c>
      <c r="D5235" s="47">
        <v>33.5</v>
      </c>
      <c r="E5235" s="47">
        <v>33.25</v>
      </c>
      <c r="F5235" s="47">
        <v>33.5</v>
      </c>
      <c r="G5235" s="48">
        <v>217600</v>
      </c>
      <c r="H5235" s="47">
        <v>4.16</v>
      </c>
      <c r="I5235" s="51">
        <f t="shared" si="575"/>
        <v>0.12417910447761195</v>
      </c>
      <c r="J5235" s="51">
        <f t="shared" ca="1" si="576"/>
        <v>3.75</v>
      </c>
      <c r="K5235" s="47">
        <f t="shared" si="577"/>
        <v>4.13</v>
      </c>
      <c r="L5235" s="47">
        <f t="shared" si="578"/>
        <v>4.16</v>
      </c>
      <c r="M5235" s="47">
        <f t="shared" si="579"/>
        <v>4.13</v>
      </c>
      <c r="N5235" s="47">
        <f t="shared" si="580"/>
        <v>4.16</v>
      </c>
      <c r="O5235" s="48">
        <f t="shared" ca="1" si="581"/>
        <v>816000</v>
      </c>
    </row>
    <row r="5236" spans="1:15" x14ac:dyDescent="0.25">
      <c r="A5236">
        <v>5221</v>
      </c>
      <c r="B5236" s="84">
        <v>34442</v>
      </c>
      <c r="C5236" s="47">
        <v>33.25</v>
      </c>
      <c r="D5236" s="47">
        <v>34.25</v>
      </c>
      <c r="E5236" s="47">
        <v>33.25</v>
      </c>
      <c r="F5236" s="47">
        <v>33.5</v>
      </c>
      <c r="G5236" s="48">
        <v>35200</v>
      </c>
      <c r="H5236" s="47">
        <v>4.16</v>
      </c>
      <c r="I5236" s="51">
        <f t="shared" si="575"/>
        <v>0.12417910447761195</v>
      </c>
      <c r="J5236" s="51">
        <f t="shared" ca="1" si="576"/>
        <v>3.75</v>
      </c>
      <c r="K5236" s="47">
        <f t="shared" si="577"/>
        <v>4.13</v>
      </c>
      <c r="L5236" s="47">
        <f t="shared" si="578"/>
        <v>4.25</v>
      </c>
      <c r="M5236" s="47">
        <f t="shared" si="579"/>
        <v>4.13</v>
      </c>
      <c r="N5236" s="47">
        <f t="shared" si="580"/>
        <v>4.16</v>
      </c>
      <c r="O5236" s="48">
        <f t="shared" ca="1" si="581"/>
        <v>132000</v>
      </c>
    </row>
    <row r="5237" spans="1:15" x14ac:dyDescent="0.25">
      <c r="A5237">
        <v>5222</v>
      </c>
      <c r="B5237" s="84">
        <v>34439</v>
      </c>
      <c r="C5237" s="47">
        <v>33</v>
      </c>
      <c r="D5237" s="47">
        <v>34</v>
      </c>
      <c r="E5237" s="47">
        <v>33</v>
      </c>
      <c r="F5237" s="47">
        <v>33.25</v>
      </c>
      <c r="G5237" s="48">
        <v>135700</v>
      </c>
      <c r="H5237" s="47">
        <v>4.13</v>
      </c>
      <c r="I5237" s="51">
        <f t="shared" si="575"/>
        <v>0.12421052631578947</v>
      </c>
      <c r="J5237" s="51">
        <f t="shared" ca="1" si="576"/>
        <v>3.75</v>
      </c>
      <c r="K5237" s="47">
        <f t="shared" si="577"/>
        <v>4.0999999999999996</v>
      </c>
      <c r="L5237" s="47">
        <f t="shared" si="578"/>
        <v>4.22</v>
      </c>
      <c r="M5237" s="47">
        <f t="shared" si="579"/>
        <v>4.0999999999999996</v>
      </c>
      <c r="N5237" s="47">
        <f t="shared" si="580"/>
        <v>4.13</v>
      </c>
      <c r="O5237" s="48">
        <f t="shared" ca="1" si="581"/>
        <v>508875</v>
      </c>
    </row>
    <row r="5238" spans="1:15" x14ac:dyDescent="0.25">
      <c r="A5238">
        <v>5223</v>
      </c>
      <c r="B5238" s="84">
        <v>34438</v>
      </c>
      <c r="C5238" s="47">
        <v>34.25</v>
      </c>
      <c r="D5238" s="47">
        <v>34.75</v>
      </c>
      <c r="E5238" s="47">
        <v>32.5</v>
      </c>
      <c r="F5238" s="47">
        <v>32.75</v>
      </c>
      <c r="G5238" s="48">
        <v>113700</v>
      </c>
      <c r="H5238" s="47">
        <v>4.07</v>
      </c>
      <c r="I5238" s="51">
        <f t="shared" si="575"/>
        <v>0.12427480916030535</v>
      </c>
      <c r="J5238" s="51">
        <f t="shared" ca="1" si="576"/>
        <v>3.75</v>
      </c>
      <c r="K5238" s="47">
        <f t="shared" si="577"/>
        <v>4.26</v>
      </c>
      <c r="L5238" s="47">
        <f t="shared" si="578"/>
        <v>4.32</v>
      </c>
      <c r="M5238" s="47">
        <f t="shared" si="579"/>
        <v>4.04</v>
      </c>
      <c r="N5238" s="47">
        <f t="shared" si="580"/>
        <v>4.07</v>
      </c>
      <c r="O5238" s="48">
        <f t="shared" ca="1" si="581"/>
        <v>426375</v>
      </c>
    </row>
    <row r="5239" spans="1:15" x14ac:dyDescent="0.25">
      <c r="A5239">
        <v>5224</v>
      </c>
      <c r="B5239" s="84">
        <v>34437</v>
      </c>
      <c r="C5239" s="47">
        <v>34.25</v>
      </c>
      <c r="D5239" s="47">
        <v>34.75</v>
      </c>
      <c r="E5239" s="47">
        <v>34.25</v>
      </c>
      <c r="F5239" s="47">
        <v>34.75</v>
      </c>
      <c r="G5239" s="48">
        <v>22100</v>
      </c>
      <c r="H5239" s="47">
        <v>4.32</v>
      </c>
      <c r="I5239" s="51">
        <f t="shared" si="575"/>
        <v>0.12431654676258994</v>
      </c>
      <c r="J5239" s="51">
        <f t="shared" ca="1" si="576"/>
        <v>3.75</v>
      </c>
      <c r="K5239" s="47">
        <f t="shared" si="577"/>
        <v>4.26</v>
      </c>
      <c r="L5239" s="47">
        <f t="shared" si="578"/>
        <v>4.32</v>
      </c>
      <c r="M5239" s="47">
        <f t="shared" si="579"/>
        <v>4.26</v>
      </c>
      <c r="N5239" s="47">
        <f t="shared" si="580"/>
        <v>4.32</v>
      </c>
      <c r="O5239" s="48">
        <f t="shared" ca="1" si="581"/>
        <v>82875</v>
      </c>
    </row>
    <row r="5240" spans="1:15" x14ac:dyDescent="0.25">
      <c r="A5240">
        <v>5225</v>
      </c>
      <c r="B5240" s="84">
        <v>34436</v>
      </c>
      <c r="C5240" s="47">
        <v>34.25</v>
      </c>
      <c r="D5240" s="47">
        <v>34.5</v>
      </c>
      <c r="E5240" s="47">
        <v>34.25</v>
      </c>
      <c r="F5240" s="47">
        <v>34.5</v>
      </c>
      <c r="G5240" s="48">
        <v>7200</v>
      </c>
      <c r="H5240" s="47">
        <v>4.29</v>
      </c>
      <c r="I5240" s="51">
        <f t="shared" si="575"/>
        <v>0.12434782608695652</v>
      </c>
      <c r="J5240" s="51">
        <f t="shared" ca="1" si="576"/>
        <v>3.75</v>
      </c>
      <c r="K5240" s="47">
        <f t="shared" si="577"/>
        <v>4.26</v>
      </c>
      <c r="L5240" s="47">
        <f t="shared" si="578"/>
        <v>4.29</v>
      </c>
      <c r="M5240" s="47">
        <f t="shared" si="579"/>
        <v>4.26</v>
      </c>
      <c r="N5240" s="47">
        <f t="shared" si="580"/>
        <v>4.29</v>
      </c>
      <c r="O5240" s="48">
        <f t="shared" ca="1" si="581"/>
        <v>27000</v>
      </c>
    </row>
    <row r="5241" spans="1:15" x14ac:dyDescent="0.25">
      <c r="A5241">
        <v>5226</v>
      </c>
      <c r="B5241" s="84">
        <v>34435</v>
      </c>
      <c r="C5241" s="47">
        <v>34.25</v>
      </c>
      <c r="D5241" s="47">
        <v>34.25</v>
      </c>
      <c r="E5241" s="47">
        <v>34.25</v>
      </c>
      <c r="F5241" s="47">
        <v>34.25</v>
      </c>
      <c r="G5241" s="48">
        <v>77700</v>
      </c>
      <c r="H5241" s="47">
        <v>4.25</v>
      </c>
      <c r="I5241" s="51">
        <f t="shared" si="575"/>
        <v>0.12408759124087591</v>
      </c>
      <c r="J5241" s="51">
        <f t="shared" ca="1" si="576"/>
        <v>3.75</v>
      </c>
      <c r="K5241" s="47">
        <f t="shared" si="577"/>
        <v>4.25</v>
      </c>
      <c r="L5241" s="47">
        <f t="shared" si="578"/>
        <v>4.25</v>
      </c>
      <c r="M5241" s="47">
        <f t="shared" si="579"/>
        <v>4.25</v>
      </c>
      <c r="N5241" s="47">
        <f t="shared" si="580"/>
        <v>4.25</v>
      </c>
      <c r="O5241" s="48">
        <f t="shared" ca="1" si="581"/>
        <v>291375</v>
      </c>
    </row>
    <row r="5242" spans="1:15" x14ac:dyDescent="0.25">
      <c r="A5242">
        <v>5227</v>
      </c>
      <c r="B5242" s="84">
        <v>34432</v>
      </c>
      <c r="C5242" s="47">
        <v>35.75</v>
      </c>
      <c r="D5242" s="47">
        <v>35.75</v>
      </c>
      <c r="E5242" s="47">
        <v>34.5</v>
      </c>
      <c r="F5242" s="47">
        <v>34.630000000000003</v>
      </c>
      <c r="G5242" s="48">
        <v>108800</v>
      </c>
      <c r="H5242" s="47">
        <v>4.3</v>
      </c>
      <c r="I5242" s="51">
        <f t="shared" si="575"/>
        <v>0.1241697949754548</v>
      </c>
      <c r="J5242" s="51">
        <f t="shared" ca="1" si="576"/>
        <v>3.75</v>
      </c>
      <c r="K5242" s="47">
        <f t="shared" si="577"/>
        <v>4.4400000000000004</v>
      </c>
      <c r="L5242" s="47">
        <f t="shared" si="578"/>
        <v>4.4400000000000004</v>
      </c>
      <c r="M5242" s="47">
        <f t="shared" si="579"/>
        <v>4.28</v>
      </c>
      <c r="N5242" s="47">
        <f t="shared" si="580"/>
        <v>4.3</v>
      </c>
      <c r="O5242" s="48">
        <f t="shared" ca="1" si="581"/>
        <v>408000</v>
      </c>
    </row>
    <row r="5243" spans="1:15" x14ac:dyDescent="0.25">
      <c r="A5243">
        <v>5228</v>
      </c>
      <c r="B5243" s="84">
        <v>34431</v>
      </c>
      <c r="C5243" s="47">
        <v>35</v>
      </c>
      <c r="D5243" s="47">
        <v>35.75</v>
      </c>
      <c r="E5243" s="47">
        <v>35</v>
      </c>
      <c r="F5243" s="47">
        <v>35.25</v>
      </c>
      <c r="G5243" s="48">
        <v>25700</v>
      </c>
      <c r="H5243" s="47">
        <v>4.38</v>
      </c>
      <c r="I5243" s="51">
        <f t="shared" si="575"/>
        <v>0.12425531914893617</v>
      </c>
      <c r="J5243" s="51">
        <f t="shared" ca="1" si="576"/>
        <v>3.75</v>
      </c>
      <c r="K5243" s="47">
        <f t="shared" si="577"/>
        <v>4.3499999999999996</v>
      </c>
      <c r="L5243" s="47">
        <f t="shared" si="578"/>
        <v>4.4400000000000004</v>
      </c>
      <c r="M5243" s="47">
        <f t="shared" si="579"/>
        <v>4.3499999999999996</v>
      </c>
      <c r="N5243" s="47">
        <f t="shared" si="580"/>
        <v>4.38</v>
      </c>
      <c r="O5243" s="48">
        <f t="shared" ca="1" si="581"/>
        <v>96375</v>
      </c>
    </row>
    <row r="5244" spans="1:15" x14ac:dyDescent="0.25">
      <c r="A5244">
        <v>5229</v>
      </c>
      <c r="B5244" s="84">
        <v>34430</v>
      </c>
      <c r="C5244" s="47">
        <v>35.75</v>
      </c>
      <c r="D5244" s="47">
        <v>35.75</v>
      </c>
      <c r="E5244" s="47">
        <v>34.75</v>
      </c>
      <c r="F5244" s="47">
        <v>35.380000000000003</v>
      </c>
      <c r="G5244" s="48">
        <v>7200</v>
      </c>
      <c r="H5244" s="47">
        <v>4.3899999999999997</v>
      </c>
      <c r="I5244" s="51">
        <f t="shared" si="575"/>
        <v>0.12408140192198981</v>
      </c>
      <c r="J5244" s="51">
        <f t="shared" ca="1" si="576"/>
        <v>3.75</v>
      </c>
      <c r="K5244" s="47">
        <f t="shared" si="577"/>
        <v>4.4400000000000004</v>
      </c>
      <c r="L5244" s="47">
        <f t="shared" si="578"/>
        <v>4.4400000000000004</v>
      </c>
      <c r="M5244" s="47">
        <f t="shared" si="579"/>
        <v>4.3099999999999996</v>
      </c>
      <c r="N5244" s="47">
        <f t="shared" si="580"/>
        <v>4.3899999999999997</v>
      </c>
      <c r="O5244" s="48">
        <f t="shared" ca="1" si="581"/>
        <v>27000</v>
      </c>
    </row>
    <row r="5245" spans="1:15" x14ac:dyDescent="0.25">
      <c r="A5245">
        <v>5230</v>
      </c>
      <c r="B5245" s="84">
        <v>34429</v>
      </c>
      <c r="C5245" s="47">
        <v>34.5</v>
      </c>
      <c r="D5245" s="47">
        <v>35.25</v>
      </c>
      <c r="E5245" s="47">
        <v>33.75</v>
      </c>
      <c r="F5245" s="47">
        <v>34.5</v>
      </c>
      <c r="G5245" s="48">
        <v>189300</v>
      </c>
      <c r="H5245" s="47">
        <v>4.29</v>
      </c>
      <c r="I5245" s="51">
        <f t="shared" si="575"/>
        <v>0.12434782608695652</v>
      </c>
      <c r="J5245" s="51">
        <f t="shared" ca="1" si="576"/>
        <v>3.75</v>
      </c>
      <c r="K5245" s="47">
        <f t="shared" si="577"/>
        <v>4.29</v>
      </c>
      <c r="L5245" s="47">
        <f t="shared" si="578"/>
        <v>4.38</v>
      </c>
      <c r="M5245" s="47">
        <f t="shared" si="579"/>
        <v>4.2</v>
      </c>
      <c r="N5245" s="47">
        <f t="shared" si="580"/>
        <v>4.29</v>
      </c>
      <c r="O5245" s="48">
        <f t="shared" ca="1" si="581"/>
        <v>709875</v>
      </c>
    </row>
    <row r="5246" spans="1:15" x14ac:dyDescent="0.25">
      <c r="A5246">
        <v>5231</v>
      </c>
      <c r="B5246" s="84">
        <v>34428</v>
      </c>
      <c r="C5246" s="47">
        <v>33.75</v>
      </c>
      <c r="D5246" s="47">
        <v>34</v>
      </c>
      <c r="E5246" s="47">
        <v>33.5</v>
      </c>
      <c r="F5246" s="47">
        <v>33.5</v>
      </c>
      <c r="G5246" s="48">
        <v>162900</v>
      </c>
      <c r="H5246" s="47">
        <v>4.16</v>
      </c>
      <c r="I5246" s="51">
        <f t="shared" si="575"/>
        <v>0.12417910447761195</v>
      </c>
      <c r="J5246" s="51">
        <f t="shared" ca="1" si="576"/>
        <v>3.75</v>
      </c>
      <c r="K5246" s="47">
        <f t="shared" si="577"/>
        <v>4.1900000000000004</v>
      </c>
      <c r="L5246" s="47">
        <f t="shared" si="578"/>
        <v>4.22</v>
      </c>
      <c r="M5246" s="47">
        <f t="shared" si="579"/>
        <v>4.16</v>
      </c>
      <c r="N5246" s="47">
        <f t="shared" si="580"/>
        <v>4.16</v>
      </c>
      <c r="O5246" s="48">
        <f t="shared" ca="1" si="581"/>
        <v>610875</v>
      </c>
    </row>
    <row r="5247" spans="1:15" x14ac:dyDescent="0.25">
      <c r="A5247">
        <v>5232</v>
      </c>
      <c r="B5247" s="84">
        <v>34424</v>
      </c>
      <c r="C5247" s="47">
        <v>33.75</v>
      </c>
      <c r="D5247" s="47">
        <v>33.75</v>
      </c>
      <c r="E5247" s="47">
        <v>33.75</v>
      </c>
      <c r="F5247" s="47">
        <v>33.75</v>
      </c>
      <c r="G5247" s="48">
        <v>10900</v>
      </c>
      <c r="H5247" s="47">
        <v>4.1900000000000004</v>
      </c>
      <c r="I5247" s="51">
        <f t="shared" si="575"/>
        <v>0.12414814814814816</v>
      </c>
      <c r="J5247" s="51">
        <f t="shared" ca="1" si="576"/>
        <v>3.75</v>
      </c>
      <c r="K5247" s="47">
        <f t="shared" si="577"/>
        <v>4.1900000000000004</v>
      </c>
      <c r="L5247" s="47">
        <f t="shared" si="578"/>
        <v>4.1900000000000004</v>
      </c>
      <c r="M5247" s="47">
        <f t="shared" si="579"/>
        <v>4.1900000000000004</v>
      </c>
      <c r="N5247" s="47">
        <f t="shared" si="580"/>
        <v>4.1900000000000004</v>
      </c>
      <c r="O5247" s="48">
        <f t="shared" ca="1" si="581"/>
        <v>40875</v>
      </c>
    </row>
    <row r="5248" spans="1:15" x14ac:dyDescent="0.25">
      <c r="A5248">
        <v>5233</v>
      </c>
      <c r="B5248" s="84">
        <v>34423</v>
      </c>
      <c r="C5248" s="47">
        <v>34.5</v>
      </c>
      <c r="D5248" s="47">
        <v>34.5</v>
      </c>
      <c r="E5248" s="47">
        <v>33.5</v>
      </c>
      <c r="F5248" s="47">
        <v>34</v>
      </c>
      <c r="G5248" s="48">
        <v>249300</v>
      </c>
      <c r="H5248" s="47">
        <v>4.22</v>
      </c>
      <c r="I5248" s="51">
        <f t="shared" si="575"/>
        <v>0.12411764705882353</v>
      </c>
      <c r="J5248" s="51">
        <f t="shared" ca="1" si="576"/>
        <v>3.75</v>
      </c>
      <c r="K5248" s="47">
        <f t="shared" si="577"/>
        <v>4.28</v>
      </c>
      <c r="L5248" s="47">
        <f t="shared" si="578"/>
        <v>4.28</v>
      </c>
      <c r="M5248" s="47">
        <f t="shared" si="579"/>
        <v>4.16</v>
      </c>
      <c r="N5248" s="47">
        <f t="shared" si="580"/>
        <v>4.22</v>
      </c>
      <c r="O5248" s="48">
        <f t="shared" ca="1" si="581"/>
        <v>934875</v>
      </c>
    </row>
    <row r="5249" spans="1:15" x14ac:dyDescent="0.25">
      <c r="A5249">
        <v>5234</v>
      </c>
      <c r="B5249" s="84">
        <v>34422</v>
      </c>
      <c r="C5249" s="47">
        <v>35</v>
      </c>
      <c r="D5249" s="47">
        <v>35</v>
      </c>
      <c r="E5249" s="47">
        <v>34.25</v>
      </c>
      <c r="F5249" s="47">
        <v>34.25</v>
      </c>
      <c r="G5249" s="48">
        <v>312100</v>
      </c>
      <c r="H5249" s="47">
        <v>4.25</v>
      </c>
      <c r="I5249" s="51">
        <f t="shared" si="575"/>
        <v>0.12408759124087591</v>
      </c>
      <c r="J5249" s="51">
        <f t="shared" ca="1" si="576"/>
        <v>3.75</v>
      </c>
      <c r="K5249" s="47">
        <f t="shared" si="577"/>
        <v>4.34</v>
      </c>
      <c r="L5249" s="47">
        <f t="shared" si="578"/>
        <v>4.34</v>
      </c>
      <c r="M5249" s="47">
        <f t="shared" si="579"/>
        <v>4.25</v>
      </c>
      <c r="N5249" s="47">
        <f t="shared" si="580"/>
        <v>4.25</v>
      </c>
      <c r="O5249" s="48">
        <f t="shared" ca="1" si="581"/>
        <v>1170375</v>
      </c>
    </row>
    <row r="5250" spans="1:15" x14ac:dyDescent="0.25">
      <c r="A5250">
        <v>5235</v>
      </c>
      <c r="B5250" s="84">
        <v>34421</v>
      </c>
      <c r="C5250" s="47">
        <v>34</v>
      </c>
      <c r="D5250" s="47">
        <v>34</v>
      </c>
      <c r="E5250" s="47">
        <v>34</v>
      </c>
      <c r="F5250" s="47">
        <v>34</v>
      </c>
      <c r="G5250" s="48">
        <v>100</v>
      </c>
      <c r="H5250" s="47">
        <v>4.22</v>
      </c>
      <c r="I5250" s="51">
        <f t="shared" si="575"/>
        <v>0.12411764705882353</v>
      </c>
      <c r="J5250" s="51">
        <f t="shared" ca="1" si="576"/>
        <v>3.75</v>
      </c>
      <c r="K5250" s="47">
        <f t="shared" si="577"/>
        <v>4.22</v>
      </c>
      <c r="L5250" s="47">
        <f t="shared" si="578"/>
        <v>4.22</v>
      </c>
      <c r="M5250" s="47">
        <f t="shared" si="579"/>
        <v>4.22</v>
      </c>
      <c r="N5250" s="47">
        <f t="shared" si="580"/>
        <v>4.22</v>
      </c>
      <c r="O5250" s="48">
        <f t="shared" ca="1" si="581"/>
        <v>375</v>
      </c>
    </row>
    <row r="5251" spans="1:15" x14ac:dyDescent="0.25">
      <c r="A5251">
        <v>5236</v>
      </c>
      <c r="B5251" s="84">
        <v>34418</v>
      </c>
      <c r="C5251" s="47">
        <v>34.75</v>
      </c>
      <c r="D5251" s="47">
        <v>34.75</v>
      </c>
      <c r="E5251" s="47">
        <v>34</v>
      </c>
      <c r="F5251" s="47">
        <v>34</v>
      </c>
      <c r="G5251" s="48">
        <v>13200</v>
      </c>
      <c r="H5251" s="47">
        <v>4.22</v>
      </c>
      <c r="I5251" s="51">
        <f t="shared" si="575"/>
        <v>0.12411764705882353</v>
      </c>
      <c r="J5251" s="51">
        <f t="shared" ca="1" si="576"/>
        <v>3.75</v>
      </c>
      <c r="K5251" s="47">
        <f t="shared" si="577"/>
        <v>4.3099999999999996</v>
      </c>
      <c r="L5251" s="47">
        <f t="shared" si="578"/>
        <v>4.3099999999999996</v>
      </c>
      <c r="M5251" s="47">
        <f t="shared" si="579"/>
        <v>4.22</v>
      </c>
      <c r="N5251" s="47">
        <f t="shared" si="580"/>
        <v>4.22</v>
      </c>
      <c r="O5251" s="48">
        <f t="shared" ca="1" si="581"/>
        <v>49500</v>
      </c>
    </row>
    <row r="5252" spans="1:15" x14ac:dyDescent="0.25">
      <c r="A5252">
        <v>5237</v>
      </c>
      <c r="B5252" s="84">
        <v>34417</v>
      </c>
      <c r="C5252" s="47">
        <v>34.25</v>
      </c>
      <c r="D5252" s="47">
        <v>35</v>
      </c>
      <c r="E5252" s="47">
        <v>34.25</v>
      </c>
      <c r="F5252" s="47">
        <v>35</v>
      </c>
      <c r="G5252" s="48">
        <v>8000</v>
      </c>
      <c r="H5252" s="47">
        <v>4.3499999999999996</v>
      </c>
      <c r="I5252" s="51">
        <f t="shared" si="575"/>
        <v>0.12428571428571428</v>
      </c>
      <c r="J5252" s="51">
        <f t="shared" ca="1" si="576"/>
        <v>3.75</v>
      </c>
      <c r="K5252" s="47">
        <f t="shared" si="577"/>
        <v>4.26</v>
      </c>
      <c r="L5252" s="47">
        <f t="shared" si="578"/>
        <v>4.3499999999999996</v>
      </c>
      <c r="M5252" s="47">
        <f t="shared" si="579"/>
        <v>4.26</v>
      </c>
      <c r="N5252" s="47">
        <f t="shared" si="580"/>
        <v>4.3499999999999996</v>
      </c>
      <c r="O5252" s="48">
        <f t="shared" ca="1" si="581"/>
        <v>30000</v>
      </c>
    </row>
    <row r="5253" spans="1:15" x14ac:dyDescent="0.25">
      <c r="A5253">
        <v>5238</v>
      </c>
      <c r="B5253" s="84">
        <v>34416</v>
      </c>
      <c r="C5253" s="47">
        <v>34.25</v>
      </c>
      <c r="D5253" s="47">
        <v>35</v>
      </c>
      <c r="E5253" s="47">
        <v>34</v>
      </c>
      <c r="F5253" s="47">
        <v>34</v>
      </c>
      <c r="G5253" s="48">
        <v>380800</v>
      </c>
      <c r="H5253" s="47">
        <v>4.22</v>
      </c>
      <c r="I5253" s="51">
        <f t="shared" si="575"/>
        <v>0.12411764705882353</v>
      </c>
      <c r="J5253" s="51">
        <f t="shared" ca="1" si="576"/>
        <v>3.75</v>
      </c>
      <c r="K5253" s="47">
        <f t="shared" si="577"/>
        <v>4.25</v>
      </c>
      <c r="L5253" s="47">
        <f t="shared" si="578"/>
        <v>4.34</v>
      </c>
      <c r="M5253" s="47">
        <f t="shared" si="579"/>
        <v>4.22</v>
      </c>
      <c r="N5253" s="47">
        <f t="shared" si="580"/>
        <v>4.22</v>
      </c>
      <c r="O5253" s="48">
        <f t="shared" ca="1" si="581"/>
        <v>1428000</v>
      </c>
    </row>
    <row r="5254" spans="1:15" x14ac:dyDescent="0.25">
      <c r="A5254">
        <v>5239</v>
      </c>
      <c r="B5254" s="84">
        <v>34415</v>
      </c>
      <c r="C5254" s="47">
        <v>34.75</v>
      </c>
      <c r="D5254" s="47">
        <v>34.75</v>
      </c>
      <c r="E5254" s="47">
        <v>34.5</v>
      </c>
      <c r="F5254" s="47">
        <v>34.5</v>
      </c>
      <c r="G5254" s="48">
        <v>20400</v>
      </c>
      <c r="H5254" s="47">
        <v>4.29</v>
      </c>
      <c r="I5254" s="51">
        <f t="shared" si="575"/>
        <v>0.12434782608695652</v>
      </c>
      <c r="J5254" s="51">
        <f t="shared" ca="1" si="576"/>
        <v>3.75</v>
      </c>
      <c r="K5254" s="47">
        <f t="shared" si="577"/>
        <v>4.32</v>
      </c>
      <c r="L5254" s="47">
        <f t="shared" si="578"/>
        <v>4.32</v>
      </c>
      <c r="M5254" s="47">
        <f t="shared" si="579"/>
        <v>4.29</v>
      </c>
      <c r="N5254" s="47">
        <f t="shared" si="580"/>
        <v>4.29</v>
      </c>
      <c r="O5254" s="48">
        <f t="shared" ca="1" si="581"/>
        <v>76500</v>
      </c>
    </row>
    <row r="5255" spans="1:15" x14ac:dyDescent="0.25">
      <c r="A5255">
        <v>5240</v>
      </c>
      <c r="B5255" s="84">
        <v>34414</v>
      </c>
      <c r="C5255" s="47">
        <v>34</v>
      </c>
      <c r="D5255" s="47">
        <v>34.75</v>
      </c>
      <c r="E5255" s="47">
        <v>34</v>
      </c>
      <c r="F5255" s="47">
        <v>34.5</v>
      </c>
      <c r="G5255" s="48">
        <v>44000</v>
      </c>
      <c r="H5255" s="47">
        <v>4.29</v>
      </c>
      <c r="I5255" s="51">
        <f t="shared" si="575"/>
        <v>0.12434782608695652</v>
      </c>
      <c r="J5255" s="51">
        <f t="shared" ca="1" si="576"/>
        <v>3.75</v>
      </c>
      <c r="K5255" s="47">
        <f t="shared" si="577"/>
        <v>4.2300000000000004</v>
      </c>
      <c r="L5255" s="47">
        <f t="shared" si="578"/>
        <v>4.32</v>
      </c>
      <c r="M5255" s="47">
        <f t="shared" si="579"/>
        <v>4.2300000000000004</v>
      </c>
      <c r="N5255" s="47">
        <f t="shared" si="580"/>
        <v>4.29</v>
      </c>
      <c r="O5255" s="48">
        <f t="shared" ca="1" si="581"/>
        <v>165000</v>
      </c>
    </row>
    <row r="5256" spans="1:15" x14ac:dyDescent="0.25">
      <c r="A5256">
        <v>5241</v>
      </c>
      <c r="B5256" s="84">
        <v>34411</v>
      </c>
      <c r="C5256" s="47">
        <v>34.75</v>
      </c>
      <c r="D5256" s="47">
        <v>34.75</v>
      </c>
      <c r="E5256" s="47">
        <v>34</v>
      </c>
      <c r="F5256" s="47">
        <v>34.75</v>
      </c>
      <c r="G5256" s="48">
        <v>6100</v>
      </c>
      <c r="H5256" s="47">
        <v>4.32</v>
      </c>
      <c r="I5256" s="51">
        <f t="shared" si="575"/>
        <v>0.12431654676258994</v>
      </c>
      <c r="J5256" s="51">
        <f t="shared" ca="1" si="576"/>
        <v>3.75</v>
      </c>
      <c r="K5256" s="47">
        <f t="shared" si="577"/>
        <v>4.32</v>
      </c>
      <c r="L5256" s="47">
        <f t="shared" si="578"/>
        <v>4.32</v>
      </c>
      <c r="M5256" s="47">
        <f t="shared" si="579"/>
        <v>4.2300000000000004</v>
      </c>
      <c r="N5256" s="47">
        <f t="shared" si="580"/>
        <v>4.32</v>
      </c>
      <c r="O5256" s="48">
        <f t="shared" ca="1" si="581"/>
        <v>22875</v>
      </c>
    </row>
    <row r="5257" spans="1:15" x14ac:dyDescent="0.25">
      <c r="A5257">
        <v>5242</v>
      </c>
      <c r="B5257" s="84">
        <v>34410</v>
      </c>
      <c r="C5257" s="47">
        <v>34.75</v>
      </c>
      <c r="D5257" s="47">
        <v>34.75</v>
      </c>
      <c r="E5257" s="47">
        <v>34</v>
      </c>
      <c r="F5257" s="47">
        <v>34</v>
      </c>
      <c r="G5257" s="48">
        <v>3600</v>
      </c>
      <c r="H5257" s="47">
        <v>4.22</v>
      </c>
      <c r="I5257" s="51">
        <f t="shared" si="575"/>
        <v>0.12411764705882353</v>
      </c>
      <c r="J5257" s="51">
        <f t="shared" ca="1" si="576"/>
        <v>3.75</v>
      </c>
      <c r="K5257" s="47">
        <f t="shared" si="577"/>
        <v>4.3099999999999996</v>
      </c>
      <c r="L5257" s="47">
        <f t="shared" si="578"/>
        <v>4.3099999999999996</v>
      </c>
      <c r="M5257" s="47">
        <f t="shared" si="579"/>
        <v>4.22</v>
      </c>
      <c r="N5257" s="47">
        <f t="shared" si="580"/>
        <v>4.22</v>
      </c>
      <c r="O5257" s="48">
        <f t="shared" ca="1" si="581"/>
        <v>13500</v>
      </c>
    </row>
    <row r="5258" spans="1:15" x14ac:dyDescent="0.25">
      <c r="A5258">
        <v>5243</v>
      </c>
      <c r="B5258" s="84">
        <v>34409</v>
      </c>
      <c r="C5258" s="47">
        <v>34.75</v>
      </c>
      <c r="D5258" s="47">
        <v>34.75</v>
      </c>
      <c r="E5258" s="47">
        <v>33.75</v>
      </c>
      <c r="F5258" s="47">
        <v>34.75</v>
      </c>
      <c r="G5258" s="48">
        <v>3300</v>
      </c>
      <c r="H5258" s="47">
        <v>4.32</v>
      </c>
      <c r="I5258" s="51">
        <f t="shared" si="575"/>
        <v>0.12431654676258994</v>
      </c>
      <c r="J5258" s="51">
        <f t="shared" ca="1" si="576"/>
        <v>3.75</v>
      </c>
      <c r="K5258" s="47">
        <f t="shared" si="577"/>
        <v>4.32</v>
      </c>
      <c r="L5258" s="47">
        <f t="shared" si="578"/>
        <v>4.32</v>
      </c>
      <c r="M5258" s="47">
        <f t="shared" si="579"/>
        <v>4.2</v>
      </c>
      <c r="N5258" s="47">
        <f t="shared" si="580"/>
        <v>4.32</v>
      </c>
      <c r="O5258" s="48">
        <f t="shared" ca="1" si="581"/>
        <v>12375</v>
      </c>
    </row>
    <row r="5259" spans="1:15" x14ac:dyDescent="0.25">
      <c r="A5259">
        <v>5244</v>
      </c>
      <c r="B5259" s="84">
        <v>34408</v>
      </c>
      <c r="C5259" s="47">
        <v>34.75</v>
      </c>
      <c r="D5259" s="47">
        <v>34.75</v>
      </c>
      <c r="E5259" s="47">
        <v>33.75</v>
      </c>
      <c r="F5259" s="47">
        <v>34</v>
      </c>
      <c r="G5259" s="48">
        <v>107700</v>
      </c>
      <c r="H5259" s="47">
        <v>4.22</v>
      </c>
      <c r="I5259" s="51">
        <f t="shared" si="575"/>
        <v>0.12411764705882353</v>
      </c>
      <c r="J5259" s="51">
        <f t="shared" ca="1" si="576"/>
        <v>3.75</v>
      </c>
      <c r="K5259" s="47">
        <f t="shared" si="577"/>
        <v>4.3099999999999996</v>
      </c>
      <c r="L5259" s="47">
        <f t="shared" si="578"/>
        <v>4.3099999999999996</v>
      </c>
      <c r="M5259" s="47">
        <f t="shared" si="579"/>
        <v>4.1900000000000004</v>
      </c>
      <c r="N5259" s="47">
        <f t="shared" si="580"/>
        <v>4.22</v>
      </c>
      <c r="O5259" s="48">
        <f t="shared" ca="1" si="581"/>
        <v>403875</v>
      </c>
    </row>
    <row r="5260" spans="1:15" x14ac:dyDescent="0.25">
      <c r="A5260">
        <v>5245</v>
      </c>
      <c r="B5260" s="84">
        <v>34407</v>
      </c>
      <c r="C5260" s="47">
        <v>33.75</v>
      </c>
      <c r="D5260" s="47">
        <v>34.5</v>
      </c>
      <c r="E5260" s="47">
        <v>33.75</v>
      </c>
      <c r="F5260" s="47">
        <v>34.5</v>
      </c>
      <c r="G5260" s="48">
        <v>3600</v>
      </c>
      <c r="H5260" s="47">
        <v>4.29</v>
      </c>
      <c r="I5260" s="51">
        <f t="shared" si="575"/>
        <v>0.12434782608695652</v>
      </c>
      <c r="J5260" s="51">
        <f t="shared" ca="1" si="576"/>
        <v>3.75</v>
      </c>
      <c r="K5260" s="47">
        <f t="shared" si="577"/>
        <v>4.2</v>
      </c>
      <c r="L5260" s="47">
        <f t="shared" si="578"/>
        <v>4.29</v>
      </c>
      <c r="M5260" s="47">
        <f t="shared" si="579"/>
        <v>4.2</v>
      </c>
      <c r="N5260" s="47">
        <f t="shared" si="580"/>
        <v>4.29</v>
      </c>
      <c r="O5260" s="48">
        <f t="shared" ca="1" si="581"/>
        <v>13500</v>
      </c>
    </row>
    <row r="5261" spans="1:15" x14ac:dyDescent="0.25">
      <c r="A5261">
        <v>5246</v>
      </c>
      <c r="B5261" s="84">
        <v>34404</v>
      </c>
      <c r="C5261" s="47">
        <v>34</v>
      </c>
      <c r="D5261" s="47">
        <v>34.380000000000003</v>
      </c>
      <c r="E5261" s="47">
        <v>33.75</v>
      </c>
      <c r="F5261" s="47">
        <v>34.25</v>
      </c>
      <c r="G5261" s="48">
        <v>151200</v>
      </c>
      <c r="H5261" s="47">
        <v>4.25</v>
      </c>
      <c r="I5261" s="51">
        <f t="shared" si="575"/>
        <v>0.12408759124087591</v>
      </c>
      <c r="J5261" s="51">
        <f t="shared" ca="1" si="576"/>
        <v>3.75</v>
      </c>
      <c r="K5261" s="47">
        <f t="shared" si="577"/>
        <v>4.22</v>
      </c>
      <c r="L5261" s="47">
        <f t="shared" si="578"/>
        <v>4.2699999999999996</v>
      </c>
      <c r="M5261" s="47">
        <f t="shared" si="579"/>
        <v>4.1900000000000004</v>
      </c>
      <c r="N5261" s="47">
        <f t="shared" si="580"/>
        <v>4.25</v>
      </c>
      <c r="O5261" s="48">
        <f t="shared" ca="1" si="581"/>
        <v>567000</v>
      </c>
    </row>
    <row r="5262" spans="1:15" x14ac:dyDescent="0.25">
      <c r="A5262">
        <v>5247</v>
      </c>
      <c r="B5262" s="84">
        <v>34403</v>
      </c>
      <c r="C5262" s="47">
        <v>34.380000000000003</v>
      </c>
      <c r="D5262" s="47">
        <v>34.380000000000003</v>
      </c>
      <c r="E5262" s="47">
        <v>34</v>
      </c>
      <c r="F5262" s="47">
        <v>34</v>
      </c>
      <c r="G5262" s="48">
        <v>895600</v>
      </c>
      <c r="H5262" s="47">
        <v>4.22</v>
      </c>
      <c r="I5262" s="51">
        <f t="shared" si="575"/>
        <v>0.12411764705882353</v>
      </c>
      <c r="J5262" s="51">
        <f t="shared" ca="1" si="576"/>
        <v>3.75</v>
      </c>
      <c r="K5262" s="47">
        <f t="shared" si="577"/>
        <v>4.2699999999999996</v>
      </c>
      <c r="L5262" s="47">
        <f t="shared" si="578"/>
        <v>4.2699999999999996</v>
      </c>
      <c r="M5262" s="47">
        <f t="shared" si="579"/>
        <v>4.22</v>
      </c>
      <c r="N5262" s="47">
        <f t="shared" si="580"/>
        <v>4.22</v>
      </c>
      <c r="O5262" s="48">
        <f t="shared" ca="1" si="581"/>
        <v>3358500</v>
      </c>
    </row>
    <row r="5263" spans="1:15" x14ac:dyDescent="0.25">
      <c r="A5263">
        <v>5248</v>
      </c>
      <c r="B5263" s="84">
        <v>34402</v>
      </c>
      <c r="C5263" s="47">
        <v>34.380000000000003</v>
      </c>
      <c r="D5263" s="47">
        <v>34.5</v>
      </c>
      <c r="E5263" s="47">
        <v>34.380000000000003</v>
      </c>
      <c r="F5263" s="47">
        <v>34.5</v>
      </c>
      <c r="G5263" s="48">
        <v>223200</v>
      </c>
      <c r="H5263" s="47">
        <v>4.29</v>
      </c>
      <c r="I5263" s="51">
        <f t="shared" si="575"/>
        <v>0.12434782608695652</v>
      </c>
      <c r="J5263" s="51">
        <f t="shared" ca="1" si="576"/>
        <v>3.75</v>
      </c>
      <c r="K5263" s="47">
        <f t="shared" si="577"/>
        <v>4.28</v>
      </c>
      <c r="L5263" s="47">
        <f t="shared" si="578"/>
        <v>4.29</v>
      </c>
      <c r="M5263" s="47">
        <f t="shared" si="579"/>
        <v>4.28</v>
      </c>
      <c r="N5263" s="47">
        <f t="shared" si="580"/>
        <v>4.29</v>
      </c>
      <c r="O5263" s="48">
        <f t="shared" ca="1" si="581"/>
        <v>837000</v>
      </c>
    </row>
    <row r="5264" spans="1:15" x14ac:dyDescent="0.25">
      <c r="A5264">
        <v>5249</v>
      </c>
      <c r="B5264" s="84">
        <v>34401</v>
      </c>
      <c r="C5264" s="47">
        <v>34.75</v>
      </c>
      <c r="D5264" s="47">
        <v>34.75</v>
      </c>
      <c r="E5264" s="47">
        <v>34</v>
      </c>
      <c r="F5264" s="47">
        <v>34.25</v>
      </c>
      <c r="G5264" s="48">
        <v>18800</v>
      </c>
      <c r="H5264" s="47">
        <v>4.25</v>
      </c>
      <c r="I5264" s="51">
        <f t="shared" si="575"/>
        <v>0.12408759124087591</v>
      </c>
      <c r="J5264" s="51">
        <f t="shared" ca="1" si="576"/>
        <v>3.75</v>
      </c>
      <c r="K5264" s="47">
        <f t="shared" si="577"/>
        <v>4.3099999999999996</v>
      </c>
      <c r="L5264" s="47">
        <f t="shared" si="578"/>
        <v>4.3099999999999996</v>
      </c>
      <c r="M5264" s="47">
        <f t="shared" si="579"/>
        <v>4.22</v>
      </c>
      <c r="N5264" s="47">
        <f t="shared" si="580"/>
        <v>4.25</v>
      </c>
      <c r="O5264" s="48">
        <f t="shared" ca="1" si="581"/>
        <v>70500</v>
      </c>
    </row>
    <row r="5265" spans="1:15" x14ac:dyDescent="0.25">
      <c r="A5265">
        <v>5250</v>
      </c>
      <c r="B5265" s="84">
        <v>34400</v>
      </c>
      <c r="C5265" s="47">
        <v>34.380000000000003</v>
      </c>
      <c r="D5265" s="47">
        <v>34.75</v>
      </c>
      <c r="E5265" s="47">
        <v>34</v>
      </c>
      <c r="F5265" s="47">
        <v>34.75</v>
      </c>
      <c r="G5265" s="48">
        <v>137300</v>
      </c>
      <c r="H5265" s="47">
        <v>4.32</v>
      </c>
      <c r="I5265" s="51">
        <f t="shared" ref="I5265:I5328" si="582">H5265/F5265</f>
        <v>0.12431654676258994</v>
      </c>
      <c r="J5265" s="51">
        <f t="shared" ref="J5265:J5328" ca="1" si="583">INDEX(OFFSET($T$15,0,0,$S$13+1,1),MATCH(B5265,OFFSET($Q$15,0,0,$S$13+1,1),-1))</f>
        <v>3.75</v>
      </c>
      <c r="K5265" s="47">
        <f t="shared" ref="K5265:K5328" si="584">ROUND($I5265*C5265,2)</f>
        <v>4.2699999999999996</v>
      </c>
      <c r="L5265" s="47">
        <f t="shared" ref="L5265:L5328" si="585">ROUND($I5265*D5265,2)</f>
        <v>4.32</v>
      </c>
      <c r="M5265" s="47">
        <f t="shared" ref="M5265:M5328" si="586">ROUND($I5265*E5265,2)</f>
        <v>4.2300000000000004</v>
      </c>
      <c r="N5265" s="47">
        <f t="shared" ref="N5265:N5328" si="587">ROUND($I5265*F5265,2)</f>
        <v>4.32</v>
      </c>
      <c r="O5265" s="48">
        <f t="shared" ref="O5265:O5328" ca="1" si="588">G5265*J5265</f>
        <v>514875</v>
      </c>
    </row>
    <row r="5266" spans="1:15" x14ac:dyDescent="0.25">
      <c r="A5266">
        <v>5251</v>
      </c>
      <c r="B5266" s="84">
        <v>34397</v>
      </c>
      <c r="C5266" s="47">
        <v>34</v>
      </c>
      <c r="D5266" s="47">
        <v>34.75</v>
      </c>
      <c r="E5266" s="47">
        <v>34</v>
      </c>
      <c r="F5266" s="47">
        <v>34.75</v>
      </c>
      <c r="G5266" s="48">
        <v>32000</v>
      </c>
      <c r="H5266" s="47">
        <v>4.32</v>
      </c>
      <c r="I5266" s="51">
        <f t="shared" si="582"/>
        <v>0.12431654676258994</v>
      </c>
      <c r="J5266" s="51">
        <f t="shared" ca="1" si="583"/>
        <v>3.75</v>
      </c>
      <c r="K5266" s="47">
        <f t="shared" si="584"/>
        <v>4.2300000000000004</v>
      </c>
      <c r="L5266" s="47">
        <f t="shared" si="585"/>
        <v>4.32</v>
      </c>
      <c r="M5266" s="47">
        <f t="shared" si="586"/>
        <v>4.2300000000000004</v>
      </c>
      <c r="N5266" s="47">
        <f t="shared" si="587"/>
        <v>4.32</v>
      </c>
      <c r="O5266" s="48">
        <f t="shared" ca="1" si="588"/>
        <v>120000</v>
      </c>
    </row>
    <row r="5267" spans="1:15" x14ac:dyDescent="0.25">
      <c r="A5267">
        <v>5252</v>
      </c>
      <c r="B5267" s="84">
        <v>34396</v>
      </c>
      <c r="C5267" s="47">
        <v>34.130000000000003</v>
      </c>
      <c r="D5267" s="47">
        <v>35</v>
      </c>
      <c r="E5267" s="47">
        <v>34.130000000000003</v>
      </c>
      <c r="F5267" s="47">
        <v>34.5</v>
      </c>
      <c r="G5267" s="48">
        <v>60400</v>
      </c>
      <c r="H5267" s="47">
        <v>4.29</v>
      </c>
      <c r="I5267" s="51">
        <f t="shared" si="582"/>
        <v>0.12434782608695652</v>
      </c>
      <c r="J5267" s="51">
        <f t="shared" ca="1" si="583"/>
        <v>3.75</v>
      </c>
      <c r="K5267" s="47">
        <f t="shared" si="584"/>
        <v>4.24</v>
      </c>
      <c r="L5267" s="47">
        <f t="shared" si="585"/>
        <v>4.3499999999999996</v>
      </c>
      <c r="M5267" s="47">
        <f t="shared" si="586"/>
        <v>4.24</v>
      </c>
      <c r="N5267" s="47">
        <f t="shared" si="587"/>
        <v>4.29</v>
      </c>
      <c r="O5267" s="48">
        <f t="shared" ca="1" si="588"/>
        <v>226500</v>
      </c>
    </row>
    <row r="5268" spans="1:15" x14ac:dyDescent="0.25">
      <c r="A5268">
        <v>5253</v>
      </c>
      <c r="B5268" s="84">
        <v>34395</v>
      </c>
      <c r="C5268" s="47">
        <v>34.5</v>
      </c>
      <c r="D5268" s="47">
        <v>34.5</v>
      </c>
      <c r="E5268" s="47">
        <v>33.75</v>
      </c>
      <c r="F5268" s="47">
        <v>34.5</v>
      </c>
      <c r="G5268" s="48">
        <v>82800</v>
      </c>
      <c r="H5268" s="47">
        <v>4.29</v>
      </c>
      <c r="I5268" s="51">
        <f t="shared" si="582"/>
        <v>0.12434782608695652</v>
      </c>
      <c r="J5268" s="51">
        <f t="shared" ca="1" si="583"/>
        <v>3.75</v>
      </c>
      <c r="K5268" s="47">
        <f t="shared" si="584"/>
        <v>4.29</v>
      </c>
      <c r="L5268" s="47">
        <f t="shared" si="585"/>
        <v>4.29</v>
      </c>
      <c r="M5268" s="47">
        <f t="shared" si="586"/>
        <v>4.2</v>
      </c>
      <c r="N5268" s="47">
        <f t="shared" si="587"/>
        <v>4.29</v>
      </c>
      <c r="O5268" s="48">
        <f t="shared" ca="1" si="588"/>
        <v>310500</v>
      </c>
    </row>
    <row r="5269" spans="1:15" x14ac:dyDescent="0.25">
      <c r="A5269">
        <v>5254</v>
      </c>
      <c r="B5269" s="84">
        <v>34394</v>
      </c>
      <c r="C5269" s="47">
        <v>34.5</v>
      </c>
      <c r="D5269" s="47">
        <v>34.630000000000003</v>
      </c>
      <c r="E5269" s="47">
        <v>34.5</v>
      </c>
      <c r="F5269" s="47">
        <v>34.630000000000003</v>
      </c>
      <c r="G5269" s="48">
        <v>111200</v>
      </c>
      <c r="H5269" s="47">
        <v>4.3</v>
      </c>
      <c r="I5269" s="51">
        <f t="shared" si="582"/>
        <v>0.1241697949754548</v>
      </c>
      <c r="J5269" s="51">
        <f t="shared" ca="1" si="583"/>
        <v>3.75</v>
      </c>
      <c r="K5269" s="47">
        <f t="shared" si="584"/>
        <v>4.28</v>
      </c>
      <c r="L5269" s="47">
        <f t="shared" si="585"/>
        <v>4.3</v>
      </c>
      <c r="M5269" s="47">
        <f t="shared" si="586"/>
        <v>4.28</v>
      </c>
      <c r="N5269" s="47">
        <f t="shared" si="587"/>
        <v>4.3</v>
      </c>
      <c r="O5269" s="48">
        <f t="shared" ca="1" si="588"/>
        <v>417000</v>
      </c>
    </row>
    <row r="5270" spans="1:15" x14ac:dyDescent="0.25">
      <c r="A5270">
        <v>5255</v>
      </c>
      <c r="B5270" s="84">
        <v>34393</v>
      </c>
      <c r="C5270" s="47">
        <v>35.5</v>
      </c>
      <c r="D5270" s="47">
        <v>35.5</v>
      </c>
      <c r="E5270" s="47">
        <v>34.5</v>
      </c>
      <c r="F5270" s="47">
        <v>35.25</v>
      </c>
      <c r="G5270" s="48">
        <v>91300</v>
      </c>
      <c r="H5270" s="47">
        <v>4.38</v>
      </c>
      <c r="I5270" s="51">
        <f t="shared" si="582"/>
        <v>0.12425531914893617</v>
      </c>
      <c r="J5270" s="51">
        <f t="shared" ca="1" si="583"/>
        <v>3.75</v>
      </c>
      <c r="K5270" s="47">
        <f t="shared" si="584"/>
        <v>4.41</v>
      </c>
      <c r="L5270" s="47">
        <f t="shared" si="585"/>
        <v>4.41</v>
      </c>
      <c r="M5270" s="47">
        <f t="shared" si="586"/>
        <v>4.29</v>
      </c>
      <c r="N5270" s="47">
        <f t="shared" si="587"/>
        <v>4.38</v>
      </c>
      <c r="O5270" s="48">
        <f t="shared" ca="1" si="588"/>
        <v>342375</v>
      </c>
    </row>
    <row r="5271" spans="1:15" x14ac:dyDescent="0.25">
      <c r="A5271">
        <v>5256</v>
      </c>
      <c r="B5271" s="84">
        <v>34390</v>
      </c>
      <c r="C5271" s="47">
        <v>34.5</v>
      </c>
      <c r="D5271" s="47">
        <v>34.5</v>
      </c>
      <c r="E5271" s="47">
        <v>34.5</v>
      </c>
      <c r="F5271" s="47">
        <v>34.5</v>
      </c>
      <c r="G5271" s="48">
        <v>2100</v>
      </c>
      <c r="H5271" s="47">
        <v>4.29</v>
      </c>
      <c r="I5271" s="51">
        <f t="shared" si="582"/>
        <v>0.12434782608695652</v>
      </c>
      <c r="J5271" s="51">
        <f t="shared" ca="1" si="583"/>
        <v>3.75</v>
      </c>
      <c r="K5271" s="47">
        <f t="shared" si="584"/>
        <v>4.29</v>
      </c>
      <c r="L5271" s="47">
        <f t="shared" si="585"/>
        <v>4.29</v>
      </c>
      <c r="M5271" s="47">
        <f t="shared" si="586"/>
        <v>4.29</v>
      </c>
      <c r="N5271" s="47">
        <f t="shared" si="587"/>
        <v>4.29</v>
      </c>
      <c r="O5271" s="48">
        <f t="shared" ca="1" si="588"/>
        <v>7875</v>
      </c>
    </row>
    <row r="5272" spans="1:15" x14ac:dyDescent="0.25">
      <c r="A5272">
        <v>5257</v>
      </c>
      <c r="B5272" s="84">
        <v>34389</v>
      </c>
      <c r="C5272" s="47">
        <v>34.5</v>
      </c>
      <c r="D5272" s="47">
        <v>35</v>
      </c>
      <c r="E5272" s="47">
        <v>34.5</v>
      </c>
      <c r="F5272" s="47">
        <v>35</v>
      </c>
      <c r="G5272" s="48">
        <v>800</v>
      </c>
      <c r="H5272" s="47">
        <v>4.3499999999999996</v>
      </c>
      <c r="I5272" s="51">
        <f t="shared" si="582"/>
        <v>0.12428571428571428</v>
      </c>
      <c r="J5272" s="51">
        <f t="shared" ca="1" si="583"/>
        <v>3.75</v>
      </c>
      <c r="K5272" s="47">
        <f t="shared" si="584"/>
        <v>4.29</v>
      </c>
      <c r="L5272" s="47">
        <f t="shared" si="585"/>
        <v>4.3499999999999996</v>
      </c>
      <c r="M5272" s="47">
        <f t="shared" si="586"/>
        <v>4.29</v>
      </c>
      <c r="N5272" s="47">
        <f t="shared" si="587"/>
        <v>4.3499999999999996</v>
      </c>
      <c r="O5272" s="48">
        <f t="shared" ca="1" si="588"/>
        <v>3000</v>
      </c>
    </row>
    <row r="5273" spans="1:15" x14ac:dyDescent="0.25">
      <c r="A5273">
        <v>5258</v>
      </c>
      <c r="B5273" s="84">
        <v>34388</v>
      </c>
      <c r="C5273" s="47">
        <v>35.5</v>
      </c>
      <c r="D5273" s="47">
        <v>35.5</v>
      </c>
      <c r="E5273" s="47">
        <v>35.25</v>
      </c>
      <c r="F5273" s="47">
        <v>35.5</v>
      </c>
      <c r="G5273" s="48">
        <v>26000</v>
      </c>
      <c r="H5273" s="47">
        <v>4.41</v>
      </c>
      <c r="I5273" s="51">
        <f t="shared" si="582"/>
        <v>0.12422535211267606</v>
      </c>
      <c r="J5273" s="51">
        <f t="shared" ca="1" si="583"/>
        <v>3.75</v>
      </c>
      <c r="K5273" s="47">
        <f t="shared" si="584"/>
        <v>4.41</v>
      </c>
      <c r="L5273" s="47">
        <f t="shared" si="585"/>
        <v>4.41</v>
      </c>
      <c r="M5273" s="47">
        <f t="shared" si="586"/>
        <v>4.38</v>
      </c>
      <c r="N5273" s="47">
        <f t="shared" si="587"/>
        <v>4.41</v>
      </c>
      <c r="O5273" s="48">
        <f t="shared" ca="1" si="588"/>
        <v>97500</v>
      </c>
    </row>
    <row r="5274" spans="1:15" x14ac:dyDescent="0.25">
      <c r="A5274">
        <v>5259</v>
      </c>
      <c r="B5274" s="84">
        <v>34387</v>
      </c>
      <c r="C5274" s="47">
        <v>35.5</v>
      </c>
      <c r="D5274" s="47">
        <v>35.5</v>
      </c>
      <c r="E5274" s="47">
        <v>34.5</v>
      </c>
      <c r="F5274" s="47">
        <v>35.5</v>
      </c>
      <c r="G5274" s="48">
        <v>15600</v>
      </c>
      <c r="H5274" s="47">
        <v>4.41</v>
      </c>
      <c r="I5274" s="51">
        <f t="shared" si="582"/>
        <v>0.12422535211267606</v>
      </c>
      <c r="J5274" s="51">
        <f t="shared" ca="1" si="583"/>
        <v>3.75</v>
      </c>
      <c r="K5274" s="47">
        <f t="shared" si="584"/>
        <v>4.41</v>
      </c>
      <c r="L5274" s="47">
        <f t="shared" si="585"/>
        <v>4.41</v>
      </c>
      <c r="M5274" s="47">
        <f t="shared" si="586"/>
        <v>4.29</v>
      </c>
      <c r="N5274" s="47">
        <f t="shared" si="587"/>
        <v>4.41</v>
      </c>
      <c r="O5274" s="48">
        <f t="shared" ca="1" si="588"/>
        <v>58500</v>
      </c>
    </row>
    <row r="5275" spans="1:15" x14ac:dyDescent="0.25">
      <c r="A5275">
        <v>5260</v>
      </c>
      <c r="B5275" s="84">
        <v>34383</v>
      </c>
      <c r="C5275" s="47">
        <v>34.5</v>
      </c>
      <c r="D5275" s="47">
        <v>34.5</v>
      </c>
      <c r="E5275" s="47">
        <v>34.5</v>
      </c>
      <c r="F5275" s="47">
        <v>34.5</v>
      </c>
      <c r="G5275" s="48">
        <v>0</v>
      </c>
      <c r="H5275" s="47">
        <v>4.29</v>
      </c>
      <c r="I5275" s="51">
        <f t="shared" si="582"/>
        <v>0.12434782608695652</v>
      </c>
      <c r="J5275" s="51">
        <f t="shared" ca="1" si="583"/>
        <v>3.75</v>
      </c>
      <c r="K5275" s="47">
        <f t="shared" si="584"/>
        <v>4.29</v>
      </c>
      <c r="L5275" s="47">
        <f t="shared" si="585"/>
        <v>4.29</v>
      </c>
      <c r="M5275" s="47">
        <f t="shared" si="586"/>
        <v>4.29</v>
      </c>
      <c r="N5275" s="47">
        <f t="shared" si="587"/>
        <v>4.29</v>
      </c>
      <c r="O5275" s="48">
        <f t="shared" ca="1" si="588"/>
        <v>0</v>
      </c>
    </row>
    <row r="5276" spans="1:15" x14ac:dyDescent="0.25">
      <c r="A5276">
        <v>5261</v>
      </c>
      <c r="B5276" s="84">
        <v>34382</v>
      </c>
      <c r="C5276" s="47">
        <v>35.25</v>
      </c>
      <c r="D5276" s="47">
        <v>35.25</v>
      </c>
      <c r="E5276" s="47">
        <v>34.5</v>
      </c>
      <c r="F5276" s="47">
        <v>34.5</v>
      </c>
      <c r="G5276" s="48">
        <v>6800</v>
      </c>
      <c r="H5276" s="47">
        <v>4.29</v>
      </c>
      <c r="I5276" s="51">
        <f t="shared" si="582"/>
        <v>0.12434782608695652</v>
      </c>
      <c r="J5276" s="51">
        <f t="shared" ca="1" si="583"/>
        <v>3.75</v>
      </c>
      <c r="K5276" s="47">
        <f t="shared" si="584"/>
        <v>4.38</v>
      </c>
      <c r="L5276" s="47">
        <f t="shared" si="585"/>
        <v>4.38</v>
      </c>
      <c r="M5276" s="47">
        <f t="shared" si="586"/>
        <v>4.29</v>
      </c>
      <c r="N5276" s="47">
        <f t="shared" si="587"/>
        <v>4.29</v>
      </c>
      <c r="O5276" s="48">
        <f t="shared" ca="1" si="588"/>
        <v>25500</v>
      </c>
    </row>
    <row r="5277" spans="1:15" x14ac:dyDescent="0.25">
      <c r="A5277">
        <v>5262</v>
      </c>
      <c r="B5277" s="84">
        <v>34381</v>
      </c>
      <c r="C5277" s="47">
        <v>35.25</v>
      </c>
      <c r="D5277" s="47">
        <v>35.25</v>
      </c>
      <c r="E5277" s="47">
        <v>34.5</v>
      </c>
      <c r="F5277" s="47">
        <v>34.5</v>
      </c>
      <c r="G5277" s="48">
        <v>44900</v>
      </c>
      <c r="H5277" s="47">
        <v>4.29</v>
      </c>
      <c r="I5277" s="51">
        <f t="shared" si="582"/>
        <v>0.12434782608695652</v>
      </c>
      <c r="J5277" s="51">
        <f t="shared" ca="1" si="583"/>
        <v>3.75</v>
      </c>
      <c r="K5277" s="47">
        <f t="shared" si="584"/>
        <v>4.38</v>
      </c>
      <c r="L5277" s="47">
        <f t="shared" si="585"/>
        <v>4.38</v>
      </c>
      <c r="M5277" s="47">
        <f t="shared" si="586"/>
        <v>4.29</v>
      </c>
      <c r="N5277" s="47">
        <f t="shared" si="587"/>
        <v>4.29</v>
      </c>
      <c r="O5277" s="48">
        <f t="shared" ca="1" si="588"/>
        <v>168375</v>
      </c>
    </row>
    <row r="5278" spans="1:15" x14ac:dyDescent="0.25">
      <c r="A5278">
        <v>5263</v>
      </c>
      <c r="B5278" s="84">
        <v>34380</v>
      </c>
      <c r="C5278" s="47">
        <v>34.880000000000003</v>
      </c>
      <c r="D5278" s="47">
        <v>35.25</v>
      </c>
      <c r="E5278" s="47">
        <v>34.5</v>
      </c>
      <c r="F5278" s="47">
        <v>34.880000000000003</v>
      </c>
      <c r="G5278" s="48">
        <v>178400</v>
      </c>
      <c r="H5278" s="47">
        <v>4.33</v>
      </c>
      <c r="I5278" s="51">
        <f t="shared" si="582"/>
        <v>0.12413990825688073</v>
      </c>
      <c r="J5278" s="51">
        <f t="shared" ca="1" si="583"/>
        <v>3.75</v>
      </c>
      <c r="K5278" s="47">
        <f t="shared" si="584"/>
        <v>4.33</v>
      </c>
      <c r="L5278" s="47">
        <f t="shared" si="585"/>
        <v>4.38</v>
      </c>
      <c r="M5278" s="47">
        <f t="shared" si="586"/>
        <v>4.28</v>
      </c>
      <c r="N5278" s="47">
        <f t="shared" si="587"/>
        <v>4.33</v>
      </c>
      <c r="O5278" s="48">
        <f t="shared" ca="1" si="588"/>
        <v>669000</v>
      </c>
    </row>
    <row r="5279" spans="1:15" x14ac:dyDescent="0.25">
      <c r="A5279">
        <v>5264</v>
      </c>
      <c r="B5279" s="84">
        <v>34379</v>
      </c>
      <c r="C5279" s="47">
        <v>34.130000000000003</v>
      </c>
      <c r="D5279" s="47">
        <v>35.25</v>
      </c>
      <c r="E5279" s="47">
        <v>34</v>
      </c>
      <c r="F5279" s="47">
        <v>34.75</v>
      </c>
      <c r="G5279" s="48">
        <v>137300</v>
      </c>
      <c r="H5279" s="47">
        <v>4.32</v>
      </c>
      <c r="I5279" s="51">
        <f t="shared" si="582"/>
        <v>0.12431654676258994</v>
      </c>
      <c r="J5279" s="51">
        <f t="shared" ca="1" si="583"/>
        <v>3.75</v>
      </c>
      <c r="K5279" s="47">
        <f t="shared" si="584"/>
        <v>4.24</v>
      </c>
      <c r="L5279" s="47">
        <f t="shared" si="585"/>
        <v>4.38</v>
      </c>
      <c r="M5279" s="47">
        <f t="shared" si="586"/>
        <v>4.2300000000000004</v>
      </c>
      <c r="N5279" s="47">
        <f t="shared" si="587"/>
        <v>4.32</v>
      </c>
      <c r="O5279" s="48">
        <f t="shared" ca="1" si="588"/>
        <v>514875</v>
      </c>
    </row>
    <row r="5280" spans="1:15" x14ac:dyDescent="0.25">
      <c r="A5280">
        <v>5265</v>
      </c>
      <c r="B5280" s="84">
        <v>34376</v>
      </c>
      <c r="C5280" s="47">
        <v>33</v>
      </c>
      <c r="D5280" s="47">
        <v>34.25</v>
      </c>
      <c r="E5280" s="47">
        <v>33</v>
      </c>
      <c r="F5280" s="47">
        <v>34.25</v>
      </c>
      <c r="G5280" s="48">
        <v>774800</v>
      </c>
      <c r="H5280" s="47">
        <v>4.25</v>
      </c>
      <c r="I5280" s="51">
        <f t="shared" si="582"/>
        <v>0.12408759124087591</v>
      </c>
      <c r="J5280" s="51">
        <f t="shared" ca="1" si="583"/>
        <v>3.75</v>
      </c>
      <c r="K5280" s="47">
        <f t="shared" si="584"/>
        <v>4.09</v>
      </c>
      <c r="L5280" s="47">
        <f t="shared" si="585"/>
        <v>4.25</v>
      </c>
      <c r="M5280" s="47">
        <f t="shared" si="586"/>
        <v>4.09</v>
      </c>
      <c r="N5280" s="47">
        <f t="shared" si="587"/>
        <v>4.25</v>
      </c>
      <c r="O5280" s="48">
        <f t="shared" ca="1" si="588"/>
        <v>2905500</v>
      </c>
    </row>
    <row r="5281" spans="1:15" x14ac:dyDescent="0.25">
      <c r="A5281">
        <v>5266</v>
      </c>
      <c r="B5281" s="84">
        <v>34375</v>
      </c>
      <c r="C5281" s="47">
        <v>33.75</v>
      </c>
      <c r="D5281" s="47">
        <v>33.75</v>
      </c>
      <c r="E5281" s="47">
        <v>33.75</v>
      </c>
      <c r="F5281" s="47">
        <v>33.75</v>
      </c>
      <c r="G5281" s="48">
        <v>2400</v>
      </c>
      <c r="H5281" s="47">
        <v>4.1900000000000004</v>
      </c>
      <c r="I5281" s="51">
        <f t="shared" si="582"/>
        <v>0.12414814814814816</v>
      </c>
      <c r="J5281" s="51">
        <f t="shared" ca="1" si="583"/>
        <v>3.75</v>
      </c>
      <c r="K5281" s="47">
        <f t="shared" si="584"/>
        <v>4.1900000000000004</v>
      </c>
      <c r="L5281" s="47">
        <f t="shared" si="585"/>
        <v>4.1900000000000004</v>
      </c>
      <c r="M5281" s="47">
        <f t="shared" si="586"/>
        <v>4.1900000000000004</v>
      </c>
      <c r="N5281" s="47">
        <f t="shared" si="587"/>
        <v>4.1900000000000004</v>
      </c>
      <c r="O5281" s="48">
        <f t="shared" ca="1" si="588"/>
        <v>9000</v>
      </c>
    </row>
    <row r="5282" spans="1:15" x14ac:dyDescent="0.25">
      <c r="A5282">
        <v>5267</v>
      </c>
      <c r="B5282" s="84">
        <v>34374</v>
      </c>
      <c r="C5282" s="47">
        <v>32.75</v>
      </c>
      <c r="D5282" s="47">
        <v>33.75</v>
      </c>
      <c r="E5282" s="47">
        <v>32.75</v>
      </c>
      <c r="F5282" s="47">
        <v>32.75</v>
      </c>
      <c r="G5282" s="48">
        <v>10400</v>
      </c>
      <c r="H5282" s="47">
        <v>4.07</v>
      </c>
      <c r="I5282" s="51">
        <f t="shared" si="582"/>
        <v>0.12427480916030535</v>
      </c>
      <c r="J5282" s="51">
        <f t="shared" ca="1" si="583"/>
        <v>3.75</v>
      </c>
      <c r="K5282" s="47">
        <f t="shared" si="584"/>
        <v>4.07</v>
      </c>
      <c r="L5282" s="47">
        <f t="shared" si="585"/>
        <v>4.1900000000000004</v>
      </c>
      <c r="M5282" s="47">
        <f t="shared" si="586"/>
        <v>4.07</v>
      </c>
      <c r="N5282" s="47">
        <f t="shared" si="587"/>
        <v>4.07</v>
      </c>
      <c r="O5282" s="48">
        <f t="shared" ca="1" si="588"/>
        <v>39000</v>
      </c>
    </row>
    <row r="5283" spans="1:15" x14ac:dyDescent="0.25">
      <c r="A5283">
        <v>5268</v>
      </c>
      <c r="B5283" s="84">
        <v>34373</v>
      </c>
      <c r="C5283" s="47">
        <v>32.5</v>
      </c>
      <c r="D5283" s="47">
        <v>33.75</v>
      </c>
      <c r="E5283" s="47">
        <v>32</v>
      </c>
      <c r="F5283" s="47">
        <v>33.75</v>
      </c>
      <c r="G5283" s="48">
        <v>111200</v>
      </c>
      <c r="H5283" s="47">
        <v>4.1900000000000004</v>
      </c>
      <c r="I5283" s="51">
        <f t="shared" si="582"/>
        <v>0.12414814814814816</v>
      </c>
      <c r="J5283" s="51">
        <f t="shared" ca="1" si="583"/>
        <v>3.75</v>
      </c>
      <c r="K5283" s="47">
        <f t="shared" si="584"/>
        <v>4.03</v>
      </c>
      <c r="L5283" s="47">
        <f t="shared" si="585"/>
        <v>4.1900000000000004</v>
      </c>
      <c r="M5283" s="47">
        <f t="shared" si="586"/>
        <v>3.97</v>
      </c>
      <c r="N5283" s="47">
        <f t="shared" si="587"/>
        <v>4.1900000000000004</v>
      </c>
      <c r="O5283" s="48">
        <f t="shared" ca="1" si="588"/>
        <v>417000</v>
      </c>
    </row>
    <row r="5284" spans="1:15" x14ac:dyDescent="0.25">
      <c r="A5284">
        <v>5269</v>
      </c>
      <c r="B5284" s="84">
        <v>34372</v>
      </c>
      <c r="C5284" s="47">
        <v>32</v>
      </c>
      <c r="D5284" s="47">
        <v>32.75</v>
      </c>
      <c r="E5284" s="47">
        <v>32</v>
      </c>
      <c r="F5284" s="47">
        <v>32.5</v>
      </c>
      <c r="G5284" s="48">
        <v>59200</v>
      </c>
      <c r="H5284" s="47">
        <v>4.04</v>
      </c>
      <c r="I5284" s="51">
        <f t="shared" si="582"/>
        <v>0.12430769230769231</v>
      </c>
      <c r="J5284" s="51">
        <f t="shared" ca="1" si="583"/>
        <v>3.75</v>
      </c>
      <c r="K5284" s="47">
        <f t="shared" si="584"/>
        <v>3.98</v>
      </c>
      <c r="L5284" s="47">
        <f t="shared" si="585"/>
        <v>4.07</v>
      </c>
      <c r="M5284" s="47">
        <f t="shared" si="586"/>
        <v>3.98</v>
      </c>
      <c r="N5284" s="47">
        <f t="shared" si="587"/>
        <v>4.04</v>
      </c>
      <c r="O5284" s="48">
        <f t="shared" ca="1" si="588"/>
        <v>222000</v>
      </c>
    </row>
    <row r="5285" spans="1:15" x14ac:dyDescent="0.25">
      <c r="A5285">
        <v>5270</v>
      </c>
      <c r="B5285" s="84">
        <v>34369</v>
      </c>
      <c r="C5285" s="47">
        <v>34</v>
      </c>
      <c r="D5285" s="47">
        <v>34</v>
      </c>
      <c r="E5285" s="47">
        <v>32.25</v>
      </c>
      <c r="F5285" s="47">
        <v>32.25</v>
      </c>
      <c r="G5285" s="48">
        <v>205600</v>
      </c>
      <c r="H5285" s="47">
        <v>4.01</v>
      </c>
      <c r="I5285" s="51">
        <f t="shared" si="582"/>
        <v>0.12434108527131782</v>
      </c>
      <c r="J5285" s="51">
        <f t="shared" ca="1" si="583"/>
        <v>3.75</v>
      </c>
      <c r="K5285" s="47">
        <f t="shared" si="584"/>
        <v>4.2300000000000004</v>
      </c>
      <c r="L5285" s="47">
        <f t="shared" si="585"/>
        <v>4.2300000000000004</v>
      </c>
      <c r="M5285" s="47">
        <f t="shared" si="586"/>
        <v>4.01</v>
      </c>
      <c r="N5285" s="47">
        <f t="shared" si="587"/>
        <v>4.01</v>
      </c>
      <c r="O5285" s="48">
        <f t="shared" ca="1" si="588"/>
        <v>771000</v>
      </c>
    </row>
    <row r="5286" spans="1:15" x14ac:dyDescent="0.25">
      <c r="A5286">
        <v>5271</v>
      </c>
      <c r="B5286" s="84">
        <v>34368</v>
      </c>
      <c r="C5286" s="47">
        <v>36</v>
      </c>
      <c r="D5286" s="47">
        <v>36.380000000000003</v>
      </c>
      <c r="E5286" s="47">
        <v>33</v>
      </c>
      <c r="F5286" s="47">
        <v>33.630000000000003</v>
      </c>
      <c r="G5286" s="48">
        <v>652800</v>
      </c>
      <c r="H5286" s="47">
        <v>4.18</v>
      </c>
      <c r="I5286" s="51">
        <f t="shared" si="582"/>
        <v>0.12429378531073444</v>
      </c>
      <c r="J5286" s="51">
        <f t="shared" ca="1" si="583"/>
        <v>3.75</v>
      </c>
      <c r="K5286" s="47">
        <f t="shared" si="584"/>
        <v>4.47</v>
      </c>
      <c r="L5286" s="47">
        <f t="shared" si="585"/>
        <v>4.5199999999999996</v>
      </c>
      <c r="M5286" s="47">
        <f t="shared" si="586"/>
        <v>4.0999999999999996</v>
      </c>
      <c r="N5286" s="47">
        <f t="shared" si="587"/>
        <v>4.18</v>
      </c>
      <c r="O5286" s="48">
        <f t="shared" ca="1" si="588"/>
        <v>2448000</v>
      </c>
    </row>
    <row r="5287" spans="1:15" x14ac:dyDescent="0.25">
      <c r="A5287">
        <v>5272</v>
      </c>
      <c r="B5287" s="84">
        <v>34367</v>
      </c>
      <c r="C5287" s="47">
        <v>32.25</v>
      </c>
      <c r="D5287" s="47">
        <v>36.75</v>
      </c>
      <c r="E5287" s="47">
        <v>31.5</v>
      </c>
      <c r="F5287" s="47">
        <v>36.5</v>
      </c>
      <c r="G5287" s="48">
        <v>390000</v>
      </c>
      <c r="H5287" s="47">
        <v>4.53</v>
      </c>
      <c r="I5287" s="51">
        <f t="shared" si="582"/>
        <v>0.1241095890410959</v>
      </c>
      <c r="J5287" s="51">
        <f t="shared" ca="1" si="583"/>
        <v>3.75</v>
      </c>
      <c r="K5287" s="47">
        <f t="shared" si="584"/>
        <v>4</v>
      </c>
      <c r="L5287" s="47">
        <f t="shared" si="585"/>
        <v>4.5599999999999996</v>
      </c>
      <c r="M5287" s="47">
        <f t="shared" si="586"/>
        <v>3.91</v>
      </c>
      <c r="N5287" s="47">
        <f t="shared" si="587"/>
        <v>4.53</v>
      </c>
      <c r="O5287" s="48">
        <f t="shared" ca="1" si="588"/>
        <v>1462500</v>
      </c>
    </row>
    <row r="5288" spans="1:15" x14ac:dyDescent="0.25">
      <c r="A5288">
        <v>5273</v>
      </c>
      <c r="B5288" s="84">
        <v>34366</v>
      </c>
      <c r="C5288" s="47">
        <v>30.75</v>
      </c>
      <c r="D5288" s="47">
        <v>32.25</v>
      </c>
      <c r="E5288" s="47">
        <v>30</v>
      </c>
      <c r="F5288" s="47">
        <v>32.25</v>
      </c>
      <c r="G5288" s="48">
        <v>208400</v>
      </c>
      <c r="H5288" s="47">
        <v>4.01</v>
      </c>
      <c r="I5288" s="51">
        <f t="shared" si="582"/>
        <v>0.12434108527131782</v>
      </c>
      <c r="J5288" s="51">
        <f t="shared" ca="1" si="583"/>
        <v>3.75</v>
      </c>
      <c r="K5288" s="47">
        <f t="shared" si="584"/>
        <v>3.82</v>
      </c>
      <c r="L5288" s="47">
        <f t="shared" si="585"/>
        <v>4.01</v>
      </c>
      <c r="M5288" s="47">
        <f t="shared" si="586"/>
        <v>3.73</v>
      </c>
      <c r="N5288" s="47">
        <f t="shared" si="587"/>
        <v>4.01</v>
      </c>
      <c r="O5288" s="48">
        <f t="shared" ca="1" si="588"/>
        <v>781500</v>
      </c>
    </row>
    <row r="5289" spans="1:15" x14ac:dyDescent="0.25">
      <c r="A5289">
        <v>5274</v>
      </c>
      <c r="B5289" s="84">
        <v>34365</v>
      </c>
      <c r="C5289" s="47">
        <v>29.5</v>
      </c>
      <c r="D5289" s="47">
        <v>30.75</v>
      </c>
      <c r="E5289" s="47">
        <v>29.5</v>
      </c>
      <c r="F5289" s="47">
        <v>30.75</v>
      </c>
      <c r="G5289" s="48">
        <v>202000</v>
      </c>
      <c r="H5289" s="47">
        <v>3.82</v>
      </c>
      <c r="I5289" s="51">
        <f t="shared" si="582"/>
        <v>0.12422764227642276</v>
      </c>
      <c r="J5289" s="51">
        <f t="shared" ca="1" si="583"/>
        <v>3.75</v>
      </c>
      <c r="K5289" s="47">
        <f t="shared" si="584"/>
        <v>3.66</v>
      </c>
      <c r="L5289" s="47">
        <f t="shared" si="585"/>
        <v>3.82</v>
      </c>
      <c r="M5289" s="47">
        <f t="shared" si="586"/>
        <v>3.66</v>
      </c>
      <c r="N5289" s="47">
        <f t="shared" si="587"/>
        <v>3.82</v>
      </c>
      <c r="O5289" s="48">
        <f t="shared" ca="1" si="588"/>
        <v>757500</v>
      </c>
    </row>
    <row r="5290" spans="1:15" x14ac:dyDescent="0.25">
      <c r="A5290">
        <v>5275</v>
      </c>
      <c r="B5290" s="84">
        <v>34362</v>
      </c>
      <c r="C5290" s="47">
        <v>29.5</v>
      </c>
      <c r="D5290" s="47">
        <v>29.5</v>
      </c>
      <c r="E5290" s="47">
        <v>28.5</v>
      </c>
      <c r="F5290" s="47">
        <v>29.5</v>
      </c>
      <c r="G5290" s="48">
        <v>145200</v>
      </c>
      <c r="H5290" s="47">
        <v>3.66</v>
      </c>
      <c r="I5290" s="51">
        <f t="shared" si="582"/>
        <v>0.12406779661016949</v>
      </c>
      <c r="J5290" s="51">
        <f t="shared" ca="1" si="583"/>
        <v>3.75</v>
      </c>
      <c r="K5290" s="47">
        <f t="shared" si="584"/>
        <v>3.66</v>
      </c>
      <c r="L5290" s="47">
        <f t="shared" si="585"/>
        <v>3.66</v>
      </c>
      <c r="M5290" s="47">
        <f t="shared" si="586"/>
        <v>3.54</v>
      </c>
      <c r="N5290" s="47">
        <f t="shared" si="587"/>
        <v>3.66</v>
      </c>
      <c r="O5290" s="48">
        <f t="shared" ca="1" si="588"/>
        <v>544500</v>
      </c>
    </row>
    <row r="5291" spans="1:15" x14ac:dyDescent="0.25">
      <c r="A5291">
        <v>5276</v>
      </c>
      <c r="B5291" s="84">
        <v>34361</v>
      </c>
      <c r="C5291" s="47">
        <v>28.75</v>
      </c>
      <c r="D5291" s="47">
        <v>29.5</v>
      </c>
      <c r="E5291" s="47">
        <v>28.5</v>
      </c>
      <c r="F5291" s="47">
        <v>29.13</v>
      </c>
      <c r="G5291" s="48">
        <v>921200</v>
      </c>
      <c r="H5291" s="47">
        <v>3.62</v>
      </c>
      <c r="I5291" s="51">
        <f t="shared" si="582"/>
        <v>0.12427051150017165</v>
      </c>
      <c r="J5291" s="51">
        <f t="shared" ca="1" si="583"/>
        <v>3.75</v>
      </c>
      <c r="K5291" s="47">
        <f t="shared" si="584"/>
        <v>3.57</v>
      </c>
      <c r="L5291" s="47">
        <f t="shared" si="585"/>
        <v>3.67</v>
      </c>
      <c r="M5291" s="47">
        <f t="shared" si="586"/>
        <v>3.54</v>
      </c>
      <c r="N5291" s="47">
        <f t="shared" si="587"/>
        <v>3.62</v>
      </c>
      <c r="O5291" s="48">
        <f t="shared" ca="1" si="588"/>
        <v>3454500</v>
      </c>
    </row>
    <row r="5292" spans="1:15" x14ac:dyDescent="0.25">
      <c r="A5292">
        <v>5277</v>
      </c>
      <c r="B5292" s="84">
        <v>34360</v>
      </c>
      <c r="C5292" s="47">
        <v>28.5</v>
      </c>
      <c r="D5292" s="47">
        <v>28.5</v>
      </c>
      <c r="E5292" s="47">
        <v>28</v>
      </c>
      <c r="F5292" s="47">
        <v>28.5</v>
      </c>
      <c r="G5292" s="48">
        <v>751200</v>
      </c>
      <c r="H5292" s="47">
        <v>3.54</v>
      </c>
      <c r="I5292" s="51">
        <f t="shared" si="582"/>
        <v>0.12421052631578948</v>
      </c>
      <c r="J5292" s="51">
        <f t="shared" ca="1" si="583"/>
        <v>3.75</v>
      </c>
      <c r="K5292" s="47">
        <f t="shared" si="584"/>
        <v>3.54</v>
      </c>
      <c r="L5292" s="47">
        <f t="shared" si="585"/>
        <v>3.54</v>
      </c>
      <c r="M5292" s="47">
        <f t="shared" si="586"/>
        <v>3.48</v>
      </c>
      <c r="N5292" s="47">
        <f t="shared" si="587"/>
        <v>3.54</v>
      </c>
      <c r="O5292" s="48">
        <f t="shared" ca="1" si="588"/>
        <v>2817000</v>
      </c>
    </row>
    <row r="5293" spans="1:15" x14ac:dyDescent="0.25">
      <c r="A5293">
        <v>5278</v>
      </c>
      <c r="B5293" s="84">
        <v>34359</v>
      </c>
      <c r="C5293" s="47">
        <v>28</v>
      </c>
      <c r="D5293" s="47">
        <v>28.5</v>
      </c>
      <c r="E5293" s="47">
        <v>27.88</v>
      </c>
      <c r="F5293" s="47">
        <v>27.88</v>
      </c>
      <c r="G5293" s="48">
        <v>65200</v>
      </c>
      <c r="H5293" s="47">
        <v>3.46</v>
      </c>
      <c r="I5293" s="51">
        <f t="shared" si="582"/>
        <v>0.12410329985652797</v>
      </c>
      <c r="J5293" s="51">
        <f t="shared" ca="1" si="583"/>
        <v>3.75</v>
      </c>
      <c r="K5293" s="47">
        <f t="shared" si="584"/>
        <v>3.47</v>
      </c>
      <c r="L5293" s="47">
        <f t="shared" si="585"/>
        <v>3.54</v>
      </c>
      <c r="M5293" s="47">
        <f t="shared" si="586"/>
        <v>3.46</v>
      </c>
      <c r="N5293" s="47">
        <f t="shared" si="587"/>
        <v>3.46</v>
      </c>
      <c r="O5293" s="48">
        <f t="shared" ca="1" si="588"/>
        <v>244500</v>
      </c>
    </row>
    <row r="5294" spans="1:15" x14ac:dyDescent="0.25">
      <c r="A5294">
        <v>5279</v>
      </c>
      <c r="B5294" s="84">
        <v>34358</v>
      </c>
      <c r="C5294" s="47">
        <v>28</v>
      </c>
      <c r="D5294" s="47">
        <v>29</v>
      </c>
      <c r="E5294" s="47">
        <v>28</v>
      </c>
      <c r="F5294" s="47">
        <v>28.75</v>
      </c>
      <c r="G5294" s="48">
        <v>156900</v>
      </c>
      <c r="H5294" s="47">
        <v>3.57</v>
      </c>
      <c r="I5294" s="51">
        <f t="shared" si="582"/>
        <v>0.12417391304347826</v>
      </c>
      <c r="J5294" s="51">
        <f t="shared" ca="1" si="583"/>
        <v>3.75</v>
      </c>
      <c r="K5294" s="47">
        <f t="shared" si="584"/>
        <v>3.48</v>
      </c>
      <c r="L5294" s="47">
        <f t="shared" si="585"/>
        <v>3.6</v>
      </c>
      <c r="M5294" s="47">
        <f t="shared" si="586"/>
        <v>3.48</v>
      </c>
      <c r="N5294" s="47">
        <f t="shared" si="587"/>
        <v>3.57</v>
      </c>
      <c r="O5294" s="48">
        <f t="shared" ca="1" si="588"/>
        <v>588375</v>
      </c>
    </row>
    <row r="5295" spans="1:15" x14ac:dyDescent="0.25">
      <c r="A5295">
        <v>5280</v>
      </c>
      <c r="B5295" s="84">
        <v>34355</v>
      </c>
      <c r="C5295" s="47">
        <v>28</v>
      </c>
      <c r="D5295" s="47">
        <v>28</v>
      </c>
      <c r="E5295" s="47">
        <v>28</v>
      </c>
      <c r="F5295" s="47">
        <v>28</v>
      </c>
      <c r="G5295" s="48">
        <v>8000</v>
      </c>
      <c r="H5295" s="47">
        <v>3.48</v>
      </c>
      <c r="I5295" s="51">
        <f t="shared" si="582"/>
        <v>0.12428571428571429</v>
      </c>
      <c r="J5295" s="51">
        <f t="shared" ca="1" si="583"/>
        <v>3.75</v>
      </c>
      <c r="K5295" s="47">
        <f t="shared" si="584"/>
        <v>3.48</v>
      </c>
      <c r="L5295" s="47">
        <f t="shared" si="585"/>
        <v>3.48</v>
      </c>
      <c r="M5295" s="47">
        <f t="shared" si="586"/>
        <v>3.48</v>
      </c>
      <c r="N5295" s="47">
        <f t="shared" si="587"/>
        <v>3.48</v>
      </c>
      <c r="O5295" s="48">
        <f t="shared" ca="1" si="588"/>
        <v>30000</v>
      </c>
    </row>
    <row r="5296" spans="1:15" x14ac:dyDescent="0.25">
      <c r="A5296">
        <v>5281</v>
      </c>
      <c r="B5296" s="84">
        <v>34354</v>
      </c>
      <c r="C5296" s="47">
        <v>28</v>
      </c>
      <c r="D5296" s="47">
        <v>28</v>
      </c>
      <c r="E5296" s="47">
        <v>28</v>
      </c>
      <c r="F5296" s="47">
        <v>28</v>
      </c>
      <c r="G5296" s="48">
        <v>800</v>
      </c>
      <c r="H5296" s="47">
        <v>3.48</v>
      </c>
      <c r="I5296" s="51">
        <f t="shared" si="582"/>
        <v>0.12428571428571429</v>
      </c>
      <c r="J5296" s="51">
        <f t="shared" ca="1" si="583"/>
        <v>3.75</v>
      </c>
      <c r="K5296" s="47">
        <f t="shared" si="584"/>
        <v>3.48</v>
      </c>
      <c r="L5296" s="47">
        <f t="shared" si="585"/>
        <v>3.48</v>
      </c>
      <c r="M5296" s="47">
        <f t="shared" si="586"/>
        <v>3.48</v>
      </c>
      <c r="N5296" s="47">
        <f t="shared" si="587"/>
        <v>3.48</v>
      </c>
      <c r="O5296" s="48">
        <f t="shared" ca="1" si="588"/>
        <v>3000</v>
      </c>
    </row>
    <row r="5297" spans="1:15" x14ac:dyDescent="0.25">
      <c r="A5297">
        <v>5282</v>
      </c>
      <c r="B5297" s="84">
        <v>34353</v>
      </c>
      <c r="C5297" s="47">
        <v>28.75</v>
      </c>
      <c r="D5297" s="47">
        <v>28.75</v>
      </c>
      <c r="E5297" s="47">
        <v>28</v>
      </c>
      <c r="F5297" s="47">
        <v>28.75</v>
      </c>
      <c r="G5297" s="48">
        <v>3600</v>
      </c>
      <c r="H5297" s="47">
        <v>3.57</v>
      </c>
      <c r="I5297" s="51">
        <f t="shared" si="582"/>
        <v>0.12417391304347826</v>
      </c>
      <c r="J5297" s="51">
        <f t="shared" ca="1" si="583"/>
        <v>3.75</v>
      </c>
      <c r="K5297" s="47">
        <f t="shared" si="584"/>
        <v>3.57</v>
      </c>
      <c r="L5297" s="47">
        <f t="shared" si="585"/>
        <v>3.57</v>
      </c>
      <c r="M5297" s="47">
        <f t="shared" si="586"/>
        <v>3.48</v>
      </c>
      <c r="N5297" s="47">
        <f t="shared" si="587"/>
        <v>3.57</v>
      </c>
      <c r="O5297" s="48">
        <f t="shared" ca="1" si="588"/>
        <v>13500</v>
      </c>
    </row>
    <row r="5298" spans="1:15" x14ac:dyDescent="0.25">
      <c r="A5298">
        <v>5283</v>
      </c>
      <c r="B5298" s="84">
        <v>34352</v>
      </c>
      <c r="C5298" s="47">
        <v>28.75</v>
      </c>
      <c r="D5298" s="47">
        <v>28.75</v>
      </c>
      <c r="E5298" s="47">
        <v>28</v>
      </c>
      <c r="F5298" s="47">
        <v>28.75</v>
      </c>
      <c r="G5298" s="48">
        <v>40100</v>
      </c>
      <c r="H5298" s="47">
        <v>3.57</v>
      </c>
      <c r="I5298" s="51">
        <f t="shared" si="582"/>
        <v>0.12417391304347826</v>
      </c>
      <c r="J5298" s="51">
        <f t="shared" ca="1" si="583"/>
        <v>3.75</v>
      </c>
      <c r="K5298" s="47">
        <f t="shared" si="584"/>
        <v>3.57</v>
      </c>
      <c r="L5298" s="47">
        <f t="shared" si="585"/>
        <v>3.57</v>
      </c>
      <c r="M5298" s="47">
        <f t="shared" si="586"/>
        <v>3.48</v>
      </c>
      <c r="N5298" s="47">
        <f t="shared" si="587"/>
        <v>3.57</v>
      </c>
      <c r="O5298" s="48">
        <f t="shared" ca="1" si="588"/>
        <v>150375</v>
      </c>
    </row>
    <row r="5299" spans="1:15" x14ac:dyDescent="0.25">
      <c r="A5299">
        <v>5284</v>
      </c>
      <c r="B5299" s="84">
        <v>34351</v>
      </c>
      <c r="C5299" s="47">
        <v>28.75</v>
      </c>
      <c r="D5299" s="47">
        <v>28.75</v>
      </c>
      <c r="E5299" s="47">
        <v>28.5</v>
      </c>
      <c r="F5299" s="47">
        <v>28.63</v>
      </c>
      <c r="G5299" s="48">
        <v>100800</v>
      </c>
      <c r="H5299" s="47">
        <v>3.56</v>
      </c>
      <c r="I5299" s="51">
        <f t="shared" si="582"/>
        <v>0.12434509256025149</v>
      </c>
      <c r="J5299" s="51">
        <f t="shared" ca="1" si="583"/>
        <v>3.75</v>
      </c>
      <c r="K5299" s="47">
        <f t="shared" si="584"/>
        <v>3.57</v>
      </c>
      <c r="L5299" s="47">
        <f t="shared" si="585"/>
        <v>3.57</v>
      </c>
      <c r="M5299" s="47">
        <f t="shared" si="586"/>
        <v>3.54</v>
      </c>
      <c r="N5299" s="47">
        <f t="shared" si="587"/>
        <v>3.56</v>
      </c>
      <c r="O5299" s="48">
        <f t="shared" ca="1" si="588"/>
        <v>378000</v>
      </c>
    </row>
    <row r="5300" spans="1:15" x14ac:dyDescent="0.25">
      <c r="A5300">
        <v>5285</v>
      </c>
      <c r="B5300" s="84">
        <v>34348</v>
      </c>
      <c r="C5300" s="47">
        <v>28</v>
      </c>
      <c r="D5300" s="47">
        <v>28.63</v>
      </c>
      <c r="E5300" s="47">
        <v>27.75</v>
      </c>
      <c r="F5300" s="47">
        <v>28.63</v>
      </c>
      <c r="G5300" s="48">
        <v>81700</v>
      </c>
      <c r="H5300" s="47">
        <v>3.56</v>
      </c>
      <c r="I5300" s="51">
        <f t="shared" si="582"/>
        <v>0.12434509256025149</v>
      </c>
      <c r="J5300" s="51">
        <f t="shared" ca="1" si="583"/>
        <v>3.75</v>
      </c>
      <c r="K5300" s="47">
        <f t="shared" si="584"/>
        <v>3.48</v>
      </c>
      <c r="L5300" s="47">
        <f t="shared" si="585"/>
        <v>3.56</v>
      </c>
      <c r="M5300" s="47">
        <f t="shared" si="586"/>
        <v>3.45</v>
      </c>
      <c r="N5300" s="47">
        <f t="shared" si="587"/>
        <v>3.56</v>
      </c>
      <c r="O5300" s="48">
        <f t="shared" ca="1" si="588"/>
        <v>306375</v>
      </c>
    </row>
    <row r="5301" spans="1:15" x14ac:dyDescent="0.25">
      <c r="A5301">
        <v>5286</v>
      </c>
      <c r="B5301" s="84">
        <v>34347</v>
      </c>
      <c r="C5301" s="47">
        <v>28</v>
      </c>
      <c r="D5301" s="47">
        <v>28</v>
      </c>
      <c r="E5301" s="47">
        <v>27.25</v>
      </c>
      <c r="F5301" s="47">
        <v>27.25</v>
      </c>
      <c r="G5301" s="48">
        <v>6800</v>
      </c>
      <c r="H5301" s="47">
        <v>3.39</v>
      </c>
      <c r="I5301" s="51">
        <f t="shared" si="582"/>
        <v>0.12440366972477064</v>
      </c>
      <c r="J5301" s="51">
        <f t="shared" ca="1" si="583"/>
        <v>3.75</v>
      </c>
      <c r="K5301" s="47">
        <f t="shared" si="584"/>
        <v>3.48</v>
      </c>
      <c r="L5301" s="47">
        <f t="shared" si="585"/>
        <v>3.48</v>
      </c>
      <c r="M5301" s="47">
        <f t="shared" si="586"/>
        <v>3.39</v>
      </c>
      <c r="N5301" s="47">
        <f t="shared" si="587"/>
        <v>3.39</v>
      </c>
      <c r="O5301" s="48">
        <f t="shared" ca="1" si="588"/>
        <v>25500</v>
      </c>
    </row>
    <row r="5302" spans="1:15" x14ac:dyDescent="0.25">
      <c r="A5302">
        <v>5287</v>
      </c>
      <c r="B5302" s="84">
        <v>34346</v>
      </c>
      <c r="C5302" s="47">
        <v>28</v>
      </c>
      <c r="D5302" s="47">
        <v>28</v>
      </c>
      <c r="E5302" s="47">
        <v>27.5</v>
      </c>
      <c r="F5302" s="47">
        <v>27.5</v>
      </c>
      <c r="G5302" s="48">
        <v>9600</v>
      </c>
      <c r="H5302" s="47">
        <v>3.42</v>
      </c>
      <c r="I5302" s="51">
        <f t="shared" si="582"/>
        <v>0.12436363636363636</v>
      </c>
      <c r="J5302" s="51">
        <f t="shared" ca="1" si="583"/>
        <v>3.75</v>
      </c>
      <c r="K5302" s="47">
        <f t="shared" si="584"/>
        <v>3.48</v>
      </c>
      <c r="L5302" s="47">
        <f t="shared" si="585"/>
        <v>3.48</v>
      </c>
      <c r="M5302" s="47">
        <f t="shared" si="586"/>
        <v>3.42</v>
      </c>
      <c r="N5302" s="47">
        <f t="shared" si="587"/>
        <v>3.42</v>
      </c>
      <c r="O5302" s="48">
        <f t="shared" ca="1" si="588"/>
        <v>36000</v>
      </c>
    </row>
    <row r="5303" spans="1:15" x14ac:dyDescent="0.25">
      <c r="A5303">
        <v>5288</v>
      </c>
      <c r="B5303" s="84">
        <v>34345</v>
      </c>
      <c r="C5303" s="47">
        <v>28</v>
      </c>
      <c r="D5303" s="47">
        <v>28</v>
      </c>
      <c r="E5303" s="47">
        <v>27.63</v>
      </c>
      <c r="F5303" s="47">
        <v>28</v>
      </c>
      <c r="G5303" s="48">
        <v>72900</v>
      </c>
      <c r="H5303" s="47">
        <v>3.48</v>
      </c>
      <c r="I5303" s="51">
        <f t="shared" si="582"/>
        <v>0.12428571428571429</v>
      </c>
      <c r="J5303" s="51">
        <f t="shared" ca="1" si="583"/>
        <v>3.75</v>
      </c>
      <c r="K5303" s="47">
        <f t="shared" si="584"/>
        <v>3.48</v>
      </c>
      <c r="L5303" s="47">
        <f t="shared" si="585"/>
        <v>3.48</v>
      </c>
      <c r="M5303" s="47">
        <f t="shared" si="586"/>
        <v>3.43</v>
      </c>
      <c r="N5303" s="47">
        <f t="shared" si="587"/>
        <v>3.48</v>
      </c>
      <c r="O5303" s="48">
        <f t="shared" ca="1" si="588"/>
        <v>273375</v>
      </c>
    </row>
    <row r="5304" spans="1:15" x14ac:dyDescent="0.25">
      <c r="A5304">
        <v>5289</v>
      </c>
      <c r="B5304" s="84">
        <v>34344</v>
      </c>
      <c r="C5304" s="47">
        <v>27</v>
      </c>
      <c r="D5304" s="47">
        <v>27.75</v>
      </c>
      <c r="E5304" s="47">
        <v>26.75</v>
      </c>
      <c r="F5304" s="47">
        <v>27.75</v>
      </c>
      <c r="G5304" s="48">
        <v>113300</v>
      </c>
      <c r="H5304" s="47">
        <v>3.45</v>
      </c>
      <c r="I5304" s="51">
        <f t="shared" si="582"/>
        <v>0.12432432432432433</v>
      </c>
      <c r="J5304" s="51">
        <f t="shared" ca="1" si="583"/>
        <v>3.75</v>
      </c>
      <c r="K5304" s="47">
        <f t="shared" si="584"/>
        <v>3.36</v>
      </c>
      <c r="L5304" s="47">
        <f t="shared" si="585"/>
        <v>3.45</v>
      </c>
      <c r="M5304" s="47">
        <f t="shared" si="586"/>
        <v>3.33</v>
      </c>
      <c r="N5304" s="47">
        <f t="shared" si="587"/>
        <v>3.45</v>
      </c>
      <c r="O5304" s="48">
        <f t="shared" ca="1" si="588"/>
        <v>424875</v>
      </c>
    </row>
    <row r="5305" spans="1:15" x14ac:dyDescent="0.25">
      <c r="A5305">
        <v>5290</v>
      </c>
      <c r="B5305" s="84">
        <v>34341</v>
      </c>
      <c r="C5305" s="47">
        <v>27.25</v>
      </c>
      <c r="D5305" s="47">
        <v>27.5</v>
      </c>
      <c r="E5305" s="47">
        <v>27.25</v>
      </c>
      <c r="F5305" s="47">
        <v>27.5</v>
      </c>
      <c r="G5305" s="48">
        <v>22500</v>
      </c>
      <c r="H5305" s="47">
        <v>3.42</v>
      </c>
      <c r="I5305" s="51">
        <f t="shared" si="582"/>
        <v>0.12436363636363636</v>
      </c>
      <c r="J5305" s="51">
        <f t="shared" ca="1" si="583"/>
        <v>3.75</v>
      </c>
      <c r="K5305" s="47">
        <f t="shared" si="584"/>
        <v>3.39</v>
      </c>
      <c r="L5305" s="47">
        <f t="shared" si="585"/>
        <v>3.42</v>
      </c>
      <c r="M5305" s="47">
        <f t="shared" si="586"/>
        <v>3.39</v>
      </c>
      <c r="N5305" s="47">
        <f t="shared" si="587"/>
        <v>3.42</v>
      </c>
      <c r="O5305" s="48">
        <f t="shared" ca="1" si="588"/>
        <v>84375</v>
      </c>
    </row>
    <row r="5306" spans="1:15" x14ac:dyDescent="0.25">
      <c r="A5306">
        <v>5291</v>
      </c>
      <c r="B5306" s="84">
        <v>34340</v>
      </c>
      <c r="C5306" s="47">
        <v>27.5</v>
      </c>
      <c r="D5306" s="47">
        <v>27.75</v>
      </c>
      <c r="E5306" s="47">
        <v>27.25</v>
      </c>
      <c r="F5306" s="47">
        <v>27.75</v>
      </c>
      <c r="G5306" s="48">
        <v>11600</v>
      </c>
      <c r="H5306" s="47">
        <v>3.45</v>
      </c>
      <c r="I5306" s="51">
        <f t="shared" si="582"/>
        <v>0.12432432432432433</v>
      </c>
      <c r="J5306" s="51">
        <f t="shared" ca="1" si="583"/>
        <v>3.75</v>
      </c>
      <c r="K5306" s="47">
        <f t="shared" si="584"/>
        <v>3.42</v>
      </c>
      <c r="L5306" s="47">
        <f t="shared" si="585"/>
        <v>3.45</v>
      </c>
      <c r="M5306" s="47">
        <f t="shared" si="586"/>
        <v>3.39</v>
      </c>
      <c r="N5306" s="47">
        <f t="shared" si="587"/>
        <v>3.45</v>
      </c>
      <c r="O5306" s="48">
        <f t="shared" ca="1" si="588"/>
        <v>43500</v>
      </c>
    </row>
    <row r="5307" spans="1:15" x14ac:dyDescent="0.25">
      <c r="A5307">
        <v>5292</v>
      </c>
      <c r="B5307" s="84">
        <v>34339</v>
      </c>
      <c r="C5307" s="47">
        <v>28</v>
      </c>
      <c r="D5307" s="47">
        <v>28</v>
      </c>
      <c r="E5307" s="47">
        <v>27.25</v>
      </c>
      <c r="F5307" s="47">
        <v>27.25</v>
      </c>
      <c r="G5307" s="48">
        <v>190800</v>
      </c>
      <c r="H5307" s="47">
        <v>3.39</v>
      </c>
      <c r="I5307" s="51">
        <f t="shared" si="582"/>
        <v>0.12440366972477064</v>
      </c>
      <c r="J5307" s="51">
        <f t="shared" ca="1" si="583"/>
        <v>3.75</v>
      </c>
      <c r="K5307" s="47">
        <f t="shared" si="584"/>
        <v>3.48</v>
      </c>
      <c r="L5307" s="47">
        <f t="shared" si="585"/>
        <v>3.48</v>
      </c>
      <c r="M5307" s="47">
        <f t="shared" si="586"/>
        <v>3.39</v>
      </c>
      <c r="N5307" s="47">
        <f t="shared" si="587"/>
        <v>3.39</v>
      </c>
      <c r="O5307" s="48">
        <f t="shared" ca="1" si="588"/>
        <v>715500</v>
      </c>
    </row>
    <row r="5308" spans="1:15" x14ac:dyDescent="0.25">
      <c r="A5308">
        <v>5293</v>
      </c>
      <c r="B5308" s="84">
        <v>34338</v>
      </c>
      <c r="C5308" s="47">
        <v>25</v>
      </c>
      <c r="D5308" s="47">
        <v>27.88</v>
      </c>
      <c r="E5308" s="47">
        <v>24.5</v>
      </c>
      <c r="F5308" s="47">
        <v>27.75</v>
      </c>
      <c r="G5308" s="48">
        <v>449600</v>
      </c>
      <c r="H5308" s="47">
        <v>3.45</v>
      </c>
      <c r="I5308" s="51">
        <f t="shared" si="582"/>
        <v>0.12432432432432433</v>
      </c>
      <c r="J5308" s="51">
        <f t="shared" ca="1" si="583"/>
        <v>3.75</v>
      </c>
      <c r="K5308" s="47">
        <f t="shared" si="584"/>
        <v>3.11</v>
      </c>
      <c r="L5308" s="47">
        <f t="shared" si="585"/>
        <v>3.47</v>
      </c>
      <c r="M5308" s="47">
        <f t="shared" si="586"/>
        <v>3.05</v>
      </c>
      <c r="N5308" s="47">
        <f t="shared" si="587"/>
        <v>3.45</v>
      </c>
      <c r="O5308" s="48">
        <f t="shared" ca="1" si="588"/>
        <v>1686000</v>
      </c>
    </row>
    <row r="5309" spans="1:15" x14ac:dyDescent="0.25">
      <c r="A5309">
        <v>5294</v>
      </c>
      <c r="B5309" s="84">
        <v>34337</v>
      </c>
      <c r="C5309" s="47">
        <v>25</v>
      </c>
      <c r="D5309" s="47">
        <v>25</v>
      </c>
      <c r="E5309" s="47">
        <v>24.25</v>
      </c>
      <c r="F5309" s="47">
        <v>24.63</v>
      </c>
      <c r="G5309" s="48">
        <v>202000</v>
      </c>
      <c r="H5309" s="47">
        <v>3.06</v>
      </c>
      <c r="I5309" s="51">
        <f t="shared" si="582"/>
        <v>0.12423873325213156</v>
      </c>
      <c r="J5309" s="51">
        <f t="shared" ca="1" si="583"/>
        <v>3.75</v>
      </c>
      <c r="K5309" s="47">
        <f t="shared" si="584"/>
        <v>3.11</v>
      </c>
      <c r="L5309" s="47">
        <f t="shared" si="585"/>
        <v>3.11</v>
      </c>
      <c r="M5309" s="47">
        <f t="shared" si="586"/>
        <v>3.01</v>
      </c>
      <c r="N5309" s="47">
        <f t="shared" si="587"/>
        <v>3.06</v>
      </c>
      <c r="O5309" s="48">
        <f t="shared" ca="1" si="588"/>
        <v>757500</v>
      </c>
    </row>
    <row r="5310" spans="1:15" x14ac:dyDescent="0.25">
      <c r="A5310">
        <v>5295</v>
      </c>
      <c r="B5310" s="84">
        <v>34334</v>
      </c>
      <c r="C5310" s="47">
        <v>24.25</v>
      </c>
      <c r="D5310" s="47">
        <v>25</v>
      </c>
      <c r="E5310" s="47">
        <v>24.25</v>
      </c>
      <c r="F5310" s="47">
        <v>24.75</v>
      </c>
      <c r="G5310" s="48">
        <v>49700</v>
      </c>
      <c r="H5310" s="47">
        <v>3.07</v>
      </c>
      <c r="I5310" s="51">
        <f t="shared" si="582"/>
        <v>0.12404040404040403</v>
      </c>
      <c r="J5310" s="51">
        <f t="shared" ca="1" si="583"/>
        <v>3.75</v>
      </c>
      <c r="K5310" s="47">
        <f t="shared" si="584"/>
        <v>3.01</v>
      </c>
      <c r="L5310" s="47">
        <f t="shared" si="585"/>
        <v>3.1</v>
      </c>
      <c r="M5310" s="47">
        <f t="shared" si="586"/>
        <v>3.01</v>
      </c>
      <c r="N5310" s="47">
        <f t="shared" si="587"/>
        <v>3.07</v>
      </c>
      <c r="O5310" s="48">
        <f t="shared" ca="1" si="588"/>
        <v>186375</v>
      </c>
    </row>
    <row r="5311" spans="1:15" x14ac:dyDescent="0.25">
      <c r="A5311">
        <v>5296</v>
      </c>
      <c r="B5311" s="84">
        <v>34333</v>
      </c>
      <c r="C5311" s="47">
        <v>24.63</v>
      </c>
      <c r="D5311" s="47">
        <v>25</v>
      </c>
      <c r="E5311" s="47">
        <v>24.25</v>
      </c>
      <c r="F5311" s="47">
        <v>25</v>
      </c>
      <c r="G5311" s="48">
        <v>120500</v>
      </c>
      <c r="H5311" s="47">
        <v>3.11</v>
      </c>
      <c r="I5311" s="51">
        <f t="shared" si="582"/>
        <v>0.1244</v>
      </c>
      <c r="J5311" s="51">
        <f t="shared" ca="1" si="583"/>
        <v>3.75</v>
      </c>
      <c r="K5311" s="47">
        <f t="shared" si="584"/>
        <v>3.06</v>
      </c>
      <c r="L5311" s="47">
        <f t="shared" si="585"/>
        <v>3.11</v>
      </c>
      <c r="M5311" s="47">
        <f t="shared" si="586"/>
        <v>3.02</v>
      </c>
      <c r="N5311" s="47">
        <f t="shared" si="587"/>
        <v>3.11</v>
      </c>
      <c r="O5311" s="48">
        <f t="shared" ca="1" si="588"/>
        <v>451875</v>
      </c>
    </row>
    <row r="5312" spans="1:15" x14ac:dyDescent="0.25">
      <c r="A5312">
        <v>5297</v>
      </c>
      <c r="B5312" s="84">
        <v>34332</v>
      </c>
      <c r="C5312" s="47">
        <v>23.5</v>
      </c>
      <c r="D5312" s="47">
        <v>25</v>
      </c>
      <c r="E5312" s="47">
        <v>23.5</v>
      </c>
      <c r="F5312" s="47">
        <v>24.5</v>
      </c>
      <c r="G5312" s="48">
        <v>140500</v>
      </c>
      <c r="H5312" s="47">
        <v>3.04</v>
      </c>
      <c r="I5312" s="51">
        <f t="shared" si="582"/>
        <v>0.12408163265306123</v>
      </c>
      <c r="J5312" s="51">
        <f t="shared" ca="1" si="583"/>
        <v>3.75</v>
      </c>
      <c r="K5312" s="47">
        <f t="shared" si="584"/>
        <v>2.92</v>
      </c>
      <c r="L5312" s="47">
        <f t="shared" si="585"/>
        <v>3.1</v>
      </c>
      <c r="M5312" s="47">
        <f t="shared" si="586"/>
        <v>2.92</v>
      </c>
      <c r="N5312" s="47">
        <f t="shared" si="587"/>
        <v>3.04</v>
      </c>
      <c r="O5312" s="48">
        <f t="shared" ca="1" si="588"/>
        <v>526875</v>
      </c>
    </row>
    <row r="5313" spans="1:15" x14ac:dyDescent="0.25">
      <c r="A5313">
        <v>5298</v>
      </c>
      <c r="B5313" s="84">
        <v>34331</v>
      </c>
      <c r="C5313" s="47">
        <v>24.25</v>
      </c>
      <c r="D5313" s="47">
        <v>24.25</v>
      </c>
      <c r="E5313" s="47">
        <v>24</v>
      </c>
      <c r="F5313" s="47">
        <v>24.12</v>
      </c>
      <c r="G5313" s="48">
        <v>81200</v>
      </c>
      <c r="H5313" s="47">
        <v>3</v>
      </c>
      <c r="I5313" s="51">
        <f t="shared" si="582"/>
        <v>0.12437810945273631</v>
      </c>
      <c r="J5313" s="51">
        <f t="shared" ca="1" si="583"/>
        <v>3.75</v>
      </c>
      <c r="K5313" s="47">
        <f t="shared" si="584"/>
        <v>3.02</v>
      </c>
      <c r="L5313" s="47">
        <f t="shared" si="585"/>
        <v>3.02</v>
      </c>
      <c r="M5313" s="47">
        <f t="shared" si="586"/>
        <v>2.99</v>
      </c>
      <c r="N5313" s="47">
        <f t="shared" si="587"/>
        <v>3</v>
      </c>
      <c r="O5313" s="48">
        <f t="shared" ca="1" si="588"/>
        <v>304500</v>
      </c>
    </row>
    <row r="5314" spans="1:15" x14ac:dyDescent="0.25">
      <c r="A5314">
        <v>5299</v>
      </c>
      <c r="B5314" s="84">
        <v>34330</v>
      </c>
      <c r="C5314" s="47">
        <v>24.5</v>
      </c>
      <c r="D5314" s="47">
        <v>25</v>
      </c>
      <c r="E5314" s="47">
        <v>24.25</v>
      </c>
      <c r="F5314" s="47">
        <v>24.25</v>
      </c>
      <c r="G5314" s="48">
        <v>68400</v>
      </c>
      <c r="H5314" s="47">
        <v>3.01</v>
      </c>
      <c r="I5314" s="51">
        <f t="shared" si="582"/>
        <v>0.12412371134020618</v>
      </c>
      <c r="J5314" s="51">
        <f t="shared" ca="1" si="583"/>
        <v>3.75</v>
      </c>
      <c r="K5314" s="47">
        <f t="shared" si="584"/>
        <v>3.04</v>
      </c>
      <c r="L5314" s="47">
        <f t="shared" si="585"/>
        <v>3.1</v>
      </c>
      <c r="M5314" s="47">
        <f t="shared" si="586"/>
        <v>3.01</v>
      </c>
      <c r="N5314" s="47">
        <f t="shared" si="587"/>
        <v>3.01</v>
      </c>
      <c r="O5314" s="48">
        <f t="shared" ca="1" si="588"/>
        <v>256500</v>
      </c>
    </row>
    <row r="5315" spans="1:15" x14ac:dyDescent="0.25">
      <c r="A5315">
        <v>5300</v>
      </c>
      <c r="B5315" s="84">
        <v>34326</v>
      </c>
      <c r="C5315" s="47">
        <v>24.75</v>
      </c>
      <c r="D5315" s="47">
        <v>24.75</v>
      </c>
      <c r="E5315" s="47">
        <v>24.25</v>
      </c>
      <c r="F5315" s="47">
        <v>24.25</v>
      </c>
      <c r="G5315" s="48">
        <v>11600</v>
      </c>
      <c r="H5315" s="47">
        <v>3.01</v>
      </c>
      <c r="I5315" s="51">
        <f t="shared" si="582"/>
        <v>0.12412371134020618</v>
      </c>
      <c r="J5315" s="51">
        <f t="shared" ca="1" si="583"/>
        <v>3.75</v>
      </c>
      <c r="K5315" s="47">
        <f t="shared" si="584"/>
        <v>3.07</v>
      </c>
      <c r="L5315" s="47">
        <f t="shared" si="585"/>
        <v>3.07</v>
      </c>
      <c r="M5315" s="47">
        <f t="shared" si="586"/>
        <v>3.01</v>
      </c>
      <c r="N5315" s="47">
        <f t="shared" si="587"/>
        <v>3.01</v>
      </c>
      <c r="O5315" s="48">
        <f t="shared" ca="1" si="588"/>
        <v>43500</v>
      </c>
    </row>
    <row r="5316" spans="1:15" x14ac:dyDescent="0.25">
      <c r="A5316">
        <v>5301</v>
      </c>
      <c r="B5316" s="84">
        <v>34325</v>
      </c>
      <c r="C5316" s="47">
        <v>24.75</v>
      </c>
      <c r="D5316" s="47">
        <v>25</v>
      </c>
      <c r="E5316" s="47">
        <v>24.25</v>
      </c>
      <c r="F5316" s="47">
        <v>24.75</v>
      </c>
      <c r="G5316" s="48">
        <v>394100</v>
      </c>
      <c r="H5316" s="47">
        <v>3.07</v>
      </c>
      <c r="I5316" s="51">
        <f t="shared" si="582"/>
        <v>0.12404040404040403</v>
      </c>
      <c r="J5316" s="51">
        <f t="shared" ca="1" si="583"/>
        <v>3.75</v>
      </c>
      <c r="K5316" s="47">
        <f t="shared" si="584"/>
        <v>3.07</v>
      </c>
      <c r="L5316" s="47">
        <f t="shared" si="585"/>
        <v>3.1</v>
      </c>
      <c r="M5316" s="47">
        <f t="shared" si="586"/>
        <v>3.01</v>
      </c>
      <c r="N5316" s="47">
        <f t="shared" si="587"/>
        <v>3.07</v>
      </c>
      <c r="O5316" s="48">
        <f t="shared" ca="1" si="588"/>
        <v>1477875</v>
      </c>
    </row>
    <row r="5317" spans="1:15" x14ac:dyDescent="0.25">
      <c r="A5317">
        <v>5302</v>
      </c>
      <c r="B5317" s="84">
        <v>34324</v>
      </c>
      <c r="C5317" s="47">
        <v>24.5</v>
      </c>
      <c r="D5317" s="47">
        <v>25</v>
      </c>
      <c r="E5317" s="47">
        <v>24.5</v>
      </c>
      <c r="F5317" s="47">
        <v>25</v>
      </c>
      <c r="G5317" s="48">
        <v>652800</v>
      </c>
      <c r="H5317" s="47">
        <v>3.11</v>
      </c>
      <c r="I5317" s="51">
        <f t="shared" si="582"/>
        <v>0.1244</v>
      </c>
      <c r="J5317" s="51">
        <f t="shared" ca="1" si="583"/>
        <v>3.75</v>
      </c>
      <c r="K5317" s="47">
        <f t="shared" si="584"/>
        <v>3.05</v>
      </c>
      <c r="L5317" s="47">
        <f t="shared" si="585"/>
        <v>3.11</v>
      </c>
      <c r="M5317" s="47">
        <f t="shared" si="586"/>
        <v>3.05</v>
      </c>
      <c r="N5317" s="47">
        <f t="shared" si="587"/>
        <v>3.11</v>
      </c>
      <c r="O5317" s="48">
        <f t="shared" ca="1" si="588"/>
        <v>2448000</v>
      </c>
    </row>
    <row r="5318" spans="1:15" x14ac:dyDescent="0.25">
      <c r="A5318">
        <v>5303</v>
      </c>
      <c r="B5318" s="84">
        <v>34323</v>
      </c>
      <c r="C5318" s="47">
        <v>25</v>
      </c>
      <c r="D5318" s="47">
        <v>25.25</v>
      </c>
      <c r="E5318" s="47">
        <v>24.75</v>
      </c>
      <c r="F5318" s="47">
        <v>24.75</v>
      </c>
      <c r="G5318" s="48">
        <v>27300</v>
      </c>
      <c r="H5318" s="47">
        <v>3.07</v>
      </c>
      <c r="I5318" s="51">
        <f t="shared" si="582"/>
        <v>0.12404040404040403</v>
      </c>
      <c r="J5318" s="51">
        <f t="shared" ca="1" si="583"/>
        <v>3.75</v>
      </c>
      <c r="K5318" s="47">
        <f t="shared" si="584"/>
        <v>3.1</v>
      </c>
      <c r="L5318" s="47">
        <f t="shared" si="585"/>
        <v>3.13</v>
      </c>
      <c r="M5318" s="47">
        <f t="shared" si="586"/>
        <v>3.07</v>
      </c>
      <c r="N5318" s="47">
        <f t="shared" si="587"/>
        <v>3.07</v>
      </c>
      <c r="O5318" s="48">
        <f t="shared" ca="1" si="588"/>
        <v>102375</v>
      </c>
    </row>
    <row r="5319" spans="1:15" x14ac:dyDescent="0.25">
      <c r="A5319">
        <v>5304</v>
      </c>
      <c r="B5319" s="84">
        <v>34320</v>
      </c>
      <c r="C5319" s="47">
        <v>25.5</v>
      </c>
      <c r="D5319" s="47">
        <v>25.5</v>
      </c>
      <c r="E5319" s="47">
        <v>25</v>
      </c>
      <c r="F5319" s="47">
        <v>25</v>
      </c>
      <c r="G5319" s="48">
        <v>171700</v>
      </c>
      <c r="H5319" s="47">
        <v>3.11</v>
      </c>
      <c r="I5319" s="51">
        <f t="shared" si="582"/>
        <v>0.1244</v>
      </c>
      <c r="J5319" s="51">
        <f t="shared" ca="1" si="583"/>
        <v>3.75</v>
      </c>
      <c r="K5319" s="47">
        <f t="shared" si="584"/>
        <v>3.17</v>
      </c>
      <c r="L5319" s="47">
        <f t="shared" si="585"/>
        <v>3.17</v>
      </c>
      <c r="M5319" s="47">
        <f t="shared" si="586"/>
        <v>3.11</v>
      </c>
      <c r="N5319" s="47">
        <f t="shared" si="587"/>
        <v>3.11</v>
      </c>
      <c r="O5319" s="48">
        <f t="shared" ca="1" si="588"/>
        <v>643875</v>
      </c>
    </row>
    <row r="5320" spans="1:15" x14ac:dyDescent="0.25">
      <c r="A5320">
        <v>5305</v>
      </c>
      <c r="B5320" s="84">
        <v>34319</v>
      </c>
      <c r="C5320" s="47">
        <v>25.5</v>
      </c>
      <c r="D5320" s="47">
        <v>25.75</v>
      </c>
      <c r="E5320" s="47">
        <v>25</v>
      </c>
      <c r="F5320" s="47">
        <v>25.25</v>
      </c>
      <c r="G5320" s="48">
        <v>251600</v>
      </c>
      <c r="H5320" s="47">
        <v>3.14</v>
      </c>
      <c r="I5320" s="51">
        <f t="shared" si="582"/>
        <v>0.12435643564356436</v>
      </c>
      <c r="J5320" s="51">
        <f t="shared" ca="1" si="583"/>
        <v>3.75</v>
      </c>
      <c r="K5320" s="47">
        <f t="shared" si="584"/>
        <v>3.17</v>
      </c>
      <c r="L5320" s="47">
        <f t="shared" si="585"/>
        <v>3.2</v>
      </c>
      <c r="M5320" s="47">
        <f t="shared" si="586"/>
        <v>3.11</v>
      </c>
      <c r="N5320" s="47">
        <f t="shared" si="587"/>
        <v>3.14</v>
      </c>
      <c r="O5320" s="48">
        <f t="shared" ca="1" si="588"/>
        <v>943500</v>
      </c>
    </row>
    <row r="5321" spans="1:15" x14ac:dyDescent="0.25">
      <c r="A5321">
        <v>5306</v>
      </c>
      <c r="B5321" s="84">
        <v>34318</v>
      </c>
      <c r="C5321" s="47">
        <v>25.63</v>
      </c>
      <c r="D5321" s="47">
        <v>26.5</v>
      </c>
      <c r="E5321" s="47">
        <v>25.5</v>
      </c>
      <c r="F5321" s="47">
        <v>26</v>
      </c>
      <c r="G5321" s="48">
        <v>9600</v>
      </c>
      <c r="H5321" s="47">
        <v>3.23</v>
      </c>
      <c r="I5321" s="51">
        <f t="shared" si="582"/>
        <v>0.12423076923076923</v>
      </c>
      <c r="J5321" s="51">
        <f t="shared" ca="1" si="583"/>
        <v>3.75</v>
      </c>
      <c r="K5321" s="47">
        <f t="shared" si="584"/>
        <v>3.18</v>
      </c>
      <c r="L5321" s="47">
        <f t="shared" si="585"/>
        <v>3.29</v>
      </c>
      <c r="M5321" s="47">
        <f t="shared" si="586"/>
        <v>3.17</v>
      </c>
      <c r="N5321" s="47">
        <f t="shared" si="587"/>
        <v>3.23</v>
      </c>
      <c r="O5321" s="48">
        <f t="shared" ca="1" si="588"/>
        <v>36000</v>
      </c>
    </row>
    <row r="5322" spans="1:15" x14ac:dyDescent="0.25">
      <c r="A5322">
        <v>5307</v>
      </c>
      <c r="B5322" s="84">
        <v>34317</v>
      </c>
      <c r="C5322" s="47">
        <v>25.5</v>
      </c>
      <c r="D5322" s="47">
        <v>25.5</v>
      </c>
      <c r="E5322" s="47">
        <v>25.5</v>
      </c>
      <c r="F5322" s="47">
        <v>25.5</v>
      </c>
      <c r="G5322" s="48">
        <v>10900</v>
      </c>
      <c r="H5322" s="47">
        <v>3.17</v>
      </c>
      <c r="I5322" s="51">
        <f t="shared" si="582"/>
        <v>0.12431372549019608</v>
      </c>
      <c r="J5322" s="51">
        <f t="shared" ca="1" si="583"/>
        <v>4.6875</v>
      </c>
      <c r="K5322" s="47">
        <f t="shared" si="584"/>
        <v>3.17</v>
      </c>
      <c r="L5322" s="47">
        <f t="shared" si="585"/>
        <v>3.17</v>
      </c>
      <c r="M5322" s="47">
        <f t="shared" si="586"/>
        <v>3.17</v>
      </c>
      <c r="N5322" s="47">
        <f t="shared" si="587"/>
        <v>3.17</v>
      </c>
      <c r="O5322" s="48">
        <f t="shared" ca="1" si="588"/>
        <v>51093.75</v>
      </c>
    </row>
    <row r="5323" spans="1:15" x14ac:dyDescent="0.25">
      <c r="A5323">
        <v>5308</v>
      </c>
      <c r="B5323" s="84">
        <v>34316</v>
      </c>
      <c r="C5323" s="47">
        <v>33</v>
      </c>
      <c r="D5323" s="47">
        <v>33</v>
      </c>
      <c r="E5323" s="47">
        <v>32.5</v>
      </c>
      <c r="F5323" s="47">
        <v>32.5</v>
      </c>
      <c r="G5323" s="48">
        <v>7200</v>
      </c>
      <c r="H5323" s="47">
        <v>3.23</v>
      </c>
      <c r="I5323" s="51">
        <f t="shared" si="582"/>
        <v>9.9384615384615391E-2</v>
      </c>
      <c r="J5323" s="51">
        <f t="shared" ca="1" si="583"/>
        <v>4.6875</v>
      </c>
      <c r="K5323" s="47">
        <f t="shared" si="584"/>
        <v>3.28</v>
      </c>
      <c r="L5323" s="47">
        <f t="shared" si="585"/>
        <v>3.28</v>
      </c>
      <c r="M5323" s="47">
        <f t="shared" si="586"/>
        <v>3.23</v>
      </c>
      <c r="N5323" s="47">
        <f t="shared" si="587"/>
        <v>3.23</v>
      </c>
      <c r="O5323" s="48">
        <f t="shared" ca="1" si="588"/>
        <v>33750</v>
      </c>
    </row>
    <row r="5324" spans="1:15" x14ac:dyDescent="0.25">
      <c r="A5324">
        <v>5309</v>
      </c>
      <c r="B5324" s="84">
        <v>34313</v>
      </c>
      <c r="C5324" s="47">
        <v>33.25</v>
      </c>
      <c r="D5324" s="47">
        <v>33.25</v>
      </c>
      <c r="E5324" s="47">
        <v>33</v>
      </c>
      <c r="F5324" s="47">
        <v>33</v>
      </c>
      <c r="G5324" s="48">
        <v>56500</v>
      </c>
      <c r="H5324" s="47">
        <v>3.28</v>
      </c>
      <c r="I5324" s="51">
        <f t="shared" si="582"/>
        <v>9.9393939393939382E-2</v>
      </c>
      <c r="J5324" s="51">
        <f t="shared" ca="1" si="583"/>
        <v>4.6875</v>
      </c>
      <c r="K5324" s="47">
        <f t="shared" si="584"/>
        <v>3.3</v>
      </c>
      <c r="L5324" s="47">
        <f t="shared" si="585"/>
        <v>3.3</v>
      </c>
      <c r="M5324" s="47">
        <f t="shared" si="586"/>
        <v>3.28</v>
      </c>
      <c r="N5324" s="47">
        <f t="shared" si="587"/>
        <v>3.28</v>
      </c>
      <c r="O5324" s="48">
        <f t="shared" ca="1" si="588"/>
        <v>264843.75</v>
      </c>
    </row>
    <row r="5325" spans="1:15" x14ac:dyDescent="0.25">
      <c r="A5325">
        <v>5310</v>
      </c>
      <c r="B5325" s="84">
        <v>34312</v>
      </c>
      <c r="C5325" s="47">
        <v>33.5</v>
      </c>
      <c r="D5325" s="47">
        <v>34.75</v>
      </c>
      <c r="E5325" s="47">
        <v>33.25</v>
      </c>
      <c r="F5325" s="47">
        <v>33.869999999999997</v>
      </c>
      <c r="G5325" s="48">
        <v>79300</v>
      </c>
      <c r="H5325" s="47">
        <v>3.37</v>
      </c>
      <c r="I5325" s="51">
        <f t="shared" si="582"/>
        <v>9.9498080897549468E-2</v>
      </c>
      <c r="J5325" s="51">
        <f t="shared" ca="1" si="583"/>
        <v>4.6875</v>
      </c>
      <c r="K5325" s="47">
        <f t="shared" si="584"/>
        <v>3.33</v>
      </c>
      <c r="L5325" s="47">
        <f t="shared" si="585"/>
        <v>3.46</v>
      </c>
      <c r="M5325" s="47">
        <f t="shared" si="586"/>
        <v>3.31</v>
      </c>
      <c r="N5325" s="47">
        <f t="shared" si="587"/>
        <v>3.37</v>
      </c>
      <c r="O5325" s="48">
        <f t="shared" ca="1" si="588"/>
        <v>371718.75</v>
      </c>
    </row>
    <row r="5326" spans="1:15" x14ac:dyDescent="0.25">
      <c r="A5326">
        <v>5311</v>
      </c>
      <c r="B5326" s="84">
        <v>34311</v>
      </c>
      <c r="C5326" s="47">
        <v>33.25</v>
      </c>
      <c r="D5326" s="47">
        <v>33.25</v>
      </c>
      <c r="E5326" s="47">
        <v>33.25</v>
      </c>
      <c r="F5326" s="47">
        <v>33.25</v>
      </c>
      <c r="G5326" s="48">
        <v>100</v>
      </c>
      <c r="H5326" s="47">
        <v>3.3</v>
      </c>
      <c r="I5326" s="51">
        <f t="shared" si="582"/>
        <v>9.9248120300751877E-2</v>
      </c>
      <c r="J5326" s="51">
        <f t="shared" ca="1" si="583"/>
        <v>4.6875</v>
      </c>
      <c r="K5326" s="47">
        <f t="shared" si="584"/>
        <v>3.3</v>
      </c>
      <c r="L5326" s="47">
        <f t="shared" si="585"/>
        <v>3.3</v>
      </c>
      <c r="M5326" s="47">
        <f t="shared" si="586"/>
        <v>3.3</v>
      </c>
      <c r="N5326" s="47">
        <f t="shared" si="587"/>
        <v>3.3</v>
      </c>
      <c r="O5326" s="48">
        <f t="shared" ca="1" si="588"/>
        <v>468.75</v>
      </c>
    </row>
    <row r="5327" spans="1:15" x14ac:dyDescent="0.25">
      <c r="A5327">
        <v>5312</v>
      </c>
      <c r="B5327" s="84">
        <v>34310</v>
      </c>
      <c r="C5327" s="47">
        <v>33</v>
      </c>
      <c r="D5327" s="47">
        <v>35.25</v>
      </c>
      <c r="E5327" s="47">
        <v>33</v>
      </c>
      <c r="F5327" s="47">
        <v>34.119999999999997</v>
      </c>
      <c r="G5327" s="48">
        <v>429300</v>
      </c>
      <c r="H5327" s="47">
        <v>3.39</v>
      </c>
      <c r="I5327" s="51">
        <f t="shared" si="582"/>
        <v>9.9355216881594377E-2</v>
      </c>
      <c r="J5327" s="51">
        <f t="shared" ca="1" si="583"/>
        <v>4.6875</v>
      </c>
      <c r="K5327" s="47">
        <f t="shared" si="584"/>
        <v>3.28</v>
      </c>
      <c r="L5327" s="47">
        <f t="shared" si="585"/>
        <v>3.5</v>
      </c>
      <c r="M5327" s="47">
        <f t="shared" si="586"/>
        <v>3.28</v>
      </c>
      <c r="N5327" s="47">
        <f t="shared" si="587"/>
        <v>3.39</v>
      </c>
      <c r="O5327" s="48">
        <f t="shared" ca="1" si="588"/>
        <v>2012343.75</v>
      </c>
    </row>
    <row r="5328" spans="1:15" x14ac:dyDescent="0.25">
      <c r="A5328">
        <v>5313</v>
      </c>
      <c r="B5328" s="84">
        <v>34309</v>
      </c>
      <c r="C5328" s="47">
        <v>33.5</v>
      </c>
      <c r="D5328" s="47">
        <v>33.5</v>
      </c>
      <c r="E5328" s="47">
        <v>31.75</v>
      </c>
      <c r="F5328" s="47">
        <v>31.88</v>
      </c>
      <c r="G5328" s="48">
        <v>60100</v>
      </c>
      <c r="H5328" s="47">
        <v>3.17</v>
      </c>
      <c r="I5328" s="51">
        <f t="shared" si="582"/>
        <v>9.9435382685069004E-2</v>
      </c>
      <c r="J5328" s="51">
        <f t="shared" ca="1" si="583"/>
        <v>4.6875</v>
      </c>
      <c r="K5328" s="47">
        <f t="shared" si="584"/>
        <v>3.33</v>
      </c>
      <c r="L5328" s="47">
        <f t="shared" si="585"/>
        <v>3.33</v>
      </c>
      <c r="M5328" s="47">
        <f t="shared" si="586"/>
        <v>3.16</v>
      </c>
      <c r="N5328" s="47">
        <f t="shared" si="587"/>
        <v>3.17</v>
      </c>
      <c r="O5328" s="48">
        <f t="shared" ca="1" si="588"/>
        <v>281718.75</v>
      </c>
    </row>
    <row r="5329" spans="1:15" x14ac:dyDescent="0.25">
      <c r="A5329">
        <v>5314</v>
      </c>
      <c r="B5329" s="84">
        <v>34306</v>
      </c>
      <c r="C5329" s="47">
        <v>32.130000000000003</v>
      </c>
      <c r="D5329" s="47">
        <v>33.75</v>
      </c>
      <c r="E5329" s="47">
        <v>32.130000000000003</v>
      </c>
      <c r="F5329" s="47">
        <v>33.75</v>
      </c>
      <c r="G5329" s="48">
        <v>11700</v>
      </c>
      <c r="H5329" s="47">
        <v>3.35</v>
      </c>
      <c r="I5329" s="51">
        <f t="shared" ref="I5329:I5392" si="589">H5329/F5329</f>
        <v>9.9259259259259255E-2</v>
      </c>
      <c r="J5329" s="51">
        <f t="shared" ref="J5329:J5392" ca="1" si="590">INDEX(OFFSET($T$15,0,0,$S$13+1,1),MATCH(B5329,OFFSET($Q$15,0,0,$S$13+1,1),-1))</f>
        <v>4.6875</v>
      </c>
      <c r="K5329" s="47">
        <f t="shared" ref="K5329:K5392" si="591">ROUND($I5329*C5329,2)</f>
        <v>3.19</v>
      </c>
      <c r="L5329" s="47">
        <f t="shared" ref="L5329:L5392" si="592">ROUND($I5329*D5329,2)</f>
        <v>3.35</v>
      </c>
      <c r="M5329" s="47">
        <f t="shared" ref="M5329:M5392" si="593">ROUND($I5329*E5329,2)</f>
        <v>3.19</v>
      </c>
      <c r="N5329" s="47">
        <f t="shared" ref="N5329:N5392" si="594">ROUND($I5329*F5329,2)</f>
        <v>3.35</v>
      </c>
      <c r="O5329" s="48">
        <f t="shared" ref="O5329:O5392" ca="1" si="595">G5329*J5329</f>
        <v>54843.75</v>
      </c>
    </row>
    <row r="5330" spans="1:15" x14ac:dyDescent="0.25">
      <c r="A5330">
        <v>5315</v>
      </c>
      <c r="B5330" s="84">
        <v>34305</v>
      </c>
      <c r="C5330" s="47">
        <v>33</v>
      </c>
      <c r="D5330" s="47">
        <v>33.130000000000003</v>
      </c>
      <c r="E5330" s="47">
        <v>32</v>
      </c>
      <c r="F5330" s="47">
        <v>32</v>
      </c>
      <c r="G5330" s="48">
        <v>243600</v>
      </c>
      <c r="H5330" s="47">
        <v>3.18</v>
      </c>
      <c r="I5330" s="51">
        <f t="shared" si="589"/>
        <v>9.9375000000000005E-2</v>
      </c>
      <c r="J5330" s="51">
        <f t="shared" ca="1" si="590"/>
        <v>4.6875</v>
      </c>
      <c r="K5330" s="47">
        <f t="shared" si="591"/>
        <v>3.28</v>
      </c>
      <c r="L5330" s="47">
        <f t="shared" si="592"/>
        <v>3.29</v>
      </c>
      <c r="M5330" s="47">
        <f t="shared" si="593"/>
        <v>3.18</v>
      </c>
      <c r="N5330" s="47">
        <f t="shared" si="594"/>
        <v>3.18</v>
      </c>
      <c r="O5330" s="48">
        <f t="shared" ca="1" si="595"/>
        <v>1141875</v>
      </c>
    </row>
    <row r="5331" spans="1:15" x14ac:dyDescent="0.25">
      <c r="A5331">
        <v>5316</v>
      </c>
      <c r="B5331" s="84">
        <v>34304</v>
      </c>
      <c r="C5331" s="47">
        <v>33</v>
      </c>
      <c r="D5331" s="47">
        <v>33.75</v>
      </c>
      <c r="E5331" s="47">
        <v>32</v>
      </c>
      <c r="F5331" s="47">
        <v>33.75</v>
      </c>
      <c r="G5331" s="48">
        <v>164100</v>
      </c>
      <c r="H5331" s="47">
        <v>3.35</v>
      </c>
      <c r="I5331" s="51">
        <f t="shared" si="589"/>
        <v>9.9259259259259255E-2</v>
      </c>
      <c r="J5331" s="51">
        <f t="shared" ca="1" si="590"/>
        <v>4.6875</v>
      </c>
      <c r="K5331" s="47">
        <f t="shared" si="591"/>
        <v>3.28</v>
      </c>
      <c r="L5331" s="47">
        <f t="shared" si="592"/>
        <v>3.35</v>
      </c>
      <c r="M5331" s="47">
        <f t="shared" si="593"/>
        <v>3.18</v>
      </c>
      <c r="N5331" s="47">
        <f t="shared" si="594"/>
        <v>3.35</v>
      </c>
      <c r="O5331" s="48">
        <f t="shared" ca="1" si="595"/>
        <v>769218.75</v>
      </c>
    </row>
    <row r="5332" spans="1:15" x14ac:dyDescent="0.25">
      <c r="A5332">
        <v>5317</v>
      </c>
      <c r="B5332" s="84">
        <v>34303</v>
      </c>
      <c r="C5332" s="47">
        <v>32</v>
      </c>
      <c r="D5332" s="47">
        <v>33.75</v>
      </c>
      <c r="E5332" s="47">
        <v>32</v>
      </c>
      <c r="F5332" s="47">
        <v>32</v>
      </c>
      <c r="G5332" s="48">
        <v>9600</v>
      </c>
      <c r="H5332" s="47">
        <v>3.18</v>
      </c>
      <c r="I5332" s="51">
        <f t="shared" si="589"/>
        <v>9.9375000000000005E-2</v>
      </c>
      <c r="J5332" s="51">
        <f t="shared" ca="1" si="590"/>
        <v>4.6875</v>
      </c>
      <c r="K5332" s="47">
        <f t="shared" si="591"/>
        <v>3.18</v>
      </c>
      <c r="L5332" s="47">
        <f t="shared" si="592"/>
        <v>3.35</v>
      </c>
      <c r="M5332" s="47">
        <f t="shared" si="593"/>
        <v>3.18</v>
      </c>
      <c r="N5332" s="47">
        <f t="shared" si="594"/>
        <v>3.18</v>
      </c>
      <c r="O5332" s="48">
        <f t="shared" ca="1" si="595"/>
        <v>45000</v>
      </c>
    </row>
    <row r="5333" spans="1:15" x14ac:dyDescent="0.25">
      <c r="A5333">
        <v>5318</v>
      </c>
      <c r="B5333" s="84">
        <v>34302</v>
      </c>
      <c r="C5333" s="47">
        <v>33.75</v>
      </c>
      <c r="D5333" s="47">
        <v>33.75</v>
      </c>
      <c r="E5333" s="47">
        <v>32</v>
      </c>
      <c r="F5333" s="47">
        <v>33.25</v>
      </c>
      <c r="G5333" s="48">
        <v>16100</v>
      </c>
      <c r="H5333" s="47">
        <v>3.3</v>
      </c>
      <c r="I5333" s="51">
        <f t="shared" si="589"/>
        <v>9.9248120300751877E-2</v>
      </c>
      <c r="J5333" s="51">
        <f t="shared" ca="1" si="590"/>
        <v>4.6875</v>
      </c>
      <c r="K5333" s="47">
        <f t="shared" si="591"/>
        <v>3.35</v>
      </c>
      <c r="L5333" s="47">
        <f t="shared" si="592"/>
        <v>3.35</v>
      </c>
      <c r="M5333" s="47">
        <f t="shared" si="593"/>
        <v>3.18</v>
      </c>
      <c r="N5333" s="47">
        <f t="shared" si="594"/>
        <v>3.3</v>
      </c>
      <c r="O5333" s="48">
        <f t="shared" ca="1" si="595"/>
        <v>75468.75</v>
      </c>
    </row>
    <row r="5334" spans="1:15" x14ac:dyDescent="0.25">
      <c r="A5334">
        <v>5319</v>
      </c>
      <c r="B5334" s="84">
        <v>34299</v>
      </c>
      <c r="C5334" s="47">
        <v>32</v>
      </c>
      <c r="D5334" s="47">
        <v>32</v>
      </c>
      <c r="E5334" s="47">
        <v>32</v>
      </c>
      <c r="F5334" s="47">
        <v>32</v>
      </c>
      <c r="G5334" s="48">
        <v>0</v>
      </c>
      <c r="H5334" s="47">
        <v>3.18</v>
      </c>
      <c r="I5334" s="51">
        <f t="shared" si="589"/>
        <v>9.9375000000000005E-2</v>
      </c>
      <c r="J5334" s="51">
        <f t="shared" ca="1" si="590"/>
        <v>4.6875</v>
      </c>
      <c r="K5334" s="47">
        <f t="shared" si="591"/>
        <v>3.18</v>
      </c>
      <c r="L5334" s="47">
        <f t="shared" si="592"/>
        <v>3.18</v>
      </c>
      <c r="M5334" s="47">
        <f t="shared" si="593"/>
        <v>3.18</v>
      </c>
      <c r="N5334" s="47">
        <f t="shared" si="594"/>
        <v>3.18</v>
      </c>
      <c r="O5334" s="48">
        <f t="shared" ca="1" si="595"/>
        <v>0</v>
      </c>
    </row>
    <row r="5335" spans="1:15" x14ac:dyDescent="0.25">
      <c r="A5335">
        <v>5320</v>
      </c>
      <c r="B5335" s="84">
        <v>34297</v>
      </c>
      <c r="C5335" s="47">
        <v>33.75</v>
      </c>
      <c r="D5335" s="47">
        <v>33.75</v>
      </c>
      <c r="E5335" s="47">
        <v>32</v>
      </c>
      <c r="F5335" s="47">
        <v>32</v>
      </c>
      <c r="G5335" s="48">
        <v>28100</v>
      </c>
      <c r="H5335" s="47">
        <v>3.18</v>
      </c>
      <c r="I5335" s="51">
        <f t="shared" si="589"/>
        <v>9.9375000000000005E-2</v>
      </c>
      <c r="J5335" s="51">
        <f t="shared" ca="1" si="590"/>
        <v>4.6875</v>
      </c>
      <c r="K5335" s="47">
        <f t="shared" si="591"/>
        <v>3.35</v>
      </c>
      <c r="L5335" s="47">
        <f t="shared" si="592"/>
        <v>3.35</v>
      </c>
      <c r="M5335" s="47">
        <f t="shared" si="593"/>
        <v>3.18</v>
      </c>
      <c r="N5335" s="47">
        <f t="shared" si="594"/>
        <v>3.18</v>
      </c>
      <c r="O5335" s="48">
        <f t="shared" ca="1" si="595"/>
        <v>131718.75</v>
      </c>
    </row>
    <row r="5336" spans="1:15" x14ac:dyDescent="0.25">
      <c r="A5336">
        <v>5321</v>
      </c>
      <c r="B5336" s="84">
        <v>34296</v>
      </c>
      <c r="C5336" s="47">
        <v>33.25</v>
      </c>
      <c r="D5336" s="47">
        <v>33.5</v>
      </c>
      <c r="E5336" s="47">
        <v>32.75</v>
      </c>
      <c r="F5336" s="47">
        <v>32.75</v>
      </c>
      <c r="G5336" s="48">
        <v>784000</v>
      </c>
      <c r="H5336" s="47">
        <v>3.25</v>
      </c>
      <c r="I5336" s="51">
        <f t="shared" si="589"/>
        <v>9.9236641221374045E-2</v>
      </c>
      <c r="J5336" s="51">
        <f t="shared" ca="1" si="590"/>
        <v>4.6875</v>
      </c>
      <c r="K5336" s="47">
        <f t="shared" si="591"/>
        <v>3.3</v>
      </c>
      <c r="L5336" s="47">
        <f t="shared" si="592"/>
        <v>3.32</v>
      </c>
      <c r="M5336" s="47">
        <f t="shared" si="593"/>
        <v>3.25</v>
      </c>
      <c r="N5336" s="47">
        <f t="shared" si="594"/>
        <v>3.25</v>
      </c>
      <c r="O5336" s="48">
        <f t="shared" ca="1" si="595"/>
        <v>3675000</v>
      </c>
    </row>
    <row r="5337" spans="1:15" x14ac:dyDescent="0.25">
      <c r="A5337">
        <v>5322</v>
      </c>
      <c r="B5337" s="84">
        <v>34295</v>
      </c>
      <c r="C5337" s="47">
        <v>34.25</v>
      </c>
      <c r="D5337" s="47">
        <v>34.25</v>
      </c>
      <c r="E5337" s="47">
        <v>32.75</v>
      </c>
      <c r="F5337" s="47">
        <v>32.75</v>
      </c>
      <c r="G5337" s="48">
        <v>30800</v>
      </c>
      <c r="H5337" s="47">
        <v>3.25</v>
      </c>
      <c r="I5337" s="51">
        <f t="shared" si="589"/>
        <v>9.9236641221374045E-2</v>
      </c>
      <c r="J5337" s="51">
        <f t="shared" ca="1" si="590"/>
        <v>4.6875</v>
      </c>
      <c r="K5337" s="47">
        <f t="shared" si="591"/>
        <v>3.4</v>
      </c>
      <c r="L5337" s="47">
        <f t="shared" si="592"/>
        <v>3.4</v>
      </c>
      <c r="M5337" s="47">
        <f t="shared" si="593"/>
        <v>3.25</v>
      </c>
      <c r="N5337" s="47">
        <f t="shared" si="594"/>
        <v>3.25</v>
      </c>
      <c r="O5337" s="48">
        <f t="shared" ca="1" si="595"/>
        <v>144375</v>
      </c>
    </row>
    <row r="5338" spans="1:15" x14ac:dyDescent="0.25">
      <c r="A5338">
        <v>5323</v>
      </c>
      <c r="B5338" s="84">
        <v>34292</v>
      </c>
      <c r="C5338" s="47">
        <v>32.869999999999997</v>
      </c>
      <c r="D5338" s="47">
        <v>32.869999999999997</v>
      </c>
      <c r="E5338" s="47">
        <v>32.869999999999997</v>
      </c>
      <c r="F5338" s="47">
        <v>32.869999999999997</v>
      </c>
      <c r="G5338" s="48">
        <v>0</v>
      </c>
      <c r="H5338" s="47">
        <v>3.27</v>
      </c>
      <c r="I5338" s="51">
        <f t="shared" si="589"/>
        <v>9.9482811073927604E-2</v>
      </c>
      <c r="J5338" s="51">
        <f t="shared" ca="1" si="590"/>
        <v>4.6875</v>
      </c>
      <c r="K5338" s="47">
        <f t="shared" si="591"/>
        <v>3.27</v>
      </c>
      <c r="L5338" s="47">
        <f t="shared" si="592"/>
        <v>3.27</v>
      </c>
      <c r="M5338" s="47">
        <f t="shared" si="593"/>
        <v>3.27</v>
      </c>
      <c r="N5338" s="47">
        <f t="shared" si="594"/>
        <v>3.27</v>
      </c>
      <c r="O5338" s="48">
        <f t="shared" ca="1" si="595"/>
        <v>0</v>
      </c>
    </row>
    <row r="5339" spans="1:15" x14ac:dyDescent="0.25">
      <c r="A5339">
        <v>5324</v>
      </c>
      <c r="B5339" s="84">
        <v>34291</v>
      </c>
      <c r="C5339" s="47">
        <v>34</v>
      </c>
      <c r="D5339" s="47">
        <v>34</v>
      </c>
      <c r="E5339" s="47">
        <v>32.869999999999997</v>
      </c>
      <c r="F5339" s="47">
        <v>32.869999999999997</v>
      </c>
      <c r="G5339" s="48">
        <v>112400</v>
      </c>
      <c r="H5339" s="47">
        <v>3.27</v>
      </c>
      <c r="I5339" s="51">
        <f t="shared" si="589"/>
        <v>9.9482811073927604E-2</v>
      </c>
      <c r="J5339" s="51">
        <f t="shared" ca="1" si="590"/>
        <v>4.6875</v>
      </c>
      <c r="K5339" s="47">
        <f t="shared" si="591"/>
        <v>3.38</v>
      </c>
      <c r="L5339" s="47">
        <f t="shared" si="592"/>
        <v>3.38</v>
      </c>
      <c r="M5339" s="47">
        <f t="shared" si="593"/>
        <v>3.27</v>
      </c>
      <c r="N5339" s="47">
        <f t="shared" si="594"/>
        <v>3.27</v>
      </c>
      <c r="O5339" s="48">
        <f t="shared" ca="1" si="595"/>
        <v>526875</v>
      </c>
    </row>
    <row r="5340" spans="1:15" x14ac:dyDescent="0.25">
      <c r="A5340">
        <v>5325</v>
      </c>
      <c r="B5340" s="84">
        <v>34290</v>
      </c>
      <c r="C5340" s="47">
        <v>34.75</v>
      </c>
      <c r="D5340" s="47">
        <v>34.75</v>
      </c>
      <c r="E5340" s="47">
        <v>33.75</v>
      </c>
      <c r="F5340" s="47">
        <v>34.75</v>
      </c>
      <c r="G5340" s="48">
        <v>48100</v>
      </c>
      <c r="H5340" s="47">
        <v>3.45</v>
      </c>
      <c r="I5340" s="51">
        <f t="shared" si="589"/>
        <v>9.9280575539568344E-2</v>
      </c>
      <c r="J5340" s="51">
        <f t="shared" ca="1" si="590"/>
        <v>4.6875</v>
      </c>
      <c r="K5340" s="47">
        <f t="shared" si="591"/>
        <v>3.45</v>
      </c>
      <c r="L5340" s="47">
        <f t="shared" si="592"/>
        <v>3.45</v>
      </c>
      <c r="M5340" s="47">
        <f t="shared" si="593"/>
        <v>3.35</v>
      </c>
      <c r="N5340" s="47">
        <f t="shared" si="594"/>
        <v>3.45</v>
      </c>
      <c r="O5340" s="48">
        <f t="shared" ca="1" si="595"/>
        <v>225468.75</v>
      </c>
    </row>
    <row r="5341" spans="1:15" x14ac:dyDescent="0.25">
      <c r="A5341">
        <v>5326</v>
      </c>
      <c r="B5341" s="84">
        <v>34289</v>
      </c>
      <c r="C5341" s="47">
        <v>34.75</v>
      </c>
      <c r="D5341" s="47">
        <v>34.75</v>
      </c>
      <c r="E5341" s="47">
        <v>34.5</v>
      </c>
      <c r="F5341" s="47">
        <v>34.75</v>
      </c>
      <c r="G5341" s="48">
        <v>6100</v>
      </c>
      <c r="H5341" s="47">
        <v>3.45</v>
      </c>
      <c r="I5341" s="51">
        <f t="shared" si="589"/>
        <v>9.9280575539568344E-2</v>
      </c>
      <c r="J5341" s="51">
        <f t="shared" ca="1" si="590"/>
        <v>4.6875</v>
      </c>
      <c r="K5341" s="47">
        <f t="shared" si="591"/>
        <v>3.45</v>
      </c>
      <c r="L5341" s="47">
        <f t="shared" si="592"/>
        <v>3.45</v>
      </c>
      <c r="M5341" s="47">
        <f t="shared" si="593"/>
        <v>3.43</v>
      </c>
      <c r="N5341" s="47">
        <f t="shared" si="594"/>
        <v>3.45</v>
      </c>
      <c r="O5341" s="48">
        <f t="shared" ca="1" si="595"/>
        <v>28593.75</v>
      </c>
    </row>
    <row r="5342" spans="1:15" x14ac:dyDescent="0.25">
      <c r="A5342">
        <v>5327</v>
      </c>
      <c r="B5342" s="84">
        <v>34288</v>
      </c>
      <c r="C5342" s="47">
        <v>34.75</v>
      </c>
      <c r="D5342" s="47">
        <v>34.75</v>
      </c>
      <c r="E5342" s="47">
        <v>34.75</v>
      </c>
      <c r="F5342" s="47">
        <v>34.75</v>
      </c>
      <c r="G5342" s="48">
        <v>800</v>
      </c>
      <c r="H5342" s="47">
        <v>3.45</v>
      </c>
      <c r="I5342" s="51">
        <f t="shared" si="589"/>
        <v>9.9280575539568344E-2</v>
      </c>
      <c r="J5342" s="51">
        <f t="shared" ca="1" si="590"/>
        <v>4.6875</v>
      </c>
      <c r="K5342" s="47">
        <f t="shared" si="591"/>
        <v>3.45</v>
      </c>
      <c r="L5342" s="47">
        <f t="shared" si="592"/>
        <v>3.45</v>
      </c>
      <c r="M5342" s="47">
        <f t="shared" si="593"/>
        <v>3.45</v>
      </c>
      <c r="N5342" s="47">
        <f t="shared" si="594"/>
        <v>3.45</v>
      </c>
      <c r="O5342" s="48">
        <f t="shared" ca="1" si="595"/>
        <v>3750</v>
      </c>
    </row>
    <row r="5343" spans="1:15" x14ac:dyDescent="0.25">
      <c r="A5343">
        <v>5328</v>
      </c>
      <c r="B5343" s="84">
        <v>34285</v>
      </c>
      <c r="C5343" s="47">
        <v>32.75</v>
      </c>
      <c r="D5343" s="47">
        <v>32.75</v>
      </c>
      <c r="E5343" s="47">
        <v>32.75</v>
      </c>
      <c r="F5343" s="47">
        <v>32.75</v>
      </c>
      <c r="G5343" s="48">
        <v>800</v>
      </c>
      <c r="H5343" s="47">
        <v>3.25</v>
      </c>
      <c r="I5343" s="51">
        <f t="shared" si="589"/>
        <v>9.9236641221374045E-2</v>
      </c>
      <c r="J5343" s="51">
        <f t="shared" ca="1" si="590"/>
        <v>4.6875</v>
      </c>
      <c r="K5343" s="47">
        <f t="shared" si="591"/>
        <v>3.25</v>
      </c>
      <c r="L5343" s="47">
        <f t="shared" si="592"/>
        <v>3.25</v>
      </c>
      <c r="M5343" s="47">
        <f t="shared" si="593"/>
        <v>3.25</v>
      </c>
      <c r="N5343" s="47">
        <f t="shared" si="594"/>
        <v>3.25</v>
      </c>
      <c r="O5343" s="48">
        <f t="shared" ca="1" si="595"/>
        <v>3750</v>
      </c>
    </row>
    <row r="5344" spans="1:15" x14ac:dyDescent="0.25">
      <c r="A5344">
        <v>5329</v>
      </c>
      <c r="B5344" s="84">
        <v>34284</v>
      </c>
      <c r="C5344" s="47">
        <v>34.5</v>
      </c>
      <c r="D5344" s="47">
        <v>34.5</v>
      </c>
      <c r="E5344" s="47">
        <v>34.5</v>
      </c>
      <c r="F5344" s="47">
        <v>34.5</v>
      </c>
      <c r="G5344" s="48">
        <v>0</v>
      </c>
      <c r="H5344" s="47">
        <v>3.43</v>
      </c>
      <c r="I5344" s="51">
        <f t="shared" si="589"/>
        <v>9.9420289855072466E-2</v>
      </c>
      <c r="J5344" s="51">
        <f t="shared" ca="1" si="590"/>
        <v>4.6875</v>
      </c>
      <c r="K5344" s="47">
        <f t="shared" si="591"/>
        <v>3.43</v>
      </c>
      <c r="L5344" s="47">
        <f t="shared" si="592"/>
        <v>3.43</v>
      </c>
      <c r="M5344" s="47">
        <f t="shared" si="593"/>
        <v>3.43</v>
      </c>
      <c r="N5344" s="47">
        <f t="shared" si="594"/>
        <v>3.43</v>
      </c>
      <c r="O5344" s="48">
        <f t="shared" ca="1" si="595"/>
        <v>0</v>
      </c>
    </row>
    <row r="5345" spans="1:15" x14ac:dyDescent="0.25">
      <c r="A5345">
        <v>5330</v>
      </c>
      <c r="B5345" s="84">
        <v>34283</v>
      </c>
      <c r="C5345" s="47">
        <v>34.5</v>
      </c>
      <c r="D5345" s="47">
        <v>34.5</v>
      </c>
      <c r="E5345" s="47">
        <v>33.5</v>
      </c>
      <c r="F5345" s="47">
        <v>34.5</v>
      </c>
      <c r="G5345" s="48">
        <v>34000</v>
      </c>
      <c r="H5345" s="47">
        <v>3.43</v>
      </c>
      <c r="I5345" s="51">
        <f t="shared" si="589"/>
        <v>9.9420289855072466E-2</v>
      </c>
      <c r="J5345" s="51">
        <f t="shared" ca="1" si="590"/>
        <v>4.6875</v>
      </c>
      <c r="K5345" s="47">
        <f t="shared" si="591"/>
        <v>3.43</v>
      </c>
      <c r="L5345" s="47">
        <f t="shared" si="592"/>
        <v>3.43</v>
      </c>
      <c r="M5345" s="47">
        <f t="shared" si="593"/>
        <v>3.33</v>
      </c>
      <c r="N5345" s="47">
        <f t="shared" si="594"/>
        <v>3.43</v>
      </c>
      <c r="O5345" s="48">
        <f t="shared" ca="1" si="595"/>
        <v>159375</v>
      </c>
    </row>
    <row r="5346" spans="1:15" x14ac:dyDescent="0.25">
      <c r="A5346">
        <v>5331</v>
      </c>
      <c r="B5346" s="84">
        <v>34282</v>
      </c>
      <c r="C5346" s="47">
        <v>32.869999999999997</v>
      </c>
      <c r="D5346" s="47">
        <v>34.5</v>
      </c>
      <c r="E5346" s="47">
        <v>32.869999999999997</v>
      </c>
      <c r="F5346" s="47">
        <v>34.5</v>
      </c>
      <c r="G5346" s="48">
        <v>5600</v>
      </c>
      <c r="H5346" s="47">
        <v>3.43</v>
      </c>
      <c r="I5346" s="51">
        <f t="shared" si="589"/>
        <v>9.9420289855072466E-2</v>
      </c>
      <c r="J5346" s="51">
        <f t="shared" ca="1" si="590"/>
        <v>4.6875</v>
      </c>
      <c r="K5346" s="47">
        <f t="shared" si="591"/>
        <v>3.27</v>
      </c>
      <c r="L5346" s="47">
        <f t="shared" si="592"/>
        <v>3.43</v>
      </c>
      <c r="M5346" s="47">
        <f t="shared" si="593"/>
        <v>3.27</v>
      </c>
      <c r="N5346" s="47">
        <f t="shared" si="594"/>
        <v>3.43</v>
      </c>
      <c r="O5346" s="48">
        <f t="shared" ca="1" si="595"/>
        <v>26250</v>
      </c>
    </row>
    <row r="5347" spans="1:15" x14ac:dyDescent="0.25">
      <c r="A5347">
        <v>5332</v>
      </c>
      <c r="B5347" s="84">
        <v>34281</v>
      </c>
      <c r="C5347" s="47">
        <v>34.5</v>
      </c>
      <c r="D5347" s="47">
        <v>34.5</v>
      </c>
      <c r="E5347" s="47">
        <v>32.5</v>
      </c>
      <c r="F5347" s="47">
        <v>33</v>
      </c>
      <c r="G5347" s="48">
        <v>646900</v>
      </c>
      <c r="H5347" s="47">
        <v>3.28</v>
      </c>
      <c r="I5347" s="51">
        <f t="shared" si="589"/>
        <v>9.9393939393939382E-2</v>
      </c>
      <c r="J5347" s="51">
        <f t="shared" ca="1" si="590"/>
        <v>4.6875</v>
      </c>
      <c r="K5347" s="47">
        <f t="shared" si="591"/>
        <v>3.43</v>
      </c>
      <c r="L5347" s="47">
        <f t="shared" si="592"/>
        <v>3.43</v>
      </c>
      <c r="M5347" s="47">
        <f t="shared" si="593"/>
        <v>3.23</v>
      </c>
      <c r="N5347" s="47">
        <f t="shared" si="594"/>
        <v>3.28</v>
      </c>
      <c r="O5347" s="48">
        <f t="shared" ca="1" si="595"/>
        <v>3032343.75</v>
      </c>
    </row>
    <row r="5348" spans="1:15" x14ac:dyDescent="0.25">
      <c r="A5348">
        <v>5333</v>
      </c>
      <c r="B5348" s="84">
        <v>34278</v>
      </c>
      <c r="C5348" s="47">
        <v>34</v>
      </c>
      <c r="D5348" s="47">
        <v>34</v>
      </c>
      <c r="E5348" s="47">
        <v>32.5</v>
      </c>
      <c r="F5348" s="47">
        <v>33</v>
      </c>
      <c r="G5348" s="48">
        <v>195300</v>
      </c>
      <c r="H5348" s="47">
        <v>3.28</v>
      </c>
      <c r="I5348" s="51">
        <f t="shared" si="589"/>
        <v>9.9393939393939382E-2</v>
      </c>
      <c r="J5348" s="51">
        <f t="shared" ca="1" si="590"/>
        <v>4.6875</v>
      </c>
      <c r="K5348" s="47">
        <f t="shared" si="591"/>
        <v>3.38</v>
      </c>
      <c r="L5348" s="47">
        <f t="shared" si="592"/>
        <v>3.38</v>
      </c>
      <c r="M5348" s="47">
        <f t="shared" si="593"/>
        <v>3.23</v>
      </c>
      <c r="N5348" s="47">
        <f t="shared" si="594"/>
        <v>3.28</v>
      </c>
      <c r="O5348" s="48">
        <f t="shared" ca="1" si="595"/>
        <v>915468.75</v>
      </c>
    </row>
    <row r="5349" spans="1:15" x14ac:dyDescent="0.25">
      <c r="A5349">
        <v>5334</v>
      </c>
      <c r="B5349" s="84">
        <v>34277</v>
      </c>
      <c r="C5349" s="47">
        <v>34</v>
      </c>
      <c r="D5349" s="47">
        <v>34</v>
      </c>
      <c r="E5349" s="47">
        <v>32.5</v>
      </c>
      <c r="F5349" s="47">
        <v>32.5</v>
      </c>
      <c r="G5349" s="48">
        <v>232000</v>
      </c>
      <c r="H5349" s="47">
        <v>3.23</v>
      </c>
      <c r="I5349" s="51">
        <f t="shared" si="589"/>
        <v>9.9384615384615391E-2</v>
      </c>
      <c r="J5349" s="51">
        <f t="shared" ca="1" si="590"/>
        <v>4.6875</v>
      </c>
      <c r="K5349" s="47">
        <f t="shared" si="591"/>
        <v>3.38</v>
      </c>
      <c r="L5349" s="47">
        <f t="shared" si="592"/>
        <v>3.38</v>
      </c>
      <c r="M5349" s="47">
        <f t="shared" si="593"/>
        <v>3.23</v>
      </c>
      <c r="N5349" s="47">
        <f t="shared" si="594"/>
        <v>3.23</v>
      </c>
      <c r="O5349" s="48">
        <f t="shared" ca="1" si="595"/>
        <v>1087500</v>
      </c>
    </row>
    <row r="5350" spans="1:15" x14ac:dyDescent="0.25">
      <c r="A5350">
        <v>5335</v>
      </c>
      <c r="B5350" s="84">
        <v>34276</v>
      </c>
      <c r="C5350" s="47">
        <v>34</v>
      </c>
      <c r="D5350" s="47">
        <v>34</v>
      </c>
      <c r="E5350" s="47">
        <v>34</v>
      </c>
      <c r="F5350" s="47">
        <v>34</v>
      </c>
      <c r="G5350" s="48">
        <v>1300</v>
      </c>
      <c r="H5350" s="47">
        <v>3.38</v>
      </c>
      <c r="I5350" s="51">
        <f t="shared" si="589"/>
        <v>9.9411764705882352E-2</v>
      </c>
      <c r="J5350" s="51">
        <f t="shared" ca="1" si="590"/>
        <v>4.6875</v>
      </c>
      <c r="K5350" s="47">
        <f t="shared" si="591"/>
        <v>3.38</v>
      </c>
      <c r="L5350" s="47">
        <f t="shared" si="592"/>
        <v>3.38</v>
      </c>
      <c r="M5350" s="47">
        <f t="shared" si="593"/>
        <v>3.38</v>
      </c>
      <c r="N5350" s="47">
        <f t="shared" si="594"/>
        <v>3.38</v>
      </c>
      <c r="O5350" s="48">
        <f t="shared" ca="1" si="595"/>
        <v>6093.75</v>
      </c>
    </row>
    <row r="5351" spans="1:15" x14ac:dyDescent="0.25">
      <c r="A5351">
        <v>5336</v>
      </c>
      <c r="B5351" s="84">
        <v>34275</v>
      </c>
      <c r="C5351" s="47">
        <v>33.5</v>
      </c>
      <c r="D5351" s="47">
        <v>34</v>
      </c>
      <c r="E5351" s="47">
        <v>32</v>
      </c>
      <c r="F5351" s="47">
        <v>33.25</v>
      </c>
      <c r="G5351" s="48">
        <v>25200</v>
      </c>
      <c r="H5351" s="47">
        <v>3.3</v>
      </c>
      <c r="I5351" s="51">
        <f t="shared" si="589"/>
        <v>9.9248120300751877E-2</v>
      </c>
      <c r="J5351" s="51">
        <f t="shared" ca="1" si="590"/>
        <v>4.6875</v>
      </c>
      <c r="K5351" s="47">
        <f t="shared" si="591"/>
        <v>3.32</v>
      </c>
      <c r="L5351" s="47">
        <f t="shared" si="592"/>
        <v>3.37</v>
      </c>
      <c r="M5351" s="47">
        <f t="shared" si="593"/>
        <v>3.18</v>
      </c>
      <c r="N5351" s="47">
        <f t="shared" si="594"/>
        <v>3.3</v>
      </c>
      <c r="O5351" s="48">
        <f t="shared" ca="1" si="595"/>
        <v>118125</v>
      </c>
    </row>
    <row r="5352" spans="1:15" x14ac:dyDescent="0.25">
      <c r="A5352">
        <v>5337</v>
      </c>
      <c r="B5352" s="84">
        <v>34274</v>
      </c>
      <c r="C5352" s="47">
        <v>32.869999999999997</v>
      </c>
      <c r="D5352" s="47">
        <v>33.5</v>
      </c>
      <c r="E5352" s="47">
        <v>32.869999999999997</v>
      </c>
      <c r="F5352" s="47">
        <v>33</v>
      </c>
      <c r="G5352" s="48">
        <v>74500</v>
      </c>
      <c r="H5352" s="47">
        <v>3.28</v>
      </c>
      <c r="I5352" s="51">
        <f t="shared" si="589"/>
        <v>9.9393939393939382E-2</v>
      </c>
      <c r="J5352" s="51">
        <f t="shared" ca="1" si="590"/>
        <v>4.6875</v>
      </c>
      <c r="K5352" s="47">
        <f t="shared" si="591"/>
        <v>3.27</v>
      </c>
      <c r="L5352" s="47">
        <f t="shared" si="592"/>
        <v>3.33</v>
      </c>
      <c r="M5352" s="47">
        <f t="shared" si="593"/>
        <v>3.27</v>
      </c>
      <c r="N5352" s="47">
        <f t="shared" si="594"/>
        <v>3.28</v>
      </c>
      <c r="O5352" s="48">
        <f t="shared" ca="1" si="595"/>
        <v>349218.75</v>
      </c>
    </row>
    <row r="5353" spans="1:15" x14ac:dyDescent="0.25">
      <c r="A5353">
        <v>5338</v>
      </c>
      <c r="B5353" s="84">
        <v>34271</v>
      </c>
      <c r="C5353" s="47">
        <v>32</v>
      </c>
      <c r="D5353" s="47">
        <v>33.5</v>
      </c>
      <c r="E5353" s="47">
        <v>32</v>
      </c>
      <c r="F5353" s="47">
        <v>33.5</v>
      </c>
      <c r="G5353" s="48">
        <v>534800</v>
      </c>
      <c r="H5353" s="47">
        <v>3.33</v>
      </c>
      <c r="I5353" s="51">
        <f t="shared" si="589"/>
        <v>9.9402985074626873E-2</v>
      </c>
      <c r="J5353" s="51">
        <f t="shared" ca="1" si="590"/>
        <v>4.6875</v>
      </c>
      <c r="K5353" s="47">
        <f t="shared" si="591"/>
        <v>3.18</v>
      </c>
      <c r="L5353" s="47">
        <f t="shared" si="592"/>
        <v>3.33</v>
      </c>
      <c r="M5353" s="47">
        <f t="shared" si="593"/>
        <v>3.18</v>
      </c>
      <c r="N5353" s="47">
        <f t="shared" si="594"/>
        <v>3.33</v>
      </c>
      <c r="O5353" s="48">
        <f t="shared" ca="1" si="595"/>
        <v>2506875</v>
      </c>
    </row>
    <row r="5354" spans="1:15" x14ac:dyDescent="0.25">
      <c r="A5354">
        <v>5339</v>
      </c>
      <c r="B5354" s="84">
        <v>34270</v>
      </c>
      <c r="C5354" s="47">
        <v>33</v>
      </c>
      <c r="D5354" s="47">
        <v>33</v>
      </c>
      <c r="E5354" s="47">
        <v>32</v>
      </c>
      <c r="F5354" s="47">
        <v>32</v>
      </c>
      <c r="G5354" s="48">
        <v>25200</v>
      </c>
      <c r="H5354" s="47">
        <v>3.18</v>
      </c>
      <c r="I5354" s="51">
        <f t="shared" si="589"/>
        <v>9.9375000000000005E-2</v>
      </c>
      <c r="J5354" s="51">
        <f t="shared" ca="1" si="590"/>
        <v>4.6875</v>
      </c>
      <c r="K5354" s="47">
        <f t="shared" si="591"/>
        <v>3.28</v>
      </c>
      <c r="L5354" s="47">
        <f t="shared" si="592"/>
        <v>3.28</v>
      </c>
      <c r="M5354" s="47">
        <f t="shared" si="593"/>
        <v>3.18</v>
      </c>
      <c r="N5354" s="47">
        <f t="shared" si="594"/>
        <v>3.18</v>
      </c>
      <c r="O5354" s="48">
        <f t="shared" ca="1" si="595"/>
        <v>118125</v>
      </c>
    </row>
    <row r="5355" spans="1:15" x14ac:dyDescent="0.25">
      <c r="A5355">
        <v>5340</v>
      </c>
      <c r="B5355" s="84">
        <v>34269</v>
      </c>
      <c r="C5355" s="47">
        <v>32.75</v>
      </c>
      <c r="D5355" s="47">
        <v>33.5</v>
      </c>
      <c r="E5355" s="47">
        <v>32</v>
      </c>
      <c r="F5355" s="47">
        <v>33</v>
      </c>
      <c r="G5355" s="48">
        <v>795600</v>
      </c>
      <c r="H5355" s="47">
        <v>3.28</v>
      </c>
      <c r="I5355" s="51">
        <f t="shared" si="589"/>
        <v>9.9393939393939382E-2</v>
      </c>
      <c r="J5355" s="51">
        <f t="shared" ca="1" si="590"/>
        <v>4.6875</v>
      </c>
      <c r="K5355" s="47">
        <f t="shared" si="591"/>
        <v>3.26</v>
      </c>
      <c r="L5355" s="47">
        <f t="shared" si="592"/>
        <v>3.33</v>
      </c>
      <c r="M5355" s="47">
        <f t="shared" si="593"/>
        <v>3.18</v>
      </c>
      <c r="N5355" s="47">
        <f t="shared" si="594"/>
        <v>3.28</v>
      </c>
      <c r="O5355" s="48">
        <f t="shared" ca="1" si="595"/>
        <v>3729375</v>
      </c>
    </row>
    <row r="5356" spans="1:15" x14ac:dyDescent="0.25">
      <c r="A5356">
        <v>5341</v>
      </c>
      <c r="B5356" s="84">
        <v>34268</v>
      </c>
      <c r="C5356" s="47">
        <v>32.869999999999997</v>
      </c>
      <c r="D5356" s="47">
        <v>32.869999999999997</v>
      </c>
      <c r="E5356" s="47">
        <v>32</v>
      </c>
      <c r="F5356" s="47">
        <v>32.869999999999997</v>
      </c>
      <c r="G5356" s="48">
        <v>101700</v>
      </c>
      <c r="H5356" s="47">
        <v>3.27</v>
      </c>
      <c r="I5356" s="51">
        <f t="shared" si="589"/>
        <v>9.9482811073927604E-2</v>
      </c>
      <c r="J5356" s="51">
        <f t="shared" ca="1" si="590"/>
        <v>4.6875</v>
      </c>
      <c r="K5356" s="47">
        <f t="shared" si="591"/>
        <v>3.27</v>
      </c>
      <c r="L5356" s="47">
        <f t="shared" si="592"/>
        <v>3.27</v>
      </c>
      <c r="M5356" s="47">
        <f t="shared" si="593"/>
        <v>3.18</v>
      </c>
      <c r="N5356" s="47">
        <f t="shared" si="594"/>
        <v>3.27</v>
      </c>
      <c r="O5356" s="48">
        <f t="shared" ca="1" si="595"/>
        <v>476718.75</v>
      </c>
    </row>
    <row r="5357" spans="1:15" x14ac:dyDescent="0.25">
      <c r="A5357">
        <v>5342</v>
      </c>
      <c r="B5357" s="84">
        <v>34267</v>
      </c>
      <c r="C5357" s="47">
        <v>32.75</v>
      </c>
      <c r="D5357" s="47">
        <v>32.75</v>
      </c>
      <c r="E5357" s="47">
        <v>32.75</v>
      </c>
      <c r="F5357" s="47">
        <v>32.75</v>
      </c>
      <c r="G5357" s="48">
        <v>80500</v>
      </c>
      <c r="H5357" s="47">
        <v>3.25</v>
      </c>
      <c r="I5357" s="51">
        <f t="shared" si="589"/>
        <v>9.9236641221374045E-2</v>
      </c>
      <c r="J5357" s="51">
        <f t="shared" ca="1" si="590"/>
        <v>4.6875</v>
      </c>
      <c r="K5357" s="47">
        <f t="shared" si="591"/>
        <v>3.25</v>
      </c>
      <c r="L5357" s="47">
        <f t="shared" si="592"/>
        <v>3.25</v>
      </c>
      <c r="M5357" s="47">
        <f t="shared" si="593"/>
        <v>3.25</v>
      </c>
      <c r="N5357" s="47">
        <f t="shared" si="594"/>
        <v>3.25</v>
      </c>
      <c r="O5357" s="48">
        <f t="shared" ca="1" si="595"/>
        <v>377343.75</v>
      </c>
    </row>
    <row r="5358" spans="1:15" x14ac:dyDescent="0.25">
      <c r="A5358">
        <v>5343</v>
      </c>
      <c r="B5358" s="84">
        <v>34264</v>
      </c>
      <c r="C5358" s="47">
        <v>33.5</v>
      </c>
      <c r="D5358" s="47">
        <v>33.5</v>
      </c>
      <c r="E5358" s="47">
        <v>32</v>
      </c>
      <c r="F5358" s="47">
        <v>32.75</v>
      </c>
      <c r="G5358" s="48">
        <v>17700</v>
      </c>
      <c r="H5358" s="47">
        <v>3.25</v>
      </c>
      <c r="I5358" s="51">
        <f t="shared" si="589"/>
        <v>9.9236641221374045E-2</v>
      </c>
      <c r="J5358" s="51">
        <f t="shared" ca="1" si="590"/>
        <v>4.6875</v>
      </c>
      <c r="K5358" s="47">
        <f t="shared" si="591"/>
        <v>3.32</v>
      </c>
      <c r="L5358" s="47">
        <f t="shared" si="592"/>
        <v>3.32</v>
      </c>
      <c r="M5358" s="47">
        <f t="shared" si="593"/>
        <v>3.18</v>
      </c>
      <c r="N5358" s="47">
        <f t="shared" si="594"/>
        <v>3.25</v>
      </c>
      <c r="O5358" s="48">
        <f t="shared" ca="1" si="595"/>
        <v>82968.75</v>
      </c>
    </row>
    <row r="5359" spans="1:15" x14ac:dyDescent="0.25">
      <c r="A5359">
        <v>5344</v>
      </c>
      <c r="B5359" s="84">
        <v>34263</v>
      </c>
      <c r="C5359" s="47">
        <v>33.25</v>
      </c>
      <c r="D5359" s="47">
        <v>33.380000000000003</v>
      </c>
      <c r="E5359" s="47">
        <v>32</v>
      </c>
      <c r="F5359" s="47">
        <v>33.380000000000003</v>
      </c>
      <c r="G5359" s="48">
        <v>480000</v>
      </c>
      <c r="H5359" s="47">
        <v>3.32</v>
      </c>
      <c r="I5359" s="51">
        <f t="shared" si="589"/>
        <v>9.9460754943079682E-2</v>
      </c>
      <c r="J5359" s="51">
        <f t="shared" ca="1" si="590"/>
        <v>4.6875</v>
      </c>
      <c r="K5359" s="47">
        <f t="shared" si="591"/>
        <v>3.31</v>
      </c>
      <c r="L5359" s="47">
        <f t="shared" si="592"/>
        <v>3.32</v>
      </c>
      <c r="M5359" s="47">
        <f t="shared" si="593"/>
        <v>3.18</v>
      </c>
      <c r="N5359" s="47">
        <f t="shared" si="594"/>
        <v>3.32</v>
      </c>
      <c r="O5359" s="48">
        <f t="shared" ca="1" si="595"/>
        <v>2250000</v>
      </c>
    </row>
    <row r="5360" spans="1:15" x14ac:dyDescent="0.25">
      <c r="A5360">
        <v>5345</v>
      </c>
      <c r="B5360" s="84">
        <v>34262</v>
      </c>
      <c r="C5360" s="47">
        <v>32</v>
      </c>
      <c r="D5360" s="47">
        <v>32.25</v>
      </c>
      <c r="E5360" s="47">
        <v>32</v>
      </c>
      <c r="F5360" s="47">
        <v>32.25</v>
      </c>
      <c r="G5360" s="48">
        <v>8400</v>
      </c>
      <c r="H5360" s="47">
        <v>3.21</v>
      </c>
      <c r="I5360" s="51">
        <f t="shared" si="589"/>
        <v>9.9534883720930237E-2</v>
      </c>
      <c r="J5360" s="51">
        <f t="shared" ca="1" si="590"/>
        <v>4.6875</v>
      </c>
      <c r="K5360" s="47">
        <f t="shared" si="591"/>
        <v>3.19</v>
      </c>
      <c r="L5360" s="47">
        <f t="shared" si="592"/>
        <v>3.21</v>
      </c>
      <c r="M5360" s="47">
        <f t="shared" si="593"/>
        <v>3.19</v>
      </c>
      <c r="N5360" s="47">
        <f t="shared" si="594"/>
        <v>3.21</v>
      </c>
      <c r="O5360" s="48">
        <f t="shared" ca="1" si="595"/>
        <v>39375</v>
      </c>
    </row>
    <row r="5361" spans="1:15" x14ac:dyDescent="0.25">
      <c r="A5361">
        <v>5346</v>
      </c>
      <c r="B5361" s="84">
        <v>34261</v>
      </c>
      <c r="C5361" s="47">
        <v>33</v>
      </c>
      <c r="D5361" s="47">
        <v>33.130000000000003</v>
      </c>
      <c r="E5361" s="47">
        <v>32</v>
      </c>
      <c r="F5361" s="47">
        <v>32.619999999999997</v>
      </c>
      <c r="G5361" s="48">
        <v>281200</v>
      </c>
      <c r="H5361" s="47">
        <v>3.24</v>
      </c>
      <c r="I5361" s="51">
        <f t="shared" si="589"/>
        <v>9.9325567136725953E-2</v>
      </c>
      <c r="J5361" s="51">
        <f t="shared" ca="1" si="590"/>
        <v>4.6875</v>
      </c>
      <c r="K5361" s="47">
        <f t="shared" si="591"/>
        <v>3.28</v>
      </c>
      <c r="L5361" s="47">
        <f t="shared" si="592"/>
        <v>3.29</v>
      </c>
      <c r="M5361" s="47">
        <f t="shared" si="593"/>
        <v>3.18</v>
      </c>
      <c r="N5361" s="47">
        <f t="shared" si="594"/>
        <v>3.24</v>
      </c>
      <c r="O5361" s="48">
        <f t="shared" ca="1" si="595"/>
        <v>1318125</v>
      </c>
    </row>
    <row r="5362" spans="1:15" x14ac:dyDescent="0.25">
      <c r="A5362">
        <v>5347</v>
      </c>
      <c r="B5362" s="84">
        <v>34260</v>
      </c>
      <c r="C5362" s="47">
        <v>31.5</v>
      </c>
      <c r="D5362" s="47">
        <v>32.5</v>
      </c>
      <c r="E5362" s="47">
        <v>31</v>
      </c>
      <c r="F5362" s="47">
        <v>32.5</v>
      </c>
      <c r="G5362" s="48">
        <v>250900</v>
      </c>
      <c r="H5362" s="47">
        <v>3.23</v>
      </c>
      <c r="I5362" s="51">
        <f t="shared" si="589"/>
        <v>9.9384615384615391E-2</v>
      </c>
      <c r="J5362" s="51">
        <f t="shared" ca="1" si="590"/>
        <v>4.6875</v>
      </c>
      <c r="K5362" s="47">
        <f t="shared" si="591"/>
        <v>3.13</v>
      </c>
      <c r="L5362" s="47">
        <f t="shared" si="592"/>
        <v>3.23</v>
      </c>
      <c r="M5362" s="47">
        <f t="shared" si="593"/>
        <v>3.08</v>
      </c>
      <c r="N5362" s="47">
        <f t="shared" si="594"/>
        <v>3.23</v>
      </c>
      <c r="O5362" s="48">
        <f t="shared" ca="1" si="595"/>
        <v>1176093.75</v>
      </c>
    </row>
    <row r="5363" spans="1:15" x14ac:dyDescent="0.25">
      <c r="A5363">
        <v>5348</v>
      </c>
      <c r="B5363" s="84">
        <v>34257</v>
      </c>
      <c r="C5363" s="47">
        <v>28.5</v>
      </c>
      <c r="D5363" s="47">
        <v>30</v>
      </c>
      <c r="E5363" s="47">
        <v>28.5</v>
      </c>
      <c r="F5363" s="47">
        <v>30</v>
      </c>
      <c r="G5363" s="48">
        <v>16100</v>
      </c>
      <c r="H5363" s="47">
        <v>2.98</v>
      </c>
      <c r="I5363" s="51">
        <f t="shared" si="589"/>
        <v>9.9333333333333329E-2</v>
      </c>
      <c r="J5363" s="51">
        <f t="shared" ca="1" si="590"/>
        <v>4.6875</v>
      </c>
      <c r="K5363" s="47">
        <f t="shared" si="591"/>
        <v>2.83</v>
      </c>
      <c r="L5363" s="47">
        <f t="shared" si="592"/>
        <v>2.98</v>
      </c>
      <c r="M5363" s="47">
        <f t="shared" si="593"/>
        <v>2.83</v>
      </c>
      <c r="N5363" s="47">
        <f t="shared" si="594"/>
        <v>2.98</v>
      </c>
      <c r="O5363" s="48">
        <f t="shared" ca="1" si="595"/>
        <v>75468.75</v>
      </c>
    </row>
    <row r="5364" spans="1:15" x14ac:dyDescent="0.25">
      <c r="A5364">
        <v>5349</v>
      </c>
      <c r="B5364" s="84">
        <v>34256</v>
      </c>
      <c r="C5364" s="47">
        <v>28.5</v>
      </c>
      <c r="D5364" s="47">
        <v>30</v>
      </c>
      <c r="E5364" s="47">
        <v>28.5</v>
      </c>
      <c r="F5364" s="47">
        <v>30</v>
      </c>
      <c r="G5364" s="48">
        <v>118100</v>
      </c>
      <c r="H5364" s="47">
        <v>2.98</v>
      </c>
      <c r="I5364" s="51">
        <f t="shared" si="589"/>
        <v>9.9333333333333329E-2</v>
      </c>
      <c r="J5364" s="51">
        <f t="shared" ca="1" si="590"/>
        <v>4.6875</v>
      </c>
      <c r="K5364" s="47">
        <f t="shared" si="591"/>
        <v>2.83</v>
      </c>
      <c r="L5364" s="47">
        <f t="shared" si="592"/>
        <v>2.98</v>
      </c>
      <c r="M5364" s="47">
        <f t="shared" si="593"/>
        <v>2.83</v>
      </c>
      <c r="N5364" s="47">
        <f t="shared" si="594"/>
        <v>2.98</v>
      </c>
      <c r="O5364" s="48">
        <f t="shared" ca="1" si="595"/>
        <v>553593.75</v>
      </c>
    </row>
    <row r="5365" spans="1:15" x14ac:dyDescent="0.25">
      <c r="A5365">
        <v>5350</v>
      </c>
      <c r="B5365" s="84">
        <v>34255</v>
      </c>
      <c r="C5365" s="47">
        <v>28.5</v>
      </c>
      <c r="D5365" s="47">
        <v>29.5</v>
      </c>
      <c r="E5365" s="47">
        <v>28.5</v>
      </c>
      <c r="F5365" s="47">
        <v>29.5</v>
      </c>
      <c r="G5365" s="48">
        <v>973200</v>
      </c>
      <c r="H5365" s="47">
        <v>2.93</v>
      </c>
      <c r="I5365" s="51">
        <f t="shared" si="589"/>
        <v>9.9322033898305087E-2</v>
      </c>
      <c r="J5365" s="51">
        <f t="shared" ca="1" si="590"/>
        <v>4.6875</v>
      </c>
      <c r="K5365" s="47">
        <f t="shared" si="591"/>
        <v>2.83</v>
      </c>
      <c r="L5365" s="47">
        <f t="shared" si="592"/>
        <v>2.93</v>
      </c>
      <c r="M5365" s="47">
        <f t="shared" si="593"/>
        <v>2.83</v>
      </c>
      <c r="N5365" s="47">
        <f t="shared" si="594"/>
        <v>2.93</v>
      </c>
      <c r="O5365" s="48">
        <f t="shared" ca="1" si="595"/>
        <v>4561875</v>
      </c>
    </row>
    <row r="5366" spans="1:15" x14ac:dyDescent="0.25">
      <c r="A5366">
        <v>5351</v>
      </c>
      <c r="B5366" s="84">
        <v>34254</v>
      </c>
      <c r="C5366" s="47">
        <v>29.5</v>
      </c>
      <c r="D5366" s="47">
        <v>29.5</v>
      </c>
      <c r="E5366" s="47">
        <v>28.5</v>
      </c>
      <c r="F5366" s="47">
        <v>28.5</v>
      </c>
      <c r="G5366" s="48">
        <v>5600</v>
      </c>
      <c r="H5366" s="47">
        <v>2.83</v>
      </c>
      <c r="I5366" s="51">
        <f t="shared" si="589"/>
        <v>9.9298245614035094E-2</v>
      </c>
      <c r="J5366" s="51">
        <f t="shared" ca="1" si="590"/>
        <v>4.6875</v>
      </c>
      <c r="K5366" s="47">
        <f t="shared" si="591"/>
        <v>2.93</v>
      </c>
      <c r="L5366" s="47">
        <f t="shared" si="592"/>
        <v>2.93</v>
      </c>
      <c r="M5366" s="47">
        <f t="shared" si="593"/>
        <v>2.83</v>
      </c>
      <c r="N5366" s="47">
        <f t="shared" si="594"/>
        <v>2.83</v>
      </c>
      <c r="O5366" s="48">
        <f t="shared" ca="1" si="595"/>
        <v>26250</v>
      </c>
    </row>
    <row r="5367" spans="1:15" x14ac:dyDescent="0.25">
      <c r="A5367">
        <v>5352</v>
      </c>
      <c r="B5367" s="84">
        <v>34253</v>
      </c>
      <c r="C5367" s="47">
        <v>28.5</v>
      </c>
      <c r="D5367" s="47">
        <v>29.5</v>
      </c>
      <c r="E5367" s="47">
        <v>28.5</v>
      </c>
      <c r="F5367" s="47">
        <v>29.5</v>
      </c>
      <c r="G5367" s="48">
        <v>112400</v>
      </c>
      <c r="H5367" s="47">
        <v>2.93</v>
      </c>
      <c r="I5367" s="51">
        <f t="shared" si="589"/>
        <v>9.9322033898305087E-2</v>
      </c>
      <c r="J5367" s="51">
        <f t="shared" ca="1" si="590"/>
        <v>4.6875</v>
      </c>
      <c r="K5367" s="47">
        <f t="shared" si="591"/>
        <v>2.83</v>
      </c>
      <c r="L5367" s="47">
        <f t="shared" si="592"/>
        <v>2.93</v>
      </c>
      <c r="M5367" s="47">
        <f t="shared" si="593"/>
        <v>2.83</v>
      </c>
      <c r="N5367" s="47">
        <f t="shared" si="594"/>
        <v>2.93</v>
      </c>
      <c r="O5367" s="48">
        <f t="shared" ca="1" si="595"/>
        <v>526875</v>
      </c>
    </row>
    <row r="5368" spans="1:15" x14ac:dyDescent="0.25">
      <c r="A5368">
        <v>5353</v>
      </c>
      <c r="B5368" s="84">
        <v>34250</v>
      </c>
      <c r="C5368" s="47">
        <v>29.5</v>
      </c>
      <c r="D5368" s="47">
        <v>29.5</v>
      </c>
      <c r="E5368" s="47">
        <v>28.5</v>
      </c>
      <c r="F5368" s="47">
        <v>29.5</v>
      </c>
      <c r="G5368" s="48">
        <v>14400</v>
      </c>
      <c r="H5368" s="47">
        <v>2.93</v>
      </c>
      <c r="I5368" s="51">
        <f t="shared" si="589"/>
        <v>9.9322033898305087E-2</v>
      </c>
      <c r="J5368" s="51">
        <f t="shared" ca="1" si="590"/>
        <v>4.6875</v>
      </c>
      <c r="K5368" s="47">
        <f t="shared" si="591"/>
        <v>2.93</v>
      </c>
      <c r="L5368" s="47">
        <f t="shared" si="592"/>
        <v>2.93</v>
      </c>
      <c r="M5368" s="47">
        <f t="shared" si="593"/>
        <v>2.83</v>
      </c>
      <c r="N5368" s="47">
        <f t="shared" si="594"/>
        <v>2.93</v>
      </c>
      <c r="O5368" s="48">
        <f t="shared" ca="1" si="595"/>
        <v>67500</v>
      </c>
    </row>
    <row r="5369" spans="1:15" x14ac:dyDescent="0.25">
      <c r="A5369">
        <v>5354</v>
      </c>
      <c r="B5369" s="84">
        <v>34249</v>
      </c>
      <c r="C5369" s="47">
        <v>28.5</v>
      </c>
      <c r="D5369" s="47">
        <v>29</v>
      </c>
      <c r="E5369" s="47">
        <v>28.5</v>
      </c>
      <c r="F5369" s="47">
        <v>28.5</v>
      </c>
      <c r="G5369" s="48">
        <v>165700</v>
      </c>
      <c r="H5369" s="47">
        <v>2.83</v>
      </c>
      <c r="I5369" s="51">
        <f t="shared" si="589"/>
        <v>9.9298245614035094E-2</v>
      </c>
      <c r="J5369" s="51">
        <f t="shared" ca="1" si="590"/>
        <v>4.6875</v>
      </c>
      <c r="K5369" s="47">
        <f t="shared" si="591"/>
        <v>2.83</v>
      </c>
      <c r="L5369" s="47">
        <f t="shared" si="592"/>
        <v>2.88</v>
      </c>
      <c r="M5369" s="47">
        <f t="shared" si="593"/>
        <v>2.83</v>
      </c>
      <c r="N5369" s="47">
        <f t="shared" si="594"/>
        <v>2.83</v>
      </c>
      <c r="O5369" s="48">
        <f t="shared" ca="1" si="595"/>
        <v>776718.75</v>
      </c>
    </row>
    <row r="5370" spans="1:15" x14ac:dyDescent="0.25">
      <c r="A5370">
        <v>5355</v>
      </c>
      <c r="B5370" s="84">
        <v>34248</v>
      </c>
      <c r="C5370" s="47">
        <v>29.75</v>
      </c>
      <c r="D5370" s="47">
        <v>30.13</v>
      </c>
      <c r="E5370" s="47">
        <v>29</v>
      </c>
      <c r="F5370" s="47">
        <v>30</v>
      </c>
      <c r="G5370" s="48">
        <v>180000</v>
      </c>
      <c r="H5370" s="47">
        <v>2.98</v>
      </c>
      <c r="I5370" s="51">
        <f t="shared" si="589"/>
        <v>9.9333333333333329E-2</v>
      </c>
      <c r="J5370" s="51">
        <f t="shared" ca="1" si="590"/>
        <v>4.6875</v>
      </c>
      <c r="K5370" s="47">
        <f t="shared" si="591"/>
        <v>2.96</v>
      </c>
      <c r="L5370" s="47">
        <f t="shared" si="592"/>
        <v>2.99</v>
      </c>
      <c r="M5370" s="47">
        <f t="shared" si="593"/>
        <v>2.88</v>
      </c>
      <c r="N5370" s="47">
        <f t="shared" si="594"/>
        <v>2.98</v>
      </c>
      <c r="O5370" s="48">
        <f t="shared" ca="1" si="595"/>
        <v>843750</v>
      </c>
    </row>
    <row r="5371" spans="1:15" x14ac:dyDescent="0.25">
      <c r="A5371">
        <v>5356</v>
      </c>
      <c r="B5371" s="84">
        <v>34247</v>
      </c>
      <c r="C5371" s="47">
        <v>29</v>
      </c>
      <c r="D5371" s="47">
        <v>30.13</v>
      </c>
      <c r="E5371" s="47">
        <v>29</v>
      </c>
      <c r="F5371" s="47">
        <v>29</v>
      </c>
      <c r="G5371" s="48">
        <v>495300</v>
      </c>
      <c r="H5371" s="47">
        <v>2.88</v>
      </c>
      <c r="I5371" s="51">
        <f t="shared" si="589"/>
        <v>9.9310344827586203E-2</v>
      </c>
      <c r="J5371" s="51">
        <f t="shared" ca="1" si="590"/>
        <v>4.6875</v>
      </c>
      <c r="K5371" s="47">
        <f t="shared" si="591"/>
        <v>2.88</v>
      </c>
      <c r="L5371" s="47">
        <f t="shared" si="592"/>
        <v>2.99</v>
      </c>
      <c r="M5371" s="47">
        <f t="shared" si="593"/>
        <v>2.88</v>
      </c>
      <c r="N5371" s="47">
        <f t="shared" si="594"/>
        <v>2.88</v>
      </c>
      <c r="O5371" s="48">
        <f t="shared" ca="1" si="595"/>
        <v>2321718.75</v>
      </c>
    </row>
    <row r="5372" spans="1:15" x14ac:dyDescent="0.25">
      <c r="A5372">
        <v>5357</v>
      </c>
      <c r="B5372" s="84">
        <v>34246</v>
      </c>
      <c r="C5372" s="47">
        <v>29</v>
      </c>
      <c r="D5372" s="47">
        <v>30.25</v>
      </c>
      <c r="E5372" s="47">
        <v>29</v>
      </c>
      <c r="F5372" s="47">
        <v>29.88</v>
      </c>
      <c r="G5372" s="48">
        <v>79300</v>
      </c>
      <c r="H5372" s="47">
        <v>2.97</v>
      </c>
      <c r="I5372" s="51">
        <f t="shared" si="589"/>
        <v>9.9397590361445798E-2</v>
      </c>
      <c r="J5372" s="51">
        <f t="shared" ca="1" si="590"/>
        <v>4.6875</v>
      </c>
      <c r="K5372" s="47">
        <f t="shared" si="591"/>
        <v>2.88</v>
      </c>
      <c r="L5372" s="47">
        <f t="shared" si="592"/>
        <v>3.01</v>
      </c>
      <c r="M5372" s="47">
        <f t="shared" si="593"/>
        <v>2.88</v>
      </c>
      <c r="N5372" s="47">
        <f t="shared" si="594"/>
        <v>2.97</v>
      </c>
      <c r="O5372" s="48">
        <f t="shared" ca="1" si="595"/>
        <v>371718.75</v>
      </c>
    </row>
    <row r="5373" spans="1:15" x14ac:dyDescent="0.25">
      <c r="A5373">
        <v>5358</v>
      </c>
      <c r="B5373" s="84">
        <v>34243</v>
      </c>
      <c r="C5373" s="47">
        <v>30.5</v>
      </c>
      <c r="D5373" s="47">
        <v>30.5</v>
      </c>
      <c r="E5373" s="47">
        <v>29</v>
      </c>
      <c r="F5373" s="47">
        <v>30.13</v>
      </c>
      <c r="G5373" s="48">
        <v>310000</v>
      </c>
      <c r="H5373" s="47">
        <v>2.99</v>
      </c>
      <c r="I5373" s="51">
        <f t="shared" si="589"/>
        <v>9.9236641221374058E-2</v>
      </c>
      <c r="J5373" s="51">
        <f t="shared" ca="1" si="590"/>
        <v>4.6875</v>
      </c>
      <c r="K5373" s="47">
        <f t="shared" si="591"/>
        <v>3.03</v>
      </c>
      <c r="L5373" s="47">
        <f t="shared" si="592"/>
        <v>3.03</v>
      </c>
      <c r="M5373" s="47">
        <f t="shared" si="593"/>
        <v>2.88</v>
      </c>
      <c r="N5373" s="47">
        <f t="shared" si="594"/>
        <v>2.99</v>
      </c>
      <c r="O5373" s="48">
        <f t="shared" ca="1" si="595"/>
        <v>1453125</v>
      </c>
    </row>
    <row r="5374" spans="1:15" x14ac:dyDescent="0.25">
      <c r="A5374">
        <v>5359</v>
      </c>
      <c r="B5374" s="84">
        <v>34242</v>
      </c>
      <c r="C5374" s="47">
        <v>29</v>
      </c>
      <c r="D5374" s="47">
        <v>30.5</v>
      </c>
      <c r="E5374" s="47">
        <v>29</v>
      </c>
      <c r="F5374" s="47">
        <v>30.5</v>
      </c>
      <c r="G5374" s="48">
        <v>590000</v>
      </c>
      <c r="H5374" s="47">
        <v>3.03</v>
      </c>
      <c r="I5374" s="51">
        <f t="shared" si="589"/>
        <v>9.9344262295081961E-2</v>
      </c>
      <c r="J5374" s="51">
        <f t="shared" ca="1" si="590"/>
        <v>4.6875</v>
      </c>
      <c r="K5374" s="47">
        <f t="shared" si="591"/>
        <v>2.88</v>
      </c>
      <c r="L5374" s="47">
        <f t="shared" si="592"/>
        <v>3.03</v>
      </c>
      <c r="M5374" s="47">
        <f t="shared" si="593"/>
        <v>2.88</v>
      </c>
      <c r="N5374" s="47">
        <f t="shared" si="594"/>
        <v>3.03</v>
      </c>
      <c r="O5374" s="48">
        <f t="shared" ca="1" si="595"/>
        <v>2765625</v>
      </c>
    </row>
    <row r="5375" spans="1:15" x14ac:dyDescent="0.25">
      <c r="A5375">
        <v>5360</v>
      </c>
      <c r="B5375" s="84">
        <v>34241</v>
      </c>
      <c r="C5375" s="47">
        <v>29</v>
      </c>
      <c r="D5375" s="47">
        <v>29</v>
      </c>
      <c r="E5375" s="47">
        <v>29</v>
      </c>
      <c r="F5375" s="47">
        <v>29</v>
      </c>
      <c r="G5375" s="48">
        <v>6800</v>
      </c>
      <c r="H5375" s="47">
        <v>2.88</v>
      </c>
      <c r="I5375" s="51">
        <f t="shared" si="589"/>
        <v>9.9310344827586203E-2</v>
      </c>
      <c r="J5375" s="51">
        <f t="shared" ca="1" si="590"/>
        <v>4.6875</v>
      </c>
      <c r="K5375" s="47">
        <f t="shared" si="591"/>
        <v>2.88</v>
      </c>
      <c r="L5375" s="47">
        <f t="shared" si="592"/>
        <v>2.88</v>
      </c>
      <c r="M5375" s="47">
        <f t="shared" si="593"/>
        <v>2.88</v>
      </c>
      <c r="N5375" s="47">
        <f t="shared" si="594"/>
        <v>2.88</v>
      </c>
      <c r="O5375" s="48">
        <f t="shared" ca="1" si="595"/>
        <v>31875</v>
      </c>
    </row>
    <row r="5376" spans="1:15" x14ac:dyDescent="0.25">
      <c r="A5376">
        <v>5361</v>
      </c>
      <c r="B5376" s="84">
        <v>34240</v>
      </c>
      <c r="C5376" s="47">
        <v>30</v>
      </c>
      <c r="D5376" s="47">
        <v>30.13</v>
      </c>
      <c r="E5376" s="47">
        <v>30</v>
      </c>
      <c r="F5376" s="47">
        <v>30</v>
      </c>
      <c r="G5376" s="48">
        <v>85300</v>
      </c>
      <c r="H5376" s="47">
        <v>2.98</v>
      </c>
      <c r="I5376" s="51">
        <f t="shared" si="589"/>
        <v>9.9333333333333329E-2</v>
      </c>
      <c r="J5376" s="51">
        <f t="shared" ca="1" si="590"/>
        <v>4.6875</v>
      </c>
      <c r="K5376" s="47">
        <f t="shared" si="591"/>
        <v>2.98</v>
      </c>
      <c r="L5376" s="47">
        <f t="shared" si="592"/>
        <v>2.99</v>
      </c>
      <c r="M5376" s="47">
        <f t="shared" si="593"/>
        <v>2.98</v>
      </c>
      <c r="N5376" s="47">
        <f t="shared" si="594"/>
        <v>2.98</v>
      </c>
      <c r="O5376" s="48">
        <f t="shared" ca="1" si="595"/>
        <v>399843.75</v>
      </c>
    </row>
    <row r="5377" spans="1:15" x14ac:dyDescent="0.25">
      <c r="A5377">
        <v>5362</v>
      </c>
      <c r="B5377" s="84">
        <v>34239</v>
      </c>
      <c r="C5377" s="47">
        <v>30</v>
      </c>
      <c r="D5377" s="47">
        <v>31</v>
      </c>
      <c r="E5377" s="47">
        <v>29</v>
      </c>
      <c r="F5377" s="47">
        <v>30</v>
      </c>
      <c r="G5377" s="48">
        <v>122800</v>
      </c>
      <c r="H5377" s="47">
        <v>2.98</v>
      </c>
      <c r="I5377" s="51">
        <f t="shared" si="589"/>
        <v>9.9333333333333329E-2</v>
      </c>
      <c r="J5377" s="51">
        <f t="shared" ca="1" si="590"/>
        <v>4.6875</v>
      </c>
      <c r="K5377" s="47">
        <f t="shared" si="591"/>
        <v>2.98</v>
      </c>
      <c r="L5377" s="47">
        <f t="shared" si="592"/>
        <v>3.08</v>
      </c>
      <c r="M5377" s="47">
        <f t="shared" si="593"/>
        <v>2.88</v>
      </c>
      <c r="N5377" s="47">
        <f t="shared" si="594"/>
        <v>2.98</v>
      </c>
      <c r="O5377" s="48">
        <f t="shared" ca="1" si="595"/>
        <v>575625</v>
      </c>
    </row>
    <row r="5378" spans="1:15" x14ac:dyDescent="0.25">
      <c r="A5378">
        <v>5363</v>
      </c>
      <c r="B5378" s="84">
        <v>34236</v>
      </c>
      <c r="C5378" s="47">
        <v>30.38</v>
      </c>
      <c r="D5378" s="47">
        <v>30.5</v>
      </c>
      <c r="E5378" s="47">
        <v>29.5</v>
      </c>
      <c r="F5378" s="47">
        <v>29.5</v>
      </c>
      <c r="G5378" s="48">
        <v>596900</v>
      </c>
      <c r="H5378" s="47">
        <v>2.93</v>
      </c>
      <c r="I5378" s="51">
        <f t="shared" si="589"/>
        <v>9.9322033898305087E-2</v>
      </c>
      <c r="J5378" s="51">
        <f t="shared" ca="1" si="590"/>
        <v>4.6875</v>
      </c>
      <c r="K5378" s="47">
        <f t="shared" si="591"/>
        <v>3.02</v>
      </c>
      <c r="L5378" s="47">
        <f t="shared" si="592"/>
        <v>3.03</v>
      </c>
      <c r="M5378" s="47">
        <f t="shared" si="593"/>
        <v>2.93</v>
      </c>
      <c r="N5378" s="47">
        <f t="shared" si="594"/>
        <v>2.93</v>
      </c>
      <c r="O5378" s="48">
        <f t="shared" ca="1" si="595"/>
        <v>2797968.75</v>
      </c>
    </row>
    <row r="5379" spans="1:15" x14ac:dyDescent="0.25">
      <c r="A5379">
        <v>5364</v>
      </c>
      <c r="B5379" s="84">
        <v>34235</v>
      </c>
      <c r="C5379" s="47">
        <v>29.5</v>
      </c>
      <c r="D5379" s="47">
        <v>31</v>
      </c>
      <c r="E5379" s="47">
        <v>29.5</v>
      </c>
      <c r="F5379" s="47">
        <v>31</v>
      </c>
      <c r="G5379" s="48">
        <v>81200</v>
      </c>
      <c r="H5379" s="47">
        <v>3.08</v>
      </c>
      <c r="I5379" s="51">
        <f t="shared" si="589"/>
        <v>9.9354838709677415E-2</v>
      </c>
      <c r="J5379" s="51">
        <f t="shared" ca="1" si="590"/>
        <v>4.6875</v>
      </c>
      <c r="K5379" s="47">
        <f t="shared" si="591"/>
        <v>2.93</v>
      </c>
      <c r="L5379" s="47">
        <f t="shared" si="592"/>
        <v>3.08</v>
      </c>
      <c r="M5379" s="47">
        <f t="shared" si="593"/>
        <v>2.93</v>
      </c>
      <c r="N5379" s="47">
        <f t="shared" si="594"/>
        <v>3.08</v>
      </c>
      <c r="O5379" s="48">
        <f t="shared" ca="1" si="595"/>
        <v>380625</v>
      </c>
    </row>
    <row r="5380" spans="1:15" x14ac:dyDescent="0.25">
      <c r="A5380">
        <v>5365</v>
      </c>
      <c r="B5380" s="84">
        <v>34234</v>
      </c>
      <c r="C5380" s="47">
        <v>30.5</v>
      </c>
      <c r="D5380" s="47">
        <v>30.5</v>
      </c>
      <c r="E5380" s="47">
        <v>29.5</v>
      </c>
      <c r="F5380" s="47">
        <v>29.75</v>
      </c>
      <c r="G5380" s="48">
        <v>260400</v>
      </c>
      <c r="H5380" s="47">
        <v>2.96</v>
      </c>
      <c r="I5380" s="51">
        <f t="shared" si="589"/>
        <v>9.9495798319327727E-2</v>
      </c>
      <c r="J5380" s="51">
        <f t="shared" ca="1" si="590"/>
        <v>4.6875</v>
      </c>
      <c r="K5380" s="47">
        <f t="shared" si="591"/>
        <v>3.03</v>
      </c>
      <c r="L5380" s="47">
        <f t="shared" si="592"/>
        <v>3.03</v>
      </c>
      <c r="M5380" s="47">
        <f t="shared" si="593"/>
        <v>2.94</v>
      </c>
      <c r="N5380" s="47">
        <f t="shared" si="594"/>
        <v>2.96</v>
      </c>
      <c r="O5380" s="48">
        <f t="shared" ca="1" si="595"/>
        <v>1220625</v>
      </c>
    </row>
    <row r="5381" spans="1:15" x14ac:dyDescent="0.25">
      <c r="A5381">
        <v>5366</v>
      </c>
      <c r="B5381" s="84">
        <v>34233</v>
      </c>
      <c r="C5381" s="47">
        <v>30</v>
      </c>
      <c r="D5381" s="47">
        <v>30.5</v>
      </c>
      <c r="E5381" s="47">
        <v>30</v>
      </c>
      <c r="F5381" s="47">
        <v>30.5</v>
      </c>
      <c r="G5381" s="48">
        <v>146500</v>
      </c>
      <c r="H5381" s="47">
        <v>3.03</v>
      </c>
      <c r="I5381" s="51">
        <f t="shared" si="589"/>
        <v>9.9344262295081961E-2</v>
      </c>
      <c r="J5381" s="51">
        <f t="shared" ca="1" si="590"/>
        <v>4.6875</v>
      </c>
      <c r="K5381" s="47">
        <f t="shared" si="591"/>
        <v>2.98</v>
      </c>
      <c r="L5381" s="47">
        <f t="shared" si="592"/>
        <v>3.03</v>
      </c>
      <c r="M5381" s="47">
        <f t="shared" si="593"/>
        <v>2.98</v>
      </c>
      <c r="N5381" s="47">
        <f t="shared" si="594"/>
        <v>3.03</v>
      </c>
      <c r="O5381" s="48">
        <f t="shared" ca="1" si="595"/>
        <v>686718.75</v>
      </c>
    </row>
    <row r="5382" spans="1:15" x14ac:dyDescent="0.25">
      <c r="A5382">
        <v>5367</v>
      </c>
      <c r="B5382" s="84">
        <v>34232</v>
      </c>
      <c r="C5382" s="47">
        <v>31</v>
      </c>
      <c r="D5382" s="47">
        <v>31</v>
      </c>
      <c r="E5382" s="47">
        <v>29</v>
      </c>
      <c r="F5382" s="47">
        <v>29</v>
      </c>
      <c r="G5382" s="48">
        <v>3682000</v>
      </c>
      <c r="H5382" s="47">
        <v>2.88</v>
      </c>
      <c r="I5382" s="51">
        <f t="shared" si="589"/>
        <v>9.9310344827586203E-2</v>
      </c>
      <c r="J5382" s="51">
        <f t="shared" ca="1" si="590"/>
        <v>4.6875</v>
      </c>
      <c r="K5382" s="47">
        <f t="shared" si="591"/>
        <v>3.08</v>
      </c>
      <c r="L5382" s="47">
        <f t="shared" si="592"/>
        <v>3.08</v>
      </c>
      <c r="M5382" s="47">
        <f t="shared" si="593"/>
        <v>2.88</v>
      </c>
      <c r="N5382" s="47">
        <f t="shared" si="594"/>
        <v>2.88</v>
      </c>
      <c r="O5382" s="48">
        <f t="shared" ca="1" si="595"/>
        <v>17259375</v>
      </c>
    </row>
    <row r="5383" spans="1:15" x14ac:dyDescent="0.25">
      <c r="A5383">
        <v>5368</v>
      </c>
      <c r="B5383" s="84">
        <v>34229</v>
      </c>
      <c r="C5383" s="47">
        <v>30</v>
      </c>
      <c r="D5383" s="47">
        <v>30.25</v>
      </c>
      <c r="E5383" s="47">
        <v>30</v>
      </c>
      <c r="F5383" s="47">
        <v>30.25</v>
      </c>
      <c r="G5383" s="48">
        <v>2400</v>
      </c>
      <c r="H5383" s="47">
        <v>3.01</v>
      </c>
      <c r="I5383" s="51">
        <f t="shared" si="589"/>
        <v>9.9504132231404946E-2</v>
      </c>
      <c r="J5383" s="51">
        <f t="shared" ca="1" si="590"/>
        <v>4.6875</v>
      </c>
      <c r="K5383" s="47">
        <f t="shared" si="591"/>
        <v>2.99</v>
      </c>
      <c r="L5383" s="47">
        <f t="shared" si="592"/>
        <v>3.01</v>
      </c>
      <c r="M5383" s="47">
        <f t="shared" si="593"/>
        <v>2.99</v>
      </c>
      <c r="N5383" s="47">
        <f t="shared" si="594"/>
        <v>3.01</v>
      </c>
      <c r="O5383" s="48">
        <f t="shared" ca="1" si="595"/>
        <v>11250</v>
      </c>
    </row>
    <row r="5384" spans="1:15" x14ac:dyDescent="0.25">
      <c r="A5384">
        <v>5369</v>
      </c>
      <c r="B5384" s="84">
        <v>34228</v>
      </c>
      <c r="C5384" s="47">
        <v>30.63</v>
      </c>
      <c r="D5384" s="47">
        <v>31</v>
      </c>
      <c r="E5384" s="47">
        <v>30</v>
      </c>
      <c r="F5384" s="47">
        <v>30.38</v>
      </c>
      <c r="G5384" s="48">
        <v>124400</v>
      </c>
      <c r="H5384" s="47">
        <v>3.02</v>
      </c>
      <c r="I5384" s="51">
        <f t="shared" si="589"/>
        <v>9.9407504937458854E-2</v>
      </c>
      <c r="J5384" s="51">
        <f t="shared" ca="1" si="590"/>
        <v>4.6875</v>
      </c>
      <c r="K5384" s="47">
        <f t="shared" si="591"/>
        <v>3.04</v>
      </c>
      <c r="L5384" s="47">
        <f t="shared" si="592"/>
        <v>3.08</v>
      </c>
      <c r="M5384" s="47">
        <f t="shared" si="593"/>
        <v>2.98</v>
      </c>
      <c r="N5384" s="47">
        <f t="shared" si="594"/>
        <v>3.02</v>
      </c>
      <c r="O5384" s="48">
        <f t="shared" ca="1" si="595"/>
        <v>583125</v>
      </c>
    </row>
    <row r="5385" spans="1:15" x14ac:dyDescent="0.25">
      <c r="A5385">
        <v>5370</v>
      </c>
      <c r="B5385" s="84">
        <v>34227</v>
      </c>
      <c r="C5385" s="47">
        <v>30.5</v>
      </c>
      <c r="D5385" s="47">
        <v>31</v>
      </c>
      <c r="E5385" s="47">
        <v>30</v>
      </c>
      <c r="F5385" s="47">
        <v>31</v>
      </c>
      <c r="G5385" s="48">
        <v>88500</v>
      </c>
      <c r="H5385" s="47">
        <v>3.08</v>
      </c>
      <c r="I5385" s="51">
        <f t="shared" si="589"/>
        <v>9.9354838709677415E-2</v>
      </c>
      <c r="J5385" s="51">
        <f t="shared" ca="1" si="590"/>
        <v>4.6875</v>
      </c>
      <c r="K5385" s="47">
        <f t="shared" si="591"/>
        <v>3.03</v>
      </c>
      <c r="L5385" s="47">
        <f t="shared" si="592"/>
        <v>3.08</v>
      </c>
      <c r="M5385" s="47">
        <f t="shared" si="593"/>
        <v>2.98</v>
      </c>
      <c r="N5385" s="47">
        <f t="shared" si="594"/>
        <v>3.08</v>
      </c>
      <c r="O5385" s="48">
        <f t="shared" ca="1" si="595"/>
        <v>414843.75</v>
      </c>
    </row>
    <row r="5386" spans="1:15" x14ac:dyDescent="0.25">
      <c r="A5386">
        <v>5371</v>
      </c>
      <c r="B5386" s="84">
        <v>34226</v>
      </c>
      <c r="C5386" s="47">
        <v>30</v>
      </c>
      <c r="D5386" s="47">
        <v>31</v>
      </c>
      <c r="E5386" s="47">
        <v>30</v>
      </c>
      <c r="F5386" s="47">
        <v>30.5</v>
      </c>
      <c r="G5386" s="48">
        <v>174000</v>
      </c>
      <c r="H5386" s="47">
        <v>3.03</v>
      </c>
      <c r="I5386" s="51">
        <f t="shared" si="589"/>
        <v>9.9344262295081961E-2</v>
      </c>
      <c r="J5386" s="51">
        <f t="shared" ca="1" si="590"/>
        <v>4.6875</v>
      </c>
      <c r="K5386" s="47">
        <f t="shared" si="591"/>
        <v>2.98</v>
      </c>
      <c r="L5386" s="47">
        <f t="shared" si="592"/>
        <v>3.08</v>
      </c>
      <c r="M5386" s="47">
        <f t="shared" si="593"/>
        <v>2.98</v>
      </c>
      <c r="N5386" s="47">
        <f t="shared" si="594"/>
        <v>3.03</v>
      </c>
      <c r="O5386" s="48">
        <f t="shared" ca="1" si="595"/>
        <v>815625</v>
      </c>
    </row>
    <row r="5387" spans="1:15" x14ac:dyDescent="0.25">
      <c r="A5387">
        <v>5372</v>
      </c>
      <c r="B5387" s="84">
        <v>34225</v>
      </c>
      <c r="C5387" s="47">
        <v>30.5</v>
      </c>
      <c r="D5387" s="47">
        <v>30.5</v>
      </c>
      <c r="E5387" s="47">
        <v>30</v>
      </c>
      <c r="F5387" s="47">
        <v>30</v>
      </c>
      <c r="G5387" s="48">
        <v>96900</v>
      </c>
      <c r="H5387" s="47">
        <v>2.98</v>
      </c>
      <c r="I5387" s="51">
        <f t="shared" si="589"/>
        <v>9.9333333333333329E-2</v>
      </c>
      <c r="J5387" s="51">
        <f t="shared" ca="1" si="590"/>
        <v>4.6875</v>
      </c>
      <c r="K5387" s="47">
        <f t="shared" si="591"/>
        <v>3.03</v>
      </c>
      <c r="L5387" s="47">
        <f t="shared" si="592"/>
        <v>3.03</v>
      </c>
      <c r="M5387" s="47">
        <f t="shared" si="593"/>
        <v>2.98</v>
      </c>
      <c r="N5387" s="47">
        <f t="shared" si="594"/>
        <v>2.98</v>
      </c>
      <c r="O5387" s="48">
        <f t="shared" ca="1" si="595"/>
        <v>454218.75</v>
      </c>
    </row>
    <row r="5388" spans="1:15" x14ac:dyDescent="0.25">
      <c r="A5388">
        <v>5373</v>
      </c>
      <c r="B5388" s="84">
        <v>34222</v>
      </c>
      <c r="C5388" s="47">
        <v>31.5</v>
      </c>
      <c r="D5388" s="47">
        <v>31.5</v>
      </c>
      <c r="E5388" s="47">
        <v>30</v>
      </c>
      <c r="F5388" s="47">
        <v>30.5</v>
      </c>
      <c r="G5388" s="48">
        <v>47200</v>
      </c>
      <c r="H5388" s="47">
        <v>3.03</v>
      </c>
      <c r="I5388" s="51">
        <f t="shared" si="589"/>
        <v>9.9344262295081961E-2</v>
      </c>
      <c r="J5388" s="51">
        <f t="shared" ca="1" si="590"/>
        <v>4.6875</v>
      </c>
      <c r="K5388" s="47">
        <f t="shared" si="591"/>
        <v>3.13</v>
      </c>
      <c r="L5388" s="47">
        <f t="shared" si="592"/>
        <v>3.13</v>
      </c>
      <c r="M5388" s="47">
        <f t="shared" si="593"/>
        <v>2.98</v>
      </c>
      <c r="N5388" s="47">
        <f t="shared" si="594"/>
        <v>3.03</v>
      </c>
      <c r="O5388" s="48">
        <f t="shared" ca="1" si="595"/>
        <v>221250</v>
      </c>
    </row>
    <row r="5389" spans="1:15" x14ac:dyDescent="0.25">
      <c r="A5389">
        <v>5374</v>
      </c>
      <c r="B5389" s="84">
        <v>34221</v>
      </c>
      <c r="C5389" s="47">
        <v>30</v>
      </c>
      <c r="D5389" s="47">
        <v>30</v>
      </c>
      <c r="E5389" s="47">
        <v>30</v>
      </c>
      <c r="F5389" s="47">
        <v>30</v>
      </c>
      <c r="G5389" s="48">
        <v>9300</v>
      </c>
      <c r="H5389" s="47">
        <v>2.98</v>
      </c>
      <c r="I5389" s="51">
        <f t="shared" si="589"/>
        <v>9.9333333333333329E-2</v>
      </c>
      <c r="J5389" s="51">
        <f t="shared" ca="1" si="590"/>
        <v>4.6875</v>
      </c>
      <c r="K5389" s="47">
        <f t="shared" si="591"/>
        <v>2.98</v>
      </c>
      <c r="L5389" s="47">
        <f t="shared" si="592"/>
        <v>2.98</v>
      </c>
      <c r="M5389" s="47">
        <f t="shared" si="593"/>
        <v>2.98</v>
      </c>
      <c r="N5389" s="47">
        <f t="shared" si="594"/>
        <v>2.98</v>
      </c>
      <c r="O5389" s="48">
        <f t="shared" ca="1" si="595"/>
        <v>43593.75</v>
      </c>
    </row>
    <row r="5390" spans="1:15" x14ac:dyDescent="0.25">
      <c r="A5390">
        <v>5375</v>
      </c>
      <c r="B5390" s="84">
        <v>34220</v>
      </c>
      <c r="C5390" s="47">
        <v>31</v>
      </c>
      <c r="D5390" s="47">
        <v>31.5</v>
      </c>
      <c r="E5390" s="47">
        <v>30</v>
      </c>
      <c r="F5390" s="47">
        <v>31</v>
      </c>
      <c r="G5390" s="48">
        <v>53600</v>
      </c>
      <c r="H5390" s="47">
        <v>3.08</v>
      </c>
      <c r="I5390" s="51">
        <f t="shared" si="589"/>
        <v>9.9354838709677415E-2</v>
      </c>
      <c r="J5390" s="51">
        <f t="shared" ca="1" si="590"/>
        <v>4.6875</v>
      </c>
      <c r="K5390" s="47">
        <f t="shared" si="591"/>
        <v>3.08</v>
      </c>
      <c r="L5390" s="47">
        <f t="shared" si="592"/>
        <v>3.13</v>
      </c>
      <c r="M5390" s="47">
        <f t="shared" si="593"/>
        <v>2.98</v>
      </c>
      <c r="N5390" s="47">
        <f t="shared" si="594"/>
        <v>3.08</v>
      </c>
      <c r="O5390" s="48">
        <f t="shared" ca="1" si="595"/>
        <v>251250</v>
      </c>
    </row>
    <row r="5391" spans="1:15" x14ac:dyDescent="0.25">
      <c r="A5391">
        <v>5376</v>
      </c>
      <c r="B5391" s="84">
        <v>34219</v>
      </c>
      <c r="C5391" s="47">
        <v>30</v>
      </c>
      <c r="D5391" s="47">
        <v>30</v>
      </c>
      <c r="E5391" s="47">
        <v>30</v>
      </c>
      <c r="F5391" s="47">
        <v>30</v>
      </c>
      <c r="G5391" s="48">
        <v>800</v>
      </c>
      <c r="H5391" s="47">
        <v>2.98</v>
      </c>
      <c r="I5391" s="51">
        <f t="shared" si="589"/>
        <v>9.9333333333333329E-2</v>
      </c>
      <c r="J5391" s="51">
        <f t="shared" ca="1" si="590"/>
        <v>4.6875</v>
      </c>
      <c r="K5391" s="47">
        <f t="shared" si="591"/>
        <v>2.98</v>
      </c>
      <c r="L5391" s="47">
        <f t="shared" si="592"/>
        <v>2.98</v>
      </c>
      <c r="M5391" s="47">
        <f t="shared" si="593"/>
        <v>2.98</v>
      </c>
      <c r="N5391" s="47">
        <f t="shared" si="594"/>
        <v>2.98</v>
      </c>
      <c r="O5391" s="48">
        <f t="shared" ca="1" si="595"/>
        <v>3750</v>
      </c>
    </row>
    <row r="5392" spans="1:15" x14ac:dyDescent="0.25">
      <c r="A5392">
        <v>5377</v>
      </c>
      <c r="B5392" s="84">
        <v>34215</v>
      </c>
      <c r="C5392" s="47">
        <v>31</v>
      </c>
      <c r="D5392" s="47">
        <v>31.5</v>
      </c>
      <c r="E5392" s="47">
        <v>30</v>
      </c>
      <c r="F5392" s="47">
        <v>31</v>
      </c>
      <c r="G5392" s="48">
        <v>65200</v>
      </c>
      <c r="H5392" s="47">
        <v>3.08</v>
      </c>
      <c r="I5392" s="51">
        <f t="shared" si="589"/>
        <v>9.9354838709677415E-2</v>
      </c>
      <c r="J5392" s="51">
        <f t="shared" ca="1" si="590"/>
        <v>4.6875</v>
      </c>
      <c r="K5392" s="47">
        <f t="shared" si="591"/>
        <v>3.08</v>
      </c>
      <c r="L5392" s="47">
        <f t="shared" si="592"/>
        <v>3.13</v>
      </c>
      <c r="M5392" s="47">
        <f t="shared" si="593"/>
        <v>2.98</v>
      </c>
      <c r="N5392" s="47">
        <f t="shared" si="594"/>
        <v>3.08</v>
      </c>
      <c r="O5392" s="48">
        <f t="shared" ca="1" si="595"/>
        <v>305625</v>
      </c>
    </row>
    <row r="5393" spans="1:15" x14ac:dyDescent="0.25">
      <c r="A5393">
        <v>5378</v>
      </c>
      <c r="B5393" s="84">
        <v>34214</v>
      </c>
      <c r="C5393" s="47">
        <v>30.5</v>
      </c>
      <c r="D5393" s="47">
        <v>31.5</v>
      </c>
      <c r="E5393" s="47">
        <v>30.5</v>
      </c>
      <c r="F5393" s="47">
        <v>31.5</v>
      </c>
      <c r="G5393" s="48">
        <v>268500</v>
      </c>
      <c r="H5393" s="47">
        <v>3.13</v>
      </c>
      <c r="I5393" s="51">
        <f t="shared" ref="I5393:I5456" si="596">H5393/F5393</f>
        <v>9.9365079365079365E-2</v>
      </c>
      <c r="J5393" s="51">
        <f t="shared" ref="J5393:J5456" ca="1" si="597">INDEX(OFFSET($T$15,0,0,$S$13+1,1),MATCH(B5393,OFFSET($Q$15,0,0,$S$13+1,1),-1))</f>
        <v>4.6875</v>
      </c>
      <c r="K5393" s="47">
        <f t="shared" ref="K5393:K5456" si="598">ROUND($I5393*C5393,2)</f>
        <v>3.03</v>
      </c>
      <c r="L5393" s="47">
        <f t="shared" ref="L5393:L5456" si="599">ROUND($I5393*D5393,2)</f>
        <v>3.13</v>
      </c>
      <c r="M5393" s="47">
        <f t="shared" ref="M5393:M5456" si="600">ROUND($I5393*E5393,2)</f>
        <v>3.03</v>
      </c>
      <c r="N5393" s="47">
        <f t="shared" ref="N5393:N5456" si="601">ROUND($I5393*F5393,2)</f>
        <v>3.13</v>
      </c>
      <c r="O5393" s="48">
        <f t="shared" ref="O5393:O5456" ca="1" si="602">G5393*J5393</f>
        <v>1258593.75</v>
      </c>
    </row>
    <row r="5394" spans="1:15" x14ac:dyDescent="0.25">
      <c r="A5394">
        <v>5379</v>
      </c>
      <c r="B5394" s="84">
        <v>34213</v>
      </c>
      <c r="C5394" s="47">
        <v>31.5</v>
      </c>
      <c r="D5394" s="47">
        <v>31.5</v>
      </c>
      <c r="E5394" s="47">
        <v>29.75</v>
      </c>
      <c r="F5394" s="47">
        <v>31.25</v>
      </c>
      <c r="G5394" s="48">
        <v>10400</v>
      </c>
      <c r="H5394" s="47">
        <v>3.11</v>
      </c>
      <c r="I5394" s="51">
        <f t="shared" si="596"/>
        <v>9.9519999999999997E-2</v>
      </c>
      <c r="J5394" s="51">
        <f t="shared" ca="1" si="597"/>
        <v>4.6875</v>
      </c>
      <c r="K5394" s="47">
        <f t="shared" si="598"/>
        <v>3.13</v>
      </c>
      <c r="L5394" s="47">
        <f t="shared" si="599"/>
        <v>3.13</v>
      </c>
      <c r="M5394" s="47">
        <f t="shared" si="600"/>
        <v>2.96</v>
      </c>
      <c r="N5394" s="47">
        <f t="shared" si="601"/>
        <v>3.11</v>
      </c>
      <c r="O5394" s="48">
        <f t="shared" ca="1" si="602"/>
        <v>48750</v>
      </c>
    </row>
    <row r="5395" spans="1:15" x14ac:dyDescent="0.25">
      <c r="A5395">
        <v>5380</v>
      </c>
      <c r="B5395" s="84">
        <v>34212</v>
      </c>
      <c r="C5395" s="47">
        <v>29.75</v>
      </c>
      <c r="D5395" s="47">
        <v>31.5</v>
      </c>
      <c r="E5395" s="47">
        <v>29.75</v>
      </c>
      <c r="F5395" s="47">
        <v>31.5</v>
      </c>
      <c r="G5395" s="48">
        <v>110900</v>
      </c>
      <c r="H5395" s="47">
        <v>3.13</v>
      </c>
      <c r="I5395" s="51">
        <f t="shared" si="596"/>
        <v>9.9365079365079365E-2</v>
      </c>
      <c r="J5395" s="51">
        <f t="shared" ca="1" si="597"/>
        <v>4.6875</v>
      </c>
      <c r="K5395" s="47">
        <f t="shared" si="598"/>
        <v>2.96</v>
      </c>
      <c r="L5395" s="47">
        <f t="shared" si="599"/>
        <v>3.13</v>
      </c>
      <c r="M5395" s="47">
        <f t="shared" si="600"/>
        <v>2.96</v>
      </c>
      <c r="N5395" s="47">
        <f t="shared" si="601"/>
        <v>3.13</v>
      </c>
      <c r="O5395" s="48">
        <f t="shared" ca="1" si="602"/>
        <v>519843.75</v>
      </c>
    </row>
    <row r="5396" spans="1:15" x14ac:dyDescent="0.25">
      <c r="A5396">
        <v>5381</v>
      </c>
      <c r="B5396" s="84">
        <v>34211</v>
      </c>
      <c r="C5396" s="47">
        <v>31</v>
      </c>
      <c r="D5396" s="47">
        <v>31</v>
      </c>
      <c r="E5396" s="47">
        <v>29.75</v>
      </c>
      <c r="F5396" s="47">
        <v>30.25</v>
      </c>
      <c r="G5396" s="48">
        <v>52000</v>
      </c>
      <c r="H5396" s="47">
        <v>3.01</v>
      </c>
      <c r="I5396" s="51">
        <f t="shared" si="596"/>
        <v>9.9504132231404946E-2</v>
      </c>
      <c r="J5396" s="51">
        <f t="shared" ca="1" si="597"/>
        <v>4.6875</v>
      </c>
      <c r="K5396" s="47">
        <f t="shared" si="598"/>
        <v>3.08</v>
      </c>
      <c r="L5396" s="47">
        <f t="shared" si="599"/>
        <v>3.08</v>
      </c>
      <c r="M5396" s="47">
        <f t="shared" si="600"/>
        <v>2.96</v>
      </c>
      <c r="N5396" s="47">
        <f t="shared" si="601"/>
        <v>3.01</v>
      </c>
      <c r="O5396" s="48">
        <f t="shared" ca="1" si="602"/>
        <v>243750</v>
      </c>
    </row>
    <row r="5397" spans="1:15" x14ac:dyDescent="0.25">
      <c r="A5397">
        <v>5382</v>
      </c>
      <c r="B5397" s="84">
        <v>34208</v>
      </c>
      <c r="C5397" s="47">
        <v>30.63</v>
      </c>
      <c r="D5397" s="47">
        <v>31.5</v>
      </c>
      <c r="E5397" s="47">
        <v>30</v>
      </c>
      <c r="F5397" s="47">
        <v>31.5</v>
      </c>
      <c r="G5397" s="48">
        <v>70800</v>
      </c>
      <c r="H5397" s="47">
        <v>3.13</v>
      </c>
      <c r="I5397" s="51">
        <f t="shared" si="596"/>
        <v>9.9365079365079365E-2</v>
      </c>
      <c r="J5397" s="51">
        <f t="shared" ca="1" si="597"/>
        <v>4.6875</v>
      </c>
      <c r="K5397" s="47">
        <f t="shared" si="598"/>
        <v>3.04</v>
      </c>
      <c r="L5397" s="47">
        <f t="shared" si="599"/>
        <v>3.13</v>
      </c>
      <c r="M5397" s="47">
        <f t="shared" si="600"/>
        <v>2.98</v>
      </c>
      <c r="N5397" s="47">
        <f t="shared" si="601"/>
        <v>3.13</v>
      </c>
      <c r="O5397" s="48">
        <f t="shared" ca="1" si="602"/>
        <v>331875</v>
      </c>
    </row>
    <row r="5398" spans="1:15" x14ac:dyDescent="0.25">
      <c r="A5398">
        <v>5383</v>
      </c>
      <c r="B5398" s="84">
        <v>34207</v>
      </c>
      <c r="C5398" s="47">
        <v>30.75</v>
      </c>
      <c r="D5398" s="47">
        <v>30.75</v>
      </c>
      <c r="E5398" s="47">
        <v>30</v>
      </c>
      <c r="F5398" s="47">
        <v>30</v>
      </c>
      <c r="G5398" s="48">
        <v>80500</v>
      </c>
      <c r="H5398" s="47">
        <v>2.98</v>
      </c>
      <c r="I5398" s="51">
        <f t="shared" si="596"/>
        <v>9.9333333333333329E-2</v>
      </c>
      <c r="J5398" s="51">
        <f t="shared" ca="1" si="597"/>
        <v>4.6875</v>
      </c>
      <c r="K5398" s="47">
        <f t="shared" si="598"/>
        <v>3.05</v>
      </c>
      <c r="L5398" s="47">
        <f t="shared" si="599"/>
        <v>3.05</v>
      </c>
      <c r="M5398" s="47">
        <f t="shared" si="600"/>
        <v>2.98</v>
      </c>
      <c r="N5398" s="47">
        <f t="shared" si="601"/>
        <v>2.98</v>
      </c>
      <c r="O5398" s="48">
        <f t="shared" ca="1" si="602"/>
        <v>377343.75</v>
      </c>
    </row>
    <row r="5399" spans="1:15" x14ac:dyDescent="0.25">
      <c r="A5399">
        <v>5384</v>
      </c>
      <c r="B5399" s="84">
        <v>34206</v>
      </c>
      <c r="C5399" s="47">
        <v>30</v>
      </c>
      <c r="D5399" s="47">
        <v>31</v>
      </c>
      <c r="E5399" s="47">
        <v>30</v>
      </c>
      <c r="F5399" s="47">
        <v>30.87</v>
      </c>
      <c r="G5399" s="48">
        <v>387700</v>
      </c>
      <c r="H5399" s="47">
        <v>3.07</v>
      </c>
      <c r="I5399" s="51">
        <f t="shared" si="596"/>
        <v>9.9449303530936173E-2</v>
      </c>
      <c r="J5399" s="51">
        <f t="shared" ca="1" si="597"/>
        <v>4.6875</v>
      </c>
      <c r="K5399" s="47">
        <f t="shared" si="598"/>
        <v>2.98</v>
      </c>
      <c r="L5399" s="47">
        <f t="shared" si="599"/>
        <v>3.08</v>
      </c>
      <c r="M5399" s="47">
        <f t="shared" si="600"/>
        <v>2.98</v>
      </c>
      <c r="N5399" s="47">
        <f t="shared" si="601"/>
        <v>3.07</v>
      </c>
      <c r="O5399" s="48">
        <f t="shared" ca="1" si="602"/>
        <v>1817343.75</v>
      </c>
    </row>
    <row r="5400" spans="1:15" x14ac:dyDescent="0.25">
      <c r="A5400">
        <v>5385</v>
      </c>
      <c r="B5400" s="84">
        <v>34205</v>
      </c>
      <c r="C5400" s="47">
        <v>30</v>
      </c>
      <c r="D5400" s="47">
        <v>32</v>
      </c>
      <c r="E5400" s="47">
        <v>30</v>
      </c>
      <c r="F5400" s="47">
        <v>31</v>
      </c>
      <c r="G5400" s="48">
        <v>39300</v>
      </c>
      <c r="H5400" s="47">
        <v>3.08</v>
      </c>
      <c r="I5400" s="51">
        <f t="shared" si="596"/>
        <v>9.9354838709677415E-2</v>
      </c>
      <c r="J5400" s="51">
        <f t="shared" ca="1" si="597"/>
        <v>4.6875</v>
      </c>
      <c r="K5400" s="47">
        <f t="shared" si="598"/>
        <v>2.98</v>
      </c>
      <c r="L5400" s="47">
        <f t="shared" si="599"/>
        <v>3.18</v>
      </c>
      <c r="M5400" s="47">
        <f t="shared" si="600"/>
        <v>2.98</v>
      </c>
      <c r="N5400" s="47">
        <f t="shared" si="601"/>
        <v>3.08</v>
      </c>
      <c r="O5400" s="48">
        <f t="shared" ca="1" si="602"/>
        <v>184218.75</v>
      </c>
    </row>
    <row r="5401" spans="1:15" x14ac:dyDescent="0.25">
      <c r="A5401">
        <v>5386</v>
      </c>
      <c r="B5401" s="84">
        <v>34204</v>
      </c>
      <c r="C5401" s="47">
        <v>31</v>
      </c>
      <c r="D5401" s="47">
        <v>31</v>
      </c>
      <c r="E5401" s="47">
        <v>31</v>
      </c>
      <c r="F5401" s="47">
        <v>31</v>
      </c>
      <c r="G5401" s="48">
        <v>100</v>
      </c>
      <c r="H5401" s="47">
        <v>3.08</v>
      </c>
      <c r="I5401" s="51">
        <f t="shared" si="596"/>
        <v>9.9354838709677415E-2</v>
      </c>
      <c r="J5401" s="51">
        <f t="shared" ca="1" si="597"/>
        <v>4.6875</v>
      </c>
      <c r="K5401" s="47">
        <f t="shared" si="598"/>
        <v>3.08</v>
      </c>
      <c r="L5401" s="47">
        <f t="shared" si="599"/>
        <v>3.08</v>
      </c>
      <c r="M5401" s="47">
        <f t="shared" si="600"/>
        <v>3.08</v>
      </c>
      <c r="N5401" s="47">
        <f t="shared" si="601"/>
        <v>3.08</v>
      </c>
      <c r="O5401" s="48">
        <f t="shared" ca="1" si="602"/>
        <v>468.75</v>
      </c>
    </row>
    <row r="5402" spans="1:15" x14ac:dyDescent="0.25">
      <c r="A5402">
        <v>5387</v>
      </c>
      <c r="B5402" s="84">
        <v>34201</v>
      </c>
      <c r="C5402" s="47">
        <v>31</v>
      </c>
      <c r="D5402" s="47">
        <v>32</v>
      </c>
      <c r="E5402" s="47">
        <v>30</v>
      </c>
      <c r="F5402" s="47">
        <v>30</v>
      </c>
      <c r="G5402" s="48">
        <v>12800</v>
      </c>
      <c r="H5402" s="47">
        <v>2.98</v>
      </c>
      <c r="I5402" s="51">
        <f t="shared" si="596"/>
        <v>9.9333333333333329E-2</v>
      </c>
      <c r="J5402" s="51">
        <f t="shared" ca="1" si="597"/>
        <v>4.6875</v>
      </c>
      <c r="K5402" s="47">
        <f t="shared" si="598"/>
        <v>3.08</v>
      </c>
      <c r="L5402" s="47">
        <f t="shared" si="599"/>
        <v>3.18</v>
      </c>
      <c r="M5402" s="47">
        <f t="shared" si="600"/>
        <v>2.98</v>
      </c>
      <c r="N5402" s="47">
        <f t="shared" si="601"/>
        <v>2.98</v>
      </c>
      <c r="O5402" s="48">
        <f t="shared" ca="1" si="602"/>
        <v>60000</v>
      </c>
    </row>
    <row r="5403" spans="1:15" x14ac:dyDescent="0.25">
      <c r="A5403">
        <v>5388</v>
      </c>
      <c r="B5403" s="84">
        <v>34200</v>
      </c>
      <c r="C5403" s="47">
        <v>31</v>
      </c>
      <c r="D5403" s="47">
        <v>31.5</v>
      </c>
      <c r="E5403" s="47">
        <v>31</v>
      </c>
      <c r="F5403" s="47">
        <v>31.5</v>
      </c>
      <c r="G5403" s="48">
        <v>23600</v>
      </c>
      <c r="H5403" s="47">
        <v>3.13</v>
      </c>
      <c r="I5403" s="51">
        <f t="shared" si="596"/>
        <v>9.9365079365079365E-2</v>
      </c>
      <c r="J5403" s="51">
        <f t="shared" ca="1" si="597"/>
        <v>4.6875</v>
      </c>
      <c r="K5403" s="47">
        <f t="shared" si="598"/>
        <v>3.08</v>
      </c>
      <c r="L5403" s="47">
        <f t="shared" si="599"/>
        <v>3.13</v>
      </c>
      <c r="M5403" s="47">
        <f t="shared" si="600"/>
        <v>3.08</v>
      </c>
      <c r="N5403" s="47">
        <f t="shared" si="601"/>
        <v>3.13</v>
      </c>
      <c r="O5403" s="48">
        <f t="shared" ca="1" si="602"/>
        <v>110625</v>
      </c>
    </row>
    <row r="5404" spans="1:15" x14ac:dyDescent="0.25">
      <c r="A5404">
        <v>5389</v>
      </c>
      <c r="B5404" s="84">
        <v>34199</v>
      </c>
      <c r="C5404" s="47">
        <v>31.5</v>
      </c>
      <c r="D5404" s="47">
        <v>32</v>
      </c>
      <c r="E5404" s="47">
        <v>31</v>
      </c>
      <c r="F5404" s="47">
        <v>32</v>
      </c>
      <c r="G5404" s="48">
        <v>83700</v>
      </c>
      <c r="H5404" s="47">
        <v>3.18</v>
      </c>
      <c r="I5404" s="51">
        <f t="shared" si="596"/>
        <v>9.9375000000000005E-2</v>
      </c>
      <c r="J5404" s="51">
        <f t="shared" ca="1" si="597"/>
        <v>4.6875</v>
      </c>
      <c r="K5404" s="47">
        <f t="shared" si="598"/>
        <v>3.13</v>
      </c>
      <c r="L5404" s="47">
        <f t="shared" si="599"/>
        <v>3.18</v>
      </c>
      <c r="M5404" s="47">
        <f t="shared" si="600"/>
        <v>3.08</v>
      </c>
      <c r="N5404" s="47">
        <f t="shared" si="601"/>
        <v>3.18</v>
      </c>
      <c r="O5404" s="48">
        <f t="shared" ca="1" si="602"/>
        <v>392343.75</v>
      </c>
    </row>
    <row r="5405" spans="1:15" x14ac:dyDescent="0.25">
      <c r="A5405">
        <v>5390</v>
      </c>
      <c r="B5405" s="84">
        <v>34198</v>
      </c>
      <c r="C5405" s="47">
        <v>32</v>
      </c>
      <c r="D5405" s="47">
        <v>32</v>
      </c>
      <c r="E5405" s="47">
        <v>31</v>
      </c>
      <c r="F5405" s="47">
        <v>31</v>
      </c>
      <c r="G5405" s="48">
        <v>101700</v>
      </c>
      <c r="H5405" s="47">
        <v>3.08</v>
      </c>
      <c r="I5405" s="51">
        <f t="shared" si="596"/>
        <v>9.9354838709677415E-2</v>
      </c>
      <c r="J5405" s="51">
        <f t="shared" ca="1" si="597"/>
        <v>4.6875</v>
      </c>
      <c r="K5405" s="47">
        <f t="shared" si="598"/>
        <v>3.18</v>
      </c>
      <c r="L5405" s="47">
        <f t="shared" si="599"/>
        <v>3.18</v>
      </c>
      <c r="M5405" s="47">
        <f t="shared" si="600"/>
        <v>3.08</v>
      </c>
      <c r="N5405" s="47">
        <f t="shared" si="601"/>
        <v>3.08</v>
      </c>
      <c r="O5405" s="48">
        <f t="shared" ca="1" si="602"/>
        <v>476718.75</v>
      </c>
    </row>
    <row r="5406" spans="1:15" x14ac:dyDescent="0.25">
      <c r="A5406">
        <v>5391</v>
      </c>
      <c r="B5406" s="84">
        <v>34197</v>
      </c>
      <c r="C5406" s="47">
        <v>31</v>
      </c>
      <c r="D5406" s="47">
        <v>32</v>
      </c>
      <c r="E5406" s="47">
        <v>31</v>
      </c>
      <c r="F5406" s="47">
        <v>32</v>
      </c>
      <c r="G5406" s="48">
        <v>14400</v>
      </c>
      <c r="H5406" s="47">
        <v>3.18</v>
      </c>
      <c r="I5406" s="51">
        <f t="shared" si="596"/>
        <v>9.9375000000000005E-2</v>
      </c>
      <c r="J5406" s="51">
        <f t="shared" ca="1" si="597"/>
        <v>4.6875</v>
      </c>
      <c r="K5406" s="47">
        <f t="shared" si="598"/>
        <v>3.08</v>
      </c>
      <c r="L5406" s="47">
        <f t="shared" si="599"/>
        <v>3.18</v>
      </c>
      <c r="M5406" s="47">
        <f t="shared" si="600"/>
        <v>3.08</v>
      </c>
      <c r="N5406" s="47">
        <f t="shared" si="601"/>
        <v>3.18</v>
      </c>
      <c r="O5406" s="48">
        <f t="shared" ca="1" si="602"/>
        <v>67500</v>
      </c>
    </row>
    <row r="5407" spans="1:15" x14ac:dyDescent="0.25">
      <c r="A5407">
        <v>5392</v>
      </c>
      <c r="B5407" s="84">
        <v>34194</v>
      </c>
      <c r="C5407" s="47">
        <v>31</v>
      </c>
      <c r="D5407" s="47">
        <v>32</v>
      </c>
      <c r="E5407" s="47">
        <v>31</v>
      </c>
      <c r="F5407" s="47">
        <v>31.5</v>
      </c>
      <c r="G5407" s="48">
        <v>34000</v>
      </c>
      <c r="H5407" s="47">
        <v>3.13</v>
      </c>
      <c r="I5407" s="51">
        <f t="shared" si="596"/>
        <v>9.9365079365079365E-2</v>
      </c>
      <c r="J5407" s="51">
        <f t="shared" ca="1" si="597"/>
        <v>4.6875</v>
      </c>
      <c r="K5407" s="47">
        <f t="shared" si="598"/>
        <v>3.08</v>
      </c>
      <c r="L5407" s="47">
        <f t="shared" si="599"/>
        <v>3.18</v>
      </c>
      <c r="M5407" s="47">
        <f t="shared" si="600"/>
        <v>3.08</v>
      </c>
      <c r="N5407" s="47">
        <f t="shared" si="601"/>
        <v>3.13</v>
      </c>
      <c r="O5407" s="48">
        <f t="shared" ca="1" si="602"/>
        <v>159375</v>
      </c>
    </row>
    <row r="5408" spans="1:15" x14ac:dyDescent="0.25">
      <c r="A5408">
        <v>5393</v>
      </c>
      <c r="B5408" s="84">
        <v>34193</v>
      </c>
      <c r="C5408" s="47">
        <v>31</v>
      </c>
      <c r="D5408" s="47">
        <v>32</v>
      </c>
      <c r="E5408" s="47">
        <v>31</v>
      </c>
      <c r="F5408" s="47">
        <v>31</v>
      </c>
      <c r="G5408" s="48">
        <v>42800</v>
      </c>
      <c r="H5408" s="47">
        <v>3.08</v>
      </c>
      <c r="I5408" s="51">
        <f t="shared" si="596"/>
        <v>9.9354838709677415E-2</v>
      </c>
      <c r="J5408" s="51">
        <f t="shared" ca="1" si="597"/>
        <v>4.6875</v>
      </c>
      <c r="K5408" s="47">
        <f t="shared" si="598"/>
        <v>3.08</v>
      </c>
      <c r="L5408" s="47">
        <f t="shared" si="599"/>
        <v>3.18</v>
      </c>
      <c r="M5408" s="47">
        <f t="shared" si="600"/>
        <v>3.08</v>
      </c>
      <c r="N5408" s="47">
        <f t="shared" si="601"/>
        <v>3.08</v>
      </c>
      <c r="O5408" s="48">
        <f t="shared" ca="1" si="602"/>
        <v>200625</v>
      </c>
    </row>
    <row r="5409" spans="1:15" x14ac:dyDescent="0.25">
      <c r="A5409">
        <v>5394</v>
      </c>
      <c r="B5409" s="84">
        <v>34192</v>
      </c>
      <c r="C5409" s="47">
        <v>31</v>
      </c>
      <c r="D5409" s="47">
        <v>32.5</v>
      </c>
      <c r="E5409" s="47">
        <v>31</v>
      </c>
      <c r="F5409" s="47">
        <v>31</v>
      </c>
      <c r="G5409" s="48">
        <v>47600</v>
      </c>
      <c r="H5409" s="47">
        <v>3.08</v>
      </c>
      <c r="I5409" s="51">
        <f t="shared" si="596"/>
        <v>9.9354838709677415E-2</v>
      </c>
      <c r="J5409" s="51">
        <f t="shared" ca="1" si="597"/>
        <v>4.6875</v>
      </c>
      <c r="K5409" s="47">
        <f t="shared" si="598"/>
        <v>3.08</v>
      </c>
      <c r="L5409" s="47">
        <f t="shared" si="599"/>
        <v>3.23</v>
      </c>
      <c r="M5409" s="47">
        <f t="shared" si="600"/>
        <v>3.08</v>
      </c>
      <c r="N5409" s="47">
        <f t="shared" si="601"/>
        <v>3.08</v>
      </c>
      <c r="O5409" s="48">
        <f t="shared" ca="1" si="602"/>
        <v>223125</v>
      </c>
    </row>
    <row r="5410" spans="1:15" x14ac:dyDescent="0.25">
      <c r="A5410">
        <v>5395</v>
      </c>
      <c r="B5410" s="84">
        <v>34191</v>
      </c>
      <c r="C5410" s="47">
        <v>31.25</v>
      </c>
      <c r="D5410" s="47">
        <v>32.130000000000003</v>
      </c>
      <c r="E5410" s="47">
        <v>31</v>
      </c>
      <c r="F5410" s="47">
        <v>32.130000000000003</v>
      </c>
      <c r="G5410" s="48">
        <v>829300</v>
      </c>
      <c r="H5410" s="47">
        <v>3.19</v>
      </c>
      <c r="I5410" s="51">
        <f t="shared" si="596"/>
        <v>9.9284158107687509E-2</v>
      </c>
      <c r="J5410" s="51">
        <f t="shared" ca="1" si="597"/>
        <v>4.6875</v>
      </c>
      <c r="K5410" s="47">
        <f t="shared" si="598"/>
        <v>3.1</v>
      </c>
      <c r="L5410" s="47">
        <f t="shared" si="599"/>
        <v>3.19</v>
      </c>
      <c r="M5410" s="47">
        <f t="shared" si="600"/>
        <v>3.08</v>
      </c>
      <c r="N5410" s="47">
        <f t="shared" si="601"/>
        <v>3.19</v>
      </c>
      <c r="O5410" s="48">
        <f t="shared" ca="1" si="602"/>
        <v>3887343.75</v>
      </c>
    </row>
    <row r="5411" spans="1:15" x14ac:dyDescent="0.25">
      <c r="A5411">
        <v>5396</v>
      </c>
      <c r="B5411" s="84">
        <v>34190</v>
      </c>
      <c r="C5411" s="47">
        <v>31.5</v>
      </c>
      <c r="D5411" s="47">
        <v>32.130000000000003</v>
      </c>
      <c r="E5411" s="47">
        <v>31</v>
      </c>
      <c r="F5411" s="47">
        <v>32.130000000000003</v>
      </c>
      <c r="G5411" s="48">
        <v>14400</v>
      </c>
      <c r="H5411" s="47">
        <v>3.19</v>
      </c>
      <c r="I5411" s="51">
        <f t="shared" si="596"/>
        <v>9.9284158107687509E-2</v>
      </c>
      <c r="J5411" s="51">
        <f t="shared" ca="1" si="597"/>
        <v>4.6875</v>
      </c>
      <c r="K5411" s="47">
        <f t="shared" si="598"/>
        <v>3.13</v>
      </c>
      <c r="L5411" s="47">
        <f t="shared" si="599"/>
        <v>3.19</v>
      </c>
      <c r="M5411" s="47">
        <f t="shared" si="600"/>
        <v>3.08</v>
      </c>
      <c r="N5411" s="47">
        <f t="shared" si="601"/>
        <v>3.19</v>
      </c>
      <c r="O5411" s="48">
        <f t="shared" ca="1" si="602"/>
        <v>67500</v>
      </c>
    </row>
    <row r="5412" spans="1:15" x14ac:dyDescent="0.25">
      <c r="A5412">
        <v>5397</v>
      </c>
      <c r="B5412" s="84">
        <v>34187</v>
      </c>
      <c r="C5412" s="47">
        <v>31.5</v>
      </c>
      <c r="D5412" s="47">
        <v>32.5</v>
      </c>
      <c r="E5412" s="47">
        <v>31.5</v>
      </c>
      <c r="F5412" s="47">
        <v>32.5</v>
      </c>
      <c r="G5412" s="48">
        <v>786100</v>
      </c>
      <c r="H5412" s="47">
        <v>3.23</v>
      </c>
      <c r="I5412" s="51">
        <f t="shared" si="596"/>
        <v>9.9384615384615391E-2</v>
      </c>
      <c r="J5412" s="51">
        <f t="shared" ca="1" si="597"/>
        <v>4.6875</v>
      </c>
      <c r="K5412" s="47">
        <f t="shared" si="598"/>
        <v>3.13</v>
      </c>
      <c r="L5412" s="47">
        <f t="shared" si="599"/>
        <v>3.23</v>
      </c>
      <c r="M5412" s="47">
        <f t="shared" si="600"/>
        <v>3.13</v>
      </c>
      <c r="N5412" s="47">
        <f t="shared" si="601"/>
        <v>3.23</v>
      </c>
      <c r="O5412" s="48">
        <f t="shared" ca="1" si="602"/>
        <v>3684843.75</v>
      </c>
    </row>
    <row r="5413" spans="1:15" x14ac:dyDescent="0.25">
      <c r="A5413">
        <v>5398</v>
      </c>
      <c r="B5413" s="84">
        <v>34186</v>
      </c>
      <c r="C5413" s="47">
        <v>31.5</v>
      </c>
      <c r="D5413" s="47">
        <v>31.5</v>
      </c>
      <c r="E5413" s="47">
        <v>31.5</v>
      </c>
      <c r="F5413" s="47">
        <v>31.5</v>
      </c>
      <c r="G5413" s="48">
        <v>6800</v>
      </c>
      <c r="H5413" s="47">
        <v>3.13</v>
      </c>
      <c r="I5413" s="51">
        <f t="shared" si="596"/>
        <v>9.9365079365079365E-2</v>
      </c>
      <c r="J5413" s="51">
        <f t="shared" ca="1" si="597"/>
        <v>4.6875</v>
      </c>
      <c r="K5413" s="47">
        <f t="shared" si="598"/>
        <v>3.13</v>
      </c>
      <c r="L5413" s="47">
        <f t="shared" si="599"/>
        <v>3.13</v>
      </c>
      <c r="M5413" s="47">
        <f t="shared" si="600"/>
        <v>3.13</v>
      </c>
      <c r="N5413" s="47">
        <f t="shared" si="601"/>
        <v>3.13</v>
      </c>
      <c r="O5413" s="48">
        <f t="shared" ca="1" si="602"/>
        <v>31875</v>
      </c>
    </row>
    <row r="5414" spans="1:15" x14ac:dyDescent="0.25">
      <c r="A5414">
        <v>5399</v>
      </c>
      <c r="B5414" s="84">
        <v>34185</v>
      </c>
      <c r="C5414" s="47">
        <v>31.5</v>
      </c>
      <c r="D5414" s="47">
        <v>31.5</v>
      </c>
      <c r="E5414" s="47">
        <v>31.5</v>
      </c>
      <c r="F5414" s="47">
        <v>31.5</v>
      </c>
      <c r="G5414" s="48">
        <v>100</v>
      </c>
      <c r="H5414" s="47">
        <v>3.13</v>
      </c>
      <c r="I5414" s="51">
        <f t="shared" si="596"/>
        <v>9.9365079365079365E-2</v>
      </c>
      <c r="J5414" s="51">
        <f t="shared" ca="1" si="597"/>
        <v>4.6875</v>
      </c>
      <c r="K5414" s="47">
        <f t="shared" si="598"/>
        <v>3.13</v>
      </c>
      <c r="L5414" s="47">
        <f t="shared" si="599"/>
        <v>3.13</v>
      </c>
      <c r="M5414" s="47">
        <f t="shared" si="600"/>
        <v>3.13</v>
      </c>
      <c r="N5414" s="47">
        <f t="shared" si="601"/>
        <v>3.13</v>
      </c>
      <c r="O5414" s="48">
        <f t="shared" ca="1" si="602"/>
        <v>468.75</v>
      </c>
    </row>
    <row r="5415" spans="1:15" x14ac:dyDescent="0.25">
      <c r="A5415">
        <v>5400</v>
      </c>
      <c r="B5415" s="84">
        <v>34184</v>
      </c>
      <c r="C5415" s="47">
        <v>32</v>
      </c>
      <c r="D5415" s="47">
        <v>32</v>
      </c>
      <c r="E5415" s="47">
        <v>31.5</v>
      </c>
      <c r="F5415" s="47">
        <v>31.75</v>
      </c>
      <c r="G5415" s="48">
        <v>104900</v>
      </c>
      <c r="H5415" s="47">
        <v>3.16</v>
      </c>
      <c r="I5415" s="51">
        <f t="shared" si="596"/>
        <v>9.952755905511812E-2</v>
      </c>
      <c r="J5415" s="51">
        <f t="shared" ca="1" si="597"/>
        <v>4.6875</v>
      </c>
      <c r="K5415" s="47">
        <f t="shared" si="598"/>
        <v>3.18</v>
      </c>
      <c r="L5415" s="47">
        <f t="shared" si="599"/>
        <v>3.18</v>
      </c>
      <c r="M5415" s="47">
        <f t="shared" si="600"/>
        <v>3.14</v>
      </c>
      <c r="N5415" s="47">
        <f t="shared" si="601"/>
        <v>3.16</v>
      </c>
      <c r="O5415" s="48">
        <f t="shared" ca="1" si="602"/>
        <v>491718.75</v>
      </c>
    </row>
    <row r="5416" spans="1:15" x14ac:dyDescent="0.25">
      <c r="A5416">
        <v>5401</v>
      </c>
      <c r="B5416" s="84">
        <v>34183</v>
      </c>
      <c r="C5416" s="47">
        <v>32.25</v>
      </c>
      <c r="D5416" s="47">
        <v>32.75</v>
      </c>
      <c r="E5416" s="47">
        <v>31.5</v>
      </c>
      <c r="F5416" s="47">
        <v>31.88</v>
      </c>
      <c r="G5416" s="48">
        <v>468100</v>
      </c>
      <c r="H5416" s="47">
        <v>3.17</v>
      </c>
      <c r="I5416" s="51">
        <f t="shared" si="596"/>
        <v>9.9435382685069004E-2</v>
      </c>
      <c r="J5416" s="51">
        <f t="shared" ca="1" si="597"/>
        <v>4.6875</v>
      </c>
      <c r="K5416" s="47">
        <f t="shared" si="598"/>
        <v>3.21</v>
      </c>
      <c r="L5416" s="47">
        <f t="shared" si="599"/>
        <v>3.26</v>
      </c>
      <c r="M5416" s="47">
        <f t="shared" si="600"/>
        <v>3.13</v>
      </c>
      <c r="N5416" s="47">
        <f t="shared" si="601"/>
        <v>3.17</v>
      </c>
      <c r="O5416" s="48">
        <f t="shared" ca="1" si="602"/>
        <v>2194218.75</v>
      </c>
    </row>
    <row r="5417" spans="1:15" x14ac:dyDescent="0.25">
      <c r="A5417">
        <v>5402</v>
      </c>
      <c r="B5417" s="84">
        <v>34180</v>
      </c>
      <c r="C5417" s="47">
        <v>31.5</v>
      </c>
      <c r="D5417" s="47">
        <v>31.75</v>
      </c>
      <c r="E5417" s="47">
        <v>31.5</v>
      </c>
      <c r="F5417" s="47">
        <v>31.5</v>
      </c>
      <c r="G5417" s="48">
        <v>11600</v>
      </c>
      <c r="H5417" s="47">
        <v>3.13</v>
      </c>
      <c r="I5417" s="51">
        <f t="shared" si="596"/>
        <v>9.9365079365079365E-2</v>
      </c>
      <c r="J5417" s="51">
        <f t="shared" ca="1" si="597"/>
        <v>4.6875</v>
      </c>
      <c r="K5417" s="47">
        <f t="shared" si="598"/>
        <v>3.13</v>
      </c>
      <c r="L5417" s="47">
        <f t="shared" si="599"/>
        <v>3.15</v>
      </c>
      <c r="M5417" s="47">
        <f t="shared" si="600"/>
        <v>3.13</v>
      </c>
      <c r="N5417" s="47">
        <f t="shared" si="601"/>
        <v>3.13</v>
      </c>
      <c r="O5417" s="48">
        <f t="shared" ca="1" si="602"/>
        <v>54375</v>
      </c>
    </row>
    <row r="5418" spans="1:15" x14ac:dyDescent="0.25">
      <c r="A5418">
        <v>5403</v>
      </c>
      <c r="B5418" s="84">
        <v>34179</v>
      </c>
      <c r="C5418" s="47">
        <v>31.5</v>
      </c>
      <c r="D5418" s="47">
        <v>32</v>
      </c>
      <c r="E5418" s="47">
        <v>31.5</v>
      </c>
      <c r="F5418" s="47">
        <v>31.5</v>
      </c>
      <c r="G5418" s="48">
        <v>86000</v>
      </c>
      <c r="H5418" s="47">
        <v>3.13</v>
      </c>
      <c r="I5418" s="51">
        <f t="shared" si="596"/>
        <v>9.9365079365079365E-2</v>
      </c>
      <c r="J5418" s="51">
        <f t="shared" ca="1" si="597"/>
        <v>4.6875</v>
      </c>
      <c r="K5418" s="47">
        <f t="shared" si="598"/>
        <v>3.13</v>
      </c>
      <c r="L5418" s="47">
        <f t="shared" si="599"/>
        <v>3.18</v>
      </c>
      <c r="M5418" s="47">
        <f t="shared" si="600"/>
        <v>3.13</v>
      </c>
      <c r="N5418" s="47">
        <f t="shared" si="601"/>
        <v>3.13</v>
      </c>
      <c r="O5418" s="48">
        <f t="shared" ca="1" si="602"/>
        <v>403125</v>
      </c>
    </row>
    <row r="5419" spans="1:15" x14ac:dyDescent="0.25">
      <c r="A5419">
        <v>5404</v>
      </c>
      <c r="B5419" s="84">
        <v>34178</v>
      </c>
      <c r="C5419" s="47">
        <v>31.5</v>
      </c>
      <c r="D5419" s="47">
        <v>31.5</v>
      </c>
      <c r="E5419" s="47">
        <v>31.5</v>
      </c>
      <c r="F5419" s="47">
        <v>31.5</v>
      </c>
      <c r="G5419" s="48">
        <v>800</v>
      </c>
      <c r="H5419" s="47">
        <v>3.13</v>
      </c>
      <c r="I5419" s="51">
        <f t="shared" si="596"/>
        <v>9.9365079365079365E-2</v>
      </c>
      <c r="J5419" s="51">
        <f t="shared" ca="1" si="597"/>
        <v>4.6875</v>
      </c>
      <c r="K5419" s="47">
        <f t="shared" si="598"/>
        <v>3.13</v>
      </c>
      <c r="L5419" s="47">
        <f t="shared" si="599"/>
        <v>3.13</v>
      </c>
      <c r="M5419" s="47">
        <f t="shared" si="600"/>
        <v>3.13</v>
      </c>
      <c r="N5419" s="47">
        <f t="shared" si="601"/>
        <v>3.13</v>
      </c>
      <c r="O5419" s="48">
        <f t="shared" ca="1" si="602"/>
        <v>3750</v>
      </c>
    </row>
    <row r="5420" spans="1:15" x14ac:dyDescent="0.25">
      <c r="A5420">
        <v>5405</v>
      </c>
      <c r="B5420" s="84">
        <v>34177</v>
      </c>
      <c r="C5420" s="47">
        <v>31.5</v>
      </c>
      <c r="D5420" s="47">
        <v>31.75</v>
      </c>
      <c r="E5420" s="47">
        <v>31.5</v>
      </c>
      <c r="F5420" s="47">
        <v>31.63</v>
      </c>
      <c r="G5420" s="48">
        <v>406800</v>
      </c>
      <c r="H5420" s="47">
        <v>3.14</v>
      </c>
      <c r="I5420" s="51">
        <f t="shared" si="596"/>
        <v>9.9272842238381287E-2</v>
      </c>
      <c r="J5420" s="51">
        <f t="shared" ca="1" si="597"/>
        <v>4.6875</v>
      </c>
      <c r="K5420" s="47">
        <f t="shared" si="598"/>
        <v>3.13</v>
      </c>
      <c r="L5420" s="47">
        <f t="shared" si="599"/>
        <v>3.15</v>
      </c>
      <c r="M5420" s="47">
        <f t="shared" si="600"/>
        <v>3.13</v>
      </c>
      <c r="N5420" s="47">
        <f t="shared" si="601"/>
        <v>3.14</v>
      </c>
      <c r="O5420" s="48">
        <f t="shared" ca="1" si="602"/>
        <v>1906875</v>
      </c>
    </row>
    <row r="5421" spans="1:15" x14ac:dyDescent="0.25">
      <c r="A5421">
        <v>5406</v>
      </c>
      <c r="B5421" s="84">
        <v>34176</v>
      </c>
      <c r="C5421" s="47">
        <v>32.25</v>
      </c>
      <c r="D5421" s="47">
        <v>32.25</v>
      </c>
      <c r="E5421" s="47">
        <v>32.25</v>
      </c>
      <c r="F5421" s="47">
        <v>32.25</v>
      </c>
      <c r="G5421" s="48">
        <v>9300</v>
      </c>
      <c r="H5421" s="47">
        <v>3.21</v>
      </c>
      <c r="I5421" s="51">
        <f t="shared" si="596"/>
        <v>9.9534883720930237E-2</v>
      </c>
      <c r="J5421" s="51">
        <f t="shared" ca="1" si="597"/>
        <v>4.6875</v>
      </c>
      <c r="K5421" s="47">
        <f t="shared" si="598"/>
        <v>3.21</v>
      </c>
      <c r="L5421" s="47">
        <f t="shared" si="599"/>
        <v>3.21</v>
      </c>
      <c r="M5421" s="47">
        <f t="shared" si="600"/>
        <v>3.21</v>
      </c>
      <c r="N5421" s="47">
        <f t="shared" si="601"/>
        <v>3.21</v>
      </c>
      <c r="O5421" s="48">
        <f t="shared" ca="1" si="602"/>
        <v>43593.75</v>
      </c>
    </row>
    <row r="5422" spans="1:15" x14ac:dyDescent="0.25">
      <c r="A5422">
        <v>5407</v>
      </c>
      <c r="B5422" s="84">
        <v>34173</v>
      </c>
      <c r="C5422" s="47">
        <v>33</v>
      </c>
      <c r="D5422" s="47">
        <v>34</v>
      </c>
      <c r="E5422" s="47">
        <v>31.5</v>
      </c>
      <c r="F5422" s="47">
        <v>31.5</v>
      </c>
      <c r="G5422" s="48">
        <v>112100</v>
      </c>
      <c r="H5422" s="47">
        <v>3.13</v>
      </c>
      <c r="I5422" s="51">
        <f t="shared" si="596"/>
        <v>9.9365079365079365E-2</v>
      </c>
      <c r="J5422" s="51">
        <f t="shared" ca="1" si="597"/>
        <v>4.6875</v>
      </c>
      <c r="K5422" s="47">
        <f t="shared" si="598"/>
        <v>3.28</v>
      </c>
      <c r="L5422" s="47">
        <f t="shared" si="599"/>
        <v>3.38</v>
      </c>
      <c r="M5422" s="47">
        <f t="shared" si="600"/>
        <v>3.13</v>
      </c>
      <c r="N5422" s="47">
        <f t="shared" si="601"/>
        <v>3.13</v>
      </c>
      <c r="O5422" s="48">
        <f t="shared" ca="1" si="602"/>
        <v>525468.75</v>
      </c>
    </row>
    <row r="5423" spans="1:15" x14ac:dyDescent="0.25">
      <c r="A5423">
        <v>5408</v>
      </c>
      <c r="B5423" s="84">
        <v>34172</v>
      </c>
      <c r="C5423" s="47">
        <v>33</v>
      </c>
      <c r="D5423" s="47">
        <v>33.75</v>
      </c>
      <c r="E5423" s="47">
        <v>33</v>
      </c>
      <c r="F5423" s="47">
        <v>33</v>
      </c>
      <c r="G5423" s="48">
        <v>7200</v>
      </c>
      <c r="H5423" s="47">
        <v>3.28</v>
      </c>
      <c r="I5423" s="51">
        <f t="shared" si="596"/>
        <v>9.9393939393939382E-2</v>
      </c>
      <c r="J5423" s="51">
        <f t="shared" ca="1" si="597"/>
        <v>4.6875</v>
      </c>
      <c r="K5423" s="47">
        <f t="shared" si="598"/>
        <v>3.28</v>
      </c>
      <c r="L5423" s="47">
        <f t="shared" si="599"/>
        <v>3.35</v>
      </c>
      <c r="M5423" s="47">
        <f t="shared" si="600"/>
        <v>3.28</v>
      </c>
      <c r="N5423" s="47">
        <f t="shared" si="601"/>
        <v>3.28</v>
      </c>
      <c r="O5423" s="48">
        <f t="shared" ca="1" si="602"/>
        <v>33750</v>
      </c>
    </row>
    <row r="5424" spans="1:15" x14ac:dyDescent="0.25">
      <c r="A5424">
        <v>5409</v>
      </c>
      <c r="B5424" s="84">
        <v>34171</v>
      </c>
      <c r="C5424" s="47">
        <v>34</v>
      </c>
      <c r="D5424" s="47">
        <v>34</v>
      </c>
      <c r="E5424" s="47">
        <v>34</v>
      </c>
      <c r="F5424" s="47">
        <v>34</v>
      </c>
      <c r="G5424" s="48">
        <v>100</v>
      </c>
      <c r="H5424" s="47">
        <v>3.38</v>
      </c>
      <c r="I5424" s="51">
        <f t="shared" si="596"/>
        <v>9.9411764705882352E-2</v>
      </c>
      <c r="J5424" s="51">
        <f t="shared" ca="1" si="597"/>
        <v>4.6875</v>
      </c>
      <c r="K5424" s="47">
        <f t="shared" si="598"/>
        <v>3.38</v>
      </c>
      <c r="L5424" s="47">
        <f t="shared" si="599"/>
        <v>3.38</v>
      </c>
      <c r="M5424" s="47">
        <f t="shared" si="600"/>
        <v>3.38</v>
      </c>
      <c r="N5424" s="47">
        <f t="shared" si="601"/>
        <v>3.38</v>
      </c>
      <c r="O5424" s="48">
        <f t="shared" ca="1" si="602"/>
        <v>468.75</v>
      </c>
    </row>
    <row r="5425" spans="1:15" x14ac:dyDescent="0.25">
      <c r="A5425">
        <v>5410</v>
      </c>
      <c r="B5425" s="84">
        <v>34170</v>
      </c>
      <c r="C5425" s="47">
        <v>34</v>
      </c>
      <c r="D5425" s="47">
        <v>34.5</v>
      </c>
      <c r="E5425" s="47">
        <v>33</v>
      </c>
      <c r="F5425" s="47">
        <v>33</v>
      </c>
      <c r="G5425" s="48">
        <v>15600</v>
      </c>
      <c r="H5425" s="47">
        <v>3.28</v>
      </c>
      <c r="I5425" s="51">
        <f t="shared" si="596"/>
        <v>9.9393939393939382E-2</v>
      </c>
      <c r="J5425" s="51">
        <f t="shared" ca="1" si="597"/>
        <v>4.6875</v>
      </c>
      <c r="K5425" s="47">
        <f t="shared" si="598"/>
        <v>3.38</v>
      </c>
      <c r="L5425" s="47">
        <f t="shared" si="599"/>
        <v>3.43</v>
      </c>
      <c r="M5425" s="47">
        <f t="shared" si="600"/>
        <v>3.28</v>
      </c>
      <c r="N5425" s="47">
        <f t="shared" si="601"/>
        <v>3.28</v>
      </c>
      <c r="O5425" s="48">
        <f t="shared" ca="1" si="602"/>
        <v>73125</v>
      </c>
    </row>
    <row r="5426" spans="1:15" x14ac:dyDescent="0.25">
      <c r="A5426">
        <v>5411</v>
      </c>
      <c r="B5426" s="84">
        <v>34169</v>
      </c>
      <c r="C5426" s="47">
        <v>33.75</v>
      </c>
      <c r="D5426" s="47">
        <v>33.75</v>
      </c>
      <c r="E5426" s="47">
        <v>33.75</v>
      </c>
      <c r="F5426" s="47">
        <v>33.75</v>
      </c>
      <c r="G5426" s="48">
        <v>8400</v>
      </c>
      <c r="H5426" s="47">
        <v>3.35</v>
      </c>
      <c r="I5426" s="51">
        <f t="shared" si="596"/>
        <v>9.9259259259259255E-2</v>
      </c>
      <c r="J5426" s="51">
        <f t="shared" ca="1" si="597"/>
        <v>4.6875</v>
      </c>
      <c r="K5426" s="47">
        <f t="shared" si="598"/>
        <v>3.35</v>
      </c>
      <c r="L5426" s="47">
        <f t="shared" si="599"/>
        <v>3.35</v>
      </c>
      <c r="M5426" s="47">
        <f t="shared" si="600"/>
        <v>3.35</v>
      </c>
      <c r="N5426" s="47">
        <f t="shared" si="601"/>
        <v>3.35</v>
      </c>
      <c r="O5426" s="48">
        <f t="shared" ca="1" si="602"/>
        <v>39375</v>
      </c>
    </row>
    <row r="5427" spans="1:15" x14ac:dyDescent="0.25">
      <c r="A5427">
        <v>5412</v>
      </c>
      <c r="B5427" s="84">
        <v>34166</v>
      </c>
      <c r="C5427" s="47">
        <v>33.75</v>
      </c>
      <c r="D5427" s="47">
        <v>33.75</v>
      </c>
      <c r="E5427" s="47">
        <v>33.75</v>
      </c>
      <c r="F5427" s="47">
        <v>33.75</v>
      </c>
      <c r="G5427" s="48">
        <v>0</v>
      </c>
      <c r="H5427" s="47">
        <v>3.35</v>
      </c>
      <c r="I5427" s="51">
        <f t="shared" si="596"/>
        <v>9.9259259259259255E-2</v>
      </c>
      <c r="J5427" s="51">
        <f t="shared" ca="1" si="597"/>
        <v>4.6875</v>
      </c>
      <c r="K5427" s="47">
        <f t="shared" si="598"/>
        <v>3.35</v>
      </c>
      <c r="L5427" s="47">
        <f t="shared" si="599"/>
        <v>3.35</v>
      </c>
      <c r="M5427" s="47">
        <f t="shared" si="600"/>
        <v>3.35</v>
      </c>
      <c r="N5427" s="47">
        <f t="shared" si="601"/>
        <v>3.35</v>
      </c>
      <c r="O5427" s="48">
        <f t="shared" ca="1" si="602"/>
        <v>0</v>
      </c>
    </row>
    <row r="5428" spans="1:15" x14ac:dyDescent="0.25">
      <c r="A5428">
        <v>5413</v>
      </c>
      <c r="B5428" s="84">
        <v>34165</v>
      </c>
      <c r="C5428" s="47">
        <v>33.75</v>
      </c>
      <c r="D5428" s="47">
        <v>33.75</v>
      </c>
      <c r="E5428" s="47">
        <v>33.75</v>
      </c>
      <c r="F5428" s="47">
        <v>33.75</v>
      </c>
      <c r="G5428" s="48">
        <v>53600</v>
      </c>
      <c r="H5428" s="47">
        <v>3.35</v>
      </c>
      <c r="I5428" s="51">
        <f t="shared" si="596"/>
        <v>9.9259259259259255E-2</v>
      </c>
      <c r="J5428" s="51">
        <f t="shared" ca="1" si="597"/>
        <v>4.6875</v>
      </c>
      <c r="K5428" s="47">
        <f t="shared" si="598"/>
        <v>3.35</v>
      </c>
      <c r="L5428" s="47">
        <f t="shared" si="599"/>
        <v>3.35</v>
      </c>
      <c r="M5428" s="47">
        <f t="shared" si="600"/>
        <v>3.35</v>
      </c>
      <c r="N5428" s="47">
        <f t="shared" si="601"/>
        <v>3.35</v>
      </c>
      <c r="O5428" s="48">
        <f t="shared" ca="1" si="602"/>
        <v>251250</v>
      </c>
    </row>
    <row r="5429" spans="1:15" x14ac:dyDescent="0.25">
      <c r="A5429">
        <v>5414</v>
      </c>
      <c r="B5429" s="84">
        <v>34164</v>
      </c>
      <c r="C5429" s="47">
        <v>33.75</v>
      </c>
      <c r="D5429" s="47">
        <v>35.25</v>
      </c>
      <c r="E5429" s="47">
        <v>33.75</v>
      </c>
      <c r="F5429" s="47">
        <v>33.75</v>
      </c>
      <c r="G5429" s="48">
        <v>42400</v>
      </c>
      <c r="H5429" s="47">
        <v>3.35</v>
      </c>
      <c r="I5429" s="51">
        <f t="shared" si="596"/>
        <v>9.9259259259259255E-2</v>
      </c>
      <c r="J5429" s="51">
        <f t="shared" ca="1" si="597"/>
        <v>4.6875</v>
      </c>
      <c r="K5429" s="47">
        <f t="shared" si="598"/>
        <v>3.35</v>
      </c>
      <c r="L5429" s="47">
        <f t="shared" si="599"/>
        <v>3.5</v>
      </c>
      <c r="M5429" s="47">
        <f t="shared" si="600"/>
        <v>3.35</v>
      </c>
      <c r="N5429" s="47">
        <f t="shared" si="601"/>
        <v>3.35</v>
      </c>
      <c r="O5429" s="48">
        <f t="shared" ca="1" si="602"/>
        <v>198750</v>
      </c>
    </row>
    <row r="5430" spans="1:15" x14ac:dyDescent="0.25">
      <c r="A5430">
        <v>5415</v>
      </c>
      <c r="B5430" s="84">
        <v>34163</v>
      </c>
      <c r="C5430" s="47">
        <v>35.5</v>
      </c>
      <c r="D5430" s="47">
        <v>35.5</v>
      </c>
      <c r="E5430" s="47">
        <v>33.75</v>
      </c>
      <c r="F5430" s="47">
        <v>33.75</v>
      </c>
      <c r="G5430" s="48">
        <v>14900</v>
      </c>
      <c r="H5430" s="47">
        <v>3.35</v>
      </c>
      <c r="I5430" s="51">
        <f t="shared" si="596"/>
        <v>9.9259259259259255E-2</v>
      </c>
      <c r="J5430" s="51">
        <f t="shared" ca="1" si="597"/>
        <v>4.6875</v>
      </c>
      <c r="K5430" s="47">
        <f t="shared" si="598"/>
        <v>3.52</v>
      </c>
      <c r="L5430" s="47">
        <f t="shared" si="599"/>
        <v>3.52</v>
      </c>
      <c r="M5430" s="47">
        <f t="shared" si="600"/>
        <v>3.35</v>
      </c>
      <c r="N5430" s="47">
        <f t="shared" si="601"/>
        <v>3.35</v>
      </c>
      <c r="O5430" s="48">
        <f t="shared" ca="1" si="602"/>
        <v>69843.75</v>
      </c>
    </row>
    <row r="5431" spans="1:15" x14ac:dyDescent="0.25">
      <c r="A5431">
        <v>5416</v>
      </c>
      <c r="B5431" s="84">
        <v>34162</v>
      </c>
      <c r="C5431" s="47">
        <v>34.25</v>
      </c>
      <c r="D5431" s="47">
        <v>35</v>
      </c>
      <c r="E5431" s="47">
        <v>34</v>
      </c>
      <c r="F5431" s="47">
        <v>34</v>
      </c>
      <c r="G5431" s="48">
        <v>77700</v>
      </c>
      <c r="H5431" s="47">
        <v>3.38</v>
      </c>
      <c r="I5431" s="51">
        <f t="shared" si="596"/>
        <v>9.9411764705882352E-2</v>
      </c>
      <c r="J5431" s="51">
        <f t="shared" ca="1" si="597"/>
        <v>4.6875</v>
      </c>
      <c r="K5431" s="47">
        <f t="shared" si="598"/>
        <v>3.4</v>
      </c>
      <c r="L5431" s="47">
        <f t="shared" si="599"/>
        <v>3.48</v>
      </c>
      <c r="M5431" s="47">
        <f t="shared" si="600"/>
        <v>3.38</v>
      </c>
      <c r="N5431" s="47">
        <f t="shared" si="601"/>
        <v>3.38</v>
      </c>
      <c r="O5431" s="48">
        <f t="shared" ca="1" si="602"/>
        <v>364218.75</v>
      </c>
    </row>
    <row r="5432" spans="1:15" x14ac:dyDescent="0.25">
      <c r="A5432">
        <v>5417</v>
      </c>
      <c r="B5432" s="84">
        <v>34159</v>
      </c>
      <c r="C5432" s="47">
        <v>35.75</v>
      </c>
      <c r="D5432" s="47">
        <v>35.75</v>
      </c>
      <c r="E5432" s="47">
        <v>34.25</v>
      </c>
      <c r="F5432" s="47">
        <v>34.25</v>
      </c>
      <c r="G5432" s="48">
        <v>13200</v>
      </c>
      <c r="H5432" s="47">
        <v>3.4</v>
      </c>
      <c r="I5432" s="51">
        <f t="shared" si="596"/>
        <v>9.9270072992700728E-2</v>
      </c>
      <c r="J5432" s="51">
        <f t="shared" ca="1" si="597"/>
        <v>4.6875</v>
      </c>
      <c r="K5432" s="47">
        <f t="shared" si="598"/>
        <v>3.55</v>
      </c>
      <c r="L5432" s="47">
        <f t="shared" si="599"/>
        <v>3.55</v>
      </c>
      <c r="M5432" s="47">
        <f t="shared" si="600"/>
        <v>3.4</v>
      </c>
      <c r="N5432" s="47">
        <f t="shared" si="601"/>
        <v>3.4</v>
      </c>
      <c r="O5432" s="48">
        <f t="shared" ca="1" si="602"/>
        <v>61875</v>
      </c>
    </row>
    <row r="5433" spans="1:15" x14ac:dyDescent="0.25">
      <c r="A5433">
        <v>5418</v>
      </c>
      <c r="B5433" s="84">
        <v>34158</v>
      </c>
      <c r="C5433" s="47">
        <v>34.5</v>
      </c>
      <c r="D5433" s="47">
        <v>35.75</v>
      </c>
      <c r="E5433" s="47">
        <v>34.25</v>
      </c>
      <c r="F5433" s="47">
        <v>35.25</v>
      </c>
      <c r="G5433" s="48">
        <v>101300</v>
      </c>
      <c r="H5433" s="47">
        <v>3.5</v>
      </c>
      <c r="I5433" s="51">
        <f t="shared" si="596"/>
        <v>9.9290780141843976E-2</v>
      </c>
      <c r="J5433" s="51">
        <f t="shared" ca="1" si="597"/>
        <v>4.6875</v>
      </c>
      <c r="K5433" s="47">
        <f t="shared" si="598"/>
        <v>3.43</v>
      </c>
      <c r="L5433" s="47">
        <f t="shared" si="599"/>
        <v>3.55</v>
      </c>
      <c r="M5433" s="47">
        <f t="shared" si="600"/>
        <v>3.4</v>
      </c>
      <c r="N5433" s="47">
        <f t="shared" si="601"/>
        <v>3.5</v>
      </c>
      <c r="O5433" s="48">
        <f t="shared" ca="1" si="602"/>
        <v>474843.75</v>
      </c>
    </row>
    <row r="5434" spans="1:15" x14ac:dyDescent="0.25">
      <c r="A5434">
        <v>5419</v>
      </c>
      <c r="B5434" s="84">
        <v>34157</v>
      </c>
      <c r="C5434" s="47">
        <v>34.25</v>
      </c>
      <c r="D5434" s="47">
        <v>34.880000000000003</v>
      </c>
      <c r="E5434" s="47">
        <v>34.25</v>
      </c>
      <c r="F5434" s="47">
        <v>34.25</v>
      </c>
      <c r="G5434" s="48">
        <v>62400</v>
      </c>
      <c r="H5434" s="47">
        <v>3.4</v>
      </c>
      <c r="I5434" s="51">
        <f t="shared" si="596"/>
        <v>9.9270072992700728E-2</v>
      </c>
      <c r="J5434" s="51">
        <f t="shared" ca="1" si="597"/>
        <v>4.6875</v>
      </c>
      <c r="K5434" s="47">
        <f t="shared" si="598"/>
        <v>3.4</v>
      </c>
      <c r="L5434" s="47">
        <f t="shared" si="599"/>
        <v>3.46</v>
      </c>
      <c r="M5434" s="47">
        <f t="shared" si="600"/>
        <v>3.4</v>
      </c>
      <c r="N5434" s="47">
        <f t="shared" si="601"/>
        <v>3.4</v>
      </c>
      <c r="O5434" s="48">
        <f t="shared" ca="1" si="602"/>
        <v>292500</v>
      </c>
    </row>
    <row r="5435" spans="1:15" x14ac:dyDescent="0.25">
      <c r="A5435">
        <v>5420</v>
      </c>
      <c r="B5435" s="84">
        <v>34156</v>
      </c>
      <c r="C5435" s="47">
        <v>34.25</v>
      </c>
      <c r="D5435" s="47">
        <v>34.25</v>
      </c>
      <c r="E5435" s="47">
        <v>34.25</v>
      </c>
      <c r="F5435" s="47">
        <v>34.25</v>
      </c>
      <c r="G5435" s="48">
        <v>100</v>
      </c>
      <c r="H5435" s="47">
        <v>3.4</v>
      </c>
      <c r="I5435" s="51">
        <f t="shared" si="596"/>
        <v>9.9270072992700728E-2</v>
      </c>
      <c r="J5435" s="51">
        <f t="shared" ca="1" si="597"/>
        <v>4.6875</v>
      </c>
      <c r="K5435" s="47">
        <f t="shared" si="598"/>
        <v>3.4</v>
      </c>
      <c r="L5435" s="47">
        <f t="shared" si="599"/>
        <v>3.4</v>
      </c>
      <c r="M5435" s="47">
        <f t="shared" si="600"/>
        <v>3.4</v>
      </c>
      <c r="N5435" s="47">
        <f t="shared" si="601"/>
        <v>3.4</v>
      </c>
      <c r="O5435" s="48">
        <f t="shared" ca="1" si="602"/>
        <v>468.75</v>
      </c>
    </row>
    <row r="5436" spans="1:15" x14ac:dyDescent="0.25">
      <c r="A5436">
        <v>5421</v>
      </c>
      <c r="B5436" s="84">
        <v>34152</v>
      </c>
      <c r="C5436" s="47">
        <v>34.25</v>
      </c>
      <c r="D5436" s="47">
        <v>34.25</v>
      </c>
      <c r="E5436" s="47">
        <v>34.25</v>
      </c>
      <c r="F5436" s="47">
        <v>34.25</v>
      </c>
      <c r="G5436" s="48">
        <v>100</v>
      </c>
      <c r="H5436" s="47">
        <v>3.4</v>
      </c>
      <c r="I5436" s="51">
        <f t="shared" si="596"/>
        <v>9.9270072992700728E-2</v>
      </c>
      <c r="J5436" s="51">
        <f t="shared" ca="1" si="597"/>
        <v>4.6875</v>
      </c>
      <c r="K5436" s="47">
        <f t="shared" si="598"/>
        <v>3.4</v>
      </c>
      <c r="L5436" s="47">
        <f t="shared" si="599"/>
        <v>3.4</v>
      </c>
      <c r="M5436" s="47">
        <f t="shared" si="600"/>
        <v>3.4</v>
      </c>
      <c r="N5436" s="47">
        <f t="shared" si="601"/>
        <v>3.4</v>
      </c>
      <c r="O5436" s="48">
        <f t="shared" ca="1" si="602"/>
        <v>468.75</v>
      </c>
    </row>
    <row r="5437" spans="1:15" x14ac:dyDescent="0.25">
      <c r="A5437">
        <v>5422</v>
      </c>
      <c r="B5437" s="84">
        <v>34151</v>
      </c>
      <c r="C5437" s="47">
        <v>35</v>
      </c>
      <c r="D5437" s="47">
        <v>35</v>
      </c>
      <c r="E5437" s="47">
        <v>34.25</v>
      </c>
      <c r="F5437" s="47">
        <v>34.75</v>
      </c>
      <c r="G5437" s="48">
        <v>73300</v>
      </c>
      <c r="H5437" s="47">
        <v>3.45</v>
      </c>
      <c r="I5437" s="51">
        <f t="shared" si="596"/>
        <v>9.9280575539568344E-2</v>
      </c>
      <c r="J5437" s="51">
        <f t="shared" ca="1" si="597"/>
        <v>4.6875</v>
      </c>
      <c r="K5437" s="47">
        <f t="shared" si="598"/>
        <v>3.47</v>
      </c>
      <c r="L5437" s="47">
        <f t="shared" si="599"/>
        <v>3.47</v>
      </c>
      <c r="M5437" s="47">
        <f t="shared" si="600"/>
        <v>3.4</v>
      </c>
      <c r="N5437" s="47">
        <f t="shared" si="601"/>
        <v>3.45</v>
      </c>
      <c r="O5437" s="48">
        <f t="shared" ca="1" si="602"/>
        <v>343593.75</v>
      </c>
    </row>
    <row r="5438" spans="1:15" x14ac:dyDescent="0.25">
      <c r="A5438">
        <v>5423</v>
      </c>
      <c r="B5438" s="84">
        <v>34150</v>
      </c>
      <c r="C5438" s="47">
        <v>34.369999999999997</v>
      </c>
      <c r="D5438" s="47">
        <v>35</v>
      </c>
      <c r="E5438" s="47">
        <v>34</v>
      </c>
      <c r="F5438" s="47">
        <v>35</v>
      </c>
      <c r="G5438" s="48">
        <v>757700</v>
      </c>
      <c r="H5438" s="47">
        <v>3.48</v>
      </c>
      <c r="I5438" s="51">
        <f t="shared" si="596"/>
        <v>9.9428571428571422E-2</v>
      </c>
      <c r="J5438" s="51">
        <f t="shared" ca="1" si="597"/>
        <v>4.6875</v>
      </c>
      <c r="K5438" s="47">
        <f t="shared" si="598"/>
        <v>3.42</v>
      </c>
      <c r="L5438" s="47">
        <f t="shared" si="599"/>
        <v>3.48</v>
      </c>
      <c r="M5438" s="47">
        <f t="shared" si="600"/>
        <v>3.38</v>
      </c>
      <c r="N5438" s="47">
        <f t="shared" si="601"/>
        <v>3.48</v>
      </c>
      <c r="O5438" s="48">
        <f t="shared" ca="1" si="602"/>
        <v>3551718.75</v>
      </c>
    </row>
    <row r="5439" spans="1:15" x14ac:dyDescent="0.25">
      <c r="A5439">
        <v>5424</v>
      </c>
      <c r="B5439" s="84">
        <v>34149</v>
      </c>
      <c r="C5439" s="47">
        <v>33.75</v>
      </c>
      <c r="D5439" s="47">
        <v>35</v>
      </c>
      <c r="E5439" s="47">
        <v>33.75</v>
      </c>
      <c r="F5439" s="47">
        <v>35</v>
      </c>
      <c r="G5439" s="48">
        <v>112100</v>
      </c>
      <c r="H5439" s="47">
        <v>3.48</v>
      </c>
      <c r="I5439" s="51">
        <f t="shared" si="596"/>
        <v>9.9428571428571422E-2</v>
      </c>
      <c r="J5439" s="51">
        <f t="shared" ca="1" si="597"/>
        <v>4.6875</v>
      </c>
      <c r="K5439" s="47">
        <f t="shared" si="598"/>
        <v>3.36</v>
      </c>
      <c r="L5439" s="47">
        <f t="shared" si="599"/>
        <v>3.48</v>
      </c>
      <c r="M5439" s="47">
        <f t="shared" si="600"/>
        <v>3.36</v>
      </c>
      <c r="N5439" s="47">
        <f t="shared" si="601"/>
        <v>3.48</v>
      </c>
      <c r="O5439" s="48">
        <f t="shared" ca="1" si="602"/>
        <v>525468.75</v>
      </c>
    </row>
    <row r="5440" spans="1:15" x14ac:dyDescent="0.25">
      <c r="A5440">
        <v>5425</v>
      </c>
      <c r="B5440" s="84">
        <v>34148</v>
      </c>
      <c r="C5440" s="47">
        <v>33.25</v>
      </c>
      <c r="D5440" s="47">
        <v>33.75</v>
      </c>
      <c r="E5440" s="47">
        <v>33.25</v>
      </c>
      <c r="F5440" s="47">
        <v>33.75</v>
      </c>
      <c r="G5440" s="48">
        <v>800</v>
      </c>
      <c r="H5440" s="47">
        <v>3.35</v>
      </c>
      <c r="I5440" s="51">
        <f t="shared" si="596"/>
        <v>9.9259259259259255E-2</v>
      </c>
      <c r="J5440" s="51">
        <f t="shared" ca="1" si="597"/>
        <v>4.6875</v>
      </c>
      <c r="K5440" s="47">
        <f t="shared" si="598"/>
        <v>3.3</v>
      </c>
      <c r="L5440" s="47">
        <f t="shared" si="599"/>
        <v>3.35</v>
      </c>
      <c r="M5440" s="47">
        <f t="shared" si="600"/>
        <v>3.3</v>
      </c>
      <c r="N5440" s="47">
        <f t="shared" si="601"/>
        <v>3.35</v>
      </c>
      <c r="O5440" s="48">
        <f t="shared" ca="1" si="602"/>
        <v>3750</v>
      </c>
    </row>
    <row r="5441" spans="1:15" x14ac:dyDescent="0.25">
      <c r="A5441">
        <v>5426</v>
      </c>
      <c r="B5441" s="84">
        <v>34145</v>
      </c>
      <c r="C5441" s="47">
        <v>33.5</v>
      </c>
      <c r="D5441" s="47">
        <v>34.75</v>
      </c>
      <c r="E5441" s="47">
        <v>33.5</v>
      </c>
      <c r="F5441" s="47">
        <v>34.75</v>
      </c>
      <c r="G5441" s="48">
        <v>11700</v>
      </c>
      <c r="H5441" s="47">
        <v>3.45</v>
      </c>
      <c r="I5441" s="51">
        <f t="shared" si="596"/>
        <v>9.9280575539568344E-2</v>
      </c>
      <c r="J5441" s="51">
        <f t="shared" ca="1" si="597"/>
        <v>4.6875</v>
      </c>
      <c r="K5441" s="47">
        <f t="shared" si="598"/>
        <v>3.33</v>
      </c>
      <c r="L5441" s="47">
        <f t="shared" si="599"/>
        <v>3.45</v>
      </c>
      <c r="M5441" s="47">
        <f t="shared" si="600"/>
        <v>3.33</v>
      </c>
      <c r="N5441" s="47">
        <f t="shared" si="601"/>
        <v>3.45</v>
      </c>
      <c r="O5441" s="48">
        <f t="shared" ca="1" si="602"/>
        <v>54843.75</v>
      </c>
    </row>
    <row r="5442" spans="1:15" x14ac:dyDescent="0.25">
      <c r="A5442">
        <v>5427</v>
      </c>
      <c r="B5442" s="84">
        <v>34144</v>
      </c>
      <c r="C5442" s="47">
        <v>33</v>
      </c>
      <c r="D5442" s="47">
        <v>33.25</v>
      </c>
      <c r="E5442" s="47">
        <v>33</v>
      </c>
      <c r="F5442" s="47">
        <v>33</v>
      </c>
      <c r="G5442" s="48">
        <v>1300</v>
      </c>
      <c r="H5442" s="47">
        <v>3.28</v>
      </c>
      <c r="I5442" s="51">
        <f t="shared" si="596"/>
        <v>9.9393939393939382E-2</v>
      </c>
      <c r="J5442" s="51">
        <f t="shared" ca="1" si="597"/>
        <v>4.6875</v>
      </c>
      <c r="K5442" s="47">
        <f t="shared" si="598"/>
        <v>3.28</v>
      </c>
      <c r="L5442" s="47">
        <f t="shared" si="599"/>
        <v>3.3</v>
      </c>
      <c r="M5442" s="47">
        <f t="shared" si="600"/>
        <v>3.28</v>
      </c>
      <c r="N5442" s="47">
        <f t="shared" si="601"/>
        <v>3.28</v>
      </c>
      <c r="O5442" s="48">
        <f t="shared" ca="1" si="602"/>
        <v>6093.75</v>
      </c>
    </row>
    <row r="5443" spans="1:15" x14ac:dyDescent="0.25">
      <c r="A5443">
        <v>5428</v>
      </c>
      <c r="B5443" s="84">
        <v>34143</v>
      </c>
      <c r="C5443" s="47">
        <v>33.75</v>
      </c>
      <c r="D5443" s="47">
        <v>34.5</v>
      </c>
      <c r="E5443" s="47">
        <v>33</v>
      </c>
      <c r="F5443" s="47">
        <v>34</v>
      </c>
      <c r="G5443" s="48">
        <v>184400</v>
      </c>
      <c r="H5443" s="47">
        <v>3.38</v>
      </c>
      <c r="I5443" s="51">
        <f t="shared" si="596"/>
        <v>9.9411764705882352E-2</v>
      </c>
      <c r="J5443" s="51">
        <f t="shared" ca="1" si="597"/>
        <v>4.6875</v>
      </c>
      <c r="K5443" s="47">
        <f t="shared" si="598"/>
        <v>3.36</v>
      </c>
      <c r="L5443" s="47">
        <f t="shared" si="599"/>
        <v>3.43</v>
      </c>
      <c r="M5443" s="47">
        <f t="shared" si="600"/>
        <v>3.28</v>
      </c>
      <c r="N5443" s="47">
        <f t="shared" si="601"/>
        <v>3.38</v>
      </c>
      <c r="O5443" s="48">
        <f t="shared" ca="1" si="602"/>
        <v>864375</v>
      </c>
    </row>
    <row r="5444" spans="1:15" x14ac:dyDescent="0.25">
      <c r="A5444">
        <v>5429</v>
      </c>
      <c r="B5444" s="84">
        <v>34142</v>
      </c>
      <c r="C5444" s="47">
        <v>34</v>
      </c>
      <c r="D5444" s="47">
        <v>34.5</v>
      </c>
      <c r="E5444" s="47">
        <v>33</v>
      </c>
      <c r="F5444" s="47">
        <v>33.130000000000003</v>
      </c>
      <c r="G5444" s="48">
        <v>142800</v>
      </c>
      <c r="H5444" s="47">
        <v>3.29</v>
      </c>
      <c r="I5444" s="51">
        <f t="shared" si="596"/>
        <v>9.9305765167521876E-2</v>
      </c>
      <c r="J5444" s="51">
        <f t="shared" ca="1" si="597"/>
        <v>4.6875</v>
      </c>
      <c r="K5444" s="47">
        <f t="shared" si="598"/>
        <v>3.38</v>
      </c>
      <c r="L5444" s="47">
        <f t="shared" si="599"/>
        <v>3.43</v>
      </c>
      <c r="M5444" s="47">
        <f t="shared" si="600"/>
        <v>3.28</v>
      </c>
      <c r="N5444" s="47">
        <f t="shared" si="601"/>
        <v>3.29</v>
      </c>
      <c r="O5444" s="48">
        <f t="shared" ca="1" si="602"/>
        <v>669375</v>
      </c>
    </row>
    <row r="5445" spans="1:15" x14ac:dyDescent="0.25">
      <c r="A5445">
        <v>5430</v>
      </c>
      <c r="B5445" s="84">
        <v>34141</v>
      </c>
      <c r="C5445" s="47">
        <v>34</v>
      </c>
      <c r="D5445" s="47">
        <v>34.75</v>
      </c>
      <c r="E5445" s="47">
        <v>34</v>
      </c>
      <c r="F5445" s="47">
        <v>34</v>
      </c>
      <c r="G5445" s="48">
        <v>3300</v>
      </c>
      <c r="H5445" s="47">
        <v>3.38</v>
      </c>
      <c r="I5445" s="51">
        <f t="shared" si="596"/>
        <v>9.9411764705882352E-2</v>
      </c>
      <c r="J5445" s="51">
        <f t="shared" ca="1" si="597"/>
        <v>4.6875</v>
      </c>
      <c r="K5445" s="47">
        <f t="shared" si="598"/>
        <v>3.38</v>
      </c>
      <c r="L5445" s="47">
        <f t="shared" si="599"/>
        <v>3.45</v>
      </c>
      <c r="M5445" s="47">
        <f t="shared" si="600"/>
        <v>3.38</v>
      </c>
      <c r="N5445" s="47">
        <f t="shared" si="601"/>
        <v>3.38</v>
      </c>
      <c r="O5445" s="48">
        <f t="shared" ca="1" si="602"/>
        <v>15468.75</v>
      </c>
    </row>
    <row r="5446" spans="1:15" x14ac:dyDescent="0.25">
      <c r="A5446">
        <v>5431</v>
      </c>
      <c r="B5446" s="84">
        <v>34138</v>
      </c>
      <c r="C5446" s="47">
        <v>34</v>
      </c>
      <c r="D5446" s="47">
        <v>35.75</v>
      </c>
      <c r="E5446" s="47">
        <v>34</v>
      </c>
      <c r="F5446" s="47">
        <v>35</v>
      </c>
      <c r="G5446" s="48">
        <v>104900</v>
      </c>
      <c r="H5446" s="47">
        <v>3.48</v>
      </c>
      <c r="I5446" s="51">
        <f t="shared" si="596"/>
        <v>9.9428571428571422E-2</v>
      </c>
      <c r="J5446" s="51">
        <f t="shared" ca="1" si="597"/>
        <v>4.6875</v>
      </c>
      <c r="K5446" s="47">
        <f t="shared" si="598"/>
        <v>3.38</v>
      </c>
      <c r="L5446" s="47">
        <f t="shared" si="599"/>
        <v>3.55</v>
      </c>
      <c r="M5446" s="47">
        <f t="shared" si="600"/>
        <v>3.38</v>
      </c>
      <c r="N5446" s="47">
        <f t="shared" si="601"/>
        <v>3.48</v>
      </c>
      <c r="O5446" s="48">
        <f t="shared" ca="1" si="602"/>
        <v>491718.75</v>
      </c>
    </row>
    <row r="5447" spans="1:15" x14ac:dyDescent="0.25">
      <c r="A5447">
        <v>5432</v>
      </c>
      <c r="B5447" s="84">
        <v>34137</v>
      </c>
      <c r="C5447" s="47">
        <v>34.25</v>
      </c>
      <c r="D5447" s="47">
        <v>34.25</v>
      </c>
      <c r="E5447" s="47">
        <v>34</v>
      </c>
      <c r="F5447" s="47">
        <v>34</v>
      </c>
      <c r="G5447" s="48">
        <v>8400</v>
      </c>
      <c r="H5447" s="47">
        <v>3.38</v>
      </c>
      <c r="I5447" s="51">
        <f t="shared" si="596"/>
        <v>9.9411764705882352E-2</v>
      </c>
      <c r="J5447" s="51">
        <f t="shared" ca="1" si="597"/>
        <v>4.6875</v>
      </c>
      <c r="K5447" s="47">
        <f t="shared" si="598"/>
        <v>3.4</v>
      </c>
      <c r="L5447" s="47">
        <f t="shared" si="599"/>
        <v>3.4</v>
      </c>
      <c r="M5447" s="47">
        <f t="shared" si="600"/>
        <v>3.38</v>
      </c>
      <c r="N5447" s="47">
        <f t="shared" si="601"/>
        <v>3.38</v>
      </c>
      <c r="O5447" s="48">
        <f t="shared" ca="1" si="602"/>
        <v>39375</v>
      </c>
    </row>
    <row r="5448" spans="1:15" x14ac:dyDescent="0.25">
      <c r="A5448">
        <v>5433</v>
      </c>
      <c r="B5448" s="84">
        <v>34136</v>
      </c>
      <c r="C5448" s="47">
        <v>34</v>
      </c>
      <c r="D5448" s="47">
        <v>34</v>
      </c>
      <c r="E5448" s="47">
        <v>34</v>
      </c>
      <c r="F5448" s="47">
        <v>34</v>
      </c>
      <c r="G5448" s="48">
        <v>2400</v>
      </c>
      <c r="H5448" s="47">
        <v>3.38</v>
      </c>
      <c r="I5448" s="51">
        <f t="shared" si="596"/>
        <v>9.9411764705882352E-2</v>
      </c>
      <c r="J5448" s="51">
        <f t="shared" ca="1" si="597"/>
        <v>4.6875</v>
      </c>
      <c r="K5448" s="47">
        <f t="shared" si="598"/>
        <v>3.38</v>
      </c>
      <c r="L5448" s="47">
        <f t="shared" si="599"/>
        <v>3.38</v>
      </c>
      <c r="M5448" s="47">
        <f t="shared" si="600"/>
        <v>3.38</v>
      </c>
      <c r="N5448" s="47">
        <f t="shared" si="601"/>
        <v>3.38</v>
      </c>
      <c r="O5448" s="48">
        <f t="shared" ca="1" si="602"/>
        <v>11250</v>
      </c>
    </row>
    <row r="5449" spans="1:15" x14ac:dyDescent="0.25">
      <c r="A5449">
        <v>5434</v>
      </c>
      <c r="B5449" s="84">
        <v>34135</v>
      </c>
      <c r="C5449" s="47">
        <v>36</v>
      </c>
      <c r="D5449" s="47">
        <v>36</v>
      </c>
      <c r="E5449" s="47">
        <v>35</v>
      </c>
      <c r="F5449" s="47">
        <v>35</v>
      </c>
      <c r="G5449" s="48">
        <v>1300</v>
      </c>
      <c r="H5449" s="47">
        <v>3.48</v>
      </c>
      <c r="I5449" s="51">
        <f t="shared" si="596"/>
        <v>9.9428571428571422E-2</v>
      </c>
      <c r="J5449" s="51">
        <f t="shared" ca="1" si="597"/>
        <v>4.6875</v>
      </c>
      <c r="K5449" s="47">
        <f t="shared" si="598"/>
        <v>3.58</v>
      </c>
      <c r="L5449" s="47">
        <f t="shared" si="599"/>
        <v>3.58</v>
      </c>
      <c r="M5449" s="47">
        <f t="shared" si="600"/>
        <v>3.48</v>
      </c>
      <c r="N5449" s="47">
        <f t="shared" si="601"/>
        <v>3.48</v>
      </c>
      <c r="O5449" s="48">
        <f t="shared" ca="1" si="602"/>
        <v>6093.75</v>
      </c>
    </row>
    <row r="5450" spans="1:15" x14ac:dyDescent="0.25">
      <c r="A5450">
        <v>5435</v>
      </c>
      <c r="B5450" s="84">
        <v>34134</v>
      </c>
      <c r="C5450" s="47">
        <v>34</v>
      </c>
      <c r="D5450" s="47">
        <v>35.5</v>
      </c>
      <c r="E5450" s="47">
        <v>34</v>
      </c>
      <c r="F5450" s="47">
        <v>35.25</v>
      </c>
      <c r="G5450" s="48">
        <v>36400</v>
      </c>
      <c r="H5450" s="47">
        <v>3.5</v>
      </c>
      <c r="I5450" s="51">
        <f t="shared" si="596"/>
        <v>9.9290780141843976E-2</v>
      </c>
      <c r="J5450" s="51">
        <f t="shared" ca="1" si="597"/>
        <v>4.6875</v>
      </c>
      <c r="K5450" s="47">
        <f t="shared" si="598"/>
        <v>3.38</v>
      </c>
      <c r="L5450" s="47">
        <f t="shared" si="599"/>
        <v>3.52</v>
      </c>
      <c r="M5450" s="47">
        <f t="shared" si="600"/>
        <v>3.38</v>
      </c>
      <c r="N5450" s="47">
        <f t="shared" si="601"/>
        <v>3.5</v>
      </c>
      <c r="O5450" s="48">
        <f t="shared" ca="1" si="602"/>
        <v>170625</v>
      </c>
    </row>
    <row r="5451" spans="1:15" x14ac:dyDescent="0.25">
      <c r="A5451">
        <v>5436</v>
      </c>
      <c r="B5451" s="84">
        <v>34131</v>
      </c>
      <c r="C5451" s="47">
        <v>34</v>
      </c>
      <c r="D5451" s="47">
        <v>36</v>
      </c>
      <c r="E5451" s="47">
        <v>34</v>
      </c>
      <c r="F5451" s="47">
        <v>36</v>
      </c>
      <c r="G5451" s="48">
        <v>4500</v>
      </c>
      <c r="H5451" s="47">
        <v>3.58</v>
      </c>
      <c r="I5451" s="51">
        <f t="shared" si="596"/>
        <v>9.9444444444444446E-2</v>
      </c>
      <c r="J5451" s="51">
        <f t="shared" ca="1" si="597"/>
        <v>4.6875</v>
      </c>
      <c r="K5451" s="47">
        <f t="shared" si="598"/>
        <v>3.38</v>
      </c>
      <c r="L5451" s="47">
        <f t="shared" si="599"/>
        <v>3.58</v>
      </c>
      <c r="M5451" s="47">
        <f t="shared" si="600"/>
        <v>3.38</v>
      </c>
      <c r="N5451" s="47">
        <f t="shared" si="601"/>
        <v>3.58</v>
      </c>
      <c r="O5451" s="48">
        <f t="shared" ca="1" si="602"/>
        <v>21093.75</v>
      </c>
    </row>
    <row r="5452" spans="1:15" x14ac:dyDescent="0.25">
      <c r="A5452">
        <v>5437</v>
      </c>
      <c r="B5452" s="84">
        <v>34130</v>
      </c>
      <c r="C5452" s="47">
        <v>36</v>
      </c>
      <c r="D5452" s="47">
        <v>36</v>
      </c>
      <c r="E5452" s="47">
        <v>34.5</v>
      </c>
      <c r="F5452" s="47">
        <v>34.5</v>
      </c>
      <c r="G5452" s="48">
        <v>34000</v>
      </c>
      <c r="H5452" s="47">
        <v>3.43</v>
      </c>
      <c r="I5452" s="51">
        <f t="shared" si="596"/>
        <v>9.9420289855072466E-2</v>
      </c>
      <c r="J5452" s="51">
        <f t="shared" ca="1" si="597"/>
        <v>4.6875</v>
      </c>
      <c r="K5452" s="47">
        <f t="shared" si="598"/>
        <v>3.58</v>
      </c>
      <c r="L5452" s="47">
        <f t="shared" si="599"/>
        <v>3.58</v>
      </c>
      <c r="M5452" s="47">
        <f t="shared" si="600"/>
        <v>3.43</v>
      </c>
      <c r="N5452" s="47">
        <f t="shared" si="601"/>
        <v>3.43</v>
      </c>
      <c r="O5452" s="48">
        <f t="shared" ca="1" si="602"/>
        <v>159375</v>
      </c>
    </row>
    <row r="5453" spans="1:15" x14ac:dyDescent="0.25">
      <c r="A5453">
        <v>5438</v>
      </c>
      <c r="B5453" s="84">
        <v>34129</v>
      </c>
      <c r="C5453" s="47">
        <v>35.5</v>
      </c>
      <c r="D5453" s="47">
        <v>35.5</v>
      </c>
      <c r="E5453" s="47">
        <v>34.5</v>
      </c>
      <c r="F5453" s="47">
        <v>34.5</v>
      </c>
      <c r="G5453" s="48">
        <v>101700</v>
      </c>
      <c r="H5453" s="47">
        <v>3.43</v>
      </c>
      <c r="I5453" s="51">
        <f t="shared" si="596"/>
        <v>9.9420289855072466E-2</v>
      </c>
      <c r="J5453" s="51">
        <f t="shared" ca="1" si="597"/>
        <v>4.6875</v>
      </c>
      <c r="K5453" s="47">
        <f t="shared" si="598"/>
        <v>3.53</v>
      </c>
      <c r="L5453" s="47">
        <f t="shared" si="599"/>
        <v>3.53</v>
      </c>
      <c r="M5453" s="47">
        <f t="shared" si="600"/>
        <v>3.43</v>
      </c>
      <c r="N5453" s="47">
        <f t="shared" si="601"/>
        <v>3.43</v>
      </c>
      <c r="O5453" s="48">
        <f t="shared" ca="1" si="602"/>
        <v>476718.75</v>
      </c>
    </row>
    <row r="5454" spans="1:15" x14ac:dyDescent="0.25">
      <c r="A5454">
        <v>5439</v>
      </c>
      <c r="B5454" s="84">
        <v>34128</v>
      </c>
      <c r="C5454" s="47">
        <v>34.5</v>
      </c>
      <c r="D5454" s="47">
        <v>36</v>
      </c>
      <c r="E5454" s="47">
        <v>34.5</v>
      </c>
      <c r="F5454" s="47">
        <v>34.5</v>
      </c>
      <c r="G5454" s="48">
        <v>4500</v>
      </c>
      <c r="H5454" s="47">
        <v>3.43</v>
      </c>
      <c r="I5454" s="51">
        <f t="shared" si="596"/>
        <v>9.9420289855072466E-2</v>
      </c>
      <c r="J5454" s="51">
        <f t="shared" ca="1" si="597"/>
        <v>4.6875</v>
      </c>
      <c r="K5454" s="47">
        <f t="shared" si="598"/>
        <v>3.43</v>
      </c>
      <c r="L5454" s="47">
        <f t="shared" si="599"/>
        <v>3.58</v>
      </c>
      <c r="M5454" s="47">
        <f t="shared" si="600"/>
        <v>3.43</v>
      </c>
      <c r="N5454" s="47">
        <f t="shared" si="601"/>
        <v>3.43</v>
      </c>
      <c r="O5454" s="48">
        <f t="shared" ca="1" si="602"/>
        <v>21093.75</v>
      </c>
    </row>
    <row r="5455" spans="1:15" x14ac:dyDescent="0.25">
      <c r="A5455">
        <v>5440</v>
      </c>
      <c r="B5455" s="84">
        <v>34127</v>
      </c>
      <c r="C5455" s="47">
        <v>36</v>
      </c>
      <c r="D5455" s="47">
        <v>36</v>
      </c>
      <c r="E5455" s="47">
        <v>36</v>
      </c>
      <c r="F5455" s="47">
        <v>36</v>
      </c>
      <c r="G5455" s="48">
        <v>0</v>
      </c>
      <c r="H5455" s="47">
        <v>3.58</v>
      </c>
      <c r="I5455" s="51">
        <f t="shared" si="596"/>
        <v>9.9444444444444446E-2</v>
      </c>
      <c r="J5455" s="51">
        <f t="shared" ca="1" si="597"/>
        <v>4.6875</v>
      </c>
      <c r="K5455" s="47">
        <f t="shared" si="598"/>
        <v>3.58</v>
      </c>
      <c r="L5455" s="47">
        <f t="shared" si="599"/>
        <v>3.58</v>
      </c>
      <c r="M5455" s="47">
        <f t="shared" si="600"/>
        <v>3.58</v>
      </c>
      <c r="N5455" s="47">
        <f t="shared" si="601"/>
        <v>3.58</v>
      </c>
      <c r="O5455" s="48">
        <f t="shared" ca="1" si="602"/>
        <v>0</v>
      </c>
    </row>
    <row r="5456" spans="1:15" x14ac:dyDescent="0.25">
      <c r="A5456">
        <v>5441</v>
      </c>
      <c r="B5456" s="84">
        <v>34124</v>
      </c>
      <c r="C5456" s="47">
        <v>34.5</v>
      </c>
      <c r="D5456" s="47">
        <v>36</v>
      </c>
      <c r="E5456" s="47">
        <v>34.5</v>
      </c>
      <c r="F5456" s="47">
        <v>36</v>
      </c>
      <c r="G5456" s="48">
        <v>26000</v>
      </c>
      <c r="H5456" s="47">
        <v>3.58</v>
      </c>
      <c r="I5456" s="51">
        <f t="shared" si="596"/>
        <v>9.9444444444444446E-2</v>
      </c>
      <c r="J5456" s="51">
        <f t="shared" ca="1" si="597"/>
        <v>4.6875</v>
      </c>
      <c r="K5456" s="47">
        <f t="shared" si="598"/>
        <v>3.43</v>
      </c>
      <c r="L5456" s="47">
        <f t="shared" si="599"/>
        <v>3.58</v>
      </c>
      <c r="M5456" s="47">
        <f t="shared" si="600"/>
        <v>3.43</v>
      </c>
      <c r="N5456" s="47">
        <f t="shared" si="601"/>
        <v>3.58</v>
      </c>
      <c r="O5456" s="48">
        <f t="shared" ca="1" si="602"/>
        <v>121875</v>
      </c>
    </row>
    <row r="5457" spans="1:15" x14ac:dyDescent="0.25">
      <c r="A5457">
        <v>5442</v>
      </c>
      <c r="B5457" s="84">
        <v>34123</v>
      </c>
      <c r="C5457" s="47">
        <v>34.5</v>
      </c>
      <c r="D5457" s="47">
        <v>34.5</v>
      </c>
      <c r="E5457" s="47">
        <v>34.5</v>
      </c>
      <c r="F5457" s="47">
        <v>34.5</v>
      </c>
      <c r="G5457" s="48">
        <v>800</v>
      </c>
      <c r="H5457" s="47">
        <v>3.43</v>
      </c>
      <c r="I5457" s="51">
        <f t="shared" ref="I5457:I5520" si="603">H5457/F5457</f>
        <v>9.9420289855072466E-2</v>
      </c>
      <c r="J5457" s="51">
        <f t="shared" ref="J5457:J5520" ca="1" si="604">INDEX(OFFSET($T$15,0,0,$S$13+1,1),MATCH(B5457,OFFSET($Q$15,0,0,$S$13+1,1),-1))</f>
        <v>4.6875</v>
      </c>
      <c r="K5457" s="47">
        <f t="shared" ref="K5457:K5520" si="605">ROUND($I5457*C5457,2)</f>
        <v>3.43</v>
      </c>
      <c r="L5457" s="47">
        <f t="shared" ref="L5457:L5520" si="606">ROUND($I5457*D5457,2)</f>
        <v>3.43</v>
      </c>
      <c r="M5457" s="47">
        <f t="shared" ref="M5457:M5520" si="607">ROUND($I5457*E5457,2)</f>
        <v>3.43</v>
      </c>
      <c r="N5457" s="47">
        <f t="shared" ref="N5457:N5520" si="608">ROUND($I5457*F5457,2)</f>
        <v>3.43</v>
      </c>
      <c r="O5457" s="48">
        <f t="shared" ref="O5457:O5520" ca="1" si="609">G5457*J5457</f>
        <v>3750</v>
      </c>
    </row>
    <row r="5458" spans="1:15" x14ac:dyDescent="0.25">
      <c r="A5458">
        <v>5443</v>
      </c>
      <c r="B5458" s="84">
        <v>34122</v>
      </c>
      <c r="C5458" s="47">
        <v>35.5</v>
      </c>
      <c r="D5458" s="47">
        <v>35.5</v>
      </c>
      <c r="E5458" s="47">
        <v>34.5</v>
      </c>
      <c r="F5458" s="47">
        <v>34.5</v>
      </c>
      <c r="G5458" s="48">
        <v>9600</v>
      </c>
      <c r="H5458" s="47">
        <v>3.43</v>
      </c>
      <c r="I5458" s="51">
        <f t="shared" si="603"/>
        <v>9.9420289855072466E-2</v>
      </c>
      <c r="J5458" s="51">
        <f t="shared" ca="1" si="604"/>
        <v>4.6875</v>
      </c>
      <c r="K5458" s="47">
        <f t="shared" si="605"/>
        <v>3.53</v>
      </c>
      <c r="L5458" s="47">
        <f t="shared" si="606"/>
        <v>3.53</v>
      </c>
      <c r="M5458" s="47">
        <f t="shared" si="607"/>
        <v>3.43</v>
      </c>
      <c r="N5458" s="47">
        <f t="shared" si="608"/>
        <v>3.43</v>
      </c>
      <c r="O5458" s="48">
        <f t="shared" ca="1" si="609"/>
        <v>45000</v>
      </c>
    </row>
    <row r="5459" spans="1:15" x14ac:dyDescent="0.25">
      <c r="A5459">
        <v>5444</v>
      </c>
      <c r="B5459" s="84">
        <v>34121</v>
      </c>
      <c r="C5459" s="47">
        <v>35.5</v>
      </c>
      <c r="D5459" s="47">
        <v>35.5</v>
      </c>
      <c r="E5459" s="47">
        <v>34</v>
      </c>
      <c r="F5459" s="47">
        <v>34</v>
      </c>
      <c r="G5459" s="48">
        <v>46000</v>
      </c>
      <c r="H5459" s="47">
        <v>3.38</v>
      </c>
      <c r="I5459" s="51">
        <f t="shared" si="603"/>
        <v>9.9411764705882352E-2</v>
      </c>
      <c r="J5459" s="51">
        <f t="shared" ca="1" si="604"/>
        <v>4.6875</v>
      </c>
      <c r="K5459" s="47">
        <f t="shared" si="605"/>
        <v>3.53</v>
      </c>
      <c r="L5459" s="47">
        <f t="shared" si="606"/>
        <v>3.53</v>
      </c>
      <c r="M5459" s="47">
        <f t="shared" si="607"/>
        <v>3.38</v>
      </c>
      <c r="N5459" s="47">
        <f t="shared" si="608"/>
        <v>3.38</v>
      </c>
      <c r="O5459" s="48">
        <f t="shared" ca="1" si="609"/>
        <v>215625</v>
      </c>
    </row>
    <row r="5460" spans="1:15" x14ac:dyDescent="0.25">
      <c r="A5460">
        <v>5445</v>
      </c>
      <c r="B5460" s="84">
        <v>34117</v>
      </c>
      <c r="C5460" s="47">
        <v>35</v>
      </c>
      <c r="D5460" s="47">
        <v>35.5</v>
      </c>
      <c r="E5460" s="47">
        <v>35</v>
      </c>
      <c r="F5460" s="47">
        <v>35.5</v>
      </c>
      <c r="G5460" s="48">
        <v>14900</v>
      </c>
      <c r="H5460" s="47">
        <v>3.53</v>
      </c>
      <c r="I5460" s="51">
        <f t="shared" si="603"/>
        <v>9.943661971830986E-2</v>
      </c>
      <c r="J5460" s="51">
        <f t="shared" ca="1" si="604"/>
        <v>4.6875</v>
      </c>
      <c r="K5460" s="47">
        <f t="shared" si="605"/>
        <v>3.48</v>
      </c>
      <c r="L5460" s="47">
        <f t="shared" si="606"/>
        <v>3.53</v>
      </c>
      <c r="M5460" s="47">
        <f t="shared" si="607"/>
        <v>3.48</v>
      </c>
      <c r="N5460" s="47">
        <f t="shared" si="608"/>
        <v>3.53</v>
      </c>
      <c r="O5460" s="48">
        <f t="shared" ca="1" si="609"/>
        <v>69843.75</v>
      </c>
    </row>
    <row r="5461" spans="1:15" x14ac:dyDescent="0.25">
      <c r="A5461">
        <v>5446</v>
      </c>
      <c r="B5461" s="84">
        <v>34116</v>
      </c>
      <c r="C5461" s="47">
        <v>34.75</v>
      </c>
      <c r="D5461" s="47">
        <v>35.5</v>
      </c>
      <c r="E5461" s="47">
        <v>34.369999999999997</v>
      </c>
      <c r="F5461" s="47">
        <v>35.5</v>
      </c>
      <c r="G5461" s="48">
        <v>378400</v>
      </c>
      <c r="H5461" s="47">
        <v>3.53</v>
      </c>
      <c r="I5461" s="51">
        <f t="shared" si="603"/>
        <v>9.943661971830986E-2</v>
      </c>
      <c r="J5461" s="51">
        <f t="shared" ca="1" si="604"/>
        <v>4.6875</v>
      </c>
      <c r="K5461" s="47">
        <f t="shared" si="605"/>
        <v>3.46</v>
      </c>
      <c r="L5461" s="47">
        <f t="shared" si="606"/>
        <v>3.53</v>
      </c>
      <c r="M5461" s="47">
        <f t="shared" si="607"/>
        <v>3.42</v>
      </c>
      <c r="N5461" s="47">
        <f t="shared" si="608"/>
        <v>3.53</v>
      </c>
      <c r="O5461" s="48">
        <f t="shared" ca="1" si="609"/>
        <v>1773750</v>
      </c>
    </row>
    <row r="5462" spans="1:15" x14ac:dyDescent="0.25">
      <c r="A5462">
        <v>5447</v>
      </c>
      <c r="B5462" s="84">
        <v>34115</v>
      </c>
      <c r="C5462" s="47">
        <v>35.5</v>
      </c>
      <c r="D5462" s="47">
        <v>35.5</v>
      </c>
      <c r="E5462" s="47">
        <v>34</v>
      </c>
      <c r="F5462" s="47">
        <v>35</v>
      </c>
      <c r="G5462" s="48">
        <v>35200</v>
      </c>
      <c r="H5462" s="47">
        <v>3.48</v>
      </c>
      <c r="I5462" s="51">
        <f t="shared" si="603"/>
        <v>9.9428571428571422E-2</v>
      </c>
      <c r="J5462" s="51">
        <f t="shared" ca="1" si="604"/>
        <v>4.6875</v>
      </c>
      <c r="K5462" s="47">
        <f t="shared" si="605"/>
        <v>3.53</v>
      </c>
      <c r="L5462" s="47">
        <f t="shared" si="606"/>
        <v>3.53</v>
      </c>
      <c r="M5462" s="47">
        <f t="shared" si="607"/>
        <v>3.38</v>
      </c>
      <c r="N5462" s="47">
        <f t="shared" si="608"/>
        <v>3.48</v>
      </c>
      <c r="O5462" s="48">
        <f t="shared" ca="1" si="609"/>
        <v>165000</v>
      </c>
    </row>
    <row r="5463" spans="1:15" x14ac:dyDescent="0.25">
      <c r="A5463">
        <v>5448</v>
      </c>
      <c r="B5463" s="84">
        <v>34114</v>
      </c>
      <c r="C5463" s="47">
        <v>35.5</v>
      </c>
      <c r="D5463" s="47">
        <v>35.5</v>
      </c>
      <c r="E5463" s="47">
        <v>35.5</v>
      </c>
      <c r="F5463" s="47">
        <v>35.5</v>
      </c>
      <c r="G5463" s="48">
        <v>91300</v>
      </c>
      <c r="H5463" s="47">
        <v>3.53</v>
      </c>
      <c r="I5463" s="51">
        <f t="shared" si="603"/>
        <v>9.943661971830986E-2</v>
      </c>
      <c r="J5463" s="51">
        <f t="shared" ca="1" si="604"/>
        <v>4.6875</v>
      </c>
      <c r="K5463" s="47">
        <f t="shared" si="605"/>
        <v>3.53</v>
      </c>
      <c r="L5463" s="47">
        <f t="shared" si="606"/>
        <v>3.53</v>
      </c>
      <c r="M5463" s="47">
        <f t="shared" si="607"/>
        <v>3.53</v>
      </c>
      <c r="N5463" s="47">
        <f t="shared" si="608"/>
        <v>3.53</v>
      </c>
      <c r="O5463" s="48">
        <f t="shared" ca="1" si="609"/>
        <v>427968.75</v>
      </c>
    </row>
    <row r="5464" spans="1:15" x14ac:dyDescent="0.25">
      <c r="A5464">
        <v>5449</v>
      </c>
      <c r="B5464" s="84">
        <v>34113</v>
      </c>
      <c r="C5464" s="47">
        <v>34.75</v>
      </c>
      <c r="D5464" s="47">
        <v>34.75</v>
      </c>
      <c r="E5464" s="47">
        <v>34.75</v>
      </c>
      <c r="F5464" s="47">
        <v>34.75</v>
      </c>
      <c r="G5464" s="48">
        <v>100</v>
      </c>
      <c r="H5464" s="47">
        <v>3.45</v>
      </c>
      <c r="I5464" s="51">
        <f t="shared" si="603"/>
        <v>9.9280575539568344E-2</v>
      </c>
      <c r="J5464" s="51">
        <f t="shared" ca="1" si="604"/>
        <v>4.6875</v>
      </c>
      <c r="K5464" s="47">
        <f t="shared" si="605"/>
        <v>3.45</v>
      </c>
      <c r="L5464" s="47">
        <f t="shared" si="606"/>
        <v>3.45</v>
      </c>
      <c r="M5464" s="47">
        <f t="shared" si="607"/>
        <v>3.45</v>
      </c>
      <c r="N5464" s="47">
        <f t="shared" si="608"/>
        <v>3.45</v>
      </c>
      <c r="O5464" s="48">
        <f t="shared" ca="1" si="609"/>
        <v>468.75</v>
      </c>
    </row>
    <row r="5465" spans="1:15" x14ac:dyDescent="0.25">
      <c r="A5465">
        <v>5450</v>
      </c>
      <c r="B5465" s="84">
        <v>34110</v>
      </c>
      <c r="C5465" s="47">
        <v>34.25</v>
      </c>
      <c r="D5465" s="47">
        <v>35.5</v>
      </c>
      <c r="E5465" s="47">
        <v>34.25</v>
      </c>
      <c r="F5465" s="47">
        <v>34.25</v>
      </c>
      <c r="G5465" s="48">
        <v>19200</v>
      </c>
      <c r="H5465" s="47">
        <v>3.4</v>
      </c>
      <c r="I5465" s="51">
        <f t="shared" si="603"/>
        <v>9.9270072992700728E-2</v>
      </c>
      <c r="J5465" s="51">
        <f t="shared" ca="1" si="604"/>
        <v>4.6875</v>
      </c>
      <c r="K5465" s="47">
        <f t="shared" si="605"/>
        <v>3.4</v>
      </c>
      <c r="L5465" s="47">
        <f t="shared" si="606"/>
        <v>3.52</v>
      </c>
      <c r="M5465" s="47">
        <f t="shared" si="607"/>
        <v>3.4</v>
      </c>
      <c r="N5465" s="47">
        <f t="shared" si="608"/>
        <v>3.4</v>
      </c>
      <c r="O5465" s="48">
        <f t="shared" ca="1" si="609"/>
        <v>90000</v>
      </c>
    </row>
    <row r="5466" spans="1:15" x14ac:dyDescent="0.25">
      <c r="A5466">
        <v>5451</v>
      </c>
      <c r="B5466" s="84">
        <v>34109</v>
      </c>
      <c r="C5466" s="47">
        <v>34.25</v>
      </c>
      <c r="D5466" s="47">
        <v>36</v>
      </c>
      <c r="E5466" s="47">
        <v>34.25</v>
      </c>
      <c r="F5466" s="47">
        <v>36</v>
      </c>
      <c r="G5466" s="48">
        <v>14900</v>
      </c>
      <c r="H5466" s="47">
        <v>3.58</v>
      </c>
      <c r="I5466" s="51">
        <f t="shared" si="603"/>
        <v>9.9444444444444446E-2</v>
      </c>
      <c r="J5466" s="51">
        <f t="shared" ca="1" si="604"/>
        <v>4.6875</v>
      </c>
      <c r="K5466" s="47">
        <f t="shared" si="605"/>
        <v>3.41</v>
      </c>
      <c r="L5466" s="47">
        <f t="shared" si="606"/>
        <v>3.58</v>
      </c>
      <c r="M5466" s="47">
        <f t="shared" si="607"/>
        <v>3.41</v>
      </c>
      <c r="N5466" s="47">
        <f t="shared" si="608"/>
        <v>3.58</v>
      </c>
      <c r="O5466" s="48">
        <f t="shared" ca="1" si="609"/>
        <v>69843.75</v>
      </c>
    </row>
    <row r="5467" spans="1:15" x14ac:dyDescent="0.25">
      <c r="A5467">
        <v>5452</v>
      </c>
      <c r="B5467" s="84">
        <v>34108</v>
      </c>
      <c r="C5467" s="47">
        <v>36</v>
      </c>
      <c r="D5467" s="47">
        <v>36</v>
      </c>
      <c r="E5467" s="47">
        <v>34.25</v>
      </c>
      <c r="F5467" s="47">
        <v>34.25</v>
      </c>
      <c r="G5467" s="48">
        <v>21300</v>
      </c>
      <c r="H5467" s="47">
        <v>3.4</v>
      </c>
      <c r="I5467" s="51">
        <f t="shared" si="603"/>
        <v>9.9270072992700728E-2</v>
      </c>
      <c r="J5467" s="51">
        <f t="shared" ca="1" si="604"/>
        <v>4.6875</v>
      </c>
      <c r="K5467" s="47">
        <f t="shared" si="605"/>
        <v>3.57</v>
      </c>
      <c r="L5467" s="47">
        <f t="shared" si="606"/>
        <v>3.57</v>
      </c>
      <c r="M5467" s="47">
        <f t="shared" si="607"/>
        <v>3.4</v>
      </c>
      <c r="N5467" s="47">
        <f t="shared" si="608"/>
        <v>3.4</v>
      </c>
      <c r="O5467" s="48">
        <f t="shared" ca="1" si="609"/>
        <v>99843.75</v>
      </c>
    </row>
    <row r="5468" spans="1:15" x14ac:dyDescent="0.25">
      <c r="A5468">
        <v>5453</v>
      </c>
      <c r="B5468" s="84">
        <v>34107</v>
      </c>
      <c r="C5468" s="47">
        <v>34.75</v>
      </c>
      <c r="D5468" s="47">
        <v>36</v>
      </c>
      <c r="E5468" s="47">
        <v>34.5</v>
      </c>
      <c r="F5468" s="47">
        <v>34.5</v>
      </c>
      <c r="G5468" s="48">
        <v>19200</v>
      </c>
      <c r="H5468" s="47">
        <v>3.43</v>
      </c>
      <c r="I5468" s="51">
        <f t="shared" si="603"/>
        <v>9.9420289855072466E-2</v>
      </c>
      <c r="J5468" s="51">
        <f t="shared" ca="1" si="604"/>
        <v>4.6875</v>
      </c>
      <c r="K5468" s="47">
        <f t="shared" si="605"/>
        <v>3.45</v>
      </c>
      <c r="L5468" s="47">
        <f t="shared" si="606"/>
        <v>3.58</v>
      </c>
      <c r="M5468" s="47">
        <f t="shared" si="607"/>
        <v>3.43</v>
      </c>
      <c r="N5468" s="47">
        <f t="shared" si="608"/>
        <v>3.43</v>
      </c>
      <c r="O5468" s="48">
        <f t="shared" ca="1" si="609"/>
        <v>90000</v>
      </c>
    </row>
    <row r="5469" spans="1:15" x14ac:dyDescent="0.25">
      <c r="A5469">
        <v>5454</v>
      </c>
      <c r="B5469" s="84">
        <v>34106</v>
      </c>
      <c r="C5469" s="47">
        <v>36.25</v>
      </c>
      <c r="D5469" s="47">
        <v>36.25</v>
      </c>
      <c r="E5469" s="47">
        <v>34.5</v>
      </c>
      <c r="F5469" s="47">
        <v>35.130000000000003</v>
      </c>
      <c r="G5469" s="48">
        <v>85300</v>
      </c>
      <c r="H5469" s="47">
        <v>3.49</v>
      </c>
      <c r="I5469" s="51">
        <f t="shared" si="603"/>
        <v>9.9345288926843148E-2</v>
      </c>
      <c r="J5469" s="51">
        <f t="shared" ca="1" si="604"/>
        <v>4.6875</v>
      </c>
      <c r="K5469" s="47">
        <f t="shared" si="605"/>
        <v>3.6</v>
      </c>
      <c r="L5469" s="47">
        <f t="shared" si="606"/>
        <v>3.6</v>
      </c>
      <c r="M5469" s="47">
        <f t="shared" si="607"/>
        <v>3.43</v>
      </c>
      <c r="N5469" s="47">
        <f t="shared" si="608"/>
        <v>3.49</v>
      </c>
      <c r="O5469" s="48">
        <f t="shared" ca="1" si="609"/>
        <v>399843.75</v>
      </c>
    </row>
    <row r="5470" spans="1:15" x14ac:dyDescent="0.25">
      <c r="A5470">
        <v>5455</v>
      </c>
      <c r="B5470" s="84">
        <v>34103</v>
      </c>
      <c r="C5470" s="47">
        <v>34.880000000000003</v>
      </c>
      <c r="D5470" s="47">
        <v>36.25</v>
      </c>
      <c r="E5470" s="47">
        <v>34.5</v>
      </c>
      <c r="F5470" s="47">
        <v>36.25</v>
      </c>
      <c r="G5470" s="48">
        <v>89700</v>
      </c>
      <c r="H5470" s="47">
        <v>3.6</v>
      </c>
      <c r="I5470" s="51">
        <f t="shared" si="603"/>
        <v>9.9310344827586203E-2</v>
      </c>
      <c r="J5470" s="51">
        <f t="shared" ca="1" si="604"/>
        <v>4.6875</v>
      </c>
      <c r="K5470" s="47">
        <f t="shared" si="605"/>
        <v>3.46</v>
      </c>
      <c r="L5470" s="47">
        <f t="shared" si="606"/>
        <v>3.6</v>
      </c>
      <c r="M5470" s="47">
        <f t="shared" si="607"/>
        <v>3.43</v>
      </c>
      <c r="N5470" s="47">
        <f t="shared" si="608"/>
        <v>3.6</v>
      </c>
      <c r="O5470" s="48">
        <f t="shared" ca="1" si="609"/>
        <v>420468.75</v>
      </c>
    </row>
    <row r="5471" spans="1:15" x14ac:dyDescent="0.25">
      <c r="A5471">
        <v>5456</v>
      </c>
      <c r="B5471" s="84">
        <v>34102</v>
      </c>
      <c r="C5471" s="47">
        <v>34.5</v>
      </c>
      <c r="D5471" s="47">
        <v>36.25</v>
      </c>
      <c r="E5471" s="47">
        <v>34.5</v>
      </c>
      <c r="F5471" s="47">
        <v>35</v>
      </c>
      <c r="G5471" s="48">
        <v>69600</v>
      </c>
      <c r="H5471" s="47">
        <v>3.48</v>
      </c>
      <c r="I5471" s="51">
        <f t="shared" si="603"/>
        <v>9.9428571428571422E-2</v>
      </c>
      <c r="J5471" s="51">
        <f t="shared" ca="1" si="604"/>
        <v>4.6875</v>
      </c>
      <c r="K5471" s="47">
        <f t="shared" si="605"/>
        <v>3.43</v>
      </c>
      <c r="L5471" s="47">
        <f t="shared" si="606"/>
        <v>3.6</v>
      </c>
      <c r="M5471" s="47">
        <f t="shared" si="607"/>
        <v>3.43</v>
      </c>
      <c r="N5471" s="47">
        <f t="shared" si="608"/>
        <v>3.48</v>
      </c>
      <c r="O5471" s="48">
        <f t="shared" ca="1" si="609"/>
        <v>326250</v>
      </c>
    </row>
    <row r="5472" spans="1:15" x14ac:dyDescent="0.25">
      <c r="A5472">
        <v>5457</v>
      </c>
      <c r="B5472" s="84">
        <v>34101</v>
      </c>
      <c r="C5472" s="47">
        <v>36.25</v>
      </c>
      <c r="D5472" s="47">
        <v>36.25</v>
      </c>
      <c r="E5472" s="47">
        <v>34.5</v>
      </c>
      <c r="F5472" s="47">
        <v>34.5</v>
      </c>
      <c r="G5472" s="48">
        <v>12800</v>
      </c>
      <c r="H5472" s="47">
        <v>3.43</v>
      </c>
      <c r="I5472" s="51">
        <f t="shared" si="603"/>
        <v>9.9420289855072466E-2</v>
      </c>
      <c r="J5472" s="51">
        <f t="shared" ca="1" si="604"/>
        <v>4.6875</v>
      </c>
      <c r="K5472" s="47">
        <f t="shared" si="605"/>
        <v>3.6</v>
      </c>
      <c r="L5472" s="47">
        <f t="shared" si="606"/>
        <v>3.6</v>
      </c>
      <c r="M5472" s="47">
        <f t="shared" si="607"/>
        <v>3.43</v>
      </c>
      <c r="N5472" s="47">
        <f t="shared" si="608"/>
        <v>3.43</v>
      </c>
      <c r="O5472" s="48">
        <f t="shared" ca="1" si="609"/>
        <v>60000</v>
      </c>
    </row>
    <row r="5473" spans="1:15" x14ac:dyDescent="0.25">
      <c r="A5473">
        <v>5458</v>
      </c>
      <c r="B5473" s="84">
        <v>34100</v>
      </c>
      <c r="C5473" s="47">
        <v>34.25</v>
      </c>
      <c r="D5473" s="47">
        <v>36</v>
      </c>
      <c r="E5473" s="47">
        <v>34.25</v>
      </c>
      <c r="F5473" s="47">
        <v>35.5</v>
      </c>
      <c r="G5473" s="48">
        <v>189300</v>
      </c>
      <c r="H5473" s="47">
        <v>3.53</v>
      </c>
      <c r="I5473" s="51">
        <f t="shared" si="603"/>
        <v>9.943661971830986E-2</v>
      </c>
      <c r="J5473" s="51">
        <f t="shared" ca="1" si="604"/>
        <v>4.6875</v>
      </c>
      <c r="K5473" s="47">
        <f t="shared" si="605"/>
        <v>3.41</v>
      </c>
      <c r="L5473" s="47">
        <f t="shared" si="606"/>
        <v>3.58</v>
      </c>
      <c r="M5473" s="47">
        <f t="shared" si="607"/>
        <v>3.41</v>
      </c>
      <c r="N5473" s="47">
        <f t="shared" si="608"/>
        <v>3.53</v>
      </c>
      <c r="O5473" s="48">
        <f t="shared" ca="1" si="609"/>
        <v>887343.75</v>
      </c>
    </row>
    <row r="5474" spans="1:15" x14ac:dyDescent="0.25">
      <c r="A5474">
        <v>5459</v>
      </c>
      <c r="B5474" s="84">
        <v>34099</v>
      </c>
      <c r="C5474" s="47">
        <v>36</v>
      </c>
      <c r="D5474" s="47">
        <v>36</v>
      </c>
      <c r="E5474" s="47">
        <v>36</v>
      </c>
      <c r="F5474" s="47">
        <v>36</v>
      </c>
      <c r="G5474" s="48">
        <v>1300</v>
      </c>
      <c r="H5474" s="47">
        <v>3.58</v>
      </c>
      <c r="I5474" s="51">
        <f t="shared" si="603"/>
        <v>9.9444444444444446E-2</v>
      </c>
      <c r="J5474" s="51">
        <f t="shared" ca="1" si="604"/>
        <v>4.6875</v>
      </c>
      <c r="K5474" s="47">
        <f t="shared" si="605"/>
        <v>3.58</v>
      </c>
      <c r="L5474" s="47">
        <f t="shared" si="606"/>
        <v>3.58</v>
      </c>
      <c r="M5474" s="47">
        <f t="shared" si="607"/>
        <v>3.58</v>
      </c>
      <c r="N5474" s="47">
        <f t="shared" si="608"/>
        <v>3.58</v>
      </c>
      <c r="O5474" s="48">
        <f t="shared" ca="1" si="609"/>
        <v>6093.75</v>
      </c>
    </row>
    <row r="5475" spans="1:15" x14ac:dyDescent="0.25">
      <c r="A5475">
        <v>5460</v>
      </c>
      <c r="B5475" s="84">
        <v>34096</v>
      </c>
      <c r="C5475" s="47">
        <v>36</v>
      </c>
      <c r="D5475" s="47">
        <v>36</v>
      </c>
      <c r="E5475" s="47">
        <v>35</v>
      </c>
      <c r="F5475" s="47">
        <v>36</v>
      </c>
      <c r="G5475" s="48">
        <v>30800</v>
      </c>
      <c r="H5475" s="47">
        <v>3.58</v>
      </c>
      <c r="I5475" s="51">
        <f t="shared" si="603"/>
        <v>9.9444444444444446E-2</v>
      </c>
      <c r="J5475" s="51">
        <f t="shared" ca="1" si="604"/>
        <v>4.6875</v>
      </c>
      <c r="K5475" s="47">
        <f t="shared" si="605"/>
        <v>3.58</v>
      </c>
      <c r="L5475" s="47">
        <f t="shared" si="606"/>
        <v>3.58</v>
      </c>
      <c r="M5475" s="47">
        <f t="shared" si="607"/>
        <v>3.48</v>
      </c>
      <c r="N5475" s="47">
        <f t="shared" si="608"/>
        <v>3.58</v>
      </c>
      <c r="O5475" s="48">
        <f t="shared" ca="1" si="609"/>
        <v>144375</v>
      </c>
    </row>
    <row r="5476" spans="1:15" x14ac:dyDescent="0.25">
      <c r="A5476">
        <v>5461</v>
      </c>
      <c r="B5476" s="84">
        <v>34095</v>
      </c>
      <c r="C5476" s="47">
        <v>36</v>
      </c>
      <c r="D5476" s="47">
        <v>36</v>
      </c>
      <c r="E5476" s="47">
        <v>36</v>
      </c>
      <c r="F5476" s="47">
        <v>36</v>
      </c>
      <c r="G5476" s="48">
        <v>3300</v>
      </c>
      <c r="H5476" s="47">
        <v>3.58</v>
      </c>
      <c r="I5476" s="51">
        <f t="shared" si="603"/>
        <v>9.9444444444444446E-2</v>
      </c>
      <c r="J5476" s="51">
        <f t="shared" ca="1" si="604"/>
        <v>4.6875</v>
      </c>
      <c r="K5476" s="47">
        <f t="shared" si="605"/>
        <v>3.58</v>
      </c>
      <c r="L5476" s="47">
        <f t="shared" si="606"/>
        <v>3.58</v>
      </c>
      <c r="M5476" s="47">
        <f t="shared" si="607"/>
        <v>3.58</v>
      </c>
      <c r="N5476" s="47">
        <f t="shared" si="608"/>
        <v>3.58</v>
      </c>
      <c r="O5476" s="48">
        <f t="shared" ca="1" si="609"/>
        <v>15468.75</v>
      </c>
    </row>
    <row r="5477" spans="1:15" x14ac:dyDescent="0.25">
      <c r="A5477">
        <v>5462</v>
      </c>
      <c r="B5477" s="84">
        <v>34094</v>
      </c>
      <c r="C5477" s="47">
        <v>35.5</v>
      </c>
      <c r="D5477" s="47">
        <v>35.75</v>
      </c>
      <c r="E5477" s="47">
        <v>34.5</v>
      </c>
      <c r="F5477" s="47">
        <v>35.75</v>
      </c>
      <c r="G5477" s="48">
        <v>301300</v>
      </c>
      <c r="H5477" s="47">
        <v>3.55</v>
      </c>
      <c r="I5477" s="51">
        <f t="shared" si="603"/>
        <v>9.9300699300699291E-2</v>
      </c>
      <c r="J5477" s="51">
        <f t="shared" ca="1" si="604"/>
        <v>4.6875</v>
      </c>
      <c r="K5477" s="47">
        <f t="shared" si="605"/>
        <v>3.53</v>
      </c>
      <c r="L5477" s="47">
        <f t="shared" si="606"/>
        <v>3.55</v>
      </c>
      <c r="M5477" s="47">
        <f t="shared" si="607"/>
        <v>3.43</v>
      </c>
      <c r="N5477" s="47">
        <f t="shared" si="608"/>
        <v>3.55</v>
      </c>
      <c r="O5477" s="48">
        <f t="shared" ca="1" si="609"/>
        <v>1412343.75</v>
      </c>
    </row>
    <row r="5478" spans="1:15" x14ac:dyDescent="0.25">
      <c r="A5478">
        <v>5463</v>
      </c>
      <c r="B5478" s="84">
        <v>34093</v>
      </c>
      <c r="C5478" s="47">
        <v>35.5</v>
      </c>
      <c r="D5478" s="47">
        <v>35.5</v>
      </c>
      <c r="E5478" s="47">
        <v>35</v>
      </c>
      <c r="F5478" s="47">
        <v>35</v>
      </c>
      <c r="G5478" s="48">
        <v>19200</v>
      </c>
      <c r="H5478" s="47">
        <v>3.48</v>
      </c>
      <c r="I5478" s="51">
        <f t="shared" si="603"/>
        <v>9.9428571428571422E-2</v>
      </c>
      <c r="J5478" s="51">
        <f t="shared" ca="1" si="604"/>
        <v>4.6875</v>
      </c>
      <c r="K5478" s="47">
        <f t="shared" si="605"/>
        <v>3.53</v>
      </c>
      <c r="L5478" s="47">
        <f t="shared" si="606"/>
        <v>3.53</v>
      </c>
      <c r="M5478" s="47">
        <f t="shared" si="607"/>
        <v>3.48</v>
      </c>
      <c r="N5478" s="47">
        <f t="shared" si="608"/>
        <v>3.48</v>
      </c>
      <c r="O5478" s="48">
        <f t="shared" ca="1" si="609"/>
        <v>90000</v>
      </c>
    </row>
    <row r="5479" spans="1:15" x14ac:dyDescent="0.25">
      <c r="A5479">
        <v>5464</v>
      </c>
      <c r="B5479" s="84">
        <v>34092</v>
      </c>
      <c r="C5479" s="47">
        <v>34</v>
      </c>
      <c r="D5479" s="47">
        <v>35.5</v>
      </c>
      <c r="E5479" s="47">
        <v>33.5</v>
      </c>
      <c r="F5479" s="47">
        <v>35.5</v>
      </c>
      <c r="G5479" s="48">
        <v>248100</v>
      </c>
      <c r="H5479" s="47">
        <v>3.53</v>
      </c>
      <c r="I5479" s="51">
        <f t="shared" si="603"/>
        <v>9.943661971830986E-2</v>
      </c>
      <c r="J5479" s="51">
        <f t="shared" ca="1" si="604"/>
        <v>4.6875</v>
      </c>
      <c r="K5479" s="47">
        <f t="shared" si="605"/>
        <v>3.38</v>
      </c>
      <c r="L5479" s="47">
        <f t="shared" si="606"/>
        <v>3.53</v>
      </c>
      <c r="M5479" s="47">
        <f t="shared" si="607"/>
        <v>3.33</v>
      </c>
      <c r="N5479" s="47">
        <f t="shared" si="608"/>
        <v>3.53</v>
      </c>
      <c r="O5479" s="48">
        <f t="shared" ca="1" si="609"/>
        <v>1162968.75</v>
      </c>
    </row>
    <row r="5480" spans="1:15" x14ac:dyDescent="0.25">
      <c r="A5480">
        <v>5465</v>
      </c>
      <c r="B5480" s="84">
        <v>34089</v>
      </c>
      <c r="C5480" s="47">
        <v>33.5</v>
      </c>
      <c r="D5480" s="47">
        <v>33.5</v>
      </c>
      <c r="E5480" s="47">
        <v>33.5</v>
      </c>
      <c r="F5480" s="47">
        <v>33.5</v>
      </c>
      <c r="G5480" s="48">
        <v>20400</v>
      </c>
      <c r="H5480" s="47">
        <v>3.33</v>
      </c>
      <c r="I5480" s="51">
        <f t="shared" si="603"/>
        <v>9.9402985074626873E-2</v>
      </c>
      <c r="J5480" s="51">
        <f t="shared" ca="1" si="604"/>
        <v>4.6875</v>
      </c>
      <c r="K5480" s="47">
        <f t="shared" si="605"/>
        <v>3.33</v>
      </c>
      <c r="L5480" s="47">
        <f t="shared" si="606"/>
        <v>3.33</v>
      </c>
      <c r="M5480" s="47">
        <f t="shared" si="607"/>
        <v>3.33</v>
      </c>
      <c r="N5480" s="47">
        <f t="shared" si="608"/>
        <v>3.33</v>
      </c>
      <c r="O5480" s="48">
        <f t="shared" ca="1" si="609"/>
        <v>95625</v>
      </c>
    </row>
    <row r="5481" spans="1:15" x14ac:dyDescent="0.25">
      <c r="A5481">
        <v>5466</v>
      </c>
      <c r="B5481" s="84">
        <v>34088</v>
      </c>
      <c r="C5481" s="47">
        <v>33.5</v>
      </c>
      <c r="D5481" s="47">
        <v>33.5</v>
      </c>
      <c r="E5481" s="47">
        <v>33.25</v>
      </c>
      <c r="F5481" s="47">
        <v>33.380000000000003</v>
      </c>
      <c r="G5481" s="48">
        <v>53600</v>
      </c>
      <c r="H5481" s="47">
        <v>3.32</v>
      </c>
      <c r="I5481" s="51">
        <f t="shared" si="603"/>
        <v>9.9460754943079682E-2</v>
      </c>
      <c r="J5481" s="51">
        <f t="shared" ca="1" si="604"/>
        <v>4.6875</v>
      </c>
      <c r="K5481" s="47">
        <f t="shared" si="605"/>
        <v>3.33</v>
      </c>
      <c r="L5481" s="47">
        <f t="shared" si="606"/>
        <v>3.33</v>
      </c>
      <c r="M5481" s="47">
        <f t="shared" si="607"/>
        <v>3.31</v>
      </c>
      <c r="N5481" s="47">
        <f t="shared" si="608"/>
        <v>3.32</v>
      </c>
      <c r="O5481" s="48">
        <f t="shared" ca="1" si="609"/>
        <v>251250</v>
      </c>
    </row>
    <row r="5482" spans="1:15" x14ac:dyDescent="0.25">
      <c r="A5482">
        <v>5467</v>
      </c>
      <c r="B5482" s="84">
        <v>34087</v>
      </c>
      <c r="C5482" s="47">
        <v>32</v>
      </c>
      <c r="D5482" s="47">
        <v>33.5</v>
      </c>
      <c r="E5482" s="47">
        <v>32</v>
      </c>
      <c r="F5482" s="47">
        <v>32</v>
      </c>
      <c r="G5482" s="48">
        <v>21300</v>
      </c>
      <c r="H5482" s="47">
        <v>3.18</v>
      </c>
      <c r="I5482" s="51">
        <f t="shared" si="603"/>
        <v>9.9375000000000005E-2</v>
      </c>
      <c r="J5482" s="51">
        <f t="shared" ca="1" si="604"/>
        <v>4.6875</v>
      </c>
      <c r="K5482" s="47">
        <f t="shared" si="605"/>
        <v>3.18</v>
      </c>
      <c r="L5482" s="47">
        <f t="shared" si="606"/>
        <v>3.33</v>
      </c>
      <c r="M5482" s="47">
        <f t="shared" si="607"/>
        <v>3.18</v>
      </c>
      <c r="N5482" s="47">
        <f t="shared" si="608"/>
        <v>3.18</v>
      </c>
      <c r="O5482" s="48">
        <f t="shared" ca="1" si="609"/>
        <v>99843.75</v>
      </c>
    </row>
    <row r="5483" spans="1:15" x14ac:dyDescent="0.25">
      <c r="A5483">
        <v>5468</v>
      </c>
      <c r="B5483" s="84">
        <v>34086</v>
      </c>
      <c r="C5483" s="47">
        <v>33.5</v>
      </c>
      <c r="D5483" s="47">
        <v>33.5</v>
      </c>
      <c r="E5483" s="47">
        <v>33.5</v>
      </c>
      <c r="F5483" s="47">
        <v>33.5</v>
      </c>
      <c r="G5483" s="48">
        <v>1300</v>
      </c>
      <c r="H5483" s="47">
        <v>3.33</v>
      </c>
      <c r="I5483" s="51">
        <f t="shared" si="603"/>
        <v>9.9402985074626873E-2</v>
      </c>
      <c r="J5483" s="51">
        <f t="shared" ca="1" si="604"/>
        <v>4.6875</v>
      </c>
      <c r="K5483" s="47">
        <f t="shared" si="605"/>
        <v>3.33</v>
      </c>
      <c r="L5483" s="47">
        <f t="shared" si="606"/>
        <v>3.33</v>
      </c>
      <c r="M5483" s="47">
        <f t="shared" si="607"/>
        <v>3.33</v>
      </c>
      <c r="N5483" s="47">
        <f t="shared" si="608"/>
        <v>3.33</v>
      </c>
      <c r="O5483" s="48">
        <f t="shared" ca="1" si="609"/>
        <v>6093.75</v>
      </c>
    </row>
    <row r="5484" spans="1:15" x14ac:dyDescent="0.25">
      <c r="A5484">
        <v>5469</v>
      </c>
      <c r="B5484" s="84">
        <v>34085</v>
      </c>
      <c r="C5484" s="47">
        <v>34.5</v>
      </c>
      <c r="D5484" s="47">
        <v>34.5</v>
      </c>
      <c r="E5484" s="47">
        <v>31.5</v>
      </c>
      <c r="F5484" s="47">
        <v>31.5</v>
      </c>
      <c r="G5484" s="48">
        <v>94500</v>
      </c>
      <c r="H5484" s="47">
        <v>3.13</v>
      </c>
      <c r="I5484" s="51">
        <f t="shared" si="603"/>
        <v>9.9365079365079365E-2</v>
      </c>
      <c r="J5484" s="51">
        <f t="shared" ca="1" si="604"/>
        <v>4.6875</v>
      </c>
      <c r="K5484" s="47">
        <f t="shared" si="605"/>
        <v>3.43</v>
      </c>
      <c r="L5484" s="47">
        <f t="shared" si="606"/>
        <v>3.43</v>
      </c>
      <c r="M5484" s="47">
        <f t="shared" si="607"/>
        <v>3.13</v>
      </c>
      <c r="N5484" s="47">
        <f t="shared" si="608"/>
        <v>3.13</v>
      </c>
      <c r="O5484" s="48">
        <f t="shared" ca="1" si="609"/>
        <v>442968.75</v>
      </c>
    </row>
    <row r="5485" spans="1:15" x14ac:dyDescent="0.25">
      <c r="A5485">
        <v>5470</v>
      </c>
      <c r="B5485" s="84">
        <v>34082</v>
      </c>
      <c r="C5485" s="47">
        <v>34.5</v>
      </c>
      <c r="D5485" s="47">
        <v>35.5</v>
      </c>
      <c r="E5485" s="47">
        <v>34.5</v>
      </c>
      <c r="F5485" s="47">
        <v>35.5</v>
      </c>
      <c r="G5485" s="48">
        <v>26000</v>
      </c>
      <c r="H5485" s="47">
        <v>3.53</v>
      </c>
      <c r="I5485" s="51">
        <f t="shared" si="603"/>
        <v>9.943661971830986E-2</v>
      </c>
      <c r="J5485" s="51">
        <f t="shared" ca="1" si="604"/>
        <v>4.6875</v>
      </c>
      <c r="K5485" s="47">
        <f t="shared" si="605"/>
        <v>3.43</v>
      </c>
      <c r="L5485" s="47">
        <f t="shared" si="606"/>
        <v>3.53</v>
      </c>
      <c r="M5485" s="47">
        <f t="shared" si="607"/>
        <v>3.43</v>
      </c>
      <c r="N5485" s="47">
        <f t="shared" si="608"/>
        <v>3.53</v>
      </c>
      <c r="O5485" s="48">
        <f t="shared" ca="1" si="609"/>
        <v>121875</v>
      </c>
    </row>
    <row r="5486" spans="1:15" x14ac:dyDescent="0.25">
      <c r="A5486">
        <v>5471</v>
      </c>
      <c r="B5486" s="84">
        <v>34081</v>
      </c>
      <c r="C5486" s="47">
        <v>34.5</v>
      </c>
      <c r="D5486" s="47">
        <v>36.5</v>
      </c>
      <c r="E5486" s="47">
        <v>34.5</v>
      </c>
      <c r="F5486" s="47">
        <v>35.75</v>
      </c>
      <c r="G5486" s="48">
        <v>64800</v>
      </c>
      <c r="H5486" s="47">
        <v>3.55</v>
      </c>
      <c r="I5486" s="51">
        <f t="shared" si="603"/>
        <v>9.9300699300699291E-2</v>
      </c>
      <c r="J5486" s="51">
        <f t="shared" ca="1" si="604"/>
        <v>4.6875</v>
      </c>
      <c r="K5486" s="47">
        <f t="shared" si="605"/>
        <v>3.43</v>
      </c>
      <c r="L5486" s="47">
        <f t="shared" si="606"/>
        <v>3.62</v>
      </c>
      <c r="M5486" s="47">
        <f t="shared" si="607"/>
        <v>3.43</v>
      </c>
      <c r="N5486" s="47">
        <f t="shared" si="608"/>
        <v>3.55</v>
      </c>
      <c r="O5486" s="48">
        <f t="shared" ca="1" si="609"/>
        <v>303750</v>
      </c>
    </row>
    <row r="5487" spans="1:15" x14ac:dyDescent="0.25">
      <c r="A5487">
        <v>5472</v>
      </c>
      <c r="B5487" s="84">
        <v>34080</v>
      </c>
      <c r="C5487" s="47">
        <v>34.5</v>
      </c>
      <c r="D5487" s="47">
        <v>35.5</v>
      </c>
      <c r="E5487" s="47">
        <v>34.5</v>
      </c>
      <c r="F5487" s="47">
        <v>35.5</v>
      </c>
      <c r="G5487" s="48">
        <v>94800</v>
      </c>
      <c r="H5487" s="47">
        <v>3.53</v>
      </c>
      <c r="I5487" s="51">
        <f t="shared" si="603"/>
        <v>9.943661971830986E-2</v>
      </c>
      <c r="J5487" s="51">
        <f t="shared" ca="1" si="604"/>
        <v>4.6875</v>
      </c>
      <c r="K5487" s="47">
        <f t="shared" si="605"/>
        <v>3.43</v>
      </c>
      <c r="L5487" s="47">
        <f t="shared" si="606"/>
        <v>3.53</v>
      </c>
      <c r="M5487" s="47">
        <f t="shared" si="607"/>
        <v>3.43</v>
      </c>
      <c r="N5487" s="47">
        <f t="shared" si="608"/>
        <v>3.53</v>
      </c>
      <c r="O5487" s="48">
        <f t="shared" ca="1" si="609"/>
        <v>444375</v>
      </c>
    </row>
    <row r="5488" spans="1:15" x14ac:dyDescent="0.25">
      <c r="A5488">
        <v>5473</v>
      </c>
      <c r="B5488" s="84">
        <v>34079</v>
      </c>
      <c r="C5488" s="47">
        <v>35.25</v>
      </c>
      <c r="D5488" s="47">
        <v>36.5</v>
      </c>
      <c r="E5488" s="47">
        <v>35</v>
      </c>
      <c r="F5488" s="47">
        <v>35.75</v>
      </c>
      <c r="G5488" s="48">
        <v>178800</v>
      </c>
      <c r="H5488" s="47">
        <v>3.55</v>
      </c>
      <c r="I5488" s="51">
        <f t="shared" si="603"/>
        <v>9.9300699300699291E-2</v>
      </c>
      <c r="J5488" s="51">
        <f t="shared" ca="1" si="604"/>
        <v>4.6875</v>
      </c>
      <c r="K5488" s="47">
        <f t="shared" si="605"/>
        <v>3.5</v>
      </c>
      <c r="L5488" s="47">
        <f t="shared" si="606"/>
        <v>3.62</v>
      </c>
      <c r="M5488" s="47">
        <f t="shared" si="607"/>
        <v>3.48</v>
      </c>
      <c r="N5488" s="47">
        <f t="shared" si="608"/>
        <v>3.55</v>
      </c>
      <c r="O5488" s="48">
        <f t="shared" ca="1" si="609"/>
        <v>838125</v>
      </c>
    </row>
    <row r="5489" spans="1:15" x14ac:dyDescent="0.25">
      <c r="A5489">
        <v>5474</v>
      </c>
      <c r="B5489" s="84">
        <v>34078</v>
      </c>
      <c r="C5489" s="47">
        <v>37</v>
      </c>
      <c r="D5489" s="47">
        <v>37</v>
      </c>
      <c r="E5489" s="47">
        <v>35</v>
      </c>
      <c r="F5489" s="47">
        <v>36</v>
      </c>
      <c r="G5489" s="48">
        <v>82500</v>
      </c>
      <c r="H5489" s="47">
        <v>3.58</v>
      </c>
      <c r="I5489" s="51">
        <f t="shared" si="603"/>
        <v>9.9444444444444446E-2</v>
      </c>
      <c r="J5489" s="51">
        <f t="shared" ca="1" si="604"/>
        <v>4.6875</v>
      </c>
      <c r="K5489" s="47">
        <f t="shared" si="605"/>
        <v>3.68</v>
      </c>
      <c r="L5489" s="47">
        <f t="shared" si="606"/>
        <v>3.68</v>
      </c>
      <c r="M5489" s="47">
        <f t="shared" si="607"/>
        <v>3.48</v>
      </c>
      <c r="N5489" s="47">
        <f t="shared" si="608"/>
        <v>3.58</v>
      </c>
      <c r="O5489" s="48">
        <f t="shared" ca="1" si="609"/>
        <v>386718.75</v>
      </c>
    </row>
    <row r="5490" spans="1:15" x14ac:dyDescent="0.25">
      <c r="A5490">
        <v>5475</v>
      </c>
      <c r="B5490" s="84">
        <v>34075</v>
      </c>
      <c r="C5490" s="47">
        <v>36</v>
      </c>
      <c r="D5490" s="47">
        <v>37.5</v>
      </c>
      <c r="E5490" s="47">
        <v>36</v>
      </c>
      <c r="F5490" s="47">
        <v>37.5</v>
      </c>
      <c r="G5490" s="48">
        <v>48800</v>
      </c>
      <c r="H5490" s="47">
        <v>3.73</v>
      </c>
      <c r="I5490" s="51">
        <f t="shared" si="603"/>
        <v>9.9466666666666662E-2</v>
      </c>
      <c r="J5490" s="51">
        <f t="shared" ca="1" si="604"/>
        <v>4.6875</v>
      </c>
      <c r="K5490" s="47">
        <f t="shared" si="605"/>
        <v>3.58</v>
      </c>
      <c r="L5490" s="47">
        <f t="shared" si="606"/>
        <v>3.73</v>
      </c>
      <c r="M5490" s="47">
        <f t="shared" si="607"/>
        <v>3.58</v>
      </c>
      <c r="N5490" s="47">
        <f t="shared" si="608"/>
        <v>3.73</v>
      </c>
      <c r="O5490" s="48">
        <f t="shared" ca="1" si="609"/>
        <v>228750</v>
      </c>
    </row>
    <row r="5491" spans="1:15" x14ac:dyDescent="0.25">
      <c r="A5491">
        <v>5476</v>
      </c>
      <c r="B5491" s="84">
        <v>34074</v>
      </c>
      <c r="C5491" s="47">
        <v>37.5</v>
      </c>
      <c r="D5491" s="47">
        <v>37.5</v>
      </c>
      <c r="E5491" s="47">
        <v>36</v>
      </c>
      <c r="F5491" s="47">
        <v>36.25</v>
      </c>
      <c r="G5491" s="48">
        <v>4500</v>
      </c>
      <c r="H5491" s="47">
        <v>3.6</v>
      </c>
      <c r="I5491" s="51">
        <f t="shared" si="603"/>
        <v>9.9310344827586203E-2</v>
      </c>
      <c r="J5491" s="51">
        <f t="shared" ca="1" si="604"/>
        <v>4.6875</v>
      </c>
      <c r="K5491" s="47">
        <f t="shared" si="605"/>
        <v>3.72</v>
      </c>
      <c r="L5491" s="47">
        <f t="shared" si="606"/>
        <v>3.72</v>
      </c>
      <c r="M5491" s="47">
        <f t="shared" si="607"/>
        <v>3.58</v>
      </c>
      <c r="N5491" s="47">
        <f t="shared" si="608"/>
        <v>3.6</v>
      </c>
      <c r="O5491" s="48">
        <f t="shared" ca="1" si="609"/>
        <v>21093.75</v>
      </c>
    </row>
    <row r="5492" spans="1:15" x14ac:dyDescent="0.25">
      <c r="A5492">
        <v>5477</v>
      </c>
      <c r="B5492" s="84">
        <v>34073</v>
      </c>
      <c r="C5492" s="47">
        <v>37.5</v>
      </c>
      <c r="D5492" s="47">
        <v>37.5</v>
      </c>
      <c r="E5492" s="47">
        <v>36</v>
      </c>
      <c r="F5492" s="47">
        <v>37.5</v>
      </c>
      <c r="G5492" s="48">
        <v>96900</v>
      </c>
      <c r="H5492" s="47">
        <v>3.73</v>
      </c>
      <c r="I5492" s="51">
        <f t="shared" si="603"/>
        <v>9.9466666666666662E-2</v>
      </c>
      <c r="J5492" s="51">
        <f t="shared" ca="1" si="604"/>
        <v>4.6875</v>
      </c>
      <c r="K5492" s="47">
        <f t="shared" si="605"/>
        <v>3.73</v>
      </c>
      <c r="L5492" s="47">
        <f t="shared" si="606"/>
        <v>3.73</v>
      </c>
      <c r="M5492" s="47">
        <f t="shared" si="607"/>
        <v>3.58</v>
      </c>
      <c r="N5492" s="47">
        <f t="shared" si="608"/>
        <v>3.73</v>
      </c>
      <c r="O5492" s="48">
        <f t="shared" ca="1" si="609"/>
        <v>454218.75</v>
      </c>
    </row>
    <row r="5493" spans="1:15" x14ac:dyDescent="0.25">
      <c r="A5493">
        <v>5478</v>
      </c>
      <c r="B5493" s="84">
        <v>34072</v>
      </c>
      <c r="C5493" s="47">
        <v>36</v>
      </c>
      <c r="D5493" s="47">
        <v>37.5</v>
      </c>
      <c r="E5493" s="47">
        <v>36</v>
      </c>
      <c r="F5493" s="47">
        <v>37.5</v>
      </c>
      <c r="G5493" s="48">
        <v>15600</v>
      </c>
      <c r="H5493" s="47">
        <v>3.73</v>
      </c>
      <c r="I5493" s="51">
        <f t="shared" si="603"/>
        <v>9.9466666666666662E-2</v>
      </c>
      <c r="J5493" s="51">
        <f t="shared" ca="1" si="604"/>
        <v>4.6875</v>
      </c>
      <c r="K5493" s="47">
        <f t="shared" si="605"/>
        <v>3.58</v>
      </c>
      <c r="L5493" s="47">
        <f t="shared" si="606"/>
        <v>3.73</v>
      </c>
      <c r="M5493" s="47">
        <f t="shared" si="607"/>
        <v>3.58</v>
      </c>
      <c r="N5493" s="47">
        <f t="shared" si="608"/>
        <v>3.73</v>
      </c>
      <c r="O5493" s="48">
        <f t="shared" ca="1" si="609"/>
        <v>73125</v>
      </c>
    </row>
    <row r="5494" spans="1:15" x14ac:dyDescent="0.25">
      <c r="A5494">
        <v>5479</v>
      </c>
      <c r="B5494" s="84">
        <v>34071</v>
      </c>
      <c r="C5494" s="47">
        <v>35.5</v>
      </c>
      <c r="D5494" s="47">
        <v>37.5</v>
      </c>
      <c r="E5494" s="47">
        <v>35.5</v>
      </c>
      <c r="F5494" s="47">
        <v>36.5</v>
      </c>
      <c r="G5494" s="48">
        <v>30400</v>
      </c>
      <c r="H5494" s="47">
        <v>3.63</v>
      </c>
      <c r="I5494" s="51">
        <f t="shared" si="603"/>
        <v>9.9452054794520545E-2</v>
      </c>
      <c r="J5494" s="51">
        <f t="shared" ca="1" si="604"/>
        <v>4.6875</v>
      </c>
      <c r="K5494" s="47">
        <f t="shared" si="605"/>
        <v>3.53</v>
      </c>
      <c r="L5494" s="47">
        <f t="shared" si="606"/>
        <v>3.73</v>
      </c>
      <c r="M5494" s="47">
        <f t="shared" si="607"/>
        <v>3.53</v>
      </c>
      <c r="N5494" s="47">
        <f t="shared" si="608"/>
        <v>3.63</v>
      </c>
      <c r="O5494" s="48">
        <f t="shared" ca="1" si="609"/>
        <v>142500</v>
      </c>
    </row>
    <row r="5495" spans="1:15" x14ac:dyDescent="0.25">
      <c r="A5495">
        <v>5480</v>
      </c>
      <c r="B5495" s="84">
        <v>34067</v>
      </c>
      <c r="C5495" s="47">
        <v>34.5</v>
      </c>
      <c r="D5495" s="47">
        <v>36</v>
      </c>
      <c r="E5495" s="47">
        <v>34.5</v>
      </c>
      <c r="F5495" s="47">
        <v>35.5</v>
      </c>
      <c r="G5495" s="48">
        <v>60100</v>
      </c>
      <c r="H5495" s="47">
        <v>3.53</v>
      </c>
      <c r="I5495" s="51">
        <f t="shared" si="603"/>
        <v>9.943661971830986E-2</v>
      </c>
      <c r="J5495" s="51">
        <f t="shared" ca="1" si="604"/>
        <v>4.6875</v>
      </c>
      <c r="K5495" s="47">
        <f t="shared" si="605"/>
        <v>3.43</v>
      </c>
      <c r="L5495" s="47">
        <f t="shared" si="606"/>
        <v>3.58</v>
      </c>
      <c r="M5495" s="47">
        <f t="shared" si="607"/>
        <v>3.43</v>
      </c>
      <c r="N5495" s="47">
        <f t="shared" si="608"/>
        <v>3.53</v>
      </c>
      <c r="O5495" s="48">
        <f t="shared" ca="1" si="609"/>
        <v>281718.75</v>
      </c>
    </row>
    <row r="5496" spans="1:15" x14ac:dyDescent="0.25">
      <c r="A5496">
        <v>5481</v>
      </c>
      <c r="B5496" s="84">
        <v>34066</v>
      </c>
      <c r="C5496" s="47">
        <v>34.25</v>
      </c>
      <c r="D5496" s="47">
        <v>35.5</v>
      </c>
      <c r="E5496" s="47">
        <v>34</v>
      </c>
      <c r="F5496" s="47">
        <v>34.5</v>
      </c>
      <c r="G5496" s="48">
        <v>288400</v>
      </c>
      <c r="H5496" s="47">
        <v>3.43</v>
      </c>
      <c r="I5496" s="51">
        <f t="shared" si="603"/>
        <v>9.9420289855072466E-2</v>
      </c>
      <c r="J5496" s="51">
        <f t="shared" ca="1" si="604"/>
        <v>4.6875</v>
      </c>
      <c r="K5496" s="47">
        <f t="shared" si="605"/>
        <v>3.41</v>
      </c>
      <c r="L5496" s="47">
        <f t="shared" si="606"/>
        <v>3.53</v>
      </c>
      <c r="M5496" s="47">
        <f t="shared" si="607"/>
        <v>3.38</v>
      </c>
      <c r="N5496" s="47">
        <f t="shared" si="608"/>
        <v>3.43</v>
      </c>
      <c r="O5496" s="48">
        <f t="shared" ca="1" si="609"/>
        <v>1351875</v>
      </c>
    </row>
    <row r="5497" spans="1:15" x14ac:dyDescent="0.25">
      <c r="A5497">
        <v>5482</v>
      </c>
      <c r="B5497" s="84">
        <v>34065</v>
      </c>
      <c r="C5497" s="47">
        <v>35.25</v>
      </c>
      <c r="D5497" s="47">
        <v>35.25</v>
      </c>
      <c r="E5497" s="47">
        <v>34</v>
      </c>
      <c r="F5497" s="47">
        <v>34.75</v>
      </c>
      <c r="G5497" s="48">
        <v>139600</v>
      </c>
      <c r="H5497" s="47">
        <v>3.45</v>
      </c>
      <c r="I5497" s="51">
        <f t="shared" si="603"/>
        <v>9.9280575539568344E-2</v>
      </c>
      <c r="J5497" s="51">
        <f t="shared" ca="1" si="604"/>
        <v>4.6875</v>
      </c>
      <c r="K5497" s="47">
        <f t="shared" si="605"/>
        <v>3.5</v>
      </c>
      <c r="L5497" s="47">
        <f t="shared" si="606"/>
        <v>3.5</v>
      </c>
      <c r="M5497" s="47">
        <f t="shared" si="607"/>
        <v>3.38</v>
      </c>
      <c r="N5497" s="47">
        <f t="shared" si="608"/>
        <v>3.45</v>
      </c>
      <c r="O5497" s="48">
        <f t="shared" ca="1" si="609"/>
        <v>654375</v>
      </c>
    </row>
    <row r="5498" spans="1:15" x14ac:dyDescent="0.25">
      <c r="A5498">
        <v>5483</v>
      </c>
      <c r="B5498" s="84">
        <v>34064</v>
      </c>
      <c r="C5498" s="47">
        <v>34</v>
      </c>
      <c r="D5498" s="47">
        <v>35.5</v>
      </c>
      <c r="E5498" s="47">
        <v>34</v>
      </c>
      <c r="F5498" s="47">
        <v>35.5</v>
      </c>
      <c r="G5498" s="48">
        <v>5600</v>
      </c>
      <c r="H5498" s="47">
        <v>3.53</v>
      </c>
      <c r="I5498" s="51">
        <f t="shared" si="603"/>
        <v>9.943661971830986E-2</v>
      </c>
      <c r="J5498" s="51">
        <f t="shared" ca="1" si="604"/>
        <v>4.6875</v>
      </c>
      <c r="K5498" s="47">
        <f t="shared" si="605"/>
        <v>3.38</v>
      </c>
      <c r="L5498" s="47">
        <f t="shared" si="606"/>
        <v>3.53</v>
      </c>
      <c r="M5498" s="47">
        <f t="shared" si="607"/>
        <v>3.38</v>
      </c>
      <c r="N5498" s="47">
        <f t="shared" si="608"/>
        <v>3.53</v>
      </c>
      <c r="O5498" s="48">
        <f t="shared" ca="1" si="609"/>
        <v>26250</v>
      </c>
    </row>
    <row r="5499" spans="1:15" x14ac:dyDescent="0.25">
      <c r="A5499">
        <v>5484</v>
      </c>
      <c r="B5499" s="84">
        <v>34061</v>
      </c>
      <c r="C5499" s="47">
        <v>36</v>
      </c>
      <c r="D5499" s="47">
        <v>36</v>
      </c>
      <c r="E5499" s="47">
        <v>34.5</v>
      </c>
      <c r="F5499" s="47">
        <v>35.5</v>
      </c>
      <c r="G5499" s="48">
        <v>50500</v>
      </c>
      <c r="H5499" s="47">
        <v>3.53</v>
      </c>
      <c r="I5499" s="51">
        <f t="shared" si="603"/>
        <v>9.943661971830986E-2</v>
      </c>
      <c r="J5499" s="51">
        <f t="shared" ca="1" si="604"/>
        <v>4.6875</v>
      </c>
      <c r="K5499" s="47">
        <f t="shared" si="605"/>
        <v>3.58</v>
      </c>
      <c r="L5499" s="47">
        <f t="shared" si="606"/>
        <v>3.58</v>
      </c>
      <c r="M5499" s="47">
        <f t="shared" si="607"/>
        <v>3.43</v>
      </c>
      <c r="N5499" s="47">
        <f t="shared" si="608"/>
        <v>3.53</v>
      </c>
      <c r="O5499" s="48">
        <f t="shared" ca="1" si="609"/>
        <v>236718.75</v>
      </c>
    </row>
    <row r="5500" spans="1:15" x14ac:dyDescent="0.25">
      <c r="A5500">
        <v>5485</v>
      </c>
      <c r="B5500" s="84">
        <v>34060</v>
      </c>
      <c r="C5500" s="47">
        <v>36</v>
      </c>
      <c r="D5500" s="47">
        <v>36</v>
      </c>
      <c r="E5500" s="47">
        <v>34.5</v>
      </c>
      <c r="F5500" s="47">
        <v>34.5</v>
      </c>
      <c r="G5500" s="48">
        <v>30400</v>
      </c>
      <c r="H5500" s="47">
        <v>3.43</v>
      </c>
      <c r="I5500" s="51">
        <f t="shared" si="603"/>
        <v>9.9420289855072466E-2</v>
      </c>
      <c r="J5500" s="51">
        <f t="shared" ca="1" si="604"/>
        <v>4.6875</v>
      </c>
      <c r="K5500" s="47">
        <f t="shared" si="605"/>
        <v>3.58</v>
      </c>
      <c r="L5500" s="47">
        <f t="shared" si="606"/>
        <v>3.58</v>
      </c>
      <c r="M5500" s="47">
        <f t="shared" si="607"/>
        <v>3.43</v>
      </c>
      <c r="N5500" s="47">
        <f t="shared" si="608"/>
        <v>3.43</v>
      </c>
      <c r="O5500" s="48">
        <f t="shared" ca="1" si="609"/>
        <v>142500</v>
      </c>
    </row>
    <row r="5501" spans="1:15" x14ac:dyDescent="0.25">
      <c r="A5501">
        <v>5486</v>
      </c>
      <c r="B5501" s="84">
        <v>34059</v>
      </c>
      <c r="C5501" s="47">
        <v>35.5</v>
      </c>
      <c r="D5501" s="47">
        <v>36</v>
      </c>
      <c r="E5501" s="47">
        <v>35</v>
      </c>
      <c r="F5501" s="47">
        <v>36</v>
      </c>
      <c r="G5501" s="48">
        <v>81200</v>
      </c>
      <c r="H5501" s="47">
        <v>3.58</v>
      </c>
      <c r="I5501" s="51">
        <f t="shared" si="603"/>
        <v>9.9444444444444446E-2</v>
      </c>
      <c r="J5501" s="51">
        <f t="shared" ca="1" si="604"/>
        <v>4.6875</v>
      </c>
      <c r="K5501" s="47">
        <f t="shared" si="605"/>
        <v>3.53</v>
      </c>
      <c r="L5501" s="47">
        <f t="shared" si="606"/>
        <v>3.58</v>
      </c>
      <c r="M5501" s="47">
        <f t="shared" si="607"/>
        <v>3.48</v>
      </c>
      <c r="N5501" s="47">
        <f t="shared" si="608"/>
        <v>3.58</v>
      </c>
      <c r="O5501" s="48">
        <f t="shared" ca="1" si="609"/>
        <v>380625</v>
      </c>
    </row>
    <row r="5502" spans="1:15" x14ac:dyDescent="0.25">
      <c r="A5502">
        <v>5487</v>
      </c>
      <c r="B5502" s="84">
        <v>34058</v>
      </c>
      <c r="C5502" s="47">
        <v>36</v>
      </c>
      <c r="D5502" s="47">
        <v>36</v>
      </c>
      <c r="E5502" s="47">
        <v>35.5</v>
      </c>
      <c r="F5502" s="47">
        <v>36</v>
      </c>
      <c r="G5502" s="48">
        <v>82500</v>
      </c>
      <c r="H5502" s="47">
        <v>3.58</v>
      </c>
      <c r="I5502" s="51">
        <f t="shared" si="603"/>
        <v>9.9444444444444446E-2</v>
      </c>
      <c r="J5502" s="51">
        <f t="shared" ca="1" si="604"/>
        <v>4.6875</v>
      </c>
      <c r="K5502" s="47">
        <f t="shared" si="605"/>
        <v>3.58</v>
      </c>
      <c r="L5502" s="47">
        <f t="shared" si="606"/>
        <v>3.58</v>
      </c>
      <c r="M5502" s="47">
        <f t="shared" si="607"/>
        <v>3.53</v>
      </c>
      <c r="N5502" s="47">
        <f t="shared" si="608"/>
        <v>3.58</v>
      </c>
      <c r="O5502" s="48">
        <f t="shared" ca="1" si="609"/>
        <v>386718.75</v>
      </c>
    </row>
    <row r="5503" spans="1:15" x14ac:dyDescent="0.25">
      <c r="A5503">
        <v>5488</v>
      </c>
      <c r="B5503" s="84">
        <v>34057</v>
      </c>
      <c r="C5503" s="47">
        <v>36</v>
      </c>
      <c r="D5503" s="47">
        <v>36</v>
      </c>
      <c r="E5503" s="47">
        <v>35.5</v>
      </c>
      <c r="F5503" s="47">
        <v>36</v>
      </c>
      <c r="G5503" s="48">
        <v>33300</v>
      </c>
      <c r="H5503" s="47">
        <v>3.58</v>
      </c>
      <c r="I5503" s="51">
        <f t="shared" si="603"/>
        <v>9.9444444444444446E-2</v>
      </c>
      <c r="J5503" s="51">
        <f t="shared" ca="1" si="604"/>
        <v>4.6875</v>
      </c>
      <c r="K5503" s="47">
        <f t="shared" si="605"/>
        <v>3.58</v>
      </c>
      <c r="L5503" s="47">
        <f t="shared" si="606"/>
        <v>3.58</v>
      </c>
      <c r="M5503" s="47">
        <f t="shared" si="607"/>
        <v>3.53</v>
      </c>
      <c r="N5503" s="47">
        <f t="shared" si="608"/>
        <v>3.58</v>
      </c>
      <c r="O5503" s="48">
        <f t="shared" ca="1" si="609"/>
        <v>156093.75</v>
      </c>
    </row>
    <row r="5504" spans="1:15" x14ac:dyDescent="0.25">
      <c r="A5504">
        <v>5489</v>
      </c>
      <c r="B5504" s="84">
        <v>34054</v>
      </c>
      <c r="C5504" s="47">
        <v>36</v>
      </c>
      <c r="D5504" s="47">
        <v>36</v>
      </c>
      <c r="E5504" s="47">
        <v>35.5</v>
      </c>
      <c r="F5504" s="47">
        <v>35.5</v>
      </c>
      <c r="G5504" s="48">
        <v>7200</v>
      </c>
      <c r="H5504" s="47">
        <v>3.53</v>
      </c>
      <c r="I5504" s="51">
        <f t="shared" si="603"/>
        <v>9.943661971830986E-2</v>
      </c>
      <c r="J5504" s="51">
        <f t="shared" ca="1" si="604"/>
        <v>4.6875</v>
      </c>
      <c r="K5504" s="47">
        <f t="shared" si="605"/>
        <v>3.58</v>
      </c>
      <c r="L5504" s="47">
        <f t="shared" si="606"/>
        <v>3.58</v>
      </c>
      <c r="M5504" s="47">
        <f t="shared" si="607"/>
        <v>3.53</v>
      </c>
      <c r="N5504" s="47">
        <f t="shared" si="608"/>
        <v>3.53</v>
      </c>
      <c r="O5504" s="48">
        <f t="shared" ca="1" si="609"/>
        <v>33750</v>
      </c>
    </row>
    <row r="5505" spans="1:15" x14ac:dyDescent="0.25">
      <c r="A5505">
        <v>5490</v>
      </c>
      <c r="B5505" s="84">
        <v>34053</v>
      </c>
      <c r="C5505" s="47">
        <v>36</v>
      </c>
      <c r="D5505" s="47">
        <v>36</v>
      </c>
      <c r="E5505" s="47">
        <v>35.5</v>
      </c>
      <c r="F5505" s="47">
        <v>36</v>
      </c>
      <c r="G5505" s="48">
        <v>11600</v>
      </c>
      <c r="H5505" s="47">
        <v>3.58</v>
      </c>
      <c r="I5505" s="51">
        <f t="shared" si="603"/>
        <v>9.9444444444444446E-2</v>
      </c>
      <c r="J5505" s="51">
        <f t="shared" ca="1" si="604"/>
        <v>4.6875</v>
      </c>
      <c r="K5505" s="47">
        <f t="shared" si="605"/>
        <v>3.58</v>
      </c>
      <c r="L5505" s="47">
        <f t="shared" si="606"/>
        <v>3.58</v>
      </c>
      <c r="M5505" s="47">
        <f t="shared" si="607"/>
        <v>3.53</v>
      </c>
      <c r="N5505" s="47">
        <f t="shared" si="608"/>
        <v>3.58</v>
      </c>
      <c r="O5505" s="48">
        <f t="shared" ca="1" si="609"/>
        <v>54375</v>
      </c>
    </row>
    <row r="5506" spans="1:15" x14ac:dyDescent="0.25">
      <c r="A5506">
        <v>5491</v>
      </c>
      <c r="B5506" s="84">
        <v>34052</v>
      </c>
      <c r="C5506" s="47">
        <v>35.5</v>
      </c>
      <c r="D5506" s="47">
        <v>36</v>
      </c>
      <c r="E5506" s="47">
        <v>35.5</v>
      </c>
      <c r="F5506" s="47">
        <v>36</v>
      </c>
      <c r="G5506" s="48">
        <v>56500</v>
      </c>
      <c r="H5506" s="47">
        <v>3.58</v>
      </c>
      <c r="I5506" s="51">
        <f t="shared" si="603"/>
        <v>9.9444444444444446E-2</v>
      </c>
      <c r="J5506" s="51">
        <f t="shared" ca="1" si="604"/>
        <v>4.6875</v>
      </c>
      <c r="K5506" s="47">
        <f t="shared" si="605"/>
        <v>3.53</v>
      </c>
      <c r="L5506" s="47">
        <f t="shared" si="606"/>
        <v>3.58</v>
      </c>
      <c r="M5506" s="47">
        <f t="shared" si="607"/>
        <v>3.53</v>
      </c>
      <c r="N5506" s="47">
        <f t="shared" si="608"/>
        <v>3.58</v>
      </c>
      <c r="O5506" s="48">
        <f t="shared" ca="1" si="609"/>
        <v>264843.75</v>
      </c>
    </row>
    <row r="5507" spans="1:15" x14ac:dyDescent="0.25">
      <c r="A5507">
        <v>5492</v>
      </c>
      <c r="B5507" s="84">
        <v>34051</v>
      </c>
      <c r="C5507" s="47">
        <v>35.5</v>
      </c>
      <c r="D5507" s="47">
        <v>36</v>
      </c>
      <c r="E5507" s="47">
        <v>35</v>
      </c>
      <c r="F5507" s="47">
        <v>35</v>
      </c>
      <c r="G5507" s="48">
        <v>49700</v>
      </c>
      <c r="H5507" s="47">
        <v>3.48</v>
      </c>
      <c r="I5507" s="51">
        <f t="shared" si="603"/>
        <v>9.9428571428571422E-2</v>
      </c>
      <c r="J5507" s="51">
        <f t="shared" ca="1" si="604"/>
        <v>4.6875</v>
      </c>
      <c r="K5507" s="47">
        <f t="shared" si="605"/>
        <v>3.53</v>
      </c>
      <c r="L5507" s="47">
        <f t="shared" si="606"/>
        <v>3.58</v>
      </c>
      <c r="M5507" s="47">
        <f t="shared" si="607"/>
        <v>3.48</v>
      </c>
      <c r="N5507" s="47">
        <f t="shared" si="608"/>
        <v>3.48</v>
      </c>
      <c r="O5507" s="48">
        <f t="shared" ca="1" si="609"/>
        <v>232968.75</v>
      </c>
    </row>
    <row r="5508" spans="1:15" x14ac:dyDescent="0.25">
      <c r="A5508">
        <v>5493</v>
      </c>
      <c r="B5508" s="84">
        <v>34050</v>
      </c>
      <c r="C5508" s="47">
        <v>35</v>
      </c>
      <c r="D5508" s="47">
        <v>36</v>
      </c>
      <c r="E5508" s="47">
        <v>35</v>
      </c>
      <c r="F5508" s="47">
        <v>35.5</v>
      </c>
      <c r="G5508" s="48">
        <v>9600</v>
      </c>
      <c r="H5508" s="47">
        <v>3.53</v>
      </c>
      <c r="I5508" s="51">
        <f t="shared" si="603"/>
        <v>9.943661971830986E-2</v>
      </c>
      <c r="J5508" s="51">
        <f t="shared" ca="1" si="604"/>
        <v>4.6875</v>
      </c>
      <c r="K5508" s="47">
        <f t="shared" si="605"/>
        <v>3.48</v>
      </c>
      <c r="L5508" s="47">
        <f t="shared" si="606"/>
        <v>3.58</v>
      </c>
      <c r="M5508" s="47">
        <f t="shared" si="607"/>
        <v>3.48</v>
      </c>
      <c r="N5508" s="47">
        <f t="shared" si="608"/>
        <v>3.53</v>
      </c>
      <c r="O5508" s="48">
        <f t="shared" ca="1" si="609"/>
        <v>45000</v>
      </c>
    </row>
    <row r="5509" spans="1:15" x14ac:dyDescent="0.25">
      <c r="A5509">
        <v>5494</v>
      </c>
      <c r="B5509" s="84">
        <v>34047</v>
      </c>
      <c r="C5509" s="47">
        <v>34.5</v>
      </c>
      <c r="D5509" s="47">
        <v>36</v>
      </c>
      <c r="E5509" s="47">
        <v>34.5</v>
      </c>
      <c r="F5509" s="47">
        <v>36</v>
      </c>
      <c r="G5509" s="48">
        <v>278000</v>
      </c>
      <c r="H5509" s="47">
        <v>3.58</v>
      </c>
      <c r="I5509" s="51">
        <f t="shared" si="603"/>
        <v>9.9444444444444446E-2</v>
      </c>
      <c r="J5509" s="51">
        <f t="shared" ca="1" si="604"/>
        <v>4.6875</v>
      </c>
      <c r="K5509" s="47">
        <f t="shared" si="605"/>
        <v>3.43</v>
      </c>
      <c r="L5509" s="47">
        <f t="shared" si="606"/>
        <v>3.58</v>
      </c>
      <c r="M5509" s="47">
        <f t="shared" si="607"/>
        <v>3.43</v>
      </c>
      <c r="N5509" s="47">
        <f t="shared" si="608"/>
        <v>3.58</v>
      </c>
      <c r="O5509" s="48">
        <f t="shared" ca="1" si="609"/>
        <v>1303125</v>
      </c>
    </row>
    <row r="5510" spans="1:15" x14ac:dyDescent="0.25">
      <c r="A5510">
        <v>5495</v>
      </c>
      <c r="B5510" s="84">
        <v>34046</v>
      </c>
      <c r="C5510" s="47">
        <v>35.5</v>
      </c>
      <c r="D5510" s="47">
        <v>35.5</v>
      </c>
      <c r="E5510" s="47">
        <v>34.5</v>
      </c>
      <c r="F5510" s="47">
        <v>34.5</v>
      </c>
      <c r="G5510" s="48">
        <v>281200</v>
      </c>
      <c r="H5510" s="47">
        <v>3.43</v>
      </c>
      <c r="I5510" s="51">
        <f t="shared" si="603"/>
        <v>9.9420289855072466E-2</v>
      </c>
      <c r="J5510" s="51">
        <f t="shared" ca="1" si="604"/>
        <v>4.6875</v>
      </c>
      <c r="K5510" s="47">
        <f t="shared" si="605"/>
        <v>3.53</v>
      </c>
      <c r="L5510" s="47">
        <f t="shared" si="606"/>
        <v>3.53</v>
      </c>
      <c r="M5510" s="47">
        <f t="shared" si="607"/>
        <v>3.43</v>
      </c>
      <c r="N5510" s="47">
        <f t="shared" si="608"/>
        <v>3.43</v>
      </c>
      <c r="O5510" s="48">
        <f t="shared" ca="1" si="609"/>
        <v>1318125</v>
      </c>
    </row>
    <row r="5511" spans="1:15" x14ac:dyDescent="0.25">
      <c r="A5511">
        <v>5496</v>
      </c>
      <c r="B5511" s="84">
        <v>34045</v>
      </c>
      <c r="C5511" s="47">
        <v>35.5</v>
      </c>
      <c r="D5511" s="47">
        <v>35.5</v>
      </c>
      <c r="E5511" s="47">
        <v>34.5</v>
      </c>
      <c r="F5511" s="47">
        <v>35.130000000000003</v>
      </c>
      <c r="G5511" s="48">
        <v>879700</v>
      </c>
      <c r="H5511" s="47">
        <v>3.49</v>
      </c>
      <c r="I5511" s="51">
        <f t="shared" si="603"/>
        <v>9.9345288926843148E-2</v>
      </c>
      <c r="J5511" s="51">
        <f t="shared" ca="1" si="604"/>
        <v>4.6875</v>
      </c>
      <c r="K5511" s="47">
        <f t="shared" si="605"/>
        <v>3.53</v>
      </c>
      <c r="L5511" s="47">
        <f t="shared" si="606"/>
        <v>3.53</v>
      </c>
      <c r="M5511" s="47">
        <f t="shared" si="607"/>
        <v>3.43</v>
      </c>
      <c r="N5511" s="47">
        <f t="shared" si="608"/>
        <v>3.49</v>
      </c>
      <c r="O5511" s="48">
        <f t="shared" ca="1" si="609"/>
        <v>4123593.75</v>
      </c>
    </row>
    <row r="5512" spans="1:15" x14ac:dyDescent="0.25">
      <c r="A5512">
        <v>5497</v>
      </c>
      <c r="B5512" s="84">
        <v>34044</v>
      </c>
      <c r="C5512" s="47">
        <v>34.5</v>
      </c>
      <c r="D5512" s="47">
        <v>35.5</v>
      </c>
      <c r="E5512" s="47">
        <v>34</v>
      </c>
      <c r="F5512" s="47">
        <v>35.5</v>
      </c>
      <c r="G5512" s="48">
        <v>257700</v>
      </c>
      <c r="H5512" s="47">
        <v>3.53</v>
      </c>
      <c r="I5512" s="51">
        <f t="shared" si="603"/>
        <v>9.943661971830986E-2</v>
      </c>
      <c r="J5512" s="51">
        <f t="shared" ca="1" si="604"/>
        <v>4.6875</v>
      </c>
      <c r="K5512" s="47">
        <f t="shared" si="605"/>
        <v>3.43</v>
      </c>
      <c r="L5512" s="47">
        <f t="shared" si="606"/>
        <v>3.53</v>
      </c>
      <c r="M5512" s="47">
        <f t="shared" si="607"/>
        <v>3.38</v>
      </c>
      <c r="N5512" s="47">
        <f t="shared" si="608"/>
        <v>3.53</v>
      </c>
      <c r="O5512" s="48">
        <f t="shared" ca="1" si="609"/>
        <v>1207968.75</v>
      </c>
    </row>
    <row r="5513" spans="1:15" x14ac:dyDescent="0.25">
      <c r="A5513">
        <v>5498</v>
      </c>
      <c r="B5513" s="84">
        <v>34043</v>
      </c>
      <c r="C5513" s="47">
        <v>34</v>
      </c>
      <c r="D5513" s="47">
        <v>35</v>
      </c>
      <c r="E5513" s="47">
        <v>33</v>
      </c>
      <c r="F5513" s="47">
        <v>35</v>
      </c>
      <c r="G5513" s="48">
        <v>52000</v>
      </c>
      <c r="H5513" s="47">
        <v>3.48</v>
      </c>
      <c r="I5513" s="51">
        <f t="shared" si="603"/>
        <v>9.9428571428571422E-2</v>
      </c>
      <c r="J5513" s="51">
        <f t="shared" ca="1" si="604"/>
        <v>4.6875</v>
      </c>
      <c r="K5513" s="47">
        <f t="shared" si="605"/>
        <v>3.38</v>
      </c>
      <c r="L5513" s="47">
        <f t="shared" si="606"/>
        <v>3.48</v>
      </c>
      <c r="M5513" s="47">
        <f t="shared" si="607"/>
        <v>3.28</v>
      </c>
      <c r="N5513" s="47">
        <f t="shared" si="608"/>
        <v>3.48</v>
      </c>
      <c r="O5513" s="48">
        <f t="shared" ca="1" si="609"/>
        <v>243750</v>
      </c>
    </row>
    <row r="5514" spans="1:15" x14ac:dyDescent="0.25">
      <c r="A5514">
        <v>5499</v>
      </c>
      <c r="B5514" s="84">
        <v>34040</v>
      </c>
      <c r="C5514" s="47">
        <v>33.5</v>
      </c>
      <c r="D5514" s="47">
        <v>34</v>
      </c>
      <c r="E5514" s="47">
        <v>32.5</v>
      </c>
      <c r="F5514" s="47">
        <v>34</v>
      </c>
      <c r="G5514" s="48">
        <v>14900</v>
      </c>
      <c r="H5514" s="47">
        <v>3.38</v>
      </c>
      <c r="I5514" s="51">
        <f t="shared" si="603"/>
        <v>9.9411764705882352E-2</v>
      </c>
      <c r="J5514" s="51">
        <f t="shared" ca="1" si="604"/>
        <v>4.6875</v>
      </c>
      <c r="K5514" s="47">
        <f t="shared" si="605"/>
        <v>3.33</v>
      </c>
      <c r="L5514" s="47">
        <f t="shared" si="606"/>
        <v>3.38</v>
      </c>
      <c r="M5514" s="47">
        <f t="shared" si="607"/>
        <v>3.23</v>
      </c>
      <c r="N5514" s="47">
        <f t="shared" si="608"/>
        <v>3.38</v>
      </c>
      <c r="O5514" s="48">
        <f t="shared" ca="1" si="609"/>
        <v>69843.75</v>
      </c>
    </row>
    <row r="5515" spans="1:15" x14ac:dyDescent="0.25">
      <c r="A5515">
        <v>5500</v>
      </c>
      <c r="B5515" s="84">
        <v>34039</v>
      </c>
      <c r="C5515" s="47">
        <v>33.5</v>
      </c>
      <c r="D5515" s="47">
        <v>33.5</v>
      </c>
      <c r="E5515" s="47">
        <v>33.5</v>
      </c>
      <c r="F5515" s="47">
        <v>33.5</v>
      </c>
      <c r="G5515" s="48">
        <v>100</v>
      </c>
      <c r="H5515" s="47">
        <v>3.33</v>
      </c>
      <c r="I5515" s="51">
        <f t="shared" si="603"/>
        <v>9.9402985074626873E-2</v>
      </c>
      <c r="J5515" s="51">
        <f t="shared" ca="1" si="604"/>
        <v>4.6875</v>
      </c>
      <c r="K5515" s="47">
        <f t="shared" si="605"/>
        <v>3.33</v>
      </c>
      <c r="L5515" s="47">
        <f t="shared" si="606"/>
        <v>3.33</v>
      </c>
      <c r="M5515" s="47">
        <f t="shared" si="607"/>
        <v>3.33</v>
      </c>
      <c r="N5515" s="47">
        <f t="shared" si="608"/>
        <v>3.33</v>
      </c>
      <c r="O5515" s="48">
        <f t="shared" ca="1" si="609"/>
        <v>468.75</v>
      </c>
    </row>
    <row r="5516" spans="1:15" x14ac:dyDescent="0.25">
      <c r="A5516">
        <v>5501</v>
      </c>
      <c r="B5516" s="84">
        <v>34038</v>
      </c>
      <c r="C5516" s="47">
        <v>32.5</v>
      </c>
      <c r="D5516" s="47">
        <v>33</v>
      </c>
      <c r="E5516" s="47">
        <v>31.5</v>
      </c>
      <c r="F5516" s="47">
        <v>32.5</v>
      </c>
      <c r="G5516" s="48">
        <v>68500</v>
      </c>
      <c r="H5516" s="47">
        <v>3.23</v>
      </c>
      <c r="I5516" s="51">
        <f t="shared" si="603"/>
        <v>9.9384615384615391E-2</v>
      </c>
      <c r="J5516" s="51">
        <f t="shared" ca="1" si="604"/>
        <v>4.6875</v>
      </c>
      <c r="K5516" s="47">
        <f t="shared" si="605"/>
        <v>3.23</v>
      </c>
      <c r="L5516" s="47">
        <f t="shared" si="606"/>
        <v>3.28</v>
      </c>
      <c r="M5516" s="47">
        <f t="shared" si="607"/>
        <v>3.13</v>
      </c>
      <c r="N5516" s="47">
        <f t="shared" si="608"/>
        <v>3.23</v>
      </c>
      <c r="O5516" s="48">
        <f t="shared" ca="1" si="609"/>
        <v>321093.75</v>
      </c>
    </row>
    <row r="5517" spans="1:15" x14ac:dyDescent="0.25">
      <c r="A5517">
        <v>5502</v>
      </c>
      <c r="B5517" s="84">
        <v>34037</v>
      </c>
      <c r="C5517" s="47">
        <v>32</v>
      </c>
      <c r="D5517" s="47">
        <v>32.25</v>
      </c>
      <c r="E5517" s="47">
        <v>31</v>
      </c>
      <c r="F5517" s="47">
        <v>32.25</v>
      </c>
      <c r="G5517" s="48">
        <v>59200</v>
      </c>
      <c r="H5517" s="47">
        <v>3.21</v>
      </c>
      <c r="I5517" s="51">
        <f t="shared" si="603"/>
        <v>9.9534883720930237E-2</v>
      </c>
      <c r="J5517" s="51">
        <f t="shared" ca="1" si="604"/>
        <v>4.6875</v>
      </c>
      <c r="K5517" s="47">
        <f t="shared" si="605"/>
        <v>3.19</v>
      </c>
      <c r="L5517" s="47">
        <f t="shared" si="606"/>
        <v>3.21</v>
      </c>
      <c r="M5517" s="47">
        <f t="shared" si="607"/>
        <v>3.09</v>
      </c>
      <c r="N5517" s="47">
        <f t="shared" si="608"/>
        <v>3.21</v>
      </c>
      <c r="O5517" s="48">
        <f t="shared" ca="1" si="609"/>
        <v>277500</v>
      </c>
    </row>
    <row r="5518" spans="1:15" x14ac:dyDescent="0.25">
      <c r="A5518">
        <v>5503</v>
      </c>
      <c r="B5518" s="84">
        <v>34036</v>
      </c>
      <c r="C5518" s="47">
        <v>31.75</v>
      </c>
      <c r="D5518" s="47">
        <v>32</v>
      </c>
      <c r="E5518" s="47">
        <v>31.25</v>
      </c>
      <c r="F5518" s="47">
        <v>31.25</v>
      </c>
      <c r="G5518" s="48">
        <v>7200</v>
      </c>
      <c r="H5518" s="47">
        <v>3.11</v>
      </c>
      <c r="I5518" s="51">
        <f t="shared" si="603"/>
        <v>9.9519999999999997E-2</v>
      </c>
      <c r="J5518" s="51">
        <f t="shared" ca="1" si="604"/>
        <v>4.6875</v>
      </c>
      <c r="K5518" s="47">
        <f t="shared" si="605"/>
        <v>3.16</v>
      </c>
      <c r="L5518" s="47">
        <f t="shared" si="606"/>
        <v>3.18</v>
      </c>
      <c r="M5518" s="47">
        <f t="shared" si="607"/>
        <v>3.11</v>
      </c>
      <c r="N5518" s="47">
        <f t="shared" si="608"/>
        <v>3.11</v>
      </c>
      <c r="O5518" s="48">
        <f t="shared" ca="1" si="609"/>
        <v>33750</v>
      </c>
    </row>
    <row r="5519" spans="1:15" x14ac:dyDescent="0.25">
      <c r="A5519">
        <v>5504</v>
      </c>
      <c r="B5519" s="84">
        <v>34033</v>
      </c>
      <c r="C5519" s="47">
        <v>32</v>
      </c>
      <c r="D5519" s="47">
        <v>32</v>
      </c>
      <c r="E5519" s="47">
        <v>31</v>
      </c>
      <c r="F5519" s="47">
        <v>31</v>
      </c>
      <c r="G5519" s="48">
        <v>602900</v>
      </c>
      <c r="H5519" s="47">
        <v>3.08</v>
      </c>
      <c r="I5519" s="51">
        <f t="shared" si="603"/>
        <v>9.9354838709677415E-2</v>
      </c>
      <c r="J5519" s="51">
        <f t="shared" ca="1" si="604"/>
        <v>4.6875</v>
      </c>
      <c r="K5519" s="47">
        <f t="shared" si="605"/>
        <v>3.18</v>
      </c>
      <c r="L5519" s="47">
        <f t="shared" si="606"/>
        <v>3.18</v>
      </c>
      <c r="M5519" s="47">
        <f t="shared" si="607"/>
        <v>3.08</v>
      </c>
      <c r="N5519" s="47">
        <f t="shared" si="608"/>
        <v>3.08</v>
      </c>
      <c r="O5519" s="48">
        <f t="shared" ca="1" si="609"/>
        <v>2826093.75</v>
      </c>
    </row>
    <row r="5520" spans="1:15" x14ac:dyDescent="0.25">
      <c r="A5520">
        <v>5505</v>
      </c>
      <c r="B5520" s="84">
        <v>34032</v>
      </c>
      <c r="C5520" s="47">
        <v>31</v>
      </c>
      <c r="D5520" s="47">
        <v>32</v>
      </c>
      <c r="E5520" s="47">
        <v>31</v>
      </c>
      <c r="F5520" s="47">
        <v>31</v>
      </c>
      <c r="G5520" s="48">
        <v>152100</v>
      </c>
      <c r="H5520" s="47">
        <v>3.08</v>
      </c>
      <c r="I5520" s="51">
        <f t="shared" si="603"/>
        <v>9.9354838709677415E-2</v>
      </c>
      <c r="J5520" s="51">
        <f t="shared" ca="1" si="604"/>
        <v>4.6875</v>
      </c>
      <c r="K5520" s="47">
        <f t="shared" si="605"/>
        <v>3.08</v>
      </c>
      <c r="L5520" s="47">
        <f t="shared" si="606"/>
        <v>3.18</v>
      </c>
      <c r="M5520" s="47">
        <f t="shared" si="607"/>
        <v>3.08</v>
      </c>
      <c r="N5520" s="47">
        <f t="shared" si="608"/>
        <v>3.08</v>
      </c>
      <c r="O5520" s="48">
        <f t="shared" ca="1" si="609"/>
        <v>712968.75</v>
      </c>
    </row>
    <row r="5521" spans="1:15" x14ac:dyDescent="0.25">
      <c r="A5521">
        <v>5506</v>
      </c>
      <c r="B5521" s="84">
        <v>34031</v>
      </c>
      <c r="C5521" s="47">
        <v>31.75</v>
      </c>
      <c r="D5521" s="47">
        <v>32</v>
      </c>
      <c r="E5521" s="47">
        <v>30.38</v>
      </c>
      <c r="F5521" s="47">
        <v>31.5</v>
      </c>
      <c r="G5521" s="48">
        <v>331300</v>
      </c>
      <c r="H5521" s="47">
        <v>3.13</v>
      </c>
      <c r="I5521" s="51">
        <f t="shared" ref="I5521:I5584" si="610">H5521/F5521</f>
        <v>9.9365079365079365E-2</v>
      </c>
      <c r="J5521" s="51">
        <f t="shared" ref="J5521:J5584" ca="1" si="611">INDEX(OFFSET($T$15,0,0,$S$13+1,1),MATCH(B5521,OFFSET($Q$15,0,0,$S$13+1,1),-1))</f>
        <v>4.6875</v>
      </c>
      <c r="K5521" s="47">
        <f t="shared" ref="K5521:K5584" si="612">ROUND($I5521*C5521,2)</f>
        <v>3.15</v>
      </c>
      <c r="L5521" s="47">
        <f t="shared" ref="L5521:L5584" si="613">ROUND($I5521*D5521,2)</f>
        <v>3.18</v>
      </c>
      <c r="M5521" s="47">
        <f t="shared" ref="M5521:M5584" si="614">ROUND($I5521*E5521,2)</f>
        <v>3.02</v>
      </c>
      <c r="N5521" s="47">
        <f t="shared" ref="N5521:N5584" si="615">ROUND($I5521*F5521,2)</f>
        <v>3.13</v>
      </c>
      <c r="O5521" s="48">
        <f t="shared" ref="O5521:O5584" ca="1" si="616">G5521*J5521</f>
        <v>1552968.75</v>
      </c>
    </row>
    <row r="5522" spans="1:15" x14ac:dyDescent="0.25">
      <c r="A5522">
        <v>5507</v>
      </c>
      <c r="B5522" s="84">
        <v>34030</v>
      </c>
      <c r="C5522" s="47">
        <v>31</v>
      </c>
      <c r="D5522" s="47">
        <v>32.25</v>
      </c>
      <c r="E5522" s="47">
        <v>30.25</v>
      </c>
      <c r="F5522" s="47">
        <v>31.25</v>
      </c>
      <c r="G5522" s="48">
        <v>354900</v>
      </c>
      <c r="H5522" s="47">
        <v>3.11</v>
      </c>
      <c r="I5522" s="51">
        <f t="shared" si="610"/>
        <v>9.9519999999999997E-2</v>
      </c>
      <c r="J5522" s="51">
        <f t="shared" ca="1" si="611"/>
        <v>4.6875</v>
      </c>
      <c r="K5522" s="47">
        <f t="shared" si="612"/>
        <v>3.09</v>
      </c>
      <c r="L5522" s="47">
        <f t="shared" si="613"/>
        <v>3.21</v>
      </c>
      <c r="M5522" s="47">
        <f t="shared" si="614"/>
        <v>3.01</v>
      </c>
      <c r="N5522" s="47">
        <f t="shared" si="615"/>
        <v>3.11</v>
      </c>
      <c r="O5522" s="48">
        <f t="shared" ca="1" si="616"/>
        <v>1663593.75</v>
      </c>
    </row>
    <row r="5523" spans="1:15" x14ac:dyDescent="0.25">
      <c r="A5523">
        <v>5508</v>
      </c>
      <c r="B5523" s="84">
        <v>34029</v>
      </c>
      <c r="C5523" s="47">
        <v>31.5</v>
      </c>
      <c r="D5523" s="47">
        <v>31.75</v>
      </c>
      <c r="E5523" s="47">
        <v>30</v>
      </c>
      <c r="F5523" s="47">
        <v>30.25</v>
      </c>
      <c r="G5523" s="48">
        <v>77200</v>
      </c>
      <c r="H5523" s="47">
        <v>3.01</v>
      </c>
      <c r="I5523" s="51">
        <f t="shared" si="610"/>
        <v>9.9504132231404946E-2</v>
      </c>
      <c r="J5523" s="51">
        <f t="shared" ca="1" si="611"/>
        <v>4.6875</v>
      </c>
      <c r="K5523" s="47">
        <f t="shared" si="612"/>
        <v>3.13</v>
      </c>
      <c r="L5523" s="47">
        <f t="shared" si="613"/>
        <v>3.16</v>
      </c>
      <c r="M5523" s="47">
        <f t="shared" si="614"/>
        <v>2.99</v>
      </c>
      <c r="N5523" s="47">
        <f t="shared" si="615"/>
        <v>3.01</v>
      </c>
      <c r="O5523" s="48">
        <f t="shared" ca="1" si="616"/>
        <v>361875</v>
      </c>
    </row>
    <row r="5524" spans="1:15" x14ac:dyDescent="0.25">
      <c r="A5524">
        <v>5509</v>
      </c>
      <c r="B5524" s="84">
        <v>34026</v>
      </c>
      <c r="C5524" s="47">
        <v>29.5</v>
      </c>
      <c r="D5524" s="47">
        <v>30.75</v>
      </c>
      <c r="E5524" s="47">
        <v>29</v>
      </c>
      <c r="F5524" s="47">
        <v>30.75</v>
      </c>
      <c r="G5524" s="48">
        <v>120500</v>
      </c>
      <c r="H5524" s="47">
        <v>3.06</v>
      </c>
      <c r="I5524" s="51">
        <f t="shared" si="610"/>
        <v>9.9512195121951225E-2</v>
      </c>
      <c r="J5524" s="51">
        <f t="shared" ca="1" si="611"/>
        <v>4.6875</v>
      </c>
      <c r="K5524" s="47">
        <f t="shared" si="612"/>
        <v>2.94</v>
      </c>
      <c r="L5524" s="47">
        <f t="shared" si="613"/>
        <v>3.06</v>
      </c>
      <c r="M5524" s="47">
        <f t="shared" si="614"/>
        <v>2.89</v>
      </c>
      <c r="N5524" s="47">
        <f t="shared" si="615"/>
        <v>3.06</v>
      </c>
      <c r="O5524" s="48">
        <f t="shared" ca="1" si="616"/>
        <v>564843.75</v>
      </c>
    </row>
    <row r="5525" spans="1:15" x14ac:dyDescent="0.25">
      <c r="A5525">
        <v>5510</v>
      </c>
      <c r="B5525" s="84">
        <v>34025</v>
      </c>
      <c r="C5525" s="47">
        <v>26</v>
      </c>
      <c r="D5525" s="47">
        <v>28.75</v>
      </c>
      <c r="E5525" s="47">
        <v>26</v>
      </c>
      <c r="F5525" s="47">
        <v>28.75</v>
      </c>
      <c r="G5525" s="48">
        <v>217600</v>
      </c>
      <c r="H5525" s="47">
        <v>2.86</v>
      </c>
      <c r="I5525" s="51">
        <f t="shared" si="610"/>
        <v>9.947826086956521E-2</v>
      </c>
      <c r="J5525" s="51">
        <f t="shared" ca="1" si="611"/>
        <v>4.6875</v>
      </c>
      <c r="K5525" s="47">
        <f t="shared" si="612"/>
        <v>2.59</v>
      </c>
      <c r="L5525" s="47">
        <f t="shared" si="613"/>
        <v>2.86</v>
      </c>
      <c r="M5525" s="47">
        <f t="shared" si="614"/>
        <v>2.59</v>
      </c>
      <c r="N5525" s="47">
        <f t="shared" si="615"/>
        <v>2.86</v>
      </c>
      <c r="O5525" s="48">
        <f t="shared" ca="1" si="616"/>
        <v>1020000</v>
      </c>
    </row>
    <row r="5526" spans="1:15" x14ac:dyDescent="0.25">
      <c r="A5526">
        <v>5511</v>
      </c>
      <c r="B5526" s="84">
        <v>34024</v>
      </c>
      <c r="C5526" s="47">
        <v>27</v>
      </c>
      <c r="D5526" s="47">
        <v>27.25</v>
      </c>
      <c r="E5526" s="47">
        <v>25</v>
      </c>
      <c r="F5526" s="47">
        <v>27</v>
      </c>
      <c r="G5526" s="48">
        <v>175700</v>
      </c>
      <c r="H5526" s="47">
        <v>2.68</v>
      </c>
      <c r="I5526" s="51">
        <f t="shared" si="610"/>
        <v>9.9259259259259269E-2</v>
      </c>
      <c r="J5526" s="51">
        <f t="shared" ca="1" si="611"/>
        <v>4.6875</v>
      </c>
      <c r="K5526" s="47">
        <f t="shared" si="612"/>
        <v>2.68</v>
      </c>
      <c r="L5526" s="47">
        <f t="shared" si="613"/>
        <v>2.7</v>
      </c>
      <c r="M5526" s="47">
        <f t="shared" si="614"/>
        <v>2.48</v>
      </c>
      <c r="N5526" s="47">
        <f t="shared" si="615"/>
        <v>2.68</v>
      </c>
      <c r="O5526" s="48">
        <f t="shared" ca="1" si="616"/>
        <v>823593.75</v>
      </c>
    </row>
    <row r="5527" spans="1:15" x14ac:dyDescent="0.25">
      <c r="A5527">
        <v>5512</v>
      </c>
      <c r="B5527" s="84">
        <v>34023</v>
      </c>
      <c r="C5527" s="47">
        <v>29</v>
      </c>
      <c r="D5527" s="47">
        <v>30</v>
      </c>
      <c r="E5527" s="47">
        <v>27</v>
      </c>
      <c r="F5527" s="47">
        <v>27</v>
      </c>
      <c r="G5527" s="48">
        <v>87200</v>
      </c>
      <c r="H5527" s="47">
        <v>2.68</v>
      </c>
      <c r="I5527" s="51">
        <f t="shared" si="610"/>
        <v>9.9259259259259269E-2</v>
      </c>
      <c r="J5527" s="51">
        <f t="shared" ca="1" si="611"/>
        <v>4.6875</v>
      </c>
      <c r="K5527" s="47">
        <f t="shared" si="612"/>
        <v>2.88</v>
      </c>
      <c r="L5527" s="47">
        <f t="shared" si="613"/>
        <v>2.98</v>
      </c>
      <c r="M5527" s="47">
        <f t="shared" si="614"/>
        <v>2.68</v>
      </c>
      <c r="N5527" s="47">
        <f t="shared" si="615"/>
        <v>2.68</v>
      </c>
      <c r="O5527" s="48">
        <f t="shared" ca="1" si="616"/>
        <v>408750</v>
      </c>
    </row>
    <row r="5528" spans="1:15" x14ac:dyDescent="0.25">
      <c r="A5528">
        <v>5513</v>
      </c>
      <c r="B5528" s="84">
        <v>34022</v>
      </c>
      <c r="C5528" s="47">
        <v>31</v>
      </c>
      <c r="D5528" s="47">
        <v>31</v>
      </c>
      <c r="E5528" s="47">
        <v>29</v>
      </c>
      <c r="F5528" s="47">
        <v>29</v>
      </c>
      <c r="G5528" s="48">
        <v>62400</v>
      </c>
      <c r="H5528" s="47">
        <v>2.88</v>
      </c>
      <c r="I5528" s="51">
        <f t="shared" si="610"/>
        <v>9.9310344827586203E-2</v>
      </c>
      <c r="J5528" s="51">
        <f t="shared" ca="1" si="611"/>
        <v>4.6875</v>
      </c>
      <c r="K5528" s="47">
        <f t="shared" si="612"/>
        <v>3.08</v>
      </c>
      <c r="L5528" s="47">
        <f t="shared" si="613"/>
        <v>3.08</v>
      </c>
      <c r="M5528" s="47">
        <f t="shared" si="614"/>
        <v>2.88</v>
      </c>
      <c r="N5528" s="47">
        <f t="shared" si="615"/>
        <v>2.88</v>
      </c>
      <c r="O5528" s="48">
        <f t="shared" ca="1" si="616"/>
        <v>292500</v>
      </c>
    </row>
    <row r="5529" spans="1:15" x14ac:dyDescent="0.25">
      <c r="A5529">
        <v>5514</v>
      </c>
      <c r="B5529" s="84">
        <v>34019</v>
      </c>
      <c r="C5529" s="47">
        <v>32</v>
      </c>
      <c r="D5529" s="47">
        <v>32</v>
      </c>
      <c r="E5529" s="47">
        <v>31</v>
      </c>
      <c r="F5529" s="47">
        <v>32</v>
      </c>
      <c r="G5529" s="48">
        <v>165700</v>
      </c>
      <c r="H5529" s="47">
        <v>3.18</v>
      </c>
      <c r="I5529" s="51">
        <f t="shared" si="610"/>
        <v>9.9375000000000005E-2</v>
      </c>
      <c r="J5529" s="51">
        <f t="shared" ca="1" si="611"/>
        <v>4.6875</v>
      </c>
      <c r="K5529" s="47">
        <f t="shared" si="612"/>
        <v>3.18</v>
      </c>
      <c r="L5529" s="47">
        <f t="shared" si="613"/>
        <v>3.18</v>
      </c>
      <c r="M5529" s="47">
        <f t="shared" si="614"/>
        <v>3.08</v>
      </c>
      <c r="N5529" s="47">
        <f t="shared" si="615"/>
        <v>3.18</v>
      </c>
      <c r="O5529" s="48">
        <f t="shared" ca="1" si="616"/>
        <v>776718.75</v>
      </c>
    </row>
    <row r="5530" spans="1:15" x14ac:dyDescent="0.25">
      <c r="A5530">
        <v>5515</v>
      </c>
      <c r="B5530" s="84">
        <v>34018</v>
      </c>
      <c r="C5530" s="47">
        <v>32.25</v>
      </c>
      <c r="D5530" s="47">
        <v>32.25</v>
      </c>
      <c r="E5530" s="47">
        <v>31.25</v>
      </c>
      <c r="F5530" s="47">
        <v>32</v>
      </c>
      <c r="G5530" s="48">
        <v>18800</v>
      </c>
      <c r="H5530" s="47">
        <v>3.18</v>
      </c>
      <c r="I5530" s="51">
        <f t="shared" si="610"/>
        <v>9.9375000000000005E-2</v>
      </c>
      <c r="J5530" s="51">
        <f t="shared" ca="1" si="611"/>
        <v>4.6875</v>
      </c>
      <c r="K5530" s="47">
        <f t="shared" si="612"/>
        <v>3.2</v>
      </c>
      <c r="L5530" s="47">
        <f t="shared" si="613"/>
        <v>3.2</v>
      </c>
      <c r="M5530" s="47">
        <f t="shared" si="614"/>
        <v>3.11</v>
      </c>
      <c r="N5530" s="47">
        <f t="shared" si="615"/>
        <v>3.18</v>
      </c>
      <c r="O5530" s="48">
        <f t="shared" ca="1" si="616"/>
        <v>88125</v>
      </c>
    </row>
    <row r="5531" spans="1:15" x14ac:dyDescent="0.25">
      <c r="A5531">
        <v>5516</v>
      </c>
      <c r="B5531" s="84">
        <v>34017</v>
      </c>
      <c r="C5531" s="47">
        <v>31.5</v>
      </c>
      <c r="D5531" s="47">
        <v>33</v>
      </c>
      <c r="E5531" s="47">
        <v>31.5</v>
      </c>
      <c r="F5531" s="47">
        <v>31.5</v>
      </c>
      <c r="G5531" s="48">
        <v>12800</v>
      </c>
      <c r="H5531" s="47">
        <v>3.13</v>
      </c>
      <c r="I5531" s="51">
        <f t="shared" si="610"/>
        <v>9.9365079365079365E-2</v>
      </c>
      <c r="J5531" s="51">
        <f t="shared" ca="1" si="611"/>
        <v>4.6875</v>
      </c>
      <c r="K5531" s="47">
        <f t="shared" si="612"/>
        <v>3.13</v>
      </c>
      <c r="L5531" s="47">
        <f t="shared" si="613"/>
        <v>3.28</v>
      </c>
      <c r="M5531" s="47">
        <f t="shared" si="614"/>
        <v>3.13</v>
      </c>
      <c r="N5531" s="47">
        <f t="shared" si="615"/>
        <v>3.13</v>
      </c>
      <c r="O5531" s="48">
        <f t="shared" ca="1" si="616"/>
        <v>60000</v>
      </c>
    </row>
    <row r="5532" spans="1:15" x14ac:dyDescent="0.25">
      <c r="A5532">
        <v>5517</v>
      </c>
      <c r="B5532" s="84">
        <v>34016</v>
      </c>
      <c r="C5532" s="47">
        <v>34</v>
      </c>
      <c r="D5532" s="47">
        <v>34</v>
      </c>
      <c r="E5532" s="47">
        <v>32.5</v>
      </c>
      <c r="F5532" s="47">
        <v>32.5</v>
      </c>
      <c r="G5532" s="48">
        <v>70800</v>
      </c>
      <c r="H5532" s="47">
        <v>3.23</v>
      </c>
      <c r="I5532" s="51">
        <f t="shared" si="610"/>
        <v>9.9384615384615391E-2</v>
      </c>
      <c r="J5532" s="51">
        <f t="shared" ca="1" si="611"/>
        <v>4.6875</v>
      </c>
      <c r="K5532" s="47">
        <f t="shared" si="612"/>
        <v>3.38</v>
      </c>
      <c r="L5532" s="47">
        <f t="shared" si="613"/>
        <v>3.38</v>
      </c>
      <c r="M5532" s="47">
        <f t="shared" si="614"/>
        <v>3.23</v>
      </c>
      <c r="N5532" s="47">
        <f t="shared" si="615"/>
        <v>3.23</v>
      </c>
      <c r="O5532" s="48">
        <f t="shared" ca="1" si="616"/>
        <v>331875</v>
      </c>
    </row>
    <row r="5533" spans="1:15" x14ac:dyDescent="0.25">
      <c r="A5533">
        <v>5518</v>
      </c>
      <c r="B5533" s="84">
        <v>34012</v>
      </c>
      <c r="C5533" s="47">
        <v>34</v>
      </c>
      <c r="D5533" s="47">
        <v>34</v>
      </c>
      <c r="E5533" s="47">
        <v>33</v>
      </c>
      <c r="F5533" s="47">
        <v>33.25</v>
      </c>
      <c r="G5533" s="48">
        <v>72400</v>
      </c>
      <c r="H5533" s="47">
        <v>3.3</v>
      </c>
      <c r="I5533" s="51">
        <f t="shared" si="610"/>
        <v>9.9248120300751877E-2</v>
      </c>
      <c r="J5533" s="51">
        <f t="shared" ca="1" si="611"/>
        <v>4.6875</v>
      </c>
      <c r="K5533" s="47">
        <f t="shared" si="612"/>
        <v>3.37</v>
      </c>
      <c r="L5533" s="47">
        <f t="shared" si="613"/>
        <v>3.37</v>
      </c>
      <c r="M5533" s="47">
        <f t="shared" si="614"/>
        <v>3.28</v>
      </c>
      <c r="N5533" s="47">
        <f t="shared" si="615"/>
        <v>3.3</v>
      </c>
      <c r="O5533" s="48">
        <f t="shared" ca="1" si="616"/>
        <v>339375</v>
      </c>
    </row>
    <row r="5534" spans="1:15" x14ac:dyDescent="0.25">
      <c r="A5534">
        <v>5519</v>
      </c>
      <c r="B5534" s="84">
        <v>34011</v>
      </c>
      <c r="C5534" s="47">
        <v>33.25</v>
      </c>
      <c r="D5534" s="47">
        <v>34</v>
      </c>
      <c r="E5534" s="47">
        <v>33.130000000000003</v>
      </c>
      <c r="F5534" s="47">
        <v>33.5</v>
      </c>
      <c r="G5534" s="48">
        <v>310000</v>
      </c>
      <c r="H5534" s="47">
        <v>3.33</v>
      </c>
      <c r="I5534" s="51">
        <f t="shared" si="610"/>
        <v>9.9402985074626873E-2</v>
      </c>
      <c r="J5534" s="51">
        <f t="shared" ca="1" si="611"/>
        <v>4.6875</v>
      </c>
      <c r="K5534" s="47">
        <f t="shared" si="612"/>
        <v>3.31</v>
      </c>
      <c r="L5534" s="47">
        <f t="shared" si="613"/>
        <v>3.38</v>
      </c>
      <c r="M5534" s="47">
        <f t="shared" si="614"/>
        <v>3.29</v>
      </c>
      <c r="N5534" s="47">
        <f t="shared" si="615"/>
        <v>3.33</v>
      </c>
      <c r="O5534" s="48">
        <f t="shared" ca="1" si="616"/>
        <v>1453125</v>
      </c>
    </row>
    <row r="5535" spans="1:15" x14ac:dyDescent="0.25">
      <c r="A5535">
        <v>5520</v>
      </c>
      <c r="B5535" s="84">
        <v>34010</v>
      </c>
      <c r="C5535" s="47">
        <v>34</v>
      </c>
      <c r="D5535" s="47">
        <v>34</v>
      </c>
      <c r="E5535" s="47">
        <v>33</v>
      </c>
      <c r="F5535" s="47">
        <v>33.75</v>
      </c>
      <c r="G5535" s="48">
        <v>154800</v>
      </c>
      <c r="H5535" s="47">
        <v>3.35</v>
      </c>
      <c r="I5535" s="51">
        <f t="shared" si="610"/>
        <v>9.9259259259259255E-2</v>
      </c>
      <c r="J5535" s="51">
        <f t="shared" ca="1" si="611"/>
        <v>4.6875</v>
      </c>
      <c r="K5535" s="47">
        <f t="shared" si="612"/>
        <v>3.37</v>
      </c>
      <c r="L5535" s="47">
        <f t="shared" si="613"/>
        <v>3.37</v>
      </c>
      <c r="M5535" s="47">
        <f t="shared" si="614"/>
        <v>3.28</v>
      </c>
      <c r="N5535" s="47">
        <f t="shared" si="615"/>
        <v>3.35</v>
      </c>
      <c r="O5535" s="48">
        <f t="shared" ca="1" si="616"/>
        <v>725625</v>
      </c>
    </row>
    <row r="5536" spans="1:15" x14ac:dyDescent="0.25">
      <c r="A5536">
        <v>5521</v>
      </c>
      <c r="B5536" s="84">
        <v>34009</v>
      </c>
      <c r="C5536" s="47">
        <v>33.75</v>
      </c>
      <c r="D5536" s="47">
        <v>34</v>
      </c>
      <c r="E5536" s="47">
        <v>33.75</v>
      </c>
      <c r="F5536" s="47">
        <v>33.75</v>
      </c>
      <c r="G5536" s="48">
        <v>38000</v>
      </c>
      <c r="H5536" s="47">
        <v>3.35</v>
      </c>
      <c r="I5536" s="51">
        <f t="shared" si="610"/>
        <v>9.9259259259259255E-2</v>
      </c>
      <c r="J5536" s="51">
        <f t="shared" ca="1" si="611"/>
        <v>4.6875</v>
      </c>
      <c r="K5536" s="47">
        <f t="shared" si="612"/>
        <v>3.35</v>
      </c>
      <c r="L5536" s="47">
        <f t="shared" si="613"/>
        <v>3.37</v>
      </c>
      <c r="M5536" s="47">
        <f t="shared" si="614"/>
        <v>3.35</v>
      </c>
      <c r="N5536" s="47">
        <f t="shared" si="615"/>
        <v>3.35</v>
      </c>
      <c r="O5536" s="48">
        <f t="shared" ca="1" si="616"/>
        <v>178125</v>
      </c>
    </row>
    <row r="5537" spans="1:15" x14ac:dyDescent="0.25">
      <c r="A5537">
        <v>5522</v>
      </c>
      <c r="B5537" s="84">
        <v>34008</v>
      </c>
      <c r="C5537" s="47">
        <v>34</v>
      </c>
      <c r="D5537" s="47">
        <v>34</v>
      </c>
      <c r="E5537" s="47">
        <v>33</v>
      </c>
      <c r="F5537" s="47">
        <v>34</v>
      </c>
      <c r="G5537" s="48">
        <v>47200</v>
      </c>
      <c r="H5537" s="47">
        <v>3.38</v>
      </c>
      <c r="I5537" s="51">
        <f t="shared" si="610"/>
        <v>9.9411764705882352E-2</v>
      </c>
      <c r="J5537" s="51">
        <f t="shared" ca="1" si="611"/>
        <v>4.6875</v>
      </c>
      <c r="K5537" s="47">
        <f t="shared" si="612"/>
        <v>3.38</v>
      </c>
      <c r="L5537" s="47">
        <f t="shared" si="613"/>
        <v>3.38</v>
      </c>
      <c r="M5537" s="47">
        <f t="shared" si="614"/>
        <v>3.28</v>
      </c>
      <c r="N5537" s="47">
        <f t="shared" si="615"/>
        <v>3.38</v>
      </c>
      <c r="O5537" s="48">
        <f t="shared" ca="1" si="616"/>
        <v>221250</v>
      </c>
    </row>
    <row r="5538" spans="1:15" x14ac:dyDescent="0.25">
      <c r="A5538">
        <v>5523</v>
      </c>
      <c r="B5538" s="84">
        <v>34005</v>
      </c>
      <c r="C5538" s="47">
        <v>33.5</v>
      </c>
      <c r="D5538" s="47">
        <v>34</v>
      </c>
      <c r="E5538" s="47">
        <v>33.5</v>
      </c>
      <c r="F5538" s="47">
        <v>34</v>
      </c>
      <c r="G5538" s="48">
        <v>38500</v>
      </c>
      <c r="H5538" s="47">
        <v>3.38</v>
      </c>
      <c r="I5538" s="51">
        <f t="shared" si="610"/>
        <v>9.9411764705882352E-2</v>
      </c>
      <c r="J5538" s="51">
        <f t="shared" ca="1" si="611"/>
        <v>4.6875</v>
      </c>
      <c r="K5538" s="47">
        <f t="shared" si="612"/>
        <v>3.33</v>
      </c>
      <c r="L5538" s="47">
        <f t="shared" si="613"/>
        <v>3.38</v>
      </c>
      <c r="M5538" s="47">
        <f t="shared" si="614"/>
        <v>3.33</v>
      </c>
      <c r="N5538" s="47">
        <f t="shared" si="615"/>
        <v>3.38</v>
      </c>
      <c r="O5538" s="48">
        <f t="shared" ca="1" si="616"/>
        <v>180468.75</v>
      </c>
    </row>
    <row r="5539" spans="1:15" x14ac:dyDescent="0.25">
      <c r="A5539">
        <v>5524</v>
      </c>
      <c r="B5539" s="84">
        <v>34004</v>
      </c>
      <c r="C5539" s="47">
        <v>33</v>
      </c>
      <c r="D5539" s="47">
        <v>34</v>
      </c>
      <c r="E5539" s="47">
        <v>33</v>
      </c>
      <c r="F5539" s="47">
        <v>34</v>
      </c>
      <c r="G5539" s="48">
        <v>29700</v>
      </c>
      <c r="H5539" s="47">
        <v>3.38</v>
      </c>
      <c r="I5539" s="51">
        <f t="shared" si="610"/>
        <v>9.9411764705882352E-2</v>
      </c>
      <c r="J5539" s="51">
        <f t="shared" ca="1" si="611"/>
        <v>4.6875</v>
      </c>
      <c r="K5539" s="47">
        <f t="shared" si="612"/>
        <v>3.28</v>
      </c>
      <c r="L5539" s="47">
        <f t="shared" si="613"/>
        <v>3.38</v>
      </c>
      <c r="M5539" s="47">
        <f t="shared" si="614"/>
        <v>3.28</v>
      </c>
      <c r="N5539" s="47">
        <f t="shared" si="615"/>
        <v>3.38</v>
      </c>
      <c r="O5539" s="48">
        <f t="shared" ca="1" si="616"/>
        <v>139218.75</v>
      </c>
    </row>
    <row r="5540" spans="1:15" x14ac:dyDescent="0.25">
      <c r="A5540">
        <v>5525</v>
      </c>
      <c r="B5540" s="84">
        <v>34003</v>
      </c>
      <c r="C5540" s="47">
        <v>34</v>
      </c>
      <c r="D5540" s="47">
        <v>34</v>
      </c>
      <c r="E5540" s="47">
        <v>33.5</v>
      </c>
      <c r="F5540" s="47">
        <v>34</v>
      </c>
      <c r="G5540" s="48">
        <v>41200</v>
      </c>
      <c r="H5540" s="47">
        <v>3.38</v>
      </c>
      <c r="I5540" s="51">
        <f t="shared" si="610"/>
        <v>9.9411764705882352E-2</v>
      </c>
      <c r="J5540" s="51">
        <f t="shared" ca="1" si="611"/>
        <v>4.6875</v>
      </c>
      <c r="K5540" s="47">
        <f t="shared" si="612"/>
        <v>3.38</v>
      </c>
      <c r="L5540" s="47">
        <f t="shared" si="613"/>
        <v>3.38</v>
      </c>
      <c r="M5540" s="47">
        <f t="shared" si="614"/>
        <v>3.33</v>
      </c>
      <c r="N5540" s="47">
        <f t="shared" si="615"/>
        <v>3.38</v>
      </c>
      <c r="O5540" s="48">
        <f t="shared" ca="1" si="616"/>
        <v>193125</v>
      </c>
    </row>
    <row r="5541" spans="1:15" x14ac:dyDescent="0.25">
      <c r="A5541">
        <v>5526</v>
      </c>
      <c r="B5541" s="84">
        <v>34002</v>
      </c>
      <c r="C5541" s="47">
        <v>33.5</v>
      </c>
      <c r="D5541" s="47">
        <v>34</v>
      </c>
      <c r="E5541" s="47">
        <v>33.5</v>
      </c>
      <c r="F5541" s="47">
        <v>34</v>
      </c>
      <c r="G5541" s="48">
        <v>172800</v>
      </c>
      <c r="H5541" s="47">
        <v>3.38</v>
      </c>
      <c r="I5541" s="51">
        <f t="shared" si="610"/>
        <v>9.9411764705882352E-2</v>
      </c>
      <c r="J5541" s="51">
        <f t="shared" ca="1" si="611"/>
        <v>4.6875</v>
      </c>
      <c r="K5541" s="47">
        <f t="shared" si="612"/>
        <v>3.33</v>
      </c>
      <c r="L5541" s="47">
        <f t="shared" si="613"/>
        <v>3.38</v>
      </c>
      <c r="M5541" s="47">
        <f t="shared" si="614"/>
        <v>3.33</v>
      </c>
      <c r="N5541" s="47">
        <f t="shared" si="615"/>
        <v>3.38</v>
      </c>
      <c r="O5541" s="48">
        <f t="shared" ca="1" si="616"/>
        <v>810000</v>
      </c>
    </row>
    <row r="5542" spans="1:15" x14ac:dyDescent="0.25">
      <c r="A5542">
        <v>5527</v>
      </c>
      <c r="B5542" s="84">
        <v>34001</v>
      </c>
      <c r="C5542" s="47">
        <v>33.75</v>
      </c>
      <c r="D5542" s="47">
        <v>34</v>
      </c>
      <c r="E5542" s="47">
        <v>33</v>
      </c>
      <c r="F5542" s="47">
        <v>33</v>
      </c>
      <c r="G5542" s="48">
        <v>5600</v>
      </c>
      <c r="H5542" s="47">
        <v>3.28</v>
      </c>
      <c r="I5542" s="51">
        <f t="shared" si="610"/>
        <v>9.9393939393939382E-2</v>
      </c>
      <c r="J5542" s="51">
        <f t="shared" ca="1" si="611"/>
        <v>4.6875</v>
      </c>
      <c r="K5542" s="47">
        <f t="shared" si="612"/>
        <v>3.35</v>
      </c>
      <c r="L5542" s="47">
        <f t="shared" si="613"/>
        <v>3.38</v>
      </c>
      <c r="M5542" s="47">
        <f t="shared" si="614"/>
        <v>3.28</v>
      </c>
      <c r="N5542" s="47">
        <f t="shared" si="615"/>
        <v>3.28</v>
      </c>
      <c r="O5542" s="48">
        <f t="shared" ca="1" si="616"/>
        <v>26250</v>
      </c>
    </row>
    <row r="5543" spans="1:15" x14ac:dyDescent="0.25">
      <c r="A5543">
        <v>5528</v>
      </c>
      <c r="B5543" s="84">
        <v>33998</v>
      </c>
      <c r="C5543" s="47">
        <v>34</v>
      </c>
      <c r="D5543" s="47">
        <v>34</v>
      </c>
      <c r="E5543" s="47">
        <v>33.5</v>
      </c>
      <c r="F5543" s="47">
        <v>33.5</v>
      </c>
      <c r="G5543" s="48">
        <v>91300</v>
      </c>
      <c r="H5543" s="47">
        <v>3.33</v>
      </c>
      <c r="I5543" s="51">
        <f t="shared" si="610"/>
        <v>9.9402985074626873E-2</v>
      </c>
      <c r="J5543" s="51">
        <f t="shared" ca="1" si="611"/>
        <v>4.6875</v>
      </c>
      <c r="K5543" s="47">
        <f t="shared" si="612"/>
        <v>3.38</v>
      </c>
      <c r="L5543" s="47">
        <f t="shared" si="613"/>
        <v>3.38</v>
      </c>
      <c r="M5543" s="47">
        <f t="shared" si="614"/>
        <v>3.33</v>
      </c>
      <c r="N5543" s="47">
        <f t="shared" si="615"/>
        <v>3.33</v>
      </c>
      <c r="O5543" s="48">
        <f t="shared" ca="1" si="616"/>
        <v>427968.75</v>
      </c>
    </row>
    <row r="5544" spans="1:15" x14ac:dyDescent="0.25">
      <c r="A5544">
        <v>5529</v>
      </c>
      <c r="B5544" s="84">
        <v>33997</v>
      </c>
      <c r="C5544" s="47">
        <v>34</v>
      </c>
      <c r="D5544" s="47">
        <v>34</v>
      </c>
      <c r="E5544" s="47">
        <v>33</v>
      </c>
      <c r="F5544" s="47">
        <v>33</v>
      </c>
      <c r="G5544" s="48">
        <v>32000</v>
      </c>
      <c r="H5544" s="47">
        <v>3.28</v>
      </c>
      <c r="I5544" s="51">
        <f t="shared" si="610"/>
        <v>9.9393939393939382E-2</v>
      </c>
      <c r="J5544" s="51">
        <f t="shared" ca="1" si="611"/>
        <v>4.6875</v>
      </c>
      <c r="K5544" s="47">
        <f t="shared" si="612"/>
        <v>3.38</v>
      </c>
      <c r="L5544" s="47">
        <f t="shared" si="613"/>
        <v>3.38</v>
      </c>
      <c r="M5544" s="47">
        <f t="shared" si="614"/>
        <v>3.28</v>
      </c>
      <c r="N5544" s="47">
        <f t="shared" si="615"/>
        <v>3.28</v>
      </c>
      <c r="O5544" s="48">
        <f t="shared" ca="1" si="616"/>
        <v>150000</v>
      </c>
    </row>
    <row r="5545" spans="1:15" x14ac:dyDescent="0.25">
      <c r="A5545">
        <v>5530</v>
      </c>
      <c r="B5545" s="84">
        <v>33996</v>
      </c>
      <c r="C5545" s="47">
        <v>34.5</v>
      </c>
      <c r="D5545" s="47">
        <v>34.5</v>
      </c>
      <c r="E5545" s="47">
        <v>33.5</v>
      </c>
      <c r="F5545" s="47">
        <v>33.75</v>
      </c>
      <c r="G5545" s="48">
        <v>456100</v>
      </c>
      <c r="H5545" s="47">
        <v>3.35</v>
      </c>
      <c r="I5545" s="51">
        <f t="shared" si="610"/>
        <v>9.9259259259259255E-2</v>
      </c>
      <c r="J5545" s="51">
        <f t="shared" ca="1" si="611"/>
        <v>4.6875</v>
      </c>
      <c r="K5545" s="47">
        <f t="shared" si="612"/>
        <v>3.42</v>
      </c>
      <c r="L5545" s="47">
        <f t="shared" si="613"/>
        <v>3.42</v>
      </c>
      <c r="M5545" s="47">
        <f t="shared" si="614"/>
        <v>3.33</v>
      </c>
      <c r="N5545" s="47">
        <f t="shared" si="615"/>
        <v>3.35</v>
      </c>
      <c r="O5545" s="48">
        <f t="shared" ca="1" si="616"/>
        <v>2137968.75</v>
      </c>
    </row>
    <row r="5546" spans="1:15" x14ac:dyDescent="0.25">
      <c r="A5546">
        <v>5531</v>
      </c>
      <c r="B5546" s="84">
        <v>33995</v>
      </c>
      <c r="C5546" s="47">
        <v>34.5</v>
      </c>
      <c r="D5546" s="47">
        <v>34.5</v>
      </c>
      <c r="E5546" s="47">
        <v>33</v>
      </c>
      <c r="F5546" s="47">
        <v>34.5</v>
      </c>
      <c r="G5546" s="48">
        <v>73300</v>
      </c>
      <c r="H5546" s="47">
        <v>3.43</v>
      </c>
      <c r="I5546" s="51">
        <f t="shared" si="610"/>
        <v>9.9420289855072466E-2</v>
      </c>
      <c r="J5546" s="51">
        <f t="shared" ca="1" si="611"/>
        <v>4.6875</v>
      </c>
      <c r="K5546" s="47">
        <f t="shared" si="612"/>
        <v>3.43</v>
      </c>
      <c r="L5546" s="47">
        <f t="shared" si="613"/>
        <v>3.43</v>
      </c>
      <c r="M5546" s="47">
        <f t="shared" si="614"/>
        <v>3.28</v>
      </c>
      <c r="N5546" s="47">
        <f t="shared" si="615"/>
        <v>3.43</v>
      </c>
      <c r="O5546" s="48">
        <f t="shared" ca="1" si="616"/>
        <v>343593.75</v>
      </c>
    </row>
    <row r="5547" spans="1:15" x14ac:dyDescent="0.25">
      <c r="A5547">
        <v>5532</v>
      </c>
      <c r="B5547" s="84">
        <v>33994</v>
      </c>
      <c r="C5547" s="47">
        <v>33.5</v>
      </c>
      <c r="D5547" s="47">
        <v>34.5</v>
      </c>
      <c r="E5547" s="47">
        <v>33</v>
      </c>
      <c r="F5547" s="47">
        <v>33.25</v>
      </c>
      <c r="G5547" s="48">
        <v>317700</v>
      </c>
      <c r="H5547" s="47">
        <v>3.3</v>
      </c>
      <c r="I5547" s="51">
        <f t="shared" si="610"/>
        <v>9.9248120300751877E-2</v>
      </c>
      <c r="J5547" s="51">
        <f t="shared" ca="1" si="611"/>
        <v>4.6875</v>
      </c>
      <c r="K5547" s="47">
        <f t="shared" si="612"/>
        <v>3.32</v>
      </c>
      <c r="L5547" s="47">
        <f t="shared" si="613"/>
        <v>3.42</v>
      </c>
      <c r="M5547" s="47">
        <f t="shared" si="614"/>
        <v>3.28</v>
      </c>
      <c r="N5547" s="47">
        <f t="shared" si="615"/>
        <v>3.3</v>
      </c>
      <c r="O5547" s="48">
        <f t="shared" ca="1" si="616"/>
        <v>1489218.75</v>
      </c>
    </row>
    <row r="5548" spans="1:15" x14ac:dyDescent="0.25">
      <c r="A5548">
        <v>5533</v>
      </c>
      <c r="B5548" s="84">
        <v>33991</v>
      </c>
      <c r="C5548" s="47">
        <v>34.5</v>
      </c>
      <c r="D5548" s="47">
        <v>34.5</v>
      </c>
      <c r="E5548" s="47">
        <v>33.5</v>
      </c>
      <c r="F5548" s="47">
        <v>33.5</v>
      </c>
      <c r="G5548" s="48">
        <v>120500</v>
      </c>
      <c r="H5548" s="47">
        <v>3.33</v>
      </c>
      <c r="I5548" s="51">
        <f t="shared" si="610"/>
        <v>9.9402985074626873E-2</v>
      </c>
      <c r="J5548" s="51">
        <f t="shared" ca="1" si="611"/>
        <v>4.6875</v>
      </c>
      <c r="K5548" s="47">
        <f t="shared" si="612"/>
        <v>3.43</v>
      </c>
      <c r="L5548" s="47">
        <f t="shared" si="613"/>
        <v>3.43</v>
      </c>
      <c r="M5548" s="47">
        <f t="shared" si="614"/>
        <v>3.33</v>
      </c>
      <c r="N5548" s="47">
        <f t="shared" si="615"/>
        <v>3.33</v>
      </c>
      <c r="O5548" s="48">
        <f t="shared" ca="1" si="616"/>
        <v>564843.75</v>
      </c>
    </row>
    <row r="5549" spans="1:15" x14ac:dyDescent="0.25">
      <c r="A5549">
        <v>5534</v>
      </c>
      <c r="B5549" s="84">
        <v>33990</v>
      </c>
      <c r="C5549" s="47">
        <v>33.5</v>
      </c>
      <c r="D5549" s="47">
        <v>34.5</v>
      </c>
      <c r="E5549" s="47">
        <v>33.5</v>
      </c>
      <c r="F5549" s="47">
        <v>33.5</v>
      </c>
      <c r="G5549" s="48">
        <v>4500</v>
      </c>
      <c r="H5549" s="47">
        <v>3.33</v>
      </c>
      <c r="I5549" s="51">
        <f t="shared" si="610"/>
        <v>9.9402985074626873E-2</v>
      </c>
      <c r="J5549" s="51">
        <f t="shared" ca="1" si="611"/>
        <v>4.6875</v>
      </c>
      <c r="K5549" s="47">
        <f t="shared" si="612"/>
        <v>3.33</v>
      </c>
      <c r="L5549" s="47">
        <f t="shared" si="613"/>
        <v>3.43</v>
      </c>
      <c r="M5549" s="47">
        <f t="shared" si="614"/>
        <v>3.33</v>
      </c>
      <c r="N5549" s="47">
        <f t="shared" si="615"/>
        <v>3.33</v>
      </c>
      <c r="O5549" s="48">
        <f t="shared" ca="1" si="616"/>
        <v>21093.75</v>
      </c>
    </row>
    <row r="5550" spans="1:15" x14ac:dyDescent="0.25">
      <c r="A5550">
        <v>5535</v>
      </c>
      <c r="B5550" s="84">
        <v>33989</v>
      </c>
      <c r="C5550" s="47">
        <v>34.5</v>
      </c>
      <c r="D5550" s="47">
        <v>34.5</v>
      </c>
      <c r="E5550" s="47">
        <v>33.5</v>
      </c>
      <c r="F5550" s="47">
        <v>33.5</v>
      </c>
      <c r="G5550" s="48">
        <v>156900</v>
      </c>
      <c r="H5550" s="47">
        <v>3.33</v>
      </c>
      <c r="I5550" s="51">
        <f t="shared" si="610"/>
        <v>9.9402985074626873E-2</v>
      </c>
      <c r="J5550" s="51">
        <f t="shared" ca="1" si="611"/>
        <v>4.6875</v>
      </c>
      <c r="K5550" s="47">
        <f t="shared" si="612"/>
        <v>3.43</v>
      </c>
      <c r="L5550" s="47">
        <f t="shared" si="613"/>
        <v>3.43</v>
      </c>
      <c r="M5550" s="47">
        <f t="shared" si="614"/>
        <v>3.33</v>
      </c>
      <c r="N5550" s="47">
        <f t="shared" si="615"/>
        <v>3.33</v>
      </c>
      <c r="O5550" s="48">
        <f t="shared" ca="1" si="616"/>
        <v>735468.75</v>
      </c>
    </row>
    <row r="5551" spans="1:15" x14ac:dyDescent="0.25">
      <c r="A5551">
        <v>5536</v>
      </c>
      <c r="B5551" s="84">
        <v>33988</v>
      </c>
      <c r="C5551" s="47">
        <v>34</v>
      </c>
      <c r="D5551" s="47">
        <v>34.5</v>
      </c>
      <c r="E5551" s="47">
        <v>33.5</v>
      </c>
      <c r="F5551" s="47">
        <v>34.5</v>
      </c>
      <c r="G5551" s="48">
        <v>44000</v>
      </c>
      <c r="H5551" s="47">
        <v>3.43</v>
      </c>
      <c r="I5551" s="51">
        <f t="shared" si="610"/>
        <v>9.9420289855072466E-2</v>
      </c>
      <c r="J5551" s="51">
        <f t="shared" ca="1" si="611"/>
        <v>4.6875</v>
      </c>
      <c r="K5551" s="47">
        <f t="shared" si="612"/>
        <v>3.38</v>
      </c>
      <c r="L5551" s="47">
        <f t="shared" si="613"/>
        <v>3.43</v>
      </c>
      <c r="M5551" s="47">
        <f t="shared" si="614"/>
        <v>3.33</v>
      </c>
      <c r="N5551" s="47">
        <f t="shared" si="615"/>
        <v>3.43</v>
      </c>
      <c r="O5551" s="48">
        <f t="shared" ca="1" si="616"/>
        <v>206250</v>
      </c>
    </row>
    <row r="5552" spans="1:15" x14ac:dyDescent="0.25">
      <c r="A5552">
        <v>5537</v>
      </c>
      <c r="B5552" s="84">
        <v>33987</v>
      </c>
      <c r="C5552" s="47">
        <v>33.5</v>
      </c>
      <c r="D5552" s="47">
        <v>34.5</v>
      </c>
      <c r="E5552" s="47">
        <v>33.5</v>
      </c>
      <c r="F5552" s="47">
        <v>34.5</v>
      </c>
      <c r="G5552" s="48">
        <v>12800</v>
      </c>
      <c r="H5552" s="47">
        <v>3.43</v>
      </c>
      <c r="I5552" s="51">
        <f t="shared" si="610"/>
        <v>9.9420289855072466E-2</v>
      </c>
      <c r="J5552" s="51">
        <f t="shared" ca="1" si="611"/>
        <v>4.6875</v>
      </c>
      <c r="K5552" s="47">
        <f t="shared" si="612"/>
        <v>3.33</v>
      </c>
      <c r="L5552" s="47">
        <f t="shared" si="613"/>
        <v>3.43</v>
      </c>
      <c r="M5552" s="47">
        <f t="shared" si="614"/>
        <v>3.33</v>
      </c>
      <c r="N5552" s="47">
        <f t="shared" si="615"/>
        <v>3.43</v>
      </c>
      <c r="O5552" s="48">
        <f t="shared" ca="1" si="616"/>
        <v>60000</v>
      </c>
    </row>
    <row r="5553" spans="1:15" x14ac:dyDescent="0.25">
      <c r="A5553">
        <v>5538</v>
      </c>
      <c r="B5553" s="84">
        <v>33984</v>
      </c>
      <c r="C5553" s="47">
        <v>34.5</v>
      </c>
      <c r="D5553" s="47">
        <v>34.5</v>
      </c>
      <c r="E5553" s="47">
        <v>33.75</v>
      </c>
      <c r="F5553" s="47">
        <v>34</v>
      </c>
      <c r="G5553" s="48">
        <v>56500</v>
      </c>
      <c r="H5553" s="47">
        <v>3.38</v>
      </c>
      <c r="I5553" s="51">
        <f t="shared" si="610"/>
        <v>9.9411764705882352E-2</v>
      </c>
      <c r="J5553" s="51">
        <f t="shared" ca="1" si="611"/>
        <v>4.6875</v>
      </c>
      <c r="K5553" s="47">
        <f t="shared" si="612"/>
        <v>3.43</v>
      </c>
      <c r="L5553" s="47">
        <f t="shared" si="613"/>
        <v>3.43</v>
      </c>
      <c r="M5553" s="47">
        <f t="shared" si="614"/>
        <v>3.36</v>
      </c>
      <c r="N5553" s="47">
        <f t="shared" si="615"/>
        <v>3.38</v>
      </c>
      <c r="O5553" s="48">
        <f t="shared" ca="1" si="616"/>
        <v>264843.75</v>
      </c>
    </row>
    <row r="5554" spans="1:15" x14ac:dyDescent="0.25">
      <c r="A5554">
        <v>5539</v>
      </c>
      <c r="B5554" s="84">
        <v>33983</v>
      </c>
      <c r="C5554" s="47">
        <v>33.5</v>
      </c>
      <c r="D5554" s="47">
        <v>35</v>
      </c>
      <c r="E5554" s="47">
        <v>33.5</v>
      </c>
      <c r="F5554" s="47">
        <v>35</v>
      </c>
      <c r="G5554" s="48">
        <v>36800</v>
      </c>
      <c r="H5554" s="47">
        <v>3.48</v>
      </c>
      <c r="I5554" s="51">
        <f t="shared" si="610"/>
        <v>9.9428571428571422E-2</v>
      </c>
      <c r="J5554" s="51">
        <f t="shared" ca="1" si="611"/>
        <v>4.6875</v>
      </c>
      <c r="K5554" s="47">
        <f t="shared" si="612"/>
        <v>3.33</v>
      </c>
      <c r="L5554" s="47">
        <f t="shared" si="613"/>
        <v>3.48</v>
      </c>
      <c r="M5554" s="47">
        <f t="shared" si="614"/>
        <v>3.33</v>
      </c>
      <c r="N5554" s="47">
        <f t="shared" si="615"/>
        <v>3.48</v>
      </c>
      <c r="O5554" s="48">
        <f t="shared" ca="1" si="616"/>
        <v>172500</v>
      </c>
    </row>
    <row r="5555" spans="1:15" x14ac:dyDescent="0.25">
      <c r="A5555">
        <v>5540</v>
      </c>
      <c r="B5555" s="84">
        <v>33982</v>
      </c>
      <c r="C5555" s="47">
        <v>35</v>
      </c>
      <c r="D5555" s="47">
        <v>35</v>
      </c>
      <c r="E5555" s="47">
        <v>33.75</v>
      </c>
      <c r="F5555" s="47">
        <v>33.75</v>
      </c>
      <c r="G5555" s="48">
        <v>93200</v>
      </c>
      <c r="H5555" s="47">
        <v>3.35</v>
      </c>
      <c r="I5555" s="51">
        <f t="shared" si="610"/>
        <v>9.9259259259259255E-2</v>
      </c>
      <c r="J5555" s="51">
        <f t="shared" ca="1" si="611"/>
        <v>4.6875</v>
      </c>
      <c r="K5555" s="47">
        <f t="shared" si="612"/>
        <v>3.47</v>
      </c>
      <c r="L5555" s="47">
        <f t="shared" si="613"/>
        <v>3.47</v>
      </c>
      <c r="M5555" s="47">
        <f t="shared" si="614"/>
        <v>3.35</v>
      </c>
      <c r="N5555" s="47">
        <f t="shared" si="615"/>
        <v>3.35</v>
      </c>
      <c r="O5555" s="48">
        <f t="shared" ca="1" si="616"/>
        <v>436875</v>
      </c>
    </row>
    <row r="5556" spans="1:15" x14ac:dyDescent="0.25">
      <c r="A5556">
        <v>5541</v>
      </c>
      <c r="B5556" s="84">
        <v>33981</v>
      </c>
      <c r="C5556" s="47">
        <v>34.5</v>
      </c>
      <c r="D5556" s="47">
        <v>35</v>
      </c>
      <c r="E5556" s="47">
        <v>33.5</v>
      </c>
      <c r="F5556" s="47">
        <v>35</v>
      </c>
      <c r="G5556" s="48">
        <v>9600</v>
      </c>
      <c r="H5556" s="47">
        <v>3.48</v>
      </c>
      <c r="I5556" s="51">
        <f t="shared" si="610"/>
        <v>9.9428571428571422E-2</v>
      </c>
      <c r="J5556" s="51">
        <f t="shared" ca="1" si="611"/>
        <v>4.6875</v>
      </c>
      <c r="K5556" s="47">
        <f t="shared" si="612"/>
        <v>3.43</v>
      </c>
      <c r="L5556" s="47">
        <f t="shared" si="613"/>
        <v>3.48</v>
      </c>
      <c r="M5556" s="47">
        <f t="shared" si="614"/>
        <v>3.33</v>
      </c>
      <c r="N5556" s="47">
        <f t="shared" si="615"/>
        <v>3.48</v>
      </c>
      <c r="O5556" s="48">
        <f t="shared" ca="1" si="616"/>
        <v>45000</v>
      </c>
    </row>
    <row r="5557" spans="1:15" x14ac:dyDescent="0.25">
      <c r="A5557">
        <v>5542</v>
      </c>
      <c r="B5557" s="84">
        <v>33980</v>
      </c>
      <c r="C5557" s="47">
        <v>34.5</v>
      </c>
      <c r="D5557" s="47">
        <v>35</v>
      </c>
      <c r="E5557" s="47">
        <v>33.5</v>
      </c>
      <c r="F5557" s="47">
        <v>34.5</v>
      </c>
      <c r="G5557" s="48">
        <v>140500</v>
      </c>
      <c r="H5557" s="47">
        <v>3.43</v>
      </c>
      <c r="I5557" s="51">
        <f t="shared" si="610"/>
        <v>9.9420289855072466E-2</v>
      </c>
      <c r="J5557" s="51">
        <f t="shared" ca="1" si="611"/>
        <v>4.6875</v>
      </c>
      <c r="K5557" s="47">
        <f t="shared" si="612"/>
        <v>3.43</v>
      </c>
      <c r="L5557" s="47">
        <f t="shared" si="613"/>
        <v>3.48</v>
      </c>
      <c r="M5557" s="47">
        <f t="shared" si="614"/>
        <v>3.33</v>
      </c>
      <c r="N5557" s="47">
        <f t="shared" si="615"/>
        <v>3.43</v>
      </c>
      <c r="O5557" s="48">
        <f t="shared" ca="1" si="616"/>
        <v>658593.75</v>
      </c>
    </row>
    <row r="5558" spans="1:15" x14ac:dyDescent="0.25">
      <c r="A5558">
        <v>5543</v>
      </c>
      <c r="B5558" s="84">
        <v>33977</v>
      </c>
      <c r="C5558" s="47">
        <v>35</v>
      </c>
      <c r="D5558" s="47">
        <v>36</v>
      </c>
      <c r="E5558" s="47">
        <v>34.5</v>
      </c>
      <c r="F5558" s="47">
        <v>34.5</v>
      </c>
      <c r="G5558" s="48">
        <v>216100</v>
      </c>
      <c r="H5558" s="47">
        <v>3.43</v>
      </c>
      <c r="I5558" s="51">
        <f t="shared" si="610"/>
        <v>9.9420289855072466E-2</v>
      </c>
      <c r="J5558" s="51">
        <f t="shared" ca="1" si="611"/>
        <v>4.6875</v>
      </c>
      <c r="K5558" s="47">
        <f t="shared" si="612"/>
        <v>3.48</v>
      </c>
      <c r="L5558" s="47">
        <f t="shared" si="613"/>
        <v>3.58</v>
      </c>
      <c r="M5558" s="47">
        <f t="shared" si="614"/>
        <v>3.43</v>
      </c>
      <c r="N5558" s="47">
        <f t="shared" si="615"/>
        <v>3.43</v>
      </c>
      <c r="O5558" s="48">
        <f t="shared" ca="1" si="616"/>
        <v>1012968.75</v>
      </c>
    </row>
    <row r="5559" spans="1:15" x14ac:dyDescent="0.25">
      <c r="A5559">
        <v>5544</v>
      </c>
      <c r="B5559" s="84">
        <v>33976</v>
      </c>
      <c r="C5559" s="47">
        <v>37</v>
      </c>
      <c r="D5559" s="47">
        <v>37</v>
      </c>
      <c r="E5559" s="47">
        <v>35.5</v>
      </c>
      <c r="F5559" s="47">
        <v>36.5</v>
      </c>
      <c r="G5559" s="48">
        <v>64800</v>
      </c>
      <c r="H5559" s="47">
        <v>3.63</v>
      </c>
      <c r="I5559" s="51">
        <f t="shared" si="610"/>
        <v>9.9452054794520545E-2</v>
      </c>
      <c r="J5559" s="51">
        <f t="shared" ca="1" si="611"/>
        <v>4.6875</v>
      </c>
      <c r="K5559" s="47">
        <f t="shared" si="612"/>
        <v>3.68</v>
      </c>
      <c r="L5559" s="47">
        <f t="shared" si="613"/>
        <v>3.68</v>
      </c>
      <c r="M5559" s="47">
        <f t="shared" si="614"/>
        <v>3.53</v>
      </c>
      <c r="N5559" s="47">
        <f t="shared" si="615"/>
        <v>3.63</v>
      </c>
      <c r="O5559" s="48">
        <f t="shared" ca="1" si="616"/>
        <v>303750</v>
      </c>
    </row>
    <row r="5560" spans="1:15" x14ac:dyDescent="0.25">
      <c r="A5560">
        <v>5545</v>
      </c>
      <c r="B5560" s="84">
        <v>33975</v>
      </c>
      <c r="C5560" s="47">
        <v>36</v>
      </c>
      <c r="D5560" s="47">
        <v>37</v>
      </c>
      <c r="E5560" s="47">
        <v>36</v>
      </c>
      <c r="F5560" s="47">
        <v>37</v>
      </c>
      <c r="G5560" s="48">
        <v>9300</v>
      </c>
      <c r="H5560" s="47">
        <v>3.68</v>
      </c>
      <c r="I5560" s="51">
        <f t="shared" si="610"/>
        <v>9.9459459459459471E-2</v>
      </c>
      <c r="J5560" s="51">
        <f t="shared" ca="1" si="611"/>
        <v>4.6875</v>
      </c>
      <c r="K5560" s="47">
        <f t="shared" si="612"/>
        <v>3.58</v>
      </c>
      <c r="L5560" s="47">
        <f t="shared" si="613"/>
        <v>3.68</v>
      </c>
      <c r="M5560" s="47">
        <f t="shared" si="614"/>
        <v>3.58</v>
      </c>
      <c r="N5560" s="47">
        <f t="shared" si="615"/>
        <v>3.68</v>
      </c>
      <c r="O5560" s="48">
        <f t="shared" ca="1" si="616"/>
        <v>43593.75</v>
      </c>
    </row>
    <row r="5561" spans="1:15" x14ac:dyDescent="0.25">
      <c r="A5561">
        <v>5546</v>
      </c>
      <c r="B5561" s="84">
        <v>33974</v>
      </c>
      <c r="C5561" s="47">
        <v>36</v>
      </c>
      <c r="D5561" s="47">
        <v>36</v>
      </c>
      <c r="E5561" s="47">
        <v>34.75</v>
      </c>
      <c r="F5561" s="47">
        <v>36</v>
      </c>
      <c r="G5561" s="48">
        <v>59200</v>
      </c>
      <c r="H5561" s="47">
        <v>3.58</v>
      </c>
      <c r="I5561" s="51">
        <f t="shared" si="610"/>
        <v>9.9444444444444446E-2</v>
      </c>
      <c r="J5561" s="51">
        <f t="shared" ca="1" si="611"/>
        <v>4.6875</v>
      </c>
      <c r="K5561" s="47">
        <f t="shared" si="612"/>
        <v>3.58</v>
      </c>
      <c r="L5561" s="47">
        <f t="shared" si="613"/>
        <v>3.58</v>
      </c>
      <c r="M5561" s="47">
        <f t="shared" si="614"/>
        <v>3.46</v>
      </c>
      <c r="N5561" s="47">
        <f t="shared" si="615"/>
        <v>3.58</v>
      </c>
      <c r="O5561" s="48">
        <f t="shared" ca="1" si="616"/>
        <v>277500</v>
      </c>
    </row>
    <row r="5562" spans="1:15" x14ac:dyDescent="0.25">
      <c r="A5562">
        <v>5547</v>
      </c>
      <c r="B5562" s="84">
        <v>33973</v>
      </c>
      <c r="C5562" s="47">
        <v>35.25</v>
      </c>
      <c r="D5562" s="47">
        <v>36</v>
      </c>
      <c r="E5562" s="47">
        <v>34.75</v>
      </c>
      <c r="F5562" s="47">
        <v>36</v>
      </c>
      <c r="G5562" s="48">
        <v>32000</v>
      </c>
      <c r="H5562" s="47">
        <v>3.58</v>
      </c>
      <c r="I5562" s="51">
        <f t="shared" si="610"/>
        <v>9.9444444444444446E-2</v>
      </c>
      <c r="J5562" s="51">
        <f t="shared" ca="1" si="611"/>
        <v>4.6875</v>
      </c>
      <c r="K5562" s="47">
        <f t="shared" si="612"/>
        <v>3.51</v>
      </c>
      <c r="L5562" s="47">
        <f t="shared" si="613"/>
        <v>3.58</v>
      </c>
      <c r="M5562" s="47">
        <f t="shared" si="614"/>
        <v>3.46</v>
      </c>
      <c r="N5562" s="47">
        <f t="shared" si="615"/>
        <v>3.58</v>
      </c>
      <c r="O5562" s="48">
        <f t="shared" ca="1" si="616"/>
        <v>150000</v>
      </c>
    </row>
    <row r="5563" spans="1:15" x14ac:dyDescent="0.25">
      <c r="A5563">
        <v>5548</v>
      </c>
      <c r="B5563" s="84">
        <v>33969</v>
      </c>
      <c r="C5563" s="47">
        <v>34.75</v>
      </c>
      <c r="D5563" s="47">
        <v>35.25</v>
      </c>
      <c r="E5563" s="47">
        <v>34</v>
      </c>
      <c r="F5563" s="47">
        <v>34.5</v>
      </c>
      <c r="G5563" s="48">
        <v>83700</v>
      </c>
      <c r="H5563" s="47">
        <v>3.43</v>
      </c>
      <c r="I5563" s="51">
        <f t="shared" si="610"/>
        <v>9.9420289855072466E-2</v>
      </c>
      <c r="J5563" s="51">
        <f t="shared" ca="1" si="611"/>
        <v>4.6875</v>
      </c>
      <c r="K5563" s="47">
        <f t="shared" si="612"/>
        <v>3.45</v>
      </c>
      <c r="L5563" s="47">
        <f t="shared" si="613"/>
        <v>3.5</v>
      </c>
      <c r="M5563" s="47">
        <f t="shared" si="614"/>
        <v>3.38</v>
      </c>
      <c r="N5563" s="47">
        <f t="shared" si="615"/>
        <v>3.43</v>
      </c>
      <c r="O5563" s="48">
        <f t="shared" ca="1" si="616"/>
        <v>392343.75</v>
      </c>
    </row>
    <row r="5564" spans="1:15" x14ac:dyDescent="0.25">
      <c r="A5564">
        <v>5549</v>
      </c>
      <c r="B5564" s="84">
        <v>33968</v>
      </c>
      <c r="C5564" s="47">
        <v>34.75</v>
      </c>
      <c r="D5564" s="47">
        <v>34.75</v>
      </c>
      <c r="E5564" s="47">
        <v>33.5</v>
      </c>
      <c r="F5564" s="47">
        <v>34.75</v>
      </c>
      <c r="G5564" s="48">
        <v>94500</v>
      </c>
      <c r="H5564" s="47">
        <v>3.45</v>
      </c>
      <c r="I5564" s="51">
        <f t="shared" si="610"/>
        <v>9.9280575539568344E-2</v>
      </c>
      <c r="J5564" s="51">
        <f t="shared" ca="1" si="611"/>
        <v>4.6875</v>
      </c>
      <c r="K5564" s="47">
        <f t="shared" si="612"/>
        <v>3.45</v>
      </c>
      <c r="L5564" s="47">
        <f t="shared" si="613"/>
        <v>3.45</v>
      </c>
      <c r="M5564" s="47">
        <f t="shared" si="614"/>
        <v>3.33</v>
      </c>
      <c r="N5564" s="47">
        <f t="shared" si="615"/>
        <v>3.45</v>
      </c>
      <c r="O5564" s="48">
        <f t="shared" ca="1" si="616"/>
        <v>442968.75</v>
      </c>
    </row>
    <row r="5565" spans="1:15" x14ac:dyDescent="0.25">
      <c r="A5565">
        <v>5550</v>
      </c>
      <c r="B5565" s="84">
        <v>33967</v>
      </c>
      <c r="C5565" s="47">
        <v>34.75</v>
      </c>
      <c r="D5565" s="47">
        <v>34.75</v>
      </c>
      <c r="E5565" s="47">
        <v>34.75</v>
      </c>
      <c r="F5565" s="47">
        <v>34.75</v>
      </c>
      <c r="G5565" s="48">
        <v>800</v>
      </c>
      <c r="H5565" s="47">
        <v>3.45</v>
      </c>
      <c r="I5565" s="51">
        <f t="shared" si="610"/>
        <v>9.9280575539568344E-2</v>
      </c>
      <c r="J5565" s="51">
        <f t="shared" ca="1" si="611"/>
        <v>4.6875</v>
      </c>
      <c r="K5565" s="47">
        <f t="shared" si="612"/>
        <v>3.45</v>
      </c>
      <c r="L5565" s="47">
        <f t="shared" si="613"/>
        <v>3.45</v>
      </c>
      <c r="M5565" s="47">
        <f t="shared" si="614"/>
        <v>3.45</v>
      </c>
      <c r="N5565" s="47">
        <f t="shared" si="615"/>
        <v>3.45</v>
      </c>
      <c r="O5565" s="48">
        <f t="shared" ca="1" si="616"/>
        <v>3750</v>
      </c>
    </row>
    <row r="5566" spans="1:15" x14ac:dyDescent="0.25">
      <c r="A5566">
        <v>5551</v>
      </c>
      <c r="B5566" s="84">
        <v>33966</v>
      </c>
      <c r="C5566" s="47">
        <v>34.5</v>
      </c>
      <c r="D5566" s="47">
        <v>34.75</v>
      </c>
      <c r="E5566" s="47">
        <v>33.5</v>
      </c>
      <c r="F5566" s="47">
        <v>34.75</v>
      </c>
      <c r="G5566" s="48">
        <v>94800</v>
      </c>
      <c r="H5566" s="47">
        <v>3.45</v>
      </c>
      <c r="I5566" s="51">
        <f t="shared" si="610"/>
        <v>9.9280575539568344E-2</v>
      </c>
      <c r="J5566" s="51">
        <f t="shared" ca="1" si="611"/>
        <v>4.6875</v>
      </c>
      <c r="K5566" s="47">
        <f t="shared" si="612"/>
        <v>3.43</v>
      </c>
      <c r="L5566" s="47">
        <f t="shared" si="613"/>
        <v>3.45</v>
      </c>
      <c r="M5566" s="47">
        <f t="shared" si="614"/>
        <v>3.33</v>
      </c>
      <c r="N5566" s="47">
        <f t="shared" si="615"/>
        <v>3.45</v>
      </c>
      <c r="O5566" s="48">
        <f t="shared" ca="1" si="616"/>
        <v>444375</v>
      </c>
    </row>
    <row r="5567" spans="1:15" x14ac:dyDescent="0.25">
      <c r="A5567">
        <v>5552</v>
      </c>
      <c r="B5567" s="84">
        <v>33962</v>
      </c>
      <c r="C5567" s="47">
        <v>34</v>
      </c>
      <c r="D5567" s="47">
        <v>34.5</v>
      </c>
      <c r="E5567" s="47">
        <v>33.869999999999997</v>
      </c>
      <c r="F5567" s="47">
        <v>34.5</v>
      </c>
      <c r="G5567" s="48">
        <v>58800</v>
      </c>
      <c r="H5567" s="47">
        <v>3.43</v>
      </c>
      <c r="I5567" s="51">
        <f t="shared" si="610"/>
        <v>9.9420289855072466E-2</v>
      </c>
      <c r="J5567" s="51">
        <f t="shared" ca="1" si="611"/>
        <v>4.6875</v>
      </c>
      <c r="K5567" s="47">
        <f t="shared" si="612"/>
        <v>3.38</v>
      </c>
      <c r="L5567" s="47">
        <f t="shared" si="613"/>
        <v>3.43</v>
      </c>
      <c r="M5567" s="47">
        <f t="shared" si="614"/>
        <v>3.37</v>
      </c>
      <c r="N5567" s="47">
        <f t="shared" si="615"/>
        <v>3.43</v>
      </c>
      <c r="O5567" s="48">
        <f t="shared" ca="1" si="616"/>
        <v>275625</v>
      </c>
    </row>
    <row r="5568" spans="1:15" x14ac:dyDescent="0.25">
      <c r="A5568">
        <v>5553</v>
      </c>
      <c r="B5568" s="84">
        <v>33961</v>
      </c>
      <c r="C5568" s="47">
        <v>34</v>
      </c>
      <c r="D5568" s="47">
        <v>34</v>
      </c>
      <c r="E5568" s="47">
        <v>32.5</v>
      </c>
      <c r="F5568" s="47">
        <v>34</v>
      </c>
      <c r="G5568" s="48">
        <v>402000</v>
      </c>
      <c r="H5568" s="47">
        <v>3.38</v>
      </c>
      <c r="I5568" s="51">
        <f t="shared" si="610"/>
        <v>9.9411764705882352E-2</v>
      </c>
      <c r="J5568" s="51">
        <f t="shared" ca="1" si="611"/>
        <v>4.6875</v>
      </c>
      <c r="K5568" s="47">
        <f t="shared" si="612"/>
        <v>3.38</v>
      </c>
      <c r="L5568" s="47">
        <f t="shared" si="613"/>
        <v>3.38</v>
      </c>
      <c r="M5568" s="47">
        <f t="shared" si="614"/>
        <v>3.23</v>
      </c>
      <c r="N5568" s="47">
        <f t="shared" si="615"/>
        <v>3.38</v>
      </c>
      <c r="O5568" s="48">
        <f t="shared" ca="1" si="616"/>
        <v>1884375</v>
      </c>
    </row>
    <row r="5569" spans="1:15" x14ac:dyDescent="0.25">
      <c r="A5569">
        <v>5554</v>
      </c>
      <c r="B5569" s="84">
        <v>33960</v>
      </c>
      <c r="C5569" s="47">
        <v>34</v>
      </c>
      <c r="D5569" s="47">
        <v>34</v>
      </c>
      <c r="E5569" s="47">
        <v>32.75</v>
      </c>
      <c r="F5569" s="47">
        <v>33.869999999999997</v>
      </c>
      <c r="G5569" s="48">
        <v>579600</v>
      </c>
      <c r="H5569" s="47">
        <v>3.37</v>
      </c>
      <c r="I5569" s="51">
        <f t="shared" si="610"/>
        <v>9.9498080897549468E-2</v>
      </c>
      <c r="J5569" s="51">
        <f t="shared" ca="1" si="611"/>
        <v>6.25</v>
      </c>
      <c r="K5569" s="47">
        <f t="shared" si="612"/>
        <v>3.38</v>
      </c>
      <c r="L5569" s="47">
        <f t="shared" si="613"/>
        <v>3.38</v>
      </c>
      <c r="M5569" s="47">
        <f t="shared" si="614"/>
        <v>3.26</v>
      </c>
      <c r="N5569" s="47">
        <f t="shared" si="615"/>
        <v>3.37</v>
      </c>
      <c r="O5569" s="48">
        <f t="shared" ca="1" si="616"/>
        <v>3622500</v>
      </c>
    </row>
    <row r="5570" spans="1:15" x14ac:dyDescent="0.25">
      <c r="A5570">
        <v>5555</v>
      </c>
      <c r="B5570" s="84">
        <v>33959</v>
      </c>
      <c r="C5570" s="47">
        <v>43.5</v>
      </c>
      <c r="D5570" s="47">
        <v>44.5</v>
      </c>
      <c r="E5570" s="47">
        <v>43</v>
      </c>
      <c r="F5570" s="47">
        <v>44.5</v>
      </c>
      <c r="G5570" s="48">
        <v>514100</v>
      </c>
      <c r="H5570" s="47">
        <v>3.32</v>
      </c>
      <c r="I5570" s="51">
        <f t="shared" si="610"/>
        <v>7.4606741573033708E-2</v>
      </c>
      <c r="J5570" s="51">
        <f t="shared" ca="1" si="611"/>
        <v>6.25</v>
      </c>
      <c r="K5570" s="47">
        <f t="shared" si="612"/>
        <v>3.25</v>
      </c>
      <c r="L5570" s="47">
        <f t="shared" si="613"/>
        <v>3.32</v>
      </c>
      <c r="M5570" s="47">
        <f t="shared" si="614"/>
        <v>3.21</v>
      </c>
      <c r="N5570" s="47">
        <f t="shared" si="615"/>
        <v>3.32</v>
      </c>
      <c r="O5570" s="48">
        <f t="shared" ca="1" si="616"/>
        <v>3213125</v>
      </c>
    </row>
    <row r="5571" spans="1:15" x14ac:dyDescent="0.25">
      <c r="A5571">
        <v>5556</v>
      </c>
      <c r="B5571" s="84">
        <v>33956</v>
      </c>
      <c r="C5571" s="47">
        <v>43</v>
      </c>
      <c r="D5571" s="47">
        <v>43.5</v>
      </c>
      <c r="E5571" s="47">
        <v>41.75</v>
      </c>
      <c r="F5571" s="47">
        <v>43.5</v>
      </c>
      <c r="G5571" s="48">
        <v>71200</v>
      </c>
      <c r="H5571" s="47">
        <v>3.24</v>
      </c>
      <c r="I5571" s="51">
        <f t="shared" si="610"/>
        <v>7.4482758620689662E-2</v>
      </c>
      <c r="J5571" s="51">
        <f t="shared" ca="1" si="611"/>
        <v>6.25</v>
      </c>
      <c r="K5571" s="47">
        <f t="shared" si="612"/>
        <v>3.2</v>
      </c>
      <c r="L5571" s="47">
        <f t="shared" si="613"/>
        <v>3.24</v>
      </c>
      <c r="M5571" s="47">
        <f t="shared" si="614"/>
        <v>3.11</v>
      </c>
      <c r="N5571" s="47">
        <f t="shared" si="615"/>
        <v>3.24</v>
      </c>
      <c r="O5571" s="48">
        <f t="shared" ca="1" si="616"/>
        <v>445000</v>
      </c>
    </row>
    <row r="5572" spans="1:15" x14ac:dyDescent="0.25">
      <c r="A5572">
        <v>5557</v>
      </c>
      <c r="B5572" s="84">
        <v>33955</v>
      </c>
      <c r="C5572" s="47">
        <v>41.5</v>
      </c>
      <c r="D5572" s="47">
        <v>42</v>
      </c>
      <c r="E5572" s="47">
        <v>41.5</v>
      </c>
      <c r="F5572" s="47">
        <v>41.75</v>
      </c>
      <c r="G5572" s="48">
        <v>118100</v>
      </c>
      <c r="H5572" s="47">
        <v>3.11</v>
      </c>
      <c r="I5572" s="51">
        <f t="shared" si="610"/>
        <v>7.4491017964071857E-2</v>
      </c>
      <c r="J5572" s="51">
        <f t="shared" ca="1" si="611"/>
        <v>6.25</v>
      </c>
      <c r="K5572" s="47">
        <f t="shared" si="612"/>
        <v>3.09</v>
      </c>
      <c r="L5572" s="47">
        <f t="shared" si="613"/>
        <v>3.13</v>
      </c>
      <c r="M5572" s="47">
        <f t="shared" si="614"/>
        <v>3.09</v>
      </c>
      <c r="N5572" s="47">
        <f t="shared" si="615"/>
        <v>3.11</v>
      </c>
      <c r="O5572" s="48">
        <f t="shared" ca="1" si="616"/>
        <v>738125</v>
      </c>
    </row>
    <row r="5573" spans="1:15" x14ac:dyDescent="0.25">
      <c r="A5573">
        <v>5558</v>
      </c>
      <c r="B5573" s="84">
        <v>33954</v>
      </c>
      <c r="C5573" s="47">
        <v>40</v>
      </c>
      <c r="D5573" s="47">
        <v>41.5</v>
      </c>
      <c r="E5573" s="47">
        <v>40</v>
      </c>
      <c r="F5573" s="47">
        <v>41.5</v>
      </c>
      <c r="G5573" s="48">
        <v>150400</v>
      </c>
      <c r="H5573" s="47">
        <v>3.09</v>
      </c>
      <c r="I5573" s="51">
        <f t="shared" si="610"/>
        <v>7.4457831325301205E-2</v>
      </c>
      <c r="J5573" s="51">
        <f t="shared" ca="1" si="611"/>
        <v>6.25</v>
      </c>
      <c r="K5573" s="47">
        <f t="shared" si="612"/>
        <v>2.98</v>
      </c>
      <c r="L5573" s="47">
        <f t="shared" si="613"/>
        <v>3.09</v>
      </c>
      <c r="M5573" s="47">
        <f t="shared" si="614"/>
        <v>2.98</v>
      </c>
      <c r="N5573" s="47">
        <f t="shared" si="615"/>
        <v>3.09</v>
      </c>
      <c r="O5573" s="48">
        <f t="shared" ca="1" si="616"/>
        <v>940000</v>
      </c>
    </row>
    <row r="5574" spans="1:15" x14ac:dyDescent="0.25">
      <c r="A5574">
        <v>5559</v>
      </c>
      <c r="B5574" s="84">
        <v>33953</v>
      </c>
      <c r="C5574" s="47">
        <v>41.5</v>
      </c>
      <c r="D5574" s="47">
        <v>41.5</v>
      </c>
      <c r="E5574" s="47">
        <v>41.5</v>
      </c>
      <c r="F5574" s="47">
        <v>41.5</v>
      </c>
      <c r="G5574" s="48">
        <v>11600</v>
      </c>
      <c r="H5574" s="47">
        <v>3.09</v>
      </c>
      <c r="I5574" s="51">
        <f t="shared" si="610"/>
        <v>7.4457831325301205E-2</v>
      </c>
      <c r="J5574" s="51">
        <f t="shared" ca="1" si="611"/>
        <v>6.25</v>
      </c>
      <c r="K5574" s="47">
        <f t="shared" si="612"/>
        <v>3.09</v>
      </c>
      <c r="L5574" s="47">
        <f t="shared" si="613"/>
        <v>3.09</v>
      </c>
      <c r="M5574" s="47">
        <f t="shared" si="614"/>
        <v>3.09</v>
      </c>
      <c r="N5574" s="47">
        <f t="shared" si="615"/>
        <v>3.09</v>
      </c>
      <c r="O5574" s="48">
        <f t="shared" ca="1" si="616"/>
        <v>72500</v>
      </c>
    </row>
    <row r="5575" spans="1:15" x14ac:dyDescent="0.25">
      <c r="A5575">
        <v>5560</v>
      </c>
      <c r="B5575" s="84">
        <v>33952</v>
      </c>
      <c r="C5575" s="47">
        <v>41.25</v>
      </c>
      <c r="D5575" s="47">
        <v>41.25</v>
      </c>
      <c r="E5575" s="47">
        <v>41.25</v>
      </c>
      <c r="F5575" s="47">
        <v>41.25</v>
      </c>
      <c r="G5575" s="48">
        <v>800</v>
      </c>
      <c r="H5575" s="47">
        <v>3.07</v>
      </c>
      <c r="I5575" s="51">
        <f t="shared" si="610"/>
        <v>7.4424242424242421E-2</v>
      </c>
      <c r="J5575" s="51">
        <f t="shared" ca="1" si="611"/>
        <v>6.25</v>
      </c>
      <c r="K5575" s="47">
        <f t="shared" si="612"/>
        <v>3.07</v>
      </c>
      <c r="L5575" s="47">
        <f t="shared" si="613"/>
        <v>3.07</v>
      </c>
      <c r="M5575" s="47">
        <f t="shared" si="614"/>
        <v>3.07</v>
      </c>
      <c r="N5575" s="47">
        <f t="shared" si="615"/>
        <v>3.07</v>
      </c>
      <c r="O5575" s="48">
        <f t="shared" ca="1" si="616"/>
        <v>5000</v>
      </c>
    </row>
    <row r="5576" spans="1:15" x14ac:dyDescent="0.25">
      <c r="A5576">
        <v>5561</v>
      </c>
      <c r="B5576" s="84">
        <v>33949</v>
      </c>
      <c r="C5576" s="47">
        <v>40</v>
      </c>
      <c r="D5576" s="47">
        <v>41.25</v>
      </c>
      <c r="E5576" s="47">
        <v>40</v>
      </c>
      <c r="F5576" s="47">
        <v>41.25</v>
      </c>
      <c r="G5576" s="48">
        <v>2400</v>
      </c>
      <c r="H5576" s="47">
        <v>3.07</v>
      </c>
      <c r="I5576" s="51">
        <f t="shared" si="610"/>
        <v>7.4424242424242421E-2</v>
      </c>
      <c r="J5576" s="51">
        <f t="shared" ca="1" si="611"/>
        <v>6.25</v>
      </c>
      <c r="K5576" s="47">
        <f t="shared" si="612"/>
        <v>2.98</v>
      </c>
      <c r="L5576" s="47">
        <f t="shared" si="613"/>
        <v>3.07</v>
      </c>
      <c r="M5576" s="47">
        <f t="shared" si="614"/>
        <v>2.98</v>
      </c>
      <c r="N5576" s="47">
        <f t="shared" si="615"/>
        <v>3.07</v>
      </c>
      <c r="O5576" s="48">
        <f t="shared" ca="1" si="616"/>
        <v>15000</v>
      </c>
    </row>
    <row r="5577" spans="1:15" x14ac:dyDescent="0.25">
      <c r="A5577">
        <v>5562</v>
      </c>
      <c r="B5577" s="84">
        <v>33948</v>
      </c>
      <c r="C5577" s="47">
        <v>41.25</v>
      </c>
      <c r="D5577" s="47">
        <v>41.25</v>
      </c>
      <c r="E5577" s="47">
        <v>41</v>
      </c>
      <c r="F5577" s="47">
        <v>41</v>
      </c>
      <c r="G5577" s="48">
        <v>32000</v>
      </c>
      <c r="H5577" s="47">
        <v>3.06</v>
      </c>
      <c r="I5577" s="51">
        <f t="shared" si="610"/>
        <v>7.4634146341463412E-2</v>
      </c>
      <c r="J5577" s="51">
        <f t="shared" ca="1" si="611"/>
        <v>6.25</v>
      </c>
      <c r="K5577" s="47">
        <f t="shared" si="612"/>
        <v>3.08</v>
      </c>
      <c r="L5577" s="47">
        <f t="shared" si="613"/>
        <v>3.08</v>
      </c>
      <c r="M5577" s="47">
        <f t="shared" si="614"/>
        <v>3.06</v>
      </c>
      <c r="N5577" s="47">
        <f t="shared" si="615"/>
        <v>3.06</v>
      </c>
      <c r="O5577" s="48">
        <f t="shared" ca="1" si="616"/>
        <v>200000</v>
      </c>
    </row>
    <row r="5578" spans="1:15" x14ac:dyDescent="0.25">
      <c r="A5578">
        <v>5563</v>
      </c>
      <c r="B5578" s="84">
        <v>33947</v>
      </c>
      <c r="C5578" s="47">
        <v>41.12</v>
      </c>
      <c r="D5578" s="47">
        <v>41.25</v>
      </c>
      <c r="E5578" s="47">
        <v>41.12</v>
      </c>
      <c r="F5578" s="47">
        <v>41.25</v>
      </c>
      <c r="G5578" s="48">
        <v>41200</v>
      </c>
      <c r="H5578" s="47">
        <v>3.07</v>
      </c>
      <c r="I5578" s="51">
        <f t="shared" si="610"/>
        <v>7.4424242424242421E-2</v>
      </c>
      <c r="J5578" s="51">
        <f t="shared" ca="1" si="611"/>
        <v>6.25</v>
      </c>
      <c r="K5578" s="47">
        <f t="shared" si="612"/>
        <v>3.06</v>
      </c>
      <c r="L5578" s="47">
        <f t="shared" si="613"/>
        <v>3.07</v>
      </c>
      <c r="M5578" s="47">
        <f t="shared" si="614"/>
        <v>3.06</v>
      </c>
      <c r="N5578" s="47">
        <f t="shared" si="615"/>
        <v>3.07</v>
      </c>
      <c r="O5578" s="48">
        <f t="shared" ca="1" si="616"/>
        <v>257500</v>
      </c>
    </row>
    <row r="5579" spans="1:15" x14ac:dyDescent="0.25">
      <c r="A5579">
        <v>5564</v>
      </c>
      <c r="B5579" s="84">
        <v>33946</v>
      </c>
      <c r="C5579" s="47">
        <v>41.25</v>
      </c>
      <c r="D5579" s="47">
        <v>41.25</v>
      </c>
      <c r="E5579" s="47">
        <v>41.25</v>
      </c>
      <c r="F5579" s="47">
        <v>41.25</v>
      </c>
      <c r="G5579" s="48">
        <v>6800</v>
      </c>
      <c r="H5579" s="47">
        <v>3.07</v>
      </c>
      <c r="I5579" s="51">
        <f t="shared" si="610"/>
        <v>7.4424242424242421E-2</v>
      </c>
      <c r="J5579" s="51">
        <f t="shared" ca="1" si="611"/>
        <v>6.25</v>
      </c>
      <c r="K5579" s="47">
        <f t="shared" si="612"/>
        <v>3.07</v>
      </c>
      <c r="L5579" s="47">
        <f t="shared" si="613"/>
        <v>3.07</v>
      </c>
      <c r="M5579" s="47">
        <f t="shared" si="614"/>
        <v>3.07</v>
      </c>
      <c r="N5579" s="47">
        <f t="shared" si="615"/>
        <v>3.07</v>
      </c>
      <c r="O5579" s="48">
        <f t="shared" ca="1" si="616"/>
        <v>42500</v>
      </c>
    </row>
    <row r="5580" spans="1:15" x14ac:dyDescent="0.25">
      <c r="A5580">
        <v>5565</v>
      </c>
      <c r="B5580" s="84">
        <v>33945</v>
      </c>
      <c r="C5580" s="47">
        <v>40.25</v>
      </c>
      <c r="D5580" s="47">
        <v>41.25</v>
      </c>
      <c r="E5580" s="47">
        <v>40.25</v>
      </c>
      <c r="F5580" s="47">
        <v>40.75</v>
      </c>
      <c r="G5580" s="48">
        <v>23600</v>
      </c>
      <c r="H5580" s="47">
        <v>3.04</v>
      </c>
      <c r="I5580" s="51">
        <f t="shared" si="610"/>
        <v>7.4601226993865025E-2</v>
      </c>
      <c r="J5580" s="51">
        <f t="shared" ca="1" si="611"/>
        <v>6.25</v>
      </c>
      <c r="K5580" s="47">
        <f t="shared" si="612"/>
        <v>3</v>
      </c>
      <c r="L5580" s="47">
        <f t="shared" si="613"/>
        <v>3.08</v>
      </c>
      <c r="M5580" s="47">
        <f t="shared" si="614"/>
        <v>3</v>
      </c>
      <c r="N5580" s="47">
        <f t="shared" si="615"/>
        <v>3.04</v>
      </c>
      <c r="O5580" s="48">
        <f t="shared" ca="1" si="616"/>
        <v>147500</v>
      </c>
    </row>
    <row r="5581" spans="1:15" x14ac:dyDescent="0.25">
      <c r="A5581">
        <v>5566</v>
      </c>
      <c r="B5581" s="84">
        <v>33942</v>
      </c>
      <c r="C5581" s="47">
        <v>41.25</v>
      </c>
      <c r="D5581" s="47">
        <v>41.25</v>
      </c>
      <c r="E5581" s="47">
        <v>41.25</v>
      </c>
      <c r="F5581" s="47">
        <v>41.25</v>
      </c>
      <c r="G5581" s="48">
        <v>2400</v>
      </c>
      <c r="H5581" s="47">
        <v>3.07</v>
      </c>
      <c r="I5581" s="51">
        <f t="shared" si="610"/>
        <v>7.4424242424242421E-2</v>
      </c>
      <c r="J5581" s="51">
        <f t="shared" ca="1" si="611"/>
        <v>6.25</v>
      </c>
      <c r="K5581" s="47">
        <f t="shared" si="612"/>
        <v>3.07</v>
      </c>
      <c r="L5581" s="47">
        <f t="shared" si="613"/>
        <v>3.07</v>
      </c>
      <c r="M5581" s="47">
        <f t="shared" si="614"/>
        <v>3.07</v>
      </c>
      <c r="N5581" s="47">
        <f t="shared" si="615"/>
        <v>3.07</v>
      </c>
      <c r="O5581" s="48">
        <f t="shared" ca="1" si="616"/>
        <v>15000</v>
      </c>
    </row>
    <row r="5582" spans="1:15" x14ac:dyDescent="0.25">
      <c r="A5582">
        <v>5567</v>
      </c>
      <c r="B5582" s="84">
        <v>33941</v>
      </c>
      <c r="C5582" s="47">
        <v>40</v>
      </c>
      <c r="D5582" s="47">
        <v>41.5</v>
      </c>
      <c r="E5582" s="47">
        <v>40</v>
      </c>
      <c r="F5582" s="47">
        <v>41.25</v>
      </c>
      <c r="G5582" s="48">
        <v>466900</v>
      </c>
      <c r="H5582" s="47">
        <v>3.07</v>
      </c>
      <c r="I5582" s="51">
        <f t="shared" si="610"/>
        <v>7.4424242424242421E-2</v>
      </c>
      <c r="J5582" s="51">
        <f t="shared" ca="1" si="611"/>
        <v>6.25</v>
      </c>
      <c r="K5582" s="47">
        <f t="shared" si="612"/>
        <v>2.98</v>
      </c>
      <c r="L5582" s="47">
        <f t="shared" si="613"/>
        <v>3.09</v>
      </c>
      <c r="M5582" s="47">
        <f t="shared" si="614"/>
        <v>2.98</v>
      </c>
      <c r="N5582" s="47">
        <f t="shared" si="615"/>
        <v>3.07</v>
      </c>
      <c r="O5582" s="48">
        <f t="shared" ca="1" si="616"/>
        <v>2918125</v>
      </c>
    </row>
    <row r="5583" spans="1:15" x14ac:dyDescent="0.25">
      <c r="A5583">
        <v>5568</v>
      </c>
      <c r="B5583" s="84">
        <v>33940</v>
      </c>
      <c r="C5583" s="47">
        <v>40.75</v>
      </c>
      <c r="D5583" s="47">
        <v>41.5</v>
      </c>
      <c r="E5583" s="47">
        <v>40.5</v>
      </c>
      <c r="F5583" s="47">
        <v>41.5</v>
      </c>
      <c r="G5583" s="48">
        <v>168900</v>
      </c>
      <c r="H5583" s="47">
        <v>3.09</v>
      </c>
      <c r="I5583" s="51">
        <f t="shared" si="610"/>
        <v>7.4457831325301205E-2</v>
      </c>
      <c r="J5583" s="51">
        <f t="shared" ca="1" si="611"/>
        <v>6.25</v>
      </c>
      <c r="K5583" s="47">
        <f t="shared" si="612"/>
        <v>3.03</v>
      </c>
      <c r="L5583" s="47">
        <f t="shared" si="613"/>
        <v>3.09</v>
      </c>
      <c r="M5583" s="47">
        <f t="shared" si="614"/>
        <v>3.02</v>
      </c>
      <c r="N5583" s="47">
        <f t="shared" si="615"/>
        <v>3.09</v>
      </c>
      <c r="O5583" s="48">
        <f t="shared" ca="1" si="616"/>
        <v>1055625</v>
      </c>
    </row>
    <row r="5584" spans="1:15" x14ac:dyDescent="0.25">
      <c r="A5584">
        <v>5569</v>
      </c>
      <c r="B5584" s="84">
        <v>33939</v>
      </c>
      <c r="C5584" s="47">
        <v>38.5</v>
      </c>
      <c r="D5584" s="47">
        <v>39.25</v>
      </c>
      <c r="E5584" s="47">
        <v>38</v>
      </c>
      <c r="F5584" s="47">
        <v>39</v>
      </c>
      <c r="G5584" s="48">
        <v>260400</v>
      </c>
      <c r="H5584" s="47">
        <v>2.91</v>
      </c>
      <c r="I5584" s="51">
        <f t="shared" si="610"/>
        <v>7.4615384615384625E-2</v>
      </c>
      <c r="J5584" s="51">
        <f t="shared" ca="1" si="611"/>
        <v>6.25</v>
      </c>
      <c r="K5584" s="47">
        <f t="shared" si="612"/>
        <v>2.87</v>
      </c>
      <c r="L5584" s="47">
        <f t="shared" si="613"/>
        <v>2.93</v>
      </c>
      <c r="M5584" s="47">
        <f t="shared" si="614"/>
        <v>2.84</v>
      </c>
      <c r="N5584" s="47">
        <f t="shared" si="615"/>
        <v>2.91</v>
      </c>
      <c r="O5584" s="48">
        <f t="shared" ca="1" si="616"/>
        <v>1627500</v>
      </c>
    </row>
    <row r="5585" spans="1:15" x14ac:dyDescent="0.25">
      <c r="A5585">
        <v>5570</v>
      </c>
      <c r="B5585" s="84">
        <v>33938</v>
      </c>
      <c r="C5585" s="47">
        <v>37.75</v>
      </c>
      <c r="D5585" s="47">
        <v>38</v>
      </c>
      <c r="E5585" s="47">
        <v>37.75</v>
      </c>
      <c r="F5585" s="47">
        <v>38</v>
      </c>
      <c r="G5585" s="48">
        <v>209600</v>
      </c>
      <c r="H5585" s="47">
        <v>2.83</v>
      </c>
      <c r="I5585" s="51">
        <f t="shared" ref="I5585:I5648" si="617">H5585/F5585</f>
        <v>7.4473684210526317E-2</v>
      </c>
      <c r="J5585" s="51">
        <f t="shared" ref="J5585:J5648" ca="1" si="618">INDEX(OFFSET($T$15,0,0,$S$13+1,1),MATCH(B5585,OFFSET($Q$15,0,0,$S$13+1,1),-1))</f>
        <v>6.25</v>
      </c>
      <c r="K5585" s="47">
        <f t="shared" ref="K5585:K5648" si="619">ROUND($I5585*C5585,2)</f>
        <v>2.81</v>
      </c>
      <c r="L5585" s="47">
        <f t="shared" ref="L5585:L5648" si="620">ROUND($I5585*D5585,2)</f>
        <v>2.83</v>
      </c>
      <c r="M5585" s="47">
        <f t="shared" ref="M5585:M5648" si="621">ROUND($I5585*E5585,2)</f>
        <v>2.81</v>
      </c>
      <c r="N5585" s="47">
        <f t="shared" ref="N5585:N5648" si="622">ROUND($I5585*F5585,2)</f>
        <v>2.83</v>
      </c>
      <c r="O5585" s="48">
        <f t="shared" ref="O5585:O5648" ca="1" si="623">G5585*J5585</f>
        <v>1310000</v>
      </c>
    </row>
    <row r="5586" spans="1:15" x14ac:dyDescent="0.25">
      <c r="A5586">
        <v>5571</v>
      </c>
      <c r="B5586" s="84">
        <v>33935</v>
      </c>
      <c r="C5586" s="47">
        <v>38</v>
      </c>
      <c r="D5586" s="47">
        <v>38</v>
      </c>
      <c r="E5586" s="47">
        <v>38</v>
      </c>
      <c r="F5586" s="47">
        <v>38</v>
      </c>
      <c r="G5586" s="48">
        <v>100</v>
      </c>
      <c r="H5586" s="47">
        <v>2.83</v>
      </c>
      <c r="I5586" s="51">
        <f t="shared" si="617"/>
        <v>7.4473684210526317E-2</v>
      </c>
      <c r="J5586" s="51">
        <f t="shared" ca="1" si="618"/>
        <v>6.25</v>
      </c>
      <c r="K5586" s="47">
        <f t="shared" si="619"/>
        <v>2.83</v>
      </c>
      <c r="L5586" s="47">
        <f t="shared" si="620"/>
        <v>2.83</v>
      </c>
      <c r="M5586" s="47">
        <f t="shared" si="621"/>
        <v>2.83</v>
      </c>
      <c r="N5586" s="47">
        <f t="shared" si="622"/>
        <v>2.83</v>
      </c>
      <c r="O5586" s="48">
        <f t="shared" ca="1" si="623"/>
        <v>625</v>
      </c>
    </row>
    <row r="5587" spans="1:15" x14ac:dyDescent="0.25">
      <c r="A5587">
        <v>5572</v>
      </c>
      <c r="B5587" s="84">
        <v>33933</v>
      </c>
      <c r="C5587" s="47">
        <v>37</v>
      </c>
      <c r="D5587" s="47">
        <v>38</v>
      </c>
      <c r="E5587" s="47">
        <v>37</v>
      </c>
      <c r="F5587" s="47">
        <v>38</v>
      </c>
      <c r="G5587" s="48">
        <v>29200</v>
      </c>
      <c r="H5587" s="47">
        <v>2.83</v>
      </c>
      <c r="I5587" s="51">
        <f t="shared" si="617"/>
        <v>7.4473684210526317E-2</v>
      </c>
      <c r="J5587" s="51">
        <f t="shared" ca="1" si="618"/>
        <v>6.25</v>
      </c>
      <c r="K5587" s="47">
        <f t="shared" si="619"/>
        <v>2.76</v>
      </c>
      <c r="L5587" s="47">
        <f t="shared" si="620"/>
        <v>2.83</v>
      </c>
      <c r="M5587" s="47">
        <f t="shared" si="621"/>
        <v>2.76</v>
      </c>
      <c r="N5587" s="47">
        <f t="shared" si="622"/>
        <v>2.83</v>
      </c>
      <c r="O5587" s="48">
        <f t="shared" ca="1" si="623"/>
        <v>182500</v>
      </c>
    </row>
    <row r="5588" spans="1:15" x14ac:dyDescent="0.25">
      <c r="A5588">
        <v>5573</v>
      </c>
      <c r="B5588" s="84">
        <v>33932</v>
      </c>
      <c r="C5588" s="47">
        <v>37.5</v>
      </c>
      <c r="D5588" s="47">
        <v>38</v>
      </c>
      <c r="E5588" s="47">
        <v>37</v>
      </c>
      <c r="F5588" s="47">
        <v>38</v>
      </c>
      <c r="G5588" s="48">
        <v>382100</v>
      </c>
      <c r="H5588" s="47">
        <v>2.83</v>
      </c>
      <c r="I5588" s="51">
        <f t="shared" si="617"/>
        <v>7.4473684210526317E-2</v>
      </c>
      <c r="J5588" s="51">
        <f t="shared" ca="1" si="618"/>
        <v>6.25</v>
      </c>
      <c r="K5588" s="47">
        <f t="shared" si="619"/>
        <v>2.79</v>
      </c>
      <c r="L5588" s="47">
        <f t="shared" si="620"/>
        <v>2.83</v>
      </c>
      <c r="M5588" s="47">
        <f t="shared" si="621"/>
        <v>2.76</v>
      </c>
      <c r="N5588" s="47">
        <f t="shared" si="622"/>
        <v>2.83</v>
      </c>
      <c r="O5588" s="48">
        <f t="shared" ca="1" si="623"/>
        <v>2388125</v>
      </c>
    </row>
    <row r="5589" spans="1:15" x14ac:dyDescent="0.25">
      <c r="A5589">
        <v>5574</v>
      </c>
      <c r="B5589" s="84">
        <v>33931</v>
      </c>
      <c r="C5589" s="47">
        <v>38.5</v>
      </c>
      <c r="D5589" s="47">
        <v>38.5</v>
      </c>
      <c r="E5589" s="47">
        <v>38.25</v>
      </c>
      <c r="F5589" s="47">
        <v>38.5</v>
      </c>
      <c r="G5589" s="48">
        <v>11700</v>
      </c>
      <c r="H5589" s="47">
        <v>2.87</v>
      </c>
      <c r="I5589" s="51">
        <f t="shared" si="617"/>
        <v>7.4545454545454554E-2</v>
      </c>
      <c r="J5589" s="51">
        <f t="shared" ca="1" si="618"/>
        <v>6.25</v>
      </c>
      <c r="K5589" s="47">
        <f t="shared" si="619"/>
        <v>2.87</v>
      </c>
      <c r="L5589" s="47">
        <f t="shared" si="620"/>
        <v>2.87</v>
      </c>
      <c r="M5589" s="47">
        <f t="shared" si="621"/>
        <v>2.85</v>
      </c>
      <c r="N5589" s="47">
        <f t="shared" si="622"/>
        <v>2.87</v>
      </c>
      <c r="O5589" s="48">
        <f t="shared" ca="1" si="623"/>
        <v>73125</v>
      </c>
    </row>
    <row r="5590" spans="1:15" x14ac:dyDescent="0.25">
      <c r="A5590">
        <v>5575</v>
      </c>
      <c r="B5590" s="84">
        <v>33928</v>
      </c>
      <c r="C5590" s="47">
        <v>38.5</v>
      </c>
      <c r="D5590" s="47">
        <v>38.5</v>
      </c>
      <c r="E5590" s="47">
        <v>37.5</v>
      </c>
      <c r="F5590" s="47">
        <v>38.25</v>
      </c>
      <c r="G5590" s="48">
        <v>848900</v>
      </c>
      <c r="H5590" s="47">
        <v>2.85</v>
      </c>
      <c r="I5590" s="51">
        <f t="shared" si="617"/>
        <v>7.4509803921568626E-2</v>
      </c>
      <c r="J5590" s="51">
        <f t="shared" ca="1" si="618"/>
        <v>6.25</v>
      </c>
      <c r="K5590" s="47">
        <f t="shared" si="619"/>
        <v>2.87</v>
      </c>
      <c r="L5590" s="47">
        <f t="shared" si="620"/>
        <v>2.87</v>
      </c>
      <c r="M5590" s="47">
        <f t="shared" si="621"/>
        <v>2.79</v>
      </c>
      <c r="N5590" s="47">
        <f t="shared" si="622"/>
        <v>2.85</v>
      </c>
      <c r="O5590" s="48">
        <f t="shared" ca="1" si="623"/>
        <v>5305625</v>
      </c>
    </row>
    <row r="5591" spans="1:15" x14ac:dyDescent="0.25">
      <c r="A5591">
        <v>5576</v>
      </c>
      <c r="B5591" s="84">
        <v>33927</v>
      </c>
      <c r="C5591" s="47">
        <v>38.5</v>
      </c>
      <c r="D5591" s="47">
        <v>38.5</v>
      </c>
      <c r="E5591" s="47">
        <v>38</v>
      </c>
      <c r="F5591" s="47">
        <v>38.5</v>
      </c>
      <c r="G5591" s="48">
        <v>378400</v>
      </c>
      <c r="H5591" s="47">
        <v>2.87</v>
      </c>
      <c r="I5591" s="51">
        <f t="shared" si="617"/>
        <v>7.4545454545454554E-2</v>
      </c>
      <c r="J5591" s="51">
        <f t="shared" ca="1" si="618"/>
        <v>6.25</v>
      </c>
      <c r="K5591" s="47">
        <f t="shared" si="619"/>
        <v>2.87</v>
      </c>
      <c r="L5591" s="47">
        <f t="shared" si="620"/>
        <v>2.87</v>
      </c>
      <c r="M5591" s="47">
        <f t="shared" si="621"/>
        <v>2.83</v>
      </c>
      <c r="N5591" s="47">
        <f t="shared" si="622"/>
        <v>2.87</v>
      </c>
      <c r="O5591" s="48">
        <f t="shared" ca="1" si="623"/>
        <v>2365000</v>
      </c>
    </row>
    <row r="5592" spans="1:15" x14ac:dyDescent="0.25">
      <c r="A5592">
        <v>5577</v>
      </c>
      <c r="B5592" s="84">
        <v>33926</v>
      </c>
      <c r="C5592" s="47">
        <v>36.75</v>
      </c>
      <c r="D5592" s="47">
        <v>38.5</v>
      </c>
      <c r="E5592" s="47">
        <v>36.75</v>
      </c>
      <c r="F5592" s="47">
        <v>38.5</v>
      </c>
      <c r="G5592" s="48">
        <v>271700</v>
      </c>
      <c r="H5592" s="47">
        <v>2.87</v>
      </c>
      <c r="I5592" s="51">
        <f t="shared" si="617"/>
        <v>7.4545454545454554E-2</v>
      </c>
      <c r="J5592" s="51">
        <f t="shared" ca="1" si="618"/>
        <v>6.25</v>
      </c>
      <c r="K5592" s="47">
        <f t="shared" si="619"/>
        <v>2.74</v>
      </c>
      <c r="L5592" s="47">
        <f t="shared" si="620"/>
        <v>2.87</v>
      </c>
      <c r="M5592" s="47">
        <f t="shared" si="621"/>
        <v>2.74</v>
      </c>
      <c r="N5592" s="47">
        <f t="shared" si="622"/>
        <v>2.87</v>
      </c>
      <c r="O5592" s="48">
        <f t="shared" ca="1" si="623"/>
        <v>1698125</v>
      </c>
    </row>
    <row r="5593" spans="1:15" x14ac:dyDescent="0.25">
      <c r="A5593">
        <v>5578</v>
      </c>
      <c r="B5593" s="84">
        <v>33925</v>
      </c>
      <c r="C5593" s="47">
        <v>35.5</v>
      </c>
      <c r="D5593" s="47">
        <v>36.5</v>
      </c>
      <c r="E5593" s="47">
        <v>35.25</v>
      </c>
      <c r="F5593" s="47">
        <v>36.5</v>
      </c>
      <c r="G5593" s="48">
        <v>305200</v>
      </c>
      <c r="H5593" s="47">
        <v>2.72</v>
      </c>
      <c r="I5593" s="51">
        <f t="shared" si="617"/>
        <v>7.452054794520549E-2</v>
      </c>
      <c r="J5593" s="51">
        <f t="shared" ca="1" si="618"/>
        <v>6.25</v>
      </c>
      <c r="K5593" s="47">
        <f t="shared" si="619"/>
        <v>2.65</v>
      </c>
      <c r="L5593" s="47">
        <f t="shared" si="620"/>
        <v>2.72</v>
      </c>
      <c r="M5593" s="47">
        <f t="shared" si="621"/>
        <v>2.63</v>
      </c>
      <c r="N5593" s="47">
        <f t="shared" si="622"/>
        <v>2.72</v>
      </c>
      <c r="O5593" s="48">
        <f t="shared" ca="1" si="623"/>
        <v>1907500</v>
      </c>
    </row>
    <row r="5594" spans="1:15" x14ac:dyDescent="0.25">
      <c r="A5594">
        <v>5579</v>
      </c>
      <c r="B5594" s="84">
        <v>33924</v>
      </c>
      <c r="C5594" s="47">
        <v>34.5</v>
      </c>
      <c r="D5594" s="47">
        <v>35.5</v>
      </c>
      <c r="E5594" s="47">
        <v>34.5</v>
      </c>
      <c r="F5594" s="47">
        <v>35</v>
      </c>
      <c r="G5594" s="48">
        <v>54100</v>
      </c>
      <c r="H5594" s="47">
        <v>2.61</v>
      </c>
      <c r="I5594" s="51">
        <f t="shared" si="617"/>
        <v>7.4571428571428566E-2</v>
      </c>
      <c r="J5594" s="51">
        <f t="shared" ca="1" si="618"/>
        <v>6.25</v>
      </c>
      <c r="K5594" s="47">
        <f t="shared" si="619"/>
        <v>2.57</v>
      </c>
      <c r="L5594" s="47">
        <f t="shared" si="620"/>
        <v>2.65</v>
      </c>
      <c r="M5594" s="47">
        <f t="shared" si="621"/>
        <v>2.57</v>
      </c>
      <c r="N5594" s="47">
        <f t="shared" si="622"/>
        <v>2.61</v>
      </c>
      <c r="O5594" s="48">
        <f t="shared" ca="1" si="623"/>
        <v>338125</v>
      </c>
    </row>
    <row r="5595" spans="1:15" x14ac:dyDescent="0.25">
      <c r="A5595">
        <v>5580</v>
      </c>
      <c r="B5595" s="84">
        <v>33921</v>
      </c>
      <c r="C5595" s="47">
        <v>35.5</v>
      </c>
      <c r="D5595" s="47">
        <v>35.5</v>
      </c>
      <c r="E5595" s="47">
        <v>35</v>
      </c>
      <c r="F5595" s="47">
        <v>35</v>
      </c>
      <c r="G5595" s="48">
        <v>250900</v>
      </c>
      <c r="H5595" s="47">
        <v>2.61</v>
      </c>
      <c r="I5595" s="51">
        <f t="shared" si="617"/>
        <v>7.4571428571428566E-2</v>
      </c>
      <c r="J5595" s="51">
        <f t="shared" ca="1" si="618"/>
        <v>6.25</v>
      </c>
      <c r="K5595" s="47">
        <f t="shared" si="619"/>
        <v>2.65</v>
      </c>
      <c r="L5595" s="47">
        <f t="shared" si="620"/>
        <v>2.65</v>
      </c>
      <c r="M5595" s="47">
        <f t="shared" si="621"/>
        <v>2.61</v>
      </c>
      <c r="N5595" s="47">
        <f t="shared" si="622"/>
        <v>2.61</v>
      </c>
      <c r="O5595" s="48">
        <f t="shared" ca="1" si="623"/>
        <v>1568125</v>
      </c>
    </row>
    <row r="5596" spans="1:15" x14ac:dyDescent="0.25">
      <c r="A5596">
        <v>5581</v>
      </c>
      <c r="B5596" s="84">
        <v>33920</v>
      </c>
      <c r="C5596" s="47">
        <v>35.5</v>
      </c>
      <c r="D5596" s="47">
        <v>35.5</v>
      </c>
      <c r="E5596" s="47">
        <v>34.5</v>
      </c>
      <c r="F5596" s="47">
        <v>35</v>
      </c>
      <c r="G5596" s="48">
        <v>98000</v>
      </c>
      <c r="H5596" s="47">
        <v>2.61</v>
      </c>
      <c r="I5596" s="51">
        <f t="shared" si="617"/>
        <v>7.4571428571428566E-2</v>
      </c>
      <c r="J5596" s="51">
        <f t="shared" ca="1" si="618"/>
        <v>6.25</v>
      </c>
      <c r="K5596" s="47">
        <f t="shared" si="619"/>
        <v>2.65</v>
      </c>
      <c r="L5596" s="47">
        <f t="shared" si="620"/>
        <v>2.65</v>
      </c>
      <c r="M5596" s="47">
        <f t="shared" si="621"/>
        <v>2.57</v>
      </c>
      <c r="N5596" s="47">
        <f t="shared" si="622"/>
        <v>2.61</v>
      </c>
      <c r="O5596" s="48">
        <f t="shared" ca="1" si="623"/>
        <v>612500</v>
      </c>
    </row>
    <row r="5597" spans="1:15" x14ac:dyDescent="0.25">
      <c r="A5597">
        <v>5582</v>
      </c>
      <c r="B5597" s="84">
        <v>33919</v>
      </c>
      <c r="C5597" s="47">
        <v>34.869999999999997</v>
      </c>
      <c r="D5597" s="47">
        <v>35.5</v>
      </c>
      <c r="E5597" s="47">
        <v>34.5</v>
      </c>
      <c r="F5597" s="47">
        <v>35.5</v>
      </c>
      <c r="G5597" s="48">
        <v>623300</v>
      </c>
      <c r="H5597" s="47">
        <v>2.65</v>
      </c>
      <c r="I5597" s="51">
        <f t="shared" si="617"/>
        <v>7.464788732394366E-2</v>
      </c>
      <c r="J5597" s="51">
        <f t="shared" ca="1" si="618"/>
        <v>6.25</v>
      </c>
      <c r="K5597" s="47">
        <f t="shared" si="619"/>
        <v>2.6</v>
      </c>
      <c r="L5597" s="47">
        <f t="shared" si="620"/>
        <v>2.65</v>
      </c>
      <c r="M5597" s="47">
        <f t="shared" si="621"/>
        <v>2.58</v>
      </c>
      <c r="N5597" s="47">
        <f t="shared" si="622"/>
        <v>2.65</v>
      </c>
      <c r="O5597" s="48">
        <f t="shared" ca="1" si="623"/>
        <v>3895625</v>
      </c>
    </row>
    <row r="5598" spans="1:15" x14ac:dyDescent="0.25">
      <c r="A5598">
        <v>5583</v>
      </c>
      <c r="B5598" s="84">
        <v>33918</v>
      </c>
      <c r="C5598" s="47">
        <v>34.5</v>
      </c>
      <c r="D5598" s="47">
        <v>35.5</v>
      </c>
      <c r="E5598" s="47">
        <v>34.5</v>
      </c>
      <c r="F5598" s="47">
        <v>35</v>
      </c>
      <c r="G5598" s="48">
        <v>14400</v>
      </c>
      <c r="H5598" s="47">
        <v>2.61</v>
      </c>
      <c r="I5598" s="51">
        <f t="shared" si="617"/>
        <v>7.4571428571428566E-2</v>
      </c>
      <c r="J5598" s="51">
        <f t="shared" ca="1" si="618"/>
        <v>6.25</v>
      </c>
      <c r="K5598" s="47">
        <f t="shared" si="619"/>
        <v>2.57</v>
      </c>
      <c r="L5598" s="47">
        <f t="shared" si="620"/>
        <v>2.65</v>
      </c>
      <c r="M5598" s="47">
        <f t="shared" si="621"/>
        <v>2.57</v>
      </c>
      <c r="N5598" s="47">
        <f t="shared" si="622"/>
        <v>2.61</v>
      </c>
      <c r="O5598" s="48">
        <f t="shared" ca="1" si="623"/>
        <v>90000</v>
      </c>
    </row>
    <row r="5599" spans="1:15" x14ac:dyDescent="0.25">
      <c r="A5599">
        <v>5584</v>
      </c>
      <c r="B5599" s="84">
        <v>33917</v>
      </c>
      <c r="C5599" s="47">
        <v>35</v>
      </c>
      <c r="D5599" s="47">
        <v>35</v>
      </c>
      <c r="E5599" s="47">
        <v>34.119999999999997</v>
      </c>
      <c r="F5599" s="47">
        <v>34.119999999999997</v>
      </c>
      <c r="G5599" s="48">
        <v>964000</v>
      </c>
      <c r="H5599" s="47">
        <v>2.54</v>
      </c>
      <c r="I5599" s="51">
        <f t="shared" si="617"/>
        <v>7.4443141852286052E-2</v>
      </c>
      <c r="J5599" s="51">
        <f t="shared" ca="1" si="618"/>
        <v>6.25</v>
      </c>
      <c r="K5599" s="47">
        <f t="shared" si="619"/>
        <v>2.61</v>
      </c>
      <c r="L5599" s="47">
        <f t="shared" si="620"/>
        <v>2.61</v>
      </c>
      <c r="M5599" s="47">
        <f t="shared" si="621"/>
        <v>2.54</v>
      </c>
      <c r="N5599" s="47">
        <f t="shared" si="622"/>
        <v>2.54</v>
      </c>
      <c r="O5599" s="48">
        <f t="shared" ca="1" si="623"/>
        <v>6025000</v>
      </c>
    </row>
    <row r="5600" spans="1:15" x14ac:dyDescent="0.25">
      <c r="A5600">
        <v>5585</v>
      </c>
      <c r="B5600" s="84">
        <v>33914</v>
      </c>
      <c r="C5600" s="47">
        <v>35</v>
      </c>
      <c r="D5600" s="47">
        <v>35.5</v>
      </c>
      <c r="E5600" s="47">
        <v>35</v>
      </c>
      <c r="F5600" s="47">
        <v>35.5</v>
      </c>
      <c r="G5600" s="48">
        <v>11700</v>
      </c>
      <c r="H5600" s="47">
        <v>2.65</v>
      </c>
      <c r="I5600" s="51">
        <f t="shared" si="617"/>
        <v>7.464788732394366E-2</v>
      </c>
      <c r="J5600" s="51">
        <f t="shared" ca="1" si="618"/>
        <v>6.25</v>
      </c>
      <c r="K5600" s="47">
        <f t="shared" si="619"/>
        <v>2.61</v>
      </c>
      <c r="L5600" s="47">
        <f t="shared" si="620"/>
        <v>2.65</v>
      </c>
      <c r="M5600" s="47">
        <f t="shared" si="621"/>
        <v>2.61</v>
      </c>
      <c r="N5600" s="47">
        <f t="shared" si="622"/>
        <v>2.65</v>
      </c>
      <c r="O5600" s="48">
        <f t="shared" ca="1" si="623"/>
        <v>73125</v>
      </c>
    </row>
    <row r="5601" spans="1:15" x14ac:dyDescent="0.25">
      <c r="A5601">
        <v>5586</v>
      </c>
      <c r="B5601" s="84">
        <v>33913</v>
      </c>
      <c r="C5601" s="47">
        <v>35.5</v>
      </c>
      <c r="D5601" s="47">
        <v>35.5</v>
      </c>
      <c r="E5601" s="47">
        <v>34.5</v>
      </c>
      <c r="F5601" s="47">
        <v>35.5</v>
      </c>
      <c r="G5601" s="48">
        <v>159700</v>
      </c>
      <c r="H5601" s="47">
        <v>2.65</v>
      </c>
      <c r="I5601" s="51">
        <f t="shared" si="617"/>
        <v>7.464788732394366E-2</v>
      </c>
      <c r="J5601" s="51">
        <f t="shared" ca="1" si="618"/>
        <v>6.25</v>
      </c>
      <c r="K5601" s="47">
        <f t="shared" si="619"/>
        <v>2.65</v>
      </c>
      <c r="L5601" s="47">
        <f t="shared" si="620"/>
        <v>2.65</v>
      </c>
      <c r="M5601" s="47">
        <f t="shared" si="621"/>
        <v>2.58</v>
      </c>
      <c r="N5601" s="47">
        <f t="shared" si="622"/>
        <v>2.65</v>
      </c>
      <c r="O5601" s="48">
        <f t="shared" ca="1" si="623"/>
        <v>998125</v>
      </c>
    </row>
    <row r="5602" spans="1:15" x14ac:dyDescent="0.25">
      <c r="A5602">
        <v>5587</v>
      </c>
      <c r="B5602" s="84">
        <v>33912</v>
      </c>
      <c r="C5602" s="47">
        <v>34.5</v>
      </c>
      <c r="D5602" s="47">
        <v>35.5</v>
      </c>
      <c r="E5602" s="47">
        <v>34.5</v>
      </c>
      <c r="F5602" s="47">
        <v>35.5</v>
      </c>
      <c r="G5602" s="48">
        <v>12800</v>
      </c>
      <c r="H5602" s="47">
        <v>2.65</v>
      </c>
      <c r="I5602" s="51">
        <f t="shared" si="617"/>
        <v>7.464788732394366E-2</v>
      </c>
      <c r="J5602" s="51">
        <f t="shared" ca="1" si="618"/>
        <v>6.25</v>
      </c>
      <c r="K5602" s="47">
        <f t="shared" si="619"/>
        <v>2.58</v>
      </c>
      <c r="L5602" s="47">
        <f t="shared" si="620"/>
        <v>2.65</v>
      </c>
      <c r="M5602" s="47">
        <f t="shared" si="621"/>
        <v>2.58</v>
      </c>
      <c r="N5602" s="47">
        <f t="shared" si="622"/>
        <v>2.65</v>
      </c>
      <c r="O5602" s="48">
        <f t="shared" ca="1" si="623"/>
        <v>80000</v>
      </c>
    </row>
    <row r="5603" spans="1:15" x14ac:dyDescent="0.25">
      <c r="A5603">
        <v>5588</v>
      </c>
      <c r="B5603" s="84">
        <v>33911</v>
      </c>
      <c r="C5603" s="47">
        <v>35.5</v>
      </c>
      <c r="D5603" s="47">
        <v>35.5</v>
      </c>
      <c r="E5603" s="47">
        <v>34.5</v>
      </c>
      <c r="F5603" s="47">
        <v>34.5</v>
      </c>
      <c r="G5603" s="48">
        <v>11700</v>
      </c>
      <c r="H5603" s="47">
        <v>2.57</v>
      </c>
      <c r="I5603" s="51">
        <f t="shared" si="617"/>
        <v>7.4492753623188399E-2</v>
      </c>
      <c r="J5603" s="51">
        <f t="shared" ca="1" si="618"/>
        <v>6.25</v>
      </c>
      <c r="K5603" s="47">
        <f t="shared" si="619"/>
        <v>2.64</v>
      </c>
      <c r="L5603" s="47">
        <f t="shared" si="620"/>
        <v>2.64</v>
      </c>
      <c r="M5603" s="47">
        <f t="shared" si="621"/>
        <v>2.57</v>
      </c>
      <c r="N5603" s="47">
        <f t="shared" si="622"/>
        <v>2.57</v>
      </c>
      <c r="O5603" s="48">
        <f t="shared" ca="1" si="623"/>
        <v>73125</v>
      </c>
    </row>
    <row r="5604" spans="1:15" x14ac:dyDescent="0.25">
      <c r="A5604">
        <v>5589</v>
      </c>
      <c r="B5604" s="84">
        <v>33910</v>
      </c>
      <c r="C5604" s="47">
        <v>35.5</v>
      </c>
      <c r="D5604" s="47">
        <v>35.5</v>
      </c>
      <c r="E5604" s="47">
        <v>35</v>
      </c>
      <c r="F5604" s="47">
        <v>35</v>
      </c>
      <c r="G5604" s="48">
        <v>6100</v>
      </c>
      <c r="H5604" s="47">
        <v>2.61</v>
      </c>
      <c r="I5604" s="51">
        <f t="shared" si="617"/>
        <v>7.4571428571428566E-2</v>
      </c>
      <c r="J5604" s="51">
        <f t="shared" ca="1" si="618"/>
        <v>6.25</v>
      </c>
      <c r="K5604" s="47">
        <f t="shared" si="619"/>
        <v>2.65</v>
      </c>
      <c r="L5604" s="47">
        <f t="shared" si="620"/>
        <v>2.65</v>
      </c>
      <c r="M5604" s="47">
        <f t="shared" si="621"/>
        <v>2.61</v>
      </c>
      <c r="N5604" s="47">
        <f t="shared" si="622"/>
        <v>2.61</v>
      </c>
      <c r="O5604" s="48">
        <f t="shared" ca="1" si="623"/>
        <v>38125</v>
      </c>
    </row>
    <row r="5605" spans="1:15" x14ac:dyDescent="0.25">
      <c r="A5605">
        <v>5590</v>
      </c>
      <c r="B5605" s="84">
        <v>33907</v>
      </c>
      <c r="C5605" s="47">
        <v>34.5</v>
      </c>
      <c r="D5605" s="47">
        <v>35.5</v>
      </c>
      <c r="E5605" s="47">
        <v>34.5</v>
      </c>
      <c r="F5605" s="47">
        <v>34.5</v>
      </c>
      <c r="G5605" s="48">
        <v>5600</v>
      </c>
      <c r="H5605" s="47">
        <v>2.57</v>
      </c>
      <c r="I5605" s="51">
        <f t="shared" si="617"/>
        <v>7.4492753623188399E-2</v>
      </c>
      <c r="J5605" s="51">
        <f t="shared" ca="1" si="618"/>
        <v>6.25</v>
      </c>
      <c r="K5605" s="47">
        <f t="shared" si="619"/>
        <v>2.57</v>
      </c>
      <c r="L5605" s="47">
        <f t="shared" si="620"/>
        <v>2.64</v>
      </c>
      <c r="M5605" s="47">
        <f t="shared" si="621"/>
        <v>2.57</v>
      </c>
      <c r="N5605" s="47">
        <f t="shared" si="622"/>
        <v>2.57</v>
      </c>
      <c r="O5605" s="48">
        <f t="shared" ca="1" si="623"/>
        <v>35000</v>
      </c>
    </row>
    <row r="5606" spans="1:15" x14ac:dyDescent="0.25">
      <c r="A5606">
        <v>5591</v>
      </c>
      <c r="B5606" s="84">
        <v>33906</v>
      </c>
      <c r="C5606" s="47">
        <v>34.5</v>
      </c>
      <c r="D5606" s="47">
        <v>35.25</v>
      </c>
      <c r="E5606" s="47">
        <v>34.5</v>
      </c>
      <c r="F5606" s="47">
        <v>35.25</v>
      </c>
      <c r="G5606" s="48">
        <v>11600</v>
      </c>
      <c r="H5606" s="47">
        <v>2.63</v>
      </c>
      <c r="I5606" s="51">
        <f t="shared" si="617"/>
        <v>7.4609929078014184E-2</v>
      </c>
      <c r="J5606" s="51">
        <f t="shared" ca="1" si="618"/>
        <v>6.25</v>
      </c>
      <c r="K5606" s="47">
        <f t="shared" si="619"/>
        <v>2.57</v>
      </c>
      <c r="L5606" s="47">
        <f t="shared" si="620"/>
        <v>2.63</v>
      </c>
      <c r="M5606" s="47">
        <f t="shared" si="621"/>
        <v>2.57</v>
      </c>
      <c r="N5606" s="47">
        <f t="shared" si="622"/>
        <v>2.63</v>
      </c>
      <c r="O5606" s="48">
        <f t="shared" ca="1" si="623"/>
        <v>72500</v>
      </c>
    </row>
    <row r="5607" spans="1:15" x14ac:dyDescent="0.25">
      <c r="A5607">
        <v>5592</v>
      </c>
      <c r="B5607" s="84">
        <v>33905</v>
      </c>
      <c r="C5607" s="47">
        <v>35.25</v>
      </c>
      <c r="D5607" s="47">
        <v>35.25</v>
      </c>
      <c r="E5607" s="47">
        <v>34.5</v>
      </c>
      <c r="F5607" s="47">
        <v>34.5</v>
      </c>
      <c r="G5607" s="48">
        <v>18800</v>
      </c>
      <c r="H5607" s="47">
        <v>2.57</v>
      </c>
      <c r="I5607" s="51">
        <f t="shared" si="617"/>
        <v>7.4492753623188399E-2</v>
      </c>
      <c r="J5607" s="51">
        <f t="shared" ca="1" si="618"/>
        <v>6.25</v>
      </c>
      <c r="K5607" s="47">
        <f t="shared" si="619"/>
        <v>2.63</v>
      </c>
      <c r="L5607" s="47">
        <f t="shared" si="620"/>
        <v>2.63</v>
      </c>
      <c r="M5607" s="47">
        <f t="shared" si="621"/>
        <v>2.57</v>
      </c>
      <c r="N5607" s="47">
        <f t="shared" si="622"/>
        <v>2.57</v>
      </c>
      <c r="O5607" s="48">
        <f t="shared" ca="1" si="623"/>
        <v>117500</v>
      </c>
    </row>
    <row r="5608" spans="1:15" x14ac:dyDescent="0.25">
      <c r="A5608">
        <v>5593</v>
      </c>
      <c r="B5608" s="84">
        <v>33904</v>
      </c>
      <c r="C5608" s="47">
        <v>35</v>
      </c>
      <c r="D5608" s="47">
        <v>35</v>
      </c>
      <c r="E5608" s="47">
        <v>35</v>
      </c>
      <c r="F5608" s="47">
        <v>35</v>
      </c>
      <c r="G5608" s="48">
        <v>9300</v>
      </c>
      <c r="H5608" s="47">
        <v>2.61</v>
      </c>
      <c r="I5608" s="51">
        <f t="shared" si="617"/>
        <v>7.4571428571428566E-2</v>
      </c>
      <c r="J5608" s="51">
        <f t="shared" ca="1" si="618"/>
        <v>6.25</v>
      </c>
      <c r="K5608" s="47">
        <f t="shared" si="619"/>
        <v>2.61</v>
      </c>
      <c r="L5608" s="47">
        <f t="shared" si="620"/>
        <v>2.61</v>
      </c>
      <c r="M5608" s="47">
        <f t="shared" si="621"/>
        <v>2.61</v>
      </c>
      <c r="N5608" s="47">
        <f t="shared" si="622"/>
        <v>2.61</v>
      </c>
      <c r="O5608" s="48">
        <f t="shared" ca="1" si="623"/>
        <v>58125</v>
      </c>
    </row>
    <row r="5609" spans="1:15" x14ac:dyDescent="0.25">
      <c r="A5609">
        <v>5594</v>
      </c>
      <c r="B5609" s="84">
        <v>33903</v>
      </c>
      <c r="C5609" s="47">
        <v>35</v>
      </c>
      <c r="D5609" s="47">
        <v>35.5</v>
      </c>
      <c r="E5609" s="47">
        <v>35</v>
      </c>
      <c r="F5609" s="47">
        <v>35.25</v>
      </c>
      <c r="G5609" s="48">
        <v>156400</v>
      </c>
      <c r="H5609" s="47">
        <v>2.63</v>
      </c>
      <c r="I5609" s="51">
        <f t="shared" si="617"/>
        <v>7.4609929078014184E-2</v>
      </c>
      <c r="J5609" s="51">
        <f t="shared" ca="1" si="618"/>
        <v>6.25</v>
      </c>
      <c r="K5609" s="47">
        <f t="shared" si="619"/>
        <v>2.61</v>
      </c>
      <c r="L5609" s="47">
        <f t="shared" si="620"/>
        <v>2.65</v>
      </c>
      <c r="M5609" s="47">
        <f t="shared" si="621"/>
        <v>2.61</v>
      </c>
      <c r="N5609" s="47">
        <f t="shared" si="622"/>
        <v>2.63</v>
      </c>
      <c r="O5609" s="48">
        <f t="shared" ca="1" si="623"/>
        <v>977500</v>
      </c>
    </row>
    <row r="5610" spans="1:15" x14ac:dyDescent="0.25">
      <c r="A5610">
        <v>5595</v>
      </c>
      <c r="B5610" s="84">
        <v>33900</v>
      </c>
      <c r="C5610" s="47">
        <v>35</v>
      </c>
      <c r="D5610" s="47">
        <v>36</v>
      </c>
      <c r="E5610" s="47">
        <v>35</v>
      </c>
      <c r="F5610" s="47">
        <v>35</v>
      </c>
      <c r="G5610" s="48">
        <v>275700</v>
      </c>
      <c r="H5610" s="47">
        <v>2.61</v>
      </c>
      <c r="I5610" s="51">
        <f t="shared" si="617"/>
        <v>7.4571428571428566E-2</v>
      </c>
      <c r="J5610" s="51">
        <f t="shared" ca="1" si="618"/>
        <v>6.25</v>
      </c>
      <c r="K5610" s="47">
        <f t="shared" si="619"/>
        <v>2.61</v>
      </c>
      <c r="L5610" s="47">
        <f t="shared" si="620"/>
        <v>2.68</v>
      </c>
      <c r="M5610" s="47">
        <f t="shared" si="621"/>
        <v>2.61</v>
      </c>
      <c r="N5610" s="47">
        <f t="shared" si="622"/>
        <v>2.61</v>
      </c>
      <c r="O5610" s="48">
        <f t="shared" ca="1" si="623"/>
        <v>1723125</v>
      </c>
    </row>
    <row r="5611" spans="1:15" x14ac:dyDescent="0.25">
      <c r="A5611">
        <v>5596</v>
      </c>
      <c r="B5611" s="84">
        <v>33899</v>
      </c>
      <c r="C5611" s="47">
        <v>35</v>
      </c>
      <c r="D5611" s="47">
        <v>35</v>
      </c>
      <c r="E5611" s="47">
        <v>35</v>
      </c>
      <c r="F5611" s="47">
        <v>35</v>
      </c>
      <c r="G5611" s="48">
        <v>0</v>
      </c>
      <c r="H5611" s="47">
        <v>2.61</v>
      </c>
      <c r="I5611" s="51">
        <f t="shared" si="617"/>
        <v>7.4571428571428566E-2</v>
      </c>
      <c r="J5611" s="51">
        <f t="shared" ca="1" si="618"/>
        <v>6.25</v>
      </c>
      <c r="K5611" s="47">
        <f t="shared" si="619"/>
        <v>2.61</v>
      </c>
      <c r="L5611" s="47">
        <f t="shared" si="620"/>
        <v>2.61</v>
      </c>
      <c r="M5611" s="47">
        <f t="shared" si="621"/>
        <v>2.61</v>
      </c>
      <c r="N5611" s="47">
        <f t="shared" si="622"/>
        <v>2.61</v>
      </c>
      <c r="O5611" s="48">
        <f t="shared" ca="1" si="623"/>
        <v>0</v>
      </c>
    </row>
    <row r="5612" spans="1:15" x14ac:dyDescent="0.25">
      <c r="A5612">
        <v>5597</v>
      </c>
      <c r="B5612" s="84">
        <v>33898</v>
      </c>
      <c r="C5612" s="47">
        <v>35</v>
      </c>
      <c r="D5612" s="47">
        <v>35</v>
      </c>
      <c r="E5612" s="47">
        <v>35</v>
      </c>
      <c r="F5612" s="47">
        <v>35</v>
      </c>
      <c r="G5612" s="48">
        <v>9300</v>
      </c>
      <c r="H5612" s="47">
        <v>2.61</v>
      </c>
      <c r="I5612" s="51">
        <f t="shared" si="617"/>
        <v>7.4571428571428566E-2</v>
      </c>
      <c r="J5612" s="51">
        <f t="shared" ca="1" si="618"/>
        <v>6.25</v>
      </c>
      <c r="K5612" s="47">
        <f t="shared" si="619"/>
        <v>2.61</v>
      </c>
      <c r="L5612" s="47">
        <f t="shared" si="620"/>
        <v>2.61</v>
      </c>
      <c r="M5612" s="47">
        <f t="shared" si="621"/>
        <v>2.61</v>
      </c>
      <c r="N5612" s="47">
        <f t="shared" si="622"/>
        <v>2.61</v>
      </c>
      <c r="O5612" s="48">
        <f t="shared" ca="1" si="623"/>
        <v>58125</v>
      </c>
    </row>
    <row r="5613" spans="1:15" x14ac:dyDescent="0.25">
      <c r="A5613">
        <v>5598</v>
      </c>
      <c r="B5613" s="84">
        <v>33897</v>
      </c>
      <c r="C5613" s="47">
        <v>35</v>
      </c>
      <c r="D5613" s="47">
        <v>36</v>
      </c>
      <c r="E5613" s="47">
        <v>35</v>
      </c>
      <c r="F5613" s="47">
        <v>36</v>
      </c>
      <c r="G5613" s="48">
        <v>59200</v>
      </c>
      <c r="H5613" s="47">
        <v>2.68</v>
      </c>
      <c r="I5613" s="51">
        <f t="shared" si="617"/>
        <v>7.4444444444444452E-2</v>
      </c>
      <c r="J5613" s="51">
        <f t="shared" ca="1" si="618"/>
        <v>6.25</v>
      </c>
      <c r="K5613" s="47">
        <f t="shared" si="619"/>
        <v>2.61</v>
      </c>
      <c r="L5613" s="47">
        <f t="shared" si="620"/>
        <v>2.68</v>
      </c>
      <c r="M5613" s="47">
        <f t="shared" si="621"/>
        <v>2.61</v>
      </c>
      <c r="N5613" s="47">
        <f t="shared" si="622"/>
        <v>2.68</v>
      </c>
      <c r="O5613" s="48">
        <f t="shared" ca="1" si="623"/>
        <v>370000</v>
      </c>
    </row>
    <row r="5614" spans="1:15" x14ac:dyDescent="0.25">
      <c r="A5614">
        <v>5599</v>
      </c>
      <c r="B5614" s="84">
        <v>33896</v>
      </c>
      <c r="C5614" s="47">
        <v>36</v>
      </c>
      <c r="D5614" s="47">
        <v>36</v>
      </c>
      <c r="E5614" s="47">
        <v>35</v>
      </c>
      <c r="F5614" s="47">
        <v>36</v>
      </c>
      <c r="G5614" s="48">
        <v>138500</v>
      </c>
      <c r="H5614" s="47">
        <v>2.68</v>
      </c>
      <c r="I5614" s="51">
        <f t="shared" si="617"/>
        <v>7.4444444444444452E-2</v>
      </c>
      <c r="J5614" s="51">
        <f t="shared" ca="1" si="618"/>
        <v>6.25</v>
      </c>
      <c r="K5614" s="47">
        <f t="shared" si="619"/>
        <v>2.68</v>
      </c>
      <c r="L5614" s="47">
        <f t="shared" si="620"/>
        <v>2.68</v>
      </c>
      <c r="M5614" s="47">
        <f t="shared" si="621"/>
        <v>2.61</v>
      </c>
      <c r="N5614" s="47">
        <f t="shared" si="622"/>
        <v>2.68</v>
      </c>
      <c r="O5614" s="48">
        <f t="shared" ca="1" si="623"/>
        <v>865625</v>
      </c>
    </row>
    <row r="5615" spans="1:15" x14ac:dyDescent="0.25">
      <c r="A5615">
        <v>5600</v>
      </c>
      <c r="B5615" s="84">
        <v>33893</v>
      </c>
      <c r="C5615" s="47">
        <v>36</v>
      </c>
      <c r="D5615" s="47">
        <v>36</v>
      </c>
      <c r="E5615" s="47">
        <v>35</v>
      </c>
      <c r="F5615" s="47">
        <v>35</v>
      </c>
      <c r="G5615" s="48">
        <v>367600</v>
      </c>
      <c r="H5615" s="47">
        <v>2.61</v>
      </c>
      <c r="I5615" s="51">
        <f t="shared" si="617"/>
        <v>7.4571428571428566E-2</v>
      </c>
      <c r="J5615" s="51">
        <f t="shared" ca="1" si="618"/>
        <v>6.25</v>
      </c>
      <c r="K5615" s="47">
        <f t="shared" si="619"/>
        <v>2.68</v>
      </c>
      <c r="L5615" s="47">
        <f t="shared" si="620"/>
        <v>2.68</v>
      </c>
      <c r="M5615" s="47">
        <f t="shared" si="621"/>
        <v>2.61</v>
      </c>
      <c r="N5615" s="47">
        <f t="shared" si="622"/>
        <v>2.61</v>
      </c>
      <c r="O5615" s="48">
        <f t="shared" ca="1" si="623"/>
        <v>2297500</v>
      </c>
    </row>
    <row r="5616" spans="1:15" x14ac:dyDescent="0.25">
      <c r="A5616">
        <v>5601</v>
      </c>
      <c r="B5616" s="84">
        <v>33892</v>
      </c>
      <c r="C5616" s="47">
        <v>36.25</v>
      </c>
      <c r="D5616" s="47">
        <v>36.25</v>
      </c>
      <c r="E5616" s="47">
        <v>36.25</v>
      </c>
      <c r="F5616" s="47">
        <v>36.25</v>
      </c>
      <c r="G5616" s="48">
        <v>100</v>
      </c>
      <c r="H5616" s="47">
        <v>2.7</v>
      </c>
      <c r="I5616" s="51">
        <f t="shared" si="617"/>
        <v>7.4482758620689662E-2</v>
      </c>
      <c r="J5616" s="51">
        <f t="shared" ca="1" si="618"/>
        <v>6.25</v>
      </c>
      <c r="K5616" s="47">
        <f t="shared" si="619"/>
        <v>2.7</v>
      </c>
      <c r="L5616" s="47">
        <f t="shared" si="620"/>
        <v>2.7</v>
      </c>
      <c r="M5616" s="47">
        <f t="shared" si="621"/>
        <v>2.7</v>
      </c>
      <c r="N5616" s="47">
        <f t="shared" si="622"/>
        <v>2.7</v>
      </c>
      <c r="O5616" s="48">
        <f t="shared" ca="1" si="623"/>
        <v>625</v>
      </c>
    </row>
    <row r="5617" spans="1:15" x14ac:dyDescent="0.25">
      <c r="A5617">
        <v>5602</v>
      </c>
      <c r="B5617" s="84">
        <v>33891</v>
      </c>
      <c r="C5617" s="47">
        <v>36.25</v>
      </c>
      <c r="D5617" s="47">
        <v>36.25</v>
      </c>
      <c r="E5617" s="47">
        <v>35</v>
      </c>
      <c r="F5617" s="47">
        <v>35.630000000000003</v>
      </c>
      <c r="G5617" s="48">
        <v>6100</v>
      </c>
      <c r="H5617" s="47">
        <v>2.66</v>
      </c>
      <c r="I5617" s="51">
        <f t="shared" si="617"/>
        <v>7.4656188605108059E-2</v>
      </c>
      <c r="J5617" s="51">
        <f t="shared" ca="1" si="618"/>
        <v>6.25</v>
      </c>
      <c r="K5617" s="47">
        <f t="shared" si="619"/>
        <v>2.71</v>
      </c>
      <c r="L5617" s="47">
        <f t="shared" si="620"/>
        <v>2.71</v>
      </c>
      <c r="M5617" s="47">
        <f t="shared" si="621"/>
        <v>2.61</v>
      </c>
      <c r="N5617" s="47">
        <f t="shared" si="622"/>
        <v>2.66</v>
      </c>
      <c r="O5617" s="48">
        <f t="shared" ca="1" si="623"/>
        <v>38125</v>
      </c>
    </row>
    <row r="5618" spans="1:15" x14ac:dyDescent="0.25">
      <c r="A5618">
        <v>5603</v>
      </c>
      <c r="B5618" s="84">
        <v>33890</v>
      </c>
      <c r="C5618" s="47">
        <v>36.25</v>
      </c>
      <c r="D5618" s="47">
        <v>36.25</v>
      </c>
      <c r="E5618" s="47">
        <v>36</v>
      </c>
      <c r="F5618" s="47">
        <v>36</v>
      </c>
      <c r="G5618" s="48">
        <v>6800</v>
      </c>
      <c r="H5618" s="47">
        <v>2.68</v>
      </c>
      <c r="I5618" s="51">
        <f t="shared" si="617"/>
        <v>7.4444444444444452E-2</v>
      </c>
      <c r="J5618" s="51">
        <f t="shared" ca="1" si="618"/>
        <v>6.25</v>
      </c>
      <c r="K5618" s="47">
        <f t="shared" si="619"/>
        <v>2.7</v>
      </c>
      <c r="L5618" s="47">
        <f t="shared" si="620"/>
        <v>2.7</v>
      </c>
      <c r="M5618" s="47">
        <f t="shared" si="621"/>
        <v>2.68</v>
      </c>
      <c r="N5618" s="47">
        <f t="shared" si="622"/>
        <v>2.68</v>
      </c>
      <c r="O5618" s="48">
        <f t="shared" ca="1" si="623"/>
        <v>42500</v>
      </c>
    </row>
    <row r="5619" spans="1:15" x14ac:dyDescent="0.25">
      <c r="A5619">
        <v>5604</v>
      </c>
      <c r="B5619" s="84">
        <v>33889</v>
      </c>
      <c r="C5619" s="47">
        <v>35</v>
      </c>
      <c r="D5619" s="47">
        <v>35</v>
      </c>
      <c r="E5619" s="47">
        <v>35</v>
      </c>
      <c r="F5619" s="47">
        <v>35</v>
      </c>
      <c r="G5619" s="48">
        <v>0</v>
      </c>
      <c r="H5619" s="47">
        <v>2.61</v>
      </c>
      <c r="I5619" s="51">
        <f t="shared" si="617"/>
        <v>7.4571428571428566E-2</v>
      </c>
      <c r="J5619" s="51">
        <f t="shared" ca="1" si="618"/>
        <v>6.25</v>
      </c>
      <c r="K5619" s="47">
        <f t="shared" si="619"/>
        <v>2.61</v>
      </c>
      <c r="L5619" s="47">
        <f t="shared" si="620"/>
        <v>2.61</v>
      </c>
      <c r="M5619" s="47">
        <f t="shared" si="621"/>
        <v>2.61</v>
      </c>
      <c r="N5619" s="47">
        <f t="shared" si="622"/>
        <v>2.61</v>
      </c>
      <c r="O5619" s="48">
        <f t="shared" ca="1" si="623"/>
        <v>0</v>
      </c>
    </row>
    <row r="5620" spans="1:15" x14ac:dyDescent="0.25">
      <c r="A5620">
        <v>5605</v>
      </c>
      <c r="B5620" s="84">
        <v>33886</v>
      </c>
      <c r="C5620" s="47">
        <v>35</v>
      </c>
      <c r="D5620" s="47">
        <v>35</v>
      </c>
      <c r="E5620" s="47">
        <v>35</v>
      </c>
      <c r="F5620" s="47">
        <v>35</v>
      </c>
      <c r="G5620" s="48">
        <v>100</v>
      </c>
      <c r="H5620" s="47">
        <v>2.61</v>
      </c>
      <c r="I5620" s="51">
        <f t="shared" si="617"/>
        <v>7.4571428571428566E-2</v>
      </c>
      <c r="J5620" s="51">
        <f t="shared" ca="1" si="618"/>
        <v>6.25</v>
      </c>
      <c r="K5620" s="47">
        <f t="shared" si="619"/>
        <v>2.61</v>
      </c>
      <c r="L5620" s="47">
        <f t="shared" si="620"/>
        <v>2.61</v>
      </c>
      <c r="M5620" s="47">
        <f t="shared" si="621"/>
        <v>2.61</v>
      </c>
      <c r="N5620" s="47">
        <f t="shared" si="622"/>
        <v>2.61</v>
      </c>
      <c r="O5620" s="48">
        <f t="shared" ca="1" si="623"/>
        <v>625</v>
      </c>
    </row>
    <row r="5621" spans="1:15" x14ac:dyDescent="0.25">
      <c r="A5621">
        <v>5606</v>
      </c>
      <c r="B5621" s="84">
        <v>33885</v>
      </c>
      <c r="C5621" s="47">
        <v>35.5</v>
      </c>
      <c r="D5621" s="47">
        <v>35.5</v>
      </c>
      <c r="E5621" s="47">
        <v>35.5</v>
      </c>
      <c r="F5621" s="47">
        <v>35.5</v>
      </c>
      <c r="G5621" s="48">
        <v>100</v>
      </c>
      <c r="H5621" s="47">
        <v>2.65</v>
      </c>
      <c r="I5621" s="51">
        <f t="shared" si="617"/>
        <v>7.464788732394366E-2</v>
      </c>
      <c r="J5621" s="51">
        <f t="shared" ca="1" si="618"/>
        <v>6.25</v>
      </c>
      <c r="K5621" s="47">
        <f t="shared" si="619"/>
        <v>2.65</v>
      </c>
      <c r="L5621" s="47">
        <f t="shared" si="620"/>
        <v>2.65</v>
      </c>
      <c r="M5621" s="47">
        <f t="shared" si="621"/>
        <v>2.65</v>
      </c>
      <c r="N5621" s="47">
        <f t="shared" si="622"/>
        <v>2.65</v>
      </c>
      <c r="O5621" s="48">
        <f t="shared" ca="1" si="623"/>
        <v>625</v>
      </c>
    </row>
    <row r="5622" spans="1:15" x14ac:dyDescent="0.25">
      <c r="A5622">
        <v>5607</v>
      </c>
      <c r="B5622" s="84">
        <v>33884</v>
      </c>
      <c r="C5622" s="47">
        <v>36.25</v>
      </c>
      <c r="D5622" s="47">
        <v>36.5</v>
      </c>
      <c r="E5622" s="47">
        <v>36</v>
      </c>
      <c r="F5622" s="47">
        <v>36.5</v>
      </c>
      <c r="G5622" s="48">
        <v>61700</v>
      </c>
      <c r="H5622" s="47">
        <v>2.72</v>
      </c>
      <c r="I5622" s="51">
        <f t="shared" si="617"/>
        <v>7.452054794520549E-2</v>
      </c>
      <c r="J5622" s="51">
        <f t="shared" ca="1" si="618"/>
        <v>6.25</v>
      </c>
      <c r="K5622" s="47">
        <f t="shared" si="619"/>
        <v>2.7</v>
      </c>
      <c r="L5622" s="47">
        <f t="shared" si="620"/>
        <v>2.72</v>
      </c>
      <c r="M5622" s="47">
        <f t="shared" si="621"/>
        <v>2.68</v>
      </c>
      <c r="N5622" s="47">
        <f t="shared" si="622"/>
        <v>2.72</v>
      </c>
      <c r="O5622" s="48">
        <f t="shared" ca="1" si="623"/>
        <v>385625</v>
      </c>
    </row>
    <row r="5623" spans="1:15" x14ac:dyDescent="0.25">
      <c r="A5623">
        <v>5608</v>
      </c>
      <c r="B5623" s="84">
        <v>33883</v>
      </c>
      <c r="C5623" s="47">
        <v>36.5</v>
      </c>
      <c r="D5623" s="47">
        <v>36.5</v>
      </c>
      <c r="E5623" s="47">
        <v>36.5</v>
      </c>
      <c r="F5623" s="47">
        <v>36.5</v>
      </c>
      <c r="G5623" s="48">
        <v>3600</v>
      </c>
      <c r="H5623" s="47">
        <v>2.72</v>
      </c>
      <c r="I5623" s="51">
        <f t="shared" si="617"/>
        <v>7.452054794520549E-2</v>
      </c>
      <c r="J5623" s="51">
        <f t="shared" ca="1" si="618"/>
        <v>6.25</v>
      </c>
      <c r="K5623" s="47">
        <f t="shared" si="619"/>
        <v>2.72</v>
      </c>
      <c r="L5623" s="47">
        <f t="shared" si="620"/>
        <v>2.72</v>
      </c>
      <c r="M5623" s="47">
        <f t="shared" si="621"/>
        <v>2.72</v>
      </c>
      <c r="N5623" s="47">
        <f t="shared" si="622"/>
        <v>2.72</v>
      </c>
      <c r="O5623" s="48">
        <f t="shared" ca="1" si="623"/>
        <v>22500</v>
      </c>
    </row>
    <row r="5624" spans="1:15" x14ac:dyDescent="0.25">
      <c r="A5624">
        <v>5609</v>
      </c>
      <c r="B5624" s="84">
        <v>33882</v>
      </c>
      <c r="C5624" s="47">
        <v>35.25</v>
      </c>
      <c r="D5624" s="47">
        <v>35.25</v>
      </c>
      <c r="E5624" s="47">
        <v>35.25</v>
      </c>
      <c r="F5624" s="47">
        <v>35.25</v>
      </c>
      <c r="G5624" s="48">
        <v>14900</v>
      </c>
      <c r="H5624" s="47">
        <v>2.63</v>
      </c>
      <c r="I5624" s="51">
        <f t="shared" si="617"/>
        <v>7.4609929078014184E-2</v>
      </c>
      <c r="J5624" s="51">
        <f t="shared" ca="1" si="618"/>
        <v>6.25</v>
      </c>
      <c r="K5624" s="47">
        <f t="shared" si="619"/>
        <v>2.63</v>
      </c>
      <c r="L5624" s="47">
        <f t="shared" si="620"/>
        <v>2.63</v>
      </c>
      <c r="M5624" s="47">
        <f t="shared" si="621"/>
        <v>2.63</v>
      </c>
      <c r="N5624" s="47">
        <f t="shared" si="622"/>
        <v>2.63</v>
      </c>
      <c r="O5624" s="48">
        <f t="shared" ca="1" si="623"/>
        <v>93125</v>
      </c>
    </row>
    <row r="5625" spans="1:15" x14ac:dyDescent="0.25">
      <c r="A5625">
        <v>5610</v>
      </c>
      <c r="B5625" s="84">
        <v>33879</v>
      </c>
      <c r="C5625" s="47">
        <v>35.25</v>
      </c>
      <c r="D5625" s="47">
        <v>36.5</v>
      </c>
      <c r="E5625" s="47">
        <v>35.25</v>
      </c>
      <c r="F5625" s="47">
        <v>36.5</v>
      </c>
      <c r="G5625" s="48">
        <v>8400</v>
      </c>
      <c r="H5625" s="47">
        <v>2.72</v>
      </c>
      <c r="I5625" s="51">
        <f t="shared" si="617"/>
        <v>7.452054794520549E-2</v>
      </c>
      <c r="J5625" s="51">
        <f t="shared" ca="1" si="618"/>
        <v>6.25</v>
      </c>
      <c r="K5625" s="47">
        <f t="shared" si="619"/>
        <v>2.63</v>
      </c>
      <c r="L5625" s="47">
        <f t="shared" si="620"/>
        <v>2.72</v>
      </c>
      <c r="M5625" s="47">
        <f t="shared" si="621"/>
        <v>2.63</v>
      </c>
      <c r="N5625" s="47">
        <f t="shared" si="622"/>
        <v>2.72</v>
      </c>
      <c r="O5625" s="48">
        <f t="shared" ca="1" si="623"/>
        <v>52500</v>
      </c>
    </row>
    <row r="5626" spans="1:15" x14ac:dyDescent="0.25">
      <c r="A5626">
        <v>5611</v>
      </c>
      <c r="B5626" s="84">
        <v>33878</v>
      </c>
      <c r="C5626" s="47">
        <v>35.869999999999997</v>
      </c>
      <c r="D5626" s="47">
        <v>36.5</v>
      </c>
      <c r="E5626" s="47">
        <v>35.869999999999997</v>
      </c>
      <c r="F5626" s="47">
        <v>36.5</v>
      </c>
      <c r="G5626" s="48">
        <v>14400</v>
      </c>
      <c r="H5626" s="47">
        <v>2.72</v>
      </c>
      <c r="I5626" s="51">
        <f t="shared" si="617"/>
        <v>7.452054794520549E-2</v>
      </c>
      <c r="J5626" s="51">
        <f t="shared" ca="1" si="618"/>
        <v>6.25</v>
      </c>
      <c r="K5626" s="47">
        <f t="shared" si="619"/>
        <v>2.67</v>
      </c>
      <c r="L5626" s="47">
        <f t="shared" si="620"/>
        <v>2.72</v>
      </c>
      <c r="M5626" s="47">
        <f t="shared" si="621"/>
        <v>2.67</v>
      </c>
      <c r="N5626" s="47">
        <f t="shared" si="622"/>
        <v>2.72</v>
      </c>
      <c r="O5626" s="48">
        <f t="shared" ca="1" si="623"/>
        <v>90000</v>
      </c>
    </row>
    <row r="5627" spans="1:15" x14ac:dyDescent="0.25">
      <c r="A5627">
        <v>5612</v>
      </c>
      <c r="B5627" s="84">
        <v>33877</v>
      </c>
      <c r="C5627" s="47">
        <v>36.5</v>
      </c>
      <c r="D5627" s="47">
        <v>36.5</v>
      </c>
      <c r="E5627" s="47">
        <v>36</v>
      </c>
      <c r="F5627" s="47">
        <v>36.5</v>
      </c>
      <c r="G5627" s="48">
        <v>47600</v>
      </c>
      <c r="H5627" s="47">
        <v>2.72</v>
      </c>
      <c r="I5627" s="51">
        <f t="shared" si="617"/>
        <v>7.452054794520549E-2</v>
      </c>
      <c r="J5627" s="51">
        <f t="shared" ca="1" si="618"/>
        <v>6.25</v>
      </c>
      <c r="K5627" s="47">
        <f t="shared" si="619"/>
        <v>2.72</v>
      </c>
      <c r="L5627" s="47">
        <f t="shared" si="620"/>
        <v>2.72</v>
      </c>
      <c r="M5627" s="47">
        <f t="shared" si="621"/>
        <v>2.68</v>
      </c>
      <c r="N5627" s="47">
        <f t="shared" si="622"/>
        <v>2.72</v>
      </c>
      <c r="O5627" s="48">
        <f t="shared" ca="1" si="623"/>
        <v>297500</v>
      </c>
    </row>
    <row r="5628" spans="1:15" x14ac:dyDescent="0.25">
      <c r="A5628">
        <v>5613</v>
      </c>
      <c r="B5628" s="84">
        <v>33876</v>
      </c>
      <c r="C5628" s="47">
        <v>36</v>
      </c>
      <c r="D5628" s="47">
        <v>36.119999999999997</v>
      </c>
      <c r="E5628" s="47">
        <v>36</v>
      </c>
      <c r="F5628" s="47">
        <v>36.119999999999997</v>
      </c>
      <c r="G5628" s="48">
        <v>53600</v>
      </c>
      <c r="H5628" s="47">
        <v>2.69</v>
      </c>
      <c r="I5628" s="51">
        <f t="shared" si="617"/>
        <v>7.4473975636766332E-2</v>
      </c>
      <c r="J5628" s="51">
        <f t="shared" ca="1" si="618"/>
        <v>6.25</v>
      </c>
      <c r="K5628" s="47">
        <f t="shared" si="619"/>
        <v>2.68</v>
      </c>
      <c r="L5628" s="47">
        <f t="shared" si="620"/>
        <v>2.69</v>
      </c>
      <c r="M5628" s="47">
        <f t="shared" si="621"/>
        <v>2.68</v>
      </c>
      <c r="N5628" s="47">
        <f t="shared" si="622"/>
        <v>2.69</v>
      </c>
      <c r="O5628" s="48">
        <f t="shared" ca="1" si="623"/>
        <v>335000</v>
      </c>
    </row>
    <row r="5629" spans="1:15" x14ac:dyDescent="0.25">
      <c r="A5629">
        <v>5614</v>
      </c>
      <c r="B5629" s="84">
        <v>33875</v>
      </c>
      <c r="C5629" s="47">
        <v>36.5</v>
      </c>
      <c r="D5629" s="47">
        <v>36.5</v>
      </c>
      <c r="E5629" s="47">
        <v>36</v>
      </c>
      <c r="F5629" s="47">
        <v>36</v>
      </c>
      <c r="G5629" s="48">
        <v>62400</v>
      </c>
      <c r="H5629" s="47">
        <v>2.68</v>
      </c>
      <c r="I5629" s="51">
        <f t="shared" si="617"/>
        <v>7.4444444444444452E-2</v>
      </c>
      <c r="J5629" s="51">
        <f t="shared" ca="1" si="618"/>
        <v>6.25</v>
      </c>
      <c r="K5629" s="47">
        <f t="shared" si="619"/>
        <v>2.72</v>
      </c>
      <c r="L5629" s="47">
        <f t="shared" si="620"/>
        <v>2.72</v>
      </c>
      <c r="M5629" s="47">
        <f t="shared" si="621"/>
        <v>2.68</v>
      </c>
      <c r="N5629" s="47">
        <f t="shared" si="622"/>
        <v>2.68</v>
      </c>
      <c r="O5629" s="48">
        <f t="shared" ca="1" si="623"/>
        <v>390000</v>
      </c>
    </row>
    <row r="5630" spans="1:15" x14ac:dyDescent="0.25">
      <c r="A5630">
        <v>5615</v>
      </c>
      <c r="B5630" s="84">
        <v>33872</v>
      </c>
      <c r="C5630" s="47">
        <v>36.5</v>
      </c>
      <c r="D5630" s="47">
        <v>36.5</v>
      </c>
      <c r="E5630" s="47">
        <v>36.5</v>
      </c>
      <c r="F5630" s="47">
        <v>36.5</v>
      </c>
      <c r="G5630" s="48">
        <v>0</v>
      </c>
      <c r="H5630" s="47">
        <v>2.72</v>
      </c>
      <c r="I5630" s="51">
        <f t="shared" si="617"/>
        <v>7.452054794520549E-2</v>
      </c>
      <c r="J5630" s="51">
        <f t="shared" ca="1" si="618"/>
        <v>6.25</v>
      </c>
      <c r="K5630" s="47">
        <f t="shared" si="619"/>
        <v>2.72</v>
      </c>
      <c r="L5630" s="47">
        <f t="shared" si="620"/>
        <v>2.72</v>
      </c>
      <c r="M5630" s="47">
        <f t="shared" si="621"/>
        <v>2.72</v>
      </c>
      <c r="N5630" s="47">
        <f t="shared" si="622"/>
        <v>2.72</v>
      </c>
      <c r="O5630" s="48">
        <f t="shared" ca="1" si="623"/>
        <v>0</v>
      </c>
    </row>
    <row r="5631" spans="1:15" x14ac:dyDescent="0.25">
      <c r="A5631">
        <v>5616</v>
      </c>
      <c r="B5631" s="84">
        <v>33871</v>
      </c>
      <c r="C5631" s="47">
        <v>36.25</v>
      </c>
      <c r="D5631" s="47">
        <v>36.5</v>
      </c>
      <c r="E5631" s="47">
        <v>36</v>
      </c>
      <c r="F5631" s="47">
        <v>36.5</v>
      </c>
      <c r="G5631" s="48">
        <v>189300</v>
      </c>
      <c r="H5631" s="47">
        <v>2.72</v>
      </c>
      <c r="I5631" s="51">
        <f t="shared" si="617"/>
        <v>7.452054794520549E-2</v>
      </c>
      <c r="J5631" s="51">
        <f t="shared" ca="1" si="618"/>
        <v>6.25</v>
      </c>
      <c r="K5631" s="47">
        <f t="shared" si="619"/>
        <v>2.7</v>
      </c>
      <c r="L5631" s="47">
        <f t="shared" si="620"/>
        <v>2.72</v>
      </c>
      <c r="M5631" s="47">
        <f t="shared" si="621"/>
        <v>2.68</v>
      </c>
      <c r="N5631" s="47">
        <f t="shared" si="622"/>
        <v>2.72</v>
      </c>
      <c r="O5631" s="48">
        <f t="shared" ca="1" si="623"/>
        <v>1183125</v>
      </c>
    </row>
    <row r="5632" spans="1:15" x14ac:dyDescent="0.25">
      <c r="A5632">
        <v>5617</v>
      </c>
      <c r="B5632" s="84">
        <v>33870</v>
      </c>
      <c r="C5632" s="47">
        <v>35.5</v>
      </c>
      <c r="D5632" s="47">
        <v>36.5</v>
      </c>
      <c r="E5632" s="47">
        <v>35.5</v>
      </c>
      <c r="F5632" s="47">
        <v>36.5</v>
      </c>
      <c r="G5632" s="48">
        <v>2400</v>
      </c>
      <c r="H5632" s="47">
        <v>2.72</v>
      </c>
      <c r="I5632" s="51">
        <f t="shared" si="617"/>
        <v>7.452054794520549E-2</v>
      </c>
      <c r="J5632" s="51">
        <f t="shared" ca="1" si="618"/>
        <v>6.25</v>
      </c>
      <c r="K5632" s="47">
        <f t="shared" si="619"/>
        <v>2.65</v>
      </c>
      <c r="L5632" s="47">
        <f t="shared" si="620"/>
        <v>2.72</v>
      </c>
      <c r="M5632" s="47">
        <f t="shared" si="621"/>
        <v>2.65</v>
      </c>
      <c r="N5632" s="47">
        <f t="shared" si="622"/>
        <v>2.72</v>
      </c>
      <c r="O5632" s="48">
        <f t="shared" ca="1" si="623"/>
        <v>15000</v>
      </c>
    </row>
    <row r="5633" spans="1:15" x14ac:dyDescent="0.25">
      <c r="A5633">
        <v>5618</v>
      </c>
      <c r="B5633" s="84">
        <v>33869</v>
      </c>
      <c r="C5633" s="47">
        <v>35.5</v>
      </c>
      <c r="D5633" s="47">
        <v>35.5</v>
      </c>
      <c r="E5633" s="47">
        <v>35.5</v>
      </c>
      <c r="F5633" s="47">
        <v>35.5</v>
      </c>
      <c r="G5633" s="48">
        <v>100</v>
      </c>
      <c r="H5633" s="47">
        <v>2.65</v>
      </c>
      <c r="I5633" s="51">
        <f t="shared" si="617"/>
        <v>7.464788732394366E-2</v>
      </c>
      <c r="J5633" s="51">
        <f t="shared" ca="1" si="618"/>
        <v>6.25</v>
      </c>
      <c r="K5633" s="47">
        <f t="shared" si="619"/>
        <v>2.65</v>
      </c>
      <c r="L5633" s="47">
        <f t="shared" si="620"/>
        <v>2.65</v>
      </c>
      <c r="M5633" s="47">
        <f t="shared" si="621"/>
        <v>2.65</v>
      </c>
      <c r="N5633" s="47">
        <f t="shared" si="622"/>
        <v>2.65</v>
      </c>
      <c r="O5633" s="48">
        <f t="shared" ca="1" si="623"/>
        <v>625</v>
      </c>
    </row>
    <row r="5634" spans="1:15" x14ac:dyDescent="0.25">
      <c r="A5634">
        <v>5619</v>
      </c>
      <c r="B5634" s="84">
        <v>33868</v>
      </c>
      <c r="C5634" s="47">
        <v>36.75</v>
      </c>
      <c r="D5634" s="47">
        <v>36.75</v>
      </c>
      <c r="E5634" s="47">
        <v>35.5</v>
      </c>
      <c r="F5634" s="47">
        <v>36.25</v>
      </c>
      <c r="G5634" s="48">
        <v>700900</v>
      </c>
      <c r="H5634" s="47">
        <v>2.7</v>
      </c>
      <c r="I5634" s="51">
        <f t="shared" si="617"/>
        <v>7.4482758620689662E-2</v>
      </c>
      <c r="J5634" s="51">
        <f t="shared" ca="1" si="618"/>
        <v>6.25</v>
      </c>
      <c r="K5634" s="47">
        <f t="shared" si="619"/>
        <v>2.74</v>
      </c>
      <c r="L5634" s="47">
        <f t="shared" si="620"/>
        <v>2.74</v>
      </c>
      <c r="M5634" s="47">
        <f t="shared" si="621"/>
        <v>2.64</v>
      </c>
      <c r="N5634" s="47">
        <f t="shared" si="622"/>
        <v>2.7</v>
      </c>
      <c r="O5634" s="48">
        <f t="shared" ca="1" si="623"/>
        <v>4380625</v>
      </c>
    </row>
    <row r="5635" spans="1:15" x14ac:dyDescent="0.25">
      <c r="A5635">
        <v>5620</v>
      </c>
      <c r="B5635" s="84">
        <v>33865</v>
      </c>
      <c r="C5635" s="47">
        <v>35.5</v>
      </c>
      <c r="D5635" s="47">
        <v>36.75</v>
      </c>
      <c r="E5635" s="47">
        <v>35.5</v>
      </c>
      <c r="F5635" s="47">
        <v>36.75</v>
      </c>
      <c r="G5635" s="48">
        <v>5600</v>
      </c>
      <c r="H5635" s="47">
        <v>2.74</v>
      </c>
      <c r="I5635" s="51">
        <f t="shared" si="617"/>
        <v>7.4557823129251702E-2</v>
      </c>
      <c r="J5635" s="51">
        <f t="shared" ca="1" si="618"/>
        <v>6.25</v>
      </c>
      <c r="K5635" s="47">
        <f t="shared" si="619"/>
        <v>2.65</v>
      </c>
      <c r="L5635" s="47">
        <f t="shared" si="620"/>
        <v>2.74</v>
      </c>
      <c r="M5635" s="47">
        <f t="shared" si="621"/>
        <v>2.65</v>
      </c>
      <c r="N5635" s="47">
        <f t="shared" si="622"/>
        <v>2.74</v>
      </c>
      <c r="O5635" s="48">
        <f t="shared" ca="1" si="623"/>
        <v>35000</v>
      </c>
    </row>
    <row r="5636" spans="1:15" x14ac:dyDescent="0.25">
      <c r="A5636">
        <v>5621</v>
      </c>
      <c r="B5636" s="84">
        <v>33864</v>
      </c>
      <c r="C5636" s="47">
        <v>36.75</v>
      </c>
      <c r="D5636" s="47">
        <v>36.75</v>
      </c>
      <c r="E5636" s="47">
        <v>36.75</v>
      </c>
      <c r="F5636" s="47">
        <v>36.75</v>
      </c>
      <c r="G5636" s="48">
        <v>0</v>
      </c>
      <c r="H5636" s="47">
        <v>2.74</v>
      </c>
      <c r="I5636" s="51">
        <f t="shared" si="617"/>
        <v>7.4557823129251702E-2</v>
      </c>
      <c r="J5636" s="51">
        <f t="shared" ca="1" si="618"/>
        <v>6.25</v>
      </c>
      <c r="K5636" s="47">
        <f t="shared" si="619"/>
        <v>2.74</v>
      </c>
      <c r="L5636" s="47">
        <f t="shared" si="620"/>
        <v>2.74</v>
      </c>
      <c r="M5636" s="47">
        <f t="shared" si="621"/>
        <v>2.74</v>
      </c>
      <c r="N5636" s="47">
        <f t="shared" si="622"/>
        <v>2.74</v>
      </c>
      <c r="O5636" s="48">
        <f t="shared" ca="1" si="623"/>
        <v>0</v>
      </c>
    </row>
    <row r="5637" spans="1:15" x14ac:dyDescent="0.25">
      <c r="A5637">
        <v>5622</v>
      </c>
      <c r="B5637" s="84">
        <v>33863</v>
      </c>
      <c r="C5637" s="47">
        <v>36.75</v>
      </c>
      <c r="D5637" s="47">
        <v>36.75</v>
      </c>
      <c r="E5637" s="47">
        <v>36.75</v>
      </c>
      <c r="F5637" s="47">
        <v>36.75</v>
      </c>
      <c r="G5637" s="48">
        <v>8400</v>
      </c>
      <c r="H5637" s="47">
        <v>2.74</v>
      </c>
      <c r="I5637" s="51">
        <f t="shared" si="617"/>
        <v>7.4557823129251702E-2</v>
      </c>
      <c r="J5637" s="51">
        <f t="shared" ca="1" si="618"/>
        <v>6.25</v>
      </c>
      <c r="K5637" s="47">
        <f t="shared" si="619"/>
        <v>2.74</v>
      </c>
      <c r="L5637" s="47">
        <f t="shared" si="620"/>
        <v>2.74</v>
      </c>
      <c r="M5637" s="47">
        <f t="shared" si="621"/>
        <v>2.74</v>
      </c>
      <c r="N5637" s="47">
        <f t="shared" si="622"/>
        <v>2.74</v>
      </c>
      <c r="O5637" s="48">
        <f t="shared" ca="1" si="623"/>
        <v>52500</v>
      </c>
    </row>
    <row r="5638" spans="1:15" x14ac:dyDescent="0.25">
      <c r="A5638">
        <v>5623</v>
      </c>
      <c r="B5638" s="84">
        <v>33862</v>
      </c>
      <c r="C5638" s="47">
        <v>36.75</v>
      </c>
      <c r="D5638" s="47">
        <v>36.75</v>
      </c>
      <c r="E5638" s="47">
        <v>36.75</v>
      </c>
      <c r="F5638" s="47">
        <v>36.75</v>
      </c>
      <c r="G5638" s="48">
        <v>6800</v>
      </c>
      <c r="H5638" s="47">
        <v>2.74</v>
      </c>
      <c r="I5638" s="51">
        <f t="shared" si="617"/>
        <v>7.4557823129251702E-2</v>
      </c>
      <c r="J5638" s="51">
        <f t="shared" ca="1" si="618"/>
        <v>6.25</v>
      </c>
      <c r="K5638" s="47">
        <f t="shared" si="619"/>
        <v>2.74</v>
      </c>
      <c r="L5638" s="47">
        <f t="shared" si="620"/>
        <v>2.74</v>
      </c>
      <c r="M5638" s="47">
        <f t="shared" si="621"/>
        <v>2.74</v>
      </c>
      <c r="N5638" s="47">
        <f t="shared" si="622"/>
        <v>2.74</v>
      </c>
      <c r="O5638" s="48">
        <f t="shared" ca="1" si="623"/>
        <v>42500</v>
      </c>
    </row>
    <row r="5639" spans="1:15" x14ac:dyDescent="0.25">
      <c r="A5639">
        <v>5624</v>
      </c>
      <c r="B5639" s="84">
        <v>33861</v>
      </c>
      <c r="C5639" s="47">
        <v>36.75</v>
      </c>
      <c r="D5639" s="47">
        <v>36.75</v>
      </c>
      <c r="E5639" s="47">
        <v>36.75</v>
      </c>
      <c r="F5639" s="47">
        <v>36.75</v>
      </c>
      <c r="G5639" s="48">
        <v>0</v>
      </c>
      <c r="H5639" s="47">
        <v>2.74</v>
      </c>
      <c r="I5639" s="51">
        <f t="shared" si="617"/>
        <v>7.4557823129251702E-2</v>
      </c>
      <c r="J5639" s="51">
        <f t="shared" ca="1" si="618"/>
        <v>6.25</v>
      </c>
      <c r="K5639" s="47">
        <f t="shared" si="619"/>
        <v>2.74</v>
      </c>
      <c r="L5639" s="47">
        <f t="shared" si="620"/>
        <v>2.74</v>
      </c>
      <c r="M5639" s="47">
        <f t="shared" si="621"/>
        <v>2.74</v>
      </c>
      <c r="N5639" s="47">
        <f t="shared" si="622"/>
        <v>2.74</v>
      </c>
      <c r="O5639" s="48">
        <f t="shared" ca="1" si="623"/>
        <v>0</v>
      </c>
    </row>
    <row r="5640" spans="1:15" x14ac:dyDescent="0.25">
      <c r="A5640">
        <v>5625</v>
      </c>
      <c r="B5640" s="84">
        <v>33858</v>
      </c>
      <c r="C5640" s="47">
        <v>36.75</v>
      </c>
      <c r="D5640" s="47">
        <v>36.75</v>
      </c>
      <c r="E5640" s="47">
        <v>36.75</v>
      </c>
      <c r="F5640" s="47">
        <v>36.75</v>
      </c>
      <c r="G5640" s="48">
        <v>100</v>
      </c>
      <c r="H5640" s="47">
        <v>2.74</v>
      </c>
      <c r="I5640" s="51">
        <f t="shared" si="617"/>
        <v>7.4557823129251702E-2</v>
      </c>
      <c r="J5640" s="51">
        <f t="shared" ca="1" si="618"/>
        <v>6.25</v>
      </c>
      <c r="K5640" s="47">
        <f t="shared" si="619"/>
        <v>2.74</v>
      </c>
      <c r="L5640" s="47">
        <f t="shared" si="620"/>
        <v>2.74</v>
      </c>
      <c r="M5640" s="47">
        <f t="shared" si="621"/>
        <v>2.74</v>
      </c>
      <c r="N5640" s="47">
        <f t="shared" si="622"/>
        <v>2.74</v>
      </c>
      <c r="O5640" s="48">
        <f t="shared" ca="1" si="623"/>
        <v>625</v>
      </c>
    </row>
    <row r="5641" spans="1:15" x14ac:dyDescent="0.25">
      <c r="A5641">
        <v>5626</v>
      </c>
      <c r="B5641" s="84">
        <v>33857</v>
      </c>
      <c r="C5641" s="47">
        <v>35.5</v>
      </c>
      <c r="D5641" s="47">
        <v>36.75</v>
      </c>
      <c r="E5641" s="47">
        <v>35.5</v>
      </c>
      <c r="F5641" s="47">
        <v>36.75</v>
      </c>
      <c r="G5641" s="48">
        <v>9300</v>
      </c>
      <c r="H5641" s="47">
        <v>2.74</v>
      </c>
      <c r="I5641" s="51">
        <f t="shared" si="617"/>
        <v>7.4557823129251702E-2</v>
      </c>
      <c r="J5641" s="51">
        <f t="shared" ca="1" si="618"/>
        <v>6.25</v>
      </c>
      <c r="K5641" s="47">
        <f t="shared" si="619"/>
        <v>2.65</v>
      </c>
      <c r="L5641" s="47">
        <f t="shared" si="620"/>
        <v>2.74</v>
      </c>
      <c r="M5641" s="47">
        <f t="shared" si="621"/>
        <v>2.65</v>
      </c>
      <c r="N5641" s="47">
        <f t="shared" si="622"/>
        <v>2.74</v>
      </c>
      <c r="O5641" s="48">
        <f t="shared" ca="1" si="623"/>
        <v>58125</v>
      </c>
    </row>
    <row r="5642" spans="1:15" x14ac:dyDescent="0.25">
      <c r="A5642">
        <v>5627</v>
      </c>
      <c r="B5642" s="84">
        <v>33856</v>
      </c>
      <c r="C5642" s="47">
        <v>35.869999999999997</v>
      </c>
      <c r="D5642" s="47">
        <v>36.5</v>
      </c>
      <c r="E5642" s="47">
        <v>35.25</v>
      </c>
      <c r="F5642" s="47">
        <v>36</v>
      </c>
      <c r="G5642" s="48">
        <v>74400</v>
      </c>
      <c r="H5642" s="47">
        <v>2.68</v>
      </c>
      <c r="I5642" s="51">
        <f t="shared" si="617"/>
        <v>7.4444444444444452E-2</v>
      </c>
      <c r="J5642" s="51">
        <f t="shared" ca="1" si="618"/>
        <v>6.25</v>
      </c>
      <c r="K5642" s="47">
        <f t="shared" si="619"/>
        <v>2.67</v>
      </c>
      <c r="L5642" s="47">
        <f t="shared" si="620"/>
        <v>2.72</v>
      </c>
      <c r="M5642" s="47">
        <f t="shared" si="621"/>
        <v>2.62</v>
      </c>
      <c r="N5642" s="47">
        <f t="shared" si="622"/>
        <v>2.68</v>
      </c>
      <c r="O5642" s="48">
        <f t="shared" ca="1" si="623"/>
        <v>465000</v>
      </c>
    </row>
    <row r="5643" spans="1:15" x14ac:dyDescent="0.25">
      <c r="A5643">
        <v>5628</v>
      </c>
      <c r="B5643" s="84">
        <v>33855</v>
      </c>
      <c r="C5643" s="47">
        <v>36.25</v>
      </c>
      <c r="D5643" s="47">
        <v>36.25</v>
      </c>
      <c r="E5643" s="47">
        <v>36.25</v>
      </c>
      <c r="F5643" s="47">
        <v>36.25</v>
      </c>
      <c r="G5643" s="48">
        <v>0</v>
      </c>
      <c r="H5643" s="47">
        <v>2.7</v>
      </c>
      <c r="I5643" s="51">
        <f t="shared" si="617"/>
        <v>7.4482758620689662E-2</v>
      </c>
      <c r="J5643" s="51">
        <f t="shared" ca="1" si="618"/>
        <v>6.25</v>
      </c>
      <c r="K5643" s="47">
        <f t="shared" si="619"/>
        <v>2.7</v>
      </c>
      <c r="L5643" s="47">
        <f t="shared" si="620"/>
        <v>2.7</v>
      </c>
      <c r="M5643" s="47">
        <f t="shared" si="621"/>
        <v>2.7</v>
      </c>
      <c r="N5643" s="47">
        <f t="shared" si="622"/>
        <v>2.7</v>
      </c>
      <c r="O5643" s="48">
        <f t="shared" ca="1" si="623"/>
        <v>0</v>
      </c>
    </row>
    <row r="5644" spans="1:15" x14ac:dyDescent="0.25">
      <c r="A5644">
        <v>5629</v>
      </c>
      <c r="B5644" s="84">
        <v>33851</v>
      </c>
      <c r="C5644" s="47">
        <v>36.25</v>
      </c>
      <c r="D5644" s="47">
        <v>36.25</v>
      </c>
      <c r="E5644" s="47">
        <v>36</v>
      </c>
      <c r="F5644" s="47">
        <v>36.25</v>
      </c>
      <c r="G5644" s="48">
        <v>275200</v>
      </c>
      <c r="H5644" s="47">
        <v>2.7</v>
      </c>
      <c r="I5644" s="51">
        <f t="shared" si="617"/>
        <v>7.4482758620689662E-2</v>
      </c>
      <c r="J5644" s="51">
        <f t="shared" ca="1" si="618"/>
        <v>6.25</v>
      </c>
      <c r="K5644" s="47">
        <f t="shared" si="619"/>
        <v>2.7</v>
      </c>
      <c r="L5644" s="47">
        <f t="shared" si="620"/>
        <v>2.7</v>
      </c>
      <c r="M5644" s="47">
        <f t="shared" si="621"/>
        <v>2.68</v>
      </c>
      <c r="N5644" s="47">
        <f t="shared" si="622"/>
        <v>2.7</v>
      </c>
      <c r="O5644" s="48">
        <f t="shared" ca="1" si="623"/>
        <v>1720000</v>
      </c>
    </row>
    <row r="5645" spans="1:15" x14ac:dyDescent="0.25">
      <c r="A5645">
        <v>5630</v>
      </c>
      <c r="B5645" s="84">
        <v>33850</v>
      </c>
      <c r="C5645" s="47">
        <v>36.5</v>
      </c>
      <c r="D5645" s="47">
        <v>36.5</v>
      </c>
      <c r="E5645" s="47">
        <v>35.25</v>
      </c>
      <c r="F5645" s="47">
        <v>35.25</v>
      </c>
      <c r="G5645" s="48">
        <v>66100</v>
      </c>
      <c r="H5645" s="47">
        <v>2.63</v>
      </c>
      <c r="I5645" s="51">
        <f t="shared" si="617"/>
        <v>7.4609929078014184E-2</v>
      </c>
      <c r="J5645" s="51">
        <f t="shared" ca="1" si="618"/>
        <v>6.25</v>
      </c>
      <c r="K5645" s="47">
        <f t="shared" si="619"/>
        <v>2.72</v>
      </c>
      <c r="L5645" s="47">
        <f t="shared" si="620"/>
        <v>2.72</v>
      </c>
      <c r="M5645" s="47">
        <f t="shared" si="621"/>
        <v>2.63</v>
      </c>
      <c r="N5645" s="47">
        <f t="shared" si="622"/>
        <v>2.63</v>
      </c>
      <c r="O5645" s="48">
        <f t="shared" ca="1" si="623"/>
        <v>413125</v>
      </c>
    </row>
    <row r="5646" spans="1:15" x14ac:dyDescent="0.25">
      <c r="A5646">
        <v>5631</v>
      </c>
      <c r="B5646" s="84">
        <v>33849</v>
      </c>
      <c r="C5646" s="47">
        <v>35.25</v>
      </c>
      <c r="D5646" s="47">
        <v>36.5</v>
      </c>
      <c r="E5646" s="47">
        <v>35.25</v>
      </c>
      <c r="F5646" s="47">
        <v>36.5</v>
      </c>
      <c r="G5646" s="48">
        <v>3600</v>
      </c>
      <c r="H5646" s="47">
        <v>2.72</v>
      </c>
      <c r="I5646" s="51">
        <f t="shared" si="617"/>
        <v>7.452054794520549E-2</v>
      </c>
      <c r="J5646" s="51">
        <f t="shared" ca="1" si="618"/>
        <v>6.25</v>
      </c>
      <c r="K5646" s="47">
        <f t="shared" si="619"/>
        <v>2.63</v>
      </c>
      <c r="L5646" s="47">
        <f t="shared" si="620"/>
        <v>2.72</v>
      </c>
      <c r="M5646" s="47">
        <f t="shared" si="621"/>
        <v>2.63</v>
      </c>
      <c r="N5646" s="47">
        <f t="shared" si="622"/>
        <v>2.72</v>
      </c>
      <c r="O5646" s="48">
        <f t="shared" ca="1" si="623"/>
        <v>22500</v>
      </c>
    </row>
    <row r="5647" spans="1:15" x14ac:dyDescent="0.25">
      <c r="A5647">
        <v>5632</v>
      </c>
      <c r="B5647" s="84">
        <v>33848</v>
      </c>
      <c r="C5647" s="47">
        <v>36.75</v>
      </c>
      <c r="D5647" s="47">
        <v>36.75</v>
      </c>
      <c r="E5647" s="47">
        <v>36.75</v>
      </c>
      <c r="F5647" s="47">
        <v>36.75</v>
      </c>
      <c r="G5647" s="48">
        <v>0</v>
      </c>
      <c r="H5647" s="47">
        <v>2.74</v>
      </c>
      <c r="I5647" s="51">
        <f t="shared" si="617"/>
        <v>7.4557823129251702E-2</v>
      </c>
      <c r="J5647" s="51">
        <f t="shared" ca="1" si="618"/>
        <v>6.25</v>
      </c>
      <c r="K5647" s="47">
        <f t="shared" si="619"/>
        <v>2.74</v>
      </c>
      <c r="L5647" s="47">
        <f t="shared" si="620"/>
        <v>2.74</v>
      </c>
      <c r="M5647" s="47">
        <f t="shared" si="621"/>
        <v>2.74</v>
      </c>
      <c r="N5647" s="47">
        <f t="shared" si="622"/>
        <v>2.74</v>
      </c>
      <c r="O5647" s="48">
        <f t="shared" ca="1" si="623"/>
        <v>0</v>
      </c>
    </row>
    <row r="5648" spans="1:15" x14ac:dyDescent="0.25">
      <c r="A5648">
        <v>5633</v>
      </c>
      <c r="B5648" s="84">
        <v>33847</v>
      </c>
      <c r="C5648" s="47">
        <v>36.75</v>
      </c>
      <c r="D5648" s="47">
        <v>36.75</v>
      </c>
      <c r="E5648" s="47">
        <v>36.75</v>
      </c>
      <c r="F5648" s="47">
        <v>36.75</v>
      </c>
      <c r="G5648" s="48">
        <v>0</v>
      </c>
      <c r="H5648" s="47">
        <v>2.74</v>
      </c>
      <c r="I5648" s="51">
        <f t="shared" si="617"/>
        <v>7.4557823129251702E-2</v>
      </c>
      <c r="J5648" s="51">
        <f t="shared" ca="1" si="618"/>
        <v>6.25</v>
      </c>
      <c r="K5648" s="47">
        <f t="shared" si="619"/>
        <v>2.74</v>
      </c>
      <c r="L5648" s="47">
        <f t="shared" si="620"/>
        <v>2.74</v>
      </c>
      <c r="M5648" s="47">
        <f t="shared" si="621"/>
        <v>2.74</v>
      </c>
      <c r="N5648" s="47">
        <f t="shared" si="622"/>
        <v>2.74</v>
      </c>
      <c r="O5648" s="48">
        <f t="shared" ca="1" si="623"/>
        <v>0</v>
      </c>
    </row>
    <row r="5649" spans="1:15" x14ac:dyDescent="0.25">
      <c r="A5649">
        <v>5634</v>
      </c>
      <c r="B5649" s="84">
        <v>33844</v>
      </c>
      <c r="C5649" s="47">
        <v>36.75</v>
      </c>
      <c r="D5649" s="47">
        <v>36.75</v>
      </c>
      <c r="E5649" s="47">
        <v>36.75</v>
      </c>
      <c r="F5649" s="47">
        <v>36.75</v>
      </c>
      <c r="G5649" s="48">
        <v>36400</v>
      </c>
      <c r="H5649" s="47">
        <v>2.74</v>
      </c>
      <c r="I5649" s="51">
        <f t="shared" ref="I5649:I5712" si="624">H5649/F5649</f>
        <v>7.4557823129251702E-2</v>
      </c>
      <c r="J5649" s="51">
        <f t="shared" ref="J5649:J5712" ca="1" si="625">INDEX(OFFSET($T$15,0,0,$S$13+1,1),MATCH(B5649,OFFSET($Q$15,0,0,$S$13+1,1),-1))</f>
        <v>6.25</v>
      </c>
      <c r="K5649" s="47">
        <f t="shared" ref="K5649:K5712" si="626">ROUND($I5649*C5649,2)</f>
        <v>2.74</v>
      </c>
      <c r="L5649" s="47">
        <f t="shared" ref="L5649:L5712" si="627">ROUND($I5649*D5649,2)</f>
        <v>2.74</v>
      </c>
      <c r="M5649" s="47">
        <f t="shared" ref="M5649:M5712" si="628">ROUND($I5649*E5649,2)</f>
        <v>2.74</v>
      </c>
      <c r="N5649" s="47">
        <f t="shared" ref="N5649:N5712" si="629">ROUND($I5649*F5649,2)</f>
        <v>2.74</v>
      </c>
      <c r="O5649" s="48">
        <f t="shared" ref="O5649:O5712" ca="1" si="630">G5649*J5649</f>
        <v>227500</v>
      </c>
    </row>
    <row r="5650" spans="1:15" x14ac:dyDescent="0.25">
      <c r="A5650">
        <v>5635</v>
      </c>
      <c r="B5650" s="84">
        <v>33843</v>
      </c>
      <c r="C5650" s="47">
        <v>36.75</v>
      </c>
      <c r="D5650" s="47">
        <v>36.75</v>
      </c>
      <c r="E5650" s="47">
        <v>36.75</v>
      </c>
      <c r="F5650" s="47">
        <v>36.75</v>
      </c>
      <c r="G5650" s="48">
        <v>100</v>
      </c>
      <c r="H5650" s="47">
        <v>2.74</v>
      </c>
      <c r="I5650" s="51">
        <f t="shared" si="624"/>
        <v>7.4557823129251702E-2</v>
      </c>
      <c r="J5650" s="51">
        <f t="shared" ca="1" si="625"/>
        <v>6.25</v>
      </c>
      <c r="K5650" s="47">
        <f t="shared" si="626"/>
        <v>2.74</v>
      </c>
      <c r="L5650" s="47">
        <f t="shared" si="627"/>
        <v>2.74</v>
      </c>
      <c r="M5650" s="47">
        <f t="shared" si="628"/>
        <v>2.74</v>
      </c>
      <c r="N5650" s="47">
        <f t="shared" si="629"/>
        <v>2.74</v>
      </c>
      <c r="O5650" s="48">
        <f t="shared" ca="1" si="630"/>
        <v>625</v>
      </c>
    </row>
    <row r="5651" spans="1:15" x14ac:dyDescent="0.25">
      <c r="A5651">
        <v>5636</v>
      </c>
      <c r="B5651" s="84">
        <v>33842</v>
      </c>
      <c r="C5651" s="47">
        <v>35.25</v>
      </c>
      <c r="D5651" s="47">
        <v>35.25</v>
      </c>
      <c r="E5651" s="47">
        <v>35.25</v>
      </c>
      <c r="F5651" s="47">
        <v>35.25</v>
      </c>
      <c r="G5651" s="48">
        <v>0</v>
      </c>
      <c r="H5651" s="47">
        <v>2.63</v>
      </c>
      <c r="I5651" s="51">
        <f t="shared" si="624"/>
        <v>7.4609929078014184E-2</v>
      </c>
      <c r="J5651" s="51">
        <f t="shared" ca="1" si="625"/>
        <v>6.25</v>
      </c>
      <c r="K5651" s="47">
        <f t="shared" si="626"/>
        <v>2.63</v>
      </c>
      <c r="L5651" s="47">
        <f t="shared" si="627"/>
        <v>2.63</v>
      </c>
      <c r="M5651" s="47">
        <f t="shared" si="628"/>
        <v>2.63</v>
      </c>
      <c r="N5651" s="47">
        <f t="shared" si="629"/>
        <v>2.63</v>
      </c>
      <c r="O5651" s="48">
        <f t="shared" ca="1" si="630"/>
        <v>0</v>
      </c>
    </row>
    <row r="5652" spans="1:15" x14ac:dyDescent="0.25">
      <c r="A5652">
        <v>5637</v>
      </c>
      <c r="B5652" s="84">
        <v>33841</v>
      </c>
      <c r="C5652" s="47">
        <v>35.25</v>
      </c>
      <c r="D5652" s="47">
        <v>35.25</v>
      </c>
      <c r="E5652" s="47">
        <v>35.25</v>
      </c>
      <c r="F5652" s="47">
        <v>35.25</v>
      </c>
      <c r="G5652" s="48">
        <v>0</v>
      </c>
      <c r="H5652" s="47">
        <v>2.63</v>
      </c>
      <c r="I5652" s="51">
        <f t="shared" si="624"/>
        <v>7.4609929078014184E-2</v>
      </c>
      <c r="J5652" s="51">
        <f t="shared" ca="1" si="625"/>
        <v>6.25</v>
      </c>
      <c r="K5652" s="47">
        <f t="shared" si="626"/>
        <v>2.63</v>
      </c>
      <c r="L5652" s="47">
        <f t="shared" si="627"/>
        <v>2.63</v>
      </c>
      <c r="M5652" s="47">
        <f t="shared" si="628"/>
        <v>2.63</v>
      </c>
      <c r="N5652" s="47">
        <f t="shared" si="629"/>
        <v>2.63</v>
      </c>
      <c r="O5652" s="48">
        <f t="shared" ca="1" si="630"/>
        <v>0</v>
      </c>
    </row>
    <row r="5653" spans="1:15" x14ac:dyDescent="0.25">
      <c r="A5653">
        <v>5638</v>
      </c>
      <c r="B5653" s="84">
        <v>33840</v>
      </c>
      <c r="C5653" s="47">
        <v>36.5</v>
      </c>
      <c r="D5653" s="47">
        <v>36.5</v>
      </c>
      <c r="E5653" s="47">
        <v>35.25</v>
      </c>
      <c r="F5653" s="47">
        <v>35.25</v>
      </c>
      <c r="G5653" s="48">
        <v>15600</v>
      </c>
      <c r="H5653" s="47">
        <v>2.63</v>
      </c>
      <c r="I5653" s="51">
        <f t="shared" si="624"/>
        <v>7.4609929078014184E-2</v>
      </c>
      <c r="J5653" s="51">
        <f t="shared" ca="1" si="625"/>
        <v>6.25</v>
      </c>
      <c r="K5653" s="47">
        <f t="shared" si="626"/>
        <v>2.72</v>
      </c>
      <c r="L5653" s="47">
        <f t="shared" si="627"/>
        <v>2.72</v>
      </c>
      <c r="M5653" s="47">
        <f t="shared" si="628"/>
        <v>2.63</v>
      </c>
      <c r="N5653" s="47">
        <f t="shared" si="629"/>
        <v>2.63</v>
      </c>
      <c r="O5653" s="48">
        <f t="shared" ca="1" si="630"/>
        <v>97500</v>
      </c>
    </row>
    <row r="5654" spans="1:15" x14ac:dyDescent="0.25">
      <c r="A5654">
        <v>5639</v>
      </c>
      <c r="B5654" s="84">
        <v>33837</v>
      </c>
      <c r="C5654" s="47">
        <v>36.5</v>
      </c>
      <c r="D5654" s="47">
        <v>36.5</v>
      </c>
      <c r="E5654" s="47">
        <v>36.5</v>
      </c>
      <c r="F5654" s="47">
        <v>36.5</v>
      </c>
      <c r="G5654" s="48">
        <v>21300</v>
      </c>
      <c r="H5654" s="47">
        <v>2.72</v>
      </c>
      <c r="I5654" s="51">
        <f t="shared" si="624"/>
        <v>7.452054794520549E-2</v>
      </c>
      <c r="J5654" s="51">
        <f t="shared" ca="1" si="625"/>
        <v>6.25</v>
      </c>
      <c r="K5654" s="47">
        <f t="shared" si="626"/>
        <v>2.72</v>
      </c>
      <c r="L5654" s="47">
        <f t="shared" si="627"/>
        <v>2.72</v>
      </c>
      <c r="M5654" s="47">
        <f t="shared" si="628"/>
        <v>2.72</v>
      </c>
      <c r="N5654" s="47">
        <f t="shared" si="629"/>
        <v>2.72</v>
      </c>
      <c r="O5654" s="48">
        <f t="shared" ca="1" si="630"/>
        <v>133125</v>
      </c>
    </row>
    <row r="5655" spans="1:15" x14ac:dyDescent="0.25">
      <c r="A5655">
        <v>5640</v>
      </c>
      <c r="B5655" s="84">
        <v>33836</v>
      </c>
      <c r="C5655" s="47">
        <v>35</v>
      </c>
      <c r="D5655" s="47">
        <v>35</v>
      </c>
      <c r="E5655" s="47">
        <v>35</v>
      </c>
      <c r="F5655" s="47">
        <v>35</v>
      </c>
      <c r="G5655" s="48">
        <v>100</v>
      </c>
      <c r="H5655" s="47">
        <v>2.61</v>
      </c>
      <c r="I5655" s="51">
        <f t="shared" si="624"/>
        <v>7.4571428571428566E-2</v>
      </c>
      <c r="J5655" s="51">
        <f t="shared" ca="1" si="625"/>
        <v>6.25</v>
      </c>
      <c r="K5655" s="47">
        <f t="shared" si="626"/>
        <v>2.61</v>
      </c>
      <c r="L5655" s="47">
        <f t="shared" si="627"/>
        <v>2.61</v>
      </c>
      <c r="M5655" s="47">
        <f t="shared" si="628"/>
        <v>2.61</v>
      </c>
      <c r="N5655" s="47">
        <f t="shared" si="629"/>
        <v>2.61</v>
      </c>
      <c r="O5655" s="48">
        <f t="shared" ca="1" si="630"/>
        <v>625</v>
      </c>
    </row>
    <row r="5656" spans="1:15" x14ac:dyDescent="0.25">
      <c r="A5656">
        <v>5641</v>
      </c>
      <c r="B5656" s="84">
        <v>33835</v>
      </c>
      <c r="C5656" s="47">
        <v>35</v>
      </c>
      <c r="D5656" s="47">
        <v>36</v>
      </c>
      <c r="E5656" s="47">
        <v>35</v>
      </c>
      <c r="F5656" s="47">
        <v>36</v>
      </c>
      <c r="G5656" s="48">
        <v>14900</v>
      </c>
      <c r="H5656" s="47">
        <v>2.68</v>
      </c>
      <c r="I5656" s="51">
        <f t="shared" si="624"/>
        <v>7.4444444444444452E-2</v>
      </c>
      <c r="J5656" s="51">
        <f t="shared" ca="1" si="625"/>
        <v>6.25</v>
      </c>
      <c r="K5656" s="47">
        <f t="shared" si="626"/>
        <v>2.61</v>
      </c>
      <c r="L5656" s="47">
        <f t="shared" si="627"/>
        <v>2.68</v>
      </c>
      <c r="M5656" s="47">
        <f t="shared" si="628"/>
        <v>2.61</v>
      </c>
      <c r="N5656" s="47">
        <f t="shared" si="629"/>
        <v>2.68</v>
      </c>
      <c r="O5656" s="48">
        <f t="shared" ca="1" si="630"/>
        <v>93125</v>
      </c>
    </row>
    <row r="5657" spans="1:15" x14ac:dyDescent="0.25">
      <c r="A5657">
        <v>5642</v>
      </c>
      <c r="B5657" s="84">
        <v>33834</v>
      </c>
      <c r="C5657" s="47">
        <v>36.5</v>
      </c>
      <c r="D5657" s="47">
        <v>36.5</v>
      </c>
      <c r="E5657" s="47">
        <v>36.5</v>
      </c>
      <c r="F5657" s="47">
        <v>36.5</v>
      </c>
      <c r="G5657" s="48">
        <v>41600</v>
      </c>
      <c r="H5657" s="47">
        <v>2.72</v>
      </c>
      <c r="I5657" s="51">
        <f t="shared" si="624"/>
        <v>7.452054794520549E-2</v>
      </c>
      <c r="J5657" s="51">
        <f t="shared" ca="1" si="625"/>
        <v>6.25</v>
      </c>
      <c r="K5657" s="47">
        <f t="shared" si="626"/>
        <v>2.72</v>
      </c>
      <c r="L5657" s="47">
        <f t="shared" si="627"/>
        <v>2.72</v>
      </c>
      <c r="M5657" s="47">
        <f t="shared" si="628"/>
        <v>2.72</v>
      </c>
      <c r="N5657" s="47">
        <f t="shared" si="629"/>
        <v>2.72</v>
      </c>
      <c r="O5657" s="48">
        <f t="shared" ca="1" si="630"/>
        <v>260000</v>
      </c>
    </row>
    <row r="5658" spans="1:15" x14ac:dyDescent="0.25">
      <c r="A5658">
        <v>5643</v>
      </c>
      <c r="B5658" s="84">
        <v>33833</v>
      </c>
      <c r="C5658" s="47">
        <v>36.5</v>
      </c>
      <c r="D5658" s="47">
        <v>36.5</v>
      </c>
      <c r="E5658" s="47">
        <v>36.25</v>
      </c>
      <c r="F5658" s="47">
        <v>36.5</v>
      </c>
      <c r="G5658" s="48">
        <v>3300</v>
      </c>
      <c r="H5658" s="47">
        <v>2.72</v>
      </c>
      <c r="I5658" s="51">
        <f t="shared" si="624"/>
        <v>7.452054794520549E-2</v>
      </c>
      <c r="J5658" s="51">
        <f t="shared" ca="1" si="625"/>
        <v>6.25</v>
      </c>
      <c r="K5658" s="47">
        <f t="shared" si="626"/>
        <v>2.72</v>
      </c>
      <c r="L5658" s="47">
        <f t="shared" si="627"/>
        <v>2.72</v>
      </c>
      <c r="M5658" s="47">
        <f t="shared" si="628"/>
        <v>2.7</v>
      </c>
      <c r="N5658" s="47">
        <f t="shared" si="629"/>
        <v>2.72</v>
      </c>
      <c r="O5658" s="48">
        <f t="shared" ca="1" si="630"/>
        <v>20625</v>
      </c>
    </row>
    <row r="5659" spans="1:15" x14ac:dyDescent="0.25">
      <c r="A5659">
        <v>5644</v>
      </c>
      <c r="B5659" s="84">
        <v>33830</v>
      </c>
      <c r="C5659" s="47">
        <v>36</v>
      </c>
      <c r="D5659" s="47">
        <v>36.25</v>
      </c>
      <c r="E5659" s="47">
        <v>36</v>
      </c>
      <c r="F5659" s="47">
        <v>36.119999999999997</v>
      </c>
      <c r="G5659" s="48">
        <v>802000</v>
      </c>
      <c r="H5659" s="47">
        <v>2.69</v>
      </c>
      <c r="I5659" s="51">
        <f t="shared" si="624"/>
        <v>7.4473975636766332E-2</v>
      </c>
      <c r="J5659" s="51">
        <f t="shared" ca="1" si="625"/>
        <v>6.25</v>
      </c>
      <c r="K5659" s="47">
        <f t="shared" si="626"/>
        <v>2.68</v>
      </c>
      <c r="L5659" s="47">
        <f t="shared" si="627"/>
        <v>2.7</v>
      </c>
      <c r="M5659" s="47">
        <f t="shared" si="628"/>
        <v>2.68</v>
      </c>
      <c r="N5659" s="47">
        <f t="shared" si="629"/>
        <v>2.69</v>
      </c>
      <c r="O5659" s="48">
        <f t="shared" ca="1" si="630"/>
        <v>5012500</v>
      </c>
    </row>
    <row r="5660" spans="1:15" x14ac:dyDescent="0.25">
      <c r="A5660">
        <v>5645</v>
      </c>
      <c r="B5660" s="84">
        <v>33829</v>
      </c>
      <c r="C5660" s="47">
        <v>36.5</v>
      </c>
      <c r="D5660" s="47">
        <v>36.5</v>
      </c>
      <c r="E5660" s="47">
        <v>35</v>
      </c>
      <c r="F5660" s="47">
        <v>35</v>
      </c>
      <c r="G5660" s="48">
        <v>3300</v>
      </c>
      <c r="H5660" s="47">
        <v>2.61</v>
      </c>
      <c r="I5660" s="51">
        <f t="shared" si="624"/>
        <v>7.4571428571428566E-2</v>
      </c>
      <c r="J5660" s="51">
        <f t="shared" ca="1" si="625"/>
        <v>6.25</v>
      </c>
      <c r="K5660" s="47">
        <f t="shared" si="626"/>
        <v>2.72</v>
      </c>
      <c r="L5660" s="47">
        <f t="shared" si="627"/>
        <v>2.72</v>
      </c>
      <c r="M5660" s="47">
        <f t="shared" si="628"/>
        <v>2.61</v>
      </c>
      <c r="N5660" s="47">
        <f t="shared" si="629"/>
        <v>2.61</v>
      </c>
      <c r="O5660" s="48">
        <f t="shared" ca="1" si="630"/>
        <v>20625</v>
      </c>
    </row>
    <row r="5661" spans="1:15" x14ac:dyDescent="0.25">
      <c r="A5661">
        <v>5646</v>
      </c>
      <c r="B5661" s="84">
        <v>33828</v>
      </c>
      <c r="C5661" s="47">
        <v>35</v>
      </c>
      <c r="D5661" s="47">
        <v>35</v>
      </c>
      <c r="E5661" s="47">
        <v>35</v>
      </c>
      <c r="F5661" s="47">
        <v>35</v>
      </c>
      <c r="G5661" s="48">
        <v>0</v>
      </c>
      <c r="H5661" s="47">
        <v>2.61</v>
      </c>
      <c r="I5661" s="51">
        <f t="shared" si="624"/>
        <v>7.4571428571428566E-2</v>
      </c>
      <c r="J5661" s="51">
        <f t="shared" ca="1" si="625"/>
        <v>6.25</v>
      </c>
      <c r="K5661" s="47">
        <f t="shared" si="626"/>
        <v>2.61</v>
      </c>
      <c r="L5661" s="47">
        <f t="shared" si="627"/>
        <v>2.61</v>
      </c>
      <c r="M5661" s="47">
        <f t="shared" si="628"/>
        <v>2.61</v>
      </c>
      <c r="N5661" s="47">
        <f t="shared" si="629"/>
        <v>2.61</v>
      </c>
      <c r="O5661" s="48">
        <f t="shared" ca="1" si="630"/>
        <v>0</v>
      </c>
    </row>
    <row r="5662" spans="1:15" x14ac:dyDescent="0.25">
      <c r="A5662">
        <v>5647</v>
      </c>
      <c r="B5662" s="84">
        <v>33827</v>
      </c>
      <c r="C5662" s="47">
        <v>35</v>
      </c>
      <c r="D5662" s="47">
        <v>35</v>
      </c>
      <c r="E5662" s="47">
        <v>35</v>
      </c>
      <c r="F5662" s="47">
        <v>35</v>
      </c>
      <c r="G5662" s="48">
        <v>800</v>
      </c>
      <c r="H5662" s="47">
        <v>2.61</v>
      </c>
      <c r="I5662" s="51">
        <f t="shared" si="624"/>
        <v>7.4571428571428566E-2</v>
      </c>
      <c r="J5662" s="51">
        <f t="shared" ca="1" si="625"/>
        <v>6.25</v>
      </c>
      <c r="K5662" s="47">
        <f t="shared" si="626"/>
        <v>2.61</v>
      </c>
      <c r="L5662" s="47">
        <f t="shared" si="627"/>
        <v>2.61</v>
      </c>
      <c r="M5662" s="47">
        <f t="shared" si="628"/>
        <v>2.61</v>
      </c>
      <c r="N5662" s="47">
        <f t="shared" si="629"/>
        <v>2.61</v>
      </c>
      <c r="O5662" s="48">
        <f t="shared" ca="1" si="630"/>
        <v>5000</v>
      </c>
    </row>
    <row r="5663" spans="1:15" x14ac:dyDescent="0.25">
      <c r="A5663">
        <v>5648</v>
      </c>
      <c r="B5663" s="84">
        <v>33826</v>
      </c>
      <c r="C5663" s="47">
        <v>35.25</v>
      </c>
      <c r="D5663" s="47">
        <v>36.25</v>
      </c>
      <c r="E5663" s="47">
        <v>35.25</v>
      </c>
      <c r="F5663" s="47">
        <v>36.25</v>
      </c>
      <c r="G5663" s="48">
        <v>2400</v>
      </c>
      <c r="H5663" s="47">
        <v>2.7</v>
      </c>
      <c r="I5663" s="51">
        <f t="shared" si="624"/>
        <v>7.4482758620689662E-2</v>
      </c>
      <c r="J5663" s="51">
        <f t="shared" ca="1" si="625"/>
        <v>6.25</v>
      </c>
      <c r="K5663" s="47">
        <f t="shared" si="626"/>
        <v>2.63</v>
      </c>
      <c r="L5663" s="47">
        <f t="shared" si="627"/>
        <v>2.7</v>
      </c>
      <c r="M5663" s="47">
        <f t="shared" si="628"/>
        <v>2.63</v>
      </c>
      <c r="N5663" s="47">
        <f t="shared" si="629"/>
        <v>2.7</v>
      </c>
      <c r="O5663" s="48">
        <f t="shared" ca="1" si="630"/>
        <v>15000</v>
      </c>
    </row>
    <row r="5664" spans="1:15" x14ac:dyDescent="0.25">
      <c r="A5664">
        <v>5649</v>
      </c>
      <c r="B5664" s="84">
        <v>33823</v>
      </c>
      <c r="C5664" s="47">
        <v>36</v>
      </c>
      <c r="D5664" s="47">
        <v>36.25</v>
      </c>
      <c r="E5664" s="47">
        <v>35</v>
      </c>
      <c r="F5664" s="47">
        <v>36.25</v>
      </c>
      <c r="G5664" s="48">
        <v>139600</v>
      </c>
      <c r="H5664" s="47">
        <v>2.7</v>
      </c>
      <c r="I5664" s="51">
        <f t="shared" si="624"/>
        <v>7.4482758620689662E-2</v>
      </c>
      <c r="J5664" s="51">
        <f t="shared" ca="1" si="625"/>
        <v>6.25</v>
      </c>
      <c r="K5664" s="47">
        <f t="shared" si="626"/>
        <v>2.68</v>
      </c>
      <c r="L5664" s="47">
        <f t="shared" si="627"/>
        <v>2.7</v>
      </c>
      <c r="M5664" s="47">
        <f t="shared" si="628"/>
        <v>2.61</v>
      </c>
      <c r="N5664" s="47">
        <f t="shared" si="629"/>
        <v>2.7</v>
      </c>
      <c r="O5664" s="48">
        <f t="shared" ca="1" si="630"/>
        <v>872500</v>
      </c>
    </row>
    <row r="5665" spans="1:15" x14ac:dyDescent="0.25">
      <c r="A5665">
        <v>5650</v>
      </c>
      <c r="B5665" s="84">
        <v>33822</v>
      </c>
      <c r="C5665" s="47">
        <v>35.5</v>
      </c>
      <c r="D5665" s="47">
        <v>36</v>
      </c>
      <c r="E5665" s="47">
        <v>35</v>
      </c>
      <c r="F5665" s="47">
        <v>35.5</v>
      </c>
      <c r="G5665" s="48">
        <v>112100</v>
      </c>
      <c r="H5665" s="47">
        <v>2.65</v>
      </c>
      <c r="I5665" s="51">
        <f t="shared" si="624"/>
        <v>7.464788732394366E-2</v>
      </c>
      <c r="J5665" s="51">
        <f t="shared" ca="1" si="625"/>
        <v>6.25</v>
      </c>
      <c r="K5665" s="47">
        <f t="shared" si="626"/>
        <v>2.65</v>
      </c>
      <c r="L5665" s="47">
        <f t="shared" si="627"/>
        <v>2.69</v>
      </c>
      <c r="M5665" s="47">
        <f t="shared" si="628"/>
        <v>2.61</v>
      </c>
      <c r="N5665" s="47">
        <f t="shared" si="629"/>
        <v>2.65</v>
      </c>
      <c r="O5665" s="48">
        <f t="shared" ca="1" si="630"/>
        <v>700625</v>
      </c>
    </row>
    <row r="5666" spans="1:15" x14ac:dyDescent="0.25">
      <c r="A5666">
        <v>5651</v>
      </c>
      <c r="B5666" s="84">
        <v>33821</v>
      </c>
      <c r="C5666" s="47">
        <v>34.25</v>
      </c>
      <c r="D5666" s="47">
        <v>34.25</v>
      </c>
      <c r="E5666" s="47">
        <v>34.25</v>
      </c>
      <c r="F5666" s="47">
        <v>34.25</v>
      </c>
      <c r="G5666" s="48">
        <v>0</v>
      </c>
      <c r="H5666" s="47">
        <v>2.5499999999999998</v>
      </c>
      <c r="I5666" s="51">
        <f t="shared" si="624"/>
        <v>7.4452554744525543E-2</v>
      </c>
      <c r="J5666" s="51">
        <f t="shared" ca="1" si="625"/>
        <v>6.25</v>
      </c>
      <c r="K5666" s="47">
        <f t="shared" si="626"/>
        <v>2.5499999999999998</v>
      </c>
      <c r="L5666" s="47">
        <f t="shared" si="627"/>
        <v>2.5499999999999998</v>
      </c>
      <c r="M5666" s="47">
        <f t="shared" si="628"/>
        <v>2.5499999999999998</v>
      </c>
      <c r="N5666" s="47">
        <f t="shared" si="629"/>
        <v>2.5499999999999998</v>
      </c>
      <c r="O5666" s="48">
        <f t="shared" ca="1" si="630"/>
        <v>0</v>
      </c>
    </row>
    <row r="5667" spans="1:15" x14ac:dyDescent="0.25">
      <c r="A5667">
        <v>5652</v>
      </c>
      <c r="B5667" s="84">
        <v>33820</v>
      </c>
      <c r="C5667" s="47">
        <v>34.25</v>
      </c>
      <c r="D5667" s="47">
        <v>34.25</v>
      </c>
      <c r="E5667" s="47">
        <v>34.25</v>
      </c>
      <c r="F5667" s="47">
        <v>34.25</v>
      </c>
      <c r="G5667" s="48">
        <v>100</v>
      </c>
      <c r="H5667" s="47">
        <v>2.5499999999999998</v>
      </c>
      <c r="I5667" s="51">
        <f t="shared" si="624"/>
        <v>7.4452554744525543E-2</v>
      </c>
      <c r="J5667" s="51">
        <f t="shared" ca="1" si="625"/>
        <v>6.25</v>
      </c>
      <c r="K5667" s="47">
        <f t="shared" si="626"/>
        <v>2.5499999999999998</v>
      </c>
      <c r="L5667" s="47">
        <f t="shared" si="627"/>
        <v>2.5499999999999998</v>
      </c>
      <c r="M5667" s="47">
        <f t="shared" si="628"/>
        <v>2.5499999999999998</v>
      </c>
      <c r="N5667" s="47">
        <f t="shared" si="629"/>
        <v>2.5499999999999998</v>
      </c>
      <c r="O5667" s="48">
        <f t="shared" ca="1" si="630"/>
        <v>625</v>
      </c>
    </row>
    <row r="5668" spans="1:15" x14ac:dyDescent="0.25">
      <c r="A5668">
        <v>5653</v>
      </c>
      <c r="B5668" s="84">
        <v>33819</v>
      </c>
      <c r="C5668" s="47">
        <v>35</v>
      </c>
      <c r="D5668" s="47">
        <v>35.25</v>
      </c>
      <c r="E5668" s="47">
        <v>35</v>
      </c>
      <c r="F5668" s="47">
        <v>35.25</v>
      </c>
      <c r="G5668" s="48">
        <v>3600</v>
      </c>
      <c r="H5668" s="47">
        <v>2.63</v>
      </c>
      <c r="I5668" s="51">
        <f t="shared" si="624"/>
        <v>7.4609929078014184E-2</v>
      </c>
      <c r="J5668" s="51">
        <f t="shared" ca="1" si="625"/>
        <v>6.25</v>
      </c>
      <c r="K5668" s="47">
        <f t="shared" si="626"/>
        <v>2.61</v>
      </c>
      <c r="L5668" s="47">
        <f t="shared" si="627"/>
        <v>2.63</v>
      </c>
      <c r="M5668" s="47">
        <f t="shared" si="628"/>
        <v>2.61</v>
      </c>
      <c r="N5668" s="47">
        <f t="shared" si="629"/>
        <v>2.63</v>
      </c>
      <c r="O5668" s="48">
        <f t="shared" ca="1" si="630"/>
        <v>22500</v>
      </c>
    </row>
    <row r="5669" spans="1:15" x14ac:dyDescent="0.25">
      <c r="A5669">
        <v>5654</v>
      </c>
      <c r="B5669" s="84">
        <v>33816</v>
      </c>
      <c r="C5669" s="47">
        <v>34.119999999999997</v>
      </c>
      <c r="D5669" s="47">
        <v>35</v>
      </c>
      <c r="E5669" s="47">
        <v>34</v>
      </c>
      <c r="F5669" s="47">
        <v>34</v>
      </c>
      <c r="G5669" s="48">
        <v>100800</v>
      </c>
      <c r="H5669" s="47">
        <v>2.5299999999999998</v>
      </c>
      <c r="I5669" s="51">
        <f t="shared" si="624"/>
        <v>7.4411764705882344E-2</v>
      </c>
      <c r="J5669" s="51">
        <f t="shared" ca="1" si="625"/>
        <v>6.25</v>
      </c>
      <c r="K5669" s="47">
        <f t="shared" si="626"/>
        <v>2.54</v>
      </c>
      <c r="L5669" s="47">
        <f t="shared" si="627"/>
        <v>2.6</v>
      </c>
      <c r="M5669" s="47">
        <f t="shared" si="628"/>
        <v>2.5299999999999998</v>
      </c>
      <c r="N5669" s="47">
        <f t="shared" si="629"/>
        <v>2.5299999999999998</v>
      </c>
      <c r="O5669" s="48">
        <f t="shared" ca="1" si="630"/>
        <v>630000</v>
      </c>
    </row>
    <row r="5670" spans="1:15" x14ac:dyDescent="0.25">
      <c r="A5670">
        <v>5655</v>
      </c>
      <c r="B5670" s="84">
        <v>33815</v>
      </c>
      <c r="C5670" s="47">
        <v>35</v>
      </c>
      <c r="D5670" s="47">
        <v>35</v>
      </c>
      <c r="E5670" s="47">
        <v>33.5</v>
      </c>
      <c r="F5670" s="47">
        <v>34</v>
      </c>
      <c r="G5670" s="48">
        <v>92000</v>
      </c>
      <c r="H5670" s="47">
        <v>2.5299999999999998</v>
      </c>
      <c r="I5670" s="51">
        <f t="shared" si="624"/>
        <v>7.4411764705882344E-2</v>
      </c>
      <c r="J5670" s="51">
        <f t="shared" ca="1" si="625"/>
        <v>6.25</v>
      </c>
      <c r="K5670" s="47">
        <f t="shared" si="626"/>
        <v>2.6</v>
      </c>
      <c r="L5670" s="47">
        <f t="shared" si="627"/>
        <v>2.6</v>
      </c>
      <c r="M5670" s="47">
        <f t="shared" si="628"/>
        <v>2.4900000000000002</v>
      </c>
      <c r="N5670" s="47">
        <f t="shared" si="629"/>
        <v>2.5299999999999998</v>
      </c>
      <c r="O5670" s="48">
        <f t="shared" ca="1" si="630"/>
        <v>575000</v>
      </c>
    </row>
    <row r="5671" spans="1:15" x14ac:dyDescent="0.25">
      <c r="A5671">
        <v>5656</v>
      </c>
      <c r="B5671" s="84">
        <v>33814</v>
      </c>
      <c r="C5671" s="47">
        <v>34.119999999999997</v>
      </c>
      <c r="D5671" s="47">
        <v>34.25</v>
      </c>
      <c r="E5671" s="47">
        <v>33.75</v>
      </c>
      <c r="F5671" s="47">
        <v>34.25</v>
      </c>
      <c r="G5671" s="48">
        <v>305200</v>
      </c>
      <c r="H5671" s="47">
        <v>2.5499999999999998</v>
      </c>
      <c r="I5671" s="51">
        <f t="shared" si="624"/>
        <v>7.4452554744525543E-2</v>
      </c>
      <c r="J5671" s="51">
        <f t="shared" ca="1" si="625"/>
        <v>6.25</v>
      </c>
      <c r="K5671" s="47">
        <f t="shared" si="626"/>
        <v>2.54</v>
      </c>
      <c r="L5671" s="47">
        <f t="shared" si="627"/>
        <v>2.5499999999999998</v>
      </c>
      <c r="M5671" s="47">
        <f t="shared" si="628"/>
        <v>2.5099999999999998</v>
      </c>
      <c r="N5671" s="47">
        <f t="shared" si="629"/>
        <v>2.5499999999999998</v>
      </c>
      <c r="O5671" s="48">
        <f t="shared" ca="1" si="630"/>
        <v>1907500</v>
      </c>
    </row>
    <row r="5672" spans="1:15" x14ac:dyDescent="0.25">
      <c r="A5672">
        <v>5657</v>
      </c>
      <c r="B5672" s="84">
        <v>33813</v>
      </c>
      <c r="C5672" s="47">
        <v>34.25</v>
      </c>
      <c r="D5672" s="47">
        <v>34.25</v>
      </c>
      <c r="E5672" s="47">
        <v>34.25</v>
      </c>
      <c r="F5672" s="47">
        <v>34.25</v>
      </c>
      <c r="G5672" s="48">
        <v>100</v>
      </c>
      <c r="H5672" s="47">
        <v>2.5499999999999998</v>
      </c>
      <c r="I5672" s="51">
        <f t="shared" si="624"/>
        <v>7.4452554744525543E-2</v>
      </c>
      <c r="J5672" s="51">
        <f t="shared" ca="1" si="625"/>
        <v>6.25</v>
      </c>
      <c r="K5672" s="47">
        <f t="shared" si="626"/>
        <v>2.5499999999999998</v>
      </c>
      <c r="L5672" s="47">
        <f t="shared" si="627"/>
        <v>2.5499999999999998</v>
      </c>
      <c r="M5672" s="47">
        <f t="shared" si="628"/>
        <v>2.5499999999999998</v>
      </c>
      <c r="N5672" s="47">
        <f t="shared" si="629"/>
        <v>2.5499999999999998</v>
      </c>
      <c r="O5672" s="48">
        <f t="shared" ca="1" si="630"/>
        <v>625</v>
      </c>
    </row>
    <row r="5673" spans="1:15" x14ac:dyDescent="0.25">
      <c r="A5673">
        <v>5658</v>
      </c>
      <c r="B5673" s="84">
        <v>33812</v>
      </c>
      <c r="C5673" s="47">
        <v>33</v>
      </c>
      <c r="D5673" s="47">
        <v>33</v>
      </c>
      <c r="E5673" s="47">
        <v>33</v>
      </c>
      <c r="F5673" s="47">
        <v>33</v>
      </c>
      <c r="G5673" s="48">
        <v>800</v>
      </c>
      <c r="H5673" s="47">
        <v>2.46</v>
      </c>
      <c r="I5673" s="51">
        <f t="shared" si="624"/>
        <v>7.454545454545454E-2</v>
      </c>
      <c r="J5673" s="51">
        <f t="shared" ca="1" si="625"/>
        <v>6.25</v>
      </c>
      <c r="K5673" s="47">
        <f t="shared" si="626"/>
        <v>2.46</v>
      </c>
      <c r="L5673" s="47">
        <f t="shared" si="627"/>
        <v>2.46</v>
      </c>
      <c r="M5673" s="47">
        <f t="shared" si="628"/>
        <v>2.46</v>
      </c>
      <c r="N5673" s="47">
        <f t="shared" si="629"/>
        <v>2.46</v>
      </c>
      <c r="O5673" s="48">
        <f t="shared" ca="1" si="630"/>
        <v>5000</v>
      </c>
    </row>
    <row r="5674" spans="1:15" x14ac:dyDescent="0.25">
      <c r="A5674">
        <v>5659</v>
      </c>
      <c r="B5674" s="84">
        <v>33809</v>
      </c>
      <c r="C5674" s="47">
        <v>33</v>
      </c>
      <c r="D5674" s="47">
        <v>33</v>
      </c>
      <c r="E5674" s="47">
        <v>33</v>
      </c>
      <c r="F5674" s="47">
        <v>33</v>
      </c>
      <c r="G5674" s="48">
        <v>58800</v>
      </c>
      <c r="H5674" s="47">
        <v>2.46</v>
      </c>
      <c r="I5674" s="51">
        <f t="shared" si="624"/>
        <v>7.454545454545454E-2</v>
      </c>
      <c r="J5674" s="51">
        <f t="shared" ca="1" si="625"/>
        <v>6.25</v>
      </c>
      <c r="K5674" s="47">
        <f t="shared" si="626"/>
        <v>2.46</v>
      </c>
      <c r="L5674" s="47">
        <f t="shared" si="627"/>
        <v>2.46</v>
      </c>
      <c r="M5674" s="47">
        <f t="shared" si="628"/>
        <v>2.46</v>
      </c>
      <c r="N5674" s="47">
        <f t="shared" si="629"/>
        <v>2.46</v>
      </c>
      <c r="O5674" s="48">
        <f t="shared" ca="1" si="630"/>
        <v>367500</v>
      </c>
    </row>
    <row r="5675" spans="1:15" x14ac:dyDescent="0.25">
      <c r="A5675">
        <v>5660</v>
      </c>
      <c r="B5675" s="84">
        <v>33808</v>
      </c>
      <c r="C5675" s="47">
        <v>33.75</v>
      </c>
      <c r="D5675" s="47">
        <v>33.75</v>
      </c>
      <c r="E5675" s="47">
        <v>33</v>
      </c>
      <c r="F5675" s="47">
        <v>33</v>
      </c>
      <c r="G5675" s="48">
        <v>23600</v>
      </c>
      <c r="H5675" s="47">
        <v>2.46</v>
      </c>
      <c r="I5675" s="51">
        <f t="shared" si="624"/>
        <v>7.454545454545454E-2</v>
      </c>
      <c r="J5675" s="51">
        <f t="shared" ca="1" si="625"/>
        <v>6.25</v>
      </c>
      <c r="K5675" s="47">
        <f t="shared" si="626"/>
        <v>2.52</v>
      </c>
      <c r="L5675" s="47">
        <f t="shared" si="627"/>
        <v>2.52</v>
      </c>
      <c r="M5675" s="47">
        <f t="shared" si="628"/>
        <v>2.46</v>
      </c>
      <c r="N5675" s="47">
        <f t="shared" si="629"/>
        <v>2.46</v>
      </c>
      <c r="O5675" s="48">
        <f t="shared" ca="1" si="630"/>
        <v>147500</v>
      </c>
    </row>
    <row r="5676" spans="1:15" x14ac:dyDescent="0.25">
      <c r="A5676">
        <v>5661</v>
      </c>
      <c r="B5676" s="84">
        <v>33807</v>
      </c>
      <c r="C5676" s="47">
        <v>34</v>
      </c>
      <c r="D5676" s="47">
        <v>34</v>
      </c>
      <c r="E5676" s="47">
        <v>33</v>
      </c>
      <c r="F5676" s="47">
        <v>33</v>
      </c>
      <c r="G5676" s="48">
        <v>14900</v>
      </c>
      <c r="H5676" s="47">
        <v>2.46</v>
      </c>
      <c r="I5676" s="51">
        <f t="shared" si="624"/>
        <v>7.454545454545454E-2</v>
      </c>
      <c r="J5676" s="51">
        <f t="shared" ca="1" si="625"/>
        <v>6.25</v>
      </c>
      <c r="K5676" s="47">
        <f t="shared" si="626"/>
        <v>2.5299999999999998</v>
      </c>
      <c r="L5676" s="47">
        <f t="shared" si="627"/>
        <v>2.5299999999999998</v>
      </c>
      <c r="M5676" s="47">
        <f t="shared" si="628"/>
        <v>2.46</v>
      </c>
      <c r="N5676" s="47">
        <f t="shared" si="629"/>
        <v>2.46</v>
      </c>
      <c r="O5676" s="48">
        <f t="shared" ca="1" si="630"/>
        <v>93125</v>
      </c>
    </row>
    <row r="5677" spans="1:15" x14ac:dyDescent="0.25">
      <c r="A5677">
        <v>5662</v>
      </c>
      <c r="B5677" s="84">
        <v>33806</v>
      </c>
      <c r="C5677" s="47">
        <v>33.369999999999997</v>
      </c>
      <c r="D5677" s="47">
        <v>34</v>
      </c>
      <c r="E5677" s="47">
        <v>33</v>
      </c>
      <c r="F5677" s="47">
        <v>33</v>
      </c>
      <c r="G5677" s="48">
        <v>204800</v>
      </c>
      <c r="H5677" s="47">
        <v>2.46</v>
      </c>
      <c r="I5677" s="51">
        <f t="shared" si="624"/>
        <v>7.454545454545454E-2</v>
      </c>
      <c r="J5677" s="51">
        <f t="shared" ca="1" si="625"/>
        <v>6.25</v>
      </c>
      <c r="K5677" s="47">
        <f t="shared" si="626"/>
        <v>2.4900000000000002</v>
      </c>
      <c r="L5677" s="47">
        <f t="shared" si="627"/>
        <v>2.5299999999999998</v>
      </c>
      <c r="M5677" s="47">
        <f t="shared" si="628"/>
        <v>2.46</v>
      </c>
      <c r="N5677" s="47">
        <f t="shared" si="629"/>
        <v>2.46</v>
      </c>
      <c r="O5677" s="48">
        <f t="shared" ca="1" si="630"/>
        <v>1280000</v>
      </c>
    </row>
    <row r="5678" spans="1:15" x14ac:dyDescent="0.25">
      <c r="A5678">
        <v>5663</v>
      </c>
      <c r="B5678" s="84">
        <v>33805</v>
      </c>
      <c r="C5678" s="47">
        <v>32.75</v>
      </c>
      <c r="D5678" s="47">
        <v>34</v>
      </c>
      <c r="E5678" s="47">
        <v>32.75</v>
      </c>
      <c r="F5678" s="47">
        <v>33.75</v>
      </c>
      <c r="G5678" s="48">
        <v>27300</v>
      </c>
      <c r="H5678" s="47">
        <v>2.52</v>
      </c>
      <c r="I5678" s="51">
        <f t="shared" si="624"/>
        <v>7.4666666666666673E-2</v>
      </c>
      <c r="J5678" s="51">
        <f t="shared" ca="1" si="625"/>
        <v>6.25</v>
      </c>
      <c r="K5678" s="47">
        <f t="shared" si="626"/>
        <v>2.4500000000000002</v>
      </c>
      <c r="L5678" s="47">
        <f t="shared" si="627"/>
        <v>2.54</v>
      </c>
      <c r="M5678" s="47">
        <f t="shared" si="628"/>
        <v>2.4500000000000002</v>
      </c>
      <c r="N5678" s="47">
        <f t="shared" si="629"/>
        <v>2.52</v>
      </c>
      <c r="O5678" s="48">
        <f t="shared" ca="1" si="630"/>
        <v>170625</v>
      </c>
    </row>
    <row r="5679" spans="1:15" x14ac:dyDescent="0.25">
      <c r="A5679">
        <v>5664</v>
      </c>
      <c r="B5679" s="84">
        <v>33802</v>
      </c>
      <c r="C5679" s="47">
        <v>32.75</v>
      </c>
      <c r="D5679" s="47">
        <v>34</v>
      </c>
      <c r="E5679" s="47">
        <v>32.75</v>
      </c>
      <c r="F5679" s="47">
        <v>32.75</v>
      </c>
      <c r="G5679" s="48">
        <v>32900</v>
      </c>
      <c r="H5679" s="47">
        <v>2.44</v>
      </c>
      <c r="I5679" s="51">
        <f t="shared" si="624"/>
        <v>7.4503816793893132E-2</v>
      </c>
      <c r="J5679" s="51">
        <f t="shared" ca="1" si="625"/>
        <v>6.25</v>
      </c>
      <c r="K5679" s="47">
        <f t="shared" si="626"/>
        <v>2.44</v>
      </c>
      <c r="L5679" s="47">
        <f t="shared" si="627"/>
        <v>2.5299999999999998</v>
      </c>
      <c r="M5679" s="47">
        <f t="shared" si="628"/>
        <v>2.44</v>
      </c>
      <c r="N5679" s="47">
        <f t="shared" si="629"/>
        <v>2.44</v>
      </c>
      <c r="O5679" s="48">
        <f t="shared" ca="1" si="630"/>
        <v>205625</v>
      </c>
    </row>
    <row r="5680" spans="1:15" x14ac:dyDescent="0.25">
      <c r="A5680">
        <v>5665</v>
      </c>
      <c r="B5680" s="84">
        <v>33801</v>
      </c>
      <c r="C5680" s="47">
        <v>33</v>
      </c>
      <c r="D5680" s="47">
        <v>33</v>
      </c>
      <c r="E5680" s="47">
        <v>33</v>
      </c>
      <c r="F5680" s="47">
        <v>33</v>
      </c>
      <c r="G5680" s="48">
        <v>0</v>
      </c>
      <c r="H5680" s="47">
        <v>2.46</v>
      </c>
      <c r="I5680" s="51">
        <f t="shared" si="624"/>
        <v>7.454545454545454E-2</v>
      </c>
      <c r="J5680" s="51">
        <f t="shared" ca="1" si="625"/>
        <v>6.25</v>
      </c>
      <c r="K5680" s="47">
        <f t="shared" si="626"/>
        <v>2.46</v>
      </c>
      <c r="L5680" s="47">
        <f t="shared" si="627"/>
        <v>2.46</v>
      </c>
      <c r="M5680" s="47">
        <f t="shared" si="628"/>
        <v>2.46</v>
      </c>
      <c r="N5680" s="47">
        <f t="shared" si="629"/>
        <v>2.46</v>
      </c>
      <c r="O5680" s="48">
        <f t="shared" ca="1" si="630"/>
        <v>0</v>
      </c>
    </row>
    <row r="5681" spans="1:15" x14ac:dyDescent="0.25">
      <c r="A5681">
        <v>5666</v>
      </c>
      <c r="B5681" s="84">
        <v>33800</v>
      </c>
      <c r="C5681" s="47">
        <v>32.75</v>
      </c>
      <c r="D5681" s="47">
        <v>33</v>
      </c>
      <c r="E5681" s="47">
        <v>32.75</v>
      </c>
      <c r="F5681" s="47">
        <v>33</v>
      </c>
      <c r="G5681" s="48">
        <v>112400</v>
      </c>
      <c r="H5681" s="47">
        <v>2.46</v>
      </c>
      <c r="I5681" s="51">
        <f t="shared" si="624"/>
        <v>7.454545454545454E-2</v>
      </c>
      <c r="J5681" s="51">
        <f t="shared" ca="1" si="625"/>
        <v>6.25</v>
      </c>
      <c r="K5681" s="47">
        <f t="shared" si="626"/>
        <v>2.44</v>
      </c>
      <c r="L5681" s="47">
        <f t="shared" si="627"/>
        <v>2.46</v>
      </c>
      <c r="M5681" s="47">
        <f t="shared" si="628"/>
        <v>2.44</v>
      </c>
      <c r="N5681" s="47">
        <f t="shared" si="629"/>
        <v>2.46</v>
      </c>
      <c r="O5681" s="48">
        <f t="shared" ca="1" si="630"/>
        <v>702500</v>
      </c>
    </row>
    <row r="5682" spans="1:15" x14ac:dyDescent="0.25">
      <c r="A5682">
        <v>5667</v>
      </c>
      <c r="B5682" s="84">
        <v>33799</v>
      </c>
      <c r="C5682" s="47">
        <v>32.75</v>
      </c>
      <c r="D5682" s="47">
        <v>33.5</v>
      </c>
      <c r="E5682" s="47">
        <v>32.75</v>
      </c>
      <c r="F5682" s="47">
        <v>33.5</v>
      </c>
      <c r="G5682" s="48">
        <v>11700</v>
      </c>
      <c r="H5682" s="47">
        <v>2.5</v>
      </c>
      <c r="I5682" s="51">
        <f t="shared" si="624"/>
        <v>7.4626865671641784E-2</v>
      </c>
      <c r="J5682" s="51">
        <f t="shared" ca="1" si="625"/>
        <v>6.25</v>
      </c>
      <c r="K5682" s="47">
        <f t="shared" si="626"/>
        <v>2.44</v>
      </c>
      <c r="L5682" s="47">
        <f t="shared" si="627"/>
        <v>2.5</v>
      </c>
      <c r="M5682" s="47">
        <f t="shared" si="628"/>
        <v>2.44</v>
      </c>
      <c r="N5682" s="47">
        <f t="shared" si="629"/>
        <v>2.5</v>
      </c>
      <c r="O5682" s="48">
        <f t="shared" ca="1" si="630"/>
        <v>73125</v>
      </c>
    </row>
    <row r="5683" spans="1:15" x14ac:dyDescent="0.25">
      <c r="A5683">
        <v>5668</v>
      </c>
      <c r="B5683" s="84">
        <v>33798</v>
      </c>
      <c r="C5683" s="47">
        <v>33.5</v>
      </c>
      <c r="D5683" s="47">
        <v>33.5</v>
      </c>
      <c r="E5683" s="47">
        <v>33.5</v>
      </c>
      <c r="F5683" s="47">
        <v>33.5</v>
      </c>
      <c r="G5683" s="48">
        <v>0</v>
      </c>
      <c r="H5683" s="47">
        <v>2.5</v>
      </c>
      <c r="I5683" s="51">
        <f t="shared" si="624"/>
        <v>7.4626865671641784E-2</v>
      </c>
      <c r="J5683" s="51">
        <f t="shared" ca="1" si="625"/>
        <v>6.25</v>
      </c>
      <c r="K5683" s="47">
        <f t="shared" si="626"/>
        <v>2.5</v>
      </c>
      <c r="L5683" s="47">
        <f t="shared" si="627"/>
        <v>2.5</v>
      </c>
      <c r="M5683" s="47">
        <f t="shared" si="628"/>
        <v>2.5</v>
      </c>
      <c r="N5683" s="47">
        <f t="shared" si="629"/>
        <v>2.5</v>
      </c>
      <c r="O5683" s="48">
        <f t="shared" ca="1" si="630"/>
        <v>0</v>
      </c>
    </row>
    <row r="5684" spans="1:15" x14ac:dyDescent="0.25">
      <c r="A5684">
        <v>5669</v>
      </c>
      <c r="B5684" s="84">
        <v>33795</v>
      </c>
      <c r="C5684" s="47">
        <v>32.25</v>
      </c>
      <c r="D5684" s="47">
        <v>33.5</v>
      </c>
      <c r="E5684" s="47">
        <v>32.25</v>
      </c>
      <c r="F5684" s="47">
        <v>33.5</v>
      </c>
      <c r="G5684" s="48">
        <v>21300</v>
      </c>
      <c r="H5684" s="47">
        <v>2.5</v>
      </c>
      <c r="I5684" s="51">
        <f t="shared" si="624"/>
        <v>7.4626865671641784E-2</v>
      </c>
      <c r="J5684" s="51">
        <f t="shared" ca="1" si="625"/>
        <v>6.25</v>
      </c>
      <c r="K5684" s="47">
        <f t="shared" si="626"/>
        <v>2.41</v>
      </c>
      <c r="L5684" s="47">
        <f t="shared" si="627"/>
        <v>2.5</v>
      </c>
      <c r="M5684" s="47">
        <f t="shared" si="628"/>
        <v>2.41</v>
      </c>
      <c r="N5684" s="47">
        <f t="shared" si="629"/>
        <v>2.5</v>
      </c>
      <c r="O5684" s="48">
        <f t="shared" ca="1" si="630"/>
        <v>133125</v>
      </c>
    </row>
    <row r="5685" spans="1:15" x14ac:dyDescent="0.25">
      <c r="A5685">
        <v>5670</v>
      </c>
      <c r="B5685" s="84">
        <v>33794</v>
      </c>
      <c r="C5685" s="47">
        <v>32</v>
      </c>
      <c r="D5685" s="47">
        <v>32</v>
      </c>
      <c r="E5685" s="47">
        <v>32</v>
      </c>
      <c r="F5685" s="47">
        <v>32</v>
      </c>
      <c r="G5685" s="48">
        <v>0</v>
      </c>
      <c r="H5685" s="47">
        <v>2.39</v>
      </c>
      <c r="I5685" s="51">
        <f t="shared" si="624"/>
        <v>7.4687500000000004E-2</v>
      </c>
      <c r="J5685" s="51">
        <f t="shared" ca="1" si="625"/>
        <v>6.25</v>
      </c>
      <c r="K5685" s="47">
        <f t="shared" si="626"/>
        <v>2.39</v>
      </c>
      <c r="L5685" s="47">
        <f t="shared" si="627"/>
        <v>2.39</v>
      </c>
      <c r="M5685" s="47">
        <f t="shared" si="628"/>
        <v>2.39</v>
      </c>
      <c r="N5685" s="47">
        <f t="shared" si="629"/>
        <v>2.39</v>
      </c>
      <c r="O5685" s="48">
        <f t="shared" ca="1" si="630"/>
        <v>0</v>
      </c>
    </row>
    <row r="5686" spans="1:15" x14ac:dyDescent="0.25">
      <c r="A5686">
        <v>5671</v>
      </c>
      <c r="B5686" s="84">
        <v>33793</v>
      </c>
      <c r="C5686" s="47">
        <v>32</v>
      </c>
      <c r="D5686" s="47">
        <v>32</v>
      </c>
      <c r="E5686" s="47">
        <v>32</v>
      </c>
      <c r="F5686" s="47">
        <v>32</v>
      </c>
      <c r="G5686" s="48">
        <v>20400</v>
      </c>
      <c r="H5686" s="47">
        <v>2.39</v>
      </c>
      <c r="I5686" s="51">
        <f t="shared" si="624"/>
        <v>7.4687500000000004E-2</v>
      </c>
      <c r="J5686" s="51">
        <f t="shared" ca="1" si="625"/>
        <v>6.25</v>
      </c>
      <c r="K5686" s="47">
        <f t="shared" si="626"/>
        <v>2.39</v>
      </c>
      <c r="L5686" s="47">
        <f t="shared" si="627"/>
        <v>2.39</v>
      </c>
      <c r="M5686" s="47">
        <f t="shared" si="628"/>
        <v>2.39</v>
      </c>
      <c r="N5686" s="47">
        <f t="shared" si="629"/>
        <v>2.39</v>
      </c>
      <c r="O5686" s="48">
        <f t="shared" ca="1" si="630"/>
        <v>127500</v>
      </c>
    </row>
    <row r="5687" spans="1:15" x14ac:dyDescent="0.25">
      <c r="A5687">
        <v>5672</v>
      </c>
      <c r="B5687" s="84">
        <v>33792</v>
      </c>
      <c r="C5687" s="47">
        <v>32.5</v>
      </c>
      <c r="D5687" s="47">
        <v>32.75</v>
      </c>
      <c r="E5687" s="47">
        <v>31.5</v>
      </c>
      <c r="F5687" s="47">
        <v>32.75</v>
      </c>
      <c r="G5687" s="48">
        <v>26900</v>
      </c>
      <c r="H5687" s="47">
        <v>2.44</v>
      </c>
      <c r="I5687" s="51">
        <f t="shared" si="624"/>
        <v>7.4503816793893132E-2</v>
      </c>
      <c r="J5687" s="51">
        <f t="shared" ca="1" si="625"/>
        <v>6.25</v>
      </c>
      <c r="K5687" s="47">
        <f t="shared" si="626"/>
        <v>2.42</v>
      </c>
      <c r="L5687" s="47">
        <f t="shared" si="627"/>
        <v>2.44</v>
      </c>
      <c r="M5687" s="47">
        <f t="shared" si="628"/>
        <v>2.35</v>
      </c>
      <c r="N5687" s="47">
        <f t="shared" si="629"/>
        <v>2.44</v>
      </c>
      <c r="O5687" s="48">
        <f t="shared" ca="1" si="630"/>
        <v>168125</v>
      </c>
    </row>
    <row r="5688" spans="1:15" x14ac:dyDescent="0.25">
      <c r="A5688">
        <v>5673</v>
      </c>
      <c r="B5688" s="84">
        <v>33791</v>
      </c>
      <c r="C5688" s="47">
        <v>31.75</v>
      </c>
      <c r="D5688" s="47">
        <v>32.5</v>
      </c>
      <c r="E5688" s="47">
        <v>31</v>
      </c>
      <c r="F5688" s="47">
        <v>31.75</v>
      </c>
      <c r="G5688" s="48">
        <v>748900</v>
      </c>
      <c r="H5688" s="47">
        <v>2.37</v>
      </c>
      <c r="I5688" s="51">
        <f t="shared" si="624"/>
        <v>7.464566929133859E-2</v>
      </c>
      <c r="J5688" s="51">
        <f t="shared" ca="1" si="625"/>
        <v>6.25</v>
      </c>
      <c r="K5688" s="47">
        <f t="shared" si="626"/>
        <v>2.37</v>
      </c>
      <c r="L5688" s="47">
        <f t="shared" si="627"/>
        <v>2.4300000000000002</v>
      </c>
      <c r="M5688" s="47">
        <f t="shared" si="628"/>
        <v>2.31</v>
      </c>
      <c r="N5688" s="47">
        <f t="shared" si="629"/>
        <v>2.37</v>
      </c>
      <c r="O5688" s="48">
        <f t="shared" ca="1" si="630"/>
        <v>4680625</v>
      </c>
    </row>
    <row r="5689" spans="1:15" x14ac:dyDescent="0.25">
      <c r="A5689">
        <v>5674</v>
      </c>
      <c r="B5689" s="84">
        <v>33787</v>
      </c>
      <c r="C5689" s="47">
        <v>31.75</v>
      </c>
      <c r="D5689" s="47">
        <v>32</v>
      </c>
      <c r="E5689" s="47">
        <v>31.75</v>
      </c>
      <c r="F5689" s="47">
        <v>31.87</v>
      </c>
      <c r="G5689" s="48">
        <v>95300</v>
      </c>
      <c r="H5689" s="47">
        <v>2.38</v>
      </c>
      <c r="I5689" s="51">
        <f t="shared" si="624"/>
        <v>7.4678380922497636E-2</v>
      </c>
      <c r="J5689" s="51">
        <f t="shared" ca="1" si="625"/>
        <v>6.25</v>
      </c>
      <c r="K5689" s="47">
        <f t="shared" si="626"/>
        <v>2.37</v>
      </c>
      <c r="L5689" s="47">
        <f t="shared" si="627"/>
        <v>2.39</v>
      </c>
      <c r="M5689" s="47">
        <f t="shared" si="628"/>
        <v>2.37</v>
      </c>
      <c r="N5689" s="47">
        <f t="shared" si="629"/>
        <v>2.38</v>
      </c>
      <c r="O5689" s="48">
        <f t="shared" ca="1" si="630"/>
        <v>595625</v>
      </c>
    </row>
    <row r="5690" spans="1:15" x14ac:dyDescent="0.25">
      <c r="A5690">
        <v>5675</v>
      </c>
      <c r="B5690" s="84">
        <v>33786</v>
      </c>
      <c r="C5690" s="47">
        <v>32</v>
      </c>
      <c r="D5690" s="47">
        <v>32.5</v>
      </c>
      <c r="E5690" s="47">
        <v>31.75</v>
      </c>
      <c r="F5690" s="47">
        <v>32</v>
      </c>
      <c r="G5690" s="48">
        <v>35200</v>
      </c>
      <c r="H5690" s="47">
        <v>2.39</v>
      </c>
      <c r="I5690" s="51">
        <f t="shared" si="624"/>
        <v>7.4687500000000004E-2</v>
      </c>
      <c r="J5690" s="51">
        <f t="shared" ca="1" si="625"/>
        <v>6.25</v>
      </c>
      <c r="K5690" s="47">
        <f t="shared" si="626"/>
        <v>2.39</v>
      </c>
      <c r="L5690" s="47">
        <f t="shared" si="627"/>
        <v>2.4300000000000002</v>
      </c>
      <c r="M5690" s="47">
        <f t="shared" si="628"/>
        <v>2.37</v>
      </c>
      <c r="N5690" s="47">
        <f t="shared" si="629"/>
        <v>2.39</v>
      </c>
      <c r="O5690" s="48">
        <f t="shared" ca="1" si="630"/>
        <v>220000</v>
      </c>
    </row>
    <row r="5691" spans="1:15" x14ac:dyDescent="0.25">
      <c r="A5691">
        <v>5676</v>
      </c>
      <c r="B5691" s="84">
        <v>33785</v>
      </c>
      <c r="C5691" s="47">
        <v>32</v>
      </c>
      <c r="D5691" s="47">
        <v>32</v>
      </c>
      <c r="E5691" s="47">
        <v>31.75</v>
      </c>
      <c r="F5691" s="47">
        <v>32</v>
      </c>
      <c r="G5691" s="48">
        <v>98000</v>
      </c>
      <c r="H5691" s="47">
        <v>2.39</v>
      </c>
      <c r="I5691" s="51">
        <f t="shared" si="624"/>
        <v>7.4687500000000004E-2</v>
      </c>
      <c r="J5691" s="51">
        <f t="shared" ca="1" si="625"/>
        <v>6.25</v>
      </c>
      <c r="K5691" s="47">
        <f t="shared" si="626"/>
        <v>2.39</v>
      </c>
      <c r="L5691" s="47">
        <f t="shared" si="627"/>
        <v>2.39</v>
      </c>
      <c r="M5691" s="47">
        <f t="shared" si="628"/>
        <v>2.37</v>
      </c>
      <c r="N5691" s="47">
        <f t="shared" si="629"/>
        <v>2.39</v>
      </c>
      <c r="O5691" s="48">
        <f t="shared" ca="1" si="630"/>
        <v>612500</v>
      </c>
    </row>
    <row r="5692" spans="1:15" x14ac:dyDescent="0.25">
      <c r="A5692">
        <v>5677</v>
      </c>
      <c r="B5692" s="84">
        <v>33784</v>
      </c>
      <c r="C5692" s="47">
        <v>31.5</v>
      </c>
      <c r="D5692" s="47">
        <v>32</v>
      </c>
      <c r="E5692" s="47">
        <v>30.5</v>
      </c>
      <c r="F5692" s="47">
        <v>30.5</v>
      </c>
      <c r="G5692" s="48">
        <v>132500</v>
      </c>
      <c r="H5692" s="47">
        <v>2.27</v>
      </c>
      <c r="I5692" s="51">
        <f t="shared" si="624"/>
        <v>7.4426229508196717E-2</v>
      </c>
      <c r="J5692" s="51">
        <f t="shared" ca="1" si="625"/>
        <v>6.25</v>
      </c>
      <c r="K5692" s="47">
        <f t="shared" si="626"/>
        <v>2.34</v>
      </c>
      <c r="L5692" s="47">
        <f t="shared" si="627"/>
        <v>2.38</v>
      </c>
      <c r="M5692" s="47">
        <f t="shared" si="628"/>
        <v>2.27</v>
      </c>
      <c r="N5692" s="47">
        <f t="shared" si="629"/>
        <v>2.27</v>
      </c>
      <c r="O5692" s="48">
        <f t="shared" ca="1" si="630"/>
        <v>828125</v>
      </c>
    </row>
    <row r="5693" spans="1:15" x14ac:dyDescent="0.25">
      <c r="A5693">
        <v>5678</v>
      </c>
      <c r="B5693" s="84">
        <v>33781</v>
      </c>
      <c r="C5693" s="47">
        <v>32.5</v>
      </c>
      <c r="D5693" s="47">
        <v>32.5</v>
      </c>
      <c r="E5693" s="47">
        <v>31.75</v>
      </c>
      <c r="F5693" s="47">
        <v>31.75</v>
      </c>
      <c r="G5693" s="48">
        <v>153300</v>
      </c>
      <c r="H5693" s="47">
        <v>2.37</v>
      </c>
      <c r="I5693" s="51">
        <f t="shared" si="624"/>
        <v>7.464566929133859E-2</v>
      </c>
      <c r="J5693" s="51">
        <f t="shared" ca="1" si="625"/>
        <v>6.25</v>
      </c>
      <c r="K5693" s="47">
        <f t="shared" si="626"/>
        <v>2.4300000000000002</v>
      </c>
      <c r="L5693" s="47">
        <f t="shared" si="627"/>
        <v>2.4300000000000002</v>
      </c>
      <c r="M5693" s="47">
        <f t="shared" si="628"/>
        <v>2.37</v>
      </c>
      <c r="N5693" s="47">
        <f t="shared" si="629"/>
        <v>2.37</v>
      </c>
      <c r="O5693" s="48">
        <f t="shared" ca="1" si="630"/>
        <v>958125</v>
      </c>
    </row>
    <row r="5694" spans="1:15" x14ac:dyDescent="0.25">
      <c r="A5694">
        <v>5679</v>
      </c>
      <c r="B5694" s="84">
        <v>33780</v>
      </c>
      <c r="C5694" s="47">
        <v>33</v>
      </c>
      <c r="D5694" s="47">
        <v>33</v>
      </c>
      <c r="E5694" s="47">
        <v>32.5</v>
      </c>
      <c r="F5694" s="47">
        <v>33</v>
      </c>
      <c r="G5694" s="48">
        <v>113300</v>
      </c>
      <c r="H5694" s="47">
        <v>2.46</v>
      </c>
      <c r="I5694" s="51">
        <f t="shared" si="624"/>
        <v>7.454545454545454E-2</v>
      </c>
      <c r="J5694" s="51">
        <f t="shared" ca="1" si="625"/>
        <v>6.25</v>
      </c>
      <c r="K5694" s="47">
        <f t="shared" si="626"/>
        <v>2.46</v>
      </c>
      <c r="L5694" s="47">
        <f t="shared" si="627"/>
        <v>2.46</v>
      </c>
      <c r="M5694" s="47">
        <f t="shared" si="628"/>
        <v>2.42</v>
      </c>
      <c r="N5694" s="47">
        <f t="shared" si="629"/>
        <v>2.46</v>
      </c>
      <c r="O5694" s="48">
        <f t="shared" ca="1" si="630"/>
        <v>708125</v>
      </c>
    </row>
    <row r="5695" spans="1:15" x14ac:dyDescent="0.25">
      <c r="A5695">
        <v>5680</v>
      </c>
      <c r="B5695" s="84">
        <v>33779</v>
      </c>
      <c r="C5695" s="47">
        <v>32</v>
      </c>
      <c r="D5695" s="47">
        <v>33</v>
      </c>
      <c r="E5695" s="47">
        <v>31.75</v>
      </c>
      <c r="F5695" s="47">
        <v>31.75</v>
      </c>
      <c r="G5695" s="48">
        <v>417700</v>
      </c>
      <c r="H5695" s="47">
        <v>2.37</v>
      </c>
      <c r="I5695" s="51">
        <f t="shared" si="624"/>
        <v>7.464566929133859E-2</v>
      </c>
      <c r="J5695" s="51">
        <f t="shared" ca="1" si="625"/>
        <v>6.25</v>
      </c>
      <c r="K5695" s="47">
        <f t="shared" si="626"/>
        <v>2.39</v>
      </c>
      <c r="L5695" s="47">
        <f t="shared" si="627"/>
        <v>2.46</v>
      </c>
      <c r="M5695" s="47">
        <f t="shared" si="628"/>
        <v>2.37</v>
      </c>
      <c r="N5695" s="47">
        <f t="shared" si="629"/>
        <v>2.37</v>
      </c>
      <c r="O5695" s="48">
        <f t="shared" ca="1" si="630"/>
        <v>2610625</v>
      </c>
    </row>
    <row r="5696" spans="1:15" x14ac:dyDescent="0.25">
      <c r="A5696">
        <v>5681</v>
      </c>
      <c r="B5696" s="84">
        <v>33778</v>
      </c>
      <c r="C5696" s="47">
        <v>32.25</v>
      </c>
      <c r="D5696" s="47">
        <v>32.380000000000003</v>
      </c>
      <c r="E5696" s="47">
        <v>31</v>
      </c>
      <c r="F5696" s="47">
        <v>32</v>
      </c>
      <c r="G5696" s="48">
        <v>136900</v>
      </c>
      <c r="H5696" s="47">
        <v>2.39</v>
      </c>
      <c r="I5696" s="51">
        <f t="shared" si="624"/>
        <v>7.4687500000000004E-2</v>
      </c>
      <c r="J5696" s="51">
        <f t="shared" ca="1" si="625"/>
        <v>6.25</v>
      </c>
      <c r="K5696" s="47">
        <f t="shared" si="626"/>
        <v>2.41</v>
      </c>
      <c r="L5696" s="47">
        <f t="shared" si="627"/>
        <v>2.42</v>
      </c>
      <c r="M5696" s="47">
        <f t="shared" si="628"/>
        <v>2.3199999999999998</v>
      </c>
      <c r="N5696" s="47">
        <f t="shared" si="629"/>
        <v>2.39</v>
      </c>
      <c r="O5696" s="48">
        <f t="shared" ca="1" si="630"/>
        <v>855625</v>
      </c>
    </row>
    <row r="5697" spans="1:15" x14ac:dyDescent="0.25">
      <c r="A5697">
        <v>5682</v>
      </c>
      <c r="B5697" s="84">
        <v>33777</v>
      </c>
      <c r="C5697" s="47">
        <v>31.5</v>
      </c>
      <c r="D5697" s="47">
        <v>31.5</v>
      </c>
      <c r="E5697" s="47">
        <v>30.75</v>
      </c>
      <c r="F5697" s="47">
        <v>30.75</v>
      </c>
      <c r="G5697" s="48">
        <v>35600</v>
      </c>
      <c r="H5697" s="47">
        <v>2.29</v>
      </c>
      <c r="I5697" s="51">
        <f t="shared" si="624"/>
        <v>7.447154471544716E-2</v>
      </c>
      <c r="J5697" s="51">
        <f t="shared" ca="1" si="625"/>
        <v>6.25</v>
      </c>
      <c r="K5697" s="47">
        <f t="shared" si="626"/>
        <v>2.35</v>
      </c>
      <c r="L5697" s="47">
        <f t="shared" si="627"/>
        <v>2.35</v>
      </c>
      <c r="M5697" s="47">
        <f t="shared" si="628"/>
        <v>2.29</v>
      </c>
      <c r="N5697" s="47">
        <f t="shared" si="629"/>
        <v>2.29</v>
      </c>
      <c r="O5697" s="48">
        <f t="shared" ca="1" si="630"/>
        <v>222500</v>
      </c>
    </row>
    <row r="5698" spans="1:15" x14ac:dyDescent="0.25">
      <c r="A5698">
        <v>5683</v>
      </c>
      <c r="B5698" s="84">
        <v>33774</v>
      </c>
      <c r="C5698" s="47">
        <v>30.25</v>
      </c>
      <c r="D5698" s="47">
        <v>31.5</v>
      </c>
      <c r="E5698" s="47">
        <v>30.25</v>
      </c>
      <c r="F5698" s="47">
        <v>31.5</v>
      </c>
      <c r="G5698" s="48">
        <v>307300</v>
      </c>
      <c r="H5698" s="47">
        <v>2.35</v>
      </c>
      <c r="I5698" s="51">
        <f t="shared" si="624"/>
        <v>7.4603174603174602E-2</v>
      </c>
      <c r="J5698" s="51">
        <f t="shared" ca="1" si="625"/>
        <v>6.25</v>
      </c>
      <c r="K5698" s="47">
        <f t="shared" si="626"/>
        <v>2.2599999999999998</v>
      </c>
      <c r="L5698" s="47">
        <f t="shared" si="627"/>
        <v>2.35</v>
      </c>
      <c r="M5698" s="47">
        <f t="shared" si="628"/>
        <v>2.2599999999999998</v>
      </c>
      <c r="N5698" s="47">
        <f t="shared" si="629"/>
        <v>2.35</v>
      </c>
      <c r="O5698" s="48">
        <f t="shared" ca="1" si="630"/>
        <v>1920625</v>
      </c>
    </row>
    <row r="5699" spans="1:15" x14ac:dyDescent="0.25">
      <c r="A5699">
        <v>5684</v>
      </c>
      <c r="B5699" s="84">
        <v>33773</v>
      </c>
      <c r="C5699" s="47">
        <v>31</v>
      </c>
      <c r="D5699" s="47">
        <v>31</v>
      </c>
      <c r="E5699" s="47">
        <v>30.75</v>
      </c>
      <c r="F5699" s="47">
        <v>31</v>
      </c>
      <c r="G5699" s="48">
        <v>49700</v>
      </c>
      <c r="H5699" s="47">
        <v>2.31</v>
      </c>
      <c r="I5699" s="51">
        <f t="shared" si="624"/>
        <v>7.4516129032258072E-2</v>
      </c>
      <c r="J5699" s="51">
        <f t="shared" ca="1" si="625"/>
        <v>6.25</v>
      </c>
      <c r="K5699" s="47">
        <f t="shared" si="626"/>
        <v>2.31</v>
      </c>
      <c r="L5699" s="47">
        <f t="shared" si="627"/>
        <v>2.31</v>
      </c>
      <c r="M5699" s="47">
        <f t="shared" si="628"/>
        <v>2.29</v>
      </c>
      <c r="N5699" s="47">
        <f t="shared" si="629"/>
        <v>2.31</v>
      </c>
      <c r="O5699" s="48">
        <f t="shared" ca="1" si="630"/>
        <v>310625</v>
      </c>
    </row>
    <row r="5700" spans="1:15" x14ac:dyDescent="0.25">
      <c r="A5700">
        <v>5685</v>
      </c>
      <c r="B5700" s="84">
        <v>33772</v>
      </c>
      <c r="C5700" s="47">
        <v>31.5</v>
      </c>
      <c r="D5700" s="47">
        <v>31.5</v>
      </c>
      <c r="E5700" s="47">
        <v>31</v>
      </c>
      <c r="F5700" s="47">
        <v>31</v>
      </c>
      <c r="G5700" s="48">
        <v>112400</v>
      </c>
      <c r="H5700" s="47">
        <v>2.31</v>
      </c>
      <c r="I5700" s="51">
        <f t="shared" si="624"/>
        <v>7.4516129032258072E-2</v>
      </c>
      <c r="J5700" s="51">
        <f t="shared" ca="1" si="625"/>
        <v>6.25</v>
      </c>
      <c r="K5700" s="47">
        <f t="shared" si="626"/>
        <v>2.35</v>
      </c>
      <c r="L5700" s="47">
        <f t="shared" si="627"/>
        <v>2.35</v>
      </c>
      <c r="M5700" s="47">
        <f t="shared" si="628"/>
        <v>2.31</v>
      </c>
      <c r="N5700" s="47">
        <f t="shared" si="629"/>
        <v>2.31</v>
      </c>
      <c r="O5700" s="48">
        <f t="shared" ca="1" si="630"/>
        <v>702500</v>
      </c>
    </row>
    <row r="5701" spans="1:15" x14ac:dyDescent="0.25">
      <c r="A5701">
        <v>5686</v>
      </c>
      <c r="B5701" s="84">
        <v>33771</v>
      </c>
      <c r="C5701" s="47">
        <v>30.75</v>
      </c>
      <c r="D5701" s="47">
        <v>32</v>
      </c>
      <c r="E5701" s="47">
        <v>30.75</v>
      </c>
      <c r="F5701" s="47">
        <v>31</v>
      </c>
      <c r="G5701" s="48">
        <v>257700</v>
      </c>
      <c r="H5701" s="47">
        <v>2.31</v>
      </c>
      <c r="I5701" s="51">
        <f t="shared" si="624"/>
        <v>7.4516129032258072E-2</v>
      </c>
      <c r="J5701" s="51">
        <f t="shared" ca="1" si="625"/>
        <v>6.25</v>
      </c>
      <c r="K5701" s="47">
        <f t="shared" si="626"/>
        <v>2.29</v>
      </c>
      <c r="L5701" s="47">
        <f t="shared" si="627"/>
        <v>2.38</v>
      </c>
      <c r="M5701" s="47">
        <f t="shared" si="628"/>
        <v>2.29</v>
      </c>
      <c r="N5701" s="47">
        <f t="shared" si="629"/>
        <v>2.31</v>
      </c>
      <c r="O5701" s="48">
        <f t="shared" ca="1" si="630"/>
        <v>1610625</v>
      </c>
    </row>
    <row r="5702" spans="1:15" x14ac:dyDescent="0.25">
      <c r="A5702">
        <v>5687</v>
      </c>
      <c r="B5702" s="84">
        <v>33770</v>
      </c>
      <c r="C5702" s="47">
        <v>31.5</v>
      </c>
      <c r="D5702" s="47">
        <v>32</v>
      </c>
      <c r="E5702" s="47">
        <v>30.75</v>
      </c>
      <c r="F5702" s="47">
        <v>30.75</v>
      </c>
      <c r="G5702" s="48">
        <v>62900</v>
      </c>
      <c r="H5702" s="47">
        <v>2.29</v>
      </c>
      <c r="I5702" s="51">
        <f t="shared" si="624"/>
        <v>7.447154471544716E-2</v>
      </c>
      <c r="J5702" s="51">
        <f t="shared" ca="1" si="625"/>
        <v>6.25</v>
      </c>
      <c r="K5702" s="47">
        <f t="shared" si="626"/>
        <v>2.35</v>
      </c>
      <c r="L5702" s="47">
        <f t="shared" si="627"/>
        <v>2.38</v>
      </c>
      <c r="M5702" s="47">
        <f t="shared" si="628"/>
        <v>2.29</v>
      </c>
      <c r="N5702" s="47">
        <f t="shared" si="629"/>
        <v>2.29</v>
      </c>
      <c r="O5702" s="48">
        <f t="shared" ca="1" si="630"/>
        <v>393125</v>
      </c>
    </row>
    <row r="5703" spans="1:15" x14ac:dyDescent="0.25">
      <c r="A5703">
        <v>5688</v>
      </c>
      <c r="B5703" s="84">
        <v>33767</v>
      </c>
      <c r="C5703" s="47">
        <v>31.75</v>
      </c>
      <c r="D5703" s="47">
        <v>31.75</v>
      </c>
      <c r="E5703" s="47">
        <v>31.75</v>
      </c>
      <c r="F5703" s="47">
        <v>31.75</v>
      </c>
      <c r="G5703" s="48">
        <v>100</v>
      </c>
      <c r="H5703" s="47">
        <v>2.37</v>
      </c>
      <c r="I5703" s="51">
        <f t="shared" si="624"/>
        <v>7.464566929133859E-2</v>
      </c>
      <c r="J5703" s="51">
        <f t="shared" ca="1" si="625"/>
        <v>6.25</v>
      </c>
      <c r="K5703" s="47">
        <f t="shared" si="626"/>
        <v>2.37</v>
      </c>
      <c r="L5703" s="47">
        <f t="shared" si="627"/>
        <v>2.37</v>
      </c>
      <c r="M5703" s="47">
        <f t="shared" si="628"/>
        <v>2.37</v>
      </c>
      <c r="N5703" s="47">
        <f t="shared" si="629"/>
        <v>2.37</v>
      </c>
      <c r="O5703" s="48">
        <f t="shared" ca="1" si="630"/>
        <v>625</v>
      </c>
    </row>
    <row r="5704" spans="1:15" x14ac:dyDescent="0.25">
      <c r="A5704">
        <v>5689</v>
      </c>
      <c r="B5704" s="84">
        <v>33766</v>
      </c>
      <c r="C5704" s="47">
        <v>31.5</v>
      </c>
      <c r="D5704" s="47">
        <v>31.5</v>
      </c>
      <c r="E5704" s="47">
        <v>31</v>
      </c>
      <c r="F5704" s="47">
        <v>31.5</v>
      </c>
      <c r="G5704" s="48">
        <v>6100</v>
      </c>
      <c r="H5704" s="47">
        <v>2.35</v>
      </c>
      <c r="I5704" s="51">
        <f t="shared" si="624"/>
        <v>7.4603174603174602E-2</v>
      </c>
      <c r="J5704" s="51">
        <f t="shared" ca="1" si="625"/>
        <v>6.25</v>
      </c>
      <c r="K5704" s="47">
        <f t="shared" si="626"/>
        <v>2.35</v>
      </c>
      <c r="L5704" s="47">
        <f t="shared" si="627"/>
        <v>2.35</v>
      </c>
      <c r="M5704" s="47">
        <f t="shared" si="628"/>
        <v>2.31</v>
      </c>
      <c r="N5704" s="47">
        <f t="shared" si="629"/>
        <v>2.35</v>
      </c>
      <c r="O5704" s="48">
        <f t="shared" ca="1" si="630"/>
        <v>38125</v>
      </c>
    </row>
    <row r="5705" spans="1:15" x14ac:dyDescent="0.25">
      <c r="A5705">
        <v>5690</v>
      </c>
      <c r="B5705" s="84">
        <v>33765</v>
      </c>
      <c r="C5705" s="47">
        <v>32</v>
      </c>
      <c r="D5705" s="47">
        <v>32</v>
      </c>
      <c r="E5705" s="47">
        <v>31</v>
      </c>
      <c r="F5705" s="47">
        <v>31.75</v>
      </c>
      <c r="G5705" s="48">
        <v>23600</v>
      </c>
      <c r="H5705" s="47">
        <v>2.37</v>
      </c>
      <c r="I5705" s="51">
        <f t="shared" si="624"/>
        <v>7.464566929133859E-2</v>
      </c>
      <c r="J5705" s="51">
        <f t="shared" ca="1" si="625"/>
        <v>6.25</v>
      </c>
      <c r="K5705" s="47">
        <f t="shared" si="626"/>
        <v>2.39</v>
      </c>
      <c r="L5705" s="47">
        <f t="shared" si="627"/>
        <v>2.39</v>
      </c>
      <c r="M5705" s="47">
        <f t="shared" si="628"/>
        <v>2.31</v>
      </c>
      <c r="N5705" s="47">
        <f t="shared" si="629"/>
        <v>2.37</v>
      </c>
      <c r="O5705" s="48">
        <f t="shared" ca="1" si="630"/>
        <v>147500</v>
      </c>
    </row>
    <row r="5706" spans="1:15" x14ac:dyDescent="0.25">
      <c r="A5706">
        <v>5691</v>
      </c>
      <c r="B5706" s="84">
        <v>33764</v>
      </c>
      <c r="C5706" s="47">
        <v>31.75</v>
      </c>
      <c r="D5706" s="47">
        <v>32.5</v>
      </c>
      <c r="E5706" s="47">
        <v>31</v>
      </c>
      <c r="F5706" s="47">
        <v>31</v>
      </c>
      <c r="G5706" s="48">
        <v>23700</v>
      </c>
      <c r="H5706" s="47">
        <v>2.31</v>
      </c>
      <c r="I5706" s="51">
        <f t="shared" si="624"/>
        <v>7.4516129032258072E-2</v>
      </c>
      <c r="J5706" s="51">
        <f t="shared" ca="1" si="625"/>
        <v>6.25</v>
      </c>
      <c r="K5706" s="47">
        <f t="shared" si="626"/>
        <v>2.37</v>
      </c>
      <c r="L5706" s="47">
        <f t="shared" si="627"/>
        <v>2.42</v>
      </c>
      <c r="M5706" s="47">
        <f t="shared" si="628"/>
        <v>2.31</v>
      </c>
      <c r="N5706" s="47">
        <f t="shared" si="629"/>
        <v>2.31</v>
      </c>
      <c r="O5706" s="48">
        <f t="shared" ca="1" si="630"/>
        <v>148125</v>
      </c>
    </row>
    <row r="5707" spans="1:15" x14ac:dyDescent="0.25">
      <c r="A5707">
        <v>5692</v>
      </c>
      <c r="B5707" s="84">
        <v>33763</v>
      </c>
      <c r="C5707" s="47">
        <v>32.25</v>
      </c>
      <c r="D5707" s="47">
        <v>32.25</v>
      </c>
      <c r="E5707" s="47">
        <v>32.25</v>
      </c>
      <c r="F5707" s="47">
        <v>32.25</v>
      </c>
      <c r="G5707" s="48">
        <v>0</v>
      </c>
      <c r="H5707" s="47">
        <v>2.4</v>
      </c>
      <c r="I5707" s="51">
        <f t="shared" si="624"/>
        <v>7.441860465116279E-2</v>
      </c>
      <c r="J5707" s="51">
        <f t="shared" ca="1" si="625"/>
        <v>6.25</v>
      </c>
      <c r="K5707" s="47">
        <f t="shared" si="626"/>
        <v>2.4</v>
      </c>
      <c r="L5707" s="47">
        <f t="shared" si="627"/>
        <v>2.4</v>
      </c>
      <c r="M5707" s="47">
        <f t="shared" si="628"/>
        <v>2.4</v>
      </c>
      <c r="N5707" s="47">
        <f t="shared" si="629"/>
        <v>2.4</v>
      </c>
      <c r="O5707" s="48">
        <f t="shared" ca="1" si="630"/>
        <v>0</v>
      </c>
    </row>
    <row r="5708" spans="1:15" x14ac:dyDescent="0.25">
      <c r="A5708">
        <v>5693</v>
      </c>
      <c r="B5708" s="84">
        <v>33760</v>
      </c>
      <c r="C5708" s="47">
        <v>33</v>
      </c>
      <c r="D5708" s="47">
        <v>33</v>
      </c>
      <c r="E5708" s="47">
        <v>32.25</v>
      </c>
      <c r="F5708" s="47">
        <v>32.25</v>
      </c>
      <c r="G5708" s="48">
        <v>14900</v>
      </c>
      <c r="H5708" s="47">
        <v>2.4</v>
      </c>
      <c r="I5708" s="51">
        <f t="shared" si="624"/>
        <v>7.441860465116279E-2</v>
      </c>
      <c r="J5708" s="51">
        <f t="shared" ca="1" si="625"/>
        <v>6.25</v>
      </c>
      <c r="K5708" s="47">
        <f t="shared" si="626"/>
        <v>2.46</v>
      </c>
      <c r="L5708" s="47">
        <f t="shared" si="627"/>
        <v>2.46</v>
      </c>
      <c r="M5708" s="47">
        <f t="shared" si="628"/>
        <v>2.4</v>
      </c>
      <c r="N5708" s="47">
        <f t="shared" si="629"/>
        <v>2.4</v>
      </c>
      <c r="O5708" s="48">
        <f t="shared" ca="1" si="630"/>
        <v>93125</v>
      </c>
    </row>
    <row r="5709" spans="1:15" x14ac:dyDescent="0.25">
      <c r="A5709">
        <v>5694</v>
      </c>
      <c r="B5709" s="84">
        <v>33759</v>
      </c>
      <c r="C5709" s="47">
        <v>32.25</v>
      </c>
      <c r="D5709" s="47">
        <v>32.75</v>
      </c>
      <c r="E5709" s="47">
        <v>32.25</v>
      </c>
      <c r="F5709" s="47">
        <v>32.25</v>
      </c>
      <c r="G5709" s="48">
        <v>307700</v>
      </c>
      <c r="H5709" s="47">
        <v>2.4</v>
      </c>
      <c r="I5709" s="51">
        <f t="shared" si="624"/>
        <v>7.441860465116279E-2</v>
      </c>
      <c r="J5709" s="51">
        <f t="shared" ca="1" si="625"/>
        <v>6.25</v>
      </c>
      <c r="K5709" s="47">
        <f t="shared" si="626"/>
        <v>2.4</v>
      </c>
      <c r="L5709" s="47">
        <f t="shared" si="627"/>
        <v>2.44</v>
      </c>
      <c r="M5709" s="47">
        <f t="shared" si="628"/>
        <v>2.4</v>
      </c>
      <c r="N5709" s="47">
        <f t="shared" si="629"/>
        <v>2.4</v>
      </c>
      <c r="O5709" s="48">
        <f t="shared" ca="1" si="630"/>
        <v>1923125</v>
      </c>
    </row>
    <row r="5710" spans="1:15" x14ac:dyDescent="0.25">
      <c r="A5710">
        <v>5695</v>
      </c>
      <c r="B5710" s="84">
        <v>33758</v>
      </c>
      <c r="C5710" s="47">
        <v>32.25</v>
      </c>
      <c r="D5710" s="47">
        <v>33</v>
      </c>
      <c r="E5710" s="47">
        <v>32.119999999999997</v>
      </c>
      <c r="F5710" s="47">
        <v>32.119999999999997</v>
      </c>
      <c r="G5710" s="48">
        <v>197600</v>
      </c>
      <c r="H5710" s="47">
        <v>2.39</v>
      </c>
      <c r="I5710" s="51">
        <f t="shared" si="624"/>
        <v>7.4408468244084688E-2</v>
      </c>
      <c r="J5710" s="51">
        <f t="shared" ca="1" si="625"/>
        <v>6.25</v>
      </c>
      <c r="K5710" s="47">
        <f t="shared" si="626"/>
        <v>2.4</v>
      </c>
      <c r="L5710" s="47">
        <f t="shared" si="627"/>
        <v>2.46</v>
      </c>
      <c r="M5710" s="47">
        <f t="shared" si="628"/>
        <v>2.39</v>
      </c>
      <c r="N5710" s="47">
        <f t="shared" si="629"/>
        <v>2.39</v>
      </c>
      <c r="O5710" s="48">
        <f t="shared" ca="1" si="630"/>
        <v>1235000</v>
      </c>
    </row>
    <row r="5711" spans="1:15" x14ac:dyDescent="0.25">
      <c r="A5711">
        <v>5696</v>
      </c>
      <c r="B5711" s="84">
        <v>33757</v>
      </c>
      <c r="C5711" s="47">
        <v>32</v>
      </c>
      <c r="D5711" s="47">
        <v>32.75</v>
      </c>
      <c r="E5711" s="47">
        <v>31.25</v>
      </c>
      <c r="F5711" s="47">
        <v>32.5</v>
      </c>
      <c r="G5711" s="48">
        <v>174000</v>
      </c>
      <c r="H5711" s="47">
        <v>2.42</v>
      </c>
      <c r="I5711" s="51">
        <f t="shared" si="624"/>
        <v>7.4461538461538454E-2</v>
      </c>
      <c r="J5711" s="51">
        <f t="shared" ca="1" si="625"/>
        <v>6.25</v>
      </c>
      <c r="K5711" s="47">
        <f t="shared" si="626"/>
        <v>2.38</v>
      </c>
      <c r="L5711" s="47">
        <f t="shared" si="627"/>
        <v>2.44</v>
      </c>
      <c r="M5711" s="47">
        <f t="shared" si="628"/>
        <v>2.33</v>
      </c>
      <c r="N5711" s="47">
        <f t="shared" si="629"/>
        <v>2.42</v>
      </c>
      <c r="O5711" s="48">
        <f t="shared" ca="1" si="630"/>
        <v>1087500</v>
      </c>
    </row>
    <row r="5712" spans="1:15" x14ac:dyDescent="0.25">
      <c r="A5712">
        <v>5697</v>
      </c>
      <c r="B5712" s="84">
        <v>33756</v>
      </c>
      <c r="C5712" s="47">
        <v>33.5</v>
      </c>
      <c r="D5712" s="47">
        <v>33.5</v>
      </c>
      <c r="E5712" s="47">
        <v>30.75</v>
      </c>
      <c r="F5712" s="47">
        <v>30.75</v>
      </c>
      <c r="G5712" s="48">
        <v>162400</v>
      </c>
      <c r="H5712" s="47">
        <v>2.29</v>
      </c>
      <c r="I5712" s="51">
        <f t="shared" si="624"/>
        <v>7.447154471544716E-2</v>
      </c>
      <c r="J5712" s="51">
        <f t="shared" ca="1" si="625"/>
        <v>6.25</v>
      </c>
      <c r="K5712" s="47">
        <f t="shared" si="626"/>
        <v>2.4900000000000002</v>
      </c>
      <c r="L5712" s="47">
        <f t="shared" si="627"/>
        <v>2.4900000000000002</v>
      </c>
      <c r="M5712" s="47">
        <f t="shared" si="628"/>
        <v>2.29</v>
      </c>
      <c r="N5712" s="47">
        <f t="shared" si="629"/>
        <v>2.29</v>
      </c>
      <c r="O5712" s="48">
        <f t="shared" ca="1" si="630"/>
        <v>1015000</v>
      </c>
    </row>
    <row r="5713" spans="1:15" x14ac:dyDescent="0.25">
      <c r="A5713">
        <v>5698</v>
      </c>
      <c r="B5713" s="84">
        <v>33753</v>
      </c>
      <c r="C5713" s="47">
        <v>33.630000000000003</v>
      </c>
      <c r="D5713" s="47">
        <v>33.75</v>
      </c>
      <c r="E5713" s="47">
        <v>32.75</v>
      </c>
      <c r="F5713" s="47">
        <v>32.75</v>
      </c>
      <c r="G5713" s="48">
        <v>74500</v>
      </c>
      <c r="H5713" s="47">
        <v>2.44</v>
      </c>
      <c r="I5713" s="51">
        <f t="shared" ref="I5713:I5776" si="631">H5713/F5713</f>
        <v>7.4503816793893132E-2</v>
      </c>
      <c r="J5713" s="51">
        <f t="shared" ref="J5713:J5776" ca="1" si="632">INDEX(OFFSET($T$15,0,0,$S$13+1,1),MATCH(B5713,OFFSET($Q$15,0,0,$S$13+1,1),-1))</f>
        <v>6.25</v>
      </c>
      <c r="K5713" s="47">
        <f t="shared" ref="K5713:K5776" si="633">ROUND($I5713*C5713,2)</f>
        <v>2.5099999999999998</v>
      </c>
      <c r="L5713" s="47">
        <f t="shared" ref="L5713:L5776" si="634">ROUND($I5713*D5713,2)</f>
        <v>2.5099999999999998</v>
      </c>
      <c r="M5713" s="47">
        <f t="shared" ref="M5713:M5776" si="635">ROUND($I5713*E5713,2)</f>
        <v>2.44</v>
      </c>
      <c r="N5713" s="47">
        <f t="shared" ref="N5713:N5776" si="636">ROUND($I5713*F5713,2)</f>
        <v>2.44</v>
      </c>
      <c r="O5713" s="48">
        <f t="shared" ref="O5713:O5776" ca="1" si="637">G5713*J5713</f>
        <v>465625</v>
      </c>
    </row>
    <row r="5714" spans="1:15" x14ac:dyDescent="0.25">
      <c r="A5714">
        <v>5699</v>
      </c>
      <c r="B5714" s="84">
        <v>33752</v>
      </c>
      <c r="C5714" s="47">
        <v>34.25</v>
      </c>
      <c r="D5714" s="47">
        <v>34.25</v>
      </c>
      <c r="E5714" s="47">
        <v>34.25</v>
      </c>
      <c r="F5714" s="47">
        <v>34.25</v>
      </c>
      <c r="G5714" s="48">
        <v>100</v>
      </c>
      <c r="H5714" s="47">
        <v>2.5499999999999998</v>
      </c>
      <c r="I5714" s="51">
        <f t="shared" si="631"/>
        <v>7.4452554744525543E-2</v>
      </c>
      <c r="J5714" s="51">
        <f t="shared" ca="1" si="632"/>
        <v>6.25</v>
      </c>
      <c r="K5714" s="47">
        <f t="shared" si="633"/>
        <v>2.5499999999999998</v>
      </c>
      <c r="L5714" s="47">
        <f t="shared" si="634"/>
        <v>2.5499999999999998</v>
      </c>
      <c r="M5714" s="47">
        <f t="shared" si="635"/>
        <v>2.5499999999999998</v>
      </c>
      <c r="N5714" s="47">
        <f t="shared" si="636"/>
        <v>2.5499999999999998</v>
      </c>
      <c r="O5714" s="48">
        <f t="shared" ca="1" si="637"/>
        <v>625</v>
      </c>
    </row>
    <row r="5715" spans="1:15" x14ac:dyDescent="0.25">
      <c r="A5715">
        <v>5700</v>
      </c>
      <c r="B5715" s="84">
        <v>33751</v>
      </c>
      <c r="C5715" s="47">
        <v>33.5</v>
      </c>
      <c r="D5715" s="47">
        <v>34.5</v>
      </c>
      <c r="E5715" s="47">
        <v>33.5</v>
      </c>
      <c r="F5715" s="47">
        <v>34.5</v>
      </c>
      <c r="G5715" s="48">
        <v>15600</v>
      </c>
      <c r="H5715" s="47">
        <v>2.57</v>
      </c>
      <c r="I5715" s="51">
        <f t="shared" si="631"/>
        <v>7.4492753623188399E-2</v>
      </c>
      <c r="J5715" s="51">
        <f t="shared" ca="1" si="632"/>
        <v>6.25</v>
      </c>
      <c r="K5715" s="47">
        <f t="shared" si="633"/>
        <v>2.5</v>
      </c>
      <c r="L5715" s="47">
        <f t="shared" si="634"/>
        <v>2.57</v>
      </c>
      <c r="M5715" s="47">
        <f t="shared" si="635"/>
        <v>2.5</v>
      </c>
      <c r="N5715" s="47">
        <f t="shared" si="636"/>
        <v>2.57</v>
      </c>
      <c r="O5715" s="48">
        <f t="shared" ca="1" si="637"/>
        <v>97500</v>
      </c>
    </row>
    <row r="5716" spans="1:15" x14ac:dyDescent="0.25">
      <c r="A5716">
        <v>5701</v>
      </c>
      <c r="B5716" s="84">
        <v>33750</v>
      </c>
      <c r="C5716" s="47">
        <v>33</v>
      </c>
      <c r="D5716" s="47">
        <v>34.25</v>
      </c>
      <c r="E5716" s="47">
        <v>33</v>
      </c>
      <c r="F5716" s="47">
        <v>34.25</v>
      </c>
      <c r="G5716" s="48">
        <v>85300</v>
      </c>
      <c r="H5716" s="47">
        <v>2.5499999999999998</v>
      </c>
      <c r="I5716" s="51">
        <f t="shared" si="631"/>
        <v>7.4452554744525543E-2</v>
      </c>
      <c r="J5716" s="51">
        <f t="shared" ca="1" si="632"/>
        <v>6.25</v>
      </c>
      <c r="K5716" s="47">
        <f t="shared" si="633"/>
        <v>2.46</v>
      </c>
      <c r="L5716" s="47">
        <f t="shared" si="634"/>
        <v>2.5499999999999998</v>
      </c>
      <c r="M5716" s="47">
        <f t="shared" si="635"/>
        <v>2.46</v>
      </c>
      <c r="N5716" s="47">
        <f t="shared" si="636"/>
        <v>2.5499999999999998</v>
      </c>
      <c r="O5716" s="48">
        <f t="shared" ca="1" si="637"/>
        <v>533125</v>
      </c>
    </row>
    <row r="5717" spans="1:15" x14ac:dyDescent="0.25">
      <c r="A5717">
        <v>5702</v>
      </c>
      <c r="B5717" s="84">
        <v>33746</v>
      </c>
      <c r="C5717" s="47">
        <v>34.25</v>
      </c>
      <c r="D5717" s="47">
        <v>34.25</v>
      </c>
      <c r="E5717" s="47">
        <v>34.25</v>
      </c>
      <c r="F5717" s="47">
        <v>34.25</v>
      </c>
      <c r="G5717" s="48">
        <v>26900</v>
      </c>
      <c r="H5717" s="47">
        <v>2.5499999999999998</v>
      </c>
      <c r="I5717" s="51">
        <f t="shared" si="631"/>
        <v>7.4452554744525543E-2</v>
      </c>
      <c r="J5717" s="51">
        <f t="shared" ca="1" si="632"/>
        <v>6.25</v>
      </c>
      <c r="K5717" s="47">
        <f t="shared" si="633"/>
        <v>2.5499999999999998</v>
      </c>
      <c r="L5717" s="47">
        <f t="shared" si="634"/>
        <v>2.5499999999999998</v>
      </c>
      <c r="M5717" s="47">
        <f t="shared" si="635"/>
        <v>2.5499999999999998</v>
      </c>
      <c r="N5717" s="47">
        <f t="shared" si="636"/>
        <v>2.5499999999999998</v>
      </c>
      <c r="O5717" s="48">
        <f t="shared" ca="1" si="637"/>
        <v>168125</v>
      </c>
    </row>
    <row r="5718" spans="1:15" x14ac:dyDescent="0.25">
      <c r="A5718">
        <v>5703</v>
      </c>
      <c r="B5718" s="84">
        <v>33745</v>
      </c>
      <c r="C5718" s="47">
        <v>34</v>
      </c>
      <c r="D5718" s="47">
        <v>34.25</v>
      </c>
      <c r="E5718" s="47">
        <v>33.75</v>
      </c>
      <c r="F5718" s="47">
        <v>34.25</v>
      </c>
      <c r="G5718" s="48">
        <v>30400</v>
      </c>
      <c r="H5718" s="47">
        <v>2.5499999999999998</v>
      </c>
      <c r="I5718" s="51">
        <f t="shared" si="631"/>
        <v>7.4452554744525543E-2</v>
      </c>
      <c r="J5718" s="51">
        <f t="shared" ca="1" si="632"/>
        <v>6.25</v>
      </c>
      <c r="K5718" s="47">
        <f t="shared" si="633"/>
        <v>2.5299999999999998</v>
      </c>
      <c r="L5718" s="47">
        <f t="shared" si="634"/>
        <v>2.5499999999999998</v>
      </c>
      <c r="M5718" s="47">
        <f t="shared" si="635"/>
        <v>2.5099999999999998</v>
      </c>
      <c r="N5718" s="47">
        <f t="shared" si="636"/>
        <v>2.5499999999999998</v>
      </c>
      <c r="O5718" s="48">
        <f t="shared" ca="1" si="637"/>
        <v>190000</v>
      </c>
    </row>
    <row r="5719" spans="1:15" x14ac:dyDescent="0.25">
      <c r="A5719">
        <v>5704</v>
      </c>
      <c r="B5719" s="84">
        <v>33744</v>
      </c>
      <c r="C5719" s="47">
        <v>34.25</v>
      </c>
      <c r="D5719" s="47">
        <v>34.25</v>
      </c>
      <c r="E5719" s="47">
        <v>33.5</v>
      </c>
      <c r="F5719" s="47">
        <v>34.25</v>
      </c>
      <c r="G5719" s="48">
        <v>17600</v>
      </c>
      <c r="H5719" s="47">
        <v>2.5499999999999998</v>
      </c>
      <c r="I5719" s="51">
        <f t="shared" si="631"/>
        <v>7.4452554744525543E-2</v>
      </c>
      <c r="J5719" s="51">
        <f t="shared" ca="1" si="632"/>
        <v>6.25</v>
      </c>
      <c r="K5719" s="47">
        <f t="shared" si="633"/>
        <v>2.5499999999999998</v>
      </c>
      <c r="L5719" s="47">
        <f t="shared" si="634"/>
        <v>2.5499999999999998</v>
      </c>
      <c r="M5719" s="47">
        <f t="shared" si="635"/>
        <v>2.4900000000000002</v>
      </c>
      <c r="N5719" s="47">
        <f t="shared" si="636"/>
        <v>2.5499999999999998</v>
      </c>
      <c r="O5719" s="48">
        <f t="shared" ca="1" si="637"/>
        <v>110000</v>
      </c>
    </row>
    <row r="5720" spans="1:15" x14ac:dyDescent="0.25">
      <c r="A5720">
        <v>5705</v>
      </c>
      <c r="B5720" s="84">
        <v>33743</v>
      </c>
      <c r="C5720" s="47">
        <v>32.75</v>
      </c>
      <c r="D5720" s="47">
        <v>34.25</v>
      </c>
      <c r="E5720" s="47">
        <v>32.75</v>
      </c>
      <c r="F5720" s="47">
        <v>34.25</v>
      </c>
      <c r="G5720" s="48">
        <v>38000</v>
      </c>
      <c r="H5720" s="47">
        <v>2.5499999999999998</v>
      </c>
      <c r="I5720" s="51">
        <f t="shared" si="631"/>
        <v>7.4452554744525543E-2</v>
      </c>
      <c r="J5720" s="51">
        <f t="shared" ca="1" si="632"/>
        <v>6.25</v>
      </c>
      <c r="K5720" s="47">
        <f t="shared" si="633"/>
        <v>2.44</v>
      </c>
      <c r="L5720" s="47">
        <f t="shared" si="634"/>
        <v>2.5499999999999998</v>
      </c>
      <c r="M5720" s="47">
        <f t="shared" si="635"/>
        <v>2.44</v>
      </c>
      <c r="N5720" s="47">
        <f t="shared" si="636"/>
        <v>2.5499999999999998</v>
      </c>
      <c r="O5720" s="48">
        <f t="shared" ca="1" si="637"/>
        <v>237500</v>
      </c>
    </row>
    <row r="5721" spans="1:15" x14ac:dyDescent="0.25">
      <c r="A5721">
        <v>5706</v>
      </c>
      <c r="B5721" s="84">
        <v>33742</v>
      </c>
      <c r="C5721" s="47">
        <v>33.5</v>
      </c>
      <c r="D5721" s="47">
        <v>33.5</v>
      </c>
      <c r="E5721" s="47">
        <v>33.5</v>
      </c>
      <c r="F5721" s="47">
        <v>33.5</v>
      </c>
      <c r="G5721" s="48">
        <v>12800</v>
      </c>
      <c r="H5721" s="47">
        <v>2.5</v>
      </c>
      <c r="I5721" s="51">
        <f t="shared" si="631"/>
        <v>7.4626865671641784E-2</v>
      </c>
      <c r="J5721" s="51">
        <f t="shared" ca="1" si="632"/>
        <v>6.25</v>
      </c>
      <c r="K5721" s="47">
        <f t="shared" si="633"/>
        <v>2.5</v>
      </c>
      <c r="L5721" s="47">
        <f t="shared" si="634"/>
        <v>2.5</v>
      </c>
      <c r="M5721" s="47">
        <f t="shared" si="635"/>
        <v>2.5</v>
      </c>
      <c r="N5721" s="47">
        <f t="shared" si="636"/>
        <v>2.5</v>
      </c>
      <c r="O5721" s="48">
        <f t="shared" ca="1" si="637"/>
        <v>80000</v>
      </c>
    </row>
    <row r="5722" spans="1:15" x14ac:dyDescent="0.25">
      <c r="A5722">
        <v>5707</v>
      </c>
      <c r="B5722" s="84">
        <v>33739</v>
      </c>
      <c r="C5722" s="47">
        <v>32.5</v>
      </c>
      <c r="D5722" s="47">
        <v>33.5</v>
      </c>
      <c r="E5722" s="47">
        <v>32.5</v>
      </c>
      <c r="F5722" s="47">
        <v>33.369999999999997</v>
      </c>
      <c r="G5722" s="48">
        <v>27300</v>
      </c>
      <c r="H5722" s="47">
        <v>2.4900000000000002</v>
      </c>
      <c r="I5722" s="51">
        <f t="shared" si="631"/>
        <v>7.4617920287683562E-2</v>
      </c>
      <c r="J5722" s="51">
        <f t="shared" ca="1" si="632"/>
        <v>6.25</v>
      </c>
      <c r="K5722" s="47">
        <f t="shared" si="633"/>
        <v>2.4300000000000002</v>
      </c>
      <c r="L5722" s="47">
        <f t="shared" si="634"/>
        <v>2.5</v>
      </c>
      <c r="M5722" s="47">
        <f t="shared" si="635"/>
        <v>2.4300000000000002</v>
      </c>
      <c r="N5722" s="47">
        <f t="shared" si="636"/>
        <v>2.4900000000000002</v>
      </c>
      <c r="O5722" s="48">
        <f t="shared" ca="1" si="637"/>
        <v>170625</v>
      </c>
    </row>
    <row r="5723" spans="1:15" x14ac:dyDescent="0.25">
      <c r="A5723">
        <v>5708</v>
      </c>
      <c r="B5723" s="84">
        <v>33738</v>
      </c>
      <c r="C5723" s="47">
        <v>32.5</v>
      </c>
      <c r="D5723" s="47">
        <v>32.5</v>
      </c>
      <c r="E5723" s="47">
        <v>32.5</v>
      </c>
      <c r="F5723" s="47">
        <v>32.5</v>
      </c>
      <c r="G5723" s="48">
        <v>0</v>
      </c>
      <c r="H5723" s="47">
        <v>2.42</v>
      </c>
      <c r="I5723" s="51">
        <f t="shared" si="631"/>
        <v>7.4461538461538454E-2</v>
      </c>
      <c r="J5723" s="51">
        <f t="shared" ca="1" si="632"/>
        <v>6.25</v>
      </c>
      <c r="K5723" s="47">
        <f t="shared" si="633"/>
        <v>2.42</v>
      </c>
      <c r="L5723" s="47">
        <f t="shared" si="634"/>
        <v>2.42</v>
      </c>
      <c r="M5723" s="47">
        <f t="shared" si="635"/>
        <v>2.42</v>
      </c>
      <c r="N5723" s="47">
        <f t="shared" si="636"/>
        <v>2.42</v>
      </c>
      <c r="O5723" s="48">
        <f t="shared" ca="1" si="637"/>
        <v>0</v>
      </c>
    </row>
    <row r="5724" spans="1:15" x14ac:dyDescent="0.25">
      <c r="A5724">
        <v>5709</v>
      </c>
      <c r="B5724" s="84">
        <v>33737</v>
      </c>
      <c r="C5724" s="47">
        <v>33.75</v>
      </c>
      <c r="D5724" s="47">
        <v>33.75</v>
      </c>
      <c r="E5724" s="47">
        <v>32.5</v>
      </c>
      <c r="F5724" s="47">
        <v>32.5</v>
      </c>
      <c r="G5724" s="48">
        <v>17600</v>
      </c>
      <c r="H5724" s="47">
        <v>2.42</v>
      </c>
      <c r="I5724" s="51">
        <f t="shared" si="631"/>
        <v>7.4461538461538454E-2</v>
      </c>
      <c r="J5724" s="51">
        <f t="shared" ca="1" si="632"/>
        <v>6.25</v>
      </c>
      <c r="K5724" s="47">
        <f t="shared" si="633"/>
        <v>2.5099999999999998</v>
      </c>
      <c r="L5724" s="47">
        <f t="shared" si="634"/>
        <v>2.5099999999999998</v>
      </c>
      <c r="M5724" s="47">
        <f t="shared" si="635"/>
        <v>2.42</v>
      </c>
      <c r="N5724" s="47">
        <f t="shared" si="636"/>
        <v>2.42</v>
      </c>
      <c r="O5724" s="48">
        <f t="shared" ca="1" si="637"/>
        <v>110000</v>
      </c>
    </row>
    <row r="5725" spans="1:15" x14ac:dyDescent="0.25">
      <c r="A5725">
        <v>5710</v>
      </c>
      <c r="B5725" s="84">
        <v>33736</v>
      </c>
      <c r="C5725" s="47">
        <v>34.75</v>
      </c>
      <c r="D5725" s="47">
        <v>34.75</v>
      </c>
      <c r="E5725" s="47">
        <v>32.5</v>
      </c>
      <c r="F5725" s="47">
        <v>34</v>
      </c>
      <c r="G5725" s="48">
        <v>64800</v>
      </c>
      <c r="H5725" s="47">
        <v>2.5299999999999998</v>
      </c>
      <c r="I5725" s="51">
        <f t="shared" si="631"/>
        <v>7.4411764705882344E-2</v>
      </c>
      <c r="J5725" s="51">
        <f t="shared" ca="1" si="632"/>
        <v>6.25</v>
      </c>
      <c r="K5725" s="47">
        <f t="shared" si="633"/>
        <v>2.59</v>
      </c>
      <c r="L5725" s="47">
        <f t="shared" si="634"/>
        <v>2.59</v>
      </c>
      <c r="M5725" s="47">
        <f t="shared" si="635"/>
        <v>2.42</v>
      </c>
      <c r="N5725" s="47">
        <f t="shared" si="636"/>
        <v>2.5299999999999998</v>
      </c>
      <c r="O5725" s="48">
        <f t="shared" ca="1" si="637"/>
        <v>405000</v>
      </c>
    </row>
    <row r="5726" spans="1:15" x14ac:dyDescent="0.25">
      <c r="A5726">
        <v>5711</v>
      </c>
      <c r="B5726" s="84">
        <v>33735</v>
      </c>
      <c r="C5726" s="47">
        <v>35</v>
      </c>
      <c r="D5726" s="47">
        <v>35</v>
      </c>
      <c r="E5726" s="47">
        <v>33.5</v>
      </c>
      <c r="F5726" s="47">
        <v>34</v>
      </c>
      <c r="G5726" s="48">
        <v>151200</v>
      </c>
      <c r="H5726" s="47">
        <v>2.5299999999999998</v>
      </c>
      <c r="I5726" s="51">
        <f t="shared" si="631"/>
        <v>7.4411764705882344E-2</v>
      </c>
      <c r="J5726" s="51">
        <f t="shared" ca="1" si="632"/>
        <v>6.25</v>
      </c>
      <c r="K5726" s="47">
        <f t="shared" si="633"/>
        <v>2.6</v>
      </c>
      <c r="L5726" s="47">
        <f t="shared" si="634"/>
        <v>2.6</v>
      </c>
      <c r="M5726" s="47">
        <f t="shared" si="635"/>
        <v>2.4900000000000002</v>
      </c>
      <c r="N5726" s="47">
        <f t="shared" si="636"/>
        <v>2.5299999999999998</v>
      </c>
      <c r="O5726" s="48">
        <f t="shared" ca="1" si="637"/>
        <v>945000</v>
      </c>
    </row>
    <row r="5727" spans="1:15" x14ac:dyDescent="0.25">
      <c r="A5727">
        <v>5712</v>
      </c>
      <c r="B5727" s="84">
        <v>33732</v>
      </c>
      <c r="C5727" s="47">
        <v>34.619999999999997</v>
      </c>
      <c r="D5727" s="47">
        <v>35.75</v>
      </c>
      <c r="E5727" s="47">
        <v>34.25</v>
      </c>
      <c r="F5727" s="47">
        <v>34.380000000000003</v>
      </c>
      <c r="G5727" s="48">
        <v>113300</v>
      </c>
      <c r="H5727" s="47">
        <v>2.56</v>
      </c>
      <c r="I5727" s="51">
        <f t="shared" si="631"/>
        <v>7.4461896451425244E-2</v>
      </c>
      <c r="J5727" s="51">
        <f t="shared" ca="1" si="632"/>
        <v>6.25</v>
      </c>
      <c r="K5727" s="47">
        <f t="shared" si="633"/>
        <v>2.58</v>
      </c>
      <c r="L5727" s="47">
        <f t="shared" si="634"/>
        <v>2.66</v>
      </c>
      <c r="M5727" s="47">
        <f t="shared" si="635"/>
        <v>2.5499999999999998</v>
      </c>
      <c r="N5727" s="47">
        <f t="shared" si="636"/>
        <v>2.56</v>
      </c>
      <c r="O5727" s="48">
        <f t="shared" ca="1" si="637"/>
        <v>708125</v>
      </c>
    </row>
    <row r="5728" spans="1:15" x14ac:dyDescent="0.25">
      <c r="A5728">
        <v>5713</v>
      </c>
      <c r="B5728" s="84">
        <v>33731</v>
      </c>
      <c r="C5728" s="47">
        <v>34.25</v>
      </c>
      <c r="D5728" s="47">
        <v>34.869999999999997</v>
      </c>
      <c r="E5728" s="47">
        <v>34.25</v>
      </c>
      <c r="F5728" s="47">
        <v>34.5</v>
      </c>
      <c r="G5728" s="48">
        <v>256900</v>
      </c>
      <c r="H5728" s="47">
        <v>2.57</v>
      </c>
      <c r="I5728" s="51">
        <f t="shared" si="631"/>
        <v>7.4492753623188399E-2</v>
      </c>
      <c r="J5728" s="51">
        <f t="shared" ca="1" si="632"/>
        <v>6.25</v>
      </c>
      <c r="K5728" s="47">
        <f t="shared" si="633"/>
        <v>2.5499999999999998</v>
      </c>
      <c r="L5728" s="47">
        <f t="shared" si="634"/>
        <v>2.6</v>
      </c>
      <c r="M5728" s="47">
        <f t="shared" si="635"/>
        <v>2.5499999999999998</v>
      </c>
      <c r="N5728" s="47">
        <f t="shared" si="636"/>
        <v>2.57</v>
      </c>
      <c r="O5728" s="48">
        <f t="shared" ca="1" si="637"/>
        <v>1605625</v>
      </c>
    </row>
    <row r="5729" spans="1:15" x14ac:dyDescent="0.25">
      <c r="A5729">
        <v>5714</v>
      </c>
      <c r="B5729" s="84">
        <v>33730</v>
      </c>
      <c r="C5729" s="47">
        <v>35</v>
      </c>
      <c r="D5729" s="47">
        <v>35.75</v>
      </c>
      <c r="E5729" s="47">
        <v>34.25</v>
      </c>
      <c r="F5729" s="47">
        <v>34.5</v>
      </c>
      <c r="G5729" s="48">
        <v>576900</v>
      </c>
      <c r="H5729" s="47">
        <v>2.57</v>
      </c>
      <c r="I5729" s="51">
        <f t="shared" si="631"/>
        <v>7.4492753623188399E-2</v>
      </c>
      <c r="J5729" s="51">
        <f t="shared" ca="1" si="632"/>
        <v>6.25</v>
      </c>
      <c r="K5729" s="47">
        <f t="shared" si="633"/>
        <v>2.61</v>
      </c>
      <c r="L5729" s="47">
        <f t="shared" si="634"/>
        <v>2.66</v>
      </c>
      <c r="M5729" s="47">
        <f t="shared" si="635"/>
        <v>2.5499999999999998</v>
      </c>
      <c r="N5729" s="47">
        <f t="shared" si="636"/>
        <v>2.57</v>
      </c>
      <c r="O5729" s="48">
        <f t="shared" ca="1" si="637"/>
        <v>3605625</v>
      </c>
    </row>
    <row r="5730" spans="1:15" x14ac:dyDescent="0.25">
      <c r="A5730">
        <v>5715</v>
      </c>
      <c r="B5730" s="84">
        <v>33729</v>
      </c>
      <c r="C5730" s="47">
        <v>35.75</v>
      </c>
      <c r="D5730" s="47">
        <v>35.75</v>
      </c>
      <c r="E5730" s="47">
        <v>35.75</v>
      </c>
      <c r="F5730" s="47">
        <v>35.75</v>
      </c>
      <c r="G5730" s="48">
        <v>44900</v>
      </c>
      <c r="H5730" s="47">
        <v>2.66</v>
      </c>
      <c r="I5730" s="51">
        <f t="shared" si="631"/>
        <v>7.4405594405594411E-2</v>
      </c>
      <c r="J5730" s="51">
        <f t="shared" ca="1" si="632"/>
        <v>6.25</v>
      </c>
      <c r="K5730" s="47">
        <f t="shared" si="633"/>
        <v>2.66</v>
      </c>
      <c r="L5730" s="47">
        <f t="shared" si="634"/>
        <v>2.66</v>
      </c>
      <c r="M5730" s="47">
        <f t="shared" si="635"/>
        <v>2.66</v>
      </c>
      <c r="N5730" s="47">
        <f t="shared" si="636"/>
        <v>2.66</v>
      </c>
      <c r="O5730" s="48">
        <f t="shared" ca="1" si="637"/>
        <v>280625</v>
      </c>
    </row>
    <row r="5731" spans="1:15" x14ac:dyDescent="0.25">
      <c r="A5731">
        <v>5716</v>
      </c>
      <c r="B5731" s="84">
        <v>33728</v>
      </c>
      <c r="C5731" s="47">
        <v>34.75</v>
      </c>
      <c r="D5731" s="47">
        <v>35.75</v>
      </c>
      <c r="E5731" s="47">
        <v>34.75</v>
      </c>
      <c r="F5731" s="47">
        <v>34.75</v>
      </c>
      <c r="G5731" s="48">
        <v>171700</v>
      </c>
      <c r="H5731" s="47">
        <v>2.59</v>
      </c>
      <c r="I5731" s="51">
        <f t="shared" si="631"/>
        <v>7.4532374100719417E-2</v>
      </c>
      <c r="J5731" s="51">
        <f t="shared" ca="1" si="632"/>
        <v>6.25</v>
      </c>
      <c r="K5731" s="47">
        <f t="shared" si="633"/>
        <v>2.59</v>
      </c>
      <c r="L5731" s="47">
        <f t="shared" si="634"/>
        <v>2.66</v>
      </c>
      <c r="M5731" s="47">
        <f t="shared" si="635"/>
        <v>2.59</v>
      </c>
      <c r="N5731" s="47">
        <f t="shared" si="636"/>
        <v>2.59</v>
      </c>
      <c r="O5731" s="48">
        <f t="shared" ca="1" si="637"/>
        <v>1073125</v>
      </c>
    </row>
    <row r="5732" spans="1:15" x14ac:dyDescent="0.25">
      <c r="A5732">
        <v>5717</v>
      </c>
      <c r="B5732" s="84">
        <v>33725</v>
      </c>
      <c r="C5732" s="47">
        <v>34.75</v>
      </c>
      <c r="D5732" s="47">
        <v>35.75</v>
      </c>
      <c r="E5732" s="47">
        <v>34.75</v>
      </c>
      <c r="F5732" s="47">
        <v>34.869999999999997</v>
      </c>
      <c r="G5732" s="48">
        <v>106100</v>
      </c>
      <c r="H5732" s="47">
        <v>2.6</v>
      </c>
      <c r="I5732" s="51">
        <f t="shared" si="631"/>
        <v>7.4562661313449963E-2</v>
      </c>
      <c r="J5732" s="51">
        <f t="shared" ca="1" si="632"/>
        <v>6.25</v>
      </c>
      <c r="K5732" s="47">
        <f t="shared" si="633"/>
        <v>2.59</v>
      </c>
      <c r="L5732" s="47">
        <f t="shared" si="634"/>
        <v>2.67</v>
      </c>
      <c r="M5732" s="47">
        <f t="shared" si="635"/>
        <v>2.59</v>
      </c>
      <c r="N5732" s="47">
        <f t="shared" si="636"/>
        <v>2.6</v>
      </c>
      <c r="O5732" s="48">
        <f t="shared" ca="1" si="637"/>
        <v>663125</v>
      </c>
    </row>
    <row r="5733" spans="1:15" x14ac:dyDescent="0.25">
      <c r="A5733">
        <v>5718</v>
      </c>
      <c r="B5733" s="84">
        <v>33724</v>
      </c>
      <c r="C5733" s="47">
        <v>34.75</v>
      </c>
      <c r="D5733" s="47">
        <v>36</v>
      </c>
      <c r="E5733" s="47">
        <v>34.75</v>
      </c>
      <c r="F5733" s="47">
        <v>36</v>
      </c>
      <c r="G5733" s="48">
        <v>39300</v>
      </c>
      <c r="H5733" s="47">
        <v>2.68</v>
      </c>
      <c r="I5733" s="51">
        <f t="shared" si="631"/>
        <v>7.4444444444444452E-2</v>
      </c>
      <c r="J5733" s="51">
        <f t="shared" ca="1" si="632"/>
        <v>6.25</v>
      </c>
      <c r="K5733" s="47">
        <f t="shared" si="633"/>
        <v>2.59</v>
      </c>
      <c r="L5733" s="47">
        <f t="shared" si="634"/>
        <v>2.68</v>
      </c>
      <c r="M5733" s="47">
        <f t="shared" si="635"/>
        <v>2.59</v>
      </c>
      <c r="N5733" s="47">
        <f t="shared" si="636"/>
        <v>2.68</v>
      </c>
      <c r="O5733" s="48">
        <f t="shared" ca="1" si="637"/>
        <v>245625</v>
      </c>
    </row>
    <row r="5734" spans="1:15" x14ac:dyDescent="0.25">
      <c r="A5734">
        <v>5719</v>
      </c>
      <c r="B5734" s="84">
        <v>33723</v>
      </c>
      <c r="C5734" s="47">
        <v>33.75</v>
      </c>
      <c r="D5734" s="47">
        <v>35.5</v>
      </c>
      <c r="E5734" s="47">
        <v>33.75</v>
      </c>
      <c r="F5734" s="47">
        <v>35.5</v>
      </c>
      <c r="G5734" s="48">
        <v>70800</v>
      </c>
      <c r="H5734" s="47">
        <v>2.65</v>
      </c>
      <c r="I5734" s="51">
        <f t="shared" si="631"/>
        <v>7.464788732394366E-2</v>
      </c>
      <c r="J5734" s="51">
        <f t="shared" ca="1" si="632"/>
        <v>6.25</v>
      </c>
      <c r="K5734" s="47">
        <f t="shared" si="633"/>
        <v>2.52</v>
      </c>
      <c r="L5734" s="47">
        <f t="shared" si="634"/>
        <v>2.65</v>
      </c>
      <c r="M5734" s="47">
        <f t="shared" si="635"/>
        <v>2.52</v>
      </c>
      <c r="N5734" s="47">
        <f t="shared" si="636"/>
        <v>2.65</v>
      </c>
      <c r="O5734" s="48">
        <f t="shared" ca="1" si="637"/>
        <v>442500</v>
      </c>
    </row>
    <row r="5735" spans="1:15" x14ac:dyDescent="0.25">
      <c r="A5735">
        <v>5720</v>
      </c>
      <c r="B5735" s="84">
        <v>33722</v>
      </c>
      <c r="C5735" s="47">
        <v>34</v>
      </c>
      <c r="D5735" s="47">
        <v>34.75</v>
      </c>
      <c r="E5735" s="47">
        <v>34</v>
      </c>
      <c r="F5735" s="47">
        <v>34</v>
      </c>
      <c r="G5735" s="48">
        <v>24400</v>
      </c>
      <c r="H5735" s="47">
        <v>2.5299999999999998</v>
      </c>
      <c r="I5735" s="51">
        <f t="shared" si="631"/>
        <v>7.4411764705882344E-2</v>
      </c>
      <c r="J5735" s="51">
        <f t="shared" ca="1" si="632"/>
        <v>6.25</v>
      </c>
      <c r="K5735" s="47">
        <f t="shared" si="633"/>
        <v>2.5299999999999998</v>
      </c>
      <c r="L5735" s="47">
        <f t="shared" si="634"/>
        <v>2.59</v>
      </c>
      <c r="M5735" s="47">
        <f t="shared" si="635"/>
        <v>2.5299999999999998</v>
      </c>
      <c r="N5735" s="47">
        <f t="shared" si="636"/>
        <v>2.5299999999999998</v>
      </c>
      <c r="O5735" s="48">
        <f t="shared" ca="1" si="637"/>
        <v>152500</v>
      </c>
    </row>
    <row r="5736" spans="1:15" x14ac:dyDescent="0.25">
      <c r="A5736">
        <v>5721</v>
      </c>
      <c r="B5736" s="84">
        <v>33721</v>
      </c>
      <c r="C5736" s="47">
        <v>32.75</v>
      </c>
      <c r="D5736" s="47">
        <v>33.5</v>
      </c>
      <c r="E5736" s="47">
        <v>32.75</v>
      </c>
      <c r="F5736" s="47">
        <v>33</v>
      </c>
      <c r="G5736" s="48">
        <v>38000</v>
      </c>
      <c r="H5736" s="47">
        <v>2.46</v>
      </c>
      <c r="I5736" s="51">
        <f t="shared" si="631"/>
        <v>7.454545454545454E-2</v>
      </c>
      <c r="J5736" s="51">
        <f t="shared" ca="1" si="632"/>
        <v>6.25</v>
      </c>
      <c r="K5736" s="47">
        <f t="shared" si="633"/>
        <v>2.44</v>
      </c>
      <c r="L5736" s="47">
        <f t="shared" si="634"/>
        <v>2.5</v>
      </c>
      <c r="M5736" s="47">
        <f t="shared" si="635"/>
        <v>2.44</v>
      </c>
      <c r="N5736" s="47">
        <f t="shared" si="636"/>
        <v>2.46</v>
      </c>
      <c r="O5736" s="48">
        <f t="shared" ca="1" si="637"/>
        <v>237500</v>
      </c>
    </row>
    <row r="5737" spans="1:15" x14ac:dyDescent="0.25">
      <c r="A5737">
        <v>5722</v>
      </c>
      <c r="B5737" s="84">
        <v>33718</v>
      </c>
      <c r="C5737" s="47">
        <v>31</v>
      </c>
      <c r="D5737" s="47">
        <v>32.75</v>
      </c>
      <c r="E5737" s="47">
        <v>31</v>
      </c>
      <c r="F5737" s="47">
        <v>32.75</v>
      </c>
      <c r="G5737" s="48">
        <v>70800</v>
      </c>
      <c r="H5737" s="47">
        <v>2.44</v>
      </c>
      <c r="I5737" s="51">
        <f t="shared" si="631"/>
        <v>7.4503816793893132E-2</v>
      </c>
      <c r="J5737" s="51">
        <f t="shared" ca="1" si="632"/>
        <v>6.25</v>
      </c>
      <c r="K5737" s="47">
        <f t="shared" si="633"/>
        <v>2.31</v>
      </c>
      <c r="L5737" s="47">
        <f t="shared" si="634"/>
        <v>2.44</v>
      </c>
      <c r="M5737" s="47">
        <f t="shared" si="635"/>
        <v>2.31</v>
      </c>
      <c r="N5737" s="47">
        <f t="shared" si="636"/>
        <v>2.44</v>
      </c>
      <c r="O5737" s="48">
        <f t="shared" ca="1" si="637"/>
        <v>442500</v>
      </c>
    </row>
    <row r="5738" spans="1:15" x14ac:dyDescent="0.25">
      <c r="A5738">
        <v>5723</v>
      </c>
      <c r="B5738" s="84">
        <v>33717</v>
      </c>
      <c r="C5738" s="47">
        <v>31.25</v>
      </c>
      <c r="D5738" s="47">
        <v>31.5</v>
      </c>
      <c r="E5738" s="47">
        <v>31</v>
      </c>
      <c r="F5738" s="47">
        <v>31.5</v>
      </c>
      <c r="G5738" s="48">
        <v>174900</v>
      </c>
      <c r="H5738" s="47">
        <v>2.35</v>
      </c>
      <c r="I5738" s="51">
        <f t="shared" si="631"/>
        <v>7.4603174603174602E-2</v>
      </c>
      <c r="J5738" s="51">
        <f t="shared" ca="1" si="632"/>
        <v>6.25</v>
      </c>
      <c r="K5738" s="47">
        <f t="shared" si="633"/>
        <v>2.33</v>
      </c>
      <c r="L5738" s="47">
        <f t="shared" si="634"/>
        <v>2.35</v>
      </c>
      <c r="M5738" s="47">
        <f t="shared" si="635"/>
        <v>2.31</v>
      </c>
      <c r="N5738" s="47">
        <f t="shared" si="636"/>
        <v>2.35</v>
      </c>
      <c r="O5738" s="48">
        <f t="shared" ca="1" si="637"/>
        <v>1093125</v>
      </c>
    </row>
    <row r="5739" spans="1:15" x14ac:dyDescent="0.25">
      <c r="A5739">
        <v>5724</v>
      </c>
      <c r="B5739" s="84">
        <v>33716</v>
      </c>
      <c r="C5739" s="47">
        <v>31.25</v>
      </c>
      <c r="D5739" s="47">
        <v>31.25</v>
      </c>
      <c r="E5739" s="47">
        <v>30.25</v>
      </c>
      <c r="F5739" s="47">
        <v>30.5</v>
      </c>
      <c r="G5739" s="48">
        <v>148800</v>
      </c>
      <c r="H5739" s="47">
        <v>2.27</v>
      </c>
      <c r="I5739" s="51">
        <f t="shared" si="631"/>
        <v>7.4426229508196717E-2</v>
      </c>
      <c r="J5739" s="51">
        <f t="shared" ca="1" si="632"/>
        <v>6.25</v>
      </c>
      <c r="K5739" s="47">
        <f t="shared" si="633"/>
        <v>2.33</v>
      </c>
      <c r="L5739" s="47">
        <f t="shared" si="634"/>
        <v>2.33</v>
      </c>
      <c r="M5739" s="47">
        <f t="shared" si="635"/>
        <v>2.25</v>
      </c>
      <c r="N5739" s="47">
        <f t="shared" si="636"/>
        <v>2.27</v>
      </c>
      <c r="O5739" s="48">
        <f t="shared" ca="1" si="637"/>
        <v>930000</v>
      </c>
    </row>
    <row r="5740" spans="1:15" x14ac:dyDescent="0.25">
      <c r="A5740">
        <v>5725</v>
      </c>
      <c r="B5740" s="84">
        <v>33715</v>
      </c>
      <c r="C5740" s="47">
        <v>30</v>
      </c>
      <c r="D5740" s="47">
        <v>30.75</v>
      </c>
      <c r="E5740" s="47">
        <v>30</v>
      </c>
      <c r="F5740" s="47">
        <v>30.25</v>
      </c>
      <c r="G5740" s="48">
        <v>41200</v>
      </c>
      <c r="H5740" s="47">
        <v>2.25</v>
      </c>
      <c r="I5740" s="51">
        <f t="shared" si="631"/>
        <v>7.43801652892562E-2</v>
      </c>
      <c r="J5740" s="51">
        <f t="shared" ca="1" si="632"/>
        <v>6.25</v>
      </c>
      <c r="K5740" s="47">
        <f t="shared" si="633"/>
        <v>2.23</v>
      </c>
      <c r="L5740" s="47">
        <f t="shared" si="634"/>
        <v>2.29</v>
      </c>
      <c r="M5740" s="47">
        <f t="shared" si="635"/>
        <v>2.23</v>
      </c>
      <c r="N5740" s="47">
        <f t="shared" si="636"/>
        <v>2.25</v>
      </c>
      <c r="O5740" s="48">
        <f t="shared" ca="1" si="637"/>
        <v>257500</v>
      </c>
    </row>
    <row r="5741" spans="1:15" x14ac:dyDescent="0.25">
      <c r="A5741">
        <v>5726</v>
      </c>
      <c r="B5741" s="84">
        <v>33714</v>
      </c>
      <c r="C5741" s="47">
        <v>30.5</v>
      </c>
      <c r="D5741" s="47">
        <v>30.62</v>
      </c>
      <c r="E5741" s="47">
        <v>30</v>
      </c>
      <c r="F5741" s="47">
        <v>30.5</v>
      </c>
      <c r="G5741" s="48">
        <v>148800</v>
      </c>
      <c r="H5741" s="47">
        <v>2.27</v>
      </c>
      <c r="I5741" s="51">
        <f t="shared" si="631"/>
        <v>7.4426229508196717E-2</v>
      </c>
      <c r="J5741" s="51">
        <f t="shared" ca="1" si="632"/>
        <v>6.25</v>
      </c>
      <c r="K5741" s="47">
        <f t="shared" si="633"/>
        <v>2.27</v>
      </c>
      <c r="L5741" s="47">
        <f t="shared" si="634"/>
        <v>2.2799999999999998</v>
      </c>
      <c r="M5741" s="47">
        <f t="shared" si="635"/>
        <v>2.23</v>
      </c>
      <c r="N5741" s="47">
        <f t="shared" si="636"/>
        <v>2.27</v>
      </c>
      <c r="O5741" s="48">
        <f t="shared" ca="1" si="637"/>
        <v>930000</v>
      </c>
    </row>
    <row r="5742" spans="1:15" x14ac:dyDescent="0.25">
      <c r="A5742">
        <v>5727</v>
      </c>
      <c r="B5742" s="84">
        <v>33710</v>
      </c>
      <c r="C5742" s="47">
        <v>31</v>
      </c>
      <c r="D5742" s="47">
        <v>31</v>
      </c>
      <c r="E5742" s="47">
        <v>30</v>
      </c>
      <c r="F5742" s="47">
        <v>30.25</v>
      </c>
      <c r="G5742" s="48">
        <v>228000</v>
      </c>
      <c r="H5742" s="47">
        <v>2.25</v>
      </c>
      <c r="I5742" s="51">
        <f t="shared" si="631"/>
        <v>7.43801652892562E-2</v>
      </c>
      <c r="J5742" s="51">
        <f t="shared" ca="1" si="632"/>
        <v>6.25</v>
      </c>
      <c r="K5742" s="47">
        <f t="shared" si="633"/>
        <v>2.31</v>
      </c>
      <c r="L5742" s="47">
        <f t="shared" si="634"/>
        <v>2.31</v>
      </c>
      <c r="M5742" s="47">
        <f t="shared" si="635"/>
        <v>2.23</v>
      </c>
      <c r="N5742" s="47">
        <f t="shared" si="636"/>
        <v>2.25</v>
      </c>
      <c r="O5742" s="48">
        <f t="shared" ca="1" si="637"/>
        <v>1425000</v>
      </c>
    </row>
    <row r="5743" spans="1:15" x14ac:dyDescent="0.25">
      <c r="A5743">
        <v>5728</v>
      </c>
      <c r="B5743" s="84">
        <v>33709</v>
      </c>
      <c r="C5743" s="47">
        <v>31.25</v>
      </c>
      <c r="D5743" s="47">
        <v>31.25</v>
      </c>
      <c r="E5743" s="47">
        <v>30.25</v>
      </c>
      <c r="F5743" s="47">
        <v>30.25</v>
      </c>
      <c r="G5743" s="48">
        <v>100100</v>
      </c>
      <c r="H5743" s="47">
        <v>2.25</v>
      </c>
      <c r="I5743" s="51">
        <f t="shared" si="631"/>
        <v>7.43801652892562E-2</v>
      </c>
      <c r="J5743" s="51">
        <f t="shared" ca="1" si="632"/>
        <v>6.25</v>
      </c>
      <c r="K5743" s="47">
        <f t="shared" si="633"/>
        <v>2.3199999999999998</v>
      </c>
      <c r="L5743" s="47">
        <f t="shared" si="634"/>
        <v>2.3199999999999998</v>
      </c>
      <c r="M5743" s="47">
        <f t="shared" si="635"/>
        <v>2.25</v>
      </c>
      <c r="N5743" s="47">
        <f t="shared" si="636"/>
        <v>2.25</v>
      </c>
      <c r="O5743" s="48">
        <f t="shared" ca="1" si="637"/>
        <v>625625</v>
      </c>
    </row>
    <row r="5744" spans="1:15" x14ac:dyDescent="0.25">
      <c r="A5744">
        <v>5729</v>
      </c>
      <c r="B5744" s="84">
        <v>33708</v>
      </c>
      <c r="C5744" s="47">
        <v>31.5</v>
      </c>
      <c r="D5744" s="47">
        <v>31.5</v>
      </c>
      <c r="E5744" s="47">
        <v>30.5</v>
      </c>
      <c r="F5744" s="47">
        <v>30.5</v>
      </c>
      <c r="G5744" s="48">
        <v>134000</v>
      </c>
      <c r="H5744" s="47">
        <v>2.27</v>
      </c>
      <c r="I5744" s="51">
        <f t="shared" si="631"/>
        <v>7.4426229508196717E-2</v>
      </c>
      <c r="J5744" s="51">
        <f t="shared" ca="1" si="632"/>
        <v>6.25</v>
      </c>
      <c r="K5744" s="47">
        <f t="shared" si="633"/>
        <v>2.34</v>
      </c>
      <c r="L5744" s="47">
        <f t="shared" si="634"/>
        <v>2.34</v>
      </c>
      <c r="M5744" s="47">
        <f t="shared" si="635"/>
        <v>2.27</v>
      </c>
      <c r="N5744" s="47">
        <f t="shared" si="636"/>
        <v>2.27</v>
      </c>
      <c r="O5744" s="48">
        <f t="shared" ca="1" si="637"/>
        <v>837500</v>
      </c>
    </row>
    <row r="5745" spans="1:15" x14ac:dyDescent="0.25">
      <c r="A5745">
        <v>5730</v>
      </c>
      <c r="B5745" s="84">
        <v>33707</v>
      </c>
      <c r="C5745" s="47">
        <v>31.5</v>
      </c>
      <c r="D5745" s="47">
        <v>31.5</v>
      </c>
      <c r="E5745" s="47">
        <v>30.5</v>
      </c>
      <c r="F5745" s="47">
        <v>31.5</v>
      </c>
      <c r="G5745" s="48">
        <v>44000</v>
      </c>
      <c r="H5745" s="47">
        <v>2.35</v>
      </c>
      <c r="I5745" s="51">
        <f t="shared" si="631"/>
        <v>7.4603174603174602E-2</v>
      </c>
      <c r="J5745" s="51">
        <f t="shared" ca="1" si="632"/>
        <v>6.25</v>
      </c>
      <c r="K5745" s="47">
        <f t="shared" si="633"/>
        <v>2.35</v>
      </c>
      <c r="L5745" s="47">
        <f t="shared" si="634"/>
        <v>2.35</v>
      </c>
      <c r="M5745" s="47">
        <f t="shared" si="635"/>
        <v>2.2799999999999998</v>
      </c>
      <c r="N5745" s="47">
        <f t="shared" si="636"/>
        <v>2.35</v>
      </c>
      <c r="O5745" s="48">
        <f t="shared" ca="1" si="637"/>
        <v>275000</v>
      </c>
    </row>
    <row r="5746" spans="1:15" x14ac:dyDescent="0.25">
      <c r="A5746">
        <v>5731</v>
      </c>
      <c r="B5746" s="84">
        <v>33704</v>
      </c>
      <c r="C5746" s="47">
        <v>32.25</v>
      </c>
      <c r="D5746" s="47">
        <v>32.25</v>
      </c>
      <c r="E5746" s="47">
        <v>31</v>
      </c>
      <c r="F5746" s="47">
        <v>31.5</v>
      </c>
      <c r="G5746" s="48">
        <v>98000</v>
      </c>
      <c r="H5746" s="47">
        <v>2.35</v>
      </c>
      <c r="I5746" s="51">
        <f t="shared" si="631"/>
        <v>7.4603174603174602E-2</v>
      </c>
      <c r="J5746" s="51">
        <f t="shared" ca="1" si="632"/>
        <v>6.25</v>
      </c>
      <c r="K5746" s="47">
        <f t="shared" si="633"/>
        <v>2.41</v>
      </c>
      <c r="L5746" s="47">
        <f t="shared" si="634"/>
        <v>2.41</v>
      </c>
      <c r="M5746" s="47">
        <f t="shared" si="635"/>
        <v>2.31</v>
      </c>
      <c r="N5746" s="47">
        <f t="shared" si="636"/>
        <v>2.35</v>
      </c>
      <c r="O5746" s="48">
        <f t="shared" ca="1" si="637"/>
        <v>612500</v>
      </c>
    </row>
    <row r="5747" spans="1:15" x14ac:dyDescent="0.25">
      <c r="A5747">
        <v>5732</v>
      </c>
      <c r="B5747" s="84">
        <v>33703</v>
      </c>
      <c r="C5747" s="47">
        <v>32.25</v>
      </c>
      <c r="D5747" s="47">
        <v>32.75</v>
      </c>
      <c r="E5747" s="47">
        <v>31.75</v>
      </c>
      <c r="F5747" s="47">
        <v>31.75</v>
      </c>
      <c r="G5747" s="48">
        <v>186000</v>
      </c>
      <c r="H5747" s="47">
        <v>2.37</v>
      </c>
      <c r="I5747" s="51">
        <f t="shared" si="631"/>
        <v>7.464566929133859E-2</v>
      </c>
      <c r="J5747" s="51">
        <f t="shared" ca="1" si="632"/>
        <v>6.25</v>
      </c>
      <c r="K5747" s="47">
        <f t="shared" si="633"/>
        <v>2.41</v>
      </c>
      <c r="L5747" s="47">
        <f t="shared" si="634"/>
        <v>2.44</v>
      </c>
      <c r="M5747" s="47">
        <f t="shared" si="635"/>
        <v>2.37</v>
      </c>
      <c r="N5747" s="47">
        <f t="shared" si="636"/>
        <v>2.37</v>
      </c>
      <c r="O5747" s="48">
        <f t="shared" ca="1" si="637"/>
        <v>1162500</v>
      </c>
    </row>
    <row r="5748" spans="1:15" x14ac:dyDescent="0.25">
      <c r="A5748">
        <v>5733</v>
      </c>
      <c r="B5748" s="84">
        <v>33702</v>
      </c>
      <c r="C5748" s="47">
        <v>32</v>
      </c>
      <c r="D5748" s="47">
        <v>32.75</v>
      </c>
      <c r="E5748" s="47">
        <v>32</v>
      </c>
      <c r="F5748" s="47">
        <v>32.75</v>
      </c>
      <c r="G5748" s="48">
        <v>44900</v>
      </c>
      <c r="H5748" s="47">
        <v>2.44</v>
      </c>
      <c r="I5748" s="51">
        <f t="shared" si="631"/>
        <v>7.4503816793893132E-2</v>
      </c>
      <c r="J5748" s="51">
        <f t="shared" ca="1" si="632"/>
        <v>6.25</v>
      </c>
      <c r="K5748" s="47">
        <f t="shared" si="633"/>
        <v>2.38</v>
      </c>
      <c r="L5748" s="47">
        <f t="shared" si="634"/>
        <v>2.44</v>
      </c>
      <c r="M5748" s="47">
        <f t="shared" si="635"/>
        <v>2.38</v>
      </c>
      <c r="N5748" s="47">
        <f t="shared" si="636"/>
        <v>2.44</v>
      </c>
      <c r="O5748" s="48">
        <f t="shared" ca="1" si="637"/>
        <v>280625</v>
      </c>
    </row>
    <row r="5749" spans="1:15" x14ac:dyDescent="0.25">
      <c r="A5749">
        <v>5734</v>
      </c>
      <c r="B5749" s="84">
        <v>33701</v>
      </c>
      <c r="C5749" s="47">
        <v>32.75</v>
      </c>
      <c r="D5749" s="47">
        <v>32.75</v>
      </c>
      <c r="E5749" s="47">
        <v>32.75</v>
      </c>
      <c r="F5749" s="47">
        <v>32.75</v>
      </c>
      <c r="G5749" s="48">
        <v>9300</v>
      </c>
      <c r="H5749" s="47">
        <v>2.44</v>
      </c>
      <c r="I5749" s="51">
        <f t="shared" si="631"/>
        <v>7.4503816793893132E-2</v>
      </c>
      <c r="J5749" s="51">
        <f t="shared" ca="1" si="632"/>
        <v>6.25</v>
      </c>
      <c r="K5749" s="47">
        <f t="shared" si="633"/>
        <v>2.44</v>
      </c>
      <c r="L5749" s="47">
        <f t="shared" si="634"/>
        <v>2.44</v>
      </c>
      <c r="M5749" s="47">
        <f t="shared" si="635"/>
        <v>2.44</v>
      </c>
      <c r="N5749" s="47">
        <f t="shared" si="636"/>
        <v>2.44</v>
      </c>
      <c r="O5749" s="48">
        <f t="shared" ca="1" si="637"/>
        <v>58125</v>
      </c>
    </row>
    <row r="5750" spans="1:15" x14ac:dyDescent="0.25">
      <c r="A5750">
        <v>5735</v>
      </c>
      <c r="B5750" s="84">
        <v>33700</v>
      </c>
      <c r="C5750" s="47">
        <v>32.25</v>
      </c>
      <c r="D5750" s="47">
        <v>32.75</v>
      </c>
      <c r="E5750" s="47">
        <v>32</v>
      </c>
      <c r="F5750" s="47">
        <v>32</v>
      </c>
      <c r="G5750" s="48">
        <v>128000</v>
      </c>
      <c r="H5750" s="47">
        <v>2.39</v>
      </c>
      <c r="I5750" s="51">
        <f t="shared" si="631"/>
        <v>7.4687500000000004E-2</v>
      </c>
      <c r="J5750" s="51">
        <f t="shared" ca="1" si="632"/>
        <v>6.25</v>
      </c>
      <c r="K5750" s="47">
        <f t="shared" si="633"/>
        <v>2.41</v>
      </c>
      <c r="L5750" s="47">
        <f t="shared" si="634"/>
        <v>2.4500000000000002</v>
      </c>
      <c r="M5750" s="47">
        <f t="shared" si="635"/>
        <v>2.39</v>
      </c>
      <c r="N5750" s="47">
        <f t="shared" si="636"/>
        <v>2.39</v>
      </c>
      <c r="O5750" s="48">
        <f t="shared" ca="1" si="637"/>
        <v>800000</v>
      </c>
    </row>
    <row r="5751" spans="1:15" x14ac:dyDescent="0.25">
      <c r="A5751">
        <v>5736</v>
      </c>
      <c r="B5751" s="84">
        <v>33697</v>
      </c>
      <c r="C5751" s="47">
        <v>33.75</v>
      </c>
      <c r="D5751" s="47">
        <v>33.75</v>
      </c>
      <c r="E5751" s="47">
        <v>32</v>
      </c>
      <c r="F5751" s="47">
        <v>32</v>
      </c>
      <c r="G5751" s="48">
        <v>326400</v>
      </c>
      <c r="H5751" s="47">
        <v>2.39</v>
      </c>
      <c r="I5751" s="51">
        <f t="shared" si="631"/>
        <v>7.4687500000000004E-2</v>
      </c>
      <c r="J5751" s="51">
        <f t="shared" ca="1" si="632"/>
        <v>6.25</v>
      </c>
      <c r="K5751" s="47">
        <f t="shared" si="633"/>
        <v>2.52</v>
      </c>
      <c r="L5751" s="47">
        <f t="shared" si="634"/>
        <v>2.52</v>
      </c>
      <c r="M5751" s="47">
        <f t="shared" si="635"/>
        <v>2.39</v>
      </c>
      <c r="N5751" s="47">
        <f t="shared" si="636"/>
        <v>2.39</v>
      </c>
      <c r="O5751" s="48">
        <f t="shared" ca="1" si="637"/>
        <v>2040000</v>
      </c>
    </row>
    <row r="5752" spans="1:15" x14ac:dyDescent="0.25">
      <c r="A5752">
        <v>5737</v>
      </c>
      <c r="B5752" s="84">
        <v>33696</v>
      </c>
      <c r="C5752" s="47">
        <v>34.5</v>
      </c>
      <c r="D5752" s="47">
        <v>34.5</v>
      </c>
      <c r="E5752" s="47">
        <v>33.25</v>
      </c>
      <c r="F5752" s="47">
        <v>33.25</v>
      </c>
      <c r="G5752" s="48">
        <v>160800</v>
      </c>
      <c r="H5752" s="47">
        <v>2.48</v>
      </c>
      <c r="I5752" s="51">
        <f t="shared" si="631"/>
        <v>7.4586466165413534E-2</v>
      </c>
      <c r="J5752" s="51">
        <f t="shared" ca="1" si="632"/>
        <v>6.25</v>
      </c>
      <c r="K5752" s="47">
        <f t="shared" si="633"/>
        <v>2.57</v>
      </c>
      <c r="L5752" s="47">
        <f t="shared" si="634"/>
        <v>2.57</v>
      </c>
      <c r="M5752" s="47">
        <f t="shared" si="635"/>
        <v>2.48</v>
      </c>
      <c r="N5752" s="47">
        <f t="shared" si="636"/>
        <v>2.48</v>
      </c>
      <c r="O5752" s="48">
        <f t="shared" ca="1" si="637"/>
        <v>1005000</v>
      </c>
    </row>
    <row r="5753" spans="1:15" x14ac:dyDescent="0.25">
      <c r="A5753">
        <v>5738</v>
      </c>
      <c r="B5753" s="84">
        <v>33695</v>
      </c>
      <c r="C5753" s="47">
        <v>33.75</v>
      </c>
      <c r="D5753" s="47">
        <v>34.5</v>
      </c>
      <c r="E5753" s="47">
        <v>33.75</v>
      </c>
      <c r="F5753" s="47">
        <v>33.75</v>
      </c>
      <c r="G5753" s="48">
        <v>74500</v>
      </c>
      <c r="H5753" s="47">
        <v>2.52</v>
      </c>
      <c r="I5753" s="51">
        <f t="shared" si="631"/>
        <v>7.4666666666666673E-2</v>
      </c>
      <c r="J5753" s="51">
        <f t="shared" ca="1" si="632"/>
        <v>6.25</v>
      </c>
      <c r="K5753" s="47">
        <f t="shared" si="633"/>
        <v>2.52</v>
      </c>
      <c r="L5753" s="47">
        <f t="shared" si="634"/>
        <v>2.58</v>
      </c>
      <c r="M5753" s="47">
        <f t="shared" si="635"/>
        <v>2.52</v>
      </c>
      <c r="N5753" s="47">
        <f t="shared" si="636"/>
        <v>2.52</v>
      </c>
      <c r="O5753" s="48">
        <f t="shared" ca="1" si="637"/>
        <v>465625</v>
      </c>
    </row>
    <row r="5754" spans="1:15" x14ac:dyDescent="0.25">
      <c r="A5754">
        <v>5739</v>
      </c>
      <c r="B5754" s="84">
        <v>33694</v>
      </c>
      <c r="C5754" s="47">
        <v>34.5</v>
      </c>
      <c r="D5754" s="47">
        <v>34.5</v>
      </c>
      <c r="E5754" s="47">
        <v>33.5</v>
      </c>
      <c r="F5754" s="47">
        <v>33.75</v>
      </c>
      <c r="G5754" s="48">
        <v>104000</v>
      </c>
      <c r="H5754" s="47">
        <v>2.52</v>
      </c>
      <c r="I5754" s="51">
        <f t="shared" si="631"/>
        <v>7.4666666666666673E-2</v>
      </c>
      <c r="J5754" s="51">
        <f t="shared" ca="1" si="632"/>
        <v>6.25</v>
      </c>
      <c r="K5754" s="47">
        <f t="shared" si="633"/>
        <v>2.58</v>
      </c>
      <c r="L5754" s="47">
        <f t="shared" si="634"/>
        <v>2.58</v>
      </c>
      <c r="M5754" s="47">
        <f t="shared" si="635"/>
        <v>2.5</v>
      </c>
      <c r="N5754" s="47">
        <f t="shared" si="636"/>
        <v>2.52</v>
      </c>
      <c r="O5754" s="48">
        <f t="shared" ca="1" si="637"/>
        <v>650000</v>
      </c>
    </row>
    <row r="5755" spans="1:15" x14ac:dyDescent="0.25">
      <c r="A5755">
        <v>5740</v>
      </c>
      <c r="B5755" s="84">
        <v>33693</v>
      </c>
      <c r="C5755" s="47">
        <v>33.25</v>
      </c>
      <c r="D5755" s="47">
        <v>33.75</v>
      </c>
      <c r="E5755" s="47">
        <v>33</v>
      </c>
      <c r="F5755" s="47">
        <v>33.75</v>
      </c>
      <c r="G5755" s="48">
        <v>308400</v>
      </c>
      <c r="H5755" s="47">
        <v>2.52</v>
      </c>
      <c r="I5755" s="51">
        <f t="shared" si="631"/>
        <v>7.4666666666666673E-2</v>
      </c>
      <c r="J5755" s="51">
        <f t="shared" ca="1" si="632"/>
        <v>6.25</v>
      </c>
      <c r="K5755" s="47">
        <f t="shared" si="633"/>
        <v>2.48</v>
      </c>
      <c r="L5755" s="47">
        <f t="shared" si="634"/>
        <v>2.52</v>
      </c>
      <c r="M5755" s="47">
        <f t="shared" si="635"/>
        <v>2.46</v>
      </c>
      <c r="N5755" s="47">
        <f t="shared" si="636"/>
        <v>2.52</v>
      </c>
      <c r="O5755" s="48">
        <f t="shared" ca="1" si="637"/>
        <v>1927500</v>
      </c>
    </row>
    <row r="5756" spans="1:15" x14ac:dyDescent="0.25">
      <c r="A5756">
        <v>5741</v>
      </c>
      <c r="B5756" s="84">
        <v>33690</v>
      </c>
      <c r="C5756" s="47">
        <v>32.5</v>
      </c>
      <c r="D5756" s="47">
        <v>33.25</v>
      </c>
      <c r="E5756" s="47">
        <v>32.5</v>
      </c>
      <c r="F5756" s="47">
        <v>33.25</v>
      </c>
      <c r="G5756" s="48">
        <v>3600</v>
      </c>
      <c r="H5756" s="47">
        <v>2.48</v>
      </c>
      <c r="I5756" s="51">
        <f t="shared" si="631"/>
        <v>7.4586466165413534E-2</v>
      </c>
      <c r="J5756" s="51">
        <f t="shared" ca="1" si="632"/>
        <v>6.25</v>
      </c>
      <c r="K5756" s="47">
        <f t="shared" si="633"/>
        <v>2.42</v>
      </c>
      <c r="L5756" s="47">
        <f t="shared" si="634"/>
        <v>2.48</v>
      </c>
      <c r="M5756" s="47">
        <f t="shared" si="635"/>
        <v>2.42</v>
      </c>
      <c r="N5756" s="47">
        <f t="shared" si="636"/>
        <v>2.48</v>
      </c>
      <c r="O5756" s="48">
        <f t="shared" ca="1" si="637"/>
        <v>22500</v>
      </c>
    </row>
    <row r="5757" spans="1:15" x14ac:dyDescent="0.25">
      <c r="A5757">
        <v>5742</v>
      </c>
      <c r="B5757" s="84">
        <v>33689</v>
      </c>
      <c r="C5757" s="47">
        <v>32.5</v>
      </c>
      <c r="D5757" s="47">
        <v>33.25</v>
      </c>
      <c r="E5757" s="47">
        <v>32.5</v>
      </c>
      <c r="F5757" s="47">
        <v>32.869999999999997</v>
      </c>
      <c r="G5757" s="48">
        <v>186000</v>
      </c>
      <c r="H5757" s="47">
        <v>2.4500000000000002</v>
      </c>
      <c r="I5757" s="51">
        <f t="shared" si="631"/>
        <v>7.4536051110435056E-2</v>
      </c>
      <c r="J5757" s="51">
        <f t="shared" ca="1" si="632"/>
        <v>6.25</v>
      </c>
      <c r="K5757" s="47">
        <f t="shared" si="633"/>
        <v>2.42</v>
      </c>
      <c r="L5757" s="47">
        <f t="shared" si="634"/>
        <v>2.48</v>
      </c>
      <c r="M5757" s="47">
        <f t="shared" si="635"/>
        <v>2.42</v>
      </c>
      <c r="N5757" s="47">
        <f t="shared" si="636"/>
        <v>2.4500000000000002</v>
      </c>
      <c r="O5757" s="48">
        <f t="shared" ca="1" si="637"/>
        <v>1162500</v>
      </c>
    </row>
    <row r="5758" spans="1:15" x14ac:dyDescent="0.25">
      <c r="A5758">
        <v>5743</v>
      </c>
      <c r="B5758" s="84">
        <v>33688</v>
      </c>
      <c r="C5758" s="47">
        <v>33.25</v>
      </c>
      <c r="D5758" s="47">
        <v>33.25</v>
      </c>
      <c r="E5758" s="47">
        <v>33.25</v>
      </c>
      <c r="F5758" s="47">
        <v>33.25</v>
      </c>
      <c r="G5758" s="48">
        <v>14900</v>
      </c>
      <c r="H5758" s="47">
        <v>2.48</v>
      </c>
      <c r="I5758" s="51">
        <f t="shared" si="631"/>
        <v>7.4586466165413534E-2</v>
      </c>
      <c r="J5758" s="51">
        <f t="shared" ca="1" si="632"/>
        <v>6.25</v>
      </c>
      <c r="K5758" s="47">
        <f t="shared" si="633"/>
        <v>2.48</v>
      </c>
      <c r="L5758" s="47">
        <f t="shared" si="634"/>
        <v>2.48</v>
      </c>
      <c r="M5758" s="47">
        <f t="shared" si="635"/>
        <v>2.48</v>
      </c>
      <c r="N5758" s="47">
        <f t="shared" si="636"/>
        <v>2.48</v>
      </c>
      <c r="O5758" s="48">
        <f t="shared" ca="1" si="637"/>
        <v>93125</v>
      </c>
    </row>
    <row r="5759" spans="1:15" x14ac:dyDescent="0.25">
      <c r="A5759">
        <v>5744</v>
      </c>
      <c r="B5759" s="84">
        <v>33687</v>
      </c>
      <c r="C5759" s="47">
        <v>33</v>
      </c>
      <c r="D5759" s="47">
        <v>33.25</v>
      </c>
      <c r="E5759" s="47">
        <v>33</v>
      </c>
      <c r="F5759" s="47">
        <v>33.25</v>
      </c>
      <c r="G5759" s="48">
        <v>18800</v>
      </c>
      <c r="H5759" s="47">
        <v>2.48</v>
      </c>
      <c r="I5759" s="51">
        <f t="shared" si="631"/>
        <v>7.4586466165413534E-2</v>
      </c>
      <c r="J5759" s="51">
        <f t="shared" ca="1" si="632"/>
        <v>6.25</v>
      </c>
      <c r="K5759" s="47">
        <f t="shared" si="633"/>
        <v>2.46</v>
      </c>
      <c r="L5759" s="47">
        <f t="shared" si="634"/>
        <v>2.48</v>
      </c>
      <c r="M5759" s="47">
        <f t="shared" si="635"/>
        <v>2.46</v>
      </c>
      <c r="N5759" s="47">
        <f t="shared" si="636"/>
        <v>2.48</v>
      </c>
      <c r="O5759" s="48">
        <f t="shared" ca="1" si="637"/>
        <v>117500</v>
      </c>
    </row>
    <row r="5760" spans="1:15" x14ac:dyDescent="0.25">
      <c r="A5760">
        <v>5745</v>
      </c>
      <c r="B5760" s="84">
        <v>33686</v>
      </c>
      <c r="C5760" s="47">
        <v>33.5</v>
      </c>
      <c r="D5760" s="47">
        <v>33.5</v>
      </c>
      <c r="E5760" s="47">
        <v>33.119999999999997</v>
      </c>
      <c r="F5760" s="47">
        <v>33.25</v>
      </c>
      <c r="G5760" s="48">
        <v>35200</v>
      </c>
      <c r="H5760" s="47">
        <v>2.48</v>
      </c>
      <c r="I5760" s="51">
        <f t="shared" si="631"/>
        <v>7.4586466165413534E-2</v>
      </c>
      <c r="J5760" s="51">
        <f t="shared" ca="1" si="632"/>
        <v>6.25</v>
      </c>
      <c r="K5760" s="47">
        <f t="shared" si="633"/>
        <v>2.5</v>
      </c>
      <c r="L5760" s="47">
        <f t="shared" si="634"/>
        <v>2.5</v>
      </c>
      <c r="M5760" s="47">
        <f t="shared" si="635"/>
        <v>2.4700000000000002</v>
      </c>
      <c r="N5760" s="47">
        <f t="shared" si="636"/>
        <v>2.48</v>
      </c>
      <c r="O5760" s="48">
        <f t="shared" ca="1" si="637"/>
        <v>220000</v>
      </c>
    </row>
    <row r="5761" spans="1:15" x14ac:dyDescent="0.25">
      <c r="A5761">
        <v>5746</v>
      </c>
      <c r="B5761" s="84">
        <v>33683</v>
      </c>
      <c r="C5761" s="47">
        <v>33.5</v>
      </c>
      <c r="D5761" s="47">
        <v>33.5</v>
      </c>
      <c r="E5761" s="47">
        <v>32.5</v>
      </c>
      <c r="F5761" s="47">
        <v>32.75</v>
      </c>
      <c r="G5761" s="48">
        <v>35200</v>
      </c>
      <c r="H5761" s="47">
        <v>2.44</v>
      </c>
      <c r="I5761" s="51">
        <f t="shared" si="631"/>
        <v>7.4503816793893132E-2</v>
      </c>
      <c r="J5761" s="51">
        <f t="shared" ca="1" si="632"/>
        <v>6.25</v>
      </c>
      <c r="K5761" s="47">
        <f t="shared" si="633"/>
        <v>2.5</v>
      </c>
      <c r="L5761" s="47">
        <f t="shared" si="634"/>
        <v>2.5</v>
      </c>
      <c r="M5761" s="47">
        <f t="shared" si="635"/>
        <v>2.42</v>
      </c>
      <c r="N5761" s="47">
        <f t="shared" si="636"/>
        <v>2.44</v>
      </c>
      <c r="O5761" s="48">
        <f t="shared" ca="1" si="637"/>
        <v>220000</v>
      </c>
    </row>
    <row r="5762" spans="1:15" x14ac:dyDescent="0.25">
      <c r="A5762">
        <v>5747</v>
      </c>
      <c r="B5762" s="84">
        <v>33682</v>
      </c>
      <c r="C5762" s="47">
        <v>31.75</v>
      </c>
      <c r="D5762" s="47">
        <v>33</v>
      </c>
      <c r="E5762" s="47">
        <v>31.75</v>
      </c>
      <c r="F5762" s="47">
        <v>33</v>
      </c>
      <c r="G5762" s="48">
        <v>139200</v>
      </c>
      <c r="H5762" s="47">
        <v>2.46</v>
      </c>
      <c r="I5762" s="51">
        <f t="shared" si="631"/>
        <v>7.454545454545454E-2</v>
      </c>
      <c r="J5762" s="51">
        <f t="shared" ca="1" si="632"/>
        <v>6.25</v>
      </c>
      <c r="K5762" s="47">
        <f t="shared" si="633"/>
        <v>2.37</v>
      </c>
      <c r="L5762" s="47">
        <f t="shared" si="634"/>
        <v>2.46</v>
      </c>
      <c r="M5762" s="47">
        <f t="shared" si="635"/>
        <v>2.37</v>
      </c>
      <c r="N5762" s="47">
        <f t="shared" si="636"/>
        <v>2.46</v>
      </c>
      <c r="O5762" s="48">
        <f t="shared" ca="1" si="637"/>
        <v>870000</v>
      </c>
    </row>
    <row r="5763" spans="1:15" x14ac:dyDescent="0.25">
      <c r="A5763">
        <v>5748</v>
      </c>
      <c r="B5763" s="84">
        <v>33681</v>
      </c>
      <c r="C5763" s="47">
        <v>31</v>
      </c>
      <c r="D5763" s="47">
        <v>31.75</v>
      </c>
      <c r="E5763" s="47">
        <v>31</v>
      </c>
      <c r="F5763" s="47">
        <v>31.75</v>
      </c>
      <c r="G5763" s="48">
        <v>126500</v>
      </c>
      <c r="H5763" s="47">
        <v>2.37</v>
      </c>
      <c r="I5763" s="51">
        <f t="shared" si="631"/>
        <v>7.464566929133859E-2</v>
      </c>
      <c r="J5763" s="51">
        <f t="shared" ca="1" si="632"/>
        <v>6.25</v>
      </c>
      <c r="K5763" s="47">
        <f t="shared" si="633"/>
        <v>2.31</v>
      </c>
      <c r="L5763" s="47">
        <f t="shared" si="634"/>
        <v>2.37</v>
      </c>
      <c r="M5763" s="47">
        <f t="shared" si="635"/>
        <v>2.31</v>
      </c>
      <c r="N5763" s="47">
        <f t="shared" si="636"/>
        <v>2.37</v>
      </c>
      <c r="O5763" s="48">
        <f t="shared" ca="1" si="637"/>
        <v>790625</v>
      </c>
    </row>
    <row r="5764" spans="1:15" x14ac:dyDescent="0.25">
      <c r="A5764">
        <v>5749</v>
      </c>
      <c r="B5764" s="84">
        <v>33680</v>
      </c>
      <c r="C5764" s="47">
        <v>30.75</v>
      </c>
      <c r="D5764" s="47">
        <v>30.75</v>
      </c>
      <c r="E5764" s="47">
        <v>30.62</v>
      </c>
      <c r="F5764" s="47">
        <v>30.62</v>
      </c>
      <c r="G5764" s="48">
        <v>319300</v>
      </c>
      <c r="H5764" s="47">
        <v>2.2799999999999998</v>
      </c>
      <c r="I5764" s="51">
        <f t="shared" si="631"/>
        <v>7.4461136512083595E-2</v>
      </c>
      <c r="J5764" s="51">
        <f t="shared" ca="1" si="632"/>
        <v>6.25</v>
      </c>
      <c r="K5764" s="47">
        <f t="shared" si="633"/>
        <v>2.29</v>
      </c>
      <c r="L5764" s="47">
        <f t="shared" si="634"/>
        <v>2.29</v>
      </c>
      <c r="M5764" s="47">
        <f t="shared" si="635"/>
        <v>2.2799999999999998</v>
      </c>
      <c r="N5764" s="47">
        <f t="shared" si="636"/>
        <v>2.2799999999999998</v>
      </c>
      <c r="O5764" s="48">
        <f t="shared" ca="1" si="637"/>
        <v>1995625</v>
      </c>
    </row>
    <row r="5765" spans="1:15" x14ac:dyDescent="0.25">
      <c r="A5765">
        <v>5750</v>
      </c>
      <c r="B5765" s="84">
        <v>33679</v>
      </c>
      <c r="C5765" s="47">
        <v>30.5</v>
      </c>
      <c r="D5765" s="47">
        <v>30.75</v>
      </c>
      <c r="E5765" s="47">
        <v>30.25</v>
      </c>
      <c r="F5765" s="47">
        <v>30.75</v>
      </c>
      <c r="G5765" s="48">
        <v>26000</v>
      </c>
      <c r="H5765" s="47">
        <v>2.29</v>
      </c>
      <c r="I5765" s="51">
        <f t="shared" si="631"/>
        <v>7.447154471544716E-2</v>
      </c>
      <c r="J5765" s="51">
        <f t="shared" ca="1" si="632"/>
        <v>6.25</v>
      </c>
      <c r="K5765" s="47">
        <f t="shared" si="633"/>
        <v>2.27</v>
      </c>
      <c r="L5765" s="47">
        <f t="shared" si="634"/>
        <v>2.29</v>
      </c>
      <c r="M5765" s="47">
        <f t="shared" si="635"/>
        <v>2.25</v>
      </c>
      <c r="N5765" s="47">
        <f t="shared" si="636"/>
        <v>2.29</v>
      </c>
      <c r="O5765" s="48">
        <f t="shared" ca="1" si="637"/>
        <v>162500</v>
      </c>
    </row>
    <row r="5766" spans="1:15" x14ac:dyDescent="0.25">
      <c r="A5766">
        <v>5751</v>
      </c>
      <c r="B5766" s="84">
        <v>33676</v>
      </c>
      <c r="C5766" s="47">
        <v>31.25</v>
      </c>
      <c r="D5766" s="47">
        <v>31.25</v>
      </c>
      <c r="E5766" s="47">
        <v>30.75</v>
      </c>
      <c r="F5766" s="47">
        <v>31</v>
      </c>
      <c r="G5766" s="48">
        <v>26000</v>
      </c>
      <c r="H5766" s="47">
        <v>2.31</v>
      </c>
      <c r="I5766" s="51">
        <f t="shared" si="631"/>
        <v>7.4516129032258072E-2</v>
      </c>
      <c r="J5766" s="51">
        <f t="shared" ca="1" si="632"/>
        <v>6.25</v>
      </c>
      <c r="K5766" s="47">
        <f t="shared" si="633"/>
        <v>2.33</v>
      </c>
      <c r="L5766" s="47">
        <f t="shared" si="634"/>
        <v>2.33</v>
      </c>
      <c r="M5766" s="47">
        <f t="shared" si="635"/>
        <v>2.29</v>
      </c>
      <c r="N5766" s="47">
        <f t="shared" si="636"/>
        <v>2.31</v>
      </c>
      <c r="O5766" s="48">
        <f t="shared" ca="1" si="637"/>
        <v>162500</v>
      </c>
    </row>
    <row r="5767" spans="1:15" x14ac:dyDescent="0.25">
      <c r="A5767">
        <v>5752</v>
      </c>
      <c r="B5767" s="84">
        <v>33675</v>
      </c>
      <c r="C5767" s="47">
        <v>31</v>
      </c>
      <c r="D5767" s="47">
        <v>31.12</v>
      </c>
      <c r="E5767" s="47">
        <v>30.75</v>
      </c>
      <c r="F5767" s="47">
        <v>31.12</v>
      </c>
      <c r="G5767" s="48">
        <v>324900</v>
      </c>
      <c r="H5767" s="47">
        <v>2.3199999999999998</v>
      </c>
      <c r="I5767" s="51">
        <f t="shared" si="631"/>
        <v>7.4550128534704357E-2</v>
      </c>
      <c r="J5767" s="51">
        <f t="shared" ca="1" si="632"/>
        <v>6.25</v>
      </c>
      <c r="K5767" s="47">
        <f t="shared" si="633"/>
        <v>2.31</v>
      </c>
      <c r="L5767" s="47">
        <f t="shared" si="634"/>
        <v>2.3199999999999998</v>
      </c>
      <c r="M5767" s="47">
        <f t="shared" si="635"/>
        <v>2.29</v>
      </c>
      <c r="N5767" s="47">
        <f t="shared" si="636"/>
        <v>2.3199999999999998</v>
      </c>
      <c r="O5767" s="48">
        <f t="shared" ca="1" si="637"/>
        <v>2030625</v>
      </c>
    </row>
    <row r="5768" spans="1:15" x14ac:dyDescent="0.25">
      <c r="A5768">
        <v>5753</v>
      </c>
      <c r="B5768" s="84">
        <v>33674</v>
      </c>
      <c r="C5768" s="47">
        <v>31.25</v>
      </c>
      <c r="D5768" s="47">
        <v>31.75</v>
      </c>
      <c r="E5768" s="47">
        <v>30.75</v>
      </c>
      <c r="F5768" s="47">
        <v>31.5</v>
      </c>
      <c r="G5768" s="48">
        <v>319300</v>
      </c>
      <c r="H5768" s="47">
        <v>2.35</v>
      </c>
      <c r="I5768" s="51">
        <f t="shared" si="631"/>
        <v>7.4603174603174602E-2</v>
      </c>
      <c r="J5768" s="51">
        <f t="shared" ca="1" si="632"/>
        <v>6.25</v>
      </c>
      <c r="K5768" s="47">
        <f t="shared" si="633"/>
        <v>2.33</v>
      </c>
      <c r="L5768" s="47">
        <f t="shared" si="634"/>
        <v>2.37</v>
      </c>
      <c r="M5768" s="47">
        <f t="shared" si="635"/>
        <v>2.29</v>
      </c>
      <c r="N5768" s="47">
        <f t="shared" si="636"/>
        <v>2.35</v>
      </c>
      <c r="O5768" s="48">
        <f t="shared" ca="1" si="637"/>
        <v>1995625</v>
      </c>
    </row>
    <row r="5769" spans="1:15" x14ac:dyDescent="0.25">
      <c r="A5769">
        <v>5754</v>
      </c>
      <c r="B5769" s="84">
        <v>33673</v>
      </c>
      <c r="C5769" s="47">
        <v>31</v>
      </c>
      <c r="D5769" s="47">
        <v>31</v>
      </c>
      <c r="E5769" s="47">
        <v>31</v>
      </c>
      <c r="F5769" s="47">
        <v>31</v>
      </c>
      <c r="G5769" s="48">
        <v>18800</v>
      </c>
      <c r="H5769" s="47">
        <v>2.31</v>
      </c>
      <c r="I5769" s="51">
        <f t="shared" si="631"/>
        <v>7.4516129032258072E-2</v>
      </c>
      <c r="J5769" s="51">
        <f t="shared" ca="1" si="632"/>
        <v>6.25</v>
      </c>
      <c r="K5769" s="47">
        <f t="shared" si="633"/>
        <v>2.31</v>
      </c>
      <c r="L5769" s="47">
        <f t="shared" si="634"/>
        <v>2.31</v>
      </c>
      <c r="M5769" s="47">
        <f t="shared" si="635"/>
        <v>2.31</v>
      </c>
      <c r="N5769" s="47">
        <f t="shared" si="636"/>
        <v>2.31</v>
      </c>
      <c r="O5769" s="48">
        <f t="shared" ca="1" si="637"/>
        <v>117500</v>
      </c>
    </row>
    <row r="5770" spans="1:15" x14ac:dyDescent="0.25">
      <c r="A5770">
        <v>5755</v>
      </c>
      <c r="B5770" s="84">
        <v>33672</v>
      </c>
      <c r="C5770" s="47">
        <v>31</v>
      </c>
      <c r="D5770" s="47">
        <v>31</v>
      </c>
      <c r="E5770" s="47">
        <v>30.5</v>
      </c>
      <c r="F5770" s="47">
        <v>30.75</v>
      </c>
      <c r="G5770" s="48">
        <v>144400</v>
      </c>
      <c r="H5770" s="47">
        <v>2.29</v>
      </c>
      <c r="I5770" s="51">
        <f t="shared" si="631"/>
        <v>7.447154471544716E-2</v>
      </c>
      <c r="J5770" s="51">
        <f t="shared" ca="1" si="632"/>
        <v>6.25</v>
      </c>
      <c r="K5770" s="47">
        <f t="shared" si="633"/>
        <v>2.31</v>
      </c>
      <c r="L5770" s="47">
        <f t="shared" si="634"/>
        <v>2.31</v>
      </c>
      <c r="M5770" s="47">
        <f t="shared" si="635"/>
        <v>2.27</v>
      </c>
      <c r="N5770" s="47">
        <f t="shared" si="636"/>
        <v>2.29</v>
      </c>
      <c r="O5770" s="48">
        <f t="shared" ca="1" si="637"/>
        <v>902500</v>
      </c>
    </row>
    <row r="5771" spans="1:15" x14ac:dyDescent="0.25">
      <c r="A5771">
        <v>5756</v>
      </c>
      <c r="B5771" s="84">
        <v>33669</v>
      </c>
      <c r="C5771" s="47">
        <v>32</v>
      </c>
      <c r="D5771" s="47">
        <v>32</v>
      </c>
      <c r="E5771" s="47">
        <v>31</v>
      </c>
      <c r="F5771" s="47">
        <v>31.75</v>
      </c>
      <c r="G5771" s="48">
        <v>83700</v>
      </c>
      <c r="H5771" s="47">
        <v>2.37</v>
      </c>
      <c r="I5771" s="51">
        <f t="shared" si="631"/>
        <v>7.464566929133859E-2</v>
      </c>
      <c r="J5771" s="51">
        <f t="shared" ca="1" si="632"/>
        <v>6.25</v>
      </c>
      <c r="K5771" s="47">
        <f t="shared" si="633"/>
        <v>2.39</v>
      </c>
      <c r="L5771" s="47">
        <f t="shared" si="634"/>
        <v>2.39</v>
      </c>
      <c r="M5771" s="47">
        <f t="shared" si="635"/>
        <v>2.31</v>
      </c>
      <c r="N5771" s="47">
        <f t="shared" si="636"/>
        <v>2.37</v>
      </c>
      <c r="O5771" s="48">
        <f t="shared" ca="1" si="637"/>
        <v>523125</v>
      </c>
    </row>
    <row r="5772" spans="1:15" x14ac:dyDescent="0.25">
      <c r="A5772">
        <v>5757</v>
      </c>
      <c r="B5772" s="84">
        <v>33668</v>
      </c>
      <c r="C5772" s="47">
        <v>32</v>
      </c>
      <c r="D5772" s="47">
        <v>32</v>
      </c>
      <c r="E5772" s="47">
        <v>31.75</v>
      </c>
      <c r="F5772" s="47">
        <v>31.75</v>
      </c>
      <c r="G5772" s="48">
        <v>32900</v>
      </c>
      <c r="H5772" s="47">
        <v>2.37</v>
      </c>
      <c r="I5772" s="51">
        <f t="shared" si="631"/>
        <v>7.464566929133859E-2</v>
      </c>
      <c r="J5772" s="51">
        <f t="shared" ca="1" si="632"/>
        <v>6.25</v>
      </c>
      <c r="K5772" s="47">
        <f t="shared" si="633"/>
        <v>2.39</v>
      </c>
      <c r="L5772" s="47">
        <f t="shared" si="634"/>
        <v>2.39</v>
      </c>
      <c r="M5772" s="47">
        <f t="shared" si="635"/>
        <v>2.37</v>
      </c>
      <c r="N5772" s="47">
        <f t="shared" si="636"/>
        <v>2.37</v>
      </c>
      <c r="O5772" s="48">
        <f t="shared" ca="1" si="637"/>
        <v>205625</v>
      </c>
    </row>
    <row r="5773" spans="1:15" x14ac:dyDescent="0.25">
      <c r="A5773">
        <v>5758</v>
      </c>
      <c r="B5773" s="84">
        <v>33667</v>
      </c>
      <c r="C5773" s="47">
        <v>33</v>
      </c>
      <c r="D5773" s="47">
        <v>33</v>
      </c>
      <c r="E5773" s="47">
        <v>32</v>
      </c>
      <c r="F5773" s="47">
        <v>32</v>
      </c>
      <c r="G5773" s="48">
        <v>11600</v>
      </c>
      <c r="H5773" s="47">
        <v>2.39</v>
      </c>
      <c r="I5773" s="51">
        <f t="shared" si="631"/>
        <v>7.4687500000000004E-2</v>
      </c>
      <c r="J5773" s="51">
        <f t="shared" ca="1" si="632"/>
        <v>6.25</v>
      </c>
      <c r="K5773" s="47">
        <f t="shared" si="633"/>
        <v>2.46</v>
      </c>
      <c r="L5773" s="47">
        <f t="shared" si="634"/>
        <v>2.46</v>
      </c>
      <c r="M5773" s="47">
        <f t="shared" si="635"/>
        <v>2.39</v>
      </c>
      <c r="N5773" s="47">
        <f t="shared" si="636"/>
        <v>2.39</v>
      </c>
      <c r="O5773" s="48">
        <f t="shared" ca="1" si="637"/>
        <v>72500</v>
      </c>
    </row>
    <row r="5774" spans="1:15" x14ac:dyDescent="0.25">
      <c r="A5774">
        <v>5759</v>
      </c>
      <c r="B5774" s="84">
        <v>33666</v>
      </c>
      <c r="C5774" s="47">
        <v>33</v>
      </c>
      <c r="D5774" s="47">
        <v>33</v>
      </c>
      <c r="E5774" s="47">
        <v>32.25</v>
      </c>
      <c r="F5774" s="47">
        <v>32.75</v>
      </c>
      <c r="G5774" s="48">
        <v>541700</v>
      </c>
      <c r="H5774" s="47">
        <v>2.44</v>
      </c>
      <c r="I5774" s="51">
        <f t="shared" si="631"/>
        <v>7.4503816793893132E-2</v>
      </c>
      <c r="J5774" s="51">
        <f t="shared" ca="1" si="632"/>
        <v>6.25</v>
      </c>
      <c r="K5774" s="47">
        <f t="shared" si="633"/>
        <v>2.46</v>
      </c>
      <c r="L5774" s="47">
        <f t="shared" si="634"/>
        <v>2.46</v>
      </c>
      <c r="M5774" s="47">
        <f t="shared" si="635"/>
        <v>2.4</v>
      </c>
      <c r="N5774" s="47">
        <f t="shared" si="636"/>
        <v>2.44</v>
      </c>
      <c r="O5774" s="48">
        <f t="shared" ca="1" si="637"/>
        <v>3385625</v>
      </c>
    </row>
    <row r="5775" spans="1:15" x14ac:dyDescent="0.25">
      <c r="A5775">
        <v>5760</v>
      </c>
      <c r="B5775" s="84">
        <v>33665</v>
      </c>
      <c r="C5775" s="47">
        <v>32</v>
      </c>
      <c r="D5775" s="47">
        <v>33</v>
      </c>
      <c r="E5775" s="47">
        <v>31.75</v>
      </c>
      <c r="F5775" s="47">
        <v>32.869999999999997</v>
      </c>
      <c r="G5775" s="48">
        <v>189200</v>
      </c>
      <c r="H5775" s="47">
        <v>2.4500000000000002</v>
      </c>
      <c r="I5775" s="51">
        <f t="shared" si="631"/>
        <v>7.4536051110435056E-2</v>
      </c>
      <c r="J5775" s="51">
        <f t="shared" ca="1" si="632"/>
        <v>6.25</v>
      </c>
      <c r="K5775" s="47">
        <f t="shared" si="633"/>
        <v>2.39</v>
      </c>
      <c r="L5775" s="47">
        <f t="shared" si="634"/>
        <v>2.46</v>
      </c>
      <c r="M5775" s="47">
        <f t="shared" si="635"/>
        <v>2.37</v>
      </c>
      <c r="N5775" s="47">
        <f t="shared" si="636"/>
        <v>2.4500000000000002</v>
      </c>
      <c r="O5775" s="48">
        <f t="shared" ca="1" si="637"/>
        <v>1182500</v>
      </c>
    </row>
    <row r="5776" spans="1:15" x14ac:dyDescent="0.25">
      <c r="A5776">
        <v>5761</v>
      </c>
      <c r="B5776" s="84">
        <v>33662</v>
      </c>
      <c r="C5776" s="47">
        <v>31</v>
      </c>
      <c r="D5776" s="47">
        <v>31.75</v>
      </c>
      <c r="E5776" s="47">
        <v>30.25</v>
      </c>
      <c r="F5776" s="47">
        <v>31.75</v>
      </c>
      <c r="G5776" s="48">
        <v>425600</v>
      </c>
      <c r="H5776" s="47">
        <v>2.37</v>
      </c>
      <c r="I5776" s="51">
        <f t="shared" si="631"/>
        <v>7.464566929133859E-2</v>
      </c>
      <c r="J5776" s="51">
        <f t="shared" ca="1" si="632"/>
        <v>6.25</v>
      </c>
      <c r="K5776" s="47">
        <f t="shared" si="633"/>
        <v>2.31</v>
      </c>
      <c r="L5776" s="47">
        <f t="shared" si="634"/>
        <v>2.37</v>
      </c>
      <c r="M5776" s="47">
        <f t="shared" si="635"/>
        <v>2.2599999999999998</v>
      </c>
      <c r="N5776" s="47">
        <f t="shared" si="636"/>
        <v>2.37</v>
      </c>
      <c r="O5776" s="48">
        <f t="shared" ca="1" si="637"/>
        <v>2660000</v>
      </c>
    </row>
    <row r="5777" spans="1:15" x14ac:dyDescent="0.25">
      <c r="A5777">
        <v>5762</v>
      </c>
      <c r="B5777" s="84">
        <v>33661</v>
      </c>
      <c r="C5777" s="47">
        <v>30.25</v>
      </c>
      <c r="D5777" s="47">
        <v>31</v>
      </c>
      <c r="E5777" s="47">
        <v>30</v>
      </c>
      <c r="F5777" s="47">
        <v>31</v>
      </c>
      <c r="G5777" s="48">
        <v>135700</v>
      </c>
      <c r="H5777" s="47">
        <v>2.31</v>
      </c>
      <c r="I5777" s="51">
        <f t="shared" ref="I5777:I5840" si="638">H5777/F5777</f>
        <v>7.4516129032258072E-2</v>
      </c>
      <c r="J5777" s="51">
        <f t="shared" ref="J5777:J5840" ca="1" si="639">INDEX(OFFSET($T$15,0,0,$S$13+1,1),MATCH(B5777,OFFSET($Q$15,0,0,$S$13+1,1),-1))</f>
        <v>6.25</v>
      </c>
      <c r="K5777" s="47">
        <f t="shared" ref="K5777:K5840" si="640">ROUND($I5777*C5777,2)</f>
        <v>2.25</v>
      </c>
      <c r="L5777" s="47">
        <f t="shared" ref="L5777:L5840" si="641">ROUND($I5777*D5777,2)</f>
        <v>2.31</v>
      </c>
      <c r="M5777" s="47">
        <f t="shared" ref="M5777:M5840" si="642">ROUND($I5777*E5777,2)</f>
        <v>2.2400000000000002</v>
      </c>
      <c r="N5777" s="47">
        <f t="shared" ref="N5777:N5840" si="643">ROUND($I5777*F5777,2)</f>
        <v>2.31</v>
      </c>
      <c r="O5777" s="48">
        <f t="shared" ref="O5777:O5840" ca="1" si="644">G5777*J5777</f>
        <v>848125</v>
      </c>
    </row>
    <row r="5778" spans="1:15" x14ac:dyDescent="0.25">
      <c r="A5778">
        <v>5763</v>
      </c>
      <c r="B5778" s="84">
        <v>33660</v>
      </c>
      <c r="C5778" s="47">
        <v>29.25</v>
      </c>
      <c r="D5778" s="47">
        <v>29.75</v>
      </c>
      <c r="E5778" s="47">
        <v>29.25</v>
      </c>
      <c r="F5778" s="47">
        <v>29.37</v>
      </c>
      <c r="G5778" s="48">
        <v>77700</v>
      </c>
      <c r="H5778" s="47">
        <v>2.19</v>
      </c>
      <c r="I5778" s="51">
        <f t="shared" si="638"/>
        <v>7.4565883554647591E-2</v>
      </c>
      <c r="J5778" s="51">
        <f t="shared" ca="1" si="639"/>
        <v>6.25</v>
      </c>
      <c r="K5778" s="47">
        <f t="shared" si="640"/>
        <v>2.1800000000000002</v>
      </c>
      <c r="L5778" s="47">
        <f t="shared" si="641"/>
        <v>2.2200000000000002</v>
      </c>
      <c r="M5778" s="47">
        <f t="shared" si="642"/>
        <v>2.1800000000000002</v>
      </c>
      <c r="N5778" s="47">
        <f t="shared" si="643"/>
        <v>2.19</v>
      </c>
      <c r="O5778" s="48">
        <f t="shared" ca="1" si="644"/>
        <v>485625</v>
      </c>
    </row>
    <row r="5779" spans="1:15" x14ac:dyDescent="0.25">
      <c r="A5779">
        <v>5764</v>
      </c>
      <c r="B5779" s="84">
        <v>33659</v>
      </c>
      <c r="C5779" s="47">
        <v>29.25</v>
      </c>
      <c r="D5779" s="47">
        <v>29.25</v>
      </c>
      <c r="E5779" s="47">
        <v>29.25</v>
      </c>
      <c r="F5779" s="47">
        <v>29.25</v>
      </c>
      <c r="G5779" s="48">
        <v>21300</v>
      </c>
      <c r="H5779" s="47">
        <v>2.1800000000000002</v>
      </c>
      <c r="I5779" s="51">
        <f t="shared" si="638"/>
        <v>7.4529914529914532E-2</v>
      </c>
      <c r="J5779" s="51">
        <f t="shared" ca="1" si="639"/>
        <v>6.25</v>
      </c>
      <c r="K5779" s="47">
        <f t="shared" si="640"/>
        <v>2.1800000000000002</v>
      </c>
      <c r="L5779" s="47">
        <f t="shared" si="641"/>
        <v>2.1800000000000002</v>
      </c>
      <c r="M5779" s="47">
        <f t="shared" si="642"/>
        <v>2.1800000000000002</v>
      </c>
      <c r="N5779" s="47">
        <f t="shared" si="643"/>
        <v>2.1800000000000002</v>
      </c>
      <c r="O5779" s="48">
        <f t="shared" ca="1" si="644"/>
        <v>133125</v>
      </c>
    </row>
    <row r="5780" spans="1:15" x14ac:dyDescent="0.25">
      <c r="A5780">
        <v>5765</v>
      </c>
      <c r="B5780" s="84">
        <v>33658</v>
      </c>
      <c r="C5780" s="47">
        <v>29.25</v>
      </c>
      <c r="D5780" s="47">
        <v>29.25</v>
      </c>
      <c r="E5780" s="47">
        <v>28.5</v>
      </c>
      <c r="F5780" s="47">
        <v>28.5</v>
      </c>
      <c r="G5780" s="48">
        <v>800</v>
      </c>
      <c r="H5780" s="47">
        <v>2.12</v>
      </c>
      <c r="I5780" s="51">
        <f t="shared" si="638"/>
        <v>7.4385964912280708E-2</v>
      </c>
      <c r="J5780" s="51">
        <f t="shared" ca="1" si="639"/>
        <v>6.25</v>
      </c>
      <c r="K5780" s="47">
        <f t="shared" si="640"/>
        <v>2.1800000000000002</v>
      </c>
      <c r="L5780" s="47">
        <f t="shared" si="641"/>
        <v>2.1800000000000002</v>
      </c>
      <c r="M5780" s="47">
        <f t="shared" si="642"/>
        <v>2.12</v>
      </c>
      <c r="N5780" s="47">
        <f t="shared" si="643"/>
        <v>2.12</v>
      </c>
      <c r="O5780" s="48">
        <f t="shared" ca="1" si="644"/>
        <v>5000</v>
      </c>
    </row>
    <row r="5781" spans="1:15" x14ac:dyDescent="0.25">
      <c r="A5781">
        <v>5766</v>
      </c>
      <c r="B5781" s="84">
        <v>33655</v>
      </c>
      <c r="C5781" s="47">
        <v>29.25</v>
      </c>
      <c r="D5781" s="47">
        <v>29.25</v>
      </c>
      <c r="E5781" s="47">
        <v>28.75</v>
      </c>
      <c r="F5781" s="47">
        <v>28.75</v>
      </c>
      <c r="G5781" s="48">
        <v>24400</v>
      </c>
      <c r="H5781" s="47">
        <v>2.14</v>
      </c>
      <c r="I5781" s="51">
        <f t="shared" si="638"/>
        <v>7.4434782608695654E-2</v>
      </c>
      <c r="J5781" s="51">
        <f t="shared" ca="1" si="639"/>
        <v>6.25</v>
      </c>
      <c r="K5781" s="47">
        <f t="shared" si="640"/>
        <v>2.1800000000000002</v>
      </c>
      <c r="L5781" s="47">
        <f t="shared" si="641"/>
        <v>2.1800000000000002</v>
      </c>
      <c r="M5781" s="47">
        <f t="shared" si="642"/>
        <v>2.14</v>
      </c>
      <c r="N5781" s="47">
        <f t="shared" si="643"/>
        <v>2.14</v>
      </c>
      <c r="O5781" s="48">
        <f t="shared" ca="1" si="644"/>
        <v>152500</v>
      </c>
    </row>
    <row r="5782" spans="1:15" x14ac:dyDescent="0.25">
      <c r="A5782">
        <v>5767</v>
      </c>
      <c r="B5782" s="84">
        <v>33654</v>
      </c>
      <c r="C5782" s="47">
        <v>28.25</v>
      </c>
      <c r="D5782" s="47">
        <v>29.25</v>
      </c>
      <c r="E5782" s="47">
        <v>28.25</v>
      </c>
      <c r="F5782" s="47">
        <v>29.25</v>
      </c>
      <c r="G5782" s="48">
        <v>800</v>
      </c>
      <c r="H5782" s="47">
        <v>2.1800000000000002</v>
      </c>
      <c r="I5782" s="51">
        <f t="shared" si="638"/>
        <v>7.4529914529914532E-2</v>
      </c>
      <c r="J5782" s="51">
        <f t="shared" ca="1" si="639"/>
        <v>6.25</v>
      </c>
      <c r="K5782" s="47">
        <f t="shared" si="640"/>
        <v>2.11</v>
      </c>
      <c r="L5782" s="47">
        <f t="shared" si="641"/>
        <v>2.1800000000000002</v>
      </c>
      <c r="M5782" s="47">
        <f t="shared" si="642"/>
        <v>2.11</v>
      </c>
      <c r="N5782" s="47">
        <f t="shared" si="643"/>
        <v>2.1800000000000002</v>
      </c>
      <c r="O5782" s="48">
        <f t="shared" ca="1" si="644"/>
        <v>5000</v>
      </c>
    </row>
    <row r="5783" spans="1:15" x14ac:dyDescent="0.25">
      <c r="A5783">
        <v>5768</v>
      </c>
      <c r="B5783" s="84">
        <v>33653</v>
      </c>
      <c r="C5783" s="47">
        <v>28.25</v>
      </c>
      <c r="D5783" s="47">
        <v>29.25</v>
      </c>
      <c r="E5783" s="47">
        <v>28.25</v>
      </c>
      <c r="F5783" s="47">
        <v>29.25</v>
      </c>
      <c r="G5783" s="48">
        <v>26900</v>
      </c>
      <c r="H5783" s="47">
        <v>2.1800000000000002</v>
      </c>
      <c r="I5783" s="51">
        <f t="shared" si="638"/>
        <v>7.4529914529914532E-2</v>
      </c>
      <c r="J5783" s="51">
        <f t="shared" ca="1" si="639"/>
        <v>6.25</v>
      </c>
      <c r="K5783" s="47">
        <f t="shared" si="640"/>
        <v>2.11</v>
      </c>
      <c r="L5783" s="47">
        <f t="shared" si="641"/>
        <v>2.1800000000000002</v>
      </c>
      <c r="M5783" s="47">
        <f t="shared" si="642"/>
        <v>2.11</v>
      </c>
      <c r="N5783" s="47">
        <f t="shared" si="643"/>
        <v>2.1800000000000002</v>
      </c>
      <c r="O5783" s="48">
        <f t="shared" ca="1" si="644"/>
        <v>168125</v>
      </c>
    </row>
    <row r="5784" spans="1:15" x14ac:dyDescent="0.25">
      <c r="A5784">
        <v>5769</v>
      </c>
      <c r="B5784" s="84">
        <v>33652</v>
      </c>
      <c r="C5784" s="47">
        <v>28.5</v>
      </c>
      <c r="D5784" s="47">
        <v>29.25</v>
      </c>
      <c r="E5784" s="47">
        <v>28.5</v>
      </c>
      <c r="F5784" s="47">
        <v>29.25</v>
      </c>
      <c r="G5784" s="48">
        <v>18800</v>
      </c>
      <c r="H5784" s="47">
        <v>2.1800000000000002</v>
      </c>
      <c r="I5784" s="51">
        <f t="shared" si="638"/>
        <v>7.4529914529914532E-2</v>
      </c>
      <c r="J5784" s="51">
        <f t="shared" ca="1" si="639"/>
        <v>6.25</v>
      </c>
      <c r="K5784" s="47">
        <f t="shared" si="640"/>
        <v>2.12</v>
      </c>
      <c r="L5784" s="47">
        <f t="shared" si="641"/>
        <v>2.1800000000000002</v>
      </c>
      <c r="M5784" s="47">
        <f t="shared" si="642"/>
        <v>2.12</v>
      </c>
      <c r="N5784" s="47">
        <f t="shared" si="643"/>
        <v>2.1800000000000002</v>
      </c>
      <c r="O5784" s="48">
        <f t="shared" ca="1" si="644"/>
        <v>117500</v>
      </c>
    </row>
    <row r="5785" spans="1:15" x14ac:dyDescent="0.25">
      <c r="A5785">
        <v>5770</v>
      </c>
      <c r="B5785" s="84">
        <v>33648</v>
      </c>
      <c r="C5785" s="47">
        <v>29</v>
      </c>
      <c r="D5785" s="47">
        <v>29</v>
      </c>
      <c r="E5785" s="47">
        <v>28.5</v>
      </c>
      <c r="F5785" s="47">
        <v>28.5</v>
      </c>
      <c r="G5785" s="48">
        <v>54100</v>
      </c>
      <c r="H5785" s="47">
        <v>2.12</v>
      </c>
      <c r="I5785" s="51">
        <f t="shared" si="638"/>
        <v>7.4385964912280708E-2</v>
      </c>
      <c r="J5785" s="51">
        <f t="shared" ca="1" si="639"/>
        <v>6.25</v>
      </c>
      <c r="K5785" s="47">
        <f t="shared" si="640"/>
        <v>2.16</v>
      </c>
      <c r="L5785" s="47">
        <f t="shared" si="641"/>
        <v>2.16</v>
      </c>
      <c r="M5785" s="47">
        <f t="shared" si="642"/>
        <v>2.12</v>
      </c>
      <c r="N5785" s="47">
        <f t="shared" si="643"/>
        <v>2.12</v>
      </c>
      <c r="O5785" s="48">
        <f t="shared" ca="1" si="644"/>
        <v>338125</v>
      </c>
    </row>
    <row r="5786" spans="1:15" x14ac:dyDescent="0.25">
      <c r="A5786">
        <v>5771</v>
      </c>
      <c r="B5786" s="84">
        <v>33647</v>
      </c>
      <c r="C5786" s="47">
        <v>28.75</v>
      </c>
      <c r="D5786" s="47">
        <v>28.75</v>
      </c>
      <c r="E5786" s="47">
        <v>28.25</v>
      </c>
      <c r="F5786" s="47">
        <v>28.75</v>
      </c>
      <c r="G5786" s="48">
        <v>98000</v>
      </c>
      <c r="H5786" s="47">
        <v>2.14</v>
      </c>
      <c r="I5786" s="51">
        <f t="shared" si="638"/>
        <v>7.4434782608695654E-2</v>
      </c>
      <c r="J5786" s="51">
        <f t="shared" ca="1" si="639"/>
        <v>6.25</v>
      </c>
      <c r="K5786" s="47">
        <f t="shared" si="640"/>
        <v>2.14</v>
      </c>
      <c r="L5786" s="47">
        <f t="shared" si="641"/>
        <v>2.14</v>
      </c>
      <c r="M5786" s="47">
        <f t="shared" si="642"/>
        <v>2.1</v>
      </c>
      <c r="N5786" s="47">
        <f t="shared" si="643"/>
        <v>2.14</v>
      </c>
      <c r="O5786" s="48">
        <f t="shared" ca="1" si="644"/>
        <v>612500</v>
      </c>
    </row>
    <row r="5787" spans="1:15" x14ac:dyDescent="0.25">
      <c r="A5787">
        <v>5772</v>
      </c>
      <c r="B5787" s="84">
        <v>33646</v>
      </c>
      <c r="C5787" s="47">
        <v>28</v>
      </c>
      <c r="D5787" s="47">
        <v>28.5</v>
      </c>
      <c r="E5787" s="47">
        <v>28</v>
      </c>
      <c r="F5787" s="47">
        <v>28.5</v>
      </c>
      <c r="G5787" s="48">
        <v>9300</v>
      </c>
      <c r="H5787" s="47">
        <v>2.12</v>
      </c>
      <c r="I5787" s="51">
        <f t="shared" si="638"/>
        <v>7.4385964912280708E-2</v>
      </c>
      <c r="J5787" s="51">
        <f t="shared" ca="1" si="639"/>
        <v>6.25</v>
      </c>
      <c r="K5787" s="47">
        <f t="shared" si="640"/>
        <v>2.08</v>
      </c>
      <c r="L5787" s="47">
        <f t="shared" si="641"/>
        <v>2.12</v>
      </c>
      <c r="M5787" s="47">
        <f t="shared" si="642"/>
        <v>2.08</v>
      </c>
      <c r="N5787" s="47">
        <f t="shared" si="643"/>
        <v>2.12</v>
      </c>
      <c r="O5787" s="48">
        <f t="shared" ca="1" si="644"/>
        <v>58125</v>
      </c>
    </row>
    <row r="5788" spans="1:15" x14ac:dyDescent="0.25">
      <c r="A5788">
        <v>5773</v>
      </c>
      <c r="B5788" s="84">
        <v>33645</v>
      </c>
      <c r="C5788" s="47">
        <v>28.75</v>
      </c>
      <c r="D5788" s="47">
        <v>29</v>
      </c>
      <c r="E5788" s="47">
        <v>28</v>
      </c>
      <c r="F5788" s="47">
        <v>28</v>
      </c>
      <c r="G5788" s="48">
        <v>398800</v>
      </c>
      <c r="H5788" s="47">
        <v>2.09</v>
      </c>
      <c r="I5788" s="51">
        <f t="shared" si="638"/>
        <v>7.4642857142857136E-2</v>
      </c>
      <c r="J5788" s="51">
        <f t="shared" ca="1" si="639"/>
        <v>6.25</v>
      </c>
      <c r="K5788" s="47">
        <f t="shared" si="640"/>
        <v>2.15</v>
      </c>
      <c r="L5788" s="47">
        <f t="shared" si="641"/>
        <v>2.16</v>
      </c>
      <c r="M5788" s="47">
        <f t="shared" si="642"/>
        <v>2.09</v>
      </c>
      <c r="N5788" s="47">
        <f t="shared" si="643"/>
        <v>2.09</v>
      </c>
      <c r="O5788" s="48">
        <f t="shared" ca="1" si="644"/>
        <v>2492500</v>
      </c>
    </row>
    <row r="5789" spans="1:15" x14ac:dyDescent="0.25">
      <c r="A5789">
        <v>5774</v>
      </c>
      <c r="B5789" s="84">
        <v>33644</v>
      </c>
      <c r="C5789" s="47">
        <v>29.25</v>
      </c>
      <c r="D5789" s="47">
        <v>29.25</v>
      </c>
      <c r="E5789" s="47">
        <v>28.75</v>
      </c>
      <c r="F5789" s="47">
        <v>28.75</v>
      </c>
      <c r="G5789" s="48">
        <v>104000</v>
      </c>
      <c r="H5789" s="47">
        <v>2.14</v>
      </c>
      <c r="I5789" s="51">
        <f t="shared" si="638"/>
        <v>7.4434782608695654E-2</v>
      </c>
      <c r="J5789" s="51">
        <f t="shared" ca="1" si="639"/>
        <v>6.25</v>
      </c>
      <c r="K5789" s="47">
        <f t="shared" si="640"/>
        <v>2.1800000000000002</v>
      </c>
      <c r="L5789" s="47">
        <f t="shared" si="641"/>
        <v>2.1800000000000002</v>
      </c>
      <c r="M5789" s="47">
        <f t="shared" si="642"/>
        <v>2.14</v>
      </c>
      <c r="N5789" s="47">
        <f t="shared" si="643"/>
        <v>2.14</v>
      </c>
      <c r="O5789" s="48">
        <f t="shared" ca="1" si="644"/>
        <v>650000</v>
      </c>
    </row>
    <row r="5790" spans="1:15" x14ac:dyDescent="0.25">
      <c r="A5790">
        <v>5775</v>
      </c>
      <c r="B5790" s="84">
        <v>33641</v>
      </c>
      <c r="C5790" s="47">
        <v>30.25</v>
      </c>
      <c r="D5790" s="47">
        <v>30.25</v>
      </c>
      <c r="E5790" s="47">
        <v>29.25</v>
      </c>
      <c r="F5790" s="47">
        <v>29.75</v>
      </c>
      <c r="G5790" s="48">
        <v>95300</v>
      </c>
      <c r="H5790" s="47">
        <v>2.2200000000000002</v>
      </c>
      <c r="I5790" s="51">
        <f t="shared" si="638"/>
        <v>7.4621848739495802E-2</v>
      </c>
      <c r="J5790" s="51">
        <f t="shared" ca="1" si="639"/>
        <v>6.25</v>
      </c>
      <c r="K5790" s="47">
        <f t="shared" si="640"/>
        <v>2.2599999999999998</v>
      </c>
      <c r="L5790" s="47">
        <f t="shared" si="641"/>
        <v>2.2599999999999998</v>
      </c>
      <c r="M5790" s="47">
        <f t="shared" si="642"/>
        <v>2.1800000000000002</v>
      </c>
      <c r="N5790" s="47">
        <f t="shared" si="643"/>
        <v>2.2200000000000002</v>
      </c>
      <c r="O5790" s="48">
        <f t="shared" ca="1" si="644"/>
        <v>595625</v>
      </c>
    </row>
    <row r="5791" spans="1:15" x14ac:dyDescent="0.25">
      <c r="A5791">
        <v>5776</v>
      </c>
      <c r="B5791" s="84">
        <v>33640</v>
      </c>
      <c r="C5791" s="47">
        <v>29.75</v>
      </c>
      <c r="D5791" s="47">
        <v>29.87</v>
      </c>
      <c r="E5791" s="47">
        <v>29.75</v>
      </c>
      <c r="F5791" s="47">
        <v>29.75</v>
      </c>
      <c r="G5791" s="48">
        <v>456100</v>
      </c>
      <c r="H5791" s="47">
        <v>2.2200000000000002</v>
      </c>
      <c r="I5791" s="51">
        <f t="shared" si="638"/>
        <v>7.4621848739495802E-2</v>
      </c>
      <c r="J5791" s="51">
        <f t="shared" ca="1" si="639"/>
        <v>6.25</v>
      </c>
      <c r="K5791" s="47">
        <f t="shared" si="640"/>
        <v>2.2200000000000002</v>
      </c>
      <c r="L5791" s="47">
        <f t="shared" si="641"/>
        <v>2.23</v>
      </c>
      <c r="M5791" s="47">
        <f t="shared" si="642"/>
        <v>2.2200000000000002</v>
      </c>
      <c r="N5791" s="47">
        <f t="shared" si="643"/>
        <v>2.2200000000000002</v>
      </c>
      <c r="O5791" s="48">
        <f t="shared" ca="1" si="644"/>
        <v>2850625</v>
      </c>
    </row>
    <row r="5792" spans="1:15" x14ac:dyDescent="0.25">
      <c r="A5792">
        <v>5777</v>
      </c>
      <c r="B5792" s="84">
        <v>33639</v>
      </c>
      <c r="C5792" s="47">
        <v>30.5</v>
      </c>
      <c r="D5792" s="47">
        <v>30.5</v>
      </c>
      <c r="E5792" s="47">
        <v>30.12</v>
      </c>
      <c r="F5792" s="47">
        <v>30.12</v>
      </c>
      <c r="G5792" s="48">
        <v>312900</v>
      </c>
      <c r="H5792" s="47">
        <v>2.25</v>
      </c>
      <c r="I5792" s="51">
        <f t="shared" si="638"/>
        <v>7.4701195219123509E-2</v>
      </c>
      <c r="J5792" s="51">
        <f t="shared" ca="1" si="639"/>
        <v>6.25</v>
      </c>
      <c r="K5792" s="47">
        <f t="shared" si="640"/>
        <v>2.2799999999999998</v>
      </c>
      <c r="L5792" s="47">
        <f t="shared" si="641"/>
        <v>2.2799999999999998</v>
      </c>
      <c r="M5792" s="47">
        <f t="shared" si="642"/>
        <v>2.25</v>
      </c>
      <c r="N5792" s="47">
        <f t="shared" si="643"/>
        <v>2.25</v>
      </c>
      <c r="O5792" s="48">
        <f t="shared" ca="1" si="644"/>
        <v>1955625</v>
      </c>
    </row>
    <row r="5793" spans="1:15" x14ac:dyDescent="0.25">
      <c r="A5793">
        <v>5778</v>
      </c>
      <c r="B5793" s="84">
        <v>33638</v>
      </c>
      <c r="C5793" s="47">
        <v>30.5</v>
      </c>
      <c r="D5793" s="47">
        <v>30.5</v>
      </c>
      <c r="E5793" s="47">
        <v>30.12</v>
      </c>
      <c r="F5793" s="47">
        <v>30.12</v>
      </c>
      <c r="G5793" s="48">
        <v>14400</v>
      </c>
      <c r="H5793" s="47">
        <v>2.25</v>
      </c>
      <c r="I5793" s="51">
        <f t="shared" si="638"/>
        <v>7.4701195219123509E-2</v>
      </c>
      <c r="J5793" s="51">
        <f t="shared" ca="1" si="639"/>
        <v>6.25</v>
      </c>
      <c r="K5793" s="47">
        <f t="shared" si="640"/>
        <v>2.2799999999999998</v>
      </c>
      <c r="L5793" s="47">
        <f t="shared" si="641"/>
        <v>2.2799999999999998</v>
      </c>
      <c r="M5793" s="47">
        <f t="shared" si="642"/>
        <v>2.25</v>
      </c>
      <c r="N5793" s="47">
        <f t="shared" si="643"/>
        <v>2.25</v>
      </c>
      <c r="O5793" s="48">
        <f t="shared" ca="1" si="644"/>
        <v>90000</v>
      </c>
    </row>
    <row r="5794" spans="1:15" x14ac:dyDescent="0.25">
      <c r="A5794">
        <v>5779</v>
      </c>
      <c r="B5794" s="84">
        <v>33637</v>
      </c>
      <c r="C5794" s="47">
        <v>30</v>
      </c>
      <c r="D5794" s="47">
        <v>30.5</v>
      </c>
      <c r="E5794" s="47">
        <v>30</v>
      </c>
      <c r="F5794" s="47">
        <v>30.5</v>
      </c>
      <c r="G5794" s="48">
        <v>200800</v>
      </c>
      <c r="H5794" s="47">
        <v>2.27</v>
      </c>
      <c r="I5794" s="51">
        <f t="shared" si="638"/>
        <v>7.4426229508196717E-2</v>
      </c>
      <c r="J5794" s="51">
        <f t="shared" ca="1" si="639"/>
        <v>6.25</v>
      </c>
      <c r="K5794" s="47">
        <f t="shared" si="640"/>
        <v>2.23</v>
      </c>
      <c r="L5794" s="47">
        <f t="shared" si="641"/>
        <v>2.27</v>
      </c>
      <c r="M5794" s="47">
        <f t="shared" si="642"/>
        <v>2.23</v>
      </c>
      <c r="N5794" s="47">
        <f t="shared" si="643"/>
        <v>2.27</v>
      </c>
      <c r="O5794" s="48">
        <f t="shared" ca="1" si="644"/>
        <v>1255000</v>
      </c>
    </row>
    <row r="5795" spans="1:15" x14ac:dyDescent="0.25">
      <c r="A5795">
        <v>5780</v>
      </c>
      <c r="B5795" s="84">
        <v>33634</v>
      </c>
      <c r="C5795" s="47">
        <v>30</v>
      </c>
      <c r="D5795" s="47">
        <v>30.5</v>
      </c>
      <c r="E5795" s="47">
        <v>30</v>
      </c>
      <c r="F5795" s="47">
        <v>30</v>
      </c>
      <c r="G5795" s="48">
        <v>154800</v>
      </c>
      <c r="H5795" s="47">
        <v>2.2400000000000002</v>
      </c>
      <c r="I5795" s="51">
        <f t="shared" si="638"/>
        <v>7.4666666666666673E-2</v>
      </c>
      <c r="J5795" s="51">
        <f t="shared" ca="1" si="639"/>
        <v>6.25</v>
      </c>
      <c r="K5795" s="47">
        <f t="shared" si="640"/>
        <v>2.2400000000000002</v>
      </c>
      <c r="L5795" s="47">
        <f t="shared" si="641"/>
        <v>2.2799999999999998</v>
      </c>
      <c r="M5795" s="47">
        <f t="shared" si="642"/>
        <v>2.2400000000000002</v>
      </c>
      <c r="N5795" s="47">
        <f t="shared" si="643"/>
        <v>2.2400000000000002</v>
      </c>
      <c r="O5795" s="48">
        <f t="shared" ca="1" si="644"/>
        <v>967500</v>
      </c>
    </row>
    <row r="5796" spans="1:15" x14ac:dyDescent="0.25">
      <c r="A5796">
        <v>5781</v>
      </c>
      <c r="B5796" s="84">
        <v>33633</v>
      </c>
      <c r="C5796" s="47">
        <v>30.5</v>
      </c>
      <c r="D5796" s="47">
        <v>31</v>
      </c>
      <c r="E5796" s="47">
        <v>30.12</v>
      </c>
      <c r="F5796" s="47">
        <v>30.5</v>
      </c>
      <c r="G5796" s="48">
        <v>298100</v>
      </c>
      <c r="H5796" s="47">
        <v>2.27</v>
      </c>
      <c r="I5796" s="51">
        <f t="shared" si="638"/>
        <v>7.4426229508196717E-2</v>
      </c>
      <c r="J5796" s="51">
        <f t="shared" ca="1" si="639"/>
        <v>6.25</v>
      </c>
      <c r="K5796" s="47">
        <f t="shared" si="640"/>
        <v>2.27</v>
      </c>
      <c r="L5796" s="47">
        <f t="shared" si="641"/>
        <v>2.31</v>
      </c>
      <c r="M5796" s="47">
        <f t="shared" si="642"/>
        <v>2.2400000000000002</v>
      </c>
      <c r="N5796" s="47">
        <f t="shared" si="643"/>
        <v>2.27</v>
      </c>
      <c r="O5796" s="48">
        <f t="shared" ca="1" si="644"/>
        <v>1863125</v>
      </c>
    </row>
    <row r="5797" spans="1:15" x14ac:dyDescent="0.25">
      <c r="A5797">
        <v>5782</v>
      </c>
      <c r="B5797" s="84">
        <v>33632</v>
      </c>
      <c r="C5797" s="47">
        <v>30.25</v>
      </c>
      <c r="D5797" s="47">
        <v>30.75</v>
      </c>
      <c r="E5797" s="47">
        <v>30.12</v>
      </c>
      <c r="F5797" s="47">
        <v>30.5</v>
      </c>
      <c r="G5797" s="48">
        <v>109600</v>
      </c>
      <c r="H5797" s="47">
        <v>2.27</v>
      </c>
      <c r="I5797" s="51">
        <f t="shared" si="638"/>
        <v>7.4426229508196717E-2</v>
      </c>
      <c r="J5797" s="51">
        <f t="shared" ca="1" si="639"/>
        <v>6.25</v>
      </c>
      <c r="K5797" s="47">
        <f t="shared" si="640"/>
        <v>2.25</v>
      </c>
      <c r="L5797" s="47">
        <f t="shared" si="641"/>
        <v>2.29</v>
      </c>
      <c r="M5797" s="47">
        <f t="shared" si="642"/>
        <v>2.2400000000000002</v>
      </c>
      <c r="N5797" s="47">
        <f t="shared" si="643"/>
        <v>2.27</v>
      </c>
      <c r="O5797" s="48">
        <f t="shared" ca="1" si="644"/>
        <v>685000</v>
      </c>
    </row>
    <row r="5798" spans="1:15" x14ac:dyDescent="0.25">
      <c r="A5798">
        <v>5783</v>
      </c>
      <c r="B5798" s="84">
        <v>33631</v>
      </c>
      <c r="C5798" s="47">
        <v>30</v>
      </c>
      <c r="D5798" s="47">
        <v>30.25</v>
      </c>
      <c r="E5798" s="47">
        <v>30</v>
      </c>
      <c r="F5798" s="47">
        <v>30.25</v>
      </c>
      <c r="G5798" s="48">
        <v>26900</v>
      </c>
      <c r="H5798" s="47">
        <v>2.25</v>
      </c>
      <c r="I5798" s="51">
        <f t="shared" si="638"/>
        <v>7.43801652892562E-2</v>
      </c>
      <c r="J5798" s="51">
        <f t="shared" ca="1" si="639"/>
        <v>6.25</v>
      </c>
      <c r="K5798" s="47">
        <f t="shared" si="640"/>
        <v>2.23</v>
      </c>
      <c r="L5798" s="47">
        <f t="shared" si="641"/>
        <v>2.25</v>
      </c>
      <c r="M5798" s="47">
        <f t="shared" si="642"/>
        <v>2.23</v>
      </c>
      <c r="N5798" s="47">
        <f t="shared" si="643"/>
        <v>2.25</v>
      </c>
      <c r="O5798" s="48">
        <f t="shared" ca="1" si="644"/>
        <v>168125</v>
      </c>
    </row>
    <row r="5799" spans="1:15" x14ac:dyDescent="0.25">
      <c r="A5799">
        <v>5784</v>
      </c>
      <c r="B5799" s="84">
        <v>33630</v>
      </c>
      <c r="C5799" s="47">
        <v>30</v>
      </c>
      <c r="D5799" s="47">
        <v>30</v>
      </c>
      <c r="E5799" s="47">
        <v>29.5</v>
      </c>
      <c r="F5799" s="47">
        <v>29.5</v>
      </c>
      <c r="G5799" s="48">
        <v>56900</v>
      </c>
      <c r="H5799" s="47">
        <v>2.2000000000000002</v>
      </c>
      <c r="I5799" s="51">
        <f t="shared" si="638"/>
        <v>7.4576271186440682E-2</v>
      </c>
      <c r="J5799" s="51">
        <f t="shared" ca="1" si="639"/>
        <v>6.25</v>
      </c>
      <c r="K5799" s="47">
        <f t="shared" si="640"/>
        <v>2.2400000000000002</v>
      </c>
      <c r="L5799" s="47">
        <f t="shared" si="641"/>
        <v>2.2400000000000002</v>
      </c>
      <c r="M5799" s="47">
        <f t="shared" si="642"/>
        <v>2.2000000000000002</v>
      </c>
      <c r="N5799" s="47">
        <f t="shared" si="643"/>
        <v>2.2000000000000002</v>
      </c>
      <c r="O5799" s="48">
        <f t="shared" ca="1" si="644"/>
        <v>355625</v>
      </c>
    </row>
    <row r="5800" spans="1:15" x14ac:dyDescent="0.25">
      <c r="A5800">
        <v>5785</v>
      </c>
      <c r="B5800" s="84">
        <v>33627</v>
      </c>
      <c r="C5800" s="47">
        <v>30.5</v>
      </c>
      <c r="D5800" s="47">
        <v>30.5</v>
      </c>
      <c r="E5800" s="47">
        <v>29.5</v>
      </c>
      <c r="F5800" s="47">
        <v>29.5</v>
      </c>
      <c r="G5800" s="48">
        <v>83700</v>
      </c>
      <c r="H5800" s="47">
        <v>2.2000000000000002</v>
      </c>
      <c r="I5800" s="51">
        <f t="shared" si="638"/>
        <v>7.4576271186440682E-2</v>
      </c>
      <c r="J5800" s="51">
        <f t="shared" ca="1" si="639"/>
        <v>6.25</v>
      </c>
      <c r="K5800" s="47">
        <f t="shared" si="640"/>
        <v>2.27</v>
      </c>
      <c r="L5800" s="47">
        <f t="shared" si="641"/>
        <v>2.27</v>
      </c>
      <c r="M5800" s="47">
        <f t="shared" si="642"/>
        <v>2.2000000000000002</v>
      </c>
      <c r="N5800" s="47">
        <f t="shared" si="643"/>
        <v>2.2000000000000002</v>
      </c>
      <c r="O5800" s="48">
        <f t="shared" ca="1" si="644"/>
        <v>523125</v>
      </c>
    </row>
    <row r="5801" spans="1:15" x14ac:dyDescent="0.25">
      <c r="A5801">
        <v>5786</v>
      </c>
      <c r="B5801" s="84">
        <v>33626</v>
      </c>
      <c r="C5801" s="47">
        <v>30.75</v>
      </c>
      <c r="D5801" s="47">
        <v>30.75</v>
      </c>
      <c r="E5801" s="47">
        <v>30</v>
      </c>
      <c r="F5801" s="47">
        <v>30</v>
      </c>
      <c r="G5801" s="48">
        <v>331300</v>
      </c>
      <c r="H5801" s="47">
        <v>2.2400000000000002</v>
      </c>
      <c r="I5801" s="51">
        <f t="shared" si="638"/>
        <v>7.4666666666666673E-2</v>
      </c>
      <c r="J5801" s="51">
        <f t="shared" ca="1" si="639"/>
        <v>6.25</v>
      </c>
      <c r="K5801" s="47">
        <f t="shared" si="640"/>
        <v>2.2999999999999998</v>
      </c>
      <c r="L5801" s="47">
        <f t="shared" si="641"/>
        <v>2.2999999999999998</v>
      </c>
      <c r="M5801" s="47">
        <f t="shared" si="642"/>
        <v>2.2400000000000002</v>
      </c>
      <c r="N5801" s="47">
        <f t="shared" si="643"/>
        <v>2.2400000000000002</v>
      </c>
      <c r="O5801" s="48">
        <f t="shared" ca="1" si="644"/>
        <v>2070625</v>
      </c>
    </row>
    <row r="5802" spans="1:15" x14ac:dyDescent="0.25">
      <c r="A5802">
        <v>5787</v>
      </c>
      <c r="B5802" s="84">
        <v>33625</v>
      </c>
      <c r="C5802" s="47">
        <v>29.5</v>
      </c>
      <c r="D5802" s="47">
        <v>30.75</v>
      </c>
      <c r="E5802" s="47">
        <v>29.5</v>
      </c>
      <c r="F5802" s="47">
        <v>30.75</v>
      </c>
      <c r="G5802" s="48">
        <v>490900</v>
      </c>
      <c r="H5802" s="47">
        <v>2.29</v>
      </c>
      <c r="I5802" s="51">
        <f t="shared" si="638"/>
        <v>7.447154471544716E-2</v>
      </c>
      <c r="J5802" s="51">
        <f t="shared" ca="1" si="639"/>
        <v>6.25</v>
      </c>
      <c r="K5802" s="47">
        <f t="shared" si="640"/>
        <v>2.2000000000000002</v>
      </c>
      <c r="L5802" s="47">
        <f t="shared" si="641"/>
        <v>2.29</v>
      </c>
      <c r="M5802" s="47">
        <f t="shared" si="642"/>
        <v>2.2000000000000002</v>
      </c>
      <c r="N5802" s="47">
        <f t="shared" si="643"/>
        <v>2.29</v>
      </c>
      <c r="O5802" s="48">
        <f t="shared" ca="1" si="644"/>
        <v>3068125</v>
      </c>
    </row>
    <row r="5803" spans="1:15" x14ac:dyDescent="0.25">
      <c r="A5803">
        <v>5788</v>
      </c>
      <c r="B5803" s="84">
        <v>33624</v>
      </c>
      <c r="C5803" s="47">
        <v>29.5</v>
      </c>
      <c r="D5803" s="47">
        <v>29.5</v>
      </c>
      <c r="E5803" s="47">
        <v>29.5</v>
      </c>
      <c r="F5803" s="47">
        <v>29.5</v>
      </c>
      <c r="G5803" s="48">
        <v>6800</v>
      </c>
      <c r="H5803" s="47">
        <v>2.2000000000000002</v>
      </c>
      <c r="I5803" s="51">
        <f t="shared" si="638"/>
        <v>7.4576271186440682E-2</v>
      </c>
      <c r="J5803" s="51">
        <f t="shared" ca="1" si="639"/>
        <v>6.25</v>
      </c>
      <c r="K5803" s="47">
        <f t="shared" si="640"/>
        <v>2.2000000000000002</v>
      </c>
      <c r="L5803" s="47">
        <f t="shared" si="641"/>
        <v>2.2000000000000002</v>
      </c>
      <c r="M5803" s="47">
        <f t="shared" si="642"/>
        <v>2.2000000000000002</v>
      </c>
      <c r="N5803" s="47">
        <f t="shared" si="643"/>
        <v>2.2000000000000002</v>
      </c>
      <c r="O5803" s="48">
        <f t="shared" ca="1" si="644"/>
        <v>42500</v>
      </c>
    </row>
    <row r="5804" spans="1:15" x14ac:dyDescent="0.25">
      <c r="A5804">
        <v>5789</v>
      </c>
      <c r="B5804" s="84">
        <v>33623</v>
      </c>
      <c r="C5804" s="47">
        <v>29.5</v>
      </c>
      <c r="D5804" s="47">
        <v>29.75</v>
      </c>
      <c r="E5804" s="47">
        <v>29</v>
      </c>
      <c r="F5804" s="47">
        <v>29.5</v>
      </c>
      <c r="G5804" s="48">
        <v>26000</v>
      </c>
      <c r="H5804" s="47">
        <v>2.2000000000000002</v>
      </c>
      <c r="I5804" s="51">
        <f t="shared" si="638"/>
        <v>7.4576271186440682E-2</v>
      </c>
      <c r="J5804" s="51">
        <f t="shared" ca="1" si="639"/>
        <v>6.25</v>
      </c>
      <c r="K5804" s="47">
        <f t="shared" si="640"/>
        <v>2.2000000000000002</v>
      </c>
      <c r="L5804" s="47">
        <f t="shared" si="641"/>
        <v>2.2200000000000002</v>
      </c>
      <c r="M5804" s="47">
        <f t="shared" si="642"/>
        <v>2.16</v>
      </c>
      <c r="N5804" s="47">
        <f t="shared" si="643"/>
        <v>2.2000000000000002</v>
      </c>
      <c r="O5804" s="48">
        <f t="shared" ca="1" si="644"/>
        <v>162500</v>
      </c>
    </row>
    <row r="5805" spans="1:15" x14ac:dyDescent="0.25">
      <c r="A5805">
        <v>5790</v>
      </c>
      <c r="B5805" s="84">
        <v>33620</v>
      </c>
      <c r="C5805" s="47">
        <v>30.5</v>
      </c>
      <c r="D5805" s="47">
        <v>30.5</v>
      </c>
      <c r="E5805" s="47">
        <v>29.75</v>
      </c>
      <c r="F5805" s="47">
        <v>29.75</v>
      </c>
      <c r="G5805" s="48">
        <v>11600</v>
      </c>
      <c r="H5805" s="47">
        <v>2.2200000000000002</v>
      </c>
      <c r="I5805" s="51">
        <f t="shared" si="638"/>
        <v>7.4621848739495802E-2</v>
      </c>
      <c r="J5805" s="51">
        <f t="shared" ca="1" si="639"/>
        <v>6.25</v>
      </c>
      <c r="K5805" s="47">
        <f t="shared" si="640"/>
        <v>2.2799999999999998</v>
      </c>
      <c r="L5805" s="47">
        <f t="shared" si="641"/>
        <v>2.2799999999999998</v>
      </c>
      <c r="M5805" s="47">
        <f t="shared" si="642"/>
        <v>2.2200000000000002</v>
      </c>
      <c r="N5805" s="47">
        <f t="shared" si="643"/>
        <v>2.2200000000000002</v>
      </c>
      <c r="O5805" s="48">
        <f t="shared" ca="1" si="644"/>
        <v>72500</v>
      </c>
    </row>
    <row r="5806" spans="1:15" x14ac:dyDescent="0.25">
      <c r="A5806">
        <v>5791</v>
      </c>
      <c r="B5806" s="84">
        <v>33619</v>
      </c>
      <c r="C5806" s="47">
        <v>30.75</v>
      </c>
      <c r="D5806" s="47">
        <v>30.75</v>
      </c>
      <c r="E5806" s="47">
        <v>30</v>
      </c>
      <c r="F5806" s="47">
        <v>30.5</v>
      </c>
      <c r="G5806" s="48">
        <v>100100</v>
      </c>
      <c r="H5806" s="47">
        <v>2.27</v>
      </c>
      <c r="I5806" s="51">
        <f t="shared" si="638"/>
        <v>7.4426229508196717E-2</v>
      </c>
      <c r="J5806" s="51">
        <f t="shared" ca="1" si="639"/>
        <v>6.25</v>
      </c>
      <c r="K5806" s="47">
        <f t="shared" si="640"/>
        <v>2.29</v>
      </c>
      <c r="L5806" s="47">
        <f t="shared" si="641"/>
        <v>2.29</v>
      </c>
      <c r="M5806" s="47">
        <f t="shared" si="642"/>
        <v>2.23</v>
      </c>
      <c r="N5806" s="47">
        <f t="shared" si="643"/>
        <v>2.27</v>
      </c>
      <c r="O5806" s="48">
        <f t="shared" ca="1" si="644"/>
        <v>625625</v>
      </c>
    </row>
    <row r="5807" spans="1:15" x14ac:dyDescent="0.25">
      <c r="A5807">
        <v>5792</v>
      </c>
      <c r="B5807" s="84">
        <v>33618</v>
      </c>
      <c r="C5807" s="47">
        <v>28.75</v>
      </c>
      <c r="D5807" s="47">
        <v>30.25</v>
      </c>
      <c r="E5807" s="47">
        <v>28.75</v>
      </c>
      <c r="F5807" s="47">
        <v>30.25</v>
      </c>
      <c r="G5807" s="48">
        <v>112100</v>
      </c>
      <c r="H5807" s="47">
        <v>2.25</v>
      </c>
      <c r="I5807" s="51">
        <f t="shared" si="638"/>
        <v>7.43801652892562E-2</v>
      </c>
      <c r="J5807" s="51">
        <f t="shared" ca="1" si="639"/>
        <v>6.25</v>
      </c>
      <c r="K5807" s="47">
        <f t="shared" si="640"/>
        <v>2.14</v>
      </c>
      <c r="L5807" s="47">
        <f t="shared" si="641"/>
        <v>2.25</v>
      </c>
      <c r="M5807" s="47">
        <f t="shared" si="642"/>
        <v>2.14</v>
      </c>
      <c r="N5807" s="47">
        <f t="shared" si="643"/>
        <v>2.25</v>
      </c>
      <c r="O5807" s="48">
        <f t="shared" ca="1" si="644"/>
        <v>700625</v>
      </c>
    </row>
    <row r="5808" spans="1:15" x14ac:dyDescent="0.25">
      <c r="A5808">
        <v>5793</v>
      </c>
      <c r="B5808" s="84">
        <v>33617</v>
      </c>
      <c r="C5808" s="47">
        <v>28.75</v>
      </c>
      <c r="D5808" s="47">
        <v>28.75</v>
      </c>
      <c r="E5808" s="47">
        <v>28.25</v>
      </c>
      <c r="F5808" s="47">
        <v>28.75</v>
      </c>
      <c r="G5808" s="48">
        <v>52800</v>
      </c>
      <c r="H5808" s="47">
        <v>2.14</v>
      </c>
      <c r="I5808" s="51">
        <f t="shared" si="638"/>
        <v>7.4434782608695654E-2</v>
      </c>
      <c r="J5808" s="51">
        <f t="shared" ca="1" si="639"/>
        <v>6.25</v>
      </c>
      <c r="K5808" s="47">
        <f t="shared" si="640"/>
        <v>2.14</v>
      </c>
      <c r="L5808" s="47">
        <f t="shared" si="641"/>
        <v>2.14</v>
      </c>
      <c r="M5808" s="47">
        <f t="shared" si="642"/>
        <v>2.1</v>
      </c>
      <c r="N5808" s="47">
        <f t="shared" si="643"/>
        <v>2.14</v>
      </c>
      <c r="O5808" s="48">
        <f t="shared" ca="1" si="644"/>
        <v>330000</v>
      </c>
    </row>
    <row r="5809" spans="1:15" x14ac:dyDescent="0.25">
      <c r="A5809">
        <v>5794</v>
      </c>
      <c r="B5809" s="84">
        <v>33616</v>
      </c>
      <c r="C5809" s="47">
        <v>28</v>
      </c>
      <c r="D5809" s="47">
        <v>28.25</v>
      </c>
      <c r="E5809" s="47">
        <v>27.5</v>
      </c>
      <c r="F5809" s="47">
        <v>28.25</v>
      </c>
      <c r="G5809" s="48">
        <v>68400</v>
      </c>
      <c r="H5809" s="47">
        <v>2.11</v>
      </c>
      <c r="I5809" s="51">
        <f t="shared" si="638"/>
        <v>7.4690265486725665E-2</v>
      </c>
      <c r="J5809" s="51">
        <f t="shared" ca="1" si="639"/>
        <v>6.25</v>
      </c>
      <c r="K5809" s="47">
        <f t="shared" si="640"/>
        <v>2.09</v>
      </c>
      <c r="L5809" s="47">
        <f t="shared" si="641"/>
        <v>2.11</v>
      </c>
      <c r="M5809" s="47">
        <f t="shared" si="642"/>
        <v>2.0499999999999998</v>
      </c>
      <c r="N5809" s="47">
        <f t="shared" si="643"/>
        <v>2.11</v>
      </c>
      <c r="O5809" s="48">
        <f t="shared" ca="1" si="644"/>
        <v>427500</v>
      </c>
    </row>
    <row r="5810" spans="1:15" x14ac:dyDescent="0.25">
      <c r="A5810">
        <v>5795</v>
      </c>
      <c r="B5810" s="84">
        <v>33613</v>
      </c>
      <c r="C5810" s="47">
        <v>28</v>
      </c>
      <c r="D5810" s="47">
        <v>28</v>
      </c>
      <c r="E5810" s="47">
        <v>27.25</v>
      </c>
      <c r="F5810" s="47">
        <v>27.25</v>
      </c>
      <c r="G5810" s="48">
        <v>370400</v>
      </c>
      <c r="H5810" s="47">
        <v>2.0299999999999998</v>
      </c>
      <c r="I5810" s="51">
        <f t="shared" si="638"/>
        <v>7.4495412844036685E-2</v>
      </c>
      <c r="J5810" s="51">
        <f t="shared" ca="1" si="639"/>
        <v>6.25</v>
      </c>
      <c r="K5810" s="47">
        <f t="shared" si="640"/>
        <v>2.09</v>
      </c>
      <c r="L5810" s="47">
        <f t="shared" si="641"/>
        <v>2.09</v>
      </c>
      <c r="M5810" s="47">
        <f t="shared" si="642"/>
        <v>2.0299999999999998</v>
      </c>
      <c r="N5810" s="47">
        <f t="shared" si="643"/>
        <v>2.0299999999999998</v>
      </c>
      <c r="O5810" s="48">
        <f t="shared" ca="1" si="644"/>
        <v>2315000</v>
      </c>
    </row>
    <row r="5811" spans="1:15" x14ac:dyDescent="0.25">
      <c r="A5811">
        <v>5796</v>
      </c>
      <c r="B5811" s="84">
        <v>33612</v>
      </c>
      <c r="C5811" s="47">
        <v>26.5</v>
      </c>
      <c r="D5811" s="47">
        <v>27.5</v>
      </c>
      <c r="E5811" s="47">
        <v>26.5</v>
      </c>
      <c r="F5811" s="47">
        <v>27.25</v>
      </c>
      <c r="G5811" s="48">
        <v>295300</v>
      </c>
      <c r="H5811" s="47">
        <v>2.0299999999999998</v>
      </c>
      <c r="I5811" s="51">
        <f t="shared" si="638"/>
        <v>7.4495412844036685E-2</v>
      </c>
      <c r="J5811" s="51">
        <f t="shared" ca="1" si="639"/>
        <v>6.25</v>
      </c>
      <c r="K5811" s="47">
        <f t="shared" si="640"/>
        <v>1.97</v>
      </c>
      <c r="L5811" s="47">
        <f t="shared" si="641"/>
        <v>2.0499999999999998</v>
      </c>
      <c r="M5811" s="47">
        <f t="shared" si="642"/>
        <v>1.97</v>
      </c>
      <c r="N5811" s="47">
        <f t="shared" si="643"/>
        <v>2.0299999999999998</v>
      </c>
      <c r="O5811" s="48">
        <f t="shared" ca="1" si="644"/>
        <v>1845625</v>
      </c>
    </row>
    <row r="5812" spans="1:15" x14ac:dyDescent="0.25">
      <c r="A5812">
        <v>5797</v>
      </c>
      <c r="B5812" s="84">
        <v>33611</v>
      </c>
      <c r="C5812" s="47">
        <v>26.5</v>
      </c>
      <c r="D5812" s="47">
        <v>26.5</v>
      </c>
      <c r="E5812" s="47">
        <v>26.38</v>
      </c>
      <c r="F5812" s="47">
        <v>26.5</v>
      </c>
      <c r="G5812" s="48">
        <v>550100</v>
      </c>
      <c r="H5812" s="47">
        <v>1.98</v>
      </c>
      <c r="I5812" s="51">
        <f t="shared" si="638"/>
        <v>7.4716981132075477E-2</v>
      </c>
      <c r="J5812" s="51">
        <f t="shared" ca="1" si="639"/>
        <v>6.25</v>
      </c>
      <c r="K5812" s="47">
        <f t="shared" si="640"/>
        <v>1.98</v>
      </c>
      <c r="L5812" s="47">
        <f t="shared" si="641"/>
        <v>1.98</v>
      </c>
      <c r="M5812" s="47">
        <f t="shared" si="642"/>
        <v>1.97</v>
      </c>
      <c r="N5812" s="47">
        <f t="shared" si="643"/>
        <v>1.98</v>
      </c>
      <c r="O5812" s="48">
        <f t="shared" ca="1" si="644"/>
        <v>3438125</v>
      </c>
    </row>
    <row r="5813" spans="1:15" x14ac:dyDescent="0.25">
      <c r="A5813">
        <v>5798</v>
      </c>
      <c r="B5813" s="84">
        <v>33610</v>
      </c>
      <c r="C5813" s="47">
        <v>26</v>
      </c>
      <c r="D5813" s="47">
        <v>26.5</v>
      </c>
      <c r="E5813" s="47">
        <v>25.75</v>
      </c>
      <c r="F5813" s="47">
        <v>26.5</v>
      </c>
      <c r="G5813" s="48">
        <v>162400</v>
      </c>
      <c r="H5813" s="47">
        <v>1.98</v>
      </c>
      <c r="I5813" s="51">
        <f t="shared" si="638"/>
        <v>7.4716981132075477E-2</v>
      </c>
      <c r="J5813" s="51">
        <f t="shared" ca="1" si="639"/>
        <v>6.25</v>
      </c>
      <c r="K5813" s="47">
        <f t="shared" si="640"/>
        <v>1.94</v>
      </c>
      <c r="L5813" s="47">
        <f t="shared" si="641"/>
        <v>1.98</v>
      </c>
      <c r="M5813" s="47">
        <f t="shared" si="642"/>
        <v>1.92</v>
      </c>
      <c r="N5813" s="47">
        <f t="shared" si="643"/>
        <v>1.98</v>
      </c>
      <c r="O5813" s="48">
        <f t="shared" ca="1" si="644"/>
        <v>1015000</v>
      </c>
    </row>
    <row r="5814" spans="1:15" x14ac:dyDescent="0.25">
      <c r="A5814">
        <v>5799</v>
      </c>
      <c r="B5814" s="84">
        <v>33609</v>
      </c>
      <c r="C5814" s="47">
        <v>25.5</v>
      </c>
      <c r="D5814" s="47">
        <v>26.25</v>
      </c>
      <c r="E5814" s="47">
        <v>25.5</v>
      </c>
      <c r="F5814" s="47">
        <v>26</v>
      </c>
      <c r="G5814" s="48">
        <v>668500</v>
      </c>
      <c r="H5814" s="47">
        <v>1.94</v>
      </c>
      <c r="I5814" s="51">
        <f t="shared" si="638"/>
        <v>7.4615384615384611E-2</v>
      </c>
      <c r="J5814" s="51">
        <f t="shared" ca="1" si="639"/>
        <v>6.25</v>
      </c>
      <c r="K5814" s="47">
        <f t="shared" si="640"/>
        <v>1.9</v>
      </c>
      <c r="L5814" s="47">
        <f t="shared" si="641"/>
        <v>1.96</v>
      </c>
      <c r="M5814" s="47">
        <f t="shared" si="642"/>
        <v>1.9</v>
      </c>
      <c r="N5814" s="47">
        <f t="shared" si="643"/>
        <v>1.94</v>
      </c>
      <c r="O5814" s="48">
        <f t="shared" ca="1" si="644"/>
        <v>4178125</v>
      </c>
    </row>
    <row r="5815" spans="1:15" x14ac:dyDescent="0.25">
      <c r="A5815">
        <v>5800</v>
      </c>
      <c r="B5815" s="84">
        <v>33606</v>
      </c>
      <c r="C5815" s="47">
        <v>25.25</v>
      </c>
      <c r="D5815" s="47">
        <v>25.5</v>
      </c>
      <c r="E5815" s="47">
        <v>24.75</v>
      </c>
      <c r="F5815" s="47">
        <v>25.5</v>
      </c>
      <c r="G5815" s="48">
        <v>1443700</v>
      </c>
      <c r="H5815" s="47">
        <v>1.9</v>
      </c>
      <c r="I5815" s="51">
        <f t="shared" si="638"/>
        <v>7.4509803921568626E-2</v>
      </c>
      <c r="J5815" s="51">
        <f t="shared" ca="1" si="639"/>
        <v>6.25</v>
      </c>
      <c r="K5815" s="47">
        <f t="shared" si="640"/>
        <v>1.88</v>
      </c>
      <c r="L5815" s="47">
        <f t="shared" si="641"/>
        <v>1.9</v>
      </c>
      <c r="M5815" s="47">
        <f t="shared" si="642"/>
        <v>1.84</v>
      </c>
      <c r="N5815" s="47">
        <f t="shared" si="643"/>
        <v>1.9</v>
      </c>
      <c r="O5815" s="48">
        <f t="shared" ca="1" si="644"/>
        <v>9023125</v>
      </c>
    </row>
    <row r="5816" spans="1:15" x14ac:dyDescent="0.25">
      <c r="A5816">
        <v>5801</v>
      </c>
      <c r="B5816" s="84">
        <v>33605</v>
      </c>
      <c r="C5816" s="47">
        <v>25.5</v>
      </c>
      <c r="D5816" s="47">
        <v>25.5</v>
      </c>
      <c r="E5816" s="47">
        <v>24.75</v>
      </c>
      <c r="F5816" s="47">
        <v>25</v>
      </c>
      <c r="G5816" s="48">
        <v>296500</v>
      </c>
      <c r="H5816" s="47">
        <v>1.86</v>
      </c>
      <c r="I5816" s="51">
        <f t="shared" si="638"/>
        <v>7.4400000000000008E-2</v>
      </c>
      <c r="J5816" s="51">
        <f t="shared" ca="1" si="639"/>
        <v>6.25</v>
      </c>
      <c r="K5816" s="47">
        <f t="shared" si="640"/>
        <v>1.9</v>
      </c>
      <c r="L5816" s="47">
        <f t="shared" si="641"/>
        <v>1.9</v>
      </c>
      <c r="M5816" s="47">
        <f t="shared" si="642"/>
        <v>1.84</v>
      </c>
      <c r="N5816" s="47">
        <f t="shared" si="643"/>
        <v>1.86</v>
      </c>
      <c r="O5816" s="48">
        <f t="shared" ca="1" si="644"/>
        <v>1853125</v>
      </c>
    </row>
    <row r="5817" spans="1:15" x14ac:dyDescent="0.25">
      <c r="A5817">
        <v>5802</v>
      </c>
      <c r="B5817" s="84">
        <v>33603</v>
      </c>
      <c r="C5817" s="47">
        <v>24.75</v>
      </c>
      <c r="D5817" s="47">
        <v>25</v>
      </c>
      <c r="E5817" s="47">
        <v>24.38</v>
      </c>
      <c r="F5817" s="47">
        <v>24.75</v>
      </c>
      <c r="G5817" s="48">
        <v>318900</v>
      </c>
      <c r="H5817" s="47">
        <v>1.84</v>
      </c>
      <c r="I5817" s="51">
        <f t="shared" si="638"/>
        <v>7.434343434343435E-2</v>
      </c>
      <c r="J5817" s="51">
        <f t="shared" ca="1" si="639"/>
        <v>6.25</v>
      </c>
      <c r="K5817" s="47">
        <f t="shared" si="640"/>
        <v>1.84</v>
      </c>
      <c r="L5817" s="47">
        <f t="shared" si="641"/>
        <v>1.86</v>
      </c>
      <c r="M5817" s="47">
        <f t="shared" si="642"/>
        <v>1.81</v>
      </c>
      <c r="N5817" s="47">
        <f t="shared" si="643"/>
        <v>1.84</v>
      </c>
      <c r="O5817" s="48">
        <f t="shared" ca="1" si="644"/>
        <v>1993125</v>
      </c>
    </row>
    <row r="5818" spans="1:15" x14ac:dyDescent="0.25">
      <c r="A5818">
        <v>5803</v>
      </c>
      <c r="B5818" s="84">
        <v>33602</v>
      </c>
      <c r="C5818" s="47">
        <v>24.75</v>
      </c>
      <c r="D5818" s="47">
        <v>24.75</v>
      </c>
      <c r="E5818" s="47">
        <v>24</v>
      </c>
      <c r="F5818" s="47">
        <v>24.75</v>
      </c>
      <c r="G5818" s="48">
        <v>92400</v>
      </c>
      <c r="H5818" s="47">
        <v>1.84</v>
      </c>
      <c r="I5818" s="51">
        <f t="shared" si="638"/>
        <v>7.434343434343435E-2</v>
      </c>
      <c r="J5818" s="51">
        <f t="shared" ca="1" si="639"/>
        <v>6.25</v>
      </c>
      <c r="K5818" s="47">
        <f t="shared" si="640"/>
        <v>1.84</v>
      </c>
      <c r="L5818" s="47">
        <f t="shared" si="641"/>
        <v>1.84</v>
      </c>
      <c r="M5818" s="47">
        <f t="shared" si="642"/>
        <v>1.78</v>
      </c>
      <c r="N5818" s="47">
        <f t="shared" si="643"/>
        <v>1.84</v>
      </c>
      <c r="O5818" s="48">
        <f t="shared" ca="1" si="644"/>
        <v>577500</v>
      </c>
    </row>
    <row r="5819" spans="1:15" x14ac:dyDescent="0.25">
      <c r="A5819">
        <v>5804</v>
      </c>
      <c r="B5819" s="84">
        <v>33599</v>
      </c>
      <c r="C5819" s="47">
        <v>24.75</v>
      </c>
      <c r="D5819" s="47">
        <v>24.75</v>
      </c>
      <c r="E5819" s="47">
        <v>24</v>
      </c>
      <c r="F5819" s="47">
        <v>24</v>
      </c>
      <c r="G5819" s="48">
        <v>94800</v>
      </c>
      <c r="H5819" s="47">
        <v>1.79</v>
      </c>
      <c r="I5819" s="51">
        <f t="shared" si="638"/>
        <v>7.4583333333333335E-2</v>
      </c>
      <c r="J5819" s="51">
        <f t="shared" ca="1" si="639"/>
        <v>6.25</v>
      </c>
      <c r="K5819" s="47">
        <f t="shared" si="640"/>
        <v>1.85</v>
      </c>
      <c r="L5819" s="47">
        <f t="shared" si="641"/>
        <v>1.85</v>
      </c>
      <c r="M5819" s="47">
        <f t="shared" si="642"/>
        <v>1.79</v>
      </c>
      <c r="N5819" s="47">
        <f t="shared" si="643"/>
        <v>1.79</v>
      </c>
      <c r="O5819" s="48">
        <f t="shared" ca="1" si="644"/>
        <v>592500</v>
      </c>
    </row>
    <row r="5820" spans="1:15" x14ac:dyDescent="0.25">
      <c r="A5820">
        <v>5805</v>
      </c>
      <c r="B5820" s="84">
        <v>33598</v>
      </c>
      <c r="C5820" s="47">
        <v>24.75</v>
      </c>
      <c r="D5820" s="47">
        <v>24.75</v>
      </c>
      <c r="E5820" s="47">
        <v>24</v>
      </c>
      <c r="F5820" s="47">
        <v>24.75</v>
      </c>
      <c r="G5820" s="48">
        <v>218400</v>
      </c>
      <c r="H5820" s="47">
        <v>1.84</v>
      </c>
      <c r="I5820" s="51">
        <f t="shared" si="638"/>
        <v>7.434343434343435E-2</v>
      </c>
      <c r="J5820" s="51">
        <f t="shared" ca="1" si="639"/>
        <v>6.25</v>
      </c>
      <c r="K5820" s="47">
        <f t="shared" si="640"/>
        <v>1.84</v>
      </c>
      <c r="L5820" s="47">
        <f t="shared" si="641"/>
        <v>1.84</v>
      </c>
      <c r="M5820" s="47">
        <f t="shared" si="642"/>
        <v>1.78</v>
      </c>
      <c r="N5820" s="47">
        <f t="shared" si="643"/>
        <v>1.84</v>
      </c>
      <c r="O5820" s="48">
        <f t="shared" ca="1" si="644"/>
        <v>1365000</v>
      </c>
    </row>
    <row r="5821" spans="1:15" x14ac:dyDescent="0.25">
      <c r="A5821">
        <v>5806</v>
      </c>
      <c r="B5821" s="84">
        <v>33596</v>
      </c>
      <c r="C5821" s="47">
        <v>24.75</v>
      </c>
      <c r="D5821" s="47">
        <v>24.75</v>
      </c>
      <c r="E5821" s="47">
        <v>24</v>
      </c>
      <c r="F5821" s="47">
        <v>24</v>
      </c>
      <c r="G5821" s="48">
        <v>36400</v>
      </c>
      <c r="H5821" s="47">
        <v>1.79</v>
      </c>
      <c r="I5821" s="51">
        <f t="shared" si="638"/>
        <v>7.4583333333333335E-2</v>
      </c>
      <c r="J5821" s="51">
        <f t="shared" ca="1" si="639"/>
        <v>6.25</v>
      </c>
      <c r="K5821" s="47">
        <f t="shared" si="640"/>
        <v>1.85</v>
      </c>
      <c r="L5821" s="47">
        <f t="shared" si="641"/>
        <v>1.85</v>
      </c>
      <c r="M5821" s="47">
        <f t="shared" si="642"/>
        <v>1.79</v>
      </c>
      <c r="N5821" s="47">
        <f t="shared" si="643"/>
        <v>1.79</v>
      </c>
      <c r="O5821" s="48">
        <f t="shared" ca="1" si="644"/>
        <v>227500</v>
      </c>
    </row>
    <row r="5822" spans="1:15" x14ac:dyDescent="0.25">
      <c r="A5822">
        <v>5807</v>
      </c>
      <c r="B5822" s="84">
        <v>33595</v>
      </c>
      <c r="C5822" s="47">
        <v>24.75</v>
      </c>
      <c r="D5822" s="47">
        <v>24.75</v>
      </c>
      <c r="E5822" s="47">
        <v>24.5</v>
      </c>
      <c r="F5822" s="47">
        <v>24.5</v>
      </c>
      <c r="G5822" s="48">
        <v>6100</v>
      </c>
      <c r="H5822" s="47">
        <v>1.83</v>
      </c>
      <c r="I5822" s="51">
        <f t="shared" si="638"/>
        <v>7.4693877551020416E-2</v>
      </c>
      <c r="J5822" s="51">
        <f t="shared" ca="1" si="639"/>
        <v>6.25</v>
      </c>
      <c r="K5822" s="47">
        <f t="shared" si="640"/>
        <v>1.85</v>
      </c>
      <c r="L5822" s="47">
        <f t="shared" si="641"/>
        <v>1.85</v>
      </c>
      <c r="M5822" s="47">
        <f t="shared" si="642"/>
        <v>1.83</v>
      </c>
      <c r="N5822" s="47">
        <f t="shared" si="643"/>
        <v>1.83</v>
      </c>
      <c r="O5822" s="48">
        <f t="shared" ca="1" si="644"/>
        <v>38125</v>
      </c>
    </row>
    <row r="5823" spans="1:15" x14ac:dyDescent="0.25">
      <c r="A5823">
        <v>5808</v>
      </c>
      <c r="B5823" s="84">
        <v>33592</v>
      </c>
      <c r="C5823" s="47">
        <v>25.25</v>
      </c>
      <c r="D5823" s="47">
        <v>25.25</v>
      </c>
      <c r="E5823" s="47">
        <v>24.25</v>
      </c>
      <c r="F5823" s="47">
        <v>25</v>
      </c>
      <c r="G5823" s="48">
        <v>35600</v>
      </c>
      <c r="H5823" s="47">
        <v>1.86</v>
      </c>
      <c r="I5823" s="51">
        <f t="shared" si="638"/>
        <v>7.4400000000000008E-2</v>
      </c>
      <c r="J5823" s="51">
        <f t="shared" ca="1" si="639"/>
        <v>6.25</v>
      </c>
      <c r="K5823" s="47">
        <f t="shared" si="640"/>
        <v>1.88</v>
      </c>
      <c r="L5823" s="47">
        <f t="shared" si="641"/>
        <v>1.88</v>
      </c>
      <c r="M5823" s="47">
        <f t="shared" si="642"/>
        <v>1.8</v>
      </c>
      <c r="N5823" s="47">
        <f t="shared" si="643"/>
        <v>1.86</v>
      </c>
      <c r="O5823" s="48">
        <f t="shared" ca="1" si="644"/>
        <v>222500</v>
      </c>
    </row>
    <row r="5824" spans="1:15" x14ac:dyDescent="0.25">
      <c r="A5824">
        <v>5809</v>
      </c>
      <c r="B5824" s="84">
        <v>33591</v>
      </c>
      <c r="C5824" s="47">
        <v>24.25</v>
      </c>
      <c r="D5824" s="47">
        <v>24.25</v>
      </c>
      <c r="E5824" s="47">
        <v>24.25</v>
      </c>
      <c r="F5824" s="47">
        <v>24.25</v>
      </c>
      <c r="G5824" s="48">
        <v>100</v>
      </c>
      <c r="H5824" s="47">
        <v>1.81</v>
      </c>
      <c r="I5824" s="51">
        <f t="shared" si="638"/>
        <v>7.4639175257731963E-2</v>
      </c>
      <c r="J5824" s="51">
        <f t="shared" ca="1" si="639"/>
        <v>6.25</v>
      </c>
      <c r="K5824" s="47">
        <f t="shared" si="640"/>
        <v>1.81</v>
      </c>
      <c r="L5824" s="47">
        <f t="shared" si="641"/>
        <v>1.81</v>
      </c>
      <c r="M5824" s="47">
        <f t="shared" si="642"/>
        <v>1.81</v>
      </c>
      <c r="N5824" s="47">
        <f t="shared" si="643"/>
        <v>1.81</v>
      </c>
      <c r="O5824" s="48">
        <f t="shared" ca="1" si="644"/>
        <v>625</v>
      </c>
    </row>
    <row r="5825" spans="1:15" x14ac:dyDescent="0.25">
      <c r="A5825">
        <v>5810</v>
      </c>
      <c r="B5825" s="84">
        <v>33590</v>
      </c>
      <c r="C5825" s="47">
        <v>25.25</v>
      </c>
      <c r="D5825" s="47">
        <v>25.25</v>
      </c>
      <c r="E5825" s="47">
        <v>24.5</v>
      </c>
      <c r="F5825" s="47">
        <v>24.5</v>
      </c>
      <c r="G5825" s="48">
        <v>228500</v>
      </c>
      <c r="H5825" s="47">
        <v>1.83</v>
      </c>
      <c r="I5825" s="51">
        <f t="shared" si="638"/>
        <v>7.4693877551020416E-2</v>
      </c>
      <c r="J5825" s="51">
        <f t="shared" ca="1" si="639"/>
        <v>6.25</v>
      </c>
      <c r="K5825" s="47">
        <f t="shared" si="640"/>
        <v>1.89</v>
      </c>
      <c r="L5825" s="47">
        <f t="shared" si="641"/>
        <v>1.89</v>
      </c>
      <c r="M5825" s="47">
        <f t="shared" si="642"/>
        <v>1.83</v>
      </c>
      <c r="N5825" s="47">
        <f t="shared" si="643"/>
        <v>1.83</v>
      </c>
      <c r="O5825" s="48">
        <f t="shared" ca="1" si="644"/>
        <v>1428125</v>
      </c>
    </row>
    <row r="5826" spans="1:15" x14ac:dyDescent="0.25">
      <c r="A5826">
        <v>5811</v>
      </c>
      <c r="B5826" s="84">
        <v>33589</v>
      </c>
      <c r="C5826" s="47">
        <v>25.25</v>
      </c>
      <c r="D5826" s="47">
        <v>25.25</v>
      </c>
      <c r="E5826" s="47">
        <v>24.75</v>
      </c>
      <c r="F5826" s="47">
        <v>24.75</v>
      </c>
      <c r="G5826" s="48">
        <v>148100</v>
      </c>
      <c r="H5826" s="47">
        <v>1.84</v>
      </c>
      <c r="I5826" s="51">
        <f t="shared" si="638"/>
        <v>7.434343434343435E-2</v>
      </c>
      <c r="J5826" s="51">
        <f t="shared" ca="1" si="639"/>
        <v>6.25</v>
      </c>
      <c r="K5826" s="47">
        <f t="shared" si="640"/>
        <v>1.88</v>
      </c>
      <c r="L5826" s="47">
        <f t="shared" si="641"/>
        <v>1.88</v>
      </c>
      <c r="M5826" s="47">
        <f t="shared" si="642"/>
        <v>1.84</v>
      </c>
      <c r="N5826" s="47">
        <f t="shared" si="643"/>
        <v>1.84</v>
      </c>
      <c r="O5826" s="48">
        <f t="shared" ca="1" si="644"/>
        <v>925625</v>
      </c>
    </row>
    <row r="5827" spans="1:15" x14ac:dyDescent="0.25">
      <c r="A5827">
        <v>5812</v>
      </c>
      <c r="B5827" s="84">
        <v>33588</v>
      </c>
      <c r="C5827" s="47">
        <v>25.25</v>
      </c>
      <c r="D5827" s="47">
        <v>25.25</v>
      </c>
      <c r="E5827" s="47">
        <v>24.75</v>
      </c>
      <c r="F5827" s="47">
        <v>25</v>
      </c>
      <c r="G5827" s="48">
        <v>162400</v>
      </c>
      <c r="H5827" s="47">
        <v>1.86</v>
      </c>
      <c r="I5827" s="51">
        <f t="shared" si="638"/>
        <v>7.4400000000000008E-2</v>
      </c>
      <c r="J5827" s="51">
        <f t="shared" ca="1" si="639"/>
        <v>6.25</v>
      </c>
      <c r="K5827" s="47">
        <f t="shared" si="640"/>
        <v>1.88</v>
      </c>
      <c r="L5827" s="47">
        <f t="shared" si="641"/>
        <v>1.88</v>
      </c>
      <c r="M5827" s="47">
        <f t="shared" si="642"/>
        <v>1.84</v>
      </c>
      <c r="N5827" s="47">
        <f t="shared" si="643"/>
        <v>1.86</v>
      </c>
      <c r="O5827" s="48">
        <f t="shared" ca="1" si="644"/>
        <v>1015000</v>
      </c>
    </row>
    <row r="5828" spans="1:15" x14ac:dyDescent="0.25">
      <c r="A5828">
        <v>5813</v>
      </c>
      <c r="B5828" s="84">
        <v>33585</v>
      </c>
      <c r="C5828" s="47">
        <v>25.25</v>
      </c>
      <c r="D5828" s="47">
        <v>25.25</v>
      </c>
      <c r="E5828" s="47">
        <v>25.13</v>
      </c>
      <c r="F5828" s="47">
        <v>25.13</v>
      </c>
      <c r="G5828" s="48">
        <v>44500</v>
      </c>
      <c r="H5828" s="47">
        <v>1.87</v>
      </c>
      <c r="I5828" s="51">
        <f t="shared" si="638"/>
        <v>7.4413052128929569E-2</v>
      </c>
      <c r="J5828" s="51">
        <f t="shared" ca="1" si="639"/>
        <v>6.25</v>
      </c>
      <c r="K5828" s="47">
        <f t="shared" si="640"/>
        <v>1.88</v>
      </c>
      <c r="L5828" s="47">
        <f t="shared" si="641"/>
        <v>1.88</v>
      </c>
      <c r="M5828" s="47">
        <f t="shared" si="642"/>
        <v>1.87</v>
      </c>
      <c r="N5828" s="47">
        <f t="shared" si="643"/>
        <v>1.87</v>
      </c>
      <c r="O5828" s="48">
        <f t="shared" ca="1" si="644"/>
        <v>278125</v>
      </c>
    </row>
    <row r="5829" spans="1:15" x14ac:dyDescent="0.25">
      <c r="A5829">
        <v>5814</v>
      </c>
      <c r="B5829" s="84">
        <v>33584</v>
      </c>
      <c r="C5829" s="47">
        <v>24.75</v>
      </c>
      <c r="D5829" s="47">
        <v>25.25</v>
      </c>
      <c r="E5829" s="47">
        <v>24.75</v>
      </c>
      <c r="F5829" s="47">
        <v>25.25</v>
      </c>
      <c r="G5829" s="48">
        <v>67700</v>
      </c>
      <c r="H5829" s="47">
        <v>1.88</v>
      </c>
      <c r="I5829" s="51">
        <f t="shared" si="638"/>
        <v>7.4455445544554452E-2</v>
      </c>
      <c r="J5829" s="51">
        <f t="shared" ca="1" si="639"/>
        <v>6.25</v>
      </c>
      <c r="K5829" s="47">
        <f t="shared" si="640"/>
        <v>1.84</v>
      </c>
      <c r="L5829" s="47">
        <f t="shared" si="641"/>
        <v>1.88</v>
      </c>
      <c r="M5829" s="47">
        <f t="shared" si="642"/>
        <v>1.84</v>
      </c>
      <c r="N5829" s="47">
        <f t="shared" si="643"/>
        <v>1.88</v>
      </c>
      <c r="O5829" s="48">
        <f t="shared" ca="1" si="644"/>
        <v>423125</v>
      </c>
    </row>
    <row r="5830" spans="1:15" x14ac:dyDescent="0.25">
      <c r="A5830">
        <v>5815</v>
      </c>
      <c r="B5830" s="84">
        <v>33583</v>
      </c>
      <c r="C5830" s="47">
        <v>25</v>
      </c>
      <c r="D5830" s="47">
        <v>25</v>
      </c>
      <c r="E5830" s="47">
        <v>24.5</v>
      </c>
      <c r="F5830" s="47">
        <v>24.5</v>
      </c>
      <c r="G5830" s="48">
        <v>6800</v>
      </c>
      <c r="H5830" s="47">
        <v>1.83</v>
      </c>
      <c r="I5830" s="51">
        <f t="shared" si="638"/>
        <v>7.4693877551020416E-2</v>
      </c>
      <c r="J5830" s="51">
        <f t="shared" ca="1" si="639"/>
        <v>6.25</v>
      </c>
      <c r="K5830" s="47">
        <f t="shared" si="640"/>
        <v>1.87</v>
      </c>
      <c r="L5830" s="47">
        <f t="shared" si="641"/>
        <v>1.87</v>
      </c>
      <c r="M5830" s="47">
        <f t="shared" si="642"/>
        <v>1.83</v>
      </c>
      <c r="N5830" s="47">
        <f t="shared" si="643"/>
        <v>1.83</v>
      </c>
      <c r="O5830" s="48">
        <f t="shared" ca="1" si="644"/>
        <v>42500</v>
      </c>
    </row>
    <row r="5831" spans="1:15" x14ac:dyDescent="0.25">
      <c r="A5831">
        <v>5816</v>
      </c>
      <c r="B5831" s="84">
        <v>33582</v>
      </c>
      <c r="C5831" s="47">
        <v>25.13</v>
      </c>
      <c r="D5831" s="47">
        <v>25.25</v>
      </c>
      <c r="E5831" s="47">
        <v>25.13</v>
      </c>
      <c r="F5831" s="47">
        <v>25.25</v>
      </c>
      <c r="G5831" s="48">
        <v>2400</v>
      </c>
      <c r="H5831" s="47">
        <v>1.88</v>
      </c>
      <c r="I5831" s="51">
        <f t="shared" si="638"/>
        <v>7.4455445544554452E-2</v>
      </c>
      <c r="J5831" s="51">
        <f t="shared" ca="1" si="639"/>
        <v>6.25</v>
      </c>
      <c r="K5831" s="47">
        <f t="shared" si="640"/>
        <v>1.87</v>
      </c>
      <c r="L5831" s="47">
        <f t="shared" si="641"/>
        <v>1.88</v>
      </c>
      <c r="M5831" s="47">
        <f t="shared" si="642"/>
        <v>1.87</v>
      </c>
      <c r="N5831" s="47">
        <f t="shared" si="643"/>
        <v>1.88</v>
      </c>
      <c r="O5831" s="48">
        <f t="shared" ca="1" si="644"/>
        <v>15000</v>
      </c>
    </row>
    <row r="5832" spans="1:15" x14ac:dyDescent="0.25">
      <c r="A5832">
        <v>5817</v>
      </c>
      <c r="B5832" s="84">
        <v>33581</v>
      </c>
      <c r="C5832" s="47">
        <v>25</v>
      </c>
      <c r="D5832" s="47">
        <v>25.25</v>
      </c>
      <c r="E5832" s="47">
        <v>25</v>
      </c>
      <c r="F5832" s="47">
        <v>25.25</v>
      </c>
      <c r="G5832" s="48">
        <v>17600</v>
      </c>
      <c r="H5832" s="47">
        <v>1.88</v>
      </c>
      <c r="I5832" s="51">
        <f t="shared" si="638"/>
        <v>7.4455445544554452E-2</v>
      </c>
      <c r="J5832" s="51">
        <f t="shared" ca="1" si="639"/>
        <v>6.25</v>
      </c>
      <c r="K5832" s="47">
        <f t="shared" si="640"/>
        <v>1.86</v>
      </c>
      <c r="L5832" s="47">
        <f t="shared" si="641"/>
        <v>1.88</v>
      </c>
      <c r="M5832" s="47">
        <f t="shared" si="642"/>
        <v>1.86</v>
      </c>
      <c r="N5832" s="47">
        <f t="shared" si="643"/>
        <v>1.88</v>
      </c>
      <c r="O5832" s="48">
        <f t="shared" ca="1" si="644"/>
        <v>110000</v>
      </c>
    </row>
    <row r="5833" spans="1:15" x14ac:dyDescent="0.25">
      <c r="A5833">
        <v>5818</v>
      </c>
      <c r="B5833" s="84">
        <v>33578</v>
      </c>
      <c r="C5833" s="47">
        <v>25.25</v>
      </c>
      <c r="D5833" s="47">
        <v>25.25</v>
      </c>
      <c r="E5833" s="47">
        <v>25.25</v>
      </c>
      <c r="F5833" s="47">
        <v>25.25</v>
      </c>
      <c r="G5833" s="48">
        <v>100</v>
      </c>
      <c r="H5833" s="47">
        <v>1.88</v>
      </c>
      <c r="I5833" s="51">
        <f t="shared" si="638"/>
        <v>7.4455445544554452E-2</v>
      </c>
      <c r="J5833" s="51">
        <f t="shared" ca="1" si="639"/>
        <v>6.25</v>
      </c>
      <c r="K5833" s="47">
        <f t="shared" si="640"/>
        <v>1.88</v>
      </c>
      <c r="L5833" s="47">
        <f t="shared" si="641"/>
        <v>1.88</v>
      </c>
      <c r="M5833" s="47">
        <f t="shared" si="642"/>
        <v>1.88</v>
      </c>
      <c r="N5833" s="47">
        <f t="shared" si="643"/>
        <v>1.88</v>
      </c>
      <c r="O5833" s="48">
        <f t="shared" ca="1" si="644"/>
        <v>625</v>
      </c>
    </row>
    <row r="5834" spans="1:15" x14ac:dyDescent="0.25">
      <c r="A5834">
        <v>5819</v>
      </c>
      <c r="B5834" s="84">
        <v>33577</v>
      </c>
      <c r="C5834" s="47">
        <v>25.25</v>
      </c>
      <c r="D5834" s="47">
        <v>25.25</v>
      </c>
      <c r="E5834" s="47">
        <v>25</v>
      </c>
      <c r="F5834" s="47">
        <v>25</v>
      </c>
      <c r="G5834" s="48">
        <v>272000</v>
      </c>
      <c r="H5834" s="47">
        <v>1.86</v>
      </c>
      <c r="I5834" s="51">
        <f t="shared" si="638"/>
        <v>7.4400000000000008E-2</v>
      </c>
      <c r="J5834" s="51">
        <f t="shared" ca="1" si="639"/>
        <v>6.25</v>
      </c>
      <c r="K5834" s="47">
        <f t="shared" si="640"/>
        <v>1.88</v>
      </c>
      <c r="L5834" s="47">
        <f t="shared" si="641"/>
        <v>1.88</v>
      </c>
      <c r="M5834" s="47">
        <f t="shared" si="642"/>
        <v>1.86</v>
      </c>
      <c r="N5834" s="47">
        <f t="shared" si="643"/>
        <v>1.86</v>
      </c>
      <c r="O5834" s="48">
        <f t="shared" ca="1" si="644"/>
        <v>1700000</v>
      </c>
    </row>
    <row r="5835" spans="1:15" x14ac:dyDescent="0.25">
      <c r="A5835">
        <v>5820</v>
      </c>
      <c r="B5835" s="84">
        <v>33576</v>
      </c>
      <c r="C5835" s="47">
        <v>25</v>
      </c>
      <c r="D5835" s="47">
        <v>25.25</v>
      </c>
      <c r="E5835" s="47">
        <v>25</v>
      </c>
      <c r="F5835" s="47">
        <v>25</v>
      </c>
      <c r="G5835" s="48">
        <v>76500</v>
      </c>
      <c r="H5835" s="47">
        <v>1.86</v>
      </c>
      <c r="I5835" s="51">
        <f t="shared" si="638"/>
        <v>7.4400000000000008E-2</v>
      </c>
      <c r="J5835" s="51">
        <f t="shared" ca="1" si="639"/>
        <v>6.25</v>
      </c>
      <c r="K5835" s="47">
        <f t="shared" si="640"/>
        <v>1.86</v>
      </c>
      <c r="L5835" s="47">
        <f t="shared" si="641"/>
        <v>1.88</v>
      </c>
      <c r="M5835" s="47">
        <f t="shared" si="642"/>
        <v>1.86</v>
      </c>
      <c r="N5835" s="47">
        <f t="shared" si="643"/>
        <v>1.86</v>
      </c>
      <c r="O5835" s="48">
        <f t="shared" ca="1" si="644"/>
        <v>478125</v>
      </c>
    </row>
    <row r="5836" spans="1:15" x14ac:dyDescent="0.25">
      <c r="A5836">
        <v>5821</v>
      </c>
      <c r="B5836" s="84">
        <v>33575</v>
      </c>
      <c r="C5836" s="47">
        <v>25.25</v>
      </c>
      <c r="D5836" s="47">
        <v>25.25</v>
      </c>
      <c r="E5836" s="47">
        <v>25.25</v>
      </c>
      <c r="F5836" s="47">
        <v>25.25</v>
      </c>
      <c r="G5836" s="48">
        <v>800</v>
      </c>
      <c r="H5836" s="47">
        <v>1.88</v>
      </c>
      <c r="I5836" s="51">
        <f t="shared" si="638"/>
        <v>7.4455445544554452E-2</v>
      </c>
      <c r="J5836" s="51">
        <f t="shared" ca="1" si="639"/>
        <v>6.25</v>
      </c>
      <c r="K5836" s="47">
        <f t="shared" si="640"/>
        <v>1.88</v>
      </c>
      <c r="L5836" s="47">
        <f t="shared" si="641"/>
        <v>1.88</v>
      </c>
      <c r="M5836" s="47">
        <f t="shared" si="642"/>
        <v>1.88</v>
      </c>
      <c r="N5836" s="47">
        <f t="shared" si="643"/>
        <v>1.88</v>
      </c>
      <c r="O5836" s="48">
        <f t="shared" ca="1" si="644"/>
        <v>5000</v>
      </c>
    </row>
    <row r="5837" spans="1:15" x14ac:dyDescent="0.25">
      <c r="A5837">
        <v>5822</v>
      </c>
      <c r="B5837" s="84">
        <v>33574</v>
      </c>
      <c r="C5837" s="47">
        <v>24.5</v>
      </c>
      <c r="D5837" s="47">
        <v>25.13</v>
      </c>
      <c r="E5837" s="47">
        <v>24.5</v>
      </c>
      <c r="F5837" s="47">
        <v>24.87</v>
      </c>
      <c r="G5837" s="48">
        <v>108900</v>
      </c>
      <c r="H5837" s="47">
        <v>1.85</v>
      </c>
      <c r="I5837" s="51">
        <f t="shared" si="638"/>
        <v>7.4386811419380777E-2</v>
      </c>
      <c r="J5837" s="51">
        <f t="shared" ca="1" si="639"/>
        <v>6.25</v>
      </c>
      <c r="K5837" s="47">
        <f t="shared" si="640"/>
        <v>1.82</v>
      </c>
      <c r="L5837" s="47">
        <f t="shared" si="641"/>
        <v>1.87</v>
      </c>
      <c r="M5837" s="47">
        <f t="shared" si="642"/>
        <v>1.82</v>
      </c>
      <c r="N5837" s="47">
        <f t="shared" si="643"/>
        <v>1.85</v>
      </c>
      <c r="O5837" s="48">
        <f t="shared" ca="1" si="644"/>
        <v>680625</v>
      </c>
    </row>
    <row r="5838" spans="1:15" x14ac:dyDescent="0.25">
      <c r="A5838">
        <v>5823</v>
      </c>
      <c r="B5838" s="84">
        <v>33571</v>
      </c>
      <c r="C5838" s="47">
        <v>25.25</v>
      </c>
      <c r="D5838" s="47">
        <v>25.25</v>
      </c>
      <c r="E5838" s="47">
        <v>25.25</v>
      </c>
      <c r="F5838" s="47">
        <v>25.25</v>
      </c>
      <c r="G5838" s="48">
        <v>2400</v>
      </c>
      <c r="H5838" s="47">
        <v>1.88</v>
      </c>
      <c r="I5838" s="51">
        <f t="shared" si="638"/>
        <v>7.4455445544554452E-2</v>
      </c>
      <c r="J5838" s="51">
        <f t="shared" ca="1" si="639"/>
        <v>6.25</v>
      </c>
      <c r="K5838" s="47">
        <f t="shared" si="640"/>
        <v>1.88</v>
      </c>
      <c r="L5838" s="47">
        <f t="shared" si="641"/>
        <v>1.88</v>
      </c>
      <c r="M5838" s="47">
        <f t="shared" si="642"/>
        <v>1.88</v>
      </c>
      <c r="N5838" s="47">
        <f t="shared" si="643"/>
        <v>1.88</v>
      </c>
      <c r="O5838" s="48">
        <f t="shared" ca="1" si="644"/>
        <v>15000</v>
      </c>
    </row>
    <row r="5839" spans="1:15" x14ac:dyDescent="0.25">
      <c r="A5839">
        <v>5824</v>
      </c>
      <c r="B5839" s="84">
        <v>33569</v>
      </c>
      <c r="C5839" s="47">
        <v>25.25</v>
      </c>
      <c r="D5839" s="47">
        <v>25.25</v>
      </c>
      <c r="E5839" s="47">
        <v>24.5</v>
      </c>
      <c r="F5839" s="47">
        <v>25.25</v>
      </c>
      <c r="G5839" s="48">
        <v>67700</v>
      </c>
      <c r="H5839" s="47">
        <v>1.88</v>
      </c>
      <c r="I5839" s="51">
        <f t="shared" si="638"/>
        <v>7.4455445544554452E-2</v>
      </c>
      <c r="J5839" s="51">
        <f t="shared" ca="1" si="639"/>
        <v>6.25</v>
      </c>
      <c r="K5839" s="47">
        <f t="shared" si="640"/>
        <v>1.88</v>
      </c>
      <c r="L5839" s="47">
        <f t="shared" si="641"/>
        <v>1.88</v>
      </c>
      <c r="M5839" s="47">
        <f t="shared" si="642"/>
        <v>1.82</v>
      </c>
      <c r="N5839" s="47">
        <f t="shared" si="643"/>
        <v>1.88</v>
      </c>
      <c r="O5839" s="48">
        <f t="shared" ca="1" si="644"/>
        <v>423125</v>
      </c>
    </row>
    <row r="5840" spans="1:15" x14ac:dyDescent="0.25">
      <c r="A5840">
        <v>5825</v>
      </c>
      <c r="B5840" s="84">
        <v>33568</v>
      </c>
      <c r="C5840" s="47">
        <v>24.5</v>
      </c>
      <c r="D5840" s="47">
        <v>25.25</v>
      </c>
      <c r="E5840" s="47">
        <v>24.5</v>
      </c>
      <c r="F5840" s="47">
        <v>25.25</v>
      </c>
      <c r="G5840" s="48">
        <v>30400</v>
      </c>
      <c r="H5840" s="47">
        <v>1.88</v>
      </c>
      <c r="I5840" s="51">
        <f t="shared" si="638"/>
        <v>7.4455445544554452E-2</v>
      </c>
      <c r="J5840" s="51">
        <f t="shared" ca="1" si="639"/>
        <v>9.375</v>
      </c>
      <c r="K5840" s="47">
        <f t="shared" si="640"/>
        <v>1.82</v>
      </c>
      <c r="L5840" s="47">
        <f t="shared" si="641"/>
        <v>1.88</v>
      </c>
      <c r="M5840" s="47">
        <f t="shared" si="642"/>
        <v>1.82</v>
      </c>
      <c r="N5840" s="47">
        <f t="shared" si="643"/>
        <v>1.88</v>
      </c>
      <c r="O5840" s="48">
        <f t="shared" ca="1" si="644"/>
        <v>285000</v>
      </c>
    </row>
    <row r="5841" spans="1:15" x14ac:dyDescent="0.25">
      <c r="A5841">
        <v>5826</v>
      </c>
      <c r="B5841" s="84">
        <v>33567</v>
      </c>
      <c r="C5841" s="47">
        <v>37.5</v>
      </c>
      <c r="D5841" s="47">
        <v>37.5</v>
      </c>
      <c r="E5841" s="47">
        <v>37</v>
      </c>
      <c r="F5841" s="47">
        <v>37.25</v>
      </c>
      <c r="G5841" s="48">
        <v>23600</v>
      </c>
      <c r="H5841" s="47">
        <v>1.85</v>
      </c>
      <c r="I5841" s="51">
        <f t="shared" ref="I5841:I5904" si="645">H5841/F5841</f>
        <v>4.9664429530201344E-2</v>
      </c>
      <c r="J5841" s="51">
        <f t="shared" ref="J5841:J5904" ca="1" si="646">INDEX(OFFSET($T$15,0,0,$S$13+1,1),MATCH(B5841,OFFSET($Q$15,0,0,$S$13+1,1),-1))</f>
        <v>9.375</v>
      </c>
      <c r="K5841" s="47">
        <f t="shared" ref="K5841:K5904" si="647">ROUND($I5841*C5841,2)</f>
        <v>1.86</v>
      </c>
      <c r="L5841" s="47">
        <f t="shared" ref="L5841:L5904" si="648">ROUND($I5841*D5841,2)</f>
        <v>1.86</v>
      </c>
      <c r="M5841" s="47">
        <f t="shared" ref="M5841:M5904" si="649">ROUND($I5841*E5841,2)</f>
        <v>1.84</v>
      </c>
      <c r="N5841" s="47">
        <f t="shared" ref="N5841:N5904" si="650">ROUND($I5841*F5841,2)</f>
        <v>1.85</v>
      </c>
      <c r="O5841" s="48">
        <f t="shared" ref="O5841:O5904" ca="1" si="651">G5841*J5841</f>
        <v>221250</v>
      </c>
    </row>
    <row r="5842" spans="1:15" x14ac:dyDescent="0.25">
      <c r="A5842">
        <v>5827</v>
      </c>
      <c r="B5842" s="84">
        <v>33564</v>
      </c>
      <c r="C5842" s="47">
        <v>37.5</v>
      </c>
      <c r="D5842" s="47">
        <v>37.5</v>
      </c>
      <c r="E5842" s="47">
        <v>37.5</v>
      </c>
      <c r="F5842" s="47">
        <v>37.5</v>
      </c>
      <c r="G5842" s="48">
        <v>3300</v>
      </c>
      <c r="H5842" s="47">
        <v>1.86</v>
      </c>
      <c r="I5842" s="51">
        <f t="shared" si="645"/>
        <v>4.9600000000000005E-2</v>
      </c>
      <c r="J5842" s="51">
        <f t="shared" ca="1" si="646"/>
        <v>9.375</v>
      </c>
      <c r="K5842" s="47">
        <f t="shared" si="647"/>
        <v>1.86</v>
      </c>
      <c r="L5842" s="47">
        <f t="shared" si="648"/>
        <v>1.86</v>
      </c>
      <c r="M5842" s="47">
        <f t="shared" si="649"/>
        <v>1.86</v>
      </c>
      <c r="N5842" s="47">
        <f t="shared" si="650"/>
        <v>1.86</v>
      </c>
      <c r="O5842" s="48">
        <f t="shared" ca="1" si="651"/>
        <v>30937.5</v>
      </c>
    </row>
    <row r="5843" spans="1:15" x14ac:dyDescent="0.25">
      <c r="A5843">
        <v>5828</v>
      </c>
      <c r="B5843" s="84">
        <v>33563</v>
      </c>
      <c r="C5843" s="47">
        <v>37.130000000000003</v>
      </c>
      <c r="D5843" s="47">
        <v>37.130000000000003</v>
      </c>
      <c r="E5843" s="47">
        <v>37.130000000000003</v>
      </c>
      <c r="F5843" s="47">
        <v>37.130000000000003</v>
      </c>
      <c r="G5843" s="48">
        <v>0</v>
      </c>
      <c r="H5843" s="47">
        <v>1.84</v>
      </c>
      <c r="I5843" s="51">
        <f t="shared" si="645"/>
        <v>4.9555615405332612E-2</v>
      </c>
      <c r="J5843" s="51">
        <f t="shared" ca="1" si="646"/>
        <v>9.375</v>
      </c>
      <c r="K5843" s="47">
        <f t="shared" si="647"/>
        <v>1.84</v>
      </c>
      <c r="L5843" s="47">
        <f t="shared" si="648"/>
        <v>1.84</v>
      </c>
      <c r="M5843" s="47">
        <f t="shared" si="649"/>
        <v>1.84</v>
      </c>
      <c r="N5843" s="47">
        <f t="shared" si="650"/>
        <v>1.84</v>
      </c>
      <c r="O5843" s="48">
        <f t="shared" ca="1" si="651"/>
        <v>0</v>
      </c>
    </row>
    <row r="5844" spans="1:15" x14ac:dyDescent="0.25">
      <c r="A5844">
        <v>5829</v>
      </c>
      <c r="B5844" s="84">
        <v>33562</v>
      </c>
      <c r="C5844" s="47">
        <v>37.130000000000003</v>
      </c>
      <c r="D5844" s="47">
        <v>37.5</v>
      </c>
      <c r="E5844" s="47">
        <v>37.130000000000003</v>
      </c>
      <c r="F5844" s="47">
        <v>37.130000000000003</v>
      </c>
      <c r="G5844" s="48">
        <v>44500</v>
      </c>
      <c r="H5844" s="47">
        <v>1.84</v>
      </c>
      <c r="I5844" s="51">
        <f t="shared" si="645"/>
        <v>4.9555615405332612E-2</v>
      </c>
      <c r="J5844" s="51">
        <f t="shared" ca="1" si="646"/>
        <v>9.375</v>
      </c>
      <c r="K5844" s="47">
        <f t="shared" si="647"/>
        <v>1.84</v>
      </c>
      <c r="L5844" s="47">
        <f t="shared" si="648"/>
        <v>1.86</v>
      </c>
      <c r="M5844" s="47">
        <f t="shared" si="649"/>
        <v>1.84</v>
      </c>
      <c r="N5844" s="47">
        <f t="shared" si="650"/>
        <v>1.84</v>
      </c>
      <c r="O5844" s="48">
        <f t="shared" ca="1" si="651"/>
        <v>417187.5</v>
      </c>
    </row>
    <row r="5845" spans="1:15" x14ac:dyDescent="0.25">
      <c r="A5845">
        <v>5830</v>
      </c>
      <c r="B5845" s="84">
        <v>33561</v>
      </c>
      <c r="C5845" s="47">
        <v>36.75</v>
      </c>
      <c r="D5845" s="47">
        <v>37</v>
      </c>
      <c r="E5845" s="47">
        <v>36.75</v>
      </c>
      <c r="F5845" s="47">
        <v>36.75</v>
      </c>
      <c r="G5845" s="48">
        <v>70800</v>
      </c>
      <c r="H5845" s="47">
        <v>1.83</v>
      </c>
      <c r="I5845" s="51">
        <f t="shared" si="645"/>
        <v>4.9795918367346939E-2</v>
      </c>
      <c r="J5845" s="51">
        <f t="shared" ca="1" si="646"/>
        <v>9.375</v>
      </c>
      <c r="K5845" s="47">
        <f t="shared" si="647"/>
        <v>1.83</v>
      </c>
      <c r="L5845" s="47">
        <f t="shared" si="648"/>
        <v>1.84</v>
      </c>
      <c r="M5845" s="47">
        <f t="shared" si="649"/>
        <v>1.83</v>
      </c>
      <c r="N5845" s="47">
        <f t="shared" si="650"/>
        <v>1.83</v>
      </c>
      <c r="O5845" s="48">
        <f t="shared" ca="1" si="651"/>
        <v>663750</v>
      </c>
    </row>
    <row r="5846" spans="1:15" x14ac:dyDescent="0.25">
      <c r="A5846">
        <v>5831</v>
      </c>
      <c r="B5846" s="84">
        <v>33560</v>
      </c>
      <c r="C5846" s="47">
        <v>37.75</v>
      </c>
      <c r="D5846" s="47">
        <v>37.75</v>
      </c>
      <c r="E5846" s="47">
        <v>37.25</v>
      </c>
      <c r="F5846" s="47">
        <v>37.25</v>
      </c>
      <c r="G5846" s="48">
        <v>165700</v>
      </c>
      <c r="H5846" s="47">
        <v>1.85</v>
      </c>
      <c r="I5846" s="51">
        <f t="shared" si="645"/>
        <v>4.9664429530201344E-2</v>
      </c>
      <c r="J5846" s="51">
        <f t="shared" ca="1" si="646"/>
        <v>9.375</v>
      </c>
      <c r="K5846" s="47">
        <f t="shared" si="647"/>
        <v>1.87</v>
      </c>
      <c r="L5846" s="47">
        <f t="shared" si="648"/>
        <v>1.87</v>
      </c>
      <c r="M5846" s="47">
        <f t="shared" si="649"/>
        <v>1.85</v>
      </c>
      <c r="N5846" s="47">
        <f t="shared" si="650"/>
        <v>1.85</v>
      </c>
      <c r="O5846" s="48">
        <f t="shared" ca="1" si="651"/>
        <v>1553437.5</v>
      </c>
    </row>
    <row r="5847" spans="1:15" x14ac:dyDescent="0.25">
      <c r="A5847">
        <v>5832</v>
      </c>
      <c r="B5847" s="84">
        <v>33557</v>
      </c>
      <c r="C5847" s="47">
        <v>39</v>
      </c>
      <c r="D5847" s="47">
        <v>39</v>
      </c>
      <c r="E5847" s="47">
        <v>38.5</v>
      </c>
      <c r="F5847" s="47">
        <v>38.5</v>
      </c>
      <c r="G5847" s="48">
        <v>47600</v>
      </c>
      <c r="H5847" s="47">
        <v>1.91</v>
      </c>
      <c r="I5847" s="51">
        <f t="shared" si="645"/>
        <v>4.9610389610389612E-2</v>
      </c>
      <c r="J5847" s="51">
        <f t="shared" ca="1" si="646"/>
        <v>9.375</v>
      </c>
      <c r="K5847" s="47">
        <f t="shared" si="647"/>
        <v>1.93</v>
      </c>
      <c r="L5847" s="47">
        <f t="shared" si="648"/>
        <v>1.93</v>
      </c>
      <c r="M5847" s="47">
        <f t="shared" si="649"/>
        <v>1.91</v>
      </c>
      <c r="N5847" s="47">
        <f t="shared" si="650"/>
        <v>1.91</v>
      </c>
      <c r="O5847" s="48">
        <f t="shared" ca="1" si="651"/>
        <v>446250</v>
      </c>
    </row>
    <row r="5848" spans="1:15" x14ac:dyDescent="0.25">
      <c r="A5848">
        <v>5833</v>
      </c>
      <c r="B5848" s="84">
        <v>33556</v>
      </c>
      <c r="C5848" s="47">
        <v>38.619999999999997</v>
      </c>
      <c r="D5848" s="47">
        <v>39</v>
      </c>
      <c r="E5848" s="47">
        <v>38.619999999999997</v>
      </c>
      <c r="F5848" s="47">
        <v>39</v>
      </c>
      <c r="G5848" s="48">
        <v>271700</v>
      </c>
      <c r="H5848" s="47">
        <v>1.94</v>
      </c>
      <c r="I5848" s="51">
        <f t="shared" si="645"/>
        <v>4.9743589743589743E-2</v>
      </c>
      <c r="J5848" s="51">
        <f t="shared" ca="1" si="646"/>
        <v>9.375</v>
      </c>
      <c r="K5848" s="47">
        <f t="shared" si="647"/>
        <v>1.92</v>
      </c>
      <c r="L5848" s="47">
        <f t="shared" si="648"/>
        <v>1.94</v>
      </c>
      <c r="M5848" s="47">
        <f t="shared" si="649"/>
        <v>1.92</v>
      </c>
      <c r="N5848" s="47">
        <f t="shared" si="650"/>
        <v>1.94</v>
      </c>
      <c r="O5848" s="48">
        <f t="shared" ca="1" si="651"/>
        <v>2547187.5</v>
      </c>
    </row>
    <row r="5849" spans="1:15" x14ac:dyDescent="0.25">
      <c r="A5849">
        <v>5834</v>
      </c>
      <c r="B5849" s="84">
        <v>33555</v>
      </c>
      <c r="C5849" s="47">
        <v>39.5</v>
      </c>
      <c r="D5849" s="47">
        <v>39.5</v>
      </c>
      <c r="E5849" s="47">
        <v>38.619999999999997</v>
      </c>
      <c r="F5849" s="47">
        <v>38.619999999999997</v>
      </c>
      <c r="G5849" s="48">
        <v>64800</v>
      </c>
      <c r="H5849" s="47">
        <v>1.92</v>
      </c>
      <c r="I5849" s="51">
        <f t="shared" si="645"/>
        <v>4.9715173485240807E-2</v>
      </c>
      <c r="J5849" s="51">
        <f t="shared" ca="1" si="646"/>
        <v>9.375</v>
      </c>
      <c r="K5849" s="47">
        <f t="shared" si="647"/>
        <v>1.96</v>
      </c>
      <c r="L5849" s="47">
        <f t="shared" si="648"/>
        <v>1.96</v>
      </c>
      <c r="M5849" s="47">
        <f t="shared" si="649"/>
        <v>1.92</v>
      </c>
      <c r="N5849" s="47">
        <f t="shared" si="650"/>
        <v>1.92</v>
      </c>
      <c r="O5849" s="48">
        <f t="shared" ca="1" si="651"/>
        <v>607500</v>
      </c>
    </row>
    <row r="5850" spans="1:15" x14ac:dyDescent="0.25">
      <c r="A5850">
        <v>5835</v>
      </c>
      <c r="B5850" s="84">
        <v>33554</v>
      </c>
      <c r="C5850" s="47">
        <v>39.5</v>
      </c>
      <c r="D5850" s="47">
        <v>39.5</v>
      </c>
      <c r="E5850" s="47">
        <v>39</v>
      </c>
      <c r="F5850" s="47">
        <v>39.5</v>
      </c>
      <c r="G5850" s="48">
        <v>148100</v>
      </c>
      <c r="H5850" s="47">
        <v>1.96</v>
      </c>
      <c r="I5850" s="51">
        <f t="shared" si="645"/>
        <v>4.9620253164556961E-2</v>
      </c>
      <c r="J5850" s="51">
        <f t="shared" ca="1" si="646"/>
        <v>9.375</v>
      </c>
      <c r="K5850" s="47">
        <f t="shared" si="647"/>
        <v>1.96</v>
      </c>
      <c r="L5850" s="47">
        <f t="shared" si="648"/>
        <v>1.96</v>
      </c>
      <c r="M5850" s="47">
        <f t="shared" si="649"/>
        <v>1.94</v>
      </c>
      <c r="N5850" s="47">
        <f t="shared" si="650"/>
        <v>1.96</v>
      </c>
      <c r="O5850" s="48">
        <f t="shared" ca="1" si="651"/>
        <v>1388437.5</v>
      </c>
    </row>
    <row r="5851" spans="1:15" x14ac:dyDescent="0.25">
      <c r="A5851">
        <v>5836</v>
      </c>
      <c r="B5851" s="84">
        <v>33553</v>
      </c>
      <c r="C5851" s="47">
        <v>39.5</v>
      </c>
      <c r="D5851" s="47">
        <v>39.5</v>
      </c>
      <c r="E5851" s="47">
        <v>39.5</v>
      </c>
      <c r="F5851" s="47">
        <v>39.5</v>
      </c>
      <c r="G5851" s="48">
        <v>5600</v>
      </c>
      <c r="H5851" s="47">
        <v>1.96</v>
      </c>
      <c r="I5851" s="51">
        <f t="shared" si="645"/>
        <v>4.9620253164556961E-2</v>
      </c>
      <c r="J5851" s="51">
        <f t="shared" ca="1" si="646"/>
        <v>9.375</v>
      </c>
      <c r="K5851" s="47">
        <f t="shared" si="647"/>
        <v>1.96</v>
      </c>
      <c r="L5851" s="47">
        <f t="shared" si="648"/>
        <v>1.96</v>
      </c>
      <c r="M5851" s="47">
        <f t="shared" si="649"/>
        <v>1.96</v>
      </c>
      <c r="N5851" s="47">
        <f t="shared" si="650"/>
        <v>1.96</v>
      </c>
      <c r="O5851" s="48">
        <f t="shared" ca="1" si="651"/>
        <v>52500</v>
      </c>
    </row>
    <row r="5852" spans="1:15" x14ac:dyDescent="0.25">
      <c r="A5852">
        <v>5837</v>
      </c>
      <c r="B5852" s="84">
        <v>33550</v>
      </c>
      <c r="C5852" s="47">
        <v>39</v>
      </c>
      <c r="D5852" s="47">
        <v>39.5</v>
      </c>
      <c r="E5852" s="47">
        <v>39</v>
      </c>
      <c r="F5852" s="47">
        <v>39.5</v>
      </c>
      <c r="G5852" s="48">
        <v>3300</v>
      </c>
      <c r="H5852" s="47">
        <v>1.96</v>
      </c>
      <c r="I5852" s="51">
        <f t="shared" si="645"/>
        <v>4.9620253164556961E-2</v>
      </c>
      <c r="J5852" s="51">
        <f t="shared" ca="1" si="646"/>
        <v>9.375</v>
      </c>
      <c r="K5852" s="47">
        <f t="shared" si="647"/>
        <v>1.94</v>
      </c>
      <c r="L5852" s="47">
        <f t="shared" si="648"/>
        <v>1.96</v>
      </c>
      <c r="M5852" s="47">
        <f t="shared" si="649"/>
        <v>1.94</v>
      </c>
      <c r="N5852" s="47">
        <f t="shared" si="650"/>
        <v>1.96</v>
      </c>
      <c r="O5852" s="48">
        <f t="shared" ca="1" si="651"/>
        <v>30937.5</v>
      </c>
    </row>
    <row r="5853" spans="1:15" x14ac:dyDescent="0.25">
      <c r="A5853">
        <v>5838</v>
      </c>
      <c r="B5853" s="84">
        <v>33549</v>
      </c>
      <c r="C5853" s="47">
        <v>39.5</v>
      </c>
      <c r="D5853" s="47">
        <v>39.5</v>
      </c>
      <c r="E5853" s="47">
        <v>39.25</v>
      </c>
      <c r="F5853" s="47">
        <v>39.25</v>
      </c>
      <c r="G5853" s="48">
        <v>26000</v>
      </c>
      <c r="H5853" s="47">
        <v>1.95</v>
      </c>
      <c r="I5853" s="51">
        <f t="shared" si="645"/>
        <v>4.9681528662420378E-2</v>
      </c>
      <c r="J5853" s="51">
        <f t="shared" ca="1" si="646"/>
        <v>9.375</v>
      </c>
      <c r="K5853" s="47">
        <f t="shared" si="647"/>
        <v>1.96</v>
      </c>
      <c r="L5853" s="47">
        <f t="shared" si="648"/>
        <v>1.96</v>
      </c>
      <c r="M5853" s="47">
        <f t="shared" si="649"/>
        <v>1.95</v>
      </c>
      <c r="N5853" s="47">
        <f t="shared" si="650"/>
        <v>1.95</v>
      </c>
      <c r="O5853" s="48">
        <f t="shared" ca="1" si="651"/>
        <v>243750</v>
      </c>
    </row>
    <row r="5854" spans="1:15" x14ac:dyDescent="0.25">
      <c r="A5854">
        <v>5839</v>
      </c>
      <c r="B5854" s="84">
        <v>33548</v>
      </c>
      <c r="C5854" s="47">
        <v>39.5</v>
      </c>
      <c r="D5854" s="47">
        <v>39.5</v>
      </c>
      <c r="E5854" s="47">
        <v>39.369999999999997</v>
      </c>
      <c r="F5854" s="47">
        <v>39.369999999999997</v>
      </c>
      <c r="G5854" s="48">
        <v>58800</v>
      </c>
      <c r="H5854" s="47">
        <v>1.96</v>
      </c>
      <c r="I5854" s="51">
        <f t="shared" si="645"/>
        <v>4.9784099568199139E-2</v>
      </c>
      <c r="J5854" s="51">
        <f t="shared" ca="1" si="646"/>
        <v>9.375</v>
      </c>
      <c r="K5854" s="47">
        <f t="shared" si="647"/>
        <v>1.97</v>
      </c>
      <c r="L5854" s="47">
        <f t="shared" si="648"/>
        <v>1.97</v>
      </c>
      <c r="M5854" s="47">
        <f t="shared" si="649"/>
        <v>1.96</v>
      </c>
      <c r="N5854" s="47">
        <f t="shared" si="650"/>
        <v>1.96</v>
      </c>
      <c r="O5854" s="48">
        <f t="shared" ca="1" si="651"/>
        <v>551250</v>
      </c>
    </row>
    <row r="5855" spans="1:15" x14ac:dyDescent="0.25">
      <c r="A5855">
        <v>5840</v>
      </c>
      <c r="B5855" s="84">
        <v>33547</v>
      </c>
      <c r="C5855" s="47">
        <v>39.75</v>
      </c>
      <c r="D5855" s="47">
        <v>39.75</v>
      </c>
      <c r="E5855" s="47">
        <v>39</v>
      </c>
      <c r="F5855" s="47">
        <v>39</v>
      </c>
      <c r="G5855" s="48">
        <v>148100</v>
      </c>
      <c r="H5855" s="47">
        <v>1.94</v>
      </c>
      <c r="I5855" s="51">
        <f t="shared" si="645"/>
        <v>4.9743589743589743E-2</v>
      </c>
      <c r="J5855" s="51">
        <f t="shared" ca="1" si="646"/>
        <v>9.375</v>
      </c>
      <c r="K5855" s="47">
        <f t="shared" si="647"/>
        <v>1.98</v>
      </c>
      <c r="L5855" s="47">
        <f t="shared" si="648"/>
        <v>1.98</v>
      </c>
      <c r="M5855" s="47">
        <f t="shared" si="649"/>
        <v>1.94</v>
      </c>
      <c r="N5855" s="47">
        <f t="shared" si="650"/>
        <v>1.94</v>
      </c>
      <c r="O5855" s="48">
        <f t="shared" ca="1" si="651"/>
        <v>1388437.5</v>
      </c>
    </row>
    <row r="5856" spans="1:15" x14ac:dyDescent="0.25">
      <c r="A5856">
        <v>5841</v>
      </c>
      <c r="B5856" s="84">
        <v>33546</v>
      </c>
      <c r="C5856" s="47">
        <v>39.25</v>
      </c>
      <c r="D5856" s="47">
        <v>39.25</v>
      </c>
      <c r="E5856" s="47">
        <v>39.25</v>
      </c>
      <c r="F5856" s="47">
        <v>39.25</v>
      </c>
      <c r="G5856" s="48">
        <v>8400</v>
      </c>
      <c r="H5856" s="47">
        <v>1.95</v>
      </c>
      <c r="I5856" s="51">
        <f t="shared" si="645"/>
        <v>4.9681528662420378E-2</v>
      </c>
      <c r="J5856" s="51">
        <f t="shared" ca="1" si="646"/>
        <v>9.375</v>
      </c>
      <c r="K5856" s="47">
        <f t="shared" si="647"/>
        <v>1.95</v>
      </c>
      <c r="L5856" s="47">
        <f t="shared" si="648"/>
        <v>1.95</v>
      </c>
      <c r="M5856" s="47">
        <f t="shared" si="649"/>
        <v>1.95</v>
      </c>
      <c r="N5856" s="47">
        <f t="shared" si="650"/>
        <v>1.95</v>
      </c>
      <c r="O5856" s="48">
        <f t="shared" ca="1" si="651"/>
        <v>78750</v>
      </c>
    </row>
    <row r="5857" spans="1:15" x14ac:dyDescent="0.25">
      <c r="A5857">
        <v>5842</v>
      </c>
      <c r="B5857" s="84">
        <v>33543</v>
      </c>
      <c r="C5857" s="47">
        <v>39.75</v>
      </c>
      <c r="D5857" s="47">
        <v>39.75</v>
      </c>
      <c r="E5857" s="47">
        <v>39.75</v>
      </c>
      <c r="F5857" s="47">
        <v>39.75</v>
      </c>
      <c r="G5857" s="48">
        <v>17600</v>
      </c>
      <c r="H5857" s="47">
        <v>1.98</v>
      </c>
      <c r="I5857" s="51">
        <f t="shared" si="645"/>
        <v>4.9811320754716983E-2</v>
      </c>
      <c r="J5857" s="51">
        <f t="shared" ca="1" si="646"/>
        <v>9.375</v>
      </c>
      <c r="K5857" s="47">
        <f t="shared" si="647"/>
        <v>1.98</v>
      </c>
      <c r="L5857" s="47">
        <f t="shared" si="648"/>
        <v>1.98</v>
      </c>
      <c r="M5857" s="47">
        <f t="shared" si="649"/>
        <v>1.98</v>
      </c>
      <c r="N5857" s="47">
        <f t="shared" si="650"/>
        <v>1.98</v>
      </c>
      <c r="O5857" s="48">
        <f t="shared" ca="1" si="651"/>
        <v>165000</v>
      </c>
    </row>
    <row r="5858" spans="1:15" x14ac:dyDescent="0.25">
      <c r="A5858">
        <v>5843</v>
      </c>
      <c r="B5858" s="84">
        <v>33542</v>
      </c>
      <c r="C5858" s="47">
        <v>39.25</v>
      </c>
      <c r="D5858" s="47">
        <v>39.75</v>
      </c>
      <c r="E5858" s="47">
        <v>39.119999999999997</v>
      </c>
      <c r="F5858" s="47">
        <v>39.75</v>
      </c>
      <c r="G5858" s="48">
        <v>85300</v>
      </c>
      <c r="H5858" s="47">
        <v>1.98</v>
      </c>
      <c r="I5858" s="51">
        <f t="shared" si="645"/>
        <v>4.9811320754716983E-2</v>
      </c>
      <c r="J5858" s="51">
        <f t="shared" ca="1" si="646"/>
        <v>9.375</v>
      </c>
      <c r="K5858" s="47">
        <f t="shared" si="647"/>
        <v>1.96</v>
      </c>
      <c r="L5858" s="47">
        <f t="shared" si="648"/>
        <v>1.98</v>
      </c>
      <c r="M5858" s="47">
        <f t="shared" si="649"/>
        <v>1.95</v>
      </c>
      <c r="N5858" s="47">
        <f t="shared" si="650"/>
        <v>1.98</v>
      </c>
      <c r="O5858" s="48">
        <f t="shared" ca="1" si="651"/>
        <v>799687.5</v>
      </c>
    </row>
    <row r="5859" spans="1:15" x14ac:dyDescent="0.25">
      <c r="A5859">
        <v>5844</v>
      </c>
      <c r="B5859" s="84">
        <v>33541</v>
      </c>
      <c r="C5859" s="47">
        <v>37</v>
      </c>
      <c r="D5859" s="47">
        <v>39.25</v>
      </c>
      <c r="E5859" s="47">
        <v>36.75</v>
      </c>
      <c r="F5859" s="47">
        <v>39.25</v>
      </c>
      <c r="G5859" s="48">
        <v>244900</v>
      </c>
      <c r="H5859" s="47">
        <v>1.95</v>
      </c>
      <c r="I5859" s="51">
        <f t="shared" si="645"/>
        <v>4.9681528662420378E-2</v>
      </c>
      <c r="J5859" s="51">
        <f t="shared" ca="1" si="646"/>
        <v>9.375</v>
      </c>
      <c r="K5859" s="47">
        <f t="shared" si="647"/>
        <v>1.84</v>
      </c>
      <c r="L5859" s="47">
        <f t="shared" si="648"/>
        <v>1.95</v>
      </c>
      <c r="M5859" s="47">
        <f t="shared" si="649"/>
        <v>1.83</v>
      </c>
      <c r="N5859" s="47">
        <f t="shared" si="650"/>
        <v>1.95</v>
      </c>
      <c r="O5859" s="48">
        <f t="shared" ca="1" si="651"/>
        <v>2295937.5</v>
      </c>
    </row>
    <row r="5860" spans="1:15" x14ac:dyDescent="0.25">
      <c r="A5860">
        <v>5845</v>
      </c>
      <c r="B5860" s="84">
        <v>33540</v>
      </c>
      <c r="C5860" s="47">
        <v>36.25</v>
      </c>
      <c r="D5860" s="47">
        <v>37</v>
      </c>
      <c r="E5860" s="47">
        <v>36.25</v>
      </c>
      <c r="F5860" s="47">
        <v>36.25</v>
      </c>
      <c r="G5860" s="48">
        <v>150400</v>
      </c>
      <c r="H5860" s="47">
        <v>1.8</v>
      </c>
      <c r="I5860" s="51">
        <f t="shared" si="645"/>
        <v>4.9655172413793101E-2</v>
      </c>
      <c r="J5860" s="51">
        <f t="shared" ca="1" si="646"/>
        <v>9.375</v>
      </c>
      <c r="K5860" s="47">
        <f t="shared" si="647"/>
        <v>1.8</v>
      </c>
      <c r="L5860" s="47">
        <f t="shared" si="648"/>
        <v>1.84</v>
      </c>
      <c r="M5860" s="47">
        <f t="shared" si="649"/>
        <v>1.8</v>
      </c>
      <c r="N5860" s="47">
        <f t="shared" si="650"/>
        <v>1.8</v>
      </c>
      <c r="O5860" s="48">
        <f t="shared" ca="1" si="651"/>
        <v>1410000</v>
      </c>
    </row>
    <row r="5861" spans="1:15" x14ac:dyDescent="0.25">
      <c r="A5861">
        <v>5846</v>
      </c>
      <c r="B5861" s="84">
        <v>33539</v>
      </c>
      <c r="C5861" s="47">
        <v>35.5</v>
      </c>
      <c r="D5861" s="47">
        <v>36</v>
      </c>
      <c r="E5861" s="47">
        <v>35.5</v>
      </c>
      <c r="F5861" s="47">
        <v>36</v>
      </c>
      <c r="G5861" s="48">
        <v>14900</v>
      </c>
      <c r="H5861" s="47">
        <v>1.79</v>
      </c>
      <c r="I5861" s="51">
        <f t="shared" si="645"/>
        <v>4.9722222222222223E-2</v>
      </c>
      <c r="J5861" s="51">
        <f t="shared" ca="1" si="646"/>
        <v>9.375</v>
      </c>
      <c r="K5861" s="47">
        <f t="shared" si="647"/>
        <v>1.77</v>
      </c>
      <c r="L5861" s="47">
        <f t="shared" si="648"/>
        <v>1.79</v>
      </c>
      <c r="M5861" s="47">
        <f t="shared" si="649"/>
        <v>1.77</v>
      </c>
      <c r="N5861" s="47">
        <f t="shared" si="650"/>
        <v>1.79</v>
      </c>
      <c r="O5861" s="48">
        <f t="shared" ca="1" si="651"/>
        <v>139687.5</v>
      </c>
    </row>
    <row r="5862" spans="1:15" x14ac:dyDescent="0.25">
      <c r="A5862">
        <v>5847</v>
      </c>
      <c r="B5862" s="84">
        <v>33536</v>
      </c>
      <c r="C5862" s="47">
        <v>35.5</v>
      </c>
      <c r="D5862" s="47">
        <v>35.5</v>
      </c>
      <c r="E5862" s="47">
        <v>35.5</v>
      </c>
      <c r="F5862" s="47">
        <v>35.5</v>
      </c>
      <c r="G5862" s="48">
        <v>11700</v>
      </c>
      <c r="H5862" s="47">
        <v>1.76</v>
      </c>
      <c r="I5862" s="51">
        <f t="shared" si="645"/>
        <v>4.9577464788732394E-2</v>
      </c>
      <c r="J5862" s="51">
        <f t="shared" ca="1" si="646"/>
        <v>9.375</v>
      </c>
      <c r="K5862" s="47">
        <f t="shared" si="647"/>
        <v>1.76</v>
      </c>
      <c r="L5862" s="47">
        <f t="shared" si="648"/>
        <v>1.76</v>
      </c>
      <c r="M5862" s="47">
        <f t="shared" si="649"/>
        <v>1.76</v>
      </c>
      <c r="N5862" s="47">
        <f t="shared" si="650"/>
        <v>1.76</v>
      </c>
      <c r="O5862" s="48">
        <f t="shared" ca="1" si="651"/>
        <v>109687.5</v>
      </c>
    </row>
    <row r="5863" spans="1:15" x14ac:dyDescent="0.25">
      <c r="A5863">
        <v>5848</v>
      </c>
      <c r="B5863" s="84">
        <v>33535</v>
      </c>
      <c r="C5863" s="47">
        <v>35.25</v>
      </c>
      <c r="D5863" s="47">
        <v>35.75</v>
      </c>
      <c r="E5863" s="47">
        <v>35.25</v>
      </c>
      <c r="F5863" s="47">
        <v>35.75</v>
      </c>
      <c r="G5863" s="48">
        <v>254400</v>
      </c>
      <c r="H5863" s="47">
        <v>1.78</v>
      </c>
      <c r="I5863" s="51">
        <f t="shared" si="645"/>
        <v>4.9790209790209788E-2</v>
      </c>
      <c r="J5863" s="51">
        <f t="shared" ca="1" si="646"/>
        <v>9.375</v>
      </c>
      <c r="K5863" s="47">
        <f t="shared" si="647"/>
        <v>1.76</v>
      </c>
      <c r="L5863" s="47">
        <f t="shared" si="648"/>
        <v>1.78</v>
      </c>
      <c r="M5863" s="47">
        <f t="shared" si="649"/>
        <v>1.76</v>
      </c>
      <c r="N5863" s="47">
        <f t="shared" si="650"/>
        <v>1.78</v>
      </c>
      <c r="O5863" s="48">
        <f t="shared" ca="1" si="651"/>
        <v>2385000</v>
      </c>
    </row>
    <row r="5864" spans="1:15" x14ac:dyDescent="0.25">
      <c r="A5864">
        <v>5849</v>
      </c>
      <c r="B5864" s="84">
        <v>33534</v>
      </c>
      <c r="C5864" s="47">
        <v>35.75</v>
      </c>
      <c r="D5864" s="47">
        <v>36.25</v>
      </c>
      <c r="E5864" s="47">
        <v>35.75</v>
      </c>
      <c r="F5864" s="47">
        <v>36.25</v>
      </c>
      <c r="G5864" s="48">
        <v>74400</v>
      </c>
      <c r="H5864" s="47">
        <v>1.8</v>
      </c>
      <c r="I5864" s="51">
        <f t="shared" si="645"/>
        <v>4.9655172413793101E-2</v>
      </c>
      <c r="J5864" s="51">
        <f t="shared" ca="1" si="646"/>
        <v>9.375</v>
      </c>
      <c r="K5864" s="47">
        <f t="shared" si="647"/>
        <v>1.78</v>
      </c>
      <c r="L5864" s="47">
        <f t="shared" si="648"/>
        <v>1.8</v>
      </c>
      <c r="M5864" s="47">
        <f t="shared" si="649"/>
        <v>1.78</v>
      </c>
      <c r="N5864" s="47">
        <f t="shared" si="650"/>
        <v>1.8</v>
      </c>
      <c r="O5864" s="48">
        <f t="shared" ca="1" si="651"/>
        <v>697500</v>
      </c>
    </row>
    <row r="5865" spans="1:15" x14ac:dyDescent="0.25">
      <c r="A5865">
        <v>5850</v>
      </c>
      <c r="B5865" s="84">
        <v>33533</v>
      </c>
      <c r="C5865" s="47">
        <v>36.25</v>
      </c>
      <c r="D5865" s="47">
        <v>36.25</v>
      </c>
      <c r="E5865" s="47">
        <v>35.869999999999997</v>
      </c>
      <c r="F5865" s="47">
        <v>36</v>
      </c>
      <c r="G5865" s="48">
        <v>348900</v>
      </c>
      <c r="H5865" s="47">
        <v>1.79</v>
      </c>
      <c r="I5865" s="51">
        <f t="shared" si="645"/>
        <v>4.9722222222222223E-2</v>
      </c>
      <c r="J5865" s="51">
        <f t="shared" ca="1" si="646"/>
        <v>9.375</v>
      </c>
      <c r="K5865" s="47">
        <f t="shared" si="647"/>
        <v>1.8</v>
      </c>
      <c r="L5865" s="47">
        <f t="shared" si="648"/>
        <v>1.8</v>
      </c>
      <c r="M5865" s="47">
        <f t="shared" si="649"/>
        <v>1.78</v>
      </c>
      <c r="N5865" s="47">
        <f t="shared" si="650"/>
        <v>1.79</v>
      </c>
      <c r="O5865" s="48">
        <f t="shared" ca="1" si="651"/>
        <v>3270937.5</v>
      </c>
    </row>
    <row r="5866" spans="1:15" x14ac:dyDescent="0.25">
      <c r="A5866">
        <v>5851</v>
      </c>
      <c r="B5866" s="84">
        <v>33532</v>
      </c>
      <c r="C5866" s="47">
        <v>35.75</v>
      </c>
      <c r="D5866" s="47">
        <v>36.25</v>
      </c>
      <c r="E5866" s="47">
        <v>35.75</v>
      </c>
      <c r="F5866" s="47">
        <v>36</v>
      </c>
      <c r="G5866" s="48">
        <v>183200</v>
      </c>
      <c r="H5866" s="47">
        <v>1.79</v>
      </c>
      <c r="I5866" s="51">
        <f t="shared" si="645"/>
        <v>4.9722222222222223E-2</v>
      </c>
      <c r="J5866" s="51">
        <f t="shared" ca="1" si="646"/>
        <v>9.375</v>
      </c>
      <c r="K5866" s="47">
        <f t="shared" si="647"/>
        <v>1.78</v>
      </c>
      <c r="L5866" s="47">
        <f t="shared" si="648"/>
        <v>1.8</v>
      </c>
      <c r="M5866" s="47">
        <f t="shared" si="649"/>
        <v>1.78</v>
      </c>
      <c r="N5866" s="47">
        <f t="shared" si="650"/>
        <v>1.79</v>
      </c>
      <c r="O5866" s="48">
        <f t="shared" ca="1" si="651"/>
        <v>1717500</v>
      </c>
    </row>
    <row r="5867" spans="1:15" x14ac:dyDescent="0.25">
      <c r="A5867">
        <v>5852</v>
      </c>
      <c r="B5867" s="84">
        <v>33529</v>
      </c>
      <c r="C5867" s="47">
        <v>36</v>
      </c>
      <c r="D5867" s="47">
        <v>36.25</v>
      </c>
      <c r="E5867" s="47">
        <v>35.75</v>
      </c>
      <c r="F5867" s="47">
        <v>35.75</v>
      </c>
      <c r="G5867" s="48">
        <v>550100</v>
      </c>
      <c r="H5867" s="47">
        <v>1.78</v>
      </c>
      <c r="I5867" s="51">
        <f t="shared" si="645"/>
        <v>4.9790209790209788E-2</v>
      </c>
      <c r="J5867" s="51">
        <f t="shared" ca="1" si="646"/>
        <v>9.375</v>
      </c>
      <c r="K5867" s="47">
        <f t="shared" si="647"/>
        <v>1.79</v>
      </c>
      <c r="L5867" s="47">
        <f t="shared" si="648"/>
        <v>1.8</v>
      </c>
      <c r="M5867" s="47">
        <f t="shared" si="649"/>
        <v>1.78</v>
      </c>
      <c r="N5867" s="47">
        <f t="shared" si="650"/>
        <v>1.78</v>
      </c>
      <c r="O5867" s="48">
        <f t="shared" ca="1" si="651"/>
        <v>5157187.5</v>
      </c>
    </row>
    <row r="5868" spans="1:15" x14ac:dyDescent="0.25">
      <c r="A5868">
        <v>5853</v>
      </c>
      <c r="B5868" s="84">
        <v>33528</v>
      </c>
      <c r="C5868" s="47">
        <v>35.75</v>
      </c>
      <c r="D5868" s="47">
        <v>36.25</v>
      </c>
      <c r="E5868" s="47">
        <v>35.75</v>
      </c>
      <c r="F5868" s="47">
        <v>36.25</v>
      </c>
      <c r="G5868" s="48">
        <v>236400</v>
      </c>
      <c r="H5868" s="47">
        <v>1.8</v>
      </c>
      <c r="I5868" s="51">
        <f t="shared" si="645"/>
        <v>4.9655172413793101E-2</v>
      </c>
      <c r="J5868" s="51">
        <f t="shared" ca="1" si="646"/>
        <v>9.375</v>
      </c>
      <c r="K5868" s="47">
        <f t="shared" si="647"/>
        <v>1.78</v>
      </c>
      <c r="L5868" s="47">
        <f t="shared" si="648"/>
        <v>1.8</v>
      </c>
      <c r="M5868" s="47">
        <f t="shared" si="649"/>
        <v>1.78</v>
      </c>
      <c r="N5868" s="47">
        <f t="shared" si="650"/>
        <v>1.8</v>
      </c>
      <c r="O5868" s="48">
        <f t="shared" ca="1" si="651"/>
        <v>2216250</v>
      </c>
    </row>
    <row r="5869" spans="1:15" x14ac:dyDescent="0.25">
      <c r="A5869">
        <v>5854</v>
      </c>
      <c r="B5869" s="84">
        <v>33527</v>
      </c>
      <c r="C5869" s="47">
        <v>36.25</v>
      </c>
      <c r="D5869" s="47">
        <v>36.25</v>
      </c>
      <c r="E5869" s="47">
        <v>35.869999999999997</v>
      </c>
      <c r="F5869" s="47">
        <v>36.25</v>
      </c>
      <c r="G5869" s="48">
        <v>550100</v>
      </c>
      <c r="H5869" s="47">
        <v>1.8</v>
      </c>
      <c r="I5869" s="51">
        <f t="shared" si="645"/>
        <v>4.9655172413793101E-2</v>
      </c>
      <c r="J5869" s="51">
        <f t="shared" ca="1" si="646"/>
        <v>9.375</v>
      </c>
      <c r="K5869" s="47">
        <f t="shared" si="647"/>
        <v>1.8</v>
      </c>
      <c r="L5869" s="47">
        <f t="shared" si="648"/>
        <v>1.8</v>
      </c>
      <c r="M5869" s="47">
        <f t="shared" si="649"/>
        <v>1.78</v>
      </c>
      <c r="N5869" s="47">
        <f t="shared" si="650"/>
        <v>1.8</v>
      </c>
      <c r="O5869" s="48">
        <f t="shared" ca="1" si="651"/>
        <v>5157187.5</v>
      </c>
    </row>
    <row r="5870" spans="1:15" x14ac:dyDescent="0.25">
      <c r="A5870">
        <v>5855</v>
      </c>
      <c r="B5870" s="84">
        <v>33526</v>
      </c>
      <c r="C5870" s="47">
        <v>36</v>
      </c>
      <c r="D5870" s="47">
        <v>36</v>
      </c>
      <c r="E5870" s="47">
        <v>35.75</v>
      </c>
      <c r="F5870" s="47">
        <v>35.75</v>
      </c>
      <c r="G5870" s="48">
        <v>638800</v>
      </c>
      <c r="H5870" s="47">
        <v>1.78</v>
      </c>
      <c r="I5870" s="51">
        <f t="shared" si="645"/>
        <v>4.9790209790209788E-2</v>
      </c>
      <c r="J5870" s="51">
        <f t="shared" ca="1" si="646"/>
        <v>9.375</v>
      </c>
      <c r="K5870" s="47">
        <f t="shared" si="647"/>
        <v>1.79</v>
      </c>
      <c r="L5870" s="47">
        <f t="shared" si="648"/>
        <v>1.79</v>
      </c>
      <c r="M5870" s="47">
        <f t="shared" si="649"/>
        <v>1.78</v>
      </c>
      <c r="N5870" s="47">
        <f t="shared" si="650"/>
        <v>1.78</v>
      </c>
      <c r="O5870" s="48">
        <f t="shared" ca="1" si="651"/>
        <v>5988750</v>
      </c>
    </row>
    <row r="5871" spans="1:15" x14ac:dyDescent="0.25">
      <c r="A5871">
        <v>5856</v>
      </c>
      <c r="B5871" s="84">
        <v>33525</v>
      </c>
      <c r="C5871" s="47">
        <v>35.75</v>
      </c>
      <c r="D5871" s="47">
        <v>36</v>
      </c>
      <c r="E5871" s="47">
        <v>35.75</v>
      </c>
      <c r="F5871" s="47">
        <v>35.75</v>
      </c>
      <c r="G5871" s="48">
        <v>9300</v>
      </c>
      <c r="H5871" s="47">
        <v>1.78</v>
      </c>
      <c r="I5871" s="51">
        <f t="shared" si="645"/>
        <v>4.9790209790209788E-2</v>
      </c>
      <c r="J5871" s="51">
        <f t="shared" ca="1" si="646"/>
        <v>9.375</v>
      </c>
      <c r="K5871" s="47">
        <f t="shared" si="647"/>
        <v>1.78</v>
      </c>
      <c r="L5871" s="47">
        <f t="shared" si="648"/>
        <v>1.79</v>
      </c>
      <c r="M5871" s="47">
        <f t="shared" si="649"/>
        <v>1.78</v>
      </c>
      <c r="N5871" s="47">
        <f t="shared" si="650"/>
        <v>1.78</v>
      </c>
      <c r="O5871" s="48">
        <f t="shared" ca="1" si="651"/>
        <v>87187.5</v>
      </c>
    </row>
    <row r="5872" spans="1:15" x14ac:dyDescent="0.25">
      <c r="A5872">
        <v>5857</v>
      </c>
      <c r="B5872" s="84">
        <v>33522</v>
      </c>
      <c r="C5872" s="47">
        <v>36</v>
      </c>
      <c r="D5872" s="47">
        <v>36</v>
      </c>
      <c r="E5872" s="47">
        <v>35.75</v>
      </c>
      <c r="F5872" s="47">
        <v>35.75</v>
      </c>
      <c r="G5872" s="48">
        <v>1295200</v>
      </c>
      <c r="H5872" s="47">
        <v>1.78</v>
      </c>
      <c r="I5872" s="51">
        <f t="shared" si="645"/>
        <v>4.9790209790209788E-2</v>
      </c>
      <c r="J5872" s="51">
        <f t="shared" ca="1" si="646"/>
        <v>9.375</v>
      </c>
      <c r="K5872" s="47">
        <f t="shared" si="647"/>
        <v>1.79</v>
      </c>
      <c r="L5872" s="47">
        <f t="shared" si="648"/>
        <v>1.79</v>
      </c>
      <c r="M5872" s="47">
        <f t="shared" si="649"/>
        <v>1.78</v>
      </c>
      <c r="N5872" s="47">
        <f t="shared" si="650"/>
        <v>1.78</v>
      </c>
      <c r="O5872" s="48">
        <f t="shared" ca="1" si="651"/>
        <v>12142500</v>
      </c>
    </row>
    <row r="5873" spans="1:15" x14ac:dyDescent="0.25">
      <c r="A5873">
        <v>5858</v>
      </c>
      <c r="B5873" s="84">
        <v>33521</v>
      </c>
      <c r="C5873" s="47">
        <v>36</v>
      </c>
      <c r="D5873" s="47">
        <v>36</v>
      </c>
      <c r="E5873" s="47">
        <v>36</v>
      </c>
      <c r="F5873" s="47">
        <v>36</v>
      </c>
      <c r="G5873" s="48">
        <v>0</v>
      </c>
      <c r="H5873" s="47">
        <v>1.79</v>
      </c>
      <c r="I5873" s="51">
        <f t="shared" si="645"/>
        <v>4.9722222222222223E-2</v>
      </c>
      <c r="J5873" s="51">
        <f t="shared" ca="1" si="646"/>
        <v>9.375</v>
      </c>
      <c r="K5873" s="47">
        <f t="shared" si="647"/>
        <v>1.79</v>
      </c>
      <c r="L5873" s="47">
        <f t="shared" si="648"/>
        <v>1.79</v>
      </c>
      <c r="M5873" s="47">
        <f t="shared" si="649"/>
        <v>1.79</v>
      </c>
      <c r="N5873" s="47">
        <f t="shared" si="650"/>
        <v>1.79</v>
      </c>
      <c r="O5873" s="48">
        <f t="shared" ca="1" si="651"/>
        <v>0</v>
      </c>
    </row>
    <row r="5874" spans="1:15" x14ac:dyDescent="0.25">
      <c r="A5874">
        <v>5859</v>
      </c>
      <c r="B5874" s="84">
        <v>33520</v>
      </c>
      <c r="C5874" s="47">
        <v>35.75</v>
      </c>
      <c r="D5874" s="47">
        <v>36.25</v>
      </c>
      <c r="E5874" s="47">
        <v>35.75</v>
      </c>
      <c r="F5874" s="47">
        <v>36</v>
      </c>
      <c r="G5874" s="48">
        <v>65200</v>
      </c>
      <c r="H5874" s="47">
        <v>1.79</v>
      </c>
      <c r="I5874" s="51">
        <f t="shared" si="645"/>
        <v>4.9722222222222223E-2</v>
      </c>
      <c r="J5874" s="51">
        <f t="shared" ca="1" si="646"/>
        <v>9.375</v>
      </c>
      <c r="K5874" s="47">
        <f t="shared" si="647"/>
        <v>1.78</v>
      </c>
      <c r="L5874" s="47">
        <f t="shared" si="648"/>
        <v>1.8</v>
      </c>
      <c r="M5874" s="47">
        <f t="shared" si="649"/>
        <v>1.78</v>
      </c>
      <c r="N5874" s="47">
        <f t="shared" si="650"/>
        <v>1.79</v>
      </c>
      <c r="O5874" s="48">
        <f t="shared" ca="1" si="651"/>
        <v>611250</v>
      </c>
    </row>
    <row r="5875" spans="1:15" x14ac:dyDescent="0.25">
      <c r="A5875">
        <v>5860</v>
      </c>
      <c r="B5875" s="84">
        <v>33519</v>
      </c>
      <c r="C5875" s="47">
        <v>35.75</v>
      </c>
      <c r="D5875" s="47">
        <v>35.75</v>
      </c>
      <c r="E5875" s="47">
        <v>35.75</v>
      </c>
      <c r="F5875" s="47">
        <v>35.75</v>
      </c>
      <c r="G5875" s="48">
        <v>44000</v>
      </c>
      <c r="H5875" s="47">
        <v>1.78</v>
      </c>
      <c r="I5875" s="51">
        <f t="shared" si="645"/>
        <v>4.9790209790209788E-2</v>
      </c>
      <c r="J5875" s="51">
        <f t="shared" ca="1" si="646"/>
        <v>9.375</v>
      </c>
      <c r="K5875" s="47">
        <f t="shared" si="647"/>
        <v>1.78</v>
      </c>
      <c r="L5875" s="47">
        <f t="shared" si="648"/>
        <v>1.78</v>
      </c>
      <c r="M5875" s="47">
        <f t="shared" si="649"/>
        <v>1.78</v>
      </c>
      <c r="N5875" s="47">
        <f t="shared" si="650"/>
        <v>1.78</v>
      </c>
      <c r="O5875" s="48">
        <f t="shared" ca="1" si="651"/>
        <v>412500</v>
      </c>
    </row>
    <row r="5876" spans="1:15" x14ac:dyDescent="0.25">
      <c r="A5876">
        <v>5861</v>
      </c>
      <c r="B5876" s="84">
        <v>33518</v>
      </c>
      <c r="C5876" s="47">
        <v>36.75</v>
      </c>
      <c r="D5876" s="47">
        <v>36.75</v>
      </c>
      <c r="E5876" s="47">
        <v>36.75</v>
      </c>
      <c r="F5876" s="47">
        <v>36.75</v>
      </c>
      <c r="G5876" s="48">
        <v>3300</v>
      </c>
      <c r="H5876" s="47">
        <v>1.83</v>
      </c>
      <c r="I5876" s="51">
        <f t="shared" si="645"/>
        <v>4.9795918367346939E-2</v>
      </c>
      <c r="J5876" s="51">
        <f t="shared" ca="1" si="646"/>
        <v>9.375</v>
      </c>
      <c r="K5876" s="47">
        <f t="shared" si="647"/>
        <v>1.83</v>
      </c>
      <c r="L5876" s="47">
        <f t="shared" si="648"/>
        <v>1.83</v>
      </c>
      <c r="M5876" s="47">
        <f t="shared" si="649"/>
        <v>1.83</v>
      </c>
      <c r="N5876" s="47">
        <f t="shared" si="650"/>
        <v>1.83</v>
      </c>
      <c r="O5876" s="48">
        <f t="shared" ca="1" si="651"/>
        <v>30937.5</v>
      </c>
    </row>
    <row r="5877" spans="1:15" x14ac:dyDescent="0.25">
      <c r="A5877">
        <v>5862</v>
      </c>
      <c r="B5877" s="84">
        <v>33515</v>
      </c>
      <c r="C5877" s="47">
        <v>36.369999999999997</v>
      </c>
      <c r="D5877" s="47">
        <v>36.369999999999997</v>
      </c>
      <c r="E5877" s="47">
        <v>36</v>
      </c>
      <c r="F5877" s="47">
        <v>36</v>
      </c>
      <c r="G5877" s="48">
        <v>147300</v>
      </c>
      <c r="H5877" s="47">
        <v>1.79</v>
      </c>
      <c r="I5877" s="51">
        <f t="shared" si="645"/>
        <v>4.9722222222222223E-2</v>
      </c>
      <c r="J5877" s="51">
        <f t="shared" ca="1" si="646"/>
        <v>9.375</v>
      </c>
      <c r="K5877" s="47">
        <f t="shared" si="647"/>
        <v>1.81</v>
      </c>
      <c r="L5877" s="47">
        <f t="shared" si="648"/>
        <v>1.81</v>
      </c>
      <c r="M5877" s="47">
        <f t="shared" si="649"/>
        <v>1.79</v>
      </c>
      <c r="N5877" s="47">
        <f t="shared" si="650"/>
        <v>1.79</v>
      </c>
      <c r="O5877" s="48">
        <f t="shared" ca="1" si="651"/>
        <v>1380937.5</v>
      </c>
    </row>
    <row r="5878" spans="1:15" x14ac:dyDescent="0.25">
      <c r="A5878">
        <v>5863</v>
      </c>
      <c r="B5878" s="84">
        <v>33514</v>
      </c>
      <c r="C5878" s="47">
        <v>36.25</v>
      </c>
      <c r="D5878" s="47">
        <v>36.369999999999997</v>
      </c>
      <c r="E5878" s="47">
        <v>36</v>
      </c>
      <c r="F5878" s="47">
        <v>36</v>
      </c>
      <c r="G5878" s="48">
        <v>1517200</v>
      </c>
      <c r="H5878" s="47">
        <v>1.79</v>
      </c>
      <c r="I5878" s="51">
        <f t="shared" si="645"/>
        <v>4.9722222222222223E-2</v>
      </c>
      <c r="J5878" s="51">
        <f t="shared" ca="1" si="646"/>
        <v>9.375</v>
      </c>
      <c r="K5878" s="47">
        <f t="shared" si="647"/>
        <v>1.8</v>
      </c>
      <c r="L5878" s="47">
        <f t="shared" si="648"/>
        <v>1.81</v>
      </c>
      <c r="M5878" s="47">
        <f t="shared" si="649"/>
        <v>1.79</v>
      </c>
      <c r="N5878" s="47">
        <f t="shared" si="650"/>
        <v>1.79</v>
      </c>
      <c r="O5878" s="48">
        <f t="shared" ca="1" si="651"/>
        <v>14223750</v>
      </c>
    </row>
    <row r="5879" spans="1:15" x14ac:dyDescent="0.25">
      <c r="A5879">
        <v>5864</v>
      </c>
      <c r="B5879" s="84">
        <v>33513</v>
      </c>
      <c r="C5879" s="47">
        <v>36.75</v>
      </c>
      <c r="D5879" s="47">
        <v>37.5</v>
      </c>
      <c r="E5879" s="47">
        <v>36.5</v>
      </c>
      <c r="F5879" s="47">
        <v>36.75</v>
      </c>
      <c r="G5879" s="48">
        <v>86000</v>
      </c>
      <c r="H5879" s="47">
        <v>1.83</v>
      </c>
      <c r="I5879" s="51">
        <f t="shared" si="645"/>
        <v>4.9795918367346939E-2</v>
      </c>
      <c r="J5879" s="51">
        <f t="shared" ca="1" si="646"/>
        <v>9.375</v>
      </c>
      <c r="K5879" s="47">
        <f t="shared" si="647"/>
        <v>1.83</v>
      </c>
      <c r="L5879" s="47">
        <f t="shared" si="648"/>
        <v>1.87</v>
      </c>
      <c r="M5879" s="47">
        <f t="shared" si="649"/>
        <v>1.82</v>
      </c>
      <c r="N5879" s="47">
        <f t="shared" si="650"/>
        <v>1.83</v>
      </c>
      <c r="O5879" s="48">
        <f t="shared" ca="1" si="651"/>
        <v>806250</v>
      </c>
    </row>
    <row r="5880" spans="1:15" x14ac:dyDescent="0.25">
      <c r="A5880">
        <v>5865</v>
      </c>
      <c r="B5880" s="84">
        <v>33512</v>
      </c>
      <c r="C5880" s="47">
        <v>37.130000000000003</v>
      </c>
      <c r="D5880" s="47">
        <v>37.5</v>
      </c>
      <c r="E5880" s="47">
        <v>37.130000000000003</v>
      </c>
      <c r="F5880" s="47">
        <v>37.5</v>
      </c>
      <c r="G5880" s="48">
        <v>118100</v>
      </c>
      <c r="H5880" s="47">
        <v>1.86</v>
      </c>
      <c r="I5880" s="51">
        <f t="shared" si="645"/>
        <v>4.9600000000000005E-2</v>
      </c>
      <c r="J5880" s="51">
        <f t="shared" ca="1" si="646"/>
        <v>9.375</v>
      </c>
      <c r="K5880" s="47">
        <f t="shared" si="647"/>
        <v>1.84</v>
      </c>
      <c r="L5880" s="47">
        <f t="shared" si="648"/>
        <v>1.86</v>
      </c>
      <c r="M5880" s="47">
        <f t="shared" si="649"/>
        <v>1.84</v>
      </c>
      <c r="N5880" s="47">
        <f t="shared" si="650"/>
        <v>1.86</v>
      </c>
      <c r="O5880" s="48">
        <f t="shared" ca="1" si="651"/>
        <v>1107187.5</v>
      </c>
    </row>
    <row r="5881" spans="1:15" x14ac:dyDescent="0.25">
      <c r="A5881">
        <v>5866</v>
      </c>
      <c r="B5881" s="84">
        <v>33511</v>
      </c>
      <c r="C5881" s="47">
        <v>37.5</v>
      </c>
      <c r="D5881" s="47">
        <v>37.5</v>
      </c>
      <c r="E5881" s="47">
        <v>36.75</v>
      </c>
      <c r="F5881" s="47">
        <v>36.75</v>
      </c>
      <c r="G5881" s="48">
        <v>5600</v>
      </c>
      <c r="H5881" s="47">
        <v>1.83</v>
      </c>
      <c r="I5881" s="51">
        <f t="shared" si="645"/>
        <v>4.9795918367346939E-2</v>
      </c>
      <c r="J5881" s="51">
        <f t="shared" ca="1" si="646"/>
        <v>9.375</v>
      </c>
      <c r="K5881" s="47">
        <f t="shared" si="647"/>
        <v>1.87</v>
      </c>
      <c r="L5881" s="47">
        <f t="shared" si="648"/>
        <v>1.87</v>
      </c>
      <c r="M5881" s="47">
        <f t="shared" si="649"/>
        <v>1.83</v>
      </c>
      <c r="N5881" s="47">
        <f t="shared" si="650"/>
        <v>1.83</v>
      </c>
      <c r="O5881" s="48">
        <f t="shared" ca="1" si="651"/>
        <v>52500</v>
      </c>
    </row>
    <row r="5882" spans="1:15" x14ac:dyDescent="0.25">
      <c r="A5882">
        <v>5867</v>
      </c>
      <c r="B5882" s="84">
        <v>33508</v>
      </c>
      <c r="C5882" s="47">
        <v>37.5</v>
      </c>
      <c r="D5882" s="47">
        <v>37.5</v>
      </c>
      <c r="E5882" s="47">
        <v>36.75</v>
      </c>
      <c r="F5882" s="47">
        <v>36.75</v>
      </c>
      <c r="G5882" s="48">
        <v>2400</v>
      </c>
      <c r="H5882" s="47">
        <v>1.83</v>
      </c>
      <c r="I5882" s="51">
        <f t="shared" si="645"/>
        <v>4.9795918367346939E-2</v>
      </c>
      <c r="J5882" s="51">
        <f t="shared" ca="1" si="646"/>
        <v>9.375</v>
      </c>
      <c r="K5882" s="47">
        <f t="shared" si="647"/>
        <v>1.87</v>
      </c>
      <c r="L5882" s="47">
        <f t="shared" si="648"/>
        <v>1.87</v>
      </c>
      <c r="M5882" s="47">
        <f t="shared" si="649"/>
        <v>1.83</v>
      </c>
      <c r="N5882" s="47">
        <f t="shared" si="650"/>
        <v>1.83</v>
      </c>
      <c r="O5882" s="48">
        <f t="shared" ca="1" si="651"/>
        <v>22500</v>
      </c>
    </row>
    <row r="5883" spans="1:15" x14ac:dyDescent="0.25">
      <c r="A5883">
        <v>5868</v>
      </c>
      <c r="B5883" s="84">
        <v>33507</v>
      </c>
      <c r="C5883" s="47">
        <v>37</v>
      </c>
      <c r="D5883" s="47">
        <v>37</v>
      </c>
      <c r="E5883" s="47">
        <v>37</v>
      </c>
      <c r="F5883" s="47">
        <v>37</v>
      </c>
      <c r="G5883" s="48">
        <v>2400</v>
      </c>
      <c r="H5883" s="47">
        <v>1.84</v>
      </c>
      <c r="I5883" s="51">
        <f t="shared" si="645"/>
        <v>4.9729729729729735E-2</v>
      </c>
      <c r="J5883" s="51">
        <f t="shared" ca="1" si="646"/>
        <v>9.375</v>
      </c>
      <c r="K5883" s="47">
        <f t="shared" si="647"/>
        <v>1.84</v>
      </c>
      <c r="L5883" s="47">
        <f t="shared" si="648"/>
        <v>1.84</v>
      </c>
      <c r="M5883" s="47">
        <f t="shared" si="649"/>
        <v>1.84</v>
      </c>
      <c r="N5883" s="47">
        <f t="shared" si="650"/>
        <v>1.84</v>
      </c>
      <c r="O5883" s="48">
        <f t="shared" ca="1" si="651"/>
        <v>22500</v>
      </c>
    </row>
    <row r="5884" spans="1:15" x14ac:dyDescent="0.25">
      <c r="A5884">
        <v>5869</v>
      </c>
      <c r="B5884" s="84">
        <v>33506</v>
      </c>
      <c r="C5884" s="47">
        <v>37.25</v>
      </c>
      <c r="D5884" s="47">
        <v>37.25</v>
      </c>
      <c r="E5884" s="47">
        <v>36.75</v>
      </c>
      <c r="F5884" s="47">
        <v>37</v>
      </c>
      <c r="G5884" s="48">
        <v>29700</v>
      </c>
      <c r="H5884" s="47">
        <v>1.84</v>
      </c>
      <c r="I5884" s="51">
        <f t="shared" si="645"/>
        <v>4.9729729729729735E-2</v>
      </c>
      <c r="J5884" s="51">
        <f t="shared" ca="1" si="646"/>
        <v>9.375</v>
      </c>
      <c r="K5884" s="47">
        <f t="shared" si="647"/>
        <v>1.85</v>
      </c>
      <c r="L5884" s="47">
        <f t="shared" si="648"/>
        <v>1.85</v>
      </c>
      <c r="M5884" s="47">
        <f t="shared" si="649"/>
        <v>1.83</v>
      </c>
      <c r="N5884" s="47">
        <f t="shared" si="650"/>
        <v>1.84</v>
      </c>
      <c r="O5884" s="48">
        <f t="shared" ca="1" si="651"/>
        <v>278437.5</v>
      </c>
    </row>
    <row r="5885" spans="1:15" x14ac:dyDescent="0.25">
      <c r="A5885">
        <v>5870</v>
      </c>
      <c r="B5885" s="84">
        <v>33505</v>
      </c>
      <c r="C5885" s="47">
        <v>37.25</v>
      </c>
      <c r="D5885" s="47">
        <v>37.25</v>
      </c>
      <c r="E5885" s="47">
        <v>36.75</v>
      </c>
      <c r="F5885" s="47">
        <v>36.75</v>
      </c>
      <c r="G5885" s="48">
        <v>38500</v>
      </c>
      <c r="H5885" s="47">
        <v>1.83</v>
      </c>
      <c r="I5885" s="51">
        <f t="shared" si="645"/>
        <v>4.9795918367346939E-2</v>
      </c>
      <c r="J5885" s="51">
        <f t="shared" ca="1" si="646"/>
        <v>9.375</v>
      </c>
      <c r="K5885" s="47">
        <f t="shared" si="647"/>
        <v>1.85</v>
      </c>
      <c r="L5885" s="47">
        <f t="shared" si="648"/>
        <v>1.85</v>
      </c>
      <c r="M5885" s="47">
        <f t="shared" si="649"/>
        <v>1.83</v>
      </c>
      <c r="N5885" s="47">
        <f t="shared" si="650"/>
        <v>1.83</v>
      </c>
      <c r="O5885" s="48">
        <f t="shared" ca="1" si="651"/>
        <v>360937.5</v>
      </c>
    </row>
    <row r="5886" spans="1:15" x14ac:dyDescent="0.25">
      <c r="A5886">
        <v>5871</v>
      </c>
      <c r="B5886" s="84">
        <v>33504</v>
      </c>
      <c r="C5886" s="47">
        <v>36.75</v>
      </c>
      <c r="D5886" s="47">
        <v>37.130000000000003</v>
      </c>
      <c r="E5886" s="47">
        <v>36.75</v>
      </c>
      <c r="F5886" s="47">
        <v>37.130000000000003</v>
      </c>
      <c r="G5886" s="48">
        <v>1404900</v>
      </c>
      <c r="H5886" s="47">
        <v>1.84</v>
      </c>
      <c r="I5886" s="51">
        <f t="shared" si="645"/>
        <v>4.9555615405332612E-2</v>
      </c>
      <c r="J5886" s="51">
        <f t="shared" ca="1" si="646"/>
        <v>9.375</v>
      </c>
      <c r="K5886" s="47">
        <f t="shared" si="647"/>
        <v>1.82</v>
      </c>
      <c r="L5886" s="47">
        <f t="shared" si="648"/>
        <v>1.84</v>
      </c>
      <c r="M5886" s="47">
        <f t="shared" si="649"/>
        <v>1.82</v>
      </c>
      <c r="N5886" s="47">
        <f t="shared" si="650"/>
        <v>1.84</v>
      </c>
      <c r="O5886" s="48">
        <f t="shared" ca="1" si="651"/>
        <v>13170937.5</v>
      </c>
    </row>
    <row r="5887" spans="1:15" x14ac:dyDescent="0.25">
      <c r="A5887">
        <v>5872</v>
      </c>
      <c r="B5887" s="84">
        <v>33501</v>
      </c>
      <c r="C5887" s="47">
        <v>37.25</v>
      </c>
      <c r="D5887" s="47">
        <v>37.25</v>
      </c>
      <c r="E5887" s="47">
        <v>36.75</v>
      </c>
      <c r="F5887" s="47">
        <v>36.75</v>
      </c>
      <c r="G5887" s="48">
        <v>180000</v>
      </c>
      <c r="H5887" s="47">
        <v>1.83</v>
      </c>
      <c r="I5887" s="51">
        <f t="shared" si="645"/>
        <v>4.9795918367346939E-2</v>
      </c>
      <c r="J5887" s="51">
        <f t="shared" ca="1" si="646"/>
        <v>9.375</v>
      </c>
      <c r="K5887" s="47">
        <f t="shared" si="647"/>
        <v>1.85</v>
      </c>
      <c r="L5887" s="47">
        <f t="shared" si="648"/>
        <v>1.85</v>
      </c>
      <c r="M5887" s="47">
        <f t="shared" si="649"/>
        <v>1.83</v>
      </c>
      <c r="N5887" s="47">
        <f t="shared" si="650"/>
        <v>1.83</v>
      </c>
      <c r="O5887" s="48">
        <f t="shared" ca="1" si="651"/>
        <v>1687500</v>
      </c>
    </row>
    <row r="5888" spans="1:15" x14ac:dyDescent="0.25">
      <c r="A5888">
        <v>5873</v>
      </c>
      <c r="B5888" s="84">
        <v>33500</v>
      </c>
      <c r="C5888" s="47">
        <v>36.75</v>
      </c>
      <c r="D5888" s="47">
        <v>37</v>
      </c>
      <c r="E5888" s="47">
        <v>36.75</v>
      </c>
      <c r="F5888" s="47">
        <v>37</v>
      </c>
      <c r="G5888" s="48">
        <v>35600</v>
      </c>
      <c r="H5888" s="47">
        <v>1.84</v>
      </c>
      <c r="I5888" s="51">
        <f t="shared" si="645"/>
        <v>4.9729729729729735E-2</v>
      </c>
      <c r="J5888" s="51">
        <f t="shared" ca="1" si="646"/>
        <v>9.375</v>
      </c>
      <c r="K5888" s="47">
        <f t="shared" si="647"/>
        <v>1.83</v>
      </c>
      <c r="L5888" s="47">
        <f t="shared" si="648"/>
        <v>1.84</v>
      </c>
      <c r="M5888" s="47">
        <f t="shared" si="649"/>
        <v>1.83</v>
      </c>
      <c r="N5888" s="47">
        <f t="shared" si="650"/>
        <v>1.84</v>
      </c>
      <c r="O5888" s="48">
        <f t="shared" ca="1" si="651"/>
        <v>333750</v>
      </c>
    </row>
    <row r="5889" spans="1:15" x14ac:dyDescent="0.25">
      <c r="A5889">
        <v>5874</v>
      </c>
      <c r="B5889" s="84">
        <v>33499</v>
      </c>
      <c r="C5889" s="47">
        <v>37.25</v>
      </c>
      <c r="D5889" s="47">
        <v>37.25</v>
      </c>
      <c r="E5889" s="47">
        <v>36.75</v>
      </c>
      <c r="F5889" s="47">
        <v>37</v>
      </c>
      <c r="G5889" s="48">
        <v>640900</v>
      </c>
      <c r="H5889" s="47">
        <v>1.84</v>
      </c>
      <c r="I5889" s="51">
        <f t="shared" si="645"/>
        <v>4.9729729729729735E-2</v>
      </c>
      <c r="J5889" s="51">
        <f t="shared" ca="1" si="646"/>
        <v>9.375</v>
      </c>
      <c r="K5889" s="47">
        <f t="shared" si="647"/>
        <v>1.85</v>
      </c>
      <c r="L5889" s="47">
        <f t="shared" si="648"/>
        <v>1.85</v>
      </c>
      <c r="M5889" s="47">
        <f t="shared" si="649"/>
        <v>1.83</v>
      </c>
      <c r="N5889" s="47">
        <f t="shared" si="650"/>
        <v>1.84</v>
      </c>
      <c r="O5889" s="48">
        <f t="shared" ca="1" si="651"/>
        <v>6008437.5</v>
      </c>
    </row>
    <row r="5890" spans="1:15" x14ac:dyDescent="0.25">
      <c r="A5890">
        <v>5875</v>
      </c>
      <c r="B5890" s="84">
        <v>33498</v>
      </c>
      <c r="C5890" s="47">
        <v>37.25</v>
      </c>
      <c r="D5890" s="47">
        <v>37.25</v>
      </c>
      <c r="E5890" s="47">
        <v>36.75</v>
      </c>
      <c r="F5890" s="47">
        <v>36.75</v>
      </c>
      <c r="G5890" s="48">
        <v>5600</v>
      </c>
      <c r="H5890" s="47">
        <v>1.83</v>
      </c>
      <c r="I5890" s="51">
        <f t="shared" si="645"/>
        <v>4.9795918367346939E-2</v>
      </c>
      <c r="J5890" s="51">
        <f t="shared" ca="1" si="646"/>
        <v>9.375</v>
      </c>
      <c r="K5890" s="47">
        <f t="shared" si="647"/>
        <v>1.85</v>
      </c>
      <c r="L5890" s="47">
        <f t="shared" si="648"/>
        <v>1.85</v>
      </c>
      <c r="M5890" s="47">
        <f t="shared" si="649"/>
        <v>1.83</v>
      </c>
      <c r="N5890" s="47">
        <f t="shared" si="650"/>
        <v>1.83</v>
      </c>
      <c r="O5890" s="48">
        <f t="shared" ca="1" si="651"/>
        <v>52500</v>
      </c>
    </row>
    <row r="5891" spans="1:15" x14ac:dyDescent="0.25">
      <c r="A5891">
        <v>5876</v>
      </c>
      <c r="B5891" s="84">
        <v>33497</v>
      </c>
      <c r="C5891" s="47">
        <v>37.25</v>
      </c>
      <c r="D5891" s="47">
        <v>37.25</v>
      </c>
      <c r="E5891" s="47">
        <v>37.25</v>
      </c>
      <c r="F5891" s="47">
        <v>37.25</v>
      </c>
      <c r="G5891" s="48">
        <v>100</v>
      </c>
      <c r="H5891" s="47">
        <v>1.85</v>
      </c>
      <c r="I5891" s="51">
        <f t="shared" si="645"/>
        <v>4.9664429530201344E-2</v>
      </c>
      <c r="J5891" s="51">
        <f t="shared" ca="1" si="646"/>
        <v>9.375</v>
      </c>
      <c r="K5891" s="47">
        <f t="shared" si="647"/>
        <v>1.85</v>
      </c>
      <c r="L5891" s="47">
        <f t="shared" si="648"/>
        <v>1.85</v>
      </c>
      <c r="M5891" s="47">
        <f t="shared" si="649"/>
        <v>1.85</v>
      </c>
      <c r="N5891" s="47">
        <f t="shared" si="650"/>
        <v>1.85</v>
      </c>
      <c r="O5891" s="48">
        <f t="shared" ca="1" si="651"/>
        <v>937.5</v>
      </c>
    </row>
    <row r="5892" spans="1:15" x14ac:dyDescent="0.25">
      <c r="A5892">
        <v>5877</v>
      </c>
      <c r="B5892" s="84">
        <v>33494</v>
      </c>
      <c r="C5892" s="47">
        <v>36.75</v>
      </c>
      <c r="D5892" s="47">
        <v>37.25</v>
      </c>
      <c r="E5892" s="47">
        <v>36.75</v>
      </c>
      <c r="F5892" s="47">
        <v>37.25</v>
      </c>
      <c r="G5892" s="48">
        <v>1253600</v>
      </c>
      <c r="H5892" s="47">
        <v>1.85</v>
      </c>
      <c r="I5892" s="51">
        <f t="shared" si="645"/>
        <v>4.9664429530201344E-2</v>
      </c>
      <c r="J5892" s="51">
        <f t="shared" ca="1" si="646"/>
        <v>9.375</v>
      </c>
      <c r="K5892" s="47">
        <f t="shared" si="647"/>
        <v>1.83</v>
      </c>
      <c r="L5892" s="47">
        <f t="shared" si="648"/>
        <v>1.85</v>
      </c>
      <c r="M5892" s="47">
        <f t="shared" si="649"/>
        <v>1.83</v>
      </c>
      <c r="N5892" s="47">
        <f t="shared" si="650"/>
        <v>1.85</v>
      </c>
      <c r="O5892" s="48">
        <f t="shared" ca="1" si="651"/>
        <v>11752500</v>
      </c>
    </row>
    <row r="5893" spans="1:15" x14ac:dyDescent="0.25">
      <c r="A5893">
        <v>5878</v>
      </c>
      <c r="B5893" s="84">
        <v>33493</v>
      </c>
      <c r="C5893" s="47">
        <v>37.5</v>
      </c>
      <c r="D5893" s="47">
        <v>37.5</v>
      </c>
      <c r="E5893" s="47">
        <v>36.75</v>
      </c>
      <c r="F5893" s="47">
        <v>36.75</v>
      </c>
      <c r="G5893" s="48">
        <v>6100</v>
      </c>
      <c r="H5893" s="47">
        <v>1.83</v>
      </c>
      <c r="I5893" s="51">
        <f t="shared" si="645"/>
        <v>4.9795918367346939E-2</v>
      </c>
      <c r="J5893" s="51">
        <f t="shared" ca="1" si="646"/>
        <v>9.375</v>
      </c>
      <c r="K5893" s="47">
        <f t="shared" si="647"/>
        <v>1.87</v>
      </c>
      <c r="L5893" s="47">
        <f t="shared" si="648"/>
        <v>1.87</v>
      </c>
      <c r="M5893" s="47">
        <f t="shared" si="649"/>
        <v>1.83</v>
      </c>
      <c r="N5893" s="47">
        <f t="shared" si="650"/>
        <v>1.83</v>
      </c>
      <c r="O5893" s="48">
        <f t="shared" ca="1" si="651"/>
        <v>57187.5</v>
      </c>
    </row>
    <row r="5894" spans="1:15" x14ac:dyDescent="0.25">
      <c r="A5894">
        <v>5879</v>
      </c>
      <c r="B5894" s="84">
        <v>33492</v>
      </c>
      <c r="C5894" s="47">
        <v>36.75</v>
      </c>
      <c r="D5894" s="47">
        <v>36.75</v>
      </c>
      <c r="E5894" s="47">
        <v>36.75</v>
      </c>
      <c r="F5894" s="47">
        <v>36.75</v>
      </c>
      <c r="G5894" s="48">
        <v>6100</v>
      </c>
      <c r="H5894" s="47">
        <v>1.83</v>
      </c>
      <c r="I5894" s="51">
        <f t="shared" si="645"/>
        <v>4.9795918367346939E-2</v>
      </c>
      <c r="J5894" s="51">
        <f t="shared" ca="1" si="646"/>
        <v>9.375</v>
      </c>
      <c r="K5894" s="47">
        <f t="shared" si="647"/>
        <v>1.83</v>
      </c>
      <c r="L5894" s="47">
        <f t="shared" si="648"/>
        <v>1.83</v>
      </c>
      <c r="M5894" s="47">
        <f t="shared" si="649"/>
        <v>1.83</v>
      </c>
      <c r="N5894" s="47">
        <f t="shared" si="650"/>
        <v>1.83</v>
      </c>
      <c r="O5894" s="48">
        <f t="shared" ca="1" si="651"/>
        <v>57187.5</v>
      </c>
    </row>
    <row r="5895" spans="1:15" x14ac:dyDescent="0.25">
      <c r="A5895">
        <v>5880</v>
      </c>
      <c r="B5895" s="84">
        <v>33491</v>
      </c>
      <c r="C5895" s="47">
        <v>37.25</v>
      </c>
      <c r="D5895" s="47">
        <v>37.25</v>
      </c>
      <c r="E5895" s="47">
        <v>36.880000000000003</v>
      </c>
      <c r="F5895" s="47">
        <v>36.880000000000003</v>
      </c>
      <c r="G5895" s="48">
        <v>130100</v>
      </c>
      <c r="H5895" s="47">
        <v>1.83</v>
      </c>
      <c r="I5895" s="51">
        <f t="shared" si="645"/>
        <v>4.9620390455531453E-2</v>
      </c>
      <c r="J5895" s="51">
        <f t="shared" ca="1" si="646"/>
        <v>9.375</v>
      </c>
      <c r="K5895" s="47">
        <f t="shared" si="647"/>
        <v>1.85</v>
      </c>
      <c r="L5895" s="47">
        <f t="shared" si="648"/>
        <v>1.85</v>
      </c>
      <c r="M5895" s="47">
        <f t="shared" si="649"/>
        <v>1.83</v>
      </c>
      <c r="N5895" s="47">
        <f t="shared" si="650"/>
        <v>1.83</v>
      </c>
      <c r="O5895" s="48">
        <f t="shared" ca="1" si="651"/>
        <v>1219687.5</v>
      </c>
    </row>
    <row r="5896" spans="1:15" x14ac:dyDescent="0.25">
      <c r="A5896">
        <v>5881</v>
      </c>
      <c r="B5896" s="84">
        <v>33490</v>
      </c>
      <c r="C5896" s="47">
        <v>37.630000000000003</v>
      </c>
      <c r="D5896" s="47">
        <v>38</v>
      </c>
      <c r="E5896" s="47">
        <v>37.5</v>
      </c>
      <c r="F5896" s="47">
        <v>38</v>
      </c>
      <c r="G5896" s="48">
        <v>177200</v>
      </c>
      <c r="H5896" s="47">
        <v>1.89</v>
      </c>
      <c r="I5896" s="51">
        <f t="shared" si="645"/>
        <v>4.9736842105263156E-2</v>
      </c>
      <c r="J5896" s="51">
        <f t="shared" ca="1" si="646"/>
        <v>9.375</v>
      </c>
      <c r="K5896" s="47">
        <f t="shared" si="647"/>
        <v>1.87</v>
      </c>
      <c r="L5896" s="47">
        <f t="shared" si="648"/>
        <v>1.89</v>
      </c>
      <c r="M5896" s="47">
        <f t="shared" si="649"/>
        <v>1.87</v>
      </c>
      <c r="N5896" s="47">
        <f t="shared" si="650"/>
        <v>1.89</v>
      </c>
      <c r="O5896" s="48">
        <f t="shared" ca="1" si="651"/>
        <v>1661250</v>
      </c>
    </row>
    <row r="5897" spans="1:15" x14ac:dyDescent="0.25">
      <c r="A5897">
        <v>5882</v>
      </c>
      <c r="B5897" s="84">
        <v>33487</v>
      </c>
      <c r="C5897" s="47">
        <v>38.25</v>
      </c>
      <c r="D5897" s="47">
        <v>38.25</v>
      </c>
      <c r="E5897" s="47">
        <v>37.5</v>
      </c>
      <c r="F5897" s="47">
        <v>37.75</v>
      </c>
      <c r="G5897" s="48">
        <v>79300</v>
      </c>
      <c r="H5897" s="47">
        <v>1.88</v>
      </c>
      <c r="I5897" s="51">
        <f t="shared" si="645"/>
        <v>4.9801324503311255E-2</v>
      </c>
      <c r="J5897" s="51">
        <f t="shared" ca="1" si="646"/>
        <v>9.375</v>
      </c>
      <c r="K5897" s="47">
        <f t="shared" si="647"/>
        <v>1.9</v>
      </c>
      <c r="L5897" s="47">
        <f t="shared" si="648"/>
        <v>1.9</v>
      </c>
      <c r="M5897" s="47">
        <f t="shared" si="649"/>
        <v>1.87</v>
      </c>
      <c r="N5897" s="47">
        <f t="shared" si="650"/>
        <v>1.88</v>
      </c>
      <c r="O5897" s="48">
        <f t="shared" ca="1" si="651"/>
        <v>743437.5</v>
      </c>
    </row>
    <row r="5898" spans="1:15" x14ac:dyDescent="0.25">
      <c r="A5898">
        <v>5883</v>
      </c>
      <c r="B5898" s="84">
        <v>33486</v>
      </c>
      <c r="C5898" s="47">
        <v>37.75</v>
      </c>
      <c r="D5898" s="47">
        <v>37.75</v>
      </c>
      <c r="E5898" s="47">
        <v>37.75</v>
      </c>
      <c r="F5898" s="47">
        <v>37.75</v>
      </c>
      <c r="G5898" s="48">
        <v>82500</v>
      </c>
      <c r="H5898" s="47">
        <v>1.88</v>
      </c>
      <c r="I5898" s="51">
        <f t="shared" si="645"/>
        <v>4.9801324503311255E-2</v>
      </c>
      <c r="J5898" s="51">
        <f t="shared" ca="1" si="646"/>
        <v>9.375</v>
      </c>
      <c r="K5898" s="47">
        <f t="shared" si="647"/>
        <v>1.88</v>
      </c>
      <c r="L5898" s="47">
        <f t="shared" si="648"/>
        <v>1.88</v>
      </c>
      <c r="M5898" s="47">
        <f t="shared" si="649"/>
        <v>1.88</v>
      </c>
      <c r="N5898" s="47">
        <f t="shared" si="650"/>
        <v>1.88</v>
      </c>
      <c r="O5898" s="48">
        <f t="shared" ca="1" si="651"/>
        <v>773437.5</v>
      </c>
    </row>
    <row r="5899" spans="1:15" x14ac:dyDescent="0.25">
      <c r="A5899">
        <v>5884</v>
      </c>
      <c r="B5899" s="84">
        <v>33485</v>
      </c>
      <c r="C5899" s="47">
        <v>37.75</v>
      </c>
      <c r="D5899" s="47">
        <v>37.75</v>
      </c>
      <c r="E5899" s="47">
        <v>37.75</v>
      </c>
      <c r="F5899" s="47">
        <v>37.75</v>
      </c>
      <c r="G5899" s="48">
        <v>100</v>
      </c>
      <c r="H5899" s="47">
        <v>1.88</v>
      </c>
      <c r="I5899" s="51">
        <f t="shared" si="645"/>
        <v>4.9801324503311255E-2</v>
      </c>
      <c r="J5899" s="51">
        <f t="shared" ca="1" si="646"/>
        <v>9.375</v>
      </c>
      <c r="K5899" s="47">
        <f t="shared" si="647"/>
        <v>1.88</v>
      </c>
      <c r="L5899" s="47">
        <f t="shared" si="648"/>
        <v>1.88</v>
      </c>
      <c r="M5899" s="47">
        <f t="shared" si="649"/>
        <v>1.88</v>
      </c>
      <c r="N5899" s="47">
        <f t="shared" si="650"/>
        <v>1.88</v>
      </c>
      <c r="O5899" s="48">
        <f t="shared" ca="1" si="651"/>
        <v>937.5</v>
      </c>
    </row>
    <row r="5900" spans="1:15" x14ac:dyDescent="0.25">
      <c r="A5900">
        <v>5885</v>
      </c>
      <c r="B5900" s="84">
        <v>33484</v>
      </c>
      <c r="C5900" s="47">
        <v>37.75</v>
      </c>
      <c r="D5900" s="47">
        <v>37.75</v>
      </c>
      <c r="E5900" s="47">
        <v>37.75</v>
      </c>
      <c r="F5900" s="47">
        <v>37.75</v>
      </c>
      <c r="G5900" s="48">
        <v>2400</v>
      </c>
      <c r="H5900" s="47">
        <v>1.88</v>
      </c>
      <c r="I5900" s="51">
        <f t="shared" si="645"/>
        <v>4.9801324503311255E-2</v>
      </c>
      <c r="J5900" s="51">
        <f t="shared" ca="1" si="646"/>
        <v>9.375</v>
      </c>
      <c r="K5900" s="47">
        <f t="shared" si="647"/>
        <v>1.88</v>
      </c>
      <c r="L5900" s="47">
        <f t="shared" si="648"/>
        <v>1.88</v>
      </c>
      <c r="M5900" s="47">
        <f t="shared" si="649"/>
        <v>1.88</v>
      </c>
      <c r="N5900" s="47">
        <f t="shared" si="650"/>
        <v>1.88</v>
      </c>
      <c r="O5900" s="48">
        <f t="shared" ca="1" si="651"/>
        <v>22500</v>
      </c>
    </row>
    <row r="5901" spans="1:15" x14ac:dyDescent="0.25">
      <c r="A5901">
        <v>5886</v>
      </c>
      <c r="B5901" s="84">
        <v>33480</v>
      </c>
      <c r="C5901" s="47">
        <v>37.75</v>
      </c>
      <c r="D5901" s="47">
        <v>38.369999999999997</v>
      </c>
      <c r="E5901" s="47">
        <v>37.75</v>
      </c>
      <c r="F5901" s="47">
        <v>37.75</v>
      </c>
      <c r="G5901" s="48">
        <v>11600</v>
      </c>
      <c r="H5901" s="47">
        <v>1.88</v>
      </c>
      <c r="I5901" s="51">
        <f t="shared" si="645"/>
        <v>4.9801324503311255E-2</v>
      </c>
      <c r="J5901" s="51">
        <f t="shared" ca="1" si="646"/>
        <v>9.375</v>
      </c>
      <c r="K5901" s="47">
        <f t="shared" si="647"/>
        <v>1.88</v>
      </c>
      <c r="L5901" s="47">
        <f t="shared" si="648"/>
        <v>1.91</v>
      </c>
      <c r="M5901" s="47">
        <f t="shared" si="649"/>
        <v>1.88</v>
      </c>
      <c r="N5901" s="47">
        <f t="shared" si="650"/>
        <v>1.88</v>
      </c>
      <c r="O5901" s="48">
        <f t="shared" ca="1" si="651"/>
        <v>108750</v>
      </c>
    </row>
    <row r="5902" spans="1:15" x14ac:dyDescent="0.25">
      <c r="A5902">
        <v>5887</v>
      </c>
      <c r="B5902" s="84">
        <v>33479</v>
      </c>
      <c r="C5902" s="47">
        <v>38.5</v>
      </c>
      <c r="D5902" s="47">
        <v>38.5</v>
      </c>
      <c r="E5902" s="47">
        <v>37.75</v>
      </c>
      <c r="F5902" s="47">
        <v>37.75</v>
      </c>
      <c r="G5902" s="48">
        <v>26900</v>
      </c>
      <c r="H5902" s="47">
        <v>1.88</v>
      </c>
      <c r="I5902" s="51">
        <f t="shared" si="645"/>
        <v>4.9801324503311255E-2</v>
      </c>
      <c r="J5902" s="51">
        <f t="shared" ca="1" si="646"/>
        <v>9.375</v>
      </c>
      <c r="K5902" s="47">
        <f t="shared" si="647"/>
        <v>1.92</v>
      </c>
      <c r="L5902" s="47">
        <f t="shared" si="648"/>
        <v>1.92</v>
      </c>
      <c r="M5902" s="47">
        <f t="shared" si="649"/>
        <v>1.88</v>
      </c>
      <c r="N5902" s="47">
        <f t="shared" si="650"/>
        <v>1.88</v>
      </c>
      <c r="O5902" s="48">
        <f t="shared" ca="1" si="651"/>
        <v>252187.5</v>
      </c>
    </row>
    <row r="5903" spans="1:15" x14ac:dyDescent="0.25">
      <c r="A5903">
        <v>5888</v>
      </c>
      <c r="B5903" s="84">
        <v>33478</v>
      </c>
      <c r="C5903" s="47">
        <v>38.25</v>
      </c>
      <c r="D5903" s="47">
        <v>38.5</v>
      </c>
      <c r="E5903" s="47">
        <v>37.75</v>
      </c>
      <c r="F5903" s="47">
        <v>37.75</v>
      </c>
      <c r="G5903" s="48">
        <v>44000</v>
      </c>
      <c r="H5903" s="47">
        <v>1.88</v>
      </c>
      <c r="I5903" s="51">
        <f t="shared" si="645"/>
        <v>4.9801324503311255E-2</v>
      </c>
      <c r="J5903" s="51">
        <f t="shared" ca="1" si="646"/>
        <v>9.375</v>
      </c>
      <c r="K5903" s="47">
        <f t="shared" si="647"/>
        <v>1.9</v>
      </c>
      <c r="L5903" s="47">
        <f t="shared" si="648"/>
        <v>1.92</v>
      </c>
      <c r="M5903" s="47">
        <f t="shared" si="649"/>
        <v>1.88</v>
      </c>
      <c r="N5903" s="47">
        <f t="shared" si="650"/>
        <v>1.88</v>
      </c>
      <c r="O5903" s="48">
        <f t="shared" ca="1" si="651"/>
        <v>412500</v>
      </c>
    </row>
    <row r="5904" spans="1:15" x14ac:dyDescent="0.25">
      <c r="A5904">
        <v>5889</v>
      </c>
      <c r="B5904" s="84">
        <v>33477</v>
      </c>
      <c r="C5904" s="47">
        <v>37.25</v>
      </c>
      <c r="D5904" s="47">
        <v>37.380000000000003</v>
      </c>
      <c r="E5904" s="47">
        <v>37.25</v>
      </c>
      <c r="F5904" s="47">
        <v>37.25</v>
      </c>
      <c r="G5904" s="48">
        <v>41600</v>
      </c>
      <c r="H5904" s="47">
        <v>1.85</v>
      </c>
      <c r="I5904" s="51">
        <f t="shared" si="645"/>
        <v>4.9664429530201344E-2</v>
      </c>
      <c r="J5904" s="51">
        <f t="shared" ca="1" si="646"/>
        <v>9.375</v>
      </c>
      <c r="K5904" s="47">
        <f t="shared" si="647"/>
        <v>1.85</v>
      </c>
      <c r="L5904" s="47">
        <f t="shared" si="648"/>
        <v>1.86</v>
      </c>
      <c r="M5904" s="47">
        <f t="shared" si="649"/>
        <v>1.85</v>
      </c>
      <c r="N5904" s="47">
        <f t="shared" si="650"/>
        <v>1.85</v>
      </c>
      <c r="O5904" s="48">
        <f t="shared" ca="1" si="651"/>
        <v>390000</v>
      </c>
    </row>
    <row r="5905" spans="1:15" x14ac:dyDescent="0.25">
      <c r="A5905">
        <v>5890</v>
      </c>
      <c r="B5905" s="84">
        <v>33476</v>
      </c>
      <c r="C5905" s="47">
        <v>37.75</v>
      </c>
      <c r="D5905" s="47">
        <v>37.75</v>
      </c>
      <c r="E5905" s="47">
        <v>37</v>
      </c>
      <c r="F5905" s="47">
        <v>37</v>
      </c>
      <c r="G5905" s="48">
        <v>2400</v>
      </c>
      <c r="H5905" s="47">
        <v>1.84</v>
      </c>
      <c r="I5905" s="51">
        <f t="shared" ref="I5905:I5968" si="652">H5905/F5905</f>
        <v>4.9729729729729735E-2</v>
      </c>
      <c r="J5905" s="51">
        <f t="shared" ref="J5905:J5968" ca="1" si="653">INDEX(OFFSET($T$15,0,0,$S$13+1,1),MATCH(B5905,OFFSET($Q$15,0,0,$S$13+1,1),-1))</f>
        <v>9.375</v>
      </c>
      <c r="K5905" s="47">
        <f t="shared" ref="K5905:K5968" si="654">ROUND($I5905*C5905,2)</f>
        <v>1.88</v>
      </c>
      <c r="L5905" s="47">
        <f t="shared" ref="L5905:L5968" si="655">ROUND($I5905*D5905,2)</f>
        <v>1.88</v>
      </c>
      <c r="M5905" s="47">
        <f t="shared" ref="M5905:M5968" si="656">ROUND($I5905*E5905,2)</f>
        <v>1.84</v>
      </c>
      <c r="N5905" s="47">
        <f t="shared" ref="N5905:N5968" si="657">ROUND($I5905*F5905,2)</f>
        <v>1.84</v>
      </c>
      <c r="O5905" s="48">
        <f t="shared" ref="O5905:O5968" ca="1" si="658">G5905*J5905</f>
        <v>22500</v>
      </c>
    </row>
    <row r="5906" spans="1:15" x14ac:dyDescent="0.25">
      <c r="A5906">
        <v>5891</v>
      </c>
      <c r="B5906" s="84">
        <v>33473</v>
      </c>
      <c r="C5906" s="47">
        <v>37.75</v>
      </c>
      <c r="D5906" s="47">
        <v>37.75</v>
      </c>
      <c r="E5906" s="47">
        <v>37.75</v>
      </c>
      <c r="F5906" s="47">
        <v>37.75</v>
      </c>
      <c r="G5906" s="48">
        <v>3300</v>
      </c>
      <c r="H5906" s="47">
        <v>1.88</v>
      </c>
      <c r="I5906" s="51">
        <f t="shared" si="652"/>
        <v>4.9801324503311255E-2</v>
      </c>
      <c r="J5906" s="51">
        <f t="shared" ca="1" si="653"/>
        <v>9.375</v>
      </c>
      <c r="K5906" s="47">
        <f t="shared" si="654"/>
        <v>1.88</v>
      </c>
      <c r="L5906" s="47">
        <f t="shared" si="655"/>
        <v>1.88</v>
      </c>
      <c r="M5906" s="47">
        <f t="shared" si="656"/>
        <v>1.88</v>
      </c>
      <c r="N5906" s="47">
        <f t="shared" si="657"/>
        <v>1.88</v>
      </c>
      <c r="O5906" s="48">
        <f t="shared" ca="1" si="658"/>
        <v>30937.5</v>
      </c>
    </row>
    <row r="5907" spans="1:15" x14ac:dyDescent="0.25">
      <c r="A5907">
        <v>5892</v>
      </c>
      <c r="B5907" s="84">
        <v>33472</v>
      </c>
      <c r="C5907" s="47">
        <v>37.25</v>
      </c>
      <c r="D5907" s="47">
        <v>37.5</v>
      </c>
      <c r="E5907" s="47">
        <v>36.75</v>
      </c>
      <c r="F5907" s="47">
        <v>37</v>
      </c>
      <c r="G5907" s="48">
        <v>80400</v>
      </c>
      <c r="H5907" s="47">
        <v>1.84</v>
      </c>
      <c r="I5907" s="51">
        <f t="shared" si="652"/>
        <v>4.9729729729729735E-2</v>
      </c>
      <c r="J5907" s="51">
        <f t="shared" ca="1" si="653"/>
        <v>9.375</v>
      </c>
      <c r="K5907" s="47">
        <f t="shared" si="654"/>
        <v>1.85</v>
      </c>
      <c r="L5907" s="47">
        <f t="shared" si="655"/>
        <v>1.86</v>
      </c>
      <c r="M5907" s="47">
        <f t="shared" si="656"/>
        <v>1.83</v>
      </c>
      <c r="N5907" s="47">
        <f t="shared" si="657"/>
        <v>1.84</v>
      </c>
      <c r="O5907" s="48">
        <f t="shared" ca="1" si="658"/>
        <v>753750</v>
      </c>
    </row>
    <row r="5908" spans="1:15" x14ac:dyDescent="0.25">
      <c r="A5908">
        <v>5893</v>
      </c>
      <c r="B5908" s="84">
        <v>33471</v>
      </c>
      <c r="C5908" s="47">
        <v>36.75</v>
      </c>
      <c r="D5908" s="47">
        <v>37.25</v>
      </c>
      <c r="E5908" s="47">
        <v>36.5</v>
      </c>
      <c r="F5908" s="47">
        <v>37.130000000000003</v>
      </c>
      <c r="G5908" s="48">
        <v>280500</v>
      </c>
      <c r="H5908" s="47">
        <v>1.84</v>
      </c>
      <c r="I5908" s="51">
        <f t="shared" si="652"/>
        <v>4.9555615405332612E-2</v>
      </c>
      <c r="J5908" s="51">
        <f t="shared" ca="1" si="653"/>
        <v>9.375</v>
      </c>
      <c r="K5908" s="47">
        <f t="shared" si="654"/>
        <v>1.82</v>
      </c>
      <c r="L5908" s="47">
        <f t="shared" si="655"/>
        <v>1.85</v>
      </c>
      <c r="M5908" s="47">
        <f t="shared" si="656"/>
        <v>1.81</v>
      </c>
      <c r="N5908" s="47">
        <f t="shared" si="657"/>
        <v>1.84</v>
      </c>
      <c r="O5908" s="48">
        <f t="shared" ca="1" si="658"/>
        <v>2629687.5</v>
      </c>
    </row>
    <row r="5909" spans="1:15" x14ac:dyDescent="0.25">
      <c r="A5909">
        <v>5894</v>
      </c>
      <c r="B5909" s="84">
        <v>33470</v>
      </c>
      <c r="C5909" s="47">
        <v>35.5</v>
      </c>
      <c r="D5909" s="47">
        <v>36</v>
      </c>
      <c r="E5909" s="47">
        <v>35.5</v>
      </c>
      <c r="F5909" s="47">
        <v>36</v>
      </c>
      <c r="G5909" s="48">
        <v>151200</v>
      </c>
      <c r="H5909" s="47">
        <v>1.79</v>
      </c>
      <c r="I5909" s="51">
        <f t="shared" si="652"/>
        <v>4.9722222222222223E-2</v>
      </c>
      <c r="J5909" s="51">
        <f t="shared" ca="1" si="653"/>
        <v>9.375</v>
      </c>
      <c r="K5909" s="47">
        <f t="shared" si="654"/>
        <v>1.77</v>
      </c>
      <c r="L5909" s="47">
        <f t="shared" si="655"/>
        <v>1.79</v>
      </c>
      <c r="M5909" s="47">
        <f t="shared" si="656"/>
        <v>1.77</v>
      </c>
      <c r="N5909" s="47">
        <f t="shared" si="657"/>
        <v>1.79</v>
      </c>
      <c r="O5909" s="48">
        <f t="shared" ca="1" si="658"/>
        <v>1417500</v>
      </c>
    </row>
    <row r="5910" spans="1:15" x14ac:dyDescent="0.25">
      <c r="A5910">
        <v>5895</v>
      </c>
      <c r="B5910" s="84">
        <v>33469</v>
      </c>
      <c r="C5910" s="47">
        <v>34.75</v>
      </c>
      <c r="D5910" s="47">
        <v>35.75</v>
      </c>
      <c r="E5910" s="47">
        <v>34.75</v>
      </c>
      <c r="F5910" s="47">
        <v>35.5</v>
      </c>
      <c r="G5910" s="48">
        <v>446800</v>
      </c>
      <c r="H5910" s="47">
        <v>1.76</v>
      </c>
      <c r="I5910" s="51">
        <f t="shared" si="652"/>
        <v>4.9577464788732394E-2</v>
      </c>
      <c r="J5910" s="51">
        <f t="shared" ca="1" si="653"/>
        <v>9.375</v>
      </c>
      <c r="K5910" s="47">
        <f t="shared" si="654"/>
        <v>1.72</v>
      </c>
      <c r="L5910" s="47">
        <f t="shared" si="655"/>
        <v>1.77</v>
      </c>
      <c r="M5910" s="47">
        <f t="shared" si="656"/>
        <v>1.72</v>
      </c>
      <c r="N5910" s="47">
        <f t="shared" si="657"/>
        <v>1.76</v>
      </c>
      <c r="O5910" s="48">
        <f t="shared" ca="1" si="658"/>
        <v>4188750</v>
      </c>
    </row>
    <row r="5911" spans="1:15" x14ac:dyDescent="0.25">
      <c r="A5911">
        <v>5896</v>
      </c>
      <c r="B5911" s="84">
        <v>33466</v>
      </c>
      <c r="C5911" s="47">
        <v>36.75</v>
      </c>
      <c r="D5911" s="47">
        <v>37</v>
      </c>
      <c r="E5911" s="47">
        <v>36</v>
      </c>
      <c r="F5911" s="47">
        <v>36</v>
      </c>
      <c r="G5911" s="48">
        <v>526500</v>
      </c>
      <c r="H5911" s="47">
        <v>1.79</v>
      </c>
      <c r="I5911" s="51">
        <f t="shared" si="652"/>
        <v>4.9722222222222223E-2</v>
      </c>
      <c r="J5911" s="51">
        <f t="shared" ca="1" si="653"/>
        <v>9.375</v>
      </c>
      <c r="K5911" s="47">
        <f t="shared" si="654"/>
        <v>1.83</v>
      </c>
      <c r="L5911" s="47">
        <f t="shared" si="655"/>
        <v>1.84</v>
      </c>
      <c r="M5911" s="47">
        <f t="shared" si="656"/>
        <v>1.79</v>
      </c>
      <c r="N5911" s="47">
        <f t="shared" si="657"/>
        <v>1.79</v>
      </c>
      <c r="O5911" s="48">
        <f t="shared" ca="1" si="658"/>
        <v>4935937.5</v>
      </c>
    </row>
    <row r="5912" spans="1:15" x14ac:dyDescent="0.25">
      <c r="A5912">
        <v>5897</v>
      </c>
      <c r="B5912" s="84">
        <v>33465</v>
      </c>
      <c r="C5912" s="47">
        <v>36.5</v>
      </c>
      <c r="D5912" s="47">
        <v>37.130000000000003</v>
      </c>
      <c r="E5912" s="47">
        <v>36.5</v>
      </c>
      <c r="F5912" s="47">
        <v>37.130000000000003</v>
      </c>
      <c r="G5912" s="48">
        <v>14400</v>
      </c>
      <c r="H5912" s="47">
        <v>1.84</v>
      </c>
      <c r="I5912" s="51">
        <f t="shared" si="652"/>
        <v>4.9555615405332612E-2</v>
      </c>
      <c r="J5912" s="51">
        <f t="shared" ca="1" si="653"/>
        <v>9.375</v>
      </c>
      <c r="K5912" s="47">
        <f t="shared" si="654"/>
        <v>1.81</v>
      </c>
      <c r="L5912" s="47">
        <f t="shared" si="655"/>
        <v>1.84</v>
      </c>
      <c r="M5912" s="47">
        <f t="shared" si="656"/>
        <v>1.81</v>
      </c>
      <c r="N5912" s="47">
        <f t="shared" si="657"/>
        <v>1.84</v>
      </c>
      <c r="O5912" s="48">
        <f t="shared" ca="1" si="658"/>
        <v>135000</v>
      </c>
    </row>
    <row r="5913" spans="1:15" x14ac:dyDescent="0.25">
      <c r="A5913">
        <v>5898</v>
      </c>
      <c r="B5913" s="84">
        <v>33464</v>
      </c>
      <c r="C5913" s="47">
        <v>36.25</v>
      </c>
      <c r="D5913" s="47">
        <v>37.25</v>
      </c>
      <c r="E5913" s="47">
        <v>36.25</v>
      </c>
      <c r="F5913" s="47">
        <v>36.5</v>
      </c>
      <c r="G5913" s="48">
        <v>55700</v>
      </c>
      <c r="H5913" s="47">
        <v>1.81</v>
      </c>
      <c r="I5913" s="51">
        <f t="shared" si="652"/>
        <v>4.9589041095890414E-2</v>
      </c>
      <c r="J5913" s="51">
        <f t="shared" ca="1" si="653"/>
        <v>9.375</v>
      </c>
      <c r="K5913" s="47">
        <f t="shared" si="654"/>
        <v>1.8</v>
      </c>
      <c r="L5913" s="47">
        <f t="shared" si="655"/>
        <v>1.85</v>
      </c>
      <c r="M5913" s="47">
        <f t="shared" si="656"/>
        <v>1.8</v>
      </c>
      <c r="N5913" s="47">
        <f t="shared" si="657"/>
        <v>1.81</v>
      </c>
      <c r="O5913" s="48">
        <f t="shared" ca="1" si="658"/>
        <v>522187.5</v>
      </c>
    </row>
    <row r="5914" spans="1:15" x14ac:dyDescent="0.25">
      <c r="A5914">
        <v>5899</v>
      </c>
      <c r="B5914" s="84">
        <v>33463</v>
      </c>
      <c r="C5914" s="47">
        <v>36.25</v>
      </c>
      <c r="D5914" s="47">
        <v>37</v>
      </c>
      <c r="E5914" s="47">
        <v>36.25</v>
      </c>
      <c r="F5914" s="47">
        <v>36.25</v>
      </c>
      <c r="G5914" s="48">
        <v>11600</v>
      </c>
      <c r="H5914" s="47">
        <v>1.8</v>
      </c>
      <c r="I5914" s="51">
        <f t="shared" si="652"/>
        <v>4.9655172413793101E-2</v>
      </c>
      <c r="J5914" s="51">
        <f t="shared" ca="1" si="653"/>
        <v>9.375</v>
      </c>
      <c r="K5914" s="47">
        <f t="shared" si="654"/>
        <v>1.8</v>
      </c>
      <c r="L5914" s="47">
        <f t="shared" si="655"/>
        <v>1.84</v>
      </c>
      <c r="M5914" s="47">
        <f t="shared" si="656"/>
        <v>1.8</v>
      </c>
      <c r="N5914" s="47">
        <f t="shared" si="657"/>
        <v>1.8</v>
      </c>
      <c r="O5914" s="48">
        <f t="shared" ca="1" si="658"/>
        <v>108750</v>
      </c>
    </row>
    <row r="5915" spans="1:15" x14ac:dyDescent="0.25">
      <c r="A5915">
        <v>5900</v>
      </c>
      <c r="B5915" s="84">
        <v>33462</v>
      </c>
      <c r="C5915" s="47">
        <v>36.25</v>
      </c>
      <c r="D5915" s="47">
        <v>36.5</v>
      </c>
      <c r="E5915" s="47">
        <v>36.25</v>
      </c>
      <c r="F5915" s="47">
        <v>36.369999999999997</v>
      </c>
      <c r="G5915" s="48">
        <v>35600</v>
      </c>
      <c r="H5915" s="47">
        <v>1.81</v>
      </c>
      <c r="I5915" s="51">
        <f t="shared" si="652"/>
        <v>4.9766290899092666E-2</v>
      </c>
      <c r="J5915" s="51">
        <f t="shared" ca="1" si="653"/>
        <v>9.375</v>
      </c>
      <c r="K5915" s="47">
        <f t="shared" si="654"/>
        <v>1.8</v>
      </c>
      <c r="L5915" s="47">
        <f t="shared" si="655"/>
        <v>1.82</v>
      </c>
      <c r="M5915" s="47">
        <f t="shared" si="656"/>
        <v>1.8</v>
      </c>
      <c r="N5915" s="47">
        <f t="shared" si="657"/>
        <v>1.81</v>
      </c>
      <c r="O5915" s="48">
        <f t="shared" ca="1" si="658"/>
        <v>333750</v>
      </c>
    </row>
    <row r="5916" spans="1:15" x14ac:dyDescent="0.25">
      <c r="A5916">
        <v>5901</v>
      </c>
      <c r="B5916" s="84">
        <v>33459</v>
      </c>
      <c r="C5916" s="47">
        <v>36.25</v>
      </c>
      <c r="D5916" s="47">
        <v>36.25</v>
      </c>
      <c r="E5916" s="47">
        <v>36.25</v>
      </c>
      <c r="F5916" s="47">
        <v>36.25</v>
      </c>
      <c r="G5916" s="48">
        <v>100</v>
      </c>
      <c r="H5916" s="47">
        <v>1.8</v>
      </c>
      <c r="I5916" s="51">
        <f t="shared" si="652"/>
        <v>4.9655172413793101E-2</v>
      </c>
      <c r="J5916" s="51">
        <f t="shared" ca="1" si="653"/>
        <v>9.375</v>
      </c>
      <c r="K5916" s="47">
        <f t="shared" si="654"/>
        <v>1.8</v>
      </c>
      <c r="L5916" s="47">
        <f t="shared" si="655"/>
        <v>1.8</v>
      </c>
      <c r="M5916" s="47">
        <f t="shared" si="656"/>
        <v>1.8</v>
      </c>
      <c r="N5916" s="47">
        <f t="shared" si="657"/>
        <v>1.8</v>
      </c>
      <c r="O5916" s="48">
        <f t="shared" ca="1" si="658"/>
        <v>937.5</v>
      </c>
    </row>
    <row r="5917" spans="1:15" x14ac:dyDescent="0.25">
      <c r="A5917">
        <v>5902</v>
      </c>
      <c r="B5917" s="84">
        <v>33458</v>
      </c>
      <c r="C5917" s="47">
        <v>35.75</v>
      </c>
      <c r="D5917" s="47">
        <v>35.75</v>
      </c>
      <c r="E5917" s="47">
        <v>35.619999999999997</v>
      </c>
      <c r="F5917" s="47">
        <v>35.619999999999997</v>
      </c>
      <c r="G5917" s="48">
        <v>41600</v>
      </c>
      <c r="H5917" s="47">
        <v>1.77</v>
      </c>
      <c r="I5917" s="51">
        <f t="shared" si="652"/>
        <v>4.9691184727681081E-2</v>
      </c>
      <c r="J5917" s="51">
        <f t="shared" ca="1" si="653"/>
        <v>9.375</v>
      </c>
      <c r="K5917" s="47">
        <f t="shared" si="654"/>
        <v>1.78</v>
      </c>
      <c r="L5917" s="47">
        <f t="shared" si="655"/>
        <v>1.78</v>
      </c>
      <c r="M5917" s="47">
        <f t="shared" si="656"/>
        <v>1.77</v>
      </c>
      <c r="N5917" s="47">
        <f t="shared" si="657"/>
        <v>1.77</v>
      </c>
      <c r="O5917" s="48">
        <f t="shared" ca="1" si="658"/>
        <v>390000</v>
      </c>
    </row>
    <row r="5918" spans="1:15" x14ac:dyDescent="0.25">
      <c r="A5918">
        <v>5903</v>
      </c>
      <c r="B5918" s="84">
        <v>33457</v>
      </c>
      <c r="C5918" s="47">
        <v>35.619999999999997</v>
      </c>
      <c r="D5918" s="47">
        <v>35.75</v>
      </c>
      <c r="E5918" s="47">
        <v>35.619999999999997</v>
      </c>
      <c r="F5918" s="47">
        <v>35.75</v>
      </c>
      <c r="G5918" s="48">
        <v>162400</v>
      </c>
      <c r="H5918" s="47">
        <v>1.78</v>
      </c>
      <c r="I5918" s="51">
        <f t="shared" si="652"/>
        <v>4.9790209790209788E-2</v>
      </c>
      <c r="J5918" s="51">
        <f t="shared" ca="1" si="653"/>
        <v>9.375</v>
      </c>
      <c r="K5918" s="47">
        <f t="shared" si="654"/>
        <v>1.77</v>
      </c>
      <c r="L5918" s="47">
        <f t="shared" si="655"/>
        <v>1.78</v>
      </c>
      <c r="M5918" s="47">
        <f t="shared" si="656"/>
        <v>1.77</v>
      </c>
      <c r="N5918" s="47">
        <f t="shared" si="657"/>
        <v>1.78</v>
      </c>
      <c r="O5918" s="48">
        <f t="shared" ca="1" si="658"/>
        <v>1522500</v>
      </c>
    </row>
    <row r="5919" spans="1:15" x14ac:dyDescent="0.25">
      <c r="A5919">
        <v>5904</v>
      </c>
      <c r="B5919" s="84">
        <v>33456</v>
      </c>
      <c r="C5919" s="47">
        <v>35.25</v>
      </c>
      <c r="D5919" s="47">
        <v>35.5</v>
      </c>
      <c r="E5919" s="47">
        <v>35.25</v>
      </c>
      <c r="F5919" s="47">
        <v>35.5</v>
      </c>
      <c r="G5919" s="48">
        <v>65200</v>
      </c>
      <c r="H5919" s="47">
        <v>1.76</v>
      </c>
      <c r="I5919" s="51">
        <f t="shared" si="652"/>
        <v>4.9577464788732394E-2</v>
      </c>
      <c r="J5919" s="51">
        <f t="shared" ca="1" si="653"/>
        <v>9.375</v>
      </c>
      <c r="K5919" s="47">
        <f t="shared" si="654"/>
        <v>1.75</v>
      </c>
      <c r="L5919" s="47">
        <f t="shared" si="655"/>
        <v>1.76</v>
      </c>
      <c r="M5919" s="47">
        <f t="shared" si="656"/>
        <v>1.75</v>
      </c>
      <c r="N5919" s="47">
        <f t="shared" si="657"/>
        <v>1.76</v>
      </c>
      <c r="O5919" s="48">
        <f t="shared" ca="1" si="658"/>
        <v>611250</v>
      </c>
    </row>
    <row r="5920" spans="1:15" x14ac:dyDescent="0.25">
      <c r="A5920">
        <v>5905</v>
      </c>
      <c r="B5920" s="84">
        <v>33455</v>
      </c>
      <c r="C5920" s="47">
        <v>35.5</v>
      </c>
      <c r="D5920" s="47">
        <v>35.5</v>
      </c>
      <c r="E5920" s="47">
        <v>34.75</v>
      </c>
      <c r="F5920" s="47">
        <v>34.75</v>
      </c>
      <c r="G5920" s="48">
        <v>17700</v>
      </c>
      <c r="H5920" s="47">
        <v>1.73</v>
      </c>
      <c r="I5920" s="51">
        <f t="shared" si="652"/>
        <v>4.9784172661870504E-2</v>
      </c>
      <c r="J5920" s="51">
        <f t="shared" ca="1" si="653"/>
        <v>9.375</v>
      </c>
      <c r="K5920" s="47">
        <f t="shared" si="654"/>
        <v>1.77</v>
      </c>
      <c r="L5920" s="47">
        <f t="shared" si="655"/>
        <v>1.77</v>
      </c>
      <c r="M5920" s="47">
        <f t="shared" si="656"/>
        <v>1.73</v>
      </c>
      <c r="N5920" s="47">
        <f t="shared" si="657"/>
        <v>1.73</v>
      </c>
      <c r="O5920" s="48">
        <f t="shared" ca="1" si="658"/>
        <v>165937.5</v>
      </c>
    </row>
    <row r="5921" spans="1:15" x14ac:dyDescent="0.25">
      <c r="A5921">
        <v>5906</v>
      </c>
      <c r="B5921" s="84">
        <v>33452</v>
      </c>
      <c r="C5921" s="47">
        <v>35.5</v>
      </c>
      <c r="D5921" s="47">
        <v>35.5</v>
      </c>
      <c r="E5921" s="47">
        <v>34.75</v>
      </c>
      <c r="F5921" s="47">
        <v>34.75</v>
      </c>
      <c r="G5921" s="48">
        <v>23700</v>
      </c>
      <c r="H5921" s="47">
        <v>1.73</v>
      </c>
      <c r="I5921" s="51">
        <f t="shared" si="652"/>
        <v>4.9784172661870504E-2</v>
      </c>
      <c r="J5921" s="51">
        <f t="shared" ca="1" si="653"/>
        <v>9.375</v>
      </c>
      <c r="K5921" s="47">
        <f t="shared" si="654"/>
        <v>1.77</v>
      </c>
      <c r="L5921" s="47">
        <f t="shared" si="655"/>
        <v>1.77</v>
      </c>
      <c r="M5921" s="47">
        <f t="shared" si="656"/>
        <v>1.73</v>
      </c>
      <c r="N5921" s="47">
        <f t="shared" si="657"/>
        <v>1.73</v>
      </c>
      <c r="O5921" s="48">
        <f t="shared" ca="1" si="658"/>
        <v>222187.5</v>
      </c>
    </row>
    <row r="5922" spans="1:15" x14ac:dyDescent="0.25">
      <c r="A5922">
        <v>5907</v>
      </c>
      <c r="B5922" s="84">
        <v>33451</v>
      </c>
      <c r="C5922" s="47">
        <v>34.5</v>
      </c>
      <c r="D5922" s="47">
        <v>35.5</v>
      </c>
      <c r="E5922" s="47">
        <v>34</v>
      </c>
      <c r="F5922" s="47">
        <v>35.5</v>
      </c>
      <c r="G5922" s="48">
        <v>257600</v>
      </c>
      <c r="H5922" s="47">
        <v>1.76</v>
      </c>
      <c r="I5922" s="51">
        <f t="shared" si="652"/>
        <v>4.9577464788732394E-2</v>
      </c>
      <c r="J5922" s="51">
        <f t="shared" ca="1" si="653"/>
        <v>9.375</v>
      </c>
      <c r="K5922" s="47">
        <f t="shared" si="654"/>
        <v>1.71</v>
      </c>
      <c r="L5922" s="47">
        <f t="shared" si="655"/>
        <v>1.76</v>
      </c>
      <c r="M5922" s="47">
        <f t="shared" si="656"/>
        <v>1.69</v>
      </c>
      <c r="N5922" s="47">
        <f t="shared" si="657"/>
        <v>1.76</v>
      </c>
      <c r="O5922" s="48">
        <f t="shared" ca="1" si="658"/>
        <v>2415000</v>
      </c>
    </row>
    <row r="5923" spans="1:15" x14ac:dyDescent="0.25">
      <c r="A5923">
        <v>5908</v>
      </c>
      <c r="B5923" s="84">
        <v>33450</v>
      </c>
      <c r="C5923" s="47">
        <v>34.5</v>
      </c>
      <c r="D5923" s="47">
        <v>34.5</v>
      </c>
      <c r="E5923" s="47">
        <v>34.25</v>
      </c>
      <c r="F5923" s="47">
        <v>34.5</v>
      </c>
      <c r="G5923" s="48">
        <v>322500</v>
      </c>
      <c r="H5923" s="47">
        <v>1.71</v>
      </c>
      <c r="I5923" s="51">
        <f t="shared" si="652"/>
        <v>4.9565217391304345E-2</v>
      </c>
      <c r="J5923" s="51">
        <f t="shared" ca="1" si="653"/>
        <v>9.375</v>
      </c>
      <c r="K5923" s="47">
        <f t="shared" si="654"/>
        <v>1.71</v>
      </c>
      <c r="L5923" s="47">
        <f t="shared" si="655"/>
        <v>1.71</v>
      </c>
      <c r="M5923" s="47">
        <f t="shared" si="656"/>
        <v>1.7</v>
      </c>
      <c r="N5923" s="47">
        <f t="shared" si="657"/>
        <v>1.71</v>
      </c>
      <c r="O5923" s="48">
        <f t="shared" ca="1" si="658"/>
        <v>3023437.5</v>
      </c>
    </row>
    <row r="5924" spans="1:15" x14ac:dyDescent="0.25">
      <c r="A5924">
        <v>5909</v>
      </c>
      <c r="B5924" s="84">
        <v>33449</v>
      </c>
      <c r="C5924" s="47">
        <v>34.5</v>
      </c>
      <c r="D5924" s="47">
        <v>34.5</v>
      </c>
      <c r="E5924" s="47">
        <v>34.5</v>
      </c>
      <c r="F5924" s="47">
        <v>34.5</v>
      </c>
      <c r="G5924" s="48">
        <v>3300</v>
      </c>
      <c r="H5924" s="47">
        <v>1.71</v>
      </c>
      <c r="I5924" s="51">
        <f t="shared" si="652"/>
        <v>4.9565217391304345E-2</v>
      </c>
      <c r="J5924" s="51">
        <f t="shared" ca="1" si="653"/>
        <v>9.375</v>
      </c>
      <c r="K5924" s="47">
        <f t="shared" si="654"/>
        <v>1.71</v>
      </c>
      <c r="L5924" s="47">
        <f t="shared" si="655"/>
        <v>1.71</v>
      </c>
      <c r="M5924" s="47">
        <f t="shared" si="656"/>
        <v>1.71</v>
      </c>
      <c r="N5924" s="47">
        <f t="shared" si="657"/>
        <v>1.71</v>
      </c>
      <c r="O5924" s="48">
        <f t="shared" ca="1" si="658"/>
        <v>30937.5</v>
      </c>
    </row>
    <row r="5925" spans="1:15" x14ac:dyDescent="0.25">
      <c r="A5925">
        <v>5910</v>
      </c>
      <c r="B5925" s="84">
        <v>33448</v>
      </c>
      <c r="C5925" s="47">
        <v>34.5</v>
      </c>
      <c r="D5925" s="47">
        <v>34.5</v>
      </c>
      <c r="E5925" s="47">
        <v>34.5</v>
      </c>
      <c r="F5925" s="47">
        <v>34.5</v>
      </c>
      <c r="G5925" s="48">
        <v>0</v>
      </c>
      <c r="H5925" s="47">
        <v>1.71</v>
      </c>
      <c r="I5925" s="51">
        <f t="shared" si="652"/>
        <v>4.9565217391304345E-2</v>
      </c>
      <c r="J5925" s="51">
        <f t="shared" ca="1" si="653"/>
        <v>9.375</v>
      </c>
      <c r="K5925" s="47">
        <f t="shared" si="654"/>
        <v>1.71</v>
      </c>
      <c r="L5925" s="47">
        <f t="shared" si="655"/>
        <v>1.71</v>
      </c>
      <c r="M5925" s="47">
        <f t="shared" si="656"/>
        <v>1.71</v>
      </c>
      <c r="N5925" s="47">
        <f t="shared" si="657"/>
        <v>1.71</v>
      </c>
      <c r="O5925" s="48">
        <f t="shared" ca="1" si="658"/>
        <v>0</v>
      </c>
    </row>
    <row r="5926" spans="1:15" x14ac:dyDescent="0.25">
      <c r="A5926">
        <v>5911</v>
      </c>
      <c r="B5926" s="84">
        <v>33445</v>
      </c>
      <c r="C5926" s="47">
        <v>34.5</v>
      </c>
      <c r="D5926" s="47">
        <v>34.5</v>
      </c>
      <c r="E5926" s="47">
        <v>34.5</v>
      </c>
      <c r="F5926" s="47">
        <v>34.5</v>
      </c>
      <c r="G5926" s="48">
        <v>3300</v>
      </c>
      <c r="H5926" s="47">
        <v>1.71</v>
      </c>
      <c r="I5926" s="51">
        <f t="shared" si="652"/>
        <v>4.9565217391304345E-2</v>
      </c>
      <c r="J5926" s="51">
        <f t="shared" ca="1" si="653"/>
        <v>9.375</v>
      </c>
      <c r="K5926" s="47">
        <f t="shared" si="654"/>
        <v>1.71</v>
      </c>
      <c r="L5926" s="47">
        <f t="shared" si="655"/>
        <v>1.71</v>
      </c>
      <c r="M5926" s="47">
        <f t="shared" si="656"/>
        <v>1.71</v>
      </c>
      <c r="N5926" s="47">
        <f t="shared" si="657"/>
        <v>1.71</v>
      </c>
      <c r="O5926" s="48">
        <f t="shared" ca="1" si="658"/>
        <v>30937.5</v>
      </c>
    </row>
    <row r="5927" spans="1:15" x14ac:dyDescent="0.25">
      <c r="A5927">
        <v>5912</v>
      </c>
      <c r="B5927" s="84">
        <v>33444</v>
      </c>
      <c r="C5927" s="47">
        <v>34.25</v>
      </c>
      <c r="D5927" s="47">
        <v>34.25</v>
      </c>
      <c r="E5927" s="47">
        <v>34.25</v>
      </c>
      <c r="F5927" s="47">
        <v>34.25</v>
      </c>
      <c r="G5927" s="48">
        <v>29700</v>
      </c>
      <c r="H5927" s="47">
        <v>1.7</v>
      </c>
      <c r="I5927" s="51">
        <f t="shared" si="652"/>
        <v>4.9635036496350364E-2</v>
      </c>
      <c r="J5927" s="51">
        <f t="shared" ca="1" si="653"/>
        <v>9.375</v>
      </c>
      <c r="K5927" s="47">
        <f t="shared" si="654"/>
        <v>1.7</v>
      </c>
      <c r="L5927" s="47">
        <f t="shared" si="655"/>
        <v>1.7</v>
      </c>
      <c r="M5927" s="47">
        <f t="shared" si="656"/>
        <v>1.7</v>
      </c>
      <c r="N5927" s="47">
        <f t="shared" si="657"/>
        <v>1.7</v>
      </c>
      <c r="O5927" s="48">
        <f t="shared" ca="1" si="658"/>
        <v>278437.5</v>
      </c>
    </row>
    <row r="5928" spans="1:15" x14ac:dyDescent="0.25">
      <c r="A5928">
        <v>5913</v>
      </c>
      <c r="B5928" s="84">
        <v>33443</v>
      </c>
      <c r="C5928" s="47">
        <v>33.75</v>
      </c>
      <c r="D5928" s="47">
        <v>34.25</v>
      </c>
      <c r="E5928" s="47">
        <v>33.75</v>
      </c>
      <c r="F5928" s="47">
        <v>34.25</v>
      </c>
      <c r="G5928" s="48">
        <v>2400</v>
      </c>
      <c r="H5928" s="47">
        <v>1.7</v>
      </c>
      <c r="I5928" s="51">
        <f t="shared" si="652"/>
        <v>4.9635036496350364E-2</v>
      </c>
      <c r="J5928" s="51">
        <f t="shared" ca="1" si="653"/>
        <v>9.375</v>
      </c>
      <c r="K5928" s="47">
        <f t="shared" si="654"/>
        <v>1.68</v>
      </c>
      <c r="L5928" s="47">
        <f t="shared" si="655"/>
        <v>1.7</v>
      </c>
      <c r="M5928" s="47">
        <f t="shared" si="656"/>
        <v>1.68</v>
      </c>
      <c r="N5928" s="47">
        <f t="shared" si="657"/>
        <v>1.7</v>
      </c>
      <c r="O5928" s="48">
        <f t="shared" ca="1" si="658"/>
        <v>22500</v>
      </c>
    </row>
    <row r="5929" spans="1:15" x14ac:dyDescent="0.25">
      <c r="A5929">
        <v>5914</v>
      </c>
      <c r="B5929" s="84">
        <v>33442</v>
      </c>
      <c r="C5929" s="47">
        <v>35.25</v>
      </c>
      <c r="D5929" s="47">
        <v>35.5</v>
      </c>
      <c r="E5929" s="47">
        <v>33.5</v>
      </c>
      <c r="F5929" s="47">
        <v>33.5</v>
      </c>
      <c r="G5929" s="48">
        <v>50500</v>
      </c>
      <c r="H5929" s="47">
        <v>1.66</v>
      </c>
      <c r="I5929" s="51">
        <f t="shared" si="652"/>
        <v>4.955223880597015E-2</v>
      </c>
      <c r="J5929" s="51">
        <f t="shared" ca="1" si="653"/>
        <v>9.375</v>
      </c>
      <c r="K5929" s="47">
        <f t="shared" si="654"/>
        <v>1.75</v>
      </c>
      <c r="L5929" s="47">
        <f t="shared" si="655"/>
        <v>1.76</v>
      </c>
      <c r="M5929" s="47">
        <f t="shared" si="656"/>
        <v>1.66</v>
      </c>
      <c r="N5929" s="47">
        <f t="shared" si="657"/>
        <v>1.66</v>
      </c>
      <c r="O5929" s="48">
        <f t="shared" ca="1" si="658"/>
        <v>473437.5</v>
      </c>
    </row>
    <row r="5930" spans="1:15" x14ac:dyDescent="0.25">
      <c r="A5930">
        <v>5915</v>
      </c>
      <c r="B5930" s="84">
        <v>33441</v>
      </c>
      <c r="C5930" s="47">
        <v>34.5</v>
      </c>
      <c r="D5930" s="47">
        <v>35.75</v>
      </c>
      <c r="E5930" s="47">
        <v>34.5</v>
      </c>
      <c r="F5930" s="47">
        <v>35.75</v>
      </c>
      <c r="G5930" s="48">
        <v>64800</v>
      </c>
      <c r="H5930" s="47">
        <v>1.78</v>
      </c>
      <c r="I5930" s="51">
        <f t="shared" si="652"/>
        <v>4.9790209790209788E-2</v>
      </c>
      <c r="J5930" s="51">
        <f t="shared" ca="1" si="653"/>
        <v>9.375</v>
      </c>
      <c r="K5930" s="47">
        <f t="shared" si="654"/>
        <v>1.72</v>
      </c>
      <c r="L5930" s="47">
        <f t="shared" si="655"/>
        <v>1.78</v>
      </c>
      <c r="M5930" s="47">
        <f t="shared" si="656"/>
        <v>1.72</v>
      </c>
      <c r="N5930" s="47">
        <f t="shared" si="657"/>
        <v>1.78</v>
      </c>
      <c r="O5930" s="48">
        <f t="shared" ca="1" si="658"/>
        <v>607500</v>
      </c>
    </row>
    <row r="5931" spans="1:15" x14ac:dyDescent="0.25">
      <c r="A5931">
        <v>5916</v>
      </c>
      <c r="B5931" s="84">
        <v>33438</v>
      </c>
      <c r="C5931" s="47">
        <v>34.75</v>
      </c>
      <c r="D5931" s="47">
        <v>34.75</v>
      </c>
      <c r="E5931" s="47">
        <v>34.25</v>
      </c>
      <c r="F5931" s="47">
        <v>34.380000000000003</v>
      </c>
      <c r="G5931" s="48">
        <v>52800</v>
      </c>
      <c r="H5931" s="47">
        <v>1.71</v>
      </c>
      <c r="I5931" s="51">
        <f t="shared" si="652"/>
        <v>4.9738219895287955E-2</v>
      </c>
      <c r="J5931" s="51">
        <f t="shared" ca="1" si="653"/>
        <v>9.375</v>
      </c>
      <c r="K5931" s="47">
        <f t="shared" si="654"/>
        <v>1.73</v>
      </c>
      <c r="L5931" s="47">
        <f t="shared" si="655"/>
        <v>1.73</v>
      </c>
      <c r="M5931" s="47">
        <f t="shared" si="656"/>
        <v>1.7</v>
      </c>
      <c r="N5931" s="47">
        <f t="shared" si="657"/>
        <v>1.71</v>
      </c>
      <c r="O5931" s="48">
        <f t="shared" ca="1" si="658"/>
        <v>495000</v>
      </c>
    </row>
    <row r="5932" spans="1:15" x14ac:dyDescent="0.25">
      <c r="A5932">
        <v>5917</v>
      </c>
      <c r="B5932" s="84">
        <v>33437</v>
      </c>
      <c r="C5932" s="47">
        <v>34</v>
      </c>
      <c r="D5932" s="47">
        <v>34.75</v>
      </c>
      <c r="E5932" s="47">
        <v>33.75</v>
      </c>
      <c r="F5932" s="47">
        <v>34.75</v>
      </c>
      <c r="G5932" s="48">
        <v>35600</v>
      </c>
      <c r="H5932" s="47">
        <v>1.73</v>
      </c>
      <c r="I5932" s="51">
        <f t="shared" si="652"/>
        <v>4.9784172661870504E-2</v>
      </c>
      <c r="J5932" s="51">
        <f t="shared" ca="1" si="653"/>
        <v>9.375</v>
      </c>
      <c r="K5932" s="47">
        <f t="shared" si="654"/>
        <v>1.69</v>
      </c>
      <c r="L5932" s="47">
        <f t="shared" si="655"/>
        <v>1.73</v>
      </c>
      <c r="M5932" s="47">
        <f t="shared" si="656"/>
        <v>1.68</v>
      </c>
      <c r="N5932" s="47">
        <f t="shared" si="657"/>
        <v>1.73</v>
      </c>
      <c r="O5932" s="48">
        <f t="shared" ca="1" si="658"/>
        <v>333750</v>
      </c>
    </row>
    <row r="5933" spans="1:15" x14ac:dyDescent="0.25">
      <c r="A5933">
        <v>5918</v>
      </c>
      <c r="B5933" s="84">
        <v>33436</v>
      </c>
      <c r="C5933" s="47">
        <v>32</v>
      </c>
      <c r="D5933" s="47">
        <v>33.75</v>
      </c>
      <c r="E5933" s="47">
        <v>32</v>
      </c>
      <c r="F5933" s="47">
        <v>33.75</v>
      </c>
      <c r="G5933" s="48">
        <v>120500</v>
      </c>
      <c r="H5933" s="47">
        <v>1.68</v>
      </c>
      <c r="I5933" s="51">
        <f t="shared" si="652"/>
        <v>4.9777777777777775E-2</v>
      </c>
      <c r="J5933" s="51">
        <f t="shared" ca="1" si="653"/>
        <v>9.375</v>
      </c>
      <c r="K5933" s="47">
        <f t="shared" si="654"/>
        <v>1.59</v>
      </c>
      <c r="L5933" s="47">
        <f t="shared" si="655"/>
        <v>1.68</v>
      </c>
      <c r="M5933" s="47">
        <f t="shared" si="656"/>
        <v>1.59</v>
      </c>
      <c r="N5933" s="47">
        <f t="shared" si="657"/>
        <v>1.68</v>
      </c>
      <c r="O5933" s="48">
        <f t="shared" ca="1" si="658"/>
        <v>1129687.5</v>
      </c>
    </row>
    <row r="5934" spans="1:15" x14ac:dyDescent="0.25">
      <c r="A5934">
        <v>5919</v>
      </c>
      <c r="B5934" s="84">
        <v>33435</v>
      </c>
      <c r="C5934" s="47">
        <v>31.5</v>
      </c>
      <c r="D5934" s="47">
        <v>31.5</v>
      </c>
      <c r="E5934" s="47">
        <v>30.75</v>
      </c>
      <c r="F5934" s="47">
        <v>31.5</v>
      </c>
      <c r="G5934" s="48">
        <v>41600</v>
      </c>
      <c r="H5934" s="47">
        <v>1.57</v>
      </c>
      <c r="I5934" s="51">
        <f t="shared" si="652"/>
        <v>4.9841269841269846E-2</v>
      </c>
      <c r="J5934" s="51">
        <f t="shared" ca="1" si="653"/>
        <v>9.375</v>
      </c>
      <c r="K5934" s="47">
        <f t="shared" si="654"/>
        <v>1.57</v>
      </c>
      <c r="L5934" s="47">
        <f t="shared" si="655"/>
        <v>1.57</v>
      </c>
      <c r="M5934" s="47">
        <f t="shared" si="656"/>
        <v>1.53</v>
      </c>
      <c r="N5934" s="47">
        <f t="shared" si="657"/>
        <v>1.57</v>
      </c>
      <c r="O5934" s="48">
        <f t="shared" ca="1" si="658"/>
        <v>390000</v>
      </c>
    </row>
    <row r="5935" spans="1:15" x14ac:dyDescent="0.25">
      <c r="A5935">
        <v>5920</v>
      </c>
      <c r="B5935" s="84">
        <v>33434</v>
      </c>
      <c r="C5935" s="47">
        <v>31.5</v>
      </c>
      <c r="D5935" s="47">
        <v>31.5</v>
      </c>
      <c r="E5935" s="47">
        <v>31</v>
      </c>
      <c r="F5935" s="47">
        <v>31.5</v>
      </c>
      <c r="G5935" s="48">
        <v>11700</v>
      </c>
      <c r="H5935" s="47">
        <v>1.57</v>
      </c>
      <c r="I5935" s="51">
        <f t="shared" si="652"/>
        <v>4.9841269841269846E-2</v>
      </c>
      <c r="J5935" s="51">
        <f t="shared" ca="1" si="653"/>
        <v>9.375</v>
      </c>
      <c r="K5935" s="47">
        <f t="shared" si="654"/>
        <v>1.57</v>
      </c>
      <c r="L5935" s="47">
        <f t="shared" si="655"/>
        <v>1.57</v>
      </c>
      <c r="M5935" s="47">
        <f t="shared" si="656"/>
        <v>1.55</v>
      </c>
      <c r="N5935" s="47">
        <f t="shared" si="657"/>
        <v>1.57</v>
      </c>
      <c r="O5935" s="48">
        <f t="shared" ca="1" si="658"/>
        <v>109687.5</v>
      </c>
    </row>
    <row r="5936" spans="1:15" x14ac:dyDescent="0.25">
      <c r="A5936">
        <v>5921</v>
      </c>
      <c r="B5936" s="84">
        <v>33431</v>
      </c>
      <c r="C5936" s="47">
        <v>30</v>
      </c>
      <c r="D5936" s="47">
        <v>31.5</v>
      </c>
      <c r="E5936" s="47">
        <v>30</v>
      </c>
      <c r="F5936" s="47">
        <v>31.5</v>
      </c>
      <c r="G5936" s="48">
        <v>570100</v>
      </c>
      <c r="H5936" s="47">
        <v>1.57</v>
      </c>
      <c r="I5936" s="51">
        <f t="shared" si="652"/>
        <v>4.9841269841269846E-2</v>
      </c>
      <c r="J5936" s="51">
        <f t="shared" ca="1" si="653"/>
        <v>9.375</v>
      </c>
      <c r="K5936" s="47">
        <f t="shared" si="654"/>
        <v>1.5</v>
      </c>
      <c r="L5936" s="47">
        <f t="shared" si="655"/>
        <v>1.57</v>
      </c>
      <c r="M5936" s="47">
        <f t="shared" si="656"/>
        <v>1.5</v>
      </c>
      <c r="N5936" s="47">
        <f t="shared" si="657"/>
        <v>1.57</v>
      </c>
      <c r="O5936" s="48">
        <f t="shared" ca="1" si="658"/>
        <v>5344687.5</v>
      </c>
    </row>
    <row r="5937" spans="1:15" x14ac:dyDescent="0.25">
      <c r="A5937">
        <v>5922</v>
      </c>
      <c r="B5937" s="84">
        <v>33430</v>
      </c>
      <c r="C5937" s="47">
        <v>30</v>
      </c>
      <c r="D5937" s="47">
        <v>30.25</v>
      </c>
      <c r="E5937" s="47">
        <v>30</v>
      </c>
      <c r="F5937" s="47">
        <v>30.25</v>
      </c>
      <c r="G5937" s="48">
        <v>396400</v>
      </c>
      <c r="H5937" s="47">
        <v>1.5</v>
      </c>
      <c r="I5937" s="51">
        <f t="shared" si="652"/>
        <v>4.9586776859504134E-2</v>
      </c>
      <c r="J5937" s="51">
        <f t="shared" ca="1" si="653"/>
        <v>9.375</v>
      </c>
      <c r="K5937" s="47">
        <f t="shared" si="654"/>
        <v>1.49</v>
      </c>
      <c r="L5937" s="47">
        <f t="shared" si="655"/>
        <v>1.5</v>
      </c>
      <c r="M5937" s="47">
        <f t="shared" si="656"/>
        <v>1.49</v>
      </c>
      <c r="N5937" s="47">
        <f t="shared" si="657"/>
        <v>1.5</v>
      </c>
      <c r="O5937" s="48">
        <f t="shared" ca="1" si="658"/>
        <v>3716250</v>
      </c>
    </row>
    <row r="5938" spans="1:15" x14ac:dyDescent="0.25">
      <c r="A5938">
        <v>5923</v>
      </c>
      <c r="B5938" s="84">
        <v>33429</v>
      </c>
      <c r="C5938" s="47">
        <v>30.25</v>
      </c>
      <c r="D5938" s="47">
        <v>30.25</v>
      </c>
      <c r="E5938" s="47">
        <v>30.25</v>
      </c>
      <c r="F5938" s="47">
        <v>30.25</v>
      </c>
      <c r="G5938" s="48">
        <v>0</v>
      </c>
      <c r="H5938" s="47">
        <v>1.5</v>
      </c>
      <c r="I5938" s="51">
        <f t="shared" si="652"/>
        <v>4.9586776859504134E-2</v>
      </c>
      <c r="J5938" s="51">
        <f t="shared" ca="1" si="653"/>
        <v>9.375</v>
      </c>
      <c r="K5938" s="47">
        <f t="shared" si="654"/>
        <v>1.5</v>
      </c>
      <c r="L5938" s="47">
        <f t="shared" si="655"/>
        <v>1.5</v>
      </c>
      <c r="M5938" s="47">
        <f t="shared" si="656"/>
        <v>1.5</v>
      </c>
      <c r="N5938" s="47">
        <f t="shared" si="657"/>
        <v>1.5</v>
      </c>
      <c r="O5938" s="48">
        <f t="shared" ca="1" si="658"/>
        <v>0</v>
      </c>
    </row>
    <row r="5939" spans="1:15" x14ac:dyDescent="0.25">
      <c r="A5939">
        <v>5924</v>
      </c>
      <c r="B5939" s="84">
        <v>33428</v>
      </c>
      <c r="C5939" s="47">
        <v>30</v>
      </c>
      <c r="D5939" s="47">
        <v>30.25</v>
      </c>
      <c r="E5939" s="47">
        <v>30</v>
      </c>
      <c r="F5939" s="47">
        <v>30.25</v>
      </c>
      <c r="G5939" s="48">
        <v>68400</v>
      </c>
      <c r="H5939" s="47">
        <v>1.5</v>
      </c>
      <c r="I5939" s="51">
        <f t="shared" si="652"/>
        <v>4.9586776859504134E-2</v>
      </c>
      <c r="J5939" s="51">
        <f t="shared" ca="1" si="653"/>
        <v>9.375</v>
      </c>
      <c r="K5939" s="47">
        <f t="shared" si="654"/>
        <v>1.49</v>
      </c>
      <c r="L5939" s="47">
        <f t="shared" si="655"/>
        <v>1.5</v>
      </c>
      <c r="M5939" s="47">
        <f t="shared" si="656"/>
        <v>1.49</v>
      </c>
      <c r="N5939" s="47">
        <f t="shared" si="657"/>
        <v>1.5</v>
      </c>
      <c r="O5939" s="48">
        <f t="shared" ca="1" si="658"/>
        <v>641250</v>
      </c>
    </row>
    <row r="5940" spans="1:15" x14ac:dyDescent="0.25">
      <c r="A5940">
        <v>5925</v>
      </c>
      <c r="B5940" s="84">
        <v>33427</v>
      </c>
      <c r="C5940" s="47">
        <v>30.12</v>
      </c>
      <c r="D5940" s="47">
        <v>30.12</v>
      </c>
      <c r="E5940" s="47">
        <v>30.12</v>
      </c>
      <c r="F5940" s="47">
        <v>30.12</v>
      </c>
      <c r="G5940" s="48">
        <v>0</v>
      </c>
      <c r="H5940" s="47">
        <v>1.5</v>
      </c>
      <c r="I5940" s="51">
        <f t="shared" si="652"/>
        <v>4.9800796812749001E-2</v>
      </c>
      <c r="J5940" s="51">
        <f t="shared" ca="1" si="653"/>
        <v>9.375</v>
      </c>
      <c r="K5940" s="47">
        <f t="shared" si="654"/>
        <v>1.5</v>
      </c>
      <c r="L5940" s="47">
        <f t="shared" si="655"/>
        <v>1.5</v>
      </c>
      <c r="M5940" s="47">
        <f t="shared" si="656"/>
        <v>1.5</v>
      </c>
      <c r="N5940" s="47">
        <f t="shared" si="657"/>
        <v>1.5</v>
      </c>
      <c r="O5940" s="48">
        <f t="shared" ca="1" si="658"/>
        <v>0</v>
      </c>
    </row>
    <row r="5941" spans="1:15" x14ac:dyDescent="0.25">
      <c r="A5941">
        <v>5926</v>
      </c>
      <c r="B5941" s="84">
        <v>33424</v>
      </c>
      <c r="C5941" s="47">
        <v>30.37</v>
      </c>
      <c r="D5941" s="47">
        <v>30.37</v>
      </c>
      <c r="E5941" s="47">
        <v>30.12</v>
      </c>
      <c r="F5941" s="47">
        <v>30.12</v>
      </c>
      <c r="G5941" s="48">
        <v>147300</v>
      </c>
      <c r="H5941" s="47">
        <v>1.5</v>
      </c>
      <c r="I5941" s="51">
        <f t="shared" si="652"/>
        <v>4.9800796812749001E-2</v>
      </c>
      <c r="J5941" s="51">
        <f t="shared" ca="1" si="653"/>
        <v>9.375</v>
      </c>
      <c r="K5941" s="47">
        <f t="shared" si="654"/>
        <v>1.51</v>
      </c>
      <c r="L5941" s="47">
        <f t="shared" si="655"/>
        <v>1.51</v>
      </c>
      <c r="M5941" s="47">
        <f t="shared" si="656"/>
        <v>1.5</v>
      </c>
      <c r="N5941" s="47">
        <f t="shared" si="657"/>
        <v>1.5</v>
      </c>
      <c r="O5941" s="48">
        <f t="shared" ca="1" si="658"/>
        <v>1380937.5</v>
      </c>
    </row>
    <row r="5942" spans="1:15" x14ac:dyDescent="0.25">
      <c r="A5942">
        <v>5927</v>
      </c>
      <c r="B5942" s="84">
        <v>33422</v>
      </c>
      <c r="C5942" s="47">
        <v>30.5</v>
      </c>
      <c r="D5942" s="47">
        <v>30.5</v>
      </c>
      <c r="E5942" s="47">
        <v>30.5</v>
      </c>
      <c r="F5942" s="47">
        <v>30.5</v>
      </c>
      <c r="G5942" s="48">
        <v>0</v>
      </c>
      <c r="H5942" s="47">
        <v>1.52</v>
      </c>
      <c r="I5942" s="51">
        <f t="shared" si="652"/>
        <v>4.9836065573770495E-2</v>
      </c>
      <c r="J5942" s="51">
        <f t="shared" ca="1" si="653"/>
        <v>9.375</v>
      </c>
      <c r="K5942" s="47">
        <f t="shared" si="654"/>
        <v>1.52</v>
      </c>
      <c r="L5942" s="47">
        <f t="shared" si="655"/>
        <v>1.52</v>
      </c>
      <c r="M5942" s="47">
        <f t="shared" si="656"/>
        <v>1.52</v>
      </c>
      <c r="N5942" s="47">
        <f t="shared" si="657"/>
        <v>1.52</v>
      </c>
      <c r="O5942" s="48">
        <f t="shared" ca="1" si="658"/>
        <v>0</v>
      </c>
    </row>
    <row r="5943" spans="1:15" x14ac:dyDescent="0.25">
      <c r="A5943">
        <v>5928</v>
      </c>
      <c r="B5943" s="84">
        <v>33421</v>
      </c>
      <c r="C5943" s="47">
        <v>30</v>
      </c>
      <c r="D5943" s="47">
        <v>30.5</v>
      </c>
      <c r="E5943" s="47">
        <v>30</v>
      </c>
      <c r="F5943" s="47">
        <v>30.5</v>
      </c>
      <c r="G5943" s="48">
        <v>5600</v>
      </c>
      <c r="H5943" s="47">
        <v>1.52</v>
      </c>
      <c r="I5943" s="51">
        <f t="shared" si="652"/>
        <v>4.9836065573770495E-2</v>
      </c>
      <c r="J5943" s="51">
        <f t="shared" ca="1" si="653"/>
        <v>9.375</v>
      </c>
      <c r="K5943" s="47">
        <f t="shared" si="654"/>
        <v>1.5</v>
      </c>
      <c r="L5943" s="47">
        <f t="shared" si="655"/>
        <v>1.52</v>
      </c>
      <c r="M5943" s="47">
        <f t="shared" si="656"/>
        <v>1.5</v>
      </c>
      <c r="N5943" s="47">
        <f t="shared" si="657"/>
        <v>1.52</v>
      </c>
      <c r="O5943" s="48">
        <f t="shared" ca="1" si="658"/>
        <v>52500</v>
      </c>
    </row>
    <row r="5944" spans="1:15" x14ac:dyDescent="0.25">
      <c r="A5944">
        <v>5929</v>
      </c>
      <c r="B5944" s="84">
        <v>33420</v>
      </c>
      <c r="C5944" s="47">
        <v>30</v>
      </c>
      <c r="D5944" s="47">
        <v>30.37</v>
      </c>
      <c r="E5944" s="47">
        <v>30</v>
      </c>
      <c r="F5944" s="47">
        <v>30</v>
      </c>
      <c r="G5944" s="48">
        <v>141700</v>
      </c>
      <c r="H5944" s="47">
        <v>1.49</v>
      </c>
      <c r="I5944" s="51">
        <f t="shared" si="652"/>
        <v>4.9666666666666665E-2</v>
      </c>
      <c r="J5944" s="51">
        <f t="shared" ca="1" si="653"/>
        <v>9.375</v>
      </c>
      <c r="K5944" s="47">
        <f t="shared" si="654"/>
        <v>1.49</v>
      </c>
      <c r="L5944" s="47">
        <f t="shared" si="655"/>
        <v>1.51</v>
      </c>
      <c r="M5944" s="47">
        <f t="shared" si="656"/>
        <v>1.49</v>
      </c>
      <c r="N5944" s="47">
        <f t="shared" si="657"/>
        <v>1.49</v>
      </c>
      <c r="O5944" s="48">
        <f t="shared" ca="1" si="658"/>
        <v>1328437.5</v>
      </c>
    </row>
    <row r="5945" spans="1:15" x14ac:dyDescent="0.25">
      <c r="A5945">
        <v>5930</v>
      </c>
      <c r="B5945" s="84">
        <v>33417</v>
      </c>
      <c r="C5945" s="47">
        <v>30.75</v>
      </c>
      <c r="D5945" s="47">
        <v>30.75</v>
      </c>
      <c r="E5945" s="47">
        <v>30.5</v>
      </c>
      <c r="F5945" s="47">
        <v>30.5</v>
      </c>
      <c r="G5945" s="48">
        <v>32000</v>
      </c>
      <c r="H5945" s="47">
        <v>1.52</v>
      </c>
      <c r="I5945" s="51">
        <f t="shared" si="652"/>
        <v>4.9836065573770495E-2</v>
      </c>
      <c r="J5945" s="51">
        <f t="shared" ca="1" si="653"/>
        <v>9.375</v>
      </c>
      <c r="K5945" s="47">
        <f t="shared" si="654"/>
        <v>1.53</v>
      </c>
      <c r="L5945" s="47">
        <f t="shared" si="655"/>
        <v>1.53</v>
      </c>
      <c r="M5945" s="47">
        <f t="shared" si="656"/>
        <v>1.52</v>
      </c>
      <c r="N5945" s="47">
        <f t="shared" si="657"/>
        <v>1.52</v>
      </c>
      <c r="O5945" s="48">
        <f t="shared" ca="1" si="658"/>
        <v>300000</v>
      </c>
    </row>
    <row r="5946" spans="1:15" x14ac:dyDescent="0.25">
      <c r="A5946">
        <v>5931</v>
      </c>
      <c r="B5946" s="84">
        <v>33416</v>
      </c>
      <c r="C5946" s="47">
        <v>31.25</v>
      </c>
      <c r="D5946" s="47">
        <v>31.25</v>
      </c>
      <c r="E5946" s="47">
        <v>30.5</v>
      </c>
      <c r="F5946" s="47">
        <v>30.5</v>
      </c>
      <c r="G5946" s="48">
        <v>47200</v>
      </c>
      <c r="H5946" s="47">
        <v>1.52</v>
      </c>
      <c r="I5946" s="51">
        <f t="shared" si="652"/>
        <v>4.9836065573770495E-2</v>
      </c>
      <c r="J5946" s="51">
        <f t="shared" ca="1" si="653"/>
        <v>9.375</v>
      </c>
      <c r="K5946" s="47">
        <f t="shared" si="654"/>
        <v>1.56</v>
      </c>
      <c r="L5946" s="47">
        <f t="shared" si="655"/>
        <v>1.56</v>
      </c>
      <c r="M5946" s="47">
        <f t="shared" si="656"/>
        <v>1.52</v>
      </c>
      <c r="N5946" s="47">
        <f t="shared" si="657"/>
        <v>1.52</v>
      </c>
      <c r="O5946" s="48">
        <f t="shared" ca="1" si="658"/>
        <v>442500</v>
      </c>
    </row>
    <row r="5947" spans="1:15" x14ac:dyDescent="0.25">
      <c r="A5947">
        <v>5932</v>
      </c>
      <c r="B5947" s="84">
        <v>33415</v>
      </c>
      <c r="C5947" s="47">
        <v>31</v>
      </c>
      <c r="D5947" s="47">
        <v>31.25</v>
      </c>
      <c r="E5947" s="47">
        <v>31</v>
      </c>
      <c r="F5947" s="47">
        <v>31.25</v>
      </c>
      <c r="G5947" s="48">
        <v>5600</v>
      </c>
      <c r="H5947" s="47">
        <v>1.55</v>
      </c>
      <c r="I5947" s="51">
        <f t="shared" si="652"/>
        <v>4.9599999999999998E-2</v>
      </c>
      <c r="J5947" s="51">
        <f t="shared" ca="1" si="653"/>
        <v>9.375</v>
      </c>
      <c r="K5947" s="47">
        <f t="shared" si="654"/>
        <v>1.54</v>
      </c>
      <c r="L5947" s="47">
        <f t="shared" si="655"/>
        <v>1.55</v>
      </c>
      <c r="M5947" s="47">
        <f t="shared" si="656"/>
        <v>1.54</v>
      </c>
      <c r="N5947" s="47">
        <f t="shared" si="657"/>
        <v>1.55</v>
      </c>
      <c r="O5947" s="48">
        <f t="shared" ca="1" si="658"/>
        <v>52500</v>
      </c>
    </row>
    <row r="5948" spans="1:15" x14ac:dyDescent="0.25">
      <c r="A5948">
        <v>5933</v>
      </c>
      <c r="B5948" s="84">
        <v>33414</v>
      </c>
      <c r="C5948" s="47">
        <v>31</v>
      </c>
      <c r="D5948" s="47">
        <v>31</v>
      </c>
      <c r="E5948" s="47">
        <v>31</v>
      </c>
      <c r="F5948" s="47">
        <v>31</v>
      </c>
      <c r="G5948" s="48">
        <v>2400</v>
      </c>
      <c r="H5948" s="47">
        <v>1.54</v>
      </c>
      <c r="I5948" s="51">
        <f t="shared" si="652"/>
        <v>4.9677419354838707E-2</v>
      </c>
      <c r="J5948" s="51">
        <f t="shared" ca="1" si="653"/>
        <v>9.375</v>
      </c>
      <c r="K5948" s="47">
        <f t="shared" si="654"/>
        <v>1.54</v>
      </c>
      <c r="L5948" s="47">
        <f t="shared" si="655"/>
        <v>1.54</v>
      </c>
      <c r="M5948" s="47">
        <f t="shared" si="656"/>
        <v>1.54</v>
      </c>
      <c r="N5948" s="47">
        <f t="shared" si="657"/>
        <v>1.54</v>
      </c>
      <c r="O5948" s="48">
        <f t="shared" ca="1" si="658"/>
        <v>22500</v>
      </c>
    </row>
    <row r="5949" spans="1:15" x14ac:dyDescent="0.25">
      <c r="A5949">
        <v>5934</v>
      </c>
      <c r="B5949" s="84">
        <v>33413</v>
      </c>
      <c r="C5949" s="47">
        <v>31</v>
      </c>
      <c r="D5949" s="47">
        <v>31.5</v>
      </c>
      <c r="E5949" s="47">
        <v>31</v>
      </c>
      <c r="F5949" s="47">
        <v>31.25</v>
      </c>
      <c r="G5949" s="48">
        <v>234000</v>
      </c>
      <c r="H5949" s="47">
        <v>1.55</v>
      </c>
      <c r="I5949" s="51">
        <f t="shared" si="652"/>
        <v>4.9599999999999998E-2</v>
      </c>
      <c r="J5949" s="51">
        <f t="shared" ca="1" si="653"/>
        <v>9.375</v>
      </c>
      <c r="K5949" s="47">
        <f t="shared" si="654"/>
        <v>1.54</v>
      </c>
      <c r="L5949" s="47">
        <f t="shared" si="655"/>
        <v>1.56</v>
      </c>
      <c r="M5949" s="47">
        <f t="shared" si="656"/>
        <v>1.54</v>
      </c>
      <c r="N5949" s="47">
        <f t="shared" si="657"/>
        <v>1.55</v>
      </c>
      <c r="O5949" s="48">
        <f t="shared" ca="1" si="658"/>
        <v>2193750</v>
      </c>
    </row>
    <row r="5950" spans="1:15" x14ac:dyDescent="0.25">
      <c r="A5950">
        <v>5935</v>
      </c>
      <c r="B5950" s="84">
        <v>33410</v>
      </c>
      <c r="C5950" s="47">
        <v>31.5</v>
      </c>
      <c r="D5950" s="47">
        <v>31.5</v>
      </c>
      <c r="E5950" s="47">
        <v>31.5</v>
      </c>
      <c r="F5950" s="47">
        <v>31.5</v>
      </c>
      <c r="G5950" s="48">
        <v>14400</v>
      </c>
      <c r="H5950" s="47">
        <v>1.57</v>
      </c>
      <c r="I5950" s="51">
        <f t="shared" si="652"/>
        <v>4.9841269841269846E-2</v>
      </c>
      <c r="J5950" s="51">
        <f t="shared" ca="1" si="653"/>
        <v>9.375</v>
      </c>
      <c r="K5950" s="47">
        <f t="shared" si="654"/>
        <v>1.57</v>
      </c>
      <c r="L5950" s="47">
        <f t="shared" si="655"/>
        <v>1.57</v>
      </c>
      <c r="M5950" s="47">
        <f t="shared" si="656"/>
        <v>1.57</v>
      </c>
      <c r="N5950" s="47">
        <f t="shared" si="657"/>
        <v>1.57</v>
      </c>
      <c r="O5950" s="48">
        <f t="shared" ca="1" si="658"/>
        <v>135000</v>
      </c>
    </row>
    <row r="5951" spans="1:15" x14ac:dyDescent="0.25">
      <c r="A5951">
        <v>5936</v>
      </c>
      <c r="B5951" s="84">
        <v>33409</v>
      </c>
      <c r="C5951" s="47">
        <v>31.5</v>
      </c>
      <c r="D5951" s="47">
        <v>31.5</v>
      </c>
      <c r="E5951" s="47">
        <v>31.25</v>
      </c>
      <c r="F5951" s="47">
        <v>31.25</v>
      </c>
      <c r="G5951" s="48">
        <v>260400</v>
      </c>
      <c r="H5951" s="47">
        <v>1.55</v>
      </c>
      <c r="I5951" s="51">
        <f t="shared" si="652"/>
        <v>4.9599999999999998E-2</v>
      </c>
      <c r="J5951" s="51">
        <f t="shared" ca="1" si="653"/>
        <v>9.375</v>
      </c>
      <c r="K5951" s="47">
        <f t="shared" si="654"/>
        <v>1.56</v>
      </c>
      <c r="L5951" s="47">
        <f t="shared" si="655"/>
        <v>1.56</v>
      </c>
      <c r="M5951" s="47">
        <f t="shared" si="656"/>
        <v>1.55</v>
      </c>
      <c r="N5951" s="47">
        <f t="shared" si="657"/>
        <v>1.55</v>
      </c>
      <c r="O5951" s="48">
        <f t="shared" ca="1" si="658"/>
        <v>2441250</v>
      </c>
    </row>
    <row r="5952" spans="1:15" x14ac:dyDescent="0.25">
      <c r="A5952">
        <v>5937</v>
      </c>
      <c r="B5952" s="84">
        <v>33408</v>
      </c>
      <c r="C5952" s="47">
        <v>30.5</v>
      </c>
      <c r="D5952" s="47">
        <v>31.5</v>
      </c>
      <c r="E5952" s="47">
        <v>30.5</v>
      </c>
      <c r="F5952" s="47">
        <v>31.25</v>
      </c>
      <c r="G5952" s="48">
        <v>198500</v>
      </c>
      <c r="H5952" s="47">
        <v>1.55</v>
      </c>
      <c r="I5952" s="51">
        <f t="shared" si="652"/>
        <v>4.9599999999999998E-2</v>
      </c>
      <c r="J5952" s="51">
        <f t="shared" ca="1" si="653"/>
        <v>9.375</v>
      </c>
      <c r="K5952" s="47">
        <f t="shared" si="654"/>
        <v>1.51</v>
      </c>
      <c r="L5952" s="47">
        <f t="shared" si="655"/>
        <v>1.56</v>
      </c>
      <c r="M5952" s="47">
        <f t="shared" si="656"/>
        <v>1.51</v>
      </c>
      <c r="N5952" s="47">
        <f t="shared" si="657"/>
        <v>1.55</v>
      </c>
      <c r="O5952" s="48">
        <f t="shared" ca="1" si="658"/>
        <v>1860937.5</v>
      </c>
    </row>
    <row r="5953" spans="1:15" x14ac:dyDescent="0.25">
      <c r="A5953">
        <v>5938</v>
      </c>
      <c r="B5953" s="84">
        <v>33407</v>
      </c>
      <c r="C5953" s="47">
        <v>31.75</v>
      </c>
      <c r="D5953" s="47">
        <v>31.75</v>
      </c>
      <c r="E5953" s="47">
        <v>31.75</v>
      </c>
      <c r="F5953" s="47">
        <v>31.75</v>
      </c>
      <c r="G5953" s="48">
        <v>100</v>
      </c>
      <c r="H5953" s="47">
        <v>1.58</v>
      </c>
      <c r="I5953" s="51">
        <f t="shared" si="652"/>
        <v>4.976377952755906E-2</v>
      </c>
      <c r="J5953" s="51">
        <f t="shared" ca="1" si="653"/>
        <v>9.375</v>
      </c>
      <c r="K5953" s="47">
        <f t="shared" si="654"/>
        <v>1.58</v>
      </c>
      <c r="L5953" s="47">
        <f t="shared" si="655"/>
        <v>1.58</v>
      </c>
      <c r="M5953" s="47">
        <f t="shared" si="656"/>
        <v>1.58</v>
      </c>
      <c r="N5953" s="47">
        <f t="shared" si="657"/>
        <v>1.58</v>
      </c>
      <c r="O5953" s="48">
        <f t="shared" ca="1" si="658"/>
        <v>937.5</v>
      </c>
    </row>
    <row r="5954" spans="1:15" x14ac:dyDescent="0.25">
      <c r="A5954">
        <v>5939</v>
      </c>
      <c r="B5954" s="84">
        <v>33406</v>
      </c>
      <c r="C5954" s="47">
        <v>31.25</v>
      </c>
      <c r="D5954" s="47">
        <v>31.75</v>
      </c>
      <c r="E5954" s="47">
        <v>31.25</v>
      </c>
      <c r="F5954" s="47">
        <v>31.75</v>
      </c>
      <c r="G5954" s="48">
        <v>5600</v>
      </c>
      <c r="H5954" s="47">
        <v>1.58</v>
      </c>
      <c r="I5954" s="51">
        <f t="shared" si="652"/>
        <v>4.976377952755906E-2</v>
      </c>
      <c r="J5954" s="51">
        <f t="shared" ca="1" si="653"/>
        <v>9.375</v>
      </c>
      <c r="K5954" s="47">
        <f t="shared" si="654"/>
        <v>1.56</v>
      </c>
      <c r="L5954" s="47">
        <f t="shared" si="655"/>
        <v>1.58</v>
      </c>
      <c r="M5954" s="47">
        <f t="shared" si="656"/>
        <v>1.56</v>
      </c>
      <c r="N5954" s="47">
        <f t="shared" si="657"/>
        <v>1.58</v>
      </c>
      <c r="O5954" s="48">
        <f t="shared" ca="1" si="658"/>
        <v>52500</v>
      </c>
    </row>
    <row r="5955" spans="1:15" x14ac:dyDescent="0.25">
      <c r="A5955">
        <v>5940</v>
      </c>
      <c r="B5955" s="84">
        <v>33403</v>
      </c>
      <c r="C5955" s="47">
        <v>31.25</v>
      </c>
      <c r="D5955" s="47">
        <v>31.25</v>
      </c>
      <c r="E5955" s="47">
        <v>31.25</v>
      </c>
      <c r="F5955" s="47">
        <v>31.25</v>
      </c>
      <c r="G5955" s="48">
        <v>29200</v>
      </c>
      <c r="H5955" s="47">
        <v>1.55</v>
      </c>
      <c r="I5955" s="51">
        <f t="shared" si="652"/>
        <v>4.9599999999999998E-2</v>
      </c>
      <c r="J5955" s="51">
        <f t="shared" ca="1" si="653"/>
        <v>9.375</v>
      </c>
      <c r="K5955" s="47">
        <f t="shared" si="654"/>
        <v>1.55</v>
      </c>
      <c r="L5955" s="47">
        <f t="shared" si="655"/>
        <v>1.55</v>
      </c>
      <c r="M5955" s="47">
        <f t="shared" si="656"/>
        <v>1.55</v>
      </c>
      <c r="N5955" s="47">
        <f t="shared" si="657"/>
        <v>1.55</v>
      </c>
      <c r="O5955" s="48">
        <f t="shared" ca="1" si="658"/>
        <v>273750</v>
      </c>
    </row>
    <row r="5956" spans="1:15" x14ac:dyDescent="0.25">
      <c r="A5956">
        <v>5941</v>
      </c>
      <c r="B5956" s="84">
        <v>33402</v>
      </c>
      <c r="C5956" s="47">
        <v>32</v>
      </c>
      <c r="D5956" s="47">
        <v>32</v>
      </c>
      <c r="E5956" s="47">
        <v>32</v>
      </c>
      <c r="F5956" s="47">
        <v>32</v>
      </c>
      <c r="G5956" s="48">
        <v>0</v>
      </c>
      <c r="H5956" s="47">
        <v>1.59</v>
      </c>
      <c r="I5956" s="51">
        <f t="shared" si="652"/>
        <v>4.9687500000000002E-2</v>
      </c>
      <c r="J5956" s="51">
        <f t="shared" ca="1" si="653"/>
        <v>9.375</v>
      </c>
      <c r="K5956" s="47">
        <f t="shared" si="654"/>
        <v>1.59</v>
      </c>
      <c r="L5956" s="47">
        <f t="shared" si="655"/>
        <v>1.59</v>
      </c>
      <c r="M5956" s="47">
        <f t="shared" si="656"/>
        <v>1.59</v>
      </c>
      <c r="N5956" s="47">
        <f t="shared" si="657"/>
        <v>1.59</v>
      </c>
      <c r="O5956" s="48">
        <f t="shared" ca="1" si="658"/>
        <v>0</v>
      </c>
    </row>
    <row r="5957" spans="1:15" x14ac:dyDescent="0.25">
      <c r="A5957">
        <v>5942</v>
      </c>
      <c r="B5957" s="84">
        <v>33401</v>
      </c>
      <c r="C5957" s="47">
        <v>32</v>
      </c>
      <c r="D5957" s="47">
        <v>32</v>
      </c>
      <c r="E5957" s="47">
        <v>32</v>
      </c>
      <c r="F5957" s="47">
        <v>32</v>
      </c>
      <c r="G5957" s="48">
        <v>102900</v>
      </c>
      <c r="H5957" s="47">
        <v>1.59</v>
      </c>
      <c r="I5957" s="51">
        <f t="shared" si="652"/>
        <v>4.9687500000000002E-2</v>
      </c>
      <c r="J5957" s="51">
        <f t="shared" ca="1" si="653"/>
        <v>9.375</v>
      </c>
      <c r="K5957" s="47">
        <f t="shared" si="654"/>
        <v>1.59</v>
      </c>
      <c r="L5957" s="47">
        <f t="shared" si="655"/>
        <v>1.59</v>
      </c>
      <c r="M5957" s="47">
        <f t="shared" si="656"/>
        <v>1.59</v>
      </c>
      <c r="N5957" s="47">
        <f t="shared" si="657"/>
        <v>1.59</v>
      </c>
      <c r="O5957" s="48">
        <f t="shared" ca="1" si="658"/>
        <v>964687.5</v>
      </c>
    </row>
    <row r="5958" spans="1:15" x14ac:dyDescent="0.25">
      <c r="A5958">
        <v>5943</v>
      </c>
      <c r="B5958" s="84">
        <v>33400</v>
      </c>
      <c r="C5958" s="47">
        <v>32</v>
      </c>
      <c r="D5958" s="47">
        <v>32</v>
      </c>
      <c r="E5958" s="47">
        <v>32</v>
      </c>
      <c r="F5958" s="47">
        <v>32</v>
      </c>
      <c r="G5958" s="48">
        <v>100</v>
      </c>
      <c r="H5958" s="47">
        <v>1.59</v>
      </c>
      <c r="I5958" s="51">
        <f t="shared" si="652"/>
        <v>4.9687500000000002E-2</v>
      </c>
      <c r="J5958" s="51">
        <f t="shared" ca="1" si="653"/>
        <v>9.375</v>
      </c>
      <c r="K5958" s="47">
        <f t="shared" si="654"/>
        <v>1.59</v>
      </c>
      <c r="L5958" s="47">
        <f t="shared" si="655"/>
        <v>1.59</v>
      </c>
      <c r="M5958" s="47">
        <f t="shared" si="656"/>
        <v>1.59</v>
      </c>
      <c r="N5958" s="47">
        <f t="shared" si="657"/>
        <v>1.59</v>
      </c>
      <c r="O5958" s="48">
        <f t="shared" ca="1" si="658"/>
        <v>937.5</v>
      </c>
    </row>
    <row r="5959" spans="1:15" x14ac:dyDescent="0.25">
      <c r="A5959">
        <v>5944</v>
      </c>
      <c r="B5959" s="84">
        <v>33399</v>
      </c>
      <c r="C5959" s="47">
        <v>31.25</v>
      </c>
      <c r="D5959" s="47">
        <v>31.25</v>
      </c>
      <c r="E5959" s="47">
        <v>31.25</v>
      </c>
      <c r="F5959" s="47">
        <v>31.25</v>
      </c>
      <c r="G5959" s="48">
        <v>3300</v>
      </c>
      <c r="H5959" s="47">
        <v>1.55</v>
      </c>
      <c r="I5959" s="51">
        <f t="shared" si="652"/>
        <v>4.9599999999999998E-2</v>
      </c>
      <c r="J5959" s="51">
        <f t="shared" ca="1" si="653"/>
        <v>9.375</v>
      </c>
      <c r="K5959" s="47">
        <f t="shared" si="654"/>
        <v>1.55</v>
      </c>
      <c r="L5959" s="47">
        <f t="shared" si="655"/>
        <v>1.55</v>
      </c>
      <c r="M5959" s="47">
        <f t="shared" si="656"/>
        <v>1.55</v>
      </c>
      <c r="N5959" s="47">
        <f t="shared" si="657"/>
        <v>1.55</v>
      </c>
      <c r="O5959" s="48">
        <f t="shared" ca="1" si="658"/>
        <v>30937.5</v>
      </c>
    </row>
    <row r="5960" spans="1:15" x14ac:dyDescent="0.25">
      <c r="A5960">
        <v>5945</v>
      </c>
      <c r="B5960" s="84">
        <v>33396</v>
      </c>
      <c r="C5960" s="47">
        <v>32</v>
      </c>
      <c r="D5960" s="47">
        <v>32</v>
      </c>
      <c r="E5960" s="47">
        <v>32</v>
      </c>
      <c r="F5960" s="47">
        <v>32</v>
      </c>
      <c r="G5960" s="48">
        <v>0</v>
      </c>
      <c r="H5960" s="47">
        <v>1.59</v>
      </c>
      <c r="I5960" s="51">
        <f t="shared" si="652"/>
        <v>4.9687500000000002E-2</v>
      </c>
      <c r="J5960" s="51">
        <f t="shared" ca="1" si="653"/>
        <v>9.375</v>
      </c>
      <c r="K5960" s="47">
        <f t="shared" si="654"/>
        <v>1.59</v>
      </c>
      <c r="L5960" s="47">
        <f t="shared" si="655"/>
        <v>1.59</v>
      </c>
      <c r="M5960" s="47">
        <f t="shared" si="656"/>
        <v>1.59</v>
      </c>
      <c r="N5960" s="47">
        <f t="shared" si="657"/>
        <v>1.59</v>
      </c>
      <c r="O5960" s="48">
        <f t="shared" ca="1" si="658"/>
        <v>0</v>
      </c>
    </row>
    <row r="5961" spans="1:15" x14ac:dyDescent="0.25">
      <c r="A5961">
        <v>5946</v>
      </c>
      <c r="B5961" s="84">
        <v>33395</v>
      </c>
      <c r="C5961" s="47">
        <v>31.5</v>
      </c>
      <c r="D5961" s="47">
        <v>32</v>
      </c>
      <c r="E5961" s="47">
        <v>31.5</v>
      </c>
      <c r="F5961" s="47">
        <v>32</v>
      </c>
      <c r="G5961" s="48">
        <v>8400</v>
      </c>
      <c r="H5961" s="47">
        <v>1.59</v>
      </c>
      <c r="I5961" s="51">
        <f t="shared" si="652"/>
        <v>4.9687500000000002E-2</v>
      </c>
      <c r="J5961" s="51">
        <f t="shared" ca="1" si="653"/>
        <v>9.375</v>
      </c>
      <c r="K5961" s="47">
        <f t="shared" si="654"/>
        <v>1.57</v>
      </c>
      <c r="L5961" s="47">
        <f t="shared" si="655"/>
        <v>1.59</v>
      </c>
      <c r="M5961" s="47">
        <f t="shared" si="656"/>
        <v>1.57</v>
      </c>
      <c r="N5961" s="47">
        <f t="shared" si="657"/>
        <v>1.59</v>
      </c>
      <c r="O5961" s="48">
        <f t="shared" ca="1" si="658"/>
        <v>78750</v>
      </c>
    </row>
    <row r="5962" spans="1:15" x14ac:dyDescent="0.25">
      <c r="A5962">
        <v>5947</v>
      </c>
      <c r="B5962" s="84">
        <v>33394</v>
      </c>
      <c r="C5962" s="47">
        <v>31.5</v>
      </c>
      <c r="D5962" s="47">
        <v>31.5</v>
      </c>
      <c r="E5962" s="47">
        <v>31.5</v>
      </c>
      <c r="F5962" s="47">
        <v>31.5</v>
      </c>
      <c r="G5962" s="48">
        <v>2400</v>
      </c>
      <c r="H5962" s="47">
        <v>1.57</v>
      </c>
      <c r="I5962" s="51">
        <f t="shared" si="652"/>
        <v>4.9841269841269846E-2</v>
      </c>
      <c r="J5962" s="51">
        <f t="shared" ca="1" si="653"/>
        <v>9.375</v>
      </c>
      <c r="K5962" s="47">
        <f t="shared" si="654"/>
        <v>1.57</v>
      </c>
      <c r="L5962" s="47">
        <f t="shared" si="655"/>
        <v>1.57</v>
      </c>
      <c r="M5962" s="47">
        <f t="shared" si="656"/>
        <v>1.57</v>
      </c>
      <c r="N5962" s="47">
        <f t="shared" si="657"/>
        <v>1.57</v>
      </c>
      <c r="O5962" s="48">
        <f t="shared" ca="1" si="658"/>
        <v>22500</v>
      </c>
    </row>
    <row r="5963" spans="1:15" x14ac:dyDescent="0.25">
      <c r="A5963">
        <v>5948</v>
      </c>
      <c r="B5963" s="84">
        <v>33393</v>
      </c>
      <c r="C5963" s="47">
        <v>30.5</v>
      </c>
      <c r="D5963" s="47">
        <v>32.25</v>
      </c>
      <c r="E5963" s="47">
        <v>30.5</v>
      </c>
      <c r="F5963" s="47">
        <v>32.25</v>
      </c>
      <c r="G5963" s="48">
        <v>197600</v>
      </c>
      <c r="H5963" s="47">
        <v>1.6</v>
      </c>
      <c r="I5963" s="51">
        <f t="shared" si="652"/>
        <v>4.9612403100775193E-2</v>
      </c>
      <c r="J5963" s="51">
        <f t="shared" ca="1" si="653"/>
        <v>9.375</v>
      </c>
      <c r="K5963" s="47">
        <f t="shared" si="654"/>
        <v>1.51</v>
      </c>
      <c r="L5963" s="47">
        <f t="shared" si="655"/>
        <v>1.6</v>
      </c>
      <c r="M5963" s="47">
        <f t="shared" si="656"/>
        <v>1.51</v>
      </c>
      <c r="N5963" s="47">
        <f t="shared" si="657"/>
        <v>1.6</v>
      </c>
      <c r="O5963" s="48">
        <f t="shared" ca="1" si="658"/>
        <v>1852500</v>
      </c>
    </row>
    <row r="5964" spans="1:15" x14ac:dyDescent="0.25">
      <c r="A5964">
        <v>5949</v>
      </c>
      <c r="B5964" s="84">
        <v>33392</v>
      </c>
      <c r="C5964" s="47">
        <v>31</v>
      </c>
      <c r="D5964" s="47">
        <v>31.25</v>
      </c>
      <c r="E5964" s="47">
        <v>31</v>
      </c>
      <c r="F5964" s="47">
        <v>31.25</v>
      </c>
      <c r="G5964" s="48">
        <v>151200</v>
      </c>
      <c r="H5964" s="47">
        <v>1.55</v>
      </c>
      <c r="I5964" s="51">
        <f t="shared" si="652"/>
        <v>4.9599999999999998E-2</v>
      </c>
      <c r="J5964" s="51">
        <f t="shared" ca="1" si="653"/>
        <v>9.375</v>
      </c>
      <c r="K5964" s="47">
        <f t="shared" si="654"/>
        <v>1.54</v>
      </c>
      <c r="L5964" s="47">
        <f t="shared" si="655"/>
        <v>1.55</v>
      </c>
      <c r="M5964" s="47">
        <f t="shared" si="656"/>
        <v>1.54</v>
      </c>
      <c r="N5964" s="47">
        <f t="shared" si="657"/>
        <v>1.55</v>
      </c>
      <c r="O5964" s="48">
        <f t="shared" ca="1" si="658"/>
        <v>1417500</v>
      </c>
    </row>
    <row r="5965" spans="1:15" x14ac:dyDescent="0.25">
      <c r="A5965">
        <v>5950</v>
      </c>
      <c r="B5965" s="84">
        <v>33389</v>
      </c>
      <c r="C5965" s="47">
        <v>30.5</v>
      </c>
      <c r="D5965" s="47">
        <v>31</v>
      </c>
      <c r="E5965" s="47">
        <v>30.25</v>
      </c>
      <c r="F5965" s="47">
        <v>31</v>
      </c>
      <c r="G5965" s="48">
        <v>109600</v>
      </c>
      <c r="H5965" s="47">
        <v>1.54</v>
      </c>
      <c r="I5965" s="51">
        <f t="shared" si="652"/>
        <v>4.9677419354838707E-2</v>
      </c>
      <c r="J5965" s="51">
        <f t="shared" ca="1" si="653"/>
        <v>9.375</v>
      </c>
      <c r="K5965" s="47">
        <f t="shared" si="654"/>
        <v>1.52</v>
      </c>
      <c r="L5965" s="47">
        <f t="shared" si="655"/>
        <v>1.54</v>
      </c>
      <c r="M5965" s="47">
        <f t="shared" si="656"/>
        <v>1.5</v>
      </c>
      <c r="N5965" s="47">
        <f t="shared" si="657"/>
        <v>1.54</v>
      </c>
      <c r="O5965" s="48">
        <f t="shared" ca="1" si="658"/>
        <v>1027500</v>
      </c>
    </row>
    <row r="5966" spans="1:15" x14ac:dyDescent="0.25">
      <c r="A5966">
        <v>5951</v>
      </c>
      <c r="B5966" s="84">
        <v>33388</v>
      </c>
      <c r="C5966" s="47">
        <v>30.5</v>
      </c>
      <c r="D5966" s="47">
        <v>30.5</v>
      </c>
      <c r="E5966" s="47">
        <v>29.75</v>
      </c>
      <c r="F5966" s="47">
        <v>29.75</v>
      </c>
      <c r="G5966" s="48">
        <v>29700</v>
      </c>
      <c r="H5966" s="47">
        <v>1.48</v>
      </c>
      <c r="I5966" s="51">
        <f t="shared" si="652"/>
        <v>4.9747899159663864E-2</v>
      </c>
      <c r="J5966" s="51">
        <f t="shared" ca="1" si="653"/>
        <v>9.375</v>
      </c>
      <c r="K5966" s="47">
        <f t="shared" si="654"/>
        <v>1.52</v>
      </c>
      <c r="L5966" s="47">
        <f t="shared" si="655"/>
        <v>1.52</v>
      </c>
      <c r="M5966" s="47">
        <f t="shared" si="656"/>
        <v>1.48</v>
      </c>
      <c r="N5966" s="47">
        <f t="shared" si="657"/>
        <v>1.48</v>
      </c>
      <c r="O5966" s="48">
        <f t="shared" ca="1" si="658"/>
        <v>278437.5</v>
      </c>
    </row>
    <row r="5967" spans="1:15" x14ac:dyDescent="0.25">
      <c r="A5967">
        <v>5952</v>
      </c>
      <c r="B5967" s="84">
        <v>33387</v>
      </c>
      <c r="C5967" s="47">
        <v>29.87</v>
      </c>
      <c r="D5967" s="47">
        <v>30.12</v>
      </c>
      <c r="E5967" s="47">
        <v>29.75</v>
      </c>
      <c r="F5967" s="47">
        <v>29.75</v>
      </c>
      <c r="G5967" s="48">
        <v>369700</v>
      </c>
      <c r="H5967" s="47">
        <v>1.48</v>
      </c>
      <c r="I5967" s="51">
        <f t="shared" si="652"/>
        <v>4.9747899159663864E-2</v>
      </c>
      <c r="J5967" s="51">
        <f t="shared" ca="1" si="653"/>
        <v>9.375</v>
      </c>
      <c r="K5967" s="47">
        <f t="shared" si="654"/>
        <v>1.49</v>
      </c>
      <c r="L5967" s="47">
        <f t="shared" si="655"/>
        <v>1.5</v>
      </c>
      <c r="M5967" s="47">
        <f t="shared" si="656"/>
        <v>1.48</v>
      </c>
      <c r="N5967" s="47">
        <f t="shared" si="657"/>
        <v>1.48</v>
      </c>
      <c r="O5967" s="48">
        <f t="shared" ca="1" si="658"/>
        <v>3465937.5</v>
      </c>
    </row>
    <row r="5968" spans="1:15" x14ac:dyDescent="0.25">
      <c r="A5968">
        <v>5953</v>
      </c>
      <c r="B5968" s="84">
        <v>33386</v>
      </c>
      <c r="C5968" s="47">
        <v>30.37</v>
      </c>
      <c r="D5968" s="47">
        <v>30.37</v>
      </c>
      <c r="E5968" s="47">
        <v>30.37</v>
      </c>
      <c r="F5968" s="47">
        <v>30.37</v>
      </c>
      <c r="G5968" s="48">
        <v>17600</v>
      </c>
      <c r="H5968" s="47">
        <v>1.51</v>
      </c>
      <c r="I5968" s="51">
        <f t="shared" si="652"/>
        <v>4.9720118538030947E-2</v>
      </c>
      <c r="J5968" s="51">
        <f t="shared" ca="1" si="653"/>
        <v>9.375</v>
      </c>
      <c r="K5968" s="47">
        <f t="shared" si="654"/>
        <v>1.51</v>
      </c>
      <c r="L5968" s="47">
        <f t="shared" si="655"/>
        <v>1.51</v>
      </c>
      <c r="M5968" s="47">
        <f t="shared" si="656"/>
        <v>1.51</v>
      </c>
      <c r="N5968" s="47">
        <f t="shared" si="657"/>
        <v>1.51</v>
      </c>
      <c r="O5968" s="48">
        <f t="shared" ca="1" si="658"/>
        <v>165000</v>
      </c>
    </row>
    <row r="5969" spans="1:15" x14ac:dyDescent="0.25">
      <c r="A5969">
        <v>5954</v>
      </c>
      <c r="B5969" s="84">
        <v>33382</v>
      </c>
      <c r="C5969" s="47">
        <v>29.75</v>
      </c>
      <c r="D5969" s="47">
        <v>30.5</v>
      </c>
      <c r="E5969" s="47">
        <v>29.75</v>
      </c>
      <c r="F5969" s="47">
        <v>30.37</v>
      </c>
      <c r="G5969" s="48">
        <v>17700</v>
      </c>
      <c r="H5969" s="47">
        <v>1.51</v>
      </c>
      <c r="I5969" s="51">
        <f t="shared" ref="I5969:I6032" si="659">H5969/F5969</f>
        <v>4.9720118538030947E-2</v>
      </c>
      <c r="J5969" s="51">
        <f t="shared" ref="J5969:J6032" ca="1" si="660">INDEX(OFFSET($T$15,0,0,$S$13+1,1),MATCH(B5969,OFFSET($Q$15,0,0,$S$13+1,1),-1))</f>
        <v>9.375</v>
      </c>
      <c r="K5969" s="47">
        <f t="shared" ref="K5969:K6032" si="661">ROUND($I5969*C5969,2)</f>
        <v>1.48</v>
      </c>
      <c r="L5969" s="47">
        <f t="shared" ref="L5969:L6032" si="662">ROUND($I5969*D5969,2)</f>
        <v>1.52</v>
      </c>
      <c r="M5969" s="47">
        <f t="shared" ref="M5969:M6032" si="663">ROUND($I5969*E5969,2)</f>
        <v>1.48</v>
      </c>
      <c r="N5969" s="47">
        <f t="shared" ref="N5969:N6032" si="664">ROUND($I5969*F5969,2)</f>
        <v>1.51</v>
      </c>
      <c r="O5969" s="48">
        <f t="shared" ref="O5969:O6032" ca="1" si="665">G5969*J5969</f>
        <v>165937.5</v>
      </c>
    </row>
    <row r="5970" spans="1:15" x14ac:dyDescent="0.25">
      <c r="A5970">
        <v>5955</v>
      </c>
      <c r="B5970" s="84">
        <v>33381</v>
      </c>
      <c r="C5970" s="47">
        <v>29.75</v>
      </c>
      <c r="D5970" s="47">
        <v>30.25</v>
      </c>
      <c r="E5970" s="47">
        <v>29.75</v>
      </c>
      <c r="F5970" s="47">
        <v>30</v>
      </c>
      <c r="G5970" s="48">
        <v>104000</v>
      </c>
      <c r="H5970" s="47">
        <v>1.49</v>
      </c>
      <c r="I5970" s="51">
        <f t="shared" si="659"/>
        <v>4.9666666666666665E-2</v>
      </c>
      <c r="J5970" s="51">
        <f t="shared" ca="1" si="660"/>
        <v>9.375</v>
      </c>
      <c r="K5970" s="47">
        <f t="shared" si="661"/>
        <v>1.48</v>
      </c>
      <c r="L5970" s="47">
        <f t="shared" si="662"/>
        <v>1.5</v>
      </c>
      <c r="M5970" s="47">
        <f t="shared" si="663"/>
        <v>1.48</v>
      </c>
      <c r="N5970" s="47">
        <f t="shared" si="664"/>
        <v>1.49</v>
      </c>
      <c r="O5970" s="48">
        <f t="shared" ca="1" si="665"/>
        <v>975000</v>
      </c>
    </row>
    <row r="5971" spans="1:15" x14ac:dyDescent="0.25">
      <c r="A5971">
        <v>5956</v>
      </c>
      <c r="B5971" s="84">
        <v>33380</v>
      </c>
      <c r="C5971" s="47">
        <v>30.25</v>
      </c>
      <c r="D5971" s="47">
        <v>30.25</v>
      </c>
      <c r="E5971" s="47">
        <v>30.25</v>
      </c>
      <c r="F5971" s="47">
        <v>30.25</v>
      </c>
      <c r="G5971" s="48">
        <v>0</v>
      </c>
      <c r="H5971" s="47">
        <v>1.5</v>
      </c>
      <c r="I5971" s="51">
        <f t="shared" si="659"/>
        <v>4.9586776859504134E-2</v>
      </c>
      <c r="J5971" s="51">
        <f t="shared" ca="1" si="660"/>
        <v>9.375</v>
      </c>
      <c r="K5971" s="47">
        <f t="shared" si="661"/>
        <v>1.5</v>
      </c>
      <c r="L5971" s="47">
        <f t="shared" si="662"/>
        <v>1.5</v>
      </c>
      <c r="M5971" s="47">
        <f t="shared" si="663"/>
        <v>1.5</v>
      </c>
      <c r="N5971" s="47">
        <f t="shared" si="664"/>
        <v>1.5</v>
      </c>
      <c r="O5971" s="48">
        <f t="shared" ca="1" si="665"/>
        <v>0</v>
      </c>
    </row>
    <row r="5972" spans="1:15" x14ac:dyDescent="0.25">
      <c r="A5972">
        <v>5957</v>
      </c>
      <c r="B5972" s="84">
        <v>33379</v>
      </c>
      <c r="C5972" s="47">
        <v>30.25</v>
      </c>
      <c r="D5972" s="47">
        <v>30.25</v>
      </c>
      <c r="E5972" s="47">
        <v>30.25</v>
      </c>
      <c r="F5972" s="47">
        <v>30.25</v>
      </c>
      <c r="G5972" s="48">
        <v>2400</v>
      </c>
      <c r="H5972" s="47">
        <v>1.5</v>
      </c>
      <c r="I5972" s="51">
        <f t="shared" si="659"/>
        <v>4.9586776859504134E-2</v>
      </c>
      <c r="J5972" s="51">
        <f t="shared" ca="1" si="660"/>
        <v>9.375</v>
      </c>
      <c r="K5972" s="47">
        <f t="shared" si="661"/>
        <v>1.5</v>
      </c>
      <c r="L5972" s="47">
        <f t="shared" si="662"/>
        <v>1.5</v>
      </c>
      <c r="M5972" s="47">
        <f t="shared" si="663"/>
        <v>1.5</v>
      </c>
      <c r="N5972" s="47">
        <f t="shared" si="664"/>
        <v>1.5</v>
      </c>
      <c r="O5972" s="48">
        <f t="shared" ca="1" si="665"/>
        <v>22500</v>
      </c>
    </row>
    <row r="5973" spans="1:15" x14ac:dyDescent="0.25">
      <c r="A5973">
        <v>5958</v>
      </c>
      <c r="B5973" s="84">
        <v>33378</v>
      </c>
      <c r="C5973" s="47">
        <v>29.75</v>
      </c>
      <c r="D5973" s="47">
        <v>29.75</v>
      </c>
      <c r="E5973" s="47">
        <v>29.75</v>
      </c>
      <c r="F5973" s="47">
        <v>29.75</v>
      </c>
      <c r="G5973" s="48">
        <v>8400</v>
      </c>
      <c r="H5973" s="47">
        <v>1.48</v>
      </c>
      <c r="I5973" s="51">
        <f t="shared" si="659"/>
        <v>4.9747899159663864E-2</v>
      </c>
      <c r="J5973" s="51">
        <f t="shared" ca="1" si="660"/>
        <v>9.375</v>
      </c>
      <c r="K5973" s="47">
        <f t="shared" si="661"/>
        <v>1.48</v>
      </c>
      <c r="L5973" s="47">
        <f t="shared" si="662"/>
        <v>1.48</v>
      </c>
      <c r="M5973" s="47">
        <f t="shared" si="663"/>
        <v>1.48</v>
      </c>
      <c r="N5973" s="47">
        <f t="shared" si="664"/>
        <v>1.48</v>
      </c>
      <c r="O5973" s="48">
        <f t="shared" ca="1" si="665"/>
        <v>78750</v>
      </c>
    </row>
    <row r="5974" spans="1:15" x14ac:dyDescent="0.25">
      <c r="A5974">
        <v>5959</v>
      </c>
      <c r="B5974" s="84">
        <v>33375</v>
      </c>
      <c r="C5974" s="47">
        <v>30.25</v>
      </c>
      <c r="D5974" s="47">
        <v>30.25</v>
      </c>
      <c r="E5974" s="47">
        <v>30.25</v>
      </c>
      <c r="F5974" s="47">
        <v>30.25</v>
      </c>
      <c r="G5974" s="48">
        <v>14900</v>
      </c>
      <c r="H5974" s="47">
        <v>1.5</v>
      </c>
      <c r="I5974" s="51">
        <f t="shared" si="659"/>
        <v>4.9586776859504134E-2</v>
      </c>
      <c r="J5974" s="51">
        <f t="shared" ca="1" si="660"/>
        <v>9.375</v>
      </c>
      <c r="K5974" s="47">
        <f t="shared" si="661"/>
        <v>1.5</v>
      </c>
      <c r="L5974" s="47">
        <f t="shared" si="662"/>
        <v>1.5</v>
      </c>
      <c r="M5974" s="47">
        <f t="shared" si="663"/>
        <v>1.5</v>
      </c>
      <c r="N5974" s="47">
        <f t="shared" si="664"/>
        <v>1.5</v>
      </c>
      <c r="O5974" s="48">
        <f t="shared" ca="1" si="665"/>
        <v>139687.5</v>
      </c>
    </row>
    <row r="5975" spans="1:15" x14ac:dyDescent="0.25">
      <c r="A5975">
        <v>5960</v>
      </c>
      <c r="B5975" s="84">
        <v>33374</v>
      </c>
      <c r="C5975" s="47">
        <v>29.5</v>
      </c>
      <c r="D5975" s="47">
        <v>30</v>
      </c>
      <c r="E5975" s="47">
        <v>29.5</v>
      </c>
      <c r="F5975" s="47">
        <v>29.75</v>
      </c>
      <c r="G5975" s="48">
        <v>399300</v>
      </c>
      <c r="H5975" s="47">
        <v>1.48</v>
      </c>
      <c r="I5975" s="51">
        <f t="shared" si="659"/>
        <v>4.9747899159663864E-2</v>
      </c>
      <c r="J5975" s="51">
        <f t="shared" ca="1" si="660"/>
        <v>9.375</v>
      </c>
      <c r="K5975" s="47">
        <f t="shared" si="661"/>
        <v>1.47</v>
      </c>
      <c r="L5975" s="47">
        <f t="shared" si="662"/>
        <v>1.49</v>
      </c>
      <c r="M5975" s="47">
        <f t="shared" si="663"/>
        <v>1.47</v>
      </c>
      <c r="N5975" s="47">
        <f t="shared" si="664"/>
        <v>1.48</v>
      </c>
      <c r="O5975" s="48">
        <f t="shared" ca="1" si="665"/>
        <v>3743437.5</v>
      </c>
    </row>
    <row r="5976" spans="1:15" x14ac:dyDescent="0.25">
      <c r="A5976">
        <v>5961</v>
      </c>
      <c r="B5976" s="84">
        <v>33373</v>
      </c>
      <c r="C5976" s="47">
        <v>29.5</v>
      </c>
      <c r="D5976" s="47">
        <v>30.25</v>
      </c>
      <c r="E5976" s="47">
        <v>29.5</v>
      </c>
      <c r="F5976" s="47">
        <v>30.25</v>
      </c>
      <c r="G5976" s="48">
        <v>153700</v>
      </c>
      <c r="H5976" s="47">
        <v>1.5</v>
      </c>
      <c r="I5976" s="51">
        <f t="shared" si="659"/>
        <v>4.9586776859504134E-2</v>
      </c>
      <c r="J5976" s="51">
        <f t="shared" ca="1" si="660"/>
        <v>9.375</v>
      </c>
      <c r="K5976" s="47">
        <f t="shared" si="661"/>
        <v>1.46</v>
      </c>
      <c r="L5976" s="47">
        <f t="shared" si="662"/>
        <v>1.5</v>
      </c>
      <c r="M5976" s="47">
        <f t="shared" si="663"/>
        <v>1.46</v>
      </c>
      <c r="N5976" s="47">
        <f t="shared" si="664"/>
        <v>1.5</v>
      </c>
      <c r="O5976" s="48">
        <f t="shared" ca="1" si="665"/>
        <v>1440937.5</v>
      </c>
    </row>
    <row r="5977" spans="1:15" x14ac:dyDescent="0.25">
      <c r="A5977">
        <v>5962</v>
      </c>
      <c r="B5977" s="84">
        <v>33372</v>
      </c>
      <c r="C5977" s="47">
        <v>29.5</v>
      </c>
      <c r="D5977" s="47">
        <v>30</v>
      </c>
      <c r="E5977" s="47">
        <v>29.5</v>
      </c>
      <c r="F5977" s="47">
        <v>30</v>
      </c>
      <c r="G5977" s="48">
        <v>295300</v>
      </c>
      <c r="H5977" s="47">
        <v>1.49</v>
      </c>
      <c r="I5977" s="51">
        <f t="shared" si="659"/>
        <v>4.9666666666666665E-2</v>
      </c>
      <c r="J5977" s="51">
        <f t="shared" ca="1" si="660"/>
        <v>9.375</v>
      </c>
      <c r="K5977" s="47">
        <f t="shared" si="661"/>
        <v>1.47</v>
      </c>
      <c r="L5977" s="47">
        <f t="shared" si="662"/>
        <v>1.49</v>
      </c>
      <c r="M5977" s="47">
        <f t="shared" si="663"/>
        <v>1.47</v>
      </c>
      <c r="N5977" s="47">
        <f t="shared" si="664"/>
        <v>1.49</v>
      </c>
      <c r="O5977" s="48">
        <f t="shared" ca="1" si="665"/>
        <v>2768437.5</v>
      </c>
    </row>
    <row r="5978" spans="1:15" x14ac:dyDescent="0.25">
      <c r="A5978">
        <v>5963</v>
      </c>
      <c r="B5978" s="84">
        <v>33371</v>
      </c>
      <c r="C5978" s="47">
        <v>29.5</v>
      </c>
      <c r="D5978" s="47">
        <v>29.5</v>
      </c>
      <c r="E5978" s="47">
        <v>29.5</v>
      </c>
      <c r="F5978" s="47">
        <v>29.5</v>
      </c>
      <c r="G5978" s="48">
        <v>20900</v>
      </c>
      <c r="H5978" s="47">
        <v>1.47</v>
      </c>
      <c r="I5978" s="51">
        <f t="shared" si="659"/>
        <v>4.983050847457627E-2</v>
      </c>
      <c r="J5978" s="51">
        <f t="shared" ca="1" si="660"/>
        <v>9.375</v>
      </c>
      <c r="K5978" s="47">
        <f t="shared" si="661"/>
        <v>1.47</v>
      </c>
      <c r="L5978" s="47">
        <f t="shared" si="662"/>
        <v>1.47</v>
      </c>
      <c r="M5978" s="47">
        <f t="shared" si="663"/>
        <v>1.47</v>
      </c>
      <c r="N5978" s="47">
        <f t="shared" si="664"/>
        <v>1.47</v>
      </c>
      <c r="O5978" s="48">
        <f t="shared" ca="1" si="665"/>
        <v>195937.5</v>
      </c>
    </row>
    <row r="5979" spans="1:15" x14ac:dyDescent="0.25">
      <c r="A5979">
        <v>5964</v>
      </c>
      <c r="B5979" s="84">
        <v>33368</v>
      </c>
      <c r="C5979" s="47">
        <v>29.75</v>
      </c>
      <c r="D5979" s="47">
        <v>30.12</v>
      </c>
      <c r="E5979" s="47">
        <v>29.5</v>
      </c>
      <c r="F5979" s="47">
        <v>30</v>
      </c>
      <c r="G5979" s="48">
        <v>183300</v>
      </c>
      <c r="H5979" s="47">
        <v>1.49</v>
      </c>
      <c r="I5979" s="51">
        <f t="shared" si="659"/>
        <v>4.9666666666666665E-2</v>
      </c>
      <c r="J5979" s="51">
        <f t="shared" ca="1" si="660"/>
        <v>9.375</v>
      </c>
      <c r="K5979" s="47">
        <f t="shared" si="661"/>
        <v>1.48</v>
      </c>
      <c r="L5979" s="47">
        <f t="shared" si="662"/>
        <v>1.5</v>
      </c>
      <c r="M5979" s="47">
        <f t="shared" si="663"/>
        <v>1.47</v>
      </c>
      <c r="N5979" s="47">
        <f t="shared" si="664"/>
        <v>1.49</v>
      </c>
      <c r="O5979" s="48">
        <f t="shared" ca="1" si="665"/>
        <v>1718437.5</v>
      </c>
    </row>
    <row r="5980" spans="1:15" x14ac:dyDescent="0.25">
      <c r="A5980">
        <v>5965</v>
      </c>
      <c r="B5980" s="84">
        <v>33367</v>
      </c>
      <c r="C5980" s="47">
        <v>30.25</v>
      </c>
      <c r="D5980" s="47">
        <v>30.25</v>
      </c>
      <c r="E5980" s="47">
        <v>30.25</v>
      </c>
      <c r="F5980" s="47">
        <v>30.25</v>
      </c>
      <c r="G5980" s="48">
        <v>0</v>
      </c>
      <c r="H5980" s="47">
        <v>1.5</v>
      </c>
      <c r="I5980" s="51">
        <f t="shared" si="659"/>
        <v>4.9586776859504134E-2</v>
      </c>
      <c r="J5980" s="51">
        <f t="shared" ca="1" si="660"/>
        <v>9.375</v>
      </c>
      <c r="K5980" s="47">
        <f t="shared" si="661"/>
        <v>1.5</v>
      </c>
      <c r="L5980" s="47">
        <f t="shared" si="662"/>
        <v>1.5</v>
      </c>
      <c r="M5980" s="47">
        <f t="shared" si="663"/>
        <v>1.5</v>
      </c>
      <c r="N5980" s="47">
        <f t="shared" si="664"/>
        <v>1.5</v>
      </c>
      <c r="O5980" s="48">
        <f t="shared" ca="1" si="665"/>
        <v>0</v>
      </c>
    </row>
    <row r="5981" spans="1:15" x14ac:dyDescent="0.25">
      <c r="A5981">
        <v>5966</v>
      </c>
      <c r="B5981" s="84">
        <v>33366</v>
      </c>
      <c r="C5981" s="47">
        <v>30.25</v>
      </c>
      <c r="D5981" s="47">
        <v>30.25</v>
      </c>
      <c r="E5981" s="47">
        <v>30.25</v>
      </c>
      <c r="F5981" s="47">
        <v>30.25</v>
      </c>
      <c r="G5981" s="48">
        <v>0</v>
      </c>
      <c r="H5981" s="47">
        <v>1.5</v>
      </c>
      <c r="I5981" s="51">
        <f t="shared" si="659"/>
        <v>4.9586776859504134E-2</v>
      </c>
      <c r="J5981" s="51">
        <f t="shared" ca="1" si="660"/>
        <v>9.375</v>
      </c>
      <c r="K5981" s="47">
        <f t="shared" si="661"/>
        <v>1.5</v>
      </c>
      <c r="L5981" s="47">
        <f t="shared" si="662"/>
        <v>1.5</v>
      </c>
      <c r="M5981" s="47">
        <f t="shared" si="663"/>
        <v>1.5</v>
      </c>
      <c r="N5981" s="47">
        <f t="shared" si="664"/>
        <v>1.5</v>
      </c>
      <c r="O5981" s="48">
        <f t="shared" ca="1" si="665"/>
        <v>0</v>
      </c>
    </row>
    <row r="5982" spans="1:15" x14ac:dyDescent="0.25">
      <c r="A5982">
        <v>5967</v>
      </c>
      <c r="B5982" s="84">
        <v>33365</v>
      </c>
      <c r="C5982" s="47">
        <v>30.5</v>
      </c>
      <c r="D5982" s="47">
        <v>30.75</v>
      </c>
      <c r="E5982" s="47">
        <v>30.25</v>
      </c>
      <c r="F5982" s="47">
        <v>30.25</v>
      </c>
      <c r="G5982" s="48">
        <v>174900</v>
      </c>
      <c r="H5982" s="47">
        <v>1.5</v>
      </c>
      <c r="I5982" s="51">
        <f t="shared" si="659"/>
        <v>4.9586776859504134E-2</v>
      </c>
      <c r="J5982" s="51">
        <f t="shared" ca="1" si="660"/>
        <v>9.375</v>
      </c>
      <c r="K5982" s="47">
        <f t="shared" si="661"/>
        <v>1.51</v>
      </c>
      <c r="L5982" s="47">
        <f t="shared" si="662"/>
        <v>1.52</v>
      </c>
      <c r="M5982" s="47">
        <f t="shared" si="663"/>
        <v>1.5</v>
      </c>
      <c r="N5982" s="47">
        <f t="shared" si="664"/>
        <v>1.5</v>
      </c>
      <c r="O5982" s="48">
        <f t="shared" ca="1" si="665"/>
        <v>1639687.5</v>
      </c>
    </row>
    <row r="5983" spans="1:15" x14ac:dyDescent="0.25">
      <c r="A5983">
        <v>5968</v>
      </c>
      <c r="B5983" s="84">
        <v>33364</v>
      </c>
      <c r="C5983" s="47">
        <v>30.5</v>
      </c>
      <c r="D5983" s="47">
        <v>31</v>
      </c>
      <c r="E5983" s="47">
        <v>30.5</v>
      </c>
      <c r="F5983" s="47">
        <v>30.5</v>
      </c>
      <c r="G5983" s="48">
        <v>38000</v>
      </c>
      <c r="H5983" s="47">
        <v>1.52</v>
      </c>
      <c r="I5983" s="51">
        <f t="shared" si="659"/>
        <v>4.9836065573770495E-2</v>
      </c>
      <c r="J5983" s="51">
        <f t="shared" ca="1" si="660"/>
        <v>9.375</v>
      </c>
      <c r="K5983" s="47">
        <f t="shared" si="661"/>
        <v>1.52</v>
      </c>
      <c r="L5983" s="47">
        <f t="shared" si="662"/>
        <v>1.54</v>
      </c>
      <c r="M5983" s="47">
        <f t="shared" si="663"/>
        <v>1.52</v>
      </c>
      <c r="N5983" s="47">
        <f t="shared" si="664"/>
        <v>1.52</v>
      </c>
      <c r="O5983" s="48">
        <f t="shared" ca="1" si="665"/>
        <v>356250</v>
      </c>
    </row>
    <row r="5984" spans="1:15" x14ac:dyDescent="0.25">
      <c r="A5984">
        <v>5969</v>
      </c>
      <c r="B5984" s="84">
        <v>33361</v>
      </c>
      <c r="C5984" s="47">
        <v>31.25</v>
      </c>
      <c r="D5984" s="47">
        <v>31.25</v>
      </c>
      <c r="E5984" s="47">
        <v>31.25</v>
      </c>
      <c r="F5984" s="47">
        <v>31.25</v>
      </c>
      <c r="G5984" s="48">
        <v>0</v>
      </c>
      <c r="H5984" s="47">
        <v>1.55</v>
      </c>
      <c r="I5984" s="51">
        <f t="shared" si="659"/>
        <v>4.9599999999999998E-2</v>
      </c>
      <c r="J5984" s="51">
        <f t="shared" ca="1" si="660"/>
        <v>9.375</v>
      </c>
      <c r="K5984" s="47">
        <f t="shared" si="661"/>
        <v>1.55</v>
      </c>
      <c r="L5984" s="47">
        <f t="shared" si="662"/>
        <v>1.55</v>
      </c>
      <c r="M5984" s="47">
        <f t="shared" si="663"/>
        <v>1.55</v>
      </c>
      <c r="N5984" s="47">
        <f t="shared" si="664"/>
        <v>1.55</v>
      </c>
      <c r="O5984" s="48">
        <f t="shared" ca="1" si="665"/>
        <v>0</v>
      </c>
    </row>
    <row r="5985" spans="1:15" x14ac:dyDescent="0.25">
      <c r="A5985">
        <v>5970</v>
      </c>
      <c r="B5985" s="84">
        <v>33360</v>
      </c>
      <c r="C5985" s="47">
        <v>31.25</v>
      </c>
      <c r="D5985" s="47">
        <v>31.25</v>
      </c>
      <c r="E5985" s="47">
        <v>31.25</v>
      </c>
      <c r="F5985" s="47">
        <v>31.25</v>
      </c>
      <c r="G5985" s="48">
        <v>35600</v>
      </c>
      <c r="H5985" s="47">
        <v>1.55</v>
      </c>
      <c r="I5985" s="51">
        <f t="shared" si="659"/>
        <v>4.9599999999999998E-2</v>
      </c>
      <c r="J5985" s="51">
        <f t="shared" ca="1" si="660"/>
        <v>9.375</v>
      </c>
      <c r="K5985" s="47">
        <f t="shared" si="661"/>
        <v>1.55</v>
      </c>
      <c r="L5985" s="47">
        <f t="shared" si="662"/>
        <v>1.55</v>
      </c>
      <c r="M5985" s="47">
        <f t="shared" si="663"/>
        <v>1.55</v>
      </c>
      <c r="N5985" s="47">
        <f t="shared" si="664"/>
        <v>1.55</v>
      </c>
      <c r="O5985" s="48">
        <f t="shared" ca="1" si="665"/>
        <v>333750</v>
      </c>
    </row>
    <row r="5986" spans="1:15" x14ac:dyDescent="0.25">
      <c r="A5986">
        <v>5971</v>
      </c>
      <c r="B5986" s="84">
        <v>33359</v>
      </c>
      <c r="C5986" s="47">
        <v>30.75</v>
      </c>
      <c r="D5986" s="47">
        <v>31</v>
      </c>
      <c r="E5986" s="47">
        <v>30.25</v>
      </c>
      <c r="F5986" s="47">
        <v>31</v>
      </c>
      <c r="G5986" s="48">
        <v>1001700</v>
      </c>
      <c r="H5986" s="47">
        <v>1.54</v>
      </c>
      <c r="I5986" s="51">
        <f t="shared" si="659"/>
        <v>4.9677419354838707E-2</v>
      </c>
      <c r="J5986" s="51">
        <f t="shared" ca="1" si="660"/>
        <v>9.375</v>
      </c>
      <c r="K5986" s="47">
        <f t="shared" si="661"/>
        <v>1.53</v>
      </c>
      <c r="L5986" s="47">
        <f t="shared" si="662"/>
        <v>1.54</v>
      </c>
      <c r="M5986" s="47">
        <f t="shared" si="663"/>
        <v>1.5</v>
      </c>
      <c r="N5986" s="47">
        <f t="shared" si="664"/>
        <v>1.54</v>
      </c>
      <c r="O5986" s="48">
        <f t="shared" ca="1" si="665"/>
        <v>9390937.5</v>
      </c>
    </row>
    <row r="5987" spans="1:15" x14ac:dyDescent="0.25">
      <c r="A5987">
        <v>5972</v>
      </c>
      <c r="B5987" s="84">
        <v>33358</v>
      </c>
      <c r="C5987" s="47">
        <v>31</v>
      </c>
      <c r="D5987" s="47">
        <v>31.25</v>
      </c>
      <c r="E5987" s="47">
        <v>31</v>
      </c>
      <c r="F5987" s="47">
        <v>31.25</v>
      </c>
      <c r="G5987" s="48">
        <v>20400</v>
      </c>
      <c r="H5987" s="47">
        <v>1.55</v>
      </c>
      <c r="I5987" s="51">
        <f t="shared" si="659"/>
        <v>4.9599999999999998E-2</v>
      </c>
      <c r="J5987" s="51">
        <f t="shared" ca="1" si="660"/>
        <v>9.375</v>
      </c>
      <c r="K5987" s="47">
        <f t="shared" si="661"/>
        <v>1.54</v>
      </c>
      <c r="L5987" s="47">
        <f t="shared" si="662"/>
        <v>1.55</v>
      </c>
      <c r="M5987" s="47">
        <f t="shared" si="663"/>
        <v>1.54</v>
      </c>
      <c r="N5987" s="47">
        <f t="shared" si="664"/>
        <v>1.55</v>
      </c>
      <c r="O5987" s="48">
        <f t="shared" ca="1" si="665"/>
        <v>191250</v>
      </c>
    </row>
    <row r="5988" spans="1:15" x14ac:dyDescent="0.25">
      <c r="A5988">
        <v>5973</v>
      </c>
      <c r="B5988" s="84">
        <v>33357</v>
      </c>
      <c r="C5988" s="47">
        <v>31</v>
      </c>
      <c r="D5988" s="47">
        <v>31</v>
      </c>
      <c r="E5988" s="47">
        <v>31</v>
      </c>
      <c r="F5988" s="47">
        <v>31</v>
      </c>
      <c r="G5988" s="48">
        <v>26900</v>
      </c>
      <c r="H5988" s="47">
        <v>1.54</v>
      </c>
      <c r="I5988" s="51">
        <f t="shared" si="659"/>
        <v>4.9677419354838707E-2</v>
      </c>
      <c r="J5988" s="51">
        <f t="shared" ca="1" si="660"/>
        <v>9.375</v>
      </c>
      <c r="K5988" s="47">
        <f t="shared" si="661"/>
        <v>1.54</v>
      </c>
      <c r="L5988" s="47">
        <f t="shared" si="662"/>
        <v>1.54</v>
      </c>
      <c r="M5988" s="47">
        <f t="shared" si="663"/>
        <v>1.54</v>
      </c>
      <c r="N5988" s="47">
        <f t="shared" si="664"/>
        <v>1.54</v>
      </c>
      <c r="O5988" s="48">
        <f t="shared" ca="1" si="665"/>
        <v>252187.5</v>
      </c>
    </row>
    <row r="5989" spans="1:15" x14ac:dyDescent="0.25">
      <c r="A5989">
        <v>5974</v>
      </c>
      <c r="B5989" s="84">
        <v>33354</v>
      </c>
      <c r="C5989" s="47">
        <v>30.75</v>
      </c>
      <c r="D5989" s="47">
        <v>30.75</v>
      </c>
      <c r="E5989" s="47">
        <v>30.75</v>
      </c>
      <c r="F5989" s="47">
        <v>30.75</v>
      </c>
      <c r="G5989" s="48">
        <v>14400</v>
      </c>
      <c r="H5989" s="47">
        <v>1.53</v>
      </c>
      <c r="I5989" s="51">
        <f t="shared" si="659"/>
        <v>4.9756097560975612E-2</v>
      </c>
      <c r="J5989" s="51">
        <f t="shared" ca="1" si="660"/>
        <v>9.375</v>
      </c>
      <c r="K5989" s="47">
        <f t="shared" si="661"/>
        <v>1.53</v>
      </c>
      <c r="L5989" s="47">
        <f t="shared" si="662"/>
        <v>1.53</v>
      </c>
      <c r="M5989" s="47">
        <f t="shared" si="663"/>
        <v>1.53</v>
      </c>
      <c r="N5989" s="47">
        <f t="shared" si="664"/>
        <v>1.53</v>
      </c>
      <c r="O5989" s="48">
        <f t="shared" ca="1" si="665"/>
        <v>135000</v>
      </c>
    </row>
    <row r="5990" spans="1:15" x14ac:dyDescent="0.25">
      <c r="A5990">
        <v>5975</v>
      </c>
      <c r="B5990" s="84">
        <v>33353</v>
      </c>
      <c r="C5990" s="47">
        <v>30.75</v>
      </c>
      <c r="D5990" s="47">
        <v>31.25</v>
      </c>
      <c r="E5990" s="47">
        <v>30.75</v>
      </c>
      <c r="F5990" s="47">
        <v>31.25</v>
      </c>
      <c r="G5990" s="48">
        <v>100800</v>
      </c>
      <c r="H5990" s="47">
        <v>1.55</v>
      </c>
      <c r="I5990" s="51">
        <f t="shared" si="659"/>
        <v>4.9599999999999998E-2</v>
      </c>
      <c r="J5990" s="51">
        <f t="shared" ca="1" si="660"/>
        <v>9.375</v>
      </c>
      <c r="K5990" s="47">
        <f t="shared" si="661"/>
        <v>1.53</v>
      </c>
      <c r="L5990" s="47">
        <f t="shared" si="662"/>
        <v>1.55</v>
      </c>
      <c r="M5990" s="47">
        <f t="shared" si="663"/>
        <v>1.53</v>
      </c>
      <c r="N5990" s="47">
        <f t="shared" si="664"/>
        <v>1.55</v>
      </c>
      <c r="O5990" s="48">
        <f t="shared" ca="1" si="665"/>
        <v>945000</v>
      </c>
    </row>
    <row r="5991" spans="1:15" x14ac:dyDescent="0.25">
      <c r="A5991">
        <v>5976</v>
      </c>
      <c r="B5991" s="84">
        <v>33352</v>
      </c>
      <c r="C5991" s="47">
        <v>30.75</v>
      </c>
      <c r="D5991" s="47">
        <v>30.75</v>
      </c>
      <c r="E5991" s="47">
        <v>30</v>
      </c>
      <c r="F5991" s="47">
        <v>30.5</v>
      </c>
      <c r="G5991" s="48">
        <v>420000</v>
      </c>
      <c r="H5991" s="47">
        <v>1.52</v>
      </c>
      <c r="I5991" s="51">
        <f t="shared" si="659"/>
        <v>4.9836065573770495E-2</v>
      </c>
      <c r="J5991" s="51">
        <f t="shared" ca="1" si="660"/>
        <v>9.375</v>
      </c>
      <c r="K5991" s="47">
        <f t="shared" si="661"/>
        <v>1.53</v>
      </c>
      <c r="L5991" s="47">
        <f t="shared" si="662"/>
        <v>1.53</v>
      </c>
      <c r="M5991" s="47">
        <f t="shared" si="663"/>
        <v>1.5</v>
      </c>
      <c r="N5991" s="47">
        <f t="shared" si="664"/>
        <v>1.52</v>
      </c>
      <c r="O5991" s="48">
        <f t="shared" ca="1" si="665"/>
        <v>3937500</v>
      </c>
    </row>
    <row r="5992" spans="1:15" x14ac:dyDescent="0.25">
      <c r="A5992">
        <v>5977</v>
      </c>
      <c r="B5992" s="84">
        <v>33351</v>
      </c>
      <c r="C5992" s="47">
        <v>29.75</v>
      </c>
      <c r="D5992" s="47">
        <v>30</v>
      </c>
      <c r="E5992" s="47">
        <v>29.75</v>
      </c>
      <c r="F5992" s="47">
        <v>30</v>
      </c>
      <c r="G5992" s="48">
        <v>14400</v>
      </c>
      <c r="H5992" s="47">
        <v>1.49</v>
      </c>
      <c r="I5992" s="51">
        <f t="shared" si="659"/>
        <v>4.9666666666666665E-2</v>
      </c>
      <c r="J5992" s="51">
        <f t="shared" ca="1" si="660"/>
        <v>9.375</v>
      </c>
      <c r="K5992" s="47">
        <f t="shared" si="661"/>
        <v>1.48</v>
      </c>
      <c r="L5992" s="47">
        <f t="shared" si="662"/>
        <v>1.49</v>
      </c>
      <c r="M5992" s="47">
        <f t="shared" si="663"/>
        <v>1.48</v>
      </c>
      <c r="N5992" s="47">
        <f t="shared" si="664"/>
        <v>1.49</v>
      </c>
      <c r="O5992" s="48">
        <f t="shared" ca="1" si="665"/>
        <v>135000</v>
      </c>
    </row>
    <row r="5993" spans="1:15" x14ac:dyDescent="0.25">
      <c r="A5993">
        <v>5978</v>
      </c>
      <c r="B5993" s="84">
        <v>33350</v>
      </c>
      <c r="C5993" s="47">
        <v>30.25</v>
      </c>
      <c r="D5993" s="47">
        <v>30.25</v>
      </c>
      <c r="E5993" s="47">
        <v>29.75</v>
      </c>
      <c r="F5993" s="47">
        <v>29.75</v>
      </c>
      <c r="G5993" s="48">
        <v>20900</v>
      </c>
      <c r="H5993" s="47">
        <v>1.48</v>
      </c>
      <c r="I5993" s="51">
        <f t="shared" si="659"/>
        <v>4.9747899159663864E-2</v>
      </c>
      <c r="J5993" s="51">
        <f t="shared" ca="1" si="660"/>
        <v>9.375</v>
      </c>
      <c r="K5993" s="47">
        <f t="shared" si="661"/>
        <v>1.5</v>
      </c>
      <c r="L5993" s="47">
        <f t="shared" si="662"/>
        <v>1.5</v>
      </c>
      <c r="M5993" s="47">
        <f t="shared" si="663"/>
        <v>1.48</v>
      </c>
      <c r="N5993" s="47">
        <f t="shared" si="664"/>
        <v>1.48</v>
      </c>
      <c r="O5993" s="48">
        <f t="shared" ca="1" si="665"/>
        <v>195937.5</v>
      </c>
    </row>
    <row r="5994" spans="1:15" x14ac:dyDescent="0.25">
      <c r="A5994">
        <v>5979</v>
      </c>
      <c r="B5994" s="84">
        <v>33347</v>
      </c>
      <c r="C5994" s="47">
        <v>30.75</v>
      </c>
      <c r="D5994" s="47">
        <v>30.75</v>
      </c>
      <c r="E5994" s="47">
        <v>30.25</v>
      </c>
      <c r="F5994" s="47">
        <v>30.5</v>
      </c>
      <c r="G5994" s="48">
        <v>171200</v>
      </c>
      <c r="H5994" s="47">
        <v>1.52</v>
      </c>
      <c r="I5994" s="51">
        <f t="shared" si="659"/>
        <v>4.9836065573770495E-2</v>
      </c>
      <c r="J5994" s="51">
        <f t="shared" ca="1" si="660"/>
        <v>9.375</v>
      </c>
      <c r="K5994" s="47">
        <f t="shared" si="661"/>
        <v>1.53</v>
      </c>
      <c r="L5994" s="47">
        <f t="shared" si="662"/>
        <v>1.53</v>
      </c>
      <c r="M5994" s="47">
        <f t="shared" si="663"/>
        <v>1.51</v>
      </c>
      <c r="N5994" s="47">
        <f t="shared" si="664"/>
        <v>1.52</v>
      </c>
      <c r="O5994" s="48">
        <f t="shared" ca="1" si="665"/>
        <v>1605000</v>
      </c>
    </row>
    <row r="5995" spans="1:15" x14ac:dyDescent="0.25">
      <c r="A5995">
        <v>5980</v>
      </c>
      <c r="B5995" s="84">
        <v>33346</v>
      </c>
      <c r="C5995" s="47">
        <v>32</v>
      </c>
      <c r="D5995" s="47">
        <v>32</v>
      </c>
      <c r="E5995" s="47">
        <v>31</v>
      </c>
      <c r="F5995" s="47">
        <v>31</v>
      </c>
      <c r="G5995" s="48">
        <v>142100</v>
      </c>
      <c r="H5995" s="47">
        <v>1.54</v>
      </c>
      <c r="I5995" s="51">
        <f t="shared" si="659"/>
        <v>4.9677419354838707E-2</v>
      </c>
      <c r="J5995" s="51">
        <f t="shared" ca="1" si="660"/>
        <v>9.375</v>
      </c>
      <c r="K5995" s="47">
        <f t="shared" si="661"/>
        <v>1.59</v>
      </c>
      <c r="L5995" s="47">
        <f t="shared" si="662"/>
        <v>1.59</v>
      </c>
      <c r="M5995" s="47">
        <f t="shared" si="663"/>
        <v>1.54</v>
      </c>
      <c r="N5995" s="47">
        <f t="shared" si="664"/>
        <v>1.54</v>
      </c>
      <c r="O5995" s="48">
        <f t="shared" ca="1" si="665"/>
        <v>1332187.5</v>
      </c>
    </row>
    <row r="5996" spans="1:15" x14ac:dyDescent="0.25">
      <c r="A5996">
        <v>5981</v>
      </c>
      <c r="B5996" s="84">
        <v>33345</v>
      </c>
      <c r="C5996" s="47">
        <v>30.75</v>
      </c>
      <c r="D5996" s="47">
        <v>32.5</v>
      </c>
      <c r="E5996" s="47">
        <v>30.75</v>
      </c>
      <c r="F5996" s="47">
        <v>32.25</v>
      </c>
      <c r="G5996" s="48">
        <v>118400</v>
      </c>
      <c r="H5996" s="47">
        <v>1.6</v>
      </c>
      <c r="I5996" s="51">
        <f t="shared" si="659"/>
        <v>4.9612403100775193E-2</v>
      </c>
      <c r="J5996" s="51">
        <f t="shared" ca="1" si="660"/>
        <v>9.375</v>
      </c>
      <c r="K5996" s="47">
        <f t="shared" si="661"/>
        <v>1.53</v>
      </c>
      <c r="L5996" s="47">
        <f t="shared" si="662"/>
        <v>1.61</v>
      </c>
      <c r="M5996" s="47">
        <f t="shared" si="663"/>
        <v>1.53</v>
      </c>
      <c r="N5996" s="47">
        <f t="shared" si="664"/>
        <v>1.6</v>
      </c>
      <c r="O5996" s="48">
        <f t="shared" ca="1" si="665"/>
        <v>1110000</v>
      </c>
    </row>
    <row r="5997" spans="1:15" x14ac:dyDescent="0.25">
      <c r="A5997">
        <v>5982</v>
      </c>
      <c r="B5997" s="84">
        <v>33344</v>
      </c>
      <c r="C5997" s="47">
        <v>30.5</v>
      </c>
      <c r="D5997" s="47">
        <v>30.75</v>
      </c>
      <c r="E5997" s="47">
        <v>30.25</v>
      </c>
      <c r="F5997" s="47">
        <v>30.5</v>
      </c>
      <c r="G5997" s="48">
        <v>100100</v>
      </c>
      <c r="H5997" s="47">
        <v>1.52</v>
      </c>
      <c r="I5997" s="51">
        <f t="shared" si="659"/>
        <v>4.9836065573770495E-2</v>
      </c>
      <c r="J5997" s="51">
        <f t="shared" ca="1" si="660"/>
        <v>9.375</v>
      </c>
      <c r="K5997" s="47">
        <f t="shared" si="661"/>
        <v>1.52</v>
      </c>
      <c r="L5997" s="47">
        <f t="shared" si="662"/>
        <v>1.53</v>
      </c>
      <c r="M5997" s="47">
        <f t="shared" si="663"/>
        <v>1.51</v>
      </c>
      <c r="N5997" s="47">
        <f t="shared" si="664"/>
        <v>1.52</v>
      </c>
      <c r="O5997" s="48">
        <f t="shared" ca="1" si="665"/>
        <v>938437.5</v>
      </c>
    </row>
    <row r="5998" spans="1:15" x14ac:dyDescent="0.25">
      <c r="A5998">
        <v>5983</v>
      </c>
      <c r="B5998" s="84">
        <v>33343</v>
      </c>
      <c r="C5998" s="47">
        <v>32</v>
      </c>
      <c r="D5998" s="47">
        <v>32</v>
      </c>
      <c r="E5998" s="47">
        <v>30.5</v>
      </c>
      <c r="F5998" s="47">
        <v>30.88</v>
      </c>
      <c r="G5998" s="48">
        <v>192500</v>
      </c>
      <c r="H5998" s="47">
        <v>1.53</v>
      </c>
      <c r="I5998" s="51">
        <f t="shared" si="659"/>
        <v>4.9546632124352334E-2</v>
      </c>
      <c r="J5998" s="51">
        <f t="shared" ca="1" si="660"/>
        <v>9.375</v>
      </c>
      <c r="K5998" s="47">
        <f t="shared" si="661"/>
        <v>1.59</v>
      </c>
      <c r="L5998" s="47">
        <f t="shared" si="662"/>
        <v>1.59</v>
      </c>
      <c r="M5998" s="47">
        <f t="shared" si="663"/>
        <v>1.51</v>
      </c>
      <c r="N5998" s="47">
        <f t="shared" si="664"/>
        <v>1.53</v>
      </c>
      <c r="O5998" s="48">
        <f t="shared" ca="1" si="665"/>
        <v>1804687.5</v>
      </c>
    </row>
    <row r="5999" spans="1:15" x14ac:dyDescent="0.25">
      <c r="A5999">
        <v>5984</v>
      </c>
      <c r="B5999" s="84">
        <v>33340</v>
      </c>
      <c r="C5999" s="47">
        <v>31.25</v>
      </c>
      <c r="D5999" s="47">
        <v>31.75</v>
      </c>
      <c r="E5999" s="47">
        <v>31.25</v>
      </c>
      <c r="F5999" s="47">
        <v>31.75</v>
      </c>
      <c r="G5999" s="48">
        <v>17700</v>
      </c>
      <c r="H5999" s="47">
        <v>1.58</v>
      </c>
      <c r="I5999" s="51">
        <f t="shared" si="659"/>
        <v>4.976377952755906E-2</v>
      </c>
      <c r="J5999" s="51">
        <f t="shared" ca="1" si="660"/>
        <v>9.375</v>
      </c>
      <c r="K5999" s="47">
        <f t="shared" si="661"/>
        <v>1.56</v>
      </c>
      <c r="L5999" s="47">
        <f t="shared" si="662"/>
        <v>1.58</v>
      </c>
      <c r="M5999" s="47">
        <f t="shared" si="663"/>
        <v>1.56</v>
      </c>
      <c r="N5999" s="47">
        <f t="shared" si="664"/>
        <v>1.58</v>
      </c>
      <c r="O5999" s="48">
        <f t="shared" ca="1" si="665"/>
        <v>165937.5</v>
      </c>
    </row>
    <row r="6000" spans="1:15" x14ac:dyDescent="0.25">
      <c r="A6000">
        <v>5985</v>
      </c>
      <c r="B6000" s="84">
        <v>33339</v>
      </c>
      <c r="C6000" s="47">
        <v>31.75</v>
      </c>
      <c r="D6000" s="47">
        <v>32</v>
      </c>
      <c r="E6000" s="47">
        <v>31.25</v>
      </c>
      <c r="F6000" s="47">
        <v>31.5</v>
      </c>
      <c r="G6000" s="48">
        <v>50500</v>
      </c>
      <c r="H6000" s="47">
        <v>1.57</v>
      </c>
      <c r="I6000" s="51">
        <f t="shared" si="659"/>
        <v>4.9841269841269846E-2</v>
      </c>
      <c r="J6000" s="51">
        <f t="shared" ca="1" si="660"/>
        <v>9.375</v>
      </c>
      <c r="K6000" s="47">
        <f t="shared" si="661"/>
        <v>1.58</v>
      </c>
      <c r="L6000" s="47">
        <f t="shared" si="662"/>
        <v>1.59</v>
      </c>
      <c r="M6000" s="47">
        <f t="shared" si="663"/>
        <v>1.56</v>
      </c>
      <c r="N6000" s="47">
        <f t="shared" si="664"/>
        <v>1.57</v>
      </c>
      <c r="O6000" s="48">
        <f t="shared" ca="1" si="665"/>
        <v>473437.5</v>
      </c>
    </row>
    <row r="6001" spans="1:15" x14ac:dyDescent="0.25">
      <c r="A6001">
        <v>5986</v>
      </c>
      <c r="B6001" s="84">
        <v>33338</v>
      </c>
      <c r="C6001" s="47">
        <v>31.75</v>
      </c>
      <c r="D6001" s="47">
        <v>32.5</v>
      </c>
      <c r="E6001" s="47">
        <v>31.75</v>
      </c>
      <c r="F6001" s="47">
        <v>31.75</v>
      </c>
      <c r="G6001" s="48">
        <v>32000</v>
      </c>
      <c r="H6001" s="47">
        <v>1.58</v>
      </c>
      <c r="I6001" s="51">
        <f t="shared" si="659"/>
        <v>4.976377952755906E-2</v>
      </c>
      <c r="J6001" s="51">
        <f t="shared" ca="1" si="660"/>
        <v>9.375</v>
      </c>
      <c r="K6001" s="47">
        <f t="shared" si="661"/>
        <v>1.58</v>
      </c>
      <c r="L6001" s="47">
        <f t="shared" si="662"/>
        <v>1.62</v>
      </c>
      <c r="M6001" s="47">
        <f t="shared" si="663"/>
        <v>1.58</v>
      </c>
      <c r="N6001" s="47">
        <f t="shared" si="664"/>
        <v>1.58</v>
      </c>
      <c r="O6001" s="48">
        <f t="shared" ca="1" si="665"/>
        <v>300000</v>
      </c>
    </row>
    <row r="6002" spans="1:15" x14ac:dyDescent="0.25">
      <c r="A6002">
        <v>5987</v>
      </c>
      <c r="B6002" s="84">
        <v>33337</v>
      </c>
      <c r="C6002" s="47">
        <v>31.75</v>
      </c>
      <c r="D6002" s="47">
        <v>32</v>
      </c>
      <c r="E6002" s="47">
        <v>31.75</v>
      </c>
      <c r="F6002" s="47">
        <v>32</v>
      </c>
      <c r="G6002" s="48">
        <v>17700</v>
      </c>
      <c r="H6002" s="47">
        <v>1.59</v>
      </c>
      <c r="I6002" s="51">
        <f t="shared" si="659"/>
        <v>4.9687500000000002E-2</v>
      </c>
      <c r="J6002" s="51">
        <f t="shared" ca="1" si="660"/>
        <v>9.375</v>
      </c>
      <c r="K6002" s="47">
        <f t="shared" si="661"/>
        <v>1.58</v>
      </c>
      <c r="L6002" s="47">
        <f t="shared" si="662"/>
        <v>1.59</v>
      </c>
      <c r="M6002" s="47">
        <f t="shared" si="663"/>
        <v>1.58</v>
      </c>
      <c r="N6002" s="47">
        <f t="shared" si="664"/>
        <v>1.59</v>
      </c>
      <c r="O6002" s="48">
        <f t="shared" ca="1" si="665"/>
        <v>165937.5</v>
      </c>
    </row>
    <row r="6003" spans="1:15" x14ac:dyDescent="0.25">
      <c r="A6003">
        <v>5988</v>
      </c>
      <c r="B6003" s="84">
        <v>33336</v>
      </c>
      <c r="C6003" s="47">
        <v>32</v>
      </c>
      <c r="D6003" s="47">
        <v>32</v>
      </c>
      <c r="E6003" s="47">
        <v>31.5</v>
      </c>
      <c r="F6003" s="47">
        <v>32</v>
      </c>
      <c r="G6003" s="48">
        <v>260000</v>
      </c>
      <c r="H6003" s="47">
        <v>1.59</v>
      </c>
      <c r="I6003" s="51">
        <f t="shared" si="659"/>
        <v>4.9687500000000002E-2</v>
      </c>
      <c r="J6003" s="51">
        <f t="shared" ca="1" si="660"/>
        <v>9.375</v>
      </c>
      <c r="K6003" s="47">
        <f t="shared" si="661"/>
        <v>1.59</v>
      </c>
      <c r="L6003" s="47">
        <f t="shared" si="662"/>
        <v>1.59</v>
      </c>
      <c r="M6003" s="47">
        <f t="shared" si="663"/>
        <v>1.57</v>
      </c>
      <c r="N6003" s="47">
        <f t="shared" si="664"/>
        <v>1.59</v>
      </c>
      <c r="O6003" s="48">
        <f t="shared" ca="1" si="665"/>
        <v>2437500</v>
      </c>
    </row>
    <row r="6004" spans="1:15" x14ac:dyDescent="0.25">
      <c r="A6004">
        <v>5989</v>
      </c>
      <c r="B6004" s="84">
        <v>33333</v>
      </c>
      <c r="C6004" s="47">
        <v>31.5</v>
      </c>
      <c r="D6004" s="47">
        <v>32</v>
      </c>
      <c r="E6004" s="47">
        <v>31.5</v>
      </c>
      <c r="F6004" s="47">
        <v>31.5</v>
      </c>
      <c r="G6004" s="48">
        <v>20900</v>
      </c>
      <c r="H6004" s="47">
        <v>1.57</v>
      </c>
      <c r="I6004" s="51">
        <f t="shared" si="659"/>
        <v>4.9841269841269846E-2</v>
      </c>
      <c r="J6004" s="51">
        <f t="shared" ca="1" si="660"/>
        <v>9.375</v>
      </c>
      <c r="K6004" s="47">
        <f t="shared" si="661"/>
        <v>1.57</v>
      </c>
      <c r="L6004" s="47">
        <f t="shared" si="662"/>
        <v>1.59</v>
      </c>
      <c r="M6004" s="47">
        <f t="shared" si="663"/>
        <v>1.57</v>
      </c>
      <c r="N6004" s="47">
        <f t="shared" si="664"/>
        <v>1.57</v>
      </c>
      <c r="O6004" s="48">
        <f t="shared" ca="1" si="665"/>
        <v>195937.5</v>
      </c>
    </row>
    <row r="6005" spans="1:15" x14ac:dyDescent="0.25">
      <c r="A6005">
        <v>5990</v>
      </c>
      <c r="B6005" s="84">
        <v>33332</v>
      </c>
      <c r="C6005" s="47">
        <v>31.75</v>
      </c>
      <c r="D6005" s="47">
        <v>31.75</v>
      </c>
      <c r="E6005" s="47">
        <v>31.5</v>
      </c>
      <c r="F6005" s="47">
        <v>31.5</v>
      </c>
      <c r="G6005" s="48">
        <v>55700</v>
      </c>
      <c r="H6005" s="47">
        <v>1.57</v>
      </c>
      <c r="I6005" s="51">
        <f t="shared" si="659"/>
        <v>4.9841269841269846E-2</v>
      </c>
      <c r="J6005" s="51">
        <f t="shared" ca="1" si="660"/>
        <v>9.375</v>
      </c>
      <c r="K6005" s="47">
        <f t="shared" si="661"/>
        <v>1.58</v>
      </c>
      <c r="L6005" s="47">
        <f t="shared" si="662"/>
        <v>1.58</v>
      </c>
      <c r="M6005" s="47">
        <f t="shared" si="663"/>
        <v>1.57</v>
      </c>
      <c r="N6005" s="47">
        <f t="shared" si="664"/>
        <v>1.57</v>
      </c>
      <c r="O6005" s="48">
        <f t="shared" ca="1" si="665"/>
        <v>522187.5</v>
      </c>
    </row>
    <row r="6006" spans="1:15" x14ac:dyDescent="0.25">
      <c r="A6006">
        <v>5991</v>
      </c>
      <c r="B6006" s="84">
        <v>33331</v>
      </c>
      <c r="C6006" s="47">
        <v>32.25</v>
      </c>
      <c r="D6006" s="47">
        <v>32.25</v>
      </c>
      <c r="E6006" s="47">
        <v>32.25</v>
      </c>
      <c r="F6006" s="47">
        <v>32.25</v>
      </c>
      <c r="G6006" s="48">
        <v>6100</v>
      </c>
      <c r="H6006" s="47">
        <v>1.6</v>
      </c>
      <c r="I6006" s="51">
        <f t="shared" si="659"/>
        <v>4.9612403100775193E-2</v>
      </c>
      <c r="J6006" s="51">
        <f t="shared" ca="1" si="660"/>
        <v>9.375</v>
      </c>
      <c r="K6006" s="47">
        <f t="shared" si="661"/>
        <v>1.6</v>
      </c>
      <c r="L6006" s="47">
        <f t="shared" si="662"/>
        <v>1.6</v>
      </c>
      <c r="M6006" s="47">
        <f t="shared" si="663"/>
        <v>1.6</v>
      </c>
      <c r="N6006" s="47">
        <f t="shared" si="664"/>
        <v>1.6</v>
      </c>
      <c r="O6006" s="48">
        <f t="shared" ca="1" si="665"/>
        <v>57187.5</v>
      </c>
    </row>
    <row r="6007" spans="1:15" x14ac:dyDescent="0.25">
      <c r="A6007">
        <v>5992</v>
      </c>
      <c r="B6007" s="84">
        <v>33330</v>
      </c>
      <c r="C6007" s="47">
        <v>31.75</v>
      </c>
      <c r="D6007" s="47">
        <v>31.75</v>
      </c>
      <c r="E6007" s="47">
        <v>31</v>
      </c>
      <c r="F6007" s="47">
        <v>31.75</v>
      </c>
      <c r="G6007" s="48">
        <v>59200</v>
      </c>
      <c r="H6007" s="47">
        <v>1.58</v>
      </c>
      <c r="I6007" s="51">
        <f t="shared" si="659"/>
        <v>4.976377952755906E-2</v>
      </c>
      <c r="J6007" s="51">
        <f t="shared" ca="1" si="660"/>
        <v>9.375</v>
      </c>
      <c r="K6007" s="47">
        <f t="shared" si="661"/>
        <v>1.58</v>
      </c>
      <c r="L6007" s="47">
        <f t="shared" si="662"/>
        <v>1.58</v>
      </c>
      <c r="M6007" s="47">
        <f t="shared" si="663"/>
        <v>1.54</v>
      </c>
      <c r="N6007" s="47">
        <f t="shared" si="664"/>
        <v>1.58</v>
      </c>
      <c r="O6007" s="48">
        <f t="shared" ca="1" si="665"/>
        <v>555000</v>
      </c>
    </row>
    <row r="6008" spans="1:15" x14ac:dyDescent="0.25">
      <c r="A6008">
        <v>5993</v>
      </c>
      <c r="B6008" s="84">
        <v>33329</v>
      </c>
      <c r="C6008" s="47">
        <v>31.75</v>
      </c>
      <c r="D6008" s="47">
        <v>31.88</v>
      </c>
      <c r="E6008" s="47">
        <v>31.25</v>
      </c>
      <c r="F6008" s="47">
        <v>31.5</v>
      </c>
      <c r="G6008" s="48">
        <v>65200</v>
      </c>
      <c r="H6008" s="47">
        <v>1.57</v>
      </c>
      <c r="I6008" s="51">
        <f t="shared" si="659"/>
        <v>4.9841269841269846E-2</v>
      </c>
      <c r="J6008" s="51">
        <f t="shared" ca="1" si="660"/>
        <v>9.375</v>
      </c>
      <c r="K6008" s="47">
        <f t="shared" si="661"/>
        <v>1.58</v>
      </c>
      <c r="L6008" s="47">
        <f t="shared" si="662"/>
        <v>1.59</v>
      </c>
      <c r="M6008" s="47">
        <f t="shared" si="663"/>
        <v>1.56</v>
      </c>
      <c r="N6008" s="47">
        <f t="shared" si="664"/>
        <v>1.57</v>
      </c>
      <c r="O6008" s="48">
        <f t="shared" ca="1" si="665"/>
        <v>611250</v>
      </c>
    </row>
    <row r="6009" spans="1:15" x14ac:dyDescent="0.25">
      <c r="A6009">
        <v>5994</v>
      </c>
      <c r="B6009" s="84">
        <v>33325</v>
      </c>
      <c r="C6009" s="47">
        <v>29.75</v>
      </c>
      <c r="D6009" s="47">
        <v>31.5</v>
      </c>
      <c r="E6009" s="47">
        <v>29.75</v>
      </c>
      <c r="F6009" s="47">
        <v>31.25</v>
      </c>
      <c r="G6009" s="48">
        <v>224800</v>
      </c>
      <c r="H6009" s="47">
        <v>1.55</v>
      </c>
      <c r="I6009" s="51">
        <f t="shared" si="659"/>
        <v>4.9599999999999998E-2</v>
      </c>
      <c r="J6009" s="51">
        <f t="shared" ca="1" si="660"/>
        <v>9.375</v>
      </c>
      <c r="K6009" s="47">
        <f t="shared" si="661"/>
        <v>1.48</v>
      </c>
      <c r="L6009" s="47">
        <f t="shared" si="662"/>
        <v>1.56</v>
      </c>
      <c r="M6009" s="47">
        <f t="shared" si="663"/>
        <v>1.48</v>
      </c>
      <c r="N6009" s="47">
        <f t="shared" si="664"/>
        <v>1.55</v>
      </c>
      <c r="O6009" s="48">
        <f t="shared" ca="1" si="665"/>
        <v>2107500</v>
      </c>
    </row>
    <row r="6010" spans="1:15" x14ac:dyDescent="0.25">
      <c r="A6010">
        <v>5995</v>
      </c>
      <c r="B6010" s="84">
        <v>33324</v>
      </c>
      <c r="C6010" s="47">
        <v>29.5</v>
      </c>
      <c r="D6010" s="47">
        <v>30.5</v>
      </c>
      <c r="E6010" s="47">
        <v>29.5</v>
      </c>
      <c r="F6010" s="47">
        <v>30.5</v>
      </c>
      <c r="G6010" s="48">
        <v>17700</v>
      </c>
      <c r="H6010" s="47">
        <v>1.52</v>
      </c>
      <c r="I6010" s="51">
        <f t="shared" si="659"/>
        <v>4.9836065573770495E-2</v>
      </c>
      <c r="J6010" s="51">
        <f t="shared" ca="1" si="660"/>
        <v>9.375</v>
      </c>
      <c r="K6010" s="47">
        <f t="shared" si="661"/>
        <v>1.47</v>
      </c>
      <c r="L6010" s="47">
        <f t="shared" si="662"/>
        <v>1.52</v>
      </c>
      <c r="M6010" s="47">
        <f t="shared" si="663"/>
        <v>1.47</v>
      </c>
      <c r="N6010" s="47">
        <f t="shared" si="664"/>
        <v>1.52</v>
      </c>
      <c r="O6010" s="48">
        <f t="shared" ca="1" si="665"/>
        <v>165937.5</v>
      </c>
    </row>
    <row r="6011" spans="1:15" x14ac:dyDescent="0.25">
      <c r="A6011">
        <v>5996</v>
      </c>
      <c r="B6011" s="84">
        <v>33323</v>
      </c>
      <c r="C6011" s="47">
        <v>29.25</v>
      </c>
      <c r="D6011" s="47">
        <v>29.5</v>
      </c>
      <c r="E6011" s="47">
        <v>29</v>
      </c>
      <c r="F6011" s="47">
        <v>29.5</v>
      </c>
      <c r="G6011" s="48">
        <v>378500</v>
      </c>
      <c r="H6011" s="47">
        <v>1.47</v>
      </c>
      <c r="I6011" s="51">
        <f t="shared" si="659"/>
        <v>4.983050847457627E-2</v>
      </c>
      <c r="J6011" s="51">
        <f t="shared" ca="1" si="660"/>
        <v>9.375</v>
      </c>
      <c r="K6011" s="47">
        <f t="shared" si="661"/>
        <v>1.46</v>
      </c>
      <c r="L6011" s="47">
        <f t="shared" si="662"/>
        <v>1.47</v>
      </c>
      <c r="M6011" s="47">
        <f t="shared" si="663"/>
        <v>1.45</v>
      </c>
      <c r="N6011" s="47">
        <f t="shared" si="664"/>
        <v>1.47</v>
      </c>
      <c r="O6011" s="48">
        <f t="shared" ca="1" si="665"/>
        <v>3548437.5</v>
      </c>
    </row>
    <row r="6012" spans="1:15" x14ac:dyDescent="0.25">
      <c r="A6012">
        <v>5997</v>
      </c>
      <c r="B6012" s="84">
        <v>33322</v>
      </c>
      <c r="C6012" s="47">
        <v>28.5</v>
      </c>
      <c r="D6012" s="47">
        <v>29</v>
      </c>
      <c r="E6012" s="47">
        <v>28.5</v>
      </c>
      <c r="F6012" s="47">
        <v>29</v>
      </c>
      <c r="G6012" s="48">
        <v>484900</v>
      </c>
      <c r="H6012" s="47">
        <v>1.44</v>
      </c>
      <c r="I6012" s="51">
        <f t="shared" si="659"/>
        <v>4.9655172413793101E-2</v>
      </c>
      <c r="J6012" s="51">
        <f t="shared" ca="1" si="660"/>
        <v>9.375</v>
      </c>
      <c r="K6012" s="47">
        <f t="shared" si="661"/>
        <v>1.42</v>
      </c>
      <c r="L6012" s="47">
        <f t="shared" si="662"/>
        <v>1.44</v>
      </c>
      <c r="M6012" s="47">
        <f t="shared" si="663"/>
        <v>1.42</v>
      </c>
      <c r="N6012" s="47">
        <f t="shared" si="664"/>
        <v>1.44</v>
      </c>
      <c r="O6012" s="48">
        <f t="shared" ca="1" si="665"/>
        <v>4545937.5</v>
      </c>
    </row>
    <row r="6013" spans="1:15" x14ac:dyDescent="0.25">
      <c r="A6013">
        <v>5998</v>
      </c>
      <c r="B6013" s="84">
        <v>33319</v>
      </c>
      <c r="C6013" s="47">
        <v>28.63</v>
      </c>
      <c r="D6013" s="47">
        <v>28.75</v>
      </c>
      <c r="E6013" s="47">
        <v>28.25</v>
      </c>
      <c r="F6013" s="47">
        <v>28.63</v>
      </c>
      <c r="G6013" s="48">
        <v>198500</v>
      </c>
      <c r="H6013" s="47">
        <v>1.42</v>
      </c>
      <c r="I6013" s="51">
        <f t="shared" si="659"/>
        <v>4.9598323436954243E-2</v>
      </c>
      <c r="J6013" s="51">
        <f t="shared" ca="1" si="660"/>
        <v>9.375</v>
      </c>
      <c r="K6013" s="47">
        <f t="shared" si="661"/>
        <v>1.42</v>
      </c>
      <c r="L6013" s="47">
        <f t="shared" si="662"/>
        <v>1.43</v>
      </c>
      <c r="M6013" s="47">
        <f t="shared" si="663"/>
        <v>1.4</v>
      </c>
      <c r="N6013" s="47">
        <f t="shared" si="664"/>
        <v>1.42</v>
      </c>
      <c r="O6013" s="48">
        <f t="shared" ca="1" si="665"/>
        <v>1860937.5</v>
      </c>
    </row>
    <row r="6014" spans="1:15" x14ac:dyDescent="0.25">
      <c r="A6014">
        <v>5999</v>
      </c>
      <c r="B6014" s="84">
        <v>33318</v>
      </c>
      <c r="C6014" s="47">
        <v>29.5</v>
      </c>
      <c r="D6014" s="47">
        <v>29.5</v>
      </c>
      <c r="E6014" s="47">
        <v>28</v>
      </c>
      <c r="F6014" s="47">
        <v>28.75</v>
      </c>
      <c r="G6014" s="48">
        <v>828000</v>
      </c>
      <c r="H6014" s="47">
        <v>1.43</v>
      </c>
      <c r="I6014" s="51">
        <f t="shared" si="659"/>
        <v>4.9739130434782605E-2</v>
      </c>
      <c r="J6014" s="51">
        <f t="shared" ca="1" si="660"/>
        <v>9.375</v>
      </c>
      <c r="K6014" s="47">
        <f t="shared" si="661"/>
        <v>1.47</v>
      </c>
      <c r="L6014" s="47">
        <f t="shared" si="662"/>
        <v>1.47</v>
      </c>
      <c r="M6014" s="47">
        <f t="shared" si="663"/>
        <v>1.39</v>
      </c>
      <c r="N6014" s="47">
        <f t="shared" si="664"/>
        <v>1.43</v>
      </c>
      <c r="O6014" s="48">
        <f t="shared" ca="1" si="665"/>
        <v>7762500</v>
      </c>
    </row>
    <row r="6015" spans="1:15" x14ac:dyDescent="0.25">
      <c r="A6015">
        <v>6000</v>
      </c>
      <c r="B6015" s="84">
        <v>33317</v>
      </c>
      <c r="C6015" s="47">
        <v>28.75</v>
      </c>
      <c r="D6015" s="47">
        <v>28.75</v>
      </c>
      <c r="E6015" s="47">
        <v>28.75</v>
      </c>
      <c r="F6015" s="47">
        <v>28.75</v>
      </c>
      <c r="G6015" s="48">
        <v>0</v>
      </c>
      <c r="H6015" s="47">
        <v>1.43</v>
      </c>
      <c r="I6015" s="51">
        <f t="shared" si="659"/>
        <v>4.9739130434782605E-2</v>
      </c>
      <c r="J6015" s="51">
        <f t="shared" ca="1" si="660"/>
        <v>9.375</v>
      </c>
      <c r="K6015" s="47">
        <f t="shared" si="661"/>
        <v>1.43</v>
      </c>
      <c r="L6015" s="47">
        <f t="shared" si="662"/>
        <v>1.43</v>
      </c>
      <c r="M6015" s="47">
        <f t="shared" si="663"/>
        <v>1.43</v>
      </c>
      <c r="N6015" s="47">
        <f t="shared" si="664"/>
        <v>1.43</v>
      </c>
      <c r="O6015" s="48">
        <f t="shared" ca="1" si="665"/>
        <v>0</v>
      </c>
    </row>
    <row r="6016" spans="1:15" x14ac:dyDescent="0.25">
      <c r="A6016">
        <v>6001</v>
      </c>
      <c r="B6016" s="84">
        <v>33316</v>
      </c>
      <c r="C6016" s="47">
        <v>28.75</v>
      </c>
      <c r="D6016" s="47">
        <v>28.75</v>
      </c>
      <c r="E6016" s="47">
        <v>28.75</v>
      </c>
      <c r="F6016" s="47">
        <v>28.75</v>
      </c>
      <c r="G6016" s="48">
        <v>82800</v>
      </c>
      <c r="H6016" s="47">
        <v>1.43</v>
      </c>
      <c r="I6016" s="51">
        <f t="shared" si="659"/>
        <v>4.9739130434782605E-2</v>
      </c>
      <c r="J6016" s="51">
        <f t="shared" ca="1" si="660"/>
        <v>9.375</v>
      </c>
      <c r="K6016" s="47">
        <f t="shared" si="661"/>
        <v>1.43</v>
      </c>
      <c r="L6016" s="47">
        <f t="shared" si="662"/>
        <v>1.43</v>
      </c>
      <c r="M6016" s="47">
        <f t="shared" si="663"/>
        <v>1.43</v>
      </c>
      <c r="N6016" s="47">
        <f t="shared" si="664"/>
        <v>1.43</v>
      </c>
      <c r="O6016" s="48">
        <f t="shared" ca="1" si="665"/>
        <v>776250</v>
      </c>
    </row>
    <row r="6017" spans="1:15" x14ac:dyDescent="0.25">
      <c r="A6017">
        <v>6002</v>
      </c>
      <c r="B6017" s="84">
        <v>33315</v>
      </c>
      <c r="C6017" s="47">
        <v>28.75</v>
      </c>
      <c r="D6017" s="47">
        <v>29.5</v>
      </c>
      <c r="E6017" s="47">
        <v>28.75</v>
      </c>
      <c r="F6017" s="47">
        <v>28.75</v>
      </c>
      <c r="G6017" s="48">
        <v>82800</v>
      </c>
      <c r="H6017" s="47">
        <v>1.43</v>
      </c>
      <c r="I6017" s="51">
        <f t="shared" si="659"/>
        <v>4.9739130434782605E-2</v>
      </c>
      <c r="J6017" s="51">
        <f t="shared" ca="1" si="660"/>
        <v>9.375</v>
      </c>
      <c r="K6017" s="47">
        <f t="shared" si="661"/>
        <v>1.43</v>
      </c>
      <c r="L6017" s="47">
        <f t="shared" si="662"/>
        <v>1.47</v>
      </c>
      <c r="M6017" s="47">
        <f t="shared" si="663"/>
        <v>1.43</v>
      </c>
      <c r="N6017" s="47">
        <f t="shared" si="664"/>
        <v>1.43</v>
      </c>
      <c r="O6017" s="48">
        <f t="shared" ca="1" si="665"/>
        <v>776250</v>
      </c>
    </row>
    <row r="6018" spans="1:15" x14ac:dyDescent="0.25">
      <c r="A6018">
        <v>6003</v>
      </c>
      <c r="B6018" s="84">
        <v>33312</v>
      </c>
      <c r="C6018" s="47">
        <v>29.5</v>
      </c>
      <c r="D6018" s="47">
        <v>30</v>
      </c>
      <c r="E6018" s="47">
        <v>28.75</v>
      </c>
      <c r="F6018" s="47">
        <v>28.75</v>
      </c>
      <c r="G6018" s="48">
        <v>244900</v>
      </c>
      <c r="H6018" s="47">
        <v>1.43</v>
      </c>
      <c r="I6018" s="51">
        <f t="shared" si="659"/>
        <v>4.9739130434782605E-2</v>
      </c>
      <c r="J6018" s="51">
        <f t="shared" ca="1" si="660"/>
        <v>9.375</v>
      </c>
      <c r="K6018" s="47">
        <f t="shared" si="661"/>
        <v>1.47</v>
      </c>
      <c r="L6018" s="47">
        <f t="shared" si="662"/>
        <v>1.49</v>
      </c>
      <c r="M6018" s="47">
        <f t="shared" si="663"/>
        <v>1.43</v>
      </c>
      <c r="N6018" s="47">
        <f t="shared" si="664"/>
        <v>1.43</v>
      </c>
      <c r="O6018" s="48">
        <f t="shared" ca="1" si="665"/>
        <v>2295937.5</v>
      </c>
    </row>
    <row r="6019" spans="1:15" x14ac:dyDescent="0.25">
      <c r="A6019">
        <v>6004</v>
      </c>
      <c r="B6019" s="84">
        <v>33311</v>
      </c>
      <c r="C6019" s="47">
        <v>31.5</v>
      </c>
      <c r="D6019" s="47">
        <v>31.5</v>
      </c>
      <c r="E6019" s="47">
        <v>29.75</v>
      </c>
      <c r="F6019" s="47">
        <v>30.25</v>
      </c>
      <c r="G6019" s="48">
        <v>290000</v>
      </c>
      <c r="H6019" s="47">
        <v>1.5</v>
      </c>
      <c r="I6019" s="51">
        <f t="shared" si="659"/>
        <v>4.9586776859504134E-2</v>
      </c>
      <c r="J6019" s="51">
        <f t="shared" ca="1" si="660"/>
        <v>9.375</v>
      </c>
      <c r="K6019" s="47">
        <f t="shared" si="661"/>
        <v>1.56</v>
      </c>
      <c r="L6019" s="47">
        <f t="shared" si="662"/>
        <v>1.56</v>
      </c>
      <c r="M6019" s="47">
        <f t="shared" si="663"/>
        <v>1.48</v>
      </c>
      <c r="N6019" s="47">
        <f t="shared" si="664"/>
        <v>1.5</v>
      </c>
      <c r="O6019" s="48">
        <f t="shared" ca="1" si="665"/>
        <v>2718750</v>
      </c>
    </row>
    <row r="6020" spans="1:15" x14ac:dyDescent="0.25">
      <c r="A6020">
        <v>6005</v>
      </c>
      <c r="B6020" s="84">
        <v>33310</v>
      </c>
      <c r="C6020" s="47">
        <v>30.5</v>
      </c>
      <c r="D6020" s="47">
        <v>30.5</v>
      </c>
      <c r="E6020" s="47">
        <v>30.5</v>
      </c>
      <c r="F6020" s="47">
        <v>30.5</v>
      </c>
      <c r="G6020" s="48">
        <v>5600</v>
      </c>
      <c r="H6020" s="47">
        <v>1.52</v>
      </c>
      <c r="I6020" s="51">
        <f t="shared" si="659"/>
        <v>4.9836065573770495E-2</v>
      </c>
      <c r="J6020" s="51">
        <f t="shared" ca="1" si="660"/>
        <v>9.375</v>
      </c>
      <c r="K6020" s="47">
        <f t="shared" si="661"/>
        <v>1.52</v>
      </c>
      <c r="L6020" s="47">
        <f t="shared" si="662"/>
        <v>1.52</v>
      </c>
      <c r="M6020" s="47">
        <f t="shared" si="663"/>
        <v>1.52</v>
      </c>
      <c r="N6020" s="47">
        <f t="shared" si="664"/>
        <v>1.52</v>
      </c>
      <c r="O6020" s="48">
        <f t="shared" ca="1" si="665"/>
        <v>52500</v>
      </c>
    </row>
    <row r="6021" spans="1:15" x14ac:dyDescent="0.25">
      <c r="A6021">
        <v>6006</v>
      </c>
      <c r="B6021" s="84">
        <v>33309</v>
      </c>
      <c r="C6021" s="47">
        <v>30.5</v>
      </c>
      <c r="D6021" s="47">
        <v>31</v>
      </c>
      <c r="E6021" s="47">
        <v>30.5</v>
      </c>
      <c r="F6021" s="47">
        <v>30.5</v>
      </c>
      <c r="G6021" s="48">
        <v>68400</v>
      </c>
      <c r="H6021" s="47">
        <v>1.52</v>
      </c>
      <c r="I6021" s="51">
        <f t="shared" si="659"/>
        <v>4.9836065573770495E-2</v>
      </c>
      <c r="J6021" s="51">
        <f t="shared" ca="1" si="660"/>
        <v>9.375</v>
      </c>
      <c r="K6021" s="47">
        <f t="shared" si="661"/>
        <v>1.52</v>
      </c>
      <c r="L6021" s="47">
        <f t="shared" si="662"/>
        <v>1.54</v>
      </c>
      <c r="M6021" s="47">
        <f t="shared" si="663"/>
        <v>1.52</v>
      </c>
      <c r="N6021" s="47">
        <f t="shared" si="664"/>
        <v>1.52</v>
      </c>
      <c r="O6021" s="48">
        <f t="shared" ca="1" si="665"/>
        <v>641250</v>
      </c>
    </row>
    <row r="6022" spans="1:15" x14ac:dyDescent="0.25">
      <c r="A6022">
        <v>6007</v>
      </c>
      <c r="B6022" s="84">
        <v>33308</v>
      </c>
      <c r="C6022" s="47">
        <v>31.5</v>
      </c>
      <c r="D6022" s="47">
        <v>31.5</v>
      </c>
      <c r="E6022" s="47">
        <v>31</v>
      </c>
      <c r="F6022" s="47">
        <v>31</v>
      </c>
      <c r="G6022" s="48">
        <v>47600</v>
      </c>
      <c r="H6022" s="47">
        <v>1.54</v>
      </c>
      <c r="I6022" s="51">
        <f t="shared" si="659"/>
        <v>4.9677419354838707E-2</v>
      </c>
      <c r="J6022" s="51">
        <f t="shared" ca="1" si="660"/>
        <v>9.375</v>
      </c>
      <c r="K6022" s="47">
        <f t="shared" si="661"/>
        <v>1.56</v>
      </c>
      <c r="L6022" s="47">
        <f t="shared" si="662"/>
        <v>1.56</v>
      </c>
      <c r="M6022" s="47">
        <f t="shared" si="663"/>
        <v>1.54</v>
      </c>
      <c r="N6022" s="47">
        <f t="shared" si="664"/>
        <v>1.54</v>
      </c>
      <c r="O6022" s="48">
        <f t="shared" ca="1" si="665"/>
        <v>446250</v>
      </c>
    </row>
    <row r="6023" spans="1:15" x14ac:dyDescent="0.25">
      <c r="A6023">
        <v>6008</v>
      </c>
      <c r="B6023" s="84">
        <v>33305</v>
      </c>
      <c r="C6023" s="47">
        <v>31</v>
      </c>
      <c r="D6023" s="47">
        <v>31.5</v>
      </c>
      <c r="E6023" s="47">
        <v>31</v>
      </c>
      <c r="F6023" s="47">
        <v>31.5</v>
      </c>
      <c r="G6023" s="48">
        <v>23600</v>
      </c>
      <c r="H6023" s="47">
        <v>1.57</v>
      </c>
      <c r="I6023" s="51">
        <f t="shared" si="659"/>
        <v>4.9841269841269846E-2</v>
      </c>
      <c r="J6023" s="51">
        <f t="shared" ca="1" si="660"/>
        <v>9.375</v>
      </c>
      <c r="K6023" s="47">
        <f t="shared" si="661"/>
        <v>1.55</v>
      </c>
      <c r="L6023" s="47">
        <f t="shared" si="662"/>
        <v>1.57</v>
      </c>
      <c r="M6023" s="47">
        <f t="shared" si="663"/>
        <v>1.55</v>
      </c>
      <c r="N6023" s="47">
        <f t="shared" si="664"/>
        <v>1.57</v>
      </c>
      <c r="O6023" s="48">
        <f t="shared" ca="1" si="665"/>
        <v>221250</v>
      </c>
    </row>
    <row r="6024" spans="1:15" x14ac:dyDescent="0.25">
      <c r="A6024">
        <v>6009</v>
      </c>
      <c r="B6024" s="84">
        <v>33304</v>
      </c>
      <c r="C6024" s="47">
        <v>31</v>
      </c>
      <c r="D6024" s="47">
        <v>31.5</v>
      </c>
      <c r="E6024" s="47">
        <v>31</v>
      </c>
      <c r="F6024" s="47">
        <v>31</v>
      </c>
      <c r="G6024" s="48">
        <v>271700</v>
      </c>
      <c r="H6024" s="47">
        <v>1.54</v>
      </c>
      <c r="I6024" s="51">
        <f t="shared" si="659"/>
        <v>4.9677419354838707E-2</v>
      </c>
      <c r="J6024" s="51">
        <f t="shared" ca="1" si="660"/>
        <v>9.375</v>
      </c>
      <c r="K6024" s="47">
        <f t="shared" si="661"/>
        <v>1.54</v>
      </c>
      <c r="L6024" s="47">
        <f t="shared" si="662"/>
        <v>1.56</v>
      </c>
      <c r="M6024" s="47">
        <f t="shared" si="663"/>
        <v>1.54</v>
      </c>
      <c r="N6024" s="47">
        <f t="shared" si="664"/>
        <v>1.54</v>
      </c>
      <c r="O6024" s="48">
        <f t="shared" ca="1" si="665"/>
        <v>2547187.5</v>
      </c>
    </row>
    <row r="6025" spans="1:15" x14ac:dyDescent="0.25">
      <c r="A6025">
        <v>6010</v>
      </c>
      <c r="B6025" s="84">
        <v>33303</v>
      </c>
      <c r="C6025" s="47">
        <v>31.25</v>
      </c>
      <c r="D6025" s="47">
        <v>32</v>
      </c>
      <c r="E6025" s="47">
        <v>31.25</v>
      </c>
      <c r="F6025" s="47">
        <v>31.5</v>
      </c>
      <c r="G6025" s="48">
        <v>603200</v>
      </c>
      <c r="H6025" s="47">
        <v>1.57</v>
      </c>
      <c r="I6025" s="51">
        <f t="shared" si="659"/>
        <v>4.9841269841269846E-2</v>
      </c>
      <c r="J6025" s="51">
        <f t="shared" ca="1" si="660"/>
        <v>9.375</v>
      </c>
      <c r="K6025" s="47">
        <f t="shared" si="661"/>
        <v>1.56</v>
      </c>
      <c r="L6025" s="47">
        <f t="shared" si="662"/>
        <v>1.59</v>
      </c>
      <c r="M6025" s="47">
        <f t="shared" si="663"/>
        <v>1.56</v>
      </c>
      <c r="N6025" s="47">
        <f t="shared" si="664"/>
        <v>1.57</v>
      </c>
      <c r="O6025" s="48">
        <f t="shared" ca="1" si="665"/>
        <v>5655000</v>
      </c>
    </row>
    <row r="6026" spans="1:15" x14ac:dyDescent="0.25">
      <c r="A6026">
        <v>6011</v>
      </c>
      <c r="B6026" s="84">
        <v>33302</v>
      </c>
      <c r="C6026" s="47">
        <v>31</v>
      </c>
      <c r="D6026" s="47">
        <v>31.63</v>
      </c>
      <c r="E6026" s="47">
        <v>30.5</v>
      </c>
      <c r="F6026" s="47">
        <v>31.63</v>
      </c>
      <c r="G6026" s="48">
        <v>1433600</v>
      </c>
      <c r="H6026" s="47">
        <v>1.57</v>
      </c>
      <c r="I6026" s="51">
        <f t="shared" si="659"/>
        <v>4.9636421119190643E-2</v>
      </c>
      <c r="J6026" s="51">
        <f t="shared" ca="1" si="660"/>
        <v>9.375</v>
      </c>
      <c r="K6026" s="47">
        <f t="shared" si="661"/>
        <v>1.54</v>
      </c>
      <c r="L6026" s="47">
        <f t="shared" si="662"/>
        <v>1.57</v>
      </c>
      <c r="M6026" s="47">
        <f t="shared" si="663"/>
        <v>1.51</v>
      </c>
      <c r="N6026" s="47">
        <f t="shared" si="664"/>
        <v>1.57</v>
      </c>
      <c r="O6026" s="48">
        <f t="shared" ca="1" si="665"/>
        <v>13440000</v>
      </c>
    </row>
    <row r="6027" spans="1:15" x14ac:dyDescent="0.25">
      <c r="A6027">
        <v>6012</v>
      </c>
      <c r="B6027" s="84">
        <v>33301</v>
      </c>
      <c r="C6027" s="47">
        <v>29.5</v>
      </c>
      <c r="D6027" s="47">
        <v>31.25</v>
      </c>
      <c r="E6027" s="47">
        <v>29.5</v>
      </c>
      <c r="F6027" s="47">
        <v>31.25</v>
      </c>
      <c r="G6027" s="48">
        <v>284000</v>
      </c>
      <c r="H6027" s="47">
        <v>1.55</v>
      </c>
      <c r="I6027" s="51">
        <f t="shared" si="659"/>
        <v>4.9599999999999998E-2</v>
      </c>
      <c r="J6027" s="51">
        <f t="shared" ca="1" si="660"/>
        <v>9.375</v>
      </c>
      <c r="K6027" s="47">
        <f t="shared" si="661"/>
        <v>1.46</v>
      </c>
      <c r="L6027" s="47">
        <f t="shared" si="662"/>
        <v>1.55</v>
      </c>
      <c r="M6027" s="47">
        <f t="shared" si="663"/>
        <v>1.46</v>
      </c>
      <c r="N6027" s="47">
        <f t="shared" si="664"/>
        <v>1.55</v>
      </c>
      <c r="O6027" s="48">
        <f t="shared" ca="1" si="665"/>
        <v>2662500</v>
      </c>
    </row>
    <row r="6028" spans="1:15" x14ac:dyDescent="0.25">
      <c r="A6028">
        <v>6013</v>
      </c>
      <c r="B6028" s="84">
        <v>33298</v>
      </c>
      <c r="C6028" s="47">
        <v>29.25</v>
      </c>
      <c r="D6028" s="47">
        <v>29.75</v>
      </c>
      <c r="E6028" s="47">
        <v>28.5</v>
      </c>
      <c r="F6028" s="47">
        <v>29.5</v>
      </c>
      <c r="G6028" s="48">
        <v>281200</v>
      </c>
      <c r="H6028" s="47">
        <v>1.47</v>
      </c>
      <c r="I6028" s="51">
        <f t="shared" si="659"/>
        <v>4.983050847457627E-2</v>
      </c>
      <c r="J6028" s="51">
        <f t="shared" ca="1" si="660"/>
        <v>9.375</v>
      </c>
      <c r="K6028" s="47">
        <f t="shared" si="661"/>
        <v>1.46</v>
      </c>
      <c r="L6028" s="47">
        <f t="shared" si="662"/>
        <v>1.48</v>
      </c>
      <c r="M6028" s="47">
        <f t="shared" si="663"/>
        <v>1.42</v>
      </c>
      <c r="N6028" s="47">
        <f t="shared" si="664"/>
        <v>1.47</v>
      </c>
      <c r="O6028" s="48">
        <f t="shared" ca="1" si="665"/>
        <v>2636250</v>
      </c>
    </row>
    <row r="6029" spans="1:15" x14ac:dyDescent="0.25">
      <c r="A6029">
        <v>6014</v>
      </c>
      <c r="B6029" s="84">
        <v>33297</v>
      </c>
      <c r="C6029" s="47">
        <v>28.75</v>
      </c>
      <c r="D6029" s="47">
        <v>29.25</v>
      </c>
      <c r="E6029" s="47">
        <v>28.5</v>
      </c>
      <c r="F6029" s="47">
        <v>29.25</v>
      </c>
      <c r="G6029" s="48">
        <v>104000</v>
      </c>
      <c r="H6029" s="47">
        <v>1.45</v>
      </c>
      <c r="I6029" s="51">
        <f t="shared" si="659"/>
        <v>4.957264957264957E-2</v>
      </c>
      <c r="J6029" s="51">
        <f t="shared" ca="1" si="660"/>
        <v>9.375</v>
      </c>
      <c r="K6029" s="47">
        <f t="shared" si="661"/>
        <v>1.43</v>
      </c>
      <c r="L6029" s="47">
        <f t="shared" si="662"/>
        <v>1.45</v>
      </c>
      <c r="M6029" s="47">
        <f t="shared" si="663"/>
        <v>1.41</v>
      </c>
      <c r="N6029" s="47">
        <f t="shared" si="664"/>
        <v>1.45</v>
      </c>
      <c r="O6029" s="48">
        <f t="shared" ca="1" si="665"/>
        <v>975000</v>
      </c>
    </row>
    <row r="6030" spans="1:15" x14ac:dyDescent="0.25">
      <c r="A6030">
        <v>6015</v>
      </c>
      <c r="B6030" s="84">
        <v>33296</v>
      </c>
      <c r="C6030" s="47">
        <v>28</v>
      </c>
      <c r="D6030" s="47">
        <v>28.75</v>
      </c>
      <c r="E6030" s="47">
        <v>28</v>
      </c>
      <c r="F6030" s="47">
        <v>28.75</v>
      </c>
      <c r="G6030" s="48">
        <v>180500</v>
      </c>
      <c r="H6030" s="47">
        <v>1.43</v>
      </c>
      <c r="I6030" s="51">
        <f t="shared" si="659"/>
        <v>4.9739130434782605E-2</v>
      </c>
      <c r="J6030" s="51">
        <f t="shared" ca="1" si="660"/>
        <v>9.375</v>
      </c>
      <c r="K6030" s="47">
        <f t="shared" si="661"/>
        <v>1.39</v>
      </c>
      <c r="L6030" s="47">
        <f t="shared" si="662"/>
        <v>1.43</v>
      </c>
      <c r="M6030" s="47">
        <f t="shared" si="663"/>
        <v>1.39</v>
      </c>
      <c r="N6030" s="47">
        <f t="shared" si="664"/>
        <v>1.43</v>
      </c>
      <c r="O6030" s="48">
        <f t="shared" ca="1" si="665"/>
        <v>1692187.5</v>
      </c>
    </row>
    <row r="6031" spans="1:15" x14ac:dyDescent="0.25">
      <c r="A6031">
        <v>6016</v>
      </c>
      <c r="B6031" s="84">
        <v>33295</v>
      </c>
      <c r="C6031" s="47">
        <v>28.5</v>
      </c>
      <c r="D6031" s="47">
        <v>28.5</v>
      </c>
      <c r="E6031" s="47">
        <v>27.75</v>
      </c>
      <c r="F6031" s="47">
        <v>28</v>
      </c>
      <c r="G6031" s="48">
        <v>198500</v>
      </c>
      <c r="H6031" s="47">
        <v>1.39</v>
      </c>
      <c r="I6031" s="51">
        <f t="shared" si="659"/>
        <v>4.9642857142857141E-2</v>
      </c>
      <c r="J6031" s="51">
        <f t="shared" ca="1" si="660"/>
        <v>9.375</v>
      </c>
      <c r="K6031" s="47">
        <f t="shared" si="661"/>
        <v>1.41</v>
      </c>
      <c r="L6031" s="47">
        <f t="shared" si="662"/>
        <v>1.41</v>
      </c>
      <c r="M6031" s="47">
        <f t="shared" si="663"/>
        <v>1.38</v>
      </c>
      <c r="N6031" s="47">
        <f t="shared" si="664"/>
        <v>1.39</v>
      </c>
      <c r="O6031" s="48">
        <f t="shared" ca="1" si="665"/>
        <v>1860937.5</v>
      </c>
    </row>
    <row r="6032" spans="1:15" x14ac:dyDescent="0.25">
      <c r="A6032">
        <v>6017</v>
      </c>
      <c r="B6032" s="84">
        <v>33294</v>
      </c>
      <c r="C6032" s="47">
        <v>28.5</v>
      </c>
      <c r="D6032" s="47">
        <v>28.5</v>
      </c>
      <c r="E6032" s="47">
        <v>27.75</v>
      </c>
      <c r="F6032" s="47">
        <v>28.5</v>
      </c>
      <c r="G6032" s="48">
        <v>115600</v>
      </c>
      <c r="H6032" s="47">
        <v>1.42</v>
      </c>
      <c r="I6032" s="51">
        <f t="shared" si="659"/>
        <v>4.9824561403508771E-2</v>
      </c>
      <c r="J6032" s="51">
        <f t="shared" ca="1" si="660"/>
        <v>9.375</v>
      </c>
      <c r="K6032" s="47">
        <f t="shared" si="661"/>
        <v>1.42</v>
      </c>
      <c r="L6032" s="47">
        <f t="shared" si="662"/>
        <v>1.42</v>
      </c>
      <c r="M6032" s="47">
        <f t="shared" si="663"/>
        <v>1.38</v>
      </c>
      <c r="N6032" s="47">
        <f t="shared" si="664"/>
        <v>1.42</v>
      </c>
      <c r="O6032" s="48">
        <f t="shared" ca="1" si="665"/>
        <v>1083750</v>
      </c>
    </row>
    <row r="6033" spans="1:15" x14ac:dyDescent="0.25">
      <c r="A6033">
        <v>6018</v>
      </c>
      <c r="B6033" s="84">
        <v>33291</v>
      </c>
      <c r="C6033" s="47">
        <v>28</v>
      </c>
      <c r="D6033" s="47">
        <v>28.5</v>
      </c>
      <c r="E6033" s="47">
        <v>27.75</v>
      </c>
      <c r="F6033" s="47">
        <v>27.75</v>
      </c>
      <c r="G6033" s="48">
        <v>609200</v>
      </c>
      <c r="H6033" s="47">
        <v>1.38</v>
      </c>
      <c r="I6033" s="51">
        <f t="shared" ref="I6033:I6096" si="666">H6033/F6033</f>
        <v>4.9729729729729728E-2</v>
      </c>
      <c r="J6033" s="51">
        <f t="shared" ref="J6033:J6096" ca="1" si="667">INDEX(OFFSET($T$15,0,0,$S$13+1,1),MATCH(B6033,OFFSET($Q$15,0,0,$S$13+1,1),-1))</f>
        <v>9.375</v>
      </c>
      <c r="K6033" s="47">
        <f t="shared" ref="K6033:K6096" si="668">ROUND($I6033*C6033,2)</f>
        <v>1.39</v>
      </c>
      <c r="L6033" s="47">
        <f t="shared" ref="L6033:L6096" si="669">ROUND($I6033*D6033,2)</f>
        <v>1.42</v>
      </c>
      <c r="M6033" s="47">
        <f t="shared" ref="M6033:M6096" si="670">ROUND($I6033*E6033,2)</f>
        <v>1.38</v>
      </c>
      <c r="N6033" s="47">
        <f t="shared" ref="N6033:N6096" si="671">ROUND($I6033*F6033,2)</f>
        <v>1.38</v>
      </c>
      <c r="O6033" s="48">
        <f t="shared" ref="O6033:O6096" ca="1" si="672">G6033*J6033</f>
        <v>5711250</v>
      </c>
    </row>
    <row r="6034" spans="1:15" x14ac:dyDescent="0.25">
      <c r="A6034">
        <v>6019</v>
      </c>
      <c r="B6034" s="84">
        <v>33290</v>
      </c>
      <c r="C6034" s="47">
        <v>26.75</v>
      </c>
      <c r="D6034" s="47">
        <v>28.75</v>
      </c>
      <c r="E6034" s="47">
        <v>26.75</v>
      </c>
      <c r="F6034" s="47">
        <v>28</v>
      </c>
      <c r="G6034" s="48">
        <v>3512100</v>
      </c>
      <c r="H6034" s="47">
        <v>1.39</v>
      </c>
      <c r="I6034" s="51">
        <f t="shared" si="666"/>
        <v>4.9642857142857141E-2</v>
      </c>
      <c r="J6034" s="51">
        <f t="shared" ca="1" si="667"/>
        <v>9.375</v>
      </c>
      <c r="K6034" s="47">
        <f t="shared" si="668"/>
        <v>1.33</v>
      </c>
      <c r="L6034" s="47">
        <f t="shared" si="669"/>
        <v>1.43</v>
      </c>
      <c r="M6034" s="47">
        <f t="shared" si="670"/>
        <v>1.33</v>
      </c>
      <c r="N6034" s="47">
        <f t="shared" si="671"/>
        <v>1.39</v>
      </c>
      <c r="O6034" s="48">
        <f t="shared" ca="1" si="672"/>
        <v>32925937.5</v>
      </c>
    </row>
    <row r="6035" spans="1:15" x14ac:dyDescent="0.25">
      <c r="A6035">
        <v>6020</v>
      </c>
      <c r="B6035" s="84">
        <v>33289</v>
      </c>
      <c r="C6035" s="47">
        <v>26.75</v>
      </c>
      <c r="D6035" s="47">
        <v>27.5</v>
      </c>
      <c r="E6035" s="47">
        <v>26.75</v>
      </c>
      <c r="F6035" s="47">
        <v>26.75</v>
      </c>
      <c r="G6035" s="48">
        <v>768800</v>
      </c>
      <c r="H6035" s="47">
        <v>1.33</v>
      </c>
      <c r="I6035" s="51">
        <f t="shared" si="666"/>
        <v>4.9719626168224298E-2</v>
      </c>
      <c r="J6035" s="51">
        <f t="shared" ca="1" si="667"/>
        <v>9.375</v>
      </c>
      <c r="K6035" s="47">
        <f t="shared" si="668"/>
        <v>1.33</v>
      </c>
      <c r="L6035" s="47">
        <f t="shared" si="669"/>
        <v>1.37</v>
      </c>
      <c r="M6035" s="47">
        <f t="shared" si="670"/>
        <v>1.33</v>
      </c>
      <c r="N6035" s="47">
        <f t="shared" si="671"/>
        <v>1.33</v>
      </c>
      <c r="O6035" s="48">
        <f t="shared" ca="1" si="672"/>
        <v>7207500</v>
      </c>
    </row>
    <row r="6036" spans="1:15" x14ac:dyDescent="0.25">
      <c r="A6036">
        <v>6021</v>
      </c>
      <c r="B6036" s="84">
        <v>33288</v>
      </c>
      <c r="C6036" s="47">
        <v>27.25</v>
      </c>
      <c r="D6036" s="47">
        <v>27.25</v>
      </c>
      <c r="E6036" s="47">
        <v>26.75</v>
      </c>
      <c r="F6036" s="47">
        <v>26.75</v>
      </c>
      <c r="G6036" s="48">
        <v>768400</v>
      </c>
      <c r="H6036" s="47">
        <v>1.33</v>
      </c>
      <c r="I6036" s="51">
        <f t="shared" si="666"/>
        <v>4.9719626168224298E-2</v>
      </c>
      <c r="J6036" s="51">
        <f t="shared" ca="1" si="667"/>
        <v>9.375</v>
      </c>
      <c r="K6036" s="47">
        <f t="shared" si="668"/>
        <v>1.35</v>
      </c>
      <c r="L6036" s="47">
        <f t="shared" si="669"/>
        <v>1.35</v>
      </c>
      <c r="M6036" s="47">
        <f t="shared" si="670"/>
        <v>1.33</v>
      </c>
      <c r="N6036" s="47">
        <f t="shared" si="671"/>
        <v>1.33</v>
      </c>
      <c r="O6036" s="48">
        <f t="shared" ca="1" si="672"/>
        <v>7203750</v>
      </c>
    </row>
    <row r="6037" spans="1:15" x14ac:dyDescent="0.25">
      <c r="A6037">
        <v>6022</v>
      </c>
      <c r="B6037" s="84">
        <v>33284</v>
      </c>
      <c r="C6037" s="47">
        <v>26.25</v>
      </c>
      <c r="D6037" s="47">
        <v>27.25</v>
      </c>
      <c r="E6037" s="47">
        <v>25.88</v>
      </c>
      <c r="F6037" s="47">
        <v>27</v>
      </c>
      <c r="G6037" s="48">
        <v>9942800</v>
      </c>
      <c r="H6037" s="47">
        <v>1.34</v>
      </c>
      <c r="I6037" s="51">
        <f t="shared" si="666"/>
        <v>4.9629629629629635E-2</v>
      </c>
      <c r="J6037" s="51">
        <f t="shared" ca="1" si="667"/>
        <v>9.375</v>
      </c>
      <c r="K6037" s="47">
        <f t="shared" si="668"/>
        <v>1.3</v>
      </c>
      <c r="L6037" s="47">
        <f t="shared" si="669"/>
        <v>1.35</v>
      </c>
      <c r="M6037" s="47">
        <f t="shared" si="670"/>
        <v>1.28</v>
      </c>
      <c r="N6037" s="47">
        <f t="shared" si="671"/>
        <v>1.34</v>
      </c>
      <c r="O6037" s="48">
        <f t="shared" ca="1" si="672"/>
        <v>93213750</v>
      </c>
    </row>
    <row r="6038" spans="1:15" x14ac:dyDescent="0.25">
      <c r="A6038">
        <v>6023</v>
      </c>
      <c r="B6038" s="84">
        <v>33283</v>
      </c>
      <c r="C6038" s="47">
        <v>24.75</v>
      </c>
      <c r="D6038" s="47">
        <v>26</v>
      </c>
      <c r="E6038" s="47">
        <v>24.75</v>
      </c>
      <c r="F6038" s="47">
        <v>26</v>
      </c>
      <c r="G6038" s="48">
        <v>210100</v>
      </c>
      <c r="H6038" s="47">
        <v>1.29</v>
      </c>
      <c r="I6038" s="51">
        <f t="shared" si="666"/>
        <v>4.9615384615384617E-2</v>
      </c>
      <c r="J6038" s="51">
        <f t="shared" ca="1" si="667"/>
        <v>9.375</v>
      </c>
      <c r="K6038" s="47">
        <f t="shared" si="668"/>
        <v>1.23</v>
      </c>
      <c r="L6038" s="47">
        <f t="shared" si="669"/>
        <v>1.29</v>
      </c>
      <c r="M6038" s="47">
        <f t="shared" si="670"/>
        <v>1.23</v>
      </c>
      <c r="N6038" s="47">
        <f t="shared" si="671"/>
        <v>1.29</v>
      </c>
      <c r="O6038" s="48">
        <f t="shared" ca="1" si="672"/>
        <v>1969687.5</v>
      </c>
    </row>
    <row r="6039" spans="1:15" x14ac:dyDescent="0.25">
      <c r="A6039">
        <v>6024</v>
      </c>
      <c r="B6039" s="84">
        <v>33282</v>
      </c>
      <c r="C6039" s="47">
        <v>25</v>
      </c>
      <c r="D6039" s="47">
        <v>25.5</v>
      </c>
      <c r="E6039" s="47">
        <v>24.25</v>
      </c>
      <c r="F6039" s="47">
        <v>25.5</v>
      </c>
      <c r="G6039" s="48">
        <v>44000</v>
      </c>
      <c r="H6039" s="47">
        <v>1.27</v>
      </c>
      <c r="I6039" s="51">
        <f t="shared" si="666"/>
        <v>4.9803921568627452E-2</v>
      </c>
      <c r="J6039" s="51">
        <f t="shared" ca="1" si="667"/>
        <v>9.375</v>
      </c>
      <c r="K6039" s="47">
        <f t="shared" si="668"/>
        <v>1.25</v>
      </c>
      <c r="L6039" s="47">
        <f t="shared" si="669"/>
        <v>1.27</v>
      </c>
      <c r="M6039" s="47">
        <f t="shared" si="670"/>
        <v>1.21</v>
      </c>
      <c r="N6039" s="47">
        <f t="shared" si="671"/>
        <v>1.27</v>
      </c>
      <c r="O6039" s="48">
        <f t="shared" ca="1" si="672"/>
        <v>412500</v>
      </c>
    </row>
    <row r="6040" spans="1:15" x14ac:dyDescent="0.25">
      <c r="A6040">
        <v>6025</v>
      </c>
      <c r="B6040" s="84">
        <v>33281</v>
      </c>
      <c r="C6040" s="47">
        <v>25</v>
      </c>
      <c r="D6040" s="47">
        <v>25</v>
      </c>
      <c r="E6040" s="47">
        <v>24.25</v>
      </c>
      <c r="F6040" s="47">
        <v>24.25</v>
      </c>
      <c r="G6040" s="48">
        <v>26900</v>
      </c>
      <c r="H6040" s="47">
        <v>1.21</v>
      </c>
      <c r="I6040" s="51">
        <f t="shared" si="666"/>
        <v>4.9896907216494847E-2</v>
      </c>
      <c r="J6040" s="51">
        <f t="shared" ca="1" si="667"/>
        <v>9.375</v>
      </c>
      <c r="K6040" s="47">
        <f t="shared" si="668"/>
        <v>1.25</v>
      </c>
      <c r="L6040" s="47">
        <f t="shared" si="669"/>
        <v>1.25</v>
      </c>
      <c r="M6040" s="47">
        <f t="shared" si="670"/>
        <v>1.21</v>
      </c>
      <c r="N6040" s="47">
        <f t="shared" si="671"/>
        <v>1.21</v>
      </c>
      <c r="O6040" s="48">
        <f t="shared" ca="1" si="672"/>
        <v>252187.5</v>
      </c>
    </row>
    <row r="6041" spans="1:15" x14ac:dyDescent="0.25">
      <c r="A6041">
        <v>6026</v>
      </c>
      <c r="B6041" s="84">
        <v>33280</v>
      </c>
      <c r="C6041" s="47">
        <v>24.25</v>
      </c>
      <c r="D6041" s="47">
        <v>24.75</v>
      </c>
      <c r="E6041" s="47">
        <v>24.25</v>
      </c>
      <c r="F6041" s="47">
        <v>24.25</v>
      </c>
      <c r="G6041" s="48">
        <v>100100</v>
      </c>
      <c r="H6041" s="47">
        <v>1.21</v>
      </c>
      <c r="I6041" s="51">
        <f t="shared" si="666"/>
        <v>4.9896907216494847E-2</v>
      </c>
      <c r="J6041" s="51">
        <f t="shared" ca="1" si="667"/>
        <v>9.375</v>
      </c>
      <c r="K6041" s="47">
        <f t="shared" si="668"/>
        <v>1.21</v>
      </c>
      <c r="L6041" s="47">
        <f t="shared" si="669"/>
        <v>1.23</v>
      </c>
      <c r="M6041" s="47">
        <f t="shared" si="670"/>
        <v>1.21</v>
      </c>
      <c r="N6041" s="47">
        <f t="shared" si="671"/>
        <v>1.21</v>
      </c>
      <c r="O6041" s="48">
        <f t="shared" ca="1" si="672"/>
        <v>938437.5</v>
      </c>
    </row>
    <row r="6042" spans="1:15" x14ac:dyDescent="0.25">
      <c r="A6042">
        <v>6027</v>
      </c>
      <c r="B6042" s="84">
        <v>33277</v>
      </c>
      <c r="C6042" s="47">
        <v>25.75</v>
      </c>
      <c r="D6042" s="47">
        <v>26.5</v>
      </c>
      <c r="E6042" s="47">
        <v>24</v>
      </c>
      <c r="F6042" s="47">
        <v>24.25</v>
      </c>
      <c r="G6042" s="48">
        <v>538100</v>
      </c>
      <c r="H6042" s="47">
        <v>1.21</v>
      </c>
      <c r="I6042" s="51">
        <f t="shared" si="666"/>
        <v>4.9896907216494847E-2</v>
      </c>
      <c r="J6042" s="51">
        <f t="shared" ca="1" si="667"/>
        <v>9.375</v>
      </c>
      <c r="K6042" s="47">
        <f t="shared" si="668"/>
        <v>1.28</v>
      </c>
      <c r="L6042" s="47">
        <f t="shared" si="669"/>
        <v>1.32</v>
      </c>
      <c r="M6042" s="47">
        <f t="shared" si="670"/>
        <v>1.2</v>
      </c>
      <c r="N6042" s="47">
        <f t="shared" si="671"/>
        <v>1.21</v>
      </c>
      <c r="O6042" s="48">
        <f t="shared" ca="1" si="672"/>
        <v>5044687.5</v>
      </c>
    </row>
    <row r="6043" spans="1:15" x14ac:dyDescent="0.25">
      <c r="A6043">
        <v>6028</v>
      </c>
      <c r="B6043" s="84">
        <v>33276</v>
      </c>
      <c r="C6043" s="47">
        <v>26.5</v>
      </c>
      <c r="D6043" s="47">
        <v>26.5</v>
      </c>
      <c r="E6043" s="47">
        <v>25.75</v>
      </c>
      <c r="F6043" s="47">
        <v>25.75</v>
      </c>
      <c r="G6043" s="48">
        <v>9300</v>
      </c>
      <c r="H6043" s="47">
        <v>1.28</v>
      </c>
      <c r="I6043" s="51">
        <f t="shared" si="666"/>
        <v>4.9708737864077673E-2</v>
      </c>
      <c r="J6043" s="51">
        <f t="shared" ca="1" si="667"/>
        <v>9.375</v>
      </c>
      <c r="K6043" s="47">
        <f t="shared" si="668"/>
        <v>1.32</v>
      </c>
      <c r="L6043" s="47">
        <f t="shared" si="669"/>
        <v>1.32</v>
      </c>
      <c r="M6043" s="47">
        <f t="shared" si="670"/>
        <v>1.28</v>
      </c>
      <c r="N6043" s="47">
        <f t="shared" si="671"/>
        <v>1.28</v>
      </c>
      <c r="O6043" s="48">
        <f t="shared" ca="1" si="672"/>
        <v>87187.5</v>
      </c>
    </row>
    <row r="6044" spans="1:15" x14ac:dyDescent="0.25">
      <c r="A6044">
        <v>6029</v>
      </c>
      <c r="B6044" s="84">
        <v>33275</v>
      </c>
      <c r="C6044" s="47">
        <v>26.25</v>
      </c>
      <c r="D6044" s="47">
        <v>26.25</v>
      </c>
      <c r="E6044" s="47">
        <v>25.75</v>
      </c>
      <c r="F6044" s="47">
        <v>25.75</v>
      </c>
      <c r="G6044" s="48">
        <v>26900</v>
      </c>
      <c r="H6044" s="47">
        <v>1.28</v>
      </c>
      <c r="I6044" s="51">
        <f t="shared" si="666"/>
        <v>4.9708737864077673E-2</v>
      </c>
      <c r="J6044" s="51">
        <f t="shared" ca="1" si="667"/>
        <v>9.375</v>
      </c>
      <c r="K6044" s="47">
        <f t="shared" si="668"/>
        <v>1.3</v>
      </c>
      <c r="L6044" s="47">
        <f t="shared" si="669"/>
        <v>1.3</v>
      </c>
      <c r="M6044" s="47">
        <f t="shared" si="670"/>
        <v>1.28</v>
      </c>
      <c r="N6044" s="47">
        <f t="shared" si="671"/>
        <v>1.28</v>
      </c>
      <c r="O6044" s="48">
        <f t="shared" ca="1" si="672"/>
        <v>252187.5</v>
      </c>
    </row>
    <row r="6045" spans="1:15" x14ac:dyDescent="0.25">
      <c r="A6045">
        <v>6030</v>
      </c>
      <c r="B6045" s="84">
        <v>33274</v>
      </c>
      <c r="C6045" s="47">
        <v>24.75</v>
      </c>
      <c r="D6045" s="47">
        <v>26.25</v>
      </c>
      <c r="E6045" s="47">
        <v>24.25</v>
      </c>
      <c r="F6045" s="47">
        <v>25.75</v>
      </c>
      <c r="G6045" s="48">
        <v>136100</v>
      </c>
      <c r="H6045" s="47">
        <v>1.28</v>
      </c>
      <c r="I6045" s="51">
        <f t="shared" si="666"/>
        <v>4.9708737864077673E-2</v>
      </c>
      <c r="J6045" s="51">
        <f t="shared" ca="1" si="667"/>
        <v>9.375</v>
      </c>
      <c r="K6045" s="47">
        <f t="shared" si="668"/>
        <v>1.23</v>
      </c>
      <c r="L6045" s="47">
        <f t="shared" si="669"/>
        <v>1.3</v>
      </c>
      <c r="M6045" s="47">
        <f t="shared" si="670"/>
        <v>1.21</v>
      </c>
      <c r="N6045" s="47">
        <f t="shared" si="671"/>
        <v>1.28</v>
      </c>
      <c r="O6045" s="48">
        <f t="shared" ca="1" si="672"/>
        <v>1275937.5</v>
      </c>
    </row>
    <row r="6046" spans="1:15" x14ac:dyDescent="0.25">
      <c r="A6046">
        <v>6031</v>
      </c>
      <c r="B6046" s="84">
        <v>33273</v>
      </c>
      <c r="C6046" s="47">
        <v>24.25</v>
      </c>
      <c r="D6046" s="47">
        <v>24.63</v>
      </c>
      <c r="E6046" s="47">
        <v>24.25</v>
      </c>
      <c r="F6046" s="47">
        <v>24.63</v>
      </c>
      <c r="G6046" s="48">
        <v>115600</v>
      </c>
      <c r="H6046" s="47">
        <v>1.22</v>
      </c>
      <c r="I6046" s="51">
        <f t="shared" si="666"/>
        <v>4.9533089727974017E-2</v>
      </c>
      <c r="J6046" s="51">
        <f t="shared" ca="1" si="667"/>
        <v>9.375</v>
      </c>
      <c r="K6046" s="47">
        <f t="shared" si="668"/>
        <v>1.2</v>
      </c>
      <c r="L6046" s="47">
        <f t="shared" si="669"/>
        <v>1.22</v>
      </c>
      <c r="M6046" s="47">
        <f t="shared" si="670"/>
        <v>1.2</v>
      </c>
      <c r="N6046" s="47">
        <f t="shared" si="671"/>
        <v>1.22</v>
      </c>
      <c r="O6046" s="48">
        <f t="shared" ca="1" si="672"/>
        <v>1083750</v>
      </c>
    </row>
    <row r="6047" spans="1:15" x14ac:dyDescent="0.25">
      <c r="A6047">
        <v>6032</v>
      </c>
      <c r="B6047" s="84">
        <v>33270</v>
      </c>
      <c r="C6047" s="47">
        <v>24.5</v>
      </c>
      <c r="D6047" s="47">
        <v>24.5</v>
      </c>
      <c r="E6047" s="47">
        <v>23.75</v>
      </c>
      <c r="F6047" s="47">
        <v>24.5</v>
      </c>
      <c r="G6047" s="48">
        <v>38000</v>
      </c>
      <c r="H6047" s="47">
        <v>1.22</v>
      </c>
      <c r="I6047" s="51">
        <f t="shared" si="666"/>
        <v>4.9795918367346939E-2</v>
      </c>
      <c r="J6047" s="51">
        <f t="shared" ca="1" si="667"/>
        <v>9.375</v>
      </c>
      <c r="K6047" s="47">
        <f t="shared" si="668"/>
        <v>1.22</v>
      </c>
      <c r="L6047" s="47">
        <f t="shared" si="669"/>
        <v>1.22</v>
      </c>
      <c r="M6047" s="47">
        <f t="shared" si="670"/>
        <v>1.18</v>
      </c>
      <c r="N6047" s="47">
        <f t="shared" si="671"/>
        <v>1.22</v>
      </c>
      <c r="O6047" s="48">
        <f t="shared" ca="1" si="672"/>
        <v>356250</v>
      </c>
    </row>
    <row r="6048" spans="1:15" x14ac:dyDescent="0.25">
      <c r="A6048">
        <v>6033</v>
      </c>
      <c r="B6048" s="84">
        <v>33269</v>
      </c>
      <c r="C6048" s="47">
        <v>24</v>
      </c>
      <c r="D6048" s="47">
        <v>24</v>
      </c>
      <c r="E6048" s="47">
        <v>23.75</v>
      </c>
      <c r="F6048" s="47">
        <v>23.75</v>
      </c>
      <c r="G6048" s="48">
        <v>32000</v>
      </c>
      <c r="H6048" s="47">
        <v>1.18</v>
      </c>
      <c r="I6048" s="51">
        <f t="shared" si="666"/>
        <v>4.9684210526315789E-2</v>
      </c>
      <c r="J6048" s="51">
        <f t="shared" ca="1" si="667"/>
        <v>9.375</v>
      </c>
      <c r="K6048" s="47">
        <f t="shared" si="668"/>
        <v>1.19</v>
      </c>
      <c r="L6048" s="47">
        <f t="shared" si="669"/>
        <v>1.19</v>
      </c>
      <c r="M6048" s="47">
        <f t="shared" si="670"/>
        <v>1.18</v>
      </c>
      <c r="N6048" s="47">
        <f t="shared" si="671"/>
        <v>1.18</v>
      </c>
      <c r="O6048" s="48">
        <f t="shared" ca="1" si="672"/>
        <v>300000</v>
      </c>
    </row>
    <row r="6049" spans="1:15" x14ac:dyDescent="0.25">
      <c r="A6049">
        <v>6034</v>
      </c>
      <c r="B6049" s="84">
        <v>33268</v>
      </c>
      <c r="C6049" s="47">
        <v>22.75</v>
      </c>
      <c r="D6049" s="47">
        <v>24</v>
      </c>
      <c r="E6049" s="47">
        <v>22.75</v>
      </c>
      <c r="F6049" s="47">
        <v>24</v>
      </c>
      <c r="G6049" s="48">
        <v>156400</v>
      </c>
      <c r="H6049" s="47">
        <v>1.19</v>
      </c>
      <c r="I6049" s="51">
        <f t="shared" si="666"/>
        <v>4.9583333333333333E-2</v>
      </c>
      <c r="J6049" s="51">
        <f t="shared" ca="1" si="667"/>
        <v>9.375</v>
      </c>
      <c r="K6049" s="47">
        <f t="shared" si="668"/>
        <v>1.1299999999999999</v>
      </c>
      <c r="L6049" s="47">
        <f t="shared" si="669"/>
        <v>1.19</v>
      </c>
      <c r="M6049" s="47">
        <f t="shared" si="670"/>
        <v>1.1299999999999999</v>
      </c>
      <c r="N6049" s="47">
        <f t="shared" si="671"/>
        <v>1.19</v>
      </c>
      <c r="O6049" s="48">
        <f t="shared" ca="1" si="672"/>
        <v>1466250</v>
      </c>
    </row>
    <row r="6050" spans="1:15" x14ac:dyDescent="0.25">
      <c r="A6050">
        <v>6035</v>
      </c>
      <c r="B6050" s="84">
        <v>33267</v>
      </c>
      <c r="C6050" s="47">
        <v>22.75</v>
      </c>
      <c r="D6050" s="47">
        <v>22.75</v>
      </c>
      <c r="E6050" s="47">
        <v>22.75</v>
      </c>
      <c r="F6050" s="47">
        <v>22.75</v>
      </c>
      <c r="G6050" s="48">
        <v>100</v>
      </c>
      <c r="H6050" s="47">
        <v>1.1299999999999999</v>
      </c>
      <c r="I6050" s="51">
        <f t="shared" si="666"/>
        <v>4.9670329670329666E-2</v>
      </c>
      <c r="J6050" s="51">
        <f t="shared" ca="1" si="667"/>
        <v>9.375</v>
      </c>
      <c r="K6050" s="47">
        <f t="shared" si="668"/>
        <v>1.1299999999999999</v>
      </c>
      <c r="L6050" s="47">
        <f t="shared" si="669"/>
        <v>1.1299999999999999</v>
      </c>
      <c r="M6050" s="47">
        <f t="shared" si="670"/>
        <v>1.1299999999999999</v>
      </c>
      <c r="N6050" s="47">
        <f t="shared" si="671"/>
        <v>1.1299999999999999</v>
      </c>
      <c r="O6050" s="48">
        <f t="shared" ca="1" si="672"/>
        <v>937.5</v>
      </c>
    </row>
    <row r="6051" spans="1:15" x14ac:dyDescent="0.25">
      <c r="A6051">
        <v>6036</v>
      </c>
      <c r="B6051" s="84">
        <v>33266</v>
      </c>
      <c r="C6051" s="47">
        <v>23.25</v>
      </c>
      <c r="D6051" s="47">
        <v>23.25</v>
      </c>
      <c r="E6051" s="47">
        <v>22.88</v>
      </c>
      <c r="F6051" s="47">
        <v>22.88</v>
      </c>
      <c r="G6051" s="48">
        <v>91300</v>
      </c>
      <c r="H6051" s="47">
        <v>1.1399999999999999</v>
      </c>
      <c r="I6051" s="51">
        <f t="shared" si="666"/>
        <v>4.9825174825174824E-2</v>
      </c>
      <c r="J6051" s="51">
        <f t="shared" ca="1" si="667"/>
        <v>9.375</v>
      </c>
      <c r="K6051" s="47">
        <f t="shared" si="668"/>
        <v>1.1599999999999999</v>
      </c>
      <c r="L6051" s="47">
        <f t="shared" si="669"/>
        <v>1.1599999999999999</v>
      </c>
      <c r="M6051" s="47">
        <f t="shared" si="670"/>
        <v>1.1399999999999999</v>
      </c>
      <c r="N6051" s="47">
        <f t="shared" si="671"/>
        <v>1.1399999999999999</v>
      </c>
      <c r="O6051" s="48">
        <f t="shared" ca="1" si="672"/>
        <v>855937.5</v>
      </c>
    </row>
    <row r="6052" spans="1:15" x14ac:dyDescent="0.25">
      <c r="A6052">
        <v>6037</v>
      </c>
      <c r="B6052" s="84">
        <v>33263</v>
      </c>
      <c r="C6052" s="47">
        <v>23.25</v>
      </c>
      <c r="D6052" s="47">
        <v>23.25</v>
      </c>
      <c r="E6052" s="47">
        <v>23.25</v>
      </c>
      <c r="F6052" s="47">
        <v>23.25</v>
      </c>
      <c r="G6052" s="48">
        <v>8400</v>
      </c>
      <c r="H6052" s="47">
        <v>1.1599999999999999</v>
      </c>
      <c r="I6052" s="51">
        <f t="shared" si="666"/>
        <v>4.9892473118279566E-2</v>
      </c>
      <c r="J6052" s="51">
        <f t="shared" ca="1" si="667"/>
        <v>9.375</v>
      </c>
      <c r="K6052" s="47">
        <f t="shared" si="668"/>
        <v>1.1599999999999999</v>
      </c>
      <c r="L6052" s="47">
        <f t="shared" si="669"/>
        <v>1.1599999999999999</v>
      </c>
      <c r="M6052" s="47">
        <f t="shared" si="670"/>
        <v>1.1599999999999999</v>
      </c>
      <c r="N6052" s="47">
        <f t="shared" si="671"/>
        <v>1.1599999999999999</v>
      </c>
      <c r="O6052" s="48">
        <f t="shared" ca="1" si="672"/>
        <v>78750</v>
      </c>
    </row>
    <row r="6053" spans="1:15" x14ac:dyDescent="0.25">
      <c r="A6053">
        <v>6038</v>
      </c>
      <c r="B6053" s="84">
        <v>33262</v>
      </c>
      <c r="C6053" s="47">
        <v>23</v>
      </c>
      <c r="D6053" s="47">
        <v>23</v>
      </c>
      <c r="E6053" s="47">
        <v>22.75</v>
      </c>
      <c r="F6053" s="47">
        <v>23</v>
      </c>
      <c r="G6053" s="48">
        <v>646900</v>
      </c>
      <c r="H6053" s="47">
        <v>1.1399999999999999</v>
      </c>
      <c r="I6053" s="51">
        <f t="shared" si="666"/>
        <v>4.9565217391304345E-2</v>
      </c>
      <c r="J6053" s="51">
        <f t="shared" ca="1" si="667"/>
        <v>9.375</v>
      </c>
      <c r="K6053" s="47">
        <f t="shared" si="668"/>
        <v>1.1399999999999999</v>
      </c>
      <c r="L6053" s="47">
        <f t="shared" si="669"/>
        <v>1.1399999999999999</v>
      </c>
      <c r="M6053" s="47">
        <f t="shared" si="670"/>
        <v>1.1299999999999999</v>
      </c>
      <c r="N6053" s="47">
        <f t="shared" si="671"/>
        <v>1.1399999999999999</v>
      </c>
      <c r="O6053" s="48">
        <f t="shared" ca="1" si="672"/>
        <v>6064687.5</v>
      </c>
    </row>
    <row r="6054" spans="1:15" x14ac:dyDescent="0.25">
      <c r="A6054">
        <v>6039</v>
      </c>
      <c r="B6054" s="84">
        <v>33261</v>
      </c>
      <c r="C6054" s="47">
        <v>22.63</v>
      </c>
      <c r="D6054" s="47">
        <v>23</v>
      </c>
      <c r="E6054" s="47">
        <v>22.5</v>
      </c>
      <c r="F6054" s="47">
        <v>23</v>
      </c>
      <c r="G6054" s="48">
        <v>455600</v>
      </c>
      <c r="H6054" s="47">
        <v>1.1399999999999999</v>
      </c>
      <c r="I6054" s="51">
        <f t="shared" si="666"/>
        <v>4.9565217391304345E-2</v>
      </c>
      <c r="J6054" s="51">
        <f t="shared" ca="1" si="667"/>
        <v>9.375</v>
      </c>
      <c r="K6054" s="47">
        <f t="shared" si="668"/>
        <v>1.1200000000000001</v>
      </c>
      <c r="L6054" s="47">
        <f t="shared" si="669"/>
        <v>1.1399999999999999</v>
      </c>
      <c r="M6054" s="47">
        <f t="shared" si="670"/>
        <v>1.1200000000000001</v>
      </c>
      <c r="N6054" s="47">
        <f t="shared" si="671"/>
        <v>1.1399999999999999</v>
      </c>
      <c r="O6054" s="48">
        <f t="shared" ca="1" si="672"/>
        <v>4271250</v>
      </c>
    </row>
    <row r="6055" spans="1:15" x14ac:dyDescent="0.25">
      <c r="A6055">
        <v>6040</v>
      </c>
      <c r="B6055" s="84">
        <v>33260</v>
      </c>
      <c r="C6055" s="47">
        <v>22.5</v>
      </c>
      <c r="D6055" s="47">
        <v>22.75</v>
      </c>
      <c r="E6055" s="47">
        <v>22.5</v>
      </c>
      <c r="F6055" s="47">
        <v>22.5</v>
      </c>
      <c r="G6055" s="48">
        <v>192500</v>
      </c>
      <c r="H6055" s="47">
        <v>1.1200000000000001</v>
      </c>
      <c r="I6055" s="51">
        <f t="shared" si="666"/>
        <v>4.9777777777777782E-2</v>
      </c>
      <c r="J6055" s="51">
        <f t="shared" ca="1" si="667"/>
        <v>9.375</v>
      </c>
      <c r="K6055" s="47">
        <f t="shared" si="668"/>
        <v>1.1200000000000001</v>
      </c>
      <c r="L6055" s="47">
        <f t="shared" si="669"/>
        <v>1.1299999999999999</v>
      </c>
      <c r="M6055" s="47">
        <f t="shared" si="670"/>
        <v>1.1200000000000001</v>
      </c>
      <c r="N6055" s="47">
        <f t="shared" si="671"/>
        <v>1.1200000000000001</v>
      </c>
      <c r="O6055" s="48">
        <f t="shared" ca="1" si="672"/>
        <v>1804687.5</v>
      </c>
    </row>
    <row r="6056" spans="1:15" x14ac:dyDescent="0.25">
      <c r="A6056">
        <v>6041</v>
      </c>
      <c r="B6056" s="84">
        <v>33259</v>
      </c>
      <c r="C6056" s="47">
        <v>23</v>
      </c>
      <c r="D6056" s="47">
        <v>23</v>
      </c>
      <c r="E6056" s="47">
        <v>23</v>
      </c>
      <c r="F6056" s="47">
        <v>23</v>
      </c>
      <c r="G6056" s="48">
        <v>100</v>
      </c>
      <c r="H6056" s="47">
        <v>1.1399999999999999</v>
      </c>
      <c r="I6056" s="51">
        <f t="shared" si="666"/>
        <v>4.9565217391304345E-2</v>
      </c>
      <c r="J6056" s="51">
        <f t="shared" ca="1" si="667"/>
        <v>9.375</v>
      </c>
      <c r="K6056" s="47">
        <f t="shared" si="668"/>
        <v>1.1399999999999999</v>
      </c>
      <c r="L6056" s="47">
        <f t="shared" si="669"/>
        <v>1.1399999999999999</v>
      </c>
      <c r="M6056" s="47">
        <f t="shared" si="670"/>
        <v>1.1399999999999999</v>
      </c>
      <c r="N6056" s="47">
        <f t="shared" si="671"/>
        <v>1.1399999999999999</v>
      </c>
      <c r="O6056" s="48">
        <f t="shared" ca="1" si="672"/>
        <v>937.5</v>
      </c>
    </row>
    <row r="6057" spans="1:15" x14ac:dyDescent="0.25">
      <c r="A6057">
        <v>6042</v>
      </c>
      <c r="B6057" s="84">
        <v>33256</v>
      </c>
      <c r="C6057" s="47">
        <v>22.25</v>
      </c>
      <c r="D6057" s="47">
        <v>22.25</v>
      </c>
      <c r="E6057" s="47">
        <v>22.25</v>
      </c>
      <c r="F6057" s="47">
        <v>22.25</v>
      </c>
      <c r="G6057" s="48">
        <v>0</v>
      </c>
      <c r="H6057" s="47">
        <v>1.1100000000000001</v>
      </c>
      <c r="I6057" s="51">
        <f t="shared" si="666"/>
        <v>4.9887640449438206E-2</v>
      </c>
      <c r="J6057" s="51">
        <f t="shared" ca="1" si="667"/>
        <v>9.375</v>
      </c>
      <c r="K6057" s="47">
        <f t="shared" si="668"/>
        <v>1.1100000000000001</v>
      </c>
      <c r="L6057" s="47">
        <f t="shared" si="669"/>
        <v>1.1100000000000001</v>
      </c>
      <c r="M6057" s="47">
        <f t="shared" si="670"/>
        <v>1.1100000000000001</v>
      </c>
      <c r="N6057" s="47">
        <f t="shared" si="671"/>
        <v>1.1100000000000001</v>
      </c>
      <c r="O6057" s="48">
        <f t="shared" ca="1" si="672"/>
        <v>0</v>
      </c>
    </row>
    <row r="6058" spans="1:15" x14ac:dyDescent="0.25">
      <c r="A6058">
        <v>6043</v>
      </c>
      <c r="B6058" s="84">
        <v>33255</v>
      </c>
      <c r="C6058" s="47">
        <v>22.75</v>
      </c>
      <c r="D6058" s="47">
        <v>22.75</v>
      </c>
      <c r="E6058" s="47">
        <v>22</v>
      </c>
      <c r="F6058" s="47">
        <v>22.25</v>
      </c>
      <c r="G6058" s="48">
        <v>562000</v>
      </c>
      <c r="H6058" s="47">
        <v>1.1100000000000001</v>
      </c>
      <c r="I6058" s="51">
        <f t="shared" si="666"/>
        <v>4.9887640449438206E-2</v>
      </c>
      <c r="J6058" s="51">
        <f t="shared" ca="1" si="667"/>
        <v>9.375</v>
      </c>
      <c r="K6058" s="47">
        <f t="shared" si="668"/>
        <v>1.1299999999999999</v>
      </c>
      <c r="L6058" s="47">
        <f t="shared" si="669"/>
        <v>1.1299999999999999</v>
      </c>
      <c r="M6058" s="47">
        <f t="shared" si="670"/>
        <v>1.1000000000000001</v>
      </c>
      <c r="N6058" s="47">
        <f t="shared" si="671"/>
        <v>1.1100000000000001</v>
      </c>
      <c r="O6058" s="48">
        <f t="shared" ca="1" si="672"/>
        <v>5268750</v>
      </c>
    </row>
    <row r="6059" spans="1:15" x14ac:dyDescent="0.25">
      <c r="A6059">
        <v>6044</v>
      </c>
      <c r="B6059" s="84">
        <v>33254</v>
      </c>
      <c r="C6059" s="47">
        <v>21.75</v>
      </c>
      <c r="D6059" s="47">
        <v>21.75</v>
      </c>
      <c r="E6059" s="47">
        <v>21.5</v>
      </c>
      <c r="F6059" s="47">
        <v>21.75</v>
      </c>
      <c r="G6059" s="48">
        <v>35600</v>
      </c>
      <c r="H6059" s="47">
        <v>1.08</v>
      </c>
      <c r="I6059" s="51">
        <f t="shared" si="666"/>
        <v>4.9655172413793108E-2</v>
      </c>
      <c r="J6059" s="51">
        <f t="shared" ca="1" si="667"/>
        <v>9.375</v>
      </c>
      <c r="K6059" s="47">
        <f t="shared" si="668"/>
        <v>1.08</v>
      </c>
      <c r="L6059" s="47">
        <f t="shared" si="669"/>
        <v>1.08</v>
      </c>
      <c r="M6059" s="47">
        <f t="shared" si="670"/>
        <v>1.07</v>
      </c>
      <c r="N6059" s="47">
        <f t="shared" si="671"/>
        <v>1.08</v>
      </c>
      <c r="O6059" s="48">
        <f t="shared" ca="1" si="672"/>
        <v>333750</v>
      </c>
    </row>
    <row r="6060" spans="1:15" x14ac:dyDescent="0.25">
      <c r="A6060">
        <v>6045</v>
      </c>
      <c r="B6060" s="84">
        <v>33253</v>
      </c>
      <c r="C6060" s="47">
        <v>21</v>
      </c>
      <c r="D6060" s="47">
        <v>21.75</v>
      </c>
      <c r="E6060" s="47">
        <v>21</v>
      </c>
      <c r="F6060" s="47">
        <v>21.75</v>
      </c>
      <c r="G6060" s="48">
        <v>2400</v>
      </c>
      <c r="H6060" s="47">
        <v>1.08</v>
      </c>
      <c r="I6060" s="51">
        <f t="shared" si="666"/>
        <v>4.9655172413793108E-2</v>
      </c>
      <c r="J6060" s="51">
        <f t="shared" ca="1" si="667"/>
        <v>9.375</v>
      </c>
      <c r="K6060" s="47">
        <f t="shared" si="668"/>
        <v>1.04</v>
      </c>
      <c r="L6060" s="47">
        <f t="shared" si="669"/>
        <v>1.08</v>
      </c>
      <c r="M6060" s="47">
        <f t="shared" si="670"/>
        <v>1.04</v>
      </c>
      <c r="N6060" s="47">
        <f t="shared" si="671"/>
        <v>1.08</v>
      </c>
      <c r="O6060" s="48">
        <f t="shared" ca="1" si="672"/>
        <v>22500</v>
      </c>
    </row>
    <row r="6061" spans="1:15" x14ac:dyDescent="0.25">
      <c r="A6061">
        <v>6046</v>
      </c>
      <c r="B6061" s="84">
        <v>33252</v>
      </c>
      <c r="C6061" s="47">
        <v>21.5</v>
      </c>
      <c r="D6061" s="47">
        <v>22</v>
      </c>
      <c r="E6061" s="47">
        <v>21.5</v>
      </c>
      <c r="F6061" s="47">
        <v>21.5</v>
      </c>
      <c r="G6061" s="48">
        <v>73300</v>
      </c>
      <c r="H6061" s="47">
        <v>1.07</v>
      </c>
      <c r="I6061" s="51">
        <f t="shared" si="666"/>
        <v>4.9767441860465118E-2</v>
      </c>
      <c r="J6061" s="51">
        <f t="shared" ca="1" si="667"/>
        <v>9.375</v>
      </c>
      <c r="K6061" s="47">
        <f t="shared" si="668"/>
        <v>1.07</v>
      </c>
      <c r="L6061" s="47">
        <f t="shared" si="669"/>
        <v>1.0900000000000001</v>
      </c>
      <c r="M6061" s="47">
        <f t="shared" si="670"/>
        <v>1.07</v>
      </c>
      <c r="N6061" s="47">
        <f t="shared" si="671"/>
        <v>1.07</v>
      </c>
      <c r="O6061" s="48">
        <f t="shared" ca="1" si="672"/>
        <v>687187.5</v>
      </c>
    </row>
    <row r="6062" spans="1:15" x14ac:dyDescent="0.25">
      <c r="A6062">
        <v>6047</v>
      </c>
      <c r="B6062" s="84">
        <v>33249</v>
      </c>
      <c r="C6062" s="47">
        <v>22.5</v>
      </c>
      <c r="D6062" s="47">
        <v>22.5</v>
      </c>
      <c r="E6062" s="47">
        <v>21.75</v>
      </c>
      <c r="F6062" s="47">
        <v>21.75</v>
      </c>
      <c r="G6062" s="48">
        <v>11700</v>
      </c>
      <c r="H6062" s="47">
        <v>1.08</v>
      </c>
      <c r="I6062" s="51">
        <f t="shared" si="666"/>
        <v>4.9655172413793108E-2</v>
      </c>
      <c r="J6062" s="51">
        <f t="shared" ca="1" si="667"/>
        <v>9.375</v>
      </c>
      <c r="K6062" s="47">
        <f t="shared" si="668"/>
        <v>1.1200000000000001</v>
      </c>
      <c r="L6062" s="47">
        <f t="shared" si="669"/>
        <v>1.1200000000000001</v>
      </c>
      <c r="M6062" s="47">
        <f t="shared" si="670"/>
        <v>1.08</v>
      </c>
      <c r="N6062" s="47">
        <f t="shared" si="671"/>
        <v>1.08</v>
      </c>
      <c r="O6062" s="48">
        <f t="shared" ca="1" si="672"/>
        <v>109687.5</v>
      </c>
    </row>
    <row r="6063" spans="1:15" x14ac:dyDescent="0.25">
      <c r="A6063">
        <v>6048</v>
      </c>
      <c r="B6063" s="84">
        <v>33248</v>
      </c>
      <c r="C6063" s="47">
        <v>21.5</v>
      </c>
      <c r="D6063" s="47">
        <v>22.5</v>
      </c>
      <c r="E6063" s="47">
        <v>21.5</v>
      </c>
      <c r="F6063" s="47">
        <v>22.5</v>
      </c>
      <c r="G6063" s="48">
        <v>23600</v>
      </c>
      <c r="H6063" s="47">
        <v>1.1200000000000001</v>
      </c>
      <c r="I6063" s="51">
        <f t="shared" si="666"/>
        <v>4.9777777777777782E-2</v>
      </c>
      <c r="J6063" s="51">
        <f t="shared" ca="1" si="667"/>
        <v>9.375</v>
      </c>
      <c r="K6063" s="47">
        <f t="shared" si="668"/>
        <v>1.07</v>
      </c>
      <c r="L6063" s="47">
        <f t="shared" si="669"/>
        <v>1.1200000000000001</v>
      </c>
      <c r="M6063" s="47">
        <f t="shared" si="670"/>
        <v>1.07</v>
      </c>
      <c r="N6063" s="47">
        <f t="shared" si="671"/>
        <v>1.1200000000000001</v>
      </c>
      <c r="O6063" s="48">
        <f t="shared" ca="1" si="672"/>
        <v>221250</v>
      </c>
    </row>
    <row r="6064" spans="1:15" x14ac:dyDescent="0.25">
      <c r="A6064">
        <v>6049</v>
      </c>
      <c r="B6064" s="84">
        <v>33247</v>
      </c>
      <c r="C6064" s="47">
        <v>22</v>
      </c>
      <c r="D6064" s="47">
        <v>22</v>
      </c>
      <c r="E6064" s="47">
        <v>21.5</v>
      </c>
      <c r="F6064" s="47">
        <v>22</v>
      </c>
      <c r="G6064" s="48">
        <v>32000</v>
      </c>
      <c r="H6064" s="47">
        <v>1.0900000000000001</v>
      </c>
      <c r="I6064" s="51">
        <f t="shared" si="666"/>
        <v>4.9545454545454552E-2</v>
      </c>
      <c r="J6064" s="51">
        <f t="shared" ca="1" si="667"/>
        <v>9.375</v>
      </c>
      <c r="K6064" s="47">
        <f t="shared" si="668"/>
        <v>1.0900000000000001</v>
      </c>
      <c r="L6064" s="47">
        <f t="shared" si="669"/>
        <v>1.0900000000000001</v>
      </c>
      <c r="M6064" s="47">
        <f t="shared" si="670"/>
        <v>1.07</v>
      </c>
      <c r="N6064" s="47">
        <f t="shared" si="671"/>
        <v>1.0900000000000001</v>
      </c>
      <c r="O6064" s="48">
        <f t="shared" ca="1" si="672"/>
        <v>300000</v>
      </c>
    </row>
    <row r="6065" spans="1:15" x14ac:dyDescent="0.25">
      <c r="A6065">
        <v>6050</v>
      </c>
      <c r="B6065" s="84">
        <v>33246</v>
      </c>
      <c r="C6065" s="47">
        <v>21.37</v>
      </c>
      <c r="D6065" s="47">
        <v>21.37</v>
      </c>
      <c r="E6065" s="47">
        <v>21.37</v>
      </c>
      <c r="F6065" s="47">
        <v>21.37</v>
      </c>
      <c r="G6065" s="48">
        <v>0</v>
      </c>
      <c r="H6065" s="47">
        <v>1.06</v>
      </c>
      <c r="I6065" s="51">
        <f t="shared" si="666"/>
        <v>4.9602246139447824E-2</v>
      </c>
      <c r="J6065" s="51">
        <f t="shared" ca="1" si="667"/>
        <v>9.375</v>
      </c>
      <c r="K6065" s="47">
        <f t="shared" si="668"/>
        <v>1.06</v>
      </c>
      <c r="L6065" s="47">
        <f t="shared" si="669"/>
        <v>1.06</v>
      </c>
      <c r="M6065" s="47">
        <f t="shared" si="670"/>
        <v>1.06</v>
      </c>
      <c r="N6065" s="47">
        <f t="shared" si="671"/>
        <v>1.06</v>
      </c>
      <c r="O6065" s="48">
        <f t="shared" ca="1" si="672"/>
        <v>0</v>
      </c>
    </row>
    <row r="6066" spans="1:15" x14ac:dyDescent="0.25">
      <c r="A6066">
        <v>6051</v>
      </c>
      <c r="B6066" s="84">
        <v>33245</v>
      </c>
      <c r="C6066" s="47">
        <v>21</v>
      </c>
      <c r="D6066" s="47">
        <v>21.37</v>
      </c>
      <c r="E6066" s="47">
        <v>21</v>
      </c>
      <c r="F6066" s="47">
        <v>21.37</v>
      </c>
      <c r="G6066" s="48">
        <v>71200</v>
      </c>
      <c r="H6066" s="47">
        <v>1.06</v>
      </c>
      <c r="I6066" s="51">
        <f t="shared" si="666"/>
        <v>4.9602246139447824E-2</v>
      </c>
      <c r="J6066" s="51">
        <f t="shared" ca="1" si="667"/>
        <v>9.375</v>
      </c>
      <c r="K6066" s="47">
        <f t="shared" si="668"/>
        <v>1.04</v>
      </c>
      <c r="L6066" s="47">
        <f t="shared" si="669"/>
        <v>1.06</v>
      </c>
      <c r="M6066" s="47">
        <f t="shared" si="670"/>
        <v>1.04</v>
      </c>
      <c r="N6066" s="47">
        <f t="shared" si="671"/>
        <v>1.06</v>
      </c>
      <c r="O6066" s="48">
        <f t="shared" ca="1" si="672"/>
        <v>667500</v>
      </c>
    </row>
    <row r="6067" spans="1:15" x14ac:dyDescent="0.25">
      <c r="A6067">
        <v>6052</v>
      </c>
      <c r="B6067" s="84">
        <v>33242</v>
      </c>
      <c r="C6067" s="47">
        <v>21</v>
      </c>
      <c r="D6067" s="47">
        <v>21</v>
      </c>
      <c r="E6067" s="47">
        <v>21</v>
      </c>
      <c r="F6067" s="47">
        <v>21</v>
      </c>
      <c r="G6067" s="48">
        <v>2400</v>
      </c>
      <c r="H6067" s="47">
        <v>1.04</v>
      </c>
      <c r="I6067" s="51">
        <f t="shared" si="666"/>
        <v>4.9523809523809526E-2</v>
      </c>
      <c r="J6067" s="51">
        <f t="shared" ca="1" si="667"/>
        <v>9.375</v>
      </c>
      <c r="K6067" s="47">
        <f t="shared" si="668"/>
        <v>1.04</v>
      </c>
      <c r="L6067" s="47">
        <f t="shared" si="669"/>
        <v>1.04</v>
      </c>
      <c r="M6067" s="47">
        <f t="shared" si="670"/>
        <v>1.04</v>
      </c>
      <c r="N6067" s="47">
        <f t="shared" si="671"/>
        <v>1.04</v>
      </c>
      <c r="O6067" s="48">
        <f t="shared" ca="1" si="672"/>
        <v>22500</v>
      </c>
    </row>
    <row r="6068" spans="1:15" x14ac:dyDescent="0.25">
      <c r="A6068">
        <v>6053</v>
      </c>
      <c r="B6068" s="84">
        <v>33241</v>
      </c>
      <c r="C6068" s="47">
        <v>20.5</v>
      </c>
      <c r="D6068" s="47">
        <v>20.5</v>
      </c>
      <c r="E6068" s="47">
        <v>20.5</v>
      </c>
      <c r="F6068" s="47">
        <v>20.5</v>
      </c>
      <c r="G6068" s="48">
        <v>0</v>
      </c>
      <c r="H6068" s="47">
        <v>1.02</v>
      </c>
      <c r="I6068" s="51">
        <f t="shared" si="666"/>
        <v>4.9756097560975612E-2</v>
      </c>
      <c r="J6068" s="51">
        <f t="shared" ca="1" si="667"/>
        <v>9.375</v>
      </c>
      <c r="K6068" s="47">
        <f t="shared" si="668"/>
        <v>1.02</v>
      </c>
      <c r="L6068" s="47">
        <f t="shared" si="669"/>
        <v>1.02</v>
      </c>
      <c r="M6068" s="47">
        <f t="shared" si="670"/>
        <v>1.02</v>
      </c>
      <c r="N6068" s="47">
        <f t="shared" si="671"/>
        <v>1.02</v>
      </c>
      <c r="O6068" s="48">
        <f t="shared" ca="1" si="672"/>
        <v>0</v>
      </c>
    </row>
    <row r="6069" spans="1:15" x14ac:dyDescent="0.25">
      <c r="A6069">
        <v>6054</v>
      </c>
      <c r="B6069" s="84">
        <v>33240</v>
      </c>
      <c r="C6069" s="47">
        <v>20.5</v>
      </c>
      <c r="D6069" s="47">
        <v>20.5</v>
      </c>
      <c r="E6069" s="47">
        <v>20.5</v>
      </c>
      <c r="F6069" s="47">
        <v>20.5</v>
      </c>
      <c r="G6069" s="48">
        <v>0</v>
      </c>
      <c r="H6069" s="47">
        <v>1.02</v>
      </c>
      <c r="I6069" s="51">
        <f t="shared" si="666"/>
        <v>4.9756097560975612E-2</v>
      </c>
      <c r="J6069" s="51">
        <f t="shared" ca="1" si="667"/>
        <v>9.375</v>
      </c>
      <c r="K6069" s="47">
        <f t="shared" si="668"/>
        <v>1.02</v>
      </c>
      <c r="L6069" s="47">
        <f t="shared" si="669"/>
        <v>1.02</v>
      </c>
      <c r="M6069" s="47">
        <f t="shared" si="670"/>
        <v>1.02</v>
      </c>
      <c r="N6069" s="47">
        <f t="shared" si="671"/>
        <v>1.02</v>
      </c>
      <c r="O6069" s="48">
        <f t="shared" ca="1" si="672"/>
        <v>0</v>
      </c>
    </row>
    <row r="6070" spans="1:15" x14ac:dyDescent="0.25">
      <c r="A6070">
        <v>6055</v>
      </c>
      <c r="B6070" s="84">
        <v>33238</v>
      </c>
      <c r="C6070" s="47">
        <v>20.25</v>
      </c>
      <c r="D6070" s="47">
        <v>20.5</v>
      </c>
      <c r="E6070" s="47">
        <v>20.25</v>
      </c>
      <c r="F6070" s="47">
        <v>20.5</v>
      </c>
      <c r="G6070" s="48">
        <v>52800</v>
      </c>
      <c r="H6070" s="47">
        <v>1.02</v>
      </c>
      <c r="I6070" s="51">
        <f t="shared" si="666"/>
        <v>4.9756097560975612E-2</v>
      </c>
      <c r="J6070" s="51">
        <f t="shared" ca="1" si="667"/>
        <v>9.375</v>
      </c>
      <c r="K6070" s="47">
        <f t="shared" si="668"/>
        <v>1.01</v>
      </c>
      <c r="L6070" s="47">
        <f t="shared" si="669"/>
        <v>1.02</v>
      </c>
      <c r="M6070" s="47">
        <f t="shared" si="670"/>
        <v>1.01</v>
      </c>
      <c r="N6070" s="47">
        <f t="shared" si="671"/>
        <v>1.02</v>
      </c>
      <c r="O6070" s="48">
        <f t="shared" ca="1" si="672"/>
        <v>495000</v>
      </c>
    </row>
    <row r="6071" spans="1:15" x14ac:dyDescent="0.25">
      <c r="A6071">
        <v>6056</v>
      </c>
      <c r="B6071" s="84">
        <v>33235</v>
      </c>
      <c r="C6071" s="47">
        <v>20</v>
      </c>
      <c r="D6071" s="47">
        <v>20</v>
      </c>
      <c r="E6071" s="47">
        <v>20</v>
      </c>
      <c r="F6071" s="47">
        <v>20</v>
      </c>
      <c r="G6071" s="48">
        <v>100</v>
      </c>
      <c r="H6071" s="47">
        <v>0.99</v>
      </c>
      <c r="I6071" s="51">
        <f t="shared" si="666"/>
        <v>4.9500000000000002E-2</v>
      </c>
      <c r="J6071" s="51">
        <f t="shared" ca="1" si="667"/>
        <v>9.375</v>
      </c>
      <c r="K6071" s="47">
        <f t="shared" si="668"/>
        <v>0.99</v>
      </c>
      <c r="L6071" s="47">
        <f t="shared" si="669"/>
        <v>0.99</v>
      </c>
      <c r="M6071" s="47">
        <f t="shared" si="670"/>
        <v>0.99</v>
      </c>
      <c r="N6071" s="47">
        <f t="shared" si="671"/>
        <v>0.99</v>
      </c>
      <c r="O6071" s="48">
        <f t="shared" ca="1" si="672"/>
        <v>937.5</v>
      </c>
    </row>
    <row r="6072" spans="1:15" x14ac:dyDescent="0.25">
      <c r="A6072">
        <v>6057</v>
      </c>
      <c r="B6072" s="84">
        <v>33234</v>
      </c>
      <c r="C6072" s="47">
        <v>20</v>
      </c>
      <c r="D6072" s="47">
        <v>20</v>
      </c>
      <c r="E6072" s="47">
        <v>20</v>
      </c>
      <c r="F6072" s="47">
        <v>20</v>
      </c>
      <c r="G6072" s="48">
        <v>0</v>
      </c>
      <c r="H6072" s="47">
        <v>0.99</v>
      </c>
      <c r="I6072" s="51">
        <f t="shared" si="666"/>
        <v>4.9500000000000002E-2</v>
      </c>
      <c r="J6072" s="51">
        <f t="shared" ca="1" si="667"/>
        <v>9.375</v>
      </c>
      <c r="K6072" s="47">
        <f t="shared" si="668"/>
        <v>0.99</v>
      </c>
      <c r="L6072" s="47">
        <f t="shared" si="669"/>
        <v>0.99</v>
      </c>
      <c r="M6072" s="47">
        <f t="shared" si="670"/>
        <v>0.99</v>
      </c>
      <c r="N6072" s="47">
        <f t="shared" si="671"/>
        <v>0.99</v>
      </c>
      <c r="O6072" s="48">
        <f t="shared" ca="1" si="672"/>
        <v>0</v>
      </c>
    </row>
    <row r="6073" spans="1:15" x14ac:dyDescent="0.25">
      <c r="A6073">
        <v>6058</v>
      </c>
      <c r="B6073" s="84">
        <v>33233</v>
      </c>
      <c r="C6073" s="47">
        <v>20.25</v>
      </c>
      <c r="D6073" s="47">
        <v>20.25</v>
      </c>
      <c r="E6073" s="47">
        <v>20</v>
      </c>
      <c r="F6073" s="47">
        <v>20</v>
      </c>
      <c r="G6073" s="48">
        <v>55700</v>
      </c>
      <c r="H6073" s="47">
        <v>0.99</v>
      </c>
      <c r="I6073" s="51">
        <f t="shared" si="666"/>
        <v>4.9500000000000002E-2</v>
      </c>
      <c r="J6073" s="51">
        <f t="shared" ca="1" si="667"/>
        <v>9.375</v>
      </c>
      <c r="K6073" s="47">
        <f t="shared" si="668"/>
        <v>1</v>
      </c>
      <c r="L6073" s="47">
        <f t="shared" si="669"/>
        <v>1</v>
      </c>
      <c r="M6073" s="47">
        <f t="shared" si="670"/>
        <v>0.99</v>
      </c>
      <c r="N6073" s="47">
        <f t="shared" si="671"/>
        <v>0.99</v>
      </c>
      <c r="O6073" s="48">
        <f t="shared" ca="1" si="672"/>
        <v>522187.5</v>
      </c>
    </row>
    <row r="6074" spans="1:15" x14ac:dyDescent="0.25">
      <c r="A6074">
        <v>6059</v>
      </c>
      <c r="B6074" s="84">
        <v>33231</v>
      </c>
      <c r="C6074" s="47">
        <v>20.5</v>
      </c>
      <c r="D6074" s="47">
        <v>20.5</v>
      </c>
      <c r="E6074" s="47">
        <v>20.5</v>
      </c>
      <c r="F6074" s="47">
        <v>20.5</v>
      </c>
      <c r="G6074" s="48">
        <v>0</v>
      </c>
      <c r="H6074" s="47">
        <v>1.02</v>
      </c>
      <c r="I6074" s="51">
        <f t="shared" si="666"/>
        <v>4.9756097560975612E-2</v>
      </c>
      <c r="J6074" s="51">
        <f t="shared" ca="1" si="667"/>
        <v>9.375</v>
      </c>
      <c r="K6074" s="47">
        <f t="shared" si="668"/>
        <v>1.02</v>
      </c>
      <c r="L6074" s="47">
        <f t="shared" si="669"/>
        <v>1.02</v>
      </c>
      <c r="M6074" s="47">
        <f t="shared" si="670"/>
        <v>1.02</v>
      </c>
      <c r="N6074" s="47">
        <f t="shared" si="671"/>
        <v>1.02</v>
      </c>
      <c r="O6074" s="48">
        <f t="shared" ca="1" si="672"/>
        <v>0</v>
      </c>
    </row>
    <row r="6075" spans="1:15" x14ac:dyDescent="0.25">
      <c r="A6075">
        <v>6060</v>
      </c>
      <c r="B6075" s="84">
        <v>33228</v>
      </c>
      <c r="C6075" s="47">
        <v>20.5</v>
      </c>
      <c r="D6075" s="47">
        <v>20.5</v>
      </c>
      <c r="E6075" s="47">
        <v>20.5</v>
      </c>
      <c r="F6075" s="47">
        <v>20.5</v>
      </c>
      <c r="G6075" s="48">
        <v>0</v>
      </c>
      <c r="H6075" s="47">
        <v>1.02</v>
      </c>
      <c r="I6075" s="51">
        <f t="shared" si="666"/>
        <v>4.9756097560975612E-2</v>
      </c>
      <c r="J6075" s="51">
        <f t="shared" ca="1" si="667"/>
        <v>9.375</v>
      </c>
      <c r="K6075" s="47">
        <f t="shared" si="668"/>
        <v>1.02</v>
      </c>
      <c r="L6075" s="47">
        <f t="shared" si="669"/>
        <v>1.02</v>
      </c>
      <c r="M6075" s="47">
        <f t="shared" si="670"/>
        <v>1.02</v>
      </c>
      <c r="N6075" s="47">
        <f t="shared" si="671"/>
        <v>1.02</v>
      </c>
      <c r="O6075" s="48">
        <f t="shared" ca="1" si="672"/>
        <v>0</v>
      </c>
    </row>
    <row r="6076" spans="1:15" x14ac:dyDescent="0.25">
      <c r="A6076">
        <v>6061</v>
      </c>
      <c r="B6076" s="84">
        <v>33227</v>
      </c>
      <c r="C6076" s="47">
        <v>20.5</v>
      </c>
      <c r="D6076" s="47">
        <v>20.5</v>
      </c>
      <c r="E6076" s="47">
        <v>20.5</v>
      </c>
      <c r="F6076" s="47">
        <v>20.5</v>
      </c>
      <c r="G6076" s="48">
        <v>0</v>
      </c>
      <c r="H6076" s="47">
        <v>1.02</v>
      </c>
      <c r="I6076" s="51">
        <f t="shared" si="666"/>
        <v>4.9756097560975612E-2</v>
      </c>
      <c r="J6076" s="51">
        <f t="shared" ca="1" si="667"/>
        <v>9.375</v>
      </c>
      <c r="K6076" s="47">
        <f t="shared" si="668"/>
        <v>1.02</v>
      </c>
      <c r="L6076" s="47">
        <f t="shared" si="669"/>
        <v>1.02</v>
      </c>
      <c r="M6076" s="47">
        <f t="shared" si="670"/>
        <v>1.02</v>
      </c>
      <c r="N6076" s="47">
        <f t="shared" si="671"/>
        <v>1.02</v>
      </c>
      <c r="O6076" s="48">
        <f t="shared" ca="1" si="672"/>
        <v>0</v>
      </c>
    </row>
    <row r="6077" spans="1:15" x14ac:dyDescent="0.25">
      <c r="A6077">
        <v>6062</v>
      </c>
      <c r="B6077" s="84">
        <v>33226</v>
      </c>
      <c r="C6077" s="47">
        <v>20.5</v>
      </c>
      <c r="D6077" s="47">
        <v>20.5</v>
      </c>
      <c r="E6077" s="47">
        <v>20.5</v>
      </c>
      <c r="F6077" s="47">
        <v>20.5</v>
      </c>
      <c r="G6077" s="48">
        <v>0</v>
      </c>
      <c r="H6077" s="47">
        <v>1.02</v>
      </c>
      <c r="I6077" s="51">
        <f t="shared" si="666"/>
        <v>4.9756097560975612E-2</v>
      </c>
      <c r="J6077" s="51">
        <f t="shared" ca="1" si="667"/>
        <v>9.375</v>
      </c>
      <c r="K6077" s="47">
        <f t="shared" si="668"/>
        <v>1.02</v>
      </c>
      <c r="L6077" s="47">
        <f t="shared" si="669"/>
        <v>1.02</v>
      </c>
      <c r="M6077" s="47">
        <f t="shared" si="670"/>
        <v>1.02</v>
      </c>
      <c r="N6077" s="47">
        <f t="shared" si="671"/>
        <v>1.02</v>
      </c>
      <c r="O6077" s="48">
        <f t="shared" ca="1" si="672"/>
        <v>0</v>
      </c>
    </row>
    <row r="6078" spans="1:15" x14ac:dyDescent="0.25">
      <c r="A6078">
        <v>6063</v>
      </c>
      <c r="B6078" s="84">
        <v>33225</v>
      </c>
      <c r="C6078" s="47">
        <v>20.5</v>
      </c>
      <c r="D6078" s="47">
        <v>20.5</v>
      </c>
      <c r="E6078" s="47">
        <v>20.25</v>
      </c>
      <c r="F6078" s="47">
        <v>20.5</v>
      </c>
      <c r="G6078" s="48">
        <v>79300</v>
      </c>
      <c r="H6078" s="47">
        <v>1.02</v>
      </c>
      <c r="I6078" s="51">
        <f t="shared" si="666"/>
        <v>4.9756097560975612E-2</v>
      </c>
      <c r="J6078" s="51">
        <f t="shared" ca="1" si="667"/>
        <v>9.375</v>
      </c>
      <c r="K6078" s="47">
        <f t="shared" si="668"/>
        <v>1.02</v>
      </c>
      <c r="L6078" s="47">
        <f t="shared" si="669"/>
        <v>1.02</v>
      </c>
      <c r="M6078" s="47">
        <f t="shared" si="670"/>
        <v>1.01</v>
      </c>
      <c r="N6078" s="47">
        <f t="shared" si="671"/>
        <v>1.02</v>
      </c>
      <c r="O6078" s="48">
        <f t="shared" ca="1" si="672"/>
        <v>743437.5</v>
      </c>
    </row>
    <row r="6079" spans="1:15" x14ac:dyDescent="0.25">
      <c r="A6079">
        <v>6064</v>
      </c>
      <c r="B6079" s="84">
        <v>33224</v>
      </c>
      <c r="C6079" s="47">
        <v>20.5</v>
      </c>
      <c r="D6079" s="47">
        <v>20.5</v>
      </c>
      <c r="E6079" s="47">
        <v>20.5</v>
      </c>
      <c r="F6079" s="47">
        <v>20.5</v>
      </c>
      <c r="G6079" s="48">
        <v>0</v>
      </c>
      <c r="H6079" s="47">
        <v>1.02</v>
      </c>
      <c r="I6079" s="51">
        <f t="shared" si="666"/>
        <v>4.9756097560975612E-2</v>
      </c>
      <c r="J6079" s="51">
        <f t="shared" ca="1" si="667"/>
        <v>9.375</v>
      </c>
      <c r="K6079" s="47">
        <f t="shared" si="668"/>
        <v>1.02</v>
      </c>
      <c r="L6079" s="47">
        <f t="shared" si="669"/>
        <v>1.02</v>
      </c>
      <c r="M6079" s="47">
        <f t="shared" si="670"/>
        <v>1.02</v>
      </c>
      <c r="N6079" s="47">
        <f t="shared" si="671"/>
        <v>1.02</v>
      </c>
      <c r="O6079" s="48">
        <f t="shared" ca="1" si="672"/>
        <v>0</v>
      </c>
    </row>
    <row r="6080" spans="1:15" x14ac:dyDescent="0.25">
      <c r="A6080">
        <v>6065</v>
      </c>
      <c r="B6080" s="84">
        <v>33221</v>
      </c>
      <c r="C6080" s="47">
        <v>20.5</v>
      </c>
      <c r="D6080" s="47">
        <v>20.5</v>
      </c>
      <c r="E6080" s="47">
        <v>20.5</v>
      </c>
      <c r="F6080" s="47">
        <v>20.5</v>
      </c>
      <c r="G6080" s="48">
        <v>0</v>
      </c>
      <c r="H6080" s="47">
        <v>1.02</v>
      </c>
      <c r="I6080" s="51">
        <f t="shared" si="666"/>
        <v>4.9756097560975612E-2</v>
      </c>
      <c r="J6080" s="51">
        <f t="shared" ca="1" si="667"/>
        <v>9.375</v>
      </c>
      <c r="K6080" s="47">
        <f t="shared" si="668"/>
        <v>1.02</v>
      </c>
      <c r="L6080" s="47">
        <f t="shared" si="669"/>
        <v>1.02</v>
      </c>
      <c r="M6080" s="47">
        <f t="shared" si="670"/>
        <v>1.02</v>
      </c>
      <c r="N6080" s="47">
        <f t="shared" si="671"/>
        <v>1.02</v>
      </c>
      <c r="O6080" s="48">
        <f t="shared" ca="1" si="672"/>
        <v>0</v>
      </c>
    </row>
    <row r="6081" spans="1:15" x14ac:dyDescent="0.25">
      <c r="A6081">
        <v>6066</v>
      </c>
      <c r="B6081" s="84">
        <v>33220</v>
      </c>
      <c r="C6081" s="47">
        <v>19.75</v>
      </c>
      <c r="D6081" s="47">
        <v>20.5</v>
      </c>
      <c r="E6081" s="47">
        <v>19.75</v>
      </c>
      <c r="F6081" s="47">
        <v>20.5</v>
      </c>
      <c r="G6081" s="48">
        <v>20900</v>
      </c>
      <c r="H6081" s="47">
        <v>1.02</v>
      </c>
      <c r="I6081" s="51">
        <f t="shared" si="666"/>
        <v>4.9756097560975612E-2</v>
      </c>
      <c r="J6081" s="51">
        <f t="shared" ca="1" si="667"/>
        <v>9.375</v>
      </c>
      <c r="K6081" s="47">
        <f t="shared" si="668"/>
        <v>0.98</v>
      </c>
      <c r="L6081" s="47">
        <f t="shared" si="669"/>
        <v>1.02</v>
      </c>
      <c r="M6081" s="47">
        <f t="shared" si="670"/>
        <v>0.98</v>
      </c>
      <c r="N6081" s="47">
        <f t="shared" si="671"/>
        <v>1.02</v>
      </c>
      <c r="O6081" s="48">
        <f t="shared" ca="1" si="672"/>
        <v>195937.5</v>
      </c>
    </row>
    <row r="6082" spans="1:15" x14ac:dyDescent="0.25">
      <c r="A6082">
        <v>6067</v>
      </c>
      <c r="B6082" s="84">
        <v>33219</v>
      </c>
      <c r="C6082" s="47">
        <v>19.75</v>
      </c>
      <c r="D6082" s="47">
        <v>20</v>
      </c>
      <c r="E6082" s="47">
        <v>19.75</v>
      </c>
      <c r="F6082" s="47">
        <v>19.75</v>
      </c>
      <c r="G6082" s="48">
        <v>104000</v>
      </c>
      <c r="H6082" s="47">
        <v>0.98</v>
      </c>
      <c r="I6082" s="51">
        <f t="shared" si="666"/>
        <v>4.9620253164556961E-2</v>
      </c>
      <c r="J6082" s="51">
        <f t="shared" ca="1" si="667"/>
        <v>9.375</v>
      </c>
      <c r="K6082" s="47">
        <f t="shared" si="668"/>
        <v>0.98</v>
      </c>
      <c r="L6082" s="47">
        <f t="shared" si="669"/>
        <v>0.99</v>
      </c>
      <c r="M6082" s="47">
        <f t="shared" si="670"/>
        <v>0.98</v>
      </c>
      <c r="N6082" s="47">
        <f t="shared" si="671"/>
        <v>0.98</v>
      </c>
      <c r="O6082" s="48">
        <f t="shared" ca="1" si="672"/>
        <v>975000</v>
      </c>
    </row>
    <row r="6083" spans="1:15" x14ac:dyDescent="0.25">
      <c r="A6083">
        <v>6068</v>
      </c>
      <c r="B6083" s="84">
        <v>33218</v>
      </c>
      <c r="C6083" s="47">
        <v>20.5</v>
      </c>
      <c r="D6083" s="47">
        <v>20.75</v>
      </c>
      <c r="E6083" s="47">
        <v>19.75</v>
      </c>
      <c r="F6083" s="47">
        <v>19.88</v>
      </c>
      <c r="G6083" s="48">
        <v>363200</v>
      </c>
      <c r="H6083" s="47">
        <v>0.99</v>
      </c>
      <c r="I6083" s="51">
        <f t="shared" si="666"/>
        <v>4.9798792756539235E-2</v>
      </c>
      <c r="J6083" s="51">
        <f t="shared" ca="1" si="667"/>
        <v>9.375</v>
      </c>
      <c r="K6083" s="47">
        <f t="shared" si="668"/>
        <v>1.02</v>
      </c>
      <c r="L6083" s="47">
        <f t="shared" si="669"/>
        <v>1.03</v>
      </c>
      <c r="M6083" s="47">
        <f t="shared" si="670"/>
        <v>0.98</v>
      </c>
      <c r="N6083" s="47">
        <f t="shared" si="671"/>
        <v>0.99</v>
      </c>
      <c r="O6083" s="48">
        <f t="shared" ca="1" si="672"/>
        <v>3405000</v>
      </c>
    </row>
    <row r="6084" spans="1:15" x14ac:dyDescent="0.25">
      <c r="A6084">
        <v>6069</v>
      </c>
      <c r="B6084" s="84">
        <v>33217</v>
      </c>
      <c r="C6084" s="47">
        <v>20.37</v>
      </c>
      <c r="D6084" s="47">
        <v>20.62</v>
      </c>
      <c r="E6084" s="47">
        <v>20.37</v>
      </c>
      <c r="F6084" s="47">
        <v>20.62</v>
      </c>
      <c r="G6084" s="48">
        <v>310000</v>
      </c>
      <c r="H6084" s="47">
        <v>1.02</v>
      </c>
      <c r="I6084" s="51">
        <f t="shared" si="666"/>
        <v>4.9466537342386034E-2</v>
      </c>
      <c r="J6084" s="51">
        <f t="shared" ca="1" si="667"/>
        <v>9.375</v>
      </c>
      <c r="K6084" s="47">
        <f t="shared" si="668"/>
        <v>1.01</v>
      </c>
      <c r="L6084" s="47">
        <f t="shared" si="669"/>
        <v>1.02</v>
      </c>
      <c r="M6084" s="47">
        <f t="shared" si="670"/>
        <v>1.01</v>
      </c>
      <c r="N6084" s="47">
        <f t="shared" si="671"/>
        <v>1.02</v>
      </c>
      <c r="O6084" s="48">
        <f t="shared" ca="1" si="672"/>
        <v>2906250</v>
      </c>
    </row>
    <row r="6085" spans="1:15" x14ac:dyDescent="0.25">
      <c r="A6085">
        <v>6070</v>
      </c>
      <c r="B6085" s="84">
        <v>33214</v>
      </c>
      <c r="C6085" s="47">
        <v>20.25</v>
      </c>
      <c r="D6085" s="47">
        <v>20.75</v>
      </c>
      <c r="E6085" s="47">
        <v>20.25</v>
      </c>
      <c r="F6085" s="47">
        <v>20.75</v>
      </c>
      <c r="G6085" s="48">
        <v>5600</v>
      </c>
      <c r="H6085" s="47">
        <v>1.03</v>
      </c>
      <c r="I6085" s="51">
        <f t="shared" si="666"/>
        <v>4.963855421686747E-2</v>
      </c>
      <c r="J6085" s="51">
        <f t="shared" ca="1" si="667"/>
        <v>9.375</v>
      </c>
      <c r="K6085" s="47">
        <f t="shared" si="668"/>
        <v>1.01</v>
      </c>
      <c r="L6085" s="47">
        <f t="shared" si="669"/>
        <v>1.03</v>
      </c>
      <c r="M6085" s="47">
        <f t="shared" si="670"/>
        <v>1.01</v>
      </c>
      <c r="N6085" s="47">
        <f t="shared" si="671"/>
        <v>1.03</v>
      </c>
      <c r="O6085" s="48">
        <f t="shared" ca="1" si="672"/>
        <v>52500</v>
      </c>
    </row>
    <row r="6086" spans="1:15" x14ac:dyDescent="0.25">
      <c r="A6086">
        <v>6071</v>
      </c>
      <c r="B6086" s="84">
        <v>33213</v>
      </c>
      <c r="C6086" s="47">
        <v>20.5</v>
      </c>
      <c r="D6086" s="47">
        <v>20.75</v>
      </c>
      <c r="E6086" s="47">
        <v>20</v>
      </c>
      <c r="F6086" s="47">
        <v>20.5</v>
      </c>
      <c r="G6086" s="48">
        <v>123700</v>
      </c>
      <c r="H6086" s="47">
        <v>1.02</v>
      </c>
      <c r="I6086" s="51">
        <f t="shared" si="666"/>
        <v>4.9756097560975612E-2</v>
      </c>
      <c r="J6086" s="51">
        <f t="shared" ca="1" si="667"/>
        <v>9.375</v>
      </c>
      <c r="K6086" s="47">
        <f t="shared" si="668"/>
        <v>1.02</v>
      </c>
      <c r="L6086" s="47">
        <f t="shared" si="669"/>
        <v>1.03</v>
      </c>
      <c r="M6086" s="47">
        <f t="shared" si="670"/>
        <v>1</v>
      </c>
      <c r="N6086" s="47">
        <f t="shared" si="671"/>
        <v>1.02</v>
      </c>
      <c r="O6086" s="48">
        <f t="shared" ca="1" si="672"/>
        <v>1159687.5</v>
      </c>
    </row>
    <row r="6087" spans="1:15" x14ac:dyDescent="0.25">
      <c r="A6087">
        <v>6072</v>
      </c>
      <c r="B6087" s="84">
        <v>33212</v>
      </c>
      <c r="C6087" s="47">
        <v>19.75</v>
      </c>
      <c r="D6087" s="47">
        <v>20.25</v>
      </c>
      <c r="E6087" s="47">
        <v>19.75</v>
      </c>
      <c r="F6087" s="47">
        <v>20.25</v>
      </c>
      <c r="G6087" s="48">
        <v>76500</v>
      </c>
      <c r="H6087" s="47">
        <v>1.01</v>
      </c>
      <c r="I6087" s="51">
        <f t="shared" si="666"/>
        <v>4.9876543209876542E-2</v>
      </c>
      <c r="J6087" s="51">
        <f t="shared" ca="1" si="667"/>
        <v>9.375</v>
      </c>
      <c r="K6087" s="47">
        <f t="shared" si="668"/>
        <v>0.99</v>
      </c>
      <c r="L6087" s="47">
        <f t="shared" si="669"/>
        <v>1.01</v>
      </c>
      <c r="M6087" s="47">
        <f t="shared" si="670"/>
        <v>0.99</v>
      </c>
      <c r="N6087" s="47">
        <f t="shared" si="671"/>
        <v>1.01</v>
      </c>
      <c r="O6087" s="48">
        <f t="shared" ca="1" si="672"/>
        <v>717187.5</v>
      </c>
    </row>
    <row r="6088" spans="1:15" x14ac:dyDescent="0.25">
      <c r="A6088">
        <v>6073</v>
      </c>
      <c r="B6088" s="84">
        <v>33211</v>
      </c>
      <c r="C6088" s="47">
        <v>19.75</v>
      </c>
      <c r="D6088" s="47">
        <v>19.75</v>
      </c>
      <c r="E6088" s="47">
        <v>19.75</v>
      </c>
      <c r="F6088" s="47">
        <v>19.75</v>
      </c>
      <c r="G6088" s="48">
        <v>58800</v>
      </c>
      <c r="H6088" s="47">
        <v>0.98</v>
      </c>
      <c r="I6088" s="51">
        <f t="shared" si="666"/>
        <v>4.9620253164556961E-2</v>
      </c>
      <c r="J6088" s="51">
        <f t="shared" ca="1" si="667"/>
        <v>9.375</v>
      </c>
      <c r="K6088" s="47">
        <f t="shared" si="668"/>
        <v>0.98</v>
      </c>
      <c r="L6088" s="47">
        <f t="shared" si="669"/>
        <v>0.98</v>
      </c>
      <c r="M6088" s="47">
        <f t="shared" si="670"/>
        <v>0.98</v>
      </c>
      <c r="N6088" s="47">
        <f t="shared" si="671"/>
        <v>0.98</v>
      </c>
      <c r="O6088" s="48">
        <f t="shared" ca="1" si="672"/>
        <v>551250</v>
      </c>
    </row>
    <row r="6089" spans="1:15" x14ac:dyDescent="0.25">
      <c r="A6089">
        <v>6074</v>
      </c>
      <c r="B6089" s="84">
        <v>33210</v>
      </c>
      <c r="C6089" s="47">
        <v>19.13</v>
      </c>
      <c r="D6089" s="47">
        <v>19.13</v>
      </c>
      <c r="E6089" s="47">
        <v>19.13</v>
      </c>
      <c r="F6089" s="47">
        <v>19.13</v>
      </c>
      <c r="G6089" s="48">
        <v>0</v>
      </c>
      <c r="H6089" s="47">
        <v>0.95</v>
      </c>
      <c r="I6089" s="51">
        <f t="shared" si="666"/>
        <v>4.9660219550444328E-2</v>
      </c>
      <c r="J6089" s="51">
        <f t="shared" ca="1" si="667"/>
        <v>9.375</v>
      </c>
      <c r="K6089" s="47">
        <f t="shared" si="668"/>
        <v>0.95</v>
      </c>
      <c r="L6089" s="47">
        <f t="shared" si="669"/>
        <v>0.95</v>
      </c>
      <c r="M6089" s="47">
        <f t="shared" si="670"/>
        <v>0.95</v>
      </c>
      <c r="N6089" s="47">
        <f t="shared" si="671"/>
        <v>0.95</v>
      </c>
      <c r="O6089" s="48">
        <f t="shared" ca="1" si="672"/>
        <v>0</v>
      </c>
    </row>
    <row r="6090" spans="1:15" x14ac:dyDescent="0.25">
      <c r="A6090">
        <v>6075</v>
      </c>
      <c r="B6090" s="84">
        <v>33207</v>
      </c>
      <c r="C6090" s="47">
        <v>19</v>
      </c>
      <c r="D6090" s="47">
        <v>19.13</v>
      </c>
      <c r="E6090" s="47">
        <v>19</v>
      </c>
      <c r="F6090" s="47">
        <v>19.13</v>
      </c>
      <c r="G6090" s="48">
        <v>71200</v>
      </c>
      <c r="H6090" s="47">
        <v>0.95</v>
      </c>
      <c r="I6090" s="51">
        <f t="shared" si="666"/>
        <v>4.9660219550444328E-2</v>
      </c>
      <c r="J6090" s="51">
        <f t="shared" ca="1" si="667"/>
        <v>9.375</v>
      </c>
      <c r="K6090" s="47">
        <f t="shared" si="668"/>
        <v>0.94</v>
      </c>
      <c r="L6090" s="47">
        <f t="shared" si="669"/>
        <v>0.95</v>
      </c>
      <c r="M6090" s="47">
        <f t="shared" si="670"/>
        <v>0.94</v>
      </c>
      <c r="N6090" s="47">
        <f t="shared" si="671"/>
        <v>0.95</v>
      </c>
      <c r="O6090" s="48">
        <f t="shared" ca="1" si="672"/>
        <v>667500</v>
      </c>
    </row>
    <row r="6091" spans="1:15" x14ac:dyDescent="0.25">
      <c r="A6091">
        <v>6076</v>
      </c>
      <c r="B6091" s="84">
        <v>33206</v>
      </c>
      <c r="C6091" s="47">
        <v>19</v>
      </c>
      <c r="D6091" s="47">
        <v>19.5</v>
      </c>
      <c r="E6091" s="47">
        <v>19</v>
      </c>
      <c r="F6091" s="47">
        <v>19.5</v>
      </c>
      <c r="G6091" s="48">
        <v>35200</v>
      </c>
      <c r="H6091" s="47">
        <v>0.97</v>
      </c>
      <c r="I6091" s="51">
        <f t="shared" si="666"/>
        <v>4.9743589743589743E-2</v>
      </c>
      <c r="J6091" s="51">
        <f t="shared" ca="1" si="667"/>
        <v>9.375</v>
      </c>
      <c r="K6091" s="47">
        <f t="shared" si="668"/>
        <v>0.95</v>
      </c>
      <c r="L6091" s="47">
        <f t="shared" si="669"/>
        <v>0.97</v>
      </c>
      <c r="M6091" s="47">
        <f t="shared" si="670"/>
        <v>0.95</v>
      </c>
      <c r="N6091" s="47">
        <f t="shared" si="671"/>
        <v>0.97</v>
      </c>
      <c r="O6091" s="48">
        <f t="shared" ca="1" si="672"/>
        <v>330000</v>
      </c>
    </row>
    <row r="6092" spans="1:15" x14ac:dyDescent="0.25">
      <c r="A6092">
        <v>6077</v>
      </c>
      <c r="B6092" s="84">
        <v>33205</v>
      </c>
      <c r="C6092" s="47">
        <v>19.25</v>
      </c>
      <c r="D6092" s="47">
        <v>19.25</v>
      </c>
      <c r="E6092" s="47">
        <v>19.25</v>
      </c>
      <c r="F6092" s="47">
        <v>19.25</v>
      </c>
      <c r="G6092" s="48">
        <v>58800</v>
      </c>
      <c r="H6092" s="47">
        <v>0.96</v>
      </c>
      <c r="I6092" s="51">
        <f t="shared" si="666"/>
        <v>4.987012987012987E-2</v>
      </c>
      <c r="J6092" s="51">
        <f t="shared" ca="1" si="667"/>
        <v>9.375</v>
      </c>
      <c r="K6092" s="47">
        <f t="shared" si="668"/>
        <v>0.96</v>
      </c>
      <c r="L6092" s="47">
        <f t="shared" si="669"/>
        <v>0.96</v>
      </c>
      <c r="M6092" s="47">
        <f t="shared" si="670"/>
        <v>0.96</v>
      </c>
      <c r="N6092" s="47">
        <f t="shared" si="671"/>
        <v>0.96</v>
      </c>
      <c r="O6092" s="48">
        <f t="shared" ca="1" si="672"/>
        <v>551250</v>
      </c>
    </row>
    <row r="6093" spans="1:15" x14ac:dyDescent="0.25">
      <c r="A6093">
        <v>6078</v>
      </c>
      <c r="B6093" s="84">
        <v>33204</v>
      </c>
      <c r="C6093" s="47">
        <v>19.25</v>
      </c>
      <c r="D6093" s="47">
        <v>19.25</v>
      </c>
      <c r="E6093" s="47">
        <v>19.25</v>
      </c>
      <c r="F6093" s="47">
        <v>19.25</v>
      </c>
      <c r="G6093" s="48">
        <v>0</v>
      </c>
      <c r="H6093" s="47">
        <v>0.96</v>
      </c>
      <c r="I6093" s="51">
        <f t="shared" si="666"/>
        <v>4.987012987012987E-2</v>
      </c>
      <c r="J6093" s="51">
        <f t="shared" ca="1" si="667"/>
        <v>9.375</v>
      </c>
      <c r="K6093" s="47">
        <f t="shared" si="668"/>
        <v>0.96</v>
      </c>
      <c r="L6093" s="47">
        <f t="shared" si="669"/>
        <v>0.96</v>
      </c>
      <c r="M6093" s="47">
        <f t="shared" si="670"/>
        <v>0.96</v>
      </c>
      <c r="N6093" s="47">
        <f t="shared" si="671"/>
        <v>0.96</v>
      </c>
      <c r="O6093" s="48">
        <f t="shared" ca="1" si="672"/>
        <v>0</v>
      </c>
    </row>
    <row r="6094" spans="1:15" x14ac:dyDescent="0.25">
      <c r="A6094">
        <v>6079</v>
      </c>
      <c r="B6094" s="84">
        <v>33203</v>
      </c>
      <c r="C6094" s="47">
        <v>19.25</v>
      </c>
      <c r="D6094" s="47">
        <v>19.25</v>
      </c>
      <c r="E6094" s="47">
        <v>19.25</v>
      </c>
      <c r="F6094" s="47">
        <v>19.25</v>
      </c>
      <c r="G6094" s="48">
        <v>0</v>
      </c>
      <c r="H6094" s="47">
        <v>0.96</v>
      </c>
      <c r="I6094" s="51">
        <f t="shared" si="666"/>
        <v>4.987012987012987E-2</v>
      </c>
      <c r="J6094" s="51">
        <f t="shared" ca="1" si="667"/>
        <v>9.375</v>
      </c>
      <c r="K6094" s="47">
        <f t="shared" si="668"/>
        <v>0.96</v>
      </c>
      <c r="L6094" s="47">
        <f t="shared" si="669"/>
        <v>0.96</v>
      </c>
      <c r="M6094" s="47">
        <f t="shared" si="670"/>
        <v>0.96</v>
      </c>
      <c r="N6094" s="47">
        <f t="shared" si="671"/>
        <v>0.96</v>
      </c>
      <c r="O6094" s="48">
        <f t="shared" ca="1" si="672"/>
        <v>0</v>
      </c>
    </row>
    <row r="6095" spans="1:15" x14ac:dyDescent="0.25">
      <c r="A6095">
        <v>6080</v>
      </c>
      <c r="B6095" s="84">
        <v>33200</v>
      </c>
      <c r="C6095" s="47">
        <v>19.25</v>
      </c>
      <c r="D6095" s="47">
        <v>19.25</v>
      </c>
      <c r="E6095" s="47">
        <v>19.25</v>
      </c>
      <c r="F6095" s="47">
        <v>19.25</v>
      </c>
      <c r="G6095" s="48">
        <v>9300</v>
      </c>
      <c r="H6095" s="47">
        <v>0.96</v>
      </c>
      <c r="I6095" s="51">
        <f t="shared" si="666"/>
        <v>4.987012987012987E-2</v>
      </c>
      <c r="J6095" s="51">
        <f t="shared" ca="1" si="667"/>
        <v>9.375</v>
      </c>
      <c r="K6095" s="47">
        <f t="shared" si="668"/>
        <v>0.96</v>
      </c>
      <c r="L6095" s="47">
        <f t="shared" si="669"/>
        <v>0.96</v>
      </c>
      <c r="M6095" s="47">
        <f t="shared" si="670"/>
        <v>0.96</v>
      </c>
      <c r="N6095" s="47">
        <f t="shared" si="671"/>
        <v>0.96</v>
      </c>
      <c r="O6095" s="48">
        <f t="shared" ca="1" si="672"/>
        <v>87187.5</v>
      </c>
    </row>
    <row r="6096" spans="1:15" x14ac:dyDescent="0.25">
      <c r="A6096">
        <v>6081</v>
      </c>
      <c r="B6096" s="84">
        <v>33198</v>
      </c>
      <c r="C6096" s="47">
        <v>18.75</v>
      </c>
      <c r="D6096" s="47">
        <v>19.25</v>
      </c>
      <c r="E6096" s="47">
        <v>18.75</v>
      </c>
      <c r="F6096" s="47">
        <v>19.25</v>
      </c>
      <c r="G6096" s="48">
        <v>115600</v>
      </c>
      <c r="H6096" s="47">
        <v>0.96</v>
      </c>
      <c r="I6096" s="51">
        <f t="shared" si="666"/>
        <v>4.987012987012987E-2</v>
      </c>
      <c r="J6096" s="51">
        <f t="shared" ca="1" si="667"/>
        <v>9.375</v>
      </c>
      <c r="K6096" s="47">
        <f t="shared" si="668"/>
        <v>0.94</v>
      </c>
      <c r="L6096" s="47">
        <f t="shared" si="669"/>
        <v>0.96</v>
      </c>
      <c r="M6096" s="47">
        <f t="shared" si="670"/>
        <v>0.94</v>
      </c>
      <c r="N6096" s="47">
        <f t="shared" si="671"/>
        <v>0.96</v>
      </c>
      <c r="O6096" s="48">
        <f t="shared" ca="1" si="672"/>
        <v>1083750</v>
      </c>
    </row>
    <row r="6097" spans="1:15" x14ac:dyDescent="0.25">
      <c r="A6097">
        <v>6082</v>
      </c>
      <c r="B6097" s="84">
        <v>33197</v>
      </c>
      <c r="C6097" s="47">
        <v>19.25</v>
      </c>
      <c r="D6097" s="47">
        <v>19.25</v>
      </c>
      <c r="E6097" s="47">
        <v>19</v>
      </c>
      <c r="F6097" s="47">
        <v>19.25</v>
      </c>
      <c r="G6097" s="48">
        <v>26900</v>
      </c>
      <c r="H6097" s="47">
        <v>0.96</v>
      </c>
      <c r="I6097" s="51">
        <f t="shared" ref="I6097:I6160" si="673">H6097/F6097</f>
        <v>4.987012987012987E-2</v>
      </c>
      <c r="J6097" s="51">
        <f t="shared" ref="J6097:J6160" ca="1" si="674">INDEX(OFFSET($T$15,0,0,$S$13+1,1),MATCH(B6097,OFFSET($Q$15,0,0,$S$13+1,1),-1))</f>
        <v>9.375</v>
      </c>
      <c r="K6097" s="47">
        <f t="shared" ref="K6097:K6160" si="675">ROUND($I6097*C6097,2)</f>
        <v>0.96</v>
      </c>
      <c r="L6097" s="47">
        <f t="shared" ref="L6097:L6160" si="676">ROUND($I6097*D6097,2)</f>
        <v>0.96</v>
      </c>
      <c r="M6097" s="47">
        <f t="shared" ref="M6097:M6160" si="677">ROUND($I6097*E6097,2)</f>
        <v>0.95</v>
      </c>
      <c r="N6097" s="47">
        <f t="shared" ref="N6097:N6160" si="678">ROUND($I6097*F6097,2)</f>
        <v>0.96</v>
      </c>
      <c r="O6097" s="48">
        <f t="shared" ref="O6097:O6160" ca="1" si="679">G6097*J6097</f>
        <v>252187.5</v>
      </c>
    </row>
    <row r="6098" spans="1:15" x14ac:dyDescent="0.25">
      <c r="A6098">
        <v>6083</v>
      </c>
      <c r="B6098" s="84">
        <v>33196</v>
      </c>
      <c r="C6098" s="47">
        <v>19.25</v>
      </c>
      <c r="D6098" s="47">
        <v>19.25</v>
      </c>
      <c r="E6098" s="47">
        <v>19.25</v>
      </c>
      <c r="F6098" s="47">
        <v>19.25</v>
      </c>
      <c r="G6098" s="48">
        <v>0</v>
      </c>
      <c r="H6098" s="47">
        <v>0.96</v>
      </c>
      <c r="I6098" s="51">
        <f t="shared" si="673"/>
        <v>4.987012987012987E-2</v>
      </c>
      <c r="J6098" s="51">
        <f t="shared" ca="1" si="674"/>
        <v>9.375</v>
      </c>
      <c r="K6098" s="47">
        <f t="shared" si="675"/>
        <v>0.96</v>
      </c>
      <c r="L6098" s="47">
        <f t="shared" si="676"/>
        <v>0.96</v>
      </c>
      <c r="M6098" s="47">
        <f t="shared" si="677"/>
        <v>0.96</v>
      </c>
      <c r="N6098" s="47">
        <f t="shared" si="678"/>
        <v>0.96</v>
      </c>
      <c r="O6098" s="48">
        <f t="shared" ca="1" si="679"/>
        <v>0</v>
      </c>
    </row>
    <row r="6099" spans="1:15" x14ac:dyDescent="0.25">
      <c r="A6099">
        <v>6084</v>
      </c>
      <c r="B6099" s="84">
        <v>33193</v>
      </c>
      <c r="C6099" s="47">
        <v>19.25</v>
      </c>
      <c r="D6099" s="47">
        <v>19.25</v>
      </c>
      <c r="E6099" s="47">
        <v>19.25</v>
      </c>
      <c r="F6099" s="47">
        <v>19.25</v>
      </c>
      <c r="G6099" s="48">
        <v>0</v>
      </c>
      <c r="H6099" s="47">
        <v>0.96</v>
      </c>
      <c r="I6099" s="51">
        <f t="shared" si="673"/>
        <v>4.987012987012987E-2</v>
      </c>
      <c r="J6099" s="51">
        <f t="shared" ca="1" si="674"/>
        <v>9.375</v>
      </c>
      <c r="K6099" s="47">
        <f t="shared" si="675"/>
        <v>0.96</v>
      </c>
      <c r="L6099" s="47">
        <f t="shared" si="676"/>
        <v>0.96</v>
      </c>
      <c r="M6099" s="47">
        <f t="shared" si="677"/>
        <v>0.96</v>
      </c>
      <c r="N6099" s="47">
        <f t="shared" si="678"/>
        <v>0.96</v>
      </c>
      <c r="O6099" s="48">
        <f t="shared" ca="1" si="679"/>
        <v>0</v>
      </c>
    </row>
    <row r="6100" spans="1:15" x14ac:dyDescent="0.25">
      <c r="A6100">
        <v>6085</v>
      </c>
      <c r="B6100" s="84">
        <v>33192</v>
      </c>
      <c r="C6100" s="47">
        <v>19.25</v>
      </c>
      <c r="D6100" s="47">
        <v>19.25</v>
      </c>
      <c r="E6100" s="47">
        <v>19.25</v>
      </c>
      <c r="F6100" s="47">
        <v>19.25</v>
      </c>
      <c r="G6100" s="48">
        <v>0</v>
      </c>
      <c r="H6100" s="47">
        <v>0.96</v>
      </c>
      <c r="I6100" s="51">
        <f t="shared" si="673"/>
        <v>4.987012987012987E-2</v>
      </c>
      <c r="J6100" s="51">
        <f t="shared" ca="1" si="674"/>
        <v>9.375</v>
      </c>
      <c r="K6100" s="47">
        <f t="shared" si="675"/>
        <v>0.96</v>
      </c>
      <c r="L6100" s="47">
        <f t="shared" si="676"/>
        <v>0.96</v>
      </c>
      <c r="M6100" s="47">
        <f t="shared" si="677"/>
        <v>0.96</v>
      </c>
      <c r="N6100" s="47">
        <f t="shared" si="678"/>
        <v>0.96</v>
      </c>
      <c r="O6100" s="48">
        <f t="shared" ca="1" si="679"/>
        <v>0</v>
      </c>
    </row>
    <row r="6101" spans="1:15" x14ac:dyDescent="0.25">
      <c r="A6101">
        <v>6086</v>
      </c>
      <c r="B6101" s="84">
        <v>33191</v>
      </c>
      <c r="C6101" s="47">
        <v>19.25</v>
      </c>
      <c r="D6101" s="47">
        <v>19.25</v>
      </c>
      <c r="E6101" s="47">
        <v>19.25</v>
      </c>
      <c r="F6101" s="47">
        <v>19.25</v>
      </c>
      <c r="G6101" s="48">
        <v>100</v>
      </c>
      <c r="H6101" s="47">
        <v>0.96</v>
      </c>
      <c r="I6101" s="51">
        <f t="shared" si="673"/>
        <v>4.987012987012987E-2</v>
      </c>
      <c r="J6101" s="51">
        <f t="shared" ca="1" si="674"/>
        <v>9.375</v>
      </c>
      <c r="K6101" s="47">
        <f t="shared" si="675"/>
        <v>0.96</v>
      </c>
      <c r="L6101" s="47">
        <f t="shared" si="676"/>
        <v>0.96</v>
      </c>
      <c r="M6101" s="47">
        <f t="shared" si="677"/>
        <v>0.96</v>
      </c>
      <c r="N6101" s="47">
        <f t="shared" si="678"/>
        <v>0.96</v>
      </c>
      <c r="O6101" s="48">
        <f t="shared" ca="1" si="679"/>
        <v>937.5</v>
      </c>
    </row>
    <row r="6102" spans="1:15" x14ac:dyDescent="0.25">
      <c r="A6102">
        <v>6087</v>
      </c>
      <c r="B6102" s="84">
        <v>33190</v>
      </c>
      <c r="C6102" s="47">
        <v>19.75</v>
      </c>
      <c r="D6102" s="47">
        <v>19.75</v>
      </c>
      <c r="E6102" s="47">
        <v>19.75</v>
      </c>
      <c r="F6102" s="47">
        <v>19.75</v>
      </c>
      <c r="G6102" s="48">
        <v>0</v>
      </c>
      <c r="H6102" s="47">
        <v>0.98</v>
      </c>
      <c r="I6102" s="51">
        <f t="shared" si="673"/>
        <v>4.9620253164556961E-2</v>
      </c>
      <c r="J6102" s="51">
        <f t="shared" ca="1" si="674"/>
        <v>9.375</v>
      </c>
      <c r="K6102" s="47">
        <f t="shared" si="675"/>
        <v>0.98</v>
      </c>
      <c r="L6102" s="47">
        <f t="shared" si="676"/>
        <v>0.98</v>
      </c>
      <c r="M6102" s="47">
        <f t="shared" si="677"/>
        <v>0.98</v>
      </c>
      <c r="N6102" s="47">
        <f t="shared" si="678"/>
        <v>0.98</v>
      </c>
      <c r="O6102" s="48">
        <f t="shared" ca="1" si="679"/>
        <v>0</v>
      </c>
    </row>
    <row r="6103" spans="1:15" x14ac:dyDescent="0.25">
      <c r="A6103">
        <v>6088</v>
      </c>
      <c r="B6103" s="84">
        <v>33189</v>
      </c>
      <c r="C6103" s="47">
        <v>19.75</v>
      </c>
      <c r="D6103" s="47">
        <v>19.75</v>
      </c>
      <c r="E6103" s="47">
        <v>19.75</v>
      </c>
      <c r="F6103" s="47">
        <v>19.75</v>
      </c>
      <c r="G6103" s="48">
        <v>0</v>
      </c>
      <c r="H6103" s="47">
        <v>0.98</v>
      </c>
      <c r="I6103" s="51">
        <f t="shared" si="673"/>
        <v>4.9620253164556961E-2</v>
      </c>
      <c r="J6103" s="51">
        <f t="shared" ca="1" si="674"/>
        <v>9.375</v>
      </c>
      <c r="K6103" s="47">
        <f t="shared" si="675"/>
        <v>0.98</v>
      </c>
      <c r="L6103" s="47">
        <f t="shared" si="676"/>
        <v>0.98</v>
      </c>
      <c r="M6103" s="47">
        <f t="shared" si="677"/>
        <v>0.98</v>
      </c>
      <c r="N6103" s="47">
        <f t="shared" si="678"/>
        <v>0.98</v>
      </c>
      <c r="O6103" s="48">
        <f t="shared" ca="1" si="679"/>
        <v>0</v>
      </c>
    </row>
    <row r="6104" spans="1:15" x14ac:dyDescent="0.25">
      <c r="A6104">
        <v>6089</v>
      </c>
      <c r="B6104" s="84">
        <v>33186</v>
      </c>
      <c r="C6104" s="47">
        <v>19.75</v>
      </c>
      <c r="D6104" s="47">
        <v>19.75</v>
      </c>
      <c r="E6104" s="47">
        <v>19.75</v>
      </c>
      <c r="F6104" s="47">
        <v>19.75</v>
      </c>
      <c r="G6104" s="48">
        <v>0</v>
      </c>
      <c r="H6104" s="47">
        <v>0.98</v>
      </c>
      <c r="I6104" s="51">
        <f t="shared" si="673"/>
        <v>4.9620253164556961E-2</v>
      </c>
      <c r="J6104" s="51">
        <f t="shared" ca="1" si="674"/>
        <v>9.375</v>
      </c>
      <c r="K6104" s="47">
        <f t="shared" si="675"/>
        <v>0.98</v>
      </c>
      <c r="L6104" s="47">
        <f t="shared" si="676"/>
        <v>0.98</v>
      </c>
      <c r="M6104" s="47">
        <f t="shared" si="677"/>
        <v>0.98</v>
      </c>
      <c r="N6104" s="47">
        <f t="shared" si="678"/>
        <v>0.98</v>
      </c>
      <c r="O6104" s="48">
        <f t="shared" ca="1" si="679"/>
        <v>0</v>
      </c>
    </row>
    <row r="6105" spans="1:15" x14ac:dyDescent="0.25">
      <c r="A6105">
        <v>6090</v>
      </c>
      <c r="B6105" s="84">
        <v>33185</v>
      </c>
      <c r="C6105" s="47">
        <v>19.75</v>
      </c>
      <c r="D6105" s="47">
        <v>19.75</v>
      </c>
      <c r="E6105" s="47">
        <v>19.5</v>
      </c>
      <c r="F6105" s="47">
        <v>19.75</v>
      </c>
      <c r="G6105" s="48">
        <v>38500</v>
      </c>
      <c r="H6105" s="47">
        <v>0.98</v>
      </c>
      <c r="I6105" s="51">
        <f t="shared" si="673"/>
        <v>4.9620253164556961E-2</v>
      </c>
      <c r="J6105" s="51">
        <f t="shared" ca="1" si="674"/>
        <v>9.375</v>
      </c>
      <c r="K6105" s="47">
        <f t="shared" si="675"/>
        <v>0.98</v>
      </c>
      <c r="L6105" s="47">
        <f t="shared" si="676"/>
        <v>0.98</v>
      </c>
      <c r="M6105" s="47">
        <f t="shared" si="677"/>
        <v>0.97</v>
      </c>
      <c r="N6105" s="47">
        <f t="shared" si="678"/>
        <v>0.98</v>
      </c>
      <c r="O6105" s="48">
        <f t="shared" ca="1" si="679"/>
        <v>360937.5</v>
      </c>
    </row>
    <row r="6106" spans="1:15" x14ac:dyDescent="0.25">
      <c r="A6106">
        <v>6091</v>
      </c>
      <c r="B6106" s="84">
        <v>33184</v>
      </c>
      <c r="C6106" s="47">
        <v>20</v>
      </c>
      <c r="D6106" s="47">
        <v>20</v>
      </c>
      <c r="E6106" s="47">
        <v>20</v>
      </c>
      <c r="F6106" s="47">
        <v>20</v>
      </c>
      <c r="G6106" s="48">
        <v>26000</v>
      </c>
      <c r="H6106" s="47">
        <v>0.99</v>
      </c>
      <c r="I6106" s="51">
        <f t="shared" si="673"/>
        <v>4.9500000000000002E-2</v>
      </c>
      <c r="J6106" s="51">
        <f t="shared" ca="1" si="674"/>
        <v>9.375</v>
      </c>
      <c r="K6106" s="47">
        <f t="shared" si="675"/>
        <v>0.99</v>
      </c>
      <c r="L6106" s="47">
        <f t="shared" si="676"/>
        <v>0.99</v>
      </c>
      <c r="M6106" s="47">
        <f t="shared" si="677"/>
        <v>0.99</v>
      </c>
      <c r="N6106" s="47">
        <f t="shared" si="678"/>
        <v>0.99</v>
      </c>
      <c r="O6106" s="48">
        <f t="shared" ca="1" si="679"/>
        <v>243750</v>
      </c>
    </row>
    <row r="6107" spans="1:15" x14ac:dyDescent="0.25">
      <c r="A6107">
        <v>6092</v>
      </c>
      <c r="B6107" s="84">
        <v>33183</v>
      </c>
      <c r="C6107" s="47">
        <v>20</v>
      </c>
      <c r="D6107" s="47">
        <v>20.75</v>
      </c>
      <c r="E6107" s="47">
        <v>20</v>
      </c>
      <c r="F6107" s="47">
        <v>20.75</v>
      </c>
      <c r="G6107" s="48">
        <v>50500</v>
      </c>
      <c r="H6107" s="47">
        <v>1.03</v>
      </c>
      <c r="I6107" s="51">
        <f t="shared" si="673"/>
        <v>4.963855421686747E-2</v>
      </c>
      <c r="J6107" s="51">
        <f t="shared" ca="1" si="674"/>
        <v>9.375</v>
      </c>
      <c r="K6107" s="47">
        <f t="shared" si="675"/>
        <v>0.99</v>
      </c>
      <c r="L6107" s="47">
        <f t="shared" si="676"/>
        <v>1.03</v>
      </c>
      <c r="M6107" s="47">
        <f t="shared" si="677"/>
        <v>0.99</v>
      </c>
      <c r="N6107" s="47">
        <f t="shared" si="678"/>
        <v>1.03</v>
      </c>
      <c r="O6107" s="48">
        <f t="shared" ca="1" si="679"/>
        <v>473437.5</v>
      </c>
    </row>
    <row r="6108" spans="1:15" x14ac:dyDescent="0.25">
      <c r="A6108">
        <v>6093</v>
      </c>
      <c r="B6108" s="84">
        <v>33182</v>
      </c>
      <c r="C6108" s="47">
        <v>20.75</v>
      </c>
      <c r="D6108" s="47">
        <v>20.75</v>
      </c>
      <c r="E6108" s="47">
        <v>20.75</v>
      </c>
      <c r="F6108" s="47">
        <v>20.75</v>
      </c>
      <c r="G6108" s="48">
        <v>11700</v>
      </c>
      <c r="H6108" s="47">
        <v>1.03</v>
      </c>
      <c r="I6108" s="51">
        <f t="shared" si="673"/>
        <v>4.963855421686747E-2</v>
      </c>
      <c r="J6108" s="51">
        <f t="shared" ca="1" si="674"/>
        <v>9.375</v>
      </c>
      <c r="K6108" s="47">
        <f t="shared" si="675"/>
        <v>1.03</v>
      </c>
      <c r="L6108" s="47">
        <f t="shared" si="676"/>
        <v>1.03</v>
      </c>
      <c r="M6108" s="47">
        <f t="shared" si="677"/>
        <v>1.03</v>
      </c>
      <c r="N6108" s="47">
        <f t="shared" si="678"/>
        <v>1.03</v>
      </c>
      <c r="O6108" s="48">
        <f t="shared" ca="1" si="679"/>
        <v>109687.5</v>
      </c>
    </row>
    <row r="6109" spans="1:15" x14ac:dyDescent="0.25">
      <c r="A6109">
        <v>6094</v>
      </c>
      <c r="B6109" s="84">
        <v>33179</v>
      </c>
      <c r="C6109" s="47">
        <v>20</v>
      </c>
      <c r="D6109" s="47">
        <v>20</v>
      </c>
      <c r="E6109" s="47">
        <v>20</v>
      </c>
      <c r="F6109" s="47">
        <v>20</v>
      </c>
      <c r="G6109" s="48">
        <v>5600</v>
      </c>
      <c r="H6109" s="47">
        <v>0.99</v>
      </c>
      <c r="I6109" s="51">
        <f t="shared" si="673"/>
        <v>4.9500000000000002E-2</v>
      </c>
      <c r="J6109" s="51">
        <f t="shared" ca="1" si="674"/>
        <v>9.375</v>
      </c>
      <c r="K6109" s="47">
        <f t="shared" si="675"/>
        <v>0.99</v>
      </c>
      <c r="L6109" s="47">
        <f t="shared" si="676"/>
        <v>0.99</v>
      </c>
      <c r="M6109" s="47">
        <f t="shared" si="677"/>
        <v>0.99</v>
      </c>
      <c r="N6109" s="47">
        <f t="shared" si="678"/>
        <v>0.99</v>
      </c>
      <c r="O6109" s="48">
        <f t="shared" ca="1" si="679"/>
        <v>52500</v>
      </c>
    </row>
    <row r="6110" spans="1:15" x14ac:dyDescent="0.25">
      <c r="A6110">
        <v>6095</v>
      </c>
      <c r="B6110" s="84">
        <v>33178</v>
      </c>
      <c r="C6110" s="47">
        <v>20.25</v>
      </c>
      <c r="D6110" s="47">
        <v>20.5</v>
      </c>
      <c r="E6110" s="47">
        <v>20</v>
      </c>
      <c r="F6110" s="47">
        <v>20.5</v>
      </c>
      <c r="G6110" s="48">
        <v>88800</v>
      </c>
      <c r="H6110" s="47">
        <v>1.02</v>
      </c>
      <c r="I6110" s="51">
        <f t="shared" si="673"/>
        <v>4.9756097560975612E-2</v>
      </c>
      <c r="J6110" s="51">
        <f t="shared" ca="1" si="674"/>
        <v>9.375</v>
      </c>
      <c r="K6110" s="47">
        <f t="shared" si="675"/>
        <v>1.01</v>
      </c>
      <c r="L6110" s="47">
        <f t="shared" si="676"/>
        <v>1.02</v>
      </c>
      <c r="M6110" s="47">
        <f t="shared" si="677"/>
        <v>1</v>
      </c>
      <c r="N6110" s="47">
        <f t="shared" si="678"/>
        <v>1.02</v>
      </c>
      <c r="O6110" s="48">
        <f t="shared" ca="1" si="679"/>
        <v>832500</v>
      </c>
    </row>
    <row r="6111" spans="1:15" x14ac:dyDescent="0.25">
      <c r="A6111">
        <v>6096</v>
      </c>
      <c r="B6111" s="84">
        <v>33177</v>
      </c>
      <c r="C6111" s="47">
        <v>20.75</v>
      </c>
      <c r="D6111" s="47">
        <v>20.75</v>
      </c>
      <c r="E6111" s="47">
        <v>20.75</v>
      </c>
      <c r="F6111" s="47">
        <v>20.75</v>
      </c>
      <c r="G6111" s="48">
        <v>0</v>
      </c>
      <c r="H6111" s="47">
        <v>1.03</v>
      </c>
      <c r="I6111" s="51">
        <f t="shared" si="673"/>
        <v>4.963855421686747E-2</v>
      </c>
      <c r="J6111" s="51">
        <f t="shared" ca="1" si="674"/>
        <v>9.375</v>
      </c>
      <c r="K6111" s="47">
        <f t="shared" si="675"/>
        <v>1.03</v>
      </c>
      <c r="L6111" s="47">
        <f t="shared" si="676"/>
        <v>1.03</v>
      </c>
      <c r="M6111" s="47">
        <f t="shared" si="677"/>
        <v>1.03</v>
      </c>
      <c r="N6111" s="47">
        <f t="shared" si="678"/>
        <v>1.03</v>
      </c>
      <c r="O6111" s="48">
        <f t="shared" ca="1" si="679"/>
        <v>0</v>
      </c>
    </row>
    <row r="6112" spans="1:15" x14ac:dyDescent="0.25">
      <c r="A6112">
        <v>6097</v>
      </c>
      <c r="B6112" s="84">
        <v>33176</v>
      </c>
      <c r="C6112" s="47">
        <v>20.75</v>
      </c>
      <c r="D6112" s="47">
        <v>20.75</v>
      </c>
      <c r="E6112" s="47">
        <v>20.75</v>
      </c>
      <c r="F6112" s="47">
        <v>20.75</v>
      </c>
      <c r="G6112" s="48">
        <v>0</v>
      </c>
      <c r="H6112" s="47">
        <v>1.03</v>
      </c>
      <c r="I6112" s="51">
        <f t="shared" si="673"/>
        <v>4.963855421686747E-2</v>
      </c>
      <c r="J6112" s="51">
        <f t="shared" ca="1" si="674"/>
        <v>9.375</v>
      </c>
      <c r="K6112" s="47">
        <f t="shared" si="675"/>
        <v>1.03</v>
      </c>
      <c r="L6112" s="47">
        <f t="shared" si="676"/>
        <v>1.03</v>
      </c>
      <c r="M6112" s="47">
        <f t="shared" si="677"/>
        <v>1.03</v>
      </c>
      <c r="N6112" s="47">
        <f t="shared" si="678"/>
        <v>1.03</v>
      </c>
      <c r="O6112" s="48">
        <f t="shared" ca="1" si="679"/>
        <v>0</v>
      </c>
    </row>
    <row r="6113" spans="1:15" x14ac:dyDescent="0.25">
      <c r="A6113">
        <v>6098</v>
      </c>
      <c r="B6113" s="84">
        <v>33175</v>
      </c>
      <c r="C6113" s="47">
        <v>20.75</v>
      </c>
      <c r="D6113" s="47">
        <v>20.75</v>
      </c>
      <c r="E6113" s="47">
        <v>20.75</v>
      </c>
      <c r="F6113" s="47">
        <v>20.75</v>
      </c>
      <c r="G6113" s="48">
        <v>0</v>
      </c>
      <c r="H6113" s="47">
        <v>1.03</v>
      </c>
      <c r="I6113" s="51">
        <f t="shared" si="673"/>
        <v>4.963855421686747E-2</v>
      </c>
      <c r="J6113" s="51">
        <f t="shared" ca="1" si="674"/>
        <v>9.375</v>
      </c>
      <c r="K6113" s="47">
        <f t="shared" si="675"/>
        <v>1.03</v>
      </c>
      <c r="L6113" s="47">
        <f t="shared" si="676"/>
        <v>1.03</v>
      </c>
      <c r="M6113" s="47">
        <f t="shared" si="677"/>
        <v>1.03</v>
      </c>
      <c r="N6113" s="47">
        <f t="shared" si="678"/>
        <v>1.03</v>
      </c>
      <c r="O6113" s="48">
        <f t="shared" ca="1" si="679"/>
        <v>0</v>
      </c>
    </row>
    <row r="6114" spans="1:15" x14ac:dyDescent="0.25">
      <c r="A6114">
        <v>6099</v>
      </c>
      <c r="B6114" s="84">
        <v>33172</v>
      </c>
      <c r="C6114" s="47">
        <v>20.5</v>
      </c>
      <c r="D6114" s="47">
        <v>20.75</v>
      </c>
      <c r="E6114" s="47">
        <v>20.5</v>
      </c>
      <c r="F6114" s="47">
        <v>20.75</v>
      </c>
      <c r="G6114" s="48">
        <v>147300</v>
      </c>
      <c r="H6114" s="47">
        <v>1.03</v>
      </c>
      <c r="I6114" s="51">
        <f t="shared" si="673"/>
        <v>4.963855421686747E-2</v>
      </c>
      <c r="J6114" s="51">
        <f t="shared" ca="1" si="674"/>
        <v>9.375</v>
      </c>
      <c r="K6114" s="47">
        <f t="shared" si="675"/>
        <v>1.02</v>
      </c>
      <c r="L6114" s="47">
        <f t="shared" si="676"/>
        <v>1.03</v>
      </c>
      <c r="M6114" s="47">
        <f t="shared" si="677"/>
        <v>1.02</v>
      </c>
      <c r="N6114" s="47">
        <f t="shared" si="678"/>
        <v>1.03</v>
      </c>
      <c r="O6114" s="48">
        <f t="shared" ca="1" si="679"/>
        <v>1380937.5</v>
      </c>
    </row>
    <row r="6115" spans="1:15" x14ac:dyDescent="0.25">
      <c r="A6115">
        <v>6100</v>
      </c>
      <c r="B6115" s="84">
        <v>33171</v>
      </c>
      <c r="C6115" s="47">
        <v>20.75</v>
      </c>
      <c r="D6115" s="47">
        <v>20.75</v>
      </c>
      <c r="E6115" s="47">
        <v>20.25</v>
      </c>
      <c r="F6115" s="47">
        <v>20.5</v>
      </c>
      <c r="G6115" s="48">
        <v>120500</v>
      </c>
      <c r="H6115" s="47">
        <v>1.02</v>
      </c>
      <c r="I6115" s="51">
        <f t="shared" si="673"/>
        <v>4.9756097560975612E-2</v>
      </c>
      <c r="J6115" s="51">
        <f t="shared" ca="1" si="674"/>
        <v>9.375</v>
      </c>
      <c r="K6115" s="47">
        <f t="shared" si="675"/>
        <v>1.03</v>
      </c>
      <c r="L6115" s="47">
        <f t="shared" si="676"/>
        <v>1.03</v>
      </c>
      <c r="M6115" s="47">
        <f t="shared" si="677"/>
        <v>1.01</v>
      </c>
      <c r="N6115" s="47">
        <f t="shared" si="678"/>
        <v>1.02</v>
      </c>
      <c r="O6115" s="48">
        <f t="shared" ca="1" si="679"/>
        <v>1129687.5</v>
      </c>
    </row>
    <row r="6116" spans="1:15" x14ac:dyDescent="0.25">
      <c r="A6116">
        <v>6101</v>
      </c>
      <c r="B6116" s="84">
        <v>33170</v>
      </c>
      <c r="C6116" s="47">
        <v>20.5</v>
      </c>
      <c r="D6116" s="47">
        <v>20.5</v>
      </c>
      <c r="E6116" s="47">
        <v>20.5</v>
      </c>
      <c r="F6116" s="47">
        <v>20.5</v>
      </c>
      <c r="G6116" s="48">
        <v>79300</v>
      </c>
      <c r="H6116" s="47">
        <v>1.02</v>
      </c>
      <c r="I6116" s="51">
        <f t="shared" si="673"/>
        <v>4.9756097560975612E-2</v>
      </c>
      <c r="J6116" s="51">
        <f t="shared" ca="1" si="674"/>
        <v>9.375</v>
      </c>
      <c r="K6116" s="47">
        <f t="shared" si="675"/>
        <v>1.02</v>
      </c>
      <c r="L6116" s="47">
        <f t="shared" si="676"/>
        <v>1.02</v>
      </c>
      <c r="M6116" s="47">
        <f t="shared" si="677"/>
        <v>1.02</v>
      </c>
      <c r="N6116" s="47">
        <f t="shared" si="678"/>
        <v>1.02</v>
      </c>
      <c r="O6116" s="48">
        <f t="shared" ca="1" si="679"/>
        <v>743437.5</v>
      </c>
    </row>
    <row r="6117" spans="1:15" x14ac:dyDescent="0.25">
      <c r="A6117">
        <v>6102</v>
      </c>
      <c r="B6117" s="84">
        <v>33169</v>
      </c>
      <c r="C6117" s="47">
        <v>20.5</v>
      </c>
      <c r="D6117" s="47">
        <v>20.5</v>
      </c>
      <c r="E6117" s="47">
        <v>20</v>
      </c>
      <c r="F6117" s="47">
        <v>20.5</v>
      </c>
      <c r="G6117" s="48">
        <v>156400</v>
      </c>
      <c r="H6117" s="47">
        <v>1.02</v>
      </c>
      <c r="I6117" s="51">
        <f t="shared" si="673"/>
        <v>4.9756097560975612E-2</v>
      </c>
      <c r="J6117" s="51">
        <f t="shared" ca="1" si="674"/>
        <v>9.375</v>
      </c>
      <c r="K6117" s="47">
        <f t="shared" si="675"/>
        <v>1.02</v>
      </c>
      <c r="L6117" s="47">
        <f t="shared" si="676"/>
        <v>1.02</v>
      </c>
      <c r="M6117" s="47">
        <f t="shared" si="677"/>
        <v>1</v>
      </c>
      <c r="N6117" s="47">
        <f t="shared" si="678"/>
        <v>1.02</v>
      </c>
      <c r="O6117" s="48">
        <f t="shared" ca="1" si="679"/>
        <v>1466250</v>
      </c>
    </row>
    <row r="6118" spans="1:15" x14ac:dyDescent="0.25">
      <c r="A6118">
        <v>6103</v>
      </c>
      <c r="B6118" s="84">
        <v>33168</v>
      </c>
      <c r="C6118" s="47">
        <v>20</v>
      </c>
      <c r="D6118" s="47">
        <v>20</v>
      </c>
      <c r="E6118" s="47">
        <v>20</v>
      </c>
      <c r="F6118" s="47">
        <v>20</v>
      </c>
      <c r="G6118" s="48">
        <v>3300</v>
      </c>
      <c r="H6118" s="47">
        <v>0.99</v>
      </c>
      <c r="I6118" s="51">
        <f t="shared" si="673"/>
        <v>4.9500000000000002E-2</v>
      </c>
      <c r="J6118" s="51">
        <f t="shared" ca="1" si="674"/>
        <v>9.375</v>
      </c>
      <c r="K6118" s="47">
        <f t="shared" si="675"/>
        <v>0.99</v>
      </c>
      <c r="L6118" s="47">
        <f t="shared" si="676"/>
        <v>0.99</v>
      </c>
      <c r="M6118" s="47">
        <f t="shared" si="677"/>
        <v>0.99</v>
      </c>
      <c r="N6118" s="47">
        <f t="shared" si="678"/>
        <v>0.99</v>
      </c>
      <c r="O6118" s="48">
        <f t="shared" ca="1" si="679"/>
        <v>30937.5</v>
      </c>
    </row>
    <row r="6119" spans="1:15" x14ac:dyDescent="0.25">
      <c r="A6119">
        <v>6104</v>
      </c>
      <c r="B6119" s="84">
        <v>33165</v>
      </c>
      <c r="C6119" s="47">
        <v>19</v>
      </c>
      <c r="D6119" s="47">
        <v>20.25</v>
      </c>
      <c r="E6119" s="47">
        <v>19</v>
      </c>
      <c r="F6119" s="47">
        <v>19.75</v>
      </c>
      <c r="G6119" s="48">
        <v>256900</v>
      </c>
      <c r="H6119" s="47">
        <v>0.98</v>
      </c>
      <c r="I6119" s="51">
        <f t="shared" si="673"/>
        <v>4.9620253164556961E-2</v>
      </c>
      <c r="J6119" s="51">
        <f t="shared" ca="1" si="674"/>
        <v>9.375</v>
      </c>
      <c r="K6119" s="47">
        <f t="shared" si="675"/>
        <v>0.94</v>
      </c>
      <c r="L6119" s="47">
        <f t="shared" si="676"/>
        <v>1</v>
      </c>
      <c r="M6119" s="47">
        <f t="shared" si="677"/>
        <v>0.94</v>
      </c>
      <c r="N6119" s="47">
        <f t="shared" si="678"/>
        <v>0.98</v>
      </c>
      <c r="O6119" s="48">
        <f t="shared" ca="1" si="679"/>
        <v>2408437.5</v>
      </c>
    </row>
    <row r="6120" spans="1:15" x14ac:dyDescent="0.25">
      <c r="A6120">
        <v>6105</v>
      </c>
      <c r="B6120" s="84">
        <v>33164</v>
      </c>
      <c r="C6120" s="47">
        <v>17.75</v>
      </c>
      <c r="D6120" s="47">
        <v>18.25</v>
      </c>
      <c r="E6120" s="47">
        <v>17.5</v>
      </c>
      <c r="F6120" s="47">
        <v>18.25</v>
      </c>
      <c r="G6120" s="48">
        <v>85300</v>
      </c>
      <c r="H6120" s="47">
        <v>0.91</v>
      </c>
      <c r="I6120" s="51">
        <f t="shared" si="673"/>
        <v>4.9863013698630138E-2</v>
      </c>
      <c r="J6120" s="51">
        <f t="shared" ca="1" si="674"/>
        <v>9.375</v>
      </c>
      <c r="K6120" s="47">
        <f t="shared" si="675"/>
        <v>0.89</v>
      </c>
      <c r="L6120" s="47">
        <f t="shared" si="676"/>
        <v>0.91</v>
      </c>
      <c r="M6120" s="47">
        <f t="shared" si="677"/>
        <v>0.87</v>
      </c>
      <c r="N6120" s="47">
        <f t="shared" si="678"/>
        <v>0.91</v>
      </c>
      <c r="O6120" s="48">
        <f t="shared" ca="1" si="679"/>
        <v>799687.5</v>
      </c>
    </row>
    <row r="6121" spans="1:15" x14ac:dyDescent="0.25">
      <c r="A6121">
        <v>6106</v>
      </c>
      <c r="B6121" s="84">
        <v>33163</v>
      </c>
      <c r="C6121" s="47">
        <v>16.75</v>
      </c>
      <c r="D6121" s="47">
        <v>16.75</v>
      </c>
      <c r="E6121" s="47">
        <v>16.75</v>
      </c>
      <c r="F6121" s="47">
        <v>16.75</v>
      </c>
      <c r="G6121" s="48">
        <v>0</v>
      </c>
      <c r="H6121" s="47">
        <v>0.83</v>
      </c>
      <c r="I6121" s="51">
        <f t="shared" si="673"/>
        <v>4.955223880597015E-2</v>
      </c>
      <c r="J6121" s="51">
        <f t="shared" ca="1" si="674"/>
        <v>9.375</v>
      </c>
      <c r="K6121" s="47">
        <f t="shared" si="675"/>
        <v>0.83</v>
      </c>
      <c r="L6121" s="47">
        <f t="shared" si="676"/>
        <v>0.83</v>
      </c>
      <c r="M6121" s="47">
        <f t="shared" si="677"/>
        <v>0.83</v>
      </c>
      <c r="N6121" s="47">
        <f t="shared" si="678"/>
        <v>0.83</v>
      </c>
      <c r="O6121" s="48">
        <f t="shared" ca="1" si="679"/>
        <v>0</v>
      </c>
    </row>
    <row r="6122" spans="1:15" x14ac:dyDescent="0.25">
      <c r="A6122">
        <v>6107</v>
      </c>
      <c r="B6122" s="84">
        <v>33162</v>
      </c>
      <c r="C6122" s="47">
        <v>17.5</v>
      </c>
      <c r="D6122" s="47">
        <v>17.5</v>
      </c>
      <c r="E6122" s="47">
        <v>16.75</v>
      </c>
      <c r="F6122" s="47">
        <v>16.75</v>
      </c>
      <c r="G6122" s="48">
        <v>3300</v>
      </c>
      <c r="H6122" s="47">
        <v>0.83</v>
      </c>
      <c r="I6122" s="51">
        <f t="shared" si="673"/>
        <v>4.955223880597015E-2</v>
      </c>
      <c r="J6122" s="51">
        <f t="shared" ca="1" si="674"/>
        <v>9.375</v>
      </c>
      <c r="K6122" s="47">
        <f t="shared" si="675"/>
        <v>0.87</v>
      </c>
      <c r="L6122" s="47">
        <f t="shared" si="676"/>
        <v>0.87</v>
      </c>
      <c r="M6122" s="47">
        <f t="shared" si="677"/>
        <v>0.83</v>
      </c>
      <c r="N6122" s="47">
        <f t="shared" si="678"/>
        <v>0.83</v>
      </c>
      <c r="O6122" s="48">
        <f t="shared" ca="1" si="679"/>
        <v>30937.5</v>
      </c>
    </row>
    <row r="6123" spans="1:15" x14ac:dyDescent="0.25">
      <c r="A6123">
        <v>6108</v>
      </c>
      <c r="B6123" s="84">
        <v>33161</v>
      </c>
      <c r="C6123" s="47">
        <v>17</v>
      </c>
      <c r="D6123" s="47">
        <v>17</v>
      </c>
      <c r="E6123" s="47">
        <v>17</v>
      </c>
      <c r="F6123" s="47">
        <v>17</v>
      </c>
      <c r="G6123" s="48">
        <v>14400</v>
      </c>
      <c r="H6123" s="47">
        <v>0.84</v>
      </c>
      <c r="I6123" s="51">
        <f t="shared" si="673"/>
        <v>4.9411764705882349E-2</v>
      </c>
      <c r="J6123" s="51">
        <f t="shared" ca="1" si="674"/>
        <v>9.375</v>
      </c>
      <c r="K6123" s="47">
        <f t="shared" si="675"/>
        <v>0.84</v>
      </c>
      <c r="L6123" s="47">
        <f t="shared" si="676"/>
        <v>0.84</v>
      </c>
      <c r="M6123" s="47">
        <f t="shared" si="677"/>
        <v>0.84</v>
      </c>
      <c r="N6123" s="47">
        <f t="shared" si="678"/>
        <v>0.84</v>
      </c>
      <c r="O6123" s="48">
        <f t="shared" ca="1" si="679"/>
        <v>135000</v>
      </c>
    </row>
    <row r="6124" spans="1:15" x14ac:dyDescent="0.25">
      <c r="A6124">
        <v>6109</v>
      </c>
      <c r="B6124" s="84">
        <v>33158</v>
      </c>
      <c r="C6124" s="47">
        <v>17</v>
      </c>
      <c r="D6124" s="47">
        <v>17</v>
      </c>
      <c r="E6124" s="47">
        <v>17</v>
      </c>
      <c r="F6124" s="47">
        <v>17</v>
      </c>
      <c r="G6124" s="48">
        <v>0</v>
      </c>
      <c r="H6124" s="47">
        <v>0.84</v>
      </c>
      <c r="I6124" s="51">
        <f t="shared" si="673"/>
        <v>4.9411764705882349E-2</v>
      </c>
      <c r="J6124" s="51">
        <f t="shared" ca="1" si="674"/>
        <v>9.375</v>
      </c>
      <c r="K6124" s="47">
        <f t="shared" si="675"/>
        <v>0.84</v>
      </c>
      <c r="L6124" s="47">
        <f t="shared" si="676"/>
        <v>0.84</v>
      </c>
      <c r="M6124" s="47">
        <f t="shared" si="677"/>
        <v>0.84</v>
      </c>
      <c r="N6124" s="47">
        <f t="shared" si="678"/>
        <v>0.84</v>
      </c>
      <c r="O6124" s="48">
        <f t="shared" ca="1" si="679"/>
        <v>0</v>
      </c>
    </row>
    <row r="6125" spans="1:15" x14ac:dyDescent="0.25">
      <c r="A6125">
        <v>6110</v>
      </c>
      <c r="B6125" s="84">
        <v>33157</v>
      </c>
      <c r="C6125" s="47">
        <v>17</v>
      </c>
      <c r="D6125" s="47">
        <v>17</v>
      </c>
      <c r="E6125" s="47">
        <v>17</v>
      </c>
      <c r="F6125" s="47">
        <v>17</v>
      </c>
      <c r="G6125" s="48">
        <v>100</v>
      </c>
      <c r="H6125" s="47">
        <v>0.84</v>
      </c>
      <c r="I6125" s="51">
        <f t="shared" si="673"/>
        <v>4.9411764705882349E-2</v>
      </c>
      <c r="J6125" s="51">
        <f t="shared" ca="1" si="674"/>
        <v>9.375</v>
      </c>
      <c r="K6125" s="47">
        <f t="shared" si="675"/>
        <v>0.84</v>
      </c>
      <c r="L6125" s="47">
        <f t="shared" si="676"/>
        <v>0.84</v>
      </c>
      <c r="M6125" s="47">
        <f t="shared" si="677"/>
        <v>0.84</v>
      </c>
      <c r="N6125" s="47">
        <f t="shared" si="678"/>
        <v>0.84</v>
      </c>
      <c r="O6125" s="48">
        <f t="shared" ca="1" si="679"/>
        <v>937.5</v>
      </c>
    </row>
    <row r="6126" spans="1:15" x14ac:dyDescent="0.25">
      <c r="A6126">
        <v>6111</v>
      </c>
      <c r="B6126" s="84">
        <v>33156</v>
      </c>
      <c r="C6126" s="47">
        <v>17</v>
      </c>
      <c r="D6126" s="47">
        <v>17</v>
      </c>
      <c r="E6126" s="47">
        <v>17</v>
      </c>
      <c r="F6126" s="47">
        <v>17</v>
      </c>
      <c r="G6126" s="48">
        <v>0</v>
      </c>
      <c r="H6126" s="47">
        <v>0.84</v>
      </c>
      <c r="I6126" s="51">
        <f t="shared" si="673"/>
        <v>4.9411764705882349E-2</v>
      </c>
      <c r="J6126" s="51">
        <f t="shared" ca="1" si="674"/>
        <v>9.375</v>
      </c>
      <c r="K6126" s="47">
        <f t="shared" si="675"/>
        <v>0.84</v>
      </c>
      <c r="L6126" s="47">
        <f t="shared" si="676"/>
        <v>0.84</v>
      </c>
      <c r="M6126" s="47">
        <f t="shared" si="677"/>
        <v>0.84</v>
      </c>
      <c r="N6126" s="47">
        <f t="shared" si="678"/>
        <v>0.84</v>
      </c>
      <c r="O6126" s="48">
        <f t="shared" ca="1" si="679"/>
        <v>0</v>
      </c>
    </row>
    <row r="6127" spans="1:15" x14ac:dyDescent="0.25">
      <c r="A6127">
        <v>6112</v>
      </c>
      <c r="B6127" s="84">
        <v>33155</v>
      </c>
      <c r="C6127" s="47">
        <v>17</v>
      </c>
      <c r="D6127" s="47">
        <v>17</v>
      </c>
      <c r="E6127" s="47">
        <v>17</v>
      </c>
      <c r="F6127" s="47">
        <v>17</v>
      </c>
      <c r="G6127" s="48">
        <v>100</v>
      </c>
      <c r="H6127" s="47">
        <v>0.84</v>
      </c>
      <c r="I6127" s="51">
        <f t="shared" si="673"/>
        <v>4.9411764705882349E-2</v>
      </c>
      <c r="J6127" s="51">
        <f t="shared" ca="1" si="674"/>
        <v>9.375</v>
      </c>
      <c r="K6127" s="47">
        <f t="shared" si="675"/>
        <v>0.84</v>
      </c>
      <c r="L6127" s="47">
        <f t="shared" si="676"/>
        <v>0.84</v>
      </c>
      <c r="M6127" s="47">
        <f t="shared" si="677"/>
        <v>0.84</v>
      </c>
      <c r="N6127" s="47">
        <f t="shared" si="678"/>
        <v>0.84</v>
      </c>
      <c r="O6127" s="48">
        <f t="shared" ca="1" si="679"/>
        <v>937.5</v>
      </c>
    </row>
    <row r="6128" spans="1:15" x14ac:dyDescent="0.25">
      <c r="A6128">
        <v>6113</v>
      </c>
      <c r="B6128" s="84">
        <v>33154</v>
      </c>
      <c r="C6128" s="47">
        <v>16.5</v>
      </c>
      <c r="D6128" s="47">
        <v>16.5</v>
      </c>
      <c r="E6128" s="47">
        <v>16.5</v>
      </c>
      <c r="F6128" s="47">
        <v>16.5</v>
      </c>
      <c r="G6128" s="48">
        <v>0</v>
      </c>
      <c r="H6128" s="47">
        <v>0.82</v>
      </c>
      <c r="I6128" s="51">
        <f t="shared" si="673"/>
        <v>4.9696969696969691E-2</v>
      </c>
      <c r="J6128" s="51">
        <f t="shared" ca="1" si="674"/>
        <v>9.375</v>
      </c>
      <c r="K6128" s="47">
        <f t="shared" si="675"/>
        <v>0.82</v>
      </c>
      <c r="L6128" s="47">
        <f t="shared" si="676"/>
        <v>0.82</v>
      </c>
      <c r="M6128" s="47">
        <f t="shared" si="677"/>
        <v>0.82</v>
      </c>
      <c r="N6128" s="47">
        <f t="shared" si="678"/>
        <v>0.82</v>
      </c>
      <c r="O6128" s="48">
        <f t="shared" ca="1" si="679"/>
        <v>0</v>
      </c>
    </row>
    <row r="6129" spans="1:15" x14ac:dyDescent="0.25">
      <c r="A6129">
        <v>6114</v>
      </c>
      <c r="B6129" s="84">
        <v>33151</v>
      </c>
      <c r="C6129" s="47">
        <v>16.5</v>
      </c>
      <c r="D6129" s="47">
        <v>16.5</v>
      </c>
      <c r="E6129" s="47">
        <v>16.5</v>
      </c>
      <c r="F6129" s="47">
        <v>16.5</v>
      </c>
      <c r="G6129" s="48">
        <v>14400</v>
      </c>
      <c r="H6129" s="47">
        <v>0.82</v>
      </c>
      <c r="I6129" s="51">
        <f t="shared" si="673"/>
        <v>4.9696969696969691E-2</v>
      </c>
      <c r="J6129" s="51">
        <f t="shared" ca="1" si="674"/>
        <v>9.375</v>
      </c>
      <c r="K6129" s="47">
        <f t="shared" si="675"/>
        <v>0.82</v>
      </c>
      <c r="L6129" s="47">
        <f t="shared" si="676"/>
        <v>0.82</v>
      </c>
      <c r="M6129" s="47">
        <f t="shared" si="677"/>
        <v>0.82</v>
      </c>
      <c r="N6129" s="47">
        <f t="shared" si="678"/>
        <v>0.82</v>
      </c>
      <c r="O6129" s="48">
        <f t="shared" ca="1" si="679"/>
        <v>135000</v>
      </c>
    </row>
    <row r="6130" spans="1:15" x14ac:dyDescent="0.25">
      <c r="A6130">
        <v>6115</v>
      </c>
      <c r="B6130" s="84">
        <v>33150</v>
      </c>
      <c r="C6130" s="47">
        <v>16.5</v>
      </c>
      <c r="D6130" s="47">
        <v>16.5</v>
      </c>
      <c r="E6130" s="47">
        <v>16.5</v>
      </c>
      <c r="F6130" s="47">
        <v>16.5</v>
      </c>
      <c r="G6130" s="48">
        <v>2400</v>
      </c>
      <c r="H6130" s="47">
        <v>0.82</v>
      </c>
      <c r="I6130" s="51">
        <f t="shared" si="673"/>
        <v>4.9696969696969691E-2</v>
      </c>
      <c r="J6130" s="51">
        <f t="shared" ca="1" si="674"/>
        <v>9.375</v>
      </c>
      <c r="K6130" s="47">
        <f t="shared" si="675"/>
        <v>0.82</v>
      </c>
      <c r="L6130" s="47">
        <f t="shared" si="676"/>
        <v>0.82</v>
      </c>
      <c r="M6130" s="47">
        <f t="shared" si="677"/>
        <v>0.82</v>
      </c>
      <c r="N6130" s="47">
        <f t="shared" si="678"/>
        <v>0.82</v>
      </c>
      <c r="O6130" s="48">
        <f t="shared" ca="1" si="679"/>
        <v>22500</v>
      </c>
    </row>
    <row r="6131" spans="1:15" x14ac:dyDescent="0.25">
      <c r="A6131">
        <v>6116</v>
      </c>
      <c r="B6131" s="84">
        <v>33149</v>
      </c>
      <c r="C6131" s="47">
        <v>16.75</v>
      </c>
      <c r="D6131" s="47">
        <v>16.75</v>
      </c>
      <c r="E6131" s="47">
        <v>16.75</v>
      </c>
      <c r="F6131" s="47">
        <v>16.75</v>
      </c>
      <c r="G6131" s="48">
        <v>26900</v>
      </c>
      <c r="H6131" s="47">
        <v>0.83</v>
      </c>
      <c r="I6131" s="51">
        <f t="shared" si="673"/>
        <v>4.955223880597015E-2</v>
      </c>
      <c r="J6131" s="51">
        <f t="shared" ca="1" si="674"/>
        <v>9.375</v>
      </c>
      <c r="K6131" s="47">
        <f t="shared" si="675"/>
        <v>0.83</v>
      </c>
      <c r="L6131" s="47">
        <f t="shared" si="676"/>
        <v>0.83</v>
      </c>
      <c r="M6131" s="47">
        <f t="shared" si="677"/>
        <v>0.83</v>
      </c>
      <c r="N6131" s="47">
        <f t="shared" si="678"/>
        <v>0.83</v>
      </c>
      <c r="O6131" s="48">
        <f t="shared" ca="1" si="679"/>
        <v>252187.5</v>
      </c>
    </row>
    <row r="6132" spans="1:15" x14ac:dyDescent="0.25">
      <c r="A6132">
        <v>6117</v>
      </c>
      <c r="B6132" s="84">
        <v>33148</v>
      </c>
      <c r="C6132" s="47">
        <v>17.25</v>
      </c>
      <c r="D6132" s="47">
        <v>17.25</v>
      </c>
      <c r="E6132" s="47">
        <v>17.25</v>
      </c>
      <c r="F6132" s="47">
        <v>17.25</v>
      </c>
      <c r="G6132" s="48">
        <v>14400</v>
      </c>
      <c r="H6132" s="47">
        <v>0.86</v>
      </c>
      <c r="I6132" s="51">
        <f t="shared" si="673"/>
        <v>4.9855072463768114E-2</v>
      </c>
      <c r="J6132" s="51">
        <f t="shared" ca="1" si="674"/>
        <v>9.375</v>
      </c>
      <c r="K6132" s="47">
        <f t="shared" si="675"/>
        <v>0.86</v>
      </c>
      <c r="L6132" s="47">
        <f t="shared" si="676"/>
        <v>0.86</v>
      </c>
      <c r="M6132" s="47">
        <f t="shared" si="677"/>
        <v>0.86</v>
      </c>
      <c r="N6132" s="47">
        <f t="shared" si="678"/>
        <v>0.86</v>
      </c>
      <c r="O6132" s="48">
        <f t="shared" ca="1" si="679"/>
        <v>135000</v>
      </c>
    </row>
    <row r="6133" spans="1:15" x14ac:dyDescent="0.25">
      <c r="A6133">
        <v>6118</v>
      </c>
      <c r="B6133" s="84">
        <v>33147</v>
      </c>
      <c r="C6133" s="47">
        <v>17</v>
      </c>
      <c r="D6133" s="47">
        <v>17</v>
      </c>
      <c r="E6133" s="47">
        <v>16.25</v>
      </c>
      <c r="F6133" s="47">
        <v>16.75</v>
      </c>
      <c r="G6133" s="48">
        <v>26000</v>
      </c>
      <c r="H6133" s="47">
        <v>0.83</v>
      </c>
      <c r="I6133" s="51">
        <f t="shared" si="673"/>
        <v>4.955223880597015E-2</v>
      </c>
      <c r="J6133" s="51">
        <f t="shared" ca="1" si="674"/>
        <v>9.375</v>
      </c>
      <c r="K6133" s="47">
        <f t="shared" si="675"/>
        <v>0.84</v>
      </c>
      <c r="L6133" s="47">
        <f t="shared" si="676"/>
        <v>0.84</v>
      </c>
      <c r="M6133" s="47">
        <f t="shared" si="677"/>
        <v>0.81</v>
      </c>
      <c r="N6133" s="47">
        <f t="shared" si="678"/>
        <v>0.83</v>
      </c>
      <c r="O6133" s="48">
        <f t="shared" ca="1" si="679"/>
        <v>243750</v>
      </c>
    </row>
    <row r="6134" spans="1:15" x14ac:dyDescent="0.25">
      <c r="A6134">
        <v>6119</v>
      </c>
      <c r="B6134" s="84">
        <v>33144</v>
      </c>
      <c r="C6134" s="47">
        <v>16.25</v>
      </c>
      <c r="D6134" s="47">
        <v>16.25</v>
      </c>
      <c r="E6134" s="47">
        <v>16.25</v>
      </c>
      <c r="F6134" s="47">
        <v>16.25</v>
      </c>
      <c r="G6134" s="48">
        <v>80400</v>
      </c>
      <c r="H6134" s="47">
        <v>0.81</v>
      </c>
      <c r="I6134" s="51">
        <f t="shared" si="673"/>
        <v>4.9846153846153853E-2</v>
      </c>
      <c r="J6134" s="51">
        <f t="shared" ca="1" si="674"/>
        <v>9.375</v>
      </c>
      <c r="K6134" s="47">
        <f t="shared" si="675"/>
        <v>0.81</v>
      </c>
      <c r="L6134" s="47">
        <f t="shared" si="676"/>
        <v>0.81</v>
      </c>
      <c r="M6134" s="47">
        <f t="shared" si="677"/>
        <v>0.81</v>
      </c>
      <c r="N6134" s="47">
        <f t="shared" si="678"/>
        <v>0.81</v>
      </c>
      <c r="O6134" s="48">
        <f t="shared" ca="1" si="679"/>
        <v>753750</v>
      </c>
    </row>
    <row r="6135" spans="1:15" x14ac:dyDescent="0.25">
      <c r="A6135">
        <v>6120</v>
      </c>
      <c r="B6135" s="84">
        <v>33143</v>
      </c>
      <c r="C6135" s="47">
        <v>16.5</v>
      </c>
      <c r="D6135" s="47">
        <v>16.75</v>
      </c>
      <c r="E6135" s="47">
        <v>16.5</v>
      </c>
      <c r="F6135" s="47">
        <v>16.75</v>
      </c>
      <c r="G6135" s="48">
        <v>23600</v>
      </c>
      <c r="H6135" s="47">
        <v>0.83</v>
      </c>
      <c r="I6135" s="51">
        <f t="shared" si="673"/>
        <v>4.955223880597015E-2</v>
      </c>
      <c r="J6135" s="51">
        <f t="shared" ca="1" si="674"/>
        <v>9.375</v>
      </c>
      <c r="K6135" s="47">
        <f t="shared" si="675"/>
        <v>0.82</v>
      </c>
      <c r="L6135" s="47">
        <f t="shared" si="676"/>
        <v>0.83</v>
      </c>
      <c r="M6135" s="47">
        <f t="shared" si="677"/>
        <v>0.82</v>
      </c>
      <c r="N6135" s="47">
        <f t="shared" si="678"/>
        <v>0.83</v>
      </c>
      <c r="O6135" s="48">
        <f t="shared" ca="1" si="679"/>
        <v>221250</v>
      </c>
    </row>
    <row r="6136" spans="1:15" x14ac:dyDescent="0.25">
      <c r="A6136">
        <v>6121</v>
      </c>
      <c r="B6136" s="84">
        <v>33142</v>
      </c>
      <c r="C6136" s="47">
        <v>16</v>
      </c>
      <c r="D6136" s="47">
        <v>16.25</v>
      </c>
      <c r="E6136" s="47">
        <v>15.75</v>
      </c>
      <c r="F6136" s="47">
        <v>16.25</v>
      </c>
      <c r="G6136" s="48">
        <v>88800</v>
      </c>
      <c r="H6136" s="47">
        <v>0.81</v>
      </c>
      <c r="I6136" s="51">
        <f t="shared" si="673"/>
        <v>4.9846153846153853E-2</v>
      </c>
      <c r="J6136" s="51">
        <f t="shared" ca="1" si="674"/>
        <v>9.375</v>
      </c>
      <c r="K6136" s="47">
        <f t="shared" si="675"/>
        <v>0.8</v>
      </c>
      <c r="L6136" s="47">
        <f t="shared" si="676"/>
        <v>0.81</v>
      </c>
      <c r="M6136" s="47">
        <f t="shared" si="677"/>
        <v>0.79</v>
      </c>
      <c r="N6136" s="47">
        <f t="shared" si="678"/>
        <v>0.81</v>
      </c>
      <c r="O6136" s="48">
        <f t="shared" ca="1" si="679"/>
        <v>832500</v>
      </c>
    </row>
    <row r="6137" spans="1:15" x14ac:dyDescent="0.25">
      <c r="A6137">
        <v>6122</v>
      </c>
      <c r="B6137" s="84">
        <v>33141</v>
      </c>
      <c r="C6137" s="47">
        <v>15.75</v>
      </c>
      <c r="D6137" s="47">
        <v>15.75</v>
      </c>
      <c r="E6137" s="47">
        <v>15.75</v>
      </c>
      <c r="F6137" s="47">
        <v>15.75</v>
      </c>
      <c r="G6137" s="48">
        <v>5600</v>
      </c>
      <c r="H6137" s="47">
        <v>0.78</v>
      </c>
      <c r="I6137" s="51">
        <f t="shared" si="673"/>
        <v>4.9523809523809526E-2</v>
      </c>
      <c r="J6137" s="51">
        <f t="shared" ca="1" si="674"/>
        <v>9.375</v>
      </c>
      <c r="K6137" s="47">
        <f t="shared" si="675"/>
        <v>0.78</v>
      </c>
      <c r="L6137" s="47">
        <f t="shared" si="676"/>
        <v>0.78</v>
      </c>
      <c r="M6137" s="47">
        <f t="shared" si="677"/>
        <v>0.78</v>
      </c>
      <c r="N6137" s="47">
        <f t="shared" si="678"/>
        <v>0.78</v>
      </c>
      <c r="O6137" s="48">
        <f t="shared" ca="1" si="679"/>
        <v>52500</v>
      </c>
    </row>
    <row r="6138" spans="1:15" x14ac:dyDescent="0.25">
      <c r="A6138">
        <v>6123</v>
      </c>
      <c r="B6138" s="84">
        <v>33140</v>
      </c>
      <c r="C6138" s="47">
        <v>17.75</v>
      </c>
      <c r="D6138" s="47">
        <v>17.75</v>
      </c>
      <c r="E6138" s="47">
        <v>15.75</v>
      </c>
      <c r="F6138" s="47">
        <v>15.75</v>
      </c>
      <c r="G6138" s="48">
        <v>20400</v>
      </c>
      <c r="H6138" s="47">
        <v>0.78</v>
      </c>
      <c r="I6138" s="51">
        <f t="shared" si="673"/>
        <v>4.9523809523809526E-2</v>
      </c>
      <c r="J6138" s="51">
        <f t="shared" ca="1" si="674"/>
        <v>9.375</v>
      </c>
      <c r="K6138" s="47">
        <f t="shared" si="675"/>
        <v>0.88</v>
      </c>
      <c r="L6138" s="47">
        <f t="shared" si="676"/>
        <v>0.88</v>
      </c>
      <c r="M6138" s="47">
        <f t="shared" si="677"/>
        <v>0.78</v>
      </c>
      <c r="N6138" s="47">
        <f t="shared" si="678"/>
        <v>0.78</v>
      </c>
      <c r="O6138" s="48">
        <f t="shared" ca="1" si="679"/>
        <v>191250</v>
      </c>
    </row>
    <row r="6139" spans="1:15" x14ac:dyDescent="0.25">
      <c r="A6139">
        <v>6124</v>
      </c>
      <c r="B6139" s="84">
        <v>33137</v>
      </c>
      <c r="C6139" s="47">
        <v>17.75</v>
      </c>
      <c r="D6139" s="47">
        <v>17.75</v>
      </c>
      <c r="E6139" s="47">
        <v>17.75</v>
      </c>
      <c r="F6139" s="47">
        <v>17.75</v>
      </c>
      <c r="G6139" s="48">
        <v>29200</v>
      </c>
      <c r="H6139" s="47">
        <v>0.88</v>
      </c>
      <c r="I6139" s="51">
        <f t="shared" si="673"/>
        <v>4.9577464788732394E-2</v>
      </c>
      <c r="J6139" s="51">
        <f t="shared" ca="1" si="674"/>
        <v>9.375</v>
      </c>
      <c r="K6139" s="47">
        <f t="shared" si="675"/>
        <v>0.88</v>
      </c>
      <c r="L6139" s="47">
        <f t="shared" si="676"/>
        <v>0.88</v>
      </c>
      <c r="M6139" s="47">
        <f t="shared" si="677"/>
        <v>0.88</v>
      </c>
      <c r="N6139" s="47">
        <f t="shared" si="678"/>
        <v>0.88</v>
      </c>
      <c r="O6139" s="48">
        <f t="shared" ca="1" si="679"/>
        <v>273750</v>
      </c>
    </row>
    <row r="6140" spans="1:15" x14ac:dyDescent="0.25">
      <c r="A6140">
        <v>6125</v>
      </c>
      <c r="B6140" s="84">
        <v>33136</v>
      </c>
      <c r="C6140" s="47">
        <v>18</v>
      </c>
      <c r="D6140" s="47">
        <v>18.25</v>
      </c>
      <c r="E6140" s="47">
        <v>18</v>
      </c>
      <c r="F6140" s="47">
        <v>18.25</v>
      </c>
      <c r="G6140" s="48">
        <v>35600</v>
      </c>
      <c r="H6140" s="47">
        <v>0.91</v>
      </c>
      <c r="I6140" s="51">
        <f t="shared" si="673"/>
        <v>4.9863013698630138E-2</v>
      </c>
      <c r="J6140" s="51">
        <f t="shared" ca="1" si="674"/>
        <v>9.375</v>
      </c>
      <c r="K6140" s="47">
        <f t="shared" si="675"/>
        <v>0.9</v>
      </c>
      <c r="L6140" s="47">
        <f t="shared" si="676"/>
        <v>0.91</v>
      </c>
      <c r="M6140" s="47">
        <f t="shared" si="677"/>
        <v>0.9</v>
      </c>
      <c r="N6140" s="47">
        <f t="shared" si="678"/>
        <v>0.91</v>
      </c>
      <c r="O6140" s="48">
        <f t="shared" ca="1" si="679"/>
        <v>333750</v>
      </c>
    </row>
    <row r="6141" spans="1:15" x14ac:dyDescent="0.25">
      <c r="A6141">
        <v>6126</v>
      </c>
      <c r="B6141" s="84">
        <v>33135</v>
      </c>
      <c r="C6141" s="47">
        <v>18.75</v>
      </c>
      <c r="D6141" s="47">
        <v>18.75</v>
      </c>
      <c r="E6141" s="47">
        <v>18.5</v>
      </c>
      <c r="F6141" s="47">
        <v>18.75</v>
      </c>
      <c r="G6141" s="48">
        <v>67700</v>
      </c>
      <c r="H6141" s="47">
        <v>0.93</v>
      </c>
      <c r="I6141" s="51">
        <f t="shared" si="673"/>
        <v>4.9600000000000005E-2</v>
      </c>
      <c r="J6141" s="51">
        <f t="shared" ca="1" si="674"/>
        <v>9.375</v>
      </c>
      <c r="K6141" s="47">
        <f t="shared" si="675"/>
        <v>0.93</v>
      </c>
      <c r="L6141" s="47">
        <f t="shared" si="676"/>
        <v>0.93</v>
      </c>
      <c r="M6141" s="47">
        <f t="shared" si="677"/>
        <v>0.92</v>
      </c>
      <c r="N6141" s="47">
        <f t="shared" si="678"/>
        <v>0.93</v>
      </c>
      <c r="O6141" s="48">
        <f t="shared" ca="1" si="679"/>
        <v>634687.5</v>
      </c>
    </row>
    <row r="6142" spans="1:15" x14ac:dyDescent="0.25">
      <c r="A6142">
        <v>6127</v>
      </c>
      <c r="B6142" s="84">
        <v>33134</v>
      </c>
      <c r="C6142" s="47">
        <v>18.75</v>
      </c>
      <c r="D6142" s="47">
        <v>18.75</v>
      </c>
      <c r="E6142" s="47">
        <v>18.75</v>
      </c>
      <c r="F6142" s="47">
        <v>18.75</v>
      </c>
      <c r="G6142" s="48">
        <v>14400</v>
      </c>
      <c r="H6142" s="47">
        <v>0.93</v>
      </c>
      <c r="I6142" s="51">
        <f t="shared" si="673"/>
        <v>4.9600000000000005E-2</v>
      </c>
      <c r="J6142" s="51">
        <f t="shared" ca="1" si="674"/>
        <v>9.375</v>
      </c>
      <c r="K6142" s="47">
        <f t="shared" si="675"/>
        <v>0.93</v>
      </c>
      <c r="L6142" s="47">
        <f t="shared" si="676"/>
        <v>0.93</v>
      </c>
      <c r="M6142" s="47">
        <f t="shared" si="677"/>
        <v>0.93</v>
      </c>
      <c r="N6142" s="47">
        <f t="shared" si="678"/>
        <v>0.93</v>
      </c>
      <c r="O6142" s="48">
        <f t="shared" ca="1" si="679"/>
        <v>135000</v>
      </c>
    </row>
    <row r="6143" spans="1:15" x14ac:dyDescent="0.25">
      <c r="A6143">
        <v>6128</v>
      </c>
      <c r="B6143" s="84">
        <v>33133</v>
      </c>
      <c r="C6143" s="47">
        <v>19.25</v>
      </c>
      <c r="D6143" s="47">
        <v>19.25</v>
      </c>
      <c r="E6143" s="47">
        <v>19.25</v>
      </c>
      <c r="F6143" s="47">
        <v>19.25</v>
      </c>
      <c r="G6143" s="48">
        <v>0</v>
      </c>
      <c r="H6143" s="47">
        <v>0.96</v>
      </c>
      <c r="I6143" s="51">
        <f t="shared" si="673"/>
        <v>4.987012987012987E-2</v>
      </c>
      <c r="J6143" s="51">
        <f t="shared" ca="1" si="674"/>
        <v>9.375</v>
      </c>
      <c r="K6143" s="47">
        <f t="shared" si="675"/>
        <v>0.96</v>
      </c>
      <c r="L6143" s="47">
        <f t="shared" si="676"/>
        <v>0.96</v>
      </c>
      <c r="M6143" s="47">
        <f t="shared" si="677"/>
        <v>0.96</v>
      </c>
      <c r="N6143" s="47">
        <f t="shared" si="678"/>
        <v>0.96</v>
      </c>
      <c r="O6143" s="48">
        <f t="shared" ca="1" si="679"/>
        <v>0</v>
      </c>
    </row>
    <row r="6144" spans="1:15" x14ac:dyDescent="0.25">
      <c r="A6144">
        <v>6129</v>
      </c>
      <c r="B6144" s="84">
        <v>33130</v>
      </c>
      <c r="C6144" s="47">
        <v>19.25</v>
      </c>
      <c r="D6144" s="47">
        <v>19.25</v>
      </c>
      <c r="E6144" s="47">
        <v>19.25</v>
      </c>
      <c r="F6144" s="47">
        <v>19.25</v>
      </c>
      <c r="G6144" s="48">
        <v>0</v>
      </c>
      <c r="H6144" s="47">
        <v>0.96</v>
      </c>
      <c r="I6144" s="51">
        <f t="shared" si="673"/>
        <v>4.987012987012987E-2</v>
      </c>
      <c r="J6144" s="51">
        <f t="shared" ca="1" si="674"/>
        <v>9.375</v>
      </c>
      <c r="K6144" s="47">
        <f t="shared" si="675"/>
        <v>0.96</v>
      </c>
      <c r="L6144" s="47">
        <f t="shared" si="676"/>
        <v>0.96</v>
      </c>
      <c r="M6144" s="47">
        <f t="shared" si="677"/>
        <v>0.96</v>
      </c>
      <c r="N6144" s="47">
        <f t="shared" si="678"/>
        <v>0.96</v>
      </c>
      <c r="O6144" s="48">
        <f t="shared" ca="1" si="679"/>
        <v>0</v>
      </c>
    </row>
    <row r="6145" spans="1:15" x14ac:dyDescent="0.25">
      <c r="A6145">
        <v>6130</v>
      </c>
      <c r="B6145" s="84">
        <v>33129</v>
      </c>
      <c r="C6145" s="47">
        <v>19.25</v>
      </c>
      <c r="D6145" s="47">
        <v>19.25</v>
      </c>
      <c r="E6145" s="47">
        <v>19.25</v>
      </c>
      <c r="F6145" s="47">
        <v>19.25</v>
      </c>
      <c r="G6145" s="48">
        <v>0</v>
      </c>
      <c r="H6145" s="47">
        <v>0.96</v>
      </c>
      <c r="I6145" s="51">
        <f t="shared" si="673"/>
        <v>4.987012987012987E-2</v>
      </c>
      <c r="J6145" s="51">
        <f t="shared" ca="1" si="674"/>
        <v>9.375</v>
      </c>
      <c r="K6145" s="47">
        <f t="shared" si="675"/>
        <v>0.96</v>
      </c>
      <c r="L6145" s="47">
        <f t="shared" si="676"/>
        <v>0.96</v>
      </c>
      <c r="M6145" s="47">
        <f t="shared" si="677"/>
        <v>0.96</v>
      </c>
      <c r="N6145" s="47">
        <f t="shared" si="678"/>
        <v>0.96</v>
      </c>
      <c r="O6145" s="48">
        <f t="shared" ca="1" si="679"/>
        <v>0</v>
      </c>
    </row>
    <row r="6146" spans="1:15" x14ac:dyDescent="0.25">
      <c r="A6146">
        <v>6131</v>
      </c>
      <c r="B6146" s="84">
        <v>33128</v>
      </c>
      <c r="C6146" s="47">
        <v>19.25</v>
      </c>
      <c r="D6146" s="47">
        <v>19.25</v>
      </c>
      <c r="E6146" s="47">
        <v>19.25</v>
      </c>
      <c r="F6146" s="47">
        <v>19.25</v>
      </c>
      <c r="G6146" s="48">
        <v>47600</v>
      </c>
      <c r="H6146" s="47">
        <v>0.96</v>
      </c>
      <c r="I6146" s="51">
        <f t="shared" si="673"/>
        <v>4.987012987012987E-2</v>
      </c>
      <c r="J6146" s="51">
        <f t="shared" ca="1" si="674"/>
        <v>9.375</v>
      </c>
      <c r="K6146" s="47">
        <f t="shared" si="675"/>
        <v>0.96</v>
      </c>
      <c r="L6146" s="47">
        <f t="shared" si="676"/>
        <v>0.96</v>
      </c>
      <c r="M6146" s="47">
        <f t="shared" si="677"/>
        <v>0.96</v>
      </c>
      <c r="N6146" s="47">
        <f t="shared" si="678"/>
        <v>0.96</v>
      </c>
      <c r="O6146" s="48">
        <f t="shared" ca="1" si="679"/>
        <v>446250</v>
      </c>
    </row>
    <row r="6147" spans="1:15" x14ac:dyDescent="0.25">
      <c r="A6147">
        <v>6132</v>
      </c>
      <c r="B6147" s="84">
        <v>33127</v>
      </c>
      <c r="C6147" s="47">
        <v>19.25</v>
      </c>
      <c r="D6147" s="47">
        <v>19.25</v>
      </c>
      <c r="E6147" s="47">
        <v>18.75</v>
      </c>
      <c r="F6147" s="47">
        <v>18.75</v>
      </c>
      <c r="G6147" s="48">
        <v>6100</v>
      </c>
      <c r="H6147" s="47">
        <v>0.93</v>
      </c>
      <c r="I6147" s="51">
        <f t="shared" si="673"/>
        <v>4.9600000000000005E-2</v>
      </c>
      <c r="J6147" s="51">
        <f t="shared" ca="1" si="674"/>
        <v>9.375</v>
      </c>
      <c r="K6147" s="47">
        <f t="shared" si="675"/>
        <v>0.95</v>
      </c>
      <c r="L6147" s="47">
        <f t="shared" si="676"/>
        <v>0.95</v>
      </c>
      <c r="M6147" s="47">
        <f t="shared" si="677"/>
        <v>0.93</v>
      </c>
      <c r="N6147" s="47">
        <f t="shared" si="678"/>
        <v>0.93</v>
      </c>
      <c r="O6147" s="48">
        <f t="shared" ca="1" si="679"/>
        <v>57187.5</v>
      </c>
    </row>
    <row r="6148" spans="1:15" x14ac:dyDescent="0.25">
      <c r="A6148">
        <v>6133</v>
      </c>
      <c r="B6148" s="84">
        <v>33126</v>
      </c>
      <c r="C6148" s="47">
        <v>18.75</v>
      </c>
      <c r="D6148" s="47">
        <v>18.75</v>
      </c>
      <c r="E6148" s="47">
        <v>18.75</v>
      </c>
      <c r="F6148" s="47">
        <v>18.75</v>
      </c>
      <c r="G6148" s="48">
        <v>100</v>
      </c>
      <c r="H6148" s="47">
        <v>0.93</v>
      </c>
      <c r="I6148" s="51">
        <f t="shared" si="673"/>
        <v>4.9600000000000005E-2</v>
      </c>
      <c r="J6148" s="51">
        <f t="shared" ca="1" si="674"/>
        <v>9.375</v>
      </c>
      <c r="K6148" s="47">
        <f t="shared" si="675"/>
        <v>0.93</v>
      </c>
      <c r="L6148" s="47">
        <f t="shared" si="676"/>
        <v>0.93</v>
      </c>
      <c r="M6148" s="47">
        <f t="shared" si="677"/>
        <v>0.93</v>
      </c>
      <c r="N6148" s="47">
        <f t="shared" si="678"/>
        <v>0.93</v>
      </c>
      <c r="O6148" s="48">
        <f t="shared" ca="1" si="679"/>
        <v>937.5</v>
      </c>
    </row>
    <row r="6149" spans="1:15" x14ac:dyDescent="0.25">
      <c r="A6149">
        <v>6134</v>
      </c>
      <c r="B6149" s="84">
        <v>33123</v>
      </c>
      <c r="C6149" s="47">
        <v>19</v>
      </c>
      <c r="D6149" s="47">
        <v>19.25</v>
      </c>
      <c r="E6149" s="47">
        <v>19</v>
      </c>
      <c r="F6149" s="47">
        <v>19.25</v>
      </c>
      <c r="G6149" s="48">
        <v>102900</v>
      </c>
      <c r="H6149" s="47">
        <v>0.96</v>
      </c>
      <c r="I6149" s="51">
        <f t="shared" si="673"/>
        <v>4.987012987012987E-2</v>
      </c>
      <c r="J6149" s="51">
        <f t="shared" ca="1" si="674"/>
        <v>9.375</v>
      </c>
      <c r="K6149" s="47">
        <f t="shared" si="675"/>
        <v>0.95</v>
      </c>
      <c r="L6149" s="47">
        <f t="shared" si="676"/>
        <v>0.96</v>
      </c>
      <c r="M6149" s="47">
        <f t="shared" si="677"/>
        <v>0.95</v>
      </c>
      <c r="N6149" s="47">
        <f t="shared" si="678"/>
        <v>0.96</v>
      </c>
      <c r="O6149" s="48">
        <f t="shared" ca="1" si="679"/>
        <v>964687.5</v>
      </c>
    </row>
    <row r="6150" spans="1:15" x14ac:dyDescent="0.25">
      <c r="A6150">
        <v>6135</v>
      </c>
      <c r="B6150" s="84">
        <v>33122</v>
      </c>
      <c r="C6150" s="47">
        <v>19.25</v>
      </c>
      <c r="D6150" s="47">
        <v>19.25</v>
      </c>
      <c r="E6150" s="47">
        <v>19.13</v>
      </c>
      <c r="F6150" s="47">
        <v>19.25</v>
      </c>
      <c r="G6150" s="48">
        <v>38500</v>
      </c>
      <c r="H6150" s="47">
        <v>0.96</v>
      </c>
      <c r="I6150" s="51">
        <f t="shared" si="673"/>
        <v>4.987012987012987E-2</v>
      </c>
      <c r="J6150" s="51">
        <f t="shared" ca="1" si="674"/>
        <v>9.375</v>
      </c>
      <c r="K6150" s="47">
        <f t="shared" si="675"/>
        <v>0.96</v>
      </c>
      <c r="L6150" s="47">
        <f t="shared" si="676"/>
        <v>0.96</v>
      </c>
      <c r="M6150" s="47">
        <f t="shared" si="677"/>
        <v>0.95</v>
      </c>
      <c r="N6150" s="47">
        <f t="shared" si="678"/>
        <v>0.96</v>
      </c>
      <c r="O6150" s="48">
        <f t="shared" ca="1" si="679"/>
        <v>360937.5</v>
      </c>
    </row>
    <row r="6151" spans="1:15" x14ac:dyDescent="0.25">
      <c r="A6151">
        <v>6136</v>
      </c>
      <c r="B6151" s="84">
        <v>33121</v>
      </c>
      <c r="C6151" s="47">
        <v>19.25</v>
      </c>
      <c r="D6151" s="47">
        <v>19.38</v>
      </c>
      <c r="E6151" s="47">
        <v>19.25</v>
      </c>
      <c r="F6151" s="47">
        <v>19.38</v>
      </c>
      <c r="G6151" s="48">
        <v>44000</v>
      </c>
      <c r="H6151" s="47">
        <v>0.96</v>
      </c>
      <c r="I6151" s="51">
        <f t="shared" si="673"/>
        <v>4.9535603715170282E-2</v>
      </c>
      <c r="J6151" s="51">
        <f t="shared" ca="1" si="674"/>
        <v>9.375</v>
      </c>
      <c r="K6151" s="47">
        <f t="shared" si="675"/>
        <v>0.95</v>
      </c>
      <c r="L6151" s="47">
        <f t="shared" si="676"/>
        <v>0.96</v>
      </c>
      <c r="M6151" s="47">
        <f t="shared" si="677"/>
        <v>0.95</v>
      </c>
      <c r="N6151" s="47">
        <f t="shared" si="678"/>
        <v>0.96</v>
      </c>
      <c r="O6151" s="48">
        <f t="shared" ca="1" si="679"/>
        <v>412500</v>
      </c>
    </row>
    <row r="6152" spans="1:15" x14ac:dyDescent="0.25">
      <c r="A6152">
        <v>6137</v>
      </c>
      <c r="B6152" s="84">
        <v>33120</v>
      </c>
      <c r="C6152" s="47">
        <v>19.75</v>
      </c>
      <c r="D6152" s="47">
        <v>19.75</v>
      </c>
      <c r="E6152" s="47">
        <v>19.75</v>
      </c>
      <c r="F6152" s="47">
        <v>19.75</v>
      </c>
      <c r="G6152" s="48">
        <v>6100</v>
      </c>
      <c r="H6152" s="47">
        <v>0.98</v>
      </c>
      <c r="I6152" s="51">
        <f t="shared" si="673"/>
        <v>4.9620253164556961E-2</v>
      </c>
      <c r="J6152" s="51">
        <f t="shared" ca="1" si="674"/>
        <v>9.375</v>
      </c>
      <c r="K6152" s="47">
        <f t="shared" si="675"/>
        <v>0.98</v>
      </c>
      <c r="L6152" s="47">
        <f t="shared" si="676"/>
        <v>0.98</v>
      </c>
      <c r="M6152" s="47">
        <f t="shared" si="677"/>
        <v>0.98</v>
      </c>
      <c r="N6152" s="47">
        <f t="shared" si="678"/>
        <v>0.98</v>
      </c>
      <c r="O6152" s="48">
        <f t="shared" ca="1" si="679"/>
        <v>57187.5</v>
      </c>
    </row>
    <row r="6153" spans="1:15" x14ac:dyDescent="0.25">
      <c r="A6153">
        <v>6138</v>
      </c>
      <c r="B6153" s="84">
        <v>33116</v>
      </c>
      <c r="C6153" s="47">
        <v>19.5</v>
      </c>
      <c r="D6153" s="47">
        <v>19.5</v>
      </c>
      <c r="E6153" s="47">
        <v>19.25</v>
      </c>
      <c r="F6153" s="47">
        <v>19.25</v>
      </c>
      <c r="G6153" s="48">
        <v>102900</v>
      </c>
      <c r="H6153" s="47">
        <v>0.96</v>
      </c>
      <c r="I6153" s="51">
        <f t="shared" si="673"/>
        <v>4.987012987012987E-2</v>
      </c>
      <c r="J6153" s="51">
        <f t="shared" ca="1" si="674"/>
        <v>9.375</v>
      </c>
      <c r="K6153" s="47">
        <f t="shared" si="675"/>
        <v>0.97</v>
      </c>
      <c r="L6153" s="47">
        <f t="shared" si="676"/>
        <v>0.97</v>
      </c>
      <c r="M6153" s="47">
        <f t="shared" si="677"/>
        <v>0.96</v>
      </c>
      <c r="N6153" s="47">
        <f t="shared" si="678"/>
        <v>0.96</v>
      </c>
      <c r="O6153" s="48">
        <f t="shared" ca="1" si="679"/>
        <v>964687.5</v>
      </c>
    </row>
    <row r="6154" spans="1:15" x14ac:dyDescent="0.25">
      <c r="A6154">
        <v>6139</v>
      </c>
      <c r="B6154" s="84">
        <v>33115</v>
      </c>
      <c r="C6154" s="47">
        <v>19</v>
      </c>
      <c r="D6154" s="47">
        <v>19</v>
      </c>
      <c r="E6154" s="47">
        <v>19</v>
      </c>
      <c r="F6154" s="47">
        <v>19</v>
      </c>
      <c r="G6154" s="48">
        <v>0</v>
      </c>
      <c r="H6154" s="47">
        <v>0.94</v>
      </c>
      <c r="I6154" s="51">
        <f t="shared" si="673"/>
        <v>4.9473684210526316E-2</v>
      </c>
      <c r="J6154" s="51">
        <f t="shared" ca="1" si="674"/>
        <v>9.375</v>
      </c>
      <c r="K6154" s="47">
        <f t="shared" si="675"/>
        <v>0.94</v>
      </c>
      <c r="L6154" s="47">
        <f t="shared" si="676"/>
        <v>0.94</v>
      </c>
      <c r="M6154" s="47">
        <f t="shared" si="677"/>
        <v>0.94</v>
      </c>
      <c r="N6154" s="47">
        <f t="shared" si="678"/>
        <v>0.94</v>
      </c>
      <c r="O6154" s="48">
        <f t="shared" ca="1" si="679"/>
        <v>0</v>
      </c>
    </row>
    <row r="6155" spans="1:15" x14ac:dyDescent="0.25">
      <c r="A6155">
        <v>6140</v>
      </c>
      <c r="B6155" s="84">
        <v>33114</v>
      </c>
      <c r="C6155" s="47">
        <v>19</v>
      </c>
      <c r="D6155" s="47">
        <v>19</v>
      </c>
      <c r="E6155" s="47">
        <v>19</v>
      </c>
      <c r="F6155" s="47">
        <v>19</v>
      </c>
      <c r="G6155" s="48">
        <v>0</v>
      </c>
      <c r="H6155" s="47">
        <v>0.94</v>
      </c>
      <c r="I6155" s="51">
        <f t="shared" si="673"/>
        <v>4.9473684210526316E-2</v>
      </c>
      <c r="J6155" s="51">
        <f t="shared" ca="1" si="674"/>
        <v>9.375</v>
      </c>
      <c r="K6155" s="47">
        <f t="shared" si="675"/>
        <v>0.94</v>
      </c>
      <c r="L6155" s="47">
        <f t="shared" si="676"/>
        <v>0.94</v>
      </c>
      <c r="M6155" s="47">
        <f t="shared" si="677"/>
        <v>0.94</v>
      </c>
      <c r="N6155" s="47">
        <f t="shared" si="678"/>
        <v>0.94</v>
      </c>
      <c r="O6155" s="48">
        <f t="shared" ca="1" si="679"/>
        <v>0</v>
      </c>
    </row>
    <row r="6156" spans="1:15" x14ac:dyDescent="0.25">
      <c r="A6156">
        <v>6141</v>
      </c>
      <c r="B6156" s="84">
        <v>33113</v>
      </c>
      <c r="C6156" s="47">
        <v>19.38</v>
      </c>
      <c r="D6156" s="47">
        <v>19.38</v>
      </c>
      <c r="E6156" s="47">
        <v>19</v>
      </c>
      <c r="F6156" s="47">
        <v>19</v>
      </c>
      <c r="G6156" s="48">
        <v>35600</v>
      </c>
      <c r="H6156" s="47">
        <v>0.94</v>
      </c>
      <c r="I6156" s="51">
        <f t="shared" si="673"/>
        <v>4.9473684210526316E-2</v>
      </c>
      <c r="J6156" s="51">
        <f t="shared" ca="1" si="674"/>
        <v>9.375</v>
      </c>
      <c r="K6156" s="47">
        <f t="shared" si="675"/>
        <v>0.96</v>
      </c>
      <c r="L6156" s="47">
        <f t="shared" si="676"/>
        <v>0.96</v>
      </c>
      <c r="M6156" s="47">
        <f t="shared" si="677"/>
        <v>0.94</v>
      </c>
      <c r="N6156" s="47">
        <f t="shared" si="678"/>
        <v>0.94</v>
      </c>
      <c r="O6156" s="48">
        <f t="shared" ca="1" si="679"/>
        <v>333750</v>
      </c>
    </row>
    <row r="6157" spans="1:15" x14ac:dyDescent="0.25">
      <c r="A6157">
        <v>6142</v>
      </c>
      <c r="B6157" s="84">
        <v>33112</v>
      </c>
      <c r="C6157" s="47">
        <v>18.5</v>
      </c>
      <c r="D6157" s="47">
        <v>19.25</v>
      </c>
      <c r="E6157" s="47">
        <v>18.5</v>
      </c>
      <c r="F6157" s="47">
        <v>19.25</v>
      </c>
      <c r="G6157" s="48">
        <v>29700</v>
      </c>
      <c r="H6157" s="47">
        <v>0.96</v>
      </c>
      <c r="I6157" s="51">
        <f t="shared" si="673"/>
        <v>4.987012987012987E-2</v>
      </c>
      <c r="J6157" s="51">
        <f t="shared" ca="1" si="674"/>
        <v>9.375</v>
      </c>
      <c r="K6157" s="47">
        <f t="shared" si="675"/>
        <v>0.92</v>
      </c>
      <c r="L6157" s="47">
        <f t="shared" si="676"/>
        <v>0.96</v>
      </c>
      <c r="M6157" s="47">
        <f t="shared" si="677"/>
        <v>0.92</v>
      </c>
      <c r="N6157" s="47">
        <f t="shared" si="678"/>
        <v>0.96</v>
      </c>
      <c r="O6157" s="48">
        <f t="shared" ca="1" si="679"/>
        <v>278437.5</v>
      </c>
    </row>
    <row r="6158" spans="1:15" x14ac:dyDescent="0.25">
      <c r="A6158">
        <v>6143</v>
      </c>
      <c r="B6158" s="84">
        <v>33109</v>
      </c>
      <c r="C6158" s="47">
        <v>18.25</v>
      </c>
      <c r="D6158" s="47">
        <v>18.5</v>
      </c>
      <c r="E6158" s="47">
        <v>18</v>
      </c>
      <c r="F6158" s="47">
        <v>18.25</v>
      </c>
      <c r="G6158" s="48">
        <v>55700</v>
      </c>
      <c r="H6158" s="47">
        <v>0.91</v>
      </c>
      <c r="I6158" s="51">
        <f t="shared" si="673"/>
        <v>4.9863013698630138E-2</v>
      </c>
      <c r="J6158" s="51">
        <f t="shared" ca="1" si="674"/>
        <v>9.375</v>
      </c>
      <c r="K6158" s="47">
        <f t="shared" si="675"/>
        <v>0.91</v>
      </c>
      <c r="L6158" s="47">
        <f t="shared" si="676"/>
        <v>0.92</v>
      </c>
      <c r="M6158" s="47">
        <f t="shared" si="677"/>
        <v>0.9</v>
      </c>
      <c r="N6158" s="47">
        <f t="shared" si="678"/>
        <v>0.91</v>
      </c>
      <c r="O6158" s="48">
        <f t="shared" ca="1" si="679"/>
        <v>522187.5</v>
      </c>
    </row>
    <row r="6159" spans="1:15" x14ac:dyDescent="0.25">
      <c r="A6159">
        <v>6144</v>
      </c>
      <c r="B6159" s="84">
        <v>33108</v>
      </c>
      <c r="C6159" s="47">
        <v>18</v>
      </c>
      <c r="D6159" s="47">
        <v>18.5</v>
      </c>
      <c r="E6159" s="47">
        <v>18</v>
      </c>
      <c r="F6159" s="47">
        <v>18</v>
      </c>
      <c r="G6159" s="48">
        <v>11700</v>
      </c>
      <c r="H6159" s="47">
        <v>0.89</v>
      </c>
      <c r="I6159" s="51">
        <f t="shared" si="673"/>
        <v>4.9444444444444444E-2</v>
      </c>
      <c r="J6159" s="51">
        <f t="shared" ca="1" si="674"/>
        <v>9.375</v>
      </c>
      <c r="K6159" s="47">
        <f t="shared" si="675"/>
        <v>0.89</v>
      </c>
      <c r="L6159" s="47">
        <f t="shared" si="676"/>
        <v>0.91</v>
      </c>
      <c r="M6159" s="47">
        <f t="shared" si="677"/>
        <v>0.89</v>
      </c>
      <c r="N6159" s="47">
        <f t="shared" si="678"/>
        <v>0.89</v>
      </c>
      <c r="O6159" s="48">
        <f t="shared" ca="1" si="679"/>
        <v>109687.5</v>
      </c>
    </row>
    <row r="6160" spans="1:15" x14ac:dyDescent="0.25">
      <c r="A6160">
        <v>6145</v>
      </c>
      <c r="B6160" s="84">
        <v>33107</v>
      </c>
      <c r="C6160" s="47">
        <v>18.25</v>
      </c>
      <c r="D6160" s="47">
        <v>18.38</v>
      </c>
      <c r="E6160" s="47">
        <v>18.25</v>
      </c>
      <c r="F6160" s="47">
        <v>18.38</v>
      </c>
      <c r="G6160" s="48">
        <v>68400</v>
      </c>
      <c r="H6160" s="47">
        <v>0.91</v>
      </c>
      <c r="I6160" s="51">
        <f t="shared" si="673"/>
        <v>4.9510337323177368E-2</v>
      </c>
      <c r="J6160" s="51">
        <f t="shared" ca="1" si="674"/>
        <v>9.375</v>
      </c>
      <c r="K6160" s="47">
        <f t="shared" si="675"/>
        <v>0.9</v>
      </c>
      <c r="L6160" s="47">
        <f t="shared" si="676"/>
        <v>0.91</v>
      </c>
      <c r="M6160" s="47">
        <f t="shared" si="677"/>
        <v>0.9</v>
      </c>
      <c r="N6160" s="47">
        <f t="shared" si="678"/>
        <v>0.91</v>
      </c>
      <c r="O6160" s="48">
        <f t="shared" ca="1" si="679"/>
        <v>641250</v>
      </c>
    </row>
    <row r="6161" spans="1:15" x14ac:dyDescent="0.25">
      <c r="A6161">
        <v>6146</v>
      </c>
      <c r="B6161" s="84">
        <v>33106</v>
      </c>
      <c r="C6161" s="47">
        <v>19</v>
      </c>
      <c r="D6161" s="47">
        <v>19</v>
      </c>
      <c r="E6161" s="47">
        <v>18.5</v>
      </c>
      <c r="F6161" s="47">
        <v>18.5</v>
      </c>
      <c r="G6161" s="48">
        <v>41200</v>
      </c>
      <c r="H6161" s="47">
        <v>0.92</v>
      </c>
      <c r="I6161" s="51">
        <f t="shared" ref="I6161:I6224" si="680">H6161/F6161</f>
        <v>4.9729729729729735E-2</v>
      </c>
      <c r="J6161" s="51">
        <f t="shared" ref="J6161:J6224" ca="1" si="681">INDEX(OFFSET($T$15,0,0,$S$13+1,1),MATCH(B6161,OFFSET($Q$15,0,0,$S$13+1,1),-1))</f>
        <v>9.375</v>
      </c>
      <c r="K6161" s="47">
        <f t="shared" ref="K6161:K6224" si="682">ROUND($I6161*C6161,2)</f>
        <v>0.94</v>
      </c>
      <c r="L6161" s="47">
        <f t="shared" ref="L6161:L6224" si="683">ROUND($I6161*D6161,2)</f>
        <v>0.94</v>
      </c>
      <c r="M6161" s="47">
        <f t="shared" ref="M6161:M6224" si="684">ROUND($I6161*E6161,2)</f>
        <v>0.92</v>
      </c>
      <c r="N6161" s="47">
        <f t="shared" ref="N6161:N6224" si="685">ROUND($I6161*F6161,2)</f>
        <v>0.92</v>
      </c>
      <c r="O6161" s="48">
        <f t="shared" ref="O6161:O6224" ca="1" si="686">G6161*J6161</f>
        <v>386250</v>
      </c>
    </row>
    <row r="6162" spans="1:15" x14ac:dyDescent="0.25">
      <c r="A6162">
        <v>6147</v>
      </c>
      <c r="B6162" s="84">
        <v>33105</v>
      </c>
      <c r="C6162" s="47">
        <v>19.5</v>
      </c>
      <c r="D6162" s="47">
        <v>19.5</v>
      </c>
      <c r="E6162" s="47">
        <v>19.5</v>
      </c>
      <c r="F6162" s="47">
        <v>19.5</v>
      </c>
      <c r="G6162" s="48">
        <v>100</v>
      </c>
      <c r="H6162" s="47">
        <v>0.97</v>
      </c>
      <c r="I6162" s="51">
        <f t="shared" si="680"/>
        <v>4.9743589743589743E-2</v>
      </c>
      <c r="J6162" s="51">
        <f t="shared" ca="1" si="681"/>
        <v>9.375</v>
      </c>
      <c r="K6162" s="47">
        <f t="shared" si="682"/>
        <v>0.97</v>
      </c>
      <c r="L6162" s="47">
        <f t="shared" si="683"/>
        <v>0.97</v>
      </c>
      <c r="M6162" s="47">
        <f t="shared" si="684"/>
        <v>0.97</v>
      </c>
      <c r="N6162" s="47">
        <f t="shared" si="685"/>
        <v>0.97</v>
      </c>
      <c r="O6162" s="48">
        <f t="shared" ca="1" si="686"/>
        <v>937.5</v>
      </c>
    </row>
    <row r="6163" spans="1:15" x14ac:dyDescent="0.25">
      <c r="A6163">
        <v>6148</v>
      </c>
      <c r="B6163" s="84">
        <v>33102</v>
      </c>
      <c r="C6163" s="47">
        <v>20.5</v>
      </c>
      <c r="D6163" s="47">
        <v>20.75</v>
      </c>
      <c r="E6163" s="47">
        <v>19.75</v>
      </c>
      <c r="F6163" s="47">
        <v>19.75</v>
      </c>
      <c r="G6163" s="48">
        <v>65200</v>
      </c>
      <c r="H6163" s="47">
        <v>0.98</v>
      </c>
      <c r="I6163" s="51">
        <f t="shared" si="680"/>
        <v>4.9620253164556961E-2</v>
      </c>
      <c r="J6163" s="51">
        <f t="shared" ca="1" si="681"/>
        <v>9.375</v>
      </c>
      <c r="K6163" s="47">
        <f t="shared" si="682"/>
        <v>1.02</v>
      </c>
      <c r="L6163" s="47">
        <f t="shared" si="683"/>
        <v>1.03</v>
      </c>
      <c r="M6163" s="47">
        <f t="shared" si="684"/>
        <v>0.98</v>
      </c>
      <c r="N6163" s="47">
        <f t="shared" si="685"/>
        <v>0.98</v>
      </c>
      <c r="O6163" s="48">
        <f t="shared" ca="1" si="686"/>
        <v>611250</v>
      </c>
    </row>
    <row r="6164" spans="1:15" x14ac:dyDescent="0.25">
      <c r="A6164">
        <v>6149</v>
      </c>
      <c r="B6164" s="84">
        <v>33101</v>
      </c>
      <c r="C6164" s="47">
        <v>20.75</v>
      </c>
      <c r="D6164" s="47">
        <v>20.75</v>
      </c>
      <c r="E6164" s="47">
        <v>20.75</v>
      </c>
      <c r="F6164" s="47">
        <v>20.75</v>
      </c>
      <c r="G6164" s="48">
        <v>100</v>
      </c>
      <c r="H6164" s="47">
        <v>1.03</v>
      </c>
      <c r="I6164" s="51">
        <f t="shared" si="680"/>
        <v>4.963855421686747E-2</v>
      </c>
      <c r="J6164" s="51">
        <f t="shared" ca="1" si="681"/>
        <v>9.375</v>
      </c>
      <c r="K6164" s="47">
        <f t="shared" si="682"/>
        <v>1.03</v>
      </c>
      <c r="L6164" s="47">
        <f t="shared" si="683"/>
        <v>1.03</v>
      </c>
      <c r="M6164" s="47">
        <f t="shared" si="684"/>
        <v>1.03</v>
      </c>
      <c r="N6164" s="47">
        <f t="shared" si="685"/>
        <v>1.03</v>
      </c>
      <c r="O6164" s="48">
        <f t="shared" ca="1" si="686"/>
        <v>937.5</v>
      </c>
    </row>
    <row r="6165" spans="1:15" x14ac:dyDescent="0.25">
      <c r="A6165">
        <v>6150</v>
      </c>
      <c r="B6165" s="84">
        <v>33100</v>
      </c>
      <c r="C6165" s="47">
        <v>21.25</v>
      </c>
      <c r="D6165" s="47">
        <v>21.25</v>
      </c>
      <c r="E6165" s="47">
        <v>20.75</v>
      </c>
      <c r="F6165" s="47">
        <v>20.75</v>
      </c>
      <c r="G6165" s="48">
        <v>23600</v>
      </c>
      <c r="H6165" s="47">
        <v>1.03</v>
      </c>
      <c r="I6165" s="51">
        <f t="shared" si="680"/>
        <v>4.963855421686747E-2</v>
      </c>
      <c r="J6165" s="51">
        <f t="shared" ca="1" si="681"/>
        <v>9.375</v>
      </c>
      <c r="K6165" s="47">
        <f t="shared" si="682"/>
        <v>1.05</v>
      </c>
      <c r="L6165" s="47">
        <f t="shared" si="683"/>
        <v>1.05</v>
      </c>
      <c r="M6165" s="47">
        <f t="shared" si="684"/>
        <v>1.03</v>
      </c>
      <c r="N6165" s="47">
        <f t="shared" si="685"/>
        <v>1.03</v>
      </c>
      <c r="O6165" s="48">
        <f t="shared" ca="1" si="686"/>
        <v>221250</v>
      </c>
    </row>
    <row r="6166" spans="1:15" x14ac:dyDescent="0.25">
      <c r="A6166">
        <v>6151</v>
      </c>
      <c r="B6166" s="84">
        <v>33099</v>
      </c>
      <c r="C6166" s="47">
        <v>20.75</v>
      </c>
      <c r="D6166" s="47">
        <v>20.75</v>
      </c>
      <c r="E6166" s="47">
        <v>20.75</v>
      </c>
      <c r="F6166" s="47">
        <v>20.75</v>
      </c>
      <c r="G6166" s="48">
        <v>100</v>
      </c>
      <c r="H6166" s="47">
        <v>1.03</v>
      </c>
      <c r="I6166" s="51">
        <f t="shared" si="680"/>
        <v>4.963855421686747E-2</v>
      </c>
      <c r="J6166" s="51">
        <f t="shared" ca="1" si="681"/>
        <v>9.375</v>
      </c>
      <c r="K6166" s="47">
        <f t="shared" si="682"/>
        <v>1.03</v>
      </c>
      <c r="L6166" s="47">
        <f t="shared" si="683"/>
        <v>1.03</v>
      </c>
      <c r="M6166" s="47">
        <f t="shared" si="684"/>
        <v>1.03</v>
      </c>
      <c r="N6166" s="47">
        <f t="shared" si="685"/>
        <v>1.03</v>
      </c>
      <c r="O6166" s="48">
        <f t="shared" ca="1" si="686"/>
        <v>937.5</v>
      </c>
    </row>
    <row r="6167" spans="1:15" x14ac:dyDescent="0.25">
      <c r="A6167">
        <v>6152</v>
      </c>
      <c r="B6167" s="84">
        <v>33098</v>
      </c>
      <c r="C6167" s="47">
        <v>20.75</v>
      </c>
      <c r="D6167" s="47">
        <v>20.75</v>
      </c>
      <c r="E6167" s="47">
        <v>20.75</v>
      </c>
      <c r="F6167" s="47">
        <v>20.75</v>
      </c>
      <c r="G6167" s="48">
        <v>29200</v>
      </c>
      <c r="H6167" s="47">
        <v>1.03</v>
      </c>
      <c r="I6167" s="51">
        <f t="shared" si="680"/>
        <v>4.963855421686747E-2</v>
      </c>
      <c r="J6167" s="51">
        <f t="shared" ca="1" si="681"/>
        <v>9.375</v>
      </c>
      <c r="K6167" s="47">
        <f t="shared" si="682"/>
        <v>1.03</v>
      </c>
      <c r="L6167" s="47">
        <f t="shared" si="683"/>
        <v>1.03</v>
      </c>
      <c r="M6167" s="47">
        <f t="shared" si="684"/>
        <v>1.03</v>
      </c>
      <c r="N6167" s="47">
        <f t="shared" si="685"/>
        <v>1.03</v>
      </c>
      <c r="O6167" s="48">
        <f t="shared" ca="1" si="686"/>
        <v>273750</v>
      </c>
    </row>
    <row r="6168" spans="1:15" x14ac:dyDescent="0.25">
      <c r="A6168">
        <v>6153</v>
      </c>
      <c r="B6168" s="84">
        <v>33095</v>
      </c>
      <c r="C6168" s="47">
        <v>20.75</v>
      </c>
      <c r="D6168" s="47">
        <v>20.75</v>
      </c>
      <c r="E6168" s="47">
        <v>20.75</v>
      </c>
      <c r="F6168" s="47">
        <v>20.75</v>
      </c>
      <c r="G6168" s="48">
        <v>0</v>
      </c>
      <c r="H6168" s="47">
        <v>1.03</v>
      </c>
      <c r="I6168" s="51">
        <f t="shared" si="680"/>
        <v>4.963855421686747E-2</v>
      </c>
      <c r="J6168" s="51">
        <f t="shared" ca="1" si="681"/>
        <v>9.375</v>
      </c>
      <c r="K6168" s="47">
        <f t="shared" si="682"/>
        <v>1.03</v>
      </c>
      <c r="L6168" s="47">
        <f t="shared" si="683"/>
        <v>1.03</v>
      </c>
      <c r="M6168" s="47">
        <f t="shared" si="684"/>
        <v>1.03</v>
      </c>
      <c r="N6168" s="47">
        <f t="shared" si="685"/>
        <v>1.03</v>
      </c>
      <c r="O6168" s="48">
        <f t="shared" ca="1" si="686"/>
        <v>0</v>
      </c>
    </row>
    <row r="6169" spans="1:15" x14ac:dyDescent="0.25">
      <c r="A6169">
        <v>6154</v>
      </c>
      <c r="B6169" s="84">
        <v>33094</v>
      </c>
      <c r="C6169" s="47">
        <v>20.75</v>
      </c>
      <c r="D6169" s="47">
        <v>20.75</v>
      </c>
      <c r="E6169" s="47">
        <v>20.75</v>
      </c>
      <c r="F6169" s="47">
        <v>20.75</v>
      </c>
      <c r="G6169" s="48">
        <v>2400</v>
      </c>
      <c r="H6169" s="47">
        <v>1.03</v>
      </c>
      <c r="I6169" s="51">
        <f t="shared" si="680"/>
        <v>4.963855421686747E-2</v>
      </c>
      <c r="J6169" s="51">
        <f t="shared" ca="1" si="681"/>
        <v>9.375</v>
      </c>
      <c r="K6169" s="47">
        <f t="shared" si="682"/>
        <v>1.03</v>
      </c>
      <c r="L6169" s="47">
        <f t="shared" si="683"/>
        <v>1.03</v>
      </c>
      <c r="M6169" s="47">
        <f t="shared" si="684"/>
        <v>1.03</v>
      </c>
      <c r="N6169" s="47">
        <f t="shared" si="685"/>
        <v>1.03</v>
      </c>
      <c r="O6169" s="48">
        <f t="shared" ca="1" si="686"/>
        <v>22500</v>
      </c>
    </row>
    <row r="6170" spans="1:15" x14ac:dyDescent="0.25">
      <c r="A6170">
        <v>6155</v>
      </c>
      <c r="B6170" s="84">
        <v>33093</v>
      </c>
      <c r="C6170" s="47">
        <v>21.25</v>
      </c>
      <c r="D6170" s="47">
        <v>21.25</v>
      </c>
      <c r="E6170" s="47">
        <v>20.75</v>
      </c>
      <c r="F6170" s="47">
        <v>20.75</v>
      </c>
      <c r="G6170" s="48">
        <v>11600</v>
      </c>
      <c r="H6170" s="47">
        <v>1.03</v>
      </c>
      <c r="I6170" s="51">
        <f t="shared" si="680"/>
        <v>4.963855421686747E-2</v>
      </c>
      <c r="J6170" s="51">
        <f t="shared" ca="1" si="681"/>
        <v>9.375</v>
      </c>
      <c r="K6170" s="47">
        <f t="shared" si="682"/>
        <v>1.05</v>
      </c>
      <c r="L6170" s="47">
        <f t="shared" si="683"/>
        <v>1.05</v>
      </c>
      <c r="M6170" s="47">
        <f t="shared" si="684"/>
        <v>1.03</v>
      </c>
      <c r="N6170" s="47">
        <f t="shared" si="685"/>
        <v>1.03</v>
      </c>
      <c r="O6170" s="48">
        <f t="shared" ca="1" si="686"/>
        <v>108750</v>
      </c>
    </row>
    <row r="6171" spans="1:15" x14ac:dyDescent="0.25">
      <c r="A6171">
        <v>6156</v>
      </c>
      <c r="B6171" s="84">
        <v>33092</v>
      </c>
      <c r="C6171" s="47">
        <v>21.75</v>
      </c>
      <c r="D6171" s="47">
        <v>21.75</v>
      </c>
      <c r="E6171" s="47">
        <v>21</v>
      </c>
      <c r="F6171" s="47">
        <v>21.25</v>
      </c>
      <c r="G6171" s="48">
        <v>284000</v>
      </c>
      <c r="H6171" s="47">
        <v>1.06</v>
      </c>
      <c r="I6171" s="51">
        <f t="shared" si="680"/>
        <v>4.9882352941176475E-2</v>
      </c>
      <c r="J6171" s="51">
        <f t="shared" ca="1" si="681"/>
        <v>9.375</v>
      </c>
      <c r="K6171" s="47">
        <f t="shared" si="682"/>
        <v>1.08</v>
      </c>
      <c r="L6171" s="47">
        <f t="shared" si="683"/>
        <v>1.08</v>
      </c>
      <c r="M6171" s="47">
        <f t="shared" si="684"/>
        <v>1.05</v>
      </c>
      <c r="N6171" s="47">
        <f t="shared" si="685"/>
        <v>1.06</v>
      </c>
      <c r="O6171" s="48">
        <f t="shared" ca="1" si="686"/>
        <v>2662500</v>
      </c>
    </row>
    <row r="6172" spans="1:15" x14ac:dyDescent="0.25">
      <c r="A6172">
        <v>6157</v>
      </c>
      <c r="B6172" s="84">
        <v>33091</v>
      </c>
      <c r="C6172" s="47">
        <v>23.5</v>
      </c>
      <c r="D6172" s="47">
        <v>23.5</v>
      </c>
      <c r="E6172" s="47">
        <v>21.75</v>
      </c>
      <c r="F6172" s="47">
        <v>21.75</v>
      </c>
      <c r="G6172" s="48">
        <v>189200</v>
      </c>
      <c r="H6172" s="47">
        <v>1.08</v>
      </c>
      <c r="I6172" s="51">
        <f t="shared" si="680"/>
        <v>4.9655172413793108E-2</v>
      </c>
      <c r="J6172" s="51">
        <f t="shared" ca="1" si="681"/>
        <v>9.375</v>
      </c>
      <c r="K6172" s="47">
        <f t="shared" si="682"/>
        <v>1.17</v>
      </c>
      <c r="L6172" s="47">
        <f t="shared" si="683"/>
        <v>1.17</v>
      </c>
      <c r="M6172" s="47">
        <f t="shared" si="684"/>
        <v>1.08</v>
      </c>
      <c r="N6172" s="47">
        <f t="shared" si="685"/>
        <v>1.08</v>
      </c>
      <c r="O6172" s="48">
        <f t="shared" ca="1" si="686"/>
        <v>1773750</v>
      </c>
    </row>
    <row r="6173" spans="1:15" x14ac:dyDescent="0.25">
      <c r="A6173">
        <v>6158</v>
      </c>
      <c r="B6173" s="84">
        <v>33088</v>
      </c>
      <c r="C6173" s="47">
        <v>24</v>
      </c>
      <c r="D6173" s="47">
        <v>24</v>
      </c>
      <c r="E6173" s="47">
        <v>23.5</v>
      </c>
      <c r="F6173" s="47">
        <v>23.5</v>
      </c>
      <c r="G6173" s="48">
        <v>32000</v>
      </c>
      <c r="H6173" s="47">
        <v>1.17</v>
      </c>
      <c r="I6173" s="51">
        <f t="shared" si="680"/>
        <v>4.978723404255319E-2</v>
      </c>
      <c r="J6173" s="51">
        <f t="shared" ca="1" si="681"/>
        <v>9.375</v>
      </c>
      <c r="K6173" s="47">
        <f t="shared" si="682"/>
        <v>1.19</v>
      </c>
      <c r="L6173" s="47">
        <f t="shared" si="683"/>
        <v>1.19</v>
      </c>
      <c r="M6173" s="47">
        <f t="shared" si="684"/>
        <v>1.17</v>
      </c>
      <c r="N6173" s="47">
        <f t="shared" si="685"/>
        <v>1.17</v>
      </c>
      <c r="O6173" s="48">
        <f t="shared" ca="1" si="686"/>
        <v>300000</v>
      </c>
    </row>
    <row r="6174" spans="1:15" x14ac:dyDescent="0.25">
      <c r="A6174">
        <v>6159</v>
      </c>
      <c r="B6174" s="84">
        <v>33087</v>
      </c>
      <c r="C6174" s="47">
        <v>24.25</v>
      </c>
      <c r="D6174" s="47">
        <v>24.25</v>
      </c>
      <c r="E6174" s="47">
        <v>24</v>
      </c>
      <c r="F6174" s="47">
        <v>24</v>
      </c>
      <c r="G6174" s="48">
        <v>295300</v>
      </c>
      <c r="H6174" s="47">
        <v>1.19</v>
      </c>
      <c r="I6174" s="51">
        <f t="shared" si="680"/>
        <v>4.9583333333333333E-2</v>
      </c>
      <c r="J6174" s="51">
        <f t="shared" ca="1" si="681"/>
        <v>9.375</v>
      </c>
      <c r="K6174" s="47">
        <f t="shared" si="682"/>
        <v>1.2</v>
      </c>
      <c r="L6174" s="47">
        <f t="shared" si="683"/>
        <v>1.2</v>
      </c>
      <c r="M6174" s="47">
        <f t="shared" si="684"/>
        <v>1.19</v>
      </c>
      <c r="N6174" s="47">
        <f t="shared" si="685"/>
        <v>1.19</v>
      </c>
      <c r="O6174" s="48">
        <f t="shared" ca="1" si="686"/>
        <v>2768437.5</v>
      </c>
    </row>
    <row r="6175" spans="1:15" x14ac:dyDescent="0.25">
      <c r="A6175">
        <v>6160</v>
      </c>
      <c r="B6175" s="84">
        <v>33086</v>
      </c>
      <c r="C6175" s="47">
        <v>24.25</v>
      </c>
      <c r="D6175" s="47">
        <v>24.5</v>
      </c>
      <c r="E6175" s="47">
        <v>24.25</v>
      </c>
      <c r="F6175" s="47">
        <v>24.5</v>
      </c>
      <c r="G6175" s="48">
        <v>85300</v>
      </c>
      <c r="H6175" s="47">
        <v>1.22</v>
      </c>
      <c r="I6175" s="51">
        <f t="shared" si="680"/>
        <v>4.9795918367346939E-2</v>
      </c>
      <c r="J6175" s="51">
        <f t="shared" ca="1" si="681"/>
        <v>9.375</v>
      </c>
      <c r="K6175" s="47">
        <f t="shared" si="682"/>
        <v>1.21</v>
      </c>
      <c r="L6175" s="47">
        <f t="shared" si="683"/>
        <v>1.22</v>
      </c>
      <c r="M6175" s="47">
        <f t="shared" si="684"/>
        <v>1.21</v>
      </c>
      <c r="N6175" s="47">
        <f t="shared" si="685"/>
        <v>1.22</v>
      </c>
      <c r="O6175" s="48">
        <f t="shared" ca="1" si="686"/>
        <v>799687.5</v>
      </c>
    </row>
    <row r="6176" spans="1:15" x14ac:dyDescent="0.25">
      <c r="A6176">
        <v>6161</v>
      </c>
      <c r="B6176" s="84">
        <v>33085</v>
      </c>
      <c r="C6176" s="47">
        <v>23.25</v>
      </c>
      <c r="D6176" s="47">
        <v>24</v>
      </c>
      <c r="E6176" s="47">
        <v>22.75</v>
      </c>
      <c r="F6176" s="47">
        <v>23.5</v>
      </c>
      <c r="G6176" s="48">
        <v>32900</v>
      </c>
      <c r="H6176" s="47">
        <v>1.17</v>
      </c>
      <c r="I6176" s="51">
        <f t="shared" si="680"/>
        <v>4.978723404255319E-2</v>
      </c>
      <c r="J6176" s="51">
        <f t="shared" ca="1" si="681"/>
        <v>9.375</v>
      </c>
      <c r="K6176" s="47">
        <f t="shared" si="682"/>
        <v>1.1599999999999999</v>
      </c>
      <c r="L6176" s="47">
        <f t="shared" si="683"/>
        <v>1.19</v>
      </c>
      <c r="M6176" s="47">
        <f t="shared" si="684"/>
        <v>1.1299999999999999</v>
      </c>
      <c r="N6176" s="47">
        <f t="shared" si="685"/>
        <v>1.17</v>
      </c>
      <c r="O6176" s="48">
        <f t="shared" ca="1" si="686"/>
        <v>308437.5</v>
      </c>
    </row>
    <row r="6177" spans="1:15" x14ac:dyDescent="0.25">
      <c r="A6177">
        <v>6162</v>
      </c>
      <c r="B6177" s="84">
        <v>33084</v>
      </c>
      <c r="C6177" s="47">
        <v>23</v>
      </c>
      <c r="D6177" s="47">
        <v>23</v>
      </c>
      <c r="E6177" s="47">
        <v>23</v>
      </c>
      <c r="F6177" s="47">
        <v>23</v>
      </c>
      <c r="G6177" s="48">
        <v>35600</v>
      </c>
      <c r="H6177" s="47">
        <v>1.1399999999999999</v>
      </c>
      <c r="I6177" s="51">
        <f t="shared" si="680"/>
        <v>4.9565217391304345E-2</v>
      </c>
      <c r="J6177" s="51">
        <f t="shared" ca="1" si="681"/>
        <v>9.375</v>
      </c>
      <c r="K6177" s="47">
        <f t="shared" si="682"/>
        <v>1.1399999999999999</v>
      </c>
      <c r="L6177" s="47">
        <f t="shared" si="683"/>
        <v>1.1399999999999999</v>
      </c>
      <c r="M6177" s="47">
        <f t="shared" si="684"/>
        <v>1.1399999999999999</v>
      </c>
      <c r="N6177" s="47">
        <f t="shared" si="685"/>
        <v>1.1399999999999999</v>
      </c>
      <c r="O6177" s="48">
        <f t="shared" ca="1" si="686"/>
        <v>333750</v>
      </c>
    </row>
    <row r="6178" spans="1:15" x14ac:dyDescent="0.25">
      <c r="A6178">
        <v>6163</v>
      </c>
      <c r="B6178" s="84">
        <v>33081</v>
      </c>
      <c r="C6178" s="47">
        <v>22.25</v>
      </c>
      <c r="D6178" s="47">
        <v>23</v>
      </c>
      <c r="E6178" s="47">
        <v>22.25</v>
      </c>
      <c r="F6178" s="47">
        <v>23</v>
      </c>
      <c r="G6178" s="48">
        <v>35200</v>
      </c>
      <c r="H6178" s="47">
        <v>1.1399999999999999</v>
      </c>
      <c r="I6178" s="51">
        <f t="shared" si="680"/>
        <v>4.9565217391304345E-2</v>
      </c>
      <c r="J6178" s="51">
        <f t="shared" ca="1" si="681"/>
        <v>9.375</v>
      </c>
      <c r="K6178" s="47">
        <f t="shared" si="682"/>
        <v>1.1000000000000001</v>
      </c>
      <c r="L6178" s="47">
        <f t="shared" si="683"/>
        <v>1.1399999999999999</v>
      </c>
      <c r="M6178" s="47">
        <f t="shared" si="684"/>
        <v>1.1000000000000001</v>
      </c>
      <c r="N6178" s="47">
        <f t="shared" si="685"/>
        <v>1.1399999999999999</v>
      </c>
      <c r="O6178" s="48">
        <f t="shared" ca="1" si="686"/>
        <v>330000</v>
      </c>
    </row>
    <row r="6179" spans="1:15" x14ac:dyDescent="0.25">
      <c r="A6179">
        <v>6164</v>
      </c>
      <c r="B6179" s="84">
        <v>33080</v>
      </c>
      <c r="C6179" s="47">
        <v>22.5</v>
      </c>
      <c r="D6179" s="47">
        <v>22.5</v>
      </c>
      <c r="E6179" s="47">
        <v>22.25</v>
      </c>
      <c r="F6179" s="47">
        <v>22.25</v>
      </c>
      <c r="G6179" s="48">
        <v>88800</v>
      </c>
      <c r="H6179" s="47">
        <v>1.1100000000000001</v>
      </c>
      <c r="I6179" s="51">
        <f t="shared" si="680"/>
        <v>4.9887640449438206E-2</v>
      </c>
      <c r="J6179" s="51">
        <f t="shared" ca="1" si="681"/>
        <v>9.375</v>
      </c>
      <c r="K6179" s="47">
        <f t="shared" si="682"/>
        <v>1.1200000000000001</v>
      </c>
      <c r="L6179" s="47">
        <f t="shared" si="683"/>
        <v>1.1200000000000001</v>
      </c>
      <c r="M6179" s="47">
        <f t="shared" si="684"/>
        <v>1.1100000000000001</v>
      </c>
      <c r="N6179" s="47">
        <f t="shared" si="685"/>
        <v>1.1100000000000001</v>
      </c>
      <c r="O6179" s="48">
        <f t="shared" ca="1" si="686"/>
        <v>832500</v>
      </c>
    </row>
    <row r="6180" spans="1:15" x14ac:dyDescent="0.25">
      <c r="A6180">
        <v>6165</v>
      </c>
      <c r="B6180" s="84">
        <v>33079</v>
      </c>
      <c r="C6180" s="47">
        <v>22</v>
      </c>
      <c r="D6180" s="47">
        <v>22.38</v>
      </c>
      <c r="E6180" s="47">
        <v>22</v>
      </c>
      <c r="F6180" s="47">
        <v>22.38</v>
      </c>
      <c r="G6180" s="48">
        <v>14400</v>
      </c>
      <c r="H6180" s="47">
        <v>1.1100000000000001</v>
      </c>
      <c r="I6180" s="51">
        <f t="shared" si="680"/>
        <v>4.9597855227882043E-2</v>
      </c>
      <c r="J6180" s="51">
        <f t="shared" ca="1" si="681"/>
        <v>9.375</v>
      </c>
      <c r="K6180" s="47">
        <f t="shared" si="682"/>
        <v>1.0900000000000001</v>
      </c>
      <c r="L6180" s="47">
        <f t="shared" si="683"/>
        <v>1.1100000000000001</v>
      </c>
      <c r="M6180" s="47">
        <f t="shared" si="684"/>
        <v>1.0900000000000001</v>
      </c>
      <c r="N6180" s="47">
        <f t="shared" si="685"/>
        <v>1.1100000000000001</v>
      </c>
      <c r="O6180" s="48">
        <f t="shared" ca="1" si="686"/>
        <v>135000</v>
      </c>
    </row>
    <row r="6181" spans="1:15" x14ac:dyDescent="0.25">
      <c r="A6181">
        <v>6166</v>
      </c>
      <c r="B6181" s="84">
        <v>33078</v>
      </c>
      <c r="C6181" s="47">
        <v>22</v>
      </c>
      <c r="D6181" s="47">
        <v>22.5</v>
      </c>
      <c r="E6181" s="47">
        <v>22</v>
      </c>
      <c r="F6181" s="47">
        <v>22.25</v>
      </c>
      <c r="G6181" s="48">
        <v>281200</v>
      </c>
      <c r="H6181" s="47">
        <v>1.1100000000000001</v>
      </c>
      <c r="I6181" s="51">
        <f t="shared" si="680"/>
        <v>4.9887640449438206E-2</v>
      </c>
      <c r="J6181" s="51">
        <f t="shared" ca="1" si="681"/>
        <v>9.375</v>
      </c>
      <c r="K6181" s="47">
        <f t="shared" si="682"/>
        <v>1.1000000000000001</v>
      </c>
      <c r="L6181" s="47">
        <f t="shared" si="683"/>
        <v>1.1200000000000001</v>
      </c>
      <c r="M6181" s="47">
        <f t="shared" si="684"/>
        <v>1.1000000000000001</v>
      </c>
      <c r="N6181" s="47">
        <f t="shared" si="685"/>
        <v>1.1100000000000001</v>
      </c>
      <c r="O6181" s="48">
        <f t="shared" ca="1" si="686"/>
        <v>2636250</v>
      </c>
    </row>
    <row r="6182" spans="1:15" x14ac:dyDescent="0.25">
      <c r="A6182">
        <v>6167</v>
      </c>
      <c r="B6182" s="84">
        <v>33077</v>
      </c>
      <c r="C6182" s="47">
        <v>22</v>
      </c>
      <c r="D6182" s="47">
        <v>22.25</v>
      </c>
      <c r="E6182" s="47">
        <v>22</v>
      </c>
      <c r="F6182" s="47">
        <v>22</v>
      </c>
      <c r="G6182" s="48">
        <v>79300</v>
      </c>
      <c r="H6182" s="47">
        <v>1.0900000000000001</v>
      </c>
      <c r="I6182" s="51">
        <f t="shared" si="680"/>
        <v>4.9545454545454552E-2</v>
      </c>
      <c r="J6182" s="51">
        <f t="shared" ca="1" si="681"/>
        <v>9.375</v>
      </c>
      <c r="K6182" s="47">
        <f t="shared" si="682"/>
        <v>1.0900000000000001</v>
      </c>
      <c r="L6182" s="47">
        <f t="shared" si="683"/>
        <v>1.1000000000000001</v>
      </c>
      <c r="M6182" s="47">
        <f t="shared" si="684"/>
        <v>1.0900000000000001</v>
      </c>
      <c r="N6182" s="47">
        <f t="shared" si="685"/>
        <v>1.0900000000000001</v>
      </c>
      <c r="O6182" s="48">
        <f t="shared" ca="1" si="686"/>
        <v>743437.5</v>
      </c>
    </row>
    <row r="6183" spans="1:15" x14ac:dyDescent="0.25">
      <c r="A6183">
        <v>6168</v>
      </c>
      <c r="B6183" s="84">
        <v>33074</v>
      </c>
      <c r="C6183" s="47">
        <v>22.5</v>
      </c>
      <c r="D6183" s="47">
        <v>22.5</v>
      </c>
      <c r="E6183" s="47">
        <v>22.25</v>
      </c>
      <c r="F6183" s="47">
        <v>22.25</v>
      </c>
      <c r="G6183" s="48">
        <v>85300</v>
      </c>
      <c r="H6183" s="47">
        <v>1.1100000000000001</v>
      </c>
      <c r="I6183" s="51">
        <f t="shared" si="680"/>
        <v>4.9887640449438206E-2</v>
      </c>
      <c r="J6183" s="51">
        <f t="shared" ca="1" si="681"/>
        <v>9.375</v>
      </c>
      <c r="K6183" s="47">
        <f t="shared" si="682"/>
        <v>1.1200000000000001</v>
      </c>
      <c r="L6183" s="47">
        <f t="shared" si="683"/>
        <v>1.1200000000000001</v>
      </c>
      <c r="M6183" s="47">
        <f t="shared" si="684"/>
        <v>1.1100000000000001</v>
      </c>
      <c r="N6183" s="47">
        <f t="shared" si="685"/>
        <v>1.1100000000000001</v>
      </c>
      <c r="O6183" s="48">
        <f t="shared" ca="1" si="686"/>
        <v>799687.5</v>
      </c>
    </row>
    <row r="6184" spans="1:15" x14ac:dyDescent="0.25">
      <c r="A6184">
        <v>6169</v>
      </c>
      <c r="B6184" s="84">
        <v>33073</v>
      </c>
      <c r="C6184" s="47">
        <v>22.5</v>
      </c>
      <c r="D6184" s="47">
        <v>22.5</v>
      </c>
      <c r="E6184" s="47">
        <v>22.5</v>
      </c>
      <c r="F6184" s="47">
        <v>22.5</v>
      </c>
      <c r="G6184" s="48">
        <v>14400</v>
      </c>
      <c r="H6184" s="47">
        <v>1.1200000000000001</v>
      </c>
      <c r="I6184" s="51">
        <f t="shared" si="680"/>
        <v>4.9777777777777782E-2</v>
      </c>
      <c r="J6184" s="51">
        <f t="shared" ca="1" si="681"/>
        <v>9.375</v>
      </c>
      <c r="K6184" s="47">
        <f t="shared" si="682"/>
        <v>1.1200000000000001</v>
      </c>
      <c r="L6184" s="47">
        <f t="shared" si="683"/>
        <v>1.1200000000000001</v>
      </c>
      <c r="M6184" s="47">
        <f t="shared" si="684"/>
        <v>1.1200000000000001</v>
      </c>
      <c r="N6184" s="47">
        <f t="shared" si="685"/>
        <v>1.1200000000000001</v>
      </c>
      <c r="O6184" s="48">
        <f t="shared" ca="1" si="686"/>
        <v>135000</v>
      </c>
    </row>
    <row r="6185" spans="1:15" x14ac:dyDescent="0.25">
      <c r="A6185">
        <v>6170</v>
      </c>
      <c r="B6185" s="84">
        <v>33072</v>
      </c>
      <c r="C6185" s="47">
        <v>22.5</v>
      </c>
      <c r="D6185" s="47">
        <v>22.5</v>
      </c>
      <c r="E6185" s="47">
        <v>22.5</v>
      </c>
      <c r="F6185" s="47">
        <v>22.5</v>
      </c>
      <c r="G6185" s="48">
        <v>2400</v>
      </c>
      <c r="H6185" s="47">
        <v>1.1200000000000001</v>
      </c>
      <c r="I6185" s="51">
        <f t="shared" si="680"/>
        <v>4.9777777777777782E-2</v>
      </c>
      <c r="J6185" s="51">
        <f t="shared" ca="1" si="681"/>
        <v>9.375</v>
      </c>
      <c r="K6185" s="47">
        <f t="shared" si="682"/>
        <v>1.1200000000000001</v>
      </c>
      <c r="L6185" s="47">
        <f t="shared" si="683"/>
        <v>1.1200000000000001</v>
      </c>
      <c r="M6185" s="47">
        <f t="shared" si="684"/>
        <v>1.1200000000000001</v>
      </c>
      <c r="N6185" s="47">
        <f t="shared" si="685"/>
        <v>1.1200000000000001</v>
      </c>
      <c r="O6185" s="48">
        <f t="shared" ca="1" si="686"/>
        <v>22500</v>
      </c>
    </row>
    <row r="6186" spans="1:15" x14ac:dyDescent="0.25">
      <c r="A6186">
        <v>6171</v>
      </c>
      <c r="B6186" s="84">
        <v>33071</v>
      </c>
      <c r="C6186" s="47">
        <v>22.13</v>
      </c>
      <c r="D6186" s="47">
        <v>22.5</v>
      </c>
      <c r="E6186" s="47">
        <v>22.13</v>
      </c>
      <c r="F6186" s="47">
        <v>22.5</v>
      </c>
      <c r="G6186" s="48">
        <v>17600</v>
      </c>
      <c r="H6186" s="47">
        <v>1.1200000000000001</v>
      </c>
      <c r="I6186" s="51">
        <f t="shared" si="680"/>
        <v>4.9777777777777782E-2</v>
      </c>
      <c r="J6186" s="51">
        <f t="shared" ca="1" si="681"/>
        <v>9.375</v>
      </c>
      <c r="K6186" s="47">
        <f t="shared" si="682"/>
        <v>1.1000000000000001</v>
      </c>
      <c r="L6186" s="47">
        <f t="shared" si="683"/>
        <v>1.1200000000000001</v>
      </c>
      <c r="M6186" s="47">
        <f t="shared" si="684"/>
        <v>1.1000000000000001</v>
      </c>
      <c r="N6186" s="47">
        <f t="shared" si="685"/>
        <v>1.1200000000000001</v>
      </c>
      <c r="O6186" s="48">
        <f t="shared" ca="1" si="686"/>
        <v>165000</v>
      </c>
    </row>
    <row r="6187" spans="1:15" x14ac:dyDescent="0.25">
      <c r="A6187">
        <v>6172</v>
      </c>
      <c r="B6187" s="84">
        <v>33070</v>
      </c>
      <c r="C6187" s="47">
        <v>22</v>
      </c>
      <c r="D6187" s="47">
        <v>22</v>
      </c>
      <c r="E6187" s="47">
        <v>22</v>
      </c>
      <c r="F6187" s="47">
        <v>22</v>
      </c>
      <c r="G6187" s="48">
        <v>14900</v>
      </c>
      <c r="H6187" s="47">
        <v>1.0900000000000001</v>
      </c>
      <c r="I6187" s="51">
        <f t="shared" si="680"/>
        <v>4.9545454545454552E-2</v>
      </c>
      <c r="J6187" s="51">
        <f t="shared" ca="1" si="681"/>
        <v>9.375</v>
      </c>
      <c r="K6187" s="47">
        <f t="shared" si="682"/>
        <v>1.0900000000000001</v>
      </c>
      <c r="L6187" s="47">
        <f t="shared" si="683"/>
        <v>1.0900000000000001</v>
      </c>
      <c r="M6187" s="47">
        <f t="shared" si="684"/>
        <v>1.0900000000000001</v>
      </c>
      <c r="N6187" s="47">
        <f t="shared" si="685"/>
        <v>1.0900000000000001</v>
      </c>
      <c r="O6187" s="48">
        <f t="shared" ca="1" si="686"/>
        <v>139687.5</v>
      </c>
    </row>
    <row r="6188" spans="1:15" x14ac:dyDescent="0.25">
      <c r="A6188">
        <v>6173</v>
      </c>
      <c r="B6188" s="84">
        <v>33067</v>
      </c>
      <c r="C6188" s="47">
        <v>22</v>
      </c>
      <c r="D6188" s="47">
        <v>22.5</v>
      </c>
      <c r="E6188" s="47">
        <v>21.75</v>
      </c>
      <c r="F6188" s="47">
        <v>22.25</v>
      </c>
      <c r="G6188" s="48">
        <v>238900</v>
      </c>
      <c r="H6188" s="47">
        <v>1.1100000000000001</v>
      </c>
      <c r="I6188" s="51">
        <f t="shared" si="680"/>
        <v>4.9887640449438206E-2</v>
      </c>
      <c r="J6188" s="51">
        <f t="shared" ca="1" si="681"/>
        <v>9.375</v>
      </c>
      <c r="K6188" s="47">
        <f t="shared" si="682"/>
        <v>1.1000000000000001</v>
      </c>
      <c r="L6188" s="47">
        <f t="shared" si="683"/>
        <v>1.1200000000000001</v>
      </c>
      <c r="M6188" s="47">
        <f t="shared" si="684"/>
        <v>1.0900000000000001</v>
      </c>
      <c r="N6188" s="47">
        <f t="shared" si="685"/>
        <v>1.1100000000000001</v>
      </c>
      <c r="O6188" s="48">
        <f t="shared" ca="1" si="686"/>
        <v>2239687.5</v>
      </c>
    </row>
    <row r="6189" spans="1:15" x14ac:dyDescent="0.25">
      <c r="A6189">
        <v>6174</v>
      </c>
      <c r="B6189" s="84">
        <v>33066</v>
      </c>
      <c r="C6189" s="47">
        <v>21.5</v>
      </c>
      <c r="D6189" s="47">
        <v>22</v>
      </c>
      <c r="E6189" s="47">
        <v>21.5</v>
      </c>
      <c r="F6189" s="47">
        <v>22</v>
      </c>
      <c r="G6189" s="48">
        <v>123700</v>
      </c>
      <c r="H6189" s="47">
        <v>1.0900000000000001</v>
      </c>
      <c r="I6189" s="51">
        <f t="shared" si="680"/>
        <v>4.9545454545454552E-2</v>
      </c>
      <c r="J6189" s="51">
        <f t="shared" ca="1" si="681"/>
        <v>9.375</v>
      </c>
      <c r="K6189" s="47">
        <f t="shared" si="682"/>
        <v>1.07</v>
      </c>
      <c r="L6189" s="47">
        <f t="shared" si="683"/>
        <v>1.0900000000000001</v>
      </c>
      <c r="M6189" s="47">
        <f t="shared" si="684"/>
        <v>1.07</v>
      </c>
      <c r="N6189" s="47">
        <f t="shared" si="685"/>
        <v>1.0900000000000001</v>
      </c>
      <c r="O6189" s="48">
        <f t="shared" ca="1" si="686"/>
        <v>1159687.5</v>
      </c>
    </row>
    <row r="6190" spans="1:15" x14ac:dyDescent="0.25">
      <c r="A6190">
        <v>6175</v>
      </c>
      <c r="B6190" s="84">
        <v>33065</v>
      </c>
      <c r="C6190" s="47">
        <v>21.75</v>
      </c>
      <c r="D6190" s="47">
        <v>22</v>
      </c>
      <c r="E6190" s="47">
        <v>21.63</v>
      </c>
      <c r="F6190" s="47">
        <v>22</v>
      </c>
      <c r="G6190" s="48">
        <v>106400</v>
      </c>
      <c r="H6190" s="47">
        <v>1.0900000000000001</v>
      </c>
      <c r="I6190" s="51">
        <f t="shared" si="680"/>
        <v>4.9545454545454552E-2</v>
      </c>
      <c r="J6190" s="51">
        <f t="shared" ca="1" si="681"/>
        <v>9.375</v>
      </c>
      <c r="K6190" s="47">
        <f t="shared" si="682"/>
        <v>1.08</v>
      </c>
      <c r="L6190" s="47">
        <f t="shared" si="683"/>
        <v>1.0900000000000001</v>
      </c>
      <c r="M6190" s="47">
        <f t="shared" si="684"/>
        <v>1.07</v>
      </c>
      <c r="N6190" s="47">
        <f t="shared" si="685"/>
        <v>1.0900000000000001</v>
      </c>
      <c r="O6190" s="48">
        <f t="shared" ca="1" si="686"/>
        <v>997500</v>
      </c>
    </row>
    <row r="6191" spans="1:15" x14ac:dyDescent="0.25">
      <c r="A6191">
        <v>6176</v>
      </c>
      <c r="B6191" s="84">
        <v>33064</v>
      </c>
      <c r="C6191" s="47">
        <v>21.5</v>
      </c>
      <c r="D6191" s="47">
        <v>21.5</v>
      </c>
      <c r="E6191" s="47">
        <v>21.5</v>
      </c>
      <c r="F6191" s="47">
        <v>21.5</v>
      </c>
      <c r="G6191" s="48">
        <v>23600</v>
      </c>
      <c r="H6191" s="47">
        <v>1.07</v>
      </c>
      <c r="I6191" s="51">
        <f t="shared" si="680"/>
        <v>4.9767441860465118E-2</v>
      </c>
      <c r="J6191" s="51">
        <f t="shared" ca="1" si="681"/>
        <v>9.375</v>
      </c>
      <c r="K6191" s="47">
        <f t="shared" si="682"/>
        <v>1.07</v>
      </c>
      <c r="L6191" s="47">
        <f t="shared" si="683"/>
        <v>1.07</v>
      </c>
      <c r="M6191" s="47">
        <f t="shared" si="684"/>
        <v>1.07</v>
      </c>
      <c r="N6191" s="47">
        <f t="shared" si="685"/>
        <v>1.07</v>
      </c>
      <c r="O6191" s="48">
        <f t="shared" ca="1" si="686"/>
        <v>221250</v>
      </c>
    </row>
    <row r="6192" spans="1:15" x14ac:dyDescent="0.25">
      <c r="A6192">
        <v>6177</v>
      </c>
      <c r="B6192" s="84">
        <v>33063</v>
      </c>
      <c r="C6192" s="47">
        <v>21</v>
      </c>
      <c r="D6192" s="47">
        <v>21</v>
      </c>
      <c r="E6192" s="47">
        <v>21</v>
      </c>
      <c r="F6192" s="47">
        <v>21</v>
      </c>
      <c r="G6192" s="48">
        <v>0</v>
      </c>
      <c r="H6192" s="47">
        <v>1.04</v>
      </c>
      <c r="I6192" s="51">
        <f t="shared" si="680"/>
        <v>4.9523809523809526E-2</v>
      </c>
      <c r="J6192" s="51">
        <f t="shared" ca="1" si="681"/>
        <v>9.375</v>
      </c>
      <c r="K6192" s="47">
        <f t="shared" si="682"/>
        <v>1.04</v>
      </c>
      <c r="L6192" s="47">
        <f t="shared" si="683"/>
        <v>1.04</v>
      </c>
      <c r="M6192" s="47">
        <f t="shared" si="684"/>
        <v>1.04</v>
      </c>
      <c r="N6192" s="47">
        <f t="shared" si="685"/>
        <v>1.04</v>
      </c>
      <c r="O6192" s="48">
        <f t="shared" ca="1" si="686"/>
        <v>0</v>
      </c>
    </row>
    <row r="6193" spans="1:15" x14ac:dyDescent="0.25">
      <c r="A6193">
        <v>6178</v>
      </c>
      <c r="B6193" s="84">
        <v>33060</v>
      </c>
      <c r="C6193" s="47">
        <v>21</v>
      </c>
      <c r="D6193" s="47">
        <v>21</v>
      </c>
      <c r="E6193" s="47">
        <v>21</v>
      </c>
      <c r="F6193" s="47">
        <v>21</v>
      </c>
      <c r="G6193" s="48">
        <v>5600</v>
      </c>
      <c r="H6193" s="47">
        <v>1.04</v>
      </c>
      <c r="I6193" s="51">
        <f t="shared" si="680"/>
        <v>4.9523809523809526E-2</v>
      </c>
      <c r="J6193" s="51">
        <f t="shared" ca="1" si="681"/>
        <v>9.375</v>
      </c>
      <c r="K6193" s="47">
        <f t="shared" si="682"/>
        <v>1.04</v>
      </c>
      <c r="L6193" s="47">
        <f t="shared" si="683"/>
        <v>1.04</v>
      </c>
      <c r="M6193" s="47">
        <f t="shared" si="684"/>
        <v>1.04</v>
      </c>
      <c r="N6193" s="47">
        <f t="shared" si="685"/>
        <v>1.04</v>
      </c>
      <c r="O6193" s="48">
        <f t="shared" ca="1" si="686"/>
        <v>52500</v>
      </c>
    </row>
    <row r="6194" spans="1:15" x14ac:dyDescent="0.25">
      <c r="A6194">
        <v>6179</v>
      </c>
      <c r="B6194" s="84">
        <v>33059</v>
      </c>
      <c r="C6194" s="47">
        <v>21</v>
      </c>
      <c r="D6194" s="47">
        <v>21.5</v>
      </c>
      <c r="E6194" s="47">
        <v>21</v>
      </c>
      <c r="F6194" s="47">
        <v>21.5</v>
      </c>
      <c r="G6194" s="48">
        <v>44500</v>
      </c>
      <c r="H6194" s="47">
        <v>1.07</v>
      </c>
      <c r="I6194" s="51">
        <f t="shared" si="680"/>
        <v>4.9767441860465118E-2</v>
      </c>
      <c r="J6194" s="51">
        <f t="shared" ca="1" si="681"/>
        <v>9.375</v>
      </c>
      <c r="K6194" s="47">
        <f t="shared" si="682"/>
        <v>1.05</v>
      </c>
      <c r="L6194" s="47">
        <f t="shared" si="683"/>
        <v>1.07</v>
      </c>
      <c r="M6194" s="47">
        <f t="shared" si="684"/>
        <v>1.05</v>
      </c>
      <c r="N6194" s="47">
        <f t="shared" si="685"/>
        <v>1.07</v>
      </c>
      <c r="O6194" s="48">
        <f t="shared" ca="1" si="686"/>
        <v>417187.5</v>
      </c>
    </row>
    <row r="6195" spans="1:15" x14ac:dyDescent="0.25">
      <c r="A6195">
        <v>6180</v>
      </c>
      <c r="B6195" s="84">
        <v>33057</v>
      </c>
      <c r="C6195" s="47">
        <v>21.5</v>
      </c>
      <c r="D6195" s="47">
        <v>21.5</v>
      </c>
      <c r="E6195" s="47">
        <v>21</v>
      </c>
      <c r="F6195" s="47">
        <v>21</v>
      </c>
      <c r="G6195" s="48">
        <v>26000</v>
      </c>
      <c r="H6195" s="47">
        <v>1.04</v>
      </c>
      <c r="I6195" s="51">
        <f t="shared" si="680"/>
        <v>4.9523809523809526E-2</v>
      </c>
      <c r="J6195" s="51">
        <f t="shared" ca="1" si="681"/>
        <v>9.375</v>
      </c>
      <c r="K6195" s="47">
        <f t="shared" si="682"/>
        <v>1.06</v>
      </c>
      <c r="L6195" s="47">
        <f t="shared" si="683"/>
        <v>1.06</v>
      </c>
      <c r="M6195" s="47">
        <f t="shared" si="684"/>
        <v>1.04</v>
      </c>
      <c r="N6195" s="47">
        <f t="shared" si="685"/>
        <v>1.04</v>
      </c>
      <c r="O6195" s="48">
        <f t="shared" ca="1" si="686"/>
        <v>243750</v>
      </c>
    </row>
    <row r="6196" spans="1:15" x14ac:dyDescent="0.25">
      <c r="A6196">
        <v>6181</v>
      </c>
      <c r="B6196" s="84">
        <v>33056</v>
      </c>
      <c r="C6196" s="47">
        <v>21.5</v>
      </c>
      <c r="D6196" s="47">
        <v>21.5</v>
      </c>
      <c r="E6196" s="47">
        <v>21.5</v>
      </c>
      <c r="F6196" s="47">
        <v>21.5</v>
      </c>
      <c r="G6196" s="48">
        <v>100</v>
      </c>
      <c r="H6196" s="47">
        <v>1.07</v>
      </c>
      <c r="I6196" s="51">
        <f t="shared" si="680"/>
        <v>4.9767441860465118E-2</v>
      </c>
      <c r="J6196" s="51">
        <f t="shared" ca="1" si="681"/>
        <v>9.375</v>
      </c>
      <c r="K6196" s="47">
        <f t="shared" si="682"/>
        <v>1.07</v>
      </c>
      <c r="L6196" s="47">
        <f t="shared" si="683"/>
        <v>1.07</v>
      </c>
      <c r="M6196" s="47">
        <f t="shared" si="684"/>
        <v>1.07</v>
      </c>
      <c r="N6196" s="47">
        <f t="shared" si="685"/>
        <v>1.07</v>
      </c>
      <c r="O6196" s="48">
        <f t="shared" ca="1" si="686"/>
        <v>937.5</v>
      </c>
    </row>
    <row r="6197" spans="1:15" x14ac:dyDescent="0.25">
      <c r="A6197">
        <v>6182</v>
      </c>
      <c r="B6197" s="84">
        <v>33053</v>
      </c>
      <c r="C6197" s="47">
        <v>21.5</v>
      </c>
      <c r="D6197" s="47">
        <v>21.5</v>
      </c>
      <c r="E6197" s="47">
        <v>21.12</v>
      </c>
      <c r="F6197" s="47">
        <v>21.12</v>
      </c>
      <c r="G6197" s="48">
        <v>6100</v>
      </c>
      <c r="H6197" s="47">
        <v>1.05</v>
      </c>
      <c r="I6197" s="51">
        <f t="shared" si="680"/>
        <v>4.9715909090909088E-2</v>
      </c>
      <c r="J6197" s="51">
        <f t="shared" ca="1" si="681"/>
        <v>9.375</v>
      </c>
      <c r="K6197" s="47">
        <f t="shared" si="682"/>
        <v>1.07</v>
      </c>
      <c r="L6197" s="47">
        <f t="shared" si="683"/>
        <v>1.07</v>
      </c>
      <c r="M6197" s="47">
        <f t="shared" si="684"/>
        <v>1.05</v>
      </c>
      <c r="N6197" s="47">
        <f t="shared" si="685"/>
        <v>1.05</v>
      </c>
      <c r="O6197" s="48">
        <f t="shared" ca="1" si="686"/>
        <v>57187.5</v>
      </c>
    </row>
    <row r="6198" spans="1:15" x14ac:dyDescent="0.25">
      <c r="A6198">
        <v>6183</v>
      </c>
      <c r="B6198" s="84">
        <v>33052</v>
      </c>
      <c r="C6198" s="47">
        <v>20.75</v>
      </c>
      <c r="D6198" s="47">
        <v>21.5</v>
      </c>
      <c r="E6198" s="47">
        <v>20.75</v>
      </c>
      <c r="F6198" s="47">
        <v>21.5</v>
      </c>
      <c r="G6198" s="48">
        <v>9300</v>
      </c>
      <c r="H6198" s="47">
        <v>1.07</v>
      </c>
      <c r="I6198" s="51">
        <f t="shared" si="680"/>
        <v>4.9767441860465118E-2</v>
      </c>
      <c r="J6198" s="51">
        <f t="shared" ca="1" si="681"/>
        <v>9.375</v>
      </c>
      <c r="K6198" s="47">
        <f t="shared" si="682"/>
        <v>1.03</v>
      </c>
      <c r="L6198" s="47">
        <f t="shared" si="683"/>
        <v>1.07</v>
      </c>
      <c r="M6198" s="47">
        <f t="shared" si="684"/>
        <v>1.03</v>
      </c>
      <c r="N6198" s="47">
        <f t="shared" si="685"/>
        <v>1.07</v>
      </c>
      <c r="O6198" s="48">
        <f t="shared" ca="1" si="686"/>
        <v>87187.5</v>
      </c>
    </row>
    <row r="6199" spans="1:15" x14ac:dyDescent="0.25">
      <c r="A6199">
        <v>6184</v>
      </c>
      <c r="B6199" s="84">
        <v>33051</v>
      </c>
      <c r="C6199" s="47">
        <v>20.75</v>
      </c>
      <c r="D6199" s="47">
        <v>20.75</v>
      </c>
      <c r="E6199" s="47">
        <v>20.75</v>
      </c>
      <c r="F6199" s="47">
        <v>20.75</v>
      </c>
      <c r="G6199" s="48">
        <v>0</v>
      </c>
      <c r="H6199" s="47">
        <v>1.03</v>
      </c>
      <c r="I6199" s="51">
        <f t="shared" si="680"/>
        <v>4.963855421686747E-2</v>
      </c>
      <c r="J6199" s="51">
        <f t="shared" ca="1" si="681"/>
        <v>9.375</v>
      </c>
      <c r="K6199" s="47">
        <f t="shared" si="682"/>
        <v>1.03</v>
      </c>
      <c r="L6199" s="47">
        <f t="shared" si="683"/>
        <v>1.03</v>
      </c>
      <c r="M6199" s="47">
        <f t="shared" si="684"/>
        <v>1.03</v>
      </c>
      <c r="N6199" s="47">
        <f t="shared" si="685"/>
        <v>1.03</v>
      </c>
      <c r="O6199" s="48">
        <f t="shared" ca="1" si="686"/>
        <v>0</v>
      </c>
    </row>
    <row r="6200" spans="1:15" x14ac:dyDescent="0.25">
      <c r="A6200">
        <v>6185</v>
      </c>
      <c r="B6200" s="84">
        <v>33050</v>
      </c>
      <c r="C6200" s="47">
        <v>21.25</v>
      </c>
      <c r="D6200" s="47">
        <v>21.25</v>
      </c>
      <c r="E6200" s="47">
        <v>20.75</v>
      </c>
      <c r="F6200" s="47">
        <v>20.75</v>
      </c>
      <c r="G6200" s="48">
        <v>47600</v>
      </c>
      <c r="H6200" s="47">
        <v>1.03</v>
      </c>
      <c r="I6200" s="51">
        <f t="shared" si="680"/>
        <v>4.963855421686747E-2</v>
      </c>
      <c r="J6200" s="51">
        <f t="shared" ca="1" si="681"/>
        <v>9.375</v>
      </c>
      <c r="K6200" s="47">
        <f t="shared" si="682"/>
        <v>1.05</v>
      </c>
      <c r="L6200" s="47">
        <f t="shared" si="683"/>
        <v>1.05</v>
      </c>
      <c r="M6200" s="47">
        <f t="shared" si="684"/>
        <v>1.03</v>
      </c>
      <c r="N6200" s="47">
        <f t="shared" si="685"/>
        <v>1.03</v>
      </c>
      <c r="O6200" s="48">
        <f t="shared" ca="1" si="686"/>
        <v>446250</v>
      </c>
    </row>
    <row r="6201" spans="1:15" x14ac:dyDescent="0.25">
      <c r="A6201">
        <v>6186</v>
      </c>
      <c r="B6201" s="84">
        <v>33049</v>
      </c>
      <c r="C6201" s="47">
        <v>21.75</v>
      </c>
      <c r="D6201" s="47">
        <v>21.75</v>
      </c>
      <c r="E6201" s="47">
        <v>20.75</v>
      </c>
      <c r="F6201" s="47">
        <v>20.75</v>
      </c>
      <c r="G6201" s="48">
        <v>35200</v>
      </c>
      <c r="H6201" s="47">
        <v>1.03</v>
      </c>
      <c r="I6201" s="51">
        <f t="shared" si="680"/>
        <v>4.963855421686747E-2</v>
      </c>
      <c r="J6201" s="51">
        <f t="shared" ca="1" si="681"/>
        <v>9.375</v>
      </c>
      <c r="K6201" s="47">
        <f t="shared" si="682"/>
        <v>1.08</v>
      </c>
      <c r="L6201" s="47">
        <f t="shared" si="683"/>
        <v>1.08</v>
      </c>
      <c r="M6201" s="47">
        <f t="shared" si="684"/>
        <v>1.03</v>
      </c>
      <c r="N6201" s="47">
        <f t="shared" si="685"/>
        <v>1.03</v>
      </c>
      <c r="O6201" s="48">
        <f t="shared" ca="1" si="686"/>
        <v>330000</v>
      </c>
    </row>
    <row r="6202" spans="1:15" x14ac:dyDescent="0.25">
      <c r="A6202">
        <v>6187</v>
      </c>
      <c r="B6202" s="84">
        <v>33046</v>
      </c>
      <c r="C6202" s="47">
        <v>21</v>
      </c>
      <c r="D6202" s="47">
        <v>21</v>
      </c>
      <c r="E6202" s="47">
        <v>21</v>
      </c>
      <c r="F6202" s="47">
        <v>21</v>
      </c>
      <c r="G6202" s="48">
        <v>80400</v>
      </c>
      <c r="H6202" s="47">
        <v>1.04</v>
      </c>
      <c r="I6202" s="51">
        <f t="shared" si="680"/>
        <v>4.9523809523809526E-2</v>
      </c>
      <c r="J6202" s="51">
        <f t="shared" ca="1" si="681"/>
        <v>9.375</v>
      </c>
      <c r="K6202" s="47">
        <f t="shared" si="682"/>
        <v>1.04</v>
      </c>
      <c r="L6202" s="47">
        <f t="shared" si="683"/>
        <v>1.04</v>
      </c>
      <c r="M6202" s="47">
        <f t="shared" si="684"/>
        <v>1.04</v>
      </c>
      <c r="N6202" s="47">
        <f t="shared" si="685"/>
        <v>1.04</v>
      </c>
      <c r="O6202" s="48">
        <f t="shared" ca="1" si="686"/>
        <v>753750</v>
      </c>
    </row>
    <row r="6203" spans="1:15" x14ac:dyDescent="0.25">
      <c r="A6203">
        <v>6188</v>
      </c>
      <c r="B6203" s="84">
        <v>33045</v>
      </c>
      <c r="C6203" s="47">
        <v>21</v>
      </c>
      <c r="D6203" s="47">
        <v>22</v>
      </c>
      <c r="E6203" s="47">
        <v>21</v>
      </c>
      <c r="F6203" s="47">
        <v>21.5</v>
      </c>
      <c r="G6203" s="48">
        <v>162900</v>
      </c>
      <c r="H6203" s="47">
        <v>1.07</v>
      </c>
      <c r="I6203" s="51">
        <f t="shared" si="680"/>
        <v>4.9767441860465118E-2</v>
      </c>
      <c r="J6203" s="51">
        <f t="shared" ca="1" si="681"/>
        <v>9.375</v>
      </c>
      <c r="K6203" s="47">
        <f t="shared" si="682"/>
        <v>1.05</v>
      </c>
      <c r="L6203" s="47">
        <f t="shared" si="683"/>
        <v>1.0900000000000001</v>
      </c>
      <c r="M6203" s="47">
        <f t="shared" si="684"/>
        <v>1.05</v>
      </c>
      <c r="N6203" s="47">
        <f t="shared" si="685"/>
        <v>1.07</v>
      </c>
      <c r="O6203" s="48">
        <f t="shared" ca="1" si="686"/>
        <v>1527187.5</v>
      </c>
    </row>
    <row r="6204" spans="1:15" x14ac:dyDescent="0.25">
      <c r="A6204">
        <v>6189</v>
      </c>
      <c r="B6204" s="84">
        <v>33044</v>
      </c>
      <c r="C6204" s="47">
        <v>20.25</v>
      </c>
      <c r="D6204" s="47">
        <v>20.75</v>
      </c>
      <c r="E6204" s="47">
        <v>20.25</v>
      </c>
      <c r="F6204" s="47">
        <v>20.5</v>
      </c>
      <c r="G6204" s="48">
        <v>94500</v>
      </c>
      <c r="H6204" s="47">
        <v>1.02</v>
      </c>
      <c r="I6204" s="51">
        <f t="shared" si="680"/>
        <v>4.9756097560975612E-2</v>
      </c>
      <c r="J6204" s="51">
        <f t="shared" ca="1" si="681"/>
        <v>9.375</v>
      </c>
      <c r="K6204" s="47">
        <f t="shared" si="682"/>
        <v>1.01</v>
      </c>
      <c r="L6204" s="47">
        <f t="shared" si="683"/>
        <v>1.03</v>
      </c>
      <c r="M6204" s="47">
        <f t="shared" si="684"/>
        <v>1.01</v>
      </c>
      <c r="N6204" s="47">
        <f t="shared" si="685"/>
        <v>1.02</v>
      </c>
      <c r="O6204" s="48">
        <f t="shared" ca="1" si="686"/>
        <v>885937.5</v>
      </c>
    </row>
    <row r="6205" spans="1:15" x14ac:dyDescent="0.25">
      <c r="A6205">
        <v>6190</v>
      </c>
      <c r="B6205" s="84">
        <v>33043</v>
      </c>
      <c r="C6205" s="47">
        <v>19.25</v>
      </c>
      <c r="D6205" s="47">
        <v>20.25</v>
      </c>
      <c r="E6205" s="47">
        <v>19.25</v>
      </c>
      <c r="F6205" s="47">
        <v>20</v>
      </c>
      <c r="G6205" s="48">
        <v>92000</v>
      </c>
      <c r="H6205" s="47">
        <v>0.99</v>
      </c>
      <c r="I6205" s="51">
        <f t="shared" si="680"/>
        <v>4.9500000000000002E-2</v>
      </c>
      <c r="J6205" s="51">
        <f t="shared" ca="1" si="681"/>
        <v>9.375</v>
      </c>
      <c r="K6205" s="47">
        <f t="shared" si="682"/>
        <v>0.95</v>
      </c>
      <c r="L6205" s="47">
        <f t="shared" si="683"/>
        <v>1</v>
      </c>
      <c r="M6205" s="47">
        <f t="shared" si="684"/>
        <v>0.95</v>
      </c>
      <c r="N6205" s="47">
        <f t="shared" si="685"/>
        <v>0.99</v>
      </c>
      <c r="O6205" s="48">
        <f t="shared" ca="1" si="686"/>
        <v>862500</v>
      </c>
    </row>
    <row r="6206" spans="1:15" x14ac:dyDescent="0.25">
      <c r="A6206">
        <v>6191</v>
      </c>
      <c r="B6206" s="84">
        <v>33042</v>
      </c>
      <c r="C6206" s="47">
        <v>19.5</v>
      </c>
      <c r="D6206" s="47">
        <v>19.5</v>
      </c>
      <c r="E6206" s="47">
        <v>19</v>
      </c>
      <c r="F6206" s="47">
        <v>19.5</v>
      </c>
      <c r="G6206" s="48">
        <v>35600</v>
      </c>
      <c r="H6206" s="47">
        <v>0.97</v>
      </c>
      <c r="I6206" s="51">
        <f t="shared" si="680"/>
        <v>4.9743589743589743E-2</v>
      </c>
      <c r="J6206" s="51">
        <f t="shared" ca="1" si="681"/>
        <v>9.375</v>
      </c>
      <c r="K6206" s="47">
        <f t="shared" si="682"/>
        <v>0.97</v>
      </c>
      <c r="L6206" s="47">
        <f t="shared" si="683"/>
        <v>0.97</v>
      </c>
      <c r="M6206" s="47">
        <f t="shared" si="684"/>
        <v>0.95</v>
      </c>
      <c r="N6206" s="47">
        <f t="shared" si="685"/>
        <v>0.97</v>
      </c>
      <c r="O6206" s="48">
        <f t="shared" ca="1" si="686"/>
        <v>333750</v>
      </c>
    </row>
    <row r="6207" spans="1:15" x14ac:dyDescent="0.25">
      <c r="A6207">
        <v>6192</v>
      </c>
      <c r="B6207" s="84">
        <v>33039</v>
      </c>
      <c r="C6207" s="47">
        <v>19.25</v>
      </c>
      <c r="D6207" s="47">
        <v>19.5</v>
      </c>
      <c r="E6207" s="47">
        <v>19.25</v>
      </c>
      <c r="F6207" s="47">
        <v>19.5</v>
      </c>
      <c r="G6207" s="48">
        <v>55700</v>
      </c>
      <c r="H6207" s="47">
        <v>0.97</v>
      </c>
      <c r="I6207" s="51">
        <f t="shared" si="680"/>
        <v>4.9743589743589743E-2</v>
      </c>
      <c r="J6207" s="51">
        <f t="shared" ca="1" si="681"/>
        <v>9.375</v>
      </c>
      <c r="K6207" s="47">
        <f t="shared" si="682"/>
        <v>0.96</v>
      </c>
      <c r="L6207" s="47">
        <f t="shared" si="683"/>
        <v>0.97</v>
      </c>
      <c r="M6207" s="47">
        <f t="shared" si="684"/>
        <v>0.96</v>
      </c>
      <c r="N6207" s="47">
        <f t="shared" si="685"/>
        <v>0.97</v>
      </c>
      <c r="O6207" s="48">
        <f t="shared" ca="1" si="686"/>
        <v>522187.5</v>
      </c>
    </row>
    <row r="6208" spans="1:15" x14ac:dyDescent="0.25">
      <c r="A6208">
        <v>6193</v>
      </c>
      <c r="B6208" s="84">
        <v>33038</v>
      </c>
      <c r="C6208" s="47">
        <v>18.5</v>
      </c>
      <c r="D6208" s="47">
        <v>18.5</v>
      </c>
      <c r="E6208" s="47">
        <v>18.5</v>
      </c>
      <c r="F6208" s="47">
        <v>18.5</v>
      </c>
      <c r="G6208" s="48">
        <v>6100</v>
      </c>
      <c r="H6208" s="47">
        <v>0.92</v>
      </c>
      <c r="I6208" s="51">
        <f t="shared" si="680"/>
        <v>4.9729729729729735E-2</v>
      </c>
      <c r="J6208" s="51">
        <f t="shared" ca="1" si="681"/>
        <v>9.375</v>
      </c>
      <c r="K6208" s="47">
        <f t="shared" si="682"/>
        <v>0.92</v>
      </c>
      <c r="L6208" s="47">
        <f t="shared" si="683"/>
        <v>0.92</v>
      </c>
      <c r="M6208" s="47">
        <f t="shared" si="684"/>
        <v>0.92</v>
      </c>
      <c r="N6208" s="47">
        <f t="shared" si="685"/>
        <v>0.92</v>
      </c>
      <c r="O6208" s="48">
        <f t="shared" ca="1" si="686"/>
        <v>57187.5</v>
      </c>
    </row>
    <row r="6209" spans="1:15" x14ac:dyDescent="0.25">
      <c r="A6209">
        <v>6194</v>
      </c>
      <c r="B6209" s="84">
        <v>33037</v>
      </c>
      <c r="C6209" s="47">
        <v>18.75</v>
      </c>
      <c r="D6209" s="47">
        <v>18.75</v>
      </c>
      <c r="E6209" s="47">
        <v>18.75</v>
      </c>
      <c r="F6209" s="47">
        <v>18.75</v>
      </c>
      <c r="G6209" s="48">
        <v>2400</v>
      </c>
      <c r="H6209" s="47">
        <v>0.93</v>
      </c>
      <c r="I6209" s="51">
        <f t="shared" si="680"/>
        <v>4.9600000000000005E-2</v>
      </c>
      <c r="J6209" s="51">
        <f t="shared" ca="1" si="681"/>
        <v>9.375</v>
      </c>
      <c r="K6209" s="47">
        <f t="shared" si="682"/>
        <v>0.93</v>
      </c>
      <c r="L6209" s="47">
        <f t="shared" si="683"/>
        <v>0.93</v>
      </c>
      <c r="M6209" s="47">
        <f t="shared" si="684"/>
        <v>0.93</v>
      </c>
      <c r="N6209" s="47">
        <f t="shared" si="685"/>
        <v>0.93</v>
      </c>
      <c r="O6209" s="48">
        <f t="shared" ca="1" si="686"/>
        <v>22500</v>
      </c>
    </row>
    <row r="6210" spans="1:15" x14ac:dyDescent="0.25">
      <c r="A6210">
        <v>6195</v>
      </c>
      <c r="B6210" s="84">
        <v>33036</v>
      </c>
      <c r="C6210" s="47">
        <v>18.5</v>
      </c>
      <c r="D6210" s="47">
        <v>18.88</v>
      </c>
      <c r="E6210" s="47">
        <v>18.5</v>
      </c>
      <c r="F6210" s="47">
        <v>18.88</v>
      </c>
      <c r="G6210" s="48">
        <v>65200</v>
      </c>
      <c r="H6210" s="47">
        <v>0.94</v>
      </c>
      <c r="I6210" s="51">
        <f t="shared" si="680"/>
        <v>4.9788135593220338E-2</v>
      </c>
      <c r="J6210" s="51">
        <f t="shared" ca="1" si="681"/>
        <v>9.375</v>
      </c>
      <c r="K6210" s="47">
        <f t="shared" si="682"/>
        <v>0.92</v>
      </c>
      <c r="L6210" s="47">
        <f t="shared" si="683"/>
        <v>0.94</v>
      </c>
      <c r="M6210" s="47">
        <f t="shared" si="684"/>
        <v>0.92</v>
      </c>
      <c r="N6210" s="47">
        <f t="shared" si="685"/>
        <v>0.94</v>
      </c>
      <c r="O6210" s="48">
        <f t="shared" ca="1" si="686"/>
        <v>611250</v>
      </c>
    </row>
    <row r="6211" spans="1:15" x14ac:dyDescent="0.25">
      <c r="A6211">
        <v>6196</v>
      </c>
      <c r="B6211" s="84">
        <v>33035</v>
      </c>
      <c r="C6211" s="47">
        <v>18.5</v>
      </c>
      <c r="D6211" s="47">
        <v>18.5</v>
      </c>
      <c r="E6211" s="47">
        <v>18.5</v>
      </c>
      <c r="F6211" s="47">
        <v>18.5</v>
      </c>
      <c r="G6211" s="48">
        <v>6100</v>
      </c>
      <c r="H6211" s="47">
        <v>0.92</v>
      </c>
      <c r="I6211" s="51">
        <f t="shared" si="680"/>
        <v>4.9729729729729735E-2</v>
      </c>
      <c r="J6211" s="51">
        <f t="shared" ca="1" si="681"/>
        <v>9.375</v>
      </c>
      <c r="K6211" s="47">
        <f t="shared" si="682"/>
        <v>0.92</v>
      </c>
      <c r="L6211" s="47">
        <f t="shared" si="683"/>
        <v>0.92</v>
      </c>
      <c r="M6211" s="47">
        <f t="shared" si="684"/>
        <v>0.92</v>
      </c>
      <c r="N6211" s="47">
        <f t="shared" si="685"/>
        <v>0.92</v>
      </c>
      <c r="O6211" s="48">
        <f t="shared" ca="1" si="686"/>
        <v>57187.5</v>
      </c>
    </row>
    <row r="6212" spans="1:15" x14ac:dyDescent="0.25">
      <c r="A6212">
        <v>6197</v>
      </c>
      <c r="B6212" s="84">
        <v>33032</v>
      </c>
      <c r="C6212" s="47">
        <v>19</v>
      </c>
      <c r="D6212" s="47">
        <v>19</v>
      </c>
      <c r="E6212" s="47">
        <v>19</v>
      </c>
      <c r="F6212" s="47">
        <v>19</v>
      </c>
      <c r="G6212" s="48">
        <v>2400</v>
      </c>
      <c r="H6212" s="47">
        <v>0.94</v>
      </c>
      <c r="I6212" s="51">
        <f t="shared" si="680"/>
        <v>4.9473684210526316E-2</v>
      </c>
      <c r="J6212" s="51">
        <f t="shared" ca="1" si="681"/>
        <v>9.375</v>
      </c>
      <c r="K6212" s="47">
        <f t="shared" si="682"/>
        <v>0.94</v>
      </c>
      <c r="L6212" s="47">
        <f t="shared" si="683"/>
        <v>0.94</v>
      </c>
      <c r="M6212" s="47">
        <f t="shared" si="684"/>
        <v>0.94</v>
      </c>
      <c r="N6212" s="47">
        <f t="shared" si="685"/>
        <v>0.94</v>
      </c>
      <c r="O6212" s="48">
        <f t="shared" ca="1" si="686"/>
        <v>22500</v>
      </c>
    </row>
    <row r="6213" spans="1:15" x14ac:dyDescent="0.25">
      <c r="A6213">
        <v>6198</v>
      </c>
      <c r="B6213" s="84">
        <v>33031</v>
      </c>
      <c r="C6213" s="47">
        <v>19.5</v>
      </c>
      <c r="D6213" s="47">
        <v>19.5</v>
      </c>
      <c r="E6213" s="47">
        <v>18.75</v>
      </c>
      <c r="F6213" s="47">
        <v>18.75</v>
      </c>
      <c r="G6213" s="48">
        <v>5600</v>
      </c>
      <c r="H6213" s="47">
        <v>0.93</v>
      </c>
      <c r="I6213" s="51">
        <f t="shared" si="680"/>
        <v>4.9600000000000005E-2</v>
      </c>
      <c r="J6213" s="51">
        <f t="shared" ca="1" si="681"/>
        <v>9.375</v>
      </c>
      <c r="K6213" s="47">
        <f t="shared" si="682"/>
        <v>0.97</v>
      </c>
      <c r="L6213" s="47">
        <f t="shared" si="683"/>
        <v>0.97</v>
      </c>
      <c r="M6213" s="47">
        <f t="shared" si="684"/>
        <v>0.93</v>
      </c>
      <c r="N6213" s="47">
        <f t="shared" si="685"/>
        <v>0.93</v>
      </c>
      <c r="O6213" s="48">
        <f t="shared" ca="1" si="686"/>
        <v>52500</v>
      </c>
    </row>
    <row r="6214" spans="1:15" x14ac:dyDescent="0.25">
      <c r="A6214">
        <v>6199</v>
      </c>
      <c r="B6214" s="84">
        <v>33030</v>
      </c>
      <c r="C6214" s="47">
        <v>18.5</v>
      </c>
      <c r="D6214" s="47">
        <v>18.5</v>
      </c>
      <c r="E6214" s="47">
        <v>18.5</v>
      </c>
      <c r="F6214" s="47">
        <v>18.5</v>
      </c>
      <c r="G6214" s="48">
        <v>0</v>
      </c>
      <c r="H6214" s="47">
        <v>0.92</v>
      </c>
      <c r="I6214" s="51">
        <f t="shared" si="680"/>
        <v>4.9729729729729735E-2</v>
      </c>
      <c r="J6214" s="51">
        <f t="shared" ca="1" si="681"/>
        <v>9.375</v>
      </c>
      <c r="K6214" s="47">
        <f t="shared" si="682"/>
        <v>0.92</v>
      </c>
      <c r="L6214" s="47">
        <f t="shared" si="683"/>
        <v>0.92</v>
      </c>
      <c r="M6214" s="47">
        <f t="shared" si="684"/>
        <v>0.92</v>
      </c>
      <c r="N6214" s="47">
        <f t="shared" si="685"/>
        <v>0.92</v>
      </c>
      <c r="O6214" s="48">
        <f t="shared" ca="1" si="686"/>
        <v>0</v>
      </c>
    </row>
    <row r="6215" spans="1:15" x14ac:dyDescent="0.25">
      <c r="A6215">
        <v>6200</v>
      </c>
      <c r="B6215" s="84">
        <v>33029</v>
      </c>
      <c r="C6215" s="47">
        <v>19</v>
      </c>
      <c r="D6215" s="47">
        <v>19.5</v>
      </c>
      <c r="E6215" s="47">
        <v>18.5</v>
      </c>
      <c r="F6215" s="47">
        <v>18.5</v>
      </c>
      <c r="G6215" s="48">
        <v>52800</v>
      </c>
      <c r="H6215" s="47">
        <v>0.92</v>
      </c>
      <c r="I6215" s="51">
        <f t="shared" si="680"/>
        <v>4.9729729729729735E-2</v>
      </c>
      <c r="J6215" s="51">
        <f t="shared" ca="1" si="681"/>
        <v>9.375</v>
      </c>
      <c r="K6215" s="47">
        <f t="shared" si="682"/>
        <v>0.94</v>
      </c>
      <c r="L6215" s="47">
        <f t="shared" si="683"/>
        <v>0.97</v>
      </c>
      <c r="M6215" s="47">
        <f t="shared" si="684"/>
        <v>0.92</v>
      </c>
      <c r="N6215" s="47">
        <f t="shared" si="685"/>
        <v>0.92</v>
      </c>
      <c r="O6215" s="48">
        <f t="shared" ca="1" si="686"/>
        <v>495000</v>
      </c>
    </row>
    <row r="6216" spans="1:15" x14ac:dyDescent="0.25">
      <c r="A6216">
        <v>6201</v>
      </c>
      <c r="B6216" s="84">
        <v>33028</v>
      </c>
      <c r="C6216" s="47">
        <v>19</v>
      </c>
      <c r="D6216" s="47">
        <v>19</v>
      </c>
      <c r="E6216" s="47">
        <v>19</v>
      </c>
      <c r="F6216" s="47">
        <v>19</v>
      </c>
      <c r="G6216" s="48">
        <v>2400</v>
      </c>
      <c r="H6216" s="47">
        <v>0.94</v>
      </c>
      <c r="I6216" s="51">
        <f t="shared" si="680"/>
        <v>4.9473684210526316E-2</v>
      </c>
      <c r="J6216" s="51">
        <f t="shared" ca="1" si="681"/>
        <v>9.375</v>
      </c>
      <c r="K6216" s="47">
        <f t="shared" si="682"/>
        <v>0.94</v>
      </c>
      <c r="L6216" s="47">
        <f t="shared" si="683"/>
        <v>0.94</v>
      </c>
      <c r="M6216" s="47">
        <f t="shared" si="684"/>
        <v>0.94</v>
      </c>
      <c r="N6216" s="47">
        <f t="shared" si="685"/>
        <v>0.94</v>
      </c>
      <c r="O6216" s="48">
        <f t="shared" ca="1" si="686"/>
        <v>22500</v>
      </c>
    </row>
    <row r="6217" spans="1:15" x14ac:dyDescent="0.25">
      <c r="A6217">
        <v>6202</v>
      </c>
      <c r="B6217" s="84">
        <v>33025</v>
      </c>
      <c r="C6217" s="47">
        <v>19.25</v>
      </c>
      <c r="D6217" s="47">
        <v>19.5</v>
      </c>
      <c r="E6217" s="47">
        <v>18.5</v>
      </c>
      <c r="F6217" s="47">
        <v>19.5</v>
      </c>
      <c r="G6217" s="48">
        <v>23600</v>
      </c>
      <c r="H6217" s="47">
        <v>0.97</v>
      </c>
      <c r="I6217" s="51">
        <f t="shared" si="680"/>
        <v>4.9743589743589743E-2</v>
      </c>
      <c r="J6217" s="51">
        <f t="shared" ca="1" si="681"/>
        <v>9.375</v>
      </c>
      <c r="K6217" s="47">
        <f t="shared" si="682"/>
        <v>0.96</v>
      </c>
      <c r="L6217" s="47">
        <f t="shared" si="683"/>
        <v>0.97</v>
      </c>
      <c r="M6217" s="47">
        <f t="shared" si="684"/>
        <v>0.92</v>
      </c>
      <c r="N6217" s="47">
        <f t="shared" si="685"/>
        <v>0.97</v>
      </c>
      <c r="O6217" s="48">
        <f t="shared" ca="1" si="686"/>
        <v>221250</v>
      </c>
    </row>
    <row r="6218" spans="1:15" x14ac:dyDescent="0.25">
      <c r="A6218">
        <v>6203</v>
      </c>
      <c r="B6218" s="84">
        <v>33024</v>
      </c>
      <c r="C6218" s="47">
        <v>19</v>
      </c>
      <c r="D6218" s="47">
        <v>19</v>
      </c>
      <c r="E6218" s="47">
        <v>19</v>
      </c>
      <c r="F6218" s="47">
        <v>19</v>
      </c>
      <c r="G6218" s="48">
        <v>32900</v>
      </c>
      <c r="H6218" s="47">
        <v>0.94</v>
      </c>
      <c r="I6218" s="51">
        <f t="shared" si="680"/>
        <v>4.9473684210526316E-2</v>
      </c>
      <c r="J6218" s="51">
        <f t="shared" ca="1" si="681"/>
        <v>9.375</v>
      </c>
      <c r="K6218" s="47">
        <f t="shared" si="682"/>
        <v>0.94</v>
      </c>
      <c r="L6218" s="47">
        <f t="shared" si="683"/>
        <v>0.94</v>
      </c>
      <c r="M6218" s="47">
        <f t="shared" si="684"/>
        <v>0.94</v>
      </c>
      <c r="N6218" s="47">
        <f t="shared" si="685"/>
        <v>0.94</v>
      </c>
      <c r="O6218" s="48">
        <f t="shared" ca="1" si="686"/>
        <v>308437.5</v>
      </c>
    </row>
    <row r="6219" spans="1:15" x14ac:dyDescent="0.25">
      <c r="A6219">
        <v>6204</v>
      </c>
      <c r="B6219" s="84">
        <v>33023</v>
      </c>
      <c r="C6219" s="47">
        <v>19</v>
      </c>
      <c r="D6219" s="47">
        <v>19</v>
      </c>
      <c r="E6219" s="47">
        <v>19</v>
      </c>
      <c r="F6219" s="47">
        <v>19</v>
      </c>
      <c r="G6219" s="48">
        <v>100</v>
      </c>
      <c r="H6219" s="47">
        <v>0.94</v>
      </c>
      <c r="I6219" s="51">
        <f t="shared" si="680"/>
        <v>4.9473684210526316E-2</v>
      </c>
      <c r="J6219" s="51">
        <f t="shared" ca="1" si="681"/>
        <v>9.375</v>
      </c>
      <c r="K6219" s="47">
        <f t="shared" si="682"/>
        <v>0.94</v>
      </c>
      <c r="L6219" s="47">
        <f t="shared" si="683"/>
        <v>0.94</v>
      </c>
      <c r="M6219" s="47">
        <f t="shared" si="684"/>
        <v>0.94</v>
      </c>
      <c r="N6219" s="47">
        <f t="shared" si="685"/>
        <v>0.94</v>
      </c>
      <c r="O6219" s="48">
        <f t="shared" ca="1" si="686"/>
        <v>937.5</v>
      </c>
    </row>
    <row r="6220" spans="1:15" x14ac:dyDescent="0.25">
      <c r="A6220">
        <v>6205</v>
      </c>
      <c r="B6220" s="84">
        <v>33022</v>
      </c>
      <c r="C6220" s="47">
        <v>18.75</v>
      </c>
      <c r="D6220" s="47">
        <v>18.75</v>
      </c>
      <c r="E6220" s="47">
        <v>18.75</v>
      </c>
      <c r="F6220" s="47">
        <v>18.75</v>
      </c>
      <c r="G6220" s="48">
        <v>14400</v>
      </c>
      <c r="H6220" s="47">
        <v>0.93</v>
      </c>
      <c r="I6220" s="51">
        <f t="shared" si="680"/>
        <v>4.9600000000000005E-2</v>
      </c>
      <c r="J6220" s="51">
        <f t="shared" ca="1" si="681"/>
        <v>9.375</v>
      </c>
      <c r="K6220" s="47">
        <f t="shared" si="682"/>
        <v>0.93</v>
      </c>
      <c r="L6220" s="47">
        <f t="shared" si="683"/>
        <v>0.93</v>
      </c>
      <c r="M6220" s="47">
        <f t="shared" si="684"/>
        <v>0.93</v>
      </c>
      <c r="N6220" s="47">
        <f t="shared" si="685"/>
        <v>0.93</v>
      </c>
      <c r="O6220" s="48">
        <f t="shared" ca="1" si="686"/>
        <v>135000</v>
      </c>
    </row>
    <row r="6221" spans="1:15" x14ac:dyDescent="0.25">
      <c r="A6221">
        <v>6206</v>
      </c>
      <c r="B6221" s="84">
        <v>33018</v>
      </c>
      <c r="C6221" s="47">
        <v>18.5</v>
      </c>
      <c r="D6221" s="47">
        <v>18.5</v>
      </c>
      <c r="E6221" s="47">
        <v>18.5</v>
      </c>
      <c r="F6221" s="47">
        <v>18.5</v>
      </c>
      <c r="G6221" s="48">
        <v>5600</v>
      </c>
      <c r="H6221" s="47">
        <v>0.92</v>
      </c>
      <c r="I6221" s="51">
        <f t="shared" si="680"/>
        <v>4.9729729729729735E-2</v>
      </c>
      <c r="J6221" s="51">
        <f t="shared" ca="1" si="681"/>
        <v>9.375</v>
      </c>
      <c r="K6221" s="47">
        <f t="shared" si="682"/>
        <v>0.92</v>
      </c>
      <c r="L6221" s="47">
        <f t="shared" si="683"/>
        <v>0.92</v>
      </c>
      <c r="M6221" s="47">
        <f t="shared" si="684"/>
        <v>0.92</v>
      </c>
      <c r="N6221" s="47">
        <f t="shared" si="685"/>
        <v>0.92</v>
      </c>
      <c r="O6221" s="48">
        <f t="shared" ca="1" si="686"/>
        <v>52500</v>
      </c>
    </row>
    <row r="6222" spans="1:15" x14ac:dyDescent="0.25">
      <c r="A6222">
        <v>6207</v>
      </c>
      <c r="B6222" s="84">
        <v>33017</v>
      </c>
      <c r="C6222" s="47">
        <v>18.75</v>
      </c>
      <c r="D6222" s="47">
        <v>18.75</v>
      </c>
      <c r="E6222" s="47">
        <v>18.5</v>
      </c>
      <c r="F6222" s="47">
        <v>18.5</v>
      </c>
      <c r="G6222" s="48">
        <v>26000</v>
      </c>
      <c r="H6222" s="47">
        <v>0.92</v>
      </c>
      <c r="I6222" s="51">
        <f t="shared" si="680"/>
        <v>4.9729729729729735E-2</v>
      </c>
      <c r="J6222" s="51">
        <f t="shared" ca="1" si="681"/>
        <v>9.375</v>
      </c>
      <c r="K6222" s="47">
        <f t="shared" si="682"/>
        <v>0.93</v>
      </c>
      <c r="L6222" s="47">
        <f t="shared" si="683"/>
        <v>0.93</v>
      </c>
      <c r="M6222" s="47">
        <f t="shared" si="684"/>
        <v>0.92</v>
      </c>
      <c r="N6222" s="47">
        <f t="shared" si="685"/>
        <v>0.92</v>
      </c>
      <c r="O6222" s="48">
        <f t="shared" ca="1" si="686"/>
        <v>243750</v>
      </c>
    </row>
    <row r="6223" spans="1:15" x14ac:dyDescent="0.25">
      <c r="A6223">
        <v>6208</v>
      </c>
      <c r="B6223" s="84">
        <v>33016</v>
      </c>
      <c r="C6223" s="47">
        <v>18.5</v>
      </c>
      <c r="D6223" s="47">
        <v>18.75</v>
      </c>
      <c r="E6223" s="47">
        <v>18.25</v>
      </c>
      <c r="F6223" s="47">
        <v>18.75</v>
      </c>
      <c r="G6223" s="48">
        <v>62400</v>
      </c>
      <c r="H6223" s="47">
        <v>0.93</v>
      </c>
      <c r="I6223" s="51">
        <f t="shared" si="680"/>
        <v>4.9600000000000005E-2</v>
      </c>
      <c r="J6223" s="51">
        <f t="shared" ca="1" si="681"/>
        <v>9.375</v>
      </c>
      <c r="K6223" s="47">
        <f t="shared" si="682"/>
        <v>0.92</v>
      </c>
      <c r="L6223" s="47">
        <f t="shared" si="683"/>
        <v>0.93</v>
      </c>
      <c r="M6223" s="47">
        <f t="shared" si="684"/>
        <v>0.91</v>
      </c>
      <c r="N6223" s="47">
        <f t="shared" si="685"/>
        <v>0.93</v>
      </c>
      <c r="O6223" s="48">
        <f t="shared" ca="1" si="686"/>
        <v>585000</v>
      </c>
    </row>
    <row r="6224" spans="1:15" x14ac:dyDescent="0.25">
      <c r="A6224">
        <v>6209</v>
      </c>
      <c r="B6224" s="84">
        <v>33015</v>
      </c>
      <c r="C6224" s="47">
        <v>18</v>
      </c>
      <c r="D6224" s="47">
        <v>18.5</v>
      </c>
      <c r="E6224" s="47">
        <v>18</v>
      </c>
      <c r="F6224" s="47">
        <v>18.5</v>
      </c>
      <c r="G6224" s="48">
        <v>29700</v>
      </c>
      <c r="H6224" s="47">
        <v>0.92</v>
      </c>
      <c r="I6224" s="51">
        <f t="shared" si="680"/>
        <v>4.9729729729729735E-2</v>
      </c>
      <c r="J6224" s="51">
        <f t="shared" ca="1" si="681"/>
        <v>9.375</v>
      </c>
      <c r="K6224" s="47">
        <f t="shared" si="682"/>
        <v>0.9</v>
      </c>
      <c r="L6224" s="47">
        <f t="shared" si="683"/>
        <v>0.92</v>
      </c>
      <c r="M6224" s="47">
        <f t="shared" si="684"/>
        <v>0.9</v>
      </c>
      <c r="N6224" s="47">
        <f t="shared" si="685"/>
        <v>0.92</v>
      </c>
      <c r="O6224" s="48">
        <f t="shared" ca="1" si="686"/>
        <v>278437.5</v>
      </c>
    </row>
    <row r="6225" spans="1:15" x14ac:dyDescent="0.25">
      <c r="A6225">
        <v>6210</v>
      </c>
      <c r="B6225" s="84">
        <v>33014</v>
      </c>
      <c r="C6225" s="47">
        <v>18.5</v>
      </c>
      <c r="D6225" s="47">
        <v>18.5</v>
      </c>
      <c r="E6225" s="47">
        <v>18</v>
      </c>
      <c r="F6225" s="47">
        <v>18</v>
      </c>
      <c r="G6225" s="48">
        <v>47600</v>
      </c>
      <c r="H6225" s="47">
        <v>0.89</v>
      </c>
      <c r="I6225" s="51">
        <f t="shared" ref="I6225:I6264" si="687">H6225/F6225</f>
        <v>4.9444444444444444E-2</v>
      </c>
      <c r="J6225" s="51">
        <f t="shared" ref="J6225:J6264" ca="1" si="688">INDEX(OFFSET($T$15,0,0,$S$13+1,1),MATCH(B6225,OFFSET($Q$15,0,0,$S$13+1,1),-1))</f>
        <v>9.375</v>
      </c>
      <c r="K6225" s="47">
        <f t="shared" ref="K6225:K6264" si="689">ROUND($I6225*C6225,2)</f>
        <v>0.91</v>
      </c>
      <c r="L6225" s="47">
        <f t="shared" ref="L6225:L6264" si="690">ROUND($I6225*D6225,2)</f>
        <v>0.91</v>
      </c>
      <c r="M6225" s="47">
        <f t="shared" ref="M6225:M6264" si="691">ROUND($I6225*E6225,2)</f>
        <v>0.89</v>
      </c>
      <c r="N6225" s="47">
        <f t="shared" ref="N6225:N6264" si="692">ROUND($I6225*F6225,2)</f>
        <v>0.89</v>
      </c>
      <c r="O6225" s="48">
        <f t="shared" ref="O6225:O6264" ca="1" si="693">G6225*J6225</f>
        <v>446250</v>
      </c>
    </row>
    <row r="6226" spans="1:15" x14ac:dyDescent="0.25">
      <c r="A6226">
        <v>6211</v>
      </c>
      <c r="B6226" s="84">
        <v>33011</v>
      </c>
      <c r="C6226" s="47">
        <v>18.25</v>
      </c>
      <c r="D6226" s="47">
        <v>18.25</v>
      </c>
      <c r="E6226" s="47">
        <v>18.25</v>
      </c>
      <c r="F6226" s="47">
        <v>18.25</v>
      </c>
      <c r="G6226" s="48">
        <v>0</v>
      </c>
      <c r="H6226" s="47">
        <v>0.91</v>
      </c>
      <c r="I6226" s="51">
        <f t="shared" si="687"/>
        <v>4.9863013698630138E-2</v>
      </c>
      <c r="J6226" s="51">
        <f t="shared" ca="1" si="688"/>
        <v>9.375</v>
      </c>
      <c r="K6226" s="47">
        <f t="shared" si="689"/>
        <v>0.91</v>
      </c>
      <c r="L6226" s="47">
        <f t="shared" si="690"/>
        <v>0.91</v>
      </c>
      <c r="M6226" s="47">
        <f t="shared" si="691"/>
        <v>0.91</v>
      </c>
      <c r="N6226" s="47">
        <f t="shared" si="692"/>
        <v>0.91</v>
      </c>
      <c r="O6226" s="48">
        <f t="shared" ca="1" si="693"/>
        <v>0</v>
      </c>
    </row>
    <row r="6227" spans="1:15" x14ac:dyDescent="0.25">
      <c r="A6227">
        <v>6212</v>
      </c>
      <c r="B6227" s="84">
        <v>33010</v>
      </c>
      <c r="C6227" s="47">
        <v>18.25</v>
      </c>
      <c r="D6227" s="47">
        <v>18.25</v>
      </c>
      <c r="E6227" s="47">
        <v>18.25</v>
      </c>
      <c r="F6227" s="47">
        <v>18.25</v>
      </c>
      <c r="G6227" s="48">
        <v>0</v>
      </c>
      <c r="H6227" s="47">
        <v>0.91</v>
      </c>
      <c r="I6227" s="51">
        <f t="shared" si="687"/>
        <v>4.9863013698630138E-2</v>
      </c>
      <c r="J6227" s="51">
        <f t="shared" ca="1" si="688"/>
        <v>9.375</v>
      </c>
      <c r="K6227" s="47">
        <f t="shared" si="689"/>
        <v>0.91</v>
      </c>
      <c r="L6227" s="47">
        <f t="shared" si="690"/>
        <v>0.91</v>
      </c>
      <c r="M6227" s="47">
        <f t="shared" si="691"/>
        <v>0.91</v>
      </c>
      <c r="N6227" s="47">
        <f t="shared" si="692"/>
        <v>0.91</v>
      </c>
      <c r="O6227" s="48">
        <f t="shared" ca="1" si="693"/>
        <v>0</v>
      </c>
    </row>
    <row r="6228" spans="1:15" x14ac:dyDescent="0.25">
      <c r="A6228">
        <v>6213</v>
      </c>
      <c r="B6228" s="84">
        <v>33009</v>
      </c>
      <c r="C6228" s="47">
        <v>18.5</v>
      </c>
      <c r="D6228" s="47">
        <v>18.5</v>
      </c>
      <c r="E6228" s="47">
        <v>17.75</v>
      </c>
      <c r="F6228" s="47">
        <v>18.25</v>
      </c>
      <c r="G6228" s="48">
        <v>165300</v>
      </c>
      <c r="H6228" s="47">
        <v>0.91</v>
      </c>
      <c r="I6228" s="51">
        <f t="shared" si="687"/>
        <v>4.9863013698630138E-2</v>
      </c>
      <c r="J6228" s="51">
        <f t="shared" ca="1" si="688"/>
        <v>9.375</v>
      </c>
      <c r="K6228" s="47">
        <f t="shared" si="689"/>
        <v>0.92</v>
      </c>
      <c r="L6228" s="47">
        <f t="shared" si="690"/>
        <v>0.92</v>
      </c>
      <c r="M6228" s="47">
        <f t="shared" si="691"/>
        <v>0.89</v>
      </c>
      <c r="N6228" s="47">
        <f t="shared" si="692"/>
        <v>0.91</v>
      </c>
      <c r="O6228" s="48">
        <f t="shared" ca="1" si="693"/>
        <v>1549687.5</v>
      </c>
    </row>
    <row r="6229" spans="1:15" x14ac:dyDescent="0.25">
      <c r="A6229">
        <v>6214</v>
      </c>
      <c r="B6229" s="84">
        <v>33008</v>
      </c>
      <c r="C6229" s="47">
        <v>18</v>
      </c>
      <c r="D6229" s="47">
        <v>18</v>
      </c>
      <c r="E6229" s="47">
        <v>18</v>
      </c>
      <c r="F6229" s="47">
        <v>18</v>
      </c>
      <c r="G6229" s="48">
        <v>100</v>
      </c>
      <c r="H6229" s="47">
        <v>0.89</v>
      </c>
      <c r="I6229" s="51">
        <f t="shared" si="687"/>
        <v>4.9444444444444444E-2</v>
      </c>
      <c r="J6229" s="51">
        <f t="shared" ca="1" si="688"/>
        <v>9.375</v>
      </c>
      <c r="K6229" s="47">
        <f t="shared" si="689"/>
        <v>0.89</v>
      </c>
      <c r="L6229" s="47">
        <f t="shared" si="690"/>
        <v>0.89</v>
      </c>
      <c r="M6229" s="47">
        <f t="shared" si="691"/>
        <v>0.89</v>
      </c>
      <c r="N6229" s="47">
        <f t="shared" si="692"/>
        <v>0.89</v>
      </c>
      <c r="O6229" s="48">
        <f t="shared" ca="1" si="693"/>
        <v>937.5</v>
      </c>
    </row>
    <row r="6230" spans="1:15" x14ac:dyDescent="0.25">
      <c r="A6230">
        <v>6215</v>
      </c>
      <c r="B6230" s="84">
        <v>33007</v>
      </c>
      <c r="C6230" s="47">
        <v>18</v>
      </c>
      <c r="D6230" s="47">
        <v>18.5</v>
      </c>
      <c r="E6230" s="47">
        <v>18</v>
      </c>
      <c r="F6230" s="47">
        <v>18</v>
      </c>
      <c r="G6230" s="48">
        <v>32000</v>
      </c>
      <c r="H6230" s="47">
        <v>0.89</v>
      </c>
      <c r="I6230" s="51">
        <f t="shared" si="687"/>
        <v>4.9444444444444444E-2</v>
      </c>
      <c r="J6230" s="51">
        <f t="shared" ca="1" si="688"/>
        <v>9.375</v>
      </c>
      <c r="K6230" s="47">
        <f t="shared" si="689"/>
        <v>0.89</v>
      </c>
      <c r="L6230" s="47">
        <f t="shared" si="690"/>
        <v>0.91</v>
      </c>
      <c r="M6230" s="47">
        <f t="shared" si="691"/>
        <v>0.89</v>
      </c>
      <c r="N6230" s="47">
        <f t="shared" si="692"/>
        <v>0.89</v>
      </c>
      <c r="O6230" s="48">
        <f t="shared" ca="1" si="693"/>
        <v>300000</v>
      </c>
    </row>
    <row r="6231" spans="1:15" x14ac:dyDescent="0.25">
      <c r="A6231">
        <v>6216</v>
      </c>
      <c r="B6231" s="84">
        <v>33004</v>
      </c>
      <c r="C6231" s="47">
        <v>17.5</v>
      </c>
      <c r="D6231" s="47">
        <v>18.25</v>
      </c>
      <c r="E6231" s="47">
        <v>17.5</v>
      </c>
      <c r="F6231" s="47">
        <v>18</v>
      </c>
      <c r="G6231" s="48">
        <v>739300</v>
      </c>
      <c r="H6231" s="47">
        <v>0.89</v>
      </c>
      <c r="I6231" s="51">
        <f t="shared" si="687"/>
        <v>4.9444444444444444E-2</v>
      </c>
      <c r="J6231" s="51">
        <f t="shared" ca="1" si="688"/>
        <v>9.375</v>
      </c>
      <c r="K6231" s="47">
        <f t="shared" si="689"/>
        <v>0.87</v>
      </c>
      <c r="L6231" s="47">
        <f t="shared" si="690"/>
        <v>0.9</v>
      </c>
      <c r="M6231" s="47">
        <f t="shared" si="691"/>
        <v>0.87</v>
      </c>
      <c r="N6231" s="47">
        <f t="shared" si="692"/>
        <v>0.89</v>
      </c>
      <c r="O6231" s="48">
        <f t="shared" ca="1" si="693"/>
        <v>6930937.5</v>
      </c>
    </row>
    <row r="6232" spans="1:15" x14ac:dyDescent="0.25">
      <c r="A6232">
        <v>6217</v>
      </c>
      <c r="B6232" s="84">
        <v>33003</v>
      </c>
      <c r="C6232" s="47">
        <v>17.5</v>
      </c>
      <c r="D6232" s="47">
        <v>17.5</v>
      </c>
      <c r="E6232" s="47">
        <v>17.5</v>
      </c>
      <c r="F6232" s="47">
        <v>17.5</v>
      </c>
      <c r="G6232" s="48">
        <v>32900</v>
      </c>
      <c r="H6232" s="47">
        <v>0.87</v>
      </c>
      <c r="I6232" s="51">
        <f t="shared" si="687"/>
        <v>4.9714285714285711E-2</v>
      </c>
      <c r="J6232" s="51">
        <f t="shared" ca="1" si="688"/>
        <v>9.375</v>
      </c>
      <c r="K6232" s="47">
        <f t="shared" si="689"/>
        <v>0.87</v>
      </c>
      <c r="L6232" s="47">
        <f t="shared" si="690"/>
        <v>0.87</v>
      </c>
      <c r="M6232" s="47">
        <f t="shared" si="691"/>
        <v>0.87</v>
      </c>
      <c r="N6232" s="47">
        <f t="shared" si="692"/>
        <v>0.87</v>
      </c>
      <c r="O6232" s="48">
        <f t="shared" ca="1" si="693"/>
        <v>308437.5</v>
      </c>
    </row>
    <row r="6233" spans="1:15" x14ac:dyDescent="0.25">
      <c r="A6233">
        <v>6218</v>
      </c>
      <c r="B6233" s="84">
        <v>33002</v>
      </c>
      <c r="C6233" s="47">
        <v>18.12</v>
      </c>
      <c r="D6233" s="47">
        <v>18.12</v>
      </c>
      <c r="E6233" s="47">
        <v>17.5</v>
      </c>
      <c r="F6233" s="47">
        <v>17.5</v>
      </c>
      <c r="G6233" s="48">
        <v>20400</v>
      </c>
      <c r="H6233" s="47">
        <v>0.87</v>
      </c>
      <c r="I6233" s="51">
        <f t="shared" si="687"/>
        <v>4.9714285714285711E-2</v>
      </c>
      <c r="J6233" s="51">
        <f t="shared" ca="1" si="688"/>
        <v>9.375</v>
      </c>
      <c r="K6233" s="47">
        <f t="shared" si="689"/>
        <v>0.9</v>
      </c>
      <c r="L6233" s="47">
        <f t="shared" si="690"/>
        <v>0.9</v>
      </c>
      <c r="M6233" s="47">
        <f t="shared" si="691"/>
        <v>0.87</v>
      </c>
      <c r="N6233" s="47">
        <f t="shared" si="692"/>
        <v>0.87</v>
      </c>
      <c r="O6233" s="48">
        <f t="shared" ca="1" si="693"/>
        <v>191250</v>
      </c>
    </row>
    <row r="6234" spans="1:15" x14ac:dyDescent="0.25">
      <c r="A6234">
        <v>6219</v>
      </c>
      <c r="B6234" s="84">
        <v>33001</v>
      </c>
      <c r="C6234" s="47">
        <v>18</v>
      </c>
      <c r="D6234" s="47">
        <v>18</v>
      </c>
      <c r="E6234" s="47">
        <v>17.5</v>
      </c>
      <c r="F6234" s="47">
        <v>17.5</v>
      </c>
      <c r="G6234" s="48">
        <v>52800</v>
      </c>
      <c r="H6234" s="47">
        <v>0.87</v>
      </c>
      <c r="I6234" s="51">
        <f t="shared" si="687"/>
        <v>4.9714285714285711E-2</v>
      </c>
      <c r="J6234" s="51">
        <f t="shared" ca="1" si="688"/>
        <v>9.375</v>
      </c>
      <c r="K6234" s="47">
        <f t="shared" si="689"/>
        <v>0.89</v>
      </c>
      <c r="L6234" s="47">
        <f t="shared" si="690"/>
        <v>0.89</v>
      </c>
      <c r="M6234" s="47">
        <f t="shared" si="691"/>
        <v>0.87</v>
      </c>
      <c r="N6234" s="47">
        <f t="shared" si="692"/>
        <v>0.87</v>
      </c>
      <c r="O6234" s="48">
        <f t="shared" ca="1" si="693"/>
        <v>495000</v>
      </c>
    </row>
    <row r="6235" spans="1:15" x14ac:dyDescent="0.25">
      <c r="A6235">
        <v>6220</v>
      </c>
      <c r="B6235" s="84">
        <v>33000</v>
      </c>
      <c r="C6235" s="47">
        <v>17.25</v>
      </c>
      <c r="D6235" s="47">
        <v>17.25</v>
      </c>
      <c r="E6235" s="47">
        <v>17.25</v>
      </c>
      <c r="F6235" s="47">
        <v>17.25</v>
      </c>
      <c r="G6235" s="48">
        <v>0</v>
      </c>
      <c r="H6235" s="47">
        <v>0.86</v>
      </c>
      <c r="I6235" s="51">
        <f t="shared" si="687"/>
        <v>4.9855072463768114E-2</v>
      </c>
      <c r="J6235" s="51">
        <f t="shared" ca="1" si="688"/>
        <v>9.375</v>
      </c>
      <c r="K6235" s="47">
        <f t="shared" si="689"/>
        <v>0.86</v>
      </c>
      <c r="L6235" s="47">
        <f t="shared" si="690"/>
        <v>0.86</v>
      </c>
      <c r="M6235" s="47">
        <f t="shared" si="691"/>
        <v>0.86</v>
      </c>
      <c r="N6235" s="47">
        <f t="shared" si="692"/>
        <v>0.86</v>
      </c>
      <c r="O6235" s="48">
        <f t="shared" ca="1" si="693"/>
        <v>0</v>
      </c>
    </row>
    <row r="6236" spans="1:15" x14ac:dyDescent="0.25">
      <c r="A6236">
        <v>6221</v>
      </c>
      <c r="B6236" s="84">
        <v>32997</v>
      </c>
      <c r="C6236" s="47">
        <v>17.25</v>
      </c>
      <c r="D6236" s="47">
        <v>17.25</v>
      </c>
      <c r="E6236" s="47">
        <v>17.25</v>
      </c>
      <c r="F6236" s="47">
        <v>17.25</v>
      </c>
      <c r="G6236" s="48">
        <v>6100</v>
      </c>
      <c r="H6236" s="47">
        <v>0.86</v>
      </c>
      <c r="I6236" s="51">
        <f t="shared" si="687"/>
        <v>4.9855072463768114E-2</v>
      </c>
      <c r="J6236" s="51">
        <f t="shared" ca="1" si="688"/>
        <v>9.375</v>
      </c>
      <c r="K6236" s="47">
        <f t="shared" si="689"/>
        <v>0.86</v>
      </c>
      <c r="L6236" s="47">
        <f t="shared" si="690"/>
        <v>0.86</v>
      </c>
      <c r="M6236" s="47">
        <f t="shared" si="691"/>
        <v>0.86</v>
      </c>
      <c r="N6236" s="47">
        <f t="shared" si="692"/>
        <v>0.86</v>
      </c>
      <c r="O6236" s="48">
        <f t="shared" ca="1" si="693"/>
        <v>57187.5</v>
      </c>
    </row>
    <row r="6237" spans="1:15" x14ac:dyDescent="0.25">
      <c r="A6237">
        <v>6222</v>
      </c>
      <c r="B6237" s="84">
        <v>32996</v>
      </c>
      <c r="C6237" s="47">
        <v>17.75</v>
      </c>
      <c r="D6237" s="47">
        <v>17.75</v>
      </c>
      <c r="E6237" s="47">
        <v>17.75</v>
      </c>
      <c r="F6237" s="47">
        <v>17.75</v>
      </c>
      <c r="G6237" s="48">
        <v>0</v>
      </c>
      <c r="H6237" s="47">
        <v>0.88</v>
      </c>
      <c r="I6237" s="51">
        <f t="shared" si="687"/>
        <v>4.9577464788732394E-2</v>
      </c>
      <c r="J6237" s="51">
        <f t="shared" ca="1" si="688"/>
        <v>9.375</v>
      </c>
      <c r="K6237" s="47">
        <f t="shared" si="689"/>
        <v>0.88</v>
      </c>
      <c r="L6237" s="47">
        <f t="shared" si="690"/>
        <v>0.88</v>
      </c>
      <c r="M6237" s="47">
        <f t="shared" si="691"/>
        <v>0.88</v>
      </c>
      <c r="N6237" s="47">
        <f t="shared" si="692"/>
        <v>0.88</v>
      </c>
      <c r="O6237" s="48">
        <f t="shared" ca="1" si="693"/>
        <v>0</v>
      </c>
    </row>
    <row r="6238" spans="1:15" x14ac:dyDescent="0.25">
      <c r="A6238">
        <v>6223</v>
      </c>
      <c r="B6238" s="84">
        <v>32995</v>
      </c>
      <c r="C6238" s="47">
        <v>17.75</v>
      </c>
      <c r="D6238" s="47">
        <v>17.75</v>
      </c>
      <c r="E6238" s="47">
        <v>17.75</v>
      </c>
      <c r="F6238" s="47">
        <v>17.75</v>
      </c>
      <c r="G6238" s="48">
        <v>0</v>
      </c>
      <c r="H6238" s="47">
        <v>0.88</v>
      </c>
      <c r="I6238" s="51">
        <f t="shared" si="687"/>
        <v>4.9577464788732394E-2</v>
      </c>
      <c r="J6238" s="51">
        <f t="shared" ca="1" si="688"/>
        <v>9.375</v>
      </c>
      <c r="K6238" s="47">
        <f t="shared" si="689"/>
        <v>0.88</v>
      </c>
      <c r="L6238" s="47">
        <f t="shared" si="690"/>
        <v>0.88</v>
      </c>
      <c r="M6238" s="47">
        <f t="shared" si="691"/>
        <v>0.88</v>
      </c>
      <c r="N6238" s="47">
        <f t="shared" si="692"/>
        <v>0.88</v>
      </c>
      <c r="O6238" s="48">
        <f t="shared" ca="1" si="693"/>
        <v>0</v>
      </c>
    </row>
    <row r="6239" spans="1:15" x14ac:dyDescent="0.25">
      <c r="A6239">
        <v>6224</v>
      </c>
      <c r="B6239" s="84">
        <v>32994</v>
      </c>
      <c r="C6239" s="47">
        <v>17.5</v>
      </c>
      <c r="D6239" s="47">
        <v>17.75</v>
      </c>
      <c r="E6239" s="47">
        <v>17.5</v>
      </c>
      <c r="F6239" s="47">
        <v>17.75</v>
      </c>
      <c r="G6239" s="48">
        <v>212900</v>
      </c>
      <c r="H6239" s="47">
        <v>0.88</v>
      </c>
      <c r="I6239" s="51">
        <f t="shared" si="687"/>
        <v>4.9577464788732394E-2</v>
      </c>
      <c r="J6239" s="51">
        <f t="shared" ca="1" si="688"/>
        <v>9.375</v>
      </c>
      <c r="K6239" s="47">
        <f t="shared" si="689"/>
        <v>0.87</v>
      </c>
      <c r="L6239" s="47">
        <f t="shared" si="690"/>
        <v>0.88</v>
      </c>
      <c r="M6239" s="47">
        <f t="shared" si="691"/>
        <v>0.87</v>
      </c>
      <c r="N6239" s="47">
        <f t="shared" si="692"/>
        <v>0.88</v>
      </c>
      <c r="O6239" s="48">
        <f t="shared" ca="1" si="693"/>
        <v>1995937.5</v>
      </c>
    </row>
    <row r="6240" spans="1:15" x14ac:dyDescent="0.25">
      <c r="A6240">
        <v>6225</v>
      </c>
      <c r="B6240" s="84">
        <v>32993</v>
      </c>
      <c r="C6240" s="47">
        <v>17.25</v>
      </c>
      <c r="D6240" s="47">
        <v>17.25</v>
      </c>
      <c r="E6240" s="47">
        <v>17.25</v>
      </c>
      <c r="F6240" s="47">
        <v>17.25</v>
      </c>
      <c r="G6240" s="48">
        <v>0</v>
      </c>
      <c r="H6240" s="47">
        <v>0.86</v>
      </c>
      <c r="I6240" s="51">
        <f t="shared" si="687"/>
        <v>4.9855072463768114E-2</v>
      </c>
      <c r="J6240" s="51">
        <f t="shared" ca="1" si="688"/>
        <v>9.375</v>
      </c>
      <c r="K6240" s="47">
        <f t="shared" si="689"/>
        <v>0.86</v>
      </c>
      <c r="L6240" s="47">
        <f t="shared" si="690"/>
        <v>0.86</v>
      </c>
      <c r="M6240" s="47">
        <f t="shared" si="691"/>
        <v>0.86</v>
      </c>
      <c r="N6240" s="47">
        <f t="shared" si="692"/>
        <v>0.86</v>
      </c>
      <c r="O6240" s="48">
        <f t="shared" ca="1" si="693"/>
        <v>0</v>
      </c>
    </row>
    <row r="6241" spans="1:15" x14ac:dyDescent="0.25">
      <c r="A6241">
        <v>6226</v>
      </c>
      <c r="B6241" s="84">
        <v>32990</v>
      </c>
      <c r="C6241" s="47">
        <v>17.25</v>
      </c>
      <c r="D6241" s="47">
        <v>18</v>
      </c>
      <c r="E6241" s="47">
        <v>17.25</v>
      </c>
      <c r="F6241" s="47">
        <v>17.25</v>
      </c>
      <c r="G6241" s="48">
        <v>11600</v>
      </c>
      <c r="H6241" s="47">
        <v>0.86</v>
      </c>
      <c r="I6241" s="51">
        <f t="shared" si="687"/>
        <v>4.9855072463768114E-2</v>
      </c>
      <c r="J6241" s="51">
        <f t="shared" ca="1" si="688"/>
        <v>9.375</v>
      </c>
      <c r="K6241" s="47">
        <f t="shared" si="689"/>
        <v>0.86</v>
      </c>
      <c r="L6241" s="47">
        <f t="shared" si="690"/>
        <v>0.9</v>
      </c>
      <c r="M6241" s="47">
        <f t="shared" si="691"/>
        <v>0.86</v>
      </c>
      <c r="N6241" s="47">
        <f t="shared" si="692"/>
        <v>0.86</v>
      </c>
      <c r="O6241" s="48">
        <f t="shared" ca="1" si="693"/>
        <v>108750</v>
      </c>
    </row>
    <row r="6242" spans="1:15" x14ac:dyDescent="0.25">
      <c r="A6242">
        <v>6227</v>
      </c>
      <c r="B6242" s="84">
        <v>32989</v>
      </c>
      <c r="C6242" s="47">
        <v>17.5</v>
      </c>
      <c r="D6242" s="47">
        <v>17.5</v>
      </c>
      <c r="E6242" s="47">
        <v>17.5</v>
      </c>
      <c r="F6242" s="47">
        <v>17.5</v>
      </c>
      <c r="G6242" s="48">
        <v>20900</v>
      </c>
      <c r="H6242" s="47">
        <v>0.87</v>
      </c>
      <c r="I6242" s="51">
        <f t="shared" si="687"/>
        <v>4.9714285714285711E-2</v>
      </c>
      <c r="J6242" s="51">
        <f t="shared" ca="1" si="688"/>
        <v>9.375</v>
      </c>
      <c r="K6242" s="47">
        <f t="shared" si="689"/>
        <v>0.87</v>
      </c>
      <c r="L6242" s="47">
        <f t="shared" si="690"/>
        <v>0.87</v>
      </c>
      <c r="M6242" s="47">
        <f t="shared" si="691"/>
        <v>0.87</v>
      </c>
      <c r="N6242" s="47">
        <f t="shared" si="692"/>
        <v>0.87</v>
      </c>
      <c r="O6242" s="48">
        <f t="shared" ca="1" si="693"/>
        <v>195937.5</v>
      </c>
    </row>
    <row r="6243" spans="1:15" x14ac:dyDescent="0.25">
      <c r="A6243">
        <v>6228</v>
      </c>
      <c r="B6243" s="84">
        <v>32988</v>
      </c>
      <c r="C6243" s="47">
        <v>16.75</v>
      </c>
      <c r="D6243" s="47">
        <v>16.75</v>
      </c>
      <c r="E6243" s="47">
        <v>16.75</v>
      </c>
      <c r="F6243" s="47">
        <v>16.75</v>
      </c>
      <c r="G6243" s="48">
        <v>20900</v>
      </c>
      <c r="H6243" s="47">
        <v>0.83</v>
      </c>
      <c r="I6243" s="51">
        <f t="shared" si="687"/>
        <v>4.955223880597015E-2</v>
      </c>
      <c r="J6243" s="51">
        <f t="shared" ca="1" si="688"/>
        <v>9.375</v>
      </c>
      <c r="K6243" s="47">
        <f t="shared" si="689"/>
        <v>0.83</v>
      </c>
      <c r="L6243" s="47">
        <f t="shared" si="690"/>
        <v>0.83</v>
      </c>
      <c r="M6243" s="47">
        <f t="shared" si="691"/>
        <v>0.83</v>
      </c>
      <c r="N6243" s="47">
        <f t="shared" si="692"/>
        <v>0.83</v>
      </c>
      <c r="O6243" s="48">
        <f t="shared" ca="1" si="693"/>
        <v>195937.5</v>
      </c>
    </row>
    <row r="6244" spans="1:15" x14ac:dyDescent="0.25">
      <c r="A6244">
        <v>6229</v>
      </c>
      <c r="B6244" s="84">
        <v>32987</v>
      </c>
      <c r="C6244" s="47">
        <v>17.25</v>
      </c>
      <c r="D6244" s="47">
        <v>17.25</v>
      </c>
      <c r="E6244" s="47">
        <v>17.25</v>
      </c>
      <c r="F6244" s="47">
        <v>17.25</v>
      </c>
      <c r="G6244" s="48">
        <v>3300</v>
      </c>
      <c r="H6244" s="47">
        <v>0.86</v>
      </c>
      <c r="I6244" s="51">
        <f t="shared" si="687"/>
        <v>4.9855072463768114E-2</v>
      </c>
      <c r="J6244" s="51">
        <f t="shared" ca="1" si="688"/>
        <v>9.375</v>
      </c>
      <c r="K6244" s="47">
        <f t="shared" si="689"/>
        <v>0.86</v>
      </c>
      <c r="L6244" s="47">
        <f t="shared" si="690"/>
        <v>0.86</v>
      </c>
      <c r="M6244" s="47">
        <f t="shared" si="691"/>
        <v>0.86</v>
      </c>
      <c r="N6244" s="47">
        <f t="shared" si="692"/>
        <v>0.86</v>
      </c>
      <c r="O6244" s="48">
        <f t="shared" ca="1" si="693"/>
        <v>30937.5</v>
      </c>
    </row>
    <row r="6245" spans="1:15" x14ac:dyDescent="0.25">
      <c r="A6245">
        <v>6230</v>
      </c>
      <c r="B6245" s="84">
        <v>32986</v>
      </c>
      <c r="C6245" s="47">
        <v>17.25</v>
      </c>
      <c r="D6245" s="47">
        <v>17.25</v>
      </c>
      <c r="E6245" s="47">
        <v>17.25</v>
      </c>
      <c r="F6245" s="47">
        <v>17.25</v>
      </c>
      <c r="G6245" s="48">
        <v>100</v>
      </c>
      <c r="H6245" s="47">
        <v>0.86</v>
      </c>
      <c r="I6245" s="51">
        <f t="shared" si="687"/>
        <v>4.9855072463768114E-2</v>
      </c>
      <c r="J6245" s="51">
        <f t="shared" ca="1" si="688"/>
        <v>9.375</v>
      </c>
      <c r="K6245" s="47">
        <f t="shared" si="689"/>
        <v>0.86</v>
      </c>
      <c r="L6245" s="47">
        <f t="shared" si="690"/>
        <v>0.86</v>
      </c>
      <c r="M6245" s="47">
        <f t="shared" si="691"/>
        <v>0.86</v>
      </c>
      <c r="N6245" s="47">
        <f t="shared" si="692"/>
        <v>0.86</v>
      </c>
      <c r="O6245" s="48">
        <f t="shared" ca="1" si="693"/>
        <v>937.5</v>
      </c>
    </row>
    <row r="6246" spans="1:15" x14ac:dyDescent="0.25">
      <c r="A6246">
        <v>6231</v>
      </c>
      <c r="B6246" s="84">
        <v>32983</v>
      </c>
      <c r="C6246" s="47">
        <v>17.25</v>
      </c>
      <c r="D6246" s="47">
        <v>17.25</v>
      </c>
      <c r="E6246" s="47">
        <v>17.25</v>
      </c>
      <c r="F6246" s="47">
        <v>17.25</v>
      </c>
      <c r="G6246" s="48">
        <v>100</v>
      </c>
      <c r="H6246" s="47">
        <v>0.86</v>
      </c>
      <c r="I6246" s="51">
        <f t="shared" si="687"/>
        <v>4.9855072463768114E-2</v>
      </c>
      <c r="J6246" s="51">
        <f t="shared" ca="1" si="688"/>
        <v>9.375</v>
      </c>
      <c r="K6246" s="47">
        <f t="shared" si="689"/>
        <v>0.86</v>
      </c>
      <c r="L6246" s="47">
        <f t="shared" si="690"/>
        <v>0.86</v>
      </c>
      <c r="M6246" s="47">
        <f t="shared" si="691"/>
        <v>0.86</v>
      </c>
      <c r="N6246" s="47">
        <f t="shared" si="692"/>
        <v>0.86</v>
      </c>
      <c r="O6246" s="48">
        <f t="shared" ca="1" si="693"/>
        <v>937.5</v>
      </c>
    </row>
    <row r="6247" spans="1:15" x14ac:dyDescent="0.25">
      <c r="A6247">
        <v>6232</v>
      </c>
      <c r="B6247" s="84">
        <v>32982</v>
      </c>
      <c r="C6247" s="47">
        <v>17.25</v>
      </c>
      <c r="D6247" s="47">
        <v>17.25</v>
      </c>
      <c r="E6247" s="47">
        <v>16.5</v>
      </c>
      <c r="F6247" s="47">
        <v>16.5</v>
      </c>
      <c r="G6247" s="48">
        <v>2400</v>
      </c>
      <c r="H6247" s="47">
        <v>0.82</v>
      </c>
      <c r="I6247" s="51">
        <f t="shared" si="687"/>
        <v>4.9696969696969691E-2</v>
      </c>
      <c r="J6247" s="51">
        <f t="shared" ca="1" si="688"/>
        <v>9.375</v>
      </c>
      <c r="K6247" s="47">
        <f t="shared" si="689"/>
        <v>0.86</v>
      </c>
      <c r="L6247" s="47">
        <f t="shared" si="690"/>
        <v>0.86</v>
      </c>
      <c r="M6247" s="47">
        <f t="shared" si="691"/>
        <v>0.82</v>
      </c>
      <c r="N6247" s="47">
        <f t="shared" si="692"/>
        <v>0.82</v>
      </c>
      <c r="O6247" s="48">
        <f t="shared" ca="1" si="693"/>
        <v>22500</v>
      </c>
    </row>
    <row r="6248" spans="1:15" x14ac:dyDescent="0.25">
      <c r="A6248">
        <v>6233</v>
      </c>
      <c r="B6248" s="84">
        <v>32981</v>
      </c>
      <c r="C6248" s="47">
        <v>17.25</v>
      </c>
      <c r="D6248" s="47">
        <v>17.25</v>
      </c>
      <c r="E6248" s="47">
        <v>16.5</v>
      </c>
      <c r="F6248" s="47">
        <v>17.25</v>
      </c>
      <c r="G6248" s="48">
        <v>5600</v>
      </c>
      <c r="H6248" s="47">
        <v>0.86</v>
      </c>
      <c r="I6248" s="51">
        <f t="shared" si="687"/>
        <v>4.9855072463768114E-2</v>
      </c>
      <c r="J6248" s="51">
        <f t="shared" ca="1" si="688"/>
        <v>9.375</v>
      </c>
      <c r="K6248" s="47">
        <f t="shared" si="689"/>
        <v>0.86</v>
      </c>
      <c r="L6248" s="47">
        <f t="shared" si="690"/>
        <v>0.86</v>
      </c>
      <c r="M6248" s="47">
        <f t="shared" si="691"/>
        <v>0.82</v>
      </c>
      <c r="N6248" s="47">
        <f t="shared" si="692"/>
        <v>0.86</v>
      </c>
      <c r="O6248" s="48">
        <f t="shared" ca="1" si="693"/>
        <v>52500</v>
      </c>
    </row>
    <row r="6249" spans="1:15" x14ac:dyDescent="0.25">
      <c r="A6249">
        <v>6234</v>
      </c>
      <c r="B6249" s="84">
        <v>32980</v>
      </c>
      <c r="C6249" s="47">
        <v>17.25</v>
      </c>
      <c r="D6249" s="47">
        <v>17.25</v>
      </c>
      <c r="E6249" s="47">
        <v>17.25</v>
      </c>
      <c r="F6249" s="47">
        <v>17.25</v>
      </c>
      <c r="G6249" s="48">
        <v>100</v>
      </c>
      <c r="H6249" s="47">
        <v>0.86</v>
      </c>
      <c r="I6249" s="51">
        <f t="shared" si="687"/>
        <v>4.9855072463768114E-2</v>
      </c>
      <c r="J6249" s="51">
        <f t="shared" ca="1" si="688"/>
        <v>9.375</v>
      </c>
      <c r="K6249" s="47">
        <f t="shared" si="689"/>
        <v>0.86</v>
      </c>
      <c r="L6249" s="47">
        <f t="shared" si="690"/>
        <v>0.86</v>
      </c>
      <c r="M6249" s="47">
        <f t="shared" si="691"/>
        <v>0.86</v>
      </c>
      <c r="N6249" s="47">
        <f t="shared" si="692"/>
        <v>0.86</v>
      </c>
      <c r="O6249" s="48">
        <f t="shared" ca="1" si="693"/>
        <v>937.5</v>
      </c>
    </row>
    <row r="6250" spans="1:15" x14ac:dyDescent="0.25">
      <c r="A6250">
        <v>6235</v>
      </c>
      <c r="B6250" s="84">
        <v>32979</v>
      </c>
      <c r="C6250" s="47">
        <v>17.25</v>
      </c>
      <c r="D6250" s="47">
        <v>17.25</v>
      </c>
      <c r="E6250" s="47">
        <v>17.25</v>
      </c>
      <c r="F6250" s="47">
        <v>17.25</v>
      </c>
      <c r="G6250" s="48">
        <v>3300</v>
      </c>
      <c r="H6250" s="47">
        <v>0.86</v>
      </c>
      <c r="I6250" s="51">
        <f t="shared" si="687"/>
        <v>4.9855072463768114E-2</v>
      </c>
      <c r="J6250" s="51">
        <f t="shared" ca="1" si="688"/>
        <v>9.375</v>
      </c>
      <c r="K6250" s="47">
        <f t="shared" si="689"/>
        <v>0.86</v>
      </c>
      <c r="L6250" s="47">
        <f t="shared" si="690"/>
        <v>0.86</v>
      </c>
      <c r="M6250" s="47">
        <f t="shared" si="691"/>
        <v>0.86</v>
      </c>
      <c r="N6250" s="47">
        <f t="shared" si="692"/>
        <v>0.86</v>
      </c>
      <c r="O6250" s="48">
        <f t="shared" ca="1" si="693"/>
        <v>30937.5</v>
      </c>
    </row>
    <row r="6251" spans="1:15" x14ac:dyDescent="0.25">
      <c r="A6251">
        <v>6236</v>
      </c>
      <c r="B6251" s="84">
        <v>32975</v>
      </c>
      <c r="C6251" s="47">
        <v>17.25</v>
      </c>
      <c r="D6251" s="47">
        <v>17.25</v>
      </c>
      <c r="E6251" s="47">
        <v>17.25</v>
      </c>
      <c r="F6251" s="47">
        <v>17.25</v>
      </c>
      <c r="G6251" s="48">
        <v>100</v>
      </c>
      <c r="H6251" s="47">
        <v>0.86</v>
      </c>
      <c r="I6251" s="51">
        <f t="shared" si="687"/>
        <v>4.9855072463768114E-2</v>
      </c>
      <c r="J6251" s="51">
        <f t="shared" ca="1" si="688"/>
        <v>9.375</v>
      </c>
      <c r="K6251" s="47">
        <f t="shared" si="689"/>
        <v>0.86</v>
      </c>
      <c r="L6251" s="47">
        <f t="shared" si="690"/>
        <v>0.86</v>
      </c>
      <c r="M6251" s="47">
        <f t="shared" si="691"/>
        <v>0.86</v>
      </c>
      <c r="N6251" s="47">
        <f t="shared" si="692"/>
        <v>0.86</v>
      </c>
      <c r="O6251" s="48">
        <f t="shared" ca="1" si="693"/>
        <v>937.5</v>
      </c>
    </row>
    <row r="6252" spans="1:15" x14ac:dyDescent="0.25">
      <c r="A6252">
        <v>6237</v>
      </c>
      <c r="B6252" s="84">
        <v>32974</v>
      </c>
      <c r="C6252" s="47">
        <v>17.25</v>
      </c>
      <c r="D6252" s="47">
        <v>17.25</v>
      </c>
      <c r="E6252" s="47">
        <v>17.25</v>
      </c>
      <c r="F6252" s="47">
        <v>17.25</v>
      </c>
      <c r="G6252" s="48">
        <v>100</v>
      </c>
      <c r="H6252" s="47">
        <v>0.86</v>
      </c>
      <c r="I6252" s="51">
        <f t="shared" si="687"/>
        <v>4.9855072463768114E-2</v>
      </c>
      <c r="J6252" s="51">
        <f t="shared" ca="1" si="688"/>
        <v>9.375</v>
      </c>
      <c r="K6252" s="47">
        <f t="shared" si="689"/>
        <v>0.86</v>
      </c>
      <c r="L6252" s="47">
        <f t="shared" si="690"/>
        <v>0.86</v>
      </c>
      <c r="M6252" s="47">
        <f t="shared" si="691"/>
        <v>0.86</v>
      </c>
      <c r="N6252" s="47">
        <f t="shared" si="692"/>
        <v>0.86</v>
      </c>
      <c r="O6252" s="48">
        <f t="shared" ca="1" si="693"/>
        <v>937.5</v>
      </c>
    </row>
    <row r="6253" spans="1:15" x14ac:dyDescent="0.25">
      <c r="A6253">
        <v>6238</v>
      </c>
      <c r="B6253" s="84">
        <v>32973</v>
      </c>
      <c r="C6253" s="47">
        <v>17.25</v>
      </c>
      <c r="D6253" s="47">
        <v>17.25</v>
      </c>
      <c r="E6253" s="47">
        <v>17.25</v>
      </c>
      <c r="F6253" s="47">
        <v>17.25</v>
      </c>
      <c r="G6253" s="48">
        <v>0</v>
      </c>
      <c r="H6253" s="47">
        <v>0.86</v>
      </c>
      <c r="I6253" s="51">
        <f t="shared" si="687"/>
        <v>4.9855072463768114E-2</v>
      </c>
      <c r="J6253" s="51">
        <f t="shared" ca="1" si="688"/>
        <v>9.375</v>
      </c>
      <c r="K6253" s="47">
        <f t="shared" si="689"/>
        <v>0.86</v>
      </c>
      <c r="L6253" s="47">
        <f t="shared" si="690"/>
        <v>0.86</v>
      </c>
      <c r="M6253" s="47">
        <f t="shared" si="691"/>
        <v>0.86</v>
      </c>
      <c r="N6253" s="47">
        <f t="shared" si="692"/>
        <v>0.86</v>
      </c>
      <c r="O6253" s="48">
        <f t="shared" ca="1" si="693"/>
        <v>0</v>
      </c>
    </row>
    <row r="6254" spans="1:15" x14ac:dyDescent="0.25">
      <c r="A6254">
        <v>6239</v>
      </c>
      <c r="B6254" s="84">
        <v>32972</v>
      </c>
      <c r="C6254" s="47">
        <v>17.25</v>
      </c>
      <c r="D6254" s="47">
        <v>17.25</v>
      </c>
      <c r="E6254" s="47">
        <v>17.25</v>
      </c>
      <c r="F6254" s="47">
        <v>17.25</v>
      </c>
      <c r="G6254" s="48">
        <v>3300</v>
      </c>
      <c r="H6254" s="47">
        <v>0.86</v>
      </c>
      <c r="I6254" s="51">
        <f t="shared" si="687"/>
        <v>4.9855072463768114E-2</v>
      </c>
      <c r="J6254" s="51">
        <f t="shared" ca="1" si="688"/>
        <v>9.375</v>
      </c>
      <c r="K6254" s="47">
        <f t="shared" si="689"/>
        <v>0.86</v>
      </c>
      <c r="L6254" s="47">
        <f t="shared" si="690"/>
        <v>0.86</v>
      </c>
      <c r="M6254" s="47">
        <f t="shared" si="691"/>
        <v>0.86</v>
      </c>
      <c r="N6254" s="47">
        <f t="shared" si="692"/>
        <v>0.86</v>
      </c>
      <c r="O6254" s="48">
        <f t="shared" ca="1" si="693"/>
        <v>30937.5</v>
      </c>
    </row>
    <row r="6255" spans="1:15" x14ac:dyDescent="0.25">
      <c r="A6255">
        <v>6240</v>
      </c>
      <c r="B6255" s="84">
        <v>32969</v>
      </c>
      <c r="C6255" s="47">
        <v>17.25</v>
      </c>
      <c r="D6255" s="47">
        <v>17.25</v>
      </c>
      <c r="E6255" s="47">
        <v>17.25</v>
      </c>
      <c r="F6255" s="47">
        <v>17.25</v>
      </c>
      <c r="G6255" s="48">
        <v>3300</v>
      </c>
      <c r="H6255" s="47">
        <v>0.86</v>
      </c>
      <c r="I6255" s="51">
        <f t="shared" si="687"/>
        <v>4.9855072463768114E-2</v>
      </c>
      <c r="J6255" s="51">
        <f t="shared" ca="1" si="688"/>
        <v>9.375</v>
      </c>
      <c r="K6255" s="47">
        <f t="shared" si="689"/>
        <v>0.86</v>
      </c>
      <c r="L6255" s="47">
        <f t="shared" si="690"/>
        <v>0.86</v>
      </c>
      <c r="M6255" s="47">
        <f t="shared" si="691"/>
        <v>0.86</v>
      </c>
      <c r="N6255" s="47">
        <f t="shared" si="692"/>
        <v>0.86</v>
      </c>
      <c r="O6255" s="48">
        <f t="shared" ca="1" si="693"/>
        <v>30937.5</v>
      </c>
    </row>
    <row r="6256" spans="1:15" x14ac:dyDescent="0.25">
      <c r="A6256">
        <v>6241</v>
      </c>
      <c r="B6256" s="84">
        <v>32968</v>
      </c>
      <c r="C6256" s="47">
        <v>17.25</v>
      </c>
      <c r="D6256" s="47">
        <v>17.25</v>
      </c>
      <c r="E6256" s="47">
        <v>17.25</v>
      </c>
      <c r="F6256" s="47">
        <v>17.25</v>
      </c>
      <c r="G6256" s="48">
        <v>11600</v>
      </c>
      <c r="H6256" s="47">
        <v>0.86</v>
      </c>
      <c r="I6256" s="51">
        <f t="shared" si="687"/>
        <v>4.9855072463768114E-2</v>
      </c>
      <c r="J6256" s="51">
        <f t="shared" ca="1" si="688"/>
        <v>9.375</v>
      </c>
      <c r="K6256" s="47">
        <f t="shared" si="689"/>
        <v>0.86</v>
      </c>
      <c r="L6256" s="47">
        <f t="shared" si="690"/>
        <v>0.86</v>
      </c>
      <c r="M6256" s="47">
        <f t="shared" si="691"/>
        <v>0.86</v>
      </c>
      <c r="N6256" s="47">
        <f t="shared" si="692"/>
        <v>0.86</v>
      </c>
      <c r="O6256" s="48">
        <f t="shared" ca="1" si="693"/>
        <v>108750</v>
      </c>
    </row>
    <row r="6257" spans="1:15" x14ac:dyDescent="0.25">
      <c r="A6257">
        <v>6242</v>
      </c>
      <c r="B6257" s="84">
        <v>32967</v>
      </c>
      <c r="C6257" s="47">
        <v>17.5</v>
      </c>
      <c r="D6257" s="47">
        <v>17.5</v>
      </c>
      <c r="E6257" s="47">
        <v>17</v>
      </c>
      <c r="F6257" s="47">
        <v>17</v>
      </c>
      <c r="G6257" s="48">
        <v>3300</v>
      </c>
      <c r="H6257" s="47">
        <v>0.84</v>
      </c>
      <c r="I6257" s="51">
        <f t="shared" si="687"/>
        <v>4.9411764705882349E-2</v>
      </c>
      <c r="J6257" s="51">
        <f t="shared" ca="1" si="688"/>
        <v>9.375</v>
      </c>
      <c r="K6257" s="47">
        <f t="shared" si="689"/>
        <v>0.86</v>
      </c>
      <c r="L6257" s="47">
        <f t="shared" si="690"/>
        <v>0.86</v>
      </c>
      <c r="M6257" s="47">
        <f t="shared" si="691"/>
        <v>0.84</v>
      </c>
      <c r="N6257" s="47">
        <f t="shared" si="692"/>
        <v>0.84</v>
      </c>
      <c r="O6257" s="48">
        <f t="shared" ca="1" si="693"/>
        <v>30937.5</v>
      </c>
    </row>
    <row r="6258" spans="1:15" x14ac:dyDescent="0.25">
      <c r="A6258">
        <v>6243</v>
      </c>
      <c r="B6258" s="84">
        <v>32966</v>
      </c>
      <c r="C6258" s="47">
        <v>17</v>
      </c>
      <c r="D6258" s="47">
        <v>17</v>
      </c>
      <c r="E6258" s="47">
        <v>17</v>
      </c>
      <c r="F6258" s="47">
        <v>17</v>
      </c>
      <c r="G6258" s="48">
        <v>3300</v>
      </c>
      <c r="H6258" s="47">
        <v>0.84</v>
      </c>
      <c r="I6258" s="51">
        <f t="shared" si="687"/>
        <v>4.9411764705882349E-2</v>
      </c>
      <c r="J6258" s="51">
        <f t="shared" ca="1" si="688"/>
        <v>9.375</v>
      </c>
      <c r="K6258" s="47">
        <f t="shared" si="689"/>
        <v>0.84</v>
      </c>
      <c r="L6258" s="47">
        <f t="shared" si="690"/>
        <v>0.84</v>
      </c>
      <c r="M6258" s="47">
        <f t="shared" si="691"/>
        <v>0.84</v>
      </c>
      <c r="N6258" s="47">
        <f t="shared" si="692"/>
        <v>0.84</v>
      </c>
      <c r="O6258" s="48">
        <f t="shared" ca="1" si="693"/>
        <v>30937.5</v>
      </c>
    </row>
    <row r="6259" spans="1:15" x14ac:dyDescent="0.25">
      <c r="A6259">
        <v>6244</v>
      </c>
      <c r="B6259" s="84">
        <v>32965</v>
      </c>
      <c r="C6259" s="47">
        <v>17.75</v>
      </c>
      <c r="D6259" s="47">
        <v>17.75</v>
      </c>
      <c r="E6259" s="47">
        <v>17.25</v>
      </c>
      <c r="F6259" s="47">
        <v>17.75</v>
      </c>
      <c r="G6259" s="48">
        <v>82500</v>
      </c>
      <c r="H6259" s="47">
        <v>0.88</v>
      </c>
      <c r="I6259" s="51">
        <f t="shared" si="687"/>
        <v>4.9577464788732394E-2</v>
      </c>
      <c r="J6259" s="51">
        <f t="shared" ca="1" si="688"/>
        <v>9.375</v>
      </c>
      <c r="K6259" s="47">
        <f t="shared" si="689"/>
        <v>0.88</v>
      </c>
      <c r="L6259" s="47">
        <f t="shared" si="690"/>
        <v>0.88</v>
      </c>
      <c r="M6259" s="47">
        <f t="shared" si="691"/>
        <v>0.86</v>
      </c>
      <c r="N6259" s="47">
        <f t="shared" si="692"/>
        <v>0.88</v>
      </c>
      <c r="O6259" s="48">
        <f t="shared" ca="1" si="693"/>
        <v>773437.5</v>
      </c>
    </row>
    <row r="6260" spans="1:15" x14ac:dyDescent="0.25">
      <c r="A6260">
        <v>6245</v>
      </c>
      <c r="B6260" s="84">
        <v>32962</v>
      </c>
      <c r="C6260" s="47">
        <v>17.75</v>
      </c>
      <c r="D6260" s="47">
        <v>17.75</v>
      </c>
      <c r="E6260" s="47">
        <v>17.75</v>
      </c>
      <c r="F6260" s="47">
        <v>17.75</v>
      </c>
      <c r="G6260" s="48">
        <v>100</v>
      </c>
      <c r="H6260" s="47">
        <v>0.88</v>
      </c>
      <c r="I6260" s="51">
        <f t="shared" si="687"/>
        <v>4.9577464788732394E-2</v>
      </c>
      <c r="J6260" s="51">
        <f t="shared" ca="1" si="688"/>
        <v>9.375</v>
      </c>
      <c r="K6260" s="47">
        <f t="shared" si="689"/>
        <v>0.88</v>
      </c>
      <c r="L6260" s="47">
        <f t="shared" si="690"/>
        <v>0.88</v>
      </c>
      <c r="M6260" s="47">
        <f t="shared" si="691"/>
        <v>0.88</v>
      </c>
      <c r="N6260" s="47">
        <f t="shared" si="692"/>
        <v>0.88</v>
      </c>
      <c r="O6260" s="48">
        <f t="shared" ca="1" si="693"/>
        <v>937.5</v>
      </c>
    </row>
    <row r="6261" spans="1:15" x14ac:dyDescent="0.25">
      <c r="A6261">
        <v>6246</v>
      </c>
      <c r="B6261" s="84">
        <v>32961</v>
      </c>
      <c r="C6261" s="47">
        <v>17.25</v>
      </c>
      <c r="D6261" s="47">
        <v>17.25</v>
      </c>
      <c r="E6261" s="47">
        <v>17.25</v>
      </c>
      <c r="F6261" s="47">
        <v>17.25</v>
      </c>
      <c r="G6261" s="48">
        <v>6100</v>
      </c>
      <c r="H6261" s="47">
        <v>0.86</v>
      </c>
      <c r="I6261" s="51">
        <f t="shared" si="687"/>
        <v>4.9855072463768114E-2</v>
      </c>
      <c r="J6261" s="51">
        <f t="shared" ca="1" si="688"/>
        <v>9.375</v>
      </c>
      <c r="K6261" s="47">
        <f t="shared" si="689"/>
        <v>0.86</v>
      </c>
      <c r="L6261" s="47">
        <f t="shared" si="690"/>
        <v>0.86</v>
      </c>
      <c r="M6261" s="47">
        <f t="shared" si="691"/>
        <v>0.86</v>
      </c>
      <c r="N6261" s="47">
        <f t="shared" si="692"/>
        <v>0.86</v>
      </c>
      <c r="O6261" s="48">
        <f t="shared" ca="1" si="693"/>
        <v>57187.5</v>
      </c>
    </row>
    <row r="6262" spans="1:15" x14ac:dyDescent="0.25">
      <c r="A6262">
        <v>6247</v>
      </c>
      <c r="B6262" s="84">
        <v>32960</v>
      </c>
      <c r="C6262" s="47">
        <v>17.75</v>
      </c>
      <c r="D6262" s="47">
        <v>17.75</v>
      </c>
      <c r="E6262" s="47">
        <v>17.75</v>
      </c>
      <c r="F6262" s="47">
        <v>17.75</v>
      </c>
      <c r="G6262" s="48">
        <v>2400</v>
      </c>
      <c r="H6262" s="47">
        <v>0.88</v>
      </c>
      <c r="I6262" s="51">
        <f t="shared" si="687"/>
        <v>4.9577464788732394E-2</v>
      </c>
      <c r="J6262" s="51">
        <f t="shared" ca="1" si="688"/>
        <v>9.375</v>
      </c>
      <c r="K6262" s="47">
        <f t="shared" si="689"/>
        <v>0.88</v>
      </c>
      <c r="L6262" s="47">
        <f t="shared" si="690"/>
        <v>0.88</v>
      </c>
      <c r="M6262" s="47">
        <f t="shared" si="691"/>
        <v>0.88</v>
      </c>
      <c r="N6262" s="47">
        <f t="shared" si="692"/>
        <v>0.88</v>
      </c>
      <c r="O6262" s="48">
        <f t="shared" ca="1" si="693"/>
        <v>22500</v>
      </c>
    </row>
    <row r="6263" spans="1:15" x14ac:dyDescent="0.25">
      <c r="A6263">
        <v>6248</v>
      </c>
      <c r="B6263" s="84">
        <v>32959</v>
      </c>
      <c r="C6263" s="47">
        <v>17.75</v>
      </c>
      <c r="D6263" s="47">
        <v>17.75</v>
      </c>
      <c r="E6263" s="47">
        <v>17.75</v>
      </c>
      <c r="F6263" s="47">
        <v>17.75</v>
      </c>
      <c r="G6263" s="48">
        <v>0</v>
      </c>
      <c r="H6263" s="47">
        <v>0.88</v>
      </c>
      <c r="I6263" s="51">
        <f t="shared" si="687"/>
        <v>4.9577464788732394E-2</v>
      </c>
      <c r="J6263" s="51">
        <f t="shared" ca="1" si="688"/>
        <v>9.375</v>
      </c>
      <c r="K6263" s="47">
        <f t="shared" si="689"/>
        <v>0.88</v>
      </c>
      <c r="L6263" s="47">
        <f t="shared" si="690"/>
        <v>0.88</v>
      </c>
      <c r="M6263" s="47">
        <f t="shared" si="691"/>
        <v>0.88</v>
      </c>
      <c r="N6263" s="47">
        <f t="shared" si="692"/>
        <v>0.88</v>
      </c>
      <c r="O6263" s="48">
        <f t="shared" ca="1" si="693"/>
        <v>0</v>
      </c>
    </row>
    <row r="6264" spans="1:15" x14ac:dyDescent="0.25">
      <c r="A6264">
        <v>6249</v>
      </c>
      <c r="B6264" s="84">
        <v>32958</v>
      </c>
      <c r="C6264" s="47">
        <v>17.37</v>
      </c>
      <c r="D6264" s="47">
        <v>17.75</v>
      </c>
      <c r="E6264" s="47">
        <v>17.37</v>
      </c>
      <c r="F6264" s="47">
        <v>17.75</v>
      </c>
      <c r="G6264" s="48">
        <v>3300</v>
      </c>
      <c r="H6264" s="47">
        <v>0.88</v>
      </c>
      <c r="I6264" s="51">
        <f t="shared" si="687"/>
        <v>4.9577464788732394E-2</v>
      </c>
      <c r="J6264" s="51">
        <f t="shared" ca="1" si="688"/>
        <v>9.375</v>
      </c>
      <c r="K6264" s="47">
        <f t="shared" si="689"/>
        <v>0.86</v>
      </c>
      <c r="L6264" s="47">
        <f t="shared" si="690"/>
        <v>0.88</v>
      </c>
      <c r="M6264" s="47">
        <f t="shared" si="691"/>
        <v>0.86</v>
      </c>
      <c r="N6264" s="47">
        <f t="shared" si="692"/>
        <v>0.88</v>
      </c>
      <c r="O6264" s="48">
        <f t="shared" ca="1" si="693"/>
        <v>30937.5</v>
      </c>
    </row>
    <row r="6265" spans="1:15" x14ac:dyDescent="0.25">
      <c r="B6265" s="84"/>
      <c r="C6265" s="47"/>
      <c r="D6265" s="47"/>
      <c r="E6265" s="47"/>
      <c r="F6265" s="47"/>
      <c r="G6265" s="48"/>
      <c r="H6265" s="47"/>
      <c r="I6265" s="51"/>
      <c r="J6265" s="51"/>
      <c r="K6265" s="47"/>
      <c r="L6265" s="47"/>
      <c r="M6265" s="47"/>
      <c r="N6265" s="47"/>
      <c r="O6265" s="48"/>
    </row>
    <row r="6266" spans="1:15" x14ac:dyDescent="0.25">
      <c r="B6266" s="84"/>
      <c r="C6266" s="47"/>
      <c r="D6266" s="47"/>
      <c r="E6266" s="47"/>
      <c r="F6266" s="47"/>
      <c r="G6266" s="48"/>
      <c r="H6266" s="47"/>
      <c r="I6266" s="51"/>
      <c r="J6266" s="51"/>
      <c r="K6266" s="47"/>
      <c r="L6266" s="47"/>
      <c r="M6266" s="47"/>
      <c r="N6266" s="47"/>
      <c r="O6266" s="48"/>
    </row>
    <row r="6267" spans="1:15" x14ac:dyDescent="0.25">
      <c r="B6267" s="84"/>
      <c r="C6267" s="47"/>
      <c r="D6267" s="47"/>
      <c r="E6267" s="47"/>
      <c r="F6267" s="47"/>
      <c r="G6267" s="48"/>
      <c r="H6267" s="47"/>
      <c r="I6267" s="51"/>
      <c r="J6267" s="51"/>
      <c r="K6267" s="47"/>
      <c r="L6267" s="47"/>
      <c r="M6267" s="47"/>
      <c r="N6267" s="47"/>
      <c r="O6267" s="48"/>
    </row>
    <row r="6268" spans="1:15" x14ac:dyDescent="0.25">
      <c r="B6268" s="84"/>
      <c r="C6268" s="47"/>
      <c r="D6268" s="47"/>
      <c r="E6268" s="47"/>
      <c r="F6268" s="47"/>
      <c r="G6268" s="48"/>
      <c r="H6268" s="47"/>
      <c r="I6268" s="51"/>
      <c r="J6268" s="51"/>
      <c r="K6268" s="47"/>
      <c r="L6268" s="47"/>
      <c r="M6268" s="47"/>
      <c r="N6268" s="47"/>
      <c r="O6268" s="48"/>
    </row>
    <row r="6269" spans="1:15" x14ac:dyDescent="0.25">
      <c r="B6269" s="84"/>
      <c r="C6269" s="47"/>
      <c r="D6269" s="47"/>
      <c r="E6269" s="47"/>
      <c r="F6269" s="47"/>
      <c r="G6269" s="48"/>
      <c r="H6269" s="47"/>
      <c r="I6269" s="51"/>
      <c r="J6269" s="51"/>
      <c r="K6269" s="47"/>
      <c r="L6269" s="47"/>
      <c r="M6269" s="47"/>
      <c r="N6269" s="47"/>
      <c r="O6269" s="48"/>
    </row>
    <row r="6270" spans="1:15" x14ac:dyDescent="0.25">
      <c r="B6270" s="84"/>
      <c r="C6270" s="47"/>
      <c r="D6270" s="47"/>
      <c r="E6270" s="47"/>
      <c r="F6270" s="47"/>
      <c r="G6270" s="48"/>
      <c r="H6270" s="47"/>
      <c r="I6270" s="51"/>
      <c r="J6270" s="51"/>
      <c r="K6270" s="47"/>
      <c r="L6270" s="47"/>
      <c r="M6270" s="47"/>
      <c r="N6270" s="47"/>
      <c r="O6270" s="48"/>
    </row>
    <row r="6271" spans="1:15" x14ac:dyDescent="0.25">
      <c r="B6271" s="84"/>
      <c r="C6271" s="47"/>
      <c r="D6271" s="47"/>
      <c r="E6271" s="47"/>
      <c r="F6271" s="47"/>
      <c r="G6271" s="48"/>
      <c r="H6271" s="47"/>
      <c r="I6271" s="51"/>
      <c r="J6271" s="51"/>
      <c r="K6271" s="47"/>
      <c r="L6271" s="47"/>
      <c r="M6271" s="47"/>
      <c r="N6271" s="47"/>
      <c r="O6271" s="48"/>
    </row>
    <row r="6272" spans="1:15" x14ac:dyDescent="0.25">
      <c r="B6272" s="84"/>
      <c r="C6272" s="47"/>
      <c r="D6272" s="47"/>
      <c r="E6272" s="47"/>
      <c r="F6272" s="47"/>
      <c r="G6272" s="48"/>
      <c r="H6272" s="47"/>
      <c r="I6272" s="51"/>
      <c r="J6272" s="51"/>
      <c r="K6272" s="47"/>
      <c r="L6272" s="47"/>
      <c r="M6272" s="47"/>
      <c r="N6272" s="47"/>
      <c r="O6272" s="48"/>
    </row>
    <row r="6273" spans="2:15" x14ac:dyDescent="0.25">
      <c r="B6273" s="84"/>
      <c r="C6273" s="47"/>
      <c r="D6273" s="47"/>
      <c r="E6273" s="47"/>
      <c r="F6273" s="47"/>
      <c r="G6273" s="48"/>
      <c r="H6273" s="47"/>
      <c r="I6273" s="51"/>
      <c r="J6273" s="51"/>
      <c r="K6273" s="47"/>
      <c r="L6273" s="47"/>
      <c r="M6273" s="47"/>
      <c r="N6273" s="47"/>
      <c r="O6273" s="48"/>
    </row>
    <row r="6274" spans="2:15" x14ac:dyDescent="0.25">
      <c r="B6274" s="84"/>
      <c r="C6274" s="47"/>
      <c r="D6274" s="47"/>
      <c r="E6274" s="47"/>
      <c r="F6274" s="47"/>
      <c r="G6274" s="48"/>
      <c r="H6274" s="47"/>
      <c r="I6274" s="51"/>
      <c r="J6274" s="51"/>
      <c r="K6274" s="47"/>
      <c r="L6274" s="47"/>
      <c r="M6274" s="47"/>
      <c r="N6274" s="47"/>
      <c r="O6274" s="48"/>
    </row>
    <row r="6275" spans="2:15" x14ac:dyDescent="0.25">
      <c r="B6275" s="84"/>
      <c r="C6275" s="47"/>
      <c r="D6275" s="47"/>
      <c r="E6275" s="47"/>
      <c r="F6275" s="47"/>
      <c r="G6275" s="48"/>
      <c r="H6275" s="47"/>
      <c r="I6275" s="51"/>
      <c r="J6275" s="51"/>
      <c r="K6275" s="47"/>
      <c r="L6275" s="47"/>
      <c r="M6275" s="47"/>
      <c r="N6275" s="47"/>
      <c r="O6275" s="48"/>
    </row>
    <row r="6276" spans="2:15" x14ac:dyDescent="0.25">
      <c r="B6276" s="84"/>
      <c r="C6276" s="47"/>
      <c r="D6276" s="47"/>
      <c r="E6276" s="47"/>
      <c r="F6276" s="47"/>
      <c r="G6276" s="48"/>
      <c r="H6276" s="47"/>
      <c r="I6276" s="51"/>
      <c r="J6276" s="51"/>
      <c r="K6276" s="47"/>
      <c r="L6276" s="47"/>
      <c r="M6276" s="47"/>
      <c r="N6276" s="47"/>
      <c r="O6276" s="48"/>
    </row>
    <row r="6277" spans="2:15" x14ac:dyDescent="0.25">
      <c r="B6277" s="84"/>
      <c r="C6277" s="47"/>
      <c r="D6277" s="47"/>
      <c r="E6277" s="47"/>
      <c r="F6277" s="47"/>
      <c r="G6277" s="48"/>
      <c r="H6277" s="47"/>
      <c r="I6277" s="51"/>
      <c r="J6277" s="51"/>
      <c r="K6277" s="47"/>
      <c r="L6277" s="47"/>
      <c r="M6277" s="47"/>
      <c r="N6277" s="47"/>
      <c r="O6277" s="48"/>
    </row>
    <row r="6278" spans="2:15" x14ac:dyDescent="0.25">
      <c r="B6278" s="84"/>
      <c r="C6278" s="47"/>
      <c r="D6278" s="47"/>
      <c r="E6278" s="47"/>
      <c r="F6278" s="47"/>
      <c r="G6278" s="48"/>
      <c r="H6278" s="47"/>
      <c r="I6278" s="51"/>
      <c r="J6278" s="51"/>
      <c r="K6278" s="47"/>
      <c r="L6278" s="47"/>
      <c r="M6278" s="47"/>
      <c r="N6278" s="47"/>
      <c r="O6278" s="48"/>
    </row>
    <row r="6279" spans="2:15" x14ac:dyDescent="0.25">
      <c r="B6279" s="84"/>
      <c r="C6279" s="47"/>
      <c r="D6279" s="47"/>
      <c r="E6279" s="47"/>
      <c r="F6279" s="47"/>
      <c r="G6279" s="48"/>
      <c r="H6279" s="47"/>
      <c r="I6279" s="51"/>
      <c r="J6279" s="51"/>
      <c r="K6279" s="47"/>
      <c r="L6279" s="47"/>
      <c r="M6279" s="47"/>
      <c r="N6279" s="47"/>
      <c r="O6279" s="48"/>
    </row>
    <row r="6280" spans="2:15" x14ac:dyDescent="0.25">
      <c r="B6280" s="84"/>
      <c r="C6280" s="47"/>
      <c r="D6280" s="47"/>
      <c r="E6280" s="47"/>
      <c r="F6280" s="47"/>
      <c r="G6280" s="48"/>
      <c r="H6280" s="47"/>
      <c r="I6280" s="51"/>
      <c r="J6280" s="51"/>
      <c r="K6280" s="47"/>
      <c r="L6280" s="47"/>
      <c r="M6280" s="47"/>
      <c r="N6280" s="47"/>
      <c r="O6280" s="48"/>
    </row>
    <row r="6281" spans="2:15" x14ac:dyDescent="0.25">
      <c r="B6281" s="84"/>
      <c r="C6281" s="47"/>
      <c r="D6281" s="47"/>
      <c r="E6281" s="47"/>
      <c r="F6281" s="47"/>
      <c r="G6281" s="48"/>
      <c r="H6281" s="47"/>
      <c r="I6281" s="51"/>
      <c r="J6281" s="51"/>
      <c r="K6281" s="47"/>
      <c r="L6281" s="47"/>
      <c r="M6281" s="47"/>
      <c r="N6281" s="47"/>
      <c r="O6281" s="48"/>
    </row>
    <row r="6282" spans="2:15" x14ac:dyDescent="0.25">
      <c r="B6282" s="84"/>
      <c r="C6282" s="47"/>
      <c r="D6282" s="47"/>
      <c r="E6282" s="47"/>
      <c r="F6282" s="47"/>
      <c r="G6282" s="48"/>
      <c r="H6282" s="47"/>
      <c r="I6282" s="51"/>
      <c r="J6282" s="51"/>
      <c r="K6282" s="47"/>
      <c r="L6282" s="47"/>
      <c r="M6282" s="47"/>
      <c r="N6282" s="47"/>
      <c r="O6282" s="48"/>
    </row>
    <row r="6283" spans="2:15" x14ac:dyDescent="0.25">
      <c r="B6283" s="84"/>
      <c r="C6283" s="47"/>
      <c r="D6283" s="47"/>
      <c r="E6283" s="47"/>
      <c r="F6283" s="47"/>
      <c r="G6283" s="48"/>
      <c r="H6283" s="47"/>
      <c r="I6283" s="51"/>
      <c r="J6283" s="51"/>
      <c r="K6283" s="47"/>
      <c r="L6283" s="47"/>
      <c r="M6283" s="47"/>
      <c r="N6283" s="47"/>
      <c r="O6283" s="48"/>
    </row>
    <row r="6284" spans="2:15" x14ac:dyDescent="0.25">
      <c r="B6284" s="84"/>
      <c r="C6284" s="47"/>
      <c r="D6284" s="47"/>
      <c r="E6284" s="47"/>
      <c r="F6284" s="47"/>
      <c r="G6284" s="48"/>
      <c r="H6284" s="47"/>
      <c r="I6284" s="51"/>
      <c r="J6284" s="51"/>
      <c r="K6284" s="47"/>
      <c r="L6284" s="47"/>
      <c r="M6284" s="47"/>
      <c r="N6284" s="47"/>
      <c r="O6284" s="48"/>
    </row>
    <row r="6285" spans="2:15" x14ac:dyDescent="0.25">
      <c r="B6285" s="84"/>
      <c r="C6285" s="47"/>
      <c r="D6285" s="47"/>
      <c r="E6285" s="47"/>
      <c r="F6285" s="47"/>
      <c r="G6285" s="48"/>
      <c r="H6285" s="47"/>
      <c r="I6285" s="51"/>
      <c r="J6285" s="51"/>
      <c r="K6285" s="47"/>
      <c r="L6285" s="47"/>
      <c r="M6285" s="47"/>
      <c r="N6285" s="47"/>
      <c r="O6285" s="48"/>
    </row>
    <row r="6286" spans="2:15" x14ac:dyDescent="0.25">
      <c r="B6286" s="84"/>
      <c r="C6286" s="47"/>
      <c r="D6286" s="47"/>
      <c r="E6286" s="47"/>
      <c r="F6286" s="47"/>
      <c r="G6286" s="48"/>
      <c r="H6286" s="47"/>
      <c r="I6286" s="51"/>
      <c r="J6286" s="51"/>
      <c r="K6286" s="47"/>
      <c r="L6286" s="47"/>
      <c r="M6286" s="47"/>
      <c r="N6286" s="47"/>
      <c r="O6286" s="48"/>
    </row>
    <row r="6287" spans="2:15" x14ac:dyDescent="0.25">
      <c r="B6287" s="84"/>
      <c r="C6287" s="47"/>
      <c r="D6287" s="47"/>
      <c r="E6287" s="47"/>
      <c r="F6287" s="47"/>
      <c r="G6287" s="48"/>
      <c r="H6287" s="47"/>
      <c r="I6287" s="51"/>
      <c r="J6287" s="51"/>
      <c r="K6287" s="47"/>
      <c r="L6287" s="47"/>
      <c r="M6287" s="47"/>
      <c r="N6287" s="47"/>
      <c r="O6287" s="48"/>
    </row>
    <row r="6288" spans="2:15" x14ac:dyDescent="0.25">
      <c r="B6288" s="84"/>
      <c r="C6288" s="47"/>
      <c r="D6288" s="47"/>
      <c r="E6288" s="47"/>
      <c r="F6288" s="47"/>
      <c r="G6288" s="48"/>
      <c r="H6288" s="47"/>
      <c r="I6288" s="51"/>
      <c r="J6288" s="51"/>
      <c r="K6288" s="47"/>
      <c r="L6288" s="47"/>
      <c r="M6288" s="47"/>
      <c r="N6288" s="47"/>
      <c r="O6288" s="48"/>
    </row>
    <row r="6289" spans="2:15" x14ac:dyDescent="0.25">
      <c r="B6289" s="84"/>
      <c r="C6289" s="47"/>
      <c r="D6289" s="47"/>
      <c r="E6289" s="47"/>
      <c r="F6289" s="47"/>
      <c r="G6289" s="48"/>
      <c r="H6289" s="47"/>
      <c r="I6289" s="51"/>
      <c r="J6289" s="51"/>
      <c r="K6289" s="47"/>
      <c r="L6289" s="47"/>
      <c r="M6289" s="47"/>
      <c r="N6289" s="47"/>
      <c r="O6289" s="48"/>
    </row>
    <row r="6290" spans="2:15" x14ac:dyDescent="0.25">
      <c r="B6290" s="84"/>
      <c r="C6290" s="47"/>
      <c r="D6290" s="47"/>
      <c r="E6290" s="47"/>
      <c r="F6290" s="47"/>
      <c r="G6290" s="48"/>
      <c r="H6290" s="47"/>
      <c r="I6290" s="51"/>
      <c r="J6290" s="51"/>
      <c r="K6290" s="47"/>
      <c r="L6290" s="47"/>
      <c r="M6290" s="47"/>
      <c r="N6290" s="47"/>
      <c r="O6290" s="48"/>
    </row>
    <row r="6291" spans="2:15" x14ac:dyDescent="0.25">
      <c r="B6291" s="84"/>
      <c r="C6291" s="47"/>
      <c r="D6291" s="47"/>
      <c r="E6291" s="47"/>
      <c r="F6291" s="47"/>
      <c r="G6291" s="48"/>
      <c r="H6291" s="47"/>
      <c r="I6291" s="51"/>
      <c r="J6291" s="51"/>
      <c r="K6291" s="47"/>
      <c r="L6291" s="47"/>
      <c r="M6291" s="47"/>
      <c r="N6291" s="47"/>
      <c r="O6291" s="48"/>
    </row>
    <row r="6292" spans="2:15" x14ac:dyDescent="0.25">
      <c r="B6292" s="84"/>
      <c r="C6292" s="47"/>
      <c r="D6292" s="47"/>
      <c r="E6292" s="47"/>
      <c r="F6292" s="47"/>
      <c r="G6292" s="48"/>
      <c r="H6292" s="47"/>
      <c r="I6292" s="51"/>
      <c r="J6292" s="51"/>
      <c r="K6292" s="47"/>
      <c r="L6292" s="47"/>
      <c r="M6292" s="47"/>
      <c r="N6292" s="47"/>
      <c r="O6292" s="48"/>
    </row>
    <row r="6293" spans="2:15" x14ac:dyDescent="0.25">
      <c r="B6293" s="84"/>
      <c r="C6293" s="47"/>
      <c r="D6293" s="47"/>
      <c r="E6293" s="47"/>
      <c r="F6293" s="47"/>
      <c r="G6293" s="48"/>
      <c r="H6293" s="47"/>
      <c r="I6293" s="51"/>
      <c r="J6293" s="51"/>
      <c r="K6293" s="47"/>
      <c r="L6293" s="47"/>
      <c r="M6293" s="47"/>
      <c r="N6293" s="47"/>
      <c r="O6293" s="48"/>
    </row>
    <row r="6294" spans="2:15" x14ac:dyDescent="0.25">
      <c r="B6294" s="84"/>
      <c r="C6294" s="47"/>
      <c r="D6294" s="47"/>
      <c r="E6294" s="47"/>
      <c r="F6294" s="47"/>
      <c r="G6294" s="48"/>
      <c r="H6294" s="47"/>
      <c r="I6294" s="51"/>
      <c r="J6294" s="51"/>
      <c r="K6294" s="47"/>
      <c r="L6294" s="47"/>
      <c r="M6294" s="47"/>
      <c r="N6294" s="47"/>
      <c r="O6294" s="48"/>
    </row>
    <row r="6295" spans="2:15" x14ac:dyDescent="0.25">
      <c r="B6295" s="84"/>
      <c r="C6295" s="47"/>
      <c r="D6295" s="47"/>
      <c r="E6295" s="47"/>
      <c r="F6295" s="47"/>
      <c r="G6295" s="48"/>
      <c r="H6295" s="47"/>
      <c r="I6295" s="51"/>
      <c r="J6295" s="51"/>
      <c r="K6295" s="47"/>
      <c r="L6295" s="47"/>
      <c r="M6295" s="47"/>
      <c r="N6295" s="47"/>
      <c r="O6295" s="48"/>
    </row>
    <row r="6296" spans="2:15" x14ac:dyDescent="0.25">
      <c r="B6296" s="84"/>
      <c r="C6296" s="47"/>
      <c r="D6296" s="47"/>
      <c r="E6296" s="47"/>
      <c r="F6296" s="47"/>
      <c r="G6296" s="48"/>
      <c r="H6296" s="47"/>
      <c r="I6296" s="51"/>
      <c r="J6296" s="51"/>
      <c r="K6296" s="47"/>
      <c r="L6296" s="47"/>
      <c r="M6296" s="47"/>
      <c r="N6296" s="47"/>
      <c r="O6296" s="48"/>
    </row>
    <row r="6297" spans="2:15" x14ac:dyDescent="0.25">
      <c r="B6297" s="84"/>
      <c r="C6297" s="47"/>
      <c r="D6297" s="47"/>
      <c r="E6297" s="47"/>
      <c r="F6297" s="47"/>
      <c r="G6297" s="48"/>
      <c r="H6297" s="47"/>
      <c r="I6297" s="51"/>
      <c r="J6297" s="51"/>
      <c r="K6297" s="47"/>
      <c r="L6297" s="47"/>
      <c r="M6297" s="47"/>
      <c r="N6297" s="47"/>
      <c r="O6297" s="48"/>
    </row>
    <row r="6298" spans="2:15" x14ac:dyDescent="0.25">
      <c r="B6298" s="84"/>
      <c r="C6298" s="47"/>
      <c r="D6298" s="47"/>
      <c r="E6298" s="47"/>
      <c r="F6298" s="47"/>
      <c r="G6298" s="48"/>
      <c r="H6298" s="47"/>
      <c r="I6298" s="51"/>
      <c r="J6298" s="51"/>
      <c r="K6298" s="47"/>
      <c r="L6298" s="47"/>
      <c r="M6298" s="47"/>
      <c r="N6298" s="47"/>
      <c r="O6298" s="48"/>
    </row>
    <row r="6299" spans="2:15" x14ac:dyDescent="0.25">
      <c r="B6299" s="84"/>
      <c r="C6299" s="47"/>
      <c r="D6299" s="47"/>
      <c r="E6299" s="47"/>
      <c r="F6299" s="47"/>
      <c r="G6299" s="48"/>
      <c r="H6299" s="47"/>
      <c r="I6299" s="51"/>
      <c r="J6299" s="51"/>
      <c r="K6299" s="47"/>
      <c r="L6299" s="47"/>
      <c r="M6299" s="47"/>
      <c r="N6299" s="47"/>
      <c r="O6299" s="48"/>
    </row>
    <row r="6300" spans="2:15" x14ac:dyDescent="0.25">
      <c r="B6300" s="84"/>
      <c r="C6300" s="47"/>
      <c r="D6300" s="47"/>
      <c r="E6300" s="47"/>
      <c r="F6300" s="47"/>
      <c r="G6300" s="48"/>
      <c r="H6300" s="47"/>
      <c r="I6300" s="51"/>
      <c r="J6300" s="51"/>
      <c r="K6300" s="47"/>
      <c r="L6300" s="47"/>
      <c r="M6300" s="47"/>
      <c r="N6300" s="47"/>
      <c r="O6300" s="48"/>
    </row>
    <row r="6301" spans="2:15" x14ac:dyDescent="0.25">
      <c r="B6301" s="84"/>
      <c r="C6301" s="47"/>
      <c r="D6301" s="47"/>
      <c r="E6301" s="47"/>
      <c r="F6301" s="47"/>
      <c r="G6301" s="48"/>
      <c r="H6301" s="47"/>
      <c r="I6301" s="51"/>
      <c r="J6301" s="51"/>
      <c r="K6301" s="47"/>
      <c r="L6301" s="47"/>
      <c r="M6301" s="47"/>
      <c r="N6301" s="47"/>
      <c r="O6301" s="48"/>
    </row>
    <row r="6302" spans="2:15" x14ac:dyDescent="0.25">
      <c r="B6302" s="84"/>
      <c r="C6302" s="47"/>
      <c r="D6302" s="47"/>
      <c r="E6302" s="47"/>
      <c r="F6302" s="47"/>
      <c r="G6302" s="48"/>
      <c r="H6302" s="47"/>
      <c r="I6302" s="51"/>
      <c r="J6302" s="51"/>
      <c r="K6302" s="47"/>
      <c r="L6302" s="47"/>
      <c r="M6302" s="47"/>
      <c r="N6302" s="47"/>
      <c r="O6302" s="48"/>
    </row>
    <row r="6303" spans="2:15" x14ac:dyDescent="0.25">
      <c r="B6303" s="84"/>
      <c r="C6303" s="47"/>
      <c r="D6303" s="47"/>
      <c r="E6303" s="47"/>
      <c r="F6303" s="47"/>
      <c r="G6303" s="48"/>
      <c r="H6303" s="47"/>
      <c r="I6303" s="51"/>
      <c r="J6303" s="51"/>
      <c r="K6303" s="47"/>
      <c r="L6303" s="47"/>
      <c r="M6303" s="47"/>
      <c r="N6303" s="47"/>
      <c r="O6303" s="48"/>
    </row>
    <row r="6304" spans="2:15" x14ac:dyDescent="0.25">
      <c r="B6304" s="84"/>
      <c r="C6304" s="47"/>
      <c r="D6304" s="47"/>
      <c r="E6304" s="47"/>
      <c r="F6304" s="47"/>
      <c r="G6304" s="48"/>
      <c r="H6304" s="47"/>
      <c r="I6304" s="51"/>
      <c r="J6304" s="51"/>
      <c r="K6304" s="47"/>
      <c r="L6304" s="47"/>
      <c r="M6304" s="47"/>
      <c r="N6304" s="47"/>
      <c r="O6304" s="48"/>
    </row>
    <row r="6305" spans="2:15" x14ac:dyDescent="0.25">
      <c r="B6305" s="84"/>
      <c r="C6305" s="47"/>
      <c r="D6305" s="47"/>
      <c r="E6305" s="47"/>
      <c r="F6305" s="47"/>
      <c r="G6305" s="48"/>
      <c r="H6305" s="47"/>
      <c r="I6305" s="51"/>
      <c r="J6305" s="51"/>
      <c r="K6305" s="47"/>
      <c r="L6305" s="47"/>
      <c r="M6305" s="47"/>
      <c r="N6305" s="47"/>
      <c r="O6305" s="48"/>
    </row>
    <row r="6306" spans="2:15" x14ac:dyDescent="0.25">
      <c r="B6306" s="84"/>
      <c r="C6306" s="47"/>
      <c r="D6306" s="47"/>
      <c r="E6306" s="47"/>
      <c r="F6306" s="47"/>
      <c r="G6306" s="48"/>
      <c r="H6306" s="47"/>
      <c r="I6306" s="51"/>
      <c r="J6306" s="51"/>
      <c r="K6306" s="47"/>
      <c r="L6306" s="47"/>
      <c r="M6306" s="47"/>
      <c r="N6306" s="47"/>
      <c r="O6306" s="48"/>
    </row>
    <row r="6307" spans="2:15" x14ac:dyDescent="0.25">
      <c r="B6307" s="84"/>
      <c r="C6307" s="47"/>
      <c r="D6307" s="47"/>
      <c r="E6307" s="47"/>
      <c r="F6307" s="47"/>
      <c r="G6307" s="48"/>
      <c r="H6307" s="47"/>
      <c r="I6307" s="51"/>
      <c r="J6307" s="51"/>
      <c r="K6307" s="47"/>
      <c r="L6307" s="47"/>
      <c r="M6307" s="47"/>
      <c r="N6307" s="47"/>
      <c r="O6307" s="48"/>
    </row>
    <row r="6308" spans="2:15" x14ac:dyDescent="0.25">
      <c r="B6308" s="84"/>
      <c r="C6308" s="47"/>
      <c r="D6308" s="47"/>
      <c r="E6308" s="47"/>
      <c r="F6308" s="47"/>
      <c r="G6308" s="48"/>
      <c r="H6308" s="47"/>
      <c r="I6308" s="51"/>
      <c r="J6308" s="51"/>
      <c r="K6308" s="47"/>
      <c r="L6308" s="47"/>
      <c r="M6308" s="47"/>
      <c r="N6308" s="47"/>
      <c r="O6308" s="48"/>
    </row>
    <row r="6309" spans="2:15" x14ac:dyDescent="0.25">
      <c r="B6309" s="84"/>
      <c r="C6309" s="47"/>
      <c r="D6309" s="47"/>
      <c r="E6309" s="47"/>
      <c r="F6309" s="47"/>
      <c r="G6309" s="48"/>
      <c r="H6309" s="47"/>
      <c r="I6309" s="51"/>
      <c r="J6309" s="51"/>
      <c r="K6309" s="47"/>
      <c r="L6309" s="47"/>
      <c r="M6309" s="47"/>
      <c r="N6309" s="47"/>
      <c r="O6309" s="48"/>
    </row>
    <row r="6310" spans="2:15" x14ac:dyDescent="0.25">
      <c r="B6310" s="84"/>
      <c r="C6310" s="47"/>
      <c r="D6310" s="47"/>
      <c r="E6310" s="47"/>
      <c r="F6310" s="47"/>
      <c r="G6310" s="48"/>
      <c r="H6310" s="47"/>
      <c r="I6310" s="51"/>
      <c r="J6310" s="51"/>
      <c r="K6310" s="47"/>
      <c r="L6310" s="47"/>
      <c r="M6310" s="47"/>
      <c r="N6310" s="47"/>
      <c r="O6310" s="48"/>
    </row>
    <row r="6311" spans="2:15" x14ac:dyDescent="0.25">
      <c r="B6311" s="84"/>
      <c r="C6311" s="47"/>
      <c r="D6311" s="47"/>
      <c r="E6311" s="47"/>
      <c r="F6311" s="47"/>
      <c r="G6311" s="48"/>
      <c r="H6311" s="47"/>
      <c r="I6311" s="51"/>
      <c r="J6311" s="51"/>
      <c r="K6311" s="47"/>
      <c r="L6311" s="47"/>
      <c r="M6311" s="47"/>
      <c r="N6311" s="47"/>
      <c r="O6311" s="48"/>
    </row>
    <row r="6312" spans="2:15" x14ac:dyDescent="0.25">
      <c r="B6312" s="84"/>
      <c r="C6312" s="47"/>
      <c r="D6312" s="47"/>
      <c r="E6312" s="47"/>
      <c r="F6312" s="47"/>
      <c r="G6312" s="48"/>
      <c r="H6312" s="47"/>
      <c r="I6312" s="51"/>
      <c r="J6312" s="51"/>
      <c r="K6312" s="47"/>
      <c r="L6312" s="47"/>
      <c r="M6312" s="47"/>
      <c r="N6312" s="47"/>
      <c r="O6312" s="48"/>
    </row>
    <row r="6313" spans="2:15" x14ac:dyDescent="0.25">
      <c r="B6313" s="84"/>
      <c r="C6313" s="47"/>
      <c r="D6313" s="47"/>
      <c r="E6313" s="47"/>
      <c r="F6313" s="47"/>
      <c r="G6313" s="48"/>
      <c r="H6313" s="47"/>
      <c r="I6313" s="51"/>
      <c r="J6313" s="51"/>
      <c r="K6313" s="47"/>
      <c r="L6313" s="47"/>
      <c r="M6313" s="47"/>
      <c r="N6313" s="47"/>
      <c r="O6313" s="48"/>
    </row>
    <row r="6314" spans="2:15" x14ac:dyDescent="0.25">
      <c r="B6314" s="84"/>
      <c r="C6314" s="47"/>
      <c r="D6314" s="47"/>
      <c r="E6314" s="47"/>
      <c r="F6314" s="47"/>
      <c r="G6314" s="48"/>
      <c r="H6314" s="47"/>
      <c r="I6314" s="51"/>
      <c r="J6314" s="51"/>
      <c r="K6314" s="47"/>
      <c r="L6314" s="47"/>
      <c r="M6314" s="47"/>
      <c r="N6314" s="47"/>
      <c r="O6314" s="48"/>
    </row>
    <row r="6315" spans="2:15" x14ac:dyDescent="0.25">
      <c r="B6315" s="84"/>
      <c r="C6315" s="47"/>
      <c r="D6315" s="47"/>
      <c r="E6315" s="47"/>
      <c r="F6315" s="47"/>
      <c r="G6315" s="48"/>
      <c r="H6315" s="47"/>
      <c r="I6315" s="51"/>
      <c r="J6315" s="51"/>
      <c r="K6315" s="47"/>
      <c r="L6315" s="47"/>
      <c r="M6315" s="47"/>
      <c r="N6315" s="47"/>
      <c r="O6315" s="48"/>
    </row>
    <row r="6316" spans="2:15" x14ac:dyDescent="0.25">
      <c r="B6316" s="84"/>
      <c r="C6316" s="47"/>
      <c r="D6316" s="47"/>
      <c r="E6316" s="47"/>
      <c r="F6316" s="47"/>
      <c r="G6316" s="48"/>
      <c r="H6316" s="47"/>
      <c r="I6316" s="51"/>
      <c r="J6316" s="51"/>
      <c r="K6316" s="47"/>
      <c r="L6316" s="47"/>
      <c r="M6316" s="47"/>
      <c r="N6316" s="47"/>
      <c r="O6316" s="48"/>
    </row>
    <row r="6317" spans="2:15" x14ac:dyDescent="0.25">
      <c r="B6317" s="84"/>
      <c r="C6317" s="47"/>
      <c r="D6317" s="47"/>
      <c r="E6317" s="47"/>
      <c r="F6317" s="47"/>
      <c r="G6317" s="48"/>
      <c r="H6317" s="47"/>
      <c r="I6317" s="51"/>
      <c r="J6317" s="51"/>
      <c r="K6317" s="47"/>
      <c r="L6317" s="47"/>
      <c r="M6317" s="47"/>
      <c r="N6317" s="47"/>
      <c r="O6317" s="48"/>
    </row>
    <row r="6318" spans="2:15" x14ac:dyDescent="0.25">
      <c r="B6318" s="84"/>
      <c r="C6318" s="47"/>
      <c r="D6318" s="47"/>
      <c r="E6318" s="47"/>
      <c r="F6318" s="47"/>
      <c r="G6318" s="48"/>
      <c r="H6318" s="47"/>
      <c r="I6318" s="51"/>
      <c r="J6318" s="51"/>
      <c r="K6318" s="47"/>
      <c r="L6318" s="47"/>
      <c r="M6318" s="47"/>
      <c r="N6318" s="47"/>
      <c r="O6318" s="48"/>
    </row>
    <row r="6319" spans="2:15" x14ac:dyDescent="0.25">
      <c r="B6319" s="84"/>
      <c r="C6319" s="47"/>
      <c r="D6319" s="47"/>
      <c r="E6319" s="47"/>
      <c r="F6319" s="47"/>
      <c r="G6319" s="48"/>
      <c r="H6319" s="47"/>
      <c r="I6319" s="51"/>
      <c r="J6319" s="51"/>
      <c r="K6319" s="47"/>
      <c r="L6319" s="47"/>
      <c r="M6319" s="47"/>
      <c r="N6319" s="47"/>
      <c r="O6319" s="48"/>
    </row>
    <row r="6320" spans="2:15" x14ac:dyDescent="0.25">
      <c r="B6320" s="84"/>
      <c r="C6320" s="47"/>
      <c r="D6320" s="47"/>
      <c r="E6320" s="47"/>
      <c r="F6320" s="47"/>
      <c r="G6320" s="48"/>
      <c r="H6320" s="47"/>
      <c r="I6320" s="51"/>
      <c r="J6320" s="51"/>
      <c r="K6320" s="47"/>
      <c r="L6320" s="47"/>
      <c r="M6320" s="47"/>
      <c r="N6320" s="47"/>
      <c r="O6320" s="48"/>
    </row>
    <row r="6321" spans="2:15" x14ac:dyDescent="0.25">
      <c r="B6321" s="84"/>
      <c r="C6321" s="47"/>
      <c r="D6321" s="47"/>
      <c r="E6321" s="47"/>
      <c r="F6321" s="47"/>
      <c r="G6321" s="48"/>
      <c r="H6321" s="47"/>
      <c r="I6321" s="51"/>
      <c r="J6321" s="51"/>
      <c r="K6321" s="47"/>
      <c r="L6321" s="47"/>
      <c r="M6321" s="47"/>
      <c r="N6321" s="47"/>
      <c r="O6321" s="48"/>
    </row>
    <row r="6322" spans="2:15" x14ac:dyDescent="0.25">
      <c r="B6322" s="84"/>
      <c r="C6322" s="47"/>
      <c r="D6322" s="47"/>
      <c r="E6322" s="47"/>
      <c r="F6322" s="47"/>
      <c r="G6322" s="48"/>
      <c r="H6322" s="47"/>
      <c r="I6322" s="51"/>
      <c r="J6322" s="51"/>
      <c r="K6322" s="47"/>
      <c r="L6322" s="47"/>
      <c r="M6322" s="47"/>
      <c r="N6322" s="47"/>
      <c r="O6322" s="48"/>
    </row>
    <row r="6323" spans="2:15" x14ac:dyDescent="0.25">
      <c r="B6323" s="84"/>
      <c r="C6323" s="47"/>
      <c r="D6323" s="47"/>
      <c r="E6323" s="47"/>
      <c r="F6323" s="47"/>
      <c r="G6323" s="48"/>
      <c r="H6323" s="47"/>
      <c r="I6323" s="51"/>
      <c r="J6323" s="51"/>
      <c r="K6323" s="47"/>
      <c r="L6323" s="47"/>
      <c r="M6323" s="47"/>
      <c r="N6323" s="47"/>
      <c r="O6323" s="48"/>
    </row>
    <row r="6324" spans="2:15" x14ac:dyDescent="0.25">
      <c r="B6324" s="84"/>
      <c r="C6324" s="47"/>
      <c r="D6324" s="47"/>
      <c r="E6324" s="47"/>
      <c r="F6324" s="47"/>
      <c r="G6324" s="48"/>
      <c r="H6324" s="47"/>
      <c r="I6324" s="51"/>
      <c r="J6324" s="51"/>
      <c r="K6324" s="47"/>
      <c r="L6324" s="47"/>
      <c r="M6324" s="47"/>
      <c r="N6324" s="47"/>
      <c r="O6324" s="48"/>
    </row>
    <row r="6325" spans="2:15" x14ac:dyDescent="0.25">
      <c r="B6325" s="84"/>
      <c r="C6325" s="47"/>
      <c r="D6325" s="47"/>
      <c r="E6325" s="47"/>
      <c r="F6325" s="47"/>
      <c r="G6325" s="48"/>
      <c r="H6325" s="47"/>
      <c r="I6325" s="51"/>
      <c r="J6325" s="51"/>
      <c r="K6325" s="47"/>
      <c r="L6325" s="47"/>
      <c r="M6325" s="47"/>
      <c r="N6325" s="47"/>
      <c r="O6325" s="48"/>
    </row>
    <row r="6326" spans="2:15" x14ac:dyDescent="0.25">
      <c r="B6326" s="84"/>
      <c r="C6326" s="47"/>
      <c r="D6326" s="47"/>
      <c r="E6326" s="47"/>
      <c r="F6326" s="47"/>
      <c r="G6326" s="48"/>
      <c r="H6326" s="47"/>
      <c r="I6326" s="51"/>
      <c r="J6326" s="51"/>
      <c r="K6326" s="47"/>
      <c r="L6326" s="47"/>
      <c r="M6326" s="47"/>
      <c r="N6326" s="47"/>
      <c r="O6326" s="48"/>
    </row>
    <row r="6327" spans="2:15" x14ac:dyDescent="0.25">
      <c r="B6327" s="84"/>
      <c r="C6327" s="47"/>
      <c r="D6327" s="47"/>
      <c r="E6327" s="47"/>
      <c r="F6327" s="47"/>
      <c r="G6327" s="48"/>
      <c r="H6327" s="47"/>
      <c r="I6327" s="51"/>
      <c r="J6327" s="51"/>
      <c r="K6327" s="47"/>
      <c r="L6327" s="47"/>
      <c r="M6327" s="47"/>
      <c r="N6327" s="47"/>
      <c r="O6327" s="48"/>
    </row>
    <row r="6328" spans="2:15" x14ac:dyDescent="0.25">
      <c r="B6328" s="84"/>
      <c r="C6328" s="47"/>
      <c r="D6328" s="47"/>
      <c r="E6328" s="47"/>
      <c r="F6328" s="47"/>
      <c r="G6328" s="48"/>
      <c r="H6328" s="47"/>
      <c r="I6328" s="51"/>
      <c r="J6328" s="51"/>
      <c r="K6328" s="47"/>
      <c r="L6328" s="47"/>
      <c r="M6328" s="47"/>
      <c r="N6328" s="47"/>
      <c r="O6328" s="48"/>
    </row>
    <row r="6329" spans="2:15" x14ac:dyDescent="0.25">
      <c r="B6329" s="84"/>
      <c r="C6329" s="47"/>
      <c r="D6329" s="47"/>
      <c r="E6329" s="47"/>
      <c r="F6329" s="47"/>
      <c r="G6329" s="48"/>
      <c r="H6329" s="47"/>
      <c r="I6329" s="51"/>
      <c r="J6329" s="51"/>
      <c r="K6329" s="47"/>
      <c r="L6329" s="47"/>
      <c r="M6329" s="47"/>
      <c r="N6329" s="47"/>
      <c r="O6329" s="48"/>
    </row>
    <row r="6330" spans="2:15" x14ac:dyDescent="0.25">
      <c r="B6330" s="84"/>
      <c r="C6330" s="47"/>
      <c r="D6330" s="47"/>
      <c r="E6330" s="47"/>
      <c r="F6330" s="47"/>
      <c r="G6330" s="48"/>
      <c r="H6330" s="47"/>
      <c r="I6330" s="51"/>
      <c r="J6330" s="51"/>
      <c r="K6330" s="47"/>
      <c r="L6330" s="47"/>
      <c r="M6330" s="47"/>
      <c r="N6330" s="47"/>
      <c r="O6330" s="48"/>
    </row>
    <row r="6331" spans="2:15" x14ac:dyDescent="0.25">
      <c r="B6331" s="84"/>
      <c r="C6331" s="47"/>
      <c r="D6331" s="47"/>
      <c r="E6331" s="47"/>
      <c r="F6331" s="47"/>
      <c r="G6331" s="48"/>
      <c r="H6331" s="47"/>
      <c r="I6331" s="51"/>
      <c r="J6331" s="51"/>
      <c r="K6331" s="47"/>
      <c r="L6331" s="47"/>
      <c r="M6331" s="47"/>
      <c r="N6331" s="47"/>
      <c r="O6331" s="48"/>
    </row>
    <row r="6332" spans="2:15" x14ac:dyDescent="0.25">
      <c r="B6332" s="84"/>
      <c r="C6332" s="47"/>
      <c r="D6332" s="47"/>
      <c r="E6332" s="47"/>
      <c r="F6332" s="47"/>
      <c r="G6332" s="48"/>
      <c r="H6332" s="47"/>
      <c r="I6332" s="51"/>
      <c r="J6332" s="51"/>
      <c r="K6332" s="47"/>
      <c r="L6332" s="47"/>
      <c r="M6332" s="47"/>
      <c r="N6332" s="47"/>
      <c r="O6332" s="48"/>
    </row>
    <row r="6333" spans="2:15" x14ac:dyDescent="0.25">
      <c r="B6333" s="84"/>
      <c r="C6333" s="47"/>
      <c r="D6333" s="47"/>
      <c r="E6333" s="47"/>
      <c r="F6333" s="47"/>
      <c r="G6333" s="48"/>
      <c r="H6333" s="47"/>
      <c r="I6333" s="51"/>
      <c r="J6333" s="51"/>
      <c r="K6333" s="47"/>
      <c r="L6333" s="47"/>
      <c r="M6333" s="47"/>
      <c r="N6333" s="47"/>
      <c r="O6333" s="48"/>
    </row>
    <row r="6334" spans="2:15" x14ac:dyDescent="0.25">
      <c r="B6334" s="84"/>
      <c r="C6334" s="47"/>
      <c r="D6334" s="47"/>
      <c r="E6334" s="47"/>
      <c r="F6334" s="47"/>
      <c r="G6334" s="48"/>
      <c r="H6334" s="47"/>
      <c r="I6334" s="51"/>
      <c r="J6334" s="51"/>
      <c r="K6334" s="47"/>
      <c r="L6334" s="47"/>
      <c r="M6334" s="47"/>
      <c r="N6334" s="47"/>
      <c r="O6334" s="48"/>
    </row>
    <row r="6335" spans="2:15" x14ac:dyDescent="0.25">
      <c r="B6335" s="84"/>
      <c r="C6335" s="47"/>
      <c r="D6335" s="47"/>
      <c r="E6335" s="47"/>
      <c r="F6335" s="47"/>
      <c r="G6335" s="48"/>
      <c r="H6335" s="47"/>
      <c r="I6335" s="51"/>
      <c r="J6335" s="51"/>
      <c r="K6335" s="47"/>
      <c r="L6335" s="47"/>
      <c r="M6335" s="47"/>
      <c r="N6335" s="47"/>
      <c r="O6335" s="48"/>
    </row>
    <row r="6336" spans="2:15" x14ac:dyDescent="0.25">
      <c r="B6336" s="84"/>
      <c r="C6336" s="47"/>
      <c r="D6336" s="47"/>
      <c r="E6336" s="47"/>
      <c r="F6336" s="47"/>
      <c r="G6336" s="48"/>
      <c r="H6336" s="47"/>
      <c r="I6336" s="51"/>
      <c r="J6336" s="51"/>
      <c r="K6336" s="47"/>
      <c r="L6336" s="47"/>
      <c r="M6336" s="47"/>
      <c r="N6336" s="47"/>
      <c r="O6336" s="48"/>
    </row>
    <row r="6337" spans="2:15" x14ac:dyDescent="0.25">
      <c r="B6337" s="84"/>
      <c r="C6337" s="47"/>
      <c r="D6337" s="47"/>
      <c r="E6337" s="47"/>
      <c r="F6337" s="47"/>
      <c r="G6337" s="48"/>
      <c r="H6337" s="47"/>
      <c r="I6337" s="51"/>
      <c r="J6337" s="51"/>
      <c r="K6337" s="47"/>
      <c r="L6337" s="47"/>
      <c r="M6337" s="47"/>
      <c r="N6337" s="47"/>
      <c r="O6337" s="48"/>
    </row>
    <row r="6338" spans="2:15" x14ac:dyDescent="0.25">
      <c r="B6338" s="84"/>
      <c r="C6338" s="47"/>
      <c r="D6338" s="47"/>
      <c r="E6338" s="47"/>
      <c r="F6338" s="47"/>
      <c r="G6338" s="48"/>
      <c r="H6338" s="47"/>
      <c r="I6338" s="51"/>
      <c r="J6338" s="51"/>
      <c r="K6338" s="47"/>
      <c r="L6338" s="47"/>
      <c r="M6338" s="47"/>
      <c r="N6338" s="47"/>
      <c r="O6338" s="48"/>
    </row>
    <row r="6339" spans="2:15" x14ac:dyDescent="0.25">
      <c r="B6339" s="84"/>
      <c r="C6339" s="47"/>
      <c r="D6339" s="47"/>
      <c r="E6339" s="47"/>
      <c r="F6339" s="47"/>
      <c r="G6339" s="48"/>
      <c r="H6339" s="47"/>
      <c r="I6339" s="51"/>
      <c r="J6339" s="51"/>
      <c r="K6339" s="47"/>
      <c r="L6339" s="47"/>
      <c r="M6339" s="47"/>
      <c r="N6339" s="47"/>
      <c r="O6339" s="48"/>
    </row>
    <row r="6340" spans="2:15" x14ac:dyDescent="0.25">
      <c r="B6340" s="84"/>
      <c r="C6340" s="47"/>
      <c r="D6340" s="47"/>
      <c r="E6340" s="47"/>
      <c r="F6340" s="47"/>
      <c r="G6340" s="48"/>
      <c r="H6340" s="47"/>
      <c r="I6340" s="51"/>
      <c r="J6340" s="51"/>
      <c r="K6340" s="47"/>
      <c r="L6340" s="47"/>
      <c r="M6340" s="47"/>
      <c r="N6340" s="47"/>
      <c r="O6340" s="48"/>
    </row>
    <row r="6341" spans="2:15" x14ac:dyDescent="0.25">
      <c r="B6341" s="84"/>
      <c r="C6341" s="47"/>
      <c r="D6341" s="47"/>
      <c r="E6341" s="47"/>
      <c r="F6341" s="47"/>
      <c r="G6341" s="48"/>
      <c r="H6341" s="47"/>
      <c r="I6341" s="51"/>
      <c r="J6341" s="51"/>
      <c r="K6341" s="47"/>
      <c r="L6341" s="47"/>
      <c r="M6341" s="47"/>
      <c r="N6341" s="47"/>
      <c r="O6341" s="48"/>
    </row>
    <row r="6342" spans="2:15" x14ac:dyDescent="0.25">
      <c r="B6342" s="84"/>
      <c r="C6342" s="47"/>
      <c r="D6342" s="47"/>
      <c r="E6342" s="47"/>
      <c r="F6342" s="47"/>
      <c r="G6342" s="48"/>
      <c r="H6342" s="47"/>
      <c r="I6342" s="51"/>
      <c r="J6342" s="51"/>
      <c r="K6342" s="47"/>
      <c r="L6342" s="47"/>
      <c r="M6342" s="47"/>
      <c r="N6342" s="47"/>
      <c r="O6342" s="48"/>
    </row>
    <row r="6343" spans="2:15" x14ac:dyDescent="0.25">
      <c r="B6343" s="84"/>
      <c r="C6343" s="47"/>
      <c r="D6343" s="47"/>
      <c r="E6343" s="47"/>
      <c r="F6343" s="47"/>
      <c r="G6343" s="48"/>
      <c r="H6343" s="47"/>
      <c r="I6343" s="51"/>
      <c r="J6343" s="51"/>
      <c r="K6343" s="47"/>
      <c r="L6343" s="47"/>
      <c r="M6343" s="47"/>
      <c r="N6343" s="47"/>
      <c r="O6343" s="48"/>
    </row>
    <row r="6344" spans="2:15" x14ac:dyDescent="0.25">
      <c r="B6344" s="84"/>
      <c r="C6344" s="47"/>
      <c r="D6344" s="47"/>
      <c r="E6344" s="47"/>
      <c r="F6344" s="47"/>
      <c r="G6344" s="48"/>
      <c r="H6344" s="47"/>
      <c r="I6344" s="51"/>
      <c r="J6344" s="51"/>
      <c r="K6344" s="47"/>
      <c r="L6344" s="47"/>
      <c r="M6344" s="47"/>
      <c r="N6344" s="47"/>
      <c r="O6344" s="48"/>
    </row>
    <row r="6345" spans="2:15" x14ac:dyDescent="0.25">
      <c r="B6345" s="84"/>
      <c r="C6345" s="47"/>
      <c r="D6345" s="47"/>
      <c r="E6345" s="47"/>
      <c r="F6345" s="47"/>
      <c r="G6345" s="48"/>
      <c r="H6345" s="47"/>
      <c r="I6345" s="51"/>
      <c r="J6345" s="51"/>
      <c r="K6345" s="47"/>
      <c r="L6345" s="47"/>
      <c r="M6345" s="47"/>
      <c r="N6345" s="47"/>
      <c r="O6345" s="48"/>
    </row>
    <row r="6346" spans="2:15" x14ac:dyDescent="0.25">
      <c r="B6346" s="84"/>
      <c r="C6346" s="47"/>
      <c r="D6346" s="47"/>
      <c r="E6346" s="47"/>
      <c r="F6346" s="47"/>
      <c r="G6346" s="48"/>
      <c r="H6346" s="47"/>
      <c r="I6346" s="51"/>
      <c r="J6346" s="51"/>
      <c r="K6346" s="47"/>
      <c r="L6346" s="47"/>
      <c r="M6346" s="47"/>
      <c r="N6346" s="47"/>
      <c r="O6346" s="48"/>
    </row>
    <row r="6347" spans="2:15" x14ac:dyDescent="0.25">
      <c r="B6347" s="84"/>
      <c r="C6347" s="47"/>
      <c r="D6347" s="47"/>
      <c r="E6347" s="47"/>
      <c r="F6347" s="47"/>
      <c r="G6347" s="48"/>
      <c r="H6347" s="47"/>
      <c r="I6347" s="51"/>
      <c r="J6347" s="51"/>
      <c r="K6347" s="47"/>
      <c r="L6347" s="47"/>
      <c r="M6347" s="47"/>
      <c r="N6347" s="47"/>
      <c r="O6347" s="48"/>
    </row>
    <row r="6348" spans="2:15" x14ac:dyDescent="0.25">
      <c r="B6348" s="84"/>
      <c r="C6348" s="47"/>
      <c r="D6348" s="47"/>
      <c r="E6348" s="47"/>
      <c r="F6348" s="47"/>
      <c r="G6348" s="48"/>
      <c r="H6348" s="47"/>
      <c r="I6348" s="51"/>
      <c r="J6348" s="51"/>
      <c r="K6348" s="47"/>
      <c r="L6348" s="47"/>
      <c r="M6348" s="47"/>
      <c r="N6348" s="47"/>
      <c r="O6348" s="48"/>
    </row>
    <row r="6349" spans="2:15" x14ac:dyDescent="0.25">
      <c r="B6349" s="84"/>
      <c r="C6349" s="47"/>
      <c r="D6349" s="47"/>
      <c r="E6349" s="47"/>
      <c r="F6349" s="47"/>
      <c r="G6349" s="48"/>
      <c r="H6349" s="47"/>
      <c r="I6349" s="51"/>
      <c r="J6349" s="51"/>
      <c r="K6349" s="47"/>
      <c r="L6349" s="47"/>
      <c r="M6349" s="47"/>
      <c r="N6349" s="47"/>
      <c r="O6349" s="48"/>
    </row>
    <row r="6350" spans="2:15" x14ac:dyDescent="0.25">
      <c r="B6350" s="84"/>
      <c r="C6350" s="47"/>
      <c r="D6350" s="47"/>
      <c r="E6350" s="47"/>
      <c r="F6350" s="47"/>
      <c r="G6350" s="48"/>
      <c r="H6350" s="47"/>
      <c r="I6350" s="51"/>
      <c r="J6350" s="51"/>
      <c r="K6350" s="47"/>
      <c r="L6350" s="47"/>
      <c r="M6350" s="47"/>
      <c r="N6350" s="47"/>
      <c r="O6350" s="48"/>
    </row>
    <row r="6351" spans="2:15" x14ac:dyDescent="0.25">
      <c r="B6351" s="84"/>
      <c r="C6351" s="47"/>
      <c r="D6351" s="47"/>
      <c r="E6351" s="47"/>
      <c r="F6351" s="47"/>
      <c r="G6351" s="48"/>
      <c r="H6351" s="47"/>
      <c r="I6351" s="51"/>
      <c r="J6351" s="51"/>
      <c r="K6351" s="47"/>
      <c r="L6351" s="47"/>
      <c r="M6351" s="47"/>
      <c r="N6351" s="47"/>
      <c r="O6351" s="48"/>
    </row>
    <row r="6352" spans="2:15" x14ac:dyDescent="0.25">
      <c r="B6352" s="84"/>
      <c r="C6352" s="47"/>
      <c r="D6352" s="47"/>
      <c r="E6352" s="47"/>
      <c r="F6352" s="47"/>
      <c r="G6352" s="48"/>
      <c r="H6352" s="47"/>
      <c r="I6352" s="51"/>
      <c r="J6352" s="51"/>
      <c r="K6352" s="47"/>
      <c r="L6352" s="47"/>
      <c r="M6352" s="47"/>
      <c r="N6352" s="47"/>
      <c r="O6352" s="48"/>
    </row>
    <row r="6353" spans="2:15" x14ac:dyDescent="0.25">
      <c r="B6353" s="84"/>
      <c r="C6353" s="47"/>
      <c r="D6353" s="47"/>
      <c r="E6353" s="47"/>
      <c r="F6353" s="47"/>
      <c r="G6353" s="48"/>
      <c r="H6353" s="47"/>
      <c r="I6353" s="51"/>
      <c r="J6353" s="51"/>
      <c r="K6353" s="47"/>
      <c r="L6353" s="47"/>
      <c r="M6353" s="47"/>
      <c r="N6353" s="47"/>
      <c r="O6353" s="48"/>
    </row>
    <row r="6354" spans="2:15" x14ac:dyDescent="0.25">
      <c r="B6354" s="84"/>
      <c r="C6354" s="47"/>
      <c r="D6354" s="47"/>
      <c r="E6354" s="47"/>
      <c r="F6354" s="47"/>
      <c r="G6354" s="48"/>
      <c r="H6354" s="47"/>
      <c r="I6354" s="51"/>
      <c r="J6354" s="51"/>
      <c r="K6354" s="47"/>
      <c r="L6354" s="47"/>
      <c r="M6354" s="47"/>
      <c r="N6354" s="47"/>
      <c r="O6354" s="48"/>
    </row>
    <row r="6355" spans="2:15" x14ac:dyDescent="0.25">
      <c r="B6355" s="84"/>
      <c r="C6355" s="47"/>
      <c r="D6355" s="47"/>
      <c r="E6355" s="47"/>
      <c r="F6355" s="47"/>
      <c r="G6355" s="48"/>
      <c r="H6355" s="47"/>
      <c r="I6355" s="51"/>
      <c r="J6355" s="51"/>
      <c r="K6355" s="47"/>
      <c r="L6355" s="47"/>
      <c r="M6355" s="47"/>
      <c r="N6355" s="47"/>
      <c r="O6355" s="48"/>
    </row>
    <row r="6356" spans="2:15" x14ac:dyDescent="0.25">
      <c r="B6356" s="84"/>
      <c r="C6356" s="47"/>
      <c r="D6356" s="47"/>
      <c r="E6356" s="47"/>
      <c r="F6356" s="47"/>
      <c r="G6356" s="48"/>
      <c r="H6356" s="47"/>
      <c r="I6356" s="51"/>
      <c r="J6356" s="51"/>
      <c r="K6356" s="47"/>
      <c r="L6356" s="47"/>
      <c r="M6356" s="47"/>
      <c r="N6356" s="47"/>
      <c r="O6356" s="48"/>
    </row>
    <row r="6357" spans="2:15" x14ac:dyDescent="0.25">
      <c r="B6357" s="84"/>
      <c r="C6357" s="47"/>
      <c r="D6357" s="47"/>
      <c r="E6357" s="47"/>
      <c r="F6357" s="47"/>
      <c r="G6357" s="48"/>
      <c r="H6357" s="47"/>
      <c r="I6357" s="51"/>
      <c r="J6357" s="51"/>
      <c r="K6357" s="47"/>
      <c r="L6357" s="47"/>
      <c r="M6357" s="47"/>
      <c r="N6357" s="47"/>
      <c r="O6357" s="48"/>
    </row>
    <row r="6358" spans="2:15" x14ac:dyDescent="0.25">
      <c r="B6358" s="84"/>
      <c r="C6358" s="47"/>
      <c r="D6358" s="47"/>
      <c r="E6358" s="47"/>
      <c r="F6358" s="47"/>
      <c r="G6358" s="48"/>
      <c r="H6358" s="47"/>
      <c r="I6358" s="51"/>
      <c r="J6358" s="51"/>
      <c r="K6358" s="47"/>
      <c r="L6358" s="47"/>
      <c r="M6358" s="47"/>
      <c r="N6358" s="47"/>
      <c r="O6358" s="48"/>
    </row>
    <row r="6359" spans="2:15" x14ac:dyDescent="0.25">
      <c r="B6359" s="84"/>
      <c r="C6359" s="47"/>
      <c r="D6359" s="47"/>
      <c r="E6359" s="47"/>
      <c r="F6359" s="47"/>
      <c r="G6359" s="48"/>
      <c r="H6359" s="47"/>
      <c r="I6359" s="51"/>
      <c r="J6359" s="51"/>
      <c r="K6359" s="47"/>
      <c r="L6359" s="47"/>
      <c r="M6359" s="47"/>
      <c r="N6359" s="47"/>
      <c r="O6359" s="48"/>
    </row>
    <row r="6360" spans="2:15" x14ac:dyDescent="0.25">
      <c r="B6360" s="84"/>
      <c r="C6360" s="47"/>
      <c r="D6360" s="47"/>
      <c r="E6360" s="47"/>
      <c r="F6360" s="47"/>
      <c r="G6360" s="48"/>
      <c r="H6360" s="47"/>
      <c r="I6360" s="51"/>
      <c r="J6360" s="51"/>
      <c r="K6360" s="47"/>
      <c r="L6360" s="47"/>
      <c r="M6360" s="47"/>
      <c r="N6360" s="47"/>
      <c r="O6360" s="48"/>
    </row>
    <row r="6361" spans="2:15" x14ac:dyDescent="0.25">
      <c r="B6361" s="84"/>
      <c r="C6361" s="47"/>
      <c r="D6361" s="47"/>
      <c r="E6361" s="47"/>
      <c r="F6361" s="47"/>
      <c r="G6361" s="48"/>
      <c r="H6361" s="47"/>
      <c r="I6361" s="51"/>
      <c r="J6361" s="51"/>
      <c r="K6361" s="47"/>
      <c r="L6361" s="47"/>
      <c r="M6361" s="47"/>
      <c r="N6361" s="47"/>
      <c r="O6361" s="48"/>
    </row>
    <row r="6362" spans="2:15" x14ac:dyDescent="0.25">
      <c r="B6362" s="84"/>
      <c r="C6362" s="47"/>
      <c r="D6362" s="47"/>
      <c r="E6362" s="47"/>
      <c r="F6362" s="47"/>
      <c r="G6362" s="48"/>
      <c r="H6362" s="47"/>
      <c r="I6362" s="51"/>
      <c r="J6362" s="51"/>
      <c r="K6362" s="47"/>
      <c r="L6362" s="47"/>
      <c r="M6362" s="47"/>
      <c r="N6362" s="47"/>
      <c r="O6362" s="48"/>
    </row>
    <row r="6363" spans="2:15" x14ac:dyDescent="0.25">
      <c r="B6363" s="84"/>
      <c r="C6363" s="47"/>
      <c r="D6363" s="47"/>
      <c r="E6363" s="47"/>
      <c r="F6363" s="47"/>
      <c r="G6363" s="48"/>
      <c r="H6363" s="47"/>
      <c r="I6363" s="51"/>
      <c r="J6363" s="51"/>
      <c r="K6363" s="47"/>
      <c r="L6363" s="47"/>
      <c r="M6363" s="47"/>
      <c r="N6363" s="47"/>
      <c r="O6363" s="48"/>
    </row>
    <row r="6364" spans="2:15" x14ac:dyDescent="0.25">
      <c r="B6364" s="84"/>
      <c r="C6364" s="47"/>
      <c r="D6364" s="47"/>
      <c r="E6364" s="47"/>
      <c r="F6364" s="47"/>
      <c r="G6364" s="48"/>
      <c r="H6364" s="47"/>
      <c r="I6364" s="51"/>
      <c r="J6364" s="51"/>
      <c r="K6364" s="47"/>
      <c r="L6364" s="47"/>
      <c r="M6364" s="47"/>
      <c r="N6364" s="47"/>
      <c r="O6364" s="48"/>
    </row>
    <row r="6365" spans="2:15" x14ac:dyDescent="0.25">
      <c r="B6365" s="84"/>
      <c r="C6365" s="47"/>
      <c r="D6365" s="47"/>
      <c r="E6365" s="47"/>
      <c r="F6365" s="47"/>
      <c r="G6365" s="48"/>
      <c r="H6365" s="47"/>
      <c r="I6365" s="51"/>
      <c r="J6365" s="51"/>
      <c r="K6365" s="47"/>
      <c r="L6365" s="47"/>
      <c r="M6365" s="47"/>
      <c r="N6365" s="47"/>
      <c r="O6365" s="48"/>
    </row>
    <row r="6366" spans="2:15" x14ac:dyDescent="0.25">
      <c r="B6366" s="84"/>
      <c r="C6366" s="47"/>
      <c r="D6366" s="47"/>
      <c r="E6366" s="47"/>
      <c r="F6366" s="47"/>
      <c r="G6366" s="48"/>
      <c r="H6366" s="47"/>
      <c r="I6366" s="51"/>
      <c r="J6366" s="51"/>
      <c r="K6366" s="47"/>
      <c r="L6366" s="47"/>
      <c r="M6366" s="47"/>
      <c r="N6366" s="47"/>
      <c r="O6366" s="48"/>
    </row>
    <row r="6367" spans="2:15" x14ac:dyDescent="0.25">
      <c r="B6367" s="84"/>
      <c r="C6367" s="47"/>
      <c r="D6367" s="47"/>
      <c r="E6367" s="47"/>
      <c r="F6367" s="47"/>
      <c r="G6367" s="48"/>
      <c r="H6367" s="47"/>
      <c r="I6367" s="51"/>
      <c r="J6367" s="51"/>
      <c r="K6367" s="47"/>
      <c r="L6367" s="47"/>
      <c r="M6367" s="47"/>
      <c r="N6367" s="47"/>
      <c r="O6367" s="48"/>
    </row>
    <row r="6368" spans="2:15" x14ac:dyDescent="0.25">
      <c r="B6368" s="84"/>
      <c r="C6368" s="47"/>
      <c r="D6368" s="47"/>
      <c r="E6368" s="47"/>
      <c r="F6368" s="47"/>
      <c r="G6368" s="48"/>
      <c r="H6368" s="47"/>
      <c r="I6368" s="51"/>
      <c r="J6368" s="51"/>
      <c r="K6368" s="47"/>
      <c r="L6368" s="47"/>
      <c r="M6368" s="47"/>
      <c r="N6368" s="47"/>
      <c r="O6368" s="48"/>
    </row>
    <row r="6369" spans="2:15" x14ac:dyDescent="0.25">
      <c r="B6369" s="84"/>
      <c r="C6369" s="47"/>
      <c r="D6369" s="47"/>
      <c r="E6369" s="47"/>
      <c r="F6369" s="47"/>
      <c r="G6369" s="48"/>
      <c r="H6369" s="47"/>
      <c r="I6369" s="51"/>
      <c r="J6369" s="51"/>
      <c r="K6369" s="47"/>
      <c r="L6369" s="47"/>
      <c r="M6369" s="47"/>
      <c r="N6369" s="47"/>
      <c r="O6369" s="48"/>
    </row>
    <row r="6370" spans="2:15" x14ac:dyDescent="0.25">
      <c r="B6370" s="84"/>
      <c r="C6370" s="47"/>
      <c r="D6370" s="47"/>
      <c r="E6370" s="47"/>
      <c r="F6370" s="47"/>
      <c r="G6370" s="48"/>
      <c r="H6370" s="47"/>
      <c r="I6370" s="51"/>
      <c r="J6370" s="51"/>
      <c r="K6370" s="47"/>
      <c r="L6370" s="47"/>
      <c r="M6370" s="47"/>
      <c r="N6370" s="47"/>
      <c r="O6370" s="48"/>
    </row>
    <row r="6371" spans="2:15" x14ac:dyDescent="0.25">
      <c r="B6371" s="84"/>
      <c r="C6371" s="47"/>
      <c r="D6371" s="47"/>
      <c r="E6371" s="47"/>
      <c r="F6371" s="47"/>
      <c r="G6371" s="48"/>
      <c r="H6371" s="47"/>
      <c r="I6371" s="51"/>
      <c r="J6371" s="51"/>
      <c r="K6371" s="47"/>
      <c r="L6371" s="47"/>
      <c r="M6371" s="47"/>
      <c r="N6371" s="47"/>
      <c r="O6371" s="48"/>
    </row>
    <row r="6372" spans="2:15" x14ac:dyDescent="0.25">
      <c r="B6372" s="84"/>
      <c r="C6372" s="47"/>
      <c r="D6372" s="47"/>
      <c r="E6372" s="47"/>
      <c r="F6372" s="47"/>
      <c r="G6372" s="48"/>
      <c r="H6372" s="47"/>
      <c r="I6372" s="51"/>
      <c r="J6372" s="51"/>
      <c r="K6372" s="47"/>
      <c r="L6372" s="47"/>
      <c r="M6372" s="47"/>
      <c r="N6372" s="47"/>
      <c r="O6372" s="48"/>
    </row>
    <row r="6373" spans="2:15" x14ac:dyDescent="0.25">
      <c r="B6373" s="84"/>
      <c r="C6373" s="47"/>
      <c r="D6373" s="47"/>
      <c r="E6373" s="47"/>
      <c r="F6373" s="47"/>
      <c r="G6373" s="48"/>
      <c r="H6373" s="47"/>
      <c r="I6373" s="51"/>
      <c r="J6373" s="51"/>
      <c r="K6373" s="47"/>
      <c r="L6373" s="47"/>
      <c r="M6373" s="47"/>
      <c r="N6373" s="47"/>
      <c r="O6373" s="48"/>
    </row>
    <row r="6374" spans="2:15" x14ac:dyDescent="0.25">
      <c r="B6374" s="84"/>
      <c r="C6374" s="47"/>
      <c r="D6374" s="47"/>
      <c r="E6374" s="47"/>
      <c r="F6374" s="47"/>
      <c r="G6374" s="48"/>
      <c r="H6374" s="47"/>
      <c r="I6374" s="51"/>
      <c r="J6374" s="51"/>
      <c r="K6374" s="47"/>
      <c r="L6374" s="47"/>
      <c r="M6374" s="47"/>
      <c r="N6374" s="47"/>
      <c r="O6374" s="48"/>
    </row>
    <row r="6375" spans="2:15" x14ac:dyDescent="0.25">
      <c r="B6375" s="84"/>
      <c r="C6375" s="47"/>
      <c r="D6375" s="47"/>
      <c r="E6375" s="47"/>
      <c r="F6375" s="47"/>
      <c r="G6375" s="48"/>
      <c r="H6375" s="47"/>
      <c r="I6375" s="51"/>
      <c r="J6375" s="51"/>
      <c r="K6375" s="47"/>
      <c r="L6375" s="47"/>
      <c r="M6375" s="47"/>
      <c r="N6375" s="47"/>
      <c r="O6375" s="48"/>
    </row>
    <row r="6376" spans="2:15" x14ac:dyDescent="0.25">
      <c r="B6376" s="84"/>
      <c r="C6376" s="47"/>
      <c r="D6376" s="47"/>
      <c r="E6376" s="47"/>
      <c r="F6376" s="47"/>
      <c r="G6376" s="48"/>
      <c r="H6376" s="47"/>
      <c r="I6376" s="51"/>
      <c r="J6376" s="51"/>
      <c r="K6376" s="47"/>
      <c r="L6376" s="47"/>
      <c r="M6376" s="47"/>
      <c r="N6376" s="47"/>
      <c r="O6376" s="48"/>
    </row>
    <row r="6377" spans="2:15" x14ac:dyDescent="0.25">
      <c r="B6377" s="84"/>
      <c r="C6377" s="47"/>
      <c r="D6377" s="47"/>
      <c r="E6377" s="47"/>
      <c r="F6377" s="47"/>
      <c r="G6377" s="48"/>
      <c r="H6377" s="47"/>
      <c r="I6377" s="51"/>
      <c r="J6377" s="51"/>
      <c r="K6377" s="47"/>
      <c r="L6377" s="47"/>
      <c r="M6377" s="47"/>
      <c r="N6377" s="47"/>
      <c r="O6377" s="48"/>
    </row>
    <row r="6378" spans="2:15" x14ac:dyDescent="0.25">
      <c r="B6378" s="84"/>
      <c r="C6378" s="47"/>
      <c r="D6378" s="47"/>
      <c r="E6378" s="47"/>
      <c r="F6378" s="47"/>
      <c r="G6378" s="48"/>
      <c r="H6378" s="47"/>
      <c r="I6378" s="51"/>
      <c r="J6378" s="51"/>
      <c r="K6378" s="47"/>
      <c r="L6378" s="47"/>
      <c r="M6378" s="47"/>
      <c r="N6378" s="47"/>
      <c r="O6378" s="48"/>
    </row>
    <row r="6379" spans="2:15" x14ac:dyDescent="0.25">
      <c r="B6379" s="84"/>
      <c r="C6379" s="47"/>
      <c r="D6379" s="47"/>
      <c r="E6379" s="47"/>
      <c r="F6379" s="47"/>
      <c r="G6379" s="48"/>
      <c r="H6379" s="47"/>
      <c r="I6379" s="51"/>
      <c r="J6379" s="51"/>
      <c r="K6379" s="47"/>
      <c r="L6379" s="47"/>
      <c r="M6379" s="47"/>
      <c r="N6379" s="47"/>
      <c r="O6379" s="48"/>
    </row>
    <row r="6380" spans="2:15" x14ac:dyDescent="0.25">
      <c r="B6380" s="84"/>
      <c r="C6380" s="47"/>
      <c r="D6380" s="47"/>
      <c r="E6380" s="47"/>
      <c r="F6380" s="47"/>
      <c r="G6380" s="48"/>
      <c r="H6380" s="47"/>
      <c r="I6380" s="51"/>
      <c r="J6380" s="51"/>
      <c r="K6380" s="47"/>
      <c r="L6380" s="47"/>
      <c r="M6380" s="47"/>
      <c r="N6380" s="47"/>
      <c r="O6380" s="48"/>
    </row>
    <row r="6381" spans="2:15" x14ac:dyDescent="0.25">
      <c r="B6381" s="84"/>
      <c r="C6381" s="47"/>
      <c r="D6381" s="47"/>
      <c r="E6381" s="47"/>
      <c r="F6381" s="47"/>
      <c r="G6381" s="48"/>
      <c r="H6381" s="47"/>
      <c r="I6381" s="51"/>
      <c r="J6381" s="51"/>
      <c r="K6381" s="47"/>
      <c r="L6381" s="47"/>
      <c r="M6381" s="47"/>
      <c r="N6381" s="47"/>
      <c r="O6381" s="48"/>
    </row>
    <row r="6382" spans="2:15" x14ac:dyDescent="0.25">
      <c r="B6382" s="84"/>
      <c r="C6382" s="47"/>
      <c r="D6382" s="47"/>
      <c r="E6382" s="47"/>
      <c r="F6382" s="47"/>
      <c r="G6382" s="48"/>
      <c r="H6382" s="47"/>
      <c r="I6382" s="51"/>
      <c r="J6382" s="51"/>
      <c r="K6382" s="47"/>
      <c r="L6382" s="47"/>
      <c r="M6382" s="47"/>
      <c r="N6382" s="47"/>
      <c r="O6382" s="48"/>
    </row>
    <row r="6383" spans="2:15" x14ac:dyDescent="0.25">
      <c r="B6383" s="84"/>
      <c r="C6383" s="47"/>
      <c r="D6383" s="47"/>
      <c r="E6383" s="47"/>
      <c r="F6383" s="47"/>
      <c r="G6383" s="48"/>
      <c r="H6383" s="47"/>
      <c r="I6383" s="51"/>
      <c r="J6383" s="51"/>
      <c r="K6383" s="47"/>
      <c r="L6383" s="47"/>
      <c r="M6383" s="47"/>
      <c r="N6383" s="47"/>
      <c r="O6383" s="48"/>
    </row>
    <row r="6384" spans="2:15" x14ac:dyDescent="0.25">
      <c r="B6384" s="84"/>
      <c r="C6384" s="47"/>
      <c r="D6384" s="47"/>
      <c r="E6384" s="47"/>
      <c r="F6384" s="47"/>
      <c r="G6384" s="48"/>
      <c r="H6384" s="47"/>
      <c r="I6384" s="51"/>
      <c r="J6384" s="51"/>
      <c r="K6384" s="47"/>
      <c r="L6384" s="47"/>
      <c r="M6384" s="47"/>
      <c r="N6384" s="47"/>
      <c r="O6384" s="48"/>
    </row>
    <row r="6385" spans="2:15" x14ac:dyDescent="0.25">
      <c r="B6385" s="84"/>
      <c r="C6385" s="47"/>
      <c r="D6385" s="47"/>
      <c r="E6385" s="47"/>
      <c r="F6385" s="47"/>
      <c r="G6385" s="48"/>
      <c r="H6385" s="47"/>
      <c r="I6385" s="51"/>
      <c r="J6385" s="51"/>
      <c r="K6385" s="47"/>
      <c r="L6385" s="47"/>
      <c r="M6385" s="47"/>
      <c r="N6385" s="47"/>
      <c r="O6385" s="48"/>
    </row>
    <row r="6386" spans="2:15" x14ac:dyDescent="0.25">
      <c r="B6386" s="84"/>
      <c r="C6386" s="47"/>
      <c r="D6386" s="47"/>
      <c r="E6386" s="47"/>
      <c r="F6386" s="47"/>
      <c r="G6386" s="48"/>
      <c r="H6386" s="47"/>
      <c r="I6386" s="51"/>
      <c r="J6386" s="51"/>
      <c r="K6386" s="47"/>
      <c r="L6386" s="47"/>
      <c r="M6386" s="47"/>
      <c r="N6386" s="47"/>
      <c r="O6386" s="48"/>
    </row>
    <row r="6387" spans="2:15" x14ac:dyDescent="0.25">
      <c r="B6387" s="84"/>
      <c r="C6387" s="47"/>
      <c r="D6387" s="47"/>
      <c r="E6387" s="47"/>
      <c r="F6387" s="47"/>
      <c r="G6387" s="48"/>
      <c r="H6387" s="47"/>
      <c r="I6387" s="51"/>
      <c r="J6387" s="51"/>
      <c r="K6387" s="47"/>
      <c r="L6387" s="47"/>
      <c r="M6387" s="47"/>
      <c r="N6387" s="47"/>
      <c r="O6387" s="48"/>
    </row>
    <row r="6388" spans="2:15" x14ac:dyDescent="0.25">
      <c r="B6388" s="84"/>
      <c r="C6388" s="47"/>
      <c r="D6388" s="47"/>
      <c r="E6388" s="47"/>
      <c r="F6388" s="47"/>
      <c r="G6388" s="48"/>
      <c r="H6388" s="47"/>
      <c r="I6388" s="51"/>
      <c r="J6388" s="51"/>
      <c r="K6388" s="47"/>
      <c r="L6388" s="47"/>
      <c r="M6388" s="47"/>
      <c r="N6388" s="47"/>
      <c r="O6388" s="48"/>
    </row>
    <row r="6389" spans="2:15" x14ac:dyDescent="0.25">
      <c r="B6389" s="84"/>
      <c r="C6389" s="47"/>
      <c r="D6389" s="47"/>
      <c r="E6389" s="47"/>
      <c r="F6389" s="47"/>
      <c r="G6389" s="48"/>
      <c r="H6389" s="47"/>
      <c r="I6389" s="51"/>
      <c r="J6389" s="51"/>
      <c r="K6389" s="47"/>
      <c r="L6389" s="47"/>
      <c r="M6389" s="47"/>
      <c r="N6389" s="47"/>
      <c r="O6389" s="48"/>
    </row>
    <row r="6390" spans="2:15" x14ac:dyDescent="0.25">
      <c r="B6390" s="84"/>
      <c r="C6390" s="47"/>
      <c r="D6390" s="47"/>
      <c r="E6390" s="47"/>
      <c r="F6390" s="47"/>
      <c r="G6390" s="48"/>
      <c r="H6390" s="47"/>
      <c r="I6390" s="51"/>
      <c r="J6390" s="51"/>
      <c r="K6390" s="47"/>
      <c r="L6390" s="47"/>
      <c r="M6390" s="47"/>
      <c r="N6390" s="47"/>
      <c r="O6390" s="48"/>
    </row>
    <row r="6391" spans="2:15" x14ac:dyDescent="0.25">
      <c r="B6391" s="84"/>
      <c r="C6391" s="47"/>
      <c r="D6391" s="47"/>
      <c r="E6391" s="47"/>
      <c r="F6391" s="47"/>
      <c r="G6391" s="48"/>
      <c r="H6391" s="47"/>
      <c r="I6391" s="51"/>
      <c r="J6391" s="51"/>
      <c r="K6391" s="47"/>
      <c r="L6391" s="47"/>
      <c r="M6391" s="47"/>
      <c r="N6391" s="47"/>
      <c r="O6391" s="48"/>
    </row>
    <row r="6392" spans="2:15" x14ac:dyDescent="0.25">
      <c r="B6392" s="84"/>
      <c r="C6392" s="47"/>
      <c r="D6392" s="47"/>
      <c r="E6392" s="47"/>
      <c r="F6392" s="47"/>
      <c r="G6392" s="48"/>
      <c r="H6392" s="47"/>
      <c r="I6392" s="51"/>
      <c r="J6392" s="51"/>
      <c r="K6392" s="47"/>
      <c r="L6392" s="47"/>
      <c r="M6392" s="47"/>
      <c r="N6392" s="47"/>
      <c r="O6392" s="48"/>
    </row>
    <row r="6393" spans="2:15" x14ac:dyDescent="0.25">
      <c r="B6393" s="84"/>
      <c r="C6393" s="47"/>
      <c r="D6393" s="47"/>
      <c r="E6393" s="47"/>
      <c r="F6393" s="47"/>
      <c r="G6393" s="48"/>
      <c r="H6393" s="47"/>
      <c r="I6393" s="51"/>
      <c r="J6393" s="51"/>
      <c r="K6393" s="47"/>
      <c r="L6393" s="47"/>
      <c r="M6393" s="47"/>
      <c r="N6393" s="47"/>
      <c r="O6393" s="48"/>
    </row>
    <row r="6394" spans="2:15" x14ac:dyDescent="0.25">
      <c r="B6394" s="84"/>
      <c r="C6394" s="47"/>
      <c r="D6394" s="47"/>
      <c r="E6394" s="47"/>
      <c r="F6394" s="47"/>
      <c r="G6394" s="48"/>
      <c r="H6394" s="47"/>
      <c r="I6394" s="51"/>
      <c r="J6394" s="51"/>
      <c r="K6394" s="47"/>
      <c r="L6394" s="47"/>
      <c r="M6394" s="47"/>
      <c r="N6394" s="47"/>
      <c r="O6394" s="48"/>
    </row>
    <row r="6395" spans="2:15" x14ac:dyDescent="0.25">
      <c r="B6395" s="84"/>
      <c r="C6395" s="47"/>
      <c r="D6395" s="47"/>
      <c r="E6395" s="47"/>
      <c r="F6395" s="47"/>
      <c r="G6395" s="48"/>
      <c r="H6395" s="47"/>
      <c r="I6395" s="51"/>
      <c r="J6395" s="51"/>
      <c r="K6395" s="47"/>
      <c r="L6395" s="47"/>
      <c r="M6395" s="47"/>
      <c r="N6395" s="47"/>
      <c r="O6395" s="48"/>
    </row>
    <row r="6396" spans="2:15" x14ac:dyDescent="0.25">
      <c r="B6396" s="84"/>
      <c r="C6396" s="47"/>
      <c r="D6396" s="47"/>
      <c r="E6396" s="47"/>
      <c r="F6396" s="47"/>
      <c r="G6396" s="48"/>
      <c r="H6396" s="47"/>
      <c r="I6396" s="51"/>
      <c r="J6396" s="51"/>
      <c r="K6396" s="47"/>
      <c r="L6396" s="47"/>
      <c r="M6396" s="47"/>
      <c r="N6396" s="47"/>
      <c r="O6396" s="48"/>
    </row>
    <row r="6397" spans="2:15" x14ac:dyDescent="0.25">
      <c r="B6397" s="84"/>
      <c r="C6397" s="47"/>
      <c r="D6397" s="47"/>
      <c r="E6397" s="47"/>
      <c r="F6397" s="47"/>
      <c r="G6397" s="48"/>
      <c r="H6397" s="47"/>
      <c r="I6397" s="51"/>
      <c r="J6397" s="51"/>
      <c r="K6397" s="47"/>
      <c r="L6397" s="47"/>
      <c r="M6397" s="47"/>
      <c r="N6397" s="47"/>
      <c r="O6397" s="48"/>
    </row>
    <row r="6398" spans="2:15" x14ac:dyDescent="0.25">
      <c r="B6398" s="84"/>
      <c r="C6398" s="47"/>
      <c r="D6398" s="47"/>
      <c r="E6398" s="47"/>
      <c r="F6398" s="47"/>
      <c r="G6398" s="48"/>
      <c r="H6398" s="47"/>
      <c r="I6398" s="51"/>
      <c r="J6398" s="51"/>
      <c r="K6398" s="47"/>
      <c r="L6398" s="47"/>
      <c r="M6398" s="47"/>
      <c r="N6398" s="47"/>
      <c r="O6398" s="48"/>
    </row>
    <row r="6399" spans="2:15" x14ac:dyDescent="0.25">
      <c r="B6399" s="84"/>
      <c r="C6399" s="47"/>
      <c r="D6399" s="47"/>
      <c r="E6399" s="47"/>
      <c r="F6399" s="47"/>
      <c r="G6399" s="48"/>
      <c r="H6399" s="47"/>
      <c r="I6399" s="51"/>
      <c r="J6399" s="51"/>
      <c r="K6399" s="47"/>
      <c r="L6399" s="47"/>
      <c r="M6399" s="47"/>
      <c r="N6399" s="47"/>
      <c r="O6399" s="48"/>
    </row>
    <row r="6400" spans="2:15" x14ac:dyDescent="0.25">
      <c r="B6400" s="84"/>
      <c r="C6400" s="47"/>
      <c r="D6400" s="47"/>
      <c r="E6400" s="47"/>
      <c r="F6400" s="47"/>
      <c r="G6400" s="48"/>
      <c r="H6400" s="47"/>
      <c r="I6400" s="51"/>
      <c r="J6400" s="51"/>
      <c r="K6400" s="47"/>
      <c r="L6400" s="47"/>
      <c r="M6400" s="47"/>
      <c r="N6400" s="47"/>
      <c r="O6400" s="48"/>
    </row>
    <row r="6401" spans="2:15" x14ac:dyDescent="0.25">
      <c r="B6401" s="84"/>
      <c r="C6401" s="47"/>
      <c r="D6401" s="47"/>
      <c r="E6401" s="47"/>
      <c r="F6401" s="47"/>
      <c r="G6401" s="48"/>
      <c r="H6401" s="47"/>
      <c r="I6401" s="51"/>
      <c r="J6401" s="51"/>
      <c r="K6401" s="47"/>
      <c r="L6401" s="47"/>
      <c r="M6401" s="47"/>
      <c r="N6401" s="47"/>
      <c r="O6401" s="48"/>
    </row>
    <row r="6402" spans="2:15" x14ac:dyDescent="0.25">
      <c r="B6402" s="84"/>
      <c r="C6402" s="47"/>
      <c r="D6402" s="47"/>
      <c r="E6402" s="47"/>
      <c r="F6402" s="47"/>
      <c r="G6402" s="48"/>
      <c r="H6402" s="47"/>
      <c r="I6402" s="51"/>
      <c r="J6402" s="51"/>
      <c r="K6402" s="47"/>
      <c r="L6402" s="47"/>
      <c r="M6402" s="47"/>
      <c r="N6402" s="47"/>
      <c r="O6402" s="48"/>
    </row>
    <row r="6403" spans="2:15" x14ac:dyDescent="0.25">
      <c r="B6403" s="84"/>
      <c r="C6403" s="47"/>
      <c r="D6403" s="47"/>
      <c r="E6403" s="47"/>
      <c r="F6403" s="47"/>
      <c r="G6403" s="48"/>
      <c r="H6403" s="47"/>
      <c r="I6403" s="51"/>
      <c r="J6403" s="51"/>
      <c r="K6403" s="47"/>
      <c r="L6403" s="47"/>
      <c r="M6403" s="47"/>
      <c r="N6403" s="47"/>
      <c r="O6403" s="48"/>
    </row>
    <row r="6404" spans="2:15" x14ac:dyDescent="0.25">
      <c r="B6404" s="84"/>
      <c r="C6404" s="47"/>
      <c r="D6404" s="47"/>
      <c r="E6404" s="47"/>
      <c r="F6404" s="47"/>
      <c r="G6404" s="48"/>
      <c r="H6404" s="47"/>
      <c r="I6404" s="51"/>
      <c r="J6404" s="51"/>
      <c r="K6404" s="47"/>
      <c r="L6404" s="47"/>
      <c r="M6404" s="47"/>
      <c r="N6404" s="47"/>
      <c r="O6404" s="48"/>
    </row>
    <row r="6405" spans="2:15" x14ac:dyDescent="0.25">
      <c r="B6405" s="84"/>
      <c r="C6405" s="47"/>
      <c r="D6405" s="47"/>
      <c r="E6405" s="47"/>
      <c r="F6405" s="47"/>
      <c r="G6405" s="48"/>
      <c r="H6405" s="47"/>
      <c r="I6405" s="51"/>
      <c r="J6405" s="51"/>
      <c r="K6405" s="47"/>
      <c r="L6405" s="47"/>
      <c r="M6405" s="47"/>
      <c r="N6405" s="47"/>
      <c r="O6405" s="48"/>
    </row>
    <row r="6406" spans="2:15" x14ac:dyDescent="0.25">
      <c r="B6406" s="84"/>
      <c r="C6406" s="47"/>
      <c r="D6406" s="47"/>
      <c r="E6406" s="47"/>
      <c r="F6406" s="47"/>
      <c r="G6406" s="48"/>
      <c r="H6406" s="47"/>
      <c r="I6406" s="51"/>
      <c r="J6406" s="51"/>
      <c r="K6406" s="47"/>
      <c r="L6406" s="47"/>
      <c r="M6406" s="47"/>
      <c r="N6406" s="47"/>
      <c r="O6406" s="48"/>
    </row>
    <row r="6407" spans="2:15" x14ac:dyDescent="0.25">
      <c r="B6407" s="84"/>
      <c r="C6407" s="47"/>
      <c r="D6407" s="47"/>
      <c r="E6407" s="47"/>
      <c r="F6407" s="47"/>
      <c r="G6407" s="48"/>
      <c r="H6407" s="47"/>
      <c r="I6407" s="51"/>
      <c r="J6407" s="51"/>
      <c r="K6407" s="47"/>
      <c r="L6407" s="47"/>
      <c r="M6407" s="47"/>
      <c r="N6407" s="47"/>
      <c r="O6407" s="48"/>
    </row>
    <row r="6408" spans="2:15" x14ac:dyDescent="0.25">
      <c r="B6408" s="84"/>
      <c r="C6408" s="47"/>
      <c r="D6408" s="47"/>
      <c r="E6408" s="47"/>
      <c r="F6408" s="47"/>
      <c r="G6408" s="48"/>
      <c r="H6408" s="47"/>
      <c r="I6408" s="51"/>
      <c r="J6408" s="51"/>
      <c r="K6408" s="47"/>
      <c r="L6408" s="47"/>
      <c r="M6408" s="47"/>
      <c r="N6408" s="47"/>
      <c r="O6408" s="48"/>
    </row>
    <row r="6409" spans="2:15" x14ac:dyDescent="0.25">
      <c r="B6409" s="84"/>
      <c r="C6409" s="47"/>
      <c r="D6409" s="47"/>
      <c r="E6409" s="47"/>
      <c r="F6409" s="47"/>
      <c r="G6409" s="48"/>
      <c r="H6409" s="47"/>
      <c r="I6409" s="51"/>
      <c r="J6409" s="51"/>
      <c r="K6409" s="47"/>
      <c r="L6409" s="47"/>
      <c r="M6409" s="47"/>
      <c r="N6409" s="47"/>
      <c r="O6409" s="48"/>
    </row>
    <row r="6410" spans="2:15" x14ac:dyDescent="0.25">
      <c r="B6410" s="84"/>
      <c r="C6410" s="47"/>
      <c r="D6410" s="47"/>
      <c r="E6410" s="47"/>
      <c r="F6410" s="47"/>
      <c r="G6410" s="48"/>
      <c r="H6410" s="47"/>
      <c r="I6410" s="51"/>
      <c r="J6410" s="51"/>
      <c r="K6410" s="47"/>
      <c r="L6410" s="47"/>
      <c r="M6410" s="47"/>
      <c r="N6410" s="47"/>
      <c r="O6410" s="48"/>
    </row>
    <row r="6411" spans="2:15" x14ac:dyDescent="0.25">
      <c r="B6411" s="84"/>
      <c r="C6411" s="47"/>
      <c r="D6411" s="47"/>
      <c r="E6411" s="47"/>
      <c r="F6411" s="47"/>
      <c r="G6411" s="48"/>
      <c r="H6411" s="47"/>
      <c r="I6411" s="51"/>
      <c r="J6411" s="51"/>
      <c r="K6411" s="47"/>
      <c r="L6411" s="47"/>
      <c r="M6411" s="47"/>
      <c r="N6411" s="47"/>
      <c r="O6411" s="48"/>
    </row>
    <row r="6412" spans="2:15" x14ac:dyDescent="0.25">
      <c r="B6412" s="84"/>
      <c r="C6412" s="47"/>
      <c r="D6412" s="47"/>
      <c r="E6412" s="47"/>
      <c r="F6412" s="47"/>
      <c r="G6412" s="48"/>
      <c r="H6412" s="47"/>
      <c r="I6412" s="51"/>
      <c r="J6412" s="51"/>
      <c r="K6412" s="47"/>
      <c r="L6412" s="47"/>
      <c r="M6412" s="47"/>
      <c r="N6412" s="47"/>
      <c r="O6412" s="48"/>
    </row>
    <row r="6413" spans="2:15" x14ac:dyDescent="0.25">
      <c r="B6413" s="84"/>
      <c r="C6413" s="47"/>
      <c r="D6413" s="47"/>
      <c r="E6413" s="47"/>
      <c r="F6413" s="47"/>
      <c r="G6413" s="48"/>
      <c r="H6413" s="47"/>
      <c r="I6413" s="51"/>
      <c r="J6413" s="51"/>
      <c r="K6413" s="47"/>
      <c r="L6413" s="47"/>
      <c r="M6413" s="47"/>
      <c r="N6413" s="47"/>
      <c r="O6413" s="48"/>
    </row>
    <row r="6414" spans="2:15" x14ac:dyDescent="0.25">
      <c r="B6414" s="84"/>
      <c r="C6414" s="47"/>
      <c r="D6414" s="47"/>
      <c r="E6414" s="47"/>
      <c r="F6414" s="47"/>
      <c r="G6414" s="48"/>
      <c r="H6414" s="47"/>
      <c r="I6414" s="51"/>
      <c r="J6414" s="51"/>
      <c r="K6414" s="47"/>
      <c r="L6414" s="47"/>
      <c r="M6414" s="47"/>
      <c r="N6414" s="47"/>
      <c r="O6414" s="48"/>
    </row>
    <row r="6415" spans="2:15" x14ac:dyDescent="0.25">
      <c r="B6415" s="84"/>
      <c r="C6415" s="47"/>
      <c r="D6415" s="47"/>
      <c r="E6415" s="47"/>
      <c r="F6415" s="47"/>
      <c r="G6415" s="48"/>
      <c r="H6415" s="47"/>
      <c r="I6415" s="51"/>
      <c r="J6415" s="51"/>
      <c r="K6415" s="47"/>
      <c r="L6415" s="47"/>
      <c r="M6415" s="47"/>
      <c r="N6415" s="47"/>
      <c r="O6415" s="48"/>
    </row>
    <row r="6416" spans="2:15" x14ac:dyDescent="0.25">
      <c r="B6416" s="84"/>
      <c r="C6416" s="47"/>
      <c r="D6416" s="47"/>
      <c r="E6416" s="47"/>
      <c r="F6416" s="47"/>
      <c r="G6416" s="48"/>
      <c r="H6416" s="47"/>
      <c r="I6416" s="51"/>
      <c r="J6416" s="51"/>
      <c r="K6416" s="47"/>
      <c r="L6416" s="47"/>
      <c r="M6416" s="47"/>
      <c r="N6416" s="47"/>
      <c r="O6416" s="48"/>
    </row>
    <row r="6417" spans="2:15" x14ac:dyDescent="0.25">
      <c r="B6417" s="84"/>
      <c r="C6417" s="47"/>
      <c r="D6417" s="47"/>
      <c r="E6417" s="47"/>
      <c r="F6417" s="47"/>
      <c r="G6417" s="48"/>
      <c r="H6417" s="47"/>
      <c r="I6417" s="51"/>
      <c r="J6417" s="51"/>
      <c r="K6417" s="47"/>
      <c r="L6417" s="47"/>
      <c r="M6417" s="47"/>
      <c r="N6417" s="47"/>
      <c r="O6417" s="48"/>
    </row>
    <row r="6418" spans="2:15" x14ac:dyDescent="0.25">
      <c r="B6418" s="84"/>
      <c r="C6418" s="47"/>
      <c r="D6418" s="47"/>
      <c r="E6418" s="47"/>
      <c r="F6418" s="47"/>
      <c r="G6418" s="48"/>
      <c r="H6418" s="47"/>
      <c r="I6418" s="51"/>
      <c r="J6418" s="51"/>
      <c r="K6418" s="47"/>
      <c r="L6418" s="47"/>
      <c r="M6418" s="47"/>
      <c r="N6418" s="47"/>
      <c r="O6418" s="48"/>
    </row>
    <row r="6419" spans="2:15" x14ac:dyDescent="0.25">
      <c r="B6419" s="84"/>
      <c r="C6419" s="47"/>
      <c r="D6419" s="47"/>
      <c r="E6419" s="47"/>
      <c r="F6419" s="47"/>
      <c r="G6419" s="48"/>
      <c r="H6419" s="47"/>
      <c r="I6419" s="51"/>
      <c r="J6419" s="51"/>
      <c r="K6419" s="47"/>
      <c r="L6419" s="47"/>
      <c r="M6419" s="47"/>
      <c r="N6419" s="47"/>
      <c r="O6419" s="48"/>
    </row>
    <row r="6420" spans="2:15" x14ac:dyDescent="0.25">
      <c r="B6420" s="84"/>
      <c r="C6420" s="47"/>
      <c r="D6420" s="47"/>
      <c r="E6420" s="47"/>
      <c r="F6420" s="47"/>
      <c r="G6420" s="48"/>
      <c r="H6420" s="47"/>
      <c r="I6420" s="51"/>
      <c r="J6420" s="51"/>
      <c r="K6420" s="47"/>
      <c r="L6420" s="47"/>
      <c r="M6420" s="47"/>
      <c r="N6420" s="47"/>
      <c r="O6420" s="48"/>
    </row>
    <row r="6421" spans="2:15" x14ac:dyDescent="0.25">
      <c r="B6421" s="84"/>
      <c r="C6421" s="47"/>
      <c r="D6421" s="47"/>
      <c r="E6421" s="47"/>
      <c r="F6421" s="47"/>
      <c r="G6421" s="48"/>
      <c r="H6421" s="47"/>
      <c r="I6421" s="51"/>
      <c r="J6421" s="51"/>
      <c r="K6421" s="47"/>
      <c r="L6421" s="47"/>
      <c r="M6421" s="47"/>
      <c r="N6421" s="47"/>
      <c r="O6421" s="48"/>
    </row>
    <row r="6422" spans="2:15" x14ac:dyDescent="0.25">
      <c r="B6422" s="84"/>
      <c r="C6422" s="47"/>
      <c r="D6422" s="47"/>
      <c r="E6422" s="47"/>
      <c r="F6422" s="47"/>
      <c r="G6422" s="48"/>
      <c r="H6422" s="47"/>
      <c r="I6422" s="51"/>
      <c r="J6422" s="51"/>
      <c r="K6422" s="47"/>
      <c r="L6422" s="47"/>
      <c r="M6422" s="47"/>
      <c r="N6422" s="47"/>
      <c r="O6422" s="48"/>
    </row>
    <row r="6423" spans="2:15" x14ac:dyDescent="0.25">
      <c r="B6423" s="84"/>
      <c r="C6423" s="47"/>
      <c r="D6423" s="47"/>
      <c r="E6423" s="47"/>
      <c r="F6423" s="47"/>
      <c r="G6423" s="48"/>
      <c r="H6423" s="47"/>
      <c r="I6423" s="51"/>
      <c r="J6423" s="51"/>
      <c r="K6423" s="47"/>
      <c r="L6423" s="47"/>
      <c r="M6423" s="47"/>
      <c r="N6423" s="47"/>
      <c r="O6423" s="48"/>
    </row>
    <row r="6424" spans="2:15" x14ac:dyDescent="0.25">
      <c r="B6424" s="84"/>
      <c r="C6424" s="47"/>
      <c r="D6424" s="47"/>
      <c r="E6424" s="47"/>
      <c r="F6424" s="47"/>
      <c r="G6424" s="48"/>
      <c r="H6424" s="47"/>
      <c r="I6424" s="51"/>
      <c r="J6424" s="51"/>
      <c r="K6424" s="47"/>
      <c r="L6424" s="47"/>
      <c r="M6424" s="47"/>
      <c r="N6424" s="47"/>
      <c r="O6424" s="48"/>
    </row>
    <row r="6425" spans="2:15" x14ac:dyDescent="0.25">
      <c r="B6425" s="84"/>
      <c r="C6425" s="47"/>
      <c r="D6425" s="47"/>
      <c r="E6425" s="47"/>
      <c r="F6425" s="47"/>
      <c r="G6425" s="48"/>
      <c r="H6425" s="47"/>
      <c r="I6425" s="51"/>
      <c r="J6425" s="51"/>
      <c r="K6425" s="47"/>
      <c r="L6425" s="47"/>
      <c r="M6425" s="47"/>
      <c r="N6425" s="47"/>
      <c r="O6425" s="48"/>
    </row>
    <row r="6426" spans="2:15" x14ac:dyDescent="0.25">
      <c r="B6426" s="84"/>
      <c r="C6426" s="47"/>
      <c r="D6426" s="47"/>
      <c r="E6426" s="47"/>
      <c r="F6426" s="47"/>
      <c r="G6426" s="48"/>
      <c r="H6426" s="47"/>
      <c r="I6426" s="51"/>
      <c r="J6426" s="51"/>
      <c r="K6426" s="47"/>
      <c r="L6426" s="47"/>
      <c r="M6426" s="47"/>
      <c r="N6426" s="47"/>
      <c r="O6426" s="48"/>
    </row>
    <row r="6427" spans="2:15" x14ac:dyDescent="0.25">
      <c r="B6427" s="84"/>
      <c r="C6427" s="47"/>
      <c r="D6427" s="47"/>
      <c r="E6427" s="47"/>
      <c r="F6427" s="47"/>
      <c r="G6427" s="48"/>
      <c r="H6427" s="47"/>
      <c r="I6427" s="51"/>
      <c r="J6427" s="51"/>
      <c r="K6427" s="47"/>
      <c r="L6427" s="47"/>
      <c r="M6427" s="47"/>
      <c r="N6427" s="47"/>
      <c r="O6427" s="48"/>
    </row>
    <row r="6428" spans="2:15" x14ac:dyDescent="0.25">
      <c r="B6428" s="84"/>
      <c r="C6428" s="47"/>
      <c r="D6428" s="47"/>
      <c r="E6428" s="47"/>
      <c r="F6428" s="47"/>
      <c r="G6428" s="48"/>
      <c r="H6428" s="47"/>
      <c r="I6428" s="51"/>
      <c r="J6428" s="51"/>
      <c r="K6428" s="47"/>
      <c r="L6428" s="47"/>
      <c r="M6428" s="47"/>
      <c r="N6428" s="47"/>
      <c r="O6428" s="48"/>
    </row>
    <row r="6429" spans="2:15" x14ac:dyDescent="0.25">
      <c r="B6429" s="84"/>
      <c r="C6429" s="47"/>
      <c r="D6429" s="47"/>
      <c r="E6429" s="47"/>
      <c r="F6429" s="47"/>
      <c r="G6429" s="48"/>
      <c r="H6429" s="47"/>
      <c r="I6429" s="51"/>
      <c r="J6429" s="51"/>
      <c r="K6429" s="47"/>
      <c r="L6429" s="47"/>
      <c r="M6429" s="47"/>
      <c r="N6429" s="47"/>
      <c r="O6429" s="48"/>
    </row>
    <row r="6430" spans="2:15" x14ac:dyDescent="0.25">
      <c r="B6430" s="84"/>
      <c r="C6430" s="47"/>
      <c r="D6430" s="47"/>
      <c r="E6430" s="47"/>
      <c r="F6430" s="47"/>
      <c r="G6430" s="48"/>
      <c r="H6430" s="47"/>
      <c r="I6430" s="51"/>
      <c r="J6430" s="51"/>
      <c r="K6430" s="47"/>
      <c r="L6430" s="47"/>
      <c r="M6430" s="47"/>
      <c r="N6430" s="47"/>
      <c r="O6430" s="48"/>
    </row>
    <row r="6431" spans="2:15" x14ac:dyDescent="0.25">
      <c r="B6431" s="84"/>
      <c r="C6431" s="47"/>
      <c r="D6431" s="47"/>
      <c r="E6431" s="47"/>
      <c r="F6431" s="47"/>
      <c r="G6431" s="48"/>
      <c r="H6431" s="47"/>
      <c r="I6431" s="51"/>
      <c r="J6431" s="51"/>
      <c r="K6431" s="47"/>
      <c r="L6431" s="47"/>
      <c r="M6431" s="47"/>
      <c r="N6431" s="47"/>
      <c r="O6431" s="48"/>
    </row>
    <row r="6432" spans="2:15" x14ac:dyDescent="0.25">
      <c r="B6432" s="84"/>
      <c r="C6432" s="47"/>
      <c r="D6432" s="47"/>
      <c r="E6432" s="47"/>
      <c r="F6432" s="47"/>
      <c r="G6432" s="48"/>
      <c r="H6432" s="47"/>
      <c r="I6432" s="51"/>
      <c r="J6432" s="51"/>
      <c r="K6432" s="47"/>
      <c r="L6432" s="47"/>
      <c r="M6432" s="47"/>
      <c r="N6432" s="47"/>
      <c r="O6432" s="48"/>
    </row>
    <row r="6433" spans="2:15" x14ac:dyDescent="0.25">
      <c r="B6433" s="84"/>
      <c r="C6433" s="47"/>
      <c r="D6433" s="47"/>
      <c r="E6433" s="47"/>
      <c r="F6433" s="47"/>
      <c r="G6433" s="48"/>
      <c r="H6433" s="47"/>
      <c r="I6433" s="51"/>
      <c r="J6433" s="51"/>
      <c r="K6433" s="47"/>
      <c r="L6433" s="47"/>
      <c r="M6433" s="47"/>
      <c r="N6433" s="47"/>
      <c r="O6433" s="48"/>
    </row>
    <row r="6434" spans="2:15" x14ac:dyDescent="0.25">
      <c r="B6434" s="84"/>
      <c r="C6434" s="47"/>
      <c r="D6434" s="47"/>
      <c r="E6434" s="47"/>
      <c r="F6434" s="47"/>
      <c r="G6434" s="48"/>
      <c r="H6434" s="47"/>
      <c r="I6434" s="51"/>
      <c r="J6434" s="51"/>
      <c r="K6434" s="47"/>
      <c r="L6434" s="47"/>
      <c r="M6434" s="47"/>
      <c r="N6434" s="47"/>
      <c r="O6434" s="48"/>
    </row>
    <row r="6435" spans="2:15" x14ac:dyDescent="0.25">
      <c r="B6435" s="84"/>
      <c r="C6435" s="47"/>
      <c r="D6435" s="47"/>
      <c r="E6435" s="47"/>
      <c r="F6435" s="47"/>
      <c r="G6435" s="48"/>
      <c r="H6435" s="47"/>
      <c r="I6435" s="51"/>
      <c r="J6435" s="51"/>
      <c r="K6435" s="47"/>
      <c r="L6435" s="47"/>
      <c r="M6435" s="47"/>
      <c r="N6435" s="47"/>
      <c r="O6435" s="48"/>
    </row>
    <row r="6436" spans="2:15" x14ac:dyDescent="0.25">
      <c r="B6436" s="84"/>
      <c r="C6436" s="47"/>
      <c r="D6436" s="47"/>
      <c r="E6436" s="47"/>
      <c r="F6436" s="47"/>
      <c r="G6436" s="48"/>
      <c r="H6436" s="47"/>
      <c r="I6436" s="51"/>
      <c r="J6436" s="51"/>
      <c r="K6436" s="47"/>
      <c r="L6436" s="47"/>
      <c r="M6436" s="47"/>
      <c r="N6436" s="47"/>
      <c r="O6436" s="48"/>
    </row>
    <row r="6437" spans="2:15" x14ac:dyDescent="0.25">
      <c r="B6437" s="84"/>
      <c r="C6437" s="47"/>
      <c r="D6437" s="47"/>
      <c r="E6437" s="47"/>
      <c r="F6437" s="47"/>
      <c r="G6437" s="48"/>
      <c r="H6437" s="47"/>
      <c r="I6437" s="51"/>
      <c r="J6437" s="51"/>
      <c r="K6437" s="47"/>
      <c r="L6437" s="47"/>
      <c r="M6437" s="47"/>
      <c r="N6437" s="47"/>
      <c r="O6437" s="48"/>
    </row>
    <row r="6438" spans="2:15" x14ac:dyDescent="0.25">
      <c r="B6438" s="84"/>
      <c r="C6438" s="47"/>
      <c r="D6438" s="47"/>
      <c r="E6438" s="47"/>
      <c r="F6438" s="47"/>
      <c r="G6438" s="48"/>
      <c r="H6438" s="47"/>
      <c r="I6438" s="51"/>
      <c r="J6438" s="51"/>
      <c r="K6438" s="47"/>
      <c r="L6438" s="47"/>
      <c r="M6438" s="47"/>
      <c r="N6438" s="47"/>
      <c r="O6438" s="48"/>
    </row>
    <row r="6439" spans="2:15" x14ac:dyDescent="0.25">
      <c r="B6439" s="84"/>
      <c r="C6439" s="47"/>
      <c r="D6439" s="47"/>
      <c r="E6439" s="47"/>
      <c r="F6439" s="47"/>
      <c r="G6439" s="48"/>
      <c r="H6439" s="47"/>
      <c r="I6439" s="51"/>
      <c r="J6439" s="51"/>
      <c r="K6439" s="47"/>
      <c r="L6439" s="47"/>
      <c r="M6439" s="47"/>
      <c r="N6439" s="47"/>
      <c r="O6439" s="48"/>
    </row>
    <row r="6440" spans="2:15" x14ac:dyDescent="0.25">
      <c r="B6440" s="84"/>
      <c r="C6440" s="47"/>
      <c r="D6440" s="47"/>
      <c r="E6440" s="47"/>
      <c r="F6440" s="47"/>
      <c r="G6440" s="48"/>
      <c r="H6440" s="47"/>
      <c r="I6440" s="51"/>
      <c r="J6440" s="51"/>
      <c r="K6440" s="47"/>
      <c r="L6440" s="47"/>
      <c r="M6440" s="47"/>
      <c r="N6440" s="47"/>
      <c r="O6440" s="48"/>
    </row>
    <row r="6441" spans="2:15" x14ac:dyDescent="0.25">
      <c r="B6441" s="84"/>
      <c r="C6441" s="47"/>
      <c r="D6441" s="47"/>
      <c r="E6441" s="47"/>
      <c r="F6441" s="47"/>
      <c r="G6441" s="48"/>
      <c r="H6441" s="47"/>
      <c r="I6441" s="51"/>
      <c r="J6441" s="51"/>
      <c r="K6441" s="47"/>
      <c r="L6441" s="47"/>
      <c r="M6441" s="47"/>
      <c r="N6441" s="47"/>
      <c r="O6441" s="48"/>
    </row>
    <row r="6442" spans="2:15" x14ac:dyDescent="0.25">
      <c r="B6442" s="84"/>
      <c r="C6442" s="47"/>
      <c r="D6442" s="47"/>
      <c r="E6442" s="47"/>
      <c r="F6442" s="47"/>
      <c r="G6442" s="48"/>
      <c r="H6442" s="47"/>
      <c r="I6442" s="51"/>
      <c r="J6442" s="51"/>
      <c r="K6442" s="47"/>
      <c r="L6442" s="47"/>
      <c r="M6442" s="47"/>
      <c r="N6442" s="47"/>
      <c r="O6442" s="48"/>
    </row>
    <row r="6443" spans="2:15" x14ac:dyDescent="0.25">
      <c r="B6443" s="84"/>
      <c r="C6443" s="47"/>
      <c r="D6443" s="47"/>
      <c r="E6443" s="47"/>
      <c r="F6443" s="47"/>
      <c r="G6443" s="48"/>
      <c r="H6443" s="47"/>
      <c r="I6443" s="51"/>
      <c r="J6443" s="51"/>
      <c r="K6443" s="47"/>
      <c r="L6443" s="47"/>
      <c r="M6443" s="47"/>
      <c r="N6443" s="47"/>
      <c r="O6443" s="48"/>
    </row>
    <row r="6444" spans="2:15" x14ac:dyDescent="0.25">
      <c r="B6444" s="84"/>
      <c r="C6444" s="47"/>
      <c r="D6444" s="47"/>
      <c r="E6444" s="47"/>
      <c r="F6444" s="47"/>
      <c r="G6444" s="48"/>
      <c r="H6444" s="47"/>
      <c r="I6444" s="51"/>
      <c r="J6444" s="51"/>
      <c r="K6444" s="47"/>
      <c r="L6444" s="47"/>
      <c r="M6444" s="47"/>
      <c r="N6444" s="47"/>
      <c r="O6444" s="48"/>
    </row>
    <row r="6445" spans="2:15" x14ac:dyDescent="0.25">
      <c r="B6445" s="84"/>
      <c r="C6445" s="47"/>
      <c r="D6445" s="47"/>
      <c r="E6445" s="47"/>
      <c r="F6445" s="47"/>
      <c r="G6445" s="48"/>
      <c r="H6445" s="47"/>
      <c r="I6445" s="51"/>
      <c r="J6445" s="51"/>
      <c r="K6445" s="47"/>
      <c r="L6445" s="47"/>
      <c r="M6445" s="47"/>
      <c r="N6445" s="47"/>
      <c r="O6445" s="48"/>
    </row>
    <row r="6446" spans="2:15" x14ac:dyDescent="0.25">
      <c r="B6446" s="84"/>
      <c r="C6446" s="47"/>
      <c r="D6446" s="47"/>
      <c r="E6446" s="47"/>
      <c r="F6446" s="47"/>
      <c r="G6446" s="48"/>
      <c r="H6446" s="47"/>
      <c r="I6446" s="51"/>
      <c r="J6446" s="51"/>
      <c r="K6446" s="47"/>
      <c r="L6446" s="47"/>
      <c r="M6446" s="47"/>
      <c r="N6446" s="47"/>
      <c r="O6446" s="48"/>
    </row>
    <row r="6447" spans="2:15" x14ac:dyDescent="0.25">
      <c r="B6447" s="84"/>
      <c r="C6447" s="47"/>
      <c r="D6447" s="47"/>
      <c r="E6447" s="47"/>
      <c r="F6447" s="47"/>
      <c r="G6447" s="48"/>
      <c r="H6447" s="47"/>
      <c r="I6447" s="51"/>
      <c r="J6447" s="51"/>
      <c r="K6447" s="47"/>
      <c r="L6447" s="47"/>
      <c r="M6447" s="47"/>
      <c r="N6447" s="47"/>
      <c r="O6447" s="48"/>
    </row>
    <row r="6448" spans="2:15" x14ac:dyDescent="0.25">
      <c r="B6448" s="84"/>
      <c r="C6448" s="47"/>
      <c r="D6448" s="47"/>
      <c r="E6448" s="47"/>
      <c r="F6448" s="47"/>
      <c r="G6448" s="48"/>
      <c r="H6448" s="47"/>
      <c r="I6448" s="51"/>
      <c r="J6448" s="51"/>
      <c r="K6448" s="47"/>
      <c r="L6448" s="47"/>
      <c r="M6448" s="47"/>
      <c r="N6448" s="47"/>
      <c r="O6448" s="48"/>
    </row>
    <row r="6449" spans="2:15" x14ac:dyDescent="0.25">
      <c r="B6449" s="84"/>
      <c r="C6449" s="47"/>
      <c r="D6449" s="47"/>
      <c r="E6449" s="47"/>
      <c r="F6449" s="47"/>
      <c r="G6449" s="48"/>
      <c r="H6449" s="47"/>
      <c r="I6449" s="51"/>
      <c r="J6449" s="51"/>
      <c r="K6449" s="47"/>
      <c r="L6449" s="47"/>
      <c r="M6449" s="47"/>
      <c r="N6449" s="47"/>
      <c r="O6449" s="48"/>
    </row>
    <row r="6450" spans="2:15" x14ac:dyDescent="0.25">
      <c r="B6450" s="84"/>
      <c r="C6450" s="47"/>
      <c r="D6450" s="47"/>
      <c r="E6450" s="47"/>
      <c r="F6450" s="47"/>
      <c r="G6450" s="48"/>
      <c r="H6450" s="47"/>
      <c r="I6450" s="51"/>
      <c r="J6450" s="51"/>
      <c r="K6450" s="47"/>
      <c r="L6450" s="47"/>
      <c r="M6450" s="47"/>
      <c r="N6450" s="47"/>
      <c r="O6450" s="48"/>
    </row>
    <row r="6451" spans="2:15" x14ac:dyDescent="0.25">
      <c r="B6451" s="84"/>
      <c r="C6451" s="47"/>
      <c r="D6451" s="47"/>
      <c r="E6451" s="47"/>
      <c r="F6451" s="47"/>
      <c r="G6451" s="48"/>
      <c r="H6451" s="47"/>
      <c r="I6451" s="51"/>
      <c r="J6451" s="51"/>
      <c r="K6451" s="47"/>
      <c r="L6451" s="47"/>
      <c r="M6451" s="47"/>
      <c r="N6451" s="47"/>
      <c r="O6451" s="48"/>
    </row>
    <row r="6452" spans="2:15" x14ac:dyDescent="0.25">
      <c r="B6452" s="84"/>
      <c r="C6452" s="47"/>
      <c r="D6452" s="47"/>
      <c r="E6452" s="47"/>
      <c r="F6452" s="47"/>
      <c r="G6452" s="48"/>
      <c r="H6452" s="47"/>
      <c r="I6452" s="51"/>
      <c r="J6452" s="51"/>
      <c r="K6452" s="47"/>
      <c r="L6452" s="47"/>
      <c r="M6452" s="47"/>
      <c r="N6452" s="47"/>
      <c r="O6452" s="48"/>
    </row>
    <row r="6453" spans="2:15" x14ac:dyDescent="0.25">
      <c r="B6453" s="84"/>
      <c r="C6453" s="47"/>
      <c r="D6453" s="47"/>
      <c r="E6453" s="47"/>
      <c r="F6453" s="47"/>
      <c r="G6453" s="48"/>
      <c r="H6453" s="47"/>
      <c r="I6453" s="51"/>
      <c r="J6453" s="51"/>
      <c r="K6453" s="47"/>
      <c r="L6453" s="47"/>
      <c r="M6453" s="47"/>
      <c r="N6453" s="47"/>
      <c r="O6453" s="48"/>
    </row>
    <row r="6454" spans="2:15" x14ac:dyDescent="0.25">
      <c r="B6454" s="84"/>
      <c r="C6454" s="47"/>
      <c r="D6454" s="47"/>
      <c r="E6454" s="47"/>
      <c r="F6454" s="47"/>
      <c r="G6454" s="48"/>
      <c r="H6454" s="47"/>
      <c r="I6454" s="51"/>
      <c r="J6454" s="51"/>
      <c r="K6454" s="47"/>
      <c r="L6454" s="47"/>
      <c r="M6454" s="47"/>
      <c r="N6454" s="47"/>
      <c r="O6454" s="48"/>
    </row>
    <row r="6455" spans="2:15" x14ac:dyDescent="0.25">
      <c r="B6455" s="84"/>
      <c r="C6455" s="47"/>
      <c r="D6455" s="47"/>
      <c r="E6455" s="47"/>
      <c r="F6455" s="47"/>
      <c r="G6455" s="48"/>
      <c r="H6455" s="47"/>
      <c r="I6455" s="51"/>
      <c r="J6455" s="51"/>
      <c r="K6455" s="47"/>
      <c r="L6455" s="47"/>
      <c r="M6455" s="47"/>
      <c r="N6455" s="47"/>
      <c r="O6455" s="48"/>
    </row>
    <row r="6456" spans="2:15" x14ac:dyDescent="0.25">
      <c r="B6456" s="84"/>
      <c r="C6456" s="47"/>
      <c r="D6456" s="47"/>
      <c r="E6456" s="47"/>
      <c r="F6456" s="47"/>
      <c r="G6456" s="48"/>
      <c r="H6456" s="47"/>
      <c r="I6456" s="51"/>
      <c r="J6456" s="51"/>
      <c r="K6456" s="47"/>
      <c r="L6456" s="47"/>
      <c r="M6456" s="47"/>
      <c r="N6456" s="47"/>
      <c r="O6456" s="48"/>
    </row>
    <row r="6457" spans="2:15" x14ac:dyDescent="0.25">
      <c r="B6457" s="84"/>
      <c r="C6457" s="47"/>
      <c r="D6457" s="47"/>
      <c r="E6457" s="47"/>
      <c r="F6457" s="47"/>
      <c r="G6457" s="48"/>
      <c r="H6457" s="47"/>
      <c r="I6457" s="51"/>
      <c r="J6457" s="51"/>
      <c r="K6457" s="47"/>
      <c r="L6457" s="47"/>
      <c r="M6457" s="47"/>
      <c r="N6457" s="47"/>
      <c r="O6457" s="48"/>
    </row>
    <row r="6458" spans="2:15" x14ac:dyDescent="0.25">
      <c r="B6458" s="84"/>
      <c r="C6458" s="47"/>
      <c r="D6458" s="47"/>
      <c r="E6458" s="47"/>
      <c r="F6458" s="47"/>
      <c r="G6458" s="48"/>
      <c r="H6458" s="47"/>
      <c r="I6458" s="51"/>
      <c r="J6458" s="51"/>
      <c r="K6458" s="47"/>
      <c r="L6458" s="47"/>
      <c r="M6458" s="47"/>
      <c r="N6458" s="47"/>
      <c r="O6458" s="48"/>
    </row>
    <row r="6459" spans="2:15" x14ac:dyDescent="0.25">
      <c r="B6459" s="84"/>
      <c r="C6459" s="47"/>
      <c r="D6459" s="47"/>
      <c r="E6459" s="47"/>
      <c r="F6459" s="47"/>
      <c r="G6459" s="48"/>
      <c r="H6459" s="47"/>
      <c r="I6459" s="51"/>
      <c r="J6459" s="51"/>
      <c r="K6459" s="47"/>
      <c r="L6459" s="47"/>
      <c r="M6459" s="47"/>
      <c r="N6459" s="47"/>
      <c r="O6459" s="48"/>
    </row>
    <row r="6460" spans="2:15" x14ac:dyDescent="0.25">
      <c r="B6460" s="84"/>
      <c r="C6460" s="47"/>
      <c r="D6460" s="47"/>
      <c r="E6460" s="47"/>
      <c r="F6460" s="47"/>
      <c r="G6460" s="48"/>
      <c r="H6460" s="47"/>
      <c r="I6460" s="51"/>
      <c r="J6460" s="51"/>
      <c r="K6460" s="47"/>
      <c r="L6460" s="47"/>
      <c r="M6460" s="47"/>
      <c r="N6460" s="47"/>
      <c r="O6460" s="48"/>
    </row>
    <row r="6461" spans="2:15" x14ac:dyDescent="0.25">
      <c r="B6461" s="84"/>
      <c r="C6461" s="47"/>
      <c r="D6461" s="47"/>
      <c r="E6461" s="47"/>
      <c r="F6461" s="47"/>
      <c r="G6461" s="48"/>
      <c r="H6461" s="47"/>
      <c r="I6461" s="51"/>
      <c r="J6461" s="51"/>
      <c r="K6461" s="47"/>
      <c r="L6461" s="47"/>
      <c r="M6461" s="47"/>
      <c r="N6461" s="47"/>
      <c r="O6461" s="48"/>
    </row>
    <row r="6462" spans="2:15" x14ac:dyDescent="0.25">
      <c r="B6462" s="84"/>
      <c r="C6462" s="47"/>
      <c r="D6462" s="47"/>
      <c r="E6462" s="47"/>
      <c r="F6462" s="47"/>
      <c r="G6462" s="48"/>
      <c r="H6462" s="47"/>
      <c r="I6462" s="51"/>
      <c r="J6462" s="51"/>
      <c r="K6462" s="47"/>
      <c r="L6462" s="47"/>
      <c r="M6462" s="47"/>
      <c r="N6462" s="47"/>
      <c r="O6462" s="48"/>
    </row>
    <row r="6463" spans="2:15" x14ac:dyDescent="0.25">
      <c r="B6463" s="84"/>
      <c r="C6463" s="47"/>
      <c r="D6463" s="47"/>
      <c r="E6463" s="47"/>
      <c r="F6463" s="47"/>
      <c r="G6463" s="48"/>
      <c r="H6463" s="47"/>
      <c r="I6463" s="51"/>
      <c r="J6463" s="51"/>
      <c r="K6463" s="47"/>
      <c r="L6463" s="47"/>
      <c r="M6463" s="47"/>
      <c r="N6463" s="47"/>
      <c r="O6463" s="48"/>
    </row>
    <row r="6464" spans="2:15" x14ac:dyDescent="0.25">
      <c r="B6464" s="84"/>
      <c r="C6464" s="47"/>
      <c r="D6464" s="47"/>
      <c r="E6464" s="47"/>
      <c r="F6464" s="47"/>
      <c r="G6464" s="48"/>
      <c r="H6464" s="47"/>
      <c r="I6464" s="51"/>
      <c r="J6464" s="51"/>
      <c r="K6464" s="47"/>
      <c r="L6464" s="47"/>
      <c r="M6464" s="47"/>
      <c r="N6464" s="47"/>
      <c r="O6464" s="48"/>
    </row>
    <row r="6465" spans="2:15" x14ac:dyDescent="0.25">
      <c r="B6465" s="84"/>
      <c r="C6465" s="47"/>
      <c r="D6465" s="47"/>
      <c r="E6465" s="47"/>
      <c r="F6465" s="47"/>
      <c r="G6465" s="48"/>
      <c r="H6465" s="47"/>
      <c r="I6465" s="51"/>
      <c r="J6465" s="51"/>
      <c r="K6465" s="47"/>
      <c r="L6465" s="47"/>
      <c r="M6465" s="47"/>
      <c r="N6465" s="47"/>
      <c r="O6465" s="48"/>
    </row>
    <row r="6466" spans="2:15" x14ac:dyDescent="0.25">
      <c r="B6466" s="84"/>
      <c r="C6466" s="47"/>
      <c r="D6466" s="47"/>
      <c r="E6466" s="47"/>
      <c r="F6466" s="47"/>
      <c r="G6466" s="48"/>
      <c r="H6466" s="47"/>
      <c r="I6466" s="51"/>
      <c r="J6466" s="51"/>
      <c r="K6466" s="47"/>
      <c r="L6466" s="47"/>
      <c r="M6466" s="47"/>
      <c r="N6466" s="47"/>
      <c r="O6466" s="48"/>
    </row>
    <row r="6467" spans="2:15" x14ac:dyDescent="0.25">
      <c r="B6467" s="84"/>
      <c r="C6467" s="47"/>
      <c r="D6467" s="47"/>
      <c r="E6467" s="47"/>
      <c r="F6467" s="47"/>
      <c r="G6467" s="48"/>
      <c r="H6467" s="47"/>
      <c r="I6467" s="51"/>
      <c r="J6467" s="51"/>
      <c r="K6467" s="47"/>
      <c r="L6467" s="47"/>
      <c r="M6467" s="47"/>
      <c r="N6467" s="47"/>
      <c r="O6467" s="48"/>
    </row>
    <row r="6468" spans="2:15" x14ac:dyDescent="0.25">
      <c r="B6468" s="84"/>
      <c r="C6468" s="47"/>
      <c r="D6468" s="47"/>
      <c r="E6468" s="47"/>
      <c r="F6468" s="47"/>
      <c r="G6468" s="48"/>
      <c r="H6468" s="47"/>
      <c r="I6468" s="51"/>
      <c r="J6468" s="51"/>
      <c r="K6468" s="47"/>
      <c r="L6468" s="47"/>
      <c r="M6468" s="47"/>
      <c r="N6468" s="47"/>
      <c r="O6468" s="48"/>
    </row>
    <row r="6469" spans="2:15" x14ac:dyDescent="0.25">
      <c r="B6469" s="84"/>
      <c r="C6469" s="47"/>
      <c r="D6469" s="47"/>
      <c r="E6469" s="47"/>
      <c r="F6469" s="47"/>
      <c r="G6469" s="48"/>
      <c r="H6469" s="47"/>
      <c r="I6469" s="51"/>
      <c r="J6469" s="51"/>
      <c r="K6469" s="47"/>
      <c r="L6469" s="47"/>
      <c r="M6469" s="47"/>
      <c r="N6469" s="47"/>
      <c r="O6469" s="48"/>
    </row>
    <row r="6470" spans="2:15" x14ac:dyDescent="0.25">
      <c r="B6470" s="84"/>
      <c r="C6470" s="47"/>
      <c r="D6470" s="47"/>
      <c r="E6470" s="47"/>
      <c r="F6470" s="47"/>
      <c r="G6470" s="48"/>
      <c r="H6470" s="47"/>
      <c r="I6470" s="51"/>
      <c r="J6470" s="51"/>
      <c r="K6470" s="47"/>
      <c r="L6470" s="47"/>
      <c r="M6470" s="47"/>
      <c r="N6470" s="47"/>
      <c r="O6470" s="48"/>
    </row>
    <row r="6471" spans="2:15" x14ac:dyDescent="0.25">
      <c r="B6471" s="84"/>
      <c r="C6471" s="47"/>
      <c r="D6471" s="47"/>
      <c r="E6471" s="47"/>
      <c r="F6471" s="47"/>
      <c r="G6471" s="48"/>
      <c r="H6471" s="47"/>
      <c r="I6471" s="51"/>
      <c r="J6471" s="51"/>
      <c r="K6471" s="47"/>
      <c r="L6471" s="47"/>
      <c r="M6471" s="47"/>
      <c r="N6471" s="47"/>
      <c r="O6471" s="48"/>
    </row>
    <row r="6472" spans="2:15" x14ac:dyDescent="0.25">
      <c r="B6472" s="84"/>
      <c r="C6472" s="47"/>
      <c r="D6472" s="47"/>
      <c r="E6472" s="47"/>
      <c r="F6472" s="47"/>
      <c r="G6472" s="48"/>
      <c r="H6472" s="47"/>
      <c r="I6472" s="51"/>
      <c r="J6472" s="51"/>
      <c r="K6472" s="47"/>
      <c r="L6472" s="47"/>
      <c r="M6472" s="47"/>
      <c r="N6472" s="47"/>
      <c r="O6472" s="48"/>
    </row>
    <row r="6473" spans="2:15" x14ac:dyDescent="0.25">
      <c r="B6473" s="84"/>
      <c r="C6473" s="47"/>
      <c r="D6473" s="47"/>
      <c r="E6473" s="47"/>
      <c r="F6473" s="47"/>
      <c r="G6473" s="48"/>
      <c r="H6473" s="47"/>
      <c r="I6473" s="51"/>
      <c r="J6473" s="51"/>
      <c r="K6473" s="47"/>
      <c r="L6473" s="47"/>
      <c r="M6473" s="47"/>
      <c r="N6473" s="47"/>
      <c r="O6473" s="48"/>
    </row>
    <row r="6474" spans="2:15" x14ac:dyDescent="0.25">
      <c r="B6474" s="84"/>
      <c r="C6474" s="47"/>
      <c r="D6474" s="47"/>
      <c r="E6474" s="47"/>
      <c r="F6474" s="47"/>
      <c r="G6474" s="48"/>
      <c r="H6474" s="47"/>
      <c r="I6474" s="51"/>
      <c r="J6474" s="51"/>
      <c r="K6474" s="47"/>
      <c r="L6474" s="47"/>
      <c r="M6474" s="47"/>
      <c r="N6474" s="47"/>
      <c r="O6474" s="48"/>
    </row>
    <row r="6475" spans="2:15" x14ac:dyDescent="0.25">
      <c r="B6475" s="84"/>
      <c r="C6475" s="47"/>
      <c r="D6475" s="47"/>
      <c r="E6475" s="47"/>
      <c r="F6475" s="47"/>
      <c r="G6475" s="48"/>
      <c r="H6475" s="47"/>
      <c r="I6475" s="51"/>
      <c r="J6475" s="51"/>
      <c r="K6475" s="47"/>
      <c r="L6475" s="47"/>
      <c r="M6475" s="47"/>
      <c r="N6475" s="47"/>
      <c r="O6475" s="48"/>
    </row>
    <row r="6476" spans="2:15" x14ac:dyDescent="0.25">
      <c r="B6476" s="84"/>
      <c r="C6476" s="47"/>
      <c r="D6476" s="47"/>
      <c r="E6476" s="47"/>
      <c r="F6476" s="47"/>
      <c r="G6476" s="48"/>
      <c r="H6476" s="47"/>
      <c r="I6476" s="51"/>
      <c r="J6476" s="51"/>
      <c r="K6476" s="47"/>
      <c r="L6476" s="47"/>
      <c r="M6476" s="47"/>
      <c r="N6476" s="47"/>
      <c r="O6476" s="48"/>
    </row>
    <row r="6477" spans="2:15" x14ac:dyDescent="0.25">
      <c r="B6477" s="84"/>
      <c r="C6477" s="47"/>
      <c r="D6477" s="47"/>
      <c r="E6477" s="47"/>
      <c r="F6477" s="47"/>
      <c r="G6477" s="48"/>
      <c r="H6477" s="47"/>
      <c r="I6477" s="51"/>
      <c r="J6477" s="51"/>
      <c r="K6477" s="47"/>
      <c r="L6477" s="47"/>
      <c r="M6477" s="47"/>
      <c r="N6477" s="47"/>
      <c r="O6477" s="48"/>
    </row>
    <row r="6478" spans="2:15" x14ac:dyDescent="0.25">
      <c r="B6478" s="84"/>
      <c r="C6478" s="47"/>
      <c r="D6478" s="47"/>
      <c r="E6478" s="47"/>
      <c r="F6478" s="47"/>
      <c r="G6478" s="48"/>
      <c r="H6478" s="47"/>
      <c r="I6478" s="51"/>
      <c r="J6478" s="51"/>
      <c r="K6478" s="47"/>
      <c r="L6478" s="47"/>
      <c r="M6478" s="47"/>
      <c r="N6478" s="47"/>
      <c r="O6478" s="48"/>
    </row>
    <row r="6479" spans="2:15" x14ac:dyDescent="0.25">
      <c r="B6479" s="84"/>
      <c r="C6479" s="47"/>
      <c r="D6479" s="47"/>
      <c r="E6479" s="47"/>
      <c r="F6479" s="47"/>
      <c r="G6479" s="48"/>
      <c r="H6479" s="47"/>
      <c r="I6479" s="51"/>
      <c r="J6479" s="51"/>
      <c r="K6479" s="47"/>
      <c r="L6479" s="47"/>
      <c r="M6479" s="47"/>
      <c r="N6479" s="47"/>
      <c r="O6479" s="48"/>
    </row>
    <row r="6480" spans="2:15" x14ac:dyDescent="0.25">
      <c r="B6480" s="84"/>
      <c r="C6480" s="47"/>
      <c r="D6480" s="47"/>
      <c r="E6480" s="47"/>
      <c r="F6480" s="47"/>
      <c r="G6480" s="48"/>
      <c r="H6480" s="47"/>
      <c r="I6480" s="51"/>
      <c r="J6480" s="51"/>
      <c r="K6480" s="47"/>
      <c r="L6480" s="47"/>
      <c r="M6480" s="47"/>
      <c r="N6480" s="47"/>
      <c r="O6480" s="48"/>
    </row>
    <row r="6481" spans="2:15" x14ac:dyDescent="0.25">
      <c r="B6481" s="84"/>
      <c r="C6481" s="47"/>
      <c r="D6481" s="47"/>
      <c r="E6481" s="47"/>
      <c r="F6481" s="47"/>
      <c r="G6481" s="48"/>
      <c r="H6481" s="47"/>
      <c r="I6481" s="51"/>
      <c r="J6481" s="51"/>
      <c r="K6481" s="47"/>
      <c r="L6481" s="47"/>
      <c r="M6481" s="47"/>
      <c r="N6481" s="47"/>
      <c r="O6481" s="48"/>
    </row>
    <row r="6482" spans="2:15" x14ac:dyDescent="0.25">
      <c r="B6482" s="84"/>
      <c r="C6482" s="47"/>
      <c r="D6482" s="47"/>
      <c r="E6482" s="47"/>
      <c r="F6482" s="47"/>
      <c r="G6482" s="48"/>
      <c r="H6482" s="47"/>
      <c r="I6482" s="51"/>
      <c r="J6482" s="51"/>
      <c r="K6482" s="47"/>
      <c r="L6482" s="47"/>
      <c r="M6482" s="47"/>
      <c r="N6482" s="47"/>
      <c r="O6482" s="48"/>
    </row>
    <row r="6483" spans="2:15" x14ac:dyDescent="0.25">
      <c r="B6483" s="84"/>
      <c r="C6483" s="47"/>
      <c r="D6483" s="47"/>
      <c r="E6483" s="47"/>
      <c r="F6483" s="47"/>
      <c r="G6483" s="48"/>
      <c r="H6483" s="47"/>
      <c r="I6483" s="51"/>
      <c r="J6483" s="51"/>
      <c r="K6483" s="47"/>
      <c r="L6483" s="47"/>
      <c r="M6483" s="47"/>
      <c r="N6483" s="47"/>
      <c r="O6483" s="48"/>
    </row>
    <row r="6484" spans="2:15" x14ac:dyDescent="0.25">
      <c r="B6484" s="84"/>
      <c r="C6484" s="47"/>
      <c r="D6484" s="47"/>
      <c r="E6484" s="47"/>
      <c r="F6484" s="47"/>
      <c r="G6484" s="48"/>
      <c r="H6484" s="47"/>
      <c r="I6484" s="51"/>
      <c r="J6484" s="51"/>
      <c r="K6484" s="47"/>
      <c r="L6484" s="47"/>
      <c r="M6484" s="47"/>
      <c r="N6484" s="47"/>
      <c r="O6484" s="48"/>
    </row>
    <row r="6485" spans="2:15" x14ac:dyDescent="0.25">
      <c r="B6485" s="84"/>
      <c r="C6485" s="47"/>
      <c r="D6485" s="47"/>
      <c r="E6485" s="47"/>
      <c r="F6485" s="47"/>
      <c r="G6485" s="48"/>
      <c r="H6485" s="47"/>
      <c r="I6485" s="51"/>
      <c r="J6485" s="51"/>
      <c r="K6485" s="47"/>
      <c r="L6485" s="47"/>
      <c r="M6485" s="47"/>
      <c r="N6485" s="47"/>
      <c r="O6485" s="48"/>
    </row>
    <row r="6486" spans="2:15" x14ac:dyDescent="0.25">
      <c r="B6486" s="84"/>
      <c r="C6486" s="47"/>
      <c r="D6486" s="47"/>
      <c r="E6486" s="47"/>
      <c r="F6486" s="47"/>
      <c r="G6486" s="48"/>
      <c r="H6486" s="47"/>
      <c r="I6486" s="51"/>
      <c r="J6486" s="51"/>
      <c r="K6486" s="47"/>
      <c r="L6486" s="47"/>
      <c r="M6486" s="47"/>
      <c r="N6486" s="47"/>
      <c r="O6486" s="48"/>
    </row>
    <row r="6487" spans="2:15" x14ac:dyDescent="0.25">
      <c r="B6487" s="84"/>
      <c r="C6487" s="47"/>
      <c r="D6487" s="47"/>
      <c r="E6487" s="47"/>
      <c r="F6487" s="47"/>
      <c r="G6487" s="48"/>
      <c r="H6487" s="47"/>
      <c r="I6487" s="51"/>
      <c r="J6487" s="51"/>
      <c r="K6487" s="47"/>
      <c r="L6487" s="47"/>
      <c r="M6487" s="47"/>
      <c r="N6487" s="47"/>
      <c r="O6487" s="48"/>
    </row>
    <row r="6488" spans="2:15" x14ac:dyDescent="0.25">
      <c r="B6488" s="84"/>
      <c r="C6488" s="47"/>
      <c r="D6488" s="47"/>
      <c r="E6488" s="47"/>
      <c r="F6488" s="47"/>
      <c r="G6488" s="48"/>
      <c r="H6488" s="47"/>
      <c r="I6488" s="51"/>
      <c r="J6488" s="51"/>
      <c r="K6488" s="47"/>
      <c r="L6488" s="47"/>
      <c r="M6488" s="47"/>
      <c r="N6488" s="47"/>
      <c r="O6488" s="48"/>
    </row>
    <row r="6489" spans="2:15" x14ac:dyDescent="0.25">
      <c r="B6489" s="84"/>
      <c r="C6489" s="47"/>
      <c r="D6489" s="47"/>
      <c r="E6489" s="47"/>
      <c r="F6489" s="47"/>
      <c r="G6489" s="48"/>
      <c r="H6489" s="47"/>
      <c r="I6489" s="51"/>
      <c r="J6489" s="51"/>
      <c r="K6489" s="47"/>
      <c r="L6489" s="47"/>
      <c r="M6489" s="47"/>
      <c r="N6489" s="47"/>
      <c r="O6489" s="48"/>
    </row>
    <row r="6490" spans="2:15" x14ac:dyDescent="0.25">
      <c r="B6490" s="84"/>
      <c r="C6490" s="47"/>
      <c r="D6490" s="47"/>
      <c r="E6490" s="47"/>
      <c r="F6490" s="47"/>
      <c r="G6490" s="48"/>
      <c r="H6490" s="47"/>
      <c r="I6490" s="51"/>
      <c r="J6490" s="51"/>
      <c r="K6490" s="47"/>
      <c r="L6490" s="47"/>
      <c r="M6490" s="47"/>
      <c r="N6490" s="47"/>
      <c r="O6490" s="48"/>
    </row>
    <row r="6491" spans="2:15" x14ac:dyDescent="0.25">
      <c r="B6491" s="84"/>
      <c r="C6491" s="47"/>
      <c r="D6491" s="47"/>
      <c r="E6491" s="47"/>
      <c r="F6491" s="47"/>
      <c r="G6491" s="48"/>
      <c r="H6491" s="47"/>
      <c r="I6491" s="51"/>
      <c r="J6491" s="51"/>
      <c r="K6491" s="47"/>
      <c r="L6491" s="47"/>
      <c r="M6491" s="47"/>
      <c r="N6491" s="47"/>
      <c r="O6491" s="48"/>
    </row>
    <row r="6492" spans="2:15" x14ac:dyDescent="0.25">
      <c r="B6492" s="84"/>
      <c r="C6492" s="47"/>
      <c r="D6492" s="47"/>
      <c r="E6492" s="47"/>
      <c r="F6492" s="47"/>
      <c r="G6492" s="48"/>
      <c r="H6492" s="47"/>
      <c r="I6492" s="51"/>
      <c r="J6492" s="51"/>
      <c r="K6492" s="47"/>
      <c r="L6492" s="47"/>
      <c r="M6492" s="47"/>
      <c r="N6492" s="47"/>
      <c r="O6492" s="48"/>
    </row>
    <row r="6493" spans="2:15" x14ac:dyDescent="0.25">
      <c r="B6493" s="84"/>
      <c r="C6493" s="47"/>
      <c r="D6493" s="47"/>
      <c r="E6493" s="47"/>
      <c r="F6493" s="47"/>
      <c r="G6493" s="48"/>
      <c r="H6493" s="47"/>
      <c r="I6493" s="51"/>
      <c r="J6493" s="51"/>
      <c r="K6493" s="47"/>
      <c r="L6493" s="47"/>
      <c r="M6493" s="47"/>
      <c r="N6493" s="47"/>
      <c r="O6493" s="48"/>
    </row>
    <row r="6494" spans="2:15" x14ac:dyDescent="0.25">
      <c r="B6494" s="84"/>
      <c r="C6494" s="47"/>
      <c r="D6494" s="47"/>
      <c r="E6494" s="47"/>
      <c r="F6494" s="47"/>
      <c r="G6494" s="48"/>
      <c r="H6494" s="47"/>
      <c r="I6494" s="51"/>
      <c r="J6494" s="51"/>
      <c r="K6494" s="47"/>
      <c r="L6494" s="47"/>
      <c r="M6494" s="47"/>
      <c r="N6494" s="47"/>
      <c r="O6494" s="48"/>
    </row>
    <row r="6495" spans="2:15" x14ac:dyDescent="0.25">
      <c r="B6495" s="84"/>
      <c r="C6495" s="47"/>
      <c r="D6495" s="47"/>
      <c r="E6495" s="47"/>
      <c r="F6495" s="47"/>
      <c r="G6495" s="48"/>
      <c r="H6495" s="47"/>
      <c r="I6495" s="51"/>
      <c r="J6495" s="51"/>
      <c r="K6495" s="47"/>
      <c r="L6495" s="47"/>
      <c r="M6495" s="47"/>
      <c r="N6495" s="47"/>
      <c r="O6495" s="48"/>
    </row>
    <row r="6496" spans="2:15" x14ac:dyDescent="0.25">
      <c r="B6496" s="84"/>
      <c r="C6496" s="47"/>
      <c r="D6496" s="47"/>
      <c r="E6496" s="47"/>
      <c r="F6496" s="47"/>
      <c r="G6496" s="48"/>
      <c r="H6496" s="47"/>
      <c r="I6496" s="51"/>
      <c r="J6496" s="51"/>
      <c r="K6496" s="47"/>
      <c r="L6496" s="47"/>
      <c r="M6496" s="47"/>
      <c r="N6496" s="47"/>
      <c r="O6496" s="48"/>
    </row>
    <row r="6497" spans="2:15" x14ac:dyDescent="0.25">
      <c r="B6497" s="84"/>
      <c r="C6497" s="47"/>
      <c r="D6497" s="47"/>
      <c r="E6497" s="47"/>
      <c r="F6497" s="47"/>
      <c r="G6497" s="48"/>
      <c r="H6497" s="47"/>
      <c r="I6497" s="51"/>
      <c r="J6497" s="51"/>
      <c r="K6497" s="47"/>
      <c r="L6497" s="47"/>
      <c r="M6497" s="47"/>
      <c r="N6497" s="47"/>
      <c r="O6497" s="48"/>
    </row>
    <row r="6498" spans="2:15" x14ac:dyDescent="0.25">
      <c r="B6498" s="84"/>
      <c r="C6498" s="47"/>
      <c r="D6498" s="47"/>
      <c r="E6498" s="47"/>
      <c r="F6498" s="47"/>
      <c r="G6498" s="48"/>
      <c r="H6498" s="47"/>
      <c r="I6498" s="51"/>
      <c r="J6498" s="51"/>
      <c r="K6498" s="47"/>
      <c r="L6498" s="47"/>
      <c r="M6498" s="47"/>
      <c r="N6498" s="47"/>
      <c r="O6498" s="48"/>
    </row>
    <row r="6499" spans="2:15" x14ac:dyDescent="0.25">
      <c r="B6499" s="84"/>
      <c r="C6499" s="47"/>
      <c r="D6499" s="47"/>
      <c r="E6499" s="47"/>
      <c r="F6499" s="47"/>
      <c r="G6499" s="48"/>
      <c r="H6499" s="47"/>
      <c r="I6499" s="51"/>
      <c r="J6499" s="51"/>
      <c r="K6499" s="47"/>
      <c r="L6499" s="47"/>
      <c r="M6499" s="47"/>
      <c r="N6499" s="47"/>
      <c r="O6499" s="48"/>
    </row>
    <row r="6500" spans="2:15" x14ac:dyDescent="0.25">
      <c r="B6500" s="84"/>
      <c r="C6500" s="47"/>
      <c r="D6500" s="47"/>
      <c r="E6500" s="47"/>
      <c r="F6500" s="47"/>
      <c r="G6500" s="48"/>
      <c r="H6500" s="47"/>
      <c r="I6500" s="51"/>
      <c r="J6500" s="51"/>
      <c r="K6500" s="47"/>
      <c r="L6500" s="47"/>
      <c r="M6500" s="47"/>
      <c r="N6500" s="47"/>
      <c r="O6500" s="48"/>
    </row>
    <row r="6501" spans="2:15" x14ac:dyDescent="0.25">
      <c r="B6501" s="84"/>
      <c r="C6501" s="47"/>
      <c r="D6501" s="47"/>
      <c r="E6501" s="47"/>
      <c r="F6501" s="47"/>
      <c r="G6501" s="48"/>
      <c r="H6501" s="47"/>
      <c r="I6501" s="51"/>
      <c r="J6501" s="51"/>
      <c r="K6501" s="47"/>
      <c r="L6501" s="47"/>
      <c r="M6501" s="47"/>
      <c r="N6501" s="47"/>
      <c r="O6501" s="48"/>
    </row>
    <row r="6502" spans="2:15" x14ac:dyDescent="0.25">
      <c r="B6502" s="84"/>
      <c r="C6502" s="47"/>
      <c r="D6502" s="47"/>
      <c r="E6502" s="47"/>
      <c r="F6502" s="47"/>
      <c r="G6502" s="48"/>
      <c r="H6502" s="47"/>
      <c r="I6502" s="51"/>
      <c r="J6502" s="51"/>
      <c r="K6502" s="47"/>
      <c r="L6502" s="47"/>
      <c r="M6502" s="47"/>
      <c r="N6502" s="47"/>
      <c r="O6502" s="48"/>
    </row>
    <row r="6503" spans="2:15" x14ac:dyDescent="0.25">
      <c r="B6503" s="84"/>
      <c r="C6503" s="47"/>
      <c r="D6503" s="47"/>
      <c r="E6503" s="47"/>
      <c r="F6503" s="47"/>
      <c r="G6503" s="48"/>
      <c r="H6503" s="47"/>
      <c r="I6503" s="51"/>
      <c r="J6503" s="51"/>
      <c r="K6503" s="47"/>
      <c r="L6503" s="47"/>
      <c r="M6503" s="47"/>
      <c r="N6503" s="47"/>
      <c r="O6503" s="48"/>
    </row>
    <row r="6504" spans="2:15" x14ac:dyDescent="0.25">
      <c r="B6504" s="84"/>
      <c r="C6504" s="47"/>
      <c r="D6504" s="47"/>
      <c r="E6504" s="47"/>
      <c r="F6504" s="47"/>
      <c r="G6504" s="48"/>
      <c r="H6504" s="47"/>
      <c r="I6504" s="51"/>
      <c r="J6504" s="51"/>
      <c r="K6504" s="47"/>
      <c r="L6504" s="47"/>
      <c r="M6504" s="47"/>
      <c r="N6504" s="47"/>
      <c r="O6504" s="48"/>
    </row>
    <row r="6505" spans="2:15" x14ac:dyDescent="0.25">
      <c r="B6505" s="84"/>
      <c r="C6505" s="47"/>
      <c r="D6505" s="47"/>
      <c r="E6505" s="47"/>
      <c r="F6505" s="47"/>
      <c r="G6505" s="48"/>
      <c r="H6505" s="47"/>
      <c r="I6505" s="51"/>
      <c r="J6505" s="51"/>
      <c r="K6505" s="47"/>
      <c r="L6505" s="47"/>
      <c r="M6505" s="47"/>
      <c r="N6505" s="47"/>
      <c r="O6505" s="48"/>
    </row>
    <row r="6506" spans="2:15" x14ac:dyDescent="0.25">
      <c r="B6506" s="84"/>
      <c r="C6506" s="47"/>
      <c r="D6506" s="47"/>
      <c r="E6506" s="47"/>
      <c r="F6506" s="47"/>
      <c r="G6506" s="48"/>
      <c r="H6506" s="47"/>
      <c r="I6506" s="51"/>
      <c r="J6506" s="51"/>
      <c r="K6506" s="47"/>
      <c r="L6506" s="47"/>
      <c r="M6506" s="47"/>
      <c r="N6506" s="47"/>
      <c r="O6506" s="48"/>
    </row>
    <row r="6507" spans="2:15" x14ac:dyDescent="0.25">
      <c r="B6507" s="84"/>
      <c r="C6507" s="47"/>
      <c r="D6507" s="47"/>
      <c r="E6507" s="47"/>
      <c r="F6507" s="47"/>
      <c r="G6507" s="48"/>
      <c r="H6507" s="47"/>
      <c r="I6507" s="51"/>
      <c r="J6507" s="51"/>
      <c r="K6507" s="47"/>
      <c r="L6507" s="47"/>
      <c r="M6507" s="47"/>
      <c r="N6507" s="47"/>
      <c r="O6507" s="48"/>
    </row>
    <row r="6508" spans="2:15" x14ac:dyDescent="0.25">
      <c r="B6508" s="84"/>
      <c r="C6508" s="47"/>
      <c r="D6508" s="47"/>
      <c r="E6508" s="47"/>
      <c r="F6508" s="47"/>
      <c r="G6508" s="48"/>
      <c r="H6508" s="47"/>
      <c r="I6508" s="51"/>
      <c r="J6508" s="51"/>
      <c r="K6508" s="47"/>
      <c r="L6508" s="47"/>
      <c r="M6508" s="47"/>
      <c r="N6508" s="47"/>
      <c r="O6508" s="48"/>
    </row>
    <row r="6509" spans="2:15" x14ac:dyDescent="0.25">
      <c r="B6509" s="84"/>
      <c r="C6509" s="47"/>
      <c r="D6509" s="47"/>
      <c r="E6509" s="47"/>
      <c r="F6509" s="47"/>
      <c r="G6509" s="48"/>
      <c r="H6509" s="47"/>
      <c r="I6509" s="51"/>
      <c r="J6509" s="51"/>
      <c r="K6509" s="47"/>
      <c r="L6509" s="47"/>
      <c r="M6509" s="47"/>
      <c r="N6509" s="47"/>
      <c r="O6509" s="48"/>
    </row>
    <row r="6510" spans="2:15" x14ac:dyDescent="0.25">
      <c r="B6510" s="84"/>
      <c r="C6510" s="47"/>
      <c r="D6510" s="47"/>
      <c r="E6510" s="47"/>
      <c r="F6510" s="47"/>
      <c r="G6510" s="48"/>
      <c r="H6510" s="47"/>
      <c r="I6510" s="51"/>
      <c r="J6510" s="51"/>
      <c r="K6510" s="47"/>
      <c r="L6510" s="47"/>
      <c r="M6510" s="47"/>
      <c r="N6510" s="47"/>
      <c r="O6510" s="48"/>
    </row>
    <row r="6511" spans="2:15" x14ac:dyDescent="0.25">
      <c r="B6511" s="84"/>
      <c r="C6511" s="47"/>
      <c r="D6511" s="47"/>
      <c r="E6511" s="47"/>
      <c r="F6511" s="47"/>
      <c r="G6511" s="48"/>
      <c r="H6511" s="47"/>
      <c r="I6511" s="51"/>
      <c r="J6511" s="51"/>
      <c r="K6511" s="47"/>
      <c r="L6511" s="47"/>
      <c r="M6511" s="47"/>
      <c r="N6511" s="47"/>
      <c r="O6511" s="48"/>
    </row>
    <row r="6512" spans="2:15" x14ac:dyDescent="0.25">
      <c r="B6512" s="84"/>
      <c r="C6512" s="47"/>
      <c r="D6512" s="47"/>
      <c r="E6512" s="47"/>
      <c r="F6512" s="47"/>
      <c r="G6512" s="48"/>
      <c r="H6512" s="47"/>
      <c r="I6512" s="51"/>
      <c r="J6512" s="51"/>
      <c r="K6512" s="47"/>
      <c r="L6512" s="47"/>
      <c r="M6512" s="47"/>
      <c r="N6512" s="47"/>
      <c r="O6512" s="48"/>
    </row>
    <row r="6513" spans="2:15" x14ac:dyDescent="0.25">
      <c r="B6513" s="84"/>
      <c r="C6513" s="47"/>
      <c r="D6513" s="47"/>
      <c r="E6513" s="47"/>
      <c r="F6513" s="47"/>
      <c r="G6513" s="48"/>
      <c r="H6513" s="47"/>
      <c r="I6513" s="51"/>
      <c r="J6513" s="51"/>
      <c r="K6513" s="47"/>
      <c r="L6513" s="47"/>
      <c r="M6513" s="47"/>
      <c r="N6513" s="47"/>
      <c r="O6513" s="48"/>
    </row>
    <row r="6514" spans="2:15" x14ac:dyDescent="0.25">
      <c r="B6514" s="84"/>
      <c r="C6514" s="47"/>
      <c r="D6514" s="47"/>
      <c r="E6514" s="47"/>
      <c r="F6514" s="47"/>
      <c r="G6514" s="48"/>
      <c r="H6514" s="47"/>
      <c r="I6514" s="51"/>
      <c r="J6514" s="51"/>
      <c r="K6514" s="47"/>
      <c r="L6514" s="47"/>
      <c r="M6514" s="47"/>
      <c r="N6514" s="47"/>
      <c r="O6514" s="48"/>
    </row>
    <row r="6515" spans="2:15" x14ac:dyDescent="0.25">
      <c r="B6515" s="84"/>
      <c r="C6515" s="47"/>
      <c r="D6515" s="47"/>
      <c r="E6515" s="47"/>
      <c r="F6515" s="47"/>
      <c r="G6515" s="48"/>
      <c r="H6515" s="47"/>
      <c r="I6515" s="51"/>
      <c r="J6515" s="51"/>
      <c r="K6515" s="47"/>
      <c r="L6515" s="47"/>
      <c r="M6515" s="47"/>
      <c r="N6515" s="47"/>
      <c r="O6515" s="48"/>
    </row>
    <row r="6516" spans="2:15" x14ac:dyDescent="0.25">
      <c r="B6516" s="84"/>
      <c r="C6516" s="47"/>
      <c r="D6516" s="47"/>
      <c r="E6516" s="47"/>
      <c r="F6516" s="47"/>
      <c r="G6516" s="48"/>
      <c r="H6516" s="47"/>
      <c r="I6516" s="51"/>
      <c r="J6516" s="51"/>
      <c r="K6516" s="47"/>
      <c r="L6516" s="47"/>
      <c r="M6516" s="47"/>
      <c r="N6516" s="47"/>
      <c r="O6516" s="48"/>
    </row>
    <row r="6517" spans="2:15" x14ac:dyDescent="0.25">
      <c r="B6517" s="84"/>
      <c r="C6517" s="47"/>
      <c r="D6517" s="47"/>
      <c r="E6517" s="47"/>
      <c r="F6517" s="47"/>
      <c r="G6517" s="48"/>
      <c r="H6517" s="47"/>
      <c r="I6517" s="51"/>
      <c r="J6517" s="51"/>
      <c r="K6517" s="47"/>
      <c r="L6517" s="47"/>
      <c r="M6517" s="47"/>
      <c r="N6517" s="47"/>
      <c r="O6517" s="48"/>
    </row>
    <row r="6518" spans="2:15" x14ac:dyDescent="0.25">
      <c r="B6518" s="84"/>
      <c r="C6518" s="47"/>
      <c r="D6518" s="47"/>
      <c r="E6518" s="47"/>
      <c r="F6518" s="47"/>
      <c r="G6518" s="48"/>
      <c r="H6518" s="47"/>
      <c r="I6518" s="51"/>
      <c r="J6518" s="51"/>
      <c r="K6518" s="47"/>
      <c r="L6518" s="47"/>
      <c r="M6518" s="47"/>
      <c r="N6518" s="47"/>
      <c r="O6518" s="48"/>
    </row>
    <row r="6519" spans="2:15" x14ac:dyDescent="0.25">
      <c r="B6519" s="84"/>
      <c r="C6519" s="47"/>
      <c r="D6519" s="47"/>
      <c r="E6519" s="47"/>
      <c r="F6519" s="47"/>
      <c r="G6519" s="48"/>
      <c r="H6519" s="47"/>
      <c r="I6519" s="51"/>
      <c r="J6519" s="51"/>
      <c r="K6519" s="47"/>
      <c r="L6519" s="47"/>
      <c r="M6519" s="47"/>
      <c r="N6519" s="47"/>
      <c r="O6519" s="48"/>
    </row>
    <row r="6520" spans="2:15" x14ac:dyDescent="0.25">
      <c r="B6520" s="84"/>
      <c r="C6520" s="47"/>
      <c r="D6520" s="47"/>
      <c r="E6520" s="47"/>
      <c r="F6520" s="47"/>
      <c r="G6520" s="48"/>
      <c r="H6520" s="47"/>
      <c r="I6520" s="51"/>
      <c r="J6520" s="51"/>
      <c r="K6520" s="47"/>
      <c r="L6520" s="47"/>
      <c r="M6520" s="47"/>
      <c r="N6520" s="47"/>
      <c r="O6520" s="48"/>
    </row>
    <row r="6521" spans="2:15" x14ac:dyDescent="0.25">
      <c r="B6521" s="84"/>
      <c r="C6521" s="47"/>
      <c r="D6521" s="47"/>
      <c r="E6521" s="47"/>
      <c r="F6521" s="47"/>
      <c r="G6521" s="48"/>
      <c r="H6521" s="47"/>
      <c r="I6521" s="51"/>
      <c r="J6521" s="51"/>
      <c r="K6521" s="47"/>
      <c r="L6521" s="47"/>
      <c r="M6521" s="47"/>
      <c r="N6521" s="47"/>
      <c r="O6521" s="48"/>
    </row>
    <row r="6522" spans="2:15" x14ac:dyDescent="0.25">
      <c r="B6522" s="84"/>
      <c r="C6522" s="47"/>
      <c r="D6522" s="47"/>
      <c r="E6522" s="47"/>
      <c r="F6522" s="47"/>
      <c r="G6522" s="48"/>
      <c r="H6522" s="47"/>
      <c r="I6522" s="51"/>
      <c r="J6522" s="51"/>
      <c r="K6522" s="47"/>
      <c r="L6522" s="47"/>
      <c r="M6522" s="47"/>
      <c r="N6522" s="47"/>
      <c r="O6522" s="48"/>
    </row>
    <row r="6523" spans="2:15" x14ac:dyDescent="0.25">
      <c r="B6523" s="84"/>
      <c r="C6523" s="47"/>
      <c r="D6523" s="47"/>
      <c r="E6523" s="47"/>
      <c r="F6523" s="47"/>
      <c r="G6523" s="48"/>
      <c r="H6523" s="47"/>
      <c r="I6523" s="51"/>
      <c r="J6523" s="51"/>
      <c r="K6523" s="47"/>
      <c r="L6523" s="47"/>
      <c r="M6523" s="47"/>
      <c r="N6523" s="47"/>
      <c r="O6523" s="48"/>
    </row>
    <row r="6524" spans="2:15" x14ac:dyDescent="0.25">
      <c r="B6524" s="84"/>
      <c r="C6524" s="47"/>
      <c r="D6524" s="47"/>
      <c r="E6524" s="47"/>
      <c r="F6524" s="47"/>
      <c r="G6524" s="48"/>
      <c r="H6524" s="47"/>
      <c r="I6524" s="51"/>
      <c r="J6524" s="51"/>
      <c r="K6524" s="47"/>
      <c r="L6524" s="47"/>
      <c r="M6524" s="47"/>
      <c r="N6524" s="47"/>
      <c r="O6524" s="48"/>
    </row>
    <row r="6525" spans="2:15" x14ac:dyDescent="0.25">
      <c r="B6525" s="84"/>
      <c r="C6525" s="47"/>
      <c r="D6525" s="47"/>
      <c r="E6525" s="47"/>
      <c r="F6525" s="47"/>
      <c r="G6525" s="48"/>
      <c r="H6525" s="47"/>
      <c r="I6525" s="51"/>
      <c r="J6525" s="51"/>
      <c r="K6525" s="47"/>
      <c r="L6525" s="47"/>
      <c r="M6525" s="47"/>
      <c r="N6525" s="47"/>
      <c r="O6525" s="48"/>
    </row>
    <row r="6526" spans="2:15" x14ac:dyDescent="0.25">
      <c r="B6526" s="84"/>
      <c r="C6526" s="47"/>
      <c r="D6526" s="47"/>
      <c r="E6526" s="47"/>
      <c r="F6526" s="47"/>
      <c r="G6526" s="48"/>
      <c r="H6526" s="47"/>
      <c r="I6526" s="51"/>
      <c r="J6526" s="51"/>
      <c r="K6526" s="47"/>
      <c r="L6526" s="47"/>
      <c r="M6526" s="47"/>
      <c r="N6526" s="47"/>
      <c r="O6526" s="48"/>
    </row>
    <row r="6527" spans="2:15" x14ac:dyDescent="0.25">
      <c r="B6527" s="84"/>
      <c r="C6527" s="47"/>
      <c r="D6527" s="47"/>
      <c r="E6527" s="47"/>
      <c r="F6527" s="47"/>
      <c r="G6527" s="48"/>
      <c r="H6527" s="47"/>
      <c r="I6527" s="51"/>
      <c r="J6527" s="51"/>
      <c r="K6527" s="47"/>
      <c r="L6527" s="47"/>
      <c r="M6527" s="47"/>
      <c r="N6527" s="47"/>
      <c r="O6527" s="48"/>
    </row>
    <row r="6528" spans="2:15" x14ac:dyDescent="0.25">
      <c r="B6528" s="84"/>
      <c r="C6528" s="47"/>
      <c r="D6528" s="47"/>
      <c r="E6528" s="47"/>
      <c r="F6528" s="47"/>
      <c r="G6528" s="48"/>
      <c r="H6528" s="47"/>
      <c r="I6528" s="51"/>
      <c r="J6528" s="51"/>
      <c r="K6528" s="47"/>
      <c r="L6528" s="47"/>
      <c r="M6528" s="47"/>
      <c r="N6528" s="47"/>
      <c r="O6528" s="48"/>
    </row>
    <row r="6529" spans="2:15" x14ac:dyDescent="0.25">
      <c r="B6529" s="84"/>
      <c r="C6529" s="47"/>
      <c r="D6529" s="47"/>
      <c r="E6529" s="47"/>
      <c r="F6529" s="47"/>
      <c r="G6529" s="48"/>
      <c r="H6529" s="47"/>
      <c r="I6529" s="51"/>
      <c r="J6529" s="51"/>
      <c r="K6529" s="47"/>
      <c r="L6529" s="47"/>
      <c r="M6529" s="47"/>
      <c r="N6529" s="47"/>
      <c r="O6529" s="48"/>
    </row>
    <row r="6530" spans="2:15" x14ac:dyDescent="0.25">
      <c r="B6530" s="84"/>
      <c r="C6530" s="47"/>
      <c r="D6530" s="47"/>
      <c r="E6530" s="47"/>
      <c r="F6530" s="47"/>
      <c r="G6530" s="48"/>
      <c r="H6530" s="47"/>
      <c r="I6530" s="51"/>
      <c r="J6530" s="51"/>
      <c r="K6530" s="47"/>
      <c r="L6530" s="47"/>
      <c r="M6530" s="47"/>
      <c r="N6530" s="47"/>
      <c r="O6530" s="48"/>
    </row>
    <row r="6531" spans="2:15" x14ac:dyDescent="0.25">
      <c r="B6531" s="84"/>
      <c r="C6531" s="47"/>
      <c r="D6531" s="47"/>
      <c r="E6531" s="47"/>
      <c r="F6531" s="47"/>
      <c r="G6531" s="48"/>
      <c r="H6531" s="47"/>
      <c r="I6531" s="51"/>
      <c r="J6531" s="51"/>
      <c r="K6531" s="47"/>
      <c r="L6531" s="47"/>
      <c r="M6531" s="47"/>
      <c r="N6531" s="47"/>
      <c r="O6531" s="48"/>
    </row>
    <row r="6532" spans="2:15" x14ac:dyDescent="0.25">
      <c r="B6532" s="84"/>
      <c r="C6532" s="47"/>
      <c r="D6532" s="47"/>
      <c r="E6532" s="47"/>
      <c r="F6532" s="47"/>
      <c r="G6532" s="48"/>
      <c r="H6532" s="47"/>
      <c r="I6532" s="51"/>
      <c r="J6532" s="51"/>
      <c r="K6532" s="47"/>
      <c r="L6532" s="47"/>
      <c r="M6532" s="47"/>
      <c r="N6532" s="47"/>
      <c r="O6532" s="48"/>
    </row>
    <row r="6533" spans="2:15" x14ac:dyDescent="0.25">
      <c r="B6533" s="84"/>
      <c r="C6533" s="47"/>
      <c r="D6533" s="47"/>
      <c r="E6533" s="47"/>
      <c r="F6533" s="47"/>
      <c r="G6533" s="48"/>
      <c r="H6533" s="47"/>
      <c r="I6533" s="51"/>
      <c r="J6533" s="51"/>
      <c r="K6533" s="47"/>
      <c r="L6533" s="47"/>
      <c r="M6533" s="47"/>
      <c r="N6533" s="47"/>
      <c r="O6533" s="48"/>
    </row>
    <row r="6534" spans="2:15" x14ac:dyDescent="0.25">
      <c r="B6534" s="84"/>
      <c r="C6534" s="47"/>
      <c r="D6534" s="47"/>
      <c r="E6534" s="47"/>
      <c r="F6534" s="47"/>
      <c r="G6534" s="48"/>
      <c r="H6534" s="47"/>
      <c r="I6534" s="51"/>
      <c r="J6534" s="51"/>
      <c r="K6534" s="47"/>
      <c r="L6534" s="47"/>
      <c r="M6534" s="47"/>
      <c r="N6534" s="47"/>
      <c r="O6534" s="48"/>
    </row>
    <row r="6535" spans="2:15" x14ac:dyDescent="0.25">
      <c r="B6535" s="84"/>
      <c r="C6535" s="47"/>
      <c r="D6535" s="47"/>
      <c r="E6535" s="47"/>
      <c r="F6535" s="47"/>
      <c r="G6535" s="48"/>
      <c r="H6535" s="47"/>
      <c r="I6535" s="51"/>
      <c r="J6535" s="51"/>
      <c r="K6535" s="47"/>
      <c r="L6535" s="47"/>
      <c r="M6535" s="47"/>
      <c r="N6535" s="47"/>
      <c r="O6535" s="48"/>
    </row>
    <row r="6536" spans="2:15" x14ac:dyDescent="0.25">
      <c r="B6536" s="84"/>
      <c r="C6536" s="47"/>
      <c r="D6536" s="47"/>
      <c r="E6536" s="47"/>
      <c r="F6536" s="47"/>
      <c r="G6536" s="48"/>
      <c r="H6536" s="47"/>
      <c r="I6536" s="51"/>
      <c r="J6536" s="51"/>
      <c r="K6536" s="47"/>
      <c r="L6536" s="47"/>
      <c r="M6536" s="47"/>
      <c r="N6536" s="47"/>
      <c r="O6536" s="48"/>
    </row>
    <row r="6537" spans="2:15" x14ac:dyDescent="0.25">
      <c r="B6537" s="84"/>
      <c r="C6537" s="47"/>
      <c r="D6537" s="47"/>
      <c r="E6537" s="47"/>
      <c r="F6537" s="47"/>
      <c r="G6537" s="48"/>
      <c r="H6537" s="47"/>
      <c r="I6537" s="51"/>
      <c r="J6537" s="51"/>
      <c r="K6537" s="47"/>
      <c r="L6537" s="47"/>
      <c r="M6537" s="47"/>
      <c r="N6537" s="47"/>
      <c r="O6537" s="48"/>
    </row>
    <row r="6538" spans="2:15" x14ac:dyDescent="0.25">
      <c r="B6538" s="84"/>
      <c r="C6538" s="47"/>
      <c r="D6538" s="47"/>
      <c r="E6538" s="47"/>
      <c r="F6538" s="47"/>
      <c r="G6538" s="48"/>
      <c r="H6538" s="47"/>
      <c r="I6538" s="51"/>
      <c r="J6538" s="51"/>
      <c r="K6538" s="47"/>
      <c r="L6538" s="47"/>
      <c r="M6538" s="47"/>
      <c r="N6538" s="47"/>
      <c r="O6538" s="48"/>
    </row>
    <row r="6539" spans="2:15" x14ac:dyDescent="0.25">
      <c r="B6539" s="84"/>
      <c r="C6539" s="47"/>
      <c r="D6539" s="47"/>
      <c r="E6539" s="47"/>
      <c r="F6539" s="47"/>
      <c r="G6539" s="48"/>
      <c r="H6539" s="47"/>
      <c r="I6539" s="51"/>
      <c r="J6539" s="51"/>
      <c r="K6539" s="47"/>
      <c r="L6539" s="47"/>
      <c r="M6539" s="47"/>
      <c r="N6539" s="47"/>
      <c r="O6539" s="48"/>
    </row>
    <row r="6540" spans="2:15" x14ac:dyDescent="0.25">
      <c r="B6540" s="84"/>
      <c r="C6540" s="47"/>
      <c r="D6540" s="47"/>
      <c r="E6540" s="47"/>
      <c r="F6540" s="47"/>
      <c r="G6540" s="48"/>
      <c r="H6540" s="47"/>
      <c r="I6540" s="51"/>
      <c r="J6540" s="51"/>
      <c r="K6540" s="47"/>
      <c r="L6540" s="47"/>
      <c r="M6540" s="47"/>
      <c r="N6540" s="47"/>
      <c r="O6540" s="48"/>
    </row>
    <row r="6541" spans="2:15" x14ac:dyDescent="0.25">
      <c r="B6541" s="84"/>
      <c r="C6541" s="47"/>
      <c r="D6541" s="47"/>
      <c r="E6541" s="47"/>
      <c r="F6541" s="47"/>
      <c r="G6541" s="48"/>
      <c r="H6541" s="47"/>
      <c r="I6541" s="51"/>
      <c r="J6541" s="51"/>
      <c r="K6541" s="47"/>
      <c r="L6541" s="47"/>
      <c r="M6541" s="47"/>
      <c r="N6541" s="47"/>
      <c r="O6541" s="48"/>
    </row>
    <row r="6542" spans="2:15" x14ac:dyDescent="0.25">
      <c r="B6542" s="84"/>
      <c r="C6542" s="47"/>
      <c r="D6542" s="47"/>
      <c r="E6542" s="47"/>
      <c r="F6542" s="47"/>
      <c r="G6542" s="48"/>
      <c r="H6542" s="47"/>
      <c r="I6542" s="51"/>
      <c r="J6542" s="51"/>
      <c r="K6542" s="47"/>
      <c r="L6542" s="47"/>
      <c r="M6542" s="47"/>
      <c r="N6542" s="47"/>
      <c r="O6542" s="48"/>
    </row>
    <row r="6543" spans="2:15" x14ac:dyDescent="0.25">
      <c r="B6543" s="84"/>
      <c r="C6543" s="47"/>
      <c r="D6543" s="47"/>
      <c r="E6543" s="47"/>
      <c r="F6543" s="47"/>
      <c r="G6543" s="48"/>
      <c r="H6543" s="47"/>
      <c r="I6543" s="51"/>
      <c r="J6543" s="51"/>
      <c r="K6543" s="47"/>
      <c r="L6543" s="47"/>
      <c r="M6543" s="47"/>
      <c r="N6543" s="47"/>
      <c r="O6543" s="48"/>
    </row>
    <row r="6544" spans="2:15" x14ac:dyDescent="0.25">
      <c r="B6544" s="84"/>
      <c r="C6544" s="47"/>
      <c r="D6544" s="47"/>
      <c r="E6544" s="47"/>
      <c r="F6544" s="47"/>
      <c r="G6544" s="48"/>
      <c r="H6544" s="47"/>
      <c r="I6544" s="51"/>
      <c r="J6544" s="51"/>
      <c r="K6544" s="47"/>
      <c r="L6544" s="47"/>
      <c r="M6544" s="47"/>
      <c r="N6544" s="47"/>
      <c r="O6544" s="48"/>
    </row>
    <row r="6545" spans="2:15" x14ac:dyDescent="0.25">
      <c r="B6545" s="84"/>
      <c r="C6545" s="47"/>
      <c r="D6545" s="47"/>
      <c r="E6545" s="47"/>
      <c r="F6545" s="47"/>
      <c r="G6545" s="48"/>
      <c r="H6545" s="47"/>
      <c r="I6545" s="51"/>
      <c r="J6545" s="51"/>
      <c r="K6545" s="47"/>
      <c r="L6545" s="47"/>
      <c r="M6545" s="47"/>
      <c r="N6545" s="47"/>
      <c r="O6545" s="48"/>
    </row>
    <row r="6546" spans="2:15" x14ac:dyDescent="0.25">
      <c r="B6546" s="84"/>
      <c r="C6546" s="47"/>
      <c r="D6546" s="47"/>
      <c r="E6546" s="47"/>
      <c r="F6546" s="47"/>
      <c r="G6546" s="48"/>
      <c r="H6546" s="47"/>
      <c r="I6546" s="51"/>
      <c r="J6546" s="51"/>
      <c r="K6546" s="47"/>
      <c r="L6546" s="47"/>
      <c r="M6546" s="47"/>
      <c r="N6546" s="47"/>
      <c r="O6546" s="48"/>
    </row>
    <row r="6547" spans="2:15" x14ac:dyDescent="0.25">
      <c r="B6547" s="84"/>
      <c r="C6547" s="47"/>
      <c r="D6547" s="47"/>
      <c r="E6547" s="47"/>
      <c r="F6547" s="47"/>
      <c r="G6547" s="48"/>
      <c r="H6547" s="47"/>
      <c r="I6547" s="51"/>
      <c r="J6547" s="51"/>
      <c r="K6547" s="47"/>
      <c r="L6547" s="47"/>
      <c r="M6547" s="47"/>
      <c r="N6547" s="47"/>
      <c r="O6547" s="48"/>
    </row>
    <row r="6548" spans="2:15" x14ac:dyDescent="0.25">
      <c r="B6548" s="84"/>
      <c r="C6548" s="47"/>
      <c r="D6548" s="47"/>
      <c r="E6548" s="47"/>
      <c r="F6548" s="47"/>
      <c r="G6548" s="48"/>
      <c r="H6548" s="47"/>
      <c r="I6548" s="51"/>
      <c r="J6548" s="51"/>
      <c r="K6548" s="47"/>
      <c r="L6548" s="47"/>
      <c r="M6548" s="47"/>
      <c r="N6548" s="47"/>
      <c r="O6548" s="48"/>
    </row>
    <row r="6549" spans="2:15" x14ac:dyDescent="0.25">
      <c r="B6549" s="84"/>
      <c r="C6549" s="47"/>
      <c r="D6549" s="47"/>
      <c r="E6549" s="47"/>
      <c r="F6549" s="47"/>
      <c r="G6549" s="48"/>
      <c r="H6549" s="47"/>
      <c r="I6549" s="51"/>
      <c r="J6549" s="51"/>
      <c r="K6549" s="47"/>
      <c r="L6549" s="47"/>
      <c r="M6549" s="47"/>
      <c r="N6549" s="47"/>
      <c r="O6549" s="48"/>
    </row>
    <row r="6550" spans="2:15" x14ac:dyDescent="0.25">
      <c r="B6550" s="84"/>
      <c r="C6550" s="47"/>
      <c r="D6550" s="47"/>
      <c r="E6550" s="47"/>
      <c r="F6550" s="47"/>
      <c r="G6550" s="48"/>
      <c r="H6550" s="47"/>
      <c r="I6550" s="51"/>
      <c r="J6550" s="51"/>
      <c r="K6550" s="47"/>
      <c r="L6550" s="47"/>
      <c r="M6550" s="47"/>
      <c r="N6550" s="47"/>
      <c r="O6550" s="48"/>
    </row>
    <row r="6551" spans="2:15" x14ac:dyDescent="0.25">
      <c r="B6551" s="84"/>
      <c r="C6551" s="47"/>
      <c r="D6551" s="47"/>
      <c r="E6551" s="47"/>
      <c r="F6551" s="47"/>
      <c r="G6551" s="48"/>
      <c r="H6551" s="47"/>
      <c r="I6551" s="51"/>
      <c r="J6551" s="51"/>
      <c r="K6551" s="47"/>
      <c r="L6551" s="47"/>
      <c r="M6551" s="47"/>
      <c r="N6551" s="47"/>
      <c r="O6551" s="48"/>
    </row>
    <row r="6552" spans="2:15" x14ac:dyDescent="0.25">
      <c r="B6552" s="84"/>
      <c r="C6552" s="47"/>
      <c r="D6552" s="47"/>
      <c r="E6552" s="47"/>
      <c r="F6552" s="47"/>
      <c r="G6552" s="48"/>
      <c r="H6552" s="47"/>
      <c r="I6552" s="51"/>
      <c r="J6552" s="51"/>
      <c r="K6552" s="47"/>
      <c r="L6552" s="47"/>
      <c r="M6552" s="47"/>
      <c r="N6552" s="47"/>
      <c r="O6552" s="48"/>
    </row>
    <row r="6553" spans="2:15" x14ac:dyDescent="0.25">
      <c r="B6553" s="84"/>
      <c r="C6553" s="47"/>
      <c r="D6553" s="47"/>
      <c r="E6553" s="47"/>
      <c r="F6553" s="47"/>
      <c r="G6553" s="48"/>
      <c r="H6553" s="47"/>
      <c r="I6553" s="51"/>
      <c r="J6553" s="51"/>
      <c r="K6553" s="47"/>
      <c r="L6553" s="47"/>
      <c r="M6553" s="47"/>
      <c r="N6553" s="47"/>
      <c r="O6553" s="48"/>
    </row>
    <row r="6554" spans="2:15" x14ac:dyDescent="0.25">
      <c r="B6554" s="84"/>
      <c r="C6554" s="47"/>
      <c r="D6554" s="47"/>
      <c r="E6554" s="47"/>
      <c r="F6554" s="47"/>
      <c r="G6554" s="48"/>
      <c r="H6554" s="47"/>
      <c r="I6554" s="51"/>
      <c r="J6554" s="51"/>
      <c r="K6554" s="47"/>
      <c r="L6554" s="47"/>
      <c r="M6554" s="47"/>
      <c r="N6554" s="47"/>
      <c r="O6554" s="48"/>
    </row>
    <row r="6555" spans="2:15" x14ac:dyDescent="0.25">
      <c r="B6555" s="84"/>
      <c r="C6555" s="47"/>
      <c r="D6555" s="47"/>
      <c r="E6555" s="47"/>
      <c r="F6555" s="47"/>
      <c r="G6555" s="48"/>
      <c r="H6555" s="47"/>
      <c r="I6555" s="51"/>
      <c r="J6555" s="51"/>
      <c r="K6555" s="47"/>
      <c r="L6555" s="47"/>
      <c r="M6555" s="47"/>
      <c r="N6555" s="47"/>
      <c r="O6555" s="48"/>
    </row>
    <row r="6556" spans="2:15" x14ac:dyDescent="0.25">
      <c r="B6556" s="84"/>
      <c r="C6556" s="47"/>
      <c r="D6556" s="47"/>
      <c r="E6556" s="47"/>
      <c r="F6556" s="47"/>
      <c r="G6556" s="48"/>
      <c r="H6556" s="47"/>
      <c r="I6556" s="51"/>
      <c r="J6556" s="51"/>
      <c r="K6556" s="47"/>
      <c r="L6556" s="47"/>
      <c r="M6556" s="47"/>
      <c r="N6556" s="47"/>
      <c r="O6556" s="48"/>
    </row>
    <row r="6557" spans="2:15" x14ac:dyDescent="0.25">
      <c r="B6557" s="84"/>
      <c r="C6557" s="47"/>
      <c r="D6557" s="47"/>
      <c r="E6557" s="47"/>
      <c r="F6557" s="47"/>
      <c r="G6557" s="48"/>
      <c r="H6557" s="47"/>
      <c r="I6557" s="51"/>
      <c r="J6557" s="51"/>
      <c r="K6557" s="47"/>
      <c r="L6557" s="47"/>
      <c r="M6557" s="47"/>
      <c r="N6557" s="47"/>
      <c r="O6557" s="48"/>
    </row>
    <row r="6558" spans="2:15" x14ac:dyDescent="0.25">
      <c r="B6558" s="84"/>
      <c r="C6558" s="47"/>
      <c r="D6558" s="47"/>
      <c r="E6558" s="47"/>
      <c r="F6558" s="47"/>
      <c r="G6558" s="48"/>
      <c r="H6558" s="47"/>
      <c r="I6558" s="51"/>
      <c r="J6558" s="51"/>
      <c r="K6558" s="47"/>
      <c r="L6558" s="47"/>
      <c r="M6558" s="47"/>
      <c r="N6558" s="47"/>
      <c r="O6558" s="48"/>
    </row>
    <row r="6559" spans="2:15" x14ac:dyDescent="0.25">
      <c r="B6559" s="84"/>
      <c r="C6559" s="47"/>
      <c r="D6559" s="47"/>
      <c r="E6559" s="47"/>
      <c r="F6559" s="47"/>
      <c r="G6559" s="48"/>
      <c r="H6559" s="47"/>
      <c r="I6559" s="51"/>
      <c r="J6559" s="51"/>
      <c r="K6559" s="47"/>
      <c r="L6559" s="47"/>
      <c r="M6559" s="47"/>
      <c r="N6559" s="47"/>
      <c r="O6559" s="48"/>
    </row>
    <row r="6560" spans="2:15" x14ac:dyDescent="0.25">
      <c r="B6560" s="84"/>
      <c r="C6560" s="47"/>
      <c r="D6560" s="47"/>
      <c r="E6560" s="47"/>
      <c r="F6560" s="47"/>
      <c r="G6560" s="48"/>
      <c r="H6560" s="47"/>
      <c r="I6560" s="51"/>
      <c r="J6560" s="51"/>
      <c r="K6560" s="47"/>
      <c r="L6560" s="47"/>
      <c r="M6560" s="47"/>
      <c r="N6560" s="47"/>
      <c r="O6560" s="48"/>
    </row>
    <row r="6561" spans="2:15" x14ac:dyDescent="0.25">
      <c r="B6561" s="84"/>
      <c r="C6561" s="47"/>
      <c r="D6561" s="47"/>
      <c r="E6561" s="47"/>
      <c r="F6561" s="47"/>
      <c r="G6561" s="48"/>
      <c r="H6561" s="47"/>
      <c r="I6561" s="51"/>
      <c r="J6561" s="51"/>
      <c r="K6561" s="47"/>
      <c r="L6561" s="47"/>
      <c r="M6561" s="47"/>
      <c r="N6561" s="47"/>
      <c r="O6561" s="48"/>
    </row>
    <row r="6562" spans="2:15" x14ac:dyDescent="0.25">
      <c r="B6562" s="84"/>
      <c r="C6562" s="47"/>
      <c r="D6562" s="47"/>
      <c r="E6562" s="47"/>
      <c r="F6562" s="47"/>
      <c r="G6562" s="48"/>
      <c r="H6562" s="47"/>
      <c r="I6562" s="51"/>
      <c r="J6562" s="51"/>
      <c r="K6562" s="47"/>
      <c r="L6562" s="47"/>
      <c r="M6562" s="47"/>
      <c r="N6562" s="47"/>
      <c r="O6562" s="48"/>
    </row>
    <row r="6563" spans="2:15" x14ac:dyDescent="0.25">
      <c r="B6563" s="84"/>
      <c r="C6563" s="47"/>
      <c r="D6563" s="47"/>
      <c r="E6563" s="47"/>
      <c r="F6563" s="47"/>
      <c r="G6563" s="48"/>
      <c r="H6563" s="47"/>
      <c r="I6563" s="51"/>
      <c r="J6563" s="51"/>
      <c r="K6563" s="47"/>
      <c r="L6563" s="47"/>
      <c r="M6563" s="47"/>
      <c r="N6563" s="47"/>
      <c r="O6563" s="48"/>
    </row>
    <row r="6564" spans="2:15" x14ac:dyDescent="0.25">
      <c r="B6564" s="84"/>
      <c r="C6564" s="47"/>
      <c r="D6564" s="47"/>
      <c r="E6564" s="47"/>
      <c r="F6564" s="47"/>
      <c r="G6564" s="48"/>
      <c r="H6564" s="47"/>
      <c r="I6564" s="51"/>
      <c r="J6564" s="51"/>
      <c r="K6564" s="47"/>
      <c r="L6564" s="47"/>
      <c r="M6564" s="47"/>
      <c r="N6564" s="47"/>
      <c r="O6564" s="48"/>
    </row>
    <row r="6565" spans="2:15" x14ac:dyDescent="0.25">
      <c r="B6565" s="84"/>
      <c r="C6565" s="47"/>
      <c r="D6565" s="47"/>
      <c r="E6565" s="47"/>
      <c r="F6565" s="47"/>
      <c r="G6565" s="48"/>
      <c r="H6565" s="47"/>
      <c r="I6565" s="51"/>
      <c r="J6565" s="51"/>
      <c r="K6565" s="47"/>
      <c r="L6565" s="47"/>
      <c r="M6565" s="47"/>
      <c r="N6565" s="47"/>
      <c r="O6565" s="48"/>
    </row>
    <row r="6566" spans="2:15" x14ac:dyDescent="0.25">
      <c r="B6566" s="84"/>
      <c r="C6566" s="47"/>
      <c r="D6566" s="47"/>
      <c r="E6566" s="47"/>
      <c r="F6566" s="47"/>
      <c r="G6566" s="48"/>
      <c r="H6566" s="47"/>
      <c r="I6566" s="51"/>
      <c r="J6566" s="51"/>
      <c r="K6566" s="47"/>
      <c r="L6566" s="47"/>
      <c r="M6566" s="47"/>
      <c r="N6566" s="47"/>
      <c r="O6566" s="48"/>
    </row>
    <row r="6567" spans="2:15" x14ac:dyDescent="0.25">
      <c r="B6567" s="84"/>
      <c r="C6567" s="47"/>
      <c r="D6567" s="47"/>
      <c r="E6567" s="47"/>
      <c r="F6567" s="47"/>
      <c r="G6567" s="48"/>
      <c r="H6567" s="47"/>
      <c r="I6567" s="51"/>
      <c r="J6567" s="51"/>
      <c r="K6567" s="47"/>
      <c r="L6567" s="47"/>
      <c r="M6567" s="47"/>
      <c r="N6567" s="47"/>
      <c r="O6567" s="48"/>
    </row>
    <row r="6568" spans="2:15" x14ac:dyDescent="0.25">
      <c r="B6568" s="84"/>
      <c r="C6568" s="47"/>
      <c r="D6568" s="47"/>
      <c r="E6568" s="47"/>
      <c r="F6568" s="47"/>
      <c r="G6568" s="48"/>
      <c r="H6568" s="47"/>
      <c r="I6568" s="51"/>
      <c r="J6568" s="51"/>
      <c r="K6568" s="47"/>
      <c r="L6568" s="47"/>
      <c r="M6568" s="47"/>
      <c r="N6568" s="47"/>
      <c r="O6568" s="48"/>
    </row>
    <row r="6569" spans="2:15" x14ac:dyDescent="0.25">
      <c r="B6569" s="84"/>
      <c r="C6569" s="47"/>
      <c r="D6569" s="47"/>
      <c r="E6569" s="47"/>
      <c r="F6569" s="47"/>
      <c r="G6569" s="48"/>
      <c r="H6569" s="47"/>
      <c r="I6569" s="51"/>
      <c r="J6569" s="51"/>
      <c r="K6569" s="47"/>
      <c r="L6569" s="47"/>
      <c r="M6569" s="47"/>
      <c r="N6569" s="47"/>
      <c r="O6569" s="48"/>
    </row>
    <row r="6570" spans="2:15" x14ac:dyDescent="0.25">
      <c r="B6570" s="84"/>
      <c r="C6570" s="47"/>
      <c r="D6570" s="47"/>
      <c r="E6570" s="47"/>
      <c r="F6570" s="47"/>
      <c r="G6570" s="48"/>
      <c r="H6570" s="47"/>
      <c r="I6570" s="51"/>
      <c r="J6570" s="51"/>
      <c r="K6570" s="47"/>
      <c r="L6570" s="47"/>
      <c r="M6570" s="47"/>
      <c r="N6570" s="47"/>
      <c r="O6570" s="48"/>
    </row>
    <row r="6571" spans="2:15" x14ac:dyDescent="0.25">
      <c r="B6571" s="84"/>
      <c r="C6571" s="47"/>
      <c r="D6571" s="47"/>
      <c r="E6571" s="47"/>
      <c r="F6571" s="47"/>
      <c r="G6571" s="48"/>
      <c r="H6571" s="47"/>
      <c r="I6571" s="51"/>
      <c r="J6571" s="51"/>
      <c r="K6571" s="47"/>
      <c r="L6571" s="47"/>
      <c r="M6571" s="47"/>
      <c r="N6571" s="47"/>
      <c r="O6571" s="48"/>
    </row>
    <row r="6572" spans="2:15" x14ac:dyDescent="0.25">
      <c r="B6572" s="84"/>
      <c r="C6572" s="47"/>
      <c r="D6572" s="47"/>
      <c r="E6572" s="47"/>
      <c r="F6572" s="47"/>
      <c r="G6572" s="48"/>
      <c r="H6572" s="47"/>
      <c r="I6572" s="51"/>
      <c r="J6572" s="51"/>
      <c r="K6572" s="47"/>
      <c r="L6572" s="47"/>
      <c r="M6572" s="47"/>
      <c r="N6572" s="47"/>
      <c r="O6572" s="48"/>
    </row>
    <row r="6573" spans="2:15" x14ac:dyDescent="0.25">
      <c r="B6573" s="84"/>
      <c r="C6573" s="47"/>
      <c r="D6573" s="47"/>
      <c r="E6573" s="47"/>
      <c r="F6573" s="47"/>
      <c r="G6573" s="48"/>
      <c r="H6573" s="47"/>
      <c r="I6573" s="51"/>
      <c r="J6573" s="51"/>
      <c r="K6573" s="47"/>
      <c r="L6573" s="47"/>
      <c r="M6573" s="47"/>
      <c r="N6573" s="47"/>
      <c r="O6573" s="48"/>
    </row>
    <row r="6574" spans="2:15" x14ac:dyDescent="0.25">
      <c r="B6574" s="84"/>
      <c r="C6574" s="47"/>
      <c r="D6574" s="47"/>
      <c r="E6574" s="47"/>
      <c r="F6574" s="47"/>
      <c r="G6574" s="48"/>
      <c r="H6574" s="47"/>
      <c r="I6574" s="51"/>
      <c r="J6574" s="51"/>
      <c r="K6574" s="47"/>
      <c r="L6574" s="47"/>
      <c r="M6574" s="47"/>
      <c r="N6574" s="47"/>
      <c r="O6574" s="48"/>
    </row>
    <row r="6575" spans="2:15" x14ac:dyDescent="0.25">
      <c r="B6575" s="84"/>
      <c r="C6575" s="47"/>
      <c r="D6575" s="47"/>
      <c r="E6575" s="47"/>
      <c r="F6575" s="47"/>
      <c r="G6575" s="48"/>
      <c r="H6575" s="47"/>
      <c r="I6575" s="51"/>
      <c r="J6575" s="51"/>
      <c r="K6575" s="47"/>
      <c r="L6575" s="47"/>
      <c r="M6575" s="47"/>
      <c r="N6575" s="47"/>
      <c r="O6575" s="48"/>
    </row>
    <row r="6576" spans="2:15" x14ac:dyDescent="0.25">
      <c r="B6576" s="84"/>
      <c r="C6576" s="47"/>
      <c r="D6576" s="47"/>
      <c r="E6576" s="47"/>
      <c r="F6576" s="47"/>
      <c r="G6576" s="48"/>
      <c r="H6576" s="47"/>
      <c r="I6576" s="51"/>
      <c r="J6576" s="51"/>
      <c r="K6576" s="47"/>
      <c r="L6576" s="47"/>
      <c r="M6576" s="47"/>
      <c r="N6576" s="47"/>
      <c r="O6576" s="48"/>
    </row>
    <row r="6577" spans="2:15" x14ac:dyDescent="0.25">
      <c r="B6577" s="84"/>
      <c r="C6577" s="47"/>
      <c r="D6577" s="47"/>
      <c r="E6577" s="47"/>
      <c r="F6577" s="47"/>
      <c r="G6577" s="48"/>
      <c r="H6577" s="47"/>
      <c r="I6577" s="51"/>
      <c r="J6577" s="51"/>
      <c r="K6577" s="47"/>
      <c r="L6577" s="47"/>
      <c r="M6577" s="47"/>
      <c r="N6577" s="47"/>
      <c r="O6577" s="48"/>
    </row>
    <row r="6578" spans="2:15" x14ac:dyDescent="0.25">
      <c r="B6578" s="84"/>
      <c r="C6578" s="47"/>
      <c r="D6578" s="47"/>
      <c r="E6578" s="47"/>
      <c r="F6578" s="47"/>
      <c r="G6578" s="48"/>
      <c r="H6578" s="47"/>
      <c r="I6578" s="51"/>
      <c r="J6578" s="51"/>
      <c r="K6578" s="47"/>
      <c r="L6578" s="47"/>
      <c r="M6578" s="47"/>
      <c r="N6578" s="47"/>
      <c r="O6578" s="48"/>
    </row>
    <row r="6579" spans="2:15" x14ac:dyDescent="0.25">
      <c r="B6579" s="84"/>
      <c r="C6579" s="47"/>
      <c r="D6579" s="47"/>
      <c r="E6579" s="47"/>
      <c r="F6579" s="47"/>
      <c r="G6579" s="48"/>
      <c r="H6579" s="47"/>
      <c r="I6579" s="51"/>
      <c r="J6579" s="51"/>
      <c r="K6579" s="47"/>
      <c r="L6579" s="47"/>
      <c r="M6579" s="47"/>
      <c r="N6579" s="47"/>
      <c r="O6579" s="48"/>
    </row>
    <row r="6580" spans="2:15" x14ac:dyDescent="0.25">
      <c r="B6580" s="84"/>
      <c r="C6580" s="47"/>
      <c r="D6580" s="47"/>
      <c r="E6580" s="47"/>
      <c r="F6580" s="47"/>
      <c r="G6580" s="48"/>
      <c r="H6580" s="47"/>
      <c r="I6580" s="51"/>
      <c r="J6580" s="51"/>
      <c r="K6580" s="47"/>
      <c r="L6580" s="47"/>
      <c r="M6580" s="47"/>
      <c r="N6580" s="47"/>
      <c r="O6580" s="48"/>
    </row>
    <row r="6581" spans="2:15" x14ac:dyDescent="0.25">
      <c r="B6581" s="84"/>
      <c r="C6581" s="47"/>
      <c r="D6581" s="47"/>
      <c r="E6581" s="47"/>
      <c r="F6581" s="47"/>
      <c r="G6581" s="48"/>
      <c r="H6581" s="47"/>
      <c r="I6581" s="51"/>
      <c r="J6581" s="51"/>
      <c r="K6581" s="47"/>
      <c r="L6581" s="47"/>
      <c r="M6581" s="47"/>
      <c r="N6581" s="47"/>
      <c r="O6581" s="48"/>
    </row>
    <row r="6582" spans="2:15" x14ac:dyDescent="0.25">
      <c r="B6582" s="84"/>
      <c r="C6582" s="47"/>
      <c r="D6582" s="47"/>
      <c r="E6582" s="47"/>
      <c r="F6582" s="47"/>
      <c r="G6582" s="48"/>
      <c r="H6582" s="47"/>
      <c r="I6582" s="51"/>
      <c r="J6582" s="51"/>
      <c r="K6582" s="47"/>
      <c r="L6582" s="47"/>
      <c r="M6582" s="47"/>
      <c r="N6582" s="47"/>
      <c r="O6582" s="48"/>
    </row>
    <row r="6583" spans="2:15" x14ac:dyDescent="0.25">
      <c r="B6583" s="84"/>
      <c r="C6583" s="47"/>
      <c r="D6583" s="47"/>
      <c r="E6583" s="47"/>
      <c r="F6583" s="47"/>
      <c r="G6583" s="48"/>
      <c r="H6583" s="47"/>
      <c r="I6583" s="51"/>
      <c r="J6583" s="51"/>
      <c r="K6583" s="47"/>
      <c r="L6583" s="47"/>
      <c r="M6583" s="47"/>
      <c r="N6583" s="47"/>
      <c r="O6583" s="48"/>
    </row>
    <row r="6584" spans="2:15" x14ac:dyDescent="0.25">
      <c r="B6584" s="84"/>
      <c r="C6584" s="47"/>
      <c r="D6584" s="47"/>
      <c r="E6584" s="47"/>
      <c r="F6584" s="47"/>
      <c r="G6584" s="48"/>
      <c r="H6584" s="47"/>
      <c r="I6584" s="51"/>
      <c r="J6584" s="51"/>
      <c r="K6584" s="47"/>
      <c r="L6584" s="47"/>
      <c r="M6584" s="47"/>
      <c r="N6584" s="47"/>
      <c r="O6584" s="48"/>
    </row>
    <row r="6585" spans="2:15" x14ac:dyDescent="0.25">
      <c r="B6585" s="84"/>
      <c r="C6585" s="47"/>
      <c r="D6585" s="47"/>
      <c r="E6585" s="47"/>
      <c r="F6585" s="47"/>
      <c r="G6585" s="48"/>
      <c r="H6585" s="47"/>
      <c r="I6585" s="51"/>
      <c r="J6585" s="51"/>
      <c r="K6585" s="47"/>
      <c r="L6585" s="47"/>
      <c r="M6585" s="47"/>
      <c r="N6585" s="47"/>
      <c r="O6585" s="48"/>
    </row>
    <row r="6586" spans="2:15" x14ac:dyDescent="0.25">
      <c r="B6586" s="84"/>
      <c r="C6586" s="47"/>
      <c r="D6586" s="47"/>
      <c r="E6586" s="47"/>
      <c r="F6586" s="47"/>
      <c r="G6586" s="48"/>
      <c r="H6586" s="47"/>
      <c r="I6586" s="51"/>
      <c r="J6586" s="51"/>
      <c r="K6586" s="47"/>
      <c r="L6586" s="47"/>
      <c r="M6586" s="47"/>
      <c r="N6586" s="47"/>
      <c r="O6586" s="48"/>
    </row>
    <row r="6587" spans="2:15" x14ac:dyDescent="0.25">
      <c r="B6587" s="84"/>
      <c r="C6587" s="47"/>
      <c r="D6587" s="47"/>
      <c r="E6587" s="47"/>
      <c r="F6587" s="47"/>
      <c r="G6587" s="48"/>
      <c r="H6587" s="47"/>
      <c r="I6587" s="51"/>
      <c r="J6587" s="51"/>
      <c r="K6587" s="47"/>
      <c r="L6587" s="47"/>
      <c r="M6587" s="47"/>
      <c r="N6587" s="47"/>
      <c r="O6587" s="48"/>
    </row>
    <row r="6588" spans="2:15" x14ac:dyDescent="0.25">
      <c r="B6588" s="84"/>
      <c r="C6588" s="47"/>
      <c r="D6588" s="47"/>
      <c r="E6588" s="47"/>
      <c r="F6588" s="47"/>
      <c r="G6588" s="48"/>
      <c r="H6588" s="47"/>
      <c r="I6588" s="51"/>
      <c r="J6588" s="51"/>
      <c r="K6588" s="47"/>
      <c r="L6588" s="47"/>
      <c r="M6588" s="47"/>
      <c r="N6588" s="47"/>
      <c r="O6588" s="48"/>
    </row>
    <row r="6589" spans="2:15" x14ac:dyDescent="0.25">
      <c r="B6589" s="84"/>
      <c r="C6589" s="47"/>
      <c r="D6589" s="47"/>
      <c r="E6589" s="47"/>
      <c r="F6589" s="47"/>
      <c r="G6589" s="48"/>
      <c r="H6589" s="47"/>
      <c r="I6589" s="51"/>
      <c r="J6589" s="51"/>
      <c r="K6589" s="47"/>
      <c r="L6589" s="47"/>
      <c r="M6589" s="47"/>
      <c r="N6589" s="47"/>
      <c r="O6589" s="48"/>
    </row>
    <row r="6590" spans="2:15" x14ac:dyDescent="0.25">
      <c r="B6590" s="84"/>
      <c r="C6590" s="47"/>
      <c r="D6590" s="47"/>
      <c r="E6590" s="47"/>
      <c r="F6590" s="47"/>
      <c r="G6590" s="48"/>
      <c r="H6590" s="47"/>
      <c r="I6590" s="51"/>
      <c r="J6590" s="51"/>
      <c r="K6590" s="47"/>
      <c r="L6590" s="47"/>
      <c r="M6590" s="47"/>
      <c r="N6590" s="47"/>
      <c r="O6590" s="48"/>
    </row>
    <row r="6591" spans="2:15" x14ac:dyDescent="0.25">
      <c r="B6591" s="84"/>
      <c r="C6591" s="47"/>
      <c r="D6591" s="47"/>
      <c r="E6591" s="47"/>
      <c r="F6591" s="47"/>
      <c r="G6591" s="48"/>
      <c r="H6591" s="47"/>
      <c r="I6591" s="51"/>
      <c r="J6591" s="51"/>
      <c r="K6591" s="47"/>
      <c r="L6591" s="47"/>
      <c r="M6591" s="47"/>
      <c r="N6591" s="47"/>
      <c r="O6591" s="48"/>
    </row>
    <row r="6592" spans="2:15" x14ac:dyDescent="0.25">
      <c r="B6592" s="84"/>
      <c r="C6592" s="47"/>
      <c r="D6592" s="47"/>
      <c r="E6592" s="47"/>
      <c r="F6592" s="47"/>
      <c r="G6592" s="48"/>
      <c r="H6592" s="47"/>
      <c r="I6592" s="51"/>
      <c r="J6592" s="51"/>
      <c r="K6592" s="47"/>
      <c r="L6592" s="47"/>
      <c r="M6592" s="47"/>
      <c r="N6592" s="47"/>
      <c r="O6592" s="48"/>
    </row>
    <row r="6593" spans="2:15" x14ac:dyDescent="0.25">
      <c r="B6593" s="84"/>
      <c r="C6593" s="47"/>
      <c r="D6593" s="47"/>
      <c r="E6593" s="47"/>
      <c r="F6593" s="47"/>
      <c r="G6593" s="48"/>
      <c r="H6593" s="47"/>
      <c r="I6593" s="51"/>
      <c r="J6593" s="51"/>
      <c r="K6593" s="47"/>
      <c r="L6593" s="47"/>
      <c r="M6593" s="47"/>
      <c r="N6593" s="47"/>
      <c r="O6593" s="48"/>
    </row>
    <row r="6594" spans="2:15" x14ac:dyDescent="0.25">
      <c r="B6594" s="84"/>
      <c r="C6594" s="47"/>
      <c r="D6594" s="47"/>
      <c r="E6594" s="47"/>
      <c r="F6594" s="47"/>
      <c r="G6594" s="48"/>
      <c r="H6594" s="47"/>
      <c r="I6594" s="51"/>
      <c r="J6594" s="51"/>
      <c r="K6594" s="47"/>
      <c r="L6594" s="47"/>
      <c r="M6594" s="47"/>
      <c r="N6594" s="47"/>
      <c r="O6594" s="48"/>
    </row>
    <row r="6595" spans="2:15" x14ac:dyDescent="0.25">
      <c r="B6595" s="84"/>
      <c r="C6595" s="47"/>
      <c r="D6595" s="47"/>
      <c r="E6595" s="47"/>
      <c r="F6595" s="47"/>
      <c r="G6595" s="48"/>
      <c r="H6595" s="47"/>
      <c r="I6595" s="51"/>
      <c r="J6595" s="51"/>
      <c r="K6595" s="47"/>
      <c r="L6595" s="47"/>
      <c r="M6595" s="47"/>
      <c r="N6595" s="47"/>
      <c r="O6595" s="48"/>
    </row>
    <row r="6596" spans="2:15" x14ac:dyDescent="0.25">
      <c r="B6596" s="84"/>
      <c r="C6596" s="47"/>
      <c r="D6596" s="47"/>
      <c r="E6596" s="47"/>
      <c r="F6596" s="47"/>
      <c r="G6596" s="48"/>
      <c r="H6596" s="47"/>
      <c r="I6596" s="51"/>
      <c r="J6596" s="51"/>
      <c r="K6596" s="47"/>
      <c r="L6596" s="47"/>
      <c r="M6596" s="47"/>
      <c r="N6596" s="47"/>
      <c r="O6596" s="48"/>
    </row>
    <row r="6597" spans="2:15" x14ac:dyDescent="0.25">
      <c r="B6597" s="84"/>
      <c r="C6597" s="47"/>
      <c r="D6597" s="47"/>
      <c r="E6597" s="47"/>
      <c r="F6597" s="47"/>
      <c r="G6597" s="48"/>
      <c r="H6597" s="47"/>
      <c r="I6597" s="51"/>
      <c r="J6597" s="51"/>
      <c r="K6597" s="47"/>
      <c r="L6597" s="47"/>
      <c r="M6597" s="47"/>
      <c r="N6597" s="47"/>
      <c r="O6597" s="48"/>
    </row>
    <row r="6598" spans="2:15" x14ac:dyDescent="0.25">
      <c r="B6598" s="84"/>
      <c r="C6598" s="47"/>
      <c r="D6598" s="47"/>
      <c r="E6598" s="47"/>
      <c r="F6598" s="47"/>
      <c r="G6598" s="48"/>
      <c r="H6598" s="47"/>
      <c r="I6598" s="51"/>
      <c r="J6598" s="51"/>
      <c r="K6598" s="47"/>
      <c r="L6598" s="47"/>
      <c r="M6598" s="47"/>
      <c r="N6598" s="47"/>
      <c r="O6598" s="48"/>
    </row>
    <row r="6599" spans="2:15" x14ac:dyDescent="0.25">
      <c r="B6599" s="84"/>
      <c r="C6599" s="47"/>
      <c r="D6599" s="47"/>
      <c r="E6599" s="47"/>
      <c r="F6599" s="47"/>
      <c r="G6599" s="48"/>
      <c r="H6599" s="47"/>
      <c r="I6599" s="51"/>
      <c r="J6599" s="51"/>
      <c r="K6599" s="47"/>
      <c r="L6599" s="47"/>
      <c r="M6599" s="47"/>
      <c r="N6599" s="47"/>
      <c r="O6599" s="48"/>
    </row>
    <row r="6600" spans="2:15" x14ac:dyDescent="0.25">
      <c r="B6600" s="84"/>
      <c r="C6600" s="47"/>
      <c r="D6600" s="47"/>
      <c r="E6600" s="47"/>
      <c r="F6600" s="47"/>
      <c r="G6600" s="48"/>
      <c r="H6600" s="47"/>
      <c r="I6600" s="51"/>
      <c r="J6600" s="51"/>
      <c r="K6600" s="47"/>
      <c r="L6600" s="47"/>
      <c r="M6600" s="47"/>
      <c r="N6600" s="47"/>
      <c r="O6600" s="48"/>
    </row>
    <row r="6601" spans="2:15" x14ac:dyDescent="0.25">
      <c r="B6601" s="84"/>
      <c r="C6601" s="47"/>
      <c r="D6601" s="47"/>
      <c r="E6601" s="47"/>
      <c r="F6601" s="47"/>
      <c r="G6601" s="48"/>
      <c r="H6601" s="47"/>
      <c r="I6601" s="51"/>
      <c r="J6601" s="51"/>
      <c r="K6601" s="47"/>
      <c r="L6601" s="47"/>
      <c r="M6601" s="47"/>
      <c r="N6601" s="47"/>
      <c r="O6601" s="48"/>
    </row>
    <row r="6602" spans="2:15" x14ac:dyDescent="0.25">
      <c r="B6602" s="84"/>
      <c r="C6602" s="47"/>
      <c r="D6602" s="47"/>
      <c r="E6602" s="47"/>
      <c r="F6602" s="47"/>
      <c r="G6602" s="48"/>
      <c r="H6602" s="47"/>
      <c r="I6602" s="51"/>
      <c r="J6602" s="51"/>
      <c r="K6602" s="47"/>
      <c r="L6602" s="47"/>
      <c r="M6602" s="47"/>
      <c r="N6602" s="47"/>
      <c r="O6602" s="48"/>
    </row>
    <row r="6603" spans="2:15" x14ac:dyDescent="0.25">
      <c r="B6603" s="84"/>
      <c r="C6603" s="47"/>
      <c r="D6603" s="47"/>
      <c r="E6603" s="47"/>
      <c r="F6603" s="47"/>
      <c r="G6603" s="48"/>
      <c r="H6603" s="47"/>
      <c r="I6603" s="51"/>
      <c r="J6603" s="51"/>
      <c r="K6603" s="47"/>
      <c r="L6603" s="47"/>
      <c r="M6603" s="47"/>
      <c r="N6603" s="47"/>
      <c r="O6603" s="48"/>
    </row>
    <row r="6604" spans="2:15" x14ac:dyDescent="0.25">
      <c r="B6604" s="84"/>
      <c r="C6604" s="47"/>
      <c r="D6604" s="47"/>
      <c r="E6604" s="47"/>
      <c r="F6604" s="47"/>
      <c r="G6604" s="48"/>
      <c r="H6604" s="47"/>
      <c r="I6604" s="51"/>
      <c r="J6604" s="51"/>
      <c r="K6604" s="47"/>
      <c r="L6604" s="47"/>
      <c r="M6604" s="47"/>
      <c r="N6604" s="47"/>
      <c r="O6604" s="48"/>
    </row>
    <row r="6605" spans="2:15" x14ac:dyDescent="0.25">
      <c r="B6605" s="84"/>
      <c r="C6605" s="47"/>
      <c r="D6605" s="47"/>
      <c r="E6605" s="47"/>
      <c r="F6605" s="47"/>
      <c r="G6605" s="48"/>
      <c r="H6605" s="47"/>
      <c r="I6605" s="51"/>
      <c r="J6605" s="51"/>
      <c r="K6605" s="47"/>
      <c r="L6605" s="47"/>
      <c r="M6605" s="47"/>
      <c r="N6605" s="47"/>
      <c r="O6605" s="48"/>
    </row>
    <row r="6606" spans="2:15" x14ac:dyDescent="0.25">
      <c r="B6606" s="84"/>
      <c r="C6606" s="47"/>
      <c r="D6606" s="47"/>
      <c r="E6606" s="47"/>
      <c r="F6606" s="47"/>
      <c r="G6606" s="48"/>
      <c r="H6606" s="47"/>
      <c r="I6606" s="51"/>
      <c r="J6606" s="51"/>
      <c r="K6606" s="47"/>
      <c r="L6606" s="47"/>
      <c r="M6606" s="47"/>
      <c r="N6606" s="47"/>
      <c r="O6606" s="48"/>
    </row>
    <row r="6607" spans="2:15" x14ac:dyDescent="0.25">
      <c r="B6607" s="84"/>
      <c r="C6607" s="47"/>
      <c r="D6607" s="47"/>
      <c r="E6607" s="47"/>
      <c r="F6607" s="47"/>
      <c r="G6607" s="48"/>
      <c r="H6607" s="47"/>
      <c r="I6607" s="51"/>
      <c r="J6607" s="51"/>
      <c r="K6607" s="47"/>
      <c r="L6607" s="47"/>
      <c r="M6607" s="47"/>
      <c r="N6607" s="47"/>
      <c r="O6607" s="48"/>
    </row>
    <row r="6608" spans="2:15" x14ac:dyDescent="0.25">
      <c r="B6608" s="84"/>
      <c r="C6608" s="47"/>
      <c r="D6608" s="47"/>
      <c r="E6608" s="47"/>
      <c r="F6608" s="47"/>
      <c r="G6608" s="48"/>
      <c r="H6608" s="47"/>
      <c r="I6608" s="51"/>
      <c r="J6608" s="51"/>
      <c r="K6608" s="47"/>
      <c r="L6608" s="47"/>
      <c r="M6608" s="47"/>
      <c r="N6608" s="47"/>
      <c r="O6608" s="48"/>
    </row>
    <row r="6609" spans="2:15" x14ac:dyDescent="0.25">
      <c r="B6609" s="84"/>
      <c r="C6609" s="47"/>
      <c r="D6609" s="47"/>
      <c r="E6609" s="47"/>
      <c r="F6609" s="47"/>
      <c r="G6609" s="48"/>
      <c r="H6609" s="47"/>
      <c r="I6609" s="51"/>
      <c r="J6609" s="51"/>
      <c r="K6609" s="47"/>
      <c r="L6609" s="47"/>
      <c r="M6609" s="47"/>
      <c r="N6609" s="47"/>
      <c r="O6609" s="48"/>
    </row>
    <row r="6610" spans="2:15" x14ac:dyDescent="0.25">
      <c r="B6610" s="84"/>
      <c r="C6610" s="47"/>
      <c r="D6610" s="47"/>
      <c r="E6610" s="47"/>
      <c r="F6610" s="47"/>
      <c r="G6610" s="48"/>
      <c r="H6610" s="47"/>
      <c r="I6610" s="51"/>
      <c r="J6610" s="51"/>
      <c r="K6610" s="47"/>
      <c r="L6610" s="47"/>
      <c r="M6610" s="47"/>
      <c r="N6610" s="47"/>
      <c r="O6610" s="48"/>
    </row>
    <row r="6611" spans="2:15" x14ac:dyDescent="0.25">
      <c r="B6611" s="84"/>
      <c r="C6611" s="47"/>
      <c r="D6611" s="47"/>
      <c r="E6611" s="47"/>
      <c r="F6611" s="47"/>
      <c r="G6611" s="48"/>
      <c r="H6611" s="47"/>
      <c r="I6611" s="51"/>
      <c r="J6611" s="51"/>
      <c r="K6611" s="47"/>
      <c r="L6611" s="47"/>
      <c r="M6611" s="47"/>
      <c r="N6611" s="47"/>
      <c r="O6611" s="48"/>
    </row>
    <row r="6612" spans="2:15" x14ac:dyDescent="0.25">
      <c r="B6612" s="84"/>
      <c r="C6612" s="47"/>
      <c r="D6612" s="47"/>
      <c r="E6612" s="47"/>
      <c r="F6612" s="47"/>
      <c r="G6612" s="48"/>
      <c r="H6612" s="47"/>
      <c r="I6612" s="51"/>
      <c r="J6612" s="51"/>
      <c r="K6612" s="47"/>
      <c r="L6612" s="47"/>
      <c r="M6612" s="47"/>
      <c r="N6612" s="47"/>
      <c r="O6612" s="48"/>
    </row>
    <row r="6613" spans="2:15" x14ac:dyDescent="0.25">
      <c r="B6613" s="84"/>
      <c r="C6613" s="47"/>
      <c r="D6613" s="47"/>
      <c r="E6613" s="47"/>
      <c r="F6613" s="47"/>
      <c r="G6613" s="48"/>
      <c r="H6613" s="47"/>
      <c r="I6613" s="51"/>
      <c r="J6613" s="51"/>
      <c r="K6613" s="47"/>
      <c r="L6613" s="47"/>
      <c r="M6613" s="47"/>
      <c r="N6613" s="47"/>
      <c r="O6613" s="48"/>
    </row>
    <row r="6614" spans="2:15" x14ac:dyDescent="0.25">
      <c r="B6614" s="84"/>
      <c r="C6614" s="47"/>
      <c r="D6614" s="47"/>
      <c r="E6614" s="47"/>
      <c r="F6614" s="47"/>
      <c r="G6614" s="48"/>
      <c r="H6614" s="47"/>
      <c r="I6614" s="51"/>
      <c r="J6614" s="51"/>
      <c r="K6614" s="47"/>
      <c r="L6614" s="47"/>
      <c r="M6614" s="47"/>
      <c r="N6614" s="47"/>
      <c r="O6614" s="48"/>
    </row>
    <row r="6615" spans="2:15" x14ac:dyDescent="0.25">
      <c r="B6615" s="84"/>
      <c r="C6615" s="47"/>
      <c r="D6615" s="47"/>
      <c r="E6615" s="47"/>
      <c r="F6615" s="47"/>
      <c r="G6615" s="48"/>
      <c r="H6615" s="47"/>
      <c r="I6615" s="51"/>
      <c r="J6615" s="51"/>
      <c r="K6615" s="47"/>
      <c r="L6615" s="47"/>
      <c r="M6615" s="47"/>
      <c r="N6615" s="47"/>
      <c r="O6615" s="48"/>
    </row>
    <row r="6616" spans="2:15" x14ac:dyDescent="0.25">
      <c r="B6616" s="84"/>
      <c r="C6616" s="47"/>
      <c r="D6616" s="47"/>
      <c r="E6616" s="47"/>
      <c r="F6616" s="47"/>
      <c r="G6616" s="48"/>
      <c r="H6616" s="47"/>
      <c r="I6616" s="51"/>
      <c r="J6616" s="51"/>
      <c r="K6616" s="47"/>
      <c r="L6616" s="47"/>
      <c r="M6616" s="47"/>
      <c r="N6616" s="47"/>
      <c r="O6616" s="48"/>
    </row>
    <row r="6617" spans="2:15" x14ac:dyDescent="0.25">
      <c r="B6617" s="84"/>
      <c r="C6617" s="47"/>
      <c r="D6617" s="47"/>
      <c r="E6617" s="47"/>
      <c r="F6617" s="47"/>
      <c r="G6617" s="48"/>
      <c r="H6617" s="47"/>
      <c r="I6617" s="51"/>
      <c r="J6617" s="51"/>
      <c r="K6617" s="47"/>
      <c r="L6617" s="47"/>
      <c r="M6617" s="47"/>
      <c r="N6617" s="47"/>
      <c r="O6617" s="48"/>
    </row>
    <row r="6618" spans="2:15" x14ac:dyDescent="0.25">
      <c r="B6618" s="84"/>
      <c r="C6618" s="47"/>
      <c r="D6618" s="47"/>
      <c r="E6618" s="47"/>
      <c r="F6618" s="47"/>
      <c r="G6618" s="48"/>
      <c r="H6618" s="47"/>
      <c r="I6618" s="51"/>
      <c r="J6618" s="51"/>
      <c r="K6618" s="47"/>
      <c r="L6618" s="47"/>
      <c r="M6618" s="47"/>
      <c r="N6618" s="47"/>
      <c r="O6618" s="48"/>
    </row>
    <row r="6619" spans="2:15" x14ac:dyDescent="0.25">
      <c r="B6619" s="84"/>
      <c r="C6619" s="47"/>
      <c r="D6619" s="47"/>
      <c r="E6619" s="47"/>
      <c r="F6619" s="47"/>
      <c r="G6619" s="48"/>
      <c r="H6619" s="47"/>
      <c r="I6619" s="51"/>
      <c r="J6619" s="51"/>
      <c r="K6619" s="47"/>
      <c r="L6619" s="47"/>
      <c r="M6619" s="47"/>
      <c r="N6619" s="47"/>
      <c r="O6619" s="48"/>
    </row>
    <row r="6620" spans="2:15" x14ac:dyDescent="0.25">
      <c r="B6620" s="84"/>
      <c r="C6620" s="47"/>
      <c r="D6620" s="47"/>
      <c r="E6620" s="47"/>
      <c r="F6620" s="47"/>
      <c r="G6620" s="48"/>
      <c r="H6620" s="47"/>
      <c r="I6620" s="51"/>
      <c r="J6620" s="51"/>
      <c r="K6620" s="47"/>
      <c r="L6620" s="47"/>
      <c r="M6620" s="47"/>
      <c r="N6620" s="47"/>
      <c r="O6620" s="48"/>
    </row>
    <row r="6621" spans="2:15" x14ac:dyDescent="0.25">
      <c r="B6621" s="84"/>
      <c r="C6621" s="47"/>
      <c r="D6621" s="47"/>
      <c r="E6621" s="47"/>
      <c r="F6621" s="47"/>
      <c r="G6621" s="48"/>
      <c r="H6621" s="47"/>
      <c r="I6621" s="51"/>
      <c r="J6621" s="51"/>
      <c r="K6621" s="47"/>
      <c r="L6621" s="47"/>
      <c r="M6621" s="47"/>
      <c r="N6621" s="47"/>
      <c r="O6621" s="48"/>
    </row>
    <row r="6622" spans="2:15" x14ac:dyDescent="0.25">
      <c r="B6622" s="84"/>
      <c r="C6622" s="47"/>
      <c r="D6622" s="47"/>
      <c r="E6622" s="47"/>
      <c r="F6622" s="47"/>
      <c r="G6622" s="48"/>
      <c r="H6622" s="47"/>
      <c r="I6622" s="51"/>
      <c r="J6622" s="51"/>
      <c r="K6622" s="47"/>
      <c r="L6622" s="47"/>
      <c r="M6622" s="47"/>
      <c r="N6622" s="47"/>
      <c r="O6622" s="48"/>
    </row>
    <row r="6623" spans="2:15" x14ac:dyDescent="0.25">
      <c r="B6623" s="84"/>
      <c r="C6623" s="47"/>
      <c r="D6623" s="47"/>
      <c r="E6623" s="47"/>
      <c r="F6623" s="47"/>
      <c r="G6623" s="48"/>
      <c r="H6623" s="47"/>
      <c r="I6623" s="51"/>
      <c r="J6623" s="51"/>
      <c r="K6623" s="47"/>
      <c r="L6623" s="47"/>
      <c r="M6623" s="47"/>
      <c r="N6623" s="47"/>
      <c r="O6623" s="48"/>
    </row>
    <row r="6624" spans="2:15" x14ac:dyDescent="0.25">
      <c r="B6624" s="84"/>
      <c r="C6624" s="47"/>
      <c r="D6624" s="47"/>
      <c r="E6624" s="47"/>
      <c r="F6624" s="47"/>
      <c r="G6624" s="48"/>
      <c r="H6624" s="47"/>
      <c r="I6624" s="51"/>
      <c r="J6624" s="51"/>
      <c r="K6624" s="47"/>
      <c r="L6624" s="47"/>
      <c r="M6624" s="47"/>
      <c r="N6624" s="47"/>
      <c r="O6624" s="48"/>
    </row>
    <row r="6625" spans="2:15" x14ac:dyDescent="0.25">
      <c r="B6625" s="84"/>
      <c r="C6625" s="47"/>
      <c r="D6625" s="47"/>
      <c r="E6625" s="47"/>
      <c r="F6625" s="47"/>
      <c r="G6625" s="48"/>
      <c r="H6625" s="47"/>
      <c r="I6625" s="51"/>
      <c r="J6625" s="51"/>
      <c r="K6625" s="47"/>
      <c r="L6625" s="47"/>
      <c r="M6625" s="47"/>
      <c r="N6625" s="47"/>
      <c r="O6625" s="48"/>
    </row>
    <row r="6626" spans="2:15" x14ac:dyDescent="0.25">
      <c r="B6626" s="84"/>
      <c r="C6626" s="47"/>
      <c r="D6626" s="47"/>
      <c r="E6626" s="47"/>
      <c r="F6626" s="47"/>
      <c r="G6626" s="48"/>
      <c r="H6626" s="47"/>
      <c r="I6626" s="51"/>
      <c r="J6626" s="51"/>
      <c r="K6626" s="47"/>
      <c r="L6626" s="47"/>
      <c r="M6626" s="47"/>
      <c r="N6626" s="47"/>
      <c r="O6626" s="48"/>
    </row>
    <row r="6627" spans="2:15" x14ac:dyDescent="0.25">
      <c r="B6627" s="84"/>
      <c r="C6627" s="47"/>
      <c r="D6627" s="47"/>
      <c r="E6627" s="47"/>
      <c r="F6627" s="47"/>
      <c r="G6627" s="48"/>
      <c r="H6627" s="47"/>
      <c r="I6627" s="51"/>
      <c r="J6627" s="51"/>
      <c r="K6627" s="47"/>
      <c r="L6627" s="47"/>
      <c r="M6627" s="47"/>
      <c r="N6627" s="47"/>
      <c r="O6627" s="48"/>
    </row>
    <row r="6628" spans="2:15" x14ac:dyDescent="0.25">
      <c r="B6628" s="84"/>
      <c r="C6628" s="47"/>
      <c r="D6628" s="47"/>
      <c r="E6628" s="47"/>
      <c r="F6628" s="47"/>
      <c r="G6628" s="48"/>
      <c r="H6628" s="47"/>
      <c r="I6628" s="51"/>
      <c r="J6628" s="51"/>
      <c r="K6628" s="47"/>
      <c r="L6628" s="47"/>
      <c r="M6628" s="47"/>
      <c r="N6628" s="47"/>
      <c r="O6628" s="48"/>
    </row>
    <row r="6629" spans="2:15" x14ac:dyDescent="0.25">
      <c r="B6629" s="84"/>
      <c r="C6629" s="47"/>
      <c r="D6629" s="47"/>
      <c r="E6629" s="47"/>
      <c r="F6629" s="47"/>
      <c r="G6629" s="48"/>
      <c r="H6629" s="47"/>
      <c r="I6629" s="51"/>
      <c r="J6629" s="51"/>
      <c r="K6629" s="47"/>
      <c r="L6629" s="47"/>
      <c r="M6629" s="47"/>
      <c r="N6629" s="47"/>
      <c r="O6629" s="48"/>
    </row>
    <row r="6630" spans="2:15" x14ac:dyDescent="0.25">
      <c r="B6630" s="84"/>
      <c r="C6630" s="47"/>
      <c r="D6630" s="47"/>
      <c r="E6630" s="47"/>
      <c r="F6630" s="47"/>
      <c r="G6630" s="48"/>
      <c r="H6630" s="47"/>
      <c r="I6630" s="51"/>
      <c r="J6630" s="51"/>
      <c r="K6630" s="47"/>
      <c r="L6630" s="47"/>
      <c r="M6630" s="47"/>
      <c r="N6630" s="47"/>
      <c r="O6630" s="48"/>
    </row>
    <row r="6631" spans="2:15" x14ac:dyDescent="0.25">
      <c r="B6631" s="84"/>
      <c r="C6631" s="47"/>
      <c r="D6631" s="47"/>
      <c r="E6631" s="47"/>
      <c r="F6631" s="47"/>
      <c r="G6631" s="48"/>
      <c r="H6631" s="47"/>
      <c r="I6631" s="51"/>
      <c r="J6631" s="51"/>
      <c r="K6631" s="47"/>
      <c r="L6631" s="47"/>
      <c r="M6631" s="47"/>
      <c r="N6631" s="47"/>
      <c r="O6631" s="48"/>
    </row>
    <row r="6632" spans="2:15" x14ac:dyDescent="0.25">
      <c r="B6632" s="84"/>
      <c r="C6632" s="47"/>
      <c r="D6632" s="47"/>
      <c r="E6632" s="47"/>
      <c r="F6632" s="47"/>
      <c r="G6632" s="48"/>
      <c r="H6632" s="47"/>
      <c r="I6632" s="51"/>
      <c r="J6632" s="51"/>
      <c r="K6632" s="47"/>
      <c r="L6632" s="47"/>
      <c r="M6632" s="47"/>
      <c r="N6632" s="47"/>
      <c r="O6632" s="48"/>
    </row>
    <row r="6633" spans="2:15" x14ac:dyDescent="0.25">
      <c r="B6633" s="84"/>
      <c r="C6633" s="47"/>
      <c r="D6633" s="47"/>
      <c r="E6633" s="47"/>
      <c r="F6633" s="47"/>
      <c r="G6633" s="48"/>
      <c r="H6633" s="47"/>
      <c r="I6633" s="51"/>
      <c r="J6633" s="51"/>
      <c r="K6633" s="47"/>
      <c r="L6633" s="47"/>
      <c r="M6633" s="47"/>
      <c r="N6633" s="47"/>
      <c r="O6633" s="48"/>
    </row>
    <row r="6634" spans="2:15" x14ac:dyDescent="0.25">
      <c r="B6634" s="84"/>
      <c r="C6634" s="47"/>
      <c r="D6634" s="47"/>
      <c r="E6634" s="47"/>
      <c r="F6634" s="47"/>
      <c r="G6634" s="48"/>
      <c r="H6634" s="47"/>
      <c r="I6634" s="51"/>
      <c r="J6634" s="51"/>
      <c r="K6634" s="47"/>
      <c r="L6634" s="47"/>
      <c r="M6634" s="47"/>
      <c r="N6634" s="47"/>
      <c r="O6634" s="48"/>
    </row>
    <row r="6635" spans="2:15" x14ac:dyDescent="0.25">
      <c r="B6635" s="84"/>
      <c r="C6635" s="47"/>
      <c r="D6635" s="47"/>
      <c r="E6635" s="47"/>
      <c r="F6635" s="47"/>
      <c r="G6635" s="48"/>
      <c r="H6635" s="47"/>
      <c r="I6635" s="51"/>
      <c r="J6635" s="51"/>
      <c r="K6635" s="47"/>
      <c r="L6635" s="47"/>
      <c r="M6635" s="47"/>
      <c r="N6635" s="47"/>
      <c r="O6635" s="48"/>
    </row>
    <row r="6636" spans="2:15" x14ac:dyDescent="0.25">
      <c r="B6636" s="84"/>
      <c r="C6636" s="47"/>
      <c r="D6636" s="47"/>
      <c r="E6636" s="47"/>
      <c r="F6636" s="47"/>
      <c r="G6636" s="48"/>
      <c r="H6636" s="47"/>
      <c r="I6636" s="51"/>
      <c r="J6636" s="51"/>
      <c r="K6636" s="47"/>
      <c r="L6636" s="47"/>
      <c r="M6636" s="47"/>
      <c r="N6636" s="47"/>
      <c r="O6636" s="48"/>
    </row>
    <row r="6637" spans="2:15" x14ac:dyDescent="0.25">
      <c r="B6637" s="84"/>
      <c r="C6637" s="47"/>
      <c r="D6637" s="47"/>
      <c r="E6637" s="47"/>
      <c r="F6637" s="47"/>
      <c r="G6637" s="48"/>
      <c r="H6637" s="47"/>
      <c r="I6637" s="51"/>
      <c r="J6637" s="51"/>
      <c r="K6637" s="47"/>
      <c r="L6637" s="47"/>
      <c r="M6637" s="47"/>
      <c r="N6637" s="47"/>
      <c r="O6637" s="48"/>
    </row>
    <row r="6638" spans="2:15" x14ac:dyDescent="0.25">
      <c r="B6638" s="84"/>
      <c r="C6638" s="47"/>
      <c r="D6638" s="47"/>
      <c r="E6638" s="47"/>
      <c r="F6638" s="47"/>
      <c r="G6638" s="48"/>
      <c r="H6638" s="47"/>
      <c r="I6638" s="51"/>
      <c r="J6638" s="51"/>
      <c r="K6638" s="47"/>
      <c r="L6638" s="47"/>
      <c r="M6638" s="47"/>
      <c r="N6638" s="47"/>
      <c r="O6638" s="48"/>
    </row>
    <row r="6639" spans="2:15" x14ac:dyDescent="0.25">
      <c r="B6639" s="84"/>
      <c r="C6639" s="47"/>
      <c r="D6639" s="47"/>
      <c r="E6639" s="47"/>
      <c r="F6639" s="47"/>
      <c r="G6639" s="48"/>
      <c r="H6639" s="47"/>
      <c r="I6639" s="51"/>
      <c r="J6639" s="51"/>
      <c r="K6639" s="47"/>
      <c r="L6639" s="47"/>
      <c r="M6639" s="47"/>
      <c r="N6639" s="47"/>
      <c r="O6639" s="48"/>
    </row>
    <row r="6640" spans="2:15" x14ac:dyDescent="0.25">
      <c r="B6640" s="84"/>
      <c r="C6640" s="47"/>
      <c r="D6640" s="47"/>
      <c r="E6640" s="47"/>
      <c r="F6640" s="47"/>
      <c r="G6640" s="48"/>
      <c r="H6640" s="47"/>
      <c r="I6640" s="51"/>
      <c r="J6640" s="51"/>
      <c r="K6640" s="47"/>
      <c r="L6640" s="47"/>
      <c r="M6640" s="47"/>
      <c r="N6640" s="47"/>
      <c r="O6640" s="48"/>
    </row>
    <row r="6641" spans="2:15" x14ac:dyDescent="0.25">
      <c r="B6641" s="84"/>
      <c r="C6641" s="47"/>
      <c r="D6641" s="47"/>
      <c r="E6641" s="47"/>
      <c r="F6641" s="47"/>
      <c r="G6641" s="48"/>
      <c r="H6641" s="47"/>
      <c r="I6641" s="51"/>
      <c r="J6641" s="51"/>
      <c r="K6641" s="47"/>
      <c r="L6641" s="47"/>
      <c r="M6641" s="47"/>
      <c r="N6641" s="47"/>
      <c r="O6641" s="48"/>
    </row>
    <row r="6642" spans="2:15" x14ac:dyDescent="0.25">
      <c r="B6642" s="84"/>
      <c r="C6642" s="47"/>
      <c r="D6642" s="47"/>
      <c r="E6642" s="47"/>
      <c r="F6642" s="47"/>
      <c r="G6642" s="48"/>
      <c r="H6642" s="47"/>
      <c r="I6642" s="51"/>
      <c r="J6642" s="51"/>
      <c r="K6642" s="47"/>
      <c r="L6642" s="47"/>
      <c r="M6642" s="47"/>
      <c r="N6642" s="47"/>
      <c r="O6642" s="48"/>
    </row>
    <row r="6643" spans="2:15" x14ac:dyDescent="0.25">
      <c r="B6643" s="84"/>
      <c r="C6643" s="47"/>
      <c r="D6643" s="47"/>
      <c r="E6643" s="47"/>
      <c r="F6643" s="47"/>
      <c r="G6643" s="48"/>
      <c r="H6643" s="47"/>
      <c r="I6643" s="51"/>
      <c r="J6643" s="51"/>
      <c r="K6643" s="47"/>
      <c r="L6643" s="47"/>
      <c r="M6643" s="47"/>
      <c r="N6643" s="47"/>
      <c r="O6643" s="48"/>
    </row>
    <row r="6644" spans="2:15" x14ac:dyDescent="0.25">
      <c r="B6644" s="84"/>
      <c r="C6644" s="47"/>
      <c r="D6644" s="47"/>
      <c r="E6644" s="47"/>
      <c r="F6644" s="47"/>
      <c r="G6644" s="48"/>
      <c r="H6644" s="47"/>
      <c r="I6644" s="51"/>
      <c r="J6644" s="51"/>
      <c r="K6644" s="47"/>
      <c r="L6644" s="47"/>
      <c r="M6644" s="47"/>
      <c r="N6644" s="47"/>
      <c r="O6644" s="48"/>
    </row>
    <row r="6645" spans="2:15" x14ac:dyDescent="0.25">
      <c r="B6645" s="84"/>
      <c r="C6645" s="47"/>
      <c r="D6645" s="47"/>
      <c r="E6645" s="47"/>
      <c r="F6645" s="47"/>
      <c r="G6645" s="48"/>
      <c r="H6645" s="47"/>
      <c r="I6645" s="51"/>
      <c r="J6645" s="51"/>
      <c r="K6645" s="47"/>
      <c r="L6645" s="47"/>
      <c r="M6645" s="47"/>
      <c r="N6645" s="47"/>
      <c r="O6645" s="48"/>
    </row>
    <row r="6646" spans="2:15" x14ac:dyDescent="0.25">
      <c r="B6646" s="84"/>
      <c r="C6646" s="47"/>
      <c r="D6646" s="47"/>
      <c r="E6646" s="47"/>
      <c r="F6646" s="47"/>
      <c r="G6646" s="48"/>
      <c r="H6646" s="47"/>
      <c r="I6646" s="51"/>
      <c r="J6646" s="51"/>
      <c r="K6646" s="47"/>
      <c r="L6646" s="47"/>
      <c r="M6646" s="47"/>
      <c r="N6646" s="47"/>
      <c r="O6646" s="48"/>
    </row>
    <row r="6647" spans="2:15" x14ac:dyDescent="0.25">
      <c r="B6647" s="84"/>
      <c r="C6647" s="47"/>
      <c r="D6647" s="47"/>
      <c r="E6647" s="47"/>
      <c r="F6647" s="47"/>
      <c r="G6647" s="48"/>
      <c r="H6647" s="47"/>
      <c r="I6647" s="51"/>
      <c r="J6647" s="51"/>
      <c r="K6647" s="47"/>
      <c r="L6647" s="47"/>
      <c r="M6647" s="47"/>
      <c r="N6647" s="47"/>
      <c r="O6647" s="48"/>
    </row>
    <row r="6648" spans="2:15" x14ac:dyDescent="0.25">
      <c r="B6648" s="84"/>
      <c r="C6648" s="47"/>
      <c r="D6648" s="47"/>
      <c r="E6648" s="47"/>
      <c r="F6648" s="47"/>
      <c r="G6648" s="48"/>
      <c r="H6648" s="47"/>
      <c r="I6648" s="51"/>
      <c r="J6648" s="51"/>
      <c r="K6648" s="47"/>
      <c r="L6648" s="47"/>
      <c r="M6648" s="47"/>
      <c r="N6648" s="47"/>
      <c r="O6648" s="48"/>
    </row>
    <row r="6649" spans="2:15" x14ac:dyDescent="0.25">
      <c r="B6649" s="84"/>
      <c r="C6649" s="47"/>
      <c r="D6649" s="47"/>
      <c r="E6649" s="47"/>
      <c r="F6649" s="47"/>
      <c r="G6649" s="48"/>
      <c r="H6649" s="47"/>
      <c r="I6649" s="51"/>
      <c r="J6649" s="51"/>
      <c r="K6649" s="47"/>
      <c r="L6649" s="47"/>
      <c r="M6649" s="47"/>
      <c r="N6649" s="47"/>
      <c r="O6649" s="48"/>
    </row>
    <row r="6650" spans="2:15" x14ac:dyDescent="0.25">
      <c r="B6650" s="84"/>
      <c r="C6650" s="47"/>
      <c r="D6650" s="47"/>
      <c r="E6650" s="47"/>
      <c r="F6650" s="47"/>
      <c r="G6650" s="48"/>
      <c r="H6650" s="47"/>
      <c r="I6650" s="51"/>
      <c r="J6650" s="51"/>
      <c r="K6650" s="47"/>
      <c r="L6650" s="47"/>
      <c r="M6650" s="47"/>
      <c r="N6650" s="47"/>
      <c r="O6650" s="48"/>
    </row>
    <row r="6651" spans="2:15" x14ac:dyDescent="0.25">
      <c r="B6651" s="84"/>
      <c r="C6651" s="47"/>
      <c r="D6651" s="47"/>
      <c r="E6651" s="47"/>
      <c r="F6651" s="47"/>
      <c r="G6651" s="48"/>
      <c r="H6651" s="47"/>
      <c r="I6651" s="51"/>
      <c r="J6651" s="51"/>
      <c r="K6651" s="47"/>
      <c r="L6651" s="47"/>
      <c r="M6651" s="47"/>
      <c r="N6651" s="47"/>
      <c r="O6651" s="48"/>
    </row>
    <row r="6652" spans="2:15" x14ac:dyDescent="0.25">
      <c r="B6652" s="84"/>
      <c r="C6652" s="47"/>
      <c r="D6652" s="47"/>
      <c r="E6652" s="47"/>
      <c r="F6652" s="47"/>
      <c r="G6652" s="48"/>
      <c r="H6652" s="47"/>
      <c r="I6652" s="51"/>
      <c r="J6652" s="51"/>
      <c r="K6652" s="47"/>
      <c r="L6652" s="47"/>
      <c r="M6652" s="47"/>
      <c r="N6652" s="47"/>
      <c r="O6652" s="48"/>
    </row>
    <row r="6653" spans="2:15" x14ac:dyDescent="0.25">
      <c r="B6653" s="84"/>
      <c r="C6653" s="47"/>
      <c r="D6653" s="47"/>
      <c r="E6653" s="47"/>
      <c r="F6653" s="47"/>
      <c r="G6653" s="48"/>
      <c r="H6653" s="47"/>
      <c r="I6653" s="51"/>
      <c r="J6653" s="51"/>
      <c r="K6653" s="47"/>
      <c r="L6653" s="47"/>
      <c r="M6653" s="47"/>
      <c r="N6653" s="47"/>
      <c r="O6653" s="48"/>
    </row>
    <row r="6654" spans="2:15" x14ac:dyDescent="0.25">
      <c r="B6654" s="84"/>
      <c r="C6654" s="47"/>
      <c r="D6654" s="47"/>
      <c r="E6654" s="47"/>
      <c r="F6654" s="47"/>
      <c r="G6654" s="48"/>
      <c r="H6654" s="47"/>
      <c r="I6654" s="51"/>
      <c r="J6654" s="51"/>
      <c r="K6654" s="47"/>
      <c r="L6654" s="47"/>
      <c r="M6654" s="47"/>
      <c r="N6654" s="47"/>
      <c r="O6654" s="48"/>
    </row>
    <row r="6655" spans="2:15" x14ac:dyDescent="0.25">
      <c r="B6655" s="84"/>
      <c r="C6655" s="47"/>
      <c r="D6655" s="47"/>
      <c r="E6655" s="47"/>
      <c r="F6655" s="47"/>
      <c r="G6655" s="48"/>
      <c r="H6655" s="47"/>
      <c r="I6655" s="51"/>
      <c r="J6655" s="51"/>
      <c r="K6655" s="47"/>
      <c r="L6655" s="47"/>
      <c r="M6655" s="47"/>
      <c r="N6655" s="47"/>
      <c r="O6655" s="48"/>
    </row>
    <row r="6656" spans="2:15" x14ac:dyDescent="0.25">
      <c r="B6656" s="84"/>
      <c r="C6656" s="47"/>
      <c r="D6656" s="47"/>
      <c r="E6656" s="47"/>
      <c r="F6656" s="47"/>
      <c r="G6656" s="48"/>
      <c r="H6656" s="47"/>
      <c r="I6656" s="51"/>
      <c r="J6656" s="51"/>
      <c r="K6656" s="47"/>
      <c r="L6656" s="47"/>
      <c r="M6656" s="47"/>
      <c r="N6656" s="47"/>
      <c r="O6656" s="48"/>
    </row>
    <row r="6657" spans="2:15" x14ac:dyDescent="0.25">
      <c r="B6657" s="84"/>
      <c r="C6657" s="47"/>
      <c r="D6657" s="47"/>
      <c r="E6657" s="47"/>
      <c r="F6657" s="47"/>
      <c r="G6657" s="48"/>
      <c r="H6657" s="47"/>
      <c r="I6657" s="51"/>
      <c r="J6657" s="51"/>
      <c r="K6657" s="47"/>
      <c r="L6657" s="47"/>
      <c r="M6657" s="47"/>
      <c r="N6657" s="47"/>
      <c r="O6657" s="48"/>
    </row>
    <row r="6658" spans="2:15" x14ac:dyDescent="0.25">
      <c r="B6658" s="84"/>
      <c r="C6658" s="47"/>
      <c r="D6658" s="47"/>
      <c r="E6658" s="47"/>
      <c r="F6658" s="47"/>
      <c r="G6658" s="48"/>
      <c r="H6658" s="47"/>
      <c r="I6658" s="51"/>
      <c r="J6658" s="51"/>
      <c r="K6658" s="47"/>
      <c r="L6658" s="47"/>
      <c r="M6658" s="47"/>
      <c r="N6658" s="47"/>
      <c r="O6658" s="48"/>
    </row>
    <row r="6659" spans="2:15" x14ac:dyDescent="0.25">
      <c r="B6659" s="84"/>
      <c r="C6659" s="47"/>
      <c r="D6659" s="47"/>
      <c r="E6659" s="47"/>
      <c r="F6659" s="47"/>
      <c r="G6659" s="48"/>
      <c r="H6659" s="47"/>
      <c r="I6659" s="51"/>
      <c r="J6659" s="51"/>
      <c r="K6659" s="47"/>
      <c r="L6659" s="47"/>
      <c r="M6659" s="47"/>
      <c r="N6659" s="47"/>
      <c r="O6659" s="48"/>
    </row>
    <row r="6660" spans="2:15" x14ac:dyDescent="0.25">
      <c r="B6660" s="84"/>
      <c r="C6660" s="47"/>
      <c r="D6660" s="47"/>
      <c r="E6660" s="47"/>
      <c r="F6660" s="47"/>
      <c r="G6660" s="48"/>
      <c r="H6660" s="47"/>
      <c r="I6660" s="51"/>
      <c r="J6660" s="51"/>
      <c r="K6660" s="47"/>
      <c r="L6660" s="47"/>
      <c r="M6660" s="47"/>
      <c r="N6660" s="47"/>
      <c r="O6660" s="48"/>
    </row>
    <row r="6661" spans="2:15" x14ac:dyDescent="0.25">
      <c r="B6661" s="84"/>
      <c r="C6661" s="47"/>
      <c r="D6661" s="47"/>
      <c r="E6661" s="47"/>
      <c r="F6661" s="47"/>
      <c r="G6661" s="48"/>
      <c r="H6661" s="47"/>
      <c r="I6661" s="51"/>
      <c r="J6661" s="51"/>
      <c r="K6661" s="47"/>
      <c r="L6661" s="47"/>
      <c r="M6661" s="47"/>
      <c r="N6661" s="47"/>
      <c r="O6661" s="48"/>
    </row>
    <row r="6662" spans="2:15" x14ac:dyDescent="0.25">
      <c r="B6662" s="84"/>
      <c r="C6662" s="47"/>
      <c r="D6662" s="47"/>
      <c r="E6662" s="47"/>
      <c r="F6662" s="47"/>
      <c r="G6662" s="48"/>
      <c r="H6662" s="47"/>
      <c r="I6662" s="51"/>
      <c r="J6662" s="51"/>
      <c r="K6662" s="47"/>
      <c r="L6662" s="47"/>
      <c r="M6662" s="47"/>
      <c r="N6662" s="47"/>
      <c r="O6662" s="48"/>
    </row>
    <row r="6663" spans="2:15" x14ac:dyDescent="0.25">
      <c r="B6663" s="84"/>
      <c r="C6663" s="47"/>
      <c r="D6663" s="47"/>
      <c r="E6663" s="47"/>
      <c r="F6663" s="47"/>
      <c r="G6663" s="48"/>
      <c r="H6663" s="47"/>
      <c r="I6663" s="51"/>
      <c r="J6663" s="51"/>
      <c r="K6663" s="47"/>
      <c r="L6663" s="47"/>
      <c r="M6663" s="47"/>
      <c r="N6663" s="47"/>
      <c r="O6663" s="48"/>
    </row>
    <row r="6664" spans="2:15" x14ac:dyDescent="0.25">
      <c r="B6664" s="84"/>
      <c r="C6664" s="47"/>
      <c r="D6664" s="47"/>
      <c r="E6664" s="47"/>
      <c r="F6664" s="47"/>
      <c r="G6664" s="48"/>
      <c r="H6664" s="47"/>
      <c r="I6664" s="51"/>
      <c r="J6664" s="51"/>
      <c r="K6664" s="47"/>
      <c r="L6664" s="47"/>
      <c r="M6664" s="47"/>
      <c r="N6664" s="47"/>
      <c r="O6664" s="48"/>
    </row>
    <row r="6665" spans="2:15" x14ac:dyDescent="0.25">
      <c r="B6665" s="84"/>
      <c r="C6665" s="47"/>
      <c r="D6665" s="47"/>
      <c r="E6665" s="47"/>
      <c r="F6665" s="47"/>
      <c r="G6665" s="48"/>
      <c r="H6665" s="47"/>
      <c r="I6665" s="51"/>
      <c r="J6665" s="51"/>
      <c r="K6665" s="47"/>
      <c r="L6665" s="47"/>
      <c r="M6665" s="47"/>
      <c r="N6665" s="47"/>
      <c r="O6665" s="48"/>
    </row>
    <row r="6666" spans="2:15" x14ac:dyDescent="0.25">
      <c r="B6666" s="84"/>
      <c r="C6666" s="47"/>
      <c r="D6666" s="47"/>
      <c r="E6666" s="47"/>
      <c r="F6666" s="47"/>
      <c r="G6666" s="48"/>
      <c r="H6666" s="47"/>
      <c r="I6666" s="51"/>
      <c r="J6666" s="51"/>
      <c r="K6666" s="47"/>
      <c r="L6666" s="47"/>
      <c r="M6666" s="47"/>
      <c r="N6666" s="47"/>
      <c r="O6666" s="48"/>
    </row>
    <row r="6667" spans="2:15" x14ac:dyDescent="0.25">
      <c r="B6667" s="84"/>
      <c r="C6667" s="47"/>
      <c r="D6667" s="47"/>
      <c r="E6667" s="47"/>
      <c r="F6667" s="47"/>
      <c r="G6667" s="48"/>
      <c r="H6667" s="47"/>
      <c r="I6667" s="51"/>
      <c r="J6667" s="51"/>
      <c r="K6667" s="47"/>
      <c r="L6667" s="47"/>
      <c r="M6667" s="47"/>
      <c r="N6667" s="47"/>
      <c r="O6667" s="48"/>
    </row>
    <row r="6668" spans="2:15" x14ac:dyDescent="0.25">
      <c r="B6668" s="84"/>
      <c r="C6668" s="47"/>
      <c r="D6668" s="47"/>
      <c r="E6668" s="47"/>
      <c r="F6668" s="47"/>
      <c r="G6668" s="48"/>
      <c r="H6668" s="47"/>
      <c r="I6668" s="51"/>
      <c r="J6668" s="51"/>
      <c r="K6668" s="47"/>
      <c r="L6668" s="47"/>
      <c r="M6668" s="47"/>
      <c r="N6668" s="47"/>
      <c r="O6668" s="48"/>
    </row>
    <row r="6669" spans="2:15" x14ac:dyDescent="0.25">
      <c r="B6669" s="84"/>
      <c r="C6669" s="47"/>
      <c r="D6669" s="47"/>
      <c r="E6669" s="47"/>
      <c r="F6669" s="47"/>
      <c r="G6669" s="48"/>
      <c r="H6669" s="47"/>
      <c r="I6669" s="51"/>
      <c r="J6669" s="51"/>
      <c r="K6669" s="47"/>
      <c r="L6669" s="47"/>
      <c r="M6669" s="47"/>
      <c r="N6669" s="47"/>
      <c r="O6669" s="48"/>
    </row>
    <row r="6670" spans="2:15" x14ac:dyDescent="0.25">
      <c r="B6670" s="84"/>
      <c r="C6670" s="47"/>
      <c r="D6670" s="47"/>
      <c r="E6670" s="47"/>
      <c r="F6670" s="47"/>
      <c r="G6670" s="48"/>
      <c r="H6670" s="47"/>
      <c r="I6670" s="51"/>
      <c r="J6670" s="51"/>
      <c r="K6670" s="47"/>
      <c r="L6670" s="47"/>
      <c r="M6670" s="47"/>
      <c r="N6670" s="47"/>
      <c r="O6670" s="48"/>
    </row>
    <row r="6671" spans="2:15" x14ac:dyDescent="0.25">
      <c r="B6671" s="84"/>
      <c r="C6671" s="47"/>
      <c r="D6671" s="47"/>
      <c r="E6671" s="47"/>
      <c r="F6671" s="47"/>
      <c r="G6671" s="48"/>
      <c r="H6671" s="47"/>
      <c r="I6671" s="51"/>
      <c r="J6671" s="51"/>
      <c r="K6671" s="47"/>
      <c r="L6671" s="47"/>
      <c r="M6671" s="47"/>
      <c r="N6671" s="47"/>
      <c r="O6671" s="48"/>
    </row>
    <row r="6672" spans="2:15" x14ac:dyDescent="0.25">
      <c r="B6672" s="84"/>
      <c r="C6672" s="47"/>
      <c r="D6672" s="47"/>
      <c r="E6672" s="47"/>
      <c r="F6672" s="47"/>
      <c r="G6672" s="48"/>
      <c r="H6672" s="47"/>
      <c r="I6672" s="51"/>
      <c r="J6672" s="51"/>
      <c r="K6672" s="47"/>
      <c r="L6672" s="47"/>
      <c r="M6672" s="47"/>
      <c r="N6672" s="47"/>
      <c r="O6672" s="48"/>
    </row>
    <row r="6673" spans="2:15" x14ac:dyDescent="0.25">
      <c r="B6673" s="84"/>
      <c r="C6673" s="47"/>
      <c r="D6673" s="47"/>
      <c r="E6673" s="47"/>
      <c r="F6673" s="47"/>
      <c r="G6673" s="48"/>
      <c r="H6673" s="47"/>
      <c r="I6673" s="51"/>
      <c r="J6673" s="51"/>
      <c r="K6673" s="47"/>
      <c r="L6673" s="47"/>
      <c r="M6673" s="47"/>
      <c r="N6673" s="47"/>
      <c r="O6673" s="48"/>
    </row>
    <row r="6674" spans="2:15" x14ac:dyDescent="0.25">
      <c r="B6674" s="84"/>
      <c r="C6674" s="47"/>
      <c r="D6674" s="47"/>
      <c r="E6674" s="47"/>
      <c r="F6674" s="47"/>
      <c r="G6674" s="48"/>
      <c r="H6674" s="47"/>
      <c r="I6674" s="51"/>
      <c r="J6674" s="51"/>
      <c r="K6674" s="47"/>
      <c r="L6674" s="47"/>
      <c r="M6674" s="47"/>
      <c r="N6674" s="47"/>
      <c r="O6674" s="48"/>
    </row>
    <row r="6675" spans="2:15" x14ac:dyDescent="0.25">
      <c r="B6675" s="84"/>
      <c r="C6675" s="47"/>
      <c r="D6675" s="47"/>
      <c r="E6675" s="47"/>
      <c r="F6675" s="47"/>
      <c r="G6675" s="48"/>
      <c r="H6675" s="47"/>
      <c r="I6675" s="51"/>
      <c r="J6675" s="51"/>
      <c r="K6675" s="47"/>
      <c r="L6675" s="47"/>
      <c r="M6675" s="47"/>
      <c r="N6675" s="47"/>
      <c r="O6675" s="48"/>
    </row>
    <row r="6676" spans="2:15" x14ac:dyDescent="0.25">
      <c r="B6676" s="84"/>
      <c r="C6676" s="47"/>
      <c r="D6676" s="47"/>
      <c r="E6676" s="47"/>
      <c r="F6676" s="47"/>
      <c r="G6676" s="48"/>
      <c r="H6676" s="47"/>
      <c r="I6676" s="51"/>
      <c r="J6676" s="51"/>
      <c r="K6676" s="47"/>
      <c r="L6676" s="47"/>
      <c r="M6676" s="47"/>
      <c r="N6676" s="47"/>
      <c r="O6676" s="48"/>
    </row>
    <row r="6677" spans="2:15" x14ac:dyDescent="0.25">
      <c r="B6677" s="84"/>
      <c r="C6677" s="47"/>
      <c r="D6677" s="47"/>
      <c r="E6677" s="47"/>
      <c r="F6677" s="47"/>
      <c r="G6677" s="48"/>
      <c r="H6677" s="47"/>
      <c r="I6677" s="51"/>
      <c r="J6677" s="51"/>
      <c r="K6677" s="47"/>
      <c r="L6677" s="47"/>
      <c r="M6677" s="47"/>
      <c r="N6677" s="47"/>
      <c r="O6677" s="48"/>
    </row>
    <row r="6678" spans="2:15" x14ac:dyDescent="0.25">
      <c r="B6678" s="84"/>
      <c r="C6678" s="47"/>
      <c r="D6678" s="47"/>
      <c r="E6678" s="47"/>
      <c r="F6678" s="47"/>
      <c r="G6678" s="48"/>
      <c r="H6678" s="47"/>
      <c r="I6678" s="51"/>
      <c r="J6678" s="51"/>
      <c r="K6678" s="47"/>
      <c r="L6678" s="47"/>
      <c r="M6678" s="47"/>
      <c r="N6678" s="47"/>
      <c r="O6678" s="48"/>
    </row>
    <row r="6679" spans="2:15" x14ac:dyDescent="0.25">
      <c r="B6679" s="84"/>
      <c r="C6679" s="47"/>
      <c r="D6679" s="47"/>
      <c r="E6679" s="47"/>
      <c r="F6679" s="47"/>
      <c r="G6679" s="48"/>
      <c r="H6679" s="47"/>
      <c r="I6679" s="51"/>
      <c r="J6679" s="51"/>
      <c r="K6679" s="47"/>
      <c r="L6679" s="47"/>
      <c r="M6679" s="47"/>
      <c r="N6679" s="47"/>
      <c r="O6679" s="48"/>
    </row>
    <row r="6680" spans="2:15" x14ac:dyDescent="0.25">
      <c r="B6680" s="84"/>
      <c r="C6680" s="47"/>
      <c r="D6680" s="47"/>
      <c r="E6680" s="47"/>
      <c r="F6680" s="47"/>
      <c r="G6680" s="48"/>
      <c r="H6680" s="47"/>
      <c r="I6680" s="51"/>
      <c r="J6680" s="51"/>
      <c r="K6680" s="47"/>
      <c r="L6680" s="47"/>
      <c r="M6680" s="47"/>
      <c r="N6680" s="47"/>
      <c r="O6680" s="48"/>
    </row>
    <row r="6681" spans="2:15" x14ac:dyDescent="0.25">
      <c r="B6681" s="84"/>
      <c r="C6681" s="47"/>
      <c r="D6681" s="47"/>
      <c r="E6681" s="47"/>
      <c r="F6681" s="47"/>
      <c r="G6681" s="48"/>
      <c r="H6681" s="47"/>
      <c r="I6681" s="51"/>
      <c r="J6681" s="51"/>
      <c r="K6681" s="47"/>
      <c r="L6681" s="47"/>
      <c r="M6681" s="47"/>
      <c r="N6681" s="47"/>
      <c r="O6681" s="48"/>
    </row>
    <row r="6682" spans="2:15" x14ac:dyDescent="0.25">
      <c r="B6682" s="84"/>
      <c r="C6682" s="47"/>
      <c r="D6682" s="47"/>
      <c r="E6682" s="47"/>
      <c r="F6682" s="47"/>
      <c r="G6682" s="48"/>
      <c r="H6682" s="47"/>
      <c r="I6682" s="51"/>
      <c r="J6682" s="51"/>
      <c r="K6682" s="47"/>
      <c r="L6682" s="47"/>
      <c r="M6682" s="47"/>
      <c r="N6682" s="47"/>
      <c r="O6682" s="48"/>
    </row>
    <row r="6683" spans="2:15" x14ac:dyDescent="0.25">
      <c r="B6683" s="84"/>
      <c r="C6683" s="47"/>
      <c r="D6683" s="47"/>
      <c r="E6683" s="47"/>
      <c r="F6683" s="47"/>
      <c r="G6683" s="48"/>
      <c r="H6683" s="47"/>
      <c r="I6683" s="51"/>
      <c r="J6683" s="51"/>
      <c r="K6683" s="47"/>
      <c r="L6683" s="47"/>
      <c r="M6683" s="47"/>
      <c r="N6683" s="47"/>
      <c r="O6683" s="48"/>
    </row>
    <row r="6684" spans="2:15" x14ac:dyDescent="0.25">
      <c r="B6684" s="84"/>
      <c r="C6684" s="47"/>
      <c r="D6684" s="47"/>
      <c r="E6684" s="47"/>
      <c r="F6684" s="47"/>
      <c r="G6684" s="48"/>
      <c r="H6684" s="47"/>
      <c r="I6684" s="51"/>
      <c r="J6684" s="51"/>
      <c r="K6684" s="47"/>
      <c r="L6684" s="47"/>
      <c r="M6684" s="47"/>
      <c r="N6684" s="47"/>
      <c r="O6684" s="48"/>
    </row>
    <row r="6685" spans="2:15" x14ac:dyDescent="0.25">
      <c r="B6685" s="84"/>
      <c r="C6685" s="47"/>
      <c r="D6685" s="47"/>
      <c r="E6685" s="47"/>
      <c r="F6685" s="47"/>
      <c r="G6685" s="48"/>
      <c r="H6685" s="47"/>
      <c r="I6685" s="51"/>
      <c r="J6685" s="51"/>
      <c r="K6685" s="47"/>
      <c r="L6685" s="47"/>
      <c r="M6685" s="47"/>
      <c r="N6685" s="47"/>
      <c r="O6685" s="48"/>
    </row>
    <row r="6686" spans="2:15" x14ac:dyDescent="0.25">
      <c r="B6686" s="84"/>
      <c r="C6686" s="47"/>
      <c r="D6686" s="47"/>
      <c r="E6686" s="47"/>
      <c r="F6686" s="47"/>
      <c r="G6686" s="48"/>
      <c r="H6686" s="47"/>
      <c r="I6686" s="51"/>
      <c r="J6686" s="51"/>
      <c r="K6686" s="47"/>
      <c r="L6686" s="47"/>
      <c r="M6686" s="47"/>
      <c r="N6686" s="47"/>
      <c r="O6686" s="48"/>
    </row>
    <row r="6687" spans="2:15" x14ac:dyDescent="0.25">
      <c r="B6687" s="84"/>
      <c r="C6687" s="47"/>
      <c r="D6687" s="47"/>
      <c r="E6687" s="47"/>
      <c r="F6687" s="47"/>
      <c r="G6687" s="48"/>
      <c r="H6687" s="47"/>
      <c r="I6687" s="51"/>
      <c r="J6687" s="51"/>
      <c r="K6687" s="47"/>
      <c r="L6687" s="47"/>
      <c r="M6687" s="47"/>
      <c r="N6687" s="47"/>
      <c r="O6687" s="48"/>
    </row>
    <row r="6688" spans="2:15" x14ac:dyDescent="0.25">
      <c r="B6688" s="84"/>
      <c r="C6688" s="47"/>
      <c r="D6688" s="47"/>
      <c r="E6688" s="47"/>
      <c r="F6688" s="47"/>
      <c r="G6688" s="48"/>
      <c r="H6688" s="47"/>
      <c r="I6688" s="51"/>
      <c r="J6688" s="51"/>
      <c r="K6688" s="47"/>
      <c r="L6688" s="47"/>
      <c r="M6688" s="47"/>
      <c r="N6688" s="47"/>
      <c r="O6688" s="48"/>
    </row>
    <row r="6689" spans="2:15" x14ac:dyDescent="0.25">
      <c r="B6689" s="84"/>
      <c r="C6689" s="47"/>
      <c r="D6689" s="47"/>
      <c r="E6689" s="47"/>
      <c r="F6689" s="47"/>
      <c r="G6689" s="48"/>
      <c r="H6689" s="47"/>
      <c r="I6689" s="51"/>
      <c r="J6689" s="51"/>
      <c r="K6689" s="47"/>
      <c r="L6689" s="47"/>
      <c r="M6689" s="47"/>
      <c r="N6689" s="47"/>
      <c r="O6689" s="48"/>
    </row>
    <row r="6690" spans="2:15" x14ac:dyDescent="0.25">
      <c r="B6690" s="84"/>
      <c r="C6690" s="47"/>
      <c r="D6690" s="47"/>
      <c r="E6690" s="47"/>
      <c r="F6690" s="47"/>
      <c r="G6690" s="48"/>
      <c r="H6690" s="47"/>
      <c r="I6690" s="51"/>
      <c r="J6690" s="51"/>
      <c r="K6690" s="47"/>
      <c r="L6690" s="47"/>
      <c r="M6690" s="47"/>
      <c r="N6690" s="47"/>
      <c r="O6690" s="48"/>
    </row>
    <row r="6691" spans="2:15" x14ac:dyDescent="0.25">
      <c r="B6691" s="84"/>
      <c r="C6691" s="47"/>
      <c r="D6691" s="47"/>
      <c r="E6691" s="47"/>
      <c r="F6691" s="47"/>
      <c r="G6691" s="48"/>
      <c r="H6691" s="47"/>
      <c r="I6691" s="51"/>
      <c r="J6691" s="51"/>
      <c r="K6691" s="47"/>
      <c r="L6691" s="47"/>
      <c r="M6691" s="47"/>
      <c r="N6691" s="47"/>
      <c r="O6691" s="48"/>
    </row>
    <row r="6692" spans="2:15" x14ac:dyDescent="0.25">
      <c r="B6692" s="84"/>
      <c r="C6692" s="47"/>
      <c r="D6692" s="47"/>
      <c r="E6692" s="47"/>
      <c r="F6692" s="47"/>
      <c r="G6692" s="48"/>
      <c r="H6692" s="47"/>
      <c r="I6692" s="51"/>
      <c r="J6692" s="51"/>
      <c r="K6692" s="47"/>
      <c r="L6692" s="47"/>
      <c r="M6692" s="47"/>
      <c r="N6692" s="47"/>
      <c r="O6692" s="48"/>
    </row>
    <row r="6693" spans="2:15" x14ac:dyDescent="0.25">
      <c r="B6693" s="84"/>
      <c r="C6693" s="47"/>
      <c r="D6693" s="47"/>
      <c r="E6693" s="47"/>
      <c r="F6693" s="47"/>
      <c r="G6693" s="48"/>
      <c r="H6693" s="47"/>
      <c r="I6693" s="51"/>
      <c r="J6693" s="51"/>
      <c r="K6693" s="47"/>
      <c r="L6693" s="47"/>
      <c r="M6693" s="47"/>
      <c r="N6693" s="47"/>
      <c r="O6693" s="48"/>
    </row>
    <row r="6694" spans="2:15" x14ac:dyDescent="0.25">
      <c r="B6694" s="84"/>
      <c r="C6694" s="47"/>
      <c r="D6694" s="47"/>
      <c r="E6694" s="47"/>
      <c r="F6694" s="47"/>
      <c r="G6694" s="48"/>
      <c r="H6694" s="47"/>
      <c r="I6694" s="51"/>
      <c r="J6694" s="51"/>
      <c r="K6694" s="47"/>
      <c r="L6694" s="47"/>
      <c r="M6694" s="47"/>
      <c r="N6694" s="47"/>
      <c r="O6694" s="48"/>
    </row>
    <row r="6695" spans="2:15" x14ac:dyDescent="0.25">
      <c r="B6695" s="84"/>
      <c r="C6695" s="47"/>
      <c r="D6695" s="47"/>
      <c r="E6695" s="47"/>
      <c r="F6695" s="47"/>
      <c r="G6695" s="48"/>
      <c r="H6695" s="47"/>
      <c r="I6695" s="51"/>
      <c r="J6695" s="51"/>
      <c r="K6695" s="47"/>
      <c r="L6695" s="47"/>
      <c r="M6695" s="47"/>
      <c r="N6695" s="47"/>
      <c r="O6695" s="48"/>
    </row>
    <row r="6696" spans="2:15" x14ac:dyDescent="0.25">
      <c r="B6696" s="84"/>
      <c r="C6696" s="47"/>
      <c r="D6696" s="47"/>
      <c r="E6696" s="47"/>
      <c r="F6696" s="47"/>
      <c r="G6696" s="48"/>
      <c r="H6696" s="47"/>
      <c r="I6696" s="51"/>
      <c r="J6696" s="51"/>
      <c r="K6696" s="47"/>
      <c r="L6696" s="47"/>
      <c r="M6696" s="47"/>
      <c r="N6696" s="47"/>
      <c r="O6696" s="48"/>
    </row>
    <row r="6697" spans="2:15" x14ac:dyDescent="0.25">
      <c r="B6697" s="84"/>
      <c r="C6697" s="47"/>
      <c r="D6697" s="47"/>
      <c r="E6697" s="47"/>
      <c r="F6697" s="47"/>
      <c r="G6697" s="48"/>
      <c r="H6697" s="47"/>
      <c r="I6697" s="51"/>
      <c r="J6697" s="51"/>
      <c r="K6697" s="47"/>
      <c r="L6697" s="47"/>
      <c r="M6697" s="47"/>
      <c r="N6697" s="47"/>
      <c r="O6697" s="48"/>
    </row>
    <row r="6698" spans="2:15" x14ac:dyDescent="0.25">
      <c r="B6698" s="84"/>
      <c r="C6698" s="47"/>
      <c r="D6698" s="47"/>
      <c r="E6698" s="47"/>
      <c r="F6698" s="47"/>
      <c r="G6698" s="48"/>
      <c r="H6698" s="47"/>
      <c r="I6698" s="51"/>
      <c r="J6698" s="51"/>
      <c r="K6698" s="47"/>
      <c r="L6698" s="47"/>
      <c r="M6698" s="47"/>
      <c r="N6698" s="47"/>
      <c r="O6698" s="48"/>
    </row>
    <row r="6699" spans="2:15" x14ac:dyDescent="0.25">
      <c r="B6699" s="84"/>
      <c r="C6699" s="47"/>
      <c r="D6699" s="47"/>
      <c r="E6699" s="47"/>
      <c r="F6699" s="47"/>
      <c r="G6699" s="48"/>
      <c r="H6699" s="47"/>
      <c r="I6699" s="51"/>
      <c r="J6699" s="51"/>
      <c r="K6699" s="47"/>
      <c r="L6699" s="47"/>
      <c r="M6699" s="47"/>
      <c r="N6699" s="47"/>
      <c r="O6699" s="48"/>
    </row>
    <row r="6700" spans="2:15" x14ac:dyDescent="0.25">
      <c r="B6700" s="84"/>
      <c r="C6700" s="47"/>
      <c r="D6700" s="47"/>
      <c r="E6700" s="47"/>
      <c r="F6700" s="47"/>
      <c r="G6700" s="48"/>
      <c r="H6700" s="47"/>
      <c r="I6700" s="51"/>
      <c r="J6700" s="51"/>
      <c r="K6700" s="47"/>
      <c r="L6700" s="47"/>
      <c r="M6700" s="47"/>
      <c r="N6700" s="47"/>
      <c r="O6700" s="48"/>
    </row>
    <row r="6701" spans="2:15" x14ac:dyDescent="0.25">
      <c r="B6701" s="84"/>
      <c r="C6701" s="47"/>
      <c r="D6701" s="47"/>
      <c r="E6701" s="47"/>
      <c r="F6701" s="47"/>
      <c r="G6701" s="48"/>
      <c r="H6701" s="47"/>
      <c r="I6701" s="51"/>
      <c r="J6701" s="51"/>
      <c r="K6701" s="47"/>
      <c r="L6701" s="47"/>
      <c r="M6701" s="47"/>
      <c r="N6701" s="47"/>
      <c r="O6701" s="48"/>
    </row>
    <row r="6702" spans="2:15" x14ac:dyDescent="0.25">
      <c r="B6702" s="84"/>
      <c r="C6702" s="47"/>
      <c r="D6702" s="47"/>
      <c r="E6702" s="47"/>
      <c r="F6702" s="47"/>
      <c r="G6702" s="48"/>
      <c r="H6702" s="47"/>
      <c r="I6702" s="51"/>
      <c r="J6702" s="51"/>
      <c r="K6702" s="47"/>
      <c r="L6702" s="47"/>
      <c r="M6702" s="47"/>
      <c r="N6702" s="47"/>
      <c r="O6702" s="48"/>
    </row>
    <row r="6703" spans="2:15" x14ac:dyDescent="0.25">
      <c r="B6703" s="84"/>
      <c r="C6703" s="47"/>
      <c r="D6703" s="47"/>
      <c r="E6703" s="47"/>
      <c r="F6703" s="47"/>
      <c r="G6703" s="48"/>
      <c r="H6703" s="47"/>
      <c r="I6703" s="51"/>
      <c r="J6703" s="51"/>
      <c r="K6703" s="47"/>
      <c r="L6703" s="47"/>
      <c r="M6703" s="47"/>
      <c r="N6703" s="47"/>
      <c r="O6703" s="48"/>
    </row>
    <row r="6704" spans="2:15" x14ac:dyDescent="0.25">
      <c r="B6704" s="84"/>
      <c r="C6704" s="47"/>
      <c r="D6704" s="47"/>
      <c r="E6704" s="47"/>
      <c r="F6704" s="47"/>
      <c r="G6704" s="48"/>
      <c r="H6704" s="47"/>
      <c r="I6704" s="51"/>
      <c r="J6704" s="51"/>
      <c r="K6704" s="47"/>
      <c r="L6704" s="47"/>
      <c r="M6704" s="47"/>
      <c r="N6704" s="47"/>
      <c r="O6704" s="48"/>
    </row>
    <row r="6705" spans="2:15" x14ac:dyDescent="0.25">
      <c r="B6705" s="84"/>
      <c r="C6705" s="47"/>
      <c r="D6705" s="47"/>
      <c r="E6705" s="47"/>
      <c r="F6705" s="47"/>
      <c r="G6705" s="48"/>
      <c r="H6705" s="47"/>
      <c r="I6705" s="51"/>
      <c r="J6705" s="51"/>
      <c r="K6705" s="47"/>
      <c r="L6705" s="47"/>
      <c r="M6705" s="47"/>
      <c r="N6705" s="47"/>
      <c r="O6705" s="48"/>
    </row>
    <row r="6706" spans="2:15" x14ac:dyDescent="0.25">
      <c r="B6706" s="84"/>
      <c r="C6706" s="47"/>
      <c r="D6706" s="47"/>
      <c r="E6706" s="47"/>
      <c r="F6706" s="47"/>
      <c r="G6706" s="48"/>
      <c r="H6706" s="47"/>
      <c r="I6706" s="51"/>
      <c r="J6706" s="51"/>
      <c r="K6706" s="47"/>
      <c r="L6706" s="47"/>
      <c r="M6706" s="47"/>
      <c r="N6706" s="47"/>
      <c r="O6706" s="48"/>
    </row>
    <row r="6707" spans="2:15" x14ac:dyDescent="0.25">
      <c r="B6707" s="84"/>
      <c r="C6707" s="47"/>
      <c r="D6707" s="47"/>
      <c r="E6707" s="47"/>
      <c r="F6707" s="47"/>
      <c r="G6707" s="48"/>
      <c r="H6707" s="47"/>
      <c r="I6707" s="51"/>
      <c r="J6707" s="51"/>
      <c r="K6707" s="47"/>
      <c r="L6707" s="47"/>
      <c r="M6707" s="47"/>
      <c r="N6707" s="47"/>
      <c r="O6707" s="48"/>
    </row>
    <row r="6708" spans="2:15" x14ac:dyDescent="0.25">
      <c r="B6708" s="84"/>
      <c r="C6708" s="47"/>
      <c r="D6708" s="47"/>
      <c r="E6708" s="47"/>
      <c r="F6708" s="47"/>
      <c r="G6708" s="48"/>
      <c r="H6708" s="47"/>
      <c r="I6708" s="51"/>
      <c r="J6708" s="51"/>
      <c r="K6708" s="47"/>
      <c r="L6708" s="47"/>
      <c r="M6708" s="47"/>
      <c r="N6708" s="47"/>
      <c r="O6708" s="48"/>
    </row>
    <row r="6709" spans="2:15" x14ac:dyDescent="0.25">
      <c r="B6709" s="84"/>
      <c r="C6709" s="47"/>
      <c r="D6709" s="47"/>
      <c r="E6709" s="47"/>
      <c r="F6709" s="47"/>
      <c r="G6709" s="48"/>
      <c r="H6709" s="47"/>
      <c r="I6709" s="51"/>
      <c r="J6709" s="51"/>
      <c r="K6709" s="47"/>
      <c r="L6709" s="47"/>
      <c r="M6709" s="47"/>
      <c r="N6709" s="47"/>
      <c r="O6709" s="48"/>
    </row>
    <row r="6710" spans="2:15" x14ac:dyDescent="0.25">
      <c r="B6710" s="84"/>
      <c r="C6710" s="47"/>
      <c r="D6710" s="47"/>
      <c r="E6710" s="47"/>
      <c r="F6710" s="47"/>
      <c r="G6710" s="48"/>
      <c r="H6710" s="47"/>
      <c r="I6710" s="51"/>
      <c r="J6710" s="51"/>
      <c r="K6710" s="47"/>
      <c r="L6710" s="47"/>
      <c r="M6710" s="47"/>
      <c r="N6710" s="47"/>
      <c r="O6710" s="48"/>
    </row>
    <row r="6711" spans="2:15" x14ac:dyDescent="0.25">
      <c r="B6711" s="84"/>
      <c r="C6711" s="47"/>
      <c r="D6711" s="47"/>
      <c r="E6711" s="47"/>
      <c r="F6711" s="47"/>
      <c r="G6711" s="48"/>
      <c r="H6711" s="47"/>
      <c r="I6711" s="51"/>
      <c r="J6711" s="51"/>
      <c r="K6711" s="47"/>
      <c r="L6711" s="47"/>
      <c r="M6711" s="47"/>
      <c r="N6711" s="47"/>
      <c r="O6711" s="48"/>
    </row>
    <row r="6712" spans="2:15" x14ac:dyDescent="0.25">
      <c r="B6712" s="84"/>
      <c r="C6712" s="47"/>
      <c r="D6712" s="47"/>
      <c r="E6712" s="47"/>
      <c r="F6712" s="47"/>
      <c r="G6712" s="48"/>
      <c r="H6712" s="47"/>
      <c r="I6712" s="51"/>
      <c r="J6712" s="51"/>
      <c r="K6712" s="47"/>
      <c r="L6712" s="47"/>
      <c r="M6712" s="47"/>
      <c r="N6712" s="47"/>
      <c r="O6712" s="48"/>
    </row>
    <row r="6713" spans="2:15" x14ac:dyDescent="0.25">
      <c r="B6713" s="84"/>
      <c r="C6713" s="47"/>
      <c r="D6713" s="47"/>
      <c r="E6713" s="47"/>
      <c r="F6713" s="47"/>
      <c r="G6713" s="48"/>
      <c r="H6713" s="47"/>
      <c r="I6713" s="51"/>
      <c r="J6713" s="51"/>
      <c r="K6713" s="47"/>
      <c r="L6713" s="47"/>
      <c r="M6713" s="47"/>
      <c r="N6713" s="47"/>
      <c r="O6713" s="48"/>
    </row>
    <row r="6714" spans="2:15" x14ac:dyDescent="0.25">
      <c r="B6714" s="84"/>
      <c r="C6714" s="47"/>
      <c r="D6714" s="47"/>
      <c r="E6714" s="47"/>
      <c r="F6714" s="47"/>
      <c r="G6714" s="48"/>
      <c r="H6714" s="47"/>
      <c r="I6714" s="51"/>
      <c r="J6714" s="51"/>
      <c r="K6714" s="47"/>
      <c r="L6714" s="47"/>
      <c r="M6714" s="47"/>
      <c r="N6714" s="47"/>
      <c r="O6714" s="48"/>
    </row>
    <row r="6715" spans="2:15" x14ac:dyDescent="0.25">
      <c r="B6715" s="84"/>
      <c r="C6715" s="47"/>
      <c r="D6715" s="47"/>
      <c r="E6715" s="47"/>
      <c r="F6715" s="47"/>
      <c r="G6715" s="48"/>
      <c r="H6715" s="47"/>
      <c r="I6715" s="51"/>
      <c r="J6715" s="51"/>
      <c r="K6715" s="47"/>
      <c r="L6715" s="47"/>
      <c r="M6715" s="47"/>
      <c r="N6715" s="47"/>
      <c r="O6715" s="48"/>
    </row>
    <row r="6716" spans="2:15" x14ac:dyDescent="0.25">
      <c r="B6716" s="84"/>
      <c r="C6716" s="47"/>
      <c r="D6716" s="47"/>
      <c r="E6716" s="47"/>
      <c r="F6716" s="47"/>
      <c r="G6716" s="48"/>
      <c r="H6716" s="47"/>
      <c r="I6716" s="51"/>
      <c r="J6716" s="51"/>
      <c r="K6716" s="47"/>
      <c r="L6716" s="47"/>
      <c r="M6716" s="47"/>
      <c r="N6716" s="47"/>
      <c r="O6716" s="48"/>
    </row>
    <row r="6717" spans="2:15" x14ac:dyDescent="0.25">
      <c r="B6717" s="84"/>
      <c r="C6717" s="47"/>
      <c r="D6717" s="47"/>
      <c r="E6717" s="47"/>
      <c r="F6717" s="47"/>
      <c r="G6717" s="48"/>
      <c r="H6717" s="47"/>
      <c r="I6717" s="51"/>
      <c r="J6717" s="51"/>
      <c r="K6717" s="47"/>
      <c r="L6717" s="47"/>
      <c r="M6717" s="47"/>
      <c r="N6717" s="47"/>
      <c r="O6717" s="48"/>
    </row>
    <row r="6718" spans="2:15" x14ac:dyDescent="0.25">
      <c r="B6718" s="84"/>
      <c r="C6718" s="47"/>
      <c r="D6718" s="47"/>
      <c r="E6718" s="47"/>
      <c r="F6718" s="47"/>
      <c r="G6718" s="48"/>
      <c r="H6718" s="47"/>
      <c r="I6718" s="51"/>
      <c r="J6718" s="51"/>
      <c r="K6718" s="47"/>
      <c r="L6718" s="47"/>
      <c r="M6718" s="47"/>
      <c r="N6718" s="47"/>
      <c r="O6718" s="48"/>
    </row>
    <row r="6719" spans="2:15" x14ac:dyDescent="0.25">
      <c r="B6719" s="84"/>
      <c r="C6719" s="47"/>
      <c r="D6719" s="47"/>
      <c r="E6719" s="47"/>
      <c r="F6719" s="47"/>
      <c r="G6719" s="48"/>
      <c r="H6719" s="47"/>
      <c r="I6719" s="51"/>
      <c r="J6719" s="51"/>
      <c r="K6719" s="47"/>
      <c r="L6719" s="47"/>
      <c r="M6719" s="47"/>
      <c r="N6719" s="47"/>
      <c r="O6719" s="48"/>
    </row>
    <row r="6720" spans="2:15" x14ac:dyDescent="0.25">
      <c r="B6720" s="84"/>
      <c r="C6720" s="47"/>
      <c r="D6720" s="47"/>
      <c r="E6720" s="47"/>
      <c r="F6720" s="47"/>
      <c r="G6720" s="48"/>
      <c r="H6720" s="47"/>
      <c r="I6720" s="51"/>
      <c r="J6720" s="51"/>
      <c r="K6720" s="47"/>
      <c r="L6720" s="47"/>
      <c r="M6720" s="47"/>
      <c r="N6720" s="47"/>
      <c r="O6720" s="48"/>
    </row>
    <row r="6721" spans="2:15" x14ac:dyDescent="0.25">
      <c r="B6721" s="84"/>
      <c r="C6721" s="47"/>
      <c r="D6721" s="47"/>
      <c r="E6721" s="47"/>
      <c r="F6721" s="47"/>
      <c r="G6721" s="48"/>
      <c r="H6721" s="47"/>
      <c r="I6721" s="51"/>
      <c r="J6721" s="51"/>
      <c r="K6721" s="47"/>
      <c r="L6721" s="47"/>
      <c r="M6721" s="47"/>
      <c r="N6721" s="47"/>
      <c r="O6721" s="48"/>
    </row>
    <row r="6722" spans="2:15" x14ac:dyDescent="0.25">
      <c r="B6722" s="84"/>
      <c r="C6722" s="47"/>
      <c r="D6722" s="47"/>
      <c r="E6722" s="47"/>
      <c r="F6722" s="47"/>
      <c r="G6722" s="48"/>
      <c r="H6722" s="47"/>
      <c r="I6722" s="51"/>
      <c r="J6722" s="51"/>
      <c r="K6722" s="47"/>
      <c r="L6722" s="47"/>
      <c r="M6722" s="47"/>
      <c r="N6722" s="47"/>
      <c r="O6722" s="48"/>
    </row>
    <row r="6723" spans="2:15" x14ac:dyDescent="0.25">
      <c r="B6723" s="84"/>
      <c r="C6723" s="47"/>
      <c r="D6723" s="47"/>
      <c r="E6723" s="47"/>
      <c r="F6723" s="47"/>
      <c r="G6723" s="48"/>
      <c r="H6723" s="47"/>
      <c r="I6723" s="51"/>
      <c r="J6723" s="51"/>
      <c r="K6723" s="47"/>
      <c r="L6723" s="47"/>
      <c r="M6723" s="47"/>
      <c r="N6723" s="47"/>
      <c r="O6723" s="48"/>
    </row>
    <row r="6724" spans="2:15" x14ac:dyDescent="0.25">
      <c r="B6724" s="84"/>
      <c r="C6724" s="47"/>
      <c r="D6724" s="47"/>
      <c r="E6724" s="47"/>
      <c r="F6724" s="47"/>
      <c r="G6724" s="48"/>
      <c r="H6724" s="47"/>
      <c r="I6724" s="51"/>
      <c r="J6724" s="51"/>
      <c r="K6724" s="47"/>
      <c r="L6724" s="47"/>
      <c r="M6724" s="47"/>
      <c r="N6724" s="47"/>
      <c r="O6724" s="48"/>
    </row>
    <row r="6725" spans="2:15" x14ac:dyDescent="0.25">
      <c r="B6725" s="84"/>
      <c r="C6725" s="47"/>
      <c r="D6725" s="47"/>
      <c r="E6725" s="47"/>
      <c r="F6725" s="47"/>
      <c r="G6725" s="48"/>
      <c r="H6725" s="47"/>
      <c r="I6725" s="51"/>
      <c r="J6725" s="51"/>
      <c r="K6725" s="47"/>
      <c r="L6725" s="47"/>
      <c r="M6725" s="47"/>
      <c r="N6725" s="47"/>
      <c r="O6725" s="48"/>
    </row>
    <row r="6726" spans="2:15" x14ac:dyDescent="0.25">
      <c r="B6726" s="84"/>
      <c r="C6726" s="47"/>
      <c r="D6726" s="47"/>
      <c r="E6726" s="47"/>
      <c r="F6726" s="47"/>
      <c r="G6726" s="48"/>
      <c r="H6726" s="47"/>
      <c r="I6726" s="51"/>
      <c r="J6726" s="51"/>
      <c r="K6726" s="47"/>
      <c r="L6726" s="47"/>
      <c r="M6726" s="47"/>
      <c r="N6726" s="47"/>
      <c r="O6726" s="48"/>
    </row>
    <row r="6727" spans="2:15" x14ac:dyDescent="0.25">
      <c r="B6727" s="84"/>
      <c r="C6727" s="47"/>
      <c r="D6727" s="47"/>
      <c r="E6727" s="47"/>
      <c r="F6727" s="47"/>
      <c r="G6727" s="48"/>
      <c r="H6727" s="47"/>
      <c r="I6727" s="51"/>
      <c r="J6727" s="51"/>
      <c r="K6727" s="47"/>
      <c r="L6727" s="47"/>
      <c r="M6727" s="47"/>
      <c r="N6727" s="47"/>
      <c r="O6727" s="48"/>
    </row>
    <row r="6728" spans="2:15" x14ac:dyDescent="0.25">
      <c r="B6728" s="84"/>
      <c r="C6728" s="47"/>
      <c r="D6728" s="47"/>
      <c r="E6728" s="47"/>
      <c r="F6728" s="47"/>
      <c r="G6728" s="48"/>
      <c r="H6728" s="47"/>
      <c r="I6728" s="51"/>
      <c r="J6728" s="51"/>
      <c r="K6728" s="47"/>
      <c r="L6728" s="47"/>
      <c r="M6728" s="47"/>
      <c r="N6728" s="47"/>
      <c r="O6728" s="48"/>
    </row>
    <row r="6729" spans="2:15" x14ac:dyDescent="0.25">
      <c r="B6729" s="84"/>
      <c r="C6729" s="47"/>
      <c r="D6729" s="47"/>
      <c r="E6729" s="47"/>
      <c r="F6729" s="47"/>
      <c r="G6729" s="48"/>
      <c r="H6729" s="47"/>
      <c r="I6729" s="51"/>
      <c r="J6729" s="51"/>
      <c r="K6729" s="47"/>
      <c r="L6729" s="47"/>
      <c r="M6729" s="47"/>
      <c r="N6729" s="47"/>
      <c r="O6729" s="48"/>
    </row>
    <row r="6730" spans="2:15" x14ac:dyDescent="0.25">
      <c r="B6730" s="84"/>
      <c r="C6730" s="47"/>
      <c r="D6730" s="47"/>
      <c r="E6730" s="47"/>
      <c r="F6730" s="47"/>
      <c r="G6730" s="48"/>
      <c r="H6730" s="47"/>
      <c r="I6730" s="51"/>
      <c r="J6730" s="51"/>
      <c r="K6730" s="47"/>
      <c r="L6730" s="47"/>
      <c r="M6730" s="47"/>
      <c r="N6730" s="47"/>
      <c r="O6730" s="48"/>
    </row>
    <row r="6731" spans="2:15" x14ac:dyDescent="0.25">
      <c r="B6731" s="84"/>
      <c r="C6731" s="47"/>
      <c r="D6731" s="47"/>
      <c r="E6731" s="47"/>
      <c r="F6731" s="47"/>
      <c r="G6731" s="48"/>
      <c r="H6731" s="47"/>
      <c r="I6731" s="51"/>
      <c r="J6731" s="51"/>
      <c r="K6731" s="47"/>
      <c r="L6731" s="47"/>
      <c r="M6731" s="47"/>
      <c r="N6731" s="47"/>
      <c r="O6731" s="48"/>
    </row>
    <row r="6732" spans="2:15" x14ac:dyDescent="0.25">
      <c r="B6732" s="84"/>
      <c r="C6732" s="47"/>
      <c r="D6732" s="47"/>
      <c r="E6732" s="47"/>
      <c r="F6732" s="47"/>
      <c r="G6732" s="48"/>
      <c r="H6732" s="47"/>
      <c r="I6732" s="51"/>
      <c r="J6732" s="51"/>
      <c r="K6732" s="47"/>
      <c r="L6732" s="47"/>
      <c r="M6732" s="47"/>
      <c r="N6732" s="47"/>
      <c r="O6732" s="48"/>
    </row>
    <row r="6733" spans="2:15" x14ac:dyDescent="0.25">
      <c r="B6733" s="84"/>
      <c r="C6733" s="47"/>
      <c r="D6733" s="47"/>
      <c r="E6733" s="47"/>
      <c r="F6733" s="47"/>
      <c r="G6733" s="48"/>
      <c r="H6733" s="47"/>
      <c r="I6733" s="51"/>
      <c r="J6733" s="51"/>
      <c r="K6733" s="47"/>
      <c r="L6733" s="47"/>
      <c r="M6733" s="47"/>
      <c r="N6733" s="47"/>
      <c r="O6733" s="48"/>
    </row>
    <row r="6734" spans="2:15" x14ac:dyDescent="0.25">
      <c r="B6734" s="84"/>
      <c r="C6734" s="47"/>
      <c r="D6734" s="47"/>
      <c r="E6734" s="47"/>
      <c r="F6734" s="47"/>
      <c r="G6734" s="48"/>
      <c r="H6734" s="47"/>
      <c r="I6734" s="51"/>
      <c r="J6734" s="51"/>
      <c r="K6734" s="47"/>
      <c r="L6734" s="47"/>
      <c r="M6734" s="47"/>
      <c r="N6734" s="47"/>
      <c r="O6734" s="48"/>
    </row>
    <row r="6735" spans="2:15" x14ac:dyDescent="0.25">
      <c r="B6735" s="84"/>
      <c r="C6735" s="47"/>
      <c r="D6735" s="47"/>
      <c r="E6735" s="47"/>
      <c r="F6735" s="47"/>
      <c r="G6735" s="48"/>
      <c r="H6735" s="47"/>
      <c r="I6735" s="51"/>
      <c r="J6735" s="51"/>
      <c r="K6735" s="47"/>
      <c r="L6735" s="47"/>
      <c r="M6735" s="47"/>
      <c r="N6735" s="47"/>
      <c r="O6735" s="48"/>
    </row>
    <row r="6736" spans="2:15" x14ac:dyDescent="0.25">
      <c r="B6736" s="84"/>
      <c r="C6736" s="47"/>
      <c r="D6736" s="47"/>
      <c r="E6736" s="47"/>
      <c r="F6736" s="47"/>
      <c r="G6736" s="48"/>
      <c r="H6736" s="47"/>
      <c r="I6736" s="51"/>
      <c r="J6736" s="51"/>
      <c r="K6736" s="47"/>
      <c r="L6736" s="47"/>
      <c r="M6736" s="47"/>
      <c r="N6736" s="47"/>
      <c r="O6736" s="48"/>
    </row>
    <row r="6737" spans="2:15" x14ac:dyDescent="0.25">
      <c r="B6737" s="84"/>
      <c r="C6737" s="47"/>
      <c r="D6737" s="47"/>
      <c r="E6737" s="47"/>
      <c r="F6737" s="47"/>
      <c r="G6737" s="48"/>
      <c r="H6737" s="47"/>
      <c r="I6737" s="51"/>
      <c r="J6737" s="51"/>
      <c r="K6737" s="47"/>
      <c r="L6737" s="47"/>
      <c r="M6737" s="47"/>
      <c r="N6737" s="47"/>
      <c r="O6737" s="48"/>
    </row>
    <row r="6738" spans="2:15" x14ac:dyDescent="0.25">
      <c r="B6738" s="84"/>
      <c r="C6738" s="47"/>
      <c r="D6738" s="47"/>
      <c r="E6738" s="47"/>
      <c r="F6738" s="47"/>
      <c r="G6738" s="48"/>
      <c r="H6738" s="47"/>
      <c r="I6738" s="51"/>
      <c r="J6738" s="51"/>
      <c r="K6738" s="47"/>
      <c r="L6738" s="47"/>
      <c r="M6738" s="47"/>
      <c r="N6738" s="47"/>
      <c r="O6738" s="48"/>
    </row>
    <row r="6739" spans="2:15" x14ac:dyDescent="0.25">
      <c r="B6739" s="84"/>
      <c r="C6739" s="47"/>
      <c r="D6739" s="47"/>
      <c r="E6739" s="47"/>
      <c r="F6739" s="47"/>
      <c r="G6739" s="48"/>
      <c r="H6739" s="47"/>
      <c r="I6739" s="51"/>
      <c r="J6739" s="51"/>
      <c r="K6739" s="47"/>
      <c r="L6739" s="47"/>
      <c r="M6739" s="47"/>
      <c r="N6739" s="47"/>
      <c r="O6739" s="48"/>
    </row>
    <row r="6740" spans="2:15" x14ac:dyDescent="0.25">
      <c r="B6740" s="84"/>
      <c r="C6740" s="47"/>
      <c r="D6740" s="47"/>
      <c r="E6740" s="47"/>
      <c r="F6740" s="47"/>
      <c r="G6740" s="48"/>
      <c r="H6740" s="47"/>
      <c r="I6740" s="51"/>
      <c r="J6740" s="51"/>
      <c r="K6740" s="47"/>
      <c r="L6740" s="47"/>
      <c r="M6740" s="47"/>
      <c r="N6740" s="47"/>
      <c r="O6740" s="48"/>
    </row>
    <row r="6741" spans="2:15" x14ac:dyDescent="0.25">
      <c r="B6741" s="84"/>
      <c r="C6741" s="47"/>
      <c r="D6741" s="47"/>
      <c r="E6741" s="47"/>
      <c r="F6741" s="47"/>
      <c r="G6741" s="48"/>
      <c r="H6741" s="47"/>
      <c r="I6741" s="51"/>
      <c r="J6741" s="51"/>
      <c r="K6741" s="47"/>
      <c r="L6741" s="47"/>
      <c r="M6741" s="47"/>
      <c r="N6741" s="47"/>
      <c r="O6741" s="48"/>
    </row>
    <row r="6742" spans="2:15" x14ac:dyDescent="0.25">
      <c r="B6742" s="84"/>
      <c r="C6742" s="47"/>
      <c r="D6742" s="47"/>
      <c r="E6742" s="47"/>
      <c r="F6742" s="47"/>
      <c r="G6742" s="48"/>
      <c r="H6742" s="47"/>
      <c r="I6742" s="51"/>
      <c r="J6742" s="51"/>
      <c r="K6742" s="47"/>
      <c r="L6742" s="47"/>
      <c r="M6742" s="47"/>
      <c r="N6742" s="47"/>
      <c r="O6742" s="48"/>
    </row>
    <row r="6743" spans="2:15" x14ac:dyDescent="0.25">
      <c r="B6743" s="84"/>
      <c r="C6743" s="47"/>
      <c r="D6743" s="47"/>
      <c r="E6743" s="47"/>
      <c r="F6743" s="47"/>
      <c r="G6743" s="48"/>
      <c r="H6743" s="47"/>
      <c r="I6743" s="51"/>
      <c r="J6743" s="51"/>
      <c r="K6743" s="47"/>
      <c r="L6743" s="47"/>
      <c r="M6743" s="47"/>
      <c r="N6743" s="47"/>
      <c r="O6743" s="48"/>
    </row>
    <row r="6744" spans="2:15" x14ac:dyDescent="0.25">
      <c r="B6744" s="84"/>
      <c r="C6744" s="47"/>
      <c r="D6744" s="47"/>
      <c r="E6744" s="47"/>
      <c r="F6744" s="47"/>
      <c r="G6744" s="48"/>
      <c r="H6744" s="47"/>
      <c r="I6744" s="51"/>
      <c r="J6744" s="51"/>
      <c r="K6744" s="47"/>
      <c r="L6744" s="47"/>
      <c r="M6744" s="47"/>
      <c r="N6744" s="47"/>
      <c r="O6744" s="48"/>
    </row>
    <row r="6745" spans="2:15" x14ac:dyDescent="0.25">
      <c r="B6745" s="84"/>
      <c r="C6745" s="47"/>
      <c r="D6745" s="47"/>
      <c r="E6745" s="47"/>
      <c r="F6745" s="47"/>
      <c r="G6745" s="48"/>
      <c r="H6745" s="47"/>
      <c r="I6745" s="51"/>
      <c r="J6745" s="51"/>
      <c r="K6745" s="47"/>
      <c r="L6745" s="47"/>
      <c r="M6745" s="47"/>
      <c r="N6745" s="47"/>
      <c r="O6745" s="48"/>
    </row>
    <row r="6746" spans="2:15" x14ac:dyDescent="0.25">
      <c r="B6746" s="84"/>
      <c r="C6746" s="47"/>
      <c r="D6746" s="47"/>
      <c r="E6746" s="47"/>
      <c r="F6746" s="47"/>
      <c r="G6746" s="48"/>
      <c r="H6746" s="47"/>
      <c r="I6746" s="51"/>
      <c r="J6746" s="51"/>
      <c r="K6746" s="47"/>
      <c r="L6746" s="47"/>
      <c r="M6746" s="47"/>
      <c r="N6746" s="47"/>
      <c r="O6746" s="48"/>
    </row>
    <row r="6747" spans="2:15" x14ac:dyDescent="0.25">
      <c r="B6747" s="84"/>
      <c r="C6747" s="47"/>
      <c r="D6747" s="47"/>
      <c r="E6747" s="47"/>
      <c r="F6747" s="47"/>
      <c r="G6747" s="48"/>
      <c r="H6747" s="47"/>
      <c r="I6747" s="51"/>
      <c r="J6747" s="51"/>
      <c r="K6747" s="47"/>
      <c r="L6747" s="47"/>
      <c r="M6747" s="47"/>
      <c r="N6747" s="47"/>
      <c r="O6747" s="48"/>
    </row>
    <row r="6748" spans="2:15" x14ac:dyDescent="0.25">
      <c r="B6748" s="84"/>
      <c r="C6748" s="47"/>
      <c r="D6748" s="47"/>
      <c r="E6748" s="47"/>
      <c r="F6748" s="47"/>
      <c r="G6748" s="48"/>
      <c r="H6748" s="47"/>
      <c r="I6748" s="51"/>
      <c r="J6748" s="51"/>
      <c r="K6748" s="47"/>
      <c r="L6748" s="47"/>
      <c r="M6748" s="47"/>
      <c r="N6748" s="47"/>
      <c r="O6748" s="48"/>
    </row>
    <row r="6749" spans="2:15" x14ac:dyDescent="0.25">
      <c r="B6749" s="84"/>
      <c r="C6749" s="47"/>
      <c r="D6749" s="47"/>
      <c r="E6749" s="47"/>
      <c r="F6749" s="47"/>
      <c r="G6749" s="48"/>
      <c r="H6749" s="47"/>
      <c r="I6749" s="51"/>
      <c r="J6749" s="51"/>
      <c r="K6749" s="47"/>
      <c r="L6749" s="47"/>
      <c r="M6749" s="47"/>
      <c r="N6749" s="47"/>
      <c r="O6749" s="48"/>
    </row>
    <row r="6750" spans="2:15" x14ac:dyDescent="0.25">
      <c r="B6750" s="84"/>
      <c r="C6750" s="47"/>
      <c r="D6750" s="47"/>
      <c r="E6750" s="47"/>
      <c r="F6750" s="47"/>
      <c r="G6750" s="48"/>
      <c r="H6750" s="47"/>
      <c r="I6750" s="51"/>
      <c r="J6750" s="51"/>
      <c r="K6750" s="47"/>
      <c r="L6750" s="47"/>
      <c r="M6750" s="47"/>
      <c r="N6750" s="47"/>
      <c r="O6750" s="48"/>
    </row>
    <row r="6751" spans="2:15" x14ac:dyDescent="0.25">
      <c r="B6751" s="84"/>
      <c r="C6751" s="47"/>
      <c r="D6751" s="47"/>
      <c r="E6751" s="47"/>
      <c r="F6751" s="47"/>
      <c r="G6751" s="48"/>
      <c r="H6751" s="47"/>
      <c r="I6751" s="51"/>
      <c r="J6751" s="51"/>
      <c r="K6751" s="47"/>
      <c r="L6751" s="47"/>
      <c r="M6751" s="47"/>
      <c r="N6751" s="47"/>
      <c r="O6751" s="48"/>
    </row>
    <row r="6752" spans="2:15" x14ac:dyDescent="0.25">
      <c r="B6752" s="84"/>
      <c r="C6752" s="47"/>
      <c r="D6752" s="47"/>
      <c r="E6752" s="47"/>
      <c r="F6752" s="47"/>
      <c r="G6752" s="48"/>
      <c r="H6752" s="47"/>
      <c r="I6752" s="51"/>
      <c r="J6752" s="51"/>
      <c r="K6752" s="47"/>
      <c r="L6752" s="47"/>
      <c r="M6752" s="47"/>
      <c r="N6752" s="47"/>
      <c r="O6752" s="48"/>
    </row>
    <row r="6753" spans="2:15" x14ac:dyDescent="0.25">
      <c r="B6753" s="84"/>
      <c r="C6753" s="47"/>
      <c r="D6753" s="47"/>
      <c r="E6753" s="47"/>
      <c r="F6753" s="47"/>
      <c r="G6753" s="48"/>
      <c r="H6753" s="47"/>
      <c r="I6753" s="51"/>
      <c r="J6753" s="51"/>
      <c r="K6753" s="47"/>
      <c r="L6753" s="47"/>
      <c r="M6753" s="47"/>
      <c r="N6753" s="47"/>
      <c r="O6753" s="48"/>
    </row>
    <row r="6754" spans="2:15" x14ac:dyDescent="0.25">
      <c r="B6754" s="84"/>
      <c r="C6754" s="47"/>
      <c r="D6754" s="47"/>
      <c r="E6754" s="47"/>
      <c r="F6754" s="47"/>
      <c r="G6754" s="48"/>
      <c r="H6754" s="47"/>
      <c r="I6754" s="51"/>
      <c r="J6754" s="51"/>
      <c r="K6754" s="47"/>
      <c r="L6754" s="47"/>
      <c r="M6754" s="47"/>
      <c r="N6754" s="47"/>
      <c r="O6754" s="48"/>
    </row>
    <row r="6755" spans="2:15" x14ac:dyDescent="0.25">
      <c r="B6755" s="84"/>
      <c r="C6755" s="47"/>
      <c r="D6755" s="47"/>
      <c r="E6755" s="47"/>
      <c r="F6755" s="47"/>
      <c r="G6755" s="48"/>
      <c r="H6755" s="47"/>
      <c r="I6755" s="51"/>
      <c r="J6755" s="51"/>
      <c r="K6755" s="47"/>
      <c r="L6755" s="47"/>
      <c r="M6755" s="47"/>
      <c r="N6755" s="47"/>
      <c r="O6755" s="48"/>
    </row>
    <row r="6756" spans="2:15" x14ac:dyDescent="0.25">
      <c r="B6756" s="84"/>
      <c r="C6756" s="47"/>
      <c r="D6756" s="47"/>
      <c r="E6756" s="47"/>
      <c r="F6756" s="47"/>
      <c r="G6756" s="48"/>
      <c r="H6756" s="47"/>
      <c r="I6756" s="51"/>
      <c r="J6756" s="51"/>
      <c r="K6756" s="47"/>
      <c r="L6756" s="47"/>
      <c r="M6756" s="47"/>
      <c r="N6756" s="47"/>
      <c r="O6756" s="48"/>
    </row>
    <row r="6757" spans="2:15" x14ac:dyDescent="0.25">
      <c r="B6757" s="84"/>
      <c r="C6757" s="47"/>
      <c r="D6757" s="47"/>
      <c r="E6757" s="47"/>
      <c r="F6757" s="47"/>
      <c r="G6757" s="48"/>
      <c r="H6757" s="47"/>
      <c r="I6757" s="51"/>
      <c r="J6757" s="51"/>
      <c r="K6757" s="47"/>
      <c r="L6757" s="47"/>
      <c r="M6757" s="47"/>
      <c r="N6757" s="47"/>
      <c r="O6757" s="48"/>
    </row>
    <row r="6758" spans="2:15" x14ac:dyDescent="0.25">
      <c r="B6758" s="84"/>
      <c r="C6758" s="47"/>
      <c r="D6758" s="47"/>
      <c r="E6758" s="47"/>
      <c r="F6758" s="47"/>
      <c r="G6758" s="48"/>
      <c r="H6758" s="47"/>
      <c r="I6758" s="51"/>
      <c r="J6758" s="51"/>
      <c r="K6758" s="47"/>
      <c r="L6758" s="47"/>
      <c r="M6758" s="47"/>
      <c r="N6758" s="47"/>
      <c r="O6758" s="48"/>
    </row>
    <row r="6759" spans="2:15" x14ac:dyDescent="0.25">
      <c r="B6759" s="84"/>
      <c r="C6759" s="47"/>
      <c r="D6759" s="47"/>
      <c r="E6759" s="47"/>
      <c r="F6759" s="47"/>
      <c r="G6759" s="48"/>
      <c r="H6759" s="47"/>
      <c r="I6759" s="51"/>
      <c r="J6759" s="51"/>
      <c r="K6759" s="47"/>
      <c r="L6759" s="47"/>
      <c r="M6759" s="47"/>
      <c r="N6759" s="47"/>
      <c r="O6759" s="48"/>
    </row>
    <row r="6760" spans="2:15" x14ac:dyDescent="0.25">
      <c r="B6760" s="84"/>
      <c r="C6760" s="47"/>
      <c r="D6760" s="47"/>
      <c r="E6760" s="47"/>
      <c r="F6760" s="47"/>
      <c r="G6760" s="48"/>
      <c r="H6760" s="47"/>
      <c r="I6760" s="51"/>
      <c r="J6760" s="51"/>
      <c r="K6760" s="47"/>
      <c r="L6760" s="47"/>
      <c r="M6760" s="47"/>
      <c r="N6760" s="47"/>
      <c r="O6760" s="48"/>
    </row>
    <row r="6761" spans="2:15" x14ac:dyDescent="0.25">
      <c r="B6761" s="84"/>
      <c r="C6761" s="47"/>
      <c r="D6761" s="47"/>
      <c r="E6761" s="47"/>
      <c r="F6761" s="47"/>
      <c r="G6761" s="48"/>
      <c r="H6761" s="47"/>
      <c r="I6761" s="51"/>
      <c r="J6761" s="51"/>
      <c r="K6761" s="47"/>
      <c r="L6761" s="47"/>
      <c r="M6761" s="47"/>
      <c r="N6761" s="47"/>
      <c r="O6761" s="48"/>
    </row>
    <row r="6762" spans="2:15" x14ac:dyDescent="0.25">
      <c r="B6762" s="84"/>
      <c r="C6762" s="47"/>
      <c r="D6762" s="47"/>
      <c r="E6762" s="47"/>
      <c r="F6762" s="47"/>
      <c r="G6762" s="48"/>
      <c r="H6762" s="47"/>
      <c r="I6762" s="51"/>
      <c r="J6762" s="51"/>
      <c r="K6762" s="47"/>
      <c r="L6762" s="47"/>
      <c r="M6762" s="47"/>
      <c r="N6762" s="47"/>
      <c r="O6762" s="48"/>
    </row>
    <row r="6763" spans="2:15" x14ac:dyDescent="0.25">
      <c r="B6763" s="84"/>
      <c r="C6763" s="47"/>
      <c r="D6763" s="47"/>
      <c r="E6763" s="47"/>
      <c r="F6763" s="47"/>
      <c r="G6763" s="48"/>
      <c r="H6763" s="47"/>
      <c r="I6763" s="51"/>
      <c r="J6763" s="51"/>
      <c r="K6763" s="47"/>
      <c r="L6763" s="47"/>
      <c r="M6763" s="47"/>
      <c r="N6763" s="47"/>
      <c r="O6763" s="48"/>
    </row>
    <row r="6764" spans="2:15" x14ac:dyDescent="0.25">
      <c r="B6764" s="84"/>
      <c r="C6764" s="47"/>
      <c r="D6764" s="47"/>
      <c r="E6764" s="47"/>
      <c r="F6764" s="47"/>
      <c r="G6764" s="48"/>
      <c r="H6764" s="47"/>
      <c r="I6764" s="51"/>
      <c r="J6764" s="51"/>
      <c r="K6764" s="47"/>
      <c r="L6764" s="47"/>
      <c r="M6764" s="47"/>
      <c r="N6764" s="47"/>
      <c r="O6764" s="48"/>
    </row>
    <row r="6765" spans="2:15" x14ac:dyDescent="0.25">
      <c r="B6765" s="84"/>
      <c r="C6765" s="47"/>
      <c r="D6765" s="47"/>
      <c r="E6765" s="47"/>
      <c r="F6765" s="47"/>
      <c r="G6765" s="48"/>
      <c r="H6765" s="47"/>
      <c r="I6765" s="51"/>
      <c r="J6765" s="51"/>
      <c r="K6765" s="47"/>
      <c r="L6765" s="47"/>
      <c r="M6765" s="47"/>
      <c r="N6765" s="47"/>
      <c r="O6765" s="48"/>
    </row>
    <row r="6766" spans="2:15" x14ac:dyDescent="0.25">
      <c r="B6766" s="84"/>
      <c r="C6766" s="47"/>
      <c r="D6766" s="47"/>
      <c r="E6766" s="47"/>
      <c r="F6766" s="47"/>
      <c r="G6766" s="48"/>
      <c r="H6766" s="47"/>
      <c r="I6766" s="51"/>
      <c r="J6766" s="51"/>
      <c r="K6766" s="47"/>
      <c r="L6766" s="47"/>
      <c r="M6766" s="47"/>
      <c r="N6766" s="47"/>
      <c r="O6766" s="48"/>
    </row>
    <row r="6767" spans="2:15" x14ac:dyDescent="0.25">
      <c r="B6767" s="84"/>
      <c r="C6767" s="47"/>
      <c r="D6767" s="47"/>
      <c r="E6767" s="47"/>
      <c r="F6767" s="47"/>
      <c r="G6767" s="48"/>
      <c r="H6767" s="47"/>
      <c r="I6767" s="51"/>
      <c r="J6767" s="51"/>
      <c r="K6767" s="47"/>
      <c r="L6767" s="47"/>
      <c r="M6767" s="47"/>
      <c r="N6767" s="47"/>
      <c r="O6767" s="48"/>
    </row>
    <row r="6768" spans="2:15" x14ac:dyDescent="0.25">
      <c r="B6768" s="84"/>
      <c r="C6768" s="47"/>
      <c r="D6768" s="47"/>
      <c r="E6768" s="47"/>
      <c r="F6768" s="47"/>
      <c r="G6768" s="48"/>
      <c r="H6768" s="47"/>
      <c r="I6768" s="51"/>
      <c r="J6768" s="51"/>
      <c r="K6768" s="47"/>
      <c r="L6768" s="47"/>
      <c r="M6768" s="47"/>
      <c r="N6768" s="47"/>
      <c r="O6768" s="48"/>
    </row>
    <row r="6769" spans="2:15" x14ac:dyDescent="0.25">
      <c r="B6769" s="84"/>
      <c r="C6769" s="47"/>
      <c r="D6769" s="47"/>
      <c r="E6769" s="47"/>
      <c r="F6769" s="47"/>
      <c r="G6769" s="48"/>
      <c r="H6769" s="47"/>
      <c r="I6769" s="51"/>
      <c r="J6769" s="51"/>
      <c r="K6769" s="47"/>
      <c r="L6769" s="47"/>
      <c r="M6769" s="47"/>
      <c r="N6769" s="47"/>
      <c r="O6769" s="48"/>
    </row>
    <row r="6770" spans="2:15" x14ac:dyDescent="0.25">
      <c r="B6770" s="84"/>
      <c r="C6770" s="47"/>
      <c r="D6770" s="47"/>
      <c r="E6770" s="47"/>
      <c r="F6770" s="47"/>
      <c r="G6770" s="48"/>
      <c r="H6770" s="47"/>
      <c r="I6770" s="51"/>
      <c r="J6770" s="51"/>
      <c r="K6770" s="47"/>
      <c r="L6770" s="47"/>
      <c r="M6770" s="47"/>
      <c r="N6770" s="47"/>
      <c r="O6770" s="48"/>
    </row>
    <row r="6771" spans="2:15" x14ac:dyDescent="0.25">
      <c r="B6771" s="84"/>
      <c r="C6771" s="47"/>
      <c r="D6771" s="47"/>
      <c r="E6771" s="47"/>
      <c r="F6771" s="47"/>
      <c r="G6771" s="48"/>
      <c r="H6771" s="47"/>
      <c r="I6771" s="51"/>
      <c r="J6771" s="51"/>
      <c r="K6771" s="47"/>
      <c r="L6771" s="47"/>
      <c r="M6771" s="47"/>
      <c r="N6771" s="47"/>
      <c r="O6771" s="48"/>
    </row>
    <row r="6772" spans="2:15" x14ac:dyDescent="0.25">
      <c r="B6772" s="84"/>
      <c r="C6772" s="47"/>
      <c r="D6772" s="47"/>
      <c r="E6772" s="47"/>
      <c r="F6772" s="47"/>
      <c r="G6772" s="48"/>
      <c r="H6772" s="47"/>
      <c r="I6772" s="51"/>
      <c r="J6772" s="51"/>
      <c r="K6772" s="47"/>
      <c r="L6772" s="47"/>
      <c r="M6772" s="47"/>
      <c r="N6772" s="47"/>
      <c r="O6772" s="48"/>
    </row>
    <row r="6773" spans="2:15" x14ac:dyDescent="0.25">
      <c r="B6773" s="84"/>
      <c r="C6773" s="47"/>
      <c r="D6773" s="47"/>
      <c r="E6773" s="47"/>
      <c r="F6773" s="47"/>
      <c r="G6773" s="48"/>
      <c r="H6773" s="47"/>
      <c r="I6773" s="51"/>
      <c r="J6773" s="51"/>
      <c r="K6773" s="47"/>
      <c r="L6773" s="47"/>
      <c r="M6773" s="47"/>
      <c r="N6773" s="47"/>
      <c r="O6773" s="48"/>
    </row>
    <row r="6774" spans="2:15" x14ac:dyDescent="0.25">
      <c r="B6774" s="84"/>
      <c r="C6774" s="47"/>
      <c r="D6774" s="47"/>
      <c r="E6774" s="47"/>
      <c r="F6774" s="47"/>
      <c r="G6774" s="48"/>
      <c r="H6774" s="47"/>
      <c r="I6774" s="51"/>
      <c r="J6774" s="51"/>
      <c r="K6774" s="47"/>
      <c r="L6774" s="47"/>
      <c r="M6774" s="47"/>
      <c r="N6774" s="47"/>
      <c r="O6774" s="48"/>
    </row>
    <row r="6775" spans="2:15" x14ac:dyDescent="0.25">
      <c r="B6775" s="84"/>
      <c r="C6775" s="47"/>
      <c r="D6775" s="47"/>
      <c r="E6775" s="47"/>
      <c r="F6775" s="47"/>
      <c r="G6775" s="48"/>
      <c r="H6775" s="47"/>
      <c r="I6775" s="51"/>
      <c r="J6775" s="51"/>
      <c r="K6775" s="47"/>
      <c r="L6775" s="47"/>
      <c r="M6775" s="47"/>
      <c r="N6775" s="47"/>
      <c r="O6775" s="48"/>
    </row>
    <row r="6776" spans="2:15" x14ac:dyDescent="0.25">
      <c r="B6776" s="84"/>
      <c r="C6776" s="47"/>
      <c r="D6776" s="47"/>
      <c r="E6776" s="47"/>
      <c r="F6776" s="47"/>
      <c r="G6776" s="48"/>
      <c r="H6776" s="47"/>
      <c r="I6776" s="51"/>
      <c r="J6776" s="51"/>
      <c r="K6776" s="47"/>
      <c r="L6776" s="47"/>
      <c r="M6776" s="47"/>
      <c r="N6776" s="47"/>
      <c r="O6776" s="48"/>
    </row>
    <row r="6777" spans="2:15" x14ac:dyDescent="0.25">
      <c r="B6777" s="84"/>
      <c r="C6777" s="47"/>
      <c r="D6777" s="47"/>
      <c r="E6777" s="47"/>
      <c r="F6777" s="47"/>
      <c r="G6777" s="48"/>
      <c r="H6777" s="47"/>
      <c r="I6777" s="51"/>
      <c r="J6777" s="51"/>
      <c r="K6777" s="47"/>
      <c r="L6777" s="47"/>
      <c r="M6777" s="47"/>
      <c r="N6777" s="47"/>
      <c r="O6777" s="48"/>
    </row>
    <row r="6778" spans="2:15" x14ac:dyDescent="0.25">
      <c r="B6778" s="84"/>
      <c r="C6778" s="47"/>
      <c r="D6778" s="47"/>
      <c r="E6778" s="47"/>
      <c r="F6778" s="47"/>
      <c r="G6778" s="48"/>
      <c r="H6778" s="47"/>
      <c r="I6778" s="51"/>
      <c r="J6778" s="51"/>
      <c r="K6778" s="47"/>
      <c r="L6778" s="47"/>
      <c r="M6778" s="47"/>
      <c r="N6778" s="47"/>
      <c r="O6778" s="48"/>
    </row>
    <row r="6779" spans="2:15" x14ac:dyDescent="0.25">
      <c r="B6779" s="84"/>
      <c r="C6779" s="47"/>
      <c r="D6779" s="47"/>
      <c r="E6779" s="47"/>
      <c r="F6779" s="47"/>
      <c r="G6779" s="48"/>
      <c r="H6779" s="47"/>
      <c r="I6779" s="51"/>
      <c r="J6779" s="51"/>
      <c r="K6779" s="47"/>
      <c r="L6779" s="47"/>
      <c r="M6779" s="47"/>
      <c r="N6779" s="47"/>
      <c r="O6779" s="48"/>
    </row>
    <row r="6780" spans="2:15" x14ac:dyDescent="0.25">
      <c r="B6780" s="84"/>
      <c r="C6780" s="47"/>
      <c r="D6780" s="47"/>
      <c r="E6780" s="47"/>
      <c r="F6780" s="47"/>
      <c r="G6780" s="48"/>
      <c r="H6780" s="47"/>
      <c r="I6780" s="51"/>
      <c r="J6780" s="51"/>
      <c r="K6780" s="47"/>
      <c r="L6780" s="47"/>
      <c r="M6780" s="47"/>
      <c r="N6780" s="47"/>
      <c r="O6780" s="48"/>
    </row>
    <row r="6781" spans="2:15" x14ac:dyDescent="0.25">
      <c r="B6781" s="84"/>
      <c r="C6781" s="47"/>
      <c r="D6781" s="47"/>
      <c r="E6781" s="47"/>
      <c r="F6781" s="47"/>
      <c r="G6781" s="48"/>
      <c r="H6781" s="47"/>
      <c r="I6781" s="51"/>
      <c r="J6781" s="51"/>
      <c r="K6781" s="47"/>
      <c r="L6781" s="47"/>
      <c r="M6781" s="47"/>
      <c r="N6781" s="47"/>
      <c r="O6781" s="48"/>
    </row>
    <row r="6782" spans="2:15" x14ac:dyDescent="0.25">
      <c r="B6782" s="84"/>
      <c r="C6782" s="47"/>
      <c r="D6782" s="47"/>
      <c r="E6782" s="47"/>
      <c r="F6782" s="47"/>
      <c r="G6782" s="48"/>
      <c r="H6782" s="47"/>
      <c r="I6782" s="51"/>
      <c r="J6782" s="51"/>
      <c r="K6782" s="47"/>
      <c r="L6782" s="47"/>
      <c r="M6782" s="47"/>
      <c r="N6782" s="47"/>
      <c r="O6782" s="48"/>
    </row>
    <row r="6783" spans="2:15" x14ac:dyDescent="0.25">
      <c r="B6783" s="84"/>
      <c r="C6783" s="47"/>
      <c r="D6783" s="47"/>
      <c r="E6783" s="47"/>
      <c r="F6783" s="47"/>
      <c r="G6783" s="48"/>
      <c r="H6783" s="47"/>
      <c r="I6783" s="51"/>
      <c r="J6783" s="51"/>
      <c r="K6783" s="47"/>
      <c r="L6783" s="47"/>
      <c r="M6783" s="47"/>
      <c r="N6783" s="47"/>
      <c r="O6783" s="48"/>
    </row>
    <row r="6784" spans="2:15" x14ac:dyDescent="0.25">
      <c r="B6784" s="84"/>
      <c r="C6784" s="47"/>
      <c r="D6784" s="47"/>
      <c r="E6784" s="47"/>
      <c r="F6784" s="47"/>
      <c r="G6784" s="48"/>
      <c r="H6784" s="47"/>
      <c r="I6784" s="51"/>
      <c r="J6784" s="51"/>
      <c r="K6784" s="47"/>
      <c r="L6784" s="47"/>
      <c r="M6784" s="47"/>
      <c r="N6784" s="47"/>
      <c r="O6784" s="48"/>
    </row>
    <row r="6785" spans="2:15" x14ac:dyDescent="0.25">
      <c r="B6785" s="84"/>
      <c r="C6785" s="47"/>
      <c r="D6785" s="47"/>
      <c r="E6785" s="47"/>
      <c r="F6785" s="47"/>
      <c r="G6785" s="48"/>
      <c r="H6785" s="47"/>
      <c r="I6785" s="51"/>
      <c r="J6785" s="51"/>
      <c r="K6785" s="47"/>
      <c r="L6785" s="47"/>
      <c r="M6785" s="47"/>
      <c r="N6785" s="47"/>
      <c r="O6785" s="48"/>
    </row>
    <row r="6786" spans="2:15" x14ac:dyDescent="0.25">
      <c r="B6786" s="84"/>
      <c r="C6786" s="47"/>
      <c r="D6786" s="47"/>
      <c r="E6786" s="47"/>
      <c r="F6786" s="47"/>
      <c r="G6786" s="48"/>
      <c r="H6786" s="47"/>
      <c r="I6786" s="51"/>
      <c r="J6786" s="51"/>
      <c r="K6786" s="47"/>
      <c r="L6786" s="47"/>
      <c r="M6786" s="47"/>
      <c r="N6786" s="47"/>
      <c r="O6786" s="48"/>
    </row>
    <row r="6787" spans="2:15" x14ac:dyDescent="0.25">
      <c r="B6787" s="84"/>
      <c r="C6787" s="47"/>
      <c r="D6787" s="47"/>
      <c r="E6787" s="47"/>
      <c r="F6787" s="47"/>
      <c r="G6787" s="48"/>
      <c r="H6787" s="47"/>
      <c r="I6787" s="51"/>
      <c r="J6787" s="51"/>
      <c r="K6787" s="47"/>
      <c r="L6787" s="47"/>
      <c r="M6787" s="47"/>
      <c r="N6787" s="47"/>
      <c r="O6787" s="48"/>
    </row>
    <row r="6788" spans="2:15" x14ac:dyDescent="0.25">
      <c r="B6788" s="84"/>
      <c r="C6788" s="47"/>
      <c r="D6788" s="47"/>
      <c r="E6788" s="47"/>
      <c r="F6788" s="47"/>
      <c r="G6788" s="48"/>
      <c r="H6788" s="47"/>
      <c r="I6788" s="51"/>
      <c r="J6788" s="51"/>
      <c r="K6788" s="47"/>
      <c r="L6788" s="47"/>
      <c r="M6788" s="47"/>
      <c r="N6788" s="47"/>
      <c r="O6788" s="48"/>
    </row>
    <row r="6789" spans="2:15" x14ac:dyDescent="0.25">
      <c r="B6789" s="84"/>
      <c r="C6789" s="47"/>
      <c r="D6789" s="47"/>
      <c r="E6789" s="47"/>
      <c r="F6789" s="47"/>
      <c r="G6789" s="48"/>
      <c r="H6789" s="47"/>
      <c r="I6789" s="51"/>
      <c r="J6789" s="51"/>
      <c r="K6789" s="47"/>
      <c r="L6789" s="47"/>
      <c r="M6789" s="47"/>
      <c r="N6789" s="47"/>
      <c r="O6789" s="48"/>
    </row>
    <row r="6790" spans="2:15" x14ac:dyDescent="0.25">
      <c r="B6790" s="84"/>
      <c r="C6790" s="47"/>
      <c r="D6790" s="47"/>
      <c r="E6790" s="47"/>
      <c r="F6790" s="47"/>
      <c r="G6790" s="48"/>
      <c r="H6790" s="47"/>
      <c r="I6790" s="51"/>
      <c r="J6790" s="51"/>
      <c r="K6790" s="47"/>
      <c r="L6790" s="47"/>
      <c r="M6790" s="47"/>
      <c r="N6790" s="47"/>
      <c r="O6790" s="48"/>
    </row>
    <row r="6791" spans="2:15" x14ac:dyDescent="0.25">
      <c r="B6791" s="84"/>
      <c r="C6791" s="47"/>
      <c r="D6791" s="47"/>
      <c r="E6791" s="47"/>
      <c r="F6791" s="47"/>
      <c r="G6791" s="48"/>
      <c r="H6791" s="47"/>
      <c r="I6791" s="51"/>
      <c r="J6791" s="51"/>
      <c r="K6791" s="47"/>
      <c r="L6791" s="47"/>
      <c r="M6791" s="47"/>
      <c r="N6791" s="47"/>
      <c r="O6791" s="48"/>
    </row>
    <row r="6792" spans="2:15" x14ac:dyDescent="0.25">
      <c r="B6792" s="84"/>
      <c r="C6792" s="47"/>
      <c r="D6792" s="47"/>
      <c r="E6792" s="47"/>
      <c r="F6792" s="47"/>
      <c r="G6792" s="48"/>
      <c r="H6792" s="47"/>
      <c r="I6792" s="51"/>
      <c r="J6792" s="51"/>
      <c r="K6792" s="47"/>
      <c r="L6792" s="47"/>
      <c r="M6792" s="47"/>
      <c r="N6792" s="47"/>
      <c r="O6792" s="48"/>
    </row>
    <row r="6793" spans="2:15" x14ac:dyDescent="0.25">
      <c r="B6793" s="84"/>
      <c r="C6793" s="47"/>
      <c r="D6793" s="47"/>
      <c r="E6793" s="47"/>
      <c r="F6793" s="47"/>
      <c r="G6793" s="48"/>
      <c r="H6793" s="47"/>
      <c r="I6793" s="51"/>
      <c r="J6793" s="51"/>
      <c r="K6793" s="47"/>
      <c r="L6793" s="47"/>
      <c r="M6793" s="47"/>
      <c r="N6793" s="47"/>
      <c r="O6793" s="48"/>
    </row>
    <row r="6794" spans="2:15" x14ac:dyDescent="0.25">
      <c r="B6794" s="84"/>
      <c r="C6794" s="47"/>
      <c r="D6794" s="47"/>
      <c r="E6794" s="47"/>
      <c r="F6794" s="47"/>
      <c r="G6794" s="48"/>
      <c r="H6794" s="47"/>
      <c r="I6794" s="51"/>
      <c r="J6794" s="51"/>
      <c r="K6794" s="47"/>
      <c r="L6794" s="47"/>
      <c r="M6794" s="47"/>
      <c r="N6794" s="47"/>
      <c r="O6794" s="48"/>
    </row>
    <row r="6795" spans="2:15" x14ac:dyDescent="0.25">
      <c r="B6795" s="84"/>
      <c r="C6795" s="47"/>
      <c r="D6795" s="47"/>
      <c r="E6795" s="47"/>
      <c r="F6795" s="47"/>
      <c r="G6795" s="48"/>
      <c r="H6795" s="47"/>
      <c r="I6795" s="51"/>
      <c r="J6795" s="51"/>
      <c r="K6795" s="47"/>
      <c r="L6795" s="47"/>
      <c r="M6795" s="47"/>
      <c r="N6795" s="47"/>
      <c r="O6795" s="48"/>
    </row>
    <row r="6796" spans="2:15" x14ac:dyDescent="0.25">
      <c r="B6796" s="84"/>
      <c r="C6796" s="47"/>
      <c r="D6796" s="47"/>
      <c r="E6796" s="47"/>
      <c r="F6796" s="47"/>
      <c r="G6796" s="48"/>
      <c r="H6796" s="47"/>
      <c r="I6796" s="51"/>
      <c r="J6796" s="51"/>
      <c r="K6796" s="47"/>
      <c r="L6796" s="47"/>
      <c r="M6796" s="47"/>
      <c r="N6796" s="47"/>
      <c r="O6796" s="48"/>
    </row>
    <row r="6797" spans="2:15" x14ac:dyDescent="0.25">
      <c r="B6797" s="84"/>
      <c r="C6797" s="47"/>
      <c r="D6797" s="47"/>
      <c r="E6797" s="47"/>
      <c r="F6797" s="47"/>
      <c r="G6797" s="48"/>
      <c r="H6797" s="47"/>
      <c r="I6797" s="51"/>
      <c r="J6797" s="51"/>
      <c r="K6797" s="47"/>
      <c r="L6797" s="47"/>
      <c r="M6797" s="47"/>
      <c r="N6797" s="47"/>
      <c r="O6797" s="48"/>
    </row>
    <row r="6798" spans="2:15" x14ac:dyDescent="0.25">
      <c r="B6798" s="84"/>
      <c r="C6798" s="47"/>
      <c r="D6798" s="47"/>
      <c r="E6798" s="47"/>
      <c r="F6798" s="47"/>
      <c r="G6798" s="48"/>
      <c r="H6798" s="47"/>
      <c r="I6798" s="51"/>
      <c r="J6798" s="51"/>
      <c r="K6798" s="47"/>
      <c r="L6798" s="47"/>
      <c r="M6798" s="47"/>
      <c r="N6798" s="47"/>
      <c r="O6798" s="48"/>
    </row>
    <row r="6799" spans="2:15" x14ac:dyDescent="0.25">
      <c r="B6799" s="84"/>
      <c r="C6799" s="47"/>
      <c r="D6799" s="47"/>
      <c r="E6799" s="47"/>
      <c r="F6799" s="47"/>
      <c r="G6799" s="48"/>
      <c r="H6799" s="47"/>
      <c r="I6799" s="51"/>
      <c r="J6799" s="51"/>
      <c r="K6799" s="47"/>
      <c r="L6799" s="47"/>
      <c r="M6799" s="47"/>
      <c r="N6799" s="47"/>
      <c r="O6799" s="48"/>
    </row>
    <row r="6800" spans="2:15" x14ac:dyDescent="0.25">
      <c r="B6800" s="84"/>
      <c r="C6800" s="47"/>
      <c r="D6800" s="47"/>
      <c r="E6800" s="47"/>
      <c r="F6800" s="47"/>
      <c r="G6800" s="48"/>
      <c r="H6800" s="47"/>
      <c r="I6800" s="51"/>
      <c r="J6800" s="51"/>
      <c r="K6800" s="47"/>
      <c r="L6800" s="47"/>
      <c r="M6800" s="47"/>
      <c r="N6800" s="47"/>
      <c r="O6800" s="48"/>
    </row>
    <row r="6801" spans="2:15" x14ac:dyDescent="0.25">
      <c r="B6801" s="84"/>
      <c r="C6801" s="47"/>
      <c r="D6801" s="47"/>
      <c r="E6801" s="47"/>
      <c r="F6801" s="47"/>
      <c r="G6801" s="48"/>
      <c r="H6801" s="47"/>
      <c r="I6801" s="51"/>
      <c r="J6801" s="51"/>
      <c r="K6801" s="47"/>
      <c r="L6801" s="47"/>
      <c r="M6801" s="47"/>
      <c r="N6801" s="47"/>
      <c r="O6801" s="48"/>
    </row>
    <row r="6802" spans="2:15" x14ac:dyDescent="0.25">
      <c r="B6802" s="84"/>
      <c r="C6802" s="47"/>
      <c r="D6802" s="47"/>
      <c r="E6802" s="47"/>
      <c r="F6802" s="47"/>
      <c r="G6802" s="48"/>
      <c r="H6802" s="47"/>
      <c r="I6802" s="51"/>
      <c r="J6802" s="51"/>
      <c r="K6802" s="47"/>
      <c r="L6802" s="47"/>
      <c r="M6802" s="47"/>
      <c r="N6802" s="47"/>
      <c r="O6802" s="48"/>
    </row>
    <row r="6803" spans="2:15" x14ac:dyDescent="0.25">
      <c r="B6803" s="84"/>
      <c r="C6803" s="47"/>
      <c r="D6803" s="47"/>
      <c r="E6803" s="47"/>
      <c r="F6803" s="47"/>
      <c r="G6803" s="48"/>
      <c r="H6803" s="47"/>
      <c r="I6803" s="51"/>
      <c r="J6803" s="51"/>
      <c r="K6803" s="47"/>
      <c r="L6803" s="47"/>
      <c r="M6803" s="47"/>
      <c r="N6803" s="47"/>
      <c r="O6803" s="48"/>
    </row>
    <row r="6804" spans="2:15" x14ac:dyDescent="0.25">
      <c r="B6804" s="84"/>
      <c r="C6804" s="47"/>
      <c r="D6804" s="47"/>
      <c r="E6804" s="47"/>
      <c r="F6804" s="47"/>
      <c r="G6804" s="48"/>
      <c r="H6804" s="47"/>
      <c r="I6804" s="51"/>
      <c r="J6804" s="51"/>
      <c r="K6804" s="47"/>
      <c r="L6804" s="47"/>
      <c r="M6804" s="47"/>
      <c r="N6804" s="47"/>
      <c r="O6804" s="48"/>
    </row>
    <row r="6805" spans="2:15" x14ac:dyDescent="0.25">
      <c r="B6805" s="84"/>
      <c r="C6805" s="47"/>
      <c r="D6805" s="47"/>
      <c r="E6805" s="47"/>
      <c r="F6805" s="47"/>
      <c r="G6805" s="48"/>
      <c r="H6805" s="47"/>
      <c r="I6805" s="51"/>
      <c r="J6805" s="51"/>
      <c r="K6805" s="47"/>
      <c r="L6805" s="47"/>
      <c r="M6805" s="47"/>
      <c r="N6805" s="47"/>
      <c r="O6805" s="48"/>
    </row>
    <row r="6806" spans="2:15" x14ac:dyDescent="0.25">
      <c r="B6806" s="84"/>
      <c r="C6806" s="47"/>
      <c r="D6806" s="47"/>
      <c r="E6806" s="47"/>
      <c r="F6806" s="47"/>
      <c r="G6806" s="48"/>
      <c r="H6806" s="47"/>
      <c r="I6806" s="51"/>
      <c r="J6806" s="51"/>
      <c r="K6806" s="47"/>
      <c r="L6806" s="47"/>
      <c r="M6806" s="47"/>
      <c r="N6806" s="47"/>
      <c r="O6806" s="48"/>
    </row>
    <row r="6807" spans="2:15" x14ac:dyDescent="0.25">
      <c r="B6807" s="84"/>
      <c r="C6807" s="47"/>
      <c r="D6807" s="47"/>
      <c r="E6807" s="47"/>
      <c r="F6807" s="47"/>
      <c r="G6807" s="48"/>
      <c r="H6807" s="47"/>
      <c r="I6807" s="51"/>
      <c r="J6807" s="51"/>
      <c r="K6807" s="47"/>
      <c r="L6807" s="47"/>
      <c r="M6807" s="47"/>
      <c r="N6807" s="47"/>
      <c r="O6807" s="48"/>
    </row>
    <row r="6808" spans="2:15" x14ac:dyDescent="0.25">
      <c r="B6808" s="84"/>
      <c r="C6808" s="47"/>
      <c r="D6808" s="47"/>
      <c r="E6808" s="47"/>
      <c r="F6808" s="47"/>
      <c r="G6808" s="48"/>
      <c r="H6808" s="47"/>
      <c r="I6808" s="51"/>
      <c r="J6808" s="51"/>
      <c r="K6808" s="47"/>
      <c r="L6808" s="47"/>
      <c r="M6808" s="47"/>
      <c r="N6808" s="47"/>
      <c r="O6808" s="48"/>
    </row>
    <row r="6809" spans="2:15" x14ac:dyDescent="0.25">
      <c r="B6809" s="84"/>
      <c r="C6809" s="47"/>
      <c r="D6809" s="47"/>
      <c r="E6809" s="47"/>
      <c r="F6809" s="47"/>
      <c r="G6809" s="48"/>
      <c r="H6809" s="47"/>
      <c r="I6809" s="51"/>
      <c r="J6809" s="51"/>
      <c r="K6809" s="47"/>
      <c r="L6809" s="47"/>
      <c r="M6809" s="47"/>
      <c r="N6809" s="47"/>
      <c r="O6809" s="48"/>
    </row>
    <row r="6810" spans="2:15" x14ac:dyDescent="0.25">
      <c r="B6810" s="84"/>
      <c r="C6810" s="47"/>
      <c r="D6810" s="47"/>
      <c r="E6810" s="47"/>
      <c r="F6810" s="47"/>
      <c r="G6810" s="48"/>
      <c r="H6810" s="47"/>
      <c r="I6810" s="51"/>
      <c r="J6810" s="51"/>
      <c r="K6810" s="47"/>
      <c r="L6810" s="47"/>
      <c r="M6810" s="47"/>
      <c r="N6810" s="47"/>
      <c r="O6810" s="48"/>
    </row>
    <row r="6811" spans="2:15" x14ac:dyDescent="0.25">
      <c r="B6811" s="84"/>
      <c r="C6811" s="47"/>
      <c r="D6811" s="47"/>
      <c r="E6811" s="47"/>
      <c r="F6811" s="47"/>
      <c r="G6811" s="48"/>
      <c r="H6811" s="47"/>
      <c r="I6811" s="51"/>
      <c r="J6811" s="51"/>
      <c r="K6811" s="47"/>
      <c r="L6811" s="47"/>
      <c r="M6811" s="47"/>
      <c r="N6811" s="47"/>
      <c r="O6811" s="48"/>
    </row>
    <row r="6812" spans="2:15" x14ac:dyDescent="0.25">
      <c r="B6812" s="84"/>
      <c r="C6812" s="47"/>
      <c r="D6812" s="47"/>
      <c r="E6812" s="47"/>
      <c r="F6812" s="47"/>
      <c r="G6812" s="48"/>
      <c r="H6812" s="47"/>
      <c r="I6812" s="51"/>
      <c r="J6812" s="51"/>
      <c r="K6812" s="47"/>
      <c r="L6812" s="47"/>
      <c r="M6812" s="47"/>
      <c r="N6812" s="47"/>
      <c r="O6812" s="48"/>
    </row>
    <row r="6813" spans="2:15" x14ac:dyDescent="0.25">
      <c r="B6813" s="84"/>
      <c r="C6813" s="47"/>
      <c r="D6813" s="47"/>
      <c r="E6813" s="47"/>
      <c r="F6813" s="47"/>
      <c r="G6813" s="48"/>
      <c r="H6813" s="47"/>
      <c r="I6813" s="51"/>
      <c r="J6813" s="51"/>
      <c r="K6813" s="47"/>
      <c r="L6813" s="47"/>
      <c r="M6813" s="47"/>
      <c r="N6813" s="47"/>
      <c r="O6813" s="48"/>
    </row>
    <row r="6814" spans="2:15" x14ac:dyDescent="0.25">
      <c r="B6814" s="84"/>
      <c r="C6814" s="47"/>
      <c r="D6814" s="47"/>
      <c r="E6814" s="47"/>
      <c r="F6814" s="47"/>
      <c r="G6814" s="48"/>
      <c r="H6814" s="47"/>
      <c r="I6814" s="51"/>
      <c r="J6814" s="51"/>
      <c r="K6814" s="47"/>
      <c r="L6814" s="47"/>
      <c r="M6814" s="47"/>
      <c r="N6814" s="47"/>
      <c r="O6814" s="48"/>
    </row>
    <row r="6815" spans="2:15" x14ac:dyDescent="0.25">
      <c r="B6815" s="84"/>
      <c r="C6815" s="47"/>
      <c r="D6815" s="47"/>
      <c r="E6815" s="47"/>
      <c r="F6815" s="47"/>
      <c r="G6815" s="48"/>
      <c r="H6815" s="47"/>
      <c r="I6815" s="51"/>
      <c r="J6815" s="51"/>
      <c r="K6815" s="47"/>
      <c r="L6815" s="47"/>
      <c r="M6815" s="47"/>
      <c r="N6815" s="47"/>
      <c r="O6815" s="48"/>
    </row>
    <row r="6816" spans="2:15" x14ac:dyDescent="0.25">
      <c r="B6816" s="84"/>
      <c r="C6816" s="47"/>
      <c r="D6816" s="47"/>
      <c r="E6816" s="47"/>
      <c r="F6816" s="47"/>
      <c r="G6816" s="48"/>
      <c r="H6816" s="47"/>
      <c r="I6816" s="51"/>
      <c r="J6816" s="51"/>
      <c r="K6816" s="47"/>
      <c r="L6816" s="47"/>
      <c r="M6816" s="47"/>
      <c r="N6816" s="47"/>
      <c r="O6816" s="48"/>
    </row>
    <row r="6817" spans="2:15" x14ac:dyDescent="0.25">
      <c r="B6817" s="84"/>
      <c r="C6817" s="47"/>
      <c r="D6817" s="47"/>
      <c r="E6817" s="47"/>
      <c r="F6817" s="47"/>
      <c r="G6817" s="48"/>
      <c r="H6817" s="47"/>
      <c r="I6817" s="51"/>
      <c r="J6817" s="51"/>
      <c r="K6817" s="47"/>
      <c r="L6817" s="47"/>
      <c r="M6817" s="47"/>
      <c r="N6817" s="47"/>
      <c r="O6817" s="48"/>
    </row>
    <row r="6818" spans="2:15" x14ac:dyDescent="0.25">
      <c r="B6818" s="84"/>
      <c r="C6818" s="47"/>
      <c r="D6818" s="47"/>
      <c r="E6818" s="47"/>
      <c r="F6818" s="47"/>
      <c r="G6818" s="48"/>
      <c r="H6818" s="47"/>
      <c r="I6818" s="51"/>
      <c r="J6818" s="51"/>
      <c r="K6818" s="47"/>
      <c r="L6818" s="47"/>
      <c r="M6818" s="47"/>
      <c r="N6818" s="47"/>
      <c r="O6818" s="48"/>
    </row>
    <row r="6819" spans="2:15" x14ac:dyDescent="0.25">
      <c r="B6819" s="84"/>
      <c r="C6819" s="47"/>
      <c r="D6819" s="47"/>
      <c r="E6819" s="47"/>
      <c r="F6819" s="47"/>
      <c r="G6819" s="48"/>
      <c r="H6819" s="47"/>
      <c r="I6819" s="51"/>
      <c r="J6819" s="51"/>
      <c r="K6819" s="47"/>
      <c r="L6819" s="47"/>
      <c r="M6819" s="47"/>
      <c r="N6819" s="47"/>
      <c r="O6819" s="48"/>
    </row>
    <row r="6820" spans="2:15" x14ac:dyDescent="0.25">
      <c r="B6820" s="84"/>
      <c r="C6820" s="47"/>
      <c r="D6820" s="47"/>
      <c r="E6820" s="47"/>
      <c r="F6820" s="47"/>
      <c r="G6820" s="48"/>
      <c r="H6820" s="47"/>
      <c r="I6820" s="51"/>
      <c r="J6820" s="51"/>
      <c r="K6820" s="47"/>
      <c r="L6820" s="47"/>
      <c r="M6820" s="47"/>
      <c r="N6820" s="47"/>
      <c r="O6820" s="48"/>
    </row>
    <row r="6821" spans="2:15" x14ac:dyDescent="0.25">
      <c r="B6821" s="84"/>
      <c r="C6821" s="47"/>
      <c r="D6821" s="47"/>
      <c r="E6821" s="47"/>
      <c r="F6821" s="47"/>
      <c r="G6821" s="48"/>
      <c r="H6821" s="47"/>
      <c r="I6821" s="51"/>
      <c r="J6821" s="51"/>
      <c r="K6821" s="47"/>
      <c r="L6821" s="47"/>
      <c r="M6821" s="47"/>
      <c r="N6821" s="47"/>
      <c r="O6821" s="48"/>
    </row>
    <row r="6822" spans="2:15" x14ac:dyDescent="0.25">
      <c r="B6822" s="84"/>
      <c r="C6822" s="47"/>
      <c r="D6822" s="47"/>
      <c r="E6822" s="47"/>
      <c r="F6822" s="47"/>
      <c r="G6822" s="48"/>
      <c r="H6822" s="47"/>
      <c r="I6822" s="51"/>
      <c r="J6822" s="51"/>
      <c r="K6822" s="47"/>
      <c r="L6822" s="47"/>
      <c r="M6822" s="47"/>
      <c r="N6822" s="47"/>
      <c r="O6822" s="48"/>
    </row>
    <row r="6823" spans="2:15" x14ac:dyDescent="0.25">
      <c r="B6823" s="84"/>
      <c r="C6823" s="47"/>
      <c r="D6823" s="47"/>
      <c r="E6823" s="47"/>
      <c r="F6823" s="47"/>
      <c r="G6823" s="48"/>
      <c r="H6823" s="47"/>
      <c r="I6823" s="51"/>
      <c r="J6823" s="51"/>
      <c r="K6823" s="47"/>
      <c r="L6823" s="47"/>
      <c r="M6823" s="47"/>
      <c r="N6823" s="47"/>
      <c r="O6823" s="48"/>
    </row>
    <row r="6824" spans="2:15" x14ac:dyDescent="0.25">
      <c r="B6824" s="84"/>
      <c r="C6824" s="47"/>
      <c r="D6824" s="47"/>
      <c r="E6824" s="47"/>
      <c r="F6824" s="47"/>
      <c r="G6824" s="48"/>
      <c r="H6824" s="47"/>
      <c r="I6824" s="51"/>
      <c r="J6824" s="51"/>
      <c r="K6824" s="47"/>
      <c r="L6824" s="47"/>
      <c r="M6824" s="47"/>
      <c r="N6824" s="47"/>
      <c r="O6824" s="48"/>
    </row>
    <row r="6825" spans="2:15" x14ac:dyDescent="0.25">
      <c r="B6825" s="84"/>
      <c r="C6825" s="47"/>
      <c r="D6825" s="47"/>
      <c r="E6825" s="47"/>
      <c r="F6825" s="47"/>
      <c r="G6825" s="48"/>
      <c r="H6825" s="47"/>
      <c r="I6825" s="51"/>
      <c r="J6825" s="51"/>
      <c r="K6825" s="47"/>
      <c r="L6825" s="47"/>
      <c r="M6825" s="47"/>
      <c r="N6825" s="47"/>
      <c r="O6825" s="48"/>
    </row>
    <row r="6826" spans="2:15" x14ac:dyDescent="0.25">
      <c r="B6826" s="84"/>
      <c r="C6826" s="47"/>
      <c r="D6826" s="47"/>
      <c r="E6826" s="47"/>
      <c r="F6826" s="47"/>
      <c r="G6826" s="48"/>
      <c r="H6826" s="47"/>
      <c r="I6826" s="51"/>
      <c r="J6826" s="51"/>
      <c r="K6826" s="47"/>
      <c r="L6826" s="47"/>
      <c r="M6826" s="47"/>
      <c r="N6826" s="47"/>
      <c r="O6826" s="48"/>
    </row>
    <row r="6827" spans="2:15" x14ac:dyDescent="0.25">
      <c r="B6827" s="84"/>
      <c r="C6827" s="47"/>
      <c r="D6827" s="47"/>
      <c r="E6827" s="47"/>
      <c r="F6827" s="47"/>
      <c r="G6827" s="48"/>
      <c r="H6827" s="47"/>
      <c r="I6827" s="51"/>
      <c r="J6827" s="51"/>
      <c r="K6827" s="47"/>
      <c r="L6827" s="47"/>
      <c r="M6827" s="47"/>
      <c r="N6827" s="47"/>
      <c r="O6827" s="48"/>
    </row>
    <row r="6828" spans="2:15" x14ac:dyDescent="0.25">
      <c r="B6828" s="84"/>
      <c r="C6828" s="47"/>
      <c r="D6828" s="47"/>
      <c r="E6828" s="47"/>
      <c r="F6828" s="47"/>
      <c r="G6828" s="48"/>
      <c r="H6828" s="47"/>
      <c r="I6828" s="51"/>
      <c r="J6828" s="51"/>
      <c r="K6828" s="47"/>
      <c r="L6828" s="47"/>
      <c r="M6828" s="47"/>
      <c r="N6828" s="47"/>
      <c r="O6828" s="48"/>
    </row>
    <row r="6829" spans="2:15" x14ac:dyDescent="0.25">
      <c r="B6829" s="84"/>
      <c r="C6829" s="47"/>
      <c r="D6829" s="47"/>
      <c r="E6829" s="47"/>
      <c r="F6829" s="47"/>
      <c r="G6829" s="48"/>
      <c r="H6829" s="47"/>
      <c r="I6829" s="51"/>
      <c r="J6829" s="51"/>
      <c r="K6829" s="47"/>
      <c r="L6829" s="47"/>
      <c r="M6829" s="47"/>
      <c r="N6829" s="47"/>
      <c r="O6829" s="48"/>
    </row>
    <row r="6830" spans="2:15" x14ac:dyDescent="0.25">
      <c r="B6830" s="84"/>
      <c r="C6830" s="47"/>
      <c r="D6830" s="47"/>
      <c r="E6830" s="47"/>
      <c r="F6830" s="47"/>
      <c r="G6830" s="48"/>
      <c r="H6830" s="47"/>
      <c r="I6830" s="51"/>
      <c r="J6830" s="51"/>
      <c r="K6830" s="47"/>
      <c r="L6830" s="47"/>
      <c r="M6830" s="47"/>
      <c r="N6830" s="47"/>
      <c r="O6830" s="48"/>
    </row>
    <row r="6831" spans="2:15" x14ac:dyDescent="0.25">
      <c r="B6831" s="84"/>
      <c r="C6831" s="47"/>
      <c r="D6831" s="47"/>
      <c r="E6831" s="47"/>
      <c r="F6831" s="47"/>
      <c r="G6831" s="48"/>
      <c r="H6831" s="47"/>
      <c r="I6831" s="51"/>
      <c r="J6831" s="51"/>
      <c r="K6831" s="47"/>
      <c r="L6831" s="47"/>
      <c r="M6831" s="47"/>
      <c r="N6831" s="47"/>
      <c r="O6831" s="48"/>
    </row>
    <row r="6832" spans="2:15" x14ac:dyDescent="0.25">
      <c r="B6832" s="84"/>
      <c r="C6832" s="47"/>
      <c r="D6832" s="47"/>
      <c r="E6832" s="47"/>
      <c r="F6832" s="47"/>
      <c r="G6832" s="48"/>
      <c r="H6832" s="47"/>
      <c r="I6832" s="51"/>
      <c r="J6832" s="51"/>
      <c r="K6832" s="47"/>
      <c r="L6832" s="47"/>
      <c r="M6832" s="47"/>
      <c r="N6832" s="47"/>
      <c r="O6832" s="48"/>
    </row>
    <row r="6833" spans="2:15" x14ac:dyDescent="0.25">
      <c r="B6833" s="84"/>
      <c r="C6833" s="47"/>
      <c r="D6833" s="47"/>
      <c r="E6833" s="47"/>
      <c r="F6833" s="47"/>
      <c r="G6833" s="48"/>
      <c r="H6833" s="47"/>
      <c r="I6833" s="51"/>
      <c r="J6833" s="51"/>
      <c r="K6833" s="47"/>
      <c r="L6833" s="47"/>
      <c r="M6833" s="47"/>
      <c r="N6833" s="47"/>
      <c r="O6833" s="48"/>
    </row>
    <row r="6834" spans="2:15" x14ac:dyDescent="0.25">
      <c r="B6834" s="84"/>
      <c r="C6834" s="47"/>
      <c r="D6834" s="47"/>
      <c r="E6834" s="47"/>
      <c r="F6834" s="47"/>
      <c r="G6834" s="48"/>
      <c r="H6834" s="47"/>
      <c r="I6834" s="51"/>
      <c r="J6834" s="51"/>
      <c r="K6834" s="47"/>
      <c r="L6834" s="47"/>
      <c r="M6834" s="47"/>
      <c r="N6834" s="47"/>
      <c r="O6834" s="48"/>
    </row>
    <row r="6835" spans="2:15" x14ac:dyDescent="0.25">
      <c r="B6835" s="84"/>
      <c r="C6835" s="47"/>
      <c r="D6835" s="47"/>
      <c r="E6835" s="47"/>
      <c r="F6835" s="47"/>
      <c r="G6835" s="48"/>
      <c r="H6835" s="47"/>
      <c r="I6835" s="51"/>
      <c r="J6835" s="51"/>
      <c r="K6835" s="47"/>
      <c r="L6835" s="47"/>
      <c r="M6835" s="47"/>
      <c r="N6835" s="47"/>
      <c r="O6835" s="48"/>
    </row>
    <row r="6836" spans="2:15" x14ac:dyDescent="0.25">
      <c r="B6836" s="84"/>
      <c r="C6836" s="47"/>
      <c r="D6836" s="47"/>
      <c r="E6836" s="47"/>
      <c r="F6836" s="47"/>
      <c r="G6836" s="48"/>
      <c r="H6836" s="47"/>
      <c r="I6836" s="51"/>
      <c r="J6836" s="51"/>
      <c r="K6836" s="47"/>
      <c r="L6836" s="47"/>
      <c r="M6836" s="47"/>
      <c r="N6836" s="47"/>
      <c r="O6836" s="48"/>
    </row>
    <row r="6837" spans="2:15" x14ac:dyDescent="0.25">
      <c r="B6837" s="84"/>
      <c r="C6837" s="47"/>
      <c r="D6837" s="47"/>
      <c r="E6837" s="47"/>
      <c r="F6837" s="47"/>
      <c r="G6837" s="48"/>
      <c r="H6837" s="47"/>
      <c r="I6837" s="51"/>
      <c r="J6837" s="51"/>
      <c r="K6837" s="47"/>
      <c r="L6837" s="47"/>
      <c r="M6837" s="47"/>
      <c r="N6837" s="47"/>
      <c r="O6837" s="48"/>
    </row>
    <row r="6838" spans="2:15" x14ac:dyDescent="0.25">
      <c r="B6838" s="84"/>
      <c r="C6838" s="47"/>
      <c r="D6838" s="47"/>
      <c r="E6838" s="47"/>
      <c r="F6838" s="47"/>
      <c r="G6838" s="48"/>
      <c r="H6838" s="47"/>
      <c r="I6838" s="51"/>
      <c r="J6838" s="51"/>
      <c r="K6838" s="47"/>
      <c r="L6838" s="47"/>
      <c r="M6838" s="47"/>
      <c r="N6838" s="47"/>
      <c r="O6838" s="48"/>
    </row>
    <row r="6839" spans="2:15" x14ac:dyDescent="0.25">
      <c r="B6839" s="84"/>
      <c r="C6839" s="47"/>
      <c r="D6839" s="47"/>
      <c r="E6839" s="47"/>
      <c r="F6839" s="47"/>
      <c r="G6839" s="48"/>
      <c r="H6839" s="47"/>
      <c r="I6839" s="51"/>
      <c r="J6839" s="51"/>
      <c r="K6839" s="47"/>
      <c r="L6839" s="47"/>
      <c r="M6839" s="47"/>
      <c r="N6839" s="47"/>
      <c r="O6839" s="48"/>
    </row>
    <row r="6840" spans="2:15" x14ac:dyDescent="0.25">
      <c r="B6840" s="84"/>
      <c r="C6840" s="47"/>
      <c r="D6840" s="47"/>
      <c r="E6840" s="47"/>
      <c r="F6840" s="47"/>
      <c r="G6840" s="48"/>
      <c r="H6840" s="47"/>
      <c r="I6840" s="51"/>
      <c r="J6840" s="51"/>
      <c r="K6840" s="47"/>
      <c r="L6840" s="47"/>
      <c r="M6840" s="47"/>
      <c r="N6840" s="47"/>
      <c r="O6840" s="48"/>
    </row>
    <row r="6841" spans="2:15" x14ac:dyDescent="0.25">
      <c r="B6841" s="84"/>
      <c r="C6841" s="47"/>
      <c r="D6841" s="47"/>
      <c r="E6841" s="47"/>
      <c r="F6841" s="47"/>
      <c r="G6841" s="48"/>
      <c r="H6841" s="47"/>
      <c r="I6841" s="51"/>
      <c r="J6841" s="51"/>
      <c r="K6841" s="47"/>
      <c r="L6841" s="47"/>
      <c r="M6841" s="47"/>
      <c r="N6841" s="47"/>
      <c r="O6841" s="48"/>
    </row>
    <row r="6842" spans="2:15" x14ac:dyDescent="0.25">
      <c r="B6842" s="84"/>
      <c r="C6842" s="47"/>
      <c r="D6842" s="47"/>
      <c r="E6842" s="47"/>
      <c r="F6842" s="47"/>
      <c r="G6842" s="48"/>
      <c r="H6842" s="47"/>
      <c r="I6842" s="51"/>
      <c r="J6842" s="51"/>
      <c r="K6842" s="47"/>
      <c r="L6842" s="47"/>
      <c r="M6842" s="47"/>
      <c r="N6842" s="47"/>
      <c r="O6842" s="48"/>
    </row>
    <row r="6843" spans="2:15" x14ac:dyDescent="0.25">
      <c r="B6843" s="84"/>
      <c r="C6843" s="47"/>
      <c r="D6843" s="47"/>
      <c r="E6843" s="47"/>
      <c r="F6843" s="47"/>
      <c r="G6843" s="48"/>
      <c r="H6843" s="47"/>
      <c r="I6843" s="51"/>
      <c r="J6843" s="51"/>
      <c r="K6843" s="47"/>
      <c r="L6843" s="47"/>
      <c r="M6843" s="47"/>
      <c r="N6843" s="47"/>
      <c r="O6843" s="48"/>
    </row>
    <row r="6844" spans="2:15" x14ac:dyDescent="0.25">
      <c r="B6844" s="84"/>
      <c r="C6844" s="47"/>
      <c r="D6844" s="47"/>
      <c r="E6844" s="47"/>
      <c r="F6844" s="47"/>
      <c r="G6844" s="48"/>
      <c r="H6844" s="47"/>
      <c r="I6844" s="51"/>
      <c r="J6844" s="51"/>
      <c r="K6844" s="47"/>
      <c r="L6844" s="47"/>
      <c r="M6844" s="47"/>
      <c r="N6844" s="47"/>
      <c r="O6844" s="48"/>
    </row>
    <row r="6845" spans="2:15" x14ac:dyDescent="0.25">
      <c r="B6845" s="84"/>
      <c r="C6845" s="47"/>
      <c r="D6845" s="47"/>
      <c r="E6845" s="47"/>
      <c r="F6845" s="47"/>
      <c r="G6845" s="48"/>
      <c r="H6845" s="47"/>
      <c r="I6845" s="51"/>
      <c r="J6845" s="51"/>
      <c r="K6845" s="47"/>
      <c r="L6845" s="47"/>
      <c r="M6845" s="47"/>
      <c r="N6845" s="47"/>
      <c r="O6845" s="48"/>
    </row>
    <row r="6846" spans="2:15" x14ac:dyDescent="0.25">
      <c r="B6846" s="84"/>
      <c r="C6846" s="47"/>
      <c r="D6846" s="47"/>
      <c r="E6846" s="47"/>
      <c r="F6846" s="47"/>
      <c r="G6846" s="48"/>
      <c r="H6846" s="47"/>
      <c r="I6846" s="51"/>
      <c r="J6846" s="51"/>
      <c r="K6846" s="47"/>
      <c r="L6846" s="47"/>
      <c r="M6846" s="47"/>
      <c r="N6846" s="47"/>
      <c r="O6846" s="48"/>
    </row>
    <row r="6847" spans="2:15" x14ac:dyDescent="0.25">
      <c r="B6847" s="84"/>
      <c r="C6847" s="47"/>
      <c r="D6847" s="47"/>
      <c r="E6847" s="47"/>
      <c r="F6847" s="47"/>
      <c r="G6847" s="48"/>
      <c r="H6847" s="47"/>
      <c r="I6847" s="51"/>
      <c r="J6847" s="51"/>
      <c r="K6847" s="47"/>
      <c r="L6847" s="47"/>
      <c r="M6847" s="47"/>
      <c r="N6847" s="47"/>
      <c r="O6847" s="48"/>
    </row>
    <row r="6848" spans="2:15" x14ac:dyDescent="0.25">
      <c r="B6848" s="84"/>
      <c r="C6848" s="47"/>
      <c r="D6848" s="47"/>
      <c r="E6848" s="47"/>
      <c r="F6848" s="47"/>
      <c r="G6848" s="48"/>
      <c r="H6848" s="47"/>
      <c r="I6848" s="51"/>
      <c r="J6848" s="51"/>
      <c r="K6848" s="47"/>
      <c r="L6848" s="47"/>
      <c r="M6848" s="47"/>
      <c r="N6848" s="47"/>
      <c r="O6848" s="48"/>
    </row>
    <row r="6849" spans="2:15" x14ac:dyDescent="0.25">
      <c r="B6849" s="84"/>
      <c r="C6849" s="47"/>
      <c r="D6849" s="47"/>
      <c r="E6849" s="47"/>
      <c r="F6849" s="47"/>
      <c r="G6849" s="48"/>
      <c r="H6849" s="47"/>
      <c r="I6849" s="51"/>
      <c r="J6849" s="51"/>
      <c r="K6849" s="47"/>
      <c r="L6849" s="47"/>
      <c r="M6849" s="47"/>
      <c r="N6849" s="47"/>
      <c r="O6849" s="48"/>
    </row>
    <row r="6850" spans="2:15" x14ac:dyDescent="0.25">
      <c r="B6850" s="84"/>
      <c r="C6850" s="47"/>
      <c r="D6850" s="47"/>
      <c r="E6850" s="47"/>
      <c r="F6850" s="47"/>
      <c r="G6850" s="48"/>
      <c r="H6850" s="47"/>
      <c r="I6850" s="51"/>
      <c r="J6850" s="51"/>
      <c r="K6850" s="47"/>
      <c r="L6850" s="47"/>
      <c r="M6850" s="47"/>
      <c r="N6850" s="47"/>
      <c r="O6850" s="48"/>
    </row>
    <row r="6851" spans="2:15" x14ac:dyDescent="0.25">
      <c r="B6851" s="84"/>
      <c r="C6851" s="47"/>
      <c r="D6851" s="47"/>
      <c r="E6851" s="47"/>
      <c r="F6851" s="47"/>
      <c r="G6851" s="48"/>
      <c r="H6851" s="47"/>
      <c r="I6851" s="51"/>
      <c r="J6851" s="51"/>
      <c r="K6851" s="47"/>
      <c r="L6851" s="47"/>
      <c r="M6851" s="47"/>
      <c r="N6851" s="47"/>
      <c r="O6851" s="48"/>
    </row>
    <row r="6852" spans="2:15" x14ac:dyDescent="0.25">
      <c r="B6852" s="84"/>
      <c r="C6852" s="47"/>
      <c r="D6852" s="47"/>
      <c r="E6852" s="47"/>
      <c r="F6852" s="47"/>
      <c r="G6852" s="48"/>
      <c r="H6852" s="47"/>
      <c r="I6852" s="51"/>
      <c r="J6852" s="51"/>
      <c r="K6852" s="47"/>
      <c r="L6852" s="47"/>
      <c r="M6852" s="47"/>
      <c r="N6852" s="47"/>
      <c r="O6852" s="48"/>
    </row>
    <row r="6853" spans="2:15" x14ac:dyDescent="0.25">
      <c r="B6853" s="84"/>
      <c r="C6853" s="47"/>
      <c r="D6853" s="47"/>
      <c r="E6853" s="47"/>
      <c r="F6853" s="47"/>
      <c r="G6853" s="48"/>
      <c r="H6853" s="47"/>
      <c r="I6853" s="51"/>
      <c r="J6853" s="51"/>
      <c r="K6853" s="47"/>
      <c r="L6853" s="47"/>
      <c r="M6853" s="47"/>
      <c r="N6853" s="47"/>
      <c r="O6853" s="48"/>
    </row>
    <row r="6854" spans="2:15" x14ac:dyDescent="0.25">
      <c r="B6854" s="84"/>
      <c r="C6854" s="47"/>
      <c r="D6854" s="47"/>
      <c r="E6854" s="47"/>
      <c r="F6854" s="47"/>
      <c r="G6854" s="48"/>
      <c r="H6854" s="47"/>
      <c r="I6854" s="51"/>
      <c r="J6854" s="51"/>
      <c r="K6854" s="47"/>
      <c r="L6854" s="47"/>
      <c r="M6854" s="47"/>
      <c r="N6854" s="47"/>
      <c r="O6854" s="48"/>
    </row>
    <row r="6855" spans="2:15" x14ac:dyDescent="0.25">
      <c r="B6855" s="84"/>
      <c r="C6855" s="47"/>
      <c r="D6855" s="47"/>
      <c r="E6855" s="47"/>
      <c r="F6855" s="47"/>
      <c r="G6855" s="48"/>
      <c r="H6855" s="47"/>
      <c r="I6855" s="51"/>
      <c r="J6855" s="51"/>
      <c r="K6855" s="47"/>
      <c r="L6855" s="47"/>
      <c r="M6855" s="47"/>
      <c r="N6855" s="47"/>
      <c r="O6855" s="48"/>
    </row>
    <row r="6856" spans="2:15" x14ac:dyDescent="0.25">
      <c r="B6856" s="84"/>
      <c r="C6856" s="47"/>
      <c r="D6856" s="47"/>
      <c r="E6856" s="47"/>
      <c r="F6856" s="47"/>
      <c r="G6856" s="48"/>
      <c r="H6856" s="47"/>
      <c r="I6856" s="51"/>
      <c r="J6856" s="51"/>
      <c r="K6856" s="47"/>
      <c r="L6856" s="47"/>
      <c r="M6856" s="47"/>
      <c r="N6856" s="47"/>
      <c r="O6856" s="48"/>
    </row>
    <row r="6857" spans="2:15" x14ac:dyDescent="0.25">
      <c r="B6857" s="84"/>
      <c r="C6857" s="47"/>
      <c r="D6857" s="47"/>
      <c r="E6857" s="47"/>
      <c r="F6857" s="47"/>
      <c r="G6857" s="48"/>
      <c r="H6857" s="47"/>
      <c r="I6857" s="51"/>
      <c r="J6857" s="51"/>
      <c r="K6857" s="47"/>
      <c r="L6857" s="47"/>
      <c r="M6857" s="47"/>
      <c r="N6857" s="47"/>
      <c r="O6857" s="48"/>
    </row>
    <row r="6858" spans="2:15" x14ac:dyDescent="0.25">
      <c r="B6858" s="84"/>
      <c r="C6858" s="47"/>
      <c r="D6858" s="47"/>
      <c r="E6858" s="47"/>
      <c r="F6858" s="47"/>
      <c r="G6858" s="48"/>
      <c r="H6858" s="47"/>
      <c r="I6858" s="51"/>
      <c r="J6858" s="51"/>
      <c r="K6858" s="47"/>
      <c r="L6858" s="47"/>
      <c r="M6858" s="47"/>
      <c r="N6858" s="47"/>
      <c r="O6858" s="48"/>
    </row>
    <row r="6859" spans="2:15" x14ac:dyDescent="0.25">
      <c r="B6859" s="84"/>
      <c r="C6859" s="47"/>
      <c r="D6859" s="47"/>
      <c r="E6859" s="47"/>
      <c r="F6859" s="47"/>
      <c r="G6859" s="48"/>
      <c r="H6859" s="47"/>
      <c r="I6859" s="51"/>
      <c r="J6859" s="51"/>
      <c r="K6859" s="47"/>
      <c r="L6859" s="47"/>
      <c r="M6859" s="47"/>
      <c r="N6859" s="47"/>
      <c r="O6859" s="48"/>
    </row>
    <row r="6860" spans="2:15" x14ac:dyDescent="0.25">
      <c r="B6860" s="84"/>
      <c r="C6860" s="47"/>
      <c r="D6860" s="47"/>
      <c r="E6860" s="47"/>
      <c r="F6860" s="47"/>
      <c r="G6860" s="48"/>
      <c r="H6860" s="47"/>
      <c r="I6860" s="51"/>
      <c r="J6860" s="51"/>
      <c r="K6860" s="47"/>
      <c r="L6860" s="47"/>
      <c r="M6860" s="47"/>
      <c r="N6860" s="47"/>
      <c r="O6860" s="48"/>
    </row>
    <row r="6861" spans="2:15" x14ac:dyDescent="0.25">
      <c r="B6861" s="84"/>
      <c r="C6861" s="47"/>
      <c r="D6861" s="47"/>
      <c r="E6861" s="47"/>
      <c r="F6861" s="47"/>
      <c r="G6861" s="48"/>
      <c r="H6861" s="47"/>
      <c r="I6861" s="51"/>
      <c r="J6861" s="51"/>
      <c r="K6861" s="47"/>
      <c r="L6861" s="47"/>
      <c r="M6861" s="47"/>
      <c r="N6861" s="47"/>
      <c r="O6861" s="48"/>
    </row>
    <row r="6862" spans="2:15" x14ac:dyDescent="0.25">
      <c r="B6862" s="84"/>
      <c r="C6862" s="47"/>
      <c r="D6862" s="47"/>
      <c r="E6862" s="47"/>
      <c r="F6862" s="47"/>
      <c r="G6862" s="48"/>
      <c r="H6862" s="47"/>
      <c r="I6862" s="51"/>
      <c r="J6862" s="51"/>
      <c r="K6862" s="47"/>
      <c r="L6862" s="47"/>
      <c r="M6862" s="47"/>
      <c r="N6862" s="47"/>
      <c r="O6862" s="48"/>
    </row>
    <row r="6863" spans="2:15" x14ac:dyDescent="0.25">
      <c r="B6863" s="84"/>
      <c r="C6863" s="47"/>
      <c r="D6863" s="47"/>
      <c r="E6863" s="47"/>
      <c r="F6863" s="47"/>
      <c r="G6863" s="48"/>
      <c r="H6863" s="47"/>
      <c r="I6863" s="51"/>
      <c r="J6863" s="51"/>
      <c r="K6863" s="47"/>
      <c r="L6863" s="47"/>
      <c r="M6863" s="47"/>
      <c r="N6863" s="47"/>
      <c r="O6863" s="48"/>
    </row>
    <row r="6864" spans="2:15" x14ac:dyDescent="0.25">
      <c r="B6864" s="84"/>
      <c r="C6864" s="47"/>
      <c r="D6864" s="47"/>
      <c r="E6864" s="47"/>
      <c r="F6864" s="47"/>
      <c r="G6864" s="48"/>
      <c r="H6864" s="47"/>
      <c r="I6864" s="51"/>
      <c r="J6864" s="51"/>
      <c r="K6864" s="47"/>
      <c r="L6864" s="47"/>
      <c r="M6864" s="47"/>
      <c r="N6864" s="47"/>
      <c r="O6864" s="48"/>
    </row>
    <row r="6865" spans="2:15" x14ac:dyDescent="0.25">
      <c r="B6865" s="84"/>
      <c r="C6865" s="47"/>
      <c r="D6865" s="47"/>
      <c r="E6865" s="47"/>
      <c r="F6865" s="47"/>
      <c r="G6865" s="48"/>
      <c r="H6865" s="47"/>
      <c r="I6865" s="51"/>
      <c r="J6865" s="51"/>
      <c r="K6865" s="47"/>
      <c r="L6865" s="47"/>
      <c r="M6865" s="47"/>
      <c r="N6865" s="47"/>
      <c r="O6865" s="48"/>
    </row>
    <row r="6866" spans="2:15" x14ac:dyDescent="0.25">
      <c r="B6866" s="84"/>
      <c r="C6866" s="47"/>
      <c r="D6866" s="47"/>
      <c r="E6866" s="47"/>
      <c r="F6866" s="47"/>
      <c r="G6866" s="48"/>
      <c r="H6866" s="47"/>
      <c r="I6866" s="51"/>
      <c r="J6866" s="51"/>
      <c r="K6866" s="47"/>
      <c r="L6866" s="47"/>
      <c r="M6866" s="47"/>
      <c r="N6866" s="47"/>
      <c r="O6866" s="48"/>
    </row>
    <row r="6867" spans="2:15" x14ac:dyDescent="0.25">
      <c r="B6867" s="84"/>
      <c r="C6867" s="47"/>
      <c r="D6867" s="47"/>
      <c r="E6867" s="47"/>
      <c r="F6867" s="47"/>
      <c r="G6867" s="48"/>
      <c r="H6867" s="47"/>
      <c r="I6867" s="51"/>
      <c r="J6867" s="51"/>
      <c r="K6867" s="47"/>
      <c r="L6867" s="47"/>
      <c r="M6867" s="47"/>
      <c r="N6867" s="47"/>
      <c r="O6867" s="48"/>
    </row>
    <row r="6868" spans="2:15" x14ac:dyDescent="0.25">
      <c r="B6868" s="84"/>
      <c r="C6868" s="47"/>
      <c r="D6868" s="47"/>
      <c r="E6868" s="47"/>
      <c r="F6868" s="47"/>
      <c r="G6868" s="48"/>
      <c r="H6868" s="47"/>
      <c r="I6868" s="51"/>
      <c r="J6868" s="51"/>
      <c r="K6868" s="47"/>
      <c r="L6868" s="47"/>
      <c r="M6868" s="47"/>
      <c r="N6868" s="47"/>
      <c r="O6868" s="48"/>
    </row>
    <row r="6869" spans="2:15" x14ac:dyDescent="0.25">
      <c r="B6869" s="84"/>
      <c r="C6869" s="47"/>
      <c r="D6869" s="47"/>
      <c r="E6869" s="47"/>
      <c r="F6869" s="47"/>
      <c r="G6869" s="48"/>
      <c r="H6869" s="47"/>
      <c r="I6869" s="51"/>
      <c r="J6869" s="51"/>
      <c r="K6869" s="47"/>
      <c r="L6869" s="47"/>
      <c r="M6869" s="47"/>
      <c r="N6869" s="47"/>
      <c r="O6869" s="48"/>
    </row>
    <row r="6870" spans="2:15" x14ac:dyDescent="0.25">
      <c r="B6870" s="84"/>
      <c r="C6870" s="47"/>
      <c r="D6870" s="47"/>
      <c r="E6870" s="47"/>
      <c r="F6870" s="47"/>
      <c r="G6870" s="48"/>
      <c r="H6870" s="47"/>
      <c r="I6870" s="51"/>
      <c r="J6870" s="51"/>
      <c r="K6870" s="47"/>
      <c r="L6870" s="47"/>
      <c r="M6870" s="47"/>
      <c r="N6870" s="47"/>
      <c r="O6870" s="48"/>
    </row>
    <row r="6871" spans="2:15" x14ac:dyDescent="0.25">
      <c r="B6871" s="84"/>
      <c r="C6871" s="47"/>
      <c r="D6871" s="47"/>
      <c r="E6871" s="47"/>
      <c r="F6871" s="47"/>
      <c r="G6871" s="48"/>
      <c r="H6871" s="47"/>
      <c r="I6871" s="51"/>
      <c r="J6871" s="51"/>
      <c r="K6871" s="47"/>
      <c r="L6871" s="47"/>
      <c r="M6871" s="47"/>
      <c r="N6871" s="47"/>
      <c r="O6871" s="48"/>
    </row>
    <row r="6872" spans="2:15" x14ac:dyDescent="0.25">
      <c r="B6872" s="84"/>
      <c r="C6872" s="47"/>
      <c r="D6872" s="47"/>
      <c r="E6872" s="47"/>
      <c r="F6872" s="47"/>
      <c r="G6872" s="48"/>
      <c r="H6872" s="47"/>
      <c r="I6872" s="51"/>
      <c r="J6872" s="51"/>
      <c r="K6872" s="47"/>
      <c r="L6872" s="47"/>
      <c r="M6872" s="47"/>
      <c r="N6872" s="47"/>
      <c r="O6872" s="48"/>
    </row>
    <row r="6873" spans="2:15" x14ac:dyDescent="0.25">
      <c r="B6873" s="84"/>
      <c r="C6873" s="47"/>
      <c r="D6873" s="47"/>
      <c r="E6873" s="47"/>
      <c r="F6873" s="47"/>
      <c r="G6873" s="48"/>
      <c r="H6873" s="47"/>
      <c r="I6873" s="51"/>
      <c r="J6873" s="51"/>
      <c r="K6873" s="47"/>
      <c r="L6873" s="47"/>
      <c r="M6873" s="47"/>
      <c r="N6873" s="47"/>
      <c r="O6873" s="48"/>
    </row>
    <row r="6874" spans="2:15" x14ac:dyDescent="0.25">
      <c r="B6874" s="84"/>
      <c r="C6874" s="47"/>
      <c r="D6874" s="47"/>
      <c r="E6874" s="47"/>
      <c r="F6874" s="47"/>
      <c r="G6874" s="48"/>
      <c r="H6874" s="47"/>
      <c r="I6874" s="51"/>
      <c r="J6874" s="51"/>
      <c r="K6874" s="47"/>
      <c r="L6874" s="47"/>
      <c r="M6874" s="47"/>
      <c r="N6874" s="47"/>
      <c r="O6874" s="48"/>
    </row>
    <row r="6875" spans="2:15" x14ac:dyDescent="0.25">
      <c r="B6875" s="84"/>
      <c r="C6875" s="47"/>
      <c r="D6875" s="47"/>
      <c r="E6875" s="47"/>
      <c r="F6875" s="47"/>
      <c r="G6875" s="48"/>
      <c r="H6875" s="47"/>
      <c r="I6875" s="51"/>
      <c r="J6875" s="51"/>
      <c r="K6875" s="47"/>
      <c r="L6875" s="47"/>
      <c r="M6875" s="47"/>
      <c r="N6875" s="47"/>
      <c r="O6875" s="48"/>
    </row>
    <row r="6876" spans="2:15" x14ac:dyDescent="0.25">
      <c r="B6876" s="84"/>
      <c r="C6876" s="47"/>
      <c r="D6876" s="47"/>
      <c r="E6876" s="47"/>
      <c r="F6876" s="47"/>
      <c r="G6876" s="48"/>
      <c r="H6876" s="47"/>
      <c r="I6876" s="51"/>
      <c r="J6876" s="51"/>
      <c r="K6876" s="47"/>
      <c r="L6876" s="47"/>
      <c r="M6876" s="47"/>
      <c r="N6876" s="47"/>
      <c r="O6876" s="48"/>
    </row>
    <row r="6877" spans="2:15" x14ac:dyDescent="0.25">
      <c r="B6877" s="84"/>
      <c r="C6877" s="47"/>
      <c r="D6877" s="47"/>
      <c r="E6877" s="47"/>
      <c r="F6877" s="47"/>
      <c r="G6877" s="48"/>
      <c r="H6877" s="47"/>
      <c r="I6877" s="51"/>
      <c r="J6877" s="51"/>
      <c r="K6877" s="47"/>
      <c r="L6877" s="47"/>
      <c r="M6877" s="47"/>
      <c r="N6877" s="47"/>
      <c r="O6877" s="48"/>
    </row>
    <row r="6878" spans="2:15" x14ac:dyDescent="0.25">
      <c r="B6878" s="84"/>
      <c r="C6878" s="47"/>
      <c r="D6878" s="47"/>
      <c r="E6878" s="47"/>
      <c r="F6878" s="47"/>
      <c r="G6878" s="48"/>
      <c r="H6878" s="47"/>
      <c r="I6878" s="51"/>
      <c r="J6878" s="51"/>
      <c r="K6878" s="47"/>
      <c r="L6878" s="47"/>
      <c r="M6878" s="47"/>
      <c r="N6878" s="47"/>
      <c r="O6878" s="48"/>
    </row>
    <row r="6879" spans="2:15" x14ac:dyDescent="0.25">
      <c r="B6879" s="84"/>
      <c r="C6879" s="47"/>
      <c r="D6879" s="47"/>
      <c r="E6879" s="47"/>
      <c r="F6879" s="47"/>
      <c r="G6879" s="48"/>
      <c r="H6879" s="47"/>
      <c r="I6879" s="51"/>
      <c r="J6879" s="51"/>
      <c r="K6879" s="47"/>
      <c r="L6879" s="47"/>
      <c r="M6879" s="47"/>
      <c r="N6879" s="47"/>
      <c r="O6879" s="48"/>
    </row>
    <row r="6880" spans="2:15" x14ac:dyDescent="0.25">
      <c r="B6880" s="84"/>
      <c r="C6880" s="47"/>
      <c r="D6880" s="47"/>
      <c r="E6880" s="47"/>
      <c r="F6880" s="47"/>
      <c r="G6880" s="48"/>
      <c r="H6880" s="47"/>
      <c r="I6880" s="51"/>
      <c r="J6880" s="51"/>
      <c r="K6880" s="47"/>
      <c r="L6880" s="47"/>
      <c r="M6880" s="47"/>
      <c r="N6880" s="47"/>
      <c r="O6880" s="48"/>
    </row>
    <row r="6881" spans="2:15" x14ac:dyDescent="0.25">
      <c r="B6881" s="84"/>
      <c r="C6881" s="47"/>
      <c r="D6881" s="47"/>
      <c r="E6881" s="47"/>
      <c r="F6881" s="47"/>
      <c r="G6881" s="48"/>
      <c r="H6881" s="47"/>
      <c r="I6881" s="51"/>
      <c r="J6881" s="51"/>
      <c r="K6881" s="47"/>
      <c r="L6881" s="47"/>
      <c r="M6881" s="47"/>
      <c r="N6881" s="47"/>
      <c r="O6881" s="48"/>
    </row>
    <row r="6882" spans="2:15" x14ac:dyDescent="0.25">
      <c r="B6882" s="84"/>
      <c r="C6882" s="47"/>
      <c r="D6882" s="47"/>
      <c r="E6882" s="47"/>
      <c r="F6882" s="47"/>
      <c r="G6882" s="48"/>
      <c r="H6882" s="47"/>
      <c r="I6882" s="51"/>
      <c r="J6882" s="51"/>
      <c r="K6882" s="47"/>
      <c r="L6882" s="47"/>
      <c r="M6882" s="47"/>
      <c r="N6882" s="47"/>
      <c r="O6882" s="48"/>
    </row>
    <row r="6883" spans="2:15" x14ac:dyDescent="0.25">
      <c r="B6883" s="84"/>
      <c r="C6883" s="47"/>
      <c r="D6883" s="47"/>
      <c r="E6883" s="47"/>
      <c r="F6883" s="47"/>
      <c r="G6883" s="48"/>
      <c r="H6883" s="47"/>
      <c r="I6883" s="51"/>
      <c r="J6883" s="51"/>
      <c r="K6883" s="47"/>
      <c r="L6883" s="47"/>
      <c r="M6883" s="47"/>
      <c r="N6883" s="47"/>
      <c r="O6883" s="48"/>
    </row>
    <row r="6884" spans="2:15" x14ac:dyDescent="0.25">
      <c r="B6884" s="84"/>
      <c r="C6884" s="47"/>
      <c r="D6884" s="47"/>
      <c r="E6884" s="47"/>
      <c r="F6884" s="47"/>
      <c r="G6884" s="48"/>
      <c r="H6884" s="47"/>
      <c r="I6884" s="51"/>
      <c r="J6884" s="51"/>
      <c r="K6884" s="47"/>
      <c r="L6884" s="47"/>
      <c r="M6884" s="47"/>
      <c r="N6884" s="47"/>
      <c r="O6884" s="48"/>
    </row>
    <row r="6885" spans="2:15" x14ac:dyDescent="0.25">
      <c r="B6885" s="84"/>
      <c r="C6885" s="47"/>
      <c r="D6885" s="47"/>
      <c r="E6885" s="47"/>
      <c r="F6885" s="47"/>
      <c r="G6885" s="48"/>
      <c r="H6885" s="47"/>
      <c r="I6885" s="51"/>
      <c r="J6885" s="51"/>
      <c r="K6885" s="47"/>
      <c r="L6885" s="47"/>
      <c r="M6885" s="47"/>
      <c r="N6885" s="47"/>
      <c r="O6885" s="48"/>
    </row>
    <row r="6886" spans="2:15" x14ac:dyDescent="0.25">
      <c r="B6886" s="84"/>
      <c r="C6886" s="47"/>
      <c r="D6886" s="47"/>
      <c r="E6886" s="47"/>
      <c r="F6886" s="47"/>
      <c r="G6886" s="48"/>
      <c r="H6886" s="47"/>
      <c r="I6886" s="51"/>
      <c r="J6886" s="51"/>
      <c r="K6886" s="47"/>
      <c r="L6886" s="47"/>
      <c r="M6886" s="47"/>
      <c r="N6886" s="47"/>
      <c r="O6886" s="48"/>
    </row>
    <row r="6887" spans="2:15" x14ac:dyDescent="0.25">
      <c r="B6887" s="84"/>
      <c r="C6887" s="47"/>
      <c r="D6887" s="47"/>
      <c r="E6887" s="47"/>
      <c r="F6887" s="47"/>
      <c r="G6887" s="48"/>
      <c r="H6887" s="47"/>
      <c r="I6887" s="51"/>
      <c r="J6887" s="51"/>
      <c r="K6887" s="47"/>
      <c r="L6887" s="47"/>
      <c r="M6887" s="47"/>
      <c r="N6887" s="47"/>
      <c r="O6887" s="48"/>
    </row>
    <row r="6888" spans="2:15" x14ac:dyDescent="0.25">
      <c r="B6888" s="84"/>
      <c r="C6888" s="47"/>
      <c r="D6888" s="47"/>
      <c r="E6888" s="47"/>
      <c r="F6888" s="47"/>
      <c r="G6888" s="48"/>
      <c r="H6888" s="47"/>
      <c r="I6888" s="51"/>
      <c r="J6888" s="51"/>
      <c r="K6888" s="47"/>
      <c r="L6888" s="47"/>
      <c r="M6888" s="47"/>
      <c r="N6888" s="47"/>
      <c r="O6888" s="48"/>
    </row>
    <row r="6889" spans="2:15" x14ac:dyDescent="0.25">
      <c r="B6889" s="84"/>
      <c r="C6889" s="47"/>
      <c r="D6889" s="47"/>
      <c r="E6889" s="47"/>
      <c r="F6889" s="47"/>
      <c r="G6889" s="48"/>
      <c r="H6889" s="47"/>
      <c r="I6889" s="51"/>
      <c r="J6889" s="51"/>
      <c r="K6889" s="47"/>
      <c r="L6889" s="47"/>
      <c r="M6889" s="47"/>
      <c r="N6889" s="47"/>
      <c r="O6889" s="48"/>
    </row>
    <row r="6890" spans="2:15" x14ac:dyDescent="0.25">
      <c r="B6890" s="84"/>
      <c r="C6890" s="47"/>
      <c r="D6890" s="47"/>
      <c r="E6890" s="47"/>
      <c r="F6890" s="47"/>
      <c r="G6890" s="48"/>
      <c r="H6890" s="47"/>
      <c r="I6890" s="51"/>
      <c r="J6890" s="51"/>
      <c r="K6890" s="47"/>
      <c r="L6890" s="47"/>
      <c r="M6890" s="47"/>
      <c r="N6890" s="47"/>
      <c r="O6890" s="48"/>
    </row>
    <row r="6891" spans="2:15" x14ac:dyDescent="0.25">
      <c r="B6891" s="84"/>
      <c r="C6891" s="47"/>
      <c r="D6891" s="47"/>
      <c r="E6891" s="47"/>
      <c r="F6891" s="47"/>
      <c r="G6891" s="48"/>
      <c r="H6891" s="47"/>
      <c r="I6891" s="51"/>
      <c r="J6891" s="51"/>
      <c r="K6891" s="47"/>
      <c r="L6891" s="47"/>
      <c r="M6891" s="47"/>
      <c r="N6891" s="47"/>
      <c r="O6891" s="48"/>
    </row>
    <row r="6892" spans="2:15" x14ac:dyDescent="0.25">
      <c r="B6892" s="84"/>
      <c r="C6892" s="47"/>
      <c r="D6892" s="47"/>
      <c r="E6892" s="47"/>
      <c r="F6892" s="47"/>
      <c r="G6892" s="48"/>
      <c r="H6892" s="47"/>
      <c r="I6892" s="51"/>
      <c r="J6892" s="51"/>
      <c r="K6892" s="47"/>
      <c r="L6892" s="47"/>
      <c r="M6892" s="47"/>
      <c r="N6892" s="47"/>
      <c r="O6892" s="48"/>
    </row>
    <row r="6893" spans="2:15" x14ac:dyDescent="0.25">
      <c r="B6893" s="84"/>
      <c r="C6893" s="47"/>
      <c r="D6893" s="47"/>
      <c r="E6893" s="47"/>
      <c r="F6893" s="47"/>
      <c r="G6893" s="48"/>
      <c r="H6893" s="47"/>
      <c r="I6893" s="51"/>
      <c r="J6893" s="51"/>
      <c r="K6893" s="47"/>
      <c r="L6893" s="47"/>
      <c r="M6893" s="47"/>
      <c r="N6893" s="47"/>
      <c r="O6893" s="48"/>
    </row>
    <row r="6894" spans="2:15" x14ac:dyDescent="0.25">
      <c r="B6894" s="84"/>
      <c r="C6894" s="47"/>
      <c r="D6894" s="47"/>
      <c r="E6894" s="47"/>
      <c r="F6894" s="47"/>
      <c r="G6894" s="48"/>
      <c r="H6894" s="47"/>
      <c r="I6894" s="51"/>
      <c r="J6894" s="51"/>
      <c r="K6894" s="47"/>
      <c r="L6894" s="47"/>
      <c r="M6894" s="47"/>
      <c r="N6894" s="47"/>
      <c r="O6894" s="48"/>
    </row>
    <row r="6895" spans="2:15" x14ac:dyDescent="0.25">
      <c r="B6895" s="84"/>
      <c r="C6895" s="47"/>
      <c r="D6895" s="47"/>
      <c r="E6895" s="47"/>
      <c r="F6895" s="47"/>
      <c r="G6895" s="48"/>
      <c r="H6895" s="47"/>
      <c r="I6895" s="51"/>
      <c r="J6895" s="51"/>
      <c r="K6895" s="47"/>
      <c r="L6895" s="47"/>
      <c r="M6895" s="47"/>
      <c r="N6895" s="47"/>
      <c r="O6895" s="48"/>
    </row>
    <row r="6896" spans="2:15" x14ac:dyDescent="0.25">
      <c r="B6896" s="84"/>
      <c r="C6896" s="47"/>
      <c r="D6896" s="47"/>
      <c r="E6896" s="47"/>
      <c r="F6896" s="47"/>
      <c r="G6896" s="48"/>
      <c r="H6896" s="47"/>
      <c r="I6896" s="51"/>
      <c r="J6896" s="51"/>
      <c r="K6896" s="47"/>
      <c r="L6896" s="47"/>
      <c r="M6896" s="47"/>
      <c r="N6896" s="47"/>
      <c r="O6896" s="48"/>
    </row>
    <row r="6897" spans="2:15" x14ac:dyDescent="0.25">
      <c r="B6897" s="84"/>
      <c r="C6897" s="47"/>
      <c r="D6897" s="47"/>
      <c r="E6897" s="47"/>
      <c r="F6897" s="47"/>
      <c r="G6897" s="48"/>
      <c r="H6897" s="47"/>
      <c r="I6897" s="51"/>
      <c r="J6897" s="51"/>
      <c r="K6897" s="47"/>
      <c r="L6897" s="47"/>
      <c r="M6897" s="47"/>
      <c r="N6897" s="47"/>
      <c r="O6897" s="48"/>
    </row>
    <row r="6898" spans="2:15" x14ac:dyDescent="0.25">
      <c r="B6898" s="84"/>
      <c r="C6898" s="47"/>
      <c r="D6898" s="47"/>
      <c r="E6898" s="47"/>
      <c r="F6898" s="47"/>
      <c r="G6898" s="48"/>
      <c r="H6898" s="47"/>
      <c r="I6898" s="51"/>
      <c r="J6898" s="51"/>
      <c r="K6898" s="47"/>
      <c r="L6898" s="47"/>
      <c r="M6898" s="47"/>
      <c r="N6898" s="47"/>
      <c r="O6898" s="48"/>
    </row>
    <row r="6899" spans="2:15" x14ac:dyDescent="0.25">
      <c r="B6899" s="84"/>
      <c r="C6899" s="47"/>
      <c r="D6899" s="47"/>
      <c r="E6899" s="47"/>
      <c r="F6899" s="47"/>
      <c r="G6899" s="48"/>
      <c r="H6899" s="47"/>
      <c r="I6899" s="51"/>
      <c r="J6899" s="51"/>
      <c r="K6899" s="47"/>
      <c r="L6899" s="47"/>
      <c r="M6899" s="47"/>
      <c r="N6899" s="47"/>
      <c r="O6899" s="48"/>
    </row>
    <row r="6900" spans="2:15" x14ac:dyDescent="0.25">
      <c r="B6900" s="84"/>
      <c r="C6900" s="47"/>
      <c r="D6900" s="47"/>
      <c r="E6900" s="47"/>
      <c r="F6900" s="47"/>
      <c r="G6900" s="48"/>
      <c r="H6900" s="47"/>
      <c r="I6900" s="51"/>
      <c r="J6900" s="51"/>
      <c r="K6900" s="47"/>
      <c r="L6900" s="47"/>
      <c r="M6900" s="47"/>
      <c r="N6900" s="47"/>
      <c r="O6900" s="48"/>
    </row>
    <row r="6901" spans="2:15" x14ac:dyDescent="0.25">
      <c r="B6901" s="84"/>
      <c r="C6901" s="47"/>
      <c r="D6901" s="47"/>
      <c r="E6901" s="47"/>
      <c r="F6901" s="47"/>
      <c r="G6901" s="48"/>
      <c r="H6901" s="47"/>
      <c r="I6901" s="51"/>
      <c r="J6901" s="51"/>
      <c r="K6901" s="47"/>
      <c r="L6901" s="47"/>
      <c r="M6901" s="47"/>
      <c r="N6901" s="47"/>
      <c r="O6901" s="48"/>
    </row>
    <row r="6902" spans="2:15" x14ac:dyDescent="0.25">
      <c r="B6902" s="84"/>
      <c r="C6902" s="47"/>
      <c r="D6902" s="47"/>
      <c r="E6902" s="47"/>
      <c r="F6902" s="47"/>
      <c r="G6902" s="48"/>
      <c r="H6902" s="47"/>
      <c r="I6902" s="51"/>
      <c r="J6902" s="51"/>
      <c r="K6902" s="47"/>
      <c r="L6902" s="47"/>
      <c r="M6902" s="47"/>
      <c r="N6902" s="47"/>
      <c r="O6902" s="48"/>
    </row>
    <row r="6903" spans="2:15" x14ac:dyDescent="0.25">
      <c r="B6903" s="84"/>
      <c r="C6903" s="47"/>
      <c r="D6903" s="47"/>
      <c r="E6903" s="47"/>
      <c r="F6903" s="47"/>
      <c r="G6903" s="48"/>
      <c r="H6903" s="47"/>
      <c r="I6903" s="51"/>
      <c r="J6903" s="51"/>
      <c r="K6903" s="47"/>
      <c r="L6903" s="47"/>
      <c r="M6903" s="47"/>
      <c r="N6903" s="47"/>
      <c r="O6903" s="48"/>
    </row>
    <row r="6904" spans="2:15" x14ac:dyDescent="0.25">
      <c r="B6904" s="84"/>
      <c r="C6904" s="47"/>
      <c r="D6904" s="47"/>
      <c r="E6904" s="47"/>
      <c r="F6904" s="47"/>
      <c r="G6904" s="48"/>
      <c r="H6904" s="47"/>
      <c r="I6904" s="51"/>
      <c r="J6904" s="51"/>
      <c r="K6904" s="47"/>
      <c r="L6904" s="47"/>
      <c r="M6904" s="47"/>
      <c r="N6904" s="47"/>
      <c r="O6904" s="48"/>
    </row>
    <row r="6905" spans="2:15" x14ac:dyDescent="0.25">
      <c r="B6905" s="84"/>
      <c r="C6905" s="47"/>
      <c r="D6905" s="47"/>
      <c r="E6905" s="47"/>
      <c r="F6905" s="47"/>
      <c r="G6905" s="48"/>
      <c r="H6905" s="47"/>
      <c r="I6905" s="51"/>
      <c r="J6905" s="51"/>
      <c r="K6905" s="47"/>
      <c r="L6905" s="47"/>
      <c r="M6905" s="47"/>
      <c r="N6905" s="47"/>
      <c r="O6905" s="48"/>
    </row>
    <row r="6906" spans="2:15" x14ac:dyDescent="0.25">
      <c r="B6906" s="84"/>
      <c r="C6906" s="47"/>
      <c r="D6906" s="47"/>
      <c r="E6906" s="47"/>
      <c r="F6906" s="47"/>
      <c r="G6906" s="48"/>
      <c r="H6906" s="47"/>
      <c r="I6906" s="51"/>
      <c r="J6906" s="51"/>
      <c r="K6906" s="47"/>
      <c r="L6906" s="47"/>
      <c r="M6906" s="47"/>
      <c r="N6906" s="47"/>
      <c r="O6906" s="48"/>
    </row>
    <row r="6907" spans="2:15" x14ac:dyDescent="0.25">
      <c r="B6907" s="84"/>
      <c r="C6907" s="47"/>
      <c r="D6907" s="47"/>
      <c r="E6907" s="47"/>
      <c r="F6907" s="47"/>
      <c r="G6907" s="48"/>
      <c r="H6907" s="47"/>
      <c r="I6907" s="51"/>
      <c r="J6907" s="51"/>
      <c r="K6907" s="47"/>
      <c r="L6907" s="47"/>
      <c r="M6907" s="47"/>
      <c r="N6907" s="47"/>
      <c r="O6907" s="48"/>
    </row>
    <row r="6908" spans="2:15" x14ac:dyDescent="0.25">
      <c r="B6908" s="84"/>
      <c r="C6908" s="47"/>
      <c r="D6908" s="47"/>
      <c r="E6908" s="47"/>
      <c r="F6908" s="47"/>
      <c r="G6908" s="48"/>
      <c r="H6908" s="47"/>
      <c r="I6908" s="51"/>
      <c r="J6908" s="51"/>
      <c r="K6908" s="47"/>
      <c r="L6908" s="47"/>
      <c r="M6908" s="47"/>
      <c r="N6908" s="47"/>
      <c r="O6908" s="48"/>
    </row>
    <row r="6909" spans="2:15" x14ac:dyDescent="0.25">
      <c r="B6909" s="84"/>
      <c r="C6909" s="47"/>
      <c r="D6909" s="47"/>
      <c r="E6909" s="47"/>
      <c r="F6909" s="47"/>
      <c r="G6909" s="48"/>
      <c r="H6909" s="47"/>
      <c r="I6909" s="51"/>
      <c r="J6909" s="51"/>
      <c r="K6909" s="47"/>
      <c r="L6909" s="47"/>
      <c r="M6909" s="47"/>
      <c r="N6909" s="47"/>
      <c r="O6909" s="48"/>
    </row>
    <row r="6910" spans="2:15" x14ac:dyDescent="0.25">
      <c r="B6910" s="84"/>
      <c r="C6910" s="47"/>
      <c r="D6910" s="47"/>
      <c r="E6910" s="47"/>
      <c r="F6910" s="47"/>
      <c r="G6910" s="48"/>
      <c r="H6910" s="47"/>
      <c r="I6910" s="51"/>
      <c r="J6910" s="51"/>
      <c r="K6910" s="47"/>
      <c r="L6910" s="47"/>
      <c r="M6910" s="47"/>
      <c r="N6910" s="47"/>
      <c r="O6910" s="48"/>
    </row>
    <row r="6911" spans="2:15" x14ac:dyDescent="0.25">
      <c r="B6911" s="84"/>
      <c r="C6911" s="47"/>
      <c r="D6911" s="47"/>
      <c r="E6911" s="47"/>
      <c r="F6911" s="47"/>
      <c r="G6911" s="48"/>
      <c r="H6911" s="47"/>
      <c r="I6911" s="51"/>
      <c r="J6911" s="51"/>
      <c r="K6911" s="47"/>
      <c r="L6911" s="47"/>
      <c r="M6911" s="47"/>
      <c r="N6911" s="47"/>
      <c r="O6911" s="48"/>
    </row>
    <row r="6912" spans="2:15" x14ac:dyDescent="0.25">
      <c r="B6912" s="84"/>
      <c r="C6912" s="47"/>
      <c r="D6912" s="47"/>
      <c r="E6912" s="47"/>
      <c r="F6912" s="47"/>
      <c r="G6912" s="48"/>
      <c r="H6912" s="47"/>
      <c r="I6912" s="51"/>
      <c r="J6912" s="51"/>
      <c r="K6912" s="47"/>
      <c r="L6912" s="47"/>
      <c r="M6912" s="47"/>
      <c r="N6912" s="47"/>
      <c r="O6912" s="48"/>
    </row>
    <row r="6913" spans="2:15" x14ac:dyDescent="0.25">
      <c r="B6913" s="84"/>
      <c r="C6913" s="47"/>
      <c r="D6913" s="47"/>
      <c r="E6913" s="47"/>
      <c r="F6913" s="47"/>
      <c r="G6913" s="48"/>
      <c r="H6913" s="47"/>
      <c r="I6913" s="51"/>
      <c r="J6913" s="51"/>
      <c r="K6913" s="47"/>
      <c r="L6913" s="47"/>
      <c r="M6913" s="47"/>
      <c r="N6913" s="47"/>
      <c r="O6913" s="48"/>
    </row>
    <row r="6914" spans="2:15" x14ac:dyDescent="0.25">
      <c r="B6914" s="84"/>
      <c r="C6914" s="47"/>
      <c r="D6914" s="47"/>
      <c r="E6914" s="47"/>
      <c r="F6914" s="47"/>
      <c r="G6914" s="48"/>
      <c r="H6914" s="47"/>
      <c r="I6914" s="51"/>
      <c r="J6914" s="51"/>
      <c r="K6914" s="47"/>
      <c r="L6914" s="47"/>
      <c r="M6914" s="47"/>
      <c r="N6914" s="47"/>
      <c r="O6914" s="48"/>
    </row>
    <row r="6915" spans="2:15" x14ac:dyDescent="0.25">
      <c r="B6915" s="84"/>
      <c r="C6915" s="47"/>
      <c r="D6915" s="47"/>
      <c r="E6915" s="47"/>
      <c r="F6915" s="47"/>
      <c r="G6915" s="48"/>
      <c r="H6915" s="47"/>
      <c r="I6915" s="51"/>
      <c r="J6915" s="51"/>
      <c r="K6915" s="47"/>
      <c r="L6915" s="47"/>
      <c r="M6915" s="47"/>
      <c r="N6915" s="47"/>
      <c r="O6915" s="48"/>
    </row>
    <row r="6916" spans="2:15" x14ac:dyDescent="0.25">
      <c r="B6916" s="84"/>
      <c r="C6916" s="47"/>
      <c r="D6916" s="47"/>
      <c r="E6916" s="47"/>
      <c r="F6916" s="47"/>
      <c r="G6916" s="48"/>
      <c r="H6916" s="47"/>
      <c r="I6916" s="51"/>
      <c r="J6916" s="51"/>
      <c r="K6916" s="47"/>
      <c r="L6916" s="47"/>
      <c r="M6916" s="47"/>
      <c r="N6916" s="47"/>
      <c r="O6916" s="48"/>
    </row>
    <row r="6917" spans="2:15" x14ac:dyDescent="0.25">
      <c r="B6917" s="84"/>
      <c r="C6917" s="47"/>
      <c r="D6917" s="47"/>
      <c r="E6917" s="47"/>
      <c r="F6917" s="47"/>
      <c r="G6917" s="48"/>
      <c r="H6917" s="47"/>
      <c r="I6917" s="51"/>
      <c r="J6917" s="51"/>
      <c r="K6917" s="47"/>
      <c r="L6917" s="47"/>
      <c r="M6917" s="47"/>
      <c r="N6917" s="47"/>
      <c r="O6917" s="48"/>
    </row>
    <row r="6918" spans="2:15" x14ac:dyDescent="0.25">
      <c r="B6918" s="84"/>
      <c r="C6918" s="47"/>
      <c r="D6918" s="47"/>
      <c r="E6918" s="47"/>
      <c r="F6918" s="47"/>
      <c r="G6918" s="48"/>
      <c r="H6918" s="47"/>
      <c r="I6918" s="51"/>
      <c r="J6918" s="51"/>
      <c r="K6918" s="47"/>
      <c r="L6918" s="47"/>
      <c r="M6918" s="47"/>
      <c r="N6918" s="47"/>
      <c r="O6918" s="48"/>
    </row>
    <row r="6919" spans="2:15" x14ac:dyDescent="0.25">
      <c r="B6919" s="84"/>
      <c r="C6919" s="47"/>
      <c r="D6919" s="47"/>
      <c r="E6919" s="47"/>
      <c r="F6919" s="47"/>
      <c r="G6919" s="48"/>
      <c r="H6919" s="47"/>
      <c r="I6919" s="51"/>
      <c r="J6919" s="51"/>
      <c r="K6919" s="47"/>
      <c r="L6919" s="47"/>
      <c r="M6919" s="47"/>
      <c r="N6919" s="47"/>
      <c r="O6919" s="48"/>
    </row>
    <row r="6920" spans="2:15" x14ac:dyDescent="0.25">
      <c r="B6920" s="84"/>
      <c r="C6920" s="47"/>
      <c r="D6920" s="47"/>
      <c r="E6920" s="47"/>
      <c r="F6920" s="47"/>
      <c r="G6920" s="48"/>
      <c r="H6920" s="47"/>
      <c r="I6920" s="51"/>
      <c r="J6920" s="51"/>
      <c r="K6920" s="47"/>
      <c r="L6920" s="47"/>
      <c r="M6920" s="47"/>
      <c r="N6920" s="47"/>
      <c r="O6920" s="48"/>
    </row>
    <row r="6921" spans="2:15" x14ac:dyDescent="0.25">
      <c r="B6921" s="84"/>
      <c r="C6921" s="47"/>
      <c r="D6921" s="47"/>
      <c r="E6921" s="47"/>
      <c r="F6921" s="47"/>
      <c r="G6921" s="48"/>
      <c r="H6921" s="47"/>
      <c r="I6921" s="51"/>
      <c r="J6921" s="51"/>
      <c r="K6921" s="47"/>
      <c r="L6921" s="47"/>
      <c r="M6921" s="47"/>
      <c r="N6921" s="47"/>
      <c r="O6921" s="48"/>
    </row>
    <row r="6922" spans="2:15" x14ac:dyDescent="0.25">
      <c r="B6922" s="84"/>
      <c r="C6922" s="47"/>
      <c r="D6922" s="47"/>
      <c r="E6922" s="47"/>
      <c r="F6922" s="47"/>
      <c r="G6922" s="48"/>
      <c r="H6922" s="47"/>
      <c r="I6922" s="51"/>
      <c r="J6922" s="51"/>
      <c r="K6922" s="47"/>
      <c r="L6922" s="47"/>
      <c r="M6922" s="47"/>
      <c r="N6922" s="47"/>
      <c r="O6922" s="48"/>
    </row>
    <row r="6923" spans="2:15" x14ac:dyDescent="0.25">
      <c r="B6923" s="84"/>
      <c r="C6923" s="47"/>
      <c r="D6923" s="47"/>
      <c r="E6923" s="47"/>
      <c r="F6923" s="47"/>
      <c r="G6923" s="48"/>
      <c r="H6923" s="47"/>
      <c r="I6923" s="51"/>
      <c r="J6923" s="51"/>
      <c r="K6923" s="47"/>
      <c r="L6923" s="47"/>
      <c r="M6923" s="47"/>
      <c r="N6923" s="47"/>
      <c r="O6923" s="48"/>
    </row>
    <row r="6924" spans="2:15" x14ac:dyDescent="0.25">
      <c r="B6924" s="84"/>
      <c r="C6924" s="47"/>
      <c r="D6924" s="47"/>
      <c r="E6924" s="47"/>
      <c r="F6924" s="47"/>
      <c r="G6924" s="48"/>
      <c r="H6924" s="47"/>
      <c r="I6924" s="51"/>
      <c r="J6924" s="51"/>
      <c r="K6924" s="47"/>
      <c r="L6924" s="47"/>
      <c r="M6924" s="47"/>
      <c r="N6924" s="47"/>
      <c r="O6924" s="48"/>
    </row>
    <row r="6925" spans="2:15" x14ac:dyDescent="0.25">
      <c r="B6925" s="84"/>
      <c r="C6925" s="47"/>
      <c r="D6925" s="47"/>
      <c r="E6925" s="47"/>
      <c r="F6925" s="47"/>
      <c r="G6925" s="48"/>
      <c r="H6925" s="47"/>
      <c r="I6925" s="51"/>
      <c r="J6925" s="51"/>
      <c r="K6925" s="47"/>
      <c r="L6925" s="47"/>
      <c r="M6925" s="47"/>
      <c r="N6925" s="47"/>
      <c r="O6925" s="48"/>
    </row>
    <row r="6926" spans="2:15" x14ac:dyDescent="0.25">
      <c r="B6926" s="84"/>
      <c r="C6926" s="47"/>
      <c r="D6926" s="47"/>
      <c r="E6926" s="47"/>
      <c r="F6926" s="47"/>
      <c r="G6926" s="48"/>
      <c r="H6926" s="47"/>
      <c r="I6926" s="51"/>
      <c r="J6926" s="51"/>
      <c r="K6926" s="47"/>
      <c r="L6926" s="47"/>
      <c r="M6926" s="47"/>
      <c r="N6926" s="47"/>
      <c r="O6926" s="48"/>
    </row>
    <row r="6927" spans="2:15" x14ac:dyDescent="0.25">
      <c r="B6927" s="84"/>
      <c r="C6927" s="47"/>
      <c r="D6927" s="47"/>
      <c r="E6927" s="47"/>
      <c r="F6927" s="47"/>
      <c r="G6927" s="48"/>
      <c r="H6927" s="47"/>
      <c r="I6927" s="51"/>
      <c r="J6927" s="51"/>
      <c r="K6927" s="47"/>
      <c r="L6927" s="47"/>
      <c r="M6927" s="47"/>
      <c r="N6927" s="47"/>
      <c r="O6927" s="48"/>
    </row>
    <row r="6928" spans="2:15" x14ac:dyDescent="0.25">
      <c r="B6928" s="84"/>
      <c r="C6928" s="47"/>
      <c r="D6928" s="47"/>
      <c r="E6928" s="47"/>
      <c r="F6928" s="47"/>
      <c r="G6928" s="48"/>
      <c r="H6928" s="47"/>
      <c r="I6928" s="51"/>
      <c r="J6928" s="51"/>
      <c r="K6928" s="47"/>
      <c r="L6928" s="47"/>
      <c r="M6928" s="47"/>
      <c r="N6928" s="47"/>
      <c r="O6928" s="48"/>
    </row>
    <row r="6929" spans="2:15" x14ac:dyDescent="0.25">
      <c r="B6929" s="84"/>
      <c r="C6929" s="47"/>
      <c r="D6929" s="47"/>
      <c r="E6929" s="47"/>
      <c r="F6929" s="47"/>
      <c r="G6929" s="48"/>
      <c r="H6929" s="47"/>
      <c r="I6929" s="51"/>
      <c r="J6929" s="51"/>
      <c r="K6929" s="47"/>
      <c r="L6929" s="47"/>
      <c r="M6929" s="47"/>
      <c r="N6929" s="47"/>
      <c r="O6929" s="48"/>
    </row>
    <row r="6930" spans="2:15" x14ac:dyDescent="0.25">
      <c r="B6930" s="84"/>
      <c r="C6930" s="47"/>
      <c r="D6930" s="47"/>
      <c r="E6930" s="47"/>
      <c r="F6930" s="47"/>
      <c r="G6930" s="48"/>
      <c r="H6930" s="47"/>
      <c r="I6930" s="51"/>
      <c r="J6930" s="51"/>
      <c r="K6930" s="47"/>
      <c r="L6930" s="47"/>
      <c r="M6930" s="47"/>
      <c r="N6930" s="47"/>
      <c r="O6930" s="48"/>
    </row>
    <row r="6931" spans="2:15" x14ac:dyDescent="0.25">
      <c r="B6931" s="84"/>
      <c r="C6931" s="47"/>
      <c r="D6931" s="47"/>
      <c r="E6931" s="47"/>
      <c r="F6931" s="47"/>
      <c r="G6931" s="48"/>
      <c r="H6931" s="47"/>
      <c r="I6931" s="51"/>
      <c r="J6931" s="51"/>
      <c r="K6931" s="47"/>
      <c r="L6931" s="47"/>
      <c r="M6931" s="47"/>
      <c r="N6931" s="47"/>
      <c r="O6931" s="48"/>
    </row>
    <row r="6932" spans="2:15" x14ac:dyDescent="0.25">
      <c r="B6932" s="84"/>
      <c r="C6932" s="47"/>
      <c r="D6932" s="47"/>
      <c r="E6932" s="47"/>
      <c r="F6932" s="47"/>
      <c r="G6932" s="48"/>
      <c r="H6932" s="47"/>
      <c r="I6932" s="51"/>
      <c r="J6932" s="51"/>
      <c r="K6932" s="47"/>
      <c r="L6932" s="47"/>
      <c r="M6932" s="47"/>
      <c r="N6932" s="47"/>
      <c r="O6932" s="48"/>
    </row>
    <row r="6933" spans="2:15" x14ac:dyDescent="0.25">
      <c r="B6933" s="84"/>
      <c r="C6933" s="47"/>
      <c r="D6933" s="47"/>
      <c r="E6933" s="47"/>
      <c r="F6933" s="47"/>
      <c r="G6933" s="48"/>
      <c r="H6933" s="47"/>
      <c r="I6933" s="51"/>
      <c r="J6933" s="51"/>
      <c r="K6933" s="47"/>
      <c r="L6933" s="47"/>
      <c r="M6933" s="47"/>
      <c r="N6933" s="47"/>
      <c r="O6933" s="48"/>
    </row>
    <row r="6934" spans="2:15" x14ac:dyDescent="0.25">
      <c r="B6934" s="84"/>
      <c r="C6934" s="47"/>
      <c r="D6934" s="47"/>
      <c r="E6934" s="47"/>
      <c r="F6934" s="47"/>
      <c r="G6934" s="48"/>
      <c r="H6934" s="47"/>
      <c r="I6934" s="51"/>
      <c r="J6934" s="51"/>
      <c r="K6934" s="47"/>
      <c r="L6934" s="47"/>
      <c r="M6934" s="47"/>
      <c r="N6934" s="47"/>
      <c r="O6934" s="48"/>
    </row>
    <row r="6935" spans="2:15" x14ac:dyDescent="0.25">
      <c r="B6935" s="84"/>
      <c r="C6935" s="47"/>
      <c r="D6935" s="47"/>
      <c r="E6935" s="47"/>
      <c r="F6935" s="47"/>
      <c r="G6935" s="48"/>
      <c r="H6935" s="47"/>
      <c r="I6935" s="51"/>
      <c r="J6935" s="51"/>
      <c r="K6935" s="47"/>
      <c r="L6935" s="47"/>
      <c r="M6935" s="47"/>
      <c r="N6935" s="47"/>
      <c r="O6935" s="48"/>
    </row>
    <row r="6936" spans="2:15" x14ac:dyDescent="0.25">
      <c r="B6936" s="84"/>
      <c r="C6936" s="47"/>
      <c r="D6936" s="47"/>
      <c r="E6936" s="47"/>
      <c r="F6936" s="47"/>
      <c r="G6936" s="48"/>
      <c r="H6936" s="47"/>
      <c r="I6936" s="51"/>
      <c r="J6936" s="51"/>
      <c r="K6936" s="47"/>
      <c r="L6936" s="47"/>
      <c r="M6936" s="47"/>
      <c r="N6936" s="47"/>
      <c r="O6936" s="48"/>
    </row>
    <row r="6937" spans="2:15" x14ac:dyDescent="0.25">
      <c r="B6937" s="84"/>
      <c r="C6937" s="47"/>
      <c r="D6937" s="47"/>
      <c r="E6937" s="47"/>
      <c r="F6937" s="47"/>
      <c r="G6937" s="48"/>
      <c r="H6937" s="47"/>
      <c r="I6937" s="51"/>
      <c r="J6937" s="51"/>
      <c r="K6937" s="47"/>
      <c r="L6937" s="47"/>
      <c r="M6937" s="47"/>
      <c r="N6937" s="47"/>
      <c r="O6937" s="48"/>
    </row>
    <row r="6938" spans="2:15" x14ac:dyDescent="0.25">
      <c r="B6938" s="84"/>
      <c r="C6938" s="47"/>
      <c r="D6938" s="47"/>
      <c r="E6938" s="47"/>
      <c r="F6938" s="47"/>
      <c r="G6938" s="48"/>
      <c r="H6938" s="47"/>
      <c r="I6938" s="51"/>
      <c r="J6938" s="51"/>
      <c r="K6938" s="47"/>
      <c r="L6938" s="47"/>
      <c r="M6938" s="47"/>
      <c r="N6938" s="47"/>
      <c r="O6938" s="48"/>
    </row>
    <row r="6939" spans="2:15" x14ac:dyDescent="0.25">
      <c r="B6939" s="84"/>
      <c r="C6939" s="47"/>
      <c r="D6939" s="47"/>
      <c r="E6939" s="47"/>
      <c r="F6939" s="47"/>
      <c r="G6939" s="48"/>
      <c r="H6939" s="47"/>
      <c r="I6939" s="51"/>
      <c r="J6939" s="51"/>
      <c r="K6939" s="47"/>
      <c r="L6939" s="47"/>
      <c r="M6939" s="47"/>
      <c r="N6939" s="47"/>
      <c r="O6939" s="48"/>
    </row>
    <row r="6940" spans="2:15" x14ac:dyDescent="0.25">
      <c r="B6940" s="84"/>
      <c r="C6940" s="47"/>
      <c r="D6940" s="47"/>
      <c r="E6940" s="47"/>
      <c r="F6940" s="47"/>
      <c r="G6940" s="48"/>
      <c r="H6940" s="47"/>
      <c r="I6940" s="51"/>
      <c r="J6940" s="51"/>
      <c r="K6940" s="47"/>
      <c r="L6940" s="47"/>
      <c r="M6940" s="47"/>
      <c r="N6940" s="47"/>
      <c r="O6940" s="48"/>
    </row>
    <row r="6941" spans="2:15" x14ac:dyDescent="0.25">
      <c r="B6941" s="84"/>
      <c r="C6941" s="47"/>
      <c r="D6941" s="47"/>
      <c r="E6941" s="47"/>
      <c r="F6941" s="47"/>
      <c r="G6941" s="48"/>
      <c r="H6941" s="47"/>
      <c r="I6941" s="51"/>
      <c r="J6941" s="51"/>
      <c r="K6941" s="47"/>
      <c r="L6941" s="47"/>
      <c r="M6941" s="47"/>
      <c r="N6941" s="47"/>
      <c r="O6941" s="48"/>
    </row>
    <row r="6942" spans="2:15" x14ac:dyDescent="0.25">
      <c r="B6942" s="84"/>
      <c r="C6942" s="47"/>
      <c r="D6942" s="47"/>
      <c r="E6942" s="47"/>
      <c r="F6942" s="47"/>
      <c r="G6942" s="48"/>
      <c r="H6942" s="47"/>
      <c r="I6942" s="51"/>
      <c r="J6942" s="51"/>
      <c r="K6942" s="47"/>
      <c r="L6942" s="47"/>
      <c r="M6942" s="47"/>
      <c r="N6942" s="47"/>
      <c r="O6942" s="48"/>
    </row>
    <row r="6943" spans="2:15" x14ac:dyDescent="0.25">
      <c r="B6943" s="84"/>
      <c r="C6943" s="47"/>
      <c r="D6943" s="47"/>
      <c r="E6943" s="47"/>
      <c r="F6943" s="47"/>
      <c r="G6943" s="48"/>
      <c r="H6943" s="47"/>
      <c r="I6943" s="51"/>
      <c r="J6943" s="51"/>
      <c r="K6943" s="47"/>
      <c r="L6943" s="47"/>
      <c r="M6943" s="47"/>
      <c r="N6943" s="47"/>
      <c r="O6943" s="48"/>
    </row>
    <row r="6944" spans="2:15" x14ac:dyDescent="0.25">
      <c r="B6944" s="84"/>
      <c r="C6944" s="47"/>
      <c r="D6944" s="47"/>
      <c r="E6944" s="47"/>
      <c r="F6944" s="47"/>
      <c r="G6944" s="48"/>
      <c r="H6944" s="47"/>
      <c r="I6944" s="51"/>
      <c r="J6944" s="51"/>
      <c r="K6944" s="47"/>
      <c r="L6944" s="47"/>
      <c r="M6944" s="47"/>
      <c r="N6944" s="47"/>
      <c r="O6944" s="48"/>
    </row>
    <row r="6945" spans="2:15" x14ac:dyDescent="0.25">
      <c r="B6945" s="84"/>
      <c r="C6945" s="47"/>
      <c r="D6945" s="47"/>
      <c r="E6945" s="47"/>
      <c r="F6945" s="47"/>
      <c r="G6945" s="48"/>
      <c r="H6945" s="47"/>
      <c r="I6945" s="51"/>
      <c r="J6945" s="51"/>
      <c r="K6945" s="47"/>
      <c r="L6945" s="47"/>
      <c r="M6945" s="47"/>
      <c r="N6945" s="47"/>
      <c r="O6945" s="48"/>
    </row>
    <row r="6946" spans="2:15" x14ac:dyDescent="0.25">
      <c r="B6946" s="84"/>
      <c r="C6946" s="47"/>
      <c r="D6946" s="47"/>
      <c r="E6946" s="47"/>
      <c r="F6946" s="47"/>
      <c r="G6946" s="48"/>
      <c r="H6946" s="47"/>
      <c r="I6946" s="51"/>
      <c r="J6946" s="51"/>
      <c r="K6946" s="47"/>
      <c r="L6946" s="47"/>
      <c r="M6946" s="47"/>
      <c r="N6946" s="47"/>
      <c r="O6946" s="48"/>
    </row>
    <row r="6947" spans="2:15" x14ac:dyDescent="0.25">
      <c r="B6947" s="84"/>
      <c r="C6947" s="47"/>
      <c r="D6947" s="47"/>
      <c r="E6947" s="47"/>
      <c r="F6947" s="47"/>
      <c r="G6947" s="48"/>
      <c r="H6947" s="47"/>
      <c r="I6947" s="51"/>
      <c r="J6947" s="51"/>
      <c r="K6947" s="47"/>
      <c r="L6947" s="47"/>
      <c r="M6947" s="47"/>
      <c r="N6947" s="47"/>
      <c r="O6947" s="48"/>
    </row>
    <row r="6948" spans="2:15" x14ac:dyDescent="0.25">
      <c r="B6948" s="84"/>
      <c r="C6948" s="47"/>
      <c r="D6948" s="47"/>
      <c r="E6948" s="47"/>
      <c r="F6948" s="47"/>
      <c r="G6948" s="48"/>
      <c r="H6948" s="47"/>
      <c r="I6948" s="51"/>
      <c r="J6948" s="51"/>
      <c r="K6948" s="47"/>
      <c r="L6948" s="47"/>
      <c r="M6948" s="47"/>
      <c r="N6948" s="47"/>
      <c r="O6948" s="48"/>
    </row>
    <row r="6949" spans="2:15" x14ac:dyDescent="0.25">
      <c r="B6949" s="84"/>
      <c r="C6949" s="47"/>
      <c r="D6949" s="47"/>
      <c r="E6949" s="47"/>
      <c r="F6949" s="47"/>
      <c r="G6949" s="48"/>
      <c r="H6949" s="47"/>
      <c r="I6949" s="51"/>
      <c r="J6949" s="51"/>
      <c r="K6949" s="47"/>
      <c r="L6949" s="47"/>
      <c r="M6949" s="47"/>
      <c r="N6949" s="47"/>
      <c r="O6949" s="48"/>
    </row>
    <row r="6950" spans="2:15" x14ac:dyDescent="0.25">
      <c r="B6950" s="84"/>
      <c r="C6950" s="47"/>
      <c r="D6950" s="47"/>
      <c r="E6950" s="47"/>
      <c r="F6950" s="47"/>
      <c r="G6950" s="48"/>
      <c r="H6950" s="47"/>
      <c r="I6950" s="51"/>
      <c r="J6950" s="51"/>
      <c r="K6950" s="47"/>
      <c r="L6950" s="47"/>
      <c r="M6950" s="47"/>
      <c r="N6950" s="47"/>
      <c r="O6950" s="48"/>
    </row>
    <row r="6951" spans="2:15" x14ac:dyDescent="0.25">
      <c r="B6951" s="84"/>
      <c r="C6951" s="47"/>
      <c r="D6951" s="47"/>
      <c r="E6951" s="47"/>
      <c r="F6951" s="47"/>
      <c r="G6951" s="48"/>
      <c r="H6951" s="47"/>
      <c r="I6951" s="51"/>
      <c r="J6951" s="51"/>
      <c r="K6951" s="47"/>
      <c r="L6951" s="47"/>
      <c r="M6951" s="47"/>
      <c r="N6951" s="47"/>
      <c r="O6951" s="48"/>
    </row>
    <row r="6952" spans="2:15" x14ac:dyDescent="0.25">
      <c r="B6952" s="84"/>
      <c r="C6952" s="47"/>
      <c r="D6952" s="47"/>
      <c r="E6952" s="47"/>
      <c r="F6952" s="47"/>
      <c r="G6952" s="48"/>
      <c r="H6952" s="47"/>
      <c r="I6952" s="51"/>
      <c r="J6952" s="51"/>
      <c r="K6952" s="47"/>
      <c r="L6952" s="47"/>
      <c r="M6952" s="47"/>
      <c r="N6952" s="47"/>
      <c r="O6952" s="48"/>
    </row>
    <row r="6953" spans="2:15" x14ac:dyDescent="0.25">
      <c r="B6953" s="84"/>
      <c r="C6953" s="47"/>
      <c r="D6953" s="47"/>
      <c r="E6953" s="47"/>
      <c r="F6953" s="47"/>
      <c r="G6953" s="48"/>
      <c r="H6953" s="47"/>
      <c r="I6953" s="51"/>
      <c r="J6953" s="51"/>
      <c r="K6953" s="47"/>
      <c r="L6953" s="47"/>
      <c r="M6953" s="47"/>
      <c r="N6953" s="47"/>
      <c r="O6953" s="48"/>
    </row>
    <row r="6954" spans="2:15" x14ac:dyDescent="0.25">
      <c r="B6954" s="84"/>
      <c r="C6954" s="47"/>
      <c r="D6954" s="47"/>
      <c r="E6954" s="47"/>
      <c r="F6954" s="47"/>
      <c r="G6954" s="48"/>
      <c r="H6954" s="47"/>
      <c r="I6954" s="51"/>
      <c r="J6954" s="51"/>
      <c r="K6954" s="47"/>
      <c r="L6954" s="47"/>
      <c r="M6954" s="47"/>
      <c r="N6954" s="47"/>
      <c r="O6954" s="48"/>
    </row>
    <row r="6955" spans="2:15" x14ac:dyDescent="0.25">
      <c r="B6955" s="84"/>
      <c r="C6955" s="47"/>
      <c r="D6955" s="47"/>
      <c r="E6955" s="47"/>
      <c r="F6955" s="47"/>
      <c r="G6955" s="48"/>
      <c r="H6955" s="47"/>
      <c r="I6955" s="51"/>
      <c r="J6955" s="51"/>
      <c r="K6955" s="47"/>
      <c r="L6955" s="47"/>
      <c r="M6955" s="47"/>
      <c r="N6955" s="47"/>
      <c r="O6955" s="48"/>
    </row>
    <row r="6956" spans="2:15" x14ac:dyDescent="0.25">
      <c r="B6956" s="84"/>
      <c r="C6956" s="47"/>
      <c r="D6956" s="47"/>
      <c r="E6956" s="47"/>
      <c r="F6956" s="47"/>
      <c r="G6956" s="48"/>
      <c r="H6956" s="47"/>
      <c r="I6956" s="51"/>
      <c r="J6956" s="51"/>
      <c r="K6956" s="47"/>
      <c r="L6956" s="47"/>
      <c r="M6956" s="47"/>
      <c r="N6956" s="47"/>
      <c r="O6956" s="48"/>
    </row>
    <row r="6957" spans="2:15" x14ac:dyDescent="0.25">
      <c r="B6957" s="84"/>
      <c r="C6957" s="47"/>
      <c r="D6957" s="47"/>
      <c r="E6957" s="47"/>
      <c r="F6957" s="47"/>
      <c r="G6957" s="48"/>
      <c r="H6957" s="47"/>
      <c r="I6957" s="51"/>
      <c r="J6957" s="51"/>
      <c r="K6957" s="47"/>
      <c r="L6957" s="47"/>
      <c r="M6957" s="47"/>
      <c r="N6957" s="47"/>
      <c r="O6957" s="48"/>
    </row>
    <row r="6958" spans="2:15" x14ac:dyDescent="0.25">
      <c r="B6958" s="84"/>
      <c r="C6958" s="47"/>
      <c r="D6958" s="47"/>
      <c r="E6958" s="47"/>
      <c r="F6958" s="47"/>
      <c r="G6958" s="48"/>
      <c r="H6958" s="47"/>
      <c r="I6958" s="51"/>
      <c r="J6958" s="51"/>
      <c r="K6958" s="47"/>
      <c r="L6958" s="47"/>
      <c r="M6958" s="47"/>
      <c r="N6958" s="47"/>
      <c r="O6958" s="48"/>
    </row>
    <row r="6959" spans="2:15" x14ac:dyDescent="0.25">
      <c r="B6959" s="84"/>
      <c r="C6959" s="47"/>
      <c r="D6959" s="47"/>
      <c r="E6959" s="47"/>
      <c r="F6959" s="47"/>
      <c r="G6959" s="48"/>
      <c r="H6959" s="47"/>
      <c r="I6959" s="51"/>
      <c r="J6959" s="51"/>
      <c r="K6959" s="47"/>
      <c r="L6959" s="47"/>
      <c r="M6959" s="47"/>
      <c r="N6959" s="47"/>
      <c r="O6959" s="48"/>
    </row>
    <row r="6960" spans="2:15" x14ac:dyDescent="0.25">
      <c r="B6960" s="84"/>
      <c r="C6960" s="47"/>
      <c r="D6960" s="47"/>
      <c r="E6960" s="47"/>
      <c r="F6960" s="47"/>
      <c r="G6960" s="48"/>
      <c r="H6960" s="47"/>
      <c r="I6960" s="51"/>
      <c r="J6960" s="51"/>
      <c r="K6960" s="47"/>
      <c r="L6960" s="47"/>
      <c r="M6960" s="47"/>
      <c r="N6960" s="47"/>
      <c r="O6960" s="48"/>
    </row>
    <row r="6961" spans="2:15" x14ac:dyDescent="0.25">
      <c r="B6961" s="84"/>
      <c r="C6961" s="47"/>
      <c r="D6961" s="47"/>
      <c r="E6961" s="47"/>
      <c r="F6961" s="47"/>
      <c r="G6961" s="48"/>
      <c r="H6961" s="47"/>
      <c r="I6961" s="51"/>
      <c r="J6961" s="51"/>
      <c r="K6961" s="47"/>
      <c r="L6961" s="47"/>
      <c r="M6961" s="47"/>
      <c r="N6961" s="47"/>
      <c r="O6961" s="48"/>
    </row>
    <row r="6962" spans="2:15" x14ac:dyDescent="0.25">
      <c r="B6962" s="84"/>
      <c r="C6962" s="47"/>
      <c r="D6962" s="47"/>
      <c r="E6962" s="47"/>
      <c r="F6962" s="47"/>
      <c r="G6962" s="48"/>
      <c r="H6962" s="47"/>
      <c r="I6962" s="51"/>
      <c r="J6962" s="51"/>
      <c r="K6962" s="47"/>
      <c r="L6962" s="47"/>
      <c r="M6962" s="47"/>
      <c r="N6962" s="47"/>
      <c r="O6962" s="48"/>
    </row>
    <row r="6963" spans="2:15" x14ac:dyDescent="0.25">
      <c r="B6963" s="84"/>
      <c r="C6963" s="47"/>
      <c r="D6963" s="47"/>
      <c r="E6963" s="47"/>
      <c r="F6963" s="47"/>
      <c r="G6963" s="48"/>
      <c r="H6963" s="47"/>
      <c r="I6963" s="51"/>
      <c r="J6963" s="51"/>
      <c r="K6963" s="47"/>
      <c r="L6963" s="47"/>
      <c r="M6963" s="47"/>
      <c r="N6963" s="47"/>
      <c r="O6963" s="48"/>
    </row>
    <row r="6964" spans="2:15" x14ac:dyDescent="0.25">
      <c r="B6964" s="84"/>
      <c r="C6964" s="47"/>
      <c r="D6964" s="47"/>
      <c r="E6964" s="47"/>
      <c r="F6964" s="47"/>
      <c r="G6964" s="48"/>
      <c r="H6964" s="47"/>
      <c r="I6964" s="51"/>
      <c r="J6964" s="51"/>
      <c r="K6964" s="47"/>
      <c r="L6964" s="47"/>
      <c r="M6964" s="47"/>
      <c r="N6964" s="47"/>
      <c r="O6964" s="48"/>
    </row>
    <row r="6965" spans="2:15" x14ac:dyDescent="0.25">
      <c r="B6965" s="84"/>
      <c r="C6965" s="47"/>
      <c r="D6965" s="47"/>
      <c r="E6965" s="47"/>
      <c r="F6965" s="47"/>
      <c r="G6965" s="48"/>
      <c r="H6965" s="47"/>
      <c r="I6965" s="51"/>
      <c r="J6965" s="51"/>
      <c r="K6965" s="47"/>
      <c r="L6965" s="47"/>
      <c r="M6965" s="47"/>
      <c r="N6965" s="47"/>
      <c r="O6965" s="48"/>
    </row>
    <row r="6966" spans="2:15" x14ac:dyDescent="0.25">
      <c r="B6966" s="84"/>
      <c r="C6966" s="47"/>
      <c r="D6966" s="47"/>
      <c r="E6966" s="47"/>
      <c r="F6966" s="47"/>
      <c r="G6966" s="48"/>
      <c r="H6966" s="47"/>
      <c r="I6966" s="51"/>
      <c r="J6966" s="51"/>
      <c r="K6966" s="47"/>
      <c r="L6966" s="47"/>
      <c r="M6966" s="47"/>
      <c r="N6966" s="47"/>
      <c r="O6966" s="48"/>
    </row>
    <row r="6967" spans="2:15" x14ac:dyDescent="0.25">
      <c r="B6967" s="84"/>
      <c r="C6967" s="47"/>
      <c r="D6967" s="47"/>
      <c r="E6967" s="47"/>
      <c r="F6967" s="47"/>
      <c r="G6967" s="48"/>
      <c r="H6967" s="47"/>
      <c r="I6967" s="51"/>
      <c r="J6967" s="51"/>
      <c r="K6967" s="47"/>
      <c r="L6967" s="47"/>
      <c r="M6967" s="47"/>
      <c r="N6967" s="47"/>
      <c r="O6967" s="48"/>
    </row>
    <row r="6968" spans="2:15" x14ac:dyDescent="0.25">
      <c r="B6968" s="84"/>
      <c r="C6968" s="47"/>
      <c r="D6968" s="47"/>
      <c r="E6968" s="47"/>
      <c r="F6968" s="47"/>
      <c r="G6968" s="48"/>
      <c r="H6968" s="47"/>
      <c r="I6968" s="51"/>
      <c r="J6968" s="51"/>
      <c r="K6968" s="47"/>
      <c r="L6968" s="47"/>
      <c r="M6968" s="47"/>
      <c r="N6968" s="47"/>
      <c r="O6968" s="48"/>
    </row>
    <row r="6969" spans="2:15" x14ac:dyDescent="0.25">
      <c r="B6969" s="84"/>
      <c r="C6969" s="47"/>
      <c r="D6969" s="47"/>
      <c r="E6969" s="47"/>
      <c r="F6969" s="47"/>
      <c r="G6969" s="48"/>
      <c r="H6969" s="47"/>
      <c r="I6969" s="51"/>
      <c r="J6969" s="51"/>
      <c r="K6969" s="47"/>
      <c r="L6969" s="47"/>
      <c r="M6969" s="47"/>
      <c r="N6969" s="47"/>
      <c r="O6969" s="48"/>
    </row>
    <row r="6970" spans="2:15" x14ac:dyDescent="0.25">
      <c r="B6970" s="84"/>
      <c r="C6970" s="47"/>
      <c r="D6970" s="47"/>
      <c r="E6970" s="47"/>
      <c r="F6970" s="47"/>
      <c r="G6970" s="48"/>
      <c r="H6970" s="47"/>
      <c r="I6970" s="51"/>
      <c r="J6970" s="51"/>
      <c r="K6970" s="47"/>
      <c r="L6970" s="47"/>
      <c r="M6970" s="47"/>
      <c r="N6970" s="47"/>
      <c r="O6970" s="48"/>
    </row>
    <row r="6971" spans="2:15" x14ac:dyDescent="0.25">
      <c r="B6971" s="84"/>
      <c r="C6971" s="47"/>
      <c r="D6971" s="47"/>
      <c r="E6971" s="47"/>
      <c r="F6971" s="47"/>
      <c r="G6971" s="48"/>
      <c r="H6971" s="47"/>
      <c r="I6971" s="51"/>
      <c r="J6971" s="51"/>
      <c r="K6971" s="47"/>
      <c r="L6971" s="47"/>
      <c r="M6971" s="47"/>
      <c r="N6971" s="47"/>
      <c r="O6971" s="48"/>
    </row>
    <row r="6972" spans="2:15" x14ac:dyDescent="0.25">
      <c r="B6972" s="84"/>
      <c r="C6972" s="47"/>
      <c r="D6972" s="47"/>
      <c r="E6972" s="47"/>
      <c r="F6972" s="47"/>
      <c r="G6972" s="48"/>
      <c r="H6972" s="47"/>
      <c r="I6972" s="51"/>
      <c r="J6972" s="51"/>
      <c r="K6972" s="47"/>
      <c r="L6972" s="47"/>
      <c r="M6972" s="47"/>
      <c r="N6972" s="47"/>
      <c r="O6972" s="48"/>
    </row>
    <row r="6973" spans="2:15" x14ac:dyDescent="0.25">
      <c r="B6973" s="84"/>
      <c r="C6973" s="47"/>
      <c r="D6973" s="47"/>
      <c r="E6973" s="47"/>
      <c r="F6973" s="47"/>
      <c r="G6973" s="48"/>
      <c r="H6973" s="47"/>
      <c r="I6973" s="51"/>
      <c r="J6973" s="51"/>
      <c r="K6973" s="47"/>
      <c r="L6973" s="47"/>
      <c r="M6973" s="47"/>
      <c r="N6973" s="47"/>
      <c r="O6973" s="48"/>
    </row>
    <row r="6974" spans="2:15" x14ac:dyDescent="0.25">
      <c r="B6974" s="84"/>
      <c r="C6974" s="47"/>
      <c r="D6974" s="47"/>
      <c r="E6974" s="47"/>
      <c r="F6974" s="47"/>
      <c r="G6974" s="48"/>
      <c r="H6974" s="47"/>
      <c r="I6974" s="51"/>
      <c r="J6974" s="51"/>
      <c r="K6974" s="47"/>
      <c r="L6974" s="47"/>
      <c r="M6974" s="47"/>
      <c r="N6974" s="47"/>
      <c r="O6974" s="48"/>
    </row>
    <row r="6975" spans="2:15" x14ac:dyDescent="0.25">
      <c r="B6975" s="84"/>
      <c r="C6975" s="47"/>
      <c r="D6975" s="47"/>
      <c r="E6975" s="47"/>
      <c r="F6975" s="47"/>
      <c r="G6975" s="48"/>
      <c r="H6975" s="47"/>
      <c r="I6975" s="51"/>
      <c r="J6975" s="51"/>
      <c r="K6975" s="47"/>
      <c r="L6975" s="47"/>
      <c r="M6975" s="47"/>
      <c r="N6975" s="47"/>
      <c r="O6975" s="48"/>
    </row>
    <row r="6976" spans="2:15" x14ac:dyDescent="0.25">
      <c r="B6976" s="84"/>
      <c r="C6976" s="47"/>
      <c r="D6976" s="47"/>
      <c r="E6976" s="47"/>
      <c r="F6976" s="47"/>
      <c r="G6976" s="48"/>
      <c r="H6976" s="47"/>
      <c r="I6976" s="51"/>
      <c r="J6976" s="51"/>
      <c r="K6976" s="47"/>
      <c r="L6976" s="47"/>
      <c r="M6976" s="47"/>
      <c r="N6976" s="47"/>
      <c r="O6976" s="48"/>
    </row>
    <row r="6977" spans="2:15" x14ac:dyDescent="0.25">
      <c r="B6977" s="84"/>
      <c r="C6977" s="47"/>
      <c r="D6977" s="47"/>
      <c r="E6977" s="47"/>
      <c r="F6977" s="47"/>
      <c r="G6977" s="48"/>
      <c r="H6977" s="47"/>
      <c r="I6977" s="51"/>
      <c r="J6977" s="51"/>
      <c r="K6977" s="47"/>
      <c r="L6977" s="47"/>
      <c r="M6977" s="47"/>
      <c r="N6977" s="47"/>
      <c r="O6977" s="48"/>
    </row>
    <row r="6978" spans="2:15" x14ac:dyDescent="0.25">
      <c r="B6978" s="84"/>
      <c r="C6978" s="47"/>
      <c r="D6978" s="47"/>
      <c r="E6978" s="47"/>
      <c r="F6978" s="47"/>
      <c r="G6978" s="48"/>
      <c r="H6978" s="47"/>
      <c r="I6978" s="51"/>
      <c r="J6978" s="51"/>
      <c r="K6978" s="47"/>
      <c r="L6978" s="47"/>
      <c r="M6978" s="47"/>
      <c r="N6978" s="47"/>
      <c r="O6978" s="48"/>
    </row>
    <row r="6979" spans="2:15" x14ac:dyDescent="0.25">
      <c r="B6979" s="84"/>
      <c r="C6979" s="47"/>
      <c r="D6979" s="47"/>
      <c r="E6979" s="47"/>
      <c r="F6979" s="47"/>
      <c r="G6979" s="48"/>
      <c r="H6979" s="47"/>
      <c r="I6979" s="51"/>
      <c r="J6979" s="51"/>
      <c r="K6979" s="47"/>
      <c r="L6979" s="47"/>
      <c r="M6979" s="47"/>
      <c r="N6979" s="47"/>
      <c r="O6979" s="48"/>
    </row>
    <row r="6980" spans="2:15" x14ac:dyDescent="0.25">
      <c r="B6980" s="84"/>
      <c r="C6980" s="47"/>
      <c r="D6980" s="47"/>
      <c r="E6980" s="47"/>
      <c r="F6980" s="47"/>
      <c r="G6980" s="48"/>
      <c r="H6980" s="47"/>
      <c r="I6980" s="51"/>
      <c r="J6980" s="51"/>
      <c r="K6980" s="47"/>
      <c r="L6980" s="47"/>
      <c r="M6980" s="47"/>
      <c r="N6980" s="47"/>
      <c r="O6980" s="48"/>
    </row>
    <row r="6981" spans="2:15" x14ac:dyDescent="0.25">
      <c r="B6981" s="84"/>
      <c r="C6981" s="47"/>
      <c r="D6981" s="47"/>
      <c r="E6981" s="47"/>
      <c r="F6981" s="47"/>
      <c r="G6981" s="48"/>
      <c r="H6981" s="47"/>
      <c r="I6981" s="51"/>
      <c r="J6981" s="51"/>
      <c r="K6981" s="47"/>
      <c r="L6981" s="47"/>
      <c r="M6981" s="47"/>
      <c r="N6981" s="47"/>
      <c r="O6981" s="48"/>
    </row>
    <row r="6982" spans="2:15" x14ac:dyDescent="0.25">
      <c r="B6982" s="84"/>
      <c r="C6982" s="47"/>
      <c r="D6982" s="47"/>
      <c r="E6982" s="47"/>
      <c r="F6982" s="47"/>
      <c r="G6982" s="48"/>
      <c r="H6982" s="47"/>
      <c r="I6982" s="51"/>
      <c r="J6982" s="51"/>
      <c r="K6982" s="47"/>
      <c r="L6982" s="47"/>
      <c r="M6982" s="47"/>
      <c r="N6982" s="47"/>
      <c r="O6982" s="48"/>
    </row>
    <row r="6983" spans="2:15" x14ac:dyDescent="0.25">
      <c r="B6983" s="84"/>
      <c r="C6983" s="47"/>
      <c r="D6983" s="47"/>
      <c r="E6983" s="47"/>
      <c r="F6983" s="47"/>
      <c r="G6983" s="48"/>
      <c r="H6983" s="47"/>
      <c r="I6983" s="51"/>
      <c r="J6983" s="51"/>
      <c r="K6983" s="47"/>
      <c r="L6983" s="47"/>
      <c r="M6983" s="47"/>
      <c r="N6983" s="47"/>
      <c r="O6983" s="48"/>
    </row>
    <row r="6984" spans="2:15" x14ac:dyDescent="0.25">
      <c r="B6984" s="84"/>
      <c r="C6984" s="47"/>
      <c r="D6984" s="47"/>
      <c r="E6984" s="47"/>
      <c r="F6984" s="47"/>
      <c r="G6984" s="48"/>
      <c r="H6984" s="47"/>
      <c r="I6984" s="51"/>
      <c r="J6984" s="51"/>
      <c r="K6984" s="47"/>
      <c r="L6984" s="47"/>
      <c r="M6984" s="47"/>
      <c r="N6984" s="47"/>
      <c r="O6984" s="48"/>
    </row>
    <row r="6985" spans="2:15" x14ac:dyDescent="0.25">
      <c r="B6985" s="84"/>
      <c r="C6985" s="47"/>
      <c r="D6985" s="47"/>
      <c r="E6985" s="47"/>
      <c r="F6985" s="47"/>
      <c r="G6985" s="48"/>
      <c r="H6985" s="47"/>
      <c r="I6985" s="51"/>
      <c r="J6985" s="51"/>
      <c r="K6985" s="47"/>
      <c r="L6985" s="47"/>
      <c r="M6985" s="47"/>
      <c r="N6985" s="47"/>
      <c r="O6985" s="48"/>
    </row>
    <row r="6986" spans="2:15" x14ac:dyDescent="0.25">
      <c r="B6986" s="84"/>
      <c r="C6986" s="47"/>
      <c r="D6986" s="47"/>
      <c r="E6986" s="47"/>
      <c r="F6986" s="47"/>
      <c r="G6986" s="48"/>
      <c r="H6986" s="47"/>
      <c r="I6986" s="51"/>
      <c r="J6986" s="51"/>
      <c r="K6986" s="47"/>
      <c r="L6986" s="47"/>
      <c r="M6986" s="47"/>
      <c r="N6986" s="47"/>
      <c r="O6986" s="48"/>
    </row>
    <row r="6987" spans="2:15" x14ac:dyDescent="0.25">
      <c r="B6987" s="84"/>
      <c r="C6987" s="47"/>
      <c r="D6987" s="47"/>
      <c r="E6987" s="47"/>
      <c r="F6987" s="47"/>
      <c r="G6987" s="48"/>
      <c r="H6987" s="47"/>
      <c r="I6987" s="51"/>
      <c r="J6987" s="51"/>
      <c r="K6987" s="47"/>
      <c r="L6987" s="47"/>
      <c r="M6987" s="47"/>
      <c r="N6987" s="47"/>
      <c r="O6987" s="48"/>
    </row>
    <row r="6988" spans="2:15" x14ac:dyDescent="0.25">
      <c r="B6988" s="84"/>
      <c r="C6988" s="47"/>
      <c r="D6988" s="47"/>
      <c r="E6988" s="47"/>
      <c r="F6988" s="47"/>
      <c r="G6988" s="48"/>
      <c r="H6988" s="47"/>
      <c r="I6988" s="51"/>
      <c r="J6988" s="51"/>
      <c r="K6988" s="47"/>
      <c r="L6988" s="47"/>
      <c r="M6988" s="47"/>
      <c r="N6988" s="47"/>
      <c r="O6988" s="48"/>
    </row>
    <row r="6989" spans="2:15" x14ac:dyDescent="0.25">
      <c r="B6989" s="84"/>
      <c r="C6989" s="47"/>
      <c r="D6989" s="47"/>
      <c r="E6989" s="47"/>
      <c r="F6989" s="47"/>
      <c r="G6989" s="48"/>
      <c r="H6989" s="47"/>
      <c r="I6989" s="51"/>
      <c r="J6989" s="51"/>
      <c r="K6989" s="47"/>
      <c r="L6989" s="47"/>
      <c r="M6989" s="47"/>
      <c r="N6989" s="47"/>
      <c r="O6989" s="48"/>
    </row>
    <row r="6990" spans="2:15" x14ac:dyDescent="0.25">
      <c r="B6990" s="84"/>
      <c r="C6990" s="47"/>
      <c r="D6990" s="47"/>
      <c r="E6990" s="47"/>
      <c r="F6990" s="47"/>
      <c r="G6990" s="48"/>
      <c r="H6990" s="47"/>
      <c r="I6990" s="51"/>
      <c r="J6990" s="51"/>
      <c r="K6990" s="47"/>
      <c r="L6990" s="47"/>
      <c r="M6990" s="47"/>
      <c r="N6990" s="47"/>
      <c r="O6990" s="48"/>
    </row>
    <row r="6991" spans="2:15" x14ac:dyDescent="0.25">
      <c r="B6991" s="84"/>
      <c r="C6991" s="47"/>
      <c r="D6991" s="47"/>
      <c r="E6991" s="47"/>
      <c r="F6991" s="47"/>
      <c r="G6991" s="48"/>
      <c r="H6991" s="47"/>
      <c r="I6991" s="51"/>
      <c r="J6991" s="51"/>
      <c r="K6991" s="47"/>
      <c r="L6991" s="47"/>
      <c r="M6991" s="47"/>
      <c r="N6991" s="47"/>
      <c r="O6991" s="48"/>
    </row>
    <row r="6992" spans="2:15" x14ac:dyDescent="0.25">
      <c r="B6992" s="84"/>
      <c r="C6992" s="47"/>
      <c r="D6992" s="47"/>
      <c r="E6992" s="47"/>
      <c r="F6992" s="47"/>
      <c r="G6992" s="48"/>
      <c r="H6992" s="47"/>
      <c r="I6992" s="51"/>
      <c r="J6992" s="51"/>
      <c r="K6992" s="47"/>
      <c r="L6992" s="47"/>
      <c r="M6992" s="47"/>
      <c r="N6992" s="47"/>
      <c r="O6992" s="48"/>
    </row>
    <row r="6993" spans="2:15" x14ac:dyDescent="0.25">
      <c r="B6993" s="84"/>
      <c r="C6993" s="47"/>
      <c r="D6993" s="47"/>
      <c r="E6993" s="47"/>
      <c r="F6993" s="47"/>
      <c r="G6993" s="48"/>
      <c r="H6993" s="47"/>
      <c r="I6993" s="51"/>
      <c r="J6993" s="51"/>
      <c r="K6993" s="47"/>
      <c r="L6993" s="47"/>
      <c r="M6993" s="47"/>
      <c r="N6993" s="47"/>
      <c r="O6993" s="48"/>
    </row>
    <row r="6994" spans="2:15" x14ac:dyDescent="0.25">
      <c r="B6994" s="84"/>
      <c r="C6994" s="47"/>
      <c r="D6994" s="47"/>
      <c r="E6994" s="47"/>
      <c r="F6994" s="47"/>
      <c r="G6994" s="48"/>
      <c r="H6994" s="47"/>
      <c r="I6994" s="51"/>
      <c r="J6994" s="51"/>
      <c r="K6994" s="47"/>
      <c r="L6994" s="47"/>
      <c r="M6994" s="47"/>
      <c r="N6994" s="47"/>
      <c r="O6994" s="48"/>
    </row>
    <row r="6995" spans="2:15" x14ac:dyDescent="0.25">
      <c r="B6995" s="84"/>
      <c r="C6995" s="47"/>
      <c r="D6995" s="47"/>
      <c r="E6995" s="47"/>
      <c r="F6995" s="47"/>
      <c r="G6995" s="48"/>
      <c r="H6995" s="47"/>
      <c r="I6995" s="51"/>
      <c r="J6995" s="51"/>
      <c r="K6995" s="47"/>
      <c r="L6995" s="47"/>
      <c r="M6995" s="47"/>
      <c r="N6995" s="47"/>
      <c r="O6995" s="48"/>
    </row>
    <row r="6996" spans="2:15" x14ac:dyDescent="0.25">
      <c r="B6996" s="84"/>
      <c r="C6996" s="47"/>
      <c r="D6996" s="47"/>
      <c r="E6996" s="47"/>
      <c r="F6996" s="47"/>
      <c r="G6996" s="48"/>
      <c r="H6996" s="47"/>
      <c r="I6996" s="51"/>
      <c r="J6996" s="51"/>
      <c r="K6996" s="47"/>
      <c r="L6996" s="47"/>
      <c r="M6996" s="47"/>
      <c r="N6996" s="47"/>
      <c r="O6996" s="48"/>
    </row>
    <row r="6997" spans="2:15" x14ac:dyDescent="0.25">
      <c r="B6997" s="84"/>
      <c r="C6997" s="47"/>
      <c r="D6997" s="47"/>
      <c r="E6997" s="47"/>
      <c r="F6997" s="47"/>
      <c r="G6997" s="48"/>
      <c r="H6997" s="47"/>
      <c r="I6997" s="51"/>
      <c r="J6997" s="51"/>
      <c r="K6997" s="47"/>
      <c r="L6997" s="47"/>
      <c r="M6997" s="47"/>
      <c r="N6997" s="47"/>
      <c r="O6997" s="48"/>
    </row>
    <row r="6998" spans="2:15" x14ac:dyDescent="0.25">
      <c r="B6998" s="84"/>
      <c r="C6998" s="47"/>
      <c r="D6998" s="47"/>
      <c r="E6998" s="47"/>
      <c r="F6998" s="47"/>
      <c r="G6998" s="48"/>
      <c r="H6998" s="47"/>
      <c r="I6998" s="51"/>
      <c r="J6998" s="51"/>
      <c r="K6998" s="47"/>
      <c r="L6998" s="47"/>
      <c r="M6998" s="47"/>
      <c r="N6998" s="47"/>
      <c r="O6998" s="48"/>
    </row>
    <row r="6999" spans="2:15" x14ac:dyDescent="0.25">
      <c r="B6999" s="84"/>
      <c r="C6999" s="47"/>
      <c r="D6999" s="47"/>
      <c r="E6999" s="47"/>
      <c r="F6999" s="47"/>
      <c r="G6999" s="48"/>
      <c r="H6999" s="47"/>
      <c r="I6999" s="51"/>
      <c r="J6999" s="51"/>
      <c r="K6999" s="47"/>
      <c r="L6999" s="47"/>
      <c r="M6999" s="47"/>
      <c r="N6999" s="47"/>
      <c r="O6999" s="48"/>
    </row>
    <row r="7000" spans="2:15" x14ac:dyDescent="0.25">
      <c r="B7000" s="84"/>
      <c r="C7000" s="47"/>
      <c r="D7000" s="47"/>
      <c r="E7000" s="47"/>
      <c r="F7000" s="47"/>
      <c r="G7000" s="48"/>
      <c r="H7000" s="47"/>
      <c r="I7000" s="51"/>
      <c r="J7000" s="51"/>
      <c r="K7000" s="47"/>
      <c r="L7000" s="47"/>
      <c r="M7000" s="47"/>
      <c r="N7000" s="47"/>
      <c r="O7000" s="48"/>
    </row>
    <row r="7001" spans="2:15" x14ac:dyDescent="0.25">
      <c r="B7001" s="84"/>
      <c r="C7001" s="47"/>
      <c r="D7001" s="47"/>
      <c r="E7001" s="47"/>
      <c r="F7001" s="47"/>
      <c r="G7001" s="48"/>
      <c r="H7001" s="47"/>
      <c r="I7001" s="51"/>
      <c r="J7001" s="51"/>
      <c r="K7001" s="47"/>
      <c r="L7001" s="47"/>
      <c r="M7001" s="47"/>
      <c r="N7001" s="47"/>
      <c r="O7001" s="48"/>
    </row>
    <row r="7002" spans="2:15" x14ac:dyDescent="0.25">
      <c r="B7002" s="84"/>
      <c r="C7002" s="47"/>
      <c r="D7002" s="47"/>
      <c r="E7002" s="47"/>
      <c r="F7002" s="47"/>
      <c r="G7002" s="48"/>
      <c r="H7002" s="47"/>
      <c r="I7002" s="51"/>
      <c r="J7002" s="51"/>
      <c r="K7002" s="47"/>
      <c r="L7002" s="47"/>
      <c r="M7002" s="47"/>
      <c r="N7002" s="47"/>
      <c r="O7002" s="48"/>
    </row>
    <row r="7003" spans="2:15" x14ac:dyDescent="0.25">
      <c r="B7003" s="84"/>
      <c r="C7003" s="47"/>
      <c r="D7003" s="47"/>
      <c r="E7003" s="47"/>
      <c r="F7003" s="47"/>
      <c r="G7003" s="48"/>
      <c r="H7003" s="47"/>
      <c r="I7003" s="51"/>
      <c r="J7003" s="51"/>
      <c r="K7003" s="47"/>
      <c r="L7003" s="47"/>
      <c r="M7003" s="47"/>
      <c r="N7003" s="47"/>
      <c r="O7003" s="48"/>
    </row>
    <row r="7004" spans="2:15" x14ac:dyDescent="0.25">
      <c r="B7004" s="84"/>
      <c r="C7004" s="47"/>
      <c r="D7004" s="47"/>
      <c r="E7004" s="47"/>
      <c r="F7004" s="47"/>
      <c r="G7004" s="48"/>
      <c r="H7004" s="47"/>
      <c r="I7004" s="51"/>
      <c r="J7004" s="51"/>
      <c r="K7004" s="47"/>
      <c r="L7004" s="47"/>
      <c r="M7004" s="47"/>
      <c r="N7004" s="47"/>
      <c r="O7004" s="48"/>
    </row>
    <row r="7005" spans="2:15" x14ac:dyDescent="0.25">
      <c r="B7005" s="84"/>
      <c r="C7005" s="47"/>
      <c r="D7005" s="47"/>
      <c r="E7005" s="47"/>
      <c r="F7005" s="47"/>
      <c r="G7005" s="48"/>
      <c r="H7005" s="47"/>
      <c r="I7005" s="51"/>
      <c r="J7005" s="51"/>
      <c r="K7005" s="47"/>
      <c r="L7005" s="47"/>
      <c r="M7005" s="47"/>
      <c r="N7005" s="47"/>
      <c r="O7005" s="48"/>
    </row>
    <row r="7006" spans="2:15" x14ac:dyDescent="0.25">
      <c r="B7006" s="84"/>
      <c r="C7006" s="47"/>
      <c r="D7006" s="47"/>
      <c r="E7006" s="47"/>
      <c r="F7006" s="47"/>
      <c r="G7006" s="48"/>
      <c r="H7006" s="47"/>
      <c r="I7006" s="51"/>
      <c r="J7006" s="51"/>
      <c r="K7006" s="47"/>
      <c r="L7006" s="47"/>
      <c r="M7006" s="47"/>
      <c r="N7006" s="47"/>
      <c r="O7006" s="48"/>
    </row>
    <row r="7007" spans="2:15" x14ac:dyDescent="0.25">
      <c r="B7007" s="84"/>
      <c r="C7007" s="47"/>
      <c r="D7007" s="47"/>
      <c r="E7007" s="47"/>
      <c r="F7007" s="47"/>
      <c r="G7007" s="48"/>
      <c r="H7007" s="47"/>
      <c r="I7007" s="51"/>
      <c r="J7007" s="51"/>
      <c r="K7007" s="47"/>
      <c r="L7007" s="47"/>
      <c r="M7007" s="47"/>
      <c r="N7007" s="47"/>
      <c r="O7007" s="48"/>
    </row>
    <row r="7008" spans="2:15" x14ac:dyDescent="0.25">
      <c r="B7008" s="84"/>
      <c r="C7008" s="47"/>
      <c r="D7008" s="47"/>
      <c r="E7008" s="47"/>
      <c r="F7008" s="47"/>
      <c r="G7008" s="48"/>
      <c r="H7008" s="47"/>
      <c r="I7008" s="51"/>
      <c r="J7008" s="51"/>
      <c r="K7008" s="47"/>
      <c r="L7008" s="47"/>
      <c r="M7008" s="47"/>
      <c r="N7008" s="47"/>
      <c r="O7008" s="48"/>
    </row>
    <row r="7009" spans="2:15" x14ac:dyDescent="0.25">
      <c r="B7009" s="84"/>
      <c r="C7009" s="47"/>
      <c r="D7009" s="47"/>
      <c r="E7009" s="47"/>
      <c r="F7009" s="47"/>
      <c r="G7009" s="48"/>
      <c r="H7009" s="47"/>
      <c r="I7009" s="51"/>
      <c r="J7009" s="51"/>
      <c r="K7009" s="47"/>
      <c r="L7009" s="47"/>
      <c r="M7009" s="47"/>
      <c r="N7009" s="47"/>
      <c r="O7009" s="48"/>
    </row>
    <row r="7010" spans="2:15" x14ac:dyDescent="0.25">
      <c r="B7010" s="84"/>
      <c r="C7010" s="47"/>
      <c r="D7010" s="47"/>
      <c r="E7010" s="47"/>
      <c r="F7010" s="47"/>
      <c r="G7010" s="48"/>
      <c r="H7010" s="47"/>
      <c r="I7010" s="51"/>
      <c r="J7010" s="51"/>
      <c r="K7010" s="47"/>
      <c r="L7010" s="47"/>
      <c r="M7010" s="47"/>
      <c r="N7010" s="47"/>
      <c r="O7010" s="48"/>
    </row>
    <row r="7011" spans="2:15" x14ac:dyDescent="0.25">
      <c r="B7011" s="84"/>
      <c r="C7011" s="47"/>
      <c r="D7011" s="47"/>
      <c r="E7011" s="47"/>
      <c r="F7011" s="47"/>
      <c r="G7011" s="48"/>
      <c r="H7011" s="47"/>
      <c r="I7011" s="51"/>
      <c r="J7011" s="51"/>
      <c r="K7011" s="47"/>
      <c r="L7011" s="47"/>
      <c r="M7011" s="47"/>
      <c r="N7011" s="47"/>
      <c r="O7011" s="48"/>
    </row>
    <row r="7012" spans="2:15" x14ac:dyDescent="0.25">
      <c r="B7012" s="84"/>
      <c r="C7012" s="47"/>
      <c r="D7012" s="47"/>
      <c r="E7012" s="47"/>
      <c r="F7012" s="47"/>
      <c r="G7012" s="48"/>
      <c r="H7012" s="47"/>
      <c r="I7012" s="51"/>
      <c r="J7012" s="51"/>
      <c r="K7012" s="47"/>
      <c r="L7012" s="47"/>
      <c r="M7012" s="47"/>
      <c r="N7012" s="47"/>
      <c r="O7012" s="48"/>
    </row>
    <row r="7013" spans="2:15" x14ac:dyDescent="0.25">
      <c r="B7013" s="84"/>
      <c r="C7013" s="47"/>
      <c r="D7013" s="47"/>
      <c r="E7013" s="47"/>
      <c r="F7013" s="47"/>
      <c r="G7013" s="48"/>
      <c r="H7013" s="47"/>
      <c r="I7013" s="51"/>
      <c r="J7013" s="51"/>
      <c r="K7013" s="47"/>
      <c r="L7013" s="47"/>
      <c r="M7013" s="47"/>
      <c r="N7013" s="47"/>
      <c r="O7013" s="48"/>
    </row>
    <row r="7014" spans="2:15" x14ac:dyDescent="0.25">
      <c r="B7014" s="84"/>
      <c r="C7014" s="47"/>
      <c r="D7014" s="47"/>
      <c r="E7014" s="47"/>
      <c r="F7014" s="47"/>
      <c r="G7014" s="48"/>
      <c r="H7014" s="47"/>
      <c r="I7014" s="51"/>
      <c r="J7014" s="51"/>
      <c r="K7014" s="47"/>
      <c r="L7014" s="47"/>
      <c r="M7014" s="47"/>
      <c r="N7014" s="47"/>
      <c r="O7014" s="48"/>
    </row>
    <row r="7015" spans="2:15" x14ac:dyDescent="0.25">
      <c r="B7015" s="84"/>
      <c r="C7015" s="47"/>
      <c r="D7015" s="47"/>
      <c r="E7015" s="47"/>
      <c r="F7015" s="47"/>
      <c r="G7015" s="48"/>
      <c r="H7015" s="47"/>
      <c r="I7015" s="51"/>
      <c r="J7015" s="51"/>
      <c r="K7015" s="47"/>
      <c r="L7015" s="47"/>
      <c r="M7015" s="47"/>
      <c r="N7015" s="47"/>
      <c r="O7015" s="48"/>
    </row>
    <row r="7016" spans="2:15" x14ac:dyDescent="0.25">
      <c r="B7016" s="84"/>
      <c r="C7016" s="47"/>
      <c r="D7016" s="47"/>
      <c r="E7016" s="47"/>
      <c r="F7016" s="47"/>
      <c r="G7016" s="48"/>
      <c r="H7016" s="47"/>
      <c r="I7016" s="51"/>
      <c r="J7016" s="51"/>
      <c r="K7016" s="47"/>
      <c r="L7016" s="47"/>
      <c r="M7016" s="47"/>
      <c r="N7016" s="47"/>
      <c r="O7016" s="48"/>
    </row>
    <row r="7017" spans="2:15" x14ac:dyDescent="0.25">
      <c r="B7017" s="84"/>
      <c r="C7017" s="47"/>
      <c r="D7017" s="47"/>
      <c r="E7017" s="47"/>
      <c r="F7017" s="47"/>
      <c r="G7017" s="48"/>
      <c r="H7017" s="47"/>
      <c r="I7017" s="51"/>
      <c r="J7017" s="51"/>
      <c r="K7017" s="47"/>
      <c r="L7017" s="47"/>
      <c r="M7017" s="47"/>
      <c r="N7017" s="47"/>
      <c r="O7017" s="48"/>
    </row>
    <row r="7018" spans="2:15" x14ac:dyDescent="0.25">
      <c r="B7018" s="84"/>
      <c r="C7018" s="47"/>
      <c r="D7018" s="47"/>
      <c r="E7018" s="47"/>
      <c r="F7018" s="47"/>
      <c r="G7018" s="48"/>
      <c r="H7018" s="47"/>
      <c r="I7018" s="51"/>
      <c r="J7018" s="51"/>
      <c r="K7018" s="47"/>
      <c r="L7018" s="47"/>
      <c r="M7018" s="47"/>
      <c r="N7018" s="47"/>
      <c r="O7018" s="48"/>
    </row>
    <row r="7019" spans="2:15" x14ac:dyDescent="0.25">
      <c r="B7019" s="84"/>
      <c r="C7019" s="47"/>
      <c r="D7019" s="47"/>
      <c r="E7019" s="47"/>
      <c r="F7019" s="47"/>
      <c r="G7019" s="48"/>
      <c r="H7019" s="47"/>
      <c r="I7019" s="51"/>
      <c r="J7019" s="51"/>
      <c r="K7019" s="47"/>
      <c r="L7019" s="47"/>
      <c r="M7019" s="47"/>
      <c r="N7019" s="47"/>
      <c r="O7019" s="48"/>
    </row>
    <row r="7020" spans="2:15" x14ac:dyDescent="0.25">
      <c r="B7020" s="84"/>
      <c r="C7020" s="47"/>
      <c r="D7020" s="47"/>
      <c r="E7020" s="47"/>
      <c r="F7020" s="47"/>
      <c r="G7020" s="48"/>
      <c r="H7020" s="47"/>
      <c r="I7020" s="51"/>
      <c r="J7020" s="51"/>
      <c r="K7020" s="47"/>
      <c r="L7020" s="47"/>
      <c r="M7020" s="47"/>
      <c r="N7020" s="47"/>
      <c r="O7020" s="48"/>
    </row>
    <row r="7021" spans="2:15" x14ac:dyDescent="0.25">
      <c r="B7021" s="84"/>
      <c r="C7021" s="47"/>
      <c r="D7021" s="47"/>
      <c r="E7021" s="47"/>
      <c r="F7021" s="47"/>
      <c r="G7021" s="48"/>
      <c r="H7021" s="47"/>
      <c r="I7021" s="51"/>
      <c r="J7021" s="51"/>
      <c r="K7021" s="47"/>
      <c r="L7021" s="47"/>
      <c r="M7021" s="47"/>
      <c r="N7021" s="47"/>
      <c r="O7021" s="48"/>
    </row>
    <row r="7022" spans="2:15" x14ac:dyDescent="0.25">
      <c r="B7022" s="84"/>
      <c r="C7022" s="47"/>
      <c r="D7022" s="47"/>
      <c r="E7022" s="47"/>
      <c r="F7022" s="47"/>
      <c r="G7022" s="48"/>
      <c r="H7022" s="47"/>
      <c r="I7022" s="51"/>
      <c r="J7022" s="51"/>
      <c r="K7022" s="47"/>
      <c r="L7022" s="47"/>
      <c r="M7022" s="47"/>
      <c r="N7022" s="47"/>
      <c r="O7022" s="48"/>
    </row>
    <row r="7023" spans="2:15" x14ac:dyDescent="0.25">
      <c r="B7023" s="84"/>
      <c r="C7023" s="47"/>
      <c r="D7023" s="47"/>
      <c r="E7023" s="47"/>
      <c r="F7023" s="47"/>
      <c r="G7023" s="48"/>
      <c r="H7023" s="47"/>
      <c r="I7023" s="51"/>
      <c r="J7023" s="51"/>
      <c r="K7023" s="47"/>
      <c r="L7023" s="47"/>
      <c r="M7023" s="47"/>
      <c r="N7023" s="47"/>
      <c r="O7023" s="48"/>
    </row>
    <row r="7024" spans="2:15" x14ac:dyDescent="0.25">
      <c r="B7024" s="84"/>
      <c r="C7024" s="47"/>
      <c r="D7024" s="47"/>
      <c r="E7024" s="47"/>
      <c r="F7024" s="47"/>
      <c r="G7024" s="48"/>
      <c r="H7024" s="47"/>
      <c r="I7024" s="51"/>
      <c r="J7024" s="51"/>
      <c r="K7024" s="47"/>
      <c r="L7024" s="47"/>
      <c r="M7024" s="47"/>
      <c r="N7024" s="47"/>
      <c r="O7024" s="48"/>
    </row>
    <row r="7025" spans="2:15" x14ac:dyDescent="0.25">
      <c r="B7025" s="84"/>
      <c r="C7025" s="47"/>
      <c r="D7025" s="47"/>
      <c r="E7025" s="47"/>
      <c r="F7025" s="47"/>
      <c r="G7025" s="48"/>
      <c r="H7025" s="47"/>
      <c r="I7025" s="51"/>
      <c r="J7025" s="51"/>
      <c r="K7025" s="47"/>
      <c r="L7025" s="47"/>
      <c r="M7025" s="47"/>
      <c r="N7025" s="47"/>
      <c r="O7025" s="48"/>
    </row>
    <row r="7026" spans="2:15" x14ac:dyDescent="0.25">
      <c r="B7026" s="84"/>
      <c r="C7026" s="47"/>
      <c r="D7026" s="47"/>
      <c r="E7026" s="47"/>
      <c r="F7026" s="47"/>
      <c r="G7026" s="48"/>
      <c r="H7026" s="47"/>
      <c r="I7026" s="51"/>
      <c r="J7026" s="51"/>
      <c r="K7026" s="47"/>
      <c r="L7026" s="47"/>
      <c r="M7026" s="47"/>
      <c r="N7026" s="47"/>
      <c r="O7026" s="48"/>
    </row>
    <row r="7027" spans="2:15" x14ac:dyDescent="0.25">
      <c r="B7027" s="84"/>
      <c r="C7027" s="47"/>
      <c r="D7027" s="47"/>
      <c r="E7027" s="47"/>
      <c r="F7027" s="47"/>
      <c r="G7027" s="48"/>
      <c r="H7027" s="47"/>
      <c r="I7027" s="51"/>
      <c r="J7027" s="51"/>
      <c r="K7027" s="47"/>
      <c r="L7027" s="47"/>
      <c r="M7027" s="47"/>
      <c r="N7027" s="47"/>
      <c r="O7027" s="48"/>
    </row>
    <row r="7028" spans="2:15" x14ac:dyDescent="0.25">
      <c r="B7028" s="84"/>
      <c r="C7028" s="47"/>
      <c r="D7028" s="47"/>
      <c r="E7028" s="47"/>
      <c r="F7028" s="47"/>
      <c r="G7028" s="48"/>
      <c r="H7028" s="47"/>
      <c r="I7028" s="51"/>
      <c r="J7028" s="51"/>
      <c r="K7028" s="47"/>
      <c r="L7028" s="47"/>
      <c r="M7028" s="47"/>
      <c r="N7028" s="47"/>
      <c r="O7028" s="48"/>
    </row>
    <row r="7029" spans="2:15" x14ac:dyDescent="0.25">
      <c r="B7029" s="84"/>
      <c r="C7029" s="47"/>
      <c r="D7029" s="47"/>
      <c r="E7029" s="47"/>
      <c r="F7029" s="47"/>
      <c r="G7029" s="48"/>
      <c r="H7029" s="47"/>
      <c r="I7029" s="51"/>
      <c r="J7029" s="51"/>
      <c r="K7029" s="47"/>
      <c r="L7029" s="47"/>
      <c r="M7029" s="47"/>
      <c r="N7029" s="47"/>
      <c r="O7029" s="48"/>
    </row>
    <row r="7030" spans="2:15" x14ac:dyDescent="0.25">
      <c r="B7030" s="84"/>
      <c r="C7030" s="47"/>
      <c r="D7030" s="47"/>
      <c r="E7030" s="47"/>
      <c r="F7030" s="47"/>
      <c r="G7030" s="48"/>
      <c r="H7030" s="47"/>
      <c r="I7030" s="51"/>
      <c r="J7030" s="51"/>
      <c r="K7030" s="47"/>
      <c r="L7030" s="47"/>
      <c r="M7030" s="47"/>
      <c r="N7030" s="47"/>
      <c r="O7030" s="48"/>
    </row>
    <row r="7031" spans="2:15" x14ac:dyDescent="0.25">
      <c r="B7031" s="84"/>
      <c r="C7031" s="47"/>
      <c r="D7031" s="47"/>
      <c r="E7031" s="47"/>
      <c r="F7031" s="47"/>
      <c r="G7031" s="48"/>
      <c r="H7031" s="47"/>
      <c r="I7031" s="51"/>
      <c r="J7031" s="51"/>
      <c r="K7031" s="47"/>
      <c r="L7031" s="47"/>
      <c r="M7031" s="47"/>
      <c r="N7031" s="47"/>
      <c r="O7031" s="48"/>
    </row>
    <row r="7032" spans="2:15" x14ac:dyDescent="0.25">
      <c r="B7032" s="84"/>
      <c r="C7032" s="47"/>
      <c r="D7032" s="47"/>
      <c r="E7032" s="47"/>
      <c r="F7032" s="47"/>
      <c r="G7032" s="48"/>
      <c r="H7032" s="47"/>
      <c r="I7032" s="51"/>
      <c r="J7032" s="51"/>
      <c r="K7032" s="47"/>
      <c r="L7032" s="47"/>
      <c r="M7032" s="47"/>
      <c r="N7032" s="47"/>
      <c r="O7032" s="48"/>
    </row>
    <row r="7033" spans="2:15" x14ac:dyDescent="0.25">
      <c r="B7033" s="84"/>
      <c r="C7033" s="47"/>
      <c r="D7033" s="47"/>
      <c r="E7033" s="47"/>
      <c r="F7033" s="47"/>
      <c r="G7033" s="48"/>
      <c r="H7033" s="47"/>
      <c r="I7033" s="51"/>
      <c r="J7033" s="51"/>
      <c r="K7033" s="47"/>
      <c r="L7033" s="47"/>
      <c r="M7033" s="47"/>
      <c r="N7033" s="47"/>
      <c r="O7033" s="48"/>
    </row>
    <row r="7034" spans="2:15" x14ac:dyDescent="0.25">
      <c r="B7034" s="84"/>
      <c r="C7034" s="47"/>
      <c r="D7034" s="47"/>
      <c r="E7034" s="47"/>
      <c r="F7034" s="47"/>
      <c r="G7034" s="48"/>
      <c r="H7034" s="47"/>
      <c r="I7034" s="51"/>
      <c r="J7034" s="51"/>
      <c r="K7034" s="47"/>
      <c r="L7034" s="47"/>
      <c r="M7034" s="47"/>
      <c r="N7034" s="47"/>
      <c r="O7034" s="48"/>
    </row>
    <row r="7035" spans="2:15" x14ac:dyDescent="0.25">
      <c r="B7035" s="84"/>
      <c r="C7035" s="47"/>
      <c r="D7035" s="47"/>
      <c r="E7035" s="47"/>
      <c r="F7035" s="47"/>
      <c r="G7035" s="48"/>
      <c r="H7035" s="47"/>
      <c r="I7035" s="51"/>
      <c r="J7035" s="51"/>
      <c r="K7035" s="47"/>
      <c r="L7035" s="47"/>
      <c r="M7035" s="47"/>
      <c r="N7035" s="47"/>
      <c r="O7035" s="48"/>
    </row>
    <row r="7036" spans="2:15" x14ac:dyDescent="0.25">
      <c r="B7036" s="84"/>
      <c r="C7036" s="47"/>
      <c r="D7036" s="47"/>
      <c r="E7036" s="47"/>
      <c r="F7036" s="47"/>
      <c r="G7036" s="48"/>
      <c r="H7036" s="47"/>
      <c r="I7036" s="51"/>
      <c r="J7036" s="51"/>
      <c r="K7036" s="47"/>
      <c r="L7036" s="47"/>
      <c r="M7036" s="47"/>
      <c r="N7036" s="47"/>
      <c r="O7036" s="48"/>
    </row>
    <row r="7037" spans="2:15" x14ac:dyDescent="0.25">
      <c r="B7037" s="84"/>
      <c r="C7037" s="47"/>
      <c r="D7037" s="47"/>
      <c r="E7037" s="47"/>
      <c r="F7037" s="47"/>
      <c r="G7037" s="48"/>
      <c r="H7037" s="47"/>
      <c r="I7037" s="51"/>
      <c r="J7037" s="51"/>
      <c r="K7037" s="47"/>
      <c r="L7037" s="47"/>
      <c r="M7037" s="47"/>
      <c r="N7037" s="47"/>
      <c r="O7037" s="48"/>
    </row>
    <row r="7038" spans="2:15" x14ac:dyDescent="0.25">
      <c r="B7038" s="84"/>
      <c r="C7038" s="47"/>
      <c r="D7038" s="47"/>
      <c r="E7038" s="47"/>
      <c r="F7038" s="47"/>
      <c r="G7038" s="48"/>
      <c r="H7038" s="47"/>
      <c r="I7038" s="51"/>
      <c r="J7038" s="51"/>
      <c r="K7038" s="47"/>
      <c r="L7038" s="47"/>
      <c r="M7038" s="47"/>
      <c r="N7038" s="47"/>
      <c r="O7038" s="48"/>
    </row>
    <row r="7039" spans="2:15" x14ac:dyDescent="0.25">
      <c r="B7039" s="84"/>
      <c r="C7039" s="47"/>
      <c r="D7039" s="47"/>
      <c r="E7039" s="47"/>
      <c r="F7039" s="47"/>
      <c r="G7039" s="48"/>
      <c r="H7039" s="47"/>
      <c r="I7039" s="51"/>
      <c r="J7039" s="51"/>
      <c r="K7039" s="47"/>
      <c r="L7039" s="47"/>
      <c r="M7039" s="47"/>
      <c r="N7039" s="47"/>
      <c r="O7039" s="48"/>
    </row>
    <row r="7040" spans="2:15" x14ac:dyDescent="0.25">
      <c r="B7040" s="84"/>
      <c r="C7040" s="47"/>
      <c r="D7040" s="47"/>
      <c r="E7040" s="47"/>
      <c r="F7040" s="47"/>
      <c r="G7040" s="48"/>
      <c r="H7040" s="47"/>
      <c r="I7040" s="51"/>
      <c r="J7040" s="51"/>
      <c r="K7040" s="47"/>
      <c r="L7040" s="47"/>
      <c r="M7040" s="47"/>
      <c r="N7040" s="47"/>
      <c r="O7040" s="48"/>
    </row>
    <row r="7041" spans="2:15" x14ac:dyDescent="0.25">
      <c r="B7041" s="84"/>
      <c r="C7041" s="47"/>
      <c r="D7041" s="47"/>
      <c r="E7041" s="47"/>
      <c r="F7041" s="47"/>
      <c r="G7041" s="48"/>
      <c r="H7041" s="47"/>
      <c r="I7041" s="51"/>
      <c r="J7041" s="51"/>
      <c r="K7041" s="47"/>
      <c r="L7041" s="47"/>
      <c r="M7041" s="47"/>
      <c r="N7041" s="47"/>
      <c r="O7041" s="48"/>
    </row>
    <row r="7042" spans="2:15" x14ac:dyDescent="0.25">
      <c r="B7042" s="84"/>
      <c r="C7042" s="47"/>
      <c r="D7042" s="47"/>
      <c r="E7042" s="47"/>
      <c r="F7042" s="47"/>
      <c r="G7042" s="48"/>
      <c r="H7042" s="47"/>
      <c r="I7042" s="51"/>
      <c r="J7042" s="51"/>
      <c r="K7042" s="47"/>
      <c r="L7042" s="47"/>
      <c r="M7042" s="47"/>
      <c r="N7042" s="47"/>
      <c r="O7042" s="48"/>
    </row>
    <row r="7043" spans="2:15" x14ac:dyDescent="0.25">
      <c r="B7043" s="84"/>
      <c r="C7043" s="47"/>
      <c r="D7043" s="47"/>
      <c r="E7043" s="47"/>
      <c r="F7043" s="47"/>
      <c r="G7043" s="48"/>
      <c r="H7043" s="47"/>
      <c r="I7043" s="51"/>
      <c r="J7043" s="51"/>
      <c r="K7043" s="47"/>
      <c r="L7043" s="47"/>
      <c r="M7043" s="47"/>
      <c r="N7043" s="47"/>
      <c r="O7043" s="48"/>
    </row>
    <row r="7044" spans="2:15" x14ac:dyDescent="0.25">
      <c r="B7044" s="84"/>
      <c r="C7044" s="47"/>
      <c r="D7044" s="47"/>
      <c r="E7044" s="47"/>
      <c r="F7044" s="47"/>
      <c r="G7044" s="48"/>
      <c r="H7044" s="47"/>
      <c r="I7044" s="51"/>
      <c r="J7044" s="51"/>
      <c r="K7044" s="47"/>
      <c r="L7044" s="47"/>
      <c r="M7044" s="47"/>
      <c r="N7044" s="47"/>
      <c r="O7044" s="48"/>
    </row>
    <row r="7045" spans="2:15" x14ac:dyDescent="0.25">
      <c r="B7045" s="84"/>
      <c r="C7045" s="47"/>
      <c r="D7045" s="47"/>
      <c r="E7045" s="47"/>
      <c r="F7045" s="47"/>
      <c r="G7045" s="48"/>
      <c r="H7045" s="47"/>
      <c r="I7045" s="51"/>
      <c r="J7045" s="51"/>
      <c r="K7045" s="47"/>
      <c r="L7045" s="47"/>
      <c r="M7045" s="47"/>
      <c r="N7045" s="47"/>
      <c r="O7045" s="48"/>
    </row>
    <row r="7046" spans="2:15" x14ac:dyDescent="0.25">
      <c r="B7046" s="84"/>
      <c r="C7046" s="47"/>
      <c r="D7046" s="47"/>
      <c r="E7046" s="47"/>
      <c r="F7046" s="47"/>
      <c r="G7046" s="48"/>
      <c r="H7046" s="47"/>
      <c r="I7046" s="51"/>
      <c r="J7046" s="51"/>
      <c r="K7046" s="47"/>
      <c r="L7046" s="47"/>
      <c r="M7046" s="47"/>
      <c r="N7046" s="47"/>
      <c r="O7046" s="48"/>
    </row>
    <row r="7047" spans="2:15" x14ac:dyDescent="0.25">
      <c r="B7047" s="84"/>
      <c r="C7047" s="47"/>
      <c r="D7047" s="47"/>
      <c r="E7047" s="47"/>
      <c r="F7047" s="47"/>
      <c r="G7047" s="48"/>
      <c r="H7047" s="47"/>
      <c r="I7047" s="51"/>
      <c r="J7047" s="51"/>
      <c r="K7047" s="47"/>
      <c r="L7047" s="47"/>
      <c r="M7047" s="47"/>
      <c r="N7047" s="47"/>
      <c r="O7047" s="48"/>
    </row>
    <row r="7048" spans="2:15" x14ac:dyDescent="0.25">
      <c r="B7048" s="84"/>
      <c r="C7048" s="47"/>
      <c r="D7048" s="47"/>
      <c r="E7048" s="47"/>
      <c r="F7048" s="47"/>
      <c r="G7048" s="48"/>
      <c r="H7048" s="47"/>
      <c r="I7048" s="51"/>
      <c r="J7048" s="51"/>
      <c r="K7048" s="47"/>
      <c r="L7048" s="47"/>
      <c r="M7048" s="47"/>
      <c r="N7048" s="47"/>
      <c r="O7048" s="48"/>
    </row>
    <row r="7049" spans="2:15" x14ac:dyDescent="0.25">
      <c r="B7049" s="84"/>
      <c r="C7049" s="47"/>
      <c r="D7049" s="47"/>
      <c r="E7049" s="47"/>
      <c r="F7049" s="47"/>
      <c r="G7049" s="48"/>
      <c r="H7049" s="47"/>
      <c r="I7049" s="51"/>
      <c r="J7049" s="51"/>
      <c r="K7049" s="47"/>
      <c r="L7049" s="47"/>
      <c r="M7049" s="47"/>
      <c r="N7049" s="47"/>
      <c r="O7049" s="48"/>
    </row>
    <row r="7050" spans="2:15" x14ac:dyDescent="0.25">
      <c r="B7050" s="84"/>
      <c r="C7050" s="47"/>
      <c r="D7050" s="47"/>
      <c r="E7050" s="47"/>
      <c r="F7050" s="47"/>
      <c r="G7050" s="48"/>
      <c r="H7050" s="47"/>
      <c r="I7050" s="51"/>
      <c r="J7050" s="51"/>
      <c r="K7050" s="47"/>
      <c r="L7050" s="47"/>
      <c r="M7050" s="47"/>
      <c r="N7050" s="47"/>
      <c r="O7050" s="48"/>
    </row>
    <row r="7051" spans="2:15" x14ac:dyDescent="0.25">
      <c r="B7051" s="84"/>
      <c r="C7051" s="47"/>
      <c r="D7051" s="47"/>
      <c r="E7051" s="47"/>
      <c r="F7051" s="47"/>
      <c r="G7051" s="48"/>
      <c r="H7051" s="47"/>
      <c r="I7051" s="51"/>
      <c r="J7051" s="51"/>
      <c r="K7051" s="47"/>
      <c r="L7051" s="47"/>
      <c r="M7051" s="47"/>
      <c r="N7051" s="47"/>
      <c r="O7051" s="48"/>
    </row>
    <row r="7052" spans="2:15" x14ac:dyDescent="0.25">
      <c r="B7052" s="84"/>
      <c r="C7052" s="47"/>
      <c r="D7052" s="47"/>
      <c r="E7052" s="47"/>
      <c r="F7052" s="47"/>
      <c r="G7052" s="48"/>
      <c r="H7052" s="47"/>
      <c r="I7052" s="51"/>
      <c r="J7052" s="51"/>
      <c r="K7052" s="47"/>
      <c r="L7052" s="47"/>
      <c r="M7052" s="47"/>
      <c r="N7052" s="47"/>
      <c r="O7052" s="48"/>
    </row>
    <row r="7053" spans="2:15" x14ac:dyDescent="0.25">
      <c r="B7053" s="84"/>
      <c r="C7053" s="47"/>
      <c r="D7053" s="47"/>
      <c r="E7053" s="47"/>
      <c r="F7053" s="47"/>
      <c r="G7053" s="48"/>
      <c r="H7053" s="47"/>
      <c r="I7053" s="51"/>
      <c r="J7053" s="51"/>
      <c r="K7053" s="47"/>
      <c r="L7053" s="47"/>
      <c r="M7053" s="47"/>
      <c r="N7053" s="47"/>
      <c r="O7053" s="48"/>
    </row>
    <row r="7054" spans="2:15" x14ac:dyDescent="0.25">
      <c r="B7054" s="84"/>
      <c r="C7054" s="47"/>
      <c r="D7054" s="47"/>
      <c r="E7054" s="47"/>
      <c r="F7054" s="47"/>
      <c r="G7054" s="48"/>
      <c r="H7054" s="47"/>
      <c r="I7054" s="51"/>
      <c r="J7054" s="51"/>
      <c r="K7054" s="47"/>
      <c r="L7054" s="47"/>
      <c r="M7054" s="47"/>
      <c r="N7054" s="47"/>
      <c r="O7054" s="48"/>
    </row>
    <row r="7055" spans="2:15" x14ac:dyDescent="0.25">
      <c r="B7055" s="84"/>
      <c r="C7055" s="47"/>
      <c r="D7055" s="47"/>
      <c r="E7055" s="47"/>
      <c r="F7055" s="47"/>
      <c r="G7055" s="48"/>
      <c r="H7055" s="47"/>
      <c r="I7055" s="51"/>
      <c r="J7055" s="51"/>
      <c r="K7055" s="47"/>
      <c r="L7055" s="47"/>
      <c r="M7055" s="47"/>
      <c r="N7055" s="47"/>
      <c r="O7055" s="48"/>
    </row>
    <row r="7056" spans="2:15" x14ac:dyDescent="0.25">
      <c r="B7056" s="84"/>
      <c r="C7056" s="47"/>
      <c r="D7056" s="47"/>
      <c r="E7056" s="47"/>
      <c r="F7056" s="47"/>
      <c r="G7056" s="48"/>
      <c r="H7056" s="47"/>
      <c r="I7056" s="51"/>
      <c r="J7056" s="51"/>
      <c r="K7056" s="47"/>
      <c r="L7056" s="47"/>
      <c r="M7056" s="47"/>
      <c r="N7056" s="47"/>
      <c r="O7056" s="48"/>
    </row>
    <row r="7057" spans="2:15" x14ac:dyDescent="0.25">
      <c r="B7057" s="84"/>
      <c r="C7057" s="47"/>
      <c r="D7057" s="47"/>
      <c r="E7057" s="47"/>
      <c r="F7057" s="47"/>
      <c r="G7057" s="48"/>
      <c r="H7057" s="47"/>
      <c r="I7057" s="51"/>
      <c r="J7057" s="51"/>
      <c r="K7057" s="47"/>
      <c r="L7057" s="47"/>
      <c r="M7057" s="47"/>
      <c r="N7057" s="47"/>
      <c r="O7057" s="48"/>
    </row>
    <row r="7058" spans="2:15" x14ac:dyDescent="0.25">
      <c r="B7058" s="84"/>
      <c r="C7058" s="47"/>
      <c r="D7058" s="47"/>
      <c r="E7058" s="47"/>
      <c r="F7058" s="47"/>
      <c r="G7058" s="48"/>
      <c r="H7058" s="47"/>
      <c r="I7058" s="51"/>
      <c r="J7058" s="51"/>
      <c r="K7058" s="47"/>
      <c r="L7058" s="47"/>
      <c r="M7058" s="47"/>
      <c r="N7058" s="47"/>
      <c r="O7058" s="48"/>
    </row>
    <row r="7059" spans="2:15" x14ac:dyDescent="0.25">
      <c r="B7059" s="84"/>
      <c r="C7059" s="47"/>
      <c r="D7059" s="47"/>
      <c r="E7059" s="47"/>
      <c r="F7059" s="47"/>
      <c r="G7059" s="48"/>
      <c r="H7059" s="47"/>
      <c r="I7059" s="51"/>
      <c r="J7059" s="51"/>
      <c r="K7059" s="47"/>
      <c r="L7059" s="47"/>
      <c r="M7059" s="47"/>
      <c r="N7059" s="47"/>
      <c r="O7059" s="48"/>
    </row>
    <row r="7060" spans="2:15" x14ac:dyDescent="0.25">
      <c r="B7060" s="84"/>
      <c r="C7060" s="47"/>
      <c r="D7060" s="47"/>
      <c r="E7060" s="47"/>
      <c r="F7060" s="47"/>
      <c r="G7060" s="48"/>
      <c r="H7060" s="47"/>
      <c r="I7060" s="51"/>
      <c r="J7060" s="51"/>
      <c r="K7060" s="47"/>
      <c r="L7060" s="47"/>
      <c r="M7060" s="47"/>
      <c r="N7060" s="47"/>
      <c r="O7060" s="48"/>
    </row>
    <row r="7061" spans="2:15" x14ac:dyDescent="0.25">
      <c r="B7061" s="84"/>
      <c r="C7061" s="47"/>
      <c r="D7061" s="47"/>
      <c r="E7061" s="47"/>
      <c r="F7061" s="47"/>
      <c r="G7061" s="48"/>
      <c r="H7061" s="47"/>
      <c r="I7061" s="51"/>
      <c r="J7061" s="51"/>
      <c r="K7061" s="47"/>
      <c r="L7061" s="47"/>
      <c r="M7061" s="47"/>
      <c r="N7061" s="47"/>
      <c r="O7061" s="48"/>
    </row>
    <row r="7062" spans="2:15" x14ac:dyDescent="0.25">
      <c r="B7062" s="84"/>
      <c r="C7062" s="47"/>
      <c r="D7062" s="47"/>
      <c r="E7062" s="47"/>
      <c r="F7062" s="47"/>
      <c r="G7062" s="48"/>
      <c r="H7062" s="47"/>
      <c r="I7062" s="51"/>
      <c r="J7062" s="51"/>
      <c r="K7062" s="47"/>
      <c r="L7062" s="47"/>
      <c r="M7062" s="47"/>
      <c r="N7062" s="47"/>
      <c r="O7062" s="48"/>
    </row>
    <row r="7063" spans="2:15" x14ac:dyDescent="0.25">
      <c r="B7063" s="84"/>
      <c r="C7063" s="47"/>
      <c r="D7063" s="47"/>
      <c r="E7063" s="47"/>
      <c r="F7063" s="47"/>
      <c r="G7063" s="48"/>
      <c r="H7063" s="47"/>
      <c r="I7063" s="51"/>
      <c r="J7063" s="51"/>
      <c r="K7063" s="47"/>
      <c r="L7063" s="47"/>
      <c r="M7063" s="47"/>
      <c r="N7063" s="47"/>
      <c r="O7063" s="48"/>
    </row>
    <row r="7064" spans="2:15" x14ac:dyDescent="0.25">
      <c r="B7064" s="84"/>
      <c r="C7064" s="47"/>
      <c r="D7064" s="47"/>
      <c r="E7064" s="47"/>
      <c r="F7064" s="47"/>
      <c r="G7064" s="48"/>
      <c r="H7064" s="47"/>
      <c r="I7064" s="51"/>
      <c r="J7064" s="51"/>
      <c r="K7064" s="47"/>
      <c r="L7064" s="47"/>
      <c r="M7064" s="47"/>
      <c r="N7064" s="47"/>
      <c r="O7064" s="48"/>
    </row>
    <row r="7065" spans="2:15" x14ac:dyDescent="0.25">
      <c r="B7065" s="84"/>
      <c r="C7065" s="47"/>
      <c r="D7065" s="47"/>
      <c r="E7065" s="47"/>
      <c r="F7065" s="47"/>
      <c r="G7065" s="48"/>
      <c r="H7065" s="47"/>
      <c r="I7065" s="51"/>
      <c r="J7065" s="51"/>
      <c r="K7065" s="47"/>
      <c r="L7065" s="47"/>
      <c r="M7065" s="47"/>
      <c r="N7065" s="47"/>
      <c r="O7065" s="48"/>
    </row>
    <row r="7066" spans="2:15" x14ac:dyDescent="0.25">
      <c r="B7066" s="84"/>
      <c r="C7066" s="47"/>
      <c r="D7066" s="47"/>
      <c r="E7066" s="47"/>
      <c r="F7066" s="47"/>
      <c r="G7066" s="48"/>
      <c r="H7066" s="47"/>
      <c r="I7066" s="51"/>
      <c r="J7066" s="51"/>
      <c r="K7066" s="47"/>
      <c r="L7066" s="47"/>
      <c r="M7066" s="47"/>
      <c r="N7066" s="47"/>
      <c r="O7066" s="48"/>
    </row>
    <row r="7067" spans="2:15" x14ac:dyDescent="0.25">
      <c r="B7067" s="84"/>
      <c r="C7067" s="47"/>
      <c r="D7067" s="47"/>
      <c r="E7067" s="47"/>
      <c r="F7067" s="47"/>
      <c r="G7067" s="48"/>
      <c r="H7067" s="47"/>
      <c r="I7067" s="51"/>
      <c r="J7067" s="51"/>
      <c r="K7067" s="47"/>
      <c r="L7067" s="47"/>
      <c r="M7067" s="47"/>
      <c r="N7067" s="47"/>
      <c r="O7067" s="48"/>
    </row>
    <row r="7068" spans="2:15" x14ac:dyDescent="0.25">
      <c r="B7068" s="84"/>
      <c r="C7068" s="47"/>
      <c r="D7068" s="47"/>
      <c r="E7068" s="47"/>
      <c r="F7068" s="47"/>
      <c r="G7068" s="48"/>
      <c r="H7068" s="47"/>
      <c r="I7068" s="51"/>
      <c r="J7068" s="51"/>
      <c r="K7068" s="47"/>
      <c r="L7068" s="47"/>
      <c r="M7068" s="47"/>
      <c r="N7068" s="47"/>
      <c r="O7068" s="48"/>
    </row>
    <row r="7069" spans="2:15" x14ac:dyDescent="0.25">
      <c r="B7069" s="84"/>
      <c r="C7069" s="47"/>
      <c r="D7069" s="47"/>
      <c r="E7069" s="47"/>
      <c r="F7069" s="47"/>
      <c r="G7069" s="48"/>
      <c r="H7069" s="47"/>
      <c r="I7069" s="51"/>
      <c r="J7069" s="51"/>
      <c r="K7069" s="47"/>
      <c r="L7069" s="47"/>
      <c r="M7069" s="47"/>
      <c r="N7069" s="47"/>
      <c r="O7069" s="48"/>
    </row>
    <row r="7070" spans="2:15" x14ac:dyDescent="0.25">
      <c r="B7070" s="84"/>
      <c r="C7070" s="47"/>
      <c r="D7070" s="47"/>
      <c r="E7070" s="47"/>
      <c r="F7070" s="47"/>
      <c r="G7070" s="48"/>
      <c r="H7070" s="47"/>
      <c r="I7070" s="51"/>
      <c r="J7070" s="51"/>
      <c r="K7070" s="47"/>
      <c r="L7070" s="47"/>
      <c r="M7070" s="47"/>
      <c r="N7070" s="47"/>
      <c r="O7070" s="48"/>
    </row>
    <row r="7071" spans="2:15" x14ac:dyDescent="0.25">
      <c r="B7071" s="84"/>
      <c r="C7071" s="47"/>
      <c r="D7071" s="47"/>
      <c r="E7071" s="47"/>
      <c r="F7071" s="47"/>
      <c r="G7071" s="48"/>
      <c r="H7071" s="47"/>
      <c r="I7071" s="51"/>
      <c r="J7071" s="51"/>
      <c r="K7071" s="47"/>
      <c r="L7071" s="47"/>
      <c r="M7071" s="47"/>
      <c r="N7071" s="47"/>
      <c r="O7071" s="48"/>
    </row>
    <row r="7072" spans="2:15" x14ac:dyDescent="0.25">
      <c r="B7072" s="84"/>
      <c r="C7072" s="47"/>
      <c r="D7072" s="47"/>
      <c r="E7072" s="47"/>
      <c r="F7072" s="47"/>
      <c r="G7072" s="48"/>
      <c r="H7072" s="47"/>
      <c r="I7072" s="51"/>
      <c r="J7072" s="51"/>
      <c r="K7072" s="47"/>
      <c r="L7072" s="47"/>
      <c r="M7072" s="47"/>
      <c r="N7072" s="47"/>
      <c r="O7072" s="48"/>
    </row>
    <row r="7073" spans="2:15" x14ac:dyDescent="0.25">
      <c r="B7073" s="84"/>
      <c r="C7073" s="47"/>
      <c r="D7073" s="47"/>
      <c r="E7073" s="47"/>
      <c r="F7073" s="47"/>
      <c r="G7073" s="48"/>
      <c r="H7073" s="47"/>
      <c r="I7073" s="51"/>
      <c r="J7073" s="51"/>
      <c r="K7073" s="47"/>
      <c r="L7073" s="47"/>
      <c r="M7073" s="47"/>
      <c r="N7073" s="47"/>
      <c r="O7073" s="48"/>
    </row>
    <row r="7074" spans="2:15" x14ac:dyDescent="0.25">
      <c r="B7074" s="84"/>
      <c r="C7074" s="47"/>
      <c r="D7074" s="47"/>
      <c r="E7074" s="47"/>
      <c r="F7074" s="47"/>
      <c r="G7074" s="48"/>
      <c r="H7074" s="47"/>
      <c r="I7074" s="51"/>
      <c r="J7074" s="51"/>
      <c r="K7074" s="47"/>
      <c r="L7074" s="47"/>
      <c r="M7074" s="47"/>
      <c r="N7074" s="47"/>
      <c r="O7074" s="48"/>
    </row>
    <row r="7075" spans="2:15" x14ac:dyDescent="0.25">
      <c r="B7075" s="84"/>
      <c r="C7075" s="47"/>
      <c r="D7075" s="47"/>
      <c r="E7075" s="47"/>
      <c r="F7075" s="47"/>
      <c r="G7075" s="48"/>
      <c r="H7075" s="47"/>
      <c r="I7075" s="51"/>
      <c r="J7075" s="51"/>
      <c r="K7075" s="47"/>
      <c r="L7075" s="47"/>
      <c r="M7075" s="47"/>
      <c r="N7075" s="47"/>
      <c r="O7075" s="48"/>
    </row>
    <row r="7076" spans="2:15" x14ac:dyDescent="0.25">
      <c r="B7076" s="84"/>
      <c r="C7076" s="47"/>
      <c r="D7076" s="47"/>
      <c r="E7076" s="47"/>
      <c r="F7076" s="47"/>
      <c r="G7076" s="48"/>
      <c r="H7076" s="47"/>
      <c r="I7076" s="51"/>
      <c r="J7076" s="51"/>
      <c r="K7076" s="47"/>
      <c r="L7076" s="47"/>
      <c r="M7076" s="47"/>
      <c r="N7076" s="47"/>
      <c r="O7076" s="48"/>
    </row>
    <row r="7077" spans="2:15" x14ac:dyDescent="0.25">
      <c r="B7077" s="84"/>
      <c r="C7077" s="47"/>
      <c r="D7077" s="47"/>
      <c r="E7077" s="47"/>
      <c r="F7077" s="47"/>
      <c r="G7077" s="48"/>
      <c r="H7077" s="47"/>
      <c r="I7077" s="51"/>
      <c r="J7077" s="51"/>
      <c r="K7077" s="47"/>
      <c r="L7077" s="47"/>
      <c r="M7077" s="47"/>
      <c r="N7077" s="47"/>
      <c r="O7077" s="48"/>
    </row>
    <row r="7078" spans="2:15" x14ac:dyDescent="0.25">
      <c r="B7078" s="84"/>
      <c r="C7078" s="47"/>
      <c r="D7078" s="47"/>
      <c r="E7078" s="47"/>
      <c r="F7078" s="47"/>
      <c r="G7078" s="48"/>
      <c r="H7078" s="47"/>
      <c r="I7078" s="51"/>
      <c r="J7078" s="51"/>
      <c r="K7078" s="47"/>
      <c r="L7078" s="47"/>
      <c r="M7078" s="47"/>
      <c r="N7078" s="47"/>
      <c r="O7078" s="48"/>
    </row>
    <row r="7079" spans="2:15" x14ac:dyDescent="0.25">
      <c r="B7079" s="84"/>
      <c r="C7079" s="47"/>
      <c r="D7079" s="47"/>
      <c r="E7079" s="47"/>
      <c r="F7079" s="47"/>
      <c r="G7079" s="48"/>
      <c r="H7079" s="47"/>
      <c r="I7079" s="51"/>
      <c r="J7079" s="51"/>
      <c r="K7079" s="47"/>
      <c r="L7079" s="47"/>
      <c r="M7079" s="47"/>
      <c r="N7079" s="47"/>
      <c r="O7079" s="48"/>
    </row>
    <row r="7080" spans="2:15" x14ac:dyDescent="0.25">
      <c r="B7080" s="84"/>
      <c r="C7080" s="47"/>
      <c r="D7080" s="47"/>
      <c r="E7080" s="47"/>
      <c r="F7080" s="47"/>
      <c r="G7080" s="48"/>
      <c r="H7080" s="47"/>
      <c r="I7080" s="51"/>
      <c r="J7080" s="51"/>
      <c r="K7080" s="47"/>
      <c r="L7080" s="47"/>
      <c r="M7080" s="47"/>
      <c r="N7080" s="47"/>
      <c r="O7080" s="48"/>
    </row>
    <row r="7081" spans="2:15" x14ac:dyDescent="0.25">
      <c r="B7081" s="84"/>
      <c r="C7081" s="47"/>
      <c r="D7081" s="47"/>
      <c r="E7081" s="47"/>
      <c r="F7081" s="47"/>
      <c r="G7081" s="48"/>
      <c r="H7081" s="47"/>
      <c r="I7081" s="51"/>
      <c r="J7081" s="51"/>
      <c r="K7081" s="47"/>
      <c r="L7081" s="47"/>
      <c r="M7081" s="47"/>
      <c r="N7081" s="47"/>
      <c r="O7081" s="48"/>
    </row>
    <row r="7082" spans="2:15" x14ac:dyDescent="0.25">
      <c r="B7082" s="84"/>
      <c r="C7082" s="47"/>
      <c r="D7082" s="47"/>
      <c r="E7082" s="47"/>
      <c r="F7082" s="47"/>
      <c r="G7082" s="48"/>
      <c r="H7082" s="47"/>
      <c r="I7082" s="51"/>
      <c r="J7082" s="51"/>
      <c r="K7082" s="47"/>
      <c r="L7082" s="47"/>
      <c r="M7082" s="47"/>
      <c r="N7082" s="47"/>
      <c r="O7082" s="48"/>
    </row>
    <row r="7083" spans="2:15" x14ac:dyDescent="0.25">
      <c r="B7083" s="84"/>
      <c r="C7083" s="47"/>
      <c r="D7083" s="47"/>
      <c r="E7083" s="47"/>
      <c r="F7083" s="47"/>
      <c r="G7083" s="48"/>
      <c r="H7083" s="47"/>
      <c r="I7083" s="51"/>
      <c r="J7083" s="51"/>
      <c r="K7083" s="47"/>
      <c r="L7083" s="47"/>
      <c r="M7083" s="47"/>
      <c r="N7083" s="47"/>
      <c r="O7083" s="48"/>
    </row>
    <row r="7084" spans="2:15" x14ac:dyDescent="0.25">
      <c r="B7084" s="84"/>
      <c r="C7084" s="47"/>
      <c r="D7084" s="47"/>
      <c r="E7084" s="47"/>
      <c r="F7084" s="47"/>
      <c r="G7084" s="48"/>
      <c r="H7084" s="47"/>
      <c r="I7084" s="51"/>
      <c r="J7084" s="51"/>
      <c r="K7084" s="47"/>
      <c r="L7084" s="47"/>
      <c r="M7084" s="47"/>
      <c r="N7084" s="47"/>
      <c r="O7084" s="48"/>
    </row>
    <row r="7085" spans="2:15" x14ac:dyDescent="0.25">
      <c r="B7085" s="84"/>
      <c r="C7085" s="47"/>
      <c r="D7085" s="47"/>
      <c r="E7085" s="47"/>
      <c r="F7085" s="47"/>
      <c r="G7085" s="48"/>
      <c r="H7085" s="47"/>
      <c r="I7085" s="51"/>
      <c r="J7085" s="51"/>
      <c r="K7085" s="47"/>
      <c r="L7085" s="47"/>
      <c r="M7085" s="47"/>
      <c r="N7085" s="47"/>
      <c r="O7085" s="48"/>
    </row>
    <row r="7086" spans="2:15" x14ac:dyDescent="0.25">
      <c r="B7086" s="84"/>
      <c r="C7086" s="47"/>
      <c r="D7086" s="47"/>
      <c r="E7086" s="47"/>
      <c r="F7086" s="47"/>
      <c r="G7086" s="48"/>
      <c r="H7086" s="47"/>
      <c r="I7086" s="51"/>
      <c r="J7086" s="51"/>
      <c r="K7086" s="47"/>
      <c r="L7086" s="47"/>
      <c r="M7086" s="47"/>
      <c r="N7086" s="47"/>
      <c r="O7086" s="48"/>
    </row>
    <row r="7087" spans="2:15" x14ac:dyDescent="0.25">
      <c r="B7087" s="84"/>
      <c r="C7087" s="47"/>
      <c r="D7087" s="47"/>
      <c r="E7087" s="47"/>
      <c r="F7087" s="47"/>
      <c r="G7087" s="48"/>
      <c r="H7087" s="47"/>
      <c r="I7087" s="51"/>
      <c r="J7087" s="51"/>
      <c r="K7087" s="47"/>
      <c r="L7087" s="47"/>
      <c r="M7087" s="47"/>
      <c r="N7087" s="47"/>
      <c r="O7087" s="48"/>
    </row>
    <row r="7088" spans="2:15" x14ac:dyDescent="0.25">
      <c r="B7088" s="84"/>
      <c r="C7088" s="47"/>
      <c r="D7088" s="47"/>
      <c r="E7088" s="47"/>
      <c r="F7088" s="47"/>
      <c r="G7088" s="48"/>
      <c r="H7088" s="47"/>
      <c r="I7088" s="51"/>
      <c r="J7088" s="51"/>
      <c r="K7088" s="47"/>
      <c r="L7088" s="47"/>
      <c r="M7088" s="47"/>
      <c r="N7088" s="47"/>
      <c r="O7088" s="48"/>
    </row>
    <row r="7089" spans="2:15" x14ac:dyDescent="0.25">
      <c r="B7089" s="84"/>
      <c r="C7089" s="47"/>
      <c r="D7089" s="47"/>
      <c r="E7089" s="47"/>
      <c r="F7089" s="47"/>
      <c r="G7089" s="48"/>
      <c r="H7089" s="47"/>
      <c r="I7089" s="51"/>
      <c r="J7089" s="51"/>
      <c r="K7089" s="47"/>
      <c r="L7089" s="47"/>
      <c r="M7089" s="47"/>
      <c r="N7089" s="47"/>
      <c r="O7089" s="48"/>
    </row>
    <row r="7090" spans="2:15" x14ac:dyDescent="0.25">
      <c r="B7090" s="84"/>
      <c r="C7090" s="47"/>
      <c r="D7090" s="47"/>
      <c r="E7090" s="47"/>
      <c r="F7090" s="47"/>
      <c r="G7090" s="48"/>
      <c r="H7090" s="47"/>
      <c r="I7090" s="51"/>
      <c r="J7090" s="51"/>
      <c r="K7090" s="47"/>
      <c r="L7090" s="47"/>
      <c r="M7090" s="47"/>
      <c r="N7090" s="47"/>
      <c r="O7090" s="48"/>
    </row>
    <row r="7091" spans="2:15" x14ac:dyDescent="0.25">
      <c r="B7091" s="84"/>
      <c r="C7091" s="47"/>
      <c r="D7091" s="47"/>
      <c r="E7091" s="47"/>
      <c r="F7091" s="47"/>
      <c r="G7091" s="48"/>
      <c r="H7091" s="47"/>
      <c r="I7091" s="51"/>
      <c r="J7091" s="51"/>
      <c r="K7091" s="47"/>
      <c r="L7091" s="47"/>
      <c r="M7091" s="47"/>
      <c r="N7091" s="47"/>
      <c r="O7091" s="48"/>
    </row>
    <row r="7092" spans="2:15" x14ac:dyDescent="0.25">
      <c r="B7092" s="84"/>
      <c r="C7092" s="47"/>
      <c r="D7092" s="47"/>
      <c r="E7092" s="47"/>
      <c r="F7092" s="47"/>
      <c r="G7092" s="48"/>
      <c r="H7092" s="47"/>
      <c r="I7092" s="51"/>
      <c r="J7092" s="51"/>
      <c r="K7092" s="47"/>
      <c r="L7092" s="47"/>
      <c r="M7092" s="47"/>
      <c r="N7092" s="47"/>
      <c r="O7092" s="48"/>
    </row>
    <row r="7093" spans="2:15" x14ac:dyDescent="0.25">
      <c r="B7093" s="84"/>
      <c r="C7093" s="47"/>
      <c r="D7093" s="47"/>
      <c r="E7093" s="47"/>
      <c r="F7093" s="47"/>
      <c r="G7093" s="48"/>
      <c r="H7093" s="47"/>
      <c r="I7093" s="51"/>
      <c r="J7093" s="51"/>
      <c r="K7093" s="47"/>
      <c r="L7093" s="47"/>
      <c r="M7093" s="47"/>
      <c r="N7093" s="47"/>
      <c r="O7093" s="48"/>
    </row>
    <row r="7094" spans="2:15" x14ac:dyDescent="0.25">
      <c r="B7094" s="84"/>
      <c r="C7094" s="47"/>
      <c r="D7094" s="47"/>
      <c r="E7094" s="47"/>
      <c r="F7094" s="47"/>
      <c r="G7094" s="48"/>
      <c r="H7094" s="47"/>
      <c r="I7094" s="51"/>
      <c r="J7094" s="51"/>
      <c r="K7094" s="47"/>
      <c r="L7094" s="47"/>
      <c r="M7094" s="47"/>
      <c r="N7094" s="47"/>
      <c r="O7094" s="48"/>
    </row>
    <row r="7095" spans="2:15" x14ac:dyDescent="0.25">
      <c r="B7095" s="84"/>
      <c r="C7095" s="47"/>
      <c r="D7095" s="47"/>
      <c r="E7095" s="47"/>
      <c r="F7095" s="47"/>
      <c r="G7095" s="48"/>
      <c r="H7095" s="47"/>
      <c r="I7095" s="51"/>
      <c r="J7095" s="51"/>
      <c r="K7095" s="47"/>
      <c r="L7095" s="47"/>
      <c r="M7095" s="47"/>
      <c r="N7095" s="47"/>
      <c r="O7095" s="48"/>
    </row>
    <row r="7096" spans="2:15" x14ac:dyDescent="0.25">
      <c r="B7096" s="84"/>
      <c r="C7096" s="47"/>
      <c r="D7096" s="47"/>
      <c r="E7096" s="47"/>
      <c r="F7096" s="47"/>
      <c r="G7096" s="48"/>
      <c r="H7096" s="47"/>
      <c r="I7096" s="51"/>
      <c r="J7096" s="51"/>
      <c r="K7096" s="47"/>
      <c r="L7096" s="47"/>
      <c r="M7096" s="47"/>
      <c r="N7096" s="47"/>
      <c r="O7096" s="48"/>
    </row>
    <row r="7097" spans="2:15" x14ac:dyDescent="0.25">
      <c r="B7097" s="84"/>
      <c r="C7097" s="47"/>
      <c r="D7097" s="47"/>
      <c r="E7097" s="47"/>
      <c r="F7097" s="47"/>
      <c r="G7097" s="48"/>
      <c r="H7097" s="47"/>
      <c r="I7097" s="51"/>
      <c r="J7097" s="51"/>
      <c r="K7097" s="47"/>
      <c r="L7097" s="47"/>
      <c r="M7097" s="47"/>
      <c r="N7097" s="47"/>
      <c r="O7097" s="48"/>
    </row>
    <row r="7098" spans="2:15" x14ac:dyDescent="0.25">
      <c r="B7098" s="84"/>
      <c r="C7098" s="47"/>
      <c r="D7098" s="47"/>
      <c r="E7098" s="47"/>
      <c r="F7098" s="47"/>
      <c r="G7098" s="48"/>
      <c r="H7098" s="47"/>
      <c r="I7098" s="51"/>
      <c r="J7098" s="51"/>
      <c r="K7098" s="47"/>
      <c r="L7098" s="47"/>
      <c r="M7098" s="47"/>
      <c r="N7098" s="47"/>
      <c r="O7098" s="48"/>
    </row>
    <row r="7099" spans="2:15" x14ac:dyDescent="0.25">
      <c r="B7099" s="84"/>
      <c r="C7099" s="47"/>
      <c r="D7099" s="47"/>
      <c r="E7099" s="47"/>
      <c r="F7099" s="47"/>
      <c r="G7099" s="48"/>
      <c r="H7099" s="47"/>
      <c r="I7099" s="51"/>
      <c r="J7099" s="51"/>
      <c r="K7099" s="47"/>
      <c r="L7099" s="47"/>
      <c r="M7099" s="47"/>
      <c r="N7099" s="47"/>
      <c r="O7099" s="48"/>
    </row>
    <row r="7100" spans="2:15" x14ac:dyDescent="0.25">
      <c r="B7100" s="84"/>
      <c r="C7100" s="47"/>
      <c r="D7100" s="47"/>
      <c r="E7100" s="47"/>
      <c r="F7100" s="47"/>
      <c r="G7100" s="48"/>
      <c r="H7100" s="47"/>
      <c r="I7100" s="51"/>
      <c r="J7100" s="51"/>
      <c r="K7100" s="47"/>
      <c r="L7100" s="47"/>
      <c r="M7100" s="47"/>
      <c r="N7100" s="47"/>
      <c r="O7100" s="48"/>
    </row>
    <row r="7101" spans="2:15" x14ac:dyDescent="0.25">
      <c r="B7101" s="84"/>
      <c r="C7101" s="47"/>
      <c r="D7101" s="47"/>
      <c r="E7101" s="47"/>
      <c r="F7101" s="47"/>
      <c r="G7101" s="48"/>
      <c r="H7101" s="47"/>
      <c r="I7101" s="51"/>
      <c r="J7101" s="51"/>
      <c r="K7101" s="47"/>
      <c r="L7101" s="47"/>
      <c r="M7101" s="47"/>
      <c r="N7101" s="47"/>
      <c r="O7101" s="48"/>
    </row>
    <row r="7102" spans="2:15" x14ac:dyDescent="0.25">
      <c r="B7102" s="84"/>
      <c r="C7102" s="47"/>
      <c r="D7102" s="47"/>
      <c r="E7102" s="47"/>
      <c r="F7102" s="47"/>
      <c r="G7102" s="48"/>
      <c r="H7102" s="47"/>
      <c r="I7102" s="51"/>
      <c r="J7102" s="51"/>
      <c r="K7102" s="47"/>
      <c r="L7102" s="47"/>
      <c r="M7102" s="47"/>
      <c r="N7102" s="47"/>
      <c r="O7102" s="48"/>
    </row>
    <row r="7103" spans="2:15" x14ac:dyDescent="0.25">
      <c r="B7103" s="84"/>
      <c r="C7103" s="47"/>
      <c r="D7103" s="47"/>
      <c r="E7103" s="47"/>
      <c r="F7103" s="47"/>
      <c r="G7103" s="48"/>
      <c r="H7103" s="47"/>
      <c r="I7103" s="51"/>
      <c r="J7103" s="51"/>
      <c r="K7103" s="47"/>
      <c r="L7103" s="47"/>
      <c r="M7103" s="47"/>
      <c r="N7103" s="47"/>
      <c r="O7103" s="48"/>
    </row>
    <row r="7104" spans="2:15" x14ac:dyDescent="0.25">
      <c r="B7104" s="84"/>
      <c r="C7104" s="47"/>
      <c r="D7104" s="47"/>
      <c r="E7104" s="47"/>
      <c r="F7104" s="47"/>
      <c r="G7104" s="48"/>
      <c r="H7104" s="47"/>
      <c r="I7104" s="51"/>
      <c r="J7104" s="51"/>
      <c r="K7104" s="47"/>
      <c r="L7104" s="47"/>
      <c r="M7104" s="47"/>
      <c r="N7104" s="47"/>
      <c r="O7104" s="48"/>
    </row>
    <row r="7105" spans="2:15" x14ac:dyDescent="0.25">
      <c r="B7105" s="84"/>
      <c r="C7105" s="47"/>
      <c r="D7105" s="47"/>
      <c r="E7105" s="47"/>
      <c r="F7105" s="47"/>
      <c r="G7105" s="48"/>
      <c r="H7105" s="47"/>
      <c r="I7105" s="51"/>
      <c r="J7105" s="51"/>
      <c r="K7105" s="47"/>
      <c r="L7105" s="47"/>
      <c r="M7105" s="47"/>
      <c r="N7105" s="47"/>
      <c r="O7105" s="48"/>
    </row>
    <row r="7106" spans="2:15" x14ac:dyDescent="0.25">
      <c r="B7106" s="84"/>
      <c r="C7106" s="47"/>
      <c r="D7106" s="47"/>
      <c r="E7106" s="47"/>
      <c r="F7106" s="47"/>
      <c r="G7106" s="48"/>
      <c r="H7106" s="47"/>
      <c r="I7106" s="51"/>
      <c r="J7106" s="51"/>
      <c r="K7106" s="47"/>
      <c r="L7106" s="47"/>
      <c r="M7106" s="47"/>
      <c r="N7106" s="47"/>
      <c r="O7106" s="48"/>
    </row>
    <row r="7107" spans="2:15" x14ac:dyDescent="0.25">
      <c r="B7107" s="84"/>
      <c r="C7107" s="47"/>
      <c r="D7107" s="47"/>
      <c r="E7107" s="47"/>
      <c r="F7107" s="47"/>
      <c r="G7107" s="48"/>
      <c r="H7107" s="47"/>
      <c r="I7107" s="51"/>
      <c r="J7107" s="51"/>
      <c r="K7107" s="47"/>
      <c r="L7107" s="47"/>
      <c r="M7107" s="47"/>
      <c r="N7107" s="47"/>
      <c r="O7107" s="48"/>
    </row>
    <row r="7108" spans="2:15" x14ac:dyDescent="0.25">
      <c r="B7108" s="84"/>
      <c r="C7108" s="47"/>
      <c r="D7108" s="47"/>
      <c r="E7108" s="47"/>
      <c r="F7108" s="47"/>
      <c r="G7108" s="48"/>
      <c r="H7108" s="47"/>
      <c r="I7108" s="51"/>
      <c r="J7108" s="51"/>
      <c r="K7108" s="47"/>
      <c r="L7108" s="47"/>
      <c r="M7108" s="47"/>
      <c r="N7108" s="47"/>
      <c r="O7108" s="48"/>
    </row>
    <row r="7109" spans="2:15" x14ac:dyDescent="0.25">
      <c r="B7109" s="84"/>
      <c r="C7109" s="47"/>
      <c r="D7109" s="47"/>
      <c r="E7109" s="47"/>
      <c r="F7109" s="47"/>
      <c r="G7109" s="48"/>
      <c r="H7109" s="47"/>
      <c r="I7109" s="51"/>
      <c r="J7109" s="51"/>
      <c r="K7109" s="47"/>
      <c r="L7109" s="47"/>
      <c r="M7109" s="47"/>
      <c r="N7109" s="47"/>
      <c r="O7109" s="48"/>
    </row>
    <row r="7110" spans="2:15" x14ac:dyDescent="0.25">
      <c r="B7110" s="84"/>
      <c r="C7110" s="47"/>
      <c r="D7110" s="47"/>
      <c r="E7110" s="47"/>
      <c r="F7110" s="47"/>
      <c r="G7110" s="48"/>
      <c r="H7110" s="47"/>
      <c r="I7110" s="51"/>
      <c r="J7110" s="51"/>
      <c r="K7110" s="47"/>
      <c r="L7110" s="47"/>
      <c r="M7110" s="47"/>
      <c r="N7110" s="47"/>
      <c r="O7110" s="48"/>
    </row>
    <row r="7111" spans="2:15" x14ac:dyDescent="0.25">
      <c r="B7111" s="84"/>
      <c r="C7111" s="47"/>
      <c r="D7111" s="47"/>
      <c r="E7111" s="47"/>
      <c r="F7111" s="47"/>
      <c r="G7111" s="48"/>
      <c r="H7111" s="47"/>
      <c r="I7111" s="51"/>
      <c r="J7111" s="51"/>
      <c r="K7111" s="47"/>
      <c r="L7111" s="47"/>
      <c r="M7111" s="47"/>
      <c r="N7111" s="47"/>
      <c r="O7111" s="48"/>
    </row>
    <row r="7112" spans="2:15" x14ac:dyDescent="0.25">
      <c r="B7112" s="84"/>
      <c r="C7112" s="47"/>
      <c r="D7112" s="47"/>
      <c r="E7112" s="47"/>
      <c r="F7112" s="47"/>
      <c r="G7112" s="48"/>
      <c r="H7112" s="47"/>
      <c r="I7112" s="51"/>
      <c r="J7112" s="51"/>
      <c r="K7112" s="47"/>
      <c r="L7112" s="47"/>
      <c r="M7112" s="47"/>
      <c r="N7112" s="47"/>
      <c r="O7112" s="48"/>
    </row>
    <row r="7113" spans="2:15" x14ac:dyDescent="0.25">
      <c r="B7113" s="84"/>
      <c r="C7113" s="47"/>
      <c r="D7113" s="47"/>
      <c r="E7113" s="47"/>
      <c r="F7113" s="47"/>
      <c r="G7113" s="48"/>
      <c r="H7113" s="47"/>
      <c r="I7113" s="51"/>
      <c r="J7113" s="51"/>
      <c r="K7113" s="47"/>
      <c r="L7113" s="47"/>
      <c r="M7113" s="47"/>
      <c r="N7113" s="47"/>
      <c r="O7113" s="48"/>
    </row>
    <row r="7114" spans="2:15" x14ac:dyDescent="0.25">
      <c r="B7114" s="84"/>
      <c r="C7114" s="47"/>
      <c r="D7114" s="47"/>
      <c r="E7114" s="47"/>
      <c r="F7114" s="47"/>
      <c r="G7114" s="48"/>
      <c r="H7114" s="47"/>
      <c r="I7114" s="51"/>
      <c r="J7114" s="51"/>
      <c r="K7114" s="47"/>
      <c r="L7114" s="47"/>
      <c r="M7114" s="47"/>
      <c r="N7114" s="47"/>
      <c r="O7114" s="48"/>
    </row>
    <row r="7115" spans="2:15" x14ac:dyDescent="0.25">
      <c r="B7115" s="84"/>
      <c r="C7115" s="47"/>
      <c r="D7115" s="47"/>
      <c r="E7115" s="47"/>
      <c r="F7115" s="47"/>
      <c r="G7115" s="48"/>
      <c r="H7115" s="47"/>
      <c r="I7115" s="51"/>
      <c r="J7115" s="51"/>
      <c r="K7115" s="47"/>
      <c r="L7115" s="47"/>
      <c r="M7115" s="47"/>
      <c r="N7115" s="47"/>
      <c r="O7115" s="48"/>
    </row>
    <row r="7116" spans="2:15" x14ac:dyDescent="0.25">
      <c r="B7116" s="84"/>
      <c r="C7116" s="47"/>
      <c r="D7116" s="47"/>
      <c r="E7116" s="47"/>
      <c r="F7116" s="47"/>
      <c r="G7116" s="48"/>
      <c r="H7116" s="47"/>
      <c r="I7116" s="51"/>
      <c r="J7116" s="51"/>
      <c r="K7116" s="47"/>
      <c r="L7116" s="47"/>
      <c r="M7116" s="47"/>
      <c r="N7116" s="47"/>
      <c r="O7116" s="48"/>
    </row>
    <row r="7117" spans="2:15" x14ac:dyDescent="0.25">
      <c r="B7117" s="84"/>
      <c r="C7117" s="47"/>
      <c r="D7117" s="47"/>
      <c r="E7117" s="47"/>
      <c r="F7117" s="47"/>
      <c r="G7117" s="48"/>
      <c r="H7117" s="47"/>
      <c r="I7117" s="51"/>
      <c r="J7117" s="51"/>
      <c r="K7117" s="47"/>
      <c r="L7117" s="47"/>
      <c r="M7117" s="47"/>
      <c r="N7117" s="47"/>
      <c r="O7117" s="48"/>
    </row>
    <row r="7118" spans="2:15" x14ac:dyDescent="0.25">
      <c r="B7118" s="84"/>
      <c r="C7118" s="47"/>
      <c r="D7118" s="47"/>
      <c r="E7118" s="47"/>
      <c r="F7118" s="47"/>
      <c r="G7118" s="48"/>
      <c r="H7118" s="47"/>
      <c r="I7118" s="51"/>
      <c r="J7118" s="51"/>
      <c r="K7118" s="47"/>
      <c r="L7118" s="47"/>
      <c r="M7118" s="47"/>
      <c r="N7118" s="47"/>
      <c r="O7118" s="48"/>
    </row>
    <row r="7119" spans="2:15" x14ac:dyDescent="0.25">
      <c r="B7119" s="84"/>
      <c r="C7119" s="47"/>
      <c r="D7119" s="47"/>
      <c r="E7119" s="47"/>
      <c r="F7119" s="47"/>
      <c r="G7119" s="48"/>
      <c r="H7119" s="47"/>
      <c r="I7119" s="51"/>
      <c r="J7119" s="51"/>
      <c r="K7119" s="47"/>
      <c r="L7119" s="47"/>
      <c r="M7119" s="47"/>
      <c r="N7119" s="47"/>
      <c r="O7119" s="48"/>
    </row>
    <row r="7120" spans="2:15" x14ac:dyDescent="0.25">
      <c r="B7120" s="84"/>
      <c r="C7120" s="47"/>
      <c r="D7120" s="47"/>
      <c r="E7120" s="47"/>
      <c r="F7120" s="47"/>
      <c r="G7120" s="48"/>
      <c r="H7120" s="47"/>
      <c r="I7120" s="51"/>
      <c r="J7120" s="51"/>
      <c r="K7120" s="47"/>
      <c r="L7120" s="47"/>
      <c r="M7120" s="47"/>
      <c r="N7120" s="47"/>
      <c r="O7120" s="48"/>
    </row>
    <row r="7121" spans="2:15" x14ac:dyDescent="0.25">
      <c r="B7121" s="84"/>
      <c r="C7121" s="47"/>
      <c r="D7121" s="47"/>
      <c r="E7121" s="47"/>
      <c r="F7121" s="47"/>
      <c r="G7121" s="48"/>
      <c r="H7121" s="47"/>
      <c r="I7121" s="51"/>
      <c r="J7121" s="51"/>
      <c r="K7121" s="47"/>
      <c r="L7121" s="47"/>
      <c r="M7121" s="47"/>
      <c r="N7121" s="47"/>
      <c r="O7121" s="48"/>
    </row>
    <row r="7122" spans="2:15" x14ac:dyDescent="0.25">
      <c r="B7122" s="84"/>
      <c r="C7122" s="47"/>
      <c r="D7122" s="47"/>
      <c r="E7122" s="47"/>
      <c r="F7122" s="47"/>
      <c r="G7122" s="48"/>
      <c r="H7122" s="47"/>
      <c r="I7122" s="51"/>
      <c r="J7122" s="51"/>
      <c r="K7122" s="47"/>
      <c r="L7122" s="47"/>
      <c r="M7122" s="47"/>
      <c r="N7122" s="47"/>
      <c r="O7122" s="48"/>
    </row>
    <row r="7123" spans="2:15" x14ac:dyDescent="0.25">
      <c r="B7123" s="84"/>
      <c r="C7123" s="47"/>
      <c r="D7123" s="47"/>
      <c r="E7123" s="47"/>
      <c r="F7123" s="47"/>
      <c r="G7123" s="48"/>
      <c r="H7123" s="47"/>
      <c r="I7123" s="51"/>
      <c r="J7123" s="51"/>
      <c r="K7123" s="47"/>
      <c r="L7123" s="47"/>
      <c r="M7123" s="47"/>
      <c r="N7123" s="47"/>
      <c r="O7123" s="48"/>
    </row>
    <row r="7124" spans="2:15" x14ac:dyDescent="0.25">
      <c r="B7124" s="84"/>
      <c r="C7124" s="47"/>
      <c r="D7124" s="47"/>
      <c r="E7124" s="47"/>
      <c r="F7124" s="47"/>
      <c r="G7124" s="48"/>
      <c r="H7124" s="47"/>
      <c r="I7124" s="51"/>
      <c r="J7124" s="51"/>
      <c r="K7124" s="47"/>
      <c r="L7124" s="47"/>
      <c r="M7124" s="47"/>
      <c r="N7124" s="47"/>
      <c r="O7124" s="48"/>
    </row>
    <row r="7125" spans="2:15" x14ac:dyDescent="0.25">
      <c r="B7125" s="84"/>
      <c r="C7125" s="47"/>
      <c r="D7125" s="47"/>
      <c r="E7125" s="47"/>
      <c r="F7125" s="47"/>
      <c r="G7125" s="48"/>
      <c r="H7125" s="47"/>
      <c r="I7125" s="51"/>
      <c r="J7125" s="51"/>
      <c r="K7125" s="47"/>
      <c r="L7125" s="47"/>
      <c r="M7125" s="47"/>
      <c r="N7125" s="47"/>
      <c r="O7125" s="48"/>
    </row>
    <row r="7126" spans="2:15" x14ac:dyDescent="0.25">
      <c r="B7126" s="84"/>
      <c r="C7126" s="47"/>
      <c r="D7126" s="47"/>
      <c r="E7126" s="47"/>
      <c r="F7126" s="47"/>
      <c r="G7126" s="48"/>
      <c r="H7126" s="47"/>
      <c r="I7126" s="51"/>
      <c r="J7126" s="51"/>
      <c r="K7126" s="47"/>
      <c r="L7126" s="47"/>
      <c r="M7126" s="47"/>
      <c r="N7126" s="47"/>
      <c r="O7126" s="48"/>
    </row>
    <row r="7127" spans="2:15" x14ac:dyDescent="0.25">
      <c r="B7127" s="84"/>
      <c r="C7127" s="47"/>
      <c r="D7127" s="47"/>
      <c r="E7127" s="47"/>
      <c r="F7127" s="47"/>
      <c r="G7127" s="48"/>
      <c r="H7127" s="47"/>
      <c r="I7127" s="51"/>
      <c r="J7127" s="51"/>
      <c r="K7127" s="47"/>
      <c r="L7127" s="47"/>
      <c r="M7127" s="47"/>
      <c r="N7127" s="47"/>
      <c r="O7127" s="48"/>
    </row>
    <row r="7128" spans="2:15" x14ac:dyDescent="0.25">
      <c r="B7128" s="84"/>
      <c r="C7128" s="47"/>
      <c r="D7128" s="47"/>
      <c r="E7128" s="47"/>
      <c r="F7128" s="47"/>
      <c r="G7128" s="48"/>
      <c r="H7128" s="47"/>
      <c r="I7128" s="51"/>
      <c r="J7128" s="51"/>
      <c r="K7128" s="47"/>
      <c r="L7128" s="47"/>
      <c r="M7128" s="47"/>
      <c r="N7128" s="47"/>
      <c r="O7128" s="48"/>
    </row>
    <row r="7129" spans="2:15" x14ac:dyDescent="0.25">
      <c r="B7129" s="84"/>
      <c r="C7129" s="47"/>
      <c r="D7129" s="47"/>
      <c r="E7129" s="47"/>
      <c r="F7129" s="47"/>
      <c r="G7129" s="48"/>
      <c r="H7129" s="47"/>
      <c r="I7129" s="51"/>
      <c r="J7129" s="51"/>
      <c r="K7129" s="47"/>
      <c r="L7129" s="47"/>
      <c r="M7129" s="47"/>
      <c r="N7129" s="47"/>
      <c r="O7129" s="48"/>
    </row>
    <row r="7130" spans="2:15" x14ac:dyDescent="0.25">
      <c r="B7130" s="84"/>
      <c r="C7130" s="47"/>
      <c r="D7130" s="47"/>
      <c r="E7130" s="47"/>
      <c r="F7130" s="47"/>
      <c r="G7130" s="48"/>
      <c r="H7130" s="47"/>
      <c r="I7130" s="51"/>
      <c r="J7130" s="51"/>
      <c r="K7130" s="47"/>
      <c r="L7130" s="47"/>
      <c r="M7130" s="47"/>
      <c r="N7130" s="47"/>
      <c r="O7130" s="48"/>
    </row>
    <row r="7131" spans="2:15" x14ac:dyDescent="0.25">
      <c r="B7131" s="84"/>
      <c r="C7131" s="47"/>
      <c r="D7131" s="47"/>
      <c r="E7131" s="47"/>
      <c r="F7131" s="47"/>
      <c r="G7131" s="48"/>
      <c r="H7131" s="47"/>
      <c r="I7131" s="51"/>
      <c r="J7131" s="51"/>
      <c r="K7131" s="47"/>
      <c r="L7131" s="47"/>
      <c r="M7131" s="47"/>
      <c r="N7131" s="47"/>
      <c r="O7131" s="48"/>
    </row>
    <row r="7132" spans="2:15" x14ac:dyDescent="0.25">
      <c r="B7132" s="84"/>
      <c r="C7132" s="47"/>
      <c r="D7132" s="47"/>
      <c r="E7132" s="47"/>
      <c r="F7132" s="47"/>
      <c r="G7132" s="48"/>
      <c r="H7132" s="47"/>
      <c r="I7132" s="51"/>
      <c r="J7132" s="51"/>
      <c r="K7132" s="47"/>
      <c r="L7132" s="47"/>
      <c r="M7132" s="47"/>
      <c r="N7132" s="47"/>
      <c r="O7132" s="48"/>
    </row>
    <row r="7133" spans="2:15" x14ac:dyDescent="0.25">
      <c r="B7133" s="84"/>
      <c r="C7133" s="47"/>
      <c r="D7133" s="47"/>
      <c r="E7133" s="47"/>
      <c r="F7133" s="47"/>
      <c r="G7133" s="48"/>
      <c r="H7133" s="47"/>
      <c r="I7133" s="51"/>
      <c r="J7133" s="51"/>
      <c r="K7133" s="47"/>
      <c r="L7133" s="47"/>
      <c r="M7133" s="47"/>
      <c r="N7133" s="47"/>
      <c r="O7133" s="48"/>
    </row>
    <row r="7134" spans="2:15" x14ac:dyDescent="0.25">
      <c r="B7134" s="84"/>
      <c r="C7134" s="47"/>
      <c r="D7134" s="47"/>
      <c r="E7134" s="47"/>
      <c r="F7134" s="47"/>
      <c r="G7134" s="48"/>
      <c r="H7134" s="47"/>
      <c r="I7134" s="51"/>
      <c r="J7134" s="51"/>
      <c r="K7134" s="47"/>
      <c r="L7134" s="47"/>
      <c r="M7134" s="47"/>
      <c r="N7134" s="47"/>
      <c r="O7134" s="48"/>
    </row>
    <row r="7135" spans="2:15" x14ac:dyDescent="0.25">
      <c r="B7135" s="84"/>
      <c r="C7135" s="47"/>
      <c r="D7135" s="47"/>
      <c r="E7135" s="47"/>
      <c r="F7135" s="47"/>
      <c r="G7135" s="48"/>
      <c r="H7135" s="47"/>
      <c r="I7135" s="51"/>
      <c r="J7135" s="51"/>
      <c r="K7135" s="47"/>
      <c r="L7135" s="47"/>
      <c r="M7135" s="47"/>
      <c r="N7135" s="47"/>
      <c r="O7135" s="48"/>
    </row>
    <row r="7136" spans="2:15" x14ac:dyDescent="0.25">
      <c r="B7136" s="84"/>
      <c r="C7136" s="47"/>
      <c r="D7136" s="47"/>
      <c r="E7136" s="47"/>
      <c r="F7136" s="47"/>
      <c r="G7136" s="48"/>
      <c r="H7136" s="47"/>
      <c r="I7136" s="51"/>
      <c r="J7136" s="51"/>
      <c r="K7136" s="47"/>
      <c r="L7136" s="47"/>
      <c r="M7136" s="47"/>
      <c r="N7136" s="47"/>
      <c r="O7136" s="48"/>
    </row>
    <row r="7137" spans="2:15" x14ac:dyDescent="0.25">
      <c r="B7137" s="84"/>
      <c r="C7137" s="47"/>
      <c r="D7137" s="47"/>
      <c r="E7137" s="47"/>
      <c r="F7137" s="47"/>
      <c r="G7137" s="48"/>
      <c r="H7137" s="47"/>
      <c r="I7137" s="51"/>
      <c r="J7137" s="51"/>
      <c r="K7137" s="47"/>
      <c r="L7137" s="47"/>
      <c r="M7137" s="47"/>
      <c r="N7137" s="47"/>
      <c r="O7137" s="48"/>
    </row>
    <row r="7138" spans="2:15" x14ac:dyDescent="0.25">
      <c r="B7138" s="84"/>
      <c r="C7138" s="47"/>
      <c r="D7138" s="47"/>
      <c r="E7138" s="47"/>
      <c r="F7138" s="47"/>
      <c r="G7138" s="48"/>
      <c r="H7138" s="47"/>
      <c r="I7138" s="51"/>
      <c r="J7138" s="51"/>
      <c r="K7138" s="47"/>
      <c r="L7138" s="47"/>
      <c r="M7138" s="47"/>
      <c r="N7138" s="47"/>
      <c r="O7138" s="48"/>
    </row>
    <row r="7139" spans="2:15" x14ac:dyDescent="0.25">
      <c r="B7139" s="84"/>
      <c r="C7139" s="47"/>
      <c r="D7139" s="47"/>
      <c r="E7139" s="47"/>
      <c r="F7139" s="47"/>
      <c r="G7139" s="48"/>
      <c r="H7139" s="47"/>
      <c r="I7139" s="51"/>
      <c r="J7139" s="51"/>
      <c r="K7139" s="47"/>
      <c r="L7139" s="47"/>
      <c r="M7139" s="47"/>
      <c r="N7139" s="47"/>
      <c r="O7139" s="48"/>
    </row>
    <row r="7140" spans="2:15" x14ac:dyDescent="0.25">
      <c r="B7140" s="84"/>
      <c r="C7140" s="47"/>
      <c r="D7140" s="47"/>
      <c r="E7140" s="47"/>
      <c r="F7140" s="47"/>
      <c r="G7140" s="48"/>
      <c r="H7140" s="47"/>
      <c r="I7140" s="51"/>
      <c r="J7140" s="51"/>
      <c r="K7140" s="47"/>
      <c r="L7140" s="47"/>
      <c r="M7140" s="47"/>
      <c r="N7140" s="47"/>
      <c r="O7140" s="48"/>
    </row>
    <row r="7141" spans="2:15" x14ac:dyDescent="0.25">
      <c r="B7141" s="84"/>
      <c r="C7141" s="47"/>
      <c r="D7141" s="47"/>
      <c r="E7141" s="47"/>
      <c r="F7141" s="47"/>
      <c r="G7141" s="48"/>
      <c r="H7141" s="47"/>
      <c r="I7141" s="51"/>
      <c r="J7141" s="51"/>
      <c r="K7141" s="47"/>
      <c r="L7141" s="47"/>
      <c r="M7141" s="47"/>
      <c r="N7141" s="47"/>
      <c r="O7141" s="48"/>
    </row>
    <row r="7142" spans="2:15" x14ac:dyDescent="0.25">
      <c r="B7142" s="84"/>
      <c r="C7142" s="47"/>
      <c r="D7142" s="47"/>
      <c r="E7142" s="47"/>
      <c r="F7142" s="47"/>
      <c r="G7142" s="48"/>
      <c r="H7142" s="47"/>
      <c r="I7142" s="51"/>
      <c r="J7142" s="51"/>
      <c r="K7142" s="47"/>
      <c r="L7142" s="47"/>
      <c r="M7142" s="47"/>
      <c r="N7142" s="47"/>
      <c r="O7142" s="48"/>
    </row>
    <row r="7143" spans="2:15" x14ac:dyDescent="0.25">
      <c r="B7143" s="84"/>
      <c r="C7143" s="47"/>
      <c r="D7143" s="47"/>
      <c r="E7143" s="47"/>
      <c r="F7143" s="47"/>
      <c r="G7143" s="48"/>
      <c r="H7143" s="47"/>
      <c r="I7143" s="51"/>
      <c r="J7143" s="51"/>
      <c r="K7143" s="47"/>
      <c r="L7143" s="47"/>
      <c r="M7143" s="47"/>
      <c r="N7143" s="47"/>
      <c r="O7143" s="48"/>
    </row>
    <row r="7144" spans="2:15" x14ac:dyDescent="0.25">
      <c r="B7144" s="84"/>
      <c r="C7144" s="47"/>
      <c r="D7144" s="47"/>
      <c r="E7144" s="47"/>
      <c r="F7144" s="47"/>
      <c r="G7144" s="48"/>
      <c r="H7144" s="47"/>
      <c r="I7144" s="51"/>
      <c r="J7144" s="51"/>
      <c r="K7144" s="47"/>
      <c r="L7144" s="47"/>
      <c r="M7144" s="47"/>
      <c r="N7144" s="47"/>
      <c r="O7144" s="48"/>
    </row>
    <row r="7145" spans="2:15" x14ac:dyDescent="0.25">
      <c r="B7145" s="84"/>
      <c r="C7145" s="47"/>
      <c r="D7145" s="47"/>
      <c r="E7145" s="47"/>
      <c r="F7145" s="47"/>
      <c r="G7145" s="48"/>
      <c r="H7145" s="47"/>
      <c r="I7145" s="51"/>
      <c r="J7145" s="51"/>
      <c r="K7145" s="47"/>
      <c r="L7145" s="47"/>
      <c r="M7145" s="47"/>
      <c r="N7145" s="47"/>
      <c r="O7145" s="48"/>
    </row>
    <row r="7146" spans="2:15" x14ac:dyDescent="0.25">
      <c r="B7146" s="84"/>
      <c r="C7146" s="47"/>
      <c r="D7146" s="47"/>
      <c r="E7146" s="47"/>
      <c r="F7146" s="47"/>
      <c r="G7146" s="48"/>
      <c r="H7146" s="47"/>
      <c r="I7146" s="51"/>
      <c r="J7146" s="51"/>
      <c r="K7146" s="47"/>
      <c r="L7146" s="47"/>
      <c r="M7146" s="47"/>
      <c r="N7146" s="47"/>
      <c r="O7146" s="48"/>
    </row>
    <row r="7147" spans="2:15" x14ac:dyDescent="0.25">
      <c r="B7147" s="84"/>
      <c r="C7147" s="47"/>
      <c r="D7147" s="47"/>
      <c r="E7147" s="47"/>
      <c r="F7147" s="47"/>
      <c r="G7147" s="48"/>
      <c r="H7147" s="47"/>
      <c r="I7147" s="51"/>
      <c r="J7147" s="51"/>
      <c r="K7147" s="47"/>
      <c r="L7147" s="47"/>
      <c r="M7147" s="47"/>
      <c r="N7147" s="47"/>
      <c r="O7147" s="48"/>
    </row>
    <row r="7148" spans="2:15" x14ac:dyDescent="0.25">
      <c r="B7148" s="84"/>
      <c r="C7148" s="47"/>
      <c r="D7148" s="47"/>
      <c r="E7148" s="47"/>
      <c r="F7148" s="47"/>
      <c r="G7148" s="48"/>
      <c r="H7148" s="47"/>
      <c r="I7148" s="51"/>
      <c r="J7148" s="51"/>
      <c r="K7148" s="47"/>
      <c r="L7148" s="47"/>
      <c r="M7148" s="47"/>
      <c r="N7148" s="47"/>
      <c r="O7148" s="48"/>
    </row>
    <row r="7149" spans="2:15" x14ac:dyDescent="0.25">
      <c r="B7149" s="84"/>
      <c r="C7149" s="47"/>
      <c r="D7149" s="47"/>
      <c r="E7149" s="47"/>
      <c r="F7149" s="47"/>
      <c r="G7149" s="48"/>
      <c r="H7149" s="47"/>
      <c r="I7149" s="51"/>
      <c r="J7149" s="51"/>
      <c r="K7149" s="47"/>
      <c r="L7149" s="47"/>
      <c r="M7149" s="47"/>
      <c r="N7149" s="47"/>
      <c r="O7149" s="48"/>
    </row>
    <row r="7150" spans="2:15" x14ac:dyDescent="0.25">
      <c r="B7150" s="84"/>
      <c r="C7150" s="47"/>
      <c r="D7150" s="47"/>
      <c r="E7150" s="47"/>
      <c r="F7150" s="47"/>
      <c r="G7150" s="48"/>
      <c r="H7150" s="47"/>
      <c r="I7150" s="51"/>
      <c r="J7150" s="51"/>
      <c r="K7150" s="47"/>
      <c r="L7150" s="47"/>
      <c r="M7150" s="47"/>
      <c r="N7150" s="47"/>
      <c r="O7150" s="48"/>
    </row>
    <row r="7151" spans="2:15" x14ac:dyDescent="0.25">
      <c r="B7151" s="84"/>
      <c r="C7151" s="47"/>
      <c r="D7151" s="47"/>
      <c r="E7151" s="47"/>
      <c r="F7151" s="47"/>
      <c r="G7151" s="48"/>
      <c r="H7151" s="47"/>
      <c r="I7151" s="51"/>
      <c r="J7151" s="51"/>
      <c r="K7151" s="47"/>
      <c r="L7151" s="47"/>
      <c r="M7151" s="47"/>
      <c r="N7151" s="47"/>
      <c r="O7151" s="48"/>
    </row>
    <row r="7152" spans="2:15" x14ac:dyDescent="0.25">
      <c r="B7152" s="84"/>
      <c r="C7152" s="47"/>
      <c r="D7152" s="47"/>
      <c r="E7152" s="47"/>
      <c r="F7152" s="47"/>
      <c r="G7152" s="48"/>
      <c r="H7152" s="47"/>
      <c r="I7152" s="51"/>
      <c r="J7152" s="51"/>
      <c r="K7152" s="47"/>
      <c r="L7152" s="47"/>
      <c r="M7152" s="47"/>
      <c r="N7152" s="47"/>
      <c r="O7152" s="48"/>
    </row>
    <row r="7153" spans="2:15" x14ac:dyDescent="0.25">
      <c r="B7153" s="84"/>
      <c r="C7153" s="47"/>
      <c r="D7153" s="47"/>
      <c r="E7153" s="47"/>
      <c r="F7153" s="47"/>
      <c r="G7153" s="48"/>
      <c r="H7153" s="47"/>
      <c r="I7153" s="51"/>
      <c r="J7153" s="51"/>
      <c r="K7153" s="47"/>
      <c r="L7153" s="47"/>
      <c r="M7153" s="47"/>
      <c r="N7153" s="47"/>
      <c r="O7153" s="48"/>
    </row>
    <row r="7154" spans="2:15" x14ac:dyDescent="0.25">
      <c r="B7154" s="84"/>
      <c r="C7154" s="47"/>
      <c r="D7154" s="47"/>
      <c r="E7154" s="47"/>
      <c r="F7154" s="47"/>
      <c r="G7154" s="48"/>
      <c r="H7154" s="47"/>
      <c r="I7154" s="51"/>
      <c r="J7154" s="51"/>
      <c r="K7154" s="47"/>
      <c r="L7154" s="47"/>
      <c r="M7154" s="47"/>
      <c r="N7154" s="47"/>
      <c r="O7154" s="48"/>
    </row>
    <row r="7155" spans="2:15" x14ac:dyDescent="0.25">
      <c r="B7155" s="84"/>
      <c r="C7155" s="47"/>
      <c r="D7155" s="47"/>
      <c r="E7155" s="47"/>
      <c r="F7155" s="47"/>
      <c r="G7155" s="48"/>
      <c r="H7155" s="47"/>
      <c r="I7155" s="51"/>
      <c r="J7155" s="51"/>
      <c r="K7155" s="47"/>
      <c r="L7155" s="47"/>
      <c r="M7155" s="47"/>
      <c r="N7155" s="47"/>
      <c r="O7155" s="48"/>
    </row>
    <row r="7156" spans="2:15" x14ac:dyDescent="0.25">
      <c r="B7156" s="84"/>
      <c r="C7156" s="47"/>
      <c r="D7156" s="47"/>
      <c r="E7156" s="47"/>
      <c r="F7156" s="47"/>
      <c r="G7156" s="48"/>
      <c r="H7156" s="47"/>
      <c r="I7156" s="51"/>
      <c r="J7156" s="51"/>
      <c r="K7156" s="47"/>
      <c r="L7156" s="47"/>
      <c r="M7156" s="47"/>
      <c r="N7156" s="47"/>
      <c r="O7156" s="48"/>
    </row>
    <row r="7157" spans="2:15" x14ac:dyDescent="0.25">
      <c r="B7157" s="84"/>
      <c r="C7157" s="47"/>
      <c r="D7157" s="47"/>
      <c r="E7157" s="47"/>
      <c r="F7157" s="47"/>
      <c r="G7157" s="48"/>
      <c r="H7157" s="47"/>
      <c r="I7157" s="51"/>
      <c r="J7157" s="51"/>
      <c r="K7157" s="47"/>
      <c r="L7157" s="47"/>
      <c r="M7157" s="47"/>
      <c r="N7157" s="47"/>
      <c r="O7157" s="48"/>
    </row>
    <row r="7158" spans="2:15" x14ac:dyDescent="0.25">
      <c r="B7158" s="84"/>
      <c r="C7158" s="47"/>
      <c r="D7158" s="47"/>
      <c r="E7158" s="47"/>
      <c r="F7158" s="47"/>
      <c r="G7158" s="48"/>
      <c r="H7158" s="47"/>
      <c r="I7158" s="51"/>
      <c r="J7158" s="51"/>
      <c r="K7158" s="47"/>
      <c r="L7158" s="47"/>
      <c r="M7158" s="47"/>
      <c r="N7158" s="47"/>
      <c r="O7158" s="48"/>
    </row>
    <row r="7159" spans="2:15" x14ac:dyDescent="0.25">
      <c r="B7159" s="84"/>
      <c r="C7159" s="47"/>
      <c r="D7159" s="47"/>
      <c r="E7159" s="47"/>
      <c r="F7159" s="47"/>
      <c r="G7159" s="48"/>
      <c r="H7159" s="47"/>
      <c r="I7159" s="51"/>
      <c r="J7159" s="51"/>
      <c r="K7159" s="47"/>
      <c r="L7159" s="47"/>
      <c r="M7159" s="47"/>
      <c r="N7159" s="47"/>
      <c r="O7159" s="48"/>
    </row>
    <row r="7160" spans="2:15" x14ac:dyDescent="0.25">
      <c r="B7160" s="84"/>
      <c r="C7160" s="47"/>
      <c r="D7160" s="47"/>
      <c r="E7160" s="47"/>
      <c r="F7160" s="47"/>
      <c r="G7160" s="48"/>
      <c r="H7160" s="47"/>
      <c r="I7160" s="51"/>
      <c r="J7160" s="51"/>
      <c r="K7160" s="47"/>
      <c r="L7160" s="47"/>
      <c r="M7160" s="47"/>
      <c r="N7160" s="47"/>
      <c r="O7160" s="48"/>
    </row>
    <row r="7161" spans="2:15" x14ac:dyDescent="0.25">
      <c r="B7161" s="84"/>
      <c r="C7161" s="47"/>
      <c r="D7161" s="47"/>
      <c r="E7161" s="47"/>
      <c r="F7161" s="47"/>
      <c r="G7161" s="48"/>
      <c r="H7161" s="47"/>
      <c r="I7161" s="51"/>
      <c r="J7161" s="51"/>
      <c r="K7161" s="47"/>
      <c r="L7161" s="47"/>
      <c r="M7161" s="47"/>
      <c r="N7161" s="47"/>
      <c r="O7161" s="48"/>
    </row>
    <row r="7162" spans="2:15" x14ac:dyDescent="0.25">
      <c r="B7162" s="84"/>
      <c r="C7162" s="47"/>
      <c r="D7162" s="47"/>
      <c r="E7162" s="47"/>
      <c r="F7162" s="47"/>
      <c r="G7162" s="48"/>
      <c r="H7162" s="47"/>
      <c r="I7162" s="51"/>
      <c r="J7162" s="51"/>
      <c r="K7162" s="47"/>
      <c r="L7162" s="47"/>
      <c r="M7162" s="47"/>
      <c r="N7162" s="47"/>
      <c r="O7162" s="48"/>
    </row>
    <row r="7163" spans="2:15" x14ac:dyDescent="0.25">
      <c r="B7163" s="84"/>
      <c r="C7163" s="47"/>
      <c r="D7163" s="47"/>
      <c r="E7163" s="47"/>
      <c r="F7163" s="47"/>
      <c r="G7163" s="48"/>
      <c r="H7163" s="47"/>
      <c r="I7163" s="51"/>
      <c r="J7163" s="51"/>
      <c r="K7163" s="47"/>
      <c r="L7163" s="47"/>
      <c r="M7163" s="47"/>
      <c r="N7163" s="47"/>
      <c r="O7163" s="48"/>
    </row>
    <row r="7164" spans="2:15" x14ac:dyDescent="0.25">
      <c r="B7164" s="84"/>
      <c r="C7164" s="47"/>
      <c r="D7164" s="47"/>
      <c r="E7164" s="47"/>
      <c r="F7164" s="47"/>
      <c r="G7164" s="48"/>
      <c r="H7164" s="47"/>
      <c r="I7164" s="51"/>
      <c r="J7164" s="51"/>
      <c r="K7164" s="47"/>
      <c r="L7164" s="47"/>
      <c r="M7164" s="47"/>
      <c r="N7164" s="47"/>
      <c r="O7164" s="48"/>
    </row>
    <row r="7165" spans="2:15" x14ac:dyDescent="0.25">
      <c r="B7165" s="84"/>
      <c r="C7165" s="47"/>
      <c r="D7165" s="47"/>
      <c r="E7165" s="47"/>
      <c r="F7165" s="47"/>
      <c r="G7165" s="48"/>
      <c r="H7165" s="47"/>
      <c r="I7165" s="51"/>
      <c r="J7165" s="51"/>
      <c r="K7165" s="47"/>
      <c r="L7165" s="47"/>
      <c r="M7165" s="47"/>
      <c r="N7165" s="47"/>
      <c r="O7165" s="48"/>
    </row>
    <row r="7166" spans="2:15" x14ac:dyDescent="0.25">
      <c r="B7166" s="84"/>
      <c r="C7166" s="47"/>
      <c r="D7166" s="47"/>
      <c r="E7166" s="47"/>
      <c r="F7166" s="47"/>
      <c r="G7166" s="48"/>
      <c r="H7166" s="47"/>
      <c r="I7166" s="51"/>
      <c r="J7166" s="51"/>
      <c r="K7166" s="47"/>
      <c r="L7166" s="47"/>
      <c r="M7166" s="47"/>
      <c r="N7166" s="47"/>
      <c r="O7166" s="48"/>
    </row>
    <row r="7167" spans="2:15" x14ac:dyDescent="0.25">
      <c r="B7167" s="84"/>
      <c r="C7167" s="47"/>
      <c r="D7167" s="47"/>
      <c r="E7167" s="47"/>
      <c r="F7167" s="47"/>
      <c r="G7167" s="48"/>
      <c r="H7167" s="47"/>
      <c r="I7167" s="51"/>
      <c r="J7167" s="51"/>
      <c r="K7167" s="47"/>
      <c r="L7167" s="47"/>
      <c r="M7167" s="47"/>
      <c r="N7167" s="47"/>
      <c r="O7167" s="48"/>
    </row>
    <row r="7168" spans="2:15" x14ac:dyDescent="0.25">
      <c r="B7168" s="84"/>
      <c r="C7168" s="47"/>
      <c r="D7168" s="47"/>
      <c r="E7168" s="47"/>
      <c r="F7168" s="47"/>
      <c r="G7168" s="48"/>
      <c r="H7168" s="47"/>
      <c r="I7168" s="51"/>
      <c r="J7168" s="51"/>
      <c r="K7168" s="47"/>
      <c r="L7168" s="47"/>
      <c r="M7168" s="47"/>
      <c r="N7168" s="47"/>
      <c r="O7168" s="48"/>
    </row>
    <row r="7169" spans="2:15" x14ac:dyDescent="0.25">
      <c r="B7169" s="84"/>
      <c r="C7169" s="47"/>
      <c r="D7169" s="47"/>
      <c r="E7169" s="47"/>
      <c r="F7169" s="47"/>
      <c r="G7169" s="48"/>
      <c r="H7169" s="47"/>
      <c r="I7169" s="51"/>
      <c r="J7169" s="51"/>
      <c r="K7169" s="47"/>
      <c r="L7169" s="47"/>
      <c r="M7169" s="47"/>
      <c r="N7169" s="47"/>
      <c r="O7169" s="48"/>
    </row>
    <row r="7170" spans="2:15" x14ac:dyDescent="0.25">
      <c r="B7170" s="84"/>
      <c r="C7170" s="47"/>
      <c r="D7170" s="47"/>
      <c r="E7170" s="47"/>
      <c r="F7170" s="47"/>
      <c r="G7170" s="48"/>
      <c r="H7170" s="47"/>
      <c r="I7170" s="51"/>
      <c r="J7170" s="51"/>
      <c r="K7170" s="47"/>
      <c r="L7170" s="47"/>
      <c r="M7170" s="47"/>
      <c r="N7170" s="47"/>
      <c r="O7170" s="48"/>
    </row>
    <row r="7171" spans="2:15" x14ac:dyDescent="0.25">
      <c r="B7171" s="84"/>
      <c r="C7171" s="47"/>
      <c r="D7171" s="47"/>
      <c r="E7171" s="47"/>
      <c r="F7171" s="47"/>
      <c r="G7171" s="48"/>
      <c r="H7171" s="47"/>
      <c r="I7171" s="51"/>
      <c r="J7171" s="51"/>
      <c r="K7171" s="47"/>
      <c r="L7171" s="47"/>
      <c r="M7171" s="47"/>
      <c r="N7171" s="47"/>
      <c r="O7171" s="48"/>
    </row>
    <row r="7172" spans="2:15" x14ac:dyDescent="0.25">
      <c r="B7172" s="84"/>
      <c r="C7172" s="47"/>
      <c r="D7172" s="47"/>
      <c r="E7172" s="47"/>
      <c r="F7172" s="47"/>
      <c r="G7172" s="48"/>
      <c r="H7172" s="47"/>
      <c r="I7172" s="51"/>
      <c r="J7172" s="51"/>
      <c r="K7172" s="47"/>
      <c r="L7172" s="47"/>
      <c r="M7172" s="47"/>
      <c r="N7172" s="47"/>
      <c r="O7172" s="48"/>
    </row>
    <row r="7173" spans="2:15" x14ac:dyDescent="0.25">
      <c r="B7173" s="84"/>
      <c r="C7173" s="47"/>
      <c r="D7173" s="47"/>
      <c r="E7173" s="47"/>
      <c r="F7173" s="47"/>
      <c r="G7173" s="48"/>
      <c r="H7173" s="47"/>
      <c r="I7173" s="51"/>
      <c r="J7173" s="51"/>
      <c r="K7173" s="47"/>
      <c r="L7173" s="47"/>
      <c r="M7173" s="47"/>
      <c r="N7173" s="47"/>
      <c r="O7173" s="48"/>
    </row>
    <row r="7174" spans="2:15" x14ac:dyDescent="0.25">
      <c r="B7174" s="84"/>
      <c r="C7174" s="47"/>
      <c r="D7174" s="47"/>
      <c r="E7174" s="47"/>
      <c r="F7174" s="47"/>
      <c r="G7174" s="48"/>
      <c r="H7174" s="47"/>
      <c r="I7174" s="51"/>
      <c r="J7174" s="51"/>
      <c r="K7174" s="47"/>
      <c r="L7174" s="47"/>
      <c r="M7174" s="47"/>
      <c r="N7174" s="47"/>
      <c r="O7174" s="48"/>
    </row>
    <row r="7175" spans="2:15" x14ac:dyDescent="0.25">
      <c r="B7175" s="84"/>
      <c r="C7175" s="47"/>
      <c r="D7175" s="47"/>
      <c r="E7175" s="47"/>
      <c r="F7175" s="47"/>
      <c r="G7175" s="48"/>
      <c r="H7175" s="47"/>
      <c r="I7175" s="51"/>
      <c r="J7175" s="51"/>
      <c r="K7175" s="47"/>
      <c r="L7175" s="47"/>
      <c r="M7175" s="47"/>
      <c r="N7175" s="47"/>
      <c r="O7175" s="48"/>
    </row>
    <row r="7176" spans="2:15" x14ac:dyDescent="0.25">
      <c r="B7176" s="84"/>
      <c r="C7176" s="47"/>
      <c r="D7176" s="47"/>
      <c r="E7176" s="47"/>
      <c r="F7176" s="47"/>
      <c r="G7176" s="48"/>
      <c r="H7176" s="47"/>
      <c r="I7176" s="51"/>
      <c r="J7176" s="51"/>
      <c r="K7176" s="47"/>
      <c r="L7176" s="47"/>
      <c r="M7176" s="47"/>
      <c r="N7176" s="47"/>
      <c r="O7176" s="48"/>
    </row>
    <row r="7177" spans="2:15" x14ac:dyDescent="0.25">
      <c r="B7177" s="84"/>
      <c r="C7177" s="47"/>
      <c r="D7177" s="47"/>
      <c r="E7177" s="47"/>
      <c r="F7177" s="47"/>
      <c r="G7177" s="48"/>
      <c r="H7177" s="47"/>
      <c r="I7177" s="51"/>
      <c r="J7177" s="51"/>
      <c r="K7177" s="47"/>
      <c r="L7177" s="47"/>
      <c r="M7177" s="47"/>
      <c r="N7177" s="47"/>
      <c r="O7177" s="48"/>
    </row>
    <row r="7178" spans="2:15" x14ac:dyDescent="0.25">
      <c r="B7178" s="84"/>
      <c r="C7178" s="47"/>
      <c r="D7178" s="47"/>
      <c r="E7178" s="47"/>
      <c r="F7178" s="47"/>
      <c r="G7178" s="48"/>
      <c r="H7178" s="47"/>
      <c r="I7178" s="51"/>
      <c r="J7178" s="51"/>
      <c r="K7178" s="47"/>
      <c r="L7178" s="47"/>
      <c r="M7178" s="47"/>
      <c r="N7178" s="47"/>
      <c r="O7178" s="48"/>
    </row>
    <row r="7179" spans="2:15" x14ac:dyDescent="0.25">
      <c r="B7179" s="84"/>
      <c r="C7179" s="47"/>
      <c r="D7179" s="47"/>
      <c r="E7179" s="47"/>
      <c r="F7179" s="47"/>
      <c r="G7179" s="48"/>
      <c r="H7179" s="47"/>
      <c r="I7179" s="51"/>
      <c r="J7179" s="51"/>
      <c r="K7179" s="47"/>
      <c r="L7179" s="47"/>
      <c r="M7179" s="47"/>
      <c r="N7179" s="47"/>
      <c r="O7179" s="48"/>
    </row>
    <row r="7180" spans="2:15" x14ac:dyDescent="0.25">
      <c r="B7180" s="84"/>
      <c r="C7180" s="47"/>
      <c r="D7180" s="47"/>
      <c r="E7180" s="47"/>
      <c r="F7180" s="47"/>
      <c r="G7180" s="48"/>
      <c r="H7180" s="47"/>
      <c r="I7180" s="51"/>
      <c r="J7180" s="51"/>
      <c r="K7180" s="47"/>
      <c r="L7180" s="47"/>
      <c r="M7180" s="47"/>
      <c r="N7180" s="47"/>
      <c r="O7180" s="48"/>
    </row>
    <row r="7181" spans="2:15" x14ac:dyDescent="0.25">
      <c r="B7181" s="84"/>
      <c r="C7181" s="47"/>
      <c r="D7181" s="47"/>
      <c r="E7181" s="47"/>
      <c r="F7181" s="47"/>
      <c r="G7181" s="48"/>
      <c r="H7181" s="47"/>
      <c r="I7181" s="51"/>
      <c r="J7181" s="51"/>
      <c r="K7181" s="47"/>
      <c r="L7181" s="47"/>
      <c r="M7181" s="47"/>
      <c r="N7181" s="47"/>
      <c r="O7181" s="48"/>
    </row>
    <row r="7182" spans="2:15" x14ac:dyDescent="0.25">
      <c r="B7182" s="84"/>
      <c r="C7182" s="47"/>
      <c r="D7182" s="47"/>
      <c r="E7182" s="47"/>
      <c r="F7182" s="47"/>
      <c r="G7182" s="48"/>
      <c r="H7182" s="47"/>
      <c r="I7182" s="51"/>
      <c r="J7182" s="51"/>
      <c r="K7182" s="47"/>
      <c r="L7182" s="47"/>
      <c r="M7182" s="47"/>
      <c r="N7182" s="47"/>
      <c r="O7182" s="48"/>
    </row>
    <row r="7183" spans="2:15" x14ac:dyDescent="0.25">
      <c r="B7183" s="84"/>
      <c r="C7183" s="47"/>
      <c r="D7183" s="47"/>
      <c r="E7183" s="47"/>
      <c r="F7183" s="47"/>
      <c r="G7183" s="48"/>
      <c r="H7183" s="47"/>
      <c r="I7183" s="51"/>
      <c r="J7183" s="51"/>
      <c r="K7183" s="47"/>
      <c r="L7183" s="47"/>
      <c r="M7183" s="47"/>
      <c r="N7183" s="47"/>
      <c r="O7183" s="48"/>
    </row>
    <row r="7184" spans="2:15" x14ac:dyDescent="0.25">
      <c r="B7184" s="84"/>
      <c r="C7184" s="47"/>
      <c r="D7184" s="47"/>
      <c r="E7184" s="47"/>
      <c r="F7184" s="47"/>
      <c r="G7184" s="48"/>
      <c r="H7184" s="47"/>
      <c r="I7184" s="51"/>
      <c r="J7184" s="51"/>
      <c r="K7184" s="47"/>
      <c r="L7184" s="47"/>
      <c r="M7184" s="47"/>
      <c r="N7184" s="47"/>
      <c r="O7184" s="48"/>
    </row>
    <row r="7185" spans="2:15" x14ac:dyDescent="0.25">
      <c r="B7185" s="84"/>
      <c r="C7185" s="47"/>
      <c r="D7185" s="47"/>
      <c r="E7185" s="47"/>
      <c r="F7185" s="47"/>
      <c r="G7185" s="48"/>
      <c r="H7185" s="47"/>
      <c r="I7185" s="51"/>
      <c r="J7185" s="51"/>
      <c r="K7185" s="47"/>
      <c r="L7185" s="47"/>
      <c r="M7185" s="47"/>
      <c r="N7185" s="47"/>
      <c r="O7185" s="48"/>
    </row>
    <row r="7186" spans="2:15" x14ac:dyDescent="0.25">
      <c r="B7186" s="84"/>
      <c r="C7186" s="47"/>
      <c r="D7186" s="47"/>
      <c r="E7186" s="47"/>
      <c r="F7186" s="47"/>
      <c r="G7186" s="48"/>
      <c r="H7186" s="47"/>
      <c r="I7186" s="51"/>
      <c r="J7186" s="51"/>
      <c r="K7186" s="47"/>
      <c r="L7186" s="47"/>
      <c r="M7186" s="47"/>
      <c r="N7186" s="47"/>
      <c r="O7186" s="48"/>
    </row>
    <row r="7187" spans="2:15" x14ac:dyDescent="0.25">
      <c r="B7187" s="84"/>
      <c r="C7187" s="47"/>
      <c r="D7187" s="47"/>
      <c r="E7187" s="47"/>
      <c r="F7187" s="47"/>
      <c r="G7187" s="48"/>
      <c r="H7187" s="47"/>
      <c r="I7187" s="51"/>
      <c r="J7187" s="51"/>
      <c r="K7187" s="47"/>
      <c r="L7187" s="47"/>
      <c r="M7187" s="47"/>
      <c r="N7187" s="47"/>
      <c r="O7187" s="48"/>
    </row>
    <row r="7188" spans="2:15" x14ac:dyDescent="0.25">
      <c r="B7188" s="84"/>
      <c r="C7188" s="47"/>
      <c r="D7188" s="47"/>
      <c r="E7188" s="47"/>
      <c r="F7188" s="47"/>
      <c r="G7188" s="48"/>
      <c r="H7188" s="47"/>
      <c r="I7188" s="51"/>
      <c r="J7188" s="51"/>
      <c r="K7188" s="47"/>
      <c r="L7188" s="47"/>
      <c r="M7188" s="47"/>
      <c r="N7188" s="47"/>
      <c r="O7188" s="48"/>
    </row>
    <row r="7189" spans="2:15" x14ac:dyDescent="0.25">
      <c r="B7189" s="84"/>
      <c r="C7189" s="47"/>
      <c r="D7189" s="47"/>
      <c r="E7189" s="47"/>
      <c r="F7189" s="47"/>
      <c r="G7189" s="48"/>
      <c r="H7189" s="47"/>
      <c r="I7189" s="51"/>
      <c r="J7189" s="51"/>
      <c r="K7189" s="47"/>
      <c r="L7189" s="47"/>
      <c r="M7189" s="47"/>
      <c r="N7189" s="47"/>
      <c r="O7189" s="48"/>
    </row>
    <row r="7190" spans="2:15" x14ac:dyDescent="0.25">
      <c r="B7190" s="84"/>
      <c r="C7190" s="47"/>
      <c r="D7190" s="47"/>
      <c r="E7190" s="47"/>
      <c r="F7190" s="47"/>
      <c r="G7190" s="48"/>
      <c r="H7190" s="47"/>
      <c r="I7190" s="51"/>
      <c r="J7190" s="51"/>
      <c r="K7190" s="47"/>
      <c r="L7190" s="47"/>
      <c r="M7190" s="47"/>
      <c r="N7190" s="47"/>
      <c r="O7190" s="48"/>
    </row>
    <row r="7191" spans="2:15" x14ac:dyDescent="0.25">
      <c r="B7191" s="84"/>
      <c r="C7191" s="47"/>
      <c r="D7191" s="47"/>
      <c r="E7191" s="47"/>
      <c r="F7191" s="47"/>
      <c r="G7191" s="48"/>
      <c r="H7191" s="47"/>
      <c r="I7191" s="51"/>
      <c r="J7191" s="51"/>
      <c r="K7191" s="47"/>
      <c r="L7191" s="47"/>
      <c r="M7191" s="47"/>
      <c r="N7191" s="47"/>
      <c r="O7191" s="48"/>
    </row>
    <row r="7192" spans="2:15" x14ac:dyDescent="0.25">
      <c r="B7192" s="84"/>
      <c r="C7192" s="47"/>
      <c r="D7192" s="47"/>
      <c r="E7192" s="47"/>
      <c r="F7192" s="47"/>
      <c r="G7192" s="48"/>
      <c r="H7192" s="47"/>
      <c r="I7192" s="51"/>
      <c r="J7192" s="51"/>
      <c r="K7192" s="47"/>
      <c r="L7192" s="47"/>
      <c r="M7192" s="47"/>
      <c r="N7192" s="47"/>
      <c r="O7192" s="48"/>
    </row>
    <row r="7193" spans="2:15" x14ac:dyDescent="0.25">
      <c r="B7193" s="84"/>
      <c r="C7193" s="47"/>
      <c r="D7193" s="47"/>
      <c r="E7193" s="47"/>
      <c r="F7193" s="47"/>
      <c r="G7193" s="48"/>
      <c r="H7193" s="47"/>
      <c r="I7193" s="51"/>
      <c r="J7193" s="51"/>
      <c r="K7193" s="47"/>
      <c r="L7193" s="47"/>
      <c r="M7193" s="47"/>
      <c r="N7193" s="47"/>
      <c r="O7193" s="48"/>
    </row>
    <row r="7194" spans="2:15" x14ac:dyDescent="0.25">
      <c r="B7194" s="84"/>
      <c r="C7194" s="47"/>
      <c r="D7194" s="47"/>
      <c r="E7194" s="47"/>
      <c r="F7194" s="47"/>
      <c r="G7194" s="48"/>
      <c r="H7194" s="47"/>
      <c r="I7194" s="51"/>
      <c r="J7194" s="51"/>
      <c r="K7194" s="47"/>
      <c r="L7194" s="47"/>
      <c r="M7194" s="47"/>
      <c r="N7194" s="47"/>
      <c r="O7194" s="48"/>
    </row>
    <row r="7195" spans="2:15" x14ac:dyDescent="0.25">
      <c r="B7195" s="84"/>
      <c r="C7195" s="47"/>
      <c r="D7195" s="47"/>
      <c r="E7195" s="47"/>
      <c r="F7195" s="47"/>
      <c r="G7195" s="48"/>
      <c r="H7195" s="47"/>
      <c r="I7195" s="51"/>
      <c r="J7195" s="51"/>
      <c r="K7195" s="47"/>
      <c r="L7195" s="47"/>
      <c r="M7195" s="47"/>
      <c r="N7195" s="47"/>
      <c r="O7195" s="48"/>
    </row>
    <row r="7196" spans="2:15" x14ac:dyDescent="0.25">
      <c r="B7196" s="84"/>
      <c r="C7196" s="47"/>
      <c r="D7196" s="47"/>
      <c r="E7196" s="47"/>
      <c r="F7196" s="47"/>
      <c r="G7196" s="48"/>
      <c r="H7196" s="47"/>
      <c r="I7196" s="51"/>
      <c r="J7196" s="51"/>
      <c r="K7196" s="47"/>
      <c r="L7196" s="47"/>
      <c r="M7196" s="47"/>
      <c r="N7196" s="47"/>
      <c r="O7196" s="48"/>
    </row>
    <row r="7197" spans="2:15" x14ac:dyDescent="0.25">
      <c r="B7197" s="84"/>
      <c r="C7197" s="47"/>
      <c r="D7197" s="47"/>
      <c r="E7197" s="47"/>
      <c r="F7197" s="47"/>
      <c r="G7197" s="48"/>
      <c r="H7197" s="47"/>
      <c r="I7197" s="51"/>
      <c r="J7197" s="51"/>
      <c r="K7197" s="47"/>
      <c r="L7197" s="47"/>
      <c r="M7197" s="47"/>
      <c r="N7197" s="47"/>
      <c r="O7197" s="48"/>
    </row>
    <row r="7198" spans="2:15" x14ac:dyDescent="0.25">
      <c r="B7198" s="84"/>
      <c r="C7198" s="47"/>
      <c r="D7198" s="47"/>
      <c r="E7198" s="47"/>
      <c r="F7198" s="47"/>
      <c r="G7198" s="48"/>
      <c r="H7198" s="47"/>
      <c r="I7198" s="51"/>
      <c r="J7198" s="51"/>
      <c r="K7198" s="47"/>
      <c r="L7198" s="47"/>
      <c r="M7198" s="47"/>
      <c r="N7198" s="47"/>
      <c r="O7198" s="48"/>
    </row>
    <row r="7199" spans="2:15" x14ac:dyDescent="0.25">
      <c r="B7199" s="84"/>
      <c r="C7199" s="47"/>
      <c r="D7199" s="47"/>
      <c r="E7199" s="47"/>
      <c r="F7199" s="47"/>
      <c r="G7199" s="48"/>
      <c r="H7199" s="47"/>
      <c r="I7199" s="51"/>
      <c r="J7199" s="51"/>
      <c r="K7199" s="47"/>
      <c r="L7199" s="47"/>
      <c r="M7199" s="47"/>
      <c r="N7199" s="47"/>
      <c r="O7199" s="48"/>
    </row>
    <row r="7200" spans="2:15" x14ac:dyDescent="0.25">
      <c r="B7200" s="84"/>
      <c r="C7200" s="47"/>
      <c r="D7200" s="47"/>
      <c r="E7200" s="47"/>
      <c r="F7200" s="47"/>
      <c r="G7200" s="48"/>
      <c r="H7200" s="47"/>
      <c r="I7200" s="51"/>
      <c r="J7200" s="51"/>
      <c r="K7200" s="47"/>
      <c r="L7200" s="47"/>
      <c r="M7200" s="47"/>
      <c r="N7200" s="47"/>
      <c r="O7200" s="48"/>
    </row>
    <row r="7201" spans="2:15" x14ac:dyDescent="0.25">
      <c r="B7201" s="84"/>
      <c r="C7201" s="47"/>
      <c r="D7201" s="47"/>
      <c r="E7201" s="47"/>
      <c r="F7201" s="47"/>
      <c r="G7201" s="48"/>
      <c r="H7201" s="47"/>
      <c r="I7201" s="51"/>
      <c r="J7201" s="51"/>
      <c r="K7201" s="47"/>
      <c r="L7201" s="47"/>
      <c r="M7201" s="47"/>
      <c r="N7201" s="47"/>
      <c r="O7201" s="48"/>
    </row>
    <row r="7202" spans="2:15" x14ac:dyDescent="0.25">
      <c r="B7202" s="84"/>
      <c r="C7202" s="47"/>
      <c r="D7202" s="47"/>
      <c r="E7202" s="47"/>
      <c r="F7202" s="47"/>
      <c r="G7202" s="48"/>
      <c r="H7202" s="47"/>
      <c r="I7202" s="51"/>
      <c r="J7202" s="51"/>
      <c r="K7202" s="47"/>
      <c r="L7202" s="47"/>
      <c r="M7202" s="47"/>
      <c r="N7202" s="47"/>
      <c r="O7202" s="48"/>
    </row>
    <row r="7203" spans="2:15" x14ac:dyDescent="0.25">
      <c r="B7203" s="84"/>
      <c r="C7203" s="47"/>
      <c r="D7203" s="47"/>
      <c r="E7203" s="47"/>
      <c r="F7203" s="47"/>
      <c r="G7203" s="48"/>
      <c r="H7203" s="47"/>
      <c r="I7203" s="51"/>
      <c r="J7203" s="51"/>
      <c r="K7203" s="47"/>
      <c r="L7203" s="47"/>
      <c r="M7203" s="47"/>
      <c r="N7203" s="47"/>
      <c r="O7203" s="48"/>
    </row>
    <row r="7204" spans="2:15" x14ac:dyDescent="0.25">
      <c r="B7204" s="84"/>
      <c r="C7204" s="47"/>
      <c r="D7204" s="47"/>
      <c r="E7204" s="47"/>
      <c r="F7204" s="47"/>
      <c r="G7204" s="48"/>
      <c r="H7204" s="47"/>
      <c r="I7204" s="51"/>
      <c r="J7204" s="51"/>
      <c r="K7204" s="47"/>
      <c r="L7204" s="47"/>
      <c r="M7204" s="47"/>
      <c r="N7204" s="47"/>
      <c r="O7204" s="48"/>
    </row>
    <row r="7205" spans="2:15" x14ac:dyDescent="0.25">
      <c r="B7205" s="84"/>
      <c r="C7205" s="47"/>
      <c r="D7205" s="47"/>
      <c r="E7205" s="47"/>
      <c r="F7205" s="47"/>
      <c r="G7205" s="48"/>
      <c r="H7205" s="47"/>
      <c r="I7205" s="51"/>
      <c r="J7205" s="51"/>
      <c r="K7205" s="47"/>
      <c r="L7205" s="47"/>
      <c r="M7205" s="47"/>
      <c r="N7205" s="47"/>
      <c r="O7205" s="48"/>
    </row>
    <row r="7206" spans="2:15" x14ac:dyDescent="0.25">
      <c r="B7206" s="84"/>
      <c r="C7206" s="47"/>
      <c r="D7206" s="47"/>
      <c r="E7206" s="47"/>
      <c r="F7206" s="47"/>
      <c r="G7206" s="48"/>
      <c r="H7206" s="47"/>
      <c r="I7206" s="51"/>
      <c r="J7206" s="51"/>
      <c r="K7206" s="47"/>
      <c r="L7206" s="47"/>
      <c r="M7206" s="47"/>
      <c r="N7206" s="47"/>
      <c r="O7206" s="48"/>
    </row>
    <row r="7207" spans="2:15" x14ac:dyDescent="0.25">
      <c r="B7207" s="84"/>
      <c r="C7207" s="47"/>
      <c r="D7207" s="47"/>
      <c r="E7207" s="47"/>
      <c r="F7207" s="47"/>
      <c r="G7207" s="48"/>
      <c r="H7207" s="47"/>
      <c r="I7207" s="51"/>
      <c r="J7207" s="51"/>
      <c r="K7207" s="47"/>
      <c r="L7207" s="47"/>
      <c r="M7207" s="47"/>
      <c r="N7207" s="47"/>
      <c r="O7207" s="48"/>
    </row>
    <row r="7208" spans="2:15" x14ac:dyDescent="0.25">
      <c r="B7208" s="84"/>
      <c r="C7208" s="47"/>
      <c r="D7208" s="47"/>
      <c r="E7208" s="47"/>
      <c r="F7208" s="47"/>
      <c r="G7208" s="48"/>
      <c r="H7208" s="47"/>
      <c r="I7208" s="51"/>
      <c r="J7208" s="51"/>
      <c r="K7208" s="47"/>
      <c r="L7208" s="47"/>
      <c r="M7208" s="47"/>
      <c r="N7208" s="47"/>
      <c r="O7208" s="48"/>
    </row>
    <row r="7209" spans="2:15" x14ac:dyDescent="0.25">
      <c r="B7209" s="84"/>
      <c r="C7209" s="47"/>
      <c r="D7209" s="47"/>
      <c r="E7209" s="47"/>
      <c r="F7209" s="47"/>
      <c r="G7209" s="48"/>
      <c r="H7209" s="47"/>
      <c r="I7209" s="51"/>
      <c r="J7209" s="51"/>
      <c r="K7209" s="47"/>
      <c r="L7209" s="47"/>
      <c r="M7209" s="47"/>
      <c r="N7209" s="47"/>
      <c r="O7209" s="48"/>
    </row>
    <row r="7210" spans="2:15" x14ac:dyDescent="0.25">
      <c r="B7210" s="84"/>
      <c r="C7210" s="47"/>
      <c r="D7210" s="47"/>
      <c r="E7210" s="47"/>
      <c r="F7210" s="47"/>
      <c r="G7210" s="48"/>
      <c r="H7210" s="47"/>
      <c r="I7210" s="51"/>
      <c r="J7210" s="51"/>
      <c r="K7210" s="47"/>
      <c r="L7210" s="47"/>
      <c r="M7210" s="47"/>
      <c r="N7210" s="47"/>
      <c r="O7210" s="48"/>
    </row>
    <row r="7211" spans="2:15" x14ac:dyDescent="0.25">
      <c r="B7211" s="84"/>
      <c r="C7211" s="47"/>
      <c r="D7211" s="47"/>
      <c r="E7211" s="47"/>
      <c r="F7211" s="47"/>
      <c r="G7211" s="48"/>
      <c r="H7211" s="47"/>
      <c r="I7211" s="51"/>
      <c r="J7211" s="51"/>
      <c r="K7211" s="47"/>
      <c r="L7211" s="47"/>
      <c r="M7211" s="47"/>
      <c r="N7211" s="47"/>
      <c r="O7211" s="48"/>
    </row>
    <row r="7212" spans="2:15" x14ac:dyDescent="0.25">
      <c r="B7212" s="84"/>
      <c r="C7212" s="47"/>
      <c r="D7212" s="47"/>
      <c r="E7212" s="47"/>
      <c r="F7212" s="47"/>
      <c r="G7212" s="48"/>
      <c r="H7212" s="47"/>
      <c r="I7212" s="51"/>
      <c r="J7212" s="51"/>
      <c r="K7212" s="47"/>
      <c r="L7212" s="47"/>
      <c r="M7212" s="47"/>
      <c r="N7212" s="47"/>
      <c r="O7212" s="48"/>
    </row>
    <row r="7213" spans="2:15" x14ac:dyDescent="0.25">
      <c r="B7213" s="84"/>
      <c r="C7213" s="47"/>
      <c r="D7213" s="47"/>
      <c r="E7213" s="47"/>
      <c r="F7213" s="47"/>
      <c r="G7213" s="48"/>
      <c r="H7213" s="47"/>
      <c r="I7213" s="51"/>
      <c r="J7213" s="51"/>
      <c r="K7213" s="47"/>
      <c r="L7213" s="47"/>
      <c r="M7213" s="47"/>
      <c r="N7213" s="47"/>
      <c r="O7213" s="48"/>
    </row>
    <row r="7214" spans="2:15" x14ac:dyDescent="0.25">
      <c r="B7214" s="84"/>
      <c r="C7214" s="47"/>
      <c r="D7214" s="47"/>
      <c r="E7214" s="47"/>
      <c r="F7214" s="47"/>
      <c r="G7214" s="48"/>
      <c r="H7214" s="47"/>
      <c r="I7214" s="51"/>
      <c r="J7214" s="51"/>
      <c r="K7214" s="47"/>
      <c r="L7214" s="47"/>
      <c r="M7214" s="47"/>
      <c r="N7214" s="47"/>
      <c r="O7214" s="48"/>
    </row>
    <row r="7215" spans="2:15" x14ac:dyDescent="0.25">
      <c r="B7215" s="84"/>
      <c r="C7215" s="47"/>
      <c r="D7215" s="47"/>
      <c r="E7215" s="47"/>
      <c r="F7215" s="47"/>
      <c r="G7215" s="48"/>
      <c r="H7215" s="47"/>
      <c r="I7215" s="51"/>
      <c r="J7215" s="51"/>
      <c r="K7215" s="47"/>
      <c r="L7215" s="47"/>
      <c r="M7215" s="47"/>
      <c r="N7215" s="47"/>
      <c r="O7215" s="48"/>
    </row>
    <row r="7216" spans="2:15" x14ac:dyDescent="0.25">
      <c r="B7216" s="84"/>
      <c r="C7216" s="47"/>
      <c r="D7216" s="47"/>
      <c r="E7216" s="47"/>
      <c r="F7216" s="47"/>
      <c r="G7216" s="48"/>
      <c r="H7216" s="47"/>
      <c r="I7216" s="51"/>
      <c r="J7216" s="51"/>
      <c r="K7216" s="47"/>
      <c r="L7216" s="47"/>
      <c r="M7216" s="47"/>
      <c r="N7216" s="47"/>
      <c r="O7216" s="48"/>
    </row>
    <row r="7217" spans="2:15" x14ac:dyDescent="0.25">
      <c r="B7217" s="84"/>
      <c r="C7217" s="47"/>
      <c r="D7217" s="47"/>
      <c r="E7217" s="47"/>
      <c r="F7217" s="47"/>
      <c r="G7217" s="48"/>
      <c r="H7217" s="47"/>
      <c r="I7217" s="51"/>
      <c r="J7217" s="51"/>
      <c r="K7217" s="47"/>
      <c r="L7217" s="47"/>
      <c r="M7217" s="47"/>
      <c r="N7217" s="47"/>
      <c r="O7217" s="48"/>
    </row>
    <row r="7218" spans="2:15" x14ac:dyDescent="0.25">
      <c r="B7218" s="84"/>
      <c r="C7218" s="47"/>
      <c r="D7218" s="47"/>
      <c r="E7218" s="47"/>
      <c r="F7218" s="47"/>
      <c r="G7218" s="48"/>
      <c r="H7218" s="47"/>
      <c r="I7218" s="51"/>
      <c r="J7218" s="51"/>
      <c r="K7218" s="47"/>
      <c r="L7218" s="47"/>
      <c r="M7218" s="47"/>
      <c r="N7218" s="47"/>
      <c r="O7218" s="48"/>
    </row>
    <row r="7219" spans="2:15" x14ac:dyDescent="0.25">
      <c r="B7219" s="84"/>
      <c r="C7219" s="47"/>
      <c r="D7219" s="47"/>
      <c r="E7219" s="47"/>
      <c r="F7219" s="47"/>
      <c r="G7219" s="48"/>
      <c r="H7219" s="47"/>
      <c r="I7219" s="51"/>
      <c r="J7219" s="51"/>
      <c r="K7219" s="47"/>
      <c r="L7219" s="47"/>
      <c r="M7219" s="47"/>
      <c r="N7219" s="47"/>
      <c r="O7219" s="48"/>
    </row>
    <row r="7220" spans="2:15" x14ac:dyDescent="0.25">
      <c r="B7220" s="84"/>
      <c r="C7220" s="47"/>
      <c r="D7220" s="47"/>
      <c r="E7220" s="47"/>
      <c r="F7220" s="47"/>
      <c r="G7220" s="48"/>
      <c r="H7220" s="47"/>
      <c r="I7220" s="51"/>
      <c r="J7220" s="51"/>
      <c r="K7220" s="47"/>
      <c r="L7220" s="47"/>
      <c r="M7220" s="47"/>
      <c r="N7220" s="47"/>
      <c r="O7220" s="48"/>
    </row>
    <row r="7221" spans="2:15" x14ac:dyDescent="0.25">
      <c r="B7221" s="84"/>
      <c r="C7221" s="47"/>
      <c r="D7221" s="47"/>
      <c r="E7221" s="47"/>
      <c r="F7221" s="47"/>
      <c r="G7221" s="48"/>
      <c r="H7221" s="47"/>
      <c r="I7221" s="51"/>
      <c r="J7221" s="51"/>
      <c r="K7221" s="47"/>
      <c r="L7221" s="47"/>
      <c r="M7221" s="47"/>
      <c r="N7221" s="47"/>
      <c r="O7221" s="48"/>
    </row>
    <row r="7222" spans="2:15" x14ac:dyDescent="0.25">
      <c r="B7222" s="84"/>
      <c r="C7222" s="47"/>
      <c r="D7222" s="47"/>
      <c r="E7222" s="47"/>
      <c r="F7222" s="47"/>
      <c r="G7222" s="48"/>
      <c r="H7222" s="47"/>
      <c r="I7222" s="51"/>
      <c r="J7222" s="51"/>
      <c r="K7222" s="47"/>
      <c r="L7222" s="47"/>
      <c r="M7222" s="47"/>
      <c r="N7222" s="47"/>
      <c r="O7222" s="48"/>
    </row>
    <row r="7223" spans="2:15" x14ac:dyDescent="0.25">
      <c r="B7223" s="84"/>
      <c r="C7223" s="47"/>
      <c r="D7223" s="47"/>
      <c r="E7223" s="47"/>
      <c r="F7223" s="47"/>
      <c r="G7223" s="48"/>
      <c r="H7223" s="47"/>
      <c r="I7223" s="51"/>
      <c r="J7223" s="51"/>
      <c r="K7223" s="47"/>
      <c r="L7223" s="47"/>
      <c r="M7223" s="47"/>
      <c r="N7223" s="47"/>
      <c r="O7223" s="48"/>
    </row>
    <row r="7224" spans="2:15" x14ac:dyDescent="0.25">
      <c r="B7224" s="84"/>
      <c r="C7224" s="47"/>
      <c r="D7224" s="47"/>
      <c r="E7224" s="47"/>
      <c r="F7224" s="47"/>
      <c r="G7224" s="48"/>
      <c r="H7224" s="47"/>
      <c r="I7224" s="51"/>
      <c r="J7224" s="51"/>
      <c r="K7224" s="47"/>
      <c r="L7224" s="47"/>
      <c r="M7224" s="47"/>
      <c r="N7224" s="47"/>
      <c r="O7224" s="48"/>
    </row>
    <row r="7225" spans="2:15" x14ac:dyDescent="0.25">
      <c r="B7225" s="84"/>
      <c r="C7225" s="47"/>
      <c r="D7225" s="47"/>
      <c r="E7225" s="47"/>
      <c r="F7225" s="47"/>
      <c r="G7225" s="48"/>
      <c r="H7225" s="47"/>
      <c r="I7225" s="51"/>
      <c r="J7225" s="51"/>
      <c r="K7225" s="47"/>
      <c r="L7225" s="47"/>
      <c r="M7225" s="47"/>
      <c r="N7225" s="47"/>
      <c r="O7225" s="48"/>
    </row>
    <row r="7226" spans="2:15" x14ac:dyDescent="0.25">
      <c r="B7226" s="84"/>
      <c r="C7226" s="47"/>
      <c r="D7226" s="47"/>
      <c r="E7226" s="47"/>
      <c r="F7226" s="47"/>
      <c r="G7226" s="48"/>
      <c r="H7226" s="47"/>
      <c r="I7226" s="51"/>
      <c r="J7226" s="51"/>
      <c r="K7226" s="47"/>
      <c r="L7226" s="47"/>
      <c r="M7226" s="47"/>
      <c r="N7226" s="47"/>
      <c r="O7226" s="48"/>
    </row>
    <row r="7227" spans="2:15" x14ac:dyDescent="0.25">
      <c r="B7227" s="84"/>
      <c r="C7227" s="47"/>
      <c r="D7227" s="47"/>
      <c r="E7227" s="47"/>
      <c r="F7227" s="47"/>
      <c r="G7227" s="48"/>
      <c r="H7227" s="47"/>
      <c r="I7227" s="51"/>
      <c r="J7227" s="51"/>
      <c r="K7227" s="47"/>
      <c r="L7227" s="47"/>
      <c r="M7227" s="47"/>
      <c r="N7227" s="47"/>
      <c r="O7227" s="48"/>
    </row>
    <row r="7228" spans="2:15" x14ac:dyDescent="0.25">
      <c r="B7228" s="84"/>
      <c r="C7228" s="47"/>
      <c r="D7228" s="47"/>
      <c r="E7228" s="47"/>
      <c r="F7228" s="47"/>
      <c r="G7228" s="48"/>
      <c r="H7228" s="47"/>
      <c r="I7228" s="51"/>
      <c r="J7228" s="51"/>
      <c r="K7228" s="47"/>
      <c r="L7228" s="47"/>
      <c r="M7228" s="47"/>
      <c r="N7228" s="47"/>
      <c r="O7228" s="48"/>
    </row>
    <row r="7229" spans="2:15" x14ac:dyDescent="0.25">
      <c r="B7229" s="84"/>
      <c r="C7229" s="47"/>
      <c r="D7229" s="47"/>
      <c r="E7229" s="47"/>
      <c r="F7229" s="47"/>
      <c r="G7229" s="48"/>
      <c r="H7229" s="47"/>
      <c r="I7229" s="51"/>
      <c r="J7229" s="51"/>
      <c r="K7229" s="47"/>
      <c r="L7229" s="47"/>
      <c r="M7229" s="47"/>
      <c r="N7229" s="47"/>
      <c r="O7229" s="48"/>
    </row>
    <row r="7230" spans="2:15" x14ac:dyDescent="0.25">
      <c r="B7230" s="84"/>
      <c r="C7230" s="47"/>
      <c r="D7230" s="47"/>
      <c r="E7230" s="47"/>
      <c r="F7230" s="47"/>
      <c r="G7230" s="48"/>
      <c r="H7230" s="47"/>
      <c r="I7230" s="51"/>
      <c r="J7230" s="51"/>
      <c r="K7230" s="47"/>
      <c r="L7230" s="47"/>
      <c r="M7230" s="47"/>
      <c r="N7230" s="47"/>
      <c r="O7230" s="48"/>
    </row>
    <row r="7231" spans="2:15" x14ac:dyDescent="0.25">
      <c r="B7231" s="84"/>
      <c r="C7231" s="47"/>
      <c r="D7231" s="47"/>
      <c r="E7231" s="47"/>
      <c r="F7231" s="47"/>
      <c r="G7231" s="48"/>
      <c r="H7231" s="47"/>
      <c r="I7231" s="51"/>
      <c r="J7231" s="51"/>
      <c r="K7231" s="47"/>
      <c r="L7231" s="47"/>
      <c r="M7231" s="47"/>
      <c r="N7231" s="47"/>
      <c r="O7231" s="48"/>
    </row>
    <row r="7232" spans="2:15" x14ac:dyDescent="0.25">
      <c r="B7232" s="84"/>
      <c r="C7232" s="47"/>
      <c r="D7232" s="47"/>
      <c r="E7232" s="47"/>
      <c r="F7232" s="47"/>
      <c r="G7232" s="48"/>
      <c r="H7232" s="47"/>
      <c r="I7232" s="51"/>
      <c r="J7232" s="51"/>
      <c r="K7232" s="47"/>
      <c r="L7232" s="47"/>
      <c r="M7232" s="47"/>
      <c r="N7232" s="47"/>
      <c r="O7232" s="48"/>
    </row>
    <row r="7233" spans="2:15" x14ac:dyDescent="0.25">
      <c r="B7233" s="84"/>
      <c r="C7233" s="47"/>
      <c r="D7233" s="47"/>
      <c r="E7233" s="47"/>
      <c r="F7233" s="47"/>
      <c r="G7233" s="48"/>
      <c r="H7233" s="47"/>
      <c r="I7233" s="51"/>
      <c r="J7233" s="51"/>
      <c r="K7233" s="47"/>
      <c r="L7233" s="47"/>
      <c r="M7233" s="47"/>
      <c r="N7233" s="47"/>
      <c r="O7233" s="48"/>
    </row>
    <row r="7234" spans="2:15" x14ac:dyDescent="0.25">
      <c r="B7234" s="84"/>
      <c r="C7234" s="47"/>
      <c r="D7234" s="47"/>
      <c r="E7234" s="47"/>
      <c r="F7234" s="47"/>
      <c r="G7234" s="48"/>
      <c r="H7234" s="47"/>
      <c r="I7234" s="51"/>
      <c r="J7234" s="51"/>
      <c r="K7234" s="47"/>
      <c r="L7234" s="47"/>
      <c r="M7234" s="47"/>
      <c r="N7234" s="47"/>
      <c r="O7234" s="48"/>
    </row>
    <row r="7235" spans="2:15" x14ac:dyDescent="0.25">
      <c r="B7235" s="84"/>
      <c r="C7235" s="47"/>
      <c r="D7235" s="47"/>
      <c r="E7235" s="47"/>
      <c r="F7235" s="47"/>
      <c r="G7235" s="48"/>
      <c r="H7235" s="47"/>
      <c r="I7235" s="51"/>
      <c r="J7235" s="51"/>
      <c r="K7235" s="47"/>
      <c r="L7235" s="47"/>
      <c r="M7235" s="47"/>
      <c r="N7235" s="47"/>
      <c r="O7235" s="48"/>
    </row>
    <row r="7236" spans="2:15" x14ac:dyDescent="0.25">
      <c r="B7236" s="84"/>
      <c r="C7236" s="47"/>
      <c r="D7236" s="47"/>
      <c r="E7236" s="47"/>
      <c r="F7236" s="47"/>
      <c r="G7236" s="48"/>
      <c r="H7236" s="47"/>
      <c r="I7236" s="51"/>
      <c r="J7236" s="51"/>
      <c r="K7236" s="47"/>
      <c r="L7236" s="47"/>
      <c r="M7236" s="47"/>
      <c r="N7236" s="47"/>
      <c r="O7236" s="48"/>
    </row>
    <row r="7237" spans="2:15" x14ac:dyDescent="0.25">
      <c r="B7237" s="84"/>
      <c r="C7237" s="47"/>
      <c r="D7237" s="47"/>
      <c r="E7237" s="47"/>
      <c r="F7237" s="47"/>
      <c r="G7237" s="48"/>
      <c r="H7237" s="47"/>
      <c r="I7237" s="51"/>
      <c r="J7237" s="51"/>
      <c r="K7237" s="47"/>
      <c r="L7237" s="47"/>
      <c r="M7237" s="47"/>
      <c r="N7237" s="47"/>
      <c r="O7237" s="48"/>
    </row>
    <row r="7238" spans="2:15" x14ac:dyDescent="0.25">
      <c r="B7238" s="84"/>
      <c r="C7238" s="47"/>
      <c r="D7238" s="47"/>
      <c r="E7238" s="47"/>
      <c r="F7238" s="47"/>
      <c r="G7238" s="48"/>
      <c r="H7238" s="47"/>
      <c r="I7238" s="51"/>
      <c r="J7238" s="51"/>
      <c r="K7238" s="47"/>
      <c r="L7238" s="47"/>
      <c r="M7238" s="47"/>
      <c r="N7238" s="47"/>
      <c r="O7238" s="48"/>
    </row>
    <row r="7239" spans="2:15" x14ac:dyDescent="0.25">
      <c r="B7239" s="84"/>
      <c r="C7239" s="47"/>
      <c r="D7239" s="47"/>
      <c r="E7239" s="47"/>
      <c r="F7239" s="47"/>
      <c r="G7239" s="48"/>
      <c r="H7239" s="47"/>
      <c r="I7239" s="51"/>
      <c r="J7239" s="51"/>
      <c r="K7239" s="47"/>
      <c r="L7239" s="47"/>
      <c r="M7239" s="47"/>
      <c r="N7239" s="47"/>
      <c r="O7239" s="48"/>
    </row>
    <row r="7240" spans="2:15" x14ac:dyDescent="0.25">
      <c r="B7240" s="84"/>
      <c r="C7240" s="47"/>
      <c r="D7240" s="47"/>
      <c r="E7240" s="47"/>
      <c r="F7240" s="47"/>
      <c r="G7240" s="48"/>
      <c r="H7240" s="47"/>
      <c r="I7240" s="51"/>
      <c r="J7240" s="51"/>
      <c r="K7240" s="47"/>
      <c r="L7240" s="47"/>
      <c r="M7240" s="47"/>
      <c r="N7240" s="47"/>
      <c r="O7240" s="48"/>
    </row>
    <row r="7241" spans="2:15" x14ac:dyDescent="0.25">
      <c r="B7241" s="84"/>
      <c r="C7241" s="47"/>
      <c r="D7241" s="47"/>
      <c r="E7241" s="47"/>
      <c r="F7241" s="47"/>
      <c r="G7241" s="48"/>
      <c r="H7241" s="47"/>
      <c r="I7241" s="51"/>
      <c r="J7241" s="51"/>
      <c r="K7241" s="47"/>
      <c r="L7241" s="47"/>
      <c r="M7241" s="47"/>
      <c r="N7241" s="47"/>
      <c r="O7241" s="48"/>
    </row>
    <row r="7242" spans="2:15" x14ac:dyDescent="0.25">
      <c r="B7242" s="84"/>
      <c r="C7242" s="47"/>
      <c r="D7242" s="47"/>
      <c r="E7242" s="47"/>
      <c r="F7242" s="47"/>
      <c r="G7242" s="48"/>
      <c r="H7242" s="47"/>
      <c r="I7242" s="51"/>
      <c r="J7242" s="51"/>
      <c r="K7242" s="47"/>
      <c r="L7242" s="47"/>
      <c r="M7242" s="47"/>
      <c r="N7242" s="47"/>
      <c r="O7242" s="48"/>
    </row>
    <row r="7243" spans="2:15" x14ac:dyDescent="0.25">
      <c r="B7243" s="84"/>
      <c r="C7243" s="47"/>
      <c r="D7243" s="47"/>
      <c r="E7243" s="47"/>
      <c r="F7243" s="47"/>
      <c r="G7243" s="48"/>
      <c r="H7243" s="47"/>
      <c r="I7243" s="51"/>
      <c r="J7243" s="51"/>
      <c r="K7243" s="47"/>
      <c r="L7243" s="47"/>
      <c r="M7243" s="47"/>
      <c r="N7243" s="47"/>
      <c r="O7243" s="48"/>
    </row>
    <row r="7244" spans="2:15" x14ac:dyDescent="0.25">
      <c r="B7244" s="84"/>
      <c r="C7244" s="47"/>
      <c r="D7244" s="47"/>
      <c r="E7244" s="47"/>
      <c r="F7244" s="47"/>
      <c r="G7244" s="48"/>
      <c r="H7244" s="47"/>
      <c r="I7244" s="51"/>
      <c r="J7244" s="51"/>
      <c r="K7244" s="47"/>
      <c r="L7244" s="47"/>
      <c r="M7244" s="47"/>
      <c r="N7244" s="47"/>
      <c r="O7244" s="48"/>
    </row>
    <row r="7245" spans="2:15" x14ac:dyDescent="0.25">
      <c r="B7245" s="84"/>
      <c r="C7245" s="47"/>
      <c r="D7245" s="47"/>
      <c r="E7245" s="47"/>
      <c r="F7245" s="47"/>
      <c r="G7245" s="48"/>
      <c r="H7245" s="47"/>
      <c r="I7245" s="51"/>
      <c r="J7245" s="51"/>
      <c r="K7245" s="47"/>
      <c r="L7245" s="47"/>
      <c r="M7245" s="47"/>
      <c r="N7245" s="47"/>
      <c r="O7245" s="48"/>
    </row>
    <row r="7246" spans="2:15" x14ac:dyDescent="0.25">
      <c r="B7246" s="84"/>
      <c r="C7246" s="47"/>
      <c r="D7246" s="47"/>
      <c r="E7246" s="47"/>
      <c r="F7246" s="47"/>
      <c r="G7246" s="48"/>
      <c r="H7246" s="47"/>
      <c r="I7246" s="51"/>
      <c r="J7246" s="51"/>
      <c r="K7246" s="47"/>
      <c r="L7246" s="47"/>
      <c r="M7246" s="47"/>
      <c r="N7246" s="47"/>
      <c r="O7246" s="48"/>
    </row>
    <row r="7247" spans="2:15" x14ac:dyDescent="0.25">
      <c r="B7247" s="84"/>
      <c r="C7247" s="47"/>
      <c r="D7247" s="47"/>
      <c r="E7247" s="47"/>
      <c r="F7247" s="47"/>
      <c r="G7247" s="48"/>
      <c r="H7247" s="47"/>
      <c r="I7247" s="51"/>
      <c r="J7247" s="51"/>
      <c r="K7247" s="47"/>
      <c r="L7247" s="47"/>
      <c r="M7247" s="47"/>
      <c r="N7247" s="47"/>
      <c r="O7247" s="48"/>
    </row>
    <row r="7248" spans="2:15" x14ac:dyDescent="0.25">
      <c r="B7248" s="84"/>
      <c r="C7248" s="47"/>
      <c r="D7248" s="47"/>
      <c r="E7248" s="47"/>
      <c r="F7248" s="47"/>
      <c r="G7248" s="48"/>
      <c r="H7248" s="47"/>
      <c r="I7248" s="51"/>
      <c r="J7248" s="51"/>
      <c r="K7248" s="47"/>
      <c r="L7248" s="47"/>
      <c r="M7248" s="47"/>
      <c r="N7248" s="47"/>
      <c r="O7248" s="48"/>
    </row>
    <row r="7249" spans="2:15" x14ac:dyDescent="0.25">
      <c r="B7249" s="84"/>
      <c r="C7249" s="47"/>
      <c r="D7249" s="47"/>
      <c r="E7249" s="47"/>
      <c r="F7249" s="47"/>
      <c r="G7249" s="48"/>
      <c r="H7249" s="47"/>
      <c r="I7249" s="51"/>
      <c r="J7249" s="51"/>
      <c r="K7249" s="47"/>
      <c r="L7249" s="47"/>
      <c r="M7249" s="47"/>
      <c r="N7249" s="47"/>
      <c r="O7249" s="48"/>
    </row>
    <row r="7250" spans="2:15" x14ac:dyDescent="0.25">
      <c r="B7250" s="84"/>
      <c r="C7250" s="47"/>
      <c r="D7250" s="47"/>
      <c r="E7250" s="47"/>
      <c r="F7250" s="47"/>
      <c r="G7250" s="48"/>
      <c r="H7250" s="47"/>
      <c r="I7250" s="51"/>
      <c r="J7250" s="51"/>
      <c r="K7250" s="47"/>
      <c r="L7250" s="47"/>
      <c r="M7250" s="47"/>
      <c r="N7250" s="47"/>
      <c r="O7250" s="48"/>
    </row>
    <row r="7251" spans="2:15" x14ac:dyDescent="0.25">
      <c r="B7251" s="84"/>
      <c r="C7251" s="47"/>
      <c r="D7251" s="47"/>
      <c r="E7251" s="47"/>
      <c r="F7251" s="47"/>
      <c r="G7251" s="48"/>
      <c r="H7251" s="47"/>
      <c r="I7251" s="51"/>
      <c r="J7251" s="51"/>
      <c r="K7251" s="47"/>
      <c r="L7251" s="47"/>
      <c r="M7251" s="47"/>
      <c r="N7251" s="47"/>
      <c r="O7251" s="48"/>
    </row>
    <row r="7252" spans="2:15" x14ac:dyDescent="0.25">
      <c r="B7252" s="84"/>
      <c r="C7252" s="47"/>
      <c r="D7252" s="47"/>
      <c r="E7252" s="47"/>
      <c r="F7252" s="47"/>
      <c r="G7252" s="48"/>
      <c r="H7252" s="47"/>
      <c r="I7252" s="51"/>
      <c r="J7252" s="51"/>
      <c r="K7252" s="47"/>
      <c r="L7252" s="47"/>
      <c r="M7252" s="47"/>
      <c r="N7252" s="47"/>
      <c r="O7252" s="48"/>
    </row>
    <row r="7253" spans="2:15" x14ac:dyDescent="0.25">
      <c r="B7253" s="84"/>
      <c r="C7253" s="47"/>
      <c r="D7253" s="47"/>
      <c r="E7253" s="47"/>
      <c r="F7253" s="47"/>
      <c r="G7253" s="48"/>
      <c r="H7253" s="47"/>
      <c r="I7253" s="51"/>
      <c r="J7253" s="51"/>
      <c r="K7253" s="47"/>
      <c r="L7253" s="47"/>
      <c r="M7253" s="47"/>
      <c r="N7253" s="47"/>
      <c r="O7253" s="48"/>
    </row>
    <row r="7254" spans="2:15" x14ac:dyDescent="0.25">
      <c r="B7254" s="84"/>
      <c r="C7254" s="47"/>
      <c r="D7254" s="47"/>
      <c r="E7254" s="47"/>
      <c r="F7254" s="47"/>
      <c r="G7254" s="48"/>
      <c r="H7254" s="47"/>
      <c r="I7254" s="51"/>
      <c r="J7254" s="51"/>
      <c r="K7254" s="47"/>
      <c r="L7254" s="47"/>
      <c r="M7254" s="47"/>
      <c r="N7254" s="47"/>
      <c r="O7254" s="48"/>
    </row>
    <row r="7255" spans="2:15" x14ac:dyDescent="0.25">
      <c r="B7255" s="84"/>
      <c r="C7255" s="47"/>
      <c r="D7255" s="47"/>
      <c r="E7255" s="47"/>
      <c r="F7255" s="47"/>
      <c r="G7255" s="48"/>
      <c r="H7255" s="47"/>
      <c r="I7255" s="51"/>
      <c r="J7255" s="51"/>
      <c r="K7255" s="47"/>
      <c r="L7255" s="47"/>
      <c r="M7255" s="47"/>
      <c r="N7255" s="47"/>
      <c r="O7255" s="48"/>
    </row>
    <row r="7256" spans="2:15" x14ac:dyDescent="0.25">
      <c r="B7256" s="84"/>
      <c r="C7256" s="47"/>
      <c r="D7256" s="47"/>
      <c r="E7256" s="47"/>
      <c r="F7256" s="47"/>
      <c r="G7256" s="48"/>
      <c r="H7256" s="47"/>
      <c r="I7256" s="51"/>
      <c r="J7256" s="51"/>
      <c r="K7256" s="47"/>
      <c r="L7256" s="47"/>
      <c r="M7256" s="47"/>
      <c r="N7256" s="47"/>
      <c r="O7256" s="48"/>
    </row>
    <row r="7257" spans="2:15" x14ac:dyDescent="0.25">
      <c r="B7257" s="84"/>
      <c r="C7257" s="47"/>
      <c r="D7257" s="47"/>
      <c r="E7257" s="47"/>
      <c r="F7257" s="47"/>
      <c r="G7257" s="48"/>
      <c r="H7257" s="47"/>
      <c r="I7257" s="51"/>
      <c r="J7257" s="51"/>
      <c r="K7257" s="47"/>
      <c r="L7257" s="47"/>
      <c r="M7257" s="47"/>
      <c r="N7257" s="47"/>
      <c r="O7257" s="48"/>
    </row>
    <row r="7258" spans="2:15" x14ac:dyDescent="0.25">
      <c r="B7258" s="84"/>
      <c r="C7258" s="47"/>
      <c r="D7258" s="47"/>
      <c r="E7258" s="47"/>
      <c r="F7258" s="47"/>
      <c r="G7258" s="48"/>
      <c r="H7258" s="47"/>
      <c r="I7258" s="51"/>
      <c r="J7258" s="51"/>
      <c r="K7258" s="47"/>
      <c r="L7258" s="47"/>
      <c r="M7258" s="47"/>
      <c r="N7258" s="47"/>
      <c r="O7258" s="48"/>
    </row>
    <row r="7259" spans="2:15" x14ac:dyDescent="0.25">
      <c r="B7259" s="84"/>
      <c r="C7259" s="47"/>
      <c r="D7259" s="47"/>
      <c r="E7259" s="47"/>
      <c r="F7259" s="47"/>
      <c r="G7259" s="48"/>
      <c r="H7259" s="47"/>
      <c r="I7259" s="51"/>
      <c r="J7259" s="51"/>
      <c r="K7259" s="47"/>
      <c r="L7259" s="47"/>
      <c r="M7259" s="47"/>
      <c r="N7259" s="47"/>
      <c r="O7259" s="48"/>
    </row>
    <row r="7260" spans="2:15" x14ac:dyDescent="0.25">
      <c r="B7260" s="84"/>
      <c r="C7260" s="47"/>
      <c r="D7260" s="47"/>
      <c r="E7260" s="47"/>
      <c r="F7260" s="47"/>
      <c r="G7260" s="48"/>
      <c r="H7260" s="47"/>
      <c r="I7260" s="51"/>
      <c r="J7260" s="51"/>
      <c r="K7260" s="47"/>
      <c r="L7260" s="47"/>
      <c r="M7260" s="47"/>
      <c r="N7260" s="47"/>
      <c r="O7260" s="48"/>
    </row>
    <row r="7261" spans="2:15" x14ac:dyDescent="0.25">
      <c r="B7261" s="84"/>
      <c r="C7261" s="47"/>
      <c r="D7261" s="47"/>
      <c r="E7261" s="47"/>
      <c r="F7261" s="47"/>
      <c r="G7261" s="48"/>
      <c r="H7261" s="47"/>
      <c r="I7261" s="51"/>
      <c r="J7261" s="51"/>
      <c r="K7261" s="47"/>
      <c r="L7261" s="47"/>
      <c r="M7261" s="47"/>
      <c r="N7261" s="47"/>
      <c r="O7261" s="48"/>
    </row>
    <row r="7262" spans="2:15" x14ac:dyDescent="0.25">
      <c r="B7262" s="84"/>
      <c r="C7262" s="47"/>
      <c r="D7262" s="47"/>
      <c r="E7262" s="47"/>
      <c r="F7262" s="47"/>
      <c r="G7262" s="48"/>
      <c r="H7262" s="47"/>
      <c r="I7262" s="51"/>
      <c r="J7262" s="51"/>
      <c r="K7262" s="47"/>
      <c r="L7262" s="47"/>
      <c r="M7262" s="47"/>
      <c r="N7262" s="47"/>
      <c r="O7262" s="48"/>
    </row>
    <row r="7263" spans="2:15" x14ac:dyDescent="0.25">
      <c r="B7263" s="84"/>
      <c r="C7263" s="47"/>
      <c r="D7263" s="47"/>
      <c r="E7263" s="47"/>
      <c r="F7263" s="47"/>
      <c r="G7263" s="48"/>
      <c r="H7263" s="47"/>
      <c r="I7263" s="51"/>
      <c r="J7263" s="51"/>
      <c r="K7263" s="47"/>
      <c r="L7263" s="47"/>
      <c r="M7263" s="47"/>
      <c r="N7263" s="47"/>
      <c r="O7263" s="48"/>
    </row>
    <row r="7264" spans="2:15" x14ac:dyDescent="0.25">
      <c r="B7264" s="84"/>
      <c r="C7264" s="47"/>
      <c r="D7264" s="47"/>
      <c r="E7264" s="47"/>
      <c r="F7264" s="47"/>
      <c r="G7264" s="48"/>
      <c r="H7264" s="47"/>
      <c r="I7264" s="51"/>
      <c r="J7264" s="51"/>
      <c r="K7264" s="47"/>
      <c r="L7264" s="47"/>
      <c r="M7264" s="47"/>
      <c r="N7264" s="47"/>
      <c r="O7264" s="48"/>
    </row>
    <row r="7265" spans="2:15" x14ac:dyDescent="0.25">
      <c r="B7265" s="84"/>
      <c r="C7265" s="47"/>
      <c r="D7265" s="47"/>
      <c r="E7265" s="47"/>
      <c r="F7265" s="47"/>
      <c r="G7265" s="48"/>
      <c r="H7265" s="47"/>
      <c r="I7265" s="51"/>
      <c r="J7265" s="51"/>
      <c r="K7265" s="47"/>
      <c r="L7265" s="47"/>
      <c r="M7265" s="47"/>
      <c r="N7265" s="47"/>
      <c r="O7265" s="48"/>
    </row>
    <row r="7266" spans="2:15" x14ac:dyDescent="0.25">
      <c r="B7266" s="84"/>
      <c r="C7266" s="47"/>
      <c r="D7266" s="47"/>
      <c r="E7266" s="47"/>
      <c r="F7266" s="47"/>
      <c r="G7266" s="48"/>
      <c r="H7266" s="47"/>
      <c r="I7266" s="51"/>
      <c r="J7266" s="51"/>
      <c r="K7266" s="47"/>
      <c r="L7266" s="47"/>
      <c r="M7266" s="47"/>
      <c r="N7266" s="47"/>
      <c r="O7266" s="48"/>
    </row>
    <row r="7267" spans="2:15" x14ac:dyDescent="0.25">
      <c r="B7267" s="84"/>
      <c r="C7267" s="47"/>
      <c r="D7267" s="47"/>
      <c r="E7267" s="47"/>
      <c r="F7267" s="47"/>
      <c r="G7267" s="48"/>
      <c r="H7267" s="47"/>
      <c r="I7267" s="51"/>
      <c r="J7267" s="51"/>
      <c r="K7267" s="47"/>
      <c r="L7267" s="47"/>
      <c r="M7267" s="47"/>
      <c r="N7267" s="47"/>
      <c r="O7267" s="48"/>
    </row>
    <row r="7268" spans="2:15" x14ac:dyDescent="0.25">
      <c r="B7268" s="84"/>
      <c r="C7268" s="47"/>
      <c r="D7268" s="47"/>
      <c r="E7268" s="47"/>
      <c r="F7268" s="47"/>
      <c r="G7268" s="48"/>
      <c r="H7268" s="47"/>
      <c r="I7268" s="51"/>
      <c r="J7268" s="51"/>
      <c r="K7268" s="47"/>
      <c r="L7268" s="47"/>
      <c r="M7268" s="47"/>
      <c r="N7268" s="47"/>
      <c r="O7268" s="48"/>
    </row>
    <row r="7269" spans="2:15" x14ac:dyDescent="0.25">
      <c r="B7269" s="84"/>
      <c r="C7269" s="47"/>
      <c r="D7269" s="47"/>
      <c r="E7269" s="47"/>
      <c r="F7269" s="47"/>
      <c r="G7269" s="48"/>
      <c r="H7269" s="47"/>
      <c r="I7269" s="51"/>
      <c r="J7269" s="51"/>
      <c r="K7269" s="47"/>
      <c r="L7269" s="47"/>
      <c r="M7269" s="47"/>
      <c r="N7269" s="47"/>
      <c r="O7269" s="48"/>
    </row>
    <row r="7270" spans="2:15" x14ac:dyDescent="0.25">
      <c r="B7270" s="84"/>
      <c r="C7270" s="47"/>
      <c r="D7270" s="47"/>
      <c r="E7270" s="47"/>
      <c r="F7270" s="47"/>
      <c r="G7270" s="48"/>
      <c r="H7270" s="47"/>
      <c r="I7270" s="51"/>
      <c r="J7270" s="51"/>
      <c r="K7270" s="47"/>
      <c r="L7270" s="47"/>
      <c r="M7270" s="47"/>
      <c r="N7270" s="47"/>
      <c r="O7270" s="48"/>
    </row>
    <row r="7271" spans="2:15" x14ac:dyDescent="0.25">
      <c r="B7271" s="84"/>
      <c r="C7271" s="47"/>
      <c r="D7271" s="47"/>
      <c r="E7271" s="47"/>
      <c r="F7271" s="47"/>
      <c r="G7271" s="48"/>
      <c r="H7271" s="47"/>
      <c r="I7271" s="51"/>
      <c r="J7271" s="51"/>
      <c r="K7271" s="47"/>
      <c r="L7271" s="47"/>
      <c r="M7271" s="47"/>
      <c r="N7271" s="47"/>
      <c r="O7271" s="48"/>
    </row>
    <row r="7272" spans="2:15" x14ac:dyDescent="0.25">
      <c r="B7272" s="84"/>
      <c r="C7272" s="47"/>
      <c r="D7272" s="47"/>
      <c r="E7272" s="47"/>
      <c r="F7272" s="47"/>
      <c r="G7272" s="48"/>
      <c r="H7272" s="47"/>
      <c r="I7272" s="51"/>
      <c r="J7272" s="51"/>
      <c r="K7272" s="47"/>
      <c r="L7272" s="47"/>
      <c r="M7272" s="47"/>
      <c r="N7272" s="47"/>
      <c r="O7272" s="48"/>
    </row>
    <row r="7273" spans="2:15" x14ac:dyDescent="0.25">
      <c r="B7273" s="84"/>
      <c r="C7273" s="47"/>
      <c r="D7273" s="47"/>
      <c r="E7273" s="47"/>
      <c r="F7273" s="47"/>
      <c r="G7273" s="48"/>
      <c r="H7273" s="47"/>
      <c r="I7273" s="51"/>
      <c r="J7273" s="51"/>
      <c r="K7273" s="47"/>
      <c r="L7273" s="47"/>
      <c r="M7273" s="47"/>
      <c r="N7273" s="47"/>
      <c r="O7273" s="48"/>
    </row>
    <row r="7274" spans="2:15" x14ac:dyDescent="0.25">
      <c r="B7274" s="84"/>
      <c r="C7274" s="47"/>
      <c r="D7274" s="47"/>
      <c r="E7274" s="47"/>
      <c r="F7274" s="47"/>
      <c r="G7274" s="48"/>
      <c r="H7274" s="47"/>
      <c r="I7274" s="51"/>
      <c r="J7274" s="51"/>
      <c r="K7274" s="47"/>
      <c r="L7274" s="47"/>
      <c r="M7274" s="47"/>
      <c r="N7274" s="47"/>
      <c r="O7274" s="48"/>
    </row>
    <row r="7275" spans="2:15" x14ac:dyDescent="0.25">
      <c r="B7275" s="84"/>
      <c r="C7275" s="47"/>
      <c r="D7275" s="47"/>
      <c r="E7275" s="47"/>
      <c r="F7275" s="47"/>
      <c r="G7275" s="48"/>
      <c r="H7275" s="47"/>
      <c r="I7275" s="51"/>
      <c r="J7275" s="51"/>
      <c r="K7275" s="47"/>
      <c r="L7275" s="47"/>
      <c r="M7275" s="47"/>
      <c r="N7275" s="47"/>
      <c r="O7275" s="48"/>
    </row>
    <row r="7276" spans="2:15" x14ac:dyDescent="0.25">
      <c r="B7276" s="84"/>
      <c r="C7276" s="47"/>
      <c r="D7276" s="47"/>
      <c r="E7276" s="47"/>
      <c r="F7276" s="47"/>
      <c r="G7276" s="48"/>
      <c r="H7276" s="47"/>
      <c r="I7276" s="51"/>
      <c r="J7276" s="51"/>
      <c r="K7276" s="47"/>
      <c r="L7276" s="47"/>
      <c r="M7276" s="47"/>
      <c r="N7276" s="47"/>
      <c r="O7276" s="48"/>
    </row>
    <row r="7277" spans="2:15" x14ac:dyDescent="0.25">
      <c r="B7277" s="84"/>
      <c r="C7277" s="47"/>
      <c r="D7277" s="47"/>
      <c r="E7277" s="47"/>
      <c r="F7277" s="47"/>
      <c r="G7277" s="48"/>
      <c r="H7277" s="47"/>
      <c r="I7277" s="51"/>
      <c r="J7277" s="51"/>
      <c r="K7277" s="47"/>
      <c r="L7277" s="47"/>
      <c r="M7277" s="47"/>
      <c r="N7277" s="47"/>
      <c r="O7277" s="48"/>
    </row>
    <row r="7278" spans="2:15" x14ac:dyDescent="0.25">
      <c r="B7278" s="84"/>
      <c r="C7278" s="47"/>
      <c r="D7278" s="47"/>
      <c r="E7278" s="47"/>
      <c r="F7278" s="47"/>
      <c r="G7278" s="48"/>
      <c r="H7278" s="47"/>
      <c r="I7278" s="51"/>
      <c r="J7278" s="51"/>
      <c r="K7278" s="47"/>
      <c r="L7278" s="47"/>
      <c r="M7278" s="47"/>
      <c r="N7278" s="47"/>
      <c r="O7278" s="48"/>
    </row>
    <row r="7279" spans="2:15" x14ac:dyDescent="0.25">
      <c r="B7279" s="84"/>
      <c r="C7279" s="47"/>
      <c r="D7279" s="47"/>
      <c r="E7279" s="47"/>
      <c r="F7279" s="47"/>
      <c r="G7279" s="48"/>
      <c r="H7279" s="47"/>
      <c r="I7279" s="51"/>
      <c r="J7279" s="51"/>
      <c r="K7279" s="47"/>
      <c r="L7279" s="47"/>
      <c r="M7279" s="47"/>
      <c r="N7279" s="47"/>
      <c r="O7279" s="48"/>
    </row>
    <row r="7280" spans="2:15" x14ac:dyDescent="0.25">
      <c r="B7280" s="84"/>
      <c r="C7280" s="47"/>
      <c r="D7280" s="47"/>
      <c r="E7280" s="47"/>
      <c r="F7280" s="47"/>
      <c r="G7280" s="48"/>
      <c r="H7280" s="47"/>
      <c r="I7280" s="51"/>
      <c r="J7280" s="51"/>
      <c r="K7280" s="47"/>
      <c r="L7280" s="47"/>
      <c r="M7280" s="47"/>
      <c r="N7280" s="47"/>
      <c r="O7280" s="48"/>
    </row>
    <row r="7281" spans="2:15" x14ac:dyDescent="0.25">
      <c r="B7281" s="84"/>
      <c r="C7281" s="47"/>
      <c r="D7281" s="47"/>
      <c r="E7281" s="47"/>
      <c r="F7281" s="47"/>
      <c r="G7281" s="48"/>
      <c r="H7281" s="47"/>
      <c r="I7281" s="51"/>
      <c r="J7281" s="51"/>
      <c r="K7281" s="47"/>
      <c r="L7281" s="47"/>
      <c r="M7281" s="47"/>
      <c r="N7281" s="47"/>
      <c r="O7281" s="48"/>
    </row>
    <row r="7282" spans="2:15" x14ac:dyDescent="0.25">
      <c r="B7282" s="84"/>
      <c r="C7282" s="47"/>
      <c r="D7282" s="47"/>
      <c r="E7282" s="47"/>
      <c r="F7282" s="47"/>
      <c r="G7282" s="48"/>
      <c r="H7282" s="47"/>
      <c r="I7282" s="51"/>
      <c r="J7282" s="51"/>
      <c r="K7282" s="47"/>
      <c r="L7282" s="47"/>
      <c r="M7282" s="47"/>
      <c r="N7282" s="47"/>
      <c r="O7282" s="48"/>
    </row>
    <row r="7283" spans="2:15" x14ac:dyDescent="0.25">
      <c r="B7283" s="84"/>
      <c r="C7283" s="47"/>
      <c r="D7283" s="47"/>
      <c r="E7283" s="47"/>
      <c r="F7283" s="47"/>
      <c r="G7283" s="48"/>
      <c r="H7283" s="47"/>
      <c r="I7283" s="51"/>
      <c r="J7283" s="51"/>
      <c r="K7283" s="47"/>
      <c r="L7283" s="47"/>
      <c r="M7283" s="47"/>
      <c r="N7283" s="47"/>
      <c r="O7283" s="48"/>
    </row>
    <row r="7284" spans="2:15" x14ac:dyDescent="0.25">
      <c r="B7284" s="84"/>
      <c r="C7284" s="47"/>
      <c r="D7284" s="47"/>
      <c r="E7284" s="47"/>
      <c r="F7284" s="47"/>
      <c r="G7284" s="48"/>
      <c r="H7284" s="47"/>
      <c r="I7284" s="51"/>
      <c r="J7284" s="51"/>
      <c r="K7284" s="47"/>
      <c r="L7284" s="47"/>
      <c r="M7284" s="47"/>
      <c r="N7284" s="47"/>
      <c r="O7284" s="48"/>
    </row>
    <row r="7285" spans="2:15" x14ac:dyDescent="0.25">
      <c r="B7285" s="84"/>
      <c r="C7285" s="47"/>
      <c r="D7285" s="47"/>
      <c r="E7285" s="47"/>
      <c r="F7285" s="47"/>
      <c r="G7285" s="48"/>
      <c r="H7285" s="47"/>
      <c r="I7285" s="51"/>
      <c r="J7285" s="51"/>
      <c r="K7285" s="47"/>
      <c r="L7285" s="47"/>
      <c r="M7285" s="47"/>
      <c r="N7285" s="47"/>
      <c r="O7285" s="48"/>
    </row>
    <row r="7286" spans="2:15" x14ac:dyDescent="0.25">
      <c r="B7286" s="84"/>
      <c r="C7286" s="47"/>
      <c r="D7286" s="47"/>
      <c r="E7286" s="47"/>
      <c r="F7286" s="47"/>
      <c r="G7286" s="48"/>
      <c r="H7286" s="47"/>
      <c r="I7286" s="51"/>
      <c r="J7286" s="51"/>
      <c r="K7286" s="47"/>
      <c r="L7286" s="47"/>
      <c r="M7286" s="47"/>
      <c r="N7286" s="47"/>
      <c r="O7286" s="48"/>
    </row>
    <row r="7287" spans="2:15" x14ac:dyDescent="0.25">
      <c r="B7287" s="84"/>
      <c r="C7287" s="47"/>
      <c r="D7287" s="47"/>
      <c r="E7287" s="47"/>
      <c r="F7287" s="47"/>
      <c r="G7287" s="48"/>
      <c r="H7287" s="47"/>
      <c r="I7287" s="51"/>
      <c r="J7287" s="51"/>
      <c r="K7287" s="47"/>
      <c r="L7287" s="47"/>
      <c r="M7287" s="47"/>
      <c r="N7287" s="47"/>
      <c r="O7287" s="48"/>
    </row>
    <row r="7288" spans="2:15" x14ac:dyDescent="0.25">
      <c r="B7288" s="84"/>
      <c r="C7288" s="47"/>
      <c r="D7288" s="47"/>
      <c r="E7288" s="47"/>
      <c r="F7288" s="47"/>
      <c r="G7288" s="48"/>
      <c r="H7288" s="47"/>
      <c r="I7288" s="51"/>
      <c r="J7288" s="51"/>
      <c r="K7288" s="47"/>
      <c r="L7288" s="47"/>
      <c r="M7288" s="47"/>
      <c r="N7288" s="47"/>
      <c r="O7288" s="48"/>
    </row>
    <row r="7289" spans="2:15" x14ac:dyDescent="0.25">
      <c r="B7289" s="84"/>
      <c r="C7289" s="47"/>
      <c r="D7289" s="47"/>
      <c r="E7289" s="47"/>
      <c r="F7289" s="47"/>
      <c r="G7289" s="48"/>
      <c r="H7289" s="47"/>
      <c r="I7289" s="51"/>
      <c r="J7289" s="51"/>
      <c r="K7289" s="47"/>
      <c r="L7289" s="47"/>
      <c r="M7289" s="47"/>
      <c r="N7289" s="47"/>
      <c r="O7289" s="48"/>
    </row>
    <row r="7290" spans="2:15" x14ac:dyDescent="0.25">
      <c r="B7290" s="84"/>
      <c r="C7290" s="47"/>
      <c r="D7290" s="47"/>
      <c r="E7290" s="47"/>
      <c r="F7290" s="47"/>
      <c r="G7290" s="48"/>
      <c r="H7290" s="47"/>
      <c r="I7290" s="51"/>
      <c r="J7290" s="51"/>
      <c r="K7290" s="47"/>
      <c r="L7290" s="47"/>
      <c r="M7290" s="47"/>
      <c r="N7290" s="47"/>
      <c r="O7290" s="48"/>
    </row>
    <row r="7291" spans="2:15" x14ac:dyDescent="0.25">
      <c r="B7291" s="84"/>
      <c r="C7291" s="47"/>
      <c r="D7291" s="47"/>
      <c r="E7291" s="47"/>
      <c r="F7291" s="47"/>
      <c r="G7291" s="48"/>
      <c r="H7291" s="47"/>
      <c r="I7291" s="51"/>
      <c r="J7291" s="51"/>
      <c r="K7291" s="47"/>
      <c r="L7291" s="47"/>
      <c r="M7291" s="47"/>
      <c r="N7291" s="47"/>
      <c r="O7291" s="48"/>
    </row>
    <row r="7292" spans="2:15" x14ac:dyDescent="0.25">
      <c r="B7292" s="84"/>
      <c r="C7292" s="47"/>
      <c r="D7292" s="47"/>
      <c r="E7292" s="47"/>
      <c r="F7292" s="47"/>
      <c r="G7292" s="48"/>
      <c r="H7292" s="47"/>
      <c r="I7292" s="51"/>
      <c r="J7292" s="51"/>
      <c r="K7292" s="47"/>
      <c r="L7292" s="47"/>
      <c r="M7292" s="47"/>
      <c r="N7292" s="47"/>
      <c r="O7292" s="48"/>
    </row>
    <row r="7293" spans="2:15" x14ac:dyDescent="0.25">
      <c r="B7293" s="84"/>
      <c r="C7293" s="47"/>
      <c r="D7293" s="47"/>
      <c r="E7293" s="47"/>
      <c r="F7293" s="47"/>
      <c r="G7293" s="48"/>
      <c r="H7293" s="47"/>
      <c r="I7293" s="51"/>
      <c r="J7293" s="51"/>
      <c r="K7293" s="47"/>
      <c r="L7293" s="47"/>
      <c r="M7293" s="47"/>
      <c r="N7293" s="47"/>
      <c r="O7293" s="48"/>
    </row>
    <row r="7294" spans="2:15" x14ac:dyDescent="0.25">
      <c r="B7294" s="84"/>
      <c r="C7294" s="47"/>
      <c r="D7294" s="47"/>
      <c r="E7294" s="47"/>
      <c r="F7294" s="47"/>
      <c r="G7294" s="48"/>
      <c r="H7294" s="47"/>
      <c r="I7294" s="51"/>
      <c r="J7294" s="51"/>
      <c r="K7294" s="47"/>
      <c r="L7294" s="47"/>
      <c r="M7294" s="47"/>
      <c r="N7294" s="47"/>
      <c r="O7294" s="48"/>
    </row>
    <row r="7295" spans="2:15" x14ac:dyDescent="0.25">
      <c r="B7295" s="84"/>
      <c r="C7295" s="47"/>
      <c r="D7295" s="47"/>
      <c r="E7295" s="47"/>
      <c r="F7295" s="47"/>
      <c r="G7295" s="48"/>
      <c r="H7295" s="47"/>
      <c r="I7295" s="51"/>
      <c r="J7295" s="51"/>
      <c r="K7295" s="47"/>
      <c r="L7295" s="47"/>
      <c r="M7295" s="47"/>
      <c r="N7295" s="47"/>
      <c r="O7295" s="48"/>
    </row>
    <row r="7296" spans="2:15" x14ac:dyDescent="0.25">
      <c r="B7296" s="84"/>
      <c r="C7296" s="47"/>
      <c r="D7296" s="47"/>
      <c r="E7296" s="47"/>
      <c r="F7296" s="47"/>
      <c r="G7296" s="48"/>
      <c r="H7296" s="47"/>
      <c r="I7296" s="51"/>
      <c r="J7296" s="51"/>
      <c r="K7296" s="47"/>
      <c r="L7296" s="47"/>
      <c r="M7296" s="47"/>
      <c r="N7296" s="47"/>
      <c r="O7296" s="48"/>
    </row>
    <row r="7297" spans="2:15" x14ac:dyDescent="0.25">
      <c r="B7297" s="84"/>
      <c r="C7297" s="47"/>
      <c r="D7297" s="47"/>
      <c r="E7297" s="47"/>
      <c r="F7297" s="47"/>
      <c r="G7297" s="48"/>
      <c r="H7297" s="47"/>
      <c r="I7297" s="51"/>
      <c r="J7297" s="51"/>
      <c r="K7297" s="47"/>
      <c r="L7297" s="47"/>
      <c r="M7297" s="47"/>
      <c r="N7297" s="47"/>
      <c r="O7297" s="48"/>
    </row>
    <row r="7298" spans="2:15" x14ac:dyDescent="0.25">
      <c r="B7298" s="84"/>
      <c r="C7298" s="47"/>
      <c r="D7298" s="47"/>
      <c r="E7298" s="47"/>
      <c r="F7298" s="47"/>
      <c r="G7298" s="48"/>
      <c r="H7298" s="47"/>
      <c r="I7298" s="51"/>
      <c r="J7298" s="51"/>
      <c r="K7298" s="47"/>
      <c r="L7298" s="47"/>
      <c r="M7298" s="47"/>
      <c r="N7298" s="47"/>
      <c r="O7298" s="48"/>
    </row>
    <row r="7299" spans="2:15" x14ac:dyDescent="0.25">
      <c r="B7299" s="84"/>
      <c r="C7299" s="47"/>
      <c r="D7299" s="47"/>
      <c r="E7299" s="47"/>
      <c r="F7299" s="47"/>
      <c r="G7299" s="48"/>
      <c r="H7299" s="47"/>
      <c r="I7299" s="51"/>
      <c r="J7299" s="51"/>
      <c r="K7299" s="47"/>
      <c r="L7299" s="47"/>
      <c r="M7299" s="47"/>
      <c r="N7299" s="47"/>
      <c r="O7299" s="48"/>
    </row>
    <row r="7300" spans="2:15" x14ac:dyDescent="0.25">
      <c r="B7300" s="84"/>
      <c r="C7300" s="47"/>
      <c r="D7300" s="47"/>
      <c r="E7300" s="47"/>
      <c r="F7300" s="47"/>
      <c r="G7300" s="48"/>
      <c r="H7300" s="47"/>
      <c r="I7300" s="51"/>
      <c r="J7300" s="51"/>
      <c r="K7300" s="47"/>
      <c r="L7300" s="47"/>
      <c r="M7300" s="47"/>
      <c r="N7300" s="47"/>
      <c r="O7300" s="48"/>
    </row>
    <row r="7301" spans="2:15" x14ac:dyDescent="0.25">
      <c r="B7301" s="84"/>
      <c r="C7301" s="47"/>
      <c r="D7301" s="47"/>
      <c r="E7301" s="47"/>
      <c r="F7301" s="47"/>
      <c r="G7301" s="48"/>
      <c r="H7301" s="47"/>
      <c r="I7301" s="51"/>
      <c r="J7301" s="51"/>
      <c r="K7301" s="47"/>
      <c r="L7301" s="47"/>
      <c r="M7301" s="47"/>
      <c r="N7301" s="47"/>
      <c r="O7301" s="48"/>
    </row>
    <row r="7302" spans="2:15" x14ac:dyDescent="0.25">
      <c r="B7302" s="84"/>
      <c r="C7302" s="47"/>
      <c r="D7302" s="47"/>
      <c r="E7302" s="47"/>
      <c r="F7302" s="47"/>
      <c r="G7302" s="48"/>
      <c r="H7302" s="47"/>
      <c r="I7302" s="51"/>
      <c r="J7302" s="51"/>
      <c r="K7302" s="47"/>
      <c r="L7302" s="47"/>
      <c r="M7302" s="47"/>
      <c r="N7302" s="47"/>
      <c r="O7302" s="48"/>
    </row>
    <row r="7303" spans="2:15" x14ac:dyDescent="0.25">
      <c r="B7303" s="84"/>
      <c r="C7303" s="47"/>
      <c r="D7303" s="47"/>
      <c r="E7303" s="47"/>
      <c r="F7303" s="47"/>
      <c r="G7303" s="48"/>
      <c r="H7303" s="47"/>
      <c r="I7303" s="51"/>
      <c r="J7303" s="51"/>
      <c r="K7303" s="47"/>
      <c r="L7303" s="47"/>
      <c r="M7303" s="47"/>
      <c r="N7303" s="47"/>
      <c r="O7303" s="48"/>
    </row>
    <row r="7304" spans="2:15" x14ac:dyDescent="0.25">
      <c r="B7304" s="84"/>
      <c r="C7304" s="47"/>
      <c r="D7304" s="47"/>
      <c r="E7304" s="47"/>
      <c r="F7304" s="47"/>
      <c r="G7304" s="48"/>
      <c r="H7304" s="47"/>
      <c r="I7304" s="51"/>
      <c r="J7304" s="51"/>
      <c r="K7304" s="47"/>
      <c r="L7304" s="47"/>
      <c r="M7304" s="47"/>
      <c r="N7304" s="47"/>
      <c r="O7304" s="48"/>
    </row>
    <row r="7305" spans="2:15" x14ac:dyDescent="0.25">
      <c r="B7305" s="84"/>
      <c r="C7305" s="47"/>
      <c r="D7305" s="47"/>
      <c r="E7305" s="47"/>
      <c r="F7305" s="47"/>
      <c r="G7305" s="48"/>
      <c r="H7305" s="47"/>
      <c r="I7305" s="51"/>
      <c r="J7305" s="51"/>
      <c r="K7305" s="47"/>
      <c r="L7305" s="47"/>
      <c r="M7305" s="47"/>
      <c r="N7305" s="47"/>
      <c r="O7305" s="48"/>
    </row>
    <row r="7306" spans="2:15" x14ac:dyDescent="0.25">
      <c r="B7306" s="84"/>
      <c r="C7306" s="47"/>
      <c r="D7306" s="47"/>
      <c r="E7306" s="47"/>
      <c r="F7306" s="47"/>
      <c r="G7306" s="48"/>
      <c r="H7306" s="47"/>
      <c r="I7306" s="51"/>
      <c r="J7306" s="51"/>
      <c r="K7306" s="47"/>
      <c r="L7306" s="47"/>
      <c r="M7306" s="47"/>
      <c r="N7306" s="47"/>
      <c r="O7306" s="48"/>
    </row>
    <row r="7307" spans="2:15" x14ac:dyDescent="0.25">
      <c r="B7307" s="84"/>
      <c r="C7307" s="47"/>
      <c r="D7307" s="47"/>
      <c r="E7307" s="47"/>
      <c r="F7307" s="47"/>
      <c r="G7307" s="48"/>
      <c r="H7307" s="47"/>
      <c r="I7307" s="51"/>
      <c r="J7307" s="51"/>
      <c r="K7307" s="47"/>
      <c r="L7307" s="47"/>
      <c r="M7307" s="47"/>
      <c r="N7307" s="47"/>
      <c r="O7307" s="48"/>
    </row>
    <row r="7308" spans="2:15" x14ac:dyDescent="0.25">
      <c r="B7308" s="84"/>
      <c r="C7308" s="47"/>
      <c r="D7308" s="47"/>
      <c r="E7308" s="47"/>
      <c r="F7308" s="47"/>
      <c r="G7308" s="48"/>
      <c r="H7308" s="47"/>
      <c r="I7308" s="51"/>
      <c r="J7308" s="51"/>
      <c r="K7308" s="47"/>
      <c r="L7308" s="47"/>
      <c r="M7308" s="47"/>
      <c r="N7308" s="47"/>
      <c r="O7308" s="48"/>
    </row>
    <row r="7309" spans="2:15" x14ac:dyDescent="0.25">
      <c r="B7309" s="84"/>
      <c r="C7309" s="47"/>
      <c r="D7309" s="47"/>
      <c r="E7309" s="47"/>
      <c r="F7309" s="47"/>
      <c r="G7309" s="48"/>
      <c r="H7309" s="47"/>
      <c r="I7309" s="51"/>
      <c r="J7309" s="51"/>
      <c r="K7309" s="47"/>
      <c r="L7309" s="47"/>
      <c r="M7309" s="47"/>
      <c r="N7309" s="47"/>
      <c r="O7309" s="48"/>
    </row>
    <row r="7310" spans="2:15" x14ac:dyDescent="0.25">
      <c r="B7310" s="84"/>
      <c r="C7310" s="47"/>
      <c r="D7310" s="47"/>
      <c r="E7310" s="47"/>
      <c r="F7310" s="47"/>
      <c r="G7310" s="48"/>
      <c r="H7310" s="47"/>
      <c r="I7310" s="51"/>
      <c r="J7310" s="51"/>
      <c r="K7310" s="47"/>
      <c r="L7310" s="47"/>
      <c r="M7310" s="47"/>
      <c r="N7310" s="47"/>
      <c r="O7310" s="48"/>
    </row>
    <row r="7311" spans="2:15" x14ac:dyDescent="0.25">
      <c r="B7311" s="84"/>
      <c r="C7311" s="47"/>
      <c r="D7311" s="47"/>
      <c r="E7311" s="47"/>
      <c r="F7311" s="47"/>
      <c r="G7311" s="48"/>
      <c r="H7311" s="47"/>
      <c r="I7311" s="51"/>
      <c r="J7311" s="51"/>
      <c r="K7311" s="47"/>
      <c r="L7311" s="47"/>
      <c r="M7311" s="47"/>
      <c r="N7311" s="47"/>
      <c r="O7311" s="48"/>
    </row>
    <row r="7312" spans="2:15" x14ac:dyDescent="0.25">
      <c r="B7312" s="84"/>
      <c r="C7312" s="47"/>
      <c r="D7312" s="47"/>
      <c r="E7312" s="47"/>
      <c r="F7312" s="47"/>
      <c r="G7312" s="48"/>
      <c r="H7312" s="47"/>
      <c r="I7312" s="51"/>
      <c r="J7312" s="51"/>
      <c r="K7312" s="47"/>
      <c r="L7312" s="47"/>
      <c r="M7312" s="47"/>
      <c r="N7312" s="47"/>
      <c r="O7312" s="48"/>
    </row>
    <row r="7313" spans="2:15" x14ac:dyDescent="0.25">
      <c r="B7313" s="84"/>
      <c r="C7313" s="47"/>
      <c r="D7313" s="47"/>
      <c r="E7313" s="47"/>
      <c r="F7313" s="47"/>
      <c r="G7313" s="48"/>
      <c r="H7313" s="47"/>
      <c r="I7313" s="51"/>
      <c r="J7313" s="51"/>
      <c r="K7313" s="47"/>
      <c r="L7313" s="47"/>
      <c r="M7313" s="47"/>
      <c r="N7313" s="47"/>
      <c r="O7313" s="48"/>
    </row>
    <row r="7314" spans="2:15" x14ac:dyDescent="0.25">
      <c r="B7314" s="84"/>
      <c r="C7314" s="47"/>
      <c r="D7314" s="47"/>
      <c r="E7314" s="47"/>
      <c r="F7314" s="47"/>
      <c r="G7314" s="48"/>
      <c r="H7314" s="47"/>
      <c r="I7314" s="51"/>
      <c r="J7314" s="51"/>
      <c r="K7314" s="47"/>
      <c r="L7314" s="47"/>
      <c r="M7314" s="47"/>
      <c r="N7314" s="47"/>
      <c r="O7314" s="48"/>
    </row>
    <row r="7315" spans="2:15" x14ac:dyDescent="0.25">
      <c r="B7315" s="84"/>
      <c r="C7315" s="47"/>
      <c r="D7315" s="47"/>
      <c r="E7315" s="47"/>
      <c r="F7315" s="47"/>
      <c r="G7315" s="48"/>
      <c r="H7315" s="47"/>
      <c r="I7315" s="51"/>
      <c r="J7315" s="51"/>
      <c r="K7315" s="47"/>
      <c r="L7315" s="47"/>
      <c r="M7315" s="47"/>
      <c r="N7315" s="47"/>
      <c r="O7315" s="48"/>
    </row>
    <row r="7316" spans="2:15" x14ac:dyDescent="0.25">
      <c r="B7316" s="84"/>
      <c r="C7316" s="47"/>
      <c r="D7316" s="47"/>
      <c r="E7316" s="47"/>
      <c r="F7316" s="47"/>
      <c r="G7316" s="48"/>
      <c r="H7316" s="47"/>
      <c r="I7316" s="51"/>
      <c r="J7316" s="51"/>
      <c r="K7316" s="47"/>
      <c r="L7316" s="47"/>
      <c r="M7316" s="47"/>
      <c r="N7316" s="47"/>
      <c r="O7316" s="48"/>
    </row>
    <row r="7317" spans="2:15" x14ac:dyDescent="0.25">
      <c r="B7317" s="84"/>
      <c r="C7317" s="47"/>
      <c r="D7317" s="47"/>
      <c r="E7317" s="47"/>
      <c r="F7317" s="47"/>
      <c r="G7317" s="48"/>
      <c r="H7317" s="47"/>
      <c r="I7317" s="51"/>
      <c r="J7317" s="51"/>
      <c r="K7317" s="47"/>
      <c r="L7317" s="47"/>
      <c r="M7317" s="47"/>
      <c r="N7317" s="47"/>
      <c r="O7317" s="48"/>
    </row>
    <row r="7318" spans="2:15" x14ac:dyDescent="0.25">
      <c r="B7318" s="84"/>
      <c r="C7318" s="47"/>
      <c r="D7318" s="47"/>
      <c r="E7318" s="47"/>
      <c r="F7318" s="47"/>
      <c r="G7318" s="48"/>
      <c r="H7318" s="47"/>
      <c r="I7318" s="51"/>
      <c r="J7318" s="51"/>
      <c r="K7318" s="47"/>
      <c r="L7318" s="47"/>
      <c r="M7318" s="47"/>
      <c r="N7318" s="47"/>
      <c r="O7318" s="48"/>
    </row>
    <row r="7319" spans="2:15" x14ac:dyDescent="0.25">
      <c r="B7319" s="84"/>
      <c r="C7319" s="47"/>
      <c r="D7319" s="47"/>
      <c r="E7319" s="47"/>
      <c r="F7319" s="47"/>
      <c r="G7319" s="48"/>
      <c r="H7319" s="47"/>
      <c r="I7319" s="51"/>
      <c r="J7319" s="51"/>
      <c r="K7319" s="47"/>
      <c r="L7319" s="47"/>
      <c r="M7319" s="47"/>
      <c r="N7319" s="47"/>
      <c r="O7319" s="48"/>
    </row>
    <row r="7320" spans="2:15" x14ac:dyDescent="0.25">
      <c r="B7320" s="84"/>
      <c r="C7320" s="47"/>
      <c r="D7320" s="47"/>
      <c r="E7320" s="47"/>
      <c r="F7320" s="47"/>
      <c r="G7320" s="48"/>
      <c r="H7320" s="47"/>
      <c r="I7320" s="51"/>
      <c r="J7320" s="51"/>
      <c r="K7320" s="47"/>
      <c r="L7320" s="47"/>
      <c r="M7320" s="47"/>
      <c r="N7320" s="47"/>
      <c r="O7320" s="48"/>
    </row>
    <row r="7321" spans="2:15" x14ac:dyDescent="0.25">
      <c r="B7321" s="84"/>
      <c r="C7321" s="47"/>
      <c r="D7321" s="47"/>
      <c r="E7321" s="47"/>
      <c r="F7321" s="47"/>
      <c r="G7321" s="48"/>
      <c r="H7321" s="47"/>
      <c r="I7321" s="51"/>
      <c r="J7321" s="51"/>
      <c r="K7321" s="47"/>
      <c r="L7321" s="47"/>
      <c r="M7321" s="47"/>
      <c r="N7321" s="47"/>
      <c r="O7321" s="48"/>
    </row>
    <row r="7322" spans="2:15" x14ac:dyDescent="0.25">
      <c r="B7322" s="84"/>
      <c r="C7322" s="47"/>
      <c r="D7322" s="47"/>
      <c r="E7322" s="47"/>
      <c r="F7322" s="47"/>
      <c r="G7322" s="48"/>
      <c r="H7322" s="47"/>
      <c r="I7322" s="51"/>
      <c r="J7322" s="51"/>
      <c r="K7322" s="47"/>
      <c r="L7322" s="47"/>
      <c r="M7322" s="47"/>
      <c r="N7322" s="47"/>
      <c r="O7322" s="48"/>
    </row>
    <row r="7323" spans="2:15" x14ac:dyDescent="0.25">
      <c r="B7323" s="84"/>
      <c r="C7323" s="47"/>
      <c r="D7323" s="47"/>
      <c r="E7323" s="47"/>
      <c r="F7323" s="47"/>
      <c r="G7323" s="48"/>
      <c r="H7323" s="47"/>
      <c r="I7323" s="51"/>
      <c r="J7323" s="51"/>
      <c r="K7323" s="47"/>
      <c r="L7323" s="47"/>
      <c r="M7323" s="47"/>
      <c r="N7323" s="47"/>
      <c r="O7323" s="48"/>
    </row>
    <row r="7324" spans="2:15" x14ac:dyDescent="0.25">
      <c r="B7324" s="84"/>
      <c r="C7324" s="47"/>
      <c r="D7324" s="47"/>
      <c r="E7324" s="47"/>
      <c r="F7324" s="47"/>
      <c r="G7324" s="48"/>
      <c r="H7324" s="47"/>
      <c r="I7324" s="51"/>
      <c r="J7324" s="51"/>
      <c r="K7324" s="47"/>
      <c r="L7324" s="47"/>
      <c r="M7324" s="47"/>
      <c r="N7324" s="47"/>
      <c r="O7324" s="48"/>
    </row>
    <row r="7325" spans="2:15" x14ac:dyDescent="0.25">
      <c r="B7325" s="84"/>
      <c r="C7325" s="47"/>
      <c r="D7325" s="47"/>
      <c r="E7325" s="47"/>
      <c r="F7325" s="47"/>
      <c r="G7325" s="48"/>
      <c r="H7325" s="47"/>
      <c r="I7325" s="51"/>
      <c r="J7325" s="51"/>
      <c r="K7325" s="47"/>
      <c r="L7325" s="47"/>
      <c r="M7325" s="47"/>
      <c r="N7325" s="47"/>
      <c r="O7325" s="48"/>
    </row>
    <row r="7326" spans="2:15" x14ac:dyDescent="0.25">
      <c r="B7326" s="84"/>
      <c r="C7326" s="47"/>
      <c r="D7326" s="47"/>
      <c r="E7326" s="47"/>
      <c r="F7326" s="47"/>
      <c r="G7326" s="48"/>
      <c r="H7326" s="47"/>
      <c r="I7326" s="51"/>
      <c r="J7326" s="51"/>
      <c r="K7326" s="47"/>
      <c r="L7326" s="47"/>
      <c r="M7326" s="47"/>
      <c r="N7326" s="47"/>
      <c r="O7326" s="48"/>
    </row>
    <row r="7327" spans="2:15" x14ac:dyDescent="0.25">
      <c r="B7327" s="84"/>
      <c r="C7327" s="47"/>
      <c r="D7327" s="47"/>
      <c r="E7327" s="47"/>
      <c r="F7327" s="47"/>
      <c r="G7327" s="48"/>
      <c r="H7327" s="47"/>
      <c r="I7327" s="51"/>
      <c r="J7327" s="51"/>
      <c r="K7327" s="47"/>
      <c r="L7327" s="47"/>
      <c r="M7327" s="47"/>
      <c r="N7327" s="47"/>
      <c r="O7327" s="48"/>
    </row>
    <row r="7328" spans="2:15" x14ac:dyDescent="0.25">
      <c r="B7328" s="84"/>
      <c r="C7328" s="47"/>
      <c r="D7328" s="47"/>
      <c r="E7328" s="47"/>
      <c r="F7328" s="47"/>
      <c r="G7328" s="48"/>
      <c r="H7328" s="47"/>
      <c r="I7328" s="51"/>
      <c r="J7328" s="51"/>
      <c r="K7328" s="47"/>
      <c r="L7328" s="47"/>
      <c r="M7328" s="47"/>
      <c r="N7328" s="47"/>
      <c r="O7328" s="48"/>
    </row>
    <row r="7329" spans="2:15" x14ac:dyDescent="0.25">
      <c r="B7329" s="84"/>
      <c r="C7329" s="47"/>
      <c r="D7329" s="47"/>
      <c r="E7329" s="47"/>
      <c r="F7329" s="47"/>
      <c r="G7329" s="48"/>
      <c r="H7329" s="47"/>
      <c r="I7329" s="51"/>
      <c r="J7329" s="51"/>
      <c r="K7329" s="47"/>
      <c r="L7329" s="47"/>
      <c r="M7329" s="47"/>
      <c r="N7329" s="47"/>
      <c r="O7329" s="48"/>
    </row>
    <row r="7330" spans="2:15" x14ac:dyDescent="0.25">
      <c r="B7330" s="84"/>
      <c r="C7330" s="47"/>
      <c r="D7330" s="47"/>
      <c r="E7330" s="47"/>
      <c r="F7330" s="47"/>
      <c r="G7330" s="48"/>
      <c r="H7330" s="47"/>
      <c r="I7330" s="51"/>
      <c r="J7330" s="51"/>
      <c r="K7330" s="47"/>
      <c r="L7330" s="47"/>
      <c r="M7330" s="47"/>
      <c r="N7330" s="47"/>
      <c r="O7330" s="48"/>
    </row>
    <row r="7331" spans="2:15" x14ac:dyDescent="0.25">
      <c r="B7331" s="84"/>
      <c r="C7331" s="47"/>
      <c r="D7331" s="47"/>
      <c r="E7331" s="47"/>
      <c r="F7331" s="47"/>
      <c r="G7331" s="48"/>
      <c r="H7331" s="47"/>
      <c r="I7331" s="51"/>
      <c r="J7331" s="51"/>
      <c r="K7331" s="47"/>
      <c r="L7331" s="47"/>
      <c r="M7331" s="47"/>
      <c r="N7331" s="47"/>
      <c r="O7331" s="48"/>
    </row>
    <row r="7332" spans="2:15" x14ac:dyDescent="0.25">
      <c r="B7332" s="84"/>
      <c r="C7332" s="47"/>
      <c r="D7332" s="47"/>
      <c r="E7332" s="47"/>
      <c r="F7332" s="47"/>
      <c r="G7332" s="48"/>
      <c r="H7332" s="47"/>
      <c r="I7332" s="51"/>
      <c r="J7332" s="51"/>
      <c r="K7332" s="47"/>
      <c r="L7332" s="47"/>
      <c r="M7332" s="47"/>
      <c r="N7332" s="47"/>
      <c r="O7332" s="48"/>
    </row>
    <row r="7333" spans="2:15" x14ac:dyDescent="0.25">
      <c r="B7333" s="84"/>
      <c r="C7333" s="47"/>
      <c r="D7333" s="47"/>
      <c r="E7333" s="47"/>
      <c r="F7333" s="47"/>
      <c r="G7333" s="48"/>
      <c r="H7333" s="47"/>
      <c r="I7333" s="51"/>
      <c r="J7333" s="51"/>
      <c r="K7333" s="47"/>
      <c r="L7333" s="47"/>
      <c r="M7333" s="47"/>
      <c r="N7333" s="47"/>
      <c r="O7333" s="48"/>
    </row>
    <row r="7334" spans="2:15" x14ac:dyDescent="0.25">
      <c r="B7334" s="84"/>
      <c r="C7334" s="47"/>
      <c r="D7334" s="47"/>
      <c r="E7334" s="47"/>
      <c r="F7334" s="47"/>
      <c r="G7334" s="48"/>
      <c r="H7334" s="47"/>
      <c r="I7334" s="51"/>
      <c r="J7334" s="51"/>
      <c r="K7334" s="47"/>
      <c r="L7334" s="47"/>
      <c r="M7334" s="47"/>
      <c r="N7334" s="47"/>
      <c r="O7334" s="48"/>
    </row>
    <row r="7335" spans="2:15" x14ac:dyDescent="0.25">
      <c r="B7335" s="84"/>
      <c r="C7335" s="47"/>
      <c r="D7335" s="47"/>
      <c r="E7335" s="47"/>
      <c r="F7335" s="47"/>
      <c r="G7335" s="48"/>
      <c r="H7335" s="47"/>
      <c r="I7335" s="51"/>
      <c r="J7335" s="51"/>
      <c r="K7335" s="47"/>
      <c r="L7335" s="47"/>
      <c r="M7335" s="47"/>
      <c r="N7335" s="47"/>
      <c r="O7335" s="48"/>
    </row>
    <row r="7336" spans="2:15" x14ac:dyDescent="0.25">
      <c r="B7336" s="84"/>
      <c r="C7336" s="47"/>
      <c r="D7336" s="47"/>
      <c r="E7336" s="47"/>
      <c r="F7336" s="47"/>
      <c r="G7336" s="48"/>
      <c r="H7336" s="47"/>
      <c r="I7336" s="51"/>
      <c r="J7336" s="51"/>
      <c r="K7336" s="47"/>
      <c r="L7336" s="47"/>
      <c r="M7336" s="47"/>
      <c r="N7336" s="47"/>
      <c r="O7336" s="48"/>
    </row>
    <row r="7337" spans="2:15" x14ac:dyDescent="0.25">
      <c r="B7337" s="84"/>
      <c r="C7337" s="47"/>
      <c r="D7337" s="47"/>
      <c r="E7337" s="47"/>
      <c r="F7337" s="47"/>
      <c r="G7337" s="48"/>
      <c r="H7337" s="47"/>
      <c r="I7337" s="51"/>
      <c r="J7337" s="51"/>
      <c r="K7337" s="47"/>
      <c r="L7337" s="47"/>
      <c r="M7337" s="47"/>
      <c r="N7337" s="47"/>
      <c r="O7337" s="48"/>
    </row>
    <row r="7338" spans="2:15" x14ac:dyDescent="0.25">
      <c r="B7338" s="84"/>
      <c r="C7338" s="47"/>
      <c r="D7338" s="47"/>
      <c r="E7338" s="47"/>
      <c r="F7338" s="47"/>
      <c r="G7338" s="48"/>
      <c r="H7338" s="47"/>
      <c r="I7338" s="51"/>
      <c r="J7338" s="51"/>
      <c r="K7338" s="47"/>
      <c r="L7338" s="47"/>
      <c r="M7338" s="47"/>
      <c r="N7338" s="47"/>
      <c r="O7338" s="48"/>
    </row>
    <row r="7339" spans="2:15" x14ac:dyDescent="0.25">
      <c r="B7339" s="84"/>
      <c r="C7339" s="47"/>
      <c r="D7339" s="47"/>
      <c r="E7339" s="47"/>
      <c r="F7339" s="47"/>
      <c r="G7339" s="48"/>
      <c r="H7339" s="47"/>
      <c r="I7339" s="51"/>
      <c r="J7339" s="51"/>
      <c r="K7339" s="47"/>
      <c r="L7339" s="47"/>
      <c r="M7339" s="47"/>
      <c r="N7339" s="47"/>
      <c r="O7339" s="48"/>
    </row>
    <row r="7340" spans="2:15" x14ac:dyDescent="0.25">
      <c r="B7340" s="84"/>
      <c r="C7340" s="47"/>
      <c r="D7340" s="47"/>
      <c r="E7340" s="47"/>
      <c r="F7340" s="47"/>
      <c r="G7340" s="48"/>
      <c r="H7340" s="47"/>
      <c r="I7340" s="51"/>
      <c r="J7340" s="51"/>
      <c r="K7340" s="47"/>
      <c r="L7340" s="47"/>
      <c r="M7340" s="47"/>
      <c r="N7340" s="47"/>
      <c r="O7340" s="48"/>
    </row>
    <row r="7341" spans="2:15" x14ac:dyDescent="0.25">
      <c r="B7341" s="84"/>
      <c r="C7341" s="47"/>
      <c r="D7341" s="47"/>
      <c r="E7341" s="47"/>
      <c r="F7341" s="47"/>
      <c r="G7341" s="48"/>
      <c r="H7341" s="47"/>
      <c r="I7341" s="51"/>
      <c r="J7341" s="51"/>
      <c r="K7341" s="47"/>
      <c r="L7341" s="47"/>
      <c r="M7341" s="47"/>
      <c r="N7341" s="47"/>
      <c r="O7341" s="48"/>
    </row>
    <row r="7342" spans="2:15" x14ac:dyDescent="0.25">
      <c r="B7342" s="84"/>
      <c r="C7342" s="47"/>
      <c r="D7342" s="47"/>
      <c r="E7342" s="47"/>
      <c r="F7342" s="47"/>
      <c r="G7342" s="48"/>
      <c r="H7342" s="47"/>
      <c r="I7342" s="51"/>
      <c r="J7342" s="51"/>
      <c r="K7342" s="47"/>
      <c r="L7342" s="47"/>
      <c r="M7342" s="47"/>
      <c r="N7342" s="47"/>
      <c r="O7342" s="48"/>
    </row>
    <row r="7343" spans="2:15" x14ac:dyDescent="0.25">
      <c r="B7343" s="84"/>
      <c r="C7343" s="47"/>
      <c r="D7343" s="47"/>
      <c r="E7343" s="47"/>
      <c r="F7343" s="47"/>
      <c r="G7343" s="48"/>
      <c r="H7343" s="47"/>
      <c r="I7343" s="51"/>
      <c r="J7343" s="51"/>
      <c r="K7343" s="47"/>
      <c r="L7343" s="47"/>
      <c r="M7343" s="47"/>
      <c r="N7343" s="47"/>
      <c r="O7343" s="48"/>
    </row>
    <row r="7344" spans="2:15" x14ac:dyDescent="0.25">
      <c r="B7344" s="84"/>
      <c r="C7344" s="47"/>
      <c r="D7344" s="47"/>
      <c r="E7344" s="47"/>
      <c r="F7344" s="47"/>
      <c r="G7344" s="48"/>
      <c r="H7344" s="47"/>
      <c r="I7344" s="51"/>
      <c r="J7344" s="51"/>
      <c r="K7344" s="47"/>
      <c r="L7344" s="47"/>
      <c r="M7344" s="47"/>
      <c r="N7344" s="47"/>
      <c r="O7344" s="48"/>
    </row>
    <row r="7345" spans="2:15" x14ac:dyDescent="0.25">
      <c r="B7345" s="84"/>
      <c r="C7345" s="47"/>
      <c r="D7345" s="47"/>
      <c r="E7345" s="47"/>
      <c r="F7345" s="47"/>
      <c r="G7345" s="48"/>
      <c r="H7345" s="47"/>
      <c r="I7345" s="51"/>
      <c r="J7345" s="51"/>
      <c r="K7345" s="47"/>
      <c r="L7345" s="47"/>
      <c r="M7345" s="47"/>
      <c r="N7345" s="47"/>
      <c r="O7345" s="48"/>
    </row>
    <row r="7346" spans="2:15" x14ac:dyDescent="0.25">
      <c r="B7346" s="84"/>
      <c r="C7346" s="47"/>
      <c r="D7346" s="47"/>
      <c r="E7346" s="47"/>
      <c r="F7346" s="47"/>
      <c r="G7346" s="48"/>
      <c r="H7346" s="47"/>
      <c r="I7346" s="51"/>
      <c r="J7346" s="51"/>
      <c r="K7346" s="47"/>
      <c r="L7346" s="47"/>
      <c r="M7346" s="47"/>
      <c r="N7346" s="47"/>
      <c r="O7346" s="48"/>
    </row>
    <row r="7347" spans="2:15" x14ac:dyDescent="0.25">
      <c r="B7347" s="84"/>
      <c r="C7347" s="47"/>
      <c r="D7347" s="47"/>
      <c r="E7347" s="47"/>
      <c r="F7347" s="47"/>
      <c r="G7347" s="48"/>
      <c r="H7347" s="47"/>
      <c r="I7347" s="51"/>
      <c r="J7347" s="51"/>
      <c r="K7347" s="47"/>
      <c r="L7347" s="47"/>
      <c r="M7347" s="47"/>
      <c r="N7347" s="47"/>
      <c r="O7347" s="48"/>
    </row>
    <row r="7348" spans="2:15" x14ac:dyDescent="0.25">
      <c r="B7348" s="84"/>
      <c r="C7348" s="47"/>
      <c r="D7348" s="47"/>
      <c r="E7348" s="47"/>
      <c r="F7348" s="47"/>
      <c r="G7348" s="48"/>
      <c r="H7348" s="47"/>
      <c r="I7348" s="51"/>
      <c r="J7348" s="51"/>
      <c r="K7348" s="47"/>
      <c r="L7348" s="47"/>
      <c r="M7348" s="47"/>
      <c r="N7348" s="47"/>
      <c r="O7348" s="48"/>
    </row>
    <row r="7349" spans="2:15" x14ac:dyDescent="0.25">
      <c r="B7349" s="84"/>
      <c r="C7349" s="47"/>
      <c r="D7349" s="47"/>
      <c r="E7349" s="47"/>
      <c r="F7349" s="47"/>
      <c r="G7349" s="48"/>
      <c r="H7349" s="47"/>
      <c r="I7349" s="51"/>
      <c r="J7349" s="51"/>
      <c r="K7349" s="47"/>
      <c r="L7349" s="47"/>
      <c r="M7349" s="47"/>
      <c r="N7349" s="47"/>
      <c r="O7349" s="48"/>
    </row>
    <row r="7350" spans="2:15" x14ac:dyDescent="0.25">
      <c r="B7350" s="84"/>
      <c r="C7350" s="47"/>
      <c r="D7350" s="47"/>
      <c r="E7350" s="47"/>
      <c r="F7350" s="47"/>
      <c r="G7350" s="48"/>
      <c r="H7350" s="47"/>
      <c r="I7350" s="51"/>
      <c r="J7350" s="51"/>
      <c r="K7350" s="47"/>
      <c r="L7350" s="47"/>
      <c r="M7350" s="47"/>
      <c r="N7350" s="47"/>
      <c r="O7350" s="48"/>
    </row>
    <row r="7351" spans="2:15" x14ac:dyDescent="0.25">
      <c r="B7351" s="84"/>
      <c r="C7351" s="47"/>
      <c r="D7351" s="47"/>
      <c r="E7351" s="47"/>
      <c r="F7351" s="47"/>
      <c r="G7351" s="48"/>
      <c r="H7351" s="47"/>
      <c r="I7351" s="51"/>
      <c r="J7351" s="51"/>
      <c r="K7351" s="47"/>
      <c r="L7351" s="47"/>
      <c r="M7351" s="47"/>
      <c r="N7351" s="47"/>
      <c r="O7351" s="48"/>
    </row>
    <row r="7352" spans="2:15" x14ac:dyDescent="0.25">
      <c r="B7352" s="84"/>
      <c r="C7352" s="47"/>
      <c r="D7352" s="47"/>
      <c r="E7352" s="47"/>
      <c r="F7352" s="47"/>
      <c r="G7352" s="48"/>
      <c r="H7352" s="47"/>
      <c r="I7352" s="51"/>
      <c r="J7352" s="51"/>
      <c r="K7352" s="47"/>
      <c r="L7352" s="47"/>
      <c r="M7352" s="47"/>
      <c r="N7352" s="47"/>
      <c r="O7352" s="48"/>
    </row>
    <row r="7353" spans="2:15" x14ac:dyDescent="0.25">
      <c r="B7353" s="84"/>
      <c r="C7353" s="47"/>
      <c r="D7353" s="47"/>
      <c r="E7353" s="47"/>
      <c r="F7353" s="47"/>
      <c r="G7353" s="48"/>
      <c r="H7353" s="47"/>
      <c r="I7353" s="51"/>
      <c r="J7353" s="51"/>
      <c r="K7353" s="47"/>
      <c r="L7353" s="47"/>
      <c r="M7353" s="47"/>
      <c r="N7353" s="47"/>
      <c r="O7353" s="48"/>
    </row>
    <row r="7354" spans="2:15" x14ac:dyDescent="0.25">
      <c r="B7354" s="84"/>
      <c r="C7354" s="47"/>
      <c r="D7354" s="47"/>
      <c r="E7354" s="47"/>
      <c r="F7354" s="47"/>
      <c r="G7354" s="48"/>
      <c r="H7354" s="47"/>
      <c r="I7354" s="51"/>
      <c r="J7354" s="51"/>
      <c r="K7354" s="47"/>
      <c r="L7354" s="47"/>
      <c r="M7354" s="47"/>
      <c r="N7354" s="47"/>
      <c r="O7354" s="48"/>
    </row>
    <row r="7355" spans="2:15" x14ac:dyDescent="0.25">
      <c r="B7355" s="84"/>
      <c r="C7355" s="47"/>
      <c r="D7355" s="47"/>
      <c r="E7355" s="47"/>
      <c r="F7355" s="47"/>
      <c r="G7355" s="48"/>
      <c r="H7355" s="47"/>
      <c r="I7355" s="51"/>
      <c r="J7355" s="51"/>
      <c r="K7355" s="47"/>
      <c r="L7355" s="47"/>
      <c r="M7355" s="47"/>
      <c r="N7355" s="47"/>
      <c r="O7355" s="48"/>
    </row>
    <row r="7356" spans="2:15" x14ac:dyDescent="0.25">
      <c r="B7356" s="84"/>
      <c r="C7356" s="47"/>
      <c r="D7356" s="47"/>
      <c r="E7356" s="47"/>
      <c r="F7356" s="47"/>
      <c r="G7356" s="48"/>
      <c r="H7356" s="47"/>
      <c r="I7356" s="51"/>
      <c r="J7356" s="51"/>
      <c r="K7356" s="47"/>
      <c r="L7356" s="47"/>
      <c r="M7356" s="47"/>
      <c r="N7356" s="47"/>
      <c r="O7356" s="48"/>
    </row>
    <row r="7357" spans="2:15" x14ac:dyDescent="0.25">
      <c r="B7357" s="84"/>
      <c r="C7357" s="47"/>
      <c r="D7357" s="47"/>
      <c r="E7357" s="47"/>
      <c r="F7357" s="47"/>
      <c r="G7357" s="48"/>
      <c r="H7357" s="47"/>
      <c r="I7357" s="51"/>
      <c r="J7357" s="51"/>
      <c r="K7357" s="47"/>
      <c r="L7357" s="47"/>
      <c r="M7357" s="47"/>
      <c r="N7357" s="47"/>
      <c r="O7357" s="48"/>
    </row>
    <row r="7358" spans="2:15" x14ac:dyDescent="0.25">
      <c r="B7358" s="84"/>
      <c r="C7358" s="47"/>
      <c r="D7358" s="47"/>
      <c r="E7358" s="47"/>
      <c r="F7358" s="47"/>
      <c r="G7358" s="48"/>
      <c r="H7358" s="47"/>
      <c r="I7358" s="51"/>
      <c r="J7358" s="51"/>
      <c r="K7358" s="47"/>
      <c r="L7358" s="47"/>
      <c r="M7358" s="47"/>
      <c r="N7358" s="47"/>
      <c r="O7358" s="48"/>
    </row>
    <row r="7359" spans="2:15" x14ac:dyDescent="0.25">
      <c r="B7359" s="84"/>
      <c r="C7359" s="47"/>
      <c r="D7359" s="47"/>
      <c r="E7359" s="47"/>
      <c r="F7359" s="47"/>
      <c r="G7359" s="48"/>
      <c r="H7359" s="47"/>
      <c r="I7359" s="51"/>
      <c r="J7359" s="51"/>
      <c r="K7359" s="47"/>
      <c r="L7359" s="47"/>
      <c r="M7359" s="47"/>
      <c r="N7359" s="47"/>
      <c r="O7359" s="48"/>
    </row>
    <row r="7360" spans="2:15" x14ac:dyDescent="0.25">
      <c r="B7360" s="84"/>
      <c r="C7360" s="47"/>
      <c r="D7360" s="47"/>
      <c r="E7360" s="47"/>
      <c r="F7360" s="47"/>
      <c r="G7360" s="48"/>
      <c r="H7360" s="47"/>
      <c r="I7360" s="51"/>
      <c r="J7360" s="51"/>
      <c r="K7360" s="47"/>
      <c r="L7360" s="47"/>
      <c r="M7360" s="47"/>
      <c r="N7360" s="47"/>
      <c r="O7360" s="48"/>
    </row>
    <row r="7361" spans="2:15" x14ac:dyDescent="0.25">
      <c r="B7361" s="84"/>
      <c r="C7361" s="47"/>
      <c r="D7361" s="47"/>
      <c r="E7361" s="47"/>
      <c r="F7361" s="47"/>
      <c r="G7361" s="48"/>
      <c r="H7361" s="47"/>
      <c r="I7361" s="51"/>
      <c r="J7361" s="51"/>
      <c r="K7361" s="47"/>
      <c r="L7361" s="47"/>
      <c r="M7361" s="47"/>
      <c r="N7361" s="47"/>
      <c r="O7361" s="48"/>
    </row>
    <row r="7362" spans="2:15" x14ac:dyDescent="0.25">
      <c r="B7362" s="84"/>
      <c r="C7362" s="47"/>
      <c r="D7362" s="47"/>
      <c r="E7362" s="47"/>
      <c r="F7362" s="47"/>
      <c r="G7362" s="48"/>
      <c r="H7362" s="47"/>
      <c r="I7362" s="51"/>
      <c r="J7362" s="51"/>
      <c r="K7362" s="47"/>
      <c r="L7362" s="47"/>
      <c r="M7362" s="47"/>
      <c r="N7362" s="47"/>
      <c r="O7362" s="48"/>
    </row>
    <row r="7363" spans="2:15" x14ac:dyDescent="0.25">
      <c r="B7363" s="84"/>
      <c r="C7363" s="47"/>
      <c r="D7363" s="47"/>
      <c r="E7363" s="47"/>
      <c r="F7363" s="47"/>
      <c r="G7363" s="48"/>
      <c r="H7363" s="47"/>
      <c r="I7363" s="51"/>
      <c r="J7363" s="51"/>
      <c r="K7363" s="47"/>
      <c r="L7363" s="47"/>
      <c r="M7363" s="47"/>
      <c r="N7363" s="47"/>
      <c r="O7363" s="48"/>
    </row>
    <row r="7364" spans="2:15" x14ac:dyDescent="0.25">
      <c r="B7364" s="84"/>
      <c r="C7364" s="47"/>
      <c r="D7364" s="47"/>
      <c r="E7364" s="47"/>
      <c r="F7364" s="47"/>
      <c r="G7364" s="48"/>
      <c r="H7364" s="47"/>
      <c r="I7364" s="51"/>
      <c r="J7364" s="51"/>
      <c r="K7364" s="47"/>
      <c r="L7364" s="47"/>
      <c r="M7364" s="47"/>
      <c r="N7364" s="47"/>
      <c r="O7364" s="48"/>
    </row>
    <row r="7365" spans="2:15" x14ac:dyDescent="0.25">
      <c r="B7365" s="84"/>
      <c r="C7365" s="47"/>
      <c r="D7365" s="47"/>
      <c r="E7365" s="47"/>
      <c r="F7365" s="47"/>
      <c r="G7365" s="48"/>
      <c r="H7365" s="47"/>
      <c r="I7365" s="51"/>
      <c r="J7365" s="51"/>
      <c r="K7365" s="47"/>
      <c r="L7365" s="47"/>
      <c r="M7365" s="47"/>
      <c r="N7365" s="47"/>
      <c r="O7365" s="48"/>
    </row>
    <row r="7366" spans="2:15" x14ac:dyDescent="0.25">
      <c r="B7366" s="84"/>
      <c r="C7366" s="47"/>
      <c r="D7366" s="47"/>
      <c r="E7366" s="47"/>
      <c r="F7366" s="47"/>
      <c r="G7366" s="48"/>
      <c r="H7366" s="47"/>
      <c r="I7366" s="51"/>
      <c r="J7366" s="51"/>
      <c r="K7366" s="47"/>
      <c r="L7366" s="47"/>
      <c r="M7366" s="47"/>
      <c r="N7366" s="47"/>
      <c r="O7366" s="48"/>
    </row>
    <row r="7367" spans="2:15" x14ac:dyDescent="0.25">
      <c r="B7367" s="84"/>
      <c r="C7367" s="47"/>
      <c r="D7367" s="47"/>
      <c r="E7367" s="47"/>
      <c r="F7367" s="47"/>
      <c r="G7367" s="48"/>
      <c r="H7367" s="47"/>
      <c r="I7367" s="51"/>
      <c r="J7367" s="51"/>
      <c r="K7367" s="47"/>
      <c r="L7367" s="47"/>
      <c r="M7367" s="47"/>
      <c r="N7367" s="47"/>
      <c r="O7367" s="48"/>
    </row>
    <row r="7368" spans="2:15" x14ac:dyDescent="0.25">
      <c r="B7368" s="84"/>
      <c r="C7368" s="47"/>
      <c r="D7368" s="47"/>
      <c r="E7368" s="47"/>
      <c r="F7368" s="47"/>
      <c r="G7368" s="48"/>
      <c r="H7368" s="47"/>
      <c r="I7368" s="51"/>
      <c r="J7368" s="51"/>
      <c r="K7368" s="47"/>
      <c r="L7368" s="47"/>
      <c r="M7368" s="47"/>
      <c r="N7368" s="47"/>
      <c r="O7368" s="48"/>
    </row>
    <row r="7369" spans="2:15" x14ac:dyDescent="0.25">
      <c r="B7369" s="84"/>
      <c r="C7369" s="47"/>
      <c r="D7369" s="47"/>
      <c r="E7369" s="47"/>
      <c r="F7369" s="47"/>
      <c r="G7369" s="48"/>
      <c r="H7369" s="47"/>
      <c r="I7369" s="51"/>
      <c r="J7369" s="51"/>
      <c r="K7369" s="47"/>
      <c r="L7369" s="47"/>
      <c r="M7369" s="47"/>
      <c r="N7369" s="47"/>
      <c r="O7369" s="48"/>
    </row>
    <row r="7370" spans="2:15" x14ac:dyDescent="0.25">
      <c r="B7370" s="84"/>
      <c r="C7370" s="47"/>
      <c r="D7370" s="47"/>
      <c r="E7370" s="47"/>
      <c r="F7370" s="47"/>
      <c r="G7370" s="48"/>
      <c r="H7370" s="47"/>
      <c r="I7370" s="51"/>
      <c r="J7370" s="51"/>
      <c r="K7370" s="47"/>
      <c r="L7370" s="47"/>
      <c r="M7370" s="47"/>
      <c r="N7370" s="47"/>
      <c r="O7370" s="48"/>
    </row>
    <row r="7371" spans="2:15" x14ac:dyDescent="0.25">
      <c r="B7371" s="84"/>
      <c r="C7371" s="47"/>
      <c r="D7371" s="47"/>
      <c r="E7371" s="47"/>
      <c r="F7371" s="47"/>
      <c r="G7371" s="48"/>
      <c r="H7371" s="47"/>
      <c r="I7371" s="51"/>
      <c r="J7371" s="51"/>
      <c r="K7371" s="47"/>
      <c r="L7371" s="47"/>
      <c r="M7371" s="47"/>
      <c r="N7371" s="47"/>
      <c r="O7371" s="48"/>
    </row>
    <row r="7372" spans="2:15" x14ac:dyDescent="0.25">
      <c r="B7372" s="84"/>
      <c r="C7372" s="47"/>
      <c r="D7372" s="47"/>
      <c r="E7372" s="47"/>
      <c r="F7372" s="47"/>
      <c r="G7372" s="48"/>
      <c r="H7372" s="47"/>
      <c r="I7372" s="51"/>
      <c r="J7372" s="51"/>
      <c r="K7372" s="47"/>
      <c r="L7372" s="47"/>
      <c r="M7372" s="47"/>
      <c r="N7372" s="47"/>
      <c r="O7372" s="48"/>
    </row>
    <row r="7373" spans="2:15" x14ac:dyDescent="0.25">
      <c r="B7373" s="84"/>
      <c r="C7373" s="47"/>
      <c r="D7373" s="47"/>
      <c r="E7373" s="47"/>
      <c r="F7373" s="47"/>
      <c r="G7373" s="48"/>
      <c r="H7373" s="47"/>
      <c r="I7373" s="51"/>
      <c r="J7373" s="51"/>
      <c r="K7373" s="47"/>
      <c r="L7373" s="47"/>
      <c r="M7373" s="47"/>
      <c r="N7373" s="47"/>
      <c r="O7373" s="48"/>
    </row>
    <row r="7374" spans="2:15" x14ac:dyDescent="0.25">
      <c r="B7374" s="84"/>
      <c r="C7374" s="47"/>
      <c r="D7374" s="47"/>
      <c r="E7374" s="47"/>
      <c r="F7374" s="47"/>
      <c r="G7374" s="48"/>
      <c r="H7374" s="47"/>
      <c r="I7374" s="51"/>
      <c r="J7374" s="51"/>
      <c r="K7374" s="47"/>
      <c r="L7374" s="47"/>
      <c r="M7374" s="47"/>
      <c r="N7374" s="47"/>
      <c r="O7374" s="48"/>
    </row>
    <row r="7375" spans="2:15" x14ac:dyDescent="0.25">
      <c r="B7375" s="84"/>
      <c r="C7375" s="47"/>
      <c r="D7375" s="47"/>
      <c r="E7375" s="47"/>
      <c r="F7375" s="47"/>
      <c r="G7375" s="48"/>
      <c r="H7375" s="47"/>
      <c r="I7375" s="51"/>
      <c r="J7375" s="51"/>
      <c r="K7375" s="47"/>
      <c r="L7375" s="47"/>
      <c r="M7375" s="47"/>
      <c r="N7375" s="47"/>
      <c r="O7375" s="48"/>
    </row>
    <row r="7376" spans="2:15" x14ac:dyDescent="0.25">
      <c r="B7376" s="84"/>
      <c r="C7376" s="47"/>
      <c r="D7376" s="47"/>
      <c r="E7376" s="47"/>
      <c r="F7376" s="47"/>
      <c r="G7376" s="48"/>
      <c r="H7376" s="47"/>
      <c r="I7376" s="51"/>
      <c r="J7376" s="51"/>
      <c r="K7376" s="47"/>
      <c r="L7376" s="47"/>
      <c r="M7376" s="47"/>
      <c r="N7376" s="47"/>
      <c r="O7376" s="48"/>
    </row>
    <row r="7377" spans="2:15" x14ac:dyDescent="0.25">
      <c r="B7377" s="84"/>
      <c r="C7377" s="47"/>
      <c r="D7377" s="47"/>
      <c r="E7377" s="47"/>
      <c r="F7377" s="47"/>
      <c r="G7377" s="48"/>
      <c r="H7377" s="47"/>
      <c r="I7377" s="51"/>
      <c r="J7377" s="51"/>
      <c r="K7377" s="47"/>
      <c r="L7377" s="47"/>
      <c r="M7377" s="47"/>
      <c r="N7377" s="47"/>
      <c r="O7377" s="48"/>
    </row>
    <row r="7378" spans="2:15" x14ac:dyDescent="0.25">
      <c r="B7378" s="84"/>
      <c r="C7378" s="47"/>
      <c r="D7378" s="47"/>
      <c r="E7378" s="47"/>
      <c r="F7378" s="47"/>
      <c r="G7378" s="48"/>
      <c r="H7378" s="47"/>
      <c r="I7378" s="51"/>
      <c r="J7378" s="51"/>
      <c r="K7378" s="47"/>
      <c r="L7378" s="47"/>
      <c r="M7378" s="47"/>
      <c r="N7378" s="47"/>
      <c r="O7378" s="48"/>
    </row>
    <row r="7379" spans="2:15" x14ac:dyDescent="0.25">
      <c r="B7379" s="84"/>
      <c r="C7379" s="47"/>
      <c r="D7379" s="47"/>
      <c r="E7379" s="47"/>
      <c r="F7379" s="47"/>
      <c r="G7379" s="48"/>
      <c r="H7379" s="47"/>
      <c r="I7379" s="51"/>
      <c r="J7379" s="51"/>
      <c r="K7379" s="47"/>
      <c r="L7379" s="47"/>
      <c r="M7379" s="47"/>
      <c r="N7379" s="47"/>
      <c r="O7379" s="48"/>
    </row>
    <row r="7380" spans="2:15" x14ac:dyDescent="0.25">
      <c r="B7380" s="84"/>
      <c r="C7380" s="47"/>
      <c r="D7380" s="47"/>
      <c r="E7380" s="47"/>
      <c r="F7380" s="47"/>
      <c r="G7380" s="48"/>
      <c r="H7380" s="47"/>
      <c r="I7380" s="51"/>
      <c r="J7380" s="51"/>
      <c r="K7380" s="47"/>
      <c r="L7380" s="47"/>
      <c r="M7380" s="47"/>
      <c r="N7380" s="47"/>
      <c r="O7380" s="48"/>
    </row>
    <row r="7381" spans="2:15" x14ac:dyDescent="0.25">
      <c r="B7381" s="84"/>
      <c r="C7381" s="47"/>
      <c r="D7381" s="47"/>
      <c r="E7381" s="47"/>
      <c r="F7381" s="47"/>
      <c r="G7381" s="48"/>
      <c r="H7381" s="47"/>
      <c r="I7381" s="51"/>
      <c r="J7381" s="51"/>
      <c r="K7381" s="47"/>
      <c r="L7381" s="47"/>
      <c r="M7381" s="47"/>
      <c r="N7381" s="47"/>
      <c r="O7381" s="48"/>
    </row>
    <row r="7382" spans="2:15" x14ac:dyDescent="0.25">
      <c r="B7382" s="84"/>
      <c r="C7382" s="47"/>
      <c r="D7382" s="47"/>
      <c r="E7382" s="47"/>
      <c r="F7382" s="47"/>
      <c r="G7382" s="48"/>
      <c r="H7382" s="47"/>
      <c r="I7382" s="51"/>
      <c r="J7382" s="51"/>
      <c r="K7382" s="47"/>
      <c r="L7382" s="47"/>
      <c r="M7382" s="47"/>
      <c r="N7382" s="47"/>
      <c r="O7382" s="48"/>
    </row>
    <row r="7383" spans="2:15" x14ac:dyDescent="0.25">
      <c r="B7383" s="84"/>
      <c r="C7383" s="47"/>
      <c r="D7383" s="47"/>
      <c r="E7383" s="47"/>
      <c r="F7383" s="47"/>
      <c r="G7383" s="48"/>
      <c r="H7383" s="47"/>
      <c r="I7383" s="51"/>
      <c r="J7383" s="51"/>
      <c r="K7383" s="47"/>
      <c r="L7383" s="47"/>
      <c r="M7383" s="47"/>
      <c r="N7383" s="47"/>
      <c r="O7383" s="48"/>
    </row>
    <row r="7384" spans="2:15" x14ac:dyDescent="0.25">
      <c r="B7384" s="84"/>
      <c r="C7384" s="47"/>
      <c r="D7384" s="47"/>
      <c r="E7384" s="47"/>
      <c r="F7384" s="47"/>
      <c r="G7384" s="48"/>
      <c r="H7384" s="47"/>
      <c r="I7384" s="51"/>
      <c r="J7384" s="51"/>
      <c r="K7384" s="47"/>
      <c r="L7384" s="47"/>
      <c r="M7384" s="47"/>
      <c r="N7384" s="47"/>
      <c r="O7384" s="48"/>
    </row>
    <row r="7385" spans="2:15" x14ac:dyDescent="0.25">
      <c r="B7385" s="84"/>
      <c r="C7385" s="47"/>
      <c r="D7385" s="47"/>
      <c r="E7385" s="47"/>
      <c r="F7385" s="47"/>
      <c r="G7385" s="48"/>
      <c r="H7385" s="47"/>
      <c r="I7385" s="51"/>
      <c r="J7385" s="51"/>
      <c r="K7385" s="47"/>
      <c r="L7385" s="47"/>
      <c r="M7385" s="47"/>
      <c r="N7385" s="47"/>
      <c r="O7385" s="48"/>
    </row>
    <row r="7386" spans="2:15" x14ac:dyDescent="0.25">
      <c r="B7386" s="84"/>
      <c r="C7386" s="47"/>
      <c r="D7386" s="47"/>
      <c r="E7386" s="47"/>
      <c r="F7386" s="47"/>
      <c r="G7386" s="48"/>
      <c r="H7386" s="47"/>
      <c r="I7386" s="51"/>
      <c r="J7386" s="51"/>
      <c r="K7386" s="47"/>
      <c r="L7386" s="47"/>
      <c r="M7386" s="47"/>
      <c r="N7386" s="47"/>
      <c r="O7386" s="48"/>
    </row>
    <row r="7387" spans="2:15" x14ac:dyDescent="0.25">
      <c r="B7387" s="84"/>
      <c r="C7387" s="47"/>
      <c r="D7387" s="47"/>
      <c r="E7387" s="47"/>
      <c r="F7387" s="47"/>
      <c r="G7387" s="48"/>
      <c r="H7387" s="47"/>
      <c r="I7387" s="51"/>
      <c r="J7387" s="51"/>
      <c r="K7387" s="47"/>
      <c r="L7387" s="47"/>
      <c r="M7387" s="47"/>
      <c r="N7387" s="47"/>
      <c r="O7387" s="48"/>
    </row>
    <row r="7388" spans="2:15" x14ac:dyDescent="0.25">
      <c r="B7388" s="84"/>
      <c r="C7388" s="47"/>
      <c r="D7388" s="47"/>
      <c r="E7388" s="47"/>
      <c r="F7388" s="47"/>
      <c r="G7388" s="48"/>
      <c r="H7388" s="47"/>
      <c r="I7388" s="51"/>
      <c r="J7388" s="51"/>
      <c r="K7388" s="47"/>
      <c r="L7388" s="47"/>
      <c r="M7388" s="47"/>
      <c r="N7388" s="47"/>
      <c r="O7388" s="48"/>
    </row>
    <row r="7389" spans="2:15" x14ac:dyDescent="0.25">
      <c r="B7389" s="84"/>
      <c r="C7389" s="47"/>
      <c r="D7389" s="47"/>
      <c r="E7389" s="47"/>
      <c r="F7389" s="47"/>
      <c r="G7389" s="48"/>
      <c r="H7389" s="47"/>
      <c r="I7389" s="51"/>
      <c r="J7389" s="51"/>
      <c r="K7389" s="47"/>
      <c r="L7389" s="47"/>
      <c r="M7389" s="47"/>
      <c r="N7389" s="47"/>
      <c r="O7389" s="48"/>
    </row>
    <row r="7390" spans="2:15" x14ac:dyDescent="0.25">
      <c r="B7390" s="84"/>
      <c r="C7390" s="47"/>
      <c r="D7390" s="47"/>
      <c r="E7390" s="47"/>
      <c r="F7390" s="47"/>
      <c r="G7390" s="48"/>
      <c r="H7390" s="47"/>
      <c r="I7390" s="51"/>
      <c r="J7390" s="51"/>
      <c r="K7390" s="47"/>
      <c r="L7390" s="47"/>
      <c r="M7390" s="47"/>
      <c r="N7390" s="47"/>
      <c r="O7390" s="48"/>
    </row>
    <row r="7391" spans="2:15" x14ac:dyDescent="0.25">
      <c r="B7391" s="84"/>
      <c r="C7391" s="47"/>
      <c r="D7391" s="47"/>
      <c r="E7391" s="47"/>
      <c r="F7391" s="47"/>
      <c r="G7391" s="48"/>
      <c r="H7391" s="47"/>
      <c r="I7391" s="51"/>
      <c r="J7391" s="51"/>
      <c r="K7391" s="47"/>
      <c r="L7391" s="47"/>
      <c r="M7391" s="47"/>
      <c r="N7391" s="47"/>
      <c r="O7391" s="48"/>
    </row>
    <row r="7392" spans="2:15" x14ac:dyDescent="0.25">
      <c r="B7392" s="84"/>
      <c r="C7392" s="47"/>
      <c r="D7392" s="47"/>
      <c r="E7392" s="47"/>
      <c r="F7392" s="47"/>
      <c r="G7392" s="48"/>
      <c r="H7392" s="47"/>
      <c r="I7392" s="51"/>
      <c r="J7392" s="51"/>
      <c r="K7392" s="47"/>
      <c r="L7392" s="47"/>
      <c r="M7392" s="47"/>
      <c r="N7392" s="47"/>
      <c r="O7392" s="48"/>
    </row>
    <row r="7393" spans="2:15" x14ac:dyDescent="0.25">
      <c r="B7393" s="84"/>
      <c r="C7393" s="47"/>
      <c r="D7393" s="47"/>
      <c r="E7393" s="47"/>
      <c r="F7393" s="47"/>
      <c r="G7393" s="48"/>
      <c r="H7393" s="47"/>
      <c r="I7393" s="51"/>
      <c r="J7393" s="51"/>
      <c r="K7393" s="47"/>
      <c r="L7393" s="47"/>
      <c r="M7393" s="47"/>
      <c r="N7393" s="47"/>
      <c r="O7393" s="48"/>
    </row>
    <row r="7394" spans="2:15" x14ac:dyDescent="0.25">
      <c r="B7394" s="84"/>
      <c r="C7394" s="47"/>
      <c r="D7394" s="47"/>
      <c r="E7394" s="47"/>
      <c r="F7394" s="47"/>
      <c r="G7394" s="48"/>
      <c r="H7394" s="47"/>
      <c r="I7394" s="51"/>
      <c r="J7394" s="51"/>
      <c r="K7394" s="47"/>
      <c r="L7394" s="47"/>
      <c r="M7394" s="47"/>
      <c r="N7394" s="47"/>
      <c r="O7394" s="48"/>
    </row>
    <row r="7395" spans="2:15" x14ac:dyDescent="0.25">
      <c r="B7395" s="84"/>
      <c r="C7395" s="47"/>
      <c r="D7395" s="47"/>
      <c r="E7395" s="47"/>
      <c r="F7395" s="47"/>
      <c r="G7395" s="48"/>
      <c r="H7395" s="47"/>
      <c r="I7395" s="51"/>
      <c r="J7395" s="51"/>
      <c r="K7395" s="47"/>
      <c r="L7395" s="47"/>
      <c r="M7395" s="47"/>
      <c r="N7395" s="47"/>
      <c r="O7395" s="48"/>
    </row>
    <row r="7396" spans="2:15" x14ac:dyDescent="0.25">
      <c r="B7396" s="84"/>
      <c r="C7396" s="47"/>
      <c r="D7396" s="47"/>
      <c r="E7396" s="47"/>
      <c r="F7396" s="47"/>
      <c r="G7396" s="48"/>
      <c r="H7396" s="47"/>
      <c r="I7396" s="51"/>
      <c r="J7396" s="51"/>
      <c r="K7396" s="47"/>
      <c r="L7396" s="47"/>
      <c r="M7396" s="47"/>
      <c r="N7396" s="47"/>
      <c r="O7396" s="48"/>
    </row>
    <row r="7397" spans="2:15" x14ac:dyDescent="0.25">
      <c r="B7397" s="84"/>
      <c r="C7397" s="47"/>
      <c r="D7397" s="47"/>
      <c r="E7397" s="47"/>
      <c r="F7397" s="47"/>
      <c r="G7397" s="48"/>
      <c r="H7397" s="47"/>
      <c r="I7397" s="51"/>
      <c r="J7397" s="51"/>
      <c r="K7397" s="47"/>
      <c r="L7397" s="47"/>
      <c r="M7397" s="47"/>
      <c r="N7397" s="47"/>
      <c r="O7397" s="48"/>
    </row>
    <row r="7398" spans="2:15" x14ac:dyDescent="0.25">
      <c r="B7398" s="84"/>
      <c r="C7398" s="47"/>
      <c r="D7398" s="47"/>
      <c r="E7398" s="47"/>
      <c r="F7398" s="47"/>
      <c r="G7398" s="48"/>
      <c r="H7398" s="47"/>
      <c r="I7398" s="51"/>
      <c r="J7398" s="51"/>
      <c r="K7398" s="47"/>
      <c r="L7398" s="47"/>
      <c r="M7398" s="47"/>
      <c r="N7398" s="47"/>
      <c r="O7398" s="48"/>
    </row>
    <row r="7399" spans="2:15" x14ac:dyDescent="0.25">
      <c r="B7399" s="84"/>
      <c r="C7399" s="47"/>
      <c r="D7399" s="47"/>
      <c r="E7399" s="47"/>
      <c r="F7399" s="47"/>
      <c r="G7399" s="48"/>
      <c r="H7399" s="47"/>
      <c r="I7399" s="51"/>
      <c r="J7399" s="51"/>
      <c r="K7399" s="47"/>
      <c r="L7399" s="47"/>
      <c r="M7399" s="47"/>
      <c r="N7399" s="47"/>
      <c r="O7399" s="48"/>
    </row>
    <row r="7400" spans="2:15" x14ac:dyDescent="0.25">
      <c r="B7400" s="84"/>
      <c r="C7400" s="47"/>
      <c r="D7400" s="47"/>
      <c r="E7400" s="47"/>
      <c r="F7400" s="47"/>
      <c r="G7400" s="48"/>
      <c r="H7400" s="47"/>
      <c r="I7400" s="51"/>
      <c r="J7400" s="51"/>
      <c r="K7400" s="47"/>
      <c r="L7400" s="47"/>
      <c r="M7400" s="47"/>
      <c r="N7400" s="47"/>
      <c r="O7400" s="48"/>
    </row>
    <row r="7401" spans="2:15" x14ac:dyDescent="0.25">
      <c r="B7401" s="84"/>
      <c r="C7401" s="47"/>
      <c r="D7401" s="47"/>
      <c r="E7401" s="47"/>
      <c r="F7401" s="47"/>
      <c r="G7401" s="48"/>
      <c r="H7401" s="47"/>
      <c r="I7401" s="51"/>
      <c r="J7401" s="51"/>
      <c r="K7401" s="47"/>
      <c r="L7401" s="47"/>
      <c r="M7401" s="47"/>
      <c r="N7401" s="47"/>
      <c r="O7401" s="48"/>
    </row>
    <row r="7402" spans="2:15" x14ac:dyDescent="0.25">
      <c r="B7402" s="84"/>
      <c r="C7402" s="47"/>
      <c r="D7402" s="47"/>
      <c r="E7402" s="47"/>
      <c r="F7402" s="47"/>
      <c r="G7402" s="48"/>
      <c r="H7402" s="47"/>
      <c r="I7402" s="51"/>
      <c r="J7402" s="51"/>
      <c r="K7402" s="47"/>
      <c r="L7402" s="47"/>
      <c r="M7402" s="47"/>
      <c r="N7402" s="47"/>
      <c r="O7402" s="48"/>
    </row>
    <row r="7403" spans="2:15" x14ac:dyDescent="0.25">
      <c r="B7403" s="84"/>
      <c r="C7403" s="47"/>
      <c r="D7403" s="47"/>
      <c r="E7403" s="47"/>
      <c r="F7403" s="47"/>
      <c r="G7403" s="48"/>
      <c r="H7403" s="47"/>
      <c r="I7403" s="51"/>
      <c r="J7403" s="51"/>
      <c r="K7403" s="47"/>
      <c r="L7403" s="47"/>
      <c r="M7403" s="47"/>
      <c r="N7403" s="47"/>
      <c r="O7403" s="48"/>
    </row>
    <row r="7404" spans="2:15" x14ac:dyDescent="0.25">
      <c r="B7404" s="84"/>
      <c r="C7404" s="47"/>
      <c r="D7404" s="47"/>
      <c r="E7404" s="47"/>
      <c r="F7404" s="47"/>
      <c r="G7404" s="48"/>
      <c r="H7404" s="47"/>
      <c r="I7404" s="51"/>
      <c r="J7404" s="51"/>
      <c r="K7404" s="47"/>
      <c r="L7404" s="47"/>
      <c r="M7404" s="47"/>
      <c r="N7404" s="47"/>
      <c r="O7404" s="48"/>
    </row>
    <row r="7405" spans="2:15" x14ac:dyDescent="0.25">
      <c r="B7405" s="84"/>
      <c r="C7405" s="47"/>
      <c r="D7405" s="47"/>
      <c r="E7405" s="47"/>
      <c r="F7405" s="47"/>
      <c r="G7405" s="48"/>
      <c r="H7405" s="47"/>
      <c r="I7405" s="51"/>
      <c r="J7405" s="51"/>
      <c r="K7405" s="47"/>
      <c r="L7405" s="47"/>
      <c r="M7405" s="47"/>
      <c r="N7405" s="47"/>
      <c r="O7405" s="48"/>
    </row>
    <row r="7406" spans="2:15" x14ac:dyDescent="0.25">
      <c r="B7406" s="84"/>
      <c r="C7406" s="47"/>
      <c r="D7406" s="47"/>
      <c r="E7406" s="47"/>
      <c r="F7406" s="47"/>
      <c r="G7406" s="48"/>
      <c r="H7406" s="47"/>
      <c r="I7406" s="51"/>
      <c r="J7406" s="51"/>
      <c r="K7406" s="47"/>
      <c r="L7406" s="47"/>
      <c r="M7406" s="47"/>
      <c r="N7406" s="47"/>
      <c r="O7406" s="48"/>
    </row>
    <row r="7407" spans="2:15" x14ac:dyDescent="0.25">
      <c r="B7407" s="84"/>
      <c r="C7407" s="47"/>
      <c r="D7407" s="47"/>
      <c r="E7407" s="47"/>
      <c r="F7407" s="47"/>
      <c r="G7407" s="48"/>
      <c r="H7407" s="47"/>
      <c r="I7407" s="51"/>
      <c r="J7407" s="51"/>
      <c r="K7407" s="47"/>
      <c r="L7407" s="47"/>
      <c r="M7407" s="47"/>
      <c r="N7407" s="47"/>
      <c r="O7407" s="48"/>
    </row>
    <row r="7408" spans="2:15" x14ac:dyDescent="0.25">
      <c r="B7408" s="84"/>
      <c r="C7408" s="47"/>
      <c r="D7408" s="47"/>
      <c r="E7408" s="47"/>
      <c r="F7408" s="47"/>
      <c r="G7408" s="48"/>
      <c r="H7408" s="47"/>
      <c r="I7408" s="51"/>
      <c r="J7408" s="51"/>
      <c r="K7408" s="47"/>
      <c r="L7408" s="47"/>
      <c r="M7408" s="47"/>
      <c r="N7408" s="47"/>
      <c r="O7408" s="48"/>
    </row>
    <row r="7409" spans="2:15" x14ac:dyDescent="0.25">
      <c r="B7409" s="84"/>
      <c r="C7409" s="47"/>
      <c r="D7409" s="47"/>
      <c r="E7409" s="47"/>
      <c r="F7409" s="47"/>
      <c r="G7409" s="48"/>
      <c r="H7409" s="47"/>
      <c r="I7409" s="51"/>
      <c r="J7409" s="51"/>
      <c r="K7409" s="47"/>
      <c r="L7409" s="47"/>
      <c r="M7409" s="47"/>
      <c r="N7409" s="47"/>
      <c r="O7409" s="48"/>
    </row>
    <row r="7410" spans="2:15" x14ac:dyDescent="0.25">
      <c r="B7410" s="84"/>
      <c r="C7410" s="47"/>
      <c r="D7410" s="47"/>
      <c r="E7410" s="47"/>
      <c r="F7410" s="47"/>
      <c r="G7410" s="48"/>
      <c r="H7410" s="47"/>
      <c r="I7410" s="51"/>
      <c r="J7410" s="51"/>
      <c r="K7410" s="47"/>
      <c r="L7410" s="47"/>
      <c r="M7410" s="47"/>
      <c r="N7410" s="47"/>
      <c r="O7410" s="48"/>
    </row>
    <row r="7411" spans="2:15" x14ac:dyDescent="0.25">
      <c r="B7411" s="84"/>
      <c r="C7411" s="47"/>
      <c r="D7411" s="47"/>
      <c r="E7411" s="47"/>
      <c r="F7411" s="47"/>
      <c r="G7411" s="48"/>
      <c r="H7411" s="47"/>
      <c r="I7411" s="51"/>
      <c r="J7411" s="51"/>
      <c r="K7411" s="47"/>
      <c r="L7411" s="47"/>
      <c r="M7411" s="47"/>
      <c r="N7411" s="47"/>
      <c r="O7411" s="48"/>
    </row>
    <row r="7412" spans="2:15" x14ac:dyDescent="0.25">
      <c r="B7412" s="84"/>
      <c r="C7412" s="47"/>
      <c r="D7412" s="47"/>
      <c r="E7412" s="47"/>
      <c r="F7412" s="47"/>
      <c r="G7412" s="48"/>
      <c r="H7412" s="47"/>
      <c r="I7412" s="51"/>
      <c r="J7412" s="51"/>
      <c r="K7412" s="47"/>
      <c r="L7412" s="47"/>
      <c r="M7412" s="47"/>
      <c r="N7412" s="47"/>
      <c r="O7412" s="48"/>
    </row>
    <row r="7413" spans="2:15" x14ac:dyDescent="0.25">
      <c r="B7413" s="84"/>
      <c r="C7413" s="47"/>
      <c r="D7413" s="47"/>
      <c r="E7413" s="47"/>
      <c r="F7413" s="47"/>
      <c r="G7413" s="48"/>
      <c r="H7413" s="47"/>
      <c r="I7413" s="51"/>
      <c r="J7413" s="51"/>
      <c r="K7413" s="47"/>
      <c r="L7413" s="47"/>
      <c r="M7413" s="47"/>
      <c r="N7413" s="47"/>
      <c r="O7413" s="48"/>
    </row>
    <row r="7414" spans="2:15" x14ac:dyDescent="0.25">
      <c r="B7414" s="84"/>
      <c r="C7414" s="47"/>
      <c r="D7414" s="47"/>
      <c r="E7414" s="47"/>
      <c r="F7414" s="47"/>
      <c r="G7414" s="48"/>
      <c r="H7414" s="47"/>
      <c r="I7414" s="51"/>
      <c r="J7414" s="51"/>
      <c r="K7414" s="47"/>
      <c r="L7414" s="47"/>
      <c r="M7414" s="47"/>
      <c r="N7414" s="47"/>
      <c r="O7414" s="48"/>
    </row>
    <row r="7415" spans="2:15" x14ac:dyDescent="0.25">
      <c r="B7415" s="84"/>
      <c r="C7415" s="47"/>
      <c r="D7415" s="47"/>
      <c r="E7415" s="47"/>
      <c r="F7415" s="47"/>
      <c r="G7415" s="48"/>
      <c r="H7415" s="47"/>
      <c r="I7415" s="51"/>
      <c r="J7415" s="51"/>
      <c r="K7415" s="47"/>
      <c r="L7415" s="47"/>
      <c r="M7415" s="47"/>
      <c r="N7415" s="47"/>
      <c r="O7415" s="48"/>
    </row>
    <row r="7416" spans="2:15" x14ac:dyDescent="0.25">
      <c r="B7416" s="84"/>
      <c r="C7416" s="47"/>
      <c r="D7416" s="47"/>
      <c r="E7416" s="47"/>
      <c r="F7416" s="47"/>
      <c r="G7416" s="48"/>
      <c r="H7416" s="47"/>
      <c r="I7416" s="51"/>
      <c r="J7416" s="51"/>
      <c r="K7416" s="47"/>
      <c r="L7416" s="47"/>
      <c r="M7416" s="47"/>
      <c r="N7416" s="47"/>
      <c r="O7416" s="48"/>
    </row>
    <row r="7417" spans="2:15" x14ac:dyDescent="0.25">
      <c r="B7417" s="84"/>
      <c r="C7417" s="47"/>
      <c r="D7417" s="47"/>
      <c r="E7417" s="47"/>
      <c r="F7417" s="47"/>
      <c r="G7417" s="48"/>
      <c r="H7417" s="47"/>
      <c r="I7417" s="51"/>
      <c r="J7417" s="51"/>
      <c r="K7417" s="47"/>
      <c r="L7417" s="47"/>
      <c r="M7417" s="47"/>
      <c r="N7417" s="47"/>
      <c r="O7417" s="48"/>
    </row>
    <row r="7418" spans="2:15" x14ac:dyDescent="0.25">
      <c r="B7418" s="84"/>
      <c r="C7418" s="47"/>
      <c r="D7418" s="47"/>
      <c r="E7418" s="47"/>
      <c r="F7418" s="47"/>
      <c r="G7418" s="48"/>
      <c r="H7418" s="47"/>
      <c r="I7418" s="51"/>
      <c r="J7418" s="51"/>
      <c r="K7418" s="47"/>
      <c r="L7418" s="47"/>
      <c r="M7418" s="47"/>
      <c r="N7418" s="47"/>
      <c r="O7418" s="48"/>
    </row>
    <row r="7419" spans="2:15" x14ac:dyDescent="0.25">
      <c r="B7419" s="84"/>
      <c r="C7419" s="47"/>
      <c r="D7419" s="47"/>
      <c r="E7419" s="47"/>
      <c r="F7419" s="47"/>
      <c r="G7419" s="48"/>
      <c r="H7419" s="47"/>
      <c r="I7419" s="51"/>
      <c r="J7419" s="51"/>
      <c r="K7419" s="47"/>
      <c r="L7419" s="47"/>
      <c r="M7419" s="47"/>
      <c r="N7419" s="47"/>
      <c r="O7419" s="48"/>
    </row>
    <row r="7420" spans="2:15" x14ac:dyDescent="0.25">
      <c r="B7420" s="84"/>
      <c r="C7420" s="47"/>
      <c r="D7420" s="47"/>
      <c r="E7420" s="47"/>
      <c r="F7420" s="47"/>
      <c r="G7420" s="48"/>
      <c r="H7420" s="47"/>
      <c r="I7420" s="51"/>
      <c r="J7420" s="51"/>
      <c r="K7420" s="47"/>
      <c r="L7420" s="47"/>
      <c r="M7420" s="47"/>
      <c r="N7420" s="47"/>
      <c r="O7420" s="48"/>
    </row>
    <row r="7421" spans="2:15" x14ac:dyDescent="0.25">
      <c r="B7421" s="84"/>
      <c r="C7421" s="47"/>
      <c r="D7421" s="47"/>
      <c r="E7421" s="47"/>
      <c r="F7421" s="47"/>
      <c r="G7421" s="48"/>
      <c r="H7421" s="47"/>
      <c r="I7421" s="51"/>
      <c r="J7421" s="51"/>
      <c r="K7421" s="47"/>
      <c r="L7421" s="47"/>
      <c r="M7421" s="47"/>
      <c r="N7421" s="47"/>
      <c r="O7421" s="48"/>
    </row>
    <row r="7422" spans="2:15" x14ac:dyDescent="0.25">
      <c r="B7422" s="84"/>
      <c r="C7422" s="47"/>
      <c r="D7422" s="47"/>
      <c r="E7422" s="47"/>
      <c r="F7422" s="47"/>
      <c r="G7422" s="48"/>
      <c r="H7422" s="47"/>
      <c r="I7422" s="51"/>
      <c r="J7422" s="51"/>
      <c r="K7422" s="47"/>
      <c r="L7422" s="47"/>
      <c r="M7422" s="47"/>
      <c r="N7422" s="47"/>
      <c r="O7422" s="48"/>
    </row>
    <row r="7423" spans="2:15" x14ac:dyDescent="0.25">
      <c r="B7423" s="84"/>
      <c r="C7423" s="47"/>
      <c r="D7423" s="47"/>
      <c r="E7423" s="47"/>
      <c r="F7423" s="47"/>
      <c r="G7423" s="48"/>
      <c r="H7423" s="47"/>
      <c r="I7423" s="51"/>
      <c r="J7423" s="51"/>
      <c r="K7423" s="47"/>
      <c r="L7423" s="47"/>
      <c r="M7423" s="47"/>
      <c r="N7423" s="47"/>
      <c r="O7423" s="48"/>
    </row>
    <row r="7424" spans="2:15" x14ac:dyDescent="0.25">
      <c r="B7424" s="84"/>
      <c r="C7424" s="47"/>
      <c r="D7424" s="47"/>
      <c r="E7424" s="47"/>
      <c r="F7424" s="47"/>
      <c r="G7424" s="48"/>
      <c r="H7424" s="47"/>
      <c r="I7424" s="51"/>
      <c r="J7424" s="51"/>
      <c r="K7424" s="47"/>
      <c r="L7424" s="47"/>
      <c r="M7424" s="47"/>
      <c r="N7424" s="47"/>
      <c r="O7424" s="48"/>
    </row>
    <row r="7425" spans="2:15" x14ac:dyDescent="0.25">
      <c r="B7425" s="84"/>
      <c r="C7425" s="47"/>
      <c r="D7425" s="47"/>
      <c r="E7425" s="47"/>
      <c r="F7425" s="47"/>
      <c r="G7425" s="48"/>
      <c r="H7425" s="47"/>
      <c r="I7425" s="51"/>
      <c r="J7425" s="51"/>
      <c r="K7425" s="47"/>
      <c r="L7425" s="47"/>
      <c r="M7425" s="47"/>
      <c r="N7425" s="47"/>
      <c r="O7425" s="48"/>
    </row>
    <row r="7426" spans="2:15" x14ac:dyDescent="0.25">
      <c r="B7426" s="84"/>
      <c r="C7426" s="47"/>
      <c r="D7426" s="47"/>
      <c r="E7426" s="47"/>
      <c r="F7426" s="47"/>
      <c r="G7426" s="48"/>
      <c r="H7426" s="47"/>
      <c r="I7426" s="51"/>
      <c r="J7426" s="51"/>
      <c r="K7426" s="47"/>
      <c r="L7426" s="47"/>
      <c r="M7426" s="47"/>
      <c r="N7426" s="47"/>
      <c r="O7426" s="48"/>
    </row>
    <row r="7427" spans="2:15" x14ac:dyDescent="0.25">
      <c r="B7427" s="84"/>
      <c r="C7427" s="47"/>
      <c r="D7427" s="47"/>
      <c r="E7427" s="47"/>
      <c r="F7427" s="47"/>
      <c r="G7427" s="48"/>
      <c r="H7427" s="47"/>
      <c r="I7427" s="51"/>
      <c r="J7427" s="51"/>
      <c r="K7427" s="47"/>
      <c r="L7427" s="47"/>
      <c r="M7427" s="47"/>
      <c r="N7427" s="47"/>
      <c r="O7427" s="48"/>
    </row>
    <row r="7428" spans="2:15" x14ac:dyDescent="0.25">
      <c r="B7428" s="84"/>
      <c r="C7428" s="47"/>
      <c r="D7428" s="47"/>
      <c r="E7428" s="47"/>
      <c r="F7428" s="47"/>
      <c r="G7428" s="48"/>
      <c r="H7428" s="47"/>
      <c r="I7428" s="51"/>
      <c r="J7428" s="51"/>
      <c r="K7428" s="47"/>
      <c r="L7428" s="47"/>
      <c r="M7428" s="47"/>
      <c r="N7428" s="47"/>
      <c r="O7428" s="48"/>
    </row>
    <row r="7429" spans="2:15" x14ac:dyDescent="0.25">
      <c r="B7429" s="84"/>
      <c r="C7429" s="47"/>
      <c r="D7429" s="47"/>
      <c r="E7429" s="47"/>
      <c r="F7429" s="47"/>
      <c r="G7429" s="48"/>
      <c r="H7429" s="47"/>
      <c r="I7429" s="51"/>
      <c r="J7429" s="51"/>
      <c r="K7429" s="47"/>
      <c r="L7429" s="47"/>
      <c r="M7429" s="47"/>
      <c r="N7429" s="47"/>
      <c r="O7429" s="48"/>
    </row>
    <row r="7430" spans="2:15" x14ac:dyDescent="0.25">
      <c r="B7430" s="84"/>
      <c r="C7430" s="47"/>
      <c r="D7430" s="47"/>
      <c r="E7430" s="47"/>
      <c r="F7430" s="47"/>
      <c r="G7430" s="48"/>
      <c r="H7430" s="47"/>
      <c r="I7430" s="51"/>
      <c r="J7430" s="51"/>
      <c r="K7430" s="47"/>
      <c r="L7430" s="47"/>
      <c r="M7430" s="47"/>
      <c r="N7430" s="47"/>
      <c r="O7430" s="48"/>
    </row>
    <row r="7431" spans="2:15" x14ac:dyDescent="0.25">
      <c r="B7431" s="84"/>
      <c r="C7431" s="47"/>
      <c r="D7431" s="47"/>
      <c r="E7431" s="47"/>
      <c r="F7431" s="47"/>
      <c r="G7431" s="48"/>
      <c r="H7431" s="47"/>
      <c r="I7431" s="51"/>
      <c r="J7431" s="51"/>
      <c r="K7431" s="47"/>
      <c r="L7431" s="47"/>
      <c r="M7431" s="47"/>
      <c r="N7431" s="47"/>
      <c r="O7431" s="48"/>
    </row>
    <row r="7432" spans="2:15" x14ac:dyDescent="0.25">
      <c r="B7432" s="84"/>
      <c r="C7432" s="47"/>
      <c r="D7432" s="47"/>
      <c r="E7432" s="47"/>
      <c r="F7432" s="47"/>
      <c r="G7432" s="48"/>
      <c r="H7432" s="47"/>
      <c r="I7432" s="51"/>
      <c r="J7432" s="51"/>
      <c r="K7432" s="47"/>
      <c r="L7432" s="47"/>
      <c r="M7432" s="47"/>
      <c r="N7432" s="47"/>
      <c r="O7432" s="48"/>
    </row>
    <row r="7433" spans="2:15" x14ac:dyDescent="0.25">
      <c r="B7433" s="84"/>
      <c r="C7433" s="47"/>
      <c r="D7433" s="47"/>
      <c r="E7433" s="47"/>
      <c r="F7433" s="47"/>
      <c r="G7433" s="48"/>
      <c r="H7433" s="47"/>
      <c r="I7433" s="51"/>
      <c r="J7433" s="51"/>
      <c r="K7433" s="47"/>
      <c r="L7433" s="47"/>
      <c r="M7433" s="47"/>
      <c r="N7433" s="47"/>
      <c r="O7433" s="48"/>
    </row>
    <row r="7434" spans="2:15" x14ac:dyDescent="0.25">
      <c r="B7434" s="84"/>
      <c r="C7434" s="47"/>
      <c r="D7434" s="47"/>
      <c r="E7434" s="47"/>
      <c r="F7434" s="47"/>
      <c r="G7434" s="48"/>
      <c r="H7434" s="47"/>
      <c r="I7434" s="51"/>
      <c r="J7434" s="51"/>
      <c r="K7434" s="47"/>
      <c r="L7434" s="47"/>
      <c r="M7434" s="47"/>
      <c r="N7434" s="47"/>
      <c r="O7434" s="48"/>
    </row>
    <row r="7435" spans="2:15" x14ac:dyDescent="0.25">
      <c r="B7435" s="84"/>
      <c r="C7435" s="47"/>
      <c r="D7435" s="47"/>
      <c r="E7435" s="47"/>
      <c r="F7435" s="47"/>
      <c r="G7435" s="48"/>
      <c r="H7435" s="47"/>
      <c r="I7435" s="51"/>
      <c r="J7435" s="51"/>
      <c r="K7435" s="47"/>
      <c r="L7435" s="47"/>
      <c r="M7435" s="47"/>
      <c r="N7435" s="47"/>
      <c r="O7435" s="48"/>
    </row>
    <row r="7436" spans="2:15" x14ac:dyDescent="0.25">
      <c r="B7436" s="84"/>
      <c r="C7436" s="47"/>
      <c r="D7436" s="47"/>
      <c r="E7436" s="47"/>
      <c r="F7436" s="47"/>
      <c r="G7436" s="48"/>
      <c r="H7436" s="47"/>
      <c r="I7436" s="51"/>
      <c r="J7436" s="51"/>
      <c r="K7436" s="47"/>
      <c r="L7436" s="47"/>
      <c r="M7436" s="47"/>
      <c r="N7436" s="47"/>
      <c r="O7436" s="48"/>
    </row>
    <row r="7437" spans="2:15" x14ac:dyDescent="0.25">
      <c r="B7437" s="84"/>
      <c r="C7437" s="47"/>
      <c r="D7437" s="47"/>
      <c r="E7437" s="47"/>
      <c r="F7437" s="47"/>
      <c r="G7437" s="48"/>
      <c r="H7437" s="47"/>
      <c r="I7437" s="51"/>
      <c r="J7437" s="51"/>
      <c r="K7437" s="47"/>
      <c r="L7437" s="47"/>
      <c r="M7437" s="47"/>
      <c r="N7437" s="47"/>
      <c r="O7437" s="48"/>
    </row>
    <row r="7438" spans="2:15" x14ac:dyDescent="0.25">
      <c r="B7438" s="84"/>
      <c r="C7438" s="47"/>
      <c r="D7438" s="47"/>
      <c r="E7438" s="47"/>
      <c r="F7438" s="47"/>
      <c r="G7438" s="48"/>
      <c r="H7438" s="47"/>
      <c r="I7438" s="51"/>
      <c r="J7438" s="51"/>
      <c r="K7438" s="47"/>
      <c r="L7438" s="47"/>
      <c r="M7438" s="47"/>
      <c r="N7438" s="47"/>
      <c r="O7438" s="48"/>
    </row>
    <row r="7439" spans="2:15" x14ac:dyDescent="0.25">
      <c r="B7439" s="84"/>
      <c r="C7439" s="47"/>
      <c r="D7439" s="47"/>
      <c r="E7439" s="47"/>
      <c r="F7439" s="47"/>
      <c r="G7439" s="48"/>
      <c r="H7439" s="47"/>
      <c r="I7439" s="51"/>
      <c r="J7439" s="51"/>
      <c r="K7439" s="47"/>
      <c r="L7439" s="47"/>
      <c r="M7439" s="47"/>
      <c r="N7439" s="47"/>
      <c r="O7439" s="48"/>
    </row>
    <row r="7440" spans="2:15" x14ac:dyDescent="0.25">
      <c r="B7440" s="84"/>
      <c r="C7440" s="47"/>
      <c r="D7440" s="47"/>
      <c r="E7440" s="47"/>
      <c r="F7440" s="47"/>
      <c r="G7440" s="48"/>
      <c r="H7440" s="47"/>
      <c r="I7440" s="51"/>
      <c r="J7440" s="51"/>
      <c r="K7440" s="47"/>
      <c r="L7440" s="47"/>
      <c r="M7440" s="47"/>
      <c r="N7440" s="47"/>
      <c r="O7440" s="48"/>
    </row>
    <row r="7441" spans="2:15" x14ac:dyDescent="0.25">
      <c r="B7441" s="84"/>
      <c r="C7441" s="47"/>
      <c r="D7441" s="47"/>
      <c r="E7441" s="47"/>
      <c r="F7441" s="47"/>
      <c r="G7441" s="48"/>
      <c r="H7441" s="47"/>
      <c r="I7441" s="51"/>
      <c r="J7441" s="51"/>
      <c r="K7441" s="47"/>
      <c r="L7441" s="47"/>
      <c r="M7441" s="47"/>
      <c r="N7441" s="47"/>
      <c r="O7441" s="48"/>
    </row>
    <row r="7442" spans="2:15" x14ac:dyDescent="0.25">
      <c r="B7442" s="84"/>
      <c r="C7442" s="47"/>
      <c r="D7442" s="47"/>
      <c r="E7442" s="47"/>
      <c r="F7442" s="47"/>
      <c r="G7442" s="48"/>
      <c r="H7442" s="47"/>
      <c r="I7442" s="51"/>
      <c r="J7442" s="51"/>
      <c r="K7442" s="47"/>
      <c r="L7442" s="47"/>
      <c r="M7442" s="47"/>
      <c r="N7442" s="47"/>
      <c r="O7442" s="48"/>
    </row>
    <row r="7443" spans="2:15" x14ac:dyDescent="0.25">
      <c r="B7443" s="84"/>
      <c r="C7443" s="47"/>
      <c r="D7443" s="47"/>
      <c r="E7443" s="47"/>
      <c r="F7443" s="47"/>
      <c r="G7443" s="48"/>
      <c r="H7443" s="47"/>
      <c r="I7443" s="51"/>
      <c r="J7443" s="51"/>
      <c r="K7443" s="47"/>
      <c r="L7443" s="47"/>
      <c r="M7443" s="47"/>
      <c r="N7443" s="47"/>
      <c r="O7443" s="48"/>
    </row>
    <row r="7444" spans="2:15" x14ac:dyDescent="0.25">
      <c r="B7444" s="84"/>
      <c r="C7444" s="47"/>
      <c r="D7444" s="47"/>
      <c r="E7444" s="47"/>
      <c r="F7444" s="47"/>
      <c r="G7444" s="48"/>
      <c r="H7444" s="47"/>
      <c r="I7444" s="51"/>
      <c r="J7444" s="51"/>
      <c r="K7444" s="47"/>
      <c r="L7444" s="47"/>
      <c r="M7444" s="47"/>
      <c r="N7444" s="47"/>
      <c r="O7444" s="48"/>
    </row>
    <row r="7445" spans="2:15" x14ac:dyDescent="0.25">
      <c r="B7445" s="84"/>
      <c r="C7445" s="47"/>
      <c r="D7445" s="47"/>
      <c r="E7445" s="47"/>
      <c r="F7445" s="47"/>
      <c r="G7445" s="48"/>
      <c r="H7445" s="47"/>
      <c r="I7445" s="51"/>
      <c r="J7445" s="51"/>
      <c r="K7445" s="47"/>
      <c r="L7445" s="47"/>
      <c r="M7445" s="47"/>
      <c r="N7445" s="47"/>
      <c r="O7445" s="48"/>
    </row>
    <row r="7446" spans="2:15" x14ac:dyDescent="0.25">
      <c r="B7446" s="84"/>
      <c r="C7446" s="47"/>
      <c r="D7446" s="47"/>
      <c r="E7446" s="47"/>
      <c r="F7446" s="47"/>
      <c r="G7446" s="48"/>
      <c r="H7446" s="47"/>
      <c r="I7446" s="51"/>
      <c r="J7446" s="51"/>
      <c r="K7446" s="47"/>
      <c r="L7446" s="47"/>
      <c r="M7446" s="47"/>
      <c r="N7446" s="47"/>
      <c r="O7446" s="48"/>
    </row>
    <row r="7447" spans="2:15" x14ac:dyDescent="0.25">
      <c r="B7447" s="84"/>
      <c r="C7447" s="47"/>
      <c r="D7447" s="47"/>
      <c r="E7447" s="47"/>
      <c r="F7447" s="47"/>
      <c r="G7447" s="48"/>
      <c r="H7447" s="47"/>
      <c r="I7447" s="51"/>
      <c r="J7447" s="51"/>
      <c r="K7447" s="47"/>
      <c r="L7447" s="47"/>
      <c r="M7447" s="47"/>
      <c r="N7447" s="47"/>
      <c r="O7447" s="48"/>
    </row>
    <row r="7448" spans="2:15" x14ac:dyDescent="0.25">
      <c r="B7448" s="84"/>
      <c r="C7448" s="47"/>
      <c r="D7448" s="47"/>
      <c r="E7448" s="47"/>
      <c r="F7448" s="47"/>
      <c r="G7448" s="48"/>
      <c r="H7448" s="47"/>
      <c r="I7448" s="51"/>
      <c r="J7448" s="51"/>
      <c r="K7448" s="47"/>
      <c r="L7448" s="47"/>
      <c r="M7448" s="47"/>
      <c r="N7448" s="47"/>
      <c r="O7448" s="48"/>
    </row>
    <row r="7449" spans="2:15" x14ac:dyDescent="0.25">
      <c r="B7449" s="84"/>
      <c r="C7449" s="47"/>
      <c r="D7449" s="47"/>
      <c r="E7449" s="47"/>
      <c r="F7449" s="47"/>
      <c r="G7449" s="48"/>
      <c r="H7449" s="47"/>
      <c r="I7449" s="51"/>
      <c r="J7449" s="51"/>
      <c r="K7449" s="47"/>
      <c r="L7449" s="47"/>
      <c r="M7449" s="47"/>
      <c r="N7449" s="47"/>
      <c r="O7449" s="48"/>
    </row>
    <row r="7450" spans="2:15" x14ac:dyDescent="0.25">
      <c r="B7450" s="84"/>
      <c r="C7450" s="47"/>
      <c r="D7450" s="47"/>
      <c r="E7450" s="47"/>
      <c r="F7450" s="47"/>
      <c r="G7450" s="48"/>
      <c r="H7450" s="47"/>
      <c r="I7450" s="51"/>
      <c r="J7450" s="51"/>
      <c r="K7450" s="47"/>
      <c r="L7450" s="47"/>
      <c r="M7450" s="47"/>
      <c r="N7450" s="47"/>
      <c r="O7450" s="48"/>
    </row>
    <row r="7451" spans="2:15" x14ac:dyDescent="0.25">
      <c r="B7451" s="84"/>
      <c r="C7451" s="47"/>
      <c r="D7451" s="47"/>
      <c r="E7451" s="47"/>
      <c r="F7451" s="47"/>
      <c r="G7451" s="48"/>
      <c r="H7451" s="47"/>
      <c r="I7451" s="51"/>
      <c r="J7451" s="51"/>
      <c r="K7451" s="47"/>
      <c r="L7451" s="47"/>
      <c r="M7451" s="47"/>
      <c r="N7451" s="47"/>
      <c r="O7451" s="48"/>
    </row>
    <row r="7452" spans="2:15" x14ac:dyDescent="0.25">
      <c r="B7452" s="84"/>
      <c r="C7452" s="47"/>
      <c r="D7452" s="47"/>
      <c r="E7452" s="47"/>
      <c r="F7452" s="47"/>
      <c r="G7452" s="48"/>
      <c r="H7452" s="47"/>
      <c r="I7452" s="51"/>
      <c r="J7452" s="51"/>
      <c r="K7452" s="47"/>
      <c r="L7452" s="47"/>
      <c r="M7452" s="47"/>
      <c r="N7452" s="47"/>
      <c r="O7452" s="48"/>
    </row>
    <row r="7453" spans="2:15" x14ac:dyDescent="0.25">
      <c r="B7453" s="84"/>
      <c r="C7453" s="47"/>
      <c r="D7453" s="47"/>
      <c r="E7453" s="47"/>
      <c r="F7453" s="47"/>
      <c r="G7453" s="48"/>
      <c r="H7453" s="47"/>
      <c r="I7453" s="51"/>
      <c r="J7453" s="51"/>
      <c r="K7453" s="47"/>
      <c r="L7453" s="47"/>
      <c r="M7453" s="47"/>
      <c r="N7453" s="47"/>
      <c r="O7453" s="48"/>
    </row>
    <row r="7454" spans="2:15" x14ac:dyDescent="0.25">
      <c r="B7454" s="84"/>
      <c r="C7454" s="47"/>
      <c r="D7454" s="47"/>
      <c r="E7454" s="47"/>
      <c r="F7454" s="47"/>
      <c r="G7454" s="48"/>
      <c r="H7454" s="47"/>
      <c r="I7454" s="51"/>
      <c r="J7454" s="51"/>
      <c r="K7454" s="47"/>
      <c r="L7454" s="47"/>
      <c r="M7454" s="47"/>
      <c r="N7454" s="47"/>
      <c r="O7454" s="48"/>
    </row>
    <row r="7455" spans="2:15" x14ac:dyDescent="0.25">
      <c r="B7455" s="84"/>
      <c r="C7455" s="47"/>
      <c r="D7455" s="47"/>
      <c r="E7455" s="47"/>
      <c r="F7455" s="47"/>
      <c r="G7455" s="48"/>
      <c r="H7455" s="47"/>
      <c r="I7455" s="51"/>
      <c r="J7455" s="51"/>
      <c r="K7455" s="47"/>
      <c r="L7455" s="47"/>
      <c r="M7455" s="47"/>
      <c r="N7455" s="47"/>
      <c r="O7455" s="48"/>
    </row>
    <row r="7456" spans="2:15" x14ac:dyDescent="0.25">
      <c r="B7456" s="84"/>
      <c r="C7456" s="47"/>
      <c r="D7456" s="47"/>
      <c r="E7456" s="47"/>
      <c r="F7456" s="47"/>
      <c r="G7456" s="48"/>
      <c r="H7456" s="47"/>
      <c r="I7456" s="51"/>
      <c r="J7456" s="51"/>
      <c r="K7456" s="47"/>
      <c r="L7456" s="47"/>
      <c r="M7456" s="47"/>
      <c r="N7456" s="47"/>
      <c r="O7456" s="48"/>
    </row>
    <row r="7457" spans="2:15" x14ac:dyDescent="0.25">
      <c r="B7457" s="84"/>
      <c r="C7457" s="47"/>
      <c r="D7457" s="47"/>
      <c r="E7457" s="47"/>
      <c r="F7457" s="47"/>
      <c r="G7457" s="48"/>
      <c r="H7457" s="47"/>
      <c r="I7457" s="51"/>
      <c r="J7457" s="51"/>
      <c r="K7457" s="47"/>
      <c r="L7457" s="47"/>
      <c r="M7457" s="47"/>
      <c r="N7457" s="47"/>
      <c r="O7457" s="48"/>
    </row>
    <row r="7458" spans="2:15" x14ac:dyDescent="0.25">
      <c r="B7458" s="84"/>
      <c r="C7458" s="47"/>
      <c r="D7458" s="47"/>
      <c r="E7458" s="47"/>
      <c r="F7458" s="47"/>
      <c r="G7458" s="48"/>
      <c r="H7458" s="47"/>
      <c r="I7458" s="51"/>
      <c r="J7458" s="51"/>
      <c r="K7458" s="47"/>
      <c r="L7458" s="47"/>
      <c r="M7458" s="47"/>
      <c r="N7458" s="47"/>
      <c r="O7458" s="48"/>
    </row>
    <row r="7459" spans="2:15" x14ac:dyDescent="0.25">
      <c r="B7459" s="84"/>
      <c r="C7459" s="47"/>
      <c r="D7459" s="47"/>
      <c r="E7459" s="47"/>
      <c r="F7459" s="47"/>
      <c r="G7459" s="48"/>
      <c r="H7459" s="47"/>
      <c r="I7459" s="51"/>
      <c r="J7459" s="51"/>
      <c r="K7459" s="47"/>
      <c r="L7459" s="47"/>
      <c r="M7459" s="47"/>
      <c r="N7459" s="47"/>
      <c r="O7459" s="48"/>
    </row>
    <row r="7460" spans="2:15" x14ac:dyDescent="0.25">
      <c r="B7460" s="84"/>
      <c r="C7460" s="47"/>
      <c r="D7460" s="47"/>
      <c r="E7460" s="47"/>
      <c r="F7460" s="47"/>
      <c r="G7460" s="48"/>
      <c r="H7460" s="47"/>
      <c r="I7460" s="51"/>
      <c r="J7460" s="51"/>
      <c r="K7460" s="47"/>
      <c r="L7460" s="47"/>
      <c r="M7460" s="47"/>
      <c r="N7460" s="47"/>
      <c r="O7460" s="48"/>
    </row>
    <row r="7461" spans="2:15" x14ac:dyDescent="0.25">
      <c r="B7461" s="84"/>
      <c r="C7461" s="47"/>
      <c r="D7461" s="47"/>
      <c r="E7461" s="47"/>
      <c r="F7461" s="47"/>
      <c r="G7461" s="48"/>
      <c r="H7461" s="47"/>
      <c r="I7461" s="51"/>
      <c r="J7461" s="51"/>
      <c r="K7461" s="47"/>
      <c r="L7461" s="47"/>
      <c r="M7461" s="47"/>
      <c r="N7461" s="47"/>
      <c r="O7461" s="48"/>
    </row>
    <row r="7462" spans="2:15" x14ac:dyDescent="0.25">
      <c r="B7462" s="84"/>
      <c r="C7462" s="47"/>
      <c r="D7462" s="47"/>
      <c r="E7462" s="47"/>
      <c r="F7462" s="47"/>
      <c r="G7462" s="48"/>
      <c r="H7462" s="47"/>
      <c r="I7462" s="51"/>
      <c r="J7462" s="51"/>
      <c r="K7462" s="47"/>
      <c r="L7462" s="47"/>
      <c r="M7462" s="47"/>
      <c r="N7462" s="47"/>
      <c r="O7462" s="48"/>
    </row>
    <row r="7463" spans="2:15" x14ac:dyDescent="0.25">
      <c r="B7463" s="84"/>
      <c r="C7463" s="47"/>
      <c r="D7463" s="47"/>
      <c r="E7463" s="47"/>
      <c r="F7463" s="47"/>
      <c r="G7463" s="48"/>
      <c r="H7463" s="47"/>
      <c r="I7463" s="51"/>
      <c r="J7463" s="51"/>
      <c r="K7463" s="47"/>
      <c r="L7463" s="47"/>
      <c r="M7463" s="47"/>
      <c r="N7463" s="47"/>
      <c r="O7463" s="48"/>
    </row>
    <row r="7464" spans="2:15" x14ac:dyDescent="0.25">
      <c r="B7464" s="84"/>
      <c r="C7464" s="47"/>
      <c r="D7464" s="47"/>
      <c r="E7464" s="47"/>
      <c r="F7464" s="47"/>
      <c r="G7464" s="48"/>
      <c r="H7464" s="47"/>
      <c r="I7464" s="51"/>
      <c r="J7464" s="51"/>
      <c r="K7464" s="47"/>
      <c r="L7464" s="47"/>
      <c r="M7464" s="47"/>
      <c r="N7464" s="47"/>
      <c r="O7464" s="48"/>
    </row>
    <row r="7465" spans="2:15" x14ac:dyDescent="0.25">
      <c r="B7465" s="84"/>
      <c r="C7465" s="47"/>
      <c r="D7465" s="47"/>
      <c r="E7465" s="47"/>
      <c r="F7465" s="47"/>
      <c r="G7465" s="48"/>
      <c r="H7465" s="47"/>
      <c r="I7465" s="51"/>
      <c r="J7465" s="51"/>
      <c r="K7465" s="47"/>
      <c r="L7465" s="47"/>
      <c r="M7465" s="47"/>
      <c r="N7465" s="47"/>
      <c r="O7465" s="48"/>
    </row>
    <row r="7466" spans="2:15" x14ac:dyDescent="0.25">
      <c r="B7466" s="84"/>
      <c r="C7466" s="47"/>
      <c r="D7466" s="47"/>
      <c r="E7466" s="47"/>
      <c r="F7466" s="47"/>
      <c r="G7466" s="48"/>
      <c r="H7466" s="47"/>
      <c r="I7466" s="51"/>
      <c r="J7466" s="51"/>
      <c r="K7466" s="47"/>
      <c r="L7466" s="47"/>
      <c r="M7466" s="47"/>
      <c r="N7466" s="47"/>
      <c r="O7466" s="48"/>
    </row>
    <row r="7467" spans="2:15" x14ac:dyDescent="0.25">
      <c r="B7467" s="84"/>
      <c r="C7467" s="47"/>
      <c r="D7467" s="47"/>
      <c r="E7467" s="47"/>
      <c r="F7467" s="47"/>
      <c r="G7467" s="48"/>
      <c r="H7467" s="47"/>
      <c r="I7467" s="51"/>
      <c r="J7467" s="51"/>
      <c r="K7467" s="47"/>
      <c r="L7467" s="47"/>
      <c r="M7467" s="47"/>
      <c r="N7467" s="47"/>
      <c r="O7467" s="48"/>
    </row>
    <row r="7468" spans="2:15" x14ac:dyDescent="0.25">
      <c r="B7468" s="84"/>
      <c r="C7468" s="47"/>
      <c r="D7468" s="47"/>
      <c r="E7468" s="47"/>
      <c r="F7468" s="47"/>
      <c r="G7468" s="48"/>
      <c r="H7468" s="47"/>
      <c r="I7468" s="51"/>
      <c r="J7468" s="51"/>
      <c r="K7468" s="47"/>
      <c r="L7468" s="47"/>
      <c r="M7468" s="47"/>
      <c r="N7468" s="47"/>
      <c r="O7468" s="48"/>
    </row>
    <row r="7469" spans="2:15" x14ac:dyDescent="0.25">
      <c r="B7469" s="84"/>
      <c r="C7469" s="47"/>
      <c r="D7469" s="47"/>
      <c r="E7469" s="47"/>
      <c r="F7469" s="47"/>
      <c r="G7469" s="48"/>
      <c r="H7469" s="47"/>
      <c r="I7469" s="51"/>
      <c r="J7469" s="51"/>
      <c r="K7469" s="47"/>
      <c r="L7469" s="47"/>
      <c r="M7469" s="47"/>
      <c r="N7469" s="47"/>
      <c r="O7469" s="48"/>
    </row>
    <row r="7470" spans="2:15" x14ac:dyDescent="0.25">
      <c r="B7470" s="84"/>
      <c r="C7470" s="47"/>
      <c r="D7470" s="47"/>
      <c r="E7470" s="47"/>
      <c r="F7470" s="47"/>
      <c r="G7470" s="48"/>
      <c r="H7470" s="47"/>
      <c r="I7470" s="51"/>
      <c r="J7470" s="51"/>
      <c r="K7470" s="47"/>
      <c r="L7470" s="47"/>
      <c r="M7470" s="47"/>
      <c r="N7470" s="47"/>
      <c r="O7470" s="48"/>
    </row>
    <row r="7471" spans="2:15" x14ac:dyDescent="0.25">
      <c r="B7471" s="84"/>
      <c r="C7471" s="47"/>
      <c r="D7471" s="47"/>
      <c r="E7471" s="47"/>
      <c r="F7471" s="47"/>
      <c r="G7471" s="48"/>
      <c r="H7471" s="47"/>
      <c r="I7471" s="51"/>
      <c r="J7471" s="51"/>
      <c r="K7471" s="47"/>
      <c r="L7471" s="47"/>
      <c r="M7471" s="47"/>
      <c r="N7471" s="47"/>
      <c r="O7471" s="48"/>
    </row>
    <row r="7472" spans="2:15" x14ac:dyDescent="0.25">
      <c r="B7472" s="84"/>
      <c r="C7472" s="47"/>
      <c r="D7472" s="47"/>
      <c r="E7472" s="47"/>
      <c r="F7472" s="47"/>
      <c r="G7472" s="48"/>
      <c r="H7472" s="47"/>
      <c r="I7472" s="51"/>
      <c r="J7472" s="51"/>
      <c r="K7472" s="47"/>
      <c r="L7472" s="47"/>
      <c r="M7472" s="47"/>
      <c r="N7472" s="47"/>
      <c r="O7472" s="48"/>
    </row>
    <row r="7473" spans="2:15" x14ac:dyDescent="0.25">
      <c r="B7473" s="84"/>
      <c r="C7473" s="47"/>
      <c r="D7473" s="47"/>
      <c r="E7473" s="47"/>
      <c r="F7473" s="47"/>
      <c r="G7473" s="48"/>
      <c r="H7473" s="47"/>
      <c r="I7473" s="51"/>
      <c r="J7473" s="51"/>
      <c r="K7473" s="47"/>
      <c r="L7473" s="47"/>
      <c r="M7473" s="47"/>
      <c r="N7473" s="47"/>
      <c r="O7473" s="48"/>
    </row>
    <row r="7474" spans="2:15" x14ac:dyDescent="0.25">
      <c r="B7474" s="84"/>
      <c r="C7474" s="47"/>
      <c r="D7474" s="47"/>
      <c r="E7474" s="47"/>
      <c r="F7474" s="47"/>
      <c r="G7474" s="48"/>
      <c r="H7474" s="47"/>
      <c r="I7474" s="51"/>
      <c r="J7474" s="51"/>
      <c r="K7474" s="47"/>
      <c r="L7474" s="47"/>
      <c r="M7474" s="47"/>
      <c r="N7474" s="47"/>
      <c r="O7474" s="48"/>
    </row>
    <row r="7475" spans="2:15" x14ac:dyDescent="0.25">
      <c r="B7475" s="84"/>
      <c r="C7475" s="47"/>
      <c r="D7475" s="47"/>
      <c r="E7475" s="47"/>
      <c r="F7475" s="47"/>
      <c r="G7475" s="48"/>
      <c r="H7475" s="47"/>
      <c r="I7475" s="51"/>
      <c r="J7475" s="51"/>
      <c r="K7475" s="47"/>
      <c r="L7475" s="47"/>
      <c r="M7475" s="47"/>
      <c r="N7475" s="47"/>
      <c r="O7475" s="48"/>
    </row>
    <row r="7476" spans="2:15" x14ac:dyDescent="0.25">
      <c r="B7476" s="84"/>
      <c r="C7476" s="47"/>
      <c r="D7476" s="47"/>
      <c r="E7476" s="47"/>
      <c r="F7476" s="47"/>
      <c r="G7476" s="48"/>
      <c r="H7476" s="47"/>
      <c r="I7476" s="51"/>
      <c r="J7476" s="51"/>
      <c r="K7476" s="47"/>
      <c r="L7476" s="47"/>
      <c r="M7476" s="47"/>
      <c r="N7476" s="47"/>
      <c r="O7476" s="48"/>
    </row>
    <row r="7477" spans="2:15" x14ac:dyDescent="0.25">
      <c r="B7477" s="84"/>
      <c r="C7477" s="47"/>
      <c r="D7477" s="47"/>
      <c r="E7477" s="47"/>
      <c r="F7477" s="47"/>
      <c r="G7477" s="48"/>
      <c r="H7477" s="47"/>
      <c r="I7477" s="51"/>
      <c r="J7477" s="51"/>
      <c r="K7477" s="47"/>
      <c r="L7477" s="47"/>
      <c r="M7477" s="47"/>
      <c r="N7477" s="47"/>
      <c r="O7477" s="48"/>
    </row>
    <row r="7478" spans="2:15" x14ac:dyDescent="0.25">
      <c r="B7478" s="84"/>
      <c r="C7478" s="47"/>
      <c r="D7478" s="47"/>
      <c r="E7478" s="47"/>
      <c r="F7478" s="47"/>
      <c r="G7478" s="48"/>
      <c r="H7478" s="47"/>
      <c r="I7478" s="51"/>
      <c r="J7478" s="51"/>
      <c r="K7478" s="47"/>
      <c r="L7478" s="47"/>
      <c r="M7478" s="47"/>
      <c r="N7478" s="47"/>
      <c r="O7478" s="48"/>
    </row>
    <row r="7479" spans="2:15" x14ac:dyDescent="0.25">
      <c r="B7479" s="84"/>
      <c r="C7479" s="47"/>
      <c r="D7479" s="47"/>
      <c r="E7479" s="47"/>
      <c r="F7479" s="47"/>
      <c r="G7479" s="48"/>
      <c r="H7479" s="47"/>
      <c r="I7479" s="51"/>
      <c r="J7479" s="51"/>
      <c r="K7479" s="47"/>
      <c r="L7479" s="47"/>
      <c r="M7479" s="47"/>
      <c r="N7479" s="47"/>
      <c r="O7479" s="48"/>
    </row>
    <row r="7480" spans="2:15" x14ac:dyDescent="0.25">
      <c r="B7480" s="84"/>
      <c r="C7480" s="47"/>
      <c r="D7480" s="47"/>
      <c r="E7480" s="47"/>
      <c r="F7480" s="47"/>
      <c r="G7480" s="48"/>
      <c r="H7480" s="47"/>
      <c r="I7480" s="51"/>
      <c r="J7480" s="51"/>
      <c r="K7480" s="47"/>
      <c r="L7480" s="47"/>
      <c r="M7480" s="47"/>
      <c r="N7480" s="47"/>
      <c r="O7480" s="48"/>
    </row>
    <row r="7481" spans="2:15" x14ac:dyDescent="0.25">
      <c r="B7481" s="84"/>
      <c r="C7481" s="47"/>
      <c r="D7481" s="47"/>
      <c r="E7481" s="47"/>
      <c r="F7481" s="47"/>
      <c r="G7481" s="48"/>
      <c r="H7481" s="47"/>
      <c r="I7481" s="51"/>
      <c r="J7481" s="51"/>
      <c r="K7481" s="47"/>
      <c r="L7481" s="47"/>
      <c r="M7481" s="47"/>
      <c r="N7481" s="47"/>
      <c r="O7481" s="48"/>
    </row>
    <row r="7482" spans="2:15" x14ac:dyDescent="0.25">
      <c r="B7482" s="84"/>
      <c r="C7482" s="47"/>
      <c r="D7482" s="47"/>
      <c r="E7482" s="47"/>
      <c r="F7482" s="47"/>
      <c r="G7482" s="48"/>
      <c r="H7482" s="47"/>
      <c r="I7482" s="51"/>
      <c r="J7482" s="51"/>
      <c r="K7482" s="47"/>
      <c r="L7482" s="47"/>
      <c r="M7482" s="47"/>
      <c r="N7482" s="47"/>
      <c r="O7482" s="48"/>
    </row>
    <row r="7483" spans="2:15" x14ac:dyDescent="0.25">
      <c r="B7483" s="84"/>
      <c r="C7483" s="47"/>
      <c r="D7483" s="47"/>
      <c r="E7483" s="47"/>
      <c r="F7483" s="47"/>
      <c r="G7483" s="48"/>
      <c r="H7483" s="47"/>
      <c r="I7483" s="51"/>
      <c r="J7483" s="51"/>
      <c r="K7483" s="47"/>
      <c r="L7483" s="47"/>
      <c r="M7483" s="47"/>
      <c r="N7483" s="47"/>
      <c r="O7483" s="48"/>
    </row>
    <row r="7484" spans="2:15" x14ac:dyDescent="0.25">
      <c r="B7484" s="84"/>
      <c r="C7484" s="47"/>
      <c r="D7484" s="47"/>
      <c r="E7484" s="47"/>
      <c r="F7484" s="47"/>
      <c r="G7484" s="48"/>
      <c r="H7484" s="47"/>
      <c r="I7484" s="51"/>
      <c r="J7484" s="51"/>
      <c r="K7484" s="47"/>
      <c r="L7484" s="47"/>
      <c r="M7484" s="47"/>
      <c r="N7484" s="47"/>
      <c r="O7484" s="48"/>
    </row>
    <row r="7485" spans="2:15" x14ac:dyDescent="0.25">
      <c r="B7485" s="84"/>
      <c r="C7485" s="47"/>
      <c r="D7485" s="47"/>
      <c r="E7485" s="47"/>
      <c r="F7485" s="47"/>
      <c r="G7485" s="48"/>
      <c r="H7485" s="47"/>
      <c r="I7485" s="51"/>
      <c r="J7485" s="51"/>
      <c r="K7485" s="47"/>
      <c r="L7485" s="47"/>
      <c r="M7485" s="47"/>
      <c r="N7485" s="47"/>
      <c r="O7485" s="48"/>
    </row>
    <row r="7486" spans="2:15" x14ac:dyDescent="0.25">
      <c r="B7486" s="84"/>
      <c r="C7486" s="47"/>
      <c r="D7486" s="47"/>
      <c r="E7486" s="47"/>
      <c r="F7486" s="47"/>
      <c r="G7486" s="48"/>
      <c r="H7486" s="47"/>
      <c r="I7486" s="51"/>
      <c r="J7486" s="51"/>
      <c r="K7486" s="47"/>
      <c r="L7486" s="47"/>
      <c r="M7486" s="47"/>
      <c r="N7486" s="47"/>
      <c r="O7486" s="48"/>
    </row>
    <row r="7487" spans="2:15" x14ac:dyDescent="0.25">
      <c r="B7487" s="84"/>
      <c r="C7487" s="47"/>
      <c r="D7487" s="47"/>
      <c r="E7487" s="47"/>
      <c r="F7487" s="47"/>
      <c r="G7487" s="48"/>
      <c r="H7487" s="47"/>
      <c r="I7487" s="51"/>
      <c r="J7487" s="51"/>
      <c r="K7487" s="47"/>
      <c r="L7487" s="47"/>
      <c r="M7487" s="47"/>
      <c r="N7487" s="47"/>
      <c r="O7487" s="48"/>
    </row>
    <row r="7488" spans="2:15" x14ac:dyDescent="0.25">
      <c r="B7488" s="84"/>
      <c r="C7488" s="47"/>
      <c r="D7488" s="47"/>
      <c r="E7488" s="47"/>
      <c r="F7488" s="47"/>
      <c r="G7488" s="48"/>
      <c r="H7488" s="47"/>
      <c r="I7488" s="51"/>
      <c r="J7488" s="51"/>
      <c r="K7488" s="47"/>
      <c r="L7488" s="47"/>
      <c r="M7488" s="47"/>
      <c r="N7488" s="47"/>
      <c r="O7488" s="48"/>
    </row>
    <row r="7489" spans="2:15" x14ac:dyDescent="0.25">
      <c r="B7489" s="84"/>
      <c r="C7489" s="47"/>
      <c r="D7489" s="47"/>
      <c r="E7489" s="47"/>
      <c r="F7489" s="47"/>
      <c r="G7489" s="48"/>
      <c r="H7489" s="47"/>
      <c r="I7489" s="51"/>
      <c r="J7489" s="51"/>
      <c r="K7489" s="47"/>
      <c r="L7489" s="47"/>
      <c r="M7489" s="47"/>
      <c r="N7489" s="47"/>
      <c r="O7489" s="48"/>
    </row>
    <row r="7490" spans="2:15" x14ac:dyDescent="0.25">
      <c r="B7490" s="84"/>
      <c r="C7490" s="47"/>
      <c r="D7490" s="47"/>
      <c r="E7490" s="47"/>
      <c r="F7490" s="47"/>
      <c r="G7490" s="48"/>
      <c r="H7490" s="47"/>
      <c r="I7490" s="51"/>
      <c r="J7490" s="51"/>
      <c r="K7490" s="47"/>
      <c r="L7490" s="47"/>
      <c r="M7490" s="47"/>
      <c r="N7490" s="47"/>
      <c r="O7490" s="48"/>
    </row>
    <row r="7491" spans="2:15" x14ac:dyDescent="0.25">
      <c r="B7491" s="84"/>
      <c r="C7491" s="47"/>
      <c r="D7491" s="47"/>
      <c r="E7491" s="47"/>
      <c r="F7491" s="47"/>
      <c r="G7491" s="48"/>
      <c r="H7491" s="47"/>
      <c r="I7491" s="51"/>
      <c r="J7491" s="51"/>
      <c r="K7491" s="47"/>
      <c r="L7491" s="47"/>
      <c r="M7491" s="47"/>
      <c r="N7491" s="47"/>
      <c r="O7491" s="48"/>
    </row>
    <row r="7492" spans="2:15" x14ac:dyDescent="0.25">
      <c r="B7492" s="84"/>
      <c r="C7492" s="47"/>
      <c r="D7492" s="47"/>
      <c r="E7492" s="47"/>
      <c r="F7492" s="47"/>
      <c r="G7492" s="48"/>
      <c r="H7492" s="47"/>
      <c r="I7492" s="51"/>
      <c r="J7492" s="51"/>
      <c r="K7492" s="47"/>
      <c r="L7492" s="47"/>
      <c r="M7492" s="47"/>
      <c r="N7492" s="47"/>
      <c r="O7492" s="48"/>
    </row>
    <row r="7493" spans="2:15" x14ac:dyDescent="0.25">
      <c r="B7493" s="84"/>
      <c r="C7493" s="47"/>
      <c r="D7493" s="47"/>
      <c r="E7493" s="47"/>
      <c r="F7493" s="47"/>
      <c r="G7493" s="48"/>
      <c r="H7493" s="47"/>
      <c r="I7493" s="51"/>
      <c r="J7493" s="51"/>
      <c r="K7493" s="47"/>
      <c r="L7493" s="47"/>
      <c r="M7493" s="47"/>
      <c r="N7493" s="47"/>
      <c r="O7493" s="48"/>
    </row>
    <row r="7494" spans="2:15" x14ac:dyDescent="0.25">
      <c r="B7494" s="84"/>
      <c r="C7494" s="47"/>
      <c r="D7494" s="47"/>
      <c r="E7494" s="47"/>
      <c r="F7494" s="47"/>
      <c r="G7494" s="48"/>
      <c r="H7494" s="47"/>
      <c r="I7494" s="51"/>
      <c r="J7494" s="51"/>
      <c r="K7494" s="47"/>
      <c r="L7494" s="47"/>
      <c r="M7494" s="47"/>
      <c r="N7494" s="47"/>
      <c r="O7494" s="48"/>
    </row>
    <row r="7495" spans="2:15" x14ac:dyDescent="0.25">
      <c r="B7495" s="84"/>
      <c r="C7495" s="47"/>
      <c r="D7495" s="47"/>
      <c r="E7495" s="47"/>
      <c r="F7495" s="47"/>
      <c r="G7495" s="48"/>
      <c r="H7495" s="47"/>
      <c r="I7495" s="51"/>
      <c r="J7495" s="51"/>
      <c r="K7495" s="47"/>
      <c r="L7495" s="47"/>
      <c r="M7495" s="47"/>
      <c r="N7495" s="47"/>
      <c r="O7495" s="48"/>
    </row>
    <row r="7496" spans="2:15" x14ac:dyDescent="0.25">
      <c r="B7496" s="84"/>
      <c r="C7496" s="47"/>
      <c r="D7496" s="47"/>
      <c r="E7496" s="47"/>
      <c r="F7496" s="47"/>
      <c r="G7496" s="48"/>
      <c r="H7496" s="47"/>
      <c r="I7496" s="51"/>
      <c r="J7496" s="51"/>
      <c r="K7496" s="47"/>
      <c r="L7496" s="47"/>
      <c r="M7496" s="47"/>
      <c r="N7496" s="47"/>
      <c r="O7496" s="48"/>
    </row>
    <row r="7497" spans="2:15" x14ac:dyDescent="0.25">
      <c r="B7497" s="84"/>
      <c r="C7497" s="47"/>
      <c r="D7497" s="47"/>
      <c r="E7497" s="47"/>
      <c r="F7497" s="47"/>
      <c r="G7497" s="48"/>
      <c r="H7497" s="47"/>
      <c r="I7497" s="51"/>
      <c r="J7497" s="51"/>
      <c r="K7497" s="47"/>
      <c r="L7497" s="47"/>
      <c r="M7497" s="47"/>
      <c r="N7497" s="47"/>
      <c r="O7497" s="48"/>
    </row>
    <row r="7498" spans="2:15" x14ac:dyDescent="0.25">
      <c r="B7498" s="84"/>
      <c r="C7498" s="47"/>
      <c r="D7498" s="47"/>
      <c r="E7498" s="47"/>
      <c r="F7498" s="47"/>
      <c r="G7498" s="48"/>
      <c r="H7498" s="47"/>
      <c r="I7498" s="51"/>
      <c r="J7498" s="51"/>
      <c r="K7498" s="47"/>
      <c r="L7498" s="47"/>
      <c r="M7498" s="47"/>
      <c r="N7498" s="47"/>
      <c r="O7498" s="48"/>
    </row>
    <row r="7499" spans="2:15" x14ac:dyDescent="0.25">
      <c r="B7499" s="84"/>
      <c r="C7499" s="47"/>
      <c r="D7499" s="47"/>
      <c r="E7499" s="47"/>
      <c r="F7499" s="47"/>
      <c r="G7499" s="48"/>
      <c r="H7499" s="47"/>
      <c r="I7499" s="51"/>
      <c r="J7499" s="51"/>
      <c r="K7499" s="47"/>
      <c r="L7499" s="47"/>
      <c r="M7499" s="47"/>
      <c r="N7499" s="47"/>
      <c r="O7499" s="48"/>
    </row>
    <row r="7500" spans="2:15" x14ac:dyDescent="0.25">
      <c r="B7500" s="84"/>
      <c r="C7500" s="47"/>
      <c r="D7500" s="47"/>
      <c r="E7500" s="47"/>
      <c r="F7500" s="47"/>
      <c r="G7500" s="48"/>
      <c r="H7500" s="47"/>
      <c r="I7500" s="51"/>
      <c r="J7500" s="51"/>
      <c r="K7500" s="47"/>
      <c r="L7500" s="47"/>
      <c r="M7500" s="47"/>
      <c r="N7500" s="47"/>
      <c r="O7500" s="48"/>
    </row>
    <row r="7501" spans="2:15" x14ac:dyDescent="0.25">
      <c r="B7501" s="84"/>
      <c r="C7501" s="47"/>
      <c r="D7501" s="47"/>
      <c r="E7501" s="47"/>
      <c r="F7501" s="47"/>
      <c r="G7501" s="48"/>
      <c r="H7501" s="47"/>
      <c r="I7501" s="51"/>
      <c r="J7501" s="51"/>
      <c r="K7501" s="47"/>
      <c r="L7501" s="47"/>
      <c r="M7501" s="47"/>
      <c r="N7501" s="47"/>
      <c r="O7501" s="48"/>
    </row>
    <row r="7502" spans="2:15" x14ac:dyDescent="0.25">
      <c r="B7502" s="84"/>
      <c r="C7502" s="47"/>
      <c r="D7502" s="47"/>
      <c r="E7502" s="47"/>
      <c r="F7502" s="47"/>
      <c r="G7502" s="48"/>
      <c r="H7502" s="47"/>
      <c r="I7502" s="51"/>
      <c r="J7502" s="51"/>
      <c r="K7502" s="47"/>
      <c r="L7502" s="47"/>
      <c r="M7502" s="47"/>
      <c r="N7502" s="47"/>
      <c r="O7502" s="48"/>
    </row>
    <row r="7503" spans="2:15" x14ac:dyDescent="0.25">
      <c r="B7503" s="84"/>
      <c r="C7503" s="47"/>
      <c r="D7503" s="47"/>
      <c r="E7503" s="47"/>
      <c r="F7503" s="47"/>
      <c r="G7503" s="48"/>
      <c r="H7503" s="47"/>
      <c r="I7503" s="51"/>
      <c r="J7503" s="51"/>
      <c r="K7503" s="47"/>
      <c r="L7503" s="47"/>
      <c r="M7503" s="47"/>
      <c r="N7503" s="47"/>
      <c r="O7503" s="48"/>
    </row>
    <row r="7504" spans="2:15" x14ac:dyDescent="0.25">
      <c r="B7504" s="84"/>
      <c r="C7504" s="47"/>
      <c r="D7504" s="47"/>
      <c r="E7504" s="47"/>
      <c r="F7504" s="47"/>
      <c r="G7504" s="48"/>
      <c r="H7504" s="47"/>
      <c r="I7504" s="51"/>
      <c r="J7504" s="51"/>
      <c r="K7504" s="47"/>
      <c r="L7504" s="47"/>
      <c r="M7504" s="47"/>
      <c r="N7504" s="47"/>
      <c r="O7504" s="48"/>
    </row>
    <row r="7505" spans="2:15" x14ac:dyDescent="0.25">
      <c r="B7505" s="84"/>
      <c r="C7505" s="47"/>
      <c r="D7505" s="47"/>
      <c r="E7505" s="47"/>
      <c r="F7505" s="47"/>
      <c r="G7505" s="48"/>
      <c r="H7505" s="47"/>
      <c r="I7505" s="51"/>
      <c r="J7505" s="51"/>
      <c r="K7505" s="47"/>
      <c r="L7505" s="47"/>
      <c r="M7505" s="47"/>
      <c r="N7505" s="47"/>
      <c r="O7505" s="48"/>
    </row>
    <row r="7506" spans="2:15" x14ac:dyDescent="0.25">
      <c r="B7506" s="84"/>
      <c r="C7506" s="47"/>
      <c r="D7506" s="47"/>
      <c r="E7506" s="47"/>
      <c r="F7506" s="47"/>
      <c r="G7506" s="48"/>
      <c r="H7506" s="47"/>
      <c r="I7506" s="51"/>
      <c r="J7506" s="51"/>
      <c r="K7506" s="47"/>
      <c r="L7506" s="47"/>
      <c r="M7506" s="47"/>
      <c r="N7506" s="47"/>
      <c r="O7506" s="48"/>
    </row>
    <row r="7507" spans="2:15" x14ac:dyDescent="0.25">
      <c r="B7507" s="84"/>
      <c r="C7507" s="47"/>
      <c r="D7507" s="47"/>
      <c r="E7507" s="47"/>
      <c r="F7507" s="47"/>
      <c r="G7507" s="48"/>
      <c r="H7507" s="47"/>
      <c r="I7507" s="51"/>
      <c r="J7507" s="51"/>
      <c r="K7507" s="47"/>
      <c r="L7507" s="47"/>
      <c r="M7507" s="47"/>
      <c r="N7507" s="47"/>
      <c r="O7507" s="48"/>
    </row>
    <row r="7508" spans="2:15" x14ac:dyDescent="0.25">
      <c r="B7508" s="84"/>
      <c r="C7508" s="47"/>
      <c r="D7508" s="47"/>
      <c r="E7508" s="47"/>
      <c r="F7508" s="47"/>
      <c r="G7508" s="48"/>
      <c r="H7508" s="47"/>
      <c r="I7508" s="51"/>
      <c r="J7508" s="51"/>
      <c r="K7508" s="47"/>
      <c r="L7508" s="47"/>
      <c r="M7508" s="47"/>
      <c r="N7508" s="47"/>
      <c r="O7508" s="48"/>
    </row>
    <row r="7509" spans="2:15" x14ac:dyDescent="0.25">
      <c r="B7509" s="84"/>
      <c r="C7509" s="47"/>
      <c r="D7509" s="47"/>
      <c r="E7509" s="47"/>
      <c r="F7509" s="47"/>
      <c r="G7509" s="48"/>
      <c r="H7509" s="47"/>
      <c r="I7509" s="51"/>
      <c r="J7509" s="51"/>
      <c r="K7509" s="47"/>
      <c r="L7509" s="47"/>
      <c r="M7509" s="47"/>
      <c r="N7509" s="47"/>
      <c r="O7509" s="48"/>
    </row>
    <row r="7510" spans="2:15" x14ac:dyDescent="0.25">
      <c r="B7510" s="84"/>
      <c r="C7510" s="47"/>
      <c r="D7510" s="47"/>
      <c r="E7510" s="47"/>
      <c r="F7510" s="47"/>
      <c r="G7510" s="48"/>
      <c r="H7510" s="47"/>
      <c r="I7510" s="51"/>
      <c r="J7510" s="51"/>
      <c r="K7510" s="47"/>
      <c r="L7510" s="47"/>
      <c r="M7510" s="47"/>
      <c r="N7510" s="47"/>
      <c r="O7510" s="48"/>
    </row>
    <row r="7511" spans="2:15" x14ac:dyDescent="0.25">
      <c r="B7511" s="84"/>
      <c r="C7511" s="47"/>
      <c r="D7511" s="47"/>
      <c r="E7511" s="47"/>
      <c r="F7511" s="47"/>
      <c r="G7511" s="48"/>
      <c r="H7511" s="47"/>
      <c r="I7511" s="51"/>
      <c r="J7511" s="51"/>
      <c r="K7511" s="47"/>
      <c r="L7511" s="47"/>
      <c r="M7511" s="47"/>
      <c r="N7511" s="47"/>
      <c r="O7511" s="48"/>
    </row>
    <row r="7512" spans="2:15" x14ac:dyDescent="0.25">
      <c r="B7512" s="84"/>
      <c r="C7512" s="47"/>
      <c r="D7512" s="47"/>
      <c r="E7512" s="47"/>
      <c r="F7512" s="47"/>
      <c r="G7512" s="48"/>
      <c r="H7512" s="47"/>
      <c r="I7512" s="51"/>
      <c r="J7512" s="51"/>
      <c r="K7512" s="47"/>
      <c r="L7512" s="47"/>
      <c r="M7512" s="47"/>
      <c r="N7512" s="47"/>
      <c r="O7512" s="48"/>
    </row>
    <row r="7513" spans="2:15" x14ac:dyDescent="0.25">
      <c r="B7513" s="84"/>
      <c r="C7513" s="47"/>
      <c r="D7513" s="47"/>
      <c r="E7513" s="47"/>
      <c r="F7513" s="47"/>
      <c r="G7513" s="48"/>
      <c r="H7513" s="47"/>
      <c r="I7513" s="51"/>
      <c r="J7513" s="51"/>
      <c r="K7513" s="47"/>
      <c r="L7513" s="47"/>
      <c r="M7513" s="47"/>
      <c r="N7513" s="47"/>
      <c r="O7513" s="48"/>
    </row>
    <row r="7514" spans="2:15" x14ac:dyDescent="0.25">
      <c r="B7514" s="84"/>
      <c r="C7514" s="47"/>
      <c r="D7514" s="47"/>
      <c r="E7514" s="47"/>
      <c r="F7514" s="47"/>
      <c r="G7514" s="48"/>
      <c r="H7514" s="47"/>
      <c r="I7514" s="51"/>
      <c r="J7514" s="51"/>
      <c r="K7514" s="47"/>
      <c r="L7514" s="47"/>
      <c r="M7514" s="47"/>
      <c r="N7514" s="47"/>
      <c r="O7514" s="48"/>
    </row>
    <row r="7515" spans="2:15" x14ac:dyDescent="0.25">
      <c r="B7515" s="84"/>
      <c r="C7515" s="47"/>
      <c r="D7515" s="47"/>
      <c r="E7515" s="47"/>
      <c r="F7515" s="47"/>
      <c r="G7515" s="48"/>
      <c r="H7515" s="47"/>
      <c r="I7515" s="51"/>
      <c r="J7515" s="51"/>
      <c r="K7515" s="47"/>
      <c r="L7515" s="47"/>
      <c r="M7515" s="47"/>
      <c r="N7515" s="47"/>
      <c r="O7515" s="48"/>
    </row>
    <row r="7516" spans="2:15" x14ac:dyDescent="0.25">
      <c r="B7516" s="84"/>
      <c r="C7516" s="47"/>
      <c r="D7516" s="47"/>
      <c r="E7516" s="47"/>
      <c r="F7516" s="47"/>
      <c r="G7516" s="48"/>
      <c r="H7516" s="47"/>
      <c r="I7516" s="51"/>
      <c r="J7516" s="51"/>
      <c r="K7516" s="47"/>
      <c r="L7516" s="47"/>
      <c r="M7516" s="47"/>
      <c r="N7516" s="47"/>
      <c r="O7516" s="48"/>
    </row>
    <row r="7517" spans="2:15" x14ac:dyDescent="0.25">
      <c r="B7517" s="84"/>
      <c r="C7517" s="47"/>
      <c r="D7517" s="47"/>
      <c r="E7517" s="47"/>
      <c r="F7517" s="47"/>
      <c r="G7517" s="48"/>
      <c r="H7517" s="47"/>
      <c r="I7517" s="51"/>
      <c r="J7517" s="51"/>
      <c r="K7517" s="47"/>
      <c r="L7517" s="47"/>
      <c r="M7517" s="47"/>
      <c r="N7517" s="47"/>
      <c r="O7517" s="48"/>
    </row>
    <row r="7518" spans="2:15" x14ac:dyDescent="0.25">
      <c r="B7518" s="84"/>
      <c r="C7518" s="47"/>
      <c r="D7518" s="47"/>
      <c r="E7518" s="47"/>
      <c r="F7518" s="47"/>
      <c r="G7518" s="48"/>
      <c r="H7518" s="47"/>
      <c r="I7518" s="51"/>
      <c r="J7518" s="51"/>
      <c r="K7518" s="47"/>
      <c r="L7518" s="47"/>
      <c r="M7518" s="47"/>
      <c r="N7518" s="47"/>
      <c r="O7518" s="48"/>
    </row>
    <row r="7519" spans="2:15" x14ac:dyDescent="0.25">
      <c r="B7519" s="84"/>
      <c r="C7519" s="47"/>
      <c r="D7519" s="47"/>
      <c r="E7519" s="47"/>
      <c r="F7519" s="47"/>
      <c r="G7519" s="48"/>
      <c r="H7519" s="47"/>
      <c r="I7519" s="51"/>
      <c r="J7519" s="51"/>
      <c r="K7519" s="47"/>
      <c r="L7519" s="47"/>
      <c r="M7519" s="47"/>
      <c r="N7519" s="47"/>
      <c r="O7519" s="48"/>
    </row>
    <row r="7520" spans="2:15" x14ac:dyDescent="0.25">
      <c r="B7520" s="84"/>
      <c r="C7520" s="47"/>
      <c r="D7520" s="47"/>
      <c r="E7520" s="47"/>
      <c r="F7520" s="47"/>
      <c r="G7520" s="48"/>
      <c r="H7520" s="47"/>
      <c r="I7520" s="51"/>
      <c r="J7520" s="51"/>
      <c r="K7520" s="47"/>
      <c r="L7520" s="47"/>
      <c r="M7520" s="47"/>
      <c r="N7520" s="47"/>
      <c r="O7520" s="48"/>
    </row>
    <row r="7521" spans="2:15" x14ac:dyDescent="0.25">
      <c r="B7521" s="84"/>
      <c r="C7521" s="47"/>
      <c r="D7521" s="47"/>
      <c r="E7521" s="47"/>
      <c r="F7521" s="47"/>
      <c r="G7521" s="48"/>
      <c r="H7521" s="47"/>
      <c r="I7521" s="51"/>
      <c r="J7521" s="51"/>
      <c r="K7521" s="47"/>
      <c r="L7521" s="47"/>
      <c r="M7521" s="47"/>
      <c r="N7521" s="47"/>
      <c r="O7521" s="48"/>
    </row>
    <row r="7522" spans="2:15" x14ac:dyDescent="0.25">
      <c r="B7522" s="84"/>
      <c r="C7522" s="47"/>
      <c r="D7522" s="47"/>
      <c r="E7522" s="47"/>
      <c r="F7522" s="47"/>
      <c r="G7522" s="48"/>
      <c r="H7522" s="47"/>
      <c r="I7522" s="51"/>
      <c r="J7522" s="51"/>
      <c r="K7522" s="47"/>
      <c r="L7522" s="47"/>
      <c r="M7522" s="47"/>
      <c r="N7522" s="47"/>
      <c r="O7522" s="48"/>
    </row>
    <row r="7523" spans="2:15" x14ac:dyDescent="0.25">
      <c r="B7523" s="84"/>
      <c r="C7523" s="47"/>
      <c r="D7523" s="47"/>
      <c r="E7523" s="47"/>
      <c r="F7523" s="47"/>
      <c r="G7523" s="48"/>
      <c r="H7523" s="47"/>
      <c r="I7523" s="51"/>
      <c r="J7523" s="51"/>
      <c r="K7523" s="47"/>
      <c r="L7523" s="47"/>
      <c r="M7523" s="47"/>
      <c r="N7523" s="47"/>
      <c r="O7523" s="48"/>
    </row>
    <row r="7524" spans="2:15" x14ac:dyDescent="0.25">
      <c r="B7524" s="84"/>
      <c r="C7524" s="47"/>
      <c r="D7524" s="47"/>
      <c r="E7524" s="47"/>
      <c r="F7524" s="47"/>
      <c r="G7524" s="48"/>
      <c r="H7524" s="47"/>
      <c r="I7524" s="51"/>
      <c r="J7524" s="51"/>
      <c r="K7524" s="47"/>
      <c r="L7524" s="47"/>
      <c r="M7524" s="47"/>
      <c r="N7524" s="47"/>
      <c r="O7524" s="48"/>
    </row>
    <row r="7525" spans="2:15" x14ac:dyDescent="0.25">
      <c r="B7525" s="84"/>
      <c r="C7525" s="47"/>
      <c r="D7525" s="47"/>
      <c r="E7525" s="47"/>
      <c r="F7525" s="47"/>
      <c r="G7525" s="48"/>
      <c r="H7525" s="47"/>
      <c r="I7525" s="51"/>
      <c r="J7525" s="51"/>
      <c r="K7525" s="47"/>
      <c r="L7525" s="47"/>
      <c r="M7525" s="47"/>
      <c r="N7525" s="47"/>
      <c r="O7525" s="48"/>
    </row>
    <row r="7526" spans="2:15" x14ac:dyDescent="0.25">
      <c r="B7526" s="84"/>
      <c r="C7526" s="47"/>
      <c r="D7526" s="47"/>
      <c r="E7526" s="47"/>
      <c r="F7526" s="47"/>
      <c r="G7526" s="48"/>
      <c r="H7526" s="47"/>
      <c r="I7526" s="51"/>
      <c r="J7526" s="51"/>
      <c r="K7526" s="47"/>
      <c r="L7526" s="47"/>
      <c r="M7526" s="47"/>
      <c r="N7526" s="47"/>
      <c r="O7526" s="48"/>
    </row>
    <row r="7527" spans="2:15" x14ac:dyDescent="0.25">
      <c r="B7527" s="84"/>
      <c r="C7527" s="47"/>
      <c r="D7527" s="47"/>
      <c r="E7527" s="47"/>
      <c r="F7527" s="47"/>
      <c r="G7527" s="48"/>
      <c r="H7527" s="47"/>
      <c r="I7527" s="51"/>
      <c r="J7527" s="51"/>
      <c r="K7527" s="47"/>
      <c r="L7527" s="47"/>
      <c r="M7527" s="47"/>
      <c r="N7527" s="47"/>
      <c r="O7527" s="48"/>
    </row>
    <row r="7528" spans="2:15" x14ac:dyDescent="0.25">
      <c r="B7528" s="84"/>
      <c r="C7528" s="47"/>
      <c r="D7528" s="47"/>
      <c r="E7528" s="47"/>
      <c r="F7528" s="47"/>
      <c r="G7528" s="48"/>
      <c r="H7528" s="47"/>
      <c r="I7528" s="51"/>
      <c r="J7528" s="51"/>
      <c r="K7528" s="47"/>
      <c r="L7528" s="47"/>
      <c r="M7528" s="47"/>
      <c r="N7528" s="47"/>
      <c r="O7528" s="48"/>
    </row>
    <row r="7529" spans="2:15" x14ac:dyDescent="0.25">
      <c r="B7529" s="84"/>
      <c r="C7529" s="47"/>
      <c r="D7529" s="47"/>
      <c r="E7529" s="47"/>
      <c r="F7529" s="47"/>
      <c r="G7529" s="48"/>
      <c r="H7529" s="47"/>
      <c r="I7529" s="51"/>
      <c r="J7529" s="51"/>
      <c r="K7529" s="47"/>
      <c r="L7529" s="47"/>
      <c r="M7529" s="47"/>
      <c r="N7529" s="47"/>
      <c r="O7529" s="48"/>
    </row>
    <row r="7530" spans="2:15" x14ac:dyDescent="0.25">
      <c r="B7530" s="84"/>
      <c r="C7530" s="47"/>
      <c r="D7530" s="47"/>
      <c r="E7530" s="47"/>
      <c r="F7530" s="47"/>
      <c r="G7530" s="48"/>
      <c r="H7530" s="47"/>
      <c r="I7530" s="51"/>
      <c r="J7530" s="51"/>
      <c r="K7530" s="47"/>
      <c r="L7530" s="47"/>
      <c r="M7530" s="47"/>
      <c r="N7530" s="47"/>
      <c r="O7530" s="48"/>
    </row>
    <row r="7531" spans="2:15" x14ac:dyDescent="0.25">
      <c r="B7531" s="84"/>
      <c r="C7531" s="47"/>
      <c r="D7531" s="47"/>
      <c r="E7531" s="47"/>
      <c r="F7531" s="47"/>
      <c r="G7531" s="48"/>
      <c r="H7531" s="47"/>
      <c r="I7531" s="51"/>
      <c r="J7531" s="51"/>
      <c r="K7531" s="47"/>
      <c r="L7531" s="47"/>
      <c r="M7531" s="47"/>
      <c r="N7531" s="47"/>
      <c r="O7531" s="48"/>
    </row>
    <row r="7532" spans="2:15" x14ac:dyDescent="0.25">
      <c r="B7532" s="84"/>
      <c r="C7532" s="47"/>
      <c r="D7532" s="47"/>
      <c r="E7532" s="47"/>
      <c r="F7532" s="47"/>
      <c r="G7532" s="48"/>
      <c r="H7532" s="47"/>
      <c r="I7532" s="51"/>
      <c r="J7532" s="51"/>
      <c r="K7532" s="47"/>
      <c r="L7532" s="47"/>
      <c r="M7532" s="47"/>
      <c r="N7532" s="47"/>
      <c r="O7532" s="48"/>
    </row>
    <row r="7533" spans="2:15" x14ac:dyDescent="0.25">
      <c r="B7533" s="84"/>
      <c r="C7533" s="47"/>
      <c r="D7533" s="47"/>
      <c r="E7533" s="47"/>
      <c r="F7533" s="47"/>
      <c r="G7533" s="48"/>
      <c r="H7533" s="47"/>
      <c r="I7533" s="51"/>
      <c r="J7533" s="51"/>
      <c r="K7533" s="47"/>
      <c r="L7533" s="47"/>
      <c r="M7533" s="47"/>
      <c r="N7533" s="47"/>
      <c r="O7533" s="48"/>
    </row>
    <row r="7534" spans="2:15" x14ac:dyDescent="0.25">
      <c r="B7534" s="84"/>
      <c r="C7534" s="47"/>
      <c r="D7534" s="47"/>
      <c r="E7534" s="47"/>
      <c r="F7534" s="47"/>
      <c r="G7534" s="48"/>
      <c r="H7534" s="47"/>
      <c r="I7534" s="51"/>
      <c r="J7534" s="51"/>
      <c r="K7534" s="47"/>
      <c r="L7534" s="47"/>
      <c r="M7534" s="47"/>
      <c r="N7534" s="47"/>
      <c r="O7534" s="48"/>
    </row>
    <row r="7535" spans="2:15" x14ac:dyDescent="0.25">
      <c r="B7535" s="84"/>
      <c r="C7535" s="47"/>
      <c r="D7535" s="47"/>
      <c r="E7535" s="47"/>
      <c r="F7535" s="47"/>
      <c r="G7535" s="48"/>
      <c r="H7535" s="47"/>
      <c r="I7535" s="51"/>
      <c r="J7535" s="51"/>
      <c r="K7535" s="47"/>
      <c r="L7535" s="47"/>
      <c r="M7535" s="47"/>
      <c r="N7535" s="47"/>
      <c r="O7535" s="48"/>
    </row>
    <row r="7536" spans="2:15" x14ac:dyDescent="0.25">
      <c r="B7536" s="84"/>
      <c r="C7536" s="47"/>
      <c r="D7536" s="47"/>
      <c r="E7536" s="47"/>
      <c r="F7536" s="47"/>
      <c r="G7536" s="48"/>
      <c r="H7536" s="47"/>
      <c r="I7536" s="51"/>
      <c r="J7536" s="51"/>
      <c r="K7536" s="47"/>
      <c r="L7536" s="47"/>
      <c r="M7536" s="47"/>
      <c r="N7536" s="47"/>
      <c r="O7536" s="48"/>
    </row>
    <row r="7537" spans="2:15" x14ac:dyDescent="0.25">
      <c r="B7537" s="84"/>
      <c r="C7537" s="47"/>
      <c r="D7537" s="47"/>
      <c r="E7537" s="47"/>
      <c r="F7537" s="47"/>
      <c r="G7537" s="48"/>
      <c r="H7537" s="47"/>
      <c r="I7537" s="51"/>
      <c r="J7537" s="51"/>
      <c r="K7537" s="47"/>
      <c r="L7537" s="47"/>
      <c r="M7537" s="47"/>
      <c r="N7537" s="47"/>
      <c r="O7537" s="48"/>
    </row>
    <row r="7538" spans="2:15" x14ac:dyDescent="0.25">
      <c r="B7538" s="84"/>
      <c r="C7538" s="47"/>
      <c r="D7538" s="47"/>
      <c r="E7538" s="47"/>
      <c r="F7538" s="47"/>
      <c r="G7538" s="48"/>
      <c r="H7538" s="47"/>
      <c r="I7538" s="51"/>
      <c r="J7538" s="51"/>
      <c r="K7538" s="47"/>
      <c r="L7538" s="47"/>
      <c r="M7538" s="47"/>
      <c r="N7538" s="47"/>
      <c r="O7538" s="48"/>
    </row>
    <row r="7539" spans="2:15" x14ac:dyDescent="0.25">
      <c r="B7539" s="84"/>
      <c r="C7539" s="47"/>
      <c r="D7539" s="47"/>
      <c r="E7539" s="47"/>
      <c r="F7539" s="47"/>
      <c r="G7539" s="48"/>
      <c r="H7539" s="47"/>
      <c r="I7539" s="51"/>
      <c r="J7539" s="51"/>
      <c r="K7539" s="47"/>
      <c r="L7539" s="47"/>
      <c r="M7539" s="47"/>
      <c r="N7539" s="47"/>
      <c r="O7539" s="48"/>
    </row>
    <row r="7540" spans="2:15" x14ac:dyDescent="0.25">
      <c r="B7540" s="84"/>
      <c r="C7540" s="47"/>
      <c r="D7540" s="47"/>
      <c r="E7540" s="47"/>
      <c r="F7540" s="47"/>
      <c r="G7540" s="48"/>
      <c r="H7540" s="47"/>
      <c r="I7540" s="51"/>
      <c r="J7540" s="51"/>
      <c r="K7540" s="47"/>
      <c r="L7540" s="47"/>
      <c r="M7540" s="47"/>
      <c r="N7540" s="47"/>
      <c r="O7540" s="48"/>
    </row>
    <row r="7541" spans="2:15" x14ac:dyDescent="0.25">
      <c r="B7541" s="84"/>
      <c r="C7541" s="47"/>
      <c r="D7541" s="47"/>
      <c r="E7541" s="47"/>
      <c r="F7541" s="47"/>
      <c r="G7541" s="48"/>
      <c r="H7541" s="47"/>
      <c r="I7541" s="51"/>
      <c r="J7541" s="51"/>
      <c r="K7541" s="47"/>
      <c r="L7541" s="47"/>
      <c r="M7541" s="47"/>
      <c r="N7541" s="47"/>
      <c r="O7541" s="48"/>
    </row>
    <row r="7542" spans="2:15" x14ac:dyDescent="0.25">
      <c r="B7542" s="84"/>
      <c r="C7542" s="47"/>
      <c r="D7542" s="47"/>
      <c r="E7542" s="47"/>
      <c r="F7542" s="47"/>
      <c r="G7542" s="48"/>
      <c r="H7542" s="47"/>
      <c r="I7542" s="51"/>
      <c r="J7542" s="51"/>
      <c r="K7542" s="47"/>
      <c r="L7542" s="47"/>
      <c r="M7542" s="47"/>
      <c r="N7542" s="47"/>
      <c r="O7542" s="48"/>
    </row>
    <row r="7543" spans="2:15" x14ac:dyDescent="0.25">
      <c r="B7543" s="84"/>
      <c r="C7543" s="47"/>
      <c r="D7543" s="47"/>
      <c r="E7543" s="47"/>
      <c r="F7543" s="47"/>
      <c r="G7543" s="48"/>
      <c r="H7543" s="47"/>
      <c r="I7543" s="51"/>
      <c r="J7543" s="51"/>
      <c r="K7543" s="47"/>
      <c r="L7543" s="47"/>
      <c r="M7543" s="47"/>
      <c r="N7543" s="47"/>
      <c r="O7543" s="48"/>
    </row>
    <row r="7544" spans="2:15" x14ac:dyDescent="0.25">
      <c r="B7544" s="84"/>
      <c r="C7544" s="47"/>
      <c r="D7544" s="47"/>
      <c r="E7544" s="47"/>
      <c r="F7544" s="47"/>
      <c r="G7544" s="48"/>
      <c r="H7544" s="47"/>
      <c r="I7544" s="51"/>
      <c r="J7544" s="51"/>
      <c r="K7544" s="47"/>
      <c r="L7544" s="47"/>
      <c r="M7544" s="47"/>
      <c r="N7544" s="47"/>
      <c r="O7544" s="48"/>
    </row>
    <row r="7545" spans="2:15" x14ac:dyDescent="0.25">
      <c r="B7545" s="84"/>
      <c r="C7545" s="47"/>
      <c r="D7545" s="47"/>
      <c r="E7545" s="47"/>
      <c r="F7545" s="47"/>
      <c r="G7545" s="48"/>
      <c r="H7545" s="47"/>
      <c r="I7545" s="51"/>
      <c r="J7545" s="51"/>
      <c r="K7545" s="47"/>
      <c r="L7545" s="47"/>
      <c r="M7545" s="47"/>
      <c r="N7545" s="47"/>
      <c r="O7545" s="48"/>
    </row>
    <row r="7546" spans="2:15" x14ac:dyDescent="0.25">
      <c r="B7546" s="84"/>
      <c r="C7546" s="47"/>
      <c r="D7546" s="47"/>
      <c r="E7546" s="47"/>
      <c r="F7546" s="47"/>
      <c r="G7546" s="48"/>
      <c r="H7546" s="47"/>
      <c r="I7546" s="51"/>
      <c r="J7546" s="51"/>
      <c r="K7546" s="47"/>
      <c r="L7546" s="47"/>
      <c r="M7546" s="47"/>
      <c r="N7546" s="47"/>
      <c r="O7546" s="48"/>
    </row>
    <row r="7547" spans="2:15" x14ac:dyDescent="0.25">
      <c r="B7547" s="84"/>
      <c r="C7547" s="47"/>
      <c r="D7547" s="47"/>
      <c r="E7547" s="47"/>
      <c r="F7547" s="47"/>
      <c r="G7547" s="48"/>
      <c r="H7547" s="47"/>
      <c r="I7547" s="51"/>
      <c r="J7547" s="51"/>
      <c r="K7547" s="47"/>
      <c r="L7547" s="47"/>
      <c r="M7547" s="47"/>
      <c r="N7547" s="47"/>
      <c r="O7547" s="48"/>
    </row>
    <row r="7548" spans="2:15" x14ac:dyDescent="0.25">
      <c r="B7548" s="84"/>
      <c r="C7548" s="47"/>
      <c r="D7548" s="47"/>
      <c r="E7548" s="47"/>
      <c r="F7548" s="47"/>
      <c r="G7548" s="48"/>
      <c r="H7548" s="47"/>
      <c r="I7548" s="51"/>
      <c r="J7548" s="51"/>
      <c r="K7548" s="47"/>
      <c r="L7548" s="47"/>
      <c r="M7548" s="47"/>
      <c r="N7548" s="47"/>
      <c r="O7548" s="48"/>
    </row>
    <row r="7549" spans="2:15" x14ac:dyDescent="0.25">
      <c r="B7549" s="84"/>
      <c r="C7549" s="47"/>
      <c r="D7549" s="47"/>
      <c r="E7549" s="47"/>
      <c r="F7549" s="47"/>
      <c r="G7549" s="48"/>
      <c r="H7549" s="47"/>
      <c r="I7549" s="51"/>
      <c r="J7549" s="51"/>
      <c r="K7549" s="47"/>
      <c r="L7549" s="47"/>
      <c r="M7549" s="47"/>
      <c r="N7549" s="47"/>
      <c r="O7549" s="48"/>
    </row>
    <row r="7550" spans="2:15" x14ac:dyDescent="0.25">
      <c r="B7550" s="84"/>
      <c r="C7550" s="47"/>
      <c r="D7550" s="47"/>
      <c r="E7550" s="47"/>
      <c r="F7550" s="47"/>
      <c r="G7550" s="48"/>
      <c r="H7550" s="47"/>
      <c r="I7550" s="51"/>
      <c r="J7550" s="51"/>
      <c r="K7550" s="47"/>
      <c r="L7550" s="47"/>
      <c r="M7550" s="47"/>
      <c r="N7550" s="47"/>
      <c r="O7550" s="48"/>
    </row>
    <row r="7551" spans="2:15" x14ac:dyDescent="0.25">
      <c r="B7551" s="84"/>
      <c r="C7551" s="47"/>
      <c r="D7551" s="47"/>
      <c r="E7551" s="47"/>
      <c r="F7551" s="47"/>
      <c r="G7551" s="48"/>
      <c r="H7551" s="47"/>
      <c r="I7551" s="51"/>
      <c r="J7551" s="51"/>
      <c r="K7551" s="47"/>
      <c r="L7551" s="47"/>
      <c r="M7551" s="47"/>
      <c r="N7551" s="47"/>
      <c r="O7551" s="48"/>
    </row>
    <row r="7552" spans="2:15" x14ac:dyDescent="0.25">
      <c r="B7552" s="84"/>
      <c r="C7552" s="47"/>
      <c r="D7552" s="47"/>
      <c r="E7552" s="47"/>
      <c r="F7552" s="47"/>
      <c r="G7552" s="48"/>
      <c r="H7552" s="47"/>
      <c r="I7552" s="51"/>
      <c r="J7552" s="51"/>
      <c r="K7552" s="47"/>
      <c r="L7552" s="47"/>
      <c r="M7552" s="47"/>
      <c r="N7552" s="47"/>
      <c r="O7552" s="48"/>
    </row>
    <row r="7553" spans="2:15" x14ac:dyDescent="0.25">
      <c r="B7553" s="84"/>
      <c r="C7553" s="47"/>
      <c r="D7553" s="47"/>
      <c r="E7553" s="47"/>
      <c r="F7553" s="47"/>
      <c r="G7553" s="48"/>
      <c r="H7553" s="47"/>
      <c r="I7553" s="51"/>
      <c r="J7553" s="51"/>
      <c r="K7553" s="47"/>
      <c r="L7553" s="47"/>
      <c r="M7553" s="47"/>
      <c r="N7553" s="47"/>
      <c r="O7553" s="48"/>
    </row>
    <row r="7554" spans="2:15" x14ac:dyDescent="0.25">
      <c r="B7554" s="84"/>
      <c r="C7554" s="47"/>
      <c r="D7554" s="47"/>
      <c r="E7554" s="47"/>
      <c r="F7554" s="47"/>
      <c r="G7554" s="48"/>
      <c r="H7554" s="47"/>
      <c r="I7554" s="51"/>
      <c r="J7554" s="51"/>
      <c r="K7554" s="47"/>
      <c r="L7554" s="47"/>
      <c r="M7554" s="47"/>
      <c r="N7554" s="47"/>
      <c r="O7554" s="48"/>
    </row>
    <row r="7555" spans="2:15" x14ac:dyDescent="0.25">
      <c r="B7555" s="84"/>
      <c r="C7555" s="47"/>
      <c r="D7555" s="47"/>
      <c r="E7555" s="47"/>
      <c r="F7555" s="47"/>
      <c r="G7555" s="48"/>
      <c r="H7555" s="47"/>
      <c r="I7555" s="51"/>
      <c r="J7555" s="51"/>
      <c r="K7555" s="47"/>
      <c r="L7555" s="47"/>
      <c r="M7555" s="47"/>
      <c r="N7555" s="47"/>
      <c r="O7555" s="48"/>
    </row>
    <row r="7556" spans="2:15" x14ac:dyDescent="0.25">
      <c r="B7556" s="84"/>
      <c r="C7556" s="47"/>
      <c r="D7556" s="47"/>
      <c r="E7556" s="47"/>
      <c r="F7556" s="47"/>
      <c r="G7556" s="48"/>
      <c r="H7556" s="47"/>
      <c r="I7556" s="51"/>
      <c r="J7556" s="51"/>
      <c r="K7556" s="47"/>
      <c r="L7556" s="47"/>
      <c r="M7556" s="47"/>
      <c r="N7556" s="47"/>
      <c r="O7556" s="48"/>
    </row>
    <row r="7557" spans="2:15" x14ac:dyDescent="0.25">
      <c r="B7557" s="84"/>
      <c r="C7557" s="47"/>
      <c r="D7557" s="47"/>
      <c r="E7557" s="47"/>
      <c r="F7557" s="47"/>
      <c r="G7557" s="48"/>
      <c r="H7557" s="47"/>
      <c r="I7557" s="51"/>
      <c r="J7557" s="51"/>
      <c r="K7557" s="47"/>
      <c r="L7557" s="47"/>
      <c r="M7557" s="47"/>
      <c r="N7557" s="47"/>
      <c r="O7557" s="48"/>
    </row>
    <row r="7558" spans="2:15" x14ac:dyDescent="0.25">
      <c r="B7558" s="84"/>
      <c r="C7558" s="47"/>
      <c r="D7558" s="47"/>
      <c r="E7558" s="47"/>
      <c r="F7558" s="47"/>
      <c r="G7558" s="48"/>
      <c r="H7558" s="47"/>
      <c r="I7558" s="51"/>
      <c r="J7558" s="51"/>
      <c r="K7558" s="47"/>
      <c r="L7558" s="47"/>
      <c r="M7558" s="47"/>
      <c r="N7558" s="47"/>
      <c r="O7558" s="48"/>
    </row>
    <row r="7559" spans="2:15" x14ac:dyDescent="0.25">
      <c r="B7559" s="84"/>
      <c r="C7559" s="47"/>
      <c r="D7559" s="47"/>
      <c r="E7559" s="47"/>
      <c r="F7559" s="47"/>
      <c r="G7559" s="48"/>
      <c r="H7559" s="47"/>
      <c r="I7559" s="51"/>
      <c r="J7559" s="51"/>
      <c r="K7559" s="47"/>
      <c r="L7559" s="47"/>
      <c r="M7559" s="47"/>
      <c r="N7559" s="47"/>
      <c r="O7559" s="48"/>
    </row>
    <row r="7560" spans="2:15" x14ac:dyDescent="0.25">
      <c r="B7560" s="84"/>
      <c r="C7560" s="47"/>
      <c r="D7560" s="47"/>
      <c r="E7560" s="47"/>
      <c r="F7560" s="47"/>
      <c r="G7560" s="48"/>
      <c r="H7560" s="47"/>
      <c r="I7560" s="51"/>
      <c r="J7560" s="51"/>
      <c r="K7560" s="47"/>
      <c r="L7560" s="47"/>
      <c r="M7560" s="47"/>
      <c r="N7560" s="47"/>
      <c r="O7560" s="48"/>
    </row>
    <row r="7561" spans="2:15" x14ac:dyDescent="0.25">
      <c r="B7561" s="84"/>
      <c r="C7561" s="47"/>
      <c r="D7561" s="47"/>
      <c r="E7561" s="47"/>
      <c r="F7561" s="47"/>
      <c r="G7561" s="48"/>
      <c r="H7561" s="47"/>
      <c r="I7561" s="51"/>
      <c r="J7561" s="51"/>
      <c r="K7561" s="47"/>
      <c r="L7561" s="47"/>
      <c r="M7561" s="47"/>
      <c r="N7561" s="47"/>
      <c r="O7561" s="48"/>
    </row>
    <row r="7562" spans="2:15" x14ac:dyDescent="0.25">
      <c r="B7562" s="84"/>
      <c r="C7562" s="47"/>
      <c r="D7562" s="47"/>
      <c r="E7562" s="47"/>
      <c r="F7562" s="47"/>
      <c r="G7562" s="48"/>
      <c r="H7562" s="47"/>
      <c r="I7562" s="51"/>
      <c r="J7562" s="51"/>
      <c r="K7562" s="47"/>
      <c r="L7562" s="47"/>
      <c r="M7562" s="47"/>
      <c r="N7562" s="47"/>
      <c r="O7562" s="48"/>
    </row>
    <row r="7563" spans="2:15" x14ac:dyDescent="0.25">
      <c r="B7563" s="84"/>
      <c r="C7563" s="47"/>
      <c r="D7563" s="47"/>
      <c r="E7563" s="47"/>
      <c r="F7563" s="47"/>
      <c r="G7563" s="48"/>
      <c r="H7563" s="47"/>
      <c r="I7563" s="51"/>
      <c r="J7563" s="51"/>
      <c r="K7563" s="47"/>
      <c r="L7563" s="47"/>
      <c r="M7563" s="47"/>
      <c r="N7563" s="47"/>
      <c r="O7563" s="48"/>
    </row>
    <row r="7564" spans="2:15" x14ac:dyDescent="0.25">
      <c r="B7564" s="84"/>
      <c r="C7564" s="47"/>
      <c r="D7564" s="47"/>
      <c r="E7564" s="47"/>
      <c r="F7564" s="47"/>
      <c r="G7564" s="48"/>
      <c r="H7564" s="47"/>
      <c r="I7564" s="51"/>
      <c r="J7564" s="51"/>
      <c r="K7564" s="47"/>
      <c r="L7564" s="47"/>
      <c r="M7564" s="47"/>
      <c r="N7564" s="47"/>
      <c r="O7564" s="48"/>
    </row>
    <row r="7565" spans="2:15" x14ac:dyDescent="0.25">
      <c r="B7565" s="84"/>
      <c r="C7565" s="47"/>
      <c r="D7565" s="47"/>
      <c r="E7565" s="47"/>
      <c r="F7565" s="47"/>
      <c r="G7565" s="48"/>
      <c r="H7565" s="47"/>
      <c r="I7565" s="51"/>
      <c r="J7565" s="51"/>
      <c r="K7565" s="47"/>
      <c r="L7565" s="47"/>
      <c r="M7565" s="47"/>
      <c r="N7565" s="47"/>
      <c r="O7565" s="48"/>
    </row>
    <row r="7566" spans="2:15" x14ac:dyDescent="0.25">
      <c r="B7566" s="84"/>
      <c r="C7566" s="47"/>
      <c r="D7566" s="47"/>
      <c r="E7566" s="47"/>
      <c r="F7566" s="47"/>
      <c r="G7566" s="48"/>
      <c r="H7566" s="47"/>
      <c r="I7566" s="51"/>
      <c r="J7566" s="51"/>
      <c r="K7566" s="47"/>
      <c r="L7566" s="47"/>
      <c r="M7566" s="47"/>
      <c r="N7566" s="47"/>
      <c r="O7566" s="48"/>
    </row>
    <row r="7567" spans="2:15" x14ac:dyDescent="0.25">
      <c r="B7567" s="84"/>
      <c r="C7567" s="47"/>
      <c r="D7567" s="47"/>
      <c r="E7567" s="47"/>
      <c r="F7567" s="47"/>
      <c r="G7567" s="48"/>
      <c r="H7567" s="47"/>
      <c r="I7567" s="51"/>
      <c r="J7567" s="51"/>
      <c r="K7567" s="47"/>
      <c r="L7567" s="47"/>
      <c r="M7567" s="47"/>
      <c r="N7567" s="47"/>
      <c r="O7567" s="48"/>
    </row>
    <row r="7568" spans="2:15" x14ac:dyDescent="0.25">
      <c r="B7568" s="84"/>
      <c r="C7568" s="47"/>
      <c r="D7568" s="47"/>
      <c r="E7568" s="47"/>
      <c r="F7568" s="47"/>
      <c r="G7568" s="48"/>
      <c r="H7568" s="47"/>
      <c r="I7568" s="51"/>
      <c r="J7568" s="51"/>
      <c r="K7568" s="47"/>
      <c r="L7568" s="47"/>
      <c r="M7568" s="47"/>
      <c r="N7568" s="47"/>
      <c r="O7568" s="48"/>
    </row>
    <row r="7569" spans="2:15" x14ac:dyDescent="0.25">
      <c r="B7569" s="84"/>
      <c r="C7569" s="47"/>
      <c r="D7569" s="47"/>
      <c r="E7569" s="47"/>
      <c r="F7569" s="47"/>
      <c r="G7569" s="48"/>
      <c r="H7569" s="47"/>
      <c r="I7569" s="51"/>
      <c r="J7569" s="51"/>
      <c r="K7569" s="47"/>
      <c r="L7569" s="47"/>
      <c r="M7569" s="47"/>
      <c r="N7569" s="47"/>
      <c r="O7569" s="48"/>
    </row>
    <row r="7570" spans="2:15" x14ac:dyDescent="0.25">
      <c r="B7570" s="84"/>
      <c r="C7570" s="47"/>
      <c r="D7570" s="47"/>
      <c r="E7570" s="47"/>
      <c r="F7570" s="47"/>
      <c r="G7570" s="48"/>
      <c r="H7570" s="47"/>
      <c r="I7570" s="51"/>
      <c r="J7570" s="51"/>
      <c r="K7570" s="47"/>
      <c r="L7570" s="47"/>
      <c r="M7570" s="47"/>
      <c r="N7570" s="47"/>
      <c r="O7570" s="48"/>
    </row>
    <row r="7571" spans="2:15" x14ac:dyDescent="0.25">
      <c r="B7571" s="84"/>
      <c r="C7571" s="47"/>
      <c r="D7571" s="47"/>
      <c r="E7571" s="47"/>
      <c r="F7571" s="47"/>
      <c r="G7571" s="48"/>
      <c r="H7571" s="47"/>
      <c r="I7571" s="51"/>
      <c r="J7571" s="51"/>
      <c r="K7571" s="47"/>
      <c r="L7571" s="47"/>
      <c r="M7571" s="47"/>
      <c r="N7571" s="47"/>
      <c r="O7571" s="48"/>
    </row>
    <row r="7572" spans="2:15" x14ac:dyDescent="0.25">
      <c r="B7572" s="84"/>
      <c r="C7572" s="47"/>
      <c r="D7572" s="47"/>
      <c r="E7572" s="47"/>
      <c r="F7572" s="47"/>
      <c r="G7572" s="48"/>
      <c r="H7572" s="47"/>
      <c r="I7572" s="51"/>
      <c r="J7572" s="51"/>
      <c r="K7572" s="47"/>
      <c r="L7572" s="47"/>
      <c r="M7572" s="47"/>
      <c r="N7572" s="47"/>
      <c r="O7572" s="48"/>
    </row>
    <row r="7573" spans="2:15" x14ac:dyDescent="0.25">
      <c r="B7573" s="84"/>
      <c r="C7573" s="47"/>
      <c r="D7573" s="47"/>
      <c r="E7573" s="47"/>
      <c r="F7573" s="47"/>
      <c r="G7573" s="48"/>
      <c r="H7573" s="47"/>
      <c r="I7573" s="51"/>
      <c r="J7573" s="51"/>
      <c r="K7573" s="47"/>
      <c r="L7573" s="47"/>
      <c r="M7573" s="47"/>
      <c r="N7573" s="47"/>
      <c r="O7573" s="48"/>
    </row>
    <row r="7574" spans="2:15" x14ac:dyDescent="0.25">
      <c r="B7574" s="84"/>
      <c r="C7574" s="47"/>
      <c r="D7574" s="47"/>
      <c r="E7574" s="47"/>
      <c r="F7574" s="47"/>
      <c r="G7574" s="48"/>
      <c r="H7574" s="47"/>
      <c r="I7574" s="51"/>
      <c r="J7574" s="51"/>
      <c r="K7574" s="47"/>
      <c r="L7574" s="47"/>
      <c r="M7574" s="47"/>
      <c r="N7574" s="47"/>
      <c r="O7574" s="48"/>
    </row>
    <row r="7575" spans="2:15" x14ac:dyDescent="0.25">
      <c r="B7575" s="84"/>
      <c r="C7575" s="47"/>
      <c r="D7575" s="47"/>
      <c r="E7575" s="47"/>
      <c r="F7575" s="47"/>
      <c r="G7575" s="48"/>
      <c r="H7575" s="47"/>
      <c r="I7575" s="51"/>
      <c r="J7575" s="51"/>
      <c r="K7575" s="47"/>
      <c r="L7575" s="47"/>
      <c r="M7575" s="47"/>
      <c r="N7575" s="47"/>
      <c r="O7575" s="48"/>
    </row>
    <row r="7576" spans="2:15" x14ac:dyDescent="0.25">
      <c r="B7576" s="84"/>
      <c r="C7576" s="47"/>
      <c r="D7576" s="47"/>
      <c r="E7576" s="47"/>
      <c r="F7576" s="47"/>
      <c r="G7576" s="48"/>
      <c r="H7576" s="47"/>
      <c r="I7576" s="51"/>
      <c r="J7576" s="51"/>
      <c r="K7576" s="47"/>
      <c r="L7576" s="47"/>
      <c r="M7576" s="47"/>
      <c r="N7576" s="47"/>
      <c r="O7576" s="48"/>
    </row>
    <row r="7577" spans="2:15" x14ac:dyDescent="0.25">
      <c r="B7577" s="84"/>
      <c r="C7577" s="47"/>
      <c r="D7577" s="47"/>
      <c r="E7577" s="47"/>
      <c r="F7577" s="47"/>
      <c r="G7577" s="48"/>
      <c r="H7577" s="47"/>
      <c r="I7577" s="51"/>
      <c r="J7577" s="51"/>
      <c r="K7577" s="47"/>
      <c r="L7577" s="47"/>
      <c r="M7577" s="47"/>
      <c r="N7577" s="47"/>
      <c r="O7577" s="48"/>
    </row>
    <row r="7578" spans="2:15" x14ac:dyDescent="0.25">
      <c r="B7578" s="84"/>
      <c r="C7578" s="47"/>
      <c r="D7578" s="47"/>
      <c r="E7578" s="47"/>
      <c r="F7578" s="47"/>
      <c r="G7578" s="48"/>
      <c r="H7578" s="47"/>
      <c r="I7578" s="51"/>
      <c r="J7578" s="51"/>
      <c r="K7578" s="47"/>
      <c r="L7578" s="47"/>
      <c r="M7578" s="47"/>
      <c r="N7578" s="47"/>
      <c r="O7578" s="48"/>
    </row>
    <row r="7579" spans="2:15" x14ac:dyDescent="0.25">
      <c r="B7579" s="84"/>
      <c r="C7579" s="47"/>
      <c r="D7579" s="47"/>
      <c r="E7579" s="47"/>
      <c r="F7579" s="47"/>
      <c r="G7579" s="48"/>
      <c r="H7579" s="47"/>
      <c r="I7579" s="51"/>
      <c r="J7579" s="51"/>
      <c r="K7579" s="47"/>
      <c r="L7579" s="47"/>
      <c r="M7579" s="47"/>
      <c r="N7579" s="47"/>
      <c r="O7579" s="48"/>
    </row>
    <row r="7580" spans="2:15" x14ac:dyDescent="0.25">
      <c r="B7580" s="84"/>
      <c r="C7580" s="47"/>
      <c r="D7580" s="47"/>
      <c r="E7580" s="47"/>
      <c r="F7580" s="47"/>
      <c r="G7580" s="48"/>
      <c r="H7580" s="47"/>
      <c r="I7580" s="51"/>
      <c r="J7580" s="51"/>
      <c r="K7580" s="47"/>
      <c r="L7580" s="47"/>
      <c r="M7580" s="47"/>
      <c r="N7580" s="47"/>
      <c r="O7580" s="48"/>
    </row>
    <row r="7581" spans="2:15" x14ac:dyDescent="0.25">
      <c r="B7581" s="84"/>
      <c r="C7581" s="47"/>
      <c r="D7581" s="47"/>
      <c r="E7581" s="47"/>
      <c r="F7581" s="47"/>
      <c r="G7581" s="48"/>
      <c r="H7581" s="47"/>
      <c r="I7581" s="51"/>
      <c r="J7581" s="51"/>
      <c r="K7581" s="47"/>
      <c r="L7581" s="47"/>
      <c r="M7581" s="47"/>
      <c r="N7581" s="47"/>
      <c r="O7581" s="48"/>
    </row>
    <row r="7582" spans="2:15" x14ac:dyDescent="0.25">
      <c r="B7582" s="84"/>
      <c r="C7582" s="47"/>
      <c r="D7582" s="47"/>
      <c r="E7582" s="47"/>
      <c r="F7582" s="47"/>
      <c r="G7582" s="48"/>
      <c r="H7582" s="47"/>
      <c r="I7582" s="51"/>
      <c r="J7582" s="51"/>
      <c r="K7582" s="47"/>
      <c r="L7582" s="47"/>
      <c r="M7582" s="47"/>
      <c r="N7582" s="47"/>
      <c r="O7582" s="48"/>
    </row>
    <row r="7583" spans="2:15" x14ac:dyDescent="0.25">
      <c r="B7583" s="84"/>
      <c r="C7583" s="47"/>
      <c r="D7583" s="47"/>
      <c r="E7583" s="47"/>
      <c r="F7583" s="47"/>
      <c r="G7583" s="48"/>
      <c r="H7583" s="47"/>
      <c r="I7583" s="51"/>
      <c r="J7583" s="51"/>
      <c r="K7583" s="47"/>
      <c r="L7583" s="47"/>
      <c r="M7583" s="47"/>
      <c r="N7583" s="47"/>
      <c r="O7583" s="48"/>
    </row>
    <row r="7584" spans="2:15" x14ac:dyDescent="0.25">
      <c r="B7584" s="84"/>
      <c r="C7584" s="47"/>
      <c r="D7584" s="47"/>
      <c r="E7584" s="47"/>
      <c r="F7584" s="47"/>
      <c r="G7584" s="48"/>
      <c r="H7584" s="47"/>
      <c r="I7584" s="51"/>
      <c r="J7584" s="51"/>
      <c r="K7584" s="47"/>
      <c r="L7584" s="47"/>
      <c r="M7584" s="47"/>
      <c r="N7584" s="47"/>
      <c r="O7584" s="48"/>
    </row>
    <row r="7585" spans="2:15" x14ac:dyDescent="0.25">
      <c r="B7585" s="84"/>
      <c r="C7585" s="47"/>
      <c r="D7585" s="47"/>
      <c r="E7585" s="47"/>
      <c r="F7585" s="47"/>
      <c r="G7585" s="48"/>
      <c r="H7585" s="47"/>
      <c r="I7585" s="51"/>
      <c r="J7585" s="51"/>
      <c r="K7585" s="47"/>
      <c r="L7585" s="47"/>
      <c r="M7585" s="47"/>
      <c r="N7585" s="47"/>
      <c r="O7585" s="48"/>
    </row>
    <row r="7586" spans="2:15" x14ac:dyDescent="0.25">
      <c r="B7586" s="84"/>
      <c r="C7586" s="47"/>
      <c r="D7586" s="47"/>
      <c r="E7586" s="47"/>
      <c r="F7586" s="47"/>
      <c r="G7586" s="48"/>
      <c r="H7586" s="47"/>
      <c r="I7586" s="51"/>
      <c r="J7586" s="51"/>
      <c r="K7586" s="47"/>
      <c r="L7586" s="47"/>
      <c r="M7586" s="47"/>
      <c r="N7586" s="47"/>
      <c r="O7586" s="48"/>
    </row>
    <row r="7587" spans="2:15" x14ac:dyDescent="0.25">
      <c r="B7587" s="84"/>
      <c r="C7587" s="47"/>
      <c r="D7587" s="47"/>
      <c r="E7587" s="47"/>
      <c r="F7587" s="47"/>
      <c r="G7587" s="48"/>
      <c r="H7587" s="47"/>
      <c r="I7587" s="51"/>
      <c r="J7587" s="51"/>
      <c r="K7587" s="47"/>
      <c r="L7587" s="47"/>
      <c r="M7587" s="47"/>
      <c r="N7587" s="47"/>
      <c r="O7587" s="48"/>
    </row>
    <row r="7588" spans="2:15" x14ac:dyDescent="0.25">
      <c r="B7588" s="84"/>
      <c r="C7588" s="47"/>
      <c r="D7588" s="47"/>
      <c r="E7588" s="47"/>
      <c r="F7588" s="47"/>
      <c r="G7588" s="48"/>
      <c r="H7588" s="47"/>
      <c r="I7588" s="51"/>
      <c r="J7588" s="51"/>
      <c r="K7588" s="47"/>
      <c r="L7588" s="47"/>
      <c r="M7588" s="47"/>
      <c r="N7588" s="47"/>
      <c r="O7588" s="48"/>
    </row>
    <row r="7589" spans="2:15" x14ac:dyDescent="0.25">
      <c r="B7589" s="84"/>
      <c r="C7589" s="47"/>
      <c r="D7589" s="47"/>
      <c r="E7589" s="47"/>
      <c r="F7589" s="47"/>
      <c r="G7589" s="48"/>
      <c r="H7589" s="47"/>
      <c r="I7589" s="51"/>
      <c r="J7589" s="51"/>
      <c r="K7589" s="47"/>
      <c r="L7589" s="47"/>
      <c r="M7589" s="47"/>
      <c r="N7589" s="47"/>
      <c r="O7589" s="48"/>
    </row>
    <row r="7590" spans="2:15" x14ac:dyDescent="0.25">
      <c r="B7590" s="84"/>
      <c r="C7590" s="47"/>
      <c r="D7590" s="47"/>
      <c r="E7590" s="47"/>
      <c r="F7590" s="47"/>
      <c r="G7590" s="48"/>
      <c r="H7590" s="47"/>
      <c r="I7590" s="51"/>
      <c r="J7590" s="51"/>
      <c r="K7590" s="47"/>
      <c r="L7590" s="47"/>
      <c r="M7590" s="47"/>
      <c r="N7590" s="47"/>
      <c r="O7590" s="48"/>
    </row>
    <row r="7591" spans="2:15" x14ac:dyDescent="0.25">
      <c r="B7591" s="84"/>
      <c r="C7591" s="47"/>
      <c r="D7591" s="47"/>
      <c r="E7591" s="47"/>
      <c r="F7591" s="47"/>
      <c r="G7591" s="48"/>
      <c r="H7591" s="47"/>
      <c r="I7591" s="51"/>
      <c r="J7591" s="51"/>
      <c r="K7591" s="47"/>
      <c r="L7591" s="47"/>
      <c r="M7591" s="47"/>
      <c r="N7591" s="47"/>
      <c r="O7591" s="48"/>
    </row>
    <row r="7592" spans="2:15" x14ac:dyDescent="0.25">
      <c r="B7592" s="84"/>
      <c r="C7592" s="47"/>
      <c r="D7592" s="47"/>
      <c r="E7592" s="47"/>
      <c r="F7592" s="47"/>
      <c r="G7592" s="48"/>
      <c r="H7592" s="47"/>
      <c r="I7592" s="51"/>
      <c r="J7592" s="51"/>
      <c r="K7592" s="47"/>
      <c r="L7592" s="47"/>
      <c r="M7592" s="47"/>
      <c r="N7592" s="47"/>
      <c r="O7592" s="48"/>
    </row>
    <row r="7593" spans="2:15" x14ac:dyDescent="0.25">
      <c r="B7593" s="84"/>
      <c r="C7593" s="47"/>
      <c r="D7593" s="47"/>
      <c r="E7593" s="47"/>
      <c r="F7593" s="47"/>
      <c r="G7593" s="48"/>
      <c r="H7593" s="47"/>
      <c r="I7593" s="51"/>
      <c r="J7593" s="51"/>
      <c r="K7593" s="47"/>
      <c r="L7593" s="47"/>
      <c r="M7593" s="47"/>
      <c r="N7593" s="47"/>
      <c r="O7593" s="48"/>
    </row>
    <row r="7594" spans="2:15" x14ac:dyDescent="0.25">
      <c r="B7594" s="84"/>
      <c r="C7594" s="47"/>
      <c r="D7594" s="47"/>
      <c r="E7594" s="47"/>
      <c r="F7594" s="47"/>
      <c r="G7594" s="48"/>
      <c r="H7594" s="47"/>
      <c r="I7594" s="51"/>
      <c r="J7594" s="51"/>
      <c r="K7594" s="47"/>
      <c r="L7594" s="47"/>
      <c r="M7594" s="47"/>
      <c r="N7594" s="47"/>
      <c r="O7594" s="48"/>
    </row>
    <row r="7595" spans="2:15" x14ac:dyDescent="0.25">
      <c r="B7595" s="84"/>
      <c r="C7595" s="47"/>
      <c r="D7595" s="47"/>
      <c r="E7595" s="47"/>
      <c r="F7595" s="47"/>
      <c r="G7595" s="48"/>
      <c r="H7595" s="47"/>
      <c r="I7595" s="51"/>
      <c r="J7595" s="51"/>
      <c r="K7595" s="47"/>
      <c r="L7595" s="47"/>
      <c r="M7595" s="47"/>
      <c r="N7595" s="47"/>
      <c r="O7595" s="48"/>
    </row>
    <row r="7596" spans="2:15" x14ac:dyDescent="0.25">
      <c r="B7596" s="84"/>
      <c r="C7596" s="47"/>
      <c r="D7596" s="47"/>
      <c r="E7596" s="47"/>
      <c r="F7596" s="47"/>
      <c r="G7596" s="48"/>
      <c r="H7596" s="47"/>
      <c r="I7596" s="51"/>
      <c r="J7596" s="51"/>
      <c r="K7596" s="47"/>
      <c r="L7596" s="47"/>
      <c r="M7596" s="47"/>
      <c r="N7596" s="47"/>
      <c r="O7596" s="48"/>
    </row>
    <row r="7597" spans="2:15" x14ac:dyDescent="0.25">
      <c r="B7597" s="84"/>
      <c r="C7597" s="47"/>
      <c r="D7597" s="47"/>
      <c r="E7597" s="47"/>
      <c r="F7597" s="47"/>
      <c r="G7597" s="48"/>
      <c r="H7597" s="47"/>
      <c r="I7597" s="51"/>
      <c r="J7597" s="51"/>
      <c r="K7597" s="47"/>
      <c r="L7597" s="47"/>
      <c r="M7597" s="47"/>
      <c r="N7597" s="47"/>
      <c r="O7597" s="48"/>
    </row>
    <row r="7598" spans="2:15" x14ac:dyDescent="0.25">
      <c r="B7598" s="84"/>
      <c r="C7598" s="47"/>
      <c r="D7598" s="47"/>
      <c r="E7598" s="47"/>
      <c r="F7598" s="47"/>
      <c r="G7598" s="48"/>
      <c r="H7598" s="47"/>
      <c r="I7598" s="51"/>
      <c r="J7598" s="51"/>
      <c r="K7598" s="47"/>
      <c r="L7598" s="47"/>
      <c r="M7598" s="47"/>
      <c r="N7598" s="47"/>
      <c r="O7598" s="48"/>
    </row>
    <row r="7599" spans="2:15" x14ac:dyDescent="0.25">
      <c r="B7599" s="84"/>
      <c r="C7599" s="47"/>
      <c r="D7599" s="47"/>
      <c r="E7599" s="47"/>
      <c r="F7599" s="47"/>
      <c r="G7599" s="48"/>
      <c r="H7599" s="47"/>
      <c r="I7599" s="51"/>
      <c r="J7599" s="51"/>
      <c r="K7599" s="47"/>
      <c r="L7599" s="47"/>
      <c r="M7599" s="47"/>
      <c r="N7599" s="47"/>
      <c r="O7599" s="48"/>
    </row>
    <row r="7600" spans="2:15" x14ac:dyDescent="0.25">
      <c r="B7600" s="84"/>
      <c r="C7600" s="47"/>
      <c r="D7600" s="47"/>
      <c r="E7600" s="47"/>
      <c r="F7600" s="47"/>
      <c r="G7600" s="48"/>
      <c r="H7600" s="47"/>
      <c r="I7600" s="51"/>
      <c r="J7600" s="51"/>
      <c r="K7600" s="47"/>
      <c r="L7600" s="47"/>
      <c r="M7600" s="47"/>
      <c r="N7600" s="47"/>
      <c r="O7600" s="48"/>
    </row>
    <row r="7601" spans="2:15" x14ac:dyDescent="0.25">
      <c r="B7601" s="84"/>
      <c r="C7601" s="47"/>
      <c r="D7601" s="47"/>
      <c r="E7601" s="47"/>
      <c r="F7601" s="47"/>
      <c r="G7601" s="48"/>
      <c r="H7601" s="47"/>
      <c r="I7601" s="51"/>
      <c r="J7601" s="51"/>
      <c r="K7601" s="47"/>
      <c r="L7601" s="47"/>
      <c r="M7601" s="47"/>
      <c r="N7601" s="47"/>
      <c r="O7601" s="48"/>
    </row>
    <row r="7602" spans="2:15" x14ac:dyDescent="0.25">
      <c r="B7602" s="84"/>
      <c r="C7602" s="47"/>
      <c r="D7602" s="47"/>
      <c r="E7602" s="47"/>
      <c r="F7602" s="47"/>
      <c r="G7602" s="48"/>
      <c r="H7602" s="47"/>
      <c r="I7602" s="51"/>
      <c r="J7602" s="51"/>
      <c r="K7602" s="47"/>
      <c r="L7602" s="47"/>
      <c r="M7602" s="47"/>
      <c r="N7602" s="47"/>
      <c r="O7602" s="48"/>
    </row>
    <row r="7603" spans="2:15" x14ac:dyDescent="0.25">
      <c r="B7603" s="84"/>
      <c r="C7603" s="47"/>
      <c r="D7603" s="47"/>
      <c r="E7603" s="47"/>
      <c r="F7603" s="47"/>
      <c r="G7603" s="48"/>
      <c r="H7603" s="47"/>
      <c r="I7603" s="51"/>
      <c r="J7603" s="51"/>
      <c r="K7603" s="47"/>
      <c r="L7603" s="47"/>
      <c r="M7603" s="47"/>
      <c r="N7603" s="47"/>
      <c r="O7603" s="48"/>
    </row>
    <row r="7604" spans="2:15" x14ac:dyDescent="0.25">
      <c r="B7604" s="84"/>
      <c r="C7604" s="47"/>
      <c r="D7604" s="47"/>
      <c r="E7604" s="47"/>
      <c r="F7604" s="47"/>
      <c r="G7604" s="48"/>
      <c r="H7604" s="47"/>
      <c r="I7604" s="51"/>
      <c r="J7604" s="51"/>
      <c r="K7604" s="47"/>
      <c r="L7604" s="47"/>
      <c r="M7604" s="47"/>
      <c r="N7604" s="47"/>
      <c r="O7604" s="48"/>
    </row>
    <row r="7605" spans="2:15" x14ac:dyDescent="0.25">
      <c r="B7605" s="84"/>
      <c r="C7605" s="47"/>
      <c r="D7605" s="47"/>
      <c r="E7605" s="47"/>
      <c r="F7605" s="47"/>
      <c r="G7605" s="48"/>
      <c r="H7605" s="47"/>
      <c r="I7605" s="51"/>
      <c r="J7605" s="51"/>
      <c r="K7605" s="47"/>
      <c r="L7605" s="47"/>
      <c r="M7605" s="47"/>
      <c r="N7605" s="47"/>
      <c r="O7605" s="48"/>
    </row>
    <row r="7606" spans="2:15" x14ac:dyDescent="0.25">
      <c r="B7606" s="84"/>
      <c r="C7606" s="47"/>
      <c r="D7606" s="47"/>
      <c r="E7606" s="47"/>
      <c r="F7606" s="47"/>
      <c r="G7606" s="48"/>
      <c r="H7606" s="47"/>
      <c r="I7606" s="51"/>
      <c r="J7606" s="51"/>
      <c r="K7606" s="47"/>
      <c r="L7606" s="47"/>
      <c r="M7606" s="47"/>
      <c r="N7606" s="47"/>
      <c r="O7606" s="48"/>
    </row>
    <row r="7607" spans="2:15" x14ac:dyDescent="0.25">
      <c r="B7607" s="84"/>
      <c r="C7607" s="47"/>
      <c r="D7607" s="47"/>
      <c r="E7607" s="47"/>
      <c r="F7607" s="47"/>
      <c r="G7607" s="48"/>
      <c r="H7607" s="47"/>
      <c r="I7607" s="51"/>
      <c r="J7607" s="51"/>
      <c r="K7607" s="47"/>
      <c r="L7607" s="47"/>
      <c r="M7607" s="47"/>
      <c r="N7607" s="47"/>
      <c r="O7607" s="48"/>
    </row>
    <row r="7608" spans="2:15" x14ac:dyDescent="0.25">
      <c r="B7608" s="84"/>
      <c r="C7608" s="47"/>
      <c r="D7608" s="47"/>
      <c r="E7608" s="47"/>
      <c r="F7608" s="47"/>
      <c r="G7608" s="48"/>
      <c r="H7608" s="47"/>
      <c r="I7608" s="51"/>
      <c r="J7608" s="51"/>
      <c r="K7608" s="47"/>
      <c r="L7608" s="47"/>
      <c r="M7608" s="47"/>
      <c r="N7608" s="47"/>
      <c r="O7608" s="48"/>
    </row>
    <row r="7609" spans="2:15" x14ac:dyDescent="0.25">
      <c r="B7609" s="84"/>
      <c r="C7609" s="47"/>
      <c r="D7609" s="47"/>
      <c r="E7609" s="47"/>
      <c r="F7609" s="47"/>
      <c r="G7609" s="48"/>
      <c r="H7609" s="47"/>
      <c r="I7609" s="51"/>
      <c r="J7609" s="51"/>
      <c r="K7609" s="47"/>
      <c r="L7609" s="47"/>
      <c r="M7609" s="47"/>
      <c r="N7609" s="47"/>
      <c r="O7609" s="48"/>
    </row>
    <row r="7610" spans="2:15" x14ac:dyDescent="0.25">
      <c r="B7610" s="84"/>
      <c r="C7610" s="47"/>
      <c r="D7610" s="47"/>
      <c r="E7610" s="47"/>
      <c r="F7610" s="47"/>
      <c r="G7610" s="48"/>
      <c r="H7610" s="47"/>
      <c r="I7610" s="51"/>
      <c r="J7610" s="51"/>
      <c r="K7610" s="47"/>
      <c r="L7610" s="47"/>
      <c r="M7610" s="47"/>
      <c r="N7610" s="47"/>
      <c r="O7610" s="48"/>
    </row>
    <row r="7611" spans="2:15" x14ac:dyDescent="0.25">
      <c r="B7611" s="84"/>
      <c r="C7611" s="47"/>
      <c r="D7611" s="47"/>
      <c r="E7611" s="47"/>
      <c r="F7611" s="47"/>
      <c r="G7611" s="48"/>
      <c r="H7611" s="47"/>
      <c r="I7611" s="51"/>
      <c r="J7611" s="51"/>
      <c r="K7611" s="47"/>
      <c r="L7611" s="47"/>
      <c r="M7611" s="47"/>
      <c r="N7611" s="47"/>
      <c r="O7611" s="48"/>
    </row>
    <row r="7612" spans="2:15" x14ac:dyDescent="0.25">
      <c r="B7612" s="84"/>
      <c r="C7612" s="47"/>
      <c r="D7612" s="47"/>
      <c r="E7612" s="47"/>
      <c r="F7612" s="47"/>
      <c r="G7612" s="48"/>
      <c r="H7612" s="47"/>
      <c r="I7612" s="51"/>
      <c r="J7612" s="51"/>
      <c r="K7612" s="47"/>
      <c r="L7612" s="47"/>
      <c r="M7612" s="47"/>
      <c r="N7612" s="47"/>
      <c r="O7612" s="48"/>
    </row>
    <row r="7613" spans="2:15" x14ac:dyDescent="0.25">
      <c r="B7613" s="84"/>
      <c r="C7613" s="47"/>
      <c r="D7613" s="47"/>
      <c r="E7613" s="47"/>
      <c r="F7613" s="47"/>
      <c r="G7613" s="48"/>
      <c r="H7613" s="47"/>
      <c r="I7613" s="51"/>
      <c r="J7613" s="51"/>
      <c r="K7613" s="47"/>
      <c r="L7613" s="47"/>
      <c r="M7613" s="47"/>
      <c r="N7613" s="47"/>
      <c r="O7613" s="48"/>
    </row>
    <row r="7614" spans="2:15" x14ac:dyDescent="0.25">
      <c r="B7614" s="84"/>
      <c r="C7614" s="47"/>
      <c r="D7614" s="47"/>
      <c r="E7614" s="47"/>
      <c r="F7614" s="47"/>
      <c r="G7614" s="48"/>
      <c r="H7614" s="47"/>
      <c r="I7614" s="51"/>
      <c r="J7614" s="51"/>
      <c r="K7614" s="47"/>
      <c r="L7614" s="47"/>
      <c r="M7614" s="47"/>
      <c r="N7614" s="47"/>
      <c r="O7614" s="48"/>
    </row>
    <row r="7615" spans="2:15" x14ac:dyDescent="0.25">
      <c r="B7615" s="84"/>
      <c r="C7615" s="47"/>
      <c r="D7615" s="47"/>
      <c r="E7615" s="47"/>
      <c r="F7615" s="47"/>
      <c r="G7615" s="48"/>
      <c r="H7615" s="47"/>
      <c r="I7615" s="51"/>
      <c r="J7615" s="51"/>
      <c r="K7615" s="47"/>
      <c r="L7615" s="47"/>
      <c r="M7615" s="47"/>
      <c r="N7615" s="47"/>
      <c r="O7615" s="48"/>
    </row>
    <row r="7616" spans="2:15" x14ac:dyDescent="0.25">
      <c r="B7616" s="84"/>
      <c r="C7616" s="47"/>
      <c r="D7616" s="47"/>
      <c r="E7616" s="47"/>
      <c r="F7616" s="47"/>
      <c r="G7616" s="48"/>
      <c r="H7616" s="47"/>
      <c r="I7616" s="51"/>
      <c r="J7616" s="51"/>
      <c r="K7616" s="47"/>
      <c r="L7616" s="47"/>
      <c r="M7616" s="47"/>
      <c r="N7616" s="47"/>
      <c r="O7616" s="48"/>
    </row>
    <row r="7617" spans="2:15" x14ac:dyDescent="0.25">
      <c r="B7617" s="84"/>
      <c r="C7617" s="47"/>
      <c r="D7617" s="47"/>
      <c r="E7617" s="47"/>
      <c r="F7617" s="47"/>
      <c r="G7617" s="48"/>
      <c r="H7617" s="47"/>
      <c r="I7617" s="51"/>
      <c r="J7617" s="51"/>
      <c r="K7617" s="47"/>
      <c r="L7617" s="47"/>
      <c r="M7617" s="47"/>
      <c r="N7617" s="47"/>
      <c r="O7617" s="48"/>
    </row>
    <row r="7618" spans="2:15" x14ac:dyDescent="0.25">
      <c r="B7618" s="84"/>
      <c r="C7618" s="47"/>
      <c r="D7618" s="47"/>
      <c r="E7618" s="47"/>
      <c r="F7618" s="47"/>
      <c r="G7618" s="48"/>
      <c r="H7618" s="47"/>
      <c r="I7618" s="51"/>
      <c r="J7618" s="51"/>
      <c r="K7618" s="47"/>
      <c r="L7618" s="47"/>
      <c r="M7618" s="47"/>
      <c r="N7618" s="47"/>
      <c r="O7618" s="48"/>
    </row>
    <row r="7619" spans="2:15" x14ac:dyDescent="0.25">
      <c r="B7619" s="84"/>
      <c r="C7619" s="47"/>
      <c r="D7619" s="47"/>
      <c r="E7619" s="47"/>
      <c r="F7619" s="47"/>
      <c r="G7619" s="48"/>
      <c r="H7619" s="47"/>
      <c r="I7619" s="51"/>
      <c r="J7619" s="51"/>
      <c r="K7619" s="47"/>
      <c r="L7619" s="47"/>
      <c r="M7619" s="47"/>
      <c r="N7619" s="47"/>
      <c r="O7619" s="48"/>
    </row>
    <row r="7620" spans="2:15" x14ac:dyDescent="0.25">
      <c r="B7620" s="84"/>
      <c r="C7620" s="47"/>
      <c r="D7620" s="47"/>
      <c r="E7620" s="47"/>
      <c r="F7620" s="47"/>
      <c r="G7620" s="48"/>
      <c r="H7620" s="47"/>
      <c r="I7620" s="51"/>
      <c r="J7620" s="51"/>
      <c r="K7620" s="47"/>
      <c r="L7620" s="47"/>
      <c r="M7620" s="47"/>
      <c r="N7620" s="47"/>
      <c r="O7620" s="48"/>
    </row>
    <row r="7621" spans="2:15" x14ac:dyDescent="0.25">
      <c r="B7621" s="84"/>
      <c r="C7621" s="47"/>
      <c r="D7621" s="47"/>
      <c r="E7621" s="47"/>
      <c r="F7621" s="47"/>
      <c r="G7621" s="48"/>
      <c r="H7621" s="47"/>
      <c r="I7621" s="51"/>
      <c r="J7621" s="51"/>
      <c r="K7621" s="47"/>
      <c r="L7621" s="47"/>
      <c r="M7621" s="47"/>
      <c r="N7621" s="47"/>
      <c r="O7621" s="48"/>
    </row>
    <row r="7622" spans="2:15" x14ac:dyDescent="0.25">
      <c r="B7622" s="84"/>
      <c r="C7622" s="47"/>
      <c r="D7622" s="47"/>
      <c r="E7622" s="47"/>
      <c r="F7622" s="47"/>
      <c r="G7622" s="48"/>
      <c r="H7622" s="47"/>
      <c r="I7622" s="51"/>
      <c r="J7622" s="51"/>
      <c r="K7622" s="47"/>
      <c r="L7622" s="47"/>
      <c r="M7622" s="47"/>
      <c r="N7622" s="47"/>
      <c r="O7622" s="48"/>
    </row>
    <row r="7623" spans="2:15" x14ac:dyDescent="0.25">
      <c r="B7623" s="84"/>
      <c r="C7623" s="47"/>
      <c r="D7623" s="47"/>
      <c r="E7623" s="47"/>
      <c r="F7623" s="47"/>
      <c r="G7623" s="48"/>
      <c r="H7623" s="47"/>
      <c r="I7623" s="51"/>
      <c r="J7623" s="51"/>
      <c r="K7623" s="47"/>
      <c r="L7623" s="47"/>
      <c r="M7623" s="47"/>
      <c r="N7623" s="47"/>
      <c r="O7623" s="48"/>
    </row>
    <row r="7624" spans="2:15" x14ac:dyDescent="0.25">
      <c r="B7624" s="84"/>
      <c r="C7624" s="47"/>
      <c r="D7624" s="47"/>
      <c r="E7624" s="47"/>
      <c r="F7624" s="47"/>
      <c r="G7624" s="48"/>
      <c r="H7624" s="47"/>
      <c r="I7624" s="51"/>
      <c r="J7624" s="51"/>
      <c r="K7624" s="47"/>
      <c r="L7624" s="47"/>
      <c r="M7624" s="47"/>
      <c r="N7624" s="47"/>
      <c r="O7624" s="48"/>
    </row>
    <row r="7625" spans="2:15" x14ac:dyDescent="0.25">
      <c r="B7625" s="84"/>
      <c r="C7625" s="47"/>
      <c r="D7625" s="47"/>
      <c r="E7625" s="47"/>
      <c r="F7625" s="47"/>
      <c r="G7625" s="48"/>
      <c r="H7625" s="47"/>
      <c r="I7625" s="51"/>
      <c r="J7625" s="51"/>
      <c r="K7625" s="47"/>
      <c r="L7625" s="47"/>
      <c r="M7625" s="47"/>
      <c r="N7625" s="47"/>
      <c r="O7625" s="48"/>
    </row>
    <row r="7626" spans="2:15" x14ac:dyDescent="0.25">
      <c r="B7626" s="84"/>
      <c r="C7626" s="47"/>
      <c r="D7626" s="47"/>
      <c r="E7626" s="47"/>
      <c r="F7626" s="47"/>
      <c r="G7626" s="48"/>
      <c r="H7626" s="47"/>
      <c r="I7626" s="51"/>
      <c r="J7626" s="51"/>
      <c r="K7626" s="47"/>
      <c r="L7626" s="47"/>
      <c r="M7626" s="47"/>
      <c r="N7626" s="47"/>
      <c r="O7626" s="48"/>
    </row>
    <row r="7627" spans="2:15" x14ac:dyDescent="0.25">
      <c r="B7627" s="84"/>
      <c r="C7627" s="47"/>
      <c r="D7627" s="47"/>
      <c r="E7627" s="47"/>
      <c r="F7627" s="47"/>
      <c r="G7627" s="48"/>
      <c r="H7627" s="47"/>
      <c r="I7627" s="51"/>
      <c r="J7627" s="51"/>
      <c r="K7627" s="47"/>
      <c r="L7627" s="47"/>
      <c r="M7627" s="47"/>
      <c r="N7627" s="47"/>
      <c r="O7627" s="48"/>
    </row>
    <row r="7628" spans="2:15" x14ac:dyDescent="0.25">
      <c r="B7628" s="84"/>
      <c r="C7628" s="47"/>
      <c r="D7628" s="47"/>
      <c r="E7628" s="47"/>
      <c r="F7628" s="47"/>
      <c r="G7628" s="48"/>
      <c r="H7628" s="47"/>
      <c r="I7628" s="51"/>
      <c r="J7628" s="51"/>
      <c r="K7628" s="47"/>
      <c r="L7628" s="47"/>
      <c r="M7628" s="47"/>
      <c r="N7628" s="47"/>
      <c r="O7628" s="48"/>
    </row>
    <row r="7629" spans="2:15" x14ac:dyDescent="0.25">
      <c r="B7629" s="84"/>
      <c r="C7629" s="47"/>
      <c r="D7629" s="47"/>
      <c r="E7629" s="47"/>
      <c r="F7629" s="47"/>
      <c r="G7629" s="48"/>
      <c r="H7629" s="47"/>
      <c r="I7629" s="51"/>
      <c r="J7629" s="51"/>
      <c r="K7629" s="47"/>
      <c r="L7629" s="47"/>
      <c r="M7629" s="47"/>
      <c r="N7629" s="47"/>
      <c r="O7629" s="48"/>
    </row>
    <row r="7630" spans="2:15" x14ac:dyDescent="0.25">
      <c r="B7630" s="84"/>
      <c r="C7630" s="47"/>
      <c r="D7630" s="47"/>
      <c r="E7630" s="47"/>
      <c r="F7630" s="47"/>
      <c r="G7630" s="48"/>
      <c r="H7630" s="47"/>
      <c r="I7630" s="51"/>
      <c r="J7630" s="51"/>
      <c r="K7630" s="47"/>
      <c r="L7630" s="47"/>
      <c r="M7630" s="47"/>
      <c r="N7630" s="47"/>
      <c r="O7630" s="48"/>
    </row>
    <row r="7631" spans="2:15" x14ac:dyDescent="0.25">
      <c r="B7631" s="84"/>
      <c r="C7631" s="47"/>
      <c r="D7631" s="47"/>
      <c r="E7631" s="47"/>
      <c r="F7631" s="47"/>
      <c r="G7631" s="48"/>
      <c r="H7631" s="47"/>
      <c r="I7631" s="51"/>
      <c r="J7631" s="51"/>
      <c r="K7631" s="47"/>
      <c r="L7631" s="47"/>
      <c r="M7631" s="47"/>
      <c r="N7631" s="47"/>
      <c r="O7631" s="48"/>
    </row>
    <row r="7632" spans="2:15" x14ac:dyDescent="0.25">
      <c r="B7632" s="84"/>
      <c r="C7632" s="47"/>
      <c r="D7632" s="47"/>
      <c r="E7632" s="47"/>
      <c r="F7632" s="47"/>
      <c r="G7632" s="48"/>
      <c r="H7632" s="47"/>
      <c r="I7632" s="51"/>
      <c r="J7632" s="51"/>
      <c r="K7632" s="47"/>
      <c r="L7632" s="47"/>
      <c r="M7632" s="47"/>
      <c r="N7632" s="47"/>
      <c r="O7632" s="48"/>
    </row>
    <row r="7633" spans="2:15" x14ac:dyDescent="0.25">
      <c r="B7633" s="84"/>
      <c r="C7633" s="47"/>
      <c r="D7633" s="47"/>
      <c r="E7633" s="47"/>
      <c r="F7633" s="47"/>
      <c r="G7633" s="48"/>
      <c r="H7633" s="47"/>
      <c r="I7633" s="51"/>
      <c r="J7633" s="51"/>
      <c r="K7633" s="47"/>
      <c r="L7633" s="47"/>
      <c r="M7633" s="47"/>
      <c r="N7633" s="47"/>
      <c r="O7633" s="48"/>
    </row>
    <row r="7634" spans="2:15" x14ac:dyDescent="0.25">
      <c r="B7634" s="84"/>
      <c r="C7634" s="47"/>
      <c r="D7634" s="47"/>
      <c r="E7634" s="47"/>
      <c r="F7634" s="47"/>
      <c r="G7634" s="48"/>
      <c r="H7634" s="47"/>
      <c r="I7634" s="51"/>
      <c r="J7634" s="51"/>
      <c r="K7634" s="47"/>
      <c r="L7634" s="47"/>
      <c r="M7634" s="47"/>
      <c r="N7634" s="47"/>
      <c r="O7634" s="48"/>
    </row>
    <row r="7635" spans="2:15" x14ac:dyDescent="0.25">
      <c r="B7635" s="84"/>
      <c r="C7635" s="47"/>
      <c r="D7635" s="47"/>
      <c r="E7635" s="47"/>
      <c r="F7635" s="47"/>
      <c r="G7635" s="48"/>
      <c r="H7635" s="47"/>
      <c r="I7635" s="51"/>
      <c r="J7635" s="51"/>
      <c r="K7635" s="47"/>
      <c r="L7635" s="47"/>
      <c r="M7635" s="47"/>
      <c r="N7635" s="47"/>
      <c r="O7635" s="48"/>
    </row>
    <row r="7636" spans="2:15" x14ac:dyDescent="0.25">
      <c r="B7636" s="84"/>
      <c r="C7636" s="47"/>
      <c r="D7636" s="47"/>
      <c r="E7636" s="47"/>
      <c r="F7636" s="47"/>
      <c r="G7636" s="48"/>
      <c r="H7636" s="47"/>
      <c r="I7636" s="51"/>
      <c r="J7636" s="51"/>
      <c r="K7636" s="47"/>
      <c r="L7636" s="47"/>
      <c r="M7636" s="47"/>
      <c r="N7636" s="47"/>
      <c r="O7636" s="48"/>
    </row>
    <row r="7637" spans="2:15" x14ac:dyDescent="0.25">
      <c r="B7637" s="84"/>
      <c r="C7637" s="47"/>
      <c r="D7637" s="47"/>
      <c r="E7637" s="47"/>
      <c r="F7637" s="47"/>
      <c r="G7637" s="48"/>
      <c r="H7637" s="47"/>
      <c r="I7637" s="51"/>
      <c r="J7637" s="51"/>
      <c r="K7637" s="47"/>
      <c r="L7637" s="47"/>
      <c r="M7637" s="47"/>
      <c r="N7637" s="47"/>
      <c r="O7637" s="48"/>
    </row>
    <row r="7638" spans="2:15" x14ac:dyDescent="0.25">
      <c r="B7638" s="84"/>
      <c r="C7638" s="47"/>
      <c r="D7638" s="47"/>
      <c r="E7638" s="47"/>
      <c r="F7638" s="47"/>
      <c r="G7638" s="48"/>
      <c r="H7638" s="47"/>
      <c r="I7638" s="51"/>
      <c r="J7638" s="51"/>
      <c r="K7638" s="47"/>
      <c r="L7638" s="47"/>
      <c r="M7638" s="47"/>
      <c r="N7638" s="47"/>
      <c r="O7638" s="48"/>
    </row>
    <row r="7639" spans="2:15" x14ac:dyDescent="0.25">
      <c r="B7639" s="84"/>
      <c r="C7639" s="47"/>
      <c r="D7639" s="47"/>
      <c r="E7639" s="47"/>
      <c r="F7639" s="47"/>
      <c r="G7639" s="48"/>
      <c r="H7639" s="47"/>
      <c r="I7639" s="51"/>
      <c r="J7639" s="51"/>
      <c r="K7639" s="47"/>
      <c r="L7639" s="47"/>
      <c r="M7639" s="47"/>
      <c r="N7639" s="47"/>
      <c r="O7639" s="48"/>
    </row>
    <row r="7640" spans="2:15" x14ac:dyDescent="0.25">
      <c r="B7640" s="84"/>
      <c r="C7640" s="47"/>
      <c r="D7640" s="47"/>
      <c r="E7640" s="47"/>
      <c r="F7640" s="47"/>
      <c r="G7640" s="48"/>
      <c r="H7640" s="47"/>
      <c r="I7640" s="51"/>
      <c r="J7640" s="51"/>
      <c r="K7640" s="47"/>
      <c r="L7640" s="47"/>
      <c r="M7640" s="47"/>
      <c r="N7640" s="47"/>
      <c r="O7640" s="48"/>
    </row>
    <row r="7641" spans="2:15" x14ac:dyDescent="0.25">
      <c r="B7641" s="84"/>
      <c r="C7641" s="47"/>
      <c r="D7641" s="47"/>
      <c r="E7641" s="47"/>
      <c r="F7641" s="47"/>
      <c r="G7641" s="48"/>
      <c r="H7641" s="47"/>
      <c r="I7641" s="51"/>
      <c r="J7641" s="51"/>
      <c r="K7641" s="47"/>
      <c r="L7641" s="47"/>
      <c r="M7641" s="47"/>
      <c r="N7641" s="47"/>
      <c r="O7641" s="48"/>
    </row>
    <row r="7642" spans="2:15" x14ac:dyDescent="0.25">
      <c r="B7642" s="84"/>
      <c r="C7642" s="47"/>
      <c r="D7642" s="47"/>
      <c r="E7642" s="47"/>
      <c r="F7642" s="47"/>
      <c r="G7642" s="48"/>
      <c r="H7642" s="47"/>
      <c r="I7642" s="51"/>
      <c r="J7642" s="51"/>
      <c r="K7642" s="47"/>
      <c r="L7642" s="47"/>
      <c r="M7642" s="47"/>
      <c r="N7642" s="47"/>
      <c r="O7642" s="48"/>
    </row>
    <row r="7643" spans="2:15" x14ac:dyDescent="0.25">
      <c r="B7643" s="84"/>
      <c r="C7643" s="47"/>
      <c r="D7643" s="47"/>
      <c r="E7643" s="47"/>
      <c r="F7643" s="47"/>
      <c r="G7643" s="48"/>
      <c r="H7643" s="47"/>
      <c r="I7643" s="51"/>
      <c r="J7643" s="51"/>
      <c r="K7643" s="47"/>
      <c r="L7643" s="47"/>
      <c r="M7643" s="47"/>
      <c r="N7643" s="47"/>
      <c r="O7643" s="48"/>
    </row>
    <row r="7644" spans="2:15" x14ac:dyDescent="0.25">
      <c r="B7644" s="84"/>
      <c r="C7644" s="47"/>
      <c r="D7644" s="47"/>
      <c r="E7644" s="47"/>
      <c r="F7644" s="47"/>
      <c r="G7644" s="48"/>
      <c r="H7644" s="47"/>
      <c r="I7644" s="51"/>
      <c r="J7644" s="51"/>
      <c r="K7644" s="47"/>
      <c r="L7644" s="47"/>
      <c r="M7644" s="47"/>
      <c r="N7644" s="47"/>
      <c r="O7644" s="48"/>
    </row>
    <row r="7645" spans="2:15" x14ac:dyDescent="0.25">
      <c r="B7645" s="84"/>
      <c r="C7645" s="47"/>
      <c r="D7645" s="47"/>
      <c r="E7645" s="47"/>
      <c r="F7645" s="47"/>
      <c r="G7645" s="48"/>
      <c r="H7645" s="47"/>
      <c r="I7645" s="51"/>
      <c r="J7645" s="51"/>
      <c r="K7645" s="47"/>
      <c r="L7645" s="47"/>
      <c r="M7645" s="47"/>
      <c r="N7645" s="47"/>
      <c r="O7645" s="48"/>
    </row>
    <row r="7646" spans="2:15" x14ac:dyDescent="0.25">
      <c r="B7646" s="84"/>
      <c r="C7646" s="47"/>
      <c r="D7646" s="47"/>
      <c r="E7646" s="47"/>
      <c r="F7646" s="47"/>
      <c r="G7646" s="48"/>
      <c r="H7646" s="47"/>
      <c r="I7646" s="51"/>
      <c r="J7646" s="51"/>
      <c r="K7646" s="47"/>
      <c r="L7646" s="47"/>
      <c r="M7646" s="47"/>
      <c r="N7646" s="47"/>
      <c r="O7646" s="48"/>
    </row>
    <row r="7647" spans="2:15" x14ac:dyDescent="0.25">
      <c r="B7647" s="84"/>
      <c r="C7647" s="47"/>
      <c r="D7647" s="47"/>
      <c r="E7647" s="47"/>
      <c r="F7647" s="47"/>
      <c r="G7647" s="48"/>
      <c r="H7647" s="47"/>
      <c r="I7647" s="51"/>
      <c r="J7647" s="51"/>
      <c r="K7647" s="47"/>
      <c r="L7647" s="47"/>
      <c r="M7647" s="47"/>
      <c r="N7647" s="47"/>
      <c r="O7647" s="48"/>
    </row>
    <row r="7648" spans="2:15" x14ac:dyDescent="0.25">
      <c r="B7648" s="84"/>
      <c r="C7648" s="47"/>
      <c r="D7648" s="47"/>
      <c r="E7648" s="47"/>
      <c r="F7648" s="47"/>
      <c r="G7648" s="48"/>
      <c r="H7648" s="47"/>
      <c r="I7648" s="51"/>
      <c r="J7648" s="51"/>
      <c r="K7648" s="47"/>
      <c r="L7648" s="47"/>
      <c r="M7648" s="47"/>
      <c r="N7648" s="47"/>
      <c r="O7648" s="48"/>
    </row>
    <row r="7649" spans="2:15" x14ac:dyDescent="0.25">
      <c r="B7649" s="84"/>
      <c r="C7649" s="47"/>
      <c r="D7649" s="47"/>
      <c r="E7649" s="47"/>
      <c r="F7649" s="47"/>
      <c r="G7649" s="48"/>
      <c r="H7649" s="47"/>
      <c r="I7649" s="51"/>
      <c r="J7649" s="51"/>
      <c r="K7649" s="47"/>
      <c r="L7649" s="47"/>
      <c r="M7649" s="47"/>
      <c r="N7649" s="47"/>
      <c r="O7649" s="48"/>
    </row>
    <row r="7650" spans="2:15" x14ac:dyDescent="0.25">
      <c r="B7650" s="84"/>
      <c r="C7650" s="47"/>
      <c r="D7650" s="47"/>
      <c r="E7650" s="47"/>
      <c r="F7650" s="47"/>
      <c r="G7650" s="48"/>
      <c r="H7650" s="47"/>
      <c r="I7650" s="51"/>
      <c r="J7650" s="51"/>
      <c r="K7650" s="47"/>
      <c r="L7650" s="47"/>
      <c r="M7650" s="47"/>
      <c r="N7650" s="47"/>
      <c r="O7650" s="48"/>
    </row>
    <row r="7651" spans="2:15" x14ac:dyDescent="0.25">
      <c r="B7651" s="84"/>
      <c r="C7651" s="47"/>
      <c r="D7651" s="47"/>
      <c r="E7651" s="47"/>
      <c r="F7651" s="47"/>
      <c r="G7651" s="48"/>
      <c r="H7651" s="47"/>
      <c r="I7651" s="51"/>
      <c r="J7651" s="51"/>
      <c r="K7651" s="47"/>
      <c r="L7651" s="47"/>
      <c r="M7651" s="47"/>
      <c r="N7651" s="47"/>
      <c r="O7651" s="48"/>
    </row>
    <row r="7652" spans="2:15" x14ac:dyDescent="0.25">
      <c r="B7652" s="84"/>
      <c r="C7652" s="47"/>
      <c r="D7652" s="47"/>
      <c r="E7652" s="47"/>
      <c r="F7652" s="47"/>
      <c r="G7652" s="48"/>
      <c r="H7652" s="47"/>
      <c r="I7652" s="51"/>
      <c r="J7652" s="51"/>
      <c r="K7652" s="47"/>
      <c r="L7652" s="47"/>
      <c r="M7652" s="47"/>
      <c r="N7652" s="47"/>
      <c r="O7652" s="48"/>
    </row>
    <row r="7653" spans="2:15" x14ac:dyDescent="0.25">
      <c r="B7653" s="84"/>
      <c r="C7653" s="47"/>
      <c r="D7653" s="47"/>
      <c r="E7653" s="47"/>
      <c r="F7653" s="47"/>
      <c r="G7653" s="48"/>
      <c r="H7653" s="47"/>
      <c r="I7653" s="51"/>
      <c r="J7653" s="51"/>
      <c r="K7653" s="47"/>
      <c r="L7653" s="47"/>
      <c r="M7653" s="47"/>
      <c r="N7653" s="47"/>
      <c r="O7653" s="48"/>
    </row>
    <row r="7654" spans="2:15" x14ac:dyDescent="0.25">
      <c r="B7654" s="84"/>
      <c r="C7654" s="47"/>
      <c r="D7654" s="47"/>
      <c r="E7654" s="47"/>
      <c r="F7654" s="47"/>
      <c r="G7654" s="48"/>
      <c r="H7654" s="47"/>
      <c r="I7654" s="51"/>
      <c r="J7654" s="51"/>
      <c r="K7654" s="47"/>
      <c r="L7654" s="47"/>
      <c r="M7654" s="47"/>
      <c r="N7654" s="47"/>
      <c r="O7654" s="48"/>
    </row>
    <row r="7655" spans="2:15" x14ac:dyDescent="0.25">
      <c r="B7655" s="84"/>
      <c r="C7655" s="47"/>
      <c r="D7655" s="47"/>
      <c r="E7655" s="47"/>
      <c r="F7655" s="47"/>
      <c r="G7655" s="48"/>
      <c r="H7655" s="47"/>
      <c r="I7655" s="51"/>
      <c r="J7655" s="51"/>
      <c r="K7655" s="47"/>
      <c r="L7655" s="47"/>
      <c r="M7655" s="47"/>
      <c r="N7655" s="47"/>
      <c r="O7655" s="48"/>
    </row>
    <row r="7656" spans="2:15" x14ac:dyDescent="0.25">
      <c r="B7656" s="84"/>
      <c r="C7656" s="47"/>
      <c r="D7656" s="47"/>
      <c r="E7656" s="47"/>
      <c r="F7656" s="47"/>
      <c r="G7656" s="48"/>
      <c r="H7656" s="47"/>
      <c r="I7656" s="51"/>
      <c r="J7656" s="51"/>
      <c r="K7656" s="47"/>
      <c r="L7656" s="47"/>
      <c r="M7656" s="47"/>
      <c r="N7656" s="47"/>
      <c r="O7656" s="48"/>
    </row>
    <row r="7657" spans="2:15" x14ac:dyDescent="0.25">
      <c r="B7657" s="84"/>
      <c r="C7657" s="47"/>
      <c r="D7657" s="47"/>
      <c r="E7657" s="47"/>
      <c r="F7657" s="47"/>
      <c r="G7657" s="48"/>
      <c r="H7657" s="47"/>
      <c r="I7657" s="51"/>
      <c r="J7657" s="51"/>
      <c r="K7657" s="47"/>
      <c r="L7657" s="47"/>
      <c r="M7657" s="47"/>
      <c r="N7657" s="47"/>
      <c r="O7657" s="48"/>
    </row>
    <row r="7658" spans="2:15" x14ac:dyDescent="0.25">
      <c r="B7658" s="84"/>
      <c r="C7658" s="47"/>
      <c r="D7658" s="47"/>
      <c r="E7658" s="47"/>
      <c r="F7658" s="47"/>
      <c r="G7658" s="48"/>
      <c r="H7658" s="47"/>
      <c r="I7658" s="51"/>
      <c r="J7658" s="51"/>
      <c r="K7658" s="47"/>
      <c r="L7658" s="47"/>
      <c r="M7658" s="47"/>
      <c r="N7658" s="47"/>
      <c r="O7658" s="48"/>
    </row>
    <row r="7659" spans="2:15" x14ac:dyDescent="0.25">
      <c r="B7659" s="84"/>
      <c r="C7659" s="47"/>
      <c r="D7659" s="47"/>
      <c r="E7659" s="47"/>
      <c r="F7659" s="47"/>
      <c r="G7659" s="48"/>
      <c r="H7659" s="47"/>
      <c r="I7659" s="51"/>
      <c r="J7659" s="51"/>
      <c r="K7659" s="47"/>
      <c r="L7659" s="47"/>
      <c r="M7659" s="47"/>
      <c r="N7659" s="47"/>
      <c r="O7659" s="48"/>
    </row>
    <row r="7660" spans="2:15" x14ac:dyDescent="0.25">
      <c r="B7660" s="84"/>
      <c r="C7660" s="47"/>
      <c r="D7660" s="47"/>
      <c r="E7660" s="47"/>
      <c r="F7660" s="47"/>
      <c r="G7660" s="48"/>
      <c r="H7660" s="47"/>
      <c r="I7660" s="51"/>
      <c r="J7660" s="51"/>
      <c r="K7660" s="47"/>
      <c r="L7660" s="47"/>
      <c r="M7660" s="47"/>
      <c r="N7660" s="47"/>
      <c r="O7660" s="48"/>
    </row>
    <row r="7661" spans="2:15" x14ac:dyDescent="0.25">
      <c r="B7661" s="84"/>
      <c r="C7661" s="47"/>
      <c r="D7661" s="47"/>
      <c r="E7661" s="47"/>
      <c r="F7661" s="47"/>
      <c r="G7661" s="48"/>
      <c r="H7661" s="47"/>
      <c r="I7661" s="51"/>
      <c r="J7661" s="51"/>
      <c r="K7661" s="47"/>
      <c r="L7661" s="47"/>
      <c r="M7661" s="47"/>
      <c r="N7661" s="47"/>
      <c r="O7661" s="48"/>
    </row>
    <row r="7662" spans="2:15" x14ac:dyDescent="0.25">
      <c r="B7662" s="84"/>
      <c r="C7662" s="47"/>
      <c r="D7662" s="47"/>
      <c r="E7662" s="47"/>
      <c r="F7662" s="47"/>
      <c r="G7662" s="48"/>
      <c r="H7662" s="47"/>
      <c r="I7662" s="51"/>
      <c r="J7662" s="51"/>
      <c r="K7662" s="47"/>
      <c r="L7662" s="47"/>
      <c r="M7662" s="47"/>
      <c r="N7662" s="47"/>
      <c r="O7662" s="48"/>
    </row>
    <row r="7663" spans="2:15" x14ac:dyDescent="0.25">
      <c r="B7663" s="84"/>
      <c r="C7663" s="47"/>
      <c r="D7663" s="47"/>
      <c r="E7663" s="47"/>
      <c r="F7663" s="47"/>
      <c r="G7663" s="48"/>
      <c r="H7663" s="47"/>
      <c r="I7663" s="51"/>
      <c r="J7663" s="51"/>
      <c r="K7663" s="47"/>
      <c r="L7663" s="47"/>
      <c r="M7663" s="47"/>
      <c r="N7663" s="47"/>
      <c r="O7663" s="48"/>
    </row>
    <row r="7664" spans="2:15" x14ac:dyDescent="0.25">
      <c r="B7664" s="84"/>
      <c r="C7664" s="47"/>
      <c r="D7664" s="47"/>
      <c r="E7664" s="47"/>
      <c r="F7664" s="47"/>
      <c r="G7664" s="48"/>
      <c r="H7664" s="47"/>
      <c r="I7664" s="51"/>
      <c r="J7664" s="51"/>
      <c r="K7664" s="47"/>
      <c r="L7664" s="47"/>
      <c r="M7664" s="47"/>
      <c r="N7664" s="47"/>
      <c r="O7664" s="48"/>
    </row>
    <row r="7665" spans="2:15" x14ac:dyDescent="0.25">
      <c r="B7665" s="84"/>
      <c r="C7665" s="47"/>
      <c r="D7665" s="47"/>
      <c r="E7665" s="47"/>
      <c r="F7665" s="47"/>
      <c r="G7665" s="48"/>
      <c r="H7665" s="47"/>
      <c r="I7665" s="51"/>
      <c r="J7665" s="51"/>
      <c r="K7665" s="47"/>
      <c r="L7665" s="47"/>
      <c r="M7665" s="47"/>
      <c r="N7665" s="47"/>
      <c r="O7665" s="48"/>
    </row>
    <row r="7666" spans="2:15" x14ac:dyDescent="0.25">
      <c r="B7666" s="84"/>
      <c r="C7666" s="47"/>
      <c r="D7666" s="47"/>
      <c r="E7666" s="47"/>
      <c r="F7666" s="47"/>
      <c r="G7666" s="48"/>
      <c r="H7666" s="47"/>
      <c r="I7666" s="51"/>
      <c r="J7666" s="51"/>
      <c r="K7666" s="47"/>
      <c r="L7666" s="47"/>
      <c r="M7666" s="47"/>
      <c r="N7666" s="47"/>
      <c r="O7666" s="48"/>
    </row>
    <row r="7667" spans="2:15" x14ac:dyDescent="0.25">
      <c r="B7667" s="84"/>
      <c r="C7667" s="47"/>
      <c r="D7667" s="47"/>
      <c r="E7667" s="47"/>
      <c r="F7667" s="47"/>
      <c r="G7667" s="48"/>
      <c r="H7667" s="47"/>
      <c r="I7667" s="51"/>
      <c r="J7667" s="51"/>
      <c r="K7667" s="47"/>
      <c r="L7667" s="47"/>
      <c r="M7667" s="47"/>
      <c r="N7667" s="47"/>
      <c r="O7667" s="48"/>
    </row>
    <row r="7668" spans="2:15" x14ac:dyDescent="0.25">
      <c r="B7668" s="84"/>
      <c r="C7668" s="47"/>
      <c r="D7668" s="47"/>
      <c r="E7668" s="47"/>
      <c r="F7668" s="47"/>
      <c r="G7668" s="48"/>
      <c r="H7668" s="47"/>
      <c r="I7668" s="51"/>
      <c r="J7668" s="51"/>
      <c r="K7668" s="47"/>
      <c r="L7668" s="47"/>
      <c r="M7668" s="47"/>
      <c r="N7668" s="47"/>
      <c r="O7668" s="48"/>
    </row>
    <row r="7669" spans="2:15" x14ac:dyDescent="0.25">
      <c r="B7669" s="84"/>
      <c r="C7669" s="47"/>
      <c r="D7669" s="47"/>
      <c r="E7669" s="47"/>
      <c r="F7669" s="47"/>
      <c r="G7669" s="48"/>
      <c r="H7669" s="47"/>
      <c r="I7669" s="51"/>
      <c r="J7669" s="51"/>
      <c r="K7669" s="47"/>
      <c r="L7669" s="47"/>
      <c r="M7669" s="47"/>
      <c r="N7669" s="47"/>
      <c r="O7669" s="48"/>
    </row>
    <row r="7670" spans="2:15" x14ac:dyDescent="0.25">
      <c r="B7670" s="84"/>
      <c r="C7670" s="47"/>
      <c r="D7670" s="47"/>
      <c r="E7670" s="47"/>
      <c r="F7670" s="47"/>
      <c r="G7670" s="48"/>
      <c r="H7670" s="47"/>
      <c r="I7670" s="51"/>
      <c r="J7670" s="51"/>
      <c r="K7670" s="47"/>
      <c r="L7670" s="47"/>
      <c r="M7670" s="47"/>
      <c r="N7670" s="47"/>
      <c r="O7670" s="48"/>
    </row>
    <row r="7671" spans="2:15" x14ac:dyDescent="0.25">
      <c r="B7671" s="84"/>
      <c r="C7671" s="47"/>
      <c r="D7671" s="47"/>
      <c r="E7671" s="47"/>
      <c r="F7671" s="47"/>
      <c r="G7671" s="48"/>
      <c r="H7671" s="47"/>
      <c r="I7671" s="51"/>
      <c r="J7671" s="51"/>
      <c r="K7671" s="47"/>
      <c r="L7671" s="47"/>
      <c r="M7671" s="47"/>
      <c r="N7671" s="47"/>
      <c r="O7671" s="48"/>
    </row>
    <row r="7672" spans="2:15" x14ac:dyDescent="0.25">
      <c r="B7672" s="84"/>
      <c r="C7672" s="47"/>
      <c r="D7672" s="47"/>
      <c r="E7672" s="47"/>
      <c r="F7672" s="47"/>
      <c r="G7672" s="48"/>
      <c r="H7672" s="47"/>
      <c r="I7672" s="51"/>
      <c r="J7672" s="51"/>
      <c r="K7672" s="47"/>
      <c r="L7672" s="47"/>
      <c r="M7672" s="47"/>
      <c r="N7672" s="47"/>
      <c r="O7672" s="48"/>
    </row>
    <row r="7673" spans="2:15" x14ac:dyDescent="0.25">
      <c r="B7673" s="84"/>
      <c r="C7673" s="47"/>
      <c r="D7673" s="47"/>
      <c r="E7673" s="47"/>
      <c r="F7673" s="47"/>
      <c r="G7673" s="48"/>
      <c r="H7673" s="47"/>
      <c r="I7673" s="51"/>
      <c r="J7673" s="51"/>
      <c r="K7673" s="47"/>
      <c r="L7673" s="47"/>
      <c r="M7673" s="47"/>
      <c r="N7673" s="47"/>
      <c r="O7673" s="48"/>
    </row>
    <row r="7674" spans="2:15" x14ac:dyDescent="0.25">
      <c r="B7674" s="84"/>
      <c r="C7674" s="47"/>
      <c r="D7674" s="47"/>
      <c r="E7674" s="47"/>
      <c r="F7674" s="47"/>
      <c r="G7674" s="48"/>
      <c r="H7674" s="47"/>
      <c r="I7674" s="51"/>
      <c r="J7674" s="51"/>
      <c r="K7674" s="47"/>
      <c r="L7674" s="47"/>
      <c r="M7674" s="47"/>
      <c r="N7674" s="47"/>
      <c r="O7674" s="48"/>
    </row>
    <row r="7675" spans="2:15" x14ac:dyDescent="0.25">
      <c r="B7675" s="84"/>
      <c r="C7675" s="47"/>
      <c r="D7675" s="47"/>
      <c r="E7675" s="47"/>
      <c r="F7675" s="47"/>
      <c r="G7675" s="48"/>
      <c r="H7675" s="47"/>
      <c r="I7675" s="51"/>
      <c r="J7675" s="51"/>
      <c r="K7675" s="47"/>
      <c r="L7675" s="47"/>
      <c r="M7675" s="47"/>
      <c r="N7675" s="47"/>
      <c r="O7675" s="48"/>
    </row>
    <row r="7676" spans="2:15" x14ac:dyDescent="0.25">
      <c r="B7676" s="84"/>
      <c r="C7676" s="47"/>
      <c r="D7676" s="47"/>
      <c r="E7676" s="47"/>
      <c r="F7676" s="47"/>
      <c r="G7676" s="48"/>
      <c r="H7676" s="47"/>
      <c r="I7676" s="51"/>
      <c r="J7676" s="51"/>
      <c r="K7676" s="47"/>
      <c r="L7676" s="47"/>
      <c r="M7676" s="47"/>
      <c r="N7676" s="47"/>
      <c r="O7676" s="48"/>
    </row>
    <row r="7677" spans="2:15" x14ac:dyDescent="0.25">
      <c r="B7677" s="84"/>
      <c r="C7677" s="47"/>
      <c r="D7677" s="47"/>
      <c r="E7677" s="47"/>
      <c r="F7677" s="47"/>
      <c r="G7677" s="48"/>
      <c r="H7677" s="47"/>
      <c r="I7677" s="51"/>
      <c r="J7677" s="51"/>
      <c r="K7677" s="47"/>
      <c r="L7677" s="47"/>
      <c r="M7677" s="47"/>
      <c r="N7677" s="47"/>
      <c r="O7677" s="48"/>
    </row>
    <row r="7678" spans="2:15" x14ac:dyDescent="0.25">
      <c r="B7678" s="84"/>
      <c r="C7678" s="47"/>
      <c r="D7678" s="47"/>
      <c r="E7678" s="47"/>
      <c r="F7678" s="47"/>
      <c r="G7678" s="48"/>
      <c r="H7678" s="47"/>
      <c r="I7678" s="51"/>
      <c r="J7678" s="51"/>
      <c r="K7678" s="47"/>
      <c r="L7678" s="47"/>
      <c r="M7678" s="47"/>
      <c r="N7678" s="47"/>
      <c r="O7678" s="48"/>
    </row>
    <row r="7679" spans="2:15" x14ac:dyDescent="0.25">
      <c r="B7679" s="84"/>
      <c r="C7679" s="47"/>
      <c r="D7679" s="47"/>
      <c r="E7679" s="47"/>
      <c r="F7679" s="47"/>
      <c r="G7679" s="48"/>
      <c r="H7679" s="47"/>
      <c r="I7679" s="51"/>
      <c r="J7679" s="51"/>
      <c r="K7679" s="47"/>
      <c r="L7679" s="47"/>
      <c r="M7679" s="47"/>
      <c r="N7679" s="47"/>
      <c r="O7679" s="48"/>
    </row>
    <row r="7680" spans="2:15" x14ac:dyDescent="0.25">
      <c r="B7680" s="84"/>
      <c r="C7680" s="47"/>
      <c r="D7680" s="47"/>
      <c r="E7680" s="47"/>
      <c r="F7680" s="47"/>
      <c r="G7680" s="48"/>
      <c r="H7680" s="47"/>
      <c r="I7680" s="51"/>
      <c r="J7680" s="51"/>
      <c r="K7680" s="47"/>
      <c r="L7680" s="47"/>
      <c r="M7680" s="47"/>
      <c r="N7680" s="47"/>
      <c r="O7680" s="48"/>
    </row>
    <row r="7681" spans="2:15" x14ac:dyDescent="0.25">
      <c r="B7681" s="84"/>
      <c r="C7681" s="47"/>
      <c r="D7681" s="47"/>
      <c r="E7681" s="47"/>
      <c r="F7681" s="47"/>
      <c r="G7681" s="48"/>
      <c r="H7681" s="47"/>
      <c r="I7681" s="51"/>
      <c r="J7681" s="51"/>
      <c r="K7681" s="47"/>
      <c r="L7681" s="47"/>
      <c r="M7681" s="47"/>
      <c r="N7681" s="47"/>
      <c r="O7681" s="48"/>
    </row>
    <row r="7682" spans="2:15" x14ac:dyDescent="0.25">
      <c r="B7682" s="84"/>
      <c r="C7682" s="47"/>
      <c r="D7682" s="47"/>
      <c r="E7682" s="47"/>
      <c r="F7682" s="47"/>
      <c r="G7682" s="48"/>
      <c r="H7682" s="47"/>
      <c r="I7682" s="51"/>
      <c r="J7682" s="51"/>
      <c r="K7682" s="47"/>
      <c r="L7682" s="47"/>
      <c r="M7682" s="47"/>
      <c r="N7682" s="47"/>
      <c r="O7682" s="48"/>
    </row>
    <row r="7683" spans="2:15" x14ac:dyDescent="0.25">
      <c r="B7683" s="84"/>
      <c r="C7683" s="47"/>
      <c r="D7683" s="47"/>
      <c r="E7683" s="47"/>
      <c r="F7683" s="47"/>
      <c r="G7683" s="48"/>
      <c r="H7683" s="47"/>
      <c r="I7683" s="51"/>
      <c r="J7683" s="51"/>
      <c r="K7683" s="47"/>
      <c r="L7683" s="47"/>
      <c r="M7683" s="47"/>
      <c r="N7683" s="47"/>
      <c r="O7683" s="48"/>
    </row>
    <row r="7684" spans="2:15" x14ac:dyDescent="0.25">
      <c r="B7684" s="84"/>
      <c r="C7684" s="47"/>
      <c r="D7684" s="47"/>
      <c r="E7684" s="47"/>
      <c r="F7684" s="47"/>
      <c r="G7684" s="48"/>
      <c r="H7684" s="47"/>
      <c r="I7684" s="51"/>
      <c r="J7684" s="51"/>
      <c r="K7684" s="47"/>
      <c r="L7684" s="47"/>
      <c r="M7684" s="47"/>
      <c r="N7684" s="47"/>
      <c r="O7684" s="48"/>
    </row>
    <row r="7685" spans="2:15" x14ac:dyDescent="0.25">
      <c r="B7685" s="84"/>
      <c r="C7685" s="47"/>
      <c r="D7685" s="47"/>
      <c r="E7685" s="47"/>
      <c r="F7685" s="47"/>
      <c r="G7685" s="48"/>
      <c r="H7685" s="47"/>
      <c r="I7685" s="51"/>
      <c r="J7685" s="51"/>
      <c r="K7685" s="47"/>
      <c r="L7685" s="47"/>
      <c r="M7685" s="47"/>
      <c r="N7685" s="47"/>
      <c r="O7685" s="48"/>
    </row>
    <row r="7686" spans="2:15" x14ac:dyDescent="0.25">
      <c r="B7686" s="84"/>
      <c r="C7686" s="47"/>
      <c r="D7686" s="47"/>
      <c r="E7686" s="47"/>
      <c r="F7686" s="47"/>
      <c r="G7686" s="48"/>
      <c r="H7686" s="47"/>
      <c r="I7686" s="51"/>
      <c r="J7686" s="51"/>
      <c r="K7686" s="47"/>
      <c r="L7686" s="47"/>
      <c r="M7686" s="47"/>
      <c r="N7686" s="47"/>
      <c r="O7686" s="48"/>
    </row>
    <row r="7687" spans="2:15" x14ac:dyDescent="0.25">
      <c r="B7687" s="84"/>
      <c r="C7687" s="47"/>
      <c r="D7687" s="47"/>
      <c r="E7687" s="47"/>
      <c r="F7687" s="47"/>
      <c r="G7687" s="48"/>
      <c r="H7687" s="47"/>
      <c r="I7687" s="51"/>
      <c r="J7687" s="51"/>
      <c r="K7687" s="47"/>
      <c r="L7687" s="47"/>
      <c r="M7687" s="47"/>
      <c r="N7687" s="47"/>
      <c r="O7687" s="48"/>
    </row>
    <row r="7688" spans="2:15" x14ac:dyDescent="0.25">
      <c r="B7688" s="84"/>
      <c r="C7688" s="47"/>
      <c r="D7688" s="47"/>
      <c r="E7688" s="47"/>
      <c r="F7688" s="47"/>
      <c r="G7688" s="48"/>
      <c r="H7688" s="47"/>
      <c r="I7688" s="51"/>
      <c r="J7688" s="51"/>
      <c r="K7688" s="47"/>
      <c r="L7688" s="47"/>
      <c r="M7688" s="47"/>
      <c r="N7688" s="47"/>
      <c r="O7688" s="48"/>
    </row>
    <row r="7689" spans="2:15" x14ac:dyDescent="0.25">
      <c r="B7689" s="84"/>
      <c r="C7689" s="47"/>
      <c r="D7689" s="47"/>
      <c r="E7689" s="47"/>
      <c r="F7689" s="47"/>
      <c r="G7689" s="48"/>
      <c r="H7689" s="47"/>
      <c r="I7689" s="51"/>
      <c r="J7689" s="51"/>
      <c r="K7689" s="47"/>
      <c r="L7689" s="47"/>
      <c r="M7689" s="47"/>
      <c r="N7689" s="47"/>
      <c r="O7689" s="48"/>
    </row>
    <row r="7690" spans="2:15" x14ac:dyDescent="0.25">
      <c r="B7690" s="84"/>
      <c r="C7690" s="47"/>
      <c r="D7690" s="47"/>
      <c r="E7690" s="47"/>
      <c r="F7690" s="47"/>
      <c r="G7690" s="48"/>
      <c r="H7690" s="47"/>
      <c r="I7690" s="51"/>
      <c r="J7690" s="51"/>
      <c r="K7690" s="47"/>
      <c r="L7690" s="47"/>
      <c r="M7690" s="47"/>
      <c r="N7690" s="47"/>
      <c r="O7690" s="48"/>
    </row>
    <row r="7691" spans="2:15" x14ac:dyDescent="0.25">
      <c r="B7691" s="84"/>
      <c r="C7691" s="47"/>
      <c r="D7691" s="47"/>
      <c r="E7691" s="47"/>
      <c r="F7691" s="47"/>
      <c r="G7691" s="48"/>
      <c r="H7691" s="47"/>
      <c r="I7691" s="51"/>
      <c r="J7691" s="51"/>
      <c r="K7691" s="47"/>
      <c r="L7691" s="47"/>
      <c r="M7691" s="47"/>
      <c r="N7691" s="47"/>
      <c r="O7691" s="48"/>
    </row>
    <row r="7692" spans="2:15" x14ac:dyDescent="0.25">
      <c r="B7692" s="84"/>
      <c r="C7692" s="47"/>
      <c r="D7692" s="47"/>
      <c r="E7692" s="47"/>
      <c r="F7692" s="47"/>
      <c r="G7692" s="48"/>
      <c r="H7692" s="47"/>
      <c r="I7692" s="51"/>
      <c r="J7692" s="51"/>
      <c r="K7692" s="47"/>
      <c r="L7692" s="47"/>
      <c r="M7692" s="47"/>
      <c r="N7692" s="47"/>
      <c r="O7692" s="48"/>
    </row>
    <row r="7693" spans="2:15" x14ac:dyDescent="0.25">
      <c r="B7693" s="84"/>
      <c r="C7693" s="47"/>
      <c r="D7693" s="47"/>
      <c r="E7693" s="47"/>
      <c r="F7693" s="47"/>
      <c r="G7693" s="48"/>
      <c r="H7693" s="47"/>
      <c r="I7693" s="51"/>
      <c r="J7693" s="51"/>
      <c r="K7693" s="47"/>
      <c r="L7693" s="47"/>
      <c r="M7693" s="47"/>
      <c r="N7693" s="47"/>
      <c r="O7693" s="48"/>
    </row>
    <row r="7694" spans="2:15" x14ac:dyDescent="0.25">
      <c r="B7694" s="84"/>
      <c r="C7694" s="47"/>
      <c r="D7694" s="47"/>
      <c r="E7694" s="47"/>
      <c r="F7694" s="47"/>
      <c r="G7694" s="48"/>
      <c r="H7694" s="47"/>
      <c r="I7694" s="51"/>
      <c r="J7694" s="51"/>
      <c r="K7694" s="47"/>
      <c r="L7694" s="47"/>
      <c r="M7694" s="47"/>
      <c r="N7694" s="47"/>
      <c r="O7694" s="48"/>
    </row>
    <row r="7695" spans="2:15" x14ac:dyDescent="0.25">
      <c r="B7695" s="84"/>
      <c r="C7695" s="47"/>
      <c r="D7695" s="47"/>
      <c r="E7695" s="47"/>
      <c r="F7695" s="47"/>
      <c r="G7695" s="48"/>
      <c r="H7695" s="47"/>
      <c r="I7695" s="51"/>
      <c r="J7695" s="51"/>
      <c r="K7695" s="47"/>
      <c r="L7695" s="47"/>
      <c r="M7695" s="47"/>
      <c r="N7695" s="47"/>
      <c r="O7695" s="48"/>
    </row>
    <row r="7696" spans="2:15" x14ac:dyDescent="0.25">
      <c r="B7696" s="84"/>
      <c r="C7696" s="47"/>
      <c r="D7696" s="47"/>
      <c r="E7696" s="47"/>
      <c r="F7696" s="47"/>
      <c r="G7696" s="48"/>
      <c r="H7696" s="47"/>
      <c r="I7696" s="51"/>
      <c r="J7696" s="51"/>
      <c r="K7696" s="47"/>
      <c r="L7696" s="47"/>
      <c r="M7696" s="47"/>
      <c r="N7696" s="47"/>
      <c r="O7696" s="48"/>
    </row>
    <row r="7697" spans="2:15" x14ac:dyDescent="0.25">
      <c r="B7697" s="84"/>
      <c r="C7697" s="47"/>
      <c r="D7697" s="47"/>
      <c r="E7697" s="47"/>
      <c r="F7697" s="47"/>
      <c r="G7697" s="48"/>
      <c r="H7697" s="47"/>
      <c r="I7697" s="51"/>
      <c r="J7697" s="51"/>
      <c r="K7697" s="47"/>
      <c r="L7697" s="47"/>
      <c r="M7697" s="47"/>
      <c r="N7697" s="47"/>
      <c r="O7697" s="48"/>
    </row>
    <row r="7698" spans="2:15" x14ac:dyDescent="0.25">
      <c r="B7698" s="84"/>
      <c r="C7698" s="47"/>
      <c r="D7698" s="47"/>
      <c r="E7698" s="47"/>
      <c r="F7698" s="47"/>
      <c r="G7698" s="48"/>
      <c r="H7698" s="47"/>
      <c r="I7698" s="51"/>
      <c r="J7698" s="51"/>
      <c r="K7698" s="47"/>
      <c r="L7698" s="47"/>
      <c r="M7698" s="47"/>
      <c r="N7698" s="47"/>
      <c r="O7698" s="48"/>
    </row>
    <row r="7699" spans="2:15" x14ac:dyDescent="0.25">
      <c r="B7699" s="84"/>
      <c r="C7699" s="47"/>
      <c r="D7699" s="47"/>
      <c r="E7699" s="47"/>
      <c r="F7699" s="47"/>
      <c r="G7699" s="48"/>
      <c r="H7699" s="47"/>
      <c r="I7699" s="51"/>
      <c r="J7699" s="51"/>
      <c r="K7699" s="47"/>
      <c r="L7699" s="47"/>
      <c r="M7699" s="47"/>
      <c r="N7699" s="47"/>
      <c r="O7699" s="48"/>
    </row>
    <row r="7700" spans="2:15" x14ac:dyDescent="0.25">
      <c r="B7700" s="84"/>
      <c r="C7700" s="47"/>
      <c r="D7700" s="47"/>
      <c r="E7700" s="47"/>
      <c r="F7700" s="47"/>
      <c r="G7700" s="48"/>
      <c r="H7700" s="47"/>
      <c r="I7700" s="51"/>
      <c r="J7700" s="51"/>
      <c r="K7700" s="47"/>
      <c r="L7700" s="47"/>
      <c r="M7700" s="47"/>
      <c r="N7700" s="47"/>
      <c r="O7700" s="48"/>
    </row>
    <row r="7701" spans="2:15" x14ac:dyDescent="0.25">
      <c r="B7701" s="84"/>
      <c r="C7701" s="47"/>
      <c r="D7701" s="47"/>
      <c r="E7701" s="47"/>
      <c r="F7701" s="47"/>
      <c r="G7701" s="48"/>
      <c r="H7701" s="47"/>
      <c r="I7701" s="51"/>
      <c r="J7701" s="51"/>
      <c r="K7701" s="47"/>
      <c r="L7701" s="47"/>
      <c r="M7701" s="47"/>
      <c r="N7701" s="47"/>
      <c r="O7701" s="48"/>
    </row>
    <row r="7702" spans="2:15" x14ac:dyDescent="0.25">
      <c r="B7702" s="84"/>
      <c r="C7702" s="47"/>
      <c r="D7702" s="47"/>
      <c r="E7702" s="47"/>
      <c r="F7702" s="47"/>
      <c r="G7702" s="48"/>
      <c r="H7702" s="47"/>
      <c r="I7702" s="51"/>
      <c r="J7702" s="51"/>
      <c r="K7702" s="47"/>
      <c r="L7702" s="47"/>
      <c r="M7702" s="47"/>
      <c r="N7702" s="47"/>
      <c r="O7702" s="48"/>
    </row>
    <row r="7703" spans="2:15" x14ac:dyDescent="0.25">
      <c r="B7703" s="84"/>
      <c r="C7703" s="47"/>
      <c r="D7703" s="47"/>
      <c r="E7703" s="47"/>
      <c r="F7703" s="47"/>
      <c r="G7703" s="48"/>
      <c r="H7703" s="47"/>
      <c r="I7703" s="51"/>
      <c r="J7703" s="51"/>
      <c r="K7703" s="47"/>
      <c r="L7703" s="47"/>
      <c r="M7703" s="47"/>
      <c r="N7703" s="47"/>
      <c r="O7703" s="48"/>
    </row>
    <row r="7704" spans="2:15" x14ac:dyDescent="0.25">
      <c r="B7704" s="84"/>
      <c r="C7704" s="47"/>
      <c r="D7704" s="47"/>
      <c r="E7704" s="47"/>
      <c r="F7704" s="47"/>
      <c r="G7704" s="48"/>
      <c r="H7704" s="47"/>
      <c r="I7704" s="51"/>
      <c r="J7704" s="51"/>
      <c r="K7704" s="47"/>
      <c r="L7704" s="47"/>
      <c r="M7704" s="47"/>
      <c r="N7704" s="47"/>
      <c r="O7704" s="48"/>
    </row>
    <row r="7705" spans="2:15" x14ac:dyDescent="0.25">
      <c r="B7705" s="84"/>
      <c r="C7705" s="47"/>
      <c r="D7705" s="47"/>
      <c r="E7705" s="47"/>
      <c r="F7705" s="47"/>
      <c r="G7705" s="48"/>
      <c r="H7705" s="47"/>
      <c r="I7705" s="51"/>
      <c r="J7705" s="51"/>
      <c r="K7705" s="47"/>
      <c r="L7705" s="47"/>
      <c r="M7705" s="47"/>
      <c r="N7705" s="47"/>
      <c r="O7705" s="48"/>
    </row>
    <row r="7706" spans="2:15" x14ac:dyDescent="0.25">
      <c r="B7706" s="84"/>
      <c r="C7706" s="47"/>
      <c r="D7706" s="47"/>
      <c r="E7706" s="47"/>
      <c r="F7706" s="47"/>
      <c r="G7706" s="48"/>
      <c r="H7706" s="47"/>
      <c r="I7706" s="51"/>
      <c r="J7706" s="51"/>
      <c r="K7706" s="47"/>
      <c r="L7706" s="47"/>
      <c r="M7706" s="47"/>
      <c r="N7706" s="47"/>
      <c r="O7706" s="48"/>
    </row>
    <row r="7707" spans="2:15" x14ac:dyDescent="0.25">
      <c r="B7707" s="84"/>
      <c r="C7707" s="47"/>
      <c r="D7707" s="47"/>
      <c r="E7707" s="47"/>
      <c r="F7707" s="47"/>
      <c r="G7707" s="48"/>
      <c r="H7707" s="47"/>
      <c r="I7707" s="51"/>
      <c r="J7707" s="51"/>
      <c r="K7707" s="47"/>
      <c r="L7707" s="47"/>
      <c r="M7707" s="47"/>
      <c r="N7707" s="47"/>
      <c r="O7707" s="48"/>
    </row>
    <row r="7708" spans="2:15" x14ac:dyDescent="0.25">
      <c r="B7708" s="84"/>
      <c r="C7708" s="47"/>
      <c r="D7708" s="47"/>
      <c r="E7708" s="47"/>
      <c r="F7708" s="47"/>
      <c r="G7708" s="48"/>
      <c r="H7708" s="47"/>
      <c r="I7708" s="51"/>
      <c r="J7708" s="51"/>
      <c r="K7708" s="47"/>
      <c r="L7708" s="47"/>
      <c r="M7708" s="47"/>
      <c r="N7708" s="47"/>
      <c r="O7708" s="48"/>
    </row>
    <row r="7709" spans="2:15" x14ac:dyDescent="0.25">
      <c r="B7709" s="84"/>
      <c r="C7709" s="47"/>
      <c r="D7709" s="47"/>
      <c r="E7709" s="47"/>
      <c r="F7709" s="47"/>
      <c r="G7709" s="48"/>
      <c r="H7709" s="47"/>
      <c r="I7709" s="51"/>
      <c r="J7709" s="51"/>
      <c r="K7709" s="47"/>
      <c r="L7709" s="47"/>
      <c r="M7709" s="47"/>
      <c r="N7709" s="47"/>
      <c r="O7709" s="48"/>
    </row>
    <row r="7710" spans="2:15" x14ac:dyDescent="0.25">
      <c r="B7710" s="84"/>
      <c r="C7710" s="47"/>
      <c r="D7710" s="47"/>
      <c r="E7710" s="47"/>
      <c r="F7710" s="47"/>
      <c r="G7710" s="48"/>
      <c r="H7710" s="47"/>
      <c r="I7710" s="51"/>
      <c r="J7710" s="51"/>
      <c r="K7710" s="47"/>
      <c r="L7710" s="47"/>
      <c r="M7710" s="47"/>
      <c r="N7710" s="47"/>
      <c r="O7710" s="48"/>
    </row>
    <row r="7711" spans="2:15" x14ac:dyDescent="0.25">
      <c r="B7711" s="84"/>
      <c r="C7711" s="47"/>
      <c r="D7711" s="47"/>
      <c r="E7711" s="47"/>
      <c r="F7711" s="47"/>
      <c r="G7711" s="48"/>
      <c r="H7711" s="47"/>
      <c r="I7711" s="51"/>
      <c r="J7711" s="51"/>
      <c r="K7711" s="47"/>
      <c r="L7711" s="47"/>
      <c r="M7711" s="47"/>
      <c r="N7711" s="47"/>
      <c r="O7711" s="48"/>
    </row>
    <row r="7712" spans="2:15" x14ac:dyDescent="0.25">
      <c r="B7712" s="84"/>
      <c r="C7712" s="47"/>
      <c r="D7712" s="47"/>
      <c r="E7712" s="47"/>
      <c r="F7712" s="47"/>
      <c r="G7712" s="48"/>
      <c r="H7712" s="47"/>
      <c r="I7712" s="51"/>
      <c r="J7712" s="51"/>
      <c r="K7712" s="47"/>
      <c r="L7712" s="47"/>
      <c r="M7712" s="47"/>
      <c r="N7712" s="47"/>
      <c r="O7712" s="48"/>
    </row>
    <row r="7713" spans="2:15" x14ac:dyDescent="0.25">
      <c r="B7713" s="84"/>
      <c r="C7713" s="47"/>
      <c r="D7713" s="47"/>
      <c r="E7713" s="47"/>
      <c r="F7713" s="47"/>
      <c r="G7713" s="48"/>
      <c r="H7713" s="47"/>
      <c r="I7713" s="51"/>
      <c r="J7713" s="51"/>
      <c r="K7713" s="47"/>
      <c r="L7713" s="47"/>
      <c r="M7713" s="47"/>
      <c r="N7713" s="47"/>
      <c r="O7713" s="48"/>
    </row>
    <row r="7714" spans="2:15" x14ac:dyDescent="0.25">
      <c r="B7714" s="84"/>
      <c r="C7714" s="47"/>
      <c r="D7714" s="47"/>
      <c r="E7714" s="47"/>
      <c r="F7714" s="47"/>
      <c r="G7714" s="48"/>
      <c r="H7714" s="47"/>
      <c r="I7714" s="51"/>
      <c r="J7714" s="51"/>
      <c r="K7714" s="47"/>
      <c r="L7714" s="47"/>
      <c r="M7714" s="47"/>
      <c r="N7714" s="47"/>
      <c r="O7714" s="48"/>
    </row>
    <row r="7715" spans="2:15" x14ac:dyDescent="0.25">
      <c r="B7715" s="84"/>
      <c r="C7715" s="47"/>
      <c r="D7715" s="47"/>
      <c r="E7715" s="47"/>
      <c r="F7715" s="47"/>
      <c r="G7715" s="48"/>
      <c r="H7715" s="47"/>
      <c r="I7715" s="51"/>
      <c r="J7715" s="51"/>
      <c r="K7715" s="47"/>
      <c r="L7715" s="47"/>
      <c r="M7715" s="47"/>
      <c r="N7715" s="47"/>
      <c r="O7715" s="48"/>
    </row>
    <row r="7716" spans="2:15" x14ac:dyDescent="0.25">
      <c r="B7716" s="84"/>
      <c r="C7716" s="47"/>
      <c r="D7716" s="47"/>
      <c r="E7716" s="47"/>
      <c r="F7716" s="47"/>
      <c r="G7716" s="48"/>
      <c r="H7716" s="47"/>
      <c r="I7716" s="51"/>
      <c r="J7716" s="51"/>
      <c r="K7716" s="47"/>
      <c r="L7716" s="47"/>
      <c r="M7716" s="47"/>
      <c r="N7716" s="47"/>
      <c r="O7716" s="48"/>
    </row>
    <row r="7717" spans="2:15" x14ac:dyDescent="0.25">
      <c r="B7717" s="84"/>
      <c r="C7717" s="47"/>
      <c r="D7717" s="47"/>
      <c r="E7717" s="47"/>
      <c r="F7717" s="47"/>
      <c r="G7717" s="48"/>
      <c r="H7717" s="47"/>
      <c r="I7717" s="51"/>
      <c r="J7717" s="51"/>
      <c r="K7717" s="47"/>
      <c r="L7717" s="47"/>
      <c r="M7717" s="47"/>
      <c r="N7717" s="47"/>
      <c r="O7717" s="48"/>
    </row>
    <row r="7718" spans="2:15" x14ac:dyDescent="0.25">
      <c r="B7718" s="84"/>
      <c r="C7718" s="47"/>
      <c r="D7718" s="47"/>
      <c r="E7718" s="47"/>
      <c r="F7718" s="47"/>
      <c r="G7718" s="48"/>
      <c r="H7718" s="47"/>
      <c r="I7718" s="51"/>
      <c r="J7718" s="51"/>
      <c r="K7718" s="47"/>
      <c r="L7718" s="47"/>
      <c r="M7718" s="47"/>
      <c r="N7718" s="47"/>
      <c r="O7718" s="48"/>
    </row>
    <row r="7719" spans="2:15" x14ac:dyDescent="0.25">
      <c r="B7719" s="84"/>
      <c r="C7719" s="47"/>
      <c r="D7719" s="47"/>
      <c r="E7719" s="47"/>
      <c r="F7719" s="47"/>
      <c r="G7719" s="48"/>
      <c r="H7719" s="47"/>
      <c r="I7719" s="51"/>
      <c r="J7719" s="51"/>
      <c r="K7719" s="47"/>
      <c r="L7719" s="47"/>
      <c r="M7719" s="47"/>
      <c r="N7719" s="47"/>
      <c r="O7719" s="48"/>
    </row>
    <row r="7720" spans="2:15" x14ac:dyDescent="0.25">
      <c r="B7720" s="84"/>
      <c r="C7720" s="47"/>
      <c r="D7720" s="47"/>
      <c r="E7720" s="47"/>
      <c r="F7720" s="47"/>
      <c r="G7720" s="48"/>
      <c r="H7720" s="47"/>
      <c r="I7720" s="51"/>
      <c r="J7720" s="51"/>
      <c r="K7720" s="47"/>
      <c r="L7720" s="47"/>
      <c r="M7720" s="47"/>
      <c r="N7720" s="47"/>
      <c r="O7720" s="48"/>
    </row>
    <row r="7721" spans="2:15" x14ac:dyDescent="0.25">
      <c r="B7721" s="84"/>
      <c r="C7721" s="47"/>
      <c r="D7721" s="47"/>
      <c r="E7721" s="47"/>
      <c r="F7721" s="47"/>
      <c r="G7721" s="48"/>
      <c r="H7721" s="47"/>
      <c r="I7721" s="51"/>
      <c r="J7721" s="51"/>
      <c r="K7721" s="47"/>
      <c r="L7721" s="47"/>
      <c r="M7721" s="47"/>
      <c r="N7721" s="47"/>
      <c r="O7721" s="48"/>
    </row>
    <row r="7722" spans="2:15" x14ac:dyDescent="0.25">
      <c r="B7722" s="84"/>
      <c r="C7722" s="47"/>
      <c r="D7722" s="47"/>
      <c r="E7722" s="47"/>
      <c r="F7722" s="47"/>
      <c r="G7722" s="48"/>
      <c r="H7722" s="47"/>
      <c r="I7722" s="51"/>
      <c r="J7722" s="51"/>
      <c r="K7722" s="47"/>
      <c r="L7722" s="47"/>
      <c r="M7722" s="47"/>
      <c r="N7722" s="47"/>
      <c r="O7722" s="48"/>
    </row>
    <row r="7723" spans="2:15" x14ac:dyDescent="0.25">
      <c r="B7723" s="84"/>
      <c r="C7723" s="47"/>
      <c r="D7723" s="47"/>
      <c r="E7723" s="47"/>
      <c r="F7723" s="47"/>
      <c r="G7723" s="48"/>
      <c r="H7723" s="47"/>
      <c r="I7723" s="51"/>
      <c r="J7723" s="51"/>
      <c r="K7723" s="47"/>
      <c r="L7723" s="47"/>
      <c r="M7723" s="47"/>
      <c r="N7723" s="47"/>
      <c r="O7723" s="48"/>
    </row>
    <row r="7724" spans="2:15" x14ac:dyDescent="0.25">
      <c r="B7724" s="84"/>
      <c r="C7724" s="47"/>
      <c r="D7724" s="47"/>
      <c r="E7724" s="47"/>
      <c r="F7724" s="47"/>
      <c r="G7724" s="48"/>
      <c r="H7724" s="47"/>
      <c r="I7724" s="51"/>
      <c r="J7724" s="51"/>
      <c r="K7724" s="47"/>
      <c r="L7724" s="47"/>
      <c r="M7724" s="47"/>
      <c r="N7724" s="47"/>
      <c r="O7724" s="48"/>
    </row>
    <row r="7725" spans="2:15" x14ac:dyDescent="0.25">
      <c r="B7725" s="84"/>
      <c r="C7725" s="47"/>
      <c r="D7725" s="47"/>
      <c r="E7725" s="47"/>
      <c r="F7725" s="47"/>
      <c r="G7725" s="48"/>
      <c r="H7725" s="47"/>
      <c r="I7725" s="51"/>
      <c r="J7725" s="51"/>
      <c r="K7725" s="47"/>
      <c r="L7725" s="47"/>
      <c r="M7725" s="47"/>
      <c r="N7725" s="47"/>
      <c r="O7725" s="48"/>
    </row>
    <row r="7726" spans="2:15" x14ac:dyDescent="0.25">
      <c r="B7726" s="84"/>
      <c r="C7726" s="47"/>
      <c r="D7726" s="47"/>
      <c r="E7726" s="47"/>
      <c r="F7726" s="47"/>
      <c r="G7726" s="48"/>
      <c r="H7726" s="47"/>
      <c r="I7726" s="51"/>
      <c r="J7726" s="51"/>
      <c r="K7726" s="47"/>
      <c r="L7726" s="47"/>
      <c r="M7726" s="47"/>
      <c r="N7726" s="47"/>
      <c r="O7726" s="48"/>
    </row>
    <row r="7727" spans="2:15" x14ac:dyDescent="0.25">
      <c r="B7727" s="84"/>
      <c r="C7727" s="47"/>
      <c r="D7727" s="47"/>
      <c r="E7727" s="47"/>
      <c r="F7727" s="47"/>
      <c r="G7727" s="48"/>
      <c r="H7727" s="47"/>
      <c r="I7727" s="51"/>
      <c r="J7727" s="51"/>
      <c r="K7727" s="47"/>
      <c r="L7727" s="47"/>
      <c r="M7727" s="47"/>
      <c r="N7727" s="47"/>
      <c r="O7727" s="48"/>
    </row>
    <row r="7728" spans="2:15" x14ac:dyDescent="0.25">
      <c r="B7728" s="84"/>
      <c r="C7728" s="47"/>
      <c r="D7728" s="47"/>
      <c r="E7728" s="47"/>
      <c r="F7728" s="47"/>
      <c r="G7728" s="48"/>
      <c r="H7728" s="47"/>
      <c r="I7728" s="51"/>
      <c r="J7728" s="51"/>
      <c r="K7728" s="47"/>
      <c r="L7728" s="47"/>
      <c r="M7728" s="47"/>
      <c r="N7728" s="47"/>
      <c r="O7728" s="48"/>
    </row>
    <row r="7729" spans="2:15" x14ac:dyDescent="0.25">
      <c r="B7729" s="84"/>
      <c r="C7729" s="47"/>
      <c r="D7729" s="47"/>
      <c r="E7729" s="47"/>
      <c r="F7729" s="47"/>
      <c r="G7729" s="48"/>
      <c r="H7729" s="47"/>
      <c r="I7729" s="51"/>
      <c r="J7729" s="51"/>
      <c r="K7729" s="47"/>
      <c r="L7729" s="47"/>
      <c r="M7729" s="47"/>
      <c r="N7729" s="47"/>
      <c r="O7729" s="48"/>
    </row>
    <row r="7730" spans="2:15" x14ac:dyDescent="0.25">
      <c r="B7730" s="84"/>
      <c r="C7730" s="47"/>
      <c r="D7730" s="47"/>
      <c r="E7730" s="47"/>
      <c r="F7730" s="47"/>
      <c r="G7730" s="48"/>
      <c r="H7730" s="47"/>
      <c r="I7730" s="51"/>
      <c r="J7730" s="51"/>
      <c r="K7730" s="47"/>
      <c r="L7730" s="47"/>
      <c r="M7730" s="47"/>
      <c r="N7730" s="47"/>
      <c r="O7730" s="48"/>
    </row>
    <row r="7731" spans="2:15" x14ac:dyDescent="0.25">
      <c r="B7731" s="84"/>
      <c r="C7731" s="47"/>
      <c r="D7731" s="47"/>
      <c r="E7731" s="47"/>
      <c r="F7731" s="47"/>
      <c r="G7731" s="48"/>
      <c r="H7731" s="47"/>
      <c r="I7731" s="51"/>
      <c r="J7731" s="51"/>
      <c r="K7731" s="47"/>
      <c r="L7731" s="47"/>
      <c r="M7731" s="47"/>
      <c r="N7731" s="47"/>
      <c r="O7731" s="48"/>
    </row>
    <row r="7732" spans="2:15" x14ac:dyDescent="0.25">
      <c r="B7732" s="84"/>
      <c r="C7732" s="47"/>
      <c r="D7732" s="47"/>
      <c r="E7732" s="47"/>
      <c r="F7732" s="47"/>
      <c r="G7732" s="48"/>
      <c r="H7732" s="47"/>
      <c r="I7732" s="51"/>
      <c r="J7732" s="51"/>
      <c r="K7732" s="47"/>
      <c r="L7732" s="47"/>
      <c r="M7732" s="47"/>
      <c r="N7732" s="47"/>
      <c r="O7732" s="48"/>
    </row>
    <row r="7733" spans="2:15" x14ac:dyDescent="0.25">
      <c r="B7733" s="84"/>
      <c r="C7733" s="47"/>
      <c r="D7733" s="47"/>
      <c r="E7733" s="47"/>
      <c r="F7733" s="47"/>
      <c r="G7733" s="48"/>
      <c r="H7733" s="47"/>
      <c r="I7733" s="51"/>
      <c r="J7733" s="51"/>
      <c r="K7733" s="47"/>
      <c r="L7733" s="47"/>
      <c r="M7733" s="47"/>
      <c r="N7733" s="47"/>
      <c r="O7733" s="48"/>
    </row>
    <row r="7734" spans="2:15" x14ac:dyDescent="0.25">
      <c r="B7734" s="84"/>
      <c r="C7734" s="47"/>
      <c r="D7734" s="47"/>
      <c r="E7734" s="47"/>
      <c r="F7734" s="47"/>
      <c r="G7734" s="48"/>
      <c r="H7734" s="47"/>
      <c r="I7734" s="51"/>
      <c r="J7734" s="51"/>
      <c r="K7734" s="47"/>
      <c r="L7734" s="47"/>
      <c r="M7734" s="47"/>
      <c r="N7734" s="47"/>
      <c r="O7734" s="48"/>
    </row>
    <row r="7735" spans="2:15" x14ac:dyDescent="0.25">
      <c r="B7735" s="84"/>
      <c r="C7735" s="47"/>
      <c r="D7735" s="47"/>
      <c r="E7735" s="47"/>
      <c r="F7735" s="47"/>
      <c r="G7735" s="48"/>
      <c r="H7735" s="47"/>
      <c r="I7735" s="51"/>
      <c r="J7735" s="51"/>
      <c r="K7735" s="47"/>
      <c r="L7735" s="47"/>
      <c r="M7735" s="47"/>
      <c r="N7735" s="47"/>
      <c r="O7735" s="48"/>
    </row>
    <row r="7736" spans="2:15" x14ac:dyDescent="0.25">
      <c r="B7736" s="84"/>
      <c r="C7736" s="47"/>
      <c r="D7736" s="47"/>
      <c r="E7736" s="47"/>
      <c r="F7736" s="47"/>
      <c r="G7736" s="48"/>
      <c r="H7736" s="47"/>
      <c r="I7736" s="51"/>
      <c r="J7736" s="51"/>
      <c r="K7736" s="47"/>
      <c r="L7736" s="47"/>
      <c r="M7736" s="47"/>
      <c r="N7736" s="47"/>
      <c r="O7736" s="48"/>
    </row>
    <row r="7737" spans="2:15" x14ac:dyDescent="0.25">
      <c r="B7737" s="84"/>
      <c r="C7737" s="47"/>
      <c r="D7737" s="47"/>
      <c r="E7737" s="47"/>
      <c r="F7737" s="47"/>
      <c r="G7737" s="48"/>
      <c r="H7737" s="47"/>
      <c r="I7737" s="51"/>
      <c r="J7737" s="51"/>
      <c r="K7737" s="47"/>
      <c r="L7737" s="47"/>
      <c r="M7737" s="47"/>
      <c r="N7737" s="47"/>
      <c r="O7737" s="48"/>
    </row>
    <row r="7738" spans="2:15" x14ac:dyDescent="0.25">
      <c r="B7738" s="84"/>
      <c r="C7738" s="47"/>
      <c r="D7738" s="47"/>
      <c r="E7738" s="47"/>
      <c r="F7738" s="47"/>
      <c r="G7738" s="48"/>
      <c r="H7738" s="47"/>
      <c r="I7738" s="51"/>
      <c r="J7738" s="51"/>
      <c r="K7738" s="47"/>
      <c r="L7738" s="47"/>
      <c r="M7738" s="47"/>
      <c r="N7738" s="47"/>
      <c r="O7738" s="48"/>
    </row>
    <row r="7739" spans="2:15" x14ac:dyDescent="0.25">
      <c r="B7739" s="84"/>
      <c r="C7739" s="47"/>
      <c r="D7739" s="47"/>
      <c r="E7739" s="47"/>
      <c r="F7739" s="47"/>
      <c r="G7739" s="48"/>
      <c r="H7739" s="47"/>
      <c r="I7739" s="51"/>
      <c r="J7739" s="51"/>
      <c r="K7739" s="47"/>
      <c r="L7739" s="47"/>
      <c r="M7739" s="47"/>
      <c r="N7739" s="47"/>
      <c r="O7739" s="48"/>
    </row>
    <row r="7740" spans="2:15" x14ac:dyDescent="0.25">
      <c r="B7740" s="84"/>
      <c r="C7740" s="47"/>
      <c r="D7740" s="47"/>
      <c r="E7740" s="47"/>
      <c r="F7740" s="47"/>
      <c r="G7740" s="48"/>
      <c r="H7740" s="47"/>
      <c r="I7740" s="51"/>
      <c r="J7740" s="51"/>
      <c r="K7740" s="47"/>
      <c r="L7740" s="47"/>
      <c r="M7740" s="47"/>
      <c r="N7740" s="47"/>
      <c r="O7740" s="48"/>
    </row>
    <row r="7741" spans="2:15" x14ac:dyDescent="0.25">
      <c r="B7741" s="84"/>
      <c r="C7741" s="47"/>
      <c r="D7741" s="47"/>
      <c r="E7741" s="47"/>
      <c r="F7741" s="47"/>
      <c r="G7741" s="48"/>
      <c r="H7741" s="47"/>
      <c r="I7741" s="51"/>
      <c r="J7741" s="51"/>
      <c r="K7741" s="47"/>
      <c r="L7741" s="47"/>
      <c r="M7741" s="47"/>
      <c r="N7741" s="47"/>
      <c r="O7741" s="48"/>
    </row>
    <row r="7742" spans="2:15" x14ac:dyDescent="0.25">
      <c r="B7742" s="84"/>
      <c r="C7742" s="47"/>
      <c r="D7742" s="47"/>
      <c r="E7742" s="47"/>
      <c r="F7742" s="47"/>
      <c r="G7742" s="48"/>
      <c r="H7742" s="47"/>
      <c r="I7742" s="51"/>
      <c r="J7742" s="51"/>
      <c r="K7742" s="47"/>
      <c r="L7742" s="47"/>
      <c r="M7742" s="47"/>
      <c r="N7742" s="47"/>
      <c r="O7742" s="48"/>
    </row>
    <row r="7743" spans="2:15" x14ac:dyDescent="0.25">
      <c r="B7743" s="84"/>
      <c r="C7743" s="47"/>
      <c r="D7743" s="47"/>
      <c r="E7743" s="47"/>
      <c r="F7743" s="47"/>
      <c r="G7743" s="48"/>
      <c r="H7743" s="47"/>
      <c r="I7743" s="51"/>
      <c r="J7743" s="51"/>
      <c r="K7743" s="47"/>
      <c r="L7743" s="47"/>
      <c r="M7743" s="47"/>
      <c r="N7743" s="47"/>
      <c r="O7743" s="48"/>
    </row>
    <row r="7744" spans="2:15" x14ac:dyDescent="0.25">
      <c r="B7744" s="84"/>
      <c r="C7744" s="47"/>
      <c r="D7744" s="47"/>
      <c r="E7744" s="47"/>
      <c r="F7744" s="47"/>
      <c r="G7744" s="48"/>
      <c r="H7744" s="47"/>
      <c r="I7744" s="51"/>
      <c r="J7744" s="51"/>
      <c r="K7744" s="47"/>
      <c r="L7744" s="47"/>
      <c r="M7744" s="47"/>
      <c r="N7744" s="47"/>
      <c r="O7744" s="48"/>
    </row>
    <row r="7745" spans="2:15" x14ac:dyDescent="0.25">
      <c r="B7745" s="84"/>
      <c r="C7745" s="47"/>
      <c r="D7745" s="47"/>
      <c r="E7745" s="47"/>
      <c r="F7745" s="47"/>
      <c r="G7745" s="48"/>
      <c r="H7745" s="47"/>
      <c r="I7745" s="51"/>
      <c r="J7745" s="51"/>
      <c r="K7745" s="47"/>
      <c r="L7745" s="47"/>
      <c r="M7745" s="47"/>
      <c r="N7745" s="47"/>
      <c r="O7745" s="48"/>
    </row>
    <row r="7746" spans="2:15" x14ac:dyDescent="0.25">
      <c r="B7746" s="84"/>
      <c r="C7746" s="47"/>
      <c r="D7746" s="47"/>
      <c r="E7746" s="47"/>
      <c r="F7746" s="47"/>
      <c r="G7746" s="48"/>
      <c r="H7746" s="47"/>
      <c r="I7746" s="51"/>
      <c r="J7746" s="51"/>
      <c r="K7746" s="47"/>
      <c r="L7746" s="47"/>
      <c r="M7746" s="47"/>
      <c r="N7746" s="47"/>
      <c r="O7746" s="48"/>
    </row>
    <row r="7747" spans="2:15" x14ac:dyDescent="0.25">
      <c r="B7747" s="84"/>
      <c r="C7747" s="47"/>
      <c r="D7747" s="47"/>
      <c r="E7747" s="47"/>
      <c r="F7747" s="47"/>
      <c r="G7747" s="48"/>
      <c r="H7747" s="47"/>
      <c r="I7747" s="51"/>
      <c r="J7747" s="51"/>
      <c r="K7747" s="47"/>
      <c r="L7747" s="47"/>
      <c r="M7747" s="47"/>
      <c r="N7747" s="47"/>
      <c r="O7747" s="48"/>
    </row>
    <row r="7748" spans="2:15" x14ac:dyDescent="0.25">
      <c r="B7748" s="84"/>
      <c r="C7748" s="47"/>
      <c r="D7748" s="47"/>
      <c r="E7748" s="47"/>
      <c r="F7748" s="47"/>
      <c r="G7748" s="48"/>
      <c r="H7748" s="47"/>
      <c r="I7748" s="51"/>
      <c r="J7748" s="51"/>
      <c r="K7748" s="47"/>
      <c r="L7748" s="47"/>
      <c r="M7748" s="47"/>
      <c r="N7748" s="47"/>
      <c r="O7748" s="48"/>
    </row>
    <row r="7749" spans="2:15" x14ac:dyDescent="0.25">
      <c r="B7749" s="84"/>
      <c r="C7749" s="47"/>
      <c r="D7749" s="47"/>
      <c r="E7749" s="47"/>
      <c r="F7749" s="47"/>
      <c r="G7749" s="48"/>
      <c r="H7749" s="47"/>
      <c r="I7749" s="51"/>
      <c r="J7749" s="51"/>
      <c r="K7749" s="47"/>
      <c r="L7749" s="47"/>
      <c r="M7749" s="47"/>
      <c r="N7749" s="47"/>
      <c r="O7749" s="48"/>
    </row>
    <row r="7750" spans="2:15" x14ac:dyDescent="0.25">
      <c r="B7750" s="84"/>
      <c r="C7750" s="47"/>
      <c r="D7750" s="47"/>
      <c r="E7750" s="47"/>
      <c r="F7750" s="47"/>
      <c r="G7750" s="48"/>
      <c r="H7750" s="47"/>
      <c r="I7750" s="51"/>
      <c r="J7750" s="51"/>
      <c r="K7750" s="47"/>
      <c r="L7750" s="47"/>
      <c r="M7750" s="47"/>
      <c r="N7750" s="47"/>
      <c r="O7750" s="48"/>
    </row>
    <row r="7751" spans="2:15" x14ac:dyDescent="0.25">
      <c r="B7751" s="84"/>
      <c r="C7751" s="47"/>
      <c r="D7751" s="47"/>
      <c r="E7751" s="47"/>
      <c r="F7751" s="47"/>
      <c r="G7751" s="48"/>
      <c r="H7751" s="47"/>
      <c r="I7751" s="51"/>
      <c r="J7751" s="51"/>
      <c r="K7751" s="47"/>
      <c r="L7751" s="47"/>
      <c r="M7751" s="47"/>
      <c r="N7751" s="47"/>
      <c r="O7751" s="48"/>
    </row>
    <row r="7752" spans="2:15" x14ac:dyDescent="0.25">
      <c r="B7752" s="84"/>
      <c r="C7752" s="47"/>
      <c r="D7752" s="47"/>
      <c r="E7752" s="47"/>
      <c r="F7752" s="47"/>
      <c r="G7752" s="48"/>
      <c r="H7752" s="47"/>
      <c r="I7752" s="51"/>
      <c r="J7752" s="51"/>
      <c r="K7752" s="47"/>
      <c r="L7752" s="47"/>
      <c r="M7752" s="47"/>
      <c r="N7752" s="47"/>
      <c r="O7752" s="48"/>
    </row>
    <row r="7753" spans="2:15" x14ac:dyDescent="0.25">
      <c r="B7753" s="84"/>
      <c r="C7753" s="47"/>
      <c r="D7753" s="47"/>
      <c r="E7753" s="47"/>
      <c r="F7753" s="47"/>
      <c r="G7753" s="48"/>
      <c r="H7753" s="47"/>
      <c r="I7753" s="51"/>
      <c r="J7753" s="51"/>
      <c r="K7753" s="47"/>
      <c r="L7753" s="47"/>
      <c r="M7753" s="47"/>
      <c r="N7753" s="47"/>
      <c r="O7753" s="48"/>
    </row>
    <row r="7754" spans="2:15" x14ac:dyDescent="0.25">
      <c r="B7754" s="84"/>
      <c r="C7754" s="47"/>
      <c r="D7754" s="47"/>
      <c r="E7754" s="47"/>
      <c r="F7754" s="47"/>
      <c r="G7754" s="48"/>
      <c r="H7754" s="47"/>
      <c r="I7754" s="51"/>
      <c r="J7754" s="51"/>
      <c r="K7754" s="47"/>
      <c r="L7754" s="47"/>
      <c r="M7754" s="47"/>
      <c r="N7754" s="47"/>
      <c r="O7754" s="48"/>
    </row>
    <row r="7755" spans="2:15" x14ac:dyDescent="0.25">
      <c r="B7755" s="84"/>
      <c r="C7755" s="47"/>
      <c r="D7755" s="47"/>
      <c r="E7755" s="47"/>
      <c r="F7755" s="47"/>
      <c r="G7755" s="48"/>
      <c r="H7755" s="47"/>
      <c r="I7755" s="51"/>
      <c r="J7755" s="51"/>
      <c r="K7755" s="47"/>
      <c r="L7755" s="47"/>
      <c r="M7755" s="47"/>
      <c r="N7755" s="47"/>
      <c r="O7755" s="48"/>
    </row>
    <row r="7756" spans="2:15" x14ac:dyDescent="0.25">
      <c r="B7756" s="84"/>
      <c r="C7756" s="47"/>
      <c r="D7756" s="47"/>
      <c r="E7756" s="47"/>
      <c r="F7756" s="47"/>
      <c r="G7756" s="48"/>
      <c r="H7756" s="47"/>
      <c r="I7756" s="51"/>
      <c r="J7756" s="51"/>
      <c r="K7756" s="47"/>
      <c r="L7756" s="47"/>
      <c r="M7756" s="47"/>
      <c r="N7756" s="47"/>
      <c r="O7756" s="48"/>
    </row>
    <row r="7757" spans="2:15" x14ac:dyDescent="0.25">
      <c r="B7757" s="84"/>
      <c r="C7757" s="47"/>
      <c r="D7757" s="47"/>
      <c r="E7757" s="47"/>
      <c r="F7757" s="47"/>
      <c r="G7757" s="48"/>
      <c r="H7757" s="47"/>
      <c r="I7757" s="51"/>
      <c r="J7757" s="51"/>
      <c r="K7757" s="47"/>
      <c r="L7757" s="47"/>
      <c r="M7757" s="47"/>
      <c r="N7757" s="47"/>
      <c r="O7757" s="48"/>
    </row>
    <row r="7758" spans="2:15" x14ac:dyDescent="0.25">
      <c r="B7758" s="84"/>
      <c r="C7758" s="47"/>
      <c r="D7758" s="47"/>
      <c r="E7758" s="47"/>
      <c r="F7758" s="47"/>
      <c r="G7758" s="48"/>
      <c r="H7758" s="47"/>
      <c r="I7758" s="51"/>
      <c r="J7758" s="51"/>
      <c r="K7758" s="47"/>
      <c r="L7758" s="47"/>
      <c r="M7758" s="47"/>
      <c r="N7758" s="47"/>
      <c r="O7758" s="48"/>
    </row>
    <row r="7759" spans="2:15" x14ac:dyDescent="0.25">
      <c r="B7759" s="84"/>
      <c r="C7759" s="47"/>
      <c r="D7759" s="47"/>
      <c r="E7759" s="47"/>
      <c r="F7759" s="47"/>
      <c r="G7759" s="48"/>
      <c r="H7759" s="47"/>
      <c r="I7759" s="51"/>
      <c r="J7759" s="51"/>
      <c r="K7759" s="47"/>
      <c r="L7759" s="47"/>
      <c r="M7759" s="47"/>
      <c r="N7759" s="47"/>
      <c r="O7759" s="48"/>
    </row>
    <row r="7760" spans="2:15" x14ac:dyDescent="0.25">
      <c r="B7760" s="84"/>
      <c r="C7760" s="47"/>
      <c r="D7760" s="47"/>
      <c r="E7760" s="47"/>
      <c r="F7760" s="47"/>
      <c r="G7760" s="48"/>
      <c r="H7760" s="47"/>
      <c r="I7760" s="51"/>
      <c r="J7760" s="51"/>
      <c r="K7760" s="47"/>
      <c r="L7760" s="47"/>
      <c r="M7760" s="47"/>
      <c r="N7760" s="47"/>
      <c r="O7760" s="48"/>
    </row>
    <row r="7761" spans="2:15" x14ac:dyDescent="0.25">
      <c r="B7761" s="84"/>
      <c r="C7761" s="47"/>
      <c r="D7761" s="47"/>
      <c r="E7761" s="47"/>
      <c r="F7761" s="47"/>
      <c r="G7761" s="48"/>
      <c r="H7761" s="47"/>
      <c r="I7761" s="51"/>
      <c r="J7761" s="51"/>
      <c r="K7761" s="47"/>
      <c r="L7761" s="47"/>
      <c r="M7761" s="47"/>
      <c r="N7761" s="47"/>
      <c r="O7761" s="48"/>
    </row>
    <row r="7762" spans="2:15" x14ac:dyDescent="0.25">
      <c r="B7762" s="84"/>
      <c r="C7762" s="47"/>
      <c r="D7762" s="47"/>
      <c r="E7762" s="47"/>
      <c r="F7762" s="47"/>
      <c r="G7762" s="48"/>
      <c r="H7762" s="47"/>
      <c r="I7762" s="51"/>
      <c r="J7762" s="51"/>
      <c r="K7762" s="47"/>
      <c r="L7762" s="47"/>
      <c r="M7762" s="47"/>
      <c r="N7762" s="47"/>
      <c r="O7762" s="48"/>
    </row>
    <row r="7763" spans="2:15" x14ac:dyDescent="0.25">
      <c r="B7763" s="84"/>
      <c r="C7763" s="47"/>
      <c r="D7763" s="47"/>
      <c r="E7763" s="47"/>
      <c r="F7763" s="47"/>
      <c r="G7763" s="48"/>
      <c r="H7763" s="47"/>
      <c r="I7763" s="51"/>
      <c r="J7763" s="51"/>
      <c r="K7763" s="47"/>
      <c r="L7763" s="47"/>
      <c r="M7763" s="47"/>
      <c r="N7763" s="47"/>
      <c r="O7763" s="48"/>
    </row>
    <row r="7764" spans="2:15" x14ac:dyDescent="0.25">
      <c r="B7764" s="84"/>
      <c r="C7764" s="47"/>
      <c r="D7764" s="47"/>
      <c r="E7764" s="47"/>
      <c r="F7764" s="47"/>
      <c r="G7764" s="48"/>
      <c r="H7764" s="47"/>
      <c r="I7764" s="51"/>
      <c r="J7764" s="51"/>
      <c r="K7764" s="47"/>
      <c r="L7764" s="47"/>
      <c r="M7764" s="47"/>
      <c r="N7764" s="47"/>
      <c r="O7764" s="48"/>
    </row>
    <row r="7765" spans="2:15" x14ac:dyDescent="0.25">
      <c r="B7765" s="84"/>
      <c r="C7765" s="47"/>
      <c r="D7765" s="47"/>
      <c r="E7765" s="47"/>
      <c r="F7765" s="47"/>
      <c r="G7765" s="48"/>
      <c r="H7765" s="47"/>
      <c r="I7765" s="51"/>
      <c r="J7765" s="51"/>
      <c r="K7765" s="47"/>
      <c r="L7765" s="47"/>
      <c r="M7765" s="47"/>
      <c r="N7765" s="47"/>
      <c r="O7765" s="48"/>
    </row>
    <row r="7766" spans="2:15" x14ac:dyDescent="0.25">
      <c r="B7766" s="84"/>
      <c r="C7766" s="47"/>
      <c r="D7766" s="47"/>
      <c r="E7766" s="47"/>
      <c r="F7766" s="47"/>
      <c r="G7766" s="48"/>
      <c r="H7766" s="47"/>
      <c r="I7766" s="51"/>
      <c r="J7766" s="51"/>
      <c r="K7766" s="47"/>
      <c r="L7766" s="47"/>
      <c r="M7766" s="47"/>
      <c r="N7766" s="47"/>
      <c r="O7766" s="48"/>
    </row>
    <row r="7767" spans="2:15" x14ac:dyDescent="0.25">
      <c r="B7767" s="84"/>
      <c r="C7767" s="47"/>
      <c r="D7767" s="47"/>
      <c r="E7767" s="47"/>
      <c r="F7767" s="47"/>
      <c r="G7767" s="48"/>
      <c r="H7767" s="47"/>
      <c r="I7767" s="51"/>
      <c r="J7767" s="51"/>
      <c r="K7767" s="47"/>
      <c r="L7767" s="47"/>
      <c r="M7767" s="47"/>
      <c r="N7767" s="47"/>
      <c r="O7767" s="48"/>
    </row>
    <row r="7768" spans="2:15" x14ac:dyDescent="0.25">
      <c r="B7768" s="84"/>
      <c r="C7768" s="47"/>
      <c r="D7768" s="47"/>
      <c r="E7768" s="47"/>
      <c r="F7768" s="47"/>
      <c r="G7768" s="48"/>
      <c r="H7768" s="47"/>
      <c r="I7768" s="51"/>
      <c r="J7768" s="51"/>
      <c r="K7768" s="47"/>
      <c r="L7768" s="47"/>
      <c r="M7768" s="47"/>
      <c r="N7768" s="47"/>
      <c r="O7768" s="48"/>
    </row>
    <row r="7769" spans="2:15" x14ac:dyDescent="0.25">
      <c r="B7769" s="84"/>
      <c r="C7769" s="47"/>
      <c r="D7769" s="47"/>
      <c r="E7769" s="47"/>
      <c r="F7769" s="47"/>
      <c r="G7769" s="48"/>
      <c r="H7769" s="47"/>
      <c r="I7769" s="51"/>
      <c r="J7769" s="51"/>
      <c r="K7769" s="47"/>
      <c r="L7769" s="47"/>
      <c r="M7769" s="47"/>
      <c r="N7769" s="47"/>
      <c r="O7769" s="48"/>
    </row>
    <row r="7770" spans="2:15" x14ac:dyDescent="0.25">
      <c r="B7770" s="84"/>
      <c r="C7770" s="47"/>
      <c r="D7770" s="47"/>
      <c r="E7770" s="47"/>
      <c r="F7770" s="47"/>
      <c r="G7770" s="48"/>
      <c r="H7770" s="47"/>
      <c r="I7770" s="51"/>
      <c r="J7770" s="51"/>
      <c r="K7770" s="47"/>
      <c r="L7770" s="47"/>
      <c r="M7770" s="47"/>
      <c r="N7770" s="47"/>
      <c r="O7770" s="48"/>
    </row>
    <row r="7771" spans="2:15" x14ac:dyDescent="0.25">
      <c r="B7771" s="84"/>
      <c r="C7771" s="47"/>
      <c r="D7771" s="47"/>
      <c r="E7771" s="47"/>
      <c r="F7771" s="47"/>
      <c r="G7771" s="48"/>
      <c r="H7771" s="47"/>
      <c r="I7771" s="51"/>
      <c r="J7771" s="51"/>
      <c r="K7771" s="47"/>
      <c r="L7771" s="47"/>
      <c r="M7771" s="47"/>
      <c r="N7771" s="47"/>
      <c r="O7771" s="48"/>
    </row>
    <row r="7772" spans="2:15" x14ac:dyDescent="0.25">
      <c r="B7772" s="84"/>
      <c r="C7772" s="47"/>
      <c r="D7772" s="47"/>
      <c r="E7772" s="47"/>
      <c r="F7772" s="47"/>
      <c r="G7772" s="48"/>
      <c r="H7772" s="47"/>
      <c r="I7772" s="51"/>
      <c r="J7772" s="51"/>
      <c r="K7772" s="47"/>
      <c r="L7772" s="47"/>
      <c r="M7772" s="47"/>
      <c r="N7772" s="47"/>
      <c r="O7772" s="48"/>
    </row>
    <row r="7773" spans="2:15" x14ac:dyDescent="0.25">
      <c r="B7773" s="84"/>
      <c r="C7773" s="47"/>
      <c r="D7773" s="47"/>
      <c r="E7773" s="47"/>
      <c r="F7773" s="47"/>
      <c r="G7773" s="48"/>
      <c r="H7773" s="47"/>
      <c r="I7773" s="51"/>
      <c r="J7773" s="51"/>
      <c r="K7773" s="47"/>
      <c r="L7773" s="47"/>
      <c r="M7773" s="47"/>
      <c r="N7773" s="47"/>
      <c r="O7773" s="48"/>
    </row>
    <row r="7774" spans="2:15" x14ac:dyDescent="0.25">
      <c r="B7774" s="84"/>
      <c r="C7774" s="47"/>
      <c r="D7774" s="47"/>
      <c r="E7774" s="47"/>
      <c r="F7774" s="47"/>
      <c r="G7774" s="48"/>
      <c r="H7774" s="47"/>
      <c r="I7774" s="51"/>
      <c r="J7774" s="51"/>
      <c r="K7774" s="47"/>
      <c r="L7774" s="47"/>
      <c r="M7774" s="47"/>
      <c r="N7774" s="47"/>
      <c r="O7774" s="48"/>
    </row>
    <row r="7775" spans="2:15" x14ac:dyDescent="0.25">
      <c r="B7775" s="84"/>
      <c r="C7775" s="47"/>
      <c r="D7775" s="47"/>
      <c r="E7775" s="47"/>
      <c r="F7775" s="47"/>
      <c r="G7775" s="48"/>
      <c r="H7775" s="47"/>
      <c r="I7775" s="51"/>
      <c r="J7775" s="51"/>
      <c r="K7775" s="47"/>
      <c r="L7775" s="47"/>
      <c r="M7775" s="47"/>
      <c r="N7775" s="47"/>
      <c r="O7775" s="48"/>
    </row>
    <row r="7776" spans="2:15" x14ac:dyDescent="0.25">
      <c r="B7776" s="84"/>
      <c r="C7776" s="47"/>
      <c r="D7776" s="47"/>
      <c r="E7776" s="47"/>
      <c r="F7776" s="47"/>
      <c r="G7776" s="48"/>
      <c r="H7776" s="47"/>
      <c r="I7776" s="51"/>
      <c r="J7776" s="51"/>
      <c r="K7776" s="47"/>
      <c r="L7776" s="47"/>
      <c r="M7776" s="47"/>
      <c r="N7776" s="47"/>
      <c r="O7776" s="48"/>
    </row>
    <row r="7777" spans="2:15" x14ac:dyDescent="0.25">
      <c r="B7777" s="84"/>
      <c r="C7777" s="47"/>
      <c r="D7777" s="47"/>
      <c r="E7777" s="47"/>
      <c r="F7777" s="47"/>
      <c r="G7777" s="48"/>
      <c r="H7777" s="47"/>
      <c r="I7777" s="51"/>
      <c r="J7777" s="51"/>
      <c r="K7777" s="47"/>
      <c r="L7777" s="47"/>
      <c r="M7777" s="47"/>
      <c r="N7777" s="47"/>
      <c r="O7777" s="48"/>
    </row>
    <row r="7778" spans="2:15" x14ac:dyDescent="0.25">
      <c r="B7778" s="84"/>
      <c r="C7778" s="47"/>
      <c r="D7778" s="47"/>
      <c r="E7778" s="47"/>
      <c r="F7778" s="47"/>
      <c r="G7778" s="48"/>
      <c r="H7778" s="47"/>
      <c r="I7778" s="51"/>
      <c r="J7778" s="51"/>
      <c r="K7778" s="47"/>
      <c r="L7778" s="47"/>
      <c r="M7778" s="47"/>
      <c r="N7778" s="47"/>
      <c r="O7778" s="48"/>
    </row>
    <row r="7779" spans="2:15" x14ac:dyDescent="0.25">
      <c r="B7779" s="84"/>
      <c r="C7779" s="47"/>
      <c r="D7779" s="47"/>
      <c r="E7779" s="47"/>
      <c r="F7779" s="47"/>
      <c r="G7779" s="48"/>
      <c r="H7779" s="47"/>
      <c r="I7779" s="51"/>
      <c r="J7779" s="51"/>
      <c r="K7779" s="47"/>
      <c r="L7779" s="47"/>
      <c r="M7779" s="47"/>
      <c r="N7779" s="47"/>
      <c r="O7779" s="48"/>
    </row>
    <row r="7780" spans="2:15" x14ac:dyDescent="0.25">
      <c r="B7780" s="84"/>
      <c r="C7780" s="47"/>
      <c r="D7780" s="47"/>
      <c r="E7780" s="47"/>
      <c r="F7780" s="47"/>
      <c r="G7780" s="48"/>
      <c r="H7780" s="47"/>
      <c r="I7780" s="51"/>
      <c r="J7780" s="51"/>
      <c r="K7780" s="47"/>
      <c r="L7780" s="47"/>
      <c r="M7780" s="47"/>
      <c r="N7780" s="47"/>
      <c r="O7780" s="48"/>
    </row>
    <row r="7781" spans="2:15" x14ac:dyDescent="0.25">
      <c r="B7781" s="84"/>
      <c r="C7781" s="47"/>
      <c r="D7781" s="47"/>
      <c r="E7781" s="47"/>
      <c r="F7781" s="47"/>
      <c r="G7781" s="48"/>
      <c r="H7781" s="47"/>
      <c r="I7781" s="51"/>
      <c r="J7781" s="51"/>
      <c r="K7781" s="47"/>
      <c r="L7781" s="47"/>
      <c r="M7781" s="47"/>
      <c r="N7781" s="47"/>
      <c r="O7781" s="48"/>
    </row>
    <row r="7782" spans="2:15" x14ac:dyDescent="0.25">
      <c r="B7782" s="84"/>
      <c r="C7782" s="47"/>
      <c r="D7782" s="47"/>
      <c r="E7782" s="47"/>
      <c r="F7782" s="47"/>
      <c r="G7782" s="48"/>
      <c r="H7782" s="47"/>
      <c r="I7782" s="51"/>
      <c r="J7782" s="51"/>
      <c r="K7782" s="47"/>
      <c r="L7782" s="47"/>
      <c r="M7782" s="47"/>
      <c r="N7782" s="47"/>
      <c r="O7782" s="48"/>
    </row>
    <row r="7783" spans="2:15" x14ac:dyDescent="0.25">
      <c r="B7783" s="84"/>
      <c r="C7783" s="47"/>
      <c r="D7783" s="47"/>
      <c r="E7783" s="47"/>
      <c r="F7783" s="47"/>
      <c r="G7783" s="48"/>
      <c r="H7783" s="47"/>
      <c r="I7783" s="51"/>
      <c r="J7783" s="51"/>
      <c r="K7783" s="47"/>
      <c r="L7783" s="47"/>
      <c r="M7783" s="47"/>
      <c r="N7783" s="47"/>
      <c r="O7783" s="48"/>
    </row>
    <row r="7784" spans="2:15" x14ac:dyDescent="0.25">
      <c r="B7784" s="84"/>
      <c r="C7784" s="47"/>
      <c r="D7784" s="47"/>
      <c r="E7784" s="47"/>
      <c r="F7784" s="47"/>
      <c r="G7784" s="48"/>
      <c r="H7784" s="47"/>
      <c r="I7784" s="51"/>
      <c r="J7784" s="51"/>
      <c r="K7784" s="47"/>
      <c r="L7784" s="47"/>
      <c r="M7784" s="47"/>
      <c r="N7784" s="47"/>
      <c r="O7784" s="48"/>
    </row>
    <row r="7785" spans="2:15" x14ac:dyDescent="0.25">
      <c r="B7785" s="84"/>
      <c r="C7785" s="47"/>
      <c r="D7785" s="47"/>
      <c r="E7785" s="47"/>
      <c r="F7785" s="47"/>
      <c r="G7785" s="48"/>
      <c r="H7785" s="47"/>
      <c r="I7785" s="51"/>
      <c r="J7785" s="51"/>
      <c r="K7785" s="47"/>
      <c r="L7785" s="47"/>
      <c r="M7785" s="47"/>
      <c r="N7785" s="47"/>
      <c r="O7785" s="48"/>
    </row>
    <row r="7786" spans="2:15" x14ac:dyDescent="0.25">
      <c r="B7786" s="84"/>
      <c r="C7786" s="47"/>
      <c r="D7786" s="47"/>
      <c r="E7786" s="47"/>
      <c r="F7786" s="47"/>
      <c r="G7786" s="48"/>
      <c r="H7786" s="47"/>
      <c r="I7786" s="51"/>
      <c r="J7786" s="51"/>
      <c r="K7786" s="47"/>
      <c r="L7786" s="47"/>
      <c r="M7786" s="47"/>
      <c r="N7786" s="47"/>
      <c r="O7786" s="48"/>
    </row>
    <row r="7787" spans="2:15" x14ac:dyDescent="0.25">
      <c r="B7787" s="84"/>
      <c r="C7787" s="47"/>
      <c r="D7787" s="47"/>
      <c r="E7787" s="47"/>
      <c r="F7787" s="47"/>
      <c r="G7787" s="48"/>
      <c r="H7787" s="47"/>
      <c r="I7787" s="51"/>
      <c r="J7787" s="51"/>
      <c r="K7787" s="47"/>
      <c r="L7787" s="47"/>
      <c r="M7787" s="47"/>
      <c r="N7787" s="47"/>
      <c r="O7787" s="48"/>
    </row>
    <row r="7788" spans="2:15" x14ac:dyDescent="0.25">
      <c r="B7788" s="84"/>
      <c r="C7788" s="47"/>
      <c r="D7788" s="47"/>
      <c r="E7788" s="47"/>
      <c r="F7788" s="47"/>
      <c r="G7788" s="48"/>
      <c r="H7788" s="47"/>
      <c r="I7788" s="51"/>
      <c r="J7788" s="51"/>
      <c r="K7788" s="47"/>
      <c r="L7788" s="47"/>
      <c r="M7788" s="47"/>
      <c r="N7788" s="47"/>
      <c r="O7788" s="48"/>
    </row>
    <row r="7789" spans="2:15" x14ac:dyDescent="0.25">
      <c r="B7789" s="84"/>
      <c r="C7789" s="47"/>
      <c r="D7789" s="47"/>
      <c r="E7789" s="47"/>
      <c r="F7789" s="47"/>
      <c r="G7789" s="48"/>
      <c r="H7789" s="47"/>
      <c r="I7789" s="51"/>
      <c r="J7789" s="51"/>
      <c r="K7789" s="47"/>
      <c r="L7789" s="47"/>
      <c r="M7789" s="47"/>
      <c r="N7789" s="47"/>
      <c r="O7789" s="48"/>
    </row>
    <row r="7790" spans="2:15" x14ac:dyDescent="0.25">
      <c r="B7790" s="84"/>
      <c r="C7790" s="47"/>
      <c r="D7790" s="47"/>
      <c r="E7790" s="47"/>
      <c r="F7790" s="47"/>
      <c r="G7790" s="48"/>
      <c r="H7790" s="47"/>
      <c r="I7790" s="51"/>
      <c r="J7790" s="51"/>
      <c r="K7790" s="47"/>
      <c r="L7790" s="47"/>
      <c r="M7790" s="47"/>
      <c r="N7790" s="47"/>
      <c r="O7790" s="48"/>
    </row>
    <row r="7791" spans="2:15" x14ac:dyDescent="0.25">
      <c r="B7791" s="84"/>
      <c r="C7791" s="47"/>
      <c r="D7791" s="47"/>
      <c r="E7791" s="47"/>
      <c r="F7791" s="47"/>
      <c r="G7791" s="48"/>
      <c r="H7791" s="47"/>
      <c r="I7791" s="51"/>
      <c r="J7791" s="51"/>
      <c r="K7791" s="47"/>
      <c r="L7791" s="47"/>
      <c r="M7791" s="47"/>
      <c r="N7791" s="47"/>
      <c r="O7791" s="48"/>
    </row>
    <row r="7792" spans="2:15" x14ac:dyDescent="0.25">
      <c r="B7792" s="84"/>
      <c r="C7792" s="47"/>
      <c r="D7792" s="47"/>
      <c r="E7792" s="47"/>
      <c r="F7792" s="47"/>
      <c r="G7792" s="48"/>
      <c r="H7792" s="47"/>
      <c r="I7792" s="51"/>
      <c r="J7792" s="51"/>
      <c r="K7792" s="47"/>
      <c r="L7792" s="47"/>
      <c r="M7792" s="47"/>
      <c r="N7792" s="47"/>
      <c r="O7792" s="48"/>
    </row>
    <row r="7793" spans="2:15" x14ac:dyDescent="0.25">
      <c r="B7793" s="84"/>
      <c r="C7793" s="47"/>
      <c r="D7793" s="47"/>
      <c r="E7793" s="47"/>
      <c r="F7793" s="47"/>
      <c r="G7793" s="48"/>
      <c r="H7793" s="47"/>
      <c r="I7793" s="51"/>
      <c r="J7793" s="51"/>
      <c r="K7793" s="47"/>
      <c r="L7793" s="47"/>
      <c r="M7793" s="47"/>
      <c r="N7793" s="47"/>
      <c r="O7793" s="48"/>
    </row>
    <row r="7794" spans="2:15" x14ac:dyDescent="0.25">
      <c r="B7794" s="84"/>
      <c r="C7794" s="47"/>
      <c r="D7794" s="47"/>
      <c r="E7794" s="47"/>
      <c r="F7794" s="47"/>
      <c r="G7794" s="48"/>
      <c r="H7794" s="47"/>
      <c r="I7794" s="51"/>
      <c r="J7794" s="51"/>
      <c r="K7794" s="47"/>
      <c r="L7794" s="47"/>
      <c r="M7794" s="47"/>
      <c r="N7794" s="47"/>
      <c r="O7794" s="48"/>
    </row>
    <row r="7795" spans="2:15" x14ac:dyDescent="0.25">
      <c r="B7795" s="84"/>
      <c r="C7795" s="47"/>
      <c r="D7795" s="47"/>
      <c r="E7795" s="47"/>
      <c r="F7795" s="47"/>
      <c r="G7795" s="48"/>
      <c r="H7795" s="47"/>
      <c r="I7795" s="51"/>
      <c r="J7795" s="51"/>
      <c r="K7795" s="47"/>
      <c r="L7795" s="47"/>
      <c r="M7795" s="47"/>
      <c r="N7795" s="47"/>
      <c r="O7795" s="48"/>
    </row>
    <row r="7796" spans="2:15" x14ac:dyDescent="0.25">
      <c r="B7796" s="84"/>
      <c r="C7796" s="47"/>
      <c r="D7796" s="47"/>
      <c r="E7796" s="47"/>
      <c r="F7796" s="47"/>
      <c r="G7796" s="48"/>
      <c r="H7796" s="47"/>
      <c r="I7796" s="51"/>
      <c r="J7796" s="51"/>
      <c r="K7796" s="47"/>
      <c r="L7796" s="47"/>
      <c r="M7796" s="47"/>
      <c r="N7796" s="47"/>
      <c r="O7796" s="48"/>
    </row>
    <row r="7797" spans="2:15" x14ac:dyDescent="0.25">
      <c r="B7797" s="84"/>
      <c r="C7797" s="47"/>
      <c r="D7797" s="47"/>
      <c r="E7797" s="47"/>
      <c r="F7797" s="47"/>
      <c r="G7797" s="48"/>
      <c r="H7797" s="47"/>
      <c r="I7797" s="51"/>
      <c r="J7797" s="51"/>
      <c r="K7797" s="47"/>
      <c r="L7797" s="47"/>
      <c r="M7797" s="47"/>
      <c r="N7797" s="47"/>
      <c r="O7797" s="48"/>
    </row>
    <row r="7798" spans="2:15" x14ac:dyDescent="0.25">
      <c r="B7798" s="84"/>
      <c r="C7798" s="47"/>
      <c r="D7798" s="47"/>
      <c r="E7798" s="47"/>
      <c r="F7798" s="47"/>
      <c r="G7798" s="48"/>
      <c r="H7798" s="47"/>
      <c r="I7798" s="51"/>
      <c r="J7798" s="51"/>
      <c r="K7798" s="47"/>
      <c r="L7798" s="47"/>
      <c r="M7798" s="47"/>
      <c r="N7798" s="47"/>
      <c r="O7798" s="48"/>
    </row>
    <row r="7799" spans="2:15" x14ac:dyDescent="0.25">
      <c r="B7799" s="84"/>
      <c r="C7799" s="47"/>
      <c r="D7799" s="47"/>
      <c r="E7799" s="47"/>
      <c r="F7799" s="47"/>
      <c r="G7799" s="48"/>
      <c r="H7799" s="47"/>
      <c r="I7799" s="51"/>
      <c r="J7799" s="51"/>
      <c r="K7799" s="47"/>
      <c r="L7799" s="47"/>
      <c r="M7799" s="47"/>
      <c r="N7799" s="47"/>
      <c r="O7799" s="48"/>
    </row>
    <row r="7800" spans="2:15" x14ac:dyDescent="0.25">
      <c r="B7800" s="84"/>
      <c r="C7800" s="47"/>
      <c r="D7800" s="47"/>
      <c r="E7800" s="47"/>
      <c r="F7800" s="47"/>
      <c r="G7800" s="48"/>
      <c r="H7800" s="47"/>
      <c r="I7800" s="51"/>
      <c r="J7800" s="51"/>
      <c r="K7800" s="47"/>
      <c r="L7800" s="47"/>
      <c r="M7800" s="47"/>
      <c r="N7800" s="47"/>
      <c r="O7800" s="48"/>
    </row>
    <row r="7801" spans="2:15" x14ac:dyDescent="0.25">
      <c r="B7801" s="84"/>
      <c r="C7801" s="47"/>
      <c r="D7801" s="47"/>
      <c r="E7801" s="47"/>
      <c r="F7801" s="47"/>
      <c r="G7801" s="48"/>
      <c r="H7801" s="47"/>
      <c r="I7801" s="51"/>
      <c r="J7801" s="51"/>
      <c r="K7801" s="47"/>
      <c r="L7801" s="47"/>
      <c r="M7801" s="47"/>
      <c r="N7801" s="47"/>
      <c r="O7801" s="48"/>
    </row>
    <row r="7802" spans="2:15" x14ac:dyDescent="0.25">
      <c r="B7802" s="84"/>
      <c r="C7802" s="47"/>
      <c r="D7802" s="47"/>
      <c r="E7802" s="47"/>
      <c r="F7802" s="47"/>
      <c r="G7802" s="48"/>
      <c r="H7802" s="47"/>
      <c r="I7802" s="51"/>
      <c r="J7802" s="51"/>
      <c r="K7802" s="47"/>
      <c r="L7802" s="47"/>
      <c r="M7802" s="47"/>
      <c r="N7802" s="47"/>
      <c r="O7802" s="48"/>
    </row>
    <row r="7803" spans="2:15" x14ac:dyDescent="0.25">
      <c r="B7803" s="84"/>
      <c r="C7803" s="47"/>
      <c r="D7803" s="47"/>
      <c r="E7803" s="47"/>
      <c r="F7803" s="47"/>
      <c r="G7803" s="48"/>
      <c r="H7803" s="47"/>
      <c r="I7803" s="51"/>
      <c r="J7803" s="51"/>
      <c r="K7803" s="47"/>
      <c r="L7803" s="47"/>
      <c r="M7803" s="47"/>
      <c r="N7803" s="47"/>
      <c r="O7803" s="48"/>
    </row>
    <row r="7804" spans="2:15" x14ac:dyDescent="0.25">
      <c r="B7804" s="84"/>
      <c r="C7804" s="47"/>
      <c r="D7804" s="47"/>
      <c r="E7804" s="47"/>
      <c r="F7804" s="47"/>
      <c r="G7804" s="48"/>
      <c r="H7804" s="47"/>
      <c r="I7804" s="51"/>
      <c r="J7804" s="51"/>
      <c r="K7804" s="47"/>
      <c r="L7804" s="47"/>
      <c r="M7804" s="47"/>
      <c r="N7804" s="47"/>
      <c r="O7804" s="48"/>
    </row>
    <row r="7805" spans="2:15" x14ac:dyDescent="0.25">
      <c r="B7805" s="84"/>
      <c r="C7805" s="47"/>
      <c r="D7805" s="47"/>
      <c r="E7805" s="47"/>
      <c r="F7805" s="47"/>
      <c r="G7805" s="48"/>
      <c r="H7805" s="47"/>
      <c r="I7805" s="51"/>
      <c r="J7805" s="51"/>
      <c r="K7805" s="47"/>
      <c r="L7805" s="47"/>
      <c r="M7805" s="47"/>
      <c r="N7805" s="47"/>
      <c r="O7805" s="48"/>
    </row>
    <row r="7806" spans="2:15" x14ac:dyDescent="0.25">
      <c r="B7806" s="84"/>
      <c r="C7806" s="47"/>
      <c r="D7806" s="47"/>
      <c r="E7806" s="47"/>
      <c r="F7806" s="47"/>
      <c r="G7806" s="48"/>
      <c r="H7806" s="47"/>
      <c r="I7806" s="51"/>
      <c r="J7806" s="51"/>
      <c r="K7806" s="47"/>
      <c r="L7806" s="47"/>
      <c r="M7806" s="47"/>
      <c r="N7806" s="47"/>
      <c r="O7806" s="48"/>
    </row>
    <row r="7807" spans="2:15" x14ac:dyDescent="0.25">
      <c r="B7807" s="84"/>
      <c r="C7807" s="47"/>
      <c r="D7807" s="47"/>
      <c r="E7807" s="47"/>
      <c r="F7807" s="47"/>
      <c r="G7807" s="48"/>
      <c r="H7807" s="47"/>
      <c r="I7807" s="51"/>
      <c r="J7807" s="51"/>
      <c r="K7807" s="47"/>
      <c r="L7807" s="47"/>
      <c r="M7807" s="47"/>
      <c r="N7807" s="47"/>
      <c r="O7807" s="48"/>
    </row>
    <row r="7808" spans="2:15" x14ac:dyDescent="0.25">
      <c r="B7808" s="84"/>
      <c r="C7808" s="47"/>
      <c r="D7808" s="47"/>
      <c r="E7808" s="47"/>
      <c r="F7808" s="47"/>
      <c r="G7808" s="48"/>
      <c r="H7808" s="47"/>
      <c r="I7808" s="51"/>
      <c r="J7808" s="51"/>
      <c r="K7808" s="47"/>
      <c r="L7808" s="47"/>
      <c r="M7808" s="47"/>
      <c r="N7808" s="47"/>
      <c r="O7808" s="48"/>
    </row>
    <row r="7809" spans="2:15" x14ac:dyDescent="0.25">
      <c r="B7809" s="84"/>
      <c r="C7809" s="47"/>
      <c r="D7809" s="47"/>
      <c r="E7809" s="47"/>
      <c r="F7809" s="47"/>
      <c r="G7809" s="48"/>
      <c r="H7809" s="47"/>
      <c r="I7809" s="51"/>
      <c r="J7809" s="51"/>
      <c r="K7809" s="47"/>
      <c r="L7809" s="47"/>
      <c r="M7809" s="47"/>
      <c r="N7809" s="47"/>
      <c r="O7809" s="48"/>
    </row>
    <row r="7810" spans="2:15" x14ac:dyDescent="0.25">
      <c r="B7810" s="84"/>
      <c r="C7810" s="47"/>
      <c r="D7810" s="47"/>
      <c r="E7810" s="47"/>
      <c r="F7810" s="47"/>
      <c r="G7810" s="48"/>
      <c r="H7810" s="47"/>
      <c r="I7810" s="51"/>
      <c r="J7810" s="51"/>
      <c r="K7810" s="47"/>
      <c r="L7810" s="47"/>
      <c r="M7810" s="47"/>
      <c r="N7810" s="47"/>
      <c r="O7810" s="48"/>
    </row>
    <row r="7811" spans="2:15" x14ac:dyDescent="0.25">
      <c r="B7811" s="84"/>
      <c r="C7811" s="47"/>
      <c r="D7811" s="47"/>
      <c r="E7811" s="47"/>
      <c r="F7811" s="47"/>
      <c r="G7811" s="48"/>
      <c r="H7811" s="47"/>
      <c r="I7811" s="51"/>
      <c r="J7811" s="51"/>
      <c r="K7811" s="47"/>
      <c r="L7811" s="47"/>
      <c r="M7811" s="47"/>
      <c r="N7811" s="47"/>
      <c r="O7811" s="48"/>
    </row>
    <row r="7812" spans="2:15" x14ac:dyDescent="0.25">
      <c r="B7812" s="84"/>
      <c r="C7812" s="47"/>
      <c r="D7812" s="47"/>
      <c r="E7812" s="47"/>
      <c r="F7812" s="47"/>
      <c r="G7812" s="48"/>
      <c r="H7812" s="47"/>
      <c r="I7812" s="51"/>
      <c r="J7812" s="51"/>
      <c r="K7812" s="47"/>
      <c r="L7812" s="47"/>
      <c r="M7812" s="47"/>
      <c r="N7812" s="47"/>
      <c r="O7812" s="48"/>
    </row>
    <row r="7813" spans="2:15" x14ac:dyDescent="0.25">
      <c r="B7813" s="84"/>
      <c r="C7813" s="47"/>
      <c r="D7813" s="47"/>
      <c r="E7813" s="47"/>
      <c r="F7813" s="47"/>
      <c r="G7813" s="48"/>
      <c r="H7813" s="47"/>
      <c r="I7813" s="51"/>
      <c r="J7813" s="51"/>
      <c r="K7813" s="47"/>
      <c r="L7813" s="47"/>
      <c r="M7813" s="47"/>
      <c r="N7813" s="47"/>
      <c r="O7813" s="48"/>
    </row>
    <row r="7814" spans="2:15" x14ac:dyDescent="0.25">
      <c r="B7814" s="84"/>
      <c r="C7814" s="47"/>
      <c r="D7814" s="47"/>
      <c r="E7814" s="47"/>
      <c r="F7814" s="47"/>
      <c r="G7814" s="48"/>
      <c r="H7814" s="47"/>
      <c r="I7814" s="51"/>
      <c r="J7814" s="51"/>
      <c r="K7814" s="47"/>
      <c r="L7814" s="47"/>
      <c r="M7814" s="47"/>
      <c r="N7814" s="47"/>
      <c r="O7814" s="48"/>
    </row>
    <row r="7815" spans="2:15" x14ac:dyDescent="0.25">
      <c r="B7815" s="84"/>
      <c r="C7815" s="47"/>
      <c r="D7815" s="47"/>
      <c r="E7815" s="47"/>
      <c r="F7815" s="47"/>
      <c r="G7815" s="48"/>
      <c r="H7815" s="47"/>
      <c r="I7815" s="51"/>
      <c r="J7815" s="51"/>
      <c r="K7815" s="47"/>
      <c r="L7815" s="47"/>
      <c r="M7815" s="47"/>
      <c r="N7815" s="47"/>
      <c r="O7815" s="48"/>
    </row>
    <row r="7816" spans="2:15" x14ac:dyDescent="0.25">
      <c r="B7816" s="84"/>
      <c r="C7816" s="47"/>
      <c r="D7816" s="47"/>
      <c r="E7816" s="47"/>
      <c r="F7816" s="47"/>
      <c r="G7816" s="48"/>
      <c r="H7816" s="47"/>
      <c r="I7816" s="51"/>
      <c r="J7816" s="51"/>
      <c r="K7816" s="47"/>
      <c r="L7816" s="47"/>
      <c r="M7816" s="47"/>
      <c r="N7816" s="47"/>
      <c r="O7816" s="48"/>
    </row>
    <row r="7817" spans="2:15" x14ac:dyDescent="0.25">
      <c r="B7817" s="84"/>
      <c r="C7817" s="47"/>
      <c r="D7817" s="47"/>
      <c r="E7817" s="47"/>
      <c r="F7817" s="47"/>
      <c r="G7817" s="48"/>
      <c r="H7817" s="47"/>
      <c r="I7817" s="51"/>
      <c r="J7817" s="51"/>
      <c r="K7817" s="47"/>
      <c r="L7817" s="47"/>
      <c r="M7817" s="47"/>
      <c r="N7817" s="47"/>
      <c r="O7817" s="48"/>
    </row>
    <row r="7818" spans="2:15" x14ac:dyDescent="0.25">
      <c r="B7818" s="84"/>
      <c r="C7818" s="47"/>
      <c r="D7818" s="47"/>
      <c r="E7818" s="47"/>
      <c r="F7818" s="47"/>
      <c r="G7818" s="48"/>
      <c r="H7818" s="47"/>
      <c r="I7818" s="51"/>
      <c r="J7818" s="51"/>
      <c r="K7818" s="47"/>
      <c r="L7818" s="47"/>
      <c r="M7818" s="47"/>
      <c r="N7818" s="47"/>
      <c r="O7818" s="48"/>
    </row>
    <row r="7819" spans="2:15" x14ac:dyDescent="0.25">
      <c r="B7819" s="84"/>
      <c r="C7819" s="47"/>
      <c r="D7819" s="47"/>
      <c r="E7819" s="47"/>
      <c r="F7819" s="47"/>
      <c r="G7819" s="48"/>
      <c r="H7819" s="47"/>
      <c r="I7819" s="51"/>
      <c r="J7819" s="51"/>
      <c r="K7819" s="47"/>
      <c r="L7819" s="47"/>
      <c r="M7819" s="47"/>
      <c r="N7819" s="47"/>
      <c r="O7819" s="48"/>
    </row>
    <row r="7820" spans="2:15" x14ac:dyDescent="0.25">
      <c r="B7820" s="84"/>
      <c r="C7820" s="47"/>
      <c r="D7820" s="47"/>
      <c r="E7820" s="47"/>
      <c r="F7820" s="47"/>
      <c r="G7820" s="48"/>
      <c r="H7820" s="47"/>
      <c r="I7820" s="51"/>
      <c r="J7820" s="51"/>
      <c r="K7820" s="47"/>
      <c r="L7820" s="47"/>
      <c r="M7820" s="47"/>
      <c r="N7820" s="47"/>
      <c r="O7820" s="48"/>
    </row>
    <row r="7821" spans="2:15" x14ac:dyDescent="0.25">
      <c r="B7821" s="84"/>
      <c r="C7821" s="47"/>
      <c r="D7821" s="47"/>
      <c r="E7821" s="47"/>
      <c r="F7821" s="47"/>
      <c r="G7821" s="48"/>
      <c r="H7821" s="47"/>
      <c r="I7821" s="51"/>
      <c r="J7821" s="51"/>
      <c r="K7821" s="47"/>
      <c r="L7821" s="47"/>
      <c r="M7821" s="47"/>
      <c r="N7821" s="47"/>
      <c r="O7821" s="48"/>
    </row>
    <row r="7822" spans="2:15" x14ac:dyDescent="0.25">
      <c r="B7822" s="84"/>
      <c r="C7822" s="47"/>
      <c r="D7822" s="47"/>
      <c r="E7822" s="47"/>
      <c r="F7822" s="47"/>
      <c r="G7822" s="48"/>
      <c r="H7822" s="47"/>
      <c r="I7822" s="51"/>
      <c r="J7822" s="51"/>
      <c r="K7822" s="47"/>
      <c r="L7822" s="47"/>
      <c r="M7822" s="47"/>
      <c r="N7822" s="47"/>
      <c r="O7822" s="48"/>
    </row>
    <row r="7823" spans="2:15" x14ac:dyDescent="0.25">
      <c r="B7823" s="84"/>
      <c r="C7823" s="47"/>
      <c r="D7823" s="47"/>
      <c r="E7823" s="47"/>
      <c r="F7823" s="47"/>
      <c r="G7823" s="48"/>
      <c r="H7823" s="47"/>
      <c r="I7823" s="51"/>
      <c r="J7823" s="51"/>
      <c r="K7823" s="47"/>
      <c r="L7823" s="47"/>
      <c r="M7823" s="47"/>
      <c r="N7823" s="47"/>
      <c r="O7823" s="48"/>
    </row>
    <row r="7824" spans="2:15" x14ac:dyDescent="0.25">
      <c r="B7824" s="84"/>
      <c r="C7824" s="47"/>
      <c r="D7824" s="47"/>
      <c r="E7824" s="47"/>
      <c r="F7824" s="47"/>
      <c r="G7824" s="48"/>
      <c r="H7824" s="47"/>
      <c r="I7824" s="51"/>
      <c r="J7824" s="51"/>
      <c r="K7824" s="47"/>
      <c r="L7824" s="47"/>
      <c r="M7824" s="47"/>
      <c r="N7824" s="47"/>
      <c r="O7824" s="48"/>
    </row>
    <row r="7825" spans="2:15" x14ac:dyDescent="0.25">
      <c r="B7825" s="84"/>
      <c r="C7825" s="47"/>
      <c r="D7825" s="47"/>
      <c r="E7825" s="47"/>
      <c r="F7825" s="47"/>
      <c r="G7825" s="48"/>
      <c r="H7825" s="47"/>
      <c r="I7825" s="51"/>
      <c r="J7825" s="51"/>
      <c r="K7825" s="47"/>
      <c r="L7825" s="47"/>
      <c r="M7825" s="47"/>
      <c r="N7825" s="47"/>
      <c r="O7825" s="48"/>
    </row>
    <row r="7826" spans="2:15" x14ac:dyDescent="0.25">
      <c r="B7826" s="84"/>
      <c r="C7826" s="47"/>
      <c r="D7826" s="47"/>
      <c r="E7826" s="47"/>
      <c r="F7826" s="47"/>
      <c r="G7826" s="48"/>
      <c r="H7826" s="47"/>
      <c r="I7826" s="51"/>
      <c r="J7826" s="51"/>
      <c r="K7826" s="47"/>
      <c r="L7826" s="47"/>
      <c r="M7826" s="47"/>
      <c r="N7826" s="47"/>
      <c r="O7826" s="48"/>
    </row>
    <row r="7827" spans="2:15" x14ac:dyDescent="0.25">
      <c r="B7827" s="84"/>
      <c r="C7827" s="47"/>
      <c r="D7827" s="47"/>
      <c r="E7827" s="47"/>
      <c r="F7827" s="47"/>
      <c r="G7827" s="48"/>
      <c r="H7827" s="47"/>
      <c r="I7827" s="51"/>
      <c r="J7827" s="51"/>
      <c r="K7827" s="47"/>
      <c r="L7827" s="47"/>
      <c r="M7827" s="47"/>
      <c r="N7827" s="47"/>
      <c r="O7827" s="48"/>
    </row>
    <row r="7828" spans="2:15" x14ac:dyDescent="0.25">
      <c r="B7828" s="84"/>
      <c r="C7828" s="47"/>
      <c r="D7828" s="47"/>
      <c r="E7828" s="47"/>
      <c r="F7828" s="47"/>
      <c r="G7828" s="48"/>
      <c r="H7828" s="47"/>
      <c r="I7828" s="51"/>
      <c r="J7828" s="51"/>
      <c r="K7828" s="47"/>
      <c r="L7828" s="47"/>
      <c r="M7828" s="47"/>
      <c r="N7828" s="47"/>
      <c r="O7828" s="48"/>
    </row>
    <row r="7829" spans="2:15" x14ac:dyDescent="0.25">
      <c r="B7829" s="84"/>
      <c r="C7829" s="47"/>
      <c r="D7829" s="47"/>
      <c r="E7829" s="47"/>
      <c r="F7829" s="47"/>
      <c r="G7829" s="48"/>
      <c r="H7829" s="47"/>
      <c r="I7829" s="51"/>
      <c r="J7829" s="51"/>
      <c r="K7829" s="47"/>
      <c r="L7829" s="47"/>
      <c r="M7829" s="47"/>
      <c r="N7829" s="47"/>
      <c r="O7829" s="48"/>
    </row>
    <row r="7830" spans="2:15" x14ac:dyDescent="0.25">
      <c r="B7830" s="84"/>
      <c r="C7830" s="47"/>
      <c r="D7830" s="47"/>
      <c r="E7830" s="47"/>
      <c r="F7830" s="47"/>
      <c r="G7830" s="48"/>
      <c r="H7830" s="47"/>
      <c r="I7830" s="51"/>
      <c r="J7830" s="51"/>
      <c r="K7830" s="47"/>
      <c r="L7830" s="47"/>
      <c r="M7830" s="47"/>
      <c r="N7830" s="47"/>
      <c r="O7830" s="48"/>
    </row>
    <row r="7831" spans="2:15" x14ac:dyDescent="0.25">
      <c r="B7831" s="84"/>
      <c r="C7831" s="47"/>
      <c r="D7831" s="47"/>
      <c r="E7831" s="47"/>
      <c r="F7831" s="47"/>
      <c r="G7831" s="48"/>
      <c r="H7831" s="47"/>
      <c r="I7831" s="51"/>
      <c r="J7831" s="51"/>
      <c r="K7831" s="47"/>
      <c r="L7831" s="47"/>
      <c r="M7831" s="47"/>
      <c r="N7831" s="47"/>
      <c r="O7831" s="48"/>
    </row>
    <row r="7832" spans="2:15" x14ac:dyDescent="0.25">
      <c r="B7832" s="84"/>
      <c r="C7832" s="47"/>
      <c r="D7832" s="47"/>
      <c r="E7832" s="47"/>
      <c r="F7832" s="47"/>
      <c r="G7832" s="48"/>
      <c r="H7832" s="47"/>
      <c r="I7832" s="51"/>
      <c r="J7832" s="51"/>
      <c r="K7832" s="47"/>
      <c r="L7832" s="47"/>
      <c r="M7832" s="47"/>
      <c r="N7832" s="47"/>
      <c r="O7832" s="48"/>
    </row>
    <row r="7833" spans="2:15" x14ac:dyDescent="0.25">
      <c r="B7833" s="84"/>
      <c r="C7833" s="47"/>
      <c r="D7833" s="47"/>
      <c r="E7833" s="47"/>
      <c r="F7833" s="47"/>
      <c r="G7833" s="48"/>
      <c r="H7833" s="47"/>
      <c r="I7833" s="51"/>
      <c r="J7833" s="51"/>
      <c r="K7833" s="47"/>
      <c r="L7833" s="47"/>
      <c r="M7833" s="47"/>
      <c r="N7833" s="47"/>
      <c r="O7833" s="48"/>
    </row>
    <row r="7834" spans="2:15" x14ac:dyDescent="0.25">
      <c r="B7834" s="84"/>
      <c r="C7834" s="47"/>
      <c r="D7834" s="47"/>
      <c r="E7834" s="47"/>
      <c r="F7834" s="47"/>
      <c r="G7834" s="48"/>
      <c r="H7834" s="47"/>
      <c r="I7834" s="51"/>
      <c r="J7834" s="51"/>
      <c r="K7834" s="47"/>
      <c r="L7834" s="47"/>
      <c r="M7834" s="47"/>
      <c r="N7834" s="47"/>
      <c r="O7834" s="48"/>
    </row>
    <row r="7835" spans="2:15" x14ac:dyDescent="0.25">
      <c r="B7835" s="84"/>
      <c r="C7835" s="47"/>
      <c r="D7835" s="47"/>
      <c r="E7835" s="47"/>
      <c r="F7835" s="47"/>
      <c r="G7835" s="48"/>
      <c r="H7835" s="47"/>
      <c r="I7835" s="51"/>
      <c r="J7835" s="51"/>
      <c r="K7835" s="47"/>
      <c r="L7835" s="47"/>
      <c r="M7835" s="47"/>
      <c r="N7835" s="47"/>
      <c r="O7835" s="48"/>
    </row>
    <row r="7836" spans="2:15" x14ac:dyDescent="0.25">
      <c r="B7836" s="84"/>
      <c r="C7836" s="47"/>
      <c r="D7836" s="47"/>
      <c r="E7836" s="47"/>
      <c r="F7836" s="47"/>
      <c r="G7836" s="48"/>
      <c r="H7836" s="47"/>
      <c r="I7836" s="51"/>
      <c r="J7836" s="51"/>
      <c r="K7836" s="47"/>
      <c r="L7836" s="47"/>
      <c r="M7836" s="47"/>
      <c r="N7836" s="47"/>
      <c r="O7836" s="48"/>
    </row>
    <row r="7837" spans="2:15" x14ac:dyDescent="0.25">
      <c r="B7837" s="84"/>
      <c r="C7837" s="47"/>
      <c r="D7837" s="47"/>
      <c r="E7837" s="47"/>
      <c r="F7837" s="47"/>
      <c r="G7837" s="48"/>
      <c r="H7837" s="47"/>
      <c r="I7837" s="51"/>
      <c r="J7837" s="51"/>
      <c r="K7837" s="47"/>
      <c r="L7837" s="47"/>
      <c r="M7837" s="47"/>
      <c r="N7837" s="47"/>
      <c r="O7837" s="48"/>
    </row>
    <row r="7838" spans="2:15" x14ac:dyDescent="0.25">
      <c r="B7838" s="84"/>
      <c r="C7838" s="47"/>
      <c r="D7838" s="47"/>
      <c r="E7838" s="47"/>
      <c r="F7838" s="47"/>
      <c r="G7838" s="48"/>
      <c r="H7838" s="47"/>
      <c r="I7838" s="51"/>
      <c r="J7838" s="51"/>
      <c r="K7838" s="47"/>
      <c r="L7838" s="47"/>
      <c r="M7838" s="47"/>
      <c r="N7838" s="47"/>
      <c r="O7838" s="48"/>
    </row>
    <row r="7839" spans="2:15" x14ac:dyDescent="0.25">
      <c r="B7839" s="84"/>
      <c r="C7839" s="47"/>
      <c r="D7839" s="47"/>
      <c r="E7839" s="47"/>
      <c r="F7839" s="47"/>
      <c r="G7839" s="48"/>
      <c r="H7839" s="47"/>
      <c r="I7839" s="51"/>
      <c r="J7839" s="51"/>
      <c r="K7839" s="47"/>
      <c r="L7839" s="47"/>
      <c r="M7839" s="47"/>
      <c r="N7839" s="47"/>
      <c r="O7839" s="48"/>
    </row>
    <row r="7840" spans="2:15" x14ac:dyDescent="0.25">
      <c r="B7840" s="84"/>
      <c r="C7840" s="47"/>
      <c r="D7840" s="47"/>
      <c r="E7840" s="47"/>
      <c r="F7840" s="47"/>
      <c r="G7840" s="48"/>
      <c r="H7840" s="47"/>
      <c r="I7840" s="51"/>
      <c r="J7840" s="51"/>
      <c r="K7840" s="47"/>
      <c r="L7840" s="47"/>
      <c r="M7840" s="47"/>
      <c r="N7840" s="47"/>
      <c r="O7840" s="48"/>
    </row>
    <row r="7841" spans="2:15" x14ac:dyDescent="0.25">
      <c r="B7841" s="84"/>
      <c r="C7841" s="47"/>
      <c r="D7841" s="47"/>
      <c r="E7841" s="47"/>
      <c r="F7841" s="47"/>
      <c r="G7841" s="48"/>
      <c r="H7841" s="47"/>
      <c r="I7841" s="51"/>
      <c r="J7841" s="51"/>
      <c r="K7841" s="47"/>
      <c r="L7841" s="47"/>
      <c r="M7841" s="47"/>
      <c r="N7841" s="47"/>
      <c r="O7841" s="48"/>
    </row>
    <row r="7842" spans="2:15" x14ac:dyDescent="0.25">
      <c r="B7842" s="84"/>
      <c r="C7842" s="47"/>
      <c r="D7842" s="47"/>
      <c r="E7842" s="47"/>
      <c r="F7842" s="47"/>
      <c r="G7842" s="48"/>
      <c r="H7842" s="47"/>
      <c r="I7842" s="51"/>
      <c r="J7842" s="51"/>
      <c r="K7842" s="47"/>
      <c r="L7842" s="47"/>
      <c r="M7842" s="47"/>
      <c r="N7842" s="47"/>
      <c r="O7842" s="48"/>
    </row>
    <row r="7843" spans="2:15" x14ac:dyDescent="0.25">
      <c r="B7843" s="84"/>
      <c r="C7843" s="47"/>
      <c r="D7843" s="47"/>
      <c r="E7843" s="47"/>
      <c r="F7843" s="47"/>
      <c r="G7843" s="48"/>
      <c r="H7843" s="47"/>
      <c r="I7843" s="51"/>
      <c r="J7843" s="51"/>
      <c r="K7843" s="47"/>
      <c r="L7843" s="47"/>
      <c r="M7843" s="47"/>
      <c r="N7843" s="47"/>
      <c r="O7843" s="48"/>
    </row>
    <row r="7844" spans="2:15" x14ac:dyDescent="0.25">
      <c r="B7844" s="84"/>
      <c r="C7844" s="47"/>
      <c r="D7844" s="47"/>
      <c r="E7844" s="47"/>
      <c r="F7844" s="47"/>
      <c r="G7844" s="48"/>
      <c r="H7844" s="47"/>
      <c r="I7844" s="51"/>
      <c r="J7844" s="51"/>
      <c r="K7844" s="47"/>
      <c r="L7844" s="47"/>
      <c r="M7844" s="47"/>
      <c r="N7844" s="47"/>
      <c r="O7844" s="48"/>
    </row>
    <row r="7845" spans="2:15" x14ac:dyDescent="0.25">
      <c r="B7845" s="84"/>
      <c r="C7845" s="47"/>
      <c r="D7845" s="47"/>
      <c r="E7845" s="47"/>
      <c r="F7845" s="47"/>
      <c r="G7845" s="48"/>
      <c r="H7845" s="47"/>
      <c r="I7845" s="51"/>
      <c r="J7845" s="51"/>
      <c r="K7845" s="47"/>
      <c r="L7845" s="47"/>
      <c r="M7845" s="47"/>
      <c r="N7845" s="47"/>
      <c r="O7845" s="48"/>
    </row>
    <row r="7846" spans="2:15" x14ac:dyDescent="0.25">
      <c r="B7846" s="84"/>
      <c r="C7846" s="47"/>
      <c r="D7846" s="47"/>
      <c r="E7846" s="47"/>
      <c r="F7846" s="47"/>
      <c r="G7846" s="48"/>
      <c r="H7846" s="47"/>
      <c r="I7846" s="51"/>
      <c r="J7846" s="51"/>
      <c r="K7846" s="47"/>
      <c r="L7846" s="47"/>
      <c r="M7846" s="47"/>
      <c r="N7846" s="47"/>
      <c r="O7846" s="48"/>
    </row>
    <row r="7847" spans="2:15" x14ac:dyDescent="0.25">
      <c r="B7847" s="84"/>
      <c r="C7847" s="47"/>
      <c r="D7847" s="47"/>
      <c r="E7847" s="47"/>
      <c r="F7847" s="47"/>
      <c r="G7847" s="48"/>
      <c r="H7847" s="47"/>
      <c r="I7847" s="51"/>
      <c r="J7847" s="51"/>
      <c r="K7847" s="47"/>
      <c r="L7847" s="47"/>
      <c r="M7847" s="47"/>
      <c r="N7847" s="47"/>
      <c r="O7847" s="48"/>
    </row>
    <row r="7848" spans="2:15" x14ac:dyDescent="0.25">
      <c r="B7848" s="84"/>
      <c r="C7848" s="47"/>
      <c r="D7848" s="47"/>
      <c r="E7848" s="47"/>
      <c r="F7848" s="47"/>
      <c r="G7848" s="48"/>
      <c r="H7848" s="47"/>
      <c r="I7848" s="51"/>
      <c r="J7848" s="51"/>
      <c r="K7848" s="47"/>
      <c r="L7848" s="47"/>
      <c r="M7848" s="47"/>
      <c r="N7848" s="47"/>
      <c r="O7848" s="48"/>
    </row>
    <row r="7849" spans="2:15" x14ac:dyDescent="0.25">
      <c r="B7849" s="84"/>
      <c r="C7849" s="47"/>
      <c r="D7849" s="47"/>
      <c r="E7849" s="47"/>
      <c r="F7849" s="47"/>
      <c r="G7849" s="48"/>
      <c r="H7849" s="47"/>
      <c r="I7849" s="51"/>
      <c r="J7849" s="51"/>
      <c r="K7849" s="47"/>
      <c r="L7849" s="47"/>
      <c r="M7849" s="47"/>
      <c r="N7849" s="47"/>
      <c r="O7849" s="48"/>
    </row>
    <row r="7850" spans="2:15" x14ac:dyDescent="0.25">
      <c r="B7850" s="84"/>
      <c r="C7850" s="47"/>
      <c r="D7850" s="47"/>
      <c r="E7850" s="47"/>
      <c r="F7850" s="47"/>
      <c r="G7850" s="48"/>
      <c r="H7850" s="47"/>
      <c r="I7850" s="51"/>
      <c r="J7850" s="51"/>
      <c r="K7850" s="47"/>
      <c r="L7850" s="47"/>
      <c r="M7850" s="47"/>
      <c r="N7850" s="47"/>
      <c r="O7850" s="48"/>
    </row>
    <row r="7851" spans="2:15" x14ac:dyDescent="0.25">
      <c r="B7851" s="84"/>
      <c r="C7851" s="47"/>
      <c r="D7851" s="47"/>
      <c r="E7851" s="47"/>
      <c r="F7851" s="47"/>
      <c r="G7851" s="48"/>
      <c r="H7851" s="47"/>
      <c r="I7851" s="51"/>
      <c r="J7851" s="51"/>
      <c r="K7851" s="47"/>
      <c r="L7851" s="47"/>
      <c r="M7851" s="47"/>
      <c r="N7851" s="47"/>
      <c r="O7851" s="48"/>
    </row>
    <row r="7852" spans="2:15" x14ac:dyDescent="0.25">
      <c r="B7852" s="84"/>
      <c r="C7852" s="47"/>
      <c r="D7852" s="47"/>
      <c r="E7852" s="47"/>
      <c r="F7852" s="47"/>
      <c r="G7852" s="48"/>
      <c r="H7852" s="47"/>
      <c r="I7852" s="51"/>
      <c r="J7852" s="51"/>
      <c r="K7852" s="47"/>
      <c r="L7852" s="47"/>
      <c r="M7852" s="47"/>
      <c r="N7852" s="47"/>
      <c r="O7852" s="48"/>
    </row>
    <row r="7853" spans="2:15" x14ac:dyDescent="0.25">
      <c r="B7853" s="84"/>
      <c r="C7853" s="47"/>
      <c r="D7853" s="47"/>
      <c r="E7853" s="47"/>
      <c r="F7853" s="47"/>
      <c r="G7853" s="48"/>
      <c r="H7853" s="47"/>
      <c r="I7853" s="51"/>
      <c r="J7853" s="51"/>
      <c r="K7853" s="47"/>
      <c r="L7853" s="47"/>
      <c r="M7853" s="47"/>
      <c r="N7853" s="47"/>
      <c r="O7853" s="48"/>
    </row>
    <row r="7854" spans="2:15" x14ac:dyDescent="0.25">
      <c r="B7854" s="84"/>
      <c r="C7854" s="47"/>
      <c r="D7854" s="47"/>
      <c r="E7854" s="47"/>
      <c r="F7854" s="47"/>
      <c r="G7854" s="48"/>
      <c r="H7854" s="47"/>
      <c r="I7854" s="51"/>
      <c r="J7854" s="51"/>
      <c r="K7854" s="47"/>
      <c r="L7854" s="47"/>
      <c r="M7854" s="47"/>
      <c r="N7854" s="47"/>
      <c r="O7854" s="48"/>
    </row>
    <row r="7855" spans="2:15" x14ac:dyDescent="0.25">
      <c r="B7855" s="84"/>
      <c r="C7855" s="47"/>
      <c r="D7855" s="47"/>
      <c r="E7855" s="47"/>
      <c r="F7855" s="47"/>
      <c r="G7855" s="48"/>
      <c r="H7855" s="47"/>
      <c r="I7855" s="51"/>
      <c r="J7855" s="51"/>
      <c r="K7855" s="47"/>
      <c r="L7855" s="47"/>
      <c r="M7855" s="47"/>
      <c r="N7855" s="47"/>
      <c r="O7855" s="48"/>
    </row>
    <row r="7856" spans="2:15" x14ac:dyDescent="0.25">
      <c r="B7856" s="84"/>
      <c r="C7856" s="47"/>
      <c r="D7856" s="47"/>
      <c r="E7856" s="47"/>
      <c r="F7856" s="47"/>
      <c r="G7856" s="48"/>
      <c r="H7856" s="47"/>
      <c r="I7856" s="51"/>
      <c r="J7856" s="51"/>
      <c r="K7856" s="47"/>
      <c r="L7856" s="47"/>
      <c r="M7856" s="47"/>
      <c r="N7856" s="47"/>
      <c r="O7856" s="48"/>
    </row>
    <row r="7857" spans="2:15" x14ac:dyDescent="0.25">
      <c r="B7857" s="84"/>
      <c r="C7857" s="47"/>
      <c r="D7857" s="47"/>
      <c r="E7857" s="47"/>
      <c r="F7857" s="47"/>
      <c r="G7857" s="48"/>
      <c r="H7857" s="47"/>
      <c r="I7857" s="51"/>
      <c r="J7857" s="51"/>
      <c r="K7857" s="47"/>
      <c r="L7857" s="47"/>
      <c r="M7857" s="47"/>
      <c r="N7857" s="47"/>
      <c r="O7857" s="48"/>
    </row>
    <row r="7858" spans="2:15" x14ac:dyDescent="0.25">
      <c r="B7858" s="84"/>
      <c r="C7858" s="47"/>
      <c r="D7858" s="47"/>
      <c r="E7858" s="47"/>
      <c r="F7858" s="47"/>
      <c r="G7858" s="48"/>
      <c r="H7858" s="47"/>
      <c r="I7858" s="51"/>
      <c r="J7858" s="51"/>
      <c r="K7858" s="47"/>
      <c r="L7858" s="47"/>
      <c r="M7858" s="47"/>
      <c r="N7858" s="47"/>
      <c r="O7858" s="48"/>
    </row>
    <row r="7859" spans="2:15" x14ac:dyDescent="0.25">
      <c r="B7859" s="84"/>
      <c r="C7859" s="47"/>
      <c r="D7859" s="47"/>
      <c r="E7859" s="47"/>
      <c r="F7859" s="47"/>
      <c r="G7859" s="48"/>
      <c r="H7859" s="47"/>
      <c r="I7859" s="51"/>
      <c r="J7859" s="51"/>
      <c r="K7859" s="47"/>
      <c r="L7859" s="47"/>
      <c r="M7859" s="47"/>
      <c r="N7859" s="47"/>
      <c r="O7859" s="48"/>
    </row>
    <row r="7860" spans="2:15" x14ac:dyDescent="0.25">
      <c r="B7860" s="84"/>
      <c r="C7860" s="47"/>
      <c r="D7860" s="47"/>
      <c r="E7860" s="47"/>
      <c r="F7860" s="47"/>
      <c r="G7860" s="48"/>
      <c r="H7860" s="47"/>
      <c r="I7860" s="51"/>
      <c r="J7860" s="51"/>
      <c r="K7860" s="47"/>
      <c r="L7860" s="47"/>
      <c r="M7860" s="47"/>
      <c r="N7860" s="47"/>
      <c r="O7860" s="48"/>
    </row>
    <row r="7861" spans="2:15" x14ac:dyDescent="0.25">
      <c r="B7861" s="84"/>
      <c r="C7861" s="47"/>
      <c r="D7861" s="47"/>
      <c r="E7861" s="47"/>
      <c r="F7861" s="47"/>
      <c r="G7861" s="48"/>
      <c r="H7861" s="47"/>
      <c r="I7861" s="51"/>
      <c r="J7861" s="51"/>
      <c r="K7861" s="47"/>
      <c r="L7861" s="47"/>
      <c r="M7861" s="47"/>
      <c r="N7861" s="47"/>
      <c r="O7861" s="48"/>
    </row>
    <row r="7862" spans="2:15" x14ac:dyDescent="0.25">
      <c r="B7862" s="84"/>
      <c r="C7862" s="47"/>
      <c r="D7862" s="47"/>
      <c r="E7862" s="47"/>
      <c r="F7862" s="47"/>
      <c r="G7862" s="48"/>
      <c r="H7862" s="47"/>
      <c r="I7862" s="51"/>
      <c r="J7862" s="51"/>
      <c r="K7862" s="47"/>
      <c r="L7862" s="47"/>
      <c r="M7862" s="47"/>
      <c r="N7862" s="47"/>
      <c r="O7862" s="48"/>
    </row>
    <row r="7863" spans="2:15" x14ac:dyDescent="0.25">
      <c r="B7863" s="84"/>
      <c r="C7863" s="47"/>
      <c r="D7863" s="47"/>
      <c r="E7863" s="47"/>
      <c r="F7863" s="47"/>
      <c r="G7863" s="48"/>
      <c r="H7863" s="47"/>
      <c r="I7863" s="51"/>
      <c r="J7863" s="51"/>
      <c r="K7863" s="47"/>
      <c r="L7863" s="47"/>
      <c r="M7863" s="47"/>
      <c r="N7863" s="47"/>
      <c r="O7863" s="48"/>
    </row>
    <row r="7864" spans="2:15" x14ac:dyDescent="0.25">
      <c r="B7864" s="84"/>
      <c r="C7864" s="47"/>
      <c r="D7864" s="47"/>
      <c r="E7864" s="47"/>
      <c r="F7864" s="47"/>
      <c r="G7864" s="48"/>
      <c r="H7864" s="47"/>
      <c r="I7864" s="51"/>
      <c r="J7864" s="51"/>
      <c r="K7864" s="47"/>
      <c r="L7864" s="47"/>
      <c r="M7864" s="47"/>
      <c r="N7864" s="47"/>
      <c r="O7864" s="48"/>
    </row>
    <row r="7865" spans="2:15" x14ac:dyDescent="0.25">
      <c r="B7865" s="84"/>
      <c r="C7865" s="47"/>
      <c r="D7865" s="47"/>
      <c r="E7865" s="47"/>
      <c r="F7865" s="47"/>
      <c r="G7865" s="48"/>
      <c r="H7865" s="47"/>
      <c r="I7865" s="51"/>
      <c r="J7865" s="51"/>
      <c r="K7865" s="47"/>
      <c r="L7865" s="47"/>
      <c r="M7865" s="47"/>
      <c r="N7865" s="47"/>
      <c r="O7865" s="48"/>
    </row>
    <row r="7866" spans="2:15" x14ac:dyDescent="0.25">
      <c r="B7866" s="84"/>
      <c r="C7866" s="47"/>
      <c r="D7866" s="47"/>
      <c r="E7866" s="47"/>
      <c r="F7866" s="47"/>
      <c r="G7866" s="48"/>
      <c r="H7866" s="47"/>
      <c r="I7866" s="51"/>
      <c r="J7866" s="51"/>
      <c r="K7866" s="47"/>
      <c r="L7866" s="47"/>
      <c r="M7866" s="47"/>
      <c r="N7866" s="47"/>
      <c r="O7866" s="48"/>
    </row>
    <row r="7867" spans="2:15" x14ac:dyDescent="0.25">
      <c r="B7867" s="84"/>
      <c r="C7867" s="47"/>
      <c r="D7867" s="47"/>
      <c r="E7867" s="47"/>
      <c r="F7867" s="47"/>
      <c r="G7867" s="48"/>
      <c r="H7867" s="47"/>
      <c r="I7867" s="51"/>
      <c r="J7867" s="51"/>
      <c r="K7867" s="47"/>
      <c r="L7867" s="47"/>
      <c r="M7867" s="47"/>
      <c r="N7867" s="47"/>
      <c r="O7867" s="48"/>
    </row>
    <row r="7868" spans="2:15" x14ac:dyDescent="0.25">
      <c r="B7868" s="84"/>
      <c r="C7868" s="47"/>
      <c r="D7868" s="47"/>
      <c r="E7868" s="47"/>
      <c r="F7868" s="47"/>
      <c r="G7868" s="48"/>
      <c r="H7868" s="47"/>
      <c r="I7868" s="51"/>
      <c r="J7868" s="51"/>
      <c r="K7868" s="47"/>
      <c r="L7868" s="47"/>
      <c r="M7868" s="47"/>
      <c r="N7868" s="47"/>
      <c r="O7868" s="48"/>
    </row>
    <row r="7869" spans="2:15" x14ac:dyDescent="0.25">
      <c r="B7869" s="84"/>
      <c r="C7869" s="47"/>
      <c r="D7869" s="47"/>
      <c r="E7869" s="47"/>
      <c r="F7869" s="47"/>
      <c r="G7869" s="48"/>
      <c r="H7869" s="47"/>
      <c r="I7869" s="51"/>
      <c r="J7869" s="51"/>
      <c r="K7869" s="47"/>
      <c r="L7869" s="47"/>
      <c r="M7869" s="47"/>
      <c r="N7869" s="47"/>
      <c r="O7869" s="48"/>
    </row>
    <row r="7870" spans="2:15" x14ac:dyDescent="0.25">
      <c r="B7870" s="84"/>
      <c r="C7870" s="47"/>
      <c r="D7870" s="47"/>
      <c r="E7870" s="47"/>
      <c r="F7870" s="47"/>
      <c r="G7870" s="48"/>
      <c r="H7870" s="47"/>
      <c r="I7870" s="51"/>
      <c r="J7870" s="51"/>
      <c r="K7870" s="47"/>
      <c r="L7870" s="47"/>
      <c r="M7870" s="47"/>
      <c r="N7870" s="47"/>
      <c r="O7870" s="48"/>
    </row>
    <row r="7871" spans="2:15" x14ac:dyDescent="0.25">
      <c r="B7871" s="84"/>
      <c r="C7871" s="47"/>
      <c r="D7871" s="47"/>
      <c r="E7871" s="47"/>
      <c r="F7871" s="47"/>
      <c r="G7871" s="48"/>
      <c r="H7871" s="47"/>
      <c r="I7871" s="51"/>
      <c r="J7871" s="51"/>
      <c r="K7871" s="47"/>
      <c r="L7871" s="47"/>
      <c r="M7871" s="47"/>
      <c r="N7871" s="47"/>
      <c r="O7871" s="48"/>
    </row>
    <row r="7872" spans="2:15" x14ac:dyDescent="0.25">
      <c r="B7872" s="84"/>
      <c r="C7872" s="47"/>
      <c r="D7872" s="47"/>
      <c r="E7872" s="47"/>
      <c r="F7872" s="47"/>
      <c r="G7872" s="48"/>
      <c r="H7872" s="47"/>
      <c r="I7872" s="51"/>
      <c r="J7872" s="51"/>
      <c r="K7872" s="47"/>
      <c r="L7872" s="47"/>
      <c r="M7872" s="47"/>
      <c r="N7872" s="47"/>
      <c r="O7872" s="48"/>
    </row>
    <row r="7873" spans="2:15" x14ac:dyDescent="0.25">
      <c r="B7873" s="84"/>
      <c r="C7873" s="47"/>
      <c r="D7873" s="47"/>
      <c r="E7873" s="47"/>
      <c r="F7873" s="47"/>
      <c r="G7873" s="48"/>
      <c r="H7873" s="47"/>
      <c r="I7873" s="51"/>
      <c r="J7873" s="51"/>
      <c r="K7873" s="47"/>
      <c r="L7873" s="47"/>
      <c r="M7873" s="47"/>
      <c r="N7873" s="47"/>
      <c r="O7873" s="48"/>
    </row>
    <row r="7874" spans="2:15" x14ac:dyDescent="0.25">
      <c r="B7874" s="84"/>
      <c r="C7874" s="47"/>
      <c r="D7874" s="47"/>
      <c r="E7874" s="47"/>
      <c r="F7874" s="47"/>
      <c r="G7874" s="48"/>
      <c r="H7874" s="47"/>
      <c r="I7874" s="51"/>
      <c r="J7874" s="51"/>
      <c r="K7874" s="47"/>
      <c r="L7874" s="47"/>
      <c r="M7874" s="47"/>
      <c r="N7874" s="47"/>
      <c r="O7874" s="48"/>
    </row>
    <row r="7875" spans="2:15" x14ac:dyDescent="0.25">
      <c r="B7875" s="84"/>
      <c r="C7875" s="47"/>
      <c r="D7875" s="47"/>
      <c r="E7875" s="47"/>
      <c r="F7875" s="47"/>
      <c r="G7875" s="48"/>
      <c r="H7875" s="47"/>
      <c r="I7875" s="51"/>
      <c r="J7875" s="51"/>
      <c r="K7875" s="47"/>
      <c r="L7875" s="47"/>
      <c r="M7875" s="47"/>
      <c r="N7875" s="47"/>
      <c r="O7875" s="48"/>
    </row>
    <row r="7876" spans="2:15" x14ac:dyDescent="0.25">
      <c r="B7876" s="84"/>
      <c r="C7876" s="47"/>
      <c r="D7876" s="47"/>
      <c r="E7876" s="47"/>
      <c r="F7876" s="47"/>
      <c r="G7876" s="48"/>
      <c r="H7876" s="47"/>
      <c r="I7876" s="51"/>
      <c r="J7876" s="51"/>
      <c r="K7876" s="47"/>
      <c r="L7876" s="47"/>
      <c r="M7876" s="47"/>
      <c r="N7876" s="47"/>
      <c r="O7876" s="48"/>
    </row>
    <row r="7877" spans="2:15" x14ac:dyDescent="0.25">
      <c r="B7877" s="84"/>
      <c r="C7877" s="47"/>
      <c r="D7877" s="47"/>
      <c r="E7877" s="47"/>
      <c r="F7877" s="47"/>
      <c r="G7877" s="48"/>
      <c r="H7877" s="47"/>
      <c r="I7877" s="51"/>
      <c r="J7877" s="51"/>
      <c r="K7877" s="47"/>
      <c r="L7877" s="47"/>
      <c r="M7877" s="47"/>
      <c r="N7877" s="47"/>
      <c r="O7877" s="48"/>
    </row>
    <row r="7878" spans="2:15" x14ac:dyDescent="0.25">
      <c r="B7878" s="84"/>
      <c r="C7878" s="47"/>
      <c r="D7878" s="47"/>
      <c r="E7878" s="47"/>
      <c r="F7878" s="47"/>
      <c r="G7878" s="48"/>
      <c r="H7878" s="47"/>
      <c r="I7878" s="51"/>
      <c r="J7878" s="51"/>
      <c r="K7878" s="47"/>
      <c r="L7878" s="47"/>
      <c r="M7878" s="47"/>
      <c r="N7878" s="47"/>
      <c r="O7878" s="48"/>
    </row>
    <row r="7879" spans="2:15" x14ac:dyDescent="0.25">
      <c r="B7879" s="84"/>
      <c r="C7879" s="47"/>
      <c r="D7879" s="47"/>
      <c r="E7879" s="47"/>
      <c r="F7879" s="47"/>
      <c r="G7879" s="48"/>
      <c r="H7879" s="47"/>
      <c r="I7879" s="51"/>
      <c r="J7879" s="51"/>
      <c r="K7879" s="47"/>
      <c r="L7879" s="47"/>
      <c r="M7879" s="47"/>
      <c r="N7879" s="47"/>
      <c r="O7879" s="48"/>
    </row>
    <row r="7880" spans="2:15" x14ac:dyDescent="0.25">
      <c r="B7880" s="84"/>
      <c r="C7880" s="47"/>
      <c r="D7880" s="47"/>
      <c r="E7880" s="47"/>
      <c r="F7880" s="47"/>
      <c r="G7880" s="48"/>
      <c r="H7880" s="47"/>
      <c r="I7880" s="51"/>
      <c r="J7880" s="51"/>
      <c r="K7880" s="47"/>
      <c r="L7880" s="47"/>
      <c r="M7880" s="47"/>
      <c r="N7880" s="47"/>
      <c r="O7880" s="48"/>
    </row>
    <row r="7881" spans="2:15" x14ac:dyDescent="0.25">
      <c r="B7881" s="84"/>
      <c r="C7881" s="47"/>
      <c r="D7881" s="47"/>
      <c r="E7881" s="47"/>
      <c r="F7881" s="47"/>
      <c r="G7881" s="48"/>
      <c r="H7881" s="47"/>
      <c r="I7881" s="51"/>
      <c r="J7881" s="51"/>
      <c r="K7881" s="47"/>
      <c r="L7881" s="47"/>
      <c r="M7881" s="47"/>
      <c r="N7881" s="47"/>
      <c r="O7881" s="48"/>
    </row>
    <row r="7882" spans="2:15" x14ac:dyDescent="0.25">
      <c r="B7882" s="84"/>
      <c r="C7882" s="47"/>
      <c r="D7882" s="47"/>
      <c r="E7882" s="47"/>
      <c r="F7882" s="47"/>
      <c r="G7882" s="48"/>
      <c r="H7882" s="47"/>
      <c r="I7882" s="51"/>
      <c r="J7882" s="51"/>
      <c r="K7882" s="47"/>
      <c r="L7882" s="47"/>
      <c r="M7882" s="47"/>
      <c r="N7882" s="47"/>
      <c r="O7882" s="48"/>
    </row>
    <row r="7883" spans="2:15" x14ac:dyDescent="0.25">
      <c r="B7883" s="84"/>
      <c r="C7883" s="47"/>
      <c r="D7883" s="47"/>
      <c r="E7883" s="47"/>
      <c r="F7883" s="47"/>
      <c r="G7883" s="48"/>
      <c r="H7883" s="47"/>
      <c r="I7883" s="51"/>
      <c r="J7883" s="51"/>
      <c r="K7883" s="47"/>
      <c r="L7883" s="47"/>
      <c r="M7883" s="47"/>
      <c r="N7883" s="47"/>
      <c r="O7883" s="48"/>
    </row>
    <row r="7884" spans="2:15" x14ac:dyDescent="0.25">
      <c r="B7884" s="84"/>
      <c r="C7884" s="47"/>
      <c r="D7884" s="47"/>
      <c r="E7884" s="47"/>
      <c r="F7884" s="47"/>
      <c r="G7884" s="48"/>
      <c r="H7884" s="47"/>
      <c r="I7884" s="51"/>
      <c r="J7884" s="51"/>
      <c r="K7884" s="47"/>
      <c r="L7884" s="47"/>
      <c r="M7884" s="47"/>
      <c r="N7884" s="47"/>
      <c r="O7884" s="48"/>
    </row>
    <row r="7885" spans="2:15" x14ac:dyDescent="0.25">
      <c r="B7885" s="84"/>
      <c r="C7885" s="47"/>
      <c r="D7885" s="47"/>
      <c r="E7885" s="47"/>
      <c r="F7885" s="47"/>
      <c r="G7885" s="48"/>
      <c r="H7885" s="47"/>
      <c r="I7885" s="51"/>
      <c r="J7885" s="51"/>
      <c r="K7885" s="47"/>
      <c r="L7885" s="47"/>
      <c r="M7885" s="47"/>
      <c r="N7885" s="47"/>
      <c r="O7885" s="48"/>
    </row>
    <row r="7886" spans="2:15" x14ac:dyDescent="0.25">
      <c r="B7886" s="84"/>
      <c r="C7886" s="47"/>
      <c r="D7886" s="47"/>
      <c r="E7886" s="47"/>
      <c r="F7886" s="47"/>
      <c r="G7886" s="48"/>
      <c r="H7886" s="47"/>
      <c r="I7886" s="51"/>
      <c r="J7886" s="51"/>
      <c r="K7886" s="47"/>
      <c r="L7886" s="47"/>
      <c r="M7886" s="47"/>
      <c r="N7886" s="47"/>
      <c r="O7886" s="48"/>
    </row>
    <row r="7887" spans="2:15" x14ac:dyDescent="0.25">
      <c r="B7887" s="84"/>
      <c r="C7887" s="47"/>
      <c r="D7887" s="47"/>
      <c r="E7887" s="47"/>
      <c r="F7887" s="47"/>
      <c r="G7887" s="48"/>
      <c r="H7887" s="47"/>
      <c r="I7887" s="51"/>
      <c r="J7887" s="51"/>
      <c r="K7887" s="47"/>
      <c r="L7887" s="47"/>
      <c r="M7887" s="47"/>
      <c r="N7887" s="47"/>
      <c r="O7887" s="48"/>
    </row>
    <row r="7888" spans="2:15" x14ac:dyDescent="0.25">
      <c r="B7888" s="84"/>
      <c r="C7888" s="47"/>
      <c r="D7888" s="47"/>
      <c r="E7888" s="47"/>
      <c r="F7888" s="47"/>
      <c r="G7888" s="48"/>
      <c r="H7888" s="47"/>
      <c r="I7888" s="51"/>
      <c r="J7888" s="51"/>
      <c r="K7888" s="47"/>
      <c r="L7888" s="47"/>
      <c r="M7888" s="47"/>
      <c r="N7888" s="47"/>
      <c r="O7888" s="48"/>
    </row>
    <row r="7889" spans="2:15" x14ac:dyDescent="0.25">
      <c r="B7889" s="84"/>
      <c r="C7889" s="47"/>
      <c r="D7889" s="47"/>
      <c r="E7889" s="47"/>
      <c r="F7889" s="47"/>
      <c r="G7889" s="48"/>
      <c r="H7889" s="47"/>
      <c r="I7889" s="51"/>
      <c r="J7889" s="51"/>
      <c r="K7889" s="47"/>
      <c r="L7889" s="47"/>
      <c r="M7889" s="47"/>
      <c r="N7889" s="47"/>
      <c r="O7889" s="48"/>
    </row>
    <row r="7890" spans="2:15" x14ac:dyDescent="0.25">
      <c r="B7890" s="84"/>
      <c r="C7890" s="47"/>
      <c r="D7890" s="47"/>
      <c r="E7890" s="47"/>
      <c r="F7890" s="47"/>
      <c r="G7890" s="48"/>
      <c r="H7890" s="47"/>
      <c r="I7890" s="51"/>
      <c r="J7890" s="51"/>
      <c r="K7890" s="47"/>
      <c r="L7890" s="47"/>
      <c r="M7890" s="47"/>
      <c r="N7890" s="47"/>
      <c r="O7890" s="48"/>
    </row>
    <row r="7891" spans="2:15" x14ac:dyDescent="0.25">
      <c r="B7891" s="84"/>
      <c r="C7891" s="47"/>
      <c r="D7891" s="47"/>
      <c r="E7891" s="47"/>
      <c r="F7891" s="47"/>
      <c r="G7891" s="48"/>
      <c r="H7891" s="47"/>
      <c r="I7891" s="51"/>
      <c r="J7891" s="51"/>
      <c r="K7891" s="47"/>
      <c r="L7891" s="47"/>
      <c r="M7891" s="47"/>
      <c r="N7891" s="47"/>
      <c r="O7891" s="48"/>
    </row>
    <row r="7892" spans="2:15" x14ac:dyDescent="0.25">
      <c r="B7892" s="84"/>
      <c r="C7892" s="47"/>
      <c r="D7892" s="47"/>
      <c r="E7892" s="47"/>
      <c r="F7892" s="47"/>
      <c r="G7892" s="48"/>
      <c r="H7892" s="47"/>
      <c r="I7892" s="51"/>
      <c r="J7892" s="51"/>
      <c r="K7892" s="47"/>
      <c r="L7892" s="47"/>
      <c r="M7892" s="47"/>
      <c r="N7892" s="47"/>
      <c r="O7892" s="48"/>
    </row>
    <row r="7893" spans="2:15" x14ac:dyDescent="0.25">
      <c r="B7893" s="84"/>
      <c r="C7893" s="47"/>
      <c r="D7893" s="47"/>
      <c r="E7893" s="47"/>
      <c r="F7893" s="47"/>
      <c r="G7893" s="48"/>
      <c r="H7893" s="47"/>
      <c r="I7893" s="51"/>
      <c r="J7893" s="51"/>
      <c r="K7893" s="47"/>
      <c r="L7893" s="47"/>
      <c r="M7893" s="47"/>
      <c r="N7893" s="47"/>
      <c r="O7893" s="48"/>
    </row>
    <row r="7894" spans="2:15" x14ac:dyDescent="0.25">
      <c r="B7894" s="84"/>
      <c r="C7894" s="47"/>
      <c r="D7894" s="47"/>
      <c r="E7894" s="47"/>
      <c r="F7894" s="47"/>
      <c r="G7894" s="48"/>
      <c r="H7894" s="47"/>
      <c r="I7894" s="51"/>
      <c r="J7894" s="51"/>
      <c r="K7894" s="47"/>
      <c r="L7894" s="47"/>
      <c r="M7894" s="47"/>
      <c r="N7894" s="47"/>
      <c r="O7894" s="48"/>
    </row>
    <row r="7895" spans="2:15" x14ac:dyDescent="0.25">
      <c r="B7895" s="84"/>
      <c r="C7895" s="47"/>
      <c r="D7895" s="47"/>
      <c r="E7895" s="47"/>
      <c r="F7895" s="47"/>
      <c r="G7895" s="48"/>
      <c r="H7895" s="47"/>
      <c r="I7895" s="51"/>
      <c r="J7895" s="51"/>
      <c r="K7895" s="47"/>
      <c r="L7895" s="47"/>
      <c r="M7895" s="47"/>
      <c r="N7895" s="47"/>
      <c r="O7895" s="48"/>
    </row>
    <row r="7896" spans="2:15" x14ac:dyDescent="0.25">
      <c r="B7896" s="84"/>
      <c r="C7896" s="47"/>
      <c r="D7896" s="47"/>
      <c r="E7896" s="47"/>
      <c r="F7896" s="47"/>
      <c r="G7896" s="48"/>
      <c r="H7896" s="47"/>
      <c r="I7896" s="51"/>
      <c r="J7896" s="51"/>
      <c r="K7896" s="47"/>
      <c r="L7896" s="47"/>
      <c r="M7896" s="47"/>
      <c r="N7896" s="47"/>
      <c r="O7896" s="48"/>
    </row>
    <row r="7897" spans="2:15" x14ac:dyDescent="0.25">
      <c r="B7897" s="84"/>
      <c r="C7897" s="47"/>
      <c r="D7897" s="47"/>
      <c r="E7897" s="47"/>
      <c r="F7897" s="47"/>
      <c r="G7897" s="48"/>
      <c r="H7897" s="47"/>
      <c r="I7897" s="51"/>
      <c r="J7897" s="51"/>
      <c r="K7897" s="47"/>
      <c r="L7897" s="47"/>
      <c r="M7897" s="47"/>
      <c r="N7897" s="47"/>
      <c r="O7897" s="48"/>
    </row>
    <row r="7898" spans="2:15" x14ac:dyDescent="0.25">
      <c r="B7898" s="84"/>
      <c r="C7898" s="47"/>
      <c r="D7898" s="47"/>
      <c r="E7898" s="47"/>
      <c r="F7898" s="47"/>
      <c r="G7898" s="48"/>
      <c r="H7898" s="47"/>
      <c r="I7898" s="51"/>
      <c r="J7898" s="51"/>
      <c r="K7898" s="47"/>
      <c r="L7898" s="47"/>
      <c r="M7898" s="47"/>
      <c r="N7898" s="47"/>
      <c r="O7898" s="48"/>
    </row>
    <row r="7899" spans="2:15" x14ac:dyDescent="0.25">
      <c r="B7899" s="84"/>
      <c r="C7899" s="47"/>
      <c r="D7899" s="47"/>
      <c r="E7899" s="47"/>
      <c r="F7899" s="47"/>
      <c r="G7899" s="48"/>
      <c r="H7899" s="47"/>
      <c r="I7899" s="51"/>
      <c r="J7899" s="51"/>
      <c r="K7899" s="47"/>
      <c r="L7899" s="47"/>
      <c r="M7899" s="47"/>
      <c r="N7899" s="47"/>
      <c r="O7899" s="48"/>
    </row>
    <row r="7900" spans="2:15" x14ac:dyDescent="0.25">
      <c r="B7900" s="84"/>
      <c r="C7900" s="47"/>
      <c r="D7900" s="47"/>
      <c r="E7900" s="47"/>
      <c r="F7900" s="47"/>
      <c r="G7900" s="48"/>
      <c r="H7900" s="47"/>
      <c r="I7900" s="51"/>
      <c r="J7900" s="51"/>
      <c r="K7900" s="47"/>
      <c r="L7900" s="47"/>
      <c r="M7900" s="47"/>
      <c r="N7900" s="47"/>
      <c r="O7900" s="48"/>
    </row>
    <row r="7901" spans="2:15" x14ac:dyDescent="0.25">
      <c r="B7901" s="84"/>
      <c r="C7901" s="47"/>
      <c r="D7901" s="47"/>
      <c r="E7901" s="47"/>
      <c r="F7901" s="47"/>
      <c r="G7901" s="48"/>
      <c r="H7901" s="47"/>
      <c r="I7901" s="51"/>
      <c r="J7901" s="51"/>
      <c r="K7901" s="47"/>
      <c r="L7901" s="47"/>
      <c r="M7901" s="47"/>
      <c r="N7901" s="47"/>
      <c r="O7901" s="48"/>
    </row>
    <row r="7902" spans="2:15" x14ac:dyDescent="0.25">
      <c r="B7902" s="84"/>
      <c r="C7902" s="47"/>
      <c r="D7902" s="47"/>
      <c r="E7902" s="47"/>
      <c r="F7902" s="47"/>
      <c r="G7902" s="48"/>
      <c r="H7902" s="47"/>
      <c r="I7902" s="51"/>
      <c r="J7902" s="51"/>
      <c r="K7902" s="47"/>
      <c r="L7902" s="47"/>
      <c r="M7902" s="47"/>
      <c r="N7902" s="47"/>
      <c r="O7902" s="48"/>
    </row>
    <row r="7903" spans="2:15" x14ac:dyDescent="0.25">
      <c r="B7903" s="84"/>
      <c r="C7903" s="47"/>
      <c r="D7903" s="47"/>
      <c r="E7903" s="47"/>
      <c r="F7903" s="47"/>
      <c r="G7903" s="48"/>
      <c r="H7903" s="47"/>
      <c r="I7903" s="51"/>
      <c r="J7903" s="51"/>
      <c r="K7903" s="47"/>
      <c r="L7903" s="47"/>
      <c r="M7903" s="47"/>
      <c r="N7903" s="47"/>
      <c r="O7903" s="48"/>
    </row>
    <row r="7904" spans="2:15" x14ac:dyDescent="0.25">
      <c r="B7904" s="84"/>
      <c r="C7904" s="47"/>
      <c r="D7904" s="47"/>
      <c r="E7904" s="47"/>
      <c r="F7904" s="47"/>
      <c r="G7904" s="48"/>
      <c r="H7904" s="47"/>
      <c r="I7904" s="51"/>
      <c r="J7904" s="51"/>
      <c r="K7904" s="47"/>
      <c r="L7904" s="47"/>
      <c r="M7904" s="47"/>
      <c r="N7904" s="47"/>
      <c r="O7904" s="48"/>
    </row>
    <row r="7905" spans="2:15" x14ac:dyDescent="0.25">
      <c r="B7905" s="84"/>
      <c r="C7905" s="47"/>
      <c r="D7905" s="47"/>
      <c r="E7905" s="47"/>
      <c r="F7905" s="47"/>
      <c r="G7905" s="48"/>
      <c r="H7905" s="47"/>
      <c r="I7905" s="51"/>
      <c r="J7905" s="51"/>
      <c r="K7905" s="47"/>
      <c r="L7905" s="47"/>
      <c r="M7905" s="47"/>
      <c r="N7905" s="47"/>
      <c r="O7905" s="48"/>
    </row>
    <row r="7906" spans="2:15" x14ac:dyDescent="0.25">
      <c r="B7906" s="84"/>
      <c r="C7906" s="47"/>
      <c r="D7906" s="47"/>
      <c r="E7906" s="47"/>
      <c r="F7906" s="47"/>
      <c r="G7906" s="48"/>
      <c r="H7906" s="47"/>
      <c r="I7906" s="51"/>
      <c r="J7906" s="51"/>
      <c r="K7906" s="47"/>
      <c r="L7906" s="47"/>
      <c r="M7906" s="47"/>
      <c r="N7906" s="47"/>
      <c r="O7906" s="48"/>
    </row>
    <row r="7907" spans="2:15" x14ac:dyDescent="0.25">
      <c r="B7907" s="84"/>
      <c r="C7907" s="47"/>
      <c r="D7907" s="47"/>
      <c r="E7907" s="47"/>
      <c r="F7907" s="47"/>
      <c r="G7907" s="48"/>
      <c r="H7907" s="47"/>
      <c r="I7907" s="51"/>
      <c r="J7907" s="51"/>
      <c r="K7907" s="47"/>
      <c r="L7907" s="47"/>
      <c r="M7907" s="47"/>
      <c r="N7907" s="47"/>
      <c r="O7907" s="48"/>
    </row>
    <row r="7908" spans="2:15" x14ac:dyDescent="0.25">
      <c r="B7908" s="84"/>
      <c r="C7908" s="47"/>
      <c r="D7908" s="47"/>
      <c r="E7908" s="47"/>
      <c r="F7908" s="47"/>
      <c r="G7908" s="48"/>
      <c r="H7908" s="47"/>
      <c r="I7908" s="51"/>
      <c r="J7908" s="51"/>
      <c r="K7908" s="47"/>
      <c r="L7908" s="47"/>
      <c r="M7908" s="47"/>
      <c r="N7908" s="47"/>
      <c r="O7908" s="48"/>
    </row>
    <row r="7909" spans="2:15" x14ac:dyDescent="0.25">
      <c r="B7909" s="84"/>
      <c r="C7909" s="47"/>
      <c r="D7909" s="47"/>
      <c r="E7909" s="47"/>
      <c r="F7909" s="47"/>
      <c r="G7909" s="48"/>
      <c r="H7909" s="47"/>
      <c r="I7909" s="51"/>
      <c r="J7909" s="51"/>
      <c r="K7909" s="47"/>
      <c r="L7909" s="47"/>
      <c r="M7909" s="47"/>
      <c r="N7909" s="47"/>
      <c r="O7909" s="48"/>
    </row>
    <row r="7910" spans="2:15" x14ac:dyDescent="0.25">
      <c r="B7910" s="84"/>
      <c r="C7910" s="47"/>
      <c r="D7910" s="47"/>
      <c r="E7910" s="47"/>
      <c r="F7910" s="47"/>
      <c r="G7910" s="48"/>
      <c r="H7910" s="47"/>
      <c r="I7910" s="51"/>
      <c r="J7910" s="51"/>
      <c r="K7910" s="47"/>
      <c r="L7910" s="47"/>
      <c r="M7910" s="47"/>
      <c r="N7910" s="47"/>
      <c r="O7910" s="48"/>
    </row>
    <row r="7911" spans="2:15" x14ac:dyDescent="0.25">
      <c r="B7911" s="84"/>
      <c r="C7911" s="47"/>
      <c r="D7911" s="47"/>
      <c r="E7911" s="47"/>
      <c r="F7911" s="47"/>
      <c r="G7911" s="48"/>
      <c r="H7911" s="47"/>
      <c r="I7911" s="51"/>
      <c r="J7911" s="51"/>
      <c r="K7911" s="47"/>
      <c r="L7911" s="47"/>
      <c r="M7911" s="47"/>
      <c r="N7911" s="47"/>
      <c r="O7911" s="48"/>
    </row>
    <row r="7912" spans="2:15" x14ac:dyDescent="0.25">
      <c r="B7912" s="84"/>
      <c r="C7912" s="47"/>
      <c r="D7912" s="47"/>
      <c r="E7912" s="47"/>
      <c r="F7912" s="47"/>
      <c r="G7912" s="48"/>
      <c r="H7912" s="47"/>
      <c r="I7912" s="51"/>
      <c r="J7912" s="51"/>
      <c r="K7912" s="47"/>
      <c r="L7912" s="47"/>
      <c r="M7912" s="47"/>
      <c r="N7912" s="47"/>
      <c r="O7912" s="48"/>
    </row>
    <row r="7913" spans="2:15" x14ac:dyDescent="0.25">
      <c r="B7913" s="84"/>
      <c r="C7913" s="47"/>
      <c r="D7913" s="47"/>
      <c r="E7913" s="47"/>
      <c r="F7913" s="47"/>
      <c r="G7913" s="48"/>
      <c r="H7913" s="47"/>
      <c r="I7913" s="51"/>
      <c r="J7913" s="51"/>
      <c r="K7913" s="47"/>
      <c r="L7913" s="47"/>
      <c r="M7913" s="47"/>
      <c r="N7913" s="47"/>
      <c r="O7913" s="48"/>
    </row>
    <row r="7914" spans="2:15" x14ac:dyDescent="0.25">
      <c r="B7914" s="84"/>
      <c r="C7914" s="47"/>
      <c r="D7914" s="47"/>
      <c r="E7914" s="47"/>
      <c r="F7914" s="47"/>
      <c r="G7914" s="48"/>
      <c r="H7914" s="47"/>
      <c r="I7914" s="51"/>
      <c r="J7914" s="51"/>
      <c r="K7914" s="47"/>
      <c r="L7914" s="47"/>
      <c r="M7914" s="47"/>
      <c r="N7914" s="47"/>
      <c r="O7914" s="48"/>
    </row>
    <row r="7915" spans="2:15" x14ac:dyDescent="0.25">
      <c r="B7915" s="84"/>
      <c r="C7915" s="47"/>
      <c r="D7915" s="47"/>
      <c r="E7915" s="47"/>
      <c r="F7915" s="47"/>
      <c r="G7915" s="48"/>
      <c r="H7915" s="47"/>
      <c r="I7915" s="51"/>
      <c r="J7915" s="51"/>
      <c r="K7915" s="47"/>
      <c r="L7915" s="47"/>
      <c r="M7915" s="47"/>
      <c r="N7915" s="47"/>
      <c r="O7915" s="48"/>
    </row>
    <row r="7916" spans="2:15" x14ac:dyDescent="0.25">
      <c r="B7916" s="84"/>
      <c r="C7916" s="47"/>
      <c r="D7916" s="47"/>
      <c r="E7916" s="47"/>
      <c r="F7916" s="47"/>
      <c r="G7916" s="48"/>
      <c r="H7916" s="47"/>
      <c r="I7916" s="51"/>
      <c r="J7916" s="51"/>
      <c r="K7916" s="47"/>
      <c r="L7916" s="47"/>
      <c r="M7916" s="47"/>
      <c r="N7916" s="47"/>
      <c r="O7916" s="48"/>
    </row>
    <row r="7917" spans="2:15" x14ac:dyDescent="0.25">
      <c r="B7917" s="84"/>
      <c r="C7917" s="47"/>
      <c r="D7917" s="47"/>
      <c r="E7917" s="47"/>
      <c r="F7917" s="47"/>
      <c r="G7917" s="48"/>
      <c r="H7917" s="47"/>
      <c r="I7917" s="51"/>
      <c r="J7917" s="51"/>
      <c r="K7917" s="47"/>
      <c r="L7917" s="47"/>
      <c r="M7917" s="47"/>
      <c r="N7917" s="47"/>
      <c r="O7917" s="48"/>
    </row>
    <row r="7918" spans="2:15" x14ac:dyDescent="0.25">
      <c r="B7918" s="84"/>
      <c r="C7918" s="47"/>
      <c r="D7918" s="47"/>
      <c r="E7918" s="47"/>
      <c r="F7918" s="47"/>
      <c r="G7918" s="48"/>
      <c r="H7918" s="47"/>
      <c r="I7918" s="51"/>
      <c r="J7918" s="51"/>
      <c r="K7918" s="47"/>
      <c r="L7918" s="47"/>
      <c r="M7918" s="47"/>
      <c r="N7918" s="47"/>
      <c r="O7918" s="48"/>
    </row>
    <row r="7919" spans="2:15" x14ac:dyDescent="0.25">
      <c r="B7919" s="84"/>
      <c r="C7919" s="47"/>
      <c r="D7919" s="47"/>
      <c r="E7919" s="47"/>
      <c r="F7919" s="47"/>
      <c r="G7919" s="48"/>
      <c r="H7919" s="47"/>
      <c r="I7919" s="51"/>
      <c r="J7919" s="51"/>
      <c r="K7919" s="47"/>
      <c r="L7919" s="47"/>
      <c r="M7919" s="47"/>
      <c r="N7919" s="47"/>
      <c r="O7919" s="48"/>
    </row>
    <row r="7920" spans="2:15" x14ac:dyDescent="0.25">
      <c r="B7920" s="84"/>
      <c r="C7920" s="47"/>
      <c r="D7920" s="47"/>
      <c r="E7920" s="47"/>
      <c r="F7920" s="47"/>
      <c r="G7920" s="48"/>
      <c r="H7920" s="47"/>
      <c r="I7920" s="51"/>
      <c r="J7920" s="51"/>
      <c r="K7920" s="47"/>
      <c r="L7920" s="47"/>
      <c r="M7920" s="47"/>
      <c r="N7920" s="47"/>
      <c r="O7920" s="48"/>
    </row>
    <row r="7921" spans="2:15" x14ac:dyDescent="0.25">
      <c r="B7921" s="84"/>
      <c r="C7921" s="47"/>
      <c r="D7921" s="47"/>
      <c r="E7921" s="47"/>
      <c r="F7921" s="47"/>
      <c r="G7921" s="48"/>
      <c r="H7921" s="47"/>
      <c r="I7921" s="51"/>
      <c r="J7921" s="51"/>
      <c r="K7921" s="47"/>
      <c r="L7921" s="47"/>
      <c r="M7921" s="47"/>
      <c r="N7921" s="47"/>
      <c r="O7921" s="48"/>
    </row>
    <row r="7922" spans="2:15" x14ac:dyDescent="0.25">
      <c r="B7922" s="84"/>
      <c r="C7922" s="47"/>
      <c r="D7922" s="47"/>
      <c r="E7922" s="47"/>
      <c r="F7922" s="47"/>
      <c r="G7922" s="48"/>
      <c r="H7922" s="47"/>
      <c r="I7922" s="51"/>
      <c r="J7922" s="51"/>
      <c r="K7922" s="47"/>
      <c r="L7922" s="47"/>
      <c r="M7922" s="47"/>
      <c r="N7922" s="47"/>
      <c r="O7922" s="48"/>
    </row>
    <row r="7923" spans="2:15" x14ac:dyDescent="0.25">
      <c r="B7923" s="84"/>
      <c r="C7923" s="47"/>
      <c r="D7923" s="47"/>
      <c r="E7923" s="47"/>
      <c r="F7923" s="47"/>
      <c r="G7923" s="48"/>
      <c r="H7923" s="47"/>
      <c r="I7923" s="51"/>
      <c r="J7923" s="51"/>
      <c r="K7923" s="47"/>
      <c r="L7923" s="47"/>
      <c r="M7923" s="47"/>
      <c r="N7923" s="47"/>
      <c r="O7923" s="48"/>
    </row>
    <row r="7924" spans="2:15" x14ac:dyDescent="0.25">
      <c r="B7924" s="84"/>
      <c r="C7924" s="47"/>
      <c r="D7924" s="47"/>
      <c r="E7924" s="47"/>
      <c r="F7924" s="47"/>
      <c r="G7924" s="48"/>
      <c r="H7924" s="47"/>
      <c r="I7924" s="51"/>
      <c r="J7924" s="51"/>
      <c r="K7924" s="47"/>
      <c r="L7924" s="47"/>
      <c r="M7924" s="47"/>
      <c r="N7924" s="47"/>
      <c r="O7924" s="48"/>
    </row>
    <row r="7925" spans="2:15" x14ac:dyDescent="0.25">
      <c r="B7925" s="84"/>
      <c r="C7925" s="47"/>
      <c r="D7925" s="47"/>
      <c r="E7925" s="47"/>
      <c r="F7925" s="47"/>
      <c r="G7925" s="48"/>
      <c r="H7925" s="47"/>
      <c r="I7925" s="51"/>
      <c r="J7925" s="51"/>
      <c r="K7925" s="47"/>
      <c r="L7925" s="47"/>
      <c r="M7925" s="47"/>
      <c r="N7925" s="47"/>
      <c r="O7925" s="48"/>
    </row>
    <row r="7926" spans="2:15" x14ac:dyDescent="0.25">
      <c r="B7926" s="84"/>
      <c r="C7926" s="47"/>
      <c r="D7926" s="47"/>
      <c r="E7926" s="47"/>
      <c r="F7926" s="47"/>
      <c r="G7926" s="48"/>
      <c r="H7926" s="47"/>
      <c r="I7926" s="51"/>
      <c r="J7926" s="51"/>
      <c r="K7926" s="47"/>
      <c r="L7926" s="47"/>
      <c r="M7926" s="47"/>
      <c r="N7926" s="47"/>
      <c r="O7926" s="48"/>
    </row>
    <row r="7927" spans="2:15" x14ac:dyDescent="0.25">
      <c r="B7927" s="84"/>
      <c r="C7927" s="47"/>
      <c r="D7927" s="47"/>
      <c r="E7927" s="47"/>
      <c r="F7927" s="47"/>
      <c r="G7927" s="48"/>
      <c r="H7927" s="47"/>
      <c r="I7927" s="51"/>
      <c r="J7927" s="51"/>
      <c r="K7927" s="47"/>
      <c r="L7927" s="47"/>
      <c r="M7927" s="47"/>
      <c r="N7927" s="47"/>
      <c r="O7927" s="48"/>
    </row>
    <row r="7928" spans="2:15" x14ac:dyDescent="0.25">
      <c r="B7928" s="84"/>
      <c r="C7928" s="47"/>
      <c r="D7928" s="47"/>
      <c r="E7928" s="47"/>
      <c r="F7928" s="47"/>
      <c r="G7928" s="48"/>
      <c r="H7928" s="47"/>
      <c r="I7928" s="51"/>
      <c r="J7928" s="51"/>
      <c r="K7928" s="47"/>
      <c r="L7928" s="47"/>
      <c r="M7928" s="47"/>
      <c r="N7928" s="47"/>
      <c r="O7928" s="48"/>
    </row>
    <row r="7929" spans="2:15" x14ac:dyDescent="0.25">
      <c r="B7929" s="84"/>
      <c r="C7929" s="47"/>
      <c r="D7929" s="47"/>
      <c r="E7929" s="47"/>
      <c r="F7929" s="47"/>
      <c r="G7929" s="48"/>
      <c r="H7929" s="47"/>
      <c r="I7929" s="51"/>
      <c r="J7929" s="51"/>
      <c r="K7929" s="47"/>
      <c r="L7929" s="47"/>
      <c r="M7929" s="47"/>
      <c r="N7929" s="47"/>
      <c r="O7929" s="48"/>
    </row>
    <row r="7930" spans="2:15" x14ac:dyDescent="0.25">
      <c r="B7930" s="84"/>
      <c r="C7930" s="47"/>
      <c r="D7930" s="47"/>
      <c r="E7930" s="47"/>
      <c r="F7930" s="47"/>
      <c r="G7930" s="48"/>
      <c r="H7930" s="47"/>
      <c r="I7930" s="51"/>
      <c r="J7930" s="51"/>
      <c r="K7930" s="47"/>
      <c r="L7930" s="47"/>
      <c r="M7930" s="47"/>
      <c r="N7930" s="47"/>
      <c r="O7930" s="48"/>
    </row>
    <row r="7931" spans="2:15" x14ac:dyDescent="0.25">
      <c r="B7931" s="84"/>
      <c r="C7931" s="47"/>
      <c r="D7931" s="47"/>
      <c r="E7931" s="47"/>
      <c r="F7931" s="47"/>
      <c r="G7931" s="48"/>
      <c r="H7931" s="47"/>
      <c r="I7931" s="51"/>
      <c r="J7931" s="51"/>
      <c r="K7931" s="47"/>
      <c r="L7931" s="47"/>
      <c r="M7931" s="47"/>
      <c r="N7931" s="47"/>
      <c r="O7931" s="48"/>
    </row>
    <row r="7932" spans="2:15" x14ac:dyDescent="0.25">
      <c r="B7932" s="84"/>
      <c r="C7932" s="47"/>
      <c r="D7932" s="47"/>
      <c r="E7932" s="47"/>
      <c r="F7932" s="47"/>
      <c r="G7932" s="48"/>
      <c r="H7932" s="47"/>
      <c r="I7932" s="51"/>
      <c r="J7932" s="51"/>
      <c r="K7932" s="47"/>
      <c r="L7932" s="47"/>
      <c r="M7932" s="47"/>
      <c r="N7932" s="47"/>
      <c r="O7932" s="48"/>
    </row>
    <row r="7933" spans="2:15" x14ac:dyDescent="0.25">
      <c r="B7933" s="84"/>
      <c r="C7933" s="47"/>
      <c r="D7933" s="47"/>
      <c r="E7933" s="47"/>
      <c r="F7933" s="47"/>
      <c r="G7933" s="48"/>
      <c r="H7933" s="47"/>
      <c r="I7933" s="51"/>
      <c r="J7933" s="51"/>
      <c r="K7933" s="47"/>
      <c r="L7933" s="47"/>
      <c r="M7933" s="47"/>
      <c r="N7933" s="47"/>
      <c r="O7933" s="48"/>
    </row>
    <row r="7934" spans="2:15" x14ac:dyDescent="0.25">
      <c r="B7934" s="84"/>
      <c r="C7934" s="47"/>
      <c r="D7934" s="47"/>
      <c r="E7934" s="47"/>
      <c r="F7934" s="47"/>
      <c r="G7934" s="48"/>
      <c r="H7934" s="47"/>
      <c r="I7934" s="51"/>
      <c r="J7934" s="51"/>
      <c r="K7934" s="47"/>
      <c r="L7934" s="47"/>
      <c r="M7934" s="47"/>
      <c r="N7934" s="47"/>
      <c r="O7934" s="48"/>
    </row>
    <row r="7935" spans="2:15" x14ac:dyDescent="0.25">
      <c r="B7935" s="84"/>
      <c r="C7935" s="47"/>
      <c r="D7935" s="47"/>
      <c r="E7935" s="47"/>
      <c r="F7935" s="47"/>
      <c r="G7935" s="48"/>
      <c r="H7935" s="47"/>
      <c r="I7935" s="51"/>
      <c r="J7935" s="51"/>
      <c r="K7935" s="47"/>
      <c r="L7935" s="47"/>
      <c r="M7935" s="47"/>
      <c r="N7935" s="47"/>
      <c r="O7935" s="48"/>
    </row>
    <row r="7936" spans="2:15" x14ac:dyDescent="0.25">
      <c r="B7936" s="84"/>
      <c r="C7936" s="47"/>
      <c r="D7936" s="47"/>
      <c r="E7936" s="47"/>
      <c r="F7936" s="47"/>
      <c r="G7936" s="48"/>
      <c r="H7936" s="47"/>
      <c r="I7936" s="51"/>
      <c r="J7936" s="51"/>
      <c r="K7936" s="47"/>
      <c r="L7936" s="47"/>
      <c r="M7936" s="47"/>
      <c r="N7936" s="47"/>
      <c r="O7936" s="48"/>
    </row>
    <row r="7937" spans="2:15" x14ac:dyDescent="0.25">
      <c r="B7937" s="84"/>
      <c r="C7937" s="47"/>
      <c r="D7937" s="47"/>
      <c r="E7937" s="47"/>
      <c r="F7937" s="47"/>
      <c r="G7937" s="48"/>
      <c r="H7937" s="47"/>
      <c r="I7937" s="51"/>
      <c r="J7937" s="51"/>
      <c r="K7937" s="47"/>
      <c r="L7937" s="47"/>
      <c r="M7937" s="47"/>
      <c r="N7937" s="47"/>
      <c r="O7937" s="48"/>
    </row>
    <row r="7938" spans="2:15" x14ac:dyDescent="0.25">
      <c r="B7938" s="84"/>
      <c r="C7938" s="47"/>
      <c r="D7938" s="47"/>
      <c r="E7938" s="47"/>
      <c r="F7938" s="47"/>
      <c r="G7938" s="48"/>
      <c r="H7938" s="47"/>
      <c r="I7938" s="51"/>
      <c r="J7938" s="51"/>
      <c r="K7938" s="47"/>
      <c r="L7938" s="47"/>
      <c r="M7938" s="47"/>
      <c r="N7938" s="47"/>
      <c r="O7938" s="48"/>
    </row>
    <row r="7939" spans="2:15" x14ac:dyDescent="0.25">
      <c r="B7939" s="84"/>
      <c r="C7939" s="47"/>
      <c r="D7939" s="47"/>
      <c r="E7939" s="47"/>
      <c r="F7939" s="47"/>
      <c r="G7939" s="48"/>
      <c r="H7939" s="47"/>
      <c r="I7939" s="51"/>
      <c r="J7939" s="51"/>
      <c r="K7939" s="47"/>
      <c r="L7939" s="47"/>
      <c r="M7939" s="47"/>
      <c r="N7939" s="47"/>
      <c r="O7939" s="48"/>
    </row>
    <row r="7940" spans="2:15" x14ac:dyDescent="0.25">
      <c r="B7940" s="84"/>
      <c r="C7940" s="47"/>
      <c r="D7940" s="47"/>
      <c r="E7940" s="47"/>
      <c r="F7940" s="47"/>
      <c r="G7940" s="48"/>
      <c r="H7940" s="47"/>
      <c r="I7940" s="51"/>
      <c r="J7940" s="51"/>
      <c r="K7940" s="47"/>
      <c r="L7940" s="47"/>
      <c r="M7940" s="47"/>
      <c r="N7940" s="47"/>
      <c r="O7940" s="48"/>
    </row>
    <row r="7941" spans="2:15" x14ac:dyDescent="0.25">
      <c r="B7941" s="84"/>
      <c r="C7941" s="47"/>
      <c r="D7941" s="47"/>
      <c r="E7941" s="47"/>
      <c r="F7941" s="47"/>
      <c r="G7941" s="48"/>
      <c r="H7941" s="47"/>
      <c r="I7941" s="51"/>
      <c r="J7941" s="51"/>
      <c r="K7941" s="47"/>
      <c r="L7941" s="47"/>
      <c r="M7941" s="47"/>
      <c r="N7941" s="47"/>
      <c r="O7941" s="48"/>
    </row>
    <row r="7942" spans="2:15" x14ac:dyDescent="0.25">
      <c r="B7942" s="84"/>
      <c r="C7942" s="47"/>
      <c r="D7942" s="47"/>
      <c r="E7942" s="47"/>
      <c r="F7942" s="47"/>
      <c r="G7942" s="48"/>
      <c r="H7942" s="47"/>
      <c r="I7942" s="51"/>
      <c r="J7942" s="51"/>
      <c r="K7942" s="47"/>
      <c r="L7942" s="47"/>
      <c r="M7942" s="47"/>
      <c r="N7942" s="47"/>
      <c r="O7942" s="48"/>
    </row>
    <row r="7943" spans="2:15" x14ac:dyDescent="0.25">
      <c r="B7943" s="84"/>
      <c r="C7943" s="47"/>
      <c r="D7943" s="47"/>
      <c r="E7943" s="47"/>
      <c r="F7943" s="47"/>
      <c r="G7943" s="48"/>
      <c r="H7943" s="47"/>
      <c r="I7943" s="51"/>
      <c r="J7943" s="51"/>
      <c r="K7943" s="47"/>
      <c r="L7943" s="47"/>
      <c r="M7943" s="47"/>
      <c r="N7943" s="47"/>
      <c r="O7943" s="48"/>
    </row>
    <row r="7944" spans="2:15" x14ac:dyDescent="0.25">
      <c r="B7944" s="84"/>
      <c r="C7944" s="47"/>
      <c r="D7944" s="47"/>
      <c r="E7944" s="47"/>
      <c r="F7944" s="47"/>
      <c r="G7944" s="48"/>
      <c r="H7944" s="47"/>
      <c r="I7944" s="51"/>
      <c r="J7944" s="51"/>
      <c r="K7944" s="47"/>
      <c r="L7944" s="47"/>
      <c r="M7944" s="47"/>
      <c r="N7944" s="47"/>
      <c r="O7944" s="48"/>
    </row>
    <row r="7945" spans="2:15" x14ac:dyDescent="0.25">
      <c r="B7945" s="84"/>
      <c r="C7945" s="47"/>
      <c r="D7945" s="47"/>
      <c r="E7945" s="47"/>
      <c r="F7945" s="47"/>
      <c r="G7945" s="48"/>
      <c r="H7945" s="47"/>
      <c r="I7945" s="51"/>
      <c r="J7945" s="51"/>
      <c r="K7945" s="47"/>
      <c r="L7945" s="47"/>
      <c r="M7945" s="47"/>
      <c r="N7945" s="47"/>
      <c r="O7945" s="48"/>
    </row>
    <row r="7946" spans="2:15" x14ac:dyDescent="0.25">
      <c r="B7946" s="84"/>
      <c r="C7946" s="47"/>
      <c r="D7946" s="47"/>
      <c r="E7946" s="47"/>
      <c r="F7946" s="47"/>
      <c r="G7946" s="48"/>
      <c r="H7946" s="47"/>
      <c r="I7946" s="51"/>
      <c r="J7946" s="51"/>
      <c r="K7946" s="47"/>
      <c r="L7946" s="47"/>
      <c r="M7946" s="47"/>
      <c r="N7946" s="47"/>
      <c r="O7946" s="48"/>
    </row>
    <row r="7947" spans="2:15" x14ac:dyDescent="0.25">
      <c r="B7947" s="84"/>
      <c r="C7947" s="47"/>
      <c r="D7947" s="47"/>
      <c r="E7947" s="47"/>
      <c r="F7947" s="47"/>
      <c r="G7947" s="48"/>
      <c r="H7947" s="47"/>
      <c r="I7947" s="51"/>
      <c r="J7947" s="51"/>
      <c r="K7947" s="47"/>
      <c r="L7947" s="47"/>
      <c r="M7947" s="47"/>
      <c r="N7947" s="47"/>
      <c r="O7947" s="48"/>
    </row>
    <row r="7948" spans="2:15" x14ac:dyDescent="0.25">
      <c r="B7948" s="84"/>
      <c r="C7948" s="47"/>
      <c r="D7948" s="47"/>
      <c r="E7948" s="47"/>
      <c r="F7948" s="47"/>
      <c r="G7948" s="48"/>
      <c r="H7948" s="47"/>
      <c r="I7948" s="51"/>
      <c r="J7948" s="51"/>
      <c r="K7948" s="47"/>
      <c r="L7948" s="47"/>
      <c r="M7948" s="47"/>
      <c r="N7948" s="47"/>
      <c r="O7948" s="48"/>
    </row>
    <row r="7949" spans="2:15" x14ac:dyDescent="0.25">
      <c r="B7949" s="84"/>
      <c r="C7949" s="47"/>
      <c r="D7949" s="47"/>
      <c r="E7949" s="47"/>
      <c r="F7949" s="47"/>
      <c r="G7949" s="48"/>
      <c r="H7949" s="47"/>
      <c r="I7949" s="51"/>
      <c r="J7949" s="51"/>
      <c r="K7949" s="47"/>
      <c r="L7949" s="47"/>
      <c r="M7949" s="47"/>
      <c r="N7949" s="47"/>
      <c r="O7949" s="48"/>
    </row>
    <row r="7950" spans="2:15" x14ac:dyDescent="0.25">
      <c r="B7950" s="84"/>
      <c r="C7950" s="47"/>
      <c r="D7950" s="47"/>
      <c r="E7950" s="47"/>
      <c r="F7950" s="47"/>
      <c r="G7950" s="48"/>
      <c r="H7950" s="47"/>
      <c r="I7950" s="51"/>
      <c r="J7950" s="51"/>
      <c r="K7950" s="47"/>
      <c r="L7950" s="47"/>
      <c r="M7950" s="47"/>
      <c r="N7950" s="47"/>
      <c r="O7950" s="48"/>
    </row>
    <row r="7951" spans="2:15" x14ac:dyDescent="0.25">
      <c r="B7951" s="84"/>
      <c r="C7951" s="47"/>
      <c r="D7951" s="47"/>
      <c r="E7951" s="47"/>
      <c r="F7951" s="47"/>
      <c r="G7951" s="48"/>
      <c r="H7951" s="47"/>
      <c r="I7951" s="51"/>
      <c r="J7951" s="51"/>
      <c r="K7951" s="47"/>
      <c r="L7951" s="47"/>
      <c r="M7951" s="47"/>
      <c r="N7951" s="47"/>
      <c r="O7951" s="48"/>
    </row>
    <row r="7952" spans="2:15" x14ac:dyDescent="0.25">
      <c r="B7952" s="84"/>
      <c r="C7952" s="47"/>
      <c r="D7952" s="47"/>
      <c r="E7952" s="47"/>
      <c r="F7952" s="47"/>
      <c r="G7952" s="48"/>
      <c r="H7952" s="47"/>
      <c r="I7952" s="51"/>
      <c r="J7952" s="51"/>
      <c r="K7952" s="47"/>
      <c r="L7952" s="47"/>
      <c r="M7952" s="47"/>
      <c r="N7952" s="47"/>
      <c r="O7952" s="48"/>
    </row>
    <row r="7953" spans="2:15" x14ac:dyDescent="0.25">
      <c r="B7953" s="84"/>
      <c r="C7953" s="47"/>
      <c r="D7953" s="47"/>
      <c r="E7953" s="47"/>
      <c r="F7953" s="47"/>
      <c r="G7953" s="48"/>
      <c r="H7953" s="47"/>
      <c r="I7953" s="51"/>
      <c r="J7953" s="51"/>
      <c r="K7953" s="47"/>
      <c r="L7953" s="47"/>
      <c r="M7953" s="47"/>
      <c r="N7953" s="47"/>
      <c r="O7953" s="48"/>
    </row>
    <row r="7954" spans="2:15" x14ac:dyDescent="0.25">
      <c r="B7954" s="84"/>
      <c r="C7954" s="47"/>
      <c r="D7954" s="47"/>
      <c r="E7954" s="47"/>
      <c r="F7954" s="47"/>
      <c r="G7954" s="48"/>
      <c r="H7954" s="47"/>
      <c r="I7954" s="51"/>
      <c r="J7954" s="51"/>
      <c r="K7954" s="47"/>
      <c r="L7954" s="47"/>
      <c r="M7954" s="47"/>
      <c r="N7954" s="47"/>
      <c r="O7954" s="48"/>
    </row>
    <row r="7955" spans="2:15" x14ac:dyDescent="0.25">
      <c r="B7955" s="84"/>
      <c r="C7955" s="47"/>
      <c r="D7955" s="47"/>
      <c r="E7955" s="47"/>
      <c r="F7955" s="47"/>
      <c r="G7955" s="48"/>
      <c r="H7955" s="47"/>
      <c r="I7955" s="51"/>
      <c r="J7955" s="51"/>
      <c r="K7955" s="47"/>
      <c r="L7955" s="47"/>
      <c r="M7955" s="47"/>
      <c r="N7955" s="47"/>
      <c r="O7955" s="48"/>
    </row>
    <row r="7956" spans="2:15" x14ac:dyDescent="0.25">
      <c r="B7956" s="84"/>
      <c r="C7956" s="47"/>
      <c r="D7956" s="47"/>
      <c r="E7956" s="47"/>
      <c r="F7956" s="47"/>
      <c r="G7956" s="48"/>
      <c r="H7956" s="47"/>
      <c r="I7956" s="51"/>
      <c r="J7956" s="51"/>
      <c r="K7956" s="47"/>
      <c r="L7956" s="47"/>
      <c r="M7956" s="47"/>
      <c r="N7956" s="47"/>
      <c r="O7956" s="48"/>
    </row>
    <row r="7957" spans="2:15" x14ac:dyDescent="0.25">
      <c r="B7957" s="84"/>
      <c r="C7957" s="47"/>
      <c r="D7957" s="47"/>
      <c r="E7957" s="47"/>
      <c r="F7957" s="47"/>
      <c r="G7957" s="48"/>
      <c r="H7957" s="47"/>
      <c r="I7957" s="51"/>
      <c r="J7957" s="51"/>
      <c r="K7957" s="47"/>
      <c r="L7957" s="47"/>
      <c r="M7957" s="47"/>
      <c r="N7957" s="47"/>
      <c r="O7957" s="48"/>
    </row>
    <row r="7958" spans="2:15" x14ac:dyDescent="0.25">
      <c r="B7958" s="84"/>
      <c r="C7958" s="47"/>
      <c r="D7958" s="47"/>
      <c r="E7958" s="47"/>
      <c r="F7958" s="47"/>
      <c r="G7958" s="48"/>
      <c r="H7958" s="47"/>
      <c r="I7958" s="51"/>
      <c r="J7958" s="51"/>
      <c r="K7958" s="47"/>
      <c r="L7958" s="47"/>
      <c r="M7958" s="47"/>
      <c r="N7958" s="47"/>
      <c r="O7958" s="48"/>
    </row>
    <row r="7959" spans="2:15" x14ac:dyDescent="0.25">
      <c r="B7959" s="84"/>
      <c r="C7959" s="47"/>
      <c r="D7959" s="47"/>
      <c r="E7959" s="47"/>
      <c r="F7959" s="47"/>
      <c r="G7959" s="48"/>
      <c r="H7959" s="47"/>
      <c r="I7959" s="51"/>
      <c r="J7959" s="51"/>
      <c r="K7959" s="47"/>
      <c r="L7959" s="47"/>
      <c r="M7959" s="47"/>
      <c r="N7959" s="47"/>
      <c r="O7959" s="48"/>
    </row>
    <row r="7960" spans="2:15" x14ac:dyDescent="0.25">
      <c r="B7960" s="84"/>
      <c r="C7960" s="47"/>
      <c r="D7960" s="47"/>
      <c r="E7960" s="47"/>
      <c r="F7960" s="47"/>
      <c r="G7960" s="48"/>
      <c r="H7960" s="47"/>
      <c r="I7960" s="51"/>
      <c r="J7960" s="51"/>
      <c r="K7960" s="47"/>
      <c r="L7960" s="47"/>
      <c r="M7960" s="47"/>
      <c r="N7960" s="47"/>
      <c r="O7960" s="48"/>
    </row>
    <row r="7961" spans="2:15" x14ac:dyDescent="0.25">
      <c r="B7961" s="84"/>
      <c r="C7961" s="47"/>
      <c r="D7961" s="47"/>
      <c r="E7961" s="47"/>
      <c r="F7961" s="47"/>
      <c r="G7961" s="48"/>
      <c r="H7961" s="47"/>
      <c r="I7961" s="51"/>
      <c r="J7961" s="51"/>
      <c r="K7961" s="47"/>
      <c r="L7961" s="47"/>
      <c r="M7961" s="47"/>
      <c r="N7961" s="47"/>
      <c r="O7961" s="48"/>
    </row>
    <row r="7962" spans="2:15" x14ac:dyDescent="0.25">
      <c r="B7962" s="84"/>
      <c r="C7962" s="47"/>
      <c r="D7962" s="47"/>
      <c r="E7962" s="47"/>
      <c r="F7962" s="47"/>
      <c r="G7962" s="48"/>
      <c r="H7962" s="47"/>
      <c r="I7962" s="51"/>
      <c r="J7962" s="51"/>
      <c r="K7962" s="47"/>
      <c r="L7962" s="47"/>
      <c r="M7962" s="47"/>
      <c r="N7962" s="47"/>
      <c r="O7962" s="48"/>
    </row>
    <row r="7963" spans="2:15" x14ac:dyDescent="0.25">
      <c r="B7963" s="84"/>
      <c r="C7963" s="47"/>
      <c r="D7963" s="47"/>
      <c r="E7963" s="47"/>
      <c r="F7963" s="47"/>
      <c r="G7963" s="48"/>
      <c r="H7963" s="47"/>
      <c r="I7963" s="51"/>
      <c r="J7963" s="51"/>
      <c r="K7963" s="47"/>
      <c r="L7963" s="47"/>
      <c r="M7963" s="47"/>
      <c r="N7963" s="47"/>
      <c r="O7963" s="48"/>
    </row>
    <row r="7964" spans="2:15" x14ac:dyDescent="0.25">
      <c r="B7964" s="84"/>
      <c r="C7964" s="47"/>
      <c r="D7964" s="47"/>
      <c r="E7964" s="47"/>
      <c r="F7964" s="47"/>
      <c r="G7964" s="48"/>
      <c r="H7964" s="47"/>
      <c r="I7964" s="51"/>
      <c r="J7964" s="51"/>
      <c r="K7964" s="47"/>
      <c r="L7964" s="47"/>
      <c r="M7964" s="47"/>
      <c r="N7964" s="47"/>
      <c r="O7964" s="48"/>
    </row>
    <row r="7965" spans="2:15" x14ac:dyDescent="0.25">
      <c r="B7965" s="84"/>
      <c r="C7965" s="47"/>
      <c r="D7965" s="47"/>
      <c r="E7965" s="47"/>
      <c r="F7965" s="47"/>
      <c r="G7965" s="48"/>
      <c r="H7965" s="47"/>
      <c r="I7965" s="51"/>
      <c r="J7965" s="51"/>
      <c r="K7965" s="47"/>
      <c r="L7965" s="47"/>
      <c r="M7965" s="47"/>
      <c r="N7965" s="47"/>
      <c r="O7965" s="48"/>
    </row>
    <row r="7966" spans="2:15" x14ac:dyDescent="0.25">
      <c r="B7966" s="84"/>
      <c r="C7966" s="47"/>
      <c r="D7966" s="47"/>
      <c r="E7966" s="47"/>
      <c r="F7966" s="47"/>
      <c r="G7966" s="48"/>
      <c r="H7966" s="47"/>
      <c r="I7966" s="51"/>
      <c r="J7966" s="51"/>
      <c r="K7966" s="47"/>
      <c r="L7966" s="47"/>
      <c r="M7966" s="47"/>
      <c r="N7966" s="47"/>
      <c r="O7966" s="48"/>
    </row>
    <row r="7967" spans="2:15" x14ac:dyDescent="0.25">
      <c r="B7967" s="84"/>
      <c r="C7967" s="47"/>
      <c r="D7967" s="47"/>
      <c r="E7967" s="47"/>
      <c r="F7967" s="47"/>
      <c r="G7967" s="48"/>
      <c r="H7967" s="47"/>
      <c r="I7967" s="51"/>
      <c r="J7967" s="51"/>
      <c r="K7967" s="47"/>
      <c r="L7967" s="47"/>
      <c r="M7967" s="47"/>
      <c r="N7967" s="47"/>
      <c r="O7967" s="48"/>
    </row>
    <row r="7968" spans="2:15" x14ac:dyDescent="0.25">
      <c r="B7968" s="84"/>
      <c r="C7968" s="47"/>
      <c r="D7968" s="47"/>
      <c r="E7968" s="47"/>
      <c r="F7968" s="47"/>
      <c r="G7968" s="48"/>
      <c r="H7968" s="47"/>
      <c r="I7968" s="51"/>
      <c r="J7968" s="51"/>
      <c r="K7968" s="47"/>
      <c r="L7968" s="47"/>
      <c r="M7968" s="47"/>
      <c r="N7968" s="47"/>
      <c r="O7968" s="48"/>
    </row>
    <row r="7969" spans="2:15" x14ac:dyDescent="0.25">
      <c r="B7969" s="84"/>
      <c r="C7969" s="47"/>
      <c r="D7969" s="47"/>
      <c r="E7969" s="47"/>
      <c r="F7969" s="47"/>
      <c r="G7969" s="48"/>
      <c r="H7969" s="47"/>
      <c r="I7969" s="51"/>
      <c r="J7969" s="51"/>
      <c r="K7969" s="47"/>
      <c r="L7969" s="47"/>
      <c r="M7969" s="47"/>
      <c r="N7969" s="47"/>
      <c r="O7969" s="48"/>
    </row>
    <row r="7970" spans="2:15" x14ac:dyDescent="0.25">
      <c r="B7970" s="84"/>
      <c r="C7970" s="47"/>
      <c r="D7970" s="47"/>
      <c r="E7970" s="47"/>
      <c r="F7970" s="47"/>
      <c r="G7970" s="48"/>
      <c r="H7970" s="47"/>
      <c r="I7970" s="51"/>
      <c r="J7970" s="51"/>
      <c r="K7970" s="47"/>
      <c r="L7970" s="47"/>
      <c r="M7970" s="47"/>
      <c r="N7970" s="47"/>
      <c r="O7970" s="48"/>
    </row>
    <row r="7971" spans="2:15" x14ac:dyDescent="0.25">
      <c r="B7971" s="84"/>
      <c r="C7971" s="47"/>
      <c r="D7971" s="47"/>
      <c r="E7971" s="47"/>
      <c r="F7971" s="47"/>
      <c r="G7971" s="48"/>
      <c r="H7971" s="47"/>
      <c r="I7971" s="51"/>
      <c r="J7971" s="51"/>
      <c r="K7971" s="47"/>
      <c r="L7971" s="47"/>
      <c r="M7971" s="47"/>
      <c r="N7971" s="47"/>
      <c r="O7971" s="48"/>
    </row>
    <row r="7972" spans="2:15" x14ac:dyDescent="0.25">
      <c r="B7972" s="84"/>
      <c r="C7972" s="47"/>
      <c r="D7972" s="47"/>
      <c r="E7972" s="47"/>
      <c r="F7972" s="47"/>
      <c r="G7972" s="48"/>
      <c r="H7972" s="47"/>
      <c r="I7972" s="51"/>
      <c r="J7972" s="51"/>
      <c r="K7972" s="47"/>
      <c r="L7972" s="47"/>
      <c r="M7972" s="47"/>
      <c r="N7972" s="47"/>
      <c r="O7972" s="48"/>
    </row>
    <row r="7973" spans="2:15" x14ac:dyDescent="0.25">
      <c r="B7973" s="84"/>
      <c r="C7973" s="47"/>
      <c r="D7973" s="47"/>
      <c r="E7973" s="47"/>
      <c r="F7973" s="47"/>
      <c r="G7973" s="48"/>
      <c r="H7973" s="47"/>
      <c r="I7973" s="51"/>
      <c r="J7973" s="51"/>
      <c r="K7973" s="47"/>
      <c r="L7973" s="47"/>
      <c r="M7973" s="47"/>
      <c r="N7973" s="47"/>
      <c r="O7973" s="48"/>
    </row>
    <row r="7974" spans="2:15" x14ac:dyDescent="0.25">
      <c r="B7974" s="84"/>
      <c r="C7974" s="47"/>
      <c r="D7974" s="47"/>
      <c r="E7974" s="47"/>
      <c r="F7974" s="47"/>
      <c r="G7974" s="48"/>
      <c r="H7974" s="47"/>
      <c r="I7974" s="51"/>
      <c r="J7974" s="51"/>
      <c r="K7974" s="47"/>
      <c r="L7974" s="47"/>
      <c r="M7974" s="47"/>
      <c r="N7974" s="47"/>
      <c r="O7974" s="48"/>
    </row>
    <row r="7975" spans="2:15" x14ac:dyDescent="0.25">
      <c r="B7975" s="84"/>
      <c r="C7975" s="47"/>
      <c r="D7975" s="47"/>
      <c r="E7975" s="47"/>
      <c r="F7975" s="47"/>
      <c r="G7975" s="48"/>
      <c r="H7975" s="47"/>
      <c r="I7975" s="51"/>
      <c r="J7975" s="51"/>
      <c r="K7975" s="47"/>
      <c r="L7975" s="47"/>
      <c r="M7975" s="47"/>
      <c r="N7975" s="47"/>
      <c r="O7975" s="48"/>
    </row>
    <row r="7976" spans="2:15" x14ac:dyDescent="0.25">
      <c r="B7976" s="84"/>
      <c r="C7976" s="47"/>
      <c r="D7976" s="47"/>
      <c r="E7976" s="47"/>
      <c r="F7976" s="47"/>
      <c r="G7976" s="48"/>
      <c r="H7976" s="47"/>
      <c r="I7976" s="51"/>
      <c r="J7976" s="51"/>
      <c r="K7976" s="47"/>
      <c r="L7976" s="47"/>
      <c r="M7976" s="47"/>
      <c r="N7976" s="47"/>
      <c r="O7976" s="48"/>
    </row>
    <row r="7977" spans="2:15" x14ac:dyDescent="0.25">
      <c r="B7977" s="84"/>
      <c r="C7977" s="47"/>
      <c r="D7977" s="47"/>
      <c r="E7977" s="47"/>
      <c r="F7977" s="47"/>
      <c r="G7977" s="48"/>
      <c r="H7977" s="47"/>
      <c r="I7977" s="51"/>
      <c r="J7977" s="51"/>
      <c r="K7977" s="47"/>
      <c r="L7977" s="47"/>
      <c r="M7977" s="47"/>
      <c r="N7977" s="47"/>
      <c r="O7977" s="48"/>
    </row>
    <row r="7978" spans="2:15" x14ac:dyDescent="0.25">
      <c r="B7978" s="84"/>
      <c r="C7978" s="47"/>
      <c r="D7978" s="47"/>
      <c r="E7978" s="47"/>
      <c r="F7978" s="47"/>
      <c r="G7978" s="48"/>
      <c r="H7978" s="47"/>
      <c r="I7978" s="51"/>
      <c r="J7978" s="51"/>
      <c r="K7978" s="47"/>
      <c r="L7978" s="47"/>
      <c r="M7978" s="47"/>
      <c r="N7978" s="47"/>
      <c r="O7978" s="48"/>
    </row>
    <row r="7979" spans="2:15" x14ac:dyDescent="0.25">
      <c r="B7979" s="84"/>
      <c r="C7979" s="47"/>
      <c r="D7979" s="47"/>
      <c r="E7979" s="47"/>
      <c r="F7979" s="47"/>
      <c r="G7979" s="48"/>
      <c r="H7979" s="47"/>
      <c r="I7979" s="51"/>
      <c r="J7979" s="51"/>
      <c r="K7979" s="47"/>
      <c r="L7979" s="47"/>
      <c r="M7979" s="47"/>
      <c r="N7979" s="47"/>
      <c r="O7979" s="48"/>
    </row>
    <row r="7980" spans="2:15" x14ac:dyDescent="0.25">
      <c r="B7980" s="84"/>
      <c r="C7980" s="47"/>
      <c r="D7980" s="47"/>
      <c r="E7980" s="47"/>
      <c r="F7980" s="47"/>
      <c r="G7980" s="48"/>
      <c r="H7980" s="47"/>
      <c r="I7980" s="51"/>
      <c r="J7980" s="51"/>
      <c r="K7980" s="47"/>
      <c r="L7980" s="47"/>
      <c r="M7980" s="47"/>
      <c r="N7980" s="47"/>
      <c r="O7980" s="48"/>
    </row>
    <row r="7981" spans="2:15" x14ac:dyDescent="0.25">
      <c r="B7981" s="84"/>
      <c r="C7981" s="47"/>
      <c r="D7981" s="47"/>
      <c r="E7981" s="47"/>
      <c r="F7981" s="47"/>
      <c r="G7981" s="48"/>
      <c r="H7981" s="47"/>
      <c r="I7981" s="51"/>
      <c r="J7981" s="51"/>
      <c r="K7981" s="47"/>
      <c r="L7981" s="47"/>
      <c r="M7981" s="47"/>
      <c r="N7981" s="47"/>
      <c r="O7981" s="48"/>
    </row>
    <row r="7982" spans="2:15" x14ac:dyDescent="0.25">
      <c r="B7982" s="84"/>
      <c r="C7982" s="47"/>
      <c r="D7982" s="47"/>
      <c r="E7982" s="47"/>
      <c r="F7982" s="47"/>
      <c r="G7982" s="48"/>
      <c r="H7982" s="47"/>
      <c r="I7982" s="51"/>
      <c r="J7982" s="51"/>
      <c r="K7982" s="47"/>
      <c r="L7982" s="47"/>
      <c r="M7982" s="47"/>
      <c r="N7982" s="47"/>
      <c r="O7982" s="48"/>
    </row>
    <row r="7983" spans="2:15" x14ac:dyDescent="0.25">
      <c r="B7983" s="84"/>
      <c r="C7983" s="47"/>
      <c r="D7983" s="47"/>
      <c r="E7983" s="47"/>
      <c r="F7983" s="47"/>
      <c r="G7983" s="48"/>
      <c r="H7983" s="47"/>
      <c r="I7983" s="51"/>
      <c r="J7983" s="51"/>
      <c r="K7983" s="47"/>
      <c r="L7983" s="47"/>
      <c r="M7983" s="47"/>
      <c r="N7983" s="47"/>
      <c r="O7983" s="48"/>
    </row>
    <row r="7984" spans="2:15" x14ac:dyDescent="0.25">
      <c r="B7984" s="84"/>
      <c r="C7984" s="47"/>
      <c r="D7984" s="47"/>
      <c r="E7984" s="47"/>
      <c r="F7984" s="47"/>
      <c r="G7984" s="48"/>
      <c r="H7984" s="47"/>
      <c r="I7984" s="51"/>
      <c r="J7984" s="51"/>
      <c r="K7984" s="47"/>
      <c r="L7984" s="47"/>
      <c r="M7984" s="47"/>
      <c r="N7984" s="47"/>
      <c r="O7984" s="48"/>
    </row>
    <row r="7985" spans="2:15" x14ac:dyDescent="0.25">
      <c r="B7985" s="84"/>
      <c r="C7985" s="47"/>
      <c r="D7985" s="47"/>
      <c r="E7985" s="47"/>
      <c r="F7985" s="47"/>
      <c r="G7985" s="48"/>
      <c r="H7985" s="47"/>
      <c r="I7985" s="51"/>
      <c r="J7985" s="51"/>
      <c r="K7985" s="47"/>
      <c r="L7985" s="47"/>
      <c r="M7985" s="47"/>
      <c r="N7985" s="47"/>
      <c r="O7985" s="48"/>
    </row>
    <row r="7986" spans="2:15" x14ac:dyDescent="0.25">
      <c r="B7986" s="84"/>
      <c r="C7986" s="47"/>
      <c r="D7986" s="47"/>
      <c r="E7986" s="47"/>
      <c r="F7986" s="47"/>
      <c r="G7986" s="48"/>
      <c r="H7986" s="47"/>
      <c r="I7986" s="51"/>
      <c r="J7986" s="51"/>
      <c r="K7986" s="47"/>
      <c r="L7986" s="47"/>
      <c r="M7986" s="47"/>
      <c r="N7986" s="47"/>
      <c r="O7986" s="48"/>
    </row>
    <row r="7987" spans="2:15" x14ac:dyDescent="0.25">
      <c r="B7987" s="84"/>
      <c r="C7987" s="47"/>
      <c r="D7987" s="47"/>
      <c r="E7987" s="47"/>
      <c r="F7987" s="47"/>
      <c r="G7987" s="48"/>
      <c r="H7987" s="47"/>
      <c r="I7987" s="51"/>
      <c r="J7987" s="51"/>
      <c r="K7987" s="47"/>
      <c r="L7987" s="47"/>
      <c r="M7987" s="47"/>
      <c r="N7987" s="47"/>
      <c r="O7987" s="48"/>
    </row>
    <row r="7988" spans="2:15" x14ac:dyDescent="0.25">
      <c r="B7988" s="84"/>
      <c r="C7988" s="47"/>
      <c r="D7988" s="47"/>
      <c r="E7988" s="47"/>
      <c r="F7988" s="47"/>
      <c r="G7988" s="48"/>
      <c r="H7988" s="47"/>
      <c r="I7988" s="51"/>
      <c r="J7988" s="51"/>
      <c r="K7988" s="47"/>
      <c r="L7988" s="47"/>
      <c r="M7988" s="47"/>
      <c r="N7988" s="47"/>
      <c r="O7988" s="48"/>
    </row>
    <row r="7989" spans="2:15" x14ac:dyDescent="0.25">
      <c r="B7989" s="84"/>
      <c r="C7989" s="47"/>
      <c r="D7989" s="47"/>
      <c r="E7989" s="47"/>
      <c r="F7989" s="47"/>
      <c r="G7989" s="48"/>
      <c r="H7989" s="47"/>
      <c r="I7989" s="51"/>
      <c r="J7989" s="51"/>
      <c r="K7989" s="47"/>
      <c r="L7989" s="47"/>
      <c r="M7989" s="47"/>
      <c r="N7989" s="47"/>
      <c r="O7989" s="48"/>
    </row>
    <row r="7990" spans="2:15" x14ac:dyDescent="0.25">
      <c r="B7990" s="84"/>
      <c r="C7990" s="47"/>
      <c r="D7990" s="47"/>
      <c r="E7990" s="47"/>
      <c r="F7990" s="47"/>
      <c r="G7990" s="48"/>
      <c r="H7990" s="47"/>
      <c r="I7990" s="51"/>
      <c r="J7990" s="51"/>
      <c r="K7990" s="47"/>
      <c r="L7990" s="47"/>
      <c r="M7990" s="47"/>
      <c r="N7990" s="47"/>
      <c r="O7990" s="48"/>
    </row>
    <row r="7991" spans="2:15" x14ac:dyDescent="0.25">
      <c r="B7991" s="84"/>
      <c r="C7991" s="47"/>
      <c r="D7991" s="47"/>
      <c r="E7991" s="47"/>
      <c r="F7991" s="47"/>
      <c r="G7991" s="48"/>
      <c r="H7991" s="47"/>
      <c r="I7991" s="51"/>
      <c r="J7991" s="51"/>
      <c r="K7991" s="47"/>
      <c r="L7991" s="47"/>
      <c r="M7991" s="47"/>
      <c r="N7991" s="47"/>
      <c r="O7991" s="48"/>
    </row>
    <row r="7992" spans="2:15" x14ac:dyDescent="0.25">
      <c r="B7992" s="84"/>
      <c r="C7992" s="47"/>
      <c r="D7992" s="47"/>
      <c r="E7992" s="47"/>
      <c r="F7992" s="47"/>
      <c r="G7992" s="48"/>
      <c r="H7992" s="47"/>
      <c r="I7992" s="51"/>
      <c r="J7992" s="51"/>
      <c r="K7992" s="47"/>
      <c r="L7992" s="47"/>
      <c r="M7992" s="47"/>
      <c r="N7992" s="47"/>
      <c r="O7992" s="48"/>
    </row>
    <row r="7993" spans="2:15" x14ac:dyDescent="0.25">
      <c r="B7993" s="84"/>
      <c r="C7993" s="47"/>
      <c r="D7993" s="47"/>
      <c r="E7993" s="47"/>
      <c r="F7993" s="47"/>
      <c r="G7993" s="48"/>
      <c r="H7993" s="47"/>
      <c r="I7993" s="51"/>
      <c r="J7993" s="51"/>
      <c r="K7993" s="47"/>
      <c r="L7993" s="47"/>
      <c r="M7993" s="47"/>
      <c r="N7993" s="47"/>
      <c r="O7993" s="48"/>
    </row>
    <row r="7994" spans="2:15" x14ac:dyDescent="0.25">
      <c r="B7994" s="84"/>
      <c r="C7994" s="47"/>
      <c r="D7994" s="47"/>
      <c r="E7994" s="47"/>
      <c r="F7994" s="47"/>
      <c r="G7994" s="48"/>
      <c r="H7994" s="47"/>
      <c r="I7994" s="51"/>
      <c r="J7994" s="51"/>
      <c r="K7994" s="47"/>
      <c r="L7994" s="47"/>
      <c r="M7994" s="47"/>
      <c r="N7994" s="47"/>
      <c r="O7994" s="48"/>
    </row>
    <row r="7995" spans="2:15" x14ac:dyDescent="0.25">
      <c r="B7995" s="84"/>
      <c r="C7995" s="47"/>
      <c r="D7995" s="47"/>
      <c r="E7995" s="47"/>
      <c r="F7995" s="47"/>
      <c r="G7995" s="48"/>
      <c r="H7995" s="47"/>
      <c r="I7995" s="51"/>
      <c r="J7995" s="51"/>
      <c r="K7995" s="47"/>
      <c r="L7995" s="47"/>
      <c r="M7995" s="47"/>
      <c r="N7995" s="47"/>
      <c r="O7995" s="48"/>
    </row>
    <row r="7996" spans="2:15" x14ac:dyDescent="0.25">
      <c r="B7996" s="84"/>
      <c r="C7996" s="47"/>
      <c r="D7996" s="47"/>
      <c r="E7996" s="47"/>
      <c r="F7996" s="47"/>
      <c r="G7996" s="48"/>
      <c r="H7996" s="47"/>
      <c r="I7996" s="51"/>
      <c r="J7996" s="51"/>
      <c r="K7996" s="47"/>
      <c r="L7996" s="47"/>
      <c r="M7996" s="47"/>
      <c r="N7996" s="47"/>
      <c r="O7996" s="48"/>
    </row>
    <row r="7997" spans="2:15" x14ac:dyDescent="0.25">
      <c r="B7997" s="84"/>
      <c r="C7997" s="47"/>
      <c r="D7997" s="47"/>
      <c r="E7997" s="47"/>
      <c r="F7997" s="47"/>
      <c r="G7997" s="48"/>
      <c r="H7997" s="47"/>
      <c r="I7997" s="51"/>
      <c r="J7997" s="51"/>
      <c r="K7997" s="47"/>
      <c r="L7997" s="47"/>
      <c r="M7997" s="47"/>
      <c r="N7997" s="47"/>
      <c r="O7997" s="48"/>
    </row>
    <row r="7998" spans="2:15" x14ac:dyDescent="0.25">
      <c r="B7998" s="84"/>
      <c r="C7998" s="47"/>
      <c r="D7998" s="47"/>
      <c r="E7998" s="47"/>
      <c r="F7998" s="47"/>
      <c r="G7998" s="48"/>
      <c r="H7998" s="47"/>
      <c r="I7998" s="51"/>
      <c r="J7998" s="51"/>
      <c r="K7998" s="47"/>
      <c r="L7998" s="47"/>
      <c r="M7998" s="47"/>
      <c r="N7998" s="47"/>
      <c r="O7998" s="48"/>
    </row>
    <row r="7999" spans="2:15" x14ac:dyDescent="0.25">
      <c r="B7999" s="84"/>
      <c r="C7999" s="47"/>
      <c r="D7999" s="47"/>
      <c r="E7999" s="47"/>
      <c r="F7999" s="47"/>
      <c r="G7999" s="48"/>
      <c r="H7999" s="47"/>
      <c r="I7999" s="51"/>
      <c r="J7999" s="51"/>
      <c r="K7999" s="47"/>
      <c r="L7999" s="47"/>
      <c r="M7999" s="47"/>
      <c r="N7999" s="47"/>
      <c r="O7999" s="48"/>
    </row>
    <row r="8000" spans="2:15" x14ac:dyDescent="0.25">
      <c r="B8000" s="84"/>
      <c r="C8000" s="47"/>
      <c r="D8000" s="47"/>
      <c r="E8000" s="47"/>
      <c r="F8000" s="47"/>
      <c r="G8000" s="48"/>
      <c r="H8000" s="47"/>
      <c r="I8000" s="51"/>
      <c r="J8000" s="51"/>
      <c r="K8000" s="47"/>
      <c r="L8000" s="47"/>
      <c r="M8000" s="47"/>
      <c r="N8000" s="47"/>
      <c r="O8000" s="48"/>
    </row>
    <row r="8001" spans="2:15" x14ac:dyDescent="0.25">
      <c r="B8001" s="84"/>
      <c r="C8001" s="47"/>
      <c r="D8001" s="47"/>
      <c r="E8001" s="47"/>
      <c r="F8001" s="47"/>
      <c r="G8001" s="48"/>
      <c r="H8001" s="47"/>
      <c r="I8001" s="51"/>
      <c r="J8001" s="51"/>
      <c r="K8001" s="47"/>
      <c r="L8001" s="47"/>
      <c r="M8001" s="47"/>
      <c r="N8001" s="47"/>
      <c r="O8001" s="48"/>
    </row>
    <row r="8002" spans="2:15" x14ac:dyDescent="0.25">
      <c r="B8002" s="84"/>
      <c r="C8002" s="47"/>
      <c r="D8002" s="47"/>
      <c r="E8002" s="47"/>
      <c r="F8002" s="47"/>
      <c r="G8002" s="48"/>
      <c r="H8002" s="47"/>
      <c r="I8002" s="51"/>
      <c r="J8002" s="51"/>
      <c r="K8002" s="47"/>
      <c r="L8002" s="47"/>
      <c r="M8002" s="47"/>
      <c r="N8002" s="47"/>
      <c r="O8002" s="48"/>
    </row>
    <row r="8003" spans="2:15" x14ac:dyDescent="0.25">
      <c r="B8003" s="84"/>
      <c r="C8003" s="47"/>
      <c r="D8003" s="47"/>
      <c r="E8003" s="47"/>
      <c r="F8003" s="47"/>
      <c r="G8003" s="48"/>
      <c r="H8003" s="47"/>
      <c r="I8003" s="51"/>
      <c r="J8003" s="51"/>
      <c r="K8003" s="47"/>
      <c r="L8003" s="47"/>
      <c r="M8003" s="47"/>
      <c r="N8003" s="47"/>
      <c r="O8003" s="48"/>
    </row>
    <row r="8004" spans="2:15" x14ac:dyDescent="0.25">
      <c r="B8004" s="84"/>
      <c r="C8004" s="47"/>
      <c r="D8004" s="47"/>
      <c r="E8004" s="47"/>
      <c r="F8004" s="47"/>
      <c r="G8004" s="48"/>
      <c r="H8004" s="47"/>
      <c r="I8004" s="51"/>
      <c r="J8004" s="51"/>
      <c r="K8004" s="47"/>
      <c r="L8004" s="47"/>
      <c r="M8004" s="47"/>
      <c r="N8004" s="47"/>
      <c r="O8004" s="48"/>
    </row>
    <row r="8005" spans="2:15" x14ac:dyDescent="0.25">
      <c r="B8005" s="84"/>
      <c r="C8005" s="47"/>
      <c r="D8005" s="47"/>
      <c r="E8005" s="47"/>
      <c r="F8005" s="47"/>
      <c r="G8005" s="48"/>
      <c r="H8005" s="47"/>
      <c r="I8005" s="51"/>
      <c r="J8005" s="51"/>
      <c r="K8005" s="47"/>
      <c r="L8005" s="47"/>
      <c r="M8005" s="47"/>
      <c r="N8005" s="47"/>
      <c r="O8005" s="48"/>
    </row>
    <row r="8006" spans="2:15" x14ac:dyDescent="0.25">
      <c r="B8006" s="84"/>
      <c r="C8006" s="47"/>
      <c r="D8006" s="47"/>
      <c r="E8006" s="47"/>
      <c r="F8006" s="47"/>
      <c r="G8006" s="48"/>
      <c r="H8006" s="47"/>
      <c r="I8006" s="51"/>
      <c r="J8006" s="51"/>
      <c r="K8006" s="47"/>
      <c r="L8006" s="47"/>
      <c r="M8006" s="47"/>
      <c r="N8006" s="47"/>
      <c r="O8006" s="48"/>
    </row>
    <row r="8007" spans="2:15" x14ac:dyDescent="0.25">
      <c r="B8007" s="84"/>
      <c r="C8007" s="47"/>
      <c r="D8007" s="47"/>
      <c r="E8007" s="47"/>
      <c r="F8007" s="47"/>
      <c r="G8007" s="48"/>
      <c r="H8007" s="47"/>
      <c r="I8007" s="51"/>
      <c r="J8007" s="51"/>
      <c r="K8007" s="47"/>
      <c r="L8007" s="47"/>
      <c r="M8007" s="47"/>
      <c r="N8007" s="47"/>
      <c r="O8007" s="48"/>
    </row>
    <row r="8008" spans="2:15" x14ac:dyDescent="0.25">
      <c r="B8008" s="84"/>
      <c r="C8008" s="47"/>
      <c r="D8008" s="47"/>
      <c r="E8008" s="47"/>
      <c r="F8008" s="47"/>
      <c r="G8008" s="48"/>
      <c r="H8008" s="47"/>
      <c r="I8008" s="51"/>
      <c r="J8008" s="51"/>
      <c r="K8008" s="47"/>
      <c r="L8008" s="47"/>
      <c r="M8008" s="47"/>
      <c r="N8008" s="47"/>
      <c r="O8008" s="48"/>
    </row>
    <row r="8009" spans="2:15" x14ac:dyDescent="0.25">
      <c r="B8009" s="84"/>
      <c r="C8009" s="47"/>
      <c r="D8009" s="47"/>
      <c r="E8009" s="47"/>
      <c r="F8009" s="47"/>
      <c r="G8009" s="48"/>
      <c r="H8009" s="47"/>
      <c r="I8009" s="51"/>
      <c r="J8009" s="51"/>
      <c r="K8009" s="47"/>
      <c r="L8009" s="47"/>
      <c r="M8009" s="47"/>
      <c r="N8009" s="47"/>
      <c r="O8009" s="48"/>
    </row>
    <row r="8010" spans="2:15" x14ac:dyDescent="0.25">
      <c r="B8010" s="84"/>
      <c r="C8010" s="47"/>
      <c r="D8010" s="47"/>
      <c r="E8010" s="47"/>
      <c r="F8010" s="47"/>
      <c r="G8010" s="48"/>
      <c r="H8010" s="47"/>
      <c r="I8010" s="51"/>
      <c r="J8010" s="51"/>
      <c r="K8010" s="47"/>
      <c r="L8010" s="47"/>
      <c r="M8010" s="47"/>
      <c r="N8010" s="47"/>
      <c r="O8010" s="48"/>
    </row>
    <row r="8011" spans="2:15" x14ac:dyDescent="0.25">
      <c r="B8011" s="84"/>
      <c r="C8011" s="47"/>
      <c r="D8011" s="47"/>
      <c r="E8011" s="47"/>
      <c r="F8011" s="47"/>
      <c r="G8011" s="48"/>
      <c r="H8011" s="47"/>
      <c r="I8011" s="51"/>
      <c r="J8011" s="51"/>
      <c r="K8011" s="47"/>
      <c r="L8011" s="47"/>
      <c r="M8011" s="47"/>
      <c r="N8011" s="47"/>
      <c r="O8011" s="48"/>
    </row>
    <row r="8012" spans="2:15" x14ac:dyDescent="0.25">
      <c r="B8012" s="84"/>
      <c r="C8012" s="47"/>
      <c r="D8012" s="47"/>
      <c r="E8012" s="47"/>
      <c r="F8012" s="47"/>
      <c r="G8012" s="48"/>
      <c r="H8012" s="47"/>
      <c r="I8012" s="51"/>
      <c r="J8012" s="51"/>
      <c r="K8012" s="47"/>
      <c r="L8012" s="47"/>
      <c r="M8012" s="47"/>
      <c r="N8012" s="47"/>
      <c r="O8012" s="48"/>
    </row>
    <row r="8013" spans="2:15" x14ac:dyDescent="0.25">
      <c r="B8013" s="84"/>
      <c r="C8013" s="47"/>
      <c r="D8013" s="47"/>
      <c r="E8013" s="47"/>
      <c r="F8013" s="47"/>
      <c r="G8013" s="48"/>
      <c r="H8013" s="47"/>
      <c r="I8013" s="51"/>
      <c r="J8013" s="51"/>
      <c r="K8013" s="47"/>
      <c r="L8013" s="47"/>
      <c r="M8013" s="47"/>
      <c r="N8013" s="47"/>
      <c r="O8013" s="48"/>
    </row>
    <row r="8014" spans="2:15" x14ac:dyDescent="0.25">
      <c r="B8014" s="84"/>
      <c r="C8014" s="47"/>
      <c r="D8014" s="47"/>
      <c r="E8014" s="47"/>
      <c r="F8014" s="47"/>
      <c r="G8014" s="48"/>
      <c r="H8014" s="47"/>
      <c r="I8014" s="51"/>
      <c r="J8014" s="51"/>
      <c r="K8014" s="47"/>
      <c r="L8014" s="47"/>
      <c r="M8014" s="47"/>
      <c r="N8014" s="47"/>
      <c r="O8014" s="48"/>
    </row>
    <row r="8015" spans="2:15" x14ac:dyDescent="0.25">
      <c r="B8015" s="84"/>
      <c r="C8015" s="47"/>
      <c r="D8015" s="47"/>
      <c r="E8015" s="47"/>
      <c r="F8015" s="47"/>
      <c r="G8015" s="48"/>
      <c r="H8015" s="47"/>
      <c r="I8015" s="51"/>
      <c r="J8015" s="51"/>
      <c r="K8015" s="47"/>
      <c r="L8015" s="47"/>
      <c r="M8015" s="47"/>
      <c r="N8015" s="47"/>
      <c r="O8015" s="48"/>
    </row>
    <row r="8016" spans="2:15" x14ac:dyDescent="0.25">
      <c r="B8016" s="84"/>
      <c r="C8016" s="47"/>
      <c r="D8016" s="47"/>
      <c r="E8016" s="47"/>
      <c r="F8016" s="47"/>
      <c r="G8016" s="48"/>
      <c r="H8016" s="47"/>
      <c r="I8016" s="51"/>
      <c r="J8016" s="51"/>
      <c r="K8016" s="47"/>
      <c r="L8016" s="47"/>
      <c r="M8016" s="47"/>
      <c r="N8016" s="47"/>
      <c r="O8016" s="48"/>
    </row>
    <row r="8017" spans="2:15" x14ac:dyDescent="0.25">
      <c r="B8017" s="84"/>
      <c r="C8017" s="47"/>
      <c r="D8017" s="47"/>
      <c r="E8017" s="47"/>
      <c r="F8017" s="47"/>
      <c r="G8017" s="48"/>
      <c r="H8017" s="47"/>
      <c r="I8017" s="51"/>
      <c r="J8017" s="51"/>
      <c r="K8017" s="47"/>
      <c r="L8017" s="47"/>
      <c r="M8017" s="47"/>
      <c r="N8017" s="47"/>
      <c r="O8017" s="48"/>
    </row>
    <row r="8018" spans="2:15" x14ac:dyDescent="0.25">
      <c r="B8018" s="84"/>
      <c r="C8018" s="47"/>
      <c r="D8018" s="47"/>
      <c r="E8018" s="47"/>
      <c r="F8018" s="47"/>
      <c r="G8018" s="48"/>
      <c r="H8018" s="47"/>
      <c r="I8018" s="51"/>
      <c r="J8018" s="51"/>
      <c r="K8018" s="47"/>
      <c r="L8018" s="47"/>
      <c r="M8018" s="47"/>
      <c r="N8018" s="47"/>
      <c r="O8018" s="48"/>
    </row>
    <row r="8019" spans="2:15" x14ac:dyDescent="0.25">
      <c r="B8019" s="84"/>
      <c r="C8019" s="47"/>
      <c r="D8019" s="47"/>
      <c r="E8019" s="47"/>
      <c r="F8019" s="47"/>
      <c r="G8019" s="48"/>
      <c r="H8019" s="47"/>
      <c r="I8019" s="51"/>
      <c r="J8019" s="51"/>
      <c r="K8019" s="47"/>
      <c r="L8019" s="47"/>
      <c r="M8019" s="47"/>
      <c r="N8019" s="47"/>
      <c r="O8019" s="48"/>
    </row>
    <row r="8020" spans="2:15" x14ac:dyDescent="0.25">
      <c r="B8020" s="84"/>
      <c r="C8020" s="47"/>
      <c r="D8020" s="47"/>
      <c r="E8020" s="47"/>
      <c r="F8020" s="47"/>
      <c r="G8020" s="48"/>
      <c r="H8020" s="47"/>
      <c r="I8020" s="51"/>
      <c r="J8020" s="51"/>
      <c r="K8020" s="47"/>
      <c r="L8020" s="47"/>
      <c r="M8020" s="47"/>
      <c r="N8020" s="47"/>
      <c r="O8020" s="48"/>
    </row>
    <row r="8021" spans="2:15" x14ac:dyDescent="0.25">
      <c r="B8021" s="84"/>
      <c r="C8021" s="47"/>
      <c r="D8021" s="47"/>
      <c r="E8021" s="47"/>
      <c r="F8021" s="47"/>
      <c r="G8021" s="48"/>
      <c r="H8021" s="47"/>
      <c r="I8021" s="51"/>
      <c r="J8021" s="51"/>
      <c r="K8021" s="47"/>
      <c r="L8021" s="47"/>
      <c r="M8021" s="47"/>
      <c r="N8021" s="47"/>
      <c r="O8021" s="48"/>
    </row>
    <row r="8022" spans="2:15" x14ac:dyDescent="0.25">
      <c r="B8022" s="84"/>
      <c r="C8022" s="47"/>
      <c r="D8022" s="47"/>
      <c r="E8022" s="47"/>
      <c r="F8022" s="47"/>
      <c r="G8022" s="48"/>
      <c r="H8022" s="47"/>
      <c r="I8022" s="51"/>
      <c r="J8022" s="51"/>
      <c r="K8022" s="47"/>
      <c r="L8022" s="47"/>
      <c r="M8022" s="47"/>
      <c r="N8022" s="47"/>
      <c r="O8022" s="48"/>
    </row>
    <row r="8023" spans="2:15" x14ac:dyDescent="0.25">
      <c r="B8023" s="84"/>
      <c r="C8023" s="47"/>
      <c r="D8023" s="47"/>
      <c r="E8023" s="47"/>
      <c r="F8023" s="47"/>
      <c r="G8023" s="48"/>
      <c r="H8023" s="47"/>
      <c r="I8023" s="51"/>
      <c r="J8023" s="51"/>
      <c r="K8023" s="47"/>
      <c r="L8023" s="47"/>
      <c r="M8023" s="47"/>
      <c r="N8023" s="47"/>
      <c r="O8023" s="48"/>
    </row>
    <row r="8024" spans="2:15" x14ac:dyDescent="0.25">
      <c r="B8024" s="84"/>
      <c r="C8024" s="47"/>
      <c r="D8024" s="47"/>
      <c r="E8024" s="47"/>
      <c r="F8024" s="47"/>
      <c r="G8024" s="48"/>
      <c r="H8024" s="47"/>
      <c r="I8024" s="51"/>
      <c r="J8024" s="51"/>
      <c r="K8024" s="47"/>
      <c r="L8024" s="47"/>
      <c r="M8024" s="47"/>
      <c r="N8024" s="47"/>
      <c r="O8024" s="48"/>
    </row>
    <row r="8025" spans="2:15" x14ac:dyDescent="0.25">
      <c r="B8025" s="84"/>
      <c r="C8025" s="47"/>
      <c r="D8025" s="47"/>
      <c r="E8025" s="47"/>
      <c r="F8025" s="47"/>
      <c r="G8025" s="48"/>
      <c r="H8025" s="47"/>
      <c r="I8025" s="51"/>
      <c r="J8025" s="51"/>
      <c r="K8025" s="47"/>
      <c r="L8025" s="47"/>
      <c r="M8025" s="47"/>
      <c r="N8025" s="47"/>
      <c r="O8025" s="48"/>
    </row>
    <row r="8026" spans="2:15" x14ac:dyDescent="0.25">
      <c r="B8026" s="84"/>
      <c r="C8026" s="47"/>
      <c r="D8026" s="47"/>
      <c r="E8026" s="47"/>
      <c r="F8026" s="47"/>
      <c r="G8026" s="48"/>
      <c r="H8026" s="47"/>
      <c r="I8026" s="51"/>
      <c r="J8026" s="51"/>
      <c r="K8026" s="47"/>
      <c r="L8026" s="47"/>
      <c r="M8026" s="47"/>
      <c r="N8026" s="47"/>
      <c r="O8026" s="48"/>
    </row>
    <row r="8027" spans="2:15" x14ac:dyDescent="0.25">
      <c r="B8027" s="84"/>
      <c r="C8027" s="47"/>
      <c r="D8027" s="47"/>
      <c r="E8027" s="47"/>
      <c r="F8027" s="47"/>
      <c r="G8027" s="48"/>
      <c r="H8027" s="47"/>
      <c r="I8027" s="51"/>
      <c r="J8027" s="51"/>
      <c r="K8027" s="47"/>
      <c r="L8027" s="47"/>
      <c r="M8027" s="47"/>
      <c r="N8027" s="47"/>
      <c r="O8027" s="48"/>
    </row>
    <row r="8028" spans="2:15" x14ac:dyDescent="0.25">
      <c r="B8028" s="84"/>
      <c r="C8028" s="47"/>
      <c r="D8028" s="47"/>
      <c r="E8028" s="47"/>
      <c r="F8028" s="47"/>
      <c r="G8028" s="48"/>
      <c r="H8028" s="47"/>
      <c r="I8028" s="51"/>
      <c r="J8028" s="51"/>
      <c r="K8028" s="47"/>
      <c r="L8028" s="47"/>
      <c r="M8028" s="47"/>
      <c r="N8028" s="47"/>
      <c r="O8028" s="48"/>
    </row>
    <row r="8029" spans="2:15" x14ac:dyDescent="0.25">
      <c r="B8029" s="84"/>
      <c r="C8029" s="47"/>
      <c r="D8029" s="47"/>
      <c r="E8029" s="47"/>
      <c r="F8029" s="47"/>
      <c r="G8029" s="48"/>
      <c r="H8029" s="47"/>
      <c r="I8029" s="51"/>
      <c r="J8029" s="51"/>
      <c r="K8029" s="47"/>
      <c r="L8029" s="47"/>
      <c r="M8029" s="47"/>
      <c r="N8029" s="47"/>
      <c r="O8029" s="48"/>
    </row>
    <row r="8030" spans="2:15" x14ac:dyDescent="0.25">
      <c r="B8030" s="84"/>
      <c r="C8030" s="47"/>
      <c r="D8030" s="47"/>
      <c r="E8030" s="47"/>
      <c r="F8030" s="47"/>
      <c r="G8030" s="48"/>
      <c r="H8030" s="47"/>
      <c r="I8030" s="51"/>
      <c r="J8030" s="51"/>
      <c r="K8030" s="47"/>
      <c r="L8030" s="47"/>
      <c r="M8030" s="47"/>
      <c r="N8030" s="47"/>
      <c r="O8030" s="48"/>
    </row>
    <row r="8031" spans="2:15" x14ac:dyDescent="0.25">
      <c r="B8031" s="84"/>
      <c r="C8031" s="47"/>
      <c r="D8031" s="47"/>
      <c r="E8031" s="47"/>
      <c r="F8031" s="47"/>
      <c r="G8031" s="48"/>
      <c r="H8031" s="47"/>
      <c r="I8031" s="51"/>
      <c r="J8031" s="51"/>
      <c r="K8031" s="47"/>
      <c r="L8031" s="47"/>
      <c r="M8031" s="47"/>
      <c r="N8031" s="47"/>
      <c r="O8031" s="48"/>
    </row>
    <row r="8032" spans="2:15" x14ac:dyDescent="0.25">
      <c r="B8032" s="84"/>
      <c r="C8032" s="47"/>
      <c r="D8032" s="47"/>
      <c r="E8032" s="47"/>
      <c r="F8032" s="47"/>
      <c r="G8032" s="48"/>
      <c r="H8032" s="47"/>
      <c r="I8032" s="51"/>
      <c r="J8032" s="51"/>
      <c r="K8032" s="47"/>
      <c r="L8032" s="47"/>
      <c r="M8032" s="47"/>
      <c r="N8032" s="47"/>
      <c r="O8032" s="48"/>
    </row>
    <row r="8033" spans="2:15" x14ac:dyDescent="0.25">
      <c r="B8033" s="84"/>
      <c r="C8033" s="47"/>
      <c r="D8033" s="47"/>
      <c r="E8033" s="47"/>
      <c r="F8033" s="47"/>
      <c r="G8033" s="48"/>
      <c r="H8033" s="47"/>
      <c r="I8033" s="51"/>
      <c r="J8033" s="51"/>
      <c r="K8033" s="47"/>
      <c r="L8033" s="47"/>
      <c r="M8033" s="47"/>
      <c r="N8033" s="47"/>
      <c r="O8033" s="48"/>
    </row>
    <row r="8034" spans="2:15" x14ac:dyDescent="0.25">
      <c r="B8034" s="84"/>
      <c r="C8034" s="47"/>
      <c r="D8034" s="47"/>
      <c r="E8034" s="47"/>
      <c r="F8034" s="47"/>
      <c r="G8034" s="48"/>
      <c r="H8034" s="47"/>
      <c r="I8034" s="51"/>
      <c r="J8034" s="51"/>
      <c r="K8034" s="47"/>
      <c r="L8034" s="47"/>
      <c r="M8034" s="47"/>
      <c r="N8034" s="47"/>
      <c r="O8034" s="48"/>
    </row>
    <row r="8035" spans="2:15" x14ac:dyDescent="0.25">
      <c r="B8035" s="84"/>
      <c r="C8035" s="47"/>
      <c r="D8035" s="47"/>
      <c r="E8035" s="47"/>
      <c r="F8035" s="47"/>
      <c r="G8035" s="48"/>
      <c r="H8035" s="47"/>
      <c r="I8035" s="51"/>
      <c r="J8035" s="51"/>
      <c r="K8035" s="47"/>
      <c r="L8035" s="47"/>
      <c r="M8035" s="47"/>
      <c r="N8035" s="47"/>
      <c r="O8035" s="48"/>
    </row>
    <row r="8036" spans="2:15" x14ac:dyDescent="0.25">
      <c r="B8036" s="84"/>
      <c r="C8036" s="47"/>
      <c r="D8036" s="47"/>
      <c r="E8036" s="47"/>
      <c r="F8036" s="47"/>
      <c r="G8036" s="48"/>
      <c r="H8036" s="47"/>
      <c r="I8036" s="51"/>
      <c r="J8036" s="51"/>
      <c r="K8036" s="47"/>
      <c r="L8036" s="47"/>
      <c r="M8036" s="47"/>
      <c r="N8036" s="47"/>
      <c r="O8036" s="48"/>
    </row>
    <row r="8037" spans="2:15" x14ac:dyDescent="0.25">
      <c r="B8037" s="84"/>
      <c r="C8037" s="47"/>
      <c r="D8037" s="47"/>
      <c r="E8037" s="47"/>
      <c r="F8037" s="47"/>
      <c r="G8037" s="48"/>
      <c r="H8037" s="47"/>
      <c r="I8037" s="51"/>
      <c r="J8037" s="51"/>
      <c r="K8037" s="47"/>
      <c r="L8037" s="47"/>
      <c r="M8037" s="47"/>
      <c r="N8037" s="47"/>
      <c r="O8037" s="48"/>
    </row>
    <row r="8038" spans="2:15" x14ac:dyDescent="0.25">
      <c r="B8038" s="84"/>
      <c r="C8038" s="47"/>
      <c r="D8038" s="47"/>
      <c r="E8038" s="47"/>
      <c r="F8038" s="47"/>
      <c r="G8038" s="48"/>
      <c r="H8038" s="47"/>
      <c r="I8038" s="51"/>
      <c r="J8038" s="51"/>
      <c r="K8038" s="47"/>
      <c r="L8038" s="47"/>
      <c r="M8038" s="47"/>
      <c r="N8038" s="47"/>
      <c r="O8038" s="48"/>
    </row>
    <row r="8039" spans="2:15" x14ac:dyDescent="0.25">
      <c r="B8039" s="84"/>
      <c r="C8039" s="47"/>
      <c r="D8039" s="47"/>
      <c r="E8039" s="47"/>
      <c r="F8039" s="47"/>
      <c r="G8039" s="48"/>
      <c r="H8039" s="47"/>
      <c r="I8039" s="51"/>
      <c r="J8039" s="51"/>
      <c r="K8039" s="47"/>
      <c r="L8039" s="47"/>
      <c r="M8039" s="47"/>
      <c r="N8039" s="47"/>
      <c r="O8039" s="48"/>
    </row>
    <row r="8040" spans="2:15" x14ac:dyDescent="0.25">
      <c r="B8040" s="84"/>
      <c r="C8040" s="47"/>
      <c r="D8040" s="47"/>
      <c r="E8040" s="47"/>
      <c r="F8040" s="47"/>
      <c r="G8040" s="48"/>
      <c r="H8040" s="47"/>
      <c r="I8040" s="51"/>
      <c r="J8040" s="51"/>
      <c r="K8040" s="47"/>
      <c r="L8040" s="47"/>
      <c r="M8040" s="47"/>
      <c r="N8040" s="47"/>
      <c r="O8040" s="48"/>
    </row>
    <row r="8041" spans="2:15" x14ac:dyDescent="0.25">
      <c r="B8041" s="84"/>
      <c r="C8041" s="47"/>
      <c r="D8041" s="47"/>
      <c r="E8041" s="47"/>
      <c r="F8041" s="47"/>
      <c r="G8041" s="48"/>
      <c r="H8041" s="47"/>
      <c r="I8041" s="51"/>
      <c r="J8041" s="51"/>
      <c r="K8041" s="47"/>
      <c r="L8041" s="47"/>
      <c r="M8041" s="47"/>
      <c r="N8041" s="47"/>
      <c r="O8041" s="48"/>
    </row>
    <row r="8042" spans="2:15" x14ac:dyDescent="0.25">
      <c r="B8042" s="84"/>
      <c r="C8042" s="47"/>
      <c r="D8042" s="47"/>
      <c r="E8042" s="47"/>
      <c r="F8042" s="47"/>
      <c r="G8042" s="48"/>
      <c r="H8042" s="47"/>
      <c r="I8042" s="51"/>
      <c r="J8042" s="51"/>
      <c r="K8042" s="47"/>
      <c r="L8042" s="47"/>
      <c r="M8042" s="47"/>
      <c r="N8042" s="47"/>
      <c r="O8042" s="48"/>
    </row>
    <row r="8043" spans="2:15" x14ac:dyDescent="0.25">
      <c r="B8043" s="84"/>
      <c r="C8043" s="47"/>
      <c r="D8043" s="47"/>
      <c r="E8043" s="47"/>
      <c r="F8043" s="47"/>
      <c r="G8043" s="48"/>
      <c r="H8043" s="47"/>
      <c r="I8043" s="51"/>
      <c r="J8043" s="51"/>
      <c r="K8043" s="47"/>
      <c r="L8043" s="47"/>
      <c r="M8043" s="47"/>
      <c r="N8043" s="47"/>
      <c r="O8043" s="48"/>
    </row>
    <row r="8044" spans="2:15" x14ac:dyDescent="0.25">
      <c r="B8044" s="84"/>
      <c r="C8044" s="47"/>
      <c r="D8044" s="47"/>
      <c r="E8044" s="47"/>
      <c r="F8044" s="47"/>
      <c r="G8044" s="48"/>
      <c r="H8044" s="47"/>
      <c r="I8044" s="51"/>
      <c r="J8044" s="51"/>
      <c r="K8044" s="47"/>
      <c r="L8044" s="47"/>
      <c r="M8044" s="47"/>
      <c r="N8044" s="47"/>
      <c r="O8044" s="48"/>
    </row>
    <row r="8045" spans="2:15" x14ac:dyDescent="0.25">
      <c r="B8045" s="84"/>
      <c r="C8045" s="47"/>
      <c r="D8045" s="47"/>
      <c r="E8045" s="47"/>
      <c r="F8045" s="47"/>
      <c r="G8045" s="48"/>
      <c r="H8045" s="47"/>
      <c r="I8045" s="51"/>
      <c r="J8045" s="51"/>
      <c r="K8045" s="47"/>
      <c r="L8045" s="47"/>
      <c r="M8045" s="47"/>
      <c r="N8045" s="47"/>
      <c r="O8045" s="48"/>
    </row>
    <row r="8046" spans="2:15" x14ac:dyDescent="0.25">
      <c r="B8046" s="84"/>
      <c r="C8046" s="47"/>
      <c r="D8046" s="47"/>
      <c r="E8046" s="47"/>
      <c r="F8046" s="47"/>
      <c r="G8046" s="48"/>
      <c r="H8046" s="47"/>
      <c r="I8046" s="51"/>
      <c r="J8046" s="51"/>
      <c r="K8046" s="47"/>
      <c r="L8046" s="47"/>
      <c r="M8046" s="47"/>
      <c r="N8046" s="47"/>
      <c r="O8046" s="48"/>
    </row>
    <row r="8047" spans="2:15" x14ac:dyDescent="0.25">
      <c r="B8047" s="84"/>
      <c r="C8047" s="47"/>
      <c r="D8047" s="47"/>
      <c r="E8047" s="47"/>
      <c r="F8047" s="47"/>
      <c r="G8047" s="48"/>
      <c r="H8047" s="47"/>
      <c r="I8047" s="51"/>
      <c r="J8047" s="51"/>
      <c r="K8047" s="47"/>
      <c r="L8047" s="47"/>
      <c r="M8047" s="47"/>
      <c r="N8047" s="47"/>
      <c r="O8047" s="48"/>
    </row>
    <row r="8048" spans="2:15" x14ac:dyDescent="0.25">
      <c r="B8048" s="84"/>
      <c r="C8048" s="47"/>
      <c r="D8048" s="47"/>
      <c r="E8048" s="47"/>
      <c r="F8048" s="47"/>
      <c r="G8048" s="48"/>
      <c r="H8048" s="47"/>
      <c r="I8048" s="51"/>
      <c r="J8048" s="51"/>
      <c r="K8048" s="47"/>
      <c r="L8048" s="47"/>
      <c r="M8048" s="47"/>
      <c r="N8048" s="47"/>
      <c r="O8048" s="48"/>
    </row>
    <row r="8049" spans="2:15" x14ac:dyDescent="0.25">
      <c r="B8049" s="84"/>
      <c r="C8049" s="47"/>
      <c r="D8049" s="47"/>
      <c r="E8049" s="47"/>
      <c r="F8049" s="47"/>
      <c r="G8049" s="48"/>
      <c r="H8049" s="47"/>
      <c r="I8049" s="51"/>
      <c r="J8049" s="51"/>
      <c r="K8049" s="47"/>
      <c r="L8049" s="47"/>
      <c r="M8049" s="47"/>
      <c r="N8049" s="47"/>
      <c r="O8049" s="48"/>
    </row>
    <row r="8050" spans="2:15" x14ac:dyDescent="0.25">
      <c r="B8050" s="84"/>
      <c r="C8050" s="47"/>
      <c r="D8050" s="47"/>
      <c r="E8050" s="47"/>
      <c r="F8050" s="47"/>
      <c r="G8050" s="48"/>
      <c r="H8050" s="47"/>
      <c r="I8050" s="51"/>
      <c r="J8050" s="51"/>
      <c r="K8050" s="47"/>
      <c r="L8050" s="47"/>
      <c r="M8050" s="47"/>
      <c r="N8050" s="47"/>
      <c r="O8050" s="48"/>
    </row>
    <row r="8051" spans="2:15" x14ac:dyDescent="0.25">
      <c r="B8051" s="84"/>
      <c r="C8051" s="47"/>
      <c r="D8051" s="47"/>
      <c r="E8051" s="47"/>
      <c r="F8051" s="47"/>
      <c r="G8051" s="48"/>
      <c r="H8051" s="47"/>
      <c r="I8051" s="51"/>
      <c r="J8051" s="51"/>
      <c r="K8051" s="47"/>
      <c r="L8051" s="47"/>
      <c r="M8051" s="47"/>
      <c r="N8051" s="47"/>
      <c r="O8051" s="48"/>
    </row>
    <row r="8052" spans="2:15" x14ac:dyDescent="0.25">
      <c r="B8052" s="84"/>
      <c r="C8052" s="47"/>
      <c r="D8052" s="47"/>
      <c r="E8052" s="47"/>
      <c r="F8052" s="47"/>
      <c r="G8052" s="48"/>
      <c r="H8052" s="47"/>
      <c r="I8052" s="51"/>
      <c r="J8052" s="51"/>
      <c r="K8052" s="47"/>
      <c r="L8052" s="47"/>
      <c r="M8052" s="47"/>
      <c r="N8052" s="47"/>
      <c r="O8052" s="48"/>
    </row>
    <row r="8053" spans="2:15" x14ac:dyDescent="0.25">
      <c r="B8053" s="84"/>
      <c r="C8053" s="47"/>
      <c r="D8053" s="47"/>
      <c r="E8053" s="47"/>
      <c r="F8053" s="47"/>
      <c r="G8053" s="48"/>
      <c r="H8053" s="47"/>
      <c r="I8053" s="51"/>
      <c r="J8053" s="51"/>
      <c r="K8053" s="47"/>
      <c r="L8053" s="47"/>
      <c r="M8053" s="47"/>
      <c r="N8053" s="47"/>
      <c r="O8053" s="48"/>
    </row>
    <row r="8054" spans="2:15" x14ac:dyDescent="0.25">
      <c r="B8054" s="84"/>
      <c r="C8054" s="47"/>
      <c r="D8054" s="47"/>
      <c r="E8054" s="47"/>
      <c r="F8054" s="47"/>
      <c r="G8054" s="48"/>
      <c r="H8054" s="47"/>
      <c r="I8054" s="51"/>
      <c r="J8054" s="51"/>
      <c r="K8054" s="47"/>
      <c r="L8054" s="47"/>
      <c r="M8054" s="47"/>
      <c r="N8054" s="47"/>
      <c r="O8054" s="48"/>
    </row>
    <row r="8055" spans="2:15" x14ac:dyDescent="0.25">
      <c r="B8055" s="84"/>
      <c r="C8055" s="47"/>
      <c r="D8055" s="47"/>
      <c r="E8055" s="47"/>
      <c r="F8055" s="47"/>
      <c r="G8055" s="48"/>
      <c r="H8055" s="47"/>
      <c r="I8055" s="51"/>
      <c r="J8055" s="51"/>
      <c r="K8055" s="47"/>
      <c r="L8055" s="47"/>
      <c r="M8055" s="47"/>
      <c r="N8055" s="47"/>
      <c r="O8055" s="48"/>
    </row>
    <row r="8056" spans="2:15" x14ac:dyDescent="0.25">
      <c r="B8056" s="84"/>
      <c r="C8056" s="47"/>
      <c r="D8056" s="47"/>
      <c r="E8056" s="47"/>
      <c r="F8056" s="47"/>
      <c r="G8056" s="48"/>
      <c r="H8056" s="47"/>
      <c r="I8056" s="51"/>
      <c r="J8056" s="51"/>
      <c r="K8056" s="47"/>
      <c r="L8056" s="47"/>
      <c r="M8056" s="47"/>
      <c r="N8056" s="47"/>
      <c r="O8056" s="48"/>
    </row>
    <row r="8057" spans="2:15" x14ac:dyDescent="0.25">
      <c r="B8057" s="84"/>
      <c r="C8057" s="47"/>
      <c r="D8057" s="47"/>
      <c r="E8057" s="47"/>
      <c r="F8057" s="47"/>
      <c r="G8057" s="48"/>
      <c r="H8057" s="47"/>
      <c r="I8057" s="51"/>
      <c r="J8057" s="51"/>
      <c r="K8057" s="47"/>
      <c r="L8057" s="47"/>
      <c r="M8057" s="47"/>
      <c r="N8057" s="47"/>
      <c r="O8057" s="48"/>
    </row>
    <row r="8058" spans="2:15" x14ac:dyDescent="0.25">
      <c r="B8058" s="84"/>
      <c r="C8058" s="47"/>
      <c r="D8058" s="47"/>
      <c r="E8058" s="47"/>
      <c r="F8058" s="47"/>
      <c r="G8058" s="48"/>
      <c r="H8058" s="47"/>
      <c r="I8058" s="51"/>
      <c r="J8058" s="51"/>
      <c r="K8058" s="47"/>
      <c r="L8058" s="47"/>
      <c r="M8058" s="47"/>
      <c r="N8058" s="47"/>
      <c r="O8058" s="48"/>
    </row>
    <row r="8059" spans="2:15" x14ac:dyDescent="0.25">
      <c r="B8059" s="84"/>
      <c r="C8059" s="47"/>
      <c r="D8059" s="47"/>
      <c r="E8059" s="47"/>
      <c r="F8059" s="47"/>
      <c r="G8059" s="48"/>
      <c r="H8059" s="47"/>
      <c r="I8059" s="51"/>
      <c r="J8059" s="51"/>
      <c r="K8059" s="47"/>
      <c r="L8059" s="47"/>
      <c r="M8059" s="47"/>
      <c r="N8059" s="47"/>
      <c r="O8059" s="48"/>
    </row>
    <row r="8060" spans="2:15" x14ac:dyDescent="0.25">
      <c r="B8060" s="84"/>
      <c r="C8060" s="47"/>
      <c r="D8060" s="47"/>
      <c r="E8060" s="47"/>
      <c r="F8060" s="47"/>
      <c r="G8060" s="48"/>
      <c r="H8060" s="47"/>
      <c r="I8060" s="51"/>
      <c r="J8060" s="51"/>
      <c r="K8060" s="47"/>
      <c r="L8060" s="47"/>
      <c r="M8060" s="47"/>
      <c r="N8060" s="47"/>
      <c r="O8060" s="48"/>
    </row>
    <row r="8061" spans="2:15" x14ac:dyDescent="0.25">
      <c r="B8061" s="84"/>
      <c r="C8061" s="47"/>
      <c r="D8061" s="47"/>
      <c r="E8061" s="47"/>
      <c r="F8061" s="47"/>
      <c r="G8061" s="48"/>
      <c r="H8061" s="47"/>
      <c r="I8061" s="51"/>
      <c r="J8061" s="51"/>
      <c r="K8061" s="47"/>
      <c r="L8061" s="47"/>
      <c r="M8061" s="47"/>
      <c r="N8061" s="47"/>
      <c r="O8061" s="48"/>
    </row>
    <row r="8062" spans="2:15" x14ac:dyDescent="0.25">
      <c r="B8062" s="84"/>
      <c r="C8062" s="47"/>
      <c r="D8062" s="47"/>
      <c r="E8062" s="47"/>
      <c r="F8062" s="47"/>
      <c r="G8062" s="48"/>
      <c r="H8062" s="47"/>
      <c r="I8062" s="51"/>
      <c r="J8062" s="51"/>
      <c r="K8062" s="47"/>
      <c r="L8062" s="47"/>
      <c r="M8062" s="47"/>
      <c r="N8062" s="47"/>
      <c r="O8062" s="48"/>
    </row>
    <row r="8063" spans="2:15" x14ac:dyDescent="0.25">
      <c r="B8063" s="84"/>
      <c r="C8063" s="47"/>
      <c r="D8063" s="47"/>
      <c r="E8063" s="47"/>
      <c r="F8063" s="47"/>
      <c r="G8063" s="48"/>
      <c r="H8063" s="47"/>
      <c r="I8063" s="51"/>
      <c r="J8063" s="51"/>
      <c r="K8063" s="47"/>
      <c r="L8063" s="47"/>
      <c r="M8063" s="47"/>
      <c r="N8063" s="47"/>
      <c r="O8063" s="48"/>
    </row>
    <row r="8064" spans="2:15" x14ac:dyDescent="0.25">
      <c r="B8064" s="84"/>
      <c r="C8064" s="47"/>
      <c r="D8064" s="47"/>
      <c r="E8064" s="47"/>
      <c r="F8064" s="47"/>
      <c r="G8064" s="48"/>
      <c r="H8064" s="47"/>
      <c r="I8064" s="51"/>
      <c r="J8064" s="51"/>
      <c r="K8064" s="47"/>
      <c r="L8064" s="47"/>
      <c r="M8064" s="47"/>
      <c r="N8064" s="47"/>
      <c r="O8064" s="48"/>
    </row>
    <row r="8065" spans="2:15" x14ac:dyDescent="0.25">
      <c r="B8065" s="84"/>
      <c r="C8065" s="47"/>
      <c r="D8065" s="47"/>
      <c r="E8065" s="47"/>
      <c r="F8065" s="47"/>
      <c r="G8065" s="48"/>
      <c r="H8065" s="47"/>
      <c r="I8065" s="51"/>
      <c r="J8065" s="51"/>
      <c r="K8065" s="47"/>
      <c r="L8065" s="47"/>
      <c r="M8065" s="47"/>
      <c r="N8065" s="47"/>
      <c r="O8065" s="48"/>
    </row>
    <row r="8066" spans="2:15" x14ac:dyDescent="0.25">
      <c r="B8066" s="84"/>
      <c r="C8066" s="47"/>
      <c r="D8066" s="47"/>
      <c r="E8066" s="47"/>
      <c r="F8066" s="47"/>
      <c r="G8066" s="48"/>
      <c r="H8066" s="47"/>
      <c r="I8066" s="51"/>
      <c r="J8066" s="51"/>
      <c r="K8066" s="47"/>
      <c r="L8066" s="47"/>
      <c r="M8066" s="47"/>
      <c r="N8066" s="47"/>
      <c r="O8066" s="48"/>
    </row>
    <row r="8067" spans="2:15" x14ac:dyDescent="0.25">
      <c r="B8067" s="84"/>
      <c r="C8067" s="47"/>
      <c r="D8067" s="47"/>
      <c r="E8067" s="47"/>
      <c r="F8067" s="47"/>
      <c r="G8067" s="48"/>
      <c r="H8067" s="47"/>
      <c r="I8067" s="51"/>
      <c r="J8067" s="51"/>
      <c r="K8067" s="47"/>
      <c r="L8067" s="47"/>
      <c r="M8067" s="47"/>
      <c r="N8067" s="47"/>
      <c r="O8067" s="48"/>
    </row>
    <row r="8068" spans="2:15" x14ac:dyDescent="0.25">
      <c r="B8068" s="84"/>
      <c r="C8068" s="47"/>
      <c r="D8068" s="47"/>
      <c r="E8068" s="47"/>
      <c r="F8068" s="47"/>
      <c r="G8068" s="48"/>
      <c r="H8068" s="47"/>
      <c r="I8068" s="51"/>
      <c r="J8068" s="51"/>
      <c r="K8068" s="47"/>
      <c r="L8068" s="47"/>
      <c r="M8068" s="47"/>
      <c r="N8068" s="47"/>
      <c r="O8068" s="48"/>
    </row>
    <row r="8069" spans="2:15" x14ac:dyDescent="0.25">
      <c r="B8069" s="84"/>
      <c r="C8069" s="47"/>
      <c r="D8069" s="47"/>
      <c r="E8069" s="47"/>
      <c r="F8069" s="47"/>
      <c r="G8069" s="48"/>
      <c r="H8069" s="47"/>
      <c r="I8069" s="51"/>
      <c r="J8069" s="51"/>
      <c r="K8069" s="47"/>
      <c r="L8069" s="47"/>
      <c r="M8069" s="47"/>
      <c r="N8069" s="47"/>
      <c r="O8069" s="48"/>
    </row>
    <row r="8070" spans="2:15" x14ac:dyDescent="0.25">
      <c r="B8070" s="84"/>
      <c r="C8070" s="47"/>
      <c r="D8070" s="47"/>
      <c r="E8070" s="47"/>
      <c r="F8070" s="47"/>
      <c r="G8070" s="48"/>
      <c r="H8070" s="47"/>
      <c r="I8070" s="51"/>
      <c r="J8070" s="51"/>
      <c r="K8070" s="47"/>
      <c r="L8070" s="47"/>
      <c r="M8070" s="47"/>
      <c r="N8070" s="47"/>
      <c r="O8070" s="48"/>
    </row>
    <row r="8071" spans="2:15" x14ac:dyDescent="0.25">
      <c r="B8071" s="84"/>
      <c r="C8071" s="47"/>
      <c r="D8071" s="47"/>
      <c r="E8071" s="47"/>
      <c r="F8071" s="47"/>
      <c r="G8071" s="48"/>
      <c r="H8071" s="47"/>
      <c r="I8071" s="51"/>
      <c r="J8071" s="51"/>
      <c r="K8071" s="47"/>
      <c r="L8071" s="47"/>
      <c r="M8071" s="47"/>
      <c r="N8071" s="47"/>
      <c r="O8071" s="48"/>
    </row>
    <row r="8072" spans="2:15" x14ac:dyDescent="0.25">
      <c r="B8072" s="84"/>
      <c r="C8072" s="47"/>
      <c r="D8072" s="47"/>
      <c r="E8072" s="47"/>
      <c r="F8072" s="47"/>
      <c r="G8072" s="48"/>
      <c r="H8072" s="47"/>
      <c r="I8072" s="51"/>
      <c r="J8072" s="51"/>
      <c r="K8072" s="47"/>
      <c r="L8072" s="47"/>
      <c r="M8072" s="47"/>
      <c r="N8072" s="47"/>
      <c r="O8072" s="48"/>
    </row>
    <row r="8073" spans="2:15" x14ac:dyDescent="0.25">
      <c r="B8073" s="84"/>
      <c r="C8073" s="47"/>
      <c r="D8073" s="47"/>
      <c r="E8073" s="47"/>
      <c r="F8073" s="47"/>
      <c r="G8073" s="48"/>
      <c r="H8073" s="47"/>
      <c r="I8073" s="51"/>
      <c r="J8073" s="51"/>
      <c r="K8073" s="47"/>
      <c r="L8073" s="47"/>
      <c r="M8073" s="47"/>
      <c r="N8073" s="47"/>
      <c r="O8073" s="48"/>
    </row>
    <row r="8074" spans="2:15" x14ac:dyDescent="0.25">
      <c r="B8074" s="84"/>
      <c r="C8074" s="47"/>
      <c r="D8074" s="47"/>
      <c r="E8074" s="47"/>
      <c r="F8074" s="47"/>
      <c r="G8074" s="48"/>
      <c r="H8074" s="47"/>
      <c r="I8074" s="51"/>
      <c r="J8074" s="51"/>
      <c r="K8074" s="47"/>
      <c r="L8074" s="47"/>
      <c r="M8074" s="47"/>
      <c r="N8074" s="47"/>
      <c r="O8074" s="48"/>
    </row>
    <row r="8075" spans="2:15" x14ac:dyDescent="0.25">
      <c r="B8075" s="84"/>
      <c r="C8075" s="47"/>
      <c r="D8075" s="47"/>
      <c r="E8075" s="47"/>
      <c r="F8075" s="47"/>
      <c r="G8075" s="48"/>
      <c r="H8075" s="47"/>
      <c r="I8075" s="51"/>
      <c r="J8075" s="51"/>
      <c r="K8075" s="47"/>
      <c r="L8075" s="47"/>
      <c r="M8075" s="47"/>
      <c r="N8075" s="47"/>
      <c r="O8075" s="48"/>
    </row>
    <row r="8076" spans="2:15" x14ac:dyDescent="0.25">
      <c r="B8076" s="84"/>
      <c r="C8076" s="47"/>
      <c r="D8076" s="47"/>
      <c r="E8076" s="47"/>
      <c r="F8076" s="47"/>
      <c r="G8076" s="48"/>
      <c r="H8076" s="47"/>
      <c r="I8076" s="51"/>
      <c r="J8076" s="51"/>
      <c r="K8076" s="47"/>
      <c r="L8076" s="47"/>
      <c r="M8076" s="47"/>
      <c r="N8076" s="47"/>
      <c r="O8076" s="48"/>
    </row>
    <row r="8077" spans="2:15" x14ac:dyDescent="0.25">
      <c r="B8077" s="84"/>
      <c r="C8077" s="47"/>
      <c r="D8077" s="47"/>
      <c r="E8077" s="47"/>
      <c r="F8077" s="47"/>
      <c r="G8077" s="48"/>
      <c r="H8077" s="47"/>
      <c r="I8077" s="51"/>
      <c r="J8077" s="51"/>
      <c r="K8077" s="47"/>
      <c r="L8077" s="47"/>
      <c r="M8077" s="47"/>
      <c r="N8077" s="47"/>
      <c r="O8077" s="48"/>
    </row>
    <row r="8078" spans="2:15" x14ac:dyDescent="0.25">
      <c r="B8078" s="84"/>
      <c r="C8078" s="47"/>
      <c r="D8078" s="47"/>
      <c r="E8078" s="47"/>
      <c r="F8078" s="47"/>
      <c r="G8078" s="48"/>
      <c r="H8078" s="47"/>
      <c r="I8078" s="51"/>
      <c r="J8078" s="51"/>
      <c r="K8078" s="47"/>
      <c r="L8078" s="47"/>
      <c r="M8078" s="47"/>
      <c r="N8078" s="47"/>
      <c r="O8078" s="48"/>
    </row>
    <row r="8079" spans="2:15" x14ac:dyDescent="0.25">
      <c r="B8079" s="84"/>
      <c r="C8079" s="47"/>
      <c r="D8079" s="47"/>
      <c r="E8079" s="47"/>
      <c r="F8079" s="47"/>
      <c r="G8079" s="48"/>
      <c r="H8079" s="47"/>
      <c r="I8079" s="51"/>
      <c r="J8079" s="51"/>
      <c r="K8079" s="47"/>
      <c r="L8079" s="47"/>
      <c r="M8079" s="47"/>
      <c r="N8079" s="47"/>
      <c r="O8079" s="48"/>
    </row>
    <row r="8080" spans="2:15" x14ac:dyDescent="0.25">
      <c r="B8080" s="84"/>
      <c r="C8080" s="47"/>
      <c r="D8080" s="47"/>
      <c r="E8080" s="47"/>
      <c r="F8080" s="47"/>
      <c r="G8080" s="48"/>
      <c r="H8080" s="47"/>
      <c r="I8080" s="51"/>
      <c r="J8080" s="51"/>
      <c r="K8080" s="47"/>
      <c r="L8080" s="47"/>
      <c r="M8080" s="47"/>
      <c r="N8080" s="47"/>
      <c r="O8080" s="48"/>
    </row>
    <row r="8081" spans="2:15" x14ac:dyDescent="0.25">
      <c r="B8081" s="84"/>
      <c r="C8081" s="47"/>
      <c r="D8081" s="47"/>
      <c r="E8081" s="47"/>
      <c r="F8081" s="47"/>
      <c r="G8081" s="48"/>
      <c r="H8081" s="47"/>
      <c r="I8081" s="51"/>
      <c r="J8081" s="51"/>
      <c r="K8081" s="47"/>
      <c r="L8081" s="47"/>
      <c r="M8081" s="47"/>
      <c r="N8081" s="47"/>
      <c r="O8081" s="48"/>
    </row>
    <row r="8082" spans="2:15" x14ac:dyDescent="0.25">
      <c r="B8082" s="84"/>
      <c r="C8082" s="47"/>
      <c r="D8082" s="47"/>
      <c r="E8082" s="47"/>
      <c r="F8082" s="47"/>
      <c r="G8082" s="48"/>
      <c r="H8082" s="47"/>
      <c r="I8082" s="51"/>
      <c r="J8082" s="51"/>
      <c r="K8082" s="47"/>
      <c r="L8082" s="47"/>
      <c r="M8082" s="47"/>
      <c r="N8082" s="47"/>
      <c r="O8082" s="48"/>
    </row>
    <row r="8083" spans="2:15" x14ac:dyDescent="0.25">
      <c r="B8083" s="84"/>
      <c r="C8083" s="47"/>
      <c r="D8083" s="47"/>
      <c r="E8083" s="47"/>
      <c r="F8083" s="47"/>
      <c r="G8083" s="48"/>
      <c r="H8083" s="47"/>
      <c r="I8083" s="51"/>
      <c r="J8083" s="51"/>
      <c r="K8083" s="47"/>
      <c r="L8083" s="47"/>
      <c r="M8083" s="47"/>
      <c r="N8083" s="47"/>
      <c r="O8083" s="48"/>
    </row>
    <row r="8084" spans="2:15" x14ac:dyDescent="0.25">
      <c r="B8084" s="84"/>
      <c r="C8084" s="47"/>
      <c r="D8084" s="47"/>
      <c r="E8084" s="47"/>
      <c r="F8084" s="47"/>
      <c r="G8084" s="48"/>
      <c r="H8084" s="47"/>
      <c r="I8084" s="51"/>
      <c r="J8084" s="51"/>
      <c r="K8084" s="47"/>
      <c r="L8084" s="47"/>
      <c r="M8084" s="47"/>
      <c r="N8084" s="47"/>
      <c r="O8084" s="48"/>
    </row>
    <row r="8085" spans="2:15" x14ac:dyDescent="0.25">
      <c r="B8085" s="84"/>
      <c r="C8085" s="47"/>
      <c r="D8085" s="47"/>
      <c r="E8085" s="47"/>
      <c r="F8085" s="47"/>
      <c r="G8085" s="48"/>
      <c r="H8085" s="47"/>
      <c r="I8085" s="51"/>
      <c r="J8085" s="51"/>
      <c r="K8085" s="47"/>
      <c r="L8085" s="47"/>
      <c r="M8085" s="47"/>
      <c r="N8085" s="47"/>
      <c r="O8085" s="48"/>
    </row>
    <row r="8086" spans="2:15" x14ac:dyDescent="0.25">
      <c r="B8086" s="84"/>
      <c r="C8086" s="47"/>
      <c r="D8086" s="47"/>
      <c r="E8086" s="47"/>
      <c r="F8086" s="47"/>
      <c r="G8086" s="48"/>
      <c r="H8086" s="47"/>
      <c r="I8086" s="51"/>
      <c r="J8086" s="51"/>
      <c r="K8086" s="47"/>
      <c r="L8086" s="47"/>
      <c r="M8086" s="47"/>
      <c r="N8086" s="47"/>
      <c r="O8086" s="48"/>
    </row>
    <row r="8087" spans="2:15" x14ac:dyDescent="0.25">
      <c r="B8087" s="84"/>
      <c r="C8087" s="47"/>
      <c r="D8087" s="47"/>
      <c r="E8087" s="47"/>
      <c r="F8087" s="47"/>
      <c r="G8087" s="48"/>
      <c r="H8087" s="47"/>
      <c r="I8087" s="51"/>
      <c r="J8087" s="51"/>
      <c r="K8087" s="47"/>
      <c r="L8087" s="47"/>
      <c r="M8087" s="47"/>
      <c r="N8087" s="47"/>
      <c r="O8087" s="48"/>
    </row>
    <row r="8088" spans="2:15" x14ac:dyDescent="0.25">
      <c r="B8088" s="84"/>
      <c r="C8088" s="47"/>
      <c r="D8088" s="47"/>
      <c r="E8088" s="47"/>
      <c r="F8088" s="47"/>
      <c r="G8088" s="48"/>
      <c r="H8088" s="47"/>
      <c r="I8088" s="51"/>
      <c r="J8088" s="51"/>
      <c r="K8088" s="47"/>
      <c r="L8088" s="47"/>
      <c r="M8088" s="47"/>
      <c r="N8088" s="47"/>
      <c r="O8088" s="48"/>
    </row>
    <row r="8089" spans="2:15" x14ac:dyDescent="0.25">
      <c r="B8089" s="84"/>
      <c r="C8089" s="47"/>
      <c r="D8089" s="47"/>
      <c r="E8089" s="47"/>
      <c r="F8089" s="47"/>
      <c r="G8089" s="48"/>
      <c r="H8089" s="47"/>
      <c r="I8089" s="51"/>
      <c r="J8089" s="51"/>
      <c r="K8089" s="47"/>
      <c r="L8089" s="47"/>
      <c r="M8089" s="47"/>
      <c r="N8089" s="47"/>
      <c r="O8089" s="48"/>
    </row>
    <row r="8090" spans="2:15" x14ac:dyDescent="0.25">
      <c r="B8090" s="84"/>
      <c r="C8090" s="47"/>
      <c r="D8090" s="47"/>
      <c r="E8090" s="47"/>
      <c r="F8090" s="47"/>
      <c r="G8090" s="48"/>
      <c r="H8090" s="47"/>
      <c r="I8090" s="51"/>
      <c r="J8090" s="51"/>
      <c r="K8090" s="47"/>
      <c r="L8090" s="47"/>
      <c r="M8090" s="47"/>
      <c r="N8090" s="47"/>
      <c r="O8090" s="48"/>
    </row>
    <row r="8091" spans="2:15" x14ac:dyDescent="0.25">
      <c r="B8091" s="84"/>
      <c r="C8091" s="47"/>
      <c r="D8091" s="47"/>
      <c r="E8091" s="47"/>
      <c r="F8091" s="47"/>
      <c r="G8091" s="48"/>
      <c r="H8091" s="47"/>
      <c r="I8091" s="51"/>
      <c r="J8091" s="51"/>
      <c r="K8091" s="47"/>
      <c r="L8091" s="47"/>
      <c r="M8091" s="47"/>
      <c r="N8091" s="47"/>
      <c r="O8091" s="48"/>
    </row>
    <row r="8092" spans="2:15" x14ac:dyDescent="0.25">
      <c r="B8092" s="84"/>
      <c r="C8092" s="47"/>
      <c r="D8092" s="47"/>
      <c r="E8092" s="47"/>
      <c r="F8092" s="47"/>
      <c r="G8092" s="48"/>
      <c r="H8092" s="47"/>
      <c r="I8092" s="51"/>
      <c r="J8092" s="51"/>
      <c r="K8092" s="47"/>
      <c r="L8092" s="47"/>
      <c r="M8092" s="47"/>
      <c r="N8092" s="47"/>
      <c r="O8092" s="48"/>
    </row>
    <row r="8093" spans="2:15" x14ac:dyDescent="0.25">
      <c r="B8093" s="84"/>
      <c r="C8093" s="47"/>
      <c r="D8093" s="47"/>
      <c r="E8093" s="47"/>
      <c r="F8093" s="47"/>
      <c r="G8093" s="48"/>
      <c r="H8093" s="47"/>
      <c r="I8093" s="51"/>
      <c r="J8093" s="51"/>
      <c r="K8093" s="47"/>
      <c r="L8093" s="47"/>
      <c r="M8093" s="47"/>
      <c r="N8093" s="47"/>
      <c r="O8093" s="48"/>
    </row>
    <row r="8094" spans="2:15" x14ac:dyDescent="0.25">
      <c r="B8094" s="84"/>
      <c r="C8094" s="47"/>
      <c r="D8094" s="47"/>
      <c r="E8094" s="47"/>
      <c r="F8094" s="47"/>
      <c r="G8094" s="48"/>
      <c r="H8094" s="47"/>
      <c r="I8094" s="51"/>
      <c r="J8094" s="51"/>
      <c r="K8094" s="47"/>
      <c r="L8094" s="47"/>
      <c r="M8094" s="47"/>
      <c r="N8094" s="47"/>
      <c r="O8094" s="48"/>
    </row>
    <row r="8095" spans="2:15" x14ac:dyDescent="0.25">
      <c r="B8095" s="84"/>
      <c r="C8095" s="47"/>
      <c r="D8095" s="47"/>
      <c r="E8095" s="47"/>
      <c r="F8095" s="47"/>
      <c r="G8095" s="48"/>
      <c r="H8095" s="47"/>
      <c r="I8095" s="51"/>
      <c r="J8095" s="51"/>
      <c r="K8095" s="47"/>
      <c r="L8095" s="47"/>
      <c r="M8095" s="47"/>
      <c r="N8095" s="47"/>
      <c r="O8095" s="48"/>
    </row>
    <row r="8096" spans="2:15" x14ac:dyDescent="0.25">
      <c r="B8096" s="84"/>
      <c r="C8096" s="47"/>
      <c r="D8096" s="47"/>
      <c r="E8096" s="47"/>
      <c r="F8096" s="47"/>
      <c r="G8096" s="48"/>
      <c r="H8096" s="47"/>
      <c r="I8096" s="51"/>
      <c r="J8096" s="51"/>
      <c r="K8096" s="47"/>
      <c r="L8096" s="47"/>
      <c r="M8096" s="47"/>
      <c r="N8096" s="47"/>
      <c r="O8096" s="48"/>
    </row>
    <row r="8097" spans="2:15" x14ac:dyDescent="0.25">
      <c r="B8097" s="84"/>
      <c r="C8097" s="47"/>
      <c r="D8097" s="47"/>
      <c r="E8097" s="47"/>
      <c r="F8097" s="47"/>
      <c r="G8097" s="48"/>
      <c r="H8097" s="47"/>
      <c r="I8097" s="51"/>
      <c r="J8097" s="51"/>
      <c r="K8097" s="47"/>
      <c r="L8097" s="47"/>
      <c r="M8097" s="47"/>
      <c r="N8097" s="47"/>
      <c r="O8097" s="48"/>
    </row>
    <row r="8098" spans="2:15" x14ac:dyDescent="0.25">
      <c r="B8098" s="84"/>
      <c r="C8098" s="47"/>
      <c r="D8098" s="47"/>
      <c r="E8098" s="47"/>
      <c r="F8098" s="47"/>
      <c r="G8098" s="48"/>
      <c r="H8098" s="47"/>
      <c r="I8098" s="51"/>
      <c r="J8098" s="51"/>
      <c r="K8098" s="47"/>
      <c r="L8098" s="47"/>
      <c r="M8098" s="47"/>
      <c r="N8098" s="47"/>
      <c r="O8098" s="48"/>
    </row>
    <row r="8099" spans="2:15" x14ac:dyDescent="0.25">
      <c r="B8099" s="84"/>
      <c r="C8099" s="47"/>
      <c r="D8099" s="47"/>
      <c r="E8099" s="47"/>
      <c r="F8099" s="47"/>
      <c r="G8099" s="48"/>
      <c r="H8099" s="47"/>
      <c r="I8099" s="51"/>
      <c r="J8099" s="51"/>
      <c r="K8099" s="47"/>
      <c r="L8099" s="47"/>
      <c r="M8099" s="47"/>
      <c r="N8099" s="47"/>
      <c r="O8099" s="48"/>
    </row>
    <row r="8100" spans="2:15" x14ac:dyDescent="0.25">
      <c r="B8100" s="84"/>
      <c r="C8100" s="47"/>
      <c r="D8100" s="47"/>
      <c r="E8100" s="47"/>
      <c r="F8100" s="47"/>
      <c r="G8100" s="48"/>
      <c r="H8100" s="47"/>
      <c r="I8100" s="51"/>
      <c r="J8100" s="51"/>
      <c r="K8100" s="47"/>
      <c r="L8100" s="47"/>
      <c r="M8100" s="47"/>
      <c r="N8100" s="47"/>
      <c r="O8100" s="48"/>
    </row>
    <row r="8101" spans="2:15" x14ac:dyDescent="0.25">
      <c r="B8101" s="84"/>
      <c r="C8101" s="47"/>
      <c r="D8101" s="47"/>
      <c r="E8101" s="47"/>
      <c r="F8101" s="47"/>
      <c r="G8101" s="48"/>
      <c r="H8101" s="47"/>
      <c r="I8101" s="51"/>
      <c r="J8101" s="51"/>
      <c r="K8101" s="47"/>
      <c r="L8101" s="47"/>
      <c r="M8101" s="47"/>
      <c r="N8101" s="47"/>
      <c r="O8101" s="48"/>
    </row>
    <row r="8102" spans="2:15" x14ac:dyDescent="0.25">
      <c r="B8102" s="84"/>
      <c r="C8102" s="47"/>
      <c r="D8102" s="47"/>
      <c r="E8102" s="47"/>
      <c r="F8102" s="47"/>
      <c r="G8102" s="48"/>
      <c r="H8102" s="47"/>
      <c r="I8102" s="51"/>
      <c r="J8102" s="51"/>
      <c r="K8102" s="47"/>
      <c r="L8102" s="47"/>
      <c r="M8102" s="47"/>
      <c r="N8102" s="47"/>
      <c r="O8102" s="48"/>
    </row>
    <row r="8103" spans="2:15" x14ac:dyDescent="0.25">
      <c r="B8103" s="84"/>
      <c r="C8103" s="47"/>
      <c r="D8103" s="47"/>
      <c r="E8103" s="47"/>
      <c r="F8103" s="47"/>
      <c r="G8103" s="48"/>
      <c r="H8103" s="47"/>
      <c r="I8103" s="51"/>
      <c r="J8103" s="51"/>
      <c r="K8103" s="47"/>
      <c r="L8103" s="47"/>
      <c r="M8103" s="47"/>
      <c r="N8103" s="47"/>
      <c r="O8103" s="48"/>
    </row>
    <row r="8104" spans="2:15" x14ac:dyDescent="0.25">
      <c r="B8104" s="84"/>
      <c r="C8104" s="47"/>
      <c r="D8104" s="47"/>
      <c r="E8104" s="47"/>
      <c r="F8104" s="47"/>
      <c r="G8104" s="48"/>
      <c r="H8104" s="47"/>
      <c r="I8104" s="51"/>
      <c r="J8104" s="51"/>
      <c r="K8104" s="47"/>
      <c r="L8104" s="47"/>
      <c r="M8104" s="47"/>
      <c r="N8104" s="47"/>
      <c r="O8104" s="48"/>
    </row>
    <row r="8105" spans="2:15" x14ac:dyDescent="0.25">
      <c r="B8105" s="84"/>
      <c r="C8105" s="47"/>
      <c r="D8105" s="47"/>
      <c r="E8105" s="47"/>
      <c r="F8105" s="47"/>
      <c r="G8105" s="48"/>
      <c r="H8105" s="47"/>
      <c r="I8105" s="51"/>
      <c r="J8105" s="51"/>
      <c r="K8105" s="47"/>
      <c r="L8105" s="47"/>
      <c r="M8105" s="47"/>
      <c r="N8105" s="47"/>
      <c r="O8105" s="48"/>
    </row>
    <row r="8106" spans="2:15" x14ac:dyDescent="0.25">
      <c r="B8106" s="84"/>
      <c r="C8106" s="47"/>
      <c r="D8106" s="47"/>
      <c r="E8106" s="47"/>
      <c r="F8106" s="47"/>
      <c r="G8106" s="48"/>
      <c r="H8106" s="47"/>
      <c r="I8106" s="51"/>
      <c r="J8106" s="51"/>
      <c r="K8106" s="47"/>
      <c r="L8106" s="47"/>
      <c r="M8106" s="47"/>
      <c r="N8106" s="47"/>
      <c r="O8106" s="48"/>
    </row>
    <row r="8107" spans="2:15" x14ac:dyDescent="0.25">
      <c r="B8107" s="84"/>
      <c r="C8107" s="47"/>
      <c r="D8107" s="47"/>
      <c r="E8107" s="47"/>
      <c r="F8107" s="47"/>
      <c r="G8107" s="48"/>
      <c r="H8107" s="47"/>
      <c r="I8107" s="51"/>
      <c r="J8107" s="51"/>
      <c r="K8107" s="47"/>
      <c r="L8107" s="47"/>
      <c r="M8107" s="47"/>
      <c r="N8107" s="47"/>
      <c r="O8107" s="48"/>
    </row>
    <row r="8108" spans="2:15" x14ac:dyDescent="0.25">
      <c r="B8108" s="84"/>
      <c r="C8108" s="47"/>
      <c r="D8108" s="47"/>
      <c r="E8108" s="47"/>
      <c r="F8108" s="47"/>
      <c r="G8108" s="48"/>
      <c r="H8108" s="47"/>
      <c r="I8108" s="51"/>
      <c r="J8108" s="51"/>
      <c r="K8108" s="47"/>
      <c r="L8108" s="47"/>
      <c r="M8108" s="47"/>
      <c r="N8108" s="47"/>
      <c r="O8108" s="48"/>
    </row>
    <row r="8109" spans="2:15" x14ac:dyDescent="0.25">
      <c r="B8109" s="84"/>
      <c r="C8109" s="47"/>
      <c r="D8109" s="47"/>
      <c r="E8109" s="47"/>
      <c r="F8109" s="47"/>
      <c r="G8109" s="48"/>
      <c r="H8109" s="47"/>
      <c r="I8109" s="51"/>
      <c r="J8109" s="51"/>
      <c r="K8109" s="47"/>
      <c r="L8109" s="47"/>
      <c r="M8109" s="47"/>
      <c r="N8109" s="47"/>
      <c r="O8109" s="48"/>
    </row>
    <row r="8110" spans="2:15" x14ac:dyDescent="0.25">
      <c r="B8110" s="84"/>
      <c r="C8110" s="47"/>
      <c r="D8110" s="47"/>
      <c r="E8110" s="47"/>
      <c r="F8110" s="47"/>
      <c r="G8110" s="48"/>
      <c r="H8110" s="47"/>
      <c r="I8110" s="51"/>
      <c r="J8110" s="51"/>
      <c r="K8110" s="47"/>
      <c r="L8110" s="47"/>
      <c r="M8110" s="47"/>
      <c r="N8110" s="47"/>
      <c r="O8110" s="48"/>
    </row>
    <row r="8111" spans="2:15" x14ac:dyDescent="0.25">
      <c r="B8111" s="84"/>
      <c r="C8111" s="47"/>
      <c r="D8111" s="47"/>
      <c r="E8111" s="47"/>
      <c r="F8111" s="47"/>
      <c r="G8111" s="48"/>
      <c r="H8111" s="47"/>
      <c r="I8111" s="51"/>
      <c r="J8111" s="51"/>
      <c r="K8111" s="47"/>
      <c r="L8111" s="47"/>
      <c r="M8111" s="47"/>
      <c r="N8111" s="47"/>
      <c r="O8111" s="48"/>
    </row>
    <row r="8112" spans="2:15" x14ac:dyDescent="0.25">
      <c r="B8112" s="84"/>
      <c r="C8112" s="47"/>
      <c r="D8112" s="47"/>
      <c r="E8112" s="47"/>
      <c r="F8112" s="47"/>
      <c r="G8112" s="48"/>
      <c r="H8112" s="47"/>
      <c r="I8112" s="51"/>
      <c r="J8112" s="51"/>
      <c r="K8112" s="47"/>
      <c r="L8112" s="47"/>
      <c r="M8112" s="47"/>
      <c r="N8112" s="47"/>
      <c r="O8112" s="48"/>
    </row>
    <row r="8113" spans="2:15" x14ac:dyDescent="0.25">
      <c r="B8113" s="84"/>
      <c r="C8113" s="47"/>
      <c r="D8113" s="47"/>
      <c r="E8113" s="47"/>
      <c r="F8113" s="47"/>
      <c r="G8113" s="48"/>
      <c r="H8113" s="47"/>
      <c r="I8113" s="51"/>
      <c r="J8113" s="51"/>
      <c r="K8113" s="47"/>
      <c r="L8113" s="47"/>
      <c r="M8113" s="47"/>
      <c r="N8113" s="47"/>
      <c r="O8113" s="48"/>
    </row>
    <row r="8114" spans="2:15" x14ac:dyDescent="0.25">
      <c r="B8114" s="84"/>
      <c r="C8114" s="47"/>
      <c r="D8114" s="47"/>
      <c r="E8114" s="47"/>
      <c r="F8114" s="47"/>
      <c r="G8114" s="48"/>
      <c r="H8114" s="47"/>
      <c r="I8114" s="51"/>
      <c r="J8114" s="51"/>
      <c r="K8114" s="47"/>
      <c r="L8114" s="47"/>
      <c r="M8114" s="47"/>
      <c r="N8114" s="47"/>
      <c r="O8114" s="48"/>
    </row>
    <row r="8115" spans="2:15" x14ac:dyDescent="0.25">
      <c r="B8115" s="84"/>
      <c r="C8115" s="47"/>
      <c r="D8115" s="47"/>
      <c r="E8115" s="47"/>
      <c r="F8115" s="47"/>
      <c r="G8115" s="48"/>
      <c r="H8115" s="47"/>
      <c r="I8115" s="51"/>
      <c r="J8115" s="51"/>
      <c r="K8115" s="47"/>
      <c r="L8115" s="47"/>
      <c r="M8115" s="47"/>
      <c r="N8115" s="47"/>
      <c r="O8115" s="48"/>
    </row>
    <row r="8116" spans="2:15" x14ac:dyDescent="0.25">
      <c r="B8116" s="84"/>
      <c r="C8116" s="47"/>
      <c r="D8116" s="47"/>
      <c r="E8116" s="47"/>
      <c r="F8116" s="47"/>
      <c r="G8116" s="48"/>
      <c r="H8116" s="47"/>
      <c r="I8116" s="51"/>
      <c r="J8116" s="51"/>
      <c r="K8116" s="47"/>
      <c r="L8116" s="47"/>
      <c r="M8116" s="47"/>
      <c r="N8116" s="47"/>
      <c r="O8116" s="48"/>
    </row>
    <row r="8117" spans="2:15" x14ac:dyDescent="0.25">
      <c r="B8117" s="84"/>
      <c r="C8117" s="47"/>
      <c r="D8117" s="47"/>
      <c r="E8117" s="47"/>
      <c r="F8117" s="47"/>
      <c r="G8117" s="48"/>
      <c r="H8117" s="47"/>
      <c r="I8117" s="51"/>
      <c r="J8117" s="51"/>
      <c r="K8117" s="47"/>
      <c r="L8117" s="47"/>
      <c r="M8117" s="47"/>
      <c r="N8117" s="47"/>
      <c r="O8117" s="48"/>
    </row>
    <row r="8118" spans="2:15" x14ac:dyDescent="0.25">
      <c r="B8118" s="84"/>
      <c r="C8118" s="47"/>
      <c r="D8118" s="47"/>
      <c r="E8118" s="47"/>
      <c r="F8118" s="47"/>
      <c r="G8118" s="48"/>
      <c r="H8118" s="47"/>
      <c r="I8118" s="51"/>
      <c r="J8118" s="51"/>
      <c r="K8118" s="47"/>
      <c r="L8118" s="47"/>
      <c r="M8118" s="47"/>
      <c r="N8118" s="47"/>
      <c r="O8118" s="48"/>
    </row>
    <row r="8119" spans="2:15" x14ac:dyDescent="0.25">
      <c r="B8119" s="84"/>
      <c r="C8119" s="47"/>
      <c r="D8119" s="47"/>
      <c r="E8119" s="47"/>
      <c r="F8119" s="47"/>
      <c r="G8119" s="48"/>
      <c r="H8119" s="47"/>
      <c r="I8119" s="51"/>
      <c r="J8119" s="51"/>
      <c r="K8119" s="47"/>
      <c r="L8119" s="47"/>
      <c r="M8119" s="47"/>
      <c r="N8119" s="47"/>
      <c r="O8119" s="48"/>
    </row>
    <row r="8120" spans="2:15" x14ac:dyDescent="0.25">
      <c r="B8120" s="84"/>
      <c r="C8120" s="47"/>
      <c r="D8120" s="47"/>
      <c r="E8120" s="47"/>
      <c r="F8120" s="47"/>
      <c r="G8120" s="48"/>
      <c r="H8120" s="47"/>
      <c r="I8120" s="51"/>
      <c r="J8120" s="51"/>
      <c r="K8120" s="47"/>
      <c r="L8120" s="47"/>
      <c r="M8120" s="47"/>
      <c r="N8120" s="47"/>
      <c r="O8120" s="48"/>
    </row>
    <row r="8121" spans="2:15" x14ac:dyDescent="0.25">
      <c r="B8121" s="84"/>
      <c r="C8121" s="47"/>
      <c r="D8121" s="47"/>
      <c r="E8121" s="47"/>
      <c r="F8121" s="47"/>
      <c r="G8121" s="48"/>
      <c r="H8121" s="47"/>
      <c r="I8121" s="51"/>
      <c r="J8121" s="51"/>
      <c r="K8121" s="47"/>
      <c r="L8121" s="47"/>
      <c r="M8121" s="47"/>
      <c r="N8121" s="47"/>
      <c r="O8121" s="48"/>
    </row>
    <row r="8122" spans="2:15" x14ac:dyDescent="0.25">
      <c r="B8122" s="84"/>
      <c r="C8122" s="47"/>
      <c r="D8122" s="47"/>
      <c r="E8122" s="47"/>
      <c r="F8122" s="47"/>
      <c r="G8122" s="48"/>
      <c r="H8122" s="47"/>
      <c r="I8122" s="51"/>
      <c r="J8122" s="51"/>
      <c r="K8122" s="47"/>
      <c r="L8122" s="47"/>
      <c r="M8122" s="47"/>
      <c r="N8122" s="47"/>
      <c r="O8122" s="48"/>
    </row>
    <row r="8123" spans="2:15" x14ac:dyDescent="0.25">
      <c r="B8123" s="84"/>
      <c r="C8123" s="47"/>
      <c r="D8123" s="47"/>
      <c r="E8123" s="47"/>
      <c r="F8123" s="47"/>
      <c r="G8123" s="48"/>
      <c r="H8123" s="47"/>
      <c r="I8123" s="51"/>
      <c r="J8123" s="51"/>
      <c r="K8123" s="47"/>
      <c r="L8123" s="47"/>
      <c r="M8123" s="47"/>
      <c r="N8123" s="47"/>
      <c r="O8123" s="48"/>
    </row>
    <row r="8124" spans="2:15" x14ac:dyDescent="0.25">
      <c r="B8124" s="84"/>
      <c r="C8124" s="47"/>
      <c r="D8124" s="47"/>
      <c r="E8124" s="47"/>
      <c r="F8124" s="47"/>
      <c r="G8124" s="48"/>
      <c r="H8124" s="47"/>
      <c r="I8124" s="51"/>
      <c r="J8124" s="51"/>
      <c r="K8124" s="47"/>
      <c r="L8124" s="47"/>
      <c r="M8124" s="47"/>
      <c r="N8124" s="47"/>
      <c r="O8124" s="48"/>
    </row>
    <row r="8125" spans="2:15" x14ac:dyDescent="0.25">
      <c r="B8125" s="84"/>
      <c r="C8125" s="47"/>
      <c r="D8125" s="47"/>
      <c r="E8125" s="47"/>
      <c r="F8125" s="47"/>
      <c r="G8125" s="48"/>
      <c r="H8125" s="47"/>
      <c r="I8125" s="51"/>
      <c r="J8125" s="51"/>
      <c r="K8125" s="47"/>
      <c r="L8125" s="47"/>
      <c r="M8125" s="47"/>
      <c r="N8125" s="47"/>
      <c r="O8125" s="48"/>
    </row>
    <row r="8126" spans="2:15" x14ac:dyDescent="0.25">
      <c r="B8126" s="84"/>
      <c r="C8126" s="47"/>
      <c r="D8126" s="47"/>
      <c r="E8126" s="47"/>
      <c r="F8126" s="47"/>
      <c r="G8126" s="48"/>
      <c r="H8126" s="47"/>
      <c r="I8126" s="51"/>
      <c r="J8126" s="51"/>
      <c r="K8126" s="47"/>
      <c r="L8126" s="47"/>
      <c r="M8126" s="47"/>
      <c r="N8126" s="47"/>
      <c r="O8126" s="48"/>
    </row>
    <row r="8127" spans="2:15" x14ac:dyDescent="0.25">
      <c r="B8127" s="84"/>
      <c r="C8127" s="47"/>
      <c r="D8127" s="47"/>
      <c r="E8127" s="47"/>
      <c r="F8127" s="47"/>
      <c r="G8127" s="48"/>
      <c r="H8127" s="47"/>
      <c r="I8127" s="51"/>
      <c r="J8127" s="51"/>
      <c r="K8127" s="47"/>
      <c r="L8127" s="47"/>
      <c r="M8127" s="47"/>
      <c r="N8127" s="47"/>
      <c r="O8127" s="48"/>
    </row>
    <row r="8128" spans="2:15" x14ac:dyDescent="0.25">
      <c r="B8128" s="84"/>
      <c r="C8128" s="47"/>
      <c r="D8128" s="47"/>
      <c r="E8128" s="47"/>
      <c r="F8128" s="47"/>
      <c r="G8128" s="48"/>
      <c r="H8128" s="47"/>
      <c r="I8128" s="51"/>
      <c r="J8128" s="51"/>
      <c r="K8128" s="47"/>
      <c r="L8128" s="47"/>
      <c r="M8128" s="47"/>
      <c r="N8128" s="47"/>
      <c r="O8128" s="48"/>
    </row>
    <row r="8129" spans="2:15" x14ac:dyDescent="0.25">
      <c r="B8129" s="84"/>
      <c r="C8129" s="47"/>
      <c r="D8129" s="47"/>
      <c r="E8129" s="47"/>
      <c r="F8129" s="47"/>
      <c r="G8129" s="48"/>
      <c r="H8129" s="47"/>
      <c r="I8129" s="51"/>
      <c r="J8129" s="51"/>
      <c r="K8129" s="47"/>
      <c r="L8129" s="47"/>
      <c r="M8129" s="47"/>
      <c r="N8129" s="47"/>
      <c r="O8129" s="48"/>
    </row>
    <row r="8130" spans="2:15" x14ac:dyDescent="0.25">
      <c r="B8130" s="84"/>
      <c r="C8130" s="47"/>
      <c r="D8130" s="47"/>
      <c r="E8130" s="47"/>
      <c r="F8130" s="47"/>
      <c r="G8130" s="48"/>
      <c r="H8130" s="47"/>
      <c r="I8130" s="51"/>
      <c r="J8130" s="51"/>
      <c r="K8130" s="47"/>
      <c r="L8130" s="47"/>
      <c r="M8130" s="47"/>
      <c r="N8130" s="47"/>
      <c r="O8130" s="48"/>
    </row>
    <row r="8131" spans="2:15" x14ac:dyDescent="0.25">
      <c r="B8131" s="84"/>
      <c r="C8131" s="47"/>
      <c r="D8131" s="47"/>
      <c r="E8131" s="47"/>
      <c r="F8131" s="47"/>
      <c r="G8131" s="48"/>
      <c r="H8131" s="47"/>
      <c r="I8131" s="51"/>
      <c r="J8131" s="51"/>
      <c r="K8131" s="47"/>
      <c r="L8131" s="47"/>
      <c r="M8131" s="47"/>
      <c r="N8131" s="47"/>
      <c r="O8131" s="48"/>
    </row>
    <row r="8132" spans="2:15" x14ac:dyDescent="0.25">
      <c r="B8132" s="84"/>
      <c r="C8132" s="47"/>
      <c r="D8132" s="47"/>
      <c r="E8132" s="47"/>
      <c r="F8132" s="47"/>
      <c r="G8132" s="48"/>
      <c r="H8132" s="47"/>
      <c r="I8132" s="51"/>
      <c r="J8132" s="51"/>
      <c r="K8132" s="47"/>
      <c r="L8132" s="47"/>
      <c r="M8132" s="47"/>
      <c r="N8132" s="47"/>
      <c r="O8132" s="48"/>
    </row>
    <row r="8133" spans="2:15" x14ac:dyDescent="0.25">
      <c r="B8133" s="84"/>
      <c r="C8133" s="47"/>
      <c r="D8133" s="47"/>
      <c r="E8133" s="47"/>
      <c r="F8133" s="47"/>
      <c r="G8133" s="48"/>
      <c r="H8133" s="47"/>
      <c r="I8133" s="51"/>
      <c r="J8133" s="51"/>
      <c r="K8133" s="47"/>
      <c r="L8133" s="47"/>
      <c r="M8133" s="47"/>
      <c r="N8133" s="47"/>
      <c r="O8133" s="48"/>
    </row>
    <row r="8134" spans="2:15" x14ac:dyDescent="0.25">
      <c r="B8134" s="84"/>
      <c r="C8134" s="47"/>
      <c r="D8134" s="47"/>
      <c r="E8134" s="47"/>
      <c r="F8134" s="47"/>
      <c r="G8134" s="48"/>
      <c r="H8134" s="47"/>
      <c r="I8134" s="51"/>
      <c r="J8134" s="51"/>
      <c r="K8134" s="47"/>
      <c r="L8134" s="47"/>
      <c r="M8134" s="47"/>
      <c r="N8134" s="47"/>
      <c r="O8134" s="48"/>
    </row>
    <row r="8135" spans="2:15" x14ac:dyDescent="0.25">
      <c r="B8135" s="84"/>
      <c r="C8135" s="47"/>
      <c r="D8135" s="47"/>
      <c r="E8135" s="47"/>
      <c r="F8135" s="47"/>
      <c r="G8135" s="48"/>
      <c r="H8135" s="47"/>
      <c r="I8135" s="51"/>
      <c r="J8135" s="51"/>
      <c r="K8135" s="47"/>
      <c r="L8135" s="47"/>
      <c r="M8135" s="47"/>
      <c r="N8135" s="47"/>
      <c r="O8135" s="48"/>
    </row>
    <row r="8136" spans="2:15" x14ac:dyDescent="0.25">
      <c r="B8136" s="84"/>
      <c r="C8136" s="47"/>
      <c r="D8136" s="47"/>
      <c r="E8136" s="47"/>
      <c r="F8136" s="47"/>
      <c r="G8136" s="48"/>
      <c r="H8136" s="47"/>
      <c r="I8136" s="51"/>
      <c r="J8136" s="51"/>
      <c r="K8136" s="47"/>
      <c r="L8136" s="47"/>
      <c r="M8136" s="47"/>
      <c r="N8136" s="47"/>
      <c r="O8136" s="48"/>
    </row>
    <row r="8137" spans="2:15" x14ac:dyDescent="0.25">
      <c r="B8137" s="84"/>
      <c r="C8137" s="47"/>
      <c r="D8137" s="47"/>
      <c r="E8137" s="47"/>
      <c r="F8137" s="47"/>
      <c r="G8137" s="48"/>
      <c r="H8137" s="47"/>
      <c r="I8137" s="51"/>
      <c r="J8137" s="51"/>
      <c r="K8137" s="47"/>
      <c r="L8137" s="47"/>
      <c r="M8137" s="47"/>
      <c r="N8137" s="47"/>
      <c r="O8137" s="48"/>
    </row>
    <row r="8138" spans="2:15" x14ac:dyDescent="0.25">
      <c r="B8138" s="84"/>
      <c r="C8138" s="47"/>
      <c r="D8138" s="47"/>
      <c r="E8138" s="47"/>
      <c r="F8138" s="47"/>
      <c r="G8138" s="48"/>
      <c r="H8138" s="47"/>
      <c r="I8138" s="51"/>
      <c r="J8138" s="51"/>
      <c r="K8138" s="47"/>
      <c r="L8138" s="47"/>
      <c r="M8138" s="47"/>
      <c r="N8138" s="47"/>
      <c r="O8138" s="48"/>
    </row>
    <row r="8139" spans="2:15" x14ac:dyDescent="0.25">
      <c r="B8139" s="84"/>
      <c r="C8139" s="47"/>
      <c r="D8139" s="47"/>
      <c r="E8139" s="47"/>
      <c r="F8139" s="47"/>
      <c r="G8139" s="48"/>
      <c r="H8139" s="47"/>
      <c r="I8139" s="51"/>
      <c r="J8139" s="51"/>
      <c r="K8139" s="47"/>
      <c r="L8139" s="47"/>
      <c r="M8139" s="47"/>
      <c r="N8139" s="47"/>
      <c r="O8139" s="48"/>
    </row>
    <row r="8140" spans="2:15" x14ac:dyDescent="0.25">
      <c r="B8140" s="84"/>
      <c r="C8140" s="47"/>
      <c r="D8140" s="47"/>
      <c r="E8140" s="47"/>
      <c r="F8140" s="47"/>
      <c r="G8140" s="48"/>
      <c r="H8140" s="47"/>
      <c r="I8140" s="51"/>
      <c r="J8140" s="51"/>
      <c r="K8140" s="47"/>
      <c r="L8140" s="47"/>
      <c r="M8140" s="47"/>
      <c r="N8140" s="47"/>
      <c r="O8140" s="48"/>
    </row>
    <row r="8141" spans="2:15" x14ac:dyDescent="0.25">
      <c r="B8141" s="84"/>
      <c r="C8141" s="47"/>
      <c r="D8141" s="47"/>
      <c r="E8141" s="47"/>
      <c r="F8141" s="47"/>
      <c r="G8141" s="48"/>
      <c r="H8141" s="47"/>
      <c r="I8141" s="51"/>
      <c r="J8141" s="51"/>
      <c r="K8141" s="47"/>
      <c r="L8141" s="47"/>
      <c r="M8141" s="47"/>
      <c r="N8141" s="47"/>
      <c r="O8141" s="48"/>
    </row>
    <row r="8142" spans="2:15" x14ac:dyDescent="0.25">
      <c r="B8142" s="84"/>
      <c r="C8142" s="47"/>
      <c r="D8142" s="47"/>
      <c r="E8142" s="47"/>
      <c r="F8142" s="47"/>
      <c r="G8142" s="48"/>
      <c r="H8142" s="47"/>
      <c r="I8142" s="51"/>
      <c r="J8142" s="51"/>
      <c r="K8142" s="47"/>
      <c r="L8142" s="47"/>
      <c r="M8142" s="47"/>
      <c r="N8142" s="47"/>
      <c r="O8142" s="48"/>
    </row>
    <row r="8143" spans="2:15" x14ac:dyDescent="0.25">
      <c r="B8143" s="84"/>
      <c r="C8143" s="47"/>
      <c r="D8143" s="47"/>
      <c r="E8143" s="47"/>
      <c r="F8143" s="47"/>
      <c r="G8143" s="48"/>
      <c r="H8143" s="47"/>
      <c r="I8143" s="51"/>
      <c r="J8143" s="51"/>
      <c r="K8143" s="47"/>
      <c r="L8143" s="47"/>
      <c r="M8143" s="47"/>
      <c r="N8143" s="47"/>
      <c r="O8143" s="48"/>
    </row>
    <row r="8144" spans="2:15" x14ac:dyDescent="0.25">
      <c r="B8144" s="84"/>
      <c r="C8144" s="47"/>
      <c r="D8144" s="47"/>
      <c r="E8144" s="47"/>
      <c r="F8144" s="47"/>
      <c r="G8144" s="48"/>
      <c r="H8144" s="47"/>
      <c r="I8144" s="51"/>
      <c r="J8144" s="51"/>
      <c r="K8144" s="47"/>
      <c r="L8144" s="47"/>
      <c r="M8144" s="47"/>
      <c r="N8144" s="47"/>
      <c r="O8144" s="48"/>
    </row>
    <row r="8145" spans="2:15" x14ac:dyDescent="0.25">
      <c r="B8145" s="84"/>
      <c r="C8145" s="47"/>
      <c r="D8145" s="47"/>
      <c r="E8145" s="47"/>
      <c r="F8145" s="47"/>
      <c r="G8145" s="48"/>
      <c r="H8145" s="47"/>
      <c r="I8145" s="51"/>
      <c r="J8145" s="51"/>
      <c r="K8145" s="47"/>
      <c r="L8145" s="47"/>
      <c r="M8145" s="47"/>
      <c r="N8145" s="47"/>
      <c r="O8145" s="48"/>
    </row>
    <row r="8146" spans="2:15" x14ac:dyDescent="0.25">
      <c r="B8146" s="84"/>
      <c r="C8146" s="47"/>
      <c r="D8146" s="47"/>
      <c r="E8146" s="47"/>
      <c r="F8146" s="47"/>
      <c r="G8146" s="48"/>
      <c r="H8146" s="47"/>
      <c r="I8146" s="51"/>
      <c r="J8146" s="51"/>
      <c r="K8146" s="47"/>
      <c r="L8146" s="47"/>
      <c r="M8146" s="47"/>
      <c r="N8146" s="47"/>
      <c r="O8146" s="48"/>
    </row>
    <row r="8147" spans="2:15" x14ac:dyDescent="0.25">
      <c r="B8147" s="84"/>
      <c r="C8147" s="47"/>
      <c r="D8147" s="47"/>
      <c r="E8147" s="47"/>
      <c r="F8147" s="47"/>
      <c r="G8147" s="48"/>
      <c r="H8147" s="47"/>
      <c r="I8147" s="51"/>
      <c r="J8147" s="51"/>
      <c r="K8147" s="47"/>
      <c r="L8147" s="47"/>
      <c r="M8147" s="47"/>
      <c r="N8147" s="47"/>
      <c r="O8147" s="48"/>
    </row>
    <row r="8148" spans="2:15" x14ac:dyDescent="0.25">
      <c r="B8148" s="84"/>
      <c r="C8148" s="47"/>
      <c r="D8148" s="47"/>
      <c r="E8148" s="47"/>
      <c r="F8148" s="47"/>
      <c r="G8148" s="48"/>
      <c r="H8148" s="47"/>
      <c r="I8148" s="51"/>
      <c r="J8148" s="51"/>
      <c r="K8148" s="47"/>
      <c r="L8148" s="47"/>
      <c r="M8148" s="47"/>
      <c r="N8148" s="47"/>
      <c r="O8148" s="48"/>
    </row>
    <row r="8149" spans="2:15" x14ac:dyDescent="0.25">
      <c r="B8149" s="84"/>
      <c r="C8149" s="47"/>
      <c r="D8149" s="47"/>
      <c r="E8149" s="47"/>
      <c r="F8149" s="47"/>
      <c r="G8149" s="48"/>
      <c r="H8149" s="47"/>
      <c r="I8149" s="51"/>
      <c r="J8149" s="51"/>
      <c r="K8149" s="47"/>
      <c r="L8149" s="47"/>
      <c r="M8149" s="47"/>
      <c r="N8149" s="47"/>
      <c r="O8149" s="48"/>
    </row>
    <row r="8150" spans="2:15" x14ac:dyDescent="0.25">
      <c r="B8150" s="84"/>
      <c r="C8150" s="47"/>
      <c r="D8150" s="47"/>
      <c r="E8150" s="47"/>
      <c r="F8150" s="47"/>
      <c r="G8150" s="48"/>
      <c r="H8150" s="47"/>
      <c r="I8150" s="51"/>
      <c r="J8150" s="51"/>
      <c r="K8150" s="47"/>
      <c r="L8150" s="47"/>
      <c r="M8150" s="47"/>
      <c r="N8150" s="47"/>
      <c r="O8150" s="48"/>
    </row>
    <row r="8151" spans="2:15" x14ac:dyDescent="0.25">
      <c r="B8151" s="84"/>
      <c r="C8151" s="47"/>
      <c r="D8151" s="47"/>
      <c r="E8151" s="47"/>
      <c r="F8151" s="47"/>
      <c r="G8151" s="48"/>
      <c r="H8151" s="47"/>
      <c r="I8151" s="51"/>
      <c r="J8151" s="51"/>
      <c r="K8151" s="47"/>
      <c r="L8151" s="47"/>
      <c r="M8151" s="47"/>
      <c r="N8151" s="47"/>
      <c r="O8151" s="48"/>
    </row>
    <row r="8152" spans="2:15" x14ac:dyDescent="0.25">
      <c r="B8152" s="84"/>
      <c r="C8152" s="47"/>
      <c r="D8152" s="47"/>
      <c r="E8152" s="47"/>
      <c r="F8152" s="47"/>
      <c r="G8152" s="48"/>
      <c r="H8152" s="47"/>
      <c r="I8152" s="51"/>
      <c r="J8152" s="51"/>
      <c r="K8152" s="47"/>
      <c r="L8152" s="47"/>
      <c r="M8152" s="47"/>
      <c r="N8152" s="47"/>
      <c r="O8152" s="48"/>
    </row>
    <row r="8153" spans="2:15" x14ac:dyDescent="0.25">
      <c r="B8153" s="84"/>
      <c r="C8153" s="47"/>
      <c r="D8153" s="47"/>
      <c r="E8153" s="47"/>
      <c r="F8153" s="47"/>
      <c r="G8153" s="48"/>
      <c r="H8153" s="47"/>
      <c r="I8153" s="51"/>
      <c r="J8153" s="51"/>
      <c r="K8153" s="47"/>
      <c r="L8153" s="47"/>
      <c r="M8153" s="47"/>
      <c r="N8153" s="47"/>
      <c r="O8153" s="48"/>
    </row>
    <row r="8154" spans="2:15" x14ac:dyDescent="0.25">
      <c r="B8154" s="84"/>
      <c r="C8154" s="47"/>
      <c r="D8154" s="47"/>
      <c r="E8154" s="47"/>
      <c r="F8154" s="47"/>
      <c r="G8154" s="48"/>
      <c r="H8154" s="47"/>
      <c r="I8154" s="51"/>
      <c r="J8154" s="51"/>
      <c r="K8154" s="47"/>
      <c r="L8154" s="47"/>
      <c r="M8154" s="47"/>
      <c r="N8154" s="47"/>
      <c r="O8154" s="48"/>
    </row>
    <row r="8155" spans="2:15" x14ac:dyDescent="0.25">
      <c r="B8155" s="84"/>
      <c r="C8155" s="47"/>
      <c r="D8155" s="47"/>
      <c r="E8155" s="47"/>
      <c r="F8155" s="47"/>
      <c r="G8155" s="48"/>
      <c r="H8155" s="47"/>
      <c r="I8155" s="51"/>
      <c r="J8155" s="51"/>
      <c r="K8155" s="47"/>
      <c r="L8155" s="47"/>
      <c r="M8155" s="47"/>
      <c r="N8155" s="47"/>
      <c r="O8155" s="48"/>
    </row>
    <row r="8156" spans="2:15" x14ac:dyDescent="0.25">
      <c r="B8156" s="84"/>
      <c r="C8156" s="47"/>
      <c r="D8156" s="47"/>
      <c r="E8156" s="47"/>
      <c r="F8156" s="47"/>
      <c r="G8156" s="48"/>
      <c r="H8156" s="47"/>
      <c r="I8156" s="51"/>
      <c r="J8156" s="51"/>
      <c r="K8156" s="47"/>
      <c r="L8156" s="47"/>
      <c r="M8156" s="47"/>
      <c r="N8156" s="47"/>
      <c r="O8156" s="48"/>
    </row>
    <row r="8157" spans="2:15" x14ac:dyDescent="0.25">
      <c r="B8157" s="84"/>
      <c r="C8157" s="47"/>
      <c r="D8157" s="47"/>
      <c r="E8157" s="47"/>
      <c r="F8157" s="47"/>
      <c r="G8157" s="48"/>
      <c r="H8157" s="47"/>
      <c r="I8157" s="51"/>
      <c r="J8157" s="51"/>
      <c r="K8157" s="47"/>
      <c r="L8157" s="47"/>
      <c r="M8157" s="47"/>
      <c r="N8157" s="47"/>
      <c r="O8157" s="48"/>
    </row>
    <row r="8158" spans="2:15" x14ac:dyDescent="0.25">
      <c r="B8158" s="84"/>
      <c r="C8158" s="47"/>
      <c r="D8158" s="47"/>
      <c r="E8158" s="47"/>
      <c r="F8158" s="47"/>
      <c r="G8158" s="48"/>
      <c r="H8158" s="47"/>
      <c r="I8158" s="51"/>
      <c r="J8158" s="51"/>
      <c r="K8158" s="47"/>
      <c r="L8158" s="47"/>
      <c r="M8158" s="47"/>
      <c r="N8158" s="47"/>
      <c r="O8158" s="48"/>
    </row>
    <row r="8159" spans="2:15" x14ac:dyDescent="0.25">
      <c r="B8159" s="84"/>
      <c r="C8159" s="47"/>
      <c r="D8159" s="47"/>
      <c r="E8159" s="47"/>
      <c r="F8159" s="47"/>
      <c r="G8159" s="48"/>
      <c r="H8159" s="47"/>
      <c r="I8159" s="51"/>
      <c r="J8159" s="51"/>
      <c r="K8159" s="47"/>
      <c r="L8159" s="47"/>
      <c r="M8159" s="47"/>
      <c r="N8159" s="47"/>
      <c r="O8159" s="48"/>
    </row>
    <row r="8160" spans="2:15" x14ac:dyDescent="0.25">
      <c r="B8160" s="84"/>
      <c r="C8160" s="47"/>
      <c r="D8160" s="47"/>
      <c r="E8160" s="47"/>
      <c r="F8160" s="47"/>
      <c r="G8160" s="48"/>
      <c r="H8160" s="47"/>
      <c r="I8160" s="51"/>
      <c r="J8160" s="51"/>
      <c r="K8160" s="47"/>
      <c r="L8160" s="47"/>
      <c r="M8160" s="47"/>
      <c r="N8160" s="47"/>
      <c r="O8160" s="48"/>
    </row>
    <row r="8161" spans="2:15" x14ac:dyDescent="0.25">
      <c r="B8161" s="84"/>
      <c r="C8161" s="47"/>
      <c r="D8161" s="47"/>
      <c r="E8161" s="47"/>
      <c r="F8161" s="47"/>
      <c r="G8161" s="48"/>
      <c r="H8161" s="47"/>
      <c r="I8161" s="51"/>
      <c r="J8161" s="51"/>
      <c r="K8161" s="47"/>
      <c r="L8161" s="47"/>
      <c r="M8161" s="47"/>
      <c r="N8161" s="47"/>
      <c r="O8161" s="48"/>
    </row>
    <row r="8162" spans="2:15" x14ac:dyDescent="0.25">
      <c r="B8162" s="84"/>
      <c r="C8162" s="47"/>
      <c r="D8162" s="47"/>
      <c r="E8162" s="47"/>
      <c r="F8162" s="47"/>
      <c r="G8162" s="48"/>
      <c r="H8162" s="47"/>
      <c r="I8162" s="51"/>
      <c r="J8162" s="51"/>
      <c r="K8162" s="47"/>
      <c r="L8162" s="47"/>
      <c r="M8162" s="47"/>
      <c r="N8162" s="47"/>
      <c r="O8162" s="48"/>
    </row>
    <row r="8163" spans="2:15" x14ac:dyDescent="0.25">
      <c r="B8163" s="84"/>
      <c r="C8163" s="47"/>
      <c r="D8163" s="47"/>
      <c r="E8163" s="47"/>
      <c r="F8163" s="47"/>
      <c r="G8163" s="48"/>
      <c r="H8163" s="47"/>
      <c r="I8163" s="51"/>
      <c r="J8163" s="51"/>
      <c r="K8163" s="47"/>
      <c r="L8163" s="47"/>
      <c r="M8163" s="47"/>
      <c r="N8163" s="47"/>
      <c r="O8163" s="48"/>
    </row>
    <row r="8164" spans="2:15" x14ac:dyDescent="0.25">
      <c r="B8164" s="84"/>
      <c r="C8164" s="47"/>
      <c r="D8164" s="47"/>
      <c r="E8164" s="47"/>
      <c r="F8164" s="47"/>
      <c r="G8164" s="48"/>
      <c r="H8164" s="47"/>
      <c r="I8164" s="51"/>
      <c r="J8164" s="51"/>
      <c r="K8164" s="47"/>
      <c r="L8164" s="47"/>
      <c r="M8164" s="47"/>
      <c r="N8164" s="47"/>
      <c r="O8164" s="48"/>
    </row>
    <row r="8165" spans="2:15" x14ac:dyDescent="0.25">
      <c r="B8165" s="84"/>
      <c r="C8165" s="47"/>
      <c r="D8165" s="47"/>
      <c r="E8165" s="47"/>
      <c r="F8165" s="47"/>
      <c r="G8165" s="48"/>
      <c r="H8165" s="47"/>
      <c r="I8165" s="51"/>
      <c r="J8165" s="51"/>
      <c r="K8165" s="47"/>
      <c r="L8165" s="47"/>
      <c r="M8165" s="47"/>
      <c r="N8165" s="47"/>
      <c r="O8165" s="48"/>
    </row>
    <row r="8166" spans="2:15" x14ac:dyDescent="0.25">
      <c r="B8166" s="84"/>
      <c r="C8166" s="47"/>
      <c r="D8166" s="47"/>
      <c r="E8166" s="47"/>
      <c r="F8166" s="47"/>
      <c r="G8166" s="48"/>
      <c r="H8166" s="47"/>
      <c r="I8166" s="51"/>
      <c r="J8166" s="51"/>
      <c r="K8166" s="47"/>
      <c r="L8166" s="47"/>
      <c r="M8166" s="47"/>
      <c r="N8166" s="47"/>
      <c r="O8166" s="48"/>
    </row>
    <row r="8167" spans="2:15" x14ac:dyDescent="0.25">
      <c r="B8167" s="84"/>
      <c r="C8167" s="47"/>
      <c r="D8167" s="47"/>
      <c r="E8167" s="47"/>
      <c r="F8167" s="47"/>
      <c r="G8167" s="48"/>
      <c r="H8167" s="47"/>
      <c r="I8167" s="51"/>
      <c r="J8167" s="51"/>
      <c r="K8167" s="47"/>
      <c r="L8167" s="47"/>
      <c r="M8167" s="47"/>
      <c r="N8167" s="47"/>
      <c r="O8167" s="48"/>
    </row>
    <row r="8168" spans="2:15" x14ac:dyDescent="0.25">
      <c r="B8168" s="84"/>
      <c r="C8168" s="47"/>
      <c r="D8168" s="47"/>
      <c r="E8168" s="47"/>
      <c r="F8168" s="47"/>
      <c r="G8168" s="48"/>
      <c r="H8168" s="47"/>
      <c r="I8168" s="51"/>
      <c r="J8168" s="51"/>
      <c r="K8168" s="47"/>
      <c r="L8168" s="47"/>
      <c r="M8168" s="47"/>
      <c r="N8168" s="47"/>
      <c r="O8168" s="48"/>
    </row>
    <row r="8169" spans="2:15" x14ac:dyDescent="0.25">
      <c r="B8169" s="84"/>
      <c r="C8169" s="47"/>
      <c r="D8169" s="47"/>
      <c r="E8169" s="47"/>
      <c r="F8169" s="47"/>
      <c r="G8169" s="48"/>
      <c r="H8169" s="47"/>
      <c r="I8169" s="51"/>
      <c r="J8169" s="51"/>
      <c r="K8169" s="47"/>
      <c r="L8169" s="47"/>
      <c r="M8169" s="47"/>
      <c r="N8169" s="47"/>
      <c r="O8169" s="48"/>
    </row>
    <row r="8170" spans="2:15" x14ac:dyDescent="0.25">
      <c r="B8170" s="84"/>
      <c r="C8170" s="47"/>
      <c r="D8170" s="47"/>
      <c r="E8170" s="47"/>
      <c r="F8170" s="47"/>
      <c r="G8170" s="48"/>
      <c r="H8170" s="47"/>
      <c r="I8170" s="51"/>
      <c r="J8170" s="51"/>
      <c r="K8170" s="47"/>
      <c r="L8170" s="47"/>
      <c r="M8170" s="47"/>
      <c r="N8170" s="47"/>
      <c r="O8170" s="48"/>
    </row>
    <row r="8171" spans="2:15" x14ac:dyDescent="0.25">
      <c r="B8171" s="84"/>
      <c r="C8171" s="47"/>
      <c r="D8171" s="47"/>
      <c r="E8171" s="47"/>
      <c r="F8171" s="47"/>
      <c r="G8171" s="48"/>
      <c r="H8171" s="47"/>
      <c r="I8171" s="51"/>
      <c r="J8171" s="51"/>
      <c r="K8171" s="47"/>
      <c r="L8171" s="47"/>
      <c r="M8171" s="47"/>
      <c r="N8171" s="47"/>
      <c r="O8171" s="48"/>
    </row>
    <row r="8172" spans="2:15" x14ac:dyDescent="0.25">
      <c r="B8172" s="84"/>
      <c r="C8172" s="47"/>
      <c r="D8172" s="47"/>
      <c r="E8172" s="47"/>
      <c r="F8172" s="47"/>
      <c r="G8172" s="48"/>
      <c r="H8172" s="47"/>
      <c r="I8172" s="51"/>
      <c r="J8172" s="51"/>
      <c r="K8172" s="47"/>
      <c r="L8172" s="47"/>
      <c r="M8172" s="47"/>
      <c r="N8172" s="47"/>
      <c r="O8172" s="48"/>
    </row>
    <row r="8173" spans="2:15" x14ac:dyDescent="0.25">
      <c r="B8173" s="84"/>
      <c r="C8173" s="47"/>
      <c r="D8173" s="47"/>
      <c r="E8173" s="47"/>
      <c r="F8173" s="47"/>
      <c r="G8173" s="48"/>
      <c r="H8173" s="47"/>
      <c r="I8173" s="51"/>
      <c r="J8173" s="51"/>
      <c r="K8173" s="47"/>
      <c r="L8173" s="47"/>
      <c r="M8173" s="47"/>
      <c r="N8173" s="47"/>
      <c r="O8173" s="48"/>
    </row>
    <row r="8174" spans="2:15" x14ac:dyDescent="0.25">
      <c r="B8174" s="84"/>
      <c r="C8174" s="47"/>
      <c r="D8174" s="47"/>
      <c r="E8174" s="47"/>
      <c r="F8174" s="47"/>
      <c r="G8174" s="48"/>
      <c r="H8174" s="47"/>
      <c r="I8174" s="51"/>
      <c r="J8174" s="51"/>
      <c r="K8174" s="47"/>
      <c r="L8174" s="47"/>
      <c r="M8174" s="47"/>
      <c r="N8174" s="47"/>
      <c r="O8174" s="48"/>
    </row>
    <row r="8175" spans="2:15" x14ac:dyDescent="0.25">
      <c r="B8175" s="84"/>
      <c r="C8175" s="47"/>
      <c r="D8175" s="47"/>
      <c r="E8175" s="47"/>
      <c r="F8175" s="47"/>
      <c r="G8175" s="48"/>
      <c r="H8175" s="47"/>
      <c r="I8175" s="51"/>
      <c r="J8175" s="51"/>
      <c r="K8175" s="47"/>
      <c r="L8175" s="47"/>
      <c r="M8175" s="47"/>
      <c r="N8175" s="47"/>
      <c r="O8175" s="48"/>
    </row>
    <row r="8176" spans="2:15" x14ac:dyDescent="0.25">
      <c r="B8176" s="84"/>
      <c r="C8176" s="47"/>
      <c r="D8176" s="47"/>
      <c r="E8176" s="47"/>
      <c r="F8176" s="47"/>
      <c r="G8176" s="48"/>
      <c r="H8176" s="47"/>
      <c r="I8176" s="51"/>
      <c r="J8176" s="51"/>
      <c r="K8176" s="47"/>
      <c r="L8176" s="47"/>
      <c r="M8176" s="47"/>
      <c r="N8176" s="47"/>
      <c r="O8176" s="48"/>
    </row>
    <row r="8177" spans="2:15" x14ac:dyDescent="0.25">
      <c r="B8177" s="84"/>
      <c r="C8177" s="47"/>
      <c r="D8177" s="47"/>
      <c r="E8177" s="47"/>
      <c r="F8177" s="47"/>
      <c r="G8177" s="48"/>
      <c r="H8177" s="47"/>
      <c r="I8177" s="51"/>
      <c r="J8177" s="51"/>
      <c r="K8177" s="47"/>
      <c r="L8177" s="47"/>
      <c r="M8177" s="47"/>
      <c r="N8177" s="47"/>
      <c r="O8177" s="48"/>
    </row>
    <row r="8178" spans="2:15" x14ac:dyDescent="0.25">
      <c r="B8178" s="84"/>
      <c r="C8178" s="47"/>
      <c r="D8178" s="47"/>
      <c r="E8178" s="47"/>
      <c r="F8178" s="47"/>
      <c r="G8178" s="48"/>
      <c r="H8178" s="47"/>
      <c r="I8178" s="51"/>
      <c r="J8178" s="51"/>
      <c r="K8178" s="47"/>
      <c r="L8178" s="47"/>
      <c r="M8178" s="47"/>
      <c r="N8178" s="47"/>
      <c r="O8178" s="48"/>
    </row>
    <row r="8179" spans="2:15" x14ac:dyDescent="0.25">
      <c r="B8179" s="84"/>
      <c r="C8179" s="47"/>
      <c r="D8179" s="47"/>
      <c r="E8179" s="47"/>
      <c r="F8179" s="47"/>
      <c r="G8179" s="48"/>
      <c r="H8179" s="47"/>
      <c r="I8179" s="51"/>
      <c r="J8179" s="51"/>
      <c r="K8179" s="47"/>
      <c r="L8179" s="47"/>
      <c r="M8179" s="47"/>
      <c r="N8179" s="47"/>
      <c r="O8179" s="48"/>
    </row>
    <row r="8180" spans="2:15" x14ac:dyDescent="0.25">
      <c r="B8180" s="84"/>
      <c r="C8180" s="47"/>
      <c r="D8180" s="47"/>
      <c r="E8180" s="47"/>
      <c r="F8180" s="47"/>
      <c r="G8180" s="48"/>
      <c r="H8180" s="47"/>
      <c r="I8180" s="51"/>
      <c r="J8180" s="51"/>
      <c r="K8180" s="47"/>
      <c r="L8180" s="47"/>
      <c r="M8180" s="47"/>
      <c r="N8180" s="47"/>
      <c r="O8180" s="48"/>
    </row>
    <row r="8181" spans="2:15" x14ac:dyDescent="0.25">
      <c r="B8181" s="84"/>
      <c r="C8181" s="47"/>
      <c r="D8181" s="47"/>
      <c r="E8181" s="47"/>
      <c r="F8181" s="47"/>
      <c r="G8181" s="48"/>
      <c r="H8181" s="47"/>
      <c r="I8181" s="51"/>
      <c r="J8181" s="51"/>
      <c r="K8181" s="47"/>
      <c r="L8181" s="47"/>
      <c r="M8181" s="47"/>
      <c r="N8181" s="47"/>
      <c r="O8181" s="48"/>
    </row>
    <row r="8182" spans="2:15" x14ac:dyDescent="0.25">
      <c r="B8182" s="84"/>
      <c r="C8182" s="47"/>
      <c r="D8182" s="47"/>
      <c r="E8182" s="47"/>
      <c r="F8182" s="47"/>
      <c r="G8182" s="48"/>
      <c r="H8182" s="47"/>
      <c r="I8182" s="51"/>
      <c r="J8182" s="51"/>
      <c r="K8182" s="47"/>
      <c r="L8182" s="47"/>
      <c r="M8182" s="47"/>
      <c r="N8182" s="47"/>
      <c r="O8182" s="48"/>
    </row>
    <row r="8183" spans="2:15" x14ac:dyDescent="0.25">
      <c r="B8183" s="84"/>
      <c r="C8183" s="47"/>
      <c r="D8183" s="47"/>
      <c r="E8183" s="47"/>
      <c r="F8183" s="47"/>
      <c r="G8183" s="48"/>
      <c r="H8183" s="47"/>
      <c r="I8183" s="51"/>
      <c r="J8183" s="51"/>
      <c r="K8183" s="47"/>
      <c r="L8183" s="47"/>
      <c r="M8183" s="47"/>
      <c r="N8183" s="47"/>
      <c r="O8183" s="48"/>
    </row>
    <row r="8184" spans="2:15" x14ac:dyDescent="0.25">
      <c r="B8184" s="84"/>
      <c r="C8184" s="47"/>
      <c r="D8184" s="47"/>
      <c r="E8184" s="47"/>
      <c r="F8184" s="47"/>
      <c r="G8184" s="48"/>
      <c r="H8184" s="47"/>
      <c r="I8184" s="51"/>
      <c r="J8184" s="51"/>
      <c r="K8184" s="47"/>
      <c r="L8184" s="47"/>
      <c r="M8184" s="47"/>
      <c r="N8184" s="47"/>
      <c r="O8184" s="48"/>
    </row>
    <row r="8185" spans="2:15" x14ac:dyDescent="0.25">
      <c r="B8185" s="84"/>
      <c r="C8185" s="47"/>
      <c r="D8185" s="47"/>
      <c r="E8185" s="47"/>
      <c r="F8185" s="47"/>
      <c r="G8185" s="48"/>
      <c r="H8185" s="47"/>
      <c r="I8185" s="51"/>
      <c r="J8185" s="51"/>
      <c r="K8185" s="47"/>
      <c r="L8185" s="47"/>
      <c r="M8185" s="47"/>
      <c r="N8185" s="47"/>
      <c r="O8185" s="48"/>
    </row>
    <row r="8186" spans="2:15" x14ac:dyDescent="0.25">
      <c r="B8186" s="84"/>
      <c r="C8186" s="47"/>
      <c r="D8186" s="47"/>
      <c r="E8186" s="47"/>
      <c r="F8186" s="47"/>
      <c r="G8186" s="48"/>
      <c r="H8186" s="47"/>
      <c r="I8186" s="51"/>
      <c r="J8186" s="51"/>
      <c r="K8186" s="47"/>
      <c r="L8186" s="47"/>
      <c r="M8186" s="47"/>
      <c r="N8186" s="47"/>
      <c r="O8186" s="48"/>
    </row>
    <row r="8187" spans="2:15" x14ac:dyDescent="0.25">
      <c r="B8187" s="84"/>
      <c r="C8187" s="47"/>
      <c r="D8187" s="47"/>
      <c r="E8187" s="47"/>
      <c r="F8187" s="47"/>
      <c r="G8187" s="48"/>
      <c r="H8187" s="47"/>
      <c r="I8187" s="51"/>
      <c r="J8187" s="51"/>
      <c r="K8187" s="47"/>
      <c r="L8187" s="47"/>
      <c r="M8187" s="47"/>
      <c r="N8187" s="47"/>
      <c r="O8187" s="48"/>
    </row>
    <row r="8188" spans="2:15" x14ac:dyDescent="0.25">
      <c r="B8188" s="84"/>
      <c r="C8188" s="47"/>
      <c r="D8188" s="47"/>
      <c r="E8188" s="47"/>
      <c r="F8188" s="47"/>
      <c r="G8188" s="48"/>
      <c r="H8188" s="47"/>
      <c r="I8188" s="51"/>
      <c r="J8188" s="51"/>
      <c r="K8188" s="47"/>
      <c r="L8188" s="47"/>
      <c r="M8188" s="47"/>
      <c r="N8188" s="47"/>
      <c r="O8188" s="48"/>
    </row>
    <row r="8189" spans="2:15" x14ac:dyDescent="0.25">
      <c r="B8189" s="84"/>
      <c r="C8189" s="47"/>
      <c r="D8189" s="47"/>
      <c r="E8189" s="47"/>
      <c r="F8189" s="47"/>
      <c r="G8189" s="48"/>
      <c r="H8189" s="47"/>
      <c r="I8189" s="51"/>
      <c r="J8189" s="51"/>
      <c r="K8189" s="47"/>
      <c r="L8189" s="47"/>
      <c r="M8189" s="47"/>
      <c r="N8189" s="47"/>
      <c r="O8189" s="48"/>
    </row>
    <row r="8190" spans="2:15" x14ac:dyDescent="0.25">
      <c r="B8190" s="84"/>
      <c r="C8190" s="47"/>
      <c r="D8190" s="47"/>
      <c r="E8190" s="47"/>
      <c r="F8190" s="47"/>
      <c r="G8190" s="48"/>
      <c r="H8190" s="47"/>
      <c r="I8190" s="51"/>
      <c r="J8190" s="51"/>
      <c r="K8190" s="47"/>
      <c r="L8190" s="47"/>
      <c r="M8190" s="47"/>
      <c r="N8190" s="47"/>
      <c r="O8190" s="48"/>
    </row>
    <row r="8191" spans="2:15" x14ac:dyDescent="0.25">
      <c r="B8191" s="84"/>
      <c r="C8191" s="47"/>
      <c r="D8191" s="47"/>
      <c r="E8191" s="47"/>
      <c r="F8191" s="47"/>
      <c r="G8191" s="48"/>
      <c r="H8191" s="47"/>
      <c r="I8191" s="51"/>
      <c r="J8191" s="51"/>
      <c r="K8191" s="47"/>
      <c r="L8191" s="47"/>
      <c r="M8191" s="47"/>
      <c r="N8191" s="47"/>
      <c r="O8191" s="48"/>
    </row>
    <row r="8192" spans="2:15" x14ac:dyDescent="0.25">
      <c r="B8192" s="84"/>
      <c r="C8192" s="47"/>
      <c r="D8192" s="47"/>
      <c r="E8192" s="47"/>
      <c r="F8192" s="47"/>
      <c r="G8192" s="48"/>
      <c r="H8192" s="47"/>
      <c r="I8192" s="51"/>
      <c r="J8192" s="51"/>
      <c r="K8192" s="47"/>
      <c r="L8192" s="47"/>
      <c r="M8192" s="47"/>
      <c r="N8192" s="47"/>
      <c r="O8192" s="48"/>
    </row>
    <row r="8193" spans="2:15" x14ac:dyDescent="0.25">
      <c r="B8193" s="84"/>
      <c r="C8193" s="47"/>
      <c r="D8193" s="47"/>
      <c r="E8193" s="47"/>
      <c r="F8193" s="47"/>
      <c r="G8193" s="48"/>
      <c r="H8193" s="47"/>
      <c r="I8193" s="51"/>
      <c r="J8193" s="51"/>
      <c r="K8193" s="47"/>
      <c r="L8193" s="47"/>
      <c r="M8193" s="47"/>
      <c r="N8193" s="47"/>
      <c r="O8193" s="48"/>
    </row>
    <row r="8194" spans="2:15" x14ac:dyDescent="0.25">
      <c r="B8194" s="84"/>
      <c r="C8194" s="47"/>
      <c r="D8194" s="47"/>
      <c r="E8194" s="47"/>
      <c r="F8194" s="47"/>
      <c r="G8194" s="48"/>
      <c r="H8194" s="47"/>
      <c r="I8194" s="51"/>
      <c r="J8194" s="51"/>
      <c r="K8194" s="47"/>
      <c r="L8194" s="47"/>
      <c r="M8194" s="47"/>
      <c r="N8194" s="47"/>
      <c r="O8194" s="48"/>
    </row>
    <row r="8195" spans="2:15" x14ac:dyDescent="0.25">
      <c r="B8195" s="84"/>
      <c r="C8195" s="47"/>
      <c r="D8195" s="47"/>
      <c r="E8195" s="47"/>
      <c r="F8195" s="47"/>
      <c r="G8195" s="48"/>
      <c r="H8195" s="47"/>
      <c r="I8195" s="51"/>
      <c r="J8195" s="51"/>
      <c r="K8195" s="47"/>
      <c r="L8195" s="47"/>
      <c r="M8195" s="47"/>
      <c r="N8195" s="47"/>
      <c r="O8195" s="48"/>
    </row>
    <row r="8196" spans="2:15" x14ac:dyDescent="0.25">
      <c r="B8196" s="84"/>
      <c r="C8196" s="47"/>
      <c r="D8196" s="47"/>
      <c r="E8196" s="47"/>
      <c r="F8196" s="47"/>
      <c r="G8196" s="48"/>
      <c r="H8196" s="47"/>
      <c r="I8196" s="51"/>
      <c r="J8196" s="51"/>
      <c r="K8196" s="47"/>
      <c r="L8196" s="47"/>
      <c r="M8196" s="47"/>
      <c r="N8196" s="47"/>
      <c r="O8196" s="48"/>
    </row>
    <row r="8197" spans="2:15" x14ac:dyDescent="0.25">
      <c r="B8197" s="84"/>
      <c r="C8197" s="47"/>
      <c r="D8197" s="47"/>
      <c r="E8197" s="47"/>
      <c r="F8197" s="47"/>
      <c r="G8197" s="48"/>
      <c r="H8197" s="47"/>
      <c r="I8197" s="51"/>
      <c r="J8197" s="51"/>
      <c r="K8197" s="47"/>
      <c r="L8197" s="47"/>
      <c r="M8197" s="47"/>
      <c r="N8197" s="47"/>
      <c r="O8197" s="48"/>
    </row>
    <row r="8198" spans="2:15" x14ac:dyDescent="0.25">
      <c r="B8198" s="84"/>
      <c r="C8198" s="47"/>
      <c r="D8198" s="47"/>
      <c r="E8198" s="47"/>
      <c r="F8198" s="47"/>
      <c r="G8198" s="48"/>
      <c r="H8198" s="47"/>
      <c r="I8198" s="51"/>
      <c r="J8198" s="51"/>
      <c r="K8198" s="47"/>
      <c r="L8198" s="47"/>
      <c r="M8198" s="47"/>
      <c r="N8198" s="47"/>
      <c r="O8198" s="48"/>
    </row>
    <row r="8199" spans="2:15" x14ac:dyDescent="0.25">
      <c r="B8199" s="84"/>
      <c r="C8199" s="47"/>
      <c r="D8199" s="47"/>
      <c r="E8199" s="47"/>
      <c r="F8199" s="47"/>
      <c r="G8199" s="48"/>
      <c r="H8199" s="47"/>
      <c r="I8199" s="51"/>
      <c r="J8199" s="51"/>
      <c r="K8199" s="47"/>
      <c r="L8199" s="47"/>
      <c r="M8199" s="47"/>
      <c r="N8199" s="47"/>
      <c r="O8199" s="48"/>
    </row>
    <row r="8200" spans="2:15" x14ac:dyDescent="0.25">
      <c r="B8200" s="84"/>
      <c r="C8200" s="47"/>
      <c r="D8200" s="47"/>
      <c r="E8200" s="47"/>
      <c r="F8200" s="47"/>
      <c r="G8200" s="48"/>
      <c r="H8200" s="47"/>
      <c r="I8200" s="51"/>
      <c r="J8200" s="51"/>
      <c r="K8200" s="47"/>
      <c r="L8200" s="47"/>
      <c r="M8200" s="47"/>
      <c r="N8200" s="47"/>
      <c r="O8200" s="48"/>
    </row>
    <row r="8201" spans="2:15" x14ac:dyDescent="0.25">
      <c r="B8201" s="84"/>
      <c r="C8201" s="47"/>
      <c r="D8201" s="47"/>
      <c r="E8201" s="47"/>
      <c r="F8201" s="47"/>
      <c r="G8201" s="48"/>
      <c r="H8201" s="47"/>
      <c r="I8201" s="51"/>
      <c r="J8201" s="51"/>
      <c r="K8201" s="47"/>
      <c r="L8201" s="47"/>
      <c r="M8201" s="47"/>
      <c r="N8201" s="47"/>
      <c r="O8201" s="48"/>
    </row>
    <row r="8202" spans="2:15" x14ac:dyDescent="0.25">
      <c r="B8202" s="84"/>
      <c r="C8202" s="47"/>
      <c r="D8202" s="47"/>
      <c r="E8202" s="47"/>
      <c r="F8202" s="47"/>
      <c r="G8202" s="48"/>
      <c r="H8202" s="47"/>
      <c r="I8202" s="51"/>
      <c r="J8202" s="51"/>
      <c r="K8202" s="47"/>
      <c r="L8202" s="47"/>
      <c r="M8202" s="47"/>
      <c r="N8202" s="47"/>
      <c r="O8202" s="48"/>
    </row>
    <row r="8203" spans="2:15" x14ac:dyDescent="0.25">
      <c r="B8203" s="84"/>
      <c r="C8203" s="47"/>
      <c r="D8203" s="47"/>
      <c r="E8203" s="47"/>
      <c r="F8203" s="47"/>
      <c r="G8203" s="48"/>
      <c r="H8203" s="47"/>
      <c r="I8203" s="51"/>
      <c r="J8203" s="51"/>
      <c r="K8203" s="47"/>
      <c r="L8203" s="47"/>
      <c r="M8203" s="47"/>
      <c r="N8203" s="47"/>
      <c r="O8203" s="48"/>
    </row>
    <row r="8204" spans="2:15" x14ac:dyDescent="0.25">
      <c r="B8204" s="84"/>
      <c r="C8204" s="47"/>
      <c r="D8204" s="47"/>
      <c r="E8204" s="47"/>
      <c r="F8204" s="47"/>
      <c r="G8204" s="48"/>
      <c r="H8204" s="47"/>
      <c r="I8204" s="51"/>
      <c r="J8204" s="51"/>
      <c r="K8204" s="47"/>
      <c r="L8204" s="47"/>
      <c r="M8204" s="47"/>
      <c r="N8204" s="47"/>
      <c r="O8204" s="48"/>
    </row>
    <row r="8205" spans="2:15" x14ac:dyDescent="0.25">
      <c r="B8205" s="84"/>
      <c r="C8205" s="47"/>
      <c r="D8205" s="47"/>
      <c r="E8205" s="47"/>
      <c r="F8205" s="47"/>
      <c r="G8205" s="48"/>
      <c r="H8205" s="47"/>
      <c r="I8205" s="51"/>
      <c r="J8205" s="51"/>
      <c r="K8205" s="47"/>
      <c r="L8205" s="47"/>
      <c r="M8205" s="47"/>
      <c r="N8205" s="47"/>
      <c r="O8205" s="48"/>
    </row>
    <row r="8206" spans="2:15" x14ac:dyDescent="0.25">
      <c r="B8206" s="84"/>
      <c r="C8206" s="47"/>
      <c r="D8206" s="47"/>
      <c r="E8206" s="47"/>
      <c r="F8206" s="47"/>
      <c r="G8206" s="48"/>
      <c r="H8206" s="47"/>
      <c r="I8206" s="51"/>
      <c r="J8206" s="51"/>
      <c r="K8206" s="47"/>
      <c r="L8206" s="47"/>
      <c r="M8206" s="47"/>
      <c r="N8206" s="47"/>
      <c r="O8206" s="48"/>
    </row>
    <row r="8207" spans="2:15" x14ac:dyDescent="0.25">
      <c r="B8207" s="84"/>
      <c r="C8207" s="47"/>
      <c r="D8207" s="47"/>
      <c r="E8207" s="47"/>
      <c r="F8207" s="47"/>
      <c r="G8207" s="48"/>
      <c r="H8207" s="47"/>
      <c r="I8207" s="51"/>
      <c r="J8207" s="51"/>
      <c r="K8207" s="47"/>
      <c r="L8207" s="47"/>
      <c r="M8207" s="47"/>
      <c r="N8207" s="47"/>
      <c r="O8207" s="48"/>
    </row>
    <row r="8208" spans="2:15" x14ac:dyDescent="0.25">
      <c r="B8208" s="84"/>
      <c r="C8208" s="47"/>
      <c r="D8208" s="47"/>
      <c r="E8208" s="47"/>
      <c r="F8208" s="47"/>
      <c r="G8208" s="48"/>
      <c r="H8208" s="47"/>
      <c r="I8208" s="51"/>
      <c r="J8208" s="51"/>
      <c r="K8208" s="47"/>
      <c r="L8208" s="47"/>
      <c r="M8208" s="47"/>
      <c r="N8208" s="47"/>
      <c r="O8208" s="48"/>
    </row>
    <row r="8209" spans="2:15" x14ac:dyDescent="0.25">
      <c r="B8209" s="84"/>
      <c r="C8209" s="47"/>
      <c r="D8209" s="47"/>
      <c r="E8209" s="47"/>
      <c r="F8209" s="47"/>
      <c r="G8209" s="48"/>
      <c r="H8209" s="47"/>
      <c r="I8209" s="51"/>
      <c r="J8209" s="51"/>
      <c r="K8209" s="47"/>
      <c r="L8209" s="47"/>
      <c r="M8209" s="47"/>
      <c r="N8209" s="47"/>
      <c r="O8209" s="48"/>
    </row>
    <row r="8210" spans="2:15" x14ac:dyDescent="0.25">
      <c r="B8210" s="84"/>
      <c r="C8210" s="47"/>
      <c r="D8210" s="47"/>
      <c r="E8210" s="47"/>
      <c r="F8210" s="47"/>
      <c r="G8210" s="48"/>
      <c r="H8210" s="47"/>
      <c r="I8210" s="51"/>
      <c r="J8210" s="51"/>
      <c r="K8210" s="47"/>
      <c r="L8210" s="47"/>
      <c r="M8210" s="47"/>
      <c r="N8210" s="47"/>
      <c r="O8210" s="48"/>
    </row>
    <row r="8211" spans="2:15" x14ac:dyDescent="0.25">
      <c r="B8211" s="84"/>
      <c r="C8211" s="47"/>
      <c r="D8211" s="47"/>
      <c r="E8211" s="47"/>
      <c r="F8211" s="47"/>
      <c r="G8211" s="48"/>
      <c r="H8211" s="47"/>
      <c r="I8211" s="51"/>
      <c r="J8211" s="51"/>
      <c r="K8211" s="47"/>
      <c r="L8211" s="47"/>
      <c r="M8211" s="47"/>
      <c r="N8211" s="47"/>
      <c r="O8211" s="48"/>
    </row>
    <row r="8212" spans="2:15" x14ac:dyDescent="0.25">
      <c r="B8212" s="84"/>
      <c r="C8212" s="47"/>
      <c r="D8212" s="47"/>
      <c r="E8212" s="47"/>
      <c r="F8212" s="47"/>
      <c r="G8212" s="48"/>
      <c r="H8212" s="47"/>
      <c r="I8212" s="51"/>
      <c r="J8212" s="51"/>
      <c r="K8212" s="47"/>
      <c r="L8212" s="47"/>
      <c r="M8212" s="47"/>
      <c r="N8212" s="47"/>
      <c r="O8212" s="48"/>
    </row>
    <row r="8213" spans="2:15" x14ac:dyDescent="0.25">
      <c r="B8213" s="84"/>
      <c r="C8213" s="47"/>
      <c r="D8213" s="47"/>
      <c r="E8213" s="47"/>
      <c r="F8213" s="47"/>
      <c r="G8213" s="48"/>
      <c r="H8213" s="47"/>
      <c r="I8213" s="51"/>
      <c r="J8213" s="51"/>
      <c r="K8213" s="47"/>
      <c r="L8213" s="47"/>
      <c r="M8213" s="47"/>
      <c r="N8213" s="47"/>
      <c r="O8213" s="48"/>
    </row>
    <row r="8214" spans="2:15" x14ac:dyDescent="0.25">
      <c r="B8214" s="84"/>
      <c r="C8214" s="47"/>
      <c r="D8214" s="47"/>
      <c r="E8214" s="47"/>
      <c r="F8214" s="47"/>
      <c r="G8214" s="48"/>
      <c r="H8214" s="47"/>
      <c r="I8214" s="51"/>
      <c r="J8214" s="51"/>
      <c r="K8214" s="47"/>
      <c r="L8214" s="47"/>
      <c r="M8214" s="47"/>
      <c r="N8214" s="47"/>
      <c r="O8214" s="48"/>
    </row>
    <row r="8215" spans="2:15" x14ac:dyDescent="0.25">
      <c r="B8215" s="84"/>
      <c r="C8215" s="47"/>
      <c r="D8215" s="47"/>
      <c r="E8215" s="47"/>
      <c r="F8215" s="47"/>
      <c r="G8215" s="48"/>
      <c r="H8215" s="47"/>
      <c r="I8215" s="51"/>
      <c r="J8215" s="51"/>
      <c r="K8215" s="47"/>
      <c r="L8215" s="47"/>
      <c r="M8215" s="47"/>
      <c r="N8215" s="47"/>
      <c r="O8215" s="48"/>
    </row>
    <row r="8216" spans="2:15" x14ac:dyDescent="0.25">
      <c r="B8216" s="84"/>
      <c r="C8216" s="47"/>
      <c r="D8216" s="47"/>
      <c r="E8216" s="47"/>
      <c r="F8216" s="47"/>
      <c r="G8216" s="48"/>
      <c r="H8216" s="47"/>
      <c r="I8216" s="51"/>
      <c r="J8216" s="51"/>
      <c r="K8216" s="47"/>
      <c r="L8216" s="47"/>
      <c r="M8216" s="47"/>
      <c r="N8216" s="47"/>
      <c r="O8216" s="48"/>
    </row>
    <row r="8217" spans="2:15" x14ac:dyDescent="0.25">
      <c r="B8217" s="84"/>
      <c r="C8217" s="47"/>
      <c r="D8217" s="47"/>
      <c r="E8217" s="47"/>
      <c r="F8217" s="47"/>
      <c r="G8217" s="48"/>
      <c r="H8217" s="47"/>
      <c r="I8217" s="51"/>
      <c r="J8217" s="51"/>
      <c r="K8217" s="47"/>
      <c r="L8217" s="47"/>
      <c r="M8217" s="47"/>
      <c r="N8217" s="47"/>
      <c r="O8217" s="48"/>
    </row>
    <row r="8218" spans="2:15" x14ac:dyDescent="0.25">
      <c r="B8218" s="84"/>
      <c r="C8218" s="47"/>
      <c r="D8218" s="47"/>
      <c r="E8218" s="47"/>
      <c r="F8218" s="47"/>
      <c r="G8218" s="48"/>
      <c r="H8218" s="47"/>
      <c r="I8218" s="51"/>
      <c r="J8218" s="51"/>
      <c r="K8218" s="47"/>
      <c r="L8218" s="47"/>
      <c r="M8218" s="47"/>
      <c r="N8218" s="47"/>
      <c r="O8218" s="48"/>
    </row>
    <row r="8219" spans="2:15" x14ac:dyDescent="0.25">
      <c r="B8219" s="84"/>
      <c r="C8219" s="47"/>
      <c r="D8219" s="47"/>
      <c r="E8219" s="47"/>
      <c r="F8219" s="47"/>
      <c r="G8219" s="48"/>
      <c r="H8219" s="47"/>
      <c r="I8219" s="51"/>
      <c r="J8219" s="51"/>
      <c r="K8219" s="47"/>
      <c r="L8219" s="47"/>
      <c r="M8219" s="47"/>
      <c r="N8219" s="47"/>
      <c r="O8219" s="48"/>
    </row>
    <row r="8220" spans="2:15" x14ac:dyDescent="0.25">
      <c r="B8220" s="84"/>
      <c r="C8220" s="47"/>
      <c r="D8220" s="47"/>
      <c r="E8220" s="47"/>
      <c r="F8220" s="47"/>
      <c r="G8220" s="48"/>
      <c r="H8220" s="47"/>
      <c r="I8220" s="51"/>
      <c r="J8220" s="51"/>
      <c r="K8220" s="47"/>
      <c r="L8220" s="47"/>
      <c r="M8220" s="47"/>
      <c r="N8220" s="47"/>
      <c r="O8220" s="48"/>
    </row>
    <row r="8221" spans="2:15" x14ac:dyDescent="0.25">
      <c r="B8221" s="84"/>
      <c r="C8221" s="47"/>
      <c r="D8221" s="47"/>
      <c r="E8221" s="47"/>
      <c r="F8221" s="47"/>
      <c r="G8221" s="48"/>
      <c r="H8221" s="47"/>
      <c r="I8221" s="51"/>
      <c r="J8221" s="51"/>
      <c r="K8221" s="47"/>
      <c r="L8221" s="47"/>
      <c r="M8221" s="47"/>
      <c r="N8221" s="47"/>
      <c r="O8221" s="48"/>
    </row>
    <row r="8222" spans="2:15" x14ac:dyDescent="0.25">
      <c r="B8222" s="84"/>
      <c r="C8222" s="47"/>
      <c r="D8222" s="47"/>
      <c r="E8222" s="47"/>
      <c r="F8222" s="47"/>
      <c r="G8222" s="48"/>
      <c r="H8222" s="47"/>
      <c r="I8222" s="51"/>
      <c r="J8222" s="51"/>
      <c r="K8222" s="47"/>
      <c r="L8222" s="47"/>
      <c r="M8222" s="47"/>
      <c r="N8222" s="47"/>
      <c r="O8222" s="48"/>
    </row>
    <row r="8223" spans="2:15" x14ac:dyDescent="0.25">
      <c r="B8223" s="84"/>
      <c r="C8223" s="47"/>
      <c r="D8223" s="47"/>
      <c r="E8223" s="47"/>
      <c r="F8223" s="47"/>
      <c r="G8223" s="48"/>
      <c r="H8223" s="47"/>
      <c r="I8223" s="51"/>
      <c r="J8223" s="51"/>
      <c r="K8223" s="47"/>
      <c r="L8223" s="47"/>
      <c r="M8223" s="47"/>
      <c r="N8223" s="47"/>
      <c r="O8223" s="48"/>
    </row>
    <row r="8224" spans="2:15" x14ac:dyDescent="0.25">
      <c r="B8224" s="84"/>
      <c r="C8224" s="47"/>
      <c r="D8224" s="47"/>
      <c r="E8224" s="47"/>
      <c r="F8224" s="47"/>
      <c r="G8224" s="48"/>
      <c r="H8224" s="47"/>
      <c r="I8224" s="51"/>
      <c r="J8224" s="51"/>
      <c r="K8224" s="47"/>
      <c r="L8224" s="47"/>
      <c r="M8224" s="47"/>
      <c r="N8224" s="47"/>
      <c r="O8224" s="48"/>
    </row>
    <row r="8225" spans="2:15" x14ac:dyDescent="0.25">
      <c r="B8225" s="84"/>
      <c r="C8225" s="47"/>
      <c r="D8225" s="47"/>
      <c r="E8225" s="47"/>
      <c r="F8225" s="47"/>
      <c r="G8225" s="48"/>
      <c r="H8225" s="47"/>
      <c r="I8225" s="51"/>
      <c r="J8225" s="51"/>
      <c r="K8225" s="47"/>
      <c r="L8225" s="47"/>
      <c r="M8225" s="47"/>
      <c r="N8225" s="47"/>
      <c r="O8225" s="48"/>
    </row>
    <row r="8226" spans="2:15" x14ac:dyDescent="0.25">
      <c r="B8226" s="84"/>
      <c r="C8226" s="47"/>
      <c r="D8226" s="47"/>
      <c r="E8226" s="47"/>
      <c r="F8226" s="47"/>
      <c r="G8226" s="48"/>
      <c r="H8226" s="47"/>
      <c r="I8226" s="51"/>
      <c r="J8226" s="51"/>
      <c r="K8226" s="47"/>
      <c r="L8226" s="47"/>
      <c r="M8226" s="47"/>
      <c r="N8226" s="47"/>
      <c r="O8226" s="48"/>
    </row>
    <row r="8227" spans="2:15" x14ac:dyDescent="0.25">
      <c r="B8227" s="84"/>
      <c r="C8227" s="47"/>
      <c r="D8227" s="47"/>
      <c r="E8227" s="47"/>
      <c r="F8227" s="47"/>
      <c r="G8227" s="48"/>
      <c r="H8227" s="47"/>
      <c r="I8227" s="51"/>
      <c r="J8227" s="51"/>
      <c r="K8227" s="47"/>
      <c r="L8227" s="47"/>
      <c r="M8227" s="47"/>
      <c r="N8227" s="47"/>
      <c r="O8227" s="48"/>
    </row>
    <row r="8228" spans="2:15" x14ac:dyDescent="0.25">
      <c r="B8228" s="84"/>
      <c r="C8228" s="47"/>
      <c r="D8228" s="47"/>
      <c r="E8228" s="47"/>
      <c r="F8228" s="47"/>
      <c r="G8228" s="48"/>
      <c r="H8228" s="47"/>
      <c r="I8228" s="51"/>
      <c r="J8228" s="51"/>
      <c r="K8228" s="47"/>
      <c r="L8228" s="47"/>
      <c r="M8228" s="47"/>
      <c r="N8228" s="47"/>
      <c r="O8228" s="48"/>
    </row>
    <row r="8229" spans="2:15" x14ac:dyDescent="0.25">
      <c r="B8229" s="84"/>
      <c r="C8229" s="47"/>
      <c r="D8229" s="47"/>
      <c r="E8229" s="47"/>
      <c r="F8229" s="47"/>
      <c r="G8229" s="48"/>
      <c r="H8229" s="47"/>
      <c r="I8229" s="51"/>
      <c r="J8229" s="51"/>
      <c r="K8229" s="47"/>
      <c r="L8229" s="47"/>
      <c r="M8229" s="47"/>
      <c r="N8229" s="47"/>
      <c r="O8229" s="48"/>
    </row>
    <row r="8230" spans="2:15" x14ac:dyDescent="0.25">
      <c r="B8230" s="84"/>
      <c r="C8230" s="47"/>
      <c r="D8230" s="47"/>
      <c r="E8230" s="47"/>
      <c r="F8230" s="47"/>
      <c r="G8230" s="48"/>
      <c r="H8230" s="47"/>
      <c r="I8230" s="51"/>
      <c r="J8230" s="51"/>
      <c r="K8230" s="47"/>
      <c r="L8230" s="47"/>
      <c r="M8230" s="47"/>
      <c r="N8230" s="47"/>
      <c r="O8230" s="48"/>
    </row>
    <row r="8231" spans="2:15" x14ac:dyDescent="0.25">
      <c r="B8231" s="84"/>
      <c r="C8231" s="47"/>
      <c r="D8231" s="47"/>
      <c r="E8231" s="47"/>
      <c r="F8231" s="47"/>
      <c r="G8231" s="48"/>
      <c r="H8231" s="47"/>
      <c r="I8231" s="51"/>
      <c r="J8231" s="51"/>
      <c r="K8231" s="47"/>
      <c r="L8231" s="47"/>
      <c r="M8231" s="47"/>
      <c r="N8231" s="47"/>
      <c r="O8231" s="48"/>
    </row>
    <row r="8232" spans="2:15" x14ac:dyDescent="0.25">
      <c r="B8232" s="84"/>
      <c r="C8232" s="47"/>
      <c r="D8232" s="47"/>
      <c r="E8232" s="47"/>
      <c r="F8232" s="47"/>
      <c r="G8232" s="48"/>
      <c r="H8232" s="47"/>
      <c r="I8232" s="51"/>
      <c r="J8232" s="51"/>
      <c r="K8232" s="47"/>
      <c r="L8232" s="47"/>
      <c r="M8232" s="47"/>
      <c r="N8232" s="47"/>
      <c r="O8232" s="48"/>
    </row>
    <row r="8233" spans="2:15" x14ac:dyDescent="0.25">
      <c r="B8233" s="84"/>
      <c r="C8233" s="47"/>
      <c r="D8233" s="47"/>
      <c r="E8233" s="47"/>
      <c r="F8233" s="47"/>
      <c r="G8233" s="48"/>
      <c r="H8233" s="47"/>
      <c r="I8233" s="51"/>
      <c r="J8233" s="51"/>
      <c r="K8233" s="47"/>
      <c r="L8233" s="47"/>
      <c r="M8233" s="47"/>
      <c r="N8233" s="47"/>
      <c r="O8233" s="48"/>
    </row>
    <row r="8234" spans="2:15" x14ac:dyDescent="0.25">
      <c r="B8234" s="84"/>
      <c r="C8234" s="47"/>
      <c r="D8234" s="47"/>
      <c r="E8234" s="47"/>
      <c r="F8234" s="47"/>
      <c r="G8234" s="48"/>
      <c r="H8234" s="47"/>
      <c r="I8234" s="51"/>
      <c r="J8234" s="51"/>
      <c r="K8234" s="47"/>
      <c r="L8234" s="47"/>
      <c r="M8234" s="47"/>
      <c r="N8234" s="47"/>
      <c r="O8234" s="48"/>
    </row>
    <row r="8235" spans="2:15" x14ac:dyDescent="0.25">
      <c r="B8235" s="84"/>
      <c r="C8235" s="47"/>
      <c r="D8235" s="47"/>
      <c r="E8235" s="47"/>
      <c r="F8235" s="47"/>
      <c r="G8235" s="48"/>
      <c r="H8235" s="47"/>
      <c r="I8235" s="51"/>
      <c r="J8235" s="51"/>
      <c r="K8235" s="47"/>
      <c r="L8235" s="47"/>
      <c r="M8235" s="47"/>
      <c r="N8235" s="47"/>
      <c r="O8235" s="48"/>
    </row>
    <row r="8236" spans="2:15" x14ac:dyDescent="0.25">
      <c r="B8236" s="84"/>
      <c r="C8236" s="47"/>
      <c r="D8236" s="47"/>
      <c r="E8236" s="47"/>
      <c r="F8236" s="47"/>
      <c r="G8236" s="48"/>
      <c r="H8236" s="47"/>
      <c r="I8236" s="51"/>
      <c r="J8236" s="51"/>
      <c r="K8236" s="47"/>
      <c r="L8236" s="47"/>
      <c r="M8236" s="47"/>
      <c r="N8236" s="47"/>
      <c r="O8236" s="48"/>
    </row>
    <row r="8237" spans="2:15" x14ac:dyDescent="0.25">
      <c r="B8237" s="84"/>
      <c r="C8237" s="47"/>
      <c r="D8237" s="47"/>
      <c r="E8237" s="47"/>
      <c r="F8237" s="47"/>
      <c r="G8237" s="48"/>
      <c r="H8237" s="47"/>
      <c r="I8237" s="51"/>
      <c r="J8237" s="51"/>
      <c r="K8237" s="47"/>
      <c r="L8237" s="47"/>
      <c r="M8237" s="47"/>
      <c r="N8237" s="47"/>
      <c r="O8237" s="48"/>
    </row>
    <row r="8238" spans="2:15" x14ac:dyDescent="0.25">
      <c r="B8238" s="84"/>
      <c r="C8238" s="47"/>
      <c r="D8238" s="47"/>
      <c r="E8238" s="47"/>
      <c r="F8238" s="47"/>
      <c r="G8238" s="48"/>
      <c r="H8238" s="47"/>
      <c r="I8238" s="51"/>
      <c r="J8238" s="51"/>
      <c r="K8238" s="47"/>
      <c r="L8238" s="47"/>
      <c r="M8238" s="47"/>
      <c r="N8238" s="47"/>
      <c r="O8238" s="48"/>
    </row>
    <row r="8239" spans="2:15" x14ac:dyDescent="0.25">
      <c r="B8239" s="84"/>
      <c r="C8239" s="47"/>
      <c r="D8239" s="47"/>
      <c r="E8239" s="47"/>
      <c r="F8239" s="47"/>
      <c r="G8239" s="48"/>
      <c r="H8239" s="47"/>
      <c r="I8239" s="51"/>
      <c r="J8239" s="51"/>
      <c r="K8239" s="47"/>
      <c r="L8239" s="47"/>
      <c r="M8239" s="47"/>
      <c r="N8239" s="47"/>
      <c r="O8239" s="48"/>
    </row>
    <row r="8240" spans="2:15" x14ac:dyDescent="0.25">
      <c r="B8240" s="84"/>
      <c r="C8240" s="47"/>
      <c r="D8240" s="47"/>
      <c r="E8240" s="47"/>
      <c r="F8240" s="47"/>
      <c r="G8240" s="48"/>
      <c r="H8240" s="47"/>
      <c r="I8240" s="51"/>
      <c r="J8240" s="51"/>
      <c r="K8240" s="47"/>
      <c r="L8240" s="47"/>
      <c r="M8240" s="47"/>
      <c r="N8240" s="47"/>
      <c r="O8240" s="48"/>
    </row>
    <row r="8241" spans="2:15" x14ac:dyDescent="0.25">
      <c r="B8241" s="84"/>
      <c r="C8241" s="47"/>
      <c r="D8241" s="47"/>
      <c r="E8241" s="47"/>
      <c r="F8241" s="47"/>
      <c r="G8241" s="48"/>
      <c r="H8241" s="47"/>
      <c r="I8241" s="51"/>
      <c r="J8241" s="51"/>
      <c r="K8241" s="47"/>
      <c r="L8241" s="47"/>
      <c r="M8241" s="47"/>
      <c r="N8241" s="47"/>
      <c r="O8241" s="48"/>
    </row>
    <row r="8242" spans="2:15" x14ac:dyDescent="0.25">
      <c r="B8242" s="84"/>
      <c r="C8242" s="47"/>
      <c r="D8242" s="47"/>
      <c r="E8242" s="47"/>
      <c r="F8242" s="47"/>
      <c r="G8242" s="48"/>
      <c r="H8242" s="47"/>
      <c r="I8242" s="51"/>
      <c r="J8242" s="51"/>
      <c r="K8242" s="47"/>
      <c r="L8242" s="47"/>
      <c r="M8242" s="47"/>
      <c r="N8242" s="47"/>
      <c r="O8242" s="48"/>
    </row>
    <row r="8243" spans="2:15" x14ac:dyDescent="0.25">
      <c r="B8243" s="84"/>
      <c r="C8243" s="47"/>
      <c r="D8243" s="47"/>
      <c r="E8243" s="47"/>
      <c r="F8243" s="47"/>
      <c r="G8243" s="48"/>
      <c r="H8243" s="47"/>
      <c r="I8243" s="51"/>
      <c r="J8243" s="51"/>
      <c r="K8243" s="47"/>
      <c r="L8243" s="47"/>
      <c r="M8243" s="47"/>
      <c r="N8243" s="47"/>
      <c r="O8243" s="48"/>
    </row>
    <row r="8244" spans="2:15" x14ac:dyDescent="0.25">
      <c r="B8244" s="84"/>
      <c r="C8244" s="47"/>
      <c r="D8244" s="47"/>
      <c r="E8244" s="47"/>
      <c r="F8244" s="47"/>
      <c r="G8244" s="48"/>
      <c r="H8244" s="47"/>
      <c r="I8244" s="51"/>
      <c r="J8244" s="51"/>
      <c r="K8244" s="47"/>
      <c r="L8244" s="47"/>
      <c r="M8244" s="47"/>
      <c r="N8244" s="47"/>
      <c r="O8244" s="48"/>
    </row>
    <row r="8245" spans="2:15" x14ac:dyDescent="0.25">
      <c r="B8245" s="84"/>
      <c r="C8245" s="47"/>
      <c r="D8245" s="47"/>
      <c r="E8245" s="47"/>
      <c r="F8245" s="47"/>
      <c r="G8245" s="48"/>
      <c r="H8245" s="47"/>
      <c r="I8245" s="51"/>
      <c r="J8245" s="51"/>
      <c r="K8245" s="47"/>
      <c r="L8245" s="47"/>
      <c r="M8245" s="47"/>
      <c r="N8245" s="47"/>
      <c r="O8245" s="48"/>
    </row>
    <row r="8246" spans="2:15" x14ac:dyDescent="0.25">
      <c r="B8246" s="84"/>
      <c r="C8246" s="47"/>
      <c r="D8246" s="47"/>
      <c r="E8246" s="47"/>
      <c r="F8246" s="47"/>
      <c r="G8246" s="48"/>
      <c r="H8246" s="47"/>
      <c r="I8246" s="51"/>
      <c r="J8246" s="51"/>
      <c r="K8246" s="47"/>
      <c r="L8246" s="47"/>
      <c r="M8246" s="47"/>
      <c r="N8246" s="47"/>
      <c r="O8246" s="48"/>
    </row>
    <row r="8247" spans="2:15" x14ac:dyDescent="0.25">
      <c r="B8247" s="84"/>
      <c r="C8247" s="47"/>
      <c r="D8247" s="47"/>
      <c r="E8247" s="47"/>
      <c r="F8247" s="47"/>
      <c r="G8247" s="48"/>
      <c r="H8247" s="47"/>
      <c r="I8247" s="51"/>
      <c r="J8247" s="51"/>
      <c r="K8247" s="47"/>
      <c r="L8247" s="47"/>
      <c r="M8247" s="47"/>
      <c r="N8247" s="47"/>
      <c r="O8247" s="48"/>
    </row>
    <row r="8248" spans="2:15" x14ac:dyDescent="0.25">
      <c r="B8248" s="84"/>
      <c r="C8248" s="47"/>
      <c r="D8248" s="47"/>
      <c r="E8248" s="47"/>
      <c r="F8248" s="47"/>
      <c r="G8248" s="48"/>
      <c r="H8248" s="47"/>
      <c r="I8248" s="51"/>
      <c r="J8248" s="51"/>
      <c r="K8248" s="47"/>
      <c r="L8248" s="47"/>
      <c r="M8248" s="47"/>
      <c r="N8248" s="47"/>
      <c r="O8248" s="48"/>
    </row>
    <row r="8249" spans="2:15" x14ac:dyDescent="0.25">
      <c r="B8249" s="84"/>
      <c r="C8249" s="47"/>
      <c r="D8249" s="47"/>
      <c r="E8249" s="47"/>
      <c r="F8249" s="47"/>
      <c r="G8249" s="48"/>
      <c r="H8249" s="47"/>
      <c r="I8249" s="51"/>
      <c r="J8249" s="51"/>
      <c r="K8249" s="47"/>
      <c r="L8249" s="47"/>
      <c r="M8249" s="47"/>
      <c r="N8249" s="47"/>
      <c r="O8249" s="48"/>
    </row>
    <row r="8250" spans="2:15" x14ac:dyDescent="0.25">
      <c r="B8250" s="84"/>
      <c r="C8250" s="47"/>
      <c r="D8250" s="47"/>
      <c r="E8250" s="47"/>
      <c r="F8250" s="47"/>
      <c r="G8250" s="48"/>
      <c r="H8250" s="47"/>
      <c r="I8250" s="51"/>
      <c r="J8250" s="51"/>
      <c r="K8250" s="47"/>
      <c r="L8250" s="47"/>
      <c r="M8250" s="47"/>
      <c r="N8250" s="47"/>
      <c r="O8250" s="48"/>
    </row>
    <row r="8251" spans="2:15" x14ac:dyDescent="0.25">
      <c r="B8251" s="84"/>
      <c r="C8251" s="47"/>
      <c r="D8251" s="47"/>
      <c r="E8251" s="47"/>
      <c r="F8251" s="47"/>
      <c r="G8251" s="48"/>
      <c r="H8251" s="47"/>
      <c r="I8251" s="51"/>
      <c r="J8251" s="51"/>
      <c r="K8251" s="47"/>
      <c r="L8251" s="47"/>
      <c r="M8251" s="47"/>
      <c r="N8251" s="47"/>
      <c r="O8251" s="48"/>
    </row>
    <row r="8252" spans="2:15" x14ac:dyDescent="0.25">
      <c r="B8252" s="84"/>
      <c r="C8252" s="47"/>
      <c r="D8252" s="47"/>
      <c r="E8252" s="47"/>
      <c r="F8252" s="47"/>
      <c r="G8252" s="48"/>
      <c r="H8252" s="47"/>
      <c r="I8252" s="51"/>
      <c r="J8252" s="51"/>
      <c r="K8252" s="47"/>
      <c r="L8252" s="47"/>
      <c r="M8252" s="47"/>
      <c r="N8252" s="47"/>
      <c r="O8252" s="48"/>
    </row>
    <row r="8253" spans="2:15" x14ac:dyDescent="0.25">
      <c r="B8253" s="84"/>
      <c r="C8253" s="47"/>
      <c r="D8253" s="47"/>
      <c r="E8253" s="47"/>
      <c r="F8253" s="47"/>
      <c r="G8253" s="48"/>
      <c r="H8253" s="47"/>
      <c r="I8253" s="51"/>
      <c r="J8253" s="51"/>
      <c r="K8253" s="47"/>
      <c r="L8253" s="47"/>
      <c r="M8253" s="47"/>
      <c r="N8253" s="47"/>
      <c r="O8253" s="48"/>
    </row>
    <row r="8254" spans="2:15" x14ac:dyDescent="0.25">
      <c r="B8254" s="84"/>
      <c r="C8254" s="47"/>
      <c r="D8254" s="47"/>
      <c r="E8254" s="47"/>
      <c r="F8254" s="47"/>
      <c r="G8254" s="48"/>
      <c r="H8254" s="47"/>
      <c r="I8254" s="51"/>
      <c r="J8254" s="51"/>
      <c r="K8254" s="47"/>
      <c r="L8254" s="47"/>
      <c r="M8254" s="47"/>
      <c r="N8254" s="47"/>
      <c r="O8254" s="48"/>
    </row>
    <row r="8255" spans="2:15" x14ac:dyDescent="0.25">
      <c r="B8255" s="84"/>
      <c r="C8255" s="47"/>
      <c r="D8255" s="47"/>
      <c r="E8255" s="47"/>
      <c r="F8255" s="47"/>
      <c r="G8255" s="48"/>
      <c r="H8255" s="47"/>
      <c r="I8255" s="51"/>
      <c r="J8255" s="51"/>
      <c r="K8255" s="47"/>
      <c r="L8255" s="47"/>
      <c r="M8255" s="47"/>
      <c r="N8255" s="47"/>
      <c r="O8255" s="48"/>
    </row>
    <row r="8256" spans="2:15" x14ac:dyDescent="0.25">
      <c r="B8256" s="84"/>
      <c r="C8256" s="47"/>
      <c r="D8256" s="47"/>
      <c r="E8256" s="47"/>
      <c r="F8256" s="47"/>
      <c r="G8256" s="48"/>
      <c r="H8256" s="47"/>
      <c r="I8256" s="51"/>
      <c r="J8256" s="51"/>
      <c r="K8256" s="47"/>
      <c r="L8256" s="47"/>
      <c r="M8256" s="47"/>
      <c r="N8256" s="47"/>
      <c r="O8256" s="48"/>
    </row>
    <row r="8257" spans="2:15" x14ac:dyDescent="0.25">
      <c r="B8257" s="84"/>
      <c r="C8257" s="47"/>
      <c r="D8257" s="47"/>
      <c r="E8257" s="47"/>
      <c r="F8257" s="47"/>
      <c r="G8257" s="48"/>
      <c r="H8257" s="47"/>
      <c r="I8257" s="51"/>
      <c r="J8257" s="51"/>
      <c r="K8257" s="47"/>
      <c r="L8257" s="47"/>
      <c r="M8257" s="47"/>
      <c r="N8257" s="47"/>
      <c r="O8257" s="48"/>
    </row>
    <row r="8258" spans="2:15" x14ac:dyDescent="0.25">
      <c r="B8258" s="84"/>
      <c r="C8258" s="47"/>
      <c r="D8258" s="47"/>
      <c r="E8258" s="47"/>
      <c r="F8258" s="47"/>
      <c r="G8258" s="48"/>
      <c r="H8258" s="47"/>
      <c r="I8258" s="51"/>
      <c r="J8258" s="51"/>
      <c r="K8258" s="47"/>
      <c r="L8258" s="47"/>
      <c r="M8258" s="47"/>
      <c r="N8258" s="47"/>
      <c r="O8258" s="48"/>
    </row>
    <row r="8259" spans="2:15" x14ac:dyDescent="0.25">
      <c r="B8259" s="84"/>
      <c r="C8259" s="47"/>
      <c r="D8259" s="47"/>
      <c r="E8259" s="47"/>
      <c r="F8259" s="47"/>
      <c r="G8259" s="48"/>
      <c r="H8259" s="47"/>
      <c r="I8259" s="51"/>
      <c r="J8259" s="51"/>
      <c r="K8259" s="47"/>
      <c r="L8259" s="47"/>
      <c r="M8259" s="47"/>
      <c r="N8259" s="47"/>
      <c r="O8259" s="48"/>
    </row>
    <row r="8260" spans="2:15" x14ac:dyDescent="0.25">
      <c r="B8260" s="84"/>
      <c r="C8260" s="47"/>
      <c r="D8260" s="47"/>
      <c r="E8260" s="47"/>
      <c r="F8260" s="47"/>
      <c r="G8260" s="48"/>
      <c r="H8260" s="47"/>
      <c r="I8260" s="51"/>
      <c r="J8260" s="51"/>
      <c r="K8260" s="47"/>
      <c r="L8260" s="47"/>
      <c r="M8260" s="47"/>
      <c r="N8260" s="47"/>
      <c r="O8260" s="48"/>
    </row>
    <row r="8261" spans="2:15" x14ac:dyDescent="0.25">
      <c r="B8261" s="84"/>
      <c r="C8261" s="47"/>
      <c r="D8261" s="47"/>
      <c r="E8261" s="47"/>
      <c r="F8261" s="47"/>
      <c r="G8261" s="48"/>
      <c r="H8261" s="47"/>
      <c r="I8261" s="51"/>
      <c r="J8261" s="51"/>
      <c r="K8261" s="47"/>
      <c r="L8261" s="47"/>
      <c r="M8261" s="47"/>
      <c r="N8261" s="47"/>
      <c r="O8261" s="48"/>
    </row>
    <row r="8262" spans="2:15" x14ac:dyDescent="0.25">
      <c r="B8262" s="84"/>
      <c r="C8262" s="47"/>
      <c r="D8262" s="47"/>
      <c r="E8262" s="47"/>
      <c r="F8262" s="47"/>
      <c r="G8262" s="48"/>
      <c r="H8262" s="47"/>
      <c r="I8262" s="51"/>
      <c r="J8262" s="51"/>
      <c r="K8262" s="47"/>
      <c r="L8262" s="47"/>
      <c r="M8262" s="47"/>
      <c r="N8262" s="47"/>
      <c r="O8262" s="48"/>
    </row>
    <row r="8263" spans="2:15" x14ac:dyDescent="0.25">
      <c r="B8263" s="84"/>
      <c r="C8263" s="47"/>
      <c r="D8263" s="47"/>
      <c r="E8263" s="47"/>
      <c r="F8263" s="47"/>
      <c r="G8263" s="48"/>
      <c r="H8263" s="47"/>
      <c r="I8263" s="51"/>
      <c r="J8263" s="51"/>
      <c r="K8263" s="47"/>
      <c r="L8263" s="47"/>
      <c r="M8263" s="47"/>
      <c r="N8263" s="47"/>
      <c r="O8263" s="48"/>
    </row>
    <row r="8264" spans="2:15" x14ac:dyDescent="0.25">
      <c r="B8264" s="84"/>
      <c r="C8264" s="47"/>
      <c r="D8264" s="47"/>
      <c r="E8264" s="47"/>
      <c r="F8264" s="47"/>
      <c r="G8264" s="48"/>
      <c r="H8264" s="47"/>
      <c r="I8264" s="51"/>
      <c r="J8264" s="51"/>
      <c r="K8264" s="47"/>
      <c r="L8264" s="47"/>
      <c r="M8264" s="47"/>
      <c r="N8264" s="47"/>
      <c r="O8264" s="48"/>
    </row>
    <row r="8265" spans="2:15" x14ac:dyDescent="0.25">
      <c r="B8265" s="84"/>
      <c r="C8265" s="47"/>
      <c r="D8265" s="47"/>
      <c r="E8265" s="47"/>
      <c r="F8265" s="47"/>
      <c r="G8265" s="48"/>
      <c r="H8265" s="47"/>
      <c r="I8265" s="51"/>
      <c r="J8265" s="51"/>
      <c r="K8265" s="47"/>
      <c r="L8265" s="47"/>
      <c r="M8265" s="47"/>
      <c r="N8265" s="47"/>
      <c r="O8265" s="48"/>
    </row>
    <row r="8266" spans="2:15" x14ac:dyDescent="0.25">
      <c r="B8266" s="84"/>
      <c r="C8266" s="47"/>
      <c r="D8266" s="47"/>
      <c r="E8266" s="47"/>
      <c r="F8266" s="47"/>
      <c r="G8266" s="48"/>
      <c r="H8266" s="47"/>
      <c r="I8266" s="51"/>
      <c r="J8266" s="51"/>
      <c r="K8266" s="47"/>
      <c r="L8266" s="47"/>
      <c r="M8266" s="47"/>
      <c r="N8266" s="47"/>
      <c r="O8266" s="48"/>
    </row>
    <row r="8267" spans="2:15" x14ac:dyDescent="0.25">
      <c r="B8267" s="84"/>
      <c r="C8267" s="47"/>
      <c r="D8267" s="47"/>
      <c r="E8267" s="47"/>
      <c r="F8267" s="47"/>
      <c r="G8267" s="48"/>
      <c r="H8267" s="47"/>
      <c r="I8267" s="51"/>
      <c r="J8267" s="51"/>
      <c r="K8267" s="47"/>
      <c r="L8267" s="47"/>
      <c r="M8267" s="47"/>
      <c r="N8267" s="47"/>
      <c r="O8267" s="48"/>
    </row>
    <row r="8268" spans="2:15" x14ac:dyDescent="0.25">
      <c r="B8268" s="84"/>
      <c r="C8268" s="47"/>
      <c r="D8268" s="47"/>
      <c r="E8268" s="47"/>
      <c r="F8268" s="47"/>
      <c r="G8268" s="48"/>
      <c r="H8268" s="47"/>
      <c r="I8268" s="51"/>
      <c r="J8268" s="51"/>
      <c r="K8268" s="47"/>
      <c r="L8268" s="47"/>
      <c r="M8268" s="47"/>
      <c r="N8268" s="47"/>
      <c r="O8268" s="48"/>
    </row>
    <row r="8269" spans="2:15" x14ac:dyDescent="0.25">
      <c r="B8269" s="84"/>
      <c r="C8269" s="47"/>
      <c r="D8269" s="47"/>
      <c r="E8269" s="47"/>
      <c r="F8269" s="47"/>
      <c r="G8269" s="48"/>
      <c r="H8269" s="47"/>
      <c r="I8269" s="51"/>
      <c r="J8269" s="51"/>
      <c r="K8269" s="47"/>
      <c r="L8269" s="47"/>
      <c r="M8269" s="47"/>
      <c r="N8269" s="47"/>
      <c r="O8269" s="48"/>
    </row>
    <row r="8270" spans="2:15" x14ac:dyDescent="0.25">
      <c r="B8270" s="84"/>
      <c r="C8270" s="47"/>
      <c r="D8270" s="47"/>
      <c r="E8270" s="47"/>
      <c r="F8270" s="47"/>
      <c r="G8270" s="48"/>
      <c r="H8270" s="47"/>
      <c r="I8270" s="51"/>
      <c r="J8270" s="51"/>
      <c r="K8270" s="47"/>
      <c r="L8270" s="47"/>
      <c r="M8270" s="47"/>
      <c r="N8270" s="47"/>
      <c r="O8270" s="48"/>
    </row>
    <row r="8271" spans="2:15" x14ac:dyDescent="0.25">
      <c r="B8271" s="84"/>
      <c r="C8271" s="47"/>
      <c r="D8271" s="47"/>
      <c r="E8271" s="47"/>
      <c r="F8271" s="47"/>
      <c r="G8271" s="48"/>
      <c r="H8271" s="47"/>
      <c r="I8271" s="51"/>
      <c r="J8271" s="51"/>
      <c r="K8271" s="47"/>
      <c r="L8271" s="47"/>
      <c r="M8271" s="47"/>
      <c r="N8271" s="47"/>
      <c r="O8271" s="48"/>
    </row>
    <row r="8272" spans="2:15" x14ac:dyDescent="0.25">
      <c r="B8272" s="84"/>
      <c r="C8272" s="47"/>
      <c r="D8272" s="47"/>
      <c r="E8272" s="47"/>
      <c r="F8272" s="47"/>
      <c r="G8272" s="48"/>
      <c r="H8272" s="47"/>
      <c r="I8272" s="51"/>
      <c r="J8272" s="51"/>
      <c r="K8272" s="47"/>
      <c r="L8272" s="47"/>
      <c r="M8272" s="47"/>
      <c r="N8272" s="47"/>
      <c r="O8272" s="48"/>
    </row>
    <row r="8273" spans="2:15" x14ac:dyDescent="0.25">
      <c r="B8273" s="84"/>
      <c r="C8273" s="47"/>
      <c r="D8273" s="47"/>
      <c r="E8273" s="47"/>
      <c r="F8273" s="47"/>
      <c r="G8273" s="48"/>
      <c r="H8273" s="47"/>
      <c r="I8273" s="51"/>
      <c r="J8273" s="51"/>
      <c r="K8273" s="47"/>
      <c r="L8273" s="47"/>
      <c r="M8273" s="47"/>
      <c r="N8273" s="47"/>
      <c r="O8273" s="48"/>
    </row>
    <row r="8274" spans="2:15" x14ac:dyDescent="0.25">
      <c r="B8274" s="84"/>
      <c r="C8274" s="47"/>
      <c r="D8274" s="47"/>
      <c r="E8274" s="47"/>
      <c r="F8274" s="47"/>
      <c r="G8274" s="48"/>
      <c r="H8274" s="47"/>
      <c r="I8274" s="51"/>
      <c r="J8274" s="51"/>
      <c r="K8274" s="47"/>
      <c r="L8274" s="47"/>
      <c r="M8274" s="47"/>
      <c r="N8274" s="47"/>
      <c r="O8274" s="48"/>
    </row>
    <row r="8275" spans="2:15" x14ac:dyDescent="0.25">
      <c r="B8275" s="84"/>
      <c r="C8275" s="47"/>
      <c r="D8275" s="47"/>
      <c r="E8275" s="47"/>
      <c r="F8275" s="47"/>
      <c r="G8275" s="48"/>
      <c r="H8275" s="47"/>
      <c r="I8275" s="51"/>
      <c r="J8275" s="51"/>
      <c r="K8275" s="47"/>
      <c r="L8275" s="47"/>
      <c r="M8275" s="47"/>
      <c r="N8275" s="47"/>
      <c r="O8275" s="48"/>
    </row>
    <row r="8276" spans="2:15" x14ac:dyDescent="0.25">
      <c r="B8276" s="84"/>
      <c r="C8276" s="47"/>
      <c r="D8276" s="47"/>
      <c r="E8276" s="47"/>
      <c r="F8276" s="47"/>
      <c r="G8276" s="48"/>
      <c r="H8276" s="47"/>
      <c r="I8276" s="51"/>
      <c r="J8276" s="51"/>
      <c r="K8276" s="47"/>
      <c r="L8276" s="47"/>
      <c r="M8276" s="47"/>
      <c r="N8276" s="47"/>
      <c r="O8276" s="48"/>
    </row>
    <row r="8277" spans="2:15" x14ac:dyDescent="0.25">
      <c r="B8277" s="84"/>
      <c r="C8277" s="47"/>
      <c r="D8277" s="47"/>
      <c r="E8277" s="47"/>
      <c r="F8277" s="47"/>
      <c r="G8277" s="48"/>
      <c r="H8277" s="47"/>
      <c r="I8277" s="51"/>
      <c r="J8277" s="51"/>
      <c r="K8277" s="47"/>
      <c r="L8277" s="47"/>
      <c r="M8277" s="47"/>
      <c r="N8277" s="47"/>
      <c r="O8277" s="48"/>
    </row>
    <row r="8278" spans="2:15" x14ac:dyDescent="0.25">
      <c r="B8278" s="84"/>
      <c r="C8278" s="47"/>
      <c r="D8278" s="47"/>
      <c r="E8278" s="47"/>
      <c r="F8278" s="47"/>
      <c r="G8278" s="48"/>
      <c r="H8278" s="47"/>
      <c r="I8278" s="51"/>
      <c r="J8278" s="51"/>
      <c r="K8278" s="47"/>
      <c r="L8278" s="47"/>
      <c r="M8278" s="47"/>
      <c r="N8278" s="47"/>
      <c r="O8278" s="48"/>
    </row>
    <row r="8279" spans="2:15" x14ac:dyDescent="0.25">
      <c r="B8279" s="84"/>
      <c r="C8279" s="47"/>
      <c r="D8279" s="47"/>
      <c r="E8279" s="47"/>
      <c r="F8279" s="47"/>
      <c r="G8279" s="48"/>
      <c r="H8279" s="47"/>
      <c r="I8279" s="51"/>
      <c r="J8279" s="51"/>
      <c r="K8279" s="47"/>
      <c r="L8279" s="47"/>
      <c r="M8279" s="47"/>
      <c r="N8279" s="47"/>
      <c r="O8279" s="48"/>
    </row>
    <row r="8280" spans="2:15" x14ac:dyDescent="0.25">
      <c r="B8280" s="84"/>
      <c r="C8280" s="47"/>
      <c r="D8280" s="47"/>
      <c r="E8280" s="47"/>
      <c r="F8280" s="47"/>
      <c r="G8280" s="48"/>
      <c r="H8280" s="47"/>
      <c r="I8280" s="51"/>
      <c r="J8280" s="51"/>
      <c r="K8280" s="47"/>
      <c r="L8280" s="47"/>
      <c r="M8280" s="47"/>
      <c r="N8280" s="47"/>
      <c r="O8280" s="48"/>
    </row>
    <row r="8281" spans="2:15" x14ac:dyDescent="0.25">
      <c r="B8281" s="84"/>
      <c r="C8281" s="47"/>
      <c r="D8281" s="47"/>
      <c r="E8281" s="47"/>
      <c r="F8281" s="47"/>
      <c r="G8281" s="48"/>
      <c r="H8281" s="47"/>
      <c r="I8281" s="51"/>
      <c r="J8281" s="51"/>
      <c r="K8281" s="47"/>
      <c r="L8281" s="47"/>
      <c r="M8281" s="47"/>
      <c r="N8281" s="47"/>
      <c r="O8281" s="48"/>
    </row>
    <row r="8282" spans="2:15" x14ac:dyDescent="0.25">
      <c r="B8282" s="84"/>
      <c r="C8282" s="47"/>
      <c r="D8282" s="47"/>
      <c r="E8282" s="47"/>
      <c r="F8282" s="47"/>
      <c r="G8282" s="48"/>
      <c r="H8282" s="47"/>
      <c r="I8282" s="51"/>
      <c r="J8282" s="51"/>
      <c r="K8282" s="47"/>
      <c r="L8282" s="47"/>
      <c r="M8282" s="47"/>
      <c r="N8282" s="47"/>
      <c r="O8282" s="48"/>
    </row>
    <row r="8283" spans="2:15" x14ac:dyDescent="0.25">
      <c r="B8283" s="84"/>
      <c r="C8283" s="47"/>
      <c r="D8283" s="47"/>
      <c r="E8283" s="47"/>
      <c r="F8283" s="47"/>
      <c r="G8283" s="48"/>
      <c r="H8283" s="47"/>
      <c r="I8283" s="51"/>
      <c r="J8283" s="51"/>
      <c r="K8283" s="47"/>
      <c r="L8283" s="47"/>
      <c r="M8283" s="47"/>
      <c r="N8283" s="47"/>
      <c r="O8283" s="48"/>
    </row>
    <row r="8284" spans="2:15" x14ac:dyDescent="0.25">
      <c r="B8284" s="84"/>
      <c r="C8284" s="47"/>
      <c r="D8284" s="47"/>
      <c r="E8284" s="47"/>
      <c r="F8284" s="47"/>
      <c r="G8284" s="48"/>
      <c r="H8284" s="47"/>
      <c r="I8284" s="51"/>
      <c r="J8284" s="51"/>
      <c r="K8284" s="47"/>
      <c r="L8284" s="47"/>
      <c r="M8284" s="47"/>
      <c r="N8284" s="47"/>
      <c r="O8284" s="48"/>
    </row>
    <row r="8285" spans="2:15" x14ac:dyDescent="0.25">
      <c r="B8285" s="84"/>
      <c r="C8285" s="47"/>
      <c r="D8285" s="47"/>
      <c r="E8285" s="47"/>
      <c r="F8285" s="47"/>
      <c r="G8285" s="48"/>
      <c r="H8285" s="47"/>
      <c r="I8285" s="51"/>
      <c r="J8285" s="51"/>
      <c r="K8285" s="47"/>
      <c r="L8285" s="47"/>
      <c r="M8285" s="47"/>
      <c r="N8285" s="47"/>
      <c r="O8285" s="48"/>
    </row>
    <row r="8286" spans="2:15" x14ac:dyDescent="0.25">
      <c r="B8286" s="84"/>
      <c r="C8286" s="47"/>
      <c r="D8286" s="47"/>
      <c r="E8286" s="47"/>
      <c r="F8286" s="47"/>
      <c r="G8286" s="48"/>
      <c r="H8286" s="47"/>
      <c r="I8286" s="51"/>
      <c r="J8286" s="51"/>
      <c r="K8286" s="47"/>
      <c r="L8286" s="47"/>
      <c r="M8286" s="47"/>
      <c r="N8286" s="47"/>
      <c r="O8286" s="48"/>
    </row>
    <row r="8287" spans="2:15" x14ac:dyDescent="0.25">
      <c r="B8287" s="84"/>
      <c r="C8287" s="47"/>
      <c r="D8287" s="47"/>
      <c r="E8287" s="47"/>
      <c r="F8287" s="47"/>
      <c r="G8287" s="48"/>
      <c r="H8287" s="47"/>
      <c r="I8287" s="51"/>
      <c r="J8287" s="51"/>
      <c r="K8287" s="47"/>
      <c r="L8287" s="47"/>
      <c r="M8287" s="47"/>
      <c r="N8287" s="47"/>
      <c r="O8287" s="48"/>
    </row>
    <row r="8288" spans="2:15" x14ac:dyDescent="0.25">
      <c r="B8288" s="84"/>
      <c r="C8288" s="47"/>
      <c r="D8288" s="47"/>
      <c r="E8288" s="47"/>
      <c r="F8288" s="47"/>
      <c r="G8288" s="48"/>
      <c r="H8288" s="47"/>
      <c r="I8288" s="51"/>
      <c r="J8288" s="51"/>
      <c r="K8288" s="47"/>
      <c r="L8288" s="47"/>
      <c r="M8288" s="47"/>
      <c r="N8288" s="47"/>
      <c r="O8288" s="48"/>
    </row>
    <row r="8289" spans="2:15" x14ac:dyDescent="0.25">
      <c r="B8289" s="84"/>
      <c r="C8289" s="47"/>
      <c r="D8289" s="47"/>
      <c r="E8289" s="47"/>
      <c r="F8289" s="47"/>
      <c r="G8289" s="48"/>
      <c r="H8289" s="47"/>
      <c r="I8289" s="51"/>
      <c r="J8289" s="51"/>
      <c r="K8289" s="47"/>
      <c r="L8289" s="47"/>
      <c r="M8289" s="47"/>
      <c r="N8289" s="47"/>
      <c r="O8289" s="48"/>
    </row>
    <row r="8290" spans="2:15" x14ac:dyDescent="0.25">
      <c r="B8290" s="84"/>
      <c r="C8290" s="47"/>
      <c r="D8290" s="47"/>
      <c r="E8290" s="47"/>
      <c r="F8290" s="47"/>
      <c r="G8290" s="48"/>
      <c r="H8290" s="47"/>
      <c r="I8290" s="51"/>
      <c r="J8290" s="51"/>
      <c r="K8290" s="47"/>
      <c r="L8290" s="47"/>
      <c r="M8290" s="47"/>
      <c r="N8290" s="47"/>
      <c r="O8290" s="48"/>
    </row>
    <row r="8291" spans="2:15" x14ac:dyDescent="0.25">
      <c r="B8291" s="84"/>
      <c r="C8291" s="47"/>
      <c r="D8291" s="47"/>
      <c r="E8291" s="47"/>
      <c r="F8291" s="47"/>
      <c r="G8291" s="48"/>
      <c r="H8291" s="47"/>
      <c r="I8291" s="51"/>
      <c r="J8291" s="51"/>
      <c r="K8291" s="47"/>
      <c r="L8291" s="47"/>
      <c r="M8291" s="47"/>
      <c r="N8291" s="47"/>
      <c r="O8291" s="48"/>
    </row>
    <row r="8292" spans="2:15" x14ac:dyDescent="0.25">
      <c r="B8292" s="84"/>
      <c r="C8292" s="47"/>
      <c r="D8292" s="47"/>
      <c r="E8292" s="47"/>
      <c r="F8292" s="47"/>
      <c r="G8292" s="48"/>
      <c r="H8292" s="47"/>
      <c r="I8292" s="51"/>
      <c r="J8292" s="51"/>
      <c r="K8292" s="47"/>
      <c r="L8292" s="47"/>
      <c r="M8292" s="47"/>
      <c r="N8292" s="47"/>
      <c r="O8292" s="48"/>
    </row>
    <row r="8293" spans="2:15" x14ac:dyDescent="0.25">
      <c r="B8293" s="84"/>
      <c r="C8293" s="47"/>
      <c r="D8293" s="47"/>
      <c r="E8293" s="47"/>
      <c r="F8293" s="47"/>
      <c r="G8293" s="48"/>
      <c r="H8293" s="47"/>
      <c r="I8293" s="51"/>
      <c r="J8293" s="51"/>
      <c r="K8293" s="47"/>
      <c r="L8293" s="47"/>
      <c r="M8293" s="47"/>
      <c r="N8293" s="47"/>
      <c r="O8293" s="48"/>
    </row>
    <row r="8294" spans="2:15" x14ac:dyDescent="0.25">
      <c r="B8294" s="84"/>
      <c r="C8294" s="47"/>
      <c r="D8294" s="47"/>
      <c r="E8294" s="47"/>
      <c r="F8294" s="47"/>
      <c r="G8294" s="48"/>
      <c r="H8294" s="47"/>
      <c r="I8294" s="51"/>
      <c r="J8294" s="51"/>
      <c r="K8294" s="47"/>
      <c r="L8294" s="47"/>
      <c r="M8294" s="47"/>
      <c r="N8294" s="47"/>
      <c r="O8294" s="48"/>
    </row>
    <row r="8295" spans="2:15" x14ac:dyDescent="0.25">
      <c r="B8295" s="84"/>
      <c r="C8295" s="47"/>
      <c r="D8295" s="47"/>
      <c r="E8295" s="47"/>
      <c r="F8295" s="47"/>
      <c r="G8295" s="48"/>
      <c r="H8295" s="47"/>
      <c r="I8295" s="51"/>
      <c r="J8295" s="51"/>
      <c r="K8295" s="47"/>
      <c r="L8295" s="47"/>
      <c r="M8295" s="47"/>
      <c r="N8295" s="47"/>
      <c r="O8295" s="48"/>
    </row>
    <row r="8296" spans="2:15" x14ac:dyDescent="0.25">
      <c r="B8296" s="84"/>
      <c r="C8296" s="47"/>
      <c r="D8296" s="47"/>
      <c r="E8296" s="47"/>
      <c r="F8296" s="47"/>
      <c r="G8296" s="48"/>
      <c r="H8296" s="47"/>
      <c r="I8296" s="51"/>
      <c r="J8296" s="51"/>
      <c r="K8296" s="47"/>
      <c r="L8296" s="47"/>
      <c r="M8296" s="47"/>
      <c r="N8296" s="47"/>
      <c r="O8296" s="48"/>
    </row>
    <row r="8297" spans="2:15" x14ac:dyDescent="0.25">
      <c r="B8297" s="84"/>
      <c r="C8297" s="47"/>
      <c r="D8297" s="47"/>
      <c r="E8297" s="47"/>
      <c r="F8297" s="47"/>
      <c r="G8297" s="48"/>
      <c r="H8297" s="47"/>
      <c r="I8297" s="51"/>
      <c r="J8297" s="51"/>
      <c r="K8297" s="47"/>
      <c r="L8297" s="47"/>
      <c r="M8297" s="47"/>
      <c r="N8297" s="47"/>
      <c r="O8297" s="48"/>
    </row>
    <row r="8298" spans="2:15" x14ac:dyDescent="0.25">
      <c r="B8298" s="84"/>
      <c r="C8298" s="47"/>
      <c r="D8298" s="47"/>
      <c r="E8298" s="47"/>
      <c r="F8298" s="47"/>
      <c r="G8298" s="48"/>
      <c r="H8298" s="47"/>
      <c r="I8298" s="51"/>
      <c r="J8298" s="51"/>
      <c r="K8298" s="47"/>
      <c r="L8298" s="47"/>
      <c r="M8298" s="47"/>
      <c r="N8298" s="47"/>
      <c r="O8298" s="48"/>
    </row>
    <row r="8299" spans="2:15" x14ac:dyDescent="0.25">
      <c r="B8299" s="84"/>
      <c r="C8299" s="47"/>
      <c r="D8299" s="47"/>
      <c r="E8299" s="47"/>
      <c r="F8299" s="47"/>
      <c r="G8299" s="48"/>
      <c r="H8299" s="47"/>
      <c r="I8299" s="51"/>
      <c r="J8299" s="51"/>
      <c r="K8299" s="47"/>
      <c r="L8299" s="47"/>
      <c r="M8299" s="47"/>
      <c r="N8299" s="47"/>
      <c r="O8299" s="48"/>
    </row>
    <row r="8300" spans="2:15" x14ac:dyDescent="0.25">
      <c r="B8300" s="84"/>
      <c r="C8300" s="47"/>
      <c r="D8300" s="47"/>
      <c r="E8300" s="47"/>
      <c r="F8300" s="47"/>
      <c r="G8300" s="48"/>
      <c r="H8300" s="47"/>
      <c r="I8300" s="51"/>
      <c r="J8300" s="51"/>
      <c r="K8300" s="47"/>
      <c r="L8300" s="47"/>
      <c r="M8300" s="47"/>
      <c r="N8300" s="47"/>
      <c r="O8300" s="48"/>
    </row>
    <row r="8301" spans="2:15" x14ac:dyDescent="0.25">
      <c r="B8301" s="84"/>
      <c r="C8301" s="47"/>
      <c r="D8301" s="47"/>
      <c r="E8301" s="47"/>
      <c r="F8301" s="47"/>
      <c r="G8301" s="48"/>
      <c r="H8301" s="47"/>
      <c r="I8301" s="51"/>
      <c r="J8301" s="51"/>
      <c r="K8301" s="47"/>
      <c r="L8301" s="47"/>
      <c r="M8301" s="47"/>
      <c r="N8301" s="47"/>
      <c r="O8301" s="48"/>
    </row>
    <row r="8302" spans="2:15" x14ac:dyDescent="0.25">
      <c r="B8302" s="84"/>
      <c r="C8302" s="47"/>
      <c r="D8302" s="47"/>
      <c r="E8302" s="47"/>
      <c r="F8302" s="47"/>
      <c r="G8302" s="48"/>
      <c r="H8302" s="47"/>
      <c r="I8302" s="51"/>
      <c r="J8302" s="51"/>
      <c r="K8302" s="47"/>
      <c r="L8302" s="47"/>
      <c r="M8302" s="47"/>
      <c r="N8302" s="47"/>
      <c r="O8302" s="48"/>
    </row>
    <row r="8303" spans="2:15" x14ac:dyDescent="0.25">
      <c r="B8303" s="84"/>
      <c r="C8303" s="47"/>
      <c r="D8303" s="47"/>
      <c r="E8303" s="47"/>
      <c r="F8303" s="47"/>
      <c r="G8303" s="48"/>
      <c r="H8303" s="47"/>
      <c r="I8303" s="51"/>
      <c r="J8303" s="51"/>
      <c r="K8303" s="47"/>
      <c r="L8303" s="47"/>
      <c r="M8303" s="47"/>
      <c r="N8303" s="47"/>
      <c r="O8303" s="48"/>
    </row>
    <row r="8304" spans="2:15" x14ac:dyDescent="0.25">
      <c r="B8304" s="84"/>
      <c r="C8304" s="47"/>
      <c r="D8304" s="47"/>
      <c r="E8304" s="47"/>
      <c r="F8304" s="47"/>
      <c r="G8304" s="48"/>
      <c r="H8304" s="47"/>
      <c r="I8304" s="51"/>
      <c r="J8304" s="51"/>
      <c r="K8304" s="47"/>
      <c r="L8304" s="47"/>
      <c r="M8304" s="47"/>
      <c r="N8304" s="47"/>
      <c r="O8304" s="48"/>
    </row>
    <row r="8305" spans="2:15" x14ac:dyDescent="0.25">
      <c r="B8305" s="84"/>
      <c r="C8305" s="47"/>
      <c r="D8305" s="47"/>
      <c r="E8305" s="47"/>
      <c r="F8305" s="47"/>
      <c r="G8305" s="48"/>
      <c r="H8305" s="47"/>
      <c r="I8305" s="51"/>
      <c r="J8305" s="51"/>
      <c r="K8305" s="47"/>
      <c r="L8305" s="47"/>
      <c r="M8305" s="47"/>
      <c r="N8305" s="47"/>
      <c r="O8305" s="48"/>
    </row>
    <row r="8306" spans="2:15" x14ac:dyDescent="0.25">
      <c r="B8306" s="84"/>
      <c r="C8306" s="47"/>
      <c r="D8306" s="47"/>
      <c r="E8306" s="47"/>
      <c r="F8306" s="47"/>
      <c r="G8306" s="48"/>
      <c r="H8306" s="47"/>
      <c r="I8306" s="51"/>
      <c r="J8306" s="51"/>
      <c r="K8306" s="47"/>
      <c r="L8306" s="47"/>
      <c r="M8306" s="47"/>
      <c r="N8306" s="47"/>
      <c r="O8306" s="48"/>
    </row>
    <row r="8307" spans="2:15" x14ac:dyDescent="0.25">
      <c r="B8307" s="84"/>
      <c r="C8307" s="47"/>
      <c r="D8307" s="47"/>
      <c r="E8307" s="47"/>
      <c r="F8307" s="47"/>
      <c r="G8307" s="48"/>
      <c r="H8307" s="47"/>
      <c r="I8307" s="51"/>
      <c r="J8307" s="51"/>
      <c r="K8307" s="47"/>
      <c r="L8307" s="47"/>
      <c r="M8307" s="47"/>
      <c r="N8307" s="47"/>
      <c r="O8307" s="48"/>
    </row>
    <row r="8308" spans="2:15" x14ac:dyDescent="0.25">
      <c r="B8308" s="84"/>
      <c r="C8308" s="47"/>
      <c r="D8308" s="47"/>
      <c r="E8308" s="47"/>
      <c r="F8308" s="47"/>
      <c r="G8308" s="48"/>
      <c r="H8308" s="47"/>
      <c r="I8308" s="51"/>
      <c r="J8308" s="51"/>
      <c r="K8308" s="47"/>
      <c r="L8308" s="47"/>
      <c r="M8308" s="47"/>
      <c r="N8308" s="47"/>
      <c r="O8308" s="48"/>
    </row>
    <row r="8309" spans="2:15" x14ac:dyDescent="0.25">
      <c r="B8309" s="84"/>
      <c r="C8309" s="47"/>
      <c r="D8309" s="47"/>
      <c r="E8309" s="47"/>
      <c r="F8309" s="47"/>
      <c r="G8309" s="48"/>
      <c r="H8309" s="47"/>
      <c r="I8309" s="51"/>
      <c r="J8309" s="51"/>
      <c r="K8309" s="47"/>
      <c r="L8309" s="47"/>
      <c r="M8309" s="47"/>
      <c r="N8309" s="47"/>
      <c r="O8309" s="48"/>
    </row>
    <row r="8310" spans="2:15" x14ac:dyDescent="0.25">
      <c r="B8310" s="84"/>
      <c r="C8310" s="47"/>
      <c r="D8310" s="47"/>
      <c r="E8310" s="47"/>
      <c r="F8310" s="47"/>
      <c r="G8310" s="48"/>
      <c r="H8310" s="47"/>
      <c r="I8310" s="51"/>
      <c r="J8310" s="51"/>
      <c r="K8310" s="47"/>
      <c r="L8310" s="47"/>
      <c r="M8310" s="47"/>
      <c r="N8310" s="47"/>
      <c r="O8310" s="48"/>
    </row>
    <row r="8311" spans="2:15" x14ac:dyDescent="0.25">
      <c r="B8311" s="84"/>
      <c r="C8311" s="47"/>
      <c r="D8311" s="47"/>
      <c r="E8311" s="47"/>
      <c r="F8311" s="47"/>
      <c r="G8311" s="48"/>
      <c r="H8311" s="47"/>
      <c r="I8311" s="51"/>
      <c r="J8311" s="51"/>
      <c r="K8311" s="47"/>
      <c r="L8311" s="47"/>
      <c r="M8311" s="47"/>
      <c r="N8311" s="47"/>
      <c r="O8311" s="48"/>
    </row>
    <row r="8312" spans="2:15" x14ac:dyDescent="0.25">
      <c r="B8312" s="84"/>
      <c r="C8312" s="47"/>
      <c r="D8312" s="47"/>
      <c r="E8312" s="47"/>
      <c r="F8312" s="47"/>
      <c r="G8312" s="48"/>
      <c r="H8312" s="47"/>
      <c r="I8312" s="51"/>
      <c r="J8312" s="51"/>
      <c r="K8312" s="47"/>
      <c r="L8312" s="47"/>
      <c r="M8312" s="47"/>
      <c r="N8312" s="47"/>
      <c r="O8312" s="48"/>
    </row>
    <row r="8313" spans="2:15" x14ac:dyDescent="0.25">
      <c r="B8313" s="84"/>
      <c r="C8313" s="47"/>
      <c r="D8313" s="47"/>
      <c r="E8313" s="47"/>
      <c r="F8313" s="47"/>
      <c r="G8313" s="48"/>
      <c r="H8313" s="47"/>
      <c r="I8313" s="51"/>
      <c r="J8313" s="51"/>
      <c r="K8313" s="47"/>
      <c r="L8313" s="47"/>
      <c r="M8313" s="47"/>
      <c r="N8313" s="47"/>
      <c r="O8313" s="48"/>
    </row>
    <row r="8314" spans="2:15" x14ac:dyDescent="0.25">
      <c r="B8314" s="84"/>
      <c r="C8314" s="47"/>
      <c r="D8314" s="47"/>
      <c r="E8314" s="47"/>
      <c r="F8314" s="47"/>
      <c r="G8314" s="48"/>
      <c r="H8314" s="47"/>
      <c r="I8314" s="51"/>
      <c r="J8314" s="51"/>
      <c r="K8314" s="47"/>
      <c r="L8314" s="47"/>
      <c r="M8314" s="47"/>
      <c r="N8314" s="47"/>
      <c r="O8314" s="48"/>
    </row>
    <row r="8315" spans="2:15" x14ac:dyDescent="0.25">
      <c r="B8315" s="84"/>
      <c r="C8315" s="47"/>
      <c r="D8315" s="47"/>
      <c r="E8315" s="47"/>
      <c r="F8315" s="47"/>
      <c r="G8315" s="48"/>
      <c r="H8315" s="47"/>
      <c r="I8315" s="51"/>
      <c r="J8315" s="51"/>
      <c r="K8315" s="47"/>
      <c r="L8315" s="47"/>
      <c r="M8315" s="47"/>
      <c r="N8315" s="47"/>
      <c r="O8315" s="48"/>
    </row>
    <row r="8316" spans="2:15" x14ac:dyDescent="0.25">
      <c r="B8316" s="84"/>
      <c r="C8316" s="47"/>
      <c r="D8316" s="47"/>
      <c r="E8316" s="47"/>
      <c r="F8316" s="47"/>
      <c r="G8316" s="48"/>
      <c r="H8316" s="47"/>
      <c r="I8316" s="51"/>
      <c r="J8316" s="51"/>
      <c r="K8316" s="47"/>
      <c r="L8316" s="47"/>
      <c r="M8316" s="47"/>
      <c r="N8316" s="47"/>
      <c r="O8316" s="48"/>
    </row>
    <row r="8317" spans="2:15" x14ac:dyDescent="0.25">
      <c r="B8317" s="84"/>
      <c r="C8317" s="47"/>
      <c r="D8317" s="47"/>
      <c r="E8317" s="47"/>
      <c r="F8317" s="47"/>
      <c r="G8317" s="48"/>
      <c r="H8317" s="47"/>
      <c r="I8317" s="51"/>
      <c r="J8317" s="51"/>
      <c r="K8317" s="47"/>
      <c r="L8317" s="47"/>
      <c r="M8317" s="47"/>
      <c r="N8317" s="47"/>
      <c r="O8317" s="48"/>
    </row>
    <row r="8318" spans="2:15" x14ac:dyDescent="0.25">
      <c r="B8318" s="84"/>
      <c r="C8318" s="47"/>
      <c r="D8318" s="47"/>
      <c r="E8318" s="47"/>
      <c r="F8318" s="47"/>
      <c r="G8318" s="48"/>
      <c r="H8318" s="47"/>
      <c r="I8318" s="51"/>
      <c r="J8318" s="51"/>
      <c r="K8318" s="47"/>
      <c r="L8318" s="47"/>
      <c r="M8318" s="47"/>
      <c r="N8318" s="47"/>
      <c r="O8318" s="48"/>
    </row>
    <row r="8319" spans="2:15" x14ac:dyDescent="0.25">
      <c r="B8319" s="84"/>
      <c r="C8319" s="47"/>
      <c r="D8319" s="47"/>
      <c r="E8319" s="47"/>
      <c r="F8319" s="47"/>
      <c r="G8319" s="48"/>
      <c r="H8319" s="47"/>
      <c r="I8319" s="51"/>
      <c r="J8319" s="51"/>
      <c r="K8319" s="47"/>
      <c r="L8319" s="47"/>
      <c r="M8319" s="47"/>
      <c r="N8319" s="47"/>
      <c r="O8319" s="48"/>
    </row>
    <row r="8320" spans="2:15" x14ac:dyDescent="0.25">
      <c r="B8320" s="84"/>
      <c r="C8320" s="47"/>
      <c r="D8320" s="47"/>
      <c r="E8320" s="47"/>
      <c r="F8320" s="47"/>
      <c r="G8320" s="48"/>
      <c r="H8320" s="47"/>
      <c r="I8320" s="51"/>
      <c r="J8320" s="51"/>
      <c r="K8320" s="47"/>
      <c r="L8320" s="47"/>
      <c r="M8320" s="47"/>
      <c r="N8320" s="47"/>
      <c r="O8320" s="48"/>
    </row>
    <row r="8321" spans="2:15" x14ac:dyDescent="0.25">
      <c r="B8321" s="84"/>
      <c r="C8321" s="47"/>
      <c r="D8321" s="47"/>
      <c r="E8321" s="47"/>
      <c r="F8321" s="47"/>
      <c r="G8321" s="48"/>
      <c r="H8321" s="47"/>
      <c r="I8321" s="51"/>
      <c r="J8321" s="51"/>
      <c r="K8321" s="47"/>
      <c r="L8321" s="47"/>
      <c r="M8321" s="47"/>
      <c r="N8321" s="47"/>
      <c r="O8321" s="48"/>
    </row>
    <row r="8322" spans="2:15" x14ac:dyDescent="0.25">
      <c r="B8322" s="84"/>
      <c r="C8322" s="47"/>
      <c r="D8322" s="47"/>
      <c r="E8322" s="47"/>
      <c r="F8322" s="47"/>
      <c r="G8322" s="48"/>
      <c r="H8322" s="47"/>
      <c r="I8322" s="51"/>
      <c r="J8322" s="51"/>
      <c r="K8322" s="47"/>
      <c r="L8322" s="47"/>
      <c r="M8322" s="47"/>
      <c r="N8322" s="47"/>
      <c r="O8322" s="48"/>
    </row>
    <row r="8323" spans="2:15" x14ac:dyDescent="0.25">
      <c r="B8323" s="84"/>
      <c r="C8323" s="47"/>
      <c r="D8323" s="47"/>
      <c r="E8323" s="47"/>
      <c r="F8323" s="47"/>
      <c r="G8323" s="48"/>
      <c r="H8323" s="47"/>
      <c r="I8323" s="51"/>
      <c r="J8323" s="51"/>
      <c r="K8323" s="47"/>
      <c r="L8323" s="47"/>
      <c r="M8323" s="47"/>
      <c r="N8323" s="47"/>
      <c r="O8323" s="48"/>
    </row>
    <row r="8324" spans="2:15" x14ac:dyDescent="0.25">
      <c r="B8324" s="84"/>
      <c r="C8324" s="47"/>
      <c r="D8324" s="47"/>
      <c r="E8324" s="47"/>
      <c r="F8324" s="47"/>
      <c r="G8324" s="48"/>
      <c r="H8324" s="47"/>
      <c r="I8324" s="51"/>
      <c r="J8324" s="51"/>
      <c r="K8324" s="47"/>
      <c r="L8324" s="47"/>
      <c r="M8324" s="47"/>
      <c r="N8324" s="47"/>
      <c r="O8324" s="48"/>
    </row>
    <row r="8325" spans="2:15" x14ac:dyDescent="0.25">
      <c r="B8325" s="84"/>
      <c r="C8325" s="47"/>
      <c r="D8325" s="47"/>
      <c r="E8325" s="47"/>
      <c r="F8325" s="47"/>
      <c r="G8325" s="48"/>
      <c r="H8325" s="47"/>
      <c r="I8325" s="51"/>
      <c r="J8325" s="51"/>
      <c r="K8325" s="47"/>
      <c r="L8325" s="47"/>
      <c r="M8325" s="47"/>
      <c r="N8325" s="47"/>
      <c r="O8325" s="48"/>
    </row>
    <row r="8326" spans="2:15" x14ac:dyDescent="0.25">
      <c r="B8326" s="84"/>
      <c r="C8326" s="47"/>
      <c r="D8326" s="47"/>
      <c r="E8326" s="47"/>
      <c r="F8326" s="47"/>
      <c r="G8326" s="48"/>
      <c r="H8326" s="47"/>
      <c r="I8326" s="51"/>
      <c r="J8326" s="51"/>
      <c r="K8326" s="47"/>
      <c r="L8326" s="47"/>
      <c r="M8326" s="47"/>
      <c r="N8326" s="47"/>
      <c r="O8326" s="48"/>
    </row>
    <row r="8327" spans="2:15" x14ac:dyDescent="0.25">
      <c r="B8327" s="84"/>
      <c r="C8327" s="47"/>
      <c r="D8327" s="47"/>
      <c r="E8327" s="47"/>
      <c r="F8327" s="47"/>
      <c r="G8327" s="48"/>
      <c r="H8327" s="47"/>
      <c r="I8327" s="51"/>
      <c r="J8327" s="51"/>
      <c r="K8327" s="47"/>
      <c r="L8327" s="47"/>
      <c r="M8327" s="47"/>
      <c r="N8327" s="47"/>
      <c r="O8327" s="48"/>
    </row>
    <row r="8328" spans="2:15" x14ac:dyDescent="0.25">
      <c r="B8328" s="84"/>
      <c r="C8328" s="47"/>
      <c r="D8328" s="47"/>
      <c r="E8328" s="47"/>
      <c r="F8328" s="47"/>
      <c r="G8328" s="48"/>
      <c r="H8328" s="47"/>
      <c r="I8328" s="51"/>
      <c r="J8328" s="51"/>
      <c r="K8328" s="47"/>
      <c r="L8328" s="47"/>
      <c r="M8328" s="47"/>
      <c r="N8328" s="47"/>
      <c r="O8328" s="48"/>
    </row>
    <row r="8329" spans="2:15" x14ac:dyDescent="0.25">
      <c r="B8329" s="84"/>
      <c r="C8329" s="47"/>
      <c r="D8329" s="47"/>
      <c r="E8329" s="47"/>
      <c r="F8329" s="47"/>
      <c r="G8329" s="48"/>
      <c r="H8329" s="47"/>
      <c r="I8329" s="51"/>
      <c r="J8329" s="51"/>
      <c r="K8329" s="47"/>
      <c r="L8329" s="47"/>
      <c r="M8329" s="47"/>
      <c r="N8329" s="47"/>
      <c r="O8329" s="48"/>
    </row>
    <row r="8330" spans="2:15" x14ac:dyDescent="0.25">
      <c r="B8330" s="84"/>
      <c r="C8330" s="47"/>
      <c r="D8330" s="47"/>
      <c r="E8330" s="47"/>
      <c r="F8330" s="47"/>
      <c r="G8330" s="48"/>
      <c r="H8330" s="47"/>
      <c r="I8330" s="51"/>
      <c r="J8330" s="51"/>
      <c r="K8330" s="47"/>
      <c r="L8330" s="47"/>
      <c r="M8330" s="47"/>
      <c r="N8330" s="47"/>
      <c r="O8330" s="48"/>
    </row>
    <row r="8331" spans="2:15" x14ac:dyDescent="0.25">
      <c r="B8331" s="84"/>
      <c r="C8331" s="47"/>
      <c r="D8331" s="47"/>
      <c r="E8331" s="47"/>
      <c r="F8331" s="47"/>
      <c r="G8331" s="48"/>
      <c r="H8331" s="47"/>
      <c r="I8331" s="51"/>
      <c r="J8331" s="51"/>
      <c r="K8331" s="47"/>
      <c r="L8331" s="47"/>
      <c r="M8331" s="47"/>
      <c r="N8331" s="47"/>
      <c r="O8331" s="48"/>
    </row>
    <row r="8332" spans="2:15" x14ac:dyDescent="0.25">
      <c r="B8332" s="84"/>
      <c r="C8332" s="47"/>
      <c r="D8332" s="47"/>
      <c r="E8332" s="47"/>
      <c r="F8332" s="47"/>
      <c r="G8332" s="48"/>
      <c r="H8332" s="47"/>
      <c r="I8332" s="51"/>
      <c r="J8332" s="51"/>
      <c r="K8332" s="47"/>
      <c r="L8332" s="47"/>
      <c r="M8332" s="47"/>
      <c r="N8332" s="47"/>
      <c r="O8332" s="48"/>
    </row>
    <row r="8333" spans="2:15" x14ac:dyDescent="0.25">
      <c r="B8333" s="84"/>
      <c r="C8333" s="47"/>
      <c r="D8333" s="47"/>
      <c r="E8333" s="47"/>
      <c r="F8333" s="47"/>
      <c r="G8333" s="48"/>
      <c r="H8333" s="47"/>
      <c r="I8333" s="51"/>
      <c r="J8333" s="51"/>
      <c r="K8333" s="47"/>
      <c r="L8333" s="47"/>
      <c r="M8333" s="47"/>
      <c r="N8333" s="47"/>
      <c r="O8333" s="48"/>
    </row>
    <row r="8334" spans="2:15" x14ac:dyDescent="0.25">
      <c r="B8334" s="84"/>
      <c r="C8334" s="47"/>
      <c r="D8334" s="47"/>
      <c r="E8334" s="47"/>
      <c r="F8334" s="47"/>
      <c r="G8334" s="48"/>
      <c r="H8334" s="47"/>
      <c r="I8334" s="51"/>
      <c r="J8334" s="51"/>
      <c r="K8334" s="47"/>
      <c r="L8334" s="47"/>
      <c r="M8334" s="47"/>
      <c r="N8334" s="47"/>
      <c r="O8334" s="48"/>
    </row>
    <row r="8335" spans="2:15" x14ac:dyDescent="0.25">
      <c r="B8335" s="84"/>
      <c r="C8335" s="47"/>
      <c r="D8335" s="47"/>
      <c r="E8335" s="47"/>
      <c r="F8335" s="47"/>
      <c r="G8335" s="48"/>
      <c r="H8335" s="47"/>
      <c r="I8335" s="51"/>
      <c r="J8335" s="51"/>
      <c r="K8335" s="47"/>
      <c r="L8335" s="47"/>
      <c r="M8335" s="47"/>
      <c r="N8335" s="47"/>
      <c r="O8335" s="48"/>
    </row>
    <row r="8336" spans="2:15" x14ac:dyDescent="0.25">
      <c r="B8336" s="84"/>
      <c r="C8336" s="47"/>
      <c r="D8336" s="47"/>
      <c r="E8336" s="47"/>
      <c r="F8336" s="47"/>
      <c r="G8336" s="48"/>
      <c r="H8336" s="47"/>
      <c r="I8336" s="51"/>
      <c r="J8336" s="51"/>
      <c r="K8336" s="47"/>
      <c r="L8336" s="47"/>
      <c r="M8336" s="47"/>
      <c r="N8336" s="47"/>
      <c r="O8336" s="48"/>
    </row>
    <row r="8337" spans="2:15" x14ac:dyDescent="0.25">
      <c r="B8337" s="84"/>
      <c r="C8337" s="47"/>
      <c r="D8337" s="47"/>
      <c r="E8337" s="47"/>
      <c r="F8337" s="47"/>
      <c r="G8337" s="48"/>
      <c r="H8337" s="47"/>
      <c r="I8337" s="51"/>
      <c r="J8337" s="51"/>
      <c r="K8337" s="47"/>
      <c r="L8337" s="47"/>
      <c r="M8337" s="47"/>
      <c r="N8337" s="47"/>
      <c r="O8337" s="48"/>
    </row>
    <row r="8338" spans="2:15" x14ac:dyDescent="0.25">
      <c r="B8338" s="84"/>
      <c r="C8338" s="47"/>
      <c r="D8338" s="47"/>
      <c r="E8338" s="47"/>
      <c r="F8338" s="47"/>
      <c r="G8338" s="48"/>
      <c r="H8338" s="47"/>
      <c r="I8338" s="51"/>
      <c r="J8338" s="51"/>
      <c r="K8338" s="47"/>
      <c r="L8338" s="47"/>
      <c r="M8338" s="47"/>
      <c r="N8338" s="47"/>
      <c r="O8338" s="48"/>
    </row>
    <row r="8339" spans="2:15" x14ac:dyDescent="0.25">
      <c r="B8339" s="84"/>
      <c r="C8339" s="47"/>
      <c r="D8339" s="47"/>
      <c r="E8339" s="47"/>
      <c r="F8339" s="47"/>
      <c r="G8339" s="48"/>
      <c r="H8339" s="47"/>
      <c r="I8339" s="51"/>
      <c r="J8339" s="51"/>
      <c r="K8339" s="47"/>
      <c r="L8339" s="47"/>
      <c r="M8339" s="47"/>
      <c r="N8339" s="47"/>
      <c r="O8339" s="48"/>
    </row>
    <row r="8340" spans="2:15" x14ac:dyDescent="0.25">
      <c r="B8340" s="84"/>
      <c r="C8340" s="47"/>
      <c r="D8340" s="47"/>
      <c r="E8340" s="47"/>
      <c r="F8340" s="47"/>
      <c r="G8340" s="48"/>
      <c r="H8340" s="47"/>
      <c r="I8340" s="51"/>
      <c r="J8340" s="51"/>
      <c r="K8340" s="47"/>
      <c r="L8340" s="47"/>
      <c r="M8340" s="47"/>
      <c r="N8340" s="47"/>
      <c r="O8340" s="48"/>
    </row>
    <row r="8341" spans="2:15" x14ac:dyDescent="0.25">
      <c r="B8341" s="84"/>
      <c r="C8341" s="47"/>
      <c r="D8341" s="47"/>
      <c r="E8341" s="47"/>
      <c r="F8341" s="47"/>
      <c r="G8341" s="48"/>
      <c r="H8341" s="47"/>
      <c r="I8341" s="51"/>
      <c r="J8341" s="51"/>
      <c r="K8341" s="47"/>
      <c r="L8341" s="47"/>
      <c r="M8341" s="47"/>
      <c r="N8341" s="47"/>
      <c r="O8341" s="48"/>
    </row>
    <row r="8342" spans="2:15" x14ac:dyDescent="0.25">
      <c r="B8342" s="84"/>
      <c r="C8342" s="47"/>
      <c r="D8342" s="47"/>
      <c r="E8342" s="47"/>
      <c r="F8342" s="47"/>
      <c r="G8342" s="48"/>
      <c r="H8342" s="47"/>
      <c r="I8342" s="51"/>
      <c r="J8342" s="51"/>
      <c r="K8342" s="47"/>
      <c r="L8342" s="47"/>
      <c r="M8342" s="47"/>
      <c r="N8342" s="47"/>
      <c r="O8342" s="48"/>
    </row>
    <row r="8343" spans="2:15" x14ac:dyDescent="0.25">
      <c r="B8343" s="84"/>
      <c r="C8343" s="47"/>
      <c r="D8343" s="47"/>
      <c r="E8343" s="47"/>
      <c r="F8343" s="47"/>
      <c r="G8343" s="48"/>
      <c r="H8343" s="47"/>
      <c r="I8343" s="51"/>
      <c r="J8343" s="51"/>
      <c r="K8343" s="47"/>
      <c r="L8343" s="47"/>
      <c r="M8343" s="47"/>
      <c r="N8343" s="47"/>
      <c r="O8343" s="48"/>
    </row>
    <row r="8344" spans="2:15" x14ac:dyDescent="0.25">
      <c r="B8344" s="84"/>
      <c r="C8344" s="47"/>
      <c r="D8344" s="47"/>
      <c r="E8344" s="47"/>
      <c r="F8344" s="47"/>
      <c r="G8344" s="48"/>
      <c r="H8344" s="47"/>
      <c r="I8344" s="51"/>
      <c r="J8344" s="51"/>
      <c r="K8344" s="47"/>
      <c r="L8344" s="47"/>
      <c r="M8344" s="47"/>
      <c r="N8344" s="47"/>
      <c r="O8344" s="48"/>
    </row>
    <row r="8345" spans="2:15" x14ac:dyDescent="0.25">
      <c r="B8345" s="84"/>
      <c r="C8345" s="47"/>
      <c r="D8345" s="47"/>
      <c r="E8345" s="47"/>
      <c r="F8345" s="47"/>
      <c r="G8345" s="48"/>
      <c r="H8345" s="47"/>
      <c r="I8345" s="51"/>
      <c r="J8345" s="51"/>
      <c r="K8345" s="47"/>
      <c r="L8345" s="47"/>
      <c r="M8345" s="47"/>
      <c r="N8345" s="47"/>
      <c r="O8345" s="48"/>
    </row>
    <row r="8346" spans="2:15" x14ac:dyDescent="0.25">
      <c r="B8346" s="84"/>
      <c r="C8346" s="47"/>
      <c r="D8346" s="47"/>
      <c r="E8346" s="47"/>
      <c r="F8346" s="47"/>
      <c r="G8346" s="48"/>
      <c r="H8346" s="47"/>
      <c r="I8346" s="51"/>
      <c r="J8346" s="51"/>
      <c r="K8346" s="47"/>
      <c r="L8346" s="47"/>
      <c r="M8346" s="47"/>
      <c r="N8346" s="47"/>
      <c r="O8346" s="48"/>
    </row>
    <row r="8347" spans="2:15" x14ac:dyDescent="0.25">
      <c r="B8347" s="84"/>
      <c r="C8347" s="47"/>
      <c r="D8347" s="47"/>
      <c r="E8347" s="47"/>
      <c r="F8347" s="47"/>
      <c r="G8347" s="48"/>
      <c r="H8347" s="47"/>
      <c r="I8347" s="51"/>
      <c r="J8347" s="51"/>
      <c r="K8347" s="47"/>
      <c r="L8347" s="47"/>
      <c r="M8347" s="47"/>
      <c r="N8347" s="47"/>
      <c r="O8347" s="48"/>
    </row>
    <row r="8348" spans="2:15" x14ac:dyDescent="0.25">
      <c r="B8348" s="84"/>
      <c r="C8348" s="47"/>
      <c r="D8348" s="47"/>
      <c r="E8348" s="47"/>
      <c r="F8348" s="47"/>
      <c r="G8348" s="48"/>
      <c r="H8348" s="47"/>
      <c r="I8348" s="51"/>
      <c r="J8348" s="51"/>
      <c r="K8348" s="47"/>
      <c r="L8348" s="47"/>
      <c r="M8348" s="47"/>
      <c r="N8348" s="47"/>
      <c r="O8348" s="48"/>
    </row>
    <row r="8349" spans="2:15" x14ac:dyDescent="0.25">
      <c r="B8349" s="84"/>
      <c r="C8349" s="47"/>
      <c r="D8349" s="47"/>
      <c r="E8349" s="47"/>
      <c r="F8349" s="47"/>
      <c r="G8349" s="48"/>
      <c r="H8349" s="47"/>
      <c r="I8349" s="51"/>
      <c r="J8349" s="51"/>
      <c r="K8349" s="47"/>
      <c r="L8349" s="47"/>
      <c r="M8349" s="47"/>
      <c r="N8349" s="47"/>
      <c r="O8349" s="48"/>
    </row>
    <row r="8350" spans="2:15" x14ac:dyDescent="0.25">
      <c r="B8350" s="84"/>
      <c r="C8350" s="47"/>
      <c r="D8350" s="47"/>
      <c r="E8350" s="47"/>
      <c r="F8350" s="47"/>
      <c r="G8350" s="48"/>
      <c r="H8350" s="47"/>
      <c r="I8350" s="51"/>
      <c r="J8350" s="51"/>
      <c r="K8350" s="47"/>
      <c r="L8350" s="47"/>
      <c r="M8350" s="47"/>
      <c r="N8350" s="47"/>
      <c r="O8350" s="48"/>
    </row>
    <row r="8351" spans="2:15" x14ac:dyDescent="0.25">
      <c r="B8351" s="84"/>
      <c r="C8351" s="47"/>
      <c r="D8351" s="47"/>
      <c r="E8351" s="47"/>
      <c r="F8351" s="47"/>
      <c r="G8351" s="48"/>
      <c r="H8351" s="47"/>
      <c r="I8351" s="51"/>
      <c r="J8351" s="51"/>
      <c r="K8351" s="47"/>
      <c r="L8351" s="47"/>
      <c r="M8351" s="47"/>
      <c r="N8351" s="47"/>
      <c r="O8351" s="48"/>
    </row>
    <row r="8352" spans="2:15" x14ac:dyDescent="0.25">
      <c r="B8352" s="84"/>
      <c r="C8352" s="47"/>
      <c r="D8352" s="47"/>
      <c r="E8352" s="47"/>
      <c r="F8352" s="47"/>
      <c r="G8352" s="48"/>
      <c r="H8352" s="47"/>
      <c r="I8352" s="51"/>
      <c r="J8352" s="51"/>
      <c r="K8352" s="47"/>
      <c r="L8352" s="47"/>
      <c r="M8352" s="47"/>
      <c r="N8352" s="47"/>
      <c r="O8352" s="48"/>
    </row>
    <row r="8353" spans="2:15" x14ac:dyDescent="0.25">
      <c r="B8353" s="84"/>
      <c r="C8353" s="47"/>
      <c r="D8353" s="47"/>
      <c r="E8353" s="47"/>
      <c r="F8353" s="47"/>
      <c r="G8353" s="48"/>
      <c r="H8353" s="47"/>
      <c r="I8353" s="51"/>
      <c r="J8353" s="51"/>
      <c r="K8353" s="47"/>
      <c r="L8353" s="47"/>
      <c r="M8353" s="47"/>
      <c r="N8353" s="47"/>
      <c r="O8353" s="48"/>
    </row>
    <row r="8354" spans="2:15" x14ac:dyDescent="0.25">
      <c r="B8354" s="84"/>
      <c r="C8354" s="47"/>
      <c r="D8354" s="47"/>
      <c r="E8354" s="47"/>
      <c r="F8354" s="47"/>
      <c r="G8354" s="48"/>
      <c r="H8354" s="47"/>
      <c r="I8354" s="51"/>
      <c r="J8354" s="51"/>
      <c r="K8354" s="47"/>
      <c r="L8354" s="47"/>
      <c r="M8354" s="47"/>
      <c r="N8354" s="47"/>
      <c r="O8354" s="48"/>
    </row>
    <row r="8355" spans="2:15" x14ac:dyDescent="0.25">
      <c r="B8355" s="84"/>
      <c r="C8355" s="47"/>
      <c r="D8355" s="47"/>
      <c r="E8355" s="47"/>
      <c r="F8355" s="47"/>
      <c r="G8355" s="48"/>
      <c r="H8355" s="47"/>
      <c r="I8355" s="51"/>
      <c r="J8355" s="51"/>
      <c r="K8355" s="47"/>
      <c r="L8355" s="47"/>
      <c r="M8355" s="47"/>
      <c r="N8355" s="47"/>
      <c r="O8355" s="48"/>
    </row>
    <row r="8356" spans="2:15" x14ac:dyDescent="0.25">
      <c r="B8356" s="84"/>
      <c r="C8356" s="47"/>
      <c r="D8356" s="47"/>
      <c r="E8356" s="47"/>
      <c r="F8356" s="47"/>
      <c r="G8356" s="48"/>
      <c r="H8356" s="47"/>
      <c r="I8356" s="51"/>
      <c r="J8356" s="51"/>
      <c r="K8356" s="47"/>
      <c r="L8356" s="47"/>
      <c r="M8356" s="47"/>
      <c r="N8356" s="47"/>
      <c r="O8356" s="48"/>
    </row>
    <row r="8357" spans="2:15" x14ac:dyDescent="0.25">
      <c r="B8357" s="84"/>
      <c r="C8357" s="47"/>
      <c r="D8357" s="47"/>
      <c r="E8357" s="47"/>
      <c r="F8357" s="47"/>
      <c r="G8357" s="48"/>
      <c r="H8357" s="47"/>
      <c r="I8357" s="51"/>
      <c r="J8357" s="51"/>
      <c r="K8357" s="47"/>
      <c r="L8357" s="47"/>
      <c r="M8357" s="47"/>
      <c r="N8357" s="47"/>
      <c r="O8357" s="48"/>
    </row>
    <row r="8358" spans="2:15" x14ac:dyDescent="0.25">
      <c r="B8358" s="84"/>
      <c r="C8358" s="47"/>
      <c r="D8358" s="47"/>
      <c r="E8358" s="47"/>
      <c r="F8358" s="47"/>
      <c r="G8358" s="48"/>
      <c r="H8358" s="47"/>
      <c r="I8358" s="51"/>
      <c r="J8358" s="51"/>
      <c r="K8358" s="47"/>
      <c r="L8358" s="47"/>
      <c r="M8358" s="47"/>
      <c r="N8358" s="47"/>
      <c r="O8358" s="48"/>
    </row>
    <row r="8359" spans="2:15" x14ac:dyDescent="0.25">
      <c r="B8359" s="84"/>
      <c r="C8359" s="47"/>
      <c r="D8359" s="47"/>
      <c r="E8359" s="47"/>
      <c r="F8359" s="47"/>
      <c r="G8359" s="48"/>
      <c r="H8359" s="47"/>
      <c r="I8359" s="51"/>
      <c r="J8359" s="51"/>
      <c r="K8359" s="47"/>
      <c r="L8359" s="47"/>
      <c r="M8359" s="47"/>
      <c r="N8359" s="47"/>
      <c r="O8359" s="48"/>
    </row>
    <row r="8360" spans="2:15" x14ac:dyDescent="0.25">
      <c r="B8360" s="84"/>
      <c r="C8360" s="47"/>
      <c r="D8360" s="47"/>
      <c r="E8360" s="47"/>
      <c r="F8360" s="47"/>
      <c r="G8360" s="48"/>
      <c r="H8360" s="47"/>
      <c r="I8360" s="51"/>
      <c r="J8360" s="51"/>
      <c r="K8360" s="47"/>
      <c r="L8360" s="47"/>
      <c r="M8360" s="47"/>
      <c r="N8360" s="47"/>
      <c r="O8360" s="48"/>
    </row>
    <row r="8361" spans="2:15" x14ac:dyDescent="0.25">
      <c r="B8361" s="84"/>
      <c r="C8361" s="47"/>
      <c r="D8361" s="47"/>
      <c r="E8361" s="47"/>
      <c r="F8361" s="47"/>
      <c r="G8361" s="48"/>
      <c r="H8361" s="47"/>
      <c r="I8361" s="51"/>
      <c r="J8361" s="51"/>
      <c r="K8361" s="47"/>
      <c r="L8361" s="47"/>
      <c r="M8361" s="47"/>
      <c r="N8361" s="47"/>
      <c r="O8361" s="48"/>
    </row>
    <row r="8362" spans="2:15" x14ac:dyDescent="0.25">
      <c r="B8362" s="84"/>
      <c r="C8362" s="47"/>
      <c r="D8362" s="47"/>
      <c r="E8362" s="47"/>
      <c r="F8362" s="47"/>
      <c r="G8362" s="48"/>
      <c r="H8362" s="47"/>
      <c r="I8362" s="51"/>
      <c r="J8362" s="51"/>
      <c r="K8362" s="47"/>
      <c r="L8362" s="47"/>
      <c r="M8362" s="47"/>
      <c r="N8362" s="47"/>
      <c r="O8362" s="48"/>
    </row>
    <row r="8363" spans="2:15" x14ac:dyDescent="0.25">
      <c r="B8363" s="84"/>
      <c r="C8363" s="47"/>
      <c r="D8363" s="47"/>
      <c r="E8363" s="47"/>
      <c r="F8363" s="47"/>
      <c r="G8363" s="48"/>
      <c r="H8363" s="47"/>
      <c r="I8363" s="51"/>
      <c r="J8363" s="51"/>
      <c r="K8363" s="47"/>
      <c r="L8363" s="47"/>
      <c r="M8363" s="47"/>
      <c r="N8363" s="47"/>
      <c r="O8363" s="48"/>
    </row>
    <row r="8364" spans="2:15" x14ac:dyDescent="0.25">
      <c r="B8364" s="84"/>
      <c r="C8364" s="47"/>
      <c r="D8364" s="47"/>
      <c r="E8364" s="47"/>
      <c r="F8364" s="47"/>
      <c r="G8364" s="48"/>
      <c r="H8364" s="47"/>
      <c r="I8364" s="51"/>
      <c r="J8364" s="51"/>
      <c r="K8364" s="47"/>
      <c r="L8364" s="47"/>
      <c r="M8364" s="47"/>
      <c r="N8364" s="47"/>
      <c r="O8364" s="48"/>
    </row>
    <row r="8365" spans="2:15" x14ac:dyDescent="0.25">
      <c r="B8365" s="84"/>
      <c r="C8365" s="47"/>
      <c r="D8365" s="47"/>
      <c r="E8365" s="47"/>
      <c r="F8365" s="47"/>
      <c r="G8365" s="48"/>
      <c r="H8365" s="47"/>
      <c r="I8365" s="51"/>
      <c r="J8365" s="51"/>
      <c r="K8365" s="47"/>
      <c r="L8365" s="47"/>
      <c r="M8365" s="47"/>
      <c r="N8365" s="47"/>
      <c r="O8365" s="48"/>
    </row>
    <row r="8366" spans="2:15" x14ac:dyDescent="0.25">
      <c r="B8366" s="84"/>
      <c r="C8366" s="47"/>
      <c r="D8366" s="47"/>
      <c r="E8366" s="47"/>
      <c r="F8366" s="47"/>
      <c r="G8366" s="48"/>
      <c r="H8366" s="47"/>
      <c r="I8366" s="51"/>
      <c r="J8366" s="51"/>
      <c r="K8366" s="47"/>
      <c r="L8366" s="47"/>
      <c r="M8366" s="47"/>
      <c r="N8366" s="47"/>
      <c r="O8366" s="48"/>
    </row>
    <row r="8367" spans="2:15" x14ac:dyDescent="0.25">
      <c r="B8367" s="84"/>
      <c r="C8367" s="47"/>
      <c r="D8367" s="47"/>
      <c r="E8367" s="47"/>
      <c r="F8367" s="47"/>
      <c r="G8367" s="48"/>
      <c r="H8367" s="47"/>
      <c r="I8367" s="51"/>
      <c r="J8367" s="51"/>
      <c r="K8367" s="47"/>
      <c r="L8367" s="47"/>
      <c r="M8367" s="47"/>
      <c r="N8367" s="47"/>
      <c r="O8367" s="48"/>
    </row>
    <row r="8368" spans="2:15" x14ac:dyDescent="0.25">
      <c r="B8368" s="84"/>
      <c r="C8368" s="47"/>
      <c r="D8368" s="47"/>
      <c r="E8368" s="47"/>
      <c r="F8368" s="47"/>
      <c r="G8368" s="48"/>
      <c r="H8368" s="47"/>
      <c r="I8368" s="51"/>
      <c r="J8368" s="51"/>
      <c r="K8368" s="47"/>
      <c r="L8368" s="47"/>
      <c r="M8368" s="47"/>
      <c r="N8368" s="47"/>
      <c r="O8368" s="48"/>
    </row>
    <row r="8369" spans="2:15" x14ac:dyDescent="0.25">
      <c r="B8369" s="84"/>
      <c r="C8369" s="47"/>
      <c r="D8369" s="47"/>
      <c r="E8369" s="47"/>
      <c r="F8369" s="47"/>
      <c r="G8369" s="48"/>
      <c r="H8369" s="47"/>
      <c r="I8369" s="51"/>
      <c r="J8369" s="51"/>
      <c r="K8369" s="47"/>
      <c r="L8369" s="47"/>
      <c r="M8369" s="47"/>
      <c r="N8369" s="47"/>
      <c r="O8369" s="48"/>
    </row>
    <row r="8370" spans="2:15" x14ac:dyDescent="0.25">
      <c r="B8370" s="84"/>
      <c r="C8370" s="47"/>
      <c r="D8370" s="47"/>
      <c r="E8370" s="47"/>
      <c r="F8370" s="47"/>
      <c r="G8370" s="48"/>
      <c r="H8370" s="47"/>
      <c r="I8370" s="51"/>
      <c r="J8370" s="51"/>
      <c r="K8370" s="47"/>
      <c r="L8370" s="47"/>
      <c r="M8370" s="47"/>
      <c r="N8370" s="47"/>
      <c r="O8370" s="48"/>
    </row>
    <row r="8371" spans="2:15" x14ac:dyDescent="0.25">
      <c r="B8371" s="84"/>
      <c r="C8371" s="47"/>
      <c r="D8371" s="47"/>
      <c r="E8371" s="47"/>
      <c r="F8371" s="47"/>
      <c r="G8371" s="48"/>
      <c r="H8371" s="47"/>
      <c r="I8371" s="51"/>
      <c r="J8371" s="51"/>
      <c r="K8371" s="47"/>
      <c r="L8371" s="47"/>
      <c r="M8371" s="47"/>
      <c r="N8371" s="47"/>
      <c r="O8371" s="48"/>
    </row>
    <row r="8372" spans="2:15" x14ac:dyDescent="0.25">
      <c r="B8372" s="84"/>
      <c r="C8372" s="47"/>
      <c r="D8372" s="47"/>
      <c r="E8372" s="47"/>
      <c r="F8372" s="47"/>
      <c r="G8372" s="48"/>
      <c r="H8372" s="47"/>
      <c r="I8372" s="51"/>
      <c r="J8372" s="51"/>
      <c r="K8372" s="47"/>
      <c r="L8372" s="47"/>
      <c r="M8372" s="47"/>
      <c r="N8372" s="47"/>
      <c r="O8372" s="48"/>
    </row>
    <row r="8373" spans="2:15" x14ac:dyDescent="0.25">
      <c r="B8373" s="84"/>
      <c r="C8373" s="47"/>
      <c r="D8373" s="47"/>
      <c r="E8373" s="47"/>
      <c r="F8373" s="47"/>
      <c r="G8373" s="48"/>
      <c r="H8373" s="47"/>
      <c r="I8373" s="51"/>
      <c r="J8373" s="51"/>
      <c r="K8373" s="47"/>
      <c r="L8373" s="47"/>
      <c r="M8373" s="47"/>
      <c r="N8373" s="47"/>
      <c r="O8373" s="48"/>
    </row>
    <row r="8374" spans="2:15" x14ac:dyDescent="0.25">
      <c r="B8374" s="84"/>
      <c r="C8374" s="47"/>
      <c r="D8374" s="47"/>
      <c r="E8374" s="47"/>
      <c r="F8374" s="47"/>
      <c r="G8374" s="48"/>
      <c r="H8374" s="47"/>
      <c r="I8374" s="51"/>
      <c r="J8374" s="51"/>
      <c r="K8374" s="47"/>
      <c r="L8374" s="47"/>
      <c r="M8374" s="47"/>
      <c r="N8374" s="47"/>
      <c r="O8374" s="48"/>
    </row>
    <row r="8375" spans="2:15" x14ac:dyDescent="0.25">
      <c r="B8375" s="84"/>
      <c r="C8375" s="47"/>
      <c r="D8375" s="47"/>
      <c r="E8375" s="47"/>
      <c r="F8375" s="47"/>
      <c r="G8375" s="48"/>
      <c r="H8375" s="47"/>
      <c r="I8375" s="51"/>
      <c r="J8375" s="51"/>
      <c r="K8375" s="47"/>
      <c r="L8375" s="47"/>
      <c r="M8375" s="47"/>
      <c r="N8375" s="47"/>
      <c r="O8375" s="48"/>
    </row>
    <row r="8376" spans="2:15" x14ac:dyDescent="0.25">
      <c r="B8376" s="84"/>
      <c r="C8376" s="47"/>
      <c r="D8376" s="47"/>
      <c r="E8376" s="47"/>
      <c r="F8376" s="47"/>
      <c r="G8376" s="48"/>
      <c r="H8376" s="47"/>
      <c r="I8376" s="51"/>
      <c r="J8376" s="51"/>
      <c r="K8376" s="47"/>
      <c r="L8376" s="47"/>
      <c r="M8376" s="47"/>
      <c r="N8376" s="47"/>
      <c r="O8376" s="48"/>
    </row>
    <row r="8377" spans="2:15" x14ac:dyDescent="0.25">
      <c r="B8377" s="84"/>
      <c r="C8377" s="47"/>
      <c r="D8377" s="47"/>
      <c r="E8377" s="47"/>
      <c r="F8377" s="47"/>
      <c r="G8377" s="48"/>
      <c r="H8377" s="47"/>
      <c r="I8377" s="51"/>
      <c r="J8377" s="51"/>
      <c r="K8377" s="47"/>
      <c r="L8377" s="47"/>
      <c r="M8377" s="47"/>
      <c r="N8377" s="47"/>
      <c r="O8377" s="48"/>
    </row>
    <row r="8378" spans="2:15" x14ac:dyDescent="0.25">
      <c r="B8378" s="84"/>
      <c r="C8378" s="47"/>
      <c r="D8378" s="47"/>
      <c r="E8378" s="47"/>
      <c r="F8378" s="47"/>
      <c r="G8378" s="48"/>
      <c r="H8378" s="47"/>
      <c r="I8378" s="51"/>
      <c r="J8378" s="51"/>
      <c r="K8378" s="47"/>
      <c r="L8378" s="47"/>
      <c r="M8378" s="47"/>
      <c r="N8378" s="47"/>
      <c r="O8378" s="48"/>
    </row>
    <row r="8379" spans="2:15" x14ac:dyDescent="0.25">
      <c r="B8379" s="84"/>
      <c r="C8379" s="47"/>
      <c r="D8379" s="47"/>
      <c r="E8379" s="47"/>
      <c r="F8379" s="47"/>
      <c r="G8379" s="48"/>
      <c r="H8379" s="47"/>
      <c r="I8379" s="51"/>
      <c r="J8379" s="51"/>
      <c r="K8379" s="47"/>
      <c r="L8379" s="47"/>
      <c r="M8379" s="47"/>
      <c r="N8379" s="47"/>
      <c r="O8379" s="48"/>
    </row>
    <row r="8380" spans="2:15" x14ac:dyDescent="0.25">
      <c r="B8380" s="84"/>
      <c r="C8380" s="47"/>
      <c r="D8380" s="47"/>
      <c r="E8380" s="47"/>
      <c r="F8380" s="47"/>
      <c r="G8380" s="48"/>
      <c r="H8380" s="47"/>
      <c r="I8380" s="51"/>
      <c r="J8380" s="51"/>
      <c r="K8380" s="47"/>
      <c r="L8380" s="47"/>
      <c r="M8380" s="47"/>
      <c r="N8380" s="47"/>
      <c r="O8380" s="48"/>
    </row>
    <row r="8381" spans="2:15" x14ac:dyDescent="0.25">
      <c r="B8381" s="84"/>
      <c r="C8381" s="47"/>
      <c r="D8381" s="47"/>
      <c r="E8381" s="47"/>
      <c r="F8381" s="47"/>
      <c r="G8381" s="48"/>
      <c r="H8381" s="47"/>
      <c r="I8381" s="51"/>
      <c r="J8381" s="51"/>
      <c r="K8381" s="47"/>
      <c r="L8381" s="47"/>
      <c r="M8381" s="47"/>
      <c r="N8381" s="47"/>
      <c r="O8381" s="48"/>
    </row>
    <row r="8382" spans="2:15" x14ac:dyDescent="0.25">
      <c r="B8382" s="84"/>
      <c r="C8382" s="47"/>
      <c r="D8382" s="47"/>
      <c r="E8382" s="47"/>
      <c r="F8382" s="47"/>
      <c r="G8382" s="48"/>
      <c r="H8382" s="47"/>
      <c r="I8382" s="51"/>
      <c r="J8382" s="51"/>
      <c r="K8382" s="47"/>
      <c r="L8382" s="47"/>
      <c r="M8382" s="47"/>
      <c r="N8382" s="47"/>
      <c r="O8382" s="48"/>
    </row>
    <row r="8383" spans="2:15" x14ac:dyDescent="0.25">
      <c r="B8383" s="84"/>
      <c r="C8383" s="47"/>
      <c r="D8383" s="47"/>
      <c r="E8383" s="47"/>
      <c r="F8383" s="47"/>
      <c r="G8383" s="48"/>
      <c r="H8383" s="47"/>
      <c r="I8383" s="51"/>
      <c r="J8383" s="51"/>
      <c r="K8383" s="47"/>
      <c r="L8383" s="47"/>
      <c r="M8383" s="47"/>
      <c r="N8383" s="47"/>
      <c r="O8383" s="48"/>
    </row>
    <row r="8384" spans="2:15" x14ac:dyDescent="0.25">
      <c r="B8384" s="84"/>
      <c r="C8384" s="47"/>
      <c r="D8384" s="47"/>
      <c r="E8384" s="47"/>
      <c r="F8384" s="47"/>
      <c r="G8384" s="48"/>
      <c r="H8384" s="47"/>
      <c r="I8384" s="51"/>
      <c r="J8384" s="51"/>
      <c r="K8384" s="47"/>
      <c r="L8384" s="47"/>
      <c r="M8384" s="47"/>
      <c r="N8384" s="47"/>
      <c r="O8384" s="48"/>
    </row>
    <row r="8385" spans="2:15" x14ac:dyDescent="0.25">
      <c r="B8385" s="84"/>
      <c r="C8385" s="47"/>
      <c r="D8385" s="47"/>
      <c r="E8385" s="47"/>
      <c r="F8385" s="47"/>
      <c r="G8385" s="48"/>
      <c r="H8385" s="47"/>
      <c r="I8385" s="51"/>
      <c r="J8385" s="51"/>
      <c r="K8385" s="47"/>
      <c r="L8385" s="47"/>
      <c r="M8385" s="47"/>
      <c r="N8385" s="47"/>
      <c r="O8385" s="48"/>
    </row>
    <row r="8386" spans="2:15" x14ac:dyDescent="0.25">
      <c r="B8386" s="84"/>
      <c r="C8386" s="47"/>
      <c r="D8386" s="47"/>
      <c r="E8386" s="47"/>
      <c r="F8386" s="47"/>
      <c r="G8386" s="48"/>
      <c r="H8386" s="47"/>
      <c r="I8386" s="51"/>
      <c r="J8386" s="51"/>
      <c r="K8386" s="47"/>
      <c r="L8386" s="47"/>
      <c r="M8386" s="47"/>
      <c r="N8386" s="47"/>
      <c r="O8386" s="48"/>
    </row>
    <row r="8387" spans="2:15" x14ac:dyDescent="0.25">
      <c r="B8387" s="84"/>
      <c r="C8387" s="47"/>
      <c r="D8387" s="47"/>
      <c r="E8387" s="47"/>
      <c r="F8387" s="47"/>
      <c r="G8387" s="48"/>
      <c r="H8387" s="47"/>
      <c r="I8387" s="51"/>
      <c r="J8387" s="51"/>
      <c r="K8387" s="47"/>
      <c r="L8387" s="47"/>
      <c r="M8387" s="47"/>
      <c r="N8387" s="47"/>
      <c r="O8387" s="48"/>
    </row>
    <row r="8388" spans="2:15" x14ac:dyDescent="0.25">
      <c r="B8388" s="84"/>
      <c r="C8388" s="47"/>
      <c r="D8388" s="47"/>
      <c r="E8388" s="47"/>
      <c r="F8388" s="47"/>
      <c r="G8388" s="48"/>
      <c r="H8388" s="47"/>
      <c r="I8388" s="51"/>
      <c r="J8388" s="51"/>
      <c r="K8388" s="47"/>
      <c r="L8388" s="47"/>
      <c r="M8388" s="47"/>
      <c r="N8388" s="47"/>
      <c r="O8388" s="48"/>
    </row>
    <row r="8389" spans="2:15" x14ac:dyDescent="0.25">
      <c r="B8389" s="84"/>
      <c r="C8389" s="47"/>
      <c r="D8389" s="47"/>
      <c r="E8389" s="47"/>
      <c r="F8389" s="47"/>
      <c r="G8389" s="48"/>
      <c r="H8389" s="47"/>
      <c r="I8389" s="51"/>
      <c r="J8389" s="51"/>
      <c r="K8389" s="47"/>
      <c r="L8389" s="47"/>
      <c r="M8389" s="47"/>
      <c r="N8389" s="47"/>
      <c r="O8389" s="48"/>
    </row>
    <row r="8390" spans="2:15" x14ac:dyDescent="0.25">
      <c r="B8390" s="84"/>
      <c r="C8390" s="47"/>
      <c r="D8390" s="47"/>
      <c r="E8390" s="47"/>
      <c r="F8390" s="47"/>
      <c r="G8390" s="48"/>
      <c r="H8390" s="47"/>
      <c r="I8390" s="51"/>
      <c r="J8390" s="51"/>
      <c r="K8390" s="47"/>
      <c r="L8390" s="47"/>
      <c r="M8390" s="47"/>
      <c r="N8390" s="47"/>
      <c r="O8390" s="48"/>
    </row>
    <row r="8391" spans="2:15" x14ac:dyDescent="0.25">
      <c r="B8391" s="84"/>
      <c r="C8391" s="47"/>
      <c r="D8391" s="47"/>
      <c r="E8391" s="47"/>
      <c r="F8391" s="47"/>
      <c r="G8391" s="48"/>
      <c r="H8391" s="47"/>
      <c r="I8391" s="51"/>
      <c r="J8391" s="51"/>
      <c r="K8391" s="47"/>
      <c r="L8391" s="47"/>
      <c r="M8391" s="47"/>
      <c r="N8391" s="47"/>
      <c r="O8391" s="48"/>
    </row>
    <row r="8392" spans="2:15" x14ac:dyDescent="0.25">
      <c r="B8392" s="84"/>
      <c r="C8392" s="47"/>
      <c r="D8392" s="47"/>
      <c r="E8392" s="47"/>
      <c r="F8392" s="47"/>
      <c r="G8392" s="48"/>
      <c r="H8392" s="47"/>
      <c r="I8392" s="51"/>
      <c r="J8392" s="51"/>
      <c r="K8392" s="47"/>
      <c r="L8392" s="47"/>
      <c r="M8392" s="47"/>
      <c r="N8392" s="47"/>
      <c r="O8392" s="48"/>
    </row>
    <row r="8393" spans="2:15" x14ac:dyDescent="0.25">
      <c r="B8393" s="84"/>
      <c r="C8393" s="47"/>
      <c r="D8393" s="47"/>
      <c r="E8393" s="47"/>
      <c r="F8393" s="47"/>
      <c r="G8393" s="48"/>
      <c r="H8393" s="47"/>
      <c r="I8393" s="51"/>
      <c r="J8393" s="51"/>
      <c r="K8393" s="47"/>
      <c r="L8393" s="47"/>
      <c r="M8393" s="47"/>
      <c r="N8393" s="47"/>
      <c r="O8393" s="48"/>
    </row>
    <row r="8394" spans="2:15" x14ac:dyDescent="0.25">
      <c r="B8394" s="84"/>
      <c r="C8394" s="47"/>
      <c r="D8394" s="47"/>
      <c r="E8394" s="47"/>
      <c r="F8394" s="47"/>
      <c r="G8394" s="48"/>
      <c r="H8394" s="47"/>
      <c r="I8394" s="51"/>
      <c r="J8394" s="51"/>
      <c r="K8394" s="47"/>
      <c r="L8394" s="47"/>
      <c r="M8394" s="47"/>
      <c r="N8394" s="47"/>
      <c r="O8394" s="48"/>
    </row>
    <row r="8395" spans="2:15" x14ac:dyDescent="0.25">
      <c r="B8395" s="84"/>
      <c r="C8395" s="47"/>
      <c r="D8395" s="47"/>
      <c r="E8395" s="47"/>
      <c r="F8395" s="47"/>
      <c r="G8395" s="48"/>
      <c r="H8395" s="47"/>
      <c r="I8395" s="51"/>
      <c r="J8395" s="51"/>
      <c r="K8395" s="47"/>
      <c r="L8395" s="47"/>
      <c r="M8395" s="47"/>
      <c r="N8395" s="47"/>
      <c r="O8395" s="48"/>
    </row>
    <row r="8396" spans="2:15" x14ac:dyDescent="0.25">
      <c r="B8396" s="84"/>
      <c r="C8396" s="47"/>
      <c r="D8396" s="47"/>
      <c r="E8396" s="47"/>
      <c r="F8396" s="47"/>
      <c r="G8396" s="48"/>
      <c r="H8396" s="47"/>
      <c r="I8396" s="51"/>
      <c r="J8396" s="51"/>
      <c r="K8396" s="47"/>
      <c r="L8396" s="47"/>
      <c r="M8396" s="47"/>
      <c r="N8396" s="47"/>
      <c r="O8396" s="48"/>
    </row>
    <row r="8397" spans="2:15" x14ac:dyDescent="0.25">
      <c r="B8397" s="84"/>
      <c r="C8397" s="47"/>
      <c r="D8397" s="47"/>
      <c r="E8397" s="47"/>
      <c r="F8397" s="47"/>
      <c r="G8397" s="48"/>
      <c r="H8397" s="47"/>
      <c r="I8397" s="51"/>
      <c r="J8397" s="51"/>
      <c r="K8397" s="47"/>
      <c r="L8397" s="47"/>
      <c r="M8397" s="47"/>
      <c r="N8397" s="47"/>
      <c r="O8397" s="48"/>
    </row>
    <row r="8398" spans="2:15" x14ac:dyDescent="0.25">
      <c r="B8398" s="84"/>
      <c r="C8398" s="47"/>
      <c r="D8398" s="47"/>
      <c r="E8398" s="47"/>
      <c r="F8398" s="47"/>
      <c r="G8398" s="48"/>
      <c r="H8398" s="47"/>
      <c r="I8398" s="51"/>
      <c r="J8398" s="51"/>
      <c r="K8398" s="47"/>
      <c r="L8398" s="47"/>
      <c r="M8398" s="47"/>
      <c r="N8398" s="47"/>
      <c r="O8398" s="48"/>
    </row>
    <row r="8399" spans="2:15" x14ac:dyDescent="0.25">
      <c r="B8399" s="84"/>
      <c r="C8399" s="47"/>
      <c r="D8399" s="47"/>
      <c r="E8399" s="47"/>
      <c r="F8399" s="47"/>
      <c r="G8399" s="48"/>
      <c r="H8399" s="47"/>
      <c r="I8399" s="51"/>
      <c r="J8399" s="51"/>
      <c r="K8399" s="47"/>
      <c r="L8399" s="47"/>
      <c r="M8399" s="47"/>
      <c r="N8399" s="47"/>
      <c r="O8399" s="48"/>
    </row>
    <row r="8400" spans="2:15" x14ac:dyDescent="0.25">
      <c r="B8400" s="84"/>
      <c r="C8400" s="47"/>
      <c r="D8400" s="47"/>
      <c r="E8400" s="47"/>
      <c r="F8400" s="47"/>
      <c r="G8400" s="48"/>
      <c r="H8400" s="47"/>
      <c r="I8400" s="51"/>
      <c r="J8400" s="51"/>
      <c r="K8400" s="47"/>
      <c r="L8400" s="47"/>
      <c r="M8400" s="47"/>
      <c r="N8400" s="47"/>
      <c r="O8400" s="48"/>
    </row>
    <row r="8401" spans="2:15" x14ac:dyDescent="0.25">
      <c r="B8401" s="84"/>
      <c r="C8401" s="47"/>
      <c r="D8401" s="47"/>
      <c r="E8401" s="47"/>
      <c r="F8401" s="47"/>
      <c r="G8401" s="48"/>
      <c r="H8401" s="47"/>
      <c r="I8401" s="51"/>
      <c r="J8401" s="51"/>
      <c r="K8401" s="47"/>
      <c r="L8401" s="47"/>
      <c r="M8401" s="47"/>
      <c r="N8401" s="47"/>
      <c r="O8401" s="48"/>
    </row>
    <row r="8402" spans="2:15" x14ac:dyDescent="0.25">
      <c r="B8402" s="84"/>
      <c r="C8402" s="47"/>
      <c r="D8402" s="47"/>
      <c r="E8402" s="47"/>
      <c r="F8402" s="47"/>
      <c r="G8402" s="48"/>
      <c r="H8402" s="47"/>
      <c r="I8402" s="51"/>
      <c r="J8402" s="51"/>
      <c r="K8402" s="47"/>
      <c r="L8402" s="47"/>
      <c r="M8402" s="47"/>
      <c r="N8402" s="47"/>
      <c r="O8402" s="48"/>
    </row>
    <row r="8403" spans="2:15" x14ac:dyDescent="0.25">
      <c r="B8403" s="84"/>
      <c r="C8403" s="47"/>
      <c r="D8403" s="47"/>
      <c r="E8403" s="47"/>
      <c r="F8403" s="47"/>
      <c r="G8403" s="48"/>
      <c r="H8403" s="47"/>
      <c r="I8403" s="51"/>
      <c r="J8403" s="51"/>
      <c r="K8403" s="47"/>
      <c r="L8403" s="47"/>
      <c r="M8403" s="47"/>
      <c r="N8403" s="47"/>
      <c r="O8403" s="48"/>
    </row>
    <row r="8404" spans="2:15" x14ac:dyDescent="0.25">
      <c r="B8404" s="84"/>
      <c r="C8404" s="47"/>
      <c r="D8404" s="47"/>
      <c r="E8404" s="47"/>
      <c r="F8404" s="47"/>
      <c r="G8404" s="48"/>
      <c r="H8404" s="47"/>
      <c r="I8404" s="51"/>
      <c r="J8404" s="51"/>
      <c r="K8404" s="47"/>
      <c r="L8404" s="47"/>
      <c r="M8404" s="47"/>
      <c r="N8404" s="47"/>
      <c r="O8404" s="48"/>
    </row>
    <row r="8405" spans="2:15" x14ac:dyDescent="0.25">
      <c r="B8405" s="84"/>
      <c r="C8405" s="47"/>
      <c r="D8405" s="47"/>
      <c r="E8405" s="47"/>
      <c r="F8405" s="47"/>
      <c r="G8405" s="48"/>
      <c r="H8405" s="47"/>
      <c r="I8405" s="51"/>
      <c r="J8405" s="51"/>
      <c r="K8405" s="47"/>
      <c r="L8405" s="47"/>
      <c r="M8405" s="47"/>
      <c r="N8405" s="47"/>
      <c r="O8405" s="48"/>
    </row>
    <row r="8406" spans="2:15" x14ac:dyDescent="0.25">
      <c r="B8406" s="84"/>
      <c r="C8406" s="47"/>
      <c r="D8406" s="47"/>
      <c r="E8406" s="47"/>
      <c r="F8406" s="47"/>
      <c r="G8406" s="48"/>
      <c r="H8406" s="47"/>
      <c r="I8406" s="51"/>
      <c r="J8406" s="51"/>
      <c r="K8406" s="47"/>
      <c r="L8406" s="47"/>
      <c r="M8406" s="47"/>
      <c r="N8406" s="47"/>
      <c r="O8406" s="48"/>
    </row>
    <row r="8407" spans="2:15" x14ac:dyDescent="0.25">
      <c r="B8407" s="84"/>
      <c r="C8407" s="47"/>
      <c r="D8407" s="47"/>
      <c r="E8407" s="47"/>
      <c r="F8407" s="47"/>
      <c r="G8407" s="48"/>
      <c r="H8407" s="47"/>
      <c r="I8407" s="51"/>
      <c r="J8407" s="51"/>
      <c r="K8407" s="47"/>
      <c r="L8407" s="47"/>
      <c r="M8407" s="47"/>
      <c r="N8407" s="47"/>
      <c r="O8407" s="48"/>
    </row>
    <row r="8408" spans="2:15" x14ac:dyDescent="0.25">
      <c r="B8408" s="84"/>
      <c r="C8408" s="47"/>
      <c r="D8408" s="47"/>
      <c r="E8408" s="47"/>
      <c r="F8408" s="47"/>
      <c r="G8408" s="48"/>
      <c r="H8408" s="47"/>
      <c r="I8408" s="51"/>
      <c r="J8408" s="51"/>
      <c r="K8408" s="47"/>
      <c r="L8408" s="47"/>
      <c r="M8408" s="47"/>
      <c r="N8408" s="47"/>
      <c r="O8408" s="48"/>
    </row>
    <row r="8409" spans="2:15" x14ac:dyDescent="0.25">
      <c r="B8409" s="84"/>
      <c r="C8409" s="47"/>
      <c r="D8409" s="47"/>
      <c r="E8409" s="47"/>
      <c r="F8409" s="47"/>
      <c r="G8409" s="48"/>
      <c r="H8409" s="47"/>
      <c r="I8409" s="51"/>
      <c r="J8409" s="51"/>
      <c r="K8409" s="47"/>
      <c r="L8409" s="47"/>
      <c r="M8409" s="47"/>
      <c r="N8409" s="47"/>
      <c r="O8409" s="48"/>
    </row>
    <row r="8410" spans="2:15" x14ac:dyDescent="0.25">
      <c r="B8410" s="84"/>
      <c r="C8410" s="47"/>
      <c r="D8410" s="47"/>
      <c r="E8410" s="47"/>
      <c r="F8410" s="47"/>
      <c r="G8410" s="48"/>
      <c r="H8410" s="47"/>
      <c r="I8410" s="51"/>
      <c r="J8410" s="51"/>
      <c r="K8410" s="47"/>
      <c r="L8410" s="47"/>
      <c r="M8410" s="47"/>
      <c r="N8410" s="47"/>
      <c r="O8410" s="48"/>
    </row>
    <row r="8411" spans="2:15" x14ac:dyDescent="0.25">
      <c r="B8411" s="84"/>
      <c r="C8411" s="47"/>
      <c r="D8411" s="47"/>
      <c r="E8411" s="47"/>
      <c r="F8411" s="47"/>
      <c r="G8411" s="48"/>
      <c r="H8411" s="47"/>
      <c r="I8411" s="51"/>
      <c r="J8411" s="51"/>
      <c r="K8411" s="47"/>
      <c r="L8411" s="47"/>
      <c r="M8411" s="47"/>
      <c r="N8411" s="47"/>
      <c r="O8411" s="48"/>
    </row>
    <row r="8412" spans="2:15" x14ac:dyDescent="0.25">
      <c r="B8412" s="84"/>
      <c r="C8412" s="47"/>
      <c r="D8412" s="47"/>
      <c r="E8412" s="47"/>
      <c r="F8412" s="47"/>
      <c r="G8412" s="48"/>
      <c r="H8412" s="47"/>
      <c r="I8412" s="51"/>
      <c r="J8412" s="51"/>
      <c r="K8412" s="47"/>
      <c r="L8412" s="47"/>
      <c r="M8412" s="47"/>
      <c r="N8412" s="47"/>
      <c r="O8412" s="48"/>
    </row>
    <row r="8413" spans="2:15" x14ac:dyDescent="0.25">
      <c r="B8413" s="84"/>
      <c r="C8413" s="47"/>
      <c r="D8413" s="47"/>
      <c r="E8413" s="47"/>
      <c r="F8413" s="47"/>
      <c r="G8413" s="48"/>
      <c r="H8413" s="47"/>
      <c r="I8413" s="51"/>
      <c r="J8413" s="51"/>
      <c r="K8413" s="47"/>
      <c r="L8413" s="47"/>
      <c r="M8413" s="47"/>
      <c r="N8413" s="47"/>
      <c r="O8413" s="48"/>
    </row>
    <row r="8414" spans="2:15" x14ac:dyDescent="0.25">
      <c r="B8414" s="84"/>
      <c r="C8414" s="47"/>
      <c r="D8414" s="47"/>
      <c r="E8414" s="47"/>
      <c r="F8414" s="47"/>
      <c r="G8414" s="48"/>
      <c r="H8414" s="47"/>
      <c r="I8414" s="51"/>
      <c r="J8414" s="51"/>
      <c r="K8414" s="47"/>
      <c r="L8414" s="47"/>
      <c r="M8414" s="47"/>
      <c r="N8414" s="47"/>
      <c r="O8414" s="48"/>
    </row>
    <row r="8415" spans="2:15" x14ac:dyDescent="0.25">
      <c r="B8415" s="84"/>
      <c r="C8415" s="47"/>
      <c r="D8415" s="47"/>
      <c r="E8415" s="47"/>
      <c r="F8415" s="47"/>
      <c r="G8415" s="48"/>
      <c r="H8415" s="47"/>
      <c r="I8415" s="51"/>
      <c r="J8415" s="51"/>
      <c r="K8415" s="47"/>
      <c r="L8415" s="47"/>
      <c r="M8415" s="47"/>
      <c r="N8415" s="47"/>
      <c r="O8415" s="48"/>
    </row>
    <row r="8416" spans="2:15" x14ac:dyDescent="0.25">
      <c r="B8416" s="84"/>
      <c r="C8416" s="47"/>
      <c r="D8416" s="47"/>
      <c r="E8416" s="47"/>
      <c r="F8416" s="47"/>
      <c r="G8416" s="48"/>
      <c r="H8416" s="47"/>
      <c r="I8416" s="51"/>
      <c r="J8416" s="51"/>
      <c r="K8416" s="47"/>
      <c r="L8416" s="47"/>
      <c r="M8416" s="47"/>
      <c r="N8416" s="47"/>
      <c r="O8416" s="48"/>
    </row>
    <row r="8417" spans="2:15" x14ac:dyDescent="0.25">
      <c r="B8417" s="84"/>
      <c r="C8417" s="47"/>
      <c r="D8417" s="47"/>
      <c r="E8417" s="47"/>
      <c r="F8417" s="47"/>
      <c r="G8417" s="48"/>
      <c r="H8417" s="47"/>
      <c r="I8417" s="51"/>
      <c r="J8417" s="51"/>
      <c r="K8417" s="47"/>
      <c r="L8417" s="47"/>
      <c r="M8417" s="47"/>
      <c r="N8417" s="47"/>
      <c r="O8417" s="48"/>
    </row>
    <row r="8418" spans="2:15" x14ac:dyDescent="0.25">
      <c r="B8418" s="84"/>
      <c r="C8418" s="47"/>
      <c r="D8418" s="47"/>
      <c r="E8418" s="47"/>
      <c r="F8418" s="47"/>
      <c r="G8418" s="48"/>
      <c r="H8418" s="47"/>
      <c r="I8418" s="51"/>
      <c r="J8418" s="51"/>
      <c r="K8418" s="47"/>
      <c r="L8418" s="47"/>
      <c r="M8418" s="47"/>
      <c r="N8418" s="47"/>
      <c r="O8418" s="48"/>
    </row>
    <row r="8419" spans="2:15" x14ac:dyDescent="0.25">
      <c r="B8419" s="84"/>
      <c r="C8419" s="47"/>
      <c r="D8419" s="47"/>
      <c r="E8419" s="47"/>
      <c r="F8419" s="47"/>
      <c r="G8419" s="48"/>
      <c r="H8419" s="47"/>
      <c r="I8419" s="51"/>
      <c r="J8419" s="51"/>
      <c r="K8419" s="47"/>
      <c r="L8419" s="47"/>
      <c r="M8419" s="47"/>
      <c r="N8419" s="47"/>
      <c r="O8419" s="48"/>
    </row>
    <row r="8420" spans="2:15" x14ac:dyDescent="0.25">
      <c r="B8420" s="84"/>
      <c r="C8420" s="47"/>
      <c r="D8420" s="47"/>
      <c r="E8420" s="47"/>
      <c r="F8420" s="47"/>
      <c r="G8420" s="48"/>
      <c r="H8420" s="47"/>
      <c r="I8420" s="51"/>
      <c r="J8420" s="51"/>
      <c r="K8420" s="47"/>
      <c r="L8420" s="47"/>
      <c r="M8420" s="47"/>
      <c r="N8420" s="47"/>
      <c r="O8420" s="48"/>
    </row>
    <row r="8421" spans="2:15" x14ac:dyDescent="0.25">
      <c r="B8421" s="84"/>
      <c r="C8421" s="47"/>
      <c r="D8421" s="47"/>
      <c r="E8421" s="47"/>
      <c r="F8421" s="47"/>
      <c r="G8421" s="48"/>
      <c r="H8421" s="47"/>
      <c r="I8421" s="51"/>
      <c r="J8421" s="51"/>
      <c r="K8421" s="47"/>
      <c r="L8421" s="47"/>
      <c r="M8421" s="47"/>
      <c r="N8421" s="47"/>
      <c r="O8421" s="48"/>
    </row>
    <row r="8422" spans="2:15" x14ac:dyDescent="0.25">
      <c r="B8422" s="84"/>
      <c r="C8422" s="47"/>
      <c r="D8422" s="47"/>
      <c r="E8422" s="47"/>
      <c r="F8422" s="47"/>
      <c r="G8422" s="48"/>
      <c r="H8422" s="47"/>
      <c r="I8422" s="51"/>
      <c r="J8422" s="51"/>
      <c r="K8422" s="47"/>
      <c r="L8422" s="47"/>
      <c r="M8422" s="47"/>
      <c r="N8422" s="47"/>
      <c r="O8422" s="48"/>
    </row>
    <row r="8423" spans="2:15" x14ac:dyDescent="0.25">
      <c r="B8423" s="84"/>
      <c r="C8423" s="47"/>
      <c r="D8423" s="47"/>
      <c r="E8423" s="47"/>
      <c r="F8423" s="47"/>
      <c r="G8423" s="48"/>
      <c r="H8423" s="47"/>
      <c r="I8423" s="51"/>
      <c r="J8423" s="51"/>
      <c r="K8423" s="47"/>
      <c r="L8423" s="47"/>
      <c r="M8423" s="47"/>
      <c r="N8423" s="47"/>
      <c r="O8423" s="48"/>
    </row>
    <row r="8424" spans="2:15" x14ac:dyDescent="0.25">
      <c r="B8424" s="84"/>
      <c r="C8424" s="47"/>
      <c r="D8424" s="47"/>
      <c r="E8424" s="47"/>
      <c r="F8424" s="47"/>
      <c r="G8424" s="48"/>
      <c r="H8424" s="47"/>
      <c r="I8424" s="51"/>
      <c r="J8424" s="51"/>
      <c r="K8424" s="47"/>
      <c r="L8424" s="47"/>
      <c r="M8424" s="47"/>
      <c r="N8424" s="47"/>
      <c r="O8424" s="48"/>
    </row>
    <row r="8425" spans="2:15" x14ac:dyDescent="0.25">
      <c r="B8425" s="84"/>
      <c r="C8425" s="47"/>
      <c r="D8425" s="47"/>
      <c r="E8425" s="47"/>
      <c r="F8425" s="47"/>
      <c r="G8425" s="48"/>
      <c r="H8425" s="47"/>
      <c r="I8425" s="51"/>
      <c r="J8425" s="51"/>
      <c r="K8425" s="47"/>
      <c r="L8425" s="47"/>
      <c r="M8425" s="47"/>
      <c r="N8425" s="47"/>
      <c r="O8425" s="48"/>
    </row>
    <row r="8426" spans="2:15" x14ac:dyDescent="0.25">
      <c r="B8426" s="84"/>
      <c r="C8426" s="47"/>
      <c r="D8426" s="47"/>
      <c r="E8426" s="47"/>
      <c r="F8426" s="47"/>
      <c r="G8426" s="48"/>
      <c r="H8426" s="47"/>
      <c r="I8426" s="51"/>
      <c r="J8426" s="51"/>
      <c r="K8426" s="47"/>
      <c r="L8426" s="47"/>
      <c r="M8426" s="47"/>
      <c r="N8426" s="47"/>
      <c r="O8426" s="48"/>
    </row>
    <row r="8427" spans="2:15" x14ac:dyDescent="0.25">
      <c r="B8427" s="84"/>
      <c r="C8427" s="47"/>
      <c r="D8427" s="47"/>
      <c r="E8427" s="47"/>
      <c r="F8427" s="47"/>
      <c r="G8427" s="48"/>
      <c r="H8427" s="47"/>
      <c r="I8427" s="51"/>
      <c r="J8427" s="51"/>
      <c r="K8427" s="47"/>
      <c r="L8427" s="47"/>
      <c r="M8427" s="47"/>
      <c r="N8427" s="47"/>
      <c r="O8427" s="48"/>
    </row>
    <row r="8428" spans="2:15" x14ac:dyDescent="0.25">
      <c r="B8428" s="84"/>
      <c r="C8428" s="47"/>
      <c r="D8428" s="47"/>
      <c r="E8428" s="47"/>
      <c r="F8428" s="47"/>
      <c r="G8428" s="48"/>
      <c r="H8428" s="47"/>
      <c r="I8428" s="51"/>
      <c r="J8428" s="51"/>
      <c r="K8428" s="47"/>
      <c r="L8428" s="47"/>
      <c r="M8428" s="47"/>
      <c r="N8428" s="47"/>
      <c r="O8428" s="48"/>
    </row>
    <row r="8429" spans="2:15" x14ac:dyDescent="0.25">
      <c r="B8429" s="84"/>
      <c r="C8429" s="47"/>
      <c r="D8429" s="47"/>
      <c r="E8429" s="47"/>
      <c r="F8429" s="47"/>
      <c r="G8429" s="48"/>
      <c r="H8429" s="47"/>
      <c r="I8429" s="51"/>
      <c r="J8429" s="51"/>
      <c r="K8429" s="47"/>
      <c r="L8429" s="47"/>
      <c r="M8429" s="47"/>
      <c r="N8429" s="47"/>
      <c r="O8429" s="48"/>
    </row>
    <row r="8430" spans="2:15" x14ac:dyDescent="0.25">
      <c r="B8430" s="84"/>
      <c r="C8430" s="47"/>
      <c r="D8430" s="47"/>
      <c r="E8430" s="47"/>
      <c r="F8430" s="47"/>
      <c r="G8430" s="48"/>
      <c r="H8430" s="47"/>
      <c r="I8430" s="51"/>
      <c r="J8430" s="51"/>
      <c r="K8430" s="47"/>
      <c r="L8430" s="47"/>
      <c r="M8430" s="47"/>
      <c r="N8430" s="47"/>
      <c r="O8430" s="48"/>
    </row>
    <row r="8431" spans="2:15" x14ac:dyDescent="0.25">
      <c r="B8431" s="84"/>
      <c r="C8431" s="47"/>
      <c r="D8431" s="47"/>
      <c r="E8431" s="47"/>
      <c r="F8431" s="47"/>
      <c r="G8431" s="48"/>
      <c r="H8431" s="47"/>
      <c r="I8431" s="51"/>
      <c r="J8431" s="51"/>
      <c r="K8431" s="47"/>
      <c r="L8431" s="47"/>
      <c r="M8431" s="47"/>
      <c r="N8431" s="47"/>
      <c r="O8431" s="48"/>
    </row>
    <row r="8432" spans="2:15" x14ac:dyDescent="0.25">
      <c r="B8432" s="84"/>
      <c r="C8432" s="47"/>
      <c r="D8432" s="47"/>
      <c r="E8432" s="47"/>
      <c r="F8432" s="47"/>
      <c r="G8432" s="48"/>
      <c r="H8432" s="47"/>
      <c r="I8432" s="51"/>
      <c r="J8432" s="51"/>
      <c r="K8432" s="47"/>
      <c r="L8432" s="47"/>
      <c r="M8432" s="47"/>
      <c r="N8432" s="47"/>
      <c r="O8432" s="48"/>
    </row>
    <row r="8433" spans="2:15" x14ac:dyDescent="0.25">
      <c r="B8433" s="84"/>
      <c r="C8433" s="47"/>
      <c r="D8433" s="47"/>
      <c r="E8433" s="47"/>
      <c r="F8433" s="47"/>
      <c r="G8433" s="48"/>
      <c r="H8433" s="47"/>
      <c r="I8433" s="51"/>
      <c r="J8433" s="51"/>
      <c r="K8433" s="47"/>
      <c r="L8433" s="47"/>
      <c r="M8433" s="47"/>
      <c r="N8433" s="47"/>
      <c r="O8433" s="48"/>
    </row>
    <row r="8434" spans="2:15" x14ac:dyDescent="0.25">
      <c r="B8434" s="84"/>
      <c r="C8434" s="47"/>
      <c r="D8434" s="47"/>
      <c r="E8434" s="47"/>
      <c r="F8434" s="47"/>
      <c r="G8434" s="48"/>
      <c r="H8434" s="47"/>
      <c r="I8434" s="51"/>
      <c r="J8434" s="51"/>
      <c r="K8434" s="47"/>
      <c r="L8434" s="47"/>
      <c r="M8434" s="47"/>
      <c r="N8434" s="47"/>
      <c r="O8434" s="48"/>
    </row>
    <row r="8435" spans="2:15" x14ac:dyDescent="0.25">
      <c r="B8435" s="84"/>
      <c r="C8435" s="47"/>
      <c r="D8435" s="47"/>
      <c r="E8435" s="47"/>
      <c r="F8435" s="47"/>
      <c r="G8435" s="48"/>
      <c r="H8435" s="47"/>
      <c r="I8435" s="51"/>
      <c r="J8435" s="51"/>
      <c r="K8435" s="47"/>
      <c r="L8435" s="47"/>
      <c r="M8435" s="47"/>
      <c r="N8435" s="47"/>
      <c r="O8435" s="48"/>
    </row>
    <row r="8436" spans="2:15" x14ac:dyDescent="0.25">
      <c r="B8436" s="84"/>
      <c r="C8436" s="47"/>
      <c r="D8436" s="47"/>
      <c r="E8436" s="47"/>
      <c r="F8436" s="47"/>
      <c r="G8436" s="48"/>
      <c r="H8436" s="47"/>
      <c r="I8436" s="51"/>
      <c r="J8436" s="51"/>
      <c r="K8436" s="47"/>
      <c r="L8436" s="47"/>
      <c r="M8436" s="47"/>
      <c r="N8436" s="47"/>
      <c r="O8436" s="48"/>
    </row>
    <row r="8437" spans="2:15" x14ac:dyDescent="0.25">
      <c r="B8437" s="84"/>
      <c r="C8437" s="47"/>
      <c r="D8437" s="47"/>
      <c r="E8437" s="47"/>
      <c r="F8437" s="47"/>
      <c r="G8437" s="48"/>
      <c r="H8437" s="47"/>
      <c r="I8437" s="51"/>
      <c r="J8437" s="51"/>
      <c r="K8437" s="47"/>
      <c r="L8437" s="47"/>
      <c r="M8437" s="47"/>
      <c r="N8437" s="47"/>
      <c r="O8437" s="48"/>
    </row>
    <row r="8438" spans="2:15" x14ac:dyDescent="0.25">
      <c r="B8438" s="84"/>
      <c r="C8438" s="47"/>
      <c r="D8438" s="47"/>
      <c r="E8438" s="47"/>
      <c r="F8438" s="47"/>
      <c r="G8438" s="48"/>
      <c r="H8438" s="47"/>
      <c r="I8438" s="51"/>
      <c r="J8438" s="51"/>
      <c r="K8438" s="47"/>
      <c r="L8438" s="47"/>
      <c r="M8438" s="47"/>
      <c r="N8438" s="47"/>
      <c r="O8438" s="48"/>
    </row>
    <row r="8439" spans="2:15" x14ac:dyDescent="0.25">
      <c r="B8439" s="84"/>
      <c r="C8439" s="47"/>
      <c r="D8439" s="47"/>
      <c r="E8439" s="47"/>
      <c r="F8439" s="47"/>
      <c r="G8439" s="48"/>
      <c r="H8439" s="47"/>
      <c r="I8439" s="51"/>
      <c r="J8439" s="51"/>
      <c r="K8439" s="47"/>
      <c r="L8439" s="47"/>
      <c r="M8439" s="47"/>
      <c r="N8439" s="47"/>
      <c r="O8439" s="48"/>
    </row>
    <row r="8440" spans="2:15" x14ac:dyDescent="0.25">
      <c r="B8440" s="84"/>
      <c r="C8440" s="47"/>
      <c r="D8440" s="47"/>
      <c r="E8440" s="47"/>
      <c r="F8440" s="47"/>
      <c r="G8440" s="48"/>
      <c r="H8440" s="47"/>
      <c r="I8440" s="51"/>
      <c r="J8440" s="51"/>
      <c r="K8440" s="47"/>
      <c r="L8440" s="47"/>
      <c r="M8440" s="47"/>
      <c r="N8440" s="47"/>
      <c r="O8440" s="48"/>
    </row>
    <row r="8441" spans="2:15" x14ac:dyDescent="0.25">
      <c r="B8441" s="84"/>
      <c r="C8441" s="47"/>
      <c r="D8441" s="47"/>
      <c r="E8441" s="47"/>
      <c r="F8441" s="47"/>
      <c r="G8441" s="48"/>
      <c r="H8441" s="47"/>
      <c r="I8441" s="51"/>
      <c r="J8441" s="51"/>
      <c r="K8441" s="47"/>
      <c r="L8441" s="47"/>
      <c r="M8441" s="47"/>
      <c r="N8441" s="47"/>
      <c r="O8441" s="48"/>
    </row>
    <row r="8442" spans="2:15" x14ac:dyDescent="0.25">
      <c r="B8442" s="84"/>
      <c r="C8442" s="47"/>
      <c r="D8442" s="47"/>
      <c r="E8442" s="47"/>
      <c r="F8442" s="47"/>
      <c r="G8442" s="48"/>
      <c r="H8442" s="47"/>
      <c r="I8442" s="51"/>
      <c r="J8442" s="51"/>
      <c r="K8442" s="47"/>
      <c r="L8442" s="47"/>
      <c r="M8442" s="47"/>
      <c r="N8442" s="47"/>
      <c r="O8442" s="48"/>
    </row>
    <row r="8443" spans="2:15" x14ac:dyDescent="0.25">
      <c r="B8443" s="84"/>
      <c r="C8443" s="47"/>
      <c r="D8443" s="47"/>
      <c r="E8443" s="47"/>
      <c r="F8443" s="47"/>
      <c r="G8443" s="48"/>
      <c r="H8443" s="47"/>
      <c r="I8443" s="51"/>
      <c r="J8443" s="51"/>
      <c r="K8443" s="47"/>
      <c r="L8443" s="47"/>
      <c r="M8443" s="47"/>
      <c r="N8443" s="47"/>
      <c r="O8443" s="48"/>
    </row>
    <row r="8444" spans="2:15" x14ac:dyDescent="0.25">
      <c r="B8444" s="84"/>
      <c r="C8444" s="47"/>
      <c r="D8444" s="47"/>
      <c r="E8444" s="47"/>
      <c r="F8444" s="47"/>
      <c r="G8444" s="48"/>
      <c r="H8444" s="47"/>
      <c r="I8444" s="51"/>
      <c r="J8444" s="51"/>
      <c r="K8444" s="47"/>
      <c r="L8444" s="47"/>
      <c r="M8444" s="47"/>
      <c r="N8444" s="47"/>
      <c r="O8444" s="48"/>
    </row>
    <row r="8445" spans="2:15" x14ac:dyDescent="0.25">
      <c r="B8445" s="84"/>
      <c r="C8445" s="47"/>
      <c r="D8445" s="47"/>
      <c r="E8445" s="47"/>
      <c r="F8445" s="47"/>
      <c r="G8445" s="48"/>
      <c r="H8445" s="47"/>
      <c r="I8445" s="51"/>
      <c r="J8445" s="51"/>
      <c r="K8445" s="47"/>
      <c r="L8445" s="47"/>
      <c r="M8445" s="47"/>
      <c r="N8445" s="47"/>
      <c r="O8445" s="48"/>
    </row>
    <row r="8446" spans="2:15" x14ac:dyDescent="0.25">
      <c r="B8446" s="84"/>
      <c r="C8446" s="47"/>
      <c r="D8446" s="47"/>
      <c r="E8446" s="47"/>
      <c r="F8446" s="47"/>
      <c r="G8446" s="48"/>
      <c r="H8446" s="47"/>
      <c r="I8446" s="51"/>
      <c r="J8446" s="51"/>
      <c r="K8446" s="47"/>
      <c r="L8446" s="47"/>
      <c r="M8446" s="47"/>
      <c r="N8446" s="47"/>
      <c r="O8446" s="48"/>
    </row>
    <row r="8447" spans="2:15" x14ac:dyDescent="0.25">
      <c r="B8447" s="84"/>
      <c r="C8447" s="47"/>
      <c r="D8447" s="47"/>
      <c r="E8447" s="47"/>
      <c r="F8447" s="47"/>
      <c r="G8447" s="48"/>
      <c r="H8447" s="47"/>
      <c r="I8447" s="51"/>
      <c r="J8447" s="51"/>
      <c r="K8447" s="47"/>
      <c r="L8447" s="47"/>
      <c r="M8447" s="47"/>
      <c r="N8447" s="47"/>
      <c r="O8447" s="48"/>
    </row>
    <row r="8448" spans="2:15" x14ac:dyDescent="0.25">
      <c r="B8448" s="84"/>
      <c r="C8448" s="47"/>
      <c r="D8448" s="47"/>
      <c r="E8448" s="47"/>
      <c r="F8448" s="47"/>
      <c r="G8448" s="48"/>
      <c r="H8448" s="47"/>
      <c r="I8448" s="51"/>
      <c r="J8448" s="51"/>
      <c r="K8448" s="47"/>
      <c r="L8448" s="47"/>
      <c r="M8448" s="47"/>
      <c r="N8448" s="47"/>
      <c r="O8448" s="48"/>
    </row>
    <row r="8449" spans="2:15" x14ac:dyDescent="0.25">
      <c r="B8449" s="84"/>
      <c r="C8449" s="47"/>
      <c r="D8449" s="47"/>
      <c r="E8449" s="47"/>
      <c r="F8449" s="47"/>
      <c r="G8449" s="48"/>
      <c r="H8449" s="47"/>
      <c r="I8449" s="51"/>
      <c r="J8449" s="51"/>
      <c r="K8449" s="47"/>
      <c r="L8449" s="47"/>
      <c r="M8449" s="47"/>
      <c r="N8449" s="47"/>
      <c r="O8449" s="48"/>
    </row>
    <row r="8450" spans="2:15" x14ac:dyDescent="0.25">
      <c r="B8450" s="84"/>
      <c r="C8450" s="47"/>
      <c r="D8450" s="47"/>
      <c r="E8450" s="47"/>
      <c r="F8450" s="47"/>
      <c r="G8450" s="48"/>
      <c r="H8450" s="47"/>
      <c r="I8450" s="51"/>
      <c r="J8450" s="51"/>
      <c r="K8450" s="47"/>
      <c r="L8450" s="47"/>
      <c r="M8450" s="47"/>
      <c r="N8450" s="47"/>
      <c r="O8450" s="48"/>
    </row>
    <row r="8451" spans="2:15" x14ac:dyDescent="0.25">
      <c r="B8451" s="84"/>
      <c r="C8451" s="47"/>
      <c r="D8451" s="47"/>
      <c r="E8451" s="47"/>
      <c r="F8451" s="47"/>
      <c r="G8451" s="48"/>
      <c r="H8451" s="47"/>
      <c r="I8451" s="51"/>
      <c r="J8451" s="51"/>
      <c r="K8451" s="47"/>
      <c r="L8451" s="47"/>
      <c r="M8451" s="47"/>
      <c r="N8451" s="47"/>
      <c r="O8451" s="48"/>
    </row>
    <row r="8452" spans="2:15" x14ac:dyDescent="0.25">
      <c r="B8452" s="84"/>
      <c r="C8452" s="47"/>
      <c r="D8452" s="47"/>
      <c r="E8452" s="47"/>
      <c r="F8452" s="47"/>
      <c r="G8452" s="48"/>
      <c r="H8452" s="47"/>
      <c r="I8452" s="51"/>
      <c r="J8452" s="51"/>
      <c r="K8452" s="47"/>
      <c r="L8452" s="47"/>
      <c r="M8452" s="47"/>
      <c r="N8452" s="47"/>
      <c r="O8452" s="48"/>
    </row>
    <row r="8453" spans="2:15" x14ac:dyDescent="0.25">
      <c r="B8453" s="84"/>
      <c r="C8453" s="47"/>
      <c r="D8453" s="47"/>
      <c r="E8453" s="47"/>
      <c r="F8453" s="47"/>
      <c r="G8453" s="48"/>
      <c r="H8453" s="47"/>
      <c r="I8453" s="51"/>
      <c r="J8453" s="51"/>
      <c r="K8453" s="47"/>
      <c r="L8453" s="47"/>
      <c r="M8453" s="47"/>
      <c r="N8453" s="47"/>
      <c r="O8453" s="48"/>
    </row>
    <row r="8454" spans="2:15" x14ac:dyDescent="0.25">
      <c r="B8454" s="84"/>
      <c r="C8454" s="47"/>
      <c r="D8454" s="47"/>
      <c r="E8454" s="47"/>
      <c r="F8454" s="47"/>
      <c r="G8454" s="48"/>
      <c r="H8454" s="47"/>
      <c r="I8454" s="51"/>
      <c r="J8454" s="51"/>
      <c r="K8454" s="47"/>
      <c r="L8454" s="47"/>
      <c r="M8454" s="47"/>
      <c r="N8454" s="47"/>
      <c r="O8454" s="48"/>
    </row>
    <row r="8455" spans="2:15" x14ac:dyDescent="0.25">
      <c r="B8455" s="84"/>
      <c r="C8455" s="47"/>
      <c r="D8455" s="47"/>
      <c r="E8455" s="47"/>
      <c r="F8455" s="47"/>
      <c r="G8455" s="48"/>
      <c r="H8455" s="47"/>
      <c r="I8455" s="51"/>
      <c r="J8455" s="51"/>
      <c r="K8455" s="47"/>
      <c r="L8455" s="47"/>
      <c r="M8455" s="47"/>
      <c r="N8455" s="47"/>
      <c r="O8455" s="48"/>
    </row>
    <row r="8456" spans="2:15" x14ac:dyDescent="0.25">
      <c r="B8456" s="84"/>
      <c r="C8456" s="47"/>
      <c r="D8456" s="47"/>
      <c r="E8456" s="47"/>
      <c r="F8456" s="47"/>
      <c r="G8456" s="48"/>
      <c r="H8456" s="47"/>
      <c r="I8456" s="51"/>
      <c r="J8456" s="51"/>
      <c r="K8456" s="47"/>
      <c r="L8456" s="47"/>
      <c r="M8456" s="47"/>
      <c r="N8456" s="47"/>
      <c r="O8456" s="48"/>
    </row>
    <row r="8457" spans="2:15" x14ac:dyDescent="0.25">
      <c r="B8457" s="84"/>
      <c r="C8457" s="47"/>
      <c r="D8457" s="47"/>
      <c r="E8457" s="47"/>
      <c r="F8457" s="47"/>
      <c r="G8457" s="48"/>
      <c r="H8457" s="47"/>
      <c r="I8457" s="51"/>
      <c r="J8457" s="51"/>
      <c r="K8457" s="47"/>
      <c r="L8457" s="47"/>
      <c r="M8457" s="47"/>
      <c r="N8457" s="47"/>
      <c r="O8457" s="48"/>
    </row>
    <row r="8458" spans="2:15" x14ac:dyDescent="0.25">
      <c r="B8458" s="84"/>
      <c r="C8458" s="47"/>
      <c r="D8458" s="47"/>
      <c r="E8458" s="47"/>
      <c r="F8458" s="47"/>
      <c r="G8458" s="48"/>
      <c r="H8458" s="47"/>
      <c r="I8458" s="51"/>
      <c r="J8458" s="51"/>
      <c r="K8458" s="47"/>
      <c r="L8458" s="47"/>
      <c r="M8458" s="47"/>
      <c r="N8458" s="47"/>
      <c r="O8458" s="48"/>
    </row>
    <row r="8459" spans="2:15" x14ac:dyDescent="0.25">
      <c r="B8459" s="84"/>
      <c r="C8459" s="47"/>
      <c r="D8459" s="47"/>
      <c r="E8459" s="47"/>
      <c r="F8459" s="47"/>
      <c r="G8459" s="48"/>
      <c r="H8459" s="47"/>
      <c r="I8459" s="51"/>
      <c r="J8459" s="51"/>
      <c r="K8459" s="47"/>
      <c r="L8459" s="47"/>
      <c r="M8459" s="47"/>
      <c r="N8459" s="47"/>
      <c r="O8459" s="48"/>
    </row>
    <row r="8460" spans="2:15" x14ac:dyDescent="0.25">
      <c r="B8460" s="84"/>
      <c r="C8460" s="47"/>
      <c r="D8460" s="47"/>
      <c r="E8460" s="47"/>
      <c r="F8460" s="47"/>
      <c r="G8460" s="48"/>
      <c r="H8460" s="47"/>
      <c r="I8460" s="51"/>
      <c r="J8460" s="51"/>
      <c r="K8460" s="47"/>
      <c r="L8460" s="47"/>
      <c r="M8460" s="47"/>
      <c r="N8460" s="47"/>
      <c r="O8460" s="48"/>
    </row>
    <row r="8461" spans="2:15" x14ac:dyDescent="0.25">
      <c r="B8461" s="84"/>
      <c r="C8461" s="47"/>
      <c r="D8461" s="47"/>
      <c r="E8461" s="47"/>
      <c r="F8461" s="47"/>
      <c r="G8461" s="48"/>
      <c r="H8461" s="47"/>
      <c r="I8461" s="51"/>
      <c r="J8461" s="51"/>
      <c r="K8461" s="47"/>
      <c r="L8461" s="47"/>
      <c r="M8461" s="47"/>
      <c r="N8461" s="47"/>
      <c r="O8461" s="48"/>
    </row>
    <row r="8462" spans="2:15" x14ac:dyDescent="0.25">
      <c r="B8462" s="84"/>
      <c r="C8462" s="47"/>
      <c r="D8462" s="47"/>
      <c r="E8462" s="47"/>
      <c r="F8462" s="47"/>
      <c r="G8462" s="48"/>
      <c r="H8462" s="47"/>
      <c r="I8462" s="51"/>
      <c r="J8462" s="51"/>
      <c r="K8462" s="47"/>
      <c r="L8462" s="47"/>
      <c r="M8462" s="47"/>
      <c r="N8462" s="47"/>
      <c r="O8462" s="48"/>
    </row>
    <row r="8463" spans="2:15" x14ac:dyDescent="0.25">
      <c r="B8463" s="84"/>
      <c r="C8463" s="47"/>
      <c r="D8463" s="47"/>
      <c r="E8463" s="47"/>
      <c r="F8463" s="47"/>
      <c r="G8463" s="48"/>
      <c r="H8463" s="47"/>
      <c r="I8463" s="51"/>
      <c r="J8463" s="51"/>
      <c r="K8463" s="47"/>
      <c r="L8463" s="47"/>
      <c r="M8463" s="47"/>
      <c r="N8463" s="47"/>
      <c r="O8463" s="48"/>
    </row>
    <row r="8464" spans="2:15" x14ac:dyDescent="0.25">
      <c r="B8464" s="84"/>
      <c r="C8464" s="47"/>
      <c r="D8464" s="47"/>
      <c r="E8464" s="47"/>
      <c r="F8464" s="47"/>
      <c r="G8464" s="48"/>
      <c r="H8464" s="47"/>
      <c r="I8464" s="51"/>
      <c r="J8464" s="51"/>
      <c r="K8464" s="47"/>
      <c r="L8464" s="47"/>
      <c r="M8464" s="47"/>
      <c r="N8464" s="47"/>
      <c r="O8464" s="48"/>
    </row>
    <row r="8465" spans="2:15" x14ac:dyDescent="0.25">
      <c r="B8465" s="84"/>
      <c r="C8465" s="47"/>
      <c r="D8465" s="47"/>
      <c r="E8465" s="47"/>
      <c r="F8465" s="47"/>
      <c r="G8465" s="48"/>
      <c r="H8465" s="47"/>
      <c r="I8465" s="51"/>
      <c r="J8465" s="51"/>
      <c r="K8465" s="47"/>
      <c r="L8465" s="47"/>
      <c r="M8465" s="47"/>
      <c r="N8465" s="47"/>
      <c r="O8465" s="48"/>
    </row>
    <row r="8466" spans="2:15" x14ac:dyDescent="0.25">
      <c r="B8466" s="84"/>
      <c r="C8466" s="47"/>
      <c r="D8466" s="47"/>
      <c r="E8466" s="47"/>
      <c r="F8466" s="47"/>
      <c r="G8466" s="48"/>
      <c r="H8466" s="47"/>
      <c r="I8466" s="51"/>
      <c r="J8466" s="51"/>
      <c r="K8466" s="47"/>
      <c r="L8466" s="47"/>
      <c r="M8466" s="47"/>
      <c r="N8466" s="47"/>
      <c r="O8466" s="48"/>
    </row>
    <row r="8467" spans="2:15" x14ac:dyDescent="0.25">
      <c r="B8467" s="84"/>
      <c r="C8467" s="47"/>
      <c r="D8467" s="47"/>
      <c r="E8467" s="47"/>
      <c r="F8467" s="47"/>
      <c r="G8467" s="48"/>
      <c r="H8467" s="47"/>
      <c r="I8467" s="51"/>
      <c r="J8467" s="51"/>
      <c r="K8467" s="47"/>
      <c r="L8467" s="47"/>
      <c r="M8467" s="47"/>
      <c r="N8467" s="47"/>
      <c r="O8467" s="48"/>
    </row>
    <row r="8468" spans="2:15" x14ac:dyDescent="0.25">
      <c r="B8468" s="84"/>
      <c r="C8468" s="47"/>
      <c r="D8468" s="47"/>
      <c r="E8468" s="47"/>
      <c r="F8468" s="47"/>
      <c r="G8468" s="48"/>
      <c r="H8468" s="47"/>
      <c r="I8468" s="51"/>
      <c r="J8468" s="51"/>
      <c r="K8468" s="47"/>
      <c r="L8468" s="47"/>
      <c r="M8468" s="47"/>
      <c r="N8468" s="47"/>
      <c r="O8468" s="48"/>
    </row>
    <row r="8469" spans="2:15" x14ac:dyDescent="0.25">
      <c r="B8469" s="84"/>
      <c r="C8469" s="47"/>
      <c r="D8469" s="47"/>
      <c r="E8469" s="47"/>
      <c r="F8469" s="47"/>
      <c r="G8469" s="48"/>
      <c r="H8469" s="47"/>
      <c r="I8469" s="51"/>
      <c r="J8469" s="51"/>
      <c r="K8469" s="47"/>
      <c r="L8469" s="47"/>
      <c r="M8469" s="47"/>
      <c r="N8469" s="47"/>
      <c r="O8469" s="48"/>
    </row>
    <row r="8470" spans="2:15" x14ac:dyDescent="0.25">
      <c r="B8470" s="84"/>
      <c r="C8470" s="47"/>
      <c r="D8470" s="47"/>
      <c r="E8470" s="47"/>
      <c r="F8470" s="47"/>
      <c r="G8470" s="48"/>
      <c r="H8470" s="47"/>
      <c r="I8470" s="51"/>
      <c r="J8470" s="51"/>
      <c r="K8470" s="47"/>
      <c r="L8470" s="47"/>
      <c r="M8470" s="47"/>
      <c r="N8470" s="47"/>
      <c r="O8470" s="48"/>
    </row>
    <row r="8471" spans="2:15" x14ac:dyDescent="0.25">
      <c r="B8471" s="84"/>
      <c r="C8471" s="47"/>
      <c r="D8471" s="47"/>
      <c r="E8471" s="47"/>
      <c r="F8471" s="47"/>
      <c r="G8471" s="48"/>
      <c r="H8471" s="47"/>
      <c r="I8471" s="51"/>
      <c r="J8471" s="51"/>
      <c r="K8471" s="47"/>
      <c r="L8471" s="47"/>
      <c r="M8471" s="47"/>
      <c r="N8471" s="47"/>
      <c r="O8471" s="48"/>
    </row>
    <row r="8472" spans="2:15" x14ac:dyDescent="0.25">
      <c r="B8472" s="84"/>
      <c r="C8472" s="47"/>
      <c r="D8472" s="47"/>
      <c r="E8472" s="47"/>
      <c r="F8472" s="47"/>
      <c r="G8472" s="48"/>
      <c r="H8472" s="47"/>
      <c r="I8472" s="51"/>
      <c r="J8472" s="51"/>
      <c r="K8472" s="47"/>
      <c r="L8472" s="47"/>
      <c r="M8472" s="47"/>
      <c r="N8472" s="47"/>
      <c r="O8472" s="48"/>
    </row>
    <row r="8473" spans="2:15" x14ac:dyDescent="0.25">
      <c r="B8473" s="84"/>
      <c r="C8473" s="47"/>
      <c r="D8473" s="47"/>
      <c r="E8473" s="47"/>
      <c r="F8473" s="47"/>
      <c r="G8473" s="48"/>
      <c r="H8473" s="47"/>
      <c r="I8473" s="51"/>
      <c r="J8473" s="51"/>
      <c r="K8473" s="47"/>
      <c r="L8473" s="47"/>
      <c r="M8473" s="47"/>
      <c r="N8473" s="47"/>
      <c r="O8473" s="48"/>
    </row>
    <row r="8474" spans="2:15" x14ac:dyDescent="0.25">
      <c r="B8474" s="84"/>
      <c r="C8474" s="47"/>
      <c r="D8474" s="47"/>
      <c r="E8474" s="47"/>
      <c r="F8474" s="47"/>
      <c r="G8474" s="48"/>
      <c r="H8474" s="47"/>
      <c r="I8474" s="51"/>
      <c r="J8474" s="51"/>
      <c r="K8474" s="47"/>
      <c r="L8474" s="47"/>
      <c r="M8474" s="47"/>
      <c r="N8474" s="47"/>
      <c r="O8474" s="48"/>
    </row>
    <row r="8475" spans="2:15" x14ac:dyDescent="0.25">
      <c r="B8475" s="84"/>
      <c r="C8475" s="47"/>
      <c r="D8475" s="47"/>
      <c r="E8475" s="47"/>
      <c r="F8475" s="47"/>
      <c r="G8475" s="48"/>
      <c r="H8475" s="47"/>
      <c r="I8475" s="51"/>
      <c r="J8475" s="51"/>
      <c r="K8475" s="47"/>
      <c r="L8475" s="47"/>
      <c r="M8475" s="47"/>
      <c r="N8475" s="47"/>
      <c r="O8475" s="48"/>
    </row>
    <row r="8476" spans="2:15" x14ac:dyDescent="0.25">
      <c r="B8476" s="84"/>
      <c r="C8476" s="47"/>
      <c r="D8476" s="47"/>
      <c r="E8476" s="47"/>
      <c r="F8476" s="47"/>
      <c r="G8476" s="48"/>
      <c r="H8476" s="47"/>
      <c r="I8476" s="51"/>
      <c r="J8476" s="51"/>
      <c r="K8476" s="47"/>
      <c r="L8476" s="47"/>
      <c r="M8476" s="47"/>
      <c r="N8476" s="47"/>
      <c r="O8476" s="48"/>
    </row>
    <row r="8477" spans="2:15" x14ac:dyDescent="0.25">
      <c r="B8477" s="84"/>
      <c r="C8477" s="47"/>
      <c r="D8477" s="47"/>
      <c r="E8477" s="47"/>
      <c r="F8477" s="47"/>
      <c r="G8477" s="48"/>
      <c r="H8477" s="47"/>
      <c r="I8477" s="51"/>
      <c r="J8477" s="51"/>
      <c r="K8477" s="47"/>
      <c r="L8477" s="47"/>
      <c r="M8477" s="47"/>
      <c r="N8477" s="47"/>
      <c r="O8477" s="48"/>
    </row>
    <row r="8478" spans="2:15" x14ac:dyDescent="0.25">
      <c r="B8478" s="84"/>
      <c r="C8478" s="47"/>
      <c r="D8478" s="47"/>
      <c r="E8478" s="47"/>
      <c r="F8478" s="47"/>
      <c r="G8478" s="48"/>
      <c r="H8478" s="47"/>
      <c r="I8478" s="51"/>
      <c r="J8478" s="51"/>
      <c r="K8478" s="47"/>
      <c r="L8478" s="47"/>
      <c r="M8478" s="47"/>
      <c r="N8478" s="47"/>
      <c r="O8478" s="48"/>
    </row>
    <row r="8479" spans="2:15" x14ac:dyDescent="0.25">
      <c r="B8479" s="84"/>
      <c r="C8479" s="47"/>
      <c r="D8479" s="47"/>
      <c r="E8479" s="47"/>
      <c r="F8479" s="47"/>
      <c r="G8479" s="48"/>
      <c r="H8479" s="47"/>
      <c r="I8479" s="51"/>
      <c r="J8479" s="51"/>
      <c r="K8479" s="47"/>
      <c r="L8479" s="47"/>
      <c r="M8479" s="47"/>
      <c r="N8479" s="47"/>
      <c r="O8479" s="48"/>
    </row>
    <row r="8480" spans="2:15" x14ac:dyDescent="0.25">
      <c r="B8480" s="84"/>
      <c r="C8480" s="47"/>
      <c r="D8480" s="47"/>
      <c r="E8480" s="47"/>
      <c r="F8480" s="47"/>
      <c r="G8480" s="48"/>
      <c r="H8480" s="47"/>
      <c r="I8480" s="51"/>
      <c r="J8480" s="51"/>
      <c r="K8480" s="47"/>
      <c r="L8480" s="47"/>
      <c r="M8480" s="47"/>
      <c r="N8480" s="47"/>
      <c r="O8480" s="48"/>
    </row>
    <row r="8481" spans="2:15" x14ac:dyDescent="0.25">
      <c r="B8481" s="84"/>
      <c r="C8481" s="47"/>
      <c r="D8481" s="47"/>
      <c r="E8481" s="47"/>
      <c r="F8481" s="47"/>
      <c r="G8481" s="48"/>
      <c r="H8481" s="47"/>
      <c r="I8481" s="51"/>
      <c r="J8481" s="51"/>
      <c r="K8481" s="47"/>
      <c r="L8481" s="47"/>
      <c r="M8481" s="47"/>
      <c r="N8481" s="47"/>
      <c r="O8481" s="48"/>
    </row>
    <row r="8482" spans="2:15" x14ac:dyDescent="0.25">
      <c r="B8482" s="84"/>
      <c r="C8482" s="47"/>
      <c r="D8482" s="47"/>
      <c r="E8482" s="47"/>
      <c r="F8482" s="47"/>
      <c r="G8482" s="48"/>
      <c r="H8482" s="47"/>
      <c r="I8482" s="51"/>
      <c r="J8482" s="51"/>
      <c r="K8482" s="47"/>
      <c r="L8482" s="47"/>
      <c r="M8482" s="47"/>
      <c r="N8482" s="47"/>
      <c r="O8482" s="48"/>
    </row>
    <row r="8483" spans="2:15" x14ac:dyDescent="0.25">
      <c r="B8483" s="84"/>
      <c r="C8483" s="47"/>
      <c r="D8483" s="47"/>
      <c r="E8483" s="47"/>
      <c r="F8483" s="47"/>
      <c r="G8483" s="48"/>
      <c r="H8483" s="47"/>
      <c r="I8483" s="51"/>
      <c r="J8483" s="51"/>
      <c r="K8483" s="47"/>
      <c r="L8483" s="47"/>
      <c r="M8483" s="47"/>
      <c r="N8483" s="47"/>
      <c r="O8483" s="48"/>
    </row>
    <row r="8484" spans="2:15" x14ac:dyDescent="0.25">
      <c r="B8484" s="84"/>
      <c r="C8484" s="47"/>
      <c r="D8484" s="47"/>
      <c r="E8484" s="47"/>
      <c r="F8484" s="47"/>
      <c r="G8484" s="48"/>
      <c r="H8484" s="47"/>
      <c r="I8484" s="51"/>
      <c r="J8484" s="51"/>
      <c r="K8484" s="47"/>
      <c r="L8484" s="47"/>
      <c r="M8484" s="47"/>
      <c r="N8484" s="47"/>
      <c r="O8484" s="48"/>
    </row>
    <row r="8485" spans="2:15" x14ac:dyDescent="0.25">
      <c r="B8485" s="84"/>
      <c r="C8485" s="47"/>
      <c r="D8485" s="47"/>
      <c r="E8485" s="47"/>
      <c r="F8485" s="47"/>
      <c r="G8485" s="48"/>
      <c r="H8485" s="47"/>
      <c r="I8485" s="51"/>
      <c r="J8485" s="51"/>
      <c r="K8485" s="47"/>
      <c r="L8485" s="47"/>
      <c r="M8485" s="47"/>
      <c r="N8485" s="47"/>
      <c r="O8485" s="48"/>
    </row>
    <row r="8486" spans="2:15" x14ac:dyDescent="0.25">
      <c r="B8486" s="84"/>
      <c r="C8486" s="47"/>
      <c r="D8486" s="47"/>
      <c r="E8486" s="47"/>
      <c r="F8486" s="47"/>
      <c r="G8486" s="48"/>
      <c r="H8486" s="47"/>
      <c r="I8486" s="51"/>
      <c r="J8486" s="51"/>
      <c r="K8486" s="47"/>
      <c r="L8486" s="47"/>
      <c r="M8486" s="47"/>
      <c r="N8486" s="47"/>
      <c r="O8486" s="48"/>
    </row>
    <row r="8487" spans="2:15" x14ac:dyDescent="0.25">
      <c r="B8487" s="84"/>
      <c r="C8487" s="47"/>
      <c r="D8487" s="47"/>
      <c r="E8487" s="47"/>
      <c r="F8487" s="47"/>
      <c r="G8487" s="48"/>
      <c r="H8487" s="47"/>
      <c r="I8487" s="51"/>
      <c r="J8487" s="51"/>
      <c r="K8487" s="47"/>
      <c r="L8487" s="47"/>
      <c r="M8487" s="47"/>
      <c r="N8487" s="47"/>
      <c r="O8487" s="48"/>
    </row>
    <row r="8488" spans="2:15" x14ac:dyDescent="0.25">
      <c r="B8488" s="84"/>
      <c r="C8488" s="47"/>
      <c r="D8488" s="47"/>
      <c r="E8488" s="47"/>
      <c r="F8488" s="47"/>
      <c r="G8488" s="48"/>
      <c r="H8488" s="47"/>
      <c r="I8488" s="51"/>
      <c r="J8488" s="51"/>
      <c r="K8488" s="47"/>
      <c r="L8488" s="47"/>
      <c r="M8488" s="47"/>
      <c r="N8488" s="47"/>
      <c r="O8488" s="48"/>
    </row>
    <row r="8489" spans="2:15" x14ac:dyDescent="0.25">
      <c r="B8489" s="84"/>
      <c r="C8489" s="47"/>
      <c r="D8489" s="47"/>
      <c r="E8489" s="47"/>
      <c r="F8489" s="47"/>
      <c r="G8489" s="48"/>
      <c r="H8489" s="47"/>
      <c r="I8489" s="51"/>
      <c r="J8489" s="51"/>
      <c r="K8489" s="47"/>
      <c r="L8489" s="47"/>
      <c r="M8489" s="47"/>
      <c r="N8489" s="47"/>
      <c r="O8489" s="48"/>
    </row>
    <row r="8490" spans="2:15" x14ac:dyDescent="0.25">
      <c r="B8490" s="84"/>
      <c r="C8490" s="47"/>
      <c r="D8490" s="47"/>
      <c r="E8490" s="47"/>
      <c r="F8490" s="47"/>
      <c r="G8490" s="48"/>
      <c r="H8490" s="47"/>
      <c r="I8490" s="51"/>
      <c r="J8490" s="51"/>
      <c r="K8490" s="47"/>
      <c r="L8490" s="47"/>
      <c r="M8490" s="47"/>
      <c r="N8490" s="47"/>
      <c r="O8490" s="48"/>
    </row>
    <row r="8491" spans="2:15" x14ac:dyDescent="0.25">
      <c r="B8491" s="84"/>
      <c r="C8491" s="47"/>
      <c r="D8491" s="47"/>
      <c r="E8491" s="47"/>
      <c r="F8491" s="47"/>
      <c r="G8491" s="48"/>
      <c r="H8491" s="47"/>
      <c r="I8491" s="51"/>
      <c r="J8491" s="51"/>
      <c r="K8491" s="47"/>
      <c r="L8491" s="47"/>
      <c r="M8491" s="47"/>
      <c r="N8491" s="47"/>
      <c r="O8491" s="48"/>
    </row>
    <row r="8492" spans="2:15" x14ac:dyDescent="0.25">
      <c r="B8492" s="84"/>
      <c r="C8492" s="47"/>
      <c r="D8492" s="47"/>
      <c r="E8492" s="47"/>
      <c r="F8492" s="47"/>
      <c r="G8492" s="48"/>
      <c r="H8492" s="47"/>
      <c r="I8492" s="51"/>
      <c r="J8492" s="51"/>
      <c r="K8492" s="47"/>
      <c r="L8492" s="47"/>
      <c r="M8492" s="47"/>
      <c r="N8492" s="47"/>
      <c r="O8492" s="48"/>
    </row>
    <row r="8493" spans="2:15" x14ac:dyDescent="0.25">
      <c r="B8493" s="84"/>
      <c r="C8493" s="47"/>
      <c r="D8493" s="47"/>
      <c r="E8493" s="47"/>
      <c r="F8493" s="47"/>
      <c r="G8493" s="48"/>
      <c r="H8493" s="47"/>
      <c r="I8493" s="51"/>
      <c r="J8493" s="51"/>
      <c r="K8493" s="47"/>
      <c r="L8493" s="47"/>
      <c r="M8493" s="47"/>
      <c r="N8493" s="47"/>
      <c r="O8493" s="48"/>
    </row>
    <row r="8494" spans="2:15" x14ac:dyDescent="0.25">
      <c r="B8494" s="84"/>
      <c r="C8494" s="47"/>
      <c r="D8494" s="47"/>
      <c r="E8494" s="47"/>
      <c r="F8494" s="47"/>
      <c r="G8494" s="48"/>
      <c r="H8494" s="47"/>
      <c r="I8494" s="51"/>
      <c r="J8494" s="51"/>
      <c r="K8494" s="47"/>
      <c r="L8494" s="47"/>
      <c r="M8494" s="47"/>
      <c r="N8494" s="47"/>
      <c r="O8494" s="48"/>
    </row>
    <row r="8495" spans="2:15" x14ac:dyDescent="0.25">
      <c r="B8495" s="84"/>
      <c r="C8495" s="47"/>
      <c r="D8495" s="47"/>
      <c r="E8495" s="47"/>
      <c r="F8495" s="47"/>
      <c r="G8495" s="48"/>
      <c r="H8495" s="47"/>
      <c r="I8495" s="51"/>
      <c r="J8495" s="51"/>
      <c r="K8495" s="47"/>
      <c r="L8495" s="47"/>
      <c r="M8495" s="47"/>
      <c r="N8495" s="47"/>
      <c r="O8495" s="48"/>
    </row>
    <row r="8496" spans="2:15" x14ac:dyDescent="0.25">
      <c r="B8496" s="84"/>
      <c r="C8496" s="47"/>
      <c r="D8496" s="47"/>
      <c r="E8496" s="47"/>
      <c r="F8496" s="47"/>
      <c r="G8496" s="48"/>
      <c r="H8496" s="47"/>
      <c r="I8496" s="51"/>
      <c r="J8496" s="51"/>
      <c r="K8496" s="47"/>
      <c r="L8496" s="47"/>
      <c r="M8496" s="47"/>
      <c r="N8496" s="47"/>
      <c r="O8496" s="48"/>
    </row>
    <row r="8497" spans="2:15" x14ac:dyDescent="0.25">
      <c r="B8497" s="84"/>
      <c r="C8497" s="47"/>
      <c r="D8497" s="47"/>
      <c r="E8497" s="47"/>
      <c r="F8497" s="47"/>
      <c r="G8497" s="48"/>
      <c r="H8497" s="47"/>
      <c r="I8497" s="51"/>
      <c r="J8497" s="51"/>
      <c r="K8497" s="47"/>
      <c r="L8497" s="47"/>
      <c r="M8497" s="47"/>
      <c r="N8497" s="47"/>
      <c r="O8497" s="48"/>
    </row>
    <row r="8498" spans="2:15" x14ac:dyDescent="0.25">
      <c r="B8498" s="84"/>
      <c r="C8498" s="47"/>
      <c r="D8498" s="47"/>
      <c r="E8498" s="47"/>
      <c r="F8498" s="47"/>
      <c r="G8498" s="48"/>
      <c r="H8498" s="47"/>
      <c r="I8498" s="51"/>
      <c r="J8498" s="51"/>
      <c r="K8498" s="47"/>
      <c r="L8498" s="47"/>
      <c r="M8498" s="47"/>
      <c r="N8498" s="47"/>
      <c r="O8498" s="48"/>
    </row>
    <row r="8499" spans="2:15" x14ac:dyDescent="0.25">
      <c r="B8499" s="84"/>
      <c r="C8499" s="47"/>
      <c r="D8499" s="47"/>
      <c r="E8499" s="47"/>
      <c r="F8499" s="47"/>
      <c r="G8499" s="48"/>
      <c r="H8499" s="47"/>
      <c r="I8499" s="51"/>
      <c r="J8499" s="51"/>
      <c r="K8499" s="47"/>
      <c r="L8499" s="47"/>
      <c r="M8499" s="47"/>
      <c r="N8499" s="47"/>
      <c r="O8499" s="48"/>
    </row>
    <row r="8500" spans="2:15" x14ac:dyDescent="0.25">
      <c r="B8500" s="84"/>
      <c r="C8500" s="47"/>
      <c r="D8500" s="47"/>
      <c r="E8500" s="47"/>
      <c r="F8500" s="47"/>
      <c r="G8500" s="48"/>
      <c r="H8500" s="47"/>
      <c r="I8500" s="51"/>
      <c r="J8500" s="51"/>
      <c r="K8500" s="47"/>
      <c r="L8500" s="47"/>
      <c r="M8500" s="47"/>
      <c r="N8500" s="47"/>
      <c r="O8500" s="48"/>
    </row>
    <row r="8501" spans="2:15" x14ac:dyDescent="0.25">
      <c r="B8501" s="84"/>
      <c r="C8501" s="47"/>
      <c r="D8501" s="47"/>
      <c r="E8501" s="47"/>
      <c r="F8501" s="47"/>
      <c r="G8501" s="48"/>
      <c r="H8501" s="47"/>
      <c r="I8501" s="51"/>
      <c r="J8501" s="51"/>
      <c r="K8501" s="47"/>
      <c r="L8501" s="47"/>
      <c r="M8501" s="47"/>
      <c r="N8501" s="47"/>
      <c r="O8501" s="48"/>
    </row>
    <row r="8502" spans="2:15" x14ac:dyDescent="0.25">
      <c r="B8502" s="84"/>
      <c r="C8502" s="47"/>
      <c r="D8502" s="47"/>
      <c r="E8502" s="47"/>
      <c r="F8502" s="47"/>
      <c r="G8502" s="48"/>
      <c r="H8502" s="47"/>
      <c r="I8502" s="51"/>
      <c r="J8502" s="51"/>
      <c r="K8502" s="47"/>
      <c r="L8502" s="47"/>
      <c r="M8502" s="47"/>
      <c r="N8502" s="47"/>
      <c r="O8502" s="48"/>
    </row>
    <row r="8503" spans="2:15" x14ac:dyDescent="0.25">
      <c r="B8503" s="84"/>
      <c r="C8503" s="47"/>
      <c r="D8503" s="47"/>
      <c r="E8503" s="47"/>
      <c r="F8503" s="47"/>
      <c r="G8503" s="48"/>
      <c r="H8503" s="47"/>
      <c r="I8503" s="51"/>
      <c r="J8503" s="51"/>
      <c r="K8503" s="47"/>
      <c r="L8503" s="47"/>
      <c r="M8503" s="47"/>
      <c r="N8503" s="47"/>
      <c r="O8503" s="48"/>
    </row>
    <row r="8504" spans="2:15" x14ac:dyDescent="0.25">
      <c r="B8504" s="84"/>
      <c r="C8504" s="47"/>
      <c r="D8504" s="47"/>
      <c r="E8504" s="47"/>
      <c r="F8504" s="47"/>
      <c r="G8504" s="48"/>
      <c r="H8504" s="47"/>
      <c r="I8504" s="51"/>
      <c r="J8504" s="51"/>
      <c r="K8504" s="47"/>
      <c r="L8504" s="47"/>
      <c r="M8504" s="47"/>
      <c r="N8504" s="47"/>
      <c r="O8504" s="48"/>
    </row>
    <row r="8505" spans="2:15" x14ac:dyDescent="0.25">
      <c r="B8505" s="84"/>
      <c r="C8505" s="47"/>
      <c r="D8505" s="47"/>
      <c r="E8505" s="47"/>
      <c r="F8505" s="47"/>
      <c r="G8505" s="48"/>
      <c r="H8505" s="47"/>
      <c r="I8505" s="51"/>
      <c r="J8505" s="51"/>
      <c r="K8505" s="47"/>
      <c r="L8505" s="47"/>
      <c r="M8505" s="47"/>
      <c r="N8505" s="47"/>
      <c r="O8505" s="48"/>
    </row>
    <row r="8506" spans="2:15" x14ac:dyDescent="0.25">
      <c r="B8506" s="84"/>
      <c r="C8506" s="47"/>
      <c r="D8506" s="47"/>
      <c r="E8506" s="47"/>
      <c r="F8506" s="47"/>
      <c r="G8506" s="48"/>
      <c r="H8506" s="47"/>
      <c r="I8506" s="51"/>
      <c r="J8506" s="51"/>
      <c r="K8506" s="47"/>
      <c r="L8506" s="47"/>
      <c r="M8506" s="47"/>
      <c r="N8506" s="47"/>
      <c r="O8506" s="48"/>
    </row>
    <row r="8507" spans="2:15" x14ac:dyDescent="0.25">
      <c r="B8507" s="84"/>
      <c r="C8507" s="47"/>
      <c r="D8507" s="47"/>
      <c r="E8507" s="47"/>
      <c r="F8507" s="47"/>
      <c r="G8507" s="48"/>
      <c r="H8507" s="47"/>
      <c r="I8507" s="51"/>
      <c r="J8507" s="51"/>
      <c r="K8507" s="47"/>
      <c r="L8507" s="47"/>
      <c r="M8507" s="47"/>
      <c r="N8507" s="47"/>
      <c r="O8507" s="48"/>
    </row>
    <row r="8508" spans="2:15" x14ac:dyDescent="0.25">
      <c r="B8508" s="84"/>
      <c r="C8508" s="47"/>
      <c r="D8508" s="47"/>
      <c r="E8508" s="47"/>
      <c r="F8508" s="47"/>
      <c r="G8508" s="48"/>
      <c r="H8508" s="47"/>
      <c r="I8508" s="51"/>
      <c r="J8508" s="51"/>
      <c r="K8508" s="47"/>
      <c r="L8508" s="47"/>
      <c r="M8508" s="47"/>
      <c r="N8508" s="47"/>
      <c r="O8508" s="48"/>
    </row>
    <row r="8509" spans="2:15" x14ac:dyDescent="0.25">
      <c r="B8509" s="84"/>
      <c r="C8509" s="47"/>
      <c r="D8509" s="47"/>
      <c r="E8509" s="47"/>
      <c r="F8509" s="47"/>
      <c r="G8509" s="48"/>
      <c r="H8509" s="47"/>
      <c r="I8509" s="51"/>
      <c r="J8509" s="51"/>
      <c r="K8509" s="47"/>
      <c r="L8509" s="47"/>
      <c r="M8509" s="47"/>
      <c r="N8509" s="47"/>
      <c r="O8509" s="48"/>
    </row>
    <row r="8510" spans="2:15" x14ac:dyDescent="0.25">
      <c r="B8510" s="84"/>
      <c r="C8510" s="47"/>
      <c r="D8510" s="47"/>
      <c r="E8510" s="47"/>
      <c r="F8510" s="47"/>
      <c r="G8510" s="48"/>
      <c r="H8510" s="47"/>
      <c r="I8510" s="51"/>
      <c r="J8510" s="51"/>
      <c r="K8510" s="47"/>
      <c r="L8510" s="47"/>
      <c r="M8510" s="47"/>
      <c r="N8510" s="47"/>
      <c r="O8510" s="48"/>
    </row>
    <row r="8511" spans="2:15" x14ac:dyDescent="0.25">
      <c r="B8511" s="84"/>
      <c r="C8511" s="47"/>
      <c r="D8511" s="47"/>
      <c r="E8511" s="47"/>
      <c r="F8511" s="47"/>
      <c r="G8511" s="48"/>
      <c r="H8511" s="47"/>
      <c r="I8511" s="51"/>
      <c r="J8511" s="51"/>
      <c r="K8511" s="47"/>
      <c r="L8511" s="47"/>
      <c r="M8511" s="47"/>
      <c r="N8511" s="47"/>
      <c r="O8511" s="48"/>
    </row>
    <row r="8512" spans="2:15" x14ac:dyDescent="0.25">
      <c r="B8512" s="84"/>
      <c r="C8512" s="47"/>
      <c r="D8512" s="47"/>
      <c r="E8512" s="47"/>
      <c r="F8512" s="47"/>
      <c r="G8512" s="48"/>
      <c r="H8512" s="47"/>
      <c r="I8512" s="51"/>
      <c r="J8512" s="51"/>
      <c r="K8512" s="47"/>
      <c r="L8512" s="47"/>
      <c r="M8512" s="47"/>
      <c r="N8512" s="47"/>
      <c r="O8512" s="48"/>
    </row>
    <row r="8513" spans="2:15" x14ac:dyDescent="0.25">
      <c r="B8513" s="84"/>
      <c r="C8513" s="47"/>
      <c r="D8513" s="47"/>
      <c r="E8513" s="47"/>
      <c r="F8513" s="47"/>
      <c r="G8513" s="48"/>
      <c r="H8513" s="47"/>
      <c r="I8513" s="51"/>
      <c r="J8513" s="51"/>
      <c r="K8513" s="47"/>
      <c r="L8513" s="47"/>
      <c r="M8513" s="47"/>
      <c r="N8513" s="47"/>
      <c r="O8513" s="48"/>
    </row>
    <row r="8514" spans="2:15" x14ac:dyDescent="0.25">
      <c r="B8514" s="84"/>
      <c r="C8514" s="47"/>
      <c r="D8514" s="47"/>
      <c r="E8514" s="47"/>
      <c r="F8514" s="47"/>
      <c r="G8514" s="48"/>
      <c r="H8514" s="47"/>
      <c r="I8514" s="51"/>
      <c r="J8514" s="51"/>
      <c r="K8514" s="47"/>
      <c r="L8514" s="47"/>
      <c r="M8514" s="47"/>
      <c r="N8514" s="47"/>
      <c r="O8514" s="48"/>
    </row>
    <row r="8515" spans="2:15" x14ac:dyDescent="0.25">
      <c r="B8515" s="84"/>
      <c r="C8515" s="47"/>
      <c r="D8515" s="47"/>
      <c r="E8515" s="47"/>
      <c r="F8515" s="47"/>
      <c r="G8515" s="48"/>
      <c r="H8515" s="47"/>
      <c r="I8515" s="51"/>
      <c r="J8515" s="51"/>
      <c r="K8515" s="47"/>
      <c r="L8515" s="47"/>
      <c r="M8515" s="47"/>
      <c r="N8515" s="47"/>
      <c r="O8515" s="48"/>
    </row>
    <row r="8516" spans="2:15" x14ac:dyDescent="0.25">
      <c r="B8516" s="84"/>
      <c r="C8516" s="47"/>
      <c r="D8516" s="47"/>
      <c r="E8516" s="47"/>
      <c r="F8516" s="47"/>
      <c r="G8516" s="48"/>
      <c r="H8516" s="47"/>
      <c r="I8516" s="51"/>
      <c r="J8516" s="51"/>
      <c r="K8516" s="47"/>
      <c r="L8516" s="47"/>
      <c r="M8516" s="47"/>
      <c r="N8516" s="47"/>
      <c r="O8516" s="48"/>
    </row>
    <row r="8517" spans="2:15" x14ac:dyDescent="0.25">
      <c r="B8517" s="84"/>
      <c r="C8517" s="47"/>
      <c r="D8517" s="47"/>
      <c r="E8517" s="47"/>
      <c r="F8517" s="47"/>
      <c r="G8517" s="48"/>
      <c r="H8517" s="47"/>
      <c r="I8517" s="51"/>
      <c r="J8517" s="51"/>
      <c r="K8517" s="47"/>
      <c r="L8517" s="47"/>
      <c r="M8517" s="47"/>
      <c r="N8517" s="47"/>
      <c r="O8517" s="48"/>
    </row>
    <row r="8518" spans="2:15" x14ac:dyDescent="0.25">
      <c r="B8518" s="84"/>
      <c r="C8518" s="47"/>
      <c r="D8518" s="47"/>
      <c r="E8518" s="47"/>
      <c r="F8518" s="47"/>
      <c r="G8518" s="48"/>
      <c r="H8518" s="47"/>
      <c r="I8518" s="51"/>
      <c r="J8518" s="51"/>
      <c r="K8518" s="47"/>
      <c r="L8518" s="47"/>
      <c r="M8518" s="47"/>
      <c r="N8518" s="47"/>
      <c r="O8518" s="48"/>
    </row>
    <row r="8519" spans="2:15" x14ac:dyDescent="0.25">
      <c r="B8519" s="84"/>
      <c r="C8519" s="47"/>
      <c r="D8519" s="47"/>
      <c r="E8519" s="47"/>
      <c r="F8519" s="47"/>
      <c r="G8519" s="48"/>
      <c r="H8519" s="47"/>
      <c r="I8519" s="51"/>
      <c r="J8519" s="51"/>
      <c r="K8519" s="47"/>
      <c r="L8519" s="47"/>
      <c r="M8519" s="47"/>
      <c r="N8519" s="47"/>
      <c r="O8519" s="48"/>
    </row>
    <row r="8520" spans="2:15" x14ac:dyDescent="0.25">
      <c r="B8520" s="84"/>
      <c r="C8520" s="47"/>
      <c r="D8520" s="47"/>
      <c r="E8520" s="47"/>
      <c r="F8520" s="47"/>
      <c r="G8520" s="48"/>
      <c r="H8520" s="47"/>
      <c r="I8520" s="51"/>
      <c r="J8520" s="51"/>
      <c r="K8520" s="47"/>
      <c r="L8520" s="47"/>
      <c r="M8520" s="47"/>
      <c r="N8520" s="47"/>
      <c r="O8520" s="48"/>
    </row>
    <row r="8521" spans="2:15" x14ac:dyDescent="0.25">
      <c r="B8521" s="84"/>
      <c r="C8521" s="47"/>
      <c r="D8521" s="47"/>
      <c r="E8521" s="47"/>
      <c r="F8521" s="47"/>
      <c r="G8521" s="48"/>
      <c r="H8521" s="47"/>
      <c r="I8521" s="51"/>
      <c r="J8521" s="51"/>
      <c r="K8521" s="47"/>
      <c r="L8521" s="47"/>
      <c r="M8521" s="47"/>
      <c r="N8521" s="47"/>
      <c r="O8521" s="48"/>
    </row>
    <row r="8522" spans="2:15" x14ac:dyDescent="0.25">
      <c r="B8522" s="84"/>
      <c r="C8522" s="47"/>
      <c r="D8522" s="47"/>
      <c r="E8522" s="47"/>
      <c r="F8522" s="47"/>
      <c r="G8522" s="48"/>
      <c r="H8522" s="47"/>
      <c r="I8522" s="51"/>
      <c r="J8522" s="51"/>
      <c r="K8522" s="47"/>
      <c r="L8522" s="47"/>
      <c r="M8522" s="47"/>
      <c r="N8522" s="47"/>
      <c r="O8522" s="48"/>
    </row>
    <row r="8523" spans="2:15" x14ac:dyDescent="0.25">
      <c r="B8523" s="84"/>
      <c r="C8523" s="47"/>
      <c r="D8523" s="47"/>
      <c r="E8523" s="47"/>
      <c r="F8523" s="47"/>
      <c r="G8523" s="48"/>
      <c r="H8523" s="47"/>
      <c r="I8523" s="51"/>
      <c r="J8523" s="51"/>
      <c r="K8523" s="47"/>
      <c r="L8523" s="47"/>
      <c r="M8523" s="47"/>
      <c r="N8523" s="47"/>
      <c r="O8523" s="48"/>
    </row>
    <row r="8524" spans="2:15" x14ac:dyDescent="0.25">
      <c r="B8524" s="84"/>
      <c r="C8524" s="47"/>
      <c r="D8524" s="47"/>
      <c r="E8524" s="47"/>
      <c r="F8524" s="47"/>
      <c r="G8524" s="48"/>
      <c r="H8524" s="47"/>
      <c r="I8524" s="51"/>
      <c r="J8524" s="51"/>
      <c r="K8524" s="47"/>
      <c r="L8524" s="47"/>
      <c r="M8524" s="47"/>
      <c r="N8524" s="47"/>
      <c r="O8524" s="48"/>
    </row>
    <row r="8525" spans="2:15" x14ac:dyDescent="0.25">
      <c r="B8525" s="84"/>
      <c r="C8525" s="47"/>
      <c r="D8525" s="47"/>
      <c r="E8525" s="47"/>
      <c r="F8525" s="47"/>
      <c r="G8525" s="48"/>
      <c r="H8525" s="47"/>
      <c r="I8525" s="51"/>
      <c r="J8525" s="51"/>
      <c r="K8525" s="47"/>
      <c r="L8525" s="47"/>
      <c r="M8525" s="47"/>
      <c r="N8525" s="47"/>
      <c r="O8525" s="48"/>
    </row>
    <row r="8526" spans="2:15" x14ac:dyDescent="0.25">
      <c r="B8526" s="84"/>
      <c r="C8526" s="47"/>
      <c r="D8526" s="47"/>
      <c r="E8526" s="47"/>
      <c r="F8526" s="47"/>
      <c r="G8526" s="48"/>
      <c r="H8526" s="47"/>
      <c r="I8526" s="51"/>
      <c r="J8526" s="51"/>
      <c r="K8526" s="47"/>
      <c r="L8526" s="47"/>
      <c r="M8526" s="47"/>
      <c r="N8526" s="47"/>
      <c r="O8526" s="48"/>
    </row>
    <row r="8527" spans="2:15" x14ac:dyDescent="0.25">
      <c r="B8527" s="84"/>
      <c r="C8527" s="47"/>
      <c r="D8527" s="47"/>
      <c r="E8527" s="47"/>
      <c r="F8527" s="47"/>
      <c r="G8527" s="48"/>
      <c r="H8527" s="47"/>
      <c r="I8527" s="51"/>
      <c r="J8527" s="51"/>
      <c r="K8527" s="47"/>
      <c r="L8527" s="47"/>
      <c r="M8527" s="47"/>
      <c r="N8527" s="47"/>
      <c r="O8527" s="48"/>
    </row>
    <row r="8528" spans="2:15" x14ac:dyDescent="0.25">
      <c r="B8528" s="84"/>
      <c r="C8528" s="47"/>
      <c r="D8528" s="47"/>
      <c r="E8528" s="47"/>
      <c r="F8528" s="47"/>
      <c r="G8528" s="48"/>
      <c r="H8528" s="47"/>
      <c r="I8528" s="51"/>
      <c r="J8528" s="51"/>
      <c r="K8528" s="47"/>
      <c r="L8528" s="47"/>
      <c r="M8528" s="47"/>
      <c r="N8528" s="47"/>
      <c r="O8528" s="48"/>
    </row>
    <row r="8529" spans="2:15" x14ac:dyDescent="0.25">
      <c r="B8529" s="84"/>
      <c r="C8529" s="47"/>
      <c r="D8529" s="47"/>
      <c r="E8529" s="47"/>
      <c r="F8529" s="47"/>
      <c r="G8529" s="48"/>
      <c r="H8529" s="47"/>
      <c r="I8529" s="51"/>
      <c r="J8529" s="51"/>
      <c r="K8529" s="47"/>
      <c r="L8529" s="47"/>
      <c r="M8529" s="47"/>
      <c r="N8529" s="47"/>
      <c r="O8529" s="48"/>
    </row>
    <row r="8530" spans="2:15" x14ac:dyDescent="0.25">
      <c r="B8530" s="84"/>
      <c r="C8530" s="47"/>
      <c r="D8530" s="47"/>
      <c r="E8530" s="47"/>
      <c r="F8530" s="47"/>
      <c r="G8530" s="48"/>
      <c r="H8530" s="47"/>
      <c r="I8530" s="51"/>
      <c r="J8530" s="51"/>
      <c r="K8530" s="47"/>
      <c r="L8530" s="47"/>
      <c r="M8530" s="47"/>
      <c r="N8530" s="47"/>
      <c r="O8530" s="48"/>
    </row>
    <row r="8531" spans="2:15" x14ac:dyDescent="0.25">
      <c r="B8531" s="84"/>
      <c r="C8531" s="47"/>
      <c r="D8531" s="47"/>
      <c r="E8531" s="47"/>
      <c r="F8531" s="47"/>
      <c r="G8531" s="48"/>
      <c r="H8531" s="47"/>
      <c r="I8531" s="51"/>
      <c r="J8531" s="51"/>
      <c r="K8531" s="47"/>
      <c r="L8531" s="47"/>
      <c r="M8531" s="47"/>
      <c r="N8531" s="47"/>
      <c r="O8531" s="48"/>
    </row>
    <row r="8532" spans="2:15" x14ac:dyDescent="0.25">
      <c r="B8532" s="84"/>
      <c r="C8532" s="47"/>
      <c r="D8532" s="47"/>
      <c r="E8532" s="47"/>
      <c r="F8532" s="47"/>
      <c r="G8532" s="48"/>
      <c r="H8532" s="47"/>
      <c r="I8532" s="51"/>
      <c r="J8532" s="51"/>
      <c r="K8532" s="47"/>
      <c r="L8532" s="47"/>
      <c r="M8532" s="47"/>
      <c r="N8532" s="47"/>
      <c r="O8532" s="48"/>
    </row>
    <row r="8533" spans="2:15" x14ac:dyDescent="0.25">
      <c r="B8533" s="84"/>
      <c r="C8533" s="47"/>
      <c r="D8533" s="47"/>
      <c r="E8533" s="47"/>
      <c r="F8533" s="47"/>
      <c r="G8533" s="48"/>
      <c r="H8533" s="47"/>
      <c r="I8533" s="51"/>
      <c r="J8533" s="51"/>
      <c r="K8533" s="47"/>
      <c r="L8533" s="47"/>
      <c r="M8533" s="47"/>
      <c r="N8533" s="47"/>
      <c r="O8533" s="48"/>
    </row>
    <row r="8534" spans="2:15" x14ac:dyDescent="0.25">
      <c r="B8534" s="84"/>
      <c r="C8534" s="47"/>
      <c r="D8534" s="47"/>
      <c r="E8534" s="47"/>
      <c r="F8534" s="47"/>
      <c r="G8534" s="48"/>
      <c r="H8534" s="47"/>
      <c r="I8534" s="51"/>
      <c r="J8534" s="51"/>
      <c r="K8534" s="47"/>
      <c r="L8534" s="47"/>
      <c r="M8534" s="47"/>
      <c r="N8534" s="47"/>
      <c r="O8534" s="48"/>
    </row>
    <row r="8535" spans="2:15" x14ac:dyDescent="0.25">
      <c r="B8535" s="84"/>
      <c r="C8535" s="47"/>
      <c r="D8535" s="47"/>
      <c r="E8535" s="47"/>
      <c r="F8535" s="47"/>
      <c r="G8535" s="48"/>
      <c r="H8535" s="47"/>
      <c r="I8535" s="51"/>
      <c r="J8535" s="51"/>
      <c r="K8535" s="47"/>
      <c r="L8535" s="47"/>
      <c r="M8535" s="47"/>
      <c r="N8535" s="47"/>
      <c r="O8535" s="48"/>
    </row>
    <row r="8536" spans="2:15" x14ac:dyDescent="0.25">
      <c r="B8536" s="84"/>
      <c r="C8536" s="47"/>
      <c r="D8536" s="47"/>
      <c r="E8536" s="47"/>
      <c r="F8536" s="47"/>
      <c r="G8536" s="48"/>
      <c r="H8536" s="47"/>
      <c r="I8536" s="51"/>
      <c r="J8536" s="51"/>
      <c r="K8536" s="47"/>
      <c r="L8536" s="47"/>
      <c r="M8536" s="47"/>
      <c r="N8536" s="47"/>
      <c r="O8536" s="48"/>
    </row>
    <row r="8537" spans="2:15" x14ac:dyDescent="0.25">
      <c r="B8537" s="84"/>
      <c r="C8537" s="47"/>
      <c r="D8537" s="47"/>
      <c r="E8537" s="47"/>
      <c r="F8537" s="47"/>
      <c r="G8537" s="48"/>
      <c r="H8537" s="47"/>
      <c r="I8537" s="51"/>
      <c r="J8537" s="51"/>
      <c r="K8537" s="47"/>
      <c r="L8537" s="47"/>
      <c r="M8537" s="47"/>
      <c r="N8537" s="47"/>
      <c r="O8537" s="48"/>
    </row>
    <row r="8538" spans="2:15" x14ac:dyDescent="0.25">
      <c r="B8538" s="84"/>
      <c r="C8538" s="47"/>
      <c r="D8538" s="47"/>
      <c r="E8538" s="47"/>
      <c r="F8538" s="47"/>
      <c r="G8538" s="48"/>
      <c r="H8538" s="47"/>
      <c r="I8538" s="51"/>
      <c r="J8538" s="51"/>
      <c r="K8538" s="47"/>
      <c r="L8538" s="47"/>
      <c r="M8538" s="47"/>
      <c r="N8538" s="47"/>
      <c r="O8538" s="48"/>
    </row>
    <row r="8539" spans="2:15" x14ac:dyDescent="0.25">
      <c r="B8539" s="84"/>
      <c r="C8539" s="47"/>
      <c r="D8539" s="47"/>
      <c r="E8539" s="47"/>
      <c r="F8539" s="47"/>
      <c r="G8539" s="48"/>
      <c r="H8539" s="47"/>
      <c r="I8539" s="51"/>
      <c r="J8539" s="51"/>
      <c r="K8539" s="47"/>
      <c r="L8539" s="47"/>
      <c r="M8539" s="47"/>
      <c r="N8539" s="47"/>
      <c r="O8539" s="48"/>
    </row>
    <row r="8540" spans="2:15" x14ac:dyDescent="0.25">
      <c r="B8540" s="84"/>
      <c r="C8540" s="47"/>
      <c r="D8540" s="47"/>
      <c r="E8540" s="47"/>
      <c r="F8540" s="47"/>
      <c r="G8540" s="48"/>
      <c r="H8540" s="47"/>
      <c r="I8540" s="51"/>
      <c r="J8540" s="51"/>
      <c r="K8540" s="47"/>
      <c r="L8540" s="47"/>
      <c r="M8540" s="47"/>
      <c r="N8540" s="47"/>
      <c r="O8540" s="48"/>
    </row>
    <row r="8541" spans="2:15" x14ac:dyDescent="0.25">
      <c r="B8541" s="84"/>
      <c r="C8541" s="47"/>
      <c r="D8541" s="47"/>
      <c r="E8541" s="47"/>
      <c r="F8541" s="47"/>
      <c r="G8541" s="48"/>
      <c r="H8541" s="47"/>
      <c r="I8541" s="51"/>
      <c r="J8541" s="51"/>
      <c r="K8541" s="47"/>
      <c r="L8541" s="47"/>
      <c r="M8541" s="47"/>
      <c r="N8541" s="47"/>
      <c r="O8541" s="48"/>
    </row>
    <row r="8542" spans="2:15" x14ac:dyDescent="0.25">
      <c r="B8542" s="84"/>
      <c r="C8542" s="47"/>
      <c r="D8542" s="47"/>
      <c r="E8542" s="47"/>
      <c r="F8542" s="47"/>
      <c r="G8542" s="48"/>
      <c r="H8542" s="47"/>
      <c r="I8542" s="51"/>
      <c r="J8542" s="51"/>
      <c r="K8542" s="47"/>
      <c r="L8542" s="47"/>
      <c r="M8542" s="47"/>
      <c r="N8542" s="47"/>
      <c r="O8542" s="48"/>
    </row>
    <row r="8543" spans="2:15" x14ac:dyDescent="0.25">
      <c r="B8543" s="84"/>
      <c r="C8543" s="47"/>
      <c r="D8543" s="47"/>
      <c r="E8543" s="47"/>
      <c r="F8543" s="47"/>
      <c r="G8543" s="48"/>
      <c r="H8543" s="47"/>
      <c r="I8543" s="51"/>
      <c r="J8543" s="51"/>
      <c r="K8543" s="47"/>
      <c r="L8543" s="47"/>
      <c r="M8543" s="47"/>
      <c r="N8543" s="47"/>
      <c r="O8543" s="48"/>
    </row>
    <row r="8544" spans="2:15" x14ac:dyDescent="0.25">
      <c r="B8544" s="84"/>
      <c r="C8544" s="47"/>
      <c r="D8544" s="47"/>
      <c r="E8544" s="47"/>
      <c r="F8544" s="47"/>
      <c r="G8544" s="48"/>
      <c r="H8544" s="47"/>
      <c r="I8544" s="51"/>
      <c r="J8544" s="51"/>
      <c r="K8544" s="47"/>
      <c r="L8544" s="47"/>
      <c r="M8544" s="47"/>
      <c r="N8544" s="47"/>
      <c r="O8544" s="48"/>
    </row>
    <row r="8545" spans="2:15" x14ac:dyDescent="0.25">
      <c r="B8545" s="84"/>
      <c r="C8545" s="47"/>
      <c r="D8545" s="47"/>
      <c r="E8545" s="47"/>
      <c r="F8545" s="47"/>
      <c r="G8545" s="48"/>
      <c r="H8545" s="47"/>
      <c r="I8545" s="51"/>
      <c r="J8545" s="51"/>
      <c r="K8545" s="47"/>
      <c r="L8545" s="47"/>
      <c r="M8545" s="47"/>
      <c r="N8545" s="47"/>
      <c r="O8545" s="48"/>
    </row>
    <row r="8546" spans="2:15" x14ac:dyDescent="0.25">
      <c r="B8546" s="84"/>
      <c r="C8546" s="47"/>
      <c r="D8546" s="47"/>
      <c r="E8546" s="47"/>
      <c r="F8546" s="47"/>
      <c r="G8546" s="48"/>
      <c r="H8546" s="47"/>
      <c r="I8546" s="51"/>
      <c r="J8546" s="51"/>
      <c r="K8546" s="47"/>
      <c r="L8546" s="47"/>
      <c r="M8546" s="47"/>
      <c r="N8546" s="47"/>
      <c r="O8546" s="48"/>
    </row>
    <row r="8547" spans="2:15" x14ac:dyDescent="0.25">
      <c r="B8547" s="84"/>
      <c r="C8547" s="47"/>
      <c r="D8547" s="47"/>
      <c r="E8547" s="47"/>
      <c r="F8547" s="47"/>
      <c r="G8547" s="48"/>
      <c r="H8547" s="47"/>
      <c r="I8547" s="51"/>
      <c r="J8547" s="51"/>
      <c r="K8547" s="47"/>
      <c r="L8547" s="47"/>
      <c r="M8547" s="47"/>
      <c r="N8547" s="47"/>
      <c r="O8547" s="48"/>
    </row>
    <row r="8548" spans="2:15" x14ac:dyDescent="0.25">
      <c r="B8548" s="84"/>
      <c r="C8548" s="47"/>
      <c r="D8548" s="47"/>
      <c r="E8548" s="47"/>
      <c r="F8548" s="47"/>
      <c r="G8548" s="48"/>
      <c r="H8548" s="47"/>
      <c r="I8548" s="51"/>
      <c r="J8548" s="51"/>
      <c r="K8548" s="47"/>
      <c r="L8548" s="47"/>
      <c r="M8548" s="47"/>
      <c r="N8548" s="47"/>
      <c r="O8548" s="48"/>
    </row>
    <row r="8549" spans="2:15" x14ac:dyDescent="0.25">
      <c r="B8549" s="84"/>
      <c r="C8549" s="47"/>
      <c r="D8549" s="47"/>
      <c r="E8549" s="47"/>
      <c r="F8549" s="47"/>
      <c r="G8549" s="48"/>
      <c r="H8549" s="47"/>
      <c r="I8549" s="51"/>
      <c r="J8549" s="51"/>
      <c r="K8549" s="47"/>
      <c r="L8549" s="47"/>
      <c r="M8549" s="47"/>
      <c r="N8549" s="47"/>
      <c r="O8549" s="48"/>
    </row>
    <row r="8550" spans="2:15" x14ac:dyDescent="0.25">
      <c r="B8550" s="84"/>
      <c r="C8550" s="47"/>
      <c r="D8550" s="47"/>
      <c r="E8550" s="47"/>
      <c r="F8550" s="47"/>
      <c r="G8550" s="48"/>
      <c r="H8550" s="47"/>
      <c r="I8550" s="51"/>
      <c r="J8550" s="51"/>
      <c r="K8550" s="47"/>
      <c r="L8550" s="47"/>
      <c r="M8550" s="47"/>
      <c r="N8550" s="47"/>
      <c r="O8550" s="48"/>
    </row>
    <row r="8551" spans="2:15" x14ac:dyDescent="0.25">
      <c r="B8551" s="84"/>
      <c r="C8551" s="47"/>
      <c r="D8551" s="47"/>
      <c r="E8551" s="47"/>
      <c r="F8551" s="47"/>
      <c r="G8551" s="48"/>
      <c r="H8551" s="47"/>
      <c r="I8551" s="51"/>
      <c r="J8551" s="51"/>
      <c r="K8551" s="47"/>
      <c r="L8551" s="47"/>
      <c r="M8551" s="47"/>
      <c r="N8551" s="47"/>
      <c r="O8551" s="48"/>
    </row>
    <row r="8552" spans="2:15" x14ac:dyDescent="0.25">
      <c r="B8552" s="84"/>
      <c r="C8552" s="47"/>
      <c r="D8552" s="47"/>
      <c r="E8552" s="47"/>
      <c r="F8552" s="47"/>
      <c r="G8552" s="48"/>
      <c r="H8552" s="47"/>
      <c r="I8552" s="51"/>
      <c r="J8552" s="51"/>
      <c r="K8552" s="47"/>
      <c r="L8552" s="47"/>
      <c r="M8552" s="47"/>
      <c r="N8552" s="47"/>
      <c r="O8552" s="48"/>
    </row>
    <row r="8553" spans="2:15" x14ac:dyDescent="0.25">
      <c r="B8553" s="84"/>
      <c r="C8553" s="47"/>
      <c r="D8553" s="47"/>
      <c r="E8553" s="47"/>
      <c r="F8553" s="47"/>
      <c r="G8553" s="48"/>
      <c r="H8553" s="47"/>
      <c r="I8553" s="51"/>
      <c r="J8553" s="51"/>
      <c r="K8553" s="47"/>
      <c r="L8553" s="47"/>
      <c r="M8553" s="47"/>
      <c r="N8553" s="47"/>
      <c r="O8553" s="48"/>
    </row>
    <row r="8554" spans="2:15" x14ac:dyDescent="0.25">
      <c r="B8554" s="84"/>
      <c r="C8554" s="47"/>
      <c r="D8554" s="47"/>
      <c r="E8554" s="47"/>
      <c r="F8554" s="47"/>
      <c r="G8554" s="48"/>
      <c r="H8554" s="47"/>
      <c r="I8554" s="51"/>
      <c r="J8554" s="51"/>
      <c r="K8554" s="47"/>
      <c r="L8554" s="47"/>
      <c r="M8554" s="47"/>
      <c r="N8554" s="47"/>
      <c r="O8554" s="48"/>
    </row>
    <row r="8555" spans="2:15" x14ac:dyDescent="0.25">
      <c r="B8555" s="84"/>
      <c r="C8555" s="47"/>
      <c r="D8555" s="47"/>
      <c r="E8555" s="47"/>
      <c r="F8555" s="47"/>
      <c r="G8555" s="48"/>
      <c r="H8555" s="47"/>
      <c r="I8555" s="51"/>
      <c r="J8555" s="51"/>
      <c r="K8555" s="47"/>
      <c r="L8555" s="47"/>
      <c r="M8555" s="47"/>
      <c r="N8555" s="47"/>
      <c r="O8555" s="48"/>
    </row>
    <row r="8556" spans="2:15" x14ac:dyDescent="0.25">
      <c r="B8556" s="84"/>
      <c r="C8556" s="47"/>
      <c r="D8556" s="47"/>
      <c r="E8556" s="47"/>
      <c r="F8556" s="47"/>
      <c r="G8556" s="48"/>
      <c r="H8556" s="47"/>
      <c r="I8556" s="51"/>
      <c r="J8556" s="51"/>
      <c r="K8556" s="47"/>
      <c r="L8556" s="47"/>
      <c r="M8556" s="47"/>
      <c r="N8556" s="47"/>
      <c r="O8556" s="48"/>
    </row>
    <row r="8557" spans="2:15" x14ac:dyDescent="0.25">
      <c r="B8557" s="84"/>
      <c r="C8557" s="47"/>
      <c r="D8557" s="47"/>
      <c r="E8557" s="47"/>
      <c r="F8557" s="47"/>
      <c r="G8557" s="48"/>
      <c r="H8557" s="47"/>
      <c r="I8557" s="51"/>
      <c r="J8557" s="51"/>
      <c r="K8557" s="47"/>
      <c r="L8557" s="47"/>
      <c r="M8557" s="47"/>
      <c r="N8557" s="47"/>
      <c r="O8557" s="48"/>
    </row>
    <row r="8558" spans="2:15" x14ac:dyDescent="0.25">
      <c r="B8558" s="84"/>
      <c r="C8558" s="47"/>
      <c r="D8558" s="47"/>
      <c r="E8558" s="47"/>
      <c r="F8558" s="47"/>
      <c r="G8558" s="48"/>
      <c r="H8558" s="47"/>
      <c r="I8558" s="51"/>
      <c r="J8558" s="51"/>
      <c r="K8558" s="47"/>
      <c r="L8558" s="47"/>
      <c r="M8558" s="47"/>
      <c r="N8558" s="47"/>
      <c r="O8558" s="48"/>
    </row>
    <row r="8559" spans="2:15" x14ac:dyDescent="0.25">
      <c r="B8559" s="84"/>
      <c r="C8559" s="47"/>
      <c r="D8559" s="47"/>
      <c r="E8559" s="47"/>
      <c r="F8559" s="47"/>
      <c r="G8559" s="48"/>
      <c r="H8559" s="47"/>
      <c r="I8559" s="51"/>
      <c r="J8559" s="51"/>
      <c r="K8559" s="47"/>
      <c r="L8559" s="47"/>
      <c r="M8559" s="47"/>
      <c r="N8559" s="47"/>
      <c r="O8559" s="48"/>
    </row>
    <row r="8560" spans="2:15" x14ac:dyDescent="0.25">
      <c r="B8560" s="84"/>
      <c r="C8560" s="47"/>
      <c r="D8560" s="47"/>
      <c r="E8560" s="47"/>
      <c r="F8560" s="47"/>
      <c r="G8560" s="48"/>
      <c r="H8560" s="47"/>
      <c r="I8560" s="51"/>
      <c r="J8560" s="51"/>
      <c r="K8560" s="47"/>
      <c r="L8560" s="47"/>
      <c r="M8560" s="47"/>
      <c r="N8560" s="47"/>
      <c r="O8560" s="48"/>
    </row>
    <row r="8561" spans="2:15" x14ac:dyDescent="0.25">
      <c r="B8561" s="84"/>
      <c r="C8561" s="47"/>
      <c r="D8561" s="47"/>
      <c r="E8561" s="47"/>
      <c r="F8561" s="47"/>
      <c r="G8561" s="48"/>
      <c r="H8561" s="47"/>
      <c r="I8561" s="51"/>
      <c r="J8561" s="51"/>
      <c r="K8561" s="47"/>
      <c r="L8561" s="47"/>
      <c r="M8561" s="47"/>
      <c r="N8561" s="47"/>
      <c r="O8561" s="48"/>
    </row>
    <row r="8562" spans="2:15" x14ac:dyDescent="0.25">
      <c r="B8562" s="84"/>
      <c r="C8562" s="47"/>
      <c r="D8562" s="47"/>
      <c r="E8562" s="47"/>
      <c r="F8562" s="47"/>
      <c r="G8562" s="48"/>
      <c r="H8562" s="47"/>
      <c r="I8562" s="51"/>
      <c r="J8562" s="51"/>
      <c r="K8562" s="47"/>
      <c r="L8562" s="47"/>
      <c r="M8562" s="47"/>
      <c r="N8562" s="47"/>
      <c r="O8562" s="48"/>
    </row>
    <row r="8563" spans="2:15" x14ac:dyDescent="0.25">
      <c r="B8563" s="84"/>
      <c r="C8563" s="47"/>
      <c r="D8563" s="47"/>
      <c r="E8563" s="47"/>
      <c r="F8563" s="47"/>
      <c r="G8563" s="48"/>
      <c r="H8563" s="47"/>
      <c r="I8563" s="51"/>
      <c r="J8563" s="51"/>
      <c r="K8563" s="47"/>
      <c r="L8563" s="47"/>
      <c r="M8563" s="47"/>
      <c r="N8563" s="47"/>
      <c r="O8563" s="48"/>
    </row>
    <row r="8564" spans="2:15" x14ac:dyDescent="0.25">
      <c r="B8564" s="84"/>
      <c r="C8564" s="47"/>
      <c r="D8564" s="47"/>
      <c r="E8564" s="47"/>
      <c r="F8564" s="47"/>
      <c r="G8564" s="48"/>
      <c r="H8564" s="47"/>
      <c r="I8564" s="51"/>
      <c r="J8564" s="51"/>
      <c r="K8564" s="47"/>
      <c r="L8564" s="47"/>
      <c r="M8564" s="47"/>
      <c r="N8564" s="47"/>
      <c r="O8564" s="48"/>
    </row>
    <row r="8565" spans="2:15" x14ac:dyDescent="0.25">
      <c r="B8565" s="84"/>
      <c r="C8565" s="47"/>
      <c r="D8565" s="47"/>
      <c r="E8565" s="47"/>
      <c r="F8565" s="47"/>
      <c r="G8565" s="48"/>
      <c r="H8565" s="47"/>
      <c r="I8565" s="51"/>
      <c r="J8565" s="51"/>
      <c r="K8565" s="47"/>
      <c r="L8565" s="47"/>
      <c r="M8565" s="47"/>
      <c r="N8565" s="47"/>
      <c r="O8565" s="48"/>
    </row>
    <row r="8566" spans="2:15" x14ac:dyDescent="0.25">
      <c r="B8566" s="84"/>
      <c r="C8566" s="47"/>
      <c r="D8566" s="47"/>
      <c r="E8566" s="47"/>
      <c r="F8566" s="47"/>
      <c r="G8566" s="48"/>
      <c r="H8566" s="47"/>
      <c r="I8566" s="51"/>
      <c r="J8566" s="51"/>
      <c r="K8566" s="47"/>
      <c r="L8566" s="47"/>
      <c r="M8566" s="47"/>
      <c r="N8566" s="47"/>
      <c r="O8566" s="48"/>
    </row>
    <row r="8567" spans="2:15" x14ac:dyDescent="0.25">
      <c r="B8567" s="84"/>
      <c r="C8567" s="47"/>
      <c r="D8567" s="47"/>
      <c r="E8567" s="47"/>
      <c r="F8567" s="47"/>
      <c r="G8567" s="48"/>
      <c r="H8567" s="47"/>
      <c r="I8567" s="51"/>
      <c r="J8567" s="51"/>
      <c r="K8567" s="47"/>
      <c r="L8567" s="47"/>
      <c r="M8567" s="47"/>
      <c r="N8567" s="47"/>
      <c r="O8567" s="48"/>
    </row>
    <row r="8568" spans="2:15" x14ac:dyDescent="0.25">
      <c r="B8568" s="84"/>
      <c r="C8568" s="47"/>
      <c r="D8568" s="47"/>
      <c r="E8568" s="47"/>
      <c r="F8568" s="47"/>
      <c r="G8568" s="48"/>
      <c r="H8568" s="47"/>
      <c r="I8568" s="51"/>
      <c r="J8568" s="51"/>
      <c r="K8568" s="47"/>
      <c r="L8568" s="47"/>
      <c r="M8568" s="47"/>
      <c r="N8568" s="47"/>
      <c r="O8568" s="48"/>
    </row>
    <row r="8569" spans="2:15" x14ac:dyDescent="0.25">
      <c r="B8569" s="84"/>
      <c r="C8569" s="47"/>
      <c r="D8569" s="47"/>
      <c r="E8569" s="47"/>
      <c r="F8569" s="47"/>
      <c r="G8569" s="48"/>
      <c r="H8569" s="47"/>
      <c r="I8569" s="51"/>
      <c r="J8569" s="51"/>
      <c r="K8569" s="47"/>
      <c r="L8569" s="47"/>
      <c r="M8569" s="47"/>
      <c r="N8569" s="47"/>
      <c r="O8569" s="48"/>
    </row>
    <row r="8570" spans="2:15" x14ac:dyDescent="0.25">
      <c r="B8570" s="84"/>
      <c r="C8570" s="47"/>
      <c r="D8570" s="47"/>
      <c r="E8570" s="47"/>
      <c r="F8570" s="47"/>
      <c r="G8570" s="48"/>
      <c r="H8570" s="47"/>
      <c r="I8570" s="51"/>
      <c r="J8570" s="51"/>
      <c r="K8570" s="47"/>
      <c r="L8570" s="47"/>
      <c r="M8570" s="47"/>
      <c r="N8570" s="47"/>
      <c r="O8570" s="48"/>
    </row>
    <row r="8571" spans="2:15" x14ac:dyDescent="0.25">
      <c r="B8571" s="84"/>
      <c r="C8571" s="47"/>
      <c r="D8571" s="47"/>
      <c r="E8571" s="47"/>
      <c r="F8571" s="47"/>
      <c r="G8571" s="48"/>
      <c r="H8571" s="47"/>
      <c r="I8571" s="51"/>
      <c r="J8571" s="51"/>
      <c r="K8571" s="47"/>
      <c r="L8571" s="47"/>
      <c r="M8571" s="47"/>
      <c r="N8571" s="47"/>
      <c r="O8571" s="48"/>
    </row>
    <row r="8572" spans="2:15" x14ac:dyDescent="0.25">
      <c r="B8572" s="84"/>
      <c r="C8572" s="47"/>
      <c r="D8572" s="47"/>
      <c r="E8572" s="47"/>
      <c r="F8572" s="47"/>
      <c r="G8572" s="48"/>
      <c r="H8572" s="47"/>
      <c r="I8572" s="51"/>
      <c r="J8572" s="51"/>
      <c r="K8572" s="47"/>
      <c r="L8572" s="47"/>
      <c r="M8572" s="47"/>
      <c r="N8572" s="47"/>
      <c r="O8572" s="48"/>
    </row>
    <row r="8573" spans="2:15" x14ac:dyDescent="0.25">
      <c r="B8573" s="84"/>
      <c r="C8573" s="47"/>
      <c r="D8573" s="47"/>
      <c r="E8573" s="47"/>
      <c r="F8573" s="47"/>
      <c r="G8573" s="48"/>
      <c r="H8573" s="47"/>
      <c r="I8573" s="51"/>
      <c r="J8573" s="51"/>
      <c r="K8573" s="47"/>
      <c r="L8573" s="47"/>
      <c r="M8573" s="47"/>
      <c r="N8573" s="47"/>
      <c r="O8573" s="48"/>
    </row>
    <row r="8574" spans="2:15" x14ac:dyDescent="0.25">
      <c r="B8574" s="84"/>
      <c r="C8574" s="47"/>
      <c r="D8574" s="47"/>
      <c r="E8574" s="47"/>
      <c r="F8574" s="47"/>
      <c r="G8574" s="48"/>
      <c r="H8574" s="47"/>
      <c r="I8574" s="51"/>
      <c r="J8574" s="51"/>
      <c r="K8574" s="47"/>
      <c r="L8574" s="47"/>
      <c r="M8574" s="47"/>
      <c r="N8574" s="47"/>
      <c r="O8574" s="48"/>
    </row>
    <row r="8575" spans="2:15" x14ac:dyDescent="0.25">
      <c r="B8575" s="84"/>
      <c r="C8575" s="47"/>
      <c r="D8575" s="47"/>
      <c r="E8575" s="47"/>
      <c r="F8575" s="47"/>
      <c r="G8575" s="48"/>
      <c r="H8575" s="47"/>
      <c r="I8575" s="51"/>
      <c r="J8575" s="51"/>
      <c r="K8575" s="47"/>
      <c r="L8575" s="47"/>
      <c r="M8575" s="47"/>
      <c r="N8575" s="47"/>
      <c r="O8575" s="48"/>
    </row>
    <row r="8576" spans="2:15" x14ac:dyDescent="0.25">
      <c r="B8576" s="84"/>
      <c r="C8576" s="47"/>
      <c r="D8576" s="47"/>
      <c r="E8576" s="47"/>
      <c r="F8576" s="47"/>
      <c r="G8576" s="48"/>
      <c r="H8576" s="47"/>
      <c r="I8576" s="51"/>
      <c r="J8576" s="51"/>
      <c r="K8576" s="47"/>
      <c r="L8576" s="47"/>
      <c r="M8576" s="47"/>
      <c r="N8576" s="47"/>
      <c r="O8576" s="48"/>
    </row>
    <row r="8577" spans="2:15" x14ac:dyDescent="0.25">
      <c r="B8577" s="84"/>
      <c r="C8577" s="47"/>
      <c r="D8577" s="47"/>
      <c r="E8577" s="47"/>
      <c r="F8577" s="47"/>
      <c r="G8577" s="48"/>
      <c r="H8577" s="47"/>
      <c r="I8577" s="51"/>
      <c r="J8577" s="51"/>
      <c r="K8577" s="47"/>
      <c r="L8577" s="47"/>
      <c r="M8577" s="47"/>
      <c r="N8577" s="47"/>
      <c r="O8577" s="48"/>
    </row>
    <row r="8578" spans="2:15" x14ac:dyDescent="0.25">
      <c r="B8578" s="84"/>
      <c r="C8578" s="47"/>
      <c r="D8578" s="47"/>
      <c r="E8578" s="47"/>
      <c r="F8578" s="47"/>
      <c r="G8578" s="48"/>
      <c r="H8578" s="47"/>
      <c r="I8578" s="51"/>
      <c r="J8578" s="51"/>
      <c r="K8578" s="47"/>
      <c r="L8578" s="47"/>
      <c r="M8578" s="47"/>
      <c r="N8578" s="47"/>
      <c r="O8578" s="48"/>
    </row>
    <row r="8579" spans="2:15" x14ac:dyDescent="0.25">
      <c r="B8579" s="84"/>
      <c r="C8579" s="47"/>
      <c r="D8579" s="47"/>
      <c r="E8579" s="47"/>
      <c r="F8579" s="47"/>
      <c r="G8579" s="48"/>
      <c r="H8579" s="47"/>
      <c r="I8579" s="51"/>
      <c r="J8579" s="51"/>
      <c r="K8579" s="47"/>
      <c r="L8579" s="47"/>
      <c r="M8579" s="47"/>
      <c r="N8579" s="47"/>
      <c r="O8579" s="48"/>
    </row>
    <row r="8580" spans="2:15" x14ac:dyDescent="0.25">
      <c r="B8580" s="84"/>
      <c r="C8580" s="47"/>
      <c r="D8580" s="47"/>
      <c r="E8580" s="47"/>
      <c r="F8580" s="47"/>
      <c r="G8580" s="48"/>
      <c r="H8580" s="47"/>
      <c r="I8580" s="51"/>
      <c r="J8580" s="51"/>
      <c r="K8580" s="47"/>
      <c r="L8580" s="47"/>
      <c r="M8580" s="47"/>
      <c r="N8580" s="47"/>
      <c r="O8580" s="48"/>
    </row>
    <row r="8581" spans="2:15" x14ac:dyDescent="0.25">
      <c r="B8581" s="84"/>
      <c r="C8581" s="47"/>
      <c r="D8581" s="47"/>
      <c r="E8581" s="47"/>
      <c r="F8581" s="47"/>
      <c r="G8581" s="48"/>
      <c r="H8581" s="47"/>
      <c r="I8581" s="51"/>
      <c r="J8581" s="51"/>
      <c r="K8581" s="47"/>
      <c r="L8581" s="47"/>
      <c r="M8581" s="47"/>
      <c r="N8581" s="47"/>
      <c r="O8581" s="48"/>
    </row>
    <row r="8582" spans="2:15" x14ac:dyDescent="0.25">
      <c r="B8582" s="84"/>
      <c r="C8582" s="47"/>
      <c r="D8582" s="47"/>
      <c r="E8582" s="47"/>
      <c r="F8582" s="47"/>
      <c r="G8582" s="48"/>
      <c r="H8582" s="47"/>
      <c r="I8582" s="51"/>
      <c r="J8582" s="51"/>
      <c r="K8582" s="47"/>
      <c r="L8582" s="47"/>
      <c r="M8582" s="47"/>
      <c r="N8582" s="47"/>
      <c r="O8582" s="48"/>
    </row>
    <row r="8583" spans="2:15" x14ac:dyDescent="0.25">
      <c r="B8583" s="84"/>
      <c r="C8583" s="47"/>
      <c r="D8583" s="47"/>
      <c r="E8583" s="47"/>
      <c r="F8583" s="47"/>
      <c r="G8583" s="48"/>
      <c r="H8583" s="47"/>
      <c r="I8583" s="51"/>
      <c r="J8583" s="51"/>
      <c r="K8583" s="47"/>
      <c r="L8583" s="47"/>
      <c r="M8583" s="47"/>
      <c r="N8583" s="47"/>
      <c r="O8583" s="48"/>
    </row>
    <row r="8584" spans="2:15" x14ac:dyDescent="0.25">
      <c r="B8584" s="84"/>
      <c r="C8584" s="47"/>
      <c r="D8584" s="47"/>
      <c r="E8584" s="47"/>
      <c r="F8584" s="47"/>
      <c r="G8584" s="48"/>
      <c r="H8584" s="47"/>
      <c r="I8584" s="51"/>
      <c r="J8584" s="51"/>
      <c r="K8584" s="47"/>
      <c r="L8584" s="47"/>
      <c r="M8584" s="47"/>
      <c r="N8584" s="47"/>
      <c r="O8584" s="48"/>
    </row>
    <row r="8585" spans="2:15" x14ac:dyDescent="0.25">
      <c r="B8585" s="84"/>
      <c r="C8585" s="47"/>
      <c r="D8585" s="47"/>
      <c r="E8585" s="47"/>
      <c r="F8585" s="47"/>
      <c r="G8585" s="48"/>
      <c r="H8585" s="47"/>
      <c r="I8585" s="51"/>
      <c r="J8585" s="51"/>
      <c r="K8585" s="47"/>
      <c r="L8585" s="47"/>
      <c r="M8585" s="47"/>
      <c r="N8585" s="47"/>
      <c r="O8585" s="48"/>
    </row>
    <row r="8586" spans="2:15" x14ac:dyDescent="0.25">
      <c r="B8586" s="84"/>
      <c r="C8586" s="47"/>
      <c r="D8586" s="47"/>
      <c r="E8586" s="47"/>
      <c r="F8586" s="47"/>
      <c r="G8586" s="48"/>
      <c r="H8586" s="47"/>
      <c r="I8586" s="51"/>
      <c r="J8586" s="51"/>
      <c r="K8586" s="47"/>
      <c r="L8586" s="47"/>
      <c r="M8586" s="47"/>
      <c r="N8586" s="47"/>
      <c r="O8586" s="48"/>
    </row>
    <row r="8587" spans="2:15" x14ac:dyDescent="0.25">
      <c r="B8587" s="84"/>
      <c r="C8587" s="47"/>
      <c r="D8587" s="47"/>
      <c r="E8587" s="47"/>
      <c r="F8587" s="47"/>
      <c r="G8587" s="48"/>
      <c r="H8587" s="47"/>
      <c r="I8587" s="51"/>
      <c r="J8587" s="51"/>
      <c r="K8587" s="47"/>
      <c r="L8587" s="47"/>
      <c r="M8587" s="47"/>
      <c r="N8587" s="47"/>
      <c r="O8587" s="48"/>
    </row>
    <row r="8588" spans="2:15" x14ac:dyDescent="0.25">
      <c r="B8588" s="84"/>
      <c r="C8588" s="47"/>
      <c r="D8588" s="47"/>
      <c r="E8588" s="47"/>
      <c r="F8588" s="47"/>
      <c r="G8588" s="48"/>
      <c r="H8588" s="47"/>
      <c r="I8588" s="51"/>
      <c r="J8588" s="51"/>
      <c r="K8588" s="47"/>
      <c r="L8588" s="47"/>
      <c r="M8588" s="47"/>
      <c r="N8588" s="47"/>
      <c r="O8588" s="48"/>
    </row>
    <row r="8589" spans="2:15" x14ac:dyDescent="0.25">
      <c r="B8589" s="84"/>
      <c r="C8589" s="47"/>
      <c r="D8589" s="47"/>
      <c r="E8589" s="47"/>
      <c r="F8589" s="47"/>
      <c r="G8589" s="48"/>
      <c r="H8589" s="47"/>
      <c r="I8589" s="51"/>
      <c r="J8589" s="51"/>
      <c r="K8589" s="47"/>
      <c r="L8589" s="47"/>
      <c r="M8589" s="47"/>
      <c r="N8589" s="47"/>
      <c r="O8589" s="48"/>
    </row>
    <row r="8590" spans="2:15" x14ac:dyDescent="0.25">
      <c r="B8590" s="84"/>
      <c r="C8590" s="47"/>
      <c r="D8590" s="47"/>
      <c r="E8590" s="47"/>
      <c r="F8590" s="47"/>
      <c r="G8590" s="48"/>
      <c r="H8590" s="47"/>
      <c r="I8590" s="51"/>
      <c r="J8590" s="51"/>
      <c r="K8590" s="47"/>
      <c r="L8590" s="47"/>
      <c r="M8590" s="47"/>
      <c r="N8590" s="47"/>
      <c r="O8590" s="48"/>
    </row>
    <row r="8591" spans="2:15" x14ac:dyDescent="0.25">
      <c r="B8591" s="84"/>
      <c r="C8591" s="47"/>
      <c r="D8591" s="47"/>
      <c r="E8591" s="47"/>
      <c r="F8591" s="47"/>
      <c r="G8591" s="48"/>
      <c r="H8591" s="47"/>
      <c r="I8591" s="51"/>
      <c r="J8591" s="51"/>
      <c r="K8591" s="47"/>
      <c r="L8591" s="47"/>
      <c r="M8591" s="47"/>
      <c r="N8591" s="47"/>
      <c r="O8591" s="48"/>
    </row>
    <row r="8592" spans="2:15" x14ac:dyDescent="0.25">
      <c r="B8592" s="84"/>
      <c r="C8592" s="47"/>
      <c r="D8592" s="47"/>
      <c r="E8592" s="47"/>
      <c r="F8592" s="47"/>
      <c r="G8592" s="48"/>
      <c r="H8592" s="47"/>
      <c r="I8592" s="51"/>
      <c r="J8592" s="51"/>
      <c r="K8592" s="47"/>
      <c r="L8592" s="47"/>
      <c r="M8592" s="47"/>
      <c r="N8592" s="47"/>
      <c r="O8592" s="48"/>
    </row>
    <row r="8593" spans="2:15" x14ac:dyDescent="0.25">
      <c r="B8593" s="84"/>
      <c r="C8593" s="47"/>
      <c r="D8593" s="47"/>
      <c r="E8593" s="47"/>
      <c r="F8593" s="47"/>
      <c r="G8593" s="48"/>
      <c r="H8593" s="47"/>
      <c r="I8593" s="51"/>
      <c r="J8593" s="51"/>
      <c r="K8593" s="47"/>
      <c r="L8593" s="47"/>
      <c r="M8593" s="47"/>
      <c r="N8593" s="47"/>
      <c r="O8593" s="48"/>
    </row>
    <row r="8594" spans="2:15" x14ac:dyDescent="0.25">
      <c r="B8594" s="84"/>
      <c r="C8594" s="47"/>
      <c r="D8594" s="47"/>
      <c r="E8594" s="47"/>
      <c r="F8594" s="47"/>
      <c r="G8594" s="48"/>
      <c r="H8594" s="47"/>
      <c r="I8594" s="51"/>
      <c r="J8594" s="51"/>
      <c r="K8594" s="47"/>
      <c r="L8594" s="47"/>
      <c r="M8594" s="47"/>
      <c r="N8594" s="47"/>
      <c r="O8594" s="48"/>
    </row>
    <row r="8595" spans="2:15" x14ac:dyDescent="0.25">
      <c r="B8595" s="84"/>
      <c r="C8595" s="47"/>
      <c r="D8595" s="47"/>
      <c r="E8595" s="47"/>
      <c r="F8595" s="47"/>
      <c r="G8595" s="48"/>
      <c r="H8595" s="47"/>
      <c r="I8595" s="51"/>
      <c r="J8595" s="51"/>
      <c r="K8595" s="47"/>
      <c r="L8595" s="47"/>
      <c r="M8595" s="47"/>
      <c r="N8595" s="47"/>
      <c r="O8595" s="48"/>
    </row>
    <row r="8596" spans="2:15" x14ac:dyDescent="0.25">
      <c r="B8596" s="84"/>
      <c r="C8596" s="47"/>
      <c r="D8596" s="47"/>
      <c r="E8596" s="47"/>
      <c r="F8596" s="47"/>
      <c r="G8596" s="48"/>
      <c r="H8596" s="47"/>
      <c r="I8596" s="51"/>
      <c r="J8596" s="51"/>
      <c r="K8596" s="47"/>
      <c r="L8596" s="47"/>
      <c r="M8596" s="47"/>
      <c r="N8596" s="47"/>
      <c r="O8596" s="48"/>
    </row>
    <row r="8597" spans="2:15" x14ac:dyDescent="0.25">
      <c r="B8597" s="84"/>
      <c r="C8597" s="47"/>
      <c r="D8597" s="47"/>
      <c r="E8597" s="47"/>
      <c r="F8597" s="47"/>
      <c r="G8597" s="48"/>
      <c r="H8597" s="47"/>
      <c r="I8597" s="51"/>
      <c r="J8597" s="51"/>
      <c r="K8597" s="47"/>
      <c r="L8597" s="47"/>
      <c r="M8597" s="47"/>
      <c r="N8597" s="47"/>
      <c r="O8597" s="48"/>
    </row>
    <row r="8598" spans="2:15" x14ac:dyDescent="0.25">
      <c r="B8598" s="84"/>
      <c r="C8598" s="47"/>
      <c r="D8598" s="47"/>
      <c r="E8598" s="47"/>
      <c r="F8598" s="47"/>
      <c r="G8598" s="48"/>
      <c r="H8598" s="47"/>
      <c r="I8598" s="51"/>
      <c r="J8598" s="51"/>
      <c r="K8598" s="47"/>
      <c r="L8598" s="47"/>
      <c r="M8598" s="47"/>
      <c r="N8598" s="47"/>
      <c r="O8598" s="48"/>
    </row>
    <row r="8599" spans="2:15" x14ac:dyDescent="0.25">
      <c r="B8599" s="84"/>
      <c r="C8599" s="47"/>
      <c r="D8599" s="47"/>
      <c r="E8599" s="47"/>
      <c r="F8599" s="47"/>
      <c r="G8599" s="48"/>
      <c r="H8599" s="47"/>
      <c r="I8599" s="51"/>
      <c r="J8599" s="51"/>
      <c r="K8599" s="47"/>
      <c r="L8599" s="47"/>
      <c r="M8599" s="47"/>
      <c r="N8599" s="47"/>
      <c r="O8599" s="48"/>
    </row>
    <row r="8600" spans="2:15" x14ac:dyDescent="0.25">
      <c r="B8600" s="84"/>
      <c r="C8600" s="47"/>
      <c r="D8600" s="47"/>
      <c r="E8600" s="47"/>
      <c r="F8600" s="47"/>
      <c r="G8600" s="48"/>
      <c r="H8600" s="47"/>
      <c r="I8600" s="51"/>
      <c r="J8600" s="51"/>
      <c r="K8600" s="47"/>
      <c r="L8600" s="47"/>
      <c r="M8600" s="47"/>
      <c r="N8600" s="47"/>
      <c r="O8600" s="48"/>
    </row>
    <row r="8601" spans="2:15" x14ac:dyDescent="0.25">
      <c r="B8601" s="84"/>
      <c r="C8601" s="47"/>
      <c r="D8601" s="47"/>
      <c r="E8601" s="47"/>
      <c r="F8601" s="47"/>
      <c r="G8601" s="48"/>
      <c r="H8601" s="47"/>
      <c r="I8601" s="51"/>
      <c r="J8601" s="51"/>
      <c r="K8601" s="47"/>
      <c r="L8601" s="47"/>
      <c r="M8601" s="47"/>
      <c r="N8601" s="47"/>
      <c r="O8601" s="48"/>
    </row>
    <row r="8602" spans="2:15" x14ac:dyDescent="0.25">
      <c r="B8602" s="84"/>
      <c r="C8602" s="47"/>
      <c r="D8602" s="47"/>
      <c r="E8602" s="47"/>
      <c r="F8602" s="47"/>
      <c r="G8602" s="48"/>
      <c r="H8602" s="47"/>
      <c r="I8602" s="51"/>
      <c r="J8602" s="51"/>
      <c r="K8602" s="47"/>
      <c r="L8602" s="47"/>
      <c r="M8602" s="47"/>
      <c r="N8602" s="47"/>
      <c r="O8602" s="48"/>
    </row>
    <row r="8603" spans="2:15" x14ac:dyDescent="0.25">
      <c r="B8603" s="84"/>
      <c r="C8603" s="47"/>
      <c r="D8603" s="47"/>
      <c r="E8603" s="47"/>
      <c r="F8603" s="47"/>
      <c r="G8603" s="48"/>
      <c r="H8603" s="47"/>
      <c r="I8603" s="51"/>
      <c r="J8603" s="51"/>
      <c r="K8603" s="47"/>
      <c r="L8603" s="47"/>
      <c r="M8603" s="47"/>
      <c r="N8603" s="47"/>
      <c r="O8603" s="48"/>
    </row>
    <row r="8604" spans="2:15" x14ac:dyDescent="0.25">
      <c r="B8604" s="84"/>
      <c r="C8604" s="47"/>
      <c r="D8604" s="47"/>
      <c r="E8604" s="47"/>
      <c r="F8604" s="47"/>
      <c r="G8604" s="48"/>
      <c r="H8604" s="47"/>
      <c r="I8604" s="51"/>
      <c r="J8604" s="51"/>
      <c r="K8604" s="47"/>
      <c r="L8604" s="47"/>
      <c r="M8604" s="47"/>
      <c r="N8604" s="47"/>
      <c r="O8604" s="48"/>
    </row>
    <row r="8605" spans="2:15" x14ac:dyDescent="0.25">
      <c r="B8605" s="84"/>
      <c r="C8605" s="47"/>
      <c r="D8605" s="47"/>
      <c r="E8605" s="47"/>
      <c r="F8605" s="47"/>
      <c r="G8605" s="48"/>
      <c r="H8605" s="47"/>
      <c r="I8605" s="51"/>
      <c r="J8605" s="51"/>
      <c r="K8605" s="47"/>
      <c r="L8605" s="47"/>
      <c r="M8605" s="47"/>
      <c r="N8605" s="47"/>
      <c r="O8605" s="48"/>
    </row>
    <row r="8606" spans="2:15" x14ac:dyDescent="0.25">
      <c r="B8606" s="84"/>
      <c r="C8606" s="47"/>
      <c r="D8606" s="47"/>
      <c r="E8606" s="47"/>
      <c r="F8606" s="47"/>
      <c r="G8606" s="48"/>
      <c r="H8606" s="47"/>
      <c r="I8606" s="51"/>
      <c r="J8606" s="51"/>
      <c r="K8606" s="47"/>
      <c r="L8606" s="47"/>
      <c r="M8606" s="47"/>
      <c r="N8606" s="47"/>
      <c r="O8606" s="48"/>
    </row>
    <row r="8607" spans="2:15" x14ac:dyDescent="0.25">
      <c r="B8607" s="84"/>
      <c r="C8607" s="47"/>
      <c r="D8607" s="47"/>
      <c r="E8607" s="47"/>
      <c r="F8607" s="47"/>
      <c r="G8607" s="48"/>
      <c r="H8607" s="47"/>
      <c r="I8607" s="51"/>
      <c r="J8607" s="51"/>
      <c r="K8607" s="47"/>
      <c r="L8607" s="47"/>
      <c r="M8607" s="47"/>
      <c r="N8607" s="47"/>
      <c r="O8607" s="48"/>
    </row>
    <row r="8608" spans="2:15" x14ac:dyDescent="0.25">
      <c r="B8608" s="84"/>
      <c r="C8608" s="47"/>
      <c r="D8608" s="47"/>
      <c r="E8608" s="47"/>
      <c r="F8608" s="47"/>
      <c r="G8608" s="48"/>
      <c r="H8608" s="47"/>
      <c r="I8608" s="51"/>
      <c r="J8608" s="51"/>
      <c r="K8608" s="47"/>
      <c r="L8608" s="47"/>
      <c r="M8608" s="47"/>
      <c r="N8608" s="47"/>
      <c r="O8608" s="48"/>
    </row>
    <row r="8609" spans="2:15" x14ac:dyDescent="0.25">
      <c r="B8609" s="84"/>
      <c r="C8609" s="47"/>
      <c r="D8609" s="47"/>
      <c r="E8609" s="47"/>
      <c r="F8609" s="47"/>
      <c r="G8609" s="48"/>
      <c r="H8609" s="47"/>
      <c r="I8609" s="51"/>
      <c r="J8609" s="51"/>
      <c r="K8609" s="47"/>
      <c r="L8609" s="47"/>
      <c r="M8609" s="47"/>
      <c r="N8609" s="47"/>
      <c r="O8609" s="48"/>
    </row>
    <row r="8610" spans="2:15" x14ac:dyDescent="0.25">
      <c r="B8610" s="84"/>
      <c r="C8610" s="47"/>
      <c r="D8610" s="47"/>
      <c r="E8610" s="47"/>
      <c r="F8610" s="47"/>
      <c r="G8610" s="48"/>
      <c r="H8610" s="47"/>
      <c r="I8610" s="51"/>
      <c r="J8610" s="51"/>
      <c r="K8610" s="47"/>
      <c r="L8610" s="47"/>
      <c r="M8610" s="47"/>
      <c r="N8610" s="47"/>
      <c r="O8610" s="48"/>
    </row>
    <row r="8611" spans="2:15" x14ac:dyDescent="0.25">
      <c r="B8611" s="84"/>
      <c r="C8611" s="47"/>
      <c r="D8611" s="47"/>
      <c r="E8611" s="47"/>
      <c r="F8611" s="47"/>
      <c r="G8611" s="48"/>
      <c r="H8611" s="47"/>
      <c r="I8611" s="51"/>
      <c r="J8611" s="51"/>
      <c r="K8611" s="47"/>
      <c r="L8611" s="47"/>
      <c r="M8611" s="47"/>
      <c r="N8611" s="47"/>
      <c r="O8611" s="48"/>
    </row>
    <row r="8612" spans="2:15" x14ac:dyDescent="0.25">
      <c r="B8612" s="84"/>
      <c r="C8612" s="47"/>
      <c r="D8612" s="47"/>
      <c r="E8612" s="47"/>
      <c r="F8612" s="47"/>
      <c r="G8612" s="48"/>
      <c r="H8612" s="47"/>
      <c r="I8612" s="51"/>
      <c r="J8612" s="51"/>
      <c r="K8612" s="47"/>
      <c r="L8612" s="47"/>
      <c r="M8612" s="47"/>
      <c r="N8612" s="47"/>
      <c r="O8612" s="48"/>
    </row>
    <row r="8613" spans="2:15" x14ac:dyDescent="0.25">
      <c r="B8613" s="84"/>
      <c r="C8613" s="47"/>
      <c r="D8613" s="47"/>
      <c r="E8613" s="47"/>
      <c r="F8613" s="47"/>
      <c r="G8613" s="48"/>
      <c r="H8613" s="47"/>
      <c r="I8613" s="51"/>
      <c r="J8613" s="51"/>
      <c r="K8613" s="47"/>
      <c r="L8613" s="47"/>
      <c r="M8613" s="47"/>
      <c r="N8613" s="47"/>
      <c r="O8613" s="48"/>
    </row>
    <row r="8614" spans="2:15" x14ac:dyDescent="0.25">
      <c r="B8614" s="84"/>
      <c r="C8614" s="47"/>
      <c r="D8614" s="47"/>
      <c r="E8614" s="47"/>
      <c r="F8614" s="47"/>
      <c r="G8614" s="48"/>
      <c r="H8614" s="47"/>
      <c r="I8614" s="51"/>
      <c r="J8614" s="51"/>
      <c r="K8614" s="47"/>
      <c r="L8614" s="47"/>
      <c r="M8614" s="47"/>
      <c r="N8614" s="47"/>
      <c r="O8614" s="48"/>
    </row>
    <row r="8615" spans="2:15" x14ac:dyDescent="0.25">
      <c r="B8615" s="84"/>
      <c r="C8615" s="47"/>
      <c r="D8615" s="47"/>
      <c r="E8615" s="47"/>
      <c r="F8615" s="47"/>
      <c r="G8615" s="48"/>
      <c r="H8615" s="47"/>
      <c r="I8615" s="51"/>
      <c r="J8615" s="51"/>
      <c r="K8615" s="47"/>
      <c r="L8615" s="47"/>
      <c r="M8615" s="47"/>
      <c r="N8615" s="47"/>
      <c r="O8615" s="48"/>
    </row>
    <row r="8616" spans="2:15" x14ac:dyDescent="0.25">
      <c r="B8616" s="84"/>
      <c r="C8616" s="47"/>
      <c r="D8616" s="47"/>
      <c r="E8616" s="47"/>
      <c r="F8616" s="47"/>
      <c r="G8616" s="48"/>
      <c r="H8616" s="47"/>
      <c r="I8616" s="51"/>
      <c r="J8616" s="51"/>
      <c r="K8616" s="47"/>
      <c r="L8616" s="47"/>
      <c r="M8616" s="47"/>
      <c r="N8616" s="47"/>
      <c r="O8616" s="48"/>
    </row>
    <row r="8617" spans="2:15" x14ac:dyDescent="0.25">
      <c r="B8617" s="84"/>
      <c r="C8617" s="47"/>
      <c r="D8617" s="47"/>
      <c r="E8617" s="47"/>
      <c r="F8617" s="47"/>
      <c r="G8617" s="48"/>
      <c r="H8617" s="47"/>
      <c r="I8617" s="51"/>
      <c r="J8617" s="51"/>
      <c r="K8617" s="47"/>
      <c r="L8617" s="47"/>
      <c r="M8617" s="47"/>
      <c r="N8617" s="47"/>
      <c r="O8617" s="48"/>
    </row>
    <row r="8618" spans="2:15" x14ac:dyDescent="0.25">
      <c r="B8618" s="84"/>
      <c r="C8618" s="47"/>
      <c r="D8618" s="47"/>
      <c r="E8618" s="47"/>
      <c r="F8618" s="47"/>
      <c r="G8618" s="48"/>
      <c r="H8618" s="47"/>
      <c r="I8618" s="51"/>
      <c r="J8618" s="51"/>
      <c r="K8618" s="47"/>
      <c r="L8618" s="47"/>
      <c r="M8618" s="47"/>
      <c r="N8618" s="47"/>
      <c r="O8618" s="48"/>
    </row>
    <row r="8619" spans="2:15" x14ac:dyDescent="0.25">
      <c r="B8619" s="84"/>
      <c r="C8619" s="47"/>
      <c r="D8619" s="47"/>
      <c r="E8619" s="47"/>
      <c r="F8619" s="47"/>
      <c r="G8619" s="48"/>
      <c r="H8619" s="47"/>
      <c r="I8619" s="51"/>
      <c r="J8619" s="51"/>
      <c r="K8619" s="47"/>
      <c r="L8619" s="47"/>
      <c r="M8619" s="47"/>
      <c r="N8619" s="47"/>
      <c r="O8619" s="48"/>
    </row>
    <row r="8620" spans="2:15" x14ac:dyDescent="0.25">
      <c r="B8620" s="84"/>
      <c r="C8620" s="47"/>
      <c r="D8620" s="47"/>
      <c r="E8620" s="47"/>
      <c r="F8620" s="47"/>
      <c r="G8620" s="48"/>
      <c r="H8620" s="47"/>
      <c r="I8620" s="51"/>
      <c r="J8620" s="51"/>
      <c r="K8620" s="47"/>
      <c r="L8620" s="47"/>
      <c r="M8620" s="47"/>
      <c r="N8620" s="47"/>
      <c r="O8620" s="48"/>
    </row>
    <row r="8621" spans="2:15" x14ac:dyDescent="0.25">
      <c r="B8621" s="84"/>
      <c r="C8621" s="47"/>
      <c r="D8621" s="47"/>
      <c r="E8621" s="47"/>
      <c r="F8621" s="47"/>
      <c r="G8621" s="48"/>
      <c r="H8621" s="47"/>
      <c r="I8621" s="51"/>
      <c r="J8621" s="51"/>
      <c r="K8621" s="47"/>
      <c r="L8621" s="47"/>
      <c r="M8621" s="47"/>
      <c r="N8621" s="47"/>
      <c r="O8621" s="48"/>
    </row>
    <row r="8622" spans="2:15" x14ac:dyDescent="0.25">
      <c r="B8622" s="84"/>
      <c r="C8622" s="47"/>
      <c r="D8622" s="47"/>
      <c r="E8622" s="47"/>
      <c r="F8622" s="47"/>
      <c r="G8622" s="48"/>
      <c r="H8622" s="47"/>
      <c r="I8622" s="51"/>
      <c r="J8622" s="51"/>
      <c r="K8622" s="47"/>
      <c r="L8622" s="47"/>
      <c r="M8622" s="47"/>
      <c r="N8622" s="47"/>
      <c r="O8622" s="48"/>
    </row>
    <row r="8623" spans="2:15" x14ac:dyDescent="0.25">
      <c r="B8623" s="84"/>
      <c r="C8623" s="47"/>
      <c r="D8623" s="47"/>
      <c r="E8623" s="47"/>
      <c r="F8623" s="47"/>
      <c r="G8623" s="48"/>
      <c r="H8623" s="47"/>
      <c r="I8623" s="51"/>
      <c r="J8623" s="51"/>
      <c r="K8623" s="47"/>
      <c r="L8623" s="47"/>
      <c r="M8623" s="47"/>
      <c r="N8623" s="47"/>
      <c r="O8623" s="48"/>
    </row>
    <row r="8624" spans="2:15" x14ac:dyDescent="0.25">
      <c r="B8624" s="84"/>
      <c r="C8624" s="47"/>
      <c r="D8624" s="47"/>
      <c r="E8624" s="47"/>
      <c r="F8624" s="47"/>
      <c r="G8624" s="48"/>
      <c r="H8624" s="47"/>
      <c r="I8624" s="51"/>
      <c r="J8624" s="51"/>
      <c r="K8624" s="47"/>
      <c r="L8624" s="47"/>
      <c r="M8624" s="47"/>
      <c r="N8624" s="47"/>
      <c r="O8624" s="48"/>
    </row>
    <row r="8625" spans="2:15" x14ac:dyDescent="0.25">
      <c r="B8625" s="84"/>
      <c r="C8625" s="47"/>
      <c r="D8625" s="47"/>
      <c r="E8625" s="47"/>
      <c r="F8625" s="47"/>
      <c r="G8625" s="48"/>
      <c r="H8625" s="47"/>
      <c r="I8625" s="51"/>
      <c r="J8625" s="51"/>
      <c r="K8625" s="47"/>
      <c r="L8625" s="47"/>
      <c r="M8625" s="47"/>
      <c r="N8625" s="47"/>
      <c r="O8625" s="48"/>
    </row>
    <row r="8626" spans="2:15" x14ac:dyDescent="0.25">
      <c r="B8626" s="84"/>
      <c r="C8626" s="47"/>
      <c r="D8626" s="47"/>
      <c r="E8626" s="47"/>
      <c r="F8626" s="47"/>
      <c r="G8626" s="48"/>
      <c r="H8626" s="47"/>
      <c r="I8626" s="51"/>
      <c r="J8626" s="51"/>
      <c r="K8626" s="47"/>
      <c r="L8626" s="47"/>
      <c r="M8626" s="47"/>
      <c r="N8626" s="47"/>
      <c r="O8626" s="48"/>
    </row>
    <row r="8627" spans="2:15" x14ac:dyDescent="0.25">
      <c r="B8627" s="84"/>
      <c r="C8627" s="47"/>
      <c r="D8627" s="47"/>
      <c r="E8627" s="47"/>
      <c r="F8627" s="47"/>
      <c r="G8627" s="48"/>
      <c r="H8627" s="47"/>
      <c r="I8627" s="51"/>
      <c r="J8627" s="51"/>
      <c r="K8627" s="47"/>
      <c r="L8627" s="47"/>
      <c r="M8627" s="47"/>
      <c r="N8627" s="47"/>
      <c r="O8627" s="48"/>
    </row>
    <row r="8628" spans="2:15" x14ac:dyDescent="0.25">
      <c r="B8628" s="84"/>
      <c r="C8628" s="47"/>
      <c r="D8628" s="47"/>
      <c r="E8628" s="47"/>
      <c r="F8628" s="47"/>
      <c r="G8628" s="48"/>
      <c r="H8628" s="47"/>
      <c r="I8628" s="51"/>
      <c r="J8628" s="51"/>
      <c r="K8628" s="47"/>
      <c r="L8628" s="47"/>
      <c r="M8628" s="47"/>
      <c r="N8628" s="47"/>
      <c r="O8628" s="48"/>
    </row>
    <row r="8629" spans="2:15" x14ac:dyDescent="0.25">
      <c r="B8629" s="84"/>
      <c r="C8629" s="47"/>
      <c r="D8629" s="47"/>
      <c r="E8629" s="47"/>
      <c r="F8629" s="47"/>
      <c r="G8629" s="48"/>
      <c r="H8629" s="47"/>
      <c r="I8629" s="51"/>
      <c r="J8629" s="51"/>
      <c r="K8629" s="47"/>
      <c r="L8629" s="47"/>
      <c r="M8629" s="47"/>
      <c r="N8629" s="47"/>
      <c r="O8629" s="48"/>
    </row>
    <row r="8630" spans="2:15" x14ac:dyDescent="0.25">
      <c r="B8630" s="84"/>
      <c r="C8630" s="47"/>
      <c r="D8630" s="47"/>
      <c r="E8630" s="47"/>
      <c r="F8630" s="47"/>
      <c r="G8630" s="48"/>
      <c r="H8630" s="47"/>
      <c r="I8630" s="51"/>
      <c r="J8630" s="51"/>
      <c r="K8630" s="47"/>
      <c r="L8630" s="47"/>
      <c r="M8630" s="47"/>
      <c r="N8630" s="47"/>
      <c r="O8630" s="48"/>
    </row>
    <row r="8631" spans="2:15" x14ac:dyDescent="0.25">
      <c r="B8631" s="84"/>
      <c r="C8631" s="47"/>
      <c r="D8631" s="47"/>
      <c r="E8631" s="47"/>
      <c r="F8631" s="47"/>
      <c r="G8631" s="48"/>
      <c r="H8631" s="47"/>
      <c r="I8631" s="51"/>
      <c r="J8631" s="51"/>
      <c r="K8631" s="47"/>
      <c r="L8631" s="47"/>
      <c r="M8631" s="47"/>
      <c r="N8631" s="47"/>
      <c r="O8631" s="48"/>
    </row>
    <row r="8632" spans="2:15" x14ac:dyDescent="0.25">
      <c r="B8632" s="84"/>
      <c r="C8632" s="47"/>
      <c r="D8632" s="47"/>
      <c r="E8632" s="47"/>
      <c r="F8632" s="47"/>
      <c r="G8632" s="48"/>
      <c r="H8632" s="47"/>
      <c r="I8632" s="51"/>
      <c r="J8632" s="51"/>
      <c r="K8632" s="47"/>
      <c r="L8632" s="47"/>
      <c r="M8632" s="47"/>
      <c r="N8632" s="47"/>
      <c r="O8632" s="48"/>
    </row>
    <row r="8633" spans="2:15" x14ac:dyDescent="0.25">
      <c r="B8633" s="84"/>
      <c r="C8633" s="47"/>
      <c r="D8633" s="47"/>
      <c r="E8633" s="47"/>
      <c r="F8633" s="47"/>
      <c r="G8633" s="48"/>
      <c r="H8633" s="47"/>
      <c r="I8633" s="51"/>
      <c r="J8633" s="51"/>
      <c r="K8633" s="47"/>
      <c r="L8633" s="47"/>
      <c r="M8633" s="47"/>
      <c r="N8633" s="47"/>
      <c r="O8633" s="48"/>
    </row>
    <row r="8634" spans="2:15" x14ac:dyDescent="0.25">
      <c r="B8634" s="84"/>
      <c r="C8634" s="47"/>
      <c r="D8634" s="47"/>
      <c r="E8634" s="47"/>
      <c r="F8634" s="47"/>
      <c r="G8634" s="48"/>
      <c r="H8634" s="47"/>
      <c r="I8634" s="51"/>
      <c r="J8634" s="51"/>
      <c r="K8634" s="47"/>
      <c r="L8634" s="47"/>
      <c r="M8634" s="47"/>
      <c r="N8634" s="47"/>
      <c r="O8634" s="48"/>
    </row>
    <row r="8635" spans="2:15" x14ac:dyDescent="0.25">
      <c r="B8635" s="84"/>
      <c r="C8635" s="47"/>
      <c r="D8635" s="47"/>
      <c r="E8635" s="47"/>
      <c r="F8635" s="47"/>
      <c r="G8635" s="48"/>
      <c r="H8635" s="47"/>
      <c r="I8635" s="51"/>
      <c r="J8635" s="51"/>
      <c r="K8635" s="47"/>
      <c r="L8635" s="47"/>
      <c r="M8635" s="47"/>
      <c r="N8635" s="47"/>
      <c r="O8635" s="48"/>
    </row>
    <row r="8636" spans="2:15" x14ac:dyDescent="0.25">
      <c r="B8636" s="84"/>
      <c r="C8636" s="47"/>
      <c r="D8636" s="47"/>
      <c r="E8636" s="47"/>
      <c r="F8636" s="47"/>
      <c r="G8636" s="48"/>
      <c r="H8636" s="47"/>
      <c r="I8636" s="51"/>
      <c r="J8636" s="51"/>
      <c r="K8636" s="47"/>
      <c r="L8636" s="47"/>
      <c r="M8636" s="47"/>
      <c r="N8636" s="47"/>
      <c r="O8636" s="48"/>
    </row>
    <row r="8637" spans="2:15" x14ac:dyDescent="0.25">
      <c r="B8637" s="84"/>
      <c r="C8637" s="47"/>
      <c r="D8637" s="47"/>
      <c r="E8637" s="47"/>
      <c r="F8637" s="47"/>
      <c r="G8637" s="48"/>
      <c r="H8637" s="47"/>
      <c r="I8637" s="51"/>
      <c r="J8637" s="51"/>
      <c r="K8637" s="47"/>
      <c r="L8637" s="47"/>
      <c r="M8637" s="47"/>
      <c r="N8637" s="47"/>
      <c r="O8637" s="48"/>
    </row>
    <row r="8638" spans="2:15" x14ac:dyDescent="0.25">
      <c r="B8638" s="84"/>
      <c r="C8638" s="47"/>
      <c r="D8638" s="47"/>
      <c r="E8638" s="47"/>
      <c r="F8638" s="47"/>
      <c r="G8638" s="48"/>
      <c r="H8638" s="47"/>
      <c r="I8638" s="51"/>
      <c r="J8638" s="51"/>
      <c r="K8638" s="47"/>
      <c r="L8638" s="47"/>
      <c r="M8638" s="47"/>
      <c r="N8638" s="47"/>
      <c r="O8638" s="48"/>
    </row>
    <row r="8639" spans="2:15" x14ac:dyDescent="0.25">
      <c r="B8639" s="84"/>
      <c r="C8639" s="47"/>
      <c r="D8639" s="47"/>
      <c r="E8639" s="47"/>
      <c r="F8639" s="47"/>
      <c r="G8639" s="48"/>
      <c r="H8639" s="47"/>
      <c r="I8639" s="51"/>
      <c r="J8639" s="51"/>
      <c r="K8639" s="47"/>
      <c r="L8639" s="47"/>
      <c r="M8639" s="47"/>
      <c r="N8639" s="47"/>
      <c r="O8639" s="48"/>
    </row>
    <row r="8640" spans="2:15" x14ac:dyDescent="0.25">
      <c r="B8640" s="84"/>
      <c r="C8640" s="47"/>
      <c r="D8640" s="47"/>
      <c r="E8640" s="47"/>
      <c r="F8640" s="47"/>
      <c r="G8640" s="48"/>
      <c r="H8640" s="47"/>
      <c r="I8640" s="51"/>
      <c r="J8640" s="51"/>
      <c r="K8640" s="47"/>
      <c r="L8640" s="47"/>
      <c r="M8640" s="47"/>
      <c r="N8640" s="47"/>
      <c r="O8640" s="48"/>
    </row>
    <row r="8641" spans="2:15" x14ac:dyDescent="0.25">
      <c r="B8641" s="84"/>
      <c r="C8641" s="47"/>
      <c r="D8641" s="47"/>
      <c r="E8641" s="47"/>
      <c r="F8641" s="47"/>
      <c r="G8641" s="48"/>
      <c r="H8641" s="47"/>
      <c r="I8641" s="51"/>
      <c r="J8641" s="51"/>
      <c r="K8641" s="47"/>
      <c r="L8641" s="47"/>
      <c r="M8641" s="47"/>
      <c r="N8641" s="47"/>
      <c r="O8641" s="48"/>
    </row>
    <row r="8642" spans="2:15" x14ac:dyDescent="0.25">
      <c r="B8642" s="84"/>
      <c r="C8642" s="47"/>
      <c r="D8642" s="47"/>
      <c r="E8642" s="47"/>
      <c r="F8642" s="47"/>
      <c r="G8642" s="48"/>
      <c r="H8642" s="47"/>
      <c r="I8642" s="51"/>
      <c r="J8642" s="51"/>
      <c r="K8642" s="47"/>
      <c r="L8642" s="47"/>
      <c r="M8642" s="47"/>
      <c r="N8642" s="47"/>
      <c r="O8642" s="48"/>
    </row>
    <row r="8643" spans="2:15" x14ac:dyDescent="0.25">
      <c r="B8643" s="84"/>
      <c r="C8643" s="47"/>
      <c r="D8643" s="47"/>
      <c r="E8643" s="47"/>
      <c r="F8643" s="47"/>
      <c r="G8643" s="48"/>
      <c r="H8643" s="47"/>
      <c r="I8643" s="51"/>
      <c r="J8643" s="51"/>
      <c r="K8643" s="47"/>
      <c r="L8643" s="47"/>
      <c r="M8643" s="47"/>
      <c r="N8643" s="47"/>
      <c r="O8643" s="48"/>
    </row>
    <row r="8644" spans="2:15" x14ac:dyDescent="0.25">
      <c r="B8644" s="84"/>
      <c r="C8644" s="47"/>
      <c r="D8644" s="47"/>
      <c r="E8644" s="47"/>
      <c r="F8644" s="47"/>
      <c r="G8644" s="48"/>
      <c r="H8644" s="47"/>
      <c r="I8644" s="51"/>
      <c r="J8644" s="51"/>
      <c r="K8644" s="47"/>
      <c r="L8644" s="47"/>
      <c r="M8644" s="47"/>
      <c r="N8644" s="47"/>
      <c r="O8644" s="48"/>
    </row>
    <row r="8645" spans="2:15" x14ac:dyDescent="0.25">
      <c r="B8645" s="84"/>
      <c r="C8645" s="47"/>
      <c r="D8645" s="47"/>
      <c r="E8645" s="47"/>
      <c r="F8645" s="47"/>
      <c r="G8645" s="48"/>
      <c r="H8645" s="47"/>
      <c r="I8645" s="51"/>
      <c r="J8645" s="51"/>
      <c r="K8645" s="47"/>
      <c r="L8645" s="47"/>
      <c r="M8645" s="47"/>
      <c r="N8645" s="47"/>
      <c r="O8645" s="48"/>
    </row>
    <row r="8646" spans="2:15" x14ac:dyDescent="0.25">
      <c r="B8646" s="84"/>
      <c r="C8646" s="47"/>
      <c r="D8646" s="47"/>
      <c r="E8646" s="47"/>
      <c r="F8646" s="47"/>
      <c r="G8646" s="48"/>
      <c r="H8646" s="47"/>
      <c r="I8646" s="51"/>
      <c r="J8646" s="51"/>
      <c r="K8646" s="47"/>
      <c r="L8646" s="47"/>
      <c r="M8646" s="47"/>
      <c r="N8646" s="47"/>
      <c r="O8646" s="48"/>
    </row>
    <row r="8647" spans="2:15" x14ac:dyDescent="0.25">
      <c r="B8647" s="84"/>
      <c r="C8647" s="47"/>
      <c r="D8647" s="47"/>
      <c r="E8647" s="47"/>
      <c r="F8647" s="47"/>
      <c r="G8647" s="48"/>
      <c r="H8647" s="47"/>
      <c r="I8647" s="51"/>
      <c r="J8647" s="51"/>
      <c r="K8647" s="47"/>
      <c r="L8647" s="47"/>
      <c r="M8647" s="47"/>
      <c r="N8647" s="47"/>
      <c r="O8647" s="48"/>
    </row>
    <row r="8648" spans="2:15" x14ac:dyDescent="0.25">
      <c r="B8648" s="84"/>
      <c r="C8648" s="47"/>
      <c r="D8648" s="47"/>
      <c r="E8648" s="47"/>
      <c r="F8648" s="47"/>
      <c r="G8648" s="48"/>
      <c r="H8648" s="47"/>
      <c r="I8648" s="51"/>
      <c r="J8648" s="51"/>
      <c r="K8648" s="47"/>
      <c r="L8648" s="47"/>
      <c r="M8648" s="47"/>
      <c r="N8648" s="47"/>
      <c r="O8648" s="48"/>
    </row>
    <row r="8649" spans="2:15" x14ac:dyDescent="0.25">
      <c r="B8649" s="84"/>
      <c r="C8649" s="47"/>
      <c r="D8649" s="47"/>
      <c r="E8649" s="47"/>
      <c r="F8649" s="47"/>
      <c r="G8649" s="48"/>
      <c r="H8649" s="47"/>
      <c r="I8649" s="51"/>
      <c r="J8649" s="51"/>
      <c r="K8649" s="47"/>
      <c r="L8649" s="47"/>
      <c r="M8649" s="47"/>
      <c r="N8649" s="47"/>
      <c r="O8649" s="48"/>
    </row>
    <row r="8650" spans="2:15" x14ac:dyDescent="0.25">
      <c r="B8650" s="84"/>
      <c r="C8650" s="47"/>
      <c r="D8650" s="47"/>
      <c r="E8650" s="47"/>
      <c r="F8650" s="47"/>
      <c r="G8650" s="48"/>
      <c r="H8650" s="47"/>
      <c r="I8650" s="51"/>
      <c r="J8650" s="51"/>
      <c r="K8650" s="47"/>
      <c r="L8650" s="47"/>
      <c r="M8650" s="47"/>
      <c r="N8650" s="47"/>
      <c r="O8650" s="48"/>
    </row>
    <row r="8651" spans="2:15" x14ac:dyDescent="0.25">
      <c r="B8651" s="84"/>
      <c r="C8651" s="47"/>
      <c r="D8651" s="47"/>
      <c r="E8651" s="47"/>
      <c r="F8651" s="47"/>
      <c r="G8651" s="48"/>
      <c r="H8651" s="47"/>
      <c r="I8651" s="51"/>
      <c r="J8651" s="51"/>
      <c r="K8651" s="47"/>
      <c r="L8651" s="47"/>
      <c r="M8651" s="47"/>
      <c r="N8651" s="47"/>
      <c r="O8651" s="48"/>
    </row>
    <row r="8652" spans="2:15" x14ac:dyDescent="0.25">
      <c r="B8652" s="84"/>
      <c r="C8652" s="47"/>
      <c r="D8652" s="47"/>
      <c r="E8652" s="47"/>
      <c r="F8652" s="47"/>
      <c r="G8652" s="48"/>
      <c r="H8652" s="47"/>
      <c r="I8652" s="51"/>
      <c r="J8652" s="51"/>
      <c r="K8652" s="47"/>
      <c r="L8652" s="47"/>
      <c r="M8652" s="47"/>
      <c r="N8652" s="47"/>
      <c r="O8652" s="48"/>
    </row>
    <row r="8653" spans="2:15" x14ac:dyDescent="0.25">
      <c r="B8653" s="84"/>
      <c r="C8653" s="47"/>
      <c r="D8653" s="47"/>
      <c r="E8653" s="47"/>
      <c r="F8653" s="47"/>
      <c r="G8653" s="48"/>
      <c r="H8653" s="47"/>
      <c r="I8653" s="51"/>
      <c r="J8653" s="51"/>
      <c r="K8653" s="47"/>
      <c r="L8653" s="47"/>
      <c r="M8653" s="47"/>
      <c r="N8653" s="47"/>
      <c r="O8653" s="48"/>
    </row>
    <row r="8654" spans="2:15" x14ac:dyDescent="0.25">
      <c r="B8654" s="84"/>
      <c r="C8654" s="47"/>
      <c r="D8654" s="47"/>
      <c r="E8654" s="47"/>
      <c r="F8654" s="47"/>
      <c r="G8654" s="48"/>
      <c r="H8654" s="47"/>
      <c r="I8654" s="51"/>
      <c r="J8654" s="51"/>
      <c r="K8654" s="47"/>
      <c r="L8654" s="47"/>
      <c r="M8654" s="47"/>
      <c r="N8654" s="47"/>
      <c r="O8654" s="48"/>
    </row>
    <row r="8655" spans="2:15" x14ac:dyDescent="0.25">
      <c r="B8655" s="84"/>
      <c r="C8655" s="47"/>
      <c r="D8655" s="47"/>
      <c r="E8655" s="47"/>
      <c r="F8655" s="47"/>
      <c r="G8655" s="48"/>
      <c r="H8655" s="47"/>
      <c r="I8655" s="51"/>
      <c r="J8655" s="51"/>
      <c r="K8655" s="47"/>
      <c r="L8655" s="47"/>
      <c r="M8655" s="47"/>
      <c r="N8655" s="47"/>
      <c r="O8655" s="48"/>
    </row>
    <row r="8656" spans="2:15" x14ac:dyDescent="0.25">
      <c r="B8656" s="84"/>
      <c r="C8656" s="47"/>
      <c r="D8656" s="47"/>
      <c r="E8656" s="47"/>
      <c r="F8656" s="47"/>
      <c r="G8656" s="48"/>
      <c r="H8656" s="47"/>
      <c r="I8656" s="51"/>
      <c r="J8656" s="51"/>
      <c r="K8656" s="47"/>
      <c r="L8656" s="47"/>
      <c r="M8656" s="47"/>
      <c r="N8656" s="47"/>
      <c r="O8656" s="48"/>
    </row>
    <row r="8657" spans="2:15" x14ac:dyDescent="0.25">
      <c r="B8657" s="84"/>
      <c r="C8657" s="47"/>
      <c r="D8657" s="47"/>
      <c r="E8657" s="47"/>
      <c r="F8657" s="47"/>
      <c r="G8657" s="48"/>
      <c r="H8657" s="47"/>
      <c r="I8657" s="51"/>
      <c r="J8657" s="51"/>
      <c r="K8657" s="47"/>
      <c r="L8657" s="47"/>
      <c r="M8657" s="47"/>
      <c r="N8657" s="47"/>
      <c r="O8657" s="48"/>
    </row>
    <row r="8658" spans="2:15" x14ac:dyDescent="0.25">
      <c r="B8658" s="84"/>
      <c r="C8658" s="47"/>
      <c r="D8658" s="47"/>
      <c r="E8658" s="47"/>
      <c r="F8658" s="47"/>
      <c r="G8658" s="48"/>
      <c r="H8658" s="47"/>
      <c r="I8658" s="51"/>
      <c r="J8658" s="51"/>
      <c r="K8658" s="47"/>
      <c r="L8658" s="47"/>
      <c r="M8658" s="47"/>
      <c r="N8658" s="47"/>
      <c r="O8658" s="48"/>
    </row>
    <row r="8659" spans="2:15" x14ac:dyDescent="0.25">
      <c r="B8659" s="84"/>
      <c r="C8659" s="47"/>
      <c r="D8659" s="47"/>
      <c r="E8659" s="47"/>
      <c r="F8659" s="47"/>
      <c r="G8659" s="48"/>
      <c r="H8659" s="47"/>
      <c r="I8659" s="51"/>
      <c r="J8659" s="51"/>
      <c r="K8659" s="47"/>
      <c r="L8659" s="47"/>
      <c r="M8659" s="47"/>
      <c r="N8659" s="47"/>
      <c r="O8659" s="48"/>
    </row>
    <row r="8660" spans="2:15" x14ac:dyDescent="0.25">
      <c r="B8660" s="84"/>
      <c r="C8660" s="47"/>
      <c r="D8660" s="47"/>
      <c r="E8660" s="47"/>
      <c r="F8660" s="47"/>
      <c r="G8660" s="48"/>
      <c r="H8660" s="47"/>
      <c r="I8660" s="51"/>
      <c r="J8660" s="51"/>
      <c r="K8660" s="47"/>
      <c r="L8660" s="47"/>
      <c r="M8660" s="47"/>
      <c r="N8660" s="47"/>
      <c r="O8660" s="48"/>
    </row>
    <row r="8661" spans="2:15" x14ac:dyDescent="0.25">
      <c r="B8661" s="84"/>
      <c r="C8661" s="47"/>
      <c r="D8661" s="47"/>
      <c r="E8661" s="47"/>
      <c r="F8661" s="47"/>
      <c r="G8661" s="48"/>
      <c r="H8661" s="47"/>
      <c r="I8661" s="51"/>
      <c r="J8661" s="51"/>
      <c r="K8661" s="47"/>
      <c r="L8661" s="47"/>
      <c r="M8661" s="47"/>
      <c r="N8661" s="47"/>
      <c r="O8661" s="48"/>
    </row>
    <row r="8662" spans="2:15" x14ac:dyDescent="0.25">
      <c r="B8662" s="84"/>
      <c r="C8662" s="47"/>
      <c r="D8662" s="47"/>
      <c r="E8662" s="47"/>
      <c r="F8662" s="47"/>
      <c r="G8662" s="48"/>
      <c r="H8662" s="47"/>
      <c r="I8662" s="51"/>
      <c r="J8662" s="51"/>
      <c r="K8662" s="47"/>
      <c r="L8662" s="47"/>
      <c r="M8662" s="47"/>
      <c r="N8662" s="47"/>
      <c r="O8662" s="48"/>
    </row>
    <row r="8663" spans="2:15" x14ac:dyDescent="0.25">
      <c r="B8663" s="84"/>
      <c r="C8663" s="47"/>
      <c r="D8663" s="47"/>
      <c r="E8663" s="47"/>
      <c r="F8663" s="47"/>
      <c r="G8663" s="48"/>
      <c r="H8663" s="47"/>
      <c r="I8663" s="51"/>
      <c r="J8663" s="51"/>
      <c r="K8663" s="47"/>
      <c r="L8663" s="47"/>
      <c r="M8663" s="47"/>
      <c r="N8663" s="47"/>
      <c r="O8663" s="48"/>
    </row>
    <row r="8664" spans="2:15" x14ac:dyDescent="0.25">
      <c r="B8664" s="84"/>
      <c r="C8664" s="47"/>
      <c r="D8664" s="47"/>
      <c r="E8664" s="47"/>
      <c r="F8664" s="47"/>
      <c r="G8664" s="48"/>
      <c r="H8664" s="47"/>
      <c r="I8664" s="51"/>
      <c r="J8664" s="51"/>
      <c r="K8664" s="47"/>
      <c r="L8664" s="47"/>
      <c r="M8664" s="47"/>
      <c r="N8664" s="47"/>
      <c r="O8664" s="48"/>
    </row>
    <row r="8665" spans="2:15" x14ac:dyDescent="0.25">
      <c r="B8665" s="84"/>
      <c r="C8665" s="47"/>
      <c r="D8665" s="47"/>
      <c r="E8665" s="47"/>
      <c r="F8665" s="47"/>
      <c r="G8665" s="48"/>
      <c r="H8665" s="47"/>
      <c r="I8665" s="51"/>
      <c r="J8665" s="51"/>
      <c r="K8665" s="47"/>
      <c r="L8665" s="47"/>
      <c r="M8665" s="47"/>
      <c r="N8665" s="47"/>
      <c r="O8665" s="48"/>
    </row>
    <row r="8666" spans="2:15" x14ac:dyDescent="0.25">
      <c r="B8666" s="84"/>
      <c r="C8666" s="47"/>
      <c r="D8666" s="47"/>
      <c r="E8666" s="47"/>
      <c r="F8666" s="47"/>
      <c r="G8666" s="48"/>
      <c r="H8666" s="47"/>
      <c r="I8666" s="51"/>
      <c r="J8666" s="51"/>
      <c r="K8666" s="47"/>
      <c r="L8666" s="47"/>
      <c r="M8666" s="47"/>
      <c r="N8666" s="47"/>
      <c r="O8666" s="48"/>
    </row>
    <row r="8667" spans="2:15" x14ac:dyDescent="0.25">
      <c r="B8667" s="84"/>
      <c r="C8667" s="47"/>
      <c r="D8667" s="47"/>
      <c r="E8667" s="47"/>
      <c r="F8667" s="47"/>
      <c r="G8667" s="48"/>
      <c r="H8667" s="47"/>
      <c r="I8667" s="51"/>
      <c r="J8667" s="51"/>
      <c r="K8667" s="47"/>
      <c r="L8667" s="47"/>
      <c r="M8667" s="47"/>
      <c r="N8667" s="47"/>
      <c r="O8667" s="48"/>
    </row>
    <row r="8668" spans="2:15" x14ac:dyDescent="0.25">
      <c r="B8668" s="84"/>
      <c r="C8668" s="47"/>
      <c r="D8668" s="47"/>
      <c r="E8668" s="47"/>
      <c r="F8668" s="47"/>
      <c r="G8668" s="48"/>
      <c r="H8668" s="47"/>
      <c r="I8668" s="51"/>
      <c r="J8668" s="51"/>
      <c r="K8668" s="47"/>
      <c r="L8668" s="47"/>
      <c r="M8668" s="47"/>
      <c r="N8668" s="47"/>
      <c r="O8668" s="48"/>
    </row>
    <row r="8669" spans="2:15" x14ac:dyDescent="0.25">
      <c r="B8669" s="84"/>
      <c r="C8669" s="47"/>
      <c r="D8669" s="47"/>
      <c r="E8669" s="47"/>
      <c r="F8669" s="47"/>
      <c r="G8669" s="48"/>
      <c r="H8669" s="47"/>
      <c r="I8669" s="51"/>
      <c r="J8669" s="51"/>
      <c r="K8669" s="47"/>
      <c r="L8669" s="47"/>
      <c r="M8669" s="47"/>
      <c r="N8669" s="47"/>
      <c r="O8669" s="48"/>
    </row>
    <row r="8670" spans="2:15" x14ac:dyDescent="0.25">
      <c r="B8670" s="84"/>
      <c r="C8670" s="47"/>
      <c r="D8670" s="47"/>
      <c r="E8670" s="47"/>
      <c r="F8670" s="47"/>
      <c r="G8670" s="48"/>
      <c r="H8670" s="47"/>
      <c r="I8670" s="51"/>
      <c r="J8670" s="51"/>
      <c r="K8670" s="47"/>
      <c r="L8670" s="47"/>
      <c r="M8670" s="47"/>
      <c r="N8670" s="47"/>
      <c r="O8670" s="48"/>
    </row>
    <row r="8671" spans="2:15" x14ac:dyDescent="0.25">
      <c r="B8671" s="84"/>
      <c r="C8671" s="47"/>
      <c r="D8671" s="47"/>
      <c r="E8671" s="47"/>
      <c r="F8671" s="47"/>
      <c r="G8671" s="48"/>
      <c r="H8671" s="47"/>
      <c r="I8671" s="51"/>
      <c r="J8671" s="51"/>
      <c r="K8671" s="47"/>
      <c r="L8671" s="47"/>
      <c r="M8671" s="47"/>
      <c r="N8671" s="47"/>
      <c r="O8671" s="48"/>
    </row>
    <row r="8672" spans="2:15" x14ac:dyDescent="0.25">
      <c r="B8672" s="84"/>
      <c r="C8672" s="47"/>
      <c r="D8672" s="47"/>
      <c r="E8672" s="47"/>
      <c r="F8672" s="47"/>
      <c r="G8672" s="48"/>
      <c r="H8672" s="47"/>
      <c r="I8672" s="51"/>
      <c r="J8672" s="51"/>
      <c r="K8672" s="47"/>
      <c r="L8672" s="47"/>
      <c r="M8672" s="47"/>
      <c r="N8672" s="47"/>
      <c r="O8672" s="48"/>
    </row>
    <row r="8673" spans="2:15" x14ac:dyDescent="0.25">
      <c r="B8673" s="84"/>
      <c r="C8673" s="47"/>
      <c r="D8673" s="47"/>
      <c r="E8673" s="47"/>
      <c r="F8673" s="47"/>
      <c r="G8673" s="48"/>
      <c r="H8673" s="47"/>
      <c r="I8673" s="51"/>
      <c r="J8673" s="51"/>
      <c r="K8673" s="47"/>
      <c r="L8673" s="47"/>
      <c r="M8673" s="47"/>
      <c r="N8673" s="47"/>
      <c r="O8673" s="48"/>
    </row>
    <row r="8674" spans="2:15" x14ac:dyDescent="0.25">
      <c r="B8674" s="84"/>
      <c r="C8674" s="47"/>
      <c r="D8674" s="47"/>
      <c r="E8674" s="47"/>
      <c r="F8674" s="47"/>
      <c r="G8674" s="48"/>
      <c r="H8674" s="47"/>
      <c r="I8674" s="51"/>
      <c r="J8674" s="51"/>
      <c r="K8674" s="47"/>
      <c r="L8674" s="47"/>
      <c r="M8674" s="47"/>
      <c r="N8674" s="47"/>
      <c r="O8674" s="48"/>
    </row>
    <row r="8675" spans="2:15" x14ac:dyDescent="0.25">
      <c r="B8675" s="84"/>
      <c r="C8675" s="47"/>
      <c r="D8675" s="47"/>
      <c r="E8675" s="47"/>
      <c r="F8675" s="47"/>
      <c r="G8675" s="48"/>
      <c r="H8675" s="47"/>
      <c r="I8675" s="51"/>
      <c r="J8675" s="51"/>
      <c r="K8675" s="47"/>
      <c r="L8675" s="47"/>
      <c r="M8675" s="47"/>
      <c r="N8675" s="47"/>
      <c r="O8675" s="48"/>
    </row>
    <row r="8676" spans="2:15" x14ac:dyDescent="0.25">
      <c r="B8676" s="84"/>
      <c r="C8676" s="47"/>
      <c r="D8676" s="47"/>
      <c r="E8676" s="47"/>
      <c r="F8676" s="47"/>
      <c r="G8676" s="48"/>
      <c r="H8676" s="47"/>
      <c r="I8676" s="51"/>
      <c r="J8676" s="51"/>
      <c r="K8676" s="47"/>
      <c r="L8676" s="47"/>
      <c r="M8676" s="47"/>
      <c r="N8676" s="47"/>
      <c r="O8676" s="48"/>
    </row>
    <row r="8677" spans="2:15" x14ac:dyDescent="0.25">
      <c r="B8677" s="84"/>
      <c r="C8677" s="47"/>
      <c r="D8677" s="47"/>
      <c r="E8677" s="47"/>
      <c r="F8677" s="47"/>
      <c r="G8677" s="48"/>
      <c r="H8677" s="47"/>
      <c r="I8677" s="51"/>
      <c r="J8677" s="51"/>
      <c r="K8677" s="47"/>
      <c r="L8677" s="47"/>
      <c r="M8677" s="47"/>
      <c r="N8677" s="47"/>
      <c r="O8677" s="48"/>
    </row>
    <row r="8678" spans="2:15" x14ac:dyDescent="0.25">
      <c r="B8678" s="84"/>
      <c r="C8678" s="47"/>
      <c r="D8678" s="47"/>
      <c r="E8678" s="47"/>
      <c r="F8678" s="47"/>
      <c r="G8678" s="48"/>
      <c r="H8678" s="47"/>
      <c r="I8678" s="51"/>
      <c r="J8678" s="51"/>
      <c r="K8678" s="47"/>
      <c r="L8678" s="47"/>
      <c r="M8678" s="47"/>
      <c r="N8678" s="47"/>
      <c r="O8678" s="48"/>
    </row>
    <row r="8679" spans="2:15" x14ac:dyDescent="0.25">
      <c r="B8679" s="84"/>
      <c r="C8679" s="47"/>
      <c r="D8679" s="47"/>
      <c r="E8679" s="47"/>
      <c r="F8679" s="47"/>
      <c r="G8679" s="48"/>
      <c r="H8679" s="47"/>
      <c r="I8679" s="51"/>
      <c r="J8679" s="51"/>
      <c r="K8679" s="47"/>
      <c r="L8679" s="47"/>
      <c r="M8679" s="47"/>
      <c r="N8679" s="47"/>
      <c r="O8679" s="48"/>
    </row>
    <row r="8680" spans="2:15" x14ac:dyDescent="0.25">
      <c r="B8680" s="84"/>
      <c r="C8680" s="47"/>
      <c r="D8680" s="47"/>
      <c r="E8680" s="47"/>
      <c r="F8680" s="47"/>
      <c r="G8680" s="48"/>
      <c r="H8680" s="47"/>
      <c r="I8680" s="51"/>
      <c r="J8680" s="51"/>
      <c r="K8680" s="47"/>
      <c r="L8680" s="47"/>
      <c r="M8680" s="47"/>
      <c r="N8680" s="47"/>
      <c r="O8680" s="48"/>
    </row>
    <row r="8681" spans="2:15" x14ac:dyDescent="0.25">
      <c r="B8681" s="84"/>
      <c r="C8681" s="47"/>
      <c r="D8681" s="47"/>
      <c r="E8681" s="47"/>
      <c r="F8681" s="47"/>
      <c r="G8681" s="48"/>
      <c r="H8681" s="47"/>
      <c r="I8681" s="51"/>
      <c r="J8681" s="51"/>
      <c r="K8681" s="47"/>
      <c r="L8681" s="47"/>
      <c r="M8681" s="47"/>
      <c r="N8681" s="47"/>
      <c r="O8681" s="48"/>
    </row>
    <row r="8682" spans="2:15" x14ac:dyDescent="0.25">
      <c r="B8682" s="84"/>
      <c r="C8682" s="47"/>
      <c r="D8682" s="47"/>
      <c r="E8682" s="47"/>
      <c r="F8682" s="47"/>
      <c r="G8682" s="48"/>
      <c r="H8682" s="47"/>
      <c r="I8682" s="51"/>
      <c r="J8682" s="51"/>
      <c r="K8682" s="47"/>
      <c r="L8682" s="47"/>
      <c r="M8682" s="47"/>
      <c r="N8682" s="47"/>
      <c r="O8682" s="48"/>
    </row>
    <row r="8683" spans="2:15" x14ac:dyDescent="0.25">
      <c r="B8683" s="84"/>
      <c r="C8683" s="47"/>
      <c r="D8683" s="47"/>
      <c r="E8683" s="47"/>
      <c r="F8683" s="47"/>
      <c r="G8683" s="48"/>
      <c r="H8683" s="47"/>
      <c r="I8683" s="51"/>
      <c r="J8683" s="51"/>
      <c r="K8683" s="47"/>
      <c r="L8683" s="47"/>
      <c r="M8683" s="47"/>
      <c r="N8683" s="47"/>
      <c r="O8683" s="48"/>
    </row>
    <row r="8684" spans="2:15" x14ac:dyDescent="0.25">
      <c r="B8684" s="84"/>
      <c r="C8684" s="47"/>
      <c r="D8684" s="47"/>
      <c r="E8684" s="47"/>
      <c r="F8684" s="47"/>
      <c r="G8684" s="48"/>
      <c r="H8684" s="47"/>
      <c r="I8684" s="51"/>
      <c r="J8684" s="51"/>
      <c r="K8684" s="47"/>
      <c r="L8684" s="47"/>
      <c r="M8684" s="47"/>
      <c r="N8684" s="47"/>
      <c r="O8684" s="48"/>
    </row>
    <row r="8685" spans="2:15" x14ac:dyDescent="0.25">
      <c r="B8685" s="84"/>
      <c r="C8685" s="47"/>
      <c r="D8685" s="47"/>
      <c r="E8685" s="47"/>
      <c r="F8685" s="47"/>
      <c r="G8685" s="48"/>
      <c r="H8685" s="47"/>
      <c r="I8685" s="51"/>
      <c r="J8685" s="51"/>
      <c r="K8685" s="47"/>
      <c r="L8685" s="47"/>
      <c r="M8685" s="47"/>
      <c r="N8685" s="47"/>
      <c r="O8685" s="48"/>
    </row>
    <row r="8686" spans="2:15" x14ac:dyDescent="0.25">
      <c r="B8686" s="84"/>
      <c r="C8686" s="47"/>
      <c r="D8686" s="47"/>
      <c r="E8686" s="47"/>
      <c r="F8686" s="47"/>
      <c r="G8686" s="48"/>
      <c r="H8686" s="47"/>
      <c r="I8686" s="51"/>
      <c r="J8686" s="51"/>
      <c r="K8686" s="47"/>
      <c r="L8686" s="47"/>
      <c r="M8686" s="47"/>
      <c r="N8686" s="47"/>
      <c r="O8686" s="48"/>
    </row>
    <row r="8687" spans="2:15" x14ac:dyDescent="0.25">
      <c r="B8687" s="84"/>
      <c r="C8687" s="47"/>
      <c r="D8687" s="47"/>
      <c r="E8687" s="47"/>
      <c r="F8687" s="47"/>
      <c r="G8687" s="48"/>
      <c r="H8687" s="47"/>
      <c r="I8687" s="51"/>
      <c r="J8687" s="51"/>
      <c r="K8687" s="47"/>
      <c r="L8687" s="47"/>
      <c r="M8687" s="47"/>
      <c r="N8687" s="47"/>
      <c r="O8687" s="48"/>
    </row>
    <row r="8688" spans="2:15" x14ac:dyDescent="0.25">
      <c r="B8688" s="84"/>
      <c r="C8688" s="47"/>
      <c r="D8688" s="47"/>
      <c r="E8688" s="47"/>
      <c r="F8688" s="47"/>
      <c r="G8688" s="48"/>
      <c r="H8688" s="47"/>
      <c r="I8688" s="51"/>
      <c r="J8688" s="51"/>
      <c r="K8688" s="47"/>
      <c r="L8688" s="47"/>
      <c r="M8688" s="47"/>
      <c r="N8688" s="47"/>
      <c r="O8688" s="48"/>
    </row>
    <row r="8689" spans="2:15" x14ac:dyDescent="0.25">
      <c r="B8689" s="84"/>
      <c r="C8689" s="47"/>
      <c r="D8689" s="47"/>
      <c r="E8689" s="47"/>
      <c r="F8689" s="47"/>
      <c r="G8689" s="48"/>
      <c r="H8689" s="47"/>
      <c r="I8689" s="51"/>
      <c r="J8689" s="51"/>
      <c r="K8689" s="47"/>
      <c r="L8689" s="47"/>
      <c r="M8689" s="47"/>
      <c r="N8689" s="47"/>
      <c r="O8689" s="48"/>
    </row>
    <row r="8690" spans="2:15" x14ac:dyDescent="0.25">
      <c r="B8690" s="84"/>
      <c r="C8690" s="47"/>
      <c r="D8690" s="47"/>
      <c r="E8690" s="47"/>
      <c r="F8690" s="47"/>
      <c r="G8690" s="48"/>
      <c r="H8690" s="47"/>
      <c r="I8690" s="51"/>
      <c r="J8690" s="51"/>
      <c r="K8690" s="47"/>
      <c r="L8690" s="47"/>
      <c r="M8690" s="47"/>
      <c r="N8690" s="47"/>
      <c r="O8690" s="48"/>
    </row>
    <row r="8691" spans="2:15" x14ac:dyDescent="0.25">
      <c r="B8691" s="84"/>
      <c r="C8691" s="47"/>
      <c r="D8691" s="47"/>
      <c r="E8691" s="47"/>
      <c r="F8691" s="47"/>
      <c r="G8691" s="48"/>
      <c r="H8691" s="47"/>
      <c r="I8691" s="51"/>
      <c r="J8691" s="51"/>
      <c r="K8691" s="47"/>
      <c r="L8691" s="47"/>
      <c r="M8691" s="47"/>
      <c r="N8691" s="47"/>
      <c r="O8691" s="48"/>
    </row>
    <row r="8692" spans="2:15" x14ac:dyDescent="0.25">
      <c r="B8692" s="84"/>
      <c r="C8692" s="47"/>
      <c r="D8692" s="47"/>
      <c r="E8692" s="47"/>
      <c r="F8692" s="47"/>
      <c r="G8692" s="48"/>
      <c r="H8692" s="47"/>
      <c r="I8692" s="51"/>
      <c r="J8692" s="51"/>
      <c r="K8692" s="47"/>
      <c r="L8692" s="47"/>
      <c r="M8692" s="47"/>
      <c r="N8692" s="47"/>
      <c r="O8692" s="48"/>
    </row>
    <row r="8693" spans="2:15" x14ac:dyDescent="0.25">
      <c r="B8693" s="84"/>
      <c r="C8693" s="47"/>
      <c r="D8693" s="47"/>
      <c r="E8693" s="47"/>
      <c r="F8693" s="47"/>
      <c r="G8693" s="48"/>
      <c r="H8693" s="47"/>
      <c r="I8693" s="51"/>
      <c r="J8693" s="51"/>
      <c r="K8693" s="47"/>
      <c r="L8693" s="47"/>
      <c r="M8693" s="47"/>
      <c r="N8693" s="47"/>
      <c r="O8693" s="48"/>
    </row>
    <row r="8694" spans="2:15" x14ac:dyDescent="0.25">
      <c r="B8694" s="84"/>
      <c r="C8694" s="47"/>
      <c r="D8694" s="47"/>
      <c r="E8694" s="47"/>
      <c r="F8694" s="47"/>
      <c r="G8694" s="48"/>
      <c r="H8694" s="47"/>
      <c r="I8694" s="51"/>
      <c r="J8694" s="51"/>
      <c r="K8694" s="47"/>
      <c r="L8694" s="47"/>
      <c r="M8694" s="47"/>
      <c r="N8694" s="47"/>
      <c r="O8694" s="48"/>
    </row>
    <row r="8695" spans="2:15" x14ac:dyDescent="0.25">
      <c r="B8695" s="84"/>
      <c r="C8695" s="47"/>
      <c r="D8695" s="47"/>
      <c r="E8695" s="47"/>
      <c r="F8695" s="47"/>
      <c r="G8695" s="48"/>
      <c r="H8695" s="47"/>
      <c r="I8695" s="51"/>
      <c r="J8695" s="51"/>
      <c r="K8695" s="47"/>
      <c r="L8695" s="47"/>
      <c r="M8695" s="47"/>
      <c r="N8695" s="47"/>
      <c r="O8695" s="48"/>
    </row>
    <row r="8696" spans="2:15" x14ac:dyDescent="0.25">
      <c r="B8696" s="84"/>
      <c r="C8696" s="47"/>
      <c r="D8696" s="47"/>
      <c r="E8696" s="47"/>
      <c r="F8696" s="47"/>
      <c r="G8696" s="48"/>
      <c r="H8696" s="47"/>
      <c r="I8696" s="51"/>
      <c r="J8696" s="51"/>
      <c r="K8696" s="47"/>
      <c r="L8696" s="47"/>
      <c r="M8696" s="47"/>
      <c r="N8696" s="47"/>
      <c r="O8696" s="48"/>
    </row>
    <row r="8697" spans="2:15" x14ac:dyDescent="0.25">
      <c r="B8697" s="84"/>
      <c r="C8697" s="47"/>
      <c r="D8697" s="47"/>
      <c r="E8697" s="47"/>
      <c r="F8697" s="47"/>
      <c r="G8697" s="48"/>
      <c r="H8697" s="47"/>
      <c r="I8697" s="51"/>
      <c r="J8697" s="51"/>
      <c r="K8697" s="47"/>
      <c r="L8697" s="47"/>
      <c r="M8697" s="47"/>
      <c r="N8697" s="47"/>
      <c r="O8697" s="48"/>
    </row>
    <row r="8698" spans="2:15" x14ac:dyDescent="0.25">
      <c r="B8698" s="84"/>
      <c r="C8698" s="47"/>
      <c r="D8698" s="47"/>
      <c r="E8698" s="47"/>
      <c r="F8698" s="47"/>
      <c r="G8698" s="48"/>
      <c r="H8698" s="47"/>
      <c r="I8698" s="51"/>
      <c r="J8698" s="51"/>
      <c r="K8698" s="47"/>
      <c r="L8698" s="47"/>
      <c r="M8698" s="47"/>
      <c r="N8698" s="47"/>
      <c r="O8698" s="48"/>
    </row>
    <row r="8699" spans="2:15" x14ac:dyDescent="0.25">
      <c r="B8699" s="84"/>
      <c r="C8699" s="47"/>
      <c r="D8699" s="47"/>
      <c r="E8699" s="47"/>
      <c r="F8699" s="47"/>
      <c r="G8699" s="48"/>
      <c r="H8699" s="47"/>
      <c r="I8699" s="51"/>
      <c r="J8699" s="51"/>
      <c r="K8699" s="47"/>
      <c r="L8699" s="47"/>
      <c r="M8699" s="47"/>
      <c r="N8699" s="47"/>
      <c r="O8699" s="48"/>
    </row>
    <row r="8700" spans="2:15" x14ac:dyDescent="0.25">
      <c r="B8700" s="84"/>
      <c r="C8700" s="47"/>
      <c r="D8700" s="47"/>
      <c r="E8700" s="47"/>
      <c r="F8700" s="47"/>
      <c r="G8700" s="48"/>
      <c r="H8700" s="47"/>
      <c r="I8700" s="51"/>
      <c r="J8700" s="51"/>
      <c r="K8700" s="47"/>
      <c r="L8700" s="47"/>
      <c r="M8700" s="47"/>
      <c r="N8700" s="47"/>
      <c r="O8700" s="48"/>
    </row>
    <row r="8701" spans="2:15" x14ac:dyDescent="0.25">
      <c r="B8701" s="84"/>
      <c r="C8701" s="47"/>
      <c r="D8701" s="47"/>
      <c r="E8701" s="47"/>
      <c r="F8701" s="47"/>
      <c r="G8701" s="48"/>
      <c r="H8701" s="47"/>
      <c r="I8701" s="51"/>
      <c r="J8701" s="51"/>
      <c r="K8701" s="47"/>
      <c r="L8701" s="47"/>
      <c r="M8701" s="47"/>
      <c r="N8701" s="47"/>
      <c r="O8701" s="48"/>
    </row>
    <row r="8702" spans="2:15" x14ac:dyDescent="0.25">
      <c r="B8702" s="84"/>
      <c r="C8702" s="47"/>
      <c r="D8702" s="47"/>
      <c r="E8702" s="47"/>
      <c r="F8702" s="47"/>
      <c r="G8702" s="48"/>
      <c r="H8702" s="47"/>
      <c r="I8702" s="51"/>
      <c r="J8702" s="51"/>
      <c r="K8702" s="47"/>
      <c r="L8702" s="47"/>
      <c r="M8702" s="47"/>
      <c r="N8702" s="47"/>
      <c r="O8702" s="48"/>
    </row>
    <row r="8703" spans="2:15" x14ac:dyDescent="0.25">
      <c r="B8703" s="84"/>
      <c r="C8703" s="47"/>
      <c r="D8703" s="47"/>
      <c r="E8703" s="47"/>
      <c r="F8703" s="47"/>
      <c r="G8703" s="48"/>
      <c r="H8703" s="47"/>
      <c r="I8703" s="51"/>
      <c r="J8703" s="51"/>
      <c r="K8703" s="47"/>
      <c r="L8703" s="47"/>
      <c r="M8703" s="47"/>
      <c r="N8703" s="47"/>
      <c r="O8703" s="48"/>
    </row>
    <row r="8704" spans="2:15" x14ac:dyDescent="0.25">
      <c r="B8704" s="84"/>
      <c r="C8704" s="47"/>
      <c r="D8704" s="47"/>
      <c r="E8704" s="47"/>
      <c r="F8704" s="47"/>
      <c r="G8704" s="48"/>
      <c r="H8704" s="47"/>
      <c r="I8704" s="51"/>
      <c r="J8704" s="51"/>
      <c r="K8704" s="47"/>
      <c r="L8704" s="47"/>
      <c r="M8704" s="47"/>
      <c r="N8704" s="47"/>
      <c r="O8704" s="48"/>
    </row>
    <row r="8705" spans="2:15" x14ac:dyDescent="0.25">
      <c r="B8705" s="84"/>
      <c r="C8705" s="47"/>
      <c r="D8705" s="47"/>
      <c r="E8705" s="47"/>
      <c r="F8705" s="47"/>
      <c r="G8705" s="48"/>
      <c r="H8705" s="47"/>
      <c r="I8705" s="51"/>
      <c r="J8705" s="51"/>
      <c r="K8705" s="47"/>
      <c r="L8705" s="47"/>
      <c r="M8705" s="47"/>
      <c r="N8705" s="47"/>
      <c r="O8705" s="48"/>
    </row>
    <row r="8706" spans="2:15" x14ac:dyDescent="0.25">
      <c r="B8706" s="84"/>
      <c r="C8706" s="47"/>
      <c r="D8706" s="47"/>
      <c r="E8706" s="47"/>
      <c r="F8706" s="47"/>
      <c r="G8706" s="48"/>
      <c r="H8706" s="47"/>
      <c r="I8706" s="51"/>
      <c r="J8706" s="51"/>
      <c r="K8706" s="47"/>
      <c r="L8706" s="47"/>
      <c r="M8706" s="47"/>
      <c r="N8706" s="47"/>
      <c r="O8706" s="48"/>
    </row>
    <row r="8707" spans="2:15" x14ac:dyDescent="0.25">
      <c r="B8707" s="84"/>
      <c r="C8707" s="47"/>
      <c r="D8707" s="47"/>
      <c r="E8707" s="47"/>
      <c r="F8707" s="47"/>
      <c r="G8707" s="48"/>
      <c r="H8707" s="47"/>
      <c r="I8707" s="51"/>
      <c r="J8707" s="51"/>
      <c r="K8707" s="47"/>
      <c r="L8707" s="47"/>
      <c r="M8707" s="47"/>
      <c r="N8707" s="47"/>
      <c r="O8707" s="48"/>
    </row>
    <row r="8708" spans="2:15" x14ac:dyDescent="0.25">
      <c r="B8708" s="84"/>
      <c r="C8708" s="47"/>
      <c r="D8708" s="47"/>
      <c r="E8708" s="47"/>
      <c r="F8708" s="47"/>
      <c r="G8708" s="48"/>
      <c r="H8708" s="47"/>
      <c r="I8708" s="51"/>
      <c r="J8708" s="51"/>
      <c r="K8708" s="47"/>
      <c r="L8708" s="47"/>
      <c r="M8708" s="47"/>
      <c r="N8708" s="47"/>
      <c r="O8708" s="48"/>
    </row>
    <row r="8709" spans="2:15" x14ac:dyDescent="0.25">
      <c r="B8709" s="84"/>
      <c r="C8709" s="47"/>
      <c r="D8709" s="47"/>
      <c r="E8709" s="47"/>
      <c r="F8709" s="47"/>
      <c r="G8709" s="48"/>
      <c r="H8709" s="47"/>
      <c r="I8709" s="51"/>
      <c r="J8709" s="51"/>
      <c r="K8709" s="47"/>
      <c r="L8709" s="47"/>
      <c r="M8709" s="47"/>
      <c r="N8709" s="47"/>
      <c r="O8709" s="48"/>
    </row>
    <row r="8710" spans="2:15" x14ac:dyDescent="0.25">
      <c r="B8710" s="84"/>
      <c r="C8710" s="47"/>
      <c r="D8710" s="47"/>
      <c r="E8710" s="47"/>
      <c r="F8710" s="47"/>
      <c r="G8710" s="48"/>
      <c r="H8710" s="47"/>
      <c r="I8710" s="51"/>
      <c r="J8710" s="51"/>
      <c r="K8710" s="47"/>
      <c r="L8710" s="47"/>
      <c r="M8710" s="47"/>
      <c r="N8710" s="47"/>
      <c r="O8710" s="48"/>
    </row>
    <row r="8711" spans="2:15" x14ac:dyDescent="0.25">
      <c r="B8711" s="84"/>
      <c r="C8711" s="47"/>
      <c r="D8711" s="47"/>
      <c r="E8711" s="47"/>
      <c r="F8711" s="47"/>
      <c r="G8711" s="48"/>
      <c r="H8711" s="47"/>
      <c r="I8711" s="51"/>
      <c r="J8711" s="51"/>
      <c r="K8711" s="47"/>
      <c r="L8711" s="47"/>
      <c r="M8711" s="47"/>
      <c r="N8711" s="47"/>
      <c r="O8711" s="48"/>
    </row>
    <row r="8712" spans="2:15" x14ac:dyDescent="0.25">
      <c r="B8712" s="84"/>
      <c r="C8712" s="47"/>
      <c r="D8712" s="47"/>
      <c r="E8712" s="47"/>
      <c r="F8712" s="47"/>
      <c r="G8712" s="48"/>
      <c r="H8712" s="47"/>
      <c r="I8712" s="51"/>
      <c r="J8712" s="51"/>
      <c r="K8712" s="47"/>
      <c r="L8712" s="47"/>
      <c r="M8712" s="47"/>
      <c r="N8712" s="47"/>
      <c r="O8712" s="48"/>
    </row>
    <row r="8713" spans="2:15" x14ac:dyDescent="0.25">
      <c r="B8713" s="84"/>
      <c r="C8713" s="47"/>
      <c r="D8713" s="47"/>
      <c r="E8713" s="47"/>
      <c r="F8713" s="47"/>
      <c r="G8713" s="48"/>
      <c r="H8713" s="47"/>
      <c r="I8713" s="51"/>
      <c r="J8713" s="51"/>
      <c r="K8713" s="47"/>
      <c r="L8713" s="47"/>
      <c r="M8713" s="47"/>
      <c r="N8713" s="47"/>
      <c r="O8713" s="48"/>
    </row>
    <row r="8714" spans="2:15" x14ac:dyDescent="0.25">
      <c r="B8714" s="84"/>
      <c r="C8714" s="47"/>
      <c r="D8714" s="47"/>
      <c r="E8714" s="47"/>
      <c r="F8714" s="47"/>
      <c r="G8714" s="48"/>
      <c r="H8714" s="47"/>
      <c r="I8714" s="51"/>
      <c r="J8714" s="51"/>
      <c r="K8714" s="47"/>
      <c r="L8714" s="47"/>
      <c r="M8714" s="47"/>
      <c r="N8714" s="47"/>
      <c r="O8714" s="48"/>
    </row>
    <row r="8715" spans="2:15" x14ac:dyDescent="0.25">
      <c r="B8715" s="84"/>
      <c r="C8715" s="47"/>
      <c r="D8715" s="47"/>
      <c r="E8715" s="47"/>
      <c r="F8715" s="47"/>
      <c r="G8715" s="48"/>
      <c r="H8715" s="47"/>
      <c r="I8715" s="51"/>
      <c r="J8715" s="51"/>
      <c r="K8715" s="47"/>
      <c r="L8715" s="47"/>
      <c r="M8715" s="47"/>
      <c r="N8715" s="47"/>
      <c r="O8715" s="48"/>
    </row>
    <row r="8716" spans="2:15" x14ac:dyDescent="0.25">
      <c r="B8716" s="84"/>
      <c r="C8716" s="47"/>
      <c r="D8716" s="47"/>
      <c r="E8716" s="47"/>
      <c r="F8716" s="47"/>
      <c r="G8716" s="48"/>
      <c r="H8716" s="47"/>
      <c r="I8716" s="51"/>
      <c r="J8716" s="51"/>
      <c r="K8716" s="47"/>
      <c r="L8716" s="47"/>
      <c r="M8716" s="47"/>
      <c r="N8716" s="47"/>
      <c r="O8716" s="48"/>
    </row>
    <row r="8717" spans="2:15" x14ac:dyDescent="0.25">
      <c r="B8717" s="84"/>
      <c r="C8717" s="47"/>
      <c r="D8717" s="47"/>
      <c r="E8717" s="47"/>
      <c r="F8717" s="47"/>
      <c r="G8717" s="48"/>
      <c r="H8717" s="47"/>
      <c r="I8717" s="51"/>
      <c r="J8717" s="51"/>
      <c r="K8717" s="47"/>
      <c r="L8717" s="47"/>
      <c r="M8717" s="47"/>
      <c r="N8717" s="47"/>
      <c r="O8717" s="48"/>
    </row>
    <row r="8718" spans="2:15" x14ac:dyDescent="0.25">
      <c r="B8718" s="84"/>
      <c r="C8718" s="47"/>
      <c r="D8718" s="47"/>
      <c r="E8718" s="47"/>
      <c r="F8718" s="47"/>
      <c r="G8718" s="48"/>
      <c r="H8718" s="47"/>
      <c r="I8718" s="51"/>
      <c r="J8718" s="51"/>
      <c r="K8718" s="47"/>
      <c r="L8718" s="47"/>
      <c r="M8718" s="47"/>
      <c r="N8718" s="47"/>
      <c r="O8718" s="48"/>
    </row>
    <row r="8719" spans="2:15" x14ac:dyDescent="0.25">
      <c r="B8719" s="84"/>
      <c r="C8719" s="47"/>
      <c r="D8719" s="47"/>
      <c r="E8719" s="47"/>
      <c r="F8719" s="47"/>
      <c r="G8719" s="48"/>
      <c r="H8719" s="47"/>
      <c r="I8719" s="51"/>
      <c r="J8719" s="51"/>
      <c r="K8719" s="47"/>
      <c r="L8719" s="47"/>
      <c r="M8719" s="47"/>
      <c r="N8719" s="47"/>
      <c r="O8719" s="48"/>
    </row>
    <row r="8720" spans="2:15" x14ac:dyDescent="0.25">
      <c r="B8720" s="84"/>
      <c r="C8720" s="47"/>
      <c r="D8720" s="47"/>
      <c r="E8720" s="47"/>
      <c r="F8720" s="47"/>
      <c r="G8720" s="48"/>
      <c r="H8720" s="47"/>
      <c r="I8720" s="51"/>
      <c r="J8720" s="51"/>
      <c r="K8720" s="47"/>
      <c r="L8720" s="47"/>
      <c r="M8720" s="47"/>
      <c r="N8720" s="47"/>
      <c r="O8720" s="48"/>
    </row>
    <row r="8721" spans="2:15" x14ac:dyDescent="0.25">
      <c r="B8721" s="84"/>
      <c r="C8721" s="47"/>
      <c r="D8721" s="47"/>
      <c r="E8721" s="47"/>
      <c r="F8721" s="47"/>
      <c r="G8721" s="48"/>
      <c r="H8721" s="47"/>
      <c r="I8721" s="51"/>
      <c r="J8721" s="51"/>
      <c r="K8721" s="47"/>
      <c r="L8721" s="47"/>
      <c r="M8721" s="47"/>
      <c r="N8721" s="47"/>
      <c r="O8721" s="48"/>
    </row>
    <row r="8722" spans="2:15" x14ac:dyDescent="0.25">
      <c r="B8722" s="84"/>
      <c r="C8722" s="47"/>
      <c r="D8722" s="47"/>
      <c r="E8722" s="47"/>
      <c r="F8722" s="47"/>
      <c r="G8722" s="48"/>
      <c r="H8722" s="47"/>
      <c r="I8722" s="51"/>
      <c r="J8722" s="51"/>
      <c r="K8722" s="47"/>
      <c r="L8722" s="47"/>
      <c r="M8722" s="47"/>
      <c r="N8722" s="47"/>
      <c r="O8722" s="48"/>
    </row>
    <row r="8723" spans="2:15" x14ac:dyDescent="0.25">
      <c r="B8723" s="84"/>
      <c r="C8723" s="47"/>
      <c r="D8723" s="47"/>
      <c r="E8723" s="47"/>
      <c r="F8723" s="47"/>
      <c r="G8723" s="48"/>
      <c r="H8723" s="47"/>
      <c r="I8723" s="51"/>
      <c r="J8723" s="51"/>
      <c r="K8723" s="47"/>
      <c r="L8723" s="47"/>
      <c r="M8723" s="47"/>
      <c r="N8723" s="47"/>
      <c r="O8723" s="48"/>
    </row>
    <row r="8724" spans="2:15" x14ac:dyDescent="0.25">
      <c r="B8724" s="84"/>
      <c r="C8724" s="47"/>
      <c r="D8724" s="47"/>
      <c r="E8724" s="47"/>
      <c r="F8724" s="47"/>
      <c r="G8724" s="48"/>
      <c r="H8724" s="47"/>
      <c r="I8724" s="51"/>
      <c r="J8724" s="51"/>
      <c r="K8724" s="47"/>
      <c r="L8724" s="47"/>
      <c r="M8724" s="47"/>
      <c r="N8724" s="47"/>
      <c r="O8724" s="48"/>
    </row>
    <row r="8725" spans="2:15" x14ac:dyDescent="0.25">
      <c r="B8725" s="84"/>
      <c r="C8725" s="47"/>
      <c r="D8725" s="47"/>
      <c r="E8725" s="47"/>
      <c r="F8725" s="47"/>
      <c r="G8725" s="48"/>
      <c r="H8725" s="47"/>
      <c r="I8725" s="51"/>
      <c r="J8725" s="51"/>
      <c r="K8725" s="47"/>
      <c r="L8725" s="47"/>
      <c r="M8725" s="47"/>
      <c r="N8725" s="47"/>
      <c r="O8725" s="48"/>
    </row>
    <row r="8726" spans="2:15" x14ac:dyDescent="0.25">
      <c r="B8726" s="84"/>
      <c r="C8726" s="47"/>
      <c r="D8726" s="47"/>
      <c r="E8726" s="47"/>
      <c r="F8726" s="47"/>
      <c r="G8726" s="48"/>
      <c r="H8726" s="47"/>
      <c r="I8726" s="51"/>
      <c r="J8726" s="51"/>
      <c r="K8726" s="47"/>
      <c r="L8726" s="47"/>
      <c r="M8726" s="47"/>
      <c r="N8726" s="47"/>
      <c r="O8726" s="48"/>
    </row>
    <row r="8727" spans="2:15" x14ac:dyDescent="0.25">
      <c r="B8727" s="84"/>
      <c r="C8727" s="47"/>
      <c r="D8727" s="47"/>
      <c r="E8727" s="47"/>
      <c r="F8727" s="47"/>
      <c r="G8727" s="48"/>
      <c r="H8727" s="47"/>
      <c r="I8727" s="51"/>
      <c r="J8727" s="51"/>
      <c r="K8727" s="47"/>
      <c r="L8727" s="47"/>
      <c r="M8727" s="47"/>
      <c r="N8727" s="47"/>
      <c r="O8727" s="48"/>
    </row>
    <row r="8728" spans="2:15" x14ac:dyDescent="0.25">
      <c r="B8728" s="84"/>
      <c r="C8728" s="47"/>
      <c r="D8728" s="47"/>
      <c r="E8728" s="47"/>
      <c r="F8728" s="47"/>
      <c r="G8728" s="48"/>
      <c r="H8728" s="47"/>
      <c r="I8728" s="51"/>
      <c r="J8728" s="51"/>
      <c r="K8728" s="47"/>
      <c r="L8728" s="47"/>
      <c r="M8728" s="47"/>
      <c r="N8728" s="47"/>
      <c r="O8728" s="48"/>
    </row>
    <row r="8729" spans="2:15" x14ac:dyDescent="0.25">
      <c r="B8729" s="84"/>
      <c r="C8729" s="47"/>
      <c r="D8729" s="47"/>
      <c r="E8729" s="47"/>
      <c r="F8729" s="47"/>
      <c r="G8729" s="48"/>
      <c r="H8729" s="47"/>
      <c r="I8729" s="51"/>
      <c r="J8729" s="51"/>
      <c r="K8729" s="47"/>
      <c r="L8729" s="47"/>
      <c r="M8729" s="47"/>
      <c r="N8729" s="47"/>
      <c r="O8729" s="48"/>
    </row>
    <row r="8730" spans="2:15" x14ac:dyDescent="0.25">
      <c r="B8730" s="84"/>
      <c r="C8730" s="47"/>
      <c r="D8730" s="47"/>
      <c r="E8730" s="47"/>
      <c r="F8730" s="47"/>
      <c r="G8730" s="48"/>
      <c r="H8730" s="47"/>
      <c r="I8730" s="51"/>
      <c r="J8730" s="51"/>
      <c r="K8730" s="47"/>
      <c r="L8730" s="47"/>
      <c r="M8730" s="47"/>
      <c r="N8730" s="47"/>
      <c r="O8730" s="48"/>
    </row>
    <row r="8731" spans="2:15" x14ac:dyDescent="0.25">
      <c r="B8731" s="84"/>
      <c r="C8731" s="47"/>
      <c r="D8731" s="47"/>
      <c r="E8731" s="47"/>
      <c r="F8731" s="47"/>
      <c r="G8731" s="48"/>
      <c r="H8731" s="47"/>
      <c r="I8731" s="51"/>
      <c r="J8731" s="51"/>
      <c r="K8731" s="47"/>
      <c r="L8731" s="47"/>
      <c r="M8731" s="47"/>
      <c r="N8731" s="47"/>
      <c r="O8731" s="48"/>
    </row>
    <row r="8732" spans="2:15" x14ac:dyDescent="0.25">
      <c r="B8732" s="84"/>
      <c r="C8732" s="47"/>
      <c r="D8732" s="47"/>
      <c r="E8732" s="47"/>
      <c r="F8732" s="47"/>
      <c r="G8732" s="48"/>
      <c r="H8732" s="47"/>
      <c r="I8732" s="51"/>
      <c r="J8732" s="51"/>
      <c r="K8732" s="47"/>
      <c r="L8732" s="47"/>
      <c r="M8732" s="47"/>
      <c r="N8732" s="47"/>
      <c r="O8732" s="48"/>
    </row>
    <row r="8733" spans="2:15" x14ac:dyDescent="0.25">
      <c r="B8733" s="84"/>
      <c r="C8733" s="47"/>
      <c r="D8733" s="47"/>
      <c r="E8733" s="47"/>
      <c r="F8733" s="47"/>
      <c r="G8733" s="48"/>
      <c r="H8733" s="47"/>
      <c r="I8733" s="51"/>
      <c r="J8733" s="51"/>
      <c r="K8733" s="47"/>
      <c r="L8733" s="47"/>
      <c r="M8733" s="47"/>
      <c r="N8733" s="47"/>
      <c r="O8733" s="48"/>
    </row>
    <row r="8734" spans="2:15" x14ac:dyDescent="0.25">
      <c r="B8734" s="84"/>
      <c r="C8734" s="47"/>
      <c r="D8734" s="47"/>
      <c r="E8734" s="47"/>
      <c r="F8734" s="47"/>
      <c r="G8734" s="48"/>
      <c r="H8734" s="47"/>
      <c r="I8734" s="51"/>
      <c r="J8734" s="51"/>
      <c r="K8734" s="47"/>
      <c r="L8734" s="47"/>
      <c r="M8734" s="47"/>
      <c r="N8734" s="47"/>
      <c r="O8734" s="48"/>
    </row>
    <row r="8735" spans="2:15" x14ac:dyDescent="0.25">
      <c r="B8735" s="84"/>
      <c r="C8735" s="47"/>
      <c r="D8735" s="47"/>
      <c r="E8735" s="47"/>
      <c r="F8735" s="47"/>
      <c r="G8735" s="48"/>
      <c r="H8735" s="47"/>
      <c r="I8735" s="51"/>
      <c r="J8735" s="51"/>
      <c r="K8735" s="47"/>
      <c r="L8735" s="47"/>
      <c r="M8735" s="47"/>
      <c r="N8735" s="47"/>
      <c r="O8735" s="48"/>
    </row>
    <row r="8736" spans="2:15" x14ac:dyDescent="0.25">
      <c r="B8736" s="84"/>
      <c r="C8736" s="47"/>
      <c r="D8736" s="47"/>
      <c r="E8736" s="47"/>
      <c r="F8736" s="47"/>
      <c r="G8736" s="48"/>
      <c r="H8736" s="47"/>
      <c r="I8736" s="51"/>
      <c r="J8736" s="51"/>
      <c r="K8736" s="47"/>
      <c r="L8736" s="47"/>
      <c r="M8736" s="47"/>
      <c r="N8736" s="47"/>
      <c r="O8736" s="48"/>
    </row>
    <row r="8737" spans="2:15" x14ac:dyDescent="0.25">
      <c r="B8737" s="84"/>
      <c r="C8737" s="47"/>
      <c r="D8737" s="47"/>
      <c r="E8737" s="47"/>
      <c r="F8737" s="47"/>
      <c r="G8737" s="48"/>
      <c r="H8737" s="47"/>
      <c r="I8737" s="51"/>
      <c r="J8737" s="51"/>
      <c r="K8737" s="47"/>
      <c r="L8737" s="47"/>
      <c r="M8737" s="47"/>
      <c r="N8737" s="47"/>
      <c r="O8737" s="48"/>
    </row>
    <row r="8738" spans="2:15" x14ac:dyDescent="0.25">
      <c r="B8738" s="84"/>
      <c r="C8738" s="47"/>
      <c r="D8738" s="47"/>
      <c r="E8738" s="47"/>
      <c r="F8738" s="47"/>
      <c r="G8738" s="48"/>
      <c r="H8738" s="47"/>
      <c r="I8738" s="51"/>
      <c r="J8738" s="51"/>
      <c r="K8738" s="47"/>
      <c r="L8738" s="47"/>
      <c r="M8738" s="47"/>
      <c r="N8738" s="47"/>
      <c r="O8738" s="48"/>
    </row>
    <row r="8739" spans="2:15" x14ac:dyDescent="0.25">
      <c r="B8739" s="84"/>
      <c r="C8739" s="47"/>
      <c r="D8739" s="47"/>
      <c r="E8739" s="47"/>
      <c r="F8739" s="47"/>
      <c r="G8739" s="48"/>
      <c r="H8739" s="47"/>
      <c r="I8739" s="51"/>
      <c r="J8739" s="51"/>
      <c r="K8739" s="47"/>
      <c r="L8739" s="47"/>
      <c r="M8739" s="47"/>
      <c r="N8739" s="47"/>
      <c r="O8739" s="48"/>
    </row>
    <row r="8740" spans="2:15" x14ac:dyDescent="0.25">
      <c r="B8740" s="84"/>
      <c r="C8740" s="47"/>
      <c r="D8740" s="47"/>
      <c r="E8740" s="47"/>
      <c r="F8740" s="47"/>
      <c r="G8740" s="48"/>
      <c r="H8740" s="47"/>
      <c r="I8740" s="51"/>
      <c r="J8740" s="51"/>
      <c r="K8740" s="47"/>
      <c r="L8740" s="47"/>
      <c r="M8740" s="47"/>
      <c r="N8740" s="47"/>
      <c r="O8740" s="48"/>
    </row>
    <row r="8741" spans="2:15" x14ac:dyDescent="0.25">
      <c r="B8741" s="84"/>
      <c r="C8741" s="47"/>
      <c r="D8741" s="47"/>
      <c r="E8741" s="47"/>
      <c r="F8741" s="47"/>
      <c r="G8741" s="48"/>
      <c r="H8741" s="47"/>
      <c r="I8741" s="51"/>
      <c r="J8741" s="51"/>
      <c r="K8741" s="47"/>
      <c r="L8741" s="47"/>
      <c r="M8741" s="47"/>
      <c r="N8741" s="47"/>
      <c r="O8741" s="48"/>
    </row>
    <row r="8742" spans="2:15" x14ac:dyDescent="0.25">
      <c r="B8742" s="84"/>
      <c r="C8742" s="47"/>
      <c r="D8742" s="47"/>
      <c r="E8742" s="47"/>
      <c r="F8742" s="47"/>
      <c r="G8742" s="48"/>
      <c r="H8742" s="47"/>
      <c r="I8742" s="51"/>
      <c r="J8742" s="51"/>
      <c r="K8742" s="47"/>
      <c r="L8742" s="47"/>
      <c r="M8742" s="47"/>
      <c r="N8742" s="47"/>
      <c r="O8742" s="48"/>
    </row>
    <row r="8743" spans="2:15" x14ac:dyDescent="0.25">
      <c r="B8743" s="84"/>
      <c r="C8743" s="47"/>
      <c r="D8743" s="47"/>
      <c r="E8743" s="47"/>
      <c r="F8743" s="47"/>
      <c r="G8743" s="48"/>
      <c r="H8743" s="47"/>
      <c r="I8743" s="51"/>
      <c r="J8743" s="51"/>
      <c r="K8743" s="47"/>
      <c r="L8743" s="47"/>
      <c r="M8743" s="47"/>
      <c r="N8743" s="47"/>
      <c r="O8743" s="48"/>
    </row>
    <row r="8744" spans="2:15" x14ac:dyDescent="0.25">
      <c r="B8744" s="84"/>
      <c r="C8744" s="47"/>
      <c r="D8744" s="47"/>
      <c r="E8744" s="47"/>
      <c r="F8744" s="47"/>
      <c r="G8744" s="48"/>
      <c r="H8744" s="47"/>
      <c r="I8744" s="51"/>
      <c r="J8744" s="51"/>
      <c r="K8744" s="47"/>
      <c r="L8744" s="47"/>
      <c r="M8744" s="47"/>
      <c r="N8744" s="47"/>
      <c r="O8744" s="48"/>
    </row>
    <row r="8745" spans="2:15" x14ac:dyDescent="0.25">
      <c r="B8745" s="84"/>
      <c r="C8745" s="47"/>
      <c r="D8745" s="47"/>
      <c r="E8745" s="47"/>
      <c r="F8745" s="47"/>
      <c r="G8745" s="48"/>
      <c r="H8745" s="47"/>
      <c r="I8745" s="51"/>
      <c r="J8745" s="51"/>
      <c r="K8745" s="47"/>
      <c r="L8745" s="47"/>
      <c r="M8745" s="47"/>
      <c r="N8745" s="47"/>
      <c r="O8745" s="48"/>
    </row>
    <row r="8746" spans="2:15" x14ac:dyDescent="0.25">
      <c r="B8746" s="84"/>
      <c r="C8746" s="47"/>
      <c r="D8746" s="47"/>
      <c r="E8746" s="47"/>
      <c r="F8746" s="47"/>
      <c r="G8746" s="48"/>
      <c r="H8746" s="47"/>
      <c r="I8746" s="51"/>
      <c r="J8746" s="51"/>
      <c r="K8746" s="47"/>
      <c r="L8746" s="47"/>
      <c r="M8746" s="47"/>
      <c r="N8746" s="47"/>
      <c r="O8746" s="48"/>
    </row>
    <row r="8747" spans="2:15" x14ac:dyDescent="0.25">
      <c r="B8747" s="84"/>
      <c r="C8747" s="47"/>
      <c r="D8747" s="47"/>
      <c r="E8747" s="47"/>
      <c r="F8747" s="47"/>
      <c r="G8747" s="48"/>
      <c r="H8747" s="47"/>
      <c r="I8747" s="51"/>
      <c r="J8747" s="51"/>
      <c r="K8747" s="47"/>
      <c r="L8747" s="47"/>
      <c r="M8747" s="47"/>
      <c r="N8747" s="47"/>
      <c r="O8747" s="48"/>
    </row>
    <row r="8748" spans="2:15" x14ac:dyDescent="0.25">
      <c r="B8748" s="84"/>
      <c r="C8748" s="47"/>
      <c r="D8748" s="47"/>
      <c r="E8748" s="47"/>
      <c r="F8748" s="47"/>
      <c r="G8748" s="48"/>
      <c r="H8748" s="47"/>
      <c r="I8748" s="51"/>
      <c r="J8748" s="51"/>
      <c r="K8748" s="47"/>
      <c r="L8748" s="47"/>
      <c r="M8748" s="47"/>
      <c r="N8748" s="47"/>
      <c r="O8748" s="48"/>
    </row>
    <row r="8749" spans="2:15" x14ac:dyDescent="0.25">
      <c r="B8749" s="84"/>
      <c r="C8749" s="47"/>
      <c r="D8749" s="47"/>
      <c r="E8749" s="47"/>
      <c r="F8749" s="47"/>
      <c r="G8749" s="48"/>
      <c r="H8749" s="47"/>
      <c r="I8749" s="51"/>
      <c r="J8749" s="51"/>
      <c r="K8749" s="47"/>
      <c r="L8749" s="47"/>
      <c r="M8749" s="47"/>
      <c r="N8749" s="47"/>
      <c r="O8749" s="48"/>
    </row>
    <row r="8750" spans="2:15" x14ac:dyDescent="0.25">
      <c r="B8750" s="84"/>
      <c r="C8750" s="47"/>
      <c r="D8750" s="47"/>
      <c r="E8750" s="47"/>
      <c r="F8750" s="47"/>
      <c r="G8750" s="48"/>
      <c r="H8750" s="47"/>
      <c r="I8750" s="51"/>
      <c r="J8750" s="51"/>
      <c r="K8750" s="47"/>
      <c r="L8750" s="47"/>
      <c r="M8750" s="47"/>
      <c r="N8750" s="47"/>
      <c r="O8750" s="48"/>
    </row>
    <row r="8751" spans="2:15" x14ac:dyDescent="0.25">
      <c r="B8751" s="84"/>
      <c r="C8751" s="47"/>
      <c r="D8751" s="47"/>
      <c r="E8751" s="47"/>
      <c r="F8751" s="47"/>
      <c r="G8751" s="48"/>
      <c r="H8751" s="47"/>
      <c r="I8751" s="51"/>
      <c r="J8751" s="51"/>
      <c r="K8751" s="47"/>
      <c r="L8751" s="47"/>
      <c r="M8751" s="47"/>
      <c r="N8751" s="47"/>
      <c r="O8751" s="48"/>
    </row>
    <row r="8752" spans="2:15" x14ac:dyDescent="0.25">
      <c r="B8752" s="84"/>
      <c r="C8752" s="47"/>
      <c r="D8752" s="47"/>
      <c r="E8752" s="47"/>
      <c r="F8752" s="47"/>
      <c r="G8752" s="48"/>
      <c r="H8752" s="47"/>
      <c r="I8752" s="51"/>
      <c r="J8752" s="51"/>
      <c r="K8752" s="47"/>
      <c r="L8752" s="47"/>
      <c r="M8752" s="47"/>
      <c r="N8752" s="47"/>
      <c r="O8752" s="48"/>
    </row>
    <row r="8753" spans="2:15" x14ac:dyDescent="0.25">
      <c r="B8753" s="84"/>
      <c r="C8753" s="47"/>
      <c r="D8753" s="47"/>
      <c r="E8753" s="47"/>
      <c r="F8753" s="47"/>
      <c r="G8753" s="48"/>
      <c r="H8753" s="47"/>
      <c r="I8753" s="51"/>
      <c r="J8753" s="51"/>
      <c r="K8753" s="47"/>
      <c r="L8753" s="47"/>
      <c r="M8753" s="47"/>
      <c r="N8753" s="47"/>
      <c r="O8753" s="48"/>
    </row>
    <row r="8754" spans="2:15" x14ac:dyDescent="0.25">
      <c r="B8754" s="84"/>
      <c r="C8754" s="47"/>
      <c r="D8754" s="47"/>
      <c r="E8754" s="47"/>
      <c r="F8754" s="47"/>
      <c r="G8754" s="48"/>
      <c r="H8754" s="47"/>
      <c r="I8754" s="51"/>
      <c r="J8754" s="51"/>
      <c r="K8754" s="47"/>
      <c r="L8754" s="47"/>
      <c r="M8754" s="47"/>
      <c r="N8754" s="47"/>
      <c r="O8754" s="48"/>
    </row>
    <row r="8755" spans="2:15" x14ac:dyDescent="0.25">
      <c r="B8755" s="84"/>
      <c r="C8755" s="47"/>
      <c r="D8755" s="47"/>
      <c r="E8755" s="47"/>
      <c r="F8755" s="47"/>
      <c r="G8755" s="48"/>
      <c r="H8755" s="47"/>
      <c r="I8755" s="51"/>
      <c r="J8755" s="51"/>
      <c r="K8755" s="47"/>
      <c r="L8755" s="47"/>
      <c r="M8755" s="47"/>
      <c r="N8755" s="47"/>
      <c r="O8755" s="48"/>
    </row>
    <row r="8756" spans="2:15" x14ac:dyDescent="0.25">
      <c r="B8756" s="84"/>
      <c r="C8756" s="47"/>
      <c r="D8756" s="47"/>
      <c r="E8756" s="47"/>
      <c r="F8756" s="47"/>
      <c r="G8756" s="48"/>
      <c r="H8756" s="47"/>
      <c r="I8756" s="51"/>
      <c r="J8756" s="51"/>
      <c r="K8756" s="47"/>
      <c r="L8756" s="47"/>
      <c r="M8756" s="47"/>
      <c r="N8756" s="47"/>
      <c r="O8756" s="48"/>
    </row>
    <row r="8757" spans="2:15" x14ac:dyDescent="0.25">
      <c r="B8757" s="84"/>
      <c r="C8757" s="47"/>
      <c r="D8757" s="47"/>
      <c r="E8757" s="47"/>
      <c r="F8757" s="47"/>
      <c r="G8757" s="48"/>
      <c r="H8757" s="47"/>
      <c r="I8757" s="51"/>
      <c r="J8757" s="51"/>
      <c r="K8757" s="47"/>
      <c r="L8757" s="47"/>
      <c r="M8757" s="47"/>
      <c r="N8757" s="47"/>
      <c r="O8757" s="48"/>
    </row>
    <row r="8758" spans="2:15" x14ac:dyDescent="0.25">
      <c r="B8758" s="84"/>
      <c r="C8758" s="47"/>
      <c r="D8758" s="47"/>
      <c r="E8758" s="47"/>
      <c r="F8758" s="47"/>
      <c r="G8758" s="48"/>
      <c r="H8758" s="47"/>
      <c r="I8758" s="51"/>
      <c r="J8758" s="51"/>
      <c r="K8758" s="47"/>
      <c r="L8758" s="47"/>
      <c r="M8758" s="47"/>
      <c r="N8758" s="47"/>
      <c r="O8758" s="48"/>
    </row>
    <row r="8759" spans="2:15" x14ac:dyDescent="0.25">
      <c r="B8759" s="84"/>
      <c r="C8759" s="47"/>
      <c r="D8759" s="47"/>
      <c r="E8759" s="47"/>
      <c r="F8759" s="47"/>
      <c r="G8759" s="48"/>
      <c r="H8759" s="47"/>
      <c r="I8759" s="51"/>
      <c r="J8759" s="51"/>
      <c r="K8759" s="47"/>
      <c r="L8759" s="47"/>
      <c r="M8759" s="47"/>
      <c r="N8759" s="47"/>
      <c r="O8759" s="48"/>
    </row>
    <row r="8760" spans="2:15" x14ac:dyDescent="0.25">
      <c r="B8760" s="84"/>
      <c r="C8760" s="47"/>
      <c r="D8760" s="47"/>
      <c r="E8760" s="47"/>
      <c r="F8760" s="47"/>
      <c r="G8760" s="48"/>
      <c r="H8760" s="47"/>
      <c r="I8760" s="51"/>
      <c r="J8760" s="51"/>
      <c r="K8760" s="47"/>
      <c r="L8760" s="47"/>
      <c r="M8760" s="47"/>
      <c r="N8760" s="47"/>
      <c r="O8760" s="48"/>
    </row>
    <row r="8761" spans="2:15" x14ac:dyDescent="0.25">
      <c r="B8761" s="84"/>
      <c r="C8761" s="47"/>
      <c r="D8761" s="47"/>
      <c r="E8761" s="47"/>
      <c r="F8761" s="47"/>
      <c r="G8761" s="48"/>
      <c r="H8761" s="47"/>
      <c r="I8761" s="51"/>
      <c r="J8761" s="51"/>
      <c r="K8761" s="47"/>
      <c r="L8761" s="47"/>
      <c r="M8761" s="47"/>
      <c r="N8761" s="47"/>
      <c r="O8761" s="48"/>
    </row>
    <row r="8762" spans="2:15" x14ac:dyDescent="0.25">
      <c r="B8762" s="84"/>
      <c r="C8762" s="47"/>
      <c r="D8762" s="47"/>
      <c r="E8762" s="47"/>
      <c r="F8762" s="47"/>
      <c r="G8762" s="48"/>
      <c r="H8762" s="47"/>
      <c r="I8762" s="51"/>
      <c r="J8762" s="51"/>
      <c r="K8762" s="47"/>
      <c r="L8762" s="47"/>
      <c r="M8762" s="47"/>
      <c r="N8762" s="47"/>
      <c r="O8762" s="48"/>
    </row>
    <row r="8763" spans="2:15" x14ac:dyDescent="0.25">
      <c r="B8763" s="84"/>
      <c r="C8763" s="47"/>
      <c r="D8763" s="47"/>
      <c r="E8763" s="47"/>
      <c r="F8763" s="47"/>
      <c r="G8763" s="48"/>
      <c r="H8763" s="47"/>
      <c r="I8763" s="51"/>
      <c r="J8763" s="51"/>
      <c r="K8763" s="47"/>
      <c r="L8763" s="47"/>
      <c r="M8763" s="47"/>
      <c r="N8763" s="47"/>
      <c r="O8763" s="48"/>
    </row>
    <row r="8764" spans="2:15" x14ac:dyDescent="0.25">
      <c r="B8764" s="84"/>
      <c r="C8764" s="47"/>
      <c r="D8764" s="47"/>
      <c r="E8764" s="47"/>
      <c r="F8764" s="47"/>
      <c r="G8764" s="48"/>
      <c r="H8764" s="47"/>
      <c r="I8764" s="51"/>
      <c r="J8764" s="51"/>
      <c r="K8764" s="47"/>
      <c r="L8764" s="47"/>
      <c r="M8764" s="47"/>
      <c r="N8764" s="47"/>
      <c r="O8764" s="48"/>
    </row>
    <row r="8765" spans="2:15" x14ac:dyDescent="0.25">
      <c r="B8765" s="84"/>
      <c r="C8765" s="47"/>
      <c r="D8765" s="47"/>
      <c r="E8765" s="47"/>
      <c r="F8765" s="47"/>
      <c r="G8765" s="48"/>
      <c r="H8765" s="47"/>
      <c r="I8765" s="51"/>
      <c r="J8765" s="51"/>
      <c r="K8765" s="47"/>
      <c r="L8765" s="47"/>
      <c r="M8765" s="47"/>
      <c r="N8765" s="47"/>
      <c r="O8765" s="48"/>
    </row>
    <row r="8766" spans="2:15" x14ac:dyDescent="0.25">
      <c r="B8766" s="84"/>
      <c r="C8766" s="47"/>
      <c r="D8766" s="47"/>
      <c r="E8766" s="47"/>
      <c r="F8766" s="47"/>
      <c r="G8766" s="48"/>
      <c r="H8766" s="47"/>
      <c r="I8766" s="51"/>
      <c r="J8766" s="51"/>
      <c r="K8766" s="47"/>
      <c r="L8766" s="47"/>
      <c r="M8766" s="47"/>
      <c r="N8766" s="47"/>
      <c r="O8766" s="48"/>
    </row>
    <row r="8767" spans="2:15" x14ac:dyDescent="0.25">
      <c r="B8767" s="84"/>
      <c r="C8767" s="47"/>
      <c r="D8767" s="47"/>
      <c r="E8767" s="47"/>
      <c r="F8767" s="47"/>
      <c r="G8767" s="48"/>
      <c r="H8767" s="47"/>
      <c r="I8767" s="51"/>
      <c r="J8767" s="51"/>
      <c r="K8767" s="47"/>
      <c r="L8767" s="47"/>
      <c r="M8767" s="47"/>
      <c r="N8767" s="47"/>
      <c r="O8767" s="48"/>
    </row>
    <row r="8768" spans="2:15" x14ac:dyDescent="0.25">
      <c r="B8768" s="84"/>
      <c r="C8768" s="47"/>
      <c r="D8768" s="47"/>
      <c r="E8768" s="47"/>
      <c r="F8768" s="47"/>
      <c r="G8768" s="48"/>
      <c r="H8768" s="47"/>
      <c r="I8768" s="51"/>
      <c r="J8768" s="51"/>
      <c r="K8768" s="47"/>
      <c r="L8768" s="47"/>
      <c r="M8768" s="47"/>
      <c r="N8768" s="47"/>
      <c r="O8768" s="48"/>
    </row>
    <row r="8769" spans="2:15" x14ac:dyDescent="0.25">
      <c r="B8769" s="84"/>
      <c r="C8769" s="47"/>
      <c r="D8769" s="47"/>
      <c r="E8769" s="47"/>
      <c r="F8769" s="47"/>
      <c r="G8769" s="48"/>
      <c r="H8769" s="47"/>
      <c r="I8769" s="51"/>
      <c r="J8769" s="51"/>
      <c r="K8769" s="47"/>
      <c r="L8769" s="47"/>
      <c r="M8769" s="47"/>
      <c r="N8769" s="47"/>
      <c r="O8769" s="48"/>
    </row>
    <row r="8770" spans="2:15" x14ac:dyDescent="0.25">
      <c r="B8770" s="84"/>
      <c r="C8770" s="47"/>
      <c r="D8770" s="47"/>
      <c r="E8770" s="47"/>
      <c r="F8770" s="47"/>
      <c r="G8770" s="48"/>
      <c r="H8770" s="47"/>
      <c r="I8770" s="51"/>
      <c r="J8770" s="51"/>
      <c r="K8770" s="47"/>
      <c r="L8770" s="47"/>
      <c r="M8770" s="47"/>
      <c r="N8770" s="47"/>
      <c r="O8770" s="48"/>
    </row>
    <row r="8771" spans="2:15" x14ac:dyDescent="0.25">
      <c r="B8771" s="84"/>
      <c r="C8771" s="47"/>
      <c r="D8771" s="47"/>
      <c r="E8771" s="47"/>
      <c r="F8771" s="47"/>
      <c r="G8771" s="48"/>
      <c r="H8771" s="47"/>
      <c r="I8771" s="51"/>
      <c r="J8771" s="51"/>
      <c r="K8771" s="47"/>
      <c r="L8771" s="47"/>
      <c r="M8771" s="47"/>
      <c r="N8771" s="47"/>
      <c r="O8771" s="48"/>
    </row>
    <row r="8772" spans="2:15" x14ac:dyDescent="0.25">
      <c r="B8772" s="84"/>
      <c r="C8772" s="47"/>
      <c r="D8772" s="47"/>
      <c r="E8772" s="47"/>
      <c r="F8772" s="47"/>
      <c r="G8772" s="48"/>
      <c r="H8772" s="47"/>
      <c r="I8772" s="51"/>
      <c r="J8772" s="51"/>
      <c r="K8772" s="47"/>
      <c r="L8772" s="47"/>
      <c r="M8772" s="47"/>
      <c r="N8772" s="47"/>
      <c r="O8772" s="48"/>
    </row>
    <row r="8773" spans="2:15" x14ac:dyDescent="0.25">
      <c r="B8773" s="84"/>
      <c r="C8773" s="47"/>
      <c r="D8773" s="47"/>
      <c r="E8773" s="47"/>
      <c r="F8773" s="47"/>
      <c r="G8773" s="48"/>
      <c r="H8773" s="47"/>
      <c r="I8773" s="51"/>
      <c r="J8773" s="51"/>
      <c r="K8773" s="47"/>
      <c r="L8773" s="47"/>
      <c r="M8773" s="47"/>
      <c r="N8773" s="47"/>
      <c r="O8773" s="48"/>
    </row>
    <row r="8774" spans="2:15" x14ac:dyDescent="0.25">
      <c r="B8774" s="84"/>
      <c r="C8774" s="47"/>
      <c r="D8774" s="47"/>
      <c r="E8774" s="47"/>
      <c r="F8774" s="47"/>
      <c r="G8774" s="48"/>
      <c r="H8774" s="47"/>
      <c r="I8774" s="51"/>
      <c r="J8774" s="51"/>
      <c r="K8774" s="47"/>
      <c r="L8774" s="47"/>
      <c r="M8774" s="47"/>
      <c r="N8774" s="47"/>
      <c r="O8774" s="48"/>
    </row>
    <row r="8775" spans="2:15" x14ac:dyDescent="0.25">
      <c r="B8775" s="84"/>
      <c r="C8775" s="47"/>
      <c r="D8775" s="47"/>
      <c r="E8775" s="47"/>
      <c r="F8775" s="47"/>
      <c r="G8775" s="48"/>
      <c r="H8775" s="47"/>
      <c r="I8775" s="51"/>
      <c r="J8775" s="51"/>
      <c r="K8775" s="47"/>
      <c r="L8775" s="47"/>
      <c r="M8775" s="47"/>
      <c r="N8775" s="47"/>
      <c r="O8775" s="48"/>
    </row>
    <row r="8776" spans="2:15" x14ac:dyDescent="0.25">
      <c r="B8776" s="84"/>
      <c r="C8776" s="47"/>
      <c r="D8776" s="47"/>
      <c r="E8776" s="47"/>
      <c r="F8776" s="47"/>
      <c r="G8776" s="48"/>
      <c r="H8776" s="47"/>
      <c r="I8776" s="51"/>
      <c r="J8776" s="51"/>
      <c r="K8776" s="47"/>
      <c r="L8776" s="47"/>
      <c r="M8776" s="47"/>
      <c r="N8776" s="47"/>
      <c r="O8776" s="48"/>
    </row>
    <row r="8777" spans="2:15" x14ac:dyDescent="0.25">
      <c r="B8777" s="84"/>
      <c r="C8777" s="47"/>
      <c r="D8777" s="47"/>
      <c r="E8777" s="47"/>
      <c r="F8777" s="47"/>
      <c r="G8777" s="48"/>
      <c r="H8777" s="47"/>
      <c r="I8777" s="51"/>
      <c r="J8777" s="51"/>
      <c r="K8777" s="47"/>
      <c r="L8777" s="47"/>
      <c r="M8777" s="47"/>
      <c r="N8777" s="47"/>
      <c r="O8777" s="48"/>
    </row>
    <row r="8778" spans="2:15" x14ac:dyDescent="0.25">
      <c r="B8778" s="84"/>
      <c r="C8778" s="47"/>
      <c r="D8778" s="47"/>
      <c r="E8778" s="47"/>
      <c r="F8778" s="47"/>
      <c r="G8778" s="48"/>
      <c r="H8778" s="47"/>
      <c r="I8778" s="51"/>
      <c r="J8778" s="51"/>
      <c r="K8778" s="47"/>
      <c r="L8778" s="47"/>
      <c r="M8778" s="47"/>
      <c r="N8778" s="47"/>
      <c r="O8778" s="48"/>
    </row>
    <row r="8779" spans="2:15" x14ac:dyDescent="0.25">
      <c r="B8779" s="84"/>
      <c r="C8779" s="47"/>
      <c r="D8779" s="47"/>
      <c r="E8779" s="47"/>
      <c r="F8779" s="47"/>
      <c r="G8779" s="48"/>
      <c r="H8779" s="47"/>
      <c r="I8779" s="51"/>
      <c r="J8779" s="51"/>
      <c r="K8779" s="47"/>
      <c r="L8779" s="47"/>
      <c r="M8779" s="47"/>
      <c r="N8779" s="47"/>
      <c r="O8779" s="48"/>
    </row>
    <row r="8780" spans="2:15" x14ac:dyDescent="0.25">
      <c r="B8780" s="84"/>
      <c r="C8780" s="47"/>
      <c r="D8780" s="47"/>
      <c r="E8780" s="47"/>
      <c r="F8780" s="47"/>
      <c r="G8780" s="48"/>
      <c r="H8780" s="47"/>
      <c r="I8780" s="51"/>
      <c r="J8780" s="51"/>
      <c r="K8780" s="47"/>
      <c r="L8780" s="47"/>
      <c r="M8780" s="47"/>
      <c r="N8780" s="47"/>
      <c r="O8780" s="48"/>
    </row>
    <row r="8781" spans="2:15" x14ac:dyDescent="0.25">
      <c r="B8781" s="84"/>
      <c r="C8781" s="47"/>
      <c r="D8781" s="47"/>
      <c r="E8781" s="47"/>
      <c r="F8781" s="47"/>
      <c r="G8781" s="48"/>
      <c r="H8781" s="47"/>
      <c r="I8781" s="51"/>
      <c r="J8781" s="51"/>
      <c r="K8781" s="47"/>
      <c r="L8781" s="47"/>
      <c r="M8781" s="47"/>
      <c r="N8781" s="47"/>
      <c r="O8781" s="48"/>
    </row>
    <row r="8782" spans="2:15" x14ac:dyDescent="0.25">
      <c r="B8782" s="84"/>
      <c r="C8782" s="47"/>
      <c r="D8782" s="47"/>
      <c r="E8782" s="47"/>
      <c r="F8782" s="47"/>
      <c r="G8782" s="48"/>
      <c r="H8782" s="47"/>
      <c r="I8782" s="51"/>
      <c r="J8782" s="51"/>
      <c r="K8782" s="47"/>
      <c r="L8782" s="47"/>
      <c r="M8782" s="47"/>
      <c r="N8782" s="47"/>
      <c r="O8782" s="48"/>
    </row>
    <row r="8783" spans="2:15" x14ac:dyDescent="0.25">
      <c r="B8783" s="84"/>
      <c r="C8783" s="47"/>
      <c r="D8783" s="47"/>
      <c r="E8783" s="47"/>
      <c r="F8783" s="47"/>
      <c r="G8783" s="48"/>
      <c r="H8783" s="47"/>
      <c r="I8783" s="51"/>
      <c r="J8783" s="51"/>
      <c r="K8783" s="47"/>
      <c r="L8783" s="47"/>
      <c r="M8783" s="47"/>
      <c r="N8783" s="47"/>
      <c r="O8783" s="48"/>
    </row>
    <row r="8784" spans="2:15" x14ac:dyDescent="0.25">
      <c r="B8784" s="84"/>
      <c r="C8784" s="47"/>
      <c r="D8784" s="47"/>
      <c r="E8784" s="47"/>
      <c r="F8784" s="47"/>
      <c r="G8784" s="48"/>
      <c r="H8784" s="47"/>
      <c r="I8784" s="51"/>
      <c r="J8784" s="51"/>
      <c r="K8784" s="47"/>
      <c r="L8784" s="47"/>
      <c r="M8784" s="47"/>
      <c r="N8784" s="47"/>
      <c r="O8784" s="48"/>
    </row>
    <row r="8785" spans="2:15" x14ac:dyDescent="0.25">
      <c r="B8785" s="84"/>
      <c r="C8785" s="47"/>
      <c r="D8785" s="47"/>
      <c r="E8785" s="47"/>
      <c r="F8785" s="47"/>
      <c r="G8785" s="48"/>
      <c r="H8785" s="47"/>
      <c r="I8785" s="51"/>
      <c r="J8785" s="51"/>
      <c r="K8785" s="47"/>
      <c r="L8785" s="47"/>
      <c r="M8785" s="47"/>
      <c r="N8785" s="47"/>
      <c r="O8785" s="48"/>
    </row>
    <row r="8786" spans="2:15" x14ac:dyDescent="0.25">
      <c r="B8786" s="84"/>
      <c r="C8786" s="47"/>
      <c r="D8786" s="47"/>
      <c r="E8786" s="47"/>
      <c r="F8786" s="47"/>
      <c r="G8786" s="48"/>
      <c r="H8786" s="47"/>
      <c r="I8786" s="51"/>
      <c r="J8786" s="51"/>
      <c r="K8786" s="47"/>
      <c r="L8786" s="47"/>
      <c r="M8786" s="47"/>
      <c r="N8786" s="47"/>
      <c r="O8786" s="48"/>
    </row>
    <row r="8787" spans="2:15" x14ac:dyDescent="0.25">
      <c r="B8787" s="84"/>
      <c r="C8787" s="47"/>
      <c r="D8787" s="47"/>
      <c r="E8787" s="47"/>
      <c r="F8787" s="47"/>
      <c r="G8787" s="48"/>
      <c r="H8787" s="47"/>
      <c r="I8787" s="51"/>
      <c r="J8787" s="51"/>
      <c r="K8787" s="47"/>
      <c r="L8787" s="47"/>
      <c r="M8787" s="47"/>
      <c r="N8787" s="47"/>
      <c r="O8787" s="48"/>
    </row>
    <row r="8788" spans="2:15" x14ac:dyDescent="0.25">
      <c r="B8788" s="84"/>
      <c r="C8788" s="47"/>
      <c r="D8788" s="47"/>
      <c r="E8788" s="47"/>
      <c r="F8788" s="47"/>
      <c r="G8788" s="48"/>
      <c r="H8788" s="47"/>
      <c r="I8788" s="51"/>
      <c r="J8788" s="51"/>
      <c r="K8788" s="47"/>
      <c r="L8788" s="47"/>
      <c r="M8788" s="47"/>
      <c r="N8788" s="47"/>
      <c r="O8788" s="48"/>
    </row>
    <row r="8789" spans="2:15" x14ac:dyDescent="0.25">
      <c r="B8789" s="84"/>
      <c r="C8789" s="47"/>
      <c r="D8789" s="47"/>
      <c r="E8789" s="47"/>
      <c r="F8789" s="47"/>
      <c r="G8789" s="48"/>
      <c r="H8789" s="47"/>
      <c r="I8789" s="51"/>
      <c r="J8789" s="51"/>
      <c r="K8789" s="47"/>
      <c r="L8789" s="47"/>
      <c r="M8789" s="47"/>
      <c r="N8789" s="47"/>
      <c r="O8789" s="48"/>
    </row>
    <row r="8790" spans="2:15" x14ac:dyDescent="0.25">
      <c r="B8790" s="84"/>
      <c r="C8790" s="47"/>
      <c r="D8790" s="47"/>
      <c r="E8790" s="47"/>
      <c r="F8790" s="47"/>
      <c r="G8790" s="48"/>
      <c r="H8790" s="47"/>
      <c r="I8790" s="51"/>
      <c r="J8790" s="51"/>
      <c r="K8790" s="47"/>
      <c r="L8790" s="47"/>
      <c r="M8790" s="47"/>
      <c r="N8790" s="47"/>
      <c r="O8790" s="48"/>
    </row>
    <row r="8791" spans="2:15" x14ac:dyDescent="0.25">
      <c r="B8791" s="84"/>
      <c r="C8791" s="47"/>
      <c r="D8791" s="47"/>
      <c r="E8791" s="47"/>
      <c r="F8791" s="47"/>
      <c r="G8791" s="48"/>
      <c r="H8791" s="47"/>
      <c r="I8791" s="51"/>
      <c r="J8791" s="51"/>
      <c r="K8791" s="47"/>
      <c r="L8791" s="47"/>
      <c r="M8791" s="47"/>
      <c r="N8791" s="47"/>
      <c r="O8791" s="48"/>
    </row>
    <row r="8792" spans="2:15" x14ac:dyDescent="0.25">
      <c r="B8792" s="84"/>
      <c r="C8792" s="47"/>
      <c r="D8792" s="47"/>
      <c r="E8792" s="47"/>
      <c r="F8792" s="47"/>
      <c r="G8792" s="48"/>
      <c r="H8792" s="47"/>
      <c r="I8792" s="51"/>
      <c r="J8792" s="51"/>
      <c r="K8792" s="47"/>
      <c r="L8792" s="47"/>
      <c r="M8792" s="47"/>
      <c r="N8792" s="47"/>
      <c r="O8792" s="48"/>
    </row>
    <row r="8793" spans="2:15" x14ac:dyDescent="0.25">
      <c r="B8793" s="84"/>
      <c r="C8793" s="47"/>
      <c r="D8793" s="47"/>
      <c r="E8793" s="47"/>
      <c r="F8793" s="47"/>
      <c r="G8793" s="48"/>
      <c r="H8793" s="47"/>
      <c r="I8793" s="51"/>
      <c r="J8793" s="51"/>
      <c r="K8793" s="47"/>
      <c r="L8793" s="47"/>
      <c r="M8793" s="47"/>
      <c r="N8793" s="47"/>
      <c r="O8793" s="48"/>
    </row>
    <row r="8794" spans="2:15" x14ac:dyDescent="0.25">
      <c r="B8794" s="84"/>
      <c r="C8794" s="47"/>
      <c r="D8794" s="47"/>
      <c r="E8794" s="47"/>
      <c r="F8794" s="47"/>
      <c r="G8794" s="48"/>
      <c r="H8794" s="47"/>
      <c r="I8794" s="51"/>
      <c r="J8794" s="51"/>
      <c r="K8794" s="47"/>
      <c r="L8794" s="47"/>
      <c r="M8794" s="47"/>
      <c r="N8794" s="47"/>
      <c r="O8794" s="48"/>
    </row>
    <row r="8795" spans="2:15" x14ac:dyDescent="0.25">
      <c r="B8795" s="84"/>
      <c r="C8795" s="47"/>
      <c r="D8795" s="47"/>
      <c r="E8795" s="47"/>
      <c r="F8795" s="47"/>
      <c r="G8795" s="48"/>
      <c r="H8795" s="47"/>
      <c r="I8795" s="51"/>
      <c r="J8795" s="51"/>
      <c r="K8795" s="47"/>
      <c r="L8795" s="47"/>
      <c r="M8795" s="47"/>
      <c r="N8795" s="47"/>
      <c r="O8795" s="48"/>
    </row>
    <row r="8796" spans="2:15" x14ac:dyDescent="0.25">
      <c r="B8796" s="84"/>
      <c r="C8796" s="47"/>
      <c r="D8796" s="47"/>
      <c r="E8796" s="47"/>
      <c r="F8796" s="47"/>
      <c r="G8796" s="48"/>
      <c r="H8796" s="47"/>
      <c r="I8796" s="51"/>
      <c r="J8796" s="51"/>
      <c r="K8796" s="47"/>
      <c r="L8796" s="47"/>
      <c r="M8796" s="47"/>
      <c r="N8796" s="47"/>
      <c r="O8796" s="48"/>
    </row>
    <row r="8797" spans="2:15" x14ac:dyDescent="0.25">
      <c r="B8797" s="84"/>
      <c r="C8797" s="47"/>
      <c r="D8797" s="47"/>
      <c r="E8797" s="47"/>
      <c r="F8797" s="47"/>
      <c r="G8797" s="48"/>
      <c r="H8797" s="47"/>
      <c r="I8797" s="51"/>
      <c r="J8797" s="51"/>
      <c r="K8797" s="47"/>
      <c r="L8797" s="47"/>
      <c r="M8797" s="47"/>
      <c r="N8797" s="47"/>
      <c r="O8797" s="48"/>
    </row>
    <row r="8798" spans="2:15" x14ac:dyDescent="0.25">
      <c r="B8798" s="84"/>
      <c r="C8798" s="47"/>
      <c r="D8798" s="47"/>
      <c r="E8798" s="47"/>
      <c r="F8798" s="47"/>
      <c r="G8798" s="48"/>
      <c r="H8798" s="47"/>
      <c r="I8798" s="51"/>
      <c r="J8798" s="51"/>
      <c r="K8798" s="47"/>
      <c r="L8798" s="47"/>
      <c r="M8798" s="47"/>
      <c r="N8798" s="47"/>
      <c r="O8798" s="48"/>
    </row>
    <row r="8799" spans="2:15" x14ac:dyDescent="0.25">
      <c r="B8799" s="84"/>
      <c r="C8799" s="47"/>
      <c r="D8799" s="47"/>
      <c r="E8799" s="47"/>
      <c r="F8799" s="47"/>
      <c r="G8799" s="48"/>
      <c r="H8799" s="47"/>
      <c r="I8799" s="51"/>
      <c r="J8799" s="51"/>
      <c r="K8799" s="47"/>
      <c r="L8799" s="47"/>
      <c r="M8799" s="47"/>
      <c r="N8799" s="47"/>
      <c r="O8799" s="48"/>
    </row>
    <row r="8800" spans="2:15" x14ac:dyDescent="0.25">
      <c r="B8800" s="84"/>
      <c r="C8800" s="47"/>
      <c r="D8800" s="47"/>
      <c r="E8800" s="47"/>
      <c r="F8800" s="47"/>
      <c r="G8800" s="48"/>
      <c r="H8800" s="47"/>
      <c r="I8800" s="51"/>
      <c r="J8800" s="51"/>
      <c r="K8800" s="47"/>
      <c r="L8800" s="47"/>
      <c r="M8800" s="47"/>
      <c r="N8800" s="47"/>
      <c r="O8800" s="48"/>
    </row>
    <row r="8801" spans="2:15" x14ac:dyDescent="0.25">
      <c r="B8801" s="84"/>
      <c r="C8801" s="47"/>
      <c r="D8801" s="47"/>
      <c r="E8801" s="47"/>
      <c r="F8801" s="47"/>
      <c r="G8801" s="48"/>
      <c r="H8801" s="47"/>
      <c r="I8801" s="51"/>
      <c r="J8801" s="51"/>
      <c r="K8801" s="47"/>
      <c r="L8801" s="47"/>
      <c r="M8801" s="47"/>
      <c r="N8801" s="47"/>
      <c r="O8801" s="48"/>
    </row>
    <row r="8802" spans="2:15" x14ac:dyDescent="0.25">
      <c r="B8802" s="84"/>
      <c r="C8802" s="47"/>
      <c r="D8802" s="47"/>
      <c r="E8802" s="47"/>
      <c r="F8802" s="47"/>
      <c r="G8802" s="48"/>
      <c r="H8802" s="47"/>
      <c r="I8802" s="51"/>
      <c r="J8802" s="51"/>
      <c r="K8802" s="47"/>
      <c r="L8802" s="47"/>
      <c r="M8802" s="47"/>
      <c r="N8802" s="47"/>
      <c r="O8802" s="48"/>
    </row>
    <row r="8803" spans="2:15" x14ac:dyDescent="0.25">
      <c r="B8803" s="84"/>
      <c r="C8803" s="47"/>
      <c r="D8803" s="47"/>
      <c r="E8803" s="47"/>
      <c r="F8803" s="47"/>
      <c r="G8803" s="48"/>
      <c r="H8803" s="47"/>
      <c r="I8803" s="51"/>
      <c r="J8803" s="51"/>
      <c r="K8803" s="47"/>
      <c r="L8803" s="47"/>
      <c r="M8803" s="47"/>
      <c r="N8803" s="47"/>
      <c r="O8803" s="48"/>
    </row>
    <row r="8804" spans="2:15" x14ac:dyDescent="0.25">
      <c r="B8804" s="84"/>
      <c r="C8804" s="47"/>
      <c r="D8804" s="47"/>
      <c r="E8804" s="47"/>
      <c r="F8804" s="47"/>
      <c r="G8804" s="48"/>
      <c r="H8804" s="47"/>
      <c r="I8804" s="51"/>
      <c r="J8804" s="51"/>
      <c r="K8804" s="47"/>
      <c r="L8804" s="47"/>
      <c r="M8804" s="47"/>
      <c r="N8804" s="47"/>
      <c r="O8804" s="48"/>
    </row>
    <row r="8805" spans="2:15" x14ac:dyDescent="0.25">
      <c r="B8805" s="84"/>
      <c r="C8805" s="47"/>
      <c r="D8805" s="47"/>
      <c r="E8805" s="47"/>
      <c r="F8805" s="47"/>
      <c r="G8805" s="48"/>
      <c r="H8805" s="47"/>
      <c r="I8805" s="51"/>
      <c r="J8805" s="51"/>
      <c r="K8805" s="47"/>
      <c r="L8805" s="47"/>
      <c r="M8805" s="47"/>
      <c r="N8805" s="47"/>
      <c r="O8805" s="48"/>
    </row>
    <row r="8806" spans="2:15" x14ac:dyDescent="0.25">
      <c r="B8806" s="84"/>
      <c r="C8806" s="47"/>
      <c r="D8806" s="47"/>
      <c r="E8806" s="47"/>
      <c r="F8806" s="47"/>
      <c r="G8806" s="48"/>
      <c r="H8806" s="47"/>
      <c r="I8806" s="51"/>
      <c r="J8806" s="51"/>
      <c r="K8806" s="47"/>
      <c r="L8806" s="47"/>
      <c r="M8806" s="47"/>
      <c r="N8806" s="47"/>
      <c r="O8806" s="48"/>
    </row>
    <row r="8807" spans="2:15" x14ac:dyDescent="0.25">
      <c r="B8807" s="84"/>
      <c r="C8807" s="47"/>
      <c r="D8807" s="47"/>
      <c r="E8807" s="47"/>
      <c r="F8807" s="47"/>
      <c r="G8807" s="48"/>
      <c r="H8807" s="47"/>
      <c r="I8807" s="51"/>
      <c r="J8807" s="51"/>
      <c r="K8807" s="47"/>
      <c r="L8807" s="47"/>
      <c r="M8807" s="47"/>
      <c r="N8807" s="47"/>
      <c r="O8807" s="48"/>
    </row>
    <row r="8808" spans="2:15" x14ac:dyDescent="0.25">
      <c r="B8808" s="84"/>
      <c r="C8808" s="47"/>
      <c r="D8808" s="47"/>
      <c r="E8808" s="47"/>
      <c r="F8808" s="47"/>
      <c r="G8808" s="48"/>
      <c r="H8808" s="47"/>
      <c r="I8808" s="51"/>
      <c r="J8808" s="51"/>
      <c r="K8808" s="47"/>
      <c r="L8808" s="47"/>
      <c r="M8808" s="47"/>
      <c r="N8808" s="47"/>
      <c r="O8808" s="48"/>
    </row>
    <row r="8809" spans="2:15" x14ac:dyDescent="0.25">
      <c r="B8809" s="84"/>
      <c r="C8809" s="47"/>
      <c r="D8809" s="47"/>
      <c r="E8809" s="47"/>
      <c r="F8809" s="47"/>
      <c r="G8809" s="48"/>
      <c r="H8809" s="47"/>
      <c r="I8809" s="51"/>
      <c r="J8809" s="51"/>
      <c r="K8809" s="47"/>
      <c r="L8809" s="47"/>
      <c r="M8809" s="47"/>
      <c r="N8809" s="47"/>
      <c r="O8809" s="48"/>
    </row>
    <row r="8810" spans="2:15" x14ac:dyDescent="0.25">
      <c r="B8810" s="84"/>
      <c r="C8810" s="47"/>
      <c r="D8810" s="47"/>
      <c r="E8810" s="47"/>
      <c r="F8810" s="47"/>
      <c r="G8810" s="48"/>
      <c r="H8810" s="47"/>
      <c r="I8810" s="51"/>
      <c r="J8810" s="51"/>
      <c r="K8810" s="47"/>
      <c r="L8810" s="47"/>
      <c r="M8810" s="47"/>
      <c r="N8810" s="47"/>
      <c r="O8810" s="48"/>
    </row>
    <row r="8811" spans="2:15" x14ac:dyDescent="0.25">
      <c r="B8811" s="84"/>
      <c r="C8811" s="47"/>
      <c r="D8811" s="47"/>
      <c r="E8811" s="47"/>
      <c r="F8811" s="47"/>
      <c r="G8811" s="48"/>
      <c r="H8811" s="47"/>
      <c r="I8811" s="51"/>
      <c r="J8811" s="51"/>
      <c r="K8811" s="47"/>
      <c r="L8811" s="47"/>
      <c r="M8811" s="47"/>
      <c r="N8811" s="47"/>
      <c r="O8811" s="48"/>
    </row>
    <row r="8812" spans="2:15" x14ac:dyDescent="0.25">
      <c r="B8812" s="84"/>
      <c r="C8812" s="47"/>
      <c r="D8812" s="47"/>
      <c r="E8812" s="47"/>
      <c r="F8812" s="47"/>
      <c r="G8812" s="48"/>
      <c r="H8812" s="47"/>
      <c r="I8812" s="51"/>
      <c r="J8812" s="51"/>
      <c r="K8812" s="47"/>
      <c r="L8812" s="47"/>
      <c r="M8812" s="47"/>
      <c r="N8812" s="47"/>
      <c r="O8812" s="48"/>
    </row>
    <row r="8813" spans="2:15" x14ac:dyDescent="0.25">
      <c r="B8813" s="84"/>
      <c r="C8813" s="47"/>
      <c r="D8813" s="47"/>
      <c r="E8813" s="47"/>
      <c r="F8813" s="47"/>
      <c r="G8813" s="48"/>
      <c r="H8813" s="47"/>
      <c r="I8813" s="51"/>
      <c r="J8813" s="51"/>
      <c r="K8813" s="47"/>
      <c r="L8813" s="47"/>
      <c r="M8813" s="47"/>
      <c r="N8813" s="47"/>
      <c r="O8813" s="48"/>
    </row>
    <row r="8814" spans="2:15" x14ac:dyDescent="0.25">
      <c r="B8814" s="84"/>
      <c r="C8814" s="47"/>
      <c r="D8814" s="47"/>
      <c r="E8814" s="47"/>
      <c r="F8814" s="47"/>
      <c r="G8814" s="48"/>
      <c r="H8814" s="47"/>
      <c r="I8814" s="51"/>
      <c r="J8814" s="51"/>
      <c r="K8814" s="47"/>
      <c r="L8814" s="47"/>
      <c r="M8814" s="47"/>
      <c r="N8814" s="47"/>
      <c r="O8814" s="48"/>
    </row>
    <row r="8815" spans="2:15" x14ac:dyDescent="0.25">
      <c r="B8815" s="84"/>
      <c r="C8815" s="47"/>
      <c r="D8815" s="47"/>
      <c r="E8815" s="47"/>
      <c r="F8815" s="47"/>
      <c r="G8815" s="48"/>
      <c r="H8815" s="47"/>
      <c r="I8815" s="51"/>
      <c r="J8815" s="51"/>
      <c r="K8815" s="47"/>
      <c r="L8815" s="47"/>
      <c r="M8815" s="47"/>
      <c r="N8815" s="47"/>
      <c r="O8815" s="48"/>
    </row>
    <row r="8816" spans="2:15" x14ac:dyDescent="0.25">
      <c r="B8816" s="84"/>
      <c r="C8816" s="47"/>
      <c r="D8816" s="47"/>
      <c r="E8816" s="47"/>
      <c r="F8816" s="47"/>
      <c r="G8816" s="48"/>
      <c r="H8816" s="47"/>
      <c r="I8816" s="51"/>
      <c r="J8816" s="51"/>
      <c r="K8816" s="47"/>
      <c r="L8816" s="47"/>
      <c r="M8816" s="47"/>
      <c r="N8816" s="47"/>
      <c r="O8816" s="48"/>
    </row>
    <row r="8817" spans="2:15" x14ac:dyDescent="0.25">
      <c r="B8817" s="84"/>
      <c r="C8817" s="47"/>
      <c r="D8817" s="47"/>
      <c r="E8817" s="47"/>
      <c r="F8817" s="47"/>
      <c r="G8817" s="48"/>
      <c r="H8817" s="47"/>
      <c r="I8817" s="51"/>
      <c r="J8817" s="51"/>
      <c r="K8817" s="47"/>
      <c r="L8817" s="47"/>
      <c r="M8817" s="47"/>
      <c r="N8817" s="47"/>
      <c r="O8817" s="48"/>
    </row>
    <row r="8818" spans="2:15" x14ac:dyDescent="0.25">
      <c r="B8818" s="84"/>
      <c r="C8818" s="47"/>
      <c r="D8818" s="47"/>
      <c r="E8818" s="47"/>
      <c r="F8818" s="47"/>
      <c r="G8818" s="48"/>
      <c r="H8818" s="47"/>
      <c r="I8818" s="51"/>
      <c r="J8818" s="51"/>
      <c r="K8818" s="47"/>
      <c r="L8818" s="47"/>
      <c r="M8818" s="47"/>
      <c r="N8818" s="47"/>
      <c r="O8818" s="48"/>
    </row>
    <row r="8819" spans="2:15" x14ac:dyDescent="0.25">
      <c r="B8819" s="84"/>
      <c r="C8819" s="47"/>
      <c r="D8819" s="47"/>
      <c r="E8819" s="47"/>
      <c r="F8819" s="47"/>
      <c r="G8819" s="48"/>
      <c r="H8819" s="47"/>
      <c r="I8819" s="51"/>
      <c r="J8819" s="51"/>
      <c r="K8819" s="47"/>
      <c r="L8819" s="47"/>
      <c r="M8819" s="47"/>
      <c r="N8819" s="47"/>
      <c r="O8819" s="48"/>
    </row>
    <row r="8820" spans="2:15" x14ac:dyDescent="0.25">
      <c r="B8820" s="84"/>
      <c r="C8820" s="47"/>
      <c r="D8820" s="47"/>
      <c r="E8820" s="47"/>
      <c r="F8820" s="47"/>
      <c r="G8820" s="48"/>
      <c r="H8820" s="47"/>
      <c r="I8820" s="51"/>
      <c r="J8820" s="51"/>
      <c r="K8820" s="47"/>
      <c r="L8820" s="47"/>
      <c r="M8820" s="47"/>
      <c r="N8820" s="47"/>
      <c r="O8820" s="48"/>
    </row>
    <row r="8821" spans="2:15" x14ac:dyDescent="0.25">
      <c r="B8821" s="84"/>
      <c r="C8821" s="47"/>
      <c r="D8821" s="47"/>
      <c r="E8821" s="47"/>
      <c r="F8821" s="47"/>
      <c r="G8821" s="48"/>
      <c r="H8821" s="47"/>
      <c r="I8821" s="51"/>
      <c r="J8821" s="51"/>
      <c r="K8821" s="47"/>
      <c r="L8821" s="47"/>
      <c r="M8821" s="47"/>
      <c r="N8821" s="47"/>
      <c r="O8821" s="48"/>
    </row>
    <row r="8822" spans="2:15" x14ac:dyDescent="0.25">
      <c r="B8822" s="84"/>
      <c r="C8822" s="47"/>
      <c r="D8822" s="47"/>
      <c r="E8822" s="47"/>
      <c r="F8822" s="47"/>
      <c r="G8822" s="48"/>
      <c r="H8822" s="47"/>
      <c r="I8822" s="51"/>
      <c r="J8822" s="51"/>
      <c r="K8822" s="47"/>
      <c r="L8822" s="47"/>
      <c r="M8822" s="47"/>
      <c r="N8822" s="47"/>
      <c r="O8822" s="48"/>
    </row>
    <row r="8823" spans="2:15" x14ac:dyDescent="0.25">
      <c r="B8823" s="84"/>
      <c r="C8823" s="47"/>
      <c r="D8823" s="47"/>
      <c r="E8823" s="47"/>
      <c r="F8823" s="47"/>
      <c r="G8823" s="48"/>
      <c r="H8823" s="47"/>
      <c r="I8823" s="51"/>
      <c r="J8823" s="51"/>
      <c r="K8823" s="47"/>
      <c r="L8823" s="47"/>
      <c r="M8823" s="47"/>
      <c r="N8823" s="47"/>
      <c r="O8823" s="48"/>
    </row>
    <row r="8824" spans="2:15" x14ac:dyDescent="0.25">
      <c r="B8824" s="84"/>
      <c r="C8824" s="47"/>
      <c r="D8824" s="47"/>
      <c r="E8824" s="47"/>
      <c r="F8824" s="47"/>
      <c r="G8824" s="48"/>
      <c r="H8824" s="47"/>
      <c r="I8824" s="51"/>
      <c r="J8824" s="51"/>
      <c r="K8824" s="47"/>
      <c r="L8824" s="47"/>
      <c r="M8824" s="47"/>
      <c r="N8824" s="47"/>
      <c r="O8824" s="48"/>
    </row>
    <row r="8825" spans="2:15" x14ac:dyDescent="0.25">
      <c r="B8825" s="84"/>
      <c r="C8825" s="47"/>
      <c r="D8825" s="47"/>
      <c r="E8825" s="47"/>
      <c r="F8825" s="47"/>
      <c r="G8825" s="48"/>
      <c r="H8825" s="47"/>
      <c r="I8825" s="51"/>
      <c r="J8825" s="51"/>
      <c r="K8825" s="47"/>
      <c r="L8825" s="47"/>
      <c r="M8825" s="47"/>
      <c r="N8825" s="47"/>
      <c r="O8825" s="48"/>
    </row>
    <row r="8826" spans="2:15" x14ac:dyDescent="0.25">
      <c r="B8826" s="84"/>
      <c r="C8826" s="47"/>
      <c r="D8826" s="47"/>
      <c r="E8826" s="47"/>
      <c r="F8826" s="47"/>
      <c r="G8826" s="48"/>
      <c r="H8826" s="47"/>
      <c r="I8826" s="51"/>
      <c r="J8826" s="51"/>
      <c r="K8826" s="47"/>
      <c r="L8826" s="47"/>
      <c r="M8826" s="47"/>
      <c r="N8826" s="47"/>
      <c r="O8826" s="48"/>
    </row>
    <row r="8827" spans="2:15" x14ac:dyDescent="0.25">
      <c r="B8827" s="84"/>
      <c r="C8827" s="47"/>
      <c r="D8827" s="47"/>
      <c r="E8827" s="47"/>
      <c r="F8827" s="47"/>
      <c r="G8827" s="48"/>
      <c r="H8827" s="47"/>
      <c r="I8827" s="51"/>
      <c r="J8827" s="51"/>
      <c r="K8827" s="47"/>
      <c r="L8827" s="47"/>
      <c r="M8827" s="47"/>
      <c r="N8827" s="47"/>
      <c r="O8827" s="48"/>
    </row>
    <row r="8828" spans="2:15" x14ac:dyDescent="0.25">
      <c r="B8828" s="84"/>
      <c r="C8828" s="47"/>
      <c r="D8828" s="47"/>
      <c r="E8828" s="47"/>
      <c r="F8828" s="47"/>
      <c r="G8828" s="48"/>
      <c r="H8828" s="47"/>
      <c r="I8828" s="51"/>
      <c r="J8828" s="51"/>
      <c r="K8828" s="47"/>
      <c r="L8828" s="47"/>
      <c r="M8828" s="47"/>
      <c r="N8828" s="47"/>
      <c r="O8828" s="48"/>
    </row>
    <row r="8829" spans="2:15" x14ac:dyDescent="0.25">
      <c r="B8829" s="84"/>
      <c r="C8829" s="47"/>
      <c r="D8829" s="47"/>
      <c r="E8829" s="47"/>
      <c r="F8829" s="47"/>
      <c r="G8829" s="48"/>
      <c r="H8829" s="47"/>
      <c r="I8829" s="51"/>
      <c r="J8829" s="51"/>
      <c r="K8829" s="47"/>
      <c r="L8829" s="47"/>
      <c r="M8829" s="47"/>
      <c r="N8829" s="47"/>
      <c r="O8829" s="48"/>
    </row>
    <row r="8830" spans="2:15" x14ac:dyDescent="0.25">
      <c r="B8830" s="84"/>
      <c r="C8830" s="47"/>
      <c r="D8830" s="47"/>
      <c r="E8830" s="47"/>
      <c r="F8830" s="47"/>
      <c r="G8830" s="48"/>
      <c r="H8830" s="47"/>
      <c r="I8830" s="51"/>
      <c r="J8830" s="51"/>
      <c r="K8830" s="47"/>
      <c r="L8830" s="47"/>
      <c r="M8830" s="47"/>
      <c r="N8830" s="47"/>
      <c r="O8830" s="48"/>
    </row>
    <row r="8831" spans="2:15" x14ac:dyDescent="0.25">
      <c r="B8831" s="84"/>
      <c r="C8831" s="47"/>
      <c r="D8831" s="47"/>
      <c r="E8831" s="47"/>
      <c r="F8831" s="47"/>
      <c r="G8831" s="48"/>
      <c r="H8831" s="47"/>
      <c r="I8831" s="51"/>
      <c r="J8831" s="51"/>
      <c r="K8831" s="47"/>
      <c r="L8831" s="47"/>
      <c r="M8831" s="47"/>
      <c r="N8831" s="47"/>
      <c r="O8831" s="48"/>
    </row>
    <row r="8832" spans="2:15" x14ac:dyDescent="0.25">
      <c r="B8832" s="84"/>
      <c r="C8832" s="47"/>
      <c r="D8832" s="47"/>
      <c r="E8832" s="47"/>
      <c r="F8832" s="47"/>
      <c r="G8832" s="48"/>
      <c r="H8832" s="47"/>
      <c r="I8832" s="51"/>
      <c r="J8832" s="51"/>
      <c r="K8832" s="47"/>
      <c r="L8832" s="47"/>
      <c r="M8832" s="47"/>
      <c r="N8832" s="47"/>
      <c r="O8832" s="48"/>
    </row>
    <row r="8833" spans="2:15" x14ac:dyDescent="0.25">
      <c r="B8833" s="84"/>
      <c r="C8833" s="47"/>
      <c r="D8833" s="47"/>
      <c r="E8833" s="47"/>
      <c r="F8833" s="47"/>
      <c r="G8833" s="48"/>
      <c r="H8833" s="47"/>
      <c r="I8833" s="51"/>
      <c r="J8833" s="51"/>
      <c r="K8833" s="47"/>
      <c r="L8833" s="47"/>
      <c r="M8833" s="47"/>
      <c r="N8833" s="47"/>
      <c r="O8833" s="48"/>
    </row>
    <row r="8834" spans="2:15" x14ac:dyDescent="0.25">
      <c r="B8834" s="84"/>
      <c r="C8834" s="47"/>
      <c r="D8834" s="47"/>
      <c r="E8834" s="47"/>
      <c r="F8834" s="47"/>
      <c r="G8834" s="48"/>
      <c r="H8834" s="47"/>
      <c r="I8834" s="51"/>
      <c r="J8834" s="51"/>
      <c r="K8834" s="47"/>
      <c r="L8834" s="47"/>
      <c r="M8834" s="47"/>
      <c r="N8834" s="47"/>
      <c r="O8834" s="48"/>
    </row>
    <row r="8835" spans="2:15" x14ac:dyDescent="0.25">
      <c r="B8835" s="84"/>
      <c r="C8835" s="47"/>
      <c r="D8835" s="47"/>
      <c r="E8835" s="47"/>
      <c r="F8835" s="47"/>
      <c r="G8835" s="48"/>
      <c r="H8835" s="47"/>
      <c r="I8835" s="51"/>
      <c r="J8835" s="51"/>
      <c r="K8835" s="47"/>
      <c r="L8835" s="47"/>
      <c r="M8835" s="47"/>
      <c r="N8835" s="47"/>
      <c r="O8835" s="48"/>
    </row>
    <row r="8836" spans="2:15" x14ac:dyDescent="0.25">
      <c r="B8836" s="84"/>
      <c r="C8836" s="47"/>
      <c r="D8836" s="47"/>
      <c r="E8836" s="47"/>
      <c r="F8836" s="47"/>
      <c r="G8836" s="48"/>
      <c r="H8836" s="47"/>
      <c r="I8836" s="51"/>
      <c r="J8836" s="51"/>
      <c r="K8836" s="47"/>
      <c r="L8836" s="47"/>
      <c r="M8836" s="47"/>
      <c r="N8836" s="47"/>
      <c r="O8836" s="48"/>
    </row>
    <row r="8837" spans="2:15" x14ac:dyDescent="0.25">
      <c r="B8837" s="84"/>
      <c r="C8837" s="47"/>
      <c r="D8837" s="47"/>
      <c r="E8837" s="47"/>
      <c r="F8837" s="47"/>
      <c r="G8837" s="48"/>
      <c r="H8837" s="47"/>
      <c r="I8837" s="51"/>
      <c r="J8837" s="51"/>
      <c r="K8837" s="47"/>
      <c r="L8837" s="47"/>
      <c r="M8837" s="47"/>
      <c r="N8837" s="47"/>
      <c r="O8837" s="48"/>
    </row>
    <row r="8838" spans="2:15" x14ac:dyDescent="0.25">
      <c r="B8838" s="84"/>
      <c r="C8838" s="47"/>
      <c r="D8838" s="47"/>
      <c r="E8838" s="47"/>
      <c r="F8838" s="47"/>
      <c r="G8838" s="48"/>
      <c r="H8838" s="47"/>
      <c r="I8838" s="51"/>
      <c r="J8838" s="51"/>
      <c r="K8838" s="47"/>
      <c r="L8838" s="47"/>
      <c r="M8838" s="47"/>
      <c r="N8838" s="47"/>
      <c r="O8838" s="48"/>
    </row>
    <row r="8839" spans="2:15" x14ac:dyDescent="0.25">
      <c r="B8839" s="84"/>
      <c r="C8839" s="47"/>
      <c r="D8839" s="47"/>
      <c r="E8839" s="47"/>
      <c r="F8839" s="47"/>
      <c r="G8839" s="48"/>
      <c r="H8839" s="47"/>
      <c r="I8839" s="51"/>
      <c r="J8839" s="51"/>
      <c r="K8839" s="47"/>
      <c r="L8839" s="47"/>
      <c r="M8839" s="47"/>
      <c r="N8839" s="47"/>
      <c r="O8839" s="48"/>
    </row>
    <row r="8840" spans="2:15" x14ac:dyDescent="0.25">
      <c r="B8840" s="84"/>
      <c r="C8840" s="47"/>
      <c r="D8840" s="47"/>
      <c r="E8840" s="47"/>
      <c r="F8840" s="47"/>
      <c r="G8840" s="48"/>
      <c r="H8840" s="47"/>
      <c r="I8840" s="51"/>
      <c r="J8840" s="51"/>
      <c r="K8840" s="47"/>
      <c r="L8840" s="47"/>
      <c r="M8840" s="47"/>
      <c r="N8840" s="47"/>
      <c r="O8840" s="48"/>
    </row>
    <row r="8841" spans="2:15" x14ac:dyDescent="0.25">
      <c r="B8841" s="84"/>
      <c r="C8841" s="47"/>
      <c r="D8841" s="47"/>
      <c r="E8841" s="47"/>
      <c r="F8841" s="47"/>
      <c r="G8841" s="48"/>
      <c r="H8841" s="47"/>
      <c r="I8841" s="51"/>
      <c r="J8841" s="51"/>
      <c r="K8841" s="47"/>
      <c r="L8841" s="47"/>
      <c r="M8841" s="47"/>
      <c r="N8841" s="47"/>
      <c r="O8841" s="48"/>
    </row>
    <row r="8842" spans="2:15" x14ac:dyDescent="0.25">
      <c r="B8842" s="84"/>
      <c r="C8842" s="47"/>
      <c r="D8842" s="47"/>
      <c r="E8842" s="47"/>
      <c r="F8842" s="47"/>
      <c r="G8842" s="48"/>
      <c r="H8842" s="47"/>
      <c r="I8842" s="51"/>
      <c r="J8842" s="51"/>
      <c r="K8842" s="47"/>
      <c r="L8842" s="47"/>
      <c r="M8842" s="47"/>
      <c r="N8842" s="47"/>
      <c r="O8842" s="48"/>
    </row>
    <row r="8843" spans="2:15" x14ac:dyDescent="0.25">
      <c r="B8843" s="84"/>
      <c r="C8843" s="47"/>
      <c r="D8843" s="47"/>
      <c r="E8843" s="47"/>
      <c r="F8843" s="47"/>
      <c r="G8843" s="48"/>
      <c r="H8843" s="47"/>
      <c r="I8843" s="51"/>
      <c r="J8843" s="51"/>
      <c r="K8843" s="47"/>
      <c r="L8843" s="47"/>
      <c r="M8843" s="47"/>
      <c r="N8843" s="47"/>
      <c r="O8843" s="48"/>
    </row>
    <row r="8844" spans="2:15" x14ac:dyDescent="0.25">
      <c r="B8844" s="84"/>
      <c r="C8844" s="47"/>
      <c r="D8844" s="47"/>
      <c r="E8844" s="47"/>
      <c r="F8844" s="47"/>
      <c r="G8844" s="48"/>
      <c r="H8844" s="47"/>
      <c r="I8844" s="51"/>
      <c r="J8844" s="51"/>
      <c r="K8844" s="47"/>
      <c r="L8844" s="47"/>
      <c r="M8844" s="47"/>
      <c r="N8844" s="47"/>
      <c r="O8844" s="48"/>
    </row>
    <row r="8845" spans="2:15" x14ac:dyDescent="0.25">
      <c r="B8845" s="84"/>
      <c r="C8845" s="47"/>
      <c r="D8845" s="47"/>
      <c r="E8845" s="47"/>
      <c r="F8845" s="47"/>
      <c r="G8845" s="48"/>
      <c r="H8845" s="47"/>
      <c r="I8845" s="51"/>
      <c r="J8845" s="51"/>
      <c r="K8845" s="47"/>
      <c r="L8845" s="47"/>
      <c r="M8845" s="47"/>
      <c r="N8845" s="47"/>
      <c r="O8845" s="48"/>
    </row>
    <row r="8846" spans="2:15" x14ac:dyDescent="0.25">
      <c r="B8846" s="84"/>
      <c r="C8846" s="47"/>
      <c r="D8846" s="47"/>
      <c r="E8846" s="47"/>
      <c r="F8846" s="47"/>
      <c r="G8846" s="48"/>
      <c r="H8846" s="47"/>
      <c r="I8846" s="51"/>
      <c r="J8846" s="51"/>
      <c r="K8846" s="47"/>
      <c r="L8846" s="47"/>
      <c r="M8846" s="47"/>
      <c r="N8846" s="47"/>
      <c r="O8846" s="48"/>
    </row>
    <row r="8847" spans="2:15" x14ac:dyDescent="0.25">
      <c r="B8847" s="84"/>
      <c r="C8847" s="47"/>
      <c r="D8847" s="47"/>
      <c r="E8847" s="47"/>
      <c r="F8847" s="47"/>
      <c r="G8847" s="48"/>
      <c r="H8847" s="47"/>
      <c r="I8847" s="51"/>
      <c r="J8847" s="51"/>
      <c r="K8847" s="47"/>
      <c r="L8847" s="47"/>
      <c r="M8847" s="47"/>
      <c r="N8847" s="47"/>
      <c r="O8847" s="48"/>
    </row>
    <row r="8848" spans="2:15" x14ac:dyDescent="0.25">
      <c r="B8848" s="84"/>
      <c r="C8848" s="47"/>
      <c r="D8848" s="47"/>
      <c r="E8848" s="47"/>
      <c r="F8848" s="47"/>
      <c r="G8848" s="48"/>
      <c r="H8848" s="47"/>
      <c r="I8848" s="51"/>
      <c r="J8848" s="51"/>
      <c r="K8848" s="47"/>
      <c r="L8848" s="47"/>
      <c r="M8848" s="47"/>
      <c r="N8848" s="47"/>
      <c r="O8848" s="48"/>
    </row>
    <row r="8849" spans="2:15" x14ac:dyDescent="0.25">
      <c r="B8849" s="84"/>
      <c r="C8849" s="47"/>
      <c r="D8849" s="47"/>
      <c r="E8849" s="47"/>
      <c r="F8849" s="47"/>
      <c r="G8849" s="48"/>
      <c r="H8849" s="47"/>
      <c r="I8849" s="51"/>
      <c r="J8849" s="51"/>
      <c r="K8849" s="47"/>
      <c r="L8849" s="47"/>
      <c r="M8849" s="47"/>
      <c r="N8849" s="47"/>
      <c r="O8849" s="48"/>
    </row>
    <row r="8850" spans="2:15" x14ac:dyDescent="0.25">
      <c r="B8850" s="84"/>
      <c r="C8850" s="47"/>
      <c r="D8850" s="47"/>
      <c r="E8850" s="47"/>
      <c r="F8850" s="47"/>
      <c r="G8850" s="48"/>
      <c r="H8850" s="47"/>
      <c r="I8850" s="51"/>
      <c r="J8850" s="51"/>
      <c r="K8850" s="47"/>
      <c r="L8850" s="47"/>
      <c r="M8850" s="47"/>
      <c r="N8850" s="47"/>
      <c r="O8850" s="48"/>
    </row>
    <row r="8851" spans="2:15" x14ac:dyDescent="0.25">
      <c r="B8851" s="84"/>
      <c r="C8851" s="47"/>
      <c r="D8851" s="47"/>
      <c r="E8851" s="47"/>
      <c r="F8851" s="47"/>
      <c r="G8851" s="48"/>
      <c r="H8851" s="47"/>
      <c r="I8851" s="51"/>
      <c r="J8851" s="51"/>
      <c r="K8851" s="47"/>
      <c r="L8851" s="47"/>
      <c r="M8851" s="47"/>
      <c r="N8851" s="47"/>
      <c r="O8851" s="48"/>
    </row>
    <row r="8852" spans="2:15" x14ac:dyDescent="0.25">
      <c r="B8852" s="84"/>
      <c r="C8852" s="47"/>
      <c r="D8852" s="47"/>
      <c r="E8852" s="47"/>
      <c r="F8852" s="47"/>
      <c r="G8852" s="48"/>
      <c r="H8852" s="47"/>
      <c r="I8852" s="51"/>
      <c r="J8852" s="51"/>
      <c r="K8852" s="47"/>
      <c r="L8852" s="47"/>
      <c r="M8852" s="47"/>
      <c r="N8852" s="47"/>
      <c r="O8852" s="48"/>
    </row>
    <row r="8853" spans="2:15" x14ac:dyDescent="0.25">
      <c r="B8853" s="84"/>
      <c r="C8853" s="47"/>
      <c r="D8853" s="47"/>
      <c r="E8853" s="47"/>
      <c r="F8853" s="47"/>
      <c r="G8853" s="48"/>
      <c r="H8853" s="47"/>
      <c r="I8853" s="51"/>
      <c r="J8853" s="51"/>
      <c r="K8853" s="47"/>
      <c r="L8853" s="47"/>
      <c r="M8853" s="47"/>
      <c r="N8853" s="47"/>
      <c r="O8853" s="48"/>
    </row>
    <row r="8854" spans="2:15" x14ac:dyDescent="0.25">
      <c r="B8854" s="84"/>
      <c r="C8854" s="47"/>
      <c r="D8854" s="47"/>
      <c r="E8854" s="47"/>
      <c r="F8854" s="47"/>
      <c r="G8854" s="48"/>
      <c r="H8854" s="47"/>
      <c r="I8854" s="51"/>
      <c r="J8854" s="51"/>
      <c r="K8854" s="47"/>
      <c r="L8854" s="47"/>
      <c r="M8854" s="47"/>
      <c r="N8854" s="47"/>
      <c r="O8854" s="48"/>
    </row>
    <row r="8855" spans="2:15" x14ac:dyDescent="0.25">
      <c r="B8855" s="84"/>
      <c r="C8855" s="47"/>
      <c r="D8855" s="47"/>
      <c r="E8855" s="47"/>
      <c r="F8855" s="47"/>
      <c r="G8855" s="48"/>
      <c r="H8855" s="47"/>
      <c r="I8855" s="51"/>
      <c r="J8855" s="51"/>
      <c r="K8855" s="47"/>
      <c r="L8855" s="47"/>
      <c r="M8855" s="47"/>
      <c r="N8855" s="47"/>
      <c r="O8855" s="48"/>
    </row>
    <row r="8856" spans="2:15" x14ac:dyDescent="0.25">
      <c r="B8856" s="84"/>
      <c r="C8856" s="47"/>
      <c r="D8856" s="47"/>
      <c r="E8856" s="47"/>
      <c r="F8856" s="47"/>
      <c r="G8856" s="48"/>
      <c r="H8856" s="47"/>
      <c r="I8856" s="51"/>
      <c r="J8856" s="51"/>
      <c r="K8856" s="47"/>
      <c r="L8856" s="47"/>
      <c r="M8856" s="47"/>
      <c r="N8856" s="47"/>
      <c r="O8856" s="48"/>
    </row>
    <row r="8857" spans="2:15" x14ac:dyDescent="0.25">
      <c r="B8857" s="84"/>
      <c r="C8857" s="47"/>
      <c r="D8857" s="47"/>
      <c r="E8857" s="47"/>
      <c r="F8857" s="47"/>
      <c r="G8857" s="48"/>
      <c r="H8857" s="47"/>
      <c r="I8857" s="51"/>
      <c r="J8857" s="51"/>
      <c r="K8857" s="47"/>
      <c r="L8857" s="47"/>
      <c r="M8857" s="47"/>
      <c r="N8857" s="47"/>
      <c r="O8857" s="48"/>
    </row>
    <row r="8858" spans="2:15" x14ac:dyDescent="0.25">
      <c r="B8858" s="84"/>
      <c r="C8858" s="47"/>
      <c r="D8858" s="47"/>
      <c r="E8858" s="47"/>
      <c r="F8858" s="47"/>
      <c r="G8858" s="48"/>
      <c r="H8858" s="47"/>
      <c r="I8858" s="51"/>
      <c r="J8858" s="51"/>
      <c r="K8858" s="47"/>
      <c r="L8858" s="47"/>
      <c r="M8858" s="47"/>
      <c r="N8858" s="47"/>
      <c r="O8858" s="48"/>
    </row>
    <row r="8859" spans="2:15" x14ac:dyDescent="0.25">
      <c r="B8859" s="84"/>
      <c r="C8859" s="47"/>
      <c r="D8859" s="47"/>
      <c r="E8859" s="47"/>
      <c r="F8859" s="47"/>
      <c r="G8859" s="48"/>
      <c r="H8859" s="47"/>
      <c r="I8859" s="51"/>
      <c r="J8859" s="51"/>
      <c r="K8859" s="47"/>
      <c r="L8859" s="47"/>
      <c r="M8859" s="47"/>
      <c r="N8859" s="47"/>
      <c r="O8859" s="48"/>
    </row>
    <row r="8860" spans="2:15" x14ac:dyDescent="0.25">
      <c r="B8860" s="84"/>
      <c r="C8860" s="47"/>
      <c r="D8860" s="47"/>
      <c r="E8860" s="47"/>
      <c r="F8860" s="47"/>
      <c r="G8860" s="48"/>
      <c r="H8860" s="47"/>
      <c r="I8860" s="51"/>
      <c r="J8860" s="51"/>
      <c r="K8860" s="47"/>
      <c r="L8860" s="47"/>
      <c r="M8860" s="47"/>
      <c r="N8860" s="47"/>
      <c r="O8860" s="48"/>
    </row>
    <row r="8861" spans="2:15" x14ac:dyDescent="0.25">
      <c r="B8861" s="84"/>
      <c r="C8861" s="47"/>
      <c r="D8861" s="47"/>
      <c r="E8861" s="47"/>
      <c r="F8861" s="47"/>
      <c r="G8861" s="48"/>
      <c r="H8861" s="47"/>
      <c r="I8861" s="51"/>
      <c r="J8861" s="51"/>
      <c r="K8861" s="47"/>
      <c r="L8861" s="47"/>
      <c r="M8861" s="47"/>
      <c r="N8861" s="47"/>
      <c r="O8861" s="48"/>
    </row>
    <row r="8862" spans="2:15" x14ac:dyDescent="0.25">
      <c r="B8862" s="84"/>
      <c r="C8862" s="47"/>
      <c r="D8862" s="47"/>
      <c r="E8862" s="47"/>
      <c r="F8862" s="47"/>
      <c r="G8862" s="48"/>
      <c r="H8862" s="47"/>
      <c r="I8862" s="51"/>
      <c r="J8862" s="51"/>
      <c r="K8862" s="47"/>
      <c r="L8862" s="47"/>
      <c r="M8862" s="47"/>
      <c r="N8862" s="47"/>
      <c r="O8862" s="48"/>
    </row>
    <row r="8863" spans="2:15" x14ac:dyDescent="0.25">
      <c r="B8863" s="84"/>
      <c r="C8863" s="47"/>
      <c r="D8863" s="47"/>
      <c r="E8863" s="47"/>
      <c r="F8863" s="47"/>
      <c r="G8863" s="48"/>
      <c r="H8863" s="47"/>
      <c r="I8863" s="51"/>
      <c r="J8863" s="51"/>
      <c r="K8863" s="47"/>
      <c r="L8863" s="47"/>
      <c r="M8863" s="47"/>
      <c r="N8863" s="47"/>
      <c r="O8863" s="48"/>
    </row>
    <row r="8864" spans="2:15" x14ac:dyDescent="0.25">
      <c r="B8864" s="84"/>
      <c r="C8864" s="47"/>
      <c r="D8864" s="47"/>
      <c r="E8864" s="47"/>
      <c r="F8864" s="47"/>
      <c r="G8864" s="48"/>
      <c r="H8864" s="47"/>
      <c r="I8864" s="51"/>
      <c r="J8864" s="51"/>
      <c r="K8864" s="47"/>
      <c r="L8864" s="47"/>
      <c r="M8864" s="47"/>
      <c r="N8864" s="47"/>
      <c r="O8864" s="48"/>
    </row>
    <row r="8865" spans="2:15" x14ac:dyDescent="0.25">
      <c r="B8865" s="84"/>
      <c r="C8865" s="47"/>
      <c r="D8865" s="47"/>
      <c r="E8865" s="47"/>
      <c r="F8865" s="47"/>
      <c r="G8865" s="48"/>
      <c r="H8865" s="47"/>
      <c r="I8865" s="51"/>
      <c r="J8865" s="51"/>
      <c r="K8865" s="47"/>
      <c r="L8865" s="47"/>
      <c r="M8865" s="47"/>
      <c r="N8865" s="47"/>
      <c r="O8865" s="48"/>
    </row>
    <row r="8866" spans="2:15" x14ac:dyDescent="0.25">
      <c r="B8866" s="84"/>
      <c r="C8866" s="47"/>
      <c r="D8866" s="47"/>
      <c r="E8866" s="47"/>
      <c r="F8866" s="47"/>
      <c r="G8866" s="48"/>
      <c r="H8866" s="47"/>
      <c r="I8866" s="51"/>
      <c r="J8866" s="51"/>
      <c r="K8866" s="47"/>
      <c r="L8866" s="47"/>
      <c r="M8866" s="47"/>
      <c r="N8866" s="47"/>
      <c r="O8866" s="48"/>
    </row>
    <row r="8867" spans="2:15" x14ac:dyDescent="0.25">
      <c r="B8867" s="84"/>
      <c r="C8867" s="47"/>
      <c r="D8867" s="47"/>
      <c r="E8867" s="47"/>
      <c r="F8867" s="47"/>
      <c r="G8867" s="48"/>
      <c r="H8867" s="47"/>
      <c r="I8867" s="51"/>
      <c r="J8867" s="51"/>
      <c r="K8867" s="47"/>
      <c r="L8867" s="47"/>
      <c r="M8867" s="47"/>
      <c r="N8867" s="47"/>
      <c r="O8867" s="48"/>
    </row>
    <row r="8868" spans="2:15" x14ac:dyDescent="0.25">
      <c r="B8868" s="84"/>
      <c r="C8868" s="47"/>
      <c r="D8868" s="47"/>
      <c r="E8868" s="47"/>
      <c r="F8868" s="47"/>
      <c r="G8868" s="48"/>
      <c r="H8868" s="47"/>
      <c r="I8868" s="51"/>
      <c r="J8868" s="51"/>
      <c r="K8868" s="47"/>
      <c r="L8868" s="47"/>
      <c r="M8868" s="47"/>
      <c r="N8868" s="47"/>
      <c r="O8868" s="48"/>
    </row>
    <row r="8869" spans="2:15" x14ac:dyDescent="0.25">
      <c r="B8869" s="84"/>
      <c r="C8869" s="47"/>
      <c r="D8869" s="47"/>
      <c r="E8869" s="47"/>
      <c r="F8869" s="47"/>
      <c r="G8869" s="48"/>
      <c r="H8869" s="47"/>
      <c r="I8869" s="51"/>
      <c r="J8869" s="51"/>
      <c r="K8869" s="47"/>
      <c r="L8869" s="47"/>
      <c r="M8869" s="47"/>
      <c r="N8869" s="47"/>
      <c r="O8869" s="48"/>
    </row>
    <row r="8870" spans="2:15" x14ac:dyDescent="0.25">
      <c r="B8870" s="84"/>
      <c r="C8870" s="47"/>
      <c r="D8870" s="47"/>
      <c r="E8870" s="47"/>
      <c r="F8870" s="47"/>
      <c r="G8870" s="48"/>
      <c r="H8870" s="47"/>
      <c r="I8870" s="51"/>
      <c r="J8870" s="51"/>
      <c r="K8870" s="47"/>
      <c r="L8870" s="47"/>
      <c r="M8870" s="47"/>
      <c r="N8870" s="47"/>
      <c r="O8870" s="48"/>
    </row>
    <row r="8871" spans="2:15" x14ac:dyDescent="0.25">
      <c r="B8871" s="84"/>
      <c r="C8871" s="47"/>
      <c r="D8871" s="47"/>
      <c r="E8871" s="47"/>
      <c r="F8871" s="47"/>
      <c r="G8871" s="48"/>
      <c r="H8871" s="47"/>
      <c r="I8871" s="51"/>
      <c r="J8871" s="51"/>
      <c r="K8871" s="47"/>
      <c r="L8871" s="47"/>
      <c r="M8871" s="47"/>
      <c r="N8871" s="47"/>
      <c r="O8871" s="48"/>
    </row>
    <row r="8872" spans="2:15" x14ac:dyDescent="0.25">
      <c r="B8872" s="84"/>
      <c r="C8872" s="47"/>
      <c r="D8872" s="47"/>
      <c r="E8872" s="47"/>
      <c r="F8872" s="47"/>
      <c r="G8872" s="48"/>
      <c r="H8872" s="47"/>
      <c r="I8872" s="51"/>
      <c r="J8872" s="51"/>
      <c r="K8872" s="47"/>
      <c r="L8872" s="47"/>
      <c r="M8872" s="47"/>
      <c r="N8872" s="47"/>
      <c r="O8872" s="48"/>
    </row>
    <row r="8873" spans="2:15" x14ac:dyDescent="0.25">
      <c r="B8873" s="84"/>
      <c r="C8873" s="47"/>
      <c r="D8873" s="47"/>
      <c r="E8873" s="47"/>
      <c r="F8873" s="47"/>
      <c r="G8873" s="48"/>
      <c r="H8873" s="47"/>
      <c r="I8873" s="51"/>
      <c r="J8873" s="51"/>
      <c r="K8873" s="47"/>
      <c r="L8873" s="47"/>
      <c r="M8873" s="47"/>
      <c r="N8873" s="47"/>
      <c r="O8873" s="48"/>
    </row>
    <row r="8874" spans="2:15" x14ac:dyDescent="0.25">
      <c r="B8874" s="84"/>
      <c r="C8874" s="47"/>
      <c r="D8874" s="47"/>
      <c r="E8874" s="47"/>
      <c r="F8874" s="47"/>
      <c r="G8874" s="48"/>
      <c r="H8874" s="47"/>
      <c r="I8874" s="51"/>
      <c r="J8874" s="51"/>
      <c r="K8874" s="47"/>
      <c r="L8874" s="47"/>
      <c r="M8874" s="47"/>
      <c r="N8874" s="47"/>
      <c r="O8874" s="48"/>
    </row>
    <row r="8875" spans="2:15" x14ac:dyDescent="0.25">
      <c r="B8875" s="84"/>
      <c r="C8875" s="47"/>
      <c r="D8875" s="47"/>
      <c r="E8875" s="47"/>
      <c r="F8875" s="47"/>
      <c r="G8875" s="48"/>
      <c r="H8875" s="47"/>
      <c r="I8875" s="51"/>
      <c r="J8875" s="51"/>
      <c r="K8875" s="47"/>
      <c r="L8875" s="47"/>
      <c r="M8875" s="47"/>
      <c r="N8875" s="47"/>
      <c r="O8875" s="48"/>
    </row>
    <row r="8876" spans="2:15" x14ac:dyDescent="0.25">
      <c r="B8876" s="84"/>
      <c r="C8876" s="47"/>
      <c r="D8876" s="47"/>
      <c r="E8876" s="47"/>
      <c r="F8876" s="47"/>
      <c r="G8876" s="48"/>
      <c r="H8876" s="47"/>
      <c r="I8876" s="51"/>
      <c r="J8876" s="51"/>
      <c r="K8876" s="47"/>
      <c r="L8876" s="47"/>
      <c r="M8876" s="47"/>
      <c r="N8876" s="47"/>
      <c r="O8876" s="48"/>
    </row>
    <row r="8877" spans="2:15" x14ac:dyDescent="0.25">
      <c r="B8877" s="84"/>
      <c r="C8877" s="47"/>
      <c r="D8877" s="47"/>
      <c r="E8877" s="47"/>
      <c r="F8877" s="47"/>
      <c r="G8877" s="48"/>
      <c r="H8877" s="47"/>
      <c r="I8877" s="51"/>
      <c r="J8877" s="51"/>
      <c r="K8877" s="47"/>
      <c r="L8877" s="47"/>
      <c r="M8877" s="47"/>
      <c r="N8877" s="47"/>
      <c r="O8877" s="48"/>
    </row>
    <row r="8878" spans="2:15" x14ac:dyDescent="0.25">
      <c r="B8878" s="84"/>
      <c r="C8878" s="47"/>
      <c r="D8878" s="47"/>
      <c r="E8878" s="47"/>
      <c r="F8878" s="47"/>
      <c r="G8878" s="48"/>
      <c r="H8878" s="47"/>
      <c r="I8878" s="51"/>
      <c r="J8878" s="51"/>
      <c r="K8878" s="47"/>
      <c r="L8878" s="47"/>
      <c r="M8878" s="47"/>
      <c r="N8878" s="47"/>
      <c r="O8878" s="48"/>
    </row>
    <row r="8879" spans="2:15" x14ac:dyDescent="0.25">
      <c r="B8879" s="84"/>
      <c r="C8879" s="47"/>
      <c r="D8879" s="47"/>
      <c r="E8879" s="47"/>
      <c r="F8879" s="47"/>
      <c r="G8879" s="48"/>
      <c r="H8879" s="47"/>
      <c r="I8879" s="51"/>
      <c r="J8879" s="51"/>
      <c r="K8879" s="47"/>
      <c r="L8879" s="47"/>
      <c r="M8879" s="47"/>
      <c r="N8879" s="47"/>
      <c r="O8879" s="48"/>
    </row>
    <row r="8880" spans="2:15" x14ac:dyDescent="0.25">
      <c r="B8880" s="84"/>
      <c r="C8880" s="47"/>
      <c r="D8880" s="47"/>
      <c r="E8880" s="47"/>
      <c r="F8880" s="47"/>
      <c r="G8880" s="48"/>
      <c r="H8880" s="47"/>
      <c r="I8880" s="51"/>
      <c r="J8880" s="51"/>
      <c r="K8880" s="47"/>
      <c r="L8880" s="47"/>
      <c r="M8880" s="47"/>
      <c r="N8880" s="47"/>
      <c r="O8880" s="48"/>
    </row>
    <row r="8881" spans="2:15" x14ac:dyDescent="0.25">
      <c r="B8881" s="84"/>
      <c r="C8881" s="47"/>
      <c r="D8881" s="47"/>
      <c r="E8881" s="47"/>
      <c r="F8881" s="47"/>
      <c r="G8881" s="48"/>
      <c r="H8881" s="47"/>
      <c r="I8881" s="51"/>
      <c r="J8881" s="51"/>
      <c r="K8881" s="47"/>
      <c r="L8881" s="47"/>
      <c r="M8881" s="47"/>
      <c r="N8881" s="47"/>
      <c r="O8881" s="48"/>
    </row>
    <row r="8882" spans="2:15" x14ac:dyDescent="0.25">
      <c r="B8882" s="84"/>
      <c r="C8882" s="47"/>
      <c r="D8882" s="47"/>
      <c r="E8882" s="47"/>
      <c r="F8882" s="47"/>
      <c r="G8882" s="48"/>
      <c r="H8882" s="47"/>
      <c r="I8882" s="51"/>
      <c r="J8882" s="51"/>
      <c r="K8882" s="47"/>
      <c r="L8882" s="47"/>
      <c r="M8882" s="47"/>
      <c r="N8882" s="47"/>
      <c r="O8882" s="48"/>
    </row>
    <row r="8883" spans="2:15" x14ac:dyDescent="0.25">
      <c r="B8883" s="84"/>
      <c r="C8883" s="47"/>
      <c r="D8883" s="47"/>
      <c r="E8883" s="47"/>
      <c r="F8883" s="47"/>
      <c r="G8883" s="48"/>
      <c r="H8883" s="47"/>
      <c r="I8883" s="51"/>
      <c r="J8883" s="51"/>
      <c r="K8883" s="47"/>
      <c r="L8883" s="47"/>
      <c r="M8883" s="47"/>
      <c r="N8883" s="47"/>
      <c r="O8883" s="48"/>
    </row>
    <row r="8884" spans="2:15" x14ac:dyDescent="0.25">
      <c r="B8884" s="84"/>
      <c r="C8884" s="47"/>
      <c r="D8884" s="47"/>
      <c r="E8884" s="47"/>
      <c r="F8884" s="47"/>
      <c r="G8884" s="48"/>
      <c r="H8884" s="47"/>
      <c r="I8884" s="51"/>
      <c r="J8884" s="51"/>
      <c r="K8884" s="47"/>
      <c r="L8884" s="47"/>
      <c r="M8884" s="47"/>
      <c r="N8884" s="47"/>
      <c r="O8884" s="48"/>
    </row>
    <row r="8885" spans="2:15" x14ac:dyDescent="0.25">
      <c r="B8885" s="84"/>
      <c r="C8885" s="47"/>
      <c r="D8885" s="47"/>
      <c r="E8885" s="47"/>
      <c r="F8885" s="47"/>
      <c r="G8885" s="48"/>
      <c r="H8885" s="47"/>
      <c r="I8885" s="51"/>
      <c r="J8885" s="51"/>
      <c r="K8885" s="47"/>
      <c r="L8885" s="47"/>
      <c r="M8885" s="47"/>
      <c r="N8885" s="47"/>
      <c r="O8885" s="48"/>
    </row>
    <row r="8886" spans="2:15" x14ac:dyDescent="0.25">
      <c r="B8886" s="84"/>
      <c r="C8886" s="47"/>
      <c r="D8886" s="47"/>
      <c r="E8886" s="47"/>
      <c r="F8886" s="47"/>
      <c r="G8886" s="48"/>
      <c r="H8886" s="47"/>
      <c r="I8886" s="51"/>
      <c r="J8886" s="51"/>
      <c r="K8886" s="47"/>
      <c r="L8886" s="47"/>
      <c r="M8886" s="47"/>
      <c r="N8886" s="47"/>
      <c r="O8886" s="48"/>
    </row>
    <row r="8887" spans="2:15" x14ac:dyDescent="0.25">
      <c r="B8887" s="84"/>
      <c r="C8887" s="47"/>
      <c r="D8887" s="47"/>
      <c r="E8887" s="47"/>
      <c r="F8887" s="47"/>
      <c r="G8887" s="48"/>
      <c r="H8887" s="47"/>
      <c r="I8887" s="51"/>
      <c r="J8887" s="51"/>
      <c r="K8887" s="47"/>
      <c r="L8887" s="47"/>
      <c r="M8887" s="47"/>
      <c r="N8887" s="47"/>
      <c r="O8887" s="48"/>
    </row>
    <row r="8888" spans="2:15" x14ac:dyDescent="0.25">
      <c r="B8888" s="84"/>
      <c r="C8888" s="47"/>
      <c r="D8888" s="47"/>
      <c r="E8888" s="47"/>
      <c r="F8888" s="47"/>
      <c r="G8888" s="48"/>
      <c r="H8888" s="47"/>
      <c r="I8888" s="51"/>
      <c r="J8888" s="51"/>
      <c r="K8888" s="47"/>
      <c r="L8888" s="47"/>
      <c r="M8888" s="47"/>
      <c r="N8888" s="47"/>
      <c r="O8888" s="48"/>
    </row>
    <row r="8889" spans="2:15" x14ac:dyDescent="0.25">
      <c r="B8889" s="84"/>
      <c r="C8889" s="47"/>
      <c r="D8889" s="47"/>
      <c r="E8889" s="47"/>
      <c r="F8889" s="47"/>
      <c r="G8889" s="48"/>
      <c r="H8889" s="47"/>
      <c r="I8889" s="51"/>
      <c r="J8889" s="51"/>
      <c r="K8889" s="47"/>
      <c r="L8889" s="47"/>
      <c r="M8889" s="47"/>
      <c r="N8889" s="47"/>
      <c r="O8889" s="48"/>
    </row>
    <row r="8890" spans="2:15" x14ac:dyDescent="0.25">
      <c r="B8890" s="84"/>
      <c r="C8890" s="47"/>
      <c r="D8890" s="47"/>
      <c r="E8890" s="47"/>
      <c r="F8890" s="47"/>
      <c r="G8890" s="48"/>
      <c r="H8890" s="47"/>
      <c r="I8890" s="51"/>
      <c r="J8890" s="51"/>
      <c r="K8890" s="47"/>
      <c r="L8890" s="47"/>
      <c r="M8890" s="47"/>
      <c r="N8890" s="47"/>
      <c r="O8890" s="48"/>
    </row>
    <row r="8891" spans="2:15" x14ac:dyDescent="0.25">
      <c r="B8891" s="84"/>
      <c r="C8891" s="47"/>
      <c r="D8891" s="47"/>
      <c r="E8891" s="47"/>
      <c r="F8891" s="47"/>
      <c r="G8891" s="48"/>
      <c r="H8891" s="47"/>
      <c r="I8891" s="51"/>
      <c r="J8891" s="51"/>
      <c r="K8891" s="47"/>
      <c r="L8891" s="47"/>
      <c r="M8891" s="47"/>
      <c r="N8891" s="47"/>
      <c r="O8891" s="48"/>
    </row>
    <row r="8892" spans="2:15" x14ac:dyDescent="0.25">
      <c r="B8892" s="84"/>
      <c r="C8892" s="47"/>
      <c r="D8892" s="47"/>
      <c r="E8892" s="47"/>
      <c r="F8892" s="47"/>
      <c r="G8892" s="48"/>
      <c r="H8892" s="47"/>
      <c r="I8892" s="51"/>
      <c r="J8892" s="51"/>
      <c r="K8892" s="47"/>
      <c r="L8892" s="47"/>
      <c r="M8892" s="47"/>
      <c r="N8892" s="47"/>
      <c r="O8892" s="48"/>
    </row>
    <row r="8893" spans="2:15" x14ac:dyDescent="0.25">
      <c r="B8893" s="84"/>
      <c r="C8893" s="47"/>
      <c r="D8893" s="47"/>
      <c r="E8893" s="47"/>
      <c r="F8893" s="47"/>
      <c r="G8893" s="48"/>
      <c r="H8893" s="47"/>
      <c r="I8893" s="51"/>
      <c r="J8893" s="51"/>
      <c r="K8893" s="47"/>
      <c r="L8893" s="47"/>
      <c r="M8893" s="47"/>
      <c r="N8893" s="47"/>
      <c r="O8893" s="48"/>
    </row>
    <row r="8894" spans="2:15" x14ac:dyDescent="0.25">
      <c r="B8894" s="84"/>
      <c r="C8894" s="47"/>
      <c r="D8894" s="47"/>
      <c r="E8894" s="47"/>
      <c r="F8894" s="47"/>
      <c r="G8894" s="48"/>
      <c r="H8894" s="47"/>
      <c r="I8894" s="51"/>
      <c r="J8894" s="51"/>
      <c r="K8894" s="47"/>
      <c r="L8894" s="47"/>
      <c r="M8894" s="47"/>
      <c r="N8894" s="47"/>
      <c r="O8894" s="48"/>
    </row>
    <row r="8895" spans="2:15" x14ac:dyDescent="0.25">
      <c r="B8895" s="84"/>
      <c r="C8895" s="47"/>
      <c r="D8895" s="47"/>
      <c r="E8895" s="47"/>
      <c r="F8895" s="47"/>
      <c r="G8895" s="48"/>
      <c r="H8895" s="47"/>
      <c r="I8895" s="51"/>
      <c r="J8895" s="51"/>
      <c r="K8895" s="47"/>
      <c r="L8895" s="47"/>
      <c r="M8895" s="47"/>
      <c r="N8895" s="47"/>
      <c r="O8895" s="48"/>
    </row>
    <row r="8896" spans="2:15" x14ac:dyDescent="0.25">
      <c r="B8896" s="84"/>
      <c r="C8896" s="47"/>
      <c r="D8896" s="47"/>
      <c r="E8896" s="47"/>
      <c r="F8896" s="47"/>
      <c r="G8896" s="48"/>
      <c r="H8896" s="47"/>
      <c r="I8896" s="51"/>
      <c r="J8896" s="51"/>
      <c r="K8896" s="47"/>
      <c r="L8896" s="47"/>
      <c r="M8896" s="47"/>
      <c r="N8896" s="47"/>
      <c r="O8896" s="48"/>
    </row>
    <row r="8897" spans="2:15" x14ac:dyDescent="0.25">
      <c r="B8897" s="84"/>
      <c r="C8897" s="47"/>
      <c r="D8897" s="47"/>
      <c r="E8897" s="47"/>
      <c r="F8897" s="47"/>
      <c r="G8897" s="48"/>
      <c r="H8897" s="47"/>
      <c r="I8897" s="51"/>
      <c r="J8897" s="51"/>
      <c r="K8897" s="47"/>
      <c r="L8897" s="47"/>
      <c r="M8897" s="47"/>
      <c r="N8897" s="47"/>
      <c r="O8897" s="48"/>
    </row>
    <row r="8898" spans="2:15" x14ac:dyDescent="0.25">
      <c r="B8898" s="84"/>
      <c r="C8898" s="47"/>
      <c r="D8898" s="47"/>
      <c r="E8898" s="47"/>
      <c r="F8898" s="47"/>
      <c r="G8898" s="48"/>
      <c r="H8898" s="47"/>
      <c r="I8898" s="51"/>
      <c r="J8898" s="51"/>
      <c r="K8898" s="47"/>
      <c r="L8898" s="47"/>
      <c r="M8898" s="47"/>
      <c r="N8898" s="47"/>
      <c r="O8898" s="48"/>
    </row>
    <row r="8899" spans="2:15" x14ac:dyDescent="0.25">
      <c r="B8899" s="84"/>
      <c r="C8899" s="47"/>
      <c r="D8899" s="47"/>
      <c r="E8899" s="47"/>
      <c r="F8899" s="47"/>
      <c r="G8899" s="48"/>
      <c r="H8899" s="47"/>
      <c r="I8899" s="51"/>
      <c r="J8899" s="51"/>
      <c r="K8899" s="47"/>
      <c r="L8899" s="47"/>
      <c r="M8899" s="47"/>
      <c r="N8899" s="47"/>
      <c r="O8899" s="48"/>
    </row>
    <row r="8900" spans="2:15" x14ac:dyDescent="0.25">
      <c r="B8900" s="84"/>
      <c r="C8900" s="47"/>
      <c r="D8900" s="47"/>
      <c r="E8900" s="47"/>
      <c r="F8900" s="47"/>
      <c r="G8900" s="48"/>
      <c r="H8900" s="47"/>
      <c r="I8900" s="51"/>
      <c r="J8900" s="51"/>
      <c r="K8900" s="47"/>
      <c r="L8900" s="47"/>
      <c r="M8900" s="47"/>
      <c r="N8900" s="47"/>
      <c r="O8900" s="48"/>
    </row>
    <row r="8901" spans="2:15" x14ac:dyDescent="0.25">
      <c r="B8901" s="84"/>
      <c r="C8901" s="47"/>
      <c r="D8901" s="47"/>
      <c r="E8901" s="47"/>
      <c r="F8901" s="47"/>
      <c r="G8901" s="48"/>
      <c r="H8901" s="47"/>
      <c r="I8901" s="51"/>
      <c r="J8901" s="51"/>
      <c r="K8901" s="47"/>
      <c r="L8901" s="47"/>
      <c r="M8901" s="47"/>
      <c r="N8901" s="47"/>
      <c r="O8901" s="48"/>
    </row>
    <row r="8902" spans="2:15" x14ac:dyDescent="0.25">
      <c r="B8902" s="84"/>
      <c r="C8902" s="47"/>
      <c r="D8902" s="47"/>
      <c r="E8902" s="47"/>
      <c r="F8902" s="47"/>
      <c r="G8902" s="48"/>
      <c r="H8902" s="47"/>
      <c r="I8902" s="51"/>
      <c r="J8902" s="51"/>
      <c r="K8902" s="47"/>
      <c r="L8902" s="47"/>
      <c r="M8902" s="47"/>
      <c r="N8902" s="47"/>
      <c r="O8902" s="48"/>
    </row>
    <row r="8903" spans="2:15" x14ac:dyDescent="0.25">
      <c r="B8903" s="84"/>
      <c r="C8903" s="47"/>
      <c r="D8903" s="47"/>
      <c r="E8903" s="47"/>
      <c r="F8903" s="47"/>
      <c r="G8903" s="48"/>
      <c r="H8903" s="47"/>
      <c r="I8903" s="51"/>
      <c r="J8903" s="51"/>
      <c r="K8903" s="47"/>
      <c r="L8903" s="47"/>
      <c r="M8903" s="47"/>
      <c r="N8903" s="47"/>
      <c r="O8903" s="48"/>
    </row>
    <row r="8904" spans="2:15" x14ac:dyDescent="0.25">
      <c r="B8904" s="84"/>
      <c r="C8904" s="47"/>
      <c r="D8904" s="47"/>
      <c r="E8904" s="47"/>
      <c r="F8904" s="47"/>
      <c r="G8904" s="48"/>
      <c r="H8904" s="47"/>
      <c r="I8904" s="51"/>
      <c r="J8904" s="51"/>
      <c r="K8904" s="47"/>
      <c r="L8904" s="47"/>
      <c r="M8904" s="47"/>
      <c r="N8904" s="47"/>
      <c r="O8904" s="48"/>
    </row>
    <row r="8905" spans="2:15" x14ac:dyDescent="0.25">
      <c r="B8905" s="84"/>
      <c r="C8905" s="47"/>
      <c r="D8905" s="47"/>
      <c r="E8905" s="47"/>
      <c r="F8905" s="47"/>
      <c r="G8905" s="48"/>
      <c r="H8905" s="47"/>
      <c r="I8905" s="51"/>
      <c r="J8905" s="51"/>
      <c r="K8905" s="47"/>
      <c r="L8905" s="47"/>
      <c r="M8905" s="47"/>
      <c r="N8905" s="47"/>
      <c r="O8905" s="48"/>
    </row>
    <row r="8906" spans="2:15" x14ac:dyDescent="0.25">
      <c r="B8906" s="84"/>
      <c r="C8906" s="47"/>
      <c r="D8906" s="47"/>
      <c r="E8906" s="47"/>
      <c r="F8906" s="47"/>
      <c r="G8906" s="48"/>
      <c r="H8906" s="47"/>
      <c r="I8906" s="51"/>
      <c r="J8906" s="51"/>
      <c r="K8906" s="47"/>
      <c r="L8906" s="47"/>
      <c r="M8906" s="47"/>
      <c r="N8906" s="47"/>
      <c r="O8906" s="48"/>
    </row>
    <row r="8907" spans="2:15" x14ac:dyDescent="0.25">
      <c r="B8907" s="84"/>
      <c r="C8907" s="47"/>
      <c r="D8907" s="47"/>
      <c r="E8907" s="47"/>
      <c r="F8907" s="47"/>
      <c r="G8907" s="48"/>
      <c r="H8907" s="47"/>
      <c r="I8907" s="51"/>
      <c r="J8907" s="51"/>
      <c r="K8907" s="47"/>
      <c r="L8907" s="47"/>
      <c r="M8907" s="47"/>
      <c r="N8907" s="47"/>
      <c r="O8907" s="48"/>
    </row>
    <row r="8908" spans="2:15" x14ac:dyDescent="0.25">
      <c r="B8908" s="84"/>
      <c r="C8908" s="47"/>
      <c r="D8908" s="47"/>
      <c r="E8908" s="47"/>
      <c r="F8908" s="47"/>
      <c r="G8908" s="48"/>
      <c r="H8908" s="47"/>
      <c r="I8908" s="51"/>
      <c r="J8908" s="51"/>
      <c r="K8908" s="47"/>
      <c r="L8908" s="47"/>
      <c r="M8908" s="47"/>
      <c r="N8908" s="47"/>
      <c r="O8908" s="48"/>
    </row>
    <row r="8909" spans="2:15" x14ac:dyDescent="0.25">
      <c r="B8909" s="84"/>
      <c r="C8909" s="47"/>
      <c r="D8909" s="47"/>
      <c r="E8909" s="47"/>
      <c r="F8909" s="47"/>
      <c r="G8909" s="48"/>
      <c r="H8909" s="47"/>
      <c r="I8909" s="51"/>
      <c r="J8909" s="51"/>
      <c r="K8909" s="47"/>
      <c r="L8909" s="47"/>
      <c r="M8909" s="47"/>
      <c r="N8909" s="47"/>
      <c r="O8909" s="48"/>
    </row>
    <row r="8910" spans="2:15" x14ac:dyDescent="0.25">
      <c r="B8910" s="84"/>
      <c r="C8910" s="47"/>
      <c r="D8910" s="47"/>
      <c r="E8910" s="47"/>
      <c r="F8910" s="47"/>
      <c r="G8910" s="48"/>
      <c r="H8910" s="47"/>
      <c r="I8910" s="51"/>
      <c r="J8910" s="51"/>
      <c r="K8910" s="47"/>
      <c r="L8910" s="47"/>
      <c r="M8910" s="47"/>
      <c r="N8910" s="47"/>
      <c r="O8910" s="48"/>
    </row>
    <row r="8911" spans="2:15" x14ac:dyDescent="0.25">
      <c r="B8911" s="84"/>
      <c r="C8911" s="47"/>
      <c r="D8911" s="47"/>
      <c r="E8911" s="47"/>
      <c r="F8911" s="47"/>
      <c r="G8911" s="48"/>
      <c r="H8911" s="47"/>
      <c r="I8911" s="51"/>
      <c r="J8911" s="51"/>
      <c r="K8911" s="47"/>
      <c r="L8911" s="47"/>
      <c r="M8911" s="47"/>
      <c r="N8911" s="47"/>
      <c r="O8911" s="48"/>
    </row>
    <row r="8912" spans="2:15" x14ac:dyDescent="0.25">
      <c r="B8912" s="84"/>
      <c r="C8912" s="47"/>
      <c r="D8912" s="47"/>
      <c r="E8912" s="47"/>
      <c r="F8912" s="47"/>
      <c r="G8912" s="48"/>
      <c r="H8912" s="47"/>
      <c r="I8912" s="51"/>
      <c r="J8912" s="51"/>
      <c r="K8912" s="47"/>
      <c r="L8912" s="47"/>
      <c r="M8912" s="47"/>
      <c r="N8912" s="47"/>
      <c r="O8912" s="48"/>
    </row>
    <row r="8913" spans="2:15" x14ac:dyDescent="0.25">
      <c r="B8913" s="84"/>
      <c r="C8913" s="47"/>
      <c r="D8913" s="47"/>
      <c r="E8913" s="47"/>
      <c r="F8913" s="47"/>
      <c r="G8913" s="48"/>
      <c r="H8913" s="47"/>
      <c r="I8913" s="51"/>
      <c r="J8913" s="51"/>
      <c r="K8913" s="47"/>
      <c r="L8913" s="47"/>
      <c r="M8913" s="47"/>
      <c r="N8913" s="47"/>
      <c r="O8913" s="48"/>
    </row>
    <row r="8914" spans="2:15" x14ac:dyDescent="0.25">
      <c r="B8914" s="84"/>
      <c r="C8914" s="47"/>
      <c r="D8914" s="47"/>
      <c r="E8914" s="47"/>
      <c r="F8914" s="47"/>
      <c r="G8914" s="48"/>
      <c r="H8914" s="47"/>
      <c r="I8914" s="51"/>
      <c r="J8914" s="51"/>
      <c r="K8914" s="47"/>
      <c r="L8914" s="47"/>
      <c r="M8914" s="47"/>
      <c r="N8914" s="47"/>
      <c r="O8914" s="48"/>
    </row>
    <row r="8915" spans="2:15" x14ac:dyDescent="0.25">
      <c r="B8915" s="84"/>
      <c r="C8915" s="47"/>
      <c r="D8915" s="47"/>
      <c r="E8915" s="47"/>
      <c r="F8915" s="47"/>
      <c r="G8915" s="48"/>
      <c r="H8915" s="47"/>
      <c r="I8915" s="51"/>
      <c r="J8915" s="51"/>
      <c r="K8915" s="47"/>
      <c r="L8915" s="47"/>
      <c r="M8915" s="47"/>
      <c r="N8915" s="47"/>
      <c r="O8915" s="48"/>
    </row>
    <row r="8916" spans="2:15" x14ac:dyDescent="0.25">
      <c r="B8916" s="84"/>
      <c r="C8916" s="47"/>
      <c r="D8916" s="47"/>
      <c r="E8916" s="47"/>
      <c r="F8916" s="47"/>
      <c r="G8916" s="48"/>
      <c r="H8916" s="47"/>
      <c r="I8916" s="51"/>
      <c r="J8916" s="51"/>
      <c r="K8916" s="47"/>
      <c r="L8916" s="47"/>
      <c r="M8916" s="47"/>
      <c r="N8916" s="47"/>
      <c r="O8916" s="48"/>
    </row>
    <row r="8917" spans="2:15" x14ac:dyDescent="0.25">
      <c r="B8917" s="84"/>
      <c r="C8917" s="47"/>
      <c r="D8917" s="47"/>
      <c r="E8917" s="47"/>
      <c r="F8917" s="47"/>
      <c r="G8917" s="48"/>
      <c r="H8917" s="47"/>
      <c r="I8917" s="51"/>
      <c r="J8917" s="51"/>
      <c r="K8917" s="47"/>
      <c r="L8917" s="47"/>
      <c r="M8917" s="47"/>
      <c r="N8917" s="47"/>
      <c r="O8917" s="48"/>
    </row>
    <row r="8918" spans="2:15" x14ac:dyDescent="0.25">
      <c r="B8918" s="84"/>
      <c r="C8918" s="47"/>
      <c r="D8918" s="47"/>
      <c r="E8918" s="47"/>
      <c r="F8918" s="47"/>
      <c r="G8918" s="48"/>
      <c r="H8918" s="47"/>
      <c r="I8918" s="51"/>
      <c r="J8918" s="51"/>
      <c r="K8918" s="47"/>
      <c r="L8918" s="47"/>
      <c r="M8918" s="47"/>
      <c r="N8918" s="47"/>
      <c r="O8918" s="48"/>
    </row>
    <row r="8919" spans="2:15" x14ac:dyDescent="0.25">
      <c r="B8919" s="84"/>
      <c r="C8919" s="47"/>
      <c r="D8919" s="47"/>
      <c r="E8919" s="47"/>
      <c r="F8919" s="47"/>
      <c r="G8919" s="48"/>
      <c r="H8919" s="47"/>
      <c r="I8919" s="51"/>
      <c r="J8919" s="51"/>
      <c r="K8919" s="47"/>
      <c r="L8919" s="47"/>
      <c r="M8919" s="47"/>
      <c r="N8919" s="47"/>
      <c r="O8919" s="48"/>
    </row>
    <row r="8920" spans="2:15" x14ac:dyDescent="0.25">
      <c r="B8920" s="84"/>
      <c r="C8920" s="47"/>
      <c r="D8920" s="47"/>
      <c r="E8920" s="47"/>
      <c r="F8920" s="47"/>
      <c r="G8920" s="48"/>
      <c r="H8920" s="47"/>
      <c r="I8920" s="51"/>
      <c r="J8920" s="51"/>
      <c r="K8920" s="47"/>
      <c r="L8920" s="47"/>
      <c r="M8920" s="47"/>
      <c r="N8920" s="47"/>
      <c r="O8920" s="48"/>
    </row>
    <row r="8921" spans="2:15" x14ac:dyDescent="0.25">
      <c r="B8921" s="84"/>
      <c r="C8921" s="47"/>
      <c r="D8921" s="47"/>
      <c r="E8921" s="47"/>
      <c r="F8921" s="47"/>
      <c r="G8921" s="48"/>
      <c r="H8921" s="47"/>
      <c r="I8921" s="51"/>
      <c r="J8921" s="51"/>
      <c r="K8921" s="47"/>
      <c r="L8921" s="47"/>
      <c r="M8921" s="47"/>
      <c r="N8921" s="47"/>
      <c r="O8921" s="48"/>
    </row>
    <row r="8922" spans="2:15" x14ac:dyDescent="0.25">
      <c r="B8922" s="84"/>
      <c r="C8922" s="47"/>
      <c r="D8922" s="47"/>
      <c r="E8922" s="47"/>
      <c r="F8922" s="47"/>
      <c r="G8922" s="48"/>
      <c r="H8922" s="47"/>
      <c r="I8922" s="51"/>
      <c r="J8922" s="51"/>
      <c r="K8922" s="47"/>
      <c r="L8922" s="47"/>
      <c r="M8922" s="47"/>
      <c r="N8922" s="47"/>
      <c r="O8922" s="48"/>
    </row>
    <row r="8923" spans="2:15" x14ac:dyDescent="0.25">
      <c r="B8923" s="84"/>
      <c r="C8923" s="47"/>
      <c r="D8923" s="47"/>
      <c r="E8923" s="47"/>
      <c r="F8923" s="47"/>
      <c r="G8923" s="48"/>
      <c r="H8923" s="47"/>
      <c r="I8923" s="51"/>
      <c r="J8923" s="51"/>
      <c r="K8923" s="47"/>
      <c r="L8923" s="47"/>
      <c r="M8923" s="47"/>
      <c r="N8923" s="47"/>
      <c r="O8923" s="48"/>
    </row>
    <row r="8924" spans="2:15" x14ac:dyDescent="0.25">
      <c r="B8924" s="84"/>
      <c r="C8924" s="47"/>
      <c r="D8924" s="47"/>
      <c r="E8924" s="47"/>
      <c r="F8924" s="47"/>
      <c r="G8924" s="48"/>
      <c r="H8924" s="47"/>
      <c r="I8924" s="51"/>
      <c r="J8924" s="51"/>
      <c r="K8924" s="47"/>
      <c r="L8924" s="47"/>
      <c r="M8924" s="47"/>
      <c r="N8924" s="47"/>
      <c r="O8924" s="48"/>
    </row>
    <row r="8925" spans="2:15" x14ac:dyDescent="0.25">
      <c r="B8925" s="84"/>
      <c r="C8925" s="47"/>
      <c r="D8925" s="47"/>
      <c r="E8925" s="47"/>
      <c r="F8925" s="47"/>
      <c r="G8925" s="48"/>
      <c r="H8925" s="47"/>
      <c r="I8925" s="51"/>
      <c r="J8925" s="51"/>
      <c r="K8925" s="47"/>
      <c r="L8925" s="47"/>
      <c r="M8925" s="47"/>
      <c r="N8925" s="47"/>
      <c r="O8925" s="48"/>
    </row>
    <row r="8926" spans="2:15" x14ac:dyDescent="0.25">
      <c r="B8926" s="84"/>
      <c r="C8926" s="47"/>
      <c r="D8926" s="47"/>
      <c r="E8926" s="47"/>
      <c r="F8926" s="47"/>
      <c r="G8926" s="48"/>
      <c r="H8926" s="47"/>
      <c r="I8926" s="51"/>
      <c r="J8926" s="51"/>
      <c r="K8926" s="47"/>
      <c r="L8926" s="47"/>
      <c r="M8926" s="47"/>
      <c r="N8926" s="47"/>
      <c r="O8926" s="48"/>
    </row>
    <row r="8927" spans="2:15" x14ac:dyDescent="0.25">
      <c r="B8927" s="84"/>
      <c r="C8927" s="47"/>
      <c r="D8927" s="47"/>
      <c r="E8927" s="47"/>
      <c r="F8927" s="47"/>
      <c r="G8927" s="48"/>
      <c r="H8927" s="47"/>
      <c r="I8927" s="51"/>
      <c r="J8927" s="51"/>
      <c r="K8927" s="47"/>
      <c r="L8927" s="47"/>
      <c r="M8927" s="47"/>
      <c r="N8927" s="47"/>
      <c r="O8927" s="48"/>
    </row>
    <row r="8928" spans="2:15" x14ac:dyDescent="0.25">
      <c r="B8928" s="84"/>
      <c r="C8928" s="47"/>
      <c r="D8928" s="47"/>
      <c r="E8928" s="47"/>
      <c r="F8928" s="47"/>
      <c r="G8928" s="48"/>
      <c r="H8928" s="47"/>
      <c r="I8928" s="51"/>
      <c r="J8928" s="51"/>
      <c r="K8928" s="47"/>
      <c r="L8928" s="47"/>
      <c r="M8928" s="47"/>
      <c r="N8928" s="47"/>
      <c r="O8928" s="48"/>
    </row>
    <row r="8929" spans="2:15" x14ac:dyDescent="0.25">
      <c r="B8929" s="84"/>
      <c r="C8929" s="47"/>
      <c r="D8929" s="47"/>
      <c r="E8929" s="47"/>
      <c r="F8929" s="47"/>
      <c r="G8929" s="48"/>
      <c r="H8929" s="47"/>
      <c r="I8929" s="51"/>
      <c r="J8929" s="51"/>
      <c r="K8929" s="47"/>
      <c r="L8929" s="47"/>
      <c r="M8929" s="47"/>
      <c r="N8929" s="47"/>
      <c r="O8929" s="48"/>
    </row>
    <row r="8930" spans="2:15" x14ac:dyDescent="0.25">
      <c r="B8930" s="84"/>
      <c r="C8930" s="47"/>
      <c r="D8930" s="47"/>
      <c r="E8930" s="47"/>
      <c r="F8930" s="47"/>
      <c r="G8930" s="48"/>
      <c r="H8930" s="47"/>
      <c r="I8930" s="51"/>
      <c r="J8930" s="51"/>
      <c r="K8930" s="47"/>
      <c r="L8930" s="47"/>
      <c r="M8930" s="47"/>
      <c r="N8930" s="47"/>
      <c r="O8930" s="48"/>
    </row>
    <row r="8931" spans="2:15" x14ac:dyDescent="0.25">
      <c r="B8931" s="84"/>
      <c r="C8931" s="47"/>
      <c r="D8931" s="47"/>
      <c r="E8931" s="47"/>
      <c r="F8931" s="47"/>
      <c r="G8931" s="48"/>
      <c r="H8931" s="47"/>
      <c r="I8931" s="51"/>
      <c r="J8931" s="51"/>
      <c r="K8931" s="47"/>
      <c r="L8931" s="47"/>
      <c r="M8931" s="47"/>
      <c r="N8931" s="47"/>
      <c r="O8931" s="48"/>
    </row>
    <row r="8932" spans="2:15" x14ac:dyDescent="0.25">
      <c r="B8932" s="84"/>
      <c r="C8932" s="47"/>
      <c r="D8932" s="47"/>
      <c r="E8932" s="47"/>
      <c r="F8932" s="47"/>
      <c r="G8932" s="48"/>
      <c r="H8932" s="47"/>
      <c r="I8932" s="51"/>
      <c r="J8932" s="51"/>
      <c r="K8932" s="47"/>
      <c r="L8932" s="47"/>
      <c r="M8932" s="47"/>
      <c r="N8932" s="47"/>
      <c r="O8932" s="48"/>
    </row>
    <row r="8933" spans="2:15" x14ac:dyDescent="0.25">
      <c r="B8933" s="84"/>
      <c r="C8933" s="47"/>
      <c r="D8933" s="47"/>
      <c r="E8933" s="47"/>
      <c r="F8933" s="47"/>
      <c r="G8933" s="48"/>
      <c r="H8933" s="47"/>
      <c r="I8933" s="51"/>
      <c r="J8933" s="51"/>
      <c r="K8933" s="47"/>
      <c r="L8933" s="47"/>
      <c r="M8933" s="47"/>
      <c r="N8933" s="47"/>
      <c r="O8933" s="48"/>
    </row>
    <row r="8934" spans="2:15" x14ac:dyDescent="0.25">
      <c r="B8934" s="84"/>
      <c r="C8934" s="47"/>
      <c r="D8934" s="47"/>
      <c r="E8934" s="47"/>
      <c r="F8934" s="47"/>
      <c r="G8934" s="48"/>
      <c r="H8934" s="47"/>
      <c r="I8934" s="51"/>
      <c r="J8934" s="51"/>
      <c r="K8934" s="47"/>
      <c r="L8934" s="47"/>
      <c r="M8934" s="47"/>
      <c r="N8934" s="47"/>
      <c r="O8934" s="48"/>
    </row>
    <row r="8935" spans="2:15" x14ac:dyDescent="0.25">
      <c r="B8935" s="84"/>
      <c r="C8935" s="47"/>
      <c r="D8935" s="47"/>
      <c r="E8935" s="47"/>
      <c r="F8935" s="47"/>
      <c r="G8935" s="48"/>
      <c r="H8935" s="47"/>
      <c r="I8935" s="51"/>
      <c r="J8935" s="51"/>
      <c r="K8935" s="47"/>
      <c r="L8935" s="47"/>
      <c r="M8935" s="47"/>
      <c r="N8935" s="47"/>
      <c r="O8935" s="48"/>
    </row>
    <row r="8936" spans="2:15" x14ac:dyDescent="0.25">
      <c r="B8936" s="84"/>
      <c r="C8936" s="47"/>
      <c r="D8936" s="47"/>
      <c r="E8936" s="47"/>
      <c r="F8936" s="47"/>
      <c r="G8936" s="48"/>
      <c r="H8936" s="47"/>
      <c r="I8936" s="51"/>
      <c r="J8936" s="51"/>
      <c r="K8936" s="47"/>
      <c r="L8936" s="47"/>
      <c r="M8936" s="47"/>
      <c r="N8936" s="47"/>
      <c r="O8936" s="48"/>
    </row>
    <row r="8937" spans="2:15" x14ac:dyDescent="0.25">
      <c r="B8937" s="84"/>
      <c r="C8937" s="47"/>
      <c r="D8937" s="47"/>
      <c r="E8937" s="47"/>
      <c r="F8937" s="47"/>
      <c r="G8937" s="48"/>
      <c r="H8937" s="47"/>
      <c r="I8937" s="51"/>
      <c r="J8937" s="51"/>
      <c r="K8937" s="47"/>
      <c r="L8937" s="47"/>
      <c r="M8937" s="47"/>
      <c r="N8937" s="47"/>
      <c r="O8937" s="48"/>
    </row>
    <row r="8938" spans="2:15" x14ac:dyDescent="0.25">
      <c r="B8938" s="84"/>
      <c r="C8938" s="47"/>
      <c r="D8938" s="47"/>
      <c r="E8938" s="47"/>
      <c r="F8938" s="47"/>
      <c r="G8938" s="48"/>
      <c r="H8938" s="47"/>
      <c r="I8938" s="51"/>
      <c r="J8938" s="51"/>
      <c r="K8938" s="47"/>
      <c r="L8938" s="47"/>
      <c r="M8938" s="47"/>
      <c r="N8938" s="47"/>
      <c r="O8938" s="48"/>
    </row>
    <row r="8939" spans="2:15" x14ac:dyDescent="0.25">
      <c r="B8939" s="84"/>
      <c r="C8939" s="47"/>
      <c r="D8939" s="47"/>
      <c r="E8939" s="47"/>
      <c r="F8939" s="47"/>
      <c r="G8939" s="48"/>
      <c r="H8939" s="47"/>
      <c r="I8939" s="51"/>
      <c r="J8939" s="51"/>
      <c r="K8939" s="47"/>
      <c r="L8939" s="47"/>
      <c r="M8939" s="47"/>
      <c r="N8939" s="47"/>
      <c r="O8939" s="48"/>
    </row>
    <row r="8940" spans="2:15" x14ac:dyDescent="0.25">
      <c r="B8940" s="84"/>
      <c r="C8940" s="47"/>
      <c r="D8940" s="47"/>
      <c r="E8940" s="47"/>
      <c r="F8940" s="47"/>
      <c r="G8940" s="48"/>
      <c r="H8940" s="47"/>
      <c r="I8940" s="51"/>
      <c r="J8940" s="51"/>
      <c r="K8940" s="47"/>
      <c r="L8940" s="47"/>
      <c r="M8940" s="47"/>
      <c r="N8940" s="47"/>
      <c r="O8940" s="48"/>
    </row>
    <row r="8941" spans="2:15" x14ac:dyDescent="0.25">
      <c r="B8941" s="84"/>
      <c r="C8941" s="47"/>
      <c r="D8941" s="47"/>
      <c r="E8941" s="47"/>
      <c r="F8941" s="47"/>
      <c r="G8941" s="48"/>
      <c r="H8941" s="47"/>
      <c r="I8941" s="51"/>
      <c r="J8941" s="51"/>
      <c r="K8941" s="47"/>
      <c r="L8941" s="47"/>
      <c r="M8941" s="47"/>
      <c r="N8941" s="47"/>
      <c r="O8941" s="48"/>
    </row>
    <row r="8942" spans="2:15" x14ac:dyDescent="0.25">
      <c r="B8942" s="84"/>
      <c r="C8942" s="47"/>
      <c r="D8942" s="47"/>
      <c r="E8942" s="47"/>
      <c r="F8942" s="47"/>
      <c r="G8942" s="48"/>
      <c r="H8942" s="47"/>
      <c r="I8942" s="51"/>
      <c r="J8942" s="51"/>
      <c r="K8942" s="47"/>
      <c r="L8942" s="47"/>
      <c r="M8942" s="47"/>
      <c r="N8942" s="47"/>
      <c r="O8942" s="48"/>
    </row>
    <row r="8943" spans="2:15" x14ac:dyDescent="0.25">
      <c r="B8943" s="84"/>
      <c r="C8943" s="47"/>
      <c r="D8943" s="47"/>
      <c r="E8943" s="47"/>
      <c r="F8943" s="47"/>
      <c r="G8943" s="48"/>
      <c r="H8943" s="47"/>
      <c r="I8943" s="51"/>
      <c r="J8943" s="51"/>
      <c r="K8943" s="47"/>
      <c r="L8943" s="47"/>
      <c r="M8943" s="47"/>
      <c r="N8943" s="47"/>
      <c r="O8943" s="48"/>
    </row>
    <row r="8944" spans="2:15" x14ac:dyDescent="0.25">
      <c r="B8944" s="84"/>
      <c r="C8944" s="47"/>
      <c r="D8944" s="47"/>
      <c r="E8944" s="47"/>
      <c r="F8944" s="47"/>
      <c r="G8944" s="48"/>
      <c r="H8944" s="47"/>
      <c r="I8944" s="51"/>
      <c r="J8944" s="51"/>
      <c r="K8944" s="47"/>
      <c r="L8944" s="47"/>
      <c r="M8944" s="47"/>
      <c r="N8944" s="47"/>
      <c r="O8944" s="48"/>
    </row>
    <row r="8945" spans="2:15" x14ac:dyDescent="0.25">
      <c r="B8945" s="84"/>
      <c r="C8945" s="47"/>
      <c r="D8945" s="47"/>
      <c r="E8945" s="47"/>
      <c r="F8945" s="47"/>
      <c r="G8945" s="48"/>
      <c r="H8945" s="47"/>
      <c r="I8945" s="51"/>
      <c r="J8945" s="51"/>
      <c r="K8945" s="47"/>
      <c r="L8945" s="47"/>
      <c r="M8945" s="47"/>
      <c r="N8945" s="47"/>
      <c r="O8945" s="48"/>
    </row>
    <row r="8946" spans="2:15" x14ac:dyDescent="0.25">
      <c r="B8946" s="84"/>
      <c r="C8946" s="47"/>
      <c r="D8946" s="47"/>
      <c r="E8946" s="47"/>
      <c r="F8946" s="47"/>
      <c r="G8946" s="48"/>
      <c r="H8946" s="47"/>
      <c r="I8946" s="51"/>
      <c r="J8946" s="51"/>
      <c r="K8946" s="47"/>
      <c r="L8946" s="47"/>
      <c r="M8946" s="47"/>
      <c r="N8946" s="47"/>
      <c r="O8946" s="48"/>
    </row>
    <row r="8947" spans="2:15" x14ac:dyDescent="0.25">
      <c r="B8947" s="84"/>
      <c r="C8947" s="47"/>
      <c r="D8947" s="47"/>
      <c r="E8947" s="47"/>
      <c r="F8947" s="47"/>
      <c r="G8947" s="48"/>
      <c r="H8947" s="47"/>
      <c r="I8947" s="51"/>
      <c r="J8947" s="51"/>
      <c r="K8947" s="47"/>
      <c r="L8947" s="47"/>
      <c r="M8947" s="47"/>
      <c r="N8947" s="47"/>
      <c r="O8947" s="48"/>
    </row>
    <row r="8948" spans="2:15" x14ac:dyDescent="0.25">
      <c r="B8948" s="84"/>
      <c r="C8948" s="47"/>
      <c r="D8948" s="47"/>
      <c r="E8948" s="47"/>
      <c r="F8948" s="47"/>
      <c r="G8948" s="48"/>
      <c r="H8948" s="47"/>
      <c r="I8948" s="51"/>
      <c r="J8948" s="51"/>
      <c r="K8948" s="47"/>
      <c r="L8948" s="47"/>
      <c r="M8948" s="47"/>
      <c r="N8948" s="47"/>
      <c r="O8948" s="48"/>
    </row>
    <row r="8949" spans="2:15" x14ac:dyDescent="0.25">
      <c r="B8949" s="84"/>
      <c r="C8949" s="47"/>
      <c r="D8949" s="47"/>
      <c r="E8949" s="47"/>
      <c r="F8949" s="47"/>
      <c r="G8949" s="48"/>
      <c r="H8949" s="47"/>
      <c r="I8949" s="51"/>
      <c r="J8949" s="51"/>
      <c r="K8949" s="47"/>
      <c r="L8949" s="47"/>
      <c r="M8949" s="47"/>
      <c r="N8949" s="47"/>
      <c r="O8949" s="48"/>
    </row>
    <row r="8950" spans="2:15" x14ac:dyDescent="0.25">
      <c r="B8950" s="84"/>
      <c r="C8950" s="47"/>
      <c r="D8950" s="47"/>
      <c r="E8950" s="47"/>
      <c r="F8950" s="47"/>
      <c r="G8950" s="48"/>
      <c r="H8950" s="47"/>
      <c r="I8950" s="51"/>
      <c r="J8950" s="51"/>
      <c r="K8950" s="47"/>
      <c r="L8950" s="47"/>
      <c r="M8950" s="47"/>
      <c r="N8950" s="47"/>
      <c r="O8950" s="48"/>
    </row>
    <row r="8951" spans="2:15" x14ac:dyDescent="0.25">
      <c r="B8951" s="84"/>
      <c r="C8951" s="47"/>
      <c r="D8951" s="47"/>
      <c r="E8951" s="47"/>
      <c r="F8951" s="47"/>
      <c r="G8951" s="48"/>
      <c r="H8951" s="47"/>
      <c r="I8951" s="51"/>
      <c r="J8951" s="51"/>
      <c r="K8951" s="47"/>
      <c r="L8951" s="47"/>
      <c r="M8951" s="47"/>
      <c r="N8951" s="47"/>
      <c r="O8951" s="48"/>
    </row>
    <row r="8952" spans="2:15" x14ac:dyDescent="0.25">
      <c r="B8952" s="84"/>
      <c r="C8952" s="47"/>
      <c r="D8952" s="47"/>
      <c r="E8952" s="47"/>
      <c r="F8952" s="47"/>
      <c r="G8952" s="48"/>
      <c r="H8952" s="47"/>
      <c r="I8952" s="51"/>
      <c r="J8952" s="51"/>
      <c r="K8952" s="47"/>
      <c r="L8952" s="47"/>
      <c r="M8952" s="47"/>
      <c r="N8952" s="47"/>
      <c r="O8952" s="48"/>
    </row>
    <row r="8953" spans="2:15" x14ac:dyDescent="0.25">
      <c r="B8953" s="84"/>
      <c r="C8953" s="47"/>
      <c r="D8953" s="47"/>
      <c r="E8953" s="47"/>
      <c r="F8953" s="47"/>
      <c r="G8953" s="48"/>
      <c r="H8953" s="47"/>
      <c r="I8953" s="51"/>
      <c r="J8953" s="51"/>
      <c r="K8953" s="47"/>
      <c r="L8953" s="47"/>
      <c r="M8953" s="47"/>
      <c r="N8953" s="47"/>
      <c r="O8953" s="48"/>
    </row>
    <row r="8954" spans="2:15" x14ac:dyDescent="0.25">
      <c r="B8954" s="84"/>
      <c r="C8954" s="47"/>
      <c r="D8954" s="47"/>
      <c r="E8954" s="47"/>
      <c r="F8954" s="47"/>
      <c r="G8954" s="48"/>
      <c r="H8954" s="47"/>
      <c r="I8954" s="51"/>
      <c r="J8954" s="51"/>
      <c r="K8954" s="47"/>
      <c r="L8954" s="47"/>
      <c r="M8954" s="47"/>
      <c r="N8954" s="47"/>
      <c r="O8954" s="48"/>
    </row>
    <row r="8955" spans="2:15" x14ac:dyDescent="0.25">
      <c r="B8955" s="84"/>
      <c r="C8955" s="47"/>
      <c r="D8955" s="47"/>
      <c r="E8955" s="47"/>
      <c r="F8955" s="47"/>
      <c r="G8955" s="48"/>
      <c r="H8955" s="47"/>
      <c r="I8955" s="51"/>
      <c r="J8955" s="51"/>
      <c r="K8955" s="47"/>
      <c r="L8955" s="47"/>
      <c r="M8955" s="47"/>
      <c r="N8955" s="47"/>
      <c r="O8955" s="48"/>
    </row>
    <row r="8956" spans="2:15" x14ac:dyDescent="0.25">
      <c r="B8956" s="84"/>
      <c r="C8956" s="47"/>
      <c r="D8956" s="47"/>
      <c r="E8956" s="47"/>
      <c r="F8956" s="47"/>
      <c r="G8956" s="48"/>
      <c r="H8956" s="47"/>
      <c r="I8956" s="51"/>
      <c r="J8956" s="51"/>
      <c r="K8956" s="47"/>
      <c r="L8956" s="47"/>
      <c r="M8956" s="47"/>
      <c r="N8956" s="47"/>
      <c r="O8956" s="48"/>
    </row>
    <row r="8957" spans="2:15" x14ac:dyDescent="0.25">
      <c r="B8957" s="84"/>
      <c r="C8957" s="47"/>
      <c r="D8957" s="47"/>
      <c r="E8957" s="47"/>
      <c r="F8957" s="47"/>
      <c r="G8957" s="48"/>
      <c r="H8957" s="47"/>
      <c r="I8957" s="51"/>
      <c r="J8957" s="51"/>
      <c r="K8957" s="47"/>
      <c r="L8957" s="47"/>
      <c r="M8957" s="47"/>
      <c r="N8957" s="47"/>
      <c r="O8957" s="48"/>
    </row>
    <row r="8958" spans="2:15" x14ac:dyDescent="0.25">
      <c r="B8958" s="84"/>
      <c r="C8958" s="47"/>
      <c r="D8958" s="47"/>
      <c r="E8958" s="47"/>
      <c r="F8958" s="47"/>
      <c r="G8958" s="48"/>
      <c r="H8958" s="47"/>
      <c r="I8958" s="51"/>
      <c r="J8958" s="51"/>
      <c r="K8958" s="47"/>
      <c r="L8958" s="47"/>
      <c r="M8958" s="47"/>
      <c r="N8958" s="47"/>
      <c r="O8958" s="48"/>
    </row>
    <row r="8959" spans="2:15" x14ac:dyDescent="0.25">
      <c r="B8959" s="84"/>
      <c r="C8959" s="47"/>
      <c r="D8959" s="47"/>
      <c r="E8959" s="47"/>
      <c r="F8959" s="47"/>
      <c r="G8959" s="48"/>
      <c r="H8959" s="47"/>
      <c r="I8959" s="51"/>
      <c r="J8959" s="51"/>
      <c r="K8959" s="47"/>
      <c r="L8959" s="47"/>
      <c r="M8959" s="47"/>
      <c r="N8959" s="47"/>
      <c r="O8959" s="48"/>
    </row>
    <row r="8960" spans="2:15" x14ac:dyDescent="0.25">
      <c r="B8960" s="84"/>
      <c r="C8960" s="47"/>
      <c r="D8960" s="47"/>
      <c r="E8960" s="47"/>
      <c r="F8960" s="47"/>
      <c r="G8960" s="48"/>
      <c r="H8960" s="47"/>
      <c r="I8960" s="51"/>
      <c r="J8960" s="51"/>
      <c r="K8960" s="47"/>
      <c r="L8960" s="47"/>
      <c r="M8960" s="47"/>
      <c r="N8960" s="47"/>
      <c r="O8960" s="48"/>
    </row>
    <row r="8961" spans="2:15" x14ac:dyDescent="0.25">
      <c r="B8961" s="84"/>
      <c r="C8961" s="47"/>
      <c r="D8961" s="47"/>
      <c r="E8961" s="47"/>
      <c r="F8961" s="47"/>
      <c r="G8961" s="48"/>
      <c r="H8961" s="47"/>
      <c r="I8961" s="51"/>
      <c r="J8961" s="51"/>
      <c r="K8961" s="47"/>
      <c r="L8961" s="47"/>
      <c r="M8961" s="47"/>
      <c r="N8961" s="47"/>
      <c r="O8961" s="48"/>
    </row>
    <row r="8962" spans="2:15" x14ac:dyDescent="0.25">
      <c r="B8962" s="84"/>
      <c r="C8962" s="47"/>
      <c r="D8962" s="47"/>
      <c r="E8962" s="47"/>
      <c r="F8962" s="47"/>
      <c r="G8962" s="48"/>
      <c r="H8962" s="47"/>
      <c r="I8962" s="51"/>
      <c r="J8962" s="51"/>
      <c r="K8962" s="47"/>
      <c r="L8962" s="47"/>
      <c r="M8962" s="47"/>
      <c r="N8962" s="47"/>
      <c r="O8962" s="48"/>
    </row>
    <row r="8963" spans="2:15" x14ac:dyDescent="0.25">
      <c r="B8963" s="84"/>
      <c r="C8963" s="47"/>
      <c r="D8963" s="47"/>
      <c r="E8963" s="47"/>
      <c r="F8963" s="47"/>
      <c r="G8963" s="48"/>
      <c r="H8963" s="47"/>
      <c r="I8963" s="51"/>
      <c r="J8963" s="51"/>
      <c r="K8963" s="47"/>
      <c r="L8963" s="47"/>
      <c r="M8963" s="47"/>
      <c r="N8963" s="47"/>
      <c r="O8963" s="48"/>
    </row>
    <row r="8964" spans="2:15" x14ac:dyDescent="0.25">
      <c r="B8964" s="84"/>
      <c r="C8964" s="47"/>
      <c r="D8964" s="47"/>
      <c r="E8964" s="47"/>
      <c r="F8964" s="47"/>
      <c r="G8964" s="48"/>
      <c r="H8964" s="47"/>
      <c r="I8964" s="51"/>
      <c r="J8964" s="51"/>
      <c r="K8964" s="47"/>
      <c r="L8964" s="47"/>
      <c r="M8964" s="47"/>
      <c r="N8964" s="47"/>
      <c r="O8964" s="48"/>
    </row>
    <row r="8965" spans="2:15" x14ac:dyDescent="0.25">
      <c r="B8965" s="84"/>
      <c r="C8965" s="47"/>
      <c r="D8965" s="47"/>
      <c r="E8965" s="47"/>
      <c r="F8965" s="47"/>
      <c r="G8965" s="48"/>
      <c r="H8965" s="47"/>
      <c r="I8965" s="51"/>
      <c r="J8965" s="51"/>
      <c r="K8965" s="47"/>
      <c r="L8965" s="47"/>
      <c r="M8965" s="47"/>
      <c r="N8965" s="47"/>
      <c r="O8965" s="48"/>
    </row>
    <row r="8966" spans="2:15" x14ac:dyDescent="0.25">
      <c r="B8966" s="84"/>
      <c r="C8966" s="47"/>
      <c r="D8966" s="47"/>
      <c r="E8966" s="47"/>
      <c r="F8966" s="47"/>
      <c r="G8966" s="48"/>
      <c r="H8966" s="47"/>
      <c r="I8966" s="51"/>
      <c r="J8966" s="51"/>
      <c r="K8966" s="47"/>
      <c r="L8966" s="47"/>
      <c r="M8966" s="47"/>
      <c r="N8966" s="47"/>
      <c r="O8966" s="48"/>
    </row>
    <row r="8967" spans="2:15" x14ac:dyDescent="0.25">
      <c r="B8967" s="84"/>
      <c r="C8967" s="47"/>
      <c r="D8967" s="47"/>
      <c r="E8967" s="47"/>
      <c r="F8967" s="47"/>
      <c r="G8967" s="48"/>
      <c r="H8967" s="47"/>
      <c r="I8967" s="51"/>
      <c r="J8967" s="51"/>
      <c r="K8967" s="47"/>
      <c r="L8967" s="47"/>
      <c r="M8967" s="47"/>
      <c r="N8967" s="47"/>
      <c r="O8967" s="48"/>
    </row>
    <row r="8968" spans="2:15" x14ac:dyDescent="0.25">
      <c r="B8968" s="84"/>
      <c r="C8968" s="47"/>
      <c r="D8968" s="47"/>
      <c r="E8968" s="47"/>
      <c r="F8968" s="47"/>
      <c r="G8968" s="48"/>
      <c r="H8968" s="47"/>
      <c r="I8968" s="51"/>
      <c r="J8968" s="51"/>
      <c r="K8968" s="47"/>
      <c r="L8968" s="47"/>
      <c r="M8968" s="47"/>
      <c r="N8968" s="47"/>
      <c r="O8968" s="48"/>
    </row>
    <row r="8969" spans="2:15" x14ac:dyDescent="0.25">
      <c r="B8969" s="84"/>
      <c r="C8969" s="47"/>
      <c r="D8969" s="47"/>
      <c r="E8969" s="47"/>
      <c r="F8969" s="47"/>
      <c r="G8969" s="48"/>
      <c r="H8969" s="47"/>
      <c r="I8969" s="51"/>
      <c r="J8969" s="51"/>
      <c r="K8969" s="47"/>
      <c r="L8969" s="47"/>
      <c r="M8969" s="47"/>
      <c r="N8969" s="47"/>
      <c r="O8969" s="48"/>
    </row>
    <row r="8970" spans="2:15" x14ac:dyDescent="0.25">
      <c r="B8970" s="84"/>
      <c r="C8970" s="47"/>
      <c r="D8970" s="47"/>
      <c r="E8970" s="47"/>
      <c r="F8970" s="47"/>
      <c r="G8970" s="48"/>
      <c r="H8970" s="47"/>
      <c r="I8970" s="51"/>
      <c r="J8970" s="51"/>
      <c r="K8970" s="47"/>
      <c r="L8970" s="47"/>
      <c r="M8970" s="47"/>
      <c r="N8970" s="47"/>
      <c r="O8970" s="48"/>
    </row>
    <row r="8971" spans="2:15" x14ac:dyDescent="0.25">
      <c r="B8971" s="84"/>
      <c r="C8971" s="47"/>
      <c r="D8971" s="47"/>
      <c r="E8971" s="47"/>
      <c r="F8971" s="47"/>
      <c r="G8971" s="48"/>
      <c r="H8971" s="47"/>
      <c r="I8971" s="51"/>
      <c r="J8971" s="51"/>
      <c r="K8971" s="47"/>
      <c r="L8971" s="47"/>
      <c r="M8971" s="47"/>
      <c r="N8971" s="47"/>
      <c r="O8971" s="48"/>
    </row>
    <row r="8972" spans="2:15" x14ac:dyDescent="0.25">
      <c r="B8972" s="84"/>
      <c r="C8972" s="47"/>
      <c r="D8972" s="47"/>
      <c r="E8972" s="47"/>
      <c r="F8972" s="47"/>
      <c r="G8972" s="48"/>
      <c r="H8972" s="47"/>
      <c r="I8972" s="51"/>
      <c r="J8972" s="51"/>
      <c r="K8972" s="47"/>
      <c r="L8972" s="47"/>
      <c r="M8972" s="47"/>
      <c r="N8972" s="47"/>
      <c r="O8972" s="48"/>
    </row>
    <row r="8973" spans="2:15" x14ac:dyDescent="0.25">
      <c r="B8973" s="84"/>
      <c r="C8973" s="47"/>
      <c r="D8973" s="47"/>
      <c r="E8973" s="47"/>
      <c r="F8973" s="47"/>
      <c r="G8973" s="48"/>
      <c r="H8973" s="47"/>
      <c r="I8973" s="51"/>
      <c r="J8973" s="51"/>
      <c r="K8973" s="47"/>
      <c r="L8973" s="47"/>
      <c r="M8973" s="47"/>
      <c r="N8973" s="47"/>
      <c r="O8973" s="48"/>
    </row>
    <row r="8974" spans="2:15" x14ac:dyDescent="0.25">
      <c r="B8974" s="84"/>
      <c r="C8974" s="47"/>
      <c r="D8974" s="47"/>
      <c r="E8974" s="47"/>
      <c r="F8974" s="47"/>
      <c r="G8974" s="48"/>
      <c r="H8974" s="47"/>
      <c r="I8974" s="51"/>
      <c r="J8974" s="51"/>
      <c r="K8974" s="47"/>
      <c r="L8974" s="47"/>
      <c r="M8974" s="47"/>
      <c r="N8974" s="47"/>
      <c r="O8974" s="48"/>
    </row>
    <row r="8975" spans="2:15" x14ac:dyDescent="0.25">
      <c r="B8975" s="84"/>
      <c r="C8975" s="47"/>
      <c r="D8975" s="47"/>
      <c r="E8975" s="47"/>
      <c r="F8975" s="47"/>
      <c r="G8975" s="48"/>
      <c r="H8975" s="47"/>
      <c r="I8975" s="51"/>
      <c r="J8975" s="51"/>
      <c r="K8975" s="47"/>
      <c r="L8975" s="47"/>
      <c r="M8975" s="47"/>
      <c r="N8975" s="47"/>
      <c r="O8975" s="48"/>
    </row>
    <row r="8976" spans="2:15" x14ac:dyDescent="0.25">
      <c r="B8976" s="84"/>
      <c r="C8976" s="47"/>
      <c r="D8976" s="47"/>
      <c r="E8976" s="47"/>
      <c r="F8976" s="47"/>
      <c r="G8976" s="48"/>
      <c r="H8976" s="47"/>
      <c r="I8976" s="51"/>
      <c r="J8976" s="51"/>
      <c r="K8976" s="47"/>
      <c r="L8976" s="47"/>
      <c r="M8976" s="47"/>
      <c r="N8976" s="47"/>
      <c r="O8976" s="48"/>
    </row>
    <row r="8977" spans="2:15" x14ac:dyDescent="0.25">
      <c r="B8977" s="84"/>
      <c r="C8977" s="47"/>
      <c r="D8977" s="47"/>
      <c r="E8977" s="47"/>
      <c r="F8977" s="47"/>
      <c r="G8977" s="48"/>
      <c r="H8977" s="47"/>
      <c r="I8977" s="51"/>
      <c r="J8977" s="51"/>
      <c r="K8977" s="47"/>
      <c r="L8977" s="47"/>
      <c r="M8977" s="47"/>
      <c r="N8977" s="47"/>
      <c r="O8977" s="48"/>
    </row>
    <row r="8978" spans="2:15" x14ac:dyDescent="0.25">
      <c r="B8978" s="84"/>
      <c r="C8978" s="47"/>
      <c r="D8978" s="47"/>
      <c r="E8978" s="47"/>
      <c r="F8978" s="47"/>
      <c r="G8978" s="48"/>
      <c r="H8978" s="47"/>
      <c r="I8978" s="51"/>
      <c r="J8978" s="51"/>
      <c r="K8978" s="47"/>
      <c r="L8978" s="47"/>
      <c r="M8978" s="47"/>
      <c r="N8978" s="47"/>
      <c r="O8978" s="48"/>
    </row>
    <row r="8979" spans="2:15" x14ac:dyDescent="0.25">
      <c r="B8979" s="84"/>
      <c r="C8979" s="47"/>
      <c r="D8979" s="47"/>
      <c r="E8979" s="47"/>
      <c r="F8979" s="47"/>
      <c r="G8979" s="48"/>
      <c r="H8979" s="47"/>
      <c r="I8979" s="51"/>
      <c r="J8979" s="51"/>
      <c r="K8979" s="47"/>
      <c r="L8979" s="47"/>
      <c r="M8979" s="47"/>
      <c r="N8979" s="47"/>
      <c r="O8979" s="48"/>
    </row>
    <row r="8980" spans="2:15" x14ac:dyDescent="0.25">
      <c r="B8980" s="84"/>
      <c r="C8980" s="47"/>
      <c r="D8980" s="47"/>
      <c r="E8980" s="47"/>
      <c r="F8980" s="47"/>
      <c r="G8980" s="48"/>
      <c r="H8980" s="47"/>
      <c r="I8980" s="51"/>
      <c r="J8980" s="51"/>
      <c r="K8980" s="47"/>
      <c r="L8980" s="47"/>
      <c r="M8980" s="47"/>
      <c r="N8980" s="47"/>
      <c r="O8980" s="48"/>
    </row>
    <row r="8981" spans="2:15" x14ac:dyDescent="0.25">
      <c r="B8981" s="84"/>
      <c r="C8981" s="47"/>
      <c r="D8981" s="47"/>
      <c r="E8981" s="47"/>
      <c r="F8981" s="47"/>
      <c r="G8981" s="48"/>
      <c r="H8981" s="47"/>
      <c r="I8981" s="51"/>
      <c r="J8981" s="51"/>
      <c r="K8981" s="47"/>
      <c r="L8981" s="47"/>
      <c r="M8981" s="47"/>
      <c r="N8981" s="47"/>
      <c r="O8981" s="48"/>
    </row>
    <row r="8982" spans="2:15" x14ac:dyDescent="0.25">
      <c r="B8982" s="84"/>
      <c r="C8982" s="47"/>
      <c r="D8982" s="47"/>
      <c r="E8982" s="47"/>
      <c r="F8982" s="47"/>
      <c r="G8982" s="48"/>
      <c r="H8982" s="47"/>
      <c r="I8982" s="51"/>
      <c r="J8982" s="51"/>
      <c r="K8982" s="47"/>
      <c r="L8982" s="47"/>
      <c r="M8982" s="47"/>
      <c r="N8982" s="47"/>
      <c r="O8982" s="48"/>
    </row>
    <row r="8983" spans="2:15" x14ac:dyDescent="0.25">
      <c r="B8983" s="84"/>
      <c r="C8983" s="47"/>
      <c r="D8983" s="47"/>
      <c r="E8983" s="47"/>
      <c r="F8983" s="47"/>
      <c r="G8983" s="48"/>
      <c r="H8983" s="47"/>
      <c r="I8983" s="51"/>
      <c r="J8983" s="51"/>
      <c r="K8983" s="47"/>
      <c r="L8983" s="47"/>
      <c r="M8983" s="47"/>
      <c r="N8983" s="47"/>
      <c r="O8983" s="48"/>
    </row>
    <row r="8984" spans="2:15" x14ac:dyDescent="0.25">
      <c r="B8984" s="84"/>
      <c r="C8984" s="47"/>
      <c r="D8984" s="47"/>
      <c r="E8984" s="47"/>
      <c r="F8984" s="47"/>
      <c r="G8984" s="48"/>
      <c r="H8984" s="47"/>
      <c r="I8984" s="51"/>
      <c r="J8984" s="51"/>
      <c r="K8984" s="47"/>
      <c r="L8984" s="47"/>
      <c r="M8984" s="47"/>
      <c r="N8984" s="47"/>
      <c r="O8984" s="48"/>
    </row>
    <row r="8985" spans="2:15" x14ac:dyDescent="0.25">
      <c r="B8985" s="84"/>
      <c r="C8985" s="47"/>
      <c r="D8985" s="47"/>
      <c r="E8985" s="47"/>
      <c r="F8985" s="47"/>
      <c r="G8985" s="48"/>
      <c r="H8985" s="47"/>
      <c r="I8985" s="51"/>
      <c r="J8985" s="51"/>
      <c r="K8985" s="47"/>
      <c r="L8985" s="47"/>
      <c r="M8985" s="47"/>
      <c r="N8985" s="47"/>
      <c r="O8985" s="48"/>
    </row>
    <row r="8986" spans="2:15" x14ac:dyDescent="0.25">
      <c r="B8986" s="84"/>
      <c r="C8986" s="47"/>
      <c r="D8986" s="47"/>
      <c r="E8986" s="47"/>
      <c r="F8986" s="47"/>
      <c r="G8986" s="48"/>
      <c r="H8986" s="47"/>
      <c r="I8986" s="51"/>
      <c r="J8986" s="51"/>
      <c r="K8986" s="47"/>
      <c r="L8986" s="47"/>
      <c r="M8986" s="47"/>
      <c r="N8986" s="47"/>
      <c r="O8986" s="48"/>
    </row>
    <row r="8987" spans="2:15" x14ac:dyDescent="0.25">
      <c r="B8987" s="84"/>
      <c r="C8987" s="47"/>
      <c r="D8987" s="47"/>
      <c r="E8987" s="47"/>
      <c r="F8987" s="47"/>
      <c r="G8987" s="48"/>
      <c r="H8987" s="47"/>
      <c r="I8987" s="51"/>
      <c r="J8987" s="51"/>
      <c r="K8987" s="47"/>
      <c r="L8987" s="47"/>
      <c r="M8987" s="47"/>
      <c r="N8987" s="47"/>
      <c r="O8987" s="48"/>
    </row>
    <row r="8988" spans="2:15" x14ac:dyDescent="0.25">
      <c r="B8988" s="84"/>
      <c r="C8988" s="47"/>
      <c r="D8988" s="47"/>
      <c r="E8988" s="47"/>
      <c r="F8988" s="47"/>
      <c r="G8988" s="48"/>
      <c r="H8988" s="47"/>
      <c r="I8988" s="51"/>
      <c r="J8988" s="51"/>
      <c r="K8988" s="47"/>
      <c r="L8988" s="47"/>
      <c r="M8988" s="47"/>
      <c r="N8988" s="47"/>
      <c r="O8988" s="48"/>
    </row>
    <row r="8989" spans="2:15" x14ac:dyDescent="0.25">
      <c r="B8989" s="84"/>
      <c r="C8989" s="47"/>
      <c r="D8989" s="47"/>
      <c r="E8989" s="47"/>
      <c r="F8989" s="47"/>
      <c r="G8989" s="48"/>
      <c r="H8989" s="47"/>
      <c r="I8989" s="51"/>
      <c r="J8989" s="51"/>
      <c r="K8989" s="47"/>
      <c r="L8989" s="47"/>
      <c r="M8989" s="47"/>
      <c r="N8989" s="47"/>
      <c r="O8989" s="48"/>
    </row>
    <row r="8990" spans="2:15" x14ac:dyDescent="0.25">
      <c r="B8990" s="84"/>
      <c r="C8990" s="47"/>
      <c r="D8990" s="47"/>
      <c r="E8990" s="47"/>
      <c r="F8990" s="47"/>
      <c r="G8990" s="48"/>
      <c r="H8990" s="47"/>
      <c r="I8990" s="51"/>
      <c r="J8990" s="51"/>
      <c r="K8990" s="47"/>
      <c r="L8990" s="47"/>
      <c r="M8990" s="47"/>
      <c r="N8990" s="47"/>
      <c r="O8990" s="48"/>
    </row>
    <row r="8991" spans="2:15" x14ac:dyDescent="0.25">
      <c r="B8991" s="84"/>
      <c r="C8991" s="47"/>
      <c r="D8991" s="47"/>
      <c r="E8991" s="47"/>
      <c r="F8991" s="47"/>
      <c r="G8991" s="48"/>
      <c r="H8991" s="47"/>
      <c r="I8991" s="51"/>
      <c r="J8991" s="51"/>
      <c r="K8991" s="47"/>
      <c r="L8991" s="47"/>
      <c r="M8991" s="47"/>
      <c r="N8991" s="47"/>
      <c r="O8991" s="48"/>
    </row>
    <row r="8992" spans="2:15" x14ac:dyDescent="0.25">
      <c r="B8992" s="84"/>
      <c r="C8992" s="47"/>
      <c r="D8992" s="47"/>
      <c r="E8992" s="47"/>
      <c r="F8992" s="47"/>
      <c r="G8992" s="48"/>
      <c r="H8992" s="47"/>
      <c r="I8992" s="51"/>
      <c r="J8992" s="51"/>
      <c r="K8992" s="47"/>
      <c r="L8992" s="47"/>
      <c r="M8992" s="47"/>
      <c r="N8992" s="47"/>
      <c r="O8992" s="48"/>
    </row>
    <row r="8993" spans="2:15" x14ac:dyDescent="0.25">
      <c r="B8993" s="84"/>
      <c r="C8993" s="47"/>
      <c r="D8993" s="47"/>
      <c r="E8993" s="47"/>
      <c r="F8993" s="47"/>
      <c r="G8993" s="48"/>
      <c r="H8993" s="47"/>
      <c r="I8993" s="51"/>
      <c r="J8993" s="51"/>
      <c r="K8993" s="47"/>
      <c r="L8993" s="47"/>
      <c r="M8993" s="47"/>
      <c r="N8993" s="47"/>
      <c r="O8993" s="48"/>
    </row>
    <row r="8994" spans="2:15" x14ac:dyDescent="0.25">
      <c r="B8994" s="84"/>
      <c r="C8994" s="47"/>
      <c r="D8994" s="47"/>
      <c r="E8994" s="47"/>
      <c r="F8994" s="47"/>
      <c r="G8994" s="48"/>
      <c r="H8994" s="47"/>
      <c r="I8994" s="51"/>
      <c r="J8994" s="51"/>
      <c r="K8994" s="47"/>
      <c r="L8994" s="47"/>
      <c r="M8994" s="47"/>
      <c r="N8994" s="47"/>
      <c r="O8994" s="48"/>
    </row>
    <row r="8995" spans="2:15" x14ac:dyDescent="0.25">
      <c r="B8995" s="84"/>
      <c r="C8995" s="47"/>
      <c r="D8995" s="47"/>
      <c r="E8995" s="47"/>
      <c r="F8995" s="47"/>
      <c r="G8995" s="48"/>
      <c r="H8995" s="47"/>
      <c r="I8995" s="51"/>
      <c r="J8995" s="51"/>
      <c r="K8995" s="47"/>
      <c r="L8995" s="47"/>
      <c r="M8995" s="47"/>
      <c r="N8995" s="47"/>
      <c r="O8995" s="48"/>
    </row>
    <row r="8996" spans="2:15" x14ac:dyDescent="0.25">
      <c r="B8996" s="84"/>
      <c r="C8996" s="47"/>
      <c r="D8996" s="47"/>
      <c r="E8996" s="47"/>
      <c r="F8996" s="47"/>
      <c r="G8996" s="48"/>
      <c r="H8996" s="47"/>
      <c r="I8996" s="51"/>
      <c r="J8996" s="51"/>
      <c r="K8996" s="47"/>
      <c r="L8996" s="47"/>
      <c r="M8996" s="47"/>
      <c r="N8996" s="47"/>
      <c r="O8996" s="48"/>
    </row>
    <row r="8997" spans="2:15" x14ac:dyDescent="0.25">
      <c r="B8997" s="84"/>
      <c r="C8997" s="47"/>
      <c r="D8997" s="47"/>
      <c r="E8997" s="47"/>
      <c r="F8997" s="47"/>
      <c r="G8997" s="48"/>
      <c r="H8997" s="47"/>
      <c r="I8997" s="51"/>
      <c r="J8997" s="51"/>
      <c r="K8997" s="47"/>
      <c r="L8997" s="47"/>
      <c r="M8997" s="47"/>
      <c r="N8997" s="47"/>
      <c r="O8997" s="48"/>
    </row>
    <row r="8998" spans="2:15" x14ac:dyDescent="0.25">
      <c r="B8998" s="84"/>
      <c r="C8998" s="47"/>
      <c r="D8998" s="47"/>
      <c r="E8998" s="47"/>
      <c r="F8998" s="47"/>
      <c r="G8998" s="48"/>
      <c r="H8998" s="47"/>
      <c r="I8998" s="51"/>
      <c r="J8998" s="51"/>
      <c r="K8998" s="47"/>
      <c r="L8998" s="47"/>
      <c r="M8998" s="47"/>
      <c r="N8998" s="47"/>
      <c r="O8998" s="48"/>
    </row>
    <row r="8999" spans="2:15" x14ac:dyDescent="0.25">
      <c r="B8999" s="84"/>
      <c r="C8999" s="47"/>
      <c r="D8999" s="47"/>
      <c r="E8999" s="47"/>
      <c r="F8999" s="47"/>
      <c r="G8999" s="48"/>
      <c r="H8999" s="47"/>
      <c r="I8999" s="51"/>
      <c r="J8999" s="51"/>
      <c r="K8999" s="47"/>
      <c r="L8999" s="47"/>
      <c r="M8999" s="47"/>
      <c r="N8999" s="47"/>
      <c r="O8999" s="48"/>
    </row>
    <row r="9000" spans="2:15" x14ac:dyDescent="0.25">
      <c r="B9000" s="84"/>
      <c r="C9000" s="47"/>
      <c r="D9000" s="47"/>
      <c r="E9000" s="47"/>
      <c r="F9000" s="47"/>
      <c r="G9000" s="48"/>
      <c r="H9000" s="47"/>
      <c r="I9000" s="51"/>
      <c r="J9000" s="51"/>
      <c r="K9000" s="47"/>
      <c r="L9000" s="47"/>
      <c r="M9000" s="47"/>
      <c r="N9000" s="47"/>
      <c r="O9000" s="48"/>
    </row>
    <row r="9001" spans="2:15" x14ac:dyDescent="0.25">
      <c r="B9001" s="84"/>
      <c r="C9001" s="47"/>
      <c r="D9001" s="47"/>
      <c r="E9001" s="47"/>
      <c r="F9001" s="47"/>
      <c r="G9001" s="48"/>
      <c r="H9001" s="47"/>
      <c r="I9001" s="51"/>
      <c r="J9001" s="51"/>
      <c r="K9001" s="47"/>
      <c r="L9001" s="47"/>
      <c r="M9001" s="47"/>
      <c r="N9001" s="47"/>
      <c r="O9001" s="48"/>
    </row>
    <row r="9002" spans="2:15" x14ac:dyDescent="0.25">
      <c r="B9002" s="84"/>
      <c r="C9002" s="47"/>
      <c r="D9002" s="47"/>
      <c r="E9002" s="47"/>
      <c r="F9002" s="47"/>
      <c r="G9002" s="48"/>
      <c r="H9002" s="47"/>
      <c r="I9002" s="51"/>
      <c r="J9002" s="51"/>
      <c r="K9002" s="47"/>
      <c r="L9002" s="47"/>
      <c r="M9002" s="47"/>
      <c r="N9002" s="47"/>
      <c r="O9002" s="48"/>
    </row>
    <row r="9003" spans="2:15" x14ac:dyDescent="0.25">
      <c r="B9003" s="84"/>
      <c r="C9003" s="47"/>
      <c r="D9003" s="47"/>
      <c r="E9003" s="47"/>
      <c r="F9003" s="47"/>
      <c r="G9003" s="48"/>
      <c r="H9003" s="47"/>
      <c r="I9003" s="51"/>
      <c r="J9003" s="51"/>
      <c r="K9003" s="47"/>
      <c r="L9003" s="47"/>
      <c r="M9003" s="47"/>
      <c r="N9003" s="47"/>
      <c r="O9003" s="48"/>
    </row>
    <row r="9004" spans="2:15" x14ac:dyDescent="0.25">
      <c r="B9004" s="84"/>
      <c r="C9004" s="47"/>
      <c r="D9004" s="47"/>
      <c r="E9004" s="47"/>
      <c r="F9004" s="47"/>
      <c r="G9004" s="48"/>
      <c r="H9004" s="47"/>
      <c r="I9004" s="51"/>
      <c r="J9004" s="51"/>
      <c r="K9004" s="47"/>
      <c r="L9004" s="47"/>
      <c r="M9004" s="47"/>
      <c r="N9004" s="47"/>
      <c r="O9004" s="48"/>
    </row>
    <row r="9005" spans="2:15" x14ac:dyDescent="0.25">
      <c r="B9005" s="84"/>
      <c r="C9005" s="47"/>
      <c r="D9005" s="47"/>
      <c r="E9005" s="47"/>
      <c r="F9005" s="47"/>
      <c r="G9005" s="48"/>
      <c r="H9005" s="47"/>
      <c r="I9005" s="51"/>
      <c r="J9005" s="51"/>
      <c r="K9005" s="47"/>
      <c r="L9005" s="47"/>
      <c r="M9005" s="47"/>
      <c r="N9005" s="47"/>
      <c r="O9005" s="48"/>
    </row>
    <row r="9006" spans="2:15" x14ac:dyDescent="0.25">
      <c r="B9006" s="84"/>
      <c r="C9006" s="47"/>
      <c r="D9006" s="47"/>
      <c r="E9006" s="47"/>
      <c r="F9006" s="47"/>
      <c r="G9006" s="48"/>
      <c r="H9006" s="47"/>
      <c r="I9006" s="51"/>
      <c r="J9006" s="51"/>
      <c r="K9006" s="47"/>
      <c r="L9006" s="47"/>
      <c r="M9006" s="47"/>
      <c r="N9006" s="47"/>
      <c r="O9006" s="48"/>
    </row>
    <row r="9007" spans="2:15" x14ac:dyDescent="0.25">
      <c r="B9007" s="84"/>
      <c r="C9007" s="47"/>
      <c r="D9007" s="47"/>
      <c r="E9007" s="47"/>
      <c r="F9007" s="47"/>
      <c r="G9007" s="48"/>
      <c r="H9007" s="47"/>
      <c r="I9007" s="51"/>
      <c r="J9007" s="51"/>
      <c r="K9007" s="47"/>
      <c r="L9007" s="47"/>
      <c r="M9007" s="47"/>
      <c r="N9007" s="47"/>
      <c r="O9007" s="48"/>
    </row>
    <row r="9008" spans="2:15" x14ac:dyDescent="0.25">
      <c r="B9008" s="84"/>
      <c r="C9008" s="47"/>
      <c r="D9008" s="47"/>
      <c r="E9008" s="47"/>
      <c r="F9008" s="47"/>
      <c r="G9008" s="48"/>
      <c r="H9008" s="47"/>
      <c r="I9008" s="51"/>
      <c r="J9008" s="51"/>
      <c r="K9008" s="47"/>
      <c r="L9008" s="47"/>
      <c r="M9008" s="47"/>
      <c r="N9008" s="47"/>
      <c r="O9008" s="48"/>
    </row>
    <row r="9009" spans="2:15" x14ac:dyDescent="0.25">
      <c r="B9009" s="84"/>
      <c r="C9009" s="47"/>
      <c r="D9009" s="47"/>
      <c r="E9009" s="47"/>
      <c r="F9009" s="47"/>
      <c r="G9009" s="48"/>
      <c r="H9009" s="47"/>
      <c r="I9009" s="51"/>
      <c r="J9009" s="51"/>
      <c r="K9009" s="47"/>
      <c r="L9009" s="47"/>
      <c r="M9009" s="47"/>
      <c r="N9009" s="47"/>
      <c r="O9009" s="48"/>
    </row>
    <row r="9010" spans="2:15" x14ac:dyDescent="0.25">
      <c r="B9010" s="84"/>
      <c r="C9010" s="47"/>
      <c r="D9010" s="47"/>
      <c r="E9010" s="47"/>
      <c r="F9010" s="47"/>
      <c r="G9010" s="48"/>
      <c r="H9010" s="47"/>
      <c r="I9010" s="51"/>
      <c r="J9010" s="51"/>
      <c r="K9010" s="47"/>
      <c r="L9010" s="47"/>
      <c r="M9010" s="47"/>
      <c r="N9010" s="47"/>
      <c r="O9010" s="48"/>
    </row>
    <row r="9011" spans="2:15" x14ac:dyDescent="0.25">
      <c r="B9011" s="84"/>
      <c r="C9011" s="47"/>
      <c r="D9011" s="47"/>
      <c r="E9011" s="47"/>
      <c r="F9011" s="47"/>
      <c r="G9011" s="48"/>
      <c r="H9011" s="47"/>
      <c r="I9011" s="51"/>
      <c r="J9011" s="51"/>
      <c r="K9011" s="47"/>
      <c r="L9011" s="47"/>
      <c r="M9011" s="47"/>
      <c r="N9011" s="47"/>
      <c r="O9011" s="48"/>
    </row>
    <row r="9012" spans="2:15" x14ac:dyDescent="0.25">
      <c r="B9012" s="84"/>
      <c r="C9012" s="47"/>
      <c r="D9012" s="47"/>
      <c r="E9012" s="47"/>
      <c r="F9012" s="47"/>
      <c r="G9012" s="48"/>
      <c r="H9012" s="47"/>
      <c r="I9012" s="51"/>
      <c r="J9012" s="51"/>
      <c r="K9012" s="47"/>
      <c r="L9012" s="47"/>
      <c r="M9012" s="47"/>
      <c r="N9012" s="47"/>
      <c r="O9012" s="48"/>
    </row>
    <row r="9013" spans="2:15" x14ac:dyDescent="0.25">
      <c r="B9013" s="84"/>
      <c r="C9013" s="47"/>
      <c r="D9013" s="47"/>
      <c r="E9013" s="47"/>
      <c r="F9013" s="47"/>
      <c r="G9013" s="48"/>
      <c r="H9013" s="47"/>
      <c r="I9013" s="51"/>
      <c r="J9013" s="51"/>
      <c r="K9013" s="47"/>
      <c r="L9013" s="47"/>
      <c r="M9013" s="47"/>
      <c r="N9013" s="47"/>
      <c r="O9013" s="48"/>
    </row>
    <row r="9014" spans="2:15" x14ac:dyDescent="0.25">
      <c r="B9014" s="84"/>
      <c r="C9014" s="47"/>
      <c r="D9014" s="47"/>
      <c r="E9014" s="47"/>
      <c r="F9014" s="47"/>
      <c r="G9014" s="48"/>
      <c r="H9014" s="47"/>
      <c r="I9014" s="51"/>
      <c r="J9014" s="51"/>
      <c r="K9014" s="47"/>
      <c r="L9014" s="47"/>
      <c r="M9014" s="47"/>
      <c r="N9014" s="47"/>
      <c r="O9014" s="48"/>
    </row>
    <row r="9015" spans="2:15" x14ac:dyDescent="0.25">
      <c r="B9015" s="84"/>
      <c r="C9015" s="47"/>
      <c r="D9015" s="47"/>
      <c r="E9015" s="47"/>
      <c r="F9015" s="47"/>
      <c r="G9015" s="48"/>
      <c r="H9015" s="47"/>
      <c r="I9015" s="51"/>
      <c r="J9015" s="51"/>
      <c r="K9015" s="47"/>
      <c r="L9015" s="47"/>
      <c r="M9015" s="47"/>
      <c r="N9015" s="47"/>
      <c r="O9015" s="48"/>
    </row>
    <row r="9016" spans="2:15" x14ac:dyDescent="0.25">
      <c r="B9016" s="84"/>
      <c r="C9016" s="47"/>
      <c r="D9016" s="47"/>
      <c r="E9016" s="47"/>
      <c r="F9016" s="47"/>
      <c r="G9016" s="48"/>
      <c r="H9016" s="47"/>
      <c r="I9016" s="51"/>
      <c r="J9016" s="51"/>
      <c r="K9016" s="47"/>
      <c r="L9016" s="47"/>
      <c r="M9016" s="47"/>
      <c r="N9016" s="47"/>
      <c r="O9016" s="48"/>
    </row>
    <row r="9017" spans="2:15" x14ac:dyDescent="0.25">
      <c r="B9017" s="84"/>
      <c r="C9017" s="47"/>
      <c r="D9017" s="47"/>
      <c r="E9017" s="47"/>
      <c r="F9017" s="47"/>
      <c r="G9017" s="48"/>
      <c r="H9017" s="47"/>
      <c r="I9017" s="51"/>
      <c r="J9017" s="51"/>
      <c r="K9017" s="47"/>
      <c r="L9017" s="47"/>
      <c r="M9017" s="47"/>
      <c r="N9017" s="47"/>
      <c r="O9017" s="48"/>
    </row>
    <row r="9018" spans="2:15" x14ac:dyDescent="0.25">
      <c r="B9018" s="84"/>
      <c r="C9018" s="47"/>
      <c r="D9018" s="47"/>
      <c r="E9018" s="47"/>
      <c r="F9018" s="47"/>
      <c r="G9018" s="48"/>
      <c r="H9018" s="47"/>
      <c r="I9018" s="51"/>
      <c r="J9018" s="51"/>
      <c r="K9018" s="47"/>
      <c r="L9018" s="47"/>
      <c r="M9018" s="47"/>
      <c r="N9018" s="47"/>
      <c r="O9018" s="48"/>
    </row>
    <row r="9019" spans="2:15" x14ac:dyDescent="0.25">
      <c r="B9019" s="84"/>
      <c r="C9019" s="47"/>
      <c r="D9019" s="47"/>
      <c r="E9019" s="47"/>
      <c r="F9019" s="47"/>
      <c r="G9019" s="48"/>
      <c r="H9019" s="47"/>
      <c r="I9019" s="51"/>
      <c r="J9019" s="51"/>
      <c r="K9019" s="47"/>
      <c r="L9019" s="47"/>
      <c r="M9019" s="47"/>
      <c r="N9019" s="47"/>
      <c r="O9019" s="48"/>
    </row>
    <row r="9020" spans="2:15" x14ac:dyDescent="0.25">
      <c r="B9020" s="84"/>
      <c r="C9020" s="47"/>
      <c r="D9020" s="47"/>
      <c r="E9020" s="47"/>
      <c r="F9020" s="47"/>
      <c r="G9020" s="48"/>
      <c r="H9020" s="47"/>
      <c r="I9020" s="51"/>
      <c r="J9020" s="51"/>
      <c r="K9020" s="47"/>
      <c r="L9020" s="47"/>
      <c r="M9020" s="47"/>
      <c r="N9020" s="47"/>
      <c r="O9020" s="48"/>
    </row>
    <row r="9021" spans="2:15" x14ac:dyDescent="0.25">
      <c r="B9021" s="84"/>
      <c r="C9021" s="47"/>
      <c r="D9021" s="47"/>
      <c r="E9021" s="47"/>
      <c r="F9021" s="47"/>
      <c r="G9021" s="48"/>
      <c r="H9021" s="47"/>
      <c r="I9021" s="51"/>
      <c r="J9021" s="51"/>
      <c r="K9021" s="47"/>
      <c r="L9021" s="47"/>
      <c r="M9021" s="47"/>
      <c r="N9021" s="47"/>
      <c r="O9021" s="48"/>
    </row>
    <row r="9022" spans="2:15" x14ac:dyDescent="0.25">
      <c r="B9022" s="84"/>
      <c r="C9022" s="47"/>
      <c r="D9022" s="47"/>
      <c r="E9022" s="47"/>
      <c r="F9022" s="47"/>
      <c r="G9022" s="48"/>
      <c r="H9022" s="47"/>
      <c r="I9022" s="51"/>
      <c r="J9022" s="51"/>
      <c r="K9022" s="47"/>
      <c r="L9022" s="47"/>
      <c r="M9022" s="47"/>
      <c r="N9022" s="47"/>
      <c r="O9022" s="48"/>
    </row>
    <row r="9023" spans="2:15" x14ac:dyDescent="0.25">
      <c r="B9023" s="84"/>
      <c r="C9023" s="47"/>
      <c r="D9023" s="47"/>
      <c r="E9023" s="47"/>
      <c r="F9023" s="47"/>
      <c r="G9023" s="48"/>
      <c r="H9023" s="47"/>
      <c r="I9023" s="51"/>
      <c r="J9023" s="51"/>
      <c r="K9023" s="47"/>
      <c r="L9023" s="47"/>
      <c r="M9023" s="47"/>
      <c r="N9023" s="47"/>
      <c r="O9023" s="48"/>
    </row>
    <row r="9024" spans="2:15" x14ac:dyDescent="0.25">
      <c r="B9024" s="84"/>
      <c r="C9024" s="47"/>
      <c r="D9024" s="47"/>
      <c r="E9024" s="47"/>
      <c r="F9024" s="47"/>
      <c r="G9024" s="48"/>
      <c r="H9024" s="47"/>
      <c r="I9024" s="51"/>
      <c r="J9024" s="51"/>
      <c r="K9024" s="47"/>
      <c r="L9024" s="47"/>
      <c r="M9024" s="47"/>
      <c r="N9024" s="47"/>
      <c r="O9024" s="48"/>
    </row>
    <row r="9025" spans="2:15" x14ac:dyDescent="0.25">
      <c r="B9025" s="84"/>
      <c r="C9025" s="47"/>
      <c r="D9025" s="47"/>
      <c r="E9025" s="47"/>
      <c r="F9025" s="47"/>
      <c r="G9025" s="48"/>
      <c r="H9025" s="47"/>
      <c r="I9025" s="51"/>
      <c r="J9025" s="51"/>
      <c r="K9025" s="47"/>
      <c r="L9025" s="47"/>
      <c r="M9025" s="47"/>
      <c r="N9025" s="47"/>
      <c r="O9025" s="48"/>
    </row>
    <row r="9026" spans="2:15" x14ac:dyDescent="0.25">
      <c r="B9026" s="84"/>
      <c r="C9026" s="47"/>
      <c r="D9026" s="47"/>
      <c r="E9026" s="47"/>
      <c r="F9026" s="47"/>
      <c r="G9026" s="48"/>
      <c r="H9026" s="47"/>
      <c r="I9026" s="51"/>
      <c r="J9026" s="51"/>
      <c r="K9026" s="47"/>
      <c r="L9026" s="47"/>
      <c r="M9026" s="47"/>
      <c r="N9026" s="47"/>
      <c r="O9026" s="48"/>
    </row>
    <row r="9027" spans="2:15" x14ac:dyDescent="0.25">
      <c r="B9027" s="84"/>
      <c r="C9027" s="47"/>
      <c r="D9027" s="47"/>
      <c r="E9027" s="47"/>
      <c r="F9027" s="47"/>
      <c r="G9027" s="48"/>
      <c r="H9027" s="47"/>
      <c r="I9027" s="51"/>
      <c r="J9027" s="51"/>
      <c r="K9027" s="47"/>
      <c r="L9027" s="47"/>
      <c r="M9027" s="47"/>
      <c r="N9027" s="47"/>
      <c r="O9027" s="48"/>
    </row>
    <row r="9028" spans="2:15" x14ac:dyDescent="0.25">
      <c r="B9028" s="84"/>
      <c r="C9028" s="47"/>
      <c r="D9028" s="47"/>
      <c r="E9028" s="47"/>
      <c r="F9028" s="47"/>
      <c r="G9028" s="48"/>
      <c r="H9028" s="47"/>
      <c r="I9028" s="51"/>
      <c r="J9028" s="51"/>
      <c r="K9028" s="47"/>
      <c r="L9028" s="47"/>
      <c r="M9028" s="47"/>
      <c r="N9028" s="47"/>
      <c r="O9028" s="48"/>
    </row>
    <row r="9029" spans="2:15" x14ac:dyDescent="0.25">
      <c r="B9029" s="84"/>
      <c r="C9029" s="47"/>
      <c r="D9029" s="47"/>
      <c r="E9029" s="47"/>
      <c r="F9029" s="47"/>
      <c r="G9029" s="48"/>
      <c r="H9029" s="47"/>
      <c r="I9029" s="51"/>
      <c r="J9029" s="51"/>
      <c r="K9029" s="47"/>
      <c r="L9029" s="47"/>
      <c r="M9029" s="47"/>
      <c r="N9029" s="47"/>
      <c r="O9029" s="48"/>
    </row>
    <row r="9030" spans="2:15" x14ac:dyDescent="0.25">
      <c r="B9030" s="84"/>
      <c r="C9030" s="47"/>
      <c r="D9030" s="47"/>
      <c r="E9030" s="47"/>
      <c r="F9030" s="47"/>
      <c r="G9030" s="48"/>
      <c r="H9030" s="47"/>
      <c r="I9030" s="51"/>
      <c r="J9030" s="51"/>
      <c r="K9030" s="47"/>
      <c r="L9030" s="47"/>
      <c r="M9030" s="47"/>
      <c r="N9030" s="47"/>
      <c r="O9030" s="48"/>
    </row>
    <row r="9031" spans="2:15" x14ac:dyDescent="0.25">
      <c r="B9031" s="84"/>
      <c r="C9031" s="47"/>
      <c r="D9031" s="47"/>
      <c r="E9031" s="47"/>
      <c r="F9031" s="47"/>
      <c r="G9031" s="48"/>
      <c r="H9031" s="47"/>
      <c r="I9031" s="51"/>
      <c r="J9031" s="51"/>
      <c r="K9031" s="47"/>
      <c r="L9031" s="47"/>
      <c r="M9031" s="47"/>
      <c r="N9031" s="47"/>
      <c r="O9031" s="48"/>
    </row>
    <row r="9032" spans="2:15" x14ac:dyDescent="0.25">
      <c r="B9032" s="84"/>
      <c r="C9032" s="47"/>
      <c r="D9032" s="47"/>
      <c r="E9032" s="47"/>
      <c r="F9032" s="47"/>
      <c r="G9032" s="48"/>
      <c r="H9032" s="47"/>
      <c r="I9032" s="51"/>
      <c r="J9032" s="51"/>
      <c r="K9032" s="47"/>
      <c r="L9032" s="47"/>
      <c r="M9032" s="47"/>
      <c r="N9032" s="47"/>
      <c r="O9032" s="48"/>
    </row>
    <row r="9033" spans="2:15" x14ac:dyDescent="0.25">
      <c r="B9033" s="84"/>
      <c r="C9033" s="47"/>
      <c r="D9033" s="47"/>
      <c r="E9033" s="47"/>
      <c r="F9033" s="47"/>
      <c r="G9033" s="48"/>
      <c r="H9033" s="47"/>
      <c r="I9033" s="51"/>
      <c r="J9033" s="51"/>
      <c r="K9033" s="47"/>
      <c r="L9033" s="47"/>
      <c r="M9033" s="47"/>
      <c r="N9033" s="47"/>
      <c r="O9033" s="48"/>
    </row>
    <row r="9034" spans="2:15" x14ac:dyDescent="0.25">
      <c r="B9034" s="84"/>
      <c r="C9034" s="47"/>
      <c r="D9034" s="47"/>
      <c r="E9034" s="47"/>
      <c r="F9034" s="47"/>
      <c r="G9034" s="48"/>
      <c r="H9034" s="47"/>
      <c r="I9034" s="51"/>
      <c r="J9034" s="51"/>
      <c r="K9034" s="47"/>
      <c r="L9034" s="47"/>
      <c r="M9034" s="47"/>
      <c r="N9034" s="47"/>
      <c r="O9034" s="48"/>
    </row>
    <row r="9035" spans="2:15" x14ac:dyDescent="0.25">
      <c r="B9035" s="84"/>
      <c r="C9035" s="47"/>
      <c r="D9035" s="47"/>
      <c r="E9035" s="47"/>
      <c r="F9035" s="47"/>
      <c r="G9035" s="48"/>
      <c r="H9035" s="47"/>
      <c r="I9035" s="51"/>
      <c r="J9035" s="51"/>
      <c r="K9035" s="47"/>
      <c r="L9035" s="47"/>
      <c r="M9035" s="47"/>
      <c r="N9035" s="47"/>
      <c r="O9035" s="48"/>
    </row>
    <row r="9036" spans="2:15" x14ac:dyDescent="0.25">
      <c r="B9036" s="84"/>
      <c r="C9036" s="47"/>
      <c r="D9036" s="47"/>
      <c r="E9036" s="47"/>
      <c r="F9036" s="47"/>
      <c r="G9036" s="48"/>
      <c r="H9036" s="47"/>
      <c r="I9036" s="51"/>
      <c r="J9036" s="51"/>
      <c r="K9036" s="47"/>
      <c r="L9036" s="47"/>
      <c r="M9036" s="47"/>
      <c r="N9036" s="47"/>
      <c r="O9036" s="48"/>
    </row>
    <row r="9037" spans="2:15" x14ac:dyDescent="0.25">
      <c r="B9037" s="84"/>
      <c r="C9037" s="47"/>
      <c r="D9037" s="47"/>
      <c r="E9037" s="47"/>
      <c r="F9037" s="47"/>
      <c r="G9037" s="48"/>
      <c r="H9037" s="47"/>
      <c r="I9037" s="51"/>
      <c r="J9037" s="51"/>
      <c r="K9037" s="47"/>
      <c r="L9037" s="47"/>
      <c r="M9037" s="47"/>
      <c r="N9037" s="47"/>
      <c r="O9037" s="48"/>
    </row>
    <row r="9038" spans="2:15" x14ac:dyDescent="0.25">
      <c r="B9038" s="84"/>
      <c r="C9038" s="47"/>
      <c r="D9038" s="47"/>
      <c r="E9038" s="47"/>
      <c r="F9038" s="47"/>
      <c r="G9038" s="48"/>
      <c r="H9038" s="47"/>
      <c r="I9038" s="51"/>
      <c r="J9038" s="51"/>
      <c r="K9038" s="47"/>
      <c r="L9038" s="47"/>
      <c r="M9038" s="47"/>
      <c r="N9038" s="47"/>
      <c r="O9038" s="48"/>
    </row>
    <row r="9039" spans="2:15" x14ac:dyDescent="0.25">
      <c r="B9039" s="84"/>
      <c r="C9039" s="47"/>
      <c r="D9039" s="47"/>
      <c r="E9039" s="47"/>
      <c r="F9039" s="47"/>
      <c r="G9039" s="48"/>
      <c r="H9039" s="47"/>
      <c r="I9039" s="51"/>
      <c r="J9039" s="51"/>
      <c r="K9039" s="47"/>
      <c r="L9039" s="47"/>
      <c r="M9039" s="47"/>
      <c r="N9039" s="47"/>
      <c r="O9039" s="48"/>
    </row>
    <row r="9040" spans="2:15" x14ac:dyDescent="0.25">
      <c r="B9040" s="84"/>
      <c r="C9040" s="47"/>
      <c r="D9040" s="47"/>
      <c r="E9040" s="47"/>
      <c r="F9040" s="47"/>
      <c r="G9040" s="48"/>
      <c r="H9040" s="47"/>
      <c r="I9040" s="51"/>
      <c r="J9040" s="51"/>
      <c r="K9040" s="47"/>
      <c r="L9040" s="47"/>
      <c r="M9040" s="47"/>
      <c r="N9040" s="47"/>
      <c r="O9040" s="48"/>
    </row>
    <row r="9041" spans="2:15" x14ac:dyDescent="0.25">
      <c r="B9041" s="84"/>
      <c r="C9041" s="47"/>
      <c r="D9041" s="47"/>
      <c r="E9041" s="47"/>
      <c r="F9041" s="47"/>
      <c r="G9041" s="48"/>
      <c r="H9041" s="47"/>
      <c r="I9041" s="51"/>
      <c r="J9041" s="51"/>
      <c r="K9041" s="47"/>
      <c r="L9041" s="47"/>
      <c r="M9041" s="47"/>
      <c r="N9041" s="47"/>
      <c r="O9041" s="48"/>
    </row>
    <row r="9042" spans="2:15" x14ac:dyDescent="0.25">
      <c r="B9042" s="84"/>
      <c r="C9042" s="47"/>
      <c r="D9042" s="47"/>
      <c r="E9042" s="47"/>
      <c r="F9042" s="47"/>
      <c r="G9042" s="48"/>
      <c r="H9042" s="47"/>
      <c r="I9042" s="51"/>
      <c r="J9042" s="51"/>
      <c r="K9042" s="47"/>
      <c r="L9042" s="47"/>
      <c r="M9042" s="47"/>
      <c r="N9042" s="47"/>
      <c r="O9042" s="48"/>
    </row>
    <row r="9043" spans="2:15" x14ac:dyDescent="0.25">
      <c r="B9043" s="84"/>
      <c r="C9043" s="47"/>
      <c r="D9043" s="47"/>
      <c r="E9043" s="47"/>
      <c r="F9043" s="47"/>
      <c r="G9043" s="48"/>
      <c r="H9043" s="47"/>
      <c r="I9043" s="51"/>
      <c r="J9043" s="51"/>
      <c r="K9043" s="47"/>
      <c r="L9043" s="47"/>
      <c r="M9043" s="47"/>
      <c r="N9043" s="47"/>
      <c r="O9043" s="48"/>
    </row>
    <row r="9044" spans="2:15" x14ac:dyDescent="0.25">
      <c r="B9044" s="84"/>
      <c r="C9044" s="47"/>
      <c r="D9044" s="47"/>
      <c r="E9044" s="47"/>
      <c r="F9044" s="47"/>
      <c r="G9044" s="48"/>
      <c r="H9044" s="47"/>
      <c r="I9044" s="51"/>
      <c r="J9044" s="51"/>
      <c r="K9044" s="47"/>
      <c r="L9044" s="47"/>
      <c r="M9044" s="47"/>
      <c r="N9044" s="47"/>
      <c r="O9044" s="48"/>
    </row>
    <row r="9045" spans="2:15" x14ac:dyDescent="0.25">
      <c r="B9045" s="84"/>
      <c r="C9045" s="47"/>
      <c r="D9045" s="47"/>
      <c r="E9045" s="47"/>
      <c r="F9045" s="47"/>
      <c r="G9045" s="48"/>
      <c r="H9045" s="47"/>
      <c r="I9045" s="51"/>
      <c r="J9045" s="51"/>
      <c r="K9045" s="47"/>
      <c r="L9045" s="47"/>
      <c r="M9045" s="47"/>
      <c r="N9045" s="47"/>
      <c r="O9045" s="48"/>
    </row>
    <row r="9046" spans="2:15" x14ac:dyDescent="0.25">
      <c r="B9046" s="84"/>
      <c r="C9046" s="47"/>
      <c r="D9046" s="47"/>
      <c r="E9046" s="47"/>
      <c r="F9046" s="47"/>
      <c r="G9046" s="48"/>
      <c r="H9046" s="47"/>
      <c r="I9046" s="51"/>
      <c r="J9046" s="51"/>
      <c r="K9046" s="47"/>
      <c r="L9046" s="47"/>
      <c r="M9046" s="47"/>
      <c r="N9046" s="47"/>
      <c r="O9046" s="48"/>
    </row>
    <row r="9047" spans="2:15" x14ac:dyDescent="0.25">
      <c r="B9047" s="84"/>
      <c r="C9047" s="47"/>
      <c r="D9047" s="47"/>
      <c r="E9047" s="47"/>
      <c r="F9047" s="47"/>
      <c r="G9047" s="48"/>
      <c r="H9047" s="47"/>
      <c r="I9047" s="51"/>
      <c r="J9047" s="51"/>
      <c r="K9047" s="47"/>
      <c r="L9047" s="47"/>
      <c r="M9047" s="47"/>
      <c r="N9047" s="47"/>
      <c r="O9047" s="48"/>
    </row>
    <row r="9048" spans="2:15" x14ac:dyDescent="0.25">
      <c r="B9048" s="84"/>
      <c r="C9048" s="47"/>
      <c r="D9048" s="47"/>
      <c r="E9048" s="47"/>
      <c r="F9048" s="47"/>
      <c r="G9048" s="48"/>
      <c r="H9048" s="47"/>
      <c r="I9048" s="51"/>
      <c r="J9048" s="51"/>
      <c r="K9048" s="47"/>
      <c r="L9048" s="47"/>
      <c r="M9048" s="47"/>
      <c r="N9048" s="47"/>
      <c r="O9048" s="48"/>
    </row>
    <row r="9049" spans="2:15" x14ac:dyDescent="0.25">
      <c r="B9049" s="84"/>
      <c r="C9049" s="47"/>
      <c r="D9049" s="47"/>
      <c r="E9049" s="47"/>
      <c r="F9049" s="47"/>
      <c r="G9049" s="48"/>
      <c r="H9049" s="47"/>
      <c r="I9049" s="51"/>
      <c r="J9049" s="51"/>
      <c r="K9049" s="47"/>
      <c r="L9049" s="47"/>
      <c r="M9049" s="47"/>
      <c r="N9049" s="47"/>
      <c r="O9049" s="48"/>
    </row>
    <row r="9050" spans="2:15" x14ac:dyDescent="0.25">
      <c r="B9050" s="84"/>
      <c r="C9050" s="47"/>
      <c r="D9050" s="47"/>
      <c r="E9050" s="47"/>
      <c r="F9050" s="47"/>
      <c r="G9050" s="48"/>
      <c r="H9050" s="47"/>
      <c r="I9050" s="51"/>
      <c r="J9050" s="51"/>
      <c r="K9050" s="47"/>
      <c r="L9050" s="47"/>
      <c r="M9050" s="47"/>
      <c r="N9050" s="47"/>
      <c r="O9050" s="48"/>
    </row>
    <row r="9051" spans="2:15" x14ac:dyDescent="0.25">
      <c r="B9051" s="84"/>
      <c r="C9051" s="47"/>
      <c r="D9051" s="47"/>
      <c r="E9051" s="47"/>
      <c r="F9051" s="47"/>
      <c r="G9051" s="48"/>
      <c r="H9051" s="47"/>
      <c r="I9051" s="51"/>
      <c r="J9051" s="51"/>
      <c r="K9051" s="47"/>
      <c r="L9051" s="47"/>
      <c r="M9051" s="47"/>
      <c r="N9051" s="47"/>
      <c r="O9051" s="48"/>
    </row>
    <row r="9052" spans="2:15" x14ac:dyDescent="0.25">
      <c r="B9052" s="84"/>
      <c r="C9052" s="47"/>
      <c r="D9052" s="47"/>
      <c r="E9052" s="47"/>
      <c r="F9052" s="47"/>
      <c r="G9052" s="48"/>
      <c r="H9052" s="47"/>
      <c r="I9052" s="51"/>
      <c r="J9052" s="51"/>
      <c r="K9052" s="47"/>
      <c r="L9052" s="47"/>
      <c r="M9052" s="47"/>
      <c r="N9052" s="47"/>
      <c r="O9052" s="48"/>
    </row>
    <row r="9053" spans="2:15" x14ac:dyDescent="0.25">
      <c r="B9053" s="84"/>
      <c r="C9053" s="47"/>
      <c r="D9053" s="47"/>
      <c r="E9053" s="47"/>
      <c r="F9053" s="47"/>
      <c r="G9053" s="48"/>
      <c r="H9053" s="47"/>
      <c r="I9053" s="51"/>
      <c r="J9053" s="51"/>
      <c r="K9053" s="47"/>
      <c r="L9053" s="47"/>
      <c r="M9053" s="47"/>
      <c r="N9053" s="47"/>
      <c r="O9053" s="48"/>
    </row>
    <row r="9054" spans="2:15" x14ac:dyDescent="0.25">
      <c r="B9054" s="84"/>
      <c r="C9054" s="47"/>
      <c r="D9054" s="47"/>
      <c r="E9054" s="47"/>
      <c r="F9054" s="47"/>
      <c r="G9054" s="48"/>
      <c r="H9054" s="47"/>
      <c r="I9054" s="51"/>
      <c r="J9054" s="51"/>
      <c r="K9054" s="47"/>
      <c r="L9054" s="47"/>
      <c r="M9054" s="47"/>
      <c r="N9054" s="47"/>
      <c r="O9054" s="48"/>
    </row>
    <row r="9055" spans="2:15" x14ac:dyDescent="0.25">
      <c r="B9055" s="84"/>
      <c r="C9055" s="47"/>
      <c r="D9055" s="47"/>
      <c r="E9055" s="47"/>
      <c r="F9055" s="47"/>
      <c r="G9055" s="48"/>
      <c r="H9055" s="47"/>
      <c r="I9055" s="51"/>
      <c r="J9055" s="51"/>
      <c r="K9055" s="47"/>
      <c r="L9055" s="47"/>
      <c r="M9055" s="47"/>
      <c r="N9055" s="47"/>
      <c r="O9055" s="48"/>
    </row>
    <row r="9056" spans="2:15" x14ac:dyDescent="0.25">
      <c r="B9056" s="84"/>
      <c r="C9056" s="47"/>
      <c r="D9056" s="47"/>
      <c r="E9056" s="47"/>
      <c r="F9056" s="47"/>
      <c r="G9056" s="48"/>
      <c r="H9056" s="47"/>
      <c r="I9056" s="51"/>
      <c r="J9056" s="51"/>
      <c r="K9056" s="47"/>
      <c r="L9056" s="47"/>
      <c r="M9056" s="47"/>
      <c r="N9056" s="47"/>
      <c r="O9056" s="48"/>
    </row>
    <row r="9057" spans="2:15" x14ac:dyDescent="0.25">
      <c r="B9057" s="84"/>
      <c r="C9057" s="47"/>
      <c r="D9057" s="47"/>
      <c r="E9057" s="47"/>
      <c r="F9057" s="47"/>
      <c r="G9057" s="48"/>
      <c r="H9057" s="47"/>
      <c r="I9057" s="51"/>
      <c r="J9057" s="51"/>
      <c r="K9057" s="47"/>
      <c r="L9057" s="47"/>
      <c r="M9057" s="47"/>
      <c r="N9057" s="47"/>
      <c r="O9057" s="48"/>
    </row>
    <row r="9058" spans="2:15" x14ac:dyDescent="0.25">
      <c r="B9058" s="84"/>
      <c r="C9058" s="47"/>
      <c r="D9058" s="47"/>
      <c r="E9058" s="47"/>
      <c r="F9058" s="47"/>
      <c r="G9058" s="48"/>
      <c r="H9058" s="47"/>
      <c r="I9058" s="51"/>
      <c r="J9058" s="51"/>
      <c r="K9058" s="47"/>
      <c r="L9058" s="47"/>
      <c r="M9058" s="47"/>
      <c r="N9058" s="47"/>
      <c r="O9058" s="48"/>
    </row>
    <row r="9059" spans="2:15" x14ac:dyDescent="0.25">
      <c r="B9059" s="84"/>
      <c r="C9059" s="47"/>
      <c r="D9059" s="47"/>
      <c r="E9059" s="47"/>
      <c r="F9059" s="47"/>
      <c r="G9059" s="48"/>
      <c r="H9059" s="47"/>
      <c r="I9059" s="51"/>
      <c r="J9059" s="51"/>
      <c r="K9059" s="47"/>
      <c r="L9059" s="47"/>
      <c r="M9059" s="47"/>
      <c r="N9059" s="47"/>
      <c r="O9059" s="48"/>
    </row>
    <row r="9060" spans="2:15" x14ac:dyDescent="0.25">
      <c r="B9060" s="84"/>
      <c r="C9060" s="47"/>
      <c r="D9060" s="47"/>
      <c r="E9060" s="47"/>
      <c r="F9060" s="47"/>
      <c r="G9060" s="48"/>
      <c r="H9060" s="47"/>
      <c r="I9060" s="51"/>
      <c r="J9060" s="51"/>
      <c r="K9060" s="47"/>
      <c r="L9060" s="47"/>
      <c r="M9060" s="47"/>
      <c r="N9060" s="47"/>
      <c r="O9060" s="48"/>
    </row>
    <row r="9061" spans="2:15" x14ac:dyDescent="0.25">
      <c r="B9061" s="84"/>
      <c r="C9061" s="47"/>
      <c r="D9061" s="47"/>
      <c r="E9061" s="47"/>
      <c r="F9061" s="47"/>
      <c r="G9061" s="48"/>
      <c r="H9061" s="47"/>
      <c r="I9061" s="51"/>
      <c r="J9061" s="51"/>
      <c r="K9061" s="47"/>
      <c r="L9061" s="47"/>
      <c r="M9061" s="47"/>
      <c r="N9061" s="47"/>
      <c r="O9061" s="48"/>
    </row>
    <row r="9062" spans="2:15" x14ac:dyDescent="0.25">
      <c r="B9062" s="84"/>
      <c r="C9062" s="47"/>
      <c r="D9062" s="47"/>
      <c r="E9062" s="47"/>
      <c r="F9062" s="47"/>
      <c r="G9062" s="48"/>
      <c r="H9062" s="47"/>
      <c r="I9062" s="51"/>
      <c r="J9062" s="51"/>
      <c r="K9062" s="47"/>
      <c r="L9062" s="47"/>
      <c r="M9062" s="47"/>
      <c r="N9062" s="47"/>
      <c r="O9062" s="48"/>
    </row>
    <row r="9063" spans="2:15" x14ac:dyDescent="0.25">
      <c r="B9063" s="84"/>
      <c r="C9063" s="47"/>
      <c r="D9063" s="47"/>
      <c r="E9063" s="47"/>
      <c r="F9063" s="47"/>
      <c r="G9063" s="48"/>
      <c r="H9063" s="47"/>
      <c r="I9063" s="51"/>
      <c r="J9063" s="51"/>
      <c r="K9063" s="47"/>
      <c r="L9063" s="47"/>
      <c r="M9063" s="47"/>
      <c r="N9063" s="47"/>
      <c r="O9063" s="48"/>
    </row>
    <row r="9064" spans="2:15" x14ac:dyDescent="0.25">
      <c r="B9064" s="84"/>
      <c r="C9064" s="47"/>
      <c r="D9064" s="47"/>
      <c r="E9064" s="47"/>
      <c r="F9064" s="47"/>
      <c r="G9064" s="48"/>
      <c r="H9064" s="47"/>
      <c r="I9064" s="51"/>
      <c r="J9064" s="51"/>
      <c r="K9064" s="47"/>
      <c r="L9064" s="47"/>
      <c r="M9064" s="47"/>
      <c r="N9064" s="47"/>
      <c r="O9064" s="48"/>
    </row>
    <row r="9065" spans="2:15" x14ac:dyDescent="0.25">
      <c r="B9065" s="84"/>
      <c r="C9065" s="47"/>
      <c r="D9065" s="47"/>
      <c r="E9065" s="47"/>
      <c r="F9065" s="47"/>
      <c r="G9065" s="48"/>
      <c r="H9065" s="47"/>
      <c r="I9065" s="51"/>
      <c r="J9065" s="51"/>
      <c r="K9065" s="47"/>
      <c r="L9065" s="47"/>
      <c r="M9065" s="47"/>
      <c r="N9065" s="47"/>
      <c r="O9065" s="48"/>
    </row>
    <row r="9066" spans="2:15" x14ac:dyDescent="0.25">
      <c r="B9066" s="84"/>
      <c r="C9066" s="47"/>
      <c r="D9066" s="47"/>
      <c r="E9066" s="47"/>
      <c r="F9066" s="47"/>
      <c r="G9066" s="48"/>
      <c r="H9066" s="47"/>
      <c r="I9066" s="51"/>
      <c r="J9066" s="51"/>
      <c r="K9066" s="47"/>
      <c r="L9066" s="47"/>
      <c r="M9066" s="47"/>
      <c r="N9066" s="47"/>
      <c r="O9066" s="48"/>
    </row>
    <row r="9067" spans="2:15" x14ac:dyDescent="0.25">
      <c r="B9067" s="84"/>
      <c r="C9067" s="47"/>
      <c r="D9067" s="47"/>
      <c r="E9067" s="47"/>
      <c r="F9067" s="47"/>
      <c r="G9067" s="48"/>
      <c r="H9067" s="47"/>
      <c r="I9067" s="51"/>
      <c r="J9067" s="51"/>
      <c r="K9067" s="47"/>
      <c r="L9067" s="47"/>
      <c r="M9067" s="47"/>
      <c r="N9067" s="47"/>
      <c r="O9067" s="48"/>
    </row>
    <row r="9068" spans="2:15" x14ac:dyDescent="0.25">
      <c r="B9068" s="84"/>
      <c r="C9068" s="47"/>
      <c r="D9068" s="47"/>
      <c r="E9068" s="47"/>
      <c r="F9068" s="47"/>
      <c r="G9068" s="48"/>
      <c r="H9068" s="47"/>
      <c r="I9068" s="51"/>
      <c r="J9068" s="51"/>
      <c r="K9068" s="47"/>
      <c r="L9068" s="47"/>
      <c r="M9068" s="47"/>
      <c r="N9068" s="47"/>
      <c r="O9068" s="48"/>
    </row>
    <row r="9069" spans="2:15" x14ac:dyDescent="0.25">
      <c r="B9069" s="84"/>
      <c r="C9069" s="47"/>
      <c r="D9069" s="47"/>
      <c r="E9069" s="47"/>
      <c r="F9069" s="47"/>
      <c r="G9069" s="48"/>
      <c r="H9069" s="47"/>
      <c r="I9069" s="51"/>
      <c r="J9069" s="51"/>
      <c r="K9069" s="47"/>
      <c r="L9069" s="47"/>
      <c r="M9069" s="47"/>
      <c r="N9069" s="47"/>
      <c r="O9069" s="48"/>
    </row>
    <row r="9070" spans="2:15" x14ac:dyDescent="0.25">
      <c r="B9070" s="84"/>
      <c r="C9070" s="47"/>
      <c r="D9070" s="47"/>
      <c r="E9070" s="47"/>
      <c r="F9070" s="47"/>
      <c r="G9070" s="48"/>
      <c r="H9070" s="47"/>
      <c r="I9070" s="51"/>
      <c r="J9070" s="51"/>
      <c r="K9070" s="47"/>
      <c r="L9070" s="47"/>
      <c r="M9070" s="47"/>
      <c r="N9070" s="47"/>
      <c r="O9070" s="48"/>
    </row>
    <row r="9071" spans="2:15" x14ac:dyDescent="0.25">
      <c r="B9071" s="84"/>
      <c r="C9071" s="47"/>
      <c r="D9071" s="47"/>
      <c r="E9071" s="47"/>
      <c r="F9071" s="47"/>
      <c r="G9071" s="48"/>
      <c r="H9071" s="47"/>
      <c r="I9071" s="51"/>
      <c r="J9071" s="51"/>
      <c r="K9071" s="47"/>
      <c r="L9071" s="47"/>
      <c r="M9071" s="47"/>
      <c r="N9071" s="47"/>
      <c r="O9071" s="48"/>
    </row>
    <row r="9072" spans="2:15" x14ac:dyDescent="0.25">
      <c r="B9072" s="84"/>
      <c r="C9072" s="47"/>
      <c r="D9072" s="47"/>
      <c r="E9072" s="47"/>
      <c r="F9072" s="47"/>
      <c r="G9072" s="48"/>
      <c r="H9072" s="47"/>
      <c r="I9072" s="51"/>
      <c r="J9072" s="51"/>
      <c r="K9072" s="47"/>
      <c r="L9072" s="47"/>
      <c r="M9072" s="47"/>
      <c r="N9072" s="47"/>
      <c r="O9072" s="48"/>
    </row>
    <row r="9073" spans="2:15" x14ac:dyDescent="0.25">
      <c r="B9073" s="84"/>
      <c r="C9073" s="47"/>
      <c r="D9073" s="47"/>
      <c r="E9073" s="47"/>
      <c r="F9073" s="47"/>
      <c r="G9073" s="48"/>
      <c r="H9073" s="47"/>
      <c r="I9073" s="51"/>
      <c r="J9073" s="51"/>
      <c r="K9073" s="47"/>
      <c r="L9073" s="47"/>
      <c r="M9073" s="47"/>
      <c r="N9073" s="47"/>
      <c r="O9073" s="48"/>
    </row>
    <row r="9074" spans="2:15" x14ac:dyDescent="0.25">
      <c r="B9074" s="84"/>
      <c r="C9074" s="47"/>
      <c r="D9074" s="47"/>
      <c r="E9074" s="47"/>
      <c r="F9074" s="47"/>
      <c r="G9074" s="48"/>
      <c r="H9074" s="47"/>
      <c r="I9074" s="51"/>
      <c r="J9074" s="51"/>
      <c r="K9074" s="47"/>
      <c r="L9074" s="47"/>
      <c r="M9074" s="47"/>
      <c r="N9074" s="47"/>
      <c r="O9074" s="48"/>
    </row>
    <row r="9075" spans="2:15" x14ac:dyDescent="0.25">
      <c r="B9075" s="84"/>
      <c r="C9075" s="47"/>
      <c r="D9075" s="47"/>
      <c r="E9075" s="47"/>
      <c r="F9075" s="47"/>
      <c r="G9075" s="48"/>
      <c r="H9075" s="47"/>
      <c r="I9075" s="51"/>
      <c r="J9075" s="51"/>
      <c r="K9075" s="47"/>
      <c r="L9075" s="47"/>
      <c r="M9075" s="47"/>
      <c r="N9075" s="47"/>
      <c r="O9075" s="48"/>
    </row>
    <row r="9076" spans="2:15" x14ac:dyDescent="0.25">
      <c r="B9076" s="84"/>
      <c r="C9076" s="47"/>
      <c r="D9076" s="47"/>
      <c r="E9076" s="47"/>
      <c r="F9076" s="47"/>
      <c r="G9076" s="48"/>
      <c r="H9076" s="47"/>
      <c r="I9076" s="51"/>
      <c r="J9076" s="51"/>
      <c r="K9076" s="47"/>
      <c r="L9076" s="47"/>
      <c r="M9076" s="47"/>
      <c r="N9076" s="47"/>
      <c r="O9076" s="48"/>
    </row>
    <row r="9077" spans="2:15" x14ac:dyDescent="0.25">
      <c r="B9077" s="84"/>
      <c r="C9077" s="47"/>
      <c r="D9077" s="47"/>
      <c r="E9077" s="47"/>
      <c r="F9077" s="47"/>
      <c r="G9077" s="48"/>
      <c r="H9077" s="47"/>
      <c r="I9077" s="51"/>
      <c r="J9077" s="51"/>
      <c r="K9077" s="47"/>
      <c r="L9077" s="47"/>
      <c r="M9077" s="47"/>
      <c r="N9077" s="47"/>
      <c r="O9077" s="48"/>
    </row>
    <row r="9078" spans="2:15" x14ac:dyDescent="0.25">
      <c r="B9078" s="84"/>
      <c r="C9078" s="47"/>
      <c r="D9078" s="47"/>
      <c r="E9078" s="47"/>
      <c r="F9078" s="47"/>
      <c r="G9078" s="48"/>
      <c r="H9078" s="47"/>
      <c r="I9078" s="51"/>
      <c r="J9078" s="51"/>
      <c r="K9078" s="47"/>
      <c r="L9078" s="47"/>
      <c r="M9078" s="47"/>
      <c r="N9078" s="47"/>
      <c r="O9078" s="48"/>
    </row>
    <row r="9079" spans="2:15" x14ac:dyDescent="0.25">
      <c r="B9079" s="84"/>
      <c r="C9079" s="47"/>
      <c r="D9079" s="47"/>
      <c r="E9079" s="47"/>
      <c r="F9079" s="47"/>
      <c r="G9079" s="48"/>
      <c r="H9079" s="47"/>
      <c r="I9079" s="51"/>
      <c r="J9079" s="51"/>
      <c r="K9079" s="47"/>
      <c r="L9079" s="47"/>
      <c r="M9079" s="47"/>
      <c r="N9079" s="47"/>
      <c r="O9079" s="48"/>
    </row>
    <row r="9080" spans="2:15" x14ac:dyDescent="0.25">
      <c r="B9080" s="84"/>
      <c r="C9080" s="47"/>
      <c r="D9080" s="47"/>
      <c r="E9080" s="47"/>
      <c r="F9080" s="47"/>
      <c r="G9080" s="48"/>
      <c r="H9080" s="47"/>
      <c r="I9080" s="51"/>
      <c r="J9080" s="51"/>
      <c r="K9080" s="47"/>
      <c r="L9080" s="47"/>
      <c r="M9080" s="47"/>
      <c r="N9080" s="47"/>
      <c r="O9080" s="48"/>
    </row>
    <row r="9081" spans="2:15" x14ac:dyDescent="0.25">
      <c r="B9081" s="84"/>
      <c r="C9081" s="47"/>
      <c r="D9081" s="47"/>
      <c r="E9081" s="47"/>
      <c r="F9081" s="47"/>
      <c r="G9081" s="48"/>
      <c r="H9081" s="47"/>
      <c r="I9081" s="51"/>
      <c r="J9081" s="51"/>
      <c r="K9081" s="47"/>
      <c r="L9081" s="47"/>
      <c r="M9081" s="47"/>
      <c r="N9081" s="47"/>
      <c r="O9081" s="48"/>
    </row>
    <row r="9082" spans="2:15" x14ac:dyDescent="0.25">
      <c r="B9082" s="84"/>
      <c r="C9082" s="47"/>
      <c r="D9082" s="47"/>
      <c r="E9082" s="47"/>
      <c r="F9082" s="47"/>
      <c r="G9082" s="48"/>
      <c r="H9082" s="47"/>
      <c r="I9082" s="51"/>
      <c r="J9082" s="51"/>
      <c r="K9082" s="47"/>
      <c r="L9082" s="47"/>
      <c r="M9082" s="47"/>
      <c r="N9082" s="47"/>
      <c r="O9082" s="48"/>
    </row>
    <row r="9083" spans="2:15" x14ac:dyDescent="0.25">
      <c r="B9083" s="84"/>
      <c r="C9083" s="47"/>
      <c r="D9083" s="47"/>
      <c r="E9083" s="47"/>
      <c r="F9083" s="47"/>
      <c r="G9083" s="48"/>
      <c r="H9083" s="47"/>
      <c r="I9083" s="51"/>
      <c r="J9083" s="51"/>
      <c r="K9083" s="47"/>
      <c r="L9083" s="47"/>
      <c r="M9083" s="47"/>
      <c r="N9083" s="47"/>
      <c r="O9083" s="48"/>
    </row>
    <row r="9084" spans="2:15" x14ac:dyDescent="0.25">
      <c r="B9084" s="84"/>
      <c r="C9084" s="47"/>
      <c r="D9084" s="47"/>
      <c r="E9084" s="47"/>
      <c r="F9084" s="47"/>
      <c r="G9084" s="48"/>
      <c r="H9084" s="47"/>
      <c r="I9084" s="51"/>
      <c r="J9084" s="51"/>
      <c r="K9084" s="47"/>
      <c r="L9084" s="47"/>
      <c r="M9084" s="47"/>
      <c r="N9084" s="47"/>
      <c r="O9084" s="48"/>
    </row>
    <row r="9085" spans="2:15" x14ac:dyDescent="0.25">
      <c r="B9085" s="84"/>
      <c r="C9085" s="47"/>
      <c r="D9085" s="47"/>
      <c r="E9085" s="47"/>
      <c r="F9085" s="47"/>
      <c r="G9085" s="48"/>
      <c r="H9085" s="47"/>
      <c r="I9085" s="51"/>
      <c r="J9085" s="51"/>
      <c r="K9085" s="47"/>
      <c r="L9085" s="47"/>
      <c r="M9085" s="47"/>
      <c r="N9085" s="47"/>
      <c r="O9085" s="48"/>
    </row>
    <row r="9086" spans="2:15" x14ac:dyDescent="0.25">
      <c r="B9086" s="84"/>
      <c r="C9086" s="47"/>
      <c r="D9086" s="47"/>
      <c r="E9086" s="47"/>
      <c r="F9086" s="47"/>
      <c r="G9086" s="48"/>
      <c r="H9086" s="47"/>
      <c r="I9086" s="51"/>
      <c r="J9086" s="51"/>
      <c r="K9086" s="47"/>
      <c r="L9086" s="47"/>
      <c r="M9086" s="47"/>
      <c r="N9086" s="47"/>
      <c r="O9086" s="48"/>
    </row>
    <row r="9087" spans="2:15" x14ac:dyDescent="0.25">
      <c r="B9087" s="84"/>
      <c r="C9087" s="47"/>
      <c r="D9087" s="47"/>
      <c r="E9087" s="47"/>
      <c r="F9087" s="47"/>
      <c r="G9087" s="48"/>
      <c r="H9087" s="47"/>
      <c r="I9087" s="51"/>
      <c r="J9087" s="51"/>
      <c r="K9087" s="47"/>
      <c r="L9087" s="47"/>
      <c r="M9087" s="47"/>
      <c r="N9087" s="47"/>
      <c r="O9087" s="48"/>
    </row>
    <row r="9088" spans="2:15" x14ac:dyDescent="0.25">
      <c r="B9088" s="84"/>
      <c r="C9088" s="47"/>
      <c r="D9088" s="47"/>
      <c r="E9088" s="47"/>
      <c r="F9088" s="47"/>
      <c r="G9088" s="48"/>
      <c r="H9088" s="47"/>
      <c r="I9088" s="51"/>
      <c r="J9088" s="51"/>
      <c r="K9088" s="47"/>
      <c r="L9088" s="47"/>
      <c r="M9088" s="47"/>
      <c r="N9088" s="47"/>
      <c r="O9088" s="48"/>
    </row>
    <row r="9089" spans="2:15" x14ac:dyDescent="0.25">
      <c r="B9089" s="84"/>
      <c r="C9089" s="47"/>
      <c r="D9089" s="47"/>
      <c r="E9089" s="47"/>
      <c r="F9089" s="47"/>
      <c r="G9089" s="48"/>
      <c r="H9089" s="47"/>
      <c r="I9089" s="51"/>
      <c r="J9089" s="51"/>
      <c r="K9089" s="47"/>
      <c r="L9089" s="47"/>
      <c r="M9089" s="47"/>
      <c r="N9089" s="47"/>
      <c r="O9089" s="48"/>
    </row>
    <row r="9090" spans="2:15" x14ac:dyDescent="0.25">
      <c r="B9090" s="84"/>
      <c r="C9090" s="47"/>
      <c r="D9090" s="47"/>
      <c r="E9090" s="47"/>
      <c r="F9090" s="47"/>
      <c r="G9090" s="48"/>
      <c r="H9090" s="47"/>
      <c r="I9090" s="51"/>
      <c r="J9090" s="51"/>
      <c r="K9090" s="47"/>
      <c r="L9090" s="47"/>
      <c r="M9090" s="47"/>
      <c r="N9090" s="47"/>
      <c r="O9090" s="48"/>
    </row>
    <row r="9091" spans="2:15" x14ac:dyDescent="0.25">
      <c r="B9091" s="84"/>
      <c r="C9091" s="47"/>
      <c r="D9091" s="47"/>
      <c r="E9091" s="47"/>
      <c r="F9091" s="47"/>
      <c r="G9091" s="48"/>
      <c r="H9091" s="47"/>
      <c r="I9091" s="51"/>
      <c r="J9091" s="51"/>
      <c r="K9091" s="47"/>
      <c r="L9091" s="47"/>
      <c r="M9091" s="47"/>
      <c r="N9091" s="47"/>
      <c r="O9091" s="48"/>
    </row>
    <row r="9092" spans="2:15" x14ac:dyDescent="0.25">
      <c r="B9092" s="84"/>
      <c r="C9092" s="47"/>
      <c r="D9092" s="47"/>
      <c r="E9092" s="47"/>
      <c r="F9092" s="47"/>
      <c r="G9092" s="48"/>
      <c r="H9092" s="47"/>
      <c r="I9092" s="51"/>
      <c r="J9092" s="51"/>
      <c r="K9092" s="47"/>
      <c r="L9092" s="47"/>
      <c r="M9092" s="47"/>
      <c r="N9092" s="47"/>
      <c r="O9092" s="48"/>
    </row>
    <row r="9093" spans="2:15" x14ac:dyDescent="0.25">
      <c r="B9093" s="84"/>
      <c r="C9093" s="47"/>
      <c r="D9093" s="47"/>
      <c r="E9093" s="47"/>
      <c r="F9093" s="47"/>
      <c r="G9093" s="48"/>
      <c r="H9093" s="47"/>
      <c r="I9093" s="51"/>
      <c r="J9093" s="51"/>
      <c r="K9093" s="47"/>
      <c r="L9093" s="47"/>
      <c r="M9093" s="47"/>
      <c r="N9093" s="47"/>
      <c r="O9093" s="48"/>
    </row>
    <row r="9094" spans="2:15" x14ac:dyDescent="0.25">
      <c r="B9094" s="84"/>
      <c r="C9094" s="47"/>
      <c r="D9094" s="47"/>
      <c r="E9094" s="47"/>
      <c r="F9094" s="47"/>
      <c r="G9094" s="48"/>
      <c r="H9094" s="47"/>
      <c r="I9094" s="51"/>
      <c r="J9094" s="51"/>
      <c r="K9094" s="47"/>
      <c r="L9094" s="47"/>
      <c r="M9094" s="47"/>
      <c r="N9094" s="47"/>
      <c r="O9094" s="48"/>
    </row>
    <row r="9095" spans="2:15" x14ac:dyDescent="0.25">
      <c r="B9095" s="84"/>
      <c r="C9095" s="47"/>
      <c r="D9095" s="47"/>
      <c r="E9095" s="47"/>
      <c r="F9095" s="47"/>
      <c r="G9095" s="48"/>
      <c r="H9095" s="47"/>
      <c r="I9095" s="51"/>
      <c r="J9095" s="51"/>
      <c r="K9095" s="47"/>
      <c r="L9095" s="47"/>
      <c r="M9095" s="47"/>
      <c r="N9095" s="47"/>
      <c r="O9095" s="48"/>
    </row>
    <row r="9096" spans="2:15" x14ac:dyDescent="0.25">
      <c r="B9096" s="84"/>
      <c r="C9096" s="47"/>
      <c r="D9096" s="47"/>
      <c r="E9096" s="47"/>
      <c r="F9096" s="47"/>
      <c r="G9096" s="48"/>
      <c r="H9096" s="47"/>
      <c r="I9096" s="51"/>
      <c r="J9096" s="51"/>
      <c r="K9096" s="47"/>
      <c r="L9096" s="47"/>
      <c r="M9096" s="47"/>
      <c r="N9096" s="47"/>
      <c r="O9096" s="48"/>
    </row>
    <row r="9097" spans="2:15" x14ac:dyDescent="0.25">
      <c r="B9097" s="84"/>
      <c r="C9097" s="47"/>
      <c r="D9097" s="47"/>
      <c r="E9097" s="47"/>
      <c r="F9097" s="47"/>
      <c r="G9097" s="48"/>
      <c r="H9097" s="47"/>
      <c r="I9097" s="51"/>
      <c r="J9097" s="51"/>
      <c r="K9097" s="47"/>
      <c r="L9097" s="47"/>
      <c r="M9097" s="47"/>
      <c r="N9097" s="47"/>
      <c r="O9097" s="48"/>
    </row>
    <row r="9098" spans="2:15" x14ac:dyDescent="0.25">
      <c r="B9098" s="84"/>
      <c r="C9098" s="47"/>
      <c r="D9098" s="47"/>
      <c r="E9098" s="47"/>
      <c r="F9098" s="47"/>
      <c r="G9098" s="48"/>
      <c r="H9098" s="47"/>
      <c r="I9098" s="51"/>
      <c r="J9098" s="51"/>
      <c r="K9098" s="47"/>
      <c r="L9098" s="47"/>
      <c r="M9098" s="47"/>
      <c r="N9098" s="47"/>
      <c r="O9098" s="48"/>
    </row>
    <row r="9099" spans="2:15" x14ac:dyDescent="0.25">
      <c r="B9099" s="84"/>
      <c r="C9099" s="47"/>
      <c r="D9099" s="47"/>
      <c r="E9099" s="47"/>
      <c r="F9099" s="47"/>
      <c r="G9099" s="48"/>
      <c r="H9099" s="47"/>
      <c r="I9099" s="51"/>
      <c r="J9099" s="51"/>
      <c r="K9099" s="47"/>
      <c r="L9099" s="47"/>
      <c r="M9099" s="47"/>
      <c r="N9099" s="47"/>
      <c r="O9099" s="48"/>
    </row>
    <row r="9100" spans="2:15" x14ac:dyDescent="0.25">
      <c r="B9100" s="84"/>
      <c r="C9100" s="47"/>
      <c r="D9100" s="47"/>
      <c r="E9100" s="47"/>
      <c r="F9100" s="47"/>
      <c r="G9100" s="48"/>
      <c r="H9100" s="47"/>
      <c r="I9100" s="51"/>
      <c r="J9100" s="51"/>
      <c r="K9100" s="47"/>
      <c r="L9100" s="47"/>
      <c r="M9100" s="47"/>
      <c r="N9100" s="47"/>
      <c r="O9100" s="48"/>
    </row>
    <row r="9101" spans="2:15" x14ac:dyDescent="0.25">
      <c r="B9101" s="84"/>
      <c r="C9101" s="47"/>
      <c r="D9101" s="47"/>
      <c r="E9101" s="47"/>
      <c r="F9101" s="47"/>
      <c r="G9101" s="48"/>
      <c r="H9101" s="47"/>
      <c r="I9101" s="51"/>
      <c r="J9101" s="51"/>
      <c r="K9101" s="47"/>
      <c r="L9101" s="47"/>
      <c r="M9101" s="47"/>
      <c r="N9101" s="47"/>
      <c r="O9101" s="48"/>
    </row>
    <row r="9102" spans="2:15" x14ac:dyDescent="0.25">
      <c r="B9102" s="84"/>
      <c r="C9102" s="47"/>
      <c r="D9102" s="47"/>
      <c r="E9102" s="47"/>
      <c r="F9102" s="47"/>
      <c r="G9102" s="48"/>
      <c r="H9102" s="47"/>
      <c r="I9102" s="51"/>
      <c r="J9102" s="51"/>
      <c r="K9102" s="47"/>
      <c r="L9102" s="47"/>
      <c r="M9102" s="47"/>
      <c r="N9102" s="47"/>
      <c r="O9102" s="48"/>
    </row>
    <row r="9103" spans="2:15" x14ac:dyDescent="0.25">
      <c r="B9103" s="84"/>
      <c r="C9103" s="47"/>
      <c r="D9103" s="47"/>
      <c r="E9103" s="47"/>
      <c r="F9103" s="47"/>
      <c r="G9103" s="48"/>
      <c r="H9103" s="47"/>
      <c r="I9103" s="51"/>
      <c r="J9103" s="51"/>
      <c r="K9103" s="47"/>
      <c r="L9103" s="47"/>
      <c r="M9103" s="47"/>
      <c r="N9103" s="47"/>
      <c r="O9103" s="48"/>
    </row>
    <row r="9104" spans="2:15" x14ac:dyDescent="0.25">
      <c r="B9104" s="84"/>
      <c r="C9104" s="47"/>
      <c r="D9104" s="47"/>
      <c r="E9104" s="47"/>
      <c r="F9104" s="47"/>
      <c r="G9104" s="48"/>
      <c r="H9104" s="47"/>
      <c r="I9104" s="51"/>
      <c r="J9104" s="51"/>
      <c r="K9104" s="47"/>
      <c r="L9104" s="47"/>
      <c r="M9104" s="47"/>
      <c r="N9104" s="47"/>
      <c r="O9104" s="48"/>
    </row>
    <row r="9105" spans="2:15" x14ac:dyDescent="0.25">
      <c r="B9105" s="84"/>
      <c r="C9105" s="47"/>
      <c r="D9105" s="47"/>
      <c r="E9105" s="47"/>
      <c r="F9105" s="47"/>
      <c r="G9105" s="48"/>
      <c r="H9105" s="47"/>
      <c r="I9105" s="51"/>
      <c r="J9105" s="51"/>
      <c r="K9105" s="47"/>
      <c r="L9105" s="47"/>
      <c r="M9105" s="47"/>
      <c r="N9105" s="47"/>
      <c r="O9105" s="48"/>
    </row>
    <row r="9106" spans="2:15" x14ac:dyDescent="0.25">
      <c r="B9106" s="84"/>
      <c r="C9106" s="47"/>
      <c r="D9106" s="47"/>
      <c r="E9106" s="47"/>
      <c r="F9106" s="47"/>
      <c r="G9106" s="48"/>
      <c r="H9106" s="47"/>
      <c r="I9106" s="51"/>
      <c r="J9106" s="51"/>
      <c r="K9106" s="47"/>
      <c r="L9106" s="47"/>
      <c r="M9106" s="47"/>
      <c r="N9106" s="47"/>
      <c r="O9106" s="48"/>
    </row>
    <row r="9107" spans="2:15" x14ac:dyDescent="0.25">
      <c r="B9107" s="84"/>
      <c r="C9107" s="47"/>
      <c r="D9107" s="47"/>
      <c r="E9107" s="47"/>
      <c r="F9107" s="47"/>
      <c r="G9107" s="48"/>
      <c r="H9107" s="47"/>
      <c r="I9107" s="51"/>
      <c r="J9107" s="51"/>
      <c r="K9107" s="47"/>
      <c r="L9107" s="47"/>
      <c r="M9107" s="47"/>
      <c r="N9107" s="47"/>
      <c r="O9107" s="48"/>
    </row>
    <row r="9108" spans="2:15" x14ac:dyDescent="0.25">
      <c r="B9108" s="84"/>
      <c r="C9108" s="47"/>
      <c r="D9108" s="47"/>
      <c r="E9108" s="47"/>
      <c r="F9108" s="47"/>
      <c r="G9108" s="48"/>
      <c r="H9108" s="47"/>
      <c r="I9108" s="51"/>
      <c r="J9108" s="51"/>
      <c r="K9108" s="47"/>
      <c r="L9108" s="47"/>
      <c r="M9108" s="47"/>
      <c r="N9108" s="47"/>
      <c r="O9108" s="48"/>
    </row>
    <row r="9109" spans="2:15" x14ac:dyDescent="0.25">
      <c r="B9109" s="84"/>
      <c r="C9109" s="47"/>
      <c r="D9109" s="47"/>
      <c r="E9109" s="47"/>
      <c r="F9109" s="47"/>
      <c r="G9109" s="48"/>
      <c r="H9109" s="47"/>
      <c r="I9109" s="51"/>
      <c r="J9109" s="51"/>
      <c r="K9109" s="47"/>
      <c r="L9109" s="47"/>
      <c r="M9109" s="47"/>
      <c r="N9109" s="47"/>
      <c r="O9109" s="48"/>
    </row>
    <row r="9110" spans="2:15" x14ac:dyDescent="0.25">
      <c r="B9110" s="84"/>
      <c r="C9110" s="47"/>
      <c r="D9110" s="47"/>
      <c r="E9110" s="47"/>
      <c r="F9110" s="47"/>
      <c r="G9110" s="48"/>
      <c r="H9110" s="47"/>
      <c r="I9110" s="51"/>
      <c r="J9110" s="51"/>
      <c r="K9110" s="47"/>
      <c r="L9110" s="47"/>
      <c r="M9110" s="47"/>
      <c r="N9110" s="47"/>
      <c r="O9110" s="48"/>
    </row>
    <row r="9111" spans="2:15" x14ac:dyDescent="0.25">
      <c r="B9111" s="84"/>
      <c r="C9111" s="47"/>
      <c r="D9111" s="47"/>
      <c r="E9111" s="47"/>
      <c r="F9111" s="47"/>
      <c r="G9111" s="48"/>
      <c r="H9111" s="47"/>
      <c r="I9111" s="51"/>
      <c r="J9111" s="51"/>
      <c r="K9111" s="47"/>
      <c r="L9111" s="47"/>
      <c r="M9111" s="47"/>
      <c r="N9111" s="47"/>
      <c r="O9111" s="48"/>
    </row>
    <row r="9112" spans="2:15" x14ac:dyDescent="0.25">
      <c r="B9112" s="84"/>
      <c r="C9112" s="47"/>
      <c r="D9112" s="47"/>
      <c r="E9112" s="47"/>
      <c r="F9112" s="47"/>
      <c r="G9112" s="48"/>
      <c r="H9112" s="47"/>
      <c r="I9112" s="51"/>
      <c r="J9112" s="51"/>
      <c r="K9112" s="47"/>
      <c r="L9112" s="47"/>
      <c r="M9112" s="47"/>
      <c r="N9112" s="47"/>
      <c r="O9112" s="48"/>
    </row>
    <row r="9113" spans="2:15" x14ac:dyDescent="0.25">
      <c r="B9113" s="84"/>
      <c r="C9113" s="47"/>
      <c r="D9113" s="47"/>
      <c r="E9113" s="47"/>
      <c r="F9113" s="47"/>
      <c r="G9113" s="48"/>
      <c r="H9113" s="47"/>
      <c r="I9113" s="51"/>
      <c r="J9113" s="51"/>
      <c r="K9113" s="47"/>
      <c r="L9113" s="47"/>
      <c r="M9113" s="47"/>
      <c r="N9113" s="47"/>
      <c r="O9113" s="48"/>
    </row>
    <row r="9114" spans="2:15" x14ac:dyDescent="0.25">
      <c r="B9114" s="84"/>
      <c r="C9114" s="47"/>
      <c r="D9114" s="47"/>
      <c r="E9114" s="47"/>
      <c r="F9114" s="47"/>
      <c r="G9114" s="48"/>
      <c r="H9114" s="47"/>
      <c r="I9114" s="51"/>
      <c r="J9114" s="51"/>
      <c r="K9114" s="47"/>
      <c r="L9114" s="47"/>
      <c r="M9114" s="47"/>
      <c r="N9114" s="47"/>
      <c r="O9114" s="48"/>
    </row>
    <row r="9115" spans="2:15" x14ac:dyDescent="0.25">
      <c r="B9115" s="84"/>
      <c r="C9115" s="47"/>
      <c r="D9115" s="47"/>
      <c r="E9115" s="47"/>
      <c r="F9115" s="47"/>
      <c r="G9115" s="48"/>
      <c r="H9115" s="47"/>
      <c r="I9115" s="51"/>
      <c r="J9115" s="51"/>
      <c r="K9115" s="47"/>
      <c r="L9115" s="47"/>
      <c r="M9115" s="47"/>
      <c r="N9115" s="47"/>
      <c r="O9115" s="48"/>
    </row>
    <row r="9116" spans="2:15" x14ac:dyDescent="0.25">
      <c r="B9116" s="84"/>
      <c r="C9116" s="47"/>
      <c r="D9116" s="47"/>
      <c r="E9116" s="47"/>
      <c r="F9116" s="47"/>
      <c r="G9116" s="48"/>
      <c r="H9116" s="47"/>
      <c r="I9116" s="51"/>
      <c r="J9116" s="51"/>
      <c r="K9116" s="47"/>
      <c r="L9116" s="47"/>
      <c r="M9116" s="47"/>
      <c r="N9116" s="47"/>
      <c r="O9116" s="48"/>
    </row>
    <row r="9117" spans="2:15" x14ac:dyDescent="0.25">
      <c r="B9117" s="84"/>
      <c r="C9117" s="47"/>
      <c r="D9117" s="47"/>
      <c r="E9117" s="47"/>
      <c r="F9117" s="47"/>
      <c r="G9117" s="48"/>
      <c r="H9117" s="47"/>
      <c r="I9117" s="51"/>
      <c r="J9117" s="51"/>
      <c r="K9117" s="47"/>
      <c r="L9117" s="47"/>
      <c r="M9117" s="47"/>
      <c r="N9117" s="47"/>
      <c r="O9117" s="48"/>
    </row>
    <row r="9118" spans="2:15" x14ac:dyDescent="0.25">
      <c r="B9118" s="84"/>
      <c r="C9118" s="47"/>
      <c r="D9118" s="47"/>
      <c r="E9118" s="47"/>
      <c r="F9118" s="47"/>
      <c r="G9118" s="48"/>
      <c r="H9118" s="47"/>
      <c r="I9118" s="51"/>
      <c r="J9118" s="51"/>
      <c r="K9118" s="47"/>
      <c r="L9118" s="47"/>
      <c r="M9118" s="47"/>
      <c r="N9118" s="47"/>
      <c r="O9118" s="48"/>
    </row>
    <row r="9119" spans="2:15" x14ac:dyDescent="0.25">
      <c r="B9119" s="84"/>
      <c r="C9119" s="47"/>
      <c r="D9119" s="47"/>
      <c r="E9119" s="47"/>
      <c r="F9119" s="47"/>
      <c r="G9119" s="48"/>
      <c r="H9119" s="47"/>
      <c r="I9119" s="51"/>
      <c r="J9119" s="51"/>
      <c r="K9119" s="47"/>
      <c r="L9119" s="47"/>
      <c r="M9119" s="47"/>
      <c r="N9119" s="47"/>
      <c r="O9119" s="48"/>
    </row>
    <row r="9120" spans="2:15" x14ac:dyDescent="0.25">
      <c r="B9120" s="84"/>
      <c r="C9120" s="47"/>
      <c r="D9120" s="47"/>
      <c r="E9120" s="47"/>
      <c r="F9120" s="47"/>
      <c r="G9120" s="48"/>
      <c r="H9120" s="47"/>
      <c r="I9120" s="51"/>
      <c r="J9120" s="51"/>
      <c r="K9120" s="47"/>
      <c r="L9120" s="47"/>
      <c r="M9120" s="47"/>
      <c r="N9120" s="47"/>
      <c r="O9120" s="48"/>
    </row>
    <row r="9121" spans="2:15" x14ac:dyDescent="0.25">
      <c r="B9121" s="84"/>
      <c r="C9121" s="47"/>
      <c r="D9121" s="47"/>
      <c r="E9121" s="47"/>
      <c r="F9121" s="47"/>
      <c r="G9121" s="48"/>
      <c r="H9121" s="47"/>
      <c r="I9121" s="51"/>
      <c r="J9121" s="51"/>
      <c r="K9121" s="47"/>
      <c r="L9121" s="47"/>
      <c r="M9121" s="47"/>
      <c r="N9121" s="47"/>
      <c r="O9121" s="48"/>
    </row>
    <row r="9122" spans="2:15" x14ac:dyDescent="0.25">
      <c r="B9122" s="84"/>
      <c r="C9122" s="47"/>
      <c r="D9122" s="47"/>
      <c r="E9122" s="47"/>
      <c r="F9122" s="47"/>
      <c r="G9122" s="48"/>
      <c r="H9122" s="47"/>
      <c r="I9122" s="51"/>
      <c r="J9122" s="51"/>
      <c r="K9122" s="47"/>
      <c r="L9122" s="47"/>
      <c r="M9122" s="47"/>
      <c r="N9122" s="47"/>
      <c r="O9122" s="48"/>
    </row>
    <row r="9123" spans="2:15" x14ac:dyDescent="0.25">
      <c r="B9123" s="84"/>
      <c r="C9123" s="47"/>
      <c r="D9123" s="47"/>
      <c r="E9123" s="47"/>
      <c r="F9123" s="47"/>
      <c r="G9123" s="48"/>
      <c r="H9123" s="47"/>
      <c r="I9123" s="51"/>
      <c r="J9123" s="51"/>
      <c r="K9123" s="47"/>
      <c r="L9123" s="47"/>
      <c r="M9123" s="47"/>
      <c r="N9123" s="47"/>
      <c r="O9123" s="48"/>
    </row>
    <row r="9124" spans="2:15" x14ac:dyDescent="0.25">
      <c r="B9124" s="84"/>
      <c r="C9124" s="47"/>
      <c r="D9124" s="47"/>
      <c r="E9124" s="47"/>
      <c r="F9124" s="47"/>
      <c r="G9124" s="48"/>
      <c r="H9124" s="47"/>
      <c r="I9124" s="51"/>
      <c r="J9124" s="51"/>
      <c r="K9124" s="47"/>
      <c r="L9124" s="47"/>
      <c r="M9124" s="47"/>
      <c r="N9124" s="47"/>
      <c r="O9124" s="48"/>
    </row>
    <row r="9125" spans="2:15" x14ac:dyDescent="0.25">
      <c r="B9125" s="84"/>
      <c r="C9125" s="47"/>
      <c r="D9125" s="47"/>
      <c r="E9125" s="47"/>
      <c r="F9125" s="47"/>
      <c r="G9125" s="48"/>
      <c r="H9125" s="47"/>
      <c r="I9125" s="51"/>
      <c r="J9125" s="51"/>
      <c r="K9125" s="47"/>
      <c r="L9125" s="47"/>
      <c r="M9125" s="47"/>
      <c r="N9125" s="47"/>
      <c r="O9125" s="48"/>
    </row>
    <row r="9126" spans="2:15" x14ac:dyDescent="0.25">
      <c r="B9126" s="84"/>
      <c r="C9126" s="47"/>
      <c r="D9126" s="47"/>
      <c r="E9126" s="47"/>
      <c r="F9126" s="47"/>
      <c r="G9126" s="48"/>
      <c r="H9126" s="47"/>
      <c r="I9126" s="51"/>
      <c r="J9126" s="51"/>
      <c r="K9126" s="47"/>
      <c r="L9126" s="47"/>
      <c r="M9126" s="47"/>
      <c r="N9126" s="47"/>
      <c r="O9126" s="48"/>
    </row>
    <row r="9127" spans="2:15" x14ac:dyDescent="0.25">
      <c r="B9127" s="84"/>
      <c r="C9127" s="47"/>
      <c r="D9127" s="47"/>
      <c r="E9127" s="47"/>
      <c r="F9127" s="47"/>
      <c r="G9127" s="48"/>
      <c r="H9127" s="47"/>
      <c r="I9127" s="51"/>
      <c r="J9127" s="51"/>
      <c r="K9127" s="47"/>
      <c r="L9127" s="47"/>
      <c r="M9127" s="47"/>
      <c r="N9127" s="47"/>
      <c r="O9127" s="48"/>
    </row>
    <row r="9128" spans="2:15" x14ac:dyDescent="0.25">
      <c r="B9128" s="84"/>
      <c r="C9128" s="47"/>
      <c r="D9128" s="47"/>
      <c r="E9128" s="47"/>
      <c r="F9128" s="47"/>
      <c r="G9128" s="48"/>
      <c r="H9128" s="47"/>
      <c r="I9128" s="51"/>
      <c r="J9128" s="51"/>
      <c r="K9128" s="47"/>
      <c r="L9128" s="47"/>
      <c r="M9128" s="47"/>
      <c r="N9128" s="47"/>
      <c r="O9128" s="48"/>
    </row>
    <row r="9129" spans="2:15" x14ac:dyDescent="0.25">
      <c r="B9129" s="84"/>
      <c r="C9129" s="47"/>
      <c r="D9129" s="47"/>
      <c r="E9129" s="47"/>
      <c r="F9129" s="47"/>
      <c r="G9129" s="48"/>
      <c r="H9129" s="47"/>
      <c r="I9129" s="51"/>
      <c r="J9129" s="51"/>
      <c r="K9129" s="47"/>
      <c r="L9129" s="47"/>
      <c r="M9129" s="47"/>
      <c r="N9129" s="47"/>
      <c r="O9129" s="48"/>
    </row>
    <row r="9130" spans="2:15" x14ac:dyDescent="0.25">
      <c r="B9130" s="84"/>
      <c r="C9130" s="47"/>
      <c r="D9130" s="47"/>
      <c r="E9130" s="47"/>
      <c r="F9130" s="47"/>
      <c r="G9130" s="48"/>
      <c r="H9130" s="47"/>
      <c r="I9130" s="51"/>
      <c r="J9130" s="51"/>
      <c r="K9130" s="47"/>
      <c r="L9130" s="47"/>
      <c r="M9130" s="47"/>
      <c r="N9130" s="47"/>
      <c r="O9130" s="48"/>
    </row>
    <row r="9131" spans="2:15" x14ac:dyDescent="0.25">
      <c r="B9131" s="84"/>
      <c r="C9131" s="47"/>
      <c r="D9131" s="47"/>
      <c r="E9131" s="47"/>
      <c r="F9131" s="47"/>
      <c r="G9131" s="48"/>
      <c r="H9131" s="47"/>
      <c r="I9131" s="51"/>
      <c r="J9131" s="51"/>
      <c r="K9131" s="47"/>
      <c r="L9131" s="47"/>
      <c r="M9131" s="47"/>
      <c r="N9131" s="47"/>
      <c r="O9131" s="48"/>
    </row>
    <row r="9132" spans="2:15" x14ac:dyDescent="0.25">
      <c r="B9132" s="84"/>
      <c r="C9132" s="47"/>
      <c r="D9132" s="47"/>
      <c r="E9132" s="47"/>
      <c r="F9132" s="47"/>
      <c r="G9132" s="48"/>
      <c r="H9132" s="47"/>
      <c r="I9132" s="51"/>
      <c r="J9132" s="51"/>
      <c r="K9132" s="47"/>
      <c r="L9132" s="47"/>
      <c r="M9132" s="47"/>
      <c r="N9132" s="47"/>
      <c r="O9132" s="48"/>
    </row>
    <row r="9133" spans="2:15" x14ac:dyDescent="0.25">
      <c r="B9133" s="84"/>
      <c r="C9133" s="47"/>
      <c r="D9133" s="47"/>
      <c r="E9133" s="47"/>
      <c r="F9133" s="47"/>
      <c r="G9133" s="48"/>
      <c r="H9133" s="47"/>
      <c r="I9133" s="51"/>
      <c r="J9133" s="51"/>
      <c r="K9133" s="47"/>
      <c r="L9133" s="47"/>
      <c r="M9133" s="47"/>
      <c r="N9133" s="47"/>
      <c r="O9133" s="48"/>
    </row>
    <row r="9134" spans="2:15" x14ac:dyDescent="0.25">
      <c r="B9134" s="84"/>
      <c r="C9134" s="47"/>
      <c r="D9134" s="47"/>
      <c r="E9134" s="47"/>
      <c r="F9134" s="47"/>
      <c r="G9134" s="48"/>
      <c r="H9134" s="47"/>
      <c r="I9134" s="51"/>
      <c r="J9134" s="51"/>
      <c r="K9134" s="47"/>
      <c r="L9134" s="47"/>
      <c r="M9134" s="47"/>
      <c r="N9134" s="47"/>
      <c r="O9134" s="48"/>
    </row>
    <row r="9135" spans="2:15" x14ac:dyDescent="0.25">
      <c r="B9135" s="84"/>
      <c r="C9135" s="47"/>
      <c r="D9135" s="47"/>
      <c r="E9135" s="47"/>
      <c r="F9135" s="47"/>
      <c r="G9135" s="48"/>
      <c r="H9135" s="47"/>
      <c r="I9135" s="51"/>
      <c r="J9135" s="51"/>
      <c r="K9135" s="47"/>
      <c r="L9135" s="47"/>
      <c r="M9135" s="47"/>
      <c r="N9135" s="47"/>
      <c r="O9135" s="48"/>
    </row>
    <row r="9136" spans="2:15" x14ac:dyDescent="0.25">
      <c r="B9136" s="84"/>
      <c r="C9136" s="47"/>
      <c r="D9136" s="47"/>
      <c r="E9136" s="47"/>
      <c r="F9136" s="47"/>
      <c r="G9136" s="48"/>
      <c r="H9136" s="47"/>
      <c r="I9136" s="51"/>
      <c r="J9136" s="51"/>
      <c r="K9136" s="47"/>
      <c r="L9136" s="47"/>
      <c r="M9136" s="47"/>
      <c r="N9136" s="47"/>
      <c r="O9136" s="48"/>
    </row>
    <row r="9137" spans="2:15" x14ac:dyDescent="0.25">
      <c r="B9137" s="84"/>
      <c r="C9137" s="47"/>
      <c r="D9137" s="47"/>
      <c r="E9137" s="47"/>
      <c r="F9137" s="47"/>
      <c r="G9137" s="48"/>
      <c r="H9137" s="47"/>
      <c r="I9137" s="51"/>
      <c r="J9137" s="51"/>
      <c r="K9137" s="47"/>
      <c r="L9137" s="47"/>
      <c r="M9137" s="47"/>
      <c r="N9137" s="47"/>
      <c r="O9137" s="48"/>
    </row>
    <row r="9138" spans="2:15" x14ac:dyDescent="0.25">
      <c r="B9138" s="84"/>
      <c r="C9138" s="47"/>
      <c r="D9138" s="47"/>
      <c r="E9138" s="47"/>
      <c r="F9138" s="47"/>
      <c r="G9138" s="48"/>
      <c r="H9138" s="47"/>
      <c r="I9138" s="51"/>
      <c r="J9138" s="51"/>
      <c r="K9138" s="47"/>
      <c r="L9138" s="47"/>
      <c r="M9138" s="47"/>
      <c r="N9138" s="47"/>
      <c r="O9138" s="48"/>
    </row>
    <row r="9139" spans="2:15" x14ac:dyDescent="0.25">
      <c r="B9139" s="84"/>
      <c r="C9139" s="47"/>
      <c r="D9139" s="47"/>
      <c r="E9139" s="47"/>
      <c r="F9139" s="47"/>
      <c r="G9139" s="48"/>
      <c r="H9139" s="47"/>
      <c r="I9139" s="51"/>
      <c r="J9139" s="51"/>
      <c r="K9139" s="47"/>
      <c r="L9139" s="47"/>
      <c r="M9139" s="47"/>
      <c r="N9139" s="47"/>
      <c r="O9139" s="48"/>
    </row>
    <row r="9140" spans="2:15" x14ac:dyDescent="0.25">
      <c r="B9140" s="84"/>
      <c r="C9140" s="47"/>
      <c r="D9140" s="47"/>
      <c r="E9140" s="47"/>
      <c r="F9140" s="47"/>
      <c r="G9140" s="48"/>
      <c r="H9140" s="47"/>
      <c r="I9140" s="51"/>
      <c r="J9140" s="51"/>
      <c r="K9140" s="47"/>
      <c r="L9140" s="47"/>
      <c r="M9140" s="47"/>
      <c r="N9140" s="47"/>
      <c r="O9140" s="48"/>
    </row>
    <row r="9141" spans="2:15" x14ac:dyDescent="0.25">
      <c r="B9141" s="84"/>
      <c r="C9141" s="47"/>
      <c r="D9141" s="47"/>
      <c r="E9141" s="47"/>
      <c r="F9141" s="47"/>
      <c r="G9141" s="48"/>
      <c r="H9141" s="47"/>
      <c r="I9141" s="51"/>
      <c r="J9141" s="51"/>
      <c r="K9141" s="47"/>
      <c r="L9141" s="47"/>
      <c r="M9141" s="47"/>
      <c r="N9141" s="47"/>
      <c r="O9141" s="48"/>
    </row>
    <row r="9142" spans="2:15" x14ac:dyDescent="0.25">
      <c r="B9142" s="84"/>
      <c r="C9142" s="47"/>
      <c r="D9142" s="47"/>
      <c r="E9142" s="47"/>
      <c r="F9142" s="47"/>
      <c r="G9142" s="48"/>
      <c r="H9142" s="47"/>
      <c r="I9142" s="51"/>
      <c r="J9142" s="51"/>
      <c r="K9142" s="47"/>
      <c r="L9142" s="47"/>
      <c r="M9142" s="47"/>
      <c r="N9142" s="47"/>
      <c r="O9142" s="48"/>
    </row>
    <row r="9143" spans="2:15" x14ac:dyDescent="0.25">
      <c r="B9143" s="84"/>
      <c r="C9143" s="47"/>
      <c r="D9143" s="47"/>
      <c r="E9143" s="47"/>
      <c r="F9143" s="47"/>
      <c r="G9143" s="48"/>
      <c r="H9143" s="47"/>
      <c r="I9143" s="51"/>
      <c r="J9143" s="51"/>
      <c r="K9143" s="47"/>
      <c r="L9143" s="47"/>
      <c r="M9143" s="47"/>
      <c r="N9143" s="47"/>
      <c r="O9143" s="48"/>
    </row>
    <row r="9144" spans="2:15" x14ac:dyDescent="0.25">
      <c r="B9144" s="84"/>
      <c r="C9144" s="47"/>
      <c r="D9144" s="47"/>
      <c r="E9144" s="47"/>
      <c r="F9144" s="47"/>
      <c r="G9144" s="48"/>
      <c r="H9144" s="47"/>
      <c r="I9144" s="51"/>
      <c r="J9144" s="51"/>
      <c r="K9144" s="47"/>
      <c r="L9144" s="47"/>
      <c r="M9144" s="47"/>
      <c r="N9144" s="47"/>
      <c r="O9144" s="48"/>
    </row>
    <row r="9145" spans="2:15" x14ac:dyDescent="0.25">
      <c r="B9145" s="84"/>
      <c r="C9145" s="47"/>
      <c r="D9145" s="47"/>
      <c r="E9145" s="47"/>
      <c r="F9145" s="47"/>
      <c r="G9145" s="48"/>
      <c r="H9145" s="47"/>
      <c r="I9145" s="51"/>
      <c r="J9145" s="51"/>
      <c r="K9145" s="47"/>
      <c r="L9145" s="47"/>
      <c r="M9145" s="47"/>
      <c r="N9145" s="47"/>
      <c r="O9145" s="48"/>
    </row>
    <row r="9146" spans="2:15" x14ac:dyDescent="0.25">
      <c r="B9146" s="84"/>
      <c r="C9146" s="47"/>
      <c r="D9146" s="47"/>
      <c r="E9146" s="47"/>
      <c r="F9146" s="47"/>
      <c r="G9146" s="48"/>
      <c r="H9146" s="47"/>
      <c r="I9146" s="51"/>
      <c r="J9146" s="51"/>
      <c r="K9146" s="47"/>
      <c r="L9146" s="47"/>
      <c r="M9146" s="47"/>
      <c r="N9146" s="47"/>
      <c r="O9146" s="48"/>
    </row>
    <row r="9147" spans="2:15" x14ac:dyDescent="0.25">
      <c r="B9147" s="84"/>
      <c r="C9147" s="47"/>
      <c r="D9147" s="47"/>
      <c r="E9147" s="47"/>
      <c r="F9147" s="47"/>
      <c r="G9147" s="48"/>
      <c r="H9147" s="47"/>
      <c r="I9147" s="51"/>
      <c r="J9147" s="51"/>
      <c r="K9147" s="47"/>
      <c r="L9147" s="47"/>
      <c r="M9147" s="47"/>
      <c r="N9147" s="47"/>
      <c r="O9147" s="48"/>
    </row>
    <row r="9148" spans="2:15" x14ac:dyDescent="0.25">
      <c r="B9148" s="84"/>
      <c r="C9148" s="47"/>
      <c r="D9148" s="47"/>
      <c r="E9148" s="47"/>
      <c r="F9148" s="47"/>
      <c r="G9148" s="48"/>
      <c r="H9148" s="47"/>
      <c r="I9148" s="51"/>
      <c r="J9148" s="51"/>
      <c r="K9148" s="47"/>
      <c r="L9148" s="47"/>
      <c r="M9148" s="47"/>
      <c r="N9148" s="47"/>
      <c r="O9148" s="48"/>
    </row>
    <row r="9149" spans="2:15" x14ac:dyDescent="0.25">
      <c r="B9149" s="84"/>
      <c r="C9149" s="47"/>
      <c r="D9149" s="47"/>
      <c r="E9149" s="47"/>
      <c r="F9149" s="47"/>
      <c r="G9149" s="48"/>
      <c r="H9149" s="47"/>
      <c r="I9149" s="51"/>
      <c r="J9149" s="51"/>
      <c r="K9149" s="47"/>
      <c r="L9149" s="47"/>
      <c r="M9149" s="47"/>
      <c r="N9149" s="47"/>
      <c r="O9149" s="48"/>
    </row>
    <row r="9150" spans="2:15" x14ac:dyDescent="0.25">
      <c r="B9150" s="84"/>
      <c r="C9150" s="47"/>
      <c r="D9150" s="47"/>
      <c r="E9150" s="47"/>
      <c r="F9150" s="47"/>
      <c r="G9150" s="48"/>
      <c r="H9150" s="47"/>
      <c r="I9150" s="51"/>
      <c r="J9150" s="51"/>
      <c r="K9150" s="47"/>
      <c r="L9150" s="47"/>
      <c r="M9150" s="47"/>
      <c r="N9150" s="47"/>
      <c r="O9150" s="48"/>
    </row>
    <row r="9151" spans="2:15" x14ac:dyDescent="0.25">
      <c r="B9151" s="84"/>
      <c r="C9151" s="47"/>
      <c r="D9151" s="47"/>
      <c r="E9151" s="47"/>
      <c r="F9151" s="47"/>
      <c r="G9151" s="48"/>
      <c r="H9151" s="47"/>
      <c r="I9151" s="51"/>
      <c r="J9151" s="51"/>
      <c r="K9151" s="47"/>
      <c r="L9151" s="47"/>
      <c r="M9151" s="47"/>
      <c r="N9151" s="47"/>
      <c r="O9151" s="48"/>
    </row>
    <row r="9152" spans="2:15" x14ac:dyDescent="0.25">
      <c r="B9152" s="84"/>
      <c r="C9152" s="47"/>
      <c r="D9152" s="47"/>
      <c r="E9152" s="47"/>
      <c r="F9152" s="47"/>
      <c r="G9152" s="48"/>
      <c r="H9152" s="47"/>
      <c r="I9152" s="51"/>
      <c r="J9152" s="51"/>
      <c r="K9152" s="47"/>
      <c r="L9152" s="47"/>
      <c r="M9152" s="47"/>
      <c r="N9152" s="47"/>
      <c r="O9152" s="48"/>
    </row>
    <row r="9153" spans="2:15" x14ac:dyDescent="0.25">
      <c r="B9153" s="84"/>
      <c r="C9153" s="47"/>
      <c r="D9153" s="47"/>
      <c r="E9153" s="47"/>
      <c r="F9153" s="47"/>
      <c r="G9153" s="48"/>
      <c r="H9153" s="47"/>
      <c r="I9153" s="51"/>
      <c r="J9153" s="51"/>
      <c r="K9153" s="47"/>
      <c r="L9153" s="47"/>
      <c r="M9153" s="47"/>
      <c r="N9153" s="47"/>
      <c r="O9153" s="48"/>
    </row>
    <row r="9154" spans="2:15" x14ac:dyDescent="0.25">
      <c r="B9154" s="84"/>
      <c r="C9154" s="47"/>
      <c r="D9154" s="47"/>
      <c r="E9154" s="47"/>
      <c r="F9154" s="47"/>
      <c r="G9154" s="48"/>
      <c r="H9154" s="47"/>
      <c r="I9154" s="51"/>
      <c r="J9154" s="51"/>
      <c r="K9154" s="47"/>
      <c r="L9154" s="47"/>
      <c r="M9154" s="47"/>
      <c r="N9154" s="47"/>
      <c r="O9154" s="48"/>
    </row>
    <row r="9155" spans="2:15" x14ac:dyDescent="0.25">
      <c r="B9155" s="84"/>
      <c r="C9155" s="47"/>
      <c r="D9155" s="47"/>
      <c r="E9155" s="47"/>
      <c r="F9155" s="47"/>
      <c r="G9155" s="48"/>
      <c r="H9155" s="47"/>
      <c r="I9155" s="51"/>
      <c r="J9155" s="51"/>
      <c r="K9155" s="47"/>
      <c r="L9155" s="47"/>
      <c r="M9155" s="47"/>
      <c r="N9155" s="47"/>
      <c r="O9155" s="48"/>
    </row>
    <row r="9156" spans="2:15" x14ac:dyDescent="0.25">
      <c r="B9156" s="84"/>
      <c r="C9156" s="47"/>
      <c r="D9156" s="47"/>
      <c r="E9156" s="47"/>
      <c r="F9156" s="47"/>
      <c r="G9156" s="48"/>
      <c r="H9156" s="47"/>
      <c r="I9156" s="51"/>
      <c r="J9156" s="51"/>
      <c r="K9156" s="47"/>
      <c r="L9156" s="47"/>
      <c r="M9156" s="47"/>
      <c r="N9156" s="47"/>
      <c r="O9156" s="48"/>
    </row>
    <row r="9157" spans="2:15" x14ac:dyDescent="0.25">
      <c r="B9157" s="84"/>
      <c r="C9157" s="47"/>
      <c r="D9157" s="47"/>
      <c r="E9157" s="47"/>
      <c r="F9157" s="47"/>
      <c r="G9157" s="48"/>
      <c r="H9157" s="47"/>
      <c r="I9157" s="51"/>
      <c r="J9157" s="51"/>
      <c r="K9157" s="47"/>
      <c r="L9157" s="47"/>
      <c r="M9157" s="47"/>
      <c r="N9157" s="47"/>
      <c r="O9157" s="48"/>
    </row>
    <row r="9158" spans="2:15" x14ac:dyDescent="0.25">
      <c r="B9158" s="84"/>
      <c r="C9158" s="47"/>
      <c r="D9158" s="47"/>
      <c r="E9158" s="47"/>
      <c r="F9158" s="47"/>
      <c r="G9158" s="48"/>
      <c r="H9158" s="47"/>
      <c r="I9158" s="51"/>
      <c r="J9158" s="51"/>
      <c r="K9158" s="47"/>
      <c r="L9158" s="47"/>
      <c r="M9158" s="47"/>
      <c r="N9158" s="47"/>
      <c r="O9158" s="48"/>
    </row>
    <row r="9159" spans="2:15" x14ac:dyDescent="0.25">
      <c r="B9159" s="84"/>
      <c r="C9159" s="47"/>
      <c r="D9159" s="47"/>
      <c r="E9159" s="47"/>
      <c r="F9159" s="47"/>
      <c r="G9159" s="48"/>
      <c r="H9159" s="47"/>
      <c r="I9159" s="51"/>
      <c r="J9159" s="51"/>
      <c r="K9159" s="47"/>
      <c r="L9159" s="47"/>
      <c r="M9159" s="47"/>
      <c r="N9159" s="47"/>
      <c r="O9159" s="48"/>
    </row>
    <row r="9160" spans="2:15" x14ac:dyDescent="0.25">
      <c r="B9160" s="84"/>
      <c r="C9160" s="47"/>
      <c r="D9160" s="47"/>
      <c r="E9160" s="47"/>
      <c r="F9160" s="47"/>
      <c r="G9160" s="48"/>
      <c r="H9160" s="47"/>
      <c r="I9160" s="51"/>
      <c r="J9160" s="51"/>
      <c r="K9160" s="47"/>
      <c r="L9160" s="47"/>
      <c r="M9160" s="47"/>
      <c r="N9160" s="47"/>
      <c r="O9160" s="48"/>
    </row>
    <row r="9161" spans="2:15" x14ac:dyDescent="0.25">
      <c r="B9161" s="84"/>
      <c r="C9161" s="47"/>
      <c r="D9161" s="47"/>
      <c r="E9161" s="47"/>
      <c r="F9161" s="47"/>
      <c r="G9161" s="48"/>
      <c r="H9161" s="47"/>
      <c r="I9161" s="51"/>
      <c r="J9161" s="51"/>
      <c r="K9161" s="47"/>
      <c r="L9161" s="47"/>
      <c r="M9161" s="47"/>
      <c r="N9161" s="47"/>
      <c r="O9161" s="48"/>
    </row>
    <row r="9162" spans="2:15" x14ac:dyDescent="0.25">
      <c r="B9162" s="84"/>
      <c r="C9162" s="47"/>
      <c r="D9162" s="47"/>
      <c r="E9162" s="47"/>
      <c r="F9162" s="47"/>
      <c r="G9162" s="48"/>
      <c r="H9162" s="47"/>
      <c r="I9162" s="51"/>
      <c r="J9162" s="51"/>
      <c r="K9162" s="47"/>
      <c r="L9162" s="47"/>
      <c r="M9162" s="47"/>
      <c r="N9162" s="47"/>
      <c r="O9162" s="48"/>
    </row>
    <row r="9163" spans="2:15" x14ac:dyDescent="0.25">
      <c r="B9163" s="84"/>
      <c r="C9163" s="47"/>
      <c r="D9163" s="47"/>
      <c r="E9163" s="47"/>
      <c r="F9163" s="47"/>
      <c r="G9163" s="48"/>
      <c r="H9163" s="47"/>
      <c r="I9163" s="51"/>
      <c r="J9163" s="51"/>
      <c r="K9163" s="47"/>
      <c r="L9163" s="47"/>
      <c r="M9163" s="47"/>
      <c r="N9163" s="47"/>
      <c r="O9163" s="48"/>
    </row>
    <row r="9164" spans="2:15" x14ac:dyDescent="0.25">
      <c r="B9164" s="84"/>
      <c r="C9164" s="47"/>
      <c r="D9164" s="47"/>
      <c r="E9164" s="47"/>
      <c r="F9164" s="47"/>
      <c r="G9164" s="48"/>
      <c r="H9164" s="47"/>
      <c r="I9164" s="51"/>
      <c r="J9164" s="51"/>
      <c r="K9164" s="47"/>
      <c r="L9164" s="47"/>
      <c r="M9164" s="47"/>
      <c r="N9164" s="47"/>
      <c r="O9164" s="48"/>
    </row>
    <row r="9165" spans="2:15" x14ac:dyDescent="0.25">
      <c r="B9165" s="84"/>
      <c r="C9165" s="47"/>
      <c r="D9165" s="47"/>
      <c r="E9165" s="47"/>
      <c r="F9165" s="47"/>
      <c r="G9165" s="48"/>
      <c r="H9165" s="47"/>
      <c r="I9165" s="51"/>
      <c r="J9165" s="51"/>
      <c r="K9165" s="47"/>
      <c r="L9165" s="47"/>
      <c r="M9165" s="47"/>
      <c r="N9165" s="47"/>
      <c r="O9165" s="48"/>
    </row>
    <row r="9166" spans="2:15" x14ac:dyDescent="0.25">
      <c r="B9166" s="84"/>
      <c r="C9166" s="47"/>
      <c r="D9166" s="47"/>
      <c r="E9166" s="47"/>
      <c r="F9166" s="47"/>
      <c r="G9166" s="48"/>
      <c r="H9166" s="47"/>
      <c r="I9166" s="51"/>
      <c r="J9166" s="51"/>
      <c r="K9166" s="47"/>
      <c r="L9166" s="47"/>
      <c r="M9166" s="47"/>
      <c r="N9166" s="47"/>
      <c r="O9166" s="48"/>
    </row>
    <row r="9167" spans="2:15" x14ac:dyDescent="0.25">
      <c r="B9167" s="84"/>
      <c r="C9167" s="47"/>
      <c r="D9167" s="47"/>
      <c r="E9167" s="47"/>
      <c r="F9167" s="47"/>
      <c r="G9167" s="48"/>
      <c r="H9167" s="47"/>
      <c r="I9167" s="51"/>
      <c r="J9167" s="51"/>
      <c r="K9167" s="47"/>
      <c r="L9167" s="47"/>
      <c r="M9167" s="47"/>
      <c r="N9167" s="47"/>
      <c r="O9167" s="48"/>
    </row>
    <row r="9168" spans="2:15" x14ac:dyDescent="0.25">
      <c r="B9168" s="84"/>
      <c r="C9168" s="47"/>
      <c r="D9168" s="47"/>
      <c r="E9168" s="47"/>
      <c r="F9168" s="47"/>
      <c r="G9168" s="48"/>
      <c r="H9168" s="47"/>
      <c r="I9168" s="51"/>
      <c r="J9168" s="51"/>
      <c r="K9168" s="47"/>
      <c r="L9168" s="47"/>
      <c r="M9168" s="47"/>
      <c r="N9168" s="47"/>
      <c r="O9168" s="48"/>
    </row>
    <row r="9169" spans="2:15" x14ac:dyDescent="0.25">
      <c r="B9169" s="84"/>
      <c r="C9169" s="47"/>
      <c r="D9169" s="47"/>
      <c r="E9169" s="47"/>
      <c r="F9169" s="47"/>
      <c r="G9169" s="48"/>
      <c r="H9169" s="47"/>
      <c r="I9169" s="51"/>
      <c r="J9169" s="51"/>
      <c r="K9169" s="47"/>
      <c r="L9169" s="47"/>
      <c r="M9169" s="47"/>
      <c r="N9169" s="47"/>
      <c r="O9169" s="48"/>
    </row>
    <row r="9170" spans="2:15" x14ac:dyDescent="0.25">
      <c r="B9170" s="84"/>
      <c r="C9170" s="47"/>
      <c r="D9170" s="47"/>
      <c r="E9170" s="47"/>
      <c r="F9170" s="47"/>
      <c r="G9170" s="48"/>
      <c r="H9170" s="47"/>
      <c r="I9170" s="51"/>
      <c r="J9170" s="51"/>
      <c r="K9170" s="47"/>
      <c r="L9170" s="47"/>
      <c r="M9170" s="47"/>
      <c r="N9170" s="47"/>
      <c r="O9170" s="48"/>
    </row>
    <row r="9171" spans="2:15" x14ac:dyDescent="0.25">
      <c r="B9171" s="84"/>
      <c r="C9171" s="47"/>
      <c r="D9171" s="47"/>
      <c r="E9171" s="47"/>
      <c r="F9171" s="47"/>
      <c r="G9171" s="48"/>
      <c r="H9171" s="47"/>
      <c r="I9171" s="51"/>
      <c r="J9171" s="51"/>
      <c r="K9171" s="47"/>
      <c r="L9171" s="47"/>
      <c r="M9171" s="47"/>
      <c r="N9171" s="47"/>
      <c r="O9171" s="48"/>
    </row>
    <row r="9172" spans="2:15" x14ac:dyDescent="0.25">
      <c r="B9172" s="84"/>
      <c r="C9172" s="47"/>
      <c r="D9172" s="47"/>
      <c r="E9172" s="47"/>
      <c r="F9172" s="47"/>
      <c r="G9172" s="48"/>
      <c r="H9172" s="47"/>
      <c r="I9172" s="51"/>
      <c r="J9172" s="51"/>
      <c r="K9172" s="47"/>
      <c r="L9172" s="47"/>
      <c r="M9172" s="47"/>
      <c r="N9172" s="47"/>
      <c r="O9172" s="48"/>
    </row>
    <row r="9173" spans="2:15" x14ac:dyDescent="0.25">
      <c r="B9173" s="84"/>
      <c r="C9173" s="47"/>
      <c r="D9173" s="47"/>
      <c r="E9173" s="47"/>
      <c r="F9173" s="47"/>
      <c r="G9173" s="48"/>
      <c r="H9173" s="47"/>
      <c r="I9173" s="51"/>
      <c r="J9173" s="51"/>
      <c r="K9173" s="47"/>
      <c r="L9173" s="47"/>
      <c r="M9173" s="47"/>
      <c r="N9173" s="47"/>
      <c r="O9173" s="48"/>
    </row>
    <row r="9174" spans="2:15" x14ac:dyDescent="0.25">
      <c r="B9174" s="84"/>
      <c r="C9174" s="47"/>
      <c r="D9174" s="47"/>
      <c r="E9174" s="47"/>
      <c r="F9174" s="47"/>
      <c r="G9174" s="48"/>
      <c r="H9174" s="47"/>
      <c r="I9174" s="51"/>
      <c r="J9174" s="51"/>
      <c r="K9174" s="47"/>
      <c r="L9174" s="47"/>
      <c r="M9174" s="47"/>
      <c r="N9174" s="47"/>
      <c r="O9174" s="48"/>
    </row>
    <row r="9175" spans="2:15" x14ac:dyDescent="0.25">
      <c r="B9175" s="84"/>
      <c r="C9175" s="47"/>
      <c r="D9175" s="47"/>
      <c r="E9175" s="47"/>
      <c r="F9175" s="47"/>
      <c r="G9175" s="48"/>
      <c r="H9175" s="47"/>
      <c r="I9175" s="51"/>
      <c r="J9175" s="51"/>
      <c r="K9175" s="47"/>
      <c r="L9175" s="47"/>
      <c r="M9175" s="47"/>
      <c r="N9175" s="47"/>
      <c r="O9175" s="48"/>
    </row>
    <row r="9176" spans="2:15" x14ac:dyDescent="0.25">
      <c r="B9176" s="84"/>
      <c r="C9176" s="47"/>
      <c r="D9176" s="47"/>
      <c r="E9176" s="47"/>
      <c r="F9176" s="47"/>
      <c r="G9176" s="48"/>
      <c r="H9176" s="47"/>
      <c r="I9176" s="51"/>
      <c r="J9176" s="51"/>
      <c r="K9176" s="47"/>
      <c r="L9176" s="47"/>
      <c r="M9176" s="47"/>
      <c r="N9176" s="47"/>
      <c r="O9176" s="48"/>
    </row>
    <row r="9177" spans="2:15" x14ac:dyDescent="0.25">
      <c r="B9177" s="84"/>
      <c r="C9177" s="47"/>
      <c r="D9177" s="47"/>
      <c r="E9177" s="47"/>
      <c r="F9177" s="47"/>
      <c r="G9177" s="48"/>
      <c r="H9177" s="47"/>
      <c r="I9177" s="51"/>
      <c r="J9177" s="51"/>
      <c r="K9177" s="47"/>
      <c r="L9177" s="47"/>
      <c r="M9177" s="47"/>
      <c r="N9177" s="47"/>
      <c r="O9177" s="48"/>
    </row>
    <row r="9178" spans="2:15" x14ac:dyDescent="0.25">
      <c r="B9178" s="84"/>
      <c r="C9178" s="47"/>
      <c r="D9178" s="47"/>
      <c r="E9178" s="47"/>
      <c r="F9178" s="47"/>
      <c r="G9178" s="48"/>
      <c r="H9178" s="47"/>
      <c r="I9178" s="51"/>
      <c r="J9178" s="51"/>
      <c r="K9178" s="47"/>
      <c r="L9178" s="47"/>
      <c r="M9178" s="47"/>
      <c r="N9178" s="47"/>
      <c r="O9178" s="48"/>
    </row>
    <row r="9179" spans="2:15" x14ac:dyDescent="0.25">
      <c r="B9179" s="84"/>
      <c r="C9179" s="47"/>
      <c r="D9179" s="47"/>
      <c r="E9179" s="47"/>
      <c r="F9179" s="47"/>
      <c r="G9179" s="48"/>
      <c r="H9179" s="47"/>
      <c r="I9179" s="51"/>
      <c r="J9179" s="51"/>
      <c r="K9179" s="47"/>
      <c r="L9179" s="47"/>
      <c r="M9179" s="47"/>
      <c r="N9179" s="47"/>
      <c r="O9179" s="48"/>
    </row>
    <row r="9180" spans="2:15" x14ac:dyDescent="0.25">
      <c r="B9180" s="84"/>
      <c r="C9180" s="47"/>
      <c r="D9180" s="47"/>
      <c r="E9180" s="47"/>
      <c r="F9180" s="47"/>
      <c r="G9180" s="48"/>
      <c r="H9180" s="47"/>
      <c r="I9180" s="51"/>
      <c r="J9180" s="51"/>
      <c r="K9180" s="47"/>
      <c r="L9180" s="47"/>
      <c r="M9180" s="47"/>
      <c r="N9180" s="47"/>
      <c r="O9180" s="48"/>
    </row>
    <row r="9181" spans="2:15" x14ac:dyDescent="0.25">
      <c r="B9181" s="84"/>
      <c r="C9181" s="47"/>
      <c r="D9181" s="47"/>
      <c r="E9181" s="47"/>
      <c r="F9181" s="47"/>
      <c r="G9181" s="48"/>
      <c r="H9181" s="47"/>
      <c r="I9181" s="51"/>
      <c r="J9181" s="51"/>
      <c r="K9181" s="47"/>
      <c r="L9181" s="47"/>
      <c r="M9181" s="47"/>
      <c r="N9181" s="47"/>
      <c r="O9181" s="48"/>
    </row>
    <row r="9182" spans="2:15" x14ac:dyDescent="0.25">
      <c r="B9182" s="84"/>
      <c r="C9182" s="47"/>
      <c r="D9182" s="47"/>
      <c r="E9182" s="47"/>
      <c r="F9182" s="47"/>
      <c r="G9182" s="48"/>
      <c r="H9182" s="47"/>
      <c r="I9182" s="51"/>
      <c r="J9182" s="51"/>
      <c r="K9182" s="47"/>
      <c r="L9182" s="47"/>
      <c r="M9182" s="47"/>
      <c r="N9182" s="47"/>
      <c r="O9182" s="48"/>
    </row>
    <row r="9183" spans="2:15" x14ac:dyDescent="0.25">
      <c r="B9183" s="84"/>
      <c r="C9183" s="47"/>
      <c r="D9183" s="47"/>
      <c r="E9183" s="47"/>
      <c r="F9183" s="47"/>
      <c r="G9183" s="48"/>
      <c r="H9183" s="47"/>
      <c r="I9183" s="51"/>
      <c r="J9183" s="51"/>
      <c r="K9183" s="47"/>
      <c r="L9183" s="47"/>
      <c r="M9183" s="47"/>
      <c r="N9183" s="47"/>
      <c r="O9183" s="48"/>
    </row>
    <row r="9184" spans="2:15" x14ac:dyDescent="0.25">
      <c r="B9184" s="84"/>
      <c r="C9184" s="47"/>
      <c r="D9184" s="47"/>
      <c r="E9184" s="47"/>
      <c r="F9184" s="47"/>
      <c r="G9184" s="48"/>
      <c r="H9184" s="47"/>
      <c r="I9184" s="51"/>
      <c r="J9184" s="51"/>
      <c r="K9184" s="47"/>
      <c r="L9184" s="47"/>
      <c r="M9184" s="47"/>
      <c r="N9184" s="47"/>
      <c r="O9184" s="48"/>
    </row>
    <row r="9185" spans="2:15" x14ac:dyDescent="0.25">
      <c r="B9185" s="84"/>
      <c r="C9185" s="47"/>
      <c r="D9185" s="47"/>
      <c r="E9185" s="47"/>
      <c r="F9185" s="47"/>
      <c r="G9185" s="48"/>
      <c r="H9185" s="47"/>
      <c r="I9185" s="51"/>
      <c r="J9185" s="51"/>
      <c r="K9185" s="47"/>
      <c r="L9185" s="47"/>
      <c r="M9185" s="47"/>
      <c r="N9185" s="47"/>
      <c r="O9185" s="48"/>
    </row>
    <row r="9186" spans="2:15" x14ac:dyDescent="0.25">
      <c r="B9186" s="84"/>
      <c r="C9186" s="47"/>
      <c r="D9186" s="47"/>
      <c r="E9186" s="47"/>
      <c r="F9186" s="47"/>
      <c r="G9186" s="48"/>
      <c r="H9186" s="47"/>
      <c r="I9186" s="51"/>
      <c r="J9186" s="51"/>
      <c r="K9186" s="47"/>
      <c r="L9186" s="47"/>
      <c r="M9186" s="47"/>
      <c r="N9186" s="47"/>
      <c r="O9186" s="48"/>
    </row>
    <row r="9187" spans="2:15" x14ac:dyDescent="0.25">
      <c r="B9187" s="84"/>
      <c r="C9187" s="47"/>
      <c r="D9187" s="47"/>
      <c r="E9187" s="47"/>
      <c r="F9187" s="47"/>
      <c r="G9187" s="48"/>
      <c r="H9187" s="47"/>
      <c r="I9187" s="51"/>
      <c r="J9187" s="51"/>
      <c r="K9187" s="47"/>
      <c r="L9187" s="47"/>
      <c r="M9187" s="47"/>
      <c r="N9187" s="47"/>
      <c r="O9187" s="48"/>
    </row>
    <row r="9188" spans="2:15" x14ac:dyDescent="0.25">
      <c r="B9188" s="84"/>
      <c r="C9188" s="47"/>
      <c r="D9188" s="47"/>
      <c r="E9188" s="47"/>
      <c r="F9188" s="47"/>
      <c r="G9188" s="48"/>
      <c r="H9188" s="47"/>
      <c r="I9188" s="51"/>
      <c r="J9188" s="51"/>
      <c r="K9188" s="47"/>
      <c r="L9188" s="47"/>
      <c r="M9188" s="47"/>
      <c r="N9188" s="47"/>
      <c r="O9188" s="48"/>
    </row>
    <row r="9189" spans="2:15" x14ac:dyDescent="0.25">
      <c r="B9189" s="84"/>
      <c r="C9189" s="47"/>
      <c r="D9189" s="47"/>
      <c r="E9189" s="47"/>
      <c r="F9189" s="47"/>
      <c r="G9189" s="48"/>
      <c r="H9189" s="47"/>
      <c r="I9189" s="51"/>
      <c r="J9189" s="51"/>
      <c r="K9189" s="47"/>
      <c r="L9189" s="47"/>
      <c r="M9189" s="47"/>
      <c r="N9189" s="47"/>
      <c r="O9189" s="48"/>
    </row>
    <row r="9190" spans="2:15" x14ac:dyDescent="0.25">
      <c r="B9190" s="84"/>
      <c r="C9190" s="47"/>
      <c r="D9190" s="47"/>
      <c r="E9190" s="47"/>
      <c r="F9190" s="47"/>
      <c r="G9190" s="48"/>
      <c r="H9190" s="47"/>
      <c r="I9190" s="51"/>
      <c r="J9190" s="51"/>
      <c r="K9190" s="47"/>
      <c r="L9190" s="47"/>
      <c r="M9190" s="47"/>
      <c r="N9190" s="47"/>
      <c r="O9190" s="48"/>
    </row>
    <row r="9191" spans="2:15" x14ac:dyDescent="0.25">
      <c r="B9191" s="84"/>
      <c r="C9191" s="47"/>
      <c r="D9191" s="47"/>
      <c r="E9191" s="47"/>
      <c r="F9191" s="47"/>
      <c r="G9191" s="48"/>
      <c r="H9191" s="47"/>
      <c r="I9191" s="51"/>
      <c r="J9191" s="51"/>
      <c r="K9191" s="47"/>
      <c r="L9191" s="47"/>
      <c r="M9191" s="47"/>
      <c r="N9191" s="47"/>
      <c r="O9191" s="48"/>
    </row>
    <row r="9192" spans="2:15" x14ac:dyDescent="0.25">
      <c r="B9192" s="84"/>
      <c r="C9192" s="47"/>
      <c r="D9192" s="47"/>
      <c r="E9192" s="47"/>
      <c r="F9192" s="47"/>
      <c r="G9192" s="48"/>
      <c r="H9192" s="47"/>
      <c r="I9192" s="51"/>
      <c r="J9192" s="51"/>
      <c r="K9192" s="47"/>
      <c r="L9192" s="47"/>
      <c r="M9192" s="47"/>
      <c r="N9192" s="47"/>
      <c r="O9192" s="48"/>
    </row>
    <row r="9193" spans="2:15" x14ac:dyDescent="0.25">
      <c r="B9193" s="84"/>
      <c r="C9193" s="47"/>
      <c r="D9193" s="47"/>
      <c r="E9193" s="47"/>
      <c r="F9193" s="47"/>
      <c r="G9193" s="48"/>
      <c r="H9193" s="47"/>
      <c r="I9193" s="51"/>
      <c r="J9193" s="51"/>
      <c r="K9193" s="47"/>
      <c r="L9193" s="47"/>
      <c r="M9193" s="47"/>
      <c r="N9193" s="47"/>
      <c r="O9193" s="48"/>
    </row>
    <row r="9194" spans="2:15" x14ac:dyDescent="0.25">
      <c r="B9194" s="84"/>
      <c r="C9194" s="47"/>
      <c r="D9194" s="47"/>
      <c r="E9194" s="47"/>
      <c r="F9194" s="47"/>
      <c r="G9194" s="48"/>
      <c r="H9194" s="47"/>
      <c r="I9194" s="51"/>
      <c r="J9194" s="51"/>
      <c r="K9194" s="47"/>
      <c r="L9194" s="47"/>
      <c r="M9194" s="47"/>
      <c r="N9194" s="47"/>
      <c r="O9194" s="48"/>
    </row>
    <row r="9195" spans="2:15" x14ac:dyDescent="0.25">
      <c r="B9195" s="84"/>
      <c r="C9195" s="47"/>
      <c r="D9195" s="47"/>
      <c r="E9195" s="47"/>
      <c r="F9195" s="47"/>
      <c r="G9195" s="48"/>
      <c r="H9195" s="47"/>
      <c r="I9195" s="51"/>
      <c r="J9195" s="51"/>
      <c r="K9195" s="47"/>
      <c r="L9195" s="47"/>
      <c r="M9195" s="47"/>
      <c r="N9195" s="47"/>
      <c r="O9195" s="48"/>
    </row>
    <row r="9196" spans="2:15" x14ac:dyDescent="0.25">
      <c r="B9196" s="84"/>
      <c r="C9196" s="47"/>
      <c r="D9196" s="47"/>
      <c r="E9196" s="47"/>
      <c r="F9196" s="47"/>
      <c r="G9196" s="48"/>
      <c r="H9196" s="47"/>
      <c r="I9196" s="51"/>
      <c r="J9196" s="51"/>
      <c r="K9196" s="47"/>
      <c r="L9196" s="47"/>
      <c r="M9196" s="47"/>
      <c r="N9196" s="47"/>
      <c r="O9196" s="48"/>
    </row>
    <row r="9197" spans="2:15" x14ac:dyDescent="0.25">
      <c r="B9197" s="84"/>
      <c r="C9197" s="47"/>
      <c r="D9197" s="47"/>
      <c r="E9197" s="47"/>
      <c r="F9197" s="47"/>
      <c r="G9197" s="48"/>
      <c r="H9197" s="47"/>
      <c r="I9197" s="51"/>
      <c r="J9197" s="51"/>
      <c r="K9197" s="47"/>
      <c r="L9197" s="47"/>
      <c r="M9197" s="47"/>
      <c r="N9197" s="47"/>
      <c r="O9197" s="48"/>
    </row>
    <row r="9198" spans="2:15" x14ac:dyDescent="0.25">
      <c r="B9198" s="84"/>
      <c r="C9198" s="47"/>
      <c r="D9198" s="47"/>
      <c r="E9198" s="47"/>
      <c r="F9198" s="47"/>
      <c r="G9198" s="48"/>
      <c r="H9198" s="47"/>
      <c r="I9198" s="51"/>
      <c r="J9198" s="51"/>
      <c r="K9198" s="47"/>
      <c r="L9198" s="47"/>
      <c r="M9198" s="47"/>
      <c r="N9198" s="47"/>
      <c r="O9198" s="48"/>
    </row>
    <row r="9199" spans="2:15" x14ac:dyDescent="0.25">
      <c r="B9199" s="84"/>
      <c r="C9199" s="47"/>
      <c r="D9199" s="47"/>
      <c r="E9199" s="47"/>
      <c r="F9199" s="47"/>
      <c r="G9199" s="48"/>
      <c r="H9199" s="47"/>
      <c r="I9199" s="51"/>
      <c r="J9199" s="51"/>
      <c r="K9199" s="47"/>
      <c r="L9199" s="47"/>
      <c r="M9199" s="47"/>
      <c r="N9199" s="47"/>
      <c r="O9199" s="48"/>
    </row>
    <row r="9200" spans="2:15" x14ac:dyDescent="0.25">
      <c r="B9200" s="84"/>
      <c r="C9200" s="47"/>
      <c r="D9200" s="47"/>
      <c r="E9200" s="47"/>
      <c r="F9200" s="47"/>
      <c r="G9200" s="48"/>
      <c r="H9200" s="47"/>
      <c r="I9200" s="51"/>
      <c r="J9200" s="51"/>
      <c r="K9200" s="47"/>
      <c r="L9200" s="47"/>
      <c r="M9200" s="47"/>
      <c r="N9200" s="47"/>
      <c r="O9200" s="48"/>
    </row>
    <row r="9201" spans="2:15" x14ac:dyDescent="0.25">
      <c r="B9201" s="84"/>
      <c r="C9201" s="47"/>
      <c r="D9201" s="47"/>
      <c r="E9201" s="47"/>
      <c r="F9201" s="47"/>
      <c r="G9201" s="48"/>
      <c r="H9201" s="47"/>
      <c r="I9201" s="51"/>
      <c r="J9201" s="51"/>
      <c r="K9201" s="47"/>
      <c r="L9201" s="47"/>
      <c r="M9201" s="47"/>
      <c r="N9201" s="47"/>
      <c r="O9201" s="48"/>
    </row>
    <row r="9202" spans="2:15" x14ac:dyDescent="0.25">
      <c r="B9202" s="84"/>
      <c r="C9202" s="47"/>
      <c r="D9202" s="47"/>
      <c r="E9202" s="47"/>
      <c r="F9202" s="47"/>
      <c r="G9202" s="48"/>
      <c r="H9202" s="47"/>
      <c r="I9202" s="51"/>
      <c r="J9202" s="51"/>
      <c r="K9202" s="47"/>
      <c r="L9202" s="47"/>
      <c r="M9202" s="47"/>
      <c r="N9202" s="47"/>
      <c r="O9202" s="48"/>
    </row>
    <row r="9203" spans="2:15" x14ac:dyDescent="0.25">
      <c r="B9203" s="84"/>
      <c r="C9203" s="47"/>
      <c r="D9203" s="47"/>
      <c r="E9203" s="47"/>
      <c r="F9203" s="47"/>
      <c r="G9203" s="48"/>
      <c r="H9203" s="47"/>
      <c r="I9203" s="51"/>
      <c r="J9203" s="51"/>
      <c r="K9203" s="47"/>
      <c r="L9203" s="47"/>
      <c r="M9203" s="47"/>
      <c r="N9203" s="47"/>
      <c r="O9203" s="48"/>
    </row>
    <row r="9204" spans="2:15" x14ac:dyDescent="0.25">
      <c r="B9204" s="84"/>
      <c r="C9204" s="47"/>
      <c r="D9204" s="47"/>
      <c r="E9204" s="47"/>
      <c r="F9204" s="47"/>
      <c r="G9204" s="48"/>
      <c r="H9204" s="47"/>
      <c r="I9204" s="51"/>
      <c r="J9204" s="51"/>
      <c r="K9204" s="47"/>
      <c r="L9204" s="47"/>
      <c r="M9204" s="47"/>
      <c r="N9204" s="47"/>
      <c r="O9204" s="48"/>
    </row>
    <row r="9205" spans="2:15" x14ac:dyDescent="0.25">
      <c r="B9205" s="84"/>
      <c r="C9205" s="47"/>
      <c r="D9205" s="47"/>
      <c r="E9205" s="47"/>
      <c r="F9205" s="47"/>
      <c r="G9205" s="48"/>
      <c r="H9205" s="47"/>
      <c r="I9205" s="51"/>
      <c r="J9205" s="51"/>
      <c r="K9205" s="47"/>
      <c r="L9205" s="47"/>
      <c r="M9205" s="47"/>
      <c r="N9205" s="47"/>
      <c r="O9205" s="48"/>
    </row>
    <row r="9206" spans="2:15" x14ac:dyDescent="0.25">
      <c r="B9206" s="84"/>
      <c r="C9206" s="47"/>
      <c r="D9206" s="47"/>
      <c r="E9206" s="47"/>
      <c r="F9206" s="47"/>
      <c r="G9206" s="48"/>
      <c r="H9206" s="47"/>
      <c r="I9206" s="51"/>
      <c r="J9206" s="51"/>
      <c r="K9206" s="47"/>
      <c r="L9206" s="47"/>
      <c r="M9206" s="47"/>
      <c r="N9206" s="47"/>
      <c r="O9206" s="48"/>
    </row>
    <row r="9207" spans="2:15" x14ac:dyDescent="0.25">
      <c r="B9207" s="84"/>
      <c r="C9207" s="47"/>
      <c r="D9207" s="47"/>
      <c r="E9207" s="47"/>
      <c r="F9207" s="47"/>
      <c r="G9207" s="48"/>
      <c r="H9207" s="47"/>
      <c r="I9207" s="51"/>
      <c r="J9207" s="51"/>
      <c r="K9207" s="47"/>
      <c r="L9207" s="47"/>
      <c r="M9207" s="47"/>
      <c r="N9207" s="47"/>
      <c r="O9207" s="48"/>
    </row>
    <row r="9208" spans="2:15" x14ac:dyDescent="0.25">
      <c r="B9208" s="84"/>
      <c r="C9208" s="47"/>
      <c r="D9208" s="47"/>
      <c r="E9208" s="47"/>
      <c r="F9208" s="47"/>
      <c r="G9208" s="48"/>
      <c r="H9208" s="47"/>
      <c r="I9208" s="51"/>
      <c r="J9208" s="51"/>
      <c r="K9208" s="47"/>
      <c r="L9208" s="47"/>
      <c r="M9208" s="47"/>
      <c r="N9208" s="47"/>
      <c r="O9208" s="48"/>
    </row>
    <row r="9209" spans="2:15" x14ac:dyDescent="0.25">
      <c r="B9209" s="84"/>
      <c r="C9209" s="47"/>
      <c r="D9209" s="47"/>
      <c r="E9209" s="47"/>
      <c r="F9209" s="47"/>
      <c r="G9209" s="48"/>
      <c r="H9209" s="47"/>
      <c r="I9209" s="51"/>
      <c r="J9209" s="51"/>
      <c r="K9209" s="47"/>
      <c r="L9209" s="47"/>
      <c r="M9209" s="47"/>
      <c r="N9209" s="47"/>
      <c r="O9209" s="48"/>
    </row>
    <row r="9210" spans="2:15" x14ac:dyDescent="0.25">
      <c r="B9210" s="84"/>
      <c r="C9210" s="47"/>
      <c r="D9210" s="47"/>
      <c r="E9210" s="47"/>
      <c r="F9210" s="47"/>
      <c r="G9210" s="48"/>
      <c r="H9210" s="47"/>
      <c r="I9210" s="51"/>
      <c r="J9210" s="51"/>
      <c r="K9210" s="47"/>
      <c r="L9210" s="47"/>
      <c r="M9210" s="47"/>
      <c r="N9210" s="47"/>
      <c r="O9210" s="48"/>
    </row>
    <row r="9211" spans="2:15" x14ac:dyDescent="0.25">
      <c r="B9211" s="84"/>
      <c r="C9211" s="47"/>
      <c r="D9211" s="47"/>
      <c r="E9211" s="47"/>
      <c r="F9211" s="47"/>
      <c r="G9211" s="48"/>
      <c r="H9211" s="47"/>
      <c r="I9211" s="51"/>
      <c r="J9211" s="51"/>
      <c r="K9211" s="47"/>
      <c r="L9211" s="47"/>
      <c r="M9211" s="47"/>
      <c r="N9211" s="47"/>
      <c r="O9211" s="48"/>
    </row>
    <row r="9212" spans="2:15" x14ac:dyDescent="0.25">
      <c r="B9212" s="84"/>
      <c r="C9212" s="47"/>
      <c r="D9212" s="47"/>
      <c r="E9212" s="47"/>
      <c r="F9212" s="47"/>
      <c r="G9212" s="48"/>
      <c r="H9212" s="47"/>
      <c r="I9212" s="51"/>
      <c r="J9212" s="51"/>
      <c r="K9212" s="47"/>
      <c r="L9212" s="47"/>
      <c r="M9212" s="47"/>
      <c r="N9212" s="47"/>
      <c r="O9212" s="48"/>
    </row>
    <row r="9213" spans="2:15" x14ac:dyDescent="0.25">
      <c r="B9213" s="84"/>
      <c r="C9213" s="47"/>
      <c r="D9213" s="47"/>
      <c r="E9213" s="47"/>
      <c r="F9213" s="47"/>
      <c r="G9213" s="48"/>
      <c r="H9213" s="47"/>
      <c r="I9213" s="51"/>
      <c r="J9213" s="51"/>
      <c r="K9213" s="47"/>
      <c r="L9213" s="47"/>
      <c r="M9213" s="47"/>
      <c r="N9213" s="47"/>
      <c r="O9213" s="48"/>
    </row>
    <row r="9214" spans="2:15" x14ac:dyDescent="0.25">
      <c r="B9214" s="84"/>
      <c r="C9214" s="47"/>
      <c r="D9214" s="47"/>
      <c r="E9214" s="47"/>
      <c r="F9214" s="47"/>
      <c r="G9214" s="48"/>
      <c r="H9214" s="47"/>
      <c r="I9214" s="51"/>
      <c r="J9214" s="51"/>
      <c r="K9214" s="47"/>
      <c r="L9214" s="47"/>
      <c r="M9214" s="47"/>
      <c r="N9214" s="47"/>
      <c r="O9214" s="48"/>
    </row>
    <row r="9215" spans="2:15" x14ac:dyDescent="0.25">
      <c r="B9215" s="84"/>
      <c r="C9215" s="47"/>
      <c r="D9215" s="47"/>
      <c r="E9215" s="47"/>
      <c r="F9215" s="47"/>
      <c r="G9215" s="48"/>
      <c r="H9215" s="47"/>
      <c r="I9215" s="51"/>
      <c r="J9215" s="51"/>
      <c r="K9215" s="47"/>
      <c r="L9215" s="47"/>
      <c r="M9215" s="47"/>
      <c r="N9215" s="47"/>
      <c r="O9215" s="48"/>
    </row>
    <row r="9216" spans="2:15" x14ac:dyDescent="0.25">
      <c r="B9216" s="84"/>
      <c r="C9216" s="47"/>
      <c r="D9216" s="47"/>
      <c r="E9216" s="47"/>
      <c r="F9216" s="47"/>
      <c r="G9216" s="48"/>
      <c r="H9216" s="47"/>
      <c r="I9216" s="51"/>
      <c r="J9216" s="51"/>
      <c r="K9216" s="47"/>
      <c r="L9216" s="47"/>
      <c r="M9216" s="47"/>
      <c r="N9216" s="47"/>
      <c r="O9216" s="48"/>
    </row>
    <row r="9217" spans="2:15" x14ac:dyDescent="0.25">
      <c r="B9217" s="84"/>
      <c r="C9217" s="47"/>
      <c r="D9217" s="47"/>
      <c r="E9217" s="47"/>
      <c r="F9217" s="47"/>
      <c r="G9217" s="48"/>
      <c r="H9217" s="47"/>
      <c r="I9217" s="51"/>
      <c r="J9217" s="51"/>
      <c r="K9217" s="47"/>
      <c r="L9217" s="47"/>
      <c r="M9217" s="47"/>
      <c r="N9217" s="47"/>
      <c r="O9217" s="48"/>
    </row>
    <row r="9218" spans="2:15" x14ac:dyDescent="0.25">
      <c r="B9218" s="84"/>
      <c r="C9218" s="47"/>
      <c r="D9218" s="47"/>
      <c r="E9218" s="47"/>
      <c r="F9218" s="47"/>
      <c r="G9218" s="48"/>
      <c r="H9218" s="47"/>
      <c r="I9218" s="51"/>
      <c r="J9218" s="51"/>
      <c r="K9218" s="47"/>
      <c r="L9218" s="47"/>
      <c r="M9218" s="47"/>
      <c r="N9218" s="47"/>
      <c r="O9218" s="48"/>
    </row>
    <row r="9219" spans="2:15" x14ac:dyDescent="0.25">
      <c r="B9219" s="84"/>
      <c r="C9219" s="47"/>
      <c r="D9219" s="47"/>
      <c r="E9219" s="47"/>
      <c r="F9219" s="47"/>
      <c r="G9219" s="48"/>
      <c r="H9219" s="47"/>
      <c r="I9219" s="51"/>
      <c r="J9219" s="51"/>
      <c r="K9219" s="47"/>
      <c r="L9219" s="47"/>
      <c r="M9219" s="47"/>
      <c r="N9219" s="47"/>
      <c r="O9219" s="48"/>
    </row>
    <row r="9220" spans="2:15" x14ac:dyDescent="0.25">
      <c r="B9220" s="84"/>
      <c r="C9220" s="47"/>
      <c r="D9220" s="47"/>
      <c r="E9220" s="47"/>
      <c r="F9220" s="47"/>
      <c r="G9220" s="48"/>
      <c r="H9220" s="47"/>
      <c r="I9220" s="51"/>
      <c r="J9220" s="51"/>
      <c r="K9220" s="47"/>
      <c r="L9220" s="47"/>
      <c r="M9220" s="47"/>
      <c r="N9220" s="47"/>
      <c r="O9220" s="48"/>
    </row>
    <row r="9221" spans="2:15" x14ac:dyDescent="0.25">
      <c r="B9221" s="84"/>
      <c r="C9221" s="47"/>
      <c r="D9221" s="47"/>
      <c r="E9221" s="47"/>
      <c r="F9221" s="47"/>
      <c r="G9221" s="48"/>
      <c r="H9221" s="47"/>
      <c r="I9221" s="51"/>
      <c r="J9221" s="51"/>
      <c r="K9221" s="47"/>
      <c r="L9221" s="47"/>
      <c r="M9221" s="47"/>
      <c r="N9221" s="47"/>
      <c r="O9221" s="48"/>
    </row>
    <row r="9222" spans="2:15" x14ac:dyDescent="0.25">
      <c r="B9222" s="84"/>
      <c r="C9222" s="47"/>
      <c r="D9222" s="47"/>
      <c r="E9222" s="47"/>
      <c r="F9222" s="47"/>
      <c r="G9222" s="48"/>
      <c r="H9222" s="47"/>
      <c r="I9222" s="51"/>
      <c r="J9222" s="51"/>
      <c r="K9222" s="47"/>
      <c r="L9222" s="47"/>
      <c r="M9222" s="47"/>
      <c r="N9222" s="47"/>
      <c r="O9222" s="48"/>
    </row>
    <row r="9223" spans="2:15" x14ac:dyDescent="0.25">
      <c r="B9223" s="84"/>
      <c r="C9223" s="47"/>
      <c r="D9223" s="47"/>
      <c r="E9223" s="47"/>
      <c r="F9223" s="47"/>
      <c r="G9223" s="48"/>
      <c r="H9223" s="47"/>
      <c r="I9223" s="51"/>
      <c r="J9223" s="51"/>
      <c r="K9223" s="47"/>
      <c r="L9223" s="47"/>
      <c r="M9223" s="47"/>
      <c r="N9223" s="47"/>
      <c r="O9223" s="48"/>
    </row>
    <row r="9224" spans="2:15" x14ac:dyDescent="0.25">
      <c r="B9224" s="84"/>
      <c r="C9224" s="47"/>
      <c r="D9224" s="47"/>
      <c r="E9224" s="47"/>
      <c r="F9224" s="47"/>
      <c r="G9224" s="48"/>
      <c r="H9224" s="47"/>
      <c r="I9224" s="51"/>
      <c r="J9224" s="51"/>
      <c r="K9224" s="47"/>
      <c r="L9224" s="47"/>
      <c r="M9224" s="47"/>
      <c r="N9224" s="47"/>
      <c r="O9224" s="48"/>
    </row>
    <row r="9225" spans="2:15" x14ac:dyDescent="0.25">
      <c r="B9225" s="84"/>
      <c r="C9225" s="47"/>
      <c r="D9225" s="47"/>
      <c r="E9225" s="47"/>
      <c r="F9225" s="47"/>
      <c r="G9225" s="48"/>
      <c r="H9225" s="47"/>
      <c r="I9225" s="51"/>
      <c r="J9225" s="51"/>
      <c r="K9225" s="47"/>
      <c r="L9225" s="47"/>
      <c r="M9225" s="47"/>
      <c r="N9225" s="47"/>
      <c r="O9225" s="48"/>
    </row>
    <row r="9226" spans="2:15" x14ac:dyDescent="0.25">
      <c r="B9226" s="84"/>
      <c r="C9226" s="47"/>
      <c r="D9226" s="47"/>
      <c r="E9226" s="47"/>
      <c r="F9226" s="47"/>
      <c r="G9226" s="48"/>
      <c r="H9226" s="47"/>
      <c r="I9226" s="51"/>
      <c r="J9226" s="51"/>
      <c r="K9226" s="47"/>
      <c r="L9226" s="47"/>
      <c r="M9226" s="47"/>
      <c r="N9226" s="47"/>
      <c r="O9226" s="48"/>
    </row>
    <row r="9227" spans="2:15" x14ac:dyDescent="0.25">
      <c r="B9227" s="84"/>
      <c r="C9227" s="47"/>
      <c r="D9227" s="47"/>
      <c r="E9227" s="47"/>
      <c r="F9227" s="47"/>
      <c r="G9227" s="48"/>
      <c r="H9227" s="47"/>
      <c r="I9227" s="51"/>
      <c r="J9227" s="51"/>
      <c r="K9227" s="47"/>
      <c r="L9227" s="47"/>
      <c r="M9227" s="47"/>
      <c r="N9227" s="47"/>
      <c r="O9227" s="48"/>
    </row>
    <row r="9228" spans="2:15" x14ac:dyDescent="0.25">
      <c r="B9228" s="84"/>
      <c r="C9228" s="47"/>
      <c r="D9228" s="47"/>
      <c r="E9228" s="47"/>
      <c r="F9228" s="47"/>
      <c r="G9228" s="48"/>
      <c r="H9228" s="47"/>
      <c r="I9228" s="51"/>
      <c r="J9228" s="51"/>
      <c r="K9228" s="47"/>
      <c r="L9228" s="47"/>
      <c r="M9228" s="47"/>
      <c r="N9228" s="47"/>
      <c r="O9228" s="48"/>
    </row>
    <row r="9229" spans="2:15" x14ac:dyDescent="0.25">
      <c r="B9229" s="84"/>
      <c r="C9229" s="47"/>
      <c r="D9229" s="47"/>
      <c r="E9229" s="47"/>
      <c r="F9229" s="47"/>
      <c r="G9229" s="48"/>
      <c r="H9229" s="47"/>
      <c r="I9229" s="51"/>
      <c r="J9229" s="51"/>
      <c r="K9229" s="47"/>
      <c r="L9229" s="47"/>
      <c r="M9229" s="47"/>
      <c r="N9229" s="47"/>
      <c r="O9229" s="48"/>
    </row>
    <row r="9230" spans="2:15" x14ac:dyDescent="0.25">
      <c r="B9230" s="84"/>
      <c r="C9230" s="47"/>
      <c r="D9230" s="47"/>
      <c r="E9230" s="47"/>
      <c r="F9230" s="47"/>
      <c r="G9230" s="48"/>
      <c r="H9230" s="47"/>
      <c r="I9230" s="51"/>
      <c r="J9230" s="51"/>
      <c r="K9230" s="47"/>
      <c r="L9230" s="47"/>
      <c r="M9230" s="47"/>
      <c r="N9230" s="47"/>
      <c r="O9230" s="48"/>
    </row>
    <row r="9231" spans="2:15" x14ac:dyDescent="0.25">
      <c r="B9231" s="84"/>
      <c r="C9231" s="47"/>
      <c r="D9231" s="47"/>
      <c r="E9231" s="47"/>
      <c r="F9231" s="47"/>
      <c r="G9231" s="48"/>
      <c r="H9231" s="47"/>
      <c r="I9231" s="51"/>
      <c r="J9231" s="51"/>
      <c r="K9231" s="47"/>
      <c r="L9231" s="47"/>
      <c r="M9231" s="47"/>
      <c r="N9231" s="47"/>
      <c r="O9231" s="48"/>
    </row>
    <row r="9232" spans="2:15" x14ac:dyDescent="0.25">
      <c r="B9232" s="84"/>
      <c r="C9232" s="47"/>
      <c r="D9232" s="47"/>
      <c r="E9232" s="47"/>
      <c r="F9232" s="47"/>
      <c r="G9232" s="48"/>
      <c r="H9232" s="47"/>
      <c r="I9232" s="51"/>
      <c r="J9232" s="51"/>
      <c r="K9232" s="47"/>
      <c r="L9232" s="47"/>
      <c r="M9232" s="47"/>
      <c r="N9232" s="47"/>
      <c r="O9232" s="48"/>
    </row>
    <row r="9233" spans="2:15" x14ac:dyDescent="0.25">
      <c r="B9233" s="84"/>
      <c r="C9233" s="47"/>
      <c r="D9233" s="47"/>
      <c r="E9233" s="47"/>
      <c r="F9233" s="47"/>
      <c r="G9233" s="48"/>
      <c r="H9233" s="47"/>
      <c r="I9233" s="51"/>
      <c r="J9233" s="51"/>
      <c r="K9233" s="47"/>
      <c r="L9233" s="47"/>
      <c r="M9233" s="47"/>
      <c r="N9233" s="47"/>
      <c r="O9233" s="48"/>
    </row>
    <row r="9234" spans="2:15" x14ac:dyDescent="0.25">
      <c r="B9234" s="84"/>
      <c r="C9234" s="47"/>
      <c r="D9234" s="47"/>
      <c r="E9234" s="47"/>
      <c r="F9234" s="47"/>
      <c r="G9234" s="48"/>
      <c r="H9234" s="47"/>
      <c r="I9234" s="51"/>
      <c r="J9234" s="51"/>
      <c r="K9234" s="47"/>
      <c r="L9234" s="47"/>
      <c r="M9234" s="47"/>
      <c r="N9234" s="47"/>
      <c r="O9234" s="48"/>
    </row>
    <row r="9235" spans="2:15" x14ac:dyDescent="0.25">
      <c r="B9235" s="84"/>
      <c r="C9235" s="47"/>
      <c r="D9235" s="47"/>
      <c r="E9235" s="47"/>
      <c r="F9235" s="47"/>
      <c r="G9235" s="48"/>
      <c r="H9235" s="47"/>
      <c r="I9235" s="51"/>
      <c r="J9235" s="51"/>
      <c r="K9235" s="47"/>
      <c r="L9235" s="47"/>
      <c r="M9235" s="47"/>
      <c r="N9235" s="47"/>
      <c r="O9235" s="48"/>
    </row>
    <row r="9236" spans="2:15" x14ac:dyDescent="0.25">
      <c r="B9236" s="84"/>
      <c r="C9236" s="47"/>
      <c r="D9236" s="47"/>
      <c r="E9236" s="47"/>
      <c r="F9236" s="47"/>
      <c r="G9236" s="48"/>
      <c r="H9236" s="47"/>
      <c r="I9236" s="51"/>
      <c r="J9236" s="51"/>
      <c r="K9236" s="47"/>
      <c r="L9236" s="47"/>
      <c r="M9236" s="47"/>
      <c r="N9236" s="47"/>
      <c r="O9236" s="48"/>
    </row>
    <row r="9237" spans="2:15" x14ac:dyDescent="0.25">
      <c r="B9237" s="84"/>
      <c r="C9237" s="47"/>
      <c r="D9237" s="47"/>
      <c r="E9237" s="47"/>
      <c r="F9237" s="47"/>
      <c r="G9237" s="48"/>
      <c r="H9237" s="47"/>
      <c r="I9237" s="51"/>
      <c r="J9237" s="51"/>
      <c r="K9237" s="47"/>
      <c r="L9237" s="47"/>
      <c r="M9237" s="47"/>
      <c r="N9237" s="47"/>
      <c r="O9237" s="48"/>
    </row>
    <row r="9238" spans="2:15" x14ac:dyDescent="0.25">
      <c r="B9238" s="84"/>
      <c r="C9238" s="47"/>
      <c r="D9238" s="47"/>
      <c r="E9238" s="47"/>
      <c r="F9238" s="47"/>
      <c r="G9238" s="48"/>
      <c r="H9238" s="47"/>
      <c r="I9238" s="51"/>
      <c r="J9238" s="51"/>
      <c r="K9238" s="47"/>
      <c r="L9238" s="47"/>
      <c r="M9238" s="47"/>
      <c r="N9238" s="47"/>
      <c r="O9238" s="48"/>
    </row>
    <row r="9239" spans="2:15" x14ac:dyDescent="0.25">
      <c r="B9239" s="84"/>
      <c r="C9239" s="47"/>
      <c r="D9239" s="47"/>
      <c r="E9239" s="47"/>
      <c r="F9239" s="47"/>
      <c r="G9239" s="48"/>
      <c r="H9239" s="47"/>
      <c r="I9239" s="51"/>
      <c r="J9239" s="51"/>
      <c r="K9239" s="47"/>
      <c r="L9239" s="47"/>
      <c r="M9239" s="47"/>
      <c r="N9239" s="47"/>
      <c r="O9239" s="48"/>
    </row>
    <row r="9240" spans="2:15" x14ac:dyDescent="0.25">
      <c r="B9240" s="84"/>
      <c r="C9240" s="47"/>
      <c r="D9240" s="47"/>
      <c r="E9240" s="47"/>
      <c r="F9240" s="47"/>
      <c r="G9240" s="48"/>
      <c r="H9240" s="47"/>
      <c r="I9240" s="51"/>
      <c r="J9240" s="51"/>
      <c r="K9240" s="47"/>
      <c r="L9240" s="47"/>
      <c r="M9240" s="47"/>
      <c r="N9240" s="47"/>
      <c r="O9240" s="48"/>
    </row>
    <row r="9241" spans="2:15" x14ac:dyDescent="0.25">
      <c r="B9241" s="84"/>
      <c r="C9241" s="47"/>
      <c r="D9241" s="47"/>
      <c r="E9241" s="47"/>
      <c r="F9241" s="47"/>
      <c r="G9241" s="48"/>
      <c r="H9241" s="47"/>
      <c r="I9241" s="51"/>
      <c r="J9241" s="51"/>
      <c r="K9241" s="47"/>
      <c r="L9241" s="47"/>
      <c r="M9241" s="47"/>
      <c r="N9241" s="47"/>
      <c r="O9241" s="48"/>
    </row>
    <row r="9242" spans="2:15" x14ac:dyDescent="0.25">
      <c r="B9242" s="84"/>
      <c r="C9242" s="47"/>
      <c r="D9242" s="47"/>
      <c r="E9242" s="47"/>
      <c r="F9242" s="47"/>
      <c r="G9242" s="48"/>
      <c r="H9242" s="47"/>
      <c r="I9242" s="51"/>
      <c r="J9242" s="51"/>
      <c r="K9242" s="47"/>
      <c r="L9242" s="47"/>
      <c r="M9242" s="47"/>
      <c r="N9242" s="47"/>
      <c r="O9242" s="48"/>
    </row>
    <row r="9243" spans="2:15" x14ac:dyDescent="0.25">
      <c r="B9243" s="84"/>
      <c r="C9243" s="47"/>
      <c r="D9243" s="47"/>
      <c r="E9243" s="47"/>
      <c r="F9243" s="47"/>
      <c r="G9243" s="48"/>
      <c r="H9243" s="47"/>
      <c r="I9243" s="51"/>
      <c r="J9243" s="51"/>
      <c r="K9243" s="47"/>
      <c r="L9243" s="47"/>
      <c r="M9243" s="47"/>
      <c r="N9243" s="47"/>
      <c r="O9243" s="48"/>
    </row>
    <row r="9244" spans="2:15" x14ac:dyDescent="0.25">
      <c r="B9244" s="84"/>
      <c r="C9244" s="47"/>
      <c r="D9244" s="47"/>
      <c r="E9244" s="47"/>
      <c r="F9244" s="47"/>
      <c r="G9244" s="48"/>
      <c r="H9244" s="47"/>
      <c r="I9244" s="51"/>
      <c r="J9244" s="51"/>
      <c r="K9244" s="47"/>
      <c r="L9244" s="47"/>
      <c r="M9244" s="47"/>
      <c r="N9244" s="47"/>
      <c r="O9244" s="48"/>
    </row>
    <row r="9245" spans="2:15" x14ac:dyDescent="0.25">
      <c r="B9245" s="84"/>
      <c r="C9245" s="47"/>
      <c r="D9245" s="47"/>
      <c r="E9245" s="47"/>
      <c r="F9245" s="47"/>
      <c r="G9245" s="48"/>
      <c r="H9245" s="47"/>
      <c r="I9245" s="51"/>
      <c r="J9245" s="51"/>
      <c r="K9245" s="47"/>
      <c r="L9245" s="47"/>
      <c r="M9245" s="47"/>
      <c r="N9245" s="47"/>
      <c r="O9245" s="48"/>
    </row>
    <row r="9246" spans="2:15" x14ac:dyDescent="0.25">
      <c r="B9246" s="84"/>
      <c r="C9246" s="47"/>
      <c r="D9246" s="47"/>
      <c r="E9246" s="47"/>
      <c r="F9246" s="47"/>
      <c r="G9246" s="48"/>
      <c r="H9246" s="47"/>
      <c r="I9246" s="51"/>
      <c r="J9246" s="51"/>
      <c r="K9246" s="47"/>
      <c r="L9246" s="47"/>
      <c r="M9246" s="47"/>
      <c r="N9246" s="47"/>
      <c r="O9246" s="48"/>
    </row>
    <row r="9247" spans="2:15" x14ac:dyDescent="0.25">
      <c r="B9247" s="84"/>
      <c r="C9247" s="47"/>
      <c r="D9247" s="47"/>
      <c r="E9247" s="47"/>
      <c r="F9247" s="47"/>
      <c r="G9247" s="48"/>
      <c r="H9247" s="47"/>
      <c r="I9247" s="51"/>
      <c r="J9247" s="51"/>
      <c r="K9247" s="47"/>
      <c r="L9247" s="47"/>
      <c r="M9247" s="47"/>
      <c r="N9247" s="47"/>
      <c r="O9247" s="48"/>
    </row>
    <row r="9248" spans="2:15" x14ac:dyDescent="0.25">
      <c r="B9248" s="84"/>
      <c r="C9248" s="47"/>
      <c r="D9248" s="47"/>
      <c r="E9248" s="47"/>
      <c r="F9248" s="47"/>
      <c r="G9248" s="48"/>
      <c r="H9248" s="47"/>
      <c r="I9248" s="51"/>
      <c r="J9248" s="51"/>
      <c r="K9248" s="47"/>
      <c r="L9248" s="47"/>
      <c r="M9248" s="47"/>
      <c r="N9248" s="47"/>
      <c r="O9248" s="48"/>
    </row>
    <row r="9249" spans="2:15" x14ac:dyDescent="0.25">
      <c r="B9249" s="84"/>
      <c r="C9249" s="47"/>
      <c r="D9249" s="47"/>
      <c r="E9249" s="47"/>
      <c r="F9249" s="47"/>
      <c r="G9249" s="48"/>
      <c r="H9249" s="47"/>
      <c r="I9249" s="51"/>
      <c r="J9249" s="51"/>
      <c r="K9249" s="47"/>
      <c r="L9249" s="47"/>
      <c r="M9249" s="47"/>
      <c r="N9249" s="47"/>
      <c r="O9249" s="48"/>
    </row>
    <row r="9250" spans="2:15" x14ac:dyDescent="0.25">
      <c r="B9250" s="84"/>
      <c r="C9250" s="47"/>
      <c r="D9250" s="47"/>
      <c r="E9250" s="47"/>
      <c r="F9250" s="47"/>
      <c r="G9250" s="48"/>
      <c r="H9250" s="47"/>
      <c r="I9250" s="51"/>
      <c r="J9250" s="51"/>
      <c r="K9250" s="47"/>
      <c r="L9250" s="47"/>
      <c r="M9250" s="47"/>
      <c r="N9250" s="47"/>
      <c r="O9250" s="48"/>
    </row>
    <row r="9251" spans="2:15" x14ac:dyDescent="0.25">
      <c r="B9251" s="84"/>
      <c r="C9251" s="47"/>
      <c r="D9251" s="47"/>
      <c r="E9251" s="47"/>
      <c r="F9251" s="47"/>
      <c r="G9251" s="48"/>
      <c r="H9251" s="47"/>
      <c r="I9251" s="51"/>
      <c r="J9251" s="51"/>
      <c r="K9251" s="47"/>
      <c r="L9251" s="47"/>
      <c r="M9251" s="47"/>
      <c r="N9251" s="47"/>
      <c r="O9251" s="48"/>
    </row>
    <row r="9252" spans="2:15" x14ac:dyDescent="0.25">
      <c r="B9252" s="84"/>
      <c r="C9252" s="47"/>
      <c r="D9252" s="47"/>
      <c r="E9252" s="47"/>
      <c r="F9252" s="47"/>
      <c r="G9252" s="48"/>
      <c r="H9252" s="47"/>
      <c r="I9252" s="51"/>
      <c r="J9252" s="51"/>
      <c r="K9252" s="47"/>
      <c r="L9252" s="47"/>
      <c r="M9252" s="47"/>
      <c r="N9252" s="47"/>
      <c r="O9252" s="48"/>
    </row>
    <row r="9253" spans="2:15" x14ac:dyDescent="0.25">
      <c r="B9253" s="84"/>
      <c r="C9253" s="47"/>
      <c r="D9253" s="47"/>
      <c r="E9253" s="47"/>
      <c r="F9253" s="47"/>
      <c r="G9253" s="48"/>
      <c r="H9253" s="47"/>
      <c r="I9253" s="51"/>
      <c r="J9253" s="51"/>
      <c r="K9253" s="47"/>
      <c r="L9253" s="47"/>
      <c r="M9253" s="47"/>
      <c r="N9253" s="47"/>
      <c r="O9253" s="48"/>
    </row>
    <row r="9254" spans="2:15" x14ac:dyDescent="0.25">
      <c r="B9254" s="84"/>
      <c r="C9254" s="47"/>
      <c r="D9254" s="47"/>
      <c r="E9254" s="47"/>
      <c r="F9254" s="47"/>
      <c r="G9254" s="48"/>
      <c r="H9254" s="47"/>
      <c r="I9254" s="51"/>
      <c r="J9254" s="51"/>
      <c r="K9254" s="47"/>
      <c r="L9254" s="47"/>
      <c r="M9254" s="47"/>
      <c r="N9254" s="47"/>
      <c r="O9254" s="48"/>
    </row>
    <row r="9255" spans="2:15" x14ac:dyDescent="0.25">
      <c r="B9255" s="84"/>
      <c r="C9255" s="47"/>
      <c r="D9255" s="47"/>
      <c r="E9255" s="47"/>
      <c r="F9255" s="47"/>
      <c r="G9255" s="48"/>
      <c r="H9255" s="47"/>
      <c r="I9255" s="51"/>
      <c r="J9255" s="51"/>
      <c r="K9255" s="47"/>
      <c r="L9255" s="47"/>
      <c r="M9255" s="47"/>
      <c r="N9255" s="47"/>
      <c r="O9255" s="48"/>
    </row>
    <row r="9256" spans="2:15" x14ac:dyDescent="0.25">
      <c r="B9256" s="84"/>
      <c r="C9256" s="47"/>
      <c r="D9256" s="47"/>
      <c r="E9256" s="47"/>
      <c r="F9256" s="47"/>
      <c r="G9256" s="48"/>
      <c r="H9256" s="47"/>
      <c r="I9256" s="51"/>
      <c r="J9256" s="51"/>
      <c r="K9256" s="47"/>
      <c r="L9256" s="47"/>
      <c r="M9256" s="47"/>
      <c r="N9256" s="47"/>
      <c r="O9256" s="48"/>
    </row>
    <row r="9257" spans="2:15" x14ac:dyDescent="0.25">
      <c r="B9257" s="84"/>
      <c r="C9257" s="47"/>
      <c r="D9257" s="47"/>
      <c r="E9257" s="47"/>
      <c r="F9257" s="47"/>
      <c r="G9257" s="48"/>
      <c r="H9257" s="47"/>
      <c r="I9257" s="51"/>
      <c r="J9257" s="51"/>
      <c r="K9257" s="47"/>
      <c r="L9257" s="47"/>
      <c r="M9257" s="47"/>
      <c r="N9257" s="47"/>
      <c r="O9257" s="48"/>
    </row>
    <row r="9258" spans="2:15" x14ac:dyDescent="0.25">
      <c r="B9258" s="84"/>
      <c r="C9258" s="47"/>
      <c r="D9258" s="47"/>
      <c r="E9258" s="47"/>
      <c r="F9258" s="47"/>
      <c r="G9258" s="48"/>
      <c r="H9258" s="47"/>
      <c r="I9258" s="51"/>
      <c r="J9258" s="51"/>
      <c r="K9258" s="47"/>
      <c r="L9258" s="47"/>
      <c r="M9258" s="47"/>
      <c r="N9258" s="47"/>
      <c r="O9258" s="48"/>
    </row>
    <row r="9259" spans="2:15" x14ac:dyDescent="0.25">
      <c r="B9259" s="84"/>
      <c r="C9259" s="47"/>
      <c r="D9259" s="47"/>
      <c r="E9259" s="47"/>
      <c r="F9259" s="47"/>
      <c r="G9259" s="48"/>
      <c r="H9259" s="47"/>
      <c r="I9259" s="51"/>
      <c r="J9259" s="51"/>
      <c r="K9259" s="47"/>
      <c r="L9259" s="47"/>
      <c r="M9259" s="47"/>
      <c r="N9259" s="47"/>
      <c r="O9259" s="48"/>
    </row>
    <row r="9260" spans="2:15" x14ac:dyDescent="0.25">
      <c r="B9260" s="84"/>
      <c r="C9260" s="47"/>
      <c r="D9260" s="47"/>
      <c r="E9260" s="47"/>
      <c r="F9260" s="47"/>
      <c r="G9260" s="48"/>
      <c r="H9260" s="47"/>
      <c r="I9260" s="51"/>
      <c r="J9260" s="51"/>
      <c r="K9260" s="47"/>
      <c r="L9260" s="47"/>
      <c r="M9260" s="47"/>
      <c r="N9260" s="47"/>
      <c r="O9260" s="48"/>
    </row>
    <row r="9261" spans="2:15" x14ac:dyDescent="0.25">
      <c r="B9261" s="84"/>
      <c r="C9261" s="47"/>
      <c r="D9261" s="47"/>
      <c r="E9261" s="47"/>
      <c r="F9261" s="47"/>
      <c r="G9261" s="48"/>
      <c r="H9261" s="47"/>
      <c r="I9261" s="51"/>
      <c r="J9261" s="51"/>
      <c r="K9261" s="47"/>
      <c r="L9261" s="47"/>
      <c r="M9261" s="47"/>
      <c r="N9261" s="47"/>
      <c r="O9261" s="48"/>
    </row>
    <row r="9262" spans="2:15" x14ac:dyDescent="0.25">
      <c r="B9262" s="84"/>
      <c r="C9262" s="47"/>
      <c r="D9262" s="47"/>
      <c r="E9262" s="47"/>
      <c r="F9262" s="47"/>
      <c r="G9262" s="48"/>
      <c r="H9262" s="47"/>
      <c r="I9262" s="51"/>
      <c r="J9262" s="51"/>
      <c r="K9262" s="47"/>
      <c r="L9262" s="47"/>
      <c r="M9262" s="47"/>
      <c r="N9262" s="47"/>
      <c r="O9262" s="48"/>
    </row>
    <row r="9263" spans="2:15" x14ac:dyDescent="0.25">
      <c r="B9263" s="84"/>
      <c r="C9263" s="47"/>
      <c r="D9263" s="47"/>
      <c r="E9263" s="47"/>
      <c r="F9263" s="47"/>
      <c r="G9263" s="48"/>
      <c r="H9263" s="47"/>
      <c r="I9263" s="51"/>
      <c r="J9263" s="51"/>
      <c r="K9263" s="47"/>
      <c r="L9263" s="47"/>
      <c r="M9263" s="47"/>
      <c r="N9263" s="47"/>
      <c r="O9263" s="48"/>
    </row>
    <row r="9264" spans="2:15" x14ac:dyDescent="0.25">
      <c r="B9264" s="84"/>
      <c r="C9264" s="47"/>
      <c r="D9264" s="47"/>
      <c r="E9264" s="47"/>
      <c r="F9264" s="47"/>
      <c r="G9264" s="48"/>
      <c r="H9264" s="47"/>
      <c r="I9264" s="51"/>
      <c r="J9264" s="51"/>
      <c r="K9264" s="47"/>
      <c r="L9264" s="47"/>
      <c r="M9264" s="47"/>
      <c r="N9264" s="47"/>
      <c r="O9264" s="48"/>
    </row>
    <row r="9265" spans="2:15" x14ac:dyDescent="0.25">
      <c r="B9265" s="84"/>
      <c r="C9265" s="47"/>
      <c r="D9265" s="47"/>
      <c r="E9265" s="47"/>
      <c r="F9265" s="47"/>
      <c r="G9265" s="48"/>
      <c r="H9265" s="47"/>
      <c r="I9265" s="51"/>
      <c r="J9265" s="51"/>
      <c r="K9265" s="47"/>
      <c r="L9265" s="47"/>
      <c r="M9265" s="47"/>
      <c r="N9265" s="47"/>
      <c r="O9265" s="48"/>
    </row>
    <row r="9266" spans="2:15" x14ac:dyDescent="0.25">
      <c r="B9266" s="84"/>
      <c r="C9266" s="47"/>
      <c r="D9266" s="47"/>
      <c r="E9266" s="47"/>
      <c r="F9266" s="47"/>
      <c r="G9266" s="48"/>
      <c r="H9266" s="47"/>
      <c r="I9266" s="51"/>
      <c r="J9266" s="51"/>
      <c r="K9266" s="47"/>
      <c r="L9266" s="47"/>
      <c r="M9266" s="47"/>
      <c r="N9266" s="47"/>
      <c r="O9266" s="48"/>
    </row>
    <row r="9267" spans="2:15" x14ac:dyDescent="0.25">
      <c r="B9267" s="84"/>
      <c r="C9267" s="47"/>
      <c r="D9267" s="47"/>
      <c r="E9267" s="47"/>
      <c r="F9267" s="47"/>
      <c r="G9267" s="48"/>
      <c r="H9267" s="47"/>
      <c r="I9267" s="51"/>
      <c r="J9267" s="51"/>
      <c r="K9267" s="47"/>
      <c r="L9267" s="47"/>
      <c r="M9267" s="47"/>
      <c r="N9267" s="47"/>
      <c r="O9267" s="48"/>
    </row>
    <row r="9268" spans="2:15" x14ac:dyDescent="0.25">
      <c r="B9268" s="84"/>
      <c r="C9268" s="47"/>
      <c r="D9268" s="47"/>
      <c r="E9268" s="47"/>
      <c r="F9268" s="47"/>
      <c r="G9268" s="48"/>
      <c r="H9268" s="47"/>
      <c r="I9268" s="51"/>
      <c r="J9268" s="51"/>
      <c r="K9268" s="47"/>
      <c r="L9268" s="47"/>
      <c r="M9268" s="47"/>
      <c r="N9268" s="47"/>
      <c r="O9268" s="48"/>
    </row>
    <row r="9269" spans="2:15" x14ac:dyDescent="0.25">
      <c r="B9269" s="84"/>
      <c r="C9269" s="47"/>
      <c r="D9269" s="47"/>
      <c r="E9269" s="47"/>
      <c r="F9269" s="47"/>
      <c r="G9269" s="48"/>
      <c r="H9269" s="47"/>
      <c r="I9269" s="51"/>
      <c r="J9269" s="51"/>
      <c r="K9269" s="47"/>
      <c r="L9269" s="47"/>
      <c r="M9269" s="47"/>
      <c r="N9269" s="47"/>
      <c r="O9269" s="48"/>
    </row>
    <row r="9270" spans="2:15" x14ac:dyDescent="0.25">
      <c r="B9270" s="84"/>
      <c r="C9270" s="47"/>
      <c r="D9270" s="47"/>
      <c r="E9270" s="47"/>
      <c r="F9270" s="47"/>
      <c r="G9270" s="48"/>
      <c r="H9270" s="47"/>
      <c r="I9270" s="51"/>
      <c r="J9270" s="51"/>
      <c r="K9270" s="47"/>
      <c r="L9270" s="47"/>
      <c r="M9270" s="47"/>
      <c r="N9270" s="47"/>
      <c r="O9270" s="48"/>
    </row>
    <row r="9271" spans="2:15" x14ac:dyDescent="0.25">
      <c r="B9271" s="84"/>
      <c r="C9271" s="47"/>
      <c r="D9271" s="47"/>
      <c r="E9271" s="47"/>
      <c r="F9271" s="47"/>
      <c r="G9271" s="48"/>
      <c r="H9271" s="47"/>
      <c r="I9271" s="51"/>
      <c r="J9271" s="51"/>
      <c r="K9271" s="47"/>
      <c r="L9271" s="47"/>
      <c r="M9271" s="47"/>
      <c r="N9271" s="47"/>
      <c r="O9271" s="48"/>
    </row>
    <row r="9272" spans="2:15" x14ac:dyDescent="0.25">
      <c r="B9272" s="84"/>
      <c r="C9272" s="47"/>
      <c r="D9272" s="47"/>
      <c r="E9272" s="47"/>
      <c r="F9272" s="47"/>
      <c r="G9272" s="48"/>
      <c r="H9272" s="47"/>
      <c r="I9272" s="51"/>
      <c r="J9272" s="51"/>
      <c r="K9272" s="47"/>
      <c r="L9272" s="47"/>
      <c r="M9272" s="47"/>
      <c r="N9272" s="47"/>
      <c r="O9272" s="48"/>
    </row>
    <row r="9273" spans="2:15" x14ac:dyDescent="0.25">
      <c r="B9273" s="84"/>
      <c r="C9273" s="47"/>
      <c r="D9273" s="47"/>
      <c r="E9273" s="47"/>
      <c r="F9273" s="47"/>
      <c r="G9273" s="48"/>
      <c r="H9273" s="47"/>
      <c r="I9273" s="51"/>
      <c r="J9273" s="51"/>
      <c r="K9273" s="47"/>
      <c r="L9273" s="47"/>
      <c r="M9273" s="47"/>
      <c r="N9273" s="47"/>
      <c r="O9273" s="48"/>
    </row>
    <row r="9274" spans="2:15" x14ac:dyDescent="0.25">
      <c r="B9274" s="84"/>
      <c r="C9274" s="47"/>
      <c r="D9274" s="47"/>
      <c r="E9274" s="47"/>
      <c r="F9274" s="47"/>
      <c r="G9274" s="48"/>
      <c r="H9274" s="47"/>
      <c r="I9274" s="51"/>
      <c r="J9274" s="51"/>
      <c r="K9274" s="47"/>
      <c r="L9274" s="47"/>
      <c r="M9274" s="47"/>
      <c r="N9274" s="47"/>
      <c r="O9274" s="48"/>
    </row>
    <row r="9275" spans="2:15" x14ac:dyDescent="0.25">
      <c r="B9275" s="84"/>
      <c r="C9275" s="47"/>
      <c r="D9275" s="47"/>
      <c r="E9275" s="47"/>
      <c r="F9275" s="47"/>
      <c r="G9275" s="48"/>
      <c r="H9275" s="47"/>
      <c r="I9275" s="51"/>
      <c r="J9275" s="51"/>
      <c r="K9275" s="47"/>
      <c r="L9275" s="47"/>
      <c r="M9275" s="47"/>
      <c r="N9275" s="47"/>
      <c r="O9275" s="48"/>
    </row>
    <row r="9276" spans="2:15" x14ac:dyDescent="0.25">
      <c r="B9276" s="84"/>
      <c r="C9276" s="47"/>
      <c r="D9276" s="47"/>
      <c r="E9276" s="47"/>
      <c r="F9276" s="47"/>
      <c r="G9276" s="48"/>
      <c r="H9276" s="47"/>
      <c r="I9276" s="51"/>
      <c r="J9276" s="51"/>
      <c r="K9276" s="47"/>
      <c r="L9276" s="47"/>
      <c r="M9276" s="47"/>
      <c r="N9276" s="47"/>
      <c r="O9276" s="48"/>
    </row>
    <row r="9277" spans="2:15" x14ac:dyDescent="0.25">
      <c r="B9277" s="84"/>
      <c r="C9277" s="47"/>
      <c r="D9277" s="47"/>
      <c r="E9277" s="47"/>
      <c r="F9277" s="47"/>
      <c r="G9277" s="48"/>
      <c r="H9277" s="47"/>
      <c r="I9277" s="51"/>
      <c r="J9277" s="51"/>
      <c r="K9277" s="47"/>
      <c r="L9277" s="47"/>
      <c r="M9277" s="47"/>
      <c r="N9277" s="47"/>
      <c r="O9277" s="48"/>
    </row>
    <row r="9278" spans="2:15" x14ac:dyDescent="0.25">
      <c r="B9278" s="84"/>
      <c r="C9278" s="47"/>
      <c r="D9278" s="47"/>
      <c r="E9278" s="47"/>
      <c r="F9278" s="47"/>
      <c r="G9278" s="48"/>
      <c r="H9278" s="47"/>
      <c r="I9278" s="51"/>
      <c r="J9278" s="51"/>
      <c r="K9278" s="47"/>
      <c r="L9278" s="47"/>
      <c r="M9278" s="47"/>
      <c r="N9278" s="47"/>
      <c r="O9278" s="48"/>
    </row>
    <row r="9279" spans="2:15" x14ac:dyDescent="0.25">
      <c r="B9279" s="84"/>
      <c r="C9279" s="47"/>
      <c r="D9279" s="47"/>
      <c r="E9279" s="47"/>
      <c r="F9279" s="47"/>
      <c r="G9279" s="48"/>
      <c r="H9279" s="47"/>
      <c r="I9279" s="51"/>
      <c r="J9279" s="51"/>
      <c r="K9279" s="47"/>
      <c r="L9279" s="47"/>
      <c r="M9279" s="47"/>
      <c r="N9279" s="47"/>
      <c r="O9279" s="48"/>
    </row>
    <row r="9280" spans="2:15" x14ac:dyDescent="0.25">
      <c r="B9280" s="84"/>
      <c r="C9280" s="47"/>
      <c r="D9280" s="47"/>
      <c r="E9280" s="47"/>
      <c r="F9280" s="47"/>
      <c r="G9280" s="48"/>
      <c r="H9280" s="47"/>
      <c r="I9280" s="51"/>
      <c r="J9280" s="51"/>
      <c r="K9280" s="47"/>
      <c r="L9280" s="47"/>
      <c r="M9280" s="47"/>
      <c r="N9280" s="47"/>
      <c r="O9280" s="48"/>
    </row>
    <row r="9281" spans="2:15" x14ac:dyDescent="0.25">
      <c r="B9281" s="84"/>
      <c r="C9281" s="47"/>
      <c r="D9281" s="47"/>
      <c r="E9281" s="47"/>
      <c r="F9281" s="47"/>
      <c r="G9281" s="48"/>
      <c r="H9281" s="47"/>
      <c r="I9281" s="51"/>
      <c r="J9281" s="51"/>
      <c r="K9281" s="47"/>
      <c r="L9281" s="47"/>
      <c r="M9281" s="47"/>
      <c r="N9281" s="47"/>
      <c r="O9281" s="48"/>
    </row>
    <row r="9282" spans="2:15" x14ac:dyDescent="0.25">
      <c r="B9282" s="84"/>
      <c r="C9282" s="47"/>
      <c r="D9282" s="47"/>
      <c r="E9282" s="47"/>
      <c r="F9282" s="47"/>
      <c r="G9282" s="48"/>
      <c r="H9282" s="47"/>
      <c r="I9282" s="51"/>
      <c r="J9282" s="51"/>
      <c r="K9282" s="47"/>
      <c r="L9282" s="47"/>
      <c r="M9282" s="47"/>
      <c r="N9282" s="47"/>
      <c r="O9282" s="48"/>
    </row>
    <row r="9283" spans="2:15" x14ac:dyDescent="0.25">
      <c r="B9283" s="84"/>
      <c r="C9283" s="47"/>
      <c r="D9283" s="47"/>
      <c r="E9283" s="47"/>
      <c r="F9283" s="47"/>
      <c r="G9283" s="48"/>
      <c r="H9283" s="47"/>
      <c r="I9283" s="51"/>
      <c r="J9283" s="51"/>
      <c r="K9283" s="47"/>
      <c r="L9283" s="47"/>
      <c r="M9283" s="47"/>
      <c r="N9283" s="47"/>
      <c r="O9283" s="48"/>
    </row>
    <row r="9284" spans="2:15" x14ac:dyDescent="0.25">
      <c r="B9284" s="84"/>
      <c r="C9284" s="47"/>
      <c r="D9284" s="47"/>
      <c r="E9284" s="47"/>
      <c r="F9284" s="47"/>
      <c r="G9284" s="48"/>
      <c r="H9284" s="47"/>
      <c r="I9284" s="51"/>
      <c r="J9284" s="51"/>
      <c r="K9284" s="47"/>
      <c r="L9284" s="47"/>
      <c r="M9284" s="47"/>
      <c r="N9284" s="47"/>
      <c r="O9284" s="48"/>
    </row>
    <row r="9285" spans="2:15" x14ac:dyDescent="0.25">
      <c r="B9285" s="84"/>
      <c r="C9285" s="47"/>
      <c r="D9285" s="47"/>
      <c r="E9285" s="47"/>
      <c r="F9285" s="47"/>
      <c r="G9285" s="48"/>
      <c r="H9285" s="47"/>
      <c r="I9285" s="51"/>
      <c r="J9285" s="51"/>
      <c r="K9285" s="47"/>
      <c r="L9285" s="47"/>
      <c r="M9285" s="47"/>
      <c r="N9285" s="47"/>
      <c r="O9285" s="48"/>
    </row>
    <row r="9286" spans="2:15" x14ac:dyDescent="0.25">
      <c r="B9286" s="84"/>
      <c r="C9286" s="47"/>
      <c r="D9286" s="47"/>
      <c r="E9286" s="47"/>
      <c r="F9286" s="47"/>
      <c r="G9286" s="48"/>
      <c r="H9286" s="47"/>
      <c r="I9286" s="51"/>
      <c r="J9286" s="51"/>
      <c r="K9286" s="47"/>
      <c r="L9286" s="47"/>
      <c r="M9286" s="47"/>
      <c r="N9286" s="47"/>
      <c r="O9286" s="48"/>
    </row>
    <row r="9287" spans="2:15" x14ac:dyDescent="0.25">
      <c r="B9287" s="84"/>
      <c r="C9287" s="47"/>
      <c r="D9287" s="47"/>
      <c r="E9287" s="47"/>
      <c r="F9287" s="47"/>
      <c r="G9287" s="48"/>
      <c r="H9287" s="47"/>
      <c r="I9287" s="51"/>
      <c r="J9287" s="51"/>
      <c r="K9287" s="47"/>
      <c r="L9287" s="47"/>
      <c r="M9287" s="47"/>
      <c r="N9287" s="47"/>
      <c r="O9287" s="48"/>
    </row>
    <row r="9288" spans="2:15" x14ac:dyDescent="0.25">
      <c r="B9288" s="84"/>
      <c r="C9288" s="47"/>
      <c r="D9288" s="47"/>
      <c r="E9288" s="47"/>
      <c r="F9288" s="47"/>
      <c r="G9288" s="48"/>
      <c r="H9288" s="47"/>
      <c r="I9288" s="51"/>
      <c r="J9288" s="51"/>
      <c r="K9288" s="47"/>
      <c r="L9288" s="47"/>
      <c r="M9288" s="47"/>
      <c r="N9288" s="47"/>
      <c r="O9288" s="48"/>
    </row>
    <row r="9289" spans="2:15" x14ac:dyDescent="0.25">
      <c r="B9289" s="84"/>
      <c r="C9289" s="47"/>
      <c r="D9289" s="47"/>
      <c r="E9289" s="47"/>
      <c r="F9289" s="47"/>
      <c r="G9289" s="48"/>
      <c r="H9289" s="47"/>
      <c r="I9289" s="51"/>
      <c r="J9289" s="51"/>
      <c r="K9289" s="47"/>
      <c r="L9289" s="47"/>
      <c r="M9289" s="47"/>
      <c r="N9289" s="47"/>
      <c r="O9289" s="48"/>
    </row>
    <row r="9290" spans="2:15" x14ac:dyDescent="0.25">
      <c r="B9290" s="84"/>
      <c r="C9290" s="47"/>
      <c r="D9290" s="47"/>
      <c r="E9290" s="47"/>
      <c r="F9290" s="47"/>
      <c r="G9290" s="48"/>
      <c r="H9290" s="47"/>
      <c r="I9290" s="51"/>
      <c r="J9290" s="51"/>
      <c r="K9290" s="47"/>
      <c r="L9290" s="47"/>
      <c r="M9290" s="47"/>
      <c r="N9290" s="47"/>
      <c r="O9290" s="48"/>
    </row>
    <row r="9291" spans="2:15" x14ac:dyDescent="0.25">
      <c r="B9291" s="84"/>
      <c r="C9291" s="47"/>
      <c r="D9291" s="47"/>
      <c r="E9291" s="47"/>
      <c r="F9291" s="47"/>
      <c r="G9291" s="48"/>
      <c r="H9291" s="47"/>
      <c r="I9291" s="51"/>
      <c r="J9291" s="51"/>
      <c r="K9291" s="47"/>
      <c r="L9291" s="47"/>
      <c r="M9291" s="47"/>
      <c r="N9291" s="47"/>
      <c r="O9291" s="48"/>
    </row>
    <row r="9292" spans="2:15" x14ac:dyDescent="0.25">
      <c r="B9292" s="84"/>
      <c r="C9292" s="47"/>
      <c r="D9292" s="47"/>
      <c r="E9292" s="47"/>
      <c r="F9292" s="47"/>
      <c r="G9292" s="48"/>
      <c r="H9292" s="47"/>
      <c r="I9292" s="51"/>
      <c r="J9292" s="51"/>
      <c r="K9292" s="47"/>
      <c r="L9292" s="47"/>
      <c r="M9292" s="47"/>
      <c r="N9292" s="47"/>
      <c r="O9292" s="48"/>
    </row>
    <row r="9293" spans="2:15" x14ac:dyDescent="0.25">
      <c r="B9293" s="84"/>
      <c r="C9293" s="47"/>
      <c r="D9293" s="47"/>
      <c r="E9293" s="47"/>
      <c r="F9293" s="47"/>
      <c r="G9293" s="48"/>
      <c r="H9293" s="47"/>
      <c r="I9293" s="51"/>
      <c r="J9293" s="51"/>
      <c r="K9293" s="47"/>
      <c r="L9293" s="47"/>
      <c r="M9293" s="47"/>
      <c r="N9293" s="47"/>
      <c r="O9293" s="48"/>
    </row>
    <row r="9294" spans="2:15" x14ac:dyDescent="0.25">
      <c r="B9294" s="84"/>
      <c r="C9294" s="47"/>
      <c r="D9294" s="47"/>
      <c r="E9294" s="47"/>
      <c r="F9294" s="47"/>
      <c r="G9294" s="48"/>
      <c r="H9294" s="47"/>
      <c r="I9294" s="51"/>
      <c r="J9294" s="51"/>
      <c r="K9294" s="47"/>
      <c r="L9294" s="47"/>
      <c r="M9294" s="47"/>
      <c r="N9294" s="47"/>
      <c r="O9294" s="48"/>
    </row>
    <row r="9295" spans="2:15" x14ac:dyDescent="0.25">
      <c r="B9295" s="84"/>
      <c r="C9295" s="47"/>
      <c r="D9295" s="47"/>
      <c r="E9295" s="47"/>
      <c r="F9295" s="47"/>
      <c r="G9295" s="48"/>
      <c r="H9295" s="47"/>
      <c r="I9295" s="51"/>
      <c r="J9295" s="51"/>
      <c r="K9295" s="47"/>
      <c r="L9295" s="47"/>
      <c r="M9295" s="47"/>
      <c r="N9295" s="47"/>
      <c r="O9295" s="48"/>
    </row>
    <row r="9296" spans="2:15" x14ac:dyDescent="0.25">
      <c r="B9296" s="84"/>
      <c r="C9296" s="47"/>
      <c r="D9296" s="47"/>
      <c r="E9296" s="47"/>
      <c r="F9296" s="47"/>
      <c r="G9296" s="48"/>
      <c r="H9296" s="47"/>
      <c r="I9296" s="51"/>
      <c r="J9296" s="51"/>
      <c r="K9296" s="47"/>
      <c r="L9296" s="47"/>
      <c r="M9296" s="47"/>
      <c r="N9296" s="47"/>
      <c r="O9296" s="48"/>
    </row>
    <row r="9297" spans="2:15" x14ac:dyDescent="0.25">
      <c r="B9297" s="84"/>
      <c r="C9297" s="47"/>
      <c r="D9297" s="47"/>
      <c r="E9297" s="47"/>
      <c r="F9297" s="47"/>
      <c r="G9297" s="48"/>
      <c r="H9297" s="47"/>
      <c r="I9297" s="51"/>
      <c r="J9297" s="51"/>
      <c r="K9297" s="47"/>
      <c r="L9297" s="47"/>
      <c r="M9297" s="47"/>
      <c r="N9297" s="47"/>
      <c r="O9297" s="48"/>
    </row>
    <row r="9298" spans="2:15" x14ac:dyDescent="0.25">
      <c r="B9298" s="84"/>
      <c r="C9298" s="47"/>
      <c r="D9298" s="47"/>
      <c r="E9298" s="47"/>
      <c r="F9298" s="47"/>
      <c r="G9298" s="48"/>
      <c r="H9298" s="47"/>
      <c r="I9298" s="51"/>
      <c r="J9298" s="51"/>
      <c r="K9298" s="47"/>
      <c r="L9298" s="47"/>
      <c r="M9298" s="47"/>
      <c r="N9298" s="47"/>
      <c r="O9298" s="48"/>
    </row>
    <row r="9299" spans="2:15" x14ac:dyDescent="0.25">
      <c r="B9299" s="84"/>
      <c r="C9299" s="47"/>
      <c r="D9299" s="47"/>
      <c r="E9299" s="47"/>
      <c r="F9299" s="47"/>
      <c r="G9299" s="48"/>
      <c r="H9299" s="47"/>
      <c r="I9299" s="51"/>
      <c r="J9299" s="51"/>
      <c r="K9299" s="47"/>
      <c r="L9299" s="47"/>
      <c r="M9299" s="47"/>
      <c r="N9299" s="47"/>
      <c r="O9299" s="48"/>
    </row>
    <row r="9300" spans="2:15" x14ac:dyDescent="0.25">
      <c r="B9300" s="84"/>
      <c r="C9300" s="47"/>
      <c r="D9300" s="47"/>
      <c r="E9300" s="47"/>
      <c r="F9300" s="47"/>
      <c r="G9300" s="48"/>
      <c r="H9300" s="47"/>
      <c r="I9300" s="51"/>
      <c r="J9300" s="51"/>
      <c r="K9300" s="47"/>
      <c r="L9300" s="47"/>
      <c r="M9300" s="47"/>
      <c r="N9300" s="47"/>
      <c r="O9300" s="48"/>
    </row>
    <row r="9301" spans="2:15" x14ac:dyDescent="0.25">
      <c r="B9301" s="84"/>
      <c r="C9301" s="47"/>
      <c r="D9301" s="47"/>
      <c r="E9301" s="47"/>
      <c r="F9301" s="47"/>
      <c r="G9301" s="48"/>
      <c r="H9301" s="47"/>
      <c r="I9301" s="51"/>
      <c r="J9301" s="51"/>
      <c r="K9301" s="47"/>
      <c r="L9301" s="47"/>
      <c r="M9301" s="47"/>
      <c r="N9301" s="47"/>
      <c r="O9301" s="48"/>
    </row>
    <row r="9302" spans="2:15" x14ac:dyDescent="0.25">
      <c r="B9302" s="84"/>
      <c r="C9302" s="47"/>
      <c r="D9302" s="47"/>
      <c r="E9302" s="47"/>
      <c r="F9302" s="47"/>
      <c r="G9302" s="48"/>
      <c r="H9302" s="47"/>
      <c r="I9302" s="51"/>
      <c r="J9302" s="51"/>
      <c r="K9302" s="47"/>
      <c r="L9302" s="47"/>
      <c r="M9302" s="47"/>
      <c r="N9302" s="47"/>
      <c r="O9302" s="48"/>
    </row>
    <row r="9303" spans="2:15" x14ac:dyDescent="0.25">
      <c r="B9303" s="84"/>
      <c r="C9303" s="47"/>
      <c r="D9303" s="47"/>
      <c r="E9303" s="47"/>
      <c r="F9303" s="47"/>
      <c r="G9303" s="48"/>
      <c r="H9303" s="47"/>
      <c r="I9303" s="51"/>
      <c r="J9303" s="51"/>
      <c r="K9303" s="47"/>
      <c r="L9303" s="47"/>
      <c r="M9303" s="47"/>
      <c r="N9303" s="47"/>
      <c r="O9303" s="48"/>
    </row>
    <row r="9304" spans="2:15" x14ac:dyDescent="0.25">
      <c r="B9304" s="84"/>
      <c r="C9304" s="47"/>
      <c r="D9304" s="47"/>
      <c r="E9304" s="47"/>
      <c r="F9304" s="47"/>
      <c r="G9304" s="48"/>
      <c r="H9304" s="47"/>
      <c r="I9304" s="51"/>
      <c r="J9304" s="51"/>
      <c r="K9304" s="47"/>
      <c r="L9304" s="47"/>
      <c r="M9304" s="47"/>
      <c r="N9304" s="47"/>
      <c r="O9304" s="48"/>
    </row>
    <row r="9305" spans="2:15" x14ac:dyDescent="0.25">
      <c r="B9305" s="84"/>
      <c r="C9305" s="47"/>
      <c r="D9305" s="47"/>
      <c r="E9305" s="47"/>
      <c r="F9305" s="47"/>
      <c r="G9305" s="48"/>
      <c r="H9305" s="47"/>
      <c r="I9305" s="51"/>
      <c r="J9305" s="51"/>
      <c r="K9305" s="47"/>
      <c r="L9305" s="47"/>
      <c r="M9305" s="47"/>
      <c r="N9305" s="47"/>
      <c r="O9305" s="48"/>
    </row>
    <row r="9306" spans="2:15" x14ac:dyDescent="0.25">
      <c r="B9306" s="84"/>
      <c r="C9306" s="47"/>
      <c r="D9306" s="47"/>
      <c r="E9306" s="47"/>
      <c r="F9306" s="47"/>
      <c r="G9306" s="48"/>
      <c r="H9306" s="47"/>
      <c r="I9306" s="51"/>
      <c r="J9306" s="51"/>
      <c r="K9306" s="47"/>
      <c r="L9306" s="47"/>
      <c r="M9306" s="47"/>
      <c r="N9306" s="47"/>
      <c r="O9306" s="48"/>
    </row>
    <row r="9307" spans="2:15" x14ac:dyDescent="0.25">
      <c r="B9307" s="84"/>
      <c r="C9307" s="47"/>
      <c r="D9307" s="47"/>
      <c r="E9307" s="47"/>
      <c r="F9307" s="47"/>
      <c r="G9307" s="48"/>
      <c r="H9307" s="47"/>
      <c r="I9307" s="51"/>
      <c r="J9307" s="51"/>
      <c r="K9307" s="47"/>
      <c r="L9307" s="47"/>
      <c r="M9307" s="47"/>
      <c r="N9307" s="47"/>
      <c r="O9307" s="48"/>
    </row>
    <row r="9308" spans="2:15" x14ac:dyDescent="0.25">
      <c r="B9308" s="84"/>
      <c r="C9308" s="47"/>
      <c r="D9308" s="47"/>
      <c r="E9308" s="47"/>
      <c r="F9308" s="47"/>
      <c r="G9308" s="48"/>
      <c r="H9308" s="47"/>
      <c r="I9308" s="51"/>
      <c r="J9308" s="51"/>
      <c r="K9308" s="47"/>
      <c r="L9308" s="47"/>
      <c r="M9308" s="47"/>
      <c r="N9308" s="47"/>
      <c r="O9308" s="48"/>
    </row>
    <row r="9309" spans="2:15" x14ac:dyDescent="0.25">
      <c r="B9309" s="84"/>
      <c r="C9309" s="47"/>
      <c r="D9309" s="47"/>
      <c r="E9309" s="47"/>
      <c r="F9309" s="47"/>
      <c r="G9309" s="48"/>
      <c r="H9309" s="47"/>
      <c r="I9309" s="51"/>
      <c r="J9309" s="51"/>
      <c r="K9309" s="47"/>
      <c r="L9309" s="47"/>
      <c r="M9309" s="47"/>
      <c r="N9309" s="47"/>
      <c r="O9309" s="48"/>
    </row>
    <row r="9310" spans="2:15" x14ac:dyDescent="0.25">
      <c r="B9310" s="84"/>
      <c r="C9310" s="47"/>
      <c r="D9310" s="47"/>
      <c r="E9310" s="47"/>
      <c r="F9310" s="47"/>
      <c r="G9310" s="48"/>
      <c r="H9310" s="47"/>
      <c r="I9310" s="51"/>
      <c r="J9310" s="51"/>
      <c r="K9310" s="47"/>
      <c r="L9310" s="47"/>
      <c r="M9310" s="47"/>
      <c r="N9310" s="47"/>
      <c r="O9310" s="48"/>
    </row>
    <row r="9311" spans="2:15" x14ac:dyDescent="0.25">
      <c r="B9311" s="84"/>
      <c r="C9311" s="47"/>
      <c r="D9311" s="47"/>
      <c r="E9311" s="47"/>
      <c r="F9311" s="47"/>
      <c r="G9311" s="48"/>
      <c r="H9311" s="47"/>
      <c r="I9311" s="51"/>
      <c r="J9311" s="51"/>
      <c r="K9311" s="47"/>
      <c r="L9311" s="47"/>
      <c r="M9311" s="47"/>
      <c r="N9311" s="47"/>
      <c r="O9311" s="48"/>
    </row>
    <row r="9312" spans="2:15" x14ac:dyDescent="0.25">
      <c r="B9312" s="84"/>
      <c r="C9312" s="47"/>
      <c r="D9312" s="47"/>
      <c r="E9312" s="47"/>
      <c r="F9312" s="47"/>
      <c r="G9312" s="48"/>
      <c r="H9312" s="47"/>
      <c r="I9312" s="51"/>
      <c r="J9312" s="51"/>
      <c r="K9312" s="47"/>
      <c r="L9312" s="47"/>
      <c r="M9312" s="47"/>
      <c r="N9312" s="47"/>
      <c r="O9312" s="48"/>
    </row>
    <row r="9313" spans="2:15" x14ac:dyDescent="0.25">
      <c r="B9313" s="84"/>
      <c r="C9313" s="47"/>
      <c r="D9313" s="47"/>
      <c r="E9313" s="47"/>
      <c r="F9313" s="47"/>
      <c r="G9313" s="48"/>
      <c r="H9313" s="47"/>
      <c r="I9313" s="51"/>
      <c r="J9313" s="51"/>
      <c r="K9313" s="47"/>
      <c r="L9313" s="47"/>
      <c r="M9313" s="47"/>
      <c r="N9313" s="47"/>
      <c r="O9313" s="48"/>
    </row>
    <row r="9314" spans="2:15" x14ac:dyDescent="0.25">
      <c r="B9314" s="84"/>
      <c r="C9314" s="47"/>
      <c r="D9314" s="47"/>
      <c r="E9314" s="47"/>
      <c r="F9314" s="47"/>
      <c r="G9314" s="48"/>
      <c r="H9314" s="47"/>
      <c r="I9314" s="51"/>
      <c r="J9314" s="51"/>
      <c r="K9314" s="47"/>
      <c r="L9314" s="47"/>
      <c r="M9314" s="47"/>
      <c r="N9314" s="47"/>
      <c r="O9314" s="48"/>
    </row>
    <row r="9315" spans="2:15" x14ac:dyDescent="0.25">
      <c r="B9315" s="84"/>
      <c r="C9315" s="47"/>
      <c r="D9315" s="47"/>
      <c r="E9315" s="47"/>
      <c r="F9315" s="47"/>
      <c r="G9315" s="48"/>
      <c r="H9315" s="47"/>
      <c r="I9315" s="51"/>
      <c r="J9315" s="51"/>
      <c r="K9315" s="47"/>
      <c r="L9315" s="47"/>
      <c r="M9315" s="47"/>
      <c r="N9315" s="47"/>
      <c r="O9315" s="48"/>
    </row>
    <row r="9316" spans="2:15" x14ac:dyDescent="0.25">
      <c r="B9316" s="84"/>
      <c r="C9316" s="47"/>
      <c r="D9316" s="47"/>
      <c r="E9316" s="47"/>
      <c r="F9316" s="47"/>
      <c r="G9316" s="48"/>
      <c r="H9316" s="47"/>
      <c r="I9316" s="51"/>
      <c r="J9316" s="51"/>
      <c r="K9316" s="47"/>
      <c r="L9316" s="47"/>
      <c r="M9316" s="47"/>
      <c r="N9316" s="47"/>
      <c r="O9316" s="48"/>
    </row>
    <row r="9317" spans="2:15" x14ac:dyDescent="0.25">
      <c r="B9317" s="84"/>
      <c r="C9317" s="47"/>
      <c r="D9317" s="47"/>
      <c r="E9317" s="47"/>
      <c r="F9317" s="47"/>
      <c r="G9317" s="48"/>
      <c r="H9317" s="47"/>
      <c r="I9317" s="51"/>
      <c r="J9317" s="51"/>
      <c r="K9317" s="47"/>
      <c r="L9317" s="47"/>
      <c r="M9317" s="47"/>
      <c r="N9317" s="47"/>
      <c r="O9317" s="48"/>
    </row>
    <row r="9318" spans="2:15" x14ac:dyDescent="0.25">
      <c r="B9318" s="84"/>
      <c r="C9318" s="47"/>
      <c r="D9318" s="47"/>
      <c r="E9318" s="47"/>
      <c r="F9318" s="47"/>
      <c r="G9318" s="48"/>
      <c r="H9318" s="47"/>
      <c r="I9318" s="51"/>
      <c r="J9318" s="51"/>
      <c r="K9318" s="47"/>
      <c r="L9318" s="47"/>
      <c r="M9318" s="47"/>
      <c r="N9318" s="47"/>
      <c r="O9318" s="48"/>
    </row>
    <row r="9319" spans="2:15" x14ac:dyDescent="0.25">
      <c r="B9319" s="84"/>
      <c r="C9319" s="47"/>
      <c r="D9319" s="47"/>
      <c r="E9319" s="47"/>
      <c r="F9319" s="47"/>
      <c r="G9319" s="48"/>
      <c r="H9319" s="47"/>
      <c r="I9319" s="51"/>
      <c r="J9319" s="51"/>
      <c r="K9319" s="47"/>
      <c r="L9319" s="47"/>
      <c r="M9319" s="47"/>
      <c r="N9319" s="47"/>
      <c r="O9319" s="48"/>
    </row>
    <row r="9320" spans="2:15" x14ac:dyDescent="0.25">
      <c r="B9320" s="84"/>
      <c r="C9320" s="47"/>
      <c r="D9320" s="47"/>
      <c r="E9320" s="47"/>
      <c r="F9320" s="47"/>
      <c r="G9320" s="48"/>
      <c r="H9320" s="47"/>
      <c r="I9320" s="51"/>
      <c r="J9320" s="51"/>
      <c r="K9320" s="47"/>
      <c r="L9320" s="47"/>
      <c r="M9320" s="47"/>
      <c r="N9320" s="47"/>
      <c r="O9320" s="48"/>
    </row>
    <row r="9321" spans="2:15" x14ac:dyDescent="0.25">
      <c r="B9321" s="84"/>
      <c r="C9321" s="47"/>
      <c r="D9321" s="47"/>
      <c r="E9321" s="47"/>
      <c r="F9321" s="47"/>
      <c r="G9321" s="48"/>
      <c r="H9321" s="47"/>
      <c r="I9321" s="51"/>
      <c r="J9321" s="51"/>
      <c r="K9321" s="47"/>
      <c r="L9321" s="47"/>
      <c r="M9321" s="47"/>
      <c r="N9321" s="47"/>
      <c r="O9321" s="48"/>
    </row>
    <row r="9322" spans="2:15" x14ac:dyDescent="0.25">
      <c r="B9322" s="84"/>
      <c r="C9322" s="47"/>
      <c r="D9322" s="47"/>
      <c r="E9322" s="47"/>
      <c r="F9322" s="47"/>
      <c r="G9322" s="48"/>
      <c r="H9322" s="47"/>
      <c r="I9322" s="51"/>
      <c r="J9322" s="51"/>
      <c r="K9322" s="47"/>
      <c r="L9322" s="47"/>
      <c r="M9322" s="47"/>
      <c r="N9322" s="47"/>
      <c r="O9322" s="48"/>
    </row>
    <row r="9323" spans="2:15" x14ac:dyDescent="0.25">
      <c r="B9323" s="84"/>
      <c r="C9323" s="47"/>
      <c r="D9323" s="47"/>
      <c r="E9323" s="47"/>
      <c r="F9323" s="47"/>
      <c r="G9323" s="48"/>
      <c r="H9323" s="47"/>
      <c r="I9323" s="51"/>
      <c r="J9323" s="51"/>
      <c r="K9323" s="47"/>
      <c r="L9323" s="47"/>
      <c r="M9323" s="47"/>
      <c r="N9323" s="47"/>
      <c r="O9323" s="48"/>
    </row>
    <row r="9324" spans="2:15" x14ac:dyDescent="0.25">
      <c r="B9324" s="84"/>
      <c r="C9324" s="47"/>
      <c r="D9324" s="47"/>
      <c r="E9324" s="47"/>
      <c r="F9324" s="47"/>
      <c r="G9324" s="48"/>
      <c r="H9324" s="47"/>
      <c r="I9324" s="51"/>
      <c r="J9324" s="51"/>
      <c r="K9324" s="47"/>
      <c r="L9324" s="47"/>
      <c r="M9324" s="47"/>
      <c r="N9324" s="47"/>
      <c r="O9324" s="48"/>
    </row>
    <row r="9325" spans="2:15" x14ac:dyDescent="0.25">
      <c r="B9325" s="84"/>
      <c r="C9325" s="47"/>
      <c r="D9325" s="47"/>
      <c r="E9325" s="47"/>
      <c r="F9325" s="47"/>
      <c r="G9325" s="48"/>
      <c r="H9325" s="47"/>
      <c r="I9325" s="51"/>
      <c r="J9325" s="51"/>
      <c r="K9325" s="47"/>
      <c r="L9325" s="47"/>
      <c r="M9325" s="47"/>
      <c r="N9325" s="47"/>
      <c r="O9325" s="48"/>
    </row>
    <row r="9326" spans="2:15" x14ac:dyDescent="0.25">
      <c r="B9326" s="84"/>
      <c r="C9326" s="47"/>
      <c r="D9326" s="47"/>
      <c r="E9326" s="47"/>
      <c r="F9326" s="47"/>
      <c r="G9326" s="48"/>
      <c r="H9326" s="47"/>
      <c r="I9326" s="51"/>
      <c r="J9326" s="51"/>
      <c r="K9326" s="47"/>
      <c r="L9326" s="47"/>
      <c r="M9326" s="47"/>
      <c r="N9326" s="47"/>
      <c r="O9326" s="48"/>
    </row>
    <row r="9327" spans="2:15" x14ac:dyDescent="0.25">
      <c r="B9327" s="84"/>
      <c r="C9327" s="47"/>
      <c r="D9327" s="47"/>
      <c r="E9327" s="47"/>
      <c r="F9327" s="47"/>
      <c r="G9327" s="48"/>
      <c r="H9327" s="47"/>
      <c r="I9327" s="51"/>
      <c r="J9327" s="51"/>
      <c r="K9327" s="47"/>
      <c r="L9327" s="47"/>
      <c r="M9327" s="47"/>
      <c r="N9327" s="47"/>
      <c r="O9327" s="48"/>
    </row>
    <row r="9328" spans="2:15" x14ac:dyDescent="0.25">
      <c r="B9328" s="84"/>
      <c r="C9328" s="47"/>
      <c r="D9328" s="47"/>
      <c r="E9328" s="47"/>
      <c r="F9328" s="47"/>
      <c r="G9328" s="48"/>
      <c r="H9328" s="47"/>
      <c r="I9328" s="51"/>
      <c r="J9328" s="51"/>
      <c r="K9328" s="47"/>
      <c r="L9328" s="47"/>
      <c r="M9328" s="47"/>
      <c r="N9328" s="47"/>
      <c r="O9328" s="48"/>
    </row>
    <row r="9329" spans="2:15" x14ac:dyDescent="0.25">
      <c r="B9329" s="84"/>
      <c r="C9329" s="47"/>
      <c r="D9329" s="47"/>
      <c r="E9329" s="47"/>
      <c r="F9329" s="47"/>
      <c r="G9329" s="48"/>
      <c r="H9329" s="47"/>
      <c r="I9329" s="51"/>
      <c r="J9329" s="51"/>
      <c r="K9329" s="47"/>
      <c r="L9329" s="47"/>
      <c r="M9329" s="47"/>
      <c r="N9329" s="47"/>
      <c r="O9329" s="48"/>
    </row>
    <row r="9330" spans="2:15" x14ac:dyDescent="0.25">
      <c r="B9330" s="84"/>
      <c r="C9330" s="47"/>
      <c r="D9330" s="47"/>
      <c r="E9330" s="47"/>
      <c r="F9330" s="47"/>
      <c r="G9330" s="48"/>
      <c r="H9330" s="47"/>
      <c r="I9330" s="51"/>
      <c r="J9330" s="51"/>
      <c r="K9330" s="47"/>
      <c r="L9330" s="47"/>
      <c r="M9330" s="47"/>
      <c r="N9330" s="47"/>
      <c r="O9330" s="48"/>
    </row>
    <row r="9331" spans="2:15" x14ac:dyDescent="0.25">
      <c r="B9331" s="84"/>
      <c r="C9331" s="47"/>
      <c r="D9331" s="47"/>
      <c r="E9331" s="47"/>
      <c r="F9331" s="47"/>
      <c r="G9331" s="48"/>
      <c r="H9331" s="47"/>
      <c r="I9331" s="51"/>
      <c r="J9331" s="51"/>
      <c r="K9331" s="47"/>
      <c r="L9331" s="47"/>
      <c r="M9331" s="47"/>
      <c r="N9331" s="47"/>
      <c r="O9331" s="48"/>
    </row>
    <row r="9332" spans="2:15" x14ac:dyDescent="0.25">
      <c r="B9332" s="84"/>
      <c r="C9332" s="47"/>
      <c r="D9332" s="47"/>
      <c r="E9332" s="47"/>
      <c r="F9332" s="47"/>
      <c r="G9332" s="48"/>
      <c r="H9332" s="47"/>
      <c r="I9332" s="51"/>
      <c r="J9332" s="51"/>
      <c r="K9332" s="47"/>
      <c r="L9332" s="47"/>
      <c r="M9332" s="47"/>
      <c r="N9332" s="47"/>
      <c r="O9332" s="48"/>
    </row>
    <row r="9333" spans="2:15" x14ac:dyDescent="0.25">
      <c r="B9333" s="84"/>
      <c r="C9333" s="47"/>
      <c r="D9333" s="47"/>
      <c r="E9333" s="47"/>
      <c r="F9333" s="47"/>
      <c r="G9333" s="48"/>
      <c r="H9333" s="47"/>
      <c r="I9333" s="51"/>
      <c r="J9333" s="51"/>
      <c r="K9333" s="47"/>
      <c r="L9333" s="47"/>
      <c r="M9333" s="47"/>
      <c r="N9333" s="47"/>
      <c r="O9333" s="48"/>
    </row>
    <row r="9334" spans="2:15" x14ac:dyDescent="0.25">
      <c r="B9334" s="84"/>
      <c r="C9334" s="47"/>
      <c r="D9334" s="47"/>
      <c r="E9334" s="47"/>
      <c r="F9334" s="47"/>
      <c r="G9334" s="48"/>
      <c r="H9334" s="47"/>
      <c r="I9334" s="51"/>
      <c r="J9334" s="51"/>
      <c r="K9334" s="47"/>
      <c r="L9334" s="47"/>
      <c r="M9334" s="47"/>
      <c r="N9334" s="47"/>
      <c r="O9334" s="48"/>
    </row>
    <row r="9335" spans="2:15" x14ac:dyDescent="0.25">
      <c r="B9335" s="84"/>
      <c r="C9335" s="47"/>
      <c r="D9335" s="47"/>
      <c r="E9335" s="47"/>
      <c r="F9335" s="47"/>
      <c r="G9335" s="48"/>
      <c r="H9335" s="47"/>
      <c r="I9335" s="51"/>
      <c r="J9335" s="51"/>
      <c r="K9335" s="47"/>
      <c r="L9335" s="47"/>
      <c r="M9335" s="47"/>
      <c r="N9335" s="47"/>
      <c r="O9335" s="48"/>
    </row>
    <row r="9336" spans="2:15" x14ac:dyDescent="0.25">
      <c r="B9336" s="84"/>
      <c r="C9336" s="47"/>
      <c r="D9336" s="47"/>
      <c r="E9336" s="47"/>
      <c r="F9336" s="47"/>
      <c r="G9336" s="48"/>
      <c r="H9336" s="47"/>
      <c r="I9336" s="51"/>
      <c r="J9336" s="51"/>
      <c r="K9336" s="47"/>
      <c r="L9336" s="47"/>
      <c r="M9336" s="47"/>
      <c r="N9336" s="47"/>
      <c r="O9336" s="48"/>
    </row>
    <row r="9337" spans="2:15" x14ac:dyDescent="0.25">
      <c r="B9337" s="84"/>
      <c r="C9337" s="47"/>
      <c r="D9337" s="47"/>
      <c r="E9337" s="47"/>
      <c r="F9337" s="47"/>
      <c r="G9337" s="48"/>
      <c r="H9337" s="47"/>
      <c r="I9337" s="51"/>
      <c r="J9337" s="51"/>
      <c r="K9337" s="47"/>
      <c r="L9337" s="47"/>
      <c r="M9337" s="47"/>
      <c r="N9337" s="47"/>
      <c r="O9337" s="48"/>
    </row>
    <row r="9338" spans="2:15" x14ac:dyDescent="0.25">
      <c r="B9338" s="84"/>
      <c r="C9338" s="47"/>
      <c r="D9338" s="47"/>
      <c r="E9338" s="47"/>
      <c r="F9338" s="47"/>
      <c r="G9338" s="48"/>
      <c r="H9338" s="47"/>
      <c r="I9338" s="51"/>
      <c r="J9338" s="51"/>
      <c r="K9338" s="47"/>
      <c r="L9338" s="47"/>
      <c r="M9338" s="47"/>
      <c r="N9338" s="47"/>
      <c r="O9338" s="48"/>
    </row>
    <row r="9339" spans="2:15" x14ac:dyDescent="0.25">
      <c r="B9339" s="84"/>
      <c r="C9339" s="47"/>
      <c r="D9339" s="47"/>
      <c r="E9339" s="47"/>
      <c r="F9339" s="47"/>
      <c r="G9339" s="48"/>
      <c r="H9339" s="47"/>
      <c r="I9339" s="51"/>
      <c r="J9339" s="51"/>
      <c r="K9339" s="47"/>
      <c r="L9339" s="47"/>
      <c r="M9339" s="47"/>
      <c r="N9339" s="47"/>
      <c r="O9339" s="48"/>
    </row>
    <row r="9340" spans="2:15" x14ac:dyDescent="0.25">
      <c r="B9340" s="84"/>
      <c r="C9340" s="47"/>
      <c r="D9340" s="47"/>
      <c r="E9340" s="47"/>
      <c r="F9340" s="47"/>
      <c r="G9340" s="48"/>
      <c r="H9340" s="47"/>
      <c r="I9340" s="51"/>
      <c r="J9340" s="51"/>
      <c r="K9340" s="47"/>
      <c r="L9340" s="47"/>
      <c r="M9340" s="47"/>
      <c r="N9340" s="47"/>
      <c r="O9340" s="48"/>
    </row>
    <row r="9341" spans="2:15" x14ac:dyDescent="0.25">
      <c r="B9341" s="84"/>
      <c r="C9341" s="47"/>
      <c r="D9341" s="47"/>
      <c r="E9341" s="47"/>
      <c r="F9341" s="47"/>
      <c r="G9341" s="48"/>
      <c r="H9341" s="47"/>
      <c r="I9341" s="51"/>
      <c r="J9341" s="51"/>
      <c r="K9341" s="47"/>
      <c r="L9341" s="47"/>
      <c r="M9341" s="47"/>
      <c r="N9341" s="47"/>
      <c r="O9341" s="48"/>
    </row>
    <row r="9342" spans="2:15" x14ac:dyDescent="0.25">
      <c r="B9342" s="84"/>
      <c r="C9342" s="47"/>
      <c r="D9342" s="47"/>
      <c r="E9342" s="47"/>
      <c r="F9342" s="47"/>
      <c r="G9342" s="48"/>
      <c r="H9342" s="47"/>
      <c r="I9342" s="51"/>
      <c r="J9342" s="51"/>
      <c r="K9342" s="47"/>
      <c r="L9342" s="47"/>
      <c r="M9342" s="47"/>
      <c r="N9342" s="47"/>
      <c r="O9342" s="48"/>
    </row>
    <row r="9343" spans="2:15" x14ac:dyDescent="0.25">
      <c r="B9343" s="84"/>
      <c r="C9343" s="47"/>
      <c r="D9343" s="47"/>
      <c r="E9343" s="47"/>
      <c r="F9343" s="47"/>
      <c r="G9343" s="48"/>
      <c r="H9343" s="47"/>
      <c r="I9343" s="51"/>
      <c r="J9343" s="51"/>
      <c r="K9343" s="47"/>
      <c r="L9343" s="47"/>
      <c r="M9343" s="47"/>
      <c r="N9343" s="47"/>
      <c r="O9343" s="48"/>
    </row>
    <row r="9344" spans="2:15" x14ac:dyDescent="0.25">
      <c r="B9344" s="84"/>
      <c r="C9344" s="47"/>
      <c r="D9344" s="47"/>
      <c r="E9344" s="47"/>
      <c r="F9344" s="47"/>
      <c r="G9344" s="48"/>
      <c r="H9344" s="47"/>
      <c r="I9344" s="51"/>
      <c r="J9344" s="51"/>
      <c r="K9344" s="47"/>
      <c r="L9344" s="47"/>
      <c r="M9344" s="47"/>
      <c r="N9344" s="47"/>
      <c r="O9344" s="48"/>
    </row>
    <row r="9345" spans="2:15" x14ac:dyDescent="0.25">
      <c r="B9345" s="84"/>
      <c r="C9345" s="47"/>
      <c r="D9345" s="47"/>
      <c r="E9345" s="47"/>
      <c r="F9345" s="47"/>
      <c r="G9345" s="48"/>
      <c r="H9345" s="47"/>
      <c r="I9345" s="51"/>
      <c r="J9345" s="51"/>
      <c r="K9345" s="47"/>
      <c r="L9345" s="47"/>
      <c r="M9345" s="47"/>
      <c r="N9345" s="47"/>
      <c r="O9345" s="48"/>
    </row>
    <row r="9346" spans="2:15" x14ac:dyDescent="0.25">
      <c r="B9346" s="84"/>
      <c r="C9346" s="47"/>
      <c r="D9346" s="47"/>
      <c r="E9346" s="47"/>
      <c r="F9346" s="47"/>
      <c r="G9346" s="48"/>
      <c r="H9346" s="47"/>
      <c r="I9346" s="51"/>
      <c r="J9346" s="51"/>
      <c r="K9346" s="47"/>
      <c r="L9346" s="47"/>
      <c r="M9346" s="47"/>
      <c r="N9346" s="47"/>
      <c r="O9346" s="48"/>
    </row>
    <row r="9347" spans="2:15" x14ac:dyDescent="0.25">
      <c r="B9347" s="84"/>
      <c r="C9347" s="47"/>
      <c r="D9347" s="47"/>
      <c r="E9347" s="47"/>
      <c r="F9347" s="47"/>
      <c r="G9347" s="48"/>
      <c r="H9347" s="47"/>
      <c r="I9347" s="51"/>
      <c r="J9347" s="51"/>
      <c r="K9347" s="47"/>
      <c r="L9347" s="47"/>
      <c r="M9347" s="47"/>
      <c r="N9347" s="47"/>
      <c r="O9347" s="48"/>
    </row>
    <row r="9348" spans="2:15" x14ac:dyDescent="0.25">
      <c r="B9348" s="84"/>
      <c r="C9348" s="47"/>
      <c r="D9348" s="47"/>
      <c r="E9348" s="47"/>
      <c r="F9348" s="47"/>
      <c r="G9348" s="48"/>
      <c r="H9348" s="47"/>
      <c r="I9348" s="51"/>
      <c r="J9348" s="51"/>
      <c r="K9348" s="47"/>
      <c r="L9348" s="47"/>
      <c r="M9348" s="47"/>
      <c r="N9348" s="47"/>
      <c r="O9348" s="48"/>
    </row>
    <row r="9349" spans="2:15" x14ac:dyDescent="0.25">
      <c r="B9349" s="84"/>
      <c r="C9349" s="47"/>
      <c r="D9349" s="47"/>
      <c r="E9349" s="47"/>
      <c r="F9349" s="47"/>
      <c r="G9349" s="48"/>
      <c r="H9349" s="47"/>
      <c r="I9349" s="51"/>
      <c r="J9349" s="51"/>
      <c r="K9349" s="47"/>
      <c r="L9349" s="47"/>
      <c r="M9349" s="47"/>
      <c r="N9349" s="47"/>
      <c r="O9349" s="48"/>
    </row>
    <row r="9350" spans="2:15" x14ac:dyDescent="0.25">
      <c r="B9350" s="84"/>
      <c r="C9350" s="47"/>
      <c r="D9350" s="47"/>
      <c r="E9350" s="47"/>
      <c r="F9350" s="47"/>
      <c r="G9350" s="48"/>
      <c r="H9350" s="47"/>
      <c r="I9350" s="51"/>
      <c r="J9350" s="51"/>
      <c r="K9350" s="47"/>
      <c r="L9350" s="47"/>
      <c r="M9350" s="47"/>
      <c r="N9350" s="47"/>
      <c r="O9350" s="48"/>
    </row>
    <row r="9351" spans="2:15" x14ac:dyDescent="0.25">
      <c r="B9351" s="84"/>
      <c r="C9351" s="47"/>
      <c r="D9351" s="47"/>
      <c r="E9351" s="47"/>
      <c r="F9351" s="47"/>
      <c r="G9351" s="48"/>
      <c r="H9351" s="47"/>
      <c r="I9351" s="51"/>
      <c r="J9351" s="51"/>
      <c r="K9351" s="47"/>
      <c r="L9351" s="47"/>
      <c r="M9351" s="47"/>
      <c r="N9351" s="47"/>
      <c r="O9351" s="48"/>
    </row>
    <row r="9352" spans="2:15" x14ac:dyDescent="0.25">
      <c r="B9352" s="84"/>
      <c r="C9352" s="47"/>
      <c r="D9352" s="47"/>
      <c r="E9352" s="47"/>
      <c r="F9352" s="47"/>
      <c r="G9352" s="48"/>
      <c r="H9352" s="47"/>
      <c r="I9352" s="51"/>
      <c r="J9352" s="51"/>
      <c r="K9352" s="47"/>
      <c r="L9352" s="47"/>
      <c r="M9352" s="47"/>
      <c r="N9352" s="47"/>
      <c r="O9352" s="48"/>
    </row>
    <row r="9353" spans="2:15" x14ac:dyDescent="0.25">
      <c r="B9353" s="84"/>
      <c r="C9353" s="47"/>
      <c r="D9353" s="47"/>
      <c r="E9353" s="47"/>
      <c r="F9353" s="47"/>
      <c r="G9353" s="48"/>
      <c r="H9353" s="47"/>
      <c r="I9353" s="51"/>
      <c r="J9353" s="51"/>
      <c r="K9353" s="47"/>
      <c r="L9353" s="47"/>
      <c r="M9353" s="47"/>
      <c r="N9353" s="47"/>
      <c r="O9353" s="48"/>
    </row>
    <row r="9354" spans="2:15" x14ac:dyDescent="0.25">
      <c r="B9354" s="84"/>
      <c r="C9354" s="47"/>
      <c r="D9354" s="47"/>
      <c r="E9354" s="47"/>
      <c r="F9354" s="47"/>
      <c r="G9354" s="48"/>
      <c r="H9354" s="47"/>
      <c r="I9354" s="51"/>
      <c r="J9354" s="51"/>
      <c r="K9354" s="47"/>
      <c r="L9354" s="47"/>
      <c r="M9354" s="47"/>
      <c r="N9354" s="47"/>
      <c r="O9354" s="48"/>
    </row>
    <row r="9355" spans="2:15" x14ac:dyDescent="0.25">
      <c r="B9355" s="84"/>
      <c r="C9355" s="47"/>
      <c r="D9355" s="47"/>
      <c r="E9355" s="47"/>
      <c r="F9355" s="47"/>
      <c r="G9355" s="48"/>
      <c r="H9355" s="47"/>
      <c r="I9355" s="51"/>
      <c r="J9355" s="51"/>
      <c r="K9355" s="47"/>
      <c r="L9355" s="47"/>
      <c r="M9355" s="47"/>
      <c r="N9355" s="47"/>
      <c r="O9355" s="48"/>
    </row>
    <row r="9356" spans="2:15" x14ac:dyDescent="0.25">
      <c r="B9356" s="84"/>
      <c r="C9356" s="47"/>
      <c r="D9356" s="47"/>
      <c r="E9356" s="47"/>
      <c r="F9356" s="47"/>
      <c r="G9356" s="48"/>
      <c r="H9356" s="47"/>
      <c r="I9356" s="51"/>
      <c r="J9356" s="51"/>
      <c r="K9356" s="47"/>
      <c r="L9356" s="47"/>
      <c r="M9356" s="47"/>
      <c r="N9356" s="47"/>
      <c r="O9356" s="48"/>
    </row>
    <row r="9357" spans="2:15" x14ac:dyDescent="0.25">
      <c r="B9357" s="84"/>
      <c r="C9357" s="47"/>
      <c r="D9357" s="47"/>
      <c r="E9357" s="47"/>
      <c r="F9357" s="47"/>
      <c r="G9357" s="48"/>
      <c r="H9357" s="47"/>
      <c r="I9357" s="51"/>
      <c r="J9357" s="51"/>
      <c r="K9357" s="47"/>
      <c r="L9357" s="47"/>
      <c r="M9357" s="47"/>
      <c r="N9357" s="47"/>
      <c r="O9357" s="48"/>
    </row>
    <row r="9358" spans="2:15" x14ac:dyDescent="0.25">
      <c r="B9358" s="84"/>
      <c r="C9358" s="47"/>
      <c r="D9358" s="47"/>
      <c r="E9358" s="47"/>
      <c r="F9358" s="47"/>
      <c r="G9358" s="48"/>
      <c r="H9358" s="47"/>
      <c r="I9358" s="51"/>
      <c r="J9358" s="51"/>
      <c r="K9358" s="47"/>
      <c r="L9358" s="47"/>
      <c r="M9358" s="47"/>
      <c r="N9358" s="47"/>
      <c r="O9358" s="48"/>
    </row>
    <row r="9359" spans="2:15" x14ac:dyDescent="0.25">
      <c r="B9359" s="84"/>
      <c r="C9359" s="47"/>
      <c r="D9359" s="47"/>
      <c r="E9359" s="47"/>
      <c r="F9359" s="47"/>
      <c r="G9359" s="48"/>
      <c r="H9359" s="47"/>
      <c r="I9359" s="51"/>
      <c r="J9359" s="51"/>
      <c r="K9359" s="47"/>
      <c r="L9359" s="47"/>
      <c r="M9359" s="47"/>
      <c r="N9359" s="47"/>
      <c r="O9359" s="48"/>
    </row>
    <row r="9360" spans="2:15" x14ac:dyDescent="0.25">
      <c r="B9360" s="84"/>
      <c r="C9360" s="47"/>
      <c r="D9360" s="47"/>
      <c r="E9360" s="47"/>
      <c r="F9360" s="47"/>
      <c r="G9360" s="48"/>
      <c r="H9360" s="47"/>
      <c r="I9360" s="51"/>
      <c r="J9360" s="51"/>
      <c r="K9360" s="47"/>
      <c r="L9360" s="47"/>
      <c r="M9360" s="47"/>
      <c r="N9360" s="47"/>
      <c r="O9360" s="48"/>
    </row>
    <row r="9361" spans="2:15" x14ac:dyDescent="0.25">
      <c r="B9361" s="84"/>
      <c r="C9361" s="47"/>
      <c r="D9361" s="47"/>
      <c r="E9361" s="47"/>
      <c r="F9361" s="47"/>
      <c r="G9361" s="48"/>
      <c r="H9361" s="47"/>
      <c r="I9361" s="51"/>
      <c r="J9361" s="51"/>
      <c r="K9361" s="47"/>
      <c r="L9361" s="47"/>
      <c r="M9361" s="47"/>
      <c r="N9361" s="47"/>
      <c r="O9361" s="48"/>
    </row>
    <row r="9362" spans="2:15" x14ac:dyDescent="0.25">
      <c r="B9362" s="84"/>
      <c r="C9362" s="47"/>
      <c r="D9362" s="47"/>
      <c r="E9362" s="47"/>
      <c r="F9362" s="47"/>
      <c r="G9362" s="48"/>
      <c r="H9362" s="47"/>
      <c r="I9362" s="51"/>
      <c r="J9362" s="51"/>
      <c r="K9362" s="47"/>
      <c r="L9362" s="47"/>
      <c r="M9362" s="47"/>
      <c r="N9362" s="47"/>
      <c r="O9362" s="48"/>
    </row>
    <row r="9363" spans="2:15" x14ac:dyDescent="0.25">
      <c r="B9363" s="84"/>
      <c r="C9363" s="47"/>
      <c r="D9363" s="47"/>
      <c r="E9363" s="47"/>
      <c r="F9363" s="47"/>
      <c r="G9363" s="48"/>
      <c r="H9363" s="47"/>
      <c r="I9363" s="51"/>
      <c r="J9363" s="51"/>
      <c r="K9363" s="47"/>
      <c r="L9363" s="47"/>
      <c r="M9363" s="47"/>
      <c r="N9363" s="47"/>
      <c r="O9363" s="48"/>
    </row>
    <row r="9364" spans="2:15" x14ac:dyDescent="0.25">
      <c r="B9364" s="84"/>
      <c r="C9364" s="47"/>
      <c r="D9364" s="47"/>
      <c r="E9364" s="47"/>
      <c r="F9364" s="47"/>
      <c r="G9364" s="48"/>
      <c r="H9364" s="47"/>
      <c r="I9364" s="51"/>
      <c r="J9364" s="51"/>
      <c r="K9364" s="47"/>
      <c r="L9364" s="47"/>
      <c r="M9364" s="47"/>
      <c r="N9364" s="47"/>
      <c r="O9364" s="48"/>
    </row>
    <row r="9365" spans="2:15" x14ac:dyDescent="0.25">
      <c r="B9365" s="84"/>
      <c r="C9365" s="47"/>
      <c r="D9365" s="47"/>
      <c r="E9365" s="47"/>
      <c r="F9365" s="47"/>
      <c r="G9365" s="48"/>
      <c r="H9365" s="47"/>
      <c r="I9365" s="51"/>
      <c r="J9365" s="51"/>
      <c r="K9365" s="47"/>
      <c r="L9365" s="47"/>
      <c r="M9365" s="47"/>
      <c r="N9365" s="47"/>
      <c r="O9365" s="48"/>
    </row>
    <row r="9366" spans="2:15" x14ac:dyDescent="0.25">
      <c r="B9366" s="84"/>
      <c r="C9366" s="47"/>
      <c r="D9366" s="47"/>
      <c r="E9366" s="47"/>
      <c r="F9366" s="47"/>
      <c r="G9366" s="48"/>
      <c r="H9366" s="47"/>
      <c r="I9366" s="51"/>
      <c r="J9366" s="51"/>
      <c r="K9366" s="47"/>
      <c r="L9366" s="47"/>
      <c r="M9366" s="47"/>
      <c r="N9366" s="47"/>
      <c r="O9366" s="48"/>
    </row>
    <row r="9367" spans="2:15" x14ac:dyDescent="0.25">
      <c r="B9367" s="84"/>
      <c r="C9367" s="47"/>
      <c r="D9367" s="47"/>
      <c r="E9367" s="47"/>
      <c r="F9367" s="47"/>
      <c r="G9367" s="48"/>
      <c r="H9367" s="47"/>
      <c r="I9367" s="51"/>
      <c r="J9367" s="51"/>
      <c r="K9367" s="47"/>
      <c r="L9367" s="47"/>
      <c r="M9367" s="47"/>
      <c r="N9367" s="47"/>
      <c r="O9367" s="48"/>
    </row>
    <row r="9368" spans="2:15" x14ac:dyDescent="0.25">
      <c r="B9368" s="84"/>
      <c r="C9368" s="47"/>
      <c r="D9368" s="47"/>
      <c r="E9368" s="47"/>
      <c r="F9368" s="47"/>
      <c r="G9368" s="48"/>
      <c r="H9368" s="47"/>
      <c r="I9368" s="51"/>
      <c r="J9368" s="51"/>
      <c r="K9368" s="47"/>
      <c r="L9368" s="47"/>
      <c r="M9368" s="47"/>
      <c r="N9368" s="47"/>
      <c r="O9368" s="48"/>
    </row>
    <row r="9369" spans="2:15" x14ac:dyDescent="0.25">
      <c r="B9369" s="84"/>
      <c r="C9369" s="47"/>
      <c r="D9369" s="47"/>
      <c r="E9369" s="47"/>
      <c r="F9369" s="47"/>
      <c r="G9369" s="48"/>
      <c r="H9369" s="47"/>
      <c r="I9369" s="51"/>
      <c r="J9369" s="51"/>
      <c r="K9369" s="47"/>
      <c r="L9369" s="47"/>
      <c r="M9369" s="47"/>
      <c r="N9369" s="47"/>
      <c r="O9369" s="48"/>
    </row>
    <row r="9370" spans="2:15" x14ac:dyDescent="0.25">
      <c r="B9370" s="84"/>
      <c r="C9370" s="47"/>
      <c r="D9370" s="47"/>
      <c r="E9370" s="47"/>
      <c r="F9370" s="47"/>
      <c r="G9370" s="48"/>
      <c r="H9370" s="47"/>
      <c r="I9370" s="51"/>
      <c r="J9370" s="51"/>
      <c r="K9370" s="47"/>
      <c r="L9370" s="47"/>
      <c r="M9370" s="47"/>
      <c r="N9370" s="47"/>
      <c r="O9370" s="48"/>
    </row>
    <row r="9371" spans="2:15" x14ac:dyDescent="0.25">
      <c r="B9371" s="84"/>
      <c r="C9371" s="47"/>
      <c r="D9371" s="47"/>
      <c r="E9371" s="47"/>
      <c r="F9371" s="47"/>
      <c r="G9371" s="48"/>
      <c r="H9371" s="47"/>
      <c r="I9371" s="51"/>
      <c r="J9371" s="51"/>
      <c r="K9371" s="47"/>
      <c r="L9371" s="47"/>
      <c r="M9371" s="47"/>
      <c r="N9371" s="47"/>
      <c r="O9371" s="48"/>
    </row>
    <row r="9372" spans="2:15" x14ac:dyDescent="0.25">
      <c r="B9372" s="84"/>
      <c r="C9372" s="47"/>
      <c r="D9372" s="47"/>
      <c r="E9372" s="47"/>
      <c r="F9372" s="47"/>
      <c r="G9372" s="48"/>
      <c r="H9372" s="47"/>
      <c r="I9372" s="51"/>
      <c r="J9372" s="51"/>
      <c r="K9372" s="47"/>
      <c r="L9372" s="47"/>
      <c r="M9372" s="47"/>
      <c r="N9372" s="47"/>
      <c r="O9372" s="48"/>
    </row>
    <row r="9373" spans="2:15" x14ac:dyDescent="0.25">
      <c r="B9373" s="84"/>
      <c r="C9373" s="47"/>
      <c r="D9373" s="47"/>
      <c r="E9373" s="47"/>
      <c r="F9373" s="47"/>
      <c r="G9373" s="48"/>
      <c r="H9373" s="47"/>
      <c r="I9373" s="51"/>
      <c r="J9373" s="51"/>
      <c r="K9373" s="47"/>
      <c r="L9373" s="47"/>
      <c r="M9373" s="47"/>
      <c r="N9373" s="47"/>
      <c r="O9373" s="48"/>
    </row>
    <row r="9374" spans="2:15" x14ac:dyDescent="0.25">
      <c r="B9374" s="84"/>
      <c r="C9374" s="47"/>
      <c r="D9374" s="47"/>
      <c r="E9374" s="47"/>
      <c r="F9374" s="47"/>
      <c r="G9374" s="48"/>
      <c r="H9374" s="47"/>
      <c r="I9374" s="51"/>
      <c r="J9374" s="51"/>
      <c r="K9374" s="47"/>
      <c r="L9374" s="47"/>
      <c r="M9374" s="47"/>
      <c r="N9374" s="47"/>
      <c r="O9374" s="48"/>
    </row>
    <row r="9375" spans="2:15" x14ac:dyDescent="0.25">
      <c r="B9375" s="84"/>
      <c r="C9375" s="47"/>
      <c r="D9375" s="47"/>
      <c r="E9375" s="47"/>
      <c r="F9375" s="47"/>
      <c r="G9375" s="48"/>
      <c r="H9375" s="47"/>
      <c r="I9375" s="51"/>
      <c r="J9375" s="51"/>
      <c r="K9375" s="47"/>
      <c r="L9375" s="47"/>
      <c r="M9375" s="47"/>
      <c r="N9375" s="47"/>
      <c r="O9375" s="48"/>
    </row>
    <row r="9376" spans="2:15" x14ac:dyDescent="0.25">
      <c r="B9376" s="84"/>
      <c r="C9376" s="47"/>
      <c r="D9376" s="47"/>
      <c r="E9376" s="47"/>
      <c r="F9376" s="47"/>
      <c r="G9376" s="48"/>
      <c r="H9376" s="47"/>
      <c r="I9376" s="51"/>
      <c r="J9376" s="51"/>
      <c r="K9376" s="47"/>
      <c r="L9376" s="47"/>
      <c r="M9376" s="47"/>
      <c r="N9376" s="47"/>
      <c r="O9376" s="48"/>
    </row>
    <row r="9377" spans="2:15" x14ac:dyDescent="0.25">
      <c r="B9377" s="84"/>
      <c r="C9377" s="47"/>
      <c r="D9377" s="47"/>
      <c r="E9377" s="47"/>
      <c r="F9377" s="47"/>
      <c r="G9377" s="48"/>
      <c r="H9377" s="47"/>
      <c r="I9377" s="51"/>
      <c r="J9377" s="51"/>
      <c r="K9377" s="47"/>
      <c r="L9377" s="47"/>
      <c r="M9377" s="47"/>
      <c r="N9377" s="47"/>
      <c r="O9377" s="48"/>
    </row>
    <row r="9378" spans="2:15" x14ac:dyDescent="0.25">
      <c r="B9378" s="84"/>
      <c r="C9378" s="47"/>
      <c r="D9378" s="47"/>
      <c r="E9378" s="47"/>
      <c r="F9378" s="47"/>
      <c r="G9378" s="48"/>
      <c r="H9378" s="47"/>
      <c r="I9378" s="51"/>
      <c r="J9378" s="51"/>
      <c r="K9378" s="47"/>
      <c r="L9378" s="47"/>
      <c r="M9378" s="47"/>
      <c r="N9378" s="47"/>
      <c r="O9378" s="48"/>
    </row>
    <row r="9379" spans="2:15" x14ac:dyDescent="0.25">
      <c r="B9379" s="84"/>
      <c r="C9379" s="47"/>
      <c r="D9379" s="47"/>
      <c r="E9379" s="47"/>
      <c r="F9379" s="47"/>
      <c r="G9379" s="48"/>
      <c r="H9379" s="47"/>
      <c r="I9379" s="51"/>
      <c r="J9379" s="51"/>
      <c r="K9379" s="47"/>
      <c r="L9379" s="47"/>
      <c r="M9379" s="47"/>
      <c r="N9379" s="47"/>
      <c r="O9379" s="48"/>
    </row>
    <row r="9380" spans="2:15" x14ac:dyDescent="0.25">
      <c r="B9380" s="84"/>
      <c r="C9380" s="47"/>
      <c r="D9380" s="47"/>
      <c r="E9380" s="47"/>
      <c r="F9380" s="47"/>
      <c r="G9380" s="48"/>
      <c r="H9380" s="47"/>
      <c r="I9380" s="51"/>
      <c r="J9380" s="51"/>
      <c r="K9380" s="47"/>
      <c r="L9380" s="47"/>
      <c r="M9380" s="47"/>
      <c r="N9380" s="47"/>
      <c r="O9380" s="48"/>
    </row>
    <row r="9381" spans="2:15" x14ac:dyDescent="0.25">
      <c r="B9381" s="84"/>
      <c r="C9381" s="47"/>
      <c r="D9381" s="47"/>
      <c r="E9381" s="47"/>
      <c r="F9381" s="47"/>
      <c r="G9381" s="48"/>
      <c r="H9381" s="47"/>
      <c r="I9381" s="51"/>
      <c r="J9381" s="51"/>
      <c r="K9381" s="47"/>
      <c r="L9381" s="47"/>
      <c r="M9381" s="47"/>
      <c r="N9381" s="47"/>
      <c r="O9381" s="48"/>
    </row>
    <row r="9382" spans="2:15" x14ac:dyDescent="0.25">
      <c r="B9382" s="84"/>
      <c r="C9382" s="47"/>
      <c r="D9382" s="47"/>
      <c r="E9382" s="47"/>
      <c r="F9382" s="47"/>
      <c r="G9382" s="48"/>
      <c r="H9382" s="47"/>
      <c r="I9382" s="51"/>
      <c r="J9382" s="51"/>
      <c r="K9382" s="47"/>
      <c r="L9382" s="47"/>
      <c r="M9382" s="47"/>
      <c r="N9382" s="47"/>
      <c r="O9382" s="48"/>
    </row>
    <row r="9383" spans="2:15" x14ac:dyDescent="0.25">
      <c r="B9383" s="84"/>
      <c r="C9383" s="47"/>
      <c r="D9383" s="47"/>
      <c r="E9383" s="47"/>
      <c r="F9383" s="47"/>
      <c r="G9383" s="48"/>
      <c r="H9383" s="47"/>
      <c r="I9383" s="51"/>
      <c r="J9383" s="51"/>
      <c r="K9383" s="47"/>
      <c r="L9383" s="47"/>
      <c r="M9383" s="47"/>
      <c r="N9383" s="47"/>
      <c r="O9383" s="48"/>
    </row>
    <row r="9384" spans="2:15" x14ac:dyDescent="0.25">
      <c r="B9384" s="84"/>
      <c r="C9384" s="47"/>
      <c r="D9384" s="47"/>
      <c r="E9384" s="47"/>
      <c r="F9384" s="47"/>
      <c r="G9384" s="48"/>
      <c r="H9384" s="47"/>
      <c r="I9384" s="51"/>
      <c r="J9384" s="51"/>
      <c r="K9384" s="47"/>
      <c r="L9384" s="47"/>
      <c r="M9384" s="47"/>
      <c r="N9384" s="47"/>
      <c r="O9384" s="48"/>
    </row>
    <row r="9385" spans="2:15" x14ac:dyDescent="0.25">
      <c r="B9385" s="84"/>
      <c r="C9385" s="47"/>
      <c r="D9385" s="47"/>
      <c r="E9385" s="47"/>
      <c r="F9385" s="47"/>
      <c r="G9385" s="48"/>
      <c r="H9385" s="47"/>
      <c r="I9385" s="51"/>
      <c r="J9385" s="51"/>
      <c r="K9385" s="47"/>
      <c r="L9385" s="47"/>
      <c r="M9385" s="47"/>
      <c r="N9385" s="47"/>
      <c r="O9385" s="48"/>
    </row>
    <row r="9386" spans="2:15" x14ac:dyDescent="0.25">
      <c r="B9386" s="84"/>
      <c r="C9386" s="47"/>
      <c r="D9386" s="47"/>
      <c r="E9386" s="47"/>
      <c r="F9386" s="47"/>
      <c r="G9386" s="48"/>
      <c r="H9386" s="47"/>
      <c r="I9386" s="51"/>
      <c r="J9386" s="51"/>
      <c r="K9386" s="47"/>
      <c r="L9386" s="47"/>
      <c r="M9386" s="47"/>
      <c r="N9386" s="47"/>
      <c r="O9386" s="48"/>
    </row>
    <row r="9387" spans="2:15" x14ac:dyDescent="0.25">
      <c r="B9387" s="84"/>
      <c r="C9387" s="47"/>
      <c r="D9387" s="47"/>
      <c r="E9387" s="47"/>
      <c r="F9387" s="47"/>
      <c r="G9387" s="48"/>
      <c r="H9387" s="47"/>
      <c r="I9387" s="51"/>
      <c r="J9387" s="51"/>
      <c r="K9387" s="47"/>
      <c r="L9387" s="47"/>
      <c r="M9387" s="47"/>
      <c r="N9387" s="47"/>
      <c r="O9387" s="48"/>
    </row>
    <row r="9388" spans="2:15" x14ac:dyDescent="0.25">
      <c r="B9388" s="84"/>
      <c r="C9388" s="47"/>
      <c r="D9388" s="47"/>
      <c r="E9388" s="47"/>
      <c r="F9388" s="47"/>
      <c r="G9388" s="48"/>
      <c r="H9388" s="47"/>
      <c r="I9388" s="51"/>
      <c r="J9388" s="51"/>
      <c r="K9388" s="47"/>
      <c r="L9388" s="47"/>
      <c r="M9388" s="47"/>
      <c r="N9388" s="47"/>
      <c r="O9388" s="48"/>
    </row>
    <row r="9389" spans="2:15" x14ac:dyDescent="0.25">
      <c r="B9389" s="84"/>
      <c r="C9389" s="47"/>
      <c r="D9389" s="47"/>
      <c r="E9389" s="47"/>
      <c r="F9389" s="47"/>
      <c r="G9389" s="48"/>
      <c r="H9389" s="47"/>
      <c r="I9389" s="51"/>
      <c r="J9389" s="51"/>
      <c r="K9389" s="47"/>
      <c r="L9389" s="47"/>
      <c r="M9389" s="47"/>
      <c r="N9389" s="47"/>
      <c r="O9389" s="48"/>
    </row>
    <row r="9390" spans="2:15" x14ac:dyDescent="0.25">
      <c r="B9390" s="84"/>
      <c r="C9390" s="47"/>
      <c r="D9390" s="47"/>
      <c r="E9390" s="47"/>
      <c r="F9390" s="47"/>
      <c r="G9390" s="48"/>
      <c r="H9390" s="47"/>
      <c r="I9390" s="51"/>
      <c r="J9390" s="51"/>
      <c r="K9390" s="47"/>
      <c r="L9390" s="47"/>
      <c r="M9390" s="47"/>
      <c r="N9390" s="47"/>
      <c r="O9390" s="48"/>
    </row>
    <row r="9391" spans="2:15" x14ac:dyDescent="0.25">
      <c r="B9391" s="84"/>
      <c r="C9391" s="47"/>
      <c r="D9391" s="47"/>
      <c r="E9391" s="47"/>
      <c r="F9391" s="47"/>
      <c r="G9391" s="48"/>
      <c r="H9391" s="47"/>
      <c r="I9391" s="51"/>
      <c r="J9391" s="51"/>
      <c r="K9391" s="47"/>
      <c r="L9391" s="47"/>
      <c r="M9391" s="47"/>
      <c r="N9391" s="47"/>
      <c r="O9391" s="48"/>
    </row>
    <row r="9392" spans="2:15" x14ac:dyDescent="0.25">
      <c r="B9392" s="84"/>
      <c r="C9392" s="47"/>
      <c r="D9392" s="47"/>
      <c r="E9392" s="47"/>
      <c r="F9392" s="47"/>
      <c r="G9392" s="48"/>
      <c r="H9392" s="47"/>
      <c r="I9392" s="51"/>
      <c r="J9392" s="51"/>
      <c r="K9392" s="47"/>
      <c r="L9392" s="47"/>
      <c r="M9392" s="47"/>
      <c r="N9392" s="47"/>
      <c r="O9392" s="48"/>
    </row>
    <row r="9393" spans="2:15" x14ac:dyDescent="0.25">
      <c r="B9393" s="84"/>
      <c r="C9393" s="47"/>
      <c r="D9393" s="47"/>
      <c r="E9393" s="47"/>
      <c r="F9393" s="47"/>
      <c r="G9393" s="48"/>
      <c r="H9393" s="47"/>
      <c r="I9393" s="51"/>
      <c r="J9393" s="51"/>
      <c r="K9393" s="47"/>
      <c r="L9393" s="47"/>
      <c r="M9393" s="47"/>
      <c r="N9393" s="47"/>
      <c r="O9393" s="48"/>
    </row>
    <row r="9394" spans="2:15" x14ac:dyDescent="0.25">
      <c r="B9394" s="84"/>
      <c r="C9394" s="47"/>
      <c r="D9394" s="47"/>
      <c r="E9394" s="47"/>
      <c r="F9394" s="47"/>
      <c r="G9394" s="48"/>
      <c r="H9394" s="47"/>
      <c r="I9394" s="51"/>
      <c r="J9394" s="51"/>
      <c r="K9394" s="47"/>
      <c r="L9394" s="47"/>
      <c r="M9394" s="47"/>
      <c r="N9394" s="47"/>
      <c r="O9394" s="48"/>
    </row>
    <row r="9395" spans="2:15" x14ac:dyDescent="0.25">
      <c r="B9395" s="84"/>
      <c r="C9395" s="47"/>
      <c r="D9395" s="47"/>
      <c r="E9395" s="47"/>
      <c r="F9395" s="47"/>
      <c r="G9395" s="48"/>
      <c r="H9395" s="47"/>
      <c r="I9395" s="51"/>
      <c r="J9395" s="51"/>
      <c r="K9395" s="47"/>
      <c r="L9395" s="47"/>
      <c r="M9395" s="47"/>
      <c r="N9395" s="47"/>
      <c r="O9395" s="48"/>
    </row>
    <row r="9396" spans="2:15" x14ac:dyDescent="0.25">
      <c r="B9396" s="84"/>
      <c r="C9396" s="47"/>
      <c r="D9396" s="47"/>
      <c r="E9396" s="47"/>
      <c r="F9396" s="47"/>
      <c r="G9396" s="48"/>
      <c r="H9396" s="47"/>
      <c r="I9396" s="51"/>
      <c r="J9396" s="51"/>
      <c r="K9396" s="47"/>
      <c r="L9396" s="47"/>
      <c r="M9396" s="47"/>
      <c r="N9396" s="47"/>
      <c r="O9396" s="48"/>
    </row>
    <row r="9397" spans="2:15" x14ac:dyDescent="0.25">
      <c r="B9397" s="84"/>
      <c r="C9397" s="47"/>
      <c r="D9397" s="47"/>
      <c r="E9397" s="47"/>
      <c r="F9397" s="47"/>
      <c r="G9397" s="48"/>
      <c r="H9397" s="47"/>
      <c r="I9397" s="51"/>
      <c r="J9397" s="51"/>
      <c r="K9397" s="47"/>
      <c r="L9397" s="47"/>
      <c r="M9397" s="47"/>
      <c r="N9397" s="47"/>
      <c r="O9397" s="48"/>
    </row>
    <row r="9398" spans="2:15" x14ac:dyDescent="0.25">
      <c r="B9398" s="84"/>
      <c r="C9398" s="47"/>
      <c r="D9398" s="47"/>
      <c r="E9398" s="47"/>
      <c r="F9398" s="47"/>
      <c r="G9398" s="48"/>
      <c r="H9398" s="47"/>
      <c r="I9398" s="51"/>
      <c r="J9398" s="51"/>
      <c r="K9398" s="47"/>
      <c r="L9398" s="47"/>
      <c r="M9398" s="47"/>
      <c r="N9398" s="47"/>
      <c r="O9398" s="48"/>
    </row>
    <row r="9399" spans="2:15" x14ac:dyDescent="0.25">
      <c r="B9399" s="84"/>
      <c r="C9399" s="47"/>
      <c r="D9399" s="47"/>
      <c r="E9399" s="47"/>
      <c r="F9399" s="47"/>
      <c r="G9399" s="48"/>
      <c r="H9399" s="47"/>
      <c r="I9399" s="51"/>
      <c r="J9399" s="51"/>
      <c r="K9399" s="47"/>
      <c r="L9399" s="47"/>
      <c r="M9399" s="47"/>
      <c r="N9399" s="47"/>
      <c r="O9399" s="48"/>
    </row>
    <row r="9400" spans="2:15" x14ac:dyDescent="0.25">
      <c r="B9400" s="84"/>
      <c r="C9400" s="47"/>
      <c r="D9400" s="47"/>
      <c r="E9400" s="47"/>
      <c r="F9400" s="47"/>
      <c r="G9400" s="48"/>
      <c r="H9400" s="47"/>
      <c r="I9400" s="51"/>
      <c r="J9400" s="51"/>
      <c r="K9400" s="47"/>
      <c r="L9400" s="47"/>
      <c r="M9400" s="47"/>
      <c r="N9400" s="47"/>
      <c r="O9400" s="48"/>
    </row>
    <row r="9401" spans="2:15" x14ac:dyDescent="0.25">
      <c r="B9401" s="84"/>
      <c r="C9401" s="47"/>
      <c r="D9401" s="47"/>
      <c r="E9401" s="47"/>
      <c r="F9401" s="47"/>
      <c r="G9401" s="48"/>
      <c r="H9401" s="47"/>
      <c r="I9401" s="51"/>
      <c r="J9401" s="51"/>
      <c r="K9401" s="47"/>
      <c r="L9401" s="47"/>
      <c r="M9401" s="47"/>
      <c r="N9401" s="47"/>
      <c r="O9401" s="48"/>
    </row>
    <row r="9402" spans="2:15" x14ac:dyDescent="0.25">
      <c r="B9402" s="84"/>
      <c r="C9402" s="47"/>
      <c r="D9402" s="47"/>
      <c r="E9402" s="47"/>
      <c r="F9402" s="47"/>
      <c r="G9402" s="48"/>
      <c r="H9402" s="47"/>
      <c r="I9402" s="51"/>
      <c r="J9402" s="51"/>
      <c r="K9402" s="47"/>
      <c r="L9402" s="47"/>
      <c r="M9402" s="47"/>
      <c r="N9402" s="47"/>
      <c r="O9402" s="48"/>
    </row>
    <row r="9403" spans="2:15" x14ac:dyDescent="0.25">
      <c r="B9403" s="84"/>
      <c r="C9403" s="47"/>
      <c r="D9403" s="47"/>
      <c r="E9403" s="47"/>
      <c r="F9403" s="47"/>
      <c r="G9403" s="48"/>
      <c r="H9403" s="47"/>
      <c r="I9403" s="51"/>
      <c r="J9403" s="51"/>
      <c r="K9403" s="47"/>
      <c r="L9403" s="47"/>
      <c r="M9403" s="47"/>
      <c r="N9403" s="47"/>
      <c r="O9403" s="48"/>
    </row>
    <row r="9404" spans="2:15" x14ac:dyDescent="0.25">
      <c r="B9404" s="84"/>
      <c r="C9404" s="47"/>
      <c r="D9404" s="47"/>
      <c r="E9404" s="47"/>
      <c r="F9404" s="47"/>
      <c r="G9404" s="48"/>
      <c r="H9404" s="47"/>
      <c r="I9404" s="51"/>
      <c r="J9404" s="51"/>
      <c r="K9404" s="47"/>
      <c r="L9404" s="47"/>
      <c r="M9404" s="47"/>
      <c r="N9404" s="47"/>
      <c r="O9404" s="48"/>
    </row>
    <row r="9405" spans="2:15" x14ac:dyDescent="0.25">
      <c r="B9405" s="84"/>
      <c r="C9405" s="47"/>
      <c r="D9405" s="47"/>
      <c r="E9405" s="47"/>
      <c r="F9405" s="47"/>
      <c r="G9405" s="48"/>
      <c r="H9405" s="47"/>
      <c r="I9405" s="51"/>
      <c r="J9405" s="51"/>
      <c r="K9405" s="47"/>
      <c r="L9405" s="47"/>
      <c r="M9405" s="47"/>
      <c r="N9405" s="47"/>
      <c r="O9405" s="48"/>
    </row>
    <row r="9406" spans="2:15" x14ac:dyDescent="0.25">
      <c r="B9406" s="84"/>
      <c r="C9406" s="47"/>
      <c r="D9406" s="47"/>
      <c r="E9406" s="47"/>
      <c r="F9406" s="47"/>
      <c r="G9406" s="48"/>
      <c r="H9406" s="47"/>
      <c r="I9406" s="51"/>
      <c r="J9406" s="51"/>
      <c r="K9406" s="47"/>
      <c r="L9406" s="47"/>
      <c r="M9406" s="47"/>
      <c r="N9406" s="47"/>
      <c r="O9406" s="48"/>
    </row>
    <row r="9407" spans="2:15" x14ac:dyDescent="0.25">
      <c r="B9407" s="84"/>
      <c r="C9407" s="47"/>
      <c r="D9407" s="47"/>
      <c r="E9407" s="47"/>
      <c r="F9407" s="47"/>
      <c r="G9407" s="48"/>
      <c r="H9407" s="47"/>
      <c r="I9407" s="51"/>
      <c r="J9407" s="51"/>
      <c r="K9407" s="47"/>
      <c r="L9407" s="47"/>
      <c r="M9407" s="47"/>
      <c r="N9407" s="47"/>
      <c r="O9407" s="48"/>
    </row>
    <row r="9408" spans="2:15" x14ac:dyDescent="0.25">
      <c r="B9408" s="84"/>
      <c r="C9408" s="47"/>
      <c r="D9408" s="47"/>
      <c r="E9408" s="47"/>
      <c r="F9408" s="47"/>
      <c r="G9408" s="48"/>
      <c r="H9408" s="47"/>
      <c r="I9408" s="51"/>
      <c r="J9408" s="51"/>
      <c r="K9408" s="47"/>
      <c r="L9408" s="47"/>
      <c r="M9408" s="47"/>
      <c r="N9408" s="47"/>
      <c r="O9408" s="48"/>
    </row>
    <row r="9409" spans="2:15" x14ac:dyDescent="0.25">
      <c r="B9409" s="84"/>
      <c r="C9409" s="47"/>
      <c r="D9409" s="47"/>
      <c r="E9409" s="47"/>
      <c r="F9409" s="47"/>
      <c r="G9409" s="48"/>
      <c r="H9409" s="47"/>
      <c r="I9409" s="51"/>
      <c r="J9409" s="51"/>
      <c r="K9409" s="47"/>
      <c r="L9409" s="47"/>
      <c r="M9409" s="47"/>
      <c r="N9409" s="47"/>
      <c r="O9409" s="48"/>
    </row>
    <row r="9410" spans="2:15" x14ac:dyDescent="0.25">
      <c r="B9410" s="84"/>
      <c r="C9410" s="47"/>
      <c r="D9410" s="47"/>
      <c r="E9410" s="47"/>
      <c r="F9410" s="47"/>
      <c r="G9410" s="48"/>
      <c r="H9410" s="47"/>
      <c r="I9410" s="51"/>
      <c r="J9410" s="51"/>
      <c r="K9410" s="47"/>
      <c r="L9410" s="47"/>
      <c r="M9410" s="47"/>
      <c r="N9410" s="47"/>
      <c r="O9410" s="48"/>
    </row>
    <row r="9411" spans="2:15" x14ac:dyDescent="0.25">
      <c r="B9411" s="84"/>
      <c r="C9411" s="47"/>
      <c r="D9411" s="47"/>
      <c r="E9411" s="47"/>
      <c r="F9411" s="47"/>
      <c r="G9411" s="48"/>
      <c r="H9411" s="47"/>
      <c r="I9411" s="51"/>
      <c r="J9411" s="51"/>
      <c r="K9411" s="47"/>
      <c r="L9411" s="47"/>
      <c r="M9411" s="47"/>
      <c r="N9411" s="47"/>
      <c r="O9411" s="48"/>
    </row>
    <row r="9412" spans="2:15" x14ac:dyDescent="0.25">
      <c r="B9412" s="84"/>
      <c r="C9412" s="47"/>
      <c r="D9412" s="47"/>
      <c r="E9412" s="47"/>
      <c r="F9412" s="47"/>
      <c r="G9412" s="48"/>
      <c r="H9412" s="47"/>
      <c r="I9412" s="51"/>
      <c r="J9412" s="51"/>
      <c r="K9412" s="47"/>
      <c r="L9412" s="47"/>
      <c r="M9412" s="47"/>
      <c r="N9412" s="47"/>
      <c r="O9412" s="48"/>
    </row>
    <row r="9413" spans="2:15" x14ac:dyDescent="0.25">
      <c r="B9413" s="84"/>
      <c r="C9413" s="47"/>
      <c r="D9413" s="47"/>
      <c r="E9413" s="47"/>
      <c r="F9413" s="47"/>
      <c r="G9413" s="48"/>
      <c r="H9413" s="47"/>
      <c r="I9413" s="51"/>
      <c r="J9413" s="51"/>
      <c r="K9413" s="47"/>
      <c r="L9413" s="47"/>
      <c r="M9413" s="47"/>
      <c r="N9413" s="47"/>
      <c r="O9413" s="48"/>
    </row>
    <row r="9414" spans="2:15" x14ac:dyDescent="0.25">
      <c r="B9414" s="84"/>
      <c r="C9414" s="47"/>
      <c r="D9414" s="47"/>
      <c r="E9414" s="47"/>
      <c r="F9414" s="47"/>
      <c r="G9414" s="48"/>
      <c r="H9414" s="47"/>
      <c r="I9414" s="51"/>
      <c r="J9414" s="51"/>
      <c r="K9414" s="47"/>
      <c r="L9414" s="47"/>
      <c r="M9414" s="47"/>
      <c r="N9414" s="47"/>
      <c r="O9414" s="48"/>
    </row>
    <row r="9415" spans="2:15" x14ac:dyDescent="0.25">
      <c r="B9415" s="84"/>
      <c r="C9415" s="47"/>
      <c r="D9415" s="47"/>
      <c r="E9415" s="47"/>
      <c r="F9415" s="47"/>
      <c r="G9415" s="48"/>
      <c r="H9415" s="47"/>
      <c r="I9415" s="51"/>
      <c r="J9415" s="51"/>
      <c r="K9415" s="47"/>
      <c r="L9415" s="47"/>
      <c r="M9415" s="47"/>
      <c r="N9415" s="47"/>
      <c r="O9415" s="48"/>
    </row>
    <row r="9416" spans="2:15" x14ac:dyDescent="0.25">
      <c r="B9416" s="84"/>
      <c r="C9416" s="47"/>
      <c r="D9416" s="47"/>
      <c r="E9416" s="47"/>
      <c r="F9416" s="47"/>
      <c r="G9416" s="48"/>
      <c r="H9416" s="47"/>
      <c r="I9416" s="51"/>
      <c r="J9416" s="51"/>
      <c r="K9416" s="47"/>
      <c r="L9416" s="47"/>
      <c r="M9416" s="47"/>
      <c r="N9416" s="47"/>
      <c r="O9416" s="48"/>
    </row>
    <row r="9417" spans="2:15" x14ac:dyDescent="0.25">
      <c r="B9417" s="84"/>
      <c r="C9417" s="47"/>
      <c r="D9417" s="47"/>
      <c r="E9417" s="47"/>
      <c r="F9417" s="47"/>
      <c r="G9417" s="48"/>
      <c r="H9417" s="47"/>
      <c r="I9417" s="51"/>
      <c r="J9417" s="51"/>
      <c r="K9417" s="47"/>
      <c r="L9417" s="47"/>
      <c r="M9417" s="47"/>
      <c r="N9417" s="47"/>
      <c r="O9417" s="48"/>
    </row>
    <row r="9418" spans="2:15" x14ac:dyDescent="0.25">
      <c r="B9418" s="84"/>
      <c r="C9418" s="47"/>
      <c r="D9418" s="47"/>
      <c r="E9418" s="47"/>
      <c r="F9418" s="47"/>
      <c r="G9418" s="48"/>
      <c r="H9418" s="47"/>
      <c r="I9418" s="51"/>
      <c r="J9418" s="51"/>
      <c r="K9418" s="47"/>
      <c r="L9418" s="47"/>
      <c r="M9418" s="47"/>
      <c r="N9418" s="47"/>
      <c r="O9418" s="48"/>
    </row>
    <row r="9419" spans="2:15" x14ac:dyDescent="0.25">
      <c r="B9419" s="84"/>
      <c r="C9419" s="47"/>
      <c r="D9419" s="47"/>
      <c r="E9419" s="47"/>
      <c r="F9419" s="47"/>
      <c r="G9419" s="48"/>
      <c r="H9419" s="47"/>
      <c r="I9419" s="51"/>
      <c r="J9419" s="51"/>
      <c r="K9419" s="47"/>
      <c r="L9419" s="47"/>
      <c r="M9419" s="47"/>
      <c r="N9419" s="47"/>
      <c r="O9419" s="48"/>
    </row>
    <row r="9420" spans="2:15" x14ac:dyDescent="0.25">
      <c r="B9420" s="84"/>
      <c r="C9420" s="47"/>
      <c r="D9420" s="47"/>
      <c r="E9420" s="47"/>
      <c r="F9420" s="47"/>
      <c r="G9420" s="48"/>
      <c r="H9420" s="47"/>
      <c r="I9420" s="51"/>
      <c r="J9420" s="51"/>
      <c r="K9420" s="47"/>
      <c r="L9420" s="47"/>
      <c r="M9420" s="47"/>
      <c r="N9420" s="47"/>
      <c r="O9420" s="48"/>
    </row>
    <row r="9421" spans="2:15" x14ac:dyDescent="0.25">
      <c r="B9421" s="84"/>
      <c r="C9421" s="47"/>
      <c r="D9421" s="47"/>
      <c r="E9421" s="47"/>
      <c r="F9421" s="47"/>
      <c r="G9421" s="48"/>
      <c r="H9421" s="47"/>
      <c r="I9421" s="51"/>
      <c r="J9421" s="51"/>
      <c r="K9421" s="47"/>
      <c r="L9421" s="47"/>
      <c r="M9421" s="47"/>
      <c r="N9421" s="47"/>
      <c r="O9421" s="48"/>
    </row>
    <row r="9422" spans="2:15" x14ac:dyDescent="0.25">
      <c r="B9422" s="84"/>
      <c r="C9422" s="47"/>
      <c r="D9422" s="47"/>
      <c r="E9422" s="47"/>
      <c r="F9422" s="47"/>
      <c r="G9422" s="48"/>
      <c r="H9422" s="47"/>
      <c r="I9422" s="51"/>
      <c r="J9422" s="51"/>
      <c r="K9422" s="47"/>
      <c r="L9422" s="47"/>
      <c r="M9422" s="47"/>
      <c r="N9422" s="47"/>
      <c r="O9422" s="48"/>
    </row>
    <row r="9423" spans="2:15" x14ac:dyDescent="0.25">
      <c r="B9423" s="84"/>
      <c r="C9423" s="47"/>
      <c r="D9423" s="47"/>
      <c r="E9423" s="47"/>
      <c r="F9423" s="47"/>
      <c r="G9423" s="48"/>
      <c r="H9423" s="47"/>
      <c r="I9423" s="51"/>
      <c r="J9423" s="51"/>
      <c r="K9423" s="47"/>
      <c r="L9423" s="47"/>
      <c r="M9423" s="47"/>
      <c r="N9423" s="47"/>
      <c r="O9423" s="48"/>
    </row>
    <row r="9424" spans="2:15" x14ac:dyDescent="0.25">
      <c r="B9424" s="84"/>
      <c r="C9424" s="47"/>
      <c r="D9424" s="47"/>
      <c r="E9424" s="47"/>
      <c r="F9424" s="47"/>
      <c r="G9424" s="48"/>
      <c r="H9424" s="47"/>
      <c r="I9424" s="51"/>
      <c r="J9424" s="51"/>
      <c r="K9424" s="47"/>
      <c r="L9424" s="47"/>
      <c r="M9424" s="47"/>
      <c r="N9424" s="47"/>
      <c r="O9424" s="48"/>
    </row>
    <row r="9425" spans="2:15" x14ac:dyDescent="0.25">
      <c r="B9425" s="84"/>
      <c r="C9425" s="47"/>
      <c r="D9425" s="47"/>
      <c r="E9425" s="47"/>
      <c r="F9425" s="47"/>
      <c r="G9425" s="48"/>
      <c r="H9425" s="47"/>
      <c r="I9425" s="51"/>
      <c r="J9425" s="51"/>
      <c r="K9425" s="47"/>
      <c r="L9425" s="47"/>
      <c r="M9425" s="47"/>
      <c r="N9425" s="47"/>
      <c r="O9425" s="48"/>
    </row>
    <row r="9426" spans="2:15" x14ac:dyDescent="0.25">
      <c r="B9426" s="84"/>
      <c r="C9426" s="47"/>
      <c r="D9426" s="47"/>
      <c r="E9426" s="47"/>
      <c r="F9426" s="47"/>
      <c r="G9426" s="48"/>
      <c r="H9426" s="47"/>
      <c r="I9426" s="51"/>
      <c r="J9426" s="51"/>
      <c r="K9426" s="47"/>
      <c r="L9426" s="47"/>
      <c r="M9426" s="47"/>
      <c r="N9426" s="47"/>
      <c r="O9426" s="48"/>
    </row>
    <row r="9427" spans="2:15" x14ac:dyDescent="0.25">
      <c r="B9427" s="84"/>
      <c r="C9427" s="47"/>
      <c r="D9427" s="47"/>
      <c r="E9427" s="47"/>
      <c r="F9427" s="47"/>
      <c r="G9427" s="48"/>
      <c r="H9427" s="47"/>
      <c r="I9427" s="51"/>
      <c r="J9427" s="51"/>
      <c r="K9427" s="47"/>
      <c r="L9427" s="47"/>
      <c r="M9427" s="47"/>
      <c r="N9427" s="47"/>
      <c r="O9427" s="48"/>
    </row>
    <row r="9428" spans="2:15" x14ac:dyDescent="0.25">
      <c r="B9428" s="84"/>
      <c r="C9428" s="47"/>
      <c r="D9428" s="47"/>
      <c r="E9428" s="47"/>
      <c r="F9428" s="47"/>
      <c r="G9428" s="48"/>
      <c r="H9428" s="47"/>
      <c r="I9428" s="51"/>
      <c r="J9428" s="51"/>
      <c r="K9428" s="47"/>
      <c r="L9428" s="47"/>
      <c r="M9428" s="47"/>
      <c r="N9428" s="47"/>
      <c r="O9428" s="48"/>
    </row>
    <row r="9429" spans="2:15" x14ac:dyDescent="0.25">
      <c r="B9429" s="84"/>
      <c r="C9429" s="47"/>
      <c r="D9429" s="47"/>
      <c r="E9429" s="47"/>
      <c r="F9429" s="47"/>
      <c r="G9429" s="48"/>
      <c r="H9429" s="47"/>
      <c r="I9429" s="51"/>
      <c r="J9429" s="51"/>
      <c r="K9429" s="47"/>
      <c r="L9429" s="47"/>
      <c r="M9429" s="47"/>
      <c r="N9429" s="47"/>
      <c r="O9429" s="48"/>
    </row>
    <row r="9430" spans="2:15" x14ac:dyDescent="0.25">
      <c r="B9430" s="84"/>
      <c r="C9430" s="47"/>
      <c r="D9430" s="47"/>
      <c r="E9430" s="47"/>
      <c r="F9430" s="47"/>
      <c r="G9430" s="48"/>
      <c r="H9430" s="47"/>
      <c r="I9430" s="51"/>
      <c r="J9430" s="51"/>
      <c r="K9430" s="47"/>
      <c r="L9430" s="47"/>
      <c r="M9430" s="47"/>
      <c r="N9430" s="47"/>
      <c r="O9430" s="48"/>
    </row>
    <row r="9431" spans="2:15" x14ac:dyDescent="0.25">
      <c r="B9431" s="84"/>
      <c r="C9431" s="47"/>
      <c r="D9431" s="47"/>
      <c r="E9431" s="47"/>
      <c r="F9431" s="47"/>
      <c r="G9431" s="48"/>
      <c r="H9431" s="47"/>
      <c r="I9431" s="51"/>
      <c r="J9431" s="51"/>
      <c r="K9431" s="47"/>
      <c r="L9431" s="47"/>
      <c r="M9431" s="47"/>
      <c r="N9431" s="47"/>
      <c r="O9431" s="48"/>
    </row>
    <row r="9432" spans="2:15" x14ac:dyDescent="0.25">
      <c r="B9432" s="84"/>
      <c r="C9432" s="47"/>
      <c r="D9432" s="47"/>
      <c r="E9432" s="47"/>
      <c r="F9432" s="47"/>
      <c r="G9432" s="48"/>
      <c r="H9432" s="47"/>
      <c r="I9432" s="51"/>
      <c r="J9432" s="51"/>
      <c r="K9432" s="47"/>
      <c r="L9432" s="47"/>
      <c r="M9432" s="47"/>
      <c r="N9432" s="47"/>
      <c r="O9432" s="48"/>
    </row>
    <row r="9433" spans="2:15" x14ac:dyDescent="0.25">
      <c r="B9433" s="84"/>
      <c r="C9433" s="47"/>
      <c r="D9433" s="47"/>
      <c r="E9433" s="47"/>
      <c r="F9433" s="47"/>
      <c r="G9433" s="48"/>
      <c r="H9433" s="47"/>
      <c r="I9433" s="51"/>
      <c r="J9433" s="51"/>
      <c r="K9433" s="47"/>
      <c r="L9433" s="47"/>
      <c r="M9433" s="47"/>
      <c r="N9433" s="47"/>
      <c r="O9433" s="48"/>
    </row>
    <row r="9434" spans="2:15" x14ac:dyDescent="0.25">
      <c r="B9434" s="84"/>
      <c r="C9434" s="47"/>
      <c r="D9434" s="47"/>
      <c r="E9434" s="47"/>
      <c r="F9434" s="47"/>
      <c r="G9434" s="48"/>
      <c r="H9434" s="47"/>
      <c r="I9434" s="51"/>
      <c r="J9434" s="51"/>
      <c r="K9434" s="47"/>
      <c r="L9434" s="47"/>
      <c r="M9434" s="47"/>
      <c r="N9434" s="47"/>
      <c r="O9434" s="48"/>
    </row>
    <row r="9435" spans="2:15" x14ac:dyDescent="0.25">
      <c r="B9435" s="84"/>
      <c r="C9435" s="47"/>
      <c r="D9435" s="47"/>
      <c r="E9435" s="47"/>
      <c r="F9435" s="47"/>
      <c r="G9435" s="48"/>
      <c r="H9435" s="47"/>
      <c r="I9435" s="51"/>
      <c r="J9435" s="51"/>
      <c r="K9435" s="47"/>
      <c r="L9435" s="47"/>
      <c r="M9435" s="47"/>
      <c r="N9435" s="47"/>
      <c r="O9435" s="48"/>
    </row>
    <row r="9436" spans="2:15" x14ac:dyDescent="0.25">
      <c r="B9436" s="84"/>
      <c r="C9436" s="47"/>
      <c r="D9436" s="47"/>
      <c r="E9436" s="47"/>
      <c r="F9436" s="47"/>
      <c r="G9436" s="48"/>
      <c r="H9436" s="47"/>
      <c r="I9436" s="51"/>
      <c r="J9436" s="51"/>
      <c r="K9436" s="47"/>
      <c r="L9436" s="47"/>
      <c r="M9436" s="47"/>
      <c r="N9436" s="47"/>
      <c r="O9436" s="48"/>
    </row>
    <row r="9437" spans="2:15" x14ac:dyDescent="0.25">
      <c r="B9437" s="84"/>
      <c r="C9437" s="47"/>
      <c r="D9437" s="47"/>
      <c r="E9437" s="47"/>
      <c r="F9437" s="47"/>
      <c r="G9437" s="48"/>
      <c r="H9437" s="47"/>
      <c r="I9437" s="51"/>
      <c r="J9437" s="51"/>
      <c r="K9437" s="47"/>
      <c r="L9437" s="47"/>
      <c r="M9437" s="47"/>
      <c r="N9437" s="47"/>
      <c r="O9437" s="48"/>
    </row>
    <row r="9438" spans="2:15" x14ac:dyDescent="0.25">
      <c r="B9438" s="84"/>
      <c r="C9438" s="47"/>
      <c r="D9438" s="47"/>
      <c r="E9438" s="47"/>
      <c r="F9438" s="47"/>
      <c r="G9438" s="48"/>
      <c r="H9438" s="47"/>
      <c r="I9438" s="51"/>
      <c r="J9438" s="51"/>
      <c r="K9438" s="47"/>
      <c r="L9438" s="47"/>
      <c r="M9438" s="47"/>
      <c r="N9438" s="47"/>
      <c r="O9438" s="48"/>
    </row>
    <row r="9439" spans="2:15" x14ac:dyDescent="0.25">
      <c r="B9439" s="84"/>
      <c r="C9439" s="47"/>
      <c r="D9439" s="47"/>
      <c r="E9439" s="47"/>
      <c r="F9439" s="47"/>
      <c r="G9439" s="48"/>
      <c r="H9439" s="47"/>
      <c r="I9439" s="51"/>
      <c r="J9439" s="51"/>
      <c r="K9439" s="47"/>
      <c r="L9439" s="47"/>
      <c r="M9439" s="47"/>
      <c r="N9439" s="47"/>
      <c r="O9439" s="48"/>
    </row>
    <row r="9440" spans="2:15" x14ac:dyDescent="0.25">
      <c r="B9440" s="84"/>
      <c r="C9440" s="47"/>
      <c r="D9440" s="47"/>
      <c r="E9440" s="47"/>
      <c r="F9440" s="47"/>
      <c r="G9440" s="48"/>
      <c r="H9440" s="47"/>
      <c r="I9440" s="51"/>
      <c r="J9440" s="51"/>
      <c r="K9440" s="47"/>
      <c r="L9440" s="47"/>
      <c r="M9440" s="47"/>
      <c r="N9440" s="47"/>
      <c r="O9440" s="48"/>
    </row>
    <row r="9441" spans="2:15" x14ac:dyDescent="0.25">
      <c r="B9441" s="84"/>
      <c r="C9441" s="47"/>
      <c r="D9441" s="47"/>
      <c r="E9441" s="47"/>
      <c r="F9441" s="47"/>
      <c r="G9441" s="48"/>
      <c r="H9441" s="47"/>
      <c r="I9441" s="51"/>
      <c r="J9441" s="51"/>
      <c r="K9441" s="47"/>
      <c r="L9441" s="47"/>
      <c r="M9441" s="47"/>
      <c r="N9441" s="47"/>
      <c r="O9441" s="48"/>
    </row>
    <row r="9442" spans="2:15" x14ac:dyDescent="0.25">
      <c r="B9442" s="84"/>
      <c r="C9442" s="47"/>
      <c r="D9442" s="47"/>
      <c r="E9442" s="47"/>
      <c r="F9442" s="47"/>
      <c r="G9442" s="48"/>
      <c r="H9442" s="47"/>
      <c r="I9442" s="51"/>
      <c r="J9442" s="51"/>
      <c r="K9442" s="47"/>
      <c r="L9442" s="47"/>
      <c r="M9442" s="47"/>
      <c r="N9442" s="47"/>
      <c r="O9442" s="48"/>
    </row>
    <row r="9443" spans="2:15" x14ac:dyDescent="0.25">
      <c r="B9443" s="84"/>
      <c r="C9443" s="47"/>
      <c r="D9443" s="47"/>
      <c r="E9443" s="47"/>
      <c r="F9443" s="47"/>
      <c r="G9443" s="48"/>
      <c r="H9443" s="47"/>
      <c r="I9443" s="51"/>
      <c r="J9443" s="51"/>
      <c r="K9443" s="47"/>
      <c r="L9443" s="47"/>
      <c r="M9443" s="47"/>
      <c r="N9443" s="47"/>
      <c r="O9443" s="48"/>
    </row>
    <row r="9444" spans="2:15" x14ac:dyDescent="0.25">
      <c r="B9444" s="84"/>
      <c r="C9444" s="47"/>
      <c r="D9444" s="47"/>
      <c r="E9444" s="47"/>
      <c r="F9444" s="47"/>
      <c r="G9444" s="48"/>
      <c r="H9444" s="47"/>
      <c r="I9444" s="51"/>
      <c r="J9444" s="51"/>
      <c r="K9444" s="47"/>
      <c r="L9444" s="47"/>
      <c r="M9444" s="47"/>
      <c r="N9444" s="47"/>
      <c r="O9444" s="48"/>
    </row>
    <row r="9445" spans="2:15" x14ac:dyDescent="0.25">
      <c r="B9445" s="84"/>
      <c r="C9445" s="47"/>
      <c r="D9445" s="47"/>
      <c r="E9445" s="47"/>
      <c r="F9445" s="47"/>
      <c r="G9445" s="48"/>
      <c r="H9445" s="47"/>
      <c r="I9445" s="51"/>
      <c r="J9445" s="51"/>
      <c r="K9445" s="47"/>
      <c r="L9445" s="47"/>
      <c r="M9445" s="47"/>
      <c r="N9445" s="47"/>
      <c r="O9445" s="48"/>
    </row>
    <row r="9446" spans="2:15" x14ac:dyDescent="0.25">
      <c r="B9446" s="84"/>
      <c r="C9446" s="47"/>
      <c r="D9446" s="47"/>
      <c r="E9446" s="47"/>
      <c r="F9446" s="47"/>
      <c r="G9446" s="48"/>
      <c r="H9446" s="47"/>
      <c r="I9446" s="51"/>
      <c r="J9446" s="51"/>
      <c r="K9446" s="47"/>
      <c r="L9446" s="47"/>
      <c r="M9446" s="47"/>
      <c r="N9446" s="47"/>
      <c r="O9446" s="48"/>
    </row>
    <row r="9447" spans="2:15" x14ac:dyDescent="0.25">
      <c r="B9447" s="84"/>
      <c r="C9447" s="47"/>
      <c r="D9447" s="47"/>
      <c r="E9447" s="47"/>
      <c r="F9447" s="47"/>
      <c r="G9447" s="48"/>
      <c r="H9447" s="47"/>
      <c r="I9447" s="51"/>
      <c r="J9447" s="51"/>
      <c r="K9447" s="47"/>
      <c r="L9447" s="47"/>
      <c r="M9447" s="47"/>
      <c r="N9447" s="47"/>
      <c r="O9447" s="48"/>
    </row>
    <row r="9448" spans="2:15" x14ac:dyDescent="0.25">
      <c r="B9448" s="84"/>
      <c r="C9448" s="47"/>
      <c r="D9448" s="47"/>
      <c r="E9448" s="47"/>
      <c r="F9448" s="47"/>
      <c r="G9448" s="48"/>
      <c r="H9448" s="47"/>
      <c r="I9448" s="51"/>
      <c r="J9448" s="51"/>
      <c r="K9448" s="47"/>
      <c r="L9448" s="47"/>
      <c r="M9448" s="47"/>
      <c r="N9448" s="47"/>
      <c r="O9448" s="48"/>
    </row>
    <row r="9449" spans="2:15" x14ac:dyDescent="0.25">
      <c r="B9449" s="84"/>
      <c r="C9449" s="47"/>
      <c r="D9449" s="47"/>
      <c r="E9449" s="47"/>
      <c r="F9449" s="47"/>
      <c r="G9449" s="48"/>
      <c r="H9449" s="47"/>
      <c r="I9449" s="51"/>
      <c r="J9449" s="51"/>
      <c r="K9449" s="47"/>
      <c r="L9449" s="47"/>
      <c r="M9449" s="47"/>
      <c r="N9449" s="47"/>
      <c r="O9449" s="48"/>
    </row>
    <row r="9450" spans="2:15" x14ac:dyDescent="0.25">
      <c r="B9450" s="84"/>
      <c r="C9450" s="47"/>
      <c r="D9450" s="47"/>
      <c r="E9450" s="47"/>
      <c r="F9450" s="47"/>
      <c r="G9450" s="48"/>
      <c r="H9450" s="47"/>
      <c r="I9450" s="51"/>
      <c r="J9450" s="51"/>
      <c r="K9450" s="47"/>
      <c r="L9450" s="47"/>
      <c r="M9450" s="47"/>
      <c r="N9450" s="47"/>
      <c r="O9450" s="48"/>
    </row>
    <row r="9451" spans="2:15" x14ac:dyDescent="0.25">
      <c r="B9451" s="84"/>
      <c r="C9451" s="47"/>
      <c r="D9451" s="47"/>
      <c r="E9451" s="47"/>
      <c r="F9451" s="47"/>
      <c r="G9451" s="48"/>
      <c r="H9451" s="47"/>
      <c r="I9451" s="51"/>
      <c r="J9451" s="51"/>
      <c r="K9451" s="47"/>
      <c r="L9451" s="47"/>
      <c r="M9451" s="47"/>
      <c r="N9451" s="47"/>
      <c r="O9451" s="48"/>
    </row>
    <row r="9452" spans="2:15" x14ac:dyDescent="0.25">
      <c r="B9452" s="84"/>
      <c r="C9452" s="47"/>
      <c r="D9452" s="47"/>
      <c r="E9452" s="47"/>
      <c r="F9452" s="47"/>
      <c r="G9452" s="48"/>
      <c r="H9452" s="47"/>
      <c r="I9452" s="51"/>
      <c r="J9452" s="51"/>
      <c r="K9452" s="47"/>
      <c r="L9452" s="47"/>
      <c r="M9452" s="47"/>
      <c r="N9452" s="47"/>
      <c r="O9452" s="48"/>
    </row>
    <row r="9453" spans="2:15" x14ac:dyDescent="0.25">
      <c r="B9453" s="84"/>
      <c r="C9453" s="47"/>
      <c r="D9453" s="47"/>
      <c r="E9453" s="47"/>
      <c r="F9453" s="47"/>
      <c r="G9453" s="48"/>
      <c r="H9453" s="47"/>
      <c r="I9453" s="51"/>
      <c r="J9453" s="51"/>
      <c r="K9453" s="47"/>
      <c r="L9453" s="47"/>
      <c r="M9453" s="47"/>
      <c r="N9453" s="47"/>
      <c r="O9453" s="48"/>
    </row>
    <row r="9454" spans="2:15" x14ac:dyDescent="0.25">
      <c r="B9454" s="84"/>
      <c r="C9454" s="47"/>
      <c r="D9454" s="47"/>
      <c r="E9454" s="47"/>
      <c r="F9454" s="47"/>
      <c r="G9454" s="48"/>
      <c r="H9454" s="47"/>
      <c r="I9454" s="51"/>
      <c r="J9454" s="51"/>
      <c r="K9454" s="47"/>
      <c r="L9454" s="47"/>
      <c r="M9454" s="47"/>
      <c r="N9454" s="47"/>
      <c r="O9454" s="48"/>
    </row>
    <row r="9455" spans="2:15" x14ac:dyDescent="0.25">
      <c r="B9455" s="84"/>
      <c r="C9455" s="47"/>
      <c r="D9455" s="47"/>
      <c r="E9455" s="47"/>
      <c r="F9455" s="47"/>
      <c r="G9455" s="48"/>
      <c r="H9455" s="47"/>
      <c r="I9455" s="51"/>
      <c r="J9455" s="51"/>
      <c r="K9455" s="47"/>
      <c r="L9455" s="47"/>
      <c r="M9455" s="47"/>
      <c r="N9455" s="47"/>
      <c r="O9455" s="48"/>
    </row>
    <row r="9456" spans="2:15" x14ac:dyDescent="0.25">
      <c r="B9456" s="84"/>
      <c r="C9456" s="47"/>
      <c r="D9456" s="47"/>
      <c r="E9456" s="47"/>
      <c r="F9456" s="47"/>
      <c r="G9456" s="48"/>
      <c r="H9456" s="47"/>
      <c r="I9456" s="51"/>
      <c r="J9456" s="51"/>
      <c r="K9456" s="47"/>
      <c r="L9456" s="47"/>
      <c r="M9456" s="47"/>
      <c r="N9456" s="47"/>
      <c r="O9456" s="48"/>
    </row>
    <row r="9457" spans="2:15" x14ac:dyDescent="0.25">
      <c r="B9457" s="84"/>
      <c r="C9457" s="47"/>
      <c r="D9457" s="47"/>
      <c r="E9457" s="47"/>
      <c r="F9457" s="47"/>
      <c r="G9457" s="48"/>
      <c r="H9457" s="47"/>
      <c r="I9457" s="51"/>
      <c r="J9457" s="51"/>
      <c r="K9457" s="47"/>
      <c r="L9457" s="47"/>
      <c r="M9457" s="47"/>
      <c r="N9457" s="47"/>
      <c r="O9457" s="48"/>
    </row>
    <row r="9458" spans="2:15" x14ac:dyDescent="0.25">
      <c r="B9458" s="84"/>
      <c r="C9458" s="47"/>
      <c r="D9458" s="47"/>
      <c r="E9458" s="47"/>
      <c r="F9458" s="47"/>
      <c r="G9458" s="48"/>
      <c r="H9458" s="47"/>
      <c r="I9458" s="51"/>
      <c r="J9458" s="51"/>
      <c r="K9458" s="47"/>
      <c r="L9458" s="47"/>
      <c r="M9458" s="47"/>
      <c r="N9458" s="47"/>
      <c r="O9458" s="48"/>
    </row>
    <row r="9459" spans="2:15" x14ac:dyDescent="0.25">
      <c r="B9459" s="84"/>
      <c r="C9459" s="47"/>
      <c r="D9459" s="47"/>
      <c r="E9459" s="47"/>
      <c r="F9459" s="47"/>
      <c r="G9459" s="48"/>
      <c r="H9459" s="47"/>
      <c r="I9459" s="51"/>
      <c r="J9459" s="51"/>
      <c r="K9459" s="47"/>
      <c r="L9459" s="47"/>
      <c r="M9459" s="47"/>
      <c r="N9459" s="47"/>
      <c r="O9459" s="48"/>
    </row>
    <row r="9460" spans="2:15" x14ac:dyDescent="0.25">
      <c r="B9460" s="84"/>
      <c r="C9460" s="47"/>
      <c r="D9460" s="47"/>
      <c r="E9460" s="47"/>
      <c r="F9460" s="47"/>
      <c r="G9460" s="48"/>
      <c r="H9460" s="47"/>
      <c r="I9460" s="51"/>
      <c r="J9460" s="51"/>
      <c r="K9460" s="47"/>
      <c r="L9460" s="47"/>
      <c r="M9460" s="47"/>
      <c r="N9460" s="47"/>
      <c r="O9460" s="48"/>
    </row>
    <row r="9461" spans="2:15" x14ac:dyDescent="0.25">
      <c r="B9461" s="84"/>
      <c r="C9461" s="47"/>
      <c r="D9461" s="47"/>
      <c r="E9461" s="47"/>
      <c r="F9461" s="47"/>
      <c r="G9461" s="48"/>
      <c r="H9461" s="47"/>
      <c r="I9461" s="51"/>
      <c r="J9461" s="51"/>
      <c r="K9461" s="47"/>
      <c r="L9461" s="47"/>
      <c r="M9461" s="47"/>
      <c r="N9461" s="47"/>
      <c r="O9461" s="48"/>
    </row>
    <row r="9462" spans="2:15" x14ac:dyDescent="0.25">
      <c r="B9462" s="84"/>
      <c r="C9462" s="47"/>
      <c r="D9462" s="47"/>
      <c r="E9462" s="47"/>
      <c r="F9462" s="47"/>
      <c r="G9462" s="48"/>
      <c r="H9462" s="47"/>
      <c r="I9462" s="51"/>
      <c r="J9462" s="51"/>
      <c r="K9462" s="47"/>
      <c r="L9462" s="47"/>
      <c r="M9462" s="47"/>
      <c r="N9462" s="47"/>
      <c r="O9462" s="48"/>
    </row>
    <row r="9463" spans="2:15" x14ac:dyDescent="0.25">
      <c r="B9463" s="84"/>
      <c r="C9463" s="47"/>
      <c r="D9463" s="47"/>
      <c r="E9463" s="47"/>
      <c r="F9463" s="47"/>
      <c r="G9463" s="48"/>
      <c r="H9463" s="47"/>
      <c r="I9463" s="51"/>
      <c r="J9463" s="51"/>
      <c r="K9463" s="47"/>
      <c r="L9463" s="47"/>
      <c r="M9463" s="47"/>
      <c r="N9463" s="47"/>
      <c r="O9463" s="48"/>
    </row>
    <row r="9464" spans="2:15" x14ac:dyDescent="0.25">
      <c r="B9464" s="84"/>
      <c r="C9464" s="47"/>
      <c r="D9464" s="47"/>
      <c r="E9464" s="47"/>
      <c r="F9464" s="47"/>
      <c r="G9464" s="48"/>
      <c r="H9464" s="47"/>
      <c r="I9464" s="51"/>
      <c r="J9464" s="51"/>
      <c r="K9464" s="47"/>
      <c r="L9464" s="47"/>
      <c r="M9464" s="47"/>
      <c r="N9464" s="47"/>
      <c r="O9464" s="48"/>
    </row>
    <row r="9465" spans="2:15" x14ac:dyDescent="0.25">
      <c r="B9465" s="84"/>
      <c r="C9465" s="47"/>
      <c r="D9465" s="47"/>
      <c r="E9465" s="47"/>
      <c r="F9465" s="47"/>
      <c r="G9465" s="48"/>
      <c r="H9465" s="47"/>
      <c r="I9465" s="51"/>
      <c r="J9465" s="51"/>
      <c r="K9465" s="47"/>
      <c r="L9465" s="47"/>
      <c r="M9465" s="47"/>
      <c r="N9465" s="47"/>
      <c r="O9465" s="48"/>
    </row>
    <row r="9466" spans="2:15" x14ac:dyDescent="0.25">
      <c r="B9466" s="84"/>
      <c r="C9466" s="47"/>
      <c r="D9466" s="47"/>
      <c r="E9466" s="47"/>
      <c r="F9466" s="47"/>
      <c r="G9466" s="48"/>
      <c r="H9466" s="47"/>
      <c r="I9466" s="51"/>
      <c r="J9466" s="51"/>
      <c r="K9466" s="47"/>
      <c r="L9466" s="47"/>
      <c r="M9466" s="47"/>
      <c r="N9466" s="47"/>
      <c r="O9466" s="48"/>
    </row>
    <row r="9467" spans="2:15" x14ac:dyDescent="0.25">
      <c r="B9467" s="84"/>
      <c r="C9467" s="47"/>
      <c r="D9467" s="47"/>
      <c r="E9467" s="47"/>
      <c r="F9467" s="47"/>
      <c r="G9467" s="48"/>
      <c r="H9467" s="47"/>
      <c r="I9467" s="51"/>
      <c r="J9467" s="51"/>
      <c r="K9467" s="47"/>
      <c r="L9467" s="47"/>
      <c r="M9467" s="47"/>
      <c r="N9467" s="47"/>
      <c r="O9467" s="48"/>
    </row>
    <row r="9468" spans="2:15" x14ac:dyDescent="0.25">
      <c r="B9468" s="84"/>
      <c r="C9468" s="47"/>
      <c r="D9468" s="47"/>
      <c r="E9468" s="47"/>
      <c r="F9468" s="47"/>
      <c r="G9468" s="48"/>
      <c r="H9468" s="47"/>
      <c r="I9468" s="51"/>
      <c r="J9468" s="51"/>
      <c r="K9468" s="47"/>
      <c r="L9468" s="47"/>
      <c r="M9468" s="47"/>
      <c r="N9468" s="47"/>
      <c r="O9468" s="48"/>
    </row>
    <row r="9469" spans="2:15" x14ac:dyDescent="0.25">
      <c r="B9469" s="84"/>
      <c r="C9469" s="47"/>
      <c r="D9469" s="47"/>
      <c r="E9469" s="47"/>
      <c r="F9469" s="47"/>
      <c r="G9469" s="48"/>
      <c r="H9469" s="47"/>
      <c r="I9469" s="51"/>
      <c r="J9469" s="51"/>
      <c r="K9469" s="47"/>
      <c r="L9469" s="47"/>
      <c r="M9469" s="47"/>
      <c r="N9469" s="47"/>
      <c r="O9469" s="48"/>
    </row>
    <row r="9470" spans="2:15" x14ac:dyDescent="0.25">
      <c r="B9470" s="84"/>
      <c r="C9470" s="47"/>
      <c r="D9470" s="47"/>
      <c r="E9470" s="47"/>
      <c r="F9470" s="47"/>
      <c r="G9470" s="48"/>
      <c r="H9470" s="47"/>
      <c r="I9470" s="51"/>
      <c r="J9470" s="51"/>
      <c r="K9470" s="47"/>
      <c r="L9470" s="47"/>
      <c r="M9470" s="47"/>
      <c r="N9470" s="47"/>
      <c r="O9470" s="48"/>
    </row>
    <row r="9471" spans="2:15" x14ac:dyDescent="0.25">
      <c r="B9471" s="84"/>
      <c r="C9471" s="47"/>
      <c r="D9471" s="47"/>
      <c r="E9471" s="47"/>
      <c r="F9471" s="47"/>
      <c r="G9471" s="48"/>
      <c r="H9471" s="47"/>
      <c r="I9471" s="51"/>
      <c r="J9471" s="51"/>
      <c r="K9471" s="47"/>
      <c r="L9471" s="47"/>
      <c r="M9471" s="47"/>
      <c r="N9471" s="47"/>
      <c r="O9471" s="48"/>
    </row>
    <row r="9472" spans="2:15" x14ac:dyDescent="0.25">
      <c r="B9472" s="84"/>
      <c r="C9472" s="47"/>
      <c r="D9472" s="47"/>
      <c r="E9472" s="47"/>
      <c r="F9472" s="47"/>
      <c r="G9472" s="48"/>
      <c r="H9472" s="47"/>
      <c r="I9472" s="51"/>
      <c r="J9472" s="51"/>
      <c r="K9472" s="47"/>
      <c r="L9472" s="47"/>
      <c r="M9472" s="47"/>
      <c r="N9472" s="47"/>
      <c r="O9472" s="48"/>
    </row>
    <row r="9473" spans="2:15" x14ac:dyDescent="0.25">
      <c r="B9473" s="84"/>
      <c r="C9473" s="47"/>
      <c r="D9473" s="47"/>
      <c r="E9473" s="47"/>
      <c r="F9473" s="47"/>
      <c r="G9473" s="48"/>
      <c r="H9473" s="47"/>
      <c r="I9473" s="51"/>
      <c r="J9473" s="51"/>
      <c r="K9473" s="47"/>
      <c r="L9473" s="47"/>
      <c r="M9473" s="47"/>
      <c r="N9473" s="47"/>
      <c r="O9473" s="48"/>
    </row>
    <row r="9474" spans="2:15" x14ac:dyDescent="0.25">
      <c r="B9474" s="84"/>
      <c r="C9474" s="47"/>
      <c r="D9474" s="47"/>
      <c r="E9474" s="47"/>
      <c r="F9474" s="47"/>
      <c r="G9474" s="48"/>
      <c r="H9474" s="47"/>
      <c r="I9474" s="51"/>
      <c r="J9474" s="51"/>
      <c r="K9474" s="47"/>
      <c r="L9474" s="47"/>
      <c r="M9474" s="47"/>
      <c r="N9474" s="47"/>
      <c r="O9474" s="48"/>
    </row>
    <row r="9475" spans="2:15" x14ac:dyDescent="0.25">
      <c r="B9475" s="84"/>
      <c r="C9475" s="47"/>
      <c r="D9475" s="47"/>
      <c r="E9475" s="47"/>
      <c r="F9475" s="47"/>
      <c r="G9475" s="48"/>
      <c r="H9475" s="47"/>
      <c r="I9475" s="51"/>
      <c r="J9475" s="51"/>
      <c r="K9475" s="47"/>
      <c r="L9475" s="47"/>
      <c r="M9475" s="47"/>
      <c r="N9475" s="47"/>
      <c r="O9475" s="48"/>
    </row>
    <row r="9476" spans="2:15" x14ac:dyDescent="0.25">
      <c r="B9476" s="84"/>
      <c r="C9476" s="47"/>
      <c r="D9476" s="47"/>
      <c r="E9476" s="47"/>
      <c r="F9476" s="47"/>
      <c r="G9476" s="48"/>
      <c r="H9476" s="47"/>
      <c r="I9476" s="51"/>
      <c r="J9476" s="51"/>
      <c r="K9476" s="47"/>
      <c r="L9476" s="47"/>
      <c r="M9476" s="47"/>
      <c r="N9476" s="47"/>
      <c r="O9476" s="48"/>
    </row>
    <row r="9477" spans="2:15" x14ac:dyDescent="0.25">
      <c r="B9477" s="84"/>
      <c r="C9477" s="47"/>
      <c r="D9477" s="47"/>
      <c r="E9477" s="47"/>
      <c r="F9477" s="47"/>
      <c r="G9477" s="48"/>
      <c r="H9477" s="47"/>
      <c r="I9477" s="51"/>
      <c r="J9477" s="51"/>
      <c r="K9477" s="47"/>
      <c r="L9477" s="47"/>
      <c r="M9477" s="47"/>
      <c r="N9477" s="47"/>
      <c r="O9477" s="48"/>
    </row>
    <row r="9478" spans="2:15" x14ac:dyDescent="0.25">
      <c r="B9478" s="84"/>
      <c r="C9478" s="47"/>
      <c r="D9478" s="47"/>
      <c r="E9478" s="47"/>
      <c r="F9478" s="47"/>
      <c r="G9478" s="48"/>
      <c r="H9478" s="47"/>
      <c r="I9478" s="51"/>
      <c r="J9478" s="51"/>
      <c r="K9478" s="47"/>
      <c r="L9478" s="47"/>
      <c r="M9478" s="47"/>
      <c r="N9478" s="47"/>
      <c r="O9478" s="48"/>
    </row>
    <row r="9479" spans="2:15" x14ac:dyDescent="0.25">
      <c r="B9479" s="84"/>
      <c r="C9479" s="47"/>
      <c r="D9479" s="47"/>
      <c r="E9479" s="47"/>
      <c r="F9479" s="47"/>
      <c r="G9479" s="48"/>
      <c r="H9479" s="47"/>
      <c r="I9479" s="51"/>
      <c r="J9479" s="51"/>
      <c r="K9479" s="47"/>
      <c r="L9479" s="47"/>
      <c r="M9479" s="47"/>
      <c r="N9479" s="47"/>
      <c r="O9479" s="48"/>
    </row>
    <row r="9480" spans="2:15" x14ac:dyDescent="0.25">
      <c r="B9480" s="84"/>
      <c r="C9480" s="47"/>
      <c r="D9480" s="47"/>
      <c r="E9480" s="47"/>
      <c r="F9480" s="47"/>
      <c r="G9480" s="48"/>
      <c r="H9480" s="47"/>
      <c r="I9480" s="51"/>
      <c r="J9480" s="51"/>
      <c r="K9480" s="47"/>
      <c r="L9480" s="47"/>
      <c r="M9480" s="47"/>
      <c r="N9480" s="47"/>
      <c r="O9480" s="48"/>
    </row>
    <row r="9481" spans="2:15" x14ac:dyDescent="0.25">
      <c r="B9481" s="84"/>
      <c r="C9481" s="47"/>
      <c r="D9481" s="47"/>
      <c r="E9481" s="47"/>
      <c r="F9481" s="47"/>
      <c r="G9481" s="48"/>
      <c r="H9481" s="47"/>
      <c r="I9481" s="51"/>
      <c r="J9481" s="51"/>
      <c r="K9481" s="47"/>
      <c r="L9481" s="47"/>
      <c r="M9481" s="47"/>
      <c r="N9481" s="47"/>
      <c r="O9481" s="48"/>
    </row>
    <row r="9482" spans="2:15" x14ac:dyDescent="0.25">
      <c r="B9482" s="84"/>
      <c r="C9482" s="47"/>
      <c r="D9482" s="47"/>
      <c r="E9482" s="47"/>
      <c r="F9482" s="47"/>
      <c r="G9482" s="48"/>
      <c r="H9482" s="47"/>
      <c r="I9482" s="51"/>
      <c r="J9482" s="51"/>
      <c r="K9482" s="47"/>
      <c r="L9482" s="47"/>
      <c r="M9482" s="47"/>
      <c r="N9482" s="47"/>
      <c r="O9482" s="48"/>
    </row>
    <row r="9483" spans="2:15" x14ac:dyDescent="0.25">
      <c r="B9483" s="84"/>
      <c r="C9483" s="47"/>
      <c r="D9483" s="47"/>
      <c r="E9483" s="47"/>
      <c r="F9483" s="47"/>
      <c r="G9483" s="48"/>
      <c r="H9483" s="47"/>
      <c r="I9483" s="51"/>
      <c r="J9483" s="51"/>
      <c r="K9483" s="47"/>
      <c r="L9483" s="47"/>
      <c r="M9483" s="47"/>
      <c r="N9483" s="47"/>
      <c r="O9483" s="48"/>
    </row>
    <row r="9484" spans="2:15" x14ac:dyDescent="0.25">
      <c r="B9484" s="84"/>
      <c r="C9484" s="47"/>
      <c r="D9484" s="47"/>
      <c r="E9484" s="47"/>
      <c r="F9484" s="47"/>
      <c r="G9484" s="48"/>
      <c r="H9484" s="47"/>
      <c r="I9484" s="51"/>
      <c r="J9484" s="51"/>
      <c r="K9484" s="47"/>
      <c r="L9484" s="47"/>
      <c r="M9484" s="47"/>
      <c r="N9484" s="47"/>
      <c r="O9484" s="48"/>
    </row>
    <row r="9485" spans="2:15" x14ac:dyDescent="0.25">
      <c r="B9485" s="84"/>
      <c r="C9485" s="47"/>
      <c r="D9485" s="47"/>
      <c r="E9485" s="47"/>
      <c r="F9485" s="47"/>
      <c r="G9485" s="48"/>
      <c r="H9485" s="47"/>
      <c r="I9485" s="51"/>
      <c r="J9485" s="51"/>
      <c r="K9485" s="47"/>
      <c r="L9485" s="47"/>
      <c r="M9485" s="47"/>
      <c r="N9485" s="47"/>
      <c r="O9485" s="48"/>
    </row>
    <row r="9486" spans="2:15" x14ac:dyDescent="0.25">
      <c r="B9486" s="84"/>
      <c r="C9486" s="47"/>
      <c r="D9486" s="47"/>
      <c r="E9486" s="47"/>
      <c r="F9486" s="47"/>
      <c r="G9486" s="48"/>
      <c r="H9486" s="47"/>
      <c r="I9486" s="51"/>
      <c r="J9486" s="51"/>
      <c r="K9486" s="47"/>
      <c r="L9486" s="47"/>
      <c r="M9486" s="47"/>
      <c r="N9486" s="47"/>
      <c r="O9486" s="48"/>
    </row>
    <row r="9487" spans="2:15" x14ac:dyDescent="0.25">
      <c r="B9487" s="84"/>
      <c r="C9487" s="47"/>
      <c r="D9487" s="47"/>
      <c r="E9487" s="47"/>
      <c r="F9487" s="47"/>
      <c r="G9487" s="48"/>
      <c r="H9487" s="47"/>
      <c r="I9487" s="51"/>
      <c r="J9487" s="51"/>
      <c r="K9487" s="47"/>
      <c r="L9487" s="47"/>
      <c r="M9487" s="47"/>
      <c r="N9487" s="47"/>
      <c r="O9487" s="48"/>
    </row>
    <row r="9488" spans="2:15" x14ac:dyDescent="0.25">
      <c r="B9488" s="84"/>
      <c r="C9488" s="47"/>
      <c r="D9488" s="47"/>
      <c r="E9488" s="47"/>
      <c r="F9488" s="47"/>
      <c r="G9488" s="48"/>
      <c r="H9488" s="47"/>
      <c r="I9488" s="51"/>
      <c r="J9488" s="51"/>
      <c r="K9488" s="47"/>
      <c r="L9488" s="47"/>
      <c r="M9488" s="47"/>
      <c r="N9488" s="47"/>
      <c r="O9488" s="48"/>
    </row>
    <row r="9489" spans="2:15" x14ac:dyDescent="0.25">
      <c r="B9489" s="84"/>
      <c r="C9489" s="47"/>
      <c r="D9489" s="47"/>
      <c r="E9489" s="47"/>
      <c r="F9489" s="47"/>
      <c r="G9489" s="48"/>
      <c r="H9489" s="47"/>
      <c r="I9489" s="51"/>
      <c r="J9489" s="51"/>
      <c r="K9489" s="47"/>
      <c r="L9489" s="47"/>
      <c r="M9489" s="47"/>
      <c r="N9489" s="47"/>
      <c r="O9489" s="48"/>
    </row>
    <row r="9490" spans="2:15" x14ac:dyDescent="0.25">
      <c r="B9490" s="84"/>
      <c r="C9490" s="47"/>
      <c r="D9490" s="47"/>
      <c r="E9490" s="47"/>
      <c r="F9490" s="47"/>
      <c r="G9490" s="48"/>
      <c r="H9490" s="47"/>
      <c r="I9490" s="51"/>
      <c r="J9490" s="51"/>
      <c r="K9490" s="47"/>
      <c r="L9490" s="47"/>
      <c r="M9490" s="47"/>
      <c r="N9490" s="47"/>
      <c r="O9490" s="48"/>
    </row>
    <row r="9491" spans="2:15" x14ac:dyDescent="0.25">
      <c r="B9491" s="84"/>
      <c r="C9491" s="47"/>
      <c r="D9491" s="47"/>
      <c r="E9491" s="47"/>
      <c r="F9491" s="47"/>
      <c r="G9491" s="48"/>
      <c r="H9491" s="47"/>
      <c r="I9491" s="51"/>
      <c r="J9491" s="51"/>
      <c r="K9491" s="47"/>
      <c r="L9491" s="47"/>
      <c r="M9491" s="47"/>
      <c r="N9491" s="47"/>
      <c r="O9491" s="48"/>
    </row>
    <row r="9492" spans="2:15" x14ac:dyDescent="0.25">
      <c r="B9492" s="84"/>
      <c r="C9492" s="47"/>
      <c r="D9492" s="47"/>
      <c r="E9492" s="47"/>
      <c r="F9492" s="47"/>
      <c r="G9492" s="48"/>
      <c r="H9492" s="47"/>
      <c r="I9492" s="51"/>
      <c r="J9492" s="51"/>
      <c r="K9492" s="47"/>
      <c r="L9492" s="47"/>
      <c r="M9492" s="47"/>
      <c r="N9492" s="47"/>
      <c r="O9492" s="48"/>
    </row>
    <row r="9493" spans="2:15" x14ac:dyDescent="0.25">
      <c r="B9493" s="84"/>
      <c r="C9493" s="47"/>
      <c r="D9493" s="47"/>
      <c r="E9493" s="47"/>
      <c r="F9493" s="47"/>
      <c r="G9493" s="48"/>
      <c r="H9493" s="47"/>
      <c r="I9493" s="51"/>
      <c r="J9493" s="51"/>
      <c r="K9493" s="47"/>
      <c r="L9493" s="47"/>
      <c r="M9493" s="47"/>
      <c r="N9493" s="47"/>
      <c r="O9493" s="48"/>
    </row>
    <row r="9494" spans="2:15" x14ac:dyDescent="0.25">
      <c r="B9494" s="84"/>
      <c r="C9494" s="47"/>
      <c r="D9494" s="47"/>
      <c r="E9494" s="47"/>
      <c r="F9494" s="47"/>
      <c r="G9494" s="48"/>
      <c r="H9494" s="47"/>
      <c r="I9494" s="51"/>
      <c r="J9494" s="51"/>
      <c r="K9494" s="47"/>
      <c r="L9494" s="47"/>
      <c r="M9494" s="47"/>
      <c r="N9494" s="47"/>
      <c r="O9494" s="48"/>
    </row>
    <row r="9495" spans="2:15" x14ac:dyDescent="0.25">
      <c r="B9495" s="84"/>
      <c r="C9495" s="47"/>
      <c r="D9495" s="47"/>
      <c r="E9495" s="47"/>
      <c r="F9495" s="47"/>
      <c r="G9495" s="48"/>
      <c r="H9495" s="47"/>
      <c r="I9495" s="51"/>
      <c r="J9495" s="51"/>
      <c r="K9495" s="47"/>
      <c r="L9495" s="47"/>
      <c r="M9495" s="47"/>
      <c r="N9495" s="47"/>
      <c r="O9495" s="48"/>
    </row>
    <row r="9496" spans="2:15" x14ac:dyDescent="0.25">
      <c r="B9496" s="84"/>
      <c r="C9496" s="47"/>
      <c r="D9496" s="47"/>
      <c r="E9496" s="47"/>
      <c r="F9496" s="47"/>
      <c r="G9496" s="48"/>
      <c r="H9496" s="47"/>
      <c r="I9496" s="51"/>
      <c r="J9496" s="51"/>
      <c r="K9496" s="47"/>
      <c r="L9496" s="47"/>
      <c r="M9496" s="47"/>
      <c r="N9496" s="47"/>
      <c r="O9496" s="48"/>
    </row>
    <row r="9497" spans="2:15" x14ac:dyDescent="0.25">
      <c r="B9497" s="84"/>
      <c r="C9497" s="47"/>
      <c r="D9497" s="47"/>
      <c r="E9497" s="47"/>
      <c r="F9497" s="47"/>
      <c r="G9497" s="48"/>
      <c r="H9497" s="47"/>
      <c r="I9497" s="51"/>
      <c r="J9497" s="51"/>
      <c r="K9497" s="47"/>
      <c r="L9497" s="47"/>
      <c r="M9497" s="47"/>
      <c r="N9497" s="47"/>
      <c r="O9497" s="48"/>
    </row>
    <row r="9498" spans="2:15" x14ac:dyDescent="0.25">
      <c r="B9498" s="84"/>
      <c r="C9498" s="47"/>
      <c r="D9498" s="47"/>
      <c r="E9498" s="47"/>
      <c r="F9498" s="47"/>
      <c r="G9498" s="48"/>
      <c r="H9498" s="47"/>
      <c r="I9498" s="51"/>
      <c r="J9498" s="51"/>
      <c r="K9498" s="47"/>
      <c r="L9498" s="47"/>
      <c r="M9498" s="47"/>
      <c r="N9498" s="47"/>
      <c r="O9498" s="48"/>
    </row>
    <row r="9499" spans="2:15" x14ac:dyDescent="0.25">
      <c r="B9499" s="84"/>
      <c r="C9499" s="47"/>
      <c r="D9499" s="47"/>
      <c r="E9499" s="47"/>
      <c r="F9499" s="47"/>
      <c r="G9499" s="48"/>
      <c r="H9499" s="47"/>
      <c r="I9499" s="51"/>
      <c r="J9499" s="51"/>
      <c r="K9499" s="47"/>
      <c r="L9499" s="47"/>
      <c r="M9499" s="47"/>
      <c r="N9499" s="47"/>
      <c r="O9499" s="48"/>
    </row>
    <row r="9500" spans="2:15" x14ac:dyDescent="0.25">
      <c r="B9500" s="84"/>
      <c r="C9500" s="47"/>
      <c r="D9500" s="47"/>
      <c r="E9500" s="47"/>
      <c r="F9500" s="47"/>
      <c r="G9500" s="48"/>
      <c r="H9500" s="47"/>
      <c r="I9500" s="51"/>
      <c r="J9500" s="51"/>
      <c r="K9500" s="47"/>
      <c r="L9500" s="47"/>
      <c r="M9500" s="47"/>
      <c r="N9500" s="47"/>
      <c r="O9500" s="48"/>
    </row>
    <row r="9501" spans="2:15" x14ac:dyDescent="0.25">
      <c r="B9501" s="84"/>
      <c r="C9501" s="47"/>
      <c r="D9501" s="47"/>
      <c r="E9501" s="47"/>
      <c r="F9501" s="47"/>
      <c r="G9501" s="48"/>
      <c r="H9501" s="47"/>
      <c r="I9501" s="51"/>
      <c r="J9501" s="51"/>
      <c r="K9501" s="47"/>
      <c r="L9501" s="47"/>
      <c r="M9501" s="47"/>
      <c r="N9501" s="47"/>
      <c r="O9501" s="48"/>
    </row>
    <row r="9502" spans="2:15" x14ac:dyDescent="0.25">
      <c r="B9502" s="84"/>
      <c r="C9502" s="47"/>
      <c r="D9502" s="47"/>
      <c r="E9502" s="47"/>
      <c r="F9502" s="47"/>
      <c r="G9502" s="48"/>
      <c r="H9502" s="47"/>
      <c r="I9502" s="51"/>
      <c r="J9502" s="51"/>
      <c r="K9502" s="47"/>
      <c r="L9502" s="47"/>
      <c r="M9502" s="47"/>
      <c r="N9502" s="47"/>
      <c r="O9502" s="48"/>
    </row>
    <row r="9503" spans="2:15" x14ac:dyDescent="0.25">
      <c r="B9503" s="84"/>
      <c r="C9503" s="47"/>
      <c r="D9503" s="47"/>
      <c r="E9503" s="47"/>
      <c r="F9503" s="47"/>
      <c r="G9503" s="48"/>
      <c r="H9503" s="47"/>
      <c r="I9503" s="51"/>
      <c r="J9503" s="51"/>
      <c r="K9503" s="47"/>
      <c r="L9503" s="47"/>
      <c r="M9503" s="47"/>
      <c r="N9503" s="47"/>
      <c r="O9503" s="48"/>
    </row>
    <row r="9504" spans="2:15" x14ac:dyDescent="0.25">
      <c r="B9504" s="84"/>
      <c r="C9504" s="47"/>
      <c r="D9504" s="47"/>
      <c r="E9504" s="47"/>
      <c r="F9504" s="47"/>
      <c r="G9504" s="48"/>
      <c r="H9504" s="47"/>
      <c r="I9504" s="51"/>
      <c r="J9504" s="51"/>
      <c r="K9504" s="47"/>
      <c r="L9504" s="47"/>
      <c r="M9504" s="47"/>
      <c r="N9504" s="47"/>
      <c r="O9504" s="48"/>
    </row>
    <row r="9505" spans="2:15" x14ac:dyDescent="0.25">
      <c r="B9505" s="84"/>
      <c r="C9505" s="47"/>
      <c r="D9505" s="47"/>
      <c r="E9505" s="47"/>
      <c r="F9505" s="47"/>
      <c r="G9505" s="48"/>
      <c r="H9505" s="47"/>
      <c r="I9505" s="51"/>
      <c r="J9505" s="51"/>
      <c r="K9505" s="47"/>
      <c r="L9505" s="47"/>
      <c r="M9505" s="47"/>
      <c r="N9505" s="47"/>
      <c r="O9505" s="48"/>
    </row>
    <row r="9506" spans="2:15" x14ac:dyDescent="0.25">
      <c r="B9506" s="84"/>
      <c r="C9506" s="47"/>
      <c r="D9506" s="47"/>
      <c r="E9506" s="47"/>
      <c r="F9506" s="47"/>
      <c r="G9506" s="48"/>
      <c r="H9506" s="47"/>
      <c r="I9506" s="51"/>
      <c r="J9506" s="51"/>
      <c r="K9506" s="47"/>
      <c r="L9506" s="47"/>
      <c r="M9506" s="47"/>
      <c r="N9506" s="47"/>
      <c r="O9506" s="48"/>
    </row>
    <row r="9507" spans="2:15" x14ac:dyDescent="0.25">
      <c r="B9507" s="84"/>
      <c r="C9507" s="47"/>
      <c r="D9507" s="47"/>
      <c r="E9507" s="47"/>
      <c r="F9507" s="47"/>
      <c r="G9507" s="48"/>
      <c r="H9507" s="47"/>
      <c r="I9507" s="51"/>
      <c r="J9507" s="51"/>
      <c r="K9507" s="47"/>
      <c r="L9507" s="47"/>
      <c r="M9507" s="47"/>
      <c r="N9507" s="47"/>
      <c r="O9507" s="48"/>
    </row>
    <row r="9508" spans="2:15" x14ac:dyDescent="0.25">
      <c r="B9508" s="84"/>
      <c r="C9508" s="47"/>
      <c r="D9508" s="47"/>
      <c r="E9508" s="47"/>
      <c r="F9508" s="47"/>
      <c r="G9508" s="48"/>
      <c r="H9508" s="47"/>
      <c r="I9508" s="51"/>
      <c r="J9508" s="51"/>
      <c r="K9508" s="47"/>
      <c r="L9508" s="47"/>
      <c r="M9508" s="47"/>
      <c r="N9508" s="47"/>
      <c r="O9508" s="48"/>
    </row>
    <row r="9509" spans="2:15" x14ac:dyDescent="0.25">
      <c r="B9509" s="84"/>
      <c r="C9509" s="47"/>
      <c r="D9509" s="47"/>
      <c r="E9509" s="47"/>
      <c r="F9509" s="47"/>
      <c r="G9509" s="48"/>
      <c r="H9509" s="47"/>
      <c r="I9509" s="51"/>
      <c r="J9509" s="51"/>
      <c r="K9509" s="47"/>
      <c r="L9509" s="47"/>
      <c r="M9509" s="47"/>
      <c r="N9509" s="47"/>
      <c r="O9509" s="48"/>
    </row>
    <row r="9510" spans="2:15" x14ac:dyDescent="0.25">
      <c r="B9510" s="84"/>
      <c r="C9510" s="47"/>
      <c r="D9510" s="47"/>
      <c r="E9510" s="47"/>
      <c r="F9510" s="47"/>
      <c r="G9510" s="48"/>
      <c r="H9510" s="47"/>
      <c r="I9510" s="51"/>
      <c r="J9510" s="51"/>
      <c r="K9510" s="47"/>
      <c r="L9510" s="47"/>
      <c r="M9510" s="47"/>
      <c r="N9510" s="47"/>
      <c r="O9510" s="48"/>
    </row>
    <row r="9511" spans="2:15" x14ac:dyDescent="0.25">
      <c r="B9511" s="84"/>
      <c r="C9511" s="47"/>
      <c r="D9511" s="47"/>
      <c r="E9511" s="47"/>
      <c r="F9511" s="47"/>
      <c r="G9511" s="48"/>
      <c r="H9511" s="47"/>
      <c r="I9511" s="51"/>
      <c r="J9511" s="51"/>
      <c r="K9511" s="47"/>
      <c r="L9511" s="47"/>
      <c r="M9511" s="47"/>
      <c r="N9511" s="47"/>
      <c r="O9511" s="48"/>
    </row>
    <row r="9512" spans="2:15" x14ac:dyDescent="0.25">
      <c r="B9512" s="84"/>
      <c r="C9512" s="47"/>
      <c r="D9512" s="47"/>
      <c r="E9512" s="47"/>
      <c r="F9512" s="47"/>
      <c r="G9512" s="48"/>
      <c r="H9512" s="47"/>
      <c r="I9512" s="51"/>
      <c r="J9512" s="51"/>
      <c r="K9512" s="47"/>
      <c r="L9512" s="47"/>
      <c r="M9512" s="47"/>
      <c r="N9512" s="47"/>
      <c r="O9512" s="48"/>
    </row>
    <row r="9513" spans="2:15" x14ac:dyDescent="0.25">
      <c r="B9513" s="84"/>
      <c r="C9513" s="47"/>
      <c r="D9513" s="47"/>
      <c r="E9513" s="47"/>
      <c r="F9513" s="47"/>
      <c r="G9513" s="48"/>
      <c r="H9513" s="47"/>
      <c r="I9513" s="51"/>
      <c r="J9513" s="51"/>
      <c r="K9513" s="47"/>
      <c r="L9513" s="47"/>
      <c r="M9513" s="47"/>
      <c r="N9513" s="47"/>
      <c r="O9513" s="48"/>
    </row>
    <row r="9514" spans="2:15" x14ac:dyDescent="0.25">
      <c r="B9514" s="84"/>
      <c r="C9514" s="47"/>
      <c r="D9514" s="47"/>
      <c r="E9514" s="47"/>
      <c r="F9514" s="47"/>
      <c r="G9514" s="48"/>
      <c r="H9514" s="47"/>
      <c r="I9514" s="51"/>
      <c r="J9514" s="51"/>
      <c r="K9514" s="47"/>
      <c r="L9514" s="47"/>
      <c r="M9514" s="47"/>
      <c r="N9514" s="47"/>
      <c r="O9514" s="48"/>
    </row>
    <row r="9515" spans="2:15" x14ac:dyDescent="0.25">
      <c r="B9515" s="84"/>
      <c r="C9515" s="47"/>
      <c r="D9515" s="47"/>
      <c r="E9515" s="47"/>
      <c r="F9515" s="47"/>
      <c r="G9515" s="48"/>
      <c r="H9515" s="47"/>
      <c r="I9515" s="51"/>
      <c r="J9515" s="51"/>
      <c r="K9515" s="47"/>
      <c r="L9515" s="47"/>
      <c r="M9515" s="47"/>
      <c r="N9515" s="47"/>
      <c r="O9515" s="48"/>
    </row>
    <row r="9516" spans="2:15" x14ac:dyDescent="0.25">
      <c r="B9516" s="84"/>
      <c r="C9516" s="47"/>
      <c r="D9516" s="47"/>
      <c r="E9516" s="47"/>
      <c r="F9516" s="47"/>
      <c r="G9516" s="48"/>
      <c r="H9516" s="47"/>
      <c r="I9516" s="51"/>
      <c r="J9516" s="51"/>
      <c r="K9516" s="47"/>
      <c r="L9516" s="47"/>
      <c r="M9516" s="47"/>
      <c r="N9516" s="47"/>
      <c r="O9516" s="48"/>
    </row>
    <row r="9517" spans="2:15" x14ac:dyDescent="0.25">
      <c r="B9517" s="84"/>
      <c r="C9517" s="47"/>
      <c r="D9517" s="47"/>
      <c r="E9517" s="47"/>
      <c r="F9517" s="47"/>
      <c r="G9517" s="48"/>
      <c r="H9517" s="47"/>
      <c r="I9517" s="51"/>
      <c r="J9517" s="51"/>
      <c r="K9517" s="47"/>
      <c r="L9517" s="47"/>
      <c r="M9517" s="47"/>
      <c r="N9517" s="47"/>
      <c r="O9517" s="48"/>
    </row>
    <row r="9518" spans="2:15" x14ac:dyDescent="0.25">
      <c r="B9518" s="84"/>
      <c r="C9518" s="47"/>
      <c r="D9518" s="47"/>
      <c r="E9518" s="47"/>
      <c r="F9518" s="47"/>
      <c r="G9518" s="48"/>
      <c r="H9518" s="47"/>
      <c r="I9518" s="51"/>
      <c r="J9518" s="51"/>
      <c r="K9518" s="47"/>
      <c r="L9518" s="47"/>
      <c r="M9518" s="47"/>
      <c r="N9518" s="47"/>
      <c r="O9518" s="48"/>
    </row>
    <row r="9519" spans="2:15" x14ac:dyDescent="0.25">
      <c r="B9519" s="84"/>
      <c r="C9519" s="47"/>
      <c r="D9519" s="47"/>
      <c r="E9519" s="47"/>
      <c r="F9519" s="47"/>
      <c r="G9519" s="48"/>
      <c r="H9519" s="47"/>
      <c r="I9519" s="51"/>
      <c r="J9519" s="51"/>
      <c r="K9519" s="47"/>
      <c r="L9519" s="47"/>
      <c r="M9519" s="47"/>
      <c r="N9519" s="47"/>
      <c r="O9519" s="48"/>
    </row>
    <row r="9520" spans="2:15" x14ac:dyDescent="0.25">
      <c r="B9520" s="84"/>
      <c r="C9520" s="47"/>
      <c r="D9520" s="47"/>
      <c r="E9520" s="47"/>
      <c r="F9520" s="47"/>
      <c r="G9520" s="48"/>
      <c r="H9520" s="47"/>
      <c r="I9520" s="51"/>
      <c r="J9520" s="51"/>
      <c r="K9520" s="47"/>
      <c r="L9520" s="47"/>
      <c r="M9520" s="47"/>
      <c r="N9520" s="47"/>
      <c r="O9520" s="48"/>
    </row>
    <row r="9521" spans="2:15" x14ac:dyDescent="0.25">
      <c r="B9521" s="84"/>
      <c r="C9521" s="47"/>
      <c r="D9521" s="47"/>
      <c r="E9521" s="47"/>
      <c r="F9521" s="47"/>
      <c r="G9521" s="48"/>
      <c r="H9521" s="47"/>
      <c r="I9521" s="51"/>
      <c r="J9521" s="51"/>
      <c r="K9521" s="47"/>
      <c r="L9521" s="47"/>
      <c r="M9521" s="47"/>
      <c r="N9521" s="47"/>
      <c r="O9521" s="48"/>
    </row>
    <row r="9522" spans="2:15" x14ac:dyDescent="0.25">
      <c r="B9522" s="84"/>
      <c r="C9522" s="47"/>
      <c r="D9522" s="47"/>
      <c r="E9522" s="47"/>
      <c r="F9522" s="47"/>
      <c r="G9522" s="48"/>
      <c r="H9522" s="47"/>
      <c r="I9522" s="51"/>
      <c r="J9522" s="51"/>
      <c r="K9522" s="47"/>
      <c r="L9522" s="47"/>
      <c r="M9522" s="47"/>
      <c r="N9522" s="47"/>
      <c r="O9522" s="48"/>
    </row>
    <row r="9523" spans="2:15" x14ac:dyDescent="0.25">
      <c r="B9523" s="84"/>
      <c r="C9523" s="47"/>
      <c r="D9523" s="47"/>
      <c r="E9523" s="47"/>
      <c r="F9523" s="47"/>
      <c r="G9523" s="48"/>
      <c r="H9523" s="47"/>
      <c r="I9523" s="51"/>
      <c r="J9523" s="51"/>
      <c r="K9523" s="47"/>
      <c r="L9523" s="47"/>
      <c r="M9523" s="47"/>
      <c r="N9523" s="47"/>
      <c r="O9523" s="48"/>
    </row>
    <row r="9524" spans="2:15" x14ac:dyDescent="0.25">
      <c r="B9524" s="84"/>
      <c r="C9524" s="47"/>
      <c r="D9524" s="47"/>
      <c r="E9524" s="47"/>
      <c r="F9524" s="47"/>
      <c r="G9524" s="48"/>
      <c r="H9524" s="47"/>
      <c r="I9524" s="51"/>
      <c r="J9524" s="51"/>
      <c r="K9524" s="47"/>
      <c r="L9524" s="47"/>
      <c r="M9524" s="47"/>
      <c r="N9524" s="47"/>
      <c r="O9524" s="48"/>
    </row>
    <row r="9525" spans="2:15" x14ac:dyDescent="0.25">
      <c r="B9525" s="84"/>
      <c r="C9525" s="47"/>
      <c r="D9525" s="47"/>
      <c r="E9525" s="47"/>
      <c r="F9525" s="47"/>
      <c r="G9525" s="48"/>
      <c r="H9525" s="47"/>
      <c r="I9525" s="51"/>
      <c r="J9525" s="51"/>
      <c r="K9525" s="47"/>
      <c r="L9525" s="47"/>
      <c r="M9525" s="47"/>
      <c r="N9525" s="47"/>
      <c r="O9525" s="48"/>
    </row>
    <row r="9526" spans="2:15" x14ac:dyDescent="0.25">
      <c r="B9526" s="84"/>
      <c r="C9526" s="47"/>
      <c r="D9526" s="47"/>
      <c r="E9526" s="47"/>
      <c r="F9526" s="47"/>
      <c r="G9526" s="48"/>
      <c r="H9526" s="47"/>
      <c r="I9526" s="51"/>
      <c r="J9526" s="51"/>
      <c r="K9526" s="47"/>
      <c r="L9526" s="47"/>
      <c r="M9526" s="47"/>
      <c r="N9526" s="47"/>
      <c r="O9526" s="48"/>
    </row>
    <row r="9527" spans="2:15" x14ac:dyDescent="0.25">
      <c r="B9527" s="84"/>
      <c r="C9527" s="47"/>
      <c r="D9527" s="47"/>
      <c r="E9527" s="47"/>
      <c r="F9527" s="47"/>
      <c r="G9527" s="48"/>
      <c r="H9527" s="47"/>
      <c r="I9527" s="51"/>
      <c r="J9527" s="51"/>
      <c r="K9527" s="47"/>
      <c r="L9527" s="47"/>
      <c r="M9527" s="47"/>
      <c r="N9527" s="47"/>
      <c r="O9527" s="48"/>
    </row>
    <row r="9528" spans="2:15" x14ac:dyDescent="0.25">
      <c r="B9528" s="84"/>
      <c r="C9528" s="47"/>
      <c r="D9528" s="47"/>
      <c r="E9528" s="47"/>
      <c r="F9528" s="47"/>
      <c r="G9528" s="48"/>
      <c r="H9528" s="47"/>
      <c r="I9528" s="51"/>
      <c r="J9528" s="51"/>
      <c r="K9528" s="47"/>
      <c r="L9528" s="47"/>
      <c r="M9528" s="47"/>
      <c r="N9528" s="47"/>
      <c r="O9528" s="48"/>
    </row>
    <row r="9529" spans="2:15" x14ac:dyDescent="0.25">
      <c r="B9529" s="84"/>
      <c r="C9529" s="47"/>
      <c r="D9529" s="47"/>
      <c r="E9529" s="47"/>
      <c r="F9529" s="47"/>
      <c r="G9529" s="48"/>
      <c r="H9529" s="47"/>
      <c r="I9529" s="51"/>
      <c r="J9529" s="51"/>
      <c r="K9529" s="47"/>
      <c r="L9529" s="47"/>
      <c r="M9529" s="47"/>
      <c r="N9529" s="47"/>
      <c r="O9529" s="48"/>
    </row>
    <row r="9530" spans="2:15" x14ac:dyDescent="0.25">
      <c r="B9530" s="84"/>
      <c r="C9530" s="47"/>
      <c r="D9530" s="47"/>
      <c r="E9530" s="47"/>
      <c r="F9530" s="47"/>
      <c r="G9530" s="48"/>
      <c r="H9530" s="47"/>
      <c r="I9530" s="51"/>
      <c r="J9530" s="51"/>
      <c r="K9530" s="47"/>
      <c r="L9530" s="47"/>
      <c r="M9530" s="47"/>
      <c r="N9530" s="47"/>
      <c r="O9530" s="48"/>
    </row>
    <row r="9531" spans="2:15" x14ac:dyDescent="0.25">
      <c r="B9531" s="84"/>
      <c r="C9531" s="47"/>
      <c r="D9531" s="47"/>
      <c r="E9531" s="47"/>
      <c r="F9531" s="47"/>
      <c r="G9531" s="48"/>
      <c r="H9531" s="47"/>
      <c r="I9531" s="51"/>
      <c r="J9531" s="51"/>
      <c r="K9531" s="47"/>
      <c r="L9531" s="47"/>
      <c r="M9531" s="47"/>
      <c r="N9531" s="47"/>
      <c r="O9531" s="48"/>
    </row>
    <row r="9532" spans="2:15" x14ac:dyDescent="0.25">
      <c r="B9532" s="84"/>
      <c r="C9532" s="47"/>
      <c r="D9532" s="47"/>
      <c r="E9532" s="47"/>
      <c r="F9532" s="47"/>
      <c r="G9532" s="48"/>
      <c r="H9532" s="47"/>
      <c r="I9532" s="51"/>
      <c r="J9532" s="51"/>
      <c r="K9532" s="47"/>
      <c r="L9532" s="47"/>
      <c r="M9532" s="47"/>
      <c r="N9532" s="47"/>
      <c r="O9532" s="48"/>
    </row>
    <row r="9533" spans="2:15" x14ac:dyDescent="0.25">
      <c r="B9533" s="84"/>
      <c r="C9533" s="47"/>
      <c r="D9533" s="47"/>
      <c r="E9533" s="47"/>
      <c r="F9533" s="47"/>
      <c r="G9533" s="48"/>
      <c r="H9533" s="47"/>
      <c r="I9533" s="51"/>
      <c r="J9533" s="51"/>
      <c r="K9533" s="47"/>
      <c r="L9533" s="47"/>
      <c r="M9533" s="47"/>
      <c r="N9533" s="47"/>
      <c r="O9533" s="48"/>
    </row>
    <row r="9534" spans="2:15" x14ac:dyDescent="0.25">
      <c r="B9534" s="84"/>
      <c r="C9534" s="47"/>
      <c r="D9534" s="47"/>
      <c r="E9534" s="47"/>
      <c r="F9534" s="47"/>
      <c r="G9534" s="48"/>
      <c r="H9534" s="47"/>
      <c r="I9534" s="51"/>
      <c r="J9534" s="51"/>
      <c r="K9534" s="47"/>
      <c r="L9534" s="47"/>
      <c r="M9534" s="47"/>
      <c r="N9534" s="47"/>
      <c r="O9534" s="48"/>
    </row>
    <row r="9535" spans="2:15" x14ac:dyDescent="0.25">
      <c r="B9535" s="84"/>
      <c r="C9535" s="47"/>
      <c r="D9535" s="47"/>
      <c r="E9535" s="47"/>
      <c r="F9535" s="47"/>
      <c r="G9535" s="48"/>
      <c r="H9535" s="47"/>
      <c r="I9535" s="51"/>
      <c r="J9535" s="51"/>
      <c r="K9535" s="47"/>
      <c r="L9535" s="47"/>
      <c r="M9535" s="47"/>
      <c r="N9535" s="47"/>
      <c r="O9535" s="48"/>
    </row>
    <row r="9536" spans="2:15" x14ac:dyDescent="0.25">
      <c r="B9536" s="84"/>
      <c r="C9536" s="47"/>
      <c r="D9536" s="47"/>
      <c r="E9536" s="47"/>
      <c r="F9536" s="47"/>
      <c r="G9536" s="48"/>
      <c r="H9536" s="47"/>
      <c r="I9536" s="51"/>
      <c r="J9536" s="51"/>
      <c r="K9536" s="47"/>
      <c r="L9536" s="47"/>
      <c r="M9536" s="47"/>
      <c r="N9536" s="47"/>
      <c r="O9536" s="48"/>
    </row>
    <row r="9537" spans="2:15" x14ac:dyDescent="0.25">
      <c r="B9537" s="84"/>
      <c r="C9537" s="47"/>
      <c r="D9537" s="47"/>
      <c r="E9537" s="47"/>
      <c r="F9537" s="47"/>
      <c r="G9537" s="48"/>
      <c r="H9537" s="47"/>
      <c r="I9537" s="51"/>
      <c r="J9537" s="51"/>
      <c r="K9537" s="47"/>
      <c r="L9537" s="47"/>
      <c r="M9537" s="47"/>
      <c r="N9537" s="47"/>
      <c r="O9537" s="48"/>
    </row>
    <row r="9538" spans="2:15" x14ac:dyDescent="0.25">
      <c r="B9538" s="84"/>
      <c r="C9538" s="47"/>
      <c r="D9538" s="47"/>
      <c r="E9538" s="47"/>
      <c r="F9538" s="47"/>
      <c r="G9538" s="48"/>
      <c r="H9538" s="47"/>
      <c r="I9538" s="51"/>
      <c r="J9538" s="51"/>
      <c r="K9538" s="47"/>
      <c r="L9538" s="47"/>
      <c r="M9538" s="47"/>
      <c r="N9538" s="47"/>
      <c r="O9538" s="48"/>
    </row>
    <row r="9539" spans="2:15" x14ac:dyDescent="0.25">
      <c r="B9539" s="84"/>
      <c r="C9539" s="47"/>
      <c r="D9539" s="47"/>
      <c r="E9539" s="47"/>
      <c r="F9539" s="47"/>
      <c r="G9539" s="48"/>
      <c r="H9539" s="47"/>
      <c r="I9539" s="51"/>
      <c r="J9539" s="51"/>
      <c r="K9539" s="47"/>
      <c r="L9539" s="47"/>
      <c r="M9539" s="47"/>
      <c r="N9539" s="47"/>
      <c r="O9539" s="48"/>
    </row>
    <row r="9540" spans="2:15" x14ac:dyDescent="0.25">
      <c r="B9540" s="84"/>
      <c r="C9540" s="47"/>
      <c r="D9540" s="47"/>
      <c r="E9540" s="47"/>
      <c r="F9540" s="47"/>
      <c r="G9540" s="48"/>
      <c r="H9540" s="47"/>
      <c r="I9540" s="51"/>
      <c r="J9540" s="51"/>
      <c r="K9540" s="47"/>
      <c r="L9540" s="47"/>
      <c r="M9540" s="47"/>
      <c r="N9540" s="47"/>
      <c r="O9540" s="48"/>
    </row>
    <row r="9541" spans="2:15" x14ac:dyDescent="0.25">
      <c r="B9541" s="84"/>
      <c r="C9541" s="47"/>
      <c r="D9541" s="47"/>
      <c r="E9541" s="47"/>
      <c r="F9541" s="47"/>
      <c r="G9541" s="48"/>
      <c r="H9541" s="47"/>
      <c r="I9541" s="51"/>
      <c r="J9541" s="51"/>
      <c r="K9541" s="47"/>
      <c r="L9541" s="47"/>
      <c r="M9541" s="47"/>
      <c r="N9541" s="47"/>
      <c r="O9541" s="48"/>
    </row>
    <row r="9542" spans="2:15" x14ac:dyDescent="0.25">
      <c r="B9542" s="84"/>
      <c r="C9542" s="47"/>
      <c r="D9542" s="47"/>
      <c r="E9542" s="47"/>
      <c r="F9542" s="47"/>
      <c r="G9542" s="48"/>
      <c r="H9542" s="47"/>
      <c r="I9542" s="51"/>
      <c r="J9542" s="51"/>
      <c r="K9542" s="47"/>
      <c r="L9542" s="47"/>
      <c r="M9542" s="47"/>
      <c r="N9542" s="47"/>
      <c r="O9542" s="48"/>
    </row>
    <row r="9543" spans="2:15" x14ac:dyDescent="0.25">
      <c r="B9543" s="84"/>
      <c r="C9543" s="47"/>
      <c r="D9543" s="47"/>
      <c r="E9543" s="47"/>
      <c r="F9543" s="47"/>
      <c r="G9543" s="48"/>
      <c r="H9543" s="47"/>
      <c r="I9543" s="51"/>
      <c r="J9543" s="51"/>
      <c r="K9543" s="47"/>
      <c r="L9543" s="47"/>
      <c r="M9543" s="47"/>
      <c r="N9543" s="47"/>
      <c r="O9543" s="48"/>
    </row>
    <row r="9544" spans="2:15" x14ac:dyDescent="0.25">
      <c r="B9544" s="84"/>
      <c r="C9544" s="47"/>
      <c r="D9544" s="47"/>
      <c r="E9544" s="47"/>
      <c r="F9544" s="47"/>
      <c r="G9544" s="48"/>
      <c r="H9544" s="47"/>
      <c r="I9544" s="51"/>
      <c r="J9544" s="51"/>
      <c r="K9544" s="47"/>
      <c r="L9544" s="47"/>
      <c r="M9544" s="47"/>
      <c r="N9544" s="47"/>
      <c r="O9544" s="48"/>
    </row>
    <row r="9545" spans="2:15" x14ac:dyDescent="0.25">
      <c r="B9545" s="84"/>
      <c r="C9545" s="47"/>
      <c r="D9545" s="47"/>
      <c r="E9545" s="47"/>
      <c r="F9545" s="47"/>
      <c r="G9545" s="48"/>
      <c r="H9545" s="47"/>
      <c r="I9545" s="51"/>
      <c r="J9545" s="51"/>
      <c r="K9545" s="47"/>
      <c r="L9545" s="47"/>
      <c r="M9545" s="47"/>
      <c r="N9545" s="47"/>
      <c r="O9545" s="48"/>
    </row>
    <row r="9546" spans="2:15" x14ac:dyDescent="0.25">
      <c r="C9546" s="47"/>
      <c r="D9546" s="47"/>
      <c r="E9546" s="47"/>
      <c r="F9546" s="47"/>
      <c r="G9546" s="48"/>
      <c r="H9546" s="47"/>
      <c r="I9546" s="51"/>
      <c r="J9546" s="51"/>
      <c r="K9546" s="47"/>
      <c r="L9546" s="47"/>
      <c r="M9546" s="47"/>
      <c r="N9546" s="47"/>
      <c r="O9546" s="48"/>
    </row>
    <row r="9547" spans="2:15" x14ac:dyDescent="0.25">
      <c r="C9547" s="47"/>
      <c r="D9547" s="47"/>
      <c r="E9547" s="47"/>
      <c r="F9547" s="47"/>
      <c r="G9547" s="48"/>
      <c r="H9547" s="47"/>
      <c r="I9547" s="51"/>
      <c r="J9547" s="51"/>
      <c r="K9547" s="47"/>
      <c r="L9547" s="47"/>
      <c r="M9547" s="47"/>
      <c r="N9547" s="47"/>
      <c r="O9547" s="48"/>
    </row>
    <row r="9548" spans="2:15" x14ac:dyDescent="0.25">
      <c r="C9548" s="47"/>
      <c r="D9548" s="47"/>
      <c r="E9548" s="47"/>
      <c r="F9548" s="47"/>
      <c r="G9548" s="48"/>
      <c r="H9548" s="47"/>
      <c r="I9548" s="51"/>
      <c r="J9548" s="51"/>
      <c r="K9548" s="47"/>
      <c r="L9548" s="47"/>
      <c r="M9548" s="47"/>
      <c r="N9548" s="47"/>
      <c r="O9548" s="48"/>
    </row>
    <row r="9549" spans="2:15" x14ac:dyDescent="0.25">
      <c r="C9549" s="47"/>
      <c r="D9549" s="47"/>
      <c r="E9549" s="47"/>
      <c r="F9549" s="47"/>
      <c r="G9549" s="48"/>
      <c r="H9549" s="47"/>
      <c r="I9549" s="51"/>
      <c r="J9549" s="51"/>
      <c r="K9549" s="47"/>
      <c r="L9549" s="47"/>
      <c r="M9549" s="47"/>
      <c r="N9549" s="47"/>
      <c r="O9549" s="48"/>
    </row>
    <row r="9550" spans="2:15" x14ac:dyDescent="0.25">
      <c r="C9550" s="47"/>
      <c r="D9550" s="47"/>
      <c r="E9550" s="47"/>
      <c r="F9550" s="47"/>
      <c r="G9550" s="48"/>
      <c r="H9550" s="47"/>
      <c r="I9550" s="51"/>
      <c r="J9550" s="51"/>
      <c r="K9550" s="47"/>
      <c r="L9550" s="47"/>
      <c r="M9550" s="47"/>
      <c r="N9550" s="47"/>
      <c r="O9550" s="48"/>
    </row>
    <row r="9551" spans="2:15" x14ac:dyDescent="0.25">
      <c r="C9551" s="47"/>
      <c r="D9551" s="47"/>
      <c r="E9551" s="47"/>
      <c r="F9551" s="47"/>
      <c r="G9551" s="48"/>
      <c r="H9551" s="47"/>
      <c r="I9551" s="51"/>
      <c r="J9551" s="51"/>
      <c r="K9551" s="47"/>
      <c r="L9551" s="47"/>
      <c r="M9551" s="47"/>
      <c r="N9551" s="47"/>
      <c r="O9551" s="48"/>
    </row>
    <row r="9552" spans="2:15" x14ac:dyDescent="0.25">
      <c r="C9552" s="47"/>
      <c r="D9552" s="47"/>
      <c r="E9552" s="47"/>
      <c r="F9552" s="47"/>
      <c r="G9552" s="48"/>
      <c r="H9552" s="47"/>
      <c r="I9552" s="51"/>
      <c r="J9552" s="51"/>
      <c r="K9552" s="47"/>
      <c r="L9552" s="47"/>
      <c r="M9552" s="47"/>
      <c r="N9552" s="47"/>
      <c r="O9552" s="48"/>
    </row>
    <row r="9553" spans="3:15" x14ac:dyDescent="0.25">
      <c r="C9553" s="47"/>
      <c r="D9553" s="47"/>
      <c r="E9553" s="47"/>
      <c r="F9553" s="47"/>
      <c r="G9553" s="48"/>
      <c r="H9553" s="47"/>
      <c r="I9553" s="51"/>
      <c r="J9553" s="51"/>
      <c r="K9553" s="47"/>
      <c r="L9553" s="47"/>
      <c r="M9553" s="47"/>
      <c r="N9553" s="47"/>
      <c r="O9553" s="48"/>
    </row>
    <row r="9554" spans="3:15" x14ac:dyDescent="0.25">
      <c r="C9554" s="47"/>
      <c r="D9554" s="47"/>
      <c r="E9554" s="47"/>
      <c r="F9554" s="47"/>
      <c r="G9554" s="48"/>
      <c r="H9554" s="47"/>
      <c r="I9554" s="51"/>
      <c r="J9554" s="51"/>
      <c r="K9554" s="47"/>
      <c r="L9554" s="47"/>
      <c r="M9554" s="47"/>
      <c r="N9554" s="47"/>
      <c r="O9554" s="48"/>
    </row>
    <row r="9555" spans="3:15" x14ac:dyDescent="0.25">
      <c r="C9555" s="47"/>
      <c r="D9555" s="47"/>
      <c r="E9555" s="47"/>
      <c r="F9555" s="47"/>
      <c r="G9555" s="48"/>
      <c r="H9555" s="47"/>
      <c r="I9555" s="51"/>
      <c r="J9555" s="51"/>
      <c r="K9555" s="47"/>
      <c r="L9555" s="47"/>
      <c r="M9555" s="47"/>
      <c r="N9555" s="47"/>
      <c r="O9555" s="48"/>
    </row>
    <row r="9556" spans="3:15" x14ac:dyDescent="0.25">
      <c r="C9556" s="47"/>
      <c r="D9556" s="47"/>
      <c r="E9556" s="47"/>
      <c r="F9556" s="47"/>
      <c r="G9556" s="48"/>
      <c r="H9556" s="47"/>
      <c r="I9556" s="51"/>
      <c r="J9556" s="51"/>
      <c r="K9556" s="47"/>
      <c r="L9556" s="47"/>
      <c r="M9556" s="47"/>
      <c r="N9556" s="47"/>
      <c r="O9556" s="48"/>
    </row>
    <row r="9557" spans="3:15" x14ac:dyDescent="0.25">
      <c r="C9557" s="47"/>
      <c r="D9557" s="47"/>
      <c r="E9557" s="47"/>
      <c r="F9557" s="47"/>
      <c r="G9557" s="48"/>
      <c r="H9557" s="47"/>
      <c r="I9557" s="51"/>
      <c r="J9557" s="51"/>
      <c r="K9557" s="47"/>
      <c r="L9557" s="47"/>
      <c r="M9557" s="47"/>
      <c r="N9557" s="47"/>
      <c r="O9557" s="48"/>
    </row>
    <row r="9558" spans="3:15" x14ac:dyDescent="0.25">
      <c r="C9558" s="47"/>
      <c r="D9558" s="47"/>
      <c r="E9558" s="47"/>
      <c r="F9558" s="47"/>
      <c r="G9558" s="48"/>
      <c r="H9558" s="47"/>
      <c r="I9558" s="51"/>
      <c r="J9558" s="51"/>
      <c r="K9558" s="47"/>
      <c r="L9558" s="47"/>
      <c r="M9558" s="47"/>
      <c r="N9558" s="47"/>
      <c r="O9558" s="48"/>
    </row>
    <row r="9559" spans="3:15" x14ac:dyDescent="0.25">
      <c r="C9559" s="47"/>
      <c r="D9559" s="47"/>
      <c r="E9559" s="47"/>
      <c r="F9559" s="47"/>
      <c r="G9559" s="48"/>
      <c r="H9559" s="47"/>
      <c r="I9559" s="51"/>
      <c r="J9559" s="51"/>
      <c r="K9559" s="47"/>
      <c r="L9559" s="47"/>
      <c r="M9559" s="47"/>
      <c r="N9559" s="47"/>
      <c r="O9559" s="48"/>
    </row>
    <row r="9560" spans="3:15" x14ac:dyDescent="0.25">
      <c r="C9560" s="47"/>
      <c r="D9560" s="47"/>
      <c r="E9560" s="47"/>
      <c r="F9560" s="47"/>
      <c r="G9560" s="48"/>
      <c r="H9560" s="47"/>
      <c r="I9560" s="51"/>
      <c r="J9560" s="51"/>
      <c r="K9560" s="47"/>
      <c r="L9560" s="47"/>
      <c r="M9560" s="47"/>
      <c r="N9560" s="47"/>
      <c r="O9560" s="48"/>
    </row>
    <row r="9561" spans="3:15" x14ac:dyDescent="0.25">
      <c r="C9561" s="47"/>
      <c r="D9561" s="47"/>
      <c r="E9561" s="47"/>
      <c r="F9561" s="47"/>
      <c r="G9561" s="48"/>
      <c r="H9561" s="47"/>
      <c r="I9561" s="51"/>
      <c r="J9561" s="51"/>
      <c r="K9561" s="47"/>
      <c r="L9561" s="47"/>
      <c r="M9561" s="47"/>
      <c r="N9561" s="47"/>
      <c r="O9561" s="48"/>
    </row>
    <row r="9562" spans="3:15" x14ac:dyDescent="0.25">
      <c r="C9562" s="47"/>
      <c r="D9562" s="47"/>
      <c r="E9562" s="47"/>
      <c r="F9562" s="47"/>
      <c r="G9562" s="48"/>
      <c r="H9562" s="47"/>
      <c r="I9562" s="51"/>
      <c r="J9562" s="51"/>
      <c r="K9562" s="47"/>
      <c r="L9562" s="47"/>
      <c r="M9562" s="47"/>
      <c r="N9562" s="47"/>
      <c r="O9562" s="48"/>
    </row>
    <row r="9563" spans="3:15" x14ac:dyDescent="0.25">
      <c r="C9563" s="47"/>
      <c r="D9563" s="47"/>
      <c r="E9563" s="47"/>
      <c r="F9563" s="47"/>
      <c r="G9563" s="48"/>
      <c r="H9563" s="47"/>
      <c r="I9563" s="51"/>
      <c r="J9563" s="51"/>
      <c r="K9563" s="47"/>
      <c r="L9563" s="47"/>
      <c r="M9563" s="47"/>
      <c r="N9563" s="47"/>
      <c r="O9563" s="48"/>
    </row>
    <row r="9564" spans="3:15" x14ac:dyDescent="0.25">
      <c r="C9564" s="47"/>
      <c r="D9564" s="47"/>
      <c r="E9564" s="47"/>
      <c r="F9564" s="47"/>
      <c r="G9564" s="48"/>
      <c r="H9564" s="47"/>
      <c r="I9564" s="51"/>
      <c r="J9564" s="51"/>
      <c r="K9564" s="47"/>
      <c r="L9564" s="47"/>
      <c r="M9564" s="47"/>
      <c r="N9564" s="47"/>
      <c r="O9564" s="48"/>
    </row>
    <row r="9565" spans="3:15" x14ac:dyDescent="0.25">
      <c r="C9565" s="47"/>
      <c r="D9565" s="47"/>
      <c r="E9565" s="47"/>
      <c r="F9565" s="47"/>
      <c r="G9565" s="48"/>
      <c r="H9565" s="47"/>
      <c r="I9565" s="51"/>
      <c r="J9565" s="51"/>
      <c r="K9565" s="47"/>
      <c r="L9565" s="47"/>
      <c r="M9565" s="47"/>
      <c r="N9565" s="47"/>
      <c r="O9565" s="48"/>
    </row>
    <row r="9566" spans="3:15" x14ac:dyDescent="0.25">
      <c r="C9566" s="47"/>
      <c r="D9566" s="47"/>
      <c r="E9566" s="47"/>
      <c r="F9566" s="47"/>
      <c r="G9566" s="48"/>
      <c r="H9566" s="47"/>
      <c r="I9566" s="51"/>
      <c r="J9566" s="51"/>
      <c r="K9566" s="47"/>
      <c r="L9566" s="47"/>
      <c r="M9566" s="47"/>
      <c r="N9566" s="47"/>
      <c r="O9566" s="48"/>
    </row>
    <row r="9567" spans="3:15" x14ac:dyDescent="0.25">
      <c r="C9567" s="47"/>
      <c r="D9567" s="47"/>
      <c r="E9567" s="47"/>
      <c r="F9567" s="47"/>
      <c r="G9567" s="48"/>
      <c r="H9567" s="47"/>
      <c r="I9567" s="51"/>
      <c r="J9567" s="51"/>
      <c r="K9567" s="47"/>
      <c r="L9567" s="47"/>
      <c r="M9567" s="47"/>
      <c r="N9567" s="47"/>
      <c r="O9567" s="48"/>
    </row>
    <row r="9568" spans="3:15" x14ac:dyDescent="0.25">
      <c r="C9568" s="47"/>
      <c r="D9568" s="47"/>
      <c r="E9568" s="47"/>
      <c r="F9568" s="47"/>
      <c r="G9568" s="48"/>
      <c r="H9568" s="47"/>
      <c r="I9568" s="51"/>
      <c r="J9568" s="51"/>
      <c r="K9568" s="47"/>
      <c r="L9568" s="47"/>
      <c r="M9568" s="47"/>
      <c r="N9568" s="47"/>
      <c r="O9568" s="48"/>
    </row>
    <row r="9569" spans="3:15" x14ac:dyDescent="0.25">
      <c r="C9569" s="47"/>
      <c r="D9569" s="47"/>
      <c r="E9569" s="47"/>
      <c r="F9569" s="47"/>
      <c r="G9569" s="48"/>
      <c r="H9569" s="47"/>
      <c r="I9569" s="51"/>
      <c r="J9569" s="51"/>
      <c r="K9569" s="47"/>
      <c r="L9569" s="47"/>
      <c r="M9569" s="47"/>
      <c r="N9569" s="47"/>
      <c r="O9569" s="48"/>
    </row>
    <row r="9570" spans="3:15" x14ac:dyDescent="0.25">
      <c r="C9570" s="47"/>
      <c r="D9570" s="47"/>
      <c r="E9570" s="47"/>
      <c r="F9570" s="47"/>
      <c r="G9570" s="48"/>
      <c r="H9570" s="47"/>
      <c r="I9570" s="51"/>
      <c r="J9570" s="51"/>
      <c r="K9570" s="47"/>
      <c r="L9570" s="47"/>
      <c r="M9570" s="47"/>
      <c r="N9570" s="47"/>
      <c r="O9570" s="48"/>
    </row>
    <row r="9571" spans="3:15" x14ac:dyDescent="0.25">
      <c r="C9571" s="47"/>
      <c r="D9571" s="47"/>
      <c r="E9571" s="47"/>
      <c r="F9571" s="47"/>
      <c r="G9571" s="48"/>
      <c r="H9571" s="47"/>
      <c r="I9571" s="51"/>
      <c r="J9571" s="51"/>
      <c r="K9571" s="47"/>
      <c r="L9571" s="47"/>
      <c r="M9571" s="47"/>
      <c r="N9571" s="47"/>
      <c r="O9571" s="48"/>
    </row>
    <row r="9572" spans="3:15" x14ac:dyDescent="0.25">
      <c r="C9572" s="47"/>
      <c r="D9572" s="47"/>
      <c r="E9572" s="47"/>
      <c r="F9572" s="47"/>
      <c r="G9572" s="48"/>
      <c r="H9572" s="47"/>
      <c r="I9572" s="51"/>
      <c r="J9572" s="51"/>
      <c r="K9572" s="47"/>
      <c r="L9572" s="47"/>
      <c r="M9572" s="47"/>
      <c r="N9572" s="47"/>
      <c r="O9572" s="48"/>
    </row>
    <row r="9573" spans="3:15" x14ac:dyDescent="0.25">
      <c r="C9573" s="47"/>
      <c r="D9573" s="47"/>
      <c r="E9573" s="47"/>
      <c r="F9573" s="47"/>
      <c r="G9573" s="48"/>
      <c r="H9573" s="47"/>
      <c r="I9573" s="51"/>
      <c r="J9573" s="51"/>
      <c r="K9573" s="47"/>
      <c r="L9573" s="47"/>
      <c r="M9573" s="47"/>
      <c r="N9573" s="47"/>
      <c r="O9573" s="48"/>
    </row>
    <row r="9574" spans="3:15" x14ac:dyDescent="0.25">
      <c r="C9574" s="47"/>
      <c r="D9574" s="47"/>
      <c r="E9574" s="47"/>
      <c r="F9574" s="47"/>
      <c r="G9574" s="48"/>
      <c r="H9574" s="47"/>
      <c r="I9574" s="51"/>
      <c r="J9574" s="51"/>
      <c r="K9574" s="47"/>
      <c r="L9574" s="47"/>
      <c r="M9574" s="47"/>
      <c r="N9574" s="47"/>
      <c r="O9574" s="48"/>
    </row>
    <row r="9575" spans="3:15" x14ac:dyDescent="0.25">
      <c r="C9575" s="47"/>
      <c r="D9575" s="47"/>
      <c r="E9575" s="47"/>
      <c r="F9575" s="47"/>
      <c r="G9575" s="48"/>
      <c r="H9575" s="47"/>
      <c r="I9575" s="51"/>
      <c r="J9575" s="51"/>
      <c r="K9575" s="47"/>
      <c r="L9575" s="47"/>
      <c r="M9575" s="47"/>
      <c r="N9575" s="47"/>
      <c r="O9575" s="48"/>
    </row>
    <row r="9576" spans="3:15" x14ac:dyDescent="0.25">
      <c r="C9576" s="47"/>
      <c r="D9576" s="47"/>
      <c r="E9576" s="47"/>
      <c r="F9576" s="47"/>
      <c r="G9576" s="48"/>
      <c r="H9576" s="47"/>
      <c r="I9576" s="51"/>
      <c r="J9576" s="51"/>
      <c r="K9576" s="47"/>
      <c r="L9576" s="47"/>
      <c r="M9576" s="47"/>
      <c r="N9576" s="47"/>
      <c r="O9576" s="48"/>
    </row>
    <row r="9577" spans="3:15" x14ac:dyDescent="0.25">
      <c r="C9577" s="47"/>
      <c r="D9577" s="47"/>
      <c r="E9577" s="47"/>
      <c r="F9577" s="47"/>
      <c r="G9577" s="48"/>
      <c r="H9577" s="47"/>
      <c r="I9577" s="51"/>
      <c r="J9577" s="51"/>
      <c r="K9577" s="47"/>
      <c r="L9577" s="47"/>
      <c r="M9577" s="47"/>
      <c r="N9577" s="47"/>
      <c r="O9577" s="48"/>
    </row>
    <row r="9578" spans="3:15" x14ac:dyDescent="0.25">
      <c r="C9578" s="47"/>
      <c r="D9578" s="47"/>
      <c r="E9578" s="47"/>
      <c r="F9578" s="47"/>
      <c r="G9578" s="48"/>
      <c r="H9578" s="47"/>
      <c r="I9578" s="51"/>
      <c r="J9578" s="51"/>
      <c r="K9578" s="47"/>
      <c r="L9578" s="47"/>
      <c r="M9578" s="47"/>
      <c r="N9578" s="47"/>
      <c r="O9578" s="48"/>
    </row>
    <row r="9579" spans="3:15" x14ac:dyDescent="0.25">
      <c r="C9579" s="47"/>
      <c r="D9579" s="47"/>
      <c r="E9579" s="47"/>
      <c r="F9579" s="47"/>
      <c r="G9579" s="48"/>
      <c r="H9579" s="47"/>
      <c r="I9579" s="51"/>
      <c r="J9579" s="51"/>
      <c r="K9579" s="47"/>
      <c r="L9579" s="47"/>
      <c r="M9579" s="47"/>
      <c r="N9579" s="47"/>
      <c r="O9579" s="48"/>
    </row>
    <row r="9580" spans="3:15" x14ac:dyDescent="0.25">
      <c r="C9580" s="47"/>
      <c r="D9580" s="47"/>
      <c r="E9580" s="47"/>
      <c r="F9580" s="47"/>
      <c r="G9580" s="48"/>
      <c r="H9580" s="47"/>
      <c r="I9580" s="51"/>
      <c r="J9580" s="51"/>
      <c r="K9580" s="47"/>
      <c r="L9580" s="47"/>
      <c r="M9580" s="47"/>
      <c r="N9580" s="47"/>
      <c r="O9580" s="48"/>
    </row>
    <row r="9581" spans="3:15" x14ac:dyDescent="0.25">
      <c r="C9581" s="47"/>
      <c r="D9581" s="47"/>
      <c r="E9581" s="47"/>
      <c r="F9581" s="47"/>
      <c r="G9581" s="48"/>
      <c r="H9581" s="47"/>
      <c r="I9581" s="51"/>
      <c r="J9581" s="51"/>
      <c r="K9581" s="47"/>
      <c r="L9581" s="47"/>
      <c r="M9581" s="47"/>
      <c r="N9581" s="47"/>
      <c r="O9581" s="48"/>
    </row>
    <row r="9582" spans="3:15" x14ac:dyDescent="0.25">
      <c r="C9582" s="47"/>
      <c r="D9582" s="47"/>
      <c r="E9582" s="47"/>
      <c r="F9582" s="47"/>
      <c r="G9582" s="48"/>
      <c r="H9582" s="47"/>
      <c r="I9582" s="51"/>
      <c r="J9582" s="51"/>
      <c r="K9582" s="47"/>
      <c r="L9582" s="47"/>
      <c r="M9582" s="47"/>
      <c r="N9582" s="47"/>
      <c r="O9582" s="48"/>
    </row>
    <row r="9583" spans="3:15" x14ac:dyDescent="0.25">
      <c r="C9583" s="47"/>
      <c r="D9583" s="47"/>
      <c r="E9583" s="47"/>
      <c r="F9583" s="47"/>
      <c r="G9583" s="48"/>
      <c r="H9583" s="47"/>
      <c r="I9583" s="51"/>
      <c r="J9583" s="51"/>
      <c r="K9583" s="47"/>
      <c r="L9583" s="47"/>
      <c r="M9583" s="47"/>
      <c r="N9583" s="47"/>
      <c r="O9583" s="48"/>
    </row>
    <row r="9584" spans="3:15" x14ac:dyDescent="0.25">
      <c r="C9584" s="47"/>
      <c r="D9584" s="47"/>
      <c r="E9584" s="47"/>
      <c r="F9584" s="47"/>
      <c r="G9584" s="48"/>
      <c r="H9584" s="47"/>
      <c r="I9584" s="51"/>
      <c r="J9584" s="51"/>
      <c r="K9584" s="47"/>
      <c r="L9584" s="47"/>
      <c r="M9584" s="47"/>
      <c r="N9584" s="47"/>
      <c r="O9584" s="48"/>
    </row>
    <row r="9585" spans="3:15" x14ac:dyDescent="0.25">
      <c r="C9585" s="47"/>
      <c r="D9585" s="47"/>
      <c r="E9585" s="47"/>
      <c r="F9585" s="47"/>
      <c r="G9585" s="48"/>
      <c r="H9585" s="47"/>
      <c r="I9585" s="51"/>
      <c r="J9585" s="51"/>
      <c r="K9585" s="47"/>
      <c r="L9585" s="47"/>
      <c r="M9585" s="47"/>
      <c r="N9585" s="47"/>
      <c r="O9585" s="48"/>
    </row>
    <row r="9586" spans="3:15" x14ac:dyDescent="0.25">
      <c r="C9586" s="47"/>
      <c r="D9586" s="47"/>
      <c r="E9586" s="47"/>
      <c r="F9586" s="47"/>
      <c r="G9586" s="48"/>
      <c r="H9586" s="47"/>
      <c r="I9586" s="51"/>
      <c r="J9586" s="51"/>
      <c r="K9586" s="47"/>
      <c r="L9586" s="47"/>
      <c r="M9586" s="47"/>
      <c r="N9586" s="47"/>
      <c r="O9586" s="48"/>
    </row>
    <row r="9587" spans="3:15" x14ac:dyDescent="0.25">
      <c r="C9587" s="47"/>
      <c r="D9587" s="47"/>
      <c r="E9587" s="47"/>
      <c r="F9587" s="47"/>
      <c r="G9587" s="48"/>
      <c r="H9587" s="47"/>
      <c r="I9587" s="51"/>
      <c r="J9587" s="51"/>
      <c r="K9587" s="47"/>
      <c r="L9587" s="47"/>
      <c r="M9587" s="47"/>
      <c r="N9587" s="47"/>
      <c r="O9587" s="48"/>
    </row>
    <row r="9588" spans="3:15" x14ac:dyDescent="0.25">
      <c r="C9588" s="47"/>
      <c r="D9588" s="47"/>
      <c r="E9588" s="47"/>
      <c r="F9588" s="47"/>
      <c r="G9588" s="48"/>
      <c r="H9588" s="47"/>
      <c r="I9588" s="51"/>
      <c r="J9588" s="51"/>
      <c r="K9588" s="47"/>
      <c r="L9588" s="47"/>
      <c r="M9588" s="47"/>
      <c r="N9588" s="47"/>
      <c r="O9588" s="48"/>
    </row>
    <row r="9589" spans="3:15" x14ac:dyDescent="0.25">
      <c r="C9589" s="47"/>
      <c r="D9589" s="47"/>
      <c r="E9589" s="47"/>
      <c r="F9589" s="47"/>
      <c r="G9589" s="48"/>
      <c r="H9589" s="47"/>
      <c r="I9589" s="51"/>
      <c r="J9589" s="51"/>
      <c r="K9589" s="47"/>
      <c r="L9589" s="47"/>
      <c r="M9589" s="47"/>
      <c r="N9589" s="47"/>
      <c r="O9589" s="48"/>
    </row>
    <row r="9590" spans="3:15" x14ac:dyDescent="0.25">
      <c r="C9590" s="47"/>
      <c r="D9590" s="47"/>
      <c r="E9590" s="47"/>
      <c r="F9590" s="47"/>
      <c r="G9590" s="48"/>
      <c r="H9590" s="47"/>
      <c r="I9590" s="51"/>
      <c r="J9590" s="51"/>
      <c r="K9590" s="47"/>
      <c r="L9590" s="47"/>
      <c r="M9590" s="47"/>
      <c r="N9590" s="47"/>
      <c r="O9590" s="48"/>
    </row>
    <row r="9591" spans="3:15" x14ac:dyDescent="0.25">
      <c r="C9591" s="47"/>
      <c r="D9591" s="47"/>
      <c r="E9591" s="47"/>
      <c r="F9591" s="47"/>
      <c r="G9591" s="48"/>
      <c r="H9591" s="47"/>
      <c r="I9591" s="51"/>
      <c r="J9591" s="51"/>
      <c r="K9591" s="47"/>
      <c r="L9591" s="47"/>
      <c r="M9591" s="47"/>
      <c r="N9591" s="47"/>
      <c r="O9591" s="48"/>
    </row>
    <row r="9592" spans="3:15" x14ac:dyDescent="0.25">
      <c r="C9592" s="47"/>
      <c r="D9592" s="47"/>
      <c r="E9592" s="47"/>
      <c r="F9592" s="47"/>
      <c r="G9592" s="48"/>
      <c r="H9592" s="47"/>
      <c r="I9592" s="51"/>
      <c r="J9592" s="51"/>
      <c r="K9592" s="47"/>
      <c r="L9592" s="47"/>
      <c r="M9592" s="47"/>
      <c r="N9592" s="47"/>
      <c r="O9592" s="48"/>
    </row>
    <row r="9593" spans="3:15" x14ac:dyDescent="0.25">
      <c r="C9593" s="47"/>
      <c r="D9593" s="47"/>
      <c r="E9593" s="47"/>
      <c r="F9593" s="47"/>
      <c r="G9593" s="48"/>
      <c r="H9593" s="47"/>
      <c r="I9593" s="51"/>
      <c r="J9593" s="51"/>
      <c r="K9593" s="47"/>
      <c r="L9593" s="47"/>
      <c r="M9593" s="47"/>
      <c r="N9593" s="47"/>
      <c r="O9593" s="48"/>
    </row>
    <row r="9594" spans="3:15" x14ac:dyDescent="0.25">
      <c r="C9594" s="47"/>
      <c r="D9594" s="47"/>
      <c r="E9594" s="47"/>
      <c r="F9594" s="47"/>
      <c r="G9594" s="48"/>
      <c r="H9594" s="47"/>
      <c r="I9594" s="51"/>
      <c r="J9594" s="51"/>
      <c r="K9594" s="47"/>
      <c r="L9594" s="47"/>
      <c r="M9594" s="47"/>
      <c r="N9594" s="47"/>
      <c r="O9594" s="48"/>
    </row>
    <row r="9595" spans="3:15" x14ac:dyDescent="0.25">
      <c r="C9595" s="47"/>
      <c r="D9595" s="47"/>
      <c r="E9595" s="47"/>
      <c r="F9595" s="47"/>
      <c r="G9595" s="48"/>
      <c r="H9595" s="47"/>
      <c r="I9595" s="51"/>
      <c r="J9595" s="51"/>
      <c r="K9595" s="47"/>
      <c r="L9595" s="47"/>
      <c r="M9595" s="47"/>
      <c r="N9595" s="47"/>
      <c r="O9595" s="48"/>
    </row>
    <row r="9596" spans="3:15" x14ac:dyDescent="0.25">
      <c r="C9596" s="47"/>
      <c r="D9596" s="47"/>
      <c r="E9596" s="47"/>
      <c r="F9596" s="47"/>
      <c r="G9596" s="48"/>
      <c r="H9596" s="47"/>
      <c r="I9596" s="51"/>
      <c r="J9596" s="51"/>
      <c r="K9596" s="47"/>
      <c r="L9596" s="47"/>
      <c r="M9596" s="47"/>
      <c r="N9596" s="47"/>
      <c r="O9596" s="48"/>
    </row>
    <row r="9597" spans="3:15" x14ac:dyDescent="0.25">
      <c r="C9597" s="47"/>
      <c r="D9597" s="47"/>
      <c r="E9597" s="47"/>
      <c r="F9597" s="47"/>
      <c r="G9597" s="48"/>
      <c r="H9597" s="47"/>
      <c r="I9597" s="51"/>
      <c r="J9597" s="51"/>
      <c r="K9597" s="47"/>
      <c r="L9597" s="47"/>
      <c r="M9597" s="47"/>
      <c r="N9597" s="47"/>
      <c r="O9597" s="48"/>
    </row>
    <row r="9598" spans="3:15" x14ac:dyDescent="0.25">
      <c r="C9598" s="47"/>
      <c r="D9598" s="47"/>
      <c r="E9598" s="47"/>
      <c r="F9598" s="47"/>
      <c r="G9598" s="48"/>
      <c r="H9598" s="47"/>
      <c r="I9598" s="51"/>
      <c r="J9598" s="51"/>
      <c r="K9598" s="47"/>
      <c r="L9598" s="47"/>
      <c r="M9598" s="47"/>
      <c r="N9598" s="47"/>
      <c r="O9598" s="48"/>
    </row>
    <row r="9599" spans="3:15" x14ac:dyDescent="0.25">
      <c r="C9599" s="47"/>
      <c r="D9599" s="47"/>
      <c r="E9599" s="47"/>
      <c r="F9599" s="47"/>
      <c r="G9599" s="48"/>
      <c r="H9599" s="47"/>
      <c r="I9599" s="51"/>
      <c r="J9599" s="51"/>
      <c r="K9599" s="47"/>
      <c r="L9599" s="47"/>
      <c r="M9599" s="47"/>
      <c r="N9599" s="47"/>
      <c r="O9599" s="48"/>
    </row>
    <row r="9600" spans="3:15" x14ac:dyDescent="0.25">
      <c r="C9600" s="47"/>
      <c r="D9600" s="47"/>
      <c r="E9600" s="47"/>
      <c r="F9600" s="47"/>
      <c r="G9600" s="48"/>
      <c r="H9600" s="47"/>
      <c r="I9600" s="51"/>
      <c r="J9600" s="51"/>
      <c r="K9600" s="47"/>
      <c r="L9600" s="47"/>
      <c r="M9600" s="47"/>
      <c r="N9600" s="47"/>
      <c r="O9600" s="48"/>
    </row>
    <row r="9601" spans="3:15" x14ac:dyDescent="0.25">
      <c r="C9601" s="47"/>
      <c r="D9601" s="47"/>
      <c r="E9601" s="47"/>
      <c r="F9601" s="47"/>
      <c r="G9601" s="48"/>
      <c r="H9601" s="47"/>
      <c r="I9601" s="51"/>
      <c r="J9601" s="51"/>
      <c r="K9601" s="47"/>
      <c r="L9601" s="47"/>
      <c r="M9601" s="47"/>
      <c r="N9601" s="47"/>
      <c r="O9601" s="48"/>
    </row>
    <row r="9602" spans="3:15" x14ac:dyDescent="0.25">
      <c r="C9602" s="47"/>
      <c r="D9602" s="47"/>
      <c r="E9602" s="47"/>
      <c r="F9602" s="47"/>
      <c r="G9602" s="48"/>
      <c r="H9602" s="47"/>
      <c r="I9602" s="51"/>
      <c r="J9602" s="51"/>
      <c r="K9602" s="47"/>
      <c r="L9602" s="47"/>
      <c r="M9602" s="47"/>
      <c r="N9602" s="47"/>
      <c r="O9602" s="48"/>
    </row>
    <row r="9603" spans="3:15" x14ac:dyDescent="0.25">
      <c r="C9603" s="47"/>
      <c r="D9603" s="47"/>
      <c r="E9603" s="47"/>
      <c r="F9603" s="47"/>
      <c r="G9603" s="48"/>
      <c r="H9603" s="47"/>
      <c r="I9603" s="51"/>
      <c r="J9603" s="51"/>
      <c r="K9603" s="47"/>
      <c r="L9603" s="47"/>
      <c r="M9603" s="47"/>
      <c r="N9603" s="47"/>
      <c r="O9603" s="48"/>
    </row>
  </sheetData>
  <sortState ref="B16:B6317">
    <sortCondition descending="1" ref="B16"/>
  </sortState>
  <mergeCells count="10">
    <mergeCell ref="B14:G14"/>
    <mergeCell ref="K14:O14"/>
    <mergeCell ref="W11:AC11"/>
    <mergeCell ref="W12:W15"/>
    <mergeCell ref="X12:X15"/>
    <mergeCell ref="Y12:Y15"/>
    <mergeCell ref="Z12:Z15"/>
    <mergeCell ref="AA12:AA15"/>
    <mergeCell ref="AB12:AB15"/>
    <mergeCell ref="AC12:AC15"/>
  </mergeCells>
  <phoneticPr fontId="3" type="noConversion"/>
  <dataValidations count="1">
    <dataValidation type="list" allowBlank="1" showInputMessage="1" showErrorMessage="1" sqref="B7">
      <formula1>$D$7:$D$10</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2</xdr:row>
                    <xdr:rowOff>160020</xdr:rowOff>
                  </from>
                  <to>
                    <xdr:col>10</xdr:col>
                    <xdr:colOff>480060</xdr:colOff>
                    <xdr:row>9</xdr:row>
                    <xdr:rowOff>15240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0</xdr:colOff>
                    <xdr:row>3</xdr:row>
                    <xdr:rowOff>0</xdr:rowOff>
                  </from>
                  <to>
                    <xdr:col>6</xdr:col>
                    <xdr:colOff>160020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8248"/>
  <sheetViews>
    <sheetView workbookViewId="0">
      <selection activeCell="A16" sqref="A16"/>
    </sheetView>
  </sheetViews>
  <sheetFormatPr defaultRowHeight="13.2" x14ac:dyDescent="0.25"/>
  <cols>
    <col min="1" max="1" width="8.88671875" style="168"/>
    <col min="2" max="2" width="39.33203125" style="168" customWidth="1"/>
    <col min="3" max="3" width="13" style="168" customWidth="1"/>
    <col min="4" max="7" width="8.88671875" style="168"/>
    <col min="8" max="8" width="10.109375" style="168" bestFit="1" customWidth="1"/>
    <col min="9" max="9" width="14" style="168" customWidth="1"/>
    <col min="10" max="16384" width="8.88671875" style="168"/>
  </cols>
  <sheetData>
    <row r="1" spans="1:11" x14ac:dyDescent="0.25">
      <c r="A1" s="170" t="s">
        <v>100</v>
      </c>
      <c r="D1" s="184"/>
      <c r="E1" s="185"/>
      <c r="F1" s="185"/>
      <c r="G1" s="185"/>
      <c r="H1" s="185"/>
      <c r="I1" s="185"/>
      <c r="J1" s="185"/>
      <c r="K1" s="185"/>
    </row>
    <row r="2" spans="1:11" x14ac:dyDescent="0.25">
      <c r="I2" s="170"/>
    </row>
    <row r="3" spans="1:11" x14ac:dyDescent="0.25">
      <c r="A3" s="170" t="s">
        <v>101</v>
      </c>
    </row>
    <row r="4" spans="1:11" x14ac:dyDescent="0.25">
      <c r="A4" s="170" t="s">
        <v>102</v>
      </c>
    </row>
    <row r="6" spans="1:11" ht="13.8" thickBot="1" x14ac:dyDescent="0.3"/>
    <row r="7" spans="1:11" ht="13.8" thickBot="1" x14ac:dyDescent="0.3">
      <c r="A7" s="186" t="s">
        <v>62</v>
      </c>
      <c r="B7" s="187"/>
    </row>
    <row r="8" spans="1:11" x14ac:dyDescent="0.25">
      <c r="A8" s="188" t="s">
        <v>31</v>
      </c>
      <c r="B8" s="189" t="s">
        <v>103</v>
      </c>
      <c r="C8" s="190" t="s">
        <v>104</v>
      </c>
      <c r="D8" s="191"/>
      <c r="E8" s="191"/>
      <c r="F8" s="191"/>
      <c r="G8" s="191"/>
      <c r="H8" s="191"/>
      <c r="I8" s="187"/>
    </row>
    <row r="9" spans="1:11" ht="13.8" thickBot="1" x14ac:dyDescent="0.3">
      <c r="A9" s="192" t="s">
        <v>105</v>
      </c>
      <c r="B9" s="193"/>
      <c r="C9" s="194" t="s">
        <v>1</v>
      </c>
      <c r="D9" s="195" t="s">
        <v>106</v>
      </c>
      <c r="E9" s="196" t="s">
        <v>3</v>
      </c>
      <c r="F9" s="196" t="s">
        <v>4</v>
      </c>
      <c r="G9" s="196" t="s">
        <v>5</v>
      </c>
      <c r="H9" s="196" t="s">
        <v>6</v>
      </c>
      <c r="I9" s="197" t="s">
        <v>2</v>
      </c>
    </row>
    <row r="10" spans="1:11" x14ac:dyDescent="0.25">
      <c r="A10" s="198" t="s">
        <v>107</v>
      </c>
      <c r="B10" s="204" t="s">
        <v>121</v>
      </c>
      <c r="C10" s="84">
        <v>41768</v>
      </c>
      <c r="D10" s="201">
        <v>0.66666666666666663</v>
      </c>
      <c r="E10" s="47">
        <v>15.73</v>
      </c>
      <c r="F10" s="47">
        <v>15.9</v>
      </c>
      <c r="G10" s="47">
        <v>15.73</v>
      </c>
      <c r="H10" s="47">
        <v>15.77</v>
      </c>
      <c r="I10" s="48">
        <v>25172568</v>
      </c>
    </row>
    <row r="11" spans="1:11" x14ac:dyDescent="0.25">
      <c r="A11" s="198" t="s">
        <v>108</v>
      </c>
      <c r="B11" s="204" t="s">
        <v>136</v>
      </c>
      <c r="C11" s="84">
        <v>41858</v>
      </c>
      <c r="D11" s="201">
        <v>0.48541666666666666</v>
      </c>
      <c r="E11" s="47">
        <v>93.83</v>
      </c>
      <c r="F11" s="47">
        <v>94</v>
      </c>
      <c r="G11" s="47">
        <v>93.47</v>
      </c>
      <c r="H11" s="47">
        <v>93.54</v>
      </c>
      <c r="I11" s="48">
        <v>1106835</v>
      </c>
    </row>
    <row r="12" spans="1:11" x14ac:dyDescent="0.25">
      <c r="A12" s="198" t="s">
        <v>109</v>
      </c>
      <c r="B12" s="199" t="s">
        <v>110</v>
      </c>
      <c r="C12" s="200">
        <v>41673</v>
      </c>
      <c r="D12" s="201">
        <v>0.66736111111111107</v>
      </c>
      <c r="E12" s="202">
        <v>88.75</v>
      </c>
      <c r="F12" s="202">
        <v>88.78</v>
      </c>
      <c r="G12" s="202">
        <v>86.61</v>
      </c>
      <c r="H12" s="202">
        <v>86.78</v>
      </c>
      <c r="I12" s="203">
        <v>13953268</v>
      </c>
    </row>
    <row r="13" spans="1:11" x14ac:dyDescent="0.25">
      <c r="A13" s="198" t="s">
        <v>111</v>
      </c>
      <c r="B13" s="199" t="s">
        <v>112</v>
      </c>
      <c r="C13" s="200">
        <v>41673</v>
      </c>
      <c r="D13" s="201">
        <v>0.66666666666666663</v>
      </c>
      <c r="E13" s="202">
        <v>34.04</v>
      </c>
      <c r="F13" s="202">
        <v>34.479999999999997</v>
      </c>
      <c r="G13" s="202">
        <v>33.049999999999997</v>
      </c>
      <c r="H13" s="202">
        <v>33.96</v>
      </c>
      <c r="I13" s="203">
        <v>21748284</v>
      </c>
    </row>
    <row r="14" spans="1:11" x14ac:dyDescent="0.25">
      <c r="A14" s="198" t="s">
        <v>113</v>
      </c>
      <c r="B14" s="199" t="s">
        <v>114</v>
      </c>
      <c r="C14" s="200">
        <v>41673</v>
      </c>
      <c r="D14" s="201">
        <v>0.66805555555555562</v>
      </c>
      <c r="E14" s="202">
        <v>23.31</v>
      </c>
      <c r="F14" s="202">
        <v>23.38</v>
      </c>
      <c r="G14" s="202">
        <v>21.9</v>
      </c>
      <c r="H14" s="202">
        <v>22.09</v>
      </c>
      <c r="I14" s="203">
        <v>4433923</v>
      </c>
    </row>
    <row r="15" spans="1:11" x14ac:dyDescent="0.25">
      <c r="A15" s="198" t="s">
        <v>115</v>
      </c>
      <c r="B15" s="199" t="s">
        <v>116</v>
      </c>
      <c r="C15" s="200">
        <v>41673</v>
      </c>
      <c r="D15" s="201">
        <v>0.66666666666666663</v>
      </c>
      <c r="E15" s="202">
        <v>17.7</v>
      </c>
      <c r="F15" s="202">
        <v>18</v>
      </c>
      <c r="G15" s="202">
        <v>16.920000000000002</v>
      </c>
      <c r="H15" s="202">
        <v>17.28</v>
      </c>
      <c r="I15" s="203">
        <v>918579</v>
      </c>
    </row>
    <row r="16" spans="1:11" x14ac:dyDescent="0.25">
      <c r="A16" s="198" t="s">
        <v>213</v>
      </c>
      <c r="B16" s="204" t="s">
        <v>215</v>
      </c>
      <c r="C16" s="84">
        <v>42013</v>
      </c>
      <c r="D16" s="201">
        <v>0.66666666666666663</v>
      </c>
      <c r="E16" s="47">
        <v>26.67</v>
      </c>
      <c r="F16" s="47">
        <v>26.67</v>
      </c>
      <c r="G16" s="47">
        <v>26.16</v>
      </c>
      <c r="H16" s="47">
        <v>26.18</v>
      </c>
      <c r="I16" s="48">
        <v>310214</v>
      </c>
    </row>
    <row r="17" spans="1:9" x14ac:dyDescent="0.25">
      <c r="A17" s="169" t="s">
        <v>202</v>
      </c>
      <c r="B17" s="204" t="s">
        <v>122</v>
      </c>
      <c r="C17" s="84">
        <v>41733</v>
      </c>
      <c r="D17" s="201">
        <v>0.66736111111111107</v>
      </c>
      <c r="E17" s="47">
        <v>43.59</v>
      </c>
      <c r="F17" s="47">
        <v>43.66</v>
      </c>
      <c r="G17" s="47">
        <v>43.03</v>
      </c>
      <c r="H17" s="47">
        <v>43.05</v>
      </c>
      <c r="I17" s="48">
        <v>4416020</v>
      </c>
    </row>
    <row r="18" spans="1:9" x14ac:dyDescent="0.25">
      <c r="A18" s="198" t="s">
        <v>203</v>
      </c>
      <c r="B18" s="199" t="s">
        <v>117</v>
      </c>
      <c r="C18" s="200">
        <v>41673</v>
      </c>
      <c r="D18" s="201">
        <v>0.66805555555555562</v>
      </c>
      <c r="E18" s="202">
        <v>58.15</v>
      </c>
      <c r="F18" s="202">
        <v>58.48</v>
      </c>
      <c r="G18" s="202">
        <v>56.075000000000003</v>
      </c>
      <c r="H18" s="202">
        <v>56.15</v>
      </c>
      <c r="I18" s="203">
        <v>2929252</v>
      </c>
    </row>
    <row r="19" spans="1:9" x14ac:dyDescent="0.25">
      <c r="A19" s="198" t="s">
        <v>204</v>
      </c>
      <c r="B19" s="204" t="s">
        <v>137</v>
      </c>
      <c r="C19" s="84">
        <v>41950</v>
      </c>
      <c r="D19" s="201">
        <v>0.66666666666666663</v>
      </c>
      <c r="E19" s="47">
        <v>9.5500000000000007</v>
      </c>
      <c r="F19" s="47">
        <v>9.67</v>
      </c>
      <c r="G19" s="47">
        <v>9.49</v>
      </c>
      <c r="H19" s="47">
        <v>9.5299999999999994</v>
      </c>
      <c r="I19" s="48">
        <v>5870263</v>
      </c>
    </row>
    <row r="20" spans="1:9" x14ac:dyDescent="0.25">
      <c r="A20" s="169" t="s">
        <v>205</v>
      </c>
      <c r="B20" s="204" t="s">
        <v>157</v>
      </c>
      <c r="C20" s="84">
        <v>41950</v>
      </c>
      <c r="D20" s="201">
        <v>0.66805555555555562</v>
      </c>
      <c r="E20" s="47">
        <v>104.54</v>
      </c>
      <c r="F20" s="47">
        <v>104.64</v>
      </c>
      <c r="G20" s="47">
        <v>103.26</v>
      </c>
      <c r="H20" s="47">
        <v>104.36</v>
      </c>
      <c r="I20" s="48">
        <v>1775996</v>
      </c>
    </row>
    <row r="21" spans="1:9" x14ac:dyDescent="0.25">
      <c r="A21" s="198"/>
      <c r="B21" s="169"/>
      <c r="C21" s="169"/>
      <c r="D21" s="169"/>
    </row>
    <row r="22" spans="1:9" x14ac:dyDescent="0.25">
      <c r="A22" s="198" t="s">
        <v>206</v>
      </c>
      <c r="B22" s="204" t="s">
        <v>118</v>
      </c>
      <c r="C22" s="84">
        <v>42013</v>
      </c>
      <c r="D22" s="201">
        <v>0.4465277777777778</v>
      </c>
      <c r="E22" s="47">
        <v>206.4</v>
      </c>
      <c r="F22" s="47">
        <v>206.42</v>
      </c>
      <c r="G22" s="47">
        <v>203.97</v>
      </c>
      <c r="H22" s="47">
        <v>204.16</v>
      </c>
      <c r="I22" s="48">
        <v>36904156</v>
      </c>
    </row>
    <row r="23" spans="1:9" x14ac:dyDescent="0.25">
      <c r="A23" s="169" t="s">
        <v>119</v>
      </c>
      <c r="B23" s="204" t="s">
        <v>120</v>
      </c>
      <c r="C23" s="84">
        <v>42013</v>
      </c>
      <c r="D23" s="201">
        <v>0.48888888888888887</v>
      </c>
      <c r="E23" s="47">
        <v>2063.4499999999998</v>
      </c>
      <c r="F23" s="47">
        <v>2064.4299999999998</v>
      </c>
      <c r="G23" s="47">
        <v>2038.33</v>
      </c>
      <c r="H23" s="47">
        <v>2043.55</v>
      </c>
      <c r="I23" s="48">
        <v>156360512</v>
      </c>
    </row>
    <row r="24" spans="1:9" x14ac:dyDescent="0.25">
      <c r="A24" s="198" t="s">
        <v>132</v>
      </c>
      <c r="B24" s="204" t="s">
        <v>133</v>
      </c>
      <c r="C24" s="84">
        <v>42013</v>
      </c>
      <c r="D24" s="214">
        <v>0.47013888888888888</v>
      </c>
      <c r="E24" s="47">
        <v>103.61</v>
      </c>
      <c r="F24" s="47">
        <v>103.65</v>
      </c>
      <c r="G24" s="47">
        <v>102.05</v>
      </c>
      <c r="H24" s="47">
        <v>102.11</v>
      </c>
      <c r="I24" s="48">
        <v>18893092</v>
      </c>
    </row>
    <row r="25" spans="1:9" x14ac:dyDescent="0.25">
      <c r="A25" s="198"/>
    </row>
    <row r="26" spans="1:9" x14ac:dyDescent="0.25">
      <c r="A26" s="169"/>
    </row>
    <row r="27" spans="1:9" x14ac:dyDescent="0.25">
      <c r="A27" s="198"/>
    </row>
    <row r="28" spans="1:9" x14ac:dyDescent="0.25">
      <c r="A28" s="198"/>
    </row>
    <row r="29" spans="1:9" x14ac:dyDescent="0.25">
      <c r="A29" s="169"/>
    </row>
    <row r="30" spans="1:9" x14ac:dyDescent="0.25">
      <c r="A30" s="198"/>
    </row>
    <row r="31" spans="1:9" x14ac:dyDescent="0.25">
      <c r="A31" s="198"/>
    </row>
    <row r="32" spans="1:9" x14ac:dyDescent="0.25">
      <c r="A32" s="169"/>
    </row>
    <row r="33" spans="1:1" x14ac:dyDescent="0.25">
      <c r="A33" s="198"/>
    </row>
    <row r="34" spans="1:1" x14ac:dyDescent="0.25">
      <c r="A34" s="198"/>
    </row>
    <row r="35" spans="1:1" x14ac:dyDescent="0.25">
      <c r="A35" s="169"/>
    </row>
    <row r="36" spans="1:1" x14ac:dyDescent="0.25">
      <c r="A36" s="198"/>
    </row>
    <row r="37" spans="1:1" x14ac:dyDescent="0.25">
      <c r="A37" s="198"/>
    </row>
    <row r="38" spans="1:1" x14ac:dyDescent="0.25">
      <c r="A38" s="169"/>
    </row>
    <row r="39" spans="1:1" x14ac:dyDescent="0.25">
      <c r="A39" s="198"/>
    </row>
    <row r="40" spans="1:1" x14ac:dyDescent="0.25">
      <c r="A40" s="198"/>
    </row>
    <row r="41" spans="1:1" x14ac:dyDescent="0.25">
      <c r="A41" s="169"/>
    </row>
    <row r="42" spans="1:1" x14ac:dyDescent="0.25">
      <c r="A42" s="198"/>
    </row>
    <row r="43" spans="1:1" x14ac:dyDescent="0.25">
      <c r="A43" s="198"/>
    </row>
    <row r="44" spans="1:1" x14ac:dyDescent="0.25">
      <c r="A44" s="169"/>
    </row>
    <row r="45" spans="1:1" x14ac:dyDescent="0.25">
      <c r="A45" s="198"/>
    </row>
    <row r="46" spans="1:1" x14ac:dyDescent="0.25">
      <c r="A46" s="198"/>
    </row>
    <row r="47" spans="1:1" x14ac:dyDescent="0.25">
      <c r="A47" s="169"/>
    </row>
    <row r="48" spans="1:1" x14ac:dyDescent="0.25">
      <c r="A48" s="198"/>
    </row>
    <row r="49" spans="1:1" x14ac:dyDescent="0.25">
      <c r="A49" s="198"/>
    </row>
    <row r="50" spans="1:1" x14ac:dyDescent="0.25">
      <c r="A50" s="169"/>
    </row>
    <row r="51" spans="1:1" x14ac:dyDescent="0.25">
      <c r="A51" s="198"/>
    </row>
    <row r="52" spans="1:1" x14ac:dyDescent="0.25">
      <c r="A52" s="198"/>
    </row>
    <row r="53" spans="1:1" x14ac:dyDescent="0.25">
      <c r="A53" s="169"/>
    </row>
    <row r="54" spans="1:1" x14ac:dyDescent="0.25">
      <c r="A54" s="198"/>
    </row>
    <row r="55" spans="1:1" x14ac:dyDescent="0.25">
      <c r="A55" s="198"/>
    </row>
    <row r="56" spans="1:1" x14ac:dyDescent="0.25">
      <c r="A56" s="169"/>
    </row>
    <row r="57" spans="1:1" x14ac:dyDescent="0.25">
      <c r="A57" s="198"/>
    </row>
    <row r="58" spans="1:1" x14ac:dyDescent="0.25">
      <c r="A58" s="198"/>
    </row>
    <row r="59" spans="1:1" x14ac:dyDescent="0.25">
      <c r="A59" s="169"/>
    </row>
    <row r="60" spans="1:1" x14ac:dyDescent="0.25">
      <c r="A60" s="198"/>
    </row>
    <row r="61" spans="1:1" x14ac:dyDescent="0.25">
      <c r="A61" s="198"/>
    </row>
    <row r="62" spans="1:1" x14ac:dyDescent="0.25">
      <c r="A62" s="169"/>
    </row>
    <row r="63" spans="1:1" x14ac:dyDescent="0.25">
      <c r="A63" s="198"/>
    </row>
    <row r="64" spans="1:1" x14ac:dyDescent="0.25">
      <c r="A64" s="198"/>
    </row>
    <row r="65" spans="1:1" x14ac:dyDescent="0.25">
      <c r="A65" s="169"/>
    </row>
    <row r="66" spans="1:1" x14ac:dyDescent="0.25">
      <c r="A66" s="198"/>
    </row>
    <row r="67" spans="1:1" x14ac:dyDescent="0.25">
      <c r="A67" s="198"/>
    </row>
    <row r="68" spans="1:1" x14ac:dyDescent="0.25">
      <c r="A68" s="169"/>
    </row>
    <row r="69" spans="1:1" x14ac:dyDescent="0.25">
      <c r="A69" s="198"/>
    </row>
    <row r="70" spans="1:1" x14ac:dyDescent="0.25">
      <c r="A70" s="198"/>
    </row>
    <row r="71" spans="1:1" x14ac:dyDescent="0.25">
      <c r="A71" s="169"/>
    </row>
    <row r="72" spans="1:1" x14ac:dyDescent="0.25">
      <c r="A72" s="198"/>
    </row>
    <row r="73" spans="1:1" x14ac:dyDescent="0.25">
      <c r="A73" s="198"/>
    </row>
    <row r="74" spans="1:1" x14ac:dyDescent="0.25">
      <c r="A74" s="169"/>
    </row>
    <row r="75" spans="1:1" x14ac:dyDescent="0.25">
      <c r="A75" s="198"/>
    </row>
    <row r="76" spans="1:1" x14ac:dyDescent="0.25">
      <c r="A76" s="198"/>
    </row>
    <row r="77" spans="1:1" x14ac:dyDescent="0.25">
      <c r="A77" s="169"/>
    </row>
    <row r="78" spans="1:1" x14ac:dyDescent="0.25">
      <c r="A78" s="198"/>
    </row>
    <row r="79" spans="1:1" x14ac:dyDescent="0.25">
      <c r="A79" s="198"/>
    </row>
    <row r="80" spans="1:1" x14ac:dyDescent="0.25">
      <c r="A80" s="169"/>
    </row>
    <row r="81" spans="1:1" x14ac:dyDescent="0.25">
      <c r="A81" s="198"/>
    </row>
    <row r="82" spans="1:1" x14ac:dyDescent="0.25">
      <c r="A82" s="198"/>
    </row>
    <row r="83" spans="1:1" x14ac:dyDescent="0.25">
      <c r="A83" s="169"/>
    </row>
    <row r="84" spans="1:1" x14ac:dyDescent="0.25">
      <c r="A84" s="198"/>
    </row>
    <row r="85" spans="1:1" x14ac:dyDescent="0.25">
      <c r="A85" s="198"/>
    </row>
    <row r="86" spans="1:1" x14ac:dyDescent="0.25">
      <c r="A86" s="169"/>
    </row>
    <row r="87" spans="1:1" x14ac:dyDescent="0.25">
      <c r="A87" s="198"/>
    </row>
    <row r="88" spans="1:1" x14ac:dyDescent="0.25">
      <c r="A88" s="198"/>
    </row>
    <row r="89" spans="1:1" x14ac:dyDescent="0.25">
      <c r="A89" s="169"/>
    </row>
    <row r="90" spans="1:1" x14ac:dyDescent="0.25">
      <c r="A90" s="198"/>
    </row>
    <row r="91" spans="1:1" x14ac:dyDescent="0.25">
      <c r="A91" s="198"/>
    </row>
    <row r="92" spans="1:1" x14ac:dyDescent="0.25">
      <c r="A92" s="169"/>
    </row>
    <row r="93" spans="1:1" x14ac:dyDescent="0.25">
      <c r="A93" s="198"/>
    </row>
    <row r="94" spans="1:1" x14ac:dyDescent="0.25">
      <c r="A94" s="198"/>
    </row>
    <row r="95" spans="1:1" x14ac:dyDescent="0.25">
      <c r="A95" s="169"/>
    </row>
    <row r="96" spans="1:1" x14ac:dyDescent="0.25">
      <c r="A96" s="198"/>
    </row>
    <row r="97" spans="1:1" x14ac:dyDescent="0.25">
      <c r="A97" s="198"/>
    </row>
    <row r="98" spans="1:1" x14ac:dyDescent="0.25">
      <c r="A98" s="169"/>
    </row>
    <row r="99" spans="1:1" x14ac:dyDescent="0.25">
      <c r="A99" s="198"/>
    </row>
    <row r="100" spans="1:1" x14ac:dyDescent="0.25">
      <c r="A100" s="198"/>
    </row>
    <row r="101" spans="1:1" x14ac:dyDescent="0.25">
      <c r="A101" s="169"/>
    </row>
    <row r="102" spans="1:1" x14ac:dyDescent="0.25">
      <c r="A102" s="198"/>
    </row>
    <row r="103" spans="1:1" x14ac:dyDescent="0.25">
      <c r="A103" s="198"/>
    </row>
    <row r="104" spans="1:1" x14ac:dyDescent="0.25">
      <c r="A104" s="169"/>
    </row>
    <row r="105" spans="1:1" x14ac:dyDescent="0.25">
      <c r="A105" s="198"/>
    </row>
    <row r="106" spans="1:1" x14ac:dyDescent="0.25">
      <c r="A106" s="198"/>
    </row>
    <row r="107" spans="1:1" x14ac:dyDescent="0.25">
      <c r="A107" s="169"/>
    </row>
    <row r="108" spans="1:1" x14ac:dyDescent="0.25">
      <c r="A108" s="198"/>
    </row>
    <row r="109" spans="1:1" x14ac:dyDescent="0.25">
      <c r="A109" s="198"/>
    </row>
    <row r="110" spans="1:1" x14ac:dyDescent="0.25">
      <c r="A110" s="169"/>
    </row>
    <row r="111" spans="1:1" x14ac:dyDescent="0.25">
      <c r="A111" s="198"/>
    </row>
    <row r="112" spans="1:1" x14ac:dyDescent="0.25">
      <c r="A112" s="198"/>
    </row>
    <row r="113" spans="1:1" x14ac:dyDescent="0.25">
      <c r="A113" s="169"/>
    </row>
    <row r="114" spans="1:1" x14ac:dyDescent="0.25">
      <c r="A114" s="198"/>
    </row>
    <row r="115" spans="1:1" x14ac:dyDescent="0.25">
      <c r="A115" s="198"/>
    </row>
    <row r="116" spans="1:1" x14ac:dyDescent="0.25">
      <c r="A116" s="169"/>
    </row>
    <row r="117" spans="1:1" x14ac:dyDescent="0.25">
      <c r="A117" s="198"/>
    </row>
    <row r="118" spans="1:1" x14ac:dyDescent="0.25">
      <c r="A118" s="198"/>
    </row>
    <row r="119" spans="1:1" x14ac:dyDescent="0.25">
      <c r="A119" s="169"/>
    </row>
    <row r="120" spans="1:1" x14ac:dyDescent="0.25">
      <c r="A120" s="198"/>
    </row>
    <row r="121" spans="1:1" x14ac:dyDescent="0.25">
      <c r="A121" s="198"/>
    </row>
    <row r="122" spans="1:1" x14ac:dyDescent="0.25">
      <c r="A122" s="169"/>
    </row>
    <row r="123" spans="1:1" x14ac:dyDescent="0.25">
      <c r="A123" s="198"/>
    </row>
    <row r="124" spans="1:1" x14ac:dyDescent="0.25">
      <c r="A124" s="198"/>
    </row>
    <row r="125" spans="1:1" x14ac:dyDescent="0.25">
      <c r="A125" s="169"/>
    </row>
    <row r="126" spans="1:1" x14ac:dyDescent="0.25">
      <c r="A126" s="198"/>
    </row>
    <row r="127" spans="1:1" x14ac:dyDescent="0.25">
      <c r="A127" s="198"/>
    </row>
    <row r="128" spans="1:1" x14ac:dyDescent="0.25">
      <c r="A128" s="169"/>
    </row>
    <row r="129" spans="1:1" x14ac:dyDescent="0.25">
      <c r="A129" s="198"/>
    </row>
    <row r="130" spans="1:1" x14ac:dyDescent="0.25">
      <c r="A130" s="198"/>
    </row>
    <row r="131" spans="1:1" x14ac:dyDescent="0.25">
      <c r="A131" s="169"/>
    </row>
    <row r="132" spans="1:1" x14ac:dyDescent="0.25">
      <c r="A132" s="198"/>
    </row>
    <row r="133" spans="1:1" x14ac:dyDescent="0.25">
      <c r="A133" s="198"/>
    </row>
    <row r="134" spans="1:1" x14ac:dyDescent="0.25">
      <c r="A134" s="169"/>
    </row>
    <row r="135" spans="1:1" x14ac:dyDescent="0.25">
      <c r="A135" s="198"/>
    </row>
    <row r="136" spans="1:1" x14ac:dyDescent="0.25">
      <c r="A136" s="198"/>
    </row>
    <row r="137" spans="1:1" x14ac:dyDescent="0.25">
      <c r="A137" s="169"/>
    </row>
    <row r="138" spans="1:1" x14ac:dyDescent="0.25">
      <c r="A138" s="198"/>
    </row>
    <row r="139" spans="1:1" x14ac:dyDescent="0.25">
      <c r="A139" s="198"/>
    </row>
    <row r="140" spans="1:1" x14ac:dyDescent="0.25">
      <c r="A140" s="169"/>
    </row>
    <row r="141" spans="1:1" x14ac:dyDescent="0.25">
      <c r="A141" s="198"/>
    </row>
    <row r="142" spans="1:1" x14ac:dyDescent="0.25">
      <c r="A142" s="198"/>
    </row>
    <row r="143" spans="1:1" x14ac:dyDescent="0.25">
      <c r="A143" s="169"/>
    </row>
    <row r="144" spans="1:1" x14ac:dyDescent="0.25">
      <c r="A144" s="198"/>
    </row>
    <row r="145" spans="1:1" x14ac:dyDescent="0.25">
      <c r="A145" s="198"/>
    </row>
    <row r="146" spans="1:1" x14ac:dyDescent="0.25">
      <c r="A146" s="169"/>
    </row>
    <row r="147" spans="1:1" x14ac:dyDescent="0.25">
      <c r="A147" s="198"/>
    </row>
    <row r="148" spans="1:1" x14ac:dyDescent="0.25">
      <c r="A148" s="198"/>
    </row>
    <row r="149" spans="1:1" x14ac:dyDescent="0.25">
      <c r="A149" s="169"/>
    </row>
    <row r="150" spans="1:1" x14ac:dyDescent="0.25">
      <c r="A150" s="198"/>
    </row>
    <row r="151" spans="1:1" x14ac:dyDescent="0.25">
      <c r="A151" s="198"/>
    </row>
    <row r="152" spans="1:1" x14ac:dyDescent="0.25">
      <c r="A152" s="169"/>
    </row>
    <row r="153" spans="1:1" x14ac:dyDescent="0.25">
      <c r="A153" s="198"/>
    </row>
    <row r="154" spans="1:1" x14ac:dyDescent="0.25">
      <c r="A154" s="198"/>
    </row>
    <row r="155" spans="1:1" x14ac:dyDescent="0.25">
      <c r="A155" s="169"/>
    </row>
    <row r="156" spans="1:1" x14ac:dyDescent="0.25">
      <c r="A156" s="198"/>
    </row>
    <row r="157" spans="1:1" x14ac:dyDescent="0.25">
      <c r="A157" s="198"/>
    </row>
    <row r="158" spans="1:1" x14ac:dyDescent="0.25">
      <c r="A158" s="169"/>
    </row>
    <row r="159" spans="1:1" x14ac:dyDescent="0.25">
      <c r="A159" s="198"/>
    </row>
    <row r="160" spans="1:1" x14ac:dyDescent="0.25">
      <c r="A160" s="198"/>
    </row>
    <row r="161" spans="1:1" x14ac:dyDescent="0.25">
      <c r="A161" s="169"/>
    </row>
    <row r="162" spans="1:1" x14ac:dyDescent="0.25">
      <c r="A162" s="198"/>
    </row>
    <row r="163" spans="1:1" x14ac:dyDescent="0.25">
      <c r="A163" s="198"/>
    </row>
    <row r="164" spans="1:1" x14ac:dyDescent="0.25">
      <c r="A164" s="169"/>
    </row>
    <row r="165" spans="1:1" x14ac:dyDescent="0.25">
      <c r="A165" s="198"/>
    </row>
    <row r="166" spans="1:1" x14ac:dyDescent="0.25">
      <c r="A166" s="198"/>
    </row>
    <row r="167" spans="1:1" x14ac:dyDescent="0.25">
      <c r="A167" s="169"/>
    </row>
    <row r="168" spans="1:1" x14ac:dyDescent="0.25">
      <c r="A168" s="198"/>
    </row>
    <row r="169" spans="1:1" x14ac:dyDescent="0.25">
      <c r="A169" s="198"/>
    </row>
    <row r="170" spans="1:1" x14ac:dyDescent="0.25">
      <c r="A170" s="169"/>
    </row>
    <row r="171" spans="1:1" x14ac:dyDescent="0.25">
      <c r="A171" s="198"/>
    </row>
    <row r="172" spans="1:1" x14ac:dyDescent="0.25">
      <c r="A172" s="198"/>
    </row>
    <row r="173" spans="1:1" x14ac:dyDescent="0.25">
      <c r="A173" s="169"/>
    </row>
    <row r="174" spans="1:1" x14ac:dyDescent="0.25">
      <c r="A174" s="198"/>
    </row>
    <row r="175" spans="1:1" x14ac:dyDescent="0.25">
      <c r="A175" s="198"/>
    </row>
    <row r="176" spans="1:1" x14ac:dyDescent="0.25">
      <c r="A176" s="169"/>
    </row>
    <row r="177" spans="1:1" x14ac:dyDescent="0.25">
      <c r="A177" s="198"/>
    </row>
    <row r="178" spans="1:1" x14ac:dyDescent="0.25">
      <c r="A178" s="198"/>
    </row>
    <row r="179" spans="1:1" x14ac:dyDescent="0.25">
      <c r="A179" s="169"/>
    </row>
    <row r="180" spans="1:1" x14ac:dyDescent="0.25">
      <c r="A180" s="198"/>
    </row>
    <row r="181" spans="1:1" x14ac:dyDescent="0.25">
      <c r="A181" s="198"/>
    </row>
    <row r="182" spans="1:1" x14ac:dyDescent="0.25">
      <c r="A182" s="169"/>
    </row>
    <row r="183" spans="1:1" x14ac:dyDescent="0.25">
      <c r="A183" s="198"/>
    </row>
    <row r="184" spans="1:1" x14ac:dyDescent="0.25">
      <c r="A184" s="198"/>
    </row>
    <row r="185" spans="1:1" x14ac:dyDescent="0.25">
      <c r="A185" s="169"/>
    </row>
    <row r="186" spans="1:1" x14ac:dyDescent="0.25">
      <c r="A186" s="198"/>
    </row>
    <row r="187" spans="1:1" x14ac:dyDescent="0.25">
      <c r="A187" s="198"/>
    </row>
    <row r="188" spans="1:1" x14ac:dyDescent="0.25">
      <c r="A188" s="169"/>
    </row>
    <row r="189" spans="1:1" x14ac:dyDescent="0.25">
      <c r="A189" s="198"/>
    </row>
    <row r="190" spans="1:1" x14ac:dyDescent="0.25">
      <c r="A190" s="198"/>
    </row>
    <row r="191" spans="1:1" x14ac:dyDescent="0.25">
      <c r="A191" s="169"/>
    </row>
    <row r="192" spans="1:1" x14ac:dyDescent="0.25">
      <c r="A192" s="198"/>
    </row>
    <row r="193" spans="1:1" x14ac:dyDescent="0.25">
      <c r="A193" s="198"/>
    </row>
    <row r="194" spans="1:1" x14ac:dyDescent="0.25">
      <c r="A194" s="169"/>
    </row>
    <row r="195" spans="1:1" x14ac:dyDescent="0.25">
      <c r="A195" s="198"/>
    </row>
    <row r="196" spans="1:1" x14ac:dyDescent="0.25">
      <c r="A196" s="198"/>
    </row>
    <row r="197" spans="1:1" x14ac:dyDescent="0.25">
      <c r="A197" s="169"/>
    </row>
    <row r="198" spans="1:1" x14ac:dyDescent="0.25">
      <c r="A198" s="198"/>
    </row>
    <row r="199" spans="1:1" x14ac:dyDescent="0.25">
      <c r="A199" s="198"/>
    </row>
    <row r="200" spans="1:1" x14ac:dyDescent="0.25">
      <c r="A200" s="169"/>
    </row>
    <row r="201" spans="1:1" x14ac:dyDescent="0.25">
      <c r="A201" s="198"/>
    </row>
    <row r="202" spans="1:1" x14ac:dyDescent="0.25">
      <c r="A202" s="198"/>
    </row>
    <row r="203" spans="1:1" x14ac:dyDescent="0.25">
      <c r="A203" s="169"/>
    </row>
    <row r="204" spans="1:1" x14ac:dyDescent="0.25">
      <c r="A204" s="198"/>
    </row>
    <row r="205" spans="1:1" x14ac:dyDescent="0.25">
      <c r="A205" s="198"/>
    </row>
    <row r="206" spans="1:1" x14ac:dyDescent="0.25">
      <c r="A206" s="169"/>
    </row>
    <row r="207" spans="1:1" x14ac:dyDescent="0.25">
      <c r="A207" s="198"/>
    </row>
    <row r="208" spans="1:1" x14ac:dyDescent="0.25">
      <c r="A208" s="198"/>
    </row>
    <row r="209" spans="1:1" x14ac:dyDescent="0.25">
      <c r="A209" s="169"/>
    </row>
    <row r="210" spans="1:1" x14ac:dyDescent="0.25">
      <c r="A210" s="198"/>
    </row>
    <row r="211" spans="1:1" x14ac:dyDescent="0.25">
      <c r="A211" s="198"/>
    </row>
    <row r="212" spans="1:1" x14ac:dyDescent="0.25">
      <c r="A212" s="169"/>
    </row>
    <row r="213" spans="1:1" x14ac:dyDescent="0.25">
      <c r="A213" s="198"/>
    </row>
    <row r="214" spans="1:1" x14ac:dyDescent="0.25">
      <c r="A214" s="198"/>
    </row>
    <row r="215" spans="1:1" x14ac:dyDescent="0.25">
      <c r="A215" s="169"/>
    </row>
    <row r="216" spans="1:1" x14ac:dyDescent="0.25">
      <c r="A216" s="198"/>
    </row>
    <row r="217" spans="1:1" x14ac:dyDescent="0.25">
      <c r="A217" s="198"/>
    </row>
    <row r="218" spans="1:1" x14ac:dyDescent="0.25">
      <c r="A218" s="169"/>
    </row>
    <row r="219" spans="1:1" x14ac:dyDescent="0.25">
      <c r="A219" s="198"/>
    </row>
    <row r="220" spans="1:1" x14ac:dyDescent="0.25">
      <c r="A220" s="198"/>
    </row>
    <row r="221" spans="1:1" x14ac:dyDescent="0.25">
      <c r="A221" s="169"/>
    </row>
    <row r="222" spans="1:1" x14ac:dyDescent="0.25">
      <c r="A222" s="198"/>
    </row>
    <row r="223" spans="1:1" x14ac:dyDescent="0.25">
      <c r="A223" s="198"/>
    </row>
    <row r="224" spans="1:1" x14ac:dyDescent="0.25">
      <c r="A224" s="169"/>
    </row>
    <row r="225" spans="1:1" x14ac:dyDescent="0.25">
      <c r="A225" s="198"/>
    </row>
    <row r="226" spans="1:1" x14ac:dyDescent="0.25">
      <c r="A226" s="198"/>
    </row>
    <row r="227" spans="1:1" x14ac:dyDescent="0.25">
      <c r="A227" s="169"/>
    </row>
    <row r="228" spans="1:1" x14ac:dyDescent="0.25">
      <c r="A228" s="198"/>
    </row>
    <row r="229" spans="1:1" x14ac:dyDescent="0.25">
      <c r="A229" s="198"/>
    </row>
    <row r="230" spans="1:1" x14ac:dyDescent="0.25">
      <c r="A230" s="169"/>
    </row>
    <row r="231" spans="1:1" x14ac:dyDescent="0.25">
      <c r="A231" s="198"/>
    </row>
    <row r="232" spans="1:1" x14ac:dyDescent="0.25">
      <c r="A232" s="198"/>
    </row>
    <row r="233" spans="1:1" x14ac:dyDescent="0.25">
      <c r="A233" s="169"/>
    </row>
    <row r="234" spans="1:1" x14ac:dyDescent="0.25">
      <c r="A234" s="198"/>
    </row>
    <row r="235" spans="1:1" x14ac:dyDescent="0.25">
      <c r="A235" s="198"/>
    </row>
    <row r="236" spans="1:1" x14ac:dyDescent="0.25">
      <c r="A236" s="169"/>
    </row>
    <row r="237" spans="1:1" x14ac:dyDescent="0.25">
      <c r="A237" s="198"/>
    </row>
    <row r="238" spans="1:1" x14ac:dyDescent="0.25">
      <c r="A238" s="198"/>
    </row>
    <row r="239" spans="1:1" x14ac:dyDescent="0.25">
      <c r="A239" s="169"/>
    </row>
    <row r="240" spans="1:1" x14ac:dyDescent="0.25">
      <c r="A240" s="198"/>
    </row>
    <row r="241" spans="1:1" x14ac:dyDescent="0.25">
      <c r="A241" s="198"/>
    </row>
    <row r="242" spans="1:1" x14ac:dyDescent="0.25">
      <c r="A242" s="169"/>
    </row>
    <row r="243" spans="1:1" x14ac:dyDescent="0.25">
      <c r="A243" s="198"/>
    </row>
    <row r="244" spans="1:1" x14ac:dyDescent="0.25">
      <c r="A244" s="198"/>
    </row>
    <row r="245" spans="1:1" x14ac:dyDescent="0.25">
      <c r="A245" s="169"/>
    </row>
    <row r="246" spans="1:1" x14ac:dyDescent="0.25">
      <c r="A246" s="198"/>
    </row>
    <row r="247" spans="1:1" x14ac:dyDescent="0.25">
      <c r="A247" s="198"/>
    </row>
    <row r="248" spans="1:1" x14ac:dyDescent="0.25">
      <c r="A248" s="169"/>
    </row>
    <row r="249" spans="1:1" x14ac:dyDescent="0.25">
      <c r="A249" s="198"/>
    </row>
    <row r="250" spans="1:1" x14ac:dyDescent="0.25">
      <c r="A250" s="198"/>
    </row>
    <row r="251" spans="1:1" x14ac:dyDescent="0.25">
      <c r="A251" s="169"/>
    </row>
    <row r="252" spans="1:1" x14ac:dyDescent="0.25">
      <c r="A252" s="198"/>
    </row>
    <row r="253" spans="1:1" x14ac:dyDescent="0.25">
      <c r="A253" s="198"/>
    </row>
    <row r="254" spans="1:1" x14ac:dyDescent="0.25">
      <c r="A254" s="169"/>
    </row>
    <row r="255" spans="1:1" x14ac:dyDescent="0.25">
      <c r="A255" s="198"/>
    </row>
    <row r="256" spans="1:1" x14ac:dyDescent="0.25">
      <c r="A256" s="198"/>
    </row>
    <row r="257" spans="1:1" x14ac:dyDescent="0.25">
      <c r="A257" s="169"/>
    </row>
    <row r="258" spans="1:1" x14ac:dyDescent="0.25">
      <c r="A258" s="198"/>
    </row>
    <row r="259" spans="1:1" x14ac:dyDescent="0.25">
      <c r="A259" s="198"/>
    </row>
    <row r="260" spans="1:1" x14ac:dyDescent="0.25">
      <c r="A260" s="169"/>
    </row>
    <row r="261" spans="1:1" x14ac:dyDescent="0.25">
      <c r="A261" s="198"/>
    </row>
    <row r="262" spans="1:1" x14ac:dyDescent="0.25">
      <c r="A262" s="198"/>
    </row>
    <row r="263" spans="1:1" x14ac:dyDescent="0.25">
      <c r="A263" s="169"/>
    </row>
    <row r="264" spans="1:1" x14ac:dyDescent="0.25">
      <c r="A264" s="198"/>
    </row>
    <row r="265" spans="1:1" x14ac:dyDescent="0.25">
      <c r="A265" s="198"/>
    </row>
    <row r="266" spans="1:1" x14ac:dyDescent="0.25">
      <c r="A266" s="169"/>
    </row>
    <row r="267" spans="1:1" x14ac:dyDescent="0.25">
      <c r="A267" s="198"/>
    </row>
    <row r="268" spans="1:1" x14ac:dyDescent="0.25">
      <c r="A268" s="198"/>
    </row>
    <row r="269" spans="1:1" x14ac:dyDescent="0.25">
      <c r="A269" s="169"/>
    </row>
    <row r="270" spans="1:1" x14ac:dyDescent="0.25">
      <c r="A270" s="198"/>
    </row>
    <row r="271" spans="1:1" x14ac:dyDescent="0.25">
      <c r="A271" s="198"/>
    </row>
    <row r="272" spans="1:1" x14ac:dyDescent="0.25">
      <c r="A272" s="169"/>
    </row>
    <row r="273" spans="1:1" x14ac:dyDescent="0.25">
      <c r="A273" s="198"/>
    </row>
    <row r="274" spans="1:1" x14ac:dyDescent="0.25">
      <c r="A274" s="198"/>
    </row>
    <row r="275" spans="1:1" x14ac:dyDescent="0.25">
      <c r="A275" s="169"/>
    </row>
    <row r="276" spans="1:1" x14ac:dyDescent="0.25">
      <c r="A276" s="198"/>
    </row>
    <row r="277" spans="1:1" x14ac:dyDescent="0.25">
      <c r="A277" s="198"/>
    </row>
    <row r="278" spans="1:1" x14ac:dyDescent="0.25">
      <c r="A278" s="169"/>
    </row>
    <row r="279" spans="1:1" x14ac:dyDescent="0.25">
      <c r="A279" s="198"/>
    </row>
    <row r="280" spans="1:1" x14ac:dyDescent="0.25">
      <c r="A280" s="198"/>
    </row>
    <row r="281" spans="1:1" x14ac:dyDescent="0.25">
      <c r="A281" s="169"/>
    </row>
    <row r="282" spans="1:1" x14ac:dyDescent="0.25">
      <c r="A282" s="198"/>
    </row>
    <row r="283" spans="1:1" x14ac:dyDescent="0.25">
      <c r="A283" s="198"/>
    </row>
    <row r="284" spans="1:1" x14ac:dyDescent="0.25">
      <c r="A284" s="169"/>
    </row>
    <row r="285" spans="1:1" x14ac:dyDescent="0.25">
      <c r="A285" s="198"/>
    </row>
    <row r="286" spans="1:1" x14ac:dyDescent="0.25">
      <c r="A286" s="198"/>
    </row>
    <row r="287" spans="1:1" x14ac:dyDescent="0.25">
      <c r="A287" s="169"/>
    </row>
    <row r="288" spans="1:1" x14ac:dyDescent="0.25">
      <c r="A288" s="198"/>
    </row>
    <row r="289" spans="1:1" x14ac:dyDescent="0.25">
      <c r="A289" s="198"/>
    </row>
    <row r="290" spans="1:1" x14ac:dyDescent="0.25">
      <c r="A290" s="169"/>
    </row>
    <row r="291" spans="1:1" x14ac:dyDescent="0.25">
      <c r="A291" s="198"/>
    </row>
    <row r="292" spans="1:1" x14ac:dyDescent="0.25">
      <c r="A292" s="198"/>
    </row>
    <row r="293" spans="1:1" x14ac:dyDescent="0.25">
      <c r="A293" s="169"/>
    </row>
    <row r="294" spans="1:1" x14ac:dyDescent="0.25">
      <c r="A294" s="198"/>
    </row>
    <row r="295" spans="1:1" x14ac:dyDescent="0.25">
      <c r="A295" s="198"/>
    </row>
    <row r="296" spans="1:1" x14ac:dyDescent="0.25">
      <c r="A296" s="169"/>
    </row>
    <row r="297" spans="1:1" x14ac:dyDescent="0.25">
      <c r="A297" s="198"/>
    </row>
    <row r="298" spans="1:1" x14ac:dyDescent="0.25">
      <c r="A298" s="198"/>
    </row>
    <row r="299" spans="1:1" x14ac:dyDescent="0.25">
      <c r="A299" s="169"/>
    </row>
    <row r="300" spans="1:1" x14ac:dyDescent="0.25">
      <c r="A300" s="198"/>
    </row>
    <row r="301" spans="1:1" x14ac:dyDescent="0.25">
      <c r="A301" s="198"/>
    </row>
    <row r="302" spans="1:1" x14ac:dyDescent="0.25">
      <c r="A302" s="169"/>
    </row>
    <row r="303" spans="1:1" x14ac:dyDescent="0.25">
      <c r="A303" s="198"/>
    </row>
    <row r="304" spans="1:1" x14ac:dyDescent="0.25">
      <c r="A304" s="198"/>
    </row>
    <row r="305" spans="1:1" x14ac:dyDescent="0.25">
      <c r="A305" s="169"/>
    </row>
    <row r="306" spans="1:1" x14ac:dyDescent="0.25">
      <c r="A306" s="198"/>
    </row>
    <row r="307" spans="1:1" x14ac:dyDescent="0.25">
      <c r="A307" s="198"/>
    </row>
    <row r="308" spans="1:1" x14ac:dyDescent="0.25">
      <c r="A308" s="169"/>
    </row>
    <row r="309" spans="1:1" x14ac:dyDescent="0.25">
      <c r="A309" s="198"/>
    </row>
    <row r="310" spans="1:1" x14ac:dyDescent="0.25">
      <c r="A310" s="198"/>
    </row>
    <row r="311" spans="1:1" x14ac:dyDescent="0.25">
      <c r="A311" s="169"/>
    </row>
    <row r="312" spans="1:1" x14ac:dyDescent="0.25">
      <c r="A312" s="198"/>
    </row>
    <row r="313" spans="1:1" x14ac:dyDescent="0.25">
      <c r="A313" s="198"/>
    </row>
    <row r="314" spans="1:1" x14ac:dyDescent="0.25">
      <c r="A314" s="169"/>
    </row>
    <row r="315" spans="1:1" x14ac:dyDescent="0.25">
      <c r="A315" s="198"/>
    </row>
    <row r="316" spans="1:1" x14ac:dyDescent="0.25">
      <c r="A316" s="198"/>
    </row>
    <row r="317" spans="1:1" x14ac:dyDescent="0.25">
      <c r="A317" s="169"/>
    </row>
    <row r="318" spans="1:1" x14ac:dyDescent="0.25">
      <c r="A318" s="198"/>
    </row>
    <row r="319" spans="1:1" x14ac:dyDescent="0.25">
      <c r="A319" s="198"/>
    </row>
    <row r="320" spans="1:1" x14ac:dyDescent="0.25">
      <c r="A320" s="169"/>
    </row>
    <row r="321" spans="1:1" x14ac:dyDescent="0.25">
      <c r="A321" s="198"/>
    </row>
    <row r="322" spans="1:1" x14ac:dyDescent="0.25">
      <c r="A322" s="198"/>
    </row>
    <row r="323" spans="1:1" x14ac:dyDescent="0.25">
      <c r="A323" s="169"/>
    </row>
    <row r="324" spans="1:1" x14ac:dyDescent="0.25">
      <c r="A324" s="198"/>
    </row>
    <row r="325" spans="1:1" x14ac:dyDescent="0.25">
      <c r="A325" s="198"/>
    </row>
    <row r="326" spans="1:1" x14ac:dyDescent="0.25">
      <c r="A326" s="169"/>
    </row>
    <row r="327" spans="1:1" x14ac:dyDescent="0.25">
      <c r="A327" s="198"/>
    </row>
    <row r="328" spans="1:1" x14ac:dyDescent="0.25">
      <c r="A328" s="198"/>
    </row>
    <row r="329" spans="1:1" x14ac:dyDescent="0.25">
      <c r="A329" s="169"/>
    </row>
    <row r="330" spans="1:1" x14ac:dyDescent="0.25">
      <c r="A330" s="198"/>
    </row>
    <row r="331" spans="1:1" x14ac:dyDescent="0.25">
      <c r="A331" s="198"/>
    </row>
    <row r="332" spans="1:1" x14ac:dyDescent="0.25">
      <c r="A332" s="169"/>
    </row>
    <row r="333" spans="1:1" x14ac:dyDescent="0.25">
      <c r="A333" s="198"/>
    </row>
    <row r="334" spans="1:1" x14ac:dyDescent="0.25">
      <c r="A334" s="198"/>
    </row>
    <row r="335" spans="1:1" x14ac:dyDescent="0.25">
      <c r="A335" s="169"/>
    </row>
    <row r="336" spans="1:1" x14ac:dyDescent="0.25">
      <c r="A336" s="198"/>
    </row>
    <row r="337" spans="1:1" x14ac:dyDescent="0.25">
      <c r="A337" s="198"/>
    </row>
    <row r="338" spans="1:1" x14ac:dyDescent="0.25">
      <c r="A338" s="169"/>
    </row>
    <row r="339" spans="1:1" x14ac:dyDescent="0.25">
      <c r="A339" s="198"/>
    </row>
    <row r="340" spans="1:1" x14ac:dyDescent="0.25">
      <c r="A340" s="198"/>
    </row>
    <row r="341" spans="1:1" x14ac:dyDescent="0.25">
      <c r="A341" s="169"/>
    </row>
    <row r="342" spans="1:1" x14ac:dyDescent="0.25">
      <c r="A342" s="198"/>
    </row>
    <row r="343" spans="1:1" x14ac:dyDescent="0.25">
      <c r="A343" s="198"/>
    </row>
    <row r="344" spans="1:1" x14ac:dyDescent="0.25">
      <c r="A344" s="169"/>
    </row>
    <row r="345" spans="1:1" x14ac:dyDescent="0.25">
      <c r="A345" s="198"/>
    </row>
    <row r="346" spans="1:1" x14ac:dyDescent="0.25">
      <c r="A346" s="198"/>
    </row>
    <row r="347" spans="1:1" x14ac:dyDescent="0.25">
      <c r="A347" s="169"/>
    </row>
    <row r="348" spans="1:1" x14ac:dyDescent="0.25">
      <c r="A348" s="198"/>
    </row>
    <row r="349" spans="1:1" x14ac:dyDescent="0.25">
      <c r="A349" s="198"/>
    </row>
    <row r="350" spans="1:1" x14ac:dyDescent="0.25">
      <c r="A350" s="169"/>
    </row>
    <row r="351" spans="1:1" x14ac:dyDescent="0.25">
      <c r="A351" s="198"/>
    </row>
    <row r="352" spans="1:1" x14ac:dyDescent="0.25">
      <c r="A352" s="198"/>
    </row>
    <row r="353" spans="1:1" x14ac:dyDescent="0.25">
      <c r="A353" s="169"/>
    </row>
    <row r="354" spans="1:1" x14ac:dyDescent="0.25">
      <c r="A354" s="198"/>
    </row>
    <row r="355" spans="1:1" x14ac:dyDescent="0.25">
      <c r="A355" s="198"/>
    </row>
    <row r="356" spans="1:1" x14ac:dyDescent="0.25">
      <c r="A356" s="169"/>
    </row>
    <row r="357" spans="1:1" x14ac:dyDescent="0.25">
      <c r="A357" s="198"/>
    </row>
    <row r="358" spans="1:1" x14ac:dyDescent="0.25">
      <c r="A358" s="198"/>
    </row>
    <row r="359" spans="1:1" x14ac:dyDescent="0.25">
      <c r="A359" s="169"/>
    </row>
    <row r="360" spans="1:1" x14ac:dyDescent="0.25">
      <c r="A360" s="198"/>
    </row>
    <row r="361" spans="1:1" x14ac:dyDescent="0.25">
      <c r="A361" s="198"/>
    </row>
    <row r="362" spans="1:1" x14ac:dyDescent="0.25">
      <c r="A362" s="169"/>
    </row>
    <row r="363" spans="1:1" x14ac:dyDescent="0.25">
      <c r="A363" s="198"/>
    </row>
    <row r="364" spans="1:1" x14ac:dyDescent="0.25">
      <c r="A364" s="198"/>
    </row>
    <row r="365" spans="1:1" x14ac:dyDescent="0.25">
      <c r="A365" s="169"/>
    </row>
    <row r="366" spans="1:1" x14ac:dyDescent="0.25">
      <c r="A366" s="198"/>
    </row>
    <row r="367" spans="1:1" x14ac:dyDescent="0.25">
      <c r="A367" s="198"/>
    </row>
    <row r="368" spans="1:1" x14ac:dyDescent="0.25">
      <c r="A368" s="169"/>
    </row>
    <row r="369" spans="1:1" x14ac:dyDescent="0.25">
      <c r="A369" s="198"/>
    </row>
    <row r="370" spans="1:1" x14ac:dyDescent="0.25">
      <c r="A370" s="198"/>
    </row>
    <row r="371" spans="1:1" x14ac:dyDescent="0.25">
      <c r="A371" s="169"/>
    </row>
    <row r="372" spans="1:1" x14ac:dyDescent="0.25">
      <c r="A372" s="198"/>
    </row>
    <row r="373" spans="1:1" x14ac:dyDescent="0.25">
      <c r="A373" s="198"/>
    </row>
    <row r="374" spans="1:1" x14ac:dyDescent="0.25">
      <c r="A374" s="169"/>
    </row>
    <row r="375" spans="1:1" x14ac:dyDescent="0.25">
      <c r="A375" s="198"/>
    </row>
    <row r="376" spans="1:1" x14ac:dyDescent="0.25">
      <c r="A376" s="198"/>
    </row>
    <row r="377" spans="1:1" x14ac:dyDescent="0.25">
      <c r="A377" s="169"/>
    </row>
    <row r="378" spans="1:1" x14ac:dyDescent="0.25">
      <c r="A378" s="198"/>
    </row>
    <row r="379" spans="1:1" x14ac:dyDescent="0.25">
      <c r="A379" s="198"/>
    </row>
    <row r="380" spans="1:1" x14ac:dyDescent="0.25">
      <c r="A380" s="169"/>
    </row>
    <row r="381" spans="1:1" x14ac:dyDescent="0.25">
      <c r="A381" s="198"/>
    </row>
    <row r="382" spans="1:1" x14ac:dyDescent="0.25">
      <c r="A382" s="198"/>
    </row>
    <row r="383" spans="1:1" x14ac:dyDescent="0.25">
      <c r="A383" s="169"/>
    </row>
    <row r="384" spans="1:1" x14ac:dyDescent="0.25">
      <c r="A384" s="198"/>
    </row>
    <row r="385" spans="1:1" x14ac:dyDescent="0.25">
      <c r="A385" s="198"/>
    </row>
    <row r="386" spans="1:1" x14ac:dyDescent="0.25">
      <c r="A386" s="169"/>
    </row>
    <row r="387" spans="1:1" x14ac:dyDescent="0.25">
      <c r="A387" s="198"/>
    </row>
    <row r="388" spans="1:1" x14ac:dyDescent="0.25">
      <c r="A388" s="198"/>
    </row>
    <row r="389" spans="1:1" x14ac:dyDescent="0.25">
      <c r="A389" s="169"/>
    </row>
    <row r="390" spans="1:1" x14ac:dyDescent="0.25">
      <c r="A390" s="198"/>
    </row>
    <row r="391" spans="1:1" x14ac:dyDescent="0.25">
      <c r="A391" s="198"/>
    </row>
    <row r="392" spans="1:1" x14ac:dyDescent="0.25">
      <c r="A392" s="169"/>
    </row>
    <row r="393" spans="1:1" x14ac:dyDescent="0.25">
      <c r="A393" s="198"/>
    </row>
    <row r="394" spans="1:1" x14ac:dyDescent="0.25">
      <c r="A394" s="198"/>
    </row>
    <row r="395" spans="1:1" x14ac:dyDescent="0.25">
      <c r="A395" s="169"/>
    </row>
    <row r="396" spans="1:1" x14ac:dyDescent="0.25">
      <c r="A396" s="198"/>
    </row>
    <row r="397" spans="1:1" x14ac:dyDescent="0.25">
      <c r="A397" s="198"/>
    </row>
    <row r="398" spans="1:1" x14ac:dyDescent="0.25">
      <c r="A398" s="169"/>
    </row>
    <row r="399" spans="1:1" x14ac:dyDescent="0.25">
      <c r="A399" s="198"/>
    </row>
    <row r="400" spans="1:1" x14ac:dyDescent="0.25">
      <c r="A400" s="198"/>
    </row>
    <row r="401" spans="1:1" x14ac:dyDescent="0.25">
      <c r="A401" s="169"/>
    </row>
    <row r="402" spans="1:1" x14ac:dyDescent="0.25">
      <c r="A402" s="198"/>
    </row>
    <row r="403" spans="1:1" x14ac:dyDescent="0.25">
      <c r="A403" s="198"/>
    </row>
    <row r="404" spans="1:1" x14ac:dyDescent="0.25">
      <c r="A404" s="169"/>
    </row>
    <row r="405" spans="1:1" x14ac:dyDescent="0.25">
      <c r="A405" s="198"/>
    </row>
    <row r="406" spans="1:1" x14ac:dyDescent="0.25">
      <c r="A406" s="198"/>
    </row>
    <row r="407" spans="1:1" x14ac:dyDescent="0.25">
      <c r="A407" s="169"/>
    </row>
    <row r="408" spans="1:1" x14ac:dyDescent="0.25">
      <c r="A408" s="198"/>
    </row>
    <row r="409" spans="1:1" x14ac:dyDescent="0.25">
      <c r="A409" s="198"/>
    </row>
    <row r="410" spans="1:1" x14ac:dyDescent="0.25">
      <c r="A410" s="169"/>
    </row>
    <row r="411" spans="1:1" x14ac:dyDescent="0.25">
      <c r="A411" s="198"/>
    </row>
    <row r="412" spans="1:1" x14ac:dyDescent="0.25">
      <c r="A412" s="198"/>
    </row>
    <row r="413" spans="1:1" x14ac:dyDescent="0.25">
      <c r="A413" s="169"/>
    </row>
    <row r="414" spans="1:1" x14ac:dyDescent="0.25">
      <c r="A414" s="198"/>
    </row>
    <row r="415" spans="1:1" x14ac:dyDescent="0.25">
      <c r="A415" s="198"/>
    </row>
    <row r="416" spans="1:1" x14ac:dyDescent="0.25">
      <c r="A416" s="169"/>
    </row>
    <row r="417" spans="1:1" x14ac:dyDescent="0.25">
      <c r="A417" s="198"/>
    </row>
    <row r="418" spans="1:1" x14ac:dyDescent="0.25">
      <c r="A418" s="198"/>
    </row>
    <row r="419" spans="1:1" x14ac:dyDescent="0.25">
      <c r="A419" s="169"/>
    </row>
    <row r="420" spans="1:1" x14ac:dyDescent="0.25">
      <c r="A420" s="198"/>
    </row>
    <row r="421" spans="1:1" x14ac:dyDescent="0.25">
      <c r="A421" s="198"/>
    </row>
    <row r="422" spans="1:1" x14ac:dyDescent="0.25">
      <c r="A422" s="169"/>
    </row>
    <row r="423" spans="1:1" x14ac:dyDescent="0.25">
      <c r="A423" s="198"/>
    </row>
    <row r="424" spans="1:1" x14ac:dyDescent="0.25">
      <c r="A424" s="198"/>
    </row>
    <row r="425" spans="1:1" x14ac:dyDescent="0.25">
      <c r="A425" s="169"/>
    </row>
    <row r="426" spans="1:1" x14ac:dyDescent="0.25">
      <c r="A426" s="198"/>
    </row>
    <row r="427" spans="1:1" x14ac:dyDescent="0.25">
      <c r="A427" s="198"/>
    </row>
    <row r="428" spans="1:1" x14ac:dyDescent="0.25">
      <c r="A428" s="169"/>
    </row>
    <row r="429" spans="1:1" x14ac:dyDescent="0.25">
      <c r="A429" s="198"/>
    </row>
    <row r="430" spans="1:1" x14ac:dyDescent="0.25">
      <c r="A430" s="198"/>
    </row>
    <row r="431" spans="1:1" x14ac:dyDescent="0.25">
      <c r="A431" s="169"/>
    </row>
    <row r="432" spans="1:1" x14ac:dyDescent="0.25">
      <c r="A432" s="198"/>
    </row>
    <row r="433" spans="1:1" x14ac:dyDescent="0.25">
      <c r="A433" s="198"/>
    </row>
    <row r="434" spans="1:1" x14ac:dyDescent="0.25">
      <c r="A434" s="169"/>
    </row>
    <row r="435" spans="1:1" x14ac:dyDescent="0.25">
      <c r="A435" s="198"/>
    </row>
    <row r="436" spans="1:1" x14ac:dyDescent="0.25">
      <c r="A436" s="198"/>
    </row>
    <row r="437" spans="1:1" x14ac:dyDescent="0.25">
      <c r="A437" s="169"/>
    </row>
    <row r="438" spans="1:1" x14ac:dyDescent="0.25">
      <c r="A438" s="198"/>
    </row>
    <row r="439" spans="1:1" x14ac:dyDescent="0.25">
      <c r="A439" s="198"/>
    </row>
    <row r="440" spans="1:1" x14ac:dyDescent="0.25">
      <c r="A440" s="169"/>
    </row>
    <row r="441" spans="1:1" x14ac:dyDescent="0.25">
      <c r="A441" s="198"/>
    </row>
    <row r="442" spans="1:1" x14ac:dyDescent="0.25">
      <c r="A442" s="198"/>
    </row>
    <row r="443" spans="1:1" x14ac:dyDescent="0.25">
      <c r="A443" s="169"/>
    </row>
    <row r="444" spans="1:1" x14ac:dyDescent="0.25">
      <c r="A444" s="198"/>
    </row>
    <row r="445" spans="1:1" x14ac:dyDescent="0.25">
      <c r="A445" s="198"/>
    </row>
    <row r="446" spans="1:1" x14ac:dyDescent="0.25">
      <c r="A446" s="169"/>
    </row>
    <row r="447" spans="1:1" x14ac:dyDescent="0.25">
      <c r="A447" s="198"/>
    </row>
    <row r="448" spans="1:1" x14ac:dyDescent="0.25">
      <c r="A448" s="198"/>
    </row>
    <row r="449" spans="1:1" x14ac:dyDescent="0.25">
      <c r="A449" s="169"/>
    </row>
    <row r="450" spans="1:1" x14ac:dyDescent="0.25">
      <c r="A450" s="198"/>
    </row>
    <row r="451" spans="1:1" x14ac:dyDescent="0.25">
      <c r="A451" s="198"/>
    </row>
    <row r="452" spans="1:1" x14ac:dyDescent="0.25">
      <c r="A452" s="169"/>
    </row>
    <row r="453" spans="1:1" x14ac:dyDescent="0.25">
      <c r="A453" s="198"/>
    </row>
    <row r="454" spans="1:1" x14ac:dyDescent="0.25">
      <c r="A454" s="198"/>
    </row>
    <row r="455" spans="1:1" x14ac:dyDescent="0.25">
      <c r="A455" s="169"/>
    </row>
    <row r="456" spans="1:1" x14ac:dyDescent="0.25">
      <c r="A456" s="198"/>
    </row>
    <row r="457" spans="1:1" x14ac:dyDescent="0.25">
      <c r="A457" s="198"/>
    </row>
    <row r="458" spans="1:1" x14ac:dyDescent="0.25">
      <c r="A458" s="169"/>
    </row>
    <row r="459" spans="1:1" x14ac:dyDescent="0.25">
      <c r="A459" s="198"/>
    </row>
    <row r="460" spans="1:1" x14ac:dyDescent="0.25">
      <c r="A460" s="198"/>
    </row>
    <row r="461" spans="1:1" x14ac:dyDescent="0.25">
      <c r="A461" s="169"/>
    </row>
    <row r="462" spans="1:1" x14ac:dyDescent="0.25">
      <c r="A462" s="198"/>
    </row>
    <row r="463" spans="1:1" x14ac:dyDescent="0.25">
      <c r="A463" s="198"/>
    </row>
    <row r="464" spans="1:1" x14ac:dyDescent="0.25">
      <c r="A464" s="169"/>
    </row>
    <row r="465" spans="1:1" x14ac:dyDescent="0.25">
      <c r="A465" s="198"/>
    </row>
    <row r="466" spans="1:1" x14ac:dyDescent="0.25">
      <c r="A466" s="198"/>
    </row>
    <row r="467" spans="1:1" x14ac:dyDescent="0.25">
      <c r="A467" s="169"/>
    </row>
    <row r="468" spans="1:1" x14ac:dyDescent="0.25">
      <c r="A468" s="198"/>
    </row>
    <row r="469" spans="1:1" x14ac:dyDescent="0.25">
      <c r="A469" s="198"/>
    </row>
    <row r="470" spans="1:1" x14ac:dyDescent="0.25">
      <c r="A470" s="169"/>
    </row>
    <row r="471" spans="1:1" x14ac:dyDescent="0.25">
      <c r="A471" s="198"/>
    </row>
    <row r="472" spans="1:1" x14ac:dyDescent="0.25">
      <c r="A472" s="198"/>
    </row>
    <row r="473" spans="1:1" x14ac:dyDescent="0.25">
      <c r="A473" s="169"/>
    </row>
    <row r="474" spans="1:1" x14ac:dyDescent="0.25">
      <c r="A474" s="198"/>
    </row>
    <row r="475" spans="1:1" x14ac:dyDescent="0.25">
      <c r="A475" s="198"/>
    </row>
    <row r="476" spans="1:1" x14ac:dyDescent="0.25">
      <c r="A476" s="169"/>
    </row>
    <row r="477" spans="1:1" x14ac:dyDescent="0.25">
      <c r="A477" s="198"/>
    </row>
    <row r="478" spans="1:1" x14ac:dyDescent="0.25">
      <c r="A478" s="198"/>
    </row>
    <row r="479" spans="1:1" x14ac:dyDescent="0.25">
      <c r="A479" s="169"/>
    </row>
    <row r="480" spans="1:1" x14ac:dyDescent="0.25">
      <c r="A480" s="198"/>
    </row>
    <row r="481" spans="1:1" x14ac:dyDescent="0.25">
      <c r="A481" s="198"/>
    </row>
    <row r="482" spans="1:1" x14ac:dyDescent="0.25">
      <c r="A482" s="169"/>
    </row>
    <row r="483" spans="1:1" x14ac:dyDescent="0.25">
      <c r="A483" s="198"/>
    </row>
    <row r="484" spans="1:1" x14ac:dyDescent="0.25">
      <c r="A484" s="198"/>
    </row>
    <row r="485" spans="1:1" x14ac:dyDescent="0.25">
      <c r="A485" s="169"/>
    </row>
    <row r="486" spans="1:1" x14ac:dyDescent="0.25">
      <c r="A486" s="198"/>
    </row>
    <row r="487" spans="1:1" x14ac:dyDescent="0.25">
      <c r="A487" s="198"/>
    </row>
    <row r="488" spans="1:1" x14ac:dyDescent="0.25">
      <c r="A488" s="169"/>
    </row>
    <row r="489" spans="1:1" x14ac:dyDescent="0.25">
      <c r="A489" s="198"/>
    </row>
    <row r="490" spans="1:1" x14ac:dyDescent="0.25">
      <c r="A490" s="198"/>
    </row>
    <row r="491" spans="1:1" x14ac:dyDescent="0.25">
      <c r="A491" s="169"/>
    </row>
    <row r="492" spans="1:1" x14ac:dyDescent="0.25">
      <c r="A492" s="198"/>
    </row>
    <row r="493" spans="1:1" x14ac:dyDescent="0.25">
      <c r="A493" s="198"/>
    </row>
    <row r="494" spans="1:1" x14ac:dyDescent="0.25">
      <c r="A494" s="169"/>
    </row>
    <row r="495" spans="1:1" x14ac:dyDescent="0.25">
      <c r="A495" s="198"/>
    </row>
    <row r="496" spans="1:1" x14ac:dyDescent="0.25">
      <c r="A496" s="198"/>
    </row>
    <row r="497" spans="1:1" x14ac:dyDescent="0.25">
      <c r="A497" s="169"/>
    </row>
    <row r="498" spans="1:1" x14ac:dyDescent="0.25">
      <c r="A498" s="198"/>
    </row>
    <row r="499" spans="1:1" x14ac:dyDescent="0.25">
      <c r="A499" s="198"/>
    </row>
    <row r="500" spans="1:1" x14ac:dyDescent="0.25">
      <c r="A500" s="169"/>
    </row>
    <row r="501" spans="1:1" x14ac:dyDescent="0.25">
      <c r="A501" s="198"/>
    </row>
    <row r="502" spans="1:1" x14ac:dyDescent="0.25">
      <c r="A502" s="198"/>
    </row>
    <row r="503" spans="1:1" x14ac:dyDescent="0.25">
      <c r="A503" s="169"/>
    </row>
    <row r="504" spans="1:1" x14ac:dyDescent="0.25">
      <c r="A504" s="198"/>
    </row>
    <row r="505" spans="1:1" x14ac:dyDescent="0.25">
      <c r="A505" s="198"/>
    </row>
    <row r="506" spans="1:1" x14ac:dyDescent="0.25">
      <c r="A506" s="169"/>
    </row>
    <row r="507" spans="1:1" x14ac:dyDescent="0.25">
      <c r="A507" s="198"/>
    </row>
    <row r="508" spans="1:1" x14ac:dyDescent="0.25">
      <c r="A508" s="198"/>
    </row>
    <row r="509" spans="1:1" x14ac:dyDescent="0.25">
      <c r="A509" s="169"/>
    </row>
    <row r="510" spans="1:1" x14ac:dyDescent="0.25">
      <c r="A510" s="198"/>
    </row>
    <row r="511" spans="1:1" x14ac:dyDescent="0.25">
      <c r="A511" s="198"/>
    </row>
    <row r="512" spans="1:1" x14ac:dyDescent="0.25">
      <c r="A512" s="169"/>
    </row>
    <row r="513" spans="1:1" x14ac:dyDescent="0.25">
      <c r="A513" s="198"/>
    </row>
    <row r="514" spans="1:1" x14ac:dyDescent="0.25">
      <c r="A514" s="198"/>
    </row>
    <row r="515" spans="1:1" x14ac:dyDescent="0.25">
      <c r="A515" s="169"/>
    </row>
    <row r="516" spans="1:1" x14ac:dyDescent="0.25">
      <c r="A516" s="198"/>
    </row>
    <row r="517" spans="1:1" x14ac:dyDescent="0.25">
      <c r="A517" s="198"/>
    </row>
    <row r="518" spans="1:1" x14ac:dyDescent="0.25">
      <c r="A518" s="169"/>
    </row>
    <row r="519" spans="1:1" x14ac:dyDescent="0.25">
      <c r="A519" s="198"/>
    </row>
    <row r="520" spans="1:1" x14ac:dyDescent="0.25">
      <c r="A520" s="198"/>
    </row>
    <row r="521" spans="1:1" x14ac:dyDescent="0.25">
      <c r="A521" s="169"/>
    </row>
    <row r="522" spans="1:1" x14ac:dyDescent="0.25">
      <c r="A522" s="198"/>
    </row>
    <row r="523" spans="1:1" x14ac:dyDescent="0.25">
      <c r="A523" s="198"/>
    </row>
    <row r="524" spans="1:1" x14ac:dyDescent="0.25">
      <c r="A524" s="169"/>
    </row>
    <row r="525" spans="1:1" x14ac:dyDescent="0.25">
      <c r="A525" s="198"/>
    </row>
    <row r="526" spans="1:1" x14ac:dyDescent="0.25">
      <c r="A526" s="198"/>
    </row>
    <row r="527" spans="1:1" x14ac:dyDescent="0.25">
      <c r="A527" s="169"/>
    </row>
    <row r="528" spans="1:1" x14ac:dyDescent="0.25">
      <c r="A528" s="198"/>
    </row>
    <row r="529" spans="1:1" x14ac:dyDescent="0.25">
      <c r="A529" s="198"/>
    </row>
    <row r="530" spans="1:1" x14ac:dyDescent="0.25">
      <c r="A530" s="169"/>
    </row>
    <row r="531" spans="1:1" x14ac:dyDescent="0.25">
      <c r="A531" s="198"/>
    </row>
    <row r="532" spans="1:1" x14ac:dyDescent="0.25">
      <c r="A532" s="198"/>
    </row>
    <row r="533" spans="1:1" x14ac:dyDescent="0.25">
      <c r="A533" s="169"/>
    </row>
    <row r="534" spans="1:1" x14ac:dyDescent="0.25">
      <c r="A534" s="198"/>
    </row>
    <row r="535" spans="1:1" x14ac:dyDescent="0.25">
      <c r="A535" s="198"/>
    </row>
    <row r="536" spans="1:1" x14ac:dyDescent="0.25">
      <c r="A536" s="169"/>
    </row>
    <row r="537" spans="1:1" x14ac:dyDescent="0.25">
      <c r="A537" s="198"/>
    </row>
    <row r="538" spans="1:1" x14ac:dyDescent="0.25">
      <c r="A538" s="198"/>
    </row>
    <row r="539" spans="1:1" x14ac:dyDescent="0.25">
      <c r="A539" s="169"/>
    </row>
    <row r="540" spans="1:1" x14ac:dyDescent="0.25">
      <c r="A540" s="198"/>
    </row>
    <row r="541" spans="1:1" x14ac:dyDescent="0.25">
      <c r="A541" s="198"/>
    </row>
    <row r="542" spans="1:1" x14ac:dyDescent="0.25">
      <c r="A542" s="169"/>
    </row>
    <row r="543" spans="1:1" x14ac:dyDescent="0.25">
      <c r="A543" s="198"/>
    </row>
    <row r="544" spans="1:1" x14ac:dyDescent="0.25">
      <c r="A544" s="198"/>
    </row>
    <row r="545" spans="1:1" x14ac:dyDescent="0.25">
      <c r="A545" s="169"/>
    </row>
    <row r="546" spans="1:1" x14ac:dyDescent="0.25">
      <c r="A546" s="198"/>
    </row>
    <row r="547" spans="1:1" x14ac:dyDescent="0.25">
      <c r="A547" s="198"/>
    </row>
    <row r="548" spans="1:1" x14ac:dyDescent="0.25">
      <c r="A548" s="169"/>
    </row>
    <row r="549" spans="1:1" x14ac:dyDescent="0.25">
      <c r="A549" s="198"/>
    </row>
    <row r="550" spans="1:1" x14ac:dyDescent="0.25">
      <c r="A550" s="198"/>
    </row>
    <row r="551" spans="1:1" x14ac:dyDescent="0.25">
      <c r="A551" s="169"/>
    </row>
    <row r="552" spans="1:1" x14ac:dyDescent="0.25">
      <c r="A552" s="198"/>
    </row>
    <row r="553" spans="1:1" x14ac:dyDescent="0.25">
      <c r="A553" s="198"/>
    </row>
    <row r="554" spans="1:1" x14ac:dyDescent="0.25">
      <c r="A554" s="169"/>
    </row>
    <row r="555" spans="1:1" x14ac:dyDescent="0.25">
      <c r="A555" s="198"/>
    </row>
    <row r="556" spans="1:1" x14ac:dyDescent="0.25">
      <c r="A556" s="198"/>
    </row>
    <row r="557" spans="1:1" x14ac:dyDescent="0.25">
      <c r="A557" s="169"/>
    </row>
    <row r="558" spans="1:1" x14ac:dyDescent="0.25">
      <c r="A558" s="198"/>
    </row>
    <row r="559" spans="1:1" x14ac:dyDescent="0.25">
      <c r="A559" s="198"/>
    </row>
    <row r="560" spans="1:1" x14ac:dyDescent="0.25">
      <c r="A560" s="169"/>
    </row>
    <row r="561" spans="1:1" x14ac:dyDescent="0.25">
      <c r="A561" s="198"/>
    </row>
    <row r="562" spans="1:1" x14ac:dyDescent="0.25">
      <c r="A562" s="198"/>
    </row>
    <row r="563" spans="1:1" x14ac:dyDescent="0.25">
      <c r="A563" s="169"/>
    </row>
    <row r="564" spans="1:1" x14ac:dyDescent="0.25">
      <c r="A564" s="198"/>
    </row>
    <row r="565" spans="1:1" x14ac:dyDescent="0.25">
      <c r="A565" s="198"/>
    </row>
    <row r="566" spans="1:1" x14ac:dyDescent="0.25">
      <c r="A566" s="169"/>
    </row>
    <row r="567" spans="1:1" x14ac:dyDescent="0.25">
      <c r="A567" s="198"/>
    </row>
    <row r="568" spans="1:1" x14ac:dyDescent="0.25">
      <c r="A568" s="198"/>
    </row>
    <row r="569" spans="1:1" x14ac:dyDescent="0.25">
      <c r="A569" s="169"/>
    </row>
    <row r="570" spans="1:1" x14ac:dyDescent="0.25">
      <c r="A570" s="198"/>
    </row>
    <row r="571" spans="1:1" x14ac:dyDescent="0.25">
      <c r="A571" s="198"/>
    </row>
    <row r="572" spans="1:1" x14ac:dyDescent="0.25">
      <c r="A572" s="169"/>
    </row>
    <row r="573" spans="1:1" x14ac:dyDescent="0.25">
      <c r="A573" s="198"/>
    </row>
    <row r="574" spans="1:1" x14ac:dyDescent="0.25">
      <c r="A574" s="198"/>
    </row>
    <row r="575" spans="1:1" x14ac:dyDescent="0.25">
      <c r="A575" s="169"/>
    </row>
    <row r="576" spans="1:1" x14ac:dyDescent="0.25">
      <c r="A576" s="198"/>
    </row>
    <row r="577" spans="1:1" x14ac:dyDescent="0.25">
      <c r="A577" s="198"/>
    </row>
    <row r="578" spans="1:1" x14ac:dyDescent="0.25">
      <c r="A578" s="169"/>
    </row>
    <row r="579" spans="1:1" x14ac:dyDescent="0.25">
      <c r="A579" s="198"/>
    </row>
    <row r="580" spans="1:1" x14ac:dyDescent="0.25">
      <c r="A580" s="198"/>
    </row>
    <row r="581" spans="1:1" x14ac:dyDescent="0.25">
      <c r="A581" s="169"/>
    </row>
    <row r="582" spans="1:1" x14ac:dyDescent="0.25">
      <c r="A582" s="198"/>
    </row>
    <row r="583" spans="1:1" x14ac:dyDescent="0.25">
      <c r="A583" s="198"/>
    </row>
    <row r="584" spans="1:1" x14ac:dyDescent="0.25">
      <c r="A584" s="169"/>
    </row>
    <row r="585" spans="1:1" x14ac:dyDescent="0.25">
      <c r="A585" s="198"/>
    </row>
    <row r="586" spans="1:1" x14ac:dyDescent="0.25">
      <c r="A586" s="198"/>
    </row>
    <row r="587" spans="1:1" x14ac:dyDescent="0.25">
      <c r="A587" s="169"/>
    </row>
    <row r="588" spans="1:1" x14ac:dyDescent="0.25">
      <c r="A588" s="198"/>
    </row>
    <row r="589" spans="1:1" x14ac:dyDescent="0.25">
      <c r="A589" s="198"/>
    </row>
    <row r="590" spans="1:1" x14ac:dyDescent="0.25">
      <c r="A590" s="169"/>
    </row>
    <row r="591" spans="1:1" x14ac:dyDescent="0.25">
      <c r="A591" s="198"/>
    </row>
    <row r="592" spans="1:1" x14ac:dyDescent="0.25">
      <c r="A592" s="198"/>
    </row>
    <row r="593" spans="1:1" x14ac:dyDescent="0.25">
      <c r="A593" s="169"/>
    </row>
    <row r="594" spans="1:1" x14ac:dyDescent="0.25">
      <c r="A594" s="198"/>
    </row>
    <row r="595" spans="1:1" x14ac:dyDescent="0.25">
      <c r="A595" s="198"/>
    </row>
    <row r="596" spans="1:1" x14ac:dyDescent="0.25">
      <c r="A596" s="169"/>
    </row>
    <row r="597" spans="1:1" x14ac:dyDescent="0.25">
      <c r="A597" s="198"/>
    </row>
    <row r="598" spans="1:1" x14ac:dyDescent="0.25">
      <c r="A598" s="198"/>
    </row>
    <row r="599" spans="1:1" x14ac:dyDescent="0.25">
      <c r="A599" s="169"/>
    </row>
    <row r="600" spans="1:1" x14ac:dyDescent="0.25">
      <c r="A600" s="198"/>
    </row>
    <row r="601" spans="1:1" x14ac:dyDescent="0.25">
      <c r="A601" s="198"/>
    </row>
    <row r="602" spans="1:1" x14ac:dyDescent="0.25">
      <c r="A602" s="169"/>
    </row>
    <row r="603" spans="1:1" x14ac:dyDescent="0.25">
      <c r="A603" s="198"/>
    </row>
    <row r="604" spans="1:1" x14ac:dyDescent="0.25">
      <c r="A604" s="198"/>
    </row>
    <row r="605" spans="1:1" x14ac:dyDescent="0.25">
      <c r="A605" s="169"/>
    </row>
    <row r="606" spans="1:1" x14ac:dyDescent="0.25">
      <c r="A606" s="198"/>
    </row>
    <row r="607" spans="1:1" x14ac:dyDescent="0.25">
      <c r="A607" s="198"/>
    </row>
    <row r="608" spans="1:1" x14ac:dyDescent="0.25">
      <c r="A608" s="169"/>
    </row>
    <row r="609" spans="1:1" x14ac:dyDescent="0.25">
      <c r="A609" s="198"/>
    </row>
    <row r="610" spans="1:1" x14ac:dyDescent="0.25">
      <c r="A610" s="198"/>
    </row>
    <row r="611" spans="1:1" x14ac:dyDescent="0.25">
      <c r="A611" s="169"/>
    </row>
    <row r="612" spans="1:1" x14ac:dyDescent="0.25">
      <c r="A612" s="198"/>
    </row>
    <row r="613" spans="1:1" x14ac:dyDescent="0.25">
      <c r="A613" s="198"/>
    </row>
    <row r="614" spans="1:1" x14ac:dyDescent="0.25">
      <c r="A614" s="169"/>
    </row>
    <row r="615" spans="1:1" x14ac:dyDescent="0.25">
      <c r="A615" s="198"/>
    </row>
    <row r="616" spans="1:1" x14ac:dyDescent="0.25">
      <c r="A616" s="198"/>
    </row>
    <row r="617" spans="1:1" x14ac:dyDescent="0.25">
      <c r="A617" s="169"/>
    </row>
    <row r="618" spans="1:1" x14ac:dyDescent="0.25">
      <c r="A618" s="198"/>
    </row>
    <row r="619" spans="1:1" x14ac:dyDescent="0.25">
      <c r="A619" s="198"/>
    </row>
    <row r="620" spans="1:1" x14ac:dyDescent="0.25">
      <c r="A620" s="169"/>
    </row>
    <row r="621" spans="1:1" x14ac:dyDescent="0.25">
      <c r="A621" s="198"/>
    </row>
    <row r="622" spans="1:1" x14ac:dyDescent="0.25">
      <c r="A622" s="198"/>
    </row>
    <row r="623" spans="1:1" x14ac:dyDescent="0.25">
      <c r="A623" s="169"/>
    </row>
    <row r="624" spans="1:1" x14ac:dyDescent="0.25">
      <c r="A624" s="198"/>
    </row>
    <row r="625" spans="1:1" x14ac:dyDescent="0.25">
      <c r="A625" s="198"/>
    </row>
    <row r="626" spans="1:1" x14ac:dyDescent="0.25">
      <c r="A626" s="169"/>
    </row>
    <row r="627" spans="1:1" x14ac:dyDescent="0.25">
      <c r="A627" s="198"/>
    </row>
    <row r="628" spans="1:1" x14ac:dyDescent="0.25">
      <c r="A628" s="198"/>
    </row>
    <row r="629" spans="1:1" x14ac:dyDescent="0.25">
      <c r="A629" s="169"/>
    </row>
    <row r="630" spans="1:1" x14ac:dyDescent="0.25">
      <c r="A630" s="198"/>
    </row>
    <row r="631" spans="1:1" x14ac:dyDescent="0.25">
      <c r="A631" s="198"/>
    </row>
    <row r="632" spans="1:1" x14ac:dyDescent="0.25">
      <c r="A632" s="169"/>
    </row>
    <row r="633" spans="1:1" x14ac:dyDescent="0.25">
      <c r="A633" s="198"/>
    </row>
    <row r="634" spans="1:1" x14ac:dyDescent="0.25">
      <c r="A634" s="198"/>
    </row>
    <row r="635" spans="1:1" x14ac:dyDescent="0.25">
      <c r="A635" s="169"/>
    </row>
    <row r="636" spans="1:1" x14ac:dyDescent="0.25">
      <c r="A636" s="198"/>
    </row>
    <row r="637" spans="1:1" x14ac:dyDescent="0.25">
      <c r="A637" s="198"/>
    </row>
    <row r="638" spans="1:1" x14ac:dyDescent="0.25">
      <c r="A638" s="169"/>
    </row>
    <row r="639" spans="1:1" x14ac:dyDescent="0.25">
      <c r="A639" s="198"/>
    </row>
    <row r="640" spans="1:1" x14ac:dyDescent="0.25">
      <c r="A640" s="198"/>
    </row>
    <row r="641" spans="1:1" x14ac:dyDescent="0.25">
      <c r="A641" s="169"/>
    </row>
    <row r="642" spans="1:1" x14ac:dyDescent="0.25">
      <c r="A642" s="198"/>
    </row>
    <row r="643" spans="1:1" x14ac:dyDescent="0.25">
      <c r="A643" s="198"/>
    </row>
    <row r="644" spans="1:1" x14ac:dyDescent="0.25">
      <c r="A644" s="169"/>
    </row>
    <row r="645" spans="1:1" x14ac:dyDescent="0.25">
      <c r="A645" s="198"/>
    </row>
    <row r="646" spans="1:1" x14ac:dyDescent="0.25">
      <c r="A646" s="198"/>
    </row>
    <row r="647" spans="1:1" x14ac:dyDescent="0.25">
      <c r="A647" s="169"/>
    </row>
    <row r="648" spans="1:1" x14ac:dyDescent="0.25">
      <c r="A648" s="198"/>
    </row>
    <row r="649" spans="1:1" x14ac:dyDescent="0.25">
      <c r="A649" s="198"/>
    </row>
    <row r="650" spans="1:1" x14ac:dyDescent="0.25">
      <c r="A650" s="169"/>
    </row>
    <row r="651" spans="1:1" x14ac:dyDescent="0.25">
      <c r="A651" s="198"/>
    </row>
    <row r="652" spans="1:1" x14ac:dyDescent="0.25">
      <c r="A652" s="198"/>
    </row>
    <row r="653" spans="1:1" x14ac:dyDescent="0.25">
      <c r="A653" s="169"/>
    </row>
    <row r="654" spans="1:1" x14ac:dyDescent="0.25">
      <c r="A654" s="198"/>
    </row>
    <row r="655" spans="1:1" x14ac:dyDescent="0.25">
      <c r="A655" s="198"/>
    </row>
    <row r="656" spans="1:1" x14ac:dyDescent="0.25">
      <c r="A656" s="169"/>
    </row>
    <row r="657" spans="1:1" x14ac:dyDescent="0.25">
      <c r="A657" s="198"/>
    </row>
    <row r="658" spans="1:1" x14ac:dyDescent="0.25">
      <c r="A658" s="198"/>
    </row>
    <row r="659" spans="1:1" x14ac:dyDescent="0.25">
      <c r="A659" s="169"/>
    </row>
    <row r="660" spans="1:1" x14ac:dyDescent="0.25">
      <c r="A660" s="198"/>
    </row>
    <row r="661" spans="1:1" x14ac:dyDescent="0.25">
      <c r="A661" s="198"/>
    </row>
    <row r="662" spans="1:1" x14ac:dyDescent="0.25">
      <c r="A662" s="169"/>
    </row>
    <row r="663" spans="1:1" x14ac:dyDescent="0.25">
      <c r="A663" s="198"/>
    </row>
    <row r="664" spans="1:1" x14ac:dyDescent="0.25">
      <c r="A664" s="198"/>
    </row>
    <row r="665" spans="1:1" x14ac:dyDescent="0.25">
      <c r="A665" s="169"/>
    </row>
    <row r="666" spans="1:1" x14ac:dyDescent="0.25">
      <c r="A666" s="198"/>
    </row>
    <row r="667" spans="1:1" x14ac:dyDescent="0.25">
      <c r="A667" s="198"/>
    </row>
    <row r="668" spans="1:1" x14ac:dyDescent="0.25">
      <c r="A668" s="169"/>
    </row>
    <row r="669" spans="1:1" x14ac:dyDescent="0.25">
      <c r="A669" s="198"/>
    </row>
    <row r="670" spans="1:1" x14ac:dyDescent="0.25">
      <c r="A670" s="198"/>
    </row>
    <row r="671" spans="1:1" x14ac:dyDescent="0.25">
      <c r="A671" s="169"/>
    </row>
    <row r="672" spans="1:1" x14ac:dyDescent="0.25">
      <c r="A672" s="198"/>
    </row>
    <row r="673" spans="1:1" x14ac:dyDescent="0.25">
      <c r="A673" s="198"/>
    </row>
    <row r="674" spans="1:1" x14ac:dyDescent="0.25">
      <c r="A674" s="169"/>
    </row>
    <row r="675" spans="1:1" x14ac:dyDescent="0.25">
      <c r="A675" s="198"/>
    </row>
    <row r="676" spans="1:1" x14ac:dyDescent="0.25">
      <c r="A676" s="198"/>
    </row>
    <row r="677" spans="1:1" x14ac:dyDescent="0.25">
      <c r="A677" s="169"/>
    </row>
    <row r="678" spans="1:1" x14ac:dyDescent="0.25">
      <c r="A678" s="198"/>
    </row>
    <row r="679" spans="1:1" x14ac:dyDescent="0.25">
      <c r="A679" s="198"/>
    </row>
    <row r="680" spans="1:1" x14ac:dyDescent="0.25">
      <c r="A680" s="169"/>
    </row>
    <row r="681" spans="1:1" x14ac:dyDescent="0.25">
      <c r="A681" s="198"/>
    </row>
    <row r="682" spans="1:1" x14ac:dyDescent="0.25">
      <c r="A682" s="198"/>
    </row>
    <row r="683" spans="1:1" x14ac:dyDescent="0.25">
      <c r="A683" s="169"/>
    </row>
    <row r="684" spans="1:1" x14ac:dyDescent="0.25">
      <c r="A684" s="198"/>
    </row>
    <row r="685" spans="1:1" x14ac:dyDescent="0.25">
      <c r="A685" s="198"/>
    </row>
    <row r="686" spans="1:1" x14ac:dyDescent="0.25">
      <c r="A686" s="169"/>
    </row>
    <row r="687" spans="1:1" x14ac:dyDescent="0.25">
      <c r="A687" s="198"/>
    </row>
    <row r="688" spans="1:1" x14ac:dyDescent="0.25">
      <c r="A688" s="198"/>
    </row>
    <row r="689" spans="1:1" x14ac:dyDescent="0.25">
      <c r="A689" s="169"/>
    </row>
    <row r="690" spans="1:1" x14ac:dyDescent="0.25">
      <c r="A690" s="198"/>
    </row>
    <row r="691" spans="1:1" x14ac:dyDescent="0.25">
      <c r="A691" s="198"/>
    </row>
    <row r="692" spans="1:1" x14ac:dyDescent="0.25">
      <c r="A692" s="169"/>
    </row>
    <row r="693" spans="1:1" x14ac:dyDescent="0.25">
      <c r="A693" s="198"/>
    </row>
    <row r="694" spans="1:1" x14ac:dyDescent="0.25">
      <c r="A694" s="198"/>
    </row>
    <row r="695" spans="1:1" x14ac:dyDescent="0.25">
      <c r="A695" s="169"/>
    </row>
    <row r="696" spans="1:1" x14ac:dyDescent="0.25">
      <c r="A696" s="198"/>
    </row>
    <row r="697" spans="1:1" x14ac:dyDescent="0.25">
      <c r="A697" s="198"/>
    </row>
    <row r="698" spans="1:1" x14ac:dyDescent="0.25">
      <c r="A698" s="169"/>
    </row>
    <row r="699" spans="1:1" x14ac:dyDescent="0.25">
      <c r="A699" s="198"/>
    </row>
    <row r="700" spans="1:1" x14ac:dyDescent="0.25">
      <c r="A700" s="198"/>
    </row>
    <row r="701" spans="1:1" x14ac:dyDescent="0.25">
      <c r="A701" s="169"/>
    </row>
    <row r="702" spans="1:1" x14ac:dyDescent="0.25">
      <c r="A702" s="198"/>
    </row>
    <row r="703" spans="1:1" x14ac:dyDescent="0.25">
      <c r="A703" s="198"/>
    </row>
    <row r="704" spans="1:1" x14ac:dyDescent="0.25">
      <c r="A704" s="169"/>
    </row>
    <row r="705" spans="1:1" x14ac:dyDescent="0.25">
      <c r="A705" s="198"/>
    </row>
    <row r="706" spans="1:1" x14ac:dyDescent="0.25">
      <c r="A706" s="198"/>
    </row>
    <row r="707" spans="1:1" x14ac:dyDescent="0.25">
      <c r="A707" s="169"/>
    </row>
    <row r="708" spans="1:1" x14ac:dyDescent="0.25">
      <c r="A708" s="198"/>
    </row>
    <row r="709" spans="1:1" x14ac:dyDescent="0.25">
      <c r="A709" s="198"/>
    </row>
    <row r="710" spans="1:1" x14ac:dyDescent="0.25">
      <c r="A710" s="169"/>
    </row>
    <row r="711" spans="1:1" x14ac:dyDescent="0.25">
      <c r="A711" s="198"/>
    </row>
    <row r="712" spans="1:1" x14ac:dyDescent="0.25">
      <c r="A712" s="198"/>
    </row>
    <row r="713" spans="1:1" x14ac:dyDescent="0.25">
      <c r="A713" s="169"/>
    </row>
    <row r="714" spans="1:1" x14ac:dyDescent="0.25">
      <c r="A714" s="198"/>
    </row>
    <row r="715" spans="1:1" x14ac:dyDescent="0.25">
      <c r="A715" s="198"/>
    </row>
    <row r="716" spans="1:1" x14ac:dyDescent="0.25">
      <c r="A716" s="169"/>
    </row>
    <row r="717" spans="1:1" x14ac:dyDescent="0.25">
      <c r="A717" s="198"/>
    </row>
    <row r="718" spans="1:1" x14ac:dyDescent="0.25">
      <c r="A718" s="198"/>
    </row>
    <row r="719" spans="1:1" x14ac:dyDescent="0.25">
      <c r="A719" s="169"/>
    </row>
    <row r="720" spans="1:1" x14ac:dyDescent="0.25">
      <c r="A720" s="198"/>
    </row>
    <row r="721" spans="1:1" x14ac:dyDescent="0.25">
      <c r="A721" s="198"/>
    </row>
    <row r="722" spans="1:1" x14ac:dyDescent="0.25">
      <c r="A722" s="169"/>
    </row>
    <row r="723" spans="1:1" x14ac:dyDescent="0.25">
      <c r="A723" s="198"/>
    </row>
    <row r="724" spans="1:1" x14ac:dyDescent="0.25">
      <c r="A724" s="198"/>
    </row>
    <row r="725" spans="1:1" x14ac:dyDescent="0.25">
      <c r="A725" s="169"/>
    </row>
    <row r="726" spans="1:1" x14ac:dyDescent="0.25">
      <c r="A726" s="198"/>
    </row>
    <row r="727" spans="1:1" x14ac:dyDescent="0.25">
      <c r="A727" s="198"/>
    </row>
    <row r="728" spans="1:1" x14ac:dyDescent="0.25">
      <c r="A728" s="169"/>
    </row>
    <row r="729" spans="1:1" x14ac:dyDescent="0.25">
      <c r="A729" s="198"/>
    </row>
    <row r="730" spans="1:1" x14ac:dyDescent="0.25">
      <c r="A730" s="198"/>
    </row>
    <row r="731" spans="1:1" x14ac:dyDescent="0.25">
      <c r="A731" s="169"/>
    </row>
    <row r="732" spans="1:1" x14ac:dyDescent="0.25">
      <c r="A732" s="198"/>
    </row>
    <row r="733" spans="1:1" x14ac:dyDescent="0.25">
      <c r="A733" s="198"/>
    </row>
    <row r="734" spans="1:1" x14ac:dyDescent="0.25">
      <c r="A734" s="169"/>
    </row>
    <row r="735" spans="1:1" x14ac:dyDescent="0.25">
      <c r="A735" s="198"/>
    </row>
    <row r="736" spans="1:1" x14ac:dyDescent="0.25">
      <c r="A736" s="198"/>
    </row>
    <row r="737" spans="1:1" x14ac:dyDescent="0.25">
      <c r="A737" s="169"/>
    </row>
    <row r="738" spans="1:1" x14ac:dyDescent="0.25">
      <c r="A738" s="198"/>
    </row>
    <row r="739" spans="1:1" x14ac:dyDescent="0.25">
      <c r="A739" s="198"/>
    </row>
    <row r="740" spans="1:1" x14ac:dyDescent="0.25">
      <c r="A740" s="169"/>
    </row>
    <row r="741" spans="1:1" x14ac:dyDescent="0.25">
      <c r="A741" s="198"/>
    </row>
    <row r="742" spans="1:1" x14ac:dyDescent="0.25">
      <c r="A742" s="198"/>
    </row>
    <row r="743" spans="1:1" x14ac:dyDescent="0.25">
      <c r="A743" s="169"/>
    </row>
    <row r="744" spans="1:1" x14ac:dyDescent="0.25">
      <c r="A744" s="198"/>
    </row>
    <row r="745" spans="1:1" x14ac:dyDescent="0.25">
      <c r="A745" s="198"/>
    </row>
    <row r="746" spans="1:1" x14ac:dyDescent="0.25">
      <c r="A746" s="169"/>
    </row>
    <row r="747" spans="1:1" x14ac:dyDescent="0.25">
      <c r="A747" s="198"/>
    </row>
    <row r="748" spans="1:1" x14ac:dyDescent="0.25">
      <c r="A748" s="198"/>
    </row>
    <row r="749" spans="1:1" x14ac:dyDescent="0.25">
      <c r="A749" s="169"/>
    </row>
    <row r="750" spans="1:1" x14ac:dyDescent="0.25">
      <c r="A750" s="198"/>
    </row>
    <row r="751" spans="1:1" x14ac:dyDescent="0.25">
      <c r="A751" s="198"/>
    </row>
    <row r="752" spans="1:1" x14ac:dyDescent="0.25">
      <c r="A752" s="169"/>
    </row>
    <row r="753" spans="1:1" x14ac:dyDescent="0.25">
      <c r="A753" s="198"/>
    </row>
    <row r="754" spans="1:1" x14ac:dyDescent="0.25">
      <c r="A754" s="198"/>
    </row>
    <row r="755" spans="1:1" x14ac:dyDescent="0.25">
      <c r="A755" s="169"/>
    </row>
    <row r="756" spans="1:1" x14ac:dyDescent="0.25">
      <c r="A756" s="198"/>
    </row>
    <row r="757" spans="1:1" x14ac:dyDescent="0.25">
      <c r="A757" s="198"/>
    </row>
    <row r="758" spans="1:1" x14ac:dyDescent="0.25">
      <c r="A758" s="169"/>
    </row>
    <row r="759" spans="1:1" x14ac:dyDescent="0.25">
      <c r="A759" s="198"/>
    </row>
    <row r="760" spans="1:1" x14ac:dyDescent="0.25">
      <c r="A760" s="198"/>
    </row>
    <row r="761" spans="1:1" x14ac:dyDescent="0.25">
      <c r="A761" s="169"/>
    </row>
    <row r="762" spans="1:1" x14ac:dyDescent="0.25">
      <c r="A762" s="198"/>
    </row>
    <row r="763" spans="1:1" x14ac:dyDescent="0.25">
      <c r="A763" s="198"/>
    </row>
    <row r="764" spans="1:1" x14ac:dyDescent="0.25">
      <c r="A764" s="169"/>
    </row>
    <row r="765" spans="1:1" x14ac:dyDescent="0.25">
      <c r="A765" s="198"/>
    </row>
    <row r="766" spans="1:1" x14ac:dyDescent="0.25">
      <c r="A766" s="198"/>
    </row>
    <row r="767" spans="1:1" x14ac:dyDescent="0.25">
      <c r="A767" s="169"/>
    </row>
    <row r="768" spans="1:1" x14ac:dyDescent="0.25">
      <c r="A768" s="198"/>
    </row>
    <row r="769" spans="1:1" x14ac:dyDescent="0.25">
      <c r="A769" s="198"/>
    </row>
    <row r="770" spans="1:1" x14ac:dyDescent="0.25">
      <c r="A770" s="169"/>
    </row>
    <row r="771" spans="1:1" x14ac:dyDescent="0.25">
      <c r="A771" s="198"/>
    </row>
    <row r="772" spans="1:1" x14ac:dyDescent="0.25">
      <c r="A772" s="198"/>
    </row>
    <row r="773" spans="1:1" x14ac:dyDescent="0.25">
      <c r="A773" s="169"/>
    </row>
    <row r="774" spans="1:1" x14ac:dyDescent="0.25">
      <c r="A774" s="198"/>
    </row>
    <row r="775" spans="1:1" x14ac:dyDescent="0.25">
      <c r="A775" s="198"/>
    </row>
    <row r="776" spans="1:1" x14ac:dyDescent="0.25">
      <c r="A776" s="169"/>
    </row>
    <row r="777" spans="1:1" x14ac:dyDescent="0.25">
      <c r="A777" s="198"/>
    </row>
    <row r="778" spans="1:1" x14ac:dyDescent="0.25">
      <c r="A778" s="198"/>
    </row>
    <row r="779" spans="1:1" x14ac:dyDescent="0.25">
      <c r="A779" s="169"/>
    </row>
    <row r="780" spans="1:1" x14ac:dyDescent="0.25">
      <c r="A780" s="198"/>
    </row>
    <row r="781" spans="1:1" x14ac:dyDescent="0.25">
      <c r="A781" s="198"/>
    </row>
    <row r="782" spans="1:1" x14ac:dyDescent="0.25">
      <c r="A782" s="169"/>
    </row>
    <row r="783" spans="1:1" x14ac:dyDescent="0.25">
      <c r="A783" s="198"/>
    </row>
    <row r="784" spans="1:1" x14ac:dyDescent="0.25">
      <c r="A784" s="198"/>
    </row>
    <row r="785" spans="1:1" x14ac:dyDescent="0.25">
      <c r="A785" s="169"/>
    </row>
    <row r="786" spans="1:1" x14ac:dyDescent="0.25">
      <c r="A786" s="198"/>
    </row>
    <row r="787" spans="1:1" x14ac:dyDescent="0.25">
      <c r="A787" s="198"/>
    </row>
    <row r="788" spans="1:1" x14ac:dyDescent="0.25">
      <c r="A788" s="169"/>
    </row>
    <row r="789" spans="1:1" x14ac:dyDescent="0.25">
      <c r="A789" s="198"/>
    </row>
    <row r="790" spans="1:1" x14ac:dyDescent="0.25">
      <c r="A790" s="198"/>
    </row>
    <row r="791" spans="1:1" x14ac:dyDescent="0.25">
      <c r="A791" s="169"/>
    </row>
    <row r="792" spans="1:1" x14ac:dyDescent="0.25">
      <c r="A792" s="198"/>
    </row>
    <row r="793" spans="1:1" x14ac:dyDescent="0.25">
      <c r="A793" s="198"/>
    </row>
    <row r="794" spans="1:1" x14ac:dyDescent="0.25">
      <c r="A794" s="169"/>
    </row>
    <row r="795" spans="1:1" x14ac:dyDescent="0.25">
      <c r="A795" s="198"/>
    </row>
    <row r="796" spans="1:1" x14ac:dyDescent="0.25">
      <c r="A796" s="198"/>
    </row>
    <row r="797" spans="1:1" x14ac:dyDescent="0.25">
      <c r="A797" s="169"/>
    </row>
    <row r="798" spans="1:1" x14ac:dyDescent="0.25">
      <c r="A798" s="198"/>
    </row>
    <row r="799" spans="1:1" x14ac:dyDescent="0.25">
      <c r="A799" s="198"/>
    </row>
    <row r="800" spans="1:1" x14ac:dyDescent="0.25">
      <c r="A800" s="169"/>
    </row>
    <row r="801" spans="1:1" x14ac:dyDescent="0.25">
      <c r="A801" s="198"/>
    </row>
    <row r="802" spans="1:1" x14ac:dyDescent="0.25">
      <c r="A802" s="198"/>
    </row>
    <row r="803" spans="1:1" x14ac:dyDescent="0.25">
      <c r="A803" s="169"/>
    </row>
    <row r="804" spans="1:1" x14ac:dyDescent="0.25">
      <c r="A804" s="198"/>
    </row>
    <row r="805" spans="1:1" x14ac:dyDescent="0.25">
      <c r="A805" s="198"/>
    </row>
    <row r="806" spans="1:1" x14ac:dyDescent="0.25">
      <c r="A806" s="169"/>
    </row>
    <row r="807" spans="1:1" x14ac:dyDescent="0.25">
      <c r="A807" s="198"/>
    </row>
    <row r="808" spans="1:1" x14ac:dyDescent="0.25">
      <c r="A808" s="198"/>
    </row>
    <row r="809" spans="1:1" x14ac:dyDescent="0.25">
      <c r="A809" s="169"/>
    </row>
    <row r="810" spans="1:1" x14ac:dyDescent="0.25">
      <c r="A810" s="198"/>
    </row>
    <row r="811" spans="1:1" x14ac:dyDescent="0.25">
      <c r="A811" s="198"/>
    </row>
    <row r="812" spans="1:1" x14ac:dyDescent="0.25">
      <c r="A812" s="169"/>
    </row>
    <row r="813" spans="1:1" x14ac:dyDescent="0.25">
      <c r="A813" s="198"/>
    </row>
    <row r="814" spans="1:1" x14ac:dyDescent="0.25">
      <c r="A814" s="198"/>
    </row>
    <row r="815" spans="1:1" x14ac:dyDescent="0.25">
      <c r="A815" s="169"/>
    </row>
    <row r="816" spans="1:1" x14ac:dyDescent="0.25">
      <c r="A816" s="198"/>
    </row>
    <row r="817" spans="1:1" x14ac:dyDescent="0.25">
      <c r="A817" s="198"/>
    </row>
    <row r="818" spans="1:1" x14ac:dyDescent="0.25">
      <c r="A818" s="169"/>
    </row>
    <row r="819" spans="1:1" x14ac:dyDescent="0.25">
      <c r="A819" s="198"/>
    </row>
    <row r="820" spans="1:1" x14ac:dyDescent="0.25">
      <c r="A820" s="198"/>
    </row>
    <row r="821" spans="1:1" x14ac:dyDescent="0.25">
      <c r="A821" s="169"/>
    </row>
    <row r="822" spans="1:1" x14ac:dyDescent="0.25">
      <c r="A822" s="198"/>
    </row>
    <row r="823" spans="1:1" x14ac:dyDescent="0.25">
      <c r="A823" s="198"/>
    </row>
    <row r="824" spans="1:1" x14ac:dyDescent="0.25">
      <c r="A824" s="169"/>
    </row>
    <row r="825" spans="1:1" x14ac:dyDescent="0.25">
      <c r="A825" s="198"/>
    </row>
    <row r="826" spans="1:1" x14ac:dyDescent="0.25">
      <c r="A826" s="198"/>
    </row>
    <row r="827" spans="1:1" x14ac:dyDescent="0.25">
      <c r="A827" s="169"/>
    </row>
    <row r="828" spans="1:1" x14ac:dyDescent="0.25">
      <c r="A828" s="198"/>
    </row>
    <row r="829" spans="1:1" x14ac:dyDescent="0.25">
      <c r="A829" s="198"/>
    </row>
    <row r="830" spans="1:1" x14ac:dyDescent="0.25">
      <c r="A830" s="169"/>
    </row>
    <row r="831" spans="1:1" x14ac:dyDescent="0.25">
      <c r="A831" s="198"/>
    </row>
    <row r="832" spans="1:1" x14ac:dyDescent="0.25">
      <c r="A832" s="198"/>
    </row>
    <row r="833" spans="1:1" x14ac:dyDescent="0.25">
      <c r="A833" s="169"/>
    </row>
    <row r="834" spans="1:1" x14ac:dyDescent="0.25">
      <c r="A834" s="198"/>
    </row>
    <row r="835" spans="1:1" x14ac:dyDescent="0.25">
      <c r="A835" s="198"/>
    </row>
    <row r="836" spans="1:1" x14ac:dyDescent="0.25">
      <c r="A836" s="169"/>
    </row>
    <row r="837" spans="1:1" x14ac:dyDescent="0.25">
      <c r="A837" s="198"/>
    </row>
    <row r="838" spans="1:1" x14ac:dyDescent="0.25">
      <c r="A838" s="198"/>
    </row>
    <row r="839" spans="1:1" x14ac:dyDescent="0.25">
      <c r="A839" s="169"/>
    </row>
    <row r="840" spans="1:1" x14ac:dyDescent="0.25">
      <c r="A840" s="198"/>
    </row>
    <row r="841" spans="1:1" x14ac:dyDescent="0.25">
      <c r="A841" s="198"/>
    </row>
    <row r="842" spans="1:1" x14ac:dyDescent="0.25">
      <c r="A842" s="169"/>
    </row>
    <row r="843" spans="1:1" x14ac:dyDescent="0.25">
      <c r="A843" s="198"/>
    </row>
    <row r="844" spans="1:1" x14ac:dyDescent="0.25">
      <c r="A844" s="198"/>
    </row>
    <row r="845" spans="1:1" x14ac:dyDescent="0.25">
      <c r="A845" s="169"/>
    </row>
    <row r="846" spans="1:1" x14ac:dyDescent="0.25">
      <c r="A846" s="198"/>
    </row>
    <row r="847" spans="1:1" x14ac:dyDescent="0.25">
      <c r="A847" s="198"/>
    </row>
    <row r="848" spans="1:1" x14ac:dyDescent="0.25">
      <c r="A848" s="169"/>
    </row>
    <row r="849" spans="1:1" x14ac:dyDescent="0.25">
      <c r="A849" s="198"/>
    </row>
    <row r="850" spans="1:1" x14ac:dyDescent="0.25">
      <c r="A850" s="198"/>
    </row>
    <row r="851" spans="1:1" x14ac:dyDescent="0.25">
      <c r="A851" s="169"/>
    </row>
    <row r="852" spans="1:1" x14ac:dyDescent="0.25">
      <c r="A852" s="198"/>
    </row>
    <row r="853" spans="1:1" x14ac:dyDescent="0.25">
      <c r="A853" s="198"/>
    </row>
    <row r="854" spans="1:1" x14ac:dyDescent="0.25">
      <c r="A854" s="169"/>
    </row>
    <row r="855" spans="1:1" x14ac:dyDescent="0.25">
      <c r="A855" s="198"/>
    </row>
    <row r="856" spans="1:1" x14ac:dyDescent="0.25">
      <c r="A856" s="198"/>
    </row>
    <row r="857" spans="1:1" x14ac:dyDescent="0.25">
      <c r="A857" s="169"/>
    </row>
    <row r="858" spans="1:1" x14ac:dyDescent="0.25">
      <c r="A858" s="198"/>
    </row>
    <row r="859" spans="1:1" x14ac:dyDescent="0.25">
      <c r="A859" s="198"/>
    </row>
    <row r="860" spans="1:1" x14ac:dyDescent="0.25">
      <c r="A860" s="169"/>
    </row>
    <row r="861" spans="1:1" x14ac:dyDescent="0.25">
      <c r="A861" s="198"/>
    </row>
    <row r="862" spans="1:1" x14ac:dyDescent="0.25">
      <c r="A862" s="198"/>
    </row>
    <row r="863" spans="1:1" x14ac:dyDescent="0.25">
      <c r="A863" s="169"/>
    </row>
    <row r="864" spans="1:1" x14ac:dyDescent="0.25">
      <c r="A864" s="198"/>
    </row>
    <row r="865" spans="1:1" x14ac:dyDescent="0.25">
      <c r="A865" s="198"/>
    </row>
    <row r="866" spans="1:1" x14ac:dyDescent="0.25">
      <c r="A866" s="169"/>
    </row>
    <row r="867" spans="1:1" x14ac:dyDescent="0.25">
      <c r="A867" s="198"/>
    </row>
    <row r="868" spans="1:1" x14ac:dyDescent="0.25">
      <c r="A868" s="198"/>
    </row>
    <row r="869" spans="1:1" x14ac:dyDescent="0.25">
      <c r="A869" s="169"/>
    </row>
    <row r="870" spans="1:1" x14ac:dyDescent="0.25">
      <c r="A870" s="198"/>
    </row>
    <row r="871" spans="1:1" x14ac:dyDescent="0.25">
      <c r="A871" s="198"/>
    </row>
    <row r="872" spans="1:1" x14ac:dyDescent="0.25">
      <c r="A872" s="169"/>
    </row>
    <row r="873" spans="1:1" x14ac:dyDescent="0.25">
      <c r="A873" s="198"/>
    </row>
    <row r="874" spans="1:1" x14ac:dyDescent="0.25">
      <c r="A874" s="198"/>
    </row>
    <row r="875" spans="1:1" x14ac:dyDescent="0.25">
      <c r="A875" s="169"/>
    </row>
    <row r="876" spans="1:1" x14ac:dyDescent="0.25">
      <c r="A876" s="198"/>
    </row>
    <row r="877" spans="1:1" x14ac:dyDescent="0.25">
      <c r="A877" s="198"/>
    </row>
    <row r="878" spans="1:1" x14ac:dyDescent="0.25">
      <c r="A878" s="169"/>
    </row>
    <row r="879" spans="1:1" x14ac:dyDescent="0.25">
      <c r="A879" s="198"/>
    </row>
    <row r="880" spans="1:1" x14ac:dyDescent="0.25">
      <c r="A880" s="198"/>
    </row>
    <row r="881" spans="1:1" x14ac:dyDescent="0.25">
      <c r="A881" s="169"/>
    </row>
    <row r="882" spans="1:1" x14ac:dyDescent="0.25">
      <c r="A882" s="198"/>
    </row>
    <row r="883" spans="1:1" x14ac:dyDescent="0.25">
      <c r="A883" s="198"/>
    </row>
    <row r="884" spans="1:1" x14ac:dyDescent="0.25">
      <c r="A884" s="169"/>
    </row>
    <row r="885" spans="1:1" x14ac:dyDescent="0.25">
      <c r="A885" s="198"/>
    </row>
    <row r="886" spans="1:1" x14ac:dyDescent="0.25">
      <c r="A886" s="198"/>
    </row>
    <row r="887" spans="1:1" x14ac:dyDescent="0.25">
      <c r="A887" s="169"/>
    </row>
    <row r="888" spans="1:1" x14ac:dyDescent="0.25">
      <c r="A888" s="198"/>
    </row>
    <row r="889" spans="1:1" x14ac:dyDescent="0.25">
      <c r="A889" s="198"/>
    </row>
    <row r="890" spans="1:1" x14ac:dyDescent="0.25">
      <c r="A890" s="169"/>
    </row>
    <row r="891" spans="1:1" x14ac:dyDescent="0.25">
      <c r="A891" s="198"/>
    </row>
    <row r="892" spans="1:1" x14ac:dyDescent="0.25">
      <c r="A892" s="198"/>
    </row>
    <row r="893" spans="1:1" x14ac:dyDescent="0.25">
      <c r="A893" s="169"/>
    </row>
    <row r="894" spans="1:1" x14ac:dyDescent="0.25">
      <c r="A894" s="198"/>
    </row>
    <row r="895" spans="1:1" x14ac:dyDescent="0.25">
      <c r="A895" s="198"/>
    </row>
    <row r="896" spans="1:1" x14ac:dyDescent="0.25">
      <c r="A896" s="169"/>
    </row>
    <row r="897" spans="1:1" x14ac:dyDescent="0.25">
      <c r="A897" s="198"/>
    </row>
    <row r="898" spans="1:1" x14ac:dyDescent="0.25">
      <c r="A898" s="198"/>
    </row>
    <row r="899" spans="1:1" x14ac:dyDescent="0.25">
      <c r="A899" s="169"/>
    </row>
    <row r="900" spans="1:1" x14ac:dyDescent="0.25">
      <c r="A900" s="198"/>
    </row>
    <row r="901" spans="1:1" x14ac:dyDescent="0.25">
      <c r="A901" s="198"/>
    </row>
    <row r="902" spans="1:1" x14ac:dyDescent="0.25">
      <c r="A902" s="169"/>
    </row>
    <row r="903" spans="1:1" x14ac:dyDescent="0.25">
      <c r="A903" s="198"/>
    </row>
    <row r="904" spans="1:1" x14ac:dyDescent="0.25">
      <c r="A904" s="198"/>
    </row>
    <row r="905" spans="1:1" x14ac:dyDescent="0.25">
      <c r="A905" s="169"/>
    </row>
    <row r="906" spans="1:1" x14ac:dyDescent="0.25">
      <c r="A906" s="198"/>
    </row>
    <row r="907" spans="1:1" x14ac:dyDescent="0.25">
      <c r="A907" s="198"/>
    </row>
    <row r="908" spans="1:1" x14ac:dyDescent="0.25">
      <c r="A908" s="169"/>
    </row>
    <row r="909" spans="1:1" x14ac:dyDescent="0.25">
      <c r="A909" s="198"/>
    </row>
    <row r="910" spans="1:1" x14ac:dyDescent="0.25">
      <c r="A910" s="198"/>
    </row>
    <row r="911" spans="1:1" x14ac:dyDescent="0.25">
      <c r="A911" s="169"/>
    </row>
    <row r="912" spans="1:1" x14ac:dyDescent="0.25">
      <c r="A912" s="198"/>
    </row>
    <row r="913" spans="1:1" x14ac:dyDescent="0.25">
      <c r="A913" s="198"/>
    </row>
    <row r="914" spans="1:1" x14ac:dyDescent="0.25">
      <c r="A914" s="169"/>
    </row>
    <row r="915" spans="1:1" x14ac:dyDescent="0.25">
      <c r="A915" s="198"/>
    </row>
    <row r="916" spans="1:1" x14ac:dyDescent="0.25">
      <c r="A916" s="198"/>
    </row>
    <row r="917" spans="1:1" x14ac:dyDescent="0.25">
      <c r="A917" s="169"/>
    </row>
    <row r="918" spans="1:1" x14ac:dyDescent="0.25">
      <c r="A918" s="198"/>
    </row>
    <row r="919" spans="1:1" x14ac:dyDescent="0.25">
      <c r="A919" s="198"/>
    </row>
    <row r="920" spans="1:1" x14ac:dyDescent="0.25">
      <c r="A920" s="169"/>
    </row>
    <row r="921" spans="1:1" x14ac:dyDescent="0.25">
      <c r="A921" s="198"/>
    </row>
    <row r="922" spans="1:1" x14ac:dyDescent="0.25">
      <c r="A922" s="198"/>
    </row>
    <row r="923" spans="1:1" x14ac:dyDescent="0.25">
      <c r="A923" s="169"/>
    </row>
    <row r="924" spans="1:1" x14ac:dyDescent="0.25">
      <c r="A924" s="198"/>
    </row>
    <row r="925" spans="1:1" x14ac:dyDescent="0.25">
      <c r="A925" s="198"/>
    </row>
    <row r="926" spans="1:1" x14ac:dyDescent="0.25">
      <c r="A926" s="169"/>
    </row>
    <row r="927" spans="1:1" x14ac:dyDescent="0.25">
      <c r="A927" s="198"/>
    </row>
    <row r="928" spans="1:1" x14ac:dyDescent="0.25">
      <c r="A928" s="198"/>
    </row>
    <row r="929" spans="1:1" x14ac:dyDescent="0.25">
      <c r="A929" s="169"/>
    </row>
    <row r="930" spans="1:1" x14ac:dyDescent="0.25">
      <c r="A930" s="198"/>
    </row>
    <row r="931" spans="1:1" x14ac:dyDescent="0.25">
      <c r="A931" s="198"/>
    </row>
    <row r="932" spans="1:1" x14ac:dyDescent="0.25">
      <c r="A932" s="169"/>
    </row>
    <row r="933" spans="1:1" x14ac:dyDescent="0.25">
      <c r="A933" s="198"/>
    </row>
    <row r="934" spans="1:1" x14ac:dyDescent="0.25">
      <c r="A934" s="198"/>
    </row>
    <row r="935" spans="1:1" x14ac:dyDescent="0.25">
      <c r="A935" s="169"/>
    </row>
    <row r="936" spans="1:1" x14ac:dyDescent="0.25">
      <c r="A936" s="198"/>
    </row>
    <row r="937" spans="1:1" x14ac:dyDescent="0.25">
      <c r="A937" s="198"/>
    </row>
    <row r="938" spans="1:1" x14ac:dyDescent="0.25">
      <c r="A938" s="169"/>
    </row>
    <row r="939" spans="1:1" x14ac:dyDescent="0.25">
      <c r="A939" s="198"/>
    </row>
    <row r="940" spans="1:1" x14ac:dyDescent="0.25">
      <c r="A940" s="198"/>
    </row>
    <row r="941" spans="1:1" x14ac:dyDescent="0.25">
      <c r="A941" s="169"/>
    </row>
    <row r="942" spans="1:1" x14ac:dyDescent="0.25">
      <c r="A942" s="198"/>
    </row>
    <row r="943" spans="1:1" x14ac:dyDescent="0.25">
      <c r="A943" s="198"/>
    </row>
    <row r="944" spans="1:1" x14ac:dyDescent="0.25">
      <c r="A944" s="169"/>
    </row>
    <row r="945" spans="1:1" x14ac:dyDescent="0.25">
      <c r="A945" s="198"/>
    </row>
    <row r="946" spans="1:1" x14ac:dyDescent="0.25">
      <c r="A946" s="198"/>
    </row>
    <row r="947" spans="1:1" x14ac:dyDescent="0.25">
      <c r="A947" s="169"/>
    </row>
    <row r="948" spans="1:1" x14ac:dyDescent="0.25">
      <c r="A948" s="198"/>
    </row>
    <row r="949" spans="1:1" x14ac:dyDescent="0.25">
      <c r="A949" s="198"/>
    </row>
    <row r="950" spans="1:1" x14ac:dyDescent="0.25">
      <c r="A950" s="169"/>
    </row>
    <row r="951" spans="1:1" x14ac:dyDescent="0.25">
      <c r="A951" s="198"/>
    </row>
    <row r="952" spans="1:1" x14ac:dyDescent="0.25">
      <c r="A952" s="198"/>
    </row>
    <row r="953" spans="1:1" x14ac:dyDescent="0.25">
      <c r="A953" s="169"/>
    </row>
    <row r="954" spans="1:1" x14ac:dyDescent="0.25">
      <c r="A954" s="198"/>
    </row>
    <row r="955" spans="1:1" x14ac:dyDescent="0.25">
      <c r="A955" s="198"/>
    </row>
    <row r="956" spans="1:1" x14ac:dyDescent="0.25">
      <c r="A956" s="169"/>
    </row>
    <row r="957" spans="1:1" x14ac:dyDescent="0.25">
      <c r="A957" s="198"/>
    </row>
    <row r="958" spans="1:1" x14ac:dyDescent="0.25">
      <c r="A958" s="198"/>
    </row>
    <row r="959" spans="1:1" x14ac:dyDescent="0.25">
      <c r="A959" s="169"/>
    </row>
    <row r="960" spans="1:1" x14ac:dyDescent="0.25">
      <c r="A960" s="198"/>
    </row>
    <row r="961" spans="1:1" x14ac:dyDescent="0.25">
      <c r="A961" s="198"/>
    </row>
    <row r="962" spans="1:1" x14ac:dyDescent="0.25">
      <c r="A962" s="169"/>
    </row>
    <row r="963" spans="1:1" x14ac:dyDescent="0.25">
      <c r="A963" s="198"/>
    </row>
    <row r="964" spans="1:1" x14ac:dyDescent="0.25">
      <c r="A964" s="198"/>
    </row>
    <row r="965" spans="1:1" x14ac:dyDescent="0.25">
      <c r="A965" s="169"/>
    </row>
    <row r="966" spans="1:1" x14ac:dyDescent="0.25">
      <c r="A966" s="198"/>
    </row>
    <row r="967" spans="1:1" x14ac:dyDescent="0.25">
      <c r="A967" s="198"/>
    </row>
    <row r="968" spans="1:1" x14ac:dyDescent="0.25">
      <c r="A968" s="169"/>
    </row>
    <row r="969" spans="1:1" x14ac:dyDescent="0.25">
      <c r="A969" s="198"/>
    </row>
    <row r="970" spans="1:1" x14ac:dyDescent="0.25">
      <c r="A970" s="198"/>
    </row>
    <row r="971" spans="1:1" x14ac:dyDescent="0.25">
      <c r="A971" s="169"/>
    </row>
    <row r="972" spans="1:1" x14ac:dyDescent="0.25">
      <c r="A972" s="198"/>
    </row>
    <row r="973" spans="1:1" x14ac:dyDescent="0.25">
      <c r="A973" s="198"/>
    </row>
    <row r="974" spans="1:1" x14ac:dyDescent="0.25">
      <c r="A974" s="169"/>
    </row>
    <row r="975" spans="1:1" x14ac:dyDescent="0.25">
      <c r="A975" s="198"/>
    </row>
    <row r="976" spans="1:1" x14ac:dyDescent="0.25">
      <c r="A976" s="198"/>
    </row>
    <row r="977" spans="1:1" x14ac:dyDescent="0.25">
      <c r="A977" s="169"/>
    </row>
    <row r="978" spans="1:1" x14ac:dyDescent="0.25">
      <c r="A978" s="198"/>
    </row>
    <row r="979" spans="1:1" x14ac:dyDescent="0.25">
      <c r="A979" s="198"/>
    </row>
    <row r="980" spans="1:1" x14ac:dyDescent="0.25">
      <c r="A980" s="169"/>
    </row>
    <row r="981" spans="1:1" x14ac:dyDescent="0.25">
      <c r="A981" s="198"/>
    </row>
    <row r="982" spans="1:1" x14ac:dyDescent="0.25">
      <c r="A982" s="198"/>
    </row>
    <row r="983" spans="1:1" x14ac:dyDescent="0.25">
      <c r="A983" s="169"/>
    </row>
    <row r="984" spans="1:1" x14ac:dyDescent="0.25">
      <c r="A984" s="198"/>
    </row>
    <row r="985" spans="1:1" x14ac:dyDescent="0.25">
      <c r="A985" s="198"/>
    </row>
    <row r="986" spans="1:1" x14ac:dyDescent="0.25">
      <c r="A986" s="169"/>
    </row>
    <row r="987" spans="1:1" x14ac:dyDescent="0.25">
      <c r="A987" s="198"/>
    </row>
    <row r="988" spans="1:1" x14ac:dyDescent="0.25">
      <c r="A988" s="198"/>
    </row>
    <row r="989" spans="1:1" x14ac:dyDescent="0.25">
      <c r="A989" s="169"/>
    </row>
    <row r="990" spans="1:1" x14ac:dyDescent="0.25">
      <c r="A990" s="198"/>
    </row>
    <row r="991" spans="1:1" x14ac:dyDescent="0.25">
      <c r="A991" s="198"/>
    </row>
    <row r="992" spans="1:1" x14ac:dyDescent="0.25">
      <c r="A992" s="169"/>
    </row>
    <row r="993" spans="1:1" x14ac:dyDescent="0.25">
      <c r="A993" s="198"/>
    </row>
    <row r="994" spans="1:1" x14ac:dyDescent="0.25">
      <c r="A994" s="198"/>
    </row>
    <row r="995" spans="1:1" x14ac:dyDescent="0.25">
      <c r="A995" s="169"/>
    </row>
    <row r="996" spans="1:1" x14ac:dyDescent="0.25">
      <c r="A996" s="198"/>
    </row>
    <row r="997" spans="1:1" x14ac:dyDescent="0.25">
      <c r="A997" s="198"/>
    </row>
    <row r="998" spans="1:1" x14ac:dyDescent="0.25">
      <c r="A998" s="169"/>
    </row>
    <row r="999" spans="1:1" x14ac:dyDescent="0.25">
      <c r="A999" s="198"/>
    </row>
    <row r="1000" spans="1:1" x14ac:dyDescent="0.25">
      <c r="A1000" s="198"/>
    </row>
    <row r="1001" spans="1:1" x14ac:dyDescent="0.25">
      <c r="A1001" s="169"/>
    </row>
    <row r="1002" spans="1:1" x14ac:dyDescent="0.25">
      <c r="A1002" s="198"/>
    </row>
    <row r="1003" spans="1:1" x14ac:dyDescent="0.25">
      <c r="A1003" s="198"/>
    </row>
    <row r="1004" spans="1:1" x14ac:dyDescent="0.25">
      <c r="A1004" s="169"/>
    </row>
    <row r="1005" spans="1:1" x14ac:dyDescent="0.25">
      <c r="A1005" s="198"/>
    </row>
    <row r="1006" spans="1:1" x14ac:dyDescent="0.25">
      <c r="A1006" s="198"/>
    </row>
    <row r="1007" spans="1:1" x14ac:dyDescent="0.25">
      <c r="A1007" s="169"/>
    </row>
    <row r="1008" spans="1:1" x14ac:dyDescent="0.25">
      <c r="A1008" s="198"/>
    </row>
    <row r="1009" spans="1:1" x14ac:dyDescent="0.25">
      <c r="A1009" s="198"/>
    </row>
    <row r="1010" spans="1:1" x14ac:dyDescent="0.25">
      <c r="A1010" s="169"/>
    </row>
    <row r="1011" spans="1:1" x14ac:dyDescent="0.25">
      <c r="A1011" s="198"/>
    </row>
    <row r="1012" spans="1:1" x14ac:dyDescent="0.25">
      <c r="A1012" s="198"/>
    </row>
    <row r="1013" spans="1:1" x14ac:dyDescent="0.25">
      <c r="A1013" s="169"/>
    </row>
    <row r="1014" spans="1:1" x14ac:dyDescent="0.25">
      <c r="A1014" s="198"/>
    </row>
    <row r="1015" spans="1:1" x14ac:dyDescent="0.25">
      <c r="A1015" s="198"/>
    </row>
    <row r="1016" spans="1:1" x14ac:dyDescent="0.25">
      <c r="A1016" s="169"/>
    </row>
    <row r="1017" spans="1:1" x14ac:dyDescent="0.25">
      <c r="A1017" s="198"/>
    </row>
    <row r="1018" spans="1:1" x14ac:dyDescent="0.25">
      <c r="A1018" s="198"/>
    </row>
    <row r="1019" spans="1:1" x14ac:dyDescent="0.25">
      <c r="A1019" s="169"/>
    </row>
    <row r="1020" spans="1:1" x14ac:dyDescent="0.25">
      <c r="A1020" s="198"/>
    </row>
    <row r="1021" spans="1:1" x14ac:dyDescent="0.25">
      <c r="A1021" s="198"/>
    </row>
    <row r="1022" spans="1:1" x14ac:dyDescent="0.25">
      <c r="A1022" s="169"/>
    </row>
    <row r="1023" spans="1:1" x14ac:dyDescent="0.25">
      <c r="A1023" s="198"/>
    </row>
    <row r="1024" spans="1:1" x14ac:dyDescent="0.25">
      <c r="A1024" s="198"/>
    </row>
    <row r="1025" spans="1:1" x14ac:dyDescent="0.25">
      <c r="A1025" s="169"/>
    </row>
    <row r="1026" spans="1:1" x14ac:dyDescent="0.25">
      <c r="A1026" s="198"/>
    </row>
    <row r="1027" spans="1:1" x14ac:dyDescent="0.25">
      <c r="A1027" s="198"/>
    </row>
    <row r="1028" spans="1:1" x14ac:dyDescent="0.25">
      <c r="A1028" s="169"/>
    </row>
    <row r="1029" spans="1:1" x14ac:dyDescent="0.25">
      <c r="A1029" s="198"/>
    </row>
    <row r="1030" spans="1:1" x14ac:dyDescent="0.25">
      <c r="A1030" s="198"/>
    </row>
    <row r="1031" spans="1:1" x14ac:dyDescent="0.25">
      <c r="A1031" s="169"/>
    </row>
    <row r="1032" spans="1:1" x14ac:dyDescent="0.25">
      <c r="A1032" s="198"/>
    </row>
    <row r="1033" spans="1:1" x14ac:dyDescent="0.25">
      <c r="A1033" s="198"/>
    </row>
    <row r="1034" spans="1:1" x14ac:dyDescent="0.25">
      <c r="A1034" s="169"/>
    </row>
    <row r="1035" spans="1:1" x14ac:dyDescent="0.25">
      <c r="A1035" s="198"/>
    </row>
    <row r="1036" spans="1:1" x14ac:dyDescent="0.25">
      <c r="A1036" s="198"/>
    </row>
    <row r="1037" spans="1:1" x14ac:dyDescent="0.25">
      <c r="A1037" s="169"/>
    </row>
    <row r="1038" spans="1:1" x14ac:dyDescent="0.25">
      <c r="A1038" s="198"/>
    </row>
    <row r="1039" spans="1:1" x14ac:dyDescent="0.25">
      <c r="A1039" s="198"/>
    </row>
    <row r="1040" spans="1:1" x14ac:dyDescent="0.25">
      <c r="A1040" s="169"/>
    </row>
    <row r="1041" spans="1:1" x14ac:dyDescent="0.25">
      <c r="A1041" s="198"/>
    </row>
    <row r="1042" spans="1:1" x14ac:dyDescent="0.25">
      <c r="A1042" s="198"/>
    </row>
    <row r="1043" spans="1:1" x14ac:dyDescent="0.25">
      <c r="A1043" s="169"/>
    </row>
    <row r="1044" spans="1:1" x14ac:dyDescent="0.25">
      <c r="A1044" s="198"/>
    </row>
    <row r="1045" spans="1:1" x14ac:dyDescent="0.25">
      <c r="A1045" s="198"/>
    </row>
    <row r="1046" spans="1:1" x14ac:dyDescent="0.25">
      <c r="A1046" s="169"/>
    </row>
    <row r="1047" spans="1:1" x14ac:dyDescent="0.25">
      <c r="A1047" s="198"/>
    </row>
    <row r="1048" spans="1:1" x14ac:dyDescent="0.25">
      <c r="A1048" s="198"/>
    </row>
    <row r="1049" spans="1:1" x14ac:dyDescent="0.25">
      <c r="A1049" s="169"/>
    </row>
    <row r="1050" spans="1:1" x14ac:dyDescent="0.25">
      <c r="A1050" s="198"/>
    </row>
    <row r="1051" spans="1:1" x14ac:dyDescent="0.25">
      <c r="A1051" s="198"/>
    </row>
    <row r="1052" spans="1:1" x14ac:dyDescent="0.25">
      <c r="A1052" s="169"/>
    </row>
    <row r="1053" spans="1:1" x14ac:dyDescent="0.25">
      <c r="A1053" s="198"/>
    </row>
    <row r="1054" spans="1:1" x14ac:dyDescent="0.25">
      <c r="A1054" s="198"/>
    </row>
    <row r="1055" spans="1:1" x14ac:dyDescent="0.25">
      <c r="A1055" s="169"/>
    </row>
    <row r="1056" spans="1:1" x14ac:dyDescent="0.25">
      <c r="A1056" s="198"/>
    </row>
    <row r="1057" spans="1:1" x14ac:dyDescent="0.25">
      <c r="A1057" s="198"/>
    </row>
    <row r="1058" spans="1:1" x14ac:dyDescent="0.25">
      <c r="A1058" s="169"/>
    </row>
    <row r="1059" spans="1:1" x14ac:dyDescent="0.25">
      <c r="A1059" s="198"/>
    </row>
    <row r="1060" spans="1:1" x14ac:dyDescent="0.25">
      <c r="A1060" s="198"/>
    </row>
    <row r="1061" spans="1:1" x14ac:dyDescent="0.25">
      <c r="A1061" s="169"/>
    </row>
    <row r="1062" spans="1:1" x14ac:dyDescent="0.25">
      <c r="A1062" s="198"/>
    </row>
    <row r="1063" spans="1:1" x14ac:dyDescent="0.25">
      <c r="A1063" s="198"/>
    </row>
    <row r="1064" spans="1:1" x14ac:dyDescent="0.25">
      <c r="A1064" s="169"/>
    </row>
    <row r="1065" spans="1:1" x14ac:dyDescent="0.25">
      <c r="A1065" s="198"/>
    </row>
    <row r="1066" spans="1:1" x14ac:dyDescent="0.25">
      <c r="A1066" s="198"/>
    </row>
    <row r="1067" spans="1:1" x14ac:dyDescent="0.25">
      <c r="A1067" s="169"/>
    </row>
    <row r="1068" spans="1:1" x14ac:dyDescent="0.25">
      <c r="A1068" s="198"/>
    </row>
    <row r="1069" spans="1:1" x14ac:dyDescent="0.25">
      <c r="A1069" s="198"/>
    </row>
    <row r="1070" spans="1:1" x14ac:dyDescent="0.25">
      <c r="A1070" s="169"/>
    </row>
    <row r="1071" spans="1:1" x14ac:dyDescent="0.25">
      <c r="A1071" s="198"/>
    </row>
    <row r="1072" spans="1:1" x14ac:dyDescent="0.25">
      <c r="A1072" s="198"/>
    </row>
    <row r="1073" spans="1:1" x14ac:dyDescent="0.25">
      <c r="A1073" s="169"/>
    </row>
    <row r="1074" spans="1:1" x14ac:dyDescent="0.25">
      <c r="A1074" s="198"/>
    </row>
    <row r="1075" spans="1:1" x14ac:dyDescent="0.25">
      <c r="A1075" s="198"/>
    </row>
    <row r="1076" spans="1:1" x14ac:dyDescent="0.25">
      <c r="A1076" s="169"/>
    </row>
    <row r="1077" spans="1:1" x14ac:dyDescent="0.25">
      <c r="A1077" s="198"/>
    </row>
    <row r="1078" spans="1:1" x14ac:dyDescent="0.25">
      <c r="A1078" s="198"/>
    </row>
    <row r="1079" spans="1:1" x14ac:dyDescent="0.25">
      <c r="A1079" s="169"/>
    </row>
    <row r="1080" spans="1:1" x14ac:dyDescent="0.25">
      <c r="A1080" s="198"/>
    </row>
    <row r="1081" spans="1:1" x14ac:dyDescent="0.25">
      <c r="A1081" s="198"/>
    </row>
    <row r="1082" spans="1:1" x14ac:dyDescent="0.25">
      <c r="A1082" s="169"/>
    </row>
    <row r="1083" spans="1:1" x14ac:dyDescent="0.25">
      <c r="A1083" s="198"/>
    </row>
    <row r="1084" spans="1:1" x14ac:dyDescent="0.25">
      <c r="A1084" s="198"/>
    </row>
    <row r="1085" spans="1:1" x14ac:dyDescent="0.25">
      <c r="A1085" s="169"/>
    </row>
    <row r="1086" spans="1:1" x14ac:dyDescent="0.25">
      <c r="A1086" s="198"/>
    </row>
    <row r="1087" spans="1:1" x14ac:dyDescent="0.25">
      <c r="A1087" s="198"/>
    </row>
    <row r="1088" spans="1:1" x14ac:dyDescent="0.25">
      <c r="A1088" s="169"/>
    </row>
    <row r="1089" spans="1:1" x14ac:dyDescent="0.25">
      <c r="A1089" s="198"/>
    </row>
    <row r="1090" spans="1:1" x14ac:dyDescent="0.25">
      <c r="A1090" s="198"/>
    </row>
    <row r="1091" spans="1:1" x14ac:dyDescent="0.25">
      <c r="A1091" s="169"/>
    </row>
    <row r="1092" spans="1:1" x14ac:dyDescent="0.25">
      <c r="A1092" s="198"/>
    </row>
    <row r="1093" spans="1:1" x14ac:dyDescent="0.25">
      <c r="A1093" s="198"/>
    </row>
    <row r="1094" spans="1:1" x14ac:dyDescent="0.25">
      <c r="A1094" s="169"/>
    </row>
    <row r="1095" spans="1:1" x14ac:dyDescent="0.25">
      <c r="A1095" s="198"/>
    </row>
    <row r="1096" spans="1:1" x14ac:dyDescent="0.25">
      <c r="A1096" s="198"/>
    </row>
    <row r="1097" spans="1:1" x14ac:dyDescent="0.25">
      <c r="A1097" s="169"/>
    </row>
    <row r="1098" spans="1:1" x14ac:dyDescent="0.25">
      <c r="A1098" s="198"/>
    </row>
    <row r="1099" spans="1:1" x14ac:dyDescent="0.25">
      <c r="A1099" s="198"/>
    </row>
    <row r="1100" spans="1:1" x14ac:dyDescent="0.25">
      <c r="A1100" s="169"/>
    </row>
    <row r="1101" spans="1:1" x14ac:dyDescent="0.25">
      <c r="A1101" s="198"/>
    </row>
    <row r="1102" spans="1:1" x14ac:dyDescent="0.25">
      <c r="A1102" s="198"/>
    </row>
    <row r="1103" spans="1:1" x14ac:dyDescent="0.25">
      <c r="A1103" s="169"/>
    </row>
    <row r="1104" spans="1:1" x14ac:dyDescent="0.25">
      <c r="A1104" s="198"/>
    </row>
    <row r="1105" spans="1:1" x14ac:dyDescent="0.25">
      <c r="A1105" s="198"/>
    </row>
    <row r="1106" spans="1:1" x14ac:dyDescent="0.25">
      <c r="A1106" s="169"/>
    </row>
    <row r="1107" spans="1:1" x14ac:dyDescent="0.25">
      <c r="A1107" s="198"/>
    </row>
    <row r="1108" spans="1:1" x14ac:dyDescent="0.25">
      <c r="A1108" s="198"/>
    </row>
    <row r="1109" spans="1:1" x14ac:dyDescent="0.25">
      <c r="A1109" s="169"/>
    </row>
    <row r="1110" spans="1:1" x14ac:dyDescent="0.25">
      <c r="A1110" s="198"/>
    </row>
    <row r="1111" spans="1:1" x14ac:dyDescent="0.25">
      <c r="A1111" s="198"/>
    </row>
    <row r="1112" spans="1:1" x14ac:dyDescent="0.25">
      <c r="A1112" s="169"/>
    </row>
    <row r="1113" spans="1:1" x14ac:dyDescent="0.25">
      <c r="A1113" s="198"/>
    </row>
    <row r="1114" spans="1:1" x14ac:dyDescent="0.25">
      <c r="A1114" s="198"/>
    </row>
    <row r="1115" spans="1:1" x14ac:dyDescent="0.25">
      <c r="A1115" s="169"/>
    </row>
    <row r="1116" spans="1:1" x14ac:dyDescent="0.25">
      <c r="A1116" s="198"/>
    </row>
    <row r="1117" spans="1:1" x14ac:dyDescent="0.25">
      <c r="A1117" s="198"/>
    </row>
    <row r="1118" spans="1:1" x14ac:dyDescent="0.25">
      <c r="A1118" s="169"/>
    </row>
    <row r="1119" spans="1:1" x14ac:dyDescent="0.25">
      <c r="A1119" s="198"/>
    </row>
    <row r="1120" spans="1:1" x14ac:dyDescent="0.25">
      <c r="A1120" s="198"/>
    </row>
    <row r="1121" spans="1:1" x14ac:dyDescent="0.25">
      <c r="A1121" s="169"/>
    </row>
    <row r="1122" spans="1:1" x14ac:dyDescent="0.25">
      <c r="A1122" s="198"/>
    </row>
    <row r="1123" spans="1:1" x14ac:dyDescent="0.25">
      <c r="A1123" s="198"/>
    </row>
    <row r="1124" spans="1:1" x14ac:dyDescent="0.25">
      <c r="A1124" s="169"/>
    </row>
    <row r="1125" spans="1:1" x14ac:dyDescent="0.25">
      <c r="A1125" s="198"/>
    </row>
    <row r="1126" spans="1:1" x14ac:dyDescent="0.25">
      <c r="A1126" s="198"/>
    </row>
    <row r="1127" spans="1:1" x14ac:dyDescent="0.25">
      <c r="A1127" s="169"/>
    </row>
    <row r="1128" spans="1:1" x14ac:dyDescent="0.25">
      <c r="A1128" s="198"/>
    </row>
    <row r="1129" spans="1:1" x14ac:dyDescent="0.25">
      <c r="A1129" s="198"/>
    </row>
    <row r="1130" spans="1:1" x14ac:dyDescent="0.25">
      <c r="A1130" s="169"/>
    </row>
    <row r="1131" spans="1:1" x14ac:dyDescent="0.25">
      <c r="A1131" s="198"/>
    </row>
    <row r="1132" spans="1:1" x14ac:dyDescent="0.25">
      <c r="A1132" s="198"/>
    </row>
    <row r="1133" spans="1:1" x14ac:dyDescent="0.25">
      <c r="A1133" s="169"/>
    </row>
    <row r="1134" spans="1:1" x14ac:dyDescent="0.25">
      <c r="A1134" s="198"/>
    </row>
    <row r="1135" spans="1:1" x14ac:dyDescent="0.25">
      <c r="A1135" s="198"/>
    </row>
    <row r="1136" spans="1:1" x14ac:dyDescent="0.25">
      <c r="A1136" s="169"/>
    </row>
    <row r="1137" spans="1:1" x14ac:dyDescent="0.25">
      <c r="A1137" s="198"/>
    </row>
    <row r="1138" spans="1:1" x14ac:dyDescent="0.25">
      <c r="A1138" s="198"/>
    </row>
    <row r="1139" spans="1:1" x14ac:dyDescent="0.25">
      <c r="A1139" s="169"/>
    </row>
    <row r="1140" spans="1:1" x14ac:dyDescent="0.25">
      <c r="A1140" s="198"/>
    </row>
    <row r="1141" spans="1:1" x14ac:dyDescent="0.25">
      <c r="A1141" s="198"/>
    </row>
    <row r="1142" spans="1:1" x14ac:dyDescent="0.25">
      <c r="A1142" s="169"/>
    </row>
    <row r="1143" spans="1:1" x14ac:dyDescent="0.25">
      <c r="A1143" s="198"/>
    </row>
    <row r="1144" spans="1:1" x14ac:dyDescent="0.25">
      <c r="A1144" s="198"/>
    </row>
    <row r="1145" spans="1:1" x14ac:dyDescent="0.25">
      <c r="A1145" s="169"/>
    </row>
    <row r="1146" spans="1:1" x14ac:dyDescent="0.25">
      <c r="A1146" s="198"/>
    </row>
    <row r="1147" spans="1:1" x14ac:dyDescent="0.25">
      <c r="A1147" s="198"/>
    </row>
    <row r="1148" spans="1:1" x14ac:dyDescent="0.25">
      <c r="A1148" s="169"/>
    </row>
    <row r="1149" spans="1:1" x14ac:dyDescent="0.25">
      <c r="A1149" s="198"/>
    </row>
    <row r="1150" spans="1:1" x14ac:dyDescent="0.25">
      <c r="A1150" s="198"/>
    </row>
    <row r="1151" spans="1:1" x14ac:dyDescent="0.25">
      <c r="A1151" s="169"/>
    </row>
    <row r="1152" spans="1:1" x14ac:dyDescent="0.25">
      <c r="A1152" s="198"/>
    </row>
    <row r="1153" spans="1:1" x14ac:dyDescent="0.25">
      <c r="A1153" s="198"/>
    </row>
    <row r="1154" spans="1:1" x14ac:dyDescent="0.25">
      <c r="A1154" s="169"/>
    </row>
    <row r="1155" spans="1:1" x14ac:dyDescent="0.25">
      <c r="A1155" s="198"/>
    </row>
    <row r="1156" spans="1:1" x14ac:dyDescent="0.25">
      <c r="A1156" s="198"/>
    </row>
    <row r="1157" spans="1:1" x14ac:dyDescent="0.25">
      <c r="A1157" s="169"/>
    </row>
    <row r="1158" spans="1:1" x14ac:dyDescent="0.25">
      <c r="A1158" s="198"/>
    </row>
    <row r="1159" spans="1:1" x14ac:dyDescent="0.25">
      <c r="A1159" s="198"/>
    </row>
    <row r="1160" spans="1:1" x14ac:dyDescent="0.25">
      <c r="A1160" s="169"/>
    </row>
    <row r="1161" spans="1:1" x14ac:dyDescent="0.25">
      <c r="A1161" s="198"/>
    </row>
    <row r="1162" spans="1:1" x14ac:dyDescent="0.25">
      <c r="A1162" s="198"/>
    </row>
    <row r="1163" spans="1:1" x14ac:dyDescent="0.25">
      <c r="A1163" s="169"/>
    </row>
    <row r="1164" spans="1:1" x14ac:dyDescent="0.25">
      <c r="A1164" s="198"/>
    </row>
    <row r="1165" spans="1:1" x14ac:dyDescent="0.25">
      <c r="A1165" s="198"/>
    </row>
    <row r="1166" spans="1:1" x14ac:dyDescent="0.25">
      <c r="A1166" s="169"/>
    </row>
    <row r="1167" spans="1:1" x14ac:dyDescent="0.25">
      <c r="A1167" s="198"/>
    </row>
    <row r="1168" spans="1:1" x14ac:dyDescent="0.25">
      <c r="A1168" s="198"/>
    </row>
    <row r="1169" spans="1:1" x14ac:dyDescent="0.25">
      <c r="A1169" s="169"/>
    </row>
    <row r="1170" spans="1:1" x14ac:dyDescent="0.25">
      <c r="A1170" s="198"/>
    </row>
    <row r="1171" spans="1:1" x14ac:dyDescent="0.25">
      <c r="A1171" s="198"/>
    </row>
    <row r="1172" spans="1:1" x14ac:dyDescent="0.25">
      <c r="A1172" s="169"/>
    </row>
    <row r="1173" spans="1:1" x14ac:dyDescent="0.25">
      <c r="A1173" s="198"/>
    </row>
    <row r="1174" spans="1:1" x14ac:dyDescent="0.25">
      <c r="A1174" s="198"/>
    </row>
    <row r="1175" spans="1:1" x14ac:dyDescent="0.25">
      <c r="A1175" s="169"/>
    </row>
    <row r="1176" spans="1:1" x14ac:dyDescent="0.25">
      <c r="A1176" s="198"/>
    </row>
    <row r="1177" spans="1:1" x14ac:dyDescent="0.25">
      <c r="A1177" s="198"/>
    </row>
    <row r="1178" spans="1:1" x14ac:dyDescent="0.25">
      <c r="A1178" s="169"/>
    </row>
    <row r="1179" spans="1:1" x14ac:dyDescent="0.25">
      <c r="A1179" s="198"/>
    </row>
    <row r="1180" spans="1:1" x14ac:dyDescent="0.25">
      <c r="A1180" s="198"/>
    </row>
    <row r="1181" spans="1:1" x14ac:dyDescent="0.25">
      <c r="A1181" s="169"/>
    </row>
    <row r="1182" spans="1:1" x14ac:dyDescent="0.25">
      <c r="A1182" s="198"/>
    </row>
    <row r="1183" spans="1:1" x14ac:dyDescent="0.25">
      <c r="A1183" s="198"/>
    </row>
    <row r="1184" spans="1:1" x14ac:dyDescent="0.25">
      <c r="A1184" s="169"/>
    </row>
    <row r="1185" spans="1:1" x14ac:dyDescent="0.25">
      <c r="A1185" s="198"/>
    </row>
    <row r="1186" spans="1:1" x14ac:dyDescent="0.25">
      <c r="A1186" s="198"/>
    </row>
    <row r="1187" spans="1:1" x14ac:dyDescent="0.25">
      <c r="A1187" s="169"/>
    </row>
    <row r="1188" spans="1:1" x14ac:dyDescent="0.25">
      <c r="A1188" s="198"/>
    </row>
    <row r="1189" spans="1:1" x14ac:dyDescent="0.25">
      <c r="A1189" s="198"/>
    </row>
    <row r="1190" spans="1:1" x14ac:dyDescent="0.25">
      <c r="A1190" s="169"/>
    </row>
    <row r="1191" spans="1:1" x14ac:dyDescent="0.25">
      <c r="A1191" s="198"/>
    </row>
    <row r="1192" spans="1:1" x14ac:dyDescent="0.25">
      <c r="A1192" s="198"/>
    </row>
    <row r="1193" spans="1:1" x14ac:dyDescent="0.25">
      <c r="A1193" s="169"/>
    </row>
    <row r="1194" spans="1:1" x14ac:dyDescent="0.25">
      <c r="A1194" s="198"/>
    </row>
    <row r="1195" spans="1:1" x14ac:dyDescent="0.25">
      <c r="A1195" s="198"/>
    </row>
    <row r="1196" spans="1:1" x14ac:dyDescent="0.25">
      <c r="A1196" s="169"/>
    </row>
    <row r="1197" spans="1:1" x14ac:dyDescent="0.25">
      <c r="A1197" s="198"/>
    </row>
    <row r="1198" spans="1:1" x14ac:dyDescent="0.25">
      <c r="A1198" s="198"/>
    </row>
    <row r="1199" spans="1:1" x14ac:dyDescent="0.25">
      <c r="A1199" s="169"/>
    </row>
    <row r="1200" spans="1:1" x14ac:dyDescent="0.25">
      <c r="A1200" s="198"/>
    </row>
    <row r="1201" spans="1:1" x14ac:dyDescent="0.25">
      <c r="A1201" s="198"/>
    </row>
    <row r="1202" spans="1:1" x14ac:dyDescent="0.25">
      <c r="A1202" s="169"/>
    </row>
    <row r="1203" spans="1:1" x14ac:dyDescent="0.25">
      <c r="A1203" s="198"/>
    </row>
    <row r="1204" spans="1:1" x14ac:dyDescent="0.25">
      <c r="A1204" s="198"/>
    </row>
    <row r="1205" spans="1:1" x14ac:dyDescent="0.25">
      <c r="A1205" s="169"/>
    </row>
    <row r="1206" spans="1:1" x14ac:dyDescent="0.25">
      <c r="A1206" s="198"/>
    </row>
    <row r="1207" spans="1:1" x14ac:dyDescent="0.25">
      <c r="A1207" s="198"/>
    </row>
    <row r="1208" spans="1:1" x14ac:dyDescent="0.25">
      <c r="A1208" s="169"/>
    </row>
    <row r="1209" spans="1:1" x14ac:dyDescent="0.25">
      <c r="A1209" s="198"/>
    </row>
    <row r="1210" spans="1:1" x14ac:dyDescent="0.25">
      <c r="A1210" s="198"/>
    </row>
    <row r="1211" spans="1:1" x14ac:dyDescent="0.25">
      <c r="A1211" s="169"/>
    </row>
    <row r="1212" spans="1:1" x14ac:dyDescent="0.25">
      <c r="A1212" s="198"/>
    </row>
    <row r="1213" spans="1:1" x14ac:dyDescent="0.25">
      <c r="A1213" s="198"/>
    </row>
    <row r="1214" spans="1:1" x14ac:dyDescent="0.25">
      <c r="A1214" s="169"/>
    </row>
    <row r="1215" spans="1:1" x14ac:dyDescent="0.25">
      <c r="A1215" s="198"/>
    </row>
    <row r="1216" spans="1:1" x14ac:dyDescent="0.25">
      <c r="A1216" s="198"/>
    </row>
    <row r="1217" spans="1:1" x14ac:dyDescent="0.25">
      <c r="A1217" s="169"/>
    </row>
    <row r="1218" spans="1:1" x14ac:dyDescent="0.25">
      <c r="A1218" s="198"/>
    </row>
    <row r="1219" spans="1:1" x14ac:dyDescent="0.25">
      <c r="A1219" s="198"/>
    </row>
    <row r="1220" spans="1:1" x14ac:dyDescent="0.25">
      <c r="A1220" s="169"/>
    </row>
    <row r="1221" spans="1:1" x14ac:dyDescent="0.25">
      <c r="A1221" s="198"/>
    </row>
    <row r="1222" spans="1:1" x14ac:dyDescent="0.25">
      <c r="A1222" s="198"/>
    </row>
    <row r="1223" spans="1:1" x14ac:dyDescent="0.25">
      <c r="A1223" s="169"/>
    </row>
    <row r="1224" spans="1:1" x14ac:dyDescent="0.25">
      <c r="A1224" s="198"/>
    </row>
    <row r="1225" spans="1:1" x14ac:dyDescent="0.25">
      <c r="A1225" s="198"/>
    </row>
    <row r="1226" spans="1:1" x14ac:dyDescent="0.25">
      <c r="A1226" s="169"/>
    </row>
    <row r="1227" spans="1:1" x14ac:dyDescent="0.25">
      <c r="A1227" s="198"/>
    </row>
    <row r="1228" spans="1:1" x14ac:dyDescent="0.25">
      <c r="A1228" s="198"/>
    </row>
    <row r="1229" spans="1:1" x14ac:dyDescent="0.25">
      <c r="A1229" s="169"/>
    </row>
    <row r="1230" spans="1:1" x14ac:dyDescent="0.25">
      <c r="A1230" s="198"/>
    </row>
    <row r="1231" spans="1:1" x14ac:dyDescent="0.25">
      <c r="A1231" s="198"/>
    </row>
    <row r="1232" spans="1:1" x14ac:dyDescent="0.25">
      <c r="A1232" s="169"/>
    </row>
    <row r="1233" spans="1:1" x14ac:dyDescent="0.25">
      <c r="A1233" s="198"/>
    </row>
    <row r="1234" spans="1:1" x14ac:dyDescent="0.25">
      <c r="A1234" s="198"/>
    </row>
    <row r="1235" spans="1:1" x14ac:dyDescent="0.25">
      <c r="A1235" s="169"/>
    </row>
    <row r="1236" spans="1:1" x14ac:dyDescent="0.25">
      <c r="A1236" s="198"/>
    </row>
    <row r="1237" spans="1:1" x14ac:dyDescent="0.25">
      <c r="A1237" s="198"/>
    </row>
    <row r="1238" spans="1:1" x14ac:dyDescent="0.25">
      <c r="A1238" s="169"/>
    </row>
    <row r="1239" spans="1:1" x14ac:dyDescent="0.25">
      <c r="A1239" s="198"/>
    </row>
    <row r="1240" spans="1:1" x14ac:dyDescent="0.25">
      <c r="A1240" s="198"/>
    </row>
    <row r="1241" spans="1:1" x14ac:dyDescent="0.25">
      <c r="A1241" s="169"/>
    </row>
    <row r="1242" spans="1:1" x14ac:dyDescent="0.25">
      <c r="A1242" s="198"/>
    </row>
    <row r="1243" spans="1:1" x14ac:dyDescent="0.25">
      <c r="A1243" s="198"/>
    </row>
    <row r="1244" spans="1:1" x14ac:dyDescent="0.25">
      <c r="A1244" s="169"/>
    </row>
    <row r="1245" spans="1:1" x14ac:dyDescent="0.25">
      <c r="A1245" s="198"/>
    </row>
    <row r="1246" spans="1:1" x14ac:dyDescent="0.25">
      <c r="A1246" s="198"/>
    </row>
    <row r="1247" spans="1:1" x14ac:dyDescent="0.25">
      <c r="A1247" s="169"/>
    </row>
    <row r="1248" spans="1:1" x14ac:dyDescent="0.25">
      <c r="A1248" s="198"/>
    </row>
    <row r="1249" spans="1:1" x14ac:dyDescent="0.25">
      <c r="A1249" s="198"/>
    </row>
    <row r="1250" spans="1:1" x14ac:dyDescent="0.25">
      <c r="A1250" s="169"/>
    </row>
    <row r="1251" spans="1:1" x14ac:dyDescent="0.25">
      <c r="A1251" s="198"/>
    </row>
    <row r="1252" spans="1:1" x14ac:dyDescent="0.25">
      <c r="A1252" s="198"/>
    </row>
    <row r="1253" spans="1:1" x14ac:dyDescent="0.25">
      <c r="A1253" s="169"/>
    </row>
    <row r="1254" spans="1:1" x14ac:dyDescent="0.25">
      <c r="A1254" s="198"/>
    </row>
    <row r="1255" spans="1:1" x14ac:dyDescent="0.25">
      <c r="A1255" s="198"/>
    </row>
    <row r="1256" spans="1:1" x14ac:dyDescent="0.25">
      <c r="A1256" s="169"/>
    </row>
    <row r="1257" spans="1:1" x14ac:dyDescent="0.25">
      <c r="A1257" s="198"/>
    </row>
    <row r="1258" spans="1:1" x14ac:dyDescent="0.25">
      <c r="A1258" s="198"/>
    </row>
    <row r="1259" spans="1:1" x14ac:dyDescent="0.25">
      <c r="A1259" s="169"/>
    </row>
    <row r="1260" spans="1:1" x14ac:dyDescent="0.25">
      <c r="A1260" s="198"/>
    </row>
    <row r="1261" spans="1:1" x14ac:dyDescent="0.25">
      <c r="A1261" s="198"/>
    </row>
    <row r="1262" spans="1:1" x14ac:dyDescent="0.25">
      <c r="A1262" s="169"/>
    </row>
    <row r="1263" spans="1:1" x14ac:dyDescent="0.25">
      <c r="A1263" s="198"/>
    </row>
    <row r="1264" spans="1:1" x14ac:dyDescent="0.25">
      <c r="A1264" s="198"/>
    </row>
    <row r="1265" spans="1:1" x14ac:dyDescent="0.25">
      <c r="A1265" s="169"/>
    </row>
    <row r="1266" spans="1:1" x14ac:dyDescent="0.25">
      <c r="A1266" s="198"/>
    </row>
    <row r="1267" spans="1:1" x14ac:dyDescent="0.25">
      <c r="A1267" s="198"/>
    </row>
    <row r="1268" spans="1:1" x14ac:dyDescent="0.25">
      <c r="A1268" s="169"/>
    </row>
    <row r="1269" spans="1:1" x14ac:dyDescent="0.25">
      <c r="A1269" s="198"/>
    </row>
    <row r="1270" spans="1:1" x14ac:dyDescent="0.25">
      <c r="A1270" s="198"/>
    </row>
    <row r="1271" spans="1:1" x14ac:dyDescent="0.25">
      <c r="A1271" s="169"/>
    </row>
    <row r="1272" spans="1:1" x14ac:dyDescent="0.25">
      <c r="A1272" s="198"/>
    </row>
    <row r="1273" spans="1:1" x14ac:dyDescent="0.25">
      <c r="A1273" s="198"/>
    </row>
    <row r="1274" spans="1:1" x14ac:dyDescent="0.25">
      <c r="A1274" s="169"/>
    </row>
    <row r="1275" spans="1:1" x14ac:dyDescent="0.25">
      <c r="A1275" s="198"/>
    </row>
    <row r="1276" spans="1:1" x14ac:dyDescent="0.25">
      <c r="A1276" s="198"/>
    </row>
    <row r="1277" spans="1:1" x14ac:dyDescent="0.25">
      <c r="A1277" s="169"/>
    </row>
    <row r="1278" spans="1:1" x14ac:dyDescent="0.25">
      <c r="A1278" s="198"/>
    </row>
    <row r="1279" spans="1:1" x14ac:dyDescent="0.25">
      <c r="A1279" s="198"/>
    </row>
    <row r="1280" spans="1:1" x14ac:dyDescent="0.25">
      <c r="A1280" s="169"/>
    </row>
    <row r="1281" spans="1:1" x14ac:dyDescent="0.25">
      <c r="A1281" s="198"/>
    </row>
    <row r="1282" spans="1:1" x14ac:dyDescent="0.25">
      <c r="A1282" s="198"/>
    </row>
    <row r="1283" spans="1:1" x14ac:dyDescent="0.25">
      <c r="A1283" s="169"/>
    </row>
    <row r="1284" spans="1:1" x14ac:dyDescent="0.25">
      <c r="A1284" s="198"/>
    </row>
    <row r="1285" spans="1:1" x14ac:dyDescent="0.25">
      <c r="A1285" s="198"/>
    </row>
    <row r="1286" spans="1:1" x14ac:dyDescent="0.25">
      <c r="A1286" s="169"/>
    </row>
    <row r="1287" spans="1:1" x14ac:dyDescent="0.25">
      <c r="A1287" s="198"/>
    </row>
    <row r="1288" spans="1:1" x14ac:dyDescent="0.25">
      <c r="A1288" s="198"/>
    </row>
    <row r="1289" spans="1:1" x14ac:dyDescent="0.25">
      <c r="A1289" s="169"/>
    </row>
    <row r="1290" spans="1:1" x14ac:dyDescent="0.25">
      <c r="A1290" s="198"/>
    </row>
    <row r="1291" spans="1:1" x14ac:dyDescent="0.25">
      <c r="A1291" s="198"/>
    </row>
    <row r="1292" spans="1:1" x14ac:dyDescent="0.25">
      <c r="A1292" s="169"/>
    </row>
    <row r="1293" spans="1:1" x14ac:dyDescent="0.25">
      <c r="A1293" s="198"/>
    </row>
    <row r="1294" spans="1:1" x14ac:dyDescent="0.25">
      <c r="A1294" s="198"/>
    </row>
    <row r="1295" spans="1:1" x14ac:dyDescent="0.25">
      <c r="A1295" s="169"/>
    </row>
    <row r="1296" spans="1:1" x14ac:dyDescent="0.25">
      <c r="A1296" s="198"/>
    </row>
    <row r="1297" spans="1:1" x14ac:dyDescent="0.25">
      <c r="A1297" s="198"/>
    </row>
    <row r="1298" spans="1:1" x14ac:dyDescent="0.25">
      <c r="A1298" s="169"/>
    </row>
    <row r="1299" spans="1:1" x14ac:dyDescent="0.25">
      <c r="A1299" s="198"/>
    </row>
    <row r="1300" spans="1:1" x14ac:dyDescent="0.25">
      <c r="A1300" s="198"/>
    </row>
    <row r="1301" spans="1:1" x14ac:dyDescent="0.25">
      <c r="A1301" s="169"/>
    </row>
    <row r="1302" spans="1:1" x14ac:dyDescent="0.25">
      <c r="A1302" s="198"/>
    </row>
    <row r="1303" spans="1:1" x14ac:dyDescent="0.25">
      <c r="A1303" s="198"/>
    </row>
    <row r="1304" spans="1:1" x14ac:dyDescent="0.25">
      <c r="A1304" s="169"/>
    </row>
    <row r="1305" spans="1:1" x14ac:dyDescent="0.25">
      <c r="A1305" s="198"/>
    </row>
    <row r="1306" spans="1:1" x14ac:dyDescent="0.25">
      <c r="A1306" s="198"/>
    </row>
    <row r="1307" spans="1:1" x14ac:dyDescent="0.25">
      <c r="A1307" s="169"/>
    </row>
    <row r="1308" spans="1:1" x14ac:dyDescent="0.25">
      <c r="A1308" s="198"/>
    </row>
    <row r="1309" spans="1:1" x14ac:dyDescent="0.25">
      <c r="A1309" s="198"/>
    </row>
    <row r="1310" spans="1:1" x14ac:dyDescent="0.25">
      <c r="A1310" s="169"/>
    </row>
    <row r="1311" spans="1:1" x14ac:dyDescent="0.25">
      <c r="A1311" s="198"/>
    </row>
    <row r="1312" spans="1:1" x14ac:dyDescent="0.25">
      <c r="A1312" s="198"/>
    </row>
    <row r="1313" spans="1:1" x14ac:dyDescent="0.25">
      <c r="A1313" s="169"/>
    </row>
    <row r="1314" spans="1:1" x14ac:dyDescent="0.25">
      <c r="A1314" s="198"/>
    </row>
    <row r="1315" spans="1:1" x14ac:dyDescent="0.25">
      <c r="A1315" s="198"/>
    </row>
    <row r="1316" spans="1:1" x14ac:dyDescent="0.25">
      <c r="A1316" s="169"/>
    </row>
    <row r="1317" spans="1:1" x14ac:dyDescent="0.25">
      <c r="A1317" s="198"/>
    </row>
    <row r="1318" spans="1:1" x14ac:dyDescent="0.25">
      <c r="A1318" s="198"/>
    </row>
    <row r="1319" spans="1:1" x14ac:dyDescent="0.25">
      <c r="A1319" s="169"/>
    </row>
    <row r="1320" spans="1:1" x14ac:dyDescent="0.25">
      <c r="A1320" s="198"/>
    </row>
    <row r="1321" spans="1:1" x14ac:dyDescent="0.25">
      <c r="A1321" s="198"/>
    </row>
    <row r="1322" spans="1:1" x14ac:dyDescent="0.25">
      <c r="A1322" s="169"/>
    </row>
    <row r="1323" spans="1:1" x14ac:dyDescent="0.25">
      <c r="A1323" s="198"/>
    </row>
    <row r="1324" spans="1:1" x14ac:dyDescent="0.25">
      <c r="A1324" s="198"/>
    </row>
    <row r="1325" spans="1:1" x14ac:dyDescent="0.25">
      <c r="A1325" s="169"/>
    </row>
    <row r="1326" spans="1:1" x14ac:dyDescent="0.25">
      <c r="A1326" s="198"/>
    </row>
    <row r="1327" spans="1:1" x14ac:dyDescent="0.25">
      <c r="A1327" s="198"/>
    </row>
    <row r="1328" spans="1:1" x14ac:dyDescent="0.25">
      <c r="A1328" s="169"/>
    </row>
    <row r="1329" spans="1:1" x14ac:dyDescent="0.25">
      <c r="A1329" s="198"/>
    </row>
    <row r="1330" spans="1:1" x14ac:dyDescent="0.25">
      <c r="A1330" s="198"/>
    </row>
    <row r="1331" spans="1:1" x14ac:dyDescent="0.25">
      <c r="A1331" s="169"/>
    </row>
    <row r="1332" spans="1:1" x14ac:dyDescent="0.25">
      <c r="A1332" s="198"/>
    </row>
    <row r="1333" spans="1:1" x14ac:dyDescent="0.25">
      <c r="A1333" s="198"/>
    </row>
    <row r="1334" spans="1:1" x14ac:dyDescent="0.25">
      <c r="A1334" s="169"/>
    </row>
    <row r="1335" spans="1:1" x14ac:dyDescent="0.25">
      <c r="A1335" s="198"/>
    </row>
    <row r="1336" spans="1:1" x14ac:dyDescent="0.25">
      <c r="A1336" s="198"/>
    </row>
    <row r="1337" spans="1:1" x14ac:dyDescent="0.25">
      <c r="A1337" s="169"/>
    </row>
    <row r="1338" spans="1:1" x14ac:dyDescent="0.25">
      <c r="A1338" s="198"/>
    </row>
    <row r="1339" spans="1:1" x14ac:dyDescent="0.25">
      <c r="A1339" s="198"/>
    </row>
    <row r="1340" spans="1:1" x14ac:dyDescent="0.25">
      <c r="A1340" s="169"/>
    </row>
    <row r="1341" spans="1:1" x14ac:dyDescent="0.25">
      <c r="A1341" s="198"/>
    </row>
    <row r="1342" spans="1:1" x14ac:dyDescent="0.25">
      <c r="A1342" s="198"/>
    </row>
    <row r="1343" spans="1:1" x14ac:dyDescent="0.25">
      <c r="A1343" s="169"/>
    </row>
    <row r="1344" spans="1:1" x14ac:dyDescent="0.25">
      <c r="A1344" s="198"/>
    </row>
    <row r="1345" spans="1:1" x14ac:dyDescent="0.25">
      <c r="A1345" s="198"/>
    </row>
    <row r="1346" spans="1:1" x14ac:dyDescent="0.25">
      <c r="A1346" s="169"/>
    </row>
    <row r="1347" spans="1:1" x14ac:dyDescent="0.25">
      <c r="A1347" s="198"/>
    </row>
    <row r="1348" spans="1:1" x14ac:dyDescent="0.25">
      <c r="A1348" s="198"/>
    </row>
    <row r="1349" spans="1:1" x14ac:dyDescent="0.25">
      <c r="A1349" s="169"/>
    </row>
    <row r="1350" spans="1:1" x14ac:dyDescent="0.25">
      <c r="A1350" s="198"/>
    </row>
    <row r="1351" spans="1:1" x14ac:dyDescent="0.25">
      <c r="A1351" s="198"/>
    </row>
    <row r="1352" spans="1:1" x14ac:dyDescent="0.25">
      <c r="A1352" s="169"/>
    </row>
    <row r="1353" spans="1:1" x14ac:dyDescent="0.25">
      <c r="A1353" s="198"/>
    </row>
    <row r="1354" spans="1:1" x14ac:dyDescent="0.25">
      <c r="A1354" s="198"/>
    </row>
    <row r="1355" spans="1:1" x14ac:dyDescent="0.25">
      <c r="A1355" s="169"/>
    </row>
    <row r="1356" spans="1:1" x14ac:dyDescent="0.25">
      <c r="A1356" s="198"/>
    </row>
    <row r="1357" spans="1:1" x14ac:dyDescent="0.25">
      <c r="A1357" s="198"/>
    </row>
    <row r="1358" spans="1:1" x14ac:dyDescent="0.25">
      <c r="A1358" s="169"/>
    </row>
    <row r="1359" spans="1:1" x14ac:dyDescent="0.25">
      <c r="A1359" s="198"/>
    </row>
    <row r="1360" spans="1:1" x14ac:dyDescent="0.25">
      <c r="A1360" s="198"/>
    </row>
    <row r="1361" spans="1:1" x14ac:dyDescent="0.25">
      <c r="A1361" s="169"/>
    </row>
    <row r="1362" spans="1:1" x14ac:dyDescent="0.25">
      <c r="A1362" s="198"/>
    </row>
    <row r="1363" spans="1:1" x14ac:dyDescent="0.25">
      <c r="A1363" s="198"/>
    </row>
    <row r="1364" spans="1:1" x14ac:dyDescent="0.25">
      <c r="A1364" s="169"/>
    </row>
    <row r="1365" spans="1:1" x14ac:dyDescent="0.25">
      <c r="A1365" s="198"/>
    </row>
    <row r="1366" spans="1:1" x14ac:dyDescent="0.25">
      <c r="A1366" s="198"/>
    </row>
    <row r="1367" spans="1:1" x14ac:dyDescent="0.25">
      <c r="A1367" s="169"/>
    </row>
    <row r="1368" spans="1:1" x14ac:dyDescent="0.25">
      <c r="A1368" s="198"/>
    </row>
    <row r="1369" spans="1:1" x14ac:dyDescent="0.25">
      <c r="A1369" s="198"/>
    </row>
    <row r="1370" spans="1:1" x14ac:dyDescent="0.25">
      <c r="A1370" s="169"/>
    </row>
    <row r="1371" spans="1:1" x14ac:dyDescent="0.25">
      <c r="A1371" s="198"/>
    </row>
    <row r="1372" spans="1:1" x14ac:dyDescent="0.25">
      <c r="A1372" s="198"/>
    </row>
    <row r="1373" spans="1:1" x14ac:dyDescent="0.25">
      <c r="A1373" s="169"/>
    </row>
    <row r="1374" spans="1:1" x14ac:dyDescent="0.25">
      <c r="A1374" s="198"/>
    </row>
    <row r="1375" spans="1:1" x14ac:dyDescent="0.25">
      <c r="A1375" s="198"/>
    </row>
    <row r="1376" spans="1:1" x14ac:dyDescent="0.25">
      <c r="A1376" s="169"/>
    </row>
    <row r="1377" spans="1:1" x14ac:dyDescent="0.25">
      <c r="A1377" s="198"/>
    </row>
    <row r="1378" spans="1:1" x14ac:dyDescent="0.25">
      <c r="A1378" s="198"/>
    </row>
    <row r="1379" spans="1:1" x14ac:dyDescent="0.25">
      <c r="A1379" s="169"/>
    </row>
    <row r="1380" spans="1:1" x14ac:dyDescent="0.25">
      <c r="A1380" s="198"/>
    </row>
    <row r="1381" spans="1:1" x14ac:dyDescent="0.25">
      <c r="A1381" s="198"/>
    </row>
    <row r="1382" spans="1:1" x14ac:dyDescent="0.25">
      <c r="A1382" s="169"/>
    </row>
    <row r="1383" spans="1:1" x14ac:dyDescent="0.25">
      <c r="A1383" s="198"/>
    </row>
    <row r="1384" spans="1:1" x14ac:dyDescent="0.25">
      <c r="A1384" s="198"/>
    </row>
    <row r="1385" spans="1:1" x14ac:dyDescent="0.25">
      <c r="A1385" s="169"/>
    </row>
    <row r="1386" spans="1:1" x14ac:dyDescent="0.25">
      <c r="A1386" s="198"/>
    </row>
    <row r="1387" spans="1:1" x14ac:dyDescent="0.25">
      <c r="A1387" s="198"/>
    </row>
    <row r="1388" spans="1:1" x14ac:dyDescent="0.25">
      <c r="A1388" s="169"/>
    </row>
    <row r="1389" spans="1:1" x14ac:dyDescent="0.25">
      <c r="A1389" s="198"/>
    </row>
    <row r="1390" spans="1:1" x14ac:dyDescent="0.25">
      <c r="A1390" s="198"/>
    </row>
    <row r="1391" spans="1:1" x14ac:dyDescent="0.25">
      <c r="A1391" s="169"/>
    </row>
    <row r="1392" spans="1:1" x14ac:dyDescent="0.25">
      <c r="A1392" s="198"/>
    </row>
    <row r="1393" spans="1:1" x14ac:dyDescent="0.25">
      <c r="A1393" s="198"/>
    </row>
    <row r="1394" spans="1:1" x14ac:dyDescent="0.25">
      <c r="A1394" s="169"/>
    </row>
    <row r="1395" spans="1:1" x14ac:dyDescent="0.25">
      <c r="A1395" s="198"/>
    </row>
    <row r="1396" spans="1:1" x14ac:dyDescent="0.25">
      <c r="A1396" s="198"/>
    </row>
    <row r="1397" spans="1:1" x14ac:dyDescent="0.25">
      <c r="A1397" s="169"/>
    </row>
    <row r="1398" spans="1:1" x14ac:dyDescent="0.25">
      <c r="A1398" s="198"/>
    </row>
    <row r="1399" spans="1:1" x14ac:dyDescent="0.25">
      <c r="A1399" s="198"/>
    </row>
    <row r="1400" spans="1:1" x14ac:dyDescent="0.25">
      <c r="A1400" s="169"/>
    </row>
    <row r="1401" spans="1:1" x14ac:dyDescent="0.25">
      <c r="A1401" s="198"/>
    </row>
    <row r="1402" spans="1:1" x14ac:dyDescent="0.25">
      <c r="A1402" s="198"/>
    </row>
    <row r="1403" spans="1:1" x14ac:dyDescent="0.25">
      <c r="A1403" s="169"/>
    </row>
    <row r="1404" spans="1:1" x14ac:dyDescent="0.25">
      <c r="A1404" s="198"/>
    </row>
    <row r="1405" spans="1:1" x14ac:dyDescent="0.25">
      <c r="A1405" s="198"/>
    </row>
    <row r="1406" spans="1:1" x14ac:dyDescent="0.25">
      <c r="A1406" s="169"/>
    </row>
    <row r="1407" spans="1:1" x14ac:dyDescent="0.25">
      <c r="A1407" s="198"/>
    </row>
    <row r="1408" spans="1:1" x14ac:dyDescent="0.25">
      <c r="A1408" s="198"/>
    </row>
    <row r="1409" spans="1:1" x14ac:dyDescent="0.25">
      <c r="A1409" s="169"/>
    </row>
    <row r="1410" spans="1:1" x14ac:dyDescent="0.25">
      <c r="A1410" s="198"/>
    </row>
    <row r="1411" spans="1:1" x14ac:dyDescent="0.25">
      <c r="A1411" s="198"/>
    </row>
    <row r="1412" spans="1:1" x14ac:dyDescent="0.25">
      <c r="A1412" s="169"/>
    </row>
    <row r="1413" spans="1:1" x14ac:dyDescent="0.25">
      <c r="A1413" s="198"/>
    </row>
    <row r="1414" spans="1:1" x14ac:dyDescent="0.25">
      <c r="A1414" s="198"/>
    </row>
    <row r="1415" spans="1:1" x14ac:dyDescent="0.25">
      <c r="A1415" s="169"/>
    </row>
    <row r="1416" spans="1:1" x14ac:dyDescent="0.25">
      <c r="A1416" s="198"/>
    </row>
    <row r="1417" spans="1:1" x14ac:dyDescent="0.25">
      <c r="A1417" s="198"/>
    </row>
    <row r="1418" spans="1:1" x14ac:dyDescent="0.25">
      <c r="A1418" s="169"/>
    </row>
    <row r="1419" spans="1:1" x14ac:dyDescent="0.25">
      <c r="A1419" s="198"/>
    </row>
    <row r="1420" spans="1:1" x14ac:dyDescent="0.25">
      <c r="A1420" s="198"/>
    </row>
    <row r="1421" spans="1:1" x14ac:dyDescent="0.25">
      <c r="A1421" s="169"/>
    </row>
    <row r="1422" spans="1:1" x14ac:dyDescent="0.25">
      <c r="A1422" s="198"/>
    </row>
    <row r="1423" spans="1:1" x14ac:dyDescent="0.25">
      <c r="A1423" s="198"/>
    </row>
    <row r="1424" spans="1:1" x14ac:dyDescent="0.25">
      <c r="A1424" s="169"/>
    </row>
    <row r="1425" spans="1:1" x14ac:dyDescent="0.25">
      <c r="A1425" s="198"/>
    </row>
    <row r="1426" spans="1:1" x14ac:dyDescent="0.25">
      <c r="A1426" s="198"/>
    </row>
    <row r="1427" spans="1:1" x14ac:dyDescent="0.25">
      <c r="A1427" s="169"/>
    </row>
    <row r="1428" spans="1:1" x14ac:dyDescent="0.25">
      <c r="A1428" s="198"/>
    </row>
    <row r="1429" spans="1:1" x14ac:dyDescent="0.25">
      <c r="A1429" s="198"/>
    </row>
    <row r="1430" spans="1:1" x14ac:dyDescent="0.25">
      <c r="A1430" s="169"/>
    </row>
    <row r="1431" spans="1:1" x14ac:dyDescent="0.25">
      <c r="A1431" s="198"/>
    </row>
    <row r="1432" spans="1:1" x14ac:dyDescent="0.25">
      <c r="A1432" s="198"/>
    </row>
    <row r="1433" spans="1:1" x14ac:dyDescent="0.25">
      <c r="A1433" s="169"/>
    </row>
    <row r="1434" spans="1:1" x14ac:dyDescent="0.25">
      <c r="A1434" s="198"/>
    </row>
    <row r="1435" spans="1:1" x14ac:dyDescent="0.25">
      <c r="A1435" s="198"/>
    </row>
    <row r="1436" spans="1:1" x14ac:dyDescent="0.25">
      <c r="A1436" s="169"/>
    </row>
    <row r="1437" spans="1:1" x14ac:dyDescent="0.25">
      <c r="A1437" s="198"/>
    </row>
    <row r="1438" spans="1:1" x14ac:dyDescent="0.25">
      <c r="A1438" s="198"/>
    </row>
    <row r="1439" spans="1:1" x14ac:dyDescent="0.25">
      <c r="A1439" s="169"/>
    </row>
    <row r="1440" spans="1:1" x14ac:dyDescent="0.25">
      <c r="A1440" s="198"/>
    </row>
    <row r="1441" spans="1:1" x14ac:dyDescent="0.25">
      <c r="A1441" s="198"/>
    </row>
    <row r="1442" spans="1:1" x14ac:dyDescent="0.25">
      <c r="A1442" s="169"/>
    </row>
    <row r="1443" spans="1:1" x14ac:dyDescent="0.25">
      <c r="A1443" s="198"/>
    </row>
    <row r="1444" spans="1:1" x14ac:dyDescent="0.25">
      <c r="A1444" s="198"/>
    </row>
    <row r="1445" spans="1:1" x14ac:dyDescent="0.25">
      <c r="A1445" s="169"/>
    </row>
    <row r="1446" spans="1:1" x14ac:dyDescent="0.25">
      <c r="A1446" s="198"/>
    </row>
    <row r="1447" spans="1:1" x14ac:dyDescent="0.25">
      <c r="A1447" s="198"/>
    </row>
    <row r="1448" spans="1:1" x14ac:dyDescent="0.25">
      <c r="A1448" s="169"/>
    </row>
    <row r="1449" spans="1:1" x14ac:dyDescent="0.25">
      <c r="A1449" s="198"/>
    </row>
    <row r="1450" spans="1:1" x14ac:dyDescent="0.25">
      <c r="A1450" s="198"/>
    </row>
    <row r="1451" spans="1:1" x14ac:dyDescent="0.25">
      <c r="A1451" s="169"/>
    </row>
    <row r="1452" spans="1:1" x14ac:dyDescent="0.25">
      <c r="A1452" s="198"/>
    </row>
    <row r="1453" spans="1:1" x14ac:dyDescent="0.25">
      <c r="A1453" s="198"/>
    </row>
    <row r="1454" spans="1:1" x14ac:dyDescent="0.25">
      <c r="A1454" s="169"/>
    </row>
    <row r="1455" spans="1:1" x14ac:dyDescent="0.25">
      <c r="A1455" s="198"/>
    </row>
    <row r="1456" spans="1:1" x14ac:dyDescent="0.25">
      <c r="A1456" s="198"/>
    </row>
    <row r="1457" spans="1:1" x14ac:dyDescent="0.25">
      <c r="A1457" s="169"/>
    </row>
    <row r="1458" spans="1:1" x14ac:dyDescent="0.25">
      <c r="A1458" s="198"/>
    </row>
    <row r="1459" spans="1:1" x14ac:dyDescent="0.25">
      <c r="A1459" s="198"/>
    </row>
    <row r="1460" spans="1:1" x14ac:dyDescent="0.25">
      <c r="A1460" s="169"/>
    </row>
    <row r="1461" spans="1:1" x14ac:dyDescent="0.25">
      <c r="A1461" s="198"/>
    </row>
    <row r="1462" spans="1:1" x14ac:dyDescent="0.25">
      <c r="A1462" s="198"/>
    </row>
    <row r="1463" spans="1:1" x14ac:dyDescent="0.25">
      <c r="A1463" s="169"/>
    </row>
    <row r="1464" spans="1:1" x14ac:dyDescent="0.25">
      <c r="A1464" s="198"/>
    </row>
    <row r="1465" spans="1:1" x14ac:dyDescent="0.25">
      <c r="A1465" s="198"/>
    </row>
    <row r="1466" spans="1:1" x14ac:dyDescent="0.25">
      <c r="A1466" s="169"/>
    </row>
    <row r="1467" spans="1:1" x14ac:dyDescent="0.25">
      <c r="A1467" s="198"/>
    </row>
    <row r="1468" spans="1:1" x14ac:dyDescent="0.25">
      <c r="A1468" s="198"/>
    </row>
    <row r="1469" spans="1:1" x14ac:dyDescent="0.25">
      <c r="A1469" s="169"/>
    </row>
    <row r="1470" spans="1:1" x14ac:dyDescent="0.25">
      <c r="A1470" s="198"/>
    </row>
    <row r="1471" spans="1:1" x14ac:dyDescent="0.25">
      <c r="A1471" s="198"/>
    </row>
    <row r="1472" spans="1:1" x14ac:dyDescent="0.25">
      <c r="A1472" s="169"/>
    </row>
    <row r="1473" spans="1:1" x14ac:dyDescent="0.25">
      <c r="A1473" s="198"/>
    </row>
    <row r="1474" spans="1:1" x14ac:dyDescent="0.25">
      <c r="A1474" s="198"/>
    </row>
    <row r="1475" spans="1:1" x14ac:dyDescent="0.25">
      <c r="A1475" s="169"/>
    </row>
    <row r="1476" spans="1:1" x14ac:dyDescent="0.25">
      <c r="A1476" s="198"/>
    </row>
    <row r="1477" spans="1:1" x14ac:dyDescent="0.25">
      <c r="A1477" s="198"/>
    </row>
    <row r="1478" spans="1:1" x14ac:dyDescent="0.25">
      <c r="A1478" s="169"/>
    </row>
    <row r="1479" spans="1:1" x14ac:dyDescent="0.25">
      <c r="A1479" s="198"/>
    </row>
    <row r="1480" spans="1:1" x14ac:dyDescent="0.25">
      <c r="A1480" s="198"/>
    </row>
    <row r="1481" spans="1:1" x14ac:dyDescent="0.25">
      <c r="A1481" s="169"/>
    </row>
    <row r="1482" spans="1:1" x14ac:dyDescent="0.25">
      <c r="A1482" s="198"/>
    </row>
    <row r="1483" spans="1:1" x14ac:dyDescent="0.25">
      <c r="A1483" s="198"/>
    </row>
    <row r="1484" spans="1:1" x14ac:dyDescent="0.25">
      <c r="A1484" s="169"/>
    </row>
    <row r="1485" spans="1:1" x14ac:dyDescent="0.25">
      <c r="A1485" s="198"/>
    </row>
    <row r="1486" spans="1:1" x14ac:dyDescent="0.25">
      <c r="A1486" s="198"/>
    </row>
    <row r="1487" spans="1:1" x14ac:dyDescent="0.25">
      <c r="A1487" s="169"/>
    </row>
    <row r="1488" spans="1:1" x14ac:dyDescent="0.25">
      <c r="A1488" s="198"/>
    </row>
    <row r="1489" spans="1:1" x14ac:dyDescent="0.25">
      <c r="A1489" s="198"/>
    </row>
    <row r="1490" spans="1:1" x14ac:dyDescent="0.25">
      <c r="A1490" s="169"/>
    </row>
    <row r="1491" spans="1:1" x14ac:dyDescent="0.25">
      <c r="A1491" s="198"/>
    </row>
    <row r="1492" spans="1:1" x14ac:dyDescent="0.25">
      <c r="A1492" s="198"/>
    </row>
    <row r="1493" spans="1:1" x14ac:dyDescent="0.25">
      <c r="A1493" s="169"/>
    </row>
    <row r="1494" spans="1:1" x14ac:dyDescent="0.25">
      <c r="A1494" s="198"/>
    </row>
    <row r="1495" spans="1:1" x14ac:dyDescent="0.25">
      <c r="A1495" s="198"/>
    </row>
    <row r="1496" spans="1:1" x14ac:dyDescent="0.25">
      <c r="A1496" s="169"/>
    </row>
    <row r="1497" spans="1:1" x14ac:dyDescent="0.25">
      <c r="A1497" s="198"/>
    </row>
    <row r="1498" spans="1:1" x14ac:dyDescent="0.25">
      <c r="A1498" s="198"/>
    </row>
    <row r="1499" spans="1:1" x14ac:dyDescent="0.25">
      <c r="A1499" s="169"/>
    </row>
    <row r="1500" spans="1:1" x14ac:dyDescent="0.25">
      <c r="A1500" s="198"/>
    </row>
    <row r="1501" spans="1:1" x14ac:dyDescent="0.25">
      <c r="A1501" s="198"/>
    </row>
    <row r="1502" spans="1:1" x14ac:dyDescent="0.25">
      <c r="A1502" s="169"/>
    </row>
    <row r="1503" spans="1:1" x14ac:dyDescent="0.25">
      <c r="A1503" s="198"/>
    </row>
    <row r="1504" spans="1:1" x14ac:dyDescent="0.25">
      <c r="A1504" s="198"/>
    </row>
    <row r="1505" spans="1:1" x14ac:dyDescent="0.25">
      <c r="A1505" s="169"/>
    </row>
    <row r="1506" spans="1:1" x14ac:dyDescent="0.25">
      <c r="A1506" s="198"/>
    </row>
    <row r="1507" spans="1:1" x14ac:dyDescent="0.25">
      <c r="A1507" s="198"/>
    </row>
    <row r="1508" spans="1:1" x14ac:dyDescent="0.25">
      <c r="A1508" s="169"/>
    </row>
    <row r="1509" spans="1:1" x14ac:dyDescent="0.25">
      <c r="A1509" s="198"/>
    </row>
    <row r="1510" spans="1:1" x14ac:dyDescent="0.25">
      <c r="A1510" s="198"/>
    </row>
    <row r="1511" spans="1:1" x14ac:dyDescent="0.25">
      <c r="A1511" s="169"/>
    </row>
    <row r="1512" spans="1:1" x14ac:dyDescent="0.25">
      <c r="A1512" s="198"/>
    </row>
    <row r="1513" spans="1:1" x14ac:dyDescent="0.25">
      <c r="A1513" s="198"/>
    </row>
    <row r="1514" spans="1:1" x14ac:dyDescent="0.25">
      <c r="A1514" s="169"/>
    </row>
    <row r="1515" spans="1:1" x14ac:dyDescent="0.25">
      <c r="A1515" s="198"/>
    </row>
    <row r="1516" spans="1:1" x14ac:dyDescent="0.25">
      <c r="A1516" s="198"/>
    </row>
    <row r="1517" spans="1:1" x14ac:dyDescent="0.25">
      <c r="A1517" s="169"/>
    </row>
    <row r="1518" spans="1:1" x14ac:dyDescent="0.25">
      <c r="A1518" s="198"/>
    </row>
    <row r="1519" spans="1:1" x14ac:dyDescent="0.25">
      <c r="A1519" s="198"/>
    </row>
    <row r="1520" spans="1:1" x14ac:dyDescent="0.25">
      <c r="A1520" s="169"/>
    </row>
    <row r="1521" spans="1:1" x14ac:dyDescent="0.25">
      <c r="A1521" s="198"/>
    </row>
    <row r="1522" spans="1:1" x14ac:dyDescent="0.25">
      <c r="A1522" s="198"/>
    </row>
    <row r="1523" spans="1:1" x14ac:dyDescent="0.25">
      <c r="A1523" s="169"/>
    </row>
    <row r="1524" spans="1:1" x14ac:dyDescent="0.25">
      <c r="A1524" s="198"/>
    </row>
    <row r="1525" spans="1:1" x14ac:dyDescent="0.25">
      <c r="A1525" s="198"/>
    </row>
    <row r="1526" spans="1:1" x14ac:dyDescent="0.25">
      <c r="A1526" s="169"/>
    </row>
    <row r="1527" spans="1:1" x14ac:dyDescent="0.25">
      <c r="A1527" s="198"/>
    </row>
    <row r="1528" spans="1:1" x14ac:dyDescent="0.25">
      <c r="A1528" s="198"/>
    </row>
    <row r="1529" spans="1:1" x14ac:dyDescent="0.25">
      <c r="A1529" s="169"/>
    </row>
    <row r="1530" spans="1:1" x14ac:dyDescent="0.25">
      <c r="A1530" s="198"/>
    </row>
    <row r="1531" spans="1:1" x14ac:dyDescent="0.25">
      <c r="A1531" s="198"/>
    </row>
    <row r="1532" spans="1:1" x14ac:dyDescent="0.25">
      <c r="A1532" s="169"/>
    </row>
    <row r="1533" spans="1:1" x14ac:dyDescent="0.25">
      <c r="A1533" s="198"/>
    </row>
    <row r="1534" spans="1:1" x14ac:dyDescent="0.25">
      <c r="A1534" s="198"/>
    </row>
    <row r="1535" spans="1:1" x14ac:dyDescent="0.25">
      <c r="A1535" s="169"/>
    </row>
    <row r="1536" spans="1:1" x14ac:dyDescent="0.25">
      <c r="A1536" s="198"/>
    </row>
    <row r="1537" spans="1:1" x14ac:dyDescent="0.25">
      <c r="A1537" s="198"/>
    </row>
    <row r="1538" spans="1:1" x14ac:dyDescent="0.25">
      <c r="A1538" s="169"/>
    </row>
    <row r="1539" spans="1:1" x14ac:dyDescent="0.25">
      <c r="A1539" s="198"/>
    </row>
    <row r="1540" spans="1:1" x14ac:dyDescent="0.25">
      <c r="A1540" s="198"/>
    </row>
    <row r="1541" spans="1:1" x14ac:dyDescent="0.25">
      <c r="A1541" s="169"/>
    </row>
    <row r="1542" spans="1:1" x14ac:dyDescent="0.25">
      <c r="A1542" s="198"/>
    </row>
    <row r="1543" spans="1:1" x14ac:dyDescent="0.25">
      <c r="A1543" s="198"/>
    </row>
    <row r="1544" spans="1:1" x14ac:dyDescent="0.25">
      <c r="A1544" s="169"/>
    </row>
    <row r="1545" spans="1:1" x14ac:dyDescent="0.25">
      <c r="A1545" s="198"/>
    </row>
    <row r="1546" spans="1:1" x14ac:dyDescent="0.25">
      <c r="A1546" s="198"/>
    </row>
    <row r="1547" spans="1:1" x14ac:dyDescent="0.25">
      <c r="A1547" s="169"/>
    </row>
    <row r="1548" spans="1:1" x14ac:dyDescent="0.25">
      <c r="A1548" s="198"/>
    </row>
    <row r="1549" spans="1:1" x14ac:dyDescent="0.25">
      <c r="A1549" s="198"/>
    </row>
    <row r="1550" spans="1:1" x14ac:dyDescent="0.25">
      <c r="A1550" s="169"/>
    </row>
    <row r="1551" spans="1:1" x14ac:dyDescent="0.25">
      <c r="A1551" s="198"/>
    </row>
    <row r="1552" spans="1:1" x14ac:dyDescent="0.25">
      <c r="A1552" s="198"/>
    </row>
    <row r="1553" spans="1:1" x14ac:dyDescent="0.25">
      <c r="A1553" s="169"/>
    </row>
    <row r="1554" spans="1:1" x14ac:dyDescent="0.25">
      <c r="A1554" s="198"/>
    </row>
    <row r="1555" spans="1:1" x14ac:dyDescent="0.25">
      <c r="A1555" s="198"/>
    </row>
    <row r="1556" spans="1:1" x14ac:dyDescent="0.25">
      <c r="A1556" s="169"/>
    </row>
    <row r="1557" spans="1:1" x14ac:dyDescent="0.25">
      <c r="A1557" s="198"/>
    </row>
    <row r="1558" spans="1:1" x14ac:dyDescent="0.25">
      <c r="A1558" s="198"/>
    </row>
    <row r="1559" spans="1:1" x14ac:dyDescent="0.25">
      <c r="A1559" s="169"/>
    </row>
    <row r="1560" spans="1:1" x14ac:dyDescent="0.25">
      <c r="A1560" s="198"/>
    </row>
    <row r="1561" spans="1:1" x14ac:dyDescent="0.25">
      <c r="A1561" s="198"/>
    </row>
    <row r="1562" spans="1:1" x14ac:dyDescent="0.25">
      <c r="A1562" s="169"/>
    </row>
    <row r="1563" spans="1:1" x14ac:dyDescent="0.25">
      <c r="A1563" s="198"/>
    </row>
    <row r="1564" spans="1:1" x14ac:dyDescent="0.25">
      <c r="A1564" s="198"/>
    </row>
    <row r="1565" spans="1:1" x14ac:dyDescent="0.25">
      <c r="A1565" s="169"/>
    </row>
    <row r="1566" spans="1:1" x14ac:dyDescent="0.25">
      <c r="A1566" s="198"/>
    </row>
    <row r="1567" spans="1:1" x14ac:dyDescent="0.25">
      <c r="A1567" s="198"/>
    </row>
    <row r="1568" spans="1:1" x14ac:dyDescent="0.25">
      <c r="A1568" s="169"/>
    </row>
    <row r="1569" spans="1:1" x14ac:dyDescent="0.25">
      <c r="A1569" s="198"/>
    </row>
    <row r="1570" spans="1:1" x14ac:dyDescent="0.25">
      <c r="A1570" s="198"/>
    </row>
    <row r="1571" spans="1:1" x14ac:dyDescent="0.25">
      <c r="A1571" s="169"/>
    </row>
    <row r="1572" spans="1:1" x14ac:dyDescent="0.25">
      <c r="A1572" s="198"/>
    </row>
    <row r="1573" spans="1:1" x14ac:dyDescent="0.25">
      <c r="A1573" s="198"/>
    </row>
    <row r="1574" spans="1:1" x14ac:dyDescent="0.25">
      <c r="A1574" s="169"/>
    </row>
    <row r="1575" spans="1:1" x14ac:dyDescent="0.25">
      <c r="A1575" s="198"/>
    </row>
    <row r="1576" spans="1:1" x14ac:dyDescent="0.25">
      <c r="A1576" s="198"/>
    </row>
    <row r="1577" spans="1:1" x14ac:dyDescent="0.25">
      <c r="A1577" s="169"/>
    </row>
    <row r="1578" spans="1:1" x14ac:dyDescent="0.25">
      <c r="A1578" s="198"/>
    </row>
    <row r="1579" spans="1:1" x14ac:dyDescent="0.25">
      <c r="A1579" s="198"/>
    </row>
    <row r="1580" spans="1:1" x14ac:dyDescent="0.25">
      <c r="A1580" s="169"/>
    </row>
    <row r="1581" spans="1:1" x14ac:dyDescent="0.25">
      <c r="A1581" s="198"/>
    </row>
    <row r="1582" spans="1:1" x14ac:dyDescent="0.25">
      <c r="A1582" s="198"/>
    </row>
    <row r="1583" spans="1:1" x14ac:dyDescent="0.25">
      <c r="A1583" s="169"/>
    </row>
    <row r="1584" spans="1:1" x14ac:dyDescent="0.25">
      <c r="A1584" s="198"/>
    </row>
    <row r="1585" spans="1:1" x14ac:dyDescent="0.25">
      <c r="A1585" s="198"/>
    </row>
    <row r="1586" spans="1:1" x14ac:dyDescent="0.25">
      <c r="A1586" s="169"/>
    </row>
    <row r="1587" spans="1:1" x14ac:dyDescent="0.25">
      <c r="A1587" s="198"/>
    </row>
    <row r="1588" spans="1:1" x14ac:dyDescent="0.25">
      <c r="A1588" s="198"/>
    </row>
    <row r="1589" spans="1:1" x14ac:dyDescent="0.25">
      <c r="A1589" s="169"/>
    </row>
    <row r="1590" spans="1:1" x14ac:dyDescent="0.25">
      <c r="A1590" s="198"/>
    </row>
    <row r="1591" spans="1:1" x14ac:dyDescent="0.25">
      <c r="A1591" s="198"/>
    </row>
    <row r="1592" spans="1:1" x14ac:dyDescent="0.25">
      <c r="A1592" s="169"/>
    </row>
    <row r="1593" spans="1:1" x14ac:dyDescent="0.25">
      <c r="A1593" s="198"/>
    </row>
    <row r="1594" spans="1:1" x14ac:dyDescent="0.25">
      <c r="A1594" s="198"/>
    </row>
    <row r="1595" spans="1:1" x14ac:dyDescent="0.25">
      <c r="A1595" s="169"/>
    </row>
    <row r="1596" spans="1:1" x14ac:dyDescent="0.25">
      <c r="A1596" s="198"/>
    </row>
    <row r="1597" spans="1:1" x14ac:dyDescent="0.25">
      <c r="A1597" s="198"/>
    </row>
    <row r="1598" spans="1:1" x14ac:dyDescent="0.25">
      <c r="A1598" s="169"/>
    </row>
    <row r="1599" spans="1:1" x14ac:dyDescent="0.25">
      <c r="A1599" s="198"/>
    </row>
    <row r="1600" spans="1:1" x14ac:dyDescent="0.25">
      <c r="A1600" s="198"/>
    </row>
    <row r="1601" spans="1:1" x14ac:dyDescent="0.25">
      <c r="A1601" s="169"/>
    </row>
    <row r="1602" spans="1:1" x14ac:dyDescent="0.25">
      <c r="A1602" s="198"/>
    </row>
    <row r="1603" spans="1:1" x14ac:dyDescent="0.25">
      <c r="A1603" s="198"/>
    </row>
    <row r="1604" spans="1:1" x14ac:dyDescent="0.25">
      <c r="A1604" s="169"/>
    </row>
    <row r="1605" spans="1:1" x14ac:dyDescent="0.25">
      <c r="A1605" s="198"/>
    </row>
    <row r="1606" spans="1:1" x14ac:dyDescent="0.25">
      <c r="A1606" s="198"/>
    </row>
    <row r="1607" spans="1:1" x14ac:dyDescent="0.25">
      <c r="A1607" s="169"/>
    </row>
    <row r="1608" spans="1:1" x14ac:dyDescent="0.25">
      <c r="A1608" s="198"/>
    </row>
    <row r="1609" spans="1:1" x14ac:dyDescent="0.25">
      <c r="A1609" s="198"/>
    </row>
    <row r="1610" spans="1:1" x14ac:dyDescent="0.25">
      <c r="A1610" s="169"/>
    </row>
    <row r="1611" spans="1:1" x14ac:dyDescent="0.25">
      <c r="A1611" s="198"/>
    </row>
    <row r="1612" spans="1:1" x14ac:dyDescent="0.25">
      <c r="A1612" s="198"/>
    </row>
    <row r="1613" spans="1:1" x14ac:dyDescent="0.25">
      <c r="A1613" s="169"/>
    </row>
    <row r="1614" spans="1:1" x14ac:dyDescent="0.25">
      <c r="A1614" s="198"/>
    </row>
    <row r="1615" spans="1:1" x14ac:dyDescent="0.25">
      <c r="A1615" s="198"/>
    </row>
    <row r="1616" spans="1:1" x14ac:dyDescent="0.25">
      <c r="A1616" s="169"/>
    </row>
    <row r="1617" spans="1:1" x14ac:dyDescent="0.25">
      <c r="A1617" s="198"/>
    </row>
    <row r="1618" spans="1:1" x14ac:dyDescent="0.25">
      <c r="A1618" s="198"/>
    </row>
    <row r="1619" spans="1:1" x14ac:dyDescent="0.25">
      <c r="A1619" s="169"/>
    </row>
    <row r="1620" spans="1:1" x14ac:dyDescent="0.25">
      <c r="A1620" s="198"/>
    </row>
    <row r="1621" spans="1:1" x14ac:dyDescent="0.25">
      <c r="A1621" s="198"/>
    </row>
    <row r="1622" spans="1:1" x14ac:dyDescent="0.25">
      <c r="A1622" s="169"/>
    </row>
    <row r="1623" spans="1:1" x14ac:dyDescent="0.25">
      <c r="A1623" s="198"/>
    </row>
    <row r="1624" spans="1:1" x14ac:dyDescent="0.25">
      <c r="A1624" s="198"/>
    </row>
    <row r="1625" spans="1:1" x14ac:dyDescent="0.25">
      <c r="A1625" s="169"/>
    </row>
    <row r="1626" spans="1:1" x14ac:dyDescent="0.25">
      <c r="A1626" s="198"/>
    </row>
    <row r="1627" spans="1:1" x14ac:dyDescent="0.25">
      <c r="A1627" s="198"/>
    </row>
    <row r="1628" spans="1:1" x14ac:dyDescent="0.25">
      <c r="A1628" s="169"/>
    </row>
    <row r="1629" spans="1:1" x14ac:dyDescent="0.25">
      <c r="A1629" s="198"/>
    </row>
    <row r="1630" spans="1:1" x14ac:dyDescent="0.25">
      <c r="A1630" s="198"/>
    </row>
    <row r="1631" spans="1:1" x14ac:dyDescent="0.25">
      <c r="A1631" s="169"/>
    </row>
    <row r="1632" spans="1:1" x14ac:dyDescent="0.25">
      <c r="A1632" s="198"/>
    </row>
    <row r="1633" spans="1:1" x14ac:dyDescent="0.25">
      <c r="A1633" s="198"/>
    </row>
    <row r="1634" spans="1:1" x14ac:dyDescent="0.25">
      <c r="A1634" s="169"/>
    </row>
    <row r="1635" spans="1:1" x14ac:dyDescent="0.25">
      <c r="A1635" s="198"/>
    </row>
    <row r="1636" spans="1:1" x14ac:dyDescent="0.25">
      <c r="A1636" s="198"/>
    </row>
    <row r="1637" spans="1:1" x14ac:dyDescent="0.25">
      <c r="A1637" s="169"/>
    </row>
    <row r="1638" spans="1:1" x14ac:dyDescent="0.25">
      <c r="A1638" s="198"/>
    </row>
    <row r="1639" spans="1:1" x14ac:dyDescent="0.25">
      <c r="A1639" s="198"/>
    </row>
    <row r="1640" spans="1:1" x14ac:dyDescent="0.25">
      <c r="A1640" s="169"/>
    </row>
    <row r="1641" spans="1:1" x14ac:dyDescent="0.25">
      <c r="A1641" s="198"/>
    </row>
    <row r="1642" spans="1:1" x14ac:dyDescent="0.25">
      <c r="A1642" s="198"/>
    </row>
    <row r="1643" spans="1:1" x14ac:dyDescent="0.25">
      <c r="A1643" s="169"/>
    </row>
    <row r="1644" spans="1:1" x14ac:dyDescent="0.25">
      <c r="A1644" s="198"/>
    </row>
    <row r="1645" spans="1:1" x14ac:dyDescent="0.25">
      <c r="A1645" s="198"/>
    </row>
    <row r="1646" spans="1:1" x14ac:dyDescent="0.25">
      <c r="A1646" s="169"/>
    </row>
    <row r="1647" spans="1:1" x14ac:dyDescent="0.25">
      <c r="A1647" s="198"/>
    </row>
    <row r="1648" spans="1:1" x14ac:dyDescent="0.25">
      <c r="A1648" s="198"/>
    </row>
    <row r="1649" spans="1:1" x14ac:dyDescent="0.25">
      <c r="A1649" s="169"/>
    </row>
    <row r="1650" spans="1:1" x14ac:dyDescent="0.25">
      <c r="A1650" s="198"/>
    </row>
    <row r="1651" spans="1:1" x14ac:dyDescent="0.25">
      <c r="A1651" s="198"/>
    </row>
    <row r="1652" spans="1:1" x14ac:dyDescent="0.25">
      <c r="A1652" s="169"/>
    </row>
    <row r="1653" spans="1:1" x14ac:dyDescent="0.25">
      <c r="A1653" s="198"/>
    </row>
    <row r="1654" spans="1:1" x14ac:dyDescent="0.25">
      <c r="A1654" s="198"/>
    </row>
    <row r="1655" spans="1:1" x14ac:dyDescent="0.25">
      <c r="A1655" s="169"/>
    </row>
    <row r="1656" spans="1:1" x14ac:dyDescent="0.25">
      <c r="A1656" s="198"/>
    </row>
    <row r="1657" spans="1:1" x14ac:dyDescent="0.25">
      <c r="A1657" s="198"/>
    </row>
    <row r="1658" spans="1:1" x14ac:dyDescent="0.25">
      <c r="A1658" s="169"/>
    </row>
    <row r="1659" spans="1:1" x14ac:dyDescent="0.25">
      <c r="A1659" s="198"/>
    </row>
    <row r="1660" spans="1:1" x14ac:dyDescent="0.25">
      <c r="A1660" s="198"/>
    </row>
    <row r="1661" spans="1:1" x14ac:dyDescent="0.25">
      <c r="A1661" s="169"/>
    </row>
    <row r="1662" spans="1:1" x14ac:dyDescent="0.25">
      <c r="A1662" s="198"/>
    </row>
    <row r="1663" spans="1:1" x14ac:dyDescent="0.25">
      <c r="A1663" s="198"/>
    </row>
    <row r="1664" spans="1:1" x14ac:dyDescent="0.25">
      <c r="A1664" s="169"/>
    </row>
    <row r="1665" spans="1:1" x14ac:dyDescent="0.25">
      <c r="A1665" s="198"/>
    </row>
    <row r="1666" spans="1:1" x14ac:dyDescent="0.25">
      <c r="A1666" s="198"/>
    </row>
    <row r="1667" spans="1:1" x14ac:dyDescent="0.25">
      <c r="A1667" s="169"/>
    </row>
    <row r="1668" spans="1:1" x14ac:dyDescent="0.25">
      <c r="A1668" s="198"/>
    </row>
    <row r="1669" spans="1:1" x14ac:dyDescent="0.25">
      <c r="A1669" s="198"/>
    </row>
    <row r="1670" spans="1:1" x14ac:dyDescent="0.25">
      <c r="A1670" s="169"/>
    </row>
    <row r="1671" spans="1:1" x14ac:dyDescent="0.25">
      <c r="A1671" s="198"/>
    </row>
    <row r="1672" spans="1:1" x14ac:dyDescent="0.25">
      <c r="A1672" s="198"/>
    </row>
    <row r="1673" spans="1:1" x14ac:dyDescent="0.25">
      <c r="A1673" s="169"/>
    </row>
    <row r="1674" spans="1:1" x14ac:dyDescent="0.25">
      <c r="A1674" s="198"/>
    </row>
    <row r="1675" spans="1:1" x14ac:dyDescent="0.25">
      <c r="A1675" s="198"/>
    </row>
    <row r="1676" spans="1:1" x14ac:dyDescent="0.25">
      <c r="A1676" s="169"/>
    </row>
    <row r="1677" spans="1:1" x14ac:dyDescent="0.25">
      <c r="A1677" s="198"/>
    </row>
    <row r="1678" spans="1:1" x14ac:dyDescent="0.25">
      <c r="A1678" s="198"/>
    </row>
    <row r="1679" spans="1:1" x14ac:dyDescent="0.25">
      <c r="A1679" s="169"/>
    </row>
    <row r="1680" spans="1:1" x14ac:dyDescent="0.25">
      <c r="A1680" s="198"/>
    </row>
    <row r="1681" spans="1:1" x14ac:dyDescent="0.25">
      <c r="A1681" s="198"/>
    </row>
    <row r="1682" spans="1:1" x14ac:dyDescent="0.25">
      <c r="A1682" s="169"/>
    </row>
    <row r="1683" spans="1:1" x14ac:dyDescent="0.25">
      <c r="A1683" s="198"/>
    </row>
    <row r="1684" spans="1:1" x14ac:dyDescent="0.25">
      <c r="A1684" s="198"/>
    </row>
    <row r="1685" spans="1:1" x14ac:dyDescent="0.25">
      <c r="A1685" s="169"/>
    </row>
    <row r="1686" spans="1:1" x14ac:dyDescent="0.25">
      <c r="A1686" s="198"/>
    </row>
    <row r="1687" spans="1:1" x14ac:dyDescent="0.25">
      <c r="A1687" s="198"/>
    </row>
    <row r="1688" spans="1:1" x14ac:dyDescent="0.25">
      <c r="A1688" s="169"/>
    </row>
    <row r="1689" spans="1:1" x14ac:dyDescent="0.25">
      <c r="A1689" s="198"/>
    </row>
    <row r="1690" spans="1:1" x14ac:dyDescent="0.25">
      <c r="A1690" s="198"/>
    </row>
    <row r="1691" spans="1:1" x14ac:dyDescent="0.25">
      <c r="A1691" s="169"/>
    </row>
    <row r="1692" spans="1:1" x14ac:dyDescent="0.25">
      <c r="A1692" s="198"/>
    </row>
    <row r="1693" spans="1:1" x14ac:dyDescent="0.25">
      <c r="A1693" s="198"/>
    </row>
    <row r="1694" spans="1:1" x14ac:dyDescent="0.25">
      <c r="A1694" s="169"/>
    </row>
    <row r="1695" spans="1:1" x14ac:dyDescent="0.25">
      <c r="A1695" s="198"/>
    </row>
    <row r="1696" spans="1:1" x14ac:dyDescent="0.25">
      <c r="A1696" s="198"/>
    </row>
    <row r="1697" spans="1:1" x14ac:dyDescent="0.25">
      <c r="A1697" s="169"/>
    </row>
    <row r="1698" spans="1:1" x14ac:dyDescent="0.25">
      <c r="A1698" s="198"/>
    </row>
    <row r="1699" spans="1:1" x14ac:dyDescent="0.25">
      <c r="A1699" s="198"/>
    </row>
    <row r="1700" spans="1:1" x14ac:dyDescent="0.25">
      <c r="A1700" s="169"/>
    </row>
    <row r="1701" spans="1:1" x14ac:dyDescent="0.25">
      <c r="A1701" s="198"/>
    </row>
    <row r="1702" spans="1:1" x14ac:dyDescent="0.25">
      <c r="A1702" s="198"/>
    </row>
    <row r="1703" spans="1:1" x14ac:dyDescent="0.25">
      <c r="A1703" s="169"/>
    </row>
    <row r="1704" spans="1:1" x14ac:dyDescent="0.25">
      <c r="A1704" s="198"/>
    </row>
    <row r="1705" spans="1:1" x14ac:dyDescent="0.25">
      <c r="A1705" s="198"/>
    </row>
    <row r="1706" spans="1:1" x14ac:dyDescent="0.25">
      <c r="A1706" s="169"/>
    </row>
    <row r="1707" spans="1:1" x14ac:dyDescent="0.25">
      <c r="A1707" s="198"/>
    </row>
    <row r="1708" spans="1:1" x14ac:dyDescent="0.25">
      <c r="A1708" s="198"/>
    </row>
    <row r="1709" spans="1:1" x14ac:dyDescent="0.25">
      <c r="A1709" s="169"/>
    </row>
    <row r="1710" spans="1:1" x14ac:dyDescent="0.25">
      <c r="A1710" s="198"/>
    </row>
    <row r="1711" spans="1:1" x14ac:dyDescent="0.25">
      <c r="A1711" s="198"/>
    </row>
    <row r="1712" spans="1:1" x14ac:dyDescent="0.25">
      <c r="A1712" s="169"/>
    </row>
    <row r="1713" spans="1:1" x14ac:dyDescent="0.25">
      <c r="A1713" s="198"/>
    </row>
    <row r="1714" spans="1:1" x14ac:dyDescent="0.25">
      <c r="A1714" s="198"/>
    </row>
    <row r="1715" spans="1:1" x14ac:dyDescent="0.25">
      <c r="A1715" s="169"/>
    </row>
    <row r="1716" spans="1:1" x14ac:dyDescent="0.25">
      <c r="A1716" s="198"/>
    </row>
    <row r="1717" spans="1:1" x14ac:dyDescent="0.25">
      <c r="A1717" s="198"/>
    </row>
    <row r="1718" spans="1:1" x14ac:dyDescent="0.25">
      <c r="A1718" s="169"/>
    </row>
    <row r="1719" spans="1:1" x14ac:dyDescent="0.25">
      <c r="A1719" s="198"/>
    </row>
    <row r="1720" spans="1:1" x14ac:dyDescent="0.25">
      <c r="A1720" s="198"/>
    </row>
    <row r="1721" spans="1:1" x14ac:dyDescent="0.25">
      <c r="A1721" s="169"/>
    </row>
    <row r="1722" spans="1:1" x14ac:dyDescent="0.25">
      <c r="A1722" s="198"/>
    </row>
    <row r="1723" spans="1:1" x14ac:dyDescent="0.25">
      <c r="A1723" s="198"/>
    </row>
    <row r="1724" spans="1:1" x14ac:dyDescent="0.25">
      <c r="A1724" s="169"/>
    </row>
    <row r="1725" spans="1:1" x14ac:dyDescent="0.25">
      <c r="A1725" s="198"/>
    </row>
    <row r="1726" spans="1:1" x14ac:dyDescent="0.25">
      <c r="A1726" s="198"/>
    </row>
    <row r="1727" spans="1:1" x14ac:dyDescent="0.25">
      <c r="A1727" s="169"/>
    </row>
    <row r="1728" spans="1:1" x14ac:dyDescent="0.25">
      <c r="A1728" s="198"/>
    </row>
    <row r="1729" spans="1:1" x14ac:dyDescent="0.25">
      <c r="A1729" s="198"/>
    </row>
    <row r="1730" spans="1:1" x14ac:dyDescent="0.25">
      <c r="A1730" s="169"/>
    </row>
    <row r="1731" spans="1:1" x14ac:dyDescent="0.25">
      <c r="A1731" s="198"/>
    </row>
    <row r="1732" spans="1:1" x14ac:dyDescent="0.25">
      <c r="A1732" s="198"/>
    </row>
    <row r="1733" spans="1:1" x14ac:dyDescent="0.25">
      <c r="A1733" s="169"/>
    </row>
    <row r="1734" spans="1:1" x14ac:dyDescent="0.25">
      <c r="A1734" s="198"/>
    </row>
    <row r="1735" spans="1:1" x14ac:dyDescent="0.25">
      <c r="A1735" s="198"/>
    </row>
    <row r="1736" spans="1:1" x14ac:dyDescent="0.25">
      <c r="A1736" s="169"/>
    </row>
    <row r="1737" spans="1:1" x14ac:dyDescent="0.25">
      <c r="A1737" s="198"/>
    </row>
    <row r="1738" spans="1:1" x14ac:dyDescent="0.25">
      <c r="A1738" s="198"/>
    </row>
    <row r="1739" spans="1:1" x14ac:dyDescent="0.25">
      <c r="A1739" s="169"/>
    </row>
    <row r="1740" spans="1:1" x14ac:dyDescent="0.25">
      <c r="A1740" s="198"/>
    </row>
    <row r="1741" spans="1:1" x14ac:dyDescent="0.25">
      <c r="A1741" s="198"/>
    </row>
    <row r="1742" spans="1:1" x14ac:dyDescent="0.25">
      <c r="A1742" s="169"/>
    </row>
    <row r="1743" spans="1:1" x14ac:dyDescent="0.25">
      <c r="A1743" s="198"/>
    </row>
    <row r="1744" spans="1:1" x14ac:dyDescent="0.25">
      <c r="A1744" s="198"/>
    </row>
    <row r="1745" spans="1:1" x14ac:dyDescent="0.25">
      <c r="A1745" s="169"/>
    </row>
    <row r="1746" spans="1:1" x14ac:dyDescent="0.25">
      <c r="A1746" s="198"/>
    </row>
    <row r="1747" spans="1:1" x14ac:dyDescent="0.25">
      <c r="A1747" s="198"/>
    </row>
    <row r="1748" spans="1:1" x14ac:dyDescent="0.25">
      <c r="A1748" s="169"/>
    </row>
    <row r="1749" spans="1:1" x14ac:dyDescent="0.25">
      <c r="A1749" s="198"/>
    </row>
    <row r="1750" spans="1:1" x14ac:dyDescent="0.25">
      <c r="A1750" s="198"/>
    </row>
    <row r="1751" spans="1:1" x14ac:dyDescent="0.25">
      <c r="A1751" s="169"/>
    </row>
    <row r="1752" spans="1:1" x14ac:dyDescent="0.25">
      <c r="A1752" s="198"/>
    </row>
    <row r="1753" spans="1:1" x14ac:dyDescent="0.25">
      <c r="A1753" s="198"/>
    </row>
    <row r="1754" spans="1:1" x14ac:dyDescent="0.25">
      <c r="A1754" s="169"/>
    </row>
    <row r="1755" spans="1:1" x14ac:dyDescent="0.25">
      <c r="A1755" s="198"/>
    </row>
    <row r="1756" spans="1:1" x14ac:dyDescent="0.25">
      <c r="A1756" s="198"/>
    </row>
    <row r="1757" spans="1:1" x14ac:dyDescent="0.25">
      <c r="A1757" s="169"/>
    </row>
    <row r="1758" spans="1:1" x14ac:dyDescent="0.25">
      <c r="A1758" s="198"/>
    </row>
    <row r="1759" spans="1:1" x14ac:dyDescent="0.25">
      <c r="A1759" s="198"/>
    </row>
    <row r="1760" spans="1:1" x14ac:dyDescent="0.25">
      <c r="A1760" s="169"/>
    </row>
    <row r="1761" spans="1:1" x14ac:dyDescent="0.25">
      <c r="A1761" s="198"/>
    </row>
    <row r="1762" spans="1:1" x14ac:dyDescent="0.25">
      <c r="A1762" s="198"/>
    </row>
    <row r="1763" spans="1:1" x14ac:dyDescent="0.25">
      <c r="A1763" s="169"/>
    </row>
    <row r="1764" spans="1:1" x14ac:dyDescent="0.25">
      <c r="A1764" s="198"/>
    </row>
    <row r="1765" spans="1:1" x14ac:dyDescent="0.25">
      <c r="A1765" s="198"/>
    </row>
    <row r="1766" spans="1:1" x14ac:dyDescent="0.25">
      <c r="A1766" s="169"/>
    </row>
    <row r="1767" spans="1:1" x14ac:dyDescent="0.25">
      <c r="A1767" s="198"/>
    </row>
    <row r="1768" spans="1:1" x14ac:dyDescent="0.25">
      <c r="A1768" s="198"/>
    </row>
    <row r="1769" spans="1:1" x14ac:dyDescent="0.25">
      <c r="A1769" s="169"/>
    </row>
    <row r="1770" spans="1:1" x14ac:dyDescent="0.25">
      <c r="A1770" s="198"/>
    </row>
    <row r="1771" spans="1:1" x14ac:dyDescent="0.25">
      <c r="A1771" s="198"/>
    </row>
    <row r="1772" spans="1:1" x14ac:dyDescent="0.25">
      <c r="A1772" s="169"/>
    </row>
    <row r="1773" spans="1:1" x14ac:dyDescent="0.25">
      <c r="A1773" s="198"/>
    </row>
    <row r="1774" spans="1:1" x14ac:dyDescent="0.25">
      <c r="A1774" s="198"/>
    </row>
    <row r="1775" spans="1:1" x14ac:dyDescent="0.25">
      <c r="A1775" s="169"/>
    </row>
    <row r="1776" spans="1:1" x14ac:dyDescent="0.25">
      <c r="A1776" s="198"/>
    </row>
    <row r="1777" spans="1:1" x14ac:dyDescent="0.25">
      <c r="A1777" s="198"/>
    </row>
    <row r="1778" spans="1:1" x14ac:dyDescent="0.25">
      <c r="A1778" s="169"/>
    </row>
    <row r="1779" spans="1:1" x14ac:dyDescent="0.25">
      <c r="A1779" s="198"/>
    </row>
    <row r="1780" spans="1:1" x14ac:dyDescent="0.25">
      <c r="A1780" s="198"/>
    </row>
    <row r="1781" spans="1:1" x14ac:dyDescent="0.25">
      <c r="A1781" s="169"/>
    </row>
    <row r="1782" spans="1:1" x14ac:dyDescent="0.25">
      <c r="A1782" s="198"/>
    </row>
    <row r="1783" spans="1:1" x14ac:dyDescent="0.25">
      <c r="A1783" s="198"/>
    </row>
    <row r="1784" spans="1:1" x14ac:dyDescent="0.25">
      <c r="A1784" s="169"/>
    </row>
    <row r="1785" spans="1:1" x14ac:dyDescent="0.25">
      <c r="A1785" s="198"/>
    </row>
    <row r="1786" spans="1:1" x14ac:dyDescent="0.25">
      <c r="A1786" s="198"/>
    </row>
    <row r="1787" spans="1:1" x14ac:dyDescent="0.25">
      <c r="A1787" s="169"/>
    </row>
    <row r="1788" spans="1:1" x14ac:dyDescent="0.25">
      <c r="A1788" s="198"/>
    </row>
    <row r="1789" spans="1:1" x14ac:dyDescent="0.25">
      <c r="A1789" s="198"/>
    </row>
    <row r="1790" spans="1:1" x14ac:dyDescent="0.25">
      <c r="A1790" s="169"/>
    </row>
    <row r="1791" spans="1:1" x14ac:dyDescent="0.25">
      <c r="A1791" s="198"/>
    </row>
    <row r="1792" spans="1:1" x14ac:dyDescent="0.25">
      <c r="A1792" s="198"/>
    </row>
    <row r="1793" spans="1:1" x14ac:dyDescent="0.25">
      <c r="A1793" s="169"/>
    </row>
    <row r="1794" spans="1:1" x14ac:dyDescent="0.25">
      <c r="A1794" s="198"/>
    </row>
    <row r="1795" spans="1:1" x14ac:dyDescent="0.25">
      <c r="A1795" s="198"/>
    </row>
    <row r="1796" spans="1:1" x14ac:dyDescent="0.25">
      <c r="A1796" s="169"/>
    </row>
    <row r="1797" spans="1:1" x14ac:dyDescent="0.25">
      <c r="A1797" s="198"/>
    </row>
    <row r="1798" spans="1:1" x14ac:dyDescent="0.25">
      <c r="A1798" s="198"/>
    </row>
    <row r="1799" spans="1:1" x14ac:dyDescent="0.25">
      <c r="A1799" s="169"/>
    </row>
    <row r="1800" spans="1:1" x14ac:dyDescent="0.25">
      <c r="A1800" s="198"/>
    </row>
    <row r="1801" spans="1:1" x14ac:dyDescent="0.25">
      <c r="A1801" s="198"/>
    </row>
    <row r="1802" spans="1:1" x14ac:dyDescent="0.25">
      <c r="A1802" s="169"/>
    </row>
    <row r="1803" spans="1:1" x14ac:dyDescent="0.25">
      <c r="A1803" s="198"/>
    </row>
    <row r="1804" spans="1:1" x14ac:dyDescent="0.25">
      <c r="A1804" s="198"/>
    </row>
    <row r="1805" spans="1:1" x14ac:dyDescent="0.25">
      <c r="A1805" s="169"/>
    </row>
    <row r="1806" spans="1:1" x14ac:dyDescent="0.25">
      <c r="A1806" s="198"/>
    </row>
    <row r="1807" spans="1:1" x14ac:dyDescent="0.25">
      <c r="A1807" s="198"/>
    </row>
    <row r="1808" spans="1:1" x14ac:dyDescent="0.25">
      <c r="A1808" s="169"/>
    </row>
    <row r="1809" spans="1:1" x14ac:dyDescent="0.25">
      <c r="A1809" s="198"/>
    </row>
    <row r="1810" spans="1:1" x14ac:dyDescent="0.25">
      <c r="A1810" s="198"/>
    </row>
    <row r="1811" spans="1:1" x14ac:dyDescent="0.25">
      <c r="A1811" s="169"/>
    </row>
    <row r="1812" spans="1:1" x14ac:dyDescent="0.25">
      <c r="A1812" s="198"/>
    </row>
    <row r="1813" spans="1:1" x14ac:dyDescent="0.25">
      <c r="A1813" s="198"/>
    </row>
    <row r="1814" spans="1:1" x14ac:dyDescent="0.25">
      <c r="A1814" s="169"/>
    </row>
    <row r="1815" spans="1:1" x14ac:dyDescent="0.25">
      <c r="A1815" s="198"/>
    </row>
    <row r="1816" spans="1:1" x14ac:dyDescent="0.25">
      <c r="A1816" s="198"/>
    </row>
    <row r="1817" spans="1:1" x14ac:dyDescent="0.25">
      <c r="A1817" s="169"/>
    </row>
    <row r="1818" spans="1:1" x14ac:dyDescent="0.25">
      <c r="A1818" s="198"/>
    </row>
    <row r="1819" spans="1:1" x14ac:dyDescent="0.25">
      <c r="A1819" s="198"/>
    </row>
    <row r="1820" spans="1:1" x14ac:dyDescent="0.25">
      <c r="A1820" s="169"/>
    </row>
    <row r="1821" spans="1:1" x14ac:dyDescent="0.25">
      <c r="A1821" s="198"/>
    </row>
    <row r="1822" spans="1:1" x14ac:dyDescent="0.25">
      <c r="A1822" s="198"/>
    </row>
    <row r="1823" spans="1:1" x14ac:dyDescent="0.25">
      <c r="A1823" s="169"/>
    </row>
    <row r="1824" spans="1:1" x14ac:dyDescent="0.25">
      <c r="A1824" s="198"/>
    </row>
    <row r="1825" spans="1:1" x14ac:dyDescent="0.25">
      <c r="A1825" s="198"/>
    </row>
    <row r="1826" spans="1:1" x14ac:dyDescent="0.25">
      <c r="A1826" s="169"/>
    </row>
    <row r="1827" spans="1:1" x14ac:dyDescent="0.25">
      <c r="A1827" s="198"/>
    </row>
    <row r="1828" spans="1:1" x14ac:dyDescent="0.25">
      <c r="A1828" s="198"/>
    </row>
    <row r="1829" spans="1:1" x14ac:dyDescent="0.25">
      <c r="A1829" s="169"/>
    </row>
    <row r="1830" spans="1:1" x14ac:dyDescent="0.25">
      <c r="A1830" s="198"/>
    </row>
    <row r="1831" spans="1:1" x14ac:dyDescent="0.25">
      <c r="A1831" s="198"/>
    </row>
    <row r="1832" spans="1:1" x14ac:dyDescent="0.25">
      <c r="A1832" s="169"/>
    </row>
    <row r="1833" spans="1:1" x14ac:dyDescent="0.25">
      <c r="A1833" s="198"/>
    </row>
    <row r="1834" spans="1:1" x14ac:dyDescent="0.25">
      <c r="A1834" s="198"/>
    </row>
    <row r="1835" spans="1:1" x14ac:dyDescent="0.25">
      <c r="A1835" s="169"/>
    </row>
    <row r="1836" spans="1:1" x14ac:dyDescent="0.25">
      <c r="A1836" s="198"/>
    </row>
    <row r="1837" spans="1:1" x14ac:dyDescent="0.25">
      <c r="A1837" s="198"/>
    </row>
    <row r="1838" spans="1:1" x14ac:dyDescent="0.25">
      <c r="A1838" s="169"/>
    </row>
    <row r="1839" spans="1:1" x14ac:dyDescent="0.25">
      <c r="A1839" s="198"/>
    </row>
    <row r="1840" spans="1:1" x14ac:dyDescent="0.25">
      <c r="A1840" s="198"/>
    </row>
    <row r="1841" spans="1:1" x14ac:dyDescent="0.25">
      <c r="A1841" s="169"/>
    </row>
    <row r="1842" spans="1:1" x14ac:dyDescent="0.25">
      <c r="A1842" s="198"/>
    </row>
    <row r="1843" spans="1:1" x14ac:dyDescent="0.25">
      <c r="A1843" s="198"/>
    </row>
    <row r="1844" spans="1:1" x14ac:dyDescent="0.25">
      <c r="A1844" s="169"/>
    </row>
    <row r="1845" spans="1:1" x14ac:dyDescent="0.25">
      <c r="A1845" s="198"/>
    </row>
    <row r="1846" spans="1:1" x14ac:dyDescent="0.25">
      <c r="A1846" s="198"/>
    </row>
    <row r="1847" spans="1:1" x14ac:dyDescent="0.25">
      <c r="A1847" s="169"/>
    </row>
    <row r="1848" spans="1:1" x14ac:dyDescent="0.25">
      <c r="A1848" s="198"/>
    </row>
    <row r="1849" spans="1:1" x14ac:dyDescent="0.25">
      <c r="A1849" s="198"/>
    </row>
    <row r="1850" spans="1:1" x14ac:dyDescent="0.25">
      <c r="A1850" s="169"/>
    </row>
    <row r="1851" spans="1:1" x14ac:dyDescent="0.25">
      <c r="A1851" s="198"/>
    </row>
    <row r="1852" spans="1:1" x14ac:dyDescent="0.25">
      <c r="A1852" s="198"/>
    </row>
    <row r="1853" spans="1:1" x14ac:dyDescent="0.25">
      <c r="A1853" s="169"/>
    </row>
    <row r="1854" spans="1:1" x14ac:dyDescent="0.25">
      <c r="A1854" s="198"/>
    </row>
    <row r="1855" spans="1:1" x14ac:dyDescent="0.25">
      <c r="A1855" s="198"/>
    </row>
    <row r="1856" spans="1:1" x14ac:dyDescent="0.25">
      <c r="A1856" s="169"/>
    </row>
    <row r="1857" spans="1:1" x14ac:dyDescent="0.25">
      <c r="A1857" s="198"/>
    </row>
    <row r="1858" spans="1:1" x14ac:dyDescent="0.25">
      <c r="A1858" s="198"/>
    </row>
    <row r="1859" spans="1:1" x14ac:dyDescent="0.25">
      <c r="A1859" s="169"/>
    </row>
    <row r="1860" spans="1:1" x14ac:dyDescent="0.25">
      <c r="A1860" s="198"/>
    </row>
    <row r="1861" spans="1:1" x14ac:dyDescent="0.25">
      <c r="A1861" s="198"/>
    </row>
    <row r="1862" spans="1:1" x14ac:dyDescent="0.25">
      <c r="A1862" s="169"/>
    </row>
    <row r="1863" spans="1:1" x14ac:dyDescent="0.25">
      <c r="A1863" s="198"/>
    </row>
    <row r="1864" spans="1:1" x14ac:dyDescent="0.25">
      <c r="A1864" s="198"/>
    </row>
    <row r="1865" spans="1:1" x14ac:dyDescent="0.25">
      <c r="A1865" s="169"/>
    </row>
    <row r="1866" spans="1:1" x14ac:dyDescent="0.25">
      <c r="A1866" s="198"/>
    </row>
    <row r="1867" spans="1:1" x14ac:dyDescent="0.25">
      <c r="A1867" s="198"/>
    </row>
    <row r="1868" spans="1:1" x14ac:dyDescent="0.25">
      <c r="A1868" s="169"/>
    </row>
    <row r="1869" spans="1:1" x14ac:dyDescent="0.25">
      <c r="A1869" s="198"/>
    </row>
    <row r="1870" spans="1:1" x14ac:dyDescent="0.25">
      <c r="A1870" s="198"/>
    </row>
    <row r="1871" spans="1:1" x14ac:dyDescent="0.25">
      <c r="A1871" s="169"/>
    </row>
    <row r="1872" spans="1:1" x14ac:dyDescent="0.25">
      <c r="A1872" s="198"/>
    </row>
    <row r="1873" spans="1:1" x14ac:dyDescent="0.25">
      <c r="A1873" s="198"/>
    </row>
    <row r="1874" spans="1:1" x14ac:dyDescent="0.25">
      <c r="A1874" s="169"/>
    </row>
    <row r="1875" spans="1:1" x14ac:dyDescent="0.25">
      <c r="A1875" s="198"/>
    </row>
    <row r="1876" spans="1:1" x14ac:dyDescent="0.25">
      <c r="A1876" s="198"/>
    </row>
    <row r="1877" spans="1:1" x14ac:dyDescent="0.25">
      <c r="A1877" s="169"/>
    </row>
    <row r="1878" spans="1:1" x14ac:dyDescent="0.25">
      <c r="A1878" s="198"/>
    </row>
    <row r="1879" spans="1:1" x14ac:dyDescent="0.25">
      <c r="A1879" s="198"/>
    </row>
    <row r="1880" spans="1:1" x14ac:dyDescent="0.25">
      <c r="A1880" s="169"/>
    </row>
    <row r="1881" spans="1:1" x14ac:dyDescent="0.25">
      <c r="A1881" s="198"/>
    </row>
    <row r="1882" spans="1:1" x14ac:dyDescent="0.25">
      <c r="A1882" s="198"/>
    </row>
    <row r="1883" spans="1:1" x14ac:dyDescent="0.25">
      <c r="A1883" s="169"/>
    </row>
    <row r="1884" spans="1:1" x14ac:dyDescent="0.25">
      <c r="A1884" s="198"/>
    </row>
    <row r="1885" spans="1:1" x14ac:dyDescent="0.25">
      <c r="A1885" s="198"/>
    </row>
    <row r="1886" spans="1:1" x14ac:dyDescent="0.25">
      <c r="A1886" s="169"/>
    </row>
    <row r="1887" spans="1:1" x14ac:dyDescent="0.25">
      <c r="A1887" s="198"/>
    </row>
    <row r="1888" spans="1:1" x14ac:dyDescent="0.25">
      <c r="A1888" s="198"/>
    </row>
    <row r="1889" spans="1:1" x14ac:dyDescent="0.25">
      <c r="A1889" s="169"/>
    </row>
    <row r="1890" spans="1:1" x14ac:dyDescent="0.25">
      <c r="A1890" s="198"/>
    </row>
    <row r="1891" spans="1:1" x14ac:dyDescent="0.25">
      <c r="A1891" s="198"/>
    </row>
    <row r="1892" spans="1:1" x14ac:dyDescent="0.25">
      <c r="A1892" s="169"/>
    </row>
    <row r="1893" spans="1:1" x14ac:dyDescent="0.25">
      <c r="A1893" s="198"/>
    </row>
    <row r="1894" spans="1:1" x14ac:dyDescent="0.25">
      <c r="A1894" s="198"/>
    </row>
    <row r="1895" spans="1:1" x14ac:dyDescent="0.25">
      <c r="A1895" s="169"/>
    </row>
    <row r="1896" spans="1:1" x14ac:dyDescent="0.25">
      <c r="A1896" s="198"/>
    </row>
    <row r="1897" spans="1:1" x14ac:dyDescent="0.25">
      <c r="A1897" s="198"/>
    </row>
    <row r="1898" spans="1:1" x14ac:dyDescent="0.25">
      <c r="A1898" s="169"/>
    </row>
    <row r="1899" spans="1:1" x14ac:dyDescent="0.25">
      <c r="A1899" s="198"/>
    </row>
    <row r="1900" spans="1:1" x14ac:dyDescent="0.25">
      <c r="A1900" s="198"/>
    </row>
    <row r="1901" spans="1:1" x14ac:dyDescent="0.25">
      <c r="A1901" s="169"/>
    </row>
    <row r="1902" spans="1:1" x14ac:dyDescent="0.25">
      <c r="A1902" s="198"/>
    </row>
    <row r="1903" spans="1:1" x14ac:dyDescent="0.25">
      <c r="A1903" s="198"/>
    </row>
    <row r="1904" spans="1:1" x14ac:dyDescent="0.25">
      <c r="A1904" s="169"/>
    </row>
    <row r="1905" spans="1:1" x14ac:dyDescent="0.25">
      <c r="A1905" s="198"/>
    </row>
    <row r="1906" spans="1:1" x14ac:dyDescent="0.25">
      <c r="A1906" s="198"/>
    </row>
    <row r="1907" spans="1:1" x14ac:dyDescent="0.25">
      <c r="A1907" s="169"/>
    </row>
    <row r="1908" spans="1:1" x14ac:dyDescent="0.25">
      <c r="A1908" s="198"/>
    </row>
    <row r="1909" spans="1:1" x14ac:dyDescent="0.25">
      <c r="A1909" s="198"/>
    </row>
    <row r="1910" spans="1:1" x14ac:dyDescent="0.25">
      <c r="A1910" s="169"/>
    </row>
    <row r="1911" spans="1:1" x14ac:dyDescent="0.25">
      <c r="A1911" s="198"/>
    </row>
    <row r="1912" spans="1:1" x14ac:dyDescent="0.25">
      <c r="A1912" s="198"/>
    </row>
    <row r="1913" spans="1:1" x14ac:dyDescent="0.25">
      <c r="A1913" s="169"/>
    </row>
    <row r="1914" spans="1:1" x14ac:dyDescent="0.25">
      <c r="A1914" s="198"/>
    </row>
    <row r="1915" spans="1:1" x14ac:dyDescent="0.25">
      <c r="A1915" s="198"/>
    </row>
    <row r="1916" spans="1:1" x14ac:dyDescent="0.25">
      <c r="A1916" s="169"/>
    </row>
    <row r="1917" spans="1:1" x14ac:dyDescent="0.25">
      <c r="A1917" s="198"/>
    </row>
    <row r="1918" spans="1:1" x14ac:dyDescent="0.25">
      <c r="A1918" s="198"/>
    </row>
    <row r="1919" spans="1:1" x14ac:dyDescent="0.25">
      <c r="A1919" s="169"/>
    </row>
    <row r="1920" spans="1:1" x14ac:dyDescent="0.25">
      <c r="A1920" s="198"/>
    </row>
    <row r="1921" spans="1:1" x14ac:dyDescent="0.25">
      <c r="A1921" s="198"/>
    </row>
    <row r="1922" spans="1:1" x14ac:dyDescent="0.25">
      <c r="A1922" s="169"/>
    </row>
    <row r="1923" spans="1:1" x14ac:dyDescent="0.25">
      <c r="A1923" s="198"/>
    </row>
    <row r="1924" spans="1:1" x14ac:dyDescent="0.25">
      <c r="A1924" s="198"/>
    </row>
    <row r="1925" spans="1:1" x14ac:dyDescent="0.25">
      <c r="A1925" s="169"/>
    </row>
    <row r="1926" spans="1:1" x14ac:dyDescent="0.25">
      <c r="A1926" s="198"/>
    </row>
    <row r="1927" spans="1:1" x14ac:dyDescent="0.25">
      <c r="A1927" s="198"/>
    </row>
    <row r="1928" spans="1:1" x14ac:dyDescent="0.25">
      <c r="A1928" s="169"/>
    </row>
    <row r="1929" spans="1:1" x14ac:dyDescent="0.25">
      <c r="A1929" s="198"/>
    </row>
    <row r="1930" spans="1:1" x14ac:dyDescent="0.25">
      <c r="A1930" s="198"/>
    </row>
    <row r="1931" spans="1:1" x14ac:dyDescent="0.25">
      <c r="A1931" s="169"/>
    </row>
    <row r="1932" spans="1:1" x14ac:dyDescent="0.25">
      <c r="A1932" s="198"/>
    </row>
    <row r="1933" spans="1:1" x14ac:dyDescent="0.25">
      <c r="A1933" s="198"/>
    </row>
    <row r="1934" spans="1:1" x14ac:dyDescent="0.25">
      <c r="A1934" s="169"/>
    </row>
    <row r="1935" spans="1:1" x14ac:dyDescent="0.25">
      <c r="A1935" s="198"/>
    </row>
    <row r="1936" spans="1:1" x14ac:dyDescent="0.25">
      <c r="A1936" s="198"/>
    </row>
    <row r="1937" spans="1:1" x14ac:dyDescent="0.25">
      <c r="A1937" s="169"/>
    </row>
    <row r="1938" spans="1:1" x14ac:dyDescent="0.25">
      <c r="A1938" s="198"/>
    </row>
    <row r="1939" spans="1:1" x14ac:dyDescent="0.25">
      <c r="A1939" s="198"/>
    </row>
    <row r="1940" spans="1:1" x14ac:dyDescent="0.25">
      <c r="A1940" s="169"/>
    </row>
    <row r="1941" spans="1:1" x14ac:dyDescent="0.25">
      <c r="A1941" s="198"/>
    </row>
    <row r="1942" spans="1:1" x14ac:dyDescent="0.25">
      <c r="A1942" s="198"/>
    </row>
    <row r="1943" spans="1:1" x14ac:dyDescent="0.25">
      <c r="A1943" s="169"/>
    </row>
    <row r="1944" spans="1:1" x14ac:dyDescent="0.25">
      <c r="A1944" s="198"/>
    </row>
    <row r="1945" spans="1:1" x14ac:dyDescent="0.25">
      <c r="A1945" s="198"/>
    </row>
    <row r="1946" spans="1:1" x14ac:dyDescent="0.25">
      <c r="A1946" s="169"/>
    </row>
    <row r="1947" spans="1:1" x14ac:dyDescent="0.25">
      <c r="A1947" s="198"/>
    </row>
    <row r="1948" spans="1:1" x14ac:dyDescent="0.25">
      <c r="A1948" s="198"/>
    </row>
    <row r="1949" spans="1:1" x14ac:dyDescent="0.25">
      <c r="A1949" s="169"/>
    </row>
    <row r="1950" spans="1:1" x14ac:dyDescent="0.25">
      <c r="A1950" s="198"/>
    </row>
    <row r="1951" spans="1:1" x14ac:dyDescent="0.25">
      <c r="A1951" s="198"/>
    </row>
    <row r="1952" spans="1:1" x14ac:dyDescent="0.25">
      <c r="A1952" s="169"/>
    </row>
    <row r="1953" spans="1:1" x14ac:dyDescent="0.25">
      <c r="A1953" s="198"/>
    </row>
    <row r="1954" spans="1:1" x14ac:dyDescent="0.25">
      <c r="A1954" s="198"/>
    </row>
    <row r="1955" spans="1:1" x14ac:dyDescent="0.25">
      <c r="A1955" s="169"/>
    </row>
    <row r="1956" spans="1:1" x14ac:dyDescent="0.25">
      <c r="A1956" s="198"/>
    </row>
    <row r="1957" spans="1:1" x14ac:dyDescent="0.25">
      <c r="A1957" s="198"/>
    </row>
    <row r="1958" spans="1:1" x14ac:dyDescent="0.25">
      <c r="A1958" s="169"/>
    </row>
    <row r="1959" spans="1:1" x14ac:dyDescent="0.25">
      <c r="A1959" s="198"/>
    </row>
    <row r="1960" spans="1:1" x14ac:dyDescent="0.25">
      <c r="A1960" s="198"/>
    </row>
    <row r="1961" spans="1:1" x14ac:dyDescent="0.25">
      <c r="A1961" s="169"/>
    </row>
    <row r="1962" spans="1:1" x14ac:dyDescent="0.25">
      <c r="A1962" s="198"/>
    </row>
    <row r="1963" spans="1:1" x14ac:dyDescent="0.25">
      <c r="A1963" s="198"/>
    </row>
    <row r="1964" spans="1:1" x14ac:dyDescent="0.25">
      <c r="A1964" s="169"/>
    </row>
    <row r="1965" spans="1:1" x14ac:dyDescent="0.25">
      <c r="A1965" s="198"/>
    </row>
    <row r="1966" spans="1:1" x14ac:dyDescent="0.25">
      <c r="A1966" s="198"/>
    </row>
    <row r="1967" spans="1:1" x14ac:dyDescent="0.25">
      <c r="A1967" s="169"/>
    </row>
    <row r="1968" spans="1:1" x14ac:dyDescent="0.25">
      <c r="A1968" s="198"/>
    </row>
    <row r="1969" spans="1:1" x14ac:dyDescent="0.25">
      <c r="A1969" s="198"/>
    </row>
    <row r="1970" spans="1:1" x14ac:dyDescent="0.25">
      <c r="A1970" s="169"/>
    </row>
    <row r="1971" spans="1:1" x14ac:dyDescent="0.25">
      <c r="A1971" s="198"/>
    </row>
    <row r="1972" spans="1:1" x14ac:dyDescent="0.25">
      <c r="A1972" s="198"/>
    </row>
    <row r="1973" spans="1:1" x14ac:dyDescent="0.25">
      <c r="A1973" s="169"/>
    </row>
    <row r="1974" spans="1:1" x14ac:dyDescent="0.25">
      <c r="A1974" s="198"/>
    </row>
    <row r="1975" spans="1:1" x14ac:dyDescent="0.25">
      <c r="A1975" s="198"/>
    </row>
    <row r="1976" spans="1:1" x14ac:dyDescent="0.25">
      <c r="A1976" s="169"/>
    </row>
    <row r="1977" spans="1:1" x14ac:dyDescent="0.25">
      <c r="A1977" s="198"/>
    </row>
    <row r="1978" spans="1:1" x14ac:dyDescent="0.25">
      <c r="A1978" s="198"/>
    </row>
    <row r="1979" spans="1:1" x14ac:dyDescent="0.25">
      <c r="A1979" s="169"/>
    </row>
    <row r="1980" spans="1:1" x14ac:dyDescent="0.25">
      <c r="A1980" s="198"/>
    </row>
    <row r="1981" spans="1:1" x14ac:dyDescent="0.25">
      <c r="A1981" s="198"/>
    </row>
    <row r="1982" spans="1:1" x14ac:dyDescent="0.25">
      <c r="A1982" s="169"/>
    </row>
    <row r="1983" spans="1:1" x14ac:dyDescent="0.25">
      <c r="A1983" s="198"/>
    </row>
    <row r="1984" spans="1:1" x14ac:dyDescent="0.25">
      <c r="A1984" s="198"/>
    </row>
    <row r="1985" spans="1:1" x14ac:dyDescent="0.25">
      <c r="A1985" s="169"/>
    </row>
    <row r="1986" spans="1:1" x14ac:dyDescent="0.25">
      <c r="A1986" s="198"/>
    </row>
    <row r="1987" spans="1:1" x14ac:dyDescent="0.25">
      <c r="A1987" s="198"/>
    </row>
    <row r="1988" spans="1:1" x14ac:dyDescent="0.25">
      <c r="A1988" s="169"/>
    </row>
    <row r="1989" spans="1:1" x14ac:dyDescent="0.25">
      <c r="A1989" s="198"/>
    </row>
    <row r="1990" spans="1:1" x14ac:dyDescent="0.25">
      <c r="A1990" s="198"/>
    </row>
    <row r="1991" spans="1:1" x14ac:dyDescent="0.25">
      <c r="A1991" s="169"/>
    </row>
    <row r="1992" spans="1:1" x14ac:dyDescent="0.25">
      <c r="A1992" s="198"/>
    </row>
    <row r="1993" spans="1:1" x14ac:dyDescent="0.25">
      <c r="A1993" s="198"/>
    </row>
    <row r="1994" spans="1:1" x14ac:dyDescent="0.25">
      <c r="A1994" s="169"/>
    </row>
    <row r="1995" spans="1:1" x14ac:dyDescent="0.25">
      <c r="A1995" s="198"/>
    </row>
    <row r="1996" spans="1:1" x14ac:dyDescent="0.25">
      <c r="A1996" s="198"/>
    </row>
    <row r="1997" spans="1:1" x14ac:dyDescent="0.25">
      <c r="A1997" s="169"/>
    </row>
    <row r="1998" spans="1:1" x14ac:dyDescent="0.25">
      <c r="A1998" s="198"/>
    </row>
    <row r="1999" spans="1:1" x14ac:dyDescent="0.25">
      <c r="A1999" s="198"/>
    </row>
    <row r="2000" spans="1:1" x14ac:dyDescent="0.25">
      <c r="A2000" s="169"/>
    </row>
    <row r="2001" spans="1:1" x14ac:dyDescent="0.25">
      <c r="A2001" s="198"/>
    </row>
    <row r="2002" spans="1:1" x14ac:dyDescent="0.25">
      <c r="A2002" s="198"/>
    </row>
    <row r="2003" spans="1:1" x14ac:dyDescent="0.25">
      <c r="A2003" s="169"/>
    </row>
    <row r="2004" spans="1:1" x14ac:dyDescent="0.25">
      <c r="A2004" s="198"/>
    </row>
    <row r="2005" spans="1:1" x14ac:dyDescent="0.25">
      <c r="A2005" s="198"/>
    </row>
    <row r="2006" spans="1:1" x14ac:dyDescent="0.25">
      <c r="A2006" s="169"/>
    </row>
    <row r="2007" spans="1:1" x14ac:dyDescent="0.25">
      <c r="A2007" s="198"/>
    </row>
    <row r="2008" spans="1:1" x14ac:dyDescent="0.25">
      <c r="A2008" s="198"/>
    </row>
    <row r="2009" spans="1:1" x14ac:dyDescent="0.25">
      <c r="A2009" s="169"/>
    </row>
    <row r="2010" spans="1:1" x14ac:dyDescent="0.25">
      <c r="A2010" s="198"/>
    </row>
    <row r="2011" spans="1:1" x14ac:dyDescent="0.25">
      <c r="A2011" s="198"/>
    </row>
    <row r="2012" spans="1:1" x14ac:dyDescent="0.25">
      <c r="A2012" s="169"/>
    </row>
    <row r="2013" spans="1:1" x14ac:dyDescent="0.25">
      <c r="A2013" s="198"/>
    </row>
    <row r="2014" spans="1:1" x14ac:dyDescent="0.25">
      <c r="A2014" s="198"/>
    </row>
    <row r="2015" spans="1:1" x14ac:dyDescent="0.25">
      <c r="A2015" s="169"/>
    </row>
    <row r="2016" spans="1:1" x14ac:dyDescent="0.25">
      <c r="A2016" s="198"/>
    </row>
    <row r="2017" spans="1:1" x14ac:dyDescent="0.25">
      <c r="A2017" s="198"/>
    </row>
    <row r="2018" spans="1:1" x14ac:dyDescent="0.25">
      <c r="A2018" s="169"/>
    </row>
    <row r="2019" spans="1:1" x14ac:dyDescent="0.25">
      <c r="A2019" s="198"/>
    </row>
    <row r="2020" spans="1:1" x14ac:dyDescent="0.25">
      <c r="A2020" s="198"/>
    </row>
    <row r="2021" spans="1:1" x14ac:dyDescent="0.25">
      <c r="A2021" s="169"/>
    </row>
    <row r="2022" spans="1:1" x14ac:dyDescent="0.25">
      <c r="A2022" s="198"/>
    </row>
    <row r="2023" spans="1:1" x14ac:dyDescent="0.25">
      <c r="A2023" s="198"/>
    </row>
    <row r="2024" spans="1:1" x14ac:dyDescent="0.25">
      <c r="A2024" s="169"/>
    </row>
    <row r="2025" spans="1:1" x14ac:dyDescent="0.25">
      <c r="A2025" s="198"/>
    </row>
    <row r="2026" spans="1:1" x14ac:dyDescent="0.25">
      <c r="A2026" s="198"/>
    </row>
    <row r="2027" spans="1:1" x14ac:dyDescent="0.25">
      <c r="A2027" s="169"/>
    </row>
    <row r="2028" spans="1:1" x14ac:dyDescent="0.25">
      <c r="A2028" s="198"/>
    </row>
    <row r="2029" spans="1:1" x14ac:dyDescent="0.25">
      <c r="A2029" s="198"/>
    </row>
    <row r="2030" spans="1:1" x14ac:dyDescent="0.25">
      <c r="A2030" s="169"/>
    </row>
    <row r="2031" spans="1:1" x14ac:dyDescent="0.25">
      <c r="A2031" s="198"/>
    </row>
    <row r="2032" spans="1:1" x14ac:dyDescent="0.25">
      <c r="A2032" s="198"/>
    </row>
    <row r="2033" spans="1:1" x14ac:dyDescent="0.25">
      <c r="A2033" s="169"/>
    </row>
    <row r="2034" spans="1:1" x14ac:dyDescent="0.25">
      <c r="A2034" s="198"/>
    </row>
    <row r="2035" spans="1:1" x14ac:dyDescent="0.25">
      <c r="A2035" s="198"/>
    </row>
    <row r="2036" spans="1:1" x14ac:dyDescent="0.25">
      <c r="A2036" s="169"/>
    </row>
    <row r="2037" spans="1:1" x14ac:dyDescent="0.25">
      <c r="A2037" s="198"/>
    </row>
    <row r="2038" spans="1:1" x14ac:dyDescent="0.25">
      <c r="A2038" s="198"/>
    </row>
    <row r="2039" spans="1:1" x14ac:dyDescent="0.25">
      <c r="A2039" s="169"/>
    </row>
    <row r="2040" spans="1:1" x14ac:dyDescent="0.25">
      <c r="A2040" s="198"/>
    </row>
    <row r="2041" spans="1:1" x14ac:dyDescent="0.25">
      <c r="A2041" s="198"/>
    </row>
    <row r="2042" spans="1:1" x14ac:dyDescent="0.25">
      <c r="A2042" s="169"/>
    </row>
    <row r="2043" spans="1:1" x14ac:dyDescent="0.25">
      <c r="A2043" s="198"/>
    </row>
    <row r="2044" spans="1:1" x14ac:dyDescent="0.25">
      <c r="A2044" s="198"/>
    </row>
    <row r="2045" spans="1:1" x14ac:dyDescent="0.25">
      <c r="A2045" s="169"/>
    </row>
    <row r="2046" spans="1:1" x14ac:dyDescent="0.25">
      <c r="A2046" s="198"/>
    </row>
    <row r="2047" spans="1:1" x14ac:dyDescent="0.25">
      <c r="A2047" s="198"/>
    </row>
    <row r="2048" spans="1:1" x14ac:dyDescent="0.25">
      <c r="A2048" s="169"/>
    </row>
    <row r="2049" spans="1:1" x14ac:dyDescent="0.25">
      <c r="A2049" s="198"/>
    </row>
    <row r="2050" spans="1:1" x14ac:dyDescent="0.25">
      <c r="A2050" s="198"/>
    </row>
    <row r="2051" spans="1:1" x14ac:dyDescent="0.25">
      <c r="A2051" s="169"/>
    </row>
    <row r="2052" spans="1:1" x14ac:dyDescent="0.25">
      <c r="A2052" s="198"/>
    </row>
    <row r="2053" spans="1:1" x14ac:dyDescent="0.25">
      <c r="A2053" s="198"/>
    </row>
    <row r="2054" spans="1:1" x14ac:dyDescent="0.25">
      <c r="A2054" s="169"/>
    </row>
    <row r="2055" spans="1:1" x14ac:dyDescent="0.25">
      <c r="A2055" s="198"/>
    </row>
    <row r="2056" spans="1:1" x14ac:dyDescent="0.25">
      <c r="A2056" s="198"/>
    </row>
    <row r="2057" spans="1:1" x14ac:dyDescent="0.25">
      <c r="A2057" s="169"/>
    </row>
    <row r="2058" spans="1:1" x14ac:dyDescent="0.25">
      <c r="A2058" s="198"/>
    </row>
    <row r="2059" spans="1:1" x14ac:dyDescent="0.25">
      <c r="A2059" s="198"/>
    </row>
    <row r="2060" spans="1:1" x14ac:dyDescent="0.25">
      <c r="A2060" s="169"/>
    </row>
    <row r="2061" spans="1:1" x14ac:dyDescent="0.25">
      <c r="A2061" s="198"/>
    </row>
    <row r="2062" spans="1:1" x14ac:dyDescent="0.25">
      <c r="A2062" s="198"/>
    </row>
    <row r="2063" spans="1:1" x14ac:dyDescent="0.25">
      <c r="A2063" s="169"/>
    </row>
    <row r="2064" spans="1:1" x14ac:dyDescent="0.25">
      <c r="A2064" s="198"/>
    </row>
    <row r="2065" spans="1:1" x14ac:dyDescent="0.25">
      <c r="A2065" s="198"/>
    </row>
    <row r="2066" spans="1:1" x14ac:dyDescent="0.25">
      <c r="A2066" s="169"/>
    </row>
    <row r="2067" spans="1:1" x14ac:dyDescent="0.25">
      <c r="A2067" s="198"/>
    </row>
    <row r="2068" spans="1:1" x14ac:dyDescent="0.25">
      <c r="A2068" s="198"/>
    </row>
    <row r="2069" spans="1:1" x14ac:dyDescent="0.25">
      <c r="A2069" s="169"/>
    </row>
    <row r="2070" spans="1:1" x14ac:dyDescent="0.25">
      <c r="A2070" s="198"/>
    </row>
    <row r="2071" spans="1:1" x14ac:dyDescent="0.25">
      <c r="A2071" s="198"/>
    </row>
    <row r="2072" spans="1:1" x14ac:dyDescent="0.25">
      <c r="A2072" s="169"/>
    </row>
    <row r="2073" spans="1:1" x14ac:dyDescent="0.25">
      <c r="A2073" s="198"/>
    </row>
    <row r="2074" spans="1:1" x14ac:dyDescent="0.25">
      <c r="A2074" s="198"/>
    </row>
    <row r="2075" spans="1:1" x14ac:dyDescent="0.25">
      <c r="A2075" s="169"/>
    </row>
    <row r="2076" spans="1:1" x14ac:dyDescent="0.25">
      <c r="A2076" s="198"/>
    </row>
    <row r="2077" spans="1:1" x14ac:dyDescent="0.25">
      <c r="A2077" s="198"/>
    </row>
    <row r="2078" spans="1:1" x14ac:dyDescent="0.25">
      <c r="A2078" s="169"/>
    </row>
    <row r="2079" spans="1:1" x14ac:dyDescent="0.25">
      <c r="A2079" s="198"/>
    </row>
    <row r="2080" spans="1:1" x14ac:dyDescent="0.25">
      <c r="A2080" s="198"/>
    </row>
    <row r="2081" spans="1:1" x14ac:dyDescent="0.25">
      <c r="A2081" s="169"/>
    </row>
    <row r="2082" spans="1:1" x14ac:dyDescent="0.25">
      <c r="A2082" s="198"/>
    </row>
    <row r="2083" spans="1:1" x14ac:dyDescent="0.25">
      <c r="A2083" s="198"/>
    </row>
    <row r="2084" spans="1:1" x14ac:dyDescent="0.25">
      <c r="A2084" s="169"/>
    </row>
    <row r="2085" spans="1:1" x14ac:dyDescent="0.25">
      <c r="A2085" s="198"/>
    </row>
    <row r="2086" spans="1:1" x14ac:dyDescent="0.25">
      <c r="A2086" s="198"/>
    </row>
    <row r="2087" spans="1:1" x14ac:dyDescent="0.25">
      <c r="A2087" s="169"/>
    </row>
    <row r="2088" spans="1:1" x14ac:dyDescent="0.25">
      <c r="A2088" s="198"/>
    </row>
    <row r="2089" spans="1:1" x14ac:dyDescent="0.25">
      <c r="A2089" s="198"/>
    </row>
    <row r="2090" spans="1:1" x14ac:dyDescent="0.25">
      <c r="A2090" s="169"/>
    </row>
    <row r="2091" spans="1:1" x14ac:dyDescent="0.25">
      <c r="A2091" s="198"/>
    </row>
    <row r="2092" spans="1:1" x14ac:dyDescent="0.25">
      <c r="A2092" s="198"/>
    </row>
    <row r="2093" spans="1:1" x14ac:dyDescent="0.25">
      <c r="A2093" s="169"/>
    </row>
    <row r="2094" spans="1:1" x14ac:dyDescent="0.25">
      <c r="A2094" s="198"/>
    </row>
    <row r="2095" spans="1:1" x14ac:dyDescent="0.25">
      <c r="A2095" s="198"/>
    </row>
    <row r="2096" spans="1:1" x14ac:dyDescent="0.25">
      <c r="A2096" s="169"/>
    </row>
    <row r="2097" spans="1:1" x14ac:dyDescent="0.25">
      <c r="A2097" s="198"/>
    </row>
    <row r="2098" spans="1:1" x14ac:dyDescent="0.25">
      <c r="A2098" s="198"/>
    </row>
    <row r="2099" spans="1:1" x14ac:dyDescent="0.25">
      <c r="A2099" s="169"/>
    </row>
    <row r="2100" spans="1:1" x14ac:dyDescent="0.25">
      <c r="A2100" s="198"/>
    </row>
    <row r="2101" spans="1:1" x14ac:dyDescent="0.25">
      <c r="A2101" s="198"/>
    </row>
    <row r="2102" spans="1:1" x14ac:dyDescent="0.25">
      <c r="A2102" s="169"/>
    </row>
    <row r="2103" spans="1:1" x14ac:dyDescent="0.25">
      <c r="A2103" s="198"/>
    </row>
    <row r="2104" spans="1:1" x14ac:dyDescent="0.25">
      <c r="A2104" s="198"/>
    </row>
    <row r="2105" spans="1:1" x14ac:dyDescent="0.25">
      <c r="A2105" s="169"/>
    </row>
    <row r="2106" spans="1:1" x14ac:dyDescent="0.25">
      <c r="A2106" s="198"/>
    </row>
    <row r="2107" spans="1:1" x14ac:dyDescent="0.25">
      <c r="A2107" s="198"/>
    </row>
    <row r="2108" spans="1:1" x14ac:dyDescent="0.25">
      <c r="A2108" s="169"/>
    </row>
    <row r="2109" spans="1:1" x14ac:dyDescent="0.25">
      <c r="A2109" s="198"/>
    </row>
    <row r="2110" spans="1:1" x14ac:dyDescent="0.25">
      <c r="A2110" s="198"/>
    </row>
    <row r="2111" spans="1:1" x14ac:dyDescent="0.25">
      <c r="A2111" s="169"/>
    </row>
    <row r="2112" spans="1:1" x14ac:dyDescent="0.25">
      <c r="A2112" s="198"/>
    </row>
    <row r="2113" spans="1:1" x14ac:dyDescent="0.25">
      <c r="A2113" s="198"/>
    </row>
    <row r="2114" spans="1:1" x14ac:dyDescent="0.25">
      <c r="A2114" s="169"/>
    </row>
    <row r="2115" spans="1:1" x14ac:dyDescent="0.25">
      <c r="A2115" s="198"/>
    </row>
    <row r="2116" spans="1:1" x14ac:dyDescent="0.25">
      <c r="A2116" s="198"/>
    </row>
    <row r="2117" spans="1:1" x14ac:dyDescent="0.25">
      <c r="A2117" s="169"/>
    </row>
    <row r="2118" spans="1:1" x14ac:dyDescent="0.25">
      <c r="A2118" s="198"/>
    </row>
    <row r="2119" spans="1:1" x14ac:dyDescent="0.25">
      <c r="A2119" s="198"/>
    </row>
    <row r="2120" spans="1:1" x14ac:dyDescent="0.25">
      <c r="A2120" s="169"/>
    </row>
    <row r="2121" spans="1:1" x14ac:dyDescent="0.25">
      <c r="A2121" s="198"/>
    </row>
    <row r="2122" spans="1:1" x14ac:dyDescent="0.25">
      <c r="A2122" s="198"/>
    </row>
    <row r="2123" spans="1:1" x14ac:dyDescent="0.25">
      <c r="A2123" s="169"/>
    </row>
    <row r="2124" spans="1:1" x14ac:dyDescent="0.25">
      <c r="A2124" s="198"/>
    </row>
    <row r="2125" spans="1:1" x14ac:dyDescent="0.25">
      <c r="A2125" s="198"/>
    </row>
    <row r="2126" spans="1:1" x14ac:dyDescent="0.25">
      <c r="A2126" s="169"/>
    </row>
    <row r="2127" spans="1:1" x14ac:dyDescent="0.25">
      <c r="A2127" s="198"/>
    </row>
    <row r="2128" spans="1:1" x14ac:dyDescent="0.25">
      <c r="A2128" s="198"/>
    </row>
    <row r="2129" spans="1:1" x14ac:dyDescent="0.25">
      <c r="A2129" s="169"/>
    </row>
    <row r="2130" spans="1:1" x14ac:dyDescent="0.25">
      <c r="A2130" s="198"/>
    </row>
    <row r="2131" spans="1:1" x14ac:dyDescent="0.25">
      <c r="A2131" s="198"/>
    </row>
    <row r="2132" spans="1:1" x14ac:dyDescent="0.25">
      <c r="A2132" s="169"/>
    </row>
    <row r="2133" spans="1:1" x14ac:dyDescent="0.25">
      <c r="A2133" s="198"/>
    </row>
    <row r="2134" spans="1:1" x14ac:dyDescent="0.25">
      <c r="A2134" s="198"/>
    </row>
    <row r="2135" spans="1:1" x14ac:dyDescent="0.25">
      <c r="A2135" s="169"/>
    </row>
    <row r="2136" spans="1:1" x14ac:dyDescent="0.25">
      <c r="A2136" s="198"/>
    </row>
    <row r="2137" spans="1:1" x14ac:dyDescent="0.25">
      <c r="A2137" s="198"/>
    </row>
    <row r="2138" spans="1:1" x14ac:dyDescent="0.25">
      <c r="A2138" s="169"/>
    </row>
    <row r="2139" spans="1:1" x14ac:dyDescent="0.25">
      <c r="A2139" s="198"/>
    </row>
    <row r="2140" spans="1:1" x14ac:dyDescent="0.25">
      <c r="A2140" s="198"/>
    </row>
    <row r="2141" spans="1:1" x14ac:dyDescent="0.25">
      <c r="A2141" s="169"/>
    </row>
    <row r="2142" spans="1:1" x14ac:dyDescent="0.25">
      <c r="A2142" s="198"/>
    </row>
    <row r="2143" spans="1:1" x14ac:dyDescent="0.25">
      <c r="A2143" s="198"/>
    </row>
    <row r="2144" spans="1:1" x14ac:dyDescent="0.25">
      <c r="A2144" s="169"/>
    </row>
    <row r="2145" spans="1:1" x14ac:dyDescent="0.25">
      <c r="A2145" s="198"/>
    </row>
    <row r="2146" spans="1:1" x14ac:dyDescent="0.25">
      <c r="A2146" s="198"/>
    </row>
    <row r="2147" spans="1:1" x14ac:dyDescent="0.25">
      <c r="A2147" s="169"/>
    </row>
    <row r="2148" spans="1:1" x14ac:dyDescent="0.25">
      <c r="A2148" s="198"/>
    </row>
    <row r="2149" spans="1:1" x14ac:dyDescent="0.25">
      <c r="A2149" s="198"/>
    </row>
    <row r="2150" spans="1:1" x14ac:dyDescent="0.25">
      <c r="A2150" s="169"/>
    </row>
    <row r="2151" spans="1:1" x14ac:dyDescent="0.25">
      <c r="A2151" s="198"/>
    </row>
    <row r="2152" spans="1:1" x14ac:dyDescent="0.25">
      <c r="A2152" s="198"/>
    </row>
    <row r="2153" spans="1:1" x14ac:dyDescent="0.25">
      <c r="A2153" s="169"/>
    </row>
    <row r="2154" spans="1:1" x14ac:dyDescent="0.25">
      <c r="A2154" s="198"/>
    </row>
    <row r="2155" spans="1:1" x14ac:dyDescent="0.25">
      <c r="A2155" s="198"/>
    </row>
    <row r="2156" spans="1:1" x14ac:dyDescent="0.25">
      <c r="A2156" s="169"/>
    </row>
    <row r="2157" spans="1:1" x14ac:dyDescent="0.25">
      <c r="A2157" s="198"/>
    </row>
    <row r="2158" spans="1:1" x14ac:dyDescent="0.25">
      <c r="A2158" s="198"/>
    </row>
    <row r="2159" spans="1:1" x14ac:dyDescent="0.25">
      <c r="A2159" s="169"/>
    </row>
    <row r="2160" spans="1:1" x14ac:dyDescent="0.25">
      <c r="A2160" s="198"/>
    </row>
    <row r="2161" spans="1:1" x14ac:dyDescent="0.25">
      <c r="A2161" s="198"/>
    </row>
    <row r="2162" spans="1:1" x14ac:dyDescent="0.25">
      <c r="A2162" s="169"/>
    </row>
    <row r="2163" spans="1:1" x14ac:dyDescent="0.25">
      <c r="A2163" s="198"/>
    </row>
    <row r="2164" spans="1:1" x14ac:dyDescent="0.25">
      <c r="A2164" s="198"/>
    </row>
    <row r="2165" spans="1:1" x14ac:dyDescent="0.25">
      <c r="A2165" s="169"/>
    </row>
    <row r="2166" spans="1:1" x14ac:dyDescent="0.25">
      <c r="A2166" s="198"/>
    </row>
    <row r="2167" spans="1:1" x14ac:dyDescent="0.25">
      <c r="A2167" s="198"/>
    </row>
    <row r="2168" spans="1:1" x14ac:dyDescent="0.25">
      <c r="A2168" s="169"/>
    </row>
    <row r="2169" spans="1:1" x14ac:dyDescent="0.25">
      <c r="A2169" s="198"/>
    </row>
    <row r="2170" spans="1:1" x14ac:dyDescent="0.25">
      <c r="A2170" s="198"/>
    </row>
    <row r="2171" spans="1:1" x14ac:dyDescent="0.25">
      <c r="A2171" s="169"/>
    </row>
    <row r="2172" spans="1:1" x14ac:dyDescent="0.25">
      <c r="A2172" s="198"/>
    </row>
    <row r="2173" spans="1:1" x14ac:dyDescent="0.25">
      <c r="A2173" s="198"/>
    </row>
    <row r="2174" spans="1:1" x14ac:dyDescent="0.25">
      <c r="A2174" s="169"/>
    </row>
    <row r="2175" spans="1:1" x14ac:dyDescent="0.25">
      <c r="A2175" s="198"/>
    </row>
    <row r="2176" spans="1:1" x14ac:dyDescent="0.25">
      <c r="A2176" s="198"/>
    </row>
    <row r="2177" spans="1:1" x14ac:dyDescent="0.25">
      <c r="A2177" s="169"/>
    </row>
    <row r="2178" spans="1:1" x14ac:dyDescent="0.25">
      <c r="A2178" s="198"/>
    </row>
    <row r="2179" spans="1:1" x14ac:dyDescent="0.25">
      <c r="A2179" s="198"/>
    </row>
    <row r="2180" spans="1:1" x14ac:dyDescent="0.25">
      <c r="A2180" s="169"/>
    </row>
    <row r="2181" spans="1:1" x14ac:dyDescent="0.25">
      <c r="A2181" s="198"/>
    </row>
    <row r="2182" spans="1:1" x14ac:dyDescent="0.25">
      <c r="A2182" s="198"/>
    </row>
    <row r="2183" spans="1:1" x14ac:dyDescent="0.25">
      <c r="A2183" s="169"/>
    </row>
    <row r="2184" spans="1:1" x14ac:dyDescent="0.25">
      <c r="A2184" s="198"/>
    </row>
    <row r="2185" spans="1:1" x14ac:dyDescent="0.25">
      <c r="A2185" s="198"/>
    </row>
    <row r="2186" spans="1:1" x14ac:dyDescent="0.25">
      <c r="A2186" s="169"/>
    </row>
    <row r="2187" spans="1:1" x14ac:dyDescent="0.25">
      <c r="A2187" s="198"/>
    </row>
    <row r="2188" spans="1:1" x14ac:dyDescent="0.25">
      <c r="A2188" s="198"/>
    </row>
    <row r="2189" spans="1:1" x14ac:dyDescent="0.25">
      <c r="A2189" s="169"/>
    </row>
    <row r="2190" spans="1:1" x14ac:dyDescent="0.25">
      <c r="A2190" s="198"/>
    </row>
    <row r="2191" spans="1:1" x14ac:dyDescent="0.25">
      <c r="A2191" s="198"/>
    </row>
    <row r="2192" spans="1:1" x14ac:dyDescent="0.25">
      <c r="A2192" s="169"/>
    </row>
    <row r="2193" spans="1:1" x14ac:dyDescent="0.25">
      <c r="A2193" s="198"/>
    </row>
    <row r="2194" spans="1:1" x14ac:dyDescent="0.25">
      <c r="A2194" s="198"/>
    </row>
    <row r="2195" spans="1:1" x14ac:dyDescent="0.25">
      <c r="A2195" s="169"/>
    </row>
    <row r="2196" spans="1:1" x14ac:dyDescent="0.25">
      <c r="A2196" s="198"/>
    </row>
    <row r="2197" spans="1:1" x14ac:dyDescent="0.25">
      <c r="A2197" s="198"/>
    </row>
    <row r="2198" spans="1:1" x14ac:dyDescent="0.25">
      <c r="A2198" s="169"/>
    </row>
    <row r="2199" spans="1:1" x14ac:dyDescent="0.25">
      <c r="A2199" s="198"/>
    </row>
    <row r="2200" spans="1:1" x14ac:dyDescent="0.25">
      <c r="A2200" s="198"/>
    </row>
    <row r="2201" spans="1:1" x14ac:dyDescent="0.25">
      <c r="A2201" s="169"/>
    </row>
    <row r="2202" spans="1:1" x14ac:dyDescent="0.25">
      <c r="A2202" s="198"/>
    </row>
    <row r="2203" spans="1:1" x14ac:dyDescent="0.25">
      <c r="A2203" s="198"/>
    </row>
    <row r="2204" spans="1:1" x14ac:dyDescent="0.25">
      <c r="A2204" s="169"/>
    </row>
    <row r="2205" spans="1:1" x14ac:dyDescent="0.25">
      <c r="A2205" s="198"/>
    </row>
    <row r="2206" spans="1:1" x14ac:dyDescent="0.25">
      <c r="A2206" s="198"/>
    </row>
    <row r="2207" spans="1:1" x14ac:dyDescent="0.25">
      <c r="A2207" s="169"/>
    </row>
    <row r="2208" spans="1:1" x14ac:dyDescent="0.25">
      <c r="A2208" s="198"/>
    </row>
    <row r="2209" spans="1:1" x14ac:dyDescent="0.25">
      <c r="A2209" s="198"/>
    </row>
    <row r="2210" spans="1:1" x14ac:dyDescent="0.25">
      <c r="A2210" s="169"/>
    </row>
    <row r="2211" spans="1:1" x14ac:dyDescent="0.25">
      <c r="A2211" s="198"/>
    </row>
    <row r="2212" spans="1:1" x14ac:dyDescent="0.25">
      <c r="A2212" s="198"/>
    </row>
    <row r="2213" spans="1:1" x14ac:dyDescent="0.25">
      <c r="A2213" s="169"/>
    </row>
    <row r="2214" spans="1:1" x14ac:dyDescent="0.25">
      <c r="A2214" s="198"/>
    </row>
    <row r="2215" spans="1:1" x14ac:dyDescent="0.25">
      <c r="A2215" s="198"/>
    </row>
    <row r="2216" spans="1:1" x14ac:dyDescent="0.25">
      <c r="A2216" s="169"/>
    </row>
    <row r="2217" spans="1:1" x14ac:dyDescent="0.25">
      <c r="A2217" s="198"/>
    </row>
    <row r="2218" spans="1:1" x14ac:dyDescent="0.25">
      <c r="A2218" s="198"/>
    </row>
    <row r="2219" spans="1:1" x14ac:dyDescent="0.25">
      <c r="A2219" s="169"/>
    </row>
    <row r="2220" spans="1:1" x14ac:dyDescent="0.25">
      <c r="A2220" s="198"/>
    </row>
    <row r="2221" spans="1:1" x14ac:dyDescent="0.25">
      <c r="A2221" s="198"/>
    </row>
    <row r="2222" spans="1:1" x14ac:dyDescent="0.25">
      <c r="A2222" s="169"/>
    </row>
    <row r="2223" spans="1:1" x14ac:dyDescent="0.25">
      <c r="A2223" s="198"/>
    </row>
    <row r="2224" spans="1:1" x14ac:dyDescent="0.25">
      <c r="A2224" s="198"/>
    </row>
    <row r="2225" spans="1:1" x14ac:dyDescent="0.25">
      <c r="A2225" s="169"/>
    </row>
    <row r="2226" spans="1:1" x14ac:dyDescent="0.25">
      <c r="A2226" s="198"/>
    </row>
    <row r="2227" spans="1:1" x14ac:dyDescent="0.25">
      <c r="A2227" s="198"/>
    </row>
    <row r="2228" spans="1:1" x14ac:dyDescent="0.25">
      <c r="A2228" s="169"/>
    </row>
    <row r="2229" spans="1:1" x14ac:dyDescent="0.25">
      <c r="A2229" s="198"/>
    </row>
    <row r="2230" spans="1:1" x14ac:dyDescent="0.25">
      <c r="A2230" s="198"/>
    </row>
    <row r="2231" spans="1:1" x14ac:dyDescent="0.25">
      <c r="A2231" s="169"/>
    </row>
    <row r="2232" spans="1:1" x14ac:dyDescent="0.25">
      <c r="A2232" s="198"/>
    </row>
    <row r="2233" spans="1:1" x14ac:dyDescent="0.25">
      <c r="A2233" s="198"/>
    </row>
    <row r="2234" spans="1:1" x14ac:dyDescent="0.25">
      <c r="A2234" s="169"/>
    </row>
    <row r="2235" spans="1:1" x14ac:dyDescent="0.25">
      <c r="A2235" s="198"/>
    </row>
    <row r="2236" spans="1:1" x14ac:dyDescent="0.25">
      <c r="A2236" s="198"/>
    </row>
    <row r="2237" spans="1:1" x14ac:dyDescent="0.25">
      <c r="A2237" s="169"/>
    </row>
    <row r="2238" spans="1:1" x14ac:dyDescent="0.25">
      <c r="A2238" s="198"/>
    </row>
    <row r="2239" spans="1:1" x14ac:dyDescent="0.25">
      <c r="A2239" s="198"/>
    </row>
    <row r="2240" spans="1:1" x14ac:dyDescent="0.25">
      <c r="A2240" s="169"/>
    </row>
    <row r="2241" spans="1:1" x14ac:dyDescent="0.25">
      <c r="A2241" s="198"/>
    </row>
    <row r="2242" spans="1:1" x14ac:dyDescent="0.25">
      <c r="A2242" s="198"/>
    </row>
    <row r="2243" spans="1:1" x14ac:dyDescent="0.25">
      <c r="A2243" s="169"/>
    </row>
    <row r="2244" spans="1:1" x14ac:dyDescent="0.25">
      <c r="A2244" s="198"/>
    </row>
    <row r="2245" spans="1:1" x14ac:dyDescent="0.25">
      <c r="A2245" s="198"/>
    </row>
    <row r="2246" spans="1:1" x14ac:dyDescent="0.25">
      <c r="A2246" s="169"/>
    </row>
    <row r="2247" spans="1:1" x14ac:dyDescent="0.25">
      <c r="A2247" s="198"/>
    </row>
    <row r="2248" spans="1:1" x14ac:dyDescent="0.25">
      <c r="A2248" s="198"/>
    </row>
    <row r="2249" spans="1:1" x14ac:dyDescent="0.25">
      <c r="A2249" s="169"/>
    </row>
    <row r="2250" spans="1:1" x14ac:dyDescent="0.25">
      <c r="A2250" s="198"/>
    </row>
    <row r="2251" spans="1:1" x14ac:dyDescent="0.25">
      <c r="A2251" s="198"/>
    </row>
    <row r="2252" spans="1:1" x14ac:dyDescent="0.25">
      <c r="A2252" s="169"/>
    </row>
    <row r="2253" spans="1:1" x14ac:dyDescent="0.25">
      <c r="A2253" s="198"/>
    </row>
    <row r="2254" spans="1:1" x14ac:dyDescent="0.25">
      <c r="A2254" s="198"/>
    </row>
    <row r="2255" spans="1:1" x14ac:dyDescent="0.25">
      <c r="A2255" s="169"/>
    </row>
    <row r="2256" spans="1:1" x14ac:dyDescent="0.25">
      <c r="A2256" s="198"/>
    </row>
    <row r="2257" spans="1:1" x14ac:dyDescent="0.25">
      <c r="A2257" s="198"/>
    </row>
    <row r="2258" spans="1:1" x14ac:dyDescent="0.25">
      <c r="A2258" s="169"/>
    </row>
    <row r="2259" spans="1:1" x14ac:dyDescent="0.25">
      <c r="A2259" s="198"/>
    </row>
    <row r="2260" spans="1:1" x14ac:dyDescent="0.25">
      <c r="A2260" s="198"/>
    </row>
    <row r="2261" spans="1:1" x14ac:dyDescent="0.25">
      <c r="A2261" s="169"/>
    </row>
    <row r="2262" spans="1:1" x14ac:dyDescent="0.25">
      <c r="A2262" s="198"/>
    </row>
    <row r="2263" spans="1:1" x14ac:dyDescent="0.25">
      <c r="A2263" s="198"/>
    </row>
    <row r="2264" spans="1:1" x14ac:dyDescent="0.25">
      <c r="A2264" s="169"/>
    </row>
    <row r="2265" spans="1:1" x14ac:dyDescent="0.25">
      <c r="A2265" s="198"/>
    </row>
    <row r="2266" spans="1:1" x14ac:dyDescent="0.25">
      <c r="A2266" s="198"/>
    </row>
    <row r="2267" spans="1:1" x14ac:dyDescent="0.25">
      <c r="A2267" s="169"/>
    </row>
    <row r="2268" spans="1:1" x14ac:dyDescent="0.25">
      <c r="A2268" s="198"/>
    </row>
    <row r="2269" spans="1:1" x14ac:dyDescent="0.25">
      <c r="A2269" s="198"/>
    </row>
    <row r="2270" spans="1:1" x14ac:dyDescent="0.25">
      <c r="A2270" s="169"/>
    </row>
    <row r="2271" spans="1:1" x14ac:dyDescent="0.25">
      <c r="A2271" s="198"/>
    </row>
    <row r="2272" spans="1:1" x14ac:dyDescent="0.25">
      <c r="A2272" s="198"/>
    </row>
    <row r="2273" spans="1:1" x14ac:dyDescent="0.25">
      <c r="A2273" s="169"/>
    </row>
    <row r="2274" spans="1:1" x14ac:dyDescent="0.25">
      <c r="A2274" s="198"/>
    </row>
    <row r="2275" spans="1:1" x14ac:dyDescent="0.25">
      <c r="A2275" s="198"/>
    </row>
    <row r="2276" spans="1:1" x14ac:dyDescent="0.25">
      <c r="A2276" s="169"/>
    </row>
    <row r="2277" spans="1:1" x14ac:dyDescent="0.25">
      <c r="A2277" s="198"/>
    </row>
    <row r="2278" spans="1:1" x14ac:dyDescent="0.25">
      <c r="A2278" s="198"/>
    </row>
    <row r="2279" spans="1:1" x14ac:dyDescent="0.25">
      <c r="A2279" s="169"/>
    </row>
    <row r="2280" spans="1:1" x14ac:dyDescent="0.25">
      <c r="A2280" s="198"/>
    </row>
    <row r="2281" spans="1:1" x14ac:dyDescent="0.25">
      <c r="A2281" s="198"/>
    </row>
    <row r="2282" spans="1:1" x14ac:dyDescent="0.25">
      <c r="A2282" s="169"/>
    </row>
    <row r="2283" spans="1:1" x14ac:dyDescent="0.25">
      <c r="A2283" s="198"/>
    </row>
    <row r="2284" spans="1:1" x14ac:dyDescent="0.25">
      <c r="A2284" s="198"/>
    </row>
    <row r="2285" spans="1:1" x14ac:dyDescent="0.25">
      <c r="A2285" s="169"/>
    </row>
    <row r="2286" spans="1:1" x14ac:dyDescent="0.25">
      <c r="A2286" s="198"/>
    </row>
    <row r="2287" spans="1:1" x14ac:dyDescent="0.25">
      <c r="A2287" s="198"/>
    </row>
    <row r="2288" spans="1:1" x14ac:dyDescent="0.25">
      <c r="A2288" s="169"/>
    </row>
    <row r="2289" spans="1:1" x14ac:dyDescent="0.25">
      <c r="A2289" s="198"/>
    </row>
    <row r="2290" spans="1:1" x14ac:dyDescent="0.25">
      <c r="A2290" s="198"/>
    </row>
    <row r="2291" spans="1:1" x14ac:dyDescent="0.25">
      <c r="A2291" s="169"/>
    </row>
    <row r="2292" spans="1:1" x14ac:dyDescent="0.25">
      <c r="A2292" s="198"/>
    </row>
    <row r="2293" spans="1:1" x14ac:dyDescent="0.25">
      <c r="A2293" s="198"/>
    </row>
    <row r="2294" spans="1:1" x14ac:dyDescent="0.25">
      <c r="A2294" s="169"/>
    </row>
    <row r="2295" spans="1:1" x14ac:dyDescent="0.25">
      <c r="A2295" s="198"/>
    </row>
    <row r="2296" spans="1:1" x14ac:dyDescent="0.25">
      <c r="A2296" s="198"/>
    </row>
    <row r="2297" spans="1:1" x14ac:dyDescent="0.25">
      <c r="A2297" s="169"/>
    </row>
    <row r="2298" spans="1:1" x14ac:dyDescent="0.25">
      <c r="A2298" s="198"/>
    </row>
    <row r="2299" spans="1:1" x14ac:dyDescent="0.25">
      <c r="A2299" s="198"/>
    </row>
    <row r="2300" spans="1:1" x14ac:dyDescent="0.25">
      <c r="A2300" s="169"/>
    </row>
    <row r="2301" spans="1:1" x14ac:dyDescent="0.25">
      <c r="A2301" s="198"/>
    </row>
    <row r="2302" spans="1:1" x14ac:dyDescent="0.25">
      <c r="A2302" s="198"/>
    </row>
    <row r="2303" spans="1:1" x14ac:dyDescent="0.25">
      <c r="A2303" s="169"/>
    </row>
    <row r="2304" spans="1:1" x14ac:dyDescent="0.25">
      <c r="A2304" s="198"/>
    </row>
    <row r="2305" spans="1:1" x14ac:dyDescent="0.25">
      <c r="A2305" s="198"/>
    </row>
    <row r="2306" spans="1:1" x14ac:dyDescent="0.25">
      <c r="A2306" s="169"/>
    </row>
    <row r="2307" spans="1:1" x14ac:dyDescent="0.25">
      <c r="A2307" s="198"/>
    </row>
    <row r="2308" spans="1:1" x14ac:dyDescent="0.25">
      <c r="A2308" s="198"/>
    </row>
    <row r="2309" spans="1:1" x14ac:dyDescent="0.25">
      <c r="A2309" s="169"/>
    </row>
    <row r="2310" spans="1:1" x14ac:dyDescent="0.25">
      <c r="A2310" s="198"/>
    </row>
    <row r="2311" spans="1:1" x14ac:dyDescent="0.25">
      <c r="A2311" s="198"/>
    </row>
    <row r="2312" spans="1:1" x14ac:dyDescent="0.25">
      <c r="A2312" s="169"/>
    </row>
    <row r="2313" spans="1:1" x14ac:dyDescent="0.25">
      <c r="A2313" s="198"/>
    </row>
    <row r="2314" spans="1:1" x14ac:dyDescent="0.25">
      <c r="A2314" s="198"/>
    </row>
    <row r="2315" spans="1:1" x14ac:dyDescent="0.25">
      <c r="A2315" s="169"/>
    </row>
    <row r="2316" spans="1:1" x14ac:dyDescent="0.25">
      <c r="A2316" s="198"/>
    </row>
    <row r="2317" spans="1:1" x14ac:dyDescent="0.25">
      <c r="A2317" s="198"/>
    </row>
    <row r="2318" spans="1:1" x14ac:dyDescent="0.25">
      <c r="A2318" s="169"/>
    </row>
    <row r="2319" spans="1:1" x14ac:dyDescent="0.25">
      <c r="A2319" s="198"/>
    </row>
    <row r="2320" spans="1:1" x14ac:dyDescent="0.25">
      <c r="A2320" s="198"/>
    </row>
    <row r="2321" spans="1:1" x14ac:dyDescent="0.25">
      <c r="A2321" s="169"/>
    </row>
    <row r="2322" spans="1:1" x14ac:dyDescent="0.25">
      <c r="A2322" s="198"/>
    </row>
    <row r="2323" spans="1:1" x14ac:dyDescent="0.25">
      <c r="A2323" s="198"/>
    </row>
    <row r="2324" spans="1:1" x14ac:dyDescent="0.25">
      <c r="A2324" s="169"/>
    </row>
    <row r="2325" spans="1:1" x14ac:dyDescent="0.25">
      <c r="A2325" s="198"/>
    </row>
    <row r="2326" spans="1:1" x14ac:dyDescent="0.25">
      <c r="A2326" s="198"/>
    </row>
    <row r="2327" spans="1:1" x14ac:dyDescent="0.25">
      <c r="A2327" s="169"/>
    </row>
    <row r="2328" spans="1:1" x14ac:dyDescent="0.25">
      <c r="A2328" s="198"/>
    </row>
    <row r="2329" spans="1:1" x14ac:dyDescent="0.25">
      <c r="A2329" s="198"/>
    </row>
    <row r="2330" spans="1:1" x14ac:dyDescent="0.25">
      <c r="A2330" s="169"/>
    </row>
    <row r="2331" spans="1:1" x14ac:dyDescent="0.25">
      <c r="A2331" s="198"/>
    </row>
    <row r="2332" spans="1:1" x14ac:dyDescent="0.25">
      <c r="A2332" s="198"/>
    </row>
    <row r="2333" spans="1:1" x14ac:dyDescent="0.25">
      <c r="A2333" s="169"/>
    </row>
    <row r="2334" spans="1:1" x14ac:dyDescent="0.25">
      <c r="A2334" s="198"/>
    </row>
    <row r="2335" spans="1:1" x14ac:dyDescent="0.25">
      <c r="A2335" s="198"/>
    </row>
    <row r="2336" spans="1:1" x14ac:dyDescent="0.25">
      <c r="A2336" s="169"/>
    </row>
    <row r="2337" spans="1:1" x14ac:dyDescent="0.25">
      <c r="A2337" s="198"/>
    </row>
    <row r="2338" spans="1:1" x14ac:dyDescent="0.25">
      <c r="A2338" s="198"/>
    </row>
    <row r="2339" spans="1:1" x14ac:dyDescent="0.25">
      <c r="A2339" s="169"/>
    </row>
    <row r="2340" spans="1:1" x14ac:dyDescent="0.25">
      <c r="A2340" s="198"/>
    </row>
    <row r="2341" spans="1:1" x14ac:dyDescent="0.25">
      <c r="A2341" s="198"/>
    </row>
    <row r="2342" spans="1:1" x14ac:dyDescent="0.25">
      <c r="A2342" s="169"/>
    </row>
    <row r="2343" spans="1:1" x14ac:dyDescent="0.25">
      <c r="A2343" s="198"/>
    </row>
    <row r="2344" spans="1:1" x14ac:dyDescent="0.25">
      <c r="A2344" s="198"/>
    </row>
    <row r="2345" spans="1:1" x14ac:dyDescent="0.25">
      <c r="A2345" s="169"/>
    </row>
    <row r="2346" spans="1:1" x14ac:dyDescent="0.25">
      <c r="A2346" s="198"/>
    </row>
    <row r="2347" spans="1:1" x14ac:dyDescent="0.25">
      <c r="A2347" s="198"/>
    </row>
    <row r="2348" spans="1:1" x14ac:dyDescent="0.25">
      <c r="A2348" s="169"/>
    </row>
    <row r="2349" spans="1:1" x14ac:dyDescent="0.25">
      <c r="A2349" s="198"/>
    </row>
    <row r="2350" spans="1:1" x14ac:dyDescent="0.25">
      <c r="A2350" s="198"/>
    </row>
    <row r="2351" spans="1:1" x14ac:dyDescent="0.25">
      <c r="A2351" s="169"/>
    </row>
    <row r="2352" spans="1:1" x14ac:dyDescent="0.25">
      <c r="A2352" s="198"/>
    </row>
    <row r="2353" spans="1:1" x14ac:dyDescent="0.25">
      <c r="A2353" s="198"/>
    </row>
    <row r="2354" spans="1:1" x14ac:dyDescent="0.25">
      <c r="A2354" s="169"/>
    </row>
    <row r="2355" spans="1:1" x14ac:dyDescent="0.25">
      <c r="A2355" s="198"/>
    </row>
    <row r="2356" spans="1:1" x14ac:dyDescent="0.25">
      <c r="A2356" s="198"/>
    </row>
    <row r="2357" spans="1:1" x14ac:dyDescent="0.25">
      <c r="A2357" s="169"/>
    </row>
    <row r="2358" spans="1:1" x14ac:dyDescent="0.25">
      <c r="A2358" s="198"/>
    </row>
    <row r="2359" spans="1:1" x14ac:dyDescent="0.25">
      <c r="A2359" s="198"/>
    </row>
    <row r="2360" spans="1:1" x14ac:dyDescent="0.25">
      <c r="A2360" s="169"/>
    </row>
    <row r="2361" spans="1:1" x14ac:dyDescent="0.25">
      <c r="A2361" s="198"/>
    </row>
    <row r="2362" spans="1:1" x14ac:dyDescent="0.25">
      <c r="A2362" s="198"/>
    </row>
    <row r="2363" spans="1:1" x14ac:dyDescent="0.25">
      <c r="A2363" s="169"/>
    </row>
    <row r="2364" spans="1:1" x14ac:dyDescent="0.25">
      <c r="A2364" s="198"/>
    </row>
    <row r="2365" spans="1:1" x14ac:dyDescent="0.25">
      <c r="A2365" s="198"/>
    </row>
    <row r="2366" spans="1:1" x14ac:dyDescent="0.25">
      <c r="A2366" s="169"/>
    </row>
    <row r="2367" spans="1:1" x14ac:dyDescent="0.25">
      <c r="A2367" s="198"/>
    </row>
    <row r="2368" spans="1:1" x14ac:dyDescent="0.25">
      <c r="A2368" s="198"/>
    </row>
    <row r="2369" spans="1:1" x14ac:dyDescent="0.25">
      <c r="A2369" s="169"/>
    </row>
    <row r="2370" spans="1:1" x14ac:dyDescent="0.25">
      <c r="A2370" s="198"/>
    </row>
    <row r="2371" spans="1:1" x14ac:dyDescent="0.25">
      <c r="A2371" s="198"/>
    </row>
    <row r="2372" spans="1:1" x14ac:dyDescent="0.25">
      <c r="A2372" s="169"/>
    </row>
    <row r="2373" spans="1:1" x14ac:dyDescent="0.25">
      <c r="A2373" s="198"/>
    </row>
    <row r="2374" spans="1:1" x14ac:dyDescent="0.25">
      <c r="A2374" s="198"/>
    </row>
    <row r="2375" spans="1:1" x14ac:dyDescent="0.25">
      <c r="A2375" s="169"/>
    </row>
    <row r="2376" spans="1:1" x14ac:dyDescent="0.25">
      <c r="A2376" s="198"/>
    </row>
    <row r="2377" spans="1:1" x14ac:dyDescent="0.25">
      <c r="A2377" s="198"/>
    </row>
    <row r="2378" spans="1:1" x14ac:dyDescent="0.25">
      <c r="A2378" s="169"/>
    </row>
    <row r="2379" spans="1:1" x14ac:dyDescent="0.25">
      <c r="A2379" s="198"/>
    </row>
    <row r="2380" spans="1:1" x14ac:dyDescent="0.25">
      <c r="A2380" s="198"/>
    </row>
    <row r="2381" spans="1:1" x14ac:dyDescent="0.25">
      <c r="A2381" s="169"/>
    </row>
    <row r="2382" spans="1:1" x14ac:dyDescent="0.25">
      <c r="A2382" s="198"/>
    </row>
    <row r="2383" spans="1:1" x14ac:dyDescent="0.25">
      <c r="A2383" s="198"/>
    </row>
    <row r="2384" spans="1:1" x14ac:dyDescent="0.25">
      <c r="A2384" s="169"/>
    </row>
    <row r="2385" spans="1:1" x14ac:dyDescent="0.25">
      <c r="A2385" s="198"/>
    </row>
    <row r="2386" spans="1:1" x14ac:dyDescent="0.25">
      <c r="A2386" s="198"/>
    </row>
    <row r="2387" spans="1:1" x14ac:dyDescent="0.25">
      <c r="A2387" s="169"/>
    </row>
    <row r="2388" spans="1:1" x14ac:dyDescent="0.25">
      <c r="A2388" s="198"/>
    </row>
    <row r="2389" spans="1:1" x14ac:dyDescent="0.25">
      <c r="A2389" s="198"/>
    </row>
    <row r="2390" spans="1:1" x14ac:dyDescent="0.25">
      <c r="A2390" s="169"/>
    </row>
    <row r="2391" spans="1:1" x14ac:dyDescent="0.25">
      <c r="A2391" s="198"/>
    </row>
    <row r="2392" spans="1:1" x14ac:dyDescent="0.25">
      <c r="A2392" s="198"/>
    </row>
    <row r="2393" spans="1:1" x14ac:dyDescent="0.25">
      <c r="A2393" s="169"/>
    </row>
    <row r="2394" spans="1:1" x14ac:dyDescent="0.25">
      <c r="A2394" s="198"/>
    </row>
    <row r="2395" spans="1:1" x14ac:dyDescent="0.25">
      <c r="A2395" s="198"/>
    </row>
    <row r="2396" spans="1:1" x14ac:dyDescent="0.25">
      <c r="A2396" s="169"/>
    </row>
    <row r="2397" spans="1:1" x14ac:dyDescent="0.25">
      <c r="A2397" s="198"/>
    </row>
    <row r="2398" spans="1:1" x14ac:dyDescent="0.25">
      <c r="A2398" s="198"/>
    </row>
    <row r="2399" spans="1:1" x14ac:dyDescent="0.25">
      <c r="A2399" s="169"/>
    </row>
    <row r="2400" spans="1:1" x14ac:dyDescent="0.25">
      <c r="A2400" s="198"/>
    </row>
    <row r="2401" spans="1:1" x14ac:dyDescent="0.25">
      <c r="A2401" s="198"/>
    </row>
    <row r="2402" spans="1:1" x14ac:dyDescent="0.25">
      <c r="A2402" s="169"/>
    </row>
    <row r="2403" spans="1:1" x14ac:dyDescent="0.25">
      <c r="A2403" s="198"/>
    </row>
    <row r="2404" spans="1:1" x14ac:dyDescent="0.25">
      <c r="A2404" s="198"/>
    </row>
    <row r="2405" spans="1:1" x14ac:dyDescent="0.25">
      <c r="A2405" s="169"/>
    </row>
    <row r="2406" spans="1:1" x14ac:dyDescent="0.25">
      <c r="A2406" s="198"/>
    </row>
    <row r="2407" spans="1:1" x14ac:dyDescent="0.25">
      <c r="A2407" s="198"/>
    </row>
    <row r="2408" spans="1:1" x14ac:dyDescent="0.25">
      <c r="A2408" s="169"/>
    </row>
    <row r="2409" spans="1:1" x14ac:dyDescent="0.25">
      <c r="A2409" s="198"/>
    </row>
    <row r="2410" spans="1:1" x14ac:dyDescent="0.25">
      <c r="A2410" s="198"/>
    </row>
    <row r="2411" spans="1:1" x14ac:dyDescent="0.25">
      <c r="A2411" s="169"/>
    </row>
    <row r="2412" spans="1:1" x14ac:dyDescent="0.25">
      <c r="A2412" s="198"/>
    </row>
    <row r="2413" spans="1:1" x14ac:dyDescent="0.25">
      <c r="A2413" s="198"/>
    </row>
    <row r="2414" spans="1:1" x14ac:dyDescent="0.25">
      <c r="A2414" s="169"/>
    </row>
    <row r="2415" spans="1:1" x14ac:dyDescent="0.25">
      <c r="A2415" s="198"/>
    </row>
    <row r="2416" spans="1:1" x14ac:dyDescent="0.25">
      <c r="A2416" s="198"/>
    </row>
    <row r="2417" spans="1:1" x14ac:dyDescent="0.25">
      <c r="A2417" s="169"/>
    </row>
    <row r="2418" spans="1:1" x14ac:dyDescent="0.25">
      <c r="A2418" s="198"/>
    </row>
    <row r="2419" spans="1:1" x14ac:dyDescent="0.25">
      <c r="A2419" s="198"/>
    </row>
    <row r="2420" spans="1:1" x14ac:dyDescent="0.25">
      <c r="A2420" s="169"/>
    </row>
    <row r="2421" spans="1:1" x14ac:dyDescent="0.25">
      <c r="A2421" s="198"/>
    </row>
    <row r="2422" spans="1:1" x14ac:dyDescent="0.25">
      <c r="A2422" s="198"/>
    </row>
    <row r="2423" spans="1:1" x14ac:dyDescent="0.25">
      <c r="A2423" s="169"/>
    </row>
    <row r="2424" spans="1:1" x14ac:dyDescent="0.25">
      <c r="A2424" s="198"/>
    </row>
    <row r="2425" spans="1:1" x14ac:dyDescent="0.25">
      <c r="A2425" s="198"/>
    </row>
    <row r="2426" spans="1:1" x14ac:dyDescent="0.25">
      <c r="A2426" s="169"/>
    </row>
    <row r="2427" spans="1:1" x14ac:dyDescent="0.25">
      <c r="A2427" s="198"/>
    </row>
    <row r="2428" spans="1:1" x14ac:dyDescent="0.25">
      <c r="A2428" s="198"/>
    </row>
    <row r="2429" spans="1:1" x14ac:dyDescent="0.25">
      <c r="A2429" s="169"/>
    </row>
    <row r="2430" spans="1:1" x14ac:dyDescent="0.25">
      <c r="A2430" s="198"/>
    </row>
    <row r="2431" spans="1:1" x14ac:dyDescent="0.25">
      <c r="A2431" s="198"/>
    </row>
    <row r="2432" spans="1:1" x14ac:dyDescent="0.25">
      <c r="A2432" s="169"/>
    </row>
    <row r="2433" spans="1:1" x14ac:dyDescent="0.25">
      <c r="A2433" s="198"/>
    </row>
    <row r="2434" spans="1:1" x14ac:dyDescent="0.25">
      <c r="A2434" s="198"/>
    </row>
    <row r="2435" spans="1:1" x14ac:dyDescent="0.25">
      <c r="A2435" s="169"/>
    </row>
    <row r="2436" spans="1:1" x14ac:dyDescent="0.25">
      <c r="A2436" s="198"/>
    </row>
    <row r="2437" spans="1:1" x14ac:dyDescent="0.25">
      <c r="A2437" s="198"/>
    </row>
    <row r="2438" spans="1:1" x14ac:dyDescent="0.25">
      <c r="A2438" s="169"/>
    </row>
    <row r="2439" spans="1:1" x14ac:dyDescent="0.25">
      <c r="A2439" s="198"/>
    </row>
    <row r="2440" spans="1:1" x14ac:dyDescent="0.25">
      <c r="A2440" s="198"/>
    </row>
    <row r="2441" spans="1:1" x14ac:dyDescent="0.25">
      <c r="A2441" s="169"/>
    </row>
    <row r="2442" spans="1:1" x14ac:dyDescent="0.25">
      <c r="A2442" s="198"/>
    </row>
    <row r="2443" spans="1:1" x14ac:dyDescent="0.25">
      <c r="A2443" s="198"/>
    </row>
    <row r="2444" spans="1:1" x14ac:dyDescent="0.25">
      <c r="A2444" s="169"/>
    </row>
    <row r="2445" spans="1:1" x14ac:dyDescent="0.25">
      <c r="A2445" s="198"/>
    </row>
    <row r="2446" spans="1:1" x14ac:dyDescent="0.25">
      <c r="A2446" s="198"/>
    </row>
    <row r="2447" spans="1:1" x14ac:dyDescent="0.25">
      <c r="A2447" s="169"/>
    </row>
    <row r="2448" spans="1:1" x14ac:dyDescent="0.25">
      <c r="A2448" s="198"/>
    </row>
    <row r="2449" spans="1:1" x14ac:dyDescent="0.25">
      <c r="A2449" s="198"/>
    </row>
    <row r="2450" spans="1:1" x14ac:dyDescent="0.25">
      <c r="A2450" s="169"/>
    </row>
    <row r="2451" spans="1:1" x14ac:dyDescent="0.25">
      <c r="A2451" s="198"/>
    </row>
    <row r="2452" spans="1:1" x14ac:dyDescent="0.25">
      <c r="A2452" s="198"/>
    </row>
    <row r="2453" spans="1:1" x14ac:dyDescent="0.25">
      <c r="A2453" s="169"/>
    </row>
    <row r="2454" spans="1:1" x14ac:dyDescent="0.25">
      <c r="A2454" s="198"/>
    </row>
    <row r="2455" spans="1:1" x14ac:dyDescent="0.25">
      <c r="A2455" s="198"/>
    </row>
    <row r="2456" spans="1:1" x14ac:dyDescent="0.25">
      <c r="A2456" s="169"/>
    </row>
    <row r="2457" spans="1:1" x14ac:dyDescent="0.25">
      <c r="A2457" s="198"/>
    </row>
    <row r="2458" spans="1:1" x14ac:dyDescent="0.25">
      <c r="A2458" s="198"/>
    </row>
    <row r="2459" spans="1:1" x14ac:dyDescent="0.25">
      <c r="A2459" s="169"/>
    </row>
    <row r="2460" spans="1:1" x14ac:dyDescent="0.25">
      <c r="A2460" s="198"/>
    </row>
    <row r="2461" spans="1:1" x14ac:dyDescent="0.25">
      <c r="A2461" s="198"/>
    </row>
    <row r="2462" spans="1:1" x14ac:dyDescent="0.25">
      <c r="A2462" s="169"/>
    </row>
    <row r="2463" spans="1:1" x14ac:dyDescent="0.25">
      <c r="A2463" s="198"/>
    </row>
    <row r="2464" spans="1:1" x14ac:dyDescent="0.25">
      <c r="A2464" s="198"/>
    </row>
    <row r="2465" spans="1:1" x14ac:dyDescent="0.25">
      <c r="A2465" s="169"/>
    </row>
    <row r="2466" spans="1:1" x14ac:dyDescent="0.25">
      <c r="A2466" s="198"/>
    </row>
    <row r="2467" spans="1:1" x14ac:dyDescent="0.25">
      <c r="A2467" s="198"/>
    </row>
    <row r="2468" spans="1:1" x14ac:dyDescent="0.25">
      <c r="A2468" s="169"/>
    </row>
    <row r="2469" spans="1:1" x14ac:dyDescent="0.25">
      <c r="A2469" s="198"/>
    </row>
    <row r="2470" spans="1:1" x14ac:dyDescent="0.25">
      <c r="A2470" s="198"/>
    </row>
    <row r="2471" spans="1:1" x14ac:dyDescent="0.25">
      <c r="A2471" s="169"/>
    </row>
    <row r="2472" spans="1:1" x14ac:dyDescent="0.25">
      <c r="A2472" s="198"/>
    </row>
    <row r="2473" spans="1:1" x14ac:dyDescent="0.25">
      <c r="A2473" s="198"/>
    </row>
    <row r="2474" spans="1:1" x14ac:dyDescent="0.25">
      <c r="A2474" s="169"/>
    </row>
    <row r="2475" spans="1:1" x14ac:dyDescent="0.25">
      <c r="A2475" s="198"/>
    </row>
    <row r="2476" spans="1:1" x14ac:dyDescent="0.25">
      <c r="A2476" s="198"/>
    </row>
    <row r="2477" spans="1:1" x14ac:dyDescent="0.25">
      <c r="A2477" s="169"/>
    </row>
    <row r="2478" spans="1:1" x14ac:dyDescent="0.25">
      <c r="A2478" s="198"/>
    </row>
    <row r="2479" spans="1:1" x14ac:dyDescent="0.25">
      <c r="A2479" s="198"/>
    </row>
    <row r="2480" spans="1:1" x14ac:dyDescent="0.25">
      <c r="A2480" s="169"/>
    </row>
    <row r="2481" spans="1:1" x14ac:dyDescent="0.25">
      <c r="A2481" s="198"/>
    </row>
    <row r="2482" spans="1:1" x14ac:dyDescent="0.25">
      <c r="A2482" s="198"/>
    </row>
    <row r="2483" spans="1:1" x14ac:dyDescent="0.25">
      <c r="A2483" s="169"/>
    </row>
    <row r="2484" spans="1:1" x14ac:dyDescent="0.25">
      <c r="A2484" s="198"/>
    </row>
    <row r="2485" spans="1:1" x14ac:dyDescent="0.25">
      <c r="A2485" s="198"/>
    </row>
    <row r="2486" spans="1:1" x14ac:dyDescent="0.25">
      <c r="A2486" s="169"/>
    </row>
    <row r="2487" spans="1:1" x14ac:dyDescent="0.25">
      <c r="A2487" s="198"/>
    </row>
    <row r="2488" spans="1:1" x14ac:dyDescent="0.25">
      <c r="A2488" s="198"/>
    </row>
    <row r="2489" spans="1:1" x14ac:dyDescent="0.25">
      <c r="A2489" s="169"/>
    </row>
    <row r="2490" spans="1:1" x14ac:dyDescent="0.25">
      <c r="A2490" s="198"/>
    </row>
    <row r="2491" spans="1:1" x14ac:dyDescent="0.25">
      <c r="A2491" s="198"/>
    </row>
    <row r="2492" spans="1:1" x14ac:dyDescent="0.25">
      <c r="A2492" s="169"/>
    </row>
    <row r="2493" spans="1:1" x14ac:dyDescent="0.25">
      <c r="A2493" s="198"/>
    </row>
    <row r="2494" spans="1:1" x14ac:dyDescent="0.25">
      <c r="A2494" s="198"/>
    </row>
    <row r="2495" spans="1:1" x14ac:dyDescent="0.25">
      <c r="A2495" s="169"/>
    </row>
    <row r="2496" spans="1:1" x14ac:dyDescent="0.25">
      <c r="A2496" s="198"/>
    </row>
    <row r="2497" spans="1:1" x14ac:dyDescent="0.25">
      <c r="A2497" s="198"/>
    </row>
    <row r="2498" spans="1:1" x14ac:dyDescent="0.25">
      <c r="A2498" s="169"/>
    </row>
    <row r="2499" spans="1:1" x14ac:dyDescent="0.25">
      <c r="A2499" s="198"/>
    </row>
    <row r="2500" spans="1:1" x14ac:dyDescent="0.25">
      <c r="A2500" s="198"/>
    </row>
    <row r="2501" spans="1:1" x14ac:dyDescent="0.25">
      <c r="A2501" s="169"/>
    </row>
    <row r="2502" spans="1:1" x14ac:dyDescent="0.25">
      <c r="A2502" s="198"/>
    </row>
    <row r="2503" spans="1:1" x14ac:dyDescent="0.25">
      <c r="A2503" s="198"/>
    </row>
    <row r="2504" spans="1:1" x14ac:dyDescent="0.25">
      <c r="A2504" s="169"/>
    </row>
    <row r="2505" spans="1:1" x14ac:dyDescent="0.25">
      <c r="A2505" s="198"/>
    </row>
    <row r="2506" spans="1:1" x14ac:dyDescent="0.25">
      <c r="A2506" s="198"/>
    </row>
    <row r="2507" spans="1:1" x14ac:dyDescent="0.25">
      <c r="A2507" s="169"/>
    </row>
    <row r="2508" spans="1:1" x14ac:dyDescent="0.25">
      <c r="A2508" s="198"/>
    </row>
    <row r="2509" spans="1:1" x14ac:dyDescent="0.25">
      <c r="A2509" s="198"/>
    </row>
    <row r="2510" spans="1:1" x14ac:dyDescent="0.25">
      <c r="A2510" s="169"/>
    </row>
    <row r="2511" spans="1:1" x14ac:dyDescent="0.25">
      <c r="A2511" s="198"/>
    </row>
    <row r="2512" spans="1:1" x14ac:dyDescent="0.25">
      <c r="A2512" s="198"/>
    </row>
    <row r="2513" spans="1:1" x14ac:dyDescent="0.25">
      <c r="A2513" s="169"/>
    </row>
    <row r="2514" spans="1:1" x14ac:dyDescent="0.25">
      <c r="A2514" s="198"/>
    </row>
    <row r="2515" spans="1:1" x14ac:dyDescent="0.25">
      <c r="A2515" s="198"/>
    </row>
    <row r="2516" spans="1:1" x14ac:dyDescent="0.25">
      <c r="A2516" s="169"/>
    </row>
    <row r="2517" spans="1:1" x14ac:dyDescent="0.25">
      <c r="A2517" s="198"/>
    </row>
    <row r="2518" spans="1:1" x14ac:dyDescent="0.25">
      <c r="A2518" s="198"/>
    </row>
    <row r="2519" spans="1:1" x14ac:dyDescent="0.25">
      <c r="A2519" s="169"/>
    </row>
    <row r="2520" spans="1:1" x14ac:dyDescent="0.25">
      <c r="A2520" s="198"/>
    </row>
    <row r="2521" spans="1:1" x14ac:dyDescent="0.25">
      <c r="A2521" s="198"/>
    </row>
    <row r="2522" spans="1:1" x14ac:dyDescent="0.25">
      <c r="A2522" s="169"/>
    </row>
    <row r="2523" spans="1:1" x14ac:dyDescent="0.25">
      <c r="A2523" s="198"/>
    </row>
    <row r="2524" spans="1:1" x14ac:dyDescent="0.25">
      <c r="A2524" s="198"/>
    </row>
    <row r="2525" spans="1:1" x14ac:dyDescent="0.25">
      <c r="A2525" s="169"/>
    </row>
    <row r="2526" spans="1:1" x14ac:dyDescent="0.25">
      <c r="A2526" s="198"/>
    </row>
    <row r="2527" spans="1:1" x14ac:dyDescent="0.25">
      <c r="A2527" s="198"/>
    </row>
    <row r="2528" spans="1:1" x14ac:dyDescent="0.25">
      <c r="A2528" s="169"/>
    </row>
    <row r="2529" spans="1:1" x14ac:dyDescent="0.25">
      <c r="A2529" s="198"/>
    </row>
    <row r="2530" spans="1:1" x14ac:dyDescent="0.25">
      <c r="A2530" s="198"/>
    </row>
    <row r="2531" spans="1:1" x14ac:dyDescent="0.25">
      <c r="A2531" s="169"/>
    </row>
    <row r="2532" spans="1:1" x14ac:dyDescent="0.25">
      <c r="A2532" s="198"/>
    </row>
    <row r="2533" spans="1:1" x14ac:dyDescent="0.25">
      <c r="A2533" s="198"/>
    </row>
    <row r="2534" spans="1:1" x14ac:dyDescent="0.25">
      <c r="A2534" s="169"/>
    </row>
    <row r="2535" spans="1:1" x14ac:dyDescent="0.25">
      <c r="A2535" s="198"/>
    </row>
    <row r="2536" spans="1:1" x14ac:dyDescent="0.25">
      <c r="A2536" s="198"/>
    </row>
    <row r="2537" spans="1:1" x14ac:dyDescent="0.25">
      <c r="A2537" s="169"/>
    </row>
    <row r="2538" spans="1:1" x14ac:dyDescent="0.25">
      <c r="A2538" s="198"/>
    </row>
    <row r="2539" spans="1:1" x14ac:dyDescent="0.25">
      <c r="A2539" s="198"/>
    </row>
    <row r="2540" spans="1:1" x14ac:dyDescent="0.25">
      <c r="A2540" s="169"/>
    </row>
    <row r="2541" spans="1:1" x14ac:dyDescent="0.25">
      <c r="A2541" s="198"/>
    </row>
    <row r="2542" spans="1:1" x14ac:dyDescent="0.25">
      <c r="A2542" s="198"/>
    </row>
    <row r="2543" spans="1:1" x14ac:dyDescent="0.25">
      <c r="A2543" s="169"/>
    </row>
    <row r="2544" spans="1:1" x14ac:dyDescent="0.25">
      <c r="A2544" s="198"/>
    </row>
    <row r="2545" spans="1:1" x14ac:dyDescent="0.25">
      <c r="A2545" s="198"/>
    </row>
    <row r="2546" spans="1:1" x14ac:dyDescent="0.25">
      <c r="A2546" s="169"/>
    </row>
    <row r="2547" spans="1:1" x14ac:dyDescent="0.25">
      <c r="A2547" s="198"/>
    </row>
    <row r="2548" spans="1:1" x14ac:dyDescent="0.25">
      <c r="A2548" s="198"/>
    </row>
    <row r="2549" spans="1:1" x14ac:dyDescent="0.25">
      <c r="A2549" s="169"/>
    </row>
    <row r="2550" spans="1:1" x14ac:dyDescent="0.25">
      <c r="A2550" s="198"/>
    </row>
    <row r="2551" spans="1:1" x14ac:dyDescent="0.25">
      <c r="A2551" s="198"/>
    </row>
    <row r="2552" spans="1:1" x14ac:dyDescent="0.25">
      <c r="A2552" s="169"/>
    </row>
    <row r="2553" spans="1:1" x14ac:dyDescent="0.25">
      <c r="A2553" s="198"/>
    </row>
    <row r="2554" spans="1:1" x14ac:dyDescent="0.25">
      <c r="A2554" s="198"/>
    </row>
    <row r="2555" spans="1:1" x14ac:dyDescent="0.25">
      <c r="A2555" s="169"/>
    </row>
    <row r="2556" spans="1:1" x14ac:dyDescent="0.25">
      <c r="A2556" s="198"/>
    </row>
    <row r="2557" spans="1:1" x14ac:dyDescent="0.25">
      <c r="A2557" s="198"/>
    </row>
    <row r="2558" spans="1:1" x14ac:dyDescent="0.25">
      <c r="A2558" s="169"/>
    </row>
    <row r="2559" spans="1:1" x14ac:dyDescent="0.25">
      <c r="A2559" s="198"/>
    </row>
    <row r="2560" spans="1:1" x14ac:dyDescent="0.25">
      <c r="A2560" s="198"/>
    </row>
    <row r="2561" spans="1:1" x14ac:dyDescent="0.25">
      <c r="A2561" s="169"/>
    </row>
    <row r="2562" spans="1:1" x14ac:dyDescent="0.25">
      <c r="A2562" s="198"/>
    </row>
    <row r="2563" spans="1:1" x14ac:dyDescent="0.25">
      <c r="A2563" s="198"/>
    </row>
    <row r="2564" spans="1:1" x14ac:dyDescent="0.25">
      <c r="A2564" s="169"/>
    </row>
    <row r="2565" spans="1:1" x14ac:dyDescent="0.25">
      <c r="A2565" s="198"/>
    </row>
    <row r="2566" spans="1:1" x14ac:dyDescent="0.25">
      <c r="A2566" s="198"/>
    </row>
    <row r="2567" spans="1:1" x14ac:dyDescent="0.25">
      <c r="A2567" s="169"/>
    </row>
    <row r="2568" spans="1:1" x14ac:dyDescent="0.25">
      <c r="A2568" s="198"/>
    </row>
    <row r="2569" spans="1:1" x14ac:dyDescent="0.25">
      <c r="A2569" s="198"/>
    </row>
    <row r="2570" spans="1:1" x14ac:dyDescent="0.25">
      <c r="A2570" s="169"/>
    </row>
    <row r="2571" spans="1:1" x14ac:dyDescent="0.25">
      <c r="A2571" s="198"/>
    </row>
    <row r="2572" spans="1:1" x14ac:dyDescent="0.25">
      <c r="A2572" s="198"/>
    </row>
    <row r="2573" spans="1:1" x14ac:dyDescent="0.25">
      <c r="A2573" s="169"/>
    </row>
    <row r="2574" spans="1:1" x14ac:dyDescent="0.25">
      <c r="A2574" s="198"/>
    </row>
    <row r="2575" spans="1:1" x14ac:dyDescent="0.25">
      <c r="A2575" s="198"/>
    </row>
    <row r="2576" spans="1:1" x14ac:dyDescent="0.25">
      <c r="A2576" s="169"/>
    </row>
    <row r="2577" spans="1:1" x14ac:dyDescent="0.25">
      <c r="A2577" s="198"/>
    </row>
    <row r="2578" spans="1:1" x14ac:dyDescent="0.25">
      <c r="A2578" s="198"/>
    </row>
    <row r="2579" spans="1:1" x14ac:dyDescent="0.25">
      <c r="A2579" s="169"/>
    </row>
    <row r="2580" spans="1:1" x14ac:dyDescent="0.25">
      <c r="A2580" s="198"/>
    </row>
    <row r="2581" spans="1:1" x14ac:dyDescent="0.25">
      <c r="A2581" s="198"/>
    </row>
    <row r="2582" spans="1:1" x14ac:dyDescent="0.25">
      <c r="A2582" s="169"/>
    </row>
    <row r="2583" spans="1:1" x14ac:dyDescent="0.25">
      <c r="A2583" s="198"/>
    </row>
    <row r="2584" spans="1:1" x14ac:dyDescent="0.25">
      <c r="A2584" s="198"/>
    </row>
    <row r="2585" spans="1:1" x14ac:dyDescent="0.25">
      <c r="A2585" s="169"/>
    </row>
    <row r="2586" spans="1:1" x14ac:dyDescent="0.25">
      <c r="A2586" s="198"/>
    </row>
    <row r="2587" spans="1:1" x14ac:dyDescent="0.25">
      <c r="A2587" s="198"/>
    </row>
    <row r="2588" spans="1:1" x14ac:dyDescent="0.25">
      <c r="A2588" s="169"/>
    </row>
    <row r="2589" spans="1:1" x14ac:dyDescent="0.25">
      <c r="A2589" s="198"/>
    </row>
    <row r="2590" spans="1:1" x14ac:dyDescent="0.25">
      <c r="A2590" s="198"/>
    </row>
    <row r="2591" spans="1:1" x14ac:dyDescent="0.25">
      <c r="A2591" s="169"/>
    </row>
    <row r="2592" spans="1:1" x14ac:dyDescent="0.25">
      <c r="A2592" s="198"/>
    </row>
    <row r="2593" spans="1:1" x14ac:dyDescent="0.25">
      <c r="A2593" s="198"/>
    </row>
    <row r="2594" spans="1:1" x14ac:dyDescent="0.25">
      <c r="A2594" s="169"/>
    </row>
    <row r="2595" spans="1:1" x14ac:dyDescent="0.25">
      <c r="A2595" s="198"/>
    </row>
    <row r="2596" spans="1:1" x14ac:dyDescent="0.25">
      <c r="A2596" s="198"/>
    </row>
    <row r="2597" spans="1:1" x14ac:dyDescent="0.25">
      <c r="A2597" s="169"/>
    </row>
    <row r="2598" spans="1:1" x14ac:dyDescent="0.25">
      <c r="A2598" s="198"/>
    </row>
    <row r="2599" spans="1:1" x14ac:dyDescent="0.25">
      <c r="A2599" s="198"/>
    </row>
    <row r="2600" spans="1:1" x14ac:dyDescent="0.25">
      <c r="A2600" s="169"/>
    </row>
    <row r="2601" spans="1:1" x14ac:dyDescent="0.25">
      <c r="A2601" s="198"/>
    </row>
    <row r="2602" spans="1:1" x14ac:dyDescent="0.25">
      <c r="A2602" s="198"/>
    </row>
    <row r="2603" spans="1:1" x14ac:dyDescent="0.25">
      <c r="A2603" s="169"/>
    </row>
    <row r="2604" spans="1:1" x14ac:dyDescent="0.25">
      <c r="A2604" s="198"/>
    </row>
    <row r="2605" spans="1:1" x14ac:dyDescent="0.25">
      <c r="A2605" s="198"/>
    </row>
    <row r="2606" spans="1:1" x14ac:dyDescent="0.25">
      <c r="A2606" s="169"/>
    </row>
    <row r="2607" spans="1:1" x14ac:dyDescent="0.25">
      <c r="A2607" s="198"/>
    </row>
    <row r="2608" spans="1:1" x14ac:dyDescent="0.25">
      <c r="A2608" s="198"/>
    </row>
    <row r="2609" spans="1:1" x14ac:dyDescent="0.25">
      <c r="A2609" s="169"/>
    </row>
    <row r="2610" spans="1:1" x14ac:dyDescent="0.25">
      <c r="A2610" s="198"/>
    </row>
    <row r="2611" spans="1:1" x14ac:dyDescent="0.25">
      <c r="A2611" s="198"/>
    </row>
    <row r="2612" spans="1:1" x14ac:dyDescent="0.25">
      <c r="A2612" s="169"/>
    </row>
    <row r="2613" spans="1:1" x14ac:dyDescent="0.25">
      <c r="A2613" s="198"/>
    </row>
    <row r="2614" spans="1:1" x14ac:dyDescent="0.25">
      <c r="A2614" s="198"/>
    </row>
    <row r="2615" spans="1:1" x14ac:dyDescent="0.25">
      <c r="A2615" s="169"/>
    </row>
    <row r="2616" spans="1:1" x14ac:dyDescent="0.25">
      <c r="A2616" s="198"/>
    </row>
    <row r="2617" spans="1:1" x14ac:dyDescent="0.25">
      <c r="A2617" s="198"/>
    </row>
    <row r="2618" spans="1:1" x14ac:dyDescent="0.25">
      <c r="A2618" s="169"/>
    </row>
    <row r="2619" spans="1:1" x14ac:dyDescent="0.25">
      <c r="A2619" s="198"/>
    </row>
    <row r="2620" spans="1:1" x14ac:dyDescent="0.25">
      <c r="A2620" s="198"/>
    </row>
    <row r="2621" spans="1:1" x14ac:dyDescent="0.25">
      <c r="A2621" s="169"/>
    </row>
    <row r="2622" spans="1:1" x14ac:dyDescent="0.25">
      <c r="A2622" s="198"/>
    </row>
    <row r="2623" spans="1:1" x14ac:dyDescent="0.25">
      <c r="A2623" s="198"/>
    </row>
    <row r="2624" spans="1:1" x14ac:dyDescent="0.25">
      <c r="A2624" s="169"/>
    </row>
    <row r="2625" spans="1:1" x14ac:dyDescent="0.25">
      <c r="A2625" s="198"/>
    </row>
    <row r="2626" spans="1:1" x14ac:dyDescent="0.25">
      <c r="A2626" s="198"/>
    </row>
    <row r="2627" spans="1:1" x14ac:dyDescent="0.25">
      <c r="A2627" s="169"/>
    </row>
    <row r="2628" spans="1:1" x14ac:dyDescent="0.25">
      <c r="A2628" s="198"/>
    </row>
    <row r="2629" spans="1:1" x14ac:dyDescent="0.25">
      <c r="A2629" s="198"/>
    </row>
    <row r="2630" spans="1:1" x14ac:dyDescent="0.25">
      <c r="A2630" s="169"/>
    </row>
    <row r="2631" spans="1:1" x14ac:dyDescent="0.25">
      <c r="A2631" s="198"/>
    </row>
    <row r="2632" spans="1:1" x14ac:dyDescent="0.25">
      <c r="A2632" s="198"/>
    </row>
    <row r="2633" spans="1:1" x14ac:dyDescent="0.25">
      <c r="A2633" s="169"/>
    </row>
    <row r="2634" spans="1:1" x14ac:dyDescent="0.25">
      <c r="A2634" s="198"/>
    </row>
    <row r="2635" spans="1:1" x14ac:dyDescent="0.25">
      <c r="A2635" s="198"/>
    </row>
    <row r="2636" spans="1:1" x14ac:dyDescent="0.25">
      <c r="A2636" s="169"/>
    </row>
    <row r="2637" spans="1:1" x14ac:dyDescent="0.25">
      <c r="A2637" s="198"/>
    </row>
    <row r="2638" spans="1:1" x14ac:dyDescent="0.25">
      <c r="A2638" s="198"/>
    </row>
    <row r="2639" spans="1:1" x14ac:dyDescent="0.25">
      <c r="A2639" s="169"/>
    </row>
    <row r="2640" spans="1:1" x14ac:dyDescent="0.25">
      <c r="A2640" s="198"/>
    </row>
    <row r="2641" spans="1:1" x14ac:dyDescent="0.25">
      <c r="A2641" s="198"/>
    </row>
    <row r="2642" spans="1:1" x14ac:dyDescent="0.25">
      <c r="A2642" s="169"/>
    </row>
    <row r="2643" spans="1:1" x14ac:dyDescent="0.25">
      <c r="A2643" s="198"/>
    </row>
    <row r="2644" spans="1:1" x14ac:dyDescent="0.25">
      <c r="A2644" s="198"/>
    </row>
    <row r="2645" spans="1:1" x14ac:dyDescent="0.25">
      <c r="A2645" s="169"/>
    </row>
    <row r="2646" spans="1:1" x14ac:dyDescent="0.25">
      <c r="A2646" s="198"/>
    </row>
    <row r="2647" spans="1:1" x14ac:dyDescent="0.25">
      <c r="A2647" s="198"/>
    </row>
    <row r="2648" spans="1:1" x14ac:dyDescent="0.25">
      <c r="A2648" s="169"/>
    </row>
    <row r="2649" spans="1:1" x14ac:dyDescent="0.25">
      <c r="A2649" s="198"/>
    </row>
    <row r="2650" spans="1:1" x14ac:dyDescent="0.25">
      <c r="A2650" s="198"/>
    </row>
    <row r="2651" spans="1:1" x14ac:dyDescent="0.25">
      <c r="A2651" s="169"/>
    </row>
    <row r="2652" spans="1:1" x14ac:dyDescent="0.25">
      <c r="A2652" s="198"/>
    </row>
    <row r="2653" spans="1:1" x14ac:dyDescent="0.25">
      <c r="A2653" s="198"/>
    </row>
    <row r="2654" spans="1:1" x14ac:dyDescent="0.25">
      <c r="A2654" s="169"/>
    </row>
    <row r="2655" spans="1:1" x14ac:dyDescent="0.25">
      <c r="A2655" s="198"/>
    </row>
    <row r="2656" spans="1:1" x14ac:dyDescent="0.25">
      <c r="A2656" s="198"/>
    </row>
    <row r="2657" spans="1:1" x14ac:dyDescent="0.25">
      <c r="A2657" s="169"/>
    </row>
    <row r="2658" spans="1:1" x14ac:dyDescent="0.25">
      <c r="A2658" s="198"/>
    </row>
    <row r="2659" spans="1:1" x14ac:dyDescent="0.25">
      <c r="A2659" s="198"/>
    </row>
    <row r="2660" spans="1:1" x14ac:dyDescent="0.25">
      <c r="A2660" s="169"/>
    </row>
    <row r="2661" spans="1:1" x14ac:dyDescent="0.25">
      <c r="A2661" s="198"/>
    </row>
    <row r="2662" spans="1:1" x14ac:dyDescent="0.25">
      <c r="A2662" s="198"/>
    </row>
    <row r="2663" spans="1:1" x14ac:dyDescent="0.25">
      <c r="A2663" s="169"/>
    </row>
    <row r="2664" spans="1:1" x14ac:dyDescent="0.25">
      <c r="A2664" s="198"/>
    </row>
    <row r="2665" spans="1:1" x14ac:dyDescent="0.25">
      <c r="A2665" s="198"/>
    </row>
    <row r="2666" spans="1:1" x14ac:dyDescent="0.25">
      <c r="A2666" s="169"/>
    </row>
    <row r="2667" spans="1:1" x14ac:dyDescent="0.25">
      <c r="A2667" s="198"/>
    </row>
    <row r="2668" spans="1:1" x14ac:dyDescent="0.25">
      <c r="A2668" s="198"/>
    </row>
    <row r="2669" spans="1:1" x14ac:dyDescent="0.25">
      <c r="A2669" s="169"/>
    </row>
    <row r="2670" spans="1:1" x14ac:dyDescent="0.25">
      <c r="A2670" s="198"/>
    </row>
    <row r="2671" spans="1:1" x14ac:dyDescent="0.25">
      <c r="A2671" s="198"/>
    </row>
    <row r="2672" spans="1:1" x14ac:dyDescent="0.25">
      <c r="A2672" s="169"/>
    </row>
    <row r="2673" spans="1:1" x14ac:dyDescent="0.25">
      <c r="A2673" s="198"/>
    </row>
    <row r="2674" spans="1:1" x14ac:dyDescent="0.25">
      <c r="A2674" s="198"/>
    </row>
    <row r="2675" spans="1:1" x14ac:dyDescent="0.25">
      <c r="A2675" s="169"/>
    </row>
    <row r="2676" spans="1:1" x14ac:dyDescent="0.25">
      <c r="A2676" s="198"/>
    </row>
    <row r="2677" spans="1:1" x14ac:dyDescent="0.25">
      <c r="A2677" s="198"/>
    </row>
    <row r="2678" spans="1:1" x14ac:dyDescent="0.25">
      <c r="A2678" s="169"/>
    </row>
    <row r="2679" spans="1:1" x14ac:dyDescent="0.25">
      <c r="A2679" s="198"/>
    </row>
    <row r="2680" spans="1:1" x14ac:dyDescent="0.25">
      <c r="A2680" s="198"/>
    </row>
    <row r="2681" spans="1:1" x14ac:dyDescent="0.25">
      <c r="A2681" s="169"/>
    </row>
    <row r="2682" spans="1:1" x14ac:dyDescent="0.25">
      <c r="A2682" s="198"/>
    </row>
    <row r="2683" spans="1:1" x14ac:dyDescent="0.25">
      <c r="A2683" s="198"/>
    </row>
    <row r="2684" spans="1:1" x14ac:dyDescent="0.25">
      <c r="A2684" s="169"/>
    </row>
    <row r="2685" spans="1:1" x14ac:dyDescent="0.25">
      <c r="A2685" s="198"/>
    </row>
    <row r="2686" spans="1:1" x14ac:dyDescent="0.25">
      <c r="A2686" s="198"/>
    </row>
    <row r="2687" spans="1:1" x14ac:dyDescent="0.25">
      <c r="A2687" s="169"/>
    </row>
    <row r="2688" spans="1:1" x14ac:dyDescent="0.25">
      <c r="A2688" s="198"/>
    </row>
    <row r="2689" spans="1:1" x14ac:dyDescent="0.25">
      <c r="A2689" s="198"/>
    </row>
    <row r="2690" spans="1:1" x14ac:dyDescent="0.25">
      <c r="A2690" s="169"/>
    </row>
    <row r="2691" spans="1:1" x14ac:dyDescent="0.25">
      <c r="A2691" s="198"/>
    </row>
    <row r="2692" spans="1:1" x14ac:dyDescent="0.25">
      <c r="A2692" s="198"/>
    </row>
    <row r="2693" spans="1:1" x14ac:dyDescent="0.25">
      <c r="A2693" s="169"/>
    </row>
    <row r="2694" spans="1:1" x14ac:dyDescent="0.25">
      <c r="A2694" s="198"/>
    </row>
    <row r="2695" spans="1:1" x14ac:dyDescent="0.25">
      <c r="A2695" s="198"/>
    </row>
    <row r="2696" spans="1:1" x14ac:dyDescent="0.25">
      <c r="A2696" s="169"/>
    </row>
    <row r="2697" spans="1:1" x14ac:dyDescent="0.25">
      <c r="A2697" s="198"/>
    </row>
    <row r="2698" spans="1:1" x14ac:dyDescent="0.25">
      <c r="A2698" s="198"/>
    </row>
    <row r="2699" spans="1:1" x14ac:dyDescent="0.25">
      <c r="A2699" s="169"/>
    </row>
    <row r="2700" spans="1:1" x14ac:dyDescent="0.25">
      <c r="A2700" s="198"/>
    </row>
    <row r="2701" spans="1:1" x14ac:dyDescent="0.25">
      <c r="A2701" s="198"/>
    </row>
    <row r="2702" spans="1:1" x14ac:dyDescent="0.25">
      <c r="A2702" s="169"/>
    </row>
    <row r="2703" spans="1:1" x14ac:dyDescent="0.25">
      <c r="A2703" s="198"/>
    </row>
    <row r="2704" spans="1:1" x14ac:dyDescent="0.25">
      <c r="A2704" s="198"/>
    </row>
    <row r="2705" spans="1:1" x14ac:dyDescent="0.25">
      <c r="A2705" s="169"/>
    </row>
    <row r="2706" spans="1:1" x14ac:dyDescent="0.25">
      <c r="A2706" s="198"/>
    </row>
    <row r="2707" spans="1:1" x14ac:dyDescent="0.25">
      <c r="A2707" s="198"/>
    </row>
    <row r="2708" spans="1:1" x14ac:dyDescent="0.25">
      <c r="A2708" s="169"/>
    </row>
    <row r="2709" spans="1:1" x14ac:dyDescent="0.25">
      <c r="A2709" s="198"/>
    </row>
    <row r="2710" spans="1:1" x14ac:dyDescent="0.25">
      <c r="A2710" s="198"/>
    </row>
    <row r="2711" spans="1:1" x14ac:dyDescent="0.25">
      <c r="A2711" s="169"/>
    </row>
    <row r="2712" spans="1:1" x14ac:dyDescent="0.25">
      <c r="A2712" s="198"/>
    </row>
    <row r="2713" spans="1:1" x14ac:dyDescent="0.25">
      <c r="A2713" s="198"/>
    </row>
    <row r="2714" spans="1:1" x14ac:dyDescent="0.25">
      <c r="A2714" s="169"/>
    </row>
    <row r="2715" spans="1:1" x14ac:dyDescent="0.25">
      <c r="A2715" s="198"/>
    </row>
    <row r="2716" spans="1:1" x14ac:dyDescent="0.25">
      <c r="A2716" s="198"/>
    </row>
    <row r="2717" spans="1:1" x14ac:dyDescent="0.25">
      <c r="A2717" s="169"/>
    </row>
    <row r="2718" spans="1:1" x14ac:dyDescent="0.25">
      <c r="A2718" s="198"/>
    </row>
    <row r="2719" spans="1:1" x14ac:dyDescent="0.25">
      <c r="A2719" s="198"/>
    </row>
    <row r="2720" spans="1:1" x14ac:dyDescent="0.25">
      <c r="A2720" s="169"/>
    </row>
    <row r="2721" spans="1:1" x14ac:dyDescent="0.25">
      <c r="A2721" s="198"/>
    </row>
    <row r="2722" spans="1:1" x14ac:dyDescent="0.25">
      <c r="A2722" s="198"/>
    </row>
    <row r="2723" spans="1:1" x14ac:dyDescent="0.25">
      <c r="A2723" s="169"/>
    </row>
    <row r="2724" spans="1:1" x14ac:dyDescent="0.25">
      <c r="A2724" s="198"/>
    </row>
    <row r="2725" spans="1:1" x14ac:dyDescent="0.25">
      <c r="A2725" s="198"/>
    </row>
    <row r="2726" spans="1:1" x14ac:dyDescent="0.25">
      <c r="A2726" s="169"/>
    </row>
    <row r="2727" spans="1:1" x14ac:dyDescent="0.25">
      <c r="A2727" s="198"/>
    </row>
    <row r="2728" spans="1:1" x14ac:dyDescent="0.25">
      <c r="A2728" s="198"/>
    </row>
    <row r="2729" spans="1:1" x14ac:dyDescent="0.25">
      <c r="A2729" s="169"/>
    </row>
    <row r="2730" spans="1:1" x14ac:dyDescent="0.25">
      <c r="A2730" s="198"/>
    </row>
    <row r="2731" spans="1:1" x14ac:dyDescent="0.25">
      <c r="A2731" s="198"/>
    </row>
    <row r="2732" spans="1:1" x14ac:dyDescent="0.25">
      <c r="A2732" s="169"/>
    </row>
    <row r="2733" spans="1:1" x14ac:dyDescent="0.25">
      <c r="A2733" s="198"/>
    </row>
    <row r="2734" spans="1:1" x14ac:dyDescent="0.25">
      <c r="A2734" s="198"/>
    </row>
    <row r="2735" spans="1:1" x14ac:dyDescent="0.25">
      <c r="A2735" s="169"/>
    </row>
    <row r="2736" spans="1:1" x14ac:dyDescent="0.25">
      <c r="A2736" s="198"/>
    </row>
    <row r="2737" spans="1:1" x14ac:dyDescent="0.25">
      <c r="A2737" s="198"/>
    </row>
    <row r="2738" spans="1:1" x14ac:dyDescent="0.25">
      <c r="A2738" s="169"/>
    </row>
    <row r="2739" spans="1:1" x14ac:dyDescent="0.25">
      <c r="A2739" s="198"/>
    </row>
    <row r="2740" spans="1:1" x14ac:dyDescent="0.25">
      <c r="A2740" s="198"/>
    </row>
    <row r="2741" spans="1:1" x14ac:dyDescent="0.25">
      <c r="A2741" s="169"/>
    </row>
    <row r="2742" spans="1:1" x14ac:dyDescent="0.25">
      <c r="A2742" s="198"/>
    </row>
    <row r="2743" spans="1:1" x14ac:dyDescent="0.25">
      <c r="A2743" s="198"/>
    </row>
    <row r="2744" spans="1:1" x14ac:dyDescent="0.25">
      <c r="A2744" s="169"/>
    </row>
    <row r="2745" spans="1:1" x14ac:dyDescent="0.25">
      <c r="A2745" s="198"/>
    </row>
    <row r="2746" spans="1:1" x14ac:dyDescent="0.25">
      <c r="A2746" s="198"/>
    </row>
    <row r="2747" spans="1:1" x14ac:dyDescent="0.25">
      <c r="A2747" s="169"/>
    </row>
    <row r="2748" spans="1:1" x14ac:dyDescent="0.25">
      <c r="A2748" s="198"/>
    </row>
    <row r="2749" spans="1:1" x14ac:dyDescent="0.25">
      <c r="A2749" s="198"/>
    </row>
    <row r="2750" spans="1:1" x14ac:dyDescent="0.25">
      <c r="A2750" s="169"/>
    </row>
    <row r="2751" spans="1:1" x14ac:dyDescent="0.25">
      <c r="A2751" s="198"/>
    </row>
    <row r="2752" spans="1:1" x14ac:dyDescent="0.25">
      <c r="A2752" s="198"/>
    </row>
    <row r="2753" spans="1:1" x14ac:dyDescent="0.25">
      <c r="A2753" s="169"/>
    </row>
    <row r="2754" spans="1:1" x14ac:dyDescent="0.25">
      <c r="A2754" s="198"/>
    </row>
    <row r="2755" spans="1:1" x14ac:dyDescent="0.25">
      <c r="A2755" s="198"/>
    </row>
    <row r="2756" spans="1:1" x14ac:dyDescent="0.25">
      <c r="A2756" s="169"/>
    </row>
    <row r="2757" spans="1:1" x14ac:dyDescent="0.25">
      <c r="A2757" s="198"/>
    </row>
    <row r="2758" spans="1:1" x14ac:dyDescent="0.25">
      <c r="A2758" s="198"/>
    </row>
    <row r="2759" spans="1:1" x14ac:dyDescent="0.25">
      <c r="A2759" s="169"/>
    </row>
    <row r="2760" spans="1:1" x14ac:dyDescent="0.25">
      <c r="A2760" s="198"/>
    </row>
    <row r="2761" spans="1:1" x14ac:dyDescent="0.25">
      <c r="A2761" s="198"/>
    </row>
    <row r="2762" spans="1:1" x14ac:dyDescent="0.25">
      <c r="A2762" s="169"/>
    </row>
    <row r="2763" spans="1:1" x14ac:dyDescent="0.25">
      <c r="A2763" s="198"/>
    </row>
    <row r="2764" spans="1:1" x14ac:dyDescent="0.25">
      <c r="A2764" s="198"/>
    </row>
    <row r="2765" spans="1:1" x14ac:dyDescent="0.25">
      <c r="A2765" s="169"/>
    </row>
    <row r="2766" spans="1:1" x14ac:dyDescent="0.25">
      <c r="A2766" s="198"/>
    </row>
    <row r="2767" spans="1:1" x14ac:dyDescent="0.25">
      <c r="A2767" s="198"/>
    </row>
    <row r="2768" spans="1:1" x14ac:dyDescent="0.25">
      <c r="A2768" s="169"/>
    </row>
    <row r="2769" spans="1:1" x14ac:dyDescent="0.25">
      <c r="A2769" s="198"/>
    </row>
    <row r="2770" spans="1:1" x14ac:dyDescent="0.25">
      <c r="A2770" s="198"/>
    </row>
    <row r="2771" spans="1:1" x14ac:dyDescent="0.25">
      <c r="A2771" s="169"/>
    </row>
    <row r="2772" spans="1:1" x14ac:dyDescent="0.25">
      <c r="A2772" s="198"/>
    </row>
    <row r="2773" spans="1:1" x14ac:dyDescent="0.25">
      <c r="A2773" s="198"/>
    </row>
    <row r="2774" spans="1:1" x14ac:dyDescent="0.25">
      <c r="A2774" s="169"/>
    </row>
    <row r="2775" spans="1:1" x14ac:dyDescent="0.25">
      <c r="A2775" s="198"/>
    </row>
    <row r="2776" spans="1:1" x14ac:dyDescent="0.25">
      <c r="A2776" s="198"/>
    </row>
    <row r="2777" spans="1:1" x14ac:dyDescent="0.25">
      <c r="A2777" s="169"/>
    </row>
    <row r="2778" spans="1:1" x14ac:dyDescent="0.25">
      <c r="A2778" s="198"/>
    </row>
    <row r="2779" spans="1:1" x14ac:dyDescent="0.25">
      <c r="A2779" s="198"/>
    </row>
    <row r="2780" spans="1:1" x14ac:dyDescent="0.25">
      <c r="A2780" s="169"/>
    </row>
    <row r="2781" spans="1:1" x14ac:dyDescent="0.25">
      <c r="A2781" s="198"/>
    </row>
    <row r="2782" spans="1:1" x14ac:dyDescent="0.25">
      <c r="A2782" s="198"/>
    </row>
    <row r="2783" spans="1:1" x14ac:dyDescent="0.25">
      <c r="A2783" s="169"/>
    </row>
    <row r="2784" spans="1:1" x14ac:dyDescent="0.25">
      <c r="A2784" s="198"/>
    </row>
    <row r="2785" spans="1:1" x14ac:dyDescent="0.25">
      <c r="A2785" s="198"/>
    </row>
    <row r="2786" spans="1:1" x14ac:dyDescent="0.25">
      <c r="A2786" s="169"/>
    </row>
    <row r="2787" spans="1:1" x14ac:dyDescent="0.25">
      <c r="A2787" s="198"/>
    </row>
    <row r="2788" spans="1:1" x14ac:dyDescent="0.25">
      <c r="A2788" s="198"/>
    </row>
    <row r="2789" spans="1:1" x14ac:dyDescent="0.25">
      <c r="A2789" s="169"/>
    </row>
    <row r="2790" spans="1:1" x14ac:dyDescent="0.25">
      <c r="A2790" s="198"/>
    </row>
    <row r="2791" spans="1:1" x14ac:dyDescent="0.25">
      <c r="A2791" s="198"/>
    </row>
    <row r="2792" spans="1:1" x14ac:dyDescent="0.25">
      <c r="A2792" s="169"/>
    </row>
    <row r="2793" spans="1:1" x14ac:dyDescent="0.25">
      <c r="A2793" s="198"/>
    </row>
    <row r="2794" spans="1:1" x14ac:dyDescent="0.25">
      <c r="A2794" s="198"/>
    </row>
    <row r="2795" spans="1:1" x14ac:dyDescent="0.25">
      <c r="A2795" s="169"/>
    </row>
    <row r="2796" spans="1:1" x14ac:dyDescent="0.25">
      <c r="A2796" s="198"/>
    </row>
    <row r="2797" spans="1:1" x14ac:dyDescent="0.25">
      <c r="A2797" s="198"/>
    </row>
    <row r="2798" spans="1:1" x14ac:dyDescent="0.25">
      <c r="A2798" s="169"/>
    </row>
    <row r="2799" spans="1:1" x14ac:dyDescent="0.25">
      <c r="A2799" s="198"/>
    </row>
    <row r="2800" spans="1:1" x14ac:dyDescent="0.25">
      <c r="A2800" s="198"/>
    </row>
    <row r="2801" spans="1:1" x14ac:dyDescent="0.25">
      <c r="A2801" s="169"/>
    </row>
    <row r="2802" spans="1:1" x14ac:dyDescent="0.25">
      <c r="A2802" s="198"/>
    </row>
    <row r="2803" spans="1:1" x14ac:dyDescent="0.25">
      <c r="A2803" s="198"/>
    </row>
    <row r="2804" spans="1:1" x14ac:dyDescent="0.25">
      <c r="A2804" s="169"/>
    </row>
    <row r="2805" spans="1:1" x14ac:dyDescent="0.25">
      <c r="A2805" s="198"/>
    </row>
    <row r="2806" spans="1:1" x14ac:dyDescent="0.25">
      <c r="A2806" s="198"/>
    </row>
    <row r="2807" spans="1:1" x14ac:dyDescent="0.25">
      <c r="A2807" s="169"/>
    </row>
    <row r="2808" spans="1:1" x14ac:dyDescent="0.25">
      <c r="A2808" s="198"/>
    </row>
    <row r="2809" spans="1:1" x14ac:dyDescent="0.25">
      <c r="A2809" s="198"/>
    </row>
    <row r="2810" spans="1:1" x14ac:dyDescent="0.25">
      <c r="A2810" s="169"/>
    </row>
    <row r="2811" spans="1:1" x14ac:dyDescent="0.25">
      <c r="A2811" s="198"/>
    </row>
    <row r="2812" spans="1:1" x14ac:dyDescent="0.25">
      <c r="A2812" s="198"/>
    </row>
    <row r="2813" spans="1:1" x14ac:dyDescent="0.25">
      <c r="A2813" s="169"/>
    </row>
    <row r="2814" spans="1:1" x14ac:dyDescent="0.25">
      <c r="A2814" s="198"/>
    </row>
    <row r="2815" spans="1:1" x14ac:dyDescent="0.25">
      <c r="A2815" s="198"/>
    </row>
    <row r="2816" spans="1:1" x14ac:dyDescent="0.25">
      <c r="A2816" s="169"/>
    </row>
    <row r="2817" spans="1:1" x14ac:dyDescent="0.25">
      <c r="A2817" s="198"/>
    </row>
    <row r="2818" spans="1:1" x14ac:dyDescent="0.25">
      <c r="A2818" s="198"/>
    </row>
    <row r="2819" spans="1:1" x14ac:dyDescent="0.25">
      <c r="A2819" s="169"/>
    </row>
    <row r="2820" spans="1:1" x14ac:dyDescent="0.25">
      <c r="A2820" s="198"/>
    </row>
    <row r="2821" spans="1:1" x14ac:dyDescent="0.25">
      <c r="A2821" s="198"/>
    </row>
    <row r="2822" spans="1:1" x14ac:dyDescent="0.25">
      <c r="A2822" s="169"/>
    </row>
    <row r="2823" spans="1:1" x14ac:dyDescent="0.25">
      <c r="A2823" s="198"/>
    </row>
    <row r="2824" spans="1:1" x14ac:dyDescent="0.25">
      <c r="A2824" s="198"/>
    </row>
    <row r="2825" spans="1:1" x14ac:dyDescent="0.25">
      <c r="A2825" s="169"/>
    </row>
    <row r="2826" spans="1:1" x14ac:dyDescent="0.25">
      <c r="A2826" s="198"/>
    </row>
    <row r="2827" spans="1:1" x14ac:dyDescent="0.25">
      <c r="A2827" s="198"/>
    </row>
    <row r="2828" spans="1:1" x14ac:dyDescent="0.25">
      <c r="A2828" s="169"/>
    </row>
    <row r="2829" spans="1:1" x14ac:dyDescent="0.25">
      <c r="A2829" s="198"/>
    </row>
    <row r="2830" spans="1:1" x14ac:dyDescent="0.25">
      <c r="A2830" s="198"/>
    </row>
    <row r="2831" spans="1:1" x14ac:dyDescent="0.25">
      <c r="A2831" s="169"/>
    </row>
    <row r="2832" spans="1:1" x14ac:dyDescent="0.25">
      <c r="A2832" s="198"/>
    </row>
    <row r="2833" spans="1:1" x14ac:dyDescent="0.25">
      <c r="A2833" s="198"/>
    </row>
    <row r="2834" spans="1:1" x14ac:dyDescent="0.25">
      <c r="A2834" s="169"/>
    </row>
    <row r="2835" spans="1:1" x14ac:dyDescent="0.25">
      <c r="A2835" s="198"/>
    </row>
    <row r="2836" spans="1:1" x14ac:dyDescent="0.25">
      <c r="A2836" s="198"/>
    </row>
    <row r="2837" spans="1:1" x14ac:dyDescent="0.25">
      <c r="A2837" s="169"/>
    </row>
    <row r="2838" spans="1:1" x14ac:dyDescent="0.25">
      <c r="A2838" s="198"/>
    </row>
    <row r="2839" spans="1:1" x14ac:dyDescent="0.25">
      <c r="A2839" s="198"/>
    </row>
    <row r="2840" spans="1:1" x14ac:dyDescent="0.25">
      <c r="A2840" s="169"/>
    </row>
    <row r="2841" spans="1:1" x14ac:dyDescent="0.25">
      <c r="A2841" s="198"/>
    </row>
    <row r="2842" spans="1:1" x14ac:dyDescent="0.25">
      <c r="A2842" s="198"/>
    </row>
    <row r="2843" spans="1:1" x14ac:dyDescent="0.25">
      <c r="A2843" s="169"/>
    </row>
    <row r="2844" spans="1:1" x14ac:dyDescent="0.25">
      <c r="A2844" s="198"/>
    </row>
    <row r="2845" spans="1:1" x14ac:dyDescent="0.25">
      <c r="A2845" s="198"/>
    </row>
    <row r="2846" spans="1:1" x14ac:dyDescent="0.25">
      <c r="A2846" s="169"/>
    </row>
    <row r="2847" spans="1:1" x14ac:dyDescent="0.25">
      <c r="A2847" s="198"/>
    </row>
    <row r="2848" spans="1:1" x14ac:dyDescent="0.25">
      <c r="A2848" s="198"/>
    </row>
    <row r="2849" spans="1:1" x14ac:dyDescent="0.25">
      <c r="A2849" s="169"/>
    </row>
    <row r="2850" spans="1:1" x14ac:dyDescent="0.25">
      <c r="A2850" s="198"/>
    </row>
    <row r="2851" spans="1:1" x14ac:dyDescent="0.25">
      <c r="A2851" s="198"/>
    </row>
    <row r="2852" spans="1:1" x14ac:dyDescent="0.25">
      <c r="A2852" s="169"/>
    </row>
    <row r="2853" spans="1:1" x14ac:dyDescent="0.25">
      <c r="A2853" s="198"/>
    </row>
    <row r="2854" spans="1:1" x14ac:dyDescent="0.25">
      <c r="A2854" s="198"/>
    </row>
    <row r="2855" spans="1:1" x14ac:dyDescent="0.25">
      <c r="A2855" s="169"/>
    </row>
    <row r="2856" spans="1:1" x14ac:dyDescent="0.25">
      <c r="A2856" s="198"/>
    </row>
    <row r="2857" spans="1:1" x14ac:dyDescent="0.25">
      <c r="A2857" s="198"/>
    </row>
    <row r="2858" spans="1:1" x14ac:dyDescent="0.25">
      <c r="A2858" s="169"/>
    </row>
    <row r="2859" spans="1:1" x14ac:dyDescent="0.25">
      <c r="A2859" s="198"/>
    </row>
    <row r="2860" spans="1:1" x14ac:dyDescent="0.25">
      <c r="A2860" s="198"/>
    </row>
    <row r="2861" spans="1:1" x14ac:dyDescent="0.25">
      <c r="A2861" s="169"/>
    </row>
    <row r="2862" spans="1:1" x14ac:dyDescent="0.25">
      <c r="A2862" s="198"/>
    </row>
    <row r="2863" spans="1:1" x14ac:dyDescent="0.25">
      <c r="A2863" s="198"/>
    </row>
    <row r="2864" spans="1:1" x14ac:dyDescent="0.25">
      <c r="A2864" s="169"/>
    </row>
    <row r="2865" spans="1:1" x14ac:dyDescent="0.25">
      <c r="A2865" s="198"/>
    </row>
    <row r="2866" spans="1:1" x14ac:dyDescent="0.25">
      <c r="A2866" s="198"/>
    </row>
    <row r="2867" spans="1:1" x14ac:dyDescent="0.25">
      <c r="A2867" s="169"/>
    </row>
    <row r="2868" spans="1:1" x14ac:dyDescent="0.25">
      <c r="A2868" s="198"/>
    </row>
    <row r="2869" spans="1:1" x14ac:dyDescent="0.25">
      <c r="A2869" s="198"/>
    </row>
    <row r="2870" spans="1:1" x14ac:dyDescent="0.25">
      <c r="A2870" s="169"/>
    </row>
    <row r="2871" spans="1:1" x14ac:dyDescent="0.25">
      <c r="A2871" s="198"/>
    </row>
    <row r="2872" spans="1:1" x14ac:dyDescent="0.25">
      <c r="A2872" s="198"/>
    </row>
    <row r="2873" spans="1:1" x14ac:dyDescent="0.25">
      <c r="A2873" s="169"/>
    </row>
    <row r="2874" spans="1:1" x14ac:dyDescent="0.25">
      <c r="A2874" s="198"/>
    </row>
    <row r="2875" spans="1:1" x14ac:dyDescent="0.25">
      <c r="A2875" s="198"/>
    </row>
    <row r="2876" spans="1:1" x14ac:dyDescent="0.25">
      <c r="A2876" s="169"/>
    </row>
    <row r="2877" spans="1:1" x14ac:dyDescent="0.25">
      <c r="A2877" s="198"/>
    </row>
    <row r="2878" spans="1:1" x14ac:dyDescent="0.25">
      <c r="A2878" s="198"/>
    </row>
    <row r="2879" spans="1:1" x14ac:dyDescent="0.25">
      <c r="A2879" s="169"/>
    </row>
    <row r="2880" spans="1:1" x14ac:dyDescent="0.25">
      <c r="A2880" s="198"/>
    </row>
    <row r="2881" spans="1:1" x14ac:dyDescent="0.25">
      <c r="A2881" s="198"/>
    </row>
    <row r="2882" spans="1:1" x14ac:dyDescent="0.25">
      <c r="A2882" s="169"/>
    </row>
    <row r="2883" spans="1:1" x14ac:dyDescent="0.25">
      <c r="A2883" s="198"/>
    </row>
    <row r="2884" spans="1:1" x14ac:dyDescent="0.25">
      <c r="A2884" s="198"/>
    </row>
    <row r="2885" spans="1:1" x14ac:dyDescent="0.25">
      <c r="A2885" s="169"/>
    </row>
    <row r="2886" spans="1:1" x14ac:dyDescent="0.25">
      <c r="A2886" s="198"/>
    </row>
    <row r="2887" spans="1:1" x14ac:dyDescent="0.25">
      <c r="A2887" s="198"/>
    </row>
    <row r="2888" spans="1:1" x14ac:dyDescent="0.25">
      <c r="A2888" s="169"/>
    </row>
    <row r="2889" spans="1:1" x14ac:dyDescent="0.25">
      <c r="A2889" s="198"/>
    </row>
    <row r="2890" spans="1:1" x14ac:dyDescent="0.25">
      <c r="A2890" s="198"/>
    </row>
    <row r="2891" spans="1:1" x14ac:dyDescent="0.25">
      <c r="A2891" s="169"/>
    </row>
    <row r="2892" spans="1:1" x14ac:dyDescent="0.25">
      <c r="A2892" s="198"/>
    </row>
    <row r="2893" spans="1:1" x14ac:dyDescent="0.25">
      <c r="A2893" s="198"/>
    </row>
    <row r="2894" spans="1:1" x14ac:dyDescent="0.25">
      <c r="A2894" s="169"/>
    </row>
    <row r="2895" spans="1:1" x14ac:dyDescent="0.25">
      <c r="A2895" s="198"/>
    </row>
    <row r="2896" spans="1:1" x14ac:dyDescent="0.25">
      <c r="A2896" s="198"/>
    </row>
    <row r="2897" spans="1:1" x14ac:dyDescent="0.25">
      <c r="A2897" s="169"/>
    </row>
    <row r="2898" spans="1:1" x14ac:dyDescent="0.25">
      <c r="A2898" s="198"/>
    </row>
    <row r="2899" spans="1:1" x14ac:dyDescent="0.25">
      <c r="A2899" s="198"/>
    </row>
    <row r="2900" spans="1:1" x14ac:dyDescent="0.25">
      <c r="A2900" s="169"/>
    </row>
    <row r="2901" spans="1:1" x14ac:dyDescent="0.25">
      <c r="A2901" s="198"/>
    </row>
    <row r="2902" spans="1:1" x14ac:dyDescent="0.25">
      <c r="A2902" s="198"/>
    </row>
    <row r="2903" spans="1:1" x14ac:dyDescent="0.25">
      <c r="A2903" s="169"/>
    </row>
    <row r="2904" spans="1:1" x14ac:dyDescent="0.25">
      <c r="A2904" s="198"/>
    </row>
    <row r="2905" spans="1:1" x14ac:dyDescent="0.25">
      <c r="A2905" s="198"/>
    </row>
    <row r="2906" spans="1:1" x14ac:dyDescent="0.25">
      <c r="A2906" s="169"/>
    </row>
    <row r="2907" spans="1:1" x14ac:dyDescent="0.25">
      <c r="A2907" s="198"/>
    </row>
    <row r="2908" spans="1:1" x14ac:dyDescent="0.25">
      <c r="A2908" s="198"/>
    </row>
    <row r="2909" spans="1:1" x14ac:dyDescent="0.25">
      <c r="A2909" s="169"/>
    </row>
    <row r="2910" spans="1:1" x14ac:dyDescent="0.25">
      <c r="A2910" s="198"/>
    </row>
    <row r="2911" spans="1:1" x14ac:dyDescent="0.25">
      <c r="A2911" s="198"/>
    </row>
    <row r="2912" spans="1:1" x14ac:dyDescent="0.25">
      <c r="A2912" s="169"/>
    </row>
    <row r="2913" spans="1:1" x14ac:dyDescent="0.25">
      <c r="A2913" s="198"/>
    </row>
    <row r="2914" spans="1:1" x14ac:dyDescent="0.25">
      <c r="A2914" s="198"/>
    </row>
    <row r="2915" spans="1:1" x14ac:dyDescent="0.25">
      <c r="A2915" s="169"/>
    </row>
    <row r="2916" spans="1:1" x14ac:dyDescent="0.25">
      <c r="A2916" s="198"/>
    </row>
    <row r="2917" spans="1:1" x14ac:dyDescent="0.25">
      <c r="A2917" s="198"/>
    </row>
    <row r="2918" spans="1:1" x14ac:dyDescent="0.25">
      <c r="A2918" s="169"/>
    </row>
    <row r="2919" spans="1:1" x14ac:dyDescent="0.25">
      <c r="A2919" s="198"/>
    </row>
    <row r="2920" spans="1:1" x14ac:dyDescent="0.25">
      <c r="A2920" s="198"/>
    </row>
    <row r="2921" spans="1:1" x14ac:dyDescent="0.25">
      <c r="A2921" s="169"/>
    </row>
    <row r="2922" spans="1:1" x14ac:dyDescent="0.25">
      <c r="A2922" s="198"/>
    </row>
    <row r="2923" spans="1:1" x14ac:dyDescent="0.25">
      <c r="A2923" s="198"/>
    </row>
    <row r="2924" spans="1:1" x14ac:dyDescent="0.25">
      <c r="A2924" s="169"/>
    </row>
    <row r="2925" spans="1:1" x14ac:dyDescent="0.25">
      <c r="A2925" s="198"/>
    </row>
    <row r="2926" spans="1:1" x14ac:dyDescent="0.25">
      <c r="A2926" s="198"/>
    </row>
    <row r="2927" spans="1:1" x14ac:dyDescent="0.25">
      <c r="A2927" s="169"/>
    </row>
    <row r="2928" spans="1:1" x14ac:dyDescent="0.25">
      <c r="A2928" s="198"/>
    </row>
    <row r="2929" spans="1:1" x14ac:dyDescent="0.25">
      <c r="A2929" s="198"/>
    </row>
    <row r="2930" spans="1:1" x14ac:dyDescent="0.25">
      <c r="A2930" s="169"/>
    </row>
    <row r="2931" spans="1:1" x14ac:dyDescent="0.25">
      <c r="A2931" s="198"/>
    </row>
    <row r="2932" spans="1:1" x14ac:dyDescent="0.25">
      <c r="A2932" s="198"/>
    </row>
    <row r="2933" spans="1:1" x14ac:dyDescent="0.25">
      <c r="A2933" s="169"/>
    </row>
    <row r="2934" spans="1:1" x14ac:dyDescent="0.25">
      <c r="A2934" s="198"/>
    </row>
    <row r="2935" spans="1:1" x14ac:dyDescent="0.25">
      <c r="A2935" s="198"/>
    </row>
    <row r="2936" spans="1:1" x14ac:dyDescent="0.25">
      <c r="A2936" s="169"/>
    </row>
    <row r="2937" spans="1:1" x14ac:dyDescent="0.25">
      <c r="A2937" s="198"/>
    </row>
    <row r="2938" spans="1:1" x14ac:dyDescent="0.25">
      <c r="A2938" s="198"/>
    </row>
    <row r="2939" spans="1:1" x14ac:dyDescent="0.25">
      <c r="A2939" s="169"/>
    </row>
    <row r="2940" spans="1:1" x14ac:dyDescent="0.25">
      <c r="A2940" s="198"/>
    </row>
    <row r="2941" spans="1:1" x14ac:dyDescent="0.25">
      <c r="A2941" s="198"/>
    </row>
    <row r="2942" spans="1:1" x14ac:dyDescent="0.25">
      <c r="A2942" s="169"/>
    </row>
    <row r="2943" spans="1:1" x14ac:dyDescent="0.25">
      <c r="A2943" s="198"/>
    </row>
    <row r="2944" spans="1:1" x14ac:dyDescent="0.25">
      <c r="A2944" s="198"/>
    </row>
    <row r="2945" spans="1:1" x14ac:dyDescent="0.25">
      <c r="A2945" s="169"/>
    </row>
    <row r="2946" spans="1:1" x14ac:dyDescent="0.25">
      <c r="A2946" s="198"/>
    </row>
    <row r="2947" spans="1:1" x14ac:dyDescent="0.25">
      <c r="A2947" s="198"/>
    </row>
    <row r="2948" spans="1:1" x14ac:dyDescent="0.25">
      <c r="A2948" s="169"/>
    </row>
    <row r="2949" spans="1:1" x14ac:dyDescent="0.25">
      <c r="A2949" s="198"/>
    </row>
    <row r="2950" spans="1:1" x14ac:dyDescent="0.25">
      <c r="A2950" s="198"/>
    </row>
    <row r="2951" spans="1:1" x14ac:dyDescent="0.25">
      <c r="A2951" s="169"/>
    </row>
    <row r="2952" spans="1:1" x14ac:dyDescent="0.25">
      <c r="A2952" s="198"/>
    </row>
    <row r="2953" spans="1:1" x14ac:dyDescent="0.25">
      <c r="A2953" s="198"/>
    </row>
    <row r="2954" spans="1:1" x14ac:dyDescent="0.25">
      <c r="A2954" s="169"/>
    </row>
    <row r="2955" spans="1:1" x14ac:dyDescent="0.25">
      <c r="A2955" s="198"/>
    </row>
    <row r="2956" spans="1:1" x14ac:dyDescent="0.25">
      <c r="A2956" s="198"/>
    </row>
    <row r="2957" spans="1:1" x14ac:dyDescent="0.25">
      <c r="A2957" s="169"/>
    </row>
    <row r="2958" spans="1:1" x14ac:dyDescent="0.25">
      <c r="A2958" s="198"/>
    </row>
    <row r="2959" spans="1:1" x14ac:dyDescent="0.25">
      <c r="A2959" s="198"/>
    </row>
    <row r="2960" spans="1:1" x14ac:dyDescent="0.25">
      <c r="A2960" s="169"/>
    </row>
    <row r="2961" spans="1:1" x14ac:dyDescent="0.25">
      <c r="A2961" s="198"/>
    </row>
    <row r="2962" spans="1:1" x14ac:dyDescent="0.25">
      <c r="A2962" s="198"/>
    </row>
    <row r="2963" spans="1:1" x14ac:dyDescent="0.25">
      <c r="A2963" s="169"/>
    </row>
    <row r="2964" spans="1:1" x14ac:dyDescent="0.25">
      <c r="A2964" s="198"/>
    </row>
    <row r="2965" spans="1:1" x14ac:dyDescent="0.25">
      <c r="A2965" s="198"/>
    </row>
    <row r="2966" spans="1:1" x14ac:dyDescent="0.25">
      <c r="A2966" s="169"/>
    </row>
    <row r="2967" spans="1:1" x14ac:dyDescent="0.25">
      <c r="A2967" s="198"/>
    </row>
    <row r="2968" spans="1:1" x14ac:dyDescent="0.25">
      <c r="A2968" s="198"/>
    </row>
    <row r="2969" spans="1:1" x14ac:dyDescent="0.25">
      <c r="A2969" s="169"/>
    </row>
    <row r="2970" spans="1:1" x14ac:dyDescent="0.25">
      <c r="A2970" s="198"/>
    </row>
    <row r="2971" spans="1:1" x14ac:dyDescent="0.25">
      <c r="A2971" s="198"/>
    </row>
    <row r="2972" spans="1:1" x14ac:dyDescent="0.25">
      <c r="A2972" s="169"/>
    </row>
    <row r="2973" spans="1:1" x14ac:dyDescent="0.25">
      <c r="A2973" s="198"/>
    </row>
    <row r="2974" spans="1:1" x14ac:dyDescent="0.25">
      <c r="A2974" s="198"/>
    </row>
    <row r="2975" spans="1:1" x14ac:dyDescent="0.25">
      <c r="A2975" s="169"/>
    </row>
    <row r="2976" spans="1:1" x14ac:dyDescent="0.25">
      <c r="A2976" s="198"/>
    </row>
    <row r="2977" spans="1:1" x14ac:dyDescent="0.25">
      <c r="A2977" s="198"/>
    </row>
    <row r="2978" spans="1:1" x14ac:dyDescent="0.25">
      <c r="A2978" s="169"/>
    </row>
    <row r="2979" spans="1:1" x14ac:dyDescent="0.25">
      <c r="A2979" s="198"/>
    </row>
    <row r="2980" spans="1:1" x14ac:dyDescent="0.25">
      <c r="A2980" s="198"/>
    </row>
    <row r="2981" spans="1:1" x14ac:dyDescent="0.25">
      <c r="A2981" s="169"/>
    </row>
    <row r="2982" spans="1:1" x14ac:dyDescent="0.25">
      <c r="A2982" s="198"/>
    </row>
    <row r="2983" spans="1:1" x14ac:dyDescent="0.25">
      <c r="A2983" s="198"/>
    </row>
    <row r="2984" spans="1:1" x14ac:dyDescent="0.25">
      <c r="A2984" s="169"/>
    </row>
    <row r="2985" spans="1:1" x14ac:dyDescent="0.25">
      <c r="A2985" s="198"/>
    </row>
    <row r="2986" spans="1:1" x14ac:dyDescent="0.25">
      <c r="A2986" s="198"/>
    </row>
    <row r="2987" spans="1:1" x14ac:dyDescent="0.25">
      <c r="A2987" s="169"/>
    </row>
    <row r="2988" spans="1:1" x14ac:dyDescent="0.25">
      <c r="A2988" s="198"/>
    </row>
    <row r="2989" spans="1:1" x14ac:dyDescent="0.25">
      <c r="A2989" s="198"/>
    </row>
    <row r="2990" spans="1:1" x14ac:dyDescent="0.25">
      <c r="A2990" s="169"/>
    </row>
    <row r="2991" spans="1:1" x14ac:dyDescent="0.25">
      <c r="A2991" s="198"/>
    </row>
    <row r="2992" spans="1:1" x14ac:dyDescent="0.25">
      <c r="A2992" s="198"/>
    </row>
    <row r="2993" spans="1:1" x14ac:dyDescent="0.25">
      <c r="A2993" s="169"/>
    </row>
    <row r="2994" spans="1:1" x14ac:dyDescent="0.25">
      <c r="A2994" s="198"/>
    </row>
    <row r="2995" spans="1:1" x14ac:dyDescent="0.25">
      <c r="A2995" s="198"/>
    </row>
    <row r="2996" spans="1:1" x14ac:dyDescent="0.25">
      <c r="A2996" s="169"/>
    </row>
    <row r="2997" spans="1:1" x14ac:dyDescent="0.25">
      <c r="A2997" s="198"/>
    </row>
    <row r="2998" spans="1:1" x14ac:dyDescent="0.25">
      <c r="A2998" s="198"/>
    </row>
    <row r="2999" spans="1:1" x14ac:dyDescent="0.25">
      <c r="A2999" s="169"/>
    </row>
    <row r="3000" spans="1:1" x14ac:dyDescent="0.25">
      <c r="A3000" s="198"/>
    </row>
    <row r="3001" spans="1:1" x14ac:dyDescent="0.25">
      <c r="A3001" s="198"/>
    </row>
    <row r="3002" spans="1:1" x14ac:dyDescent="0.25">
      <c r="A3002" s="169"/>
    </row>
    <row r="3003" spans="1:1" x14ac:dyDescent="0.25">
      <c r="A3003" s="198"/>
    </row>
    <row r="3004" spans="1:1" x14ac:dyDescent="0.25">
      <c r="A3004" s="198"/>
    </row>
    <row r="3005" spans="1:1" x14ac:dyDescent="0.25">
      <c r="A3005" s="169"/>
    </row>
    <row r="3006" spans="1:1" x14ac:dyDescent="0.25">
      <c r="A3006" s="198"/>
    </row>
    <row r="3007" spans="1:1" x14ac:dyDescent="0.25">
      <c r="A3007" s="198"/>
    </row>
    <row r="3008" spans="1:1" x14ac:dyDescent="0.25">
      <c r="A3008" s="169"/>
    </row>
    <row r="3009" spans="1:1" x14ac:dyDescent="0.25">
      <c r="A3009" s="198"/>
    </row>
    <row r="3010" spans="1:1" x14ac:dyDescent="0.25">
      <c r="A3010" s="198"/>
    </row>
    <row r="3011" spans="1:1" x14ac:dyDescent="0.25">
      <c r="A3011" s="169"/>
    </row>
    <row r="3012" spans="1:1" x14ac:dyDescent="0.25">
      <c r="A3012" s="198"/>
    </row>
    <row r="3013" spans="1:1" x14ac:dyDescent="0.25">
      <c r="A3013" s="198"/>
    </row>
    <row r="3014" spans="1:1" x14ac:dyDescent="0.25">
      <c r="A3014" s="169"/>
    </row>
    <row r="3015" spans="1:1" x14ac:dyDescent="0.25">
      <c r="A3015" s="198"/>
    </row>
    <row r="3016" spans="1:1" x14ac:dyDescent="0.25">
      <c r="A3016" s="198"/>
    </row>
    <row r="3017" spans="1:1" x14ac:dyDescent="0.25">
      <c r="A3017" s="169"/>
    </row>
    <row r="3018" spans="1:1" x14ac:dyDescent="0.25">
      <c r="A3018" s="198"/>
    </row>
    <row r="3019" spans="1:1" x14ac:dyDescent="0.25">
      <c r="A3019" s="198"/>
    </row>
    <row r="3020" spans="1:1" x14ac:dyDescent="0.25">
      <c r="A3020" s="169"/>
    </row>
    <row r="3021" spans="1:1" x14ac:dyDescent="0.25">
      <c r="A3021" s="198"/>
    </row>
    <row r="3022" spans="1:1" x14ac:dyDescent="0.25">
      <c r="A3022" s="198"/>
    </row>
    <row r="3023" spans="1:1" x14ac:dyDescent="0.25">
      <c r="A3023" s="169"/>
    </row>
    <row r="3024" spans="1:1" x14ac:dyDescent="0.25">
      <c r="A3024" s="198"/>
    </row>
    <row r="3025" spans="1:1" x14ac:dyDescent="0.25">
      <c r="A3025" s="198"/>
    </row>
    <row r="3026" spans="1:1" x14ac:dyDescent="0.25">
      <c r="A3026" s="169"/>
    </row>
    <row r="3027" spans="1:1" x14ac:dyDescent="0.25">
      <c r="A3027" s="198"/>
    </row>
    <row r="3028" spans="1:1" x14ac:dyDescent="0.25">
      <c r="A3028" s="198"/>
    </row>
    <row r="3029" spans="1:1" x14ac:dyDescent="0.25">
      <c r="A3029" s="169"/>
    </row>
    <row r="3030" spans="1:1" x14ac:dyDescent="0.25">
      <c r="A3030" s="198"/>
    </row>
    <row r="3031" spans="1:1" x14ac:dyDescent="0.25">
      <c r="A3031" s="198"/>
    </row>
    <row r="3032" spans="1:1" x14ac:dyDescent="0.25">
      <c r="A3032" s="169"/>
    </row>
    <row r="3033" spans="1:1" x14ac:dyDescent="0.25">
      <c r="A3033" s="198"/>
    </row>
    <row r="3034" spans="1:1" x14ac:dyDescent="0.25">
      <c r="A3034" s="198"/>
    </row>
    <row r="3035" spans="1:1" x14ac:dyDescent="0.25">
      <c r="A3035" s="169"/>
    </row>
    <row r="3036" spans="1:1" x14ac:dyDescent="0.25">
      <c r="A3036" s="198"/>
    </row>
    <row r="3037" spans="1:1" x14ac:dyDescent="0.25">
      <c r="A3037" s="198"/>
    </row>
    <row r="3038" spans="1:1" x14ac:dyDescent="0.25">
      <c r="A3038" s="169"/>
    </row>
    <row r="3039" spans="1:1" x14ac:dyDescent="0.25">
      <c r="A3039" s="198"/>
    </row>
    <row r="3040" spans="1:1" x14ac:dyDescent="0.25">
      <c r="A3040" s="198"/>
    </row>
    <row r="3041" spans="1:1" x14ac:dyDescent="0.25">
      <c r="A3041" s="169"/>
    </row>
    <row r="3042" spans="1:1" x14ac:dyDescent="0.25">
      <c r="A3042" s="198"/>
    </row>
    <row r="3043" spans="1:1" x14ac:dyDescent="0.25">
      <c r="A3043" s="198"/>
    </row>
    <row r="3044" spans="1:1" x14ac:dyDescent="0.25">
      <c r="A3044" s="169"/>
    </row>
    <row r="3045" spans="1:1" x14ac:dyDescent="0.25">
      <c r="A3045" s="198"/>
    </row>
    <row r="3046" spans="1:1" x14ac:dyDescent="0.25">
      <c r="A3046" s="198"/>
    </row>
    <row r="3047" spans="1:1" x14ac:dyDescent="0.25">
      <c r="A3047" s="169"/>
    </row>
    <row r="3048" spans="1:1" x14ac:dyDescent="0.25">
      <c r="A3048" s="198"/>
    </row>
    <row r="3049" spans="1:1" x14ac:dyDescent="0.25">
      <c r="A3049" s="198"/>
    </row>
    <row r="3050" spans="1:1" x14ac:dyDescent="0.25">
      <c r="A3050" s="169"/>
    </row>
    <row r="3051" spans="1:1" x14ac:dyDescent="0.25">
      <c r="A3051" s="198"/>
    </row>
    <row r="3052" spans="1:1" x14ac:dyDescent="0.25">
      <c r="A3052" s="198"/>
    </row>
    <row r="3053" spans="1:1" x14ac:dyDescent="0.25">
      <c r="A3053" s="169"/>
    </row>
    <row r="3054" spans="1:1" x14ac:dyDescent="0.25">
      <c r="A3054" s="198"/>
    </row>
    <row r="3055" spans="1:1" x14ac:dyDescent="0.25">
      <c r="A3055" s="198"/>
    </row>
    <row r="3056" spans="1:1" x14ac:dyDescent="0.25">
      <c r="A3056" s="169"/>
    </row>
    <row r="3057" spans="1:1" x14ac:dyDescent="0.25">
      <c r="A3057" s="198"/>
    </row>
    <row r="3058" spans="1:1" x14ac:dyDescent="0.25">
      <c r="A3058" s="198"/>
    </row>
    <row r="3059" spans="1:1" x14ac:dyDescent="0.25">
      <c r="A3059" s="169"/>
    </row>
    <row r="3060" spans="1:1" x14ac:dyDescent="0.25">
      <c r="A3060" s="198"/>
    </row>
    <row r="3061" spans="1:1" x14ac:dyDescent="0.25">
      <c r="A3061" s="198"/>
    </row>
    <row r="3062" spans="1:1" x14ac:dyDescent="0.25">
      <c r="A3062" s="169"/>
    </row>
    <row r="3063" spans="1:1" x14ac:dyDescent="0.25">
      <c r="A3063" s="198"/>
    </row>
    <row r="3064" spans="1:1" x14ac:dyDescent="0.25">
      <c r="A3064" s="198"/>
    </row>
    <row r="3065" spans="1:1" x14ac:dyDescent="0.25">
      <c r="A3065" s="169"/>
    </row>
    <row r="3066" spans="1:1" x14ac:dyDescent="0.25">
      <c r="A3066" s="198"/>
    </row>
    <row r="3067" spans="1:1" x14ac:dyDescent="0.25">
      <c r="A3067" s="198"/>
    </row>
    <row r="3068" spans="1:1" x14ac:dyDescent="0.25">
      <c r="A3068" s="169"/>
    </row>
    <row r="3069" spans="1:1" x14ac:dyDescent="0.25">
      <c r="A3069" s="198"/>
    </row>
    <row r="3070" spans="1:1" x14ac:dyDescent="0.25">
      <c r="A3070" s="198"/>
    </row>
    <row r="3071" spans="1:1" x14ac:dyDescent="0.25">
      <c r="A3071" s="169"/>
    </row>
    <row r="3072" spans="1:1" x14ac:dyDescent="0.25">
      <c r="A3072" s="198"/>
    </row>
    <row r="3073" spans="1:1" x14ac:dyDescent="0.25">
      <c r="A3073" s="198"/>
    </row>
    <row r="3074" spans="1:1" x14ac:dyDescent="0.25">
      <c r="A3074" s="169"/>
    </row>
    <row r="3075" spans="1:1" x14ac:dyDescent="0.25">
      <c r="A3075" s="198"/>
    </row>
    <row r="3076" spans="1:1" x14ac:dyDescent="0.25">
      <c r="A3076" s="198"/>
    </row>
    <row r="3077" spans="1:1" x14ac:dyDescent="0.25">
      <c r="A3077" s="169"/>
    </row>
    <row r="3078" spans="1:1" x14ac:dyDescent="0.25">
      <c r="A3078" s="198"/>
    </row>
    <row r="3079" spans="1:1" x14ac:dyDescent="0.25">
      <c r="A3079" s="198"/>
    </row>
    <row r="3080" spans="1:1" x14ac:dyDescent="0.25">
      <c r="A3080" s="169"/>
    </row>
    <row r="3081" spans="1:1" x14ac:dyDescent="0.25">
      <c r="A3081" s="198"/>
    </row>
    <row r="3082" spans="1:1" x14ac:dyDescent="0.25">
      <c r="A3082" s="198"/>
    </row>
    <row r="3083" spans="1:1" x14ac:dyDescent="0.25">
      <c r="A3083" s="169"/>
    </row>
    <row r="3084" spans="1:1" x14ac:dyDescent="0.25">
      <c r="A3084" s="198"/>
    </row>
    <row r="3085" spans="1:1" x14ac:dyDescent="0.25">
      <c r="A3085" s="198"/>
    </row>
    <row r="3086" spans="1:1" x14ac:dyDescent="0.25">
      <c r="A3086" s="169"/>
    </row>
    <row r="3087" spans="1:1" x14ac:dyDescent="0.25">
      <c r="A3087" s="198"/>
    </row>
    <row r="3088" spans="1:1" x14ac:dyDescent="0.25">
      <c r="A3088" s="198"/>
    </row>
    <row r="3089" spans="1:1" x14ac:dyDescent="0.25">
      <c r="A3089" s="169"/>
    </row>
    <row r="3090" spans="1:1" x14ac:dyDescent="0.25">
      <c r="A3090" s="198"/>
    </row>
    <row r="3091" spans="1:1" x14ac:dyDescent="0.25">
      <c r="A3091" s="198"/>
    </row>
    <row r="3092" spans="1:1" x14ac:dyDescent="0.25">
      <c r="A3092" s="169"/>
    </row>
    <row r="3093" spans="1:1" x14ac:dyDescent="0.25">
      <c r="A3093" s="198"/>
    </row>
    <row r="3094" spans="1:1" x14ac:dyDescent="0.25">
      <c r="A3094" s="198"/>
    </row>
    <row r="3095" spans="1:1" x14ac:dyDescent="0.25">
      <c r="A3095" s="169"/>
    </row>
    <row r="3096" spans="1:1" x14ac:dyDescent="0.25">
      <c r="A3096" s="198"/>
    </row>
    <row r="3097" spans="1:1" x14ac:dyDescent="0.25">
      <c r="A3097" s="198"/>
    </row>
    <row r="3098" spans="1:1" x14ac:dyDescent="0.25">
      <c r="A3098" s="169"/>
    </row>
    <row r="3099" spans="1:1" x14ac:dyDescent="0.25">
      <c r="A3099" s="198"/>
    </row>
    <row r="3100" spans="1:1" x14ac:dyDescent="0.25">
      <c r="A3100" s="198"/>
    </row>
    <row r="3101" spans="1:1" x14ac:dyDescent="0.25">
      <c r="A3101" s="169"/>
    </row>
    <row r="3102" spans="1:1" x14ac:dyDescent="0.25">
      <c r="A3102" s="198"/>
    </row>
    <row r="3103" spans="1:1" x14ac:dyDescent="0.25">
      <c r="A3103" s="198"/>
    </row>
    <row r="3104" spans="1:1" x14ac:dyDescent="0.25">
      <c r="A3104" s="169"/>
    </row>
    <row r="3105" spans="1:1" x14ac:dyDescent="0.25">
      <c r="A3105" s="198"/>
    </row>
    <row r="3106" spans="1:1" x14ac:dyDescent="0.25">
      <c r="A3106" s="198"/>
    </row>
    <row r="3107" spans="1:1" x14ac:dyDescent="0.25">
      <c r="A3107" s="169"/>
    </row>
    <row r="3108" spans="1:1" x14ac:dyDescent="0.25">
      <c r="A3108" s="198"/>
    </row>
    <row r="3109" spans="1:1" x14ac:dyDescent="0.25">
      <c r="A3109" s="198"/>
    </row>
    <row r="3110" spans="1:1" x14ac:dyDescent="0.25">
      <c r="A3110" s="169"/>
    </row>
    <row r="3111" spans="1:1" x14ac:dyDescent="0.25">
      <c r="A3111" s="198"/>
    </row>
    <row r="3112" spans="1:1" x14ac:dyDescent="0.25">
      <c r="A3112" s="198"/>
    </row>
    <row r="3113" spans="1:1" x14ac:dyDescent="0.25">
      <c r="A3113" s="169"/>
    </row>
    <row r="3114" spans="1:1" x14ac:dyDescent="0.25">
      <c r="A3114" s="198"/>
    </row>
    <row r="3115" spans="1:1" x14ac:dyDescent="0.25">
      <c r="A3115" s="198"/>
    </row>
    <row r="3116" spans="1:1" x14ac:dyDescent="0.25">
      <c r="A3116" s="169"/>
    </row>
    <row r="3117" spans="1:1" x14ac:dyDescent="0.25">
      <c r="A3117" s="198"/>
    </row>
    <row r="3118" spans="1:1" x14ac:dyDescent="0.25">
      <c r="A3118" s="198"/>
    </row>
    <row r="3119" spans="1:1" x14ac:dyDescent="0.25">
      <c r="A3119" s="169"/>
    </row>
    <row r="3120" spans="1:1" x14ac:dyDescent="0.25">
      <c r="A3120" s="198"/>
    </row>
    <row r="3121" spans="1:1" x14ac:dyDescent="0.25">
      <c r="A3121" s="198"/>
    </row>
    <row r="3122" spans="1:1" x14ac:dyDescent="0.25">
      <c r="A3122" s="169"/>
    </row>
    <row r="3123" spans="1:1" x14ac:dyDescent="0.25">
      <c r="A3123" s="198"/>
    </row>
    <row r="3124" spans="1:1" x14ac:dyDescent="0.25">
      <c r="A3124" s="198"/>
    </row>
    <row r="3125" spans="1:1" x14ac:dyDescent="0.25">
      <c r="A3125" s="169"/>
    </row>
    <row r="3126" spans="1:1" x14ac:dyDescent="0.25">
      <c r="A3126" s="198"/>
    </row>
    <row r="3127" spans="1:1" x14ac:dyDescent="0.25">
      <c r="A3127" s="198"/>
    </row>
    <row r="3128" spans="1:1" x14ac:dyDescent="0.25">
      <c r="A3128" s="169"/>
    </row>
    <row r="3129" spans="1:1" x14ac:dyDescent="0.25">
      <c r="A3129" s="198"/>
    </row>
    <row r="3130" spans="1:1" x14ac:dyDescent="0.25">
      <c r="A3130" s="198"/>
    </row>
    <row r="3131" spans="1:1" x14ac:dyDescent="0.25">
      <c r="A3131" s="169"/>
    </row>
    <row r="3132" spans="1:1" x14ac:dyDescent="0.25">
      <c r="A3132" s="198"/>
    </row>
    <row r="3133" spans="1:1" x14ac:dyDescent="0.25">
      <c r="A3133" s="198"/>
    </row>
    <row r="3134" spans="1:1" x14ac:dyDescent="0.25">
      <c r="A3134" s="169"/>
    </row>
    <row r="3135" spans="1:1" x14ac:dyDescent="0.25">
      <c r="A3135" s="198"/>
    </row>
    <row r="3136" spans="1:1" x14ac:dyDescent="0.25">
      <c r="A3136" s="198"/>
    </row>
    <row r="3137" spans="1:1" x14ac:dyDescent="0.25">
      <c r="A3137" s="169"/>
    </row>
    <row r="3138" spans="1:1" x14ac:dyDescent="0.25">
      <c r="A3138" s="198"/>
    </row>
    <row r="3139" spans="1:1" x14ac:dyDescent="0.25">
      <c r="A3139" s="198"/>
    </row>
    <row r="3140" spans="1:1" x14ac:dyDescent="0.25">
      <c r="A3140" s="169"/>
    </row>
    <row r="3141" spans="1:1" x14ac:dyDescent="0.25">
      <c r="A3141" s="198"/>
    </row>
    <row r="3142" spans="1:1" x14ac:dyDescent="0.25">
      <c r="A3142" s="198"/>
    </row>
    <row r="3143" spans="1:1" x14ac:dyDescent="0.25">
      <c r="A3143" s="169"/>
    </row>
    <row r="3144" spans="1:1" x14ac:dyDescent="0.25">
      <c r="A3144" s="198"/>
    </row>
    <row r="3145" spans="1:1" x14ac:dyDescent="0.25">
      <c r="A3145" s="198"/>
    </row>
    <row r="3146" spans="1:1" x14ac:dyDescent="0.25">
      <c r="A3146" s="169"/>
    </row>
    <row r="3147" spans="1:1" x14ac:dyDescent="0.25">
      <c r="A3147" s="198"/>
    </row>
    <row r="3148" spans="1:1" x14ac:dyDescent="0.25">
      <c r="A3148" s="198"/>
    </row>
    <row r="3149" spans="1:1" x14ac:dyDescent="0.25">
      <c r="A3149" s="169"/>
    </row>
    <row r="3150" spans="1:1" x14ac:dyDescent="0.25">
      <c r="A3150" s="198"/>
    </row>
    <row r="3151" spans="1:1" x14ac:dyDescent="0.25">
      <c r="A3151" s="198"/>
    </row>
    <row r="3152" spans="1:1" x14ac:dyDescent="0.25">
      <c r="A3152" s="169"/>
    </row>
    <row r="3153" spans="1:1" x14ac:dyDescent="0.25">
      <c r="A3153" s="198"/>
    </row>
    <row r="3154" spans="1:1" x14ac:dyDescent="0.25">
      <c r="A3154" s="198"/>
    </row>
    <row r="3155" spans="1:1" x14ac:dyDescent="0.25">
      <c r="A3155" s="169"/>
    </row>
    <row r="3156" spans="1:1" x14ac:dyDescent="0.25">
      <c r="A3156" s="198"/>
    </row>
    <row r="3157" spans="1:1" x14ac:dyDescent="0.25">
      <c r="A3157" s="198"/>
    </row>
    <row r="3158" spans="1:1" x14ac:dyDescent="0.25">
      <c r="A3158" s="169"/>
    </row>
    <row r="3159" spans="1:1" x14ac:dyDescent="0.25">
      <c r="A3159" s="198"/>
    </row>
    <row r="3160" spans="1:1" x14ac:dyDescent="0.25">
      <c r="A3160" s="198"/>
    </row>
    <row r="3161" spans="1:1" x14ac:dyDescent="0.25">
      <c r="A3161" s="169"/>
    </row>
    <row r="3162" spans="1:1" x14ac:dyDescent="0.25">
      <c r="A3162" s="198"/>
    </row>
    <row r="3163" spans="1:1" x14ac:dyDescent="0.25">
      <c r="A3163" s="198"/>
    </row>
    <row r="3164" spans="1:1" x14ac:dyDescent="0.25">
      <c r="A3164" s="169"/>
    </row>
    <row r="3165" spans="1:1" x14ac:dyDescent="0.25">
      <c r="A3165" s="198"/>
    </row>
    <row r="3166" spans="1:1" x14ac:dyDescent="0.25">
      <c r="A3166" s="198"/>
    </row>
    <row r="3167" spans="1:1" x14ac:dyDescent="0.25">
      <c r="A3167" s="169"/>
    </row>
    <row r="3168" spans="1:1" x14ac:dyDescent="0.25">
      <c r="A3168" s="198"/>
    </row>
    <row r="3169" spans="1:1" x14ac:dyDescent="0.25">
      <c r="A3169" s="198"/>
    </row>
    <row r="3170" spans="1:1" x14ac:dyDescent="0.25">
      <c r="A3170" s="169"/>
    </row>
    <row r="3171" spans="1:1" x14ac:dyDescent="0.25">
      <c r="A3171" s="198"/>
    </row>
    <row r="3172" spans="1:1" x14ac:dyDescent="0.25">
      <c r="A3172" s="198"/>
    </row>
    <row r="3173" spans="1:1" x14ac:dyDescent="0.25">
      <c r="A3173" s="169"/>
    </row>
    <row r="3174" spans="1:1" x14ac:dyDescent="0.25">
      <c r="A3174" s="198"/>
    </row>
    <row r="3175" spans="1:1" x14ac:dyDescent="0.25">
      <c r="A3175" s="198"/>
    </row>
    <row r="3176" spans="1:1" x14ac:dyDescent="0.25">
      <c r="A3176" s="169"/>
    </row>
    <row r="3177" spans="1:1" x14ac:dyDescent="0.25">
      <c r="A3177" s="198"/>
    </row>
    <row r="3178" spans="1:1" x14ac:dyDescent="0.25">
      <c r="A3178" s="198"/>
    </row>
    <row r="3179" spans="1:1" x14ac:dyDescent="0.25">
      <c r="A3179" s="169"/>
    </row>
    <row r="3180" spans="1:1" x14ac:dyDescent="0.25">
      <c r="A3180" s="198"/>
    </row>
    <row r="3181" spans="1:1" x14ac:dyDescent="0.25">
      <c r="A3181" s="198"/>
    </row>
    <row r="3182" spans="1:1" x14ac:dyDescent="0.25">
      <c r="A3182" s="169"/>
    </row>
    <row r="3183" spans="1:1" x14ac:dyDescent="0.25">
      <c r="A3183" s="198"/>
    </row>
    <row r="3184" spans="1:1" x14ac:dyDescent="0.25">
      <c r="A3184" s="198"/>
    </row>
    <row r="3185" spans="1:1" x14ac:dyDescent="0.25">
      <c r="A3185" s="169"/>
    </row>
    <row r="3186" spans="1:1" x14ac:dyDescent="0.25">
      <c r="A3186" s="198"/>
    </row>
    <row r="3187" spans="1:1" x14ac:dyDescent="0.25">
      <c r="A3187" s="198"/>
    </row>
    <row r="3188" spans="1:1" x14ac:dyDescent="0.25">
      <c r="A3188" s="169"/>
    </row>
    <row r="3189" spans="1:1" x14ac:dyDescent="0.25">
      <c r="A3189" s="198"/>
    </row>
    <row r="3190" spans="1:1" x14ac:dyDescent="0.25">
      <c r="A3190" s="198"/>
    </row>
    <row r="3191" spans="1:1" x14ac:dyDescent="0.25">
      <c r="A3191" s="169"/>
    </row>
    <row r="3192" spans="1:1" x14ac:dyDescent="0.25">
      <c r="A3192" s="198"/>
    </row>
    <row r="3193" spans="1:1" x14ac:dyDescent="0.25">
      <c r="A3193" s="198"/>
    </row>
    <row r="3194" spans="1:1" x14ac:dyDescent="0.25">
      <c r="A3194" s="169"/>
    </row>
    <row r="3195" spans="1:1" x14ac:dyDescent="0.25">
      <c r="A3195" s="198"/>
    </row>
    <row r="3196" spans="1:1" x14ac:dyDescent="0.25">
      <c r="A3196" s="198"/>
    </row>
    <row r="3197" spans="1:1" x14ac:dyDescent="0.25">
      <c r="A3197" s="169"/>
    </row>
    <row r="3198" spans="1:1" x14ac:dyDescent="0.25">
      <c r="A3198" s="198"/>
    </row>
    <row r="3199" spans="1:1" x14ac:dyDescent="0.25">
      <c r="A3199" s="198"/>
    </row>
    <row r="3200" spans="1:1" x14ac:dyDescent="0.25">
      <c r="A3200" s="169"/>
    </row>
    <row r="3201" spans="1:1" x14ac:dyDescent="0.25">
      <c r="A3201" s="198"/>
    </row>
    <row r="3202" spans="1:1" x14ac:dyDescent="0.25">
      <c r="A3202" s="198"/>
    </row>
    <row r="3203" spans="1:1" x14ac:dyDescent="0.25">
      <c r="A3203" s="169"/>
    </row>
    <row r="3204" spans="1:1" x14ac:dyDescent="0.25">
      <c r="A3204" s="198"/>
    </row>
    <row r="3205" spans="1:1" x14ac:dyDescent="0.25">
      <c r="A3205" s="198"/>
    </row>
    <row r="3206" spans="1:1" x14ac:dyDescent="0.25">
      <c r="A3206" s="169"/>
    </row>
    <row r="3207" spans="1:1" x14ac:dyDescent="0.25">
      <c r="A3207" s="198"/>
    </row>
    <row r="3208" spans="1:1" x14ac:dyDescent="0.25">
      <c r="A3208" s="198"/>
    </row>
    <row r="3209" spans="1:1" x14ac:dyDescent="0.25">
      <c r="A3209" s="169"/>
    </row>
    <row r="3210" spans="1:1" x14ac:dyDescent="0.25">
      <c r="A3210" s="198"/>
    </row>
    <row r="3211" spans="1:1" x14ac:dyDescent="0.25">
      <c r="A3211" s="198"/>
    </row>
    <row r="3212" spans="1:1" x14ac:dyDescent="0.25">
      <c r="A3212" s="169"/>
    </row>
    <row r="3213" spans="1:1" x14ac:dyDescent="0.25">
      <c r="A3213" s="198"/>
    </row>
    <row r="3214" spans="1:1" x14ac:dyDescent="0.25">
      <c r="A3214" s="198"/>
    </row>
    <row r="3215" spans="1:1" x14ac:dyDescent="0.25">
      <c r="A3215" s="169"/>
    </row>
    <row r="3216" spans="1:1" x14ac:dyDescent="0.25">
      <c r="A3216" s="198"/>
    </row>
    <row r="3217" spans="1:1" x14ac:dyDescent="0.25">
      <c r="A3217" s="198"/>
    </row>
    <row r="3218" spans="1:1" x14ac:dyDescent="0.25">
      <c r="A3218" s="169"/>
    </row>
    <row r="3219" spans="1:1" x14ac:dyDescent="0.25">
      <c r="A3219" s="198"/>
    </row>
    <row r="3220" spans="1:1" x14ac:dyDescent="0.25">
      <c r="A3220" s="198"/>
    </row>
    <row r="3221" spans="1:1" x14ac:dyDescent="0.25">
      <c r="A3221" s="169"/>
    </row>
    <row r="3222" spans="1:1" x14ac:dyDescent="0.25">
      <c r="A3222" s="198"/>
    </row>
    <row r="3223" spans="1:1" x14ac:dyDescent="0.25">
      <c r="A3223" s="198"/>
    </row>
    <row r="3224" spans="1:1" x14ac:dyDescent="0.25">
      <c r="A3224" s="169"/>
    </row>
    <row r="3225" spans="1:1" x14ac:dyDescent="0.25">
      <c r="A3225" s="198"/>
    </row>
    <row r="3226" spans="1:1" x14ac:dyDescent="0.25">
      <c r="A3226" s="198"/>
    </row>
    <row r="3227" spans="1:1" x14ac:dyDescent="0.25">
      <c r="A3227" s="169"/>
    </row>
    <row r="3228" spans="1:1" x14ac:dyDescent="0.25">
      <c r="A3228" s="198"/>
    </row>
    <row r="3229" spans="1:1" x14ac:dyDescent="0.25">
      <c r="A3229" s="198"/>
    </row>
    <row r="3230" spans="1:1" x14ac:dyDescent="0.25">
      <c r="A3230" s="169"/>
    </row>
    <row r="3231" spans="1:1" x14ac:dyDescent="0.25">
      <c r="A3231" s="198"/>
    </row>
    <row r="3232" spans="1:1" x14ac:dyDescent="0.25">
      <c r="A3232" s="198"/>
    </row>
    <row r="3233" spans="1:1" x14ac:dyDescent="0.25">
      <c r="A3233" s="169"/>
    </row>
    <row r="3234" spans="1:1" x14ac:dyDescent="0.25">
      <c r="A3234" s="198"/>
    </row>
    <row r="3235" spans="1:1" x14ac:dyDescent="0.25">
      <c r="A3235" s="198"/>
    </row>
    <row r="3236" spans="1:1" x14ac:dyDescent="0.25">
      <c r="A3236" s="169"/>
    </row>
    <row r="3237" spans="1:1" x14ac:dyDescent="0.25">
      <c r="A3237" s="198"/>
    </row>
    <row r="3238" spans="1:1" x14ac:dyDescent="0.25">
      <c r="A3238" s="198"/>
    </row>
    <row r="3239" spans="1:1" x14ac:dyDescent="0.25">
      <c r="A3239" s="169"/>
    </row>
    <row r="3240" spans="1:1" x14ac:dyDescent="0.25">
      <c r="A3240" s="198"/>
    </row>
    <row r="3241" spans="1:1" x14ac:dyDescent="0.25">
      <c r="A3241" s="198"/>
    </row>
    <row r="3242" spans="1:1" x14ac:dyDescent="0.25">
      <c r="A3242" s="169"/>
    </row>
    <row r="3243" spans="1:1" x14ac:dyDescent="0.25">
      <c r="A3243" s="198"/>
    </row>
    <row r="3244" spans="1:1" x14ac:dyDescent="0.25">
      <c r="A3244" s="198"/>
    </row>
    <row r="3245" spans="1:1" x14ac:dyDescent="0.25">
      <c r="A3245" s="169"/>
    </row>
    <row r="3246" spans="1:1" x14ac:dyDescent="0.25">
      <c r="A3246" s="198"/>
    </row>
    <row r="3247" spans="1:1" x14ac:dyDescent="0.25">
      <c r="A3247" s="198"/>
    </row>
    <row r="3248" spans="1:1" x14ac:dyDescent="0.25">
      <c r="A3248" s="169"/>
    </row>
    <row r="3249" spans="1:1" x14ac:dyDescent="0.25">
      <c r="A3249" s="198"/>
    </row>
    <row r="3250" spans="1:1" x14ac:dyDescent="0.25">
      <c r="A3250" s="198"/>
    </row>
    <row r="3251" spans="1:1" x14ac:dyDescent="0.25">
      <c r="A3251" s="169"/>
    </row>
    <row r="3252" spans="1:1" x14ac:dyDescent="0.25">
      <c r="A3252" s="198"/>
    </row>
    <row r="3253" spans="1:1" x14ac:dyDescent="0.25">
      <c r="A3253" s="198"/>
    </row>
    <row r="3254" spans="1:1" x14ac:dyDescent="0.25">
      <c r="A3254" s="169"/>
    </row>
    <row r="3255" spans="1:1" x14ac:dyDescent="0.25">
      <c r="A3255" s="198"/>
    </row>
    <row r="3256" spans="1:1" x14ac:dyDescent="0.25">
      <c r="A3256" s="198"/>
    </row>
    <row r="3257" spans="1:1" x14ac:dyDescent="0.25">
      <c r="A3257" s="169"/>
    </row>
    <row r="3258" spans="1:1" x14ac:dyDescent="0.25">
      <c r="A3258" s="198"/>
    </row>
    <row r="3259" spans="1:1" x14ac:dyDescent="0.25">
      <c r="A3259" s="198"/>
    </row>
    <row r="3260" spans="1:1" x14ac:dyDescent="0.25">
      <c r="A3260" s="169"/>
    </row>
    <row r="3261" spans="1:1" x14ac:dyDescent="0.25">
      <c r="A3261" s="198"/>
    </row>
    <row r="3262" spans="1:1" x14ac:dyDescent="0.25">
      <c r="A3262" s="198"/>
    </row>
    <row r="3263" spans="1:1" x14ac:dyDescent="0.25">
      <c r="A3263" s="169"/>
    </row>
    <row r="3264" spans="1:1" x14ac:dyDescent="0.25">
      <c r="A3264" s="198"/>
    </row>
    <row r="3265" spans="1:1" x14ac:dyDescent="0.25">
      <c r="A3265" s="198"/>
    </row>
    <row r="3266" spans="1:1" x14ac:dyDescent="0.25">
      <c r="A3266" s="169"/>
    </row>
    <row r="3267" spans="1:1" x14ac:dyDescent="0.25">
      <c r="A3267" s="198"/>
    </row>
    <row r="3268" spans="1:1" x14ac:dyDescent="0.25">
      <c r="A3268" s="198"/>
    </row>
    <row r="3269" spans="1:1" x14ac:dyDescent="0.25">
      <c r="A3269" s="169"/>
    </row>
    <row r="3270" spans="1:1" x14ac:dyDescent="0.25">
      <c r="A3270" s="198"/>
    </row>
    <row r="3271" spans="1:1" x14ac:dyDescent="0.25">
      <c r="A3271" s="198"/>
    </row>
    <row r="3272" spans="1:1" x14ac:dyDescent="0.25">
      <c r="A3272" s="169"/>
    </row>
    <row r="3273" spans="1:1" x14ac:dyDescent="0.25">
      <c r="A3273" s="198"/>
    </row>
    <row r="3274" spans="1:1" x14ac:dyDescent="0.25">
      <c r="A3274" s="198"/>
    </row>
    <row r="3275" spans="1:1" x14ac:dyDescent="0.25">
      <c r="A3275" s="169"/>
    </row>
    <row r="3276" spans="1:1" x14ac:dyDescent="0.25">
      <c r="A3276" s="198"/>
    </row>
    <row r="3277" spans="1:1" x14ac:dyDescent="0.25">
      <c r="A3277" s="198"/>
    </row>
    <row r="3278" spans="1:1" x14ac:dyDescent="0.25">
      <c r="A3278" s="169"/>
    </row>
    <row r="3279" spans="1:1" x14ac:dyDescent="0.25">
      <c r="A3279" s="198"/>
    </row>
    <row r="3280" spans="1:1" x14ac:dyDescent="0.25">
      <c r="A3280" s="198"/>
    </row>
    <row r="3281" spans="1:1" x14ac:dyDescent="0.25">
      <c r="A3281" s="169"/>
    </row>
    <row r="3282" spans="1:1" x14ac:dyDescent="0.25">
      <c r="A3282" s="198"/>
    </row>
    <row r="3283" spans="1:1" x14ac:dyDescent="0.25">
      <c r="A3283" s="198"/>
    </row>
    <row r="3284" spans="1:1" x14ac:dyDescent="0.25">
      <c r="A3284" s="169"/>
    </row>
    <row r="3285" spans="1:1" x14ac:dyDescent="0.25">
      <c r="A3285" s="198"/>
    </row>
    <row r="3286" spans="1:1" x14ac:dyDescent="0.25">
      <c r="A3286" s="198"/>
    </row>
    <row r="3287" spans="1:1" x14ac:dyDescent="0.25">
      <c r="A3287" s="169"/>
    </row>
    <row r="3288" spans="1:1" x14ac:dyDescent="0.25">
      <c r="A3288" s="198"/>
    </row>
    <row r="3289" spans="1:1" x14ac:dyDescent="0.25">
      <c r="A3289" s="198"/>
    </row>
    <row r="3290" spans="1:1" x14ac:dyDescent="0.25">
      <c r="A3290" s="169"/>
    </row>
    <row r="3291" spans="1:1" x14ac:dyDescent="0.25">
      <c r="A3291" s="198"/>
    </row>
    <row r="3292" spans="1:1" x14ac:dyDescent="0.25">
      <c r="A3292" s="198"/>
    </row>
    <row r="3293" spans="1:1" x14ac:dyDescent="0.25">
      <c r="A3293" s="169"/>
    </row>
    <row r="3294" spans="1:1" x14ac:dyDescent="0.25">
      <c r="A3294" s="198"/>
    </row>
    <row r="3295" spans="1:1" x14ac:dyDescent="0.25">
      <c r="A3295" s="198"/>
    </row>
    <row r="3296" spans="1:1" x14ac:dyDescent="0.25">
      <c r="A3296" s="169"/>
    </row>
    <row r="3297" spans="1:1" x14ac:dyDescent="0.25">
      <c r="A3297" s="198"/>
    </row>
    <row r="3298" spans="1:1" x14ac:dyDescent="0.25">
      <c r="A3298" s="198"/>
    </row>
    <row r="3299" spans="1:1" x14ac:dyDescent="0.25">
      <c r="A3299" s="169"/>
    </row>
    <row r="3300" spans="1:1" x14ac:dyDescent="0.25">
      <c r="A3300" s="198"/>
    </row>
    <row r="3301" spans="1:1" x14ac:dyDescent="0.25">
      <c r="A3301" s="198"/>
    </row>
    <row r="3302" spans="1:1" x14ac:dyDescent="0.25">
      <c r="A3302" s="169"/>
    </row>
    <row r="3303" spans="1:1" x14ac:dyDescent="0.25">
      <c r="A3303" s="198"/>
    </row>
    <row r="3304" spans="1:1" x14ac:dyDescent="0.25">
      <c r="A3304" s="198"/>
    </row>
    <row r="3305" spans="1:1" x14ac:dyDescent="0.25">
      <c r="A3305" s="169"/>
    </row>
    <row r="3306" spans="1:1" x14ac:dyDescent="0.25">
      <c r="A3306" s="198"/>
    </row>
    <row r="3307" spans="1:1" x14ac:dyDescent="0.25">
      <c r="A3307" s="198"/>
    </row>
    <row r="3308" spans="1:1" x14ac:dyDescent="0.25">
      <c r="A3308" s="169"/>
    </row>
    <row r="3309" spans="1:1" x14ac:dyDescent="0.25">
      <c r="A3309" s="198"/>
    </row>
    <row r="3310" spans="1:1" x14ac:dyDescent="0.25">
      <c r="A3310" s="198"/>
    </row>
    <row r="3311" spans="1:1" x14ac:dyDescent="0.25">
      <c r="A3311" s="169"/>
    </row>
    <row r="3312" spans="1:1" x14ac:dyDescent="0.25">
      <c r="A3312" s="198"/>
    </row>
    <row r="3313" spans="1:1" x14ac:dyDescent="0.25">
      <c r="A3313" s="198"/>
    </row>
    <row r="3314" spans="1:1" x14ac:dyDescent="0.25">
      <c r="A3314" s="169"/>
    </row>
    <row r="3315" spans="1:1" x14ac:dyDescent="0.25">
      <c r="A3315" s="198"/>
    </row>
    <row r="3316" spans="1:1" x14ac:dyDescent="0.25">
      <c r="A3316" s="198"/>
    </row>
    <row r="3317" spans="1:1" x14ac:dyDescent="0.25">
      <c r="A3317" s="169"/>
    </row>
    <row r="3318" spans="1:1" x14ac:dyDescent="0.25">
      <c r="A3318" s="198"/>
    </row>
    <row r="3319" spans="1:1" x14ac:dyDescent="0.25">
      <c r="A3319" s="198"/>
    </row>
    <row r="3320" spans="1:1" x14ac:dyDescent="0.25">
      <c r="A3320" s="169"/>
    </row>
    <row r="3321" spans="1:1" x14ac:dyDescent="0.25">
      <c r="A3321" s="198"/>
    </row>
    <row r="3322" spans="1:1" x14ac:dyDescent="0.25">
      <c r="A3322" s="198"/>
    </row>
    <row r="3323" spans="1:1" x14ac:dyDescent="0.25">
      <c r="A3323" s="169"/>
    </row>
    <row r="3324" spans="1:1" x14ac:dyDescent="0.25">
      <c r="A3324" s="198"/>
    </row>
    <row r="3325" spans="1:1" x14ac:dyDescent="0.25">
      <c r="A3325" s="198"/>
    </row>
    <row r="3326" spans="1:1" x14ac:dyDescent="0.25">
      <c r="A3326" s="169"/>
    </row>
    <row r="3327" spans="1:1" x14ac:dyDescent="0.25">
      <c r="A3327" s="198"/>
    </row>
    <row r="3328" spans="1:1" x14ac:dyDescent="0.25">
      <c r="A3328" s="198"/>
    </row>
    <row r="3329" spans="1:1" x14ac:dyDescent="0.25">
      <c r="A3329" s="169"/>
    </row>
    <row r="3330" spans="1:1" x14ac:dyDescent="0.25">
      <c r="A3330" s="198"/>
    </row>
    <row r="3331" spans="1:1" x14ac:dyDescent="0.25">
      <c r="A3331" s="198"/>
    </row>
    <row r="3332" spans="1:1" x14ac:dyDescent="0.25">
      <c r="A3332" s="169"/>
    </row>
    <row r="3333" spans="1:1" x14ac:dyDescent="0.25">
      <c r="A3333" s="198"/>
    </row>
    <row r="3334" spans="1:1" x14ac:dyDescent="0.25">
      <c r="A3334" s="198"/>
    </row>
    <row r="3335" spans="1:1" x14ac:dyDescent="0.25">
      <c r="A3335" s="169"/>
    </row>
    <row r="3336" spans="1:1" x14ac:dyDescent="0.25">
      <c r="A3336" s="198"/>
    </row>
    <row r="3337" spans="1:1" x14ac:dyDescent="0.25">
      <c r="A3337" s="198"/>
    </row>
    <row r="3338" spans="1:1" x14ac:dyDescent="0.25">
      <c r="A3338" s="169"/>
    </row>
    <row r="3339" spans="1:1" x14ac:dyDescent="0.25">
      <c r="A3339" s="198"/>
    </row>
    <row r="3340" spans="1:1" x14ac:dyDescent="0.25">
      <c r="A3340" s="198"/>
    </row>
    <row r="3341" spans="1:1" x14ac:dyDescent="0.25">
      <c r="A3341" s="169"/>
    </row>
    <row r="3342" spans="1:1" x14ac:dyDescent="0.25">
      <c r="A3342" s="198"/>
    </row>
    <row r="3343" spans="1:1" x14ac:dyDescent="0.25">
      <c r="A3343" s="198"/>
    </row>
    <row r="3344" spans="1:1" x14ac:dyDescent="0.25">
      <c r="A3344" s="169"/>
    </row>
    <row r="3345" spans="1:1" x14ac:dyDescent="0.25">
      <c r="A3345" s="198"/>
    </row>
    <row r="3346" spans="1:1" x14ac:dyDescent="0.25">
      <c r="A3346" s="198"/>
    </row>
    <row r="3347" spans="1:1" x14ac:dyDescent="0.25">
      <c r="A3347" s="169"/>
    </row>
    <row r="3348" spans="1:1" x14ac:dyDescent="0.25">
      <c r="A3348" s="198"/>
    </row>
    <row r="3349" spans="1:1" x14ac:dyDescent="0.25">
      <c r="A3349" s="198"/>
    </row>
    <row r="3350" spans="1:1" x14ac:dyDescent="0.25">
      <c r="A3350" s="169"/>
    </row>
    <row r="3351" spans="1:1" x14ac:dyDescent="0.25">
      <c r="A3351" s="198"/>
    </row>
    <row r="3352" spans="1:1" x14ac:dyDescent="0.25">
      <c r="A3352" s="198"/>
    </row>
    <row r="3353" spans="1:1" x14ac:dyDescent="0.25">
      <c r="A3353" s="169"/>
    </row>
    <row r="3354" spans="1:1" x14ac:dyDescent="0.25">
      <c r="A3354" s="198"/>
    </row>
    <row r="3355" spans="1:1" x14ac:dyDescent="0.25">
      <c r="A3355" s="198"/>
    </row>
    <row r="3356" spans="1:1" x14ac:dyDescent="0.25">
      <c r="A3356" s="169"/>
    </row>
    <row r="3357" spans="1:1" x14ac:dyDescent="0.25">
      <c r="A3357" s="198"/>
    </row>
    <row r="3358" spans="1:1" x14ac:dyDescent="0.25">
      <c r="A3358" s="198"/>
    </row>
    <row r="3359" spans="1:1" x14ac:dyDescent="0.25">
      <c r="A3359" s="169"/>
    </row>
    <row r="3360" spans="1:1" x14ac:dyDescent="0.25">
      <c r="A3360" s="198"/>
    </row>
    <row r="3361" spans="1:1" x14ac:dyDescent="0.25">
      <c r="A3361" s="198"/>
    </row>
    <row r="3362" spans="1:1" x14ac:dyDescent="0.25">
      <c r="A3362" s="169"/>
    </row>
    <row r="3363" spans="1:1" x14ac:dyDescent="0.25">
      <c r="A3363" s="198"/>
    </row>
    <row r="3364" spans="1:1" x14ac:dyDescent="0.25">
      <c r="A3364" s="198"/>
    </row>
    <row r="3365" spans="1:1" x14ac:dyDescent="0.25">
      <c r="A3365" s="169"/>
    </row>
    <row r="3366" spans="1:1" x14ac:dyDescent="0.25">
      <c r="A3366" s="198"/>
    </row>
    <row r="3367" spans="1:1" x14ac:dyDescent="0.25">
      <c r="A3367" s="198"/>
    </row>
    <row r="3368" spans="1:1" x14ac:dyDescent="0.25">
      <c r="A3368" s="169"/>
    </row>
    <row r="3369" spans="1:1" x14ac:dyDescent="0.25">
      <c r="A3369" s="198"/>
    </row>
    <row r="3370" spans="1:1" x14ac:dyDescent="0.25">
      <c r="A3370" s="198"/>
    </row>
    <row r="3371" spans="1:1" x14ac:dyDescent="0.25">
      <c r="A3371" s="169"/>
    </row>
    <row r="3372" spans="1:1" x14ac:dyDescent="0.25">
      <c r="A3372" s="198"/>
    </row>
    <row r="3373" spans="1:1" x14ac:dyDescent="0.25">
      <c r="A3373" s="198"/>
    </row>
    <row r="3374" spans="1:1" x14ac:dyDescent="0.25">
      <c r="A3374" s="169"/>
    </row>
    <row r="3375" spans="1:1" x14ac:dyDescent="0.25">
      <c r="A3375" s="198"/>
    </row>
    <row r="3376" spans="1:1" x14ac:dyDescent="0.25">
      <c r="A3376" s="198"/>
    </row>
    <row r="3377" spans="1:1" x14ac:dyDescent="0.25">
      <c r="A3377" s="169"/>
    </row>
    <row r="3378" spans="1:1" x14ac:dyDescent="0.25">
      <c r="A3378" s="198"/>
    </row>
    <row r="3379" spans="1:1" x14ac:dyDescent="0.25">
      <c r="A3379" s="198"/>
    </row>
    <row r="3380" spans="1:1" x14ac:dyDescent="0.25">
      <c r="A3380" s="169"/>
    </row>
    <row r="3381" spans="1:1" x14ac:dyDescent="0.25">
      <c r="A3381" s="198"/>
    </row>
    <row r="3382" spans="1:1" x14ac:dyDescent="0.25">
      <c r="A3382" s="198"/>
    </row>
    <row r="3383" spans="1:1" x14ac:dyDescent="0.25">
      <c r="A3383" s="169"/>
    </row>
    <row r="3384" spans="1:1" x14ac:dyDescent="0.25">
      <c r="A3384" s="198"/>
    </row>
    <row r="3385" spans="1:1" x14ac:dyDescent="0.25">
      <c r="A3385" s="198"/>
    </row>
    <row r="3386" spans="1:1" x14ac:dyDescent="0.25">
      <c r="A3386" s="169"/>
    </row>
    <row r="3387" spans="1:1" x14ac:dyDescent="0.25">
      <c r="A3387" s="198"/>
    </row>
    <row r="3388" spans="1:1" x14ac:dyDescent="0.25">
      <c r="A3388" s="198"/>
    </row>
    <row r="3389" spans="1:1" x14ac:dyDescent="0.25">
      <c r="A3389" s="169"/>
    </row>
    <row r="3390" spans="1:1" x14ac:dyDescent="0.25">
      <c r="A3390" s="198"/>
    </row>
    <row r="3391" spans="1:1" x14ac:dyDescent="0.25">
      <c r="A3391" s="198"/>
    </row>
    <row r="3392" spans="1:1" x14ac:dyDescent="0.25">
      <c r="A3392" s="169"/>
    </row>
    <row r="3393" spans="1:1" x14ac:dyDescent="0.25">
      <c r="A3393" s="198"/>
    </row>
    <row r="3394" spans="1:1" x14ac:dyDescent="0.25">
      <c r="A3394" s="198"/>
    </row>
    <row r="3395" spans="1:1" x14ac:dyDescent="0.25">
      <c r="A3395" s="169"/>
    </row>
    <row r="3396" spans="1:1" x14ac:dyDescent="0.25">
      <c r="A3396" s="198"/>
    </row>
    <row r="3397" spans="1:1" x14ac:dyDescent="0.25">
      <c r="A3397" s="198"/>
    </row>
    <row r="3398" spans="1:1" x14ac:dyDescent="0.25">
      <c r="A3398" s="169"/>
    </row>
    <row r="3399" spans="1:1" x14ac:dyDescent="0.25">
      <c r="A3399" s="198"/>
    </row>
    <row r="3400" spans="1:1" x14ac:dyDescent="0.25">
      <c r="A3400" s="198"/>
    </row>
    <row r="3401" spans="1:1" x14ac:dyDescent="0.25">
      <c r="A3401" s="169"/>
    </row>
    <row r="3402" spans="1:1" x14ac:dyDescent="0.25">
      <c r="A3402" s="198"/>
    </row>
    <row r="3403" spans="1:1" x14ac:dyDescent="0.25">
      <c r="A3403" s="198"/>
    </row>
    <row r="3404" spans="1:1" x14ac:dyDescent="0.25">
      <c r="A3404" s="169"/>
    </row>
    <row r="3405" spans="1:1" x14ac:dyDescent="0.25">
      <c r="A3405" s="198"/>
    </row>
    <row r="3406" spans="1:1" x14ac:dyDescent="0.25">
      <c r="A3406" s="198"/>
    </row>
    <row r="3407" spans="1:1" x14ac:dyDescent="0.25">
      <c r="A3407" s="169"/>
    </row>
    <row r="3408" spans="1:1" x14ac:dyDescent="0.25">
      <c r="A3408" s="198"/>
    </row>
    <row r="3409" spans="1:1" x14ac:dyDescent="0.25">
      <c r="A3409" s="198"/>
    </row>
    <row r="3410" spans="1:1" x14ac:dyDescent="0.25">
      <c r="A3410" s="169"/>
    </row>
    <row r="3411" spans="1:1" x14ac:dyDescent="0.25">
      <c r="A3411" s="198"/>
    </row>
    <row r="3412" spans="1:1" x14ac:dyDescent="0.25">
      <c r="A3412" s="198"/>
    </row>
    <row r="3413" spans="1:1" x14ac:dyDescent="0.25">
      <c r="A3413" s="169"/>
    </row>
    <row r="3414" spans="1:1" x14ac:dyDescent="0.25">
      <c r="A3414" s="198"/>
    </row>
    <row r="3415" spans="1:1" x14ac:dyDescent="0.25">
      <c r="A3415" s="198"/>
    </row>
    <row r="3416" spans="1:1" x14ac:dyDescent="0.25">
      <c r="A3416" s="169"/>
    </row>
    <row r="3417" spans="1:1" x14ac:dyDescent="0.25">
      <c r="A3417" s="198"/>
    </row>
    <row r="3418" spans="1:1" x14ac:dyDescent="0.25">
      <c r="A3418" s="198"/>
    </row>
    <row r="3419" spans="1:1" x14ac:dyDescent="0.25">
      <c r="A3419" s="169"/>
    </row>
    <row r="3420" spans="1:1" x14ac:dyDescent="0.25">
      <c r="A3420" s="198"/>
    </row>
    <row r="3421" spans="1:1" x14ac:dyDescent="0.25">
      <c r="A3421" s="198"/>
    </row>
    <row r="3422" spans="1:1" x14ac:dyDescent="0.25">
      <c r="A3422" s="169"/>
    </row>
    <row r="3423" spans="1:1" x14ac:dyDescent="0.25">
      <c r="A3423" s="198"/>
    </row>
    <row r="3424" spans="1:1" x14ac:dyDescent="0.25">
      <c r="A3424" s="198"/>
    </row>
    <row r="3425" spans="1:1" x14ac:dyDescent="0.25">
      <c r="A3425" s="169"/>
    </row>
    <row r="3426" spans="1:1" x14ac:dyDescent="0.25">
      <c r="A3426" s="198"/>
    </row>
    <row r="3427" spans="1:1" x14ac:dyDescent="0.25">
      <c r="A3427" s="198"/>
    </row>
    <row r="3428" spans="1:1" x14ac:dyDescent="0.25">
      <c r="A3428" s="169"/>
    </row>
    <row r="3429" spans="1:1" x14ac:dyDescent="0.25">
      <c r="A3429" s="198"/>
    </row>
    <row r="3430" spans="1:1" x14ac:dyDescent="0.25">
      <c r="A3430" s="198"/>
    </row>
    <row r="3431" spans="1:1" x14ac:dyDescent="0.25">
      <c r="A3431" s="169"/>
    </row>
    <row r="3432" spans="1:1" x14ac:dyDescent="0.25">
      <c r="A3432" s="198"/>
    </row>
    <row r="3433" spans="1:1" x14ac:dyDescent="0.25">
      <c r="A3433" s="198"/>
    </row>
    <row r="3434" spans="1:1" x14ac:dyDescent="0.25">
      <c r="A3434" s="169"/>
    </row>
    <row r="3435" spans="1:1" x14ac:dyDescent="0.25">
      <c r="A3435" s="198"/>
    </row>
    <row r="3436" spans="1:1" x14ac:dyDescent="0.25">
      <c r="A3436" s="198"/>
    </row>
    <row r="3437" spans="1:1" x14ac:dyDescent="0.25">
      <c r="A3437" s="169"/>
    </row>
    <row r="3438" spans="1:1" x14ac:dyDescent="0.25">
      <c r="A3438" s="198"/>
    </row>
    <row r="3439" spans="1:1" x14ac:dyDescent="0.25">
      <c r="A3439" s="198"/>
    </row>
    <row r="3440" spans="1:1" x14ac:dyDescent="0.25">
      <c r="A3440" s="169"/>
    </row>
    <row r="3441" spans="1:1" x14ac:dyDescent="0.25">
      <c r="A3441" s="198"/>
    </row>
    <row r="3442" spans="1:1" x14ac:dyDescent="0.25">
      <c r="A3442" s="198"/>
    </row>
    <row r="3443" spans="1:1" x14ac:dyDescent="0.25">
      <c r="A3443" s="169"/>
    </row>
    <row r="3444" spans="1:1" x14ac:dyDescent="0.25">
      <c r="A3444" s="198"/>
    </row>
    <row r="3445" spans="1:1" x14ac:dyDescent="0.25">
      <c r="A3445" s="198"/>
    </row>
    <row r="3446" spans="1:1" x14ac:dyDescent="0.25">
      <c r="A3446" s="169"/>
    </row>
    <row r="3447" spans="1:1" x14ac:dyDescent="0.25">
      <c r="A3447" s="198"/>
    </row>
    <row r="3448" spans="1:1" x14ac:dyDescent="0.25">
      <c r="A3448" s="198"/>
    </row>
    <row r="3449" spans="1:1" x14ac:dyDescent="0.25">
      <c r="A3449" s="169"/>
    </row>
    <row r="3450" spans="1:1" x14ac:dyDescent="0.25">
      <c r="A3450" s="198"/>
    </row>
    <row r="3451" spans="1:1" x14ac:dyDescent="0.25">
      <c r="A3451" s="198"/>
    </row>
    <row r="3452" spans="1:1" x14ac:dyDescent="0.25">
      <c r="A3452" s="169"/>
    </row>
    <row r="3453" spans="1:1" x14ac:dyDescent="0.25">
      <c r="A3453" s="198"/>
    </row>
    <row r="3454" spans="1:1" x14ac:dyDescent="0.25">
      <c r="A3454" s="198"/>
    </row>
    <row r="3455" spans="1:1" x14ac:dyDescent="0.25">
      <c r="A3455" s="169"/>
    </row>
    <row r="3456" spans="1:1" x14ac:dyDescent="0.25">
      <c r="A3456" s="198"/>
    </row>
    <row r="3457" spans="1:1" x14ac:dyDescent="0.25">
      <c r="A3457" s="198"/>
    </row>
    <row r="3458" spans="1:1" x14ac:dyDescent="0.25">
      <c r="A3458" s="169"/>
    </row>
    <row r="3459" spans="1:1" x14ac:dyDescent="0.25">
      <c r="A3459" s="198"/>
    </row>
    <row r="3460" spans="1:1" x14ac:dyDescent="0.25">
      <c r="A3460" s="198"/>
    </row>
    <row r="3461" spans="1:1" x14ac:dyDescent="0.25">
      <c r="A3461" s="169"/>
    </row>
    <row r="3462" spans="1:1" x14ac:dyDescent="0.25">
      <c r="A3462" s="198"/>
    </row>
    <row r="3463" spans="1:1" x14ac:dyDescent="0.25">
      <c r="A3463" s="198"/>
    </row>
    <row r="3464" spans="1:1" x14ac:dyDescent="0.25">
      <c r="A3464" s="169"/>
    </row>
    <row r="3465" spans="1:1" x14ac:dyDescent="0.25">
      <c r="A3465" s="198"/>
    </row>
    <row r="3466" spans="1:1" x14ac:dyDescent="0.25">
      <c r="A3466" s="198"/>
    </row>
    <row r="3467" spans="1:1" x14ac:dyDescent="0.25">
      <c r="A3467" s="169"/>
    </row>
    <row r="3468" spans="1:1" x14ac:dyDescent="0.25">
      <c r="A3468" s="198"/>
    </row>
    <row r="3469" spans="1:1" x14ac:dyDescent="0.25">
      <c r="A3469" s="198"/>
    </row>
    <row r="3470" spans="1:1" x14ac:dyDescent="0.25">
      <c r="A3470" s="169"/>
    </row>
    <row r="3471" spans="1:1" x14ac:dyDescent="0.25">
      <c r="A3471" s="198"/>
    </row>
    <row r="3472" spans="1:1" x14ac:dyDescent="0.25">
      <c r="A3472" s="198"/>
    </row>
    <row r="3473" spans="1:1" x14ac:dyDescent="0.25">
      <c r="A3473" s="169"/>
    </row>
    <row r="3474" spans="1:1" x14ac:dyDescent="0.25">
      <c r="A3474" s="198"/>
    </row>
    <row r="3475" spans="1:1" x14ac:dyDescent="0.25">
      <c r="A3475" s="198"/>
    </row>
    <row r="3476" spans="1:1" x14ac:dyDescent="0.25">
      <c r="A3476" s="169"/>
    </row>
    <row r="3477" spans="1:1" x14ac:dyDescent="0.25">
      <c r="A3477" s="198"/>
    </row>
    <row r="3478" spans="1:1" x14ac:dyDescent="0.25">
      <c r="A3478" s="198"/>
    </row>
    <row r="3479" spans="1:1" x14ac:dyDescent="0.25">
      <c r="A3479" s="169"/>
    </row>
    <row r="3480" spans="1:1" x14ac:dyDescent="0.25">
      <c r="A3480" s="198"/>
    </row>
    <row r="3481" spans="1:1" x14ac:dyDescent="0.25">
      <c r="A3481" s="198"/>
    </row>
    <row r="3482" spans="1:1" x14ac:dyDescent="0.25">
      <c r="A3482" s="169"/>
    </row>
    <row r="3483" spans="1:1" x14ac:dyDescent="0.25">
      <c r="A3483" s="198"/>
    </row>
    <row r="3484" spans="1:1" x14ac:dyDescent="0.25">
      <c r="A3484" s="198"/>
    </row>
    <row r="3485" spans="1:1" x14ac:dyDescent="0.25">
      <c r="A3485" s="169"/>
    </row>
    <row r="3486" spans="1:1" x14ac:dyDescent="0.25">
      <c r="A3486" s="198"/>
    </row>
    <row r="3487" spans="1:1" x14ac:dyDescent="0.25">
      <c r="A3487" s="198"/>
    </row>
    <row r="3488" spans="1:1" x14ac:dyDescent="0.25">
      <c r="A3488" s="169"/>
    </row>
    <row r="3489" spans="1:1" x14ac:dyDescent="0.25">
      <c r="A3489" s="198"/>
    </row>
    <row r="3490" spans="1:1" x14ac:dyDescent="0.25">
      <c r="A3490" s="198"/>
    </row>
    <row r="3491" spans="1:1" x14ac:dyDescent="0.25">
      <c r="A3491" s="169"/>
    </row>
    <row r="3492" spans="1:1" x14ac:dyDescent="0.25">
      <c r="A3492" s="198"/>
    </row>
    <row r="3493" spans="1:1" x14ac:dyDescent="0.25">
      <c r="A3493" s="198"/>
    </row>
    <row r="3494" spans="1:1" x14ac:dyDescent="0.25">
      <c r="A3494" s="169"/>
    </row>
    <row r="3495" spans="1:1" x14ac:dyDescent="0.25">
      <c r="A3495" s="198"/>
    </row>
    <row r="3496" spans="1:1" x14ac:dyDescent="0.25">
      <c r="A3496" s="198"/>
    </row>
    <row r="3497" spans="1:1" x14ac:dyDescent="0.25">
      <c r="A3497" s="169"/>
    </row>
    <row r="3498" spans="1:1" x14ac:dyDescent="0.25">
      <c r="A3498" s="198"/>
    </row>
    <row r="3499" spans="1:1" x14ac:dyDescent="0.25">
      <c r="A3499" s="198"/>
    </row>
    <row r="3500" spans="1:1" x14ac:dyDescent="0.25">
      <c r="A3500" s="169"/>
    </row>
    <row r="3501" spans="1:1" x14ac:dyDescent="0.25">
      <c r="A3501" s="198"/>
    </row>
    <row r="3502" spans="1:1" x14ac:dyDescent="0.25">
      <c r="A3502" s="198"/>
    </row>
    <row r="3503" spans="1:1" x14ac:dyDescent="0.25">
      <c r="A3503" s="169"/>
    </row>
    <row r="3504" spans="1:1" x14ac:dyDescent="0.25">
      <c r="A3504" s="198"/>
    </row>
    <row r="3505" spans="1:1" x14ac:dyDescent="0.25">
      <c r="A3505" s="198"/>
    </row>
    <row r="3506" spans="1:1" x14ac:dyDescent="0.25">
      <c r="A3506" s="169"/>
    </row>
    <row r="3507" spans="1:1" x14ac:dyDescent="0.25">
      <c r="A3507" s="198"/>
    </row>
    <row r="3508" spans="1:1" x14ac:dyDescent="0.25">
      <c r="A3508" s="198"/>
    </row>
    <row r="3509" spans="1:1" x14ac:dyDescent="0.25">
      <c r="A3509" s="169"/>
    </row>
    <row r="3510" spans="1:1" x14ac:dyDescent="0.25">
      <c r="A3510" s="198"/>
    </row>
    <row r="3511" spans="1:1" x14ac:dyDescent="0.25">
      <c r="A3511" s="198"/>
    </row>
    <row r="3512" spans="1:1" x14ac:dyDescent="0.25">
      <c r="A3512" s="169"/>
    </row>
    <row r="3513" spans="1:1" x14ac:dyDescent="0.25">
      <c r="A3513" s="198"/>
    </row>
    <row r="3514" spans="1:1" x14ac:dyDescent="0.25">
      <c r="A3514" s="198"/>
    </row>
    <row r="3515" spans="1:1" x14ac:dyDescent="0.25">
      <c r="A3515" s="169"/>
    </row>
    <row r="3516" spans="1:1" x14ac:dyDescent="0.25">
      <c r="A3516" s="198"/>
    </row>
    <row r="3517" spans="1:1" x14ac:dyDescent="0.25">
      <c r="A3517" s="198"/>
    </row>
    <row r="3518" spans="1:1" x14ac:dyDescent="0.25">
      <c r="A3518" s="169"/>
    </row>
    <row r="3519" spans="1:1" x14ac:dyDescent="0.25">
      <c r="A3519" s="198"/>
    </row>
    <row r="3520" spans="1:1" x14ac:dyDescent="0.25">
      <c r="A3520" s="198"/>
    </row>
    <row r="3521" spans="1:1" x14ac:dyDescent="0.25">
      <c r="A3521" s="169"/>
    </row>
    <row r="3522" spans="1:1" x14ac:dyDescent="0.25">
      <c r="A3522" s="198"/>
    </row>
    <row r="3523" spans="1:1" x14ac:dyDescent="0.25">
      <c r="A3523" s="198"/>
    </row>
    <row r="3524" spans="1:1" x14ac:dyDescent="0.25">
      <c r="A3524" s="169"/>
    </row>
    <row r="3525" spans="1:1" x14ac:dyDescent="0.25">
      <c r="A3525" s="198"/>
    </row>
    <row r="3526" spans="1:1" x14ac:dyDescent="0.25">
      <c r="A3526" s="198"/>
    </row>
    <row r="3527" spans="1:1" x14ac:dyDescent="0.25">
      <c r="A3527" s="169"/>
    </row>
    <row r="3528" spans="1:1" x14ac:dyDescent="0.25">
      <c r="A3528" s="198"/>
    </row>
    <row r="3529" spans="1:1" x14ac:dyDescent="0.25">
      <c r="A3529" s="198"/>
    </row>
    <row r="3530" spans="1:1" x14ac:dyDescent="0.25">
      <c r="A3530" s="169"/>
    </row>
    <row r="3531" spans="1:1" x14ac:dyDescent="0.25">
      <c r="A3531" s="198"/>
    </row>
    <row r="3532" spans="1:1" x14ac:dyDescent="0.25">
      <c r="A3532" s="198"/>
    </row>
    <row r="3533" spans="1:1" x14ac:dyDescent="0.25">
      <c r="A3533" s="169"/>
    </row>
    <row r="3534" spans="1:1" x14ac:dyDescent="0.25">
      <c r="A3534" s="198"/>
    </row>
    <row r="3535" spans="1:1" x14ac:dyDescent="0.25">
      <c r="A3535" s="198"/>
    </row>
    <row r="3536" spans="1:1" x14ac:dyDescent="0.25">
      <c r="A3536" s="169"/>
    </row>
    <row r="3537" spans="1:1" x14ac:dyDescent="0.25">
      <c r="A3537" s="198"/>
    </row>
    <row r="3538" spans="1:1" x14ac:dyDescent="0.25">
      <c r="A3538" s="198"/>
    </row>
    <row r="3539" spans="1:1" x14ac:dyDescent="0.25">
      <c r="A3539" s="169"/>
    </row>
    <row r="3540" spans="1:1" x14ac:dyDescent="0.25">
      <c r="A3540" s="198"/>
    </row>
    <row r="3541" spans="1:1" x14ac:dyDescent="0.25">
      <c r="A3541" s="198"/>
    </row>
    <row r="3542" spans="1:1" x14ac:dyDescent="0.25">
      <c r="A3542" s="169"/>
    </row>
    <row r="3543" spans="1:1" x14ac:dyDescent="0.25">
      <c r="A3543" s="198"/>
    </row>
    <row r="3544" spans="1:1" x14ac:dyDescent="0.25">
      <c r="A3544" s="198"/>
    </row>
    <row r="3545" spans="1:1" x14ac:dyDescent="0.25">
      <c r="A3545" s="169"/>
    </row>
    <row r="3546" spans="1:1" x14ac:dyDescent="0.25">
      <c r="A3546" s="198"/>
    </row>
    <row r="3547" spans="1:1" x14ac:dyDescent="0.25">
      <c r="A3547" s="198"/>
    </row>
    <row r="3548" spans="1:1" x14ac:dyDescent="0.25">
      <c r="A3548" s="169"/>
    </row>
    <row r="3549" spans="1:1" x14ac:dyDescent="0.25">
      <c r="A3549" s="198"/>
    </row>
    <row r="3550" spans="1:1" x14ac:dyDescent="0.25">
      <c r="A3550" s="198"/>
    </row>
    <row r="3551" spans="1:1" x14ac:dyDescent="0.25">
      <c r="A3551" s="169"/>
    </row>
    <row r="3552" spans="1:1" x14ac:dyDescent="0.25">
      <c r="A3552" s="198"/>
    </row>
    <row r="3553" spans="1:1" x14ac:dyDescent="0.25">
      <c r="A3553" s="198"/>
    </row>
    <row r="3554" spans="1:1" x14ac:dyDescent="0.25">
      <c r="A3554" s="169"/>
    </row>
    <row r="3555" spans="1:1" x14ac:dyDescent="0.25">
      <c r="A3555" s="198"/>
    </row>
    <row r="3556" spans="1:1" x14ac:dyDescent="0.25">
      <c r="A3556" s="198"/>
    </row>
    <row r="3557" spans="1:1" x14ac:dyDescent="0.25">
      <c r="A3557" s="169"/>
    </row>
    <row r="3558" spans="1:1" x14ac:dyDescent="0.25">
      <c r="A3558" s="198"/>
    </row>
    <row r="3559" spans="1:1" x14ac:dyDescent="0.25">
      <c r="A3559" s="198"/>
    </row>
    <row r="3560" spans="1:1" x14ac:dyDescent="0.25">
      <c r="A3560" s="169"/>
    </row>
    <row r="3561" spans="1:1" x14ac:dyDescent="0.25">
      <c r="A3561" s="198"/>
    </row>
    <row r="3562" spans="1:1" x14ac:dyDescent="0.25">
      <c r="A3562" s="198"/>
    </row>
    <row r="3563" spans="1:1" x14ac:dyDescent="0.25">
      <c r="A3563" s="169"/>
    </row>
    <row r="3564" spans="1:1" x14ac:dyDescent="0.25">
      <c r="A3564" s="198"/>
    </row>
    <row r="3565" spans="1:1" x14ac:dyDescent="0.25">
      <c r="A3565" s="198"/>
    </row>
    <row r="3566" spans="1:1" x14ac:dyDescent="0.25">
      <c r="A3566" s="169"/>
    </row>
    <row r="3567" spans="1:1" x14ac:dyDescent="0.25">
      <c r="A3567" s="198"/>
    </row>
    <row r="3568" spans="1:1" x14ac:dyDescent="0.25">
      <c r="A3568" s="198"/>
    </row>
    <row r="3569" spans="1:1" x14ac:dyDescent="0.25">
      <c r="A3569" s="169"/>
    </row>
    <row r="3570" spans="1:1" x14ac:dyDescent="0.25">
      <c r="A3570" s="198"/>
    </row>
    <row r="3571" spans="1:1" x14ac:dyDescent="0.25">
      <c r="A3571" s="198"/>
    </row>
    <row r="3572" spans="1:1" x14ac:dyDescent="0.25">
      <c r="A3572" s="169"/>
    </row>
    <row r="3573" spans="1:1" x14ac:dyDescent="0.25">
      <c r="A3573" s="198"/>
    </row>
    <row r="3574" spans="1:1" x14ac:dyDescent="0.25">
      <c r="A3574" s="198"/>
    </row>
    <row r="3575" spans="1:1" x14ac:dyDescent="0.25">
      <c r="A3575" s="169"/>
    </row>
    <row r="3576" spans="1:1" x14ac:dyDescent="0.25">
      <c r="A3576" s="198"/>
    </row>
    <row r="3577" spans="1:1" x14ac:dyDescent="0.25">
      <c r="A3577" s="198"/>
    </row>
    <row r="3578" spans="1:1" x14ac:dyDescent="0.25">
      <c r="A3578" s="169"/>
    </row>
    <row r="3579" spans="1:1" x14ac:dyDescent="0.25">
      <c r="A3579" s="198"/>
    </row>
    <row r="3580" spans="1:1" x14ac:dyDescent="0.25">
      <c r="A3580" s="198"/>
    </row>
    <row r="3581" spans="1:1" x14ac:dyDescent="0.25">
      <c r="A3581" s="169"/>
    </row>
    <row r="3582" spans="1:1" x14ac:dyDescent="0.25">
      <c r="A3582" s="198"/>
    </row>
    <row r="3583" spans="1:1" x14ac:dyDescent="0.25">
      <c r="A3583" s="198"/>
    </row>
    <row r="3584" spans="1:1" x14ac:dyDescent="0.25">
      <c r="A3584" s="169"/>
    </row>
    <row r="3585" spans="1:1" x14ac:dyDescent="0.25">
      <c r="A3585" s="198"/>
    </row>
    <row r="3586" spans="1:1" x14ac:dyDescent="0.25">
      <c r="A3586" s="198"/>
    </row>
    <row r="3587" spans="1:1" x14ac:dyDescent="0.25">
      <c r="A3587" s="169"/>
    </row>
    <row r="3588" spans="1:1" x14ac:dyDescent="0.25">
      <c r="A3588" s="198"/>
    </row>
    <row r="3589" spans="1:1" x14ac:dyDescent="0.25">
      <c r="A3589" s="198"/>
    </row>
    <row r="3590" spans="1:1" x14ac:dyDescent="0.25">
      <c r="A3590" s="169"/>
    </row>
    <row r="3591" spans="1:1" x14ac:dyDescent="0.25">
      <c r="A3591" s="198"/>
    </row>
    <row r="3592" spans="1:1" x14ac:dyDescent="0.25">
      <c r="A3592" s="198"/>
    </row>
    <row r="3593" spans="1:1" x14ac:dyDescent="0.25">
      <c r="A3593" s="169"/>
    </row>
    <row r="3594" spans="1:1" x14ac:dyDescent="0.25">
      <c r="A3594" s="198"/>
    </row>
    <row r="3595" spans="1:1" x14ac:dyDescent="0.25">
      <c r="A3595" s="198"/>
    </row>
    <row r="3596" spans="1:1" x14ac:dyDescent="0.25">
      <c r="A3596" s="169"/>
    </row>
    <row r="3597" spans="1:1" x14ac:dyDescent="0.25">
      <c r="A3597" s="198"/>
    </row>
    <row r="3598" spans="1:1" x14ac:dyDescent="0.25">
      <c r="A3598" s="198"/>
    </row>
    <row r="3599" spans="1:1" x14ac:dyDescent="0.25">
      <c r="A3599" s="169"/>
    </row>
    <row r="3600" spans="1:1" x14ac:dyDescent="0.25">
      <c r="A3600" s="198"/>
    </row>
    <row r="3601" spans="1:1" x14ac:dyDescent="0.25">
      <c r="A3601" s="198"/>
    </row>
    <row r="3602" spans="1:1" x14ac:dyDescent="0.25">
      <c r="A3602" s="169"/>
    </row>
    <row r="3603" spans="1:1" x14ac:dyDescent="0.25">
      <c r="A3603" s="198"/>
    </row>
    <row r="3604" spans="1:1" x14ac:dyDescent="0.25">
      <c r="A3604" s="198"/>
    </row>
    <row r="3605" spans="1:1" x14ac:dyDescent="0.25">
      <c r="A3605" s="169"/>
    </row>
    <row r="3606" spans="1:1" x14ac:dyDescent="0.25">
      <c r="A3606" s="198"/>
    </row>
    <row r="3607" spans="1:1" x14ac:dyDescent="0.25">
      <c r="A3607" s="198"/>
    </row>
    <row r="3608" spans="1:1" x14ac:dyDescent="0.25">
      <c r="A3608" s="169"/>
    </row>
    <row r="3609" spans="1:1" x14ac:dyDescent="0.25">
      <c r="A3609" s="198"/>
    </row>
    <row r="3610" spans="1:1" x14ac:dyDescent="0.25">
      <c r="A3610" s="198"/>
    </row>
    <row r="3611" spans="1:1" x14ac:dyDescent="0.25">
      <c r="A3611" s="169"/>
    </row>
    <row r="3612" spans="1:1" x14ac:dyDescent="0.25">
      <c r="A3612" s="198"/>
    </row>
    <row r="3613" spans="1:1" x14ac:dyDescent="0.25">
      <c r="A3613" s="198"/>
    </row>
    <row r="3614" spans="1:1" x14ac:dyDescent="0.25">
      <c r="A3614" s="169"/>
    </row>
    <row r="3615" spans="1:1" x14ac:dyDescent="0.25">
      <c r="A3615" s="198"/>
    </row>
    <row r="3616" spans="1:1" x14ac:dyDescent="0.25">
      <c r="A3616" s="198"/>
    </row>
    <row r="3617" spans="1:1" x14ac:dyDescent="0.25">
      <c r="A3617" s="169"/>
    </row>
    <row r="3618" spans="1:1" x14ac:dyDescent="0.25">
      <c r="A3618" s="198"/>
    </row>
    <row r="3619" spans="1:1" x14ac:dyDescent="0.25">
      <c r="A3619" s="198"/>
    </row>
    <row r="3620" spans="1:1" x14ac:dyDescent="0.25">
      <c r="A3620" s="169"/>
    </row>
    <row r="3621" spans="1:1" x14ac:dyDescent="0.25">
      <c r="A3621" s="198"/>
    </row>
    <row r="3622" spans="1:1" x14ac:dyDescent="0.25">
      <c r="A3622" s="198"/>
    </row>
    <row r="3623" spans="1:1" x14ac:dyDescent="0.25">
      <c r="A3623" s="169"/>
    </row>
    <row r="3624" spans="1:1" x14ac:dyDescent="0.25">
      <c r="A3624" s="198"/>
    </row>
    <row r="3625" spans="1:1" x14ac:dyDescent="0.25">
      <c r="A3625" s="198"/>
    </row>
    <row r="3626" spans="1:1" x14ac:dyDescent="0.25">
      <c r="A3626" s="169"/>
    </row>
    <row r="3627" spans="1:1" x14ac:dyDescent="0.25">
      <c r="A3627" s="198"/>
    </row>
    <row r="3628" spans="1:1" x14ac:dyDescent="0.25">
      <c r="A3628" s="198"/>
    </row>
    <row r="3629" spans="1:1" x14ac:dyDescent="0.25">
      <c r="A3629" s="169"/>
    </row>
    <row r="3630" spans="1:1" x14ac:dyDescent="0.25">
      <c r="A3630" s="198"/>
    </row>
    <row r="3631" spans="1:1" x14ac:dyDescent="0.25">
      <c r="A3631" s="198"/>
    </row>
    <row r="3632" spans="1:1" x14ac:dyDescent="0.25">
      <c r="A3632" s="169"/>
    </row>
    <row r="3633" spans="1:1" x14ac:dyDescent="0.25">
      <c r="A3633" s="198"/>
    </row>
    <row r="3634" spans="1:1" x14ac:dyDescent="0.25">
      <c r="A3634" s="198"/>
    </row>
    <row r="3635" spans="1:1" x14ac:dyDescent="0.25">
      <c r="A3635" s="169"/>
    </row>
    <row r="3636" spans="1:1" x14ac:dyDescent="0.25">
      <c r="A3636" s="198"/>
    </row>
    <row r="3637" spans="1:1" x14ac:dyDescent="0.25">
      <c r="A3637" s="198"/>
    </row>
    <row r="3638" spans="1:1" x14ac:dyDescent="0.25">
      <c r="A3638" s="169"/>
    </row>
    <row r="3639" spans="1:1" x14ac:dyDescent="0.25">
      <c r="A3639" s="198"/>
    </row>
    <row r="3640" spans="1:1" x14ac:dyDescent="0.25">
      <c r="A3640" s="198"/>
    </row>
    <row r="3641" spans="1:1" x14ac:dyDescent="0.25">
      <c r="A3641" s="169"/>
    </row>
    <row r="3642" spans="1:1" x14ac:dyDescent="0.25">
      <c r="A3642" s="198"/>
    </row>
    <row r="3643" spans="1:1" x14ac:dyDescent="0.25">
      <c r="A3643" s="198"/>
    </row>
    <row r="3644" spans="1:1" x14ac:dyDescent="0.25">
      <c r="A3644" s="169"/>
    </row>
    <row r="3645" spans="1:1" x14ac:dyDescent="0.25">
      <c r="A3645" s="198"/>
    </row>
    <row r="3646" spans="1:1" x14ac:dyDescent="0.25">
      <c r="A3646" s="198"/>
    </row>
    <row r="3647" spans="1:1" x14ac:dyDescent="0.25">
      <c r="A3647" s="169"/>
    </row>
    <row r="3648" spans="1:1" x14ac:dyDescent="0.25">
      <c r="A3648" s="198"/>
    </row>
    <row r="3649" spans="1:1" x14ac:dyDescent="0.25">
      <c r="A3649" s="198"/>
    </row>
    <row r="3650" spans="1:1" x14ac:dyDescent="0.25">
      <c r="A3650" s="169"/>
    </row>
    <row r="3651" spans="1:1" x14ac:dyDescent="0.25">
      <c r="A3651" s="198"/>
    </row>
    <row r="3652" spans="1:1" x14ac:dyDescent="0.25">
      <c r="A3652" s="198"/>
    </row>
    <row r="3653" spans="1:1" x14ac:dyDescent="0.25">
      <c r="A3653" s="169"/>
    </row>
    <row r="3654" spans="1:1" x14ac:dyDescent="0.25">
      <c r="A3654" s="198"/>
    </row>
    <row r="3655" spans="1:1" x14ac:dyDescent="0.25">
      <c r="A3655" s="198"/>
    </row>
    <row r="3656" spans="1:1" x14ac:dyDescent="0.25">
      <c r="A3656" s="169"/>
    </row>
    <row r="3657" spans="1:1" x14ac:dyDescent="0.25">
      <c r="A3657" s="198"/>
    </row>
    <row r="3658" spans="1:1" x14ac:dyDescent="0.25">
      <c r="A3658" s="198"/>
    </row>
    <row r="3659" spans="1:1" x14ac:dyDescent="0.25">
      <c r="A3659" s="169"/>
    </row>
    <row r="3660" spans="1:1" x14ac:dyDescent="0.25">
      <c r="A3660" s="198"/>
    </row>
    <row r="3661" spans="1:1" x14ac:dyDescent="0.25">
      <c r="A3661" s="198"/>
    </row>
    <row r="3662" spans="1:1" x14ac:dyDescent="0.25">
      <c r="A3662" s="169"/>
    </row>
    <row r="3663" spans="1:1" x14ac:dyDescent="0.25">
      <c r="A3663" s="198"/>
    </row>
    <row r="3664" spans="1:1" x14ac:dyDescent="0.25">
      <c r="A3664" s="198"/>
    </row>
    <row r="3665" spans="1:1" x14ac:dyDescent="0.25">
      <c r="A3665" s="169"/>
    </row>
    <row r="3666" spans="1:1" x14ac:dyDescent="0.25">
      <c r="A3666" s="198"/>
    </row>
    <row r="3667" spans="1:1" x14ac:dyDescent="0.25">
      <c r="A3667" s="198"/>
    </row>
    <row r="3668" spans="1:1" x14ac:dyDescent="0.25">
      <c r="A3668" s="169"/>
    </row>
    <row r="3669" spans="1:1" x14ac:dyDescent="0.25">
      <c r="A3669" s="198"/>
    </row>
    <row r="3670" spans="1:1" x14ac:dyDescent="0.25">
      <c r="A3670" s="198"/>
    </row>
    <row r="3671" spans="1:1" x14ac:dyDescent="0.25">
      <c r="A3671" s="169"/>
    </row>
    <row r="3672" spans="1:1" x14ac:dyDescent="0.25">
      <c r="A3672" s="198"/>
    </row>
    <row r="3673" spans="1:1" x14ac:dyDescent="0.25">
      <c r="A3673" s="198"/>
    </row>
    <row r="3674" spans="1:1" x14ac:dyDescent="0.25">
      <c r="A3674" s="169"/>
    </row>
    <row r="3675" spans="1:1" x14ac:dyDescent="0.25">
      <c r="A3675" s="198"/>
    </row>
    <row r="3676" spans="1:1" x14ac:dyDescent="0.25">
      <c r="A3676" s="198"/>
    </row>
    <row r="3677" spans="1:1" x14ac:dyDescent="0.25">
      <c r="A3677" s="169"/>
    </row>
    <row r="3678" spans="1:1" x14ac:dyDescent="0.25">
      <c r="A3678" s="198"/>
    </row>
    <row r="3679" spans="1:1" x14ac:dyDescent="0.25">
      <c r="A3679" s="198"/>
    </row>
    <row r="3680" spans="1:1" x14ac:dyDescent="0.25">
      <c r="A3680" s="169"/>
    </row>
    <row r="3681" spans="1:1" x14ac:dyDescent="0.25">
      <c r="A3681" s="198"/>
    </row>
    <row r="3682" spans="1:1" x14ac:dyDescent="0.25">
      <c r="A3682" s="198"/>
    </row>
    <row r="3683" spans="1:1" x14ac:dyDescent="0.25">
      <c r="A3683" s="169"/>
    </row>
    <row r="3684" spans="1:1" x14ac:dyDescent="0.25">
      <c r="A3684" s="198"/>
    </row>
    <row r="3685" spans="1:1" x14ac:dyDescent="0.25">
      <c r="A3685" s="198"/>
    </row>
    <row r="3686" spans="1:1" x14ac:dyDescent="0.25">
      <c r="A3686" s="169"/>
    </row>
    <row r="3687" spans="1:1" x14ac:dyDescent="0.25">
      <c r="A3687" s="198"/>
    </row>
    <row r="3688" spans="1:1" x14ac:dyDescent="0.25">
      <c r="A3688" s="198"/>
    </row>
    <row r="3689" spans="1:1" x14ac:dyDescent="0.25">
      <c r="A3689" s="169"/>
    </row>
    <row r="3690" spans="1:1" x14ac:dyDescent="0.25">
      <c r="A3690" s="198"/>
    </row>
    <row r="3691" spans="1:1" x14ac:dyDescent="0.25">
      <c r="A3691" s="198"/>
    </row>
    <row r="3692" spans="1:1" x14ac:dyDescent="0.25">
      <c r="A3692" s="169"/>
    </row>
    <row r="3693" spans="1:1" x14ac:dyDescent="0.25">
      <c r="A3693" s="198"/>
    </row>
    <row r="3694" spans="1:1" x14ac:dyDescent="0.25">
      <c r="A3694" s="198"/>
    </row>
    <row r="3695" spans="1:1" x14ac:dyDescent="0.25">
      <c r="A3695" s="169"/>
    </row>
    <row r="3696" spans="1:1" x14ac:dyDescent="0.25">
      <c r="A3696" s="198"/>
    </row>
    <row r="3697" spans="1:1" x14ac:dyDescent="0.25">
      <c r="A3697" s="198"/>
    </row>
    <row r="3698" spans="1:1" x14ac:dyDescent="0.25">
      <c r="A3698" s="169"/>
    </row>
    <row r="3699" spans="1:1" x14ac:dyDescent="0.25">
      <c r="A3699" s="198"/>
    </row>
    <row r="3700" spans="1:1" x14ac:dyDescent="0.25">
      <c r="A3700" s="198"/>
    </row>
    <row r="3701" spans="1:1" x14ac:dyDescent="0.25">
      <c r="A3701" s="169"/>
    </row>
    <row r="3702" spans="1:1" x14ac:dyDescent="0.25">
      <c r="A3702" s="198"/>
    </row>
    <row r="3703" spans="1:1" x14ac:dyDescent="0.25">
      <c r="A3703" s="198"/>
    </row>
    <row r="3704" spans="1:1" x14ac:dyDescent="0.25">
      <c r="A3704" s="169"/>
    </row>
    <row r="3705" spans="1:1" x14ac:dyDescent="0.25">
      <c r="A3705" s="198"/>
    </row>
    <row r="3706" spans="1:1" x14ac:dyDescent="0.25">
      <c r="A3706" s="198"/>
    </row>
    <row r="3707" spans="1:1" x14ac:dyDescent="0.25">
      <c r="A3707" s="169"/>
    </row>
    <row r="3708" spans="1:1" x14ac:dyDescent="0.25">
      <c r="A3708" s="198"/>
    </row>
    <row r="3709" spans="1:1" x14ac:dyDescent="0.25">
      <c r="A3709" s="198"/>
    </row>
    <row r="3710" spans="1:1" x14ac:dyDescent="0.25">
      <c r="A3710" s="169"/>
    </row>
    <row r="3711" spans="1:1" x14ac:dyDescent="0.25">
      <c r="A3711" s="198"/>
    </row>
    <row r="3712" spans="1:1" x14ac:dyDescent="0.25">
      <c r="A3712" s="198"/>
    </row>
    <row r="3713" spans="1:1" x14ac:dyDescent="0.25">
      <c r="A3713" s="169"/>
    </row>
    <row r="3714" spans="1:1" x14ac:dyDescent="0.25">
      <c r="A3714" s="198"/>
    </row>
    <row r="3715" spans="1:1" x14ac:dyDescent="0.25">
      <c r="A3715" s="198"/>
    </row>
    <row r="3716" spans="1:1" x14ac:dyDescent="0.25">
      <c r="A3716" s="169"/>
    </row>
    <row r="3717" spans="1:1" x14ac:dyDescent="0.25">
      <c r="A3717" s="198"/>
    </row>
    <row r="3718" spans="1:1" x14ac:dyDescent="0.25">
      <c r="A3718" s="198"/>
    </row>
    <row r="3719" spans="1:1" x14ac:dyDescent="0.25">
      <c r="A3719" s="169"/>
    </row>
    <row r="3720" spans="1:1" x14ac:dyDescent="0.25">
      <c r="A3720" s="198"/>
    </row>
    <row r="3721" spans="1:1" x14ac:dyDescent="0.25">
      <c r="A3721" s="198"/>
    </row>
    <row r="3722" spans="1:1" x14ac:dyDescent="0.25">
      <c r="A3722" s="169"/>
    </row>
    <row r="3723" spans="1:1" x14ac:dyDescent="0.25">
      <c r="A3723" s="198"/>
    </row>
    <row r="3724" spans="1:1" x14ac:dyDescent="0.25">
      <c r="A3724" s="198"/>
    </row>
    <row r="3725" spans="1:1" x14ac:dyDescent="0.25">
      <c r="A3725" s="169"/>
    </row>
    <row r="3726" spans="1:1" x14ac:dyDescent="0.25">
      <c r="A3726" s="198"/>
    </row>
    <row r="3727" spans="1:1" x14ac:dyDescent="0.25">
      <c r="A3727" s="198"/>
    </row>
    <row r="3728" spans="1:1" x14ac:dyDescent="0.25">
      <c r="A3728" s="169"/>
    </row>
    <row r="3729" spans="1:1" x14ac:dyDescent="0.25">
      <c r="A3729" s="198"/>
    </row>
    <row r="3730" spans="1:1" x14ac:dyDescent="0.25">
      <c r="A3730" s="198"/>
    </row>
    <row r="3731" spans="1:1" x14ac:dyDescent="0.25">
      <c r="A3731" s="169"/>
    </row>
    <row r="3732" spans="1:1" x14ac:dyDescent="0.25">
      <c r="A3732" s="198"/>
    </row>
    <row r="3733" spans="1:1" x14ac:dyDescent="0.25">
      <c r="A3733" s="198"/>
    </row>
    <row r="3734" spans="1:1" x14ac:dyDescent="0.25">
      <c r="A3734" s="169"/>
    </row>
    <row r="3735" spans="1:1" x14ac:dyDescent="0.25">
      <c r="A3735" s="198"/>
    </row>
    <row r="3736" spans="1:1" x14ac:dyDescent="0.25">
      <c r="A3736" s="198"/>
    </row>
    <row r="3737" spans="1:1" x14ac:dyDescent="0.25">
      <c r="A3737" s="169"/>
    </row>
    <row r="3738" spans="1:1" x14ac:dyDescent="0.25">
      <c r="A3738" s="198"/>
    </row>
    <row r="3739" spans="1:1" x14ac:dyDescent="0.25">
      <c r="A3739" s="198"/>
    </row>
    <row r="3740" spans="1:1" x14ac:dyDescent="0.25">
      <c r="A3740" s="169"/>
    </row>
    <row r="3741" spans="1:1" x14ac:dyDescent="0.25">
      <c r="A3741" s="198"/>
    </row>
    <row r="3742" spans="1:1" x14ac:dyDescent="0.25">
      <c r="A3742" s="198"/>
    </row>
    <row r="3743" spans="1:1" x14ac:dyDescent="0.25">
      <c r="A3743" s="169"/>
    </row>
    <row r="3744" spans="1:1" x14ac:dyDescent="0.25">
      <c r="A3744" s="198"/>
    </row>
    <row r="3745" spans="1:1" x14ac:dyDescent="0.25">
      <c r="A3745" s="198"/>
    </row>
    <row r="3746" spans="1:1" x14ac:dyDescent="0.25">
      <c r="A3746" s="169"/>
    </row>
    <row r="3747" spans="1:1" x14ac:dyDescent="0.25">
      <c r="A3747" s="198"/>
    </row>
    <row r="3748" spans="1:1" x14ac:dyDescent="0.25">
      <c r="A3748" s="198"/>
    </row>
    <row r="3749" spans="1:1" x14ac:dyDescent="0.25">
      <c r="A3749" s="169"/>
    </row>
    <row r="3750" spans="1:1" x14ac:dyDescent="0.25">
      <c r="A3750" s="198"/>
    </row>
    <row r="3751" spans="1:1" x14ac:dyDescent="0.25">
      <c r="A3751" s="198"/>
    </row>
    <row r="3752" spans="1:1" x14ac:dyDescent="0.25">
      <c r="A3752" s="169"/>
    </row>
    <row r="3753" spans="1:1" x14ac:dyDescent="0.25">
      <c r="A3753" s="198"/>
    </row>
    <row r="3754" spans="1:1" x14ac:dyDescent="0.25">
      <c r="A3754" s="198"/>
    </row>
    <row r="3755" spans="1:1" x14ac:dyDescent="0.25">
      <c r="A3755" s="169"/>
    </row>
    <row r="3756" spans="1:1" x14ac:dyDescent="0.25">
      <c r="A3756" s="198"/>
    </row>
    <row r="3757" spans="1:1" x14ac:dyDescent="0.25">
      <c r="A3757" s="198"/>
    </row>
    <row r="3758" spans="1:1" x14ac:dyDescent="0.25">
      <c r="A3758" s="169"/>
    </row>
    <row r="3759" spans="1:1" x14ac:dyDescent="0.25">
      <c r="A3759" s="198"/>
    </row>
    <row r="3760" spans="1:1" x14ac:dyDescent="0.25">
      <c r="A3760" s="198"/>
    </row>
    <row r="3761" spans="1:1" x14ac:dyDescent="0.25">
      <c r="A3761" s="169"/>
    </row>
    <row r="3762" spans="1:1" x14ac:dyDescent="0.25">
      <c r="A3762" s="198"/>
    </row>
    <row r="3763" spans="1:1" x14ac:dyDescent="0.25">
      <c r="A3763" s="198"/>
    </row>
    <row r="3764" spans="1:1" x14ac:dyDescent="0.25">
      <c r="A3764" s="169"/>
    </row>
    <row r="3765" spans="1:1" x14ac:dyDescent="0.25">
      <c r="A3765" s="198"/>
    </row>
    <row r="3766" spans="1:1" x14ac:dyDescent="0.25">
      <c r="A3766" s="198"/>
    </row>
    <row r="3767" spans="1:1" x14ac:dyDescent="0.25">
      <c r="A3767" s="169"/>
    </row>
    <row r="3768" spans="1:1" x14ac:dyDescent="0.25">
      <c r="A3768" s="198"/>
    </row>
    <row r="3769" spans="1:1" x14ac:dyDescent="0.25">
      <c r="A3769" s="198"/>
    </row>
    <row r="3770" spans="1:1" x14ac:dyDescent="0.25">
      <c r="A3770" s="169"/>
    </row>
    <row r="3771" spans="1:1" x14ac:dyDescent="0.25">
      <c r="A3771" s="198"/>
    </row>
    <row r="3772" spans="1:1" x14ac:dyDescent="0.25">
      <c r="A3772" s="198"/>
    </row>
    <row r="3773" spans="1:1" x14ac:dyDescent="0.25">
      <c r="A3773" s="169"/>
    </row>
    <row r="3774" spans="1:1" x14ac:dyDescent="0.25">
      <c r="A3774" s="198"/>
    </row>
    <row r="3775" spans="1:1" x14ac:dyDescent="0.25">
      <c r="A3775" s="198"/>
    </row>
    <row r="3776" spans="1:1" x14ac:dyDescent="0.25">
      <c r="A3776" s="169"/>
    </row>
    <row r="3777" spans="1:1" x14ac:dyDescent="0.25">
      <c r="A3777" s="198"/>
    </row>
    <row r="3778" spans="1:1" x14ac:dyDescent="0.25">
      <c r="A3778" s="198"/>
    </row>
    <row r="3779" spans="1:1" x14ac:dyDescent="0.25">
      <c r="A3779" s="169"/>
    </row>
    <row r="3780" spans="1:1" x14ac:dyDescent="0.25">
      <c r="A3780" s="198"/>
    </row>
    <row r="3781" spans="1:1" x14ac:dyDescent="0.25">
      <c r="A3781" s="198"/>
    </row>
    <row r="3782" spans="1:1" x14ac:dyDescent="0.25">
      <c r="A3782" s="169"/>
    </row>
    <row r="3783" spans="1:1" x14ac:dyDescent="0.25">
      <c r="A3783" s="198"/>
    </row>
    <row r="3784" spans="1:1" x14ac:dyDescent="0.25">
      <c r="A3784" s="198"/>
    </row>
    <row r="3785" spans="1:1" x14ac:dyDescent="0.25">
      <c r="A3785" s="169"/>
    </row>
    <row r="3786" spans="1:1" x14ac:dyDescent="0.25">
      <c r="A3786" s="198"/>
    </row>
    <row r="3787" spans="1:1" x14ac:dyDescent="0.25">
      <c r="A3787" s="198"/>
    </row>
    <row r="3788" spans="1:1" x14ac:dyDescent="0.25">
      <c r="A3788" s="169"/>
    </row>
    <row r="3789" spans="1:1" x14ac:dyDescent="0.25">
      <c r="A3789" s="198"/>
    </row>
    <row r="3790" spans="1:1" x14ac:dyDescent="0.25">
      <c r="A3790" s="198"/>
    </row>
    <row r="3791" spans="1:1" x14ac:dyDescent="0.25">
      <c r="A3791" s="169"/>
    </row>
    <row r="3792" spans="1:1" x14ac:dyDescent="0.25">
      <c r="A3792" s="198"/>
    </row>
    <row r="3793" spans="1:1" x14ac:dyDescent="0.25">
      <c r="A3793" s="198"/>
    </row>
    <row r="3794" spans="1:1" x14ac:dyDescent="0.25">
      <c r="A3794" s="169"/>
    </row>
    <row r="3795" spans="1:1" x14ac:dyDescent="0.25">
      <c r="A3795" s="198"/>
    </row>
    <row r="3796" spans="1:1" x14ac:dyDescent="0.25">
      <c r="A3796" s="198"/>
    </row>
    <row r="3797" spans="1:1" x14ac:dyDescent="0.25">
      <c r="A3797" s="169"/>
    </row>
    <row r="3798" spans="1:1" x14ac:dyDescent="0.25">
      <c r="A3798" s="198"/>
    </row>
    <row r="3799" spans="1:1" x14ac:dyDescent="0.25">
      <c r="A3799" s="198"/>
    </row>
    <row r="3800" spans="1:1" x14ac:dyDescent="0.25">
      <c r="A3800" s="169"/>
    </row>
    <row r="3801" spans="1:1" x14ac:dyDescent="0.25">
      <c r="A3801" s="198"/>
    </row>
    <row r="3802" spans="1:1" x14ac:dyDescent="0.25">
      <c r="A3802" s="198"/>
    </row>
    <row r="3803" spans="1:1" x14ac:dyDescent="0.25">
      <c r="A3803" s="169"/>
    </row>
    <row r="3804" spans="1:1" x14ac:dyDescent="0.25">
      <c r="A3804" s="198"/>
    </row>
    <row r="3805" spans="1:1" x14ac:dyDescent="0.25">
      <c r="A3805" s="198"/>
    </row>
    <row r="3806" spans="1:1" x14ac:dyDescent="0.25">
      <c r="A3806" s="169"/>
    </row>
    <row r="3807" spans="1:1" x14ac:dyDescent="0.25">
      <c r="A3807" s="198"/>
    </row>
    <row r="3808" spans="1:1" x14ac:dyDescent="0.25">
      <c r="A3808" s="198"/>
    </row>
    <row r="3809" spans="1:1" x14ac:dyDescent="0.25">
      <c r="A3809" s="169"/>
    </row>
    <row r="3810" spans="1:1" x14ac:dyDescent="0.25">
      <c r="A3810" s="198"/>
    </row>
    <row r="3811" spans="1:1" x14ac:dyDescent="0.25">
      <c r="A3811" s="198"/>
    </row>
    <row r="3812" spans="1:1" x14ac:dyDescent="0.25">
      <c r="A3812" s="169"/>
    </row>
    <row r="3813" spans="1:1" x14ac:dyDescent="0.25">
      <c r="A3813" s="198"/>
    </row>
    <row r="3814" spans="1:1" x14ac:dyDescent="0.25">
      <c r="A3814" s="198"/>
    </row>
    <row r="3815" spans="1:1" x14ac:dyDescent="0.25">
      <c r="A3815" s="169"/>
    </row>
    <row r="3816" spans="1:1" x14ac:dyDescent="0.25">
      <c r="A3816" s="198"/>
    </row>
    <row r="3817" spans="1:1" x14ac:dyDescent="0.25">
      <c r="A3817" s="198"/>
    </row>
    <row r="3818" spans="1:1" x14ac:dyDescent="0.25">
      <c r="A3818" s="169"/>
    </row>
    <row r="3819" spans="1:1" x14ac:dyDescent="0.25">
      <c r="A3819" s="198"/>
    </row>
    <row r="3820" spans="1:1" x14ac:dyDescent="0.25">
      <c r="A3820" s="198"/>
    </row>
    <row r="3821" spans="1:1" x14ac:dyDescent="0.25">
      <c r="A3821" s="169"/>
    </row>
    <row r="3822" spans="1:1" x14ac:dyDescent="0.25">
      <c r="A3822" s="198"/>
    </row>
    <row r="3823" spans="1:1" x14ac:dyDescent="0.25">
      <c r="A3823" s="198"/>
    </row>
    <row r="3824" spans="1:1" x14ac:dyDescent="0.25">
      <c r="A3824" s="169"/>
    </row>
    <row r="3825" spans="1:1" x14ac:dyDescent="0.25">
      <c r="A3825" s="198"/>
    </row>
    <row r="3826" spans="1:1" x14ac:dyDescent="0.25">
      <c r="A3826" s="198"/>
    </row>
    <row r="3827" spans="1:1" x14ac:dyDescent="0.25">
      <c r="A3827" s="169"/>
    </row>
    <row r="3828" spans="1:1" x14ac:dyDescent="0.25">
      <c r="A3828" s="198"/>
    </row>
    <row r="3829" spans="1:1" x14ac:dyDescent="0.25">
      <c r="A3829" s="198"/>
    </row>
    <row r="3830" spans="1:1" x14ac:dyDescent="0.25">
      <c r="A3830" s="169"/>
    </row>
    <row r="3831" spans="1:1" x14ac:dyDescent="0.25">
      <c r="A3831" s="198"/>
    </row>
    <row r="3832" spans="1:1" x14ac:dyDescent="0.25">
      <c r="A3832" s="198"/>
    </row>
    <row r="3833" spans="1:1" x14ac:dyDescent="0.25">
      <c r="A3833" s="169"/>
    </row>
    <row r="3834" spans="1:1" x14ac:dyDescent="0.25">
      <c r="A3834" s="198"/>
    </row>
    <row r="3835" spans="1:1" x14ac:dyDescent="0.25">
      <c r="A3835" s="198"/>
    </row>
    <row r="3836" spans="1:1" x14ac:dyDescent="0.25">
      <c r="A3836" s="169"/>
    </row>
    <row r="3837" spans="1:1" x14ac:dyDescent="0.25">
      <c r="A3837" s="198"/>
    </row>
    <row r="3838" spans="1:1" x14ac:dyDescent="0.25">
      <c r="A3838" s="198"/>
    </row>
    <row r="3839" spans="1:1" x14ac:dyDescent="0.25">
      <c r="A3839" s="169"/>
    </row>
    <row r="3840" spans="1:1" x14ac:dyDescent="0.25">
      <c r="A3840" s="198"/>
    </row>
    <row r="3841" spans="1:1" x14ac:dyDescent="0.25">
      <c r="A3841" s="198"/>
    </row>
    <row r="3842" spans="1:1" x14ac:dyDescent="0.25">
      <c r="A3842" s="169"/>
    </row>
    <row r="3843" spans="1:1" x14ac:dyDescent="0.25">
      <c r="A3843" s="198"/>
    </row>
    <row r="3844" spans="1:1" x14ac:dyDescent="0.25">
      <c r="A3844" s="198"/>
    </row>
    <row r="3845" spans="1:1" x14ac:dyDescent="0.25">
      <c r="A3845" s="169"/>
    </row>
    <row r="3846" spans="1:1" x14ac:dyDescent="0.25">
      <c r="A3846" s="198"/>
    </row>
    <row r="3847" spans="1:1" x14ac:dyDescent="0.25">
      <c r="A3847" s="198"/>
    </row>
    <row r="3848" spans="1:1" x14ac:dyDescent="0.25">
      <c r="A3848" s="169"/>
    </row>
    <row r="3849" spans="1:1" x14ac:dyDescent="0.25">
      <c r="A3849" s="198"/>
    </row>
    <row r="3850" spans="1:1" x14ac:dyDescent="0.25">
      <c r="A3850" s="198"/>
    </row>
    <row r="3851" spans="1:1" x14ac:dyDescent="0.25">
      <c r="A3851" s="169"/>
    </row>
    <row r="3852" spans="1:1" x14ac:dyDescent="0.25">
      <c r="A3852" s="198"/>
    </row>
    <row r="3853" spans="1:1" x14ac:dyDescent="0.25">
      <c r="A3853" s="198"/>
    </row>
    <row r="3854" spans="1:1" x14ac:dyDescent="0.25">
      <c r="A3854" s="169"/>
    </row>
    <row r="3855" spans="1:1" x14ac:dyDescent="0.25">
      <c r="A3855" s="198"/>
    </row>
    <row r="3856" spans="1:1" x14ac:dyDescent="0.25">
      <c r="A3856" s="198"/>
    </row>
    <row r="3857" spans="1:1" x14ac:dyDescent="0.25">
      <c r="A3857" s="169"/>
    </row>
    <row r="3858" spans="1:1" x14ac:dyDescent="0.25">
      <c r="A3858" s="198"/>
    </row>
    <row r="3859" spans="1:1" x14ac:dyDescent="0.25">
      <c r="A3859" s="198"/>
    </row>
    <row r="3860" spans="1:1" x14ac:dyDescent="0.25">
      <c r="A3860" s="169"/>
    </row>
    <row r="3861" spans="1:1" x14ac:dyDescent="0.25">
      <c r="A3861" s="198"/>
    </row>
    <row r="3862" spans="1:1" x14ac:dyDescent="0.25">
      <c r="A3862" s="198"/>
    </row>
    <row r="3863" spans="1:1" x14ac:dyDescent="0.25">
      <c r="A3863" s="169"/>
    </row>
    <row r="3864" spans="1:1" x14ac:dyDescent="0.25">
      <c r="A3864" s="198"/>
    </row>
    <row r="3865" spans="1:1" x14ac:dyDescent="0.25">
      <c r="A3865" s="198"/>
    </row>
    <row r="3866" spans="1:1" x14ac:dyDescent="0.25">
      <c r="A3866" s="169"/>
    </row>
    <row r="3867" spans="1:1" x14ac:dyDescent="0.25">
      <c r="A3867" s="198"/>
    </row>
    <row r="3868" spans="1:1" x14ac:dyDescent="0.25">
      <c r="A3868" s="198"/>
    </row>
    <row r="3869" spans="1:1" x14ac:dyDescent="0.25">
      <c r="A3869" s="169"/>
    </row>
    <row r="3870" spans="1:1" x14ac:dyDescent="0.25">
      <c r="A3870" s="198"/>
    </row>
    <row r="3871" spans="1:1" x14ac:dyDescent="0.25">
      <c r="A3871" s="198"/>
    </row>
    <row r="3872" spans="1:1" x14ac:dyDescent="0.25">
      <c r="A3872" s="169"/>
    </row>
    <row r="3873" spans="1:1" x14ac:dyDescent="0.25">
      <c r="A3873" s="198"/>
    </row>
    <row r="3874" spans="1:1" x14ac:dyDescent="0.25">
      <c r="A3874" s="198"/>
    </row>
    <row r="3875" spans="1:1" x14ac:dyDescent="0.25">
      <c r="A3875" s="169"/>
    </row>
    <row r="3876" spans="1:1" x14ac:dyDescent="0.25">
      <c r="A3876" s="198"/>
    </row>
    <row r="3877" spans="1:1" x14ac:dyDescent="0.25">
      <c r="A3877" s="198"/>
    </row>
    <row r="3878" spans="1:1" x14ac:dyDescent="0.25">
      <c r="A3878" s="169"/>
    </row>
    <row r="3879" spans="1:1" x14ac:dyDescent="0.25">
      <c r="A3879" s="198"/>
    </row>
    <row r="3880" spans="1:1" x14ac:dyDescent="0.25">
      <c r="A3880" s="198"/>
    </row>
    <row r="3881" spans="1:1" x14ac:dyDescent="0.25">
      <c r="A3881" s="169"/>
    </row>
    <row r="3882" spans="1:1" x14ac:dyDescent="0.25">
      <c r="A3882" s="198"/>
    </row>
    <row r="3883" spans="1:1" x14ac:dyDescent="0.25">
      <c r="A3883" s="198"/>
    </row>
    <row r="3884" spans="1:1" x14ac:dyDescent="0.25">
      <c r="A3884" s="169"/>
    </row>
    <row r="3885" spans="1:1" x14ac:dyDescent="0.25">
      <c r="A3885" s="198"/>
    </row>
    <row r="3886" spans="1:1" x14ac:dyDescent="0.25">
      <c r="A3886" s="198"/>
    </row>
    <row r="3887" spans="1:1" x14ac:dyDescent="0.25">
      <c r="A3887" s="169"/>
    </row>
    <row r="3888" spans="1:1" x14ac:dyDescent="0.25">
      <c r="A3888" s="198"/>
    </row>
    <row r="3889" spans="1:1" x14ac:dyDescent="0.25">
      <c r="A3889" s="198"/>
    </row>
    <row r="3890" spans="1:1" x14ac:dyDescent="0.25">
      <c r="A3890" s="169"/>
    </row>
    <row r="3891" spans="1:1" x14ac:dyDescent="0.25">
      <c r="A3891" s="198"/>
    </row>
    <row r="3892" spans="1:1" x14ac:dyDescent="0.25">
      <c r="A3892" s="198"/>
    </row>
    <row r="3893" spans="1:1" x14ac:dyDescent="0.25">
      <c r="A3893" s="169"/>
    </row>
    <row r="3894" spans="1:1" x14ac:dyDescent="0.25">
      <c r="A3894" s="198"/>
    </row>
    <row r="3895" spans="1:1" x14ac:dyDescent="0.25">
      <c r="A3895" s="198"/>
    </row>
    <row r="3896" spans="1:1" x14ac:dyDescent="0.25">
      <c r="A3896" s="169"/>
    </row>
    <row r="3897" spans="1:1" x14ac:dyDescent="0.25">
      <c r="A3897" s="198"/>
    </row>
    <row r="3898" spans="1:1" x14ac:dyDescent="0.25">
      <c r="A3898" s="198"/>
    </row>
    <row r="3899" spans="1:1" x14ac:dyDescent="0.25">
      <c r="A3899" s="169"/>
    </row>
    <row r="3900" spans="1:1" x14ac:dyDescent="0.25">
      <c r="A3900" s="198"/>
    </row>
    <row r="3901" spans="1:1" x14ac:dyDescent="0.25">
      <c r="A3901" s="198"/>
    </row>
    <row r="3902" spans="1:1" x14ac:dyDescent="0.25">
      <c r="A3902" s="169"/>
    </row>
    <row r="3903" spans="1:1" x14ac:dyDescent="0.25">
      <c r="A3903" s="198"/>
    </row>
    <row r="3904" spans="1:1" x14ac:dyDescent="0.25">
      <c r="A3904" s="198"/>
    </row>
    <row r="3905" spans="1:1" x14ac:dyDescent="0.25">
      <c r="A3905" s="169"/>
    </row>
    <row r="3906" spans="1:1" x14ac:dyDescent="0.25">
      <c r="A3906" s="198"/>
    </row>
    <row r="3907" spans="1:1" x14ac:dyDescent="0.25">
      <c r="A3907" s="198"/>
    </row>
    <row r="3908" spans="1:1" x14ac:dyDescent="0.25">
      <c r="A3908" s="169"/>
    </row>
    <row r="3909" spans="1:1" x14ac:dyDescent="0.25">
      <c r="A3909" s="198"/>
    </row>
    <row r="3910" spans="1:1" x14ac:dyDescent="0.25">
      <c r="A3910" s="198"/>
    </row>
    <row r="3911" spans="1:1" x14ac:dyDescent="0.25">
      <c r="A3911" s="169"/>
    </row>
    <row r="3912" spans="1:1" x14ac:dyDescent="0.25">
      <c r="A3912" s="198"/>
    </row>
    <row r="3913" spans="1:1" x14ac:dyDescent="0.25">
      <c r="A3913" s="198"/>
    </row>
    <row r="3914" spans="1:1" x14ac:dyDescent="0.25">
      <c r="A3914" s="169"/>
    </row>
    <row r="3915" spans="1:1" x14ac:dyDescent="0.25">
      <c r="A3915" s="198"/>
    </row>
    <row r="3916" spans="1:1" x14ac:dyDescent="0.25">
      <c r="A3916" s="198"/>
    </row>
    <row r="3917" spans="1:1" x14ac:dyDescent="0.25">
      <c r="A3917" s="169"/>
    </row>
    <row r="3918" spans="1:1" x14ac:dyDescent="0.25">
      <c r="A3918" s="198"/>
    </row>
    <row r="3919" spans="1:1" x14ac:dyDescent="0.25">
      <c r="A3919" s="198"/>
    </row>
    <row r="3920" spans="1:1" x14ac:dyDescent="0.25">
      <c r="A3920" s="169"/>
    </row>
    <row r="3921" spans="1:1" x14ac:dyDescent="0.25">
      <c r="A3921" s="198"/>
    </row>
    <row r="3922" spans="1:1" x14ac:dyDescent="0.25">
      <c r="A3922" s="198"/>
    </row>
    <row r="3923" spans="1:1" x14ac:dyDescent="0.25">
      <c r="A3923" s="169"/>
    </row>
    <row r="3924" spans="1:1" x14ac:dyDescent="0.25">
      <c r="A3924" s="198"/>
    </row>
    <row r="3925" spans="1:1" x14ac:dyDescent="0.25">
      <c r="A3925" s="198"/>
    </row>
    <row r="3926" spans="1:1" x14ac:dyDescent="0.25">
      <c r="A3926" s="169"/>
    </row>
    <row r="3927" spans="1:1" x14ac:dyDescent="0.25">
      <c r="A3927" s="198"/>
    </row>
    <row r="3928" spans="1:1" x14ac:dyDescent="0.25">
      <c r="A3928" s="198"/>
    </row>
    <row r="3929" spans="1:1" x14ac:dyDescent="0.25">
      <c r="A3929" s="169"/>
    </row>
    <row r="3930" spans="1:1" x14ac:dyDescent="0.25">
      <c r="A3930" s="198"/>
    </row>
    <row r="3931" spans="1:1" x14ac:dyDescent="0.25">
      <c r="A3931" s="198"/>
    </row>
    <row r="3932" spans="1:1" x14ac:dyDescent="0.25">
      <c r="A3932" s="169"/>
    </row>
    <row r="3933" spans="1:1" x14ac:dyDescent="0.25">
      <c r="A3933" s="198"/>
    </row>
    <row r="3934" spans="1:1" x14ac:dyDescent="0.25">
      <c r="A3934" s="198"/>
    </row>
    <row r="3935" spans="1:1" x14ac:dyDescent="0.25">
      <c r="A3935" s="169"/>
    </row>
    <row r="3936" spans="1:1" x14ac:dyDescent="0.25">
      <c r="A3936" s="198"/>
    </row>
    <row r="3937" spans="1:1" x14ac:dyDescent="0.25">
      <c r="A3937" s="198"/>
    </row>
    <row r="3938" spans="1:1" x14ac:dyDescent="0.25">
      <c r="A3938" s="169"/>
    </row>
    <row r="3939" spans="1:1" x14ac:dyDescent="0.25">
      <c r="A3939" s="198"/>
    </row>
    <row r="3940" spans="1:1" x14ac:dyDescent="0.25">
      <c r="A3940" s="198"/>
    </row>
    <row r="3941" spans="1:1" x14ac:dyDescent="0.25">
      <c r="A3941" s="169"/>
    </row>
    <row r="3942" spans="1:1" x14ac:dyDescent="0.25">
      <c r="A3942" s="198"/>
    </row>
    <row r="3943" spans="1:1" x14ac:dyDescent="0.25">
      <c r="A3943" s="198"/>
    </row>
    <row r="3944" spans="1:1" x14ac:dyDescent="0.25">
      <c r="A3944" s="169"/>
    </row>
    <row r="3945" spans="1:1" x14ac:dyDescent="0.25">
      <c r="A3945" s="198"/>
    </row>
    <row r="3946" spans="1:1" x14ac:dyDescent="0.25">
      <c r="A3946" s="198"/>
    </row>
    <row r="3947" spans="1:1" x14ac:dyDescent="0.25">
      <c r="A3947" s="169"/>
    </row>
    <row r="3948" spans="1:1" x14ac:dyDescent="0.25">
      <c r="A3948" s="198"/>
    </row>
    <row r="3949" spans="1:1" x14ac:dyDescent="0.25">
      <c r="A3949" s="198"/>
    </row>
    <row r="3950" spans="1:1" x14ac:dyDescent="0.25">
      <c r="A3950" s="169"/>
    </row>
    <row r="3951" spans="1:1" x14ac:dyDescent="0.25">
      <c r="A3951" s="198"/>
    </row>
    <row r="3952" spans="1:1" x14ac:dyDescent="0.25">
      <c r="A3952" s="198"/>
    </row>
    <row r="3953" spans="1:1" x14ac:dyDescent="0.25">
      <c r="A3953" s="169"/>
    </row>
    <row r="3954" spans="1:1" x14ac:dyDescent="0.25">
      <c r="A3954" s="198"/>
    </row>
    <row r="3955" spans="1:1" x14ac:dyDescent="0.25">
      <c r="A3955" s="198"/>
    </row>
    <row r="3956" spans="1:1" x14ac:dyDescent="0.25">
      <c r="A3956" s="169"/>
    </row>
    <row r="3957" spans="1:1" x14ac:dyDescent="0.25">
      <c r="A3957" s="198"/>
    </row>
    <row r="3958" spans="1:1" x14ac:dyDescent="0.25">
      <c r="A3958" s="198"/>
    </row>
    <row r="3959" spans="1:1" x14ac:dyDescent="0.25">
      <c r="A3959" s="169"/>
    </row>
    <row r="3960" spans="1:1" x14ac:dyDescent="0.25">
      <c r="A3960" s="198"/>
    </row>
    <row r="3961" spans="1:1" x14ac:dyDescent="0.25">
      <c r="A3961" s="198"/>
    </row>
    <row r="3962" spans="1:1" x14ac:dyDescent="0.25">
      <c r="A3962" s="169"/>
    </row>
    <row r="3963" spans="1:1" x14ac:dyDescent="0.25">
      <c r="A3963" s="198"/>
    </row>
    <row r="3964" spans="1:1" x14ac:dyDescent="0.25">
      <c r="A3964" s="198"/>
    </row>
    <row r="3965" spans="1:1" x14ac:dyDescent="0.25">
      <c r="A3965" s="169"/>
    </row>
    <row r="3966" spans="1:1" x14ac:dyDescent="0.25">
      <c r="A3966" s="198"/>
    </row>
    <row r="3967" spans="1:1" x14ac:dyDescent="0.25">
      <c r="A3967" s="198"/>
    </row>
    <row r="3968" spans="1:1" x14ac:dyDescent="0.25">
      <c r="A3968" s="169"/>
    </row>
    <row r="3969" spans="1:1" x14ac:dyDescent="0.25">
      <c r="A3969" s="198"/>
    </row>
    <row r="3970" spans="1:1" x14ac:dyDescent="0.25">
      <c r="A3970" s="198"/>
    </row>
    <row r="3971" spans="1:1" x14ac:dyDescent="0.25">
      <c r="A3971" s="169"/>
    </row>
    <row r="3972" spans="1:1" x14ac:dyDescent="0.25">
      <c r="A3972" s="198"/>
    </row>
    <row r="3973" spans="1:1" x14ac:dyDescent="0.25">
      <c r="A3973" s="198"/>
    </row>
    <row r="3974" spans="1:1" x14ac:dyDescent="0.25">
      <c r="A3974" s="169"/>
    </row>
    <row r="3975" spans="1:1" x14ac:dyDescent="0.25">
      <c r="A3975" s="198"/>
    </row>
    <row r="3976" spans="1:1" x14ac:dyDescent="0.25">
      <c r="A3976" s="198"/>
    </row>
    <row r="3977" spans="1:1" x14ac:dyDescent="0.25">
      <c r="A3977" s="169"/>
    </row>
    <row r="3978" spans="1:1" x14ac:dyDescent="0.25">
      <c r="A3978" s="198"/>
    </row>
    <row r="3979" spans="1:1" x14ac:dyDescent="0.25">
      <c r="A3979" s="198"/>
    </row>
    <row r="3980" spans="1:1" x14ac:dyDescent="0.25">
      <c r="A3980" s="169"/>
    </row>
    <row r="3981" spans="1:1" x14ac:dyDescent="0.25">
      <c r="A3981" s="198"/>
    </row>
    <row r="3982" spans="1:1" x14ac:dyDescent="0.25">
      <c r="A3982" s="198"/>
    </row>
    <row r="3983" spans="1:1" x14ac:dyDescent="0.25">
      <c r="A3983" s="169"/>
    </row>
    <row r="3984" spans="1:1" x14ac:dyDescent="0.25">
      <c r="A3984" s="198"/>
    </row>
    <row r="3985" spans="1:1" x14ac:dyDescent="0.25">
      <c r="A3985" s="198"/>
    </row>
    <row r="3986" spans="1:1" x14ac:dyDescent="0.25">
      <c r="A3986" s="169"/>
    </row>
    <row r="3987" spans="1:1" x14ac:dyDescent="0.25">
      <c r="A3987" s="198"/>
    </row>
    <row r="3988" spans="1:1" x14ac:dyDescent="0.25">
      <c r="A3988" s="198"/>
    </row>
    <row r="3989" spans="1:1" x14ac:dyDescent="0.25">
      <c r="A3989" s="169"/>
    </row>
    <row r="3990" spans="1:1" x14ac:dyDescent="0.25">
      <c r="A3990" s="198"/>
    </row>
    <row r="3991" spans="1:1" x14ac:dyDescent="0.25">
      <c r="A3991" s="198"/>
    </row>
    <row r="3992" spans="1:1" x14ac:dyDescent="0.25">
      <c r="A3992" s="169"/>
    </row>
    <row r="3993" spans="1:1" x14ac:dyDescent="0.25">
      <c r="A3993" s="198"/>
    </row>
    <row r="3994" spans="1:1" x14ac:dyDescent="0.25">
      <c r="A3994" s="198"/>
    </row>
    <row r="3995" spans="1:1" x14ac:dyDescent="0.25">
      <c r="A3995" s="169"/>
    </row>
    <row r="3996" spans="1:1" x14ac:dyDescent="0.25">
      <c r="A3996" s="198"/>
    </row>
    <row r="3997" spans="1:1" x14ac:dyDescent="0.25">
      <c r="A3997" s="198"/>
    </row>
    <row r="3998" spans="1:1" x14ac:dyDescent="0.25">
      <c r="A3998" s="169"/>
    </row>
    <row r="3999" spans="1:1" x14ac:dyDescent="0.25">
      <c r="A3999" s="198"/>
    </row>
    <row r="4000" spans="1:1" x14ac:dyDescent="0.25">
      <c r="A4000" s="198"/>
    </row>
    <row r="4001" spans="1:1" x14ac:dyDescent="0.25">
      <c r="A4001" s="169"/>
    </row>
    <row r="4002" spans="1:1" x14ac:dyDescent="0.25">
      <c r="A4002" s="198"/>
    </row>
    <row r="4003" spans="1:1" x14ac:dyDescent="0.25">
      <c r="A4003" s="198"/>
    </row>
    <row r="4004" spans="1:1" x14ac:dyDescent="0.25">
      <c r="A4004" s="169"/>
    </row>
    <row r="4005" spans="1:1" x14ac:dyDescent="0.25">
      <c r="A4005" s="198"/>
    </row>
    <row r="4006" spans="1:1" x14ac:dyDescent="0.25">
      <c r="A4006" s="198"/>
    </row>
    <row r="4007" spans="1:1" x14ac:dyDescent="0.25">
      <c r="A4007" s="169"/>
    </row>
    <row r="4008" spans="1:1" x14ac:dyDescent="0.25">
      <c r="A4008" s="198"/>
    </row>
    <row r="4009" spans="1:1" x14ac:dyDescent="0.25">
      <c r="A4009" s="198"/>
    </row>
    <row r="4010" spans="1:1" x14ac:dyDescent="0.25">
      <c r="A4010" s="169"/>
    </row>
    <row r="4011" spans="1:1" x14ac:dyDescent="0.25">
      <c r="A4011" s="198"/>
    </row>
    <row r="4012" spans="1:1" x14ac:dyDescent="0.25">
      <c r="A4012" s="198"/>
    </row>
    <row r="4013" spans="1:1" x14ac:dyDescent="0.25">
      <c r="A4013" s="169"/>
    </row>
    <row r="4014" spans="1:1" x14ac:dyDescent="0.25">
      <c r="A4014" s="198"/>
    </row>
    <row r="4015" spans="1:1" x14ac:dyDescent="0.25">
      <c r="A4015" s="198"/>
    </row>
    <row r="4016" spans="1:1" x14ac:dyDescent="0.25">
      <c r="A4016" s="169"/>
    </row>
    <row r="4017" spans="1:1" x14ac:dyDescent="0.25">
      <c r="A4017" s="198"/>
    </row>
    <row r="4018" spans="1:1" x14ac:dyDescent="0.25">
      <c r="A4018" s="198"/>
    </row>
    <row r="4019" spans="1:1" x14ac:dyDescent="0.25">
      <c r="A4019" s="169"/>
    </row>
    <row r="4020" spans="1:1" x14ac:dyDescent="0.25">
      <c r="A4020" s="198"/>
    </row>
    <row r="4021" spans="1:1" x14ac:dyDescent="0.25">
      <c r="A4021" s="198"/>
    </row>
    <row r="4022" spans="1:1" x14ac:dyDescent="0.25">
      <c r="A4022" s="169"/>
    </row>
    <row r="4023" spans="1:1" x14ac:dyDescent="0.25">
      <c r="A4023" s="198"/>
    </row>
    <row r="4024" spans="1:1" x14ac:dyDescent="0.25">
      <c r="A4024" s="198"/>
    </row>
    <row r="4025" spans="1:1" x14ac:dyDescent="0.25">
      <c r="A4025" s="169"/>
    </row>
    <row r="4026" spans="1:1" x14ac:dyDescent="0.25">
      <c r="A4026" s="198"/>
    </row>
    <row r="4027" spans="1:1" x14ac:dyDescent="0.25">
      <c r="A4027" s="198"/>
    </row>
    <row r="4028" spans="1:1" x14ac:dyDescent="0.25">
      <c r="A4028" s="169"/>
    </row>
    <row r="4029" spans="1:1" x14ac:dyDescent="0.25">
      <c r="A4029" s="198"/>
    </row>
    <row r="4030" spans="1:1" x14ac:dyDescent="0.25">
      <c r="A4030" s="198"/>
    </row>
    <row r="4031" spans="1:1" x14ac:dyDescent="0.25">
      <c r="A4031" s="169"/>
    </row>
    <row r="4032" spans="1:1" x14ac:dyDescent="0.25">
      <c r="A4032" s="198"/>
    </row>
    <row r="4033" spans="1:1" x14ac:dyDescent="0.25">
      <c r="A4033" s="198"/>
    </row>
    <row r="4034" spans="1:1" x14ac:dyDescent="0.25">
      <c r="A4034" s="169"/>
    </row>
    <row r="4035" spans="1:1" x14ac:dyDescent="0.25">
      <c r="A4035" s="198"/>
    </row>
    <row r="4036" spans="1:1" x14ac:dyDescent="0.25">
      <c r="A4036" s="198"/>
    </row>
    <row r="4037" spans="1:1" x14ac:dyDescent="0.25">
      <c r="A4037" s="169"/>
    </row>
    <row r="4038" spans="1:1" x14ac:dyDescent="0.25">
      <c r="A4038" s="198"/>
    </row>
    <row r="4039" spans="1:1" x14ac:dyDescent="0.25">
      <c r="A4039" s="198"/>
    </row>
    <row r="4040" spans="1:1" x14ac:dyDescent="0.25">
      <c r="A4040" s="169"/>
    </row>
    <row r="4041" spans="1:1" x14ac:dyDescent="0.25">
      <c r="A4041" s="198"/>
    </row>
    <row r="4042" spans="1:1" x14ac:dyDescent="0.25">
      <c r="A4042" s="198"/>
    </row>
    <row r="4043" spans="1:1" x14ac:dyDescent="0.25">
      <c r="A4043" s="169"/>
    </row>
    <row r="4044" spans="1:1" x14ac:dyDescent="0.25">
      <c r="A4044" s="198"/>
    </row>
    <row r="4045" spans="1:1" x14ac:dyDescent="0.25">
      <c r="A4045" s="198"/>
    </row>
    <row r="4046" spans="1:1" x14ac:dyDescent="0.25">
      <c r="A4046" s="169"/>
    </row>
    <row r="4047" spans="1:1" x14ac:dyDescent="0.25">
      <c r="A4047" s="198"/>
    </row>
    <row r="4048" spans="1:1" x14ac:dyDescent="0.25">
      <c r="A4048" s="198"/>
    </row>
    <row r="4049" spans="1:1" x14ac:dyDescent="0.25">
      <c r="A4049" s="169"/>
    </row>
    <row r="4050" spans="1:1" x14ac:dyDescent="0.25">
      <c r="A4050" s="198"/>
    </row>
    <row r="4051" spans="1:1" x14ac:dyDescent="0.25">
      <c r="A4051" s="198"/>
    </row>
    <row r="4052" spans="1:1" x14ac:dyDescent="0.25">
      <c r="A4052" s="169"/>
    </row>
    <row r="4053" spans="1:1" x14ac:dyDescent="0.25">
      <c r="A4053" s="198"/>
    </row>
    <row r="4054" spans="1:1" x14ac:dyDescent="0.25">
      <c r="A4054" s="198"/>
    </row>
    <row r="4055" spans="1:1" x14ac:dyDescent="0.25">
      <c r="A4055" s="169"/>
    </row>
    <row r="4056" spans="1:1" x14ac:dyDescent="0.25">
      <c r="A4056" s="198"/>
    </row>
    <row r="4057" spans="1:1" x14ac:dyDescent="0.25">
      <c r="A4057" s="198"/>
    </row>
    <row r="4058" spans="1:1" x14ac:dyDescent="0.25">
      <c r="A4058" s="169"/>
    </row>
    <row r="4059" spans="1:1" x14ac:dyDescent="0.25">
      <c r="A4059" s="198"/>
    </row>
    <row r="4060" spans="1:1" x14ac:dyDescent="0.25">
      <c r="A4060" s="198"/>
    </row>
    <row r="4061" spans="1:1" x14ac:dyDescent="0.25">
      <c r="A4061" s="169"/>
    </row>
    <row r="4062" spans="1:1" x14ac:dyDescent="0.25">
      <c r="A4062" s="198"/>
    </row>
    <row r="4063" spans="1:1" x14ac:dyDescent="0.25">
      <c r="A4063" s="198"/>
    </row>
    <row r="4064" spans="1:1" x14ac:dyDescent="0.25">
      <c r="A4064" s="169"/>
    </row>
    <row r="4065" spans="1:1" x14ac:dyDescent="0.25">
      <c r="A4065" s="198"/>
    </row>
    <row r="4066" spans="1:1" x14ac:dyDescent="0.25">
      <c r="A4066" s="198"/>
    </row>
    <row r="4067" spans="1:1" x14ac:dyDescent="0.25">
      <c r="A4067" s="169"/>
    </row>
    <row r="4068" spans="1:1" x14ac:dyDescent="0.25">
      <c r="A4068" s="198"/>
    </row>
    <row r="4069" spans="1:1" x14ac:dyDescent="0.25">
      <c r="A4069" s="198"/>
    </row>
    <row r="4070" spans="1:1" x14ac:dyDescent="0.25">
      <c r="A4070" s="169"/>
    </row>
    <row r="4071" spans="1:1" x14ac:dyDescent="0.25">
      <c r="A4071" s="198"/>
    </row>
    <row r="4072" spans="1:1" x14ac:dyDescent="0.25">
      <c r="A4072" s="198"/>
    </row>
    <row r="4073" spans="1:1" x14ac:dyDescent="0.25">
      <c r="A4073" s="169"/>
    </row>
    <row r="4074" spans="1:1" x14ac:dyDescent="0.25">
      <c r="A4074" s="198"/>
    </row>
    <row r="4075" spans="1:1" x14ac:dyDescent="0.25">
      <c r="A4075" s="198"/>
    </row>
    <row r="4076" spans="1:1" x14ac:dyDescent="0.25">
      <c r="A4076" s="169"/>
    </row>
    <row r="4077" spans="1:1" x14ac:dyDescent="0.25">
      <c r="A4077" s="198"/>
    </row>
    <row r="4078" spans="1:1" x14ac:dyDescent="0.25">
      <c r="A4078" s="198"/>
    </row>
    <row r="4079" spans="1:1" x14ac:dyDescent="0.25">
      <c r="A4079" s="169"/>
    </row>
    <row r="4080" spans="1:1" x14ac:dyDescent="0.25">
      <c r="A4080" s="198"/>
    </row>
    <row r="4081" spans="1:1" x14ac:dyDescent="0.25">
      <c r="A4081" s="198"/>
    </row>
    <row r="4082" spans="1:1" x14ac:dyDescent="0.25">
      <c r="A4082" s="169"/>
    </row>
    <row r="4083" spans="1:1" x14ac:dyDescent="0.25">
      <c r="A4083" s="198"/>
    </row>
    <row r="4084" spans="1:1" x14ac:dyDescent="0.25">
      <c r="A4084" s="198"/>
    </row>
    <row r="4085" spans="1:1" x14ac:dyDescent="0.25">
      <c r="A4085" s="169"/>
    </row>
    <row r="4086" spans="1:1" x14ac:dyDescent="0.25">
      <c r="A4086" s="198"/>
    </row>
    <row r="4087" spans="1:1" x14ac:dyDescent="0.25">
      <c r="A4087" s="198"/>
    </row>
    <row r="4088" spans="1:1" x14ac:dyDescent="0.25">
      <c r="A4088" s="169"/>
    </row>
    <row r="4089" spans="1:1" x14ac:dyDescent="0.25">
      <c r="A4089" s="198"/>
    </row>
    <row r="4090" spans="1:1" x14ac:dyDescent="0.25">
      <c r="A4090" s="198"/>
    </row>
    <row r="4091" spans="1:1" x14ac:dyDescent="0.25">
      <c r="A4091" s="169"/>
    </row>
    <row r="4092" spans="1:1" x14ac:dyDescent="0.25">
      <c r="A4092" s="198"/>
    </row>
    <row r="4093" spans="1:1" x14ac:dyDescent="0.25">
      <c r="A4093" s="198"/>
    </row>
    <row r="4094" spans="1:1" x14ac:dyDescent="0.25">
      <c r="A4094" s="169"/>
    </row>
    <row r="4095" spans="1:1" x14ac:dyDescent="0.25">
      <c r="A4095" s="198"/>
    </row>
    <row r="4096" spans="1:1" x14ac:dyDescent="0.25">
      <c r="A4096" s="198"/>
    </row>
    <row r="4097" spans="1:1" x14ac:dyDescent="0.25">
      <c r="A4097" s="169"/>
    </row>
    <row r="4098" spans="1:1" x14ac:dyDescent="0.25">
      <c r="A4098" s="198"/>
    </row>
    <row r="4099" spans="1:1" x14ac:dyDescent="0.25">
      <c r="A4099" s="198"/>
    </row>
    <row r="4100" spans="1:1" x14ac:dyDescent="0.25">
      <c r="A4100" s="169"/>
    </row>
    <row r="4101" spans="1:1" x14ac:dyDescent="0.25">
      <c r="A4101" s="198"/>
    </row>
    <row r="4102" spans="1:1" x14ac:dyDescent="0.25">
      <c r="A4102" s="198"/>
    </row>
    <row r="4103" spans="1:1" x14ac:dyDescent="0.25">
      <c r="A4103" s="169"/>
    </row>
    <row r="4104" spans="1:1" x14ac:dyDescent="0.25">
      <c r="A4104" s="198"/>
    </row>
    <row r="4105" spans="1:1" x14ac:dyDescent="0.25">
      <c r="A4105" s="198"/>
    </row>
    <row r="4106" spans="1:1" x14ac:dyDescent="0.25">
      <c r="A4106" s="169"/>
    </row>
    <row r="4107" spans="1:1" x14ac:dyDescent="0.25">
      <c r="A4107" s="198"/>
    </row>
    <row r="4108" spans="1:1" x14ac:dyDescent="0.25">
      <c r="A4108" s="198"/>
    </row>
    <row r="4109" spans="1:1" x14ac:dyDescent="0.25">
      <c r="A4109" s="169"/>
    </row>
    <row r="4110" spans="1:1" x14ac:dyDescent="0.25">
      <c r="A4110" s="198"/>
    </row>
    <row r="4111" spans="1:1" x14ac:dyDescent="0.25">
      <c r="A4111" s="198"/>
    </row>
    <row r="4112" spans="1:1" x14ac:dyDescent="0.25">
      <c r="A4112" s="169"/>
    </row>
    <row r="4113" spans="1:1" x14ac:dyDescent="0.25">
      <c r="A4113" s="198"/>
    </row>
    <row r="4114" spans="1:1" x14ac:dyDescent="0.25">
      <c r="A4114" s="198"/>
    </row>
    <row r="4115" spans="1:1" x14ac:dyDescent="0.25">
      <c r="A4115" s="169"/>
    </row>
    <row r="4116" spans="1:1" x14ac:dyDescent="0.25">
      <c r="A4116" s="198"/>
    </row>
    <row r="4117" spans="1:1" x14ac:dyDescent="0.25">
      <c r="A4117" s="198"/>
    </row>
    <row r="4118" spans="1:1" x14ac:dyDescent="0.25">
      <c r="A4118" s="169"/>
    </row>
    <row r="4119" spans="1:1" x14ac:dyDescent="0.25">
      <c r="A4119" s="198"/>
    </row>
    <row r="4120" spans="1:1" x14ac:dyDescent="0.25">
      <c r="A4120" s="198"/>
    </row>
    <row r="4121" spans="1:1" x14ac:dyDescent="0.25">
      <c r="A4121" s="169"/>
    </row>
    <row r="4122" spans="1:1" x14ac:dyDescent="0.25">
      <c r="A4122" s="198"/>
    </row>
    <row r="4123" spans="1:1" x14ac:dyDescent="0.25">
      <c r="A4123" s="198"/>
    </row>
    <row r="4124" spans="1:1" x14ac:dyDescent="0.25">
      <c r="A4124" s="169"/>
    </row>
    <row r="4125" spans="1:1" x14ac:dyDescent="0.25">
      <c r="A4125" s="198"/>
    </row>
    <row r="4126" spans="1:1" x14ac:dyDescent="0.25">
      <c r="A4126" s="198"/>
    </row>
    <row r="4127" spans="1:1" x14ac:dyDescent="0.25">
      <c r="A4127" s="169"/>
    </row>
    <row r="4128" spans="1:1" x14ac:dyDescent="0.25">
      <c r="A4128" s="198"/>
    </row>
    <row r="4129" spans="1:1" x14ac:dyDescent="0.25">
      <c r="A4129" s="198"/>
    </row>
    <row r="4130" spans="1:1" x14ac:dyDescent="0.25">
      <c r="A4130" s="169"/>
    </row>
    <row r="4131" spans="1:1" x14ac:dyDescent="0.25">
      <c r="A4131" s="198"/>
    </row>
    <row r="4132" spans="1:1" x14ac:dyDescent="0.25">
      <c r="A4132" s="198"/>
    </row>
    <row r="4133" spans="1:1" x14ac:dyDescent="0.25">
      <c r="A4133" s="169"/>
    </row>
    <row r="4134" spans="1:1" x14ac:dyDescent="0.25">
      <c r="A4134" s="198"/>
    </row>
    <row r="4135" spans="1:1" x14ac:dyDescent="0.25">
      <c r="A4135" s="198"/>
    </row>
    <row r="4136" spans="1:1" x14ac:dyDescent="0.25">
      <c r="A4136" s="169"/>
    </row>
    <row r="4137" spans="1:1" x14ac:dyDescent="0.25">
      <c r="A4137" s="198"/>
    </row>
    <row r="4138" spans="1:1" x14ac:dyDescent="0.25">
      <c r="A4138" s="198"/>
    </row>
    <row r="4139" spans="1:1" x14ac:dyDescent="0.25">
      <c r="A4139" s="169"/>
    </row>
    <row r="4140" spans="1:1" x14ac:dyDescent="0.25">
      <c r="A4140" s="198"/>
    </row>
    <row r="4141" spans="1:1" x14ac:dyDescent="0.25">
      <c r="A4141" s="198"/>
    </row>
    <row r="4142" spans="1:1" x14ac:dyDescent="0.25">
      <c r="A4142" s="169"/>
    </row>
    <row r="4143" spans="1:1" x14ac:dyDescent="0.25">
      <c r="A4143" s="198"/>
    </row>
    <row r="4144" spans="1:1" x14ac:dyDescent="0.25">
      <c r="A4144" s="198"/>
    </row>
    <row r="4145" spans="1:1" x14ac:dyDescent="0.25">
      <c r="A4145" s="169"/>
    </row>
    <row r="4146" spans="1:1" x14ac:dyDescent="0.25">
      <c r="A4146" s="198"/>
    </row>
    <row r="4147" spans="1:1" x14ac:dyDescent="0.25">
      <c r="A4147" s="198"/>
    </row>
    <row r="4148" spans="1:1" x14ac:dyDescent="0.25">
      <c r="A4148" s="169"/>
    </row>
    <row r="4149" spans="1:1" x14ac:dyDescent="0.25">
      <c r="A4149" s="198"/>
    </row>
    <row r="4150" spans="1:1" x14ac:dyDescent="0.25">
      <c r="A4150" s="198"/>
    </row>
    <row r="4151" spans="1:1" x14ac:dyDescent="0.25">
      <c r="A4151" s="169"/>
    </row>
    <row r="4152" spans="1:1" x14ac:dyDescent="0.25">
      <c r="A4152" s="198"/>
    </row>
    <row r="4153" spans="1:1" x14ac:dyDescent="0.25">
      <c r="A4153" s="198"/>
    </row>
    <row r="4154" spans="1:1" x14ac:dyDescent="0.25">
      <c r="A4154" s="169"/>
    </row>
    <row r="4155" spans="1:1" x14ac:dyDescent="0.25">
      <c r="A4155" s="198"/>
    </row>
    <row r="4156" spans="1:1" x14ac:dyDescent="0.25">
      <c r="A4156" s="198"/>
    </row>
    <row r="4157" spans="1:1" x14ac:dyDescent="0.25">
      <c r="A4157" s="169"/>
    </row>
    <row r="4158" spans="1:1" x14ac:dyDescent="0.25">
      <c r="A4158" s="198"/>
    </row>
    <row r="4159" spans="1:1" x14ac:dyDescent="0.25">
      <c r="A4159" s="198"/>
    </row>
    <row r="4160" spans="1:1" x14ac:dyDescent="0.25">
      <c r="A4160" s="169"/>
    </row>
    <row r="4161" spans="1:1" x14ac:dyDescent="0.25">
      <c r="A4161" s="198"/>
    </row>
    <row r="4162" spans="1:1" x14ac:dyDescent="0.25">
      <c r="A4162" s="198"/>
    </row>
    <row r="4163" spans="1:1" x14ac:dyDescent="0.25">
      <c r="A4163" s="169"/>
    </row>
    <row r="4164" spans="1:1" x14ac:dyDescent="0.25">
      <c r="A4164" s="198"/>
    </row>
    <row r="4165" spans="1:1" x14ac:dyDescent="0.25">
      <c r="A4165" s="198"/>
    </row>
    <row r="4166" spans="1:1" x14ac:dyDescent="0.25">
      <c r="A4166" s="169"/>
    </row>
    <row r="4167" spans="1:1" x14ac:dyDescent="0.25">
      <c r="A4167" s="198"/>
    </row>
    <row r="4168" spans="1:1" x14ac:dyDescent="0.25">
      <c r="A4168" s="198"/>
    </row>
    <row r="4169" spans="1:1" x14ac:dyDescent="0.25">
      <c r="A4169" s="169"/>
    </row>
    <row r="4170" spans="1:1" x14ac:dyDescent="0.25">
      <c r="A4170" s="198"/>
    </row>
    <row r="4171" spans="1:1" x14ac:dyDescent="0.25">
      <c r="A4171" s="198"/>
    </row>
    <row r="4172" spans="1:1" x14ac:dyDescent="0.25">
      <c r="A4172" s="169"/>
    </row>
    <row r="4173" spans="1:1" x14ac:dyDescent="0.25">
      <c r="A4173" s="198"/>
    </row>
    <row r="4174" spans="1:1" x14ac:dyDescent="0.25">
      <c r="A4174" s="198"/>
    </row>
    <row r="4175" spans="1:1" x14ac:dyDescent="0.25">
      <c r="A4175" s="169"/>
    </row>
    <row r="4176" spans="1:1" x14ac:dyDescent="0.25">
      <c r="A4176" s="198"/>
    </row>
    <row r="4177" spans="1:1" x14ac:dyDescent="0.25">
      <c r="A4177" s="198"/>
    </row>
    <row r="4178" spans="1:1" x14ac:dyDescent="0.25">
      <c r="A4178" s="169"/>
    </row>
    <row r="4179" spans="1:1" x14ac:dyDescent="0.25">
      <c r="A4179" s="198"/>
    </row>
    <row r="4180" spans="1:1" x14ac:dyDescent="0.25">
      <c r="A4180" s="198"/>
    </row>
    <row r="4181" spans="1:1" x14ac:dyDescent="0.25">
      <c r="A4181" s="169"/>
    </row>
    <row r="4182" spans="1:1" x14ac:dyDescent="0.25">
      <c r="A4182" s="198"/>
    </row>
    <row r="4183" spans="1:1" x14ac:dyDescent="0.25">
      <c r="A4183" s="198"/>
    </row>
    <row r="4184" spans="1:1" x14ac:dyDescent="0.25">
      <c r="A4184" s="169"/>
    </row>
    <row r="4185" spans="1:1" x14ac:dyDescent="0.25">
      <c r="A4185" s="198"/>
    </row>
    <row r="4186" spans="1:1" x14ac:dyDescent="0.25">
      <c r="A4186" s="198"/>
    </row>
    <row r="4187" spans="1:1" x14ac:dyDescent="0.25">
      <c r="A4187" s="169"/>
    </row>
    <row r="4188" spans="1:1" x14ac:dyDescent="0.25">
      <c r="A4188" s="198"/>
    </row>
    <row r="4189" spans="1:1" x14ac:dyDescent="0.25">
      <c r="A4189" s="198"/>
    </row>
    <row r="4190" spans="1:1" x14ac:dyDescent="0.25">
      <c r="A4190" s="169"/>
    </row>
    <row r="4191" spans="1:1" x14ac:dyDescent="0.25">
      <c r="A4191" s="198"/>
    </row>
    <row r="4192" spans="1:1" x14ac:dyDescent="0.25">
      <c r="A4192" s="198"/>
    </row>
    <row r="4193" spans="1:1" x14ac:dyDescent="0.25">
      <c r="A4193" s="169"/>
    </row>
    <row r="4194" spans="1:1" x14ac:dyDescent="0.25">
      <c r="A4194" s="198"/>
    </row>
    <row r="4195" spans="1:1" x14ac:dyDescent="0.25">
      <c r="A4195" s="198"/>
    </row>
    <row r="4196" spans="1:1" x14ac:dyDescent="0.25">
      <c r="A4196" s="169"/>
    </row>
    <row r="4197" spans="1:1" x14ac:dyDescent="0.25">
      <c r="A4197" s="198"/>
    </row>
    <row r="4198" spans="1:1" x14ac:dyDescent="0.25">
      <c r="A4198" s="198"/>
    </row>
    <row r="4199" spans="1:1" x14ac:dyDescent="0.25">
      <c r="A4199" s="169"/>
    </row>
    <row r="4200" spans="1:1" x14ac:dyDescent="0.25">
      <c r="A4200" s="198"/>
    </row>
    <row r="4201" spans="1:1" x14ac:dyDescent="0.25">
      <c r="A4201" s="198"/>
    </row>
    <row r="4202" spans="1:1" x14ac:dyDescent="0.25">
      <c r="A4202" s="169"/>
    </row>
    <row r="4203" spans="1:1" x14ac:dyDescent="0.25">
      <c r="A4203" s="198"/>
    </row>
    <row r="4204" spans="1:1" x14ac:dyDescent="0.25">
      <c r="A4204" s="198"/>
    </row>
    <row r="4205" spans="1:1" x14ac:dyDescent="0.25">
      <c r="A4205" s="169"/>
    </row>
    <row r="4206" spans="1:1" x14ac:dyDescent="0.25">
      <c r="A4206" s="198"/>
    </row>
    <row r="4207" spans="1:1" x14ac:dyDescent="0.25">
      <c r="A4207" s="198"/>
    </row>
    <row r="4208" spans="1:1" x14ac:dyDescent="0.25">
      <c r="A4208" s="169"/>
    </row>
    <row r="4209" spans="1:1" x14ac:dyDescent="0.25">
      <c r="A4209" s="198"/>
    </row>
    <row r="4210" spans="1:1" x14ac:dyDescent="0.25">
      <c r="A4210" s="198"/>
    </row>
    <row r="4211" spans="1:1" x14ac:dyDescent="0.25">
      <c r="A4211" s="169"/>
    </row>
    <row r="4212" spans="1:1" x14ac:dyDescent="0.25">
      <c r="A4212" s="198"/>
    </row>
    <row r="4213" spans="1:1" x14ac:dyDescent="0.25">
      <c r="A4213" s="198"/>
    </row>
    <row r="4214" spans="1:1" x14ac:dyDescent="0.25">
      <c r="A4214" s="169"/>
    </row>
    <row r="4215" spans="1:1" x14ac:dyDescent="0.25">
      <c r="A4215" s="198"/>
    </row>
    <row r="4216" spans="1:1" x14ac:dyDescent="0.25">
      <c r="A4216" s="198"/>
    </row>
    <row r="4217" spans="1:1" x14ac:dyDescent="0.25">
      <c r="A4217" s="169"/>
    </row>
    <row r="4218" spans="1:1" x14ac:dyDescent="0.25">
      <c r="A4218" s="198"/>
    </row>
    <row r="4219" spans="1:1" x14ac:dyDescent="0.25">
      <c r="A4219" s="198"/>
    </row>
    <row r="4220" spans="1:1" x14ac:dyDescent="0.25">
      <c r="A4220" s="169"/>
    </row>
    <row r="4221" spans="1:1" x14ac:dyDescent="0.25">
      <c r="A4221" s="198"/>
    </row>
    <row r="4222" spans="1:1" x14ac:dyDescent="0.25">
      <c r="A4222" s="198"/>
    </row>
    <row r="4223" spans="1:1" x14ac:dyDescent="0.25">
      <c r="A4223" s="169"/>
    </row>
    <row r="4224" spans="1:1" x14ac:dyDescent="0.25">
      <c r="A4224" s="198"/>
    </row>
    <row r="4225" spans="1:1" x14ac:dyDescent="0.25">
      <c r="A4225" s="198"/>
    </row>
    <row r="4226" spans="1:1" x14ac:dyDescent="0.25">
      <c r="A4226" s="169"/>
    </row>
    <row r="4227" spans="1:1" x14ac:dyDescent="0.25">
      <c r="A4227" s="198"/>
    </row>
    <row r="4228" spans="1:1" x14ac:dyDescent="0.25">
      <c r="A4228" s="198"/>
    </row>
    <row r="4229" spans="1:1" x14ac:dyDescent="0.25">
      <c r="A4229" s="169"/>
    </row>
    <row r="4230" spans="1:1" x14ac:dyDescent="0.25">
      <c r="A4230" s="198"/>
    </row>
    <row r="4231" spans="1:1" x14ac:dyDescent="0.25">
      <c r="A4231" s="198"/>
    </row>
    <row r="4232" spans="1:1" x14ac:dyDescent="0.25">
      <c r="A4232" s="169"/>
    </row>
    <row r="4233" spans="1:1" x14ac:dyDescent="0.25">
      <c r="A4233" s="198"/>
    </row>
    <row r="4234" spans="1:1" x14ac:dyDescent="0.25">
      <c r="A4234" s="198"/>
    </row>
    <row r="4235" spans="1:1" x14ac:dyDescent="0.25">
      <c r="A4235" s="169"/>
    </row>
    <row r="4236" spans="1:1" x14ac:dyDescent="0.25">
      <c r="A4236" s="198"/>
    </row>
    <row r="4237" spans="1:1" x14ac:dyDescent="0.25">
      <c r="A4237" s="198"/>
    </row>
    <row r="4238" spans="1:1" x14ac:dyDescent="0.25">
      <c r="A4238" s="169"/>
    </row>
    <row r="4239" spans="1:1" x14ac:dyDescent="0.25">
      <c r="A4239" s="198"/>
    </row>
    <row r="4240" spans="1:1" x14ac:dyDescent="0.25">
      <c r="A4240" s="198"/>
    </row>
    <row r="4241" spans="1:1" x14ac:dyDescent="0.25">
      <c r="A4241" s="169"/>
    </row>
    <row r="4242" spans="1:1" x14ac:dyDescent="0.25">
      <c r="A4242" s="198"/>
    </row>
    <row r="4243" spans="1:1" x14ac:dyDescent="0.25">
      <c r="A4243" s="198"/>
    </row>
    <row r="4244" spans="1:1" x14ac:dyDescent="0.25">
      <c r="A4244" s="169"/>
    </row>
    <row r="4245" spans="1:1" x14ac:dyDescent="0.25">
      <c r="A4245" s="198"/>
    </row>
    <row r="4246" spans="1:1" x14ac:dyDescent="0.25">
      <c r="A4246" s="198"/>
    </row>
    <row r="4247" spans="1:1" x14ac:dyDescent="0.25">
      <c r="A4247" s="169"/>
    </row>
    <row r="4248" spans="1:1" x14ac:dyDescent="0.25">
      <c r="A4248" s="198"/>
    </row>
    <row r="4249" spans="1:1" x14ac:dyDescent="0.25">
      <c r="A4249" s="198"/>
    </row>
    <row r="4250" spans="1:1" x14ac:dyDescent="0.25">
      <c r="A4250" s="169"/>
    </row>
    <row r="4251" spans="1:1" x14ac:dyDescent="0.25">
      <c r="A4251" s="198"/>
    </row>
    <row r="4252" spans="1:1" x14ac:dyDescent="0.25">
      <c r="A4252" s="198"/>
    </row>
    <row r="4253" spans="1:1" x14ac:dyDescent="0.25">
      <c r="A4253" s="169"/>
    </row>
    <row r="4254" spans="1:1" x14ac:dyDescent="0.25">
      <c r="A4254" s="198"/>
    </row>
    <row r="4255" spans="1:1" x14ac:dyDescent="0.25">
      <c r="A4255" s="198"/>
    </row>
    <row r="4256" spans="1:1" x14ac:dyDescent="0.25">
      <c r="A4256" s="169"/>
    </row>
    <row r="4257" spans="1:1" x14ac:dyDescent="0.25">
      <c r="A4257" s="198"/>
    </row>
    <row r="4258" spans="1:1" x14ac:dyDescent="0.25">
      <c r="A4258" s="198"/>
    </row>
    <row r="4259" spans="1:1" x14ac:dyDescent="0.25">
      <c r="A4259" s="169"/>
    </row>
    <row r="4260" spans="1:1" x14ac:dyDescent="0.25">
      <c r="A4260" s="198"/>
    </row>
    <row r="4261" spans="1:1" x14ac:dyDescent="0.25">
      <c r="A4261" s="198"/>
    </row>
    <row r="4262" spans="1:1" x14ac:dyDescent="0.25">
      <c r="A4262" s="169"/>
    </row>
    <row r="4263" spans="1:1" x14ac:dyDescent="0.25">
      <c r="A4263" s="198"/>
    </row>
    <row r="4264" spans="1:1" x14ac:dyDescent="0.25">
      <c r="A4264" s="198"/>
    </row>
    <row r="4265" spans="1:1" x14ac:dyDescent="0.25">
      <c r="A4265" s="169"/>
    </row>
    <row r="4266" spans="1:1" x14ac:dyDescent="0.25">
      <c r="A4266" s="198"/>
    </row>
    <row r="4267" spans="1:1" x14ac:dyDescent="0.25">
      <c r="A4267" s="198"/>
    </row>
    <row r="4268" spans="1:1" x14ac:dyDescent="0.25">
      <c r="A4268" s="169"/>
    </row>
    <row r="4269" spans="1:1" x14ac:dyDescent="0.25">
      <c r="A4269" s="198"/>
    </row>
    <row r="4270" spans="1:1" x14ac:dyDescent="0.25">
      <c r="A4270" s="198"/>
    </row>
    <row r="4271" spans="1:1" x14ac:dyDescent="0.25">
      <c r="A4271" s="169"/>
    </row>
    <row r="4272" spans="1:1" x14ac:dyDescent="0.25">
      <c r="A4272" s="198"/>
    </row>
    <row r="4273" spans="1:1" x14ac:dyDescent="0.25">
      <c r="A4273" s="198"/>
    </row>
    <row r="4274" spans="1:1" x14ac:dyDescent="0.25">
      <c r="A4274" s="169"/>
    </row>
    <row r="4275" spans="1:1" x14ac:dyDescent="0.25">
      <c r="A4275" s="198"/>
    </row>
    <row r="4276" spans="1:1" x14ac:dyDescent="0.25">
      <c r="A4276" s="198"/>
    </row>
    <row r="4277" spans="1:1" x14ac:dyDescent="0.25">
      <c r="A4277" s="169"/>
    </row>
    <row r="4278" spans="1:1" x14ac:dyDescent="0.25">
      <c r="A4278" s="198"/>
    </row>
    <row r="4279" spans="1:1" x14ac:dyDescent="0.25">
      <c r="A4279" s="198"/>
    </row>
    <row r="4280" spans="1:1" x14ac:dyDescent="0.25">
      <c r="A4280" s="169"/>
    </row>
    <row r="4281" spans="1:1" x14ac:dyDescent="0.25">
      <c r="A4281" s="198"/>
    </row>
    <row r="4282" spans="1:1" x14ac:dyDescent="0.25">
      <c r="A4282" s="198"/>
    </row>
    <row r="4283" spans="1:1" x14ac:dyDescent="0.25">
      <c r="A4283" s="169"/>
    </row>
    <row r="4284" spans="1:1" x14ac:dyDescent="0.25">
      <c r="A4284" s="198"/>
    </row>
    <row r="4285" spans="1:1" x14ac:dyDescent="0.25">
      <c r="A4285" s="198"/>
    </row>
    <row r="4286" spans="1:1" x14ac:dyDescent="0.25">
      <c r="A4286" s="169"/>
    </row>
    <row r="4287" spans="1:1" x14ac:dyDescent="0.25">
      <c r="A4287" s="198"/>
    </row>
    <row r="4288" spans="1:1" x14ac:dyDescent="0.25">
      <c r="A4288" s="198"/>
    </row>
    <row r="4289" spans="1:1" x14ac:dyDescent="0.25">
      <c r="A4289" s="169"/>
    </row>
    <row r="4290" spans="1:1" x14ac:dyDescent="0.25">
      <c r="A4290" s="198"/>
    </row>
    <row r="4291" spans="1:1" x14ac:dyDescent="0.25">
      <c r="A4291" s="198"/>
    </row>
    <row r="4292" spans="1:1" x14ac:dyDescent="0.25">
      <c r="A4292" s="169"/>
    </row>
    <row r="4293" spans="1:1" x14ac:dyDescent="0.25">
      <c r="A4293" s="198"/>
    </row>
    <row r="4294" spans="1:1" x14ac:dyDescent="0.25">
      <c r="A4294" s="198"/>
    </row>
    <row r="4295" spans="1:1" x14ac:dyDescent="0.25">
      <c r="A4295" s="169"/>
    </row>
    <row r="4296" spans="1:1" x14ac:dyDescent="0.25">
      <c r="A4296" s="198"/>
    </row>
    <row r="4297" spans="1:1" x14ac:dyDescent="0.25">
      <c r="A4297" s="198"/>
    </row>
    <row r="4298" spans="1:1" x14ac:dyDescent="0.25">
      <c r="A4298" s="169"/>
    </row>
    <row r="4299" spans="1:1" x14ac:dyDescent="0.25">
      <c r="A4299" s="198"/>
    </row>
    <row r="4300" spans="1:1" x14ac:dyDescent="0.25">
      <c r="A4300" s="198"/>
    </row>
    <row r="4301" spans="1:1" x14ac:dyDescent="0.25">
      <c r="A4301" s="169"/>
    </row>
    <row r="4302" spans="1:1" x14ac:dyDescent="0.25">
      <c r="A4302" s="198"/>
    </row>
    <row r="4303" spans="1:1" x14ac:dyDescent="0.25">
      <c r="A4303" s="198"/>
    </row>
    <row r="4304" spans="1:1" x14ac:dyDescent="0.25">
      <c r="A4304" s="169"/>
    </row>
    <row r="4305" spans="1:1" x14ac:dyDescent="0.25">
      <c r="A4305" s="198"/>
    </row>
    <row r="4306" spans="1:1" x14ac:dyDescent="0.25">
      <c r="A4306" s="198"/>
    </row>
    <row r="4307" spans="1:1" x14ac:dyDescent="0.25">
      <c r="A4307" s="169"/>
    </row>
    <row r="4308" spans="1:1" x14ac:dyDescent="0.25">
      <c r="A4308" s="198"/>
    </row>
    <row r="4309" spans="1:1" x14ac:dyDescent="0.25">
      <c r="A4309" s="198"/>
    </row>
    <row r="4310" spans="1:1" x14ac:dyDescent="0.25">
      <c r="A4310" s="169"/>
    </row>
    <row r="4311" spans="1:1" x14ac:dyDescent="0.25">
      <c r="A4311" s="198"/>
    </row>
    <row r="4312" spans="1:1" x14ac:dyDescent="0.25">
      <c r="A4312" s="198"/>
    </row>
    <row r="4313" spans="1:1" x14ac:dyDescent="0.25">
      <c r="A4313" s="169"/>
    </row>
    <row r="4314" spans="1:1" x14ac:dyDescent="0.25">
      <c r="A4314" s="198"/>
    </row>
    <row r="4315" spans="1:1" x14ac:dyDescent="0.25">
      <c r="A4315" s="198"/>
    </row>
    <row r="4316" spans="1:1" x14ac:dyDescent="0.25">
      <c r="A4316" s="169"/>
    </row>
    <row r="4317" spans="1:1" x14ac:dyDescent="0.25">
      <c r="A4317" s="198"/>
    </row>
    <row r="4318" spans="1:1" x14ac:dyDescent="0.25">
      <c r="A4318" s="198"/>
    </row>
    <row r="4319" spans="1:1" x14ac:dyDescent="0.25">
      <c r="A4319" s="169"/>
    </row>
    <row r="4320" spans="1:1" x14ac:dyDescent="0.25">
      <c r="A4320" s="198"/>
    </row>
    <row r="4321" spans="1:1" x14ac:dyDescent="0.25">
      <c r="A4321" s="198"/>
    </row>
    <row r="4322" spans="1:1" x14ac:dyDescent="0.25">
      <c r="A4322" s="169"/>
    </row>
    <row r="4323" spans="1:1" x14ac:dyDescent="0.25">
      <c r="A4323" s="198"/>
    </row>
    <row r="4324" spans="1:1" x14ac:dyDescent="0.25">
      <c r="A4324" s="198"/>
    </row>
    <row r="4325" spans="1:1" x14ac:dyDescent="0.25">
      <c r="A4325" s="169"/>
    </row>
    <row r="4326" spans="1:1" x14ac:dyDescent="0.25">
      <c r="A4326" s="198"/>
    </row>
    <row r="4327" spans="1:1" x14ac:dyDescent="0.25">
      <c r="A4327" s="198"/>
    </row>
    <row r="4328" spans="1:1" x14ac:dyDescent="0.25">
      <c r="A4328" s="169"/>
    </row>
    <row r="4329" spans="1:1" x14ac:dyDescent="0.25">
      <c r="A4329" s="198"/>
    </row>
    <row r="4330" spans="1:1" x14ac:dyDescent="0.25">
      <c r="A4330" s="198"/>
    </row>
    <row r="4331" spans="1:1" x14ac:dyDescent="0.25">
      <c r="A4331" s="169"/>
    </row>
    <row r="4332" spans="1:1" x14ac:dyDescent="0.25">
      <c r="A4332" s="198"/>
    </row>
    <row r="4333" spans="1:1" x14ac:dyDescent="0.25">
      <c r="A4333" s="198"/>
    </row>
    <row r="4334" spans="1:1" x14ac:dyDescent="0.25">
      <c r="A4334" s="169"/>
    </row>
    <row r="4335" spans="1:1" x14ac:dyDescent="0.25">
      <c r="A4335" s="198"/>
    </row>
    <row r="4336" spans="1:1" x14ac:dyDescent="0.25">
      <c r="A4336" s="198"/>
    </row>
    <row r="4337" spans="1:1" x14ac:dyDescent="0.25">
      <c r="A4337" s="169"/>
    </row>
    <row r="4338" spans="1:1" x14ac:dyDescent="0.25">
      <c r="A4338" s="198"/>
    </row>
    <row r="4339" spans="1:1" x14ac:dyDescent="0.25">
      <c r="A4339" s="198"/>
    </row>
    <row r="4340" spans="1:1" x14ac:dyDescent="0.25">
      <c r="A4340" s="169"/>
    </row>
    <row r="4341" spans="1:1" x14ac:dyDescent="0.25">
      <c r="A4341" s="198"/>
    </row>
    <row r="4342" spans="1:1" x14ac:dyDescent="0.25">
      <c r="A4342" s="198"/>
    </row>
    <row r="4343" spans="1:1" x14ac:dyDescent="0.25">
      <c r="A4343" s="169"/>
    </row>
    <row r="4344" spans="1:1" x14ac:dyDescent="0.25">
      <c r="A4344" s="198"/>
    </row>
    <row r="4345" spans="1:1" x14ac:dyDescent="0.25">
      <c r="A4345" s="198"/>
    </row>
    <row r="4346" spans="1:1" x14ac:dyDescent="0.25">
      <c r="A4346" s="169"/>
    </row>
    <row r="4347" spans="1:1" x14ac:dyDescent="0.25">
      <c r="A4347" s="198"/>
    </row>
    <row r="4348" spans="1:1" x14ac:dyDescent="0.25">
      <c r="A4348" s="198"/>
    </row>
    <row r="4349" spans="1:1" x14ac:dyDescent="0.25">
      <c r="A4349" s="169"/>
    </row>
    <row r="4350" spans="1:1" x14ac:dyDescent="0.25">
      <c r="A4350" s="198"/>
    </row>
    <row r="4351" spans="1:1" x14ac:dyDescent="0.25">
      <c r="A4351" s="198"/>
    </row>
    <row r="4352" spans="1:1" x14ac:dyDescent="0.25">
      <c r="A4352" s="169"/>
    </row>
    <row r="4353" spans="1:1" x14ac:dyDescent="0.25">
      <c r="A4353" s="198"/>
    </row>
    <row r="4354" spans="1:1" x14ac:dyDescent="0.25">
      <c r="A4354" s="198"/>
    </row>
    <row r="4355" spans="1:1" x14ac:dyDescent="0.25">
      <c r="A4355" s="169"/>
    </row>
    <row r="4356" spans="1:1" x14ac:dyDescent="0.25">
      <c r="A4356" s="198"/>
    </row>
    <row r="4357" spans="1:1" x14ac:dyDescent="0.25">
      <c r="A4357" s="198"/>
    </row>
    <row r="4358" spans="1:1" x14ac:dyDescent="0.25">
      <c r="A4358" s="169"/>
    </row>
    <row r="4359" spans="1:1" x14ac:dyDescent="0.25">
      <c r="A4359" s="198"/>
    </row>
    <row r="4360" spans="1:1" x14ac:dyDescent="0.25">
      <c r="A4360" s="198"/>
    </row>
    <row r="4361" spans="1:1" x14ac:dyDescent="0.25">
      <c r="A4361" s="169"/>
    </row>
    <row r="4362" spans="1:1" x14ac:dyDescent="0.25">
      <c r="A4362" s="198"/>
    </row>
    <row r="4363" spans="1:1" x14ac:dyDescent="0.25">
      <c r="A4363" s="198"/>
    </row>
    <row r="4364" spans="1:1" x14ac:dyDescent="0.25">
      <c r="A4364" s="169"/>
    </row>
    <row r="4365" spans="1:1" x14ac:dyDescent="0.25">
      <c r="A4365" s="198"/>
    </row>
    <row r="4366" spans="1:1" x14ac:dyDescent="0.25">
      <c r="A4366" s="198"/>
    </row>
    <row r="4367" spans="1:1" x14ac:dyDescent="0.25">
      <c r="A4367" s="169"/>
    </row>
    <row r="4368" spans="1:1" x14ac:dyDescent="0.25">
      <c r="A4368" s="198"/>
    </row>
    <row r="4369" spans="1:1" x14ac:dyDescent="0.25">
      <c r="A4369" s="198"/>
    </row>
    <row r="4370" spans="1:1" x14ac:dyDescent="0.25">
      <c r="A4370" s="169"/>
    </row>
    <row r="4371" spans="1:1" x14ac:dyDescent="0.25">
      <c r="A4371" s="198"/>
    </row>
    <row r="4372" spans="1:1" x14ac:dyDescent="0.25">
      <c r="A4372" s="198"/>
    </row>
    <row r="4373" spans="1:1" x14ac:dyDescent="0.25">
      <c r="A4373" s="169"/>
    </row>
    <row r="4374" spans="1:1" x14ac:dyDescent="0.25">
      <c r="A4374" s="198"/>
    </row>
    <row r="4375" spans="1:1" x14ac:dyDescent="0.25">
      <c r="A4375" s="198"/>
    </row>
    <row r="4376" spans="1:1" x14ac:dyDescent="0.25">
      <c r="A4376" s="169"/>
    </row>
    <row r="4377" spans="1:1" x14ac:dyDescent="0.25">
      <c r="A4377" s="198"/>
    </row>
    <row r="4378" spans="1:1" x14ac:dyDescent="0.25">
      <c r="A4378" s="198"/>
    </row>
    <row r="4379" spans="1:1" x14ac:dyDescent="0.25">
      <c r="A4379" s="169"/>
    </row>
    <row r="4380" spans="1:1" x14ac:dyDescent="0.25">
      <c r="A4380" s="198"/>
    </row>
    <row r="4381" spans="1:1" x14ac:dyDescent="0.25">
      <c r="A4381" s="198"/>
    </row>
    <row r="4382" spans="1:1" x14ac:dyDescent="0.25">
      <c r="A4382" s="169"/>
    </row>
    <row r="4383" spans="1:1" x14ac:dyDescent="0.25">
      <c r="A4383" s="198"/>
    </row>
    <row r="4384" spans="1:1" x14ac:dyDescent="0.25">
      <c r="A4384" s="198"/>
    </row>
    <row r="4385" spans="1:1" x14ac:dyDescent="0.25">
      <c r="A4385" s="169"/>
    </row>
    <row r="4386" spans="1:1" x14ac:dyDescent="0.25">
      <c r="A4386" s="198"/>
    </row>
    <row r="4387" spans="1:1" x14ac:dyDescent="0.25">
      <c r="A4387" s="198"/>
    </row>
    <row r="4388" spans="1:1" x14ac:dyDescent="0.25">
      <c r="A4388" s="169"/>
    </row>
    <row r="4389" spans="1:1" x14ac:dyDescent="0.25">
      <c r="A4389" s="198"/>
    </row>
    <row r="4390" spans="1:1" x14ac:dyDescent="0.25">
      <c r="A4390" s="198"/>
    </row>
    <row r="4391" spans="1:1" x14ac:dyDescent="0.25">
      <c r="A4391" s="169"/>
    </row>
    <row r="4392" spans="1:1" x14ac:dyDescent="0.25">
      <c r="A4392" s="198"/>
    </row>
    <row r="4393" spans="1:1" x14ac:dyDescent="0.25">
      <c r="A4393" s="198"/>
    </row>
    <row r="4394" spans="1:1" x14ac:dyDescent="0.25">
      <c r="A4394" s="169"/>
    </row>
    <row r="4395" spans="1:1" x14ac:dyDescent="0.25">
      <c r="A4395" s="198"/>
    </row>
    <row r="4396" spans="1:1" x14ac:dyDescent="0.25">
      <c r="A4396" s="198"/>
    </row>
    <row r="4397" spans="1:1" x14ac:dyDescent="0.25">
      <c r="A4397" s="169"/>
    </row>
    <row r="4398" spans="1:1" x14ac:dyDescent="0.25">
      <c r="A4398" s="198"/>
    </row>
    <row r="4399" spans="1:1" x14ac:dyDescent="0.25">
      <c r="A4399" s="198"/>
    </row>
    <row r="4400" spans="1:1" x14ac:dyDescent="0.25">
      <c r="A4400" s="169"/>
    </row>
    <row r="4401" spans="1:1" x14ac:dyDescent="0.25">
      <c r="A4401" s="198"/>
    </row>
    <row r="4402" spans="1:1" x14ac:dyDescent="0.25">
      <c r="A4402" s="198"/>
    </row>
    <row r="4403" spans="1:1" x14ac:dyDescent="0.25">
      <c r="A4403" s="169"/>
    </row>
    <row r="4404" spans="1:1" x14ac:dyDescent="0.25">
      <c r="A4404" s="198"/>
    </row>
    <row r="4405" spans="1:1" x14ac:dyDescent="0.25">
      <c r="A4405" s="198"/>
    </row>
    <row r="4406" spans="1:1" x14ac:dyDescent="0.25">
      <c r="A4406" s="169"/>
    </row>
    <row r="4407" spans="1:1" x14ac:dyDescent="0.25">
      <c r="A4407" s="198"/>
    </row>
    <row r="4408" spans="1:1" x14ac:dyDescent="0.25">
      <c r="A4408" s="198"/>
    </row>
    <row r="4409" spans="1:1" x14ac:dyDescent="0.25">
      <c r="A4409" s="169"/>
    </row>
    <row r="4410" spans="1:1" x14ac:dyDescent="0.25">
      <c r="A4410" s="198"/>
    </row>
    <row r="4411" spans="1:1" x14ac:dyDescent="0.25">
      <c r="A4411" s="198"/>
    </row>
    <row r="4412" spans="1:1" x14ac:dyDescent="0.25">
      <c r="A4412" s="169"/>
    </row>
    <row r="4413" spans="1:1" x14ac:dyDescent="0.25">
      <c r="A4413" s="198"/>
    </row>
    <row r="4414" spans="1:1" x14ac:dyDescent="0.25">
      <c r="A4414" s="198"/>
    </row>
    <row r="4415" spans="1:1" x14ac:dyDescent="0.25">
      <c r="A4415" s="169"/>
    </row>
    <row r="4416" spans="1:1" x14ac:dyDescent="0.25">
      <c r="A4416" s="198"/>
    </row>
    <row r="4417" spans="1:1" x14ac:dyDescent="0.25">
      <c r="A4417" s="198"/>
    </row>
    <row r="4418" spans="1:1" x14ac:dyDescent="0.25">
      <c r="A4418" s="169"/>
    </row>
    <row r="4419" spans="1:1" x14ac:dyDescent="0.25">
      <c r="A4419" s="198"/>
    </row>
    <row r="4420" spans="1:1" x14ac:dyDescent="0.25">
      <c r="A4420" s="198"/>
    </row>
    <row r="4421" spans="1:1" x14ac:dyDescent="0.25">
      <c r="A4421" s="169"/>
    </row>
    <row r="4422" spans="1:1" x14ac:dyDescent="0.25">
      <c r="A4422" s="198"/>
    </row>
    <row r="4423" spans="1:1" x14ac:dyDescent="0.25">
      <c r="A4423" s="198"/>
    </row>
    <row r="4424" spans="1:1" x14ac:dyDescent="0.25">
      <c r="A4424" s="169"/>
    </row>
    <row r="4425" spans="1:1" x14ac:dyDescent="0.25">
      <c r="A4425" s="198"/>
    </row>
    <row r="4426" spans="1:1" x14ac:dyDescent="0.25">
      <c r="A4426" s="198"/>
    </row>
    <row r="4427" spans="1:1" x14ac:dyDescent="0.25">
      <c r="A4427" s="169"/>
    </row>
    <row r="4428" spans="1:1" x14ac:dyDescent="0.25">
      <c r="A4428" s="198"/>
    </row>
    <row r="4429" spans="1:1" x14ac:dyDescent="0.25">
      <c r="A4429" s="198"/>
    </row>
    <row r="4430" spans="1:1" x14ac:dyDescent="0.25">
      <c r="A4430" s="169"/>
    </row>
    <row r="4431" spans="1:1" x14ac:dyDescent="0.25">
      <c r="A4431" s="198"/>
    </row>
    <row r="4432" spans="1:1" x14ac:dyDescent="0.25">
      <c r="A4432" s="198"/>
    </row>
    <row r="4433" spans="1:1" x14ac:dyDescent="0.25">
      <c r="A4433" s="169"/>
    </row>
    <row r="4434" spans="1:1" x14ac:dyDescent="0.25">
      <c r="A4434" s="198"/>
    </row>
    <row r="4435" spans="1:1" x14ac:dyDescent="0.25">
      <c r="A4435" s="198"/>
    </row>
    <row r="4436" spans="1:1" x14ac:dyDescent="0.25">
      <c r="A4436" s="169"/>
    </row>
    <row r="4437" spans="1:1" x14ac:dyDescent="0.25">
      <c r="A4437" s="198"/>
    </row>
    <row r="4438" spans="1:1" x14ac:dyDescent="0.25">
      <c r="A4438" s="198"/>
    </row>
    <row r="4439" spans="1:1" x14ac:dyDescent="0.25">
      <c r="A4439" s="169"/>
    </row>
    <row r="4440" spans="1:1" x14ac:dyDescent="0.25">
      <c r="A4440" s="198"/>
    </row>
    <row r="4441" spans="1:1" x14ac:dyDescent="0.25">
      <c r="A4441" s="198"/>
    </row>
    <row r="4442" spans="1:1" x14ac:dyDescent="0.25">
      <c r="A4442" s="169"/>
    </row>
    <row r="4443" spans="1:1" x14ac:dyDescent="0.25">
      <c r="A4443" s="198"/>
    </row>
    <row r="4444" spans="1:1" x14ac:dyDescent="0.25">
      <c r="A4444" s="198"/>
    </row>
    <row r="4445" spans="1:1" x14ac:dyDescent="0.25">
      <c r="A4445" s="169"/>
    </row>
    <row r="4446" spans="1:1" x14ac:dyDescent="0.25">
      <c r="A4446" s="198"/>
    </row>
    <row r="4447" spans="1:1" x14ac:dyDescent="0.25">
      <c r="A4447" s="198"/>
    </row>
    <row r="4448" spans="1:1" x14ac:dyDescent="0.25">
      <c r="A4448" s="169"/>
    </row>
    <row r="4449" spans="1:1" x14ac:dyDescent="0.25">
      <c r="A4449" s="198"/>
    </row>
    <row r="4450" spans="1:1" x14ac:dyDescent="0.25">
      <c r="A4450" s="198"/>
    </row>
    <row r="4451" spans="1:1" x14ac:dyDescent="0.25">
      <c r="A4451" s="169"/>
    </row>
    <row r="4452" spans="1:1" x14ac:dyDescent="0.25">
      <c r="A4452" s="198"/>
    </row>
    <row r="4453" spans="1:1" x14ac:dyDescent="0.25">
      <c r="A4453" s="198"/>
    </row>
    <row r="4454" spans="1:1" x14ac:dyDescent="0.25">
      <c r="A4454" s="169"/>
    </row>
    <row r="4455" spans="1:1" x14ac:dyDescent="0.25">
      <c r="A4455" s="198"/>
    </row>
    <row r="4456" spans="1:1" x14ac:dyDescent="0.25">
      <c r="A4456" s="198"/>
    </row>
    <row r="4457" spans="1:1" x14ac:dyDescent="0.25">
      <c r="A4457" s="169"/>
    </row>
    <row r="4458" spans="1:1" x14ac:dyDescent="0.25">
      <c r="A4458" s="198"/>
    </row>
    <row r="4459" spans="1:1" x14ac:dyDescent="0.25">
      <c r="A4459" s="198"/>
    </row>
    <row r="4460" spans="1:1" x14ac:dyDescent="0.25">
      <c r="A4460" s="169"/>
    </row>
    <row r="4461" spans="1:1" x14ac:dyDescent="0.25">
      <c r="A4461" s="198"/>
    </row>
    <row r="4462" spans="1:1" x14ac:dyDescent="0.25">
      <c r="A4462" s="198"/>
    </row>
    <row r="4463" spans="1:1" x14ac:dyDescent="0.25">
      <c r="A4463" s="169"/>
    </row>
    <row r="4464" spans="1:1" x14ac:dyDescent="0.25">
      <c r="A4464" s="198"/>
    </row>
    <row r="4465" spans="1:1" x14ac:dyDescent="0.25">
      <c r="A4465" s="198"/>
    </row>
    <row r="4466" spans="1:1" x14ac:dyDescent="0.25">
      <c r="A4466" s="169"/>
    </row>
    <row r="4467" spans="1:1" x14ac:dyDescent="0.25">
      <c r="A4467" s="198"/>
    </row>
    <row r="4468" spans="1:1" x14ac:dyDescent="0.25">
      <c r="A4468" s="198"/>
    </row>
    <row r="4469" spans="1:1" x14ac:dyDescent="0.25">
      <c r="A4469" s="169"/>
    </row>
    <row r="4470" spans="1:1" x14ac:dyDescent="0.25">
      <c r="A4470" s="198"/>
    </row>
    <row r="4471" spans="1:1" x14ac:dyDescent="0.25">
      <c r="A4471" s="198"/>
    </row>
    <row r="4472" spans="1:1" x14ac:dyDescent="0.25">
      <c r="A4472" s="169"/>
    </row>
    <row r="4473" spans="1:1" x14ac:dyDescent="0.25">
      <c r="A4473" s="198"/>
    </row>
    <row r="4474" spans="1:1" x14ac:dyDescent="0.25">
      <c r="A4474" s="198"/>
    </row>
    <row r="4475" spans="1:1" x14ac:dyDescent="0.25">
      <c r="A4475" s="169"/>
    </row>
    <row r="4476" spans="1:1" x14ac:dyDescent="0.25">
      <c r="A4476" s="198"/>
    </row>
    <row r="4477" spans="1:1" x14ac:dyDescent="0.25">
      <c r="A4477" s="198"/>
    </row>
    <row r="4478" spans="1:1" x14ac:dyDescent="0.25">
      <c r="A4478" s="169"/>
    </row>
    <row r="4479" spans="1:1" x14ac:dyDescent="0.25">
      <c r="A4479" s="198"/>
    </row>
    <row r="4480" spans="1:1" x14ac:dyDescent="0.25">
      <c r="A4480" s="198"/>
    </row>
    <row r="4481" spans="1:1" x14ac:dyDescent="0.25">
      <c r="A4481" s="169"/>
    </row>
    <row r="4482" spans="1:1" x14ac:dyDescent="0.25">
      <c r="A4482" s="198"/>
    </row>
    <row r="4483" spans="1:1" x14ac:dyDescent="0.25">
      <c r="A4483" s="198"/>
    </row>
    <row r="4484" spans="1:1" x14ac:dyDescent="0.25">
      <c r="A4484" s="169"/>
    </row>
    <row r="4485" spans="1:1" x14ac:dyDescent="0.25">
      <c r="A4485" s="198"/>
    </row>
    <row r="4486" spans="1:1" x14ac:dyDescent="0.25">
      <c r="A4486" s="198"/>
    </row>
    <row r="4487" spans="1:1" x14ac:dyDescent="0.25">
      <c r="A4487" s="169"/>
    </row>
    <row r="4488" spans="1:1" x14ac:dyDescent="0.25">
      <c r="A4488" s="198"/>
    </row>
    <row r="4489" spans="1:1" x14ac:dyDescent="0.25">
      <c r="A4489" s="198"/>
    </row>
    <row r="4490" spans="1:1" x14ac:dyDescent="0.25">
      <c r="A4490" s="169"/>
    </row>
    <row r="4491" spans="1:1" x14ac:dyDescent="0.25">
      <c r="A4491" s="198"/>
    </row>
    <row r="4492" spans="1:1" x14ac:dyDescent="0.25">
      <c r="A4492" s="198"/>
    </row>
    <row r="4493" spans="1:1" x14ac:dyDescent="0.25">
      <c r="A4493" s="169"/>
    </row>
    <row r="4494" spans="1:1" x14ac:dyDescent="0.25">
      <c r="A4494" s="198"/>
    </row>
    <row r="4495" spans="1:1" x14ac:dyDescent="0.25">
      <c r="A4495" s="198"/>
    </row>
    <row r="4496" spans="1:1" x14ac:dyDescent="0.25">
      <c r="A4496" s="169"/>
    </row>
    <row r="4497" spans="1:1" x14ac:dyDescent="0.25">
      <c r="A4497" s="198"/>
    </row>
    <row r="4498" spans="1:1" x14ac:dyDescent="0.25">
      <c r="A4498" s="198"/>
    </row>
    <row r="4499" spans="1:1" x14ac:dyDescent="0.25">
      <c r="A4499" s="169"/>
    </row>
    <row r="4500" spans="1:1" x14ac:dyDescent="0.25">
      <c r="A4500" s="198"/>
    </row>
    <row r="4501" spans="1:1" x14ac:dyDescent="0.25">
      <c r="A4501" s="198"/>
    </row>
    <row r="4502" spans="1:1" x14ac:dyDescent="0.25">
      <c r="A4502" s="169"/>
    </row>
    <row r="4503" spans="1:1" x14ac:dyDescent="0.25">
      <c r="A4503" s="198"/>
    </row>
    <row r="4504" spans="1:1" x14ac:dyDescent="0.25">
      <c r="A4504" s="198"/>
    </row>
    <row r="4505" spans="1:1" x14ac:dyDescent="0.25">
      <c r="A4505" s="169"/>
    </row>
    <row r="4506" spans="1:1" x14ac:dyDescent="0.25">
      <c r="A4506" s="198"/>
    </row>
    <row r="4507" spans="1:1" x14ac:dyDescent="0.25">
      <c r="A4507" s="198"/>
    </row>
    <row r="4508" spans="1:1" x14ac:dyDescent="0.25">
      <c r="A4508" s="169"/>
    </row>
    <row r="4509" spans="1:1" x14ac:dyDescent="0.25">
      <c r="A4509" s="198"/>
    </row>
    <row r="4510" spans="1:1" x14ac:dyDescent="0.25">
      <c r="A4510" s="198"/>
    </row>
    <row r="4511" spans="1:1" x14ac:dyDescent="0.25">
      <c r="A4511" s="169"/>
    </row>
    <row r="4512" spans="1:1" x14ac:dyDescent="0.25">
      <c r="A4512" s="198"/>
    </row>
    <row r="4513" spans="1:1" x14ac:dyDescent="0.25">
      <c r="A4513" s="198"/>
    </row>
    <row r="4514" spans="1:1" x14ac:dyDescent="0.25">
      <c r="A4514" s="169"/>
    </row>
    <row r="4515" spans="1:1" x14ac:dyDescent="0.25">
      <c r="A4515" s="198"/>
    </row>
    <row r="4516" spans="1:1" x14ac:dyDescent="0.25">
      <c r="A4516" s="198"/>
    </row>
    <row r="4517" spans="1:1" x14ac:dyDescent="0.25">
      <c r="A4517" s="169"/>
    </row>
    <row r="4518" spans="1:1" x14ac:dyDescent="0.25">
      <c r="A4518" s="198"/>
    </row>
    <row r="4519" spans="1:1" x14ac:dyDescent="0.25">
      <c r="A4519" s="198"/>
    </row>
    <row r="4520" spans="1:1" x14ac:dyDescent="0.25">
      <c r="A4520" s="169"/>
    </row>
    <row r="4521" spans="1:1" x14ac:dyDescent="0.25">
      <c r="A4521" s="198"/>
    </row>
    <row r="4522" spans="1:1" x14ac:dyDescent="0.25">
      <c r="A4522" s="198"/>
    </row>
    <row r="4523" spans="1:1" x14ac:dyDescent="0.25">
      <c r="A4523" s="169"/>
    </row>
    <row r="4524" spans="1:1" x14ac:dyDescent="0.25">
      <c r="A4524" s="198"/>
    </row>
    <row r="4525" spans="1:1" x14ac:dyDescent="0.25">
      <c r="A4525" s="198"/>
    </row>
    <row r="4526" spans="1:1" x14ac:dyDescent="0.25">
      <c r="A4526" s="169"/>
    </row>
    <row r="4527" spans="1:1" x14ac:dyDescent="0.25">
      <c r="A4527" s="198"/>
    </row>
    <row r="4528" spans="1:1" x14ac:dyDescent="0.25">
      <c r="A4528" s="198"/>
    </row>
    <row r="4529" spans="1:1" x14ac:dyDescent="0.25">
      <c r="A4529" s="169"/>
    </row>
    <row r="4530" spans="1:1" x14ac:dyDescent="0.25">
      <c r="A4530" s="198"/>
    </row>
    <row r="4531" spans="1:1" x14ac:dyDescent="0.25">
      <c r="A4531" s="198"/>
    </row>
    <row r="4532" spans="1:1" x14ac:dyDescent="0.25">
      <c r="A4532" s="169"/>
    </row>
    <row r="4533" spans="1:1" x14ac:dyDescent="0.25">
      <c r="A4533" s="198"/>
    </row>
    <row r="4534" spans="1:1" x14ac:dyDescent="0.25">
      <c r="A4534" s="198"/>
    </row>
    <row r="4535" spans="1:1" x14ac:dyDescent="0.25">
      <c r="A4535" s="169"/>
    </row>
    <row r="4536" spans="1:1" x14ac:dyDescent="0.25">
      <c r="A4536" s="198"/>
    </row>
    <row r="4537" spans="1:1" x14ac:dyDescent="0.25">
      <c r="A4537" s="198"/>
    </row>
    <row r="4538" spans="1:1" x14ac:dyDescent="0.25">
      <c r="A4538" s="169"/>
    </row>
    <row r="4539" spans="1:1" x14ac:dyDescent="0.25">
      <c r="A4539" s="198"/>
    </row>
    <row r="4540" spans="1:1" x14ac:dyDescent="0.25">
      <c r="A4540" s="198"/>
    </row>
    <row r="4541" spans="1:1" x14ac:dyDescent="0.25">
      <c r="A4541" s="169"/>
    </row>
    <row r="4542" spans="1:1" x14ac:dyDescent="0.25">
      <c r="A4542" s="198"/>
    </row>
    <row r="4543" spans="1:1" x14ac:dyDescent="0.25">
      <c r="A4543" s="198"/>
    </row>
    <row r="4544" spans="1:1" x14ac:dyDescent="0.25">
      <c r="A4544" s="169"/>
    </row>
    <row r="4545" spans="1:1" x14ac:dyDescent="0.25">
      <c r="A4545" s="198"/>
    </row>
    <row r="4546" spans="1:1" x14ac:dyDescent="0.25">
      <c r="A4546" s="198"/>
    </row>
    <row r="4547" spans="1:1" x14ac:dyDescent="0.25">
      <c r="A4547" s="169"/>
    </row>
    <row r="4548" spans="1:1" x14ac:dyDescent="0.25">
      <c r="A4548" s="198"/>
    </row>
    <row r="4549" spans="1:1" x14ac:dyDescent="0.25">
      <c r="A4549" s="198"/>
    </row>
    <row r="4550" spans="1:1" x14ac:dyDescent="0.25">
      <c r="A4550" s="169"/>
    </row>
    <row r="4551" spans="1:1" x14ac:dyDescent="0.25">
      <c r="A4551" s="198"/>
    </row>
    <row r="4552" spans="1:1" x14ac:dyDescent="0.25">
      <c r="A4552" s="198"/>
    </row>
    <row r="4553" spans="1:1" x14ac:dyDescent="0.25">
      <c r="A4553" s="169"/>
    </row>
    <row r="4554" spans="1:1" x14ac:dyDescent="0.25">
      <c r="A4554" s="198"/>
    </row>
    <row r="4555" spans="1:1" x14ac:dyDescent="0.25">
      <c r="A4555" s="198"/>
    </row>
    <row r="4556" spans="1:1" x14ac:dyDescent="0.25">
      <c r="A4556" s="169"/>
    </row>
    <row r="4557" spans="1:1" x14ac:dyDescent="0.25">
      <c r="A4557" s="198"/>
    </row>
    <row r="4558" spans="1:1" x14ac:dyDescent="0.25">
      <c r="A4558" s="198"/>
    </row>
    <row r="4559" spans="1:1" x14ac:dyDescent="0.25">
      <c r="A4559" s="169"/>
    </row>
    <row r="4560" spans="1:1" x14ac:dyDescent="0.25">
      <c r="A4560" s="198"/>
    </row>
    <row r="4561" spans="1:1" x14ac:dyDescent="0.25">
      <c r="A4561" s="198"/>
    </row>
    <row r="4562" spans="1:1" x14ac:dyDescent="0.25">
      <c r="A4562" s="169"/>
    </row>
    <row r="4563" spans="1:1" x14ac:dyDescent="0.25">
      <c r="A4563" s="198"/>
    </row>
    <row r="4564" spans="1:1" x14ac:dyDescent="0.25">
      <c r="A4564" s="198"/>
    </row>
    <row r="4565" spans="1:1" x14ac:dyDescent="0.25">
      <c r="A4565" s="169"/>
    </row>
    <row r="4566" spans="1:1" x14ac:dyDescent="0.25">
      <c r="A4566" s="198"/>
    </row>
    <row r="4567" spans="1:1" x14ac:dyDescent="0.25">
      <c r="A4567" s="198"/>
    </row>
    <row r="4568" spans="1:1" x14ac:dyDescent="0.25">
      <c r="A4568" s="169"/>
    </row>
    <row r="4569" spans="1:1" x14ac:dyDescent="0.25">
      <c r="A4569" s="198"/>
    </row>
    <row r="4570" spans="1:1" x14ac:dyDescent="0.25">
      <c r="A4570" s="198"/>
    </row>
    <row r="4571" spans="1:1" x14ac:dyDescent="0.25">
      <c r="A4571" s="169"/>
    </row>
    <row r="4572" spans="1:1" x14ac:dyDescent="0.25">
      <c r="A4572" s="198"/>
    </row>
    <row r="4573" spans="1:1" x14ac:dyDescent="0.25">
      <c r="A4573" s="198"/>
    </row>
    <row r="4574" spans="1:1" x14ac:dyDescent="0.25">
      <c r="A4574" s="169"/>
    </row>
    <row r="4575" spans="1:1" x14ac:dyDescent="0.25">
      <c r="A4575" s="198"/>
    </row>
    <row r="4576" spans="1:1" x14ac:dyDescent="0.25">
      <c r="A4576" s="198"/>
    </row>
    <row r="4577" spans="1:1" x14ac:dyDescent="0.25">
      <c r="A4577" s="169"/>
    </row>
    <row r="4578" spans="1:1" x14ac:dyDescent="0.25">
      <c r="A4578" s="198"/>
    </row>
    <row r="4579" spans="1:1" x14ac:dyDescent="0.25">
      <c r="A4579" s="198"/>
    </row>
    <row r="4580" spans="1:1" x14ac:dyDescent="0.25">
      <c r="A4580" s="169"/>
    </row>
    <row r="4581" spans="1:1" x14ac:dyDescent="0.25">
      <c r="A4581" s="198"/>
    </row>
    <row r="4582" spans="1:1" x14ac:dyDescent="0.25">
      <c r="A4582" s="198"/>
    </row>
    <row r="4583" spans="1:1" x14ac:dyDescent="0.25">
      <c r="A4583" s="169"/>
    </row>
    <row r="4584" spans="1:1" x14ac:dyDescent="0.25">
      <c r="A4584" s="198"/>
    </row>
    <row r="4585" spans="1:1" x14ac:dyDescent="0.25">
      <c r="A4585" s="198"/>
    </row>
    <row r="4586" spans="1:1" x14ac:dyDescent="0.25">
      <c r="A4586" s="169"/>
    </row>
    <row r="4587" spans="1:1" x14ac:dyDescent="0.25">
      <c r="A4587" s="198"/>
    </row>
    <row r="4588" spans="1:1" x14ac:dyDescent="0.25">
      <c r="A4588" s="198"/>
    </row>
    <row r="4589" spans="1:1" x14ac:dyDescent="0.25">
      <c r="A4589" s="169"/>
    </row>
    <row r="4590" spans="1:1" x14ac:dyDescent="0.25">
      <c r="A4590" s="198"/>
    </row>
    <row r="4591" spans="1:1" x14ac:dyDescent="0.25">
      <c r="A4591" s="198"/>
    </row>
    <row r="4592" spans="1:1" x14ac:dyDescent="0.25">
      <c r="A4592" s="169"/>
    </row>
    <row r="4593" spans="1:1" x14ac:dyDescent="0.25">
      <c r="A4593" s="198"/>
    </row>
    <row r="4594" spans="1:1" x14ac:dyDescent="0.25">
      <c r="A4594" s="198"/>
    </row>
    <row r="4595" spans="1:1" x14ac:dyDescent="0.25">
      <c r="A4595" s="169"/>
    </row>
    <row r="4596" spans="1:1" x14ac:dyDescent="0.25">
      <c r="A4596" s="198"/>
    </row>
    <row r="4597" spans="1:1" x14ac:dyDescent="0.25">
      <c r="A4597" s="198"/>
    </row>
    <row r="4598" spans="1:1" x14ac:dyDescent="0.25">
      <c r="A4598" s="169"/>
    </row>
    <row r="4599" spans="1:1" x14ac:dyDescent="0.25">
      <c r="A4599" s="198"/>
    </row>
    <row r="4600" spans="1:1" x14ac:dyDescent="0.25">
      <c r="A4600" s="198"/>
    </row>
    <row r="4601" spans="1:1" x14ac:dyDescent="0.25">
      <c r="A4601" s="169"/>
    </row>
    <row r="4602" spans="1:1" x14ac:dyDescent="0.25">
      <c r="A4602" s="198"/>
    </row>
    <row r="4603" spans="1:1" x14ac:dyDescent="0.25">
      <c r="A4603" s="198"/>
    </row>
    <row r="4604" spans="1:1" x14ac:dyDescent="0.25">
      <c r="A4604" s="169"/>
    </row>
    <row r="4605" spans="1:1" x14ac:dyDescent="0.25">
      <c r="A4605" s="198"/>
    </row>
    <row r="4606" spans="1:1" x14ac:dyDescent="0.25">
      <c r="A4606" s="198"/>
    </row>
    <row r="4607" spans="1:1" x14ac:dyDescent="0.25">
      <c r="A4607" s="169"/>
    </row>
    <row r="4608" spans="1:1" x14ac:dyDescent="0.25">
      <c r="A4608" s="198"/>
    </row>
    <row r="4609" spans="1:1" x14ac:dyDescent="0.25">
      <c r="A4609" s="198"/>
    </row>
    <row r="4610" spans="1:1" x14ac:dyDescent="0.25">
      <c r="A4610" s="169"/>
    </row>
    <row r="4611" spans="1:1" x14ac:dyDescent="0.25">
      <c r="A4611" s="198"/>
    </row>
    <row r="4612" spans="1:1" x14ac:dyDescent="0.25">
      <c r="A4612" s="198"/>
    </row>
    <row r="4613" spans="1:1" x14ac:dyDescent="0.25">
      <c r="A4613" s="169"/>
    </row>
    <row r="4614" spans="1:1" x14ac:dyDescent="0.25">
      <c r="A4614" s="198"/>
    </row>
    <row r="4615" spans="1:1" x14ac:dyDescent="0.25">
      <c r="A4615" s="198"/>
    </row>
    <row r="4616" spans="1:1" x14ac:dyDescent="0.25">
      <c r="A4616" s="169"/>
    </row>
    <row r="4617" spans="1:1" x14ac:dyDescent="0.25">
      <c r="A4617" s="198"/>
    </row>
    <row r="4618" spans="1:1" x14ac:dyDescent="0.25">
      <c r="A4618" s="198"/>
    </row>
    <row r="4619" spans="1:1" x14ac:dyDescent="0.25">
      <c r="A4619" s="169"/>
    </row>
    <row r="4620" spans="1:1" x14ac:dyDescent="0.25">
      <c r="A4620" s="198"/>
    </row>
    <row r="4621" spans="1:1" x14ac:dyDescent="0.25">
      <c r="A4621" s="198"/>
    </row>
    <row r="4622" spans="1:1" x14ac:dyDescent="0.25">
      <c r="A4622" s="169"/>
    </row>
    <row r="4623" spans="1:1" x14ac:dyDescent="0.25">
      <c r="A4623" s="198"/>
    </row>
    <row r="4624" spans="1:1" x14ac:dyDescent="0.25">
      <c r="A4624" s="198"/>
    </row>
    <row r="4625" spans="1:1" x14ac:dyDescent="0.25">
      <c r="A4625" s="169"/>
    </row>
    <row r="4626" spans="1:1" x14ac:dyDescent="0.25">
      <c r="A4626" s="198"/>
    </row>
    <row r="4627" spans="1:1" x14ac:dyDescent="0.25">
      <c r="A4627" s="198"/>
    </row>
    <row r="4628" spans="1:1" x14ac:dyDescent="0.25">
      <c r="A4628" s="169"/>
    </row>
    <row r="4629" spans="1:1" x14ac:dyDescent="0.25">
      <c r="A4629" s="198"/>
    </row>
    <row r="4630" spans="1:1" x14ac:dyDescent="0.25">
      <c r="A4630" s="198"/>
    </row>
    <row r="4631" spans="1:1" x14ac:dyDescent="0.25">
      <c r="A4631" s="169"/>
    </row>
    <row r="4632" spans="1:1" x14ac:dyDescent="0.25">
      <c r="A4632" s="198"/>
    </row>
    <row r="4633" spans="1:1" x14ac:dyDescent="0.25">
      <c r="A4633" s="198"/>
    </row>
    <row r="4634" spans="1:1" x14ac:dyDescent="0.25">
      <c r="A4634" s="169"/>
    </row>
    <row r="4635" spans="1:1" x14ac:dyDescent="0.25">
      <c r="A4635" s="198"/>
    </row>
    <row r="4636" spans="1:1" x14ac:dyDescent="0.25">
      <c r="A4636" s="198"/>
    </row>
    <row r="4637" spans="1:1" x14ac:dyDescent="0.25">
      <c r="A4637" s="169"/>
    </row>
    <row r="4638" spans="1:1" x14ac:dyDescent="0.25">
      <c r="A4638" s="198"/>
    </row>
    <row r="4639" spans="1:1" x14ac:dyDescent="0.25">
      <c r="A4639" s="198"/>
    </row>
    <row r="4640" spans="1:1" x14ac:dyDescent="0.25">
      <c r="A4640" s="169"/>
    </row>
    <row r="4641" spans="1:1" x14ac:dyDescent="0.25">
      <c r="A4641" s="198"/>
    </row>
    <row r="4642" spans="1:1" x14ac:dyDescent="0.25">
      <c r="A4642" s="198"/>
    </row>
    <row r="4643" spans="1:1" x14ac:dyDescent="0.25">
      <c r="A4643" s="169"/>
    </row>
    <row r="4644" spans="1:1" x14ac:dyDescent="0.25">
      <c r="A4644" s="198"/>
    </row>
    <row r="4645" spans="1:1" x14ac:dyDescent="0.25">
      <c r="A4645" s="198"/>
    </row>
    <row r="4646" spans="1:1" x14ac:dyDescent="0.25">
      <c r="A4646" s="169"/>
    </row>
    <row r="4647" spans="1:1" x14ac:dyDescent="0.25">
      <c r="A4647" s="198"/>
    </row>
    <row r="4648" spans="1:1" x14ac:dyDescent="0.25">
      <c r="A4648" s="198"/>
    </row>
    <row r="4649" spans="1:1" x14ac:dyDescent="0.25">
      <c r="A4649" s="169"/>
    </row>
    <row r="4650" spans="1:1" x14ac:dyDescent="0.25">
      <c r="A4650" s="198"/>
    </row>
    <row r="4651" spans="1:1" x14ac:dyDescent="0.25">
      <c r="A4651" s="198"/>
    </row>
    <row r="4652" spans="1:1" x14ac:dyDescent="0.25">
      <c r="A4652" s="169"/>
    </row>
    <row r="4653" spans="1:1" x14ac:dyDescent="0.25">
      <c r="A4653" s="198"/>
    </row>
    <row r="4654" spans="1:1" x14ac:dyDescent="0.25">
      <c r="A4654" s="198"/>
    </row>
    <row r="4655" spans="1:1" x14ac:dyDescent="0.25">
      <c r="A4655" s="169"/>
    </row>
    <row r="4656" spans="1:1" x14ac:dyDescent="0.25">
      <c r="A4656" s="198"/>
    </row>
    <row r="4657" spans="1:1" x14ac:dyDescent="0.25">
      <c r="A4657" s="198"/>
    </row>
    <row r="4658" spans="1:1" x14ac:dyDescent="0.25">
      <c r="A4658" s="169"/>
    </row>
    <row r="4659" spans="1:1" x14ac:dyDescent="0.25">
      <c r="A4659" s="198"/>
    </row>
    <row r="4660" spans="1:1" x14ac:dyDescent="0.25">
      <c r="A4660" s="198"/>
    </row>
    <row r="4661" spans="1:1" x14ac:dyDescent="0.25">
      <c r="A4661" s="169"/>
    </row>
    <row r="4662" spans="1:1" x14ac:dyDescent="0.25">
      <c r="A4662" s="198"/>
    </row>
    <row r="4663" spans="1:1" x14ac:dyDescent="0.25">
      <c r="A4663" s="198"/>
    </row>
    <row r="4664" spans="1:1" x14ac:dyDescent="0.25">
      <c r="A4664" s="169"/>
    </row>
    <row r="4665" spans="1:1" x14ac:dyDescent="0.25">
      <c r="A4665" s="198"/>
    </row>
    <row r="4666" spans="1:1" x14ac:dyDescent="0.25">
      <c r="A4666" s="198"/>
    </row>
    <row r="4667" spans="1:1" x14ac:dyDescent="0.25">
      <c r="A4667" s="169"/>
    </row>
    <row r="4668" spans="1:1" x14ac:dyDescent="0.25">
      <c r="A4668" s="198"/>
    </row>
    <row r="4669" spans="1:1" x14ac:dyDescent="0.25">
      <c r="A4669" s="198"/>
    </row>
    <row r="4670" spans="1:1" x14ac:dyDescent="0.25">
      <c r="A4670" s="169"/>
    </row>
    <row r="4671" spans="1:1" x14ac:dyDescent="0.25">
      <c r="A4671" s="198"/>
    </row>
    <row r="4672" spans="1:1" x14ac:dyDescent="0.25">
      <c r="A4672" s="198"/>
    </row>
    <row r="4673" spans="1:1" x14ac:dyDescent="0.25">
      <c r="A4673" s="169"/>
    </row>
    <row r="4674" spans="1:1" x14ac:dyDescent="0.25">
      <c r="A4674" s="198"/>
    </row>
    <row r="4675" spans="1:1" x14ac:dyDescent="0.25">
      <c r="A4675" s="198"/>
    </row>
    <row r="4676" spans="1:1" x14ac:dyDescent="0.25">
      <c r="A4676" s="169"/>
    </row>
    <row r="4677" spans="1:1" x14ac:dyDescent="0.25">
      <c r="A4677" s="198"/>
    </row>
    <row r="4678" spans="1:1" x14ac:dyDescent="0.25">
      <c r="A4678" s="198"/>
    </row>
    <row r="4679" spans="1:1" x14ac:dyDescent="0.25">
      <c r="A4679" s="169"/>
    </row>
    <row r="4680" spans="1:1" x14ac:dyDescent="0.25">
      <c r="A4680" s="198"/>
    </row>
    <row r="4681" spans="1:1" x14ac:dyDescent="0.25">
      <c r="A4681" s="198"/>
    </row>
    <row r="4682" spans="1:1" x14ac:dyDescent="0.25">
      <c r="A4682" s="169"/>
    </row>
    <row r="4683" spans="1:1" x14ac:dyDescent="0.25">
      <c r="A4683" s="198"/>
    </row>
    <row r="4684" spans="1:1" x14ac:dyDescent="0.25">
      <c r="A4684" s="198"/>
    </row>
    <row r="4685" spans="1:1" x14ac:dyDescent="0.25">
      <c r="A4685" s="169"/>
    </row>
    <row r="4686" spans="1:1" x14ac:dyDescent="0.25">
      <c r="A4686" s="198"/>
    </row>
    <row r="4687" spans="1:1" x14ac:dyDescent="0.25">
      <c r="A4687" s="198"/>
    </row>
    <row r="4688" spans="1:1" x14ac:dyDescent="0.25">
      <c r="A4688" s="169"/>
    </row>
    <row r="4689" spans="1:1" x14ac:dyDescent="0.25">
      <c r="A4689" s="198"/>
    </row>
    <row r="4690" spans="1:1" x14ac:dyDescent="0.25">
      <c r="A4690" s="198"/>
    </row>
    <row r="4691" spans="1:1" x14ac:dyDescent="0.25">
      <c r="A4691" s="169"/>
    </row>
    <row r="4692" spans="1:1" x14ac:dyDescent="0.25">
      <c r="A4692" s="198"/>
    </row>
    <row r="4693" spans="1:1" x14ac:dyDescent="0.25">
      <c r="A4693" s="198"/>
    </row>
    <row r="4694" spans="1:1" x14ac:dyDescent="0.25">
      <c r="A4694" s="169"/>
    </row>
    <row r="4695" spans="1:1" x14ac:dyDescent="0.25">
      <c r="A4695" s="198"/>
    </row>
    <row r="4696" spans="1:1" x14ac:dyDescent="0.25">
      <c r="A4696" s="198"/>
    </row>
    <row r="4697" spans="1:1" x14ac:dyDescent="0.25">
      <c r="A4697" s="169"/>
    </row>
    <row r="4698" spans="1:1" x14ac:dyDescent="0.25">
      <c r="A4698" s="198"/>
    </row>
    <row r="4699" spans="1:1" x14ac:dyDescent="0.25">
      <c r="A4699" s="198"/>
    </row>
    <row r="4700" spans="1:1" x14ac:dyDescent="0.25">
      <c r="A4700" s="169"/>
    </row>
    <row r="4701" spans="1:1" x14ac:dyDescent="0.25">
      <c r="A4701" s="198"/>
    </row>
    <row r="4702" spans="1:1" x14ac:dyDescent="0.25">
      <c r="A4702" s="198"/>
    </row>
    <row r="4703" spans="1:1" x14ac:dyDescent="0.25">
      <c r="A4703" s="169"/>
    </row>
    <row r="4704" spans="1:1" x14ac:dyDescent="0.25">
      <c r="A4704" s="198"/>
    </row>
    <row r="4705" spans="1:1" x14ac:dyDescent="0.25">
      <c r="A4705" s="198"/>
    </row>
    <row r="4706" spans="1:1" x14ac:dyDescent="0.25">
      <c r="A4706" s="169"/>
    </row>
    <row r="4707" spans="1:1" x14ac:dyDescent="0.25">
      <c r="A4707" s="198"/>
    </row>
    <row r="4708" spans="1:1" x14ac:dyDescent="0.25">
      <c r="A4708" s="198"/>
    </row>
    <row r="4709" spans="1:1" x14ac:dyDescent="0.25">
      <c r="A4709" s="169"/>
    </row>
    <row r="4710" spans="1:1" x14ac:dyDescent="0.25">
      <c r="A4710" s="198"/>
    </row>
    <row r="4711" spans="1:1" x14ac:dyDescent="0.25">
      <c r="A4711" s="198"/>
    </row>
    <row r="4712" spans="1:1" x14ac:dyDescent="0.25">
      <c r="A4712" s="169"/>
    </row>
    <row r="4713" spans="1:1" x14ac:dyDescent="0.25">
      <c r="A4713" s="198"/>
    </row>
    <row r="4714" spans="1:1" x14ac:dyDescent="0.25">
      <c r="A4714" s="198"/>
    </row>
    <row r="4715" spans="1:1" x14ac:dyDescent="0.25">
      <c r="A4715" s="169"/>
    </row>
    <row r="4716" spans="1:1" x14ac:dyDescent="0.25">
      <c r="A4716" s="198"/>
    </row>
    <row r="4717" spans="1:1" x14ac:dyDescent="0.25">
      <c r="A4717" s="198"/>
    </row>
    <row r="4718" spans="1:1" x14ac:dyDescent="0.25">
      <c r="A4718" s="169"/>
    </row>
    <row r="4719" spans="1:1" x14ac:dyDescent="0.25">
      <c r="A4719" s="198"/>
    </row>
    <row r="4720" spans="1:1" x14ac:dyDescent="0.25">
      <c r="A4720" s="198"/>
    </row>
    <row r="4721" spans="1:1" x14ac:dyDescent="0.25">
      <c r="A4721" s="169"/>
    </row>
    <row r="4722" spans="1:1" x14ac:dyDescent="0.25">
      <c r="A4722" s="198"/>
    </row>
    <row r="4723" spans="1:1" x14ac:dyDescent="0.25">
      <c r="A4723" s="198"/>
    </row>
    <row r="4724" spans="1:1" x14ac:dyDescent="0.25">
      <c r="A4724" s="169"/>
    </row>
    <row r="4725" spans="1:1" x14ac:dyDescent="0.25">
      <c r="A4725" s="198"/>
    </row>
    <row r="4726" spans="1:1" x14ac:dyDescent="0.25">
      <c r="A4726" s="198"/>
    </row>
    <row r="4727" spans="1:1" x14ac:dyDescent="0.25">
      <c r="A4727" s="169"/>
    </row>
    <row r="4728" spans="1:1" x14ac:dyDescent="0.25">
      <c r="A4728" s="198"/>
    </row>
    <row r="4729" spans="1:1" x14ac:dyDescent="0.25">
      <c r="A4729" s="198"/>
    </row>
    <row r="4730" spans="1:1" x14ac:dyDescent="0.25">
      <c r="A4730" s="169"/>
    </row>
    <row r="4731" spans="1:1" x14ac:dyDescent="0.25">
      <c r="A4731" s="198"/>
    </row>
    <row r="4732" spans="1:1" x14ac:dyDescent="0.25">
      <c r="A4732" s="198"/>
    </row>
    <row r="4733" spans="1:1" x14ac:dyDescent="0.25">
      <c r="A4733" s="169"/>
    </row>
    <row r="4734" spans="1:1" x14ac:dyDescent="0.25">
      <c r="A4734" s="198"/>
    </row>
    <row r="4735" spans="1:1" x14ac:dyDescent="0.25">
      <c r="A4735" s="198"/>
    </row>
    <row r="4736" spans="1:1" x14ac:dyDescent="0.25">
      <c r="A4736" s="169"/>
    </row>
    <row r="4737" spans="1:1" x14ac:dyDescent="0.25">
      <c r="A4737" s="198"/>
    </row>
    <row r="4738" spans="1:1" x14ac:dyDescent="0.25">
      <c r="A4738" s="198"/>
    </row>
    <row r="4739" spans="1:1" x14ac:dyDescent="0.25">
      <c r="A4739" s="169"/>
    </row>
    <row r="4740" spans="1:1" x14ac:dyDescent="0.25">
      <c r="A4740" s="198"/>
    </row>
    <row r="4741" spans="1:1" x14ac:dyDescent="0.25">
      <c r="A4741" s="198"/>
    </row>
    <row r="4742" spans="1:1" x14ac:dyDescent="0.25">
      <c r="A4742" s="169"/>
    </row>
    <row r="4743" spans="1:1" x14ac:dyDescent="0.25">
      <c r="A4743" s="198"/>
    </row>
    <row r="4744" spans="1:1" x14ac:dyDescent="0.25">
      <c r="A4744" s="198"/>
    </row>
    <row r="4745" spans="1:1" x14ac:dyDescent="0.25">
      <c r="A4745" s="169"/>
    </row>
    <row r="4746" spans="1:1" x14ac:dyDescent="0.25">
      <c r="A4746" s="198"/>
    </row>
    <row r="4747" spans="1:1" x14ac:dyDescent="0.25">
      <c r="A4747" s="198"/>
    </row>
    <row r="4748" spans="1:1" x14ac:dyDescent="0.25">
      <c r="A4748" s="169"/>
    </row>
    <row r="4749" spans="1:1" x14ac:dyDescent="0.25">
      <c r="A4749" s="198"/>
    </row>
    <row r="4750" spans="1:1" x14ac:dyDescent="0.25">
      <c r="A4750" s="198"/>
    </row>
    <row r="4751" spans="1:1" x14ac:dyDescent="0.25">
      <c r="A4751" s="169"/>
    </row>
    <row r="4752" spans="1:1" x14ac:dyDescent="0.25">
      <c r="A4752" s="198"/>
    </row>
    <row r="4753" spans="1:1" x14ac:dyDescent="0.25">
      <c r="A4753" s="198"/>
    </row>
    <row r="4754" spans="1:1" x14ac:dyDescent="0.25">
      <c r="A4754" s="169"/>
    </row>
    <row r="4755" spans="1:1" x14ac:dyDescent="0.25">
      <c r="A4755" s="198"/>
    </row>
    <row r="4756" spans="1:1" x14ac:dyDescent="0.25">
      <c r="A4756" s="198"/>
    </row>
    <row r="4757" spans="1:1" x14ac:dyDescent="0.25">
      <c r="A4757" s="169"/>
    </row>
    <row r="4758" spans="1:1" x14ac:dyDescent="0.25">
      <c r="A4758" s="198"/>
    </row>
    <row r="4759" spans="1:1" x14ac:dyDescent="0.25">
      <c r="A4759" s="198"/>
    </row>
    <row r="4760" spans="1:1" x14ac:dyDescent="0.25">
      <c r="A4760" s="169"/>
    </row>
    <row r="4761" spans="1:1" x14ac:dyDescent="0.25">
      <c r="A4761" s="198"/>
    </row>
    <row r="4762" spans="1:1" x14ac:dyDescent="0.25">
      <c r="A4762" s="198"/>
    </row>
    <row r="4763" spans="1:1" x14ac:dyDescent="0.25">
      <c r="A4763" s="169"/>
    </row>
    <row r="4764" spans="1:1" x14ac:dyDescent="0.25">
      <c r="A4764" s="198"/>
    </row>
    <row r="4765" spans="1:1" x14ac:dyDescent="0.25">
      <c r="A4765" s="198"/>
    </row>
    <row r="4766" spans="1:1" x14ac:dyDescent="0.25">
      <c r="A4766" s="169"/>
    </row>
    <row r="4767" spans="1:1" x14ac:dyDescent="0.25">
      <c r="A4767" s="198"/>
    </row>
    <row r="4768" spans="1:1" x14ac:dyDescent="0.25">
      <c r="A4768" s="198"/>
    </row>
    <row r="4769" spans="1:1" x14ac:dyDescent="0.25">
      <c r="A4769" s="169"/>
    </row>
    <row r="4770" spans="1:1" x14ac:dyDescent="0.25">
      <c r="A4770" s="198"/>
    </row>
    <row r="4771" spans="1:1" x14ac:dyDescent="0.25">
      <c r="A4771" s="198"/>
    </row>
    <row r="4772" spans="1:1" x14ac:dyDescent="0.25">
      <c r="A4772" s="169"/>
    </row>
    <row r="4773" spans="1:1" x14ac:dyDescent="0.25">
      <c r="A4773" s="198"/>
    </row>
    <row r="4774" spans="1:1" x14ac:dyDescent="0.25">
      <c r="A4774" s="198"/>
    </row>
    <row r="4775" spans="1:1" x14ac:dyDescent="0.25">
      <c r="A4775" s="169"/>
    </row>
    <row r="4776" spans="1:1" x14ac:dyDescent="0.25">
      <c r="A4776" s="198"/>
    </row>
    <row r="4777" spans="1:1" x14ac:dyDescent="0.25">
      <c r="A4777" s="198"/>
    </row>
    <row r="4778" spans="1:1" x14ac:dyDescent="0.25">
      <c r="A4778" s="169"/>
    </row>
    <row r="4779" spans="1:1" x14ac:dyDescent="0.25">
      <c r="A4779" s="198"/>
    </row>
    <row r="4780" spans="1:1" x14ac:dyDescent="0.25">
      <c r="A4780" s="198"/>
    </row>
    <row r="4781" spans="1:1" x14ac:dyDescent="0.25">
      <c r="A4781" s="169"/>
    </row>
    <row r="4782" spans="1:1" x14ac:dyDescent="0.25">
      <c r="A4782" s="198"/>
    </row>
    <row r="4783" spans="1:1" x14ac:dyDescent="0.25">
      <c r="A4783" s="198"/>
    </row>
    <row r="4784" spans="1:1" x14ac:dyDescent="0.25">
      <c r="A4784" s="169"/>
    </row>
    <row r="4785" spans="1:1" x14ac:dyDescent="0.25">
      <c r="A4785" s="198"/>
    </row>
    <row r="4786" spans="1:1" x14ac:dyDescent="0.25">
      <c r="A4786" s="198"/>
    </row>
    <row r="4787" spans="1:1" x14ac:dyDescent="0.25">
      <c r="A4787" s="169"/>
    </row>
    <row r="4788" spans="1:1" x14ac:dyDescent="0.25">
      <c r="A4788" s="198"/>
    </row>
    <row r="4789" spans="1:1" x14ac:dyDescent="0.25">
      <c r="A4789" s="198"/>
    </row>
    <row r="4790" spans="1:1" x14ac:dyDescent="0.25">
      <c r="A4790" s="169"/>
    </row>
    <row r="4791" spans="1:1" x14ac:dyDescent="0.25">
      <c r="A4791" s="198"/>
    </row>
    <row r="4792" spans="1:1" x14ac:dyDescent="0.25">
      <c r="A4792" s="198"/>
    </row>
    <row r="4793" spans="1:1" x14ac:dyDescent="0.25">
      <c r="A4793" s="169"/>
    </row>
    <row r="4794" spans="1:1" x14ac:dyDescent="0.25">
      <c r="A4794" s="198"/>
    </row>
    <row r="4795" spans="1:1" x14ac:dyDescent="0.25">
      <c r="A4795" s="198"/>
    </row>
    <row r="4796" spans="1:1" x14ac:dyDescent="0.25">
      <c r="A4796" s="169"/>
    </row>
    <row r="4797" spans="1:1" x14ac:dyDescent="0.25">
      <c r="A4797" s="198"/>
    </row>
    <row r="4798" spans="1:1" x14ac:dyDescent="0.25">
      <c r="A4798" s="198"/>
    </row>
    <row r="4799" spans="1:1" x14ac:dyDescent="0.25">
      <c r="A4799" s="169"/>
    </row>
    <row r="4800" spans="1:1" x14ac:dyDescent="0.25">
      <c r="A4800" s="198"/>
    </row>
    <row r="4801" spans="1:1" x14ac:dyDescent="0.25">
      <c r="A4801" s="198"/>
    </row>
    <row r="4802" spans="1:1" x14ac:dyDescent="0.25">
      <c r="A4802" s="169"/>
    </row>
    <row r="4803" spans="1:1" x14ac:dyDescent="0.25">
      <c r="A4803" s="198"/>
    </row>
    <row r="4804" spans="1:1" x14ac:dyDescent="0.25">
      <c r="A4804" s="198"/>
    </row>
    <row r="4805" spans="1:1" x14ac:dyDescent="0.25">
      <c r="A4805" s="169"/>
    </row>
    <row r="4806" spans="1:1" x14ac:dyDescent="0.25">
      <c r="A4806" s="198"/>
    </row>
    <row r="4807" spans="1:1" x14ac:dyDescent="0.25">
      <c r="A4807" s="198"/>
    </row>
    <row r="4808" spans="1:1" x14ac:dyDescent="0.25">
      <c r="A4808" s="169"/>
    </row>
    <row r="4809" spans="1:1" x14ac:dyDescent="0.25">
      <c r="A4809" s="198"/>
    </row>
    <row r="4810" spans="1:1" x14ac:dyDescent="0.25">
      <c r="A4810" s="198"/>
    </row>
    <row r="4811" spans="1:1" x14ac:dyDescent="0.25">
      <c r="A4811" s="169"/>
    </row>
    <row r="4812" spans="1:1" x14ac:dyDescent="0.25">
      <c r="A4812" s="198"/>
    </row>
    <row r="4813" spans="1:1" x14ac:dyDescent="0.25">
      <c r="A4813" s="198"/>
    </row>
    <row r="4814" spans="1:1" x14ac:dyDescent="0.25">
      <c r="A4814" s="169"/>
    </row>
    <row r="4815" spans="1:1" x14ac:dyDescent="0.25">
      <c r="A4815" s="198"/>
    </row>
    <row r="4816" spans="1:1" x14ac:dyDescent="0.25">
      <c r="A4816" s="198"/>
    </row>
    <row r="4817" spans="1:1" x14ac:dyDescent="0.25">
      <c r="A4817" s="169"/>
    </row>
    <row r="4818" spans="1:1" x14ac:dyDescent="0.25">
      <c r="A4818" s="198"/>
    </row>
    <row r="4819" spans="1:1" x14ac:dyDescent="0.25">
      <c r="A4819" s="198"/>
    </row>
    <row r="4820" spans="1:1" x14ac:dyDescent="0.25">
      <c r="A4820" s="169"/>
    </row>
    <row r="4821" spans="1:1" x14ac:dyDescent="0.25">
      <c r="A4821" s="198"/>
    </row>
    <row r="4822" spans="1:1" x14ac:dyDescent="0.25">
      <c r="A4822" s="198"/>
    </row>
    <row r="4823" spans="1:1" x14ac:dyDescent="0.25">
      <c r="A4823" s="169"/>
    </row>
    <row r="4824" spans="1:1" x14ac:dyDescent="0.25">
      <c r="A4824" s="198"/>
    </row>
    <row r="4825" spans="1:1" x14ac:dyDescent="0.25">
      <c r="A4825" s="198"/>
    </row>
    <row r="4826" spans="1:1" x14ac:dyDescent="0.25">
      <c r="A4826" s="169"/>
    </row>
    <row r="4827" spans="1:1" x14ac:dyDescent="0.25">
      <c r="A4827" s="198"/>
    </row>
    <row r="4828" spans="1:1" x14ac:dyDescent="0.25">
      <c r="A4828" s="198"/>
    </row>
    <row r="4829" spans="1:1" x14ac:dyDescent="0.25">
      <c r="A4829" s="169"/>
    </row>
    <row r="4830" spans="1:1" x14ac:dyDescent="0.25">
      <c r="A4830" s="198"/>
    </row>
    <row r="4831" spans="1:1" x14ac:dyDescent="0.25">
      <c r="A4831" s="198"/>
    </row>
    <row r="4832" spans="1:1" x14ac:dyDescent="0.25">
      <c r="A4832" s="169"/>
    </row>
    <row r="4833" spans="1:1" x14ac:dyDescent="0.25">
      <c r="A4833" s="198"/>
    </row>
    <row r="4834" spans="1:1" x14ac:dyDescent="0.25">
      <c r="A4834" s="198"/>
    </row>
    <row r="4835" spans="1:1" x14ac:dyDescent="0.25">
      <c r="A4835" s="169"/>
    </row>
    <row r="4836" spans="1:1" x14ac:dyDescent="0.25">
      <c r="A4836" s="198"/>
    </row>
    <row r="4837" spans="1:1" x14ac:dyDescent="0.25">
      <c r="A4837" s="198"/>
    </row>
    <row r="4838" spans="1:1" x14ac:dyDescent="0.25">
      <c r="A4838" s="169"/>
    </row>
    <row r="4839" spans="1:1" x14ac:dyDescent="0.25">
      <c r="A4839" s="198"/>
    </row>
    <row r="4840" spans="1:1" x14ac:dyDescent="0.25">
      <c r="A4840" s="198"/>
    </row>
    <row r="4841" spans="1:1" x14ac:dyDescent="0.25">
      <c r="A4841" s="169"/>
    </row>
    <row r="4842" spans="1:1" x14ac:dyDescent="0.25">
      <c r="A4842" s="198"/>
    </row>
    <row r="4843" spans="1:1" x14ac:dyDescent="0.25">
      <c r="A4843" s="198"/>
    </row>
    <row r="4844" spans="1:1" x14ac:dyDescent="0.25">
      <c r="A4844" s="169"/>
    </row>
    <row r="4845" spans="1:1" x14ac:dyDescent="0.25">
      <c r="A4845" s="198"/>
    </row>
    <row r="4846" spans="1:1" x14ac:dyDescent="0.25">
      <c r="A4846" s="198"/>
    </row>
    <row r="4847" spans="1:1" x14ac:dyDescent="0.25">
      <c r="A4847" s="169"/>
    </row>
    <row r="4848" spans="1:1" x14ac:dyDescent="0.25">
      <c r="A4848" s="198"/>
    </row>
    <row r="4849" spans="1:1" x14ac:dyDescent="0.25">
      <c r="A4849" s="198"/>
    </row>
    <row r="4850" spans="1:1" x14ac:dyDescent="0.25">
      <c r="A4850" s="169"/>
    </row>
    <row r="4851" spans="1:1" x14ac:dyDescent="0.25">
      <c r="A4851" s="198"/>
    </row>
    <row r="4852" spans="1:1" x14ac:dyDescent="0.25">
      <c r="A4852" s="198"/>
    </row>
    <row r="4853" spans="1:1" x14ac:dyDescent="0.25">
      <c r="A4853" s="169"/>
    </row>
    <row r="4854" spans="1:1" x14ac:dyDescent="0.25">
      <c r="A4854" s="198"/>
    </row>
    <row r="4855" spans="1:1" x14ac:dyDescent="0.25">
      <c r="A4855" s="198"/>
    </row>
    <row r="4856" spans="1:1" x14ac:dyDescent="0.25">
      <c r="A4856" s="169"/>
    </row>
    <row r="4857" spans="1:1" x14ac:dyDescent="0.25">
      <c r="A4857" s="198"/>
    </row>
    <row r="4858" spans="1:1" x14ac:dyDescent="0.25">
      <c r="A4858" s="198"/>
    </row>
    <row r="4859" spans="1:1" x14ac:dyDescent="0.25">
      <c r="A4859" s="169"/>
    </row>
    <row r="4860" spans="1:1" x14ac:dyDescent="0.25">
      <c r="A4860" s="198"/>
    </row>
    <row r="4861" spans="1:1" x14ac:dyDescent="0.25">
      <c r="A4861" s="198"/>
    </row>
    <row r="4862" spans="1:1" x14ac:dyDescent="0.25">
      <c r="A4862" s="169"/>
    </row>
    <row r="4863" spans="1:1" x14ac:dyDescent="0.25">
      <c r="A4863" s="198"/>
    </row>
    <row r="4864" spans="1:1" x14ac:dyDescent="0.25">
      <c r="A4864" s="198"/>
    </row>
    <row r="4865" spans="1:1" x14ac:dyDescent="0.25">
      <c r="A4865" s="169"/>
    </row>
    <row r="4866" spans="1:1" x14ac:dyDescent="0.25">
      <c r="A4866" s="198"/>
    </row>
    <row r="4867" spans="1:1" x14ac:dyDescent="0.25">
      <c r="A4867" s="198"/>
    </row>
    <row r="4868" spans="1:1" x14ac:dyDescent="0.25">
      <c r="A4868" s="169"/>
    </row>
    <row r="4869" spans="1:1" x14ac:dyDescent="0.25">
      <c r="A4869" s="198"/>
    </row>
    <row r="4870" spans="1:1" x14ac:dyDescent="0.25">
      <c r="A4870" s="198"/>
    </row>
    <row r="4871" spans="1:1" x14ac:dyDescent="0.25">
      <c r="A4871" s="169"/>
    </row>
    <row r="4872" spans="1:1" x14ac:dyDescent="0.25">
      <c r="A4872" s="198"/>
    </row>
    <row r="4873" spans="1:1" x14ac:dyDescent="0.25">
      <c r="A4873" s="198"/>
    </row>
    <row r="4874" spans="1:1" x14ac:dyDescent="0.25">
      <c r="A4874" s="169"/>
    </row>
    <row r="4875" spans="1:1" x14ac:dyDescent="0.25">
      <c r="A4875" s="198"/>
    </row>
    <row r="4876" spans="1:1" x14ac:dyDescent="0.25">
      <c r="A4876" s="198"/>
    </row>
    <row r="4877" spans="1:1" x14ac:dyDescent="0.25">
      <c r="A4877" s="169"/>
    </row>
    <row r="4878" spans="1:1" x14ac:dyDescent="0.25">
      <c r="A4878" s="198"/>
    </row>
    <row r="4879" spans="1:1" x14ac:dyDescent="0.25">
      <c r="A4879" s="198"/>
    </row>
    <row r="4880" spans="1:1" x14ac:dyDescent="0.25">
      <c r="A4880" s="169"/>
    </row>
    <row r="4881" spans="1:1" x14ac:dyDescent="0.25">
      <c r="A4881" s="198"/>
    </row>
    <row r="4882" spans="1:1" x14ac:dyDescent="0.25">
      <c r="A4882" s="198"/>
    </row>
    <row r="4883" spans="1:1" x14ac:dyDescent="0.25">
      <c r="A4883" s="169"/>
    </row>
    <row r="4884" spans="1:1" x14ac:dyDescent="0.25">
      <c r="A4884" s="198"/>
    </row>
    <row r="4885" spans="1:1" x14ac:dyDescent="0.25">
      <c r="A4885" s="198"/>
    </row>
    <row r="4886" spans="1:1" x14ac:dyDescent="0.25">
      <c r="A4886" s="169"/>
    </row>
    <row r="4887" spans="1:1" x14ac:dyDescent="0.25">
      <c r="A4887" s="198"/>
    </row>
    <row r="4888" spans="1:1" x14ac:dyDescent="0.25">
      <c r="A4888" s="198"/>
    </row>
    <row r="4889" spans="1:1" x14ac:dyDescent="0.25">
      <c r="A4889" s="169"/>
    </row>
    <row r="4890" spans="1:1" x14ac:dyDescent="0.25">
      <c r="A4890" s="198"/>
    </row>
    <row r="4891" spans="1:1" x14ac:dyDescent="0.25">
      <c r="A4891" s="198"/>
    </row>
    <row r="4892" spans="1:1" x14ac:dyDescent="0.25">
      <c r="A4892" s="169"/>
    </row>
    <row r="4893" spans="1:1" x14ac:dyDescent="0.25">
      <c r="A4893" s="198"/>
    </row>
    <row r="4894" spans="1:1" x14ac:dyDescent="0.25">
      <c r="A4894" s="198"/>
    </row>
    <row r="4895" spans="1:1" x14ac:dyDescent="0.25">
      <c r="A4895" s="169"/>
    </row>
    <row r="4896" spans="1:1" x14ac:dyDescent="0.25">
      <c r="A4896" s="198"/>
    </row>
    <row r="4897" spans="1:1" x14ac:dyDescent="0.25">
      <c r="A4897" s="198"/>
    </row>
    <row r="4898" spans="1:1" x14ac:dyDescent="0.25">
      <c r="A4898" s="169"/>
    </row>
    <row r="4899" spans="1:1" x14ac:dyDescent="0.25">
      <c r="A4899" s="198"/>
    </row>
    <row r="4900" spans="1:1" x14ac:dyDescent="0.25">
      <c r="A4900" s="198"/>
    </row>
    <row r="4901" spans="1:1" x14ac:dyDescent="0.25">
      <c r="A4901" s="169"/>
    </row>
    <row r="4902" spans="1:1" x14ac:dyDescent="0.25">
      <c r="A4902" s="198"/>
    </row>
    <row r="4903" spans="1:1" x14ac:dyDescent="0.25">
      <c r="A4903" s="198"/>
    </row>
    <row r="4904" spans="1:1" x14ac:dyDescent="0.25">
      <c r="A4904" s="169"/>
    </row>
    <row r="4905" spans="1:1" x14ac:dyDescent="0.25">
      <c r="A4905" s="198"/>
    </row>
    <row r="4906" spans="1:1" x14ac:dyDescent="0.25">
      <c r="A4906" s="198"/>
    </row>
    <row r="4907" spans="1:1" x14ac:dyDescent="0.25">
      <c r="A4907" s="169"/>
    </row>
    <row r="4908" spans="1:1" x14ac:dyDescent="0.25">
      <c r="A4908" s="198"/>
    </row>
    <row r="4909" spans="1:1" x14ac:dyDescent="0.25">
      <c r="A4909" s="198"/>
    </row>
    <row r="4910" spans="1:1" x14ac:dyDescent="0.25">
      <c r="A4910" s="169"/>
    </row>
    <row r="4911" spans="1:1" x14ac:dyDescent="0.25">
      <c r="A4911" s="198"/>
    </row>
    <row r="4912" spans="1:1" x14ac:dyDescent="0.25">
      <c r="A4912" s="198"/>
    </row>
    <row r="4913" spans="1:1" x14ac:dyDescent="0.25">
      <c r="A4913" s="169"/>
    </row>
    <row r="4914" spans="1:1" x14ac:dyDescent="0.25">
      <c r="A4914" s="198"/>
    </row>
    <row r="4915" spans="1:1" x14ac:dyDescent="0.25">
      <c r="A4915" s="198"/>
    </row>
    <row r="4916" spans="1:1" x14ac:dyDescent="0.25">
      <c r="A4916" s="169"/>
    </row>
    <row r="4917" spans="1:1" x14ac:dyDescent="0.25">
      <c r="A4917" s="198"/>
    </row>
    <row r="4918" spans="1:1" x14ac:dyDescent="0.25">
      <c r="A4918" s="198"/>
    </row>
    <row r="4919" spans="1:1" x14ac:dyDescent="0.25">
      <c r="A4919" s="169"/>
    </row>
    <row r="4920" spans="1:1" x14ac:dyDescent="0.25">
      <c r="A4920" s="198"/>
    </row>
    <row r="4921" spans="1:1" x14ac:dyDescent="0.25">
      <c r="A4921" s="198"/>
    </row>
    <row r="4922" spans="1:1" x14ac:dyDescent="0.25">
      <c r="A4922" s="169"/>
    </row>
    <row r="4923" spans="1:1" x14ac:dyDescent="0.25">
      <c r="A4923" s="198"/>
    </row>
    <row r="4924" spans="1:1" x14ac:dyDescent="0.25">
      <c r="A4924" s="198"/>
    </row>
    <row r="4925" spans="1:1" x14ac:dyDescent="0.25">
      <c r="A4925" s="169"/>
    </row>
    <row r="4926" spans="1:1" x14ac:dyDescent="0.25">
      <c r="A4926" s="198"/>
    </row>
    <row r="4927" spans="1:1" x14ac:dyDescent="0.25">
      <c r="A4927" s="198"/>
    </row>
    <row r="4928" spans="1:1" x14ac:dyDescent="0.25">
      <c r="A4928" s="169"/>
    </row>
    <row r="4929" spans="1:1" x14ac:dyDescent="0.25">
      <c r="A4929" s="198"/>
    </row>
    <row r="4930" spans="1:1" x14ac:dyDescent="0.25">
      <c r="A4930" s="198"/>
    </row>
    <row r="4931" spans="1:1" x14ac:dyDescent="0.25">
      <c r="A4931" s="169"/>
    </row>
    <row r="4932" spans="1:1" x14ac:dyDescent="0.25">
      <c r="A4932" s="198"/>
    </row>
    <row r="4933" spans="1:1" x14ac:dyDescent="0.25">
      <c r="A4933" s="198"/>
    </row>
    <row r="4934" spans="1:1" x14ac:dyDescent="0.25">
      <c r="A4934" s="169"/>
    </row>
    <row r="4935" spans="1:1" x14ac:dyDescent="0.25">
      <c r="A4935" s="198"/>
    </row>
    <row r="4936" spans="1:1" x14ac:dyDescent="0.25">
      <c r="A4936" s="198"/>
    </row>
    <row r="4937" spans="1:1" x14ac:dyDescent="0.25">
      <c r="A4937" s="169"/>
    </row>
    <row r="4938" spans="1:1" x14ac:dyDescent="0.25">
      <c r="A4938" s="198"/>
    </row>
    <row r="4939" spans="1:1" x14ac:dyDescent="0.25">
      <c r="A4939" s="198"/>
    </row>
    <row r="4940" spans="1:1" x14ac:dyDescent="0.25">
      <c r="A4940" s="169"/>
    </row>
    <row r="4941" spans="1:1" x14ac:dyDescent="0.25">
      <c r="A4941" s="198"/>
    </row>
    <row r="4942" spans="1:1" x14ac:dyDescent="0.25">
      <c r="A4942" s="198"/>
    </row>
    <row r="4943" spans="1:1" x14ac:dyDescent="0.25">
      <c r="A4943" s="169"/>
    </row>
    <row r="4944" spans="1:1" x14ac:dyDescent="0.25">
      <c r="A4944" s="198"/>
    </row>
    <row r="4945" spans="1:1" x14ac:dyDescent="0.25">
      <c r="A4945" s="198"/>
    </row>
    <row r="4946" spans="1:1" x14ac:dyDescent="0.25">
      <c r="A4946" s="169"/>
    </row>
    <row r="4947" spans="1:1" x14ac:dyDescent="0.25">
      <c r="A4947" s="198"/>
    </row>
    <row r="4948" spans="1:1" x14ac:dyDescent="0.25">
      <c r="A4948" s="198"/>
    </row>
    <row r="4949" spans="1:1" x14ac:dyDescent="0.25">
      <c r="A4949" s="169"/>
    </row>
    <row r="4950" spans="1:1" x14ac:dyDescent="0.25">
      <c r="A4950" s="198"/>
    </row>
    <row r="4951" spans="1:1" x14ac:dyDescent="0.25">
      <c r="A4951" s="198"/>
    </row>
    <row r="4952" spans="1:1" x14ac:dyDescent="0.25">
      <c r="A4952" s="169"/>
    </row>
    <row r="4953" spans="1:1" x14ac:dyDescent="0.25">
      <c r="A4953" s="198"/>
    </row>
    <row r="4954" spans="1:1" x14ac:dyDescent="0.25">
      <c r="A4954" s="198"/>
    </row>
    <row r="4955" spans="1:1" x14ac:dyDescent="0.25">
      <c r="A4955" s="169"/>
    </row>
    <row r="4956" spans="1:1" x14ac:dyDescent="0.25">
      <c r="A4956" s="198"/>
    </row>
    <row r="4957" spans="1:1" x14ac:dyDescent="0.25">
      <c r="A4957" s="198"/>
    </row>
    <row r="4958" spans="1:1" x14ac:dyDescent="0.25">
      <c r="A4958" s="169"/>
    </row>
    <row r="4959" spans="1:1" x14ac:dyDescent="0.25">
      <c r="A4959" s="198"/>
    </row>
    <row r="4960" spans="1:1" x14ac:dyDescent="0.25">
      <c r="A4960" s="198"/>
    </row>
    <row r="4961" spans="1:1" x14ac:dyDescent="0.25">
      <c r="A4961" s="169"/>
    </row>
    <row r="4962" spans="1:1" x14ac:dyDescent="0.25">
      <c r="A4962" s="198"/>
    </row>
    <row r="4963" spans="1:1" x14ac:dyDescent="0.25">
      <c r="A4963" s="198"/>
    </row>
    <row r="4964" spans="1:1" x14ac:dyDescent="0.25">
      <c r="A4964" s="169"/>
    </row>
    <row r="4965" spans="1:1" x14ac:dyDescent="0.25">
      <c r="A4965" s="198"/>
    </row>
    <row r="4966" spans="1:1" x14ac:dyDescent="0.25">
      <c r="A4966" s="198"/>
    </row>
    <row r="4967" spans="1:1" x14ac:dyDescent="0.25">
      <c r="A4967" s="169"/>
    </row>
    <row r="4968" spans="1:1" x14ac:dyDescent="0.25">
      <c r="A4968" s="198"/>
    </row>
    <row r="4969" spans="1:1" x14ac:dyDescent="0.25">
      <c r="A4969" s="198"/>
    </row>
    <row r="4970" spans="1:1" x14ac:dyDescent="0.25">
      <c r="A4970" s="169"/>
    </row>
    <row r="4971" spans="1:1" x14ac:dyDescent="0.25">
      <c r="A4971" s="198"/>
    </row>
    <row r="4972" spans="1:1" x14ac:dyDescent="0.25">
      <c r="A4972" s="198"/>
    </row>
    <row r="4973" spans="1:1" x14ac:dyDescent="0.25">
      <c r="A4973" s="169"/>
    </row>
    <row r="4974" spans="1:1" x14ac:dyDescent="0.25">
      <c r="A4974" s="198"/>
    </row>
    <row r="4975" spans="1:1" x14ac:dyDescent="0.25">
      <c r="A4975" s="198"/>
    </row>
    <row r="4976" spans="1:1" x14ac:dyDescent="0.25">
      <c r="A4976" s="169"/>
    </row>
    <row r="4977" spans="1:1" x14ac:dyDescent="0.25">
      <c r="A4977" s="198"/>
    </row>
    <row r="4978" spans="1:1" x14ac:dyDescent="0.25">
      <c r="A4978" s="198"/>
    </row>
    <row r="4979" spans="1:1" x14ac:dyDescent="0.25">
      <c r="A4979" s="169"/>
    </row>
    <row r="4980" spans="1:1" x14ac:dyDescent="0.25">
      <c r="A4980" s="198"/>
    </row>
    <row r="4981" spans="1:1" x14ac:dyDescent="0.25">
      <c r="A4981" s="198"/>
    </row>
    <row r="4982" spans="1:1" x14ac:dyDescent="0.25">
      <c r="A4982" s="169"/>
    </row>
    <row r="4983" spans="1:1" x14ac:dyDescent="0.25">
      <c r="A4983" s="198"/>
    </row>
    <row r="4984" spans="1:1" x14ac:dyDescent="0.25">
      <c r="A4984" s="198"/>
    </row>
    <row r="4985" spans="1:1" x14ac:dyDescent="0.25">
      <c r="A4985" s="169"/>
    </row>
    <row r="4986" spans="1:1" x14ac:dyDescent="0.25">
      <c r="A4986" s="198"/>
    </row>
    <row r="4987" spans="1:1" x14ac:dyDescent="0.25">
      <c r="A4987" s="198"/>
    </row>
    <row r="4988" spans="1:1" x14ac:dyDescent="0.25">
      <c r="A4988" s="169"/>
    </row>
    <row r="4989" spans="1:1" x14ac:dyDescent="0.25">
      <c r="A4989" s="198"/>
    </row>
    <row r="4990" spans="1:1" x14ac:dyDescent="0.25">
      <c r="A4990" s="198"/>
    </row>
    <row r="4991" spans="1:1" x14ac:dyDescent="0.25">
      <c r="A4991" s="169"/>
    </row>
    <row r="4992" spans="1:1" x14ac:dyDescent="0.25">
      <c r="A4992" s="198"/>
    </row>
    <row r="4993" spans="1:1" x14ac:dyDescent="0.25">
      <c r="A4993" s="198"/>
    </row>
    <row r="4994" spans="1:1" x14ac:dyDescent="0.25">
      <c r="A4994" s="169"/>
    </row>
    <row r="4995" spans="1:1" x14ac:dyDescent="0.25">
      <c r="A4995" s="198"/>
    </row>
    <row r="4996" spans="1:1" x14ac:dyDescent="0.25">
      <c r="A4996" s="198"/>
    </row>
    <row r="4997" spans="1:1" x14ac:dyDescent="0.25">
      <c r="A4997" s="169"/>
    </row>
    <row r="4998" spans="1:1" x14ac:dyDescent="0.25">
      <c r="A4998" s="198"/>
    </row>
    <row r="4999" spans="1:1" x14ac:dyDescent="0.25">
      <c r="A4999" s="198"/>
    </row>
    <row r="5000" spans="1:1" x14ac:dyDescent="0.25">
      <c r="A5000" s="169"/>
    </row>
    <row r="5001" spans="1:1" x14ac:dyDescent="0.25">
      <c r="A5001" s="198"/>
    </row>
    <row r="5002" spans="1:1" x14ac:dyDescent="0.25">
      <c r="A5002" s="198"/>
    </row>
    <row r="5003" spans="1:1" x14ac:dyDescent="0.25">
      <c r="A5003" s="169"/>
    </row>
    <row r="5004" spans="1:1" x14ac:dyDescent="0.25">
      <c r="A5004" s="198"/>
    </row>
    <row r="5005" spans="1:1" x14ac:dyDescent="0.25">
      <c r="A5005" s="198"/>
    </row>
    <row r="5006" spans="1:1" x14ac:dyDescent="0.25">
      <c r="A5006" s="169"/>
    </row>
    <row r="5007" spans="1:1" x14ac:dyDescent="0.25">
      <c r="A5007" s="198"/>
    </row>
    <row r="5008" spans="1:1" x14ac:dyDescent="0.25">
      <c r="A5008" s="198"/>
    </row>
    <row r="5009" spans="1:1" x14ac:dyDescent="0.25">
      <c r="A5009" s="169"/>
    </row>
    <row r="5010" spans="1:1" x14ac:dyDescent="0.25">
      <c r="A5010" s="198"/>
    </row>
    <row r="5011" spans="1:1" x14ac:dyDescent="0.25">
      <c r="A5011" s="198"/>
    </row>
    <row r="5012" spans="1:1" x14ac:dyDescent="0.25">
      <c r="A5012" s="169"/>
    </row>
    <row r="5013" spans="1:1" x14ac:dyDescent="0.25">
      <c r="A5013" s="198"/>
    </row>
    <row r="5014" spans="1:1" x14ac:dyDescent="0.25">
      <c r="A5014" s="198"/>
    </row>
    <row r="5015" spans="1:1" x14ac:dyDescent="0.25">
      <c r="A5015" s="169"/>
    </row>
    <row r="5016" spans="1:1" x14ac:dyDescent="0.25">
      <c r="A5016" s="198"/>
    </row>
    <row r="5017" spans="1:1" x14ac:dyDescent="0.25">
      <c r="A5017" s="198"/>
    </row>
    <row r="5018" spans="1:1" x14ac:dyDescent="0.25">
      <c r="A5018" s="169"/>
    </row>
    <row r="5019" spans="1:1" x14ac:dyDescent="0.25">
      <c r="A5019" s="198"/>
    </row>
    <row r="5020" spans="1:1" x14ac:dyDescent="0.25">
      <c r="A5020" s="198"/>
    </row>
    <row r="5021" spans="1:1" x14ac:dyDescent="0.25">
      <c r="A5021" s="169"/>
    </row>
    <row r="5022" spans="1:1" x14ac:dyDescent="0.25">
      <c r="A5022" s="198"/>
    </row>
    <row r="5023" spans="1:1" x14ac:dyDescent="0.25">
      <c r="A5023" s="198"/>
    </row>
    <row r="5024" spans="1:1" x14ac:dyDescent="0.25">
      <c r="A5024" s="169"/>
    </row>
    <row r="5025" spans="1:1" x14ac:dyDescent="0.25">
      <c r="A5025" s="198"/>
    </row>
    <row r="5026" spans="1:1" x14ac:dyDescent="0.25">
      <c r="A5026" s="198"/>
    </row>
    <row r="5027" spans="1:1" x14ac:dyDescent="0.25">
      <c r="A5027" s="169"/>
    </row>
    <row r="5028" spans="1:1" x14ac:dyDescent="0.25">
      <c r="A5028" s="198"/>
    </row>
    <row r="5029" spans="1:1" x14ac:dyDescent="0.25">
      <c r="A5029" s="198"/>
    </row>
    <row r="5030" spans="1:1" x14ac:dyDescent="0.25">
      <c r="A5030" s="169"/>
    </row>
    <row r="5031" spans="1:1" x14ac:dyDescent="0.25">
      <c r="A5031" s="198"/>
    </row>
    <row r="5032" spans="1:1" x14ac:dyDescent="0.25">
      <c r="A5032" s="198"/>
    </row>
    <row r="5033" spans="1:1" x14ac:dyDescent="0.25">
      <c r="A5033" s="169"/>
    </row>
    <row r="5034" spans="1:1" x14ac:dyDescent="0.25">
      <c r="A5034" s="198"/>
    </row>
    <row r="5035" spans="1:1" x14ac:dyDescent="0.25">
      <c r="A5035" s="198"/>
    </row>
    <row r="5036" spans="1:1" x14ac:dyDescent="0.25">
      <c r="A5036" s="169"/>
    </row>
    <row r="5037" spans="1:1" x14ac:dyDescent="0.25">
      <c r="A5037" s="198"/>
    </row>
    <row r="5038" spans="1:1" x14ac:dyDescent="0.25">
      <c r="A5038" s="198"/>
    </row>
    <row r="5039" spans="1:1" x14ac:dyDescent="0.25">
      <c r="A5039" s="169"/>
    </row>
    <row r="5040" spans="1:1" x14ac:dyDescent="0.25">
      <c r="A5040" s="198"/>
    </row>
    <row r="5041" spans="1:1" x14ac:dyDescent="0.25">
      <c r="A5041" s="198"/>
    </row>
    <row r="5042" spans="1:1" x14ac:dyDescent="0.25">
      <c r="A5042" s="169"/>
    </row>
    <row r="5043" spans="1:1" x14ac:dyDescent="0.25">
      <c r="A5043" s="198"/>
    </row>
    <row r="5044" spans="1:1" x14ac:dyDescent="0.25">
      <c r="A5044" s="198"/>
    </row>
    <row r="5045" spans="1:1" x14ac:dyDescent="0.25">
      <c r="A5045" s="169"/>
    </row>
    <row r="5046" spans="1:1" x14ac:dyDescent="0.25">
      <c r="A5046" s="198"/>
    </row>
    <row r="5047" spans="1:1" x14ac:dyDescent="0.25">
      <c r="A5047" s="198"/>
    </row>
    <row r="5048" spans="1:1" x14ac:dyDescent="0.25">
      <c r="A5048" s="169"/>
    </row>
    <row r="5049" spans="1:1" x14ac:dyDescent="0.25">
      <c r="A5049" s="198"/>
    </row>
    <row r="5050" spans="1:1" x14ac:dyDescent="0.25">
      <c r="A5050" s="198"/>
    </row>
    <row r="5051" spans="1:1" x14ac:dyDescent="0.25">
      <c r="A5051" s="169"/>
    </row>
    <row r="5052" spans="1:1" x14ac:dyDescent="0.25">
      <c r="A5052" s="198"/>
    </row>
    <row r="5053" spans="1:1" x14ac:dyDescent="0.25">
      <c r="A5053" s="198"/>
    </row>
    <row r="5054" spans="1:1" x14ac:dyDescent="0.25">
      <c r="A5054" s="169"/>
    </row>
    <row r="5055" spans="1:1" x14ac:dyDescent="0.25">
      <c r="A5055" s="198"/>
    </row>
    <row r="5056" spans="1:1" x14ac:dyDescent="0.25">
      <c r="A5056" s="198"/>
    </row>
    <row r="5057" spans="1:1" x14ac:dyDescent="0.25">
      <c r="A5057" s="169"/>
    </row>
    <row r="5058" spans="1:1" x14ac:dyDescent="0.25">
      <c r="A5058" s="198"/>
    </row>
    <row r="5059" spans="1:1" x14ac:dyDescent="0.25">
      <c r="A5059" s="198"/>
    </row>
    <row r="5060" spans="1:1" x14ac:dyDescent="0.25">
      <c r="A5060" s="169"/>
    </row>
    <row r="5061" spans="1:1" x14ac:dyDescent="0.25">
      <c r="A5061" s="198"/>
    </row>
    <row r="5062" spans="1:1" x14ac:dyDescent="0.25">
      <c r="A5062" s="198"/>
    </row>
    <row r="5063" spans="1:1" x14ac:dyDescent="0.25">
      <c r="A5063" s="169"/>
    </row>
    <row r="5064" spans="1:1" x14ac:dyDescent="0.25">
      <c r="A5064" s="198"/>
    </row>
    <row r="5065" spans="1:1" x14ac:dyDescent="0.25">
      <c r="A5065" s="198"/>
    </row>
    <row r="5066" spans="1:1" x14ac:dyDescent="0.25">
      <c r="A5066" s="169"/>
    </row>
    <row r="5067" spans="1:1" x14ac:dyDescent="0.25">
      <c r="A5067" s="198"/>
    </row>
    <row r="5068" spans="1:1" x14ac:dyDescent="0.25">
      <c r="A5068" s="198"/>
    </row>
    <row r="5069" spans="1:1" x14ac:dyDescent="0.25">
      <c r="A5069" s="169"/>
    </row>
    <row r="5070" spans="1:1" x14ac:dyDescent="0.25">
      <c r="A5070" s="198"/>
    </row>
    <row r="5071" spans="1:1" x14ac:dyDescent="0.25">
      <c r="A5071" s="198"/>
    </row>
    <row r="5072" spans="1:1" x14ac:dyDescent="0.25">
      <c r="A5072" s="169"/>
    </row>
    <row r="5073" spans="1:1" x14ac:dyDescent="0.25">
      <c r="A5073" s="198"/>
    </row>
    <row r="5074" spans="1:1" x14ac:dyDescent="0.25">
      <c r="A5074" s="198"/>
    </row>
    <row r="5075" spans="1:1" x14ac:dyDescent="0.25">
      <c r="A5075" s="169"/>
    </row>
    <row r="5076" spans="1:1" x14ac:dyDescent="0.25">
      <c r="A5076" s="198"/>
    </row>
    <row r="5077" spans="1:1" x14ac:dyDescent="0.25">
      <c r="A5077" s="198"/>
    </row>
    <row r="5078" spans="1:1" x14ac:dyDescent="0.25">
      <c r="A5078" s="169"/>
    </row>
    <row r="5079" spans="1:1" x14ac:dyDescent="0.25">
      <c r="A5079" s="198"/>
    </row>
    <row r="5080" spans="1:1" x14ac:dyDescent="0.25">
      <c r="A5080" s="198"/>
    </row>
    <row r="5081" spans="1:1" x14ac:dyDescent="0.25">
      <c r="A5081" s="169"/>
    </row>
    <row r="5082" spans="1:1" x14ac:dyDescent="0.25">
      <c r="A5082" s="198"/>
    </row>
    <row r="5083" spans="1:1" x14ac:dyDescent="0.25">
      <c r="A5083" s="198"/>
    </row>
    <row r="5084" spans="1:1" x14ac:dyDescent="0.25">
      <c r="A5084" s="169"/>
    </row>
    <row r="5085" spans="1:1" x14ac:dyDescent="0.25">
      <c r="A5085" s="198"/>
    </row>
    <row r="5086" spans="1:1" x14ac:dyDescent="0.25">
      <c r="A5086" s="198"/>
    </row>
    <row r="5087" spans="1:1" x14ac:dyDescent="0.25">
      <c r="A5087" s="169"/>
    </row>
    <row r="5088" spans="1:1" x14ac:dyDescent="0.25">
      <c r="A5088" s="198"/>
    </row>
    <row r="5089" spans="1:1" x14ac:dyDescent="0.25">
      <c r="A5089" s="198"/>
    </row>
    <row r="5090" spans="1:1" x14ac:dyDescent="0.25">
      <c r="A5090" s="169"/>
    </row>
    <row r="5091" spans="1:1" x14ac:dyDescent="0.25">
      <c r="A5091" s="198"/>
    </row>
    <row r="5092" spans="1:1" x14ac:dyDescent="0.25">
      <c r="A5092" s="198"/>
    </row>
    <row r="5093" spans="1:1" x14ac:dyDescent="0.25">
      <c r="A5093" s="169"/>
    </row>
    <row r="5094" spans="1:1" x14ac:dyDescent="0.25">
      <c r="A5094" s="198"/>
    </row>
    <row r="5095" spans="1:1" x14ac:dyDescent="0.25">
      <c r="A5095" s="198"/>
    </row>
    <row r="5096" spans="1:1" x14ac:dyDescent="0.25">
      <c r="A5096" s="169"/>
    </row>
    <row r="5097" spans="1:1" x14ac:dyDescent="0.25">
      <c r="A5097" s="198"/>
    </row>
    <row r="5098" spans="1:1" x14ac:dyDescent="0.25">
      <c r="A5098" s="198"/>
    </row>
    <row r="5099" spans="1:1" x14ac:dyDescent="0.25">
      <c r="A5099" s="169"/>
    </row>
    <row r="5100" spans="1:1" x14ac:dyDescent="0.25">
      <c r="A5100" s="198"/>
    </row>
    <row r="5101" spans="1:1" x14ac:dyDescent="0.25">
      <c r="A5101" s="198"/>
    </row>
    <row r="5102" spans="1:1" x14ac:dyDescent="0.25">
      <c r="A5102" s="169"/>
    </row>
    <row r="5103" spans="1:1" x14ac:dyDescent="0.25">
      <c r="A5103" s="198"/>
    </row>
    <row r="5104" spans="1:1" x14ac:dyDescent="0.25">
      <c r="A5104" s="198"/>
    </row>
    <row r="5105" spans="1:1" x14ac:dyDescent="0.25">
      <c r="A5105" s="169"/>
    </row>
    <row r="5106" spans="1:1" x14ac:dyDescent="0.25">
      <c r="A5106" s="198"/>
    </row>
    <row r="5107" spans="1:1" x14ac:dyDescent="0.25">
      <c r="A5107" s="198"/>
    </row>
    <row r="5108" spans="1:1" x14ac:dyDescent="0.25">
      <c r="A5108" s="169"/>
    </row>
    <row r="5109" spans="1:1" x14ac:dyDescent="0.25">
      <c r="A5109" s="198"/>
    </row>
    <row r="5110" spans="1:1" x14ac:dyDescent="0.25">
      <c r="A5110" s="198"/>
    </row>
    <row r="5111" spans="1:1" x14ac:dyDescent="0.25">
      <c r="A5111" s="169"/>
    </row>
    <row r="5112" spans="1:1" x14ac:dyDescent="0.25">
      <c r="A5112" s="198"/>
    </row>
    <row r="5113" spans="1:1" x14ac:dyDescent="0.25">
      <c r="A5113" s="198"/>
    </row>
    <row r="5114" spans="1:1" x14ac:dyDescent="0.25">
      <c r="A5114" s="169"/>
    </row>
    <row r="5115" spans="1:1" x14ac:dyDescent="0.25">
      <c r="A5115" s="198"/>
    </row>
    <row r="5116" spans="1:1" x14ac:dyDescent="0.25">
      <c r="A5116" s="198"/>
    </row>
    <row r="5117" spans="1:1" x14ac:dyDescent="0.25">
      <c r="A5117" s="169"/>
    </row>
    <row r="5118" spans="1:1" x14ac:dyDescent="0.25">
      <c r="A5118" s="198"/>
    </row>
    <row r="5119" spans="1:1" x14ac:dyDescent="0.25">
      <c r="A5119" s="198"/>
    </row>
    <row r="5120" spans="1:1" x14ac:dyDescent="0.25">
      <c r="A5120" s="169"/>
    </row>
    <row r="5121" spans="1:1" x14ac:dyDescent="0.25">
      <c r="A5121" s="198"/>
    </row>
    <row r="5122" spans="1:1" x14ac:dyDescent="0.25">
      <c r="A5122" s="198"/>
    </row>
    <row r="5123" spans="1:1" x14ac:dyDescent="0.25">
      <c r="A5123" s="169"/>
    </row>
    <row r="5124" spans="1:1" x14ac:dyDescent="0.25">
      <c r="A5124" s="198"/>
    </row>
    <row r="5125" spans="1:1" x14ac:dyDescent="0.25">
      <c r="A5125" s="198"/>
    </row>
    <row r="5126" spans="1:1" x14ac:dyDescent="0.25">
      <c r="A5126" s="169"/>
    </row>
    <row r="5127" spans="1:1" x14ac:dyDescent="0.25">
      <c r="A5127" s="198"/>
    </row>
    <row r="5128" spans="1:1" x14ac:dyDescent="0.25">
      <c r="A5128" s="198"/>
    </row>
    <row r="5129" spans="1:1" x14ac:dyDescent="0.25">
      <c r="A5129" s="169"/>
    </row>
    <row r="5130" spans="1:1" x14ac:dyDescent="0.25">
      <c r="A5130" s="198"/>
    </row>
    <row r="5131" spans="1:1" x14ac:dyDescent="0.25">
      <c r="A5131" s="198"/>
    </row>
    <row r="5132" spans="1:1" x14ac:dyDescent="0.25">
      <c r="A5132" s="169"/>
    </row>
    <row r="5133" spans="1:1" x14ac:dyDescent="0.25">
      <c r="A5133" s="198"/>
    </row>
    <row r="5134" spans="1:1" x14ac:dyDescent="0.25">
      <c r="A5134" s="198"/>
    </row>
    <row r="5135" spans="1:1" x14ac:dyDescent="0.25">
      <c r="A5135" s="169"/>
    </row>
    <row r="5136" spans="1:1" x14ac:dyDescent="0.25">
      <c r="A5136" s="198"/>
    </row>
    <row r="5137" spans="1:1" x14ac:dyDescent="0.25">
      <c r="A5137" s="198"/>
    </row>
    <row r="5138" spans="1:1" x14ac:dyDescent="0.25">
      <c r="A5138" s="169"/>
    </row>
    <row r="5139" spans="1:1" x14ac:dyDescent="0.25">
      <c r="A5139" s="198"/>
    </row>
    <row r="5140" spans="1:1" x14ac:dyDescent="0.25">
      <c r="A5140" s="198"/>
    </row>
    <row r="5141" spans="1:1" x14ac:dyDescent="0.25">
      <c r="A5141" s="169"/>
    </row>
    <row r="5142" spans="1:1" x14ac:dyDescent="0.25">
      <c r="A5142" s="198"/>
    </row>
    <row r="5143" spans="1:1" x14ac:dyDescent="0.25">
      <c r="A5143" s="198"/>
    </row>
    <row r="5144" spans="1:1" x14ac:dyDescent="0.25">
      <c r="A5144" s="169"/>
    </row>
    <row r="5145" spans="1:1" x14ac:dyDescent="0.25">
      <c r="A5145" s="198"/>
    </row>
    <row r="5146" spans="1:1" x14ac:dyDescent="0.25">
      <c r="A5146" s="198"/>
    </row>
    <row r="5147" spans="1:1" x14ac:dyDescent="0.25">
      <c r="A5147" s="169"/>
    </row>
    <row r="5148" spans="1:1" x14ac:dyDescent="0.25">
      <c r="A5148" s="198"/>
    </row>
    <row r="5149" spans="1:1" x14ac:dyDescent="0.25">
      <c r="A5149" s="198"/>
    </row>
    <row r="5150" spans="1:1" x14ac:dyDescent="0.25">
      <c r="A5150" s="169"/>
    </row>
    <row r="5151" spans="1:1" x14ac:dyDescent="0.25">
      <c r="A5151" s="198"/>
    </row>
    <row r="5152" spans="1:1" x14ac:dyDescent="0.25">
      <c r="A5152" s="198"/>
    </row>
    <row r="5153" spans="1:1" x14ac:dyDescent="0.25">
      <c r="A5153" s="169"/>
    </row>
    <row r="5154" spans="1:1" x14ac:dyDescent="0.25">
      <c r="A5154" s="198"/>
    </row>
    <row r="5155" spans="1:1" x14ac:dyDescent="0.25">
      <c r="A5155" s="198"/>
    </row>
    <row r="5156" spans="1:1" x14ac:dyDescent="0.25">
      <c r="A5156" s="169"/>
    </row>
    <row r="5157" spans="1:1" x14ac:dyDescent="0.25">
      <c r="A5157" s="198"/>
    </row>
    <row r="5158" spans="1:1" x14ac:dyDescent="0.25">
      <c r="A5158" s="198"/>
    </row>
    <row r="5159" spans="1:1" x14ac:dyDescent="0.25">
      <c r="A5159" s="169"/>
    </row>
    <row r="5160" spans="1:1" x14ac:dyDescent="0.25">
      <c r="A5160" s="198"/>
    </row>
    <row r="5161" spans="1:1" x14ac:dyDescent="0.25">
      <c r="A5161" s="198"/>
    </row>
    <row r="5162" spans="1:1" x14ac:dyDescent="0.25">
      <c r="A5162" s="169"/>
    </row>
    <row r="5163" spans="1:1" x14ac:dyDescent="0.25">
      <c r="A5163" s="198"/>
    </row>
    <row r="5164" spans="1:1" x14ac:dyDescent="0.25">
      <c r="A5164" s="198"/>
    </row>
    <row r="5165" spans="1:1" x14ac:dyDescent="0.25">
      <c r="A5165" s="169"/>
    </row>
    <row r="5166" spans="1:1" x14ac:dyDescent="0.25">
      <c r="A5166" s="198"/>
    </row>
    <row r="5167" spans="1:1" x14ac:dyDescent="0.25">
      <c r="A5167" s="198"/>
    </row>
    <row r="5168" spans="1:1" x14ac:dyDescent="0.25">
      <c r="A5168" s="169"/>
    </row>
    <row r="5169" spans="1:1" x14ac:dyDescent="0.25">
      <c r="A5169" s="198"/>
    </row>
    <row r="5170" spans="1:1" x14ac:dyDescent="0.25">
      <c r="A5170" s="198"/>
    </row>
    <row r="5171" spans="1:1" x14ac:dyDescent="0.25">
      <c r="A5171" s="169"/>
    </row>
    <row r="5172" spans="1:1" x14ac:dyDescent="0.25">
      <c r="A5172" s="198"/>
    </row>
    <row r="5173" spans="1:1" x14ac:dyDescent="0.25">
      <c r="A5173" s="198"/>
    </row>
    <row r="5174" spans="1:1" x14ac:dyDescent="0.25">
      <c r="A5174" s="169"/>
    </row>
    <row r="5175" spans="1:1" x14ac:dyDescent="0.25">
      <c r="A5175" s="198"/>
    </row>
    <row r="5176" spans="1:1" x14ac:dyDescent="0.25">
      <c r="A5176" s="198"/>
    </row>
    <row r="5177" spans="1:1" x14ac:dyDescent="0.25">
      <c r="A5177" s="169"/>
    </row>
    <row r="5178" spans="1:1" x14ac:dyDescent="0.25">
      <c r="A5178" s="198"/>
    </row>
    <row r="5179" spans="1:1" x14ac:dyDescent="0.25">
      <c r="A5179" s="198"/>
    </row>
    <row r="5180" spans="1:1" x14ac:dyDescent="0.25">
      <c r="A5180" s="169"/>
    </row>
    <row r="5181" spans="1:1" x14ac:dyDescent="0.25">
      <c r="A5181" s="198"/>
    </row>
    <row r="5182" spans="1:1" x14ac:dyDescent="0.25">
      <c r="A5182" s="198"/>
    </row>
    <row r="5183" spans="1:1" x14ac:dyDescent="0.25">
      <c r="A5183" s="169"/>
    </row>
    <row r="5184" spans="1:1" x14ac:dyDescent="0.25">
      <c r="A5184" s="198"/>
    </row>
    <row r="5185" spans="1:1" x14ac:dyDescent="0.25">
      <c r="A5185" s="198"/>
    </row>
    <row r="5186" spans="1:1" x14ac:dyDescent="0.25">
      <c r="A5186" s="169"/>
    </row>
    <row r="5187" spans="1:1" x14ac:dyDescent="0.25">
      <c r="A5187" s="198"/>
    </row>
    <row r="5188" spans="1:1" x14ac:dyDescent="0.25">
      <c r="A5188" s="198"/>
    </row>
    <row r="5189" spans="1:1" x14ac:dyDescent="0.25">
      <c r="A5189" s="169"/>
    </row>
    <row r="5190" spans="1:1" x14ac:dyDescent="0.25">
      <c r="A5190" s="198"/>
    </row>
    <row r="5191" spans="1:1" x14ac:dyDescent="0.25">
      <c r="A5191" s="198"/>
    </row>
    <row r="5192" spans="1:1" x14ac:dyDescent="0.25">
      <c r="A5192" s="169"/>
    </row>
    <row r="5193" spans="1:1" x14ac:dyDescent="0.25">
      <c r="A5193" s="198"/>
    </row>
    <row r="5194" spans="1:1" x14ac:dyDescent="0.25">
      <c r="A5194" s="198"/>
    </row>
    <row r="5195" spans="1:1" x14ac:dyDescent="0.25">
      <c r="A5195" s="169"/>
    </row>
    <row r="5196" spans="1:1" x14ac:dyDescent="0.25">
      <c r="A5196" s="198"/>
    </row>
    <row r="5197" spans="1:1" x14ac:dyDescent="0.25">
      <c r="A5197" s="198"/>
    </row>
    <row r="5198" spans="1:1" x14ac:dyDescent="0.25">
      <c r="A5198" s="169"/>
    </row>
    <row r="5199" spans="1:1" x14ac:dyDescent="0.25">
      <c r="A5199" s="198"/>
    </row>
    <row r="5200" spans="1:1" x14ac:dyDescent="0.25">
      <c r="A5200" s="198"/>
    </row>
    <row r="5201" spans="1:1" x14ac:dyDescent="0.25">
      <c r="A5201" s="169"/>
    </row>
    <row r="5202" spans="1:1" x14ac:dyDescent="0.25">
      <c r="A5202" s="198"/>
    </row>
    <row r="5203" spans="1:1" x14ac:dyDescent="0.25">
      <c r="A5203" s="198"/>
    </row>
    <row r="5204" spans="1:1" x14ac:dyDescent="0.25">
      <c r="A5204" s="169"/>
    </row>
    <row r="5205" spans="1:1" x14ac:dyDescent="0.25">
      <c r="A5205" s="198"/>
    </row>
    <row r="5206" spans="1:1" x14ac:dyDescent="0.25">
      <c r="A5206" s="198"/>
    </row>
    <row r="5207" spans="1:1" x14ac:dyDescent="0.25">
      <c r="A5207" s="169"/>
    </row>
    <row r="5208" spans="1:1" x14ac:dyDescent="0.25">
      <c r="A5208" s="198"/>
    </row>
    <row r="5209" spans="1:1" x14ac:dyDescent="0.25">
      <c r="A5209" s="198"/>
    </row>
    <row r="5210" spans="1:1" x14ac:dyDescent="0.25">
      <c r="A5210" s="169"/>
    </row>
    <row r="5211" spans="1:1" x14ac:dyDescent="0.25">
      <c r="A5211" s="198"/>
    </row>
    <row r="5212" spans="1:1" x14ac:dyDescent="0.25">
      <c r="A5212" s="198"/>
    </row>
    <row r="5213" spans="1:1" x14ac:dyDescent="0.25">
      <c r="A5213" s="169"/>
    </row>
    <row r="5214" spans="1:1" x14ac:dyDescent="0.25">
      <c r="A5214" s="198"/>
    </row>
    <row r="5215" spans="1:1" x14ac:dyDescent="0.25">
      <c r="A5215" s="198"/>
    </row>
    <row r="5216" spans="1:1" x14ac:dyDescent="0.25">
      <c r="A5216" s="169"/>
    </row>
    <row r="5217" spans="1:1" x14ac:dyDescent="0.25">
      <c r="A5217" s="198"/>
    </row>
    <row r="5218" spans="1:1" x14ac:dyDescent="0.25">
      <c r="A5218" s="198"/>
    </row>
    <row r="5219" spans="1:1" x14ac:dyDescent="0.25">
      <c r="A5219" s="169"/>
    </row>
    <row r="5220" spans="1:1" x14ac:dyDescent="0.25">
      <c r="A5220" s="198"/>
    </row>
    <row r="5221" spans="1:1" x14ac:dyDescent="0.25">
      <c r="A5221" s="198"/>
    </row>
    <row r="5222" spans="1:1" x14ac:dyDescent="0.25">
      <c r="A5222" s="169"/>
    </row>
    <row r="5223" spans="1:1" x14ac:dyDescent="0.25">
      <c r="A5223" s="198"/>
    </row>
    <row r="5224" spans="1:1" x14ac:dyDescent="0.25">
      <c r="A5224" s="198"/>
    </row>
    <row r="5225" spans="1:1" x14ac:dyDescent="0.25">
      <c r="A5225" s="169"/>
    </row>
    <row r="5226" spans="1:1" x14ac:dyDescent="0.25">
      <c r="A5226" s="198"/>
    </row>
    <row r="5227" spans="1:1" x14ac:dyDescent="0.25">
      <c r="A5227" s="198"/>
    </row>
    <row r="5228" spans="1:1" x14ac:dyDescent="0.25">
      <c r="A5228" s="169"/>
    </row>
    <row r="5229" spans="1:1" x14ac:dyDescent="0.25">
      <c r="A5229" s="198"/>
    </row>
    <row r="5230" spans="1:1" x14ac:dyDescent="0.25">
      <c r="A5230" s="198"/>
    </row>
    <row r="5231" spans="1:1" x14ac:dyDescent="0.25">
      <c r="A5231" s="169"/>
    </row>
    <row r="5232" spans="1:1" x14ac:dyDescent="0.25">
      <c r="A5232" s="198"/>
    </row>
    <row r="5233" spans="1:1" x14ac:dyDescent="0.25">
      <c r="A5233" s="198"/>
    </row>
    <row r="5234" spans="1:1" x14ac:dyDescent="0.25">
      <c r="A5234" s="169"/>
    </row>
    <row r="5235" spans="1:1" x14ac:dyDescent="0.25">
      <c r="A5235" s="198"/>
    </row>
    <row r="5236" spans="1:1" x14ac:dyDescent="0.25">
      <c r="A5236" s="198"/>
    </row>
    <row r="5237" spans="1:1" x14ac:dyDescent="0.25">
      <c r="A5237" s="169"/>
    </row>
    <row r="5238" spans="1:1" x14ac:dyDescent="0.25">
      <c r="A5238" s="198"/>
    </row>
    <row r="5239" spans="1:1" x14ac:dyDescent="0.25">
      <c r="A5239" s="198"/>
    </row>
    <row r="5240" spans="1:1" x14ac:dyDescent="0.25">
      <c r="A5240" s="169"/>
    </row>
    <row r="5241" spans="1:1" x14ac:dyDescent="0.25">
      <c r="A5241" s="198"/>
    </row>
    <row r="5242" spans="1:1" x14ac:dyDescent="0.25">
      <c r="A5242" s="198"/>
    </row>
    <row r="5243" spans="1:1" x14ac:dyDescent="0.25">
      <c r="A5243" s="169"/>
    </row>
    <row r="5244" spans="1:1" x14ac:dyDescent="0.25">
      <c r="A5244" s="198"/>
    </row>
    <row r="5245" spans="1:1" x14ac:dyDescent="0.25">
      <c r="A5245" s="198"/>
    </row>
    <row r="5246" spans="1:1" x14ac:dyDescent="0.25">
      <c r="A5246" s="169"/>
    </row>
    <row r="5247" spans="1:1" x14ac:dyDescent="0.25">
      <c r="A5247" s="198"/>
    </row>
    <row r="5248" spans="1:1" x14ac:dyDescent="0.25">
      <c r="A5248" s="198"/>
    </row>
    <row r="5249" spans="1:1" x14ac:dyDescent="0.25">
      <c r="A5249" s="169"/>
    </row>
    <row r="5250" spans="1:1" x14ac:dyDescent="0.25">
      <c r="A5250" s="198"/>
    </row>
    <row r="5251" spans="1:1" x14ac:dyDescent="0.25">
      <c r="A5251" s="198"/>
    </row>
    <row r="5252" spans="1:1" x14ac:dyDescent="0.25">
      <c r="A5252" s="169"/>
    </row>
    <row r="5253" spans="1:1" x14ac:dyDescent="0.25">
      <c r="A5253" s="198"/>
    </row>
    <row r="5254" spans="1:1" x14ac:dyDescent="0.25">
      <c r="A5254" s="198"/>
    </row>
    <row r="5255" spans="1:1" x14ac:dyDescent="0.25">
      <c r="A5255" s="169"/>
    </row>
    <row r="5256" spans="1:1" x14ac:dyDescent="0.25">
      <c r="A5256" s="198"/>
    </row>
    <row r="5257" spans="1:1" x14ac:dyDescent="0.25">
      <c r="A5257" s="198"/>
    </row>
    <row r="5258" spans="1:1" x14ac:dyDescent="0.25">
      <c r="A5258" s="169"/>
    </row>
    <row r="5259" spans="1:1" x14ac:dyDescent="0.25">
      <c r="A5259" s="198"/>
    </row>
    <row r="5260" spans="1:1" x14ac:dyDescent="0.25">
      <c r="A5260" s="198"/>
    </row>
    <row r="5261" spans="1:1" x14ac:dyDescent="0.25">
      <c r="A5261" s="169"/>
    </row>
    <row r="5262" spans="1:1" x14ac:dyDescent="0.25">
      <c r="A5262" s="198"/>
    </row>
    <row r="5263" spans="1:1" x14ac:dyDescent="0.25">
      <c r="A5263" s="198"/>
    </row>
    <row r="5264" spans="1:1" x14ac:dyDescent="0.25">
      <c r="A5264" s="169"/>
    </row>
    <row r="5265" spans="1:1" x14ac:dyDescent="0.25">
      <c r="A5265" s="198"/>
    </row>
    <row r="5266" spans="1:1" x14ac:dyDescent="0.25">
      <c r="A5266" s="198"/>
    </row>
    <row r="5267" spans="1:1" x14ac:dyDescent="0.25">
      <c r="A5267" s="169"/>
    </row>
    <row r="5268" spans="1:1" x14ac:dyDescent="0.25">
      <c r="A5268" s="198"/>
    </row>
    <row r="5269" spans="1:1" x14ac:dyDescent="0.25">
      <c r="A5269" s="198"/>
    </row>
    <row r="5270" spans="1:1" x14ac:dyDescent="0.25">
      <c r="A5270" s="169"/>
    </row>
    <row r="5271" spans="1:1" x14ac:dyDescent="0.25">
      <c r="A5271" s="198"/>
    </row>
    <row r="5272" spans="1:1" x14ac:dyDescent="0.25">
      <c r="A5272" s="198"/>
    </row>
    <row r="5273" spans="1:1" x14ac:dyDescent="0.25">
      <c r="A5273" s="169"/>
    </row>
    <row r="5274" spans="1:1" x14ac:dyDescent="0.25">
      <c r="A5274" s="198"/>
    </row>
    <row r="5275" spans="1:1" x14ac:dyDescent="0.25">
      <c r="A5275" s="198"/>
    </row>
    <row r="5276" spans="1:1" x14ac:dyDescent="0.25">
      <c r="A5276" s="169"/>
    </row>
    <row r="5277" spans="1:1" x14ac:dyDescent="0.25">
      <c r="A5277" s="198"/>
    </row>
    <row r="5278" spans="1:1" x14ac:dyDescent="0.25">
      <c r="A5278" s="198"/>
    </row>
    <row r="5279" spans="1:1" x14ac:dyDescent="0.25">
      <c r="A5279" s="169"/>
    </row>
    <row r="5280" spans="1:1" x14ac:dyDescent="0.25">
      <c r="A5280" s="198"/>
    </row>
    <row r="5281" spans="1:1" x14ac:dyDescent="0.25">
      <c r="A5281" s="198"/>
    </row>
    <row r="5282" spans="1:1" x14ac:dyDescent="0.25">
      <c r="A5282" s="169"/>
    </row>
    <row r="5283" spans="1:1" x14ac:dyDescent="0.25">
      <c r="A5283" s="198"/>
    </row>
    <row r="5284" spans="1:1" x14ac:dyDescent="0.25">
      <c r="A5284" s="198"/>
    </row>
    <row r="5285" spans="1:1" x14ac:dyDescent="0.25">
      <c r="A5285" s="169"/>
    </row>
    <row r="5286" spans="1:1" x14ac:dyDescent="0.25">
      <c r="A5286" s="198"/>
    </row>
    <row r="5287" spans="1:1" x14ac:dyDescent="0.25">
      <c r="A5287" s="198"/>
    </row>
    <row r="5288" spans="1:1" x14ac:dyDescent="0.25">
      <c r="A5288" s="169"/>
    </row>
    <row r="5289" spans="1:1" x14ac:dyDescent="0.25">
      <c r="A5289" s="198"/>
    </row>
    <row r="5290" spans="1:1" x14ac:dyDescent="0.25">
      <c r="A5290" s="198"/>
    </row>
    <row r="5291" spans="1:1" x14ac:dyDescent="0.25">
      <c r="A5291" s="169"/>
    </row>
    <row r="5292" spans="1:1" x14ac:dyDescent="0.25">
      <c r="A5292" s="198"/>
    </row>
    <row r="5293" spans="1:1" x14ac:dyDescent="0.25">
      <c r="A5293" s="198"/>
    </row>
    <row r="5294" spans="1:1" x14ac:dyDescent="0.25">
      <c r="A5294" s="169"/>
    </row>
    <row r="5295" spans="1:1" x14ac:dyDescent="0.25">
      <c r="A5295" s="198"/>
    </row>
    <row r="5296" spans="1:1" x14ac:dyDescent="0.25">
      <c r="A5296" s="198"/>
    </row>
    <row r="5297" spans="1:1" x14ac:dyDescent="0.25">
      <c r="A5297" s="169"/>
    </row>
    <row r="5298" spans="1:1" x14ac:dyDescent="0.25">
      <c r="A5298" s="198"/>
    </row>
    <row r="5299" spans="1:1" x14ac:dyDescent="0.25">
      <c r="A5299" s="198"/>
    </row>
    <row r="5300" spans="1:1" x14ac:dyDescent="0.25">
      <c r="A5300" s="169"/>
    </row>
    <row r="5301" spans="1:1" x14ac:dyDescent="0.25">
      <c r="A5301" s="198"/>
    </row>
    <row r="5302" spans="1:1" x14ac:dyDescent="0.25">
      <c r="A5302" s="198"/>
    </row>
    <row r="5303" spans="1:1" x14ac:dyDescent="0.25">
      <c r="A5303" s="169"/>
    </row>
    <row r="5304" spans="1:1" x14ac:dyDescent="0.25">
      <c r="A5304" s="198"/>
    </row>
    <row r="5305" spans="1:1" x14ac:dyDescent="0.25">
      <c r="A5305" s="198"/>
    </row>
    <row r="5306" spans="1:1" x14ac:dyDescent="0.25">
      <c r="A5306" s="169"/>
    </row>
    <row r="5307" spans="1:1" x14ac:dyDescent="0.25">
      <c r="A5307" s="198"/>
    </row>
    <row r="5308" spans="1:1" x14ac:dyDescent="0.25">
      <c r="A5308" s="198"/>
    </row>
    <row r="5309" spans="1:1" x14ac:dyDescent="0.25">
      <c r="A5309" s="169"/>
    </row>
    <row r="5310" spans="1:1" x14ac:dyDescent="0.25">
      <c r="A5310" s="198"/>
    </row>
    <row r="5311" spans="1:1" x14ac:dyDescent="0.25">
      <c r="A5311" s="198"/>
    </row>
    <row r="5312" spans="1:1" x14ac:dyDescent="0.25">
      <c r="A5312" s="169"/>
    </row>
    <row r="5313" spans="1:1" x14ac:dyDescent="0.25">
      <c r="A5313" s="198"/>
    </row>
    <row r="5314" spans="1:1" x14ac:dyDescent="0.25">
      <c r="A5314" s="198"/>
    </row>
    <row r="5315" spans="1:1" x14ac:dyDescent="0.25">
      <c r="A5315" s="169"/>
    </row>
    <row r="5316" spans="1:1" x14ac:dyDescent="0.25">
      <c r="A5316" s="198"/>
    </row>
    <row r="5317" spans="1:1" x14ac:dyDescent="0.25">
      <c r="A5317" s="198"/>
    </row>
    <row r="5318" spans="1:1" x14ac:dyDescent="0.25">
      <c r="A5318" s="169"/>
    </row>
    <row r="5319" spans="1:1" x14ac:dyDescent="0.25">
      <c r="A5319" s="198"/>
    </row>
    <row r="5320" spans="1:1" x14ac:dyDescent="0.25">
      <c r="A5320" s="198"/>
    </row>
    <row r="5321" spans="1:1" x14ac:dyDescent="0.25">
      <c r="A5321" s="169"/>
    </row>
    <row r="5322" spans="1:1" x14ac:dyDescent="0.25">
      <c r="A5322" s="198"/>
    </row>
    <row r="5323" spans="1:1" x14ac:dyDescent="0.25">
      <c r="A5323" s="198"/>
    </row>
    <row r="5324" spans="1:1" x14ac:dyDescent="0.25">
      <c r="A5324" s="169"/>
    </row>
    <row r="5325" spans="1:1" x14ac:dyDescent="0.25">
      <c r="A5325" s="198"/>
    </row>
    <row r="5326" spans="1:1" x14ac:dyDescent="0.25">
      <c r="A5326" s="198"/>
    </row>
    <row r="5327" spans="1:1" x14ac:dyDescent="0.25">
      <c r="A5327" s="169"/>
    </row>
    <row r="5328" spans="1:1" x14ac:dyDescent="0.25">
      <c r="A5328" s="198"/>
    </row>
    <row r="5329" spans="1:1" x14ac:dyDescent="0.25">
      <c r="A5329" s="198"/>
    </row>
    <row r="5330" spans="1:1" x14ac:dyDescent="0.25">
      <c r="A5330" s="169"/>
    </row>
    <row r="5331" spans="1:1" x14ac:dyDescent="0.25">
      <c r="A5331" s="198"/>
    </row>
    <row r="5332" spans="1:1" x14ac:dyDescent="0.25">
      <c r="A5332" s="198"/>
    </row>
    <row r="5333" spans="1:1" x14ac:dyDescent="0.25">
      <c r="A5333" s="169"/>
    </row>
    <row r="5334" spans="1:1" x14ac:dyDescent="0.25">
      <c r="A5334" s="198"/>
    </row>
    <row r="5335" spans="1:1" x14ac:dyDescent="0.25">
      <c r="A5335" s="198"/>
    </row>
    <row r="5336" spans="1:1" x14ac:dyDescent="0.25">
      <c r="A5336" s="169"/>
    </row>
    <row r="5337" spans="1:1" x14ac:dyDescent="0.25">
      <c r="A5337" s="198"/>
    </row>
    <row r="5338" spans="1:1" x14ac:dyDescent="0.25">
      <c r="A5338" s="198"/>
    </row>
    <row r="5339" spans="1:1" x14ac:dyDescent="0.25">
      <c r="A5339" s="169"/>
    </row>
    <row r="5340" spans="1:1" x14ac:dyDescent="0.25">
      <c r="A5340" s="198"/>
    </row>
    <row r="5341" spans="1:1" x14ac:dyDescent="0.25">
      <c r="A5341" s="198"/>
    </row>
    <row r="5342" spans="1:1" x14ac:dyDescent="0.25">
      <c r="A5342" s="169"/>
    </row>
    <row r="5343" spans="1:1" x14ac:dyDescent="0.25">
      <c r="A5343" s="198"/>
    </row>
    <row r="5344" spans="1:1" x14ac:dyDescent="0.25">
      <c r="A5344" s="198"/>
    </row>
    <row r="5345" spans="1:1" x14ac:dyDescent="0.25">
      <c r="A5345" s="169"/>
    </row>
    <row r="5346" spans="1:1" x14ac:dyDescent="0.25">
      <c r="A5346" s="198"/>
    </row>
    <row r="5347" spans="1:1" x14ac:dyDescent="0.25">
      <c r="A5347" s="198"/>
    </row>
    <row r="5348" spans="1:1" x14ac:dyDescent="0.25">
      <c r="A5348" s="169"/>
    </row>
    <row r="5349" spans="1:1" x14ac:dyDescent="0.25">
      <c r="A5349" s="198"/>
    </row>
    <row r="5350" spans="1:1" x14ac:dyDescent="0.25">
      <c r="A5350" s="198"/>
    </row>
    <row r="5351" spans="1:1" x14ac:dyDescent="0.25">
      <c r="A5351" s="169"/>
    </row>
    <row r="5352" spans="1:1" x14ac:dyDescent="0.25">
      <c r="A5352" s="198"/>
    </row>
    <row r="5353" spans="1:1" x14ac:dyDescent="0.25">
      <c r="A5353" s="198"/>
    </row>
    <row r="5354" spans="1:1" x14ac:dyDescent="0.25">
      <c r="A5354" s="169"/>
    </row>
    <row r="5355" spans="1:1" x14ac:dyDescent="0.25">
      <c r="A5355" s="198"/>
    </row>
    <row r="5356" spans="1:1" x14ac:dyDescent="0.25">
      <c r="A5356" s="198"/>
    </row>
    <row r="5357" spans="1:1" x14ac:dyDescent="0.25">
      <c r="A5357" s="169"/>
    </row>
    <row r="5358" spans="1:1" x14ac:dyDescent="0.25">
      <c r="A5358" s="198"/>
    </row>
    <row r="5359" spans="1:1" x14ac:dyDescent="0.25">
      <c r="A5359" s="198"/>
    </row>
    <row r="5360" spans="1:1" x14ac:dyDescent="0.25">
      <c r="A5360" s="169"/>
    </row>
    <row r="5361" spans="1:1" x14ac:dyDescent="0.25">
      <c r="A5361" s="198"/>
    </row>
    <row r="5362" spans="1:1" x14ac:dyDescent="0.25">
      <c r="A5362" s="198"/>
    </row>
    <row r="5363" spans="1:1" x14ac:dyDescent="0.25">
      <c r="A5363" s="169"/>
    </row>
    <row r="5364" spans="1:1" x14ac:dyDescent="0.25">
      <c r="A5364" s="198"/>
    </row>
    <row r="5365" spans="1:1" x14ac:dyDescent="0.25">
      <c r="A5365" s="198"/>
    </row>
    <row r="5366" spans="1:1" x14ac:dyDescent="0.25">
      <c r="A5366" s="169"/>
    </row>
    <row r="5367" spans="1:1" x14ac:dyDescent="0.25">
      <c r="A5367" s="198"/>
    </row>
    <row r="5368" spans="1:1" x14ac:dyDescent="0.25">
      <c r="A5368" s="198"/>
    </row>
    <row r="5369" spans="1:1" x14ac:dyDescent="0.25">
      <c r="A5369" s="169"/>
    </row>
    <row r="5370" spans="1:1" x14ac:dyDescent="0.25">
      <c r="A5370" s="198"/>
    </row>
    <row r="5371" spans="1:1" x14ac:dyDescent="0.25">
      <c r="A5371" s="198"/>
    </row>
    <row r="5372" spans="1:1" x14ac:dyDescent="0.25">
      <c r="A5372" s="169"/>
    </row>
    <row r="5373" spans="1:1" x14ac:dyDescent="0.25">
      <c r="A5373" s="198"/>
    </row>
    <row r="5374" spans="1:1" x14ac:dyDescent="0.25">
      <c r="A5374" s="198"/>
    </row>
    <row r="5375" spans="1:1" x14ac:dyDescent="0.25">
      <c r="A5375" s="169"/>
    </row>
    <row r="5376" spans="1:1" x14ac:dyDescent="0.25">
      <c r="A5376" s="198"/>
    </row>
    <row r="5377" spans="1:1" x14ac:dyDescent="0.25">
      <c r="A5377" s="198"/>
    </row>
    <row r="5378" spans="1:1" x14ac:dyDescent="0.25">
      <c r="A5378" s="169"/>
    </row>
    <row r="5379" spans="1:1" x14ac:dyDescent="0.25">
      <c r="A5379" s="198"/>
    </row>
    <row r="5380" spans="1:1" x14ac:dyDescent="0.25">
      <c r="A5380" s="198"/>
    </row>
    <row r="5381" spans="1:1" x14ac:dyDescent="0.25">
      <c r="A5381" s="169"/>
    </row>
    <row r="5382" spans="1:1" x14ac:dyDescent="0.25">
      <c r="A5382" s="198"/>
    </row>
    <row r="5383" spans="1:1" x14ac:dyDescent="0.25">
      <c r="A5383" s="198"/>
    </row>
    <row r="5384" spans="1:1" x14ac:dyDescent="0.25">
      <c r="A5384" s="169"/>
    </row>
    <row r="5385" spans="1:1" x14ac:dyDescent="0.25">
      <c r="A5385" s="198"/>
    </row>
    <row r="5386" spans="1:1" x14ac:dyDescent="0.25">
      <c r="A5386" s="198"/>
    </row>
    <row r="5387" spans="1:1" x14ac:dyDescent="0.25">
      <c r="A5387" s="169"/>
    </row>
    <row r="5388" spans="1:1" x14ac:dyDescent="0.25">
      <c r="A5388" s="198"/>
    </row>
    <row r="5389" spans="1:1" x14ac:dyDescent="0.25">
      <c r="A5389" s="198"/>
    </row>
    <row r="5390" spans="1:1" x14ac:dyDescent="0.25">
      <c r="A5390" s="169"/>
    </row>
    <row r="5391" spans="1:1" x14ac:dyDescent="0.25">
      <c r="A5391" s="198"/>
    </row>
    <row r="5392" spans="1:1" x14ac:dyDescent="0.25">
      <c r="A5392" s="198"/>
    </row>
    <row r="5393" spans="1:1" x14ac:dyDescent="0.25">
      <c r="A5393" s="169"/>
    </row>
    <row r="5394" spans="1:1" x14ac:dyDescent="0.25">
      <c r="A5394" s="198"/>
    </row>
    <row r="5395" spans="1:1" x14ac:dyDescent="0.25">
      <c r="A5395" s="198"/>
    </row>
    <row r="5396" spans="1:1" x14ac:dyDescent="0.25">
      <c r="A5396" s="169"/>
    </row>
    <row r="5397" spans="1:1" x14ac:dyDescent="0.25">
      <c r="A5397" s="198"/>
    </row>
    <row r="5398" spans="1:1" x14ac:dyDescent="0.25">
      <c r="A5398" s="198"/>
    </row>
    <row r="5399" spans="1:1" x14ac:dyDescent="0.25">
      <c r="A5399" s="169"/>
    </row>
    <row r="5400" spans="1:1" x14ac:dyDescent="0.25">
      <c r="A5400" s="198"/>
    </row>
    <row r="5401" spans="1:1" x14ac:dyDescent="0.25">
      <c r="A5401" s="198"/>
    </row>
    <row r="5402" spans="1:1" x14ac:dyDescent="0.25">
      <c r="A5402" s="169"/>
    </row>
    <row r="5403" spans="1:1" x14ac:dyDescent="0.25">
      <c r="A5403" s="198"/>
    </row>
    <row r="5404" spans="1:1" x14ac:dyDescent="0.25">
      <c r="A5404" s="198"/>
    </row>
    <row r="5405" spans="1:1" x14ac:dyDescent="0.25">
      <c r="A5405" s="169"/>
    </row>
    <row r="5406" spans="1:1" x14ac:dyDescent="0.25">
      <c r="A5406" s="198"/>
    </row>
    <row r="5407" spans="1:1" x14ac:dyDescent="0.25">
      <c r="A5407" s="198"/>
    </row>
    <row r="5408" spans="1:1" x14ac:dyDescent="0.25">
      <c r="A5408" s="169"/>
    </row>
    <row r="5409" spans="1:1" x14ac:dyDescent="0.25">
      <c r="A5409" s="198"/>
    </row>
    <row r="5410" spans="1:1" x14ac:dyDescent="0.25">
      <c r="A5410" s="198"/>
    </row>
    <row r="5411" spans="1:1" x14ac:dyDescent="0.25">
      <c r="A5411" s="169"/>
    </row>
    <row r="5412" spans="1:1" x14ac:dyDescent="0.25">
      <c r="A5412" s="198"/>
    </row>
    <row r="5413" spans="1:1" x14ac:dyDescent="0.25">
      <c r="A5413" s="198"/>
    </row>
    <row r="5414" spans="1:1" x14ac:dyDescent="0.25">
      <c r="A5414" s="169"/>
    </row>
    <row r="5415" spans="1:1" x14ac:dyDescent="0.25">
      <c r="A5415" s="198"/>
    </row>
    <row r="5416" spans="1:1" x14ac:dyDescent="0.25">
      <c r="A5416" s="198"/>
    </row>
    <row r="5417" spans="1:1" x14ac:dyDescent="0.25">
      <c r="A5417" s="169"/>
    </row>
    <row r="5418" spans="1:1" x14ac:dyDescent="0.25">
      <c r="A5418" s="198"/>
    </row>
    <row r="5419" spans="1:1" x14ac:dyDescent="0.25">
      <c r="A5419" s="198"/>
    </row>
    <row r="5420" spans="1:1" x14ac:dyDescent="0.25">
      <c r="A5420" s="169"/>
    </row>
    <row r="5421" spans="1:1" x14ac:dyDescent="0.25">
      <c r="A5421" s="198"/>
    </row>
    <row r="5422" spans="1:1" x14ac:dyDescent="0.25">
      <c r="A5422" s="198"/>
    </row>
    <row r="5423" spans="1:1" x14ac:dyDescent="0.25">
      <c r="A5423" s="169"/>
    </row>
    <row r="5424" spans="1:1" x14ac:dyDescent="0.25">
      <c r="A5424" s="198"/>
    </row>
    <row r="5425" spans="1:1" x14ac:dyDescent="0.25">
      <c r="A5425" s="198"/>
    </row>
    <row r="5426" spans="1:1" x14ac:dyDescent="0.25">
      <c r="A5426" s="169"/>
    </row>
    <row r="5427" spans="1:1" x14ac:dyDescent="0.25">
      <c r="A5427" s="198"/>
    </row>
    <row r="5428" spans="1:1" x14ac:dyDescent="0.25">
      <c r="A5428" s="198"/>
    </row>
    <row r="5429" spans="1:1" x14ac:dyDescent="0.25">
      <c r="A5429" s="169"/>
    </row>
    <row r="5430" spans="1:1" x14ac:dyDescent="0.25">
      <c r="A5430" s="198"/>
    </row>
    <row r="5431" spans="1:1" x14ac:dyDescent="0.25">
      <c r="A5431" s="198"/>
    </row>
    <row r="5432" spans="1:1" x14ac:dyDescent="0.25">
      <c r="A5432" s="169"/>
    </row>
    <row r="5433" spans="1:1" x14ac:dyDescent="0.25">
      <c r="A5433" s="198"/>
    </row>
    <row r="5434" spans="1:1" x14ac:dyDescent="0.25">
      <c r="A5434" s="198"/>
    </row>
    <row r="5435" spans="1:1" x14ac:dyDescent="0.25">
      <c r="A5435" s="169"/>
    </row>
    <row r="5436" spans="1:1" x14ac:dyDescent="0.25">
      <c r="A5436" s="198"/>
    </row>
    <row r="5437" spans="1:1" x14ac:dyDescent="0.25">
      <c r="A5437" s="198"/>
    </row>
    <row r="5438" spans="1:1" x14ac:dyDescent="0.25">
      <c r="A5438" s="169"/>
    </row>
    <row r="5439" spans="1:1" x14ac:dyDescent="0.25">
      <c r="A5439" s="198"/>
    </row>
    <row r="5440" spans="1:1" x14ac:dyDescent="0.25">
      <c r="A5440" s="198"/>
    </row>
    <row r="5441" spans="1:1" x14ac:dyDescent="0.25">
      <c r="A5441" s="169"/>
    </row>
    <row r="5442" spans="1:1" x14ac:dyDescent="0.25">
      <c r="A5442" s="198"/>
    </row>
    <row r="5443" spans="1:1" x14ac:dyDescent="0.25">
      <c r="A5443" s="198"/>
    </row>
    <row r="5444" spans="1:1" x14ac:dyDescent="0.25">
      <c r="A5444" s="169"/>
    </row>
    <row r="5445" spans="1:1" x14ac:dyDescent="0.25">
      <c r="A5445" s="198"/>
    </row>
    <row r="5446" spans="1:1" x14ac:dyDescent="0.25">
      <c r="A5446" s="198"/>
    </row>
    <row r="5447" spans="1:1" x14ac:dyDescent="0.25">
      <c r="A5447" s="169"/>
    </row>
    <row r="5448" spans="1:1" x14ac:dyDescent="0.25">
      <c r="A5448" s="198"/>
    </row>
    <row r="5449" spans="1:1" x14ac:dyDescent="0.25">
      <c r="A5449" s="198"/>
    </row>
    <row r="5450" spans="1:1" x14ac:dyDescent="0.25">
      <c r="A5450" s="169"/>
    </row>
    <row r="5451" spans="1:1" x14ac:dyDescent="0.25">
      <c r="A5451" s="198"/>
    </row>
    <row r="5452" spans="1:1" x14ac:dyDescent="0.25">
      <c r="A5452" s="198"/>
    </row>
    <row r="5453" spans="1:1" x14ac:dyDescent="0.25">
      <c r="A5453" s="169"/>
    </row>
    <row r="5454" spans="1:1" x14ac:dyDescent="0.25">
      <c r="A5454" s="198"/>
    </row>
    <row r="5455" spans="1:1" x14ac:dyDescent="0.25">
      <c r="A5455" s="198"/>
    </row>
    <row r="5456" spans="1:1" x14ac:dyDescent="0.25">
      <c r="A5456" s="169"/>
    </row>
    <row r="5457" spans="1:1" x14ac:dyDescent="0.25">
      <c r="A5457" s="198"/>
    </row>
    <row r="5458" spans="1:1" x14ac:dyDescent="0.25">
      <c r="A5458" s="198"/>
    </row>
    <row r="5459" spans="1:1" x14ac:dyDescent="0.25">
      <c r="A5459" s="169"/>
    </row>
    <row r="5460" spans="1:1" x14ac:dyDescent="0.25">
      <c r="A5460" s="198"/>
    </row>
    <row r="5461" spans="1:1" x14ac:dyDescent="0.25">
      <c r="A5461" s="198"/>
    </row>
    <row r="5462" spans="1:1" x14ac:dyDescent="0.25">
      <c r="A5462" s="169"/>
    </row>
    <row r="5463" spans="1:1" x14ac:dyDescent="0.25">
      <c r="A5463" s="198"/>
    </row>
    <row r="5464" spans="1:1" x14ac:dyDescent="0.25">
      <c r="A5464" s="198"/>
    </row>
    <row r="5465" spans="1:1" x14ac:dyDescent="0.25">
      <c r="A5465" s="169"/>
    </row>
    <row r="5466" spans="1:1" x14ac:dyDescent="0.25">
      <c r="A5466" s="198"/>
    </row>
    <row r="5467" spans="1:1" x14ac:dyDescent="0.25">
      <c r="A5467" s="198"/>
    </row>
    <row r="5468" spans="1:1" x14ac:dyDescent="0.25">
      <c r="A5468" s="169"/>
    </row>
    <row r="5469" spans="1:1" x14ac:dyDescent="0.25">
      <c r="A5469" s="198"/>
    </row>
    <row r="5470" spans="1:1" x14ac:dyDescent="0.25">
      <c r="A5470" s="198"/>
    </row>
    <row r="5471" spans="1:1" x14ac:dyDescent="0.25">
      <c r="A5471" s="169"/>
    </row>
    <row r="5472" spans="1:1" x14ac:dyDescent="0.25">
      <c r="A5472" s="198"/>
    </row>
    <row r="5473" spans="1:1" x14ac:dyDescent="0.25">
      <c r="A5473" s="198"/>
    </row>
    <row r="5474" spans="1:1" x14ac:dyDescent="0.25">
      <c r="A5474" s="169"/>
    </row>
    <row r="5475" spans="1:1" x14ac:dyDescent="0.25">
      <c r="A5475" s="198"/>
    </row>
    <row r="5476" spans="1:1" x14ac:dyDescent="0.25">
      <c r="A5476" s="198"/>
    </row>
    <row r="5477" spans="1:1" x14ac:dyDescent="0.25">
      <c r="A5477" s="169"/>
    </row>
    <row r="5478" spans="1:1" x14ac:dyDescent="0.25">
      <c r="A5478" s="198"/>
    </row>
    <row r="5479" spans="1:1" x14ac:dyDescent="0.25">
      <c r="A5479" s="198"/>
    </row>
    <row r="5480" spans="1:1" x14ac:dyDescent="0.25">
      <c r="A5480" s="169"/>
    </row>
    <row r="5481" spans="1:1" x14ac:dyDescent="0.25">
      <c r="A5481" s="198"/>
    </row>
    <row r="5482" spans="1:1" x14ac:dyDescent="0.25">
      <c r="A5482" s="198"/>
    </row>
    <row r="5483" spans="1:1" x14ac:dyDescent="0.25">
      <c r="A5483" s="169"/>
    </row>
    <row r="5484" spans="1:1" x14ac:dyDescent="0.25">
      <c r="A5484" s="198"/>
    </row>
    <row r="5485" spans="1:1" x14ac:dyDescent="0.25">
      <c r="A5485" s="198"/>
    </row>
    <row r="5486" spans="1:1" x14ac:dyDescent="0.25">
      <c r="A5486" s="169"/>
    </row>
    <row r="5487" spans="1:1" x14ac:dyDescent="0.25">
      <c r="A5487" s="198"/>
    </row>
    <row r="5488" spans="1:1" x14ac:dyDescent="0.25">
      <c r="A5488" s="198"/>
    </row>
    <row r="5489" spans="1:1" x14ac:dyDescent="0.25">
      <c r="A5489" s="169"/>
    </row>
    <row r="5490" spans="1:1" x14ac:dyDescent="0.25">
      <c r="A5490" s="198"/>
    </row>
    <row r="5491" spans="1:1" x14ac:dyDescent="0.25">
      <c r="A5491" s="198"/>
    </row>
    <row r="5492" spans="1:1" x14ac:dyDescent="0.25">
      <c r="A5492" s="169"/>
    </row>
    <row r="5493" spans="1:1" x14ac:dyDescent="0.25">
      <c r="A5493" s="198"/>
    </row>
    <row r="5494" spans="1:1" x14ac:dyDescent="0.25">
      <c r="A5494" s="198"/>
    </row>
    <row r="5495" spans="1:1" x14ac:dyDescent="0.25">
      <c r="A5495" s="169"/>
    </row>
    <row r="5496" spans="1:1" x14ac:dyDescent="0.25">
      <c r="A5496" s="198"/>
    </row>
    <row r="5497" spans="1:1" x14ac:dyDescent="0.25">
      <c r="A5497" s="198"/>
    </row>
    <row r="5498" spans="1:1" x14ac:dyDescent="0.25">
      <c r="A5498" s="169"/>
    </row>
    <row r="5499" spans="1:1" x14ac:dyDescent="0.25">
      <c r="A5499" s="198"/>
    </row>
    <row r="5500" spans="1:1" x14ac:dyDescent="0.25">
      <c r="A5500" s="198"/>
    </row>
    <row r="5501" spans="1:1" x14ac:dyDescent="0.25">
      <c r="A5501" s="169"/>
    </row>
    <row r="5502" spans="1:1" x14ac:dyDescent="0.25">
      <c r="A5502" s="198"/>
    </row>
    <row r="5503" spans="1:1" x14ac:dyDescent="0.25">
      <c r="A5503" s="198"/>
    </row>
    <row r="5504" spans="1:1" x14ac:dyDescent="0.25">
      <c r="A5504" s="169"/>
    </row>
    <row r="5505" spans="1:1" x14ac:dyDescent="0.25">
      <c r="A5505" s="198"/>
    </row>
    <row r="5506" spans="1:1" x14ac:dyDescent="0.25">
      <c r="A5506" s="198"/>
    </row>
    <row r="5507" spans="1:1" x14ac:dyDescent="0.25">
      <c r="A5507" s="169"/>
    </row>
    <row r="5508" spans="1:1" x14ac:dyDescent="0.25">
      <c r="A5508" s="198"/>
    </row>
    <row r="5509" spans="1:1" x14ac:dyDescent="0.25">
      <c r="A5509" s="198"/>
    </row>
    <row r="5510" spans="1:1" x14ac:dyDescent="0.25">
      <c r="A5510" s="169"/>
    </row>
    <row r="5511" spans="1:1" x14ac:dyDescent="0.25">
      <c r="A5511" s="198"/>
    </row>
    <row r="5512" spans="1:1" x14ac:dyDescent="0.25">
      <c r="A5512" s="198"/>
    </row>
    <row r="5513" spans="1:1" x14ac:dyDescent="0.25">
      <c r="A5513" s="169"/>
    </row>
    <row r="5514" spans="1:1" x14ac:dyDescent="0.25">
      <c r="A5514" s="198"/>
    </row>
    <row r="5515" spans="1:1" x14ac:dyDescent="0.25">
      <c r="A5515" s="198"/>
    </row>
    <row r="5516" spans="1:1" x14ac:dyDescent="0.25">
      <c r="A5516" s="169"/>
    </row>
    <row r="5517" spans="1:1" x14ac:dyDescent="0.25">
      <c r="A5517" s="198"/>
    </row>
    <row r="5518" spans="1:1" x14ac:dyDescent="0.25">
      <c r="A5518" s="198"/>
    </row>
    <row r="5519" spans="1:1" x14ac:dyDescent="0.25">
      <c r="A5519" s="169"/>
    </row>
    <row r="5520" spans="1:1" x14ac:dyDescent="0.25">
      <c r="A5520" s="198"/>
    </row>
    <row r="5521" spans="1:1" x14ac:dyDescent="0.25">
      <c r="A5521" s="198"/>
    </row>
    <row r="5522" spans="1:1" x14ac:dyDescent="0.25">
      <c r="A5522" s="169"/>
    </row>
    <row r="5523" spans="1:1" x14ac:dyDescent="0.25">
      <c r="A5523" s="198"/>
    </row>
    <row r="5524" spans="1:1" x14ac:dyDescent="0.25">
      <c r="A5524" s="198"/>
    </row>
    <row r="5525" spans="1:1" x14ac:dyDescent="0.25">
      <c r="A5525" s="169"/>
    </row>
    <row r="5526" spans="1:1" x14ac:dyDescent="0.25">
      <c r="A5526" s="198"/>
    </row>
    <row r="5527" spans="1:1" x14ac:dyDescent="0.25">
      <c r="A5527" s="198"/>
    </row>
    <row r="5528" spans="1:1" x14ac:dyDescent="0.25">
      <c r="A5528" s="169"/>
    </row>
    <row r="5529" spans="1:1" x14ac:dyDescent="0.25">
      <c r="A5529" s="198"/>
    </row>
    <row r="5530" spans="1:1" x14ac:dyDescent="0.25">
      <c r="A5530" s="198"/>
    </row>
    <row r="5531" spans="1:1" x14ac:dyDescent="0.25">
      <c r="A5531" s="169"/>
    </row>
    <row r="5532" spans="1:1" x14ac:dyDescent="0.25">
      <c r="A5532" s="198"/>
    </row>
    <row r="5533" spans="1:1" x14ac:dyDescent="0.25">
      <c r="A5533" s="198"/>
    </row>
    <row r="5534" spans="1:1" x14ac:dyDescent="0.25">
      <c r="A5534" s="169"/>
    </row>
    <row r="5535" spans="1:1" x14ac:dyDescent="0.25">
      <c r="A5535" s="198"/>
    </row>
    <row r="5536" spans="1:1" x14ac:dyDescent="0.25">
      <c r="A5536" s="198"/>
    </row>
    <row r="5537" spans="1:1" x14ac:dyDescent="0.25">
      <c r="A5537" s="169"/>
    </row>
    <row r="5538" spans="1:1" x14ac:dyDescent="0.25">
      <c r="A5538" s="198"/>
    </row>
    <row r="5539" spans="1:1" x14ac:dyDescent="0.25">
      <c r="A5539" s="198"/>
    </row>
    <row r="5540" spans="1:1" x14ac:dyDescent="0.25">
      <c r="A5540" s="169"/>
    </row>
    <row r="5541" spans="1:1" x14ac:dyDescent="0.25">
      <c r="A5541" s="198"/>
    </row>
    <row r="5542" spans="1:1" x14ac:dyDescent="0.25">
      <c r="A5542" s="198"/>
    </row>
    <row r="5543" spans="1:1" x14ac:dyDescent="0.25">
      <c r="A5543" s="169"/>
    </row>
    <row r="5544" spans="1:1" x14ac:dyDescent="0.25">
      <c r="A5544" s="198"/>
    </row>
    <row r="5545" spans="1:1" x14ac:dyDescent="0.25">
      <c r="A5545" s="198"/>
    </row>
    <row r="5546" spans="1:1" x14ac:dyDescent="0.25">
      <c r="A5546" s="169"/>
    </row>
    <row r="5547" spans="1:1" x14ac:dyDescent="0.25">
      <c r="A5547" s="198"/>
    </row>
    <row r="5548" spans="1:1" x14ac:dyDescent="0.25">
      <c r="A5548" s="198"/>
    </row>
    <row r="5549" spans="1:1" x14ac:dyDescent="0.25">
      <c r="A5549" s="169"/>
    </row>
    <row r="5550" spans="1:1" x14ac:dyDescent="0.25">
      <c r="A5550" s="198"/>
    </row>
    <row r="5551" spans="1:1" x14ac:dyDescent="0.25">
      <c r="A5551" s="198"/>
    </row>
    <row r="5552" spans="1:1" x14ac:dyDescent="0.25">
      <c r="A5552" s="169"/>
    </row>
    <row r="5553" spans="1:1" x14ac:dyDescent="0.25">
      <c r="A5553" s="198"/>
    </row>
    <row r="5554" spans="1:1" x14ac:dyDescent="0.25">
      <c r="A5554" s="198"/>
    </row>
    <row r="5555" spans="1:1" x14ac:dyDescent="0.25">
      <c r="A5555" s="169"/>
    </row>
    <row r="5556" spans="1:1" x14ac:dyDescent="0.25">
      <c r="A5556" s="198"/>
    </row>
    <row r="5557" spans="1:1" x14ac:dyDescent="0.25">
      <c r="A5557" s="198"/>
    </row>
    <row r="5558" spans="1:1" x14ac:dyDescent="0.25">
      <c r="A5558" s="169"/>
    </row>
    <row r="5559" spans="1:1" x14ac:dyDescent="0.25">
      <c r="A5559" s="198"/>
    </row>
    <row r="5560" spans="1:1" x14ac:dyDescent="0.25">
      <c r="A5560" s="198"/>
    </row>
    <row r="5561" spans="1:1" x14ac:dyDescent="0.25">
      <c r="A5561" s="169"/>
    </row>
    <row r="5562" spans="1:1" x14ac:dyDescent="0.25">
      <c r="A5562" s="198"/>
    </row>
    <row r="5563" spans="1:1" x14ac:dyDescent="0.25">
      <c r="A5563" s="198"/>
    </row>
    <row r="5564" spans="1:1" x14ac:dyDescent="0.25">
      <c r="A5564" s="169"/>
    </row>
    <row r="5565" spans="1:1" x14ac:dyDescent="0.25">
      <c r="A5565" s="198"/>
    </row>
    <row r="5566" spans="1:1" x14ac:dyDescent="0.25">
      <c r="A5566" s="198"/>
    </row>
    <row r="5567" spans="1:1" x14ac:dyDescent="0.25">
      <c r="A5567" s="169"/>
    </row>
    <row r="5568" spans="1:1" x14ac:dyDescent="0.25">
      <c r="A5568" s="198"/>
    </row>
    <row r="5569" spans="1:1" x14ac:dyDescent="0.25">
      <c r="A5569" s="198"/>
    </row>
    <row r="5570" spans="1:1" x14ac:dyDescent="0.25">
      <c r="A5570" s="169"/>
    </row>
    <row r="5571" spans="1:1" x14ac:dyDescent="0.25">
      <c r="A5571" s="198"/>
    </row>
    <row r="5572" spans="1:1" x14ac:dyDescent="0.25">
      <c r="A5572" s="198"/>
    </row>
    <row r="5573" spans="1:1" x14ac:dyDescent="0.25">
      <c r="A5573" s="169"/>
    </row>
    <row r="5574" spans="1:1" x14ac:dyDescent="0.25">
      <c r="A5574" s="198"/>
    </row>
    <row r="5575" spans="1:1" x14ac:dyDescent="0.25">
      <c r="A5575" s="198"/>
    </row>
    <row r="5576" spans="1:1" x14ac:dyDescent="0.25">
      <c r="A5576" s="169"/>
    </row>
    <row r="5577" spans="1:1" x14ac:dyDescent="0.25">
      <c r="A5577" s="198"/>
    </row>
    <row r="5578" spans="1:1" x14ac:dyDescent="0.25">
      <c r="A5578" s="198"/>
    </row>
    <row r="5579" spans="1:1" x14ac:dyDescent="0.25">
      <c r="A5579" s="169"/>
    </row>
    <row r="5580" spans="1:1" x14ac:dyDescent="0.25">
      <c r="A5580" s="198"/>
    </row>
    <row r="5581" spans="1:1" x14ac:dyDescent="0.25">
      <c r="A5581" s="198"/>
    </row>
    <row r="5582" spans="1:1" x14ac:dyDescent="0.25">
      <c r="A5582" s="169"/>
    </row>
    <row r="5583" spans="1:1" x14ac:dyDescent="0.25">
      <c r="A5583" s="198"/>
    </row>
    <row r="5584" spans="1:1" x14ac:dyDescent="0.25">
      <c r="A5584" s="198"/>
    </row>
    <row r="5585" spans="1:1" x14ac:dyDescent="0.25">
      <c r="A5585" s="169"/>
    </row>
    <row r="5586" spans="1:1" x14ac:dyDescent="0.25">
      <c r="A5586" s="198"/>
    </row>
    <row r="5587" spans="1:1" x14ac:dyDescent="0.25">
      <c r="A5587" s="198"/>
    </row>
    <row r="5588" spans="1:1" x14ac:dyDescent="0.25">
      <c r="A5588" s="169"/>
    </row>
    <row r="5589" spans="1:1" x14ac:dyDescent="0.25">
      <c r="A5589" s="198"/>
    </row>
    <row r="5590" spans="1:1" x14ac:dyDescent="0.25">
      <c r="A5590" s="198"/>
    </row>
    <row r="5591" spans="1:1" x14ac:dyDescent="0.25">
      <c r="A5591" s="169"/>
    </row>
    <row r="5592" spans="1:1" x14ac:dyDescent="0.25">
      <c r="A5592" s="198"/>
    </row>
    <row r="5593" spans="1:1" x14ac:dyDescent="0.25">
      <c r="A5593" s="198"/>
    </row>
    <row r="5594" spans="1:1" x14ac:dyDescent="0.25">
      <c r="A5594" s="169"/>
    </row>
    <row r="5595" spans="1:1" x14ac:dyDescent="0.25">
      <c r="A5595" s="198"/>
    </row>
    <row r="5596" spans="1:1" x14ac:dyDescent="0.25">
      <c r="A5596" s="198"/>
    </row>
    <row r="5597" spans="1:1" x14ac:dyDescent="0.25">
      <c r="A5597" s="169"/>
    </row>
    <row r="5598" spans="1:1" x14ac:dyDescent="0.25">
      <c r="A5598" s="198"/>
    </row>
    <row r="5599" spans="1:1" x14ac:dyDescent="0.25">
      <c r="A5599" s="198"/>
    </row>
    <row r="5600" spans="1:1" x14ac:dyDescent="0.25">
      <c r="A5600" s="169"/>
    </row>
    <row r="5601" spans="1:1" x14ac:dyDescent="0.25">
      <c r="A5601" s="198"/>
    </row>
    <row r="5602" spans="1:1" x14ac:dyDescent="0.25">
      <c r="A5602" s="198"/>
    </row>
    <row r="5603" spans="1:1" x14ac:dyDescent="0.25">
      <c r="A5603" s="169"/>
    </row>
    <row r="5604" spans="1:1" x14ac:dyDescent="0.25">
      <c r="A5604" s="198"/>
    </row>
    <row r="5605" spans="1:1" x14ac:dyDescent="0.25">
      <c r="A5605" s="198"/>
    </row>
    <row r="5606" spans="1:1" x14ac:dyDescent="0.25">
      <c r="A5606" s="169"/>
    </row>
    <row r="5607" spans="1:1" x14ac:dyDescent="0.25">
      <c r="A5607" s="198"/>
    </row>
    <row r="5608" spans="1:1" x14ac:dyDescent="0.25">
      <c r="A5608" s="198"/>
    </row>
    <row r="5609" spans="1:1" x14ac:dyDescent="0.25">
      <c r="A5609" s="169"/>
    </row>
    <row r="5610" spans="1:1" x14ac:dyDescent="0.25">
      <c r="A5610" s="198"/>
    </row>
    <row r="5611" spans="1:1" x14ac:dyDescent="0.25">
      <c r="A5611" s="198"/>
    </row>
    <row r="5612" spans="1:1" x14ac:dyDescent="0.25">
      <c r="A5612" s="169"/>
    </row>
    <row r="5613" spans="1:1" x14ac:dyDescent="0.25">
      <c r="A5613" s="198"/>
    </row>
    <row r="5614" spans="1:1" x14ac:dyDescent="0.25">
      <c r="A5614" s="198"/>
    </row>
    <row r="5615" spans="1:1" x14ac:dyDescent="0.25">
      <c r="A5615" s="169"/>
    </row>
    <row r="5616" spans="1:1" x14ac:dyDescent="0.25">
      <c r="A5616" s="198"/>
    </row>
    <row r="5617" spans="1:1" x14ac:dyDescent="0.25">
      <c r="A5617" s="198"/>
    </row>
    <row r="5618" spans="1:1" x14ac:dyDescent="0.25">
      <c r="A5618" s="169"/>
    </row>
    <row r="5619" spans="1:1" x14ac:dyDescent="0.25">
      <c r="A5619" s="198"/>
    </row>
    <row r="5620" spans="1:1" x14ac:dyDescent="0.25">
      <c r="A5620" s="198"/>
    </row>
    <row r="5621" spans="1:1" x14ac:dyDescent="0.25">
      <c r="A5621" s="169"/>
    </row>
    <row r="5622" spans="1:1" x14ac:dyDescent="0.25">
      <c r="A5622" s="198"/>
    </row>
    <row r="5623" spans="1:1" x14ac:dyDescent="0.25">
      <c r="A5623" s="198"/>
    </row>
    <row r="5624" spans="1:1" x14ac:dyDescent="0.25">
      <c r="A5624" s="169"/>
    </row>
    <row r="5625" spans="1:1" x14ac:dyDescent="0.25">
      <c r="A5625" s="198"/>
    </row>
    <row r="5626" spans="1:1" x14ac:dyDescent="0.25">
      <c r="A5626" s="198"/>
    </row>
    <row r="5627" spans="1:1" x14ac:dyDescent="0.25">
      <c r="A5627" s="169"/>
    </row>
    <row r="5628" spans="1:1" x14ac:dyDescent="0.25">
      <c r="A5628" s="198"/>
    </row>
    <row r="5629" spans="1:1" x14ac:dyDescent="0.25">
      <c r="A5629" s="198"/>
    </row>
    <row r="5630" spans="1:1" x14ac:dyDescent="0.25">
      <c r="A5630" s="169"/>
    </row>
    <row r="5631" spans="1:1" x14ac:dyDescent="0.25">
      <c r="A5631" s="198"/>
    </row>
    <row r="5632" spans="1:1" x14ac:dyDescent="0.25">
      <c r="A5632" s="198"/>
    </row>
    <row r="5633" spans="1:1" x14ac:dyDescent="0.25">
      <c r="A5633" s="169"/>
    </row>
    <row r="5634" spans="1:1" x14ac:dyDescent="0.25">
      <c r="A5634" s="198"/>
    </row>
    <row r="5635" spans="1:1" x14ac:dyDescent="0.25">
      <c r="A5635" s="198"/>
    </row>
    <row r="5636" spans="1:1" x14ac:dyDescent="0.25">
      <c r="A5636" s="169"/>
    </row>
    <row r="5637" spans="1:1" x14ac:dyDescent="0.25">
      <c r="A5637" s="198"/>
    </row>
    <row r="5638" spans="1:1" x14ac:dyDescent="0.25">
      <c r="A5638" s="198"/>
    </row>
    <row r="5639" spans="1:1" x14ac:dyDescent="0.25">
      <c r="A5639" s="169"/>
    </row>
    <row r="5640" spans="1:1" x14ac:dyDescent="0.25">
      <c r="A5640" s="198"/>
    </row>
    <row r="5641" spans="1:1" x14ac:dyDescent="0.25">
      <c r="A5641" s="198"/>
    </row>
    <row r="5642" spans="1:1" x14ac:dyDescent="0.25">
      <c r="A5642" s="169"/>
    </row>
    <row r="5643" spans="1:1" x14ac:dyDescent="0.25">
      <c r="A5643" s="198"/>
    </row>
    <row r="5644" spans="1:1" x14ac:dyDescent="0.25">
      <c r="A5644" s="198"/>
    </row>
    <row r="5645" spans="1:1" x14ac:dyDescent="0.25">
      <c r="A5645" s="169"/>
    </row>
    <row r="5646" spans="1:1" x14ac:dyDescent="0.25">
      <c r="A5646" s="198"/>
    </row>
    <row r="5647" spans="1:1" x14ac:dyDescent="0.25">
      <c r="A5647" s="198"/>
    </row>
    <row r="5648" spans="1:1" x14ac:dyDescent="0.25">
      <c r="A5648" s="169"/>
    </row>
    <row r="5649" spans="1:1" x14ac:dyDescent="0.25">
      <c r="A5649" s="198"/>
    </row>
    <row r="5650" spans="1:1" x14ac:dyDescent="0.25">
      <c r="A5650" s="198"/>
    </row>
    <row r="5651" spans="1:1" x14ac:dyDescent="0.25">
      <c r="A5651" s="169"/>
    </row>
    <row r="5652" spans="1:1" x14ac:dyDescent="0.25">
      <c r="A5652" s="198"/>
    </row>
    <row r="5653" spans="1:1" x14ac:dyDescent="0.25">
      <c r="A5653" s="198"/>
    </row>
    <row r="5654" spans="1:1" x14ac:dyDescent="0.25">
      <c r="A5654" s="169"/>
    </row>
    <row r="5655" spans="1:1" x14ac:dyDescent="0.25">
      <c r="A5655" s="198"/>
    </row>
    <row r="5656" spans="1:1" x14ac:dyDescent="0.25">
      <c r="A5656" s="198"/>
    </row>
    <row r="5657" spans="1:1" x14ac:dyDescent="0.25">
      <c r="A5657" s="169"/>
    </row>
    <row r="5658" spans="1:1" x14ac:dyDescent="0.25">
      <c r="A5658" s="198"/>
    </row>
    <row r="5659" spans="1:1" x14ac:dyDescent="0.25">
      <c r="A5659" s="198"/>
    </row>
    <row r="5660" spans="1:1" x14ac:dyDescent="0.25">
      <c r="A5660" s="169"/>
    </row>
    <row r="5661" spans="1:1" x14ac:dyDescent="0.25">
      <c r="A5661" s="198"/>
    </row>
    <row r="5662" spans="1:1" x14ac:dyDescent="0.25">
      <c r="A5662" s="198"/>
    </row>
    <row r="5663" spans="1:1" x14ac:dyDescent="0.25">
      <c r="A5663" s="169"/>
    </row>
    <row r="5664" spans="1:1" x14ac:dyDescent="0.25">
      <c r="A5664" s="198"/>
    </row>
    <row r="5665" spans="1:1" x14ac:dyDescent="0.25">
      <c r="A5665" s="198"/>
    </row>
    <row r="5666" spans="1:1" x14ac:dyDescent="0.25">
      <c r="A5666" s="169"/>
    </row>
    <row r="5667" spans="1:1" x14ac:dyDescent="0.25">
      <c r="A5667" s="198"/>
    </row>
    <row r="5668" spans="1:1" x14ac:dyDescent="0.25">
      <c r="A5668" s="198"/>
    </row>
    <row r="5669" spans="1:1" x14ac:dyDescent="0.25">
      <c r="A5669" s="169"/>
    </row>
    <row r="5670" spans="1:1" x14ac:dyDescent="0.25">
      <c r="A5670" s="198"/>
    </row>
    <row r="5671" spans="1:1" x14ac:dyDescent="0.25">
      <c r="A5671" s="198"/>
    </row>
    <row r="5672" spans="1:1" x14ac:dyDescent="0.25">
      <c r="A5672" s="169"/>
    </row>
    <row r="5673" spans="1:1" x14ac:dyDescent="0.25">
      <c r="A5673" s="198"/>
    </row>
    <row r="5674" spans="1:1" x14ac:dyDescent="0.25">
      <c r="A5674" s="198"/>
    </row>
    <row r="5675" spans="1:1" x14ac:dyDescent="0.25">
      <c r="A5675" s="169"/>
    </row>
    <row r="5676" spans="1:1" x14ac:dyDescent="0.25">
      <c r="A5676" s="198"/>
    </row>
    <row r="5677" spans="1:1" x14ac:dyDescent="0.25">
      <c r="A5677" s="198"/>
    </row>
    <row r="5678" spans="1:1" x14ac:dyDescent="0.25">
      <c r="A5678" s="169"/>
    </row>
    <row r="5679" spans="1:1" x14ac:dyDescent="0.25">
      <c r="A5679" s="198"/>
    </row>
    <row r="5680" spans="1:1" x14ac:dyDescent="0.25">
      <c r="A5680" s="198"/>
    </row>
    <row r="5681" spans="1:1" x14ac:dyDescent="0.25">
      <c r="A5681" s="169"/>
    </row>
    <row r="5682" spans="1:1" x14ac:dyDescent="0.25">
      <c r="A5682" s="198"/>
    </row>
    <row r="5683" spans="1:1" x14ac:dyDescent="0.25">
      <c r="A5683" s="198"/>
    </row>
    <row r="5684" spans="1:1" x14ac:dyDescent="0.25">
      <c r="A5684" s="169"/>
    </row>
    <row r="5685" spans="1:1" x14ac:dyDescent="0.25">
      <c r="A5685" s="198"/>
    </row>
    <row r="5686" spans="1:1" x14ac:dyDescent="0.25">
      <c r="A5686" s="198"/>
    </row>
    <row r="5687" spans="1:1" x14ac:dyDescent="0.25">
      <c r="A5687" s="169"/>
    </row>
    <row r="5688" spans="1:1" x14ac:dyDescent="0.25">
      <c r="A5688" s="198"/>
    </row>
    <row r="5689" spans="1:1" x14ac:dyDescent="0.25">
      <c r="A5689" s="198"/>
    </row>
    <row r="5690" spans="1:1" x14ac:dyDescent="0.25">
      <c r="A5690" s="169"/>
    </row>
    <row r="5691" spans="1:1" x14ac:dyDescent="0.25">
      <c r="A5691" s="198"/>
    </row>
    <row r="5692" spans="1:1" x14ac:dyDescent="0.25">
      <c r="A5692" s="198"/>
    </row>
    <row r="5693" spans="1:1" x14ac:dyDescent="0.25">
      <c r="A5693" s="169"/>
    </row>
    <row r="5694" spans="1:1" x14ac:dyDescent="0.25">
      <c r="A5694" s="198"/>
    </row>
    <row r="5695" spans="1:1" x14ac:dyDescent="0.25">
      <c r="A5695" s="198"/>
    </row>
    <row r="5696" spans="1:1" x14ac:dyDescent="0.25">
      <c r="A5696" s="169"/>
    </row>
    <row r="5697" spans="1:1" x14ac:dyDescent="0.25">
      <c r="A5697" s="198"/>
    </row>
    <row r="5698" spans="1:1" x14ac:dyDescent="0.25">
      <c r="A5698" s="198"/>
    </row>
    <row r="5699" spans="1:1" x14ac:dyDescent="0.25">
      <c r="A5699" s="169"/>
    </row>
    <row r="5700" spans="1:1" x14ac:dyDescent="0.25">
      <c r="A5700" s="198"/>
    </row>
    <row r="5701" spans="1:1" x14ac:dyDescent="0.25">
      <c r="A5701" s="198"/>
    </row>
    <row r="5702" spans="1:1" x14ac:dyDescent="0.25">
      <c r="A5702" s="169"/>
    </row>
    <row r="5703" spans="1:1" x14ac:dyDescent="0.25">
      <c r="A5703" s="198"/>
    </row>
    <row r="5704" spans="1:1" x14ac:dyDescent="0.25">
      <c r="A5704" s="198"/>
    </row>
    <row r="5705" spans="1:1" x14ac:dyDescent="0.25">
      <c r="A5705" s="169"/>
    </row>
    <row r="5706" spans="1:1" x14ac:dyDescent="0.25">
      <c r="A5706" s="198"/>
    </row>
    <row r="5707" spans="1:1" x14ac:dyDescent="0.25">
      <c r="A5707" s="198"/>
    </row>
    <row r="5708" spans="1:1" x14ac:dyDescent="0.25">
      <c r="A5708" s="169"/>
    </row>
    <row r="5709" spans="1:1" x14ac:dyDescent="0.25">
      <c r="A5709" s="198"/>
    </row>
    <row r="5710" spans="1:1" x14ac:dyDescent="0.25">
      <c r="A5710" s="198"/>
    </row>
    <row r="5711" spans="1:1" x14ac:dyDescent="0.25">
      <c r="A5711" s="169"/>
    </row>
    <row r="5712" spans="1:1" x14ac:dyDescent="0.25">
      <c r="A5712" s="198"/>
    </row>
    <row r="5713" spans="1:1" x14ac:dyDescent="0.25">
      <c r="A5713" s="198"/>
    </row>
    <row r="5714" spans="1:1" x14ac:dyDescent="0.25">
      <c r="A5714" s="169"/>
    </row>
    <row r="5715" spans="1:1" x14ac:dyDescent="0.25">
      <c r="A5715" s="198"/>
    </row>
    <row r="5716" spans="1:1" x14ac:dyDescent="0.25">
      <c r="A5716" s="198"/>
    </row>
    <row r="5717" spans="1:1" x14ac:dyDescent="0.25">
      <c r="A5717" s="169"/>
    </row>
    <row r="5718" spans="1:1" x14ac:dyDescent="0.25">
      <c r="A5718" s="198"/>
    </row>
    <row r="5719" spans="1:1" x14ac:dyDescent="0.25">
      <c r="A5719" s="198"/>
    </row>
    <row r="5720" spans="1:1" x14ac:dyDescent="0.25">
      <c r="A5720" s="169"/>
    </row>
    <row r="5721" spans="1:1" x14ac:dyDescent="0.25">
      <c r="A5721" s="198"/>
    </row>
    <row r="5722" spans="1:1" x14ac:dyDescent="0.25">
      <c r="A5722" s="198"/>
    </row>
    <row r="5723" spans="1:1" x14ac:dyDescent="0.25">
      <c r="A5723" s="169"/>
    </row>
    <row r="5724" spans="1:1" x14ac:dyDescent="0.25">
      <c r="A5724" s="198"/>
    </row>
    <row r="5725" spans="1:1" x14ac:dyDescent="0.25">
      <c r="A5725" s="198"/>
    </row>
    <row r="5726" spans="1:1" x14ac:dyDescent="0.25">
      <c r="A5726" s="169"/>
    </row>
    <row r="5727" spans="1:1" x14ac:dyDescent="0.25">
      <c r="A5727" s="198"/>
    </row>
    <row r="5728" spans="1:1" x14ac:dyDescent="0.25">
      <c r="A5728" s="198"/>
    </row>
    <row r="5729" spans="1:1" x14ac:dyDescent="0.25">
      <c r="A5729" s="169"/>
    </row>
    <row r="5730" spans="1:1" x14ac:dyDescent="0.25">
      <c r="A5730" s="198"/>
    </row>
    <row r="5731" spans="1:1" x14ac:dyDescent="0.25">
      <c r="A5731" s="198"/>
    </row>
    <row r="5732" spans="1:1" x14ac:dyDescent="0.25">
      <c r="A5732" s="169"/>
    </row>
    <row r="5733" spans="1:1" x14ac:dyDescent="0.25">
      <c r="A5733" s="198"/>
    </row>
    <row r="5734" spans="1:1" x14ac:dyDescent="0.25">
      <c r="A5734" s="198"/>
    </row>
    <row r="5735" spans="1:1" x14ac:dyDescent="0.25">
      <c r="A5735" s="169"/>
    </row>
    <row r="5736" spans="1:1" x14ac:dyDescent="0.25">
      <c r="A5736" s="198"/>
    </row>
    <row r="5737" spans="1:1" x14ac:dyDescent="0.25">
      <c r="A5737" s="198"/>
    </row>
    <row r="5738" spans="1:1" x14ac:dyDescent="0.25">
      <c r="A5738" s="169"/>
    </row>
    <row r="5739" spans="1:1" x14ac:dyDescent="0.25">
      <c r="A5739" s="198"/>
    </row>
    <row r="5740" spans="1:1" x14ac:dyDescent="0.25">
      <c r="A5740" s="198"/>
    </row>
    <row r="5741" spans="1:1" x14ac:dyDescent="0.25">
      <c r="A5741" s="169"/>
    </row>
    <row r="5742" spans="1:1" x14ac:dyDescent="0.25">
      <c r="A5742" s="198"/>
    </row>
    <row r="5743" spans="1:1" x14ac:dyDescent="0.25">
      <c r="A5743" s="198"/>
    </row>
    <row r="5744" spans="1:1" x14ac:dyDescent="0.25">
      <c r="A5744" s="169"/>
    </row>
    <row r="5745" spans="1:1" x14ac:dyDescent="0.25">
      <c r="A5745" s="198"/>
    </row>
    <row r="5746" spans="1:1" x14ac:dyDescent="0.25">
      <c r="A5746" s="198"/>
    </row>
    <row r="5747" spans="1:1" x14ac:dyDescent="0.25">
      <c r="A5747" s="169"/>
    </row>
    <row r="5748" spans="1:1" x14ac:dyDescent="0.25">
      <c r="A5748" s="198"/>
    </row>
    <row r="5749" spans="1:1" x14ac:dyDescent="0.25">
      <c r="A5749" s="198"/>
    </row>
    <row r="5750" spans="1:1" x14ac:dyDescent="0.25">
      <c r="A5750" s="169"/>
    </row>
    <row r="5751" spans="1:1" x14ac:dyDescent="0.25">
      <c r="A5751" s="198"/>
    </row>
    <row r="5752" spans="1:1" x14ac:dyDescent="0.25">
      <c r="A5752" s="198"/>
    </row>
    <row r="5753" spans="1:1" x14ac:dyDescent="0.25">
      <c r="A5753" s="169"/>
    </row>
    <row r="5754" spans="1:1" x14ac:dyDescent="0.25">
      <c r="A5754" s="198"/>
    </row>
    <row r="5755" spans="1:1" x14ac:dyDescent="0.25">
      <c r="A5755" s="198"/>
    </row>
    <row r="5756" spans="1:1" x14ac:dyDescent="0.25">
      <c r="A5756" s="169"/>
    </row>
    <row r="5757" spans="1:1" x14ac:dyDescent="0.25">
      <c r="A5757" s="198"/>
    </row>
    <row r="5758" spans="1:1" x14ac:dyDescent="0.25">
      <c r="A5758" s="198"/>
    </row>
    <row r="5759" spans="1:1" x14ac:dyDescent="0.25">
      <c r="A5759" s="169"/>
    </row>
    <row r="5760" spans="1:1" x14ac:dyDescent="0.25">
      <c r="A5760" s="198"/>
    </row>
    <row r="5761" spans="1:1" x14ac:dyDescent="0.25">
      <c r="A5761" s="198"/>
    </row>
    <row r="5762" spans="1:1" x14ac:dyDescent="0.25">
      <c r="A5762" s="169"/>
    </row>
    <row r="5763" spans="1:1" x14ac:dyDescent="0.25">
      <c r="A5763" s="198"/>
    </row>
    <row r="5764" spans="1:1" x14ac:dyDescent="0.25">
      <c r="A5764" s="198"/>
    </row>
    <row r="5765" spans="1:1" x14ac:dyDescent="0.25">
      <c r="A5765" s="169"/>
    </row>
    <row r="5766" spans="1:1" x14ac:dyDescent="0.25">
      <c r="A5766" s="198"/>
    </row>
    <row r="5767" spans="1:1" x14ac:dyDescent="0.25">
      <c r="A5767" s="198"/>
    </row>
    <row r="5768" spans="1:1" x14ac:dyDescent="0.25">
      <c r="A5768" s="169"/>
    </row>
    <row r="5769" spans="1:1" x14ac:dyDescent="0.25">
      <c r="A5769" s="198"/>
    </row>
    <row r="5770" spans="1:1" x14ac:dyDescent="0.25">
      <c r="A5770" s="198"/>
    </row>
    <row r="5771" spans="1:1" x14ac:dyDescent="0.25">
      <c r="A5771" s="169"/>
    </row>
    <row r="5772" spans="1:1" x14ac:dyDescent="0.25">
      <c r="A5772" s="198"/>
    </row>
    <row r="5773" spans="1:1" x14ac:dyDescent="0.25">
      <c r="A5773" s="198"/>
    </row>
    <row r="5774" spans="1:1" x14ac:dyDescent="0.25">
      <c r="A5774" s="169"/>
    </row>
    <row r="5775" spans="1:1" x14ac:dyDescent="0.25">
      <c r="A5775" s="198"/>
    </row>
    <row r="5776" spans="1:1" x14ac:dyDescent="0.25">
      <c r="A5776" s="198"/>
    </row>
    <row r="5777" spans="1:1" x14ac:dyDescent="0.25">
      <c r="A5777" s="169"/>
    </row>
    <row r="5778" spans="1:1" x14ac:dyDescent="0.25">
      <c r="A5778" s="198"/>
    </row>
    <row r="5779" spans="1:1" x14ac:dyDescent="0.25">
      <c r="A5779" s="198"/>
    </row>
    <row r="5780" spans="1:1" x14ac:dyDescent="0.25">
      <c r="A5780" s="169"/>
    </row>
    <row r="5781" spans="1:1" x14ac:dyDescent="0.25">
      <c r="A5781" s="198"/>
    </row>
    <row r="5782" spans="1:1" x14ac:dyDescent="0.25">
      <c r="A5782" s="198"/>
    </row>
    <row r="5783" spans="1:1" x14ac:dyDescent="0.25">
      <c r="A5783" s="169"/>
    </row>
    <row r="5784" spans="1:1" x14ac:dyDescent="0.25">
      <c r="A5784" s="198"/>
    </row>
    <row r="5785" spans="1:1" x14ac:dyDescent="0.25">
      <c r="A5785" s="198"/>
    </row>
    <row r="5786" spans="1:1" x14ac:dyDescent="0.25">
      <c r="A5786" s="169"/>
    </row>
    <row r="5787" spans="1:1" x14ac:dyDescent="0.25">
      <c r="A5787" s="198"/>
    </row>
    <row r="5788" spans="1:1" x14ac:dyDescent="0.25">
      <c r="A5788" s="198"/>
    </row>
    <row r="5789" spans="1:1" x14ac:dyDescent="0.25">
      <c r="A5789" s="169"/>
    </row>
    <row r="5790" spans="1:1" x14ac:dyDescent="0.25">
      <c r="A5790" s="198"/>
    </row>
    <row r="5791" spans="1:1" x14ac:dyDescent="0.25">
      <c r="A5791" s="198"/>
    </row>
    <row r="5792" spans="1:1" x14ac:dyDescent="0.25">
      <c r="A5792" s="169"/>
    </row>
    <row r="5793" spans="1:1" x14ac:dyDescent="0.25">
      <c r="A5793" s="198"/>
    </row>
    <row r="5794" spans="1:1" x14ac:dyDescent="0.25">
      <c r="A5794" s="198"/>
    </row>
    <row r="5795" spans="1:1" x14ac:dyDescent="0.25">
      <c r="A5795" s="169"/>
    </row>
    <row r="5796" spans="1:1" x14ac:dyDescent="0.25">
      <c r="A5796" s="198"/>
    </row>
    <row r="5797" spans="1:1" x14ac:dyDescent="0.25">
      <c r="A5797" s="198"/>
    </row>
    <row r="5798" spans="1:1" x14ac:dyDescent="0.25">
      <c r="A5798" s="169"/>
    </row>
    <row r="5799" spans="1:1" x14ac:dyDescent="0.25">
      <c r="A5799" s="198"/>
    </row>
    <row r="5800" spans="1:1" x14ac:dyDescent="0.25">
      <c r="A5800" s="198"/>
    </row>
    <row r="5801" spans="1:1" x14ac:dyDescent="0.25">
      <c r="A5801" s="169"/>
    </row>
    <row r="5802" spans="1:1" x14ac:dyDescent="0.25">
      <c r="A5802" s="198"/>
    </row>
    <row r="5803" spans="1:1" x14ac:dyDescent="0.25">
      <c r="A5803" s="198"/>
    </row>
    <row r="5804" spans="1:1" x14ac:dyDescent="0.25">
      <c r="A5804" s="169"/>
    </row>
    <row r="5805" spans="1:1" x14ac:dyDescent="0.25">
      <c r="A5805" s="198"/>
    </row>
    <row r="5806" spans="1:1" x14ac:dyDescent="0.25">
      <c r="A5806" s="198"/>
    </row>
    <row r="5807" spans="1:1" x14ac:dyDescent="0.25">
      <c r="A5807" s="169"/>
    </row>
    <row r="5808" spans="1:1" x14ac:dyDescent="0.25">
      <c r="A5808" s="198"/>
    </row>
    <row r="5809" spans="1:1" x14ac:dyDescent="0.25">
      <c r="A5809" s="198"/>
    </row>
    <row r="5810" spans="1:1" x14ac:dyDescent="0.25">
      <c r="A5810" s="169"/>
    </row>
    <row r="5811" spans="1:1" x14ac:dyDescent="0.25">
      <c r="A5811" s="198"/>
    </row>
    <row r="5812" spans="1:1" x14ac:dyDescent="0.25">
      <c r="A5812" s="198"/>
    </row>
    <row r="5813" spans="1:1" x14ac:dyDescent="0.25">
      <c r="A5813" s="169"/>
    </row>
    <row r="5814" spans="1:1" x14ac:dyDescent="0.25">
      <c r="A5814" s="198"/>
    </row>
    <row r="5815" spans="1:1" x14ac:dyDescent="0.25">
      <c r="A5815" s="198"/>
    </row>
    <row r="5816" spans="1:1" x14ac:dyDescent="0.25">
      <c r="A5816" s="169"/>
    </row>
    <row r="5817" spans="1:1" x14ac:dyDescent="0.25">
      <c r="A5817" s="198"/>
    </row>
    <row r="5818" spans="1:1" x14ac:dyDescent="0.25">
      <c r="A5818" s="198"/>
    </row>
    <row r="5819" spans="1:1" x14ac:dyDescent="0.25">
      <c r="A5819" s="169"/>
    </row>
    <row r="5820" spans="1:1" x14ac:dyDescent="0.25">
      <c r="A5820" s="198"/>
    </row>
    <row r="5821" spans="1:1" x14ac:dyDescent="0.25">
      <c r="A5821" s="198"/>
    </row>
    <row r="5822" spans="1:1" x14ac:dyDescent="0.25">
      <c r="A5822" s="169"/>
    </row>
    <row r="5823" spans="1:1" x14ac:dyDescent="0.25">
      <c r="A5823" s="198"/>
    </row>
    <row r="5824" spans="1:1" x14ac:dyDescent="0.25">
      <c r="A5824" s="198"/>
    </row>
    <row r="5825" spans="1:1" x14ac:dyDescent="0.25">
      <c r="A5825" s="169"/>
    </row>
    <row r="5826" spans="1:1" x14ac:dyDescent="0.25">
      <c r="A5826" s="198"/>
    </row>
    <row r="5827" spans="1:1" x14ac:dyDescent="0.25">
      <c r="A5827" s="198"/>
    </row>
    <row r="5828" spans="1:1" x14ac:dyDescent="0.25">
      <c r="A5828" s="169"/>
    </row>
    <row r="5829" spans="1:1" x14ac:dyDescent="0.25">
      <c r="A5829" s="198"/>
    </row>
    <row r="5830" spans="1:1" x14ac:dyDescent="0.25">
      <c r="A5830" s="198"/>
    </row>
    <row r="5831" spans="1:1" x14ac:dyDescent="0.25">
      <c r="A5831" s="169"/>
    </row>
    <row r="5832" spans="1:1" x14ac:dyDescent="0.25">
      <c r="A5832" s="198"/>
    </row>
    <row r="5833" spans="1:1" x14ac:dyDescent="0.25">
      <c r="A5833" s="198"/>
    </row>
    <row r="5834" spans="1:1" x14ac:dyDescent="0.25">
      <c r="A5834" s="169"/>
    </row>
    <row r="5835" spans="1:1" x14ac:dyDescent="0.25">
      <c r="A5835" s="198"/>
    </row>
    <row r="5836" spans="1:1" x14ac:dyDescent="0.25">
      <c r="A5836" s="198"/>
    </row>
    <row r="5837" spans="1:1" x14ac:dyDescent="0.25">
      <c r="A5837" s="169"/>
    </row>
    <row r="5838" spans="1:1" x14ac:dyDescent="0.25">
      <c r="A5838" s="198"/>
    </row>
    <row r="5839" spans="1:1" x14ac:dyDescent="0.25">
      <c r="A5839" s="198"/>
    </row>
    <row r="5840" spans="1:1" x14ac:dyDescent="0.25">
      <c r="A5840" s="169"/>
    </row>
    <row r="5841" spans="1:1" x14ac:dyDescent="0.25">
      <c r="A5841" s="198"/>
    </row>
    <row r="5842" spans="1:1" x14ac:dyDescent="0.25">
      <c r="A5842" s="198"/>
    </row>
    <row r="5843" spans="1:1" x14ac:dyDescent="0.25">
      <c r="A5843" s="169"/>
    </row>
    <row r="5844" spans="1:1" x14ac:dyDescent="0.25">
      <c r="A5844" s="198"/>
    </row>
    <row r="5845" spans="1:1" x14ac:dyDescent="0.25">
      <c r="A5845" s="198"/>
    </row>
    <row r="5846" spans="1:1" x14ac:dyDescent="0.25">
      <c r="A5846" s="169"/>
    </row>
    <row r="5847" spans="1:1" x14ac:dyDescent="0.25">
      <c r="A5847" s="198"/>
    </row>
    <row r="5848" spans="1:1" x14ac:dyDescent="0.25">
      <c r="A5848" s="198"/>
    </row>
    <row r="5849" spans="1:1" x14ac:dyDescent="0.25">
      <c r="A5849" s="169"/>
    </row>
    <row r="5850" spans="1:1" x14ac:dyDescent="0.25">
      <c r="A5850" s="198"/>
    </row>
    <row r="5851" spans="1:1" x14ac:dyDescent="0.25">
      <c r="A5851" s="198"/>
    </row>
    <row r="5852" spans="1:1" x14ac:dyDescent="0.25">
      <c r="A5852" s="169"/>
    </row>
    <row r="5853" spans="1:1" x14ac:dyDescent="0.25">
      <c r="A5853" s="198"/>
    </row>
    <row r="5854" spans="1:1" x14ac:dyDescent="0.25">
      <c r="A5854" s="198"/>
    </row>
    <row r="5855" spans="1:1" x14ac:dyDescent="0.25">
      <c r="A5855" s="169"/>
    </row>
    <row r="5856" spans="1:1" x14ac:dyDescent="0.25">
      <c r="A5856" s="198"/>
    </row>
    <row r="5857" spans="1:1" x14ac:dyDescent="0.25">
      <c r="A5857" s="198"/>
    </row>
    <row r="5858" spans="1:1" x14ac:dyDescent="0.25">
      <c r="A5858" s="169"/>
    </row>
    <row r="5859" spans="1:1" x14ac:dyDescent="0.25">
      <c r="A5859" s="198"/>
    </row>
    <row r="5860" spans="1:1" x14ac:dyDescent="0.25">
      <c r="A5860" s="198"/>
    </row>
    <row r="5861" spans="1:1" x14ac:dyDescent="0.25">
      <c r="A5861" s="169"/>
    </row>
    <row r="5862" spans="1:1" x14ac:dyDescent="0.25">
      <c r="A5862" s="198"/>
    </row>
    <row r="5863" spans="1:1" x14ac:dyDescent="0.25">
      <c r="A5863" s="198"/>
    </row>
    <row r="5864" spans="1:1" x14ac:dyDescent="0.25">
      <c r="A5864" s="169"/>
    </row>
    <row r="5865" spans="1:1" x14ac:dyDescent="0.25">
      <c r="A5865" s="198"/>
    </row>
    <row r="5866" spans="1:1" x14ac:dyDescent="0.25">
      <c r="A5866" s="198"/>
    </row>
    <row r="5867" spans="1:1" x14ac:dyDescent="0.25">
      <c r="A5867" s="169"/>
    </row>
    <row r="5868" spans="1:1" x14ac:dyDescent="0.25">
      <c r="A5868" s="198"/>
    </row>
    <row r="5869" spans="1:1" x14ac:dyDescent="0.25">
      <c r="A5869" s="198"/>
    </row>
    <row r="5870" spans="1:1" x14ac:dyDescent="0.25">
      <c r="A5870" s="169"/>
    </row>
    <row r="5871" spans="1:1" x14ac:dyDescent="0.25">
      <c r="A5871" s="198"/>
    </row>
    <row r="5872" spans="1:1" x14ac:dyDescent="0.25">
      <c r="A5872" s="198"/>
    </row>
    <row r="5873" spans="1:1" x14ac:dyDescent="0.25">
      <c r="A5873" s="169"/>
    </row>
    <row r="5874" spans="1:1" x14ac:dyDescent="0.25">
      <c r="A5874" s="198"/>
    </row>
    <row r="5875" spans="1:1" x14ac:dyDescent="0.25">
      <c r="A5875" s="198"/>
    </row>
    <row r="5876" spans="1:1" x14ac:dyDescent="0.25">
      <c r="A5876" s="169"/>
    </row>
    <row r="5877" spans="1:1" x14ac:dyDescent="0.25">
      <c r="A5877" s="198"/>
    </row>
    <row r="5878" spans="1:1" x14ac:dyDescent="0.25">
      <c r="A5878" s="198"/>
    </row>
    <row r="5879" spans="1:1" x14ac:dyDescent="0.25">
      <c r="A5879" s="169"/>
    </row>
    <row r="5880" spans="1:1" x14ac:dyDescent="0.25">
      <c r="A5880" s="198"/>
    </row>
    <row r="5881" spans="1:1" x14ac:dyDescent="0.25">
      <c r="A5881" s="198"/>
    </row>
    <row r="5882" spans="1:1" x14ac:dyDescent="0.25">
      <c r="A5882" s="169"/>
    </row>
    <row r="5883" spans="1:1" x14ac:dyDescent="0.25">
      <c r="A5883" s="198"/>
    </row>
    <row r="5884" spans="1:1" x14ac:dyDescent="0.25">
      <c r="A5884" s="198"/>
    </row>
    <row r="5885" spans="1:1" x14ac:dyDescent="0.25">
      <c r="A5885" s="169"/>
    </row>
    <row r="5886" spans="1:1" x14ac:dyDescent="0.25">
      <c r="A5886" s="198"/>
    </row>
    <row r="5887" spans="1:1" x14ac:dyDescent="0.25">
      <c r="A5887" s="198"/>
    </row>
    <row r="5888" spans="1:1" x14ac:dyDescent="0.25">
      <c r="A5888" s="169"/>
    </row>
    <row r="5889" spans="1:1" x14ac:dyDescent="0.25">
      <c r="A5889" s="198"/>
    </row>
    <row r="5890" spans="1:1" x14ac:dyDescent="0.25">
      <c r="A5890" s="198"/>
    </row>
    <row r="5891" spans="1:1" x14ac:dyDescent="0.25">
      <c r="A5891" s="169"/>
    </row>
    <row r="5892" spans="1:1" x14ac:dyDescent="0.25">
      <c r="A5892" s="198"/>
    </row>
    <row r="5893" spans="1:1" x14ac:dyDescent="0.25">
      <c r="A5893" s="198"/>
    </row>
    <row r="5894" spans="1:1" x14ac:dyDescent="0.25">
      <c r="A5894" s="169"/>
    </row>
    <row r="5895" spans="1:1" x14ac:dyDescent="0.25">
      <c r="A5895" s="198"/>
    </row>
    <row r="5896" spans="1:1" x14ac:dyDescent="0.25">
      <c r="A5896" s="198"/>
    </row>
    <row r="5897" spans="1:1" x14ac:dyDescent="0.25">
      <c r="A5897" s="169"/>
    </row>
    <row r="5898" spans="1:1" x14ac:dyDescent="0.25">
      <c r="A5898" s="198"/>
    </row>
    <row r="5899" spans="1:1" x14ac:dyDescent="0.25">
      <c r="A5899" s="198"/>
    </row>
    <row r="5900" spans="1:1" x14ac:dyDescent="0.25">
      <c r="A5900" s="169"/>
    </row>
    <row r="5901" spans="1:1" x14ac:dyDescent="0.25">
      <c r="A5901" s="198"/>
    </row>
    <row r="5902" spans="1:1" x14ac:dyDescent="0.25">
      <c r="A5902" s="198"/>
    </row>
    <row r="5903" spans="1:1" x14ac:dyDescent="0.25">
      <c r="A5903" s="169"/>
    </row>
    <row r="5904" spans="1:1" x14ac:dyDescent="0.25">
      <c r="A5904" s="198"/>
    </row>
    <row r="5905" spans="1:1" x14ac:dyDescent="0.25">
      <c r="A5905" s="198"/>
    </row>
    <row r="5906" spans="1:1" x14ac:dyDescent="0.25">
      <c r="A5906" s="169"/>
    </row>
    <row r="5907" spans="1:1" x14ac:dyDescent="0.25">
      <c r="A5907" s="198"/>
    </row>
    <row r="5908" spans="1:1" x14ac:dyDescent="0.25">
      <c r="A5908" s="198"/>
    </row>
    <row r="5909" spans="1:1" x14ac:dyDescent="0.25">
      <c r="A5909" s="169"/>
    </row>
    <row r="5910" spans="1:1" x14ac:dyDescent="0.25">
      <c r="A5910" s="198"/>
    </row>
    <row r="5911" spans="1:1" x14ac:dyDescent="0.25">
      <c r="A5911" s="198"/>
    </row>
    <row r="5912" spans="1:1" x14ac:dyDescent="0.25">
      <c r="A5912" s="169"/>
    </row>
    <row r="5913" spans="1:1" x14ac:dyDescent="0.25">
      <c r="A5913" s="198"/>
    </row>
    <row r="5914" spans="1:1" x14ac:dyDescent="0.25">
      <c r="A5914" s="198"/>
    </row>
    <row r="5915" spans="1:1" x14ac:dyDescent="0.25">
      <c r="A5915" s="169"/>
    </row>
    <row r="5916" spans="1:1" x14ac:dyDescent="0.25">
      <c r="A5916" s="198"/>
    </row>
    <row r="5917" spans="1:1" x14ac:dyDescent="0.25">
      <c r="A5917" s="198"/>
    </row>
    <row r="5918" spans="1:1" x14ac:dyDescent="0.25">
      <c r="A5918" s="169"/>
    </row>
    <row r="5919" spans="1:1" x14ac:dyDescent="0.25">
      <c r="A5919" s="198"/>
    </row>
    <row r="5920" spans="1:1" x14ac:dyDescent="0.25">
      <c r="A5920" s="198"/>
    </row>
    <row r="5921" spans="1:1" x14ac:dyDescent="0.25">
      <c r="A5921" s="169"/>
    </row>
    <row r="5922" spans="1:1" x14ac:dyDescent="0.25">
      <c r="A5922" s="198"/>
    </row>
    <row r="5923" spans="1:1" x14ac:dyDescent="0.25">
      <c r="A5923" s="198"/>
    </row>
    <row r="5924" spans="1:1" x14ac:dyDescent="0.25">
      <c r="A5924" s="169"/>
    </row>
    <row r="5925" spans="1:1" x14ac:dyDescent="0.25">
      <c r="A5925" s="198"/>
    </row>
    <row r="5926" spans="1:1" x14ac:dyDescent="0.25">
      <c r="A5926" s="198"/>
    </row>
    <row r="5927" spans="1:1" x14ac:dyDescent="0.25">
      <c r="A5927" s="169"/>
    </row>
    <row r="5928" spans="1:1" x14ac:dyDescent="0.25">
      <c r="A5928" s="198"/>
    </row>
    <row r="5929" spans="1:1" x14ac:dyDescent="0.25">
      <c r="A5929" s="198"/>
    </row>
    <row r="5930" spans="1:1" x14ac:dyDescent="0.25">
      <c r="A5930" s="169"/>
    </row>
    <row r="5931" spans="1:1" x14ac:dyDescent="0.25">
      <c r="A5931" s="198"/>
    </row>
    <row r="5932" spans="1:1" x14ac:dyDescent="0.25">
      <c r="A5932" s="198"/>
    </row>
    <row r="5933" spans="1:1" x14ac:dyDescent="0.25">
      <c r="A5933" s="169"/>
    </row>
    <row r="5934" spans="1:1" x14ac:dyDescent="0.25">
      <c r="A5934" s="198"/>
    </row>
    <row r="5935" spans="1:1" x14ac:dyDescent="0.25">
      <c r="A5935" s="198"/>
    </row>
    <row r="5936" spans="1:1" x14ac:dyDescent="0.25">
      <c r="A5936" s="169"/>
    </row>
    <row r="5937" spans="1:1" x14ac:dyDescent="0.25">
      <c r="A5937" s="198"/>
    </row>
    <row r="5938" spans="1:1" x14ac:dyDescent="0.25">
      <c r="A5938" s="198"/>
    </row>
    <row r="5939" spans="1:1" x14ac:dyDescent="0.25">
      <c r="A5939" s="169"/>
    </row>
    <row r="5940" spans="1:1" x14ac:dyDescent="0.25">
      <c r="A5940" s="198"/>
    </row>
    <row r="5941" spans="1:1" x14ac:dyDescent="0.25">
      <c r="A5941" s="198"/>
    </row>
    <row r="5942" spans="1:1" x14ac:dyDescent="0.25">
      <c r="A5942" s="169"/>
    </row>
    <row r="5943" spans="1:1" x14ac:dyDescent="0.25">
      <c r="A5943" s="198"/>
    </row>
    <row r="5944" spans="1:1" x14ac:dyDescent="0.25">
      <c r="A5944" s="198"/>
    </row>
    <row r="5945" spans="1:1" x14ac:dyDescent="0.25">
      <c r="A5945" s="169"/>
    </row>
    <row r="5946" spans="1:1" x14ac:dyDescent="0.25">
      <c r="A5946" s="198"/>
    </row>
    <row r="5947" spans="1:1" x14ac:dyDescent="0.25">
      <c r="A5947" s="198"/>
    </row>
    <row r="5948" spans="1:1" x14ac:dyDescent="0.25">
      <c r="A5948" s="169"/>
    </row>
    <row r="5949" spans="1:1" x14ac:dyDescent="0.25">
      <c r="A5949" s="198"/>
    </row>
    <row r="5950" spans="1:1" x14ac:dyDescent="0.25">
      <c r="A5950" s="198"/>
    </row>
    <row r="5951" spans="1:1" x14ac:dyDescent="0.25">
      <c r="A5951" s="169"/>
    </row>
    <row r="5952" spans="1:1" x14ac:dyDescent="0.25">
      <c r="A5952" s="198"/>
    </row>
    <row r="5953" spans="1:1" x14ac:dyDescent="0.25">
      <c r="A5953" s="198"/>
    </row>
    <row r="5954" spans="1:1" x14ac:dyDescent="0.25">
      <c r="A5954" s="169"/>
    </row>
    <row r="5955" spans="1:1" x14ac:dyDescent="0.25">
      <c r="A5955" s="198"/>
    </row>
    <row r="5956" spans="1:1" x14ac:dyDescent="0.25">
      <c r="A5956" s="198"/>
    </row>
    <row r="5957" spans="1:1" x14ac:dyDescent="0.25">
      <c r="A5957" s="169"/>
    </row>
    <row r="5958" spans="1:1" x14ac:dyDescent="0.25">
      <c r="A5958" s="198"/>
    </row>
    <row r="5959" spans="1:1" x14ac:dyDescent="0.25">
      <c r="A5959" s="198"/>
    </row>
    <row r="5960" spans="1:1" x14ac:dyDescent="0.25">
      <c r="A5960" s="169"/>
    </row>
    <row r="5961" spans="1:1" x14ac:dyDescent="0.25">
      <c r="A5961" s="198"/>
    </row>
    <row r="5962" spans="1:1" x14ac:dyDescent="0.25">
      <c r="A5962" s="198"/>
    </row>
    <row r="5963" spans="1:1" x14ac:dyDescent="0.25">
      <c r="A5963" s="169"/>
    </row>
    <row r="5964" spans="1:1" x14ac:dyDescent="0.25">
      <c r="A5964" s="198"/>
    </row>
    <row r="5965" spans="1:1" x14ac:dyDescent="0.25">
      <c r="A5965" s="198"/>
    </row>
    <row r="5966" spans="1:1" x14ac:dyDescent="0.25">
      <c r="A5966" s="169"/>
    </row>
    <row r="5967" spans="1:1" x14ac:dyDescent="0.25">
      <c r="A5967" s="198"/>
    </row>
    <row r="5968" spans="1:1" x14ac:dyDescent="0.25">
      <c r="A5968" s="198"/>
    </row>
    <row r="5969" spans="1:1" x14ac:dyDescent="0.25">
      <c r="A5969" s="169"/>
    </row>
    <row r="5970" spans="1:1" x14ac:dyDescent="0.25">
      <c r="A5970" s="198"/>
    </row>
    <row r="5971" spans="1:1" x14ac:dyDescent="0.25">
      <c r="A5971" s="198"/>
    </row>
    <row r="5972" spans="1:1" x14ac:dyDescent="0.25">
      <c r="A5972" s="169"/>
    </row>
    <row r="5973" spans="1:1" x14ac:dyDescent="0.25">
      <c r="A5973" s="198"/>
    </row>
    <row r="5974" spans="1:1" x14ac:dyDescent="0.25">
      <c r="A5974" s="198"/>
    </row>
    <row r="5975" spans="1:1" x14ac:dyDescent="0.25">
      <c r="A5975" s="169"/>
    </row>
    <row r="5976" spans="1:1" x14ac:dyDescent="0.25">
      <c r="A5976" s="198"/>
    </row>
    <row r="5977" spans="1:1" x14ac:dyDescent="0.25">
      <c r="A5977" s="198"/>
    </row>
    <row r="5978" spans="1:1" x14ac:dyDescent="0.25">
      <c r="A5978" s="169"/>
    </row>
    <row r="5979" spans="1:1" x14ac:dyDescent="0.25">
      <c r="A5979" s="198"/>
    </row>
    <row r="5980" spans="1:1" x14ac:dyDescent="0.25">
      <c r="A5980" s="198"/>
    </row>
    <row r="5981" spans="1:1" x14ac:dyDescent="0.25">
      <c r="A5981" s="169"/>
    </row>
    <row r="5982" spans="1:1" x14ac:dyDescent="0.25">
      <c r="A5982" s="198"/>
    </row>
    <row r="5983" spans="1:1" x14ac:dyDescent="0.25">
      <c r="A5983" s="198"/>
    </row>
    <row r="5984" spans="1:1" x14ac:dyDescent="0.25">
      <c r="A5984" s="169"/>
    </row>
    <row r="5985" spans="1:1" x14ac:dyDescent="0.25">
      <c r="A5985" s="198"/>
    </row>
    <row r="5986" spans="1:1" x14ac:dyDescent="0.25">
      <c r="A5986" s="198"/>
    </row>
    <row r="5987" spans="1:1" x14ac:dyDescent="0.25">
      <c r="A5987" s="169"/>
    </row>
    <row r="5988" spans="1:1" x14ac:dyDescent="0.25">
      <c r="A5988" s="198"/>
    </row>
    <row r="5989" spans="1:1" x14ac:dyDescent="0.25">
      <c r="A5989" s="198"/>
    </row>
    <row r="5990" spans="1:1" x14ac:dyDescent="0.25">
      <c r="A5990" s="169"/>
    </row>
    <row r="5991" spans="1:1" x14ac:dyDescent="0.25">
      <c r="A5991" s="198"/>
    </row>
    <row r="5992" spans="1:1" x14ac:dyDescent="0.25">
      <c r="A5992" s="198"/>
    </row>
    <row r="5993" spans="1:1" x14ac:dyDescent="0.25">
      <c r="A5993" s="169"/>
    </row>
    <row r="5994" spans="1:1" x14ac:dyDescent="0.25">
      <c r="A5994" s="198"/>
    </row>
    <row r="5995" spans="1:1" x14ac:dyDescent="0.25">
      <c r="A5995" s="198"/>
    </row>
    <row r="5996" spans="1:1" x14ac:dyDescent="0.25">
      <c r="A5996" s="169"/>
    </row>
    <row r="5997" spans="1:1" x14ac:dyDescent="0.25">
      <c r="A5997" s="198"/>
    </row>
    <row r="5998" spans="1:1" x14ac:dyDescent="0.25">
      <c r="A5998" s="198"/>
    </row>
    <row r="5999" spans="1:1" x14ac:dyDescent="0.25">
      <c r="A5999" s="169"/>
    </row>
    <row r="6000" spans="1:1" x14ac:dyDescent="0.25">
      <c r="A6000" s="198"/>
    </row>
    <row r="6001" spans="1:1" x14ac:dyDescent="0.25">
      <c r="A6001" s="198"/>
    </row>
    <row r="6002" spans="1:1" x14ac:dyDescent="0.25">
      <c r="A6002" s="169"/>
    </row>
    <row r="6003" spans="1:1" x14ac:dyDescent="0.25">
      <c r="A6003" s="198"/>
    </row>
    <row r="6004" spans="1:1" x14ac:dyDescent="0.25">
      <c r="A6004" s="198"/>
    </row>
    <row r="6005" spans="1:1" x14ac:dyDescent="0.25">
      <c r="A6005" s="169"/>
    </row>
    <row r="6006" spans="1:1" x14ac:dyDescent="0.25">
      <c r="A6006" s="198"/>
    </row>
    <row r="6007" spans="1:1" x14ac:dyDescent="0.25">
      <c r="A6007" s="198"/>
    </row>
    <row r="6008" spans="1:1" x14ac:dyDescent="0.25">
      <c r="A6008" s="169"/>
    </row>
    <row r="6009" spans="1:1" x14ac:dyDescent="0.25">
      <c r="A6009" s="198"/>
    </row>
    <row r="6010" spans="1:1" x14ac:dyDescent="0.25">
      <c r="A6010" s="198"/>
    </row>
    <row r="6011" spans="1:1" x14ac:dyDescent="0.25">
      <c r="A6011" s="169"/>
    </row>
    <row r="6012" spans="1:1" x14ac:dyDescent="0.25">
      <c r="A6012" s="198"/>
    </row>
    <row r="6013" spans="1:1" x14ac:dyDescent="0.25">
      <c r="A6013" s="198"/>
    </row>
    <row r="6014" spans="1:1" x14ac:dyDescent="0.25">
      <c r="A6014" s="169"/>
    </row>
    <row r="6015" spans="1:1" x14ac:dyDescent="0.25">
      <c r="A6015" s="198"/>
    </row>
    <row r="6016" spans="1:1" x14ac:dyDescent="0.25">
      <c r="A6016" s="198"/>
    </row>
    <row r="6017" spans="1:1" x14ac:dyDescent="0.25">
      <c r="A6017" s="169"/>
    </row>
    <row r="6018" spans="1:1" x14ac:dyDescent="0.25">
      <c r="A6018" s="198"/>
    </row>
    <row r="6019" spans="1:1" x14ac:dyDescent="0.25">
      <c r="A6019" s="198"/>
    </row>
    <row r="6020" spans="1:1" x14ac:dyDescent="0.25">
      <c r="A6020" s="169"/>
    </row>
    <row r="6021" spans="1:1" x14ac:dyDescent="0.25">
      <c r="A6021" s="198"/>
    </row>
    <row r="6022" spans="1:1" x14ac:dyDescent="0.25">
      <c r="A6022" s="198"/>
    </row>
    <row r="6023" spans="1:1" x14ac:dyDescent="0.25">
      <c r="A6023" s="169"/>
    </row>
    <row r="6024" spans="1:1" x14ac:dyDescent="0.25">
      <c r="A6024" s="198"/>
    </row>
    <row r="6025" spans="1:1" x14ac:dyDescent="0.25">
      <c r="A6025" s="198"/>
    </row>
    <row r="6026" spans="1:1" x14ac:dyDescent="0.25">
      <c r="A6026" s="169"/>
    </row>
    <row r="6027" spans="1:1" x14ac:dyDescent="0.25">
      <c r="A6027" s="198"/>
    </row>
    <row r="6028" spans="1:1" x14ac:dyDescent="0.25">
      <c r="A6028" s="198"/>
    </row>
    <row r="6029" spans="1:1" x14ac:dyDescent="0.25">
      <c r="A6029" s="169"/>
    </row>
    <row r="6030" spans="1:1" x14ac:dyDescent="0.25">
      <c r="A6030" s="198"/>
    </row>
    <row r="6031" spans="1:1" x14ac:dyDescent="0.25">
      <c r="A6031" s="198"/>
    </row>
    <row r="6032" spans="1:1" x14ac:dyDescent="0.25">
      <c r="A6032" s="169"/>
    </row>
    <row r="6033" spans="1:1" x14ac:dyDescent="0.25">
      <c r="A6033" s="198"/>
    </row>
    <row r="6034" spans="1:1" x14ac:dyDescent="0.25">
      <c r="A6034" s="198"/>
    </row>
    <row r="6035" spans="1:1" x14ac:dyDescent="0.25">
      <c r="A6035" s="169"/>
    </row>
    <row r="6036" spans="1:1" x14ac:dyDescent="0.25">
      <c r="A6036" s="198"/>
    </row>
    <row r="6037" spans="1:1" x14ac:dyDescent="0.25">
      <c r="A6037" s="198"/>
    </row>
    <row r="6038" spans="1:1" x14ac:dyDescent="0.25">
      <c r="A6038" s="169"/>
    </row>
    <row r="6039" spans="1:1" x14ac:dyDescent="0.25">
      <c r="A6039" s="198"/>
    </row>
    <row r="6040" spans="1:1" x14ac:dyDescent="0.25">
      <c r="A6040" s="198"/>
    </row>
    <row r="6041" spans="1:1" x14ac:dyDescent="0.25">
      <c r="A6041" s="169"/>
    </row>
    <row r="6042" spans="1:1" x14ac:dyDescent="0.25">
      <c r="A6042" s="198"/>
    </row>
    <row r="6043" spans="1:1" x14ac:dyDescent="0.25">
      <c r="A6043" s="198"/>
    </row>
    <row r="6044" spans="1:1" x14ac:dyDescent="0.25">
      <c r="A6044" s="169"/>
    </row>
    <row r="6045" spans="1:1" x14ac:dyDescent="0.25">
      <c r="A6045" s="198"/>
    </row>
    <row r="6046" spans="1:1" x14ac:dyDescent="0.25">
      <c r="A6046" s="198"/>
    </row>
    <row r="6047" spans="1:1" x14ac:dyDescent="0.25">
      <c r="A6047" s="169"/>
    </row>
    <row r="6048" spans="1:1" x14ac:dyDescent="0.25">
      <c r="A6048" s="198"/>
    </row>
    <row r="6049" spans="1:1" x14ac:dyDescent="0.25">
      <c r="A6049" s="198"/>
    </row>
    <row r="6050" spans="1:1" x14ac:dyDescent="0.25">
      <c r="A6050" s="169"/>
    </row>
    <row r="6051" spans="1:1" x14ac:dyDescent="0.25">
      <c r="A6051" s="198"/>
    </row>
    <row r="6052" spans="1:1" x14ac:dyDescent="0.25">
      <c r="A6052" s="198"/>
    </row>
    <row r="6053" spans="1:1" x14ac:dyDescent="0.25">
      <c r="A6053" s="169"/>
    </row>
    <row r="6054" spans="1:1" x14ac:dyDescent="0.25">
      <c r="A6054" s="198"/>
    </row>
    <row r="6055" spans="1:1" x14ac:dyDescent="0.25">
      <c r="A6055" s="198"/>
    </row>
    <row r="6056" spans="1:1" x14ac:dyDescent="0.25">
      <c r="A6056" s="169"/>
    </row>
    <row r="6057" spans="1:1" x14ac:dyDescent="0.25">
      <c r="A6057" s="198"/>
    </row>
    <row r="6058" spans="1:1" x14ac:dyDescent="0.25">
      <c r="A6058" s="198"/>
    </row>
    <row r="6059" spans="1:1" x14ac:dyDescent="0.25">
      <c r="A6059" s="169"/>
    </row>
    <row r="6060" spans="1:1" x14ac:dyDescent="0.25">
      <c r="A6060" s="198"/>
    </row>
    <row r="6061" spans="1:1" x14ac:dyDescent="0.25">
      <c r="A6061" s="198"/>
    </row>
    <row r="6062" spans="1:1" x14ac:dyDescent="0.25">
      <c r="A6062" s="169"/>
    </row>
    <row r="6063" spans="1:1" x14ac:dyDescent="0.25">
      <c r="A6063" s="198"/>
    </row>
    <row r="6064" spans="1:1" x14ac:dyDescent="0.25">
      <c r="A6064" s="198"/>
    </row>
    <row r="6065" spans="1:1" x14ac:dyDescent="0.25">
      <c r="A6065" s="169"/>
    </row>
    <row r="6066" spans="1:1" x14ac:dyDescent="0.25">
      <c r="A6066" s="198"/>
    </row>
    <row r="6067" spans="1:1" x14ac:dyDescent="0.25">
      <c r="A6067" s="198"/>
    </row>
    <row r="6068" spans="1:1" x14ac:dyDescent="0.25">
      <c r="A6068" s="169"/>
    </row>
    <row r="6069" spans="1:1" x14ac:dyDescent="0.25">
      <c r="A6069" s="198"/>
    </row>
    <row r="6070" spans="1:1" x14ac:dyDescent="0.25">
      <c r="A6070" s="198"/>
    </row>
    <row r="6071" spans="1:1" x14ac:dyDescent="0.25">
      <c r="A6071" s="169"/>
    </row>
    <row r="6072" spans="1:1" x14ac:dyDescent="0.25">
      <c r="A6072" s="198"/>
    </row>
    <row r="6073" spans="1:1" x14ac:dyDescent="0.25">
      <c r="A6073" s="198"/>
    </row>
    <row r="6074" spans="1:1" x14ac:dyDescent="0.25">
      <c r="A6074" s="169"/>
    </row>
    <row r="6075" spans="1:1" x14ac:dyDescent="0.25">
      <c r="A6075" s="198"/>
    </row>
    <row r="6076" spans="1:1" x14ac:dyDescent="0.25">
      <c r="A6076" s="198"/>
    </row>
    <row r="6077" spans="1:1" x14ac:dyDescent="0.25">
      <c r="A6077" s="169"/>
    </row>
    <row r="6078" spans="1:1" x14ac:dyDescent="0.25">
      <c r="A6078" s="198"/>
    </row>
    <row r="6079" spans="1:1" x14ac:dyDescent="0.25">
      <c r="A6079" s="198"/>
    </row>
    <row r="6080" spans="1:1" x14ac:dyDescent="0.25">
      <c r="A6080" s="169"/>
    </row>
    <row r="6081" spans="1:1" x14ac:dyDescent="0.25">
      <c r="A6081" s="198"/>
    </row>
    <row r="6082" spans="1:1" x14ac:dyDescent="0.25">
      <c r="A6082" s="198"/>
    </row>
    <row r="6083" spans="1:1" x14ac:dyDescent="0.25">
      <c r="A6083" s="169"/>
    </row>
    <row r="6084" spans="1:1" x14ac:dyDescent="0.25">
      <c r="A6084" s="198"/>
    </row>
    <row r="6085" spans="1:1" x14ac:dyDescent="0.25">
      <c r="A6085" s="198"/>
    </row>
    <row r="6086" spans="1:1" x14ac:dyDescent="0.25">
      <c r="A6086" s="169"/>
    </row>
    <row r="6087" spans="1:1" x14ac:dyDescent="0.25">
      <c r="A6087" s="198"/>
    </row>
    <row r="6088" spans="1:1" x14ac:dyDescent="0.25">
      <c r="A6088" s="198"/>
    </row>
    <row r="6089" spans="1:1" x14ac:dyDescent="0.25">
      <c r="A6089" s="169"/>
    </row>
    <row r="6090" spans="1:1" x14ac:dyDescent="0.25">
      <c r="A6090" s="198"/>
    </row>
    <row r="6091" spans="1:1" x14ac:dyDescent="0.25">
      <c r="A6091" s="198"/>
    </row>
    <row r="6092" spans="1:1" x14ac:dyDescent="0.25">
      <c r="A6092" s="169"/>
    </row>
    <row r="6093" spans="1:1" x14ac:dyDescent="0.25">
      <c r="A6093" s="198"/>
    </row>
    <row r="6094" spans="1:1" x14ac:dyDescent="0.25">
      <c r="A6094" s="198"/>
    </row>
    <row r="6095" spans="1:1" x14ac:dyDescent="0.25">
      <c r="A6095" s="169"/>
    </row>
    <row r="6096" spans="1:1" x14ac:dyDescent="0.25">
      <c r="A6096" s="198"/>
    </row>
    <row r="6097" spans="1:1" x14ac:dyDescent="0.25">
      <c r="A6097" s="198"/>
    </row>
    <row r="6098" spans="1:1" x14ac:dyDescent="0.25">
      <c r="A6098" s="169"/>
    </row>
    <row r="6099" spans="1:1" x14ac:dyDescent="0.25">
      <c r="A6099" s="198"/>
    </row>
    <row r="6100" spans="1:1" x14ac:dyDescent="0.25">
      <c r="A6100" s="198"/>
    </row>
    <row r="6101" spans="1:1" x14ac:dyDescent="0.25">
      <c r="A6101" s="169"/>
    </row>
    <row r="6102" spans="1:1" x14ac:dyDescent="0.25">
      <c r="A6102" s="198"/>
    </row>
    <row r="6103" spans="1:1" x14ac:dyDescent="0.25">
      <c r="A6103" s="198"/>
    </row>
    <row r="6104" spans="1:1" x14ac:dyDescent="0.25">
      <c r="A6104" s="169"/>
    </row>
    <row r="6105" spans="1:1" x14ac:dyDescent="0.25">
      <c r="A6105" s="198"/>
    </row>
    <row r="6106" spans="1:1" x14ac:dyDescent="0.25">
      <c r="A6106" s="198"/>
    </row>
    <row r="6107" spans="1:1" x14ac:dyDescent="0.25">
      <c r="A6107" s="169"/>
    </row>
    <row r="6108" spans="1:1" x14ac:dyDescent="0.25">
      <c r="A6108" s="198"/>
    </row>
    <row r="6109" spans="1:1" x14ac:dyDescent="0.25">
      <c r="A6109" s="198"/>
    </row>
    <row r="6110" spans="1:1" x14ac:dyDescent="0.25">
      <c r="A6110" s="169"/>
    </row>
    <row r="6111" spans="1:1" x14ac:dyDescent="0.25">
      <c r="A6111" s="198"/>
    </row>
    <row r="6112" spans="1:1" x14ac:dyDescent="0.25">
      <c r="A6112" s="198"/>
    </row>
    <row r="6113" spans="1:1" x14ac:dyDescent="0.25">
      <c r="A6113" s="169"/>
    </row>
    <row r="6114" spans="1:1" x14ac:dyDescent="0.25">
      <c r="A6114" s="198"/>
    </row>
    <row r="6115" spans="1:1" x14ac:dyDescent="0.25">
      <c r="A6115" s="198"/>
    </row>
    <row r="6116" spans="1:1" x14ac:dyDescent="0.25">
      <c r="A6116" s="169"/>
    </row>
    <row r="6117" spans="1:1" x14ac:dyDescent="0.25">
      <c r="A6117" s="198"/>
    </row>
    <row r="6118" spans="1:1" x14ac:dyDescent="0.25">
      <c r="A6118" s="198"/>
    </row>
    <row r="6119" spans="1:1" x14ac:dyDescent="0.25">
      <c r="A6119" s="169"/>
    </row>
    <row r="6120" spans="1:1" x14ac:dyDescent="0.25">
      <c r="A6120" s="198"/>
    </row>
    <row r="6121" spans="1:1" x14ac:dyDescent="0.25">
      <c r="A6121" s="198"/>
    </row>
    <row r="6122" spans="1:1" x14ac:dyDescent="0.25">
      <c r="A6122" s="169"/>
    </row>
    <row r="6123" spans="1:1" x14ac:dyDescent="0.25">
      <c r="A6123" s="198"/>
    </row>
    <row r="6124" spans="1:1" x14ac:dyDescent="0.25">
      <c r="A6124" s="198"/>
    </row>
    <row r="6125" spans="1:1" x14ac:dyDescent="0.25">
      <c r="A6125" s="169"/>
    </row>
    <row r="6126" spans="1:1" x14ac:dyDescent="0.25">
      <c r="A6126" s="198"/>
    </row>
    <row r="6127" spans="1:1" x14ac:dyDescent="0.25">
      <c r="A6127" s="198"/>
    </row>
    <row r="6128" spans="1:1" x14ac:dyDescent="0.25">
      <c r="A6128" s="169"/>
    </row>
    <row r="6129" spans="1:1" x14ac:dyDescent="0.25">
      <c r="A6129" s="198"/>
    </row>
    <row r="6130" spans="1:1" x14ac:dyDescent="0.25">
      <c r="A6130" s="198"/>
    </row>
    <row r="6131" spans="1:1" x14ac:dyDescent="0.25">
      <c r="A6131" s="169"/>
    </row>
    <row r="6132" spans="1:1" x14ac:dyDescent="0.25">
      <c r="A6132" s="198"/>
    </row>
    <row r="6133" spans="1:1" x14ac:dyDescent="0.25">
      <c r="A6133" s="198"/>
    </row>
    <row r="6134" spans="1:1" x14ac:dyDescent="0.25">
      <c r="A6134" s="169"/>
    </row>
    <row r="6135" spans="1:1" x14ac:dyDescent="0.25">
      <c r="A6135" s="198"/>
    </row>
    <row r="6136" spans="1:1" x14ac:dyDescent="0.25">
      <c r="A6136" s="198"/>
    </row>
    <row r="6137" spans="1:1" x14ac:dyDescent="0.25">
      <c r="A6137" s="169"/>
    </row>
    <row r="6138" spans="1:1" x14ac:dyDescent="0.25">
      <c r="A6138" s="198"/>
    </row>
    <row r="6139" spans="1:1" x14ac:dyDescent="0.25">
      <c r="A6139" s="198"/>
    </row>
    <row r="6140" spans="1:1" x14ac:dyDescent="0.25">
      <c r="A6140" s="169"/>
    </row>
    <row r="6141" spans="1:1" x14ac:dyDescent="0.25">
      <c r="A6141" s="198"/>
    </row>
    <row r="6142" spans="1:1" x14ac:dyDescent="0.25">
      <c r="A6142" s="198"/>
    </row>
    <row r="6143" spans="1:1" x14ac:dyDescent="0.25">
      <c r="A6143" s="169"/>
    </row>
    <row r="6144" spans="1:1" x14ac:dyDescent="0.25">
      <c r="A6144" s="198"/>
    </row>
    <row r="6145" spans="1:1" x14ac:dyDescent="0.25">
      <c r="A6145" s="198"/>
    </row>
    <row r="6146" spans="1:1" x14ac:dyDescent="0.25">
      <c r="A6146" s="169"/>
    </row>
    <row r="6147" spans="1:1" x14ac:dyDescent="0.25">
      <c r="A6147" s="198"/>
    </row>
    <row r="6148" spans="1:1" x14ac:dyDescent="0.25">
      <c r="A6148" s="198"/>
    </row>
    <row r="6149" spans="1:1" x14ac:dyDescent="0.25">
      <c r="A6149" s="169"/>
    </row>
    <row r="6150" spans="1:1" x14ac:dyDescent="0.25">
      <c r="A6150" s="198"/>
    </row>
    <row r="6151" spans="1:1" x14ac:dyDescent="0.25">
      <c r="A6151" s="198"/>
    </row>
    <row r="6152" spans="1:1" x14ac:dyDescent="0.25">
      <c r="A6152" s="169"/>
    </row>
    <row r="6153" spans="1:1" x14ac:dyDescent="0.25">
      <c r="A6153" s="198"/>
    </row>
    <row r="6154" spans="1:1" x14ac:dyDescent="0.25">
      <c r="A6154" s="198"/>
    </row>
    <row r="6155" spans="1:1" x14ac:dyDescent="0.25">
      <c r="A6155" s="169"/>
    </row>
    <row r="6156" spans="1:1" x14ac:dyDescent="0.25">
      <c r="A6156" s="198"/>
    </row>
    <row r="6157" spans="1:1" x14ac:dyDescent="0.25">
      <c r="A6157" s="198"/>
    </row>
    <row r="6158" spans="1:1" x14ac:dyDescent="0.25">
      <c r="A6158" s="169"/>
    </row>
    <row r="6159" spans="1:1" x14ac:dyDescent="0.25">
      <c r="A6159" s="198"/>
    </row>
    <row r="6160" spans="1:1" x14ac:dyDescent="0.25">
      <c r="A6160" s="198"/>
    </row>
    <row r="6161" spans="1:1" x14ac:dyDescent="0.25">
      <c r="A6161" s="169"/>
    </row>
    <row r="6162" spans="1:1" x14ac:dyDescent="0.25">
      <c r="A6162" s="198"/>
    </row>
    <row r="6163" spans="1:1" x14ac:dyDescent="0.25">
      <c r="A6163" s="198"/>
    </row>
    <row r="6164" spans="1:1" x14ac:dyDescent="0.25">
      <c r="A6164" s="169"/>
    </row>
    <row r="6165" spans="1:1" x14ac:dyDescent="0.25">
      <c r="A6165" s="198"/>
    </row>
    <row r="6166" spans="1:1" x14ac:dyDescent="0.25">
      <c r="A6166" s="198"/>
    </row>
    <row r="6167" spans="1:1" x14ac:dyDescent="0.25">
      <c r="A6167" s="169"/>
    </row>
    <row r="6168" spans="1:1" x14ac:dyDescent="0.25">
      <c r="A6168" s="198"/>
    </row>
    <row r="6169" spans="1:1" x14ac:dyDescent="0.25">
      <c r="A6169" s="198"/>
    </row>
    <row r="6170" spans="1:1" x14ac:dyDescent="0.25">
      <c r="A6170" s="169"/>
    </row>
    <row r="6171" spans="1:1" x14ac:dyDescent="0.25">
      <c r="A6171" s="198"/>
    </row>
    <row r="6172" spans="1:1" x14ac:dyDescent="0.25">
      <c r="A6172" s="198"/>
    </row>
    <row r="6173" spans="1:1" x14ac:dyDescent="0.25">
      <c r="A6173" s="169"/>
    </row>
    <row r="6174" spans="1:1" x14ac:dyDescent="0.25">
      <c r="A6174" s="198"/>
    </row>
    <row r="6175" spans="1:1" x14ac:dyDescent="0.25">
      <c r="A6175" s="198"/>
    </row>
    <row r="6176" spans="1:1" x14ac:dyDescent="0.25">
      <c r="A6176" s="169"/>
    </row>
    <row r="6177" spans="1:1" x14ac:dyDescent="0.25">
      <c r="A6177" s="198"/>
    </row>
    <row r="6178" spans="1:1" x14ac:dyDescent="0.25">
      <c r="A6178" s="198"/>
    </row>
    <row r="6179" spans="1:1" x14ac:dyDescent="0.25">
      <c r="A6179" s="169"/>
    </row>
    <row r="6180" spans="1:1" x14ac:dyDescent="0.25">
      <c r="A6180" s="198"/>
    </row>
    <row r="6181" spans="1:1" x14ac:dyDescent="0.25">
      <c r="A6181" s="198"/>
    </row>
    <row r="6182" spans="1:1" x14ac:dyDescent="0.25">
      <c r="A6182" s="169"/>
    </row>
    <row r="6183" spans="1:1" x14ac:dyDescent="0.25">
      <c r="A6183" s="198"/>
    </row>
    <row r="6184" spans="1:1" x14ac:dyDescent="0.25">
      <c r="A6184" s="198"/>
    </row>
    <row r="6185" spans="1:1" x14ac:dyDescent="0.25">
      <c r="A6185" s="169"/>
    </row>
    <row r="6186" spans="1:1" x14ac:dyDescent="0.25">
      <c r="A6186" s="198"/>
    </row>
    <row r="6187" spans="1:1" x14ac:dyDescent="0.25">
      <c r="A6187" s="198"/>
    </row>
    <row r="6188" spans="1:1" x14ac:dyDescent="0.25">
      <c r="A6188" s="169"/>
    </row>
    <row r="6189" spans="1:1" x14ac:dyDescent="0.25">
      <c r="A6189" s="198"/>
    </row>
    <row r="6190" spans="1:1" x14ac:dyDescent="0.25">
      <c r="A6190" s="198"/>
    </row>
    <row r="6191" spans="1:1" x14ac:dyDescent="0.25">
      <c r="A6191" s="169"/>
    </row>
    <row r="6192" spans="1:1" x14ac:dyDescent="0.25">
      <c r="A6192" s="198"/>
    </row>
    <row r="6193" spans="1:1" x14ac:dyDescent="0.25">
      <c r="A6193" s="198"/>
    </row>
    <row r="6194" spans="1:1" x14ac:dyDescent="0.25">
      <c r="A6194" s="169"/>
    </row>
    <row r="6195" spans="1:1" x14ac:dyDescent="0.25">
      <c r="A6195" s="198"/>
    </row>
    <row r="6196" spans="1:1" x14ac:dyDescent="0.25">
      <c r="A6196" s="198"/>
    </row>
    <row r="6197" spans="1:1" x14ac:dyDescent="0.25">
      <c r="A6197" s="169"/>
    </row>
    <row r="6198" spans="1:1" x14ac:dyDescent="0.25">
      <c r="A6198" s="198"/>
    </row>
    <row r="6199" spans="1:1" x14ac:dyDescent="0.25">
      <c r="A6199" s="198"/>
    </row>
    <row r="6200" spans="1:1" x14ac:dyDescent="0.25">
      <c r="A6200" s="169"/>
    </row>
    <row r="6201" spans="1:1" x14ac:dyDescent="0.25">
      <c r="A6201" s="198"/>
    </row>
    <row r="6202" spans="1:1" x14ac:dyDescent="0.25">
      <c r="A6202" s="198"/>
    </row>
    <row r="6203" spans="1:1" x14ac:dyDescent="0.25">
      <c r="A6203" s="169"/>
    </row>
    <row r="6204" spans="1:1" x14ac:dyDescent="0.25">
      <c r="A6204" s="198"/>
    </row>
    <row r="6205" spans="1:1" x14ac:dyDescent="0.25">
      <c r="A6205" s="198"/>
    </row>
    <row r="6206" spans="1:1" x14ac:dyDescent="0.25">
      <c r="A6206" s="169"/>
    </row>
    <row r="6207" spans="1:1" x14ac:dyDescent="0.25">
      <c r="A6207" s="198"/>
    </row>
    <row r="6208" spans="1:1" x14ac:dyDescent="0.25">
      <c r="A6208" s="198"/>
    </row>
    <row r="6209" spans="1:1" x14ac:dyDescent="0.25">
      <c r="A6209" s="169"/>
    </row>
    <row r="6210" spans="1:1" x14ac:dyDescent="0.25">
      <c r="A6210" s="198"/>
    </row>
    <row r="6211" spans="1:1" x14ac:dyDescent="0.25">
      <c r="A6211" s="198"/>
    </row>
    <row r="6212" spans="1:1" x14ac:dyDescent="0.25">
      <c r="A6212" s="169"/>
    </row>
    <row r="6213" spans="1:1" x14ac:dyDescent="0.25">
      <c r="A6213" s="198"/>
    </row>
    <row r="6214" spans="1:1" x14ac:dyDescent="0.25">
      <c r="A6214" s="198"/>
    </row>
    <row r="6215" spans="1:1" x14ac:dyDescent="0.25">
      <c r="A6215" s="169"/>
    </row>
    <row r="6216" spans="1:1" x14ac:dyDescent="0.25">
      <c r="A6216" s="198"/>
    </row>
    <row r="6217" spans="1:1" x14ac:dyDescent="0.25">
      <c r="A6217" s="198"/>
    </row>
    <row r="6218" spans="1:1" x14ac:dyDescent="0.25">
      <c r="A6218" s="169"/>
    </row>
    <row r="6219" spans="1:1" x14ac:dyDescent="0.25">
      <c r="A6219" s="198"/>
    </row>
    <row r="6220" spans="1:1" x14ac:dyDescent="0.25">
      <c r="A6220" s="198"/>
    </row>
    <row r="6221" spans="1:1" x14ac:dyDescent="0.25">
      <c r="A6221" s="169"/>
    </row>
    <row r="6222" spans="1:1" x14ac:dyDescent="0.25">
      <c r="A6222" s="198"/>
    </row>
    <row r="6223" spans="1:1" x14ac:dyDescent="0.25">
      <c r="A6223" s="198"/>
    </row>
    <row r="6224" spans="1:1" x14ac:dyDescent="0.25">
      <c r="A6224" s="169"/>
    </row>
    <row r="6225" spans="1:1" x14ac:dyDescent="0.25">
      <c r="A6225" s="198"/>
    </row>
    <row r="6226" spans="1:1" x14ac:dyDescent="0.25">
      <c r="A6226" s="198"/>
    </row>
    <row r="6227" spans="1:1" x14ac:dyDescent="0.25">
      <c r="A6227" s="169"/>
    </row>
    <row r="6228" spans="1:1" x14ac:dyDescent="0.25">
      <c r="A6228" s="198"/>
    </row>
    <row r="6229" spans="1:1" x14ac:dyDescent="0.25">
      <c r="A6229" s="198"/>
    </row>
    <row r="6230" spans="1:1" x14ac:dyDescent="0.25">
      <c r="A6230" s="169"/>
    </row>
    <row r="6231" spans="1:1" x14ac:dyDescent="0.25">
      <c r="A6231" s="198"/>
    </row>
    <row r="6232" spans="1:1" x14ac:dyDescent="0.25">
      <c r="A6232" s="198"/>
    </row>
    <row r="6233" spans="1:1" x14ac:dyDescent="0.25">
      <c r="A6233" s="169"/>
    </row>
    <row r="6234" spans="1:1" x14ac:dyDescent="0.25">
      <c r="A6234" s="198"/>
    </row>
    <row r="6235" spans="1:1" x14ac:dyDescent="0.25">
      <c r="A6235" s="198"/>
    </row>
    <row r="6236" spans="1:1" x14ac:dyDescent="0.25">
      <c r="A6236" s="169"/>
    </row>
    <row r="6237" spans="1:1" x14ac:dyDescent="0.25">
      <c r="A6237" s="198"/>
    </row>
    <row r="6238" spans="1:1" x14ac:dyDescent="0.25">
      <c r="A6238" s="198"/>
    </row>
    <row r="6239" spans="1:1" x14ac:dyDescent="0.25">
      <c r="A6239" s="169"/>
    </row>
    <row r="6240" spans="1:1" x14ac:dyDescent="0.25">
      <c r="A6240" s="198"/>
    </row>
    <row r="6241" spans="1:1" x14ac:dyDescent="0.25">
      <c r="A6241" s="198"/>
    </row>
    <row r="6242" spans="1:1" x14ac:dyDescent="0.25">
      <c r="A6242" s="169"/>
    </row>
    <row r="6243" spans="1:1" x14ac:dyDescent="0.25">
      <c r="A6243" s="198"/>
    </row>
    <row r="6244" spans="1:1" x14ac:dyDescent="0.25">
      <c r="A6244" s="198"/>
    </row>
    <row r="6245" spans="1:1" x14ac:dyDescent="0.25">
      <c r="A6245" s="169"/>
    </row>
    <row r="6246" spans="1:1" x14ac:dyDescent="0.25">
      <c r="A6246" s="198"/>
    </row>
    <row r="6247" spans="1:1" x14ac:dyDescent="0.25">
      <c r="A6247" s="198"/>
    </row>
    <row r="6248" spans="1:1" x14ac:dyDescent="0.25">
      <c r="A6248" s="169"/>
    </row>
    <row r="6249" spans="1:1" x14ac:dyDescent="0.25">
      <c r="A6249" s="198"/>
    </row>
    <row r="6250" spans="1:1" x14ac:dyDescent="0.25">
      <c r="A6250" s="198"/>
    </row>
    <row r="6251" spans="1:1" x14ac:dyDescent="0.25">
      <c r="A6251" s="169"/>
    </row>
    <row r="6252" spans="1:1" x14ac:dyDescent="0.25">
      <c r="A6252" s="198"/>
    </row>
    <row r="6253" spans="1:1" x14ac:dyDescent="0.25">
      <c r="A6253" s="198"/>
    </row>
    <row r="6254" spans="1:1" x14ac:dyDescent="0.25">
      <c r="A6254" s="169"/>
    </row>
    <row r="6255" spans="1:1" x14ac:dyDescent="0.25">
      <c r="A6255" s="198"/>
    </row>
    <row r="6256" spans="1:1" x14ac:dyDescent="0.25">
      <c r="A6256" s="198"/>
    </row>
    <row r="6257" spans="1:1" x14ac:dyDescent="0.25">
      <c r="A6257" s="169"/>
    </row>
    <row r="6258" spans="1:1" x14ac:dyDescent="0.25">
      <c r="A6258" s="198"/>
    </row>
    <row r="6259" spans="1:1" x14ac:dyDescent="0.25">
      <c r="A6259" s="198"/>
    </row>
    <row r="6260" spans="1:1" x14ac:dyDescent="0.25">
      <c r="A6260" s="169"/>
    </row>
    <row r="6261" spans="1:1" x14ac:dyDescent="0.25">
      <c r="A6261" s="198"/>
    </row>
    <row r="6262" spans="1:1" x14ac:dyDescent="0.25">
      <c r="A6262" s="198"/>
    </row>
    <row r="6263" spans="1:1" x14ac:dyDescent="0.25">
      <c r="A6263" s="169"/>
    </row>
    <row r="6264" spans="1:1" x14ac:dyDescent="0.25">
      <c r="A6264" s="198"/>
    </row>
    <row r="6265" spans="1:1" x14ac:dyDescent="0.25">
      <c r="A6265" s="198"/>
    </row>
    <row r="6266" spans="1:1" x14ac:dyDescent="0.25">
      <c r="A6266" s="169"/>
    </row>
    <row r="6267" spans="1:1" x14ac:dyDescent="0.25">
      <c r="A6267" s="198"/>
    </row>
    <row r="6268" spans="1:1" x14ac:dyDescent="0.25">
      <c r="A6268" s="198"/>
    </row>
    <row r="6269" spans="1:1" x14ac:dyDescent="0.25">
      <c r="A6269" s="169"/>
    </row>
    <row r="6270" spans="1:1" x14ac:dyDescent="0.25">
      <c r="A6270" s="198"/>
    </row>
    <row r="6271" spans="1:1" x14ac:dyDescent="0.25">
      <c r="A6271" s="198"/>
    </row>
    <row r="6272" spans="1:1" x14ac:dyDescent="0.25">
      <c r="A6272" s="169"/>
    </row>
    <row r="6273" spans="1:1" x14ac:dyDescent="0.25">
      <c r="A6273" s="198"/>
    </row>
    <row r="6274" spans="1:1" x14ac:dyDescent="0.25">
      <c r="A6274" s="198"/>
    </row>
    <row r="6275" spans="1:1" x14ac:dyDescent="0.25">
      <c r="A6275" s="169"/>
    </row>
    <row r="6276" spans="1:1" x14ac:dyDescent="0.25">
      <c r="A6276" s="198"/>
    </row>
    <row r="6277" spans="1:1" x14ac:dyDescent="0.25">
      <c r="A6277" s="198"/>
    </row>
    <row r="6278" spans="1:1" x14ac:dyDescent="0.25">
      <c r="A6278" s="169"/>
    </row>
    <row r="6279" spans="1:1" x14ac:dyDescent="0.25">
      <c r="A6279" s="198"/>
    </row>
    <row r="6280" spans="1:1" x14ac:dyDescent="0.25">
      <c r="A6280" s="198"/>
    </row>
    <row r="6281" spans="1:1" x14ac:dyDescent="0.25">
      <c r="A6281" s="169"/>
    </row>
    <row r="6282" spans="1:1" x14ac:dyDescent="0.25">
      <c r="A6282" s="198"/>
    </row>
    <row r="6283" spans="1:1" x14ac:dyDescent="0.25">
      <c r="A6283" s="198"/>
    </row>
    <row r="6284" spans="1:1" x14ac:dyDescent="0.25">
      <c r="A6284" s="169"/>
    </row>
    <row r="6285" spans="1:1" x14ac:dyDescent="0.25">
      <c r="A6285" s="198"/>
    </row>
    <row r="6286" spans="1:1" x14ac:dyDescent="0.25">
      <c r="A6286" s="198"/>
    </row>
    <row r="6287" spans="1:1" x14ac:dyDescent="0.25">
      <c r="A6287" s="169"/>
    </row>
    <row r="6288" spans="1:1" x14ac:dyDescent="0.25">
      <c r="A6288" s="198"/>
    </row>
    <row r="6289" spans="1:1" x14ac:dyDescent="0.25">
      <c r="A6289" s="198"/>
    </row>
    <row r="6290" spans="1:1" x14ac:dyDescent="0.25">
      <c r="A6290" s="169"/>
    </row>
    <row r="6291" spans="1:1" x14ac:dyDescent="0.25">
      <c r="A6291" s="198"/>
    </row>
    <row r="6292" spans="1:1" x14ac:dyDescent="0.25">
      <c r="A6292" s="198"/>
    </row>
    <row r="6293" spans="1:1" x14ac:dyDescent="0.25">
      <c r="A6293" s="169"/>
    </row>
    <row r="6294" spans="1:1" x14ac:dyDescent="0.25">
      <c r="A6294" s="198"/>
    </row>
    <row r="6295" spans="1:1" x14ac:dyDescent="0.25">
      <c r="A6295" s="198"/>
    </row>
    <row r="6296" spans="1:1" x14ac:dyDescent="0.25">
      <c r="A6296" s="169"/>
    </row>
    <row r="6297" spans="1:1" x14ac:dyDescent="0.25">
      <c r="A6297" s="198"/>
    </row>
    <row r="6298" spans="1:1" x14ac:dyDescent="0.25">
      <c r="A6298" s="198"/>
    </row>
    <row r="6299" spans="1:1" x14ac:dyDescent="0.25">
      <c r="A6299" s="169"/>
    </row>
    <row r="6300" spans="1:1" x14ac:dyDescent="0.25">
      <c r="A6300" s="198"/>
    </row>
    <row r="6301" spans="1:1" x14ac:dyDescent="0.25">
      <c r="A6301" s="198"/>
    </row>
    <row r="6302" spans="1:1" x14ac:dyDescent="0.25">
      <c r="A6302" s="169"/>
    </row>
    <row r="6303" spans="1:1" x14ac:dyDescent="0.25">
      <c r="A6303" s="198"/>
    </row>
    <row r="6304" spans="1:1" x14ac:dyDescent="0.25">
      <c r="A6304" s="198"/>
    </row>
    <row r="6305" spans="1:1" x14ac:dyDescent="0.25">
      <c r="A6305" s="169"/>
    </row>
    <row r="6306" spans="1:1" x14ac:dyDescent="0.25">
      <c r="A6306" s="198"/>
    </row>
    <row r="6307" spans="1:1" x14ac:dyDescent="0.25">
      <c r="A6307" s="198"/>
    </row>
    <row r="6308" spans="1:1" x14ac:dyDescent="0.25">
      <c r="A6308" s="169"/>
    </row>
    <row r="6309" spans="1:1" x14ac:dyDescent="0.25">
      <c r="A6309" s="198"/>
    </row>
    <row r="6310" spans="1:1" x14ac:dyDescent="0.25">
      <c r="A6310" s="198"/>
    </row>
    <row r="6311" spans="1:1" x14ac:dyDescent="0.25">
      <c r="A6311" s="169"/>
    </row>
    <row r="6312" spans="1:1" x14ac:dyDescent="0.25">
      <c r="A6312" s="198"/>
    </row>
    <row r="6313" spans="1:1" x14ac:dyDescent="0.25">
      <c r="A6313" s="198"/>
    </row>
    <row r="6314" spans="1:1" x14ac:dyDescent="0.25">
      <c r="A6314" s="169"/>
    </row>
    <row r="6315" spans="1:1" x14ac:dyDescent="0.25">
      <c r="A6315" s="198"/>
    </row>
    <row r="6316" spans="1:1" x14ac:dyDescent="0.25">
      <c r="A6316" s="198"/>
    </row>
    <row r="6317" spans="1:1" x14ac:dyDescent="0.25">
      <c r="A6317" s="169"/>
    </row>
    <row r="6318" spans="1:1" x14ac:dyDescent="0.25">
      <c r="A6318" s="198"/>
    </row>
    <row r="6319" spans="1:1" x14ac:dyDescent="0.25">
      <c r="A6319" s="198"/>
    </row>
    <row r="6320" spans="1:1" x14ac:dyDescent="0.25">
      <c r="A6320" s="169"/>
    </row>
    <row r="6321" spans="1:1" x14ac:dyDescent="0.25">
      <c r="A6321" s="198"/>
    </row>
    <row r="6322" spans="1:1" x14ac:dyDescent="0.25">
      <c r="A6322" s="198"/>
    </row>
    <row r="6323" spans="1:1" x14ac:dyDescent="0.25">
      <c r="A6323" s="169"/>
    </row>
    <row r="6324" spans="1:1" x14ac:dyDescent="0.25">
      <c r="A6324" s="198"/>
    </row>
    <row r="6325" spans="1:1" x14ac:dyDescent="0.25">
      <c r="A6325" s="198"/>
    </row>
    <row r="6326" spans="1:1" x14ac:dyDescent="0.25">
      <c r="A6326" s="169"/>
    </row>
    <row r="6327" spans="1:1" x14ac:dyDescent="0.25">
      <c r="A6327" s="198"/>
    </row>
    <row r="6328" spans="1:1" x14ac:dyDescent="0.25">
      <c r="A6328" s="198"/>
    </row>
    <row r="6329" spans="1:1" x14ac:dyDescent="0.25">
      <c r="A6329" s="169"/>
    </row>
    <row r="6330" spans="1:1" x14ac:dyDescent="0.25">
      <c r="A6330" s="198"/>
    </row>
    <row r="6331" spans="1:1" x14ac:dyDescent="0.25">
      <c r="A6331" s="198"/>
    </row>
    <row r="6332" spans="1:1" x14ac:dyDescent="0.25">
      <c r="A6332" s="169"/>
    </row>
    <row r="6333" spans="1:1" x14ac:dyDescent="0.25">
      <c r="A6333" s="198"/>
    </row>
    <row r="6334" spans="1:1" x14ac:dyDescent="0.25">
      <c r="A6334" s="198"/>
    </row>
    <row r="6335" spans="1:1" x14ac:dyDescent="0.25">
      <c r="A6335" s="169"/>
    </row>
    <row r="6336" spans="1:1" x14ac:dyDescent="0.25">
      <c r="A6336" s="198"/>
    </row>
    <row r="6337" spans="1:1" x14ac:dyDescent="0.25">
      <c r="A6337" s="198"/>
    </row>
    <row r="6338" spans="1:1" x14ac:dyDescent="0.25">
      <c r="A6338" s="169"/>
    </row>
    <row r="6339" spans="1:1" x14ac:dyDescent="0.25">
      <c r="A6339" s="198"/>
    </row>
    <row r="6340" spans="1:1" x14ac:dyDescent="0.25">
      <c r="A6340" s="198"/>
    </row>
    <row r="6341" spans="1:1" x14ac:dyDescent="0.25">
      <c r="A6341" s="169"/>
    </row>
    <row r="6342" spans="1:1" x14ac:dyDescent="0.25">
      <c r="A6342" s="198"/>
    </row>
    <row r="6343" spans="1:1" x14ac:dyDescent="0.25">
      <c r="A6343" s="198"/>
    </row>
    <row r="6344" spans="1:1" x14ac:dyDescent="0.25">
      <c r="A6344" s="169"/>
    </row>
    <row r="6345" spans="1:1" x14ac:dyDescent="0.25">
      <c r="A6345" s="198"/>
    </row>
    <row r="6346" spans="1:1" x14ac:dyDescent="0.25">
      <c r="A6346" s="198"/>
    </row>
    <row r="6347" spans="1:1" x14ac:dyDescent="0.25">
      <c r="A6347" s="169"/>
    </row>
    <row r="6348" spans="1:1" x14ac:dyDescent="0.25">
      <c r="A6348" s="198"/>
    </row>
    <row r="6349" spans="1:1" x14ac:dyDescent="0.25">
      <c r="A6349" s="198"/>
    </row>
    <row r="6350" spans="1:1" x14ac:dyDescent="0.25">
      <c r="A6350" s="169"/>
    </row>
    <row r="6351" spans="1:1" x14ac:dyDescent="0.25">
      <c r="A6351" s="198"/>
    </row>
    <row r="6352" spans="1:1" x14ac:dyDescent="0.25">
      <c r="A6352" s="198"/>
    </row>
    <row r="6353" spans="1:1" x14ac:dyDescent="0.25">
      <c r="A6353" s="169"/>
    </row>
    <row r="6354" spans="1:1" x14ac:dyDescent="0.25">
      <c r="A6354" s="198"/>
    </row>
    <row r="6355" spans="1:1" x14ac:dyDescent="0.25">
      <c r="A6355" s="198"/>
    </row>
    <row r="6356" spans="1:1" x14ac:dyDescent="0.25">
      <c r="A6356" s="169"/>
    </row>
    <row r="6357" spans="1:1" x14ac:dyDescent="0.25">
      <c r="A6357" s="198"/>
    </row>
    <row r="6358" spans="1:1" x14ac:dyDescent="0.25">
      <c r="A6358" s="198"/>
    </row>
    <row r="6359" spans="1:1" x14ac:dyDescent="0.25">
      <c r="A6359" s="169"/>
    </row>
    <row r="6360" spans="1:1" x14ac:dyDescent="0.25">
      <c r="A6360" s="198"/>
    </row>
    <row r="6361" spans="1:1" x14ac:dyDescent="0.25">
      <c r="A6361" s="198"/>
    </row>
    <row r="6362" spans="1:1" x14ac:dyDescent="0.25">
      <c r="A6362" s="169"/>
    </row>
    <row r="6363" spans="1:1" x14ac:dyDescent="0.25">
      <c r="A6363" s="198"/>
    </row>
    <row r="6364" spans="1:1" x14ac:dyDescent="0.25">
      <c r="A6364" s="198"/>
    </row>
    <row r="6365" spans="1:1" x14ac:dyDescent="0.25">
      <c r="A6365" s="169"/>
    </row>
    <row r="6366" spans="1:1" x14ac:dyDescent="0.25">
      <c r="A6366" s="198"/>
    </row>
    <row r="6367" spans="1:1" x14ac:dyDescent="0.25">
      <c r="A6367" s="198"/>
    </row>
    <row r="6368" spans="1:1" x14ac:dyDescent="0.25">
      <c r="A6368" s="169"/>
    </row>
    <row r="6369" spans="1:1" x14ac:dyDescent="0.25">
      <c r="A6369" s="198"/>
    </row>
    <row r="6370" spans="1:1" x14ac:dyDescent="0.25">
      <c r="A6370" s="198"/>
    </row>
    <row r="6371" spans="1:1" x14ac:dyDescent="0.25">
      <c r="A6371" s="169"/>
    </row>
    <row r="6372" spans="1:1" x14ac:dyDescent="0.25">
      <c r="A6372" s="198"/>
    </row>
    <row r="6373" spans="1:1" x14ac:dyDescent="0.25">
      <c r="A6373" s="198"/>
    </row>
    <row r="6374" spans="1:1" x14ac:dyDescent="0.25">
      <c r="A6374" s="169"/>
    </row>
    <row r="6375" spans="1:1" x14ac:dyDescent="0.25">
      <c r="A6375" s="198"/>
    </row>
    <row r="6376" spans="1:1" x14ac:dyDescent="0.25">
      <c r="A6376" s="198"/>
    </row>
    <row r="6377" spans="1:1" x14ac:dyDescent="0.25">
      <c r="A6377" s="169"/>
    </row>
    <row r="6378" spans="1:1" x14ac:dyDescent="0.25">
      <c r="A6378" s="198"/>
    </row>
    <row r="6379" spans="1:1" x14ac:dyDescent="0.25">
      <c r="A6379" s="198"/>
    </row>
    <row r="6380" spans="1:1" x14ac:dyDescent="0.25">
      <c r="A6380" s="169"/>
    </row>
    <row r="6381" spans="1:1" x14ac:dyDescent="0.25">
      <c r="A6381" s="198"/>
    </row>
    <row r="6382" spans="1:1" x14ac:dyDescent="0.25">
      <c r="A6382" s="198"/>
    </row>
    <row r="6383" spans="1:1" x14ac:dyDescent="0.25">
      <c r="A6383" s="169"/>
    </row>
    <row r="6384" spans="1:1" x14ac:dyDescent="0.25">
      <c r="A6384" s="198"/>
    </row>
    <row r="6385" spans="1:1" x14ac:dyDescent="0.25">
      <c r="A6385" s="198"/>
    </row>
    <row r="6386" spans="1:1" x14ac:dyDescent="0.25">
      <c r="A6386" s="169"/>
    </row>
    <row r="6387" spans="1:1" x14ac:dyDescent="0.25">
      <c r="A6387" s="198"/>
    </row>
    <row r="6388" spans="1:1" x14ac:dyDescent="0.25">
      <c r="A6388" s="198"/>
    </row>
    <row r="6389" spans="1:1" x14ac:dyDescent="0.25">
      <c r="A6389" s="169"/>
    </row>
    <row r="6390" spans="1:1" x14ac:dyDescent="0.25">
      <c r="A6390" s="198"/>
    </row>
    <row r="6391" spans="1:1" x14ac:dyDescent="0.25">
      <c r="A6391" s="198"/>
    </row>
    <row r="6392" spans="1:1" x14ac:dyDescent="0.25">
      <c r="A6392" s="169"/>
    </row>
    <row r="6393" spans="1:1" x14ac:dyDescent="0.25">
      <c r="A6393" s="198"/>
    </row>
    <row r="6394" spans="1:1" x14ac:dyDescent="0.25">
      <c r="A6394" s="198"/>
    </row>
    <row r="6395" spans="1:1" x14ac:dyDescent="0.25">
      <c r="A6395" s="169"/>
    </row>
    <row r="6396" spans="1:1" x14ac:dyDescent="0.25">
      <c r="A6396" s="198"/>
    </row>
    <row r="6397" spans="1:1" x14ac:dyDescent="0.25">
      <c r="A6397" s="198"/>
    </row>
    <row r="6398" spans="1:1" x14ac:dyDescent="0.25">
      <c r="A6398" s="169"/>
    </row>
    <row r="6399" spans="1:1" x14ac:dyDescent="0.25">
      <c r="A6399" s="198"/>
    </row>
    <row r="6400" spans="1:1" x14ac:dyDescent="0.25">
      <c r="A6400" s="198"/>
    </row>
    <row r="6401" spans="1:1" x14ac:dyDescent="0.25">
      <c r="A6401" s="169"/>
    </row>
    <row r="6402" spans="1:1" x14ac:dyDescent="0.25">
      <c r="A6402" s="198"/>
    </row>
    <row r="6403" spans="1:1" x14ac:dyDescent="0.25">
      <c r="A6403" s="198"/>
    </row>
    <row r="6404" spans="1:1" x14ac:dyDescent="0.25">
      <c r="A6404" s="169"/>
    </row>
    <row r="6405" spans="1:1" x14ac:dyDescent="0.25">
      <c r="A6405" s="198"/>
    </row>
    <row r="6406" spans="1:1" x14ac:dyDescent="0.25">
      <c r="A6406" s="198"/>
    </row>
    <row r="6407" spans="1:1" x14ac:dyDescent="0.25">
      <c r="A6407" s="169"/>
    </row>
    <row r="6408" spans="1:1" x14ac:dyDescent="0.25">
      <c r="A6408" s="198"/>
    </row>
    <row r="6409" spans="1:1" x14ac:dyDescent="0.25">
      <c r="A6409" s="198"/>
    </row>
    <row r="6410" spans="1:1" x14ac:dyDescent="0.25">
      <c r="A6410" s="169"/>
    </row>
    <row r="6411" spans="1:1" x14ac:dyDescent="0.25">
      <c r="A6411" s="198"/>
    </row>
    <row r="6412" spans="1:1" x14ac:dyDescent="0.25">
      <c r="A6412" s="198"/>
    </row>
    <row r="6413" spans="1:1" x14ac:dyDescent="0.25">
      <c r="A6413" s="169"/>
    </row>
    <row r="6414" spans="1:1" x14ac:dyDescent="0.25">
      <c r="A6414" s="198"/>
    </row>
    <row r="6415" spans="1:1" x14ac:dyDescent="0.25">
      <c r="A6415" s="198"/>
    </row>
    <row r="6416" spans="1:1" x14ac:dyDescent="0.25">
      <c r="A6416" s="169"/>
    </row>
    <row r="6417" spans="1:1" x14ac:dyDescent="0.25">
      <c r="A6417" s="198"/>
    </row>
    <row r="6418" spans="1:1" x14ac:dyDescent="0.25">
      <c r="A6418" s="198"/>
    </row>
    <row r="6419" spans="1:1" x14ac:dyDescent="0.25">
      <c r="A6419" s="169"/>
    </row>
    <row r="6420" spans="1:1" x14ac:dyDescent="0.25">
      <c r="A6420" s="198"/>
    </row>
    <row r="6421" spans="1:1" x14ac:dyDescent="0.25">
      <c r="A6421" s="198"/>
    </row>
    <row r="6422" spans="1:1" x14ac:dyDescent="0.25">
      <c r="A6422" s="169"/>
    </row>
    <row r="6423" spans="1:1" x14ac:dyDescent="0.25">
      <c r="A6423" s="198"/>
    </row>
    <row r="6424" spans="1:1" x14ac:dyDescent="0.25">
      <c r="A6424" s="198"/>
    </row>
    <row r="6425" spans="1:1" x14ac:dyDescent="0.25">
      <c r="A6425" s="169"/>
    </row>
    <row r="6426" spans="1:1" x14ac:dyDescent="0.25">
      <c r="A6426" s="198"/>
    </row>
    <row r="6427" spans="1:1" x14ac:dyDescent="0.25">
      <c r="A6427" s="198"/>
    </row>
    <row r="6428" spans="1:1" x14ac:dyDescent="0.25">
      <c r="A6428" s="169"/>
    </row>
    <row r="6429" spans="1:1" x14ac:dyDescent="0.25">
      <c r="A6429" s="198"/>
    </row>
    <row r="6430" spans="1:1" x14ac:dyDescent="0.25">
      <c r="A6430" s="198"/>
    </row>
    <row r="6431" spans="1:1" x14ac:dyDescent="0.25">
      <c r="A6431" s="169"/>
    </row>
    <row r="6432" spans="1:1" x14ac:dyDescent="0.25">
      <c r="A6432" s="198"/>
    </row>
    <row r="6433" spans="1:1" x14ac:dyDescent="0.25">
      <c r="A6433" s="198"/>
    </row>
    <row r="6434" spans="1:1" x14ac:dyDescent="0.25">
      <c r="A6434" s="169"/>
    </row>
    <row r="6435" spans="1:1" x14ac:dyDescent="0.25">
      <c r="A6435" s="198"/>
    </row>
    <row r="6436" spans="1:1" x14ac:dyDescent="0.25">
      <c r="A6436" s="198"/>
    </row>
    <row r="6437" spans="1:1" x14ac:dyDescent="0.25">
      <c r="A6437" s="169"/>
    </row>
    <row r="6438" spans="1:1" x14ac:dyDescent="0.25">
      <c r="A6438" s="198"/>
    </row>
    <row r="6439" spans="1:1" x14ac:dyDescent="0.25">
      <c r="A6439" s="198"/>
    </row>
    <row r="6440" spans="1:1" x14ac:dyDescent="0.25">
      <c r="A6440" s="169"/>
    </row>
    <row r="6441" spans="1:1" x14ac:dyDescent="0.25">
      <c r="A6441" s="198"/>
    </row>
    <row r="6442" spans="1:1" x14ac:dyDescent="0.25">
      <c r="A6442" s="198"/>
    </row>
    <row r="6443" spans="1:1" x14ac:dyDescent="0.25">
      <c r="A6443" s="169"/>
    </row>
    <row r="6444" spans="1:1" x14ac:dyDescent="0.25">
      <c r="A6444" s="198"/>
    </row>
    <row r="6445" spans="1:1" x14ac:dyDescent="0.25">
      <c r="A6445" s="198"/>
    </row>
    <row r="6446" spans="1:1" x14ac:dyDescent="0.25">
      <c r="A6446" s="169"/>
    </row>
    <row r="6447" spans="1:1" x14ac:dyDescent="0.25">
      <c r="A6447" s="198"/>
    </row>
    <row r="6448" spans="1:1" x14ac:dyDescent="0.25">
      <c r="A6448" s="198"/>
    </row>
    <row r="6449" spans="1:1" x14ac:dyDescent="0.25">
      <c r="A6449" s="169"/>
    </row>
    <row r="6450" spans="1:1" x14ac:dyDescent="0.25">
      <c r="A6450" s="198"/>
    </row>
    <row r="6451" spans="1:1" x14ac:dyDescent="0.25">
      <c r="A6451" s="198"/>
    </row>
    <row r="6452" spans="1:1" x14ac:dyDescent="0.25">
      <c r="A6452" s="169"/>
    </row>
    <row r="6453" spans="1:1" x14ac:dyDescent="0.25">
      <c r="A6453" s="198"/>
    </row>
    <row r="6454" spans="1:1" x14ac:dyDescent="0.25">
      <c r="A6454" s="198"/>
    </row>
    <row r="6455" spans="1:1" x14ac:dyDescent="0.25">
      <c r="A6455" s="169"/>
    </row>
    <row r="6456" spans="1:1" x14ac:dyDescent="0.25">
      <c r="A6456" s="198"/>
    </row>
    <row r="6457" spans="1:1" x14ac:dyDescent="0.25">
      <c r="A6457" s="198"/>
    </row>
    <row r="6458" spans="1:1" x14ac:dyDescent="0.25">
      <c r="A6458" s="169"/>
    </row>
    <row r="6459" spans="1:1" x14ac:dyDescent="0.25">
      <c r="A6459" s="198"/>
    </row>
    <row r="6460" spans="1:1" x14ac:dyDescent="0.25">
      <c r="A6460" s="198"/>
    </row>
    <row r="6461" spans="1:1" x14ac:dyDescent="0.25">
      <c r="A6461" s="169"/>
    </row>
    <row r="6462" spans="1:1" x14ac:dyDescent="0.25">
      <c r="A6462" s="198"/>
    </row>
    <row r="6463" spans="1:1" x14ac:dyDescent="0.25">
      <c r="A6463" s="198"/>
    </row>
    <row r="6464" spans="1:1" x14ac:dyDescent="0.25">
      <c r="A6464" s="169"/>
    </row>
    <row r="6465" spans="1:1" x14ac:dyDescent="0.25">
      <c r="A6465" s="198"/>
    </row>
    <row r="6466" spans="1:1" x14ac:dyDescent="0.25">
      <c r="A6466" s="198"/>
    </row>
    <row r="6467" spans="1:1" x14ac:dyDescent="0.25">
      <c r="A6467" s="169"/>
    </row>
    <row r="6468" spans="1:1" x14ac:dyDescent="0.25">
      <c r="A6468" s="198"/>
    </row>
    <row r="6469" spans="1:1" x14ac:dyDescent="0.25">
      <c r="A6469" s="198"/>
    </row>
    <row r="6470" spans="1:1" x14ac:dyDescent="0.25">
      <c r="A6470" s="169"/>
    </row>
    <row r="6471" spans="1:1" x14ac:dyDescent="0.25">
      <c r="A6471" s="198"/>
    </row>
    <row r="6472" spans="1:1" x14ac:dyDescent="0.25">
      <c r="A6472" s="198"/>
    </row>
    <row r="6473" spans="1:1" x14ac:dyDescent="0.25">
      <c r="A6473" s="169"/>
    </row>
    <row r="6474" spans="1:1" x14ac:dyDescent="0.25">
      <c r="A6474" s="198"/>
    </row>
    <row r="6475" spans="1:1" x14ac:dyDescent="0.25">
      <c r="A6475" s="198"/>
    </row>
    <row r="6476" spans="1:1" x14ac:dyDescent="0.25">
      <c r="A6476" s="169"/>
    </row>
    <row r="6477" spans="1:1" x14ac:dyDescent="0.25">
      <c r="A6477" s="198"/>
    </row>
    <row r="6478" spans="1:1" x14ac:dyDescent="0.25">
      <c r="A6478" s="198"/>
    </row>
    <row r="6479" spans="1:1" x14ac:dyDescent="0.25">
      <c r="A6479" s="169"/>
    </row>
    <row r="6480" spans="1:1" x14ac:dyDescent="0.25">
      <c r="A6480" s="198"/>
    </row>
    <row r="6481" spans="1:1" x14ac:dyDescent="0.25">
      <c r="A6481" s="198"/>
    </row>
    <row r="6482" spans="1:1" x14ac:dyDescent="0.25">
      <c r="A6482" s="169"/>
    </row>
    <row r="6483" spans="1:1" x14ac:dyDescent="0.25">
      <c r="A6483" s="198"/>
    </row>
    <row r="6484" spans="1:1" x14ac:dyDescent="0.25">
      <c r="A6484" s="198"/>
    </row>
    <row r="6485" spans="1:1" x14ac:dyDescent="0.25">
      <c r="A6485" s="169"/>
    </row>
    <row r="6486" spans="1:1" x14ac:dyDescent="0.25">
      <c r="A6486" s="198"/>
    </row>
    <row r="6487" spans="1:1" x14ac:dyDescent="0.25">
      <c r="A6487" s="198"/>
    </row>
    <row r="6488" spans="1:1" x14ac:dyDescent="0.25">
      <c r="A6488" s="169"/>
    </row>
    <row r="6489" spans="1:1" x14ac:dyDescent="0.25">
      <c r="A6489" s="198"/>
    </row>
    <row r="6490" spans="1:1" x14ac:dyDescent="0.25">
      <c r="A6490" s="198"/>
    </row>
    <row r="6491" spans="1:1" x14ac:dyDescent="0.25">
      <c r="A6491" s="169"/>
    </row>
    <row r="6492" spans="1:1" x14ac:dyDescent="0.25">
      <c r="A6492" s="198"/>
    </row>
    <row r="6493" spans="1:1" x14ac:dyDescent="0.25">
      <c r="A6493" s="198"/>
    </row>
    <row r="6494" spans="1:1" x14ac:dyDescent="0.25">
      <c r="A6494" s="169"/>
    </row>
    <row r="6495" spans="1:1" x14ac:dyDescent="0.25">
      <c r="A6495" s="198"/>
    </row>
    <row r="6496" spans="1:1" x14ac:dyDescent="0.25">
      <c r="A6496" s="198"/>
    </row>
    <row r="6497" spans="1:1" x14ac:dyDescent="0.25">
      <c r="A6497" s="169"/>
    </row>
    <row r="6498" spans="1:1" x14ac:dyDescent="0.25">
      <c r="A6498" s="198"/>
    </row>
    <row r="6499" spans="1:1" x14ac:dyDescent="0.25">
      <c r="A6499" s="198"/>
    </row>
    <row r="6500" spans="1:1" x14ac:dyDescent="0.25">
      <c r="A6500" s="169"/>
    </row>
    <row r="6501" spans="1:1" x14ac:dyDescent="0.25">
      <c r="A6501" s="198"/>
    </row>
    <row r="6502" spans="1:1" x14ac:dyDescent="0.25">
      <c r="A6502" s="198"/>
    </row>
    <row r="6503" spans="1:1" x14ac:dyDescent="0.25">
      <c r="A6503" s="169"/>
    </row>
    <row r="6504" spans="1:1" x14ac:dyDescent="0.25">
      <c r="A6504" s="198"/>
    </row>
    <row r="6505" spans="1:1" x14ac:dyDescent="0.25">
      <c r="A6505" s="198"/>
    </row>
    <row r="6506" spans="1:1" x14ac:dyDescent="0.25">
      <c r="A6506" s="169"/>
    </row>
    <row r="6507" spans="1:1" x14ac:dyDescent="0.25">
      <c r="A6507" s="198"/>
    </row>
    <row r="6508" spans="1:1" x14ac:dyDescent="0.25">
      <c r="A6508" s="198"/>
    </row>
    <row r="6509" spans="1:1" x14ac:dyDescent="0.25">
      <c r="A6509" s="169"/>
    </row>
    <row r="6510" spans="1:1" x14ac:dyDescent="0.25">
      <c r="A6510" s="198"/>
    </row>
    <row r="6511" spans="1:1" x14ac:dyDescent="0.25">
      <c r="A6511" s="198"/>
    </row>
    <row r="6512" spans="1:1" x14ac:dyDescent="0.25">
      <c r="A6512" s="169"/>
    </row>
    <row r="6513" spans="1:1" x14ac:dyDescent="0.25">
      <c r="A6513" s="198"/>
    </row>
    <row r="6514" spans="1:1" x14ac:dyDescent="0.25">
      <c r="A6514" s="198"/>
    </row>
    <row r="6515" spans="1:1" x14ac:dyDescent="0.25">
      <c r="A6515" s="169"/>
    </row>
    <row r="6516" spans="1:1" x14ac:dyDescent="0.25">
      <c r="A6516" s="198"/>
    </row>
    <row r="6517" spans="1:1" x14ac:dyDescent="0.25">
      <c r="A6517" s="198"/>
    </row>
    <row r="6518" spans="1:1" x14ac:dyDescent="0.25">
      <c r="A6518" s="169"/>
    </row>
    <row r="6519" spans="1:1" x14ac:dyDescent="0.25">
      <c r="A6519" s="198"/>
    </row>
    <row r="6520" spans="1:1" x14ac:dyDescent="0.25">
      <c r="A6520" s="198"/>
    </row>
    <row r="6521" spans="1:1" x14ac:dyDescent="0.25">
      <c r="A6521" s="169"/>
    </row>
    <row r="6522" spans="1:1" x14ac:dyDescent="0.25">
      <c r="A6522" s="198"/>
    </row>
    <row r="6523" spans="1:1" x14ac:dyDescent="0.25">
      <c r="A6523" s="198"/>
    </row>
    <row r="6524" spans="1:1" x14ac:dyDescent="0.25">
      <c r="A6524" s="169"/>
    </row>
    <row r="6525" spans="1:1" x14ac:dyDescent="0.25">
      <c r="A6525" s="198"/>
    </row>
    <row r="6526" spans="1:1" x14ac:dyDescent="0.25">
      <c r="A6526" s="198"/>
    </row>
    <row r="6527" spans="1:1" x14ac:dyDescent="0.25">
      <c r="A6527" s="169"/>
    </row>
    <row r="6528" spans="1:1" x14ac:dyDescent="0.25">
      <c r="A6528" s="198"/>
    </row>
    <row r="6529" spans="1:1" x14ac:dyDescent="0.25">
      <c r="A6529" s="198"/>
    </row>
    <row r="6530" spans="1:1" x14ac:dyDescent="0.25">
      <c r="A6530" s="169"/>
    </row>
    <row r="6531" spans="1:1" x14ac:dyDescent="0.25">
      <c r="A6531" s="198"/>
    </row>
    <row r="6532" spans="1:1" x14ac:dyDescent="0.25">
      <c r="A6532" s="198"/>
    </row>
    <row r="6533" spans="1:1" x14ac:dyDescent="0.25">
      <c r="A6533" s="169"/>
    </row>
    <row r="6534" spans="1:1" x14ac:dyDescent="0.25">
      <c r="A6534" s="198"/>
    </row>
    <row r="6535" spans="1:1" x14ac:dyDescent="0.25">
      <c r="A6535" s="198"/>
    </row>
    <row r="6536" spans="1:1" x14ac:dyDescent="0.25">
      <c r="A6536" s="169"/>
    </row>
    <row r="6537" spans="1:1" x14ac:dyDescent="0.25">
      <c r="A6537" s="198"/>
    </row>
    <row r="6538" spans="1:1" x14ac:dyDescent="0.25">
      <c r="A6538" s="198"/>
    </row>
    <row r="6539" spans="1:1" x14ac:dyDescent="0.25">
      <c r="A6539" s="169"/>
    </row>
    <row r="6540" spans="1:1" x14ac:dyDescent="0.25">
      <c r="A6540" s="198"/>
    </row>
    <row r="6541" spans="1:1" x14ac:dyDescent="0.25">
      <c r="A6541" s="198"/>
    </row>
    <row r="6542" spans="1:1" x14ac:dyDescent="0.25">
      <c r="A6542" s="169"/>
    </row>
    <row r="6543" spans="1:1" x14ac:dyDescent="0.25">
      <c r="A6543" s="198"/>
    </row>
    <row r="6544" spans="1:1" x14ac:dyDescent="0.25">
      <c r="A6544" s="198"/>
    </row>
    <row r="6545" spans="1:1" x14ac:dyDescent="0.25">
      <c r="A6545" s="169"/>
    </row>
    <row r="6546" spans="1:1" x14ac:dyDescent="0.25">
      <c r="A6546" s="198"/>
    </row>
    <row r="6547" spans="1:1" x14ac:dyDescent="0.25">
      <c r="A6547" s="198"/>
    </row>
    <row r="6548" spans="1:1" x14ac:dyDescent="0.25">
      <c r="A6548" s="169"/>
    </row>
    <row r="6549" spans="1:1" x14ac:dyDescent="0.25">
      <c r="A6549" s="198"/>
    </row>
    <row r="6550" spans="1:1" x14ac:dyDescent="0.25">
      <c r="A6550" s="198"/>
    </row>
    <row r="6551" spans="1:1" x14ac:dyDescent="0.25">
      <c r="A6551" s="169"/>
    </row>
    <row r="6552" spans="1:1" x14ac:dyDescent="0.25">
      <c r="A6552" s="198"/>
    </row>
    <row r="6553" spans="1:1" x14ac:dyDescent="0.25">
      <c r="A6553" s="198"/>
    </row>
    <row r="6554" spans="1:1" x14ac:dyDescent="0.25">
      <c r="A6554" s="169"/>
    </row>
    <row r="6555" spans="1:1" x14ac:dyDescent="0.25">
      <c r="A6555" s="198"/>
    </row>
    <row r="6556" spans="1:1" x14ac:dyDescent="0.25">
      <c r="A6556" s="198"/>
    </row>
    <row r="6557" spans="1:1" x14ac:dyDescent="0.25">
      <c r="A6557" s="169"/>
    </row>
    <row r="6558" spans="1:1" x14ac:dyDescent="0.25">
      <c r="A6558" s="198"/>
    </row>
    <row r="6559" spans="1:1" x14ac:dyDescent="0.25">
      <c r="A6559" s="198"/>
    </row>
    <row r="6560" spans="1:1" x14ac:dyDescent="0.25">
      <c r="A6560" s="169"/>
    </row>
    <row r="6561" spans="1:1" x14ac:dyDescent="0.25">
      <c r="A6561" s="198"/>
    </row>
    <row r="6562" spans="1:1" x14ac:dyDescent="0.25">
      <c r="A6562" s="198"/>
    </row>
    <row r="6563" spans="1:1" x14ac:dyDescent="0.25">
      <c r="A6563" s="169"/>
    </row>
    <row r="6564" spans="1:1" x14ac:dyDescent="0.25">
      <c r="A6564" s="198"/>
    </row>
    <row r="6565" spans="1:1" x14ac:dyDescent="0.25">
      <c r="A6565" s="198"/>
    </row>
    <row r="6566" spans="1:1" x14ac:dyDescent="0.25">
      <c r="A6566" s="169"/>
    </row>
    <row r="6567" spans="1:1" x14ac:dyDescent="0.25">
      <c r="A6567" s="198"/>
    </row>
    <row r="6568" spans="1:1" x14ac:dyDescent="0.25">
      <c r="A6568" s="198"/>
    </row>
    <row r="6569" spans="1:1" x14ac:dyDescent="0.25">
      <c r="A6569" s="169"/>
    </row>
    <row r="6570" spans="1:1" x14ac:dyDescent="0.25">
      <c r="A6570" s="198"/>
    </row>
    <row r="6571" spans="1:1" x14ac:dyDescent="0.25">
      <c r="A6571" s="198"/>
    </row>
    <row r="6572" spans="1:1" x14ac:dyDescent="0.25">
      <c r="A6572" s="169"/>
    </row>
    <row r="6573" spans="1:1" x14ac:dyDescent="0.25">
      <c r="A6573" s="198"/>
    </row>
    <row r="6574" spans="1:1" x14ac:dyDescent="0.25">
      <c r="A6574" s="198"/>
    </row>
    <row r="6575" spans="1:1" x14ac:dyDescent="0.25">
      <c r="A6575" s="169"/>
    </row>
    <row r="6576" spans="1:1" x14ac:dyDescent="0.25">
      <c r="A6576" s="198"/>
    </row>
    <row r="6577" spans="1:1" x14ac:dyDescent="0.25">
      <c r="A6577" s="198"/>
    </row>
    <row r="6578" spans="1:1" x14ac:dyDescent="0.25">
      <c r="A6578" s="169"/>
    </row>
    <row r="6579" spans="1:1" x14ac:dyDescent="0.25">
      <c r="A6579" s="198"/>
    </row>
    <row r="6580" spans="1:1" x14ac:dyDescent="0.25">
      <c r="A6580" s="198"/>
    </row>
    <row r="6581" spans="1:1" x14ac:dyDescent="0.25">
      <c r="A6581" s="169"/>
    </row>
    <row r="6582" spans="1:1" x14ac:dyDescent="0.25">
      <c r="A6582" s="198"/>
    </row>
    <row r="6583" spans="1:1" x14ac:dyDescent="0.25">
      <c r="A6583" s="198"/>
    </row>
    <row r="6584" spans="1:1" x14ac:dyDescent="0.25">
      <c r="A6584" s="169"/>
    </row>
    <row r="6585" spans="1:1" x14ac:dyDescent="0.25">
      <c r="A6585" s="198"/>
    </row>
    <row r="6586" spans="1:1" x14ac:dyDescent="0.25">
      <c r="A6586" s="198"/>
    </row>
    <row r="6587" spans="1:1" x14ac:dyDescent="0.25">
      <c r="A6587" s="169"/>
    </row>
    <row r="6588" spans="1:1" x14ac:dyDescent="0.25">
      <c r="A6588" s="198"/>
    </row>
    <row r="6589" spans="1:1" x14ac:dyDescent="0.25">
      <c r="A6589" s="198"/>
    </row>
    <row r="6590" spans="1:1" x14ac:dyDescent="0.25">
      <c r="A6590" s="169"/>
    </row>
    <row r="6591" spans="1:1" x14ac:dyDescent="0.25">
      <c r="A6591" s="198"/>
    </row>
    <row r="6592" spans="1:1" x14ac:dyDescent="0.25">
      <c r="A6592" s="198"/>
    </row>
    <row r="6593" spans="1:1" x14ac:dyDescent="0.25">
      <c r="A6593" s="169"/>
    </row>
    <row r="6594" spans="1:1" x14ac:dyDescent="0.25">
      <c r="A6594" s="198"/>
    </row>
    <row r="6595" spans="1:1" x14ac:dyDescent="0.25">
      <c r="A6595" s="198"/>
    </row>
    <row r="6596" spans="1:1" x14ac:dyDescent="0.25">
      <c r="A6596" s="169"/>
    </row>
    <row r="6597" spans="1:1" x14ac:dyDescent="0.25">
      <c r="A6597" s="198"/>
    </row>
    <row r="6598" spans="1:1" x14ac:dyDescent="0.25">
      <c r="A6598" s="198"/>
    </row>
    <row r="6599" spans="1:1" x14ac:dyDescent="0.25">
      <c r="A6599" s="169"/>
    </row>
    <row r="6600" spans="1:1" x14ac:dyDescent="0.25">
      <c r="A6600" s="198"/>
    </row>
    <row r="6601" spans="1:1" x14ac:dyDescent="0.25">
      <c r="A6601" s="198"/>
    </row>
    <row r="6602" spans="1:1" x14ac:dyDescent="0.25">
      <c r="A6602" s="169"/>
    </row>
    <row r="6603" spans="1:1" x14ac:dyDescent="0.25">
      <c r="A6603" s="198"/>
    </row>
    <row r="6604" spans="1:1" x14ac:dyDescent="0.25">
      <c r="A6604" s="198"/>
    </row>
    <row r="6605" spans="1:1" x14ac:dyDescent="0.25">
      <c r="A6605" s="169"/>
    </row>
    <row r="6606" spans="1:1" x14ac:dyDescent="0.25">
      <c r="A6606" s="198"/>
    </row>
    <row r="6607" spans="1:1" x14ac:dyDescent="0.25">
      <c r="A6607" s="198"/>
    </row>
    <row r="6608" spans="1:1" x14ac:dyDescent="0.25">
      <c r="A6608" s="169"/>
    </row>
    <row r="6609" spans="1:1" x14ac:dyDescent="0.25">
      <c r="A6609" s="198"/>
    </row>
    <row r="6610" spans="1:1" x14ac:dyDescent="0.25">
      <c r="A6610" s="198"/>
    </row>
    <row r="6611" spans="1:1" x14ac:dyDescent="0.25">
      <c r="A6611" s="169"/>
    </row>
    <row r="6612" spans="1:1" x14ac:dyDescent="0.25">
      <c r="A6612" s="198"/>
    </row>
    <row r="6613" spans="1:1" x14ac:dyDescent="0.25">
      <c r="A6613" s="198"/>
    </row>
    <row r="6614" spans="1:1" x14ac:dyDescent="0.25">
      <c r="A6614" s="169"/>
    </row>
    <row r="6615" spans="1:1" x14ac:dyDescent="0.25">
      <c r="A6615" s="198"/>
    </row>
    <row r="6616" spans="1:1" x14ac:dyDescent="0.25">
      <c r="A6616" s="198"/>
    </row>
    <row r="6617" spans="1:1" x14ac:dyDescent="0.25">
      <c r="A6617" s="169"/>
    </row>
    <row r="6618" spans="1:1" x14ac:dyDescent="0.25">
      <c r="A6618" s="198"/>
    </row>
    <row r="6619" spans="1:1" x14ac:dyDescent="0.25">
      <c r="A6619" s="198"/>
    </row>
    <row r="6620" spans="1:1" x14ac:dyDescent="0.25">
      <c r="A6620" s="169"/>
    </row>
    <row r="6621" spans="1:1" x14ac:dyDescent="0.25">
      <c r="A6621" s="198"/>
    </row>
    <row r="6622" spans="1:1" x14ac:dyDescent="0.25">
      <c r="A6622" s="198"/>
    </row>
    <row r="6623" spans="1:1" x14ac:dyDescent="0.25">
      <c r="A6623" s="169"/>
    </row>
    <row r="6624" spans="1:1" x14ac:dyDescent="0.25">
      <c r="A6624" s="198"/>
    </row>
    <row r="6625" spans="1:1" x14ac:dyDescent="0.25">
      <c r="A6625" s="198"/>
    </row>
    <row r="6626" spans="1:1" x14ac:dyDescent="0.25">
      <c r="A6626" s="169"/>
    </row>
    <row r="6627" spans="1:1" x14ac:dyDescent="0.25">
      <c r="A6627" s="198"/>
    </row>
    <row r="6628" spans="1:1" x14ac:dyDescent="0.25">
      <c r="A6628" s="198"/>
    </row>
    <row r="6629" spans="1:1" x14ac:dyDescent="0.25">
      <c r="A6629" s="169"/>
    </row>
    <row r="6630" spans="1:1" x14ac:dyDescent="0.25">
      <c r="A6630" s="198"/>
    </row>
    <row r="6631" spans="1:1" x14ac:dyDescent="0.25">
      <c r="A6631" s="198"/>
    </row>
    <row r="6632" spans="1:1" x14ac:dyDescent="0.25">
      <c r="A6632" s="169"/>
    </row>
    <row r="6633" spans="1:1" x14ac:dyDescent="0.25">
      <c r="A6633" s="198"/>
    </row>
    <row r="6634" spans="1:1" x14ac:dyDescent="0.25">
      <c r="A6634" s="198"/>
    </row>
    <row r="6635" spans="1:1" x14ac:dyDescent="0.25">
      <c r="A6635" s="169"/>
    </row>
    <row r="6636" spans="1:1" x14ac:dyDescent="0.25">
      <c r="A6636" s="198"/>
    </row>
    <row r="6637" spans="1:1" x14ac:dyDescent="0.25">
      <c r="A6637" s="198"/>
    </row>
    <row r="6638" spans="1:1" x14ac:dyDescent="0.25">
      <c r="A6638" s="169"/>
    </row>
    <row r="6639" spans="1:1" x14ac:dyDescent="0.25">
      <c r="A6639" s="198"/>
    </row>
    <row r="6640" spans="1:1" x14ac:dyDescent="0.25">
      <c r="A6640" s="198"/>
    </row>
    <row r="6641" spans="1:1" x14ac:dyDescent="0.25">
      <c r="A6641" s="169"/>
    </row>
    <row r="6642" spans="1:1" x14ac:dyDescent="0.25">
      <c r="A6642" s="198"/>
    </row>
    <row r="6643" spans="1:1" x14ac:dyDescent="0.25">
      <c r="A6643" s="198"/>
    </row>
    <row r="6644" spans="1:1" x14ac:dyDescent="0.25">
      <c r="A6644" s="169"/>
    </row>
    <row r="6645" spans="1:1" x14ac:dyDescent="0.25">
      <c r="A6645" s="198"/>
    </row>
    <row r="6646" spans="1:1" x14ac:dyDescent="0.25">
      <c r="A6646" s="198"/>
    </row>
    <row r="6647" spans="1:1" x14ac:dyDescent="0.25">
      <c r="A6647" s="169"/>
    </row>
    <row r="6648" spans="1:1" x14ac:dyDescent="0.25">
      <c r="A6648" s="198"/>
    </row>
    <row r="6649" spans="1:1" x14ac:dyDescent="0.25">
      <c r="A6649" s="198"/>
    </row>
    <row r="6650" spans="1:1" x14ac:dyDescent="0.25">
      <c r="A6650" s="169"/>
    </row>
    <row r="6651" spans="1:1" x14ac:dyDescent="0.25">
      <c r="A6651" s="198"/>
    </row>
    <row r="6652" spans="1:1" x14ac:dyDescent="0.25">
      <c r="A6652" s="198"/>
    </row>
    <row r="6653" spans="1:1" x14ac:dyDescent="0.25">
      <c r="A6653" s="169"/>
    </row>
    <row r="6654" spans="1:1" x14ac:dyDescent="0.25">
      <c r="A6654" s="198"/>
    </row>
    <row r="6655" spans="1:1" x14ac:dyDescent="0.25">
      <c r="A6655" s="198"/>
    </row>
    <row r="6656" spans="1:1" x14ac:dyDescent="0.25">
      <c r="A6656" s="169"/>
    </row>
    <row r="6657" spans="1:1" x14ac:dyDescent="0.25">
      <c r="A6657" s="198"/>
    </row>
    <row r="6658" spans="1:1" x14ac:dyDescent="0.25">
      <c r="A6658" s="198"/>
    </row>
    <row r="6659" spans="1:1" x14ac:dyDescent="0.25">
      <c r="A6659" s="169"/>
    </row>
    <row r="6660" spans="1:1" x14ac:dyDescent="0.25">
      <c r="A6660" s="198"/>
    </row>
    <row r="6661" spans="1:1" x14ac:dyDescent="0.25">
      <c r="A6661" s="198"/>
    </row>
    <row r="6662" spans="1:1" x14ac:dyDescent="0.25">
      <c r="A6662" s="169"/>
    </row>
    <row r="6663" spans="1:1" x14ac:dyDescent="0.25">
      <c r="A6663" s="198"/>
    </row>
    <row r="6664" spans="1:1" x14ac:dyDescent="0.25">
      <c r="A6664" s="198"/>
    </row>
    <row r="6665" spans="1:1" x14ac:dyDescent="0.25">
      <c r="A6665" s="169"/>
    </row>
    <row r="6666" spans="1:1" x14ac:dyDescent="0.25">
      <c r="A6666" s="198"/>
    </row>
    <row r="6667" spans="1:1" x14ac:dyDescent="0.25">
      <c r="A6667" s="198"/>
    </row>
    <row r="6668" spans="1:1" x14ac:dyDescent="0.25">
      <c r="A6668" s="169"/>
    </row>
    <row r="6669" spans="1:1" x14ac:dyDescent="0.25">
      <c r="A6669" s="198"/>
    </row>
    <row r="6670" spans="1:1" x14ac:dyDescent="0.25">
      <c r="A6670" s="198"/>
    </row>
    <row r="6671" spans="1:1" x14ac:dyDescent="0.25">
      <c r="A6671" s="169"/>
    </row>
    <row r="6672" spans="1:1" x14ac:dyDescent="0.25">
      <c r="A6672" s="198"/>
    </row>
    <row r="6673" spans="1:1" x14ac:dyDescent="0.25">
      <c r="A6673" s="198"/>
    </row>
    <row r="6674" spans="1:1" x14ac:dyDescent="0.25">
      <c r="A6674" s="169"/>
    </row>
    <row r="6675" spans="1:1" x14ac:dyDescent="0.25">
      <c r="A6675" s="198"/>
    </row>
    <row r="6676" spans="1:1" x14ac:dyDescent="0.25">
      <c r="A6676" s="198"/>
    </row>
    <row r="6677" spans="1:1" x14ac:dyDescent="0.25">
      <c r="A6677" s="169"/>
    </row>
    <row r="6678" spans="1:1" x14ac:dyDescent="0.25">
      <c r="A6678" s="198"/>
    </row>
    <row r="6679" spans="1:1" x14ac:dyDescent="0.25">
      <c r="A6679" s="198"/>
    </row>
    <row r="6680" spans="1:1" x14ac:dyDescent="0.25">
      <c r="A6680" s="169"/>
    </row>
    <row r="6681" spans="1:1" x14ac:dyDescent="0.25">
      <c r="A6681" s="198"/>
    </row>
    <row r="6682" spans="1:1" x14ac:dyDescent="0.25">
      <c r="A6682" s="198"/>
    </row>
    <row r="6683" spans="1:1" x14ac:dyDescent="0.25">
      <c r="A6683" s="169"/>
    </row>
    <row r="6684" spans="1:1" x14ac:dyDescent="0.25">
      <c r="A6684" s="198"/>
    </row>
    <row r="6685" spans="1:1" x14ac:dyDescent="0.25">
      <c r="A6685" s="198"/>
    </row>
    <row r="6686" spans="1:1" x14ac:dyDescent="0.25">
      <c r="A6686" s="169"/>
    </row>
    <row r="6687" spans="1:1" x14ac:dyDescent="0.25">
      <c r="A6687" s="198"/>
    </row>
    <row r="6688" spans="1:1" x14ac:dyDescent="0.25">
      <c r="A6688" s="198"/>
    </row>
    <row r="6689" spans="1:1" x14ac:dyDescent="0.25">
      <c r="A6689" s="169"/>
    </row>
    <row r="6690" spans="1:1" x14ac:dyDescent="0.25">
      <c r="A6690" s="198"/>
    </row>
    <row r="6691" spans="1:1" x14ac:dyDescent="0.25">
      <c r="A6691" s="198"/>
    </row>
    <row r="6692" spans="1:1" x14ac:dyDescent="0.25">
      <c r="A6692" s="169"/>
    </row>
    <row r="6693" spans="1:1" x14ac:dyDescent="0.25">
      <c r="A6693" s="198"/>
    </row>
    <row r="6694" spans="1:1" x14ac:dyDescent="0.25">
      <c r="A6694" s="198"/>
    </row>
    <row r="6695" spans="1:1" x14ac:dyDescent="0.25">
      <c r="A6695" s="169"/>
    </row>
    <row r="6696" spans="1:1" x14ac:dyDescent="0.25">
      <c r="A6696" s="198"/>
    </row>
    <row r="6697" spans="1:1" x14ac:dyDescent="0.25">
      <c r="A6697" s="198"/>
    </row>
    <row r="6698" spans="1:1" x14ac:dyDescent="0.25">
      <c r="A6698" s="169"/>
    </row>
    <row r="6699" spans="1:1" x14ac:dyDescent="0.25">
      <c r="A6699" s="198"/>
    </row>
    <row r="6700" spans="1:1" x14ac:dyDescent="0.25">
      <c r="A6700" s="198"/>
    </row>
    <row r="6701" spans="1:1" x14ac:dyDescent="0.25">
      <c r="A6701" s="169"/>
    </row>
    <row r="6702" spans="1:1" x14ac:dyDescent="0.25">
      <c r="A6702" s="198"/>
    </row>
    <row r="6703" spans="1:1" x14ac:dyDescent="0.25">
      <c r="A6703" s="198"/>
    </row>
    <row r="6704" spans="1:1" x14ac:dyDescent="0.25">
      <c r="A6704" s="169"/>
    </row>
    <row r="6705" spans="1:1" x14ac:dyDescent="0.25">
      <c r="A6705" s="198"/>
    </row>
    <row r="6706" spans="1:1" x14ac:dyDescent="0.25">
      <c r="A6706" s="198"/>
    </row>
    <row r="6707" spans="1:1" x14ac:dyDescent="0.25">
      <c r="A6707" s="169"/>
    </row>
    <row r="6708" spans="1:1" x14ac:dyDescent="0.25">
      <c r="A6708" s="198"/>
    </row>
    <row r="6709" spans="1:1" x14ac:dyDescent="0.25">
      <c r="A6709" s="198"/>
    </row>
    <row r="6710" spans="1:1" x14ac:dyDescent="0.25">
      <c r="A6710" s="169"/>
    </row>
    <row r="6711" spans="1:1" x14ac:dyDescent="0.25">
      <c r="A6711" s="198"/>
    </row>
    <row r="6712" spans="1:1" x14ac:dyDescent="0.25">
      <c r="A6712" s="198"/>
    </row>
    <row r="6713" spans="1:1" x14ac:dyDescent="0.25">
      <c r="A6713" s="169"/>
    </row>
    <row r="6714" spans="1:1" x14ac:dyDescent="0.25">
      <c r="A6714" s="198"/>
    </row>
    <row r="6715" spans="1:1" x14ac:dyDescent="0.25">
      <c r="A6715" s="198"/>
    </row>
    <row r="6716" spans="1:1" x14ac:dyDescent="0.25">
      <c r="A6716" s="169"/>
    </row>
    <row r="6717" spans="1:1" x14ac:dyDescent="0.25">
      <c r="A6717" s="198"/>
    </row>
    <row r="6718" spans="1:1" x14ac:dyDescent="0.25">
      <c r="A6718" s="198"/>
    </row>
    <row r="6719" spans="1:1" x14ac:dyDescent="0.25">
      <c r="A6719" s="169"/>
    </row>
    <row r="6720" spans="1:1" x14ac:dyDescent="0.25">
      <c r="A6720" s="198"/>
    </row>
    <row r="6721" spans="1:1" x14ac:dyDescent="0.25">
      <c r="A6721" s="198"/>
    </row>
    <row r="6722" spans="1:1" x14ac:dyDescent="0.25">
      <c r="A6722" s="169"/>
    </row>
    <row r="6723" spans="1:1" x14ac:dyDescent="0.25">
      <c r="A6723" s="198"/>
    </row>
    <row r="6724" spans="1:1" x14ac:dyDescent="0.25">
      <c r="A6724" s="198"/>
    </row>
    <row r="6725" spans="1:1" x14ac:dyDescent="0.25">
      <c r="A6725" s="169"/>
    </row>
    <row r="6726" spans="1:1" x14ac:dyDescent="0.25">
      <c r="A6726" s="198"/>
    </row>
    <row r="6727" spans="1:1" x14ac:dyDescent="0.25">
      <c r="A6727" s="198"/>
    </row>
    <row r="6728" spans="1:1" x14ac:dyDescent="0.25">
      <c r="A6728" s="169"/>
    </row>
    <row r="6729" spans="1:1" x14ac:dyDescent="0.25">
      <c r="A6729" s="198"/>
    </row>
    <row r="6730" spans="1:1" x14ac:dyDescent="0.25">
      <c r="A6730" s="198"/>
    </row>
    <row r="6731" spans="1:1" x14ac:dyDescent="0.25">
      <c r="A6731" s="169"/>
    </row>
    <row r="6732" spans="1:1" x14ac:dyDescent="0.25">
      <c r="A6732" s="198"/>
    </row>
    <row r="6733" spans="1:1" x14ac:dyDescent="0.25">
      <c r="A6733" s="198"/>
    </row>
    <row r="6734" spans="1:1" x14ac:dyDescent="0.25">
      <c r="A6734" s="169"/>
    </row>
    <row r="6735" spans="1:1" x14ac:dyDescent="0.25">
      <c r="A6735" s="198"/>
    </row>
    <row r="6736" spans="1:1" x14ac:dyDescent="0.25">
      <c r="A6736" s="198"/>
    </row>
    <row r="6737" spans="1:1" x14ac:dyDescent="0.25">
      <c r="A6737" s="169"/>
    </row>
    <row r="6738" spans="1:1" x14ac:dyDescent="0.25">
      <c r="A6738" s="198"/>
    </row>
    <row r="6739" spans="1:1" x14ac:dyDescent="0.25">
      <c r="A6739" s="198"/>
    </row>
    <row r="6740" spans="1:1" x14ac:dyDescent="0.25">
      <c r="A6740" s="169"/>
    </row>
    <row r="6741" spans="1:1" x14ac:dyDescent="0.25">
      <c r="A6741" s="198"/>
    </row>
    <row r="6742" spans="1:1" x14ac:dyDescent="0.25">
      <c r="A6742" s="198"/>
    </row>
    <row r="6743" spans="1:1" x14ac:dyDescent="0.25">
      <c r="A6743" s="169"/>
    </row>
    <row r="6744" spans="1:1" x14ac:dyDescent="0.25">
      <c r="A6744" s="198"/>
    </row>
    <row r="6745" spans="1:1" x14ac:dyDescent="0.25">
      <c r="A6745" s="198"/>
    </row>
    <row r="6746" spans="1:1" x14ac:dyDescent="0.25">
      <c r="A6746" s="169"/>
    </row>
    <row r="6747" spans="1:1" x14ac:dyDescent="0.25">
      <c r="A6747" s="198"/>
    </row>
    <row r="6748" spans="1:1" x14ac:dyDescent="0.25">
      <c r="A6748" s="198"/>
    </row>
    <row r="6749" spans="1:1" x14ac:dyDescent="0.25">
      <c r="A6749" s="169"/>
    </row>
    <row r="6750" spans="1:1" x14ac:dyDescent="0.25">
      <c r="A6750" s="198"/>
    </row>
    <row r="6751" spans="1:1" x14ac:dyDescent="0.25">
      <c r="A6751" s="198"/>
    </row>
    <row r="6752" spans="1:1" x14ac:dyDescent="0.25">
      <c r="A6752" s="169"/>
    </row>
    <row r="6753" spans="1:1" x14ac:dyDescent="0.25">
      <c r="A6753" s="198"/>
    </row>
    <row r="6754" spans="1:1" x14ac:dyDescent="0.25">
      <c r="A6754" s="198"/>
    </row>
    <row r="6755" spans="1:1" x14ac:dyDescent="0.25">
      <c r="A6755" s="169"/>
    </row>
    <row r="6756" spans="1:1" x14ac:dyDescent="0.25">
      <c r="A6756" s="198"/>
    </row>
    <row r="6757" spans="1:1" x14ac:dyDescent="0.25">
      <c r="A6757" s="198"/>
    </row>
    <row r="6758" spans="1:1" x14ac:dyDescent="0.25">
      <c r="A6758" s="169"/>
    </row>
    <row r="6759" spans="1:1" x14ac:dyDescent="0.25">
      <c r="A6759" s="198"/>
    </row>
    <row r="6760" spans="1:1" x14ac:dyDescent="0.25">
      <c r="A6760" s="198"/>
    </row>
    <row r="6761" spans="1:1" x14ac:dyDescent="0.25">
      <c r="A6761" s="169"/>
    </row>
    <row r="6762" spans="1:1" x14ac:dyDescent="0.25">
      <c r="A6762" s="198"/>
    </row>
    <row r="6763" spans="1:1" x14ac:dyDescent="0.25">
      <c r="A6763" s="198"/>
    </row>
    <row r="6764" spans="1:1" x14ac:dyDescent="0.25">
      <c r="A6764" s="169"/>
    </row>
    <row r="6765" spans="1:1" x14ac:dyDescent="0.25">
      <c r="A6765" s="198"/>
    </row>
    <row r="6766" spans="1:1" x14ac:dyDescent="0.25">
      <c r="A6766" s="198"/>
    </row>
    <row r="6767" spans="1:1" x14ac:dyDescent="0.25">
      <c r="A6767" s="169"/>
    </row>
    <row r="6768" spans="1:1" x14ac:dyDescent="0.25">
      <c r="A6768" s="198"/>
    </row>
    <row r="6769" spans="1:1" x14ac:dyDescent="0.25">
      <c r="A6769" s="198"/>
    </row>
    <row r="6770" spans="1:1" x14ac:dyDescent="0.25">
      <c r="A6770" s="169"/>
    </row>
    <row r="6771" spans="1:1" x14ac:dyDescent="0.25">
      <c r="A6771" s="198"/>
    </row>
    <row r="6772" spans="1:1" x14ac:dyDescent="0.25">
      <c r="A6772" s="198"/>
    </row>
    <row r="6773" spans="1:1" x14ac:dyDescent="0.25">
      <c r="A6773" s="169"/>
    </row>
    <row r="6774" spans="1:1" x14ac:dyDescent="0.25">
      <c r="A6774" s="198"/>
    </row>
    <row r="6775" spans="1:1" x14ac:dyDescent="0.25">
      <c r="A6775" s="198"/>
    </row>
    <row r="6776" spans="1:1" x14ac:dyDescent="0.25">
      <c r="A6776" s="169"/>
    </row>
    <row r="6777" spans="1:1" x14ac:dyDescent="0.25">
      <c r="A6777" s="198"/>
    </row>
    <row r="6778" spans="1:1" x14ac:dyDescent="0.25">
      <c r="A6778" s="198"/>
    </row>
    <row r="6779" spans="1:1" x14ac:dyDescent="0.25">
      <c r="A6779" s="169"/>
    </row>
    <row r="6780" spans="1:1" x14ac:dyDescent="0.25">
      <c r="A6780" s="198"/>
    </row>
    <row r="6781" spans="1:1" x14ac:dyDescent="0.25">
      <c r="A6781" s="198"/>
    </row>
    <row r="6782" spans="1:1" x14ac:dyDescent="0.25">
      <c r="A6782" s="169"/>
    </row>
    <row r="6783" spans="1:1" x14ac:dyDescent="0.25">
      <c r="A6783" s="198"/>
    </row>
    <row r="6784" spans="1:1" x14ac:dyDescent="0.25">
      <c r="A6784" s="198"/>
    </row>
    <row r="6785" spans="1:1" x14ac:dyDescent="0.25">
      <c r="A6785" s="169"/>
    </row>
    <row r="6786" spans="1:1" x14ac:dyDescent="0.25">
      <c r="A6786" s="198"/>
    </row>
    <row r="6787" spans="1:1" x14ac:dyDescent="0.25">
      <c r="A6787" s="198"/>
    </row>
    <row r="6788" spans="1:1" x14ac:dyDescent="0.25">
      <c r="A6788" s="169"/>
    </row>
    <row r="6789" spans="1:1" x14ac:dyDescent="0.25">
      <c r="A6789" s="198"/>
    </row>
    <row r="6790" spans="1:1" x14ac:dyDescent="0.25">
      <c r="A6790" s="198"/>
    </row>
    <row r="6791" spans="1:1" x14ac:dyDescent="0.25">
      <c r="A6791" s="169"/>
    </row>
    <row r="6792" spans="1:1" x14ac:dyDescent="0.25">
      <c r="A6792" s="198"/>
    </row>
    <row r="6793" spans="1:1" x14ac:dyDescent="0.25">
      <c r="A6793" s="198"/>
    </row>
    <row r="6794" spans="1:1" x14ac:dyDescent="0.25">
      <c r="A6794" s="169"/>
    </row>
    <row r="6795" spans="1:1" x14ac:dyDescent="0.25">
      <c r="A6795" s="198"/>
    </row>
    <row r="6796" spans="1:1" x14ac:dyDescent="0.25">
      <c r="A6796" s="198"/>
    </row>
    <row r="6797" spans="1:1" x14ac:dyDescent="0.25">
      <c r="A6797" s="169"/>
    </row>
    <row r="6798" spans="1:1" x14ac:dyDescent="0.25">
      <c r="A6798" s="198"/>
    </row>
    <row r="6799" spans="1:1" x14ac:dyDescent="0.25">
      <c r="A6799" s="198"/>
    </row>
    <row r="6800" spans="1:1" x14ac:dyDescent="0.25">
      <c r="A6800" s="169"/>
    </row>
    <row r="6801" spans="1:1" x14ac:dyDescent="0.25">
      <c r="A6801" s="198"/>
    </row>
    <row r="6802" spans="1:1" x14ac:dyDescent="0.25">
      <c r="A6802" s="198"/>
    </row>
    <row r="6803" spans="1:1" x14ac:dyDescent="0.25">
      <c r="A6803" s="169"/>
    </row>
    <row r="6804" spans="1:1" x14ac:dyDescent="0.25">
      <c r="A6804" s="198"/>
    </row>
    <row r="6805" spans="1:1" x14ac:dyDescent="0.25">
      <c r="A6805" s="198"/>
    </row>
    <row r="6806" spans="1:1" x14ac:dyDescent="0.25">
      <c r="A6806" s="169"/>
    </row>
    <row r="6807" spans="1:1" x14ac:dyDescent="0.25">
      <c r="A6807" s="198"/>
    </row>
    <row r="6808" spans="1:1" x14ac:dyDescent="0.25">
      <c r="A6808" s="198"/>
    </row>
    <row r="6809" spans="1:1" x14ac:dyDescent="0.25">
      <c r="A6809" s="169"/>
    </row>
    <row r="6810" spans="1:1" x14ac:dyDescent="0.25">
      <c r="A6810" s="198"/>
    </row>
    <row r="6811" spans="1:1" x14ac:dyDescent="0.25">
      <c r="A6811" s="198"/>
    </row>
    <row r="6812" spans="1:1" x14ac:dyDescent="0.25">
      <c r="A6812" s="169"/>
    </row>
    <row r="6813" spans="1:1" x14ac:dyDescent="0.25">
      <c r="A6813" s="198"/>
    </row>
    <row r="6814" spans="1:1" x14ac:dyDescent="0.25">
      <c r="A6814" s="198"/>
    </row>
    <row r="6815" spans="1:1" x14ac:dyDescent="0.25">
      <c r="A6815" s="169"/>
    </row>
    <row r="6816" spans="1:1" x14ac:dyDescent="0.25">
      <c r="A6816" s="198"/>
    </row>
    <row r="6817" spans="1:1" x14ac:dyDescent="0.25">
      <c r="A6817" s="198"/>
    </row>
    <row r="6818" spans="1:1" x14ac:dyDescent="0.25">
      <c r="A6818" s="169"/>
    </row>
    <row r="6819" spans="1:1" x14ac:dyDescent="0.25">
      <c r="A6819" s="198"/>
    </row>
    <row r="6820" spans="1:1" x14ac:dyDescent="0.25">
      <c r="A6820" s="198"/>
    </row>
    <row r="6821" spans="1:1" x14ac:dyDescent="0.25">
      <c r="A6821" s="169"/>
    </row>
    <row r="6822" spans="1:1" x14ac:dyDescent="0.25">
      <c r="A6822" s="198"/>
    </row>
    <row r="6823" spans="1:1" x14ac:dyDescent="0.25">
      <c r="A6823" s="198"/>
    </row>
    <row r="6824" spans="1:1" x14ac:dyDescent="0.25">
      <c r="A6824" s="169"/>
    </row>
    <row r="6825" spans="1:1" x14ac:dyDescent="0.25">
      <c r="A6825" s="198"/>
    </row>
    <row r="6826" spans="1:1" x14ac:dyDescent="0.25">
      <c r="A6826" s="198"/>
    </row>
    <row r="6827" spans="1:1" x14ac:dyDescent="0.25">
      <c r="A6827" s="169"/>
    </row>
    <row r="6828" spans="1:1" x14ac:dyDescent="0.25">
      <c r="A6828" s="198"/>
    </row>
    <row r="6829" spans="1:1" x14ac:dyDescent="0.25">
      <c r="A6829" s="198"/>
    </row>
    <row r="6830" spans="1:1" x14ac:dyDescent="0.25">
      <c r="A6830" s="169"/>
    </row>
    <row r="6831" spans="1:1" x14ac:dyDescent="0.25">
      <c r="A6831" s="198"/>
    </row>
    <row r="6832" spans="1:1" x14ac:dyDescent="0.25">
      <c r="A6832" s="198"/>
    </row>
    <row r="6833" spans="1:1" x14ac:dyDescent="0.25">
      <c r="A6833" s="169"/>
    </row>
    <row r="6834" spans="1:1" x14ac:dyDescent="0.25">
      <c r="A6834" s="198"/>
    </row>
    <row r="6835" spans="1:1" x14ac:dyDescent="0.25">
      <c r="A6835" s="198"/>
    </row>
    <row r="6836" spans="1:1" x14ac:dyDescent="0.25">
      <c r="A6836" s="169"/>
    </row>
    <row r="6837" spans="1:1" x14ac:dyDescent="0.25">
      <c r="A6837" s="198"/>
    </row>
    <row r="6838" spans="1:1" x14ac:dyDescent="0.25">
      <c r="A6838" s="198"/>
    </row>
    <row r="6839" spans="1:1" x14ac:dyDescent="0.25">
      <c r="A6839" s="169"/>
    </row>
    <row r="6840" spans="1:1" x14ac:dyDescent="0.25">
      <c r="A6840" s="198"/>
    </row>
    <row r="6841" spans="1:1" x14ac:dyDescent="0.25">
      <c r="A6841" s="198"/>
    </row>
    <row r="6842" spans="1:1" x14ac:dyDescent="0.25">
      <c r="A6842" s="169"/>
    </row>
    <row r="6843" spans="1:1" x14ac:dyDescent="0.25">
      <c r="A6843" s="198"/>
    </row>
    <row r="6844" spans="1:1" x14ac:dyDescent="0.25">
      <c r="A6844" s="198"/>
    </row>
    <row r="6845" spans="1:1" x14ac:dyDescent="0.25">
      <c r="A6845" s="169"/>
    </row>
    <row r="6846" spans="1:1" x14ac:dyDescent="0.25">
      <c r="A6846" s="198"/>
    </row>
    <row r="6847" spans="1:1" x14ac:dyDescent="0.25">
      <c r="A6847" s="198"/>
    </row>
    <row r="6848" spans="1:1" x14ac:dyDescent="0.25">
      <c r="A6848" s="169"/>
    </row>
    <row r="6849" spans="1:1" x14ac:dyDescent="0.25">
      <c r="A6849" s="198"/>
    </row>
    <row r="6850" spans="1:1" x14ac:dyDescent="0.25">
      <c r="A6850" s="198"/>
    </row>
    <row r="6851" spans="1:1" x14ac:dyDescent="0.25">
      <c r="A6851" s="169"/>
    </row>
    <row r="6852" spans="1:1" x14ac:dyDescent="0.25">
      <c r="A6852" s="198"/>
    </row>
    <row r="6853" spans="1:1" x14ac:dyDescent="0.25">
      <c r="A6853" s="198"/>
    </row>
    <row r="6854" spans="1:1" x14ac:dyDescent="0.25">
      <c r="A6854" s="169"/>
    </row>
    <row r="6855" spans="1:1" x14ac:dyDescent="0.25">
      <c r="A6855" s="198"/>
    </row>
    <row r="6856" spans="1:1" x14ac:dyDescent="0.25">
      <c r="A6856" s="198"/>
    </row>
    <row r="6857" spans="1:1" x14ac:dyDescent="0.25">
      <c r="A6857" s="169"/>
    </row>
    <row r="6858" spans="1:1" x14ac:dyDescent="0.25">
      <c r="A6858" s="198"/>
    </row>
    <row r="6859" spans="1:1" x14ac:dyDescent="0.25">
      <c r="A6859" s="198"/>
    </row>
    <row r="6860" spans="1:1" x14ac:dyDescent="0.25">
      <c r="A6860" s="169"/>
    </row>
    <row r="6861" spans="1:1" x14ac:dyDescent="0.25">
      <c r="A6861" s="198"/>
    </row>
    <row r="6862" spans="1:1" x14ac:dyDescent="0.25">
      <c r="A6862" s="198"/>
    </row>
    <row r="6863" spans="1:1" x14ac:dyDescent="0.25">
      <c r="A6863" s="169"/>
    </row>
    <row r="6864" spans="1:1" x14ac:dyDescent="0.25">
      <c r="A6864" s="198"/>
    </row>
    <row r="6865" spans="1:1" x14ac:dyDescent="0.25">
      <c r="A6865" s="198"/>
    </row>
    <row r="6866" spans="1:1" x14ac:dyDescent="0.25">
      <c r="A6866" s="169"/>
    </row>
    <row r="6867" spans="1:1" x14ac:dyDescent="0.25">
      <c r="A6867" s="198"/>
    </row>
    <row r="6868" spans="1:1" x14ac:dyDescent="0.25">
      <c r="A6868" s="198"/>
    </row>
    <row r="6869" spans="1:1" x14ac:dyDescent="0.25">
      <c r="A6869" s="169"/>
    </row>
    <row r="6870" spans="1:1" x14ac:dyDescent="0.25">
      <c r="A6870" s="198"/>
    </row>
    <row r="6871" spans="1:1" x14ac:dyDescent="0.25">
      <c r="A6871" s="198"/>
    </row>
    <row r="6872" spans="1:1" x14ac:dyDescent="0.25">
      <c r="A6872" s="169"/>
    </row>
    <row r="6873" spans="1:1" x14ac:dyDescent="0.25">
      <c r="A6873" s="198"/>
    </row>
    <row r="6874" spans="1:1" x14ac:dyDescent="0.25">
      <c r="A6874" s="198"/>
    </row>
    <row r="6875" spans="1:1" x14ac:dyDescent="0.25">
      <c r="A6875" s="169"/>
    </row>
    <row r="6876" spans="1:1" x14ac:dyDescent="0.25">
      <c r="A6876" s="198"/>
    </row>
    <row r="6877" spans="1:1" x14ac:dyDescent="0.25">
      <c r="A6877" s="198"/>
    </row>
    <row r="6878" spans="1:1" x14ac:dyDescent="0.25">
      <c r="A6878" s="169"/>
    </row>
    <row r="6879" spans="1:1" x14ac:dyDescent="0.25">
      <c r="A6879" s="198"/>
    </row>
    <row r="6880" spans="1:1" x14ac:dyDescent="0.25">
      <c r="A6880" s="198"/>
    </row>
    <row r="6881" spans="1:1" x14ac:dyDescent="0.25">
      <c r="A6881" s="169"/>
    </row>
    <row r="6882" spans="1:1" x14ac:dyDescent="0.25">
      <c r="A6882" s="198"/>
    </row>
    <row r="6883" spans="1:1" x14ac:dyDescent="0.25">
      <c r="A6883" s="198"/>
    </row>
    <row r="6884" spans="1:1" x14ac:dyDescent="0.25">
      <c r="A6884" s="169"/>
    </row>
    <row r="6885" spans="1:1" x14ac:dyDescent="0.25">
      <c r="A6885" s="198"/>
    </row>
    <row r="6886" spans="1:1" x14ac:dyDescent="0.25">
      <c r="A6886" s="198"/>
    </row>
    <row r="6887" spans="1:1" x14ac:dyDescent="0.25">
      <c r="A6887" s="169"/>
    </row>
    <row r="6888" spans="1:1" x14ac:dyDescent="0.25">
      <c r="A6888" s="198"/>
    </row>
    <row r="6889" spans="1:1" x14ac:dyDescent="0.25">
      <c r="A6889" s="198"/>
    </row>
    <row r="6890" spans="1:1" x14ac:dyDescent="0.25">
      <c r="A6890" s="169"/>
    </row>
    <row r="6891" spans="1:1" x14ac:dyDescent="0.25">
      <c r="A6891" s="198"/>
    </row>
    <row r="6892" spans="1:1" x14ac:dyDescent="0.25">
      <c r="A6892" s="198"/>
    </row>
    <row r="6893" spans="1:1" x14ac:dyDescent="0.25">
      <c r="A6893" s="169"/>
    </row>
    <row r="6894" spans="1:1" x14ac:dyDescent="0.25">
      <c r="A6894" s="198"/>
    </row>
    <row r="6895" spans="1:1" x14ac:dyDescent="0.25">
      <c r="A6895" s="198"/>
    </row>
    <row r="6896" spans="1:1" x14ac:dyDescent="0.25">
      <c r="A6896" s="169"/>
    </row>
    <row r="6897" spans="1:1" x14ac:dyDescent="0.25">
      <c r="A6897" s="198"/>
    </row>
    <row r="6898" spans="1:1" x14ac:dyDescent="0.25">
      <c r="A6898" s="198"/>
    </row>
    <row r="6899" spans="1:1" x14ac:dyDescent="0.25">
      <c r="A6899" s="169"/>
    </row>
    <row r="6900" spans="1:1" x14ac:dyDescent="0.25">
      <c r="A6900" s="198"/>
    </row>
    <row r="6901" spans="1:1" x14ac:dyDescent="0.25">
      <c r="A6901" s="198"/>
    </row>
    <row r="6902" spans="1:1" x14ac:dyDescent="0.25">
      <c r="A6902" s="169"/>
    </row>
    <row r="6903" spans="1:1" x14ac:dyDescent="0.25">
      <c r="A6903" s="198"/>
    </row>
    <row r="6904" spans="1:1" x14ac:dyDescent="0.25">
      <c r="A6904" s="198"/>
    </row>
    <row r="6905" spans="1:1" x14ac:dyDescent="0.25">
      <c r="A6905" s="169"/>
    </row>
    <row r="6906" spans="1:1" x14ac:dyDescent="0.25">
      <c r="A6906" s="198"/>
    </row>
    <row r="6907" spans="1:1" x14ac:dyDescent="0.25">
      <c r="A6907" s="198"/>
    </row>
    <row r="6908" spans="1:1" x14ac:dyDescent="0.25">
      <c r="A6908" s="169"/>
    </row>
    <row r="6909" spans="1:1" x14ac:dyDescent="0.25">
      <c r="A6909" s="198"/>
    </row>
    <row r="6910" spans="1:1" x14ac:dyDescent="0.25">
      <c r="A6910" s="198"/>
    </row>
    <row r="6911" spans="1:1" x14ac:dyDescent="0.25">
      <c r="A6911" s="169"/>
    </row>
    <row r="6912" spans="1:1" x14ac:dyDescent="0.25">
      <c r="A6912" s="198"/>
    </row>
    <row r="6913" spans="1:1" x14ac:dyDescent="0.25">
      <c r="A6913" s="198"/>
    </row>
    <row r="6914" spans="1:1" x14ac:dyDescent="0.25">
      <c r="A6914" s="169"/>
    </row>
    <row r="6915" spans="1:1" x14ac:dyDescent="0.25">
      <c r="A6915" s="198"/>
    </row>
    <row r="6916" spans="1:1" x14ac:dyDescent="0.25">
      <c r="A6916" s="198"/>
    </row>
    <row r="6917" spans="1:1" x14ac:dyDescent="0.25">
      <c r="A6917" s="169"/>
    </row>
    <row r="6918" spans="1:1" x14ac:dyDescent="0.25">
      <c r="A6918" s="198"/>
    </row>
    <row r="6919" spans="1:1" x14ac:dyDescent="0.25">
      <c r="A6919" s="198"/>
    </row>
    <row r="6920" spans="1:1" x14ac:dyDescent="0.25">
      <c r="A6920" s="169"/>
    </row>
    <row r="6921" spans="1:1" x14ac:dyDescent="0.25">
      <c r="A6921" s="198"/>
    </row>
    <row r="6922" spans="1:1" x14ac:dyDescent="0.25">
      <c r="A6922" s="198"/>
    </row>
    <row r="6923" spans="1:1" x14ac:dyDescent="0.25">
      <c r="A6923" s="169"/>
    </row>
    <row r="6924" spans="1:1" x14ac:dyDescent="0.25">
      <c r="A6924" s="198"/>
    </row>
    <row r="6925" spans="1:1" x14ac:dyDescent="0.25">
      <c r="A6925" s="198"/>
    </row>
    <row r="6926" spans="1:1" x14ac:dyDescent="0.25">
      <c r="A6926" s="169"/>
    </row>
    <row r="6927" spans="1:1" x14ac:dyDescent="0.25">
      <c r="A6927" s="198"/>
    </row>
    <row r="6928" spans="1:1" x14ac:dyDescent="0.25">
      <c r="A6928" s="198"/>
    </row>
    <row r="6929" spans="1:1" x14ac:dyDescent="0.25">
      <c r="A6929" s="169"/>
    </row>
    <row r="6930" spans="1:1" x14ac:dyDescent="0.25">
      <c r="A6930" s="198"/>
    </row>
    <row r="6931" spans="1:1" x14ac:dyDescent="0.25">
      <c r="A6931" s="198"/>
    </row>
    <row r="6932" spans="1:1" x14ac:dyDescent="0.25">
      <c r="A6932" s="169"/>
    </row>
    <row r="6933" spans="1:1" x14ac:dyDescent="0.25">
      <c r="A6933" s="198"/>
    </row>
    <row r="6934" spans="1:1" x14ac:dyDescent="0.25">
      <c r="A6934" s="198"/>
    </row>
    <row r="6935" spans="1:1" x14ac:dyDescent="0.25">
      <c r="A6935" s="169"/>
    </row>
    <row r="6936" spans="1:1" x14ac:dyDescent="0.25">
      <c r="A6936" s="198"/>
    </row>
    <row r="6937" spans="1:1" x14ac:dyDescent="0.25">
      <c r="A6937" s="198"/>
    </row>
    <row r="6938" spans="1:1" x14ac:dyDescent="0.25">
      <c r="A6938" s="169"/>
    </row>
    <row r="6939" spans="1:1" x14ac:dyDescent="0.25">
      <c r="A6939" s="198"/>
    </row>
    <row r="6940" spans="1:1" x14ac:dyDescent="0.25">
      <c r="A6940" s="198"/>
    </row>
    <row r="6941" spans="1:1" x14ac:dyDescent="0.25">
      <c r="A6941" s="169"/>
    </row>
    <row r="6942" spans="1:1" x14ac:dyDescent="0.25">
      <c r="A6942" s="198"/>
    </row>
    <row r="6943" spans="1:1" x14ac:dyDescent="0.25">
      <c r="A6943" s="198"/>
    </row>
    <row r="6944" spans="1:1" x14ac:dyDescent="0.25">
      <c r="A6944" s="169"/>
    </row>
    <row r="6945" spans="1:1" x14ac:dyDescent="0.25">
      <c r="A6945" s="198"/>
    </row>
    <row r="6946" spans="1:1" x14ac:dyDescent="0.25">
      <c r="A6946" s="198"/>
    </row>
    <row r="6947" spans="1:1" x14ac:dyDescent="0.25">
      <c r="A6947" s="169"/>
    </row>
    <row r="6948" spans="1:1" x14ac:dyDescent="0.25">
      <c r="A6948" s="198"/>
    </row>
    <row r="6949" spans="1:1" x14ac:dyDescent="0.25">
      <c r="A6949" s="198"/>
    </row>
    <row r="6950" spans="1:1" x14ac:dyDescent="0.25">
      <c r="A6950" s="169"/>
    </row>
    <row r="6951" spans="1:1" x14ac:dyDescent="0.25">
      <c r="A6951" s="198"/>
    </row>
    <row r="6952" spans="1:1" x14ac:dyDescent="0.25">
      <c r="A6952" s="198"/>
    </row>
    <row r="6953" spans="1:1" x14ac:dyDescent="0.25">
      <c r="A6953" s="169"/>
    </row>
    <row r="6954" spans="1:1" x14ac:dyDescent="0.25">
      <c r="A6954" s="198"/>
    </row>
    <row r="6955" spans="1:1" x14ac:dyDescent="0.25">
      <c r="A6955" s="198"/>
    </row>
    <row r="6956" spans="1:1" x14ac:dyDescent="0.25">
      <c r="A6956" s="169"/>
    </row>
    <row r="6957" spans="1:1" x14ac:dyDescent="0.25">
      <c r="A6957" s="198"/>
    </row>
    <row r="6958" spans="1:1" x14ac:dyDescent="0.25">
      <c r="A6958" s="198"/>
    </row>
    <row r="6959" spans="1:1" x14ac:dyDescent="0.25">
      <c r="A6959" s="169"/>
    </row>
    <row r="6960" spans="1:1" x14ac:dyDescent="0.25">
      <c r="A6960" s="198"/>
    </row>
    <row r="6961" spans="1:1" x14ac:dyDescent="0.25">
      <c r="A6961" s="198"/>
    </row>
    <row r="6962" spans="1:1" x14ac:dyDescent="0.25">
      <c r="A6962" s="169"/>
    </row>
    <row r="6963" spans="1:1" x14ac:dyDescent="0.25">
      <c r="A6963" s="198"/>
    </row>
    <row r="6964" spans="1:1" x14ac:dyDescent="0.25">
      <c r="A6964" s="198"/>
    </row>
    <row r="6965" spans="1:1" x14ac:dyDescent="0.25">
      <c r="A6965" s="169"/>
    </row>
    <row r="6966" spans="1:1" x14ac:dyDescent="0.25">
      <c r="A6966" s="198"/>
    </row>
    <row r="6967" spans="1:1" x14ac:dyDescent="0.25">
      <c r="A6967" s="198"/>
    </row>
    <row r="6968" spans="1:1" x14ac:dyDescent="0.25">
      <c r="A6968" s="169"/>
    </row>
    <row r="6969" spans="1:1" x14ac:dyDescent="0.25">
      <c r="A6969" s="198"/>
    </row>
    <row r="6970" spans="1:1" x14ac:dyDescent="0.25">
      <c r="A6970" s="198"/>
    </row>
    <row r="6971" spans="1:1" x14ac:dyDescent="0.25">
      <c r="A6971" s="169"/>
    </row>
    <row r="6972" spans="1:1" x14ac:dyDescent="0.25">
      <c r="A6972" s="198"/>
    </row>
    <row r="6973" spans="1:1" x14ac:dyDescent="0.25">
      <c r="A6973" s="198"/>
    </row>
    <row r="6974" spans="1:1" x14ac:dyDescent="0.25">
      <c r="A6974" s="169"/>
    </row>
    <row r="6975" spans="1:1" x14ac:dyDescent="0.25">
      <c r="A6975" s="198"/>
    </row>
    <row r="6976" spans="1:1" x14ac:dyDescent="0.25">
      <c r="A6976" s="198"/>
    </row>
    <row r="6977" spans="1:1" x14ac:dyDescent="0.25">
      <c r="A6977" s="169"/>
    </row>
    <row r="6978" spans="1:1" x14ac:dyDescent="0.25">
      <c r="A6978" s="198"/>
    </row>
    <row r="6979" spans="1:1" x14ac:dyDescent="0.25">
      <c r="A6979" s="198"/>
    </row>
    <row r="6980" spans="1:1" x14ac:dyDescent="0.25">
      <c r="A6980" s="169"/>
    </row>
    <row r="6981" spans="1:1" x14ac:dyDescent="0.25">
      <c r="A6981" s="198"/>
    </row>
    <row r="6982" spans="1:1" x14ac:dyDescent="0.25">
      <c r="A6982" s="198"/>
    </row>
    <row r="6983" spans="1:1" x14ac:dyDescent="0.25">
      <c r="A6983" s="169"/>
    </row>
    <row r="6984" spans="1:1" x14ac:dyDescent="0.25">
      <c r="A6984" s="198"/>
    </row>
    <row r="6985" spans="1:1" x14ac:dyDescent="0.25">
      <c r="A6985" s="198"/>
    </row>
    <row r="6986" spans="1:1" x14ac:dyDescent="0.25">
      <c r="A6986" s="169"/>
    </row>
    <row r="6987" spans="1:1" x14ac:dyDescent="0.25">
      <c r="A6987" s="198"/>
    </row>
    <row r="6988" spans="1:1" x14ac:dyDescent="0.25">
      <c r="A6988" s="198"/>
    </row>
    <row r="6989" spans="1:1" x14ac:dyDescent="0.25">
      <c r="A6989" s="169"/>
    </row>
    <row r="6990" spans="1:1" x14ac:dyDescent="0.25">
      <c r="A6990" s="198"/>
    </row>
    <row r="6991" spans="1:1" x14ac:dyDescent="0.25">
      <c r="A6991" s="198"/>
    </row>
    <row r="6992" spans="1:1" x14ac:dyDescent="0.25">
      <c r="A6992" s="169"/>
    </row>
    <row r="6993" spans="1:1" x14ac:dyDescent="0.25">
      <c r="A6993" s="198"/>
    </row>
    <row r="6994" spans="1:1" x14ac:dyDescent="0.25">
      <c r="A6994" s="198"/>
    </row>
    <row r="6995" spans="1:1" x14ac:dyDescent="0.25">
      <c r="A6995" s="169"/>
    </row>
    <row r="6996" spans="1:1" x14ac:dyDescent="0.25">
      <c r="A6996" s="198"/>
    </row>
    <row r="6997" spans="1:1" x14ac:dyDescent="0.25">
      <c r="A6997" s="198"/>
    </row>
    <row r="6998" spans="1:1" x14ac:dyDescent="0.25">
      <c r="A6998" s="169"/>
    </row>
    <row r="6999" spans="1:1" x14ac:dyDescent="0.25">
      <c r="A6999" s="198"/>
    </row>
    <row r="7000" spans="1:1" x14ac:dyDescent="0.25">
      <c r="A7000" s="198"/>
    </row>
    <row r="7001" spans="1:1" x14ac:dyDescent="0.25">
      <c r="A7001" s="169"/>
    </row>
    <row r="7002" spans="1:1" x14ac:dyDescent="0.25">
      <c r="A7002" s="198"/>
    </row>
    <row r="7003" spans="1:1" x14ac:dyDescent="0.25">
      <c r="A7003" s="198"/>
    </row>
    <row r="7004" spans="1:1" x14ac:dyDescent="0.25">
      <c r="A7004" s="169"/>
    </row>
    <row r="7005" spans="1:1" x14ac:dyDescent="0.25">
      <c r="A7005" s="198"/>
    </row>
    <row r="7006" spans="1:1" x14ac:dyDescent="0.25">
      <c r="A7006" s="198"/>
    </row>
    <row r="7007" spans="1:1" x14ac:dyDescent="0.25">
      <c r="A7007" s="169"/>
    </row>
    <row r="7008" spans="1:1" x14ac:dyDescent="0.25">
      <c r="A7008" s="198"/>
    </row>
    <row r="7009" spans="1:1" x14ac:dyDescent="0.25">
      <c r="A7009" s="198"/>
    </row>
    <row r="7010" spans="1:1" x14ac:dyDescent="0.25">
      <c r="A7010" s="169"/>
    </row>
    <row r="7011" spans="1:1" x14ac:dyDescent="0.25">
      <c r="A7011" s="198"/>
    </row>
    <row r="7012" spans="1:1" x14ac:dyDescent="0.25">
      <c r="A7012" s="198"/>
    </row>
    <row r="7013" spans="1:1" x14ac:dyDescent="0.25">
      <c r="A7013" s="169"/>
    </row>
    <row r="7014" spans="1:1" x14ac:dyDescent="0.25">
      <c r="A7014" s="198"/>
    </row>
    <row r="7015" spans="1:1" x14ac:dyDescent="0.25">
      <c r="A7015" s="198"/>
    </row>
    <row r="7016" spans="1:1" x14ac:dyDescent="0.25">
      <c r="A7016" s="169"/>
    </row>
    <row r="7017" spans="1:1" x14ac:dyDescent="0.25">
      <c r="A7017" s="198"/>
    </row>
    <row r="7018" spans="1:1" x14ac:dyDescent="0.25">
      <c r="A7018" s="198"/>
    </row>
    <row r="7019" spans="1:1" x14ac:dyDescent="0.25">
      <c r="A7019" s="169"/>
    </row>
    <row r="7020" spans="1:1" x14ac:dyDescent="0.25">
      <c r="A7020" s="198"/>
    </row>
    <row r="7021" spans="1:1" x14ac:dyDescent="0.25">
      <c r="A7021" s="198"/>
    </row>
    <row r="7022" spans="1:1" x14ac:dyDescent="0.25">
      <c r="A7022" s="169"/>
    </row>
    <row r="7023" spans="1:1" x14ac:dyDescent="0.25">
      <c r="A7023" s="198"/>
    </row>
    <row r="7024" spans="1:1" x14ac:dyDescent="0.25">
      <c r="A7024" s="198"/>
    </row>
    <row r="7025" spans="1:1" x14ac:dyDescent="0.25">
      <c r="A7025" s="169"/>
    </row>
    <row r="7026" spans="1:1" x14ac:dyDescent="0.25">
      <c r="A7026" s="198"/>
    </row>
    <row r="7027" spans="1:1" x14ac:dyDescent="0.25">
      <c r="A7027" s="198"/>
    </row>
    <row r="7028" spans="1:1" x14ac:dyDescent="0.25">
      <c r="A7028" s="169"/>
    </row>
    <row r="7029" spans="1:1" x14ac:dyDescent="0.25">
      <c r="A7029" s="198"/>
    </row>
    <row r="7030" spans="1:1" x14ac:dyDescent="0.25">
      <c r="A7030" s="198"/>
    </row>
    <row r="7031" spans="1:1" x14ac:dyDescent="0.25">
      <c r="A7031" s="169"/>
    </row>
    <row r="7032" spans="1:1" x14ac:dyDescent="0.25">
      <c r="A7032" s="198"/>
    </row>
    <row r="7033" spans="1:1" x14ac:dyDescent="0.25">
      <c r="A7033" s="198"/>
    </row>
    <row r="7034" spans="1:1" x14ac:dyDescent="0.25">
      <c r="A7034" s="169"/>
    </row>
    <row r="7035" spans="1:1" x14ac:dyDescent="0.25">
      <c r="A7035" s="198"/>
    </row>
    <row r="7036" spans="1:1" x14ac:dyDescent="0.25">
      <c r="A7036" s="198"/>
    </row>
    <row r="7037" spans="1:1" x14ac:dyDescent="0.25">
      <c r="A7037" s="169"/>
    </row>
    <row r="7038" spans="1:1" x14ac:dyDescent="0.25">
      <c r="A7038" s="198"/>
    </row>
    <row r="7039" spans="1:1" x14ac:dyDescent="0.25">
      <c r="A7039" s="198"/>
    </row>
    <row r="7040" spans="1:1" x14ac:dyDescent="0.25">
      <c r="A7040" s="169"/>
    </row>
    <row r="7041" spans="1:1" x14ac:dyDescent="0.25">
      <c r="A7041" s="198"/>
    </row>
    <row r="7042" spans="1:1" x14ac:dyDescent="0.25">
      <c r="A7042" s="198"/>
    </row>
    <row r="7043" spans="1:1" x14ac:dyDescent="0.25">
      <c r="A7043" s="169"/>
    </row>
    <row r="7044" spans="1:1" x14ac:dyDescent="0.25">
      <c r="A7044" s="198"/>
    </row>
    <row r="7045" spans="1:1" x14ac:dyDescent="0.25">
      <c r="A7045" s="198"/>
    </row>
    <row r="7046" spans="1:1" x14ac:dyDescent="0.25">
      <c r="A7046" s="169"/>
    </row>
    <row r="7047" spans="1:1" x14ac:dyDescent="0.25">
      <c r="A7047" s="198"/>
    </row>
    <row r="7048" spans="1:1" x14ac:dyDescent="0.25">
      <c r="A7048" s="198"/>
    </row>
    <row r="7049" spans="1:1" x14ac:dyDescent="0.25">
      <c r="A7049" s="169"/>
    </row>
    <row r="7050" spans="1:1" x14ac:dyDescent="0.25">
      <c r="A7050" s="198"/>
    </row>
    <row r="7051" spans="1:1" x14ac:dyDescent="0.25">
      <c r="A7051" s="198"/>
    </row>
    <row r="7052" spans="1:1" x14ac:dyDescent="0.25">
      <c r="A7052" s="169"/>
    </row>
    <row r="7053" spans="1:1" x14ac:dyDescent="0.25">
      <c r="A7053" s="198"/>
    </row>
    <row r="7054" spans="1:1" x14ac:dyDescent="0.25">
      <c r="A7054" s="198"/>
    </row>
    <row r="7055" spans="1:1" x14ac:dyDescent="0.25">
      <c r="A7055" s="169"/>
    </row>
    <row r="7056" spans="1:1" x14ac:dyDescent="0.25">
      <c r="A7056" s="198"/>
    </row>
    <row r="7057" spans="1:1" x14ac:dyDescent="0.25">
      <c r="A7057" s="198"/>
    </row>
    <row r="7058" spans="1:1" x14ac:dyDescent="0.25">
      <c r="A7058" s="169"/>
    </row>
    <row r="7059" spans="1:1" x14ac:dyDescent="0.25">
      <c r="A7059" s="198"/>
    </row>
    <row r="7060" spans="1:1" x14ac:dyDescent="0.25">
      <c r="A7060" s="198"/>
    </row>
    <row r="7061" spans="1:1" x14ac:dyDescent="0.25">
      <c r="A7061" s="169"/>
    </row>
    <row r="7062" spans="1:1" x14ac:dyDescent="0.25">
      <c r="A7062" s="198"/>
    </row>
    <row r="7063" spans="1:1" x14ac:dyDescent="0.25">
      <c r="A7063" s="198"/>
    </row>
    <row r="7064" spans="1:1" x14ac:dyDescent="0.25">
      <c r="A7064" s="169"/>
    </row>
    <row r="7065" spans="1:1" x14ac:dyDescent="0.25">
      <c r="A7065" s="198"/>
    </row>
    <row r="7066" spans="1:1" x14ac:dyDescent="0.25">
      <c r="A7066" s="198"/>
    </row>
    <row r="7067" spans="1:1" x14ac:dyDescent="0.25">
      <c r="A7067" s="169"/>
    </row>
    <row r="7068" spans="1:1" x14ac:dyDescent="0.25">
      <c r="A7068" s="198"/>
    </row>
    <row r="7069" spans="1:1" x14ac:dyDescent="0.25">
      <c r="A7069" s="198"/>
    </row>
    <row r="7070" spans="1:1" x14ac:dyDescent="0.25">
      <c r="A7070" s="169"/>
    </row>
    <row r="7071" spans="1:1" x14ac:dyDescent="0.25">
      <c r="A7071" s="198"/>
    </row>
    <row r="7072" spans="1:1" x14ac:dyDescent="0.25">
      <c r="A7072" s="198"/>
    </row>
    <row r="7073" spans="1:1" x14ac:dyDescent="0.25">
      <c r="A7073" s="169"/>
    </row>
    <row r="7074" spans="1:1" x14ac:dyDescent="0.25">
      <c r="A7074" s="198"/>
    </row>
    <row r="7075" spans="1:1" x14ac:dyDescent="0.25">
      <c r="A7075" s="198"/>
    </row>
    <row r="7076" spans="1:1" x14ac:dyDescent="0.25">
      <c r="A7076" s="169"/>
    </row>
    <row r="7077" spans="1:1" x14ac:dyDescent="0.25">
      <c r="A7077" s="198"/>
    </row>
    <row r="7078" spans="1:1" x14ac:dyDescent="0.25">
      <c r="A7078" s="198"/>
    </row>
    <row r="7079" spans="1:1" x14ac:dyDescent="0.25">
      <c r="A7079" s="169"/>
    </row>
    <row r="7080" spans="1:1" x14ac:dyDescent="0.25">
      <c r="A7080" s="198"/>
    </row>
    <row r="7081" spans="1:1" x14ac:dyDescent="0.25">
      <c r="A7081" s="198"/>
    </row>
    <row r="7082" spans="1:1" x14ac:dyDescent="0.25">
      <c r="A7082" s="169"/>
    </row>
    <row r="7083" spans="1:1" x14ac:dyDescent="0.25">
      <c r="A7083" s="198"/>
    </row>
    <row r="7084" spans="1:1" x14ac:dyDescent="0.25">
      <c r="A7084" s="198"/>
    </row>
    <row r="7085" spans="1:1" x14ac:dyDescent="0.25">
      <c r="A7085" s="169"/>
    </row>
    <row r="7086" spans="1:1" x14ac:dyDescent="0.25">
      <c r="A7086" s="198"/>
    </row>
    <row r="7087" spans="1:1" x14ac:dyDescent="0.25">
      <c r="A7087" s="198"/>
    </row>
    <row r="7088" spans="1:1" x14ac:dyDescent="0.25">
      <c r="A7088" s="169"/>
    </row>
    <row r="7089" spans="1:1" x14ac:dyDescent="0.25">
      <c r="A7089" s="198"/>
    </row>
    <row r="7090" spans="1:1" x14ac:dyDescent="0.25">
      <c r="A7090" s="198"/>
    </row>
    <row r="7091" spans="1:1" x14ac:dyDescent="0.25">
      <c r="A7091" s="169"/>
    </row>
    <row r="7092" spans="1:1" x14ac:dyDescent="0.25">
      <c r="A7092" s="198"/>
    </row>
    <row r="7093" spans="1:1" x14ac:dyDescent="0.25">
      <c r="A7093" s="198"/>
    </row>
    <row r="7094" spans="1:1" x14ac:dyDescent="0.25">
      <c r="A7094" s="169"/>
    </row>
    <row r="7095" spans="1:1" x14ac:dyDescent="0.25">
      <c r="A7095" s="198"/>
    </row>
    <row r="7096" spans="1:1" x14ac:dyDescent="0.25">
      <c r="A7096" s="198"/>
    </row>
    <row r="7097" spans="1:1" x14ac:dyDescent="0.25">
      <c r="A7097" s="169"/>
    </row>
    <row r="7098" spans="1:1" x14ac:dyDescent="0.25">
      <c r="A7098" s="198"/>
    </row>
    <row r="7099" spans="1:1" x14ac:dyDescent="0.25">
      <c r="A7099" s="198"/>
    </row>
    <row r="7100" spans="1:1" x14ac:dyDescent="0.25">
      <c r="A7100" s="169"/>
    </row>
    <row r="7101" spans="1:1" x14ac:dyDescent="0.25">
      <c r="A7101" s="198"/>
    </row>
    <row r="7102" spans="1:1" x14ac:dyDescent="0.25">
      <c r="A7102" s="198"/>
    </row>
    <row r="7103" spans="1:1" x14ac:dyDescent="0.25">
      <c r="A7103" s="169"/>
    </row>
    <row r="7104" spans="1:1" x14ac:dyDescent="0.25">
      <c r="A7104" s="198"/>
    </row>
    <row r="7105" spans="1:1" x14ac:dyDescent="0.25">
      <c r="A7105" s="198"/>
    </row>
    <row r="7106" spans="1:1" x14ac:dyDescent="0.25">
      <c r="A7106" s="169"/>
    </row>
    <row r="7107" spans="1:1" x14ac:dyDescent="0.25">
      <c r="A7107" s="198"/>
    </row>
    <row r="7108" spans="1:1" x14ac:dyDescent="0.25">
      <c r="A7108" s="198"/>
    </row>
    <row r="7109" spans="1:1" x14ac:dyDescent="0.25">
      <c r="A7109" s="169"/>
    </row>
    <row r="7110" spans="1:1" x14ac:dyDescent="0.25">
      <c r="A7110" s="198"/>
    </row>
    <row r="7111" spans="1:1" x14ac:dyDescent="0.25">
      <c r="A7111" s="198"/>
    </row>
    <row r="7112" spans="1:1" x14ac:dyDescent="0.25">
      <c r="A7112" s="169"/>
    </row>
    <row r="7113" spans="1:1" x14ac:dyDescent="0.25">
      <c r="A7113" s="198"/>
    </row>
    <row r="7114" spans="1:1" x14ac:dyDescent="0.25">
      <c r="A7114" s="198"/>
    </row>
    <row r="7115" spans="1:1" x14ac:dyDescent="0.25">
      <c r="A7115" s="169"/>
    </row>
    <row r="7116" spans="1:1" x14ac:dyDescent="0.25">
      <c r="A7116" s="198"/>
    </row>
    <row r="7117" spans="1:1" x14ac:dyDescent="0.25">
      <c r="A7117" s="198"/>
    </row>
    <row r="7118" spans="1:1" x14ac:dyDescent="0.25">
      <c r="A7118" s="169"/>
    </row>
    <row r="7119" spans="1:1" x14ac:dyDescent="0.25">
      <c r="A7119" s="198"/>
    </row>
    <row r="7120" spans="1:1" x14ac:dyDescent="0.25">
      <c r="A7120" s="198"/>
    </row>
    <row r="7121" spans="1:1" x14ac:dyDescent="0.25">
      <c r="A7121" s="169"/>
    </row>
    <row r="7122" spans="1:1" x14ac:dyDescent="0.25">
      <c r="A7122" s="198"/>
    </row>
    <row r="7123" spans="1:1" x14ac:dyDescent="0.25">
      <c r="A7123" s="198"/>
    </row>
    <row r="7124" spans="1:1" x14ac:dyDescent="0.25">
      <c r="A7124" s="169"/>
    </row>
    <row r="7125" spans="1:1" x14ac:dyDescent="0.25">
      <c r="A7125" s="198"/>
    </row>
    <row r="7126" spans="1:1" x14ac:dyDescent="0.25">
      <c r="A7126" s="198"/>
    </row>
    <row r="7127" spans="1:1" x14ac:dyDescent="0.25">
      <c r="A7127" s="169"/>
    </row>
    <row r="7128" spans="1:1" x14ac:dyDescent="0.25">
      <c r="A7128" s="198"/>
    </row>
    <row r="7129" spans="1:1" x14ac:dyDescent="0.25">
      <c r="A7129" s="198"/>
    </row>
    <row r="7130" spans="1:1" x14ac:dyDescent="0.25">
      <c r="A7130" s="169"/>
    </row>
    <row r="7131" spans="1:1" x14ac:dyDescent="0.25">
      <c r="A7131" s="198"/>
    </row>
    <row r="7132" spans="1:1" x14ac:dyDescent="0.25">
      <c r="A7132" s="198"/>
    </row>
    <row r="7133" spans="1:1" x14ac:dyDescent="0.25">
      <c r="A7133" s="169"/>
    </row>
    <row r="7134" spans="1:1" x14ac:dyDescent="0.25">
      <c r="A7134" s="198"/>
    </row>
    <row r="7135" spans="1:1" x14ac:dyDescent="0.25">
      <c r="A7135" s="198"/>
    </row>
    <row r="7136" spans="1:1" x14ac:dyDescent="0.25">
      <c r="A7136" s="169"/>
    </row>
    <row r="7137" spans="1:1" x14ac:dyDescent="0.25">
      <c r="A7137" s="198"/>
    </row>
    <row r="7138" spans="1:1" x14ac:dyDescent="0.25">
      <c r="A7138" s="198"/>
    </row>
    <row r="7139" spans="1:1" x14ac:dyDescent="0.25">
      <c r="A7139" s="169"/>
    </row>
    <row r="7140" spans="1:1" x14ac:dyDescent="0.25">
      <c r="A7140" s="198"/>
    </row>
    <row r="7141" spans="1:1" x14ac:dyDescent="0.25">
      <c r="A7141" s="198"/>
    </row>
    <row r="7142" spans="1:1" x14ac:dyDescent="0.25">
      <c r="A7142" s="169"/>
    </row>
    <row r="7143" spans="1:1" x14ac:dyDescent="0.25">
      <c r="A7143" s="198"/>
    </row>
    <row r="7144" spans="1:1" x14ac:dyDescent="0.25">
      <c r="A7144" s="198"/>
    </row>
    <row r="7145" spans="1:1" x14ac:dyDescent="0.25">
      <c r="A7145" s="169"/>
    </row>
    <row r="7146" spans="1:1" x14ac:dyDescent="0.25">
      <c r="A7146" s="198"/>
    </row>
    <row r="7147" spans="1:1" x14ac:dyDescent="0.25">
      <c r="A7147" s="198"/>
    </row>
    <row r="7148" spans="1:1" x14ac:dyDescent="0.25">
      <c r="A7148" s="169"/>
    </row>
    <row r="7149" spans="1:1" x14ac:dyDescent="0.25">
      <c r="A7149" s="198"/>
    </row>
    <row r="7150" spans="1:1" x14ac:dyDescent="0.25">
      <c r="A7150" s="198"/>
    </row>
    <row r="7151" spans="1:1" x14ac:dyDescent="0.25">
      <c r="A7151" s="169"/>
    </row>
    <row r="7152" spans="1:1" x14ac:dyDescent="0.25">
      <c r="A7152" s="198"/>
    </row>
    <row r="7153" spans="1:1" x14ac:dyDescent="0.25">
      <c r="A7153" s="198"/>
    </row>
    <row r="7154" spans="1:1" x14ac:dyDescent="0.25">
      <c r="A7154" s="169"/>
    </row>
    <row r="7155" spans="1:1" x14ac:dyDescent="0.25">
      <c r="A7155" s="198"/>
    </row>
    <row r="7156" spans="1:1" x14ac:dyDescent="0.25">
      <c r="A7156" s="198"/>
    </row>
    <row r="7157" spans="1:1" x14ac:dyDescent="0.25">
      <c r="A7157" s="169"/>
    </row>
    <row r="7158" spans="1:1" x14ac:dyDescent="0.25">
      <c r="A7158" s="198"/>
    </row>
    <row r="7159" spans="1:1" x14ac:dyDescent="0.25">
      <c r="A7159" s="198"/>
    </row>
    <row r="7160" spans="1:1" x14ac:dyDescent="0.25">
      <c r="A7160" s="169"/>
    </row>
    <row r="7161" spans="1:1" x14ac:dyDescent="0.25">
      <c r="A7161" s="198"/>
    </row>
    <row r="7162" spans="1:1" x14ac:dyDescent="0.25">
      <c r="A7162" s="198"/>
    </row>
    <row r="7163" spans="1:1" x14ac:dyDescent="0.25">
      <c r="A7163" s="169"/>
    </row>
    <row r="7164" spans="1:1" x14ac:dyDescent="0.25">
      <c r="A7164" s="198"/>
    </row>
    <row r="7165" spans="1:1" x14ac:dyDescent="0.25">
      <c r="A7165" s="198"/>
    </row>
    <row r="7166" spans="1:1" x14ac:dyDescent="0.25">
      <c r="A7166" s="169"/>
    </row>
    <row r="7167" spans="1:1" x14ac:dyDescent="0.25">
      <c r="A7167" s="198"/>
    </row>
    <row r="7168" spans="1:1" x14ac:dyDescent="0.25">
      <c r="A7168" s="198"/>
    </row>
    <row r="7169" spans="1:1" x14ac:dyDescent="0.25">
      <c r="A7169" s="169"/>
    </row>
    <row r="7170" spans="1:1" x14ac:dyDescent="0.25">
      <c r="A7170" s="198"/>
    </row>
    <row r="7171" spans="1:1" x14ac:dyDescent="0.25">
      <c r="A7171" s="198"/>
    </row>
    <row r="7172" spans="1:1" x14ac:dyDescent="0.25">
      <c r="A7172" s="169"/>
    </row>
    <row r="7173" spans="1:1" x14ac:dyDescent="0.25">
      <c r="A7173" s="198"/>
    </row>
    <row r="7174" spans="1:1" x14ac:dyDescent="0.25">
      <c r="A7174" s="198"/>
    </row>
    <row r="7175" spans="1:1" x14ac:dyDescent="0.25">
      <c r="A7175" s="169"/>
    </row>
    <row r="7176" spans="1:1" x14ac:dyDescent="0.25">
      <c r="A7176" s="198"/>
    </row>
    <row r="7177" spans="1:1" x14ac:dyDescent="0.25">
      <c r="A7177" s="198"/>
    </row>
    <row r="7178" spans="1:1" x14ac:dyDescent="0.25">
      <c r="A7178" s="169"/>
    </row>
    <row r="7179" spans="1:1" x14ac:dyDescent="0.25">
      <c r="A7179" s="198"/>
    </row>
    <row r="7180" spans="1:1" x14ac:dyDescent="0.25">
      <c r="A7180" s="198"/>
    </row>
    <row r="7181" spans="1:1" x14ac:dyDescent="0.25">
      <c r="A7181" s="169"/>
    </row>
    <row r="7182" spans="1:1" x14ac:dyDescent="0.25">
      <c r="A7182" s="198"/>
    </row>
    <row r="7183" spans="1:1" x14ac:dyDescent="0.25">
      <c r="A7183" s="198"/>
    </row>
    <row r="7184" spans="1:1" x14ac:dyDescent="0.25">
      <c r="A7184" s="169"/>
    </row>
    <row r="7185" spans="1:1" x14ac:dyDescent="0.25">
      <c r="A7185" s="198"/>
    </row>
    <row r="7186" spans="1:1" x14ac:dyDescent="0.25">
      <c r="A7186" s="198"/>
    </row>
    <row r="7187" spans="1:1" x14ac:dyDescent="0.25">
      <c r="A7187" s="169"/>
    </row>
    <row r="7188" spans="1:1" x14ac:dyDescent="0.25">
      <c r="A7188" s="198"/>
    </row>
    <row r="7189" spans="1:1" x14ac:dyDescent="0.25">
      <c r="A7189" s="198"/>
    </row>
    <row r="7190" spans="1:1" x14ac:dyDescent="0.25">
      <c r="A7190" s="169"/>
    </row>
    <row r="7191" spans="1:1" x14ac:dyDescent="0.25">
      <c r="A7191" s="198"/>
    </row>
    <row r="7192" spans="1:1" x14ac:dyDescent="0.25">
      <c r="A7192" s="198"/>
    </row>
    <row r="7193" spans="1:1" x14ac:dyDescent="0.25">
      <c r="A7193" s="169"/>
    </row>
    <row r="7194" spans="1:1" x14ac:dyDescent="0.25">
      <c r="A7194" s="198"/>
    </row>
    <row r="7195" spans="1:1" x14ac:dyDescent="0.25">
      <c r="A7195" s="198"/>
    </row>
    <row r="7196" spans="1:1" x14ac:dyDescent="0.25">
      <c r="A7196" s="169"/>
    </row>
    <row r="7197" spans="1:1" x14ac:dyDescent="0.25">
      <c r="A7197" s="198"/>
    </row>
    <row r="7198" spans="1:1" x14ac:dyDescent="0.25">
      <c r="A7198" s="198"/>
    </row>
    <row r="7199" spans="1:1" x14ac:dyDescent="0.25">
      <c r="A7199" s="169"/>
    </row>
    <row r="7200" spans="1:1" x14ac:dyDescent="0.25">
      <c r="A7200" s="198"/>
    </row>
    <row r="7201" spans="1:1" x14ac:dyDescent="0.25">
      <c r="A7201" s="198"/>
    </row>
    <row r="7202" spans="1:1" x14ac:dyDescent="0.25">
      <c r="A7202" s="169"/>
    </row>
    <row r="7203" spans="1:1" x14ac:dyDescent="0.25">
      <c r="A7203" s="198"/>
    </row>
    <row r="7204" spans="1:1" x14ac:dyDescent="0.25">
      <c r="A7204" s="198"/>
    </row>
    <row r="7205" spans="1:1" x14ac:dyDescent="0.25">
      <c r="A7205" s="169"/>
    </row>
    <row r="7206" spans="1:1" x14ac:dyDescent="0.25">
      <c r="A7206" s="198"/>
    </row>
    <row r="7207" spans="1:1" x14ac:dyDescent="0.25">
      <c r="A7207" s="198"/>
    </row>
    <row r="7208" spans="1:1" x14ac:dyDescent="0.25">
      <c r="A7208" s="169"/>
    </row>
    <row r="7209" spans="1:1" x14ac:dyDescent="0.25">
      <c r="A7209" s="198"/>
    </row>
    <row r="7210" spans="1:1" x14ac:dyDescent="0.25">
      <c r="A7210" s="198"/>
    </row>
    <row r="7211" spans="1:1" x14ac:dyDescent="0.25">
      <c r="A7211" s="169"/>
    </row>
    <row r="7212" spans="1:1" x14ac:dyDescent="0.25">
      <c r="A7212" s="198"/>
    </row>
    <row r="7213" spans="1:1" x14ac:dyDescent="0.25">
      <c r="A7213" s="198"/>
    </row>
    <row r="7214" spans="1:1" x14ac:dyDescent="0.25">
      <c r="A7214" s="169"/>
    </row>
    <row r="7215" spans="1:1" x14ac:dyDescent="0.25">
      <c r="A7215" s="198"/>
    </row>
    <row r="7216" spans="1:1" x14ac:dyDescent="0.25">
      <c r="A7216" s="198"/>
    </row>
    <row r="7217" spans="1:1" x14ac:dyDescent="0.25">
      <c r="A7217" s="169"/>
    </row>
    <row r="7218" spans="1:1" x14ac:dyDescent="0.25">
      <c r="A7218" s="198"/>
    </row>
    <row r="7219" spans="1:1" x14ac:dyDescent="0.25">
      <c r="A7219" s="198"/>
    </row>
    <row r="7220" spans="1:1" x14ac:dyDescent="0.25">
      <c r="A7220" s="169"/>
    </row>
    <row r="7221" spans="1:1" x14ac:dyDescent="0.25">
      <c r="A7221" s="198"/>
    </row>
    <row r="7222" spans="1:1" x14ac:dyDescent="0.25">
      <c r="A7222" s="198"/>
    </row>
    <row r="7223" spans="1:1" x14ac:dyDescent="0.25">
      <c r="A7223" s="169"/>
    </row>
    <row r="7224" spans="1:1" x14ac:dyDescent="0.25">
      <c r="A7224" s="198"/>
    </row>
    <row r="7225" spans="1:1" x14ac:dyDescent="0.25">
      <c r="A7225" s="198"/>
    </row>
    <row r="7226" spans="1:1" x14ac:dyDescent="0.25">
      <c r="A7226" s="169"/>
    </row>
    <row r="7227" spans="1:1" x14ac:dyDescent="0.25">
      <c r="A7227" s="198"/>
    </row>
    <row r="7228" spans="1:1" x14ac:dyDescent="0.25">
      <c r="A7228" s="198"/>
    </row>
    <row r="7229" spans="1:1" x14ac:dyDescent="0.25">
      <c r="A7229" s="169"/>
    </row>
    <row r="7230" spans="1:1" x14ac:dyDescent="0.25">
      <c r="A7230" s="198"/>
    </row>
    <row r="7231" spans="1:1" x14ac:dyDescent="0.25">
      <c r="A7231" s="198"/>
    </row>
    <row r="7232" spans="1:1" x14ac:dyDescent="0.25">
      <c r="A7232" s="169"/>
    </row>
    <row r="7233" spans="1:1" x14ac:dyDescent="0.25">
      <c r="A7233" s="198"/>
    </row>
    <row r="7234" spans="1:1" x14ac:dyDescent="0.25">
      <c r="A7234" s="198"/>
    </row>
    <row r="7235" spans="1:1" x14ac:dyDescent="0.25">
      <c r="A7235" s="169"/>
    </row>
    <row r="7236" spans="1:1" x14ac:dyDescent="0.25">
      <c r="A7236" s="198"/>
    </row>
    <row r="7237" spans="1:1" x14ac:dyDescent="0.25">
      <c r="A7237" s="198"/>
    </row>
    <row r="7238" spans="1:1" x14ac:dyDescent="0.25">
      <c r="A7238" s="169"/>
    </row>
    <row r="7239" spans="1:1" x14ac:dyDescent="0.25">
      <c r="A7239" s="198"/>
    </row>
    <row r="7240" spans="1:1" x14ac:dyDescent="0.25">
      <c r="A7240" s="198"/>
    </row>
    <row r="7241" spans="1:1" x14ac:dyDescent="0.25">
      <c r="A7241" s="169"/>
    </row>
    <row r="7242" spans="1:1" x14ac:dyDescent="0.25">
      <c r="A7242" s="198"/>
    </row>
    <row r="7243" spans="1:1" x14ac:dyDescent="0.25">
      <c r="A7243" s="198"/>
    </row>
    <row r="7244" spans="1:1" x14ac:dyDescent="0.25">
      <c r="A7244" s="169"/>
    </row>
    <row r="7245" spans="1:1" x14ac:dyDescent="0.25">
      <c r="A7245" s="198"/>
    </row>
    <row r="7246" spans="1:1" x14ac:dyDescent="0.25">
      <c r="A7246" s="198"/>
    </row>
    <row r="7247" spans="1:1" x14ac:dyDescent="0.25">
      <c r="A7247" s="169"/>
    </row>
    <row r="7248" spans="1:1" x14ac:dyDescent="0.25">
      <c r="A7248" s="198"/>
    </row>
    <row r="7249" spans="1:1" x14ac:dyDescent="0.25">
      <c r="A7249" s="198"/>
    </row>
    <row r="7250" spans="1:1" x14ac:dyDescent="0.25">
      <c r="A7250" s="169"/>
    </row>
    <row r="7251" spans="1:1" x14ac:dyDescent="0.25">
      <c r="A7251" s="198"/>
    </row>
    <row r="7252" spans="1:1" x14ac:dyDescent="0.25">
      <c r="A7252" s="198"/>
    </row>
    <row r="7253" spans="1:1" x14ac:dyDescent="0.25">
      <c r="A7253" s="169"/>
    </row>
    <row r="7254" spans="1:1" x14ac:dyDescent="0.25">
      <c r="A7254" s="198"/>
    </row>
    <row r="7255" spans="1:1" x14ac:dyDescent="0.25">
      <c r="A7255" s="198"/>
    </row>
    <row r="7256" spans="1:1" x14ac:dyDescent="0.25">
      <c r="A7256" s="169"/>
    </row>
    <row r="7257" spans="1:1" x14ac:dyDescent="0.25">
      <c r="A7257" s="198"/>
    </row>
    <row r="7258" spans="1:1" x14ac:dyDescent="0.25">
      <c r="A7258" s="198"/>
    </row>
    <row r="7259" spans="1:1" x14ac:dyDescent="0.25">
      <c r="A7259" s="169"/>
    </row>
    <row r="7260" spans="1:1" x14ac:dyDescent="0.25">
      <c r="A7260" s="198"/>
    </row>
    <row r="7261" spans="1:1" x14ac:dyDescent="0.25">
      <c r="A7261" s="198"/>
    </row>
    <row r="7262" spans="1:1" x14ac:dyDescent="0.25">
      <c r="A7262" s="169"/>
    </row>
    <row r="7263" spans="1:1" x14ac:dyDescent="0.25">
      <c r="A7263" s="198"/>
    </row>
    <row r="7264" spans="1:1" x14ac:dyDescent="0.25">
      <c r="A7264" s="198"/>
    </row>
    <row r="7265" spans="1:1" x14ac:dyDescent="0.25">
      <c r="A7265" s="169"/>
    </row>
    <row r="7266" spans="1:1" x14ac:dyDescent="0.25">
      <c r="A7266" s="198"/>
    </row>
    <row r="7267" spans="1:1" x14ac:dyDescent="0.25">
      <c r="A7267" s="198"/>
    </row>
    <row r="7268" spans="1:1" x14ac:dyDescent="0.25">
      <c r="A7268" s="169"/>
    </row>
    <row r="7269" spans="1:1" x14ac:dyDescent="0.25">
      <c r="A7269" s="198"/>
    </row>
    <row r="7270" spans="1:1" x14ac:dyDescent="0.25">
      <c r="A7270" s="198"/>
    </row>
    <row r="7271" spans="1:1" x14ac:dyDescent="0.25">
      <c r="A7271" s="169"/>
    </row>
    <row r="7272" spans="1:1" x14ac:dyDescent="0.25">
      <c r="A7272" s="198"/>
    </row>
    <row r="7273" spans="1:1" x14ac:dyDescent="0.25">
      <c r="A7273" s="198"/>
    </row>
    <row r="7274" spans="1:1" x14ac:dyDescent="0.25">
      <c r="A7274" s="169"/>
    </row>
    <row r="7275" spans="1:1" x14ac:dyDescent="0.25">
      <c r="A7275" s="198"/>
    </row>
    <row r="7276" spans="1:1" x14ac:dyDescent="0.25">
      <c r="A7276" s="198"/>
    </row>
    <row r="7277" spans="1:1" x14ac:dyDescent="0.25">
      <c r="A7277" s="169"/>
    </row>
    <row r="7278" spans="1:1" x14ac:dyDescent="0.25">
      <c r="A7278" s="198"/>
    </row>
    <row r="7279" spans="1:1" x14ac:dyDescent="0.25">
      <c r="A7279" s="198"/>
    </row>
    <row r="7280" spans="1:1" x14ac:dyDescent="0.25">
      <c r="A7280" s="169"/>
    </row>
    <row r="7281" spans="1:1" x14ac:dyDescent="0.25">
      <c r="A7281" s="198"/>
    </row>
    <row r="7282" spans="1:1" x14ac:dyDescent="0.25">
      <c r="A7282" s="198"/>
    </row>
    <row r="7283" spans="1:1" x14ac:dyDescent="0.25">
      <c r="A7283" s="169"/>
    </row>
    <row r="7284" spans="1:1" x14ac:dyDescent="0.25">
      <c r="A7284" s="198"/>
    </row>
    <row r="7285" spans="1:1" x14ac:dyDescent="0.25">
      <c r="A7285" s="198"/>
    </row>
    <row r="7286" spans="1:1" x14ac:dyDescent="0.25">
      <c r="A7286" s="169"/>
    </row>
    <row r="7287" spans="1:1" x14ac:dyDescent="0.25">
      <c r="A7287" s="198"/>
    </row>
    <row r="7288" spans="1:1" x14ac:dyDescent="0.25">
      <c r="A7288" s="198"/>
    </row>
    <row r="7289" spans="1:1" x14ac:dyDescent="0.25">
      <c r="A7289" s="169"/>
    </row>
    <row r="7290" spans="1:1" x14ac:dyDescent="0.25">
      <c r="A7290" s="198"/>
    </row>
    <row r="7291" spans="1:1" x14ac:dyDescent="0.25">
      <c r="A7291" s="198"/>
    </row>
    <row r="7292" spans="1:1" x14ac:dyDescent="0.25">
      <c r="A7292" s="169"/>
    </row>
    <row r="7293" spans="1:1" x14ac:dyDescent="0.25">
      <c r="A7293" s="198"/>
    </row>
    <row r="7294" spans="1:1" x14ac:dyDescent="0.25">
      <c r="A7294" s="198"/>
    </row>
    <row r="7295" spans="1:1" x14ac:dyDescent="0.25">
      <c r="A7295" s="169"/>
    </row>
    <row r="7296" spans="1:1" x14ac:dyDescent="0.25">
      <c r="A7296" s="198"/>
    </row>
    <row r="7297" spans="1:1" x14ac:dyDescent="0.25">
      <c r="A7297" s="198"/>
    </row>
    <row r="7298" spans="1:1" x14ac:dyDescent="0.25">
      <c r="A7298" s="169"/>
    </row>
    <row r="7299" spans="1:1" x14ac:dyDescent="0.25">
      <c r="A7299" s="198"/>
    </row>
    <row r="7300" spans="1:1" x14ac:dyDescent="0.25">
      <c r="A7300" s="198"/>
    </row>
    <row r="7301" spans="1:1" x14ac:dyDescent="0.25">
      <c r="A7301" s="169"/>
    </row>
    <row r="7302" spans="1:1" x14ac:dyDescent="0.25">
      <c r="A7302" s="198"/>
    </row>
    <row r="7303" spans="1:1" x14ac:dyDescent="0.25">
      <c r="A7303" s="198"/>
    </row>
    <row r="7304" spans="1:1" x14ac:dyDescent="0.25">
      <c r="A7304" s="169"/>
    </row>
    <row r="7305" spans="1:1" x14ac:dyDescent="0.25">
      <c r="A7305" s="198"/>
    </row>
    <row r="7306" spans="1:1" x14ac:dyDescent="0.25">
      <c r="A7306" s="198"/>
    </row>
    <row r="7307" spans="1:1" x14ac:dyDescent="0.25">
      <c r="A7307" s="169"/>
    </row>
    <row r="7308" spans="1:1" x14ac:dyDescent="0.25">
      <c r="A7308" s="198"/>
    </row>
    <row r="7309" spans="1:1" x14ac:dyDescent="0.25">
      <c r="A7309" s="198"/>
    </row>
    <row r="7310" spans="1:1" x14ac:dyDescent="0.25">
      <c r="A7310" s="169"/>
    </row>
    <row r="7311" spans="1:1" x14ac:dyDescent="0.25">
      <c r="A7311" s="198"/>
    </row>
    <row r="7312" spans="1:1" x14ac:dyDescent="0.25">
      <c r="A7312" s="198"/>
    </row>
    <row r="7313" spans="1:1" x14ac:dyDescent="0.25">
      <c r="A7313" s="169"/>
    </row>
    <row r="7314" spans="1:1" x14ac:dyDescent="0.25">
      <c r="A7314" s="198"/>
    </row>
    <row r="7315" spans="1:1" x14ac:dyDescent="0.25">
      <c r="A7315" s="198"/>
    </row>
    <row r="7316" spans="1:1" x14ac:dyDescent="0.25">
      <c r="A7316" s="169"/>
    </row>
    <row r="7317" spans="1:1" x14ac:dyDescent="0.25">
      <c r="A7317" s="198"/>
    </row>
    <row r="7318" spans="1:1" x14ac:dyDescent="0.25">
      <c r="A7318" s="198"/>
    </row>
    <row r="7319" spans="1:1" x14ac:dyDescent="0.25">
      <c r="A7319" s="169"/>
    </row>
    <row r="7320" spans="1:1" x14ac:dyDescent="0.25">
      <c r="A7320" s="198"/>
    </row>
    <row r="7321" spans="1:1" x14ac:dyDescent="0.25">
      <c r="A7321" s="198"/>
    </row>
    <row r="7322" spans="1:1" x14ac:dyDescent="0.25">
      <c r="A7322" s="169"/>
    </row>
    <row r="7323" spans="1:1" x14ac:dyDescent="0.25">
      <c r="A7323" s="198"/>
    </row>
    <row r="7324" spans="1:1" x14ac:dyDescent="0.25">
      <c r="A7324" s="198"/>
    </row>
    <row r="7325" spans="1:1" x14ac:dyDescent="0.25">
      <c r="A7325" s="169"/>
    </row>
    <row r="7326" spans="1:1" x14ac:dyDescent="0.25">
      <c r="A7326" s="198"/>
    </row>
    <row r="7327" spans="1:1" x14ac:dyDescent="0.25">
      <c r="A7327" s="198"/>
    </row>
    <row r="7328" spans="1:1" x14ac:dyDescent="0.25">
      <c r="A7328" s="169"/>
    </row>
    <row r="7329" spans="1:1" x14ac:dyDescent="0.25">
      <c r="A7329" s="198"/>
    </row>
    <row r="7330" spans="1:1" x14ac:dyDescent="0.25">
      <c r="A7330" s="198"/>
    </row>
    <row r="7331" spans="1:1" x14ac:dyDescent="0.25">
      <c r="A7331" s="169"/>
    </row>
    <row r="7332" spans="1:1" x14ac:dyDescent="0.25">
      <c r="A7332" s="198"/>
    </row>
    <row r="7333" spans="1:1" x14ac:dyDescent="0.25">
      <c r="A7333" s="198"/>
    </row>
    <row r="7334" spans="1:1" x14ac:dyDescent="0.25">
      <c r="A7334" s="169"/>
    </row>
    <row r="7335" spans="1:1" x14ac:dyDescent="0.25">
      <c r="A7335" s="198"/>
    </row>
    <row r="7336" spans="1:1" x14ac:dyDescent="0.25">
      <c r="A7336" s="198"/>
    </row>
    <row r="7337" spans="1:1" x14ac:dyDescent="0.25">
      <c r="A7337" s="169"/>
    </row>
    <row r="7338" spans="1:1" x14ac:dyDescent="0.25">
      <c r="A7338" s="198"/>
    </row>
    <row r="7339" spans="1:1" x14ac:dyDescent="0.25">
      <c r="A7339" s="198"/>
    </row>
    <row r="7340" spans="1:1" x14ac:dyDescent="0.25">
      <c r="A7340" s="169"/>
    </row>
    <row r="7341" spans="1:1" x14ac:dyDescent="0.25">
      <c r="A7341" s="198"/>
    </row>
    <row r="7342" spans="1:1" x14ac:dyDescent="0.25">
      <c r="A7342" s="198"/>
    </row>
    <row r="7343" spans="1:1" x14ac:dyDescent="0.25">
      <c r="A7343" s="169"/>
    </row>
    <row r="7344" spans="1:1" x14ac:dyDescent="0.25">
      <c r="A7344" s="198"/>
    </row>
    <row r="7345" spans="1:1" x14ac:dyDescent="0.25">
      <c r="A7345" s="198"/>
    </row>
    <row r="7346" spans="1:1" x14ac:dyDescent="0.25">
      <c r="A7346" s="169"/>
    </row>
    <row r="7347" spans="1:1" x14ac:dyDescent="0.25">
      <c r="A7347" s="198"/>
    </row>
    <row r="7348" spans="1:1" x14ac:dyDescent="0.25">
      <c r="A7348" s="198"/>
    </row>
    <row r="7349" spans="1:1" x14ac:dyDescent="0.25">
      <c r="A7349" s="169"/>
    </row>
    <row r="7350" spans="1:1" x14ac:dyDescent="0.25">
      <c r="A7350" s="198"/>
    </row>
    <row r="7351" spans="1:1" x14ac:dyDescent="0.25">
      <c r="A7351" s="198"/>
    </row>
    <row r="7352" spans="1:1" x14ac:dyDescent="0.25">
      <c r="A7352" s="169"/>
    </row>
    <row r="7353" spans="1:1" x14ac:dyDescent="0.25">
      <c r="A7353" s="198"/>
    </row>
    <row r="7354" spans="1:1" x14ac:dyDescent="0.25">
      <c r="A7354" s="198"/>
    </row>
    <row r="7355" spans="1:1" x14ac:dyDescent="0.25">
      <c r="A7355" s="169"/>
    </row>
    <row r="7356" spans="1:1" x14ac:dyDescent="0.25">
      <c r="A7356" s="198"/>
    </row>
    <row r="7357" spans="1:1" x14ac:dyDescent="0.25">
      <c r="A7357" s="198"/>
    </row>
    <row r="7358" spans="1:1" x14ac:dyDescent="0.25">
      <c r="A7358" s="169"/>
    </row>
    <row r="7359" spans="1:1" x14ac:dyDescent="0.25">
      <c r="A7359" s="198"/>
    </row>
    <row r="7360" spans="1:1" x14ac:dyDescent="0.25">
      <c r="A7360" s="198"/>
    </row>
    <row r="7361" spans="1:1" x14ac:dyDescent="0.25">
      <c r="A7361" s="169"/>
    </row>
    <row r="7362" spans="1:1" x14ac:dyDescent="0.25">
      <c r="A7362" s="198"/>
    </row>
    <row r="7363" spans="1:1" x14ac:dyDescent="0.25">
      <c r="A7363" s="198"/>
    </row>
    <row r="7364" spans="1:1" x14ac:dyDescent="0.25">
      <c r="A7364" s="169"/>
    </row>
    <row r="7365" spans="1:1" x14ac:dyDescent="0.25">
      <c r="A7365" s="198"/>
    </row>
    <row r="7366" spans="1:1" x14ac:dyDescent="0.25">
      <c r="A7366" s="198"/>
    </row>
    <row r="7367" spans="1:1" x14ac:dyDescent="0.25">
      <c r="A7367" s="169"/>
    </row>
    <row r="7368" spans="1:1" x14ac:dyDescent="0.25">
      <c r="A7368" s="198"/>
    </row>
    <row r="7369" spans="1:1" x14ac:dyDescent="0.25">
      <c r="A7369" s="198"/>
    </row>
    <row r="7370" spans="1:1" x14ac:dyDescent="0.25">
      <c r="A7370" s="169"/>
    </row>
    <row r="7371" spans="1:1" x14ac:dyDescent="0.25">
      <c r="A7371" s="198"/>
    </row>
    <row r="7372" spans="1:1" x14ac:dyDescent="0.25">
      <c r="A7372" s="198"/>
    </row>
    <row r="7373" spans="1:1" x14ac:dyDescent="0.25">
      <c r="A7373" s="169"/>
    </row>
    <row r="7374" spans="1:1" x14ac:dyDescent="0.25">
      <c r="A7374" s="198"/>
    </row>
    <row r="7375" spans="1:1" x14ac:dyDescent="0.25">
      <c r="A7375" s="198"/>
    </row>
    <row r="7376" spans="1:1" x14ac:dyDescent="0.25">
      <c r="A7376" s="169"/>
    </row>
    <row r="7377" spans="1:1" x14ac:dyDescent="0.25">
      <c r="A7377" s="198"/>
    </row>
    <row r="7378" spans="1:1" x14ac:dyDescent="0.25">
      <c r="A7378" s="198"/>
    </row>
    <row r="7379" spans="1:1" x14ac:dyDescent="0.25">
      <c r="A7379" s="169"/>
    </row>
    <row r="7380" spans="1:1" x14ac:dyDescent="0.25">
      <c r="A7380" s="198"/>
    </row>
    <row r="7381" spans="1:1" x14ac:dyDescent="0.25">
      <c r="A7381" s="198"/>
    </row>
    <row r="7382" spans="1:1" x14ac:dyDescent="0.25">
      <c r="A7382" s="169"/>
    </row>
    <row r="7383" spans="1:1" x14ac:dyDescent="0.25">
      <c r="A7383" s="198"/>
    </row>
    <row r="7384" spans="1:1" x14ac:dyDescent="0.25">
      <c r="A7384" s="198"/>
    </row>
    <row r="7385" spans="1:1" x14ac:dyDescent="0.25">
      <c r="A7385" s="169"/>
    </row>
    <row r="7386" spans="1:1" x14ac:dyDescent="0.25">
      <c r="A7386" s="198"/>
    </row>
    <row r="7387" spans="1:1" x14ac:dyDescent="0.25">
      <c r="A7387" s="198"/>
    </row>
    <row r="7388" spans="1:1" x14ac:dyDescent="0.25">
      <c r="A7388" s="169"/>
    </row>
    <row r="7389" spans="1:1" x14ac:dyDescent="0.25">
      <c r="A7389" s="198"/>
    </row>
    <row r="7390" spans="1:1" x14ac:dyDescent="0.25">
      <c r="A7390" s="198"/>
    </row>
    <row r="7391" spans="1:1" x14ac:dyDescent="0.25">
      <c r="A7391" s="169"/>
    </row>
    <row r="7392" spans="1:1" x14ac:dyDescent="0.25">
      <c r="A7392" s="198"/>
    </row>
    <row r="7393" spans="1:1" x14ac:dyDescent="0.25">
      <c r="A7393" s="198"/>
    </row>
    <row r="7394" spans="1:1" x14ac:dyDescent="0.25">
      <c r="A7394" s="169"/>
    </row>
    <row r="7395" spans="1:1" x14ac:dyDescent="0.25">
      <c r="A7395" s="198"/>
    </row>
    <row r="7396" spans="1:1" x14ac:dyDescent="0.25">
      <c r="A7396" s="198"/>
    </row>
    <row r="7397" spans="1:1" x14ac:dyDescent="0.25">
      <c r="A7397" s="169"/>
    </row>
    <row r="7398" spans="1:1" x14ac:dyDescent="0.25">
      <c r="A7398" s="198"/>
    </row>
    <row r="7399" spans="1:1" x14ac:dyDescent="0.25">
      <c r="A7399" s="198"/>
    </row>
    <row r="7400" spans="1:1" x14ac:dyDescent="0.25">
      <c r="A7400" s="169"/>
    </row>
    <row r="7401" spans="1:1" x14ac:dyDescent="0.25">
      <c r="A7401" s="198"/>
    </row>
    <row r="7402" spans="1:1" x14ac:dyDescent="0.25">
      <c r="A7402" s="198"/>
    </row>
    <row r="7403" spans="1:1" x14ac:dyDescent="0.25">
      <c r="A7403" s="169"/>
    </row>
    <row r="7404" spans="1:1" x14ac:dyDescent="0.25">
      <c r="A7404" s="198"/>
    </row>
    <row r="7405" spans="1:1" x14ac:dyDescent="0.25">
      <c r="A7405" s="198"/>
    </row>
    <row r="7406" spans="1:1" x14ac:dyDescent="0.25">
      <c r="A7406" s="169"/>
    </row>
    <row r="7407" spans="1:1" x14ac:dyDescent="0.25">
      <c r="A7407" s="198"/>
    </row>
    <row r="7408" spans="1:1" x14ac:dyDescent="0.25">
      <c r="A7408" s="198"/>
    </row>
    <row r="7409" spans="1:1" x14ac:dyDescent="0.25">
      <c r="A7409" s="169"/>
    </row>
    <row r="7410" spans="1:1" x14ac:dyDescent="0.25">
      <c r="A7410" s="198"/>
    </row>
    <row r="7411" spans="1:1" x14ac:dyDescent="0.25">
      <c r="A7411" s="198"/>
    </row>
    <row r="7412" spans="1:1" x14ac:dyDescent="0.25">
      <c r="A7412" s="169"/>
    </row>
    <row r="7413" spans="1:1" x14ac:dyDescent="0.25">
      <c r="A7413" s="198"/>
    </row>
    <row r="7414" spans="1:1" x14ac:dyDescent="0.25">
      <c r="A7414" s="198"/>
    </row>
    <row r="7415" spans="1:1" x14ac:dyDescent="0.25">
      <c r="A7415" s="169"/>
    </row>
    <row r="7416" spans="1:1" x14ac:dyDescent="0.25">
      <c r="A7416" s="198"/>
    </row>
    <row r="7417" spans="1:1" x14ac:dyDescent="0.25">
      <c r="A7417" s="198"/>
    </row>
    <row r="7418" spans="1:1" x14ac:dyDescent="0.25">
      <c r="A7418" s="169"/>
    </row>
    <row r="7419" spans="1:1" x14ac:dyDescent="0.25">
      <c r="A7419" s="198"/>
    </row>
    <row r="7420" spans="1:1" x14ac:dyDescent="0.25">
      <c r="A7420" s="198"/>
    </row>
    <row r="7421" spans="1:1" x14ac:dyDescent="0.25">
      <c r="A7421" s="169"/>
    </row>
    <row r="7422" spans="1:1" x14ac:dyDescent="0.25">
      <c r="A7422" s="198"/>
    </row>
    <row r="7423" spans="1:1" x14ac:dyDescent="0.25">
      <c r="A7423" s="198"/>
    </row>
    <row r="7424" spans="1:1" x14ac:dyDescent="0.25">
      <c r="A7424" s="169"/>
    </row>
    <row r="7425" spans="1:1" x14ac:dyDescent="0.25">
      <c r="A7425" s="198"/>
    </row>
    <row r="7426" spans="1:1" x14ac:dyDescent="0.25">
      <c r="A7426" s="198"/>
    </row>
    <row r="7427" spans="1:1" x14ac:dyDescent="0.25">
      <c r="A7427" s="169"/>
    </row>
    <row r="7428" spans="1:1" x14ac:dyDescent="0.25">
      <c r="A7428" s="198"/>
    </row>
    <row r="7429" spans="1:1" x14ac:dyDescent="0.25">
      <c r="A7429" s="198"/>
    </row>
    <row r="7430" spans="1:1" x14ac:dyDescent="0.25">
      <c r="A7430" s="169"/>
    </row>
    <row r="7431" spans="1:1" x14ac:dyDescent="0.25">
      <c r="A7431" s="198"/>
    </row>
    <row r="7432" spans="1:1" x14ac:dyDescent="0.25">
      <c r="A7432" s="198"/>
    </row>
    <row r="7433" spans="1:1" x14ac:dyDescent="0.25">
      <c r="A7433" s="169"/>
    </row>
    <row r="7434" spans="1:1" x14ac:dyDescent="0.25">
      <c r="A7434" s="198"/>
    </row>
    <row r="7435" spans="1:1" x14ac:dyDescent="0.25">
      <c r="A7435" s="198"/>
    </row>
    <row r="7436" spans="1:1" x14ac:dyDescent="0.25">
      <c r="A7436" s="169"/>
    </row>
    <row r="7437" spans="1:1" x14ac:dyDescent="0.25">
      <c r="A7437" s="198"/>
    </row>
    <row r="7438" spans="1:1" x14ac:dyDescent="0.25">
      <c r="A7438" s="198"/>
    </row>
    <row r="7439" spans="1:1" x14ac:dyDescent="0.25">
      <c r="A7439" s="169"/>
    </row>
    <row r="7440" spans="1:1" x14ac:dyDescent="0.25">
      <c r="A7440" s="198"/>
    </row>
    <row r="7441" spans="1:1" x14ac:dyDescent="0.25">
      <c r="A7441" s="198"/>
    </row>
    <row r="7442" spans="1:1" x14ac:dyDescent="0.25">
      <c r="A7442" s="169"/>
    </row>
    <row r="7443" spans="1:1" x14ac:dyDescent="0.25">
      <c r="A7443" s="198"/>
    </row>
    <row r="7444" spans="1:1" x14ac:dyDescent="0.25">
      <c r="A7444" s="198"/>
    </row>
    <row r="7445" spans="1:1" x14ac:dyDescent="0.25">
      <c r="A7445" s="169"/>
    </row>
    <row r="7446" spans="1:1" x14ac:dyDescent="0.25">
      <c r="A7446" s="198"/>
    </row>
    <row r="7447" spans="1:1" x14ac:dyDescent="0.25">
      <c r="A7447" s="198"/>
    </row>
    <row r="7448" spans="1:1" x14ac:dyDescent="0.25">
      <c r="A7448" s="169"/>
    </row>
    <row r="7449" spans="1:1" x14ac:dyDescent="0.25">
      <c r="A7449" s="198"/>
    </row>
    <row r="7450" spans="1:1" x14ac:dyDescent="0.25">
      <c r="A7450" s="198"/>
    </row>
    <row r="7451" spans="1:1" x14ac:dyDescent="0.25">
      <c r="A7451" s="169"/>
    </row>
    <row r="7452" spans="1:1" x14ac:dyDescent="0.25">
      <c r="A7452" s="198"/>
    </row>
    <row r="7453" spans="1:1" x14ac:dyDescent="0.25">
      <c r="A7453" s="198"/>
    </row>
    <row r="7454" spans="1:1" x14ac:dyDescent="0.25">
      <c r="A7454" s="169"/>
    </row>
    <row r="7455" spans="1:1" x14ac:dyDescent="0.25">
      <c r="A7455" s="198"/>
    </row>
    <row r="7456" spans="1:1" x14ac:dyDescent="0.25">
      <c r="A7456" s="198"/>
    </row>
    <row r="7457" spans="1:1" x14ac:dyDescent="0.25">
      <c r="A7457" s="169"/>
    </row>
    <row r="7458" spans="1:1" x14ac:dyDescent="0.25">
      <c r="A7458" s="198"/>
    </row>
    <row r="7459" spans="1:1" x14ac:dyDescent="0.25">
      <c r="A7459" s="198"/>
    </row>
    <row r="7460" spans="1:1" x14ac:dyDescent="0.25">
      <c r="A7460" s="169"/>
    </row>
    <row r="7461" spans="1:1" x14ac:dyDescent="0.25">
      <c r="A7461" s="198"/>
    </row>
    <row r="7462" spans="1:1" x14ac:dyDescent="0.25">
      <c r="A7462" s="198"/>
    </row>
    <row r="7463" spans="1:1" x14ac:dyDescent="0.25">
      <c r="A7463" s="169"/>
    </row>
    <row r="7464" spans="1:1" x14ac:dyDescent="0.25">
      <c r="A7464" s="198"/>
    </row>
    <row r="7465" spans="1:1" x14ac:dyDescent="0.25">
      <c r="A7465" s="198"/>
    </row>
    <row r="7466" spans="1:1" x14ac:dyDescent="0.25">
      <c r="A7466" s="169"/>
    </row>
    <row r="7467" spans="1:1" x14ac:dyDescent="0.25">
      <c r="A7467" s="198"/>
    </row>
    <row r="7468" spans="1:1" x14ac:dyDescent="0.25">
      <c r="A7468" s="198"/>
    </row>
    <row r="7469" spans="1:1" x14ac:dyDescent="0.25">
      <c r="A7469" s="169"/>
    </row>
    <row r="7470" spans="1:1" x14ac:dyDescent="0.25">
      <c r="A7470" s="198"/>
    </row>
    <row r="7471" spans="1:1" x14ac:dyDescent="0.25">
      <c r="A7471" s="198"/>
    </row>
    <row r="7472" spans="1:1" x14ac:dyDescent="0.25">
      <c r="A7472" s="169"/>
    </row>
    <row r="7473" spans="1:1" x14ac:dyDescent="0.25">
      <c r="A7473" s="198"/>
    </row>
    <row r="7474" spans="1:1" x14ac:dyDescent="0.25">
      <c r="A7474" s="198"/>
    </row>
    <row r="7475" spans="1:1" x14ac:dyDescent="0.25">
      <c r="A7475" s="169"/>
    </row>
    <row r="7476" spans="1:1" x14ac:dyDescent="0.25">
      <c r="A7476" s="198"/>
    </row>
    <row r="7477" spans="1:1" x14ac:dyDescent="0.25">
      <c r="A7477" s="198"/>
    </row>
    <row r="7478" spans="1:1" x14ac:dyDescent="0.25">
      <c r="A7478" s="169"/>
    </row>
    <row r="7479" spans="1:1" x14ac:dyDescent="0.25">
      <c r="A7479" s="198"/>
    </row>
    <row r="7480" spans="1:1" x14ac:dyDescent="0.25">
      <c r="A7480" s="198"/>
    </row>
    <row r="7481" spans="1:1" x14ac:dyDescent="0.25">
      <c r="A7481" s="169"/>
    </row>
    <row r="7482" spans="1:1" x14ac:dyDescent="0.25">
      <c r="A7482" s="198"/>
    </row>
    <row r="7483" spans="1:1" x14ac:dyDescent="0.25">
      <c r="A7483" s="198"/>
    </row>
    <row r="7484" spans="1:1" x14ac:dyDescent="0.25">
      <c r="A7484" s="169"/>
    </row>
    <row r="7485" spans="1:1" x14ac:dyDescent="0.25">
      <c r="A7485" s="198"/>
    </row>
    <row r="7486" spans="1:1" x14ac:dyDescent="0.25">
      <c r="A7486" s="198"/>
    </row>
    <row r="7487" spans="1:1" x14ac:dyDescent="0.25">
      <c r="A7487" s="169"/>
    </row>
    <row r="7488" spans="1:1" x14ac:dyDescent="0.25">
      <c r="A7488" s="198"/>
    </row>
    <row r="7489" spans="1:1" x14ac:dyDescent="0.25">
      <c r="A7489" s="198"/>
    </row>
    <row r="7490" spans="1:1" x14ac:dyDescent="0.25">
      <c r="A7490" s="169"/>
    </row>
    <row r="7491" spans="1:1" x14ac:dyDescent="0.25">
      <c r="A7491" s="198"/>
    </row>
    <row r="7492" spans="1:1" x14ac:dyDescent="0.25">
      <c r="A7492" s="198"/>
    </row>
    <row r="7493" spans="1:1" x14ac:dyDescent="0.25">
      <c r="A7493" s="169"/>
    </row>
    <row r="7494" spans="1:1" x14ac:dyDescent="0.25">
      <c r="A7494" s="198"/>
    </row>
    <row r="7495" spans="1:1" x14ac:dyDescent="0.25">
      <c r="A7495" s="198"/>
    </row>
    <row r="7496" spans="1:1" x14ac:dyDescent="0.25">
      <c r="A7496" s="169"/>
    </row>
    <row r="7497" spans="1:1" x14ac:dyDescent="0.25">
      <c r="A7497" s="198"/>
    </row>
    <row r="7498" spans="1:1" x14ac:dyDescent="0.25">
      <c r="A7498" s="198"/>
    </row>
    <row r="7499" spans="1:1" x14ac:dyDescent="0.25">
      <c r="A7499" s="169"/>
    </row>
    <row r="7500" spans="1:1" x14ac:dyDescent="0.25">
      <c r="A7500" s="198"/>
    </row>
    <row r="7501" spans="1:1" x14ac:dyDescent="0.25">
      <c r="A7501" s="198"/>
    </row>
    <row r="7502" spans="1:1" x14ac:dyDescent="0.25">
      <c r="A7502" s="169"/>
    </row>
    <row r="7503" spans="1:1" x14ac:dyDescent="0.25">
      <c r="A7503" s="198"/>
    </row>
    <row r="7504" spans="1:1" x14ac:dyDescent="0.25">
      <c r="A7504" s="198"/>
    </row>
    <row r="7505" spans="1:1" x14ac:dyDescent="0.25">
      <c r="A7505" s="169"/>
    </row>
    <row r="7506" spans="1:1" x14ac:dyDescent="0.25">
      <c r="A7506" s="198"/>
    </row>
    <row r="7507" spans="1:1" x14ac:dyDescent="0.25">
      <c r="A7507" s="198"/>
    </row>
    <row r="7508" spans="1:1" x14ac:dyDescent="0.25">
      <c r="A7508" s="169"/>
    </row>
    <row r="7509" spans="1:1" x14ac:dyDescent="0.25">
      <c r="A7509" s="198"/>
    </row>
    <row r="7510" spans="1:1" x14ac:dyDescent="0.25">
      <c r="A7510" s="198"/>
    </row>
    <row r="7511" spans="1:1" x14ac:dyDescent="0.25">
      <c r="A7511" s="169"/>
    </row>
    <row r="7512" spans="1:1" x14ac:dyDescent="0.25">
      <c r="A7512" s="198"/>
    </row>
    <row r="7513" spans="1:1" x14ac:dyDescent="0.25">
      <c r="A7513" s="198"/>
    </row>
    <row r="7514" spans="1:1" x14ac:dyDescent="0.25">
      <c r="A7514" s="169"/>
    </row>
    <row r="7515" spans="1:1" x14ac:dyDescent="0.25">
      <c r="A7515" s="198"/>
    </row>
    <row r="7516" spans="1:1" x14ac:dyDescent="0.25">
      <c r="A7516" s="198"/>
    </row>
    <row r="7517" spans="1:1" x14ac:dyDescent="0.25">
      <c r="A7517" s="169"/>
    </row>
    <row r="7518" spans="1:1" x14ac:dyDescent="0.25">
      <c r="A7518" s="198"/>
    </row>
    <row r="7519" spans="1:1" x14ac:dyDescent="0.25">
      <c r="A7519" s="198"/>
    </row>
    <row r="7520" spans="1:1" x14ac:dyDescent="0.25">
      <c r="A7520" s="169"/>
    </row>
    <row r="7521" spans="1:1" x14ac:dyDescent="0.25">
      <c r="A7521" s="198"/>
    </row>
    <row r="7522" spans="1:1" x14ac:dyDescent="0.25">
      <c r="A7522" s="198"/>
    </row>
    <row r="7523" spans="1:1" x14ac:dyDescent="0.25">
      <c r="A7523" s="169"/>
    </row>
    <row r="7524" spans="1:1" x14ac:dyDescent="0.25">
      <c r="A7524" s="198"/>
    </row>
    <row r="7525" spans="1:1" x14ac:dyDescent="0.25">
      <c r="A7525" s="198"/>
    </row>
    <row r="7526" spans="1:1" x14ac:dyDescent="0.25">
      <c r="A7526" s="169"/>
    </row>
    <row r="7527" spans="1:1" x14ac:dyDescent="0.25">
      <c r="A7527" s="198"/>
    </row>
    <row r="7528" spans="1:1" x14ac:dyDescent="0.25">
      <c r="A7528" s="198"/>
    </row>
    <row r="7529" spans="1:1" x14ac:dyDescent="0.25">
      <c r="A7529" s="169"/>
    </row>
    <row r="7530" spans="1:1" x14ac:dyDescent="0.25">
      <c r="A7530" s="198"/>
    </row>
    <row r="7531" spans="1:1" x14ac:dyDescent="0.25">
      <c r="A7531" s="198"/>
    </row>
    <row r="7532" spans="1:1" x14ac:dyDescent="0.25">
      <c r="A7532" s="169"/>
    </row>
    <row r="7533" spans="1:1" x14ac:dyDescent="0.25">
      <c r="A7533" s="198"/>
    </row>
    <row r="7534" spans="1:1" x14ac:dyDescent="0.25">
      <c r="A7534" s="198"/>
    </row>
    <row r="7535" spans="1:1" x14ac:dyDescent="0.25">
      <c r="A7535" s="169"/>
    </row>
    <row r="7536" spans="1:1" x14ac:dyDescent="0.25">
      <c r="A7536" s="198"/>
    </row>
    <row r="7537" spans="1:1" x14ac:dyDescent="0.25">
      <c r="A7537" s="198"/>
    </row>
    <row r="7538" spans="1:1" x14ac:dyDescent="0.25">
      <c r="A7538" s="169"/>
    </row>
    <row r="7539" spans="1:1" x14ac:dyDescent="0.25">
      <c r="A7539" s="198"/>
    </row>
    <row r="7540" spans="1:1" x14ac:dyDescent="0.25">
      <c r="A7540" s="198"/>
    </row>
    <row r="7541" spans="1:1" x14ac:dyDescent="0.25">
      <c r="A7541" s="169"/>
    </row>
    <row r="7542" spans="1:1" x14ac:dyDescent="0.25">
      <c r="A7542" s="198"/>
    </row>
    <row r="7543" spans="1:1" x14ac:dyDescent="0.25">
      <c r="A7543" s="198"/>
    </row>
    <row r="7544" spans="1:1" x14ac:dyDescent="0.25">
      <c r="A7544" s="169"/>
    </row>
    <row r="7545" spans="1:1" x14ac:dyDescent="0.25">
      <c r="A7545" s="198"/>
    </row>
    <row r="7546" spans="1:1" x14ac:dyDescent="0.25">
      <c r="A7546" s="198"/>
    </row>
    <row r="7547" spans="1:1" x14ac:dyDescent="0.25">
      <c r="A7547" s="169"/>
    </row>
    <row r="7548" spans="1:1" x14ac:dyDescent="0.25">
      <c r="A7548" s="198"/>
    </row>
    <row r="7549" spans="1:1" x14ac:dyDescent="0.25">
      <c r="A7549" s="198"/>
    </row>
    <row r="7550" spans="1:1" x14ac:dyDescent="0.25">
      <c r="A7550" s="169"/>
    </row>
    <row r="7551" spans="1:1" x14ac:dyDescent="0.25">
      <c r="A7551" s="198"/>
    </row>
    <row r="7552" spans="1:1" x14ac:dyDescent="0.25">
      <c r="A7552" s="198"/>
    </row>
    <row r="7553" spans="1:1" x14ac:dyDescent="0.25">
      <c r="A7553" s="169"/>
    </row>
    <row r="7554" spans="1:1" x14ac:dyDescent="0.25">
      <c r="A7554" s="198"/>
    </row>
    <row r="7555" spans="1:1" x14ac:dyDescent="0.25">
      <c r="A7555" s="198"/>
    </row>
    <row r="7556" spans="1:1" x14ac:dyDescent="0.25">
      <c r="A7556" s="169"/>
    </row>
    <row r="7557" spans="1:1" x14ac:dyDescent="0.25">
      <c r="A7557" s="198"/>
    </row>
    <row r="7558" spans="1:1" x14ac:dyDescent="0.25">
      <c r="A7558" s="198"/>
    </row>
    <row r="7559" spans="1:1" x14ac:dyDescent="0.25">
      <c r="A7559" s="169"/>
    </row>
    <row r="7560" spans="1:1" x14ac:dyDescent="0.25">
      <c r="A7560" s="198"/>
    </row>
    <row r="7561" spans="1:1" x14ac:dyDescent="0.25">
      <c r="A7561" s="198"/>
    </row>
    <row r="7562" spans="1:1" x14ac:dyDescent="0.25">
      <c r="A7562" s="169"/>
    </row>
    <row r="7563" spans="1:1" x14ac:dyDescent="0.25">
      <c r="A7563" s="198"/>
    </row>
    <row r="7564" spans="1:1" x14ac:dyDescent="0.25">
      <c r="A7564" s="198"/>
    </row>
    <row r="7565" spans="1:1" x14ac:dyDescent="0.25">
      <c r="A7565" s="169"/>
    </row>
    <row r="7566" spans="1:1" x14ac:dyDescent="0.25">
      <c r="A7566" s="198"/>
    </row>
    <row r="7567" spans="1:1" x14ac:dyDescent="0.25">
      <c r="A7567" s="198"/>
    </row>
    <row r="7568" spans="1:1" x14ac:dyDescent="0.25">
      <c r="A7568" s="169"/>
    </row>
    <row r="7569" spans="1:1" x14ac:dyDescent="0.25">
      <c r="A7569" s="198"/>
    </row>
    <row r="7570" spans="1:1" x14ac:dyDescent="0.25">
      <c r="A7570" s="198"/>
    </row>
    <row r="7571" spans="1:1" x14ac:dyDescent="0.25">
      <c r="A7571" s="169"/>
    </row>
    <row r="7572" spans="1:1" x14ac:dyDescent="0.25">
      <c r="A7572" s="198"/>
    </row>
    <row r="7573" spans="1:1" x14ac:dyDescent="0.25">
      <c r="A7573" s="198"/>
    </row>
    <row r="7574" spans="1:1" x14ac:dyDescent="0.25">
      <c r="A7574" s="169"/>
    </row>
    <row r="7575" spans="1:1" x14ac:dyDescent="0.25">
      <c r="A7575" s="198"/>
    </row>
    <row r="7576" spans="1:1" x14ac:dyDescent="0.25">
      <c r="A7576" s="198"/>
    </row>
    <row r="7577" spans="1:1" x14ac:dyDescent="0.25">
      <c r="A7577" s="169"/>
    </row>
    <row r="7578" spans="1:1" x14ac:dyDescent="0.25">
      <c r="A7578" s="198"/>
    </row>
    <row r="7579" spans="1:1" x14ac:dyDescent="0.25">
      <c r="A7579" s="198"/>
    </row>
    <row r="7580" spans="1:1" x14ac:dyDescent="0.25">
      <c r="A7580" s="169"/>
    </row>
    <row r="7581" spans="1:1" x14ac:dyDescent="0.25">
      <c r="A7581" s="198"/>
    </row>
    <row r="7582" spans="1:1" x14ac:dyDescent="0.25">
      <c r="A7582" s="198"/>
    </row>
    <row r="7583" spans="1:1" x14ac:dyDescent="0.25">
      <c r="A7583" s="169"/>
    </row>
    <row r="7584" spans="1:1" x14ac:dyDescent="0.25">
      <c r="A7584" s="198"/>
    </row>
    <row r="7585" spans="1:1" x14ac:dyDescent="0.25">
      <c r="A7585" s="198"/>
    </row>
    <row r="7586" spans="1:1" x14ac:dyDescent="0.25">
      <c r="A7586" s="169"/>
    </row>
    <row r="7587" spans="1:1" x14ac:dyDescent="0.25">
      <c r="A7587" s="198"/>
    </row>
    <row r="7588" spans="1:1" x14ac:dyDescent="0.25">
      <c r="A7588" s="198"/>
    </row>
    <row r="7589" spans="1:1" x14ac:dyDescent="0.25">
      <c r="A7589" s="169"/>
    </row>
    <row r="7590" spans="1:1" x14ac:dyDescent="0.25">
      <c r="A7590" s="198"/>
    </row>
    <row r="7591" spans="1:1" x14ac:dyDescent="0.25">
      <c r="A7591" s="198"/>
    </row>
    <row r="7592" spans="1:1" x14ac:dyDescent="0.25">
      <c r="A7592" s="169"/>
    </row>
    <row r="7593" spans="1:1" x14ac:dyDescent="0.25">
      <c r="A7593" s="198"/>
    </row>
    <row r="7594" spans="1:1" x14ac:dyDescent="0.25">
      <c r="A7594" s="198"/>
    </row>
    <row r="7595" spans="1:1" x14ac:dyDescent="0.25">
      <c r="A7595" s="169"/>
    </row>
    <row r="7596" spans="1:1" x14ac:dyDescent="0.25">
      <c r="A7596" s="198"/>
    </row>
    <row r="7597" spans="1:1" x14ac:dyDescent="0.25">
      <c r="A7597" s="198"/>
    </row>
    <row r="7598" spans="1:1" x14ac:dyDescent="0.25">
      <c r="A7598" s="169"/>
    </row>
    <row r="7599" spans="1:1" x14ac:dyDescent="0.25">
      <c r="A7599" s="198"/>
    </row>
    <row r="7600" spans="1:1" x14ac:dyDescent="0.25">
      <c r="A7600" s="198"/>
    </row>
    <row r="7601" spans="1:1" x14ac:dyDescent="0.25">
      <c r="A7601" s="169"/>
    </row>
    <row r="7602" spans="1:1" x14ac:dyDescent="0.25">
      <c r="A7602" s="198"/>
    </row>
    <row r="7603" spans="1:1" x14ac:dyDescent="0.25">
      <c r="A7603" s="198"/>
    </row>
    <row r="7604" spans="1:1" x14ac:dyDescent="0.25">
      <c r="A7604" s="169"/>
    </row>
    <row r="7605" spans="1:1" x14ac:dyDescent="0.25">
      <c r="A7605" s="198"/>
    </row>
    <row r="7606" spans="1:1" x14ac:dyDescent="0.25">
      <c r="A7606" s="198"/>
    </row>
    <row r="7607" spans="1:1" x14ac:dyDescent="0.25">
      <c r="A7607" s="169"/>
    </row>
    <row r="7608" spans="1:1" x14ac:dyDescent="0.25">
      <c r="A7608" s="198"/>
    </row>
    <row r="7609" spans="1:1" x14ac:dyDescent="0.25">
      <c r="A7609" s="198"/>
    </row>
    <row r="7610" spans="1:1" x14ac:dyDescent="0.25">
      <c r="A7610" s="169"/>
    </row>
    <row r="7611" spans="1:1" x14ac:dyDescent="0.25">
      <c r="A7611" s="198"/>
    </row>
    <row r="7612" spans="1:1" x14ac:dyDescent="0.25">
      <c r="A7612" s="198"/>
    </row>
    <row r="7613" spans="1:1" x14ac:dyDescent="0.25">
      <c r="A7613" s="169"/>
    </row>
    <row r="7614" spans="1:1" x14ac:dyDescent="0.25">
      <c r="A7614" s="198"/>
    </row>
    <row r="7615" spans="1:1" x14ac:dyDescent="0.25">
      <c r="A7615" s="198"/>
    </row>
    <row r="7616" spans="1:1" x14ac:dyDescent="0.25">
      <c r="A7616" s="169"/>
    </row>
    <row r="7617" spans="1:1" x14ac:dyDescent="0.25">
      <c r="A7617" s="198"/>
    </row>
    <row r="7618" spans="1:1" x14ac:dyDescent="0.25">
      <c r="A7618" s="198"/>
    </row>
    <row r="7619" spans="1:1" x14ac:dyDescent="0.25">
      <c r="A7619" s="169"/>
    </row>
    <row r="7620" spans="1:1" x14ac:dyDescent="0.25">
      <c r="A7620" s="198"/>
    </row>
    <row r="7621" spans="1:1" x14ac:dyDescent="0.25">
      <c r="A7621" s="198"/>
    </row>
    <row r="7622" spans="1:1" x14ac:dyDescent="0.25">
      <c r="A7622" s="169"/>
    </row>
    <row r="7623" spans="1:1" x14ac:dyDescent="0.25">
      <c r="A7623" s="198"/>
    </row>
    <row r="7624" spans="1:1" x14ac:dyDescent="0.25">
      <c r="A7624" s="198"/>
    </row>
    <row r="7625" spans="1:1" x14ac:dyDescent="0.25">
      <c r="A7625" s="169"/>
    </row>
    <row r="7626" spans="1:1" x14ac:dyDescent="0.25">
      <c r="A7626" s="198"/>
    </row>
    <row r="7627" spans="1:1" x14ac:dyDescent="0.25">
      <c r="A7627" s="198"/>
    </row>
    <row r="7628" spans="1:1" x14ac:dyDescent="0.25">
      <c r="A7628" s="169"/>
    </row>
    <row r="7629" spans="1:1" x14ac:dyDescent="0.25">
      <c r="A7629" s="198"/>
    </row>
    <row r="7630" spans="1:1" x14ac:dyDescent="0.25">
      <c r="A7630" s="198"/>
    </row>
    <row r="7631" spans="1:1" x14ac:dyDescent="0.25">
      <c r="A7631" s="169"/>
    </row>
    <row r="7632" spans="1:1" x14ac:dyDescent="0.25">
      <c r="A7632" s="198"/>
    </row>
    <row r="7633" spans="1:1" x14ac:dyDescent="0.25">
      <c r="A7633" s="198"/>
    </row>
    <row r="7634" spans="1:1" x14ac:dyDescent="0.25">
      <c r="A7634" s="169"/>
    </row>
    <row r="7635" spans="1:1" x14ac:dyDescent="0.25">
      <c r="A7635" s="198"/>
    </row>
    <row r="7636" spans="1:1" x14ac:dyDescent="0.25">
      <c r="A7636" s="198"/>
    </row>
    <row r="7637" spans="1:1" x14ac:dyDescent="0.25">
      <c r="A7637" s="169"/>
    </row>
    <row r="7638" spans="1:1" x14ac:dyDescent="0.25">
      <c r="A7638" s="198"/>
    </row>
    <row r="7639" spans="1:1" x14ac:dyDescent="0.25">
      <c r="A7639" s="198"/>
    </row>
    <row r="7640" spans="1:1" x14ac:dyDescent="0.25">
      <c r="A7640" s="169"/>
    </row>
    <row r="7641" spans="1:1" x14ac:dyDescent="0.25">
      <c r="A7641" s="198"/>
    </row>
    <row r="7642" spans="1:1" x14ac:dyDescent="0.25">
      <c r="A7642" s="198"/>
    </row>
    <row r="7643" spans="1:1" x14ac:dyDescent="0.25">
      <c r="A7643" s="169"/>
    </row>
    <row r="7644" spans="1:1" x14ac:dyDescent="0.25">
      <c r="A7644" s="198"/>
    </row>
    <row r="7645" spans="1:1" x14ac:dyDescent="0.25">
      <c r="A7645" s="198"/>
    </row>
    <row r="7646" spans="1:1" x14ac:dyDescent="0.25">
      <c r="A7646" s="169"/>
    </row>
    <row r="7647" spans="1:1" x14ac:dyDescent="0.25">
      <c r="A7647" s="198"/>
    </row>
    <row r="7648" spans="1:1" x14ac:dyDescent="0.25">
      <c r="A7648" s="198"/>
    </row>
    <row r="7649" spans="1:1" x14ac:dyDescent="0.25">
      <c r="A7649" s="169"/>
    </row>
    <row r="7650" spans="1:1" x14ac:dyDescent="0.25">
      <c r="A7650" s="198"/>
    </row>
    <row r="7651" spans="1:1" x14ac:dyDescent="0.25">
      <c r="A7651" s="198"/>
    </row>
    <row r="7652" spans="1:1" x14ac:dyDescent="0.25">
      <c r="A7652" s="169"/>
    </row>
    <row r="7653" spans="1:1" x14ac:dyDescent="0.25">
      <c r="A7653" s="198"/>
    </row>
    <row r="7654" spans="1:1" x14ac:dyDescent="0.25">
      <c r="A7654" s="198"/>
    </row>
    <row r="7655" spans="1:1" x14ac:dyDescent="0.25">
      <c r="A7655" s="169"/>
    </row>
    <row r="7656" spans="1:1" x14ac:dyDescent="0.25">
      <c r="A7656" s="198"/>
    </row>
    <row r="7657" spans="1:1" x14ac:dyDescent="0.25">
      <c r="A7657" s="198"/>
    </row>
    <row r="7658" spans="1:1" x14ac:dyDescent="0.25">
      <c r="A7658" s="169"/>
    </row>
    <row r="7659" spans="1:1" x14ac:dyDescent="0.25">
      <c r="A7659" s="198"/>
    </row>
    <row r="7660" spans="1:1" x14ac:dyDescent="0.25">
      <c r="A7660" s="198"/>
    </row>
    <row r="7661" spans="1:1" x14ac:dyDescent="0.25">
      <c r="A7661" s="169"/>
    </row>
    <row r="7662" spans="1:1" x14ac:dyDescent="0.25">
      <c r="A7662" s="198"/>
    </row>
    <row r="7663" spans="1:1" x14ac:dyDescent="0.25">
      <c r="A7663" s="198"/>
    </row>
    <row r="7664" spans="1:1" x14ac:dyDescent="0.25">
      <c r="A7664" s="169"/>
    </row>
    <row r="7665" spans="1:1" x14ac:dyDescent="0.25">
      <c r="A7665" s="198"/>
    </row>
    <row r="7666" spans="1:1" x14ac:dyDescent="0.25">
      <c r="A7666" s="198"/>
    </row>
    <row r="7667" spans="1:1" x14ac:dyDescent="0.25">
      <c r="A7667" s="169"/>
    </row>
    <row r="7668" spans="1:1" x14ac:dyDescent="0.25">
      <c r="A7668" s="198"/>
    </row>
    <row r="7669" spans="1:1" x14ac:dyDescent="0.25">
      <c r="A7669" s="198"/>
    </row>
    <row r="7670" spans="1:1" x14ac:dyDescent="0.25">
      <c r="A7670" s="169"/>
    </row>
    <row r="7671" spans="1:1" x14ac:dyDescent="0.25">
      <c r="A7671" s="198"/>
    </row>
    <row r="7672" spans="1:1" x14ac:dyDescent="0.25">
      <c r="A7672" s="198"/>
    </row>
    <row r="7673" spans="1:1" x14ac:dyDescent="0.25">
      <c r="A7673" s="169"/>
    </row>
    <row r="7674" spans="1:1" x14ac:dyDescent="0.25">
      <c r="A7674" s="198"/>
    </row>
    <row r="7675" spans="1:1" x14ac:dyDescent="0.25">
      <c r="A7675" s="198"/>
    </row>
    <row r="7676" spans="1:1" x14ac:dyDescent="0.25">
      <c r="A7676" s="169"/>
    </row>
    <row r="7677" spans="1:1" x14ac:dyDescent="0.25">
      <c r="A7677" s="198"/>
    </row>
    <row r="7678" spans="1:1" x14ac:dyDescent="0.25">
      <c r="A7678" s="198"/>
    </row>
    <row r="7679" spans="1:1" x14ac:dyDescent="0.25">
      <c r="A7679" s="169"/>
    </row>
    <row r="7680" spans="1:1" x14ac:dyDescent="0.25">
      <c r="A7680" s="198"/>
    </row>
    <row r="7681" spans="1:1" x14ac:dyDescent="0.25">
      <c r="A7681" s="198"/>
    </row>
    <row r="7682" spans="1:1" x14ac:dyDescent="0.25">
      <c r="A7682" s="169"/>
    </row>
    <row r="7683" spans="1:1" x14ac:dyDescent="0.25">
      <c r="A7683" s="198"/>
    </row>
    <row r="7684" spans="1:1" x14ac:dyDescent="0.25">
      <c r="A7684" s="198"/>
    </row>
    <row r="7685" spans="1:1" x14ac:dyDescent="0.25">
      <c r="A7685" s="169"/>
    </row>
    <row r="7686" spans="1:1" x14ac:dyDescent="0.25">
      <c r="A7686" s="198"/>
    </row>
    <row r="7687" spans="1:1" x14ac:dyDescent="0.25">
      <c r="A7687" s="198"/>
    </row>
    <row r="7688" spans="1:1" x14ac:dyDescent="0.25">
      <c r="A7688" s="169"/>
    </row>
    <row r="7689" spans="1:1" x14ac:dyDescent="0.25">
      <c r="A7689" s="198"/>
    </row>
    <row r="7690" spans="1:1" x14ac:dyDescent="0.25">
      <c r="A7690" s="198"/>
    </row>
    <row r="7691" spans="1:1" x14ac:dyDescent="0.25">
      <c r="A7691" s="169"/>
    </row>
    <row r="7692" spans="1:1" x14ac:dyDescent="0.25">
      <c r="A7692" s="198"/>
    </row>
    <row r="7693" spans="1:1" x14ac:dyDescent="0.25">
      <c r="A7693" s="198"/>
    </row>
    <row r="7694" spans="1:1" x14ac:dyDescent="0.25">
      <c r="A7694" s="169"/>
    </row>
    <row r="7695" spans="1:1" x14ac:dyDescent="0.25">
      <c r="A7695" s="198"/>
    </row>
    <row r="7696" spans="1:1" x14ac:dyDescent="0.25">
      <c r="A7696" s="198"/>
    </row>
    <row r="7697" spans="1:1" x14ac:dyDescent="0.25">
      <c r="A7697" s="169"/>
    </row>
    <row r="7698" spans="1:1" x14ac:dyDescent="0.25">
      <c r="A7698" s="198"/>
    </row>
    <row r="7699" spans="1:1" x14ac:dyDescent="0.25">
      <c r="A7699" s="198"/>
    </row>
    <row r="7700" spans="1:1" x14ac:dyDescent="0.25">
      <c r="A7700" s="169"/>
    </row>
    <row r="7701" spans="1:1" x14ac:dyDescent="0.25">
      <c r="A7701" s="198"/>
    </row>
    <row r="7702" spans="1:1" x14ac:dyDescent="0.25">
      <c r="A7702" s="198"/>
    </row>
    <row r="7703" spans="1:1" x14ac:dyDescent="0.25">
      <c r="A7703" s="169"/>
    </row>
    <row r="7704" spans="1:1" x14ac:dyDescent="0.25">
      <c r="A7704" s="198"/>
    </row>
    <row r="7705" spans="1:1" x14ac:dyDescent="0.25">
      <c r="A7705" s="198"/>
    </row>
    <row r="7706" spans="1:1" x14ac:dyDescent="0.25">
      <c r="A7706" s="169"/>
    </row>
    <row r="7707" spans="1:1" x14ac:dyDescent="0.25">
      <c r="A7707" s="198"/>
    </row>
    <row r="7708" spans="1:1" x14ac:dyDescent="0.25">
      <c r="A7708" s="198"/>
    </row>
    <row r="7709" spans="1:1" x14ac:dyDescent="0.25">
      <c r="A7709" s="169"/>
    </row>
    <row r="7710" spans="1:1" x14ac:dyDescent="0.25">
      <c r="A7710" s="198"/>
    </row>
    <row r="7711" spans="1:1" x14ac:dyDescent="0.25">
      <c r="A7711" s="198"/>
    </row>
    <row r="7712" spans="1:1" x14ac:dyDescent="0.25">
      <c r="A7712" s="169"/>
    </row>
    <row r="7713" spans="1:1" x14ac:dyDescent="0.25">
      <c r="A7713" s="198"/>
    </row>
    <row r="7714" spans="1:1" x14ac:dyDescent="0.25">
      <c r="A7714" s="198"/>
    </row>
    <row r="7715" spans="1:1" x14ac:dyDescent="0.25">
      <c r="A7715" s="169"/>
    </row>
    <row r="7716" spans="1:1" x14ac:dyDescent="0.25">
      <c r="A7716" s="198"/>
    </row>
    <row r="7717" spans="1:1" x14ac:dyDescent="0.25">
      <c r="A7717" s="198"/>
    </row>
    <row r="7718" spans="1:1" x14ac:dyDescent="0.25">
      <c r="A7718" s="169"/>
    </row>
    <row r="7719" spans="1:1" x14ac:dyDescent="0.25">
      <c r="A7719" s="198"/>
    </row>
    <row r="7720" spans="1:1" x14ac:dyDescent="0.25">
      <c r="A7720" s="198"/>
    </row>
    <row r="7721" spans="1:1" x14ac:dyDescent="0.25">
      <c r="A7721" s="169"/>
    </row>
    <row r="7722" spans="1:1" x14ac:dyDescent="0.25">
      <c r="A7722" s="198"/>
    </row>
    <row r="7723" spans="1:1" x14ac:dyDescent="0.25">
      <c r="A7723" s="198"/>
    </row>
    <row r="7724" spans="1:1" x14ac:dyDescent="0.25">
      <c r="A7724" s="169"/>
    </row>
    <row r="7725" spans="1:1" x14ac:dyDescent="0.25">
      <c r="A7725" s="198"/>
    </row>
    <row r="7726" spans="1:1" x14ac:dyDescent="0.25">
      <c r="A7726" s="198"/>
    </row>
    <row r="7727" spans="1:1" x14ac:dyDescent="0.25">
      <c r="A7727" s="169"/>
    </row>
    <row r="7728" spans="1:1" x14ac:dyDescent="0.25">
      <c r="A7728" s="198"/>
    </row>
    <row r="7729" spans="1:1" x14ac:dyDescent="0.25">
      <c r="A7729" s="198"/>
    </row>
    <row r="7730" spans="1:1" x14ac:dyDescent="0.25">
      <c r="A7730" s="169"/>
    </row>
    <row r="7731" spans="1:1" x14ac:dyDescent="0.25">
      <c r="A7731" s="198"/>
    </row>
    <row r="7732" spans="1:1" x14ac:dyDescent="0.25">
      <c r="A7732" s="198"/>
    </row>
    <row r="7733" spans="1:1" x14ac:dyDescent="0.25">
      <c r="A7733" s="169"/>
    </row>
    <row r="7734" spans="1:1" x14ac:dyDescent="0.25">
      <c r="A7734" s="198"/>
    </row>
    <row r="7735" spans="1:1" x14ac:dyDescent="0.25">
      <c r="A7735" s="198"/>
    </row>
    <row r="7736" spans="1:1" x14ac:dyDescent="0.25">
      <c r="A7736" s="169"/>
    </row>
    <row r="7737" spans="1:1" x14ac:dyDescent="0.25">
      <c r="A7737" s="198"/>
    </row>
    <row r="7738" spans="1:1" x14ac:dyDescent="0.25">
      <c r="A7738" s="198"/>
    </row>
    <row r="7739" spans="1:1" x14ac:dyDescent="0.25">
      <c r="A7739" s="169"/>
    </row>
    <row r="7740" spans="1:1" x14ac:dyDescent="0.25">
      <c r="A7740" s="198"/>
    </row>
    <row r="7741" spans="1:1" x14ac:dyDescent="0.25">
      <c r="A7741" s="198"/>
    </row>
    <row r="7742" spans="1:1" x14ac:dyDescent="0.25">
      <c r="A7742" s="169"/>
    </row>
    <row r="7743" spans="1:1" x14ac:dyDescent="0.25">
      <c r="A7743" s="198"/>
    </row>
    <row r="7744" spans="1:1" x14ac:dyDescent="0.25">
      <c r="A7744" s="198"/>
    </row>
    <row r="7745" spans="1:1" x14ac:dyDescent="0.25">
      <c r="A7745" s="169"/>
    </row>
    <row r="7746" spans="1:1" x14ac:dyDescent="0.25">
      <c r="A7746" s="198"/>
    </row>
    <row r="7747" spans="1:1" x14ac:dyDescent="0.25">
      <c r="A7747" s="198"/>
    </row>
    <row r="7748" spans="1:1" x14ac:dyDescent="0.25">
      <c r="A7748" s="169"/>
    </row>
    <row r="7749" spans="1:1" x14ac:dyDescent="0.25">
      <c r="A7749" s="198"/>
    </row>
    <row r="7750" spans="1:1" x14ac:dyDescent="0.25">
      <c r="A7750" s="198"/>
    </row>
    <row r="7751" spans="1:1" x14ac:dyDescent="0.25">
      <c r="A7751" s="169"/>
    </row>
    <row r="7752" spans="1:1" x14ac:dyDescent="0.25">
      <c r="A7752" s="198"/>
    </row>
    <row r="7753" spans="1:1" x14ac:dyDescent="0.25">
      <c r="A7753" s="198"/>
    </row>
    <row r="7754" spans="1:1" x14ac:dyDescent="0.25">
      <c r="A7754" s="169"/>
    </row>
    <row r="7755" spans="1:1" x14ac:dyDescent="0.25">
      <c r="A7755" s="198"/>
    </row>
    <row r="7756" spans="1:1" x14ac:dyDescent="0.25">
      <c r="A7756" s="198"/>
    </row>
    <row r="7757" spans="1:1" x14ac:dyDescent="0.25">
      <c r="A7757" s="169"/>
    </row>
    <row r="7758" spans="1:1" x14ac:dyDescent="0.25">
      <c r="A7758" s="198"/>
    </row>
    <row r="7759" spans="1:1" x14ac:dyDescent="0.25">
      <c r="A7759" s="198"/>
    </row>
    <row r="7760" spans="1:1" x14ac:dyDescent="0.25">
      <c r="A7760" s="169"/>
    </row>
    <row r="7761" spans="1:1" x14ac:dyDescent="0.25">
      <c r="A7761" s="198"/>
    </row>
    <row r="7762" spans="1:1" x14ac:dyDescent="0.25">
      <c r="A7762" s="198"/>
    </row>
    <row r="7763" spans="1:1" x14ac:dyDescent="0.25">
      <c r="A7763" s="169"/>
    </row>
    <row r="7764" spans="1:1" x14ac:dyDescent="0.25">
      <c r="A7764" s="198"/>
    </row>
    <row r="7765" spans="1:1" x14ac:dyDescent="0.25">
      <c r="A7765" s="198"/>
    </row>
    <row r="7766" spans="1:1" x14ac:dyDescent="0.25">
      <c r="A7766" s="169"/>
    </row>
    <row r="7767" spans="1:1" x14ac:dyDescent="0.25">
      <c r="A7767" s="198"/>
    </row>
    <row r="7768" spans="1:1" x14ac:dyDescent="0.25">
      <c r="A7768" s="198"/>
    </row>
    <row r="7769" spans="1:1" x14ac:dyDescent="0.25">
      <c r="A7769" s="169"/>
    </row>
    <row r="7770" spans="1:1" x14ac:dyDescent="0.25">
      <c r="A7770" s="198"/>
    </row>
    <row r="7771" spans="1:1" x14ac:dyDescent="0.25">
      <c r="A7771" s="198"/>
    </row>
    <row r="7772" spans="1:1" x14ac:dyDescent="0.25">
      <c r="A7772" s="169"/>
    </row>
    <row r="7773" spans="1:1" x14ac:dyDescent="0.25">
      <c r="A7773" s="198"/>
    </row>
    <row r="7774" spans="1:1" x14ac:dyDescent="0.25">
      <c r="A7774" s="198"/>
    </row>
    <row r="7775" spans="1:1" x14ac:dyDescent="0.25">
      <c r="A7775" s="169"/>
    </row>
    <row r="7776" spans="1:1" x14ac:dyDescent="0.25">
      <c r="A7776" s="198"/>
    </row>
    <row r="7777" spans="1:1" x14ac:dyDescent="0.25">
      <c r="A7777" s="198"/>
    </row>
    <row r="7778" spans="1:1" x14ac:dyDescent="0.25">
      <c r="A7778" s="169"/>
    </row>
    <row r="7779" spans="1:1" x14ac:dyDescent="0.25">
      <c r="A7779" s="198"/>
    </row>
    <row r="7780" spans="1:1" x14ac:dyDescent="0.25">
      <c r="A7780" s="198"/>
    </row>
    <row r="7781" spans="1:1" x14ac:dyDescent="0.25">
      <c r="A7781" s="169"/>
    </row>
    <row r="7782" spans="1:1" x14ac:dyDescent="0.25">
      <c r="A7782" s="198"/>
    </row>
    <row r="7783" spans="1:1" x14ac:dyDescent="0.25">
      <c r="A7783" s="198"/>
    </row>
    <row r="7784" spans="1:1" x14ac:dyDescent="0.25">
      <c r="A7784" s="169"/>
    </row>
    <row r="7785" spans="1:1" x14ac:dyDescent="0.25">
      <c r="A7785" s="198"/>
    </row>
    <row r="7786" spans="1:1" x14ac:dyDescent="0.25">
      <c r="A7786" s="198"/>
    </row>
    <row r="7787" spans="1:1" x14ac:dyDescent="0.25">
      <c r="A7787" s="169"/>
    </row>
    <row r="7788" spans="1:1" x14ac:dyDescent="0.25">
      <c r="A7788" s="198"/>
    </row>
    <row r="7789" spans="1:1" x14ac:dyDescent="0.25">
      <c r="A7789" s="198"/>
    </row>
    <row r="7790" spans="1:1" x14ac:dyDescent="0.25">
      <c r="A7790" s="169"/>
    </row>
    <row r="7791" spans="1:1" x14ac:dyDescent="0.25">
      <c r="A7791" s="198"/>
    </row>
    <row r="7792" spans="1:1" x14ac:dyDescent="0.25">
      <c r="A7792" s="198"/>
    </row>
    <row r="7793" spans="1:1" x14ac:dyDescent="0.25">
      <c r="A7793" s="169"/>
    </row>
    <row r="7794" spans="1:1" x14ac:dyDescent="0.25">
      <c r="A7794" s="198"/>
    </row>
    <row r="7795" spans="1:1" x14ac:dyDescent="0.25">
      <c r="A7795" s="198"/>
    </row>
    <row r="7796" spans="1:1" x14ac:dyDescent="0.25">
      <c r="A7796" s="169"/>
    </row>
    <row r="7797" spans="1:1" x14ac:dyDescent="0.25">
      <c r="A7797" s="198"/>
    </row>
    <row r="7798" spans="1:1" x14ac:dyDescent="0.25">
      <c r="A7798" s="198"/>
    </row>
    <row r="7799" spans="1:1" x14ac:dyDescent="0.25">
      <c r="A7799" s="169"/>
    </row>
    <row r="7800" spans="1:1" x14ac:dyDescent="0.25">
      <c r="A7800" s="198"/>
    </row>
    <row r="7801" spans="1:1" x14ac:dyDescent="0.25">
      <c r="A7801" s="198"/>
    </row>
    <row r="7802" spans="1:1" x14ac:dyDescent="0.25">
      <c r="A7802" s="169"/>
    </row>
    <row r="7803" spans="1:1" x14ac:dyDescent="0.25">
      <c r="A7803" s="198"/>
    </row>
    <row r="7804" spans="1:1" x14ac:dyDescent="0.25">
      <c r="A7804" s="198"/>
    </row>
    <row r="7805" spans="1:1" x14ac:dyDescent="0.25">
      <c r="A7805" s="169"/>
    </row>
    <row r="7806" spans="1:1" x14ac:dyDescent="0.25">
      <c r="A7806" s="198"/>
    </row>
    <row r="7807" spans="1:1" x14ac:dyDescent="0.25">
      <c r="A7807" s="198"/>
    </row>
    <row r="7808" spans="1:1" x14ac:dyDescent="0.25">
      <c r="A7808" s="169"/>
    </row>
    <row r="7809" spans="1:1" x14ac:dyDescent="0.25">
      <c r="A7809" s="198"/>
    </row>
    <row r="7810" spans="1:1" x14ac:dyDescent="0.25">
      <c r="A7810" s="198"/>
    </row>
    <row r="7811" spans="1:1" x14ac:dyDescent="0.25">
      <c r="A7811" s="169"/>
    </row>
    <row r="7812" spans="1:1" x14ac:dyDescent="0.25">
      <c r="A7812" s="198"/>
    </row>
    <row r="7813" spans="1:1" x14ac:dyDescent="0.25">
      <c r="A7813" s="198"/>
    </row>
    <row r="7814" spans="1:1" x14ac:dyDescent="0.25">
      <c r="A7814" s="169"/>
    </row>
    <row r="7815" spans="1:1" x14ac:dyDescent="0.25">
      <c r="A7815" s="198"/>
    </row>
    <row r="7816" spans="1:1" x14ac:dyDescent="0.25">
      <c r="A7816" s="198"/>
    </row>
    <row r="7817" spans="1:1" x14ac:dyDescent="0.25">
      <c r="A7817" s="169"/>
    </row>
    <row r="7818" spans="1:1" x14ac:dyDescent="0.25">
      <c r="A7818" s="198"/>
    </row>
    <row r="7819" spans="1:1" x14ac:dyDescent="0.25">
      <c r="A7819" s="198"/>
    </row>
    <row r="7820" spans="1:1" x14ac:dyDescent="0.25">
      <c r="A7820" s="169"/>
    </row>
    <row r="7821" spans="1:1" x14ac:dyDescent="0.25">
      <c r="A7821" s="198"/>
    </row>
    <row r="7822" spans="1:1" x14ac:dyDescent="0.25">
      <c r="A7822" s="198"/>
    </row>
    <row r="7823" spans="1:1" x14ac:dyDescent="0.25">
      <c r="A7823" s="169"/>
    </row>
    <row r="7824" spans="1:1" x14ac:dyDescent="0.25">
      <c r="A7824" s="198"/>
    </row>
    <row r="7825" spans="1:1" x14ac:dyDescent="0.25">
      <c r="A7825" s="198"/>
    </row>
    <row r="7826" spans="1:1" x14ac:dyDescent="0.25">
      <c r="A7826" s="169"/>
    </row>
    <row r="7827" spans="1:1" x14ac:dyDescent="0.25">
      <c r="A7827" s="198"/>
    </row>
    <row r="7828" spans="1:1" x14ac:dyDescent="0.25">
      <c r="A7828" s="198"/>
    </row>
    <row r="7829" spans="1:1" x14ac:dyDescent="0.25">
      <c r="A7829" s="169"/>
    </row>
    <row r="7830" spans="1:1" x14ac:dyDescent="0.25">
      <c r="A7830" s="198"/>
    </row>
    <row r="7831" spans="1:1" x14ac:dyDescent="0.25">
      <c r="A7831" s="198"/>
    </row>
    <row r="7832" spans="1:1" x14ac:dyDescent="0.25">
      <c r="A7832" s="169"/>
    </row>
    <row r="7833" spans="1:1" x14ac:dyDescent="0.25">
      <c r="A7833" s="198"/>
    </row>
    <row r="7834" spans="1:1" x14ac:dyDescent="0.25">
      <c r="A7834" s="198"/>
    </row>
    <row r="7835" spans="1:1" x14ac:dyDescent="0.25">
      <c r="A7835" s="169"/>
    </row>
    <row r="7836" spans="1:1" x14ac:dyDescent="0.25">
      <c r="A7836" s="198"/>
    </row>
    <row r="7837" spans="1:1" x14ac:dyDescent="0.25">
      <c r="A7837" s="198"/>
    </row>
    <row r="7838" spans="1:1" x14ac:dyDescent="0.25">
      <c r="A7838" s="169"/>
    </row>
    <row r="7839" spans="1:1" x14ac:dyDescent="0.25">
      <c r="A7839" s="198"/>
    </row>
    <row r="7840" spans="1:1" x14ac:dyDescent="0.25">
      <c r="A7840" s="198"/>
    </row>
    <row r="7841" spans="1:1" x14ac:dyDescent="0.25">
      <c r="A7841" s="169"/>
    </row>
    <row r="7842" spans="1:1" x14ac:dyDescent="0.25">
      <c r="A7842" s="198"/>
    </row>
    <row r="7843" spans="1:1" x14ac:dyDescent="0.25">
      <c r="A7843" s="198"/>
    </row>
    <row r="7844" spans="1:1" x14ac:dyDescent="0.25">
      <c r="A7844" s="169"/>
    </row>
    <row r="7845" spans="1:1" x14ac:dyDescent="0.25">
      <c r="A7845" s="198"/>
    </row>
    <row r="7846" spans="1:1" x14ac:dyDescent="0.25">
      <c r="A7846" s="198"/>
    </row>
    <row r="7847" spans="1:1" x14ac:dyDescent="0.25">
      <c r="A7847" s="169"/>
    </row>
    <row r="7848" spans="1:1" x14ac:dyDescent="0.25">
      <c r="A7848" s="198"/>
    </row>
    <row r="7849" spans="1:1" x14ac:dyDescent="0.25">
      <c r="A7849" s="198"/>
    </row>
    <row r="7850" spans="1:1" x14ac:dyDescent="0.25">
      <c r="A7850" s="169"/>
    </row>
    <row r="7851" spans="1:1" x14ac:dyDescent="0.25">
      <c r="A7851" s="198"/>
    </row>
    <row r="7852" spans="1:1" x14ac:dyDescent="0.25">
      <c r="A7852" s="198"/>
    </row>
    <row r="7853" spans="1:1" x14ac:dyDescent="0.25">
      <c r="A7853" s="169"/>
    </row>
    <row r="7854" spans="1:1" x14ac:dyDescent="0.25">
      <c r="A7854" s="198"/>
    </row>
    <row r="7855" spans="1:1" x14ac:dyDescent="0.25">
      <c r="A7855" s="198"/>
    </row>
    <row r="7856" spans="1:1" x14ac:dyDescent="0.25">
      <c r="A7856" s="169"/>
    </row>
    <row r="7857" spans="1:1" x14ac:dyDescent="0.25">
      <c r="A7857" s="198"/>
    </row>
    <row r="7858" spans="1:1" x14ac:dyDescent="0.25">
      <c r="A7858" s="198"/>
    </row>
    <row r="7859" spans="1:1" x14ac:dyDescent="0.25">
      <c r="A7859" s="169"/>
    </row>
    <row r="7860" spans="1:1" x14ac:dyDescent="0.25">
      <c r="A7860" s="198"/>
    </row>
    <row r="7861" spans="1:1" x14ac:dyDescent="0.25">
      <c r="A7861" s="198"/>
    </row>
    <row r="7862" spans="1:1" x14ac:dyDescent="0.25">
      <c r="A7862" s="169"/>
    </row>
    <row r="7863" spans="1:1" x14ac:dyDescent="0.25">
      <c r="A7863" s="198"/>
    </row>
    <row r="7864" spans="1:1" x14ac:dyDescent="0.25">
      <c r="A7864" s="198"/>
    </row>
    <row r="7865" spans="1:1" x14ac:dyDescent="0.25">
      <c r="A7865" s="169"/>
    </row>
    <row r="7866" spans="1:1" x14ac:dyDescent="0.25">
      <c r="A7866" s="198"/>
    </row>
    <row r="7867" spans="1:1" x14ac:dyDescent="0.25">
      <c r="A7867" s="198"/>
    </row>
    <row r="7868" spans="1:1" x14ac:dyDescent="0.25">
      <c r="A7868" s="169"/>
    </row>
    <row r="7869" spans="1:1" x14ac:dyDescent="0.25">
      <c r="A7869" s="198"/>
    </row>
    <row r="7870" spans="1:1" x14ac:dyDescent="0.25">
      <c r="A7870" s="198"/>
    </row>
    <row r="7871" spans="1:1" x14ac:dyDescent="0.25">
      <c r="A7871" s="169"/>
    </row>
    <row r="7872" spans="1:1" x14ac:dyDescent="0.25">
      <c r="A7872" s="198"/>
    </row>
    <row r="7873" spans="1:1" x14ac:dyDescent="0.25">
      <c r="A7873" s="198"/>
    </row>
    <row r="7874" spans="1:1" x14ac:dyDescent="0.25">
      <c r="A7874" s="169"/>
    </row>
    <row r="7875" spans="1:1" x14ac:dyDescent="0.25">
      <c r="A7875" s="198"/>
    </row>
    <row r="7876" spans="1:1" x14ac:dyDescent="0.25">
      <c r="A7876" s="198"/>
    </row>
    <row r="7877" spans="1:1" x14ac:dyDescent="0.25">
      <c r="A7877" s="169"/>
    </row>
    <row r="7878" spans="1:1" x14ac:dyDescent="0.25">
      <c r="A7878" s="198"/>
    </row>
    <row r="7879" spans="1:1" x14ac:dyDescent="0.25">
      <c r="A7879" s="198"/>
    </row>
    <row r="7880" spans="1:1" x14ac:dyDescent="0.25">
      <c r="A7880" s="169"/>
    </row>
    <row r="7881" spans="1:1" x14ac:dyDescent="0.25">
      <c r="A7881" s="198"/>
    </row>
    <row r="7882" spans="1:1" x14ac:dyDescent="0.25">
      <c r="A7882" s="198"/>
    </row>
    <row r="7883" spans="1:1" x14ac:dyDescent="0.25">
      <c r="A7883" s="169"/>
    </row>
    <row r="7884" spans="1:1" x14ac:dyDescent="0.25">
      <c r="A7884" s="198"/>
    </row>
    <row r="7885" spans="1:1" x14ac:dyDescent="0.25">
      <c r="A7885" s="198"/>
    </row>
    <row r="7886" spans="1:1" x14ac:dyDescent="0.25">
      <c r="A7886" s="169"/>
    </row>
    <row r="7887" spans="1:1" x14ac:dyDescent="0.25">
      <c r="A7887" s="198"/>
    </row>
    <row r="7888" spans="1:1" x14ac:dyDescent="0.25">
      <c r="A7888" s="198"/>
    </row>
    <row r="7889" spans="1:1" x14ac:dyDescent="0.25">
      <c r="A7889" s="169"/>
    </row>
    <row r="7890" spans="1:1" x14ac:dyDescent="0.25">
      <c r="A7890" s="198"/>
    </row>
    <row r="7891" spans="1:1" x14ac:dyDescent="0.25">
      <c r="A7891" s="198"/>
    </row>
    <row r="7892" spans="1:1" x14ac:dyDescent="0.25">
      <c r="A7892" s="169"/>
    </row>
    <row r="7893" spans="1:1" x14ac:dyDescent="0.25">
      <c r="A7893" s="198"/>
    </row>
    <row r="7894" spans="1:1" x14ac:dyDescent="0.25">
      <c r="A7894" s="198"/>
    </row>
    <row r="7895" spans="1:1" x14ac:dyDescent="0.25">
      <c r="A7895" s="169"/>
    </row>
    <row r="7896" spans="1:1" x14ac:dyDescent="0.25">
      <c r="A7896" s="198"/>
    </row>
    <row r="7897" spans="1:1" x14ac:dyDescent="0.25">
      <c r="A7897" s="198"/>
    </row>
    <row r="7898" spans="1:1" x14ac:dyDescent="0.25">
      <c r="A7898" s="169"/>
    </row>
    <row r="7899" spans="1:1" x14ac:dyDescent="0.25">
      <c r="A7899" s="198"/>
    </row>
    <row r="7900" spans="1:1" x14ac:dyDescent="0.25">
      <c r="A7900" s="198"/>
    </row>
    <row r="7901" spans="1:1" x14ac:dyDescent="0.25">
      <c r="A7901" s="169"/>
    </row>
    <row r="7902" spans="1:1" x14ac:dyDescent="0.25">
      <c r="A7902" s="198"/>
    </row>
    <row r="7903" spans="1:1" x14ac:dyDescent="0.25">
      <c r="A7903" s="198"/>
    </row>
    <row r="7904" spans="1:1" x14ac:dyDescent="0.25">
      <c r="A7904" s="169"/>
    </row>
    <row r="7905" spans="1:1" x14ac:dyDescent="0.25">
      <c r="A7905" s="198"/>
    </row>
    <row r="7906" spans="1:1" x14ac:dyDescent="0.25">
      <c r="A7906" s="198"/>
    </row>
    <row r="7907" spans="1:1" x14ac:dyDescent="0.25">
      <c r="A7907" s="169"/>
    </row>
    <row r="7908" spans="1:1" x14ac:dyDescent="0.25">
      <c r="A7908" s="198"/>
    </row>
    <row r="7909" spans="1:1" x14ac:dyDescent="0.25">
      <c r="A7909" s="198"/>
    </row>
    <row r="7910" spans="1:1" x14ac:dyDescent="0.25">
      <c r="A7910" s="169"/>
    </row>
    <row r="7911" spans="1:1" x14ac:dyDescent="0.25">
      <c r="A7911" s="198"/>
    </row>
    <row r="7912" spans="1:1" x14ac:dyDescent="0.25">
      <c r="A7912" s="198"/>
    </row>
    <row r="7913" spans="1:1" x14ac:dyDescent="0.25">
      <c r="A7913" s="169"/>
    </row>
    <row r="7914" spans="1:1" x14ac:dyDescent="0.25">
      <c r="A7914" s="198"/>
    </row>
    <row r="7915" spans="1:1" x14ac:dyDescent="0.25">
      <c r="A7915" s="198"/>
    </row>
    <row r="7916" spans="1:1" x14ac:dyDescent="0.25">
      <c r="A7916" s="169"/>
    </row>
    <row r="7917" spans="1:1" x14ac:dyDescent="0.25">
      <c r="A7917" s="198"/>
    </row>
    <row r="7918" spans="1:1" x14ac:dyDescent="0.25">
      <c r="A7918" s="198"/>
    </row>
    <row r="7919" spans="1:1" x14ac:dyDescent="0.25">
      <c r="A7919" s="169"/>
    </row>
    <row r="7920" spans="1:1" x14ac:dyDescent="0.25">
      <c r="A7920" s="198"/>
    </row>
    <row r="7921" spans="1:1" x14ac:dyDescent="0.25">
      <c r="A7921" s="198"/>
    </row>
    <row r="7922" spans="1:1" x14ac:dyDescent="0.25">
      <c r="A7922" s="169"/>
    </row>
    <row r="7923" spans="1:1" x14ac:dyDescent="0.25">
      <c r="A7923" s="198"/>
    </row>
    <row r="7924" spans="1:1" x14ac:dyDescent="0.25">
      <c r="A7924" s="198"/>
    </row>
    <row r="7925" spans="1:1" x14ac:dyDescent="0.25">
      <c r="A7925" s="169"/>
    </row>
    <row r="7926" spans="1:1" x14ac:dyDescent="0.25">
      <c r="A7926" s="198"/>
    </row>
    <row r="7927" spans="1:1" x14ac:dyDescent="0.25">
      <c r="A7927" s="198"/>
    </row>
    <row r="7928" spans="1:1" x14ac:dyDescent="0.25">
      <c r="A7928" s="169"/>
    </row>
    <row r="7929" spans="1:1" x14ac:dyDescent="0.25">
      <c r="A7929" s="198"/>
    </row>
    <row r="7930" spans="1:1" x14ac:dyDescent="0.25">
      <c r="A7930" s="198"/>
    </row>
    <row r="7931" spans="1:1" x14ac:dyDescent="0.25">
      <c r="A7931" s="169"/>
    </row>
    <row r="7932" spans="1:1" x14ac:dyDescent="0.25">
      <c r="A7932" s="198"/>
    </row>
    <row r="7933" spans="1:1" x14ac:dyDescent="0.25">
      <c r="A7933" s="198"/>
    </row>
    <row r="7934" spans="1:1" x14ac:dyDescent="0.25">
      <c r="A7934" s="169"/>
    </row>
    <row r="7935" spans="1:1" x14ac:dyDescent="0.25">
      <c r="A7935" s="198"/>
    </row>
    <row r="7936" spans="1:1" x14ac:dyDescent="0.25">
      <c r="A7936" s="198"/>
    </row>
    <row r="7937" spans="1:1" x14ac:dyDescent="0.25">
      <c r="A7937" s="169"/>
    </row>
    <row r="7938" spans="1:1" x14ac:dyDescent="0.25">
      <c r="A7938" s="198"/>
    </row>
    <row r="7939" spans="1:1" x14ac:dyDescent="0.25">
      <c r="A7939" s="198"/>
    </row>
    <row r="7940" spans="1:1" x14ac:dyDescent="0.25">
      <c r="A7940" s="169"/>
    </row>
    <row r="7941" spans="1:1" x14ac:dyDescent="0.25">
      <c r="A7941" s="198"/>
    </row>
    <row r="7942" spans="1:1" x14ac:dyDescent="0.25">
      <c r="A7942" s="198"/>
    </row>
    <row r="7943" spans="1:1" x14ac:dyDescent="0.25">
      <c r="A7943" s="169"/>
    </row>
    <row r="7944" spans="1:1" x14ac:dyDescent="0.25">
      <c r="A7944" s="198"/>
    </row>
    <row r="7945" spans="1:1" x14ac:dyDescent="0.25">
      <c r="A7945" s="198"/>
    </row>
    <row r="7946" spans="1:1" x14ac:dyDescent="0.25">
      <c r="A7946" s="169"/>
    </row>
    <row r="7947" spans="1:1" x14ac:dyDescent="0.25">
      <c r="A7947" s="198"/>
    </row>
    <row r="7948" spans="1:1" x14ac:dyDescent="0.25">
      <c r="A7948" s="198"/>
    </row>
    <row r="7949" spans="1:1" x14ac:dyDescent="0.25">
      <c r="A7949" s="169"/>
    </row>
    <row r="7950" spans="1:1" x14ac:dyDescent="0.25">
      <c r="A7950" s="198"/>
    </row>
    <row r="7951" spans="1:1" x14ac:dyDescent="0.25">
      <c r="A7951" s="198"/>
    </row>
    <row r="7952" spans="1:1" x14ac:dyDescent="0.25">
      <c r="A7952" s="169"/>
    </row>
    <row r="7953" spans="1:1" x14ac:dyDescent="0.25">
      <c r="A7953" s="198"/>
    </row>
    <row r="7954" spans="1:1" x14ac:dyDescent="0.25">
      <c r="A7954" s="198"/>
    </row>
    <row r="7955" spans="1:1" x14ac:dyDescent="0.25">
      <c r="A7955" s="169"/>
    </row>
    <row r="7956" spans="1:1" x14ac:dyDescent="0.25">
      <c r="A7956" s="198"/>
    </row>
    <row r="7957" spans="1:1" x14ac:dyDescent="0.25">
      <c r="A7957" s="198"/>
    </row>
    <row r="7958" spans="1:1" x14ac:dyDescent="0.25">
      <c r="A7958" s="169"/>
    </row>
    <row r="7959" spans="1:1" x14ac:dyDescent="0.25">
      <c r="A7959" s="198"/>
    </row>
    <row r="7960" spans="1:1" x14ac:dyDescent="0.25">
      <c r="A7960" s="198"/>
    </row>
    <row r="7961" spans="1:1" x14ac:dyDescent="0.25">
      <c r="A7961" s="169"/>
    </row>
    <row r="7962" spans="1:1" x14ac:dyDescent="0.25">
      <c r="A7962" s="198"/>
    </row>
    <row r="7963" spans="1:1" x14ac:dyDescent="0.25">
      <c r="A7963" s="198"/>
    </row>
    <row r="7964" spans="1:1" x14ac:dyDescent="0.25">
      <c r="A7964" s="169"/>
    </row>
    <row r="7965" spans="1:1" x14ac:dyDescent="0.25">
      <c r="A7965" s="198"/>
    </row>
    <row r="7966" spans="1:1" x14ac:dyDescent="0.25">
      <c r="A7966" s="198"/>
    </row>
    <row r="7967" spans="1:1" x14ac:dyDescent="0.25">
      <c r="A7967" s="169"/>
    </row>
    <row r="7968" spans="1:1" x14ac:dyDescent="0.25">
      <c r="A7968" s="198"/>
    </row>
    <row r="7969" spans="1:1" x14ac:dyDescent="0.25">
      <c r="A7969" s="198"/>
    </row>
    <row r="7970" spans="1:1" x14ac:dyDescent="0.25">
      <c r="A7970" s="169"/>
    </row>
    <row r="7971" spans="1:1" x14ac:dyDescent="0.25">
      <c r="A7971" s="198"/>
    </row>
    <row r="7972" spans="1:1" x14ac:dyDescent="0.25">
      <c r="A7972" s="198"/>
    </row>
    <row r="7973" spans="1:1" x14ac:dyDescent="0.25">
      <c r="A7973" s="169"/>
    </row>
    <row r="7974" spans="1:1" x14ac:dyDescent="0.25">
      <c r="A7974" s="198"/>
    </row>
    <row r="7975" spans="1:1" x14ac:dyDescent="0.25">
      <c r="A7975" s="198"/>
    </row>
    <row r="7976" spans="1:1" x14ac:dyDescent="0.25">
      <c r="A7976" s="169"/>
    </row>
    <row r="7977" spans="1:1" x14ac:dyDescent="0.25">
      <c r="A7977" s="198"/>
    </row>
    <row r="7978" spans="1:1" x14ac:dyDescent="0.25">
      <c r="A7978" s="198"/>
    </row>
    <row r="7979" spans="1:1" x14ac:dyDescent="0.25">
      <c r="A7979" s="169"/>
    </row>
    <row r="7980" spans="1:1" x14ac:dyDescent="0.25">
      <c r="A7980" s="198"/>
    </row>
    <row r="7981" spans="1:1" x14ac:dyDescent="0.25">
      <c r="A7981" s="198"/>
    </row>
    <row r="7982" spans="1:1" x14ac:dyDescent="0.25">
      <c r="A7982" s="169"/>
    </row>
    <row r="7983" spans="1:1" x14ac:dyDescent="0.25">
      <c r="A7983" s="198"/>
    </row>
    <row r="7984" spans="1:1" x14ac:dyDescent="0.25">
      <c r="A7984" s="198"/>
    </row>
    <row r="7985" spans="1:1" x14ac:dyDescent="0.25">
      <c r="A7985" s="169"/>
    </row>
    <row r="7986" spans="1:1" x14ac:dyDescent="0.25">
      <c r="A7986" s="198"/>
    </row>
    <row r="7987" spans="1:1" x14ac:dyDescent="0.25">
      <c r="A7987" s="198"/>
    </row>
    <row r="7988" spans="1:1" x14ac:dyDescent="0.25">
      <c r="A7988" s="169"/>
    </row>
    <row r="7989" spans="1:1" x14ac:dyDescent="0.25">
      <c r="A7989" s="198"/>
    </row>
    <row r="7990" spans="1:1" x14ac:dyDescent="0.25">
      <c r="A7990" s="198"/>
    </row>
    <row r="7991" spans="1:1" x14ac:dyDescent="0.25">
      <c r="A7991" s="169"/>
    </row>
    <row r="7992" spans="1:1" x14ac:dyDescent="0.25">
      <c r="A7992" s="198"/>
    </row>
    <row r="7993" spans="1:1" x14ac:dyDescent="0.25">
      <c r="A7993" s="198"/>
    </row>
    <row r="7994" spans="1:1" x14ac:dyDescent="0.25">
      <c r="A7994" s="169"/>
    </row>
    <row r="7995" spans="1:1" x14ac:dyDescent="0.25">
      <c r="A7995" s="198"/>
    </row>
    <row r="7996" spans="1:1" x14ac:dyDescent="0.25">
      <c r="A7996" s="198"/>
    </row>
    <row r="7997" spans="1:1" x14ac:dyDescent="0.25">
      <c r="A7997" s="169"/>
    </row>
    <row r="7998" spans="1:1" x14ac:dyDescent="0.25">
      <c r="A7998" s="198"/>
    </row>
    <row r="7999" spans="1:1" x14ac:dyDescent="0.25">
      <c r="A7999" s="198"/>
    </row>
    <row r="8000" spans="1:1" x14ac:dyDescent="0.25">
      <c r="A8000" s="169"/>
    </row>
    <row r="8001" spans="1:1" x14ac:dyDescent="0.25">
      <c r="A8001" s="198"/>
    </row>
    <row r="8002" spans="1:1" x14ac:dyDescent="0.25">
      <c r="A8002" s="198"/>
    </row>
    <row r="8003" spans="1:1" x14ac:dyDescent="0.25">
      <c r="A8003" s="169"/>
    </row>
    <row r="8004" spans="1:1" x14ac:dyDescent="0.25">
      <c r="A8004" s="198"/>
    </row>
    <row r="8005" spans="1:1" x14ac:dyDescent="0.25">
      <c r="A8005" s="198"/>
    </row>
    <row r="8006" spans="1:1" x14ac:dyDescent="0.25">
      <c r="A8006" s="169"/>
    </row>
    <row r="8007" spans="1:1" x14ac:dyDescent="0.25">
      <c r="A8007" s="198"/>
    </row>
    <row r="8008" spans="1:1" x14ac:dyDescent="0.25">
      <c r="A8008" s="198"/>
    </row>
    <row r="8009" spans="1:1" x14ac:dyDescent="0.25">
      <c r="A8009" s="169"/>
    </row>
    <row r="8010" spans="1:1" x14ac:dyDescent="0.25">
      <c r="A8010" s="198"/>
    </row>
    <row r="8011" spans="1:1" x14ac:dyDescent="0.25">
      <c r="A8011" s="198"/>
    </row>
    <row r="8012" spans="1:1" x14ac:dyDescent="0.25">
      <c r="A8012" s="169"/>
    </row>
    <row r="8013" spans="1:1" x14ac:dyDescent="0.25">
      <c r="A8013" s="198"/>
    </row>
    <row r="8014" spans="1:1" x14ac:dyDescent="0.25">
      <c r="A8014" s="198"/>
    </row>
    <row r="8015" spans="1:1" x14ac:dyDescent="0.25">
      <c r="A8015" s="169"/>
    </row>
    <row r="8016" spans="1:1" x14ac:dyDescent="0.25">
      <c r="A8016" s="198"/>
    </row>
    <row r="8017" spans="1:1" x14ac:dyDescent="0.25">
      <c r="A8017" s="198"/>
    </row>
    <row r="8018" spans="1:1" x14ac:dyDescent="0.25">
      <c r="A8018" s="169"/>
    </row>
    <row r="8019" spans="1:1" x14ac:dyDescent="0.25">
      <c r="A8019" s="198"/>
    </row>
    <row r="8020" spans="1:1" x14ac:dyDescent="0.25">
      <c r="A8020" s="198"/>
    </row>
    <row r="8021" spans="1:1" x14ac:dyDescent="0.25">
      <c r="A8021" s="169"/>
    </row>
    <row r="8022" spans="1:1" x14ac:dyDescent="0.25">
      <c r="A8022" s="198"/>
    </row>
    <row r="8023" spans="1:1" x14ac:dyDescent="0.25">
      <c r="A8023" s="198"/>
    </row>
    <row r="8024" spans="1:1" x14ac:dyDescent="0.25">
      <c r="A8024" s="169"/>
    </row>
    <row r="8025" spans="1:1" x14ac:dyDescent="0.25">
      <c r="A8025" s="198"/>
    </row>
    <row r="8026" spans="1:1" x14ac:dyDescent="0.25">
      <c r="A8026" s="198"/>
    </row>
    <row r="8027" spans="1:1" x14ac:dyDescent="0.25">
      <c r="A8027" s="169"/>
    </row>
    <row r="8028" spans="1:1" x14ac:dyDescent="0.25">
      <c r="A8028" s="198"/>
    </row>
    <row r="8029" spans="1:1" x14ac:dyDescent="0.25">
      <c r="A8029" s="198"/>
    </row>
    <row r="8030" spans="1:1" x14ac:dyDescent="0.25">
      <c r="A8030" s="169"/>
    </row>
    <row r="8031" spans="1:1" x14ac:dyDescent="0.25">
      <c r="A8031" s="198"/>
    </row>
    <row r="8032" spans="1:1" x14ac:dyDescent="0.25">
      <c r="A8032" s="198"/>
    </row>
    <row r="8033" spans="1:1" x14ac:dyDescent="0.25">
      <c r="A8033" s="169"/>
    </row>
    <row r="8034" spans="1:1" x14ac:dyDescent="0.25">
      <c r="A8034" s="198"/>
    </row>
    <row r="8035" spans="1:1" x14ac:dyDescent="0.25">
      <c r="A8035" s="198"/>
    </row>
    <row r="8036" spans="1:1" x14ac:dyDescent="0.25">
      <c r="A8036" s="169"/>
    </row>
    <row r="8037" spans="1:1" x14ac:dyDescent="0.25">
      <c r="A8037" s="198"/>
    </row>
    <row r="8038" spans="1:1" x14ac:dyDescent="0.25">
      <c r="A8038" s="198"/>
    </row>
    <row r="8039" spans="1:1" x14ac:dyDescent="0.25">
      <c r="A8039" s="169"/>
    </row>
    <row r="8040" spans="1:1" x14ac:dyDescent="0.25">
      <c r="A8040" s="198"/>
    </row>
    <row r="8041" spans="1:1" x14ac:dyDescent="0.25">
      <c r="A8041" s="198"/>
    </row>
    <row r="8042" spans="1:1" x14ac:dyDescent="0.25">
      <c r="A8042" s="169"/>
    </row>
    <row r="8043" spans="1:1" x14ac:dyDescent="0.25">
      <c r="A8043" s="198"/>
    </row>
    <row r="8044" spans="1:1" x14ac:dyDescent="0.25">
      <c r="A8044" s="198"/>
    </row>
    <row r="8045" spans="1:1" x14ac:dyDescent="0.25">
      <c r="A8045" s="169"/>
    </row>
    <row r="8046" spans="1:1" x14ac:dyDescent="0.25">
      <c r="A8046" s="198"/>
    </row>
    <row r="8047" spans="1:1" x14ac:dyDescent="0.25">
      <c r="A8047" s="198"/>
    </row>
    <row r="8048" spans="1:1" x14ac:dyDescent="0.25">
      <c r="A8048" s="169"/>
    </row>
    <row r="8049" spans="1:1" x14ac:dyDescent="0.25">
      <c r="A8049" s="198"/>
    </row>
    <row r="8050" spans="1:1" x14ac:dyDescent="0.25">
      <c r="A8050" s="198"/>
    </row>
    <row r="8051" spans="1:1" x14ac:dyDescent="0.25">
      <c r="A8051" s="169"/>
    </row>
    <row r="8052" spans="1:1" x14ac:dyDescent="0.25">
      <c r="A8052" s="198"/>
    </row>
    <row r="8053" spans="1:1" x14ac:dyDescent="0.25">
      <c r="A8053" s="198"/>
    </row>
    <row r="8054" spans="1:1" x14ac:dyDescent="0.25">
      <c r="A8054" s="169"/>
    </row>
    <row r="8055" spans="1:1" x14ac:dyDescent="0.25">
      <c r="A8055" s="198"/>
    </row>
    <row r="8056" spans="1:1" x14ac:dyDescent="0.25">
      <c r="A8056" s="198"/>
    </row>
    <row r="8057" spans="1:1" x14ac:dyDescent="0.25">
      <c r="A8057" s="169"/>
    </row>
    <row r="8058" spans="1:1" x14ac:dyDescent="0.25">
      <c r="A8058" s="198"/>
    </row>
    <row r="8059" spans="1:1" x14ac:dyDescent="0.25">
      <c r="A8059" s="198"/>
    </row>
    <row r="8060" spans="1:1" x14ac:dyDescent="0.25">
      <c r="A8060" s="169"/>
    </row>
    <row r="8061" spans="1:1" x14ac:dyDescent="0.25">
      <c r="A8061" s="198"/>
    </row>
    <row r="8062" spans="1:1" x14ac:dyDescent="0.25">
      <c r="A8062" s="198"/>
    </row>
    <row r="8063" spans="1:1" x14ac:dyDescent="0.25">
      <c r="A8063" s="169"/>
    </row>
    <row r="8064" spans="1:1" x14ac:dyDescent="0.25">
      <c r="A8064" s="198"/>
    </row>
    <row r="8065" spans="1:1" x14ac:dyDescent="0.25">
      <c r="A8065" s="198"/>
    </row>
    <row r="8066" spans="1:1" x14ac:dyDescent="0.25">
      <c r="A8066" s="169"/>
    </row>
    <row r="8067" spans="1:1" x14ac:dyDescent="0.25">
      <c r="A8067" s="198"/>
    </row>
    <row r="8068" spans="1:1" x14ac:dyDescent="0.25">
      <c r="A8068" s="198"/>
    </row>
    <row r="8069" spans="1:1" x14ac:dyDescent="0.25">
      <c r="A8069" s="169"/>
    </row>
    <row r="8070" spans="1:1" x14ac:dyDescent="0.25">
      <c r="A8070" s="198"/>
    </row>
    <row r="8071" spans="1:1" x14ac:dyDescent="0.25">
      <c r="A8071" s="198"/>
    </row>
    <row r="8072" spans="1:1" x14ac:dyDescent="0.25">
      <c r="A8072" s="169"/>
    </row>
    <row r="8073" spans="1:1" x14ac:dyDescent="0.25">
      <c r="A8073" s="198"/>
    </row>
    <row r="8074" spans="1:1" x14ac:dyDescent="0.25">
      <c r="A8074" s="198"/>
    </row>
    <row r="8075" spans="1:1" x14ac:dyDescent="0.25">
      <c r="A8075" s="169"/>
    </row>
    <row r="8076" spans="1:1" x14ac:dyDescent="0.25">
      <c r="A8076" s="198"/>
    </row>
    <row r="8077" spans="1:1" x14ac:dyDescent="0.25">
      <c r="A8077" s="198"/>
    </row>
    <row r="8078" spans="1:1" x14ac:dyDescent="0.25">
      <c r="A8078" s="169"/>
    </row>
    <row r="8079" spans="1:1" x14ac:dyDescent="0.25">
      <c r="A8079" s="198"/>
    </row>
    <row r="8080" spans="1:1" x14ac:dyDescent="0.25">
      <c r="A8080" s="198"/>
    </row>
    <row r="8081" spans="1:1" x14ac:dyDescent="0.25">
      <c r="A8081" s="169"/>
    </row>
    <row r="8082" spans="1:1" x14ac:dyDescent="0.25">
      <c r="A8082" s="198"/>
    </row>
    <row r="8083" spans="1:1" x14ac:dyDescent="0.25">
      <c r="A8083" s="198"/>
    </row>
    <row r="8084" spans="1:1" x14ac:dyDescent="0.25">
      <c r="A8084" s="169"/>
    </row>
    <row r="8085" spans="1:1" x14ac:dyDescent="0.25">
      <c r="A8085" s="198"/>
    </row>
    <row r="8086" spans="1:1" x14ac:dyDescent="0.25">
      <c r="A8086" s="198"/>
    </row>
    <row r="8087" spans="1:1" x14ac:dyDescent="0.25">
      <c r="A8087" s="169"/>
    </row>
    <row r="8088" spans="1:1" x14ac:dyDescent="0.25">
      <c r="A8088" s="198"/>
    </row>
    <row r="8089" spans="1:1" x14ac:dyDescent="0.25">
      <c r="A8089" s="198"/>
    </row>
    <row r="8090" spans="1:1" x14ac:dyDescent="0.25">
      <c r="A8090" s="169"/>
    </row>
    <row r="8091" spans="1:1" x14ac:dyDescent="0.25">
      <c r="A8091" s="198"/>
    </row>
    <row r="8092" spans="1:1" x14ac:dyDescent="0.25">
      <c r="A8092" s="198"/>
    </row>
    <row r="8093" spans="1:1" x14ac:dyDescent="0.25">
      <c r="A8093" s="169"/>
    </row>
    <row r="8094" spans="1:1" x14ac:dyDescent="0.25">
      <c r="A8094" s="198"/>
    </row>
    <row r="8095" spans="1:1" x14ac:dyDescent="0.25">
      <c r="A8095" s="198"/>
    </row>
    <row r="8096" spans="1:1" x14ac:dyDescent="0.25">
      <c r="A8096" s="169"/>
    </row>
    <row r="8097" spans="1:1" x14ac:dyDescent="0.25">
      <c r="A8097" s="198"/>
    </row>
    <row r="8098" spans="1:1" x14ac:dyDescent="0.25">
      <c r="A8098" s="198"/>
    </row>
    <row r="8099" spans="1:1" x14ac:dyDescent="0.25">
      <c r="A8099" s="169"/>
    </row>
    <row r="8100" spans="1:1" x14ac:dyDescent="0.25">
      <c r="A8100" s="198"/>
    </row>
    <row r="8101" spans="1:1" x14ac:dyDescent="0.25">
      <c r="A8101" s="198"/>
    </row>
    <row r="8102" spans="1:1" x14ac:dyDescent="0.25">
      <c r="A8102" s="169"/>
    </row>
    <row r="8103" spans="1:1" x14ac:dyDescent="0.25">
      <c r="A8103" s="198"/>
    </row>
    <row r="8104" spans="1:1" x14ac:dyDescent="0.25">
      <c r="A8104" s="198"/>
    </row>
    <row r="8105" spans="1:1" x14ac:dyDescent="0.25">
      <c r="A8105" s="169"/>
    </row>
    <row r="8106" spans="1:1" x14ac:dyDescent="0.25">
      <c r="A8106" s="198"/>
    </row>
    <row r="8107" spans="1:1" x14ac:dyDescent="0.25">
      <c r="A8107" s="198"/>
    </row>
    <row r="8108" spans="1:1" x14ac:dyDescent="0.25">
      <c r="A8108" s="169"/>
    </row>
    <row r="8109" spans="1:1" x14ac:dyDescent="0.25">
      <c r="A8109" s="198"/>
    </row>
    <row r="8110" spans="1:1" x14ac:dyDescent="0.25">
      <c r="A8110" s="198"/>
    </row>
    <row r="8111" spans="1:1" x14ac:dyDescent="0.25">
      <c r="A8111" s="169"/>
    </row>
    <row r="8112" spans="1:1" x14ac:dyDescent="0.25">
      <c r="A8112" s="198"/>
    </row>
    <row r="8113" spans="1:1" x14ac:dyDescent="0.25">
      <c r="A8113" s="198"/>
    </row>
    <row r="8114" spans="1:1" x14ac:dyDescent="0.25">
      <c r="A8114" s="169"/>
    </row>
    <row r="8115" spans="1:1" x14ac:dyDescent="0.25">
      <c r="A8115" s="198"/>
    </row>
    <row r="8116" spans="1:1" x14ac:dyDescent="0.25">
      <c r="A8116" s="198"/>
    </row>
    <row r="8117" spans="1:1" x14ac:dyDescent="0.25">
      <c r="A8117" s="169"/>
    </row>
    <row r="8118" spans="1:1" x14ac:dyDescent="0.25">
      <c r="A8118" s="198"/>
    </row>
    <row r="8119" spans="1:1" x14ac:dyDescent="0.25">
      <c r="A8119" s="198"/>
    </row>
    <row r="8120" spans="1:1" x14ac:dyDescent="0.25">
      <c r="A8120" s="169"/>
    </row>
    <row r="8121" spans="1:1" x14ac:dyDescent="0.25">
      <c r="A8121" s="198"/>
    </row>
    <row r="8122" spans="1:1" x14ac:dyDescent="0.25">
      <c r="A8122" s="198"/>
    </row>
    <row r="8123" spans="1:1" x14ac:dyDescent="0.25">
      <c r="A8123" s="169"/>
    </row>
    <row r="8124" spans="1:1" x14ac:dyDescent="0.25">
      <c r="A8124" s="198"/>
    </row>
    <row r="8125" spans="1:1" x14ac:dyDescent="0.25">
      <c r="A8125" s="198"/>
    </row>
    <row r="8126" spans="1:1" x14ac:dyDescent="0.25">
      <c r="A8126" s="169"/>
    </row>
    <row r="8127" spans="1:1" x14ac:dyDescent="0.25">
      <c r="A8127" s="198"/>
    </row>
    <row r="8128" spans="1:1" x14ac:dyDescent="0.25">
      <c r="A8128" s="198"/>
    </row>
    <row r="8129" spans="1:1" x14ac:dyDescent="0.25">
      <c r="A8129" s="169"/>
    </row>
    <row r="8130" spans="1:1" x14ac:dyDescent="0.25">
      <c r="A8130" s="198"/>
    </row>
    <row r="8131" spans="1:1" x14ac:dyDescent="0.25">
      <c r="A8131" s="198"/>
    </row>
    <row r="8132" spans="1:1" x14ac:dyDescent="0.25">
      <c r="A8132" s="169"/>
    </row>
    <row r="8133" spans="1:1" x14ac:dyDescent="0.25">
      <c r="A8133" s="198"/>
    </row>
    <row r="8134" spans="1:1" x14ac:dyDescent="0.25">
      <c r="A8134" s="198"/>
    </row>
    <row r="8135" spans="1:1" x14ac:dyDescent="0.25">
      <c r="A8135" s="169"/>
    </row>
    <row r="8136" spans="1:1" x14ac:dyDescent="0.25">
      <c r="A8136" s="198"/>
    </row>
    <row r="8137" spans="1:1" x14ac:dyDescent="0.25">
      <c r="A8137" s="198"/>
    </row>
    <row r="8138" spans="1:1" x14ac:dyDescent="0.25">
      <c r="A8138" s="169"/>
    </row>
    <row r="8139" spans="1:1" x14ac:dyDescent="0.25">
      <c r="A8139" s="198"/>
    </row>
    <row r="8140" spans="1:1" x14ac:dyDescent="0.25">
      <c r="A8140" s="198"/>
    </row>
    <row r="8141" spans="1:1" x14ac:dyDescent="0.25">
      <c r="A8141" s="169"/>
    </row>
    <row r="8142" spans="1:1" x14ac:dyDescent="0.25">
      <c r="A8142" s="198"/>
    </row>
    <row r="8143" spans="1:1" x14ac:dyDescent="0.25">
      <c r="A8143" s="198"/>
    </row>
    <row r="8144" spans="1:1" x14ac:dyDescent="0.25">
      <c r="A8144" s="169"/>
    </row>
    <row r="8145" spans="1:1" x14ac:dyDescent="0.25">
      <c r="A8145" s="198"/>
    </row>
    <row r="8146" spans="1:1" x14ac:dyDescent="0.25">
      <c r="A8146" s="198"/>
    </row>
    <row r="8147" spans="1:1" x14ac:dyDescent="0.25">
      <c r="A8147" s="169"/>
    </row>
    <row r="8148" spans="1:1" x14ac:dyDescent="0.25">
      <c r="A8148" s="198"/>
    </row>
    <row r="8149" spans="1:1" x14ac:dyDescent="0.25">
      <c r="A8149" s="198"/>
    </row>
    <row r="8150" spans="1:1" x14ac:dyDescent="0.25">
      <c r="A8150" s="169"/>
    </row>
    <row r="8151" spans="1:1" x14ac:dyDescent="0.25">
      <c r="A8151" s="198"/>
    </row>
    <row r="8152" spans="1:1" x14ac:dyDescent="0.25">
      <c r="A8152" s="198"/>
    </row>
    <row r="8153" spans="1:1" x14ac:dyDescent="0.25">
      <c r="A8153" s="169"/>
    </row>
    <row r="8154" spans="1:1" x14ac:dyDescent="0.25">
      <c r="A8154" s="198"/>
    </row>
    <row r="8155" spans="1:1" x14ac:dyDescent="0.25">
      <c r="A8155" s="198"/>
    </row>
    <row r="8156" spans="1:1" x14ac:dyDescent="0.25">
      <c r="A8156" s="169"/>
    </row>
    <row r="8157" spans="1:1" x14ac:dyDescent="0.25">
      <c r="A8157" s="198"/>
    </row>
    <row r="8158" spans="1:1" x14ac:dyDescent="0.25">
      <c r="A8158" s="198"/>
    </row>
    <row r="8159" spans="1:1" x14ac:dyDescent="0.25">
      <c r="A8159" s="169"/>
    </row>
    <row r="8160" spans="1:1" x14ac:dyDescent="0.25">
      <c r="A8160" s="198"/>
    </row>
    <row r="8161" spans="1:1" x14ac:dyDescent="0.25">
      <c r="A8161" s="198"/>
    </row>
    <row r="8162" spans="1:1" x14ac:dyDescent="0.25">
      <c r="A8162" s="169"/>
    </row>
    <row r="8163" spans="1:1" x14ac:dyDescent="0.25">
      <c r="A8163" s="198"/>
    </row>
    <row r="8164" spans="1:1" x14ac:dyDescent="0.25">
      <c r="A8164" s="198"/>
    </row>
    <row r="8165" spans="1:1" x14ac:dyDescent="0.25">
      <c r="A8165" s="169"/>
    </row>
    <row r="8166" spans="1:1" x14ac:dyDescent="0.25">
      <c r="A8166" s="198"/>
    </row>
    <row r="8167" spans="1:1" x14ac:dyDescent="0.25">
      <c r="A8167" s="198"/>
    </row>
    <row r="8168" spans="1:1" x14ac:dyDescent="0.25">
      <c r="A8168" s="169"/>
    </row>
    <row r="8169" spans="1:1" x14ac:dyDescent="0.25">
      <c r="A8169" s="198"/>
    </row>
    <row r="8170" spans="1:1" x14ac:dyDescent="0.25">
      <c r="A8170" s="198"/>
    </row>
    <row r="8171" spans="1:1" x14ac:dyDescent="0.25">
      <c r="A8171" s="169"/>
    </row>
    <row r="8172" spans="1:1" x14ac:dyDescent="0.25">
      <c r="A8172" s="198"/>
    </row>
    <row r="8173" spans="1:1" x14ac:dyDescent="0.25">
      <c r="A8173" s="198"/>
    </row>
    <row r="8174" spans="1:1" x14ac:dyDescent="0.25">
      <c r="A8174" s="169"/>
    </row>
    <row r="8175" spans="1:1" x14ac:dyDescent="0.25">
      <c r="A8175" s="198"/>
    </row>
    <row r="8176" spans="1:1" x14ac:dyDescent="0.25">
      <c r="A8176" s="198"/>
    </row>
    <row r="8177" spans="1:1" x14ac:dyDescent="0.25">
      <c r="A8177" s="169"/>
    </row>
    <row r="8178" spans="1:1" x14ac:dyDescent="0.25">
      <c r="A8178" s="198"/>
    </row>
    <row r="8179" spans="1:1" x14ac:dyDescent="0.25">
      <c r="A8179" s="198"/>
    </row>
    <row r="8180" spans="1:1" x14ac:dyDescent="0.25">
      <c r="A8180" s="169"/>
    </row>
    <row r="8181" spans="1:1" x14ac:dyDescent="0.25">
      <c r="A8181" s="198"/>
    </row>
    <row r="8182" spans="1:1" x14ac:dyDescent="0.25">
      <c r="A8182" s="198"/>
    </row>
    <row r="8183" spans="1:1" x14ac:dyDescent="0.25">
      <c r="A8183" s="169"/>
    </row>
    <row r="8184" spans="1:1" x14ac:dyDescent="0.25">
      <c r="A8184" s="198"/>
    </row>
    <row r="8185" spans="1:1" x14ac:dyDescent="0.25">
      <c r="A8185" s="198"/>
    </row>
    <row r="8186" spans="1:1" x14ac:dyDescent="0.25">
      <c r="A8186" s="169"/>
    </row>
    <row r="8187" spans="1:1" x14ac:dyDescent="0.25">
      <c r="A8187" s="198"/>
    </row>
    <row r="8188" spans="1:1" x14ac:dyDescent="0.25">
      <c r="A8188" s="198"/>
    </row>
    <row r="8189" spans="1:1" x14ac:dyDescent="0.25">
      <c r="A8189" s="169"/>
    </row>
    <row r="8190" spans="1:1" x14ac:dyDescent="0.25">
      <c r="A8190" s="198"/>
    </row>
    <row r="8191" spans="1:1" x14ac:dyDescent="0.25">
      <c r="A8191" s="198"/>
    </row>
    <row r="8192" spans="1:1" x14ac:dyDescent="0.25">
      <c r="A8192" s="169"/>
    </row>
    <row r="8193" spans="1:1" x14ac:dyDescent="0.25">
      <c r="A8193" s="198"/>
    </row>
    <row r="8194" spans="1:1" x14ac:dyDescent="0.25">
      <c r="A8194" s="198"/>
    </row>
    <row r="8195" spans="1:1" x14ac:dyDescent="0.25">
      <c r="A8195" s="169"/>
    </row>
    <row r="8196" spans="1:1" x14ac:dyDescent="0.25">
      <c r="A8196" s="198"/>
    </row>
    <row r="8197" spans="1:1" x14ac:dyDescent="0.25">
      <c r="A8197" s="198"/>
    </row>
    <row r="8198" spans="1:1" x14ac:dyDescent="0.25">
      <c r="A8198" s="169"/>
    </row>
    <row r="8199" spans="1:1" x14ac:dyDescent="0.25">
      <c r="A8199" s="198"/>
    </row>
    <row r="8200" spans="1:1" x14ac:dyDescent="0.25">
      <c r="A8200" s="198"/>
    </row>
    <row r="8201" spans="1:1" x14ac:dyDescent="0.25">
      <c r="A8201" s="169"/>
    </row>
    <row r="8202" spans="1:1" x14ac:dyDescent="0.25">
      <c r="A8202" s="198"/>
    </row>
    <row r="8203" spans="1:1" x14ac:dyDescent="0.25">
      <c r="A8203" s="198"/>
    </row>
    <row r="8204" spans="1:1" x14ac:dyDescent="0.25">
      <c r="A8204" s="169"/>
    </row>
    <row r="8205" spans="1:1" x14ac:dyDescent="0.25">
      <c r="A8205" s="198"/>
    </row>
    <row r="8206" spans="1:1" x14ac:dyDescent="0.25">
      <c r="A8206" s="198"/>
    </row>
    <row r="8207" spans="1:1" x14ac:dyDescent="0.25">
      <c r="A8207" s="169"/>
    </row>
    <row r="8208" spans="1:1" x14ac:dyDescent="0.25">
      <c r="A8208" s="198"/>
    </row>
    <row r="8209" spans="1:1" x14ac:dyDescent="0.25">
      <c r="A8209" s="198"/>
    </row>
    <row r="8210" spans="1:1" x14ac:dyDescent="0.25">
      <c r="A8210" s="169"/>
    </row>
    <row r="8211" spans="1:1" x14ac:dyDescent="0.25">
      <c r="A8211" s="198"/>
    </row>
    <row r="8212" spans="1:1" x14ac:dyDescent="0.25">
      <c r="A8212" s="198"/>
    </row>
    <row r="8213" spans="1:1" x14ac:dyDescent="0.25">
      <c r="A8213" s="169"/>
    </row>
    <row r="8214" spans="1:1" x14ac:dyDescent="0.25">
      <c r="A8214" s="198"/>
    </row>
    <row r="8215" spans="1:1" x14ac:dyDescent="0.25">
      <c r="A8215" s="198"/>
    </row>
    <row r="8216" spans="1:1" x14ac:dyDescent="0.25">
      <c r="A8216" s="169"/>
    </row>
    <row r="8217" spans="1:1" x14ac:dyDescent="0.25">
      <c r="A8217" s="198"/>
    </row>
    <row r="8218" spans="1:1" x14ac:dyDescent="0.25">
      <c r="A8218" s="198"/>
    </row>
    <row r="8219" spans="1:1" x14ac:dyDescent="0.25">
      <c r="A8219" s="169"/>
    </row>
    <row r="8220" spans="1:1" x14ac:dyDescent="0.25">
      <c r="A8220" s="198"/>
    </row>
    <row r="8221" spans="1:1" x14ac:dyDescent="0.25">
      <c r="A8221" s="198"/>
    </row>
    <row r="8222" spans="1:1" x14ac:dyDescent="0.25">
      <c r="A8222" s="169"/>
    </row>
    <row r="8223" spans="1:1" x14ac:dyDescent="0.25">
      <c r="A8223" s="198"/>
    </row>
    <row r="8224" spans="1:1" x14ac:dyDescent="0.25">
      <c r="A8224" s="198"/>
    </row>
    <row r="8225" spans="1:1" x14ac:dyDescent="0.25">
      <c r="A8225" s="169"/>
    </row>
    <row r="8226" spans="1:1" x14ac:dyDescent="0.25">
      <c r="A8226" s="198"/>
    </row>
    <row r="8227" spans="1:1" x14ac:dyDescent="0.25">
      <c r="A8227" s="198"/>
    </row>
    <row r="8228" spans="1:1" x14ac:dyDescent="0.25">
      <c r="A8228" s="169"/>
    </row>
    <row r="8229" spans="1:1" x14ac:dyDescent="0.25">
      <c r="A8229" s="198"/>
    </row>
    <row r="8230" spans="1:1" x14ac:dyDescent="0.25">
      <c r="A8230" s="198"/>
    </row>
    <row r="8231" spans="1:1" x14ac:dyDescent="0.25">
      <c r="A8231" s="169"/>
    </row>
    <row r="8232" spans="1:1" x14ac:dyDescent="0.25">
      <c r="A8232" s="198"/>
    </row>
    <row r="8233" spans="1:1" x14ac:dyDescent="0.25">
      <c r="A8233" s="198"/>
    </row>
    <row r="8234" spans="1:1" x14ac:dyDescent="0.25">
      <c r="A8234" s="169"/>
    </row>
    <row r="8235" spans="1:1" x14ac:dyDescent="0.25">
      <c r="A8235" s="198"/>
    </row>
    <row r="8236" spans="1:1" x14ac:dyDescent="0.25">
      <c r="A8236" s="198"/>
    </row>
    <row r="8237" spans="1:1" x14ac:dyDescent="0.25">
      <c r="A8237" s="169"/>
    </row>
    <row r="8238" spans="1:1" x14ac:dyDescent="0.25">
      <c r="A8238" s="198"/>
    </row>
    <row r="8239" spans="1:1" x14ac:dyDescent="0.25">
      <c r="A8239" s="198"/>
    </row>
    <row r="8240" spans="1:1" x14ac:dyDescent="0.25">
      <c r="A8240" s="169"/>
    </row>
    <row r="8241" spans="1:1" x14ac:dyDescent="0.25">
      <c r="A8241" s="198"/>
    </row>
    <row r="8242" spans="1:1" x14ac:dyDescent="0.25">
      <c r="A8242" s="198"/>
    </row>
    <row r="8243" spans="1:1" x14ac:dyDescent="0.25">
      <c r="A8243" s="169"/>
    </row>
    <row r="8244" spans="1:1" x14ac:dyDescent="0.25">
      <c r="A8244" s="198"/>
    </row>
    <row r="8245" spans="1:1" x14ac:dyDescent="0.25">
      <c r="A8245" s="198"/>
    </row>
    <row r="8246" spans="1:1" x14ac:dyDescent="0.25">
      <c r="A8246" s="169"/>
    </row>
    <row r="8247" spans="1:1" x14ac:dyDescent="0.25">
      <c r="A8247" s="198"/>
    </row>
    <row r="8248" spans="1:1" x14ac:dyDescent="0.25">
      <c r="A8248" s="198"/>
    </row>
  </sheetData>
  <dataConsolidate/>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Z2833"/>
  <sheetViews>
    <sheetView zoomScaleNormal="100" workbookViewId="0">
      <selection activeCell="Q48" sqref="Q48"/>
    </sheetView>
  </sheetViews>
  <sheetFormatPr defaultRowHeight="13.2" x14ac:dyDescent="0.25"/>
  <cols>
    <col min="1" max="1" width="8.109375" customWidth="1"/>
    <col min="2" max="2" width="16.109375" customWidth="1"/>
    <col min="3" max="3" width="16.33203125" customWidth="1"/>
    <col min="4" max="4" width="9.88671875" customWidth="1"/>
    <col min="5" max="5" width="10.44140625" customWidth="1"/>
    <col min="6" max="6" width="10.109375" bestFit="1" customWidth="1"/>
    <col min="7" max="7" width="9.6640625" customWidth="1"/>
    <col min="8" max="8" width="8.21875" style="37" customWidth="1"/>
    <col min="9" max="9" width="11.6640625" style="37" customWidth="1"/>
    <col min="10" max="10" width="11.109375" style="37" customWidth="1"/>
    <col min="11" max="11" width="11.21875" style="37" customWidth="1"/>
    <col min="12" max="12" width="13.77734375" bestFit="1" customWidth="1"/>
    <col min="13" max="13" width="9.88671875" customWidth="1"/>
    <col min="14" max="14" width="13" customWidth="1"/>
    <col min="15" max="15" width="10.6640625" customWidth="1"/>
    <col min="16" max="16" width="10.5546875" bestFit="1" customWidth="1"/>
    <col min="17" max="17" width="10.5546875" customWidth="1"/>
    <col min="18" max="22" width="11.21875" style="37" customWidth="1"/>
    <col min="23" max="23" width="12.44140625" style="37" customWidth="1"/>
    <col min="24" max="25" width="11.21875" style="37" customWidth="1"/>
    <col min="26" max="26" width="10.21875" style="37" customWidth="1"/>
    <col min="27" max="36" width="11.21875" style="37" customWidth="1"/>
    <col min="37" max="38" width="2.88671875" style="37" customWidth="1"/>
    <col min="39" max="39" width="10.77734375" style="37" customWidth="1"/>
    <col min="40" max="40" width="9.5546875" bestFit="1" customWidth="1"/>
    <col min="41" max="41" width="10.77734375" customWidth="1"/>
    <col min="42" max="43" width="12.109375" customWidth="1"/>
    <col min="48" max="48" width="10.88671875" customWidth="1"/>
    <col min="49" max="49" width="8.88671875" style="37"/>
    <col min="50" max="50" width="10.88671875" customWidth="1"/>
    <col min="52" max="52" width="3.88671875" customWidth="1"/>
  </cols>
  <sheetData>
    <row r="1" spans="1:52" ht="18" customHeight="1" x14ac:dyDescent="0.3">
      <c r="A1" s="61" t="s">
        <v>167</v>
      </c>
      <c r="R1" s="69"/>
      <c r="S1" s="336"/>
      <c r="T1" s="337"/>
      <c r="U1" s="337"/>
      <c r="V1" s="337"/>
      <c r="W1" s="337"/>
      <c r="X1" s="337"/>
      <c r="Y1" s="337"/>
      <c r="Z1" s="337"/>
      <c r="AA1" s="337"/>
      <c r="AB1" s="337"/>
      <c r="AC1" s="337"/>
      <c r="AD1" s="337"/>
      <c r="AE1" s="337"/>
      <c r="AF1" s="337"/>
      <c r="AG1" s="337"/>
      <c r="AH1" s="337"/>
      <c r="AI1" s="337"/>
      <c r="AJ1" s="337"/>
      <c r="AK1" s="404"/>
      <c r="AL1" s="412"/>
      <c r="AM1" s="413"/>
      <c r="AN1" s="414"/>
      <c r="AO1" s="414"/>
      <c r="AP1" s="414"/>
      <c r="AQ1" s="414"/>
      <c r="AR1" s="414"/>
      <c r="AS1" s="414"/>
      <c r="AT1" s="414"/>
      <c r="AU1" s="414"/>
      <c r="AV1" s="414"/>
      <c r="AW1" s="414"/>
      <c r="AX1" s="414"/>
      <c r="AY1" s="414"/>
      <c r="AZ1" s="415"/>
    </row>
    <row r="2" spans="1:52" ht="13.8" customHeight="1" x14ac:dyDescent="0.25">
      <c r="B2" s="23" t="str">
        <f>InputPriceData!A1</f>
        <v>Heartland Express (HTLD) -NasdaqNM (Daily)</v>
      </c>
      <c r="P2" s="63"/>
      <c r="R2" s="69"/>
      <c r="S2" s="338"/>
      <c r="T2" s="339"/>
      <c r="U2" s="339"/>
      <c r="V2" s="339"/>
      <c r="W2" s="339"/>
      <c r="X2" s="339"/>
      <c r="Y2" s="339"/>
      <c r="Z2" s="339"/>
      <c r="AA2" s="339"/>
      <c r="AB2" s="339"/>
      <c r="AC2" s="339"/>
      <c r="AD2" s="339"/>
      <c r="AE2" s="339"/>
      <c r="AF2" s="339"/>
      <c r="AG2" s="339"/>
      <c r="AH2" s="339"/>
      <c r="AI2" s="339"/>
      <c r="AJ2" s="339"/>
      <c r="AK2" s="394"/>
      <c r="AL2" s="373"/>
      <c r="AM2" s="373"/>
      <c r="AN2" s="109"/>
      <c r="AO2" s="69"/>
      <c r="AP2" s="69"/>
      <c r="AQ2" s="69"/>
      <c r="AR2" s="69"/>
      <c r="AS2" s="69"/>
      <c r="AT2" s="69"/>
      <c r="AU2" s="69"/>
      <c r="AV2" s="69"/>
      <c r="AW2" s="69"/>
      <c r="AX2" s="69"/>
      <c r="AY2" s="69"/>
      <c r="AZ2" s="410"/>
    </row>
    <row r="3" spans="1:52" ht="14.4" thickBot="1" x14ac:dyDescent="0.3">
      <c r="B3" s="23"/>
      <c r="D3" s="16"/>
      <c r="E3" s="16"/>
      <c r="F3" s="14"/>
      <c r="G3" s="15"/>
      <c r="P3" s="63"/>
      <c r="R3" s="69"/>
      <c r="S3" s="338"/>
      <c r="T3" s="339"/>
      <c r="U3" s="339"/>
      <c r="V3" s="339"/>
      <c r="W3" s="339"/>
      <c r="X3" s="339"/>
      <c r="Y3" s="339"/>
      <c r="Z3" s="339"/>
      <c r="AA3" s="339"/>
      <c r="AB3" s="339"/>
      <c r="AC3" s="339"/>
      <c r="AD3" s="339"/>
      <c r="AE3" s="339"/>
      <c r="AF3" s="339"/>
      <c r="AG3" s="339"/>
      <c r="AH3" s="339"/>
      <c r="AI3" s="339"/>
      <c r="AJ3" s="339"/>
      <c r="AK3" s="395"/>
      <c r="AL3" s="92"/>
      <c r="AM3" s="92"/>
      <c r="AN3" s="109"/>
      <c r="AO3" s="69"/>
      <c r="AP3" s="69"/>
      <c r="AQ3" s="69"/>
      <c r="AR3" s="69"/>
      <c r="AS3" s="69"/>
      <c r="AT3" s="69"/>
      <c r="AU3" s="69"/>
      <c r="AV3" s="69"/>
      <c r="AW3" s="69"/>
      <c r="AX3" s="69"/>
      <c r="AY3" s="69"/>
      <c r="AZ3" s="410"/>
    </row>
    <row r="4" spans="1:52" ht="13.8" customHeight="1" x14ac:dyDescent="0.25">
      <c r="A4" s="30" t="s">
        <v>26</v>
      </c>
      <c r="B4" s="26"/>
      <c r="C4" s="31"/>
      <c r="D4" s="31"/>
      <c r="E4" s="31"/>
      <c r="F4" s="32"/>
      <c r="G4" s="17"/>
      <c r="P4" s="64"/>
      <c r="R4" s="69"/>
      <c r="S4" s="338"/>
      <c r="T4" s="339"/>
      <c r="U4" s="339"/>
      <c r="V4" s="339"/>
      <c r="W4" s="339"/>
      <c r="X4" s="339"/>
      <c r="Y4" s="339"/>
      <c r="Z4" s="339"/>
      <c r="AA4" s="339"/>
      <c r="AB4" s="339"/>
      <c r="AC4" s="339"/>
      <c r="AD4" s="339"/>
      <c r="AE4" s="339"/>
      <c r="AF4" s="339"/>
      <c r="AG4" s="339"/>
      <c r="AH4" s="339"/>
      <c r="AI4" s="339"/>
      <c r="AJ4" s="339"/>
      <c r="AK4" s="396"/>
      <c r="AL4" s="374"/>
      <c r="AM4" s="374"/>
      <c r="AN4" s="109"/>
      <c r="AO4" s="69"/>
      <c r="AP4" s="69"/>
      <c r="AQ4" s="69"/>
      <c r="AR4" s="69"/>
      <c r="AS4" s="69"/>
      <c r="AT4" s="69"/>
      <c r="AU4" s="69"/>
      <c r="AV4" s="69"/>
      <c r="AW4" s="69"/>
      <c r="AX4" s="69"/>
      <c r="AY4" s="69"/>
      <c r="AZ4" s="410"/>
    </row>
    <row r="5" spans="1:52" ht="13.8" customHeight="1" x14ac:dyDescent="0.25">
      <c r="A5" s="33" t="s">
        <v>13</v>
      </c>
      <c r="B5" s="24"/>
      <c r="C5" s="24"/>
      <c r="D5" s="24"/>
      <c r="E5" s="24"/>
      <c r="F5" s="34"/>
      <c r="G5" s="167"/>
      <c r="P5" s="64"/>
      <c r="R5" s="69"/>
      <c r="S5" s="338"/>
      <c r="T5" s="339"/>
      <c r="U5" s="339"/>
      <c r="V5" s="339"/>
      <c r="W5" s="339"/>
      <c r="X5" s="339"/>
      <c r="Y5" s="339"/>
      <c r="Z5" s="339"/>
      <c r="AA5" s="339"/>
      <c r="AB5" s="339"/>
      <c r="AC5" s="339"/>
      <c r="AD5" s="339"/>
      <c r="AE5" s="339"/>
      <c r="AF5" s="339"/>
      <c r="AG5" s="339"/>
      <c r="AH5" s="339"/>
      <c r="AI5" s="339"/>
      <c r="AJ5" s="339"/>
      <c r="AK5" s="345"/>
      <c r="AL5" s="69"/>
      <c r="AM5" s="69"/>
      <c r="AN5" s="109"/>
      <c r="AO5" s="69"/>
      <c r="AP5" s="69"/>
      <c r="AQ5" s="69"/>
      <c r="AR5" s="69"/>
      <c r="AS5" s="69"/>
      <c r="AT5" s="69"/>
      <c r="AU5" s="69"/>
      <c r="AV5" s="69"/>
      <c r="AW5" s="69"/>
      <c r="AX5" s="69"/>
      <c r="AY5" s="69"/>
      <c r="AZ5" s="410"/>
    </row>
    <row r="6" spans="1:52" ht="13.8" customHeight="1" thickBot="1" x14ac:dyDescent="0.3">
      <c r="A6" s="41">
        <f>InputPriceData!$B$10</f>
        <v>6249</v>
      </c>
      <c r="B6" s="42" t="s">
        <v>10</v>
      </c>
      <c r="C6" s="42"/>
      <c r="D6" s="42"/>
      <c r="E6" s="43" t="s">
        <v>28</v>
      </c>
      <c r="F6" s="62">
        <f ca="1">OFFSET(InputPriceData!B15,CalculationsAndCharts!A6,0,1,1)</f>
        <v>32958</v>
      </c>
      <c r="P6" s="64"/>
      <c r="R6" s="69"/>
      <c r="S6" s="338"/>
      <c r="T6" s="339"/>
      <c r="U6" s="339"/>
      <c r="V6" s="339"/>
      <c r="W6" s="339"/>
      <c r="X6" s="339"/>
      <c r="Y6" s="339"/>
      <c r="Z6" s="339"/>
      <c r="AA6" s="339"/>
      <c r="AB6" s="339"/>
      <c r="AC6" s="339"/>
      <c r="AD6" s="339"/>
      <c r="AE6" s="339"/>
      <c r="AF6" s="339"/>
      <c r="AG6" s="339"/>
      <c r="AH6" s="339"/>
      <c r="AI6" s="339"/>
      <c r="AJ6" s="339"/>
      <c r="AK6" s="397"/>
      <c r="AL6" s="375"/>
      <c r="AM6" s="69"/>
      <c r="AN6" s="69"/>
      <c r="AO6" s="69"/>
      <c r="AP6" s="69"/>
      <c r="AQ6" s="69"/>
      <c r="AR6" s="69"/>
      <c r="AS6" s="69"/>
      <c r="AT6" s="69"/>
      <c r="AU6" s="69"/>
      <c r="AV6" s="69"/>
      <c r="AW6" s="69"/>
      <c r="AX6" s="69"/>
      <c r="AY6" s="69"/>
      <c r="AZ6" s="410"/>
    </row>
    <row r="7" spans="1:52" ht="13.8" customHeight="1" thickTop="1" x14ac:dyDescent="0.25">
      <c r="A7" s="27"/>
      <c r="B7" s="89" t="s">
        <v>80</v>
      </c>
      <c r="C7" s="90" t="b">
        <v>0</v>
      </c>
      <c r="D7" s="16"/>
      <c r="E7" s="43" t="s">
        <v>27</v>
      </c>
      <c r="F7" s="62">
        <f ca="1">OFFSET(InputPriceData!B15,1,0,1,1)</f>
        <v>42013</v>
      </c>
      <c r="G7" s="14"/>
      <c r="P7" s="64"/>
      <c r="R7" s="69"/>
      <c r="S7" s="338"/>
      <c r="T7" s="499" t="s">
        <v>221</v>
      </c>
      <c r="U7" s="500"/>
      <c r="V7" s="500"/>
      <c r="W7" s="501"/>
      <c r="X7" s="372"/>
      <c r="Y7" s="372"/>
      <c r="Z7" s="372"/>
      <c r="AA7" s="339"/>
      <c r="AB7" s="339"/>
      <c r="AC7" s="339"/>
      <c r="AD7" s="339"/>
      <c r="AE7" s="339"/>
      <c r="AF7" s="339"/>
      <c r="AG7" s="339"/>
      <c r="AH7" s="339"/>
      <c r="AI7" s="339"/>
      <c r="AJ7" s="339"/>
      <c r="AK7" s="397"/>
      <c r="AL7" s="375"/>
      <c r="AM7" s="462" t="s">
        <v>270</v>
      </c>
      <c r="AN7" s="463"/>
      <c r="AO7" s="463"/>
      <c r="AP7" s="464"/>
      <c r="AQ7" s="451"/>
      <c r="AR7" s="451"/>
      <c r="AS7" s="451"/>
      <c r="AT7" s="377"/>
      <c r="AU7" s="69"/>
      <c r="AV7" s="69"/>
      <c r="AW7" s="69"/>
      <c r="AX7" s="69"/>
      <c r="AY7" s="69"/>
      <c r="AZ7" s="410"/>
    </row>
    <row r="8" spans="1:52" ht="13.8" customHeight="1" x14ac:dyDescent="0.25">
      <c r="A8" s="36">
        <f ca="1">MIN(A6-A11,COUNTA(B33:B9983))</f>
        <v>2800</v>
      </c>
      <c r="B8" s="25" t="s">
        <v>15</v>
      </c>
      <c r="C8" s="25"/>
      <c r="D8" s="25"/>
      <c r="E8" s="25"/>
      <c r="F8" s="29"/>
      <c r="G8" s="19"/>
      <c r="P8" s="64"/>
      <c r="R8" s="69"/>
      <c r="S8" s="338"/>
      <c r="T8" s="502"/>
      <c r="U8" s="503"/>
      <c r="V8" s="503"/>
      <c r="W8" s="504"/>
      <c r="X8" s="372"/>
      <c r="Y8" s="372"/>
      <c r="Z8" s="372"/>
      <c r="AA8" s="339"/>
      <c r="AB8" s="339"/>
      <c r="AC8" s="339"/>
      <c r="AD8" s="339"/>
      <c r="AE8" s="339"/>
      <c r="AF8" s="339"/>
      <c r="AG8" s="339"/>
      <c r="AH8" s="339"/>
      <c r="AI8" s="339"/>
      <c r="AJ8" s="339"/>
      <c r="AK8" s="398"/>
      <c r="AL8" s="376"/>
      <c r="AM8" s="465"/>
      <c r="AN8" s="466"/>
      <c r="AO8" s="466"/>
      <c r="AP8" s="467"/>
      <c r="AQ8" s="451"/>
      <c r="AR8" s="451"/>
      <c r="AS8" s="451"/>
      <c r="AT8" s="377"/>
      <c r="AU8" s="69"/>
      <c r="AV8" s="69"/>
      <c r="AW8" s="69"/>
      <c r="AX8" s="69"/>
      <c r="AY8" s="69"/>
      <c r="AZ8" s="410"/>
    </row>
    <row r="9" spans="1:52" ht="13.8" customHeight="1" x14ac:dyDescent="0.25">
      <c r="A9" s="35"/>
      <c r="B9" s="16"/>
      <c r="C9" s="16"/>
      <c r="D9" s="16"/>
      <c r="E9" s="16"/>
      <c r="F9" s="28"/>
      <c r="G9" s="20"/>
      <c r="P9" s="44"/>
      <c r="R9" s="69"/>
      <c r="S9" s="338"/>
      <c r="T9" s="502"/>
      <c r="U9" s="503"/>
      <c r="V9" s="503"/>
      <c r="W9" s="504"/>
      <c r="X9" s="372"/>
      <c r="Y9" s="372"/>
      <c r="Z9" s="372"/>
      <c r="AA9" s="339"/>
      <c r="AB9" s="339"/>
      <c r="AC9" s="339"/>
      <c r="AD9" s="339"/>
      <c r="AE9" s="339"/>
      <c r="AF9" s="339"/>
      <c r="AG9" s="339"/>
      <c r="AH9" s="339"/>
      <c r="AI9" s="339"/>
      <c r="AJ9" s="339"/>
      <c r="AK9" s="397"/>
      <c r="AL9" s="70"/>
      <c r="AM9" s="465"/>
      <c r="AN9" s="466"/>
      <c r="AO9" s="466"/>
      <c r="AP9" s="467"/>
      <c r="AQ9" s="451"/>
      <c r="AR9" s="451"/>
      <c r="AS9" s="451"/>
      <c r="AT9" s="377"/>
      <c r="AU9" s="69"/>
      <c r="AV9" s="69"/>
      <c r="AW9" s="69"/>
      <c r="AX9" s="69"/>
      <c r="AY9" s="69"/>
      <c r="AZ9" s="410"/>
    </row>
    <row r="10" spans="1:52" ht="13.8" customHeight="1" thickBot="1" x14ac:dyDescent="0.3">
      <c r="A10" s="103" t="s">
        <v>18</v>
      </c>
      <c r="B10" s="104"/>
      <c r="C10" s="105"/>
      <c r="D10" s="106"/>
      <c r="E10" s="93"/>
      <c r="F10" s="94" t="s">
        <v>14</v>
      </c>
      <c r="G10" s="21"/>
      <c r="P10" s="64"/>
      <c r="R10" s="69"/>
      <c r="S10" s="338"/>
      <c r="T10" s="505"/>
      <c r="U10" s="506"/>
      <c r="V10" s="506"/>
      <c r="W10" s="507"/>
      <c r="X10" s="372"/>
      <c r="Y10" s="372"/>
      <c r="Z10" s="339"/>
      <c r="AA10" s="339"/>
      <c r="AB10" s="339"/>
      <c r="AC10" s="339"/>
      <c r="AD10" s="339"/>
      <c r="AE10" s="339"/>
      <c r="AF10" s="339"/>
      <c r="AG10" s="339"/>
      <c r="AH10" s="339"/>
      <c r="AI10" s="339"/>
      <c r="AJ10" s="339"/>
      <c r="AK10" s="397"/>
      <c r="AL10" s="70"/>
      <c r="AM10" s="468"/>
      <c r="AN10" s="469"/>
      <c r="AO10" s="469"/>
      <c r="AP10" s="470"/>
      <c r="AQ10" s="377"/>
      <c r="AR10" s="377"/>
      <c r="AS10" s="377"/>
      <c r="AT10" s="377"/>
      <c r="AU10" s="69"/>
      <c r="AV10" s="69"/>
      <c r="AW10" s="69"/>
      <c r="AX10" s="69"/>
      <c r="AY10" s="69"/>
      <c r="AZ10" s="410"/>
    </row>
    <row r="11" spans="1:52" ht="13.8" customHeight="1" thickTop="1" x14ac:dyDescent="0.25">
      <c r="A11" s="107">
        <v>0</v>
      </c>
      <c r="B11" s="70" t="s">
        <v>19</v>
      </c>
      <c r="C11" s="108"/>
      <c r="D11" s="109"/>
      <c r="E11" s="95" t="s">
        <v>22</v>
      </c>
      <c r="F11" s="96">
        <f ca="1">CEILING(MAX(OFFSET($E$33,0,0,$A$12,1))+2*F14,0.1)</f>
        <v>29.6</v>
      </c>
      <c r="G11" s="21"/>
      <c r="P11" s="64"/>
      <c r="R11" s="69"/>
      <c r="S11" s="338"/>
      <c r="T11" s="339"/>
      <c r="U11" s="339"/>
      <c r="V11" s="339"/>
      <c r="W11" s="339"/>
      <c r="X11" s="352"/>
      <c r="Y11" s="339"/>
      <c r="Z11" s="339"/>
      <c r="AA11" s="339"/>
      <c r="AB11" s="339"/>
      <c r="AC11" s="339"/>
      <c r="AD11" s="339"/>
      <c r="AE11" s="339"/>
      <c r="AF11" s="339"/>
      <c r="AG11" s="339"/>
      <c r="AH11" s="339"/>
      <c r="AI11" s="339"/>
      <c r="AJ11" s="339"/>
      <c r="AK11" s="397"/>
      <c r="AL11" s="70"/>
      <c r="AM11" s="69"/>
      <c r="AN11" s="69"/>
      <c r="AO11" s="69"/>
      <c r="AP11" s="69"/>
      <c r="AQ11" s="69"/>
      <c r="AR11" s="69"/>
      <c r="AS11" s="69"/>
      <c r="AT11" s="69"/>
      <c r="AU11" s="69"/>
      <c r="AV11" s="69"/>
      <c r="AW11" s="69"/>
      <c r="AX11" s="69"/>
      <c r="AY11" s="69"/>
      <c r="AZ11" s="410"/>
    </row>
    <row r="12" spans="1:52" ht="13.8" customHeight="1" x14ac:dyDescent="0.25">
      <c r="A12" s="110">
        <v>500</v>
      </c>
      <c r="B12" s="70" t="s">
        <v>20</v>
      </c>
      <c r="C12" s="108"/>
      <c r="D12" s="109"/>
      <c r="E12" s="95" t="s">
        <v>23</v>
      </c>
      <c r="F12" s="96">
        <f ca="1">FLOOR(MIN(OFFSET($F$33,0,0,$A$12,1))-2*F14,0.1)</f>
        <v>11.3</v>
      </c>
      <c r="G12" s="21"/>
      <c r="P12" s="64"/>
      <c r="R12" s="69"/>
      <c r="S12" s="338"/>
      <c r="T12" s="339"/>
      <c r="U12" s="339"/>
      <c r="V12" s="339"/>
      <c r="W12" s="339"/>
      <c r="X12" s="339"/>
      <c r="Y12" s="339"/>
      <c r="Z12" s="339"/>
      <c r="AA12" s="339"/>
      <c r="AB12" s="339"/>
      <c r="AC12" s="339"/>
      <c r="AD12" s="339"/>
      <c r="AE12" s="339"/>
      <c r="AF12" s="339"/>
      <c r="AG12" s="339"/>
      <c r="AH12" s="339"/>
      <c r="AI12" s="339"/>
      <c r="AJ12" s="339"/>
      <c r="AK12" s="397"/>
      <c r="AL12" s="375"/>
      <c r="AM12" s="69"/>
      <c r="AN12" s="69"/>
      <c r="AO12" s="69"/>
      <c r="AP12" s="69"/>
      <c r="AQ12" s="69"/>
      <c r="AR12" s="69"/>
      <c r="AS12" s="69"/>
      <c r="AT12" s="69"/>
      <c r="AU12" s="69"/>
      <c r="AV12" s="69"/>
      <c r="AW12" s="69"/>
      <c r="AX12" s="69"/>
      <c r="AY12" s="69"/>
      <c r="AZ12" s="410"/>
    </row>
    <row r="13" spans="1:52" ht="13.8" customHeight="1" x14ac:dyDescent="0.25">
      <c r="A13" s="111"/>
      <c r="B13" s="92" t="s">
        <v>25</v>
      </c>
      <c r="C13" s="112">
        <f ca="1">OFFSET(B32,A12,0,1,1)</f>
        <v>41290</v>
      </c>
      <c r="D13" s="101"/>
      <c r="E13" s="97" t="s">
        <v>36</v>
      </c>
      <c r="F13" s="98">
        <v>0.05</v>
      </c>
      <c r="G13" s="21"/>
      <c r="P13" s="44"/>
      <c r="R13" s="69"/>
      <c r="S13" s="338"/>
      <c r="T13" s="339"/>
      <c r="U13" s="339"/>
      <c r="V13" s="339"/>
      <c r="W13" s="339"/>
      <c r="X13" s="339"/>
      <c r="Y13" s="339"/>
      <c r="Z13" s="339"/>
      <c r="AA13" s="339"/>
      <c r="AB13" s="339"/>
      <c r="AC13" s="339"/>
      <c r="AD13" s="339"/>
      <c r="AE13" s="339"/>
      <c r="AF13" s="339"/>
      <c r="AG13" s="339"/>
      <c r="AH13" s="339"/>
      <c r="AI13" s="339"/>
      <c r="AJ13" s="339"/>
      <c r="AK13" s="397"/>
      <c r="AL13" s="375"/>
      <c r="AM13" s="69"/>
      <c r="AN13" s="69"/>
      <c r="AO13" s="69"/>
      <c r="AP13" s="69"/>
      <c r="AQ13" s="69"/>
      <c r="AR13" s="69"/>
      <c r="AS13" s="69"/>
      <c r="AT13" s="69"/>
      <c r="AU13" s="69"/>
      <c r="AV13" s="69"/>
      <c r="AW13" s="69"/>
      <c r="AX13" s="69"/>
      <c r="AY13" s="69"/>
      <c r="AZ13" s="410"/>
    </row>
    <row r="14" spans="1:52" ht="13.8" customHeight="1" thickBot="1" x14ac:dyDescent="0.3">
      <c r="A14" s="122"/>
      <c r="B14" s="113" t="str">
        <f ca="1">"Last: "&amp;OFFSET(InputPriceData!P15,1+A11,0,1,1)</f>
        <v xml:space="preserve">Last: </v>
      </c>
      <c r="C14" s="114">
        <f ca="1">B33</f>
        <v>42013</v>
      </c>
      <c r="D14" s="102"/>
      <c r="E14" s="99" t="s">
        <v>38</v>
      </c>
      <c r="F14" s="100">
        <f ca="1">FLOOR((CEILING(MAX(OFFSET($E$33,0,0,$A$12,1)),1)-FLOOR(MIN(OFFSET($F$33,0,0,$A$12,1)),1))*$F$13,0.01)</f>
        <v>0.8</v>
      </c>
      <c r="G14" s="18"/>
      <c r="P14" s="64"/>
      <c r="R14" s="69"/>
      <c r="S14" s="338"/>
      <c r="T14" s="339"/>
      <c r="U14" s="339"/>
      <c r="V14" s="339"/>
      <c r="W14" s="339"/>
      <c r="X14" s="339"/>
      <c r="Y14" s="339"/>
      <c r="Z14" s="339"/>
      <c r="AA14" s="339"/>
      <c r="AB14" s="339"/>
      <c r="AC14" s="339"/>
      <c r="AD14" s="339"/>
      <c r="AE14" s="339"/>
      <c r="AF14" s="339"/>
      <c r="AG14" s="339"/>
      <c r="AH14" s="339"/>
      <c r="AI14" s="339"/>
      <c r="AJ14" s="339"/>
      <c r="AK14" s="397"/>
      <c r="AL14" s="70"/>
      <c r="AM14" s="69"/>
      <c r="AN14" s="69"/>
      <c r="AO14" s="69"/>
      <c r="AP14" s="69"/>
      <c r="AQ14" s="69"/>
      <c r="AR14" s="69"/>
      <c r="AS14" s="69"/>
      <c r="AT14" s="69"/>
      <c r="AU14" s="69"/>
      <c r="AV14" s="69"/>
      <c r="AW14" s="69"/>
      <c r="AX14" s="69"/>
      <c r="AY14" s="69"/>
      <c r="AZ14" s="410"/>
    </row>
    <row r="15" spans="1:52" ht="13.8" customHeight="1" x14ac:dyDescent="0.25">
      <c r="A15" s="164" t="s">
        <v>29</v>
      </c>
      <c r="B15" s="165"/>
      <c r="C15" s="166"/>
      <c r="D15" s="520"/>
      <c r="E15" s="520"/>
      <c r="F15" s="521"/>
      <c r="G15" s="18"/>
      <c r="P15" s="64"/>
      <c r="R15" s="69"/>
      <c r="S15" s="338"/>
      <c r="T15" s="339"/>
      <c r="U15" s="339"/>
      <c r="V15" s="339"/>
      <c r="W15" s="339"/>
      <c r="X15" s="339"/>
      <c r="Y15" s="339"/>
      <c r="Z15" s="339"/>
      <c r="AA15" s="339"/>
      <c r="AB15" s="339"/>
      <c r="AC15" s="339"/>
      <c r="AD15" s="339"/>
      <c r="AE15" s="339"/>
      <c r="AF15" s="339"/>
      <c r="AG15" s="339"/>
      <c r="AH15" s="339"/>
      <c r="AI15" s="339"/>
      <c r="AJ15" s="339"/>
      <c r="AK15" s="397"/>
      <c r="AL15" s="70"/>
      <c r="AM15" s="70"/>
      <c r="AN15" s="109"/>
      <c r="AO15" s="69"/>
      <c r="AP15" s="69"/>
      <c r="AQ15" s="69"/>
      <c r="AR15" s="69"/>
      <c r="AS15" s="69"/>
      <c r="AT15" s="69"/>
      <c r="AU15" s="69"/>
      <c r="AV15" s="69"/>
      <c r="AW15" s="69"/>
      <c r="AX15" s="69"/>
      <c r="AY15" s="69"/>
      <c r="AZ15" s="410"/>
    </row>
    <row r="16" spans="1:52" ht="12.75" customHeight="1" x14ac:dyDescent="0.25">
      <c r="A16" s="115" t="s">
        <v>30</v>
      </c>
      <c r="B16" s="277">
        <v>41551</v>
      </c>
      <c r="C16" s="120">
        <f ca="1">OFFSET(InputPriceData!$A$15,MATCH(B16,OFFSET(InputPriceData!B15,1,0,InputPriceData!$B$10,1),0),0,1,1)-C17</f>
        <v>201</v>
      </c>
      <c r="D16" s="116"/>
      <c r="E16" s="116">
        <v>209</v>
      </c>
      <c r="F16" s="117"/>
      <c r="G16" s="18"/>
      <c r="P16" s="64"/>
      <c r="R16" s="69"/>
      <c r="S16" s="338"/>
      <c r="T16" s="339"/>
      <c r="U16" s="339"/>
      <c r="V16" s="339"/>
      <c r="W16" s="339"/>
      <c r="X16" s="339"/>
      <c r="Y16" s="339"/>
      <c r="Z16" s="339"/>
      <c r="AA16" s="339"/>
      <c r="AB16" s="339"/>
      <c r="AC16" s="339"/>
      <c r="AD16" s="339"/>
      <c r="AE16" s="320" t="s">
        <v>197</v>
      </c>
      <c r="AF16" s="321"/>
      <c r="AG16" s="321"/>
      <c r="AH16" s="321"/>
      <c r="AI16" s="321"/>
      <c r="AJ16" s="382"/>
      <c r="AK16" s="345"/>
      <c r="AL16" s="69"/>
      <c r="AM16" s="69"/>
      <c r="AN16" s="69"/>
      <c r="AO16" s="69"/>
      <c r="AP16" s="69"/>
      <c r="AQ16" s="69"/>
      <c r="AR16" s="69"/>
      <c r="AS16" s="69"/>
      <c r="AT16" s="69"/>
      <c r="AU16" s="69"/>
      <c r="AV16" s="69"/>
      <c r="AW16" s="69"/>
      <c r="AX16" s="69"/>
      <c r="AY16" s="69"/>
      <c r="AZ16" s="410"/>
    </row>
    <row r="17" spans="1:52" ht="12.75" customHeight="1" thickBot="1" x14ac:dyDescent="0.3">
      <c r="A17" s="130" t="s">
        <v>31</v>
      </c>
      <c r="B17" s="278">
        <v>41843</v>
      </c>
      <c r="C17" s="131">
        <f ca="1">OFFSET(InputPriceData!$A$15,MATCH(B17,OFFSET(InputPriceData!$B$15,1,0,InputPriceData!$B$10,1),0),0,1,1)-1</f>
        <v>118</v>
      </c>
      <c r="D17" s="118"/>
      <c r="E17" s="118">
        <f>$A$12-$E$16+1</f>
        <v>292</v>
      </c>
      <c r="F17" s="119"/>
      <c r="G17" s="18"/>
      <c r="P17" s="64"/>
      <c r="R17" s="69"/>
      <c r="S17" s="338"/>
      <c r="T17" s="339"/>
      <c r="U17" s="339"/>
      <c r="V17" s="339"/>
      <c r="W17" s="339"/>
      <c r="X17" s="339"/>
      <c r="Y17" s="339"/>
      <c r="Z17" s="339"/>
      <c r="AA17" s="339"/>
      <c r="AB17" s="339"/>
      <c r="AC17" s="339"/>
      <c r="AD17" s="339"/>
      <c r="AE17" s="322"/>
      <c r="AF17" s="127"/>
      <c r="AG17" s="127"/>
      <c r="AH17" s="127"/>
      <c r="AI17" s="127"/>
      <c r="AJ17" s="323"/>
      <c r="AK17" s="345"/>
      <c r="AL17" s="69"/>
      <c r="AM17" s="69"/>
      <c r="AN17" s="69"/>
      <c r="AO17" s="69"/>
      <c r="AP17" s="69"/>
      <c r="AQ17" s="69"/>
      <c r="AR17" s="69"/>
      <c r="AS17" s="69"/>
      <c r="AT17" s="69"/>
      <c r="AU17" s="69"/>
      <c r="AV17" s="69"/>
      <c r="AW17" s="69"/>
      <c r="AX17" s="69"/>
      <c r="AY17" s="69"/>
      <c r="AZ17" s="410"/>
    </row>
    <row r="18" spans="1:52" ht="15.75" customHeight="1" x14ac:dyDescent="0.25">
      <c r="A18" s="66" t="s">
        <v>236</v>
      </c>
      <c r="B18" s="67"/>
      <c r="C18" s="67"/>
      <c r="D18" s="67"/>
      <c r="E18" s="305" t="s">
        <v>175</v>
      </c>
      <c r="G18" s="132" t="s">
        <v>85</v>
      </c>
      <c r="H18" s="125" t="s">
        <v>85</v>
      </c>
      <c r="P18" s="64"/>
      <c r="R18" s="69"/>
      <c r="S18" s="338"/>
      <c r="T18" s="339"/>
      <c r="U18" s="339"/>
      <c r="V18" s="339"/>
      <c r="W18" s="543" t="s">
        <v>212</v>
      </c>
      <c r="X18" s="339"/>
      <c r="Y18" s="339"/>
      <c r="Z18" s="339"/>
      <c r="AA18" s="339"/>
      <c r="AB18" s="339"/>
      <c r="AC18" s="339"/>
      <c r="AD18" s="339"/>
      <c r="AE18" s="322"/>
      <c r="AF18" s="474" t="s">
        <v>189</v>
      </c>
      <c r="AG18" s="127"/>
      <c r="AH18" s="127"/>
      <c r="AI18" s="127"/>
      <c r="AJ18" s="383"/>
      <c r="AK18" s="345"/>
      <c r="AL18" s="69"/>
      <c r="AM18" s="69"/>
      <c r="AN18" s="69"/>
      <c r="AO18" s="69"/>
      <c r="AP18" s="69"/>
      <c r="AQ18" s="69"/>
      <c r="AR18" s="69"/>
      <c r="AS18" s="69"/>
      <c r="AT18" s="69"/>
      <c r="AU18" s="69"/>
      <c r="AV18" s="69"/>
      <c r="AW18" s="69"/>
      <c r="AX18" s="69"/>
      <c r="AY18" s="69"/>
      <c r="AZ18" s="410"/>
    </row>
    <row r="19" spans="1:52" ht="15" customHeight="1" x14ac:dyDescent="0.25">
      <c r="A19" s="306">
        <v>18</v>
      </c>
      <c r="B19" s="522" t="s">
        <v>208</v>
      </c>
      <c r="C19" s="522"/>
      <c r="D19" s="522"/>
      <c r="E19" s="306">
        <v>16</v>
      </c>
      <c r="F19" s="315"/>
      <c r="G19" s="18"/>
      <c r="P19" s="64"/>
      <c r="R19" s="69"/>
      <c r="S19" s="338"/>
      <c r="T19" s="339"/>
      <c r="U19" s="339"/>
      <c r="V19" s="339"/>
      <c r="W19" s="543"/>
      <c r="X19" s="339"/>
      <c r="Y19" s="339"/>
      <c r="Z19" s="339"/>
      <c r="AA19" s="339"/>
      <c r="AB19" s="339"/>
      <c r="AC19" s="339"/>
      <c r="AD19" s="339"/>
      <c r="AE19" s="322"/>
      <c r="AF19" s="475"/>
      <c r="AG19" s="127"/>
      <c r="AH19" s="127"/>
      <c r="AI19" s="308"/>
      <c r="AJ19" s="384"/>
      <c r="AK19" s="345"/>
      <c r="AL19" s="69"/>
      <c r="AM19" s="69"/>
      <c r="AN19" s="69"/>
      <c r="AO19" s="69"/>
      <c r="AP19" s="69"/>
      <c r="AQ19" s="69"/>
      <c r="AR19" s="69"/>
      <c r="AS19" s="69"/>
      <c r="AT19" s="69"/>
      <c r="AU19" s="69"/>
      <c r="AV19" s="69"/>
      <c r="AW19" s="69"/>
      <c r="AX19" s="69"/>
      <c r="AY19" s="69"/>
      <c r="AZ19" s="410"/>
    </row>
    <row r="20" spans="1:52" ht="15" customHeight="1" x14ac:dyDescent="0.25">
      <c r="A20" s="307">
        <v>0.1</v>
      </c>
      <c r="B20" s="522" t="s">
        <v>209</v>
      </c>
      <c r="C20" s="522"/>
      <c r="D20" s="522"/>
      <c r="E20" s="307">
        <v>0.1</v>
      </c>
      <c r="F20" s="315"/>
      <c r="G20" s="18"/>
      <c r="R20" s="69"/>
      <c r="S20" s="338"/>
      <c r="T20" s="339"/>
      <c r="U20" s="339"/>
      <c r="V20" s="339"/>
      <c r="W20" s="543"/>
      <c r="X20" s="339"/>
      <c r="Y20" s="339"/>
      <c r="Z20" s="339"/>
      <c r="AA20" s="339"/>
      <c r="AB20" s="339"/>
      <c r="AC20" s="339"/>
      <c r="AD20" s="339"/>
      <c r="AE20" s="485" t="s">
        <v>196</v>
      </c>
      <c r="AF20" s="475"/>
      <c r="AG20" s="127"/>
      <c r="AH20" s="127"/>
      <c r="AI20" s="308"/>
      <c r="AJ20" s="323"/>
      <c r="AK20" s="345"/>
      <c r="AL20" s="69"/>
      <c r="AM20" s="70"/>
      <c r="AN20" s="69"/>
      <c r="AO20" s="69"/>
      <c r="AP20" s="69"/>
      <c r="AQ20" s="69"/>
      <c r="AR20" s="69"/>
      <c r="AS20" s="69"/>
      <c r="AT20" s="69"/>
      <c r="AU20" s="69"/>
      <c r="AV20" s="69"/>
      <c r="AW20" s="69"/>
      <c r="AX20" s="474" t="s">
        <v>234</v>
      </c>
      <c r="AY20" s="69"/>
      <c r="AZ20" s="410"/>
    </row>
    <row r="21" spans="1:52" ht="15" customHeight="1" x14ac:dyDescent="0.25">
      <c r="A21" s="306">
        <v>18</v>
      </c>
      <c r="B21" s="522" t="s">
        <v>216</v>
      </c>
      <c r="C21" s="522"/>
      <c r="D21" s="522"/>
      <c r="E21" s="306">
        <v>9</v>
      </c>
      <c r="G21" s="21"/>
      <c r="R21" s="69"/>
      <c r="S21" s="338"/>
      <c r="T21" s="339"/>
      <c r="U21" s="339"/>
      <c r="V21" s="339"/>
      <c r="W21" s="543"/>
      <c r="X21" s="339"/>
      <c r="Y21" s="339"/>
      <c r="Z21" s="339"/>
      <c r="AA21" s="339"/>
      <c r="AB21" s="339"/>
      <c r="AC21" s="349"/>
      <c r="AD21" s="339"/>
      <c r="AE21" s="486"/>
      <c r="AF21" s="475"/>
      <c r="AG21" s="474" t="s">
        <v>190</v>
      </c>
      <c r="AH21" s="323"/>
      <c r="AI21" s="474" t="s">
        <v>193</v>
      </c>
      <c r="AJ21" s="385"/>
      <c r="AK21" s="345"/>
      <c r="AL21" s="69"/>
      <c r="AM21" s="405"/>
      <c r="AN21" s="69"/>
      <c r="AO21" s="69"/>
      <c r="AP21" s="69"/>
      <c r="AQ21" s="69"/>
      <c r="AR21" s="69"/>
      <c r="AS21" s="69"/>
      <c r="AT21" s="69"/>
      <c r="AU21" s="69"/>
      <c r="AV21" s="69"/>
      <c r="AW21" s="69"/>
      <c r="AX21" s="475"/>
      <c r="AY21" s="69"/>
      <c r="AZ21" s="410"/>
    </row>
    <row r="22" spans="1:52" ht="13.2" customHeight="1" x14ac:dyDescent="0.25">
      <c r="A22" s="359"/>
      <c r="B22" s="360"/>
      <c r="C22" s="358"/>
      <c r="D22" s="357" t="s">
        <v>210</v>
      </c>
      <c r="E22" s="361">
        <v>0.03</v>
      </c>
      <c r="G22" s="21"/>
      <c r="R22" s="69"/>
      <c r="S22" s="338"/>
      <c r="T22" s="339"/>
      <c r="U22" s="339"/>
      <c r="V22" s="339"/>
      <c r="W22" s="353">
        <f ca="1">COUNTIF(OFFSET(W33,0,0,$A$23,1),TRUE)</f>
        <v>183</v>
      </c>
      <c r="X22" s="339"/>
      <c r="Y22" s="339"/>
      <c r="Z22" s="339"/>
      <c r="AA22" s="339"/>
      <c r="AB22" s="339"/>
      <c r="AC22" s="339"/>
      <c r="AD22" s="339"/>
      <c r="AE22" s="486"/>
      <c r="AF22" s="475"/>
      <c r="AG22" s="475"/>
      <c r="AH22" s="317" t="s">
        <v>191</v>
      </c>
      <c r="AI22" s="475"/>
      <c r="AJ22" s="386"/>
      <c r="AK22" s="345"/>
      <c r="AL22" s="69"/>
      <c r="AM22" s="405"/>
      <c r="AN22" s="69"/>
      <c r="AO22" s="69"/>
      <c r="AP22" s="69"/>
      <c r="AQ22" s="69"/>
      <c r="AR22" s="69"/>
      <c r="AS22" s="69"/>
      <c r="AT22" s="69"/>
      <c r="AU22" s="69"/>
      <c r="AV22" s="69"/>
      <c r="AW22" s="69"/>
      <c r="AX22" s="475"/>
      <c r="AY22" s="69"/>
      <c r="AZ22" s="410"/>
    </row>
    <row r="23" spans="1:52" ht="13.8" thickBot="1" x14ac:dyDescent="0.3">
      <c r="A23" s="362">
        <v>2800</v>
      </c>
      <c r="B23" s="363" t="s">
        <v>217</v>
      </c>
      <c r="C23" s="356"/>
      <c r="D23" s="364">
        <f ca="1">OFFSET(B32,A23,0,1,1)</f>
        <v>37950</v>
      </c>
      <c r="E23" s="365">
        <f ca="1">B33</f>
        <v>42013</v>
      </c>
      <c r="G23" s="15"/>
      <c r="R23" s="69"/>
      <c r="S23" s="338"/>
      <c r="T23" s="339"/>
      <c r="U23" s="339"/>
      <c r="V23" s="339"/>
      <c r="W23" s="366" t="s">
        <v>222</v>
      </c>
      <c r="X23" s="339"/>
      <c r="Y23" s="339"/>
      <c r="Z23" s="339"/>
      <c r="AA23" s="339"/>
      <c r="AB23" s="339"/>
      <c r="AC23" s="339"/>
      <c r="AD23" s="339"/>
      <c r="AE23" s="487"/>
      <c r="AF23" s="476"/>
      <c r="AG23" s="476"/>
      <c r="AH23" s="318" t="s">
        <v>180</v>
      </c>
      <c r="AI23" s="476"/>
      <c r="AJ23" s="387"/>
      <c r="AK23" s="345"/>
      <c r="AL23" s="69"/>
      <c r="AM23" s="405"/>
      <c r="AN23" s="69"/>
      <c r="AO23" s="69"/>
      <c r="AP23" s="69"/>
      <c r="AQ23" s="69"/>
      <c r="AR23" s="69"/>
      <c r="AS23" s="69"/>
      <c r="AT23" s="69"/>
      <c r="AU23" s="69"/>
      <c r="AV23" s="69"/>
      <c r="AW23" s="485" t="s">
        <v>233</v>
      </c>
      <c r="AX23" s="475"/>
      <c r="AY23" s="69"/>
      <c r="AZ23" s="410"/>
    </row>
    <row r="24" spans="1:52" x14ac:dyDescent="0.25">
      <c r="A24" s="304" t="s">
        <v>207</v>
      </c>
      <c r="B24" s="288"/>
      <c r="C24" s="288"/>
      <c r="D24" s="303"/>
      <c r="E24" s="355"/>
      <c r="F24" s="292"/>
      <c r="G24" s="22"/>
      <c r="N24" s="37"/>
      <c r="R24" s="69"/>
      <c r="S24" s="338"/>
      <c r="T24" s="339"/>
      <c r="U24" s="339"/>
      <c r="V24" s="339"/>
      <c r="W24" s="371">
        <f>A23</f>
        <v>2800</v>
      </c>
      <c r="X24" s="339"/>
      <c r="Y24" s="339"/>
      <c r="Z24" s="339"/>
      <c r="AA24" s="339"/>
      <c r="AB24" s="339"/>
      <c r="AC24" s="339"/>
      <c r="AD24" s="339"/>
      <c r="AE24" s="328" t="s">
        <v>194</v>
      </c>
      <c r="AF24" s="319">
        <f ca="1">SUMPRODUCT(AG33:AG133,AI33:AI133)</f>
        <v>2498</v>
      </c>
      <c r="AG24" s="330">
        <f ca="1">SUM(AI33:AI133)</f>
        <v>183</v>
      </c>
      <c r="AH24" s="325">
        <f ca="1">AF24/AG24</f>
        <v>13.650273224043715</v>
      </c>
      <c r="AI24" s="324">
        <v>0.2</v>
      </c>
      <c r="AJ24" s="327">
        <f ca="1">AH24*AI24</f>
        <v>2.7300546448087433</v>
      </c>
      <c r="AK24" s="345"/>
      <c r="AL24" s="69"/>
      <c r="AM24" s="378"/>
      <c r="AN24" s="69"/>
      <c r="AO24" s="69"/>
      <c r="AP24" s="69"/>
      <c r="AQ24" s="69"/>
      <c r="AR24" s="69"/>
      <c r="AS24" s="69"/>
      <c r="AT24" s="69"/>
      <c r="AU24" s="69"/>
      <c r="AV24" s="69"/>
      <c r="AW24" s="486"/>
      <c r="AX24" s="475"/>
      <c r="AY24" s="69"/>
      <c r="AZ24" s="410"/>
    </row>
    <row r="25" spans="1:52" ht="13.2" customHeight="1" x14ac:dyDescent="0.25">
      <c r="A25" s="293" t="str">
        <f ca="1">"Summary of Trades using all "&amp; TEXT(A8,"#,##0") &amp; " available bars from "&amp;TEXT(OFFSET(B32,A8,0,1,1),"mm/dd/yyyy") &amp; " to " &amp; TEXT(B33,"mm/dd/yyyy")</f>
        <v>Summary of Trades using all 2,800 available bars from 11/25/2003 to 01/09/2015</v>
      </c>
      <c r="B25" s="288"/>
      <c r="C25" s="288"/>
      <c r="D25" s="288"/>
      <c r="E25" s="355"/>
      <c r="F25" s="276"/>
      <c r="G25" s="22"/>
      <c r="N25" s="37"/>
      <c r="R25" s="69"/>
      <c r="S25" s="338"/>
      <c r="T25" s="339"/>
      <c r="U25" s="339"/>
      <c r="V25" s="339"/>
      <c r="W25" s="370" t="s">
        <v>235</v>
      </c>
      <c r="X25" s="339"/>
      <c r="Y25" s="339"/>
      <c r="Z25" s="339"/>
      <c r="AA25" s="339"/>
      <c r="AB25" s="339"/>
      <c r="AC25" s="339"/>
      <c r="AD25" s="339"/>
      <c r="AE25" s="328" t="s">
        <v>195</v>
      </c>
      <c r="AF25" s="319">
        <f ca="1">SUMPRODUCT(AH33:AH133,AI33:AI133)</f>
        <v>499.6</v>
      </c>
      <c r="AG25" s="330">
        <f ca="1">SUM(AI33:AI133)</f>
        <v>183</v>
      </c>
      <c r="AH25" s="327">
        <f ca="1">AF25/AG24</f>
        <v>2.7300546448087433</v>
      </c>
      <c r="AI25" s="329"/>
      <c r="AJ25" s="381"/>
      <c r="AK25" s="345"/>
      <c r="AL25" s="69"/>
      <c r="AM25" s="109"/>
      <c r="AN25" s="69"/>
      <c r="AO25" s="69"/>
      <c r="AP25" s="474" t="s">
        <v>232</v>
      </c>
      <c r="AQ25" s="405"/>
      <c r="AR25" s="69"/>
      <c r="AS25" s="69"/>
      <c r="AT25" s="69"/>
      <c r="AU25" s="69"/>
      <c r="AV25" s="69"/>
      <c r="AW25" s="417">
        <f ca="1">COUNTIF(OFFSET(AW33,0,0,$A$8,1),TRUE)</f>
        <v>130</v>
      </c>
      <c r="AX25" s="416">
        <f ca="1">AP27-AW25</f>
        <v>68</v>
      </c>
      <c r="AY25" s="69"/>
      <c r="AZ25" s="410"/>
    </row>
    <row r="26" spans="1:52" ht="13.2" customHeight="1" thickBot="1" x14ac:dyDescent="0.3">
      <c r="A26" s="291" t="s">
        <v>231</v>
      </c>
      <c r="B26" s="288"/>
      <c r="C26" s="43"/>
      <c r="D26" s="287"/>
      <c r="E26" s="355"/>
      <c r="F26" s="292"/>
      <c r="G26" s="129"/>
      <c r="H26" s="57"/>
      <c r="I26" s="57"/>
      <c r="J26" s="57"/>
      <c r="K26" s="57"/>
      <c r="L26" s="57"/>
      <c r="M26" s="57"/>
      <c r="N26" s="57"/>
      <c r="O26" s="171"/>
      <c r="P26" s="173"/>
      <c r="Q26" s="173"/>
      <c r="R26" s="172"/>
      <c r="S26" s="340"/>
      <c r="T26" s="348"/>
      <c r="U26" s="348"/>
      <c r="V26" s="495" t="str">
        <f>"Preliminary Event Signal: Stoch Crossing Below " &amp; TEXT($A$20,"#0.00")</f>
        <v>Preliminary Event Signal: Stoch Crossing Below 0.10</v>
      </c>
      <c r="W26" s="495" t="str">
        <f>"Event Signal: Stoch Crossing Below " &amp; TEXT($A$20,"#0.00") &amp; CHAR(10) &amp; $A$21 &amp; " bars ago"</f>
        <v>Event Signal: Stoch Crossing Below 0.10
18 bars ago</v>
      </c>
      <c r="X26" s="348"/>
      <c r="Y26" s="348"/>
      <c r="Z26" s="348"/>
      <c r="AA26" s="348"/>
      <c r="AB26" s="348"/>
      <c r="AC26" s="348"/>
      <c r="AD26" s="348"/>
      <c r="AE26" s="348"/>
      <c r="AF26" s="348"/>
      <c r="AG26" s="348"/>
      <c r="AH26" s="339"/>
      <c r="AI26" s="348"/>
      <c r="AJ26" s="474" t="s">
        <v>211</v>
      </c>
      <c r="AK26" s="351"/>
      <c r="AL26" s="390"/>
      <c r="AM26" s="390"/>
      <c r="AN26" s="390"/>
      <c r="AO26" s="390"/>
      <c r="AP26" s="475"/>
      <c r="AQ26" s="405"/>
      <c r="AR26" s="69"/>
      <c r="AS26" s="69"/>
      <c r="AT26" s="69"/>
      <c r="AU26" s="69"/>
      <c r="AV26" s="69"/>
      <c r="AW26" s="69"/>
      <c r="AX26" s="69"/>
      <c r="AY26" s="69"/>
      <c r="AZ26" s="410"/>
    </row>
    <row r="27" spans="1:52" ht="13.2" customHeight="1" x14ac:dyDescent="0.25">
      <c r="A27" s="302" t="s">
        <v>163</v>
      </c>
      <c r="B27" s="526" t="s">
        <v>230</v>
      </c>
      <c r="C27" s="527"/>
      <c r="D27" s="528" t="str">
        <f ca="1">" Note: " &amp; AX25 &amp; " System Entry signals were ignored due to having a long position already active."</f>
        <v xml:space="preserve"> Note: 68 System Entry signals were ignored due to having a long position already active.</v>
      </c>
      <c r="E27" s="529"/>
      <c r="F27" s="129"/>
      <c r="G27" s="57"/>
      <c r="H27" s="57"/>
      <c r="I27" s="57"/>
      <c r="J27" s="57"/>
      <c r="K27" s="57"/>
      <c r="L27" s="57"/>
      <c r="M27" s="57"/>
      <c r="N27" s="57"/>
      <c r="O27" s="171"/>
      <c r="P27" s="173"/>
      <c r="Q27" s="173"/>
      <c r="R27" s="172"/>
      <c r="S27" s="340"/>
      <c r="T27" s="348"/>
      <c r="U27" s="348"/>
      <c r="V27" s="495"/>
      <c r="W27" s="495"/>
      <c r="X27" s="348"/>
      <c r="Y27" s="348"/>
      <c r="Z27" s="348"/>
      <c r="AA27" s="496" t="s">
        <v>187</v>
      </c>
      <c r="AB27" s="348"/>
      <c r="AC27" s="348"/>
      <c r="AD27" s="348"/>
      <c r="AE27" s="348"/>
      <c r="AF27" s="348"/>
      <c r="AG27" s="348"/>
      <c r="AH27" s="339"/>
      <c r="AI27" s="474" t="s">
        <v>192</v>
      </c>
      <c r="AJ27" s="475"/>
      <c r="AK27" s="351"/>
      <c r="AL27" s="390"/>
      <c r="AM27" s="390"/>
      <c r="AN27" s="390"/>
      <c r="AO27" s="390"/>
      <c r="AP27" s="416">
        <f ca="1">COUNTIF(OFFSET(AP33,0,0,$A$8,1),TRUE)</f>
        <v>198</v>
      </c>
      <c r="AQ27" s="378"/>
      <c r="AR27" s="69"/>
      <c r="AS27" s="69"/>
      <c r="AT27" s="69"/>
      <c r="AU27" s="69"/>
      <c r="AV27" s="69"/>
      <c r="AW27" s="537" t="s">
        <v>238</v>
      </c>
      <c r="AX27" s="538"/>
      <c r="AY27" s="539"/>
      <c r="AZ27" s="410"/>
    </row>
    <row r="28" spans="1:52" ht="13.2" customHeight="1" x14ac:dyDescent="0.25">
      <c r="A28" s="300" t="s">
        <v>228</v>
      </c>
      <c r="B28" s="294" t="str">
        <f ca="1">'Transaction Summary'!$B$6&amp;" Trans"</f>
        <v>71 Trans</v>
      </c>
      <c r="C28" s="367">
        <f ca="1">'Transaction Summary'!$I$6</f>
        <v>63.94</v>
      </c>
      <c r="D28" s="530"/>
      <c r="E28" s="531"/>
      <c r="F28" s="129"/>
      <c r="G28" s="59"/>
      <c r="H28" s="126" t="s">
        <v>158</v>
      </c>
      <c r="I28" s="183" t="str">
        <f ca="1">OFFSET(A32,$E$17,0,1,1)&amp;"(RR)"</f>
        <v>292(RR)</v>
      </c>
      <c r="J28" s="182">
        <f ca="1">OFFSET($B$32,E17,0,1,1)</f>
        <v>41590</v>
      </c>
      <c r="K28" s="65" t="str">
        <f ca="1">TEXT(OFFSET(D32,$E$17,0,1,1),"#,##0.00")&amp;"(o)"</f>
        <v>17.48(o)</v>
      </c>
      <c r="L28" s="65" t="str">
        <f ca="1">TEXT(OFFSET(E32,$E$17,0,1,1),"#,##0.00")&amp;"(h)"</f>
        <v>18.14(h)</v>
      </c>
      <c r="M28" s="65" t="str">
        <f ca="1">TEXT(OFFSET(F32,$E$17,0,1,1),"#,##0.00")&amp;"(l)"</f>
        <v>16.03(l)</v>
      </c>
      <c r="N28" s="65" t="str">
        <f ca="1">TEXT(OFFSET(G32,$E$17,0,1,1),"#,##0.00")&amp;"(c)"</f>
        <v>17.28(c)</v>
      </c>
      <c r="O28" s="171"/>
      <c r="P28" s="57"/>
      <c r="Q28" s="57"/>
      <c r="R28" s="284"/>
      <c r="S28" s="341"/>
      <c r="T28" s="347"/>
      <c r="U28" s="347"/>
      <c r="V28" s="495"/>
      <c r="W28" s="495"/>
      <c r="X28" s="347"/>
      <c r="Y28" s="347"/>
      <c r="Z28" s="347"/>
      <c r="AA28" s="497"/>
      <c r="AB28" s="347"/>
      <c r="AC28" s="347"/>
      <c r="AD28" s="474" t="s">
        <v>218</v>
      </c>
      <c r="AE28" s="347"/>
      <c r="AF28" s="347"/>
      <c r="AG28" s="347"/>
      <c r="AH28" s="347"/>
      <c r="AI28" s="475"/>
      <c r="AJ28" s="388">
        <f ca="1">AJ24/100</f>
        <v>2.7300546448087434E-2</v>
      </c>
      <c r="AK28" s="399"/>
      <c r="AL28" s="391"/>
      <c r="AM28" s="391"/>
      <c r="AN28" s="391"/>
      <c r="AO28" s="391"/>
      <c r="AP28" s="407"/>
      <c r="AQ28" s="406"/>
      <c r="AR28" s="379"/>
      <c r="AS28" s="379"/>
      <c r="AT28" s="379"/>
      <c r="AU28" s="546" t="str">
        <f>"Hit Max Trade Duration of " &amp;$E$21 &amp; " Bars"</f>
        <v>Hit Max Trade Duration of 9 Bars</v>
      </c>
      <c r="AV28" s="406"/>
      <c r="AW28" s="540"/>
      <c r="AX28" s="541"/>
      <c r="AY28" s="542"/>
      <c r="AZ28" s="410"/>
    </row>
    <row r="29" spans="1:52" ht="12.75" customHeight="1" thickBot="1" x14ac:dyDescent="0.3">
      <c r="A29" s="301" t="s">
        <v>229</v>
      </c>
      <c r="B29" s="295" t="str">
        <f ca="1">'Transaction Summary'!$B$7&amp;" Trans"</f>
        <v>59 Trans</v>
      </c>
      <c r="C29" s="368">
        <f ca="1">'Transaction Summary'!$I$7</f>
        <v>-31.06999999999999</v>
      </c>
      <c r="D29" s="530"/>
      <c r="E29" s="531"/>
      <c r="F29" s="129"/>
      <c r="G29" s="59"/>
      <c r="H29" s="57"/>
      <c r="I29" s="57"/>
      <c r="J29" s="58"/>
      <c r="K29" s="57"/>
      <c r="L29" s="57"/>
      <c r="M29" s="57"/>
      <c r="N29" s="174"/>
      <c r="O29" s="174"/>
      <c r="P29" s="174"/>
      <c r="Q29" s="57"/>
      <c r="R29" s="174"/>
      <c r="S29" s="342"/>
      <c r="T29" s="346"/>
      <c r="U29" s="346"/>
      <c r="V29" s="495"/>
      <c r="W29" s="495"/>
      <c r="X29" s="346"/>
      <c r="Y29" s="346"/>
      <c r="Z29" s="523" t="s">
        <v>177</v>
      </c>
      <c r="AA29" s="497"/>
      <c r="AB29" s="485" t="s">
        <v>178</v>
      </c>
      <c r="AC29" s="492" t="s">
        <v>179</v>
      </c>
      <c r="AD29" s="475"/>
      <c r="AE29" s="474" t="s">
        <v>220</v>
      </c>
      <c r="AF29" s="474" t="s">
        <v>219</v>
      </c>
      <c r="AG29" s="350"/>
      <c r="AH29" s="339"/>
      <c r="AI29" s="486"/>
      <c r="AJ29" s="474" t="s">
        <v>198</v>
      </c>
      <c r="AK29" s="400"/>
      <c r="AL29" s="392"/>
      <c r="AM29" s="392"/>
      <c r="AN29" s="392"/>
      <c r="AO29" s="392"/>
      <c r="AP29" s="474" t="str">
        <f>"Entry Signal: Stoch Crossing Below " &amp; TEXT($A$20,"#0.00")</f>
        <v>Entry Signal: Stoch Crossing Below 0.10</v>
      </c>
      <c r="AQ29" s="405"/>
      <c r="AR29" s="69"/>
      <c r="AS29" s="379"/>
      <c r="AT29" s="379"/>
      <c r="AU29" s="547"/>
      <c r="AV29" s="534" t="s">
        <v>237</v>
      </c>
      <c r="AW29" s="479" t="s">
        <v>226</v>
      </c>
      <c r="AX29" s="480"/>
      <c r="AY29" s="481"/>
      <c r="AZ29" s="410"/>
    </row>
    <row r="30" spans="1:52" ht="12.75" customHeight="1" thickTop="1" thickBot="1" x14ac:dyDescent="0.3">
      <c r="A30" s="297" t="s">
        <v>161</v>
      </c>
      <c r="B30" s="296" t="str">
        <f ca="1">'Transaction Summary'!$B$6+'Transaction Summary'!$B$7 &amp; " Trans"</f>
        <v>130 Trans</v>
      </c>
      <c r="C30" s="369">
        <f ca="1">C28+C29</f>
        <v>32.870000000000005</v>
      </c>
      <c r="D30" s="532"/>
      <c r="E30" s="533"/>
      <c r="F30" s="129"/>
      <c r="G30" s="60"/>
      <c r="H30" s="57"/>
      <c r="I30" s="57"/>
      <c r="J30" s="57"/>
      <c r="K30" s="57"/>
      <c r="L30" s="57"/>
      <c r="M30" s="57"/>
      <c r="N30" s="175"/>
      <c r="O30" s="175"/>
      <c r="P30" s="175"/>
      <c r="Q30" s="57"/>
      <c r="R30" s="285"/>
      <c r="S30" s="479" t="str">
        <f>"Highest Close " &amp;$A$19&amp;" Bars"</f>
        <v>Highest Close 18 Bars</v>
      </c>
      <c r="T30" s="474" t="str">
        <f>"Lowest Close " &amp;$A$19&amp;" Bars"</f>
        <v>Lowest Close 18 Bars</v>
      </c>
      <c r="U30" s="343"/>
      <c r="V30" s="495"/>
      <c r="W30" s="495"/>
      <c r="X30" s="514" t="str">
        <f>"Close " &amp; $A$21 &amp; " bars ago"</f>
        <v>Close 18 bars ago</v>
      </c>
      <c r="Y30" s="517" t="s">
        <v>176</v>
      </c>
      <c r="Z30" s="524"/>
      <c r="AA30" s="497"/>
      <c r="AB30" s="486"/>
      <c r="AC30" s="493"/>
      <c r="AD30" s="475"/>
      <c r="AE30" s="475"/>
      <c r="AF30" s="475"/>
      <c r="AG30" s="350"/>
      <c r="AH30" s="350"/>
      <c r="AI30" s="331">
        <f ca="1">MAX(AI33:AI133)</f>
        <v>29</v>
      </c>
      <c r="AJ30" s="475"/>
      <c r="AK30" s="401"/>
      <c r="AL30" s="393"/>
      <c r="AM30" s="474" t="str">
        <f>"Highest Close " &amp;$E$19&amp;" Bars"</f>
        <v>Highest Close 16 Bars</v>
      </c>
      <c r="AN30" s="474" t="str">
        <f>"Lowest Close " &amp;$E$19&amp;" Bars"</f>
        <v>Lowest Close 16 Bars</v>
      </c>
      <c r="AO30" s="408"/>
      <c r="AP30" s="475"/>
      <c r="AQ30" s="474" t="s">
        <v>241</v>
      </c>
      <c r="AR30" s="471" t="str">
        <f>"Stop Loss Price @ " &amp; TEXT(E22,"0.00%")</f>
        <v>Stop Loss Price @ 3.00%</v>
      </c>
      <c r="AS30" s="69"/>
      <c r="AT30" s="405"/>
      <c r="AU30" s="547"/>
      <c r="AV30" s="535"/>
      <c r="AW30" s="482"/>
      <c r="AX30" s="483"/>
      <c r="AY30" s="484"/>
      <c r="AZ30" s="410"/>
    </row>
    <row r="31" spans="1:52" ht="15" customHeight="1" x14ac:dyDescent="0.25">
      <c r="A31" s="508" t="s">
        <v>24</v>
      </c>
      <c r="B31" s="271" t="s">
        <v>99</v>
      </c>
      <c r="C31" s="272"/>
      <c r="D31" s="272"/>
      <c r="E31" s="272"/>
      <c r="F31" s="176"/>
      <c r="G31" s="177"/>
      <c r="H31" s="216" t="s">
        <v>123</v>
      </c>
      <c r="I31" s="218" t="s">
        <v>134</v>
      </c>
      <c r="J31" s="282" t="s">
        <v>159</v>
      </c>
      <c r="K31" s="333" t="s">
        <v>134</v>
      </c>
      <c r="L31" s="490"/>
      <c r="M31" s="490"/>
      <c r="N31" s="490"/>
      <c r="O31" s="298" t="s">
        <v>162</v>
      </c>
      <c r="P31" s="289" t="s">
        <v>134</v>
      </c>
      <c r="S31" s="510"/>
      <c r="T31" s="475"/>
      <c r="U31" s="486" t="str">
        <f>"Stochastic (" &amp; $A$19 &amp; ")"</f>
        <v>Stochastic (18)</v>
      </c>
      <c r="V31" s="495"/>
      <c r="W31" s="495"/>
      <c r="X31" s="515"/>
      <c r="Y31" s="518"/>
      <c r="Z31" s="524"/>
      <c r="AA31" s="497"/>
      <c r="AB31" s="486"/>
      <c r="AC31" s="493"/>
      <c r="AD31" s="475"/>
      <c r="AE31" s="475"/>
      <c r="AF31" s="475"/>
      <c r="AG31" s="488" t="s">
        <v>200</v>
      </c>
      <c r="AH31" s="489"/>
      <c r="AI31" s="317" t="s">
        <v>188</v>
      </c>
      <c r="AJ31" s="389">
        <f ca="1">INT(INT(AE33*2)/2)*0.2</f>
        <v>2.6</v>
      </c>
      <c r="AK31" s="402"/>
      <c r="AL31" s="379"/>
      <c r="AM31" s="475"/>
      <c r="AN31" s="475"/>
      <c r="AO31" s="475" t="str">
        <f>"Stochastic (" &amp; $E$19 &amp; ")"</f>
        <v>Stochastic (16)</v>
      </c>
      <c r="AP31" s="475"/>
      <c r="AQ31" s="475"/>
      <c r="AR31" s="472"/>
      <c r="AS31" s="477" t="s">
        <v>224</v>
      </c>
      <c r="AT31" s="544" t="s">
        <v>223</v>
      </c>
      <c r="AU31" s="547"/>
      <c r="AV31" s="535"/>
      <c r="AW31" s="549" t="s">
        <v>225</v>
      </c>
      <c r="AX31" s="550"/>
      <c r="AY31" s="551"/>
      <c r="AZ31" s="410"/>
    </row>
    <row r="32" spans="1:52" ht="12.75" customHeight="1" thickBot="1" x14ac:dyDescent="0.3">
      <c r="A32" s="509"/>
      <c r="B32" s="178" t="s">
        <v>1</v>
      </c>
      <c r="C32" s="179" t="s">
        <v>2</v>
      </c>
      <c r="D32" s="180" t="s">
        <v>3</v>
      </c>
      <c r="E32" s="180" t="s">
        <v>4</v>
      </c>
      <c r="F32" s="180" t="s">
        <v>5</v>
      </c>
      <c r="G32" s="181" t="s">
        <v>6</v>
      </c>
      <c r="H32" s="217">
        <f ca="1">$F$11</f>
        <v>29.6</v>
      </c>
      <c r="I32" s="219">
        <f ca="1">$F$12</f>
        <v>11.3</v>
      </c>
      <c r="J32" s="283">
        <f ca="1">MAX(OFFSET(C32,1,0,A12,1))</f>
        <v>3747900</v>
      </c>
      <c r="K32" s="334">
        <v>0</v>
      </c>
      <c r="L32" s="491"/>
      <c r="M32" s="491"/>
      <c r="N32" s="491"/>
      <c r="O32" s="299">
        <v>1</v>
      </c>
      <c r="P32" s="290">
        <v>-1</v>
      </c>
      <c r="S32" s="511"/>
      <c r="T32" s="512"/>
      <c r="U32" s="513"/>
      <c r="V32" s="495"/>
      <c r="W32" s="495"/>
      <c r="X32" s="516"/>
      <c r="Y32" s="519"/>
      <c r="Z32" s="525"/>
      <c r="AA32" s="498"/>
      <c r="AB32" s="487"/>
      <c r="AC32" s="494"/>
      <c r="AD32" s="476"/>
      <c r="AE32" s="476"/>
      <c r="AF32" s="476"/>
      <c r="AG32" s="316"/>
      <c r="AH32" s="344" t="s">
        <v>185</v>
      </c>
      <c r="AI32" s="318" t="s">
        <v>186</v>
      </c>
      <c r="AJ32" s="332" t="s">
        <v>201</v>
      </c>
      <c r="AK32" s="403"/>
      <c r="AL32" s="409"/>
      <c r="AM32" s="476"/>
      <c r="AN32" s="476"/>
      <c r="AO32" s="476"/>
      <c r="AP32" s="476"/>
      <c r="AQ32" s="476"/>
      <c r="AR32" s="473"/>
      <c r="AS32" s="478"/>
      <c r="AT32" s="545"/>
      <c r="AU32" s="548"/>
      <c r="AV32" s="536"/>
      <c r="AW32" s="273" t="s">
        <v>152</v>
      </c>
      <c r="AX32" s="274" t="s">
        <v>154</v>
      </c>
      <c r="AY32" s="275" t="s">
        <v>153</v>
      </c>
      <c r="AZ32" s="411"/>
    </row>
    <row r="33" spans="1:51" ht="12.75" customHeight="1" x14ac:dyDescent="0.25">
      <c r="A33">
        <v>1</v>
      </c>
      <c r="B33" s="163">
        <f ca="1">OFFSET(InputPriceData!$B$15,CalculationsAndCharts!$A33+$A$11,0,1,1)</f>
        <v>42013</v>
      </c>
      <c r="C33" s="3">
        <f ca="1">OFFSET(InputPriceData!G$15,CalculationsAndCharts!$A33+$A$11,IF($C$7,8,0),1,1)</f>
        <v>310200</v>
      </c>
      <c r="D33" s="4">
        <f ca="1">OFFSET(InputPriceData!$C$15,CalculationsAndCharts!$A33+$A$11,IF($C$7,8,0),1,1)</f>
        <v>26.67</v>
      </c>
      <c r="E33" s="4">
        <f ca="1">OFFSET(InputPriceData!$D$15,CalculationsAndCharts!$A33+$A$11,IF($C$7,8,0),1,1)</f>
        <v>26.67</v>
      </c>
      <c r="F33" s="4">
        <f ca="1">OFFSET(InputPriceData!$E$15,CalculationsAndCharts!$A33+$A$11,IF($C$7,8,0),1,1)</f>
        <v>26.16</v>
      </c>
      <c r="G33" s="4">
        <f ca="1">OFFSET(InputPriceData!$F$15,CalculationsAndCharts!$A33+$A$11,IF($C$7,8,0),1,1)</f>
        <v>26.18</v>
      </c>
      <c r="H33" s="215">
        <f>$E$17</f>
        <v>292</v>
      </c>
      <c r="I33" s="124">
        <f ca="1">H32</f>
        <v>29.6</v>
      </c>
      <c r="J33" s="215">
        <f>$E$17</f>
        <v>292</v>
      </c>
      <c r="K33" s="3">
        <f ca="1">10^INT(LOG10(J32))*(INT(J32/10^INT(LOG10(J32)))+IF(2*(J32-(10^INT(LOG10(J32))*INT(J32/10^INT(LOG10(J32)))))&gt;10^INT(LOG10(J32)),1,1))</f>
        <v>4000000</v>
      </c>
      <c r="L33" s="279"/>
      <c r="M33" s="281"/>
      <c r="N33" s="280"/>
      <c r="O33" s="215">
        <f>$E$17</f>
        <v>292</v>
      </c>
      <c r="P33" s="124">
        <f>O32</f>
        <v>1</v>
      </c>
      <c r="S33" s="309">
        <f ca="1">MAX(OFFSET($G33,0,0,$A$19,1))</f>
        <v>27.71</v>
      </c>
      <c r="T33" s="309">
        <f ca="1">MIN(OFFSET($G33,0,0,$A$19,1))</f>
        <v>25.46</v>
      </c>
      <c r="U33" s="310">
        <f ca="1">IFERROR(($G33- T33)/(S33-T33),0)</f>
        <v>0.31999999999999951</v>
      </c>
      <c r="V33" s="310" t="b">
        <f ca="1">AND(U33&lt;$A$20,U34&gt;$A$20)</f>
        <v>0</v>
      </c>
      <c r="W33" s="3" t="b">
        <f ca="1">OFFSET(V33,($A$21-1),0,1,1)</f>
        <v>0</v>
      </c>
      <c r="X33" s="3" t="str">
        <f ca="1">IF($W33,OFFSET($G33,$A$19-1,0,1,1),"")</f>
        <v/>
      </c>
      <c r="Y33" s="3" t="str">
        <f t="shared" ref="Y33:Y96" ca="1" si="0">IF(W33,IFERROR(100*(G33-X33)/X33,0),"")</f>
        <v/>
      </c>
      <c r="Z33" s="3" t="str">
        <f ca="1">IF(W33,IF(Y33&lt;-10,10,IF(Y33&gt;10,10,Y33)),"")</f>
        <v/>
      </c>
      <c r="AA33" s="3" t="str">
        <f ca="1">IF(W33,INT(5*(Z33+10)),"")</f>
        <v/>
      </c>
      <c r="AB33" s="205">
        <f ca="1">IF(A33&gt;$A$23,0,IF(W33,AA33,0))+AB34</f>
        <v>11648</v>
      </c>
      <c r="AC33" s="205">
        <f ca="1">IF(A33&gt;$A$23,0,IF(W33,1,0))+AC34</f>
        <v>183</v>
      </c>
      <c r="AD33" s="205">
        <f t="shared" ref="AD33:AD96" ca="1" si="1">IFERROR(AB33/AC33,0)</f>
        <v>63.650273224043715</v>
      </c>
      <c r="AE33" s="326">
        <f t="shared" ref="AE33:AE96" ca="1" si="2">IFERROR(AB33/AC33-50,0)</f>
        <v>13.650273224043715</v>
      </c>
      <c r="AF33" s="335">
        <f ca="1">AE33*0.2</f>
        <v>2.7300546448087433</v>
      </c>
      <c r="AG33" s="314">
        <v>-50</v>
      </c>
      <c r="AH33" s="313">
        <f>0.2*AG33</f>
        <v>-10</v>
      </c>
      <c r="AI33" s="314">
        <f t="array" aca="1" ref="AI33" ca="1">SUM((OFFSET($W$33,0,0,$A$23,1)=TRUE)*(OFFSET($AA$33,0,0,$A$23,1)=(AG33+50)))</f>
        <v>0</v>
      </c>
      <c r="AJ33" s="37" t="e">
        <f t="shared" ref="AJ33:AJ64" ca="1" si="3">IF(AH33=$AJ$31,$AI$30+1,NA())</f>
        <v>#N/A</v>
      </c>
      <c r="AK33" s="286"/>
      <c r="AL33" s="286"/>
      <c r="AM33" s="309">
        <f ca="1">MAX(OFFSET($G33,0,0,$E$19,1))</f>
        <v>27.71</v>
      </c>
      <c r="AN33" s="309">
        <f ca="1">MIN(OFFSET($G33,0,0,$E$19,1))</f>
        <v>25.46</v>
      </c>
      <c r="AO33" s="310">
        <f ca="1">IFERROR(($G33- AN33)/(AM33-AN33),0)</f>
        <v>0.31999999999999951</v>
      </c>
      <c r="AP33" s="310" t="b">
        <f ca="1">AND(AO33&lt;$E$20,AO34&gt;$E$20)</f>
        <v>0</v>
      </c>
      <c r="AQ33" s="309">
        <f ca="1">IF(AND(NOT(AX34),AW33),D33*($E$22),IF(AX33,AQ34,0))</f>
        <v>0.76919999999999999</v>
      </c>
      <c r="AR33" s="205">
        <f t="shared" ref="AR33:AR96" ca="1" si="4">IF(AND(NOT(AX34),AW33),D33*(1-$E$22),IF(AX33,AR34,0))</f>
        <v>24.870799999999999</v>
      </c>
      <c r="AS33" s="45" t="b">
        <f t="shared" ref="AS33:AS96" ca="1" si="5">AND(AX33,F33&lt;AR33)</f>
        <v>0</v>
      </c>
      <c r="AT33">
        <f t="shared" ref="AT33:AT96" ca="1" si="6">IF(AX33,AT34+1,0)</f>
        <v>3</v>
      </c>
      <c r="AU33" t="b">
        <f ca="1">(AT33&gt;=$E$21)</f>
        <v>0</v>
      </c>
      <c r="AV33" t="b">
        <f ca="1">OR(AS33,AU33)</f>
        <v>0</v>
      </c>
      <c r="AW33" s="266" t="b">
        <f ca="1">AND($AP34,NOT(AX34))</f>
        <v>0</v>
      </c>
      <c r="AX33" s="266" t="b">
        <f t="shared" ref="AX33" ca="1" si="7">IF(AX34,IF(AY33,FALSE,AX34),IF(AW33,TRUE,AX34))</f>
        <v>1</v>
      </c>
      <c r="AY33" s="266" t="b">
        <f ca="1">AND(AX34,AND($AV34&lt;&gt;$AV35,$AV34))</f>
        <v>0</v>
      </c>
    </row>
    <row r="34" spans="1:51" x14ac:dyDescent="0.25">
      <c r="A34">
        <v>2</v>
      </c>
      <c r="B34" s="163">
        <f ca="1">OFFSET(InputPriceData!B$15,CalculationsAndCharts!$A34+$A$11,0,1,1)</f>
        <v>42012</v>
      </c>
      <c r="C34" s="3">
        <f ca="1">OFFSET(InputPriceData!G$15,CalculationsAndCharts!$A34+$A$11,IF($C$7,8,0),1,1)</f>
        <v>497900</v>
      </c>
      <c r="D34" s="4">
        <f ca="1">OFFSET(InputPriceData!C$15,CalculationsAndCharts!$A34+$A$11,IF($C$7,8,0),1,1)</f>
        <v>25.77</v>
      </c>
      <c r="E34" s="4">
        <f ca="1">OFFSET(InputPriceData!D$15,CalculationsAndCharts!$A34+$A$11,IF($C$7,8,0),1,1)</f>
        <v>26.67</v>
      </c>
      <c r="F34" s="4">
        <f ca="1">OFFSET(InputPriceData!E$15,CalculationsAndCharts!$A34+$A$11,IF($C$7,8,0),1,1)</f>
        <v>25.62</v>
      </c>
      <c r="G34" s="4">
        <f ca="1">OFFSET(InputPriceData!F$15,CalculationsAndCharts!$A34+$A$11,IF($C$7,8,0),1,1)</f>
        <v>26.6</v>
      </c>
      <c r="H34" s="128">
        <f>$E$17</f>
        <v>292</v>
      </c>
      <c r="I34" s="124">
        <f ca="1">I32</f>
        <v>11.3</v>
      </c>
      <c r="J34" s="128">
        <f>$E$17</f>
        <v>292</v>
      </c>
      <c r="K34" s="128">
        <f>K32</f>
        <v>0</v>
      </c>
      <c r="O34" s="128">
        <f>$E$17</f>
        <v>292</v>
      </c>
      <c r="P34" s="124">
        <f>P32</f>
        <v>-1</v>
      </c>
      <c r="S34" s="309">
        <f t="shared" ref="S34:S97" ca="1" si="8">MAX(OFFSET($G34,0,0,$A$19,1))</f>
        <v>27.71</v>
      </c>
      <c r="T34" s="309">
        <f t="shared" ref="T34:T97" ca="1" si="9">MIN(OFFSET($G34,0,0,$A$19,1))</f>
        <v>25.46</v>
      </c>
      <c r="U34" s="310">
        <f t="shared" ref="U34:U96" ca="1" si="10">IFERROR((G34- T34)/(S34-T34),0)</f>
        <v>0.50666666666666693</v>
      </c>
      <c r="V34" s="310" t="b">
        <f t="shared" ref="V34:V97" ca="1" si="11">AND(U34&lt;$A$20,U35&gt;$A$20)</f>
        <v>0</v>
      </c>
      <c r="W34" s="3" t="b">
        <f t="shared" ref="W34:W97" ca="1" si="12">OFFSET(V34,($A$21-1),0,1,1)</f>
        <v>0</v>
      </c>
      <c r="X34" s="3" t="str">
        <f t="shared" ref="X34:X97" ca="1" si="13">IF($W34,OFFSET($G34,$A$19-1,0,1,1),"")</f>
        <v/>
      </c>
      <c r="Y34" s="3" t="str">
        <f t="shared" ca="1" si="0"/>
        <v/>
      </c>
      <c r="Z34" s="3" t="str">
        <f t="shared" ref="Z34:Z97" ca="1" si="14">IF(W34,IF(Y34&lt;-10,10,IF(Y34&gt;10,10,Y34)),"")</f>
        <v/>
      </c>
      <c r="AA34" s="3" t="str">
        <f t="shared" ref="AA34:AA97" ca="1" si="15">IF(W34,INT(5*(Z34+10)),"")</f>
        <v/>
      </c>
      <c r="AB34" s="205">
        <f t="shared" ref="AB34:AB97" ca="1" si="16">IF(A34&gt;$A$23,0,IF(W34,AA34,0))+AB35</f>
        <v>11648</v>
      </c>
      <c r="AC34" s="205">
        <f t="shared" ref="AC34:AC97" ca="1" si="17">IF(A34&gt;$A$23,0,IF(W34,1,0))+AC35</f>
        <v>183</v>
      </c>
      <c r="AD34" s="205">
        <f t="shared" ca="1" si="1"/>
        <v>63.650273224043715</v>
      </c>
      <c r="AE34" s="205">
        <f t="shared" ca="1" si="2"/>
        <v>13.650273224043715</v>
      </c>
      <c r="AF34" s="205">
        <f t="shared" ref="AF34:AF97" ca="1" si="18">AE34*0.2</f>
        <v>2.7300546448087433</v>
      </c>
      <c r="AG34" s="314">
        <v>-49</v>
      </c>
      <c r="AH34" s="313">
        <f t="shared" ref="AH34:AH97" si="19">0.2*AG34</f>
        <v>-9.8000000000000007</v>
      </c>
      <c r="AI34" s="314">
        <f t="array" aca="1" ref="AI34" ca="1">SUM((OFFSET($W$33,0,0,$A$23,1)=TRUE)*(OFFSET($AA$33,0,0,$A$23,1)=(AG34+50)))</f>
        <v>0</v>
      </c>
      <c r="AJ34" s="37" t="e">
        <f t="shared" ca="1" si="3"/>
        <v>#N/A</v>
      </c>
      <c r="AK34" s="4"/>
      <c r="AL34" s="4"/>
      <c r="AM34" s="309">
        <f t="shared" ref="AM34:AM97" ca="1" si="20">MAX(OFFSET($G34,0,0,$E$19,1))</f>
        <v>27.71</v>
      </c>
      <c r="AN34" s="309">
        <f t="shared" ref="AN34:AN97" ca="1" si="21">MIN(OFFSET($G34,0,0,$E$19,1))</f>
        <v>25.46</v>
      </c>
      <c r="AO34" s="310">
        <f t="shared" ref="AO34:AO41" ca="1" si="22">IFERROR(($G34- AN34)/(AM34-AN34),0)</f>
        <v>0.50666666666666693</v>
      </c>
      <c r="AP34" s="310" t="b">
        <f t="shared" ref="AP34:AP97" ca="1" si="23">AND(AO34&lt;$E$20,AO35&gt;$E$20)</f>
        <v>0</v>
      </c>
      <c r="AQ34" s="309">
        <f t="shared" ref="AQ34:AQ97" ca="1" si="24">IF(AND(NOT(AX35),AW34),D34*($E$22),IF(AX34,AQ35,0))</f>
        <v>0.76919999999999999</v>
      </c>
      <c r="AR34" s="205">
        <f t="shared" ca="1" si="4"/>
        <v>24.870799999999999</v>
      </c>
      <c r="AS34" s="45" t="b">
        <f t="shared" ca="1" si="5"/>
        <v>0</v>
      </c>
      <c r="AT34">
        <f t="shared" ca="1" si="6"/>
        <v>2</v>
      </c>
      <c r="AU34" t="b">
        <f t="shared" ref="AU34:AU97" ca="1" si="25">(AT34&gt;=$E$21)</f>
        <v>0</v>
      </c>
      <c r="AV34" t="b">
        <f t="shared" ref="AV34:AV97" ca="1" si="26">OR(AS34,AU34)</f>
        <v>0</v>
      </c>
      <c r="AW34" s="266" t="b">
        <f t="shared" ref="AW34:AW97" ca="1" si="27">AND($AP35,NOT(AX35))</f>
        <v>0</v>
      </c>
      <c r="AX34" s="266" t="b">
        <f t="shared" ref="AX34:AX97" ca="1" si="28">IF(AX35,IF(AY34,FALSE,AX35),IF(AW34,TRUE,AX35))</f>
        <v>1</v>
      </c>
      <c r="AY34" s="266" t="b">
        <f t="shared" ref="AY34:AY97" ca="1" si="29">AND(AX35,AND(AV35&lt;&gt;AV36,AV35))</f>
        <v>0</v>
      </c>
    </row>
    <row r="35" spans="1:51" x14ac:dyDescent="0.25">
      <c r="A35">
        <v>3</v>
      </c>
      <c r="B35" s="163">
        <f ca="1">OFFSET(InputPriceData!B$15,CalculationsAndCharts!$A35+$A$11,0,1,1)</f>
        <v>42011</v>
      </c>
      <c r="C35" s="3">
        <f ca="1">OFFSET(InputPriceData!G$15,CalculationsAndCharts!$A35+$A$11,IF($C$7,8,0),1,1)</f>
        <v>761600</v>
      </c>
      <c r="D35" s="4">
        <f ca="1">OFFSET(InputPriceData!C$15,CalculationsAndCharts!$A35+$A$11,IF($C$7,8,0),1,1)</f>
        <v>25.64</v>
      </c>
      <c r="E35" s="4">
        <f ca="1">OFFSET(InputPriceData!D$15,CalculationsAndCharts!$A35+$A$11,IF($C$7,8,0),1,1)</f>
        <v>25.78</v>
      </c>
      <c r="F35" s="4">
        <f ca="1">OFFSET(InputPriceData!E$15,CalculationsAndCharts!$A35+$A$11,IF($C$7,8,0),1,1)</f>
        <v>24.95</v>
      </c>
      <c r="G35" s="4">
        <f ca="1">OFFSET(InputPriceData!F$15,CalculationsAndCharts!$A35+$A$11,IF($C$7,8,0),1,1)</f>
        <v>25.46</v>
      </c>
      <c r="H35" s="128"/>
      <c r="I35" s="128"/>
      <c r="K35" s="124"/>
      <c r="O35" s="4"/>
      <c r="P35" s="4"/>
      <c r="Q35" s="3"/>
      <c r="R35" s="205"/>
      <c r="S35" s="309">
        <f t="shared" ca="1" si="8"/>
        <v>27.71</v>
      </c>
      <c r="T35" s="309">
        <f t="shared" ca="1" si="9"/>
        <v>25.46</v>
      </c>
      <c r="U35" s="310">
        <f t="shared" ca="1" si="10"/>
        <v>0</v>
      </c>
      <c r="V35" s="310" t="b">
        <f t="shared" ca="1" si="11"/>
        <v>0</v>
      </c>
      <c r="W35" s="3" t="b">
        <f t="shared" ca="1" si="12"/>
        <v>1</v>
      </c>
      <c r="X35" s="3">
        <f t="shared" ca="1" si="13"/>
        <v>25.58</v>
      </c>
      <c r="Y35" s="3">
        <f t="shared" ca="1" si="0"/>
        <v>-0.46911649726347715</v>
      </c>
      <c r="Z35" s="3">
        <f t="shared" ca="1" si="14"/>
        <v>-0.46911649726347715</v>
      </c>
      <c r="AA35" s="3">
        <f t="shared" ca="1" si="15"/>
        <v>47</v>
      </c>
      <c r="AB35" s="205">
        <f t="shared" ca="1" si="16"/>
        <v>11648</v>
      </c>
      <c r="AC35" s="205">
        <f t="shared" ca="1" si="17"/>
        <v>183</v>
      </c>
      <c r="AD35" s="205">
        <f t="shared" ca="1" si="1"/>
        <v>63.650273224043715</v>
      </c>
      <c r="AE35" s="205">
        <f t="shared" ca="1" si="2"/>
        <v>13.650273224043715</v>
      </c>
      <c r="AF35" s="205">
        <f t="shared" ca="1" si="18"/>
        <v>2.7300546448087433</v>
      </c>
      <c r="AG35" s="314">
        <v>-48</v>
      </c>
      <c r="AH35" s="313">
        <f t="shared" si="19"/>
        <v>-9.6000000000000014</v>
      </c>
      <c r="AI35" s="314">
        <f t="array" aca="1" ref="AI35" ca="1">SUM((OFFSET($W$33,0,0,$A$23,1)=TRUE)*(OFFSET($AA$33,0,0,$A$23,1)=(AG35+50)))</f>
        <v>0</v>
      </c>
      <c r="AJ35" s="37" t="e">
        <f t="shared" ca="1" si="3"/>
        <v>#N/A</v>
      </c>
      <c r="AK35" s="4"/>
      <c r="AL35" s="4"/>
      <c r="AM35" s="309">
        <f t="shared" ca="1" si="20"/>
        <v>27.71</v>
      </c>
      <c r="AN35" s="309">
        <f t="shared" ca="1" si="21"/>
        <v>25.46</v>
      </c>
      <c r="AO35" s="310">
        <f t="shared" ca="1" si="22"/>
        <v>0</v>
      </c>
      <c r="AP35" s="310" t="b">
        <f t="shared" ca="1" si="23"/>
        <v>0</v>
      </c>
      <c r="AQ35" s="309">
        <f t="shared" ca="1" si="24"/>
        <v>0.76919999999999999</v>
      </c>
      <c r="AR35" s="205">
        <f t="shared" ca="1" si="4"/>
        <v>24.870799999999999</v>
      </c>
      <c r="AS35" s="45" t="b">
        <f t="shared" ca="1" si="5"/>
        <v>0</v>
      </c>
      <c r="AT35">
        <f t="shared" ca="1" si="6"/>
        <v>1</v>
      </c>
      <c r="AU35" t="b">
        <f t="shared" ca="1" si="25"/>
        <v>0</v>
      </c>
      <c r="AV35" t="b">
        <f t="shared" ca="1" si="26"/>
        <v>0</v>
      </c>
      <c r="AW35" s="266" t="b">
        <f t="shared" ca="1" si="27"/>
        <v>1</v>
      </c>
      <c r="AX35" s="266" t="b">
        <f t="shared" ca="1" si="28"/>
        <v>1</v>
      </c>
      <c r="AY35" s="266" t="b">
        <f t="shared" ca="1" si="29"/>
        <v>0</v>
      </c>
    </row>
    <row r="36" spans="1:51" s="37" customFormat="1" x14ac:dyDescent="0.25">
      <c r="A36" s="37">
        <v>4</v>
      </c>
      <c r="B36" s="163">
        <f ca="1">OFFSET(InputPriceData!B$15,CalculationsAndCharts!$A36+$A$11,0,1,1)</f>
        <v>42010</v>
      </c>
      <c r="C36" s="3">
        <f ca="1">OFFSET(InputPriceData!G$15,CalculationsAndCharts!$A36+$A$11,IF($C$7,8,0),1,1)</f>
        <v>386200</v>
      </c>
      <c r="D36" s="4">
        <f ca="1">OFFSET(InputPriceData!C$15,CalculationsAndCharts!$A36+$A$11,IF($C$7,8,0),1,1)</f>
        <v>26.1</v>
      </c>
      <c r="E36" s="4">
        <f ca="1">OFFSET(InputPriceData!D$15,CalculationsAndCharts!$A36+$A$11,IF($C$7,8,0),1,1)</f>
        <v>26.1</v>
      </c>
      <c r="F36" s="4">
        <f ca="1">OFFSET(InputPriceData!E$15,CalculationsAndCharts!$A36+$A$11,IF($C$7,8,0),1,1)</f>
        <v>25.22</v>
      </c>
      <c r="G36" s="4">
        <f ca="1">OFFSET(InputPriceData!F$15,CalculationsAndCharts!$A36+$A$11,IF($C$7,8,0),1,1)</f>
        <v>25.59</v>
      </c>
      <c r="H36" s="128"/>
      <c r="I36" s="128"/>
      <c r="K36" s="124"/>
      <c r="L36" s="354"/>
      <c r="M36" s="279"/>
      <c r="N36" s="3"/>
      <c r="O36" s="3"/>
      <c r="P36" s="4"/>
      <c r="Q36" s="3"/>
      <c r="R36" s="205"/>
      <c r="S36" s="309">
        <f t="shared" ca="1" si="8"/>
        <v>27.71</v>
      </c>
      <c r="T36" s="309">
        <f t="shared" ca="1" si="9"/>
        <v>25.5</v>
      </c>
      <c r="U36" s="310">
        <f t="shared" ca="1" si="10"/>
        <v>4.0723981900452406E-2</v>
      </c>
      <c r="V36" s="310" t="b">
        <f t="shared" ca="1" si="11"/>
        <v>1</v>
      </c>
      <c r="W36" s="3" t="b">
        <f t="shared" ca="1" si="12"/>
        <v>0</v>
      </c>
      <c r="X36" s="3" t="str">
        <f t="shared" ca="1" si="13"/>
        <v/>
      </c>
      <c r="Y36" s="3" t="str">
        <f t="shared" ca="1" si="0"/>
        <v/>
      </c>
      <c r="Z36" s="3" t="str">
        <f t="shared" ca="1" si="14"/>
        <v/>
      </c>
      <c r="AA36" s="3" t="str">
        <f t="shared" ca="1" si="15"/>
        <v/>
      </c>
      <c r="AB36" s="205">
        <f t="shared" ca="1" si="16"/>
        <v>11601</v>
      </c>
      <c r="AC36" s="205">
        <f t="shared" ca="1" si="17"/>
        <v>182</v>
      </c>
      <c r="AD36" s="205">
        <f t="shared" ca="1" si="1"/>
        <v>63.741758241758241</v>
      </c>
      <c r="AE36" s="205">
        <f t="shared" ca="1" si="2"/>
        <v>13.741758241758241</v>
      </c>
      <c r="AF36" s="205">
        <f t="shared" ca="1" si="18"/>
        <v>2.7483516483516484</v>
      </c>
      <c r="AG36" s="314">
        <v>-47</v>
      </c>
      <c r="AH36" s="313">
        <f t="shared" si="19"/>
        <v>-9.4</v>
      </c>
      <c r="AI36" s="314">
        <f t="array" aca="1" ref="AI36" ca="1">SUM((OFFSET($W$33,0,0,$A$23,1)=TRUE)*(OFFSET($AA$33,0,0,$A$23,1)=(AG36+50)))</f>
        <v>0</v>
      </c>
      <c r="AJ36" s="37" t="e">
        <f t="shared" ca="1" si="3"/>
        <v>#N/A</v>
      </c>
      <c r="AK36" s="4"/>
      <c r="AL36" s="4"/>
      <c r="AM36" s="309">
        <f t="shared" ca="1" si="20"/>
        <v>27.71</v>
      </c>
      <c r="AN36" s="309">
        <f t="shared" ca="1" si="21"/>
        <v>25.59</v>
      </c>
      <c r="AO36" s="310">
        <f t="shared" ca="1" si="22"/>
        <v>0</v>
      </c>
      <c r="AP36" s="310" t="b">
        <f t="shared" ca="1" si="23"/>
        <v>1</v>
      </c>
      <c r="AQ36" s="309">
        <f t="shared" ca="1" si="24"/>
        <v>0</v>
      </c>
      <c r="AR36" s="205">
        <f t="shared" ca="1" si="4"/>
        <v>0</v>
      </c>
      <c r="AS36" s="45" t="b">
        <f t="shared" ca="1" si="5"/>
        <v>0</v>
      </c>
      <c r="AT36">
        <f t="shared" ca="1" si="6"/>
        <v>0</v>
      </c>
      <c r="AU36" t="b">
        <f t="shared" ca="1" si="25"/>
        <v>0</v>
      </c>
      <c r="AV36" t="b">
        <f t="shared" ca="1" si="26"/>
        <v>0</v>
      </c>
      <c r="AW36" s="266" t="b">
        <f t="shared" ca="1" si="27"/>
        <v>0</v>
      </c>
      <c r="AX36" s="266" t="b">
        <f t="shared" ca="1" si="28"/>
        <v>0</v>
      </c>
      <c r="AY36" s="266" t="b">
        <f t="shared" ca="1" si="29"/>
        <v>0</v>
      </c>
    </row>
    <row r="37" spans="1:51" x14ac:dyDescent="0.25">
      <c r="A37">
        <v>5</v>
      </c>
      <c r="B37" s="163">
        <f ca="1">OFFSET(InputPriceData!B$15,CalculationsAndCharts!$A37+$A$11,0,1,1)</f>
        <v>42009</v>
      </c>
      <c r="C37" s="3">
        <f ca="1">OFFSET(InputPriceData!G$15,CalculationsAndCharts!$A37+$A$11,IF($C$7,8,0),1,1)</f>
        <v>387000</v>
      </c>
      <c r="D37" s="4">
        <f ca="1">OFFSET(InputPriceData!C$15,CalculationsAndCharts!$A37+$A$11,IF($C$7,8,0),1,1)</f>
        <v>26.89</v>
      </c>
      <c r="E37" s="4">
        <f ca="1">OFFSET(InputPriceData!D$15,CalculationsAndCharts!$A37+$A$11,IF($C$7,8,0),1,1)</f>
        <v>26.9</v>
      </c>
      <c r="F37" s="4">
        <f ca="1">OFFSET(InputPriceData!E$15,CalculationsAndCharts!$A37+$A$11,IF($C$7,8,0),1,1)</f>
        <v>25.81</v>
      </c>
      <c r="G37" s="4">
        <f ca="1">OFFSET(InputPriceData!F$15,CalculationsAndCharts!$A37+$A$11,IF($C$7,8,0),1,1)</f>
        <v>25.96</v>
      </c>
      <c r="H37" s="128"/>
      <c r="I37" s="128"/>
      <c r="K37" s="124"/>
      <c r="L37" s="354"/>
      <c r="M37" s="281"/>
      <c r="N37" s="280"/>
      <c r="O37" s="4"/>
      <c r="P37" s="4"/>
      <c r="Q37" s="3"/>
      <c r="R37" s="205"/>
      <c r="S37" s="309">
        <f t="shared" ca="1" si="8"/>
        <v>27.71</v>
      </c>
      <c r="T37" s="309">
        <f t="shared" ca="1" si="9"/>
        <v>25.5</v>
      </c>
      <c r="U37" s="310">
        <f t="shared" ca="1" si="10"/>
        <v>0.20814479638009081</v>
      </c>
      <c r="V37" s="310" t="b">
        <f t="shared" ca="1" si="11"/>
        <v>0</v>
      </c>
      <c r="W37" s="3" t="b">
        <f t="shared" ca="1" si="12"/>
        <v>0</v>
      </c>
      <c r="X37" s="3" t="str">
        <f t="shared" ca="1" si="13"/>
        <v/>
      </c>
      <c r="Y37" s="3" t="str">
        <f t="shared" ca="1" si="0"/>
        <v/>
      </c>
      <c r="Z37" s="3" t="str">
        <f t="shared" ca="1" si="14"/>
        <v/>
      </c>
      <c r="AA37" s="3" t="str">
        <f t="shared" ca="1" si="15"/>
        <v/>
      </c>
      <c r="AB37" s="205">
        <f t="shared" ca="1" si="16"/>
        <v>11601</v>
      </c>
      <c r="AC37" s="205">
        <f t="shared" ca="1" si="17"/>
        <v>182</v>
      </c>
      <c r="AD37" s="205">
        <f t="shared" ca="1" si="1"/>
        <v>63.741758241758241</v>
      </c>
      <c r="AE37" s="205">
        <f t="shared" ca="1" si="2"/>
        <v>13.741758241758241</v>
      </c>
      <c r="AF37" s="205">
        <f t="shared" ca="1" si="18"/>
        <v>2.7483516483516484</v>
      </c>
      <c r="AG37" s="314">
        <v>-46</v>
      </c>
      <c r="AH37" s="313">
        <f t="shared" si="19"/>
        <v>-9.2000000000000011</v>
      </c>
      <c r="AI37" s="314">
        <f t="array" aca="1" ref="AI37" ca="1">SUM((OFFSET($W$33,0,0,$A$23,1)=TRUE)*(OFFSET($AA$33,0,0,$A$23,1)=(AG37+50)))</f>
        <v>0</v>
      </c>
      <c r="AJ37" s="37" t="e">
        <f t="shared" ca="1" si="3"/>
        <v>#N/A</v>
      </c>
      <c r="AK37" s="4"/>
      <c r="AL37" s="4"/>
      <c r="AM37" s="309">
        <f t="shared" ca="1" si="20"/>
        <v>27.71</v>
      </c>
      <c r="AN37" s="309">
        <f t="shared" ca="1" si="21"/>
        <v>25.58</v>
      </c>
      <c r="AO37" s="310">
        <f t="shared" ca="1" si="22"/>
        <v>0.17840375586854559</v>
      </c>
      <c r="AP37" s="310" t="b">
        <f t="shared" ca="1" si="23"/>
        <v>0</v>
      </c>
      <c r="AQ37" s="309">
        <f t="shared" ca="1" si="24"/>
        <v>0</v>
      </c>
      <c r="AR37" s="205">
        <f t="shared" ca="1" si="4"/>
        <v>0</v>
      </c>
      <c r="AS37" s="45" t="b">
        <f t="shared" ca="1" si="5"/>
        <v>0</v>
      </c>
      <c r="AT37">
        <f t="shared" ca="1" si="6"/>
        <v>0</v>
      </c>
      <c r="AU37" t="b">
        <f t="shared" ca="1" si="25"/>
        <v>0</v>
      </c>
      <c r="AV37" t="b">
        <f t="shared" ca="1" si="26"/>
        <v>0</v>
      </c>
      <c r="AW37" s="266" t="b">
        <f t="shared" ca="1" si="27"/>
        <v>0</v>
      </c>
      <c r="AX37" s="266" t="b">
        <f t="shared" ca="1" si="28"/>
        <v>0</v>
      </c>
      <c r="AY37" s="266" t="b">
        <f t="shared" ca="1" si="29"/>
        <v>0</v>
      </c>
    </row>
    <row r="38" spans="1:51" x14ac:dyDescent="0.25">
      <c r="A38">
        <v>6</v>
      </c>
      <c r="B38" s="163">
        <f ca="1">OFFSET(InputPriceData!B$15,CalculationsAndCharts!$A38+$A$11,0,1,1)</f>
        <v>42006</v>
      </c>
      <c r="C38" s="3">
        <f ca="1">OFFSET(InputPriceData!G$15,CalculationsAndCharts!$A38+$A$11,IF($C$7,8,0),1,1)</f>
        <v>386500</v>
      </c>
      <c r="D38" s="4">
        <f ca="1">OFFSET(InputPriceData!C$15,CalculationsAndCharts!$A38+$A$11,IF($C$7,8,0),1,1)</f>
        <v>27.13</v>
      </c>
      <c r="E38" s="4">
        <f ca="1">OFFSET(InputPriceData!D$15,CalculationsAndCharts!$A38+$A$11,IF($C$7,8,0),1,1)</f>
        <v>27.25</v>
      </c>
      <c r="F38" s="4">
        <f ca="1">OFFSET(InputPriceData!E$15,CalculationsAndCharts!$A38+$A$11,IF($C$7,8,0),1,1)</f>
        <v>26.46</v>
      </c>
      <c r="G38" s="4">
        <f ca="1">OFFSET(InputPriceData!F$15,CalculationsAndCharts!$A38+$A$11,IF($C$7,8,0),1,1)</f>
        <v>26.97</v>
      </c>
      <c r="H38" s="128"/>
      <c r="I38" s="128"/>
      <c r="K38" s="124"/>
      <c r="L38" s="354"/>
      <c r="M38" s="279"/>
      <c r="N38" s="3"/>
      <c r="O38" s="3"/>
      <c r="P38" s="4"/>
      <c r="Q38" s="3"/>
      <c r="R38" s="205"/>
      <c r="S38" s="309">
        <f t="shared" ca="1" si="8"/>
        <v>27.71</v>
      </c>
      <c r="T38" s="309">
        <f t="shared" ca="1" si="9"/>
        <v>25.5</v>
      </c>
      <c r="U38" s="310">
        <f t="shared" ca="1" si="10"/>
        <v>0.66515837104072317</v>
      </c>
      <c r="V38" s="310" t="b">
        <f t="shared" ca="1" si="11"/>
        <v>0</v>
      </c>
      <c r="W38" s="3" t="b">
        <f t="shared" ca="1" si="12"/>
        <v>0</v>
      </c>
      <c r="X38" s="3" t="str">
        <f t="shared" ca="1" si="13"/>
        <v/>
      </c>
      <c r="Y38" s="3" t="str">
        <f t="shared" ca="1" si="0"/>
        <v/>
      </c>
      <c r="Z38" s="3" t="str">
        <f t="shared" ca="1" si="14"/>
        <v/>
      </c>
      <c r="AA38" s="3" t="str">
        <f t="shared" ca="1" si="15"/>
        <v/>
      </c>
      <c r="AB38" s="205">
        <f t="shared" ca="1" si="16"/>
        <v>11601</v>
      </c>
      <c r="AC38" s="205">
        <f t="shared" ca="1" si="17"/>
        <v>182</v>
      </c>
      <c r="AD38" s="205">
        <f t="shared" ca="1" si="1"/>
        <v>63.741758241758241</v>
      </c>
      <c r="AE38" s="205">
        <f t="shared" ca="1" si="2"/>
        <v>13.741758241758241</v>
      </c>
      <c r="AF38" s="205">
        <f t="shared" ca="1" si="18"/>
        <v>2.7483516483516484</v>
      </c>
      <c r="AG38" s="314">
        <v>-45</v>
      </c>
      <c r="AH38" s="313">
        <f t="shared" si="19"/>
        <v>-9</v>
      </c>
      <c r="AI38" s="314">
        <f t="array" aca="1" ref="AI38" ca="1">SUM((OFFSET($W$33,0,0,$A$23,1)=TRUE)*(OFFSET($AA$33,0,0,$A$23,1)=(AG38+50)))</f>
        <v>0</v>
      </c>
      <c r="AJ38" s="37" t="e">
        <f t="shared" ca="1" si="3"/>
        <v>#N/A</v>
      </c>
      <c r="AK38" s="4"/>
      <c r="AL38" s="4"/>
      <c r="AM38" s="309">
        <f t="shared" ca="1" si="20"/>
        <v>27.71</v>
      </c>
      <c r="AN38" s="309">
        <f t="shared" ca="1" si="21"/>
        <v>25.5</v>
      </c>
      <c r="AO38" s="310">
        <f t="shared" ca="1" si="22"/>
        <v>0.66515837104072317</v>
      </c>
      <c r="AP38" s="310" t="b">
        <f t="shared" ca="1" si="23"/>
        <v>0</v>
      </c>
      <c r="AQ38" s="309">
        <f t="shared" ca="1" si="24"/>
        <v>0</v>
      </c>
      <c r="AR38" s="205">
        <f t="shared" ca="1" si="4"/>
        <v>0</v>
      </c>
      <c r="AS38" s="45" t="b">
        <f t="shared" ca="1" si="5"/>
        <v>0</v>
      </c>
      <c r="AT38">
        <f t="shared" ca="1" si="6"/>
        <v>0</v>
      </c>
      <c r="AU38" t="b">
        <f t="shared" ca="1" si="25"/>
        <v>0</v>
      </c>
      <c r="AV38" t="b">
        <f t="shared" ca="1" si="26"/>
        <v>0</v>
      </c>
      <c r="AW38" s="266" t="b">
        <f t="shared" ca="1" si="27"/>
        <v>0</v>
      </c>
      <c r="AX38" s="266" t="b">
        <f t="shared" ca="1" si="28"/>
        <v>0</v>
      </c>
      <c r="AY38" s="266" t="b">
        <f t="shared" ca="1" si="29"/>
        <v>0</v>
      </c>
    </row>
    <row r="39" spans="1:51" x14ac:dyDescent="0.25">
      <c r="A39">
        <v>7</v>
      </c>
      <c r="B39" s="206">
        <f ca="1">OFFSET(InputPriceData!B$15,CalculationsAndCharts!$A39+$A$11,0,1,1)</f>
        <v>42004</v>
      </c>
      <c r="C39" s="207">
        <f ca="1">OFFSET(InputPriceData!G$15,CalculationsAndCharts!$A39+$A$11,IF($C$7,8,0),1,1)</f>
        <v>337300</v>
      </c>
      <c r="D39" s="208">
        <f ca="1">OFFSET(InputPriceData!C$15,CalculationsAndCharts!$A39+$A$11,IF($C$7,8,0),1,1)</f>
        <v>27.06</v>
      </c>
      <c r="E39" s="208">
        <f ca="1">OFFSET(InputPriceData!D$15,CalculationsAndCharts!$A39+$A$11,IF($C$7,8,0),1,1)</f>
        <v>27.33</v>
      </c>
      <c r="F39" s="208">
        <f ca="1">OFFSET(InputPriceData!E$15,CalculationsAndCharts!$A39+$A$11,IF($C$7,8,0),1,1)</f>
        <v>26.85</v>
      </c>
      <c r="G39" s="208">
        <f ca="1">OFFSET(InputPriceData!F$15,CalculationsAndCharts!$A39+$A$11,IF($C$7,8,0),1,1)</f>
        <v>27.01</v>
      </c>
      <c r="H39" s="128"/>
      <c r="I39" s="128"/>
      <c r="K39" s="124"/>
      <c r="L39" s="354"/>
      <c r="M39" s="281"/>
      <c r="N39" s="280"/>
      <c r="O39" s="4"/>
      <c r="P39" s="4"/>
      <c r="Q39" s="3"/>
      <c r="R39" s="205"/>
      <c r="S39" s="309">
        <f t="shared" ca="1" si="8"/>
        <v>27.71</v>
      </c>
      <c r="T39" s="309">
        <f t="shared" ca="1" si="9"/>
        <v>25.5</v>
      </c>
      <c r="U39" s="310">
        <f t="shared" ca="1" si="10"/>
        <v>0.68325791855203666</v>
      </c>
      <c r="V39" s="310" t="b">
        <f t="shared" ca="1" si="11"/>
        <v>0</v>
      </c>
      <c r="W39" s="3" t="b">
        <f t="shared" ca="1" si="12"/>
        <v>0</v>
      </c>
      <c r="X39" s="3" t="str">
        <f t="shared" ca="1" si="13"/>
        <v/>
      </c>
      <c r="Y39" s="3" t="str">
        <f t="shared" ca="1" si="0"/>
        <v/>
      </c>
      <c r="Z39" s="3" t="str">
        <f t="shared" ca="1" si="14"/>
        <v/>
      </c>
      <c r="AA39" s="3" t="str">
        <f t="shared" ca="1" si="15"/>
        <v/>
      </c>
      <c r="AB39" s="205">
        <f t="shared" ca="1" si="16"/>
        <v>11601</v>
      </c>
      <c r="AC39" s="205">
        <f t="shared" ca="1" si="17"/>
        <v>182</v>
      </c>
      <c r="AD39" s="205">
        <f t="shared" ca="1" si="1"/>
        <v>63.741758241758241</v>
      </c>
      <c r="AE39" s="205">
        <f t="shared" ca="1" si="2"/>
        <v>13.741758241758241</v>
      </c>
      <c r="AF39" s="205">
        <f t="shared" ca="1" si="18"/>
        <v>2.7483516483516484</v>
      </c>
      <c r="AG39" s="314">
        <v>-44</v>
      </c>
      <c r="AH39" s="313">
        <f t="shared" si="19"/>
        <v>-8.8000000000000007</v>
      </c>
      <c r="AI39" s="314">
        <f t="array" aca="1" ref="AI39" ca="1">SUM((OFFSET($W$33,0,0,$A$23,1)=TRUE)*(OFFSET($AA$33,0,0,$A$23,1)=(AG39+50)))</f>
        <v>0</v>
      </c>
      <c r="AJ39" s="37" t="e">
        <f t="shared" ca="1" si="3"/>
        <v>#N/A</v>
      </c>
      <c r="AK39" s="4"/>
      <c r="AL39" s="4"/>
      <c r="AM39" s="309">
        <f t="shared" ca="1" si="20"/>
        <v>27.71</v>
      </c>
      <c r="AN39" s="309">
        <f t="shared" ca="1" si="21"/>
        <v>25.5</v>
      </c>
      <c r="AO39" s="310">
        <f t="shared" ca="1" si="22"/>
        <v>0.68325791855203666</v>
      </c>
      <c r="AP39" s="310" t="b">
        <f t="shared" ca="1" si="23"/>
        <v>0</v>
      </c>
      <c r="AQ39" s="309">
        <f t="shared" ca="1" si="24"/>
        <v>0</v>
      </c>
      <c r="AR39" s="205">
        <f t="shared" ca="1" si="4"/>
        <v>0</v>
      </c>
      <c r="AS39" s="45" t="b">
        <f t="shared" ca="1" si="5"/>
        <v>0</v>
      </c>
      <c r="AT39">
        <f t="shared" ca="1" si="6"/>
        <v>0</v>
      </c>
      <c r="AU39" t="b">
        <f t="shared" ca="1" si="25"/>
        <v>0</v>
      </c>
      <c r="AV39" t="b">
        <f t="shared" ca="1" si="26"/>
        <v>0</v>
      </c>
      <c r="AW39" s="266" t="b">
        <f t="shared" ca="1" si="27"/>
        <v>0</v>
      </c>
      <c r="AX39" s="266" t="b">
        <f t="shared" ca="1" si="28"/>
        <v>0</v>
      </c>
      <c r="AY39" s="266" t="b">
        <f t="shared" ca="1" si="29"/>
        <v>0</v>
      </c>
    </row>
    <row r="40" spans="1:51" x14ac:dyDescent="0.25">
      <c r="A40">
        <v>8</v>
      </c>
      <c r="B40" s="163">
        <f ca="1">OFFSET(InputPriceData!B$15,CalculationsAndCharts!$A40+$A$11,0,1,1)</f>
        <v>42003</v>
      </c>
      <c r="C40" s="3">
        <f ca="1">OFFSET(InputPriceData!G$15,CalculationsAndCharts!$A40+$A$11,IF($C$7,8,0),1,1)</f>
        <v>425900</v>
      </c>
      <c r="D40" s="4">
        <f ca="1">OFFSET(InputPriceData!C$15,CalculationsAndCharts!$A40+$A$11,IF($C$7,8,0),1,1)</f>
        <v>26.78</v>
      </c>
      <c r="E40" s="4">
        <f ca="1">OFFSET(InputPriceData!D$15,CalculationsAndCharts!$A40+$A$11,IF($C$7,8,0),1,1)</f>
        <v>27.18</v>
      </c>
      <c r="F40" s="4">
        <f ca="1">OFFSET(InputPriceData!E$15,CalculationsAndCharts!$A40+$A$11,IF($C$7,8,0),1,1)</f>
        <v>26.66</v>
      </c>
      <c r="G40" s="4">
        <f ca="1">OFFSET(InputPriceData!F$15,CalculationsAndCharts!$A40+$A$11,IF($C$7,8,0),1,1)</f>
        <v>27.09</v>
      </c>
      <c r="H40" s="128"/>
      <c r="I40" s="128"/>
      <c r="K40" s="124"/>
      <c r="L40" s="354"/>
      <c r="M40" s="281"/>
      <c r="N40" s="280"/>
      <c r="O40" s="4"/>
      <c r="P40" s="4"/>
      <c r="Q40" s="3"/>
      <c r="R40" s="205"/>
      <c r="S40" s="309">
        <f t="shared" ca="1" si="8"/>
        <v>27.71</v>
      </c>
      <c r="T40" s="309">
        <f t="shared" ca="1" si="9"/>
        <v>25.5</v>
      </c>
      <c r="U40" s="310">
        <f t="shared" ca="1" si="10"/>
        <v>0.7194570135746603</v>
      </c>
      <c r="V40" s="310" t="b">
        <f t="shared" ca="1" si="11"/>
        <v>0</v>
      </c>
      <c r="W40" s="3" t="b">
        <f t="shared" ca="1" si="12"/>
        <v>0</v>
      </c>
      <c r="X40" s="3" t="str">
        <f t="shared" ca="1" si="13"/>
        <v/>
      </c>
      <c r="Y40" s="3" t="str">
        <f t="shared" ca="1" si="0"/>
        <v/>
      </c>
      <c r="Z40" s="3" t="str">
        <f t="shared" ca="1" si="14"/>
        <v/>
      </c>
      <c r="AA40" s="3" t="str">
        <f t="shared" ca="1" si="15"/>
        <v/>
      </c>
      <c r="AB40" s="205">
        <f t="shared" ca="1" si="16"/>
        <v>11601</v>
      </c>
      <c r="AC40" s="205">
        <f t="shared" ca="1" si="17"/>
        <v>182</v>
      </c>
      <c r="AD40" s="205">
        <f t="shared" ca="1" si="1"/>
        <v>63.741758241758241</v>
      </c>
      <c r="AE40" s="205">
        <f t="shared" ca="1" si="2"/>
        <v>13.741758241758241</v>
      </c>
      <c r="AF40" s="205">
        <f t="shared" ca="1" si="18"/>
        <v>2.7483516483516484</v>
      </c>
      <c r="AG40" s="314">
        <v>-43</v>
      </c>
      <c r="AH40" s="313">
        <f t="shared" si="19"/>
        <v>-8.6</v>
      </c>
      <c r="AI40" s="314">
        <f t="array" aca="1" ref="AI40" ca="1">SUM((OFFSET($W$33,0,0,$A$23,1)=TRUE)*(OFFSET($AA$33,0,0,$A$23,1)=(AG40+50)))</f>
        <v>2</v>
      </c>
      <c r="AJ40" s="37" t="e">
        <f t="shared" ca="1" si="3"/>
        <v>#N/A</v>
      </c>
      <c r="AK40" s="4"/>
      <c r="AL40" s="4"/>
      <c r="AM40" s="309">
        <f t="shared" ca="1" si="20"/>
        <v>27.71</v>
      </c>
      <c r="AN40" s="309">
        <f t="shared" ca="1" si="21"/>
        <v>25.5</v>
      </c>
      <c r="AO40" s="310">
        <f t="shared" ca="1" si="22"/>
        <v>0.7194570135746603</v>
      </c>
      <c r="AP40" s="310" t="b">
        <f t="shared" ca="1" si="23"/>
        <v>0</v>
      </c>
      <c r="AQ40" s="309">
        <f t="shared" ca="1" si="24"/>
        <v>0</v>
      </c>
      <c r="AR40" s="205">
        <f t="shared" ca="1" si="4"/>
        <v>0</v>
      </c>
      <c r="AS40" s="45" t="b">
        <f t="shared" ca="1" si="5"/>
        <v>0</v>
      </c>
      <c r="AT40">
        <f t="shared" ca="1" si="6"/>
        <v>0</v>
      </c>
      <c r="AU40" t="b">
        <f t="shared" ca="1" si="25"/>
        <v>0</v>
      </c>
      <c r="AV40" t="b">
        <f t="shared" ca="1" si="26"/>
        <v>0</v>
      </c>
      <c r="AW40" s="266" t="b">
        <f t="shared" ca="1" si="27"/>
        <v>0</v>
      </c>
      <c r="AX40" s="266" t="b">
        <f t="shared" ca="1" si="28"/>
        <v>0</v>
      </c>
      <c r="AY40" s="266" t="b">
        <f t="shared" ca="1" si="29"/>
        <v>0</v>
      </c>
    </row>
    <row r="41" spans="1:51" s="37" customFormat="1" x14ac:dyDescent="0.25">
      <c r="A41" s="37">
        <v>9</v>
      </c>
      <c r="B41" s="206">
        <f ca="1">OFFSET(InputPriceData!B$15,CalculationsAndCharts!$A41+$A$11,0,1,1)</f>
        <v>42002</v>
      </c>
      <c r="C41" s="207">
        <f ca="1">OFFSET(InputPriceData!G$15,CalculationsAndCharts!$A41+$A$11,IF($C$7,8,0),1,1)</f>
        <v>504800</v>
      </c>
      <c r="D41" s="208">
        <f ca="1">OFFSET(InputPriceData!C$15,CalculationsAndCharts!$A41+$A$11,IF($C$7,8,0),1,1)</f>
        <v>27.68</v>
      </c>
      <c r="E41" s="208">
        <f ca="1">OFFSET(InputPriceData!D$15,CalculationsAndCharts!$A41+$A$11,IF($C$7,8,0),1,1)</f>
        <v>27.96</v>
      </c>
      <c r="F41" s="208">
        <f ca="1">OFFSET(InputPriceData!E$15,CalculationsAndCharts!$A41+$A$11,IF($C$7,8,0),1,1)</f>
        <v>26.68</v>
      </c>
      <c r="G41" s="208">
        <f ca="1">OFFSET(InputPriceData!F$15,CalculationsAndCharts!$A41+$A$11,IF($C$7,8,0),1,1)</f>
        <v>26.78</v>
      </c>
      <c r="H41" s="128"/>
      <c r="I41" s="128"/>
      <c r="K41" s="124"/>
      <c r="M41" s="281"/>
      <c r="N41" s="280"/>
      <c r="O41" s="4"/>
      <c r="P41" s="4"/>
      <c r="Q41" s="3"/>
      <c r="R41" s="205"/>
      <c r="S41" s="309">
        <f t="shared" ca="1" si="8"/>
        <v>27.71</v>
      </c>
      <c r="T41" s="309">
        <f t="shared" ca="1" si="9"/>
        <v>25.5</v>
      </c>
      <c r="U41" s="310">
        <f t="shared" ca="1" si="10"/>
        <v>0.57918552036199122</v>
      </c>
      <c r="V41" s="310" t="b">
        <f t="shared" ca="1" si="11"/>
        <v>0</v>
      </c>
      <c r="W41" s="3" t="b">
        <f t="shared" ca="1" si="12"/>
        <v>0</v>
      </c>
      <c r="X41" s="3" t="str">
        <f t="shared" ca="1" si="13"/>
        <v/>
      </c>
      <c r="Y41" s="3" t="str">
        <f t="shared" ca="1" si="0"/>
        <v/>
      </c>
      <c r="Z41" s="3" t="str">
        <f t="shared" ca="1" si="14"/>
        <v/>
      </c>
      <c r="AA41" s="3" t="str">
        <f t="shared" ca="1" si="15"/>
        <v/>
      </c>
      <c r="AB41" s="205">
        <f t="shared" ca="1" si="16"/>
        <v>11601</v>
      </c>
      <c r="AC41" s="205">
        <f t="shared" ca="1" si="17"/>
        <v>182</v>
      </c>
      <c r="AD41" s="205">
        <f t="shared" ca="1" si="1"/>
        <v>63.741758241758241</v>
      </c>
      <c r="AE41" s="205">
        <f t="shared" ca="1" si="2"/>
        <v>13.741758241758241</v>
      </c>
      <c r="AF41" s="205">
        <f t="shared" ca="1" si="18"/>
        <v>2.7483516483516484</v>
      </c>
      <c r="AG41" s="314">
        <v>-42</v>
      </c>
      <c r="AH41" s="313">
        <f t="shared" si="19"/>
        <v>-8.4</v>
      </c>
      <c r="AI41" s="314">
        <f t="array" aca="1" ref="AI41" ca="1">SUM((OFFSET($W$33,0,0,$A$23,1)=TRUE)*(OFFSET($AA$33,0,0,$A$23,1)=(AG41+50)))</f>
        <v>0</v>
      </c>
      <c r="AJ41" s="37" t="e">
        <f t="shared" ca="1" si="3"/>
        <v>#N/A</v>
      </c>
      <c r="AK41" s="4"/>
      <c r="AL41" s="4"/>
      <c r="AM41" s="309">
        <f t="shared" ca="1" si="20"/>
        <v>27.71</v>
      </c>
      <c r="AN41" s="309">
        <f t="shared" ca="1" si="21"/>
        <v>25.5</v>
      </c>
      <c r="AO41" s="310">
        <f t="shared" ca="1" si="22"/>
        <v>0.57918552036199122</v>
      </c>
      <c r="AP41" s="310" t="b">
        <f t="shared" ca="1" si="23"/>
        <v>0</v>
      </c>
      <c r="AQ41" s="309">
        <f t="shared" ca="1" si="24"/>
        <v>0</v>
      </c>
      <c r="AR41" s="205">
        <f t="shared" ca="1" si="4"/>
        <v>0</v>
      </c>
      <c r="AS41" s="45" t="b">
        <f t="shared" ca="1" si="5"/>
        <v>0</v>
      </c>
      <c r="AT41">
        <f t="shared" ca="1" si="6"/>
        <v>0</v>
      </c>
      <c r="AU41" t="b">
        <f t="shared" ca="1" si="25"/>
        <v>0</v>
      </c>
      <c r="AV41" t="b">
        <f t="shared" ca="1" si="26"/>
        <v>0</v>
      </c>
      <c r="AW41" s="266" t="b">
        <f t="shared" ca="1" si="27"/>
        <v>0</v>
      </c>
      <c r="AX41" s="266" t="b">
        <f t="shared" ca="1" si="28"/>
        <v>0</v>
      </c>
      <c r="AY41" s="266" t="b">
        <f t="shared" ca="1" si="29"/>
        <v>0</v>
      </c>
    </row>
    <row r="42" spans="1:51" x14ac:dyDescent="0.25">
      <c r="A42">
        <v>10</v>
      </c>
      <c r="B42" s="163">
        <f ca="1">OFFSET(InputPriceData!B$15,CalculationsAndCharts!$A42+$A$11,0,1,1)</f>
        <v>41999</v>
      </c>
      <c r="C42" s="3">
        <f ca="1">OFFSET(InputPriceData!G$15,CalculationsAndCharts!$A42+$A$11,IF($C$7,8,0),1,1)</f>
        <v>200800</v>
      </c>
      <c r="D42" s="4">
        <f ca="1">OFFSET(InputPriceData!C$15,CalculationsAndCharts!$A42+$A$11,IF($C$7,8,0),1,1)</f>
        <v>27.45</v>
      </c>
      <c r="E42" s="4">
        <f ca="1">OFFSET(InputPriceData!D$15,CalculationsAndCharts!$A42+$A$11,IF($C$7,8,0),1,1)</f>
        <v>27.93</v>
      </c>
      <c r="F42" s="4">
        <f ca="1">OFFSET(InputPriceData!E$15,CalculationsAndCharts!$A42+$A$11,IF($C$7,8,0),1,1)</f>
        <v>27.39</v>
      </c>
      <c r="G42" s="4">
        <f ca="1">OFFSET(InputPriceData!F$15,CalculationsAndCharts!$A42+$A$11,IF($C$7,8,0),1,1)</f>
        <v>27.71</v>
      </c>
      <c r="H42" s="128"/>
      <c r="I42" s="128"/>
      <c r="K42" s="124"/>
      <c r="L42" s="279"/>
      <c r="M42" s="281"/>
      <c r="N42" s="280"/>
      <c r="O42" s="4"/>
      <c r="P42" s="4"/>
      <c r="Q42" s="3"/>
      <c r="R42" s="205"/>
      <c r="S42" s="309">
        <f t="shared" ca="1" si="8"/>
        <v>27.71</v>
      </c>
      <c r="T42" s="309">
        <f t="shared" ca="1" si="9"/>
        <v>25.5</v>
      </c>
      <c r="U42" s="310">
        <f t="shared" ca="1" si="10"/>
        <v>1</v>
      </c>
      <c r="V42" s="310" t="b">
        <f t="shared" ca="1" si="11"/>
        <v>0</v>
      </c>
      <c r="W42" s="3" t="b">
        <f t="shared" ca="1" si="12"/>
        <v>0</v>
      </c>
      <c r="X42" s="3" t="str">
        <f t="shared" ca="1" si="13"/>
        <v/>
      </c>
      <c r="Y42" s="3" t="str">
        <f t="shared" ca="1" si="0"/>
        <v/>
      </c>
      <c r="Z42" s="3" t="str">
        <f t="shared" ca="1" si="14"/>
        <v/>
      </c>
      <c r="AA42" s="3" t="str">
        <f t="shared" ca="1" si="15"/>
        <v/>
      </c>
      <c r="AB42" s="205">
        <f t="shared" ca="1" si="16"/>
        <v>11601</v>
      </c>
      <c r="AC42" s="205">
        <f t="shared" ca="1" si="17"/>
        <v>182</v>
      </c>
      <c r="AD42" s="205">
        <f t="shared" ca="1" si="1"/>
        <v>63.741758241758241</v>
      </c>
      <c r="AE42" s="205">
        <f t="shared" ca="1" si="2"/>
        <v>13.741758241758241</v>
      </c>
      <c r="AF42" s="205">
        <f t="shared" ca="1" si="18"/>
        <v>2.7483516483516484</v>
      </c>
      <c r="AG42" s="314">
        <v>-41</v>
      </c>
      <c r="AH42" s="313">
        <f t="shared" si="19"/>
        <v>-8.2000000000000011</v>
      </c>
      <c r="AI42" s="314">
        <f t="array" aca="1" ref="AI42" ca="1">SUM((OFFSET($W$33,0,0,$A$23,1)=TRUE)*(OFFSET($AA$33,0,0,$A$23,1)=(AG42+50)))</f>
        <v>0</v>
      </c>
      <c r="AJ42" s="37" t="e">
        <f t="shared" ca="1" si="3"/>
        <v>#N/A</v>
      </c>
      <c r="AK42" s="4"/>
      <c r="AL42" s="4"/>
      <c r="AM42" s="309">
        <f t="shared" ca="1" si="20"/>
        <v>27.71</v>
      </c>
      <c r="AN42" s="309">
        <f t="shared" ca="1" si="21"/>
        <v>25.5</v>
      </c>
      <c r="AO42" s="310">
        <f t="shared" ref="AO42:AO97" ca="1" si="30">IFERROR(($G42- AN42)/(AM42-AN42),0)</f>
        <v>1</v>
      </c>
      <c r="AP42" s="310" t="b">
        <f t="shared" ca="1" si="23"/>
        <v>0</v>
      </c>
      <c r="AQ42" s="309">
        <f t="shared" ca="1" si="24"/>
        <v>0</v>
      </c>
      <c r="AR42" s="205">
        <f t="shared" ca="1" si="4"/>
        <v>0</v>
      </c>
      <c r="AS42" s="45" t="b">
        <f t="shared" ca="1" si="5"/>
        <v>0</v>
      </c>
      <c r="AT42">
        <f t="shared" ca="1" si="6"/>
        <v>0</v>
      </c>
      <c r="AU42" t="b">
        <f t="shared" ca="1" si="25"/>
        <v>0</v>
      </c>
      <c r="AV42" t="b">
        <f t="shared" ca="1" si="26"/>
        <v>0</v>
      </c>
      <c r="AW42" s="266" t="b">
        <f t="shared" ca="1" si="27"/>
        <v>0</v>
      </c>
      <c r="AX42" s="266" t="b">
        <f t="shared" ca="1" si="28"/>
        <v>0</v>
      </c>
      <c r="AY42" s="266" t="b">
        <f t="shared" ca="1" si="29"/>
        <v>0</v>
      </c>
    </row>
    <row r="43" spans="1:51" x14ac:dyDescent="0.25">
      <c r="A43">
        <v>11</v>
      </c>
      <c r="B43" s="163">
        <f ca="1">OFFSET(InputPriceData!B$15,CalculationsAndCharts!$A43+$A$11,0,1,1)</f>
        <v>41997</v>
      </c>
      <c r="C43" s="3">
        <f ca="1">OFFSET(InputPriceData!G$15,CalculationsAndCharts!$A43+$A$11,IF($C$7,8,0),1,1)</f>
        <v>181100</v>
      </c>
      <c r="D43" s="4">
        <f ca="1">OFFSET(InputPriceData!C$15,CalculationsAndCharts!$A43+$A$11,IF($C$7,8,0),1,1)</f>
        <v>27.53</v>
      </c>
      <c r="E43" s="4">
        <f ca="1">OFFSET(InputPriceData!D$15,CalculationsAndCharts!$A43+$A$11,IF($C$7,8,0),1,1)</f>
        <v>27.6</v>
      </c>
      <c r="F43" s="4">
        <f ca="1">OFFSET(InputPriceData!E$15,CalculationsAndCharts!$A43+$A$11,IF($C$7,8,0),1,1)</f>
        <v>27.15</v>
      </c>
      <c r="G43" s="4">
        <f ca="1">OFFSET(InputPriceData!F$15,CalculationsAndCharts!$A43+$A$11,IF($C$7,8,0),1,1)</f>
        <v>27.47</v>
      </c>
      <c r="H43" s="128"/>
      <c r="I43" s="128"/>
      <c r="K43" s="124"/>
      <c r="L43" s="279"/>
      <c r="M43" s="281"/>
      <c r="N43" s="280"/>
      <c r="O43" s="4"/>
      <c r="P43" s="4"/>
      <c r="Q43" s="3"/>
      <c r="R43" s="205"/>
      <c r="S43" s="309">
        <f t="shared" ca="1" si="8"/>
        <v>27.47</v>
      </c>
      <c r="T43" s="309">
        <f t="shared" ca="1" si="9"/>
        <v>25.5</v>
      </c>
      <c r="U43" s="310">
        <f t="shared" ca="1" si="10"/>
        <v>1</v>
      </c>
      <c r="V43" s="310" t="b">
        <f t="shared" ca="1" si="11"/>
        <v>0</v>
      </c>
      <c r="W43" s="3" t="b">
        <f t="shared" ca="1" si="12"/>
        <v>0</v>
      </c>
      <c r="X43" s="3" t="str">
        <f t="shared" ca="1" si="13"/>
        <v/>
      </c>
      <c r="Y43" s="3" t="str">
        <f t="shared" ca="1" si="0"/>
        <v/>
      </c>
      <c r="Z43" s="3" t="str">
        <f t="shared" ca="1" si="14"/>
        <v/>
      </c>
      <c r="AA43" s="3" t="str">
        <f t="shared" ca="1" si="15"/>
        <v/>
      </c>
      <c r="AB43" s="205">
        <f t="shared" ca="1" si="16"/>
        <v>11601</v>
      </c>
      <c r="AC43" s="205">
        <f t="shared" ca="1" si="17"/>
        <v>182</v>
      </c>
      <c r="AD43" s="205">
        <f t="shared" ca="1" si="1"/>
        <v>63.741758241758241</v>
      </c>
      <c r="AE43" s="205">
        <f t="shared" ca="1" si="2"/>
        <v>13.741758241758241</v>
      </c>
      <c r="AF43" s="205">
        <f t="shared" ca="1" si="18"/>
        <v>2.7483516483516484</v>
      </c>
      <c r="AG43" s="314">
        <v>-40</v>
      </c>
      <c r="AH43" s="313">
        <f t="shared" si="19"/>
        <v>-8</v>
      </c>
      <c r="AI43" s="314">
        <f t="array" aca="1" ref="AI43" ca="1">SUM((OFFSET($W$33,0,0,$A$23,1)=TRUE)*(OFFSET($AA$33,0,0,$A$23,1)=(AG43+50)))</f>
        <v>1</v>
      </c>
      <c r="AJ43" s="37" t="e">
        <f t="shared" ca="1" si="3"/>
        <v>#N/A</v>
      </c>
      <c r="AK43" s="4"/>
      <c r="AL43" s="4"/>
      <c r="AM43" s="309">
        <f t="shared" ca="1" si="20"/>
        <v>27.47</v>
      </c>
      <c r="AN43" s="309">
        <f t="shared" ca="1" si="21"/>
        <v>25.5</v>
      </c>
      <c r="AO43" s="310">
        <f t="shared" ca="1" si="30"/>
        <v>1</v>
      </c>
      <c r="AP43" s="310" t="b">
        <f t="shared" ca="1" si="23"/>
        <v>0</v>
      </c>
      <c r="AQ43" s="309">
        <f t="shared" ca="1" si="24"/>
        <v>0</v>
      </c>
      <c r="AR43" s="205">
        <f t="shared" ca="1" si="4"/>
        <v>0</v>
      </c>
      <c r="AS43" s="45" t="b">
        <f t="shared" ca="1" si="5"/>
        <v>0</v>
      </c>
      <c r="AT43">
        <f t="shared" ca="1" si="6"/>
        <v>0</v>
      </c>
      <c r="AU43" t="b">
        <f t="shared" ca="1" si="25"/>
        <v>0</v>
      </c>
      <c r="AV43" t="b">
        <f t="shared" ca="1" si="26"/>
        <v>0</v>
      </c>
      <c r="AW43" s="266" t="b">
        <f t="shared" ca="1" si="27"/>
        <v>0</v>
      </c>
      <c r="AX43" s="266" t="b">
        <f t="shared" ca="1" si="28"/>
        <v>0</v>
      </c>
      <c r="AY43" s="266" t="b">
        <f t="shared" ca="1" si="29"/>
        <v>1</v>
      </c>
    </row>
    <row r="44" spans="1:51" s="37" customFormat="1" x14ac:dyDescent="0.25">
      <c r="A44" s="37">
        <v>12</v>
      </c>
      <c r="B44" s="206">
        <f ca="1">OFFSET(InputPriceData!B$15,CalculationsAndCharts!$A44+$A$11,0,1,1)</f>
        <v>41996</v>
      </c>
      <c r="C44" s="207">
        <f ca="1">OFFSET(InputPriceData!G$15,CalculationsAndCharts!$A44+$A$11,IF($C$7,8,0),1,1)</f>
        <v>266200</v>
      </c>
      <c r="D44" s="208">
        <f ca="1">OFFSET(InputPriceData!C$15,CalculationsAndCharts!$A44+$A$11,IF($C$7,8,0),1,1)</f>
        <v>27.07</v>
      </c>
      <c r="E44" s="208">
        <f ca="1">OFFSET(InputPriceData!D$15,CalculationsAndCharts!$A44+$A$11,IF($C$7,8,0),1,1)</f>
        <v>27.53</v>
      </c>
      <c r="F44" s="208">
        <f ca="1">OFFSET(InputPriceData!E$15,CalculationsAndCharts!$A44+$A$11,IF($C$7,8,0),1,1)</f>
        <v>26.88</v>
      </c>
      <c r="G44" s="208">
        <f ca="1">OFFSET(InputPriceData!F$15,CalculationsAndCharts!$A44+$A$11,IF($C$7,8,0),1,1)</f>
        <v>27.45</v>
      </c>
      <c r="H44" s="128"/>
      <c r="I44" s="128"/>
      <c r="K44" s="124"/>
      <c r="L44" s="279"/>
      <c r="M44" s="281"/>
      <c r="N44" s="280"/>
      <c r="O44" s="208"/>
      <c r="P44" s="208"/>
      <c r="Q44" s="207"/>
      <c r="R44" s="124"/>
      <c r="S44" s="309">
        <f t="shared" ca="1" si="8"/>
        <v>27.45</v>
      </c>
      <c r="T44" s="309">
        <f t="shared" ca="1" si="9"/>
        <v>25.5</v>
      </c>
      <c r="U44" s="310">
        <f t="shared" ca="1" si="10"/>
        <v>1</v>
      </c>
      <c r="V44" s="310" t="b">
        <f t="shared" ca="1" si="11"/>
        <v>0</v>
      </c>
      <c r="W44" s="3" t="b">
        <f t="shared" ca="1" si="12"/>
        <v>0</v>
      </c>
      <c r="X44" s="3" t="str">
        <f t="shared" ca="1" si="13"/>
        <v/>
      </c>
      <c r="Y44" s="3" t="str">
        <f t="shared" ca="1" si="0"/>
        <v/>
      </c>
      <c r="Z44" s="3" t="str">
        <f t="shared" ca="1" si="14"/>
        <v/>
      </c>
      <c r="AA44" s="3" t="str">
        <f t="shared" ca="1" si="15"/>
        <v/>
      </c>
      <c r="AB44" s="205">
        <f t="shared" ca="1" si="16"/>
        <v>11601</v>
      </c>
      <c r="AC44" s="205">
        <f t="shared" ca="1" si="17"/>
        <v>182</v>
      </c>
      <c r="AD44" s="205">
        <f t="shared" ca="1" si="1"/>
        <v>63.741758241758241</v>
      </c>
      <c r="AE44" s="205">
        <f t="shared" ca="1" si="2"/>
        <v>13.741758241758241</v>
      </c>
      <c r="AF44" s="205">
        <f t="shared" ca="1" si="18"/>
        <v>2.7483516483516484</v>
      </c>
      <c r="AG44" s="314">
        <v>-39</v>
      </c>
      <c r="AH44" s="313">
        <f t="shared" si="19"/>
        <v>-7.8000000000000007</v>
      </c>
      <c r="AI44" s="314">
        <f t="array" aca="1" ref="AI44" ca="1">SUM((OFFSET($W$33,0,0,$A$23,1)=TRUE)*(OFFSET($AA$33,0,0,$A$23,1)=(AG44+50)))</f>
        <v>0</v>
      </c>
      <c r="AJ44" s="37" t="e">
        <f t="shared" ca="1" si="3"/>
        <v>#N/A</v>
      </c>
      <c r="AK44" s="208"/>
      <c r="AL44" s="208"/>
      <c r="AM44" s="309">
        <f t="shared" ca="1" si="20"/>
        <v>27.45</v>
      </c>
      <c r="AN44" s="309">
        <f t="shared" ca="1" si="21"/>
        <v>25.5</v>
      </c>
      <c r="AO44" s="310">
        <f t="shared" ca="1" si="30"/>
        <v>1</v>
      </c>
      <c r="AP44" s="310" t="b">
        <f t="shared" ca="1" si="23"/>
        <v>0</v>
      </c>
      <c r="AQ44" s="309">
        <f t="shared" ca="1" si="24"/>
        <v>0.76979999999999993</v>
      </c>
      <c r="AR44" s="205">
        <f t="shared" ca="1" si="4"/>
        <v>24.8902</v>
      </c>
      <c r="AS44" s="45" t="b">
        <f t="shared" ca="1" si="5"/>
        <v>0</v>
      </c>
      <c r="AT44">
        <f t="shared" ca="1" si="6"/>
        <v>9</v>
      </c>
      <c r="AU44" t="b">
        <f t="shared" ca="1" si="25"/>
        <v>1</v>
      </c>
      <c r="AV44" t="b">
        <f t="shared" ca="1" si="26"/>
        <v>1</v>
      </c>
      <c r="AW44" s="266" t="b">
        <f t="shared" ca="1" si="27"/>
        <v>0</v>
      </c>
      <c r="AX44" s="266" t="b">
        <f t="shared" ca="1" si="28"/>
        <v>1</v>
      </c>
      <c r="AY44" s="266" t="b">
        <f t="shared" ca="1" si="29"/>
        <v>0</v>
      </c>
    </row>
    <row r="45" spans="1:51" s="37" customFormat="1" x14ac:dyDescent="0.25">
      <c r="A45" s="37">
        <v>13</v>
      </c>
      <c r="B45" s="206">
        <f ca="1">OFFSET(InputPriceData!B$15,CalculationsAndCharts!$A45+$A$11,0,1,1)</f>
        <v>41995</v>
      </c>
      <c r="C45" s="207">
        <f ca="1">OFFSET(InputPriceData!G$15,CalculationsAndCharts!$A45+$A$11,IF($C$7,8,0),1,1)</f>
        <v>198200</v>
      </c>
      <c r="D45" s="208">
        <f ca="1">OFFSET(InputPriceData!C$15,CalculationsAndCharts!$A45+$A$11,IF($C$7,8,0),1,1)</f>
        <v>26.68</v>
      </c>
      <c r="E45" s="208">
        <f ca="1">OFFSET(InputPriceData!D$15,CalculationsAndCharts!$A45+$A$11,IF($C$7,8,0),1,1)</f>
        <v>27.02</v>
      </c>
      <c r="F45" s="208">
        <f ca="1">OFFSET(InputPriceData!E$15,CalculationsAndCharts!$A45+$A$11,IF($C$7,8,0),1,1)</f>
        <v>26.52</v>
      </c>
      <c r="G45" s="208">
        <f ca="1">OFFSET(InputPriceData!F$15,CalculationsAndCharts!$A45+$A$11,IF($C$7,8,0),1,1)</f>
        <v>26.95</v>
      </c>
      <c r="H45" s="128"/>
      <c r="I45" s="128"/>
      <c r="K45" s="124"/>
      <c r="L45" s="279"/>
      <c r="M45" s="281"/>
      <c r="N45" s="280"/>
      <c r="O45" s="208"/>
      <c r="P45" s="208"/>
      <c r="Q45" s="207"/>
      <c r="R45" s="124"/>
      <c r="S45" s="309">
        <f t="shared" ca="1" si="8"/>
        <v>26.95</v>
      </c>
      <c r="T45" s="309">
        <f t="shared" ca="1" si="9"/>
        <v>25.5</v>
      </c>
      <c r="U45" s="310">
        <f t="shared" ca="1" si="10"/>
        <v>1</v>
      </c>
      <c r="V45" s="310" t="b">
        <f t="shared" ca="1" si="11"/>
        <v>0</v>
      </c>
      <c r="W45" s="3" t="b">
        <f t="shared" ca="1" si="12"/>
        <v>0</v>
      </c>
      <c r="X45" s="3" t="str">
        <f t="shared" ca="1" si="13"/>
        <v/>
      </c>
      <c r="Y45" s="3" t="str">
        <f t="shared" ca="1" si="0"/>
        <v/>
      </c>
      <c r="Z45" s="3" t="str">
        <f t="shared" ca="1" si="14"/>
        <v/>
      </c>
      <c r="AA45" s="3" t="str">
        <f t="shared" ca="1" si="15"/>
        <v/>
      </c>
      <c r="AB45" s="205">
        <f t="shared" ca="1" si="16"/>
        <v>11601</v>
      </c>
      <c r="AC45" s="205">
        <f t="shared" ca="1" si="17"/>
        <v>182</v>
      </c>
      <c r="AD45" s="205">
        <f t="shared" ca="1" si="1"/>
        <v>63.741758241758241</v>
      </c>
      <c r="AE45" s="205">
        <f t="shared" ca="1" si="2"/>
        <v>13.741758241758241</v>
      </c>
      <c r="AF45" s="205">
        <f t="shared" ca="1" si="18"/>
        <v>2.7483516483516484</v>
      </c>
      <c r="AG45" s="314">
        <v>-38</v>
      </c>
      <c r="AH45" s="313">
        <f t="shared" si="19"/>
        <v>-7.6000000000000005</v>
      </c>
      <c r="AI45" s="314">
        <f t="array" aca="1" ref="AI45" ca="1">SUM((OFFSET($W$33,0,0,$A$23,1)=TRUE)*(OFFSET($AA$33,0,0,$A$23,1)=(AG45+50)))</f>
        <v>1</v>
      </c>
      <c r="AJ45" s="37" t="e">
        <f t="shared" ca="1" si="3"/>
        <v>#N/A</v>
      </c>
      <c r="AK45" s="208"/>
      <c r="AL45" s="208"/>
      <c r="AM45" s="309">
        <f t="shared" ca="1" si="20"/>
        <v>26.95</v>
      </c>
      <c r="AN45" s="309">
        <f t="shared" ca="1" si="21"/>
        <v>25.5</v>
      </c>
      <c r="AO45" s="310">
        <f t="shared" ca="1" si="30"/>
        <v>1</v>
      </c>
      <c r="AP45" s="310" t="b">
        <f t="shared" ca="1" si="23"/>
        <v>0</v>
      </c>
      <c r="AQ45" s="309">
        <f t="shared" ca="1" si="24"/>
        <v>0.76979999999999993</v>
      </c>
      <c r="AR45" s="205">
        <f t="shared" ca="1" si="4"/>
        <v>24.8902</v>
      </c>
      <c r="AS45" s="45" t="b">
        <f t="shared" ca="1" si="5"/>
        <v>0</v>
      </c>
      <c r="AT45">
        <f t="shared" ca="1" si="6"/>
        <v>8</v>
      </c>
      <c r="AU45" t="b">
        <f t="shared" ca="1" si="25"/>
        <v>0</v>
      </c>
      <c r="AV45" t="b">
        <f t="shared" ca="1" si="26"/>
        <v>0</v>
      </c>
      <c r="AW45" s="266" t="b">
        <f t="shared" ca="1" si="27"/>
        <v>0</v>
      </c>
      <c r="AX45" s="266" t="b">
        <f t="shared" ca="1" si="28"/>
        <v>1</v>
      </c>
      <c r="AY45" s="266" t="b">
        <f t="shared" ca="1" si="29"/>
        <v>0</v>
      </c>
    </row>
    <row r="46" spans="1:51" s="37" customFormat="1" x14ac:dyDescent="0.25">
      <c r="A46" s="37">
        <v>14</v>
      </c>
      <c r="B46" s="206">
        <f ca="1">OFFSET(InputPriceData!B$15,CalculationsAndCharts!$A46+$A$11,0,1,1)</f>
        <v>41992</v>
      </c>
      <c r="C46" s="207">
        <f ca="1">OFFSET(InputPriceData!G$15,CalculationsAndCharts!$A46+$A$11,IF($C$7,8,0),1,1)</f>
        <v>1007000</v>
      </c>
      <c r="D46" s="208">
        <f ca="1">OFFSET(InputPriceData!C$15,CalculationsAndCharts!$A46+$A$11,IF($C$7,8,0),1,1)</f>
        <v>26.55</v>
      </c>
      <c r="E46" s="208">
        <f ca="1">OFFSET(InputPriceData!D$15,CalculationsAndCharts!$A46+$A$11,IF($C$7,8,0),1,1)</f>
        <v>26.66</v>
      </c>
      <c r="F46" s="208">
        <f ca="1">OFFSET(InputPriceData!E$15,CalculationsAndCharts!$A46+$A$11,IF($C$7,8,0),1,1)</f>
        <v>26.27</v>
      </c>
      <c r="G46" s="208">
        <f ca="1">OFFSET(InputPriceData!F$15,CalculationsAndCharts!$A46+$A$11,IF($C$7,8,0),1,1)</f>
        <v>26.61</v>
      </c>
      <c r="H46" s="128"/>
      <c r="I46" s="128"/>
      <c r="K46" s="124"/>
      <c r="L46" s="279"/>
      <c r="M46" s="281"/>
      <c r="N46" s="280"/>
      <c r="O46" s="208"/>
      <c r="P46" s="208"/>
      <c r="Q46" s="207"/>
      <c r="R46" s="124"/>
      <c r="S46" s="309">
        <f t="shared" ca="1" si="8"/>
        <v>26.61</v>
      </c>
      <c r="T46" s="309">
        <f t="shared" ca="1" si="9"/>
        <v>25.5</v>
      </c>
      <c r="U46" s="310">
        <f t="shared" ca="1" si="10"/>
        <v>1</v>
      </c>
      <c r="V46" s="310" t="b">
        <f t="shared" ca="1" si="11"/>
        <v>0</v>
      </c>
      <c r="W46" s="3" t="b">
        <f t="shared" ca="1" si="12"/>
        <v>0</v>
      </c>
      <c r="X46" s="3" t="str">
        <f t="shared" ca="1" si="13"/>
        <v/>
      </c>
      <c r="Y46" s="3" t="str">
        <f t="shared" ca="1" si="0"/>
        <v/>
      </c>
      <c r="Z46" s="3" t="str">
        <f t="shared" ca="1" si="14"/>
        <v/>
      </c>
      <c r="AA46" s="3" t="str">
        <f t="shared" ca="1" si="15"/>
        <v/>
      </c>
      <c r="AB46" s="205">
        <f t="shared" ca="1" si="16"/>
        <v>11601</v>
      </c>
      <c r="AC46" s="205">
        <f t="shared" ca="1" si="17"/>
        <v>182</v>
      </c>
      <c r="AD46" s="205">
        <f t="shared" ca="1" si="1"/>
        <v>63.741758241758241</v>
      </c>
      <c r="AE46" s="205">
        <f t="shared" ca="1" si="2"/>
        <v>13.741758241758241</v>
      </c>
      <c r="AF46" s="205">
        <f t="shared" ca="1" si="18"/>
        <v>2.7483516483516484</v>
      </c>
      <c r="AG46" s="314">
        <v>-37</v>
      </c>
      <c r="AH46" s="313">
        <f t="shared" si="19"/>
        <v>-7.4</v>
      </c>
      <c r="AI46" s="314">
        <f t="array" aca="1" ref="AI46" ca="1">SUM((OFFSET($W$33,0,0,$A$23,1)=TRUE)*(OFFSET($AA$33,0,0,$A$23,1)=(AG46+50)))</f>
        <v>0</v>
      </c>
      <c r="AJ46" s="37" t="e">
        <f t="shared" ca="1" si="3"/>
        <v>#N/A</v>
      </c>
      <c r="AK46" s="208"/>
      <c r="AL46" s="208"/>
      <c r="AM46" s="309">
        <f t="shared" ca="1" si="20"/>
        <v>26.61</v>
      </c>
      <c r="AN46" s="309">
        <f t="shared" ca="1" si="21"/>
        <v>25.5</v>
      </c>
      <c r="AO46" s="310">
        <f t="shared" ca="1" si="30"/>
        <v>1</v>
      </c>
      <c r="AP46" s="310" t="b">
        <f t="shared" ca="1" si="23"/>
        <v>0</v>
      </c>
      <c r="AQ46" s="309">
        <f t="shared" ca="1" si="24"/>
        <v>0.76979999999999993</v>
      </c>
      <c r="AR46" s="205">
        <f t="shared" ca="1" si="4"/>
        <v>24.8902</v>
      </c>
      <c r="AS46" s="45" t="b">
        <f t="shared" ca="1" si="5"/>
        <v>0</v>
      </c>
      <c r="AT46">
        <f t="shared" ca="1" si="6"/>
        <v>7</v>
      </c>
      <c r="AU46" t="b">
        <f t="shared" ca="1" si="25"/>
        <v>0</v>
      </c>
      <c r="AV46" t="b">
        <f t="shared" ca="1" si="26"/>
        <v>0</v>
      </c>
      <c r="AW46" s="266" t="b">
        <f t="shared" ca="1" si="27"/>
        <v>0</v>
      </c>
      <c r="AX46" s="266" t="b">
        <f t="shared" ca="1" si="28"/>
        <v>1</v>
      </c>
      <c r="AY46" s="266" t="b">
        <f t="shared" ca="1" si="29"/>
        <v>0</v>
      </c>
    </row>
    <row r="47" spans="1:51" s="37" customFormat="1" x14ac:dyDescent="0.25">
      <c r="A47" s="37">
        <v>15</v>
      </c>
      <c r="B47" s="206">
        <f ca="1">OFFSET(InputPriceData!B$15,CalculationsAndCharts!$A47+$A$11,0,1,1)</f>
        <v>41991</v>
      </c>
      <c r="C47" s="207">
        <f ca="1">OFFSET(InputPriceData!G$15,CalculationsAndCharts!$A47+$A$11,IF($C$7,8,0),1,1)</f>
        <v>257000</v>
      </c>
      <c r="D47" s="208">
        <f ca="1">OFFSET(InputPriceData!C$15,CalculationsAndCharts!$A47+$A$11,IF($C$7,8,0),1,1)</f>
        <v>26.63</v>
      </c>
      <c r="E47" s="208">
        <f ca="1">OFFSET(InputPriceData!D$15,CalculationsAndCharts!$A47+$A$11,IF($C$7,8,0),1,1)</f>
        <v>26.7</v>
      </c>
      <c r="F47" s="208">
        <f ca="1">OFFSET(InputPriceData!E$15,CalculationsAndCharts!$A47+$A$11,IF($C$7,8,0),1,1)</f>
        <v>26.21</v>
      </c>
      <c r="G47" s="208">
        <f ca="1">OFFSET(InputPriceData!F$15,CalculationsAndCharts!$A47+$A$11,IF($C$7,8,0),1,1)</f>
        <v>26.61</v>
      </c>
      <c r="H47" s="128"/>
      <c r="I47" s="128"/>
      <c r="K47" s="124"/>
      <c r="L47" s="279"/>
      <c r="M47" s="281"/>
      <c r="N47" s="280"/>
      <c r="O47" s="208"/>
      <c r="P47" s="208"/>
      <c r="Q47" s="207"/>
      <c r="S47" s="309">
        <f t="shared" ca="1" si="8"/>
        <v>26.61</v>
      </c>
      <c r="T47" s="309">
        <f t="shared" ca="1" si="9"/>
        <v>25.5</v>
      </c>
      <c r="U47" s="310">
        <f t="shared" ca="1" si="10"/>
        <v>1</v>
      </c>
      <c r="V47" s="310" t="b">
        <f t="shared" ca="1" si="11"/>
        <v>0</v>
      </c>
      <c r="W47" s="3" t="b">
        <f t="shared" ca="1" si="12"/>
        <v>0</v>
      </c>
      <c r="X47" s="3" t="str">
        <f t="shared" ca="1" si="13"/>
        <v/>
      </c>
      <c r="Y47" s="3" t="str">
        <f t="shared" ca="1" si="0"/>
        <v/>
      </c>
      <c r="Z47" s="3" t="str">
        <f t="shared" ca="1" si="14"/>
        <v/>
      </c>
      <c r="AA47" s="3" t="str">
        <f t="shared" ca="1" si="15"/>
        <v/>
      </c>
      <c r="AB47" s="205">
        <f t="shared" ca="1" si="16"/>
        <v>11601</v>
      </c>
      <c r="AC47" s="205">
        <f t="shared" ca="1" si="17"/>
        <v>182</v>
      </c>
      <c r="AD47" s="205">
        <f t="shared" ca="1" si="1"/>
        <v>63.741758241758241</v>
      </c>
      <c r="AE47" s="205">
        <f t="shared" ca="1" si="2"/>
        <v>13.741758241758241</v>
      </c>
      <c r="AF47" s="205">
        <f t="shared" ca="1" si="18"/>
        <v>2.7483516483516484</v>
      </c>
      <c r="AG47" s="314">
        <v>-36</v>
      </c>
      <c r="AH47" s="313">
        <f t="shared" si="19"/>
        <v>-7.2</v>
      </c>
      <c r="AI47" s="314">
        <f t="array" aca="1" ref="AI47" ca="1">SUM((OFFSET($W$33,0,0,$A$23,1)=TRUE)*(OFFSET($AA$33,0,0,$A$23,1)=(AG47+50)))</f>
        <v>0</v>
      </c>
      <c r="AJ47" s="37" t="e">
        <f t="shared" ca="1" si="3"/>
        <v>#N/A</v>
      </c>
      <c r="AK47" s="208"/>
      <c r="AL47" s="208"/>
      <c r="AM47" s="309">
        <f t="shared" ca="1" si="20"/>
        <v>26.61</v>
      </c>
      <c r="AN47" s="309">
        <f t="shared" ca="1" si="21"/>
        <v>25.5</v>
      </c>
      <c r="AO47" s="310">
        <f t="shared" ca="1" si="30"/>
        <v>1</v>
      </c>
      <c r="AP47" s="310" t="b">
        <f t="shared" ca="1" si="23"/>
        <v>0</v>
      </c>
      <c r="AQ47" s="309">
        <f t="shared" ca="1" si="24"/>
        <v>0.76979999999999993</v>
      </c>
      <c r="AR47" s="205">
        <f t="shared" ca="1" si="4"/>
        <v>24.8902</v>
      </c>
      <c r="AS47" s="45" t="b">
        <f t="shared" ca="1" si="5"/>
        <v>0</v>
      </c>
      <c r="AT47">
        <f t="shared" ca="1" si="6"/>
        <v>6</v>
      </c>
      <c r="AU47" t="b">
        <f t="shared" ca="1" si="25"/>
        <v>0</v>
      </c>
      <c r="AV47" t="b">
        <f t="shared" ca="1" si="26"/>
        <v>0</v>
      </c>
      <c r="AW47" s="266" t="b">
        <f t="shared" ca="1" si="27"/>
        <v>0</v>
      </c>
      <c r="AX47" s="266" t="b">
        <f t="shared" ca="1" si="28"/>
        <v>1</v>
      </c>
      <c r="AY47" s="266" t="b">
        <f t="shared" ca="1" si="29"/>
        <v>0</v>
      </c>
    </row>
    <row r="48" spans="1:51" s="37" customFormat="1" x14ac:dyDescent="0.25">
      <c r="A48" s="37">
        <v>16</v>
      </c>
      <c r="B48" s="206">
        <f ca="1">OFFSET(InputPriceData!B$15,CalculationsAndCharts!$A48+$A$11,0,1,1)</f>
        <v>41990</v>
      </c>
      <c r="C48" s="207">
        <f ca="1">OFFSET(InputPriceData!G$15,CalculationsAndCharts!$A48+$A$11,IF($C$7,8,0),1,1)</f>
        <v>519400</v>
      </c>
      <c r="D48" s="208">
        <f ca="1">OFFSET(InputPriceData!C$15,CalculationsAndCharts!$A48+$A$11,IF($C$7,8,0),1,1)</f>
        <v>25.98</v>
      </c>
      <c r="E48" s="208">
        <f ca="1">OFFSET(InputPriceData!D$15,CalculationsAndCharts!$A48+$A$11,IF($C$7,8,0),1,1)</f>
        <v>26.32</v>
      </c>
      <c r="F48" s="208">
        <f ca="1">OFFSET(InputPriceData!E$15,CalculationsAndCharts!$A48+$A$11,IF($C$7,8,0),1,1)</f>
        <v>25.28</v>
      </c>
      <c r="G48" s="208">
        <f ca="1">OFFSET(InputPriceData!F$15,CalculationsAndCharts!$A48+$A$11,IF($C$7,8,0),1,1)</f>
        <v>26.25</v>
      </c>
      <c r="H48" s="128"/>
      <c r="I48" s="128"/>
      <c r="K48" s="124"/>
      <c r="L48" s="279"/>
      <c r="M48" s="281"/>
      <c r="N48" s="280"/>
      <c r="O48" s="208"/>
      <c r="P48" s="208"/>
      <c r="Q48" s="207"/>
      <c r="S48" s="309">
        <f t="shared" ca="1" si="8"/>
        <v>26.53</v>
      </c>
      <c r="T48" s="309">
        <f t="shared" ca="1" si="9"/>
        <v>25.5</v>
      </c>
      <c r="U48" s="310">
        <f t="shared" ca="1" si="10"/>
        <v>0.72815533980582448</v>
      </c>
      <c r="V48" s="310" t="b">
        <f t="shared" ca="1" si="11"/>
        <v>0</v>
      </c>
      <c r="W48" s="3" t="b">
        <f t="shared" ca="1" si="12"/>
        <v>0</v>
      </c>
      <c r="X48" s="3" t="str">
        <f t="shared" ca="1" si="13"/>
        <v/>
      </c>
      <c r="Y48" s="3" t="str">
        <f t="shared" ca="1" si="0"/>
        <v/>
      </c>
      <c r="Z48" s="3" t="str">
        <f t="shared" ca="1" si="14"/>
        <v/>
      </c>
      <c r="AA48" s="3" t="str">
        <f t="shared" ca="1" si="15"/>
        <v/>
      </c>
      <c r="AB48" s="205">
        <f t="shared" ca="1" si="16"/>
        <v>11601</v>
      </c>
      <c r="AC48" s="205">
        <f t="shared" ca="1" si="17"/>
        <v>182</v>
      </c>
      <c r="AD48" s="205">
        <f t="shared" ca="1" si="1"/>
        <v>63.741758241758241</v>
      </c>
      <c r="AE48" s="205">
        <f t="shared" ca="1" si="2"/>
        <v>13.741758241758241</v>
      </c>
      <c r="AF48" s="205">
        <f t="shared" ca="1" si="18"/>
        <v>2.7483516483516484</v>
      </c>
      <c r="AG48" s="314">
        <v>-35</v>
      </c>
      <c r="AH48" s="313">
        <f t="shared" si="19"/>
        <v>-7</v>
      </c>
      <c r="AI48" s="314">
        <f t="array" aca="1" ref="AI48" ca="1">SUM((OFFSET($W$33,0,0,$A$23,1)=TRUE)*(OFFSET($AA$33,0,0,$A$23,1)=(AG48+50)))</f>
        <v>1</v>
      </c>
      <c r="AJ48" s="37" t="e">
        <f t="shared" ca="1" si="3"/>
        <v>#N/A</v>
      </c>
      <c r="AK48" s="208"/>
      <c r="AL48" s="208"/>
      <c r="AM48" s="309">
        <f t="shared" ca="1" si="20"/>
        <v>26.53</v>
      </c>
      <c r="AN48" s="309">
        <f t="shared" ca="1" si="21"/>
        <v>25.5</v>
      </c>
      <c r="AO48" s="310">
        <f t="shared" ca="1" si="30"/>
        <v>0.72815533980582448</v>
      </c>
      <c r="AP48" s="310" t="b">
        <f t="shared" ca="1" si="23"/>
        <v>0</v>
      </c>
      <c r="AQ48" s="309">
        <f t="shared" ca="1" si="24"/>
        <v>0.76979999999999993</v>
      </c>
      <c r="AR48" s="205">
        <f t="shared" ca="1" si="4"/>
        <v>24.8902</v>
      </c>
      <c r="AS48" s="45" t="b">
        <f t="shared" ca="1" si="5"/>
        <v>0</v>
      </c>
      <c r="AT48">
        <f t="shared" ca="1" si="6"/>
        <v>5</v>
      </c>
      <c r="AU48" t="b">
        <f t="shared" ca="1" si="25"/>
        <v>0</v>
      </c>
      <c r="AV48" t="b">
        <f t="shared" ca="1" si="26"/>
        <v>0</v>
      </c>
      <c r="AW48" s="266" t="b">
        <f t="shared" ca="1" si="27"/>
        <v>0</v>
      </c>
      <c r="AX48" s="266" t="b">
        <f t="shared" ca="1" si="28"/>
        <v>1</v>
      </c>
      <c r="AY48" s="266" t="b">
        <f t="shared" ca="1" si="29"/>
        <v>0</v>
      </c>
    </row>
    <row r="49" spans="1:51" s="37" customFormat="1" x14ac:dyDescent="0.25">
      <c r="A49" s="37">
        <v>17</v>
      </c>
      <c r="B49" s="206">
        <f ca="1">OFFSET(InputPriceData!B$15,CalculationsAndCharts!$A49+$A$11,0,1,1)</f>
        <v>41989</v>
      </c>
      <c r="C49" s="207">
        <f ca="1">OFFSET(InputPriceData!G$15,CalculationsAndCharts!$A49+$A$11,IF($C$7,8,0),1,1)</f>
        <v>343000</v>
      </c>
      <c r="D49" s="208">
        <f ca="1">OFFSET(InputPriceData!C$15,CalculationsAndCharts!$A49+$A$11,IF($C$7,8,0),1,1)</f>
        <v>26.05</v>
      </c>
      <c r="E49" s="208">
        <f ca="1">OFFSET(InputPriceData!D$15,CalculationsAndCharts!$A49+$A$11,IF($C$7,8,0),1,1)</f>
        <v>26.35</v>
      </c>
      <c r="F49" s="208">
        <f ca="1">OFFSET(InputPriceData!E$15,CalculationsAndCharts!$A49+$A$11,IF($C$7,8,0),1,1)</f>
        <v>25.82</v>
      </c>
      <c r="G49" s="208">
        <f ca="1">OFFSET(InputPriceData!F$15,CalculationsAndCharts!$A49+$A$11,IF($C$7,8,0),1,1)</f>
        <v>25.98</v>
      </c>
      <c r="H49" s="128"/>
      <c r="I49" s="128"/>
      <c r="K49" s="124"/>
      <c r="L49" s="279"/>
      <c r="M49" s="281"/>
      <c r="N49" s="280"/>
      <c r="O49" s="208"/>
      <c r="P49" s="208"/>
      <c r="Q49" s="207"/>
      <c r="S49" s="309">
        <f t="shared" ca="1" si="8"/>
        <v>26.53</v>
      </c>
      <c r="T49" s="309">
        <f t="shared" ca="1" si="9"/>
        <v>25.5</v>
      </c>
      <c r="U49" s="310">
        <f t="shared" ca="1" si="10"/>
        <v>0.46601941747572806</v>
      </c>
      <c r="V49" s="310" t="b">
        <f t="shared" ca="1" si="11"/>
        <v>0</v>
      </c>
      <c r="W49" s="3" t="b">
        <f t="shared" ca="1" si="12"/>
        <v>0</v>
      </c>
      <c r="X49" s="3" t="str">
        <f t="shared" ca="1" si="13"/>
        <v/>
      </c>
      <c r="Y49" s="3" t="str">
        <f t="shared" ca="1" si="0"/>
        <v/>
      </c>
      <c r="Z49" s="3" t="str">
        <f t="shared" ca="1" si="14"/>
        <v/>
      </c>
      <c r="AA49" s="3" t="str">
        <f t="shared" ca="1" si="15"/>
        <v/>
      </c>
      <c r="AB49" s="205">
        <f t="shared" ca="1" si="16"/>
        <v>11601</v>
      </c>
      <c r="AC49" s="205">
        <f t="shared" ca="1" si="17"/>
        <v>182</v>
      </c>
      <c r="AD49" s="205">
        <f t="shared" ca="1" si="1"/>
        <v>63.741758241758241</v>
      </c>
      <c r="AE49" s="205">
        <f t="shared" ca="1" si="2"/>
        <v>13.741758241758241</v>
      </c>
      <c r="AF49" s="205">
        <f t="shared" ca="1" si="18"/>
        <v>2.7483516483516484</v>
      </c>
      <c r="AG49" s="314">
        <v>-34</v>
      </c>
      <c r="AH49" s="313">
        <f t="shared" si="19"/>
        <v>-6.8000000000000007</v>
      </c>
      <c r="AI49" s="314">
        <f t="array" aca="1" ref="AI49" ca="1">SUM((OFFSET($W$33,0,0,$A$23,1)=TRUE)*(OFFSET($AA$33,0,0,$A$23,1)=(AG49+50)))</f>
        <v>1</v>
      </c>
      <c r="AJ49" s="37" t="e">
        <f t="shared" ca="1" si="3"/>
        <v>#N/A</v>
      </c>
      <c r="AK49" s="208"/>
      <c r="AL49" s="208"/>
      <c r="AM49" s="309">
        <f t="shared" ca="1" si="20"/>
        <v>26.53</v>
      </c>
      <c r="AN49" s="309">
        <f t="shared" ca="1" si="21"/>
        <v>25.5</v>
      </c>
      <c r="AO49" s="310">
        <f t="shared" ca="1" si="30"/>
        <v>0.46601941747572806</v>
      </c>
      <c r="AP49" s="310" t="b">
        <f t="shared" ca="1" si="23"/>
        <v>0</v>
      </c>
      <c r="AQ49" s="309">
        <f t="shared" ca="1" si="24"/>
        <v>0.76979999999999993</v>
      </c>
      <c r="AR49" s="205">
        <f t="shared" ca="1" si="4"/>
        <v>24.8902</v>
      </c>
      <c r="AS49" s="45" t="b">
        <f t="shared" ca="1" si="5"/>
        <v>0</v>
      </c>
      <c r="AT49">
        <f t="shared" ca="1" si="6"/>
        <v>4</v>
      </c>
      <c r="AU49" t="b">
        <f t="shared" ca="1" si="25"/>
        <v>0</v>
      </c>
      <c r="AV49" t="b">
        <f t="shared" ca="1" si="26"/>
        <v>0</v>
      </c>
      <c r="AW49" s="266" t="b">
        <f t="shared" ca="1" si="27"/>
        <v>0</v>
      </c>
      <c r="AX49" s="266" t="b">
        <f t="shared" ca="1" si="28"/>
        <v>1</v>
      </c>
      <c r="AY49" s="266" t="b">
        <f t="shared" ca="1" si="29"/>
        <v>0</v>
      </c>
    </row>
    <row r="50" spans="1:51" s="37" customFormat="1" x14ac:dyDescent="0.25">
      <c r="A50" s="37">
        <v>18</v>
      </c>
      <c r="B50" s="206">
        <f ca="1">OFFSET(InputPriceData!B$15,CalculationsAndCharts!$A50+$A$11,0,1,1)</f>
        <v>41988</v>
      </c>
      <c r="C50" s="207">
        <f ca="1">OFFSET(InputPriceData!G$15,CalculationsAndCharts!$A50+$A$11,IF($C$7,8,0),1,1)</f>
        <v>517300</v>
      </c>
      <c r="D50" s="208">
        <f ca="1">OFFSET(InputPriceData!C$15,CalculationsAndCharts!$A50+$A$11,IF($C$7,8,0),1,1)</f>
        <v>25.98</v>
      </c>
      <c r="E50" s="208">
        <f ca="1">OFFSET(InputPriceData!D$15,CalculationsAndCharts!$A50+$A$11,IF($C$7,8,0),1,1)</f>
        <v>26.59</v>
      </c>
      <c r="F50" s="208">
        <f ca="1">OFFSET(InputPriceData!E$15,CalculationsAndCharts!$A50+$A$11,IF($C$7,8,0),1,1)</f>
        <v>25.74</v>
      </c>
      <c r="G50" s="208">
        <f ca="1">OFFSET(InputPriceData!F$15,CalculationsAndCharts!$A50+$A$11,IF($C$7,8,0),1,1)</f>
        <v>26.12</v>
      </c>
      <c r="H50" s="128"/>
      <c r="I50" s="128"/>
      <c r="K50" s="124"/>
      <c r="L50" s="279"/>
      <c r="M50" s="281"/>
      <c r="N50" s="280"/>
      <c r="O50" s="208"/>
      <c r="P50" s="208"/>
      <c r="Q50" s="207"/>
      <c r="S50" s="309">
        <f t="shared" ca="1" si="8"/>
        <v>26.53</v>
      </c>
      <c r="T50" s="309">
        <f t="shared" ca="1" si="9"/>
        <v>25.5</v>
      </c>
      <c r="U50" s="310">
        <f t="shared" ca="1" si="10"/>
        <v>0.60194174757281582</v>
      </c>
      <c r="V50" s="310" t="b">
        <f t="shared" ca="1" si="11"/>
        <v>0</v>
      </c>
      <c r="W50" s="3" t="b">
        <f t="shared" ca="1" si="12"/>
        <v>0</v>
      </c>
      <c r="X50" s="3" t="str">
        <f t="shared" ca="1" si="13"/>
        <v/>
      </c>
      <c r="Y50" s="3" t="str">
        <f t="shared" ca="1" si="0"/>
        <v/>
      </c>
      <c r="Z50" s="3" t="str">
        <f t="shared" ca="1" si="14"/>
        <v/>
      </c>
      <c r="AA50" s="3" t="str">
        <f t="shared" ca="1" si="15"/>
        <v/>
      </c>
      <c r="AB50" s="205">
        <f t="shared" ca="1" si="16"/>
        <v>11601</v>
      </c>
      <c r="AC50" s="205">
        <f t="shared" ca="1" si="17"/>
        <v>182</v>
      </c>
      <c r="AD50" s="205">
        <f t="shared" ca="1" si="1"/>
        <v>63.741758241758241</v>
      </c>
      <c r="AE50" s="205">
        <f t="shared" ca="1" si="2"/>
        <v>13.741758241758241</v>
      </c>
      <c r="AF50" s="205">
        <f t="shared" ca="1" si="18"/>
        <v>2.7483516483516484</v>
      </c>
      <c r="AG50" s="314">
        <v>-33</v>
      </c>
      <c r="AH50" s="313">
        <f t="shared" si="19"/>
        <v>-6.6000000000000005</v>
      </c>
      <c r="AI50" s="314">
        <f t="array" aca="1" ref="AI50" ca="1">SUM((OFFSET($W$33,0,0,$A$23,1)=TRUE)*(OFFSET($AA$33,0,0,$A$23,1)=(AG50+50)))</f>
        <v>1</v>
      </c>
      <c r="AJ50" s="37" t="e">
        <f t="shared" ca="1" si="3"/>
        <v>#N/A</v>
      </c>
      <c r="AK50" s="208"/>
      <c r="AL50" s="208"/>
      <c r="AM50" s="309">
        <f t="shared" ca="1" si="20"/>
        <v>26.53</v>
      </c>
      <c r="AN50" s="309">
        <f t="shared" ca="1" si="21"/>
        <v>25.5</v>
      </c>
      <c r="AO50" s="310">
        <f t="shared" ca="1" si="30"/>
        <v>0.60194174757281582</v>
      </c>
      <c r="AP50" s="310" t="b">
        <f t="shared" ca="1" si="23"/>
        <v>0</v>
      </c>
      <c r="AQ50" s="309">
        <f t="shared" ca="1" si="24"/>
        <v>0.76979999999999993</v>
      </c>
      <c r="AR50" s="205">
        <f t="shared" ca="1" si="4"/>
        <v>24.8902</v>
      </c>
      <c r="AS50" s="45" t="b">
        <f t="shared" ca="1" si="5"/>
        <v>0</v>
      </c>
      <c r="AT50">
        <f t="shared" ca="1" si="6"/>
        <v>3</v>
      </c>
      <c r="AU50" t="b">
        <f t="shared" ca="1" si="25"/>
        <v>0</v>
      </c>
      <c r="AV50" t="b">
        <f t="shared" ca="1" si="26"/>
        <v>0</v>
      </c>
      <c r="AW50" s="266" t="b">
        <f t="shared" ca="1" si="27"/>
        <v>0</v>
      </c>
      <c r="AX50" s="266" t="b">
        <f t="shared" ca="1" si="28"/>
        <v>1</v>
      </c>
      <c r="AY50" s="266" t="b">
        <f t="shared" ca="1" si="29"/>
        <v>0</v>
      </c>
    </row>
    <row r="51" spans="1:51" s="37" customFormat="1" x14ac:dyDescent="0.25">
      <c r="A51" s="37">
        <v>19</v>
      </c>
      <c r="B51" s="206">
        <f ca="1">OFFSET(InputPriceData!B$15,CalculationsAndCharts!$A51+$A$11,0,1,1)</f>
        <v>41985</v>
      </c>
      <c r="C51" s="207">
        <f ca="1">OFFSET(InputPriceData!G$15,CalculationsAndCharts!$A51+$A$11,IF($C$7,8,0),1,1)</f>
        <v>270700</v>
      </c>
      <c r="D51" s="208">
        <f ca="1">OFFSET(InputPriceData!C$15,CalculationsAndCharts!$A51+$A$11,IF($C$7,8,0),1,1)</f>
        <v>25.23</v>
      </c>
      <c r="E51" s="208">
        <f ca="1">OFFSET(InputPriceData!D$15,CalculationsAndCharts!$A51+$A$11,IF($C$7,8,0),1,1)</f>
        <v>26</v>
      </c>
      <c r="F51" s="208">
        <f ca="1">OFFSET(InputPriceData!E$15,CalculationsAndCharts!$A51+$A$11,IF($C$7,8,0),1,1)</f>
        <v>25</v>
      </c>
      <c r="G51" s="208">
        <f ca="1">OFFSET(InputPriceData!F$15,CalculationsAndCharts!$A51+$A$11,IF($C$7,8,0),1,1)</f>
        <v>25.78</v>
      </c>
      <c r="H51" s="128"/>
      <c r="I51" s="128"/>
      <c r="K51" s="124"/>
      <c r="L51" s="279"/>
      <c r="M51" s="281"/>
      <c r="N51" s="280"/>
      <c r="O51" s="208"/>
      <c r="P51" s="208"/>
      <c r="Q51" s="207"/>
      <c r="S51" s="309">
        <f t="shared" ca="1" si="8"/>
        <v>26.53</v>
      </c>
      <c r="T51" s="309">
        <f t="shared" ca="1" si="9"/>
        <v>25.5</v>
      </c>
      <c r="U51" s="310">
        <f t="shared" ca="1" si="10"/>
        <v>0.27184466019417558</v>
      </c>
      <c r="V51" s="310" t="b">
        <f t="shared" ca="1" si="11"/>
        <v>0</v>
      </c>
      <c r="W51" s="3" t="b">
        <f t="shared" ca="1" si="12"/>
        <v>0</v>
      </c>
      <c r="X51" s="3" t="str">
        <f t="shared" ca="1" si="13"/>
        <v/>
      </c>
      <c r="Y51" s="3" t="str">
        <f t="shared" ca="1" si="0"/>
        <v/>
      </c>
      <c r="Z51" s="3" t="str">
        <f t="shared" ca="1" si="14"/>
        <v/>
      </c>
      <c r="AA51" s="3" t="str">
        <f t="shared" ca="1" si="15"/>
        <v/>
      </c>
      <c r="AB51" s="205">
        <f t="shared" ca="1" si="16"/>
        <v>11601</v>
      </c>
      <c r="AC51" s="205">
        <f t="shared" ca="1" si="17"/>
        <v>182</v>
      </c>
      <c r="AD51" s="205">
        <f t="shared" ca="1" si="1"/>
        <v>63.741758241758241</v>
      </c>
      <c r="AE51" s="205">
        <f t="shared" ca="1" si="2"/>
        <v>13.741758241758241</v>
      </c>
      <c r="AF51" s="205">
        <f t="shared" ca="1" si="18"/>
        <v>2.7483516483516484</v>
      </c>
      <c r="AG51" s="314">
        <v>-32</v>
      </c>
      <c r="AH51" s="313">
        <f t="shared" si="19"/>
        <v>-6.4</v>
      </c>
      <c r="AI51" s="314">
        <f t="array" aca="1" ref="AI51" ca="1">SUM((OFFSET($W$33,0,0,$A$23,1)=TRUE)*(OFFSET($AA$33,0,0,$A$23,1)=(AG51+50)))</f>
        <v>0</v>
      </c>
      <c r="AJ51" s="37" t="e">
        <f t="shared" ca="1" si="3"/>
        <v>#N/A</v>
      </c>
      <c r="AK51" s="208"/>
      <c r="AL51" s="208"/>
      <c r="AM51" s="309">
        <f t="shared" ca="1" si="20"/>
        <v>26.53</v>
      </c>
      <c r="AN51" s="309">
        <f t="shared" ca="1" si="21"/>
        <v>25.5</v>
      </c>
      <c r="AO51" s="310">
        <f t="shared" ca="1" si="30"/>
        <v>0.27184466019417558</v>
      </c>
      <c r="AP51" s="310" t="b">
        <f t="shared" ca="1" si="23"/>
        <v>0</v>
      </c>
      <c r="AQ51" s="309">
        <f t="shared" ca="1" si="24"/>
        <v>0.76979999999999993</v>
      </c>
      <c r="AR51" s="205">
        <f t="shared" ca="1" si="4"/>
        <v>24.8902</v>
      </c>
      <c r="AS51" s="45" t="b">
        <f t="shared" ca="1" si="5"/>
        <v>0</v>
      </c>
      <c r="AT51">
        <f t="shared" ca="1" si="6"/>
        <v>2</v>
      </c>
      <c r="AU51" t="b">
        <f t="shared" ca="1" si="25"/>
        <v>0</v>
      </c>
      <c r="AV51" t="b">
        <f t="shared" ca="1" si="26"/>
        <v>0</v>
      </c>
      <c r="AW51" s="266" t="b">
        <f t="shared" ca="1" si="27"/>
        <v>0</v>
      </c>
      <c r="AX51" s="266" t="b">
        <f t="shared" ca="1" si="28"/>
        <v>1</v>
      </c>
      <c r="AY51" s="266" t="b">
        <f t="shared" ca="1" si="29"/>
        <v>0</v>
      </c>
    </row>
    <row r="52" spans="1:51" x14ac:dyDescent="0.25">
      <c r="A52">
        <v>20</v>
      </c>
      <c r="B52" s="163">
        <f ca="1">OFFSET(InputPriceData!B$15,CalculationsAndCharts!$A52+$A$11,0,1,1)</f>
        <v>41984</v>
      </c>
      <c r="C52" s="3">
        <f ca="1">OFFSET(InputPriceData!G$15,CalculationsAndCharts!$A52+$A$11,IF($C$7,8,0),1,1)</f>
        <v>271000</v>
      </c>
      <c r="D52" s="4">
        <f ca="1">OFFSET(InputPriceData!C$15,CalculationsAndCharts!$A52+$A$11,IF($C$7,8,0),1,1)</f>
        <v>25.66</v>
      </c>
      <c r="E52" s="4">
        <f ca="1">OFFSET(InputPriceData!D$15,CalculationsAndCharts!$A52+$A$11,IF($C$7,8,0),1,1)</f>
        <v>25.95</v>
      </c>
      <c r="F52" s="4">
        <f ca="1">OFFSET(InputPriceData!E$15,CalculationsAndCharts!$A52+$A$11,IF($C$7,8,0),1,1)</f>
        <v>25.52</v>
      </c>
      <c r="G52" s="4">
        <f ca="1">OFFSET(InputPriceData!F$15,CalculationsAndCharts!$A52+$A$11,IF($C$7,8,0),1,1)</f>
        <v>25.58</v>
      </c>
      <c r="H52" s="128"/>
      <c r="I52" s="128"/>
      <c r="K52" s="124"/>
      <c r="L52" s="279"/>
      <c r="M52" s="281"/>
      <c r="N52" s="280"/>
      <c r="O52" s="4"/>
      <c r="P52" s="4"/>
      <c r="Q52" s="3"/>
      <c r="S52" s="309">
        <f t="shared" ca="1" si="8"/>
        <v>26.53</v>
      </c>
      <c r="T52" s="309">
        <f t="shared" ca="1" si="9"/>
        <v>25.5</v>
      </c>
      <c r="U52" s="310">
        <f t="shared" ca="1" si="10"/>
        <v>7.7669902912619618E-2</v>
      </c>
      <c r="V52" s="310" t="b">
        <f t="shared" ca="1" si="11"/>
        <v>1</v>
      </c>
      <c r="W52" s="3" t="b">
        <f t="shared" ca="1" si="12"/>
        <v>0</v>
      </c>
      <c r="X52" s="3" t="str">
        <f t="shared" ca="1" si="13"/>
        <v/>
      </c>
      <c r="Y52" s="3" t="str">
        <f t="shared" ca="1" si="0"/>
        <v/>
      </c>
      <c r="Z52" s="3" t="str">
        <f t="shared" ca="1" si="14"/>
        <v/>
      </c>
      <c r="AA52" s="3" t="str">
        <f t="shared" ca="1" si="15"/>
        <v/>
      </c>
      <c r="AB52" s="205">
        <f t="shared" ca="1" si="16"/>
        <v>11601</v>
      </c>
      <c r="AC52" s="205">
        <f t="shared" ca="1" si="17"/>
        <v>182</v>
      </c>
      <c r="AD52" s="205">
        <f t="shared" ca="1" si="1"/>
        <v>63.741758241758241</v>
      </c>
      <c r="AE52" s="205">
        <f t="shared" ca="1" si="2"/>
        <v>13.741758241758241</v>
      </c>
      <c r="AF52" s="205">
        <f t="shared" ca="1" si="18"/>
        <v>2.7483516483516484</v>
      </c>
      <c r="AG52" s="314">
        <v>-31</v>
      </c>
      <c r="AH52" s="313">
        <f t="shared" si="19"/>
        <v>-6.2</v>
      </c>
      <c r="AI52" s="314">
        <f t="array" aca="1" ref="AI52" ca="1">SUM((OFFSET($W$33,0,0,$A$23,1)=TRUE)*(OFFSET($AA$33,0,0,$A$23,1)=(AG52+50)))</f>
        <v>0</v>
      </c>
      <c r="AJ52" s="37" t="e">
        <f t="shared" ca="1" si="3"/>
        <v>#N/A</v>
      </c>
      <c r="AK52" s="4"/>
      <c r="AL52" s="4"/>
      <c r="AM52" s="309">
        <f t="shared" ca="1" si="20"/>
        <v>26.53</v>
      </c>
      <c r="AN52" s="309">
        <f t="shared" ca="1" si="21"/>
        <v>25.5</v>
      </c>
      <c r="AO52" s="310">
        <f t="shared" ca="1" si="30"/>
        <v>7.7669902912619618E-2</v>
      </c>
      <c r="AP52" s="310" t="b">
        <f t="shared" ca="1" si="23"/>
        <v>0</v>
      </c>
      <c r="AQ52" s="309">
        <f t="shared" ca="1" si="24"/>
        <v>0.76979999999999993</v>
      </c>
      <c r="AR52" s="205">
        <f t="shared" ca="1" si="4"/>
        <v>24.8902</v>
      </c>
      <c r="AS52" s="45" t="b">
        <f t="shared" ca="1" si="5"/>
        <v>0</v>
      </c>
      <c r="AT52">
        <f t="shared" ca="1" si="6"/>
        <v>1</v>
      </c>
      <c r="AU52" t="b">
        <f t="shared" ca="1" si="25"/>
        <v>0</v>
      </c>
      <c r="AV52" t="b">
        <f t="shared" ca="1" si="26"/>
        <v>0</v>
      </c>
      <c r="AW52" s="266" t="b">
        <f t="shared" ca="1" si="27"/>
        <v>1</v>
      </c>
      <c r="AX52" s="266" t="b">
        <f t="shared" ca="1" si="28"/>
        <v>1</v>
      </c>
      <c r="AY52" s="266" t="b">
        <f t="shared" ca="1" si="29"/>
        <v>0</v>
      </c>
    </row>
    <row r="53" spans="1:51" x14ac:dyDescent="0.25">
      <c r="A53">
        <v>21</v>
      </c>
      <c r="B53" s="163">
        <f ca="1">OFFSET(InputPriceData!B$15,CalculationsAndCharts!$A53+$A$11,0,1,1)</f>
        <v>41983</v>
      </c>
      <c r="C53" s="3">
        <f ca="1">OFFSET(InputPriceData!G$15,CalculationsAndCharts!$A53+$A$11,IF($C$7,8,0),1,1)</f>
        <v>390200</v>
      </c>
      <c r="D53" s="4">
        <f ca="1">OFFSET(InputPriceData!C$15,CalculationsAndCharts!$A53+$A$11,IF($C$7,8,0),1,1)</f>
        <v>25.98</v>
      </c>
      <c r="E53" s="4">
        <f ca="1">OFFSET(InputPriceData!D$15,CalculationsAndCharts!$A53+$A$11,IF($C$7,8,0),1,1)</f>
        <v>25.98</v>
      </c>
      <c r="F53" s="4">
        <f ca="1">OFFSET(InputPriceData!E$15,CalculationsAndCharts!$A53+$A$11,IF($C$7,8,0),1,1)</f>
        <v>25.46</v>
      </c>
      <c r="G53" s="4">
        <f ca="1">OFFSET(InputPriceData!F$15,CalculationsAndCharts!$A53+$A$11,IF($C$7,8,0),1,1)</f>
        <v>25.5</v>
      </c>
      <c r="H53" s="128"/>
      <c r="I53" s="128"/>
      <c r="K53" s="124"/>
      <c r="L53" s="279"/>
      <c r="M53" s="281"/>
      <c r="N53" s="280"/>
      <c r="O53" s="4"/>
      <c r="P53" s="4"/>
      <c r="Q53" s="3"/>
      <c r="S53" s="309">
        <f t="shared" ca="1" si="8"/>
        <v>26.53</v>
      </c>
      <c r="T53" s="309">
        <f t="shared" ca="1" si="9"/>
        <v>25.3</v>
      </c>
      <c r="U53" s="310">
        <f t="shared" ca="1" si="10"/>
        <v>0.16260162601625952</v>
      </c>
      <c r="V53" s="310" t="b">
        <f t="shared" ca="1" si="11"/>
        <v>0</v>
      </c>
      <c r="W53" s="3" t="b">
        <f t="shared" ca="1" si="12"/>
        <v>0</v>
      </c>
      <c r="X53" s="3" t="str">
        <f t="shared" ca="1" si="13"/>
        <v/>
      </c>
      <c r="Y53" s="3" t="str">
        <f t="shared" ca="1" si="0"/>
        <v/>
      </c>
      <c r="Z53" s="3" t="str">
        <f t="shared" ca="1" si="14"/>
        <v/>
      </c>
      <c r="AA53" s="3" t="str">
        <f t="shared" ca="1" si="15"/>
        <v/>
      </c>
      <c r="AB53" s="205">
        <f t="shared" ca="1" si="16"/>
        <v>11601</v>
      </c>
      <c r="AC53" s="205">
        <f t="shared" ca="1" si="17"/>
        <v>182</v>
      </c>
      <c r="AD53" s="205">
        <f t="shared" ca="1" si="1"/>
        <v>63.741758241758241</v>
      </c>
      <c r="AE53" s="205">
        <f t="shared" ca="1" si="2"/>
        <v>13.741758241758241</v>
      </c>
      <c r="AF53" s="205">
        <f t="shared" ca="1" si="18"/>
        <v>2.7483516483516484</v>
      </c>
      <c r="AG53" s="314">
        <v>-30</v>
      </c>
      <c r="AH53" s="313">
        <f t="shared" si="19"/>
        <v>-6</v>
      </c>
      <c r="AI53" s="314">
        <f t="array" aca="1" ref="AI53" ca="1">SUM((OFFSET($W$33,0,0,$A$23,1)=TRUE)*(OFFSET($AA$33,0,0,$A$23,1)=(AG53+50)))</f>
        <v>0</v>
      </c>
      <c r="AJ53" s="37" t="e">
        <f t="shared" ca="1" si="3"/>
        <v>#N/A</v>
      </c>
      <c r="AK53" s="4"/>
      <c r="AL53" s="4"/>
      <c r="AM53" s="309">
        <f t="shared" ca="1" si="20"/>
        <v>26.53</v>
      </c>
      <c r="AN53" s="309">
        <f t="shared" ca="1" si="21"/>
        <v>25.5</v>
      </c>
      <c r="AO53" s="310">
        <f t="shared" ca="1" si="30"/>
        <v>0</v>
      </c>
      <c r="AP53" s="310" t="b">
        <f t="shared" ca="1" si="23"/>
        <v>1</v>
      </c>
      <c r="AQ53" s="309">
        <f t="shared" ca="1" si="24"/>
        <v>0</v>
      </c>
      <c r="AR53" s="205">
        <f t="shared" ca="1" si="4"/>
        <v>0</v>
      </c>
      <c r="AS53" s="45" t="b">
        <f t="shared" ca="1" si="5"/>
        <v>0</v>
      </c>
      <c r="AT53">
        <f t="shared" ca="1" si="6"/>
        <v>0</v>
      </c>
      <c r="AU53" t="b">
        <f t="shared" ca="1" si="25"/>
        <v>0</v>
      </c>
      <c r="AV53" t="b">
        <f t="shared" ca="1" si="26"/>
        <v>0</v>
      </c>
      <c r="AW53" s="266" t="b">
        <f t="shared" ca="1" si="27"/>
        <v>0</v>
      </c>
      <c r="AX53" s="266" t="b">
        <f t="shared" ca="1" si="28"/>
        <v>0</v>
      </c>
      <c r="AY53" s="266" t="b">
        <f t="shared" ca="1" si="29"/>
        <v>0</v>
      </c>
    </row>
    <row r="54" spans="1:51" x14ac:dyDescent="0.25">
      <c r="A54">
        <v>22</v>
      </c>
      <c r="B54" s="163">
        <f ca="1">OFFSET(InputPriceData!B$15,CalculationsAndCharts!$A54+$A$11,0,1,1)</f>
        <v>41982</v>
      </c>
      <c r="C54" s="3">
        <f ca="1">OFFSET(InputPriceData!G$15,CalculationsAndCharts!$A54+$A$11,IF($C$7,8,0),1,1)</f>
        <v>552800</v>
      </c>
      <c r="D54" s="4">
        <f ca="1">OFFSET(InputPriceData!C$15,CalculationsAndCharts!$A54+$A$11,IF($C$7,8,0),1,1)</f>
        <v>25.45</v>
      </c>
      <c r="E54" s="4">
        <f ca="1">OFFSET(InputPriceData!D$15,CalculationsAndCharts!$A54+$A$11,IF($C$7,8,0),1,1)</f>
        <v>26</v>
      </c>
      <c r="F54" s="4">
        <f ca="1">OFFSET(InputPriceData!E$15,CalculationsAndCharts!$A54+$A$11,IF($C$7,8,0),1,1)</f>
        <v>25.01</v>
      </c>
      <c r="G54" s="4">
        <f ca="1">OFFSET(InputPriceData!F$15,CalculationsAndCharts!$A54+$A$11,IF($C$7,8,0),1,1)</f>
        <v>25.99</v>
      </c>
      <c r="H54" s="128"/>
      <c r="I54" s="128"/>
      <c r="K54" s="124"/>
      <c r="L54" s="279"/>
      <c r="M54" s="281"/>
      <c r="N54" s="280"/>
      <c r="O54" s="4"/>
      <c r="P54" s="4"/>
      <c r="Q54" s="3"/>
      <c r="S54" s="309">
        <f t="shared" ca="1" si="8"/>
        <v>26.53</v>
      </c>
      <c r="T54" s="309">
        <f t="shared" ca="1" si="9"/>
        <v>25.3</v>
      </c>
      <c r="U54" s="310">
        <f t="shared" ca="1" si="10"/>
        <v>0.56097560975609551</v>
      </c>
      <c r="V54" s="310" t="b">
        <f t="shared" ca="1" si="11"/>
        <v>0</v>
      </c>
      <c r="W54" s="3" t="b">
        <f t="shared" ca="1" si="12"/>
        <v>0</v>
      </c>
      <c r="X54" s="3" t="str">
        <f t="shared" ca="1" si="13"/>
        <v/>
      </c>
      <c r="Y54" s="3" t="str">
        <f t="shared" ca="1" si="0"/>
        <v/>
      </c>
      <c r="Z54" s="3" t="str">
        <f t="shared" ca="1" si="14"/>
        <v/>
      </c>
      <c r="AA54" s="3" t="str">
        <f t="shared" ca="1" si="15"/>
        <v/>
      </c>
      <c r="AB54" s="205">
        <f t="shared" ca="1" si="16"/>
        <v>11601</v>
      </c>
      <c r="AC54" s="205">
        <f t="shared" ca="1" si="17"/>
        <v>182</v>
      </c>
      <c r="AD54" s="205">
        <f t="shared" ca="1" si="1"/>
        <v>63.741758241758241</v>
      </c>
      <c r="AE54" s="205">
        <f t="shared" ca="1" si="2"/>
        <v>13.741758241758241</v>
      </c>
      <c r="AF54" s="205">
        <f t="shared" ca="1" si="18"/>
        <v>2.7483516483516484</v>
      </c>
      <c r="AG54" s="314">
        <v>-29</v>
      </c>
      <c r="AH54" s="313">
        <f t="shared" si="19"/>
        <v>-5.8000000000000007</v>
      </c>
      <c r="AI54" s="314">
        <f t="array" aca="1" ref="AI54" ca="1">SUM((OFFSET($W$33,0,0,$A$23,1)=TRUE)*(OFFSET($AA$33,0,0,$A$23,1)=(AG54+50)))</f>
        <v>1</v>
      </c>
      <c r="AJ54" s="37" t="e">
        <f t="shared" ca="1" si="3"/>
        <v>#N/A</v>
      </c>
      <c r="AK54" s="4"/>
      <c r="AL54" s="4"/>
      <c r="AM54" s="309">
        <f t="shared" ca="1" si="20"/>
        <v>26.53</v>
      </c>
      <c r="AN54" s="309">
        <f t="shared" ca="1" si="21"/>
        <v>25.56</v>
      </c>
      <c r="AO54" s="310">
        <f t="shared" ca="1" si="30"/>
        <v>0.44329896907216354</v>
      </c>
      <c r="AP54" s="310" t="b">
        <f t="shared" ca="1" si="23"/>
        <v>0</v>
      </c>
      <c r="AQ54" s="309">
        <f t="shared" ca="1" si="24"/>
        <v>0</v>
      </c>
      <c r="AR54" s="205">
        <f t="shared" ca="1" si="4"/>
        <v>0</v>
      </c>
      <c r="AS54" s="45" t="b">
        <f t="shared" ca="1" si="5"/>
        <v>0</v>
      </c>
      <c r="AT54">
        <f t="shared" ca="1" si="6"/>
        <v>0</v>
      </c>
      <c r="AU54" t="b">
        <f t="shared" ca="1" si="25"/>
        <v>0</v>
      </c>
      <c r="AV54" t="b">
        <f t="shared" ca="1" si="26"/>
        <v>0</v>
      </c>
      <c r="AW54" s="266" t="b">
        <f t="shared" ca="1" si="27"/>
        <v>0</v>
      </c>
      <c r="AX54" s="266" t="b">
        <f t="shared" ca="1" si="28"/>
        <v>0</v>
      </c>
      <c r="AY54" s="266" t="b">
        <f t="shared" ca="1" si="29"/>
        <v>0</v>
      </c>
    </row>
    <row r="55" spans="1:51" x14ac:dyDescent="0.25">
      <c r="A55">
        <v>23</v>
      </c>
      <c r="B55" s="163">
        <f ca="1">OFFSET(InputPriceData!B$15,CalculationsAndCharts!$A55+$A$11,0,1,1)</f>
        <v>41981</v>
      </c>
      <c r="C55" s="3">
        <f ca="1">OFFSET(InputPriceData!G$15,CalculationsAndCharts!$A55+$A$11,IF($C$7,8,0),1,1)</f>
        <v>247900</v>
      </c>
      <c r="D55" s="4">
        <f ca="1">OFFSET(InputPriceData!C$15,CalculationsAndCharts!$A55+$A$11,IF($C$7,8,0),1,1)</f>
        <v>26.14</v>
      </c>
      <c r="E55" s="4">
        <f ca="1">OFFSET(InputPriceData!D$15,CalculationsAndCharts!$A55+$A$11,IF($C$7,8,0),1,1)</f>
        <v>26.2</v>
      </c>
      <c r="F55" s="4">
        <f ca="1">OFFSET(InputPriceData!E$15,CalculationsAndCharts!$A55+$A$11,IF($C$7,8,0),1,1)</f>
        <v>25.59</v>
      </c>
      <c r="G55" s="4">
        <f ca="1">OFFSET(InputPriceData!F$15,CalculationsAndCharts!$A55+$A$11,IF($C$7,8,0),1,1)</f>
        <v>25.8</v>
      </c>
      <c r="H55" s="128"/>
      <c r="I55" s="128"/>
      <c r="K55" s="124"/>
      <c r="L55" s="279"/>
      <c r="M55" s="281"/>
      <c r="N55" s="280"/>
      <c r="O55" s="4"/>
      <c r="P55" s="4"/>
      <c r="Q55" s="3"/>
      <c r="S55" s="309">
        <f t="shared" ca="1" si="8"/>
        <v>26.53</v>
      </c>
      <c r="T55" s="309">
        <f t="shared" ca="1" si="9"/>
        <v>25.3</v>
      </c>
      <c r="U55" s="310">
        <f t="shared" ca="1" si="10"/>
        <v>0.40650406504065029</v>
      </c>
      <c r="V55" s="310" t="b">
        <f t="shared" ca="1" si="11"/>
        <v>0</v>
      </c>
      <c r="W55" s="3" t="b">
        <f t="shared" ca="1" si="12"/>
        <v>0</v>
      </c>
      <c r="X55" s="3" t="str">
        <f t="shared" ca="1" si="13"/>
        <v/>
      </c>
      <c r="Y55" s="3" t="str">
        <f t="shared" ca="1" si="0"/>
        <v/>
      </c>
      <c r="Z55" s="3" t="str">
        <f t="shared" ca="1" si="14"/>
        <v/>
      </c>
      <c r="AA55" s="3" t="str">
        <f t="shared" ca="1" si="15"/>
        <v/>
      </c>
      <c r="AB55" s="205">
        <f t="shared" ca="1" si="16"/>
        <v>11601</v>
      </c>
      <c r="AC55" s="205">
        <f t="shared" ca="1" si="17"/>
        <v>182</v>
      </c>
      <c r="AD55" s="205">
        <f t="shared" ca="1" si="1"/>
        <v>63.741758241758241</v>
      </c>
      <c r="AE55" s="205">
        <f t="shared" ca="1" si="2"/>
        <v>13.741758241758241</v>
      </c>
      <c r="AF55" s="205">
        <f t="shared" ca="1" si="18"/>
        <v>2.7483516483516484</v>
      </c>
      <c r="AG55" s="314">
        <v>-28</v>
      </c>
      <c r="AH55" s="313">
        <f t="shared" si="19"/>
        <v>-5.6000000000000005</v>
      </c>
      <c r="AI55" s="314">
        <f t="array" aca="1" ref="AI55" ca="1">SUM((OFFSET($W$33,0,0,$A$23,1)=TRUE)*(OFFSET($AA$33,0,0,$A$23,1)=(AG55+50)))</f>
        <v>3</v>
      </c>
      <c r="AJ55" s="37" t="e">
        <f t="shared" ca="1" si="3"/>
        <v>#N/A</v>
      </c>
      <c r="AK55" s="4"/>
      <c r="AL55" s="4"/>
      <c r="AM55" s="309">
        <f t="shared" ca="1" si="20"/>
        <v>26.53</v>
      </c>
      <c r="AN55" s="309">
        <f t="shared" ca="1" si="21"/>
        <v>25.3</v>
      </c>
      <c r="AO55" s="310">
        <f t="shared" ca="1" si="30"/>
        <v>0.40650406504065029</v>
      </c>
      <c r="AP55" s="310" t="b">
        <f t="shared" ca="1" si="23"/>
        <v>0</v>
      </c>
      <c r="AQ55" s="309">
        <f t="shared" ca="1" si="24"/>
        <v>0</v>
      </c>
      <c r="AR55" s="205">
        <f t="shared" ca="1" si="4"/>
        <v>0</v>
      </c>
      <c r="AS55" s="45" t="b">
        <f t="shared" ca="1" si="5"/>
        <v>0</v>
      </c>
      <c r="AT55">
        <f t="shared" ca="1" si="6"/>
        <v>0</v>
      </c>
      <c r="AU55" t="b">
        <f t="shared" ca="1" si="25"/>
        <v>0</v>
      </c>
      <c r="AV55" t="b">
        <f t="shared" ca="1" si="26"/>
        <v>0</v>
      </c>
      <c r="AW55" s="266" t="b">
        <f t="shared" ca="1" si="27"/>
        <v>0</v>
      </c>
      <c r="AX55" s="266" t="b">
        <f t="shared" ca="1" si="28"/>
        <v>0</v>
      </c>
      <c r="AY55" s="266" t="b">
        <f t="shared" ca="1" si="29"/>
        <v>0</v>
      </c>
    </row>
    <row r="56" spans="1:51" x14ac:dyDescent="0.25">
      <c r="A56">
        <v>24</v>
      </c>
      <c r="B56" s="163">
        <f ca="1">OFFSET(InputPriceData!B$15,CalculationsAndCharts!$A56+$A$11,0,1,1)</f>
        <v>41978</v>
      </c>
      <c r="C56" s="3">
        <f ca="1">OFFSET(InputPriceData!G$15,CalculationsAndCharts!$A56+$A$11,IF($C$7,8,0),1,1)</f>
        <v>281200</v>
      </c>
      <c r="D56" s="4">
        <f ca="1">OFFSET(InputPriceData!C$15,CalculationsAndCharts!$A56+$A$11,IF($C$7,8,0),1,1)</f>
        <v>26.28</v>
      </c>
      <c r="E56" s="4">
        <f ca="1">OFFSET(InputPriceData!D$15,CalculationsAndCharts!$A56+$A$11,IF($C$7,8,0),1,1)</f>
        <v>26.54</v>
      </c>
      <c r="F56" s="4">
        <f ca="1">OFFSET(InputPriceData!E$15,CalculationsAndCharts!$A56+$A$11,IF($C$7,8,0),1,1)</f>
        <v>25.99</v>
      </c>
      <c r="G56" s="4">
        <f ca="1">OFFSET(InputPriceData!F$15,CalculationsAndCharts!$A56+$A$11,IF($C$7,8,0),1,1)</f>
        <v>26.13</v>
      </c>
      <c r="H56" s="128"/>
      <c r="I56" s="128"/>
      <c r="K56" s="124"/>
      <c r="L56" s="279"/>
      <c r="M56" s="281"/>
      <c r="N56" s="280"/>
      <c r="O56" s="4"/>
      <c r="P56" s="4"/>
      <c r="Q56" s="3"/>
      <c r="S56" s="309">
        <f t="shared" ca="1" si="8"/>
        <v>26.53</v>
      </c>
      <c r="T56" s="309">
        <f t="shared" ca="1" si="9"/>
        <v>25.3</v>
      </c>
      <c r="U56" s="310">
        <f t="shared" ca="1" si="10"/>
        <v>0.67479674796747802</v>
      </c>
      <c r="V56" s="310" t="b">
        <f t="shared" ca="1" si="11"/>
        <v>0</v>
      </c>
      <c r="W56" s="3" t="b">
        <f t="shared" ca="1" si="12"/>
        <v>0</v>
      </c>
      <c r="X56" s="3" t="str">
        <f t="shared" ca="1" si="13"/>
        <v/>
      </c>
      <c r="Y56" s="3" t="str">
        <f t="shared" ca="1" si="0"/>
        <v/>
      </c>
      <c r="Z56" s="3" t="str">
        <f t="shared" ca="1" si="14"/>
        <v/>
      </c>
      <c r="AA56" s="3" t="str">
        <f t="shared" ca="1" si="15"/>
        <v/>
      </c>
      <c r="AB56" s="205">
        <f t="shared" ca="1" si="16"/>
        <v>11601</v>
      </c>
      <c r="AC56" s="205">
        <f t="shared" ca="1" si="17"/>
        <v>182</v>
      </c>
      <c r="AD56" s="205">
        <f t="shared" ca="1" si="1"/>
        <v>63.741758241758241</v>
      </c>
      <c r="AE56" s="205">
        <f t="shared" ca="1" si="2"/>
        <v>13.741758241758241</v>
      </c>
      <c r="AF56" s="205">
        <f t="shared" ca="1" si="18"/>
        <v>2.7483516483516484</v>
      </c>
      <c r="AG56" s="314">
        <v>-27</v>
      </c>
      <c r="AH56" s="313">
        <f t="shared" si="19"/>
        <v>-5.4</v>
      </c>
      <c r="AI56" s="314">
        <f t="array" aca="1" ref="AI56" ca="1">SUM((OFFSET($W$33,0,0,$A$23,1)=TRUE)*(OFFSET($AA$33,0,0,$A$23,1)=(AG56+50)))</f>
        <v>1</v>
      </c>
      <c r="AJ56" s="37" t="e">
        <f t="shared" ca="1" si="3"/>
        <v>#N/A</v>
      </c>
      <c r="AK56" s="4"/>
      <c r="AL56" s="4"/>
      <c r="AM56" s="309">
        <f t="shared" ca="1" si="20"/>
        <v>26.53</v>
      </c>
      <c r="AN56" s="309">
        <f t="shared" ca="1" si="21"/>
        <v>25.3</v>
      </c>
      <c r="AO56" s="310">
        <f t="shared" ca="1" si="30"/>
        <v>0.67479674796747802</v>
      </c>
      <c r="AP56" s="310" t="b">
        <f t="shared" ca="1" si="23"/>
        <v>0</v>
      </c>
      <c r="AQ56" s="309">
        <f t="shared" ca="1" si="24"/>
        <v>0</v>
      </c>
      <c r="AR56" s="205">
        <f t="shared" ca="1" si="4"/>
        <v>0</v>
      </c>
      <c r="AS56" s="45" t="b">
        <f t="shared" ca="1" si="5"/>
        <v>0</v>
      </c>
      <c r="AT56">
        <f t="shared" ca="1" si="6"/>
        <v>0</v>
      </c>
      <c r="AU56" t="b">
        <f t="shared" ca="1" si="25"/>
        <v>0</v>
      </c>
      <c r="AV56" t="b">
        <f t="shared" ca="1" si="26"/>
        <v>0</v>
      </c>
      <c r="AW56" s="266" t="b">
        <f t="shared" ca="1" si="27"/>
        <v>0</v>
      </c>
      <c r="AX56" s="266" t="b">
        <f t="shared" ca="1" si="28"/>
        <v>0</v>
      </c>
      <c r="AY56" s="266" t="b">
        <f t="shared" ca="1" si="29"/>
        <v>0</v>
      </c>
    </row>
    <row r="57" spans="1:51" x14ac:dyDescent="0.25">
      <c r="A57">
        <v>25</v>
      </c>
      <c r="B57" s="163">
        <f ca="1">OFFSET(InputPriceData!B$15,CalculationsAndCharts!$A57+$A$11,0,1,1)</f>
        <v>41977</v>
      </c>
      <c r="C57" s="3">
        <f ca="1">OFFSET(InputPriceData!G$15,CalculationsAndCharts!$A57+$A$11,IF($C$7,8,0),1,1)</f>
        <v>334700</v>
      </c>
      <c r="D57" s="4">
        <f ca="1">OFFSET(InputPriceData!C$15,CalculationsAndCharts!$A57+$A$11,IF($C$7,8,0),1,1)</f>
        <v>26.32</v>
      </c>
      <c r="E57" s="4">
        <f ca="1">OFFSET(InputPriceData!D$15,CalculationsAndCharts!$A57+$A$11,IF($C$7,8,0),1,1)</f>
        <v>26.44</v>
      </c>
      <c r="F57" s="4">
        <f ca="1">OFFSET(InputPriceData!E$15,CalculationsAndCharts!$A57+$A$11,IF($C$7,8,0),1,1)</f>
        <v>25.97</v>
      </c>
      <c r="G57" s="4">
        <f ca="1">OFFSET(InputPriceData!F$15,CalculationsAndCharts!$A57+$A$11,IF($C$7,8,0),1,1)</f>
        <v>26.3</v>
      </c>
      <c r="H57" s="128"/>
      <c r="I57" s="128"/>
      <c r="K57" s="124"/>
      <c r="L57" s="279"/>
      <c r="M57" s="281"/>
      <c r="N57" s="280"/>
      <c r="O57" s="4"/>
      <c r="P57" s="4"/>
      <c r="Q57" s="3"/>
      <c r="S57" s="309">
        <f t="shared" ca="1" si="8"/>
        <v>26.53</v>
      </c>
      <c r="T57" s="309">
        <f t="shared" ca="1" si="9"/>
        <v>25.3</v>
      </c>
      <c r="U57" s="310">
        <f t="shared" ca="1" si="10"/>
        <v>0.81300813008130057</v>
      </c>
      <c r="V57" s="310" t="b">
        <f t="shared" ca="1" si="11"/>
        <v>0</v>
      </c>
      <c r="W57" s="3" t="b">
        <f t="shared" ca="1" si="12"/>
        <v>0</v>
      </c>
      <c r="X57" s="3" t="str">
        <f t="shared" ca="1" si="13"/>
        <v/>
      </c>
      <c r="Y57" s="3" t="str">
        <f t="shared" ca="1" si="0"/>
        <v/>
      </c>
      <c r="Z57" s="3" t="str">
        <f t="shared" ca="1" si="14"/>
        <v/>
      </c>
      <c r="AA57" s="3" t="str">
        <f t="shared" ca="1" si="15"/>
        <v/>
      </c>
      <c r="AB57" s="205">
        <f t="shared" ca="1" si="16"/>
        <v>11601</v>
      </c>
      <c r="AC57" s="205">
        <f t="shared" ca="1" si="17"/>
        <v>182</v>
      </c>
      <c r="AD57" s="205">
        <f t="shared" ca="1" si="1"/>
        <v>63.741758241758241</v>
      </c>
      <c r="AE57" s="205">
        <f t="shared" ca="1" si="2"/>
        <v>13.741758241758241</v>
      </c>
      <c r="AF57" s="205">
        <f t="shared" ca="1" si="18"/>
        <v>2.7483516483516484</v>
      </c>
      <c r="AG57" s="314">
        <v>-26</v>
      </c>
      <c r="AH57" s="313">
        <f t="shared" si="19"/>
        <v>-5.2</v>
      </c>
      <c r="AI57" s="314">
        <f t="array" aca="1" ref="AI57" ca="1">SUM((OFFSET($W$33,0,0,$A$23,1)=TRUE)*(OFFSET($AA$33,0,0,$A$23,1)=(AG57+50)))</f>
        <v>1</v>
      </c>
      <c r="AJ57" s="37" t="e">
        <f t="shared" ca="1" si="3"/>
        <v>#N/A</v>
      </c>
      <c r="AK57" s="4"/>
      <c r="AL57" s="4"/>
      <c r="AM57" s="309">
        <f t="shared" ca="1" si="20"/>
        <v>26.53</v>
      </c>
      <c r="AN57" s="309">
        <f t="shared" ca="1" si="21"/>
        <v>25.3</v>
      </c>
      <c r="AO57" s="310">
        <f t="shared" ca="1" si="30"/>
        <v>0.81300813008130057</v>
      </c>
      <c r="AP57" s="310" t="b">
        <f t="shared" ca="1" si="23"/>
        <v>0</v>
      </c>
      <c r="AQ57" s="309">
        <f t="shared" ca="1" si="24"/>
        <v>0</v>
      </c>
      <c r="AR57" s="205">
        <f t="shared" ca="1" si="4"/>
        <v>0</v>
      </c>
      <c r="AS57" s="45" t="b">
        <f t="shared" ca="1" si="5"/>
        <v>0</v>
      </c>
      <c r="AT57">
        <f t="shared" ca="1" si="6"/>
        <v>0</v>
      </c>
      <c r="AU57" t="b">
        <f t="shared" ca="1" si="25"/>
        <v>0</v>
      </c>
      <c r="AV57" t="b">
        <f t="shared" ca="1" si="26"/>
        <v>0</v>
      </c>
      <c r="AW57" s="266" t="b">
        <f t="shared" ca="1" si="27"/>
        <v>0</v>
      </c>
      <c r="AX57" s="266" t="b">
        <f t="shared" ca="1" si="28"/>
        <v>0</v>
      </c>
      <c r="AY57" s="266" t="b">
        <f t="shared" ca="1" si="29"/>
        <v>0</v>
      </c>
    </row>
    <row r="58" spans="1:51" x14ac:dyDescent="0.25">
      <c r="A58">
        <v>26</v>
      </c>
      <c r="B58" s="163">
        <f ca="1">OFFSET(InputPriceData!B$15,CalculationsAndCharts!$A58+$A$11,0,1,1)</f>
        <v>41976</v>
      </c>
      <c r="C58" s="3">
        <f ca="1">OFFSET(InputPriceData!G$15,CalculationsAndCharts!$A58+$A$11,IF($C$7,8,0),1,1)</f>
        <v>273100</v>
      </c>
      <c r="D58" s="4">
        <f ca="1">OFFSET(InputPriceData!C$15,CalculationsAndCharts!$A58+$A$11,IF($C$7,8,0),1,1)</f>
        <v>26.35</v>
      </c>
      <c r="E58" s="4">
        <f ca="1">OFFSET(InputPriceData!D$15,CalculationsAndCharts!$A58+$A$11,IF($C$7,8,0),1,1)</f>
        <v>26.41</v>
      </c>
      <c r="F58" s="4">
        <f ca="1">OFFSET(InputPriceData!E$15,CalculationsAndCharts!$A58+$A$11,IF($C$7,8,0),1,1)</f>
        <v>26.04</v>
      </c>
      <c r="G58" s="4">
        <f ca="1">OFFSET(InputPriceData!F$15,CalculationsAndCharts!$A58+$A$11,IF($C$7,8,0),1,1)</f>
        <v>26.29</v>
      </c>
      <c r="H58" s="128"/>
      <c r="I58" s="128"/>
      <c r="K58" s="124"/>
      <c r="L58" s="279"/>
      <c r="M58" s="281"/>
      <c r="N58" s="280"/>
      <c r="O58" s="4"/>
      <c r="P58" s="4"/>
      <c r="Q58" s="3"/>
      <c r="S58" s="309">
        <f t="shared" ca="1" si="8"/>
        <v>26.53</v>
      </c>
      <c r="T58" s="309">
        <f t="shared" ca="1" si="9"/>
        <v>25.06</v>
      </c>
      <c r="U58" s="310">
        <f t="shared" ca="1" si="10"/>
        <v>0.83673469387754995</v>
      </c>
      <c r="V58" s="310" t="b">
        <f t="shared" ca="1" si="11"/>
        <v>0</v>
      </c>
      <c r="W58" s="3" t="b">
        <f t="shared" ca="1" si="12"/>
        <v>0</v>
      </c>
      <c r="X58" s="3" t="str">
        <f t="shared" ca="1" si="13"/>
        <v/>
      </c>
      <c r="Y58" s="3" t="str">
        <f t="shared" ca="1" si="0"/>
        <v/>
      </c>
      <c r="Z58" s="3" t="str">
        <f t="shared" ca="1" si="14"/>
        <v/>
      </c>
      <c r="AA58" s="3" t="str">
        <f t="shared" ca="1" si="15"/>
        <v/>
      </c>
      <c r="AB58" s="205">
        <f t="shared" ca="1" si="16"/>
        <v>11601</v>
      </c>
      <c r="AC58" s="205">
        <f t="shared" ca="1" si="17"/>
        <v>182</v>
      </c>
      <c r="AD58" s="205">
        <f t="shared" ca="1" si="1"/>
        <v>63.741758241758241</v>
      </c>
      <c r="AE58" s="205">
        <f t="shared" ca="1" si="2"/>
        <v>13.741758241758241</v>
      </c>
      <c r="AF58" s="205">
        <f t="shared" ca="1" si="18"/>
        <v>2.7483516483516484</v>
      </c>
      <c r="AG58" s="314">
        <v>-25</v>
      </c>
      <c r="AH58" s="313">
        <f t="shared" si="19"/>
        <v>-5</v>
      </c>
      <c r="AI58" s="314">
        <f t="array" aca="1" ref="AI58" ca="1">SUM((OFFSET($W$33,0,0,$A$23,1)=TRUE)*(OFFSET($AA$33,0,0,$A$23,1)=(AG58+50)))</f>
        <v>1</v>
      </c>
      <c r="AJ58" s="37" t="e">
        <f t="shared" ca="1" si="3"/>
        <v>#N/A</v>
      </c>
      <c r="AK58" s="4"/>
      <c r="AL58" s="4"/>
      <c r="AM58" s="309">
        <f t="shared" ca="1" si="20"/>
        <v>26.53</v>
      </c>
      <c r="AN58" s="309">
        <f t="shared" ca="1" si="21"/>
        <v>25.3</v>
      </c>
      <c r="AO58" s="310">
        <f t="shared" ca="1" si="30"/>
        <v>0.8048780487804863</v>
      </c>
      <c r="AP58" s="310" t="b">
        <f t="shared" ca="1" si="23"/>
        <v>0</v>
      </c>
      <c r="AQ58" s="309">
        <f t="shared" ca="1" si="24"/>
        <v>0</v>
      </c>
      <c r="AR58" s="205">
        <f t="shared" ca="1" si="4"/>
        <v>0</v>
      </c>
      <c r="AS58" s="45" t="b">
        <f t="shared" ca="1" si="5"/>
        <v>0</v>
      </c>
      <c r="AT58">
        <f t="shared" ca="1" si="6"/>
        <v>0</v>
      </c>
      <c r="AU58" t="b">
        <f t="shared" ca="1" si="25"/>
        <v>0</v>
      </c>
      <c r="AV58" t="b">
        <f t="shared" ca="1" si="26"/>
        <v>0</v>
      </c>
      <c r="AW58" s="266" t="b">
        <f t="shared" ca="1" si="27"/>
        <v>0</v>
      </c>
      <c r="AX58" s="266" t="b">
        <f t="shared" ca="1" si="28"/>
        <v>0</v>
      </c>
      <c r="AY58" s="266" t="b">
        <f t="shared" ca="1" si="29"/>
        <v>0</v>
      </c>
    </row>
    <row r="59" spans="1:51" x14ac:dyDescent="0.25">
      <c r="A59">
        <v>27</v>
      </c>
      <c r="B59" s="163">
        <f ca="1">OFFSET(InputPriceData!B$15,CalculationsAndCharts!$A59+$A$11,0,1,1)</f>
        <v>41975</v>
      </c>
      <c r="C59" s="3">
        <f ca="1">OFFSET(InputPriceData!G$15,CalculationsAndCharts!$A59+$A$11,IF($C$7,8,0),1,1)</f>
        <v>255600</v>
      </c>
      <c r="D59" s="4">
        <f ca="1">OFFSET(InputPriceData!C$15,CalculationsAndCharts!$A59+$A$11,IF($C$7,8,0),1,1)</f>
        <v>26.08</v>
      </c>
      <c r="E59" s="4">
        <f ca="1">OFFSET(InputPriceData!D$15,CalculationsAndCharts!$A59+$A$11,IF($C$7,8,0),1,1)</f>
        <v>26.4</v>
      </c>
      <c r="F59" s="4">
        <f ca="1">OFFSET(InputPriceData!E$15,CalculationsAndCharts!$A59+$A$11,IF($C$7,8,0),1,1)</f>
        <v>26.08</v>
      </c>
      <c r="G59" s="4">
        <f ca="1">OFFSET(InputPriceData!F$15,CalculationsAndCharts!$A59+$A$11,IF($C$7,8,0),1,1)</f>
        <v>26.26</v>
      </c>
      <c r="H59" s="128"/>
      <c r="I59" s="128"/>
      <c r="K59" s="124"/>
      <c r="L59" s="279"/>
      <c r="M59" s="281"/>
      <c r="N59" s="280"/>
      <c r="O59" s="4"/>
      <c r="P59" s="4"/>
      <c r="Q59" s="3"/>
      <c r="S59" s="309">
        <f t="shared" ca="1" si="8"/>
        <v>26.53</v>
      </c>
      <c r="T59" s="309">
        <f t="shared" ca="1" si="9"/>
        <v>25.03</v>
      </c>
      <c r="U59" s="310">
        <f t="shared" ca="1" si="10"/>
        <v>0.82000000000000028</v>
      </c>
      <c r="V59" s="310" t="b">
        <f t="shared" ca="1" si="11"/>
        <v>0</v>
      </c>
      <c r="W59" s="3" t="b">
        <f t="shared" ca="1" si="12"/>
        <v>0</v>
      </c>
      <c r="X59" s="3" t="str">
        <f t="shared" ca="1" si="13"/>
        <v/>
      </c>
      <c r="Y59" s="3" t="str">
        <f t="shared" ca="1" si="0"/>
        <v/>
      </c>
      <c r="Z59" s="3" t="str">
        <f t="shared" ca="1" si="14"/>
        <v/>
      </c>
      <c r="AA59" s="3" t="str">
        <f t="shared" ca="1" si="15"/>
        <v/>
      </c>
      <c r="AB59" s="205">
        <f t="shared" ca="1" si="16"/>
        <v>11601</v>
      </c>
      <c r="AC59" s="205">
        <f t="shared" ca="1" si="17"/>
        <v>182</v>
      </c>
      <c r="AD59" s="205">
        <f t="shared" ca="1" si="1"/>
        <v>63.741758241758241</v>
      </c>
      <c r="AE59" s="205">
        <f t="shared" ca="1" si="2"/>
        <v>13.741758241758241</v>
      </c>
      <c r="AF59" s="205">
        <f t="shared" ca="1" si="18"/>
        <v>2.7483516483516484</v>
      </c>
      <c r="AG59" s="314">
        <v>-24</v>
      </c>
      <c r="AH59" s="313">
        <f t="shared" si="19"/>
        <v>-4.8000000000000007</v>
      </c>
      <c r="AI59" s="314">
        <f t="array" aca="1" ref="AI59" ca="1">SUM((OFFSET($W$33,0,0,$A$23,1)=TRUE)*(OFFSET($AA$33,0,0,$A$23,1)=(AG59+50)))</f>
        <v>0</v>
      </c>
      <c r="AJ59" s="37" t="e">
        <f t="shared" ca="1" si="3"/>
        <v>#N/A</v>
      </c>
      <c r="AK59" s="4"/>
      <c r="AL59" s="4"/>
      <c r="AM59" s="309">
        <f t="shared" ca="1" si="20"/>
        <v>26.53</v>
      </c>
      <c r="AN59" s="309">
        <f t="shared" ca="1" si="21"/>
        <v>25.3</v>
      </c>
      <c r="AO59" s="310">
        <f t="shared" ca="1" si="30"/>
        <v>0.78048780487804925</v>
      </c>
      <c r="AP59" s="310" t="b">
        <f t="shared" ca="1" si="23"/>
        <v>0</v>
      </c>
      <c r="AQ59" s="309">
        <f t="shared" ca="1" si="24"/>
        <v>0</v>
      </c>
      <c r="AR59" s="205">
        <f t="shared" ca="1" si="4"/>
        <v>0</v>
      </c>
      <c r="AS59" s="45" t="b">
        <f t="shared" ca="1" si="5"/>
        <v>0</v>
      </c>
      <c r="AT59">
        <f t="shared" ca="1" si="6"/>
        <v>0</v>
      </c>
      <c r="AU59" t="b">
        <f t="shared" ca="1" si="25"/>
        <v>0</v>
      </c>
      <c r="AV59" t="b">
        <f t="shared" ca="1" si="26"/>
        <v>0</v>
      </c>
      <c r="AW59" s="266" t="b">
        <f t="shared" ca="1" si="27"/>
        <v>0</v>
      </c>
      <c r="AX59" s="266" t="b">
        <f t="shared" ca="1" si="28"/>
        <v>0</v>
      </c>
      <c r="AY59" s="266" t="b">
        <f t="shared" ca="1" si="29"/>
        <v>0</v>
      </c>
    </row>
    <row r="60" spans="1:51" x14ac:dyDescent="0.25">
      <c r="A60">
        <v>28</v>
      </c>
      <c r="B60" s="163">
        <f ca="1">OFFSET(InputPriceData!B$15,CalculationsAndCharts!$A60+$A$11,0,1,1)</f>
        <v>41974</v>
      </c>
      <c r="C60" s="3">
        <f ca="1">OFFSET(InputPriceData!G$15,CalculationsAndCharts!$A60+$A$11,IF($C$7,8,0),1,1)</f>
        <v>273600</v>
      </c>
      <c r="D60" s="4">
        <f ca="1">OFFSET(InputPriceData!C$15,CalculationsAndCharts!$A60+$A$11,IF($C$7,8,0),1,1)</f>
        <v>26.45</v>
      </c>
      <c r="E60" s="4">
        <f ca="1">OFFSET(InputPriceData!D$15,CalculationsAndCharts!$A60+$A$11,IF($C$7,8,0),1,1)</f>
        <v>26.52</v>
      </c>
      <c r="F60" s="4">
        <f ca="1">OFFSET(InputPriceData!E$15,CalculationsAndCharts!$A60+$A$11,IF($C$7,8,0),1,1)</f>
        <v>25.93</v>
      </c>
      <c r="G60" s="4">
        <f ca="1">OFFSET(InputPriceData!F$15,CalculationsAndCharts!$A60+$A$11,IF($C$7,8,0),1,1)</f>
        <v>25.94</v>
      </c>
      <c r="H60" s="128"/>
      <c r="I60" s="128"/>
      <c r="K60" s="124"/>
      <c r="L60" s="279"/>
      <c r="M60" s="281"/>
      <c r="N60" s="280"/>
      <c r="O60" s="4"/>
      <c r="P60" s="4"/>
      <c r="Q60" s="3"/>
      <c r="S60" s="309">
        <f t="shared" ca="1" si="8"/>
        <v>26.53</v>
      </c>
      <c r="T60" s="309">
        <f t="shared" ca="1" si="9"/>
        <v>24.46</v>
      </c>
      <c r="U60" s="310">
        <f t="shared" ca="1" si="10"/>
        <v>0.71497584541062809</v>
      </c>
      <c r="V60" s="310" t="b">
        <f t="shared" ca="1" si="11"/>
        <v>0</v>
      </c>
      <c r="W60" s="3" t="b">
        <f t="shared" ca="1" si="12"/>
        <v>0</v>
      </c>
      <c r="X60" s="3" t="str">
        <f t="shared" ca="1" si="13"/>
        <v/>
      </c>
      <c r="Y60" s="3" t="str">
        <f t="shared" ca="1" si="0"/>
        <v/>
      </c>
      <c r="Z60" s="3" t="str">
        <f t="shared" ca="1" si="14"/>
        <v/>
      </c>
      <c r="AA60" s="3" t="str">
        <f t="shared" ca="1" si="15"/>
        <v/>
      </c>
      <c r="AB60" s="205">
        <f t="shared" ca="1" si="16"/>
        <v>11601</v>
      </c>
      <c r="AC60" s="205">
        <f t="shared" ca="1" si="17"/>
        <v>182</v>
      </c>
      <c r="AD60" s="205">
        <f t="shared" ca="1" si="1"/>
        <v>63.741758241758241</v>
      </c>
      <c r="AE60" s="205">
        <f t="shared" ca="1" si="2"/>
        <v>13.741758241758241</v>
      </c>
      <c r="AF60" s="205">
        <f t="shared" ca="1" si="18"/>
        <v>2.7483516483516484</v>
      </c>
      <c r="AG60" s="314">
        <v>-23</v>
      </c>
      <c r="AH60" s="313">
        <f t="shared" si="19"/>
        <v>-4.6000000000000005</v>
      </c>
      <c r="AI60" s="314">
        <f t="array" aca="1" ref="AI60" ca="1">SUM((OFFSET($W$33,0,0,$A$23,1)=TRUE)*(OFFSET($AA$33,0,0,$A$23,1)=(AG60+50)))</f>
        <v>0</v>
      </c>
      <c r="AJ60" s="37" t="e">
        <f t="shared" ca="1" si="3"/>
        <v>#N/A</v>
      </c>
      <c r="AK60" s="4"/>
      <c r="AL60" s="4"/>
      <c r="AM60" s="309">
        <f t="shared" ca="1" si="20"/>
        <v>26.53</v>
      </c>
      <c r="AN60" s="309">
        <f t="shared" ca="1" si="21"/>
        <v>25.06</v>
      </c>
      <c r="AO60" s="310">
        <f t="shared" ca="1" si="30"/>
        <v>0.5986394557823137</v>
      </c>
      <c r="AP60" s="310" t="b">
        <f t="shared" ca="1" si="23"/>
        <v>0</v>
      </c>
      <c r="AQ60" s="309">
        <f t="shared" ca="1" si="24"/>
        <v>0</v>
      </c>
      <c r="AR60" s="205">
        <f t="shared" ca="1" si="4"/>
        <v>0</v>
      </c>
      <c r="AS60" s="45" t="b">
        <f t="shared" ca="1" si="5"/>
        <v>0</v>
      </c>
      <c r="AT60">
        <f t="shared" ca="1" si="6"/>
        <v>0</v>
      </c>
      <c r="AU60" t="b">
        <f t="shared" ca="1" si="25"/>
        <v>0</v>
      </c>
      <c r="AV60" t="b">
        <f t="shared" ca="1" si="26"/>
        <v>0</v>
      </c>
      <c r="AW60" s="266" t="b">
        <f t="shared" ca="1" si="27"/>
        <v>0</v>
      </c>
      <c r="AX60" s="266" t="b">
        <f t="shared" ca="1" si="28"/>
        <v>0</v>
      </c>
      <c r="AY60" s="266" t="b">
        <f t="shared" ca="1" si="29"/>
        <v>0</v>
      </c>
    </row>
    <row r="61" spans="1:51" x14ac:dyDescent="0.25">
      <c r="A61">
        <v>29</v>
      </c>
      <c r="B61" s="163">
        <f ca="1">OFFSET(InputPriceData!B$15,CalculationsAndCharts!$A61+$A$11,0,1,1)</f>
        <v>41971</v>
      </c>
      <c r="C61" s="3">
        <f ca="1">OFFSET(InputPriceData!G$15,CalculationsAndCharts!$A61+$A$11,IF($C$7,8,0),1,1)</f>
        <v>234100</v>
      </c>
      <c r="D61" s="4">
        <f ca="1">OFFSET(InputPriceData!C$15,CalculationsAndCharts!$A61+$A$11,IF($C$7,8,0),1,1)</f>
        <v>26.48</v>
      </c>
      <c r="E61" s="4">
        <f ca="1">OFFSET(InputPriceData!D$15,CalculationsAndCharts!$A61+$A$11,IF($C$7,8,0),1,1)</f>
        <v>26.82</v>
      </c>
      <c r="F61" s="4">
        <f ca="1">OFFSET(InputPriceData!E$15,CalculationsAndCharts!$A61+$A$11,IF($C$7,8,0),1,1)</f>
        <v>26.35</v>
      </c>
      <c r="G61" s="4">
        <f ca="1">OFFSET(InputPriceData!F$15,CalculationsAndCharts!$A61+$A$11,IF($C$7,8,0),1,1)</f>
        <v>26.53</v>
      </c>
      <c r="H61" s="128"/>
      <c r="I61" s="128"/>
      <c r="K61" s="124"/>
      <c r="L61" s="279"/>
      <c r="M61" s="281"/>
      <c r="N61" s="280"/>
      <c r="O61" s="208"/>
      <c r="P61" s="208"/>
      <c r="Q61" s="207"/>
      <c r="S61" s="309">
        <f t="shared" ca="1" si="8"/>
        <v>26.53</v>
      </c>
      <c r="T61" s="309">
        <f t="shared" ca="1" si="9"/>
        <v>24.46</v>
      </c>
      <c r="U61" s="310">
        <f t="shared" ca="1" si="10"/>
        <v>1</v>
      </c>
      <c r="V61" s="310" t="b">
        <f t="shared" ca="1" si="11"/>
        <v>0</v>
      </c>
      <c r="W61" s="3" t="b">
        <f t="shared" ca="1" si="12"/>
        <v>0</v>
      </c>
      <c r="X61" s="3" t="str">
        <f t="shared" ca="1" si="13"/>
        <v/>
      </c>
      <c r="Y61" s="3" t="str">
        <f t="shared" ca="1" si="0"/>
        <v/>
      </c>
      <c r="Z61" s="3" t="str">
        <f t="shared" ca="1" si="14"/>
        <v/>
      </c>
      <c r="AA61" s="3" t="str">
        <f t="shared" ca="1" si="15"/>
        <v/>
      </c>
      <c r="AB61" s="205">
        <f t="shared" ca="1" si="16"/>
        <v>11601</v>
      </c>
      <c r="AC61" s="205">
        <f t="shared" ca="1" si="17"/>
        <v>182</v>
      </c>
      <c r="AD61" s="205">
        <f t="shared" ca="1" si="1"/>
        <v>63.741758241758241</v>
      </c>
      <c r="AE61" s="205">
        <f t="shared" ca="1" si="2"/>
        <v>13.741758241758241</v>
      </c>
      <c r="AF61" s="205">
        <f t="shared" ca="1" si="18"/>
        <v>2.7483516483516484</v>
      </c>
      <c r="AG61" s="314">
        <v>-22</v>
      </c>
      <c r="AH61" s="313">
        <f t="shared" si="19"/>
        <v>-4.4000000000000004</v>
      </c>
      <c r="AI61" s="314">
        <f t="array" aca="1" ref="AI61" ca="1">SUM((OFFSET($W$33,0,0,$A$23,1)=TRUE)*(OFFSET($AA$33,0,0,$A$23,1)=(AG61+50)))</f>
        <v>2</v>
      </c>
      <c r="AJ61" s="37" t="e">
        <f t="shared" ca="1" si="3"/>
        <v>#N/A</v>
      </c>
      <c r="AK61" s="4"/>
      <c r="AL61" s="4"/>
      <c r="AM61" s="309">
        <f t="shared" ca="1" si="20"/>
        <v>26.53</v>
      </c>
      <c r="AN61" s="309">
        <f t="shared" ca="1" si="21"/>
        <v>25.03</v>
      </c>
      <c r="AO61" s="310">
        <f t="shared" ca="1" si="30"/>
        <v>1</v>
      </c>
      <c r="AP61" s="310" t="b">
        <f t="shared" ca="1" si="23"/>
        <v>0</v>
      </c>
      <c r="AQ61" s="309">
        <f t="shared" ca="1" si="24"/>
        <v>0</v>
      </c>
      <c r="AR61" s="205">
        <f t="shared" ca="1" si="4"/>
        <v>0</v>
      </c>
      <c r="AS61" s="45" t="b">
        <f t="shared" ca="1" si="5"/>
        <v>0</v>
      </c>
      <c r="AT61">
        <f t="shared" ca="1" si="6"/>
        <v>0</v>
      </c>
      <c r="AU61" t="b">
        <f t="shared" ca="1" si="25"/>
        <v>0</v>
      </c>
      <c r="AV61" t="b">
        <f t="shared" ca="1" si="26"/>
        <v>0</v>
      </c>
      <c r="AW61" s="266" t="b">
        <f t="shared" ca="1" si="27"/>
        <v>0</v>
      </c>
      <c r="AX61" s="266" t="b">
        <f t="shared" ca="1" si="28"/>
        <v>0</v>
      </c>
      <c r="AY61" s="266" t="b">
        <f t="shared" ca="1" si="29"/>
        <v>0</v>
      </c>
    </row>
    <row r="62" spans="1:51" x14ac:dyDescent="0.25">
      <c r="A62">
        <v>30</v>
      </c>
      <c r="B62" s="163">
        <f ca="1">OFFSET(InputPriceData!B$15,CalculationsAndCharts!$A62+$A$11,0,1,1)</f>
        <v>41969</v>
      </c>
      <c r="C62" s="3">
        <f ca="1">OFFSET(InputPriceData!G$15,CalculationsAndCharts!$A62+$A$11,IF($C$7,8,0),1,1)</f>
        <v>283100</v>
      </c>
      <c r="D62" s="4">
        <f ca="1">OFFSET(InputPriceData!C$15,CalculationsAndCharts!$A62+$A$11,IF($C$7,8,0),1,1)</f>
        <v>26.27</v>
      </c>
      <c r="E62" s="4">
        <f ca="1">OFFSET(InputPriceData!D$15,CalculationsAndCharts!$A62+$A$11,IF($C$7,8,0),1,1)</f>
        <v>26.53</v>
      </c>
      <c r="F62" s="4">
        <f ca="1">OFFSET(InputPriceData!E$15,CalculationsAndCharts!$A62+$A$11,IF($C$7,8,0),1,1)</f>
        <v>26.06</v>
      </c>
      <c r="G62" s="4">
        <f ca="1">OFFSET(InputPriceData!F$15,CalculationsAndCharts!$A62+$A$11,IF($C$7,8,0),1,1)</f>
        <v>26.26</v>
      </c>
      <c r="H62" s="128"/>
      <c r="I62" s="128"/>
      <c r="K62" s="124"/>
      <c r="L62" s="279"/>
      <c r="M62" s="281"/>
      <c r="N62" s="280"/>
      <c r="O62" s="4"/>
      <c r="P62" s="4"/>
      <c r="Q62" s="3"/>
      <c r="S62" s="309">
        <f t="shared" ca="1" si="8"/>
        <v>26.3</v>
      </c>
      <c r="T62" s="309">
        <f t="shared" ca="1" si="9"/>
        <v>24.46</v>
      </c>
      <c r="U62" s="310">
        <f t="shared" ca="1" si="10"/>
        <v>0.97826086956521785</v>
      </c>
      <c r="V62" s="310" t="b">
        <f t="shared" ca="1" si="11"/>
        <v>0</v>
      </c>
      <c r="W62" s="3" t="b">
        <f t="shared" ca="1" si="12"/>
        <v>0</v>
      </c>
      <c r="X62" s="3" t="str">
        <f t="shared" ca="1" si="13"/>
        <v/>
      </c>
      <c r="Y62" s="3" t="str">
        <f t="shared" ca="1" si="0"/>
        <v/>
      </c>
      <c r="Z62" s="3" t="str">
        <f t="shared" ca="1" si="14"/>
        <v/>
      </c>
      <c r="AA62" s="3" t="str">
        <f t="shared" ca="1" si="15"/>
        <v/>
      </c>
      <c r="AB62" s="205">
        <f t="shared" ca="1" si="16"/>
        <v>11601</v>
      </c>
      <c r="AC62" s="205">
        <f t="shared" ca="1" si="17"/>
        <v>182</v>
      </c>
      <c r="AD62" s="205">
        <f t="shared" ca="1" si="1"/>
        <v>63.741758241758241</v>
      </c>
      <c r="AE62" s="205">
        <f t="shared" ca="1" si="2"/>
        <v>13.741758241758241</v>
      </c>
      <c r="AF62" s="205">
        <f t="shared" ca="1" si="18"/>
        <v>2.7483516483516484</v>
      </c>
      <c r="AG62" s="314">
        <v>-21</v>
      </c>
      <c r="AH62" s="313">
        <f t="shared" si="19"/>
        <v>-4.2</v>
      </c>
      <c r="AI62" s="314">
        <f t="array" aca="1" ref="AI62" ca="1">SUM((OFFSET($W$33,0,0,$A$23,1)=TRUE)*(OFFSET($AA$33,0,0,$A$23,1)=(AG62+50)))</f>
        <v>1</v>
      </c>
      <c r="AJ62" s="37" t="e">
        <f t="shared" ca="1" si="3"/>
        <v>#N/A</v>
      </c>
      <c r="AK62" s="4"/>
      <c r="AL62" s="4"/>
      <c r="AM62" s="309">
        <f t="shared" ca="1" si="20"/>
        <v>26.3</v>
      </c>
      <c r="AN62" s="309">
        <f t="shared" ca="1" si="21"/>
        <v>24.46</v>
      </c>
      <c r="AO62" s="310">
        <f t="shared" ca="1" si="30"/>
        <v>0.97826086956521785</v>
      </c>
      <c r="AP62" s="310" t="b">
        <f t="shared" ca="1" si="23"/>
        <v>0</v>
      </c>
      <c r="AQ62" s="309">
        <f t="shared" ca="1" si="24"/>
        <v>0</v>
      </c>
      <c r="AR62" s="205">
        <f t="shared" ca="1" si="4"/>
        <v>0</v>
      </c>
      <c r="AS62" s="45" t="b">
        <f t="shared" ca="1" si="5"/>
        <v>0</v>
      </c>
      <c r="AT62">
        <f t="shared" ca="1" si="6"/>
        <v>0</v>
      </c>
      <c r="AU62" t="b">
        <f t="shared" ca="1" si="25"/>
        <v>0</v>
      </c>
      <c r="AV62" t="b">
        <f t="shared" ca="1" si="26"/>
        <v>0</v>
      </c>
      <c r="AW62" s="266" t="b">
        <f t="shared" ca="1" si="27"/>
        <v>0</v>
      </c>
      <c r="AX62" s="266" t="b">
        <f t="shared" ca="1" si="28"/>
        <v>0</v>
      </c>
      <c r="AY62" s="266" t="b">
        <f t="shared" ca="1" si="29"/>
        <v>0</v>
      </c>
    </row>
    <row r="63" spans="1:51" x14ac:dyDescent="0.25">
      <c r="A63">
        <v>31</v>
      </c>
      <c r="B63" s="163">
        <f ca="1">OFFSET(InputPriceData!B$15,CalculationsAndCharts!$A63+$A$11,0,1,1)</f>
        <v>41968</v>
      </c>
      <c r="C63" s="3">
        <f ca="1">OFFSET(InputPriceData!G$15,CalculationsAndCharts!$A63+$A$11,IF($C$7,8,0),1,1)</f>
        <v>244800</v>
      </c>
      <c r="D63" s="4">
        <f ca="1">OFFSET(InputPriceData!C$15,CalculationsAndCharts!$A63+$A$11,IF($C$7,8,0),1,1)</f>
        <v>26.31</v>
      </c>
      <c r="E63" s="4">
        <f ca="1">OFFSET(InputPriceData!D$15,CalculationsAndCharts!$A63+$A$11,IF($C$7,8,0),1,1)</f>
        <v>27.85</v>
      </c>
      <c r="F63" s="4">
        <f ca="1">OFFSET(InputPriceData!E$15,CalculationsAndCharts!$A63+$A$11,IF($C$7,8,0),1,1)</f>
        <v>26</v>
      </c>
      <c r="G63" s="4">
        <f ca="1">OFFSET(InputPriceData!F$15,CalculationsAndCharts!$A63+$A$11,IF($C$7,8,0),1,1)</f>
        <v>26.27</v>
      </c>
      <c r="H63" s="128"/>
      <c r="I63" s="128"/>
      <c r="K63" s="124"/>
      <c r="L63" s="279"/>
      <c r="M63" s="281"/>
      <c r="N63" s="280"/>
      <c r="O63" s="4"/>
      <c r="P63" s="4"/>
      <c r="Q63" s="3"/>
      <c r="S63" s="309">
        <f t="shared" ca="1" si="8"/>
        <v>26.3</v>
      </c>
      <c r="T63" s="309">
        <f t="shared" ca="1" si="9"/>
        <v>24.46</v>
      </c>
      <c r="U63" s="310">
        <f t="shared" ca="1" si="10"/>
        <v>0.98369565217391242</v>
      </c>
      <c r="V63" s="310" t="b">
        <f t="shared" ca="1" si="11"/>
        <v>0</v>
      </c>
      <c r="W63" s="3" t="b">
        <f t="shared" ca="1" si="12"/>
        <v>0</v>
      </c>
      <c r="X63" s="3" t="str">
        <f t="shared" ca="1" si="13"/>
        <v/>
      </c>
      <c r="Y63" s="3" t="str">
        <f t="shared" ca="1" si="0"/>
        <v/>
      </c>
      <c r="Z63" s="3" t="str">
        <f t="shared" ca="1" si="14"/>
        <v/>
      </c>
      <c r="AA63" s="3" t="str">
        <f t="shared" ca="1" si="15"/>
        <v/>
      </c>
      <c r="AB63" s="205">
        <f t="shared" ca="1" si="16"/>
        <v>11601</v>
      </c>
      <c r="AC63" s="205">
        <f t="shared" ca="1" si="17"/>
        <v>182</v>
      </c>
      <c r="AD63" s="205">
        <f t="shared" ca="1" si="1"/>
        <v>63.741758241758241</v>
      </c>
      <c r="AE63" s="205">
        <f t="shared" ca="1" si="2"/>
        <v>13.741758241758241</v>
      </c>
      <c r="AF63" s="205">
        <f t="shared" ca="1" si="18"/>
        <v>2.7483516483516484</v>
      </c>
      <c r="AG63" s="314">
        <v>-20</v>
      </c>
      <c r="AH63" s="313">
        <f t="shared" si="19"/>
        <v>-4</v>
      </c>
      <c r="AI63" s="314">
        <f t="array" aca="1" ref="AI63" ca="1">SUM((OFFSET($W$33,0,0,$A$23,1)=TRUE)*(OFFSET($AA$33,0,0,$A$23,1)=(AG63+50)))</f>
        <v>3</v>
      </c>
      <c r="AJ63" s="37" t="e">
        <f t="shared" ca="1" si="3"/>
        <v>#N/A</v>
      </c>
      <c r="AK63" s="4"/>
      <c r="AL63" s="4"/>
      <c r="AM63" s="309">
        <f t="shared" ca="1" si="20"/>
        <v>26.3</v>
      </c>
      <c r="AN63" s="309">
        <f t="shared" ca="1" si="21"/>
        <v>24.46</v>
      </c>
      <c r="AO63" s="310">
        <f t="shared" ca="1" si="30"/>
        <v>0.98369565217391242</v>
      </c>
      <c r="AP63" s="310" t="b">
        <f t="shared" ca="1" si="23"/>
        <v>0</v>
      </c>
      <c r="AQ63" s="309">
        <f t="shared" ca="1" si="24"/>
        <v>0</v>
      </c>
      <c r="AR63" s="205">
        <f t="shared" ca="1" si="4"/>
        <v>0</v>
      </c>
      <c r="AS63" s="45" t="b">
        <f t="shared" ca="1" si="5"/>
        <v>0</v>
      </c>
      <c r="AT63">
        <f t="shared" ca="1" si="6"/>
        <v>0</v>
      </c>
      <c r="AU63" t="b">
        <f t="shared" ca="1" si="25"/>
        <v>0</v>
      </c>
      <c r="AV63" t="b">
        <f t="shared" ca="1" si="26"/>
        <v>0</v>
      </c>
      <c r="AW63" s="266" t="b">
        <f t="shared" ca="1" si="27"/>
        <v>0</v>
      </c>
      <c r="AX63" s="266" t="b">
        <f t="shared" ca="1" si="28"/>
        <v>0</v>
      </c>
      <c r="AY63" s="266" t="b">
        <f t="shared" ca="1" si="29"/>
        <v>0</v>
      </c>
    </row>
    <row r="64" spans="1:51" x14ac:dyDescent="0.25">
      <c r="A64">
        <v>32</v>
      </c>
      <c r="B64" s="163">
        <f ca="1">OFFSET(InputPriceData!B$15,CalculationsAndCharts!$A64+$A$11,0,1,1)</f>
        <v>41967</v>
      </c>
      <c r="C64" s="3">
        <f ca="1">OFFSET(InputPriceData!G$15,CalculationsAndCharts!$A64+$A$11,IF($C$7,8,0),1,1)</f>
        <v>434300</v>
      </c>
      <c r="D64" s="4">
        <f ca="1">OFFSET(InputPriceData!C$15,CalculationsAndCharts!$A64+$A$11,IF($C$7,8,0),1,1)</f>
        <v>26.28</v>
      </c>
      <c r="E64" s="4">
        <f ca="1">OFFSET(InputPriceData!D$15,CalculationsAndCharts!$A64+$A$11,IF($C$7,8,0),1,1)</f>
        <v>26.64</v>
      </c>
      <c r="F64" s="4">
        <f ca="1">OFFSET(InputPriceData!E$15,CalculationsAndCharts!$A64+$A$11,IF($C$7,8,0),1,1)</f>
        <v>26.23</v>
      </c>
      <c r="G64" s="4">
        <f ca="1">OFFSET(InputPriceData!F$15,CalculationsAndCharts!$A64+$A$11,IF($C$7,8,0),1,1)</f>
        <v>26.3</v>
      </c>
      <c r="H64" s="128"/>
      <c r="I64" s="128"/>
      <c r="K64" s="124"/>
      <c r="L64" s="279"/>
      <c r="M64" s="281"/>
      <c r="N64" s="280"/>
      <c r="O64" s="4"/>
      <c r="P64" s="4"/>
      <c r="Q64" s="3"/>
      <c r="S64" s="309">
        <f t="shared" ca="1" si="8"/>
        <v>26.3</v>
      </c>
      <c r="T64" s="309">
        <f t="shared" ca="1" si="9"/>
        <v>24.46</v>
      </c>
      <c r="U64" s="310">
        <f t="shared" ca="1" si="10"/>
        <v>1</v>
      </c>
      <c r="V64" s="310" t="b">
        <f t="shared" ca="1" si="11"/>
        <v>0</v>
      </c>
      <c r="W64" s="3" t="b">
        <f t="shared" ca="1" si="12"/>
        <v>0</v>
      </c>
      <c r="X64" s="3" t="str">
        <f t="shared" ca="1" si="13"/>
        <v/>
      </c>
      <c r="Y64" s="3" t="str">
        <f t="shared" ca="1" si="0"/>
        <v/>
      </c>
      <c r="Z64" s="3" t="str">
        <f t="shared" ca="1" si="14"/>
        <v/>
      </c>
      <c r="AA64" s="3" t="str">
        <f t="shared" ca="1" si="15"/>
        <v/>
      </c>
      <c r="AB64" s="205">
        <f t="shared" ca="1" si="16"/>
        <v>11601</v>
      </c>
      <c r="AC64" s="205">
        <f t="shared" ca="1" si="17"/>
        <v>182</v>
      </c>
      <c r="AD64" s="205">
        <f t="shared" ca="1" si="1"/>
        <v>63.741758241758241</v>
      </c>
      <c r="AE64" s="205">
        <f t="shared" ca="1" si="2"/>
        <v>13.741758241758241</v>
      </c>
      <c r="AF64" s="205">
        <f t="shared" ca="1" si="18"/>
        <v>2.7483516483516484</v>
      </c>
      <c r="AG64" s="314">
        <v>-19</v>
      </c>
      <c r="AH64" s="313">
        <f t="shared" si="19"/>
        <v>-3.8000000000000003</v>
      </c>
      <c r="AI64" s="314">
        <f t="array" aca="1" ref="AI64" ca="1">SUM((OFFSET($W$33,0,0,$A$23,1)=TRUE)*(OFFSET($AA$33,0,0,$A$23,1)=(AG64+50)))</f>
        <v>2</v>
      </c>
      <c r="AJ64" s="37" t="e">
        <f t="shared" ca="1" si="3"/>
        <v>#N/A</v>
      </c>
      <c r="AK64" s="4"/>
      <c r="AL64" s="4"/>
      <c r="AM64" s="309">
        <f t="shared" ca="1" si="20"/>
        <v>26.3</v>
      </c>
      <c r="AN64" s="309">
        <f t="shared" ca="1" si="21"/>
        <v>24.46</v>
      </c>
      <c r="AO64" s="310">
        <f t="shared" ca="1" si="30"/>
        <v>1</v>
      </c>
      <c r="AP64" s="310" t="b">
        <f t="shared" ca="1" si="23"/>
        <v>0</v>
      </c>
      <c r="AQ64" s="309">
        <f t="shared" ca="1" si="24"/>
        <v>0</v>
      </c>
      <c r="AR64" s="205">
        <f t="shared" ca="1" si="4"/>
        <v>0</v>
      </c>
      <c r="AS64" s="45" t="b">
        <f t="shared" ca="1" si="5"/>
        <v>0</v>
      </c>
      <c r="AT64">
        <f t="shared" ca="1" si="6"/>
        <v>0</v>
      </c>
      <c r="AU64" t="b">
        <f t="shared" ca="1" si="25"/>
        <v>0</v>
      </c>
      <c r="AV64" t="b">
        <f t="shared" ca="1" si="26"/>
        <v>0</v>
      </c>
      <c r="AW64" s="266" t="b">
        <f t="shared" ca="1" si="27"/>
        <v>0</v>
      </c>
      <c r="AX64" s="266" t="b">
        <f t="shared" ca="1" si="28"/>
        <v>0</v>
      </c>
      <c r="AY64" s="266" t="b">
        <f t="shared" ca="1" si="29"/>
        <v>0</v>
      </c>
    </row>
    <row r="65" spans="1:51" x14ac:dyDescent="0.25">
      <c r="A65">
        <v>33</v>
      </c>
      <c r="B65" s="163">
        <f ca="1">OFFSET(InputPriceData!B$15,CalculationsAndCharts!$A65+$A$11,0,1,1)</f>
        <v>41964</v>
      </c>
      <c r="C65" s="3">
        <f ca="1">OFFSET(InputPriceData!G$15,CalculationsAndCharts!$A65+$A$11,IF($C$7,8,0),1,1)</f>
        <v>292700</v>
      </c>
      <c r="D65" s="4">
        <f ca="1">OFFSET(InputPriceData!C$15,CalculationsAndCharts!$A65+$A$11,IF($C$7,8,0),1,1)</f>
        <v>26.44</v>
      </c>
      <c r="E65" s="4">
        <f ca="1">OFFSET(InputPriceData!D$15,CalculationsAndCharts!$A65+$A$11,IF($C$7,8,0),1,1)</f>
        <v>26.49</v>
      </c>
      <c r="F65" s="4">
        <f ca="1">OFFSET(InputPriceData!E$15,CalculationsAndCharts!$A65+$A$11,IF($C$7,8,0),1,1)</f>
        <v>26.09</v>
      </c>
      <c r="G65" s="4">
        <f ca="1">OFFSET(InputPriceData!F$15,CalculationsAndCharts!$A65+$A$11,IF($C$7,8,0),1,1)</f>
        <v>26.28</v>
      </c>
      <c r="H65" s="128"/>
      <c r="I65" s="128"/>
      <c r="K65" s="124"/>
      <c r="L65" s="279"/>
      <c r="M65" s="281"/>
      <c r="N65" s="280"/>
      <c r="O65" s="4"/>
      <c r="P65" s="4"/>
      <c r="Q65" s="3"/>
      <c r="S65" s="309">
        <f t="shared" ca="1" si="8"/>
        <v>26.28</v>
      </c>
      <c r="T65" s="309">
        <f t="shared" ca="1" si="9"/>
        <v>24.46</v>
      </c>
      <c r="U65" s="310">
        <f t="shared" ca="1" si="10"/>
        <v>1</v>
      </c>
      <c r="V65" s="310" t="b">
        <f t="shared" ca="1" si="11"/>
        <v>0</v>
      </c>
      <c r="W65" s="3" t="b">
        <f t="shared" ca="1" si="12"/>
        <v>0</v>
      </c>
      <c r="X65" s="3" t="str">
        <f t="shared" ca="1" si="13"/>
        <v/>
      </c>
      <c r="Y65" s="3" t="str">
        <f t="shared" ca="1" si="0"/>
        <v/>
      </c>
      <c r="Z65" s="3" t="str">
        <f t="shared" ca="1" si="14"/>
        <v/>
      </c>
      <c r="AA65" s="3" t="str">
        <f t="shared" ca="1" si="15"/>
        <v/>
      </c>
      <c r="AB65" s="205">
        <f t="shared" ca="1" si="16"/>
        <v>11601</v>
      </c>
      <c r="AC65" s="205">
        <f t="shared" ca="1" si="17"/>
        <v>182</v>
      </c>
      <c r="AD65" s="205">
        <f t="shared" ca="1" si="1"/>
        <v>63.741758241758241</v>
      </c>
      <c r="AE65" s="205">
        <f t="shared" ca="1" si="2"/>
        <v>13.741758241758241</v>
      </c>
      <c r="AF65" s="205">
        <f t="shared" ca="1" si="18"/>
        <v>2.7483516483516484</v>
      </c>
      <c r="AG65" s="314">
        <v>-18</v>
      </c>
      <c r="AH65" s="313">
        <f t="shared" si="19"/>
        <v>-3.6</v>
      </c>
      <c r="AI65" s="314">
        <f t="array" aca="1" ref="AI65" ca="1">SUM((OFFSET($W$33,0,0,$A$23,1)=TRUE)*(OFFSET($AA$33,0,0,$A$23,1)=(AG65+50)))</f>
        <v>0</v>
      </c>
      <c r="AJ65" s="37" t="e">
        <f t="shared" ref="AJ65:AJ96" ca="1" si="31">IF(AH65=$AJ$31,$AI$30+1,NA())</f>
        <v>#N/A</v>
      </c>
      <c r="AK65" s="4"/>
      <c r="AL65" s="4"/>
      <c r="AM65" s="309">
        <f t="shared" ca="1" si="20"/>
        <v>26.28</v>
      </c>
      <c r="AN65" s="309">
        <f t="shared" ca="1" si="21"/>
        <v>24.46</v>
      </c>
      <c r="AO65" s="310">
        <f t="shared" ca="1" si="30"/>
        <v>1</v>
      </c>
      <c r="AP65" s="310" t="b">
        <f t="shared" ca="1" si="23"/>
        <v>0</v>
      </c>
      <c r="AQ65" s="309">
        <f t="shared" ca="1" si="24"/>
        <v>0</v>
      </c>
      <c r="AR65" s="205">
        <f t="shared" ca="1" si="4"/>
        <v>0</v>
      </c>
      <c r="AS65" s="45" t="b">
        <f t="shared" ca="1" si="5"/>
        <v>0</v>
      </c>
      <c r="AT65">
        <f t="shared" ca="1" si="6"/>
        <v>0</v>
      </c>
      <c r="AU65" t="b">
        <f t="shared" ca="1" si="25"/>
        <v>0</v>
      </c>
      <c r="AV65" t="b">
        <f t="shared" ca="1" si="26"/>
        <v>0</v>
      </c>
      <c r="AW65" s="266" t="b">
        <f t="shared" ca="1" si="27"/>
        <v>0</v>
      </c>
      <c r="AX65" s="266" t="b">
        <f t="shared" ca="1" si="28"/>
        <v>0</v>
      </c>
      <c r="AY65" s="266" t="b">
        <f t="shared" ca="1" si="29"/>
        <v>0</v>
      </c>
    </row>
    <row r="66" spans="1:51" x14ac:dyDescent="0.25">
      <c r="A66">
        <v>34</v>
      </c>
      <c r="B66" s="163">
        <f ca="1">OFFSET(InputPriceData!B$15,CalculationsAndCharts!$A66+$A$11,0,1,1)</f>
        <v>41963</v>
      </c>
      <c r="C66" s="3">
        <f ca="1">OFFSET(InputPriceData!G$15,CalculationsAndCharts!$A66+$A$11,IF($C$7,8,0),1,1)</f>
        <v>277000</v>
      </c>
      <c r="D66" s="4">
        <f ca="1">OFFSET(InputPriceData!C$15,CalculationsAndCharts!$A66+$A$11,IF($C$7,8,0),1,1)</f>
        <v>25.44</v>
      </c>
      <c r="E66" s="4">
        <f ca="1">OFFSET(InputPriceData!D$15,CalculationsAndCharts!$A66+$A$11,IF($C$7,8,0),1,1)</f>
        <v>26.16</v>
      </c>
      <c r="F66" s="4">
        <f ca="1">OFFSET(InputPriceData!E$15,CalculationsAndCharts!$A66+$A$11,IF($C$7,8,0),1,1)</f>
        <v>25.22</v>
      </c>
      <c r="G66" s="4">
        <f ca="1">OFFSET(InputPriceData!F$15,CalculationsAndCharts!$A66+$A$11,IF($C$7,8,0),1,1)</f>
        <v>26.13</v>
      </c>
      <c r="H66" s="128"/>
      <c r="I66" s="128"/>
      <c r="K66" s="124"/>
      <c r="L66" s="279"/>
      <c r="M66" s="281"/>
      <c r="N66" s="280"/>
      <c r="O66" s="4"/>
      <c r="P66" s="4"/>
      <c r="Q66" s="3"/>
      <c r="S66" s="309">
        <f t="shared" ca="1" si="8"/>
        <v>26.13</v>
      </c>
      <c r="T66" s="309">
        <f t="shared" ca="1" si="9"/>
        <v>24.46</v>
      </c>
      <c r="U66" s="310">
        <f t="shared" ca="1" si="10"/>
        <v>1</v>
      </c>
      <c r="V66" s="310" t="b">
        <f t="shared" ca="1" si="11"/>
        <v>0</v>
      </c>
      <c r="W66" s="3" t="b">
        <f t="shared" ca="1" si="12"/>
        <v>0</v>
      </c>
      <c r="X66" s="3" t="str">
        <f t="shared" ca="1" si="13"/>
        <v/>
      </c>
      <c r="Y66" s="3" t="str">
        <f t="shared" ca="1" si="0"/>
        <v/>
      </c>
      <c r="Z66" s="3" t="str">
        <f t="shared" ca="1" si="14"/>
        <v/>
      </c>
      <c r="AA66" s="3" t="str">
        <f t="shared" ca="1" si="15"/>
        <v/>
      </c>
      <c r="AB66" s="205">
        <f t="shared" ca="1" si="16"/>
        <v>11601</v>
      </c>
      <c r="AC66" s="205">
        <f t="shared" ca="1" si="17"/>
        <v>182</v>
      </c>
      <c r="AD66" s="205">
        <f t="shared" ca="1" si="1"/>
        <v>63.741758241758241</v>
      </c>
      <c r="AE66" s="205">
        <f t="shared" ca="1" si="2"/>
        <v>13.741758241758241</v>
      </c>
      <c r="AF66" s="205">
        <f t="shared" ca="1" si="18"/>
        <v>2.7483516483516484</v>
      </c>
      <c r="AG66" s="314">
        <v>-17</v>
      </c>
      <c r="AH66" s="313">
        <f t="shared" si="19"/>
        <v>-3.4000000000000004</v>
      </c>
      <c r="AI66" s="314">
        <f t="array" aca="1" ref="AI66" ca="1">SUM((OFFSET($W$33,0,0,$A$23,1)=TRUE)*(OFFSET($AA$33,0,0,$A$23,1)=(AG66+50)))</f>
        <v>4</v>
      </c>
      <c r="AJ66" s="37" t="e">
        <f t="shared" ca="1" si="31"/>
        <v>#N/A</v>
      </c>
      <c r="AK66" s="4"/>
      <c r="AL66" s="4"/>
      <c r="AM66" s="309">
        <f t="shared" ca="1" si="20"/>
        <v>26.13</v>
      </c>
      <c r="AN66" s="309">
        <f t="shared" ca="1" si="21"/>
        <v>24.46</v>
      </c>
      <c r="AO66" s="310">
        <f t="shared" ca="1" si="30"/>
        <v>1</v>
      </c>
      <c r="AP66" s="310" t="b">
        <f t="shared" ca="1" si="23"/>
        <v>0</v>
      </c>
      <c r="AQ66" s="309">
        <f t="shared" ca="1" si="24"/>
        <v>0</v>
      </c>
      <c r="AR66" s="205">
        <f t="shared" ca="1" si="4"/>
        <v>0</v>
      </c>
      <c r="AS66" s="45" t="b">
        <f t="shared" ca="1" si="5"/>
        <v>0</v>
      </c>
      <c r="AT66">
        <f t="shared" ca="1" si="6"/>
        <v>0</v>
      </c>
      <c r="AU66" t="b">
        <f t="shared" ca="1" si="25"/>
        <v>0</v>
      </c>
      <c r="AV66" t="b">
        <f t="shared" ca="1" si="26"/>
        <v>0</v>
      </c>
      <c r="AW66" s="266" t="b">
        <f t="shared" ca="1" si="27"/>
        <v>0</v>
      </c>
      <c r="AX66" s="266" t="b">
        <f t="shared" ca="1" si="28"/>
        <v>0</v>
      </c>
      <c r="AY66" s="266" t="b">
        <f t="shared" ca="1" si="29"/>
        <v>0</v>
      </c>
    </row>
    <row r="67" spans="1:51" x14ac:dyDescent="0.25">
      <c r="A67">
        <v>35</v>
      </c>
      <c r="B67" s="163">
        <f ca="1">OFFSET(InputPriceData!B$15,CalculationsAndCharts!$A67+$A$11,0,1,1)</f>
        <v>41962</v>
      </c>
      <c r="C67" s="3">
        <f ca="1">OFFSET(InputPriceData!G$15,CalculationsAndCharts!$A67+$A$11,IF($C$7,8,0),1,1)</f>
        <v>166200</v>
      </c>
      <c r="D67" s="4">
        <f ca="1">OFFSET(InputPriceData!C$15,CalculationsAndCharts!$A67+$A$11,IF($C$7,8,0),1,1)</f>
        <v>25.6</v>
      </c>
      <c r="E67" s="4">
        <f ca="1">OFFSET(InputPriceData!D$15,CalculationsAndCharts!$A67+$A$11,IF($C$7,8,0),1,1)</f>
        <v>25.73</v>
      </c>
      <c r="F67" s="4">
        <f ca="1">OFFSET(InputPriceData!E$15,CalculationsAndCharts!$A67+$A$11,IF($C$7,8,0),1,1)</f>
        <v>25.2</v>
      </c>
      <c r="G67" s="4">
        <f ca="1">OFFSET(InputPriceData!F$15,CalculationsAndCharts!$A67+$A$11,IF($C$7,8,0),1,1)</f>
        <v>25.6</v>
      </c>
      <c r="H67" s="128"/>
      <c r="I67" s="128"/>
      <c r="K67" s="124"/>
      <c r="L67" s="279"/>
      <c r="M67" s="281"/>
      <c r="N67" s="280"/>
      <c r="O67" s="4"/>
      <c r="P67" s="4"/>
      <c r="Q67" s="3"/>
      <c r="S67" s="309">
        <f t="shared" ca="1" si="8"/>
        <v>25.68</v>
      </c>
      <c r="T67" s="309">
        <f t="shared" ca="1" si="9"/>
        <v>24.37</v>
      </c>
      <c r="U67" s="310">
        <f t="shared" ca="1" si="10"/>
        <v>0.93893129770992489</v>
      </c>
      <c r="V67" s="310" t="b">
        <f t="shared" ca="1" si="11"/>
        <v>0</v>
      </c>
      <c r="W67" s="3" t="b">
        <f t="shared" ca="1" si="12"/>
        <v>0</v>
      </c>
      <c r="X67" s="3" t="str">
        <f t="shared" ca="1" si="13"/>
        <v/>
      </c>
      <c r="Y67" s="3" t="str">
        <f t="shared" ca="1" si="0"/>
        <v/>
      </c>
      <c r="Z67" s="3" t="str">
        <f t="shared" ca="1" si="14"/>
        <v/>
      </c>
      <c r="AA67" s="3" t="str">
        <f t="shared" ca="1" si="15"/>
        <v/>
      </c>
      <c r="AB67" s="205">
        <f t="shared" ca="1" si="16"/>
        <v>11601</v>
      </c>
      <c r="AC67" s="205">
        <f t="shared" ca="1" si="17"/>
        <v>182</v>
      </c>
      <c r="AD67" s="205">
        <f t="shared" ca="1" si="1"/>
        <v>63.741758241758241</v>
      </c>
      <c r="AE67" s="205">
        <f t="shared" ca="1" si="2"/>
        <v>13.741758241758241</v>
      </c>
      <c r="AF67" s="205">
        <f t="shared" ca="1" si="18"/>
        <v>2.7483516483516484</v>
      </c>
      <c r="AG67" s="314">
        <v>-16</v>
      </c>
      <c r="AH67" s="313">
        <f t="shared" si="19"/>
        <v>-3.2</v>
      </c>
      <c r="AI67" s="314">
        <f t="array" aca="1" ref="AI67" ca="1">SUM((OFFSET($W$33,0,0,$A$23,1)=TRUE)*(OFFSET($AA$33,0,0,$A$23,1)=(AG67+50)))</f>
        <v>3</v>
      </c>
      <c r="AJ67" s="37" t="e">
        <f t="shared" ca="1" si="31"/>
        <v>#N/A</v>
      </c>
      <c r="AK67" s="4"/>
      <c r="AL67" s="4"/>
      <c r="AM67" s="309">
        <f t="shared" ca="1" si="20"/>
        <v>25.68</v>
      </c>
      <c r="AN67" s="309">
        <f t="shared" ca="1" si="21"/>
        <v>24.46</v>
      </c>
      <c r="AO67" s="310">
        <f t="shared" ca="1" si="30"/>
        <v>0.93442622950819809</v>
      </c>
      <c r="AP67" s="310" t="b">
        <f t="shared" ca="1" si="23"/>
        <v>0</v>
      </c>
      <c r="AQ67" s="309">
        <f t="shared" ca="1" si="24"/>
        <v>0</v>
      </c>
      <c r="AR67" s="205">
        <f t="shared" ca="1" si="4"/>
        <v>0</v>
      </c>
      <c r="AS67" s="45" t="b">
        <f t="shared" ca="1" si="5"/>
        <v>0</v>
      </c>
      <c r="AT67">
        <f t="shared" ca="1" si="6"/>
        <v>0</v>
      </c>
      <c r="AU67" t="b">
        <f t="shared" ca="1" si="25"/>
        <v>0</v>
      </c>
      <c r="AV67" t="b">
        <f t="shared" ca="1" si="26"/>
        <v>0</v>
      </c>
      <c r="AW67" s="266" t="b">
        <f t="shared" ca="1" si="27"/>
        <v>0</v>
      </c>
      <c r="AX67" s="266" t="b">
        <f t="shared" ca="1" si="28"/>
        <v>0</v>
      </c>
      <c r="AY67" s="266" t="b">
        <f t="shared" ca="1" si="29"/>
        <v>0</v>
      </c>
    </row>
    <row r="68" spans="1:51" x14ac:dyDescent="0.25">
      <c r="A68">
        <v>36</v>
      </c>
      <c r="B68" s="163">
        <f ca="1">OFFSET(InputPriceData!B$15,CalculationsAndCharts!$A68+$A$11,0,1,1)</f>
        <v>41961</v>
      </c>
      <c r="C68" s="3">
        <f ca="1">OFFSET(InputPriceData!G$15,CalculationsAndCharts!$A68+$A$11,IF($C$7,8,0),1,1)</f>
        <v>263800</v>
      </c>
      <c r="D68" s="4">
        <f ca="1">OFFSET(InputPriceData!C$15,CalculationsAndCharts!$A68+$A$11,IF($C$7,8,0),1,1)</f>
        <v>25.68</v>
      </c>
      <c r="E68" s="4">
        <f ca="1">OFFSET(InputPriceData!D$15,CalculationsAndCharts!$A68+$A$11,IF($C$7,8,0),1,1)</f>
        <v>25.94</v>
      </c>
      <c r="F68" s="4">
        <f ca="1">OFFSET(InputPriceData!E$15,CalculationsAndCharts!$A68+$A$11,IF($C$7,8,0),1,1)</f>
        <v>25.5</v>
      </c>
      <c r="G68" s="4">
        <f ca="1">OFFSET(InputPriceData!F$15,CalculationsAndCharts!$A68+$A$11,IF($C$7,8,0),1,1)</f>
        <v>25.68</v>
      </c>
      <c r="H68" s="128"/>
      <c r="I68" s="128"/>
      <c r="K68" s="124"/>
      <c r="L68" s="279"/>
      <c r="M68" s="281"/>
      <c r="N68" s="280"/>
      <c r="O68" s="4"/>
      <c r="P68" s="4"/>
      <c r="Q68" s="3"/>
      <c r="S68" s="309">
        <f t="shared" ca="1" si="8"/>
        <v>25.68</v>
      </c>
      <c r="T68" s="309">
        <f t="shared" ca="1" si="9"/>
        <v>24.01</v>
      </c>
      <c r="U68" s="310">
        <f t="shared" ca="1" si="10"/>
        <v>1</v>
      </c>
      <c r="V68" s="310" t="b">
        <f t="shared" ca="1" si="11"/>
        <v>0</v>
      </c>
      <c r="W68" s="3" t="b">
        <f t="shared" ca="1" si="12"/>
        <v>0</v>
      </c>
      <c r="X68" s="3" t="str">
        <f t="shared" ca="1" si="13"/>
        <v/>
      </c>
      <c r="Y68" s="3" t="str">
        <f t="shared" ca="1" si="0"/>
        <v/>
      </c>
      <c r="Z68" s="3" t="str">
        <f t="shared" ca="1" si="14"/>
        <v/>
      </c>
      <c r="AA68" s="3" t="str">
        <f t="shared" ca="1" si="15"/>
        <v/>
      </c>
      <c r="AB68" s="205">
        <f t="shared" ca="1" si="16"/>
        <v>11601</v>
      </c>
      <c r="AC68" s="205">
        <f t="shared" ca="1" si="17"/>
        <v>182</v>
      </c>
      <c r="AD68" s="205">
        <f t="shared" ca="1" si="1"/>
        <v>63.741758241758241</v>
      </c>
      <c r="AE68" s="205">
        <f t="shared" ca="1" si="2"/>
        <v>13.741758241758241</v>
      </c>
      <c r="AF68" s="205">
        <f t="shared" ca="1" si="18"/>
        <v>2.7483516483516484</v>
      </c>
      <c r="AG68" s="314">
        <v>-15</v>
      </c>
      <c r="AH68" s="313">
        <f t="shared" si="19"/>
        <v>-3</v>
      </c>
      <c r="AI68" s="314">
        <f t="array" aca="1" ref="AI68" ca="1">SUM((OFFSET($W$33,0,0,$A$23,1)=TRUE)*(OFFSET($AA$33,0,0,$A$23,1)=(AG68+50)))</f>
        <v>4</v>
      </c>
      <c r="AJ68" s="37" t="e">
        <f t="shared" ca="1" si="31"/>
        <v>#N/A</v>
      </c>
      <c r="AK68" s="4"/>
      <c r="AL68" s="4"/>
      <c r="AM68" s="309">
        <f t="shared" ca="1" si="20"/>
        <v>25.68</v>
      </c>
      <c r="AN68" s="309">
        <f t="shared" ca="1" si="21"/>
        <v>24.46</v>
      </c>
      <c r="AO68" s="310">
        <f t="shared" ca="1" si="30"/>
        <v>1</v>
      </c>
      <c r="AP68" s="310" t="b">
        <f t="shared" ca="1" si="23"/>
        <v>0</v>
      </c>
      <c r="AQ68" s="309">
        <f t="shared" ca="1" si="24"/>
        <v>0</v>
      </c>
      <c r="AR68" s="205">
        <f t="shared" ca="1" si="4"/>
        <v>0</v>
      </c>
      <c r="AS68" s="45" t="b">
        <f t="shared" ca="1" si="5"/>
        <v>0</v>
      </c>
      <c r="AT68">
        <f t="shared" ca="1" si="6"/>
        <v>0</v>
      </c>
      <c r="AU68" t="b">
        <f t="shared" ca="1" si="25"/>
        <v>0</v>
      </c>
      <c r="AV68" t="b">
        <f t="shared" ca="1" si="26"/>
        <v>0</v>
      </c>
      <c r="AW68" s="266" t="b">
        <f t="shared" ca="1" si="27"/>
        <v>0</v>
      </c>
      <c r="AX68" s="266" t="b">
        <f t="shared" ca="1" si="28"/>
        <v>0</v>
      </c>
      <c r="AY68" s="266" t="b">
        <f t="shared" ca="1" si="29"/>
        <v>0</v>
      </c>
    </row>
    <row r="69" spans="1:51" x14ac:dyDescent="0.25">
      <c r="A69">
        <v>37</v>
      </c>
      <c r="B69" s="163">
        <f ca="1">OFFSET(InputPriceData!B$15,CalculationsAndCharts!$A69+$A$11,0,1,1)</f>
        <v>41960</v>
      </c>
      <c r="C69" s="3">
        <f ca="1">OFFSET(InputPriceData!G$15,CalculationsAndCharts!$A69+$A$11,IF($C$7,8,0),1,1)</f>
        <v>294900</v>
      </c>
      <c r="D69" s="4">
        <f ca="1">OFFSET(InputPriceData!C$15,CalculationsAndCharts!$A69+$A$11,IF($C$7,8,0),1,1)</f>
        <v>25.31</v>
      </c>
      <c r="E69" s="4">
        <f ca="1">OFFSET(InputPriceData!D$15,CalculationsAndCharts!$A69+$A$11,IF($C$7,8,0),1,1)</f>
        <v>25.64</v>
      </c>
      <c r="F69" s="4">
        <f ca="1">OFFSET(InputPriceData!E$15,CalculationsAndCharts!$A69+$A$11,IF($C$7,8,0),1,1)</f>
        <v>25.1</v>
      </c>
      <c r="G69" s="4">
        <f ca="1">OFFSET(InputPriceData!F$15,CalculationsAndCharts!$A69+$A$11,IF($C$7,8,0),1,1)</f>
        <v>25.56</v>
      </c>
      <c r="H69" s="128"/>
      <c r="I69" s="128"/>
      <c r="K69" s="124"/>
      <c r="L69" s="279"/>
      <c r="M69" s="281"/>
      <c r="N69" s="280"/>
      <c r="O69" s="4"/>
      <c r="P69" s="4"/>
      <c r="Q69" s="3"/>
      <c r="S69" s="309">
        <f t="shared" ca="1" si="8"/>
        <v>25.56</v>
      </c>
      <c r="T69" s="309">
        <f t="shared" ca="1" si="9"/>
        <v>24.01</v>
      </c>
      <c r="U69" s="310">
        <f t="shared" ca="1" si="10"/>
        <v>1</v>
      </c>
      <c r="V69" s="310" t="b">
        <f t="shared" ca="1" si="11"/>
        <v>0</v>
      </c>
      <c r="W69" s="3" t="b">
        <f t="shared" ca="1" si="12"/>
        <v>0</v>
      </c>
      <c r="X69" s="3" t="str">
        <f t="shared" ca="1" si="13"/>
        <v/>
      </c>
      <c r="Y69" s="3" t="str">
        <f t="shared" ca="1" si="0"/>
        <v/>
      </c>
      <c r="Z69" s="3" t="str">
        <f t="shared" ca="1" si="14"/>
        <v/>
      </c>
      <c r="AA69" s="3" t="str">
        <f t="shared" ca="1" si="15"/>
        <v/>
      </c>
      <c r="AB69" s="205">
        <f t="shared" ca="1" si="16"/>
        <v>11601</v>
      </c>
      <c r="AC69" s="205">
        <f t="shared" ca="1" si="17"/>
        <v>182</v>
      </c>
      <c r="AD69" s="205">
        <f t="shared" ca="1" si="1"/>
        <v>63.741758241758241</v>
      </c>
      <c r="AE69" s="205">
        <f t="shared" ca="1" si="2"/>
        <v>13.741758241758241</v>
      </c>
      <c r="AF69" s="205">
        <f t="shared" ca="1" si="18"/>
        <v>2.7483516483516484</v>
      </c>
      <c r="AG69" s="314">
        <v>-14</v>
      </c>
      <c r="AH69" s="313">
        <f t="shared" si="19"/>
        <v>-2.8000000000000003</v>
      </c>
      <c r="AI69" s="314">
        <f t="array" aca="1" ref="AI69" ca="1">SUM((OFFSET($W$33,0,0,$A$23,1)=TRUE)*(OFFSET($AA$33,0,0,$A$23,1)=(AG69+50)))</f>
        <v>2</v>
      </c>
      <c r="AJ69" s="37" t="e">
        <f t="shared" ca="1" si="31"/>
        <v>#N/A</v>
      </c>
      <c r="AK69" s="4"/>
      <c r="AL69" s="4"/>
      <c r="AM69" s="309">
        <f t="shared" ca="1" si="20"/>
        <v>25.56</v>
      </c>
      <c r="AN69" s="309">
        <f t="shared" ca="1" si="21"/>
        <v>24.37</v>
      </c>
      <c r="AO69" s="310">
        <f t="shared" ca="1" si="30"/>
        <v>1</v>
      </c>
      <c r="AP69" s="310" t="b">
        <f t="shared" ca="1" si="23"/>
        <v>0</v>
      </c>
      <c r="AQ69" s="309">
        <f t="shared" ca="1" si="24"/>
        <v>0</v>
      </c>
      <c r="AR69" s="205">
        <f t="shared" ca="1" si="4"/>
        <v>0</v>
      </c>
      <c r="AS69" s="45" t="b">
        <f t="shared" ca="1" si="5"/>
        <v>0</v>
      </c>
      <c r="AT69">
        <f t="shared" ca="1" si="6"/>
        <v>0</v>
      </c>
      <c r="AU69" t="b">
        <f t="shared" ca="1" si="25"/>
        <v>0</v>
      </c>
      <c r="AV69" t="b">
        <f t="shared" ca="1" si="26"/>
        <v>0</v>
      </c>
      <c r="AW69" s="266" t="b">
        <f t="shared" ca="1" si="27"/>
        <v>0</v>
      </c>
      <c r="AX69" s="266" t="b">
        <f t="shared" ca="1" si="28"/>
        <v>0</v>
      </c>
      <c r="AY69" s="266" t="b">
        <f t="shared" ca="1" si="29"/>
        <v>0</v>
      </c>
    </row>
    <row r="70" spans="1:51" x14ac:dyDescent="0.25">
      <c r="A70">
        <v>38</v>
      </c>
      <c r="B70" s="163">
        <f ca="1">OFFSET(InputPriceData!B$15,CalculationsAndCharts!$A70+$A$11,0,1,1)</f>
        <v>41957</v>
      </c>
      <c r="C70" s="3">
        <f ca="1">OFFSET(InputPriceData!G$15,CalculationsAndCharts!$A70+$A$11,IF($C$7,8,0),1,1)</f>
        <v>170100</v>
      </c>
      <c r="D70" s="4">
        <f ca="1">OFFSET(InputPriceData!C$15,CalculationsAndCharts!$A70+$A$11,IF($C$7,8,0),1,1)</f>
        <v>25.55</v>
      </c>
      <c r="E70" s="4">
        <f ca="1">OFFSET(InputPriceData!D$15,CalculationsAndCharts!$A70+$A$11,IF($C$7,8,0),1,1)</f>
        <v>25.55</v>
      </c>
      <c r="F70" s="4">
        <f ca="1">OFFSET(InputPriceData!E$15,CalculationsAndCharts!$A70+$A$11,IF($C$7,8,0),1,1)</f>
        <v>25.18</v>
      </c>
      <c r="G70" s="4">
        <f ca="1">OFFSET(InputPriceData!F$15,CalculationsAndCharts!$A70+$A$11,IF($C$7,8,0),1,1)</f>
        <v>25.3</v>
      </c>
      <c r="H70" s="128"/>
      <c r="I70" s="128"/>
      <c r="K70" s="124"/>
      <c r="L70" s="279"/>
      <c r="M70" s="281"/>
      <c r="N70" s="280"/>
      <c r="O70" s="4"/>
      <c r="P70" s="4"/>
      <c r="Q70" s="3"/>
      <c r="S70" s="309">
        <f t="shared" ca="1" si="8"/>
        <v>25.53</v>
      </c>
      <c r="T70" s="309">
        <f t="shared" ca="1" si="9"/>
        <v>24.01</v>
      </c>
      <c r="U70" s="310">
        <f t="shared" ca="1" si="10"/>
        <v>0.84868421052631549</v>
      </c>
      <c r="V70" s="310" t="b">
        <f t="shared" ca="1" si="11"/>
        <v>0</v>
      </c>
      <c r="W70" s="3" t="b">
        <f t="shared" ca="1" si="12"/>
        <v>0</v>
      </c>
      <c r="X70" s="3" t="str">
        <f t="shared" ca="1" si="13"/>
        <v/>
      </c>
      <c r="Y70" s="3" t="str">
        <f t="shared" ca="1" si="0"/>
        <v/>
      </c>
      <c r="Z70" s="3" t="str">
        <f t="shared" ca="1" si="14"/>
        <v/>
      </c>
      <c r="AA70" s="3" t="str">
        <f t="shared" ca="1" si="15"/>
        <v/>
      </c>
      <c r="AB70" s="205">
        <f t="shared" ca="1" si="16"/>
        <v>11601</v>
      </c>
      <c r="AC70" s="205">
        <f t="shared" ca="1" si="17"/>
        <v>182</v>
      </c>
      <c r="AD70" s="205">
        <f t="shared" ca="1" si="1"/>
        <v>63.741758241758241</v>
      </c>
      <c r="AE70" s="205">
        <f t="shared" ca="1" si="2"/>
        <v>13.741758241758241</v>
      </c>
      <c r="AF70" s="205">
        <f t="shared" ca="1" si="18"/>
        <v>2.7483516483516484</v>
      </c>
      <c r="AG70" s="314">
        <v>-13</v>
      </c>
      <c r="AH70" s="313">
        <f t="shared" si="19"/>
        <v>-2.6</v>
      </c>
      <c r="AI70" s="314">
        <f t="array" aca="1" ref="AI70" ca="1">SUM((OFFSET($W$33,0,0,$A$23,1)=TRUE)*(OFFSET($AA$33,0,0,$A$23,1)=(AG70+50)))</f>
        <v>4</v>
      </c>
      <c r="AJ70" s="37" t="e">
        <f t="shared" ca="1" si="31"/>
        <v>#N/A</v>
      </c>
      <c r="AK70" s="4"/>
      <c r="AL70" s="4"/>
      <c r="AM70" s="309">
        <f t="shared" ca="1" si="20"/>
        <v>25.53</v>
      </c>
      <c r="AN70" s="309">
        <f t="shared" ca="1" si="21"/>
        <v>24.01</v>
      </c>
      <c r="AO70" s="310">
        <f t="shared" ca="1" si="30"/>
        <v>0.84868421052631549</v>
      </c>
      <c r="AP70" s="310" t="b">
        <f t="shared" ca="1" si="23"/>
        <v>0</v>
      </c>
      <c r="AQ70" s="309">
        <f t="shared" ca="1" si="24"/>
        <v>0</v>
      </c>
      <c r="AR70" s="205">
        <f t="shared" ca="1" si="4"/>
        <v>0</v>
      </c>
      <c r="AS70" s="45" t="b">
        <f t="shared" ca="1" si="5"/>
        <v>0</v>
      </c>
      <c r="AT70">
        <f t="shared" ca="1" si="6"/>
        <v>0</v>
      </c>
      <c r="AU70" t="b">
        <f t="shared" ca="1" si="25"/>
        <v>0</v>
      </c>
      <c r="AV70" t="b">
        <f t="shared" ca="1" si="26"/>
        <v>0</v>
      </c>
      <c r="AW70" s="266" t="b">
        <f t="shared" ca="1" si="27"/>
        <v>0</v>
      </c>
      <c r="AX70" s="266" t="b">
        <f t="shared" ca="1" si="28"/>
        <v>0</v>
      </c>
      <c r="AY70" s="266" t="b">
        <f t="shared" ca="1" si="29"/>
        <v>0</v>
      </c>
    </row>
    <row r="71" spans="1:51" x14ac:dyDescent="0.25">
      <c r="A71">
        <v>39</v>
      </c>
      <c r="B71" s="163">
        <f ca="1">OFFSET(InputPriceData!B$15,CalculationsAndCharts!$A71+$A$11,0,1,1)</f>
        <v>41956</v>
      </c>
      <c r="C71" s="3">
        <f ca="1">OFFSET(InputPriceData!G$15,CalculationsAndCharts!$A71+$A$11,IF($C$7,8,0),1,1)</f>
        <v>408600</v>
      </c>
      <c r="D71" s="4">
        <f ca="1">OFFSET(InputPriceData!C$15,CalculationsAndCharts!$A71+$A$11,IF($C$7,8,0),1,1)</f>
        <v>25.5</v>
      </c>
      <c r="E71" s="4">
        <f ca="1">OFFSET(InputPriceData!D$15,CalculationsAndCharts!$A71+$A$11,IF($C$7,8,0),1,1)</f>
        <v>25.74</v>
      </c>
      <c r="F71" s="4">
        <f ca="1">OFFSET(InputPriceData!E$15,CalculationsAndCharts!$A71+$A$11,IF($C$7,8,0),1,1)</f>
        <v>25.3</v>
      </c>
      <c r="G71" s="4">
        <f ca="1">OFFSET(InputPriceData!F$15,CalculationsAndCharts!$A71+$A$11,IF($C$7,8,0),1,1)</f>
        <v>25.53</v>
      </c>
      <c r="H71" s="128"/>
      <c r="I71" s="128"/>
      <c r="K71" s="124"/>
      <c r="L71" s="279"/>
      <c r="M71" s="281"/>
      <c r="N71" s="280"/>
      <c r="O71" s="4"/>
      <c r="P71" s="4"/>
      <c r="Q71" s="3"/>
      <c r="S71" s="309">
        <f t="shared" ca="1" si="8"/>
        <v>25.53</v>
      </c>
      <c r="T71" s="309">
        <f t="shared" ca="1" si="9"/>
        <v>24.01</v>
      </c>
      <c r="U71" s="310">
        <f t="shared" ca="1" si="10"/>
        <v>1</v>
      </c>
      <c r="V71" s="310" t="b">
        <f t="shared" ca="1" si="11"/>
        <v>0</v>
      </c>
      <c r="W71" s="3" t="b">
        <f t="shared" ca="1" si="12"/>
        <v>0</v>
      </c>
      <c r="X71" s="3" t="str">
        <f t="shared" ca="1" si="13"/>
        <v/>
      </c>
      <c r="Y71" s="3" t="str">
        <f t="shared" ca="1" si="0"/>
        <v/>
      </c>
      <c r="Z71" s="3" t="str">
        <f t="shared" ca="1" si="14"/>
        <v/>
      </c>
      <c r="AA71" s="3" t="str">
        <f t="shared" ca="1" si="15"/>
        <v/>
      </c>
      <c r="AB71" s="205">
        <f t="shared" ca="1" si="16"/>
        <v>11601</v>
      </c>
      <c r="AC71" s="205">
        <f t="shared" ca="1" si="17"/>
        <v>182</v>
      </c>
      <c r="AD71" s="205">
        <f t="shared" ca="1" si="1"/>
        <v>63.741758241758241</v>
      </c>
      <c r="AE71" s="205">
        <f t="shared" ca="1" si="2"/>
        <v>13.741758241758241</v>
      </c>
      <c r="AF71" s="205">
        <f t="shared" ca="1" si="18"/>
        <v>2.7483516483516484</v>
      </c>
      <c r="AG71" s="314">
        <v>-12</v>
      </c>
      <c r="AH71" s="313">
        <f t="shared" si="19"/>
        <v>-2.4000000000000004</v>
      </c>
      <c r="AI71" s="314">
        <f t="array" aca="1" ref="AI71" ca="1">SUM((OFFSET($W$33,0,0,$A$23,1)=TRUE)*(OFFSET($AA$33,0,0,$A$23,1)=(AG71+50)))</f>
        <v>0</v>
      </c>
      <c r="AJ71" s="37" t="e">
        <f t="shared" ca="1" si="31"/>
        <v>#N/A</v>
      </c>
      <c r="AK71" s="4"/>
      <c r="AL71" s="4"/>
      <c r="AM71" s="309">
        <f t="shared" ca="1" si="20"/>
        <v>25.53</v>
      </c>
      <c r="AN71" s="309">
        <f t="shared" ca="1" si="21"/>
        <v>24.01</v>
      </c>
      <c r="AO71" s="310">
        <f t="shared" ca="1" si="30"/>
        <v>1</v>
      </c>
      <c r="AP71" s="310" t="b">
        <f t="shared" ca="1" si="23"/>
        <v>0</v>
      </c>
      <c r="AQ71" s="309">
        <f t="shared" ca="1" si="24"/>
        <v>0</v>
      </c>
      <c r="AR71" s="205">
        <f t="shared" ca="1" si="4"/>
        <v>0</v>
      </c>
      <c r="AS71" s="45" t="b">
        <f t="shared" ca="1" si="5"/>
        <v>0</v>
      </c>
      <c r="AT71">
        <f t="shared" ca="1" si="6"/>
        <v>0</v>
      </c>
      <c r="AU71" t="b">
        <f t="shared" ca="1" si="25"/>
        <v>0</v>
      </c>
      <c r="AV71" t="b">
        <f t="shared" ca="1" si="26"/>
        <v>0</v>
      </c>
      <c r="AW71" s="266" t="b">
        <f t="shared" ca="1" si="27"/>
        <v>0</v>
      </c>
      <c r="AX71" s="266" t="b">
        <f t="shared" ca="1" si="28"/>
        <v>0</v>
      </c>
      <c r="AY71" s="266" t="b">
        <f t="shared" ca="1" si="29"/>
        <v>0</v>
      </c>
    </row>
    <row r="72" spans="1:51" x14ac:dyDescent="0.25">
      <c r="A72">
        <v>40</v>
      </c>
      <c r="B72" s="163">
        <f ca="1">OFFSET(InputPriceData!B$15,CalculationsAndCharts!$A72+$A$11,0,1,1)</f>
        <v>41955</v>
      </c>
      <c r="C72" s="3">
        <f ca="1">OFFSET(InputPriceData!G$15,CalculationsAndCharts!$A72+$A$11,IF($C$7,8,0),1,1)</f>
        <v>434800</v>
      </c>
      <c r="D72" s="4">
        <f ca="1">OFFSET(InputPriceData!C$15,CalculationsAndCharts!$A72+$A$11,IF($C$7,8,0),1,1)</f>
        <v>25.28</v>
      </c>
      <c r="E72" s="4">
        <f ca="1">OFFSET(InputPriceData!D$15,CalculationsAndCharts!$A72+$A$11,IF($C$7,8,0),1,1)</f>
        <v>25.71</v>
      </c>
      <c r="F72" s="4">
        <f ca="1">OFFSET(InputPriceData!E$15,CalculationsAndCharts!$A72+$A$11,IF($C$7,8,0),1,1)</f>
        <v>25.02</v>
      </c>
      <c r="G72" s="4">
        <f ca="1">OFFSET(InputPriceData!F$15,CalculationsAndCharts!$A72+$A$11,IF($C$7,8,0),1,1)</f>
        <v>25.4</v>
      </c>
      <c r="H72" s="128"/>
      <c r="I72" s="128"/>
      <c r="K72" s="124"/>
      <c r="L72" s="279"/>
      <c r="M72" s="281"/>
      <c r="N72" s="280"/>
      <c r="O72" s="4"/>
      <c r="P72" s="4"/>
      <c r="Q72" s="3"/>
      <c r="S72" s="309">
        <f t="shared" ca="1" si="8"/>
        <v>25.53</v>
      </c>
      <c r="T72" s="309">
        <f t="shared" ca="1" si="9"/>
        <v>24.01</v>
      </c>
      <c r="U72" s="310">
        <f t="shared" ca="1" si="10"/>
        <v>0.91447368421052466</v>
      </c>
      <c r="V72" s="310" t="b">
        <f t="shared" ca="1" si="11"/>
        <v>0</v>
      </c>
      <c r="W72" s="3" t="b">
        <f t="shared" ca="1" si="12"/>
        <v>0</v>
      </c>
      <c r="X72" s="3" t="str">
        <f t="shared" ca="1" si="13"/>
        <v/>
      </c>
      <c r="Y72" s="3" t="str">
        <f t="shared" ca="1" si="0"/>
        <v/>
      </c>
      <c r="Z72" s="3" t="str">
        <f t="shared" ca="1" si="14"/>
        <v/>
      </c>
      <c r="AA72" s="3" t="str">
        <f t="shared" ca="1" si="15"/>
        <v/>
      </c>
      <c r="AB72" s="205">
        <f t="shared" ca="1" si="16"/>
        <v>11601</v>
      </c>
      <c r="AC72" s="205">
        <f t="shared" ca="1" si="17"/>
        <v>182</v>
      </c>
      <c r="AD72" s="205">
        <f t="shared" ca="1" si="1"/>
        <v>63.741758241758241</v>
      </c>
      <c r="AE72" s="205">
        <f t="shared" ca="1" si="2"/>
        <v>13.741758241758241</v>
      </c>
      <c r="AF72" s="205">
        <f t="shared" ca="1" si="18"/>
        <v>2.7483516483516484</v>
      </c>
      <c r="AG72" s="314">
        <v>-11</v>
      </c>
      <c r="AH72" s="313">
        <f t="shared" si="19"/>
        <v>-2.2000000000000002</v>
      </c>
      <c r="AI72" s="314">
        <f t="array" aca="1" ref="AI72" ca="1">SUM((OFFSET($W$33,0,0,$A$23,1)=TRUE)*(OFFSET($AA$33,0,0,$A$23,1)=(AG72+50)))</f>
        <v>2</v>
      </c>
      <c r="AJ72" s="37" t="e">
        <f t="shared" ca="1" si="31"/>
        <v>#N/A</v>
      </c>
      <c r="AK72" s="4"/>
      <c r="AL72" s="4"/>
      <c r="AM72" s="309">
        <f t="shared" ca="1" si="20"/>
        <v>25.46</v>
      </c>
      <c r="AN72" s="309">
        <f t="shared" ca="1" si="21"/>
        <v>24.01</v>
      </c>
      <c r="AO72" s="310">
        <f t="shared" ca="1" si="30"/>
        <v>0.95862068965517078</v>
      </c>
      <c r="AP72" s="310" t="b">
        <f t="shared" ca="1" si="23"/>
        <v>0</v>
      </c>
      <c r="AQ72" s="309">
        <f t="shared" ca="1" si="24"/>
        <v>0</v>
      </c>
      <c r="AR72" s="205">
        <f t="shared" ca="1" si="4"/>
        <v>0</v>
      </c>
      <c r="AS72" s="45" t="b">
        <f t="shared" ca="1" si="5"/>
        <v>0</v>
      </c>
      <c r="AT72">
        <f t="shared" ca="1" si="6"/>
        <v>0</v>
      </c>
      <c r="AU72" t="b">
        <f t="shared" ca="1" si="25"/>
        <v>0</v>
      </c>
      <c r="AV72" t="b">
        <f t="shared" ca="1" si="26"/>
        <v>0</v>
      </c>
      <c r="AW72" s="266" t="b">
        <f t="shared" ca="1" si="27"/>
        <v>0</v>
      </c>
      <c r="AX72" s="266" t="b">
        <f t="shared" ca="1" si="28"/>
        <v>0</v>
      </c>
      <c r="AY72" s="266" t="b">
        <f t="shared" ca="1" si="29"/>
        <v>0</v>
      </c>
    </row>
    <row r="73" spans="1:51" x14ac:dyDescent="0.25">
      <c r="A73">
        <v>41</v>
      </c>
      <c r="B73" s="163">
        <f ca="1">OFFSET(InputPriceData!B$15,CalculationsAndCharts!$A73+$A$11,0,1,1)</f>
        <v>41954</v>
      </c>
      <c r="C73" s="3">
        <f ca="1">OFFSET(InputPriceData!G$15,CalculationsAndCharts!$A73+$A$11,IF($C$7,8,0),1,1)</f>
        <v>342300</v>
      </c>
      <c r="D73" s="4">
        <f ca="1">OFFSET(InputPriceData!C$15,CalculationsAndCharts!$A73+$A$11,IF($C$7,8,0),1,1)</f>
        <v>25.36</v>
      </c>
      <c r="E73" s="4">
        <f ca="1">OFFSET(InputPriceData!D$15,CalculationsAndCharts!$A73+$A$11,IF($C$7,8,0),1,1)</f>
        <v>25.59</v>
      </c>
      <c r="F73" s="4">
        <f ca="1">OFFSET(InputPriceData!E$15,CalculationsAndCharts!$A73+$A$11,IF($C$7,8,0),1,1)</f>
        <v>25.12</v>
      </c>
      <c r="G73" s="4">
        <f ca="1">OFFSET(InputPriceData!F$15,CalculationsAndCharts!$A73+$A$11,IF($C$7,8,0),1,1)</f>
        <v>25.46</v>
      </c>
      <c r="H73" s="128"/>
      <c r="I73" s="128"/>
      <c r="K73" s="124"/>
      <c r="L73" s="279"/>
      <c r="M73" s="281"/>
      <c r="N73" s="280"/>
      <c r="O73" s="4"/>
      <c r="P73" s="4"/>
      <c r="Q73" s="3"/>
      <c r="S73" s="309">
        <f t="shared" ca="1" si="8"/>
        <v>25.53</v>
      </c>
      <c r="T73" s="309">
        <f t="shared" ca="1" si="9"/>
        <v>24.01</v>
      </c>
      <c r="U73" s="310">
        <f t="shared" ca="1" si="10"/>
        <v>0.95394736842105243</v>
      </c>
      <c r="V73" s="310" t="b">
        <f t="shared" ca="1" si="11"/>
        <v>0</v>
      </c>
      <c r="W73" s="3" t="b">
        <f t="shared" ca="1" si="12"/>
        <v>0</v>
      </c>
      <c r="X73" s="3" t="str">
        <f t="shared" ca="1" si="13"/>
        <v/>
      </c>
      <c r="Y73" s="3" t="str">
        <f t="shared" ca="1" si="0"/>
        <v/>
      </c>
      <c r="Z73" s="3" t="str">
        <f t="shared" ca="1" si="14"/>
        <v/>
      </c>
      <c r="AA73" s="3" t="str">
        <f t="shared" ca="1" si="15"/>
        <v/>
      </c>
      <c r="AB73" s="205">
        <f t="shared" ca="1" si="16"/>
        <v>11601</v>
      </c>
      <c r="AC73" s="205">
        <f t="shared" ca="1" si="17"/>
        <v>182</v>
      </c>
      <c r="AD73" s="205">
        <f t="shared" ca="1" si="1"/>
        <v>63.741758241758241</v>
      </c>
      <c r="AE73" s="205">
        <f t="shared" ca="1" si="2"/>
        <v>13.741758241758241</v>
      </c>
      <c r="AF73" s="205">
        <f t="shared" ca="1" si="18"/>
        <v>2.7483516483516484</v>
      </c>
      <c r="AG73" s="314">
        <v>-10</v>
      </c>
      <c r="AH73" s="313">
        <f t="shared" si="19"/>
        <v>-2</v>
      </c>
      <c r="AI73" s="314">
        <f t="array" aca="1" ref="AI73" ca="1">SUM((OFFSET($W$33,0,0,$A$23,1)=TRUE)*(OFFSET($AA$33,0,0,$A$23,1)=(AG73+50)))</f>
        <v>0</v>
      </c>
      <c r="AJ73" s="37" t="e">
        <f t="shared" ca="1" si="31"/>
        <v>#N/A</v>
      </c>
      <c r="AK73" s="4"/>
      <c r="AL73" s="4"/>
      <c r="AM73" s="309">
        <f t="shared" ca="1" si="20"/>
        <v>25.53</v>
      </c>
      <c r="AN73" s="309">
        <f t="shared" ca="1" si="21"/>
        <v>24.01</v>
      </c>
      <c r="AO73" s="310">
        <f t="shared" ca="1" si="30"/>
        <v>0.95394736842105243</v>
      </c>
      <c r="AP73" s="310" t="b">
        <f t="shared" ca="1" si="23"/>
        <v>0</v>
      </c>
      <c r="AQ73" s="309">
        <f t="shared" ca="1" si="24"/>
        <v>0</v>
      </c>
      <c r="AR73" s="205">
        <f t="shared" ca="1" si="4"/>
        <v>0</v>
      </c>
      <c r="AS73" s="45" t="b">
        <f t="shared" ca="1" si="5"/>
        <v>0</v>
      </c>
      <c r="AT73">
        <f t="shared" ca="1" si="6"/>
        <v>0</v>
      </c>
      <c r="AU73" t="b">
        <f t="shared" ca="1" si="25"/>
        <v>0</v>
      </c>
      <c r="AV73" t="b">
        <f t="shared" ca="1" si="26"/>
        <v>0</v>
      </c>
      <c r="AW73" s="266" t="b">
        <f t="shared" ca="1" si="27"/>
        <v>0</v>
      </c>
      <c r="AX73" s="266" t="b">
        <f t="shared" ca="1" si="28"/>
        <v>0</v>
      </c>
      <c r="AY73" s="266" t="b">
        <f t="shared" ca="1" si="29"/>
        <v>0</v>
      </c>
    </row>
    <row r="74" spans="1:51" x14ac:dyDescent="0.25">
      <c r="A74">
        <v>42</v>
      </c>
      <c r="B74" s="163">
        <f ca="1">OFFSET(InputPriceData!B$15,CalculationsAndCharts!$A74+$A$11,0,1,1)</f>
        <v>41953</v>
      </c>
      <c r="C74" s="3">
        <f ca="1">OFFSET(InputPriceData!G$15,CalculationsAndCharts!$A74+$A$11,IF($C$7,8,0),1,1)</f>
        <v>167100</v>
      </c>
      <c r="D74" s="4">
        <f ca="1">OFFSET(InputPriceData!C$15,CalculationsAndCharts!$A74+$A$11,IF($C$7,8,0),1,1)</f>
        <v>25.04</v>
      </c>
      <c r="E74" s="4">
        <f ca="1">OFFSET(InputPriceData!D$15,CalculationsAndCharts!$A74+$A$11,IF($C$7,8,0),1,1)</f>
        <v>25.43</v>
      </c>
      <c r="F74" s="4">
        <f ca="1">OFFSET(InputPriceData!E$15,CalculationsAndCharts!$A74+$A$11,IF($C$7,8,0),1,1)</f>
        <v>24.91</v>
      </c>
      <c r="G74" s="4">
        <f ca="1">OFFSET(InputPriceData!F$15,CalculationsAndCharts!$A74+$A$11,IF($C$7,8,0),1,1)</f>
        <v>25.41</v>
      </c>
      <c r="H74" s="128"/>
      <c r="I74" s="128"/>
      <c r="K74" s="124"/>
      <c r="L74" s="279"/>
      <c r="M74" s="281"/>
      <c r="N74" s="280"/>
      <c r="O74" s="4"/>
      <c r="P74" s="4"/>
      <c r="Q74" s="3"/>
      <c r="S74" s="309">
        <f t="shared" ca="1" si="8"/>
        <v>25.53</v>
      </c>
      <c r="T74" s="309">
        <f t="shared" ca="1" si="9"/>
        <v>23.87</v>
      </c>
      <c r="U74" s="310">
        <f t="shared" ca="1" si="10"/>
        <v>0.92771084337349341</v>
      </c>
      <c r="V74" s="310" t="b">
        <f t="shared" ca="1" si="11"/>
        <v>0</v>
      </c>
      <c r="W74" s="3" t="b">
        <f t="shared" ca="1" si="12"/>
        <v>0</v>
      </c>
      <c r="X74" s="3" t="str">
        <f t="shared" ca="1" si="13"/>
        <v/>
      </c>
      <c r="Y74" s="3" t="str">
        <f t="shared" ca="1" si="0"/>
        <v/>
      </c>
      <c r="Z74" s="3" t="str">
        <f t="shared" ca="1" si="14"/>
        <v/>
      </c>
      <c r="AA74" s="3" t="str">
        <f t="shared" ca="1" si="15"/>
        <v/>
      </c>
      <c r="AB74" s="205">
        <f t="shared" ca="1" si="16"/>
        <v>11601</v>
      </c>
      <c r="AC74" s="205">
        <f t="shared" ca="1" si="17"/>
        <v>182</v>
      </c>
      <c r="AD74" s="205">
        <f t="shared" ca="1" si="1"/>
        <v>63.741758241758241</v>
      </c>
      <c r="AE74" s="205">
        <f t="shared" ca="1" si="2"/>
        <v>13.741758241758241</v>
      </c>
      <c r="AF74" s="205">
        <f t="shared" ca="1" si="18"/>
        <v>2.7483516483516484</v>
      </c>
      <c r="AG74" s="314">
        <v>-9</v>
      </c>
      <c r="AH74" s="313">
        <f t="shared" si="19"/>
        <v>-1.8</v>
      </c>
      <c r="AI74" s="314">
        <f t="array" aca="1" ref="AI74" ca="1">SUM((OFFSET($W$33,0,0,$A$23,1)=TRUE)*(OFFSET($AA$33,0,0,$A$23,1)=(AG74+50)))</f>
        <v>0</v>
      </c>
      <c r="AJ74" s="37" t="e">
        <f t="shared" ca="1" si="31"/>
        <v>#N/A</v>
      </c>
      <c r="AK74" s="4"/>
      <c r="AL74" s="4"/>
      <c r="AM74" s="309">
        <f t="shared" ca="1" si="20"/>
        <v>25.53</v>
      </c>
      <c r="AN74" s="309">
        <f t="shared" ca="1" si="21"/>
        <v>24.01</v>
      </c>
      <c r="AO74" s="310">
        <f t="shared" ca="1" si="30"/>
        <v>0.92105263157894668</v>
      </c>
      <c r="AP74" s="310" t="b">
        <f t="shared" ca="1" si="23"/>
        <v>0</v>
      </c>
      <c r="AQ74" s="309">
        <f t="shared" ca="1" si="24"/>
        <v>0</v>
      </c>
      <c r="AR74" s="205">
        <f t="shared" ca="1" si="4"/>
        <v>0</v>
      </c>
      <c r="AS74" s="45" t="b">
        <f t="shared" ca="1" si="5"/>
        <v>0</v>
      </c>
      <c r="AT74">
        <f t="shared" ca="1" si="6"/>
        <v>0</v>
      </c>
      <c r="AU74" t="b">
        <f t="shared" ca="1" si="25"/>
        <v>0</v>
      </c>
      <c r="AV74" t="b">
        <f t="shared" ca="1" si="26"/>
        <v>0</v>
      </c>
      <c r="AW74" s="266" t="b">
        <f t="shared" ca="1" si="27"/>
        <v>0</v>
      </c>
      <c r="AX74" s="266" t="b">
        <f t="shared" ca="1" si="28"/>
        <v>0</v>
      </c>
      <c r="AY74" s="266" t="b">
        <f t="shared" ca="1" si="29"/>
        <v>0</v>
      </c>
    </row>
    <row r="75" spans="1:51" x14ac:dyDescent="0.25">
      <c r="A75">
        <v>43</v>
      </c>
      <c r="B75" s="163">
        <f ca="1">OFFSET(InputPriceData!B$15,CalculationsAndCharts!$A75+$A$11,0,1,1)</f>
        <v>41950</v>
      </c>
      <c r="C75" s="3">
        <f ca="1">OFFSET(InputPriceData!G$15,CalculationsAndCharts!$A75+$A$11,IF($C$7,8,0),1,1)</f>
        <v>233700</v>
      </c>
      <c r="D75" s="4">
        <f ca="1">OFFSET(InputPriceData!C$15,CalculationsAndCharts!$A75+$A$11,IF($C$7,8,0),1,1)</f>
        <v>25.05</v>
      </c>
      <c r="E75" s="4">
        <f ca="1">OFFSET(InputPriceData!D$15,CalculationsAndCharts!$A75+$A$11,IF($C$7,8,0),1,1)</f>
        <v>25.24</v>
      </c>
      <c r="F75" s="4">
        <f ca="1">OFFSET(InputPriceData!E$15,CalculationsAndCharts!$A75+$A$11,IF($C$7,8,0),1,1)</f>
        <v>24.89</v>
      </c>
      <c r="G75" s="4">
        <f ca="1">OFFSET(InputPriceData!F$15,CalculationsAndCharts!$A75+$A$11,IF($C$7,8,0),1,1)</f>
        <v>25.06</v>
      </c>
      <c r="H75" s="128"/>
      <c r="I75" s="128"/>
      <c r="K75" s="124"/>
      <c r="L75" s="279"/>
      <c r="M75" s="281"/>
      <c r="N75" s="280"/>
      <c r="O75" s="4"/>
      <c r="P75" s="4"/>
      <c r="Q75" s="3"/>
      <c r="S75" s="309">
        <f t="shared" ca="1" si="8"/>
        <v>25.53</v>
      </c>
      <c r="T75" s="309">
        <f t="shared" ca="1" si="9"/>
        <v>23.37</v>
      </c>
      <c r="U75" s="310">
        <f t="shared" ca="1" si="10"/>
        <v>0.78240740740740633</v>
      </c>
      <c r="V75" s="310" t="b">
        <f t="shared" ca="1" si="11"/>
        <v>0</v>
      </c>
      <c r="W75" s="3" t="b">
        <f t="shared" ca="1" si="12"/>
        <v>0</v>
      </c>
      <c r="X75" s="3" t="str">
        <f t="shared" ca="1" si="13"/>
        <v/>
      </c>
      <c r="Y75" s="3" t="str">
        <f t="shared" ca="1" si="0"/>
        <v/>
      </c>
      <c r="Z75" s="3" t="str">
        <f t="shared" ca="1" si="14"/>
        <v/>
      </c>
      <c r="AA75" s="3" t="str">
        <f t="shared" ca="1" si="15"/>
        <v/>
      </c>
      <c r="AB75" s="205">
        <f t="shared" ca="1" si="16"/>
        <v>11601</v>
      </c>
      <c r="AC75" s="205">
        <f t="shared" ca="1" si="17"/>
        <v>182</v>
      </c>
      <c r="AD75" s="205">
        <f t="shared" ca="1" si="1"/>
        <v>63.741758241758241</v>
      </c>
      <c r="AE75" s="205">
        <f t="shared" ca="1" si="2"/>
        <v>13.741758241758241</v>
      </c>
      <c r="AF75" s="205">
        <f t="shared" ca="1" si="18"/>
        <v>2.7483516483516484</v>
      </c>
      <c r="AG75" s="314">
        <v>-8</v>
      </c>
      <c r="AH75" s="313">
        <f t="shared" si="19"/>
        <v>-1.6</v>
      </c>
      <c r="AI75" s="314">
        <f t="array" aca="1" ref="AI75" ca="1">SUM((OFFSET($W$33,0,0,$A$23,1)=TRUE)*(OFFSET($AA$33,0,0,$A$23,1)=(AG75+50)))</f>
        <v>2</v>
      </c>
      <c r="AJ75" s="37" t="e">
        <f t="shared" ca="1" si="31"/>
        <v>#N/A</v>
      </c>
      <c r="AK75" s="4"/>
      <c r="AL75" s="4"/>
      <c r="AM75" s="309">
        <f t="shared" ca="1" si="20"/>
        <v>25.53</v>
      </c>
      <c r="AN75" s="309">
        <f t="shared" ca="1" si="21"/>
        <v>24.01</v>
      </c>
      <c r="AO75" s="310">
        <f t="shared" ca="1" si="30"/>
        <v>0.69078947368420884</v>
      </c>
      <c r="AP75" s="310" t="b">
        <f t="shared" ca="1" si="23"/>
        <v>0</v>
      </c>
      <c r="AQ75" s="309">
        <f t="shared" ca="1" si="24"/>
        <v>0</v>
      </c>
      <c r="AR75" s="205">
        <f t="shared" ca="1" si="4"/>
        <v>0</v>
      </c>
      <c r="AS75" s="45" t="b">
        <f t="shared" ca="1" si="5"/>
        <v>0</v>
      </c>
      <c r="AT75">
        <f t="shared" ca="1" si="6"/>
        <v>0</v>
      </c>
      <c r="AU75" t="b">
        <f t="shared" ca="1" si="25"/>
        <v>0</v>
      </c>
      <c r="AV75" t="b">
        <f t="shared" ca="1" si="26"/>
        <v>0</v>
      </c>
      <c r="AW75" s="266" t="b">
        <f t="shared" ca="1" si="27"/>
        <v>0</v>
      </c>
      <c r="AX75" s="266" t="b">
        <f t="shared" ca="1" si="28"/>
        <v>0</v>
      </c>
      <c r="AY75" s="266" t="b">
        <f t="shared" ca="1" si="29"/>
        <v>0</v>
      </c>
    </row>
    <row r="76" spans="1:51" x14ac:dyDescent="0.25">
      <c r="A76">
        <v>44</v>
      </c>
      <c r="B76" s="163">
        <f ca="1">OFFSET(InputPriceData!B$15,CalculationsAndCharts!$A76+$A$11,0,1,1)</f>
        <v>41949</v>
      </c>
      <c r="C76" s="3">
        <f ca="1">OFFSET(InputPriceData!G$15,CalculationsAndCharts!$A76+$A$11,IF($C$7,8,0),1,1)</f>
        <v>320800</v>
      </c>
      <c r="D76" s="4">
        <f ca="1">OFFSET(InputPriceData!C$15,CalculationsAndCharts!$A76+$A$11,IF($C$7,8,0),1,1)</f>
        <v>24.52</v>
      </c>
      <c r="E76" s="4">
        <f ca="1">OFFSET(InputPriceData!D$15,CalculationsAndCharts!$A76+$A$11,IF($C$7,8,0),1,1)</f>
        <v>25.03</v>
      </c>
      <c r="F76" s="4">
        <f ca="1">OFFSET(InputPriceData!E$15,CalculationsAndCharts!$A76+$A$11,IF($C$7,8,0),1,1)</f>
        <v>24.29</v>
      </c>
      <c r="G76" s="4">
        <f ca="1">OFFSET(InputPriceData!F$15,CalculationsAndCharts!$A76+$A$11,IF($C$7,8,0),1,1)</f>
        <v>25.03</v>
      </c>
      <c r="H76" s="128"/>
      <c r="I76" s="128"/>
      <c r="K76" s="124"/>
      <c r="L76" s="279"/>
      <c r="M76" s="281"/>
      <c r="N76" s="280"/>
      <c r="O76" s="4"/>
      <c r="P76" s="4"/>
      <c r="Q76" s="3"/>
      <c r="S76" s="309">
        <f t="shared" ca="1" si="8"/>
        <v>25.53</v>
      </c>
      <c r="T76" s="309">
        <f t="shared" ca="1" si="9"/>
        <v>23.06</v>
      </c>
      <c r="U76" s="310">
        <f t="shared" ca="1" si="10"/>
        <v>0.79757085020242935</v>
      </c>
      <c r="V76" s="310" t="b">
        <f t="shared" ca="1" si="11"/>
        <v>0</v>
      </c>
      <c r="W76" s="3" t="b">
        <f t="shared" ca="1" si="12"/>
        <v>0</v>
      </c>
      <c r="X76" s="3" t="str">
        <f t="shared" ca="1" si="13"/>
        <v/>
      </c>
      <c r="Y76" s="3" t="str">
        <f t="shared" ca="1" si="0"/>
        <v/>
      </c>
      <c r="Z76" s="3" t="str">
        <f t="shared" ca="1" si="14"/>
        <v/>
      </c>
      <c r="AA76" s="3" t="str">
        <f t="shared" ca="1" si="15"/>
        <v/>
      </c>
      <c r="AB76" s="205">
        <f t="shared" ca="1" si="16"/>
        <v>11601</v>
      </c>
      <c r="AC76" s="205">
        <f t="shared" ca="1" si="17"/>
        <v>182</v>
      </c>
      <c r="AD76" s="205">
        <f t="shared" ca="1" si="1"/>
        <v>63.741758241758241</v>
      </c>
      <c r="AE76" s="205">
        <f t="shared" ca="1" si="2"/>
        <v>13.741758241758241</v>
      </c>
      <c r="AF76" s="205">
        <f t="shared" ca="1" si="18"/>
        <v>2.7483516483516484</v>
      </c>
      <c r="AG76" s="314">
        <v>-7</v>
      </c>
      <c r="AH76" s="313">
        <f t="shared" si="19"/>
        <v>-1.4000000000000001</v>
      </c>
      <c r="AI76" s="314">
        <f t="array" aca="1" ref="AI76" ca="1">SUM((OFFSET($W$33,0,0,$A$23,1)=TRUE)*(OFFSET($AA$33,0,0,$A$23,1)=(AG76+50)))</f>
        <v>2</v>
      </c>
      <c r="AJ76" s="37" t="e">
        <f t="shared" ca="1" si="31"/>
        <v>#N/A</v>
      </c>
      <c r="AK76" s="4"/>
      <c r="AL76" s="4"/>
      <c r="AM76" s="309">
        <f t="shared" ca="1" si="20"/>
        <v>25.53</v>
      </c>
      <c r="AN76" s="309">
        <f t="shared" ca="1" si="21"/>
        <v>23.87</v>
      </c>
      <c r="AO76" s="310">
        <f t="shared" ca="1" si="30"/>
        <v>0.6987951807228916</v>
      </c>
      <c r="AP76" s="310" t="b">
        <f t="shared" ca="1" si="23"/>
        <v>0</v>
      </c>
      <c r="AQ76" s="309">
        <f t="shared" ca="1" si="24"/>
        <v>0</v>
      </c>
      <c r="AR76" s="205">
        <f t="shared" ca="1" si="4"/>
        <v>0</v>
      </c>
      <c r="AS76" s="45" t="b">
        <f t="shared" ca="1" si="5"/>
        <v>0</v>
      </c>
      <c r="AT76">
        <f t="shared" ca="1" si="6"/>
        <v>0</v>
      </c>
      <c r="AU76" t="b">
        <f t="shared" ca="1" si="25"/>
        <v>0</v>
      </c>
      <c r="AV76" t="b">
        <f t="shared" ca="1" si="26"/>
        <v>0</v>
      </c>
      <c r="AW76" s="266" t="b">
        <f t="shared" ca="1" si="27"/>
        <v>0</v>
      </c>
      <c r="AX76" s="266" t="b">
        <f t="shared" ca="1" si="28"/>
        <v>0</v>
      </c>
      <c r="AY76" s="266" t="b">
        <f t="shared" ca="1" si="29"/>
        <v>0</v>
      </c>
    </row>
    <row r="77" spans="1:51" x14ac:dyDescent="0.25">
      <c r="A77">
        <v>45</v>
      </c>
      <c r="B77" s="163">
        <f ca="1">OFFSET(InputPriceData!B$15,CalculationsAndCharts!$A77+$A$11,0,1,1)</f>
        <v>41948</v>
      </c>
      <c r="C77" s="3">
        <f ca="1">OFFSET(InputPriceData!G$15,CalculationsAndCharts!$A77+$A$11,IF($C$7,8,0),1,1)</f>
        <v>323500</v>
      </c>
      <c r="D77" s="4">
        <f ca="1">OFFSET(InputPriceData!C$15,CalculationsAndCharts!$A77+$A$11,IF($C$7,8,0),1,1)</f>
        <v>24.9</v>
      </c>
      <c r="E77" s="4">
        <f ca="1">OFFSET(InputPriceData!D$15,CalculationsAndCharts!$A77+$A$11,IF($C$7,8,0),1,1)</f>
        <v>24.95</v>
      </c>
      <c r="F77" s="4">
        <f ca="1">OFFSET(InputPriceData!E$15,CalculationsAndCharts!$A77+$A$11,IF($C$7,8,0),1,1)</f>
        <v>24.35</v>
      </c>
      <c r="G77" s="4">
        <f ca="1">OFFSET(InputPriceData!F$15,CalculationsAndCharts!$A77+$A$11,IF($C$7,8,0),1,1)</f>
        <v>24.46</v>
      </c>
      <c r="H77" s="128"/>
      <c r="I77" s="128"/>
      <c r="K77" s="124"/>
      <c r="L77" s="279"/>
      <c r="M77" s="281"/>
      <c r="N77" s="280"/>
      <c r="O77" s="4"/>
      <c r="P77" s="4"/>
      <c r="Q77" s="3"/>
      <c r="S77" s="309">
        <f t="shared" ca="1" si="8"/>
        <v>25.53</v>
      </c>
      <c r="T77" s="309">
        <f t="shared" ca="1" si="9"/>
        <v>22.58</v>
      </c>
      <c r="U77" s="310">
        <f t="shared" ca="1" si="10"/>
        <v>0.63728813559322062</v>
      </c>
      <c r="V77" s="310" t="b">
        <f t="shared" ca="1" si="11"/>
        <v>0</v>
      </c>
      <c r="W77" s="3" t="b">
        <f t="shared" ca="1" si="12"/>
        <v>0</v>
      </c>
      <c r="X77" s="3" t="str">
        <f t="shared" ca="1" si="13"/>
        <v/>
      </c>
      <c r="Y77" s="3" t="str">
        <f t="shared" ca="1" si="0"/>
        <v/>
      </c>
      <c r="Z77" s="3" t="str">
        <f t="shared" ca="1" si="14"/>
        <v/>
      </c>
      <c r="AA77" s="3" t="str">
        <f t="shared" ca="1" si="15"/>
        <v/>
      </c>
      <c r="AB77" s="205">
        <f t="shared" ca="1" si="16"/>
        <v>11601</v>
      </c>
      <c r="AC77" s="205">
        <f t="shared" ca="1" si="17"/>
        <v>182</v>
      </c>
      <c r="AD77" s="205">
        <f t="shared" ca="1" si="1"/>
        <v>63.741758241758241</v>
      </c>
      <c r="AE77" s="205">
        <f t="shared" ca="1" si="2"/>
        <v>13.741758241758241</v>
      </c>
      <c r="AF77" s="205">
        <f t="shared" ca="1" si="18"/>
        <v>2.7483516483516484</v>
      </c>
      <c r="AG77" s="314">
        <v>-6</v>
      </c>
      <c r="AH77" s="313">
        <f t="shared" si="19"/>
        <v>-1.2000000000000002</v>
      </c>
      <c r="AI77" s="314">
        <f t="array" aca="1" ref="AI77" ca="1">SUM((OFFSET($W$33,0,0,$A$23,1)=TRUE)*(OFFSET($AA$33,0,0,$A$23,1)=(AG77+50)))</f>
        <v>2</v>
      </c>
      <c r="AJ77" s="37" t="e">
        <f t="shared" ca="1" si="31"/>
        <v>#N/A</v>
      </c>
      <c r="AK77" s="4"/>
      <c r="AL77" s="4"/>
      <c r="AM77" s="309">
        <f t="shared" ca="1" si="20"/>
        <v>25.53</v>
      </c>
      <c r="AN77" s="309">
        <f t="shared" ca="1" si="21"/>
        <v>23.37</v>
      </c>
      <c r="AO77" s="310">
        <f t="shared" ca="1" si="30"/>
        <v>0.50462962962962954</v>
      </c>
      <c r="AP77" s="310" t="b">
        <f t="shared" ca="1" si="23"/>
        <v>0</v>
      </c>
      <c r="AQ77" s="309">
        <f t="shared" ca="1" si="24"/>
        <v>0</v>
      </c>
      <c r="AR77" s="205">
        <f t="shared" ca="1" si="4"/>
        <v>0</v>
      </c>
      <c r="AS77" s="45" t="b">
        <f t="shared" ca="1" si="5"/>
        <v>0</v>
      </c>
      <c r="AT77">
        <f t="shared" ca="1" si="6"/>
        <v>0</v>
      </c>
      <c r="AU77" t="b">
        <f t="shared" ca="1" si="25"/>
        <v>0</v>
      </c>
      <c r="AV77" t="b">
        <f t="shared" ca="1" si="26"/>
        <v>0</v>
      </c>
      <c r="AW77" s="266" t="b">
        <f t="shared" ca="1" si="27"/>
        <v>0</v>
      </c>
      <c r="AX77" s="266" t="b">
        <f t="shared" ca="1" si="28"/>
        <v>0</v>
      </c>
      <c r="AY77" s="266" t="b">
        <f t="shared" ca="1" si="29"/>
        <v>0</v>
      </c>
    </row>
    <row r="78" spans="1:51" x14ac:dyDescent="0.25">
      <c r="A78">
        <v>46</v>
      </c>
      <c r="B78" s="163">
        <f ca="1">OFFSET(InputPriceData!B$15,CalculationsAndCharts!$A78+$A$11,0,1,1)</f>
        <v>41947</v>
      </c>
      <c r="C78" s="3">
        <f ca="1">OFFSET(InputPriceData!G$15,CalculationsAndCharts!$A78+$A$11,IF($C$7,8,0),1,1)</f>
        <v>455800</v>
      </c>
      <c r="D78" s="4">
        <f ca="1">OFFSET(InputPriceData!C$15,CalculationsAndCharts!$A78+$A$11,IF($C$7,8,0),1,1)</f>
        <v>24.64</v>
      </c>
      <c r="E78" s="4">
        <f ca="1">OFFSET(InputPriceData!D$15,CalculationsAndCharts!$A78+$A$11,IF($C$7,8,0),1,1)</f>
        <v>25.17</v>
      </c>
      <c r="F78" s="4">
        <f ca="1">OFFSET(InputPriceData!E$15,CalculationsAndCharts!$A78+$A$11,IF($C$7,8,0),1,1)</f>
        <v>24.5</v>
      </c>
      <c r="G78" s="4">
        <f ca="1">OFFSET(InputPriceData!F$15,CalculationsAndCharts!$A78+$A$11,IF($C$7,8,0),1,1)</f>
        <v>24.73</v>
      </c>
      <c r="H78" s="128"/>
      <c r="I78" s="128"/>
      <c r="K78" s="124"/>
      <c r="L78" s="279"/>
      <c r="M78" s="281"/>
      <c r="N78" s="280"/>
      <c r="O78" s="4"/>
      <c r="P78" s="4"/>
      <c r="Q78" s="3"/>
      <c r="S78" s="309">
        <f t="shared" ca="1" si="8"/>
        <v>25.53</v>
      </c>
      <c r="T78" s="309">
        <f t="shared" ca="1" si="9"/>
        <v>22.58</v>
      </c>
      <c r="U78" s="310">
        <f t="shared" ca="1" si="10"/>
        <v>0.72881355932203395</v>
      </c>
      <c r="V78" s="310" t="b">
        <f t="shared" ca="1" si="11"/>
        <v>0</v>
      </c>
      <c r="W78" s="3" t="b">
        <f t="shared" ca="1" si="12"/>
        <v>0</v>
      </c>
      <c r="X78" s="3" t="str">
        <f t="shared" ca="1" si="13"/>
        <v/>
      </c>
      <c r="Y78" s="3" t="str">
        <f t="shared" ca="1" si="0"/>
        <v/>
      </c>
      <c r="Z78" s="3" t="str">
        <f t="shared" ca="1" si="14"/>
        <v/>
      </c>
      <c r="AA78" s="3" t="str">
        <f t="shared" ca="1" si="15"/>
        <v/>
      </c>
      <c r="AB78" s="205">
        <f t="shared" ca="1" si="16"/>
        <v>11601</v>
      </c>
      <c r="AC78" s="205">
        <f t="shared" ca="1" si="17"/>
        <v>182</v>
      </c>
      <c r="AD78" s="205">
        <f t="shared" ca="1" si="1"/>
        <v>63.741758241758241</v>
      </c>
      <c r="AE78" s="205">
        <f t="shared" ca="1" si="2"/>
        <v>13.741758241758241</v>
      </c>
      <c r="AF78" s="205">
        <f t="shared" ca="1" si="18"/>
        <v>2.7483516483516484</v>
      </c>
      <c r="AG78" s="314">
        <v>-5</v>
      </c>
      <c r="AH78" s="313">
        <f t="shared" si="19"/>
        <v>-1</v>
      </c>
      <c r="AI78" s="314">
        <f t="array" aca="1" ref="AI78" ca="1">SUM((OFFSET($W$33,0,0,$A$23,1)=TRUE)*(OFFSET($AA$33,0,0,$A$23,1)=(AG78+50)))</f>
        <v>2</v>
      </c>
      <c r="AJ78" s="37" t="e">
        <f t="shared" ca="1" si="31"/>
        <v>#N/A</v>
      </c>
      <c r="AK78" s="4"/>
      <c r="AL78" s="4"/>
      <c r="AM78" s="309">
        <f t="shared" ca="1" si="20"/>
        <v>25.53</v>
      </c>
      <c r="AN78" s="309">
        <f t="shared" ca="1" si="21"/>
        <v>23.06</v>
      </c>
      <c r="AO78" s="310">
        <f t="shared" ca="1" si="30"/>
        <v>0.67611336032388669</v>
      </c>
      <c r="AP78" s="310" t="b">
        <f t="shared" ca="1" si="23"/>
        <v>0</v>
      </c>
      <c r="AQ78" s="309">
        <f t="shared" ca="1" si="24"/>
        <v>0</v>
      </c>
      <c r="AR78" s="205">
        <f t="shared" ca="1" si="4"/>
        <v>0</v>
      </c>
      <c r="AS78" s="45" t="b">
        <f t="shared" ca="1" si="5"/>
        <v>0</v>
      </c>
      <c r="AT78">
        <f t="shared" ca="1" si="6"/>
        <v>0</v>
      </c>
      <c r="AU78" t="b">
        <f t="shared" ca="1" si="25"/>
        <v>0</v>
      </c>
      <c r="AV78" t="b">
        <f t="shared" ca="1" si="26"/>
        <v>0</v>
      </c>
      <c r="AW78" s="266" t="b">
        <f t="shared" ca="1" si="27"/>
        <v>0</v>
      </c>
      <c r="AX78" s="266" t="b">
        <f t="shared" ca="1" si="28"/>
        <v>0</v>
      </c>
      <c r="AY78" s="266" t="b">
        <f t="shared" ca="1" si="29"/>
        <v>0</v>
      </c>
    </row>
    <row r="79" spans="1:51" x14ac:dyDescent="0.25">
      <c r="A79">
        <v>47</v>
      </c>
      <c r="B79" s="163">
        <f ca="1">OFFSET(InputPriceData!B$15,CalculationsAndCharts!$A79+$A$11,0,1,1)</f>
        <v>41946</v>
      </c>
      <c r="C79" s="3">
        <f ca="1">OFFSET(InputPriceData!G$15,CalculationsAndCharts!$A79+$A$11,IF($C$7,8,0),1,1)</f>
        <v>593200</v>
      </c>
      <c r="D79" s="4">
        <f ca="1">OFFSET(InputPriceData!C$15,CalculationsAndCharts!$A79+$A$11,IF($C$7,8,0),1,1)</f>
        <v>25.19</v>
      </c>
      <c r="E79" s="4">
        <f ca="1">OFFSET(InputPriceData!D$15,CalculationsAndCharts!$A79+$A$11,IF($C$7,8,0),1,1)</f>
        <v>25.25</v>
      </c>
      <c r="F79" s="4">
        <f ca="1">OFFSET(InputPriceData!E$15,CalculationsAndCharts!$A79+$A$11,IF($C$7,8,0),1,1)</f>
        <v>24.53</v>
      </c>
      <c r="G79" s="4">
        <f ca="1">OFFSET(InputPriceData!F$15,CalculationsAndCharts!$A79+$A$11,IF($C$7,8,0),1,1)</f>
        <v>24.67</v>
      </c>
      <c r="H79" s="128"/>
      <c r="I79" s="128"/>
      <c r="K79" s="124"/>
      <c r="L79" s="279"/>
      <c r="M79" s="281"/>
      <c r="N79" s="280"/>
      <c r="O79" s="4"/>
      <c r="P79" s="4"/>
      <c r="Q79" s="3"/>
      <c r="S79" s="309">
        <f t="shared" ca="1" si="8"/>
        <v>25.53</v>
      </c>
      <c r="T79" s="309">
        <f t="shared" ca="1" si="9"/>
        <v>22.55</v>
      </c>
      <c r="U79" s="310">
        <f t="shared" ca="1" si="10"/>
        <v>0.71140939597315456</v>
      </c>
      <c r="V79" s="310" t="b">
        <f t="shared" ca="1" si="11"/>
        <v>0</v>
      </c>
      <c r="W79" s="3" t="b">
        <f t="shared" ca="1" si="12"/>
        <v>1</v>
      </c>
      <c r="X79" s="3">
        <f t="shared" ca="1" si="13"/>
        <v>22.55</v>
      </c>
      <c r="Y79" s="3">
        <f t="shared" ca="1" si="0"/>
        <v>9.4013303769401375</v>
      </c>
      <c r="Z79" s="3">
        <f t="shared" ca="1" si="14"/>
        <v>9.4013303769401375</v>
      </c>
      <c r="AA79" s="3">
        <f t="shared" ca="1" si="15"/>
        <v>97</v>
      </c>
      <c r="AB79" s="205">
        <f t="shared" ca="1" si="16"/>
        <v>11601</v>
      </c>
      <c r="AC79" s="205">
        <f t="shared" ca="1" si="17"/>
        <v>182</v>
      </c>
      <c r="AD79" s="205">
        <f t="shared" ca="1" si="1"/>
        <v>63.741758241758241</v>
      </c>
      <c r="AE79" s="205">
        <f t="shared" ca="1" si="2"/>
        <v>13.741758241758241</v>
      </c>
      <c r="AF79" s="205">
        <f t="shared" ca="1" si="18"/>
        <v>2.7483516483516484</v>
      </c>
      <c r="AG79" s="314">
        <v>-4</v>
      </c>
      <c r="AH79" s="313">
        <f t="shared" si="19"/>
        <v>-0.8</v>
      </c>
      <c r="AI79" s="314">
        <f t="array" aca="1" ref="AI79" ca="1">SUM((OFFSET($W$33,0,0,$A$23,1)=TRUE)*(OFFSET($AA$33,0,0,$A$23,1)=(AG79+50)))</f>
        <v>2</v>
      </c>
      <c r="AJ79" s="37" t="e">
        <f t="shared" ca="1" si="31"/>
        <v>#N/A</v>
      </c>
      <c r="AK79" s="4"/>
      <c r="AL79" s="4"/>
      <c r="AM79" s="309">
        <f t="shared" ca="1" si="20"/>
        <v>25.53</v>
      </c>
      <c r="AN79" s="309">
        <f t="shared" ca="1" si="21"/>
        <v>22.58</v>
      </c>
      <c r="AO79" s="310">
        <f t="shared" ca="1" si="30"/>
        <v>0.70847457627118693</v>
      </c>
      <c r="AP79" s="310" t="b">
        <f t="shared" ca="1" si="23"/>
        <v>0</v>
      </c>
      <c r="AQ79" s="309">
        <f t="shared" ca="1" si="24"/>
        <v>0</v>
      </c>
      <c r="AR79" s="205">
        <f t="shared" ca="1" si="4"/>
        <v>0</v>
      </c>
      <c r="AS79" s="45" t="b">
        <f t="shared" ca="1" si="5"/>
        <v>0</v>
      </c>
      <c r="AT79">
        <f t="shared" ca="1" si="6"/>
        <v>0</v>
      </c>
      <c r="AU79" t="b">
        <f t="shared" ca="1" si="25"/>
        <v>0</v>
      </c>
      <c r="AV79" t="b">
        <f t="shared" ca="1" si="26"/>
        <v>0</v>
      </c>
      <c r="AW79" s="266" t="b">
        <f t="shared" ca="1" si="27"/>
        <v>0</v>
      </c>
      <c r="AX79" s="266" t="b">
        <f t="shared" ca="1" si="28"/>
        <v>0</v>
      </c>
      <c r="AY79" s="266" t="b">
        <f t="shared" ca="1" si="29"/>
        <v>0</v>
      </c>
    </row>
    <row r="80" spans="1:51" x14ac:dyDescent="0.25">
      <c r="A80">
        <v>48</v>
      </c>
      <c r="B80" s="163">
        <f ca="1">OFFSET(InputPriceData!B$15,CalculationsAndCharts!$A80+$A$11,0,1,1)</f>
        <v>41943</v>
      </c>
      <c r="C80" s="3">
        <f ca="1">OFFSET(InputPriceData!G$15,CalculationsAndCharts!$A80+$A$11,IF($C$7,8,0),1,1)</f>
        <v>508600</v>
      </c>
      <c r="D80" s="4">
        <f ca="1">OFFSET(InputPriceData!C$15,CalculationsAndCharts!$A80+$A$11,IF($C$7,8,0),1,1)</f>
        <v>25.66</v>
      </c>
      <c r="E80" s="4">
        <f ca="1">OFFSET(InputPriceData!D$15,CalculationsAndCharts!$A80+$A$11,IF($C$7,8,0),1,1)</f>
        <v>25.68</v>
      </c>
      <c r="F80" s="4">
        <f ca="1">OFFSET(InputPriceData!E$15,CalculationsAndCharts!$A80+$A$11,IF($C$7,8,0),1,1)</f>
        <v>25.04</v>
      </c>
      <c r="G80" s="4">
        <f ca="1">OFFSET(InputPriceData!F$15,CalculationsAndCharts!$A80+$A$11,IF($C$7,8,0),1,1)</f>
        <v>25.14</v>
      </c>
      <c r="H80" s="128"/>
      <c r="I80" s="128"/>
      <c r="K80" s="124"/>
      <c r="L80" s="279"/>
      <c r="M80" s="281"/>
      <c r="N80" s="280"/>
      <c r="O80" s="4"/>
      <c r="P80" s="4"/>
      <c r="Q80" s="3"/>
      <c r="S80" s="309">
        <f t="shared" ca="1" si="8"/>
        <v>25.53</v>
      </c>
      <c r="T80" s="309">
        <f t="shared" ca="1" si="9"/>
        <v>22.55</v>
      </c>
      <c r="U80" s="310">
        <f t="shared" ca="1" si="10"/>
        <v>0.86912751677852329</v>
      </c>
      <c r="V80" s="310" t="b">
        <f t="shared" ca="1" si="11"/>
        <v>0</v>
      </c>
      <c r="W80" s="3" t="b">
        <f t="shared" ca="1" si="12"/>
        <v>0</v>
      </c>
      <c r="X80" s="3" t="str">
        <f t="shared" ca="1" si="13"/>
        <v/>
      </c>
      <c r="Y80" s="3" t="str">
        <f t="shared" ca="1" si="0"/>
        <v/>
      </c>
      <c r="Z80" s="3" t="str">
        <f t="shared" ca="1" si="14"/>
        <v/>
      </c>
      <c r="AA80" s="3" t="str">
        <f t="shared" ca="1" si="15"/>
        <v/>
      </c>
      <c r="AB80" s="205">
        <f t="shared" ca="1" si="16"/>
        <v>11504</v>
      </c>
      <c r="AC80" s="205">
        <f t="shared" ca="1" si="17"/>
        <v>181</v>
      </c>
      <c r="AD80" s="205">
        <f t="shared" ca="1" si="1"/>
        <v>63.55801104972376</v>
      </c>
      <c r="AE80" s="205">
        <f t="shared" ca="1" si="2"/>
        <v>13.55801104972376</v>
      </c>
      <c r="AF80" s="205">
        <f t="shared" ca="1" si="18"/>
        <v>2.7116022099447523</v>
      </c>
      <c r="AG80" s="314">
        <v>-3</v>
      </c>
      <c r="AH80" s="313">
        <f t="shared" si="19"/>
        <v>-0.60000000000000009</v>
      </c>
      <c r="AI80" s="314">
        <f t="array" aca="1" ref="AI80" ca="1">SUM((OFFSET($W$33,0,0,$A$23,1)=TRUE)*(OFFSET($AA$33,0,0,$A$23,1)=(AG80+50)))</f>
        <v>4</v>
      </c>
      <c r="AJ80" s="37" t="e">
        <f t="shared" ca="1" si="31"/>
        <v>#N/A</v>
      </c>
      <c r="AK80" s="4"/>
      <c r="AL80" s="4"/>
      <c r="AM80" s="309">
        <f t="shared" ca="1" si="20"/>
        <v>25.53</v>
      </c>
      <c r="AN80" s="309">
        <f t="shared" ca="1" si="21"/>
        <v>22.58</v>
      </c>
      <c r="AO80" s="310">
        <f t="shared" ca="1" si="30"/>
        <v>0.8677966101694915</v>
      </c>
      <c r="AP80" s="310" t="b">
        <f t="shared" ca="1" si="23"/>
        <v>0</v>
      </c>
      <c r="AQ80" s="309">
        <f t="shared" ca="1" si="24"/>
        <v>0</v>
      </c>
      <c r="AR80" s="205">
        <f t="shared" ca="1" si="4"/>
        <v>0</v>
      </c>
      <c r="AS80" s="45" t="b">
        <f t="shared" ca="1" si="5"/>
        <v>0</v>
      </c>
      <c r="AT80">
        <f t="shared" ca="1" si="6"/>
        <v>0</v>
      </c>
      <c r="AU80" t="b">
        <f t="shared" ca="1" si="25"/>
        <v>0</v>
      </c>
      <c r="AV80" t="b">
        <f t="shared" ca="1" si="26"/>
        <v>0</v>
      </c>
      <c r="AW80" s="266" t="b">
        <f t="shared" ca="1" si="27"/>
        <v>0</v>
      </c>
      <c r="AX80" s="266" t="b">
        <f t="shared" ca="1" si="28"/>
        <v>0</v>
      </c>
      <c r="AY80" s="266" t="b">
        <f t="shared" ca="1" si="29"/>
        <v>0</v>
      </c>
    </row>
    <row r="81" spans="1:51" x14ac:dyDescent="0.25">
      <c r="A81">
        <v>49</v>
      </c>
      <c r="B81" s="163">
        <f ca="1">OFFSET(InputPriceData!B$15,CalculationsAndCharts!$A81+$A$11,0,1,1)</f>
        <v>41942</v>
      </c>
      <c r="C81" s="3">
        <f ca="1">OFFSET(InputPriceData!G$15,CalculationsAndCharts!$A81+$A$11,IF($C$7,8,0),1,1)</f>
        <v>360600</v>
      </c>
      <c r="D81" s="4">
        <f ca="1">OFFSET(InputPriceData!C$15,CalculationsAndCharts!$A81+$A$11,IF($C$7,8,0),1,1)</f>
        <v>25.08</v>
      </c>
      <c r="E81" s="4">
        <f ca="1">OFFSET(InputPriceData!D$15,CalculationsAndCharts!$A81+$A$11,IF($C$7,8,0),1,1)</f>
        <v>25.4</v>
      </c>
      <c r="F81" s="4">
        <f ca="1">OFFSET(InputPriceData!E$15,CalculationsAndCharts!$A81+$A$11,IF($C$7,8,0),1,1)</f>
        <v>24.83</v>
      </c>
      <c r="G81" s="4">
        <f ca="1">OFFSET(InputPriceData!F$15,CalculationsAndCharts!$A81+$A$11,IF($C$7,8,0),1,1)</f>
        <v>25.03</v>
      </c>
      <c r="H81" s="128"/>
      <c r="I81" s="128"/>
      <c r="K81" s="124"/>
      <c r="L81" s="279"/>
      <c r="M81" s="281"/>
      <c r="N81" s="280"/>
      <c r="O81" s="4"/>
      <c r="P81" s="4"/>
      <c r="Q81" s="3"/>
      <c r="S81" s="309">
        <f t="shared" ca="1" si="8"/>
        <v>25.53</v>
      </c>
      <c r="T81" s="309">
        <f t="shared" ca="1" si="9"/>
        <v>22.55</v>
      </c>
      <c r="U81" s="310">
        <f t="shared" ca="1" si="10"/>
        <v>0.83221476510067116</v>
      </c>
      <c r="V81" s="310" t="b">
        <f t="shared" ca="1" si="11"/>
        <v>0</v>
      </c>
      <c r="W81" s="3" t="b">
        <f t="shared" ca="1" si="12"/>
        <v>0</v>
      </c>
      <c r="X81" s="3" t="str">
        <f t="shared" ca="1" si="13"/>
        <v/>
      </c>
      <c r="Y81" s="3" t="str">
        <f t="shared" ca="1" si="0"/>
        <v/>
      </c>
      <c r="Z81" s="3" t="str">
        <f t="shared" ca="1" si="14"/>
        <v/>
      </c>
      <c r="AA81" s="3" t="str">
        <f t="shared" ca="1" si="15"/>
        <v/>
      </c>
      <c r="AB81" s="205">
        <f t="shared" ca="1" si="16"/>
        <v>11504</v>
      </c>
      <c r="AC81" s="205">
        <f t="shared" ca="1" si="17"/>
        <v>181</v>
      </c>
      <c r="AD81" s="205">
        <f t="shared" ca="1" si="1"/>
        <v>63.55801104972376</v>
      </c>
      <c r="AE81" s="205">
        <f t="shared" ca="1" si="2"/>
        <v>13.55801104972376</v>
      </c>
      <c r="AF81" s="205">
        <f t="shared" ca="1" si="18"/>
        <v>2.7116022099447523</v>
      </c>
      <c r="AG81" s="314">
        <v>-2</v>
      </c>
      <c r="AH81" s="313">
        <f t="shared" si="19"/>
        <v>-0.4</v>
      </c>
      <c r="AI81" s="314">
        <f t="array" aca="1" ref="AI81" ca="1">SUM((OFFSET($W$33,0,0,$A$23,1)=TRUE)*(OFFSET($AA$33,0,0,$A$23,1)=(AG81+50)))</f>
        <v>1</v>
      </c>
      <c r="AJ81" s="37" t="e">
        <f t="shared" ca="1" si="31"/>
        <v>#N/A</v>
      </c>
      <c r="AK81" s="4"/>
      <c r="AL81" s="4"/>
      <c r="AM81" s="309">
        <f t="shared" ca="1" si="20"/>
        <v>25.53</v>
      </c>
      <c r="AN81" s="309">
        <f t="shared" ca="1" si="21"/>
        <v>22.55</v>
      </c>
      <c r="AO81" s="310">
        <f t="shared" ca="1" si="30"/>
        <v>0.83221476510067116</v>
      </c>
      <c r="AP81" s="310" t="b">
        <f t="shared" ca="1" si="23"/>
        <v>0</v>
      </c>
      <c r="AQ81" s="309">
        <f t="shared" ca="1" si="24"/>
        <v>0</v>
      </c>
      <c r="AR81" s="205">
        <f t="shared" ca="1" si="4"/>
        <v>0</v>
      </c>
      <c r="AS81" s="45" t="b">
        <f t="shared" ca="1" si="5"/>
        <v>0</v>
      </c>
      <c r="AT81">
        <f t="shared" ca="1" si="6"/>
        <v>0</v>
      </c>
      <c r="AU81" t="b">
        <f t="shared" ca="1" si="25"/>
        <v>0</v>
      </c>
      <c r="AV81" t="b">
        <f t="shared" ca="1" si="26"/>
        <v>0</v>
      </c>
      <c r="AW81" s="266" t="b">
        <f t="shared" ca="1" si="27"/>
        <v>0</v>
      </c>
      <c r="AX81" s="266" t="b">
        <f t="shared" ca="1" si="28"/>
        <v>0</v>
      </c>
      <c r="AY81" s="266" t="b">
        <f t="shared" ca="1" si="29"/>
        <v>0</v>
      </c>
    </row>
    <row r="82" spans="1:51" x14ac:dyDescent="0.25">
      <c r="A82">
        <v>50</v>
      </c>
      <c r="B82" s="163">
        <f ca="1">OFFSET(InputPriceData!B$15,CalculationsAndCharts!$A82+$A$11,0,1,1)</f>
        <v>41941</v>
      </c>
      <c r="C82" s="3">
        <f ca="1">OFFSET(InputPriceData!G$15,CalculationsAndCharts!$A82+$A$11,IF($C$7,8,0),1,1)</f>
        <v>409600</v>
      </c>
      <c r="D82" s="4">
        <f ca="1">OFFSET(InputPriceData!C$15,CalculationsAndCharts!$A82+$A$11,IF($C$7,8,0),1,1)</f>
        <v>25.08</v>
      </c>
      <c r="E82" s="4">
        <f ca="1">OFFSET(InputPriceData!D$15,CalculationsAndCharts!$A82+$A$11,IF($C$7,8,0),1,1)</f>
        <v>25.5</v>
      </c>
      <c r="F82" s="4">
        <f ca="1">OFFSET(InputPriceData!E$15,CalculationsAndCharts!$A82+$A$11,IF($C$7,8,0),1,1)</f>
        <v>24.75</v>
      </c>
      <c r="G82" s="4">
        <f ca="1">OFFSET(InputPriceData!F$15,CalculationsAndCharts!$A82+$A$11,IF($C$7,8,0),1,1)</f>
        <v>25.22</v>
      </c>
      <c r="H82" s="128"/>
      <c r="I82" s="128"/>
      <c r="K82" s="124"/>
      <c r="L82" s="279"/>
      <c r="M82" s="281"/>
      <c r="N82" s="280"/>
      <c r="O82" s="4"/>
      <c r="P82" s="4"/>
      <c r="Q82" s="3"/>
      <c r="S82" s="309">
        <f t="shared" ca="1" si="8"/>
        <v>25.53</v>
      </c>
      <c r="T82" s="309">
        <f t="shared" ca="1" si="9"/>
        <v>22.55</v>
      </c>
      <c r="U82" s="310">
        <f t="shared" ca="1" si="10"/>
        <v>0.89597315436241531</v>
      </c>
      <c r="V82" s="310" t="b">
        <f t="shared" ca="1" si="11"/>
        <v>0</v>
      </c>
      <c r="W82" s="3" t="b">
        <f t="shared" ca="1" si="12"/>
        <v>1</v>
      </c>
      <c r="X82" s="3">
        <f t="shared" ca="1" si="13"/>
        <v>23.47</v>
      </c>
      <c r="Y82" s="3">
        <f t="shared" ca="1" si="0"/>
        <v>7.4563272262462723</v>
      </c>
      <c r="Z82" s="3">
        <f t="shared" ca="1" si="14"/>
        <v>7.4563272262462723</v>
      </c>
      <c r="AA82" s="3">
        <f t="shared" ca="1" si="15"/>
        <v>87</v>
      </c>
      <c r="AB82" s="205">
        <f t="shared" ca="1" si="16"/>
        <v>11504</v>
      </c>
      <c r="AC82" s="205">
        <f t="shared" ca="1" si="17"/>
        <v>181</v>
      </c>
      <c r="AD82" s="205">
        <f t="shared" ca="1" si="1"/>
        <v>63.55801104972376</v>
      </c>
      <c r="AE82" s="205">
        <f t="shared" ca="1" si="2"/>
        <v>13.55801104972376</v>
      </c>
      <c r="AF82" s="205">
        <f t="shared" ca="1" si="18"/>
        <v>2.7116022099447523</v>
      </c>
      <c r="AG82" s="314">
        <v>-1</v>
      </c>
      <c r="AH82" s="313">
        <f t="shared" si="19"/>
        <v>-0.2</v>
      </c>
      <c r="AI82" s="314">
        <f t="array" aca="1" ref="AI82" ca="1">SUM((OFFSET($W$33,0,0,$A$23,1)=TRUE)*(OFFSET($AA$33,0,0,$A$23,1)=(AG82+50)))</f>
        <v>3</v>
      </c>
      <c r="AJ82" s="37" t="e">
        <f t="shared" ca="1" si="31"/>
        <v>#N/A</v>
      </c>
      <c r="AK82" s="4"/>
      <c r="AL82" s="4"/>
      <c r="AM82" s="309">
        <f t="shared" ca="1" si="20"/>
        <v>25.53</v>
      </c>
      <c r="AN82" s="309">
        <f t="shared" ca="1" si="21"/>
        <v>22.55</v>
      </c>
      <c r="AO82" s="310">
        <f t="shared" ca="1" si="30"/>
        <v>0.89597315436241531</v>
      </c>
      <c r="AP82" s="310" t="b">
        <f t="shared" ca="1" si="23"/>
        <v>0</v>
      </c>
      <c r="AQ82" s="309">
        <f t="shared" ca="1" si="24"/>
        <v>0</v>
      </c>
      <c r="AR82" s="205">
        <f t="shared" ca="1" si="4"/>
        <v>0</v>
      </c>
      <c r="AS82" s="45" t="b">
        <f t="shared" ca="1" si="5"/>
        <v>0</v>
      </c>
      <c r="AT82">
        <f t="shared" ca="1" si="6"/>
        <v>0</v>
      </c>
      <c r="AU82" t="b">
        <f t="shared" ca="1" si="25"/>
        <v>0</v>
      </c>
      <c r="AV82" t="b">
        <f t="shared" ca="1" si="26"/>
        <v>0</v>
      </c>
      <c r="AW82" s="266" t="b">
        <f t="shared" ca="1" si="27"/>
        <v>0</v>
      </c>
      <c r="AX82" s="266" t="b">
        <f t="shared" ca="1" si="28"/>
        <v>0</v>
      </c>
      <c r="AY82" s="266" t="b">
        <f t="shared" ca="1" si="29"/>
        <v>0</v>
      </c>
    </row>
    <row r="83" spans="1:51" x14ac:dyDescent="0.25">
      <c r="A83">
        <v>51</v>
      </c>
      <c r="B83" s="163">
        <f ca="1">OFFSET(InputPriceData!B$15,CalculationsAndCharts!$A83+$A$11,0,1,1)</f>
        <v>41940</v>
      </c>
      <c r="C83" s="3">
        <f ca="1">OFFSET(InputPriceData!G$15,CalculationsAndCharts!$A83+$A$11,IF($C$7,8,0),1,1)</f>
        <v>376400</v>
      </c>
      <c r="D83" s="4">
        <f ca="1">OFFSET(InputPriceData!C$15,CalculationsAndCharts!$A83+$A$11,IF($C$7,8,0),1,1)</f>
        <v>24.52</v>
      </c>
      <c r="E83" s="4">
        <f ca="1">OFFSET(InputPriceData!D$15,CalculationsAndCharts!$A83+$A$11,IF($C$7,8,0),1,1)</f>
        <v>25.01</v>
      </c>
      <c r="F83" s="4">
        <f ca="1">OFFSET(InputPriceData!E$15,CalculationsAndCharts!$A83+$A$11,IF($C$7,8,0),1,1)</f>
        <v>24.29</v>
      </c>
      <c r="G83" s="4">
        <f ca="1">OFFSET(InputPriceData!F$15,CalculationsAndCharts!$A83+$A$11,IF($C$7,8,0),1,1)</f>
        <v>24.97</v>
      </c>
      <c r="H83" s="128"/>
      <c r="I83" s="128"/>
      <c r="K83" s="124"/>
      <c r="L83" s="279"/>
      <c r="M83" s="281"/>
      <c r="N83" s="280"/>
      <c r="O83" s="4"/>
      <c r="P83" s="4"/>
      <c r="Q83" s="3"/>
      <c r="S83" s="309">
        <f t="shared" ca="1" si="8"/>
        <v>25.53</v>
      </c>
      <c r="T83" s="309">
        <f t="shared" ca="1" si="9"/>
        <v>22.55</v>
      </c>
      <c r="U83" s="310">
        <f t="shared" ca="1" si="10"/>
        <v>0.81208053691275095</v>
      </c>
      <c r="V83" s="310" t="b">
        <f t="shared" ca="1" si="11"/>
        <v>0</v>
      </c>
      <c r="W83" s="3" t="b">
        <f t="shared" ca="1" si="12"/>
        <v>0</v>
      </c>
      <c r="X83" s="3" t="str">
        <f t="shared" ca="1" si="13"/>
        <v/>
      </c>
      <c r="Y83" s="3" t="str">
        <f t="shared" ca="1" si="0"/>
        <v/>
      </c>
      <c r="Z83" s="3" t="str">
        <f t="shared" ca="1" si="14"/>
        <v/>
      </c>
      <c r="AA83" s="3" t="str">
        <f t="shared" ca="1" si="15"/>
        <v/>
      </c>
      <c r="AB83" s="205">
        <f t="shared" ca="1" si="16"/>
        <v>11417</v>
      </c>
      <c r="AC83" s="205">
        <f t="shared" ca="1" si="17"/>
        <v>180</v>
      </c>
      <c r="AD83" s="205">
        <f t="shared" ca="1" si="1"/>
        <v>63.427777777777777</v>
      </c>
      <c r="AE83" s="205">
        <f t="shared" ca="1" si="2"/>
        <v>13.427777777777777</v>
      </c>
      <c r="AF83" s="205">
        <f t="shared" ca="1" si="18"/>
        <v>2.6855555555555557</v>
      </c>
      <c r="AG83" s="314">
        <v>0</v>
      </c>
      <c r="AH83" s="313">
        <f t="shared" si="19"/>
        <v>0</v>
      </c>
      <c r="AI83" s="314">
        <f t="array" aca="1" ref="AI83" ca="1">SUM((OFFSET($W$33,0,0,$A$23,1)=TRUE)*(OFFSET($AA$33,0,0,$A$23,1)=(AG83+50)))</f>
        <v>1</v>
      </c>
      <c r="AJ83" s="37" t="e">
        <f t="shared" ca="1" si="31"/>
        <v>#N/A</v>
      </c>
      <c r="AK83" s="4"/>
      <c r="AL83" s="4"/>
      <c r="AM83" s="309">
        <f t="shared" ca="1" si="20"/>
        <v>25.53</v>
      </c>
      <c r="AN83" s="309">
        <f t="shared" ca="1" si="21"/>
        <v>22.55</v>
      </c>
      <c r="AO83" s="310">
        <f t="shared" ca="1" si="30"/>
        <v>0.81208053691275095</v>
      </c>
      <c r="AP83" s="310" t="b">
        <f t="shared" ca="1" si="23"/>
        <v>0</v>
      </c>
      <c r="AQ83" s="309">
        <f t="shared" ca="1" si="24"/>
        <v>0</v>
      </c>
      <c r="AR83" s="205">
        <f t="shared" ca="1" si="4"/>
        <v>0</v>
      </c>
      <c r="AS83" s="45" t="b">
        <f t="shared" ca="1" si="5"/>
        <v>0</v>
      </c>
      <c r="AT83">
        <f t="shared" ca="1" si="6"/>
        <v>0</v>
      </c>
      <c r="AU83" t="b">
        <f t="shared" ca="1" si="25"/>
        <v>0</v>
      </c>
      <c r="AV83" t="b">
        <f t="shared" ca="1" si="26"/>
        <v>0</v>
      </c>
      <c r="AW83" s="266" t="b">
        <f t="shared" ca="1" si="27"/>
        <v>0</v>
      </c>
      <c r="AX83" s="266" t="b">
        <f t="shared" ca="1" si="28"/>
        <v>0</v>
      </c>
      <c r="AY83" s="266" t="b">
        <f t="shared" ca="1" si="29"/>
        <v>0</v>
      </c>
    </row>
    <row r="84" spans="1:51" x14ac:dyDescent="0.25">
      <c r="A84">
        <v>52</v>
      </c>
      <c r="B84" s="163">
        <f ca="1">OFFSET(InputPriceData!B$15,CalculationsAndCharts!$A84+$A$11,0,1,1)</f>
        <v>41939</v>
      </c>
      <c r="C84" s="3">
        <f ca="1">OFFSET(InputPriceData!G$15,CalculationsAndCharts!$A84+$A$11,IF($C$7,8,0),1,1)</f>
        <v>573000</v>
      </c>
      <c r="D84" s="4">
        <f ca="1">OFFSET(InputPriceData!C$15,CalculationsAndCharts!$A84+$A$11,IF($C$7,8,0),1,1)</f>
        <v>23.91</v>
      </c>
      <c r="E84" s="4">
        <f ca="1">OFFSET(InputPriceData!D$15,CalculationsAndCharts!$A84+$A$11,IF($C$7,8,0),1,1)</f>
        <v>24.78</v>
      </c>
      <c r="F84" s="4">
        <f ca="1">OFFSET(InputPriceData!E$15,CalculationsAndCharts!$A84+$A$11,IF($C$7,8,0),1,1)</f>
        <v>23.5</v>
      </c>
      <c r="G84" s="4">
        <f ca="1">OFFSET(InputPriceData!F$15,CalculationsAndCharts!$A84+$A$11,IF($C$7,8,0),1,1)</f>
        <v>24.37</v>
      </c>
      <c r="H84" s="128"/>
      <c r="I84" s="128"/>
      <c r="K84" s="124"/>
      <c r="L84" s="279"/>
      <c r="M84" s="281"/>
      <c r="N84" s="280"/>
      <c r="O84" s="4"/>
      <c r="P84" s="4"/>
      <c r="Q84" s="3"/>
      <c r="S84" s="309">
        <f t="shared" ca="1" si="8"/>
        <v>25.53</v>
      </c>
      <c r="T84" s="309">
        <f t="shared" ca="1" si="9"/>
        <v>22.55</v>
      </c>
      <c r="U84" s="310">
        <f t="shared" ca="1" si="10"/>
        <v>0.61073825503355705</v>
      </c>
      <c r="V84" s="310" t="b">
        <f t="shared" ca="1" si="11"/>
        <v>0</v>
      </c>
      <c r="W84" s="3" t="b">
        <f t="shared" ca="1" si="12"/>
        <v>0</v>
      </c>
      <c r="X84" s="3" t="str">
        <f t="shared" ca="1" si="13"/>
        <v/>
      </c>
      <c r="Y84" s="3" t="str">
        <f t="shared" ca="1" si="0"/>
        <v/>
      </c>
      <c r="Z84" s="3" t="str">
        <f t="shared" ca="1" si="14"/>
        <v/>
      </c>
      <c r="AA84" s="3" t="str">
        <f t="shared" ca="1" si="15"/>
        <v/>
      </c>
      <c r="AB84" s="205">
        <f t="shared" ca="1" si="16"/>
        <v>11417</v>
      </c>
      <c r="AC84" s="205">
        <f t="shared" ca="1" si="17"/>
        <v>180</v>
      </c>
      <c r="AD84" s="205">
        <f t="shared" ca="1" si="1"/>
        <v>63.427777777777777</v>
      </c>
      <c r="AE84" s="205">
        <f t="shared" ca="1" si="2"/>
        <v>13.427777777777777</v>
      </c>
      <c r="AF84" s="205">
        <f t="shared" ca="1" si="18"/>
        <v>2.6855555555555557</v>
      </c>
      <c r="AG84" s="314">
        <v>1</v>
      </c>
      <c r="AH84" s="313">
        <f t="shared" si="19"/>
        <v>0.2</v>
      </c>
      <c r="AI84" s="314">
        <f t="array" aca="1" ref="AI84" ca="1">SUM((OFFSET($W$33,0,0,$A$23,1)=TRUE)*(OFFSET($AA$33,0,0,$A$23,1)=(AG84+50)))</f>
        <v>2</v>
      </c>
      <c r="AJ84" s="37" t="e">
        <f t="shared" ca="1" si="31"/>
        <v>#N/A</v>
      </c>
      <c r="AK84" s="4"/>
      <c r="AL84" s="4"/>
      <c r="AM84" s="309">
        <f t="shared" ca="1" si="20"/>
        <v>25.53</v>
      </c>
      <c r="AN84" s="309">
        <f t="shared" ca="1" si="21"/>
        <v>22.55</v>
      </c>
      <c r="AO84" s="310">
        <f t="shared" ca="1" si="30"/>
        <v>0.61073825503355705</v>
      </c>
      <c r="AP84" s="310" t="b">
        <f t="shared" ca="1" si="23"/>
        <v>0</v>
      </c>
      <c r="AQ84" s="309">
        <f t="shared" ca="1" si="24"/>
        <v>0</v>
      </c>
      <c r="AR84" s="205">
        <f t="shared" ca="1" si="4"/>
        <v>0</v>
      </c>
      <c r="AS84" s="45" t="b">
        <f t="shared" ca="1" si="5"/>
        <v>0</v>
      </c>
      <c r="AT84">
        <f t="shared" ca="1" si="6"/>
        <v>0</v>
      </c>
      <c r="AU84" t="b">
        <f t="shared" ca="1" si="25"/>
        <v>0</v>
      </c>
      <c r="AV84" t="b">
        <f t="shared" ca="1" si="26"/>
        <v>0</v>
      </c>
      <c r="AW84" s="266" t="b">
        <f t="shared" ca="1" si="27"/>
        <v>0</v>
      </c>
      <c r="AX84" s="266" t="b">
        <f t="shared" ca="1" si="28"/>
        <v>0</v>
      </c>
      <c r="AY84" s="266" t="b">
        <f t="shared" ca="1" si="29"/>
        <v>0</v>
      </c>
    </row>
    <row r="85" spans="1:51" x14ac:dyDescent="0.25">
      <c r="A85">
        <v>53</v>
      </c>
      <c r="B85" s="163">
        <f ca="1">OFFSET(InputPriceData!B$15,CalculationsAndCharts!$A85+$A$11,0,1,1)</f>
        <v>41936</v>
      </c>
      <c r="C85" s="3">
        <f ca="1">OFFSET(InputPriceData!G$15,CalculationsAndCharts!$A85+$A$11,IF($C$7,8,0),1,1)</f>
        <v>1112500</v>
      </c>
      <c r="D85" s="4">
        <f ca="1">OFFSET(InputPriceData!C$15,CalculationsAndCharts!$A85+$A$11,IF($C$7,8,0),1,1)</f>
        <v>25.46</v>
      </c>
      <c r="E85" s="4">
        <f ca="1">OFFSET(InputPriceData!D$15,CalculationsAndCharts!$A85+$A$11,IF($C$7,8,0),1,1)</f>
        <v>25.75</v>
      </c>
      <c r="F85" s="4">
        <f ca="1">OFFSET(InputPriceData!E$15,CalculationsAndCharts!$A85+$A$11,IF($C$7,8,0),1,1)</f>
        <v>23.89</v>
      </c>
      <c r="G85" s="4">
        <f ca="1">OFFSET(InputPriceData!F$15,CalculationsAndCharts!$A85+$A$11,IF($C$7,8,0),1,1)</f>
        <v>24.01</v>
      </c>
      <c r="H85" s="128"/>
      <c r="I85" s="128"/>
      <c r="K85" s="124"/>
      <c r="L85" s="279"/>
      <c r="M85" s="281"/>
      <c r="N85" s="280"/>
      <c r="O85" s="4"/>
      <c r="P85" s="4"/>
      <c r="Q85" s="3"/>
      <c r="S85" s="309">
        <f t="shared" ca="1" si="8"/>
        <v>25.53</v>
      </c>
      <c r="T85" s="309">
        <f t="shared" ca="1" si="9"/>
        <v>22.55</v>
      </c>
      <c r="U85" s="310">
        <f t="shared" ca="1" si="10"/>
        <v>0.48993288590604051</v>
      </c>
      <c r="V85" s="310" t="b">
        <f t="shared" ca="1" si="11"/>
        <v>0</v>
      </c>
      <c r="W85" s="3" t="b">
        <f t="shared" ca="1" si="12"/>
        <v>1</v>
      </c>
      <c r="X85" s="3">
        <f t="shared" ca="1" si="13"/>
        <v>23.44</v>
      </c>
      <c r="Y85" s="3">
        <f t="shared" ca="1" si="0"/>
        <v>2.4317406143344722</v>
      </c>
      <c r="Z85" s="3">
        <f t="shared" ca="1" si="14"/>
        <v>2.4317406143344722</v>
      </c>
      <c r="AA85" s="3">
        <f t="shared" ca="1" si="15"/>
        <v>62</v>
      </c>
      <c r="AB85" s="205">
        <f t="shared" ca="1" si="16"/>
        <v>11417</v>
      </c>
      <c r="AC85" s="205">
        <f t="shared" ca="1" si="17"/>
        <v>180</v>
      </c>
      <c r="AD85" s="205">
        <f t="shared" ca="1" si="1"/>
        <v>63.427777777777777</v>
      </c>
      <c r="AE85" s="205">
        <f t="shared" ca="1" si="2"/>
        <v>13.427777777777777</v>
      </c>
      <c r="AF85" s="205">
        <f t="shared" ca="1" si="18"/>
        <v>2.6855555555555557</v>
      </c>
      <c r="AG85" s="314">
        <v>2</v>
      </c>
      <c r="AH85" s="313">
        <f t="shared" si="19"/>
        <v>0.4</v>
      </c>
      <c r="AI85" s="314">
        <f t="array" aca="1" ref="AI85" ca="1">SUM((OFFSET($W$33,0,0,$A$23,1)=TRUE)*(OFFSET($AA$33,0,0,$A$23,1)=(AG85+50)))</f>
        <v>3</v>
      </c>
      <c r="AJ85" s="37" t="e">
        <f t="shared" ca="1" si="31"/>
        <v>#N/A</v>
      </c>
      <c r="AK85" s="4"/>
      <c r="AL85" s="4"/>
      <c r="AM85" s="309">
        <f t="shared" ca="1" si="20"/>
        <v>25.53</v>
      </c>
      <c r="AN85" s="309">
        <f t="shared" ca="1" si="21"/>
        <v>22.55</v>
      </c>
      <c r="AO85" s="310">
        <f t="shared" ca="1" si="30"/>
        <v>0.48993288590604051</v>
      </c>
      <c r="AP85" s="310" t="b">
        <f t="shared" ca="1" si="23"/>
        <v>0</v>
      </c>
      <c r="AQ85" s="309">
        <f t="shared" ca="1" si="24"/>
        <v>0</v>
      </c>
      <c r="AR85" s="205">
        <f t="shared" ca="1" si="4"/>
        <v>0</v>
      </c>
      <c r="AS85" s="45" t="b">
        <f t="shared" ca="1" si="5"/>
        <v>0</v>
      </c>
      <c r="AT85">
        <f t="shared" ca="1" si="6"/>
        <v>0</v>
      </c>
      <c r="AU85" t="b">
        <f t="shared" ca="1" si="25"/>
        <v>0</v>
      </c>
      <c r="AV85" t="b">
        <f t="shared" ca="1" si="26"/>
        <v>0</v>
      </c>
      <c r="AW85" s="266" t="b">
        <f t="shared" ca="1" si="27"/>
        <v>0</v>
      </c>
      <c r="AX85" s="266" t="b">
        <f t="shared" ca="1" si="28"/>
        <v>0</v>
      </c>
      <c r="AY85" s="266" t="b">
        <f t="shared" ca="1" si="29"/>
        <v>0</v>
      </c>
    </row>
    <row r="86" spans="1:51" x14ac:dyDescent="0.25">
      <c r="A86">
        <v>54</v>
      </c>
      <c r="B86" s="163">
        <f ca="1">OFFSET(InputPriceData!B$15,CalculationsAndCharts!$A86+$A$11,0,1,1)</f>
        <v>41935</v>
      </c>
      <c r="C86" s="3">
        <f ca="1">OFFSET(InputPriceData!G$15,CalculationsAndCharts!$A86+$A$11,IF($C$7,8,0),1,1)</f>
        <v>227900</v>
      </c>
      <c r="D86" s="4">
        <f ca="1">OFFSET(InputPriceData!C$15,CalculationsAndCharts!$A86+$A$11,IF($C$7,8,0),1,1)</f>
        <v>25.28</v>
      </c>
      <c r="E86" s="4">
        <f ca="1">OFFSET(InputPriceData!D$15,CalculationsAndCharts!$A86+$A$11,IF($C$7,8,0),1,1)</f>
        <v>25.57</v>
      </c>
      <c r="F86" s="4">
        <f ca="1">OFFSET(InputPriceData!E$15,CalculationsAndCharts!$A86+$A$11,IF($C$7,8,0),1,1)</f>
        <v>25.23</v>
      </c>
      <c r="G86" s="4">
        <f ca="1">OFFSET(InputPriceData!F$15,CalculationsAndCharts!$A86+$A$11,IF($C$7,8,0),1,1)</f>
        <v>25.32</v>
      </c>
      <c r="H86" s="128"/>
      <c r="I86" s="128"/>
      <c r="K86" s="124"/>
      <c r="L86" s="279"/>
      <c r="M86" s="281"/>
      <c r="N86" s="280"/>
      <c r="O86" s="4"/>
      <c r="P86" s="4"/>
      <c r="Q86" s="3"/>
      <c r="S86" s="309">
        <f t="shared" ca="1" si="8"/>
        <v>25.53</v>
      </c>
      <c r="T86" s="309">
        <f t="shared" ca="1" si="9"/>
        <v>22.55</v>
      </c>
      <c r="U86" s="310">
        <f t="shared" ca="1" si="10"/>
        <v>0.92953020134228159</v>
      </c>
      <c r="V86" s="310" t="b">
        <f t="shared" ca="1" si="11"/>
        <v>0</v>
      </c>
      <c r="W86" s="3" t="b">
        <f t="shared" ca="1" si="12"/>
        <v>0</v>
      </c>
      <c r="X86" s="3" t="str">
        <f t="shared" ca="1" si="13"/>
        <v/>
      </c>
      <c r="Y86" s="3" t="str">
        <f t="shared" ca="1" si="0"/>
        <v/>
      </c>
      <c r="Z86" s="3" t="str">
        <f t="shared" ca="1" si="14"/>
        <v/>
      </c>
      <c r="AA86" s="3" t="str">
        <f t="shared" ca="1" si="15"/>
        <v/>
      </c>
      <c r="AB86" s="205">
        <f t="shared" ca="1" si="16"/>
        <v>11355</v>
      </c>
      <c r="AC86" s="205">
        <f t="shared" ca="1" si="17"/>
        <v>179</v>
      </c>
      <c r="AD86" s="205">
        <f t="shared" ca="1" si="1"/>
        <v>63.435754189944134</v>
      </c>
      <c r="AE86" s="205">
        <f t="shared" ca="1" si="2"/>
        <v>13.435754189944134</v>
      </c>
      <c r="AF86" s="205">
        <f t="shared" ca="1" si="18"/>
        <v>2.6871508379888271</v>
      </c>
      <c r="AG86" s="314">
        <v>3</v>
      </c>
      <c r="AH86" s="313">
        <f t="shared" si="19"/>
        <v>0.60000000000000009</v>
      </c>
      <c r="AI86" s="314">
        <f t="array" aca="1" ref="AI86" ca="1">SUM((OFFSET($W$33,0,0,$A$23,1)=TRUE)*(OFFSET($AA$33,0,0,$A$23,1)=(AG86+50)))</f>
        <v>1</v>
      </c>
      <c r="AJ86" s="37" t="e">
        <f t="shared" ca="1" si="31"/>
        <v>#N/A</v>
      </c>
      <c r="AK86" s="4"/>
      <c r="AL86" s="4"/>
      <c r="AM86" s="309">
        <f t="shared" ca="1" si="20"/>
        <v>25.53</v>
      </c>
      <c r="AN86" s="309">
        <f t="shared" ca="1" si="21"/>
        <v>22.55</v>
      </c>
      <c r="AO86" s="310">
        <f t="shared" ca="1" si="30"/>
        <v>0.92953020134228159</v>
      </c>
      <c r="AP86" s="310" t="b">
        <f t="shared" ca="1" si="23"/>
        <v>0</v>
      </c>
      <c r="AQ86" s="309">
        <f t="shared" ca="1" si="24"/>
        <v>0</v>
      </c>
      <c r="AR86" s="205">
        <f t="shared" ca="1" si="4"/>
        <v>0</v>
      </c>
      <c r="AS86" s="45" t="b">
        <f t="shared" ca="1" si="5"/>
        <v>0</v>
      </c>
      <c r="AT86">
        <f t="shared" ca="1" si="6"/>
        <v>0</v>
      </c>
      <c r="AU86" t="b">
        <f t="shared" ca="1" si="25"/>
        <v>0</v>
      </c>
      <c r="AV86" t="b">
        <f t="shared" ca="1" si="26"/>
        <v>0</v>
      </c>
      <c r="AW86" s="266" t="b">
        <f t="shared" ca="1" si="27"/>
        <v>0</v>
      </c>
      <c r="AX86" s="266" t="b">
        <f t="shared" ca="1" si="28"/>
        <v>0</v>
      </c>
      <c r="AY86" s="266" t="b">
        <f t="shared" ca="1" si="29"/>
        <v>1</v>
      </c>
    </row>
    <row r="87" spans="1:51" x14ac:dyDescent="0.25">
      <c r="A87">
        <v>55</v>
      </c>
      <c r="B87" s="163">
        <f ca="1">OFFSET(InputPriceData!B$15,CalculationsAndCharts!$A87+$A$11,0,1,1)</f>
        <v>41934</v>
      </c>
      <c r="C87" s="3">
        <f ca="1">OFFSET(InputPriceData!G$15,CalculationsAndCharts!$A87+$A$11,IF($C$7,8,0),1,1)</f>
        <v>399300</v>
      </c>
      <c r="D87" s="4">
        <f ca="1">OFFSET(InputPriceData!C$15,CalculationsAndCharts!$A87+$A$11,IF($C$7,8,0),1,1)</f>
        <v>25.76</v>
      </c>
      <c r="E87" s="4">
        <f ca="1">OFFSET(InputPriceData!D$15,CalculationsAndCharts!$A87+$A$11,IF($C$7,8,0),1,1)</f>
        <v>25.93</v>
      </c>
      <c r="F87" s="4">
        <f ca="1">OFFSET(InputPriceData!E$15,CalculationsAndCharts!$A87+$A$11,IF($C$7,8,0),1,1)</f>
        <v>24.92</v>
      </c>
      <c r="G87" s="4">
        <f ca="1">OFFSET(InputPriceData!F$15,CalculationsAndCharts!$A87+$A$11,IF($C$7,8,0),1,1)</f>
        <v>24.92</v>
      </c>
      <c r="H87" s="128"/>
      <c r="I87" s="128"/>
      <c r="K87" s="124"/>
      <c r="L87" s="279"/>
      <c r="M87" s="281"/>
      <c r="N87" s="280"/>
      <c r="O87" s="4"/>
      <c r="P87" s="4"/>
      <c r="Q87" s="3"/>
      <c r="S87" s="309">
        <f t="shared" ca="1" si="8"/>
        <v>25.53</v>
      </c>
      <c r="T87" s="309">
        <f t="shared" ca="1" si="9"/>
        <v>22.55</v>
      </c>
      <c r="U87" s="310">
        <f t="shared" ca="1" si="10"/>
        <v>0.79530201342281903</v>
      </c>
      <c r="V87" s="310" t="b">
        <f t="shared" ca="1" si="11"/>
        <v>0</v>
      </c>
      <c r="W87" s="3" t="b">
        <f t="shared" ca="1" si="12"/>
        <v>0</v>
      </c>
      <c r="X87" s="3" t="str">
        <f t="shared" ca="1" si="13"/>
        <v/>
      </c>
      <c r="Y87" s="3" t="str">
        <f t="shared" ca="1" si="0"/>
        <v/>
      </c>
      <c r="Z87" s="3" t="str">
        <f t="shared" ca="1" si="14"/>
        <v/>
      </c>
      <c r="AA87" s="3" t="str">
        <f t="shared" ca="1" si="15"/>
        <v/>
      </c>
      <c r="AB87" s="205">
        <f t="shared" ca="1" si="16"/>
        <v>11355</v>
      </c>
      <c r="AC87" s="205">
        <f t="shared" ca="1" si="17"/>
        <v>179</v>
      </c>
      <c r="AD87" s="205">
        <f t="shared" ca="1" si="1"/>
        <v>63.435754189944134</v>
      </c>
      <c r="AE87" s="205">
        <f t="shared" ca="1" si="2"/>
        <v>13.435754189944134</v>
      </c>
      <c r="AF87" s="205">
        <f t="shared" ca="1" si="18"/>
        <v>2.6871508379888271</v>
      </c>
      <c r="AG87" s="314">
        <v>4</v>
      </c>
      <c r="AH87" s="313">
        <f t="shared" si="19"/>
        <v>0.8</v>
      </c>
      <c r="AI87" s="314">
        <f t="array" aca="1" ref="AI87" ca="1">SUM((OFFSET($W$33,0,0,$A$23,1)=TRUE)*(OFFSET($AA$33,0,0,$A$23,1)=(AG87+50)))</f>
        <v>3</v>
      </c>
      <c r="AJ87" s="37" t="e">
        <f t="shared" ca="1" si="31"/>
        <v>#N/A</v>
      </c>
      <c r="AK87" s="4"/>
      <c r="AL87" s="4"/>
      <c r="AM87" s="309">
        <f t="shared" ca="1" si="20"/>
        <v>25.53</v>
      </c>
      <c r="AN87" s="309">
        <f t="shared" ca="1" si="21"/>
        <v>22.55</v>
      </c>
      <c r="AO87" s="310">
        <f t="shared" ca="1" si="30"/>
        <v>0.79530201342281903</v>
      </c>
      <c r="AP87" s="310" t="b">
        <f t="shared" ca="1" si="23"/>
        <v>0</v>
      </c>
      <c r="AQ87" s="309">
        <f t="shared" ca="1" si="24"/>
        <v>0.67649999999999999</v>
      </c>
      <c r="AR87" s="205">
        <f t="shared" ca="1" si="4"/>
        <v>21.8735</v>
      </c>
      <c r="AS87" s="45" t="b">
        <f t="shared" ca="1" si="5"/>
        <v>0</v>
      </c>
      <c r="AT87">
        <f t="shared" ca="1" si="6"/>
        <v>9</v>
      </c>
      <c r="AU87" t="b">
        <f t="shared" ca="1" si="25"/>
        <v>1</v>
      </c>
      <c r="AV87" t="b">
        <f t="shared" ca="1" si="26"/>
        <v>1</v>
      </c>
      <c r="AW87" s="266" t="b">
        <f t="shared" ca="1" si="27"/>
        <v>0</v>
      </c>
      <c r="AX87" s="266" t="b">
        <f t="shared" ca="1" si="28"/>
        <v>1</v>
      </c>
      <c r="AY87" s="266" t="b">
        <f t="shared" ca="1" si="29"/>
        <v>0</v>
      </c>
    </row>
    <row r="88" spans="1:51" x14ac:dyDescent="0.25">
      <c r="A88">
        <v>56</v>
      </c>
      <c r="B88" s="163">
        <f ca="1">OFFSET(InputPriceData!B$15,CalculationsAndCharts!$A88+$A$11,0,1,1)</f>
        <v>41933</v>
      </c>
      <c r="C88" s="3">
        <f ca="1">OFFSET(InputPriceData!G$15,CalculationsAndCharts!$A88+$A$11,IF($C$7,8,0),1,1)</f>
        <v>531000</v>
      </c>
      <c r="D88" s="4">
        <f ca="1">OFFSET(InputPriceData!C$15,CalculationsAndCharts!$A88+$A$11,IF($C$7,8,0),1,1)</f>
        <v>24.81</v>
      </c>
      <c r="E88" s="4">
        <f ca="1">OFFSET(InputPriceData!D$15,CalculationsAndCharts!$A88+$A$11,IF($C$7,8,0),1,1)</f>
        <v>25.58</v>
      </c>
      <c r="F88" s="4">
        <f ca="1">OFFSET(InputPriceData!E$15,CalculationsAndCharts!$A88+$A$11,IF($C$7,8,0),1,1)</f>
        <v>24.81</v>
      </c>
      <c r="G88" s="4">
        <f ca="1">OFFSET(InputPriceData!F$15,CalculationsAndCharts!$A88+$A$11,IF($C$7,8,0),1,1)</f>
        <v>25.53</v>
      </c>
      <c r="H88" s="128"/>
      <c r="I88" s="128"/>
      <c r="K88" s="124"/>
      <c r="L88" s="279"/>
      <c r="M88" s="281"/>
      <c r="N88" s="280"/>
      <c r="O88" s="4"/>
      <c r="P88" s="4"/>
      <c r="Q88" s="3"/>
      <c r="S88" s="309">
        <f t="shared" ca="1" si="8"/>
        <v>25.53</v>
      </c>
      <c r="T88" s="309">
        <f t="shared" ca="1" si="9"/>
        <v>22.55</v>
      </c>
      <c r="U88" s="310">
        <f t="shared" ca="1" si="10"/>
        <v>1</v>
      </c>
      <c r="V88" s="310" t="b">
        <f t="shared" ca="1" si="11"/>
        <v>0</v>
      </c>
      <c r="W88" s="3" t="b">
        <f t="shared" ca="1" si="12"/>
        <v>0</v>
      </c>
      <c r="X88" s="3" t="str">
        <f t="shared" ca="1" si="13"/>
        <v/>
      </c>
      <c r="Y88" s="3" t="str">
        <f t="shared" ca="1" si="0"/>
        <v/>
      </c>
      <c r="Z88" s="3" t="str">
        <f t="shared" ca="1" si="14"/>
        <v/>
      </c>
      <c r="AA88" s="3" t="str">
        <f t="shared" ca="1" si="15"/>
        <v/>
      </c>
      <c r="AB88" s="205">
        <f t="shared" ca="1" si="16"/>
        <v>11355</v>
      </c>
      <c r="AC88" s="205">
        <f t="shared" ca="1" si="17"/>
        <v>179</v>
      </c>
      <c r="AD88" s="205">
        <f t="shared" ca="1" si="1"/>
        <v>63.435754189944134</v>
      </c>
      <c r="AE88" s="205">
        <f t="shared" ca="1" si="2"/>
        <v>13.435754189944134</v>
      </c>
      <c r="AF88" s="205">
        <f t="shared" ca="1" si="18"/>
        <v>2.6871508379888271</v>
      </c>
      <c r="AG88" s="314">
        <v>5</v>
      </c>
      <c r="AH88" s="313">
        <f t="shared" si="19"/>
        <v>1</v>
      </c>
      <c r="AI88" s="314">
        <f t="array" aca="1" ref="AI88" ca="1">SUM((OFFSET($W$33,0,0,$A$23,1)=TRUE)*(OFFSET($AA$33,0,0,$A$23,1)=(AG88+50)))</f>
        <v>2</v>
      </c>
      <c r="AJ88" s="37" t="e">
        <f t="shared" ca="1" si="31"/>
        <v>#N/A</v>
      </c>
      <c r="AK88" s="4"/>
      <c r="AL88" s="4"/>
      <c r="AM88" s="309">
        <f t="shared" ca="1" si="20"/>
        <v>25.53</v>
      </c>
      <c r="AN88" s="309">
        <f t="shared" ca="1" si="21"/>
        <v>22.55</v>
      </c>
      <c r="AO88" s="310">
        <f t="shared" ca="1" si="30"/>
        <v>1</v>
      </c>
      <c r="AP88" s="310" t="b">
        <f t="shared" ca="1" si="23"/>
        <v>0</v>
      </c>
      <c r="AQ88" s="309">
        <f t="shared" ca="1" si="24"/>
        <v>0.67649999999999999</v>
      </c>
      <c r="AR88" s="205">
        <f t="shared" ca="1" si="4"/>
        <v>21.8735</v>
      </c>
      <c r="AS88" s="45" t="b">
        <f t="shared" ca="1" si="5"/>
        <v>0</v>
      </c>
      <c r="AT88">
        <f t="shared" ca="1" si="6"/>
        <v>8</v>
      </c>
      <c r="AU88" t="b">
        <f t="shared" ca="1" si="25"/>
        <v>0</v>
      </c>
      <c r="AV88" t="b">
        <f t="shared" ca="1" si="26"/>
        <v>0</v>
      </c>
      <c r="AW88" s="266" t="b">
        <f t="shared" ca="1" si="27"/>
        <v>0</v>
      </c>
      <c r="AX88" s="266" t="b">
        <f t="shared" ca="1" si="28"/>
        <v>1</v>
      </c>
      <c r="AY88" s="266" t="b">
        <f t="shared" ca="1" si="29"/>
        <v>0</v>
      </c>
    </row>
    <row r="89" spans="1:51" x14ac:dyDescent="0.25">
      <c r="A89">
        <v>57</v>
      </c>
      <c r="B89" s="163">
        <f ca="1">OFFSET(InputPriceData!B$15,CalculationsAndCharts!$A89+$A$11,0,1,1)</f>
        <v>41932</v>
      </c>
      <c r="C89" s="3">
        <f ca="1">OFFSET(InputPriceData!G$15,CalculationsAndCharts!$A89+$A$11,IF($C$7,8,0),1,1)</f>
        <v>364000</v>
      </c>
      <c r="D89" s="4">
        <f ca="1">OFFSET(InputPriceData!C$15,CalculationsAndCharts!$A89+$A$11,IF($C$7,8,0),1,1)</f>
        <v>23.96</v>
      </c>
      <c r="E89" s="4">
        <f ca="1">OFFSET(InputPriceData!D$15,CalculationsAndCharts!$A89+$A$11,IF($C$7,8,0),1,1)</f>
        <v>24.7</v>
      </c>
      <c r="F89" s="4">
        <f ca="1">OFFSET(InputPriceData!E$15,CalculationsAndCharts!$A89+$A$11,IF($C$7,8,0),1,1)</f>
        <v>23.96</v>
      </c>
      <c r="G89" s="4">
        <f ca="1">OFFSET(InputPriceData!F$15,CalculationsAndCharts!$A89+$A$11,IF($C$7,8,0),1,1)</f>
        <v>24.66</v>
      </c>
      <c r="H89" s="128"/>
      <c r="I89" s="128"/>
      <c r="K89" s="124"/>
      <c r="L89" s="279"/>
      <c r="M89" s="281"/>
      <c r="N89" s="280"/>
      <c r="O89" s="4"/>
      <c r="P89" s="4"/>
      <c r="Q89" s="3"/>
      <c r="S89" s="309">
        <f t="shared" ca="1" si="8"/>
        <v>24.66</v>
      </c>
      <c r="T89" s="309">
        <f t="shared" ca="1" si="9"/>
        <v>22.55</v>
      </c>
      <c r="U89" s="310">
        <f t="shared" ca="1" si="10"/>
        <v>1</v>
      </c>
      <c r="V89" s="310" t="b">
        <f t="shared" ca="1" si="11"/>
        <v>0</v>
      </c>
      <c r="W89" s="3" t="b">
        <f t="shared" ca="1" si="12"/>
        <v>1</v>
      </c>
      <c r="X89" s="3">
        <f t="shared" ca="1" si="13"/>
        <v>23.48</v>
      </c>
      <c r="Y89" s="3">
        <f t="shared" ca="1" si="0"/>
        <v>5.0255536626916513</v>
      </c>
      <c r="Z89" s="3">
        <f t="shared" ca="1" si="14"/>
        <v>5.0255536626916513</v>
      </c>
      <c r="AA89" s="3">
        <f t="shared" ca="1" si="15"/>
        <v>75</v>
      </c>
      <c r="AB89" s="205">
        <f t="shared" ca="1" si="16"/>
        <v>11355</v>
      </c>
      <c r="AC89" s="205">
        <f t="shared" ca="1" si="17"/>
        <v>179</v>
      </c>
      <c r="AD89" s="205">
        <f t="shared" ca="1" si="1"/>
        <v>63.435754189944134</v>
      </c>
      <c r="AE89" s="205">
        <f t="shared" ca="1" si="2"/>
        <v>13.435754189944134</v>
      </c>
      <c r="AF89" s="205">
        <f t="shared" ca="1" si="18"/>
        <v>2.6871508379888271</v>
      </c>
      <c r="AG89" s="314">
        <v>6</v>
      </c>
      <c r="AH89" s="313">
        <f t="shared" si="19"/>
        <v>1.2000000000000002</v>
      </c>
      <c r="AI89" s="314">
        <f t="array" aca="1" ref="AI89" ca="1">SUM((OFFSET($W$33,0,0,$A$23,1)=TRUE)*(OFFSET($AA$33,0,0,$A$23,1)=(AG89+50)))</f>
        <v>4</v>
      </c>
      <c r="AJ89" s="37" t="e">
        <f t="shared" ca="1" si="31"/>
        <v>#N/A</v>
      </c>
      <c r="AK89" s="4"/>
      <c r="AL89" s="4"/>
      <c r="AM89" s="309">
        <f t="shared" ca="1" si="20"/>
        <v>24.66</v>
      </c>
      <c r="AN89" s="309">
        <f t="shared" ca="1" si="21"/>
        <v>22.55</v>
      </c>
      <c r="AO89" s="310">
        <f t="shared" ca="1" si="30"/>
        <v>1</v>
      </c>
      <c r="AP89" s="310" t="b">
        <f t="shared" ca="1" si="23"/>
        <v>0</v>
      </c>
      <c r="AQ89" s="309">
        <f t="shared" ca="1" si="24"/>
        <v>0.67649999999999999</v>
      </c>
      <c r="AR89" s="205">
        <f t="shared" ca="1" si="4"/>
        <v>21.8735</v>
      </c>
      <c r="AS89" s="45" t="b">
        <f t="shared" ca="1" si="5"/>
        <v>0</v>
      </c>
      <c r="AT89">
        <f t="shared" ca="1" si="6"/>
        <v>7</v>
      </c>
      <c r="AU89" t="b">
        <f t="shared" ca="1" si="25"/>
        <v>0</v>
      </c>
      <c r="AV89" t="b">
        <f t="shared" ca="1" si="26"/>
        <v>0</v>
      </c>
      <c r="AW89" s="266" t="b">
        <f t="shared" ca="1" si="27"/>
        <v>0</v>
      </c>
      <c r="AX89" s="266" t="b">
        <f t="shared" ca="1" si="28"/>
        <v>1</v>
      </c>
      <c r="AY89" s="266" t="b">
        <f t="shared" ca="1" si="29"/>
        <v>0</v>
      </c>
    </row>
    <row r="90" spans="1:51" x14ac:dyDescent="0.25">
      <c r="A90">
        <v>58</v>
      </c>
      <c r="B90" s="163">
        <f ca="1">OFFSET(InputPriceData!B$15,CalculationsAndCharts!$A90+$A$11,0,1,1)</f>
        <v>41929</v>
      </c>
      <c r="C90" s="3">
        <f ca="1">OFFSET(InputPriceData!G$15,CalculationsAndCharts!$A90+$A$11,IF($C$7,8,0),1,1)</f>
        <v>486400</v>
      </c>
      <c r="D90" s="4">
        <f ca="1">OFFSET(InputPriceData!C$15,CalculationsAndCharts!$A90+$A$11,IF($C$7,8,0),1,1)</f>
        <v>24.29</v>
      </c>
      <c r="E90" s="4">
        <f ca="1">OFFSET(InputPriceData!D$15,CalculationsAndCharts!$A90+$A$11,IF($C$7,8,0),1,1)</f>
        <v>24.29</v>
      </c>
      <c r="F90" s="4">
        <f ca="1">OFFSET(InputPriceData!E$15,CalculationsAndCharts!$A90+$A$11,IF($C$7,8,0),1,1)</f>
        <v>23.67</v>
      </c>
      <c r="G90" s="4">
        <f ca="1">OFFSET(InputPriceData!F$15,CalculationsAndCharts!$A90+$A$11,IF($C$7,8,0),1,1)</f>
        <v>24.16</v>
      </c>
      <c r="H90" s="128"/>
      <c r="I90" s="128"/>
      <c r="K90" s="124"/>
      <c r="L90" s="279"/>
      <c r="M90" s="281"/>
      <c r="N90" s="280"/>
      <c r="O90" s="4"/>
      <c r="P90" s="4"/>
      <c r="Q90" s="3"/>
      <c r="S90" s="309">
        <f t="shared" ca="1" si="8"/>
        <v>24.16</v>
      </c>
      <c r="T90" s="309">
        <f t="shared" ca="1" si="9"/>
        <v>22.55</v>
      </c>
      <c r="U90" s="310">
        <f t="shared" ca="1" si="10"/>
        <v>1</v>
      </c>
      <c r="V90" s="310" t="b">
        <f t="shared" ca="1" si="11"/>
        <v>0</v>
      </c>
      <c r="W90" s="3" t="b">
        <f t="shared" ca="1" si="12"/>
        <v>0</v>
      </c>
      <c r="X90" s="3" t="str">
        <f t="shared" ca="1" si="13"/>
        <v/>
      </c>
      <c r="Y90" s="3" t="str">
        <f t="shared" ca="1" si="0"/>
        <v/>
      </c>
      <c r="Z90" s="3" t="str">
        <f t="shared" ca="1" si="14"/>
        <v/>
      </c>
      <c r="AA90" s="3" t="str">
        <f t="shared" ca="1" si="15"/>
        <v/>
      </c>
      <c r="AB90" s="205">
        <f t="shared" ca="1" si="16"/>
        <v>11280</v>
      </c>
      <c r="AC90" s="205">
        <f t="shared" ca="1" si="17"/>
        <v>178</v>
      </c>
      <c r="AD90" s="205">
        <f t="shared" ca="1" si="1"/>
        <v>63.370786516853933</v>
      </c>
      <c r="AE90" s="205">
        <f t="shared" ca="1" si="2"/>
        <v>13.370786516853933</v>
      </c>
      <c r="AF90" s="205">
        <f t="shared" ca="1" si="18"/>
        <v>2.6741573033707868</v>
      </c>
      <c r="AG90" s="314">
        <v>7</v>
      </c>
      <c r="AH90" s="313">
        <f t="shared" si="19"/>
        <v>1.4000000000000001</v>
      </c>
      <c r="AI90" s="314">
        <f t="array" aca="1" ref="AI90" ca="1">SUM((OFFSET($W$33,0,0,$A$23,1)=TRUE)*(OFFSET($AA$33,0,0,$A$23,1)=(AG90+50)))</f>
        <v>2</v>
      </c>
      <c r="AJ90" s="37" t="e">
        <f t="shared" ca="1" si="31"/>
        <v>#N/A</v>
      </c>
      <c r="AK90" s="4"/>
      <c r="AL90" s="4"/>
      <c r="AM90" s="309">
        <f t="shared" ca="1" si="20"/>
        <v>24.16</v>
      </c>
      <c r="AN90" s="309">
        <f t="shared" ca="1" si="21"/>
        <v>22.55</v>
      </c>
      <c r="AO90" s="310">
        <f t="shared" ca="1" si="30"/>
        <v>1</v>
      </c>
      <c r="AP90" s="310" t="b">
        <f t="shared" ca="1" si="23"/>
        <v>0</v>
      </c>
      <c r="AQ90" s="309">
        <f t="shared" ca="1" si="24"/>
        <v>0.67649999999999999</v>
      </c>
      <c r="AR90" s="205">
        <f t="shared" ca="1" si="4"/>
        <v>21.8735</v>
      </c>
      <c r="AS90" s="45" t="b">
        <f t="shared" ca="1" si="5"/>
        <v>0</v>
      </c>
      <c r="AT90">
        <f t="shared" ca="1" si="6"/>
        <v>6</v>
      </c>
      <c r="AU90" t="b">
        <f t="shared" ca="1" si="25"/>
        <v>0</v>
      </c>
      <c r="AV90" t="b">
        <f t="shared" ca="1" si="26"/>
        <v>0</v>
      </c>
      <c r="AW90" s="266" t="b">
        <f t="shared" ca="1" si="27"/>
        <v>0</v>
      </c>
      <c r="AX90" s="266" t="b">
        <f t="shared" ca="1" si="28"/>
        <v>1</v>
      </c>
      <c r="AY90" s="266" t="b">
        <f t="shared" ca="1" si="29"/>
        <v>0</v>
      </c>
    </row>
    <row r="91" spans="1:51" x14ac:dyDescent="0.25">
      <c r="A91">
        <v>59</v>
      </c>
      <c r="B91" s="163">
        <f ca="1">OFFSET(InputPriceData!B$15,CalculationsAndCharts!$A91+$A$11,0,1,1)</f>
        <v>41928</v>
      </c>
      <c r="C91" s="3">
        <f ca="1">OFFSET(InputPriceData!G$15,CalculationsAndCharts!$A91+$A$11,IF($C$7,8,0),1,1)</f>
        <v>323200</v>
      </c>
      <c r="D91" s="4">
        <f ca="1">OFFSET(InputPriceData!C$15,CalculationsAndCharts!$A91+$A$11,IF($C$7,8,0),1,1)</f>
        <v>23.08</v>
      </c>
      <c r="E91" s="4">
        <f ca="1">OFFSET(InputPriceData!D$15,CalculationsAndCharts!$A91+$A$11,IF($C$7,8,0),1,1)</f>
        <v>23.94</v>
      </c>
      <c r="F91" s="4">
        <f ca="1">OFFSET(InputPriceData!E$15,CalculationsAndCharts!$A91+$A$11,IF($C$7,8,0),1,1)</f>
        <v>23.08</v>
      </c>
      <c r="G91" s="4">
        <f ca="1">OFFSET(InputPriceData!F$15,CalculationsAndCharts!$A91+$A$11,IF($C$7,8,0),1,1)</f>
        <v>23.87</v>
      </c>
      <c r="H91" s="128"/>
      <c r="I91" s="128"/>
      <c r="K91" s="124"/>
      <c r="L91" s="279"/>
      <c r="M91" s="281"/>
      <c r="N91" s="280"/>
      <c r="O91" s="4"/>
      <c r="P91" s="4"/>
      <c r="Q91" s="3"/>
      <c r="S91" s="309">
        <f t="shared" ca="1" si="8"/>
        <v>24.09</v>
      </c>
      <c r="T91" s="309">
        <f t="shared" ca="1" si="9"/>
        <v>22.55</v>
      </c>
      <c r="U91" s="310">
        <f t="shared" ca="1" si="10"/>
        <v>0.85714285714285776</v>
      </c>
      <c r="V91" s="310" t="b">
        <f t="shared" ca="1" si="11"/>
        <v>0</v>
      </c>
      <c r="W91" s="3" t="b">
        <f t="shared" ca="1" si="12"/>
        <v>0</v>
      </c>
      <c r="X91" s="3" t="str">
        <f t="shared" ca="1" si="13"/>
        <v/>
      </c>
      <c r="Y91" s="3" t="str">
        <f t="shared" ca="1" si="0"/>
        <v/>
      </c>
      <c r="Z91" s="3" t="str">
        <f t="shared" ca="1" si="14"/>
        <v/>
      </c>
      <c r="AA91" s="3" t="str">
        <f t="shared" ca="1" si="15"/>
        <v/>
      </c>
      <c r="AB91" s="205">
        <f t="shared" ca="1" si="16"/>
        <v>11280</v>
      </c>
      <c r="AC91" s="205">
        <f t="shared" ca="1" si="17"/>
        <v>178</v>
      </c>
      <c r="AD91" s="205">
        <f t="shared" ca="1" si="1"/>
        <v>63.370786516853933</v>
      </c>
      <c r="AE91" s="205">
        <f t="shared" ca="1" si="2"/>
        <v>13.370786516853933</v>
      </c>
      <c r="AF91" s="205">
        <f t="shared" ca="1" si="18"/>
        <v>2.6741573033707868</v>
      </c>
      <c r="AG91" s="314">
        <v>8</v>
      </c>
      <c r="AH91" s="313">
        <f t="shared" si="19"/>
        <v>1.6</v>
      </c>
      <c r="AI91" s="314">
        <f t="array" aca="1" ref="AI91" ca="1">SUM((OFFSET($W$33,0,0,$A$23,1)=TRUE)*(OFFSET($AA$33,0,0,$A$23,1)=(AG91+50)))</f>
        <v>1</v>
      </c>
      <c r="AJ91" s="37" t="e">
        <f t="shared" ca="1" si="31"/>
        <v>#N/A</v>
      </c>
      <c r="AK91" s="4"/>
      <c r="AL91" s="4"/>
      <c r="AM91" s="309">
        <f t="shared" ca="1" si="20"/>
        <v>24.09</v>
      </c>
      <c r="AN91" s="309">
        <f t="shared" ca="1" si="21"/>
        <v>22.55</v>
      </c>
      <c r="AO91" s="310">
        <f t="shared" ca="1" si="30"/>
        <v>0.85714285714285776</v>
      </c>
      <c r="AP91" s="310" t="b">
        <f t="shared" ca="1" si="23"/>
        <v>0</v>
      </c>
      <c r="AQ91" s="309">
        <f t="shared" ca="1" si="24"/>
        <v>0.67649999999999999</v>
      </c>
      <c r="AR91" s="205">
        <f t="shared" ca="1" si="4"/>
        <v>21.8735</v>
      </c>
      <c r="AS91" s="45" t="b">
        <f t="shared" ca="1" si="5"/>
        <v>0</v>
      </c>
      <c r="AT91">
        <f t="shared" ca="1" si="6"/>
        <v>5</v>
      </c>
      <c r="AU91" t="b">
        <f t="shared" ca="1" si="25"/>
        <v>0</v>
      </c>
      <c r="AV91" t="b">
        <f t="shared" ca="1" si="26"/>
        <v>0</v>
      </c>
      <c r="AW91" s="266" t="b">
        <f t="shared" ca="1" si="27"/>
        <v>0</v>
      </c>
      <c r="AX91" s="266" t="b">
        <f t="shared" ca="1" si="28"/>
        <v>1</v>
      </c>
      <c r="AY91" s="266" t="b">
        <f t="shared" ca="1" si="29"/>
        <v>0</v>
      </c>
    </row>
    <row r="92" spans="1:51" x14ac:dyDescent="0.25">
      <c r="A92">
        <v>60</v>
      </c>
      <c r="B92" s="163">
        <f ca="1">OFFSET(InputPriceData!B$15,CalculationsAndCharts!$A92+$A$11,0,1,1)</f>
        <v>41927</v>
      </c>
      <c r="C92" s="3">
        <f ca="1">OFFSET(InputPriceData!G$15,CalculationsAndCharts!$A92+$A$11,IF($C$7,8,0),1,1)</f>
        <v>339000</v>
      </c>
      <c r="D92" s="4">
        <f ca="1">OFFSET(InputPriceData!C$15,CalculationsAndCharts!$A92+$A$11,IF($C$7,8,0),1,1)</f>
        <v>22.69</v>
      </c>
      <c r="E92" s="4">
        <f ca="1">OFFSET(InputPriceData!D$15,CalculationsAndCharts!$A92+$A$11,IF($C$7,8,0),1,1)</f>
        <v>23.45</v>
      </c>
      <c r="F92" s="4">
        <f ca="1">OFFSET(InputPriceData!E$15,CalculationsAndCharts!$A92+$A$11,IF($C$7,8,0),1,1)</f>
        <v>22.45</v>
      </c>
      <c r="G92" s="4">
        <f ca="1">OFFSET(InputPriceData!F$15,CalculationsAndCharts!$A92+$A$11,IF($C$7,8,0),1,1)</f>
        <v>23.37</v>
      </c>
      <c r="H92" s="128"/>
      <c r="I92" s="128"/>
      <c r="K92" s="124"/>
      <c r="L92" s="279"/>
      <c r="M92" s="281"/>
      <c r="N92" s="280"/>
      <c r="O92" s="4"/>
      <c r="P92" s="4"/>
      <c r="Q92" s="3"/>
      <c r="S92" s="309">
        <f t="shared" ca="1" si="8"/>
        <v>24.42</v>
      </c>
      <c r="T92" s="309">
        <f t="shared" ca="1" si="9"/>
        <v>22.55</v>
      </c>
      <c r="U92" s="310">
        <f t="shared" ca="1" si="10"/>
        <v>0.43850267379679136</v>
      </c>
      <c r="V92" s="310" t="b">
        <f t="shared" ca="1" si="11"/>
        <v>0</v>
      </c>
      <c r="W92" s="3" t="b">
        <f t="shared" ca="1" si="12"/>
        <v>0</v>
      </c>
      <c r="X92" s="3" t="str">
        <f t="shared" ca="1" si="13"/>
        <v/>
      </c>
      <c r="Y92" s="3" t="str">
        <f t="shared" ca="1" si="0"/>
        <v/>
      </c>
      <c r="Z92" s="3" t="str">
        <f t="shared" ca="1" si="14"/>
        <v/>
      </c>
      <c r="AA92" s="3" t="str">
        <f t="shared" ca="1" si="15"/>
        <v/>
      </c>
      <c r="AB92" s="205">
        <f t="shared" ca="1" si="16"/>
        <v>11280</v>
      </c>
      <c r="AC92" s="205">
        <f t="shared" ca="1" si="17"/>
        <v>178</v>
      </c>
      <c r="AD92" s="205">
        <f t="shared" ca="1" si="1"/>
        <v>63.370786516853933</v>
      </c>
      <c r="AE92" s="205">
        <f t="shared" ca="1" si="2"/>
        <v>13.370786516853933</v>
      </c>
      <c r="AF92" s="205">
        <f t="shared" ca="1" si="18"/>
        <v>2.6741573033707868</v>
      </c>
      <c r="AG92" s="314">
        <v>9</v>
      </c>
      <c r="AH92" s="313">
        <f t="shared" si="19"/>
        <v>1.8</v>
      </c>
      <c r="AI92" s="314">
        <f t="array" aca="1" ref="AI92" ca="1">SUM((OFFSET($W$33,0,0,$A$23,1)=TRUE)*(OFFSET($AA$33,0,0,$A$23,1)=(AG92+50)))</f>
        <v>3</v>
      </c>
      <c r="AJ92" s="37" t="e">
        <f t="shared" ca="1" si="31"/>
        <v>#N/A</v>
      </c>
      <c r="AK92" s="4"/>
      <c r="AL92" s="4"/>
      <c r="AM92" s="309">
        <f t="shared" ca="1" si="20"/>
        <v>24.09</v>
      </c>
      <c r="AN92" s="309">
        <f t="shared" ca="1" si="21"/>
        <v>22.55</v>
      </c>
      <c r="AO92" s="310">
        <f t="shared" ca="1" si="30"/>
        <v>0.53246753246753298</v>
      </c>
      <c r="AP92" s="310" t="b">
        <f t="shared" ca="1" si="23"/>
        <v>0</v>
      </c>
      <c r="AQ92" s="309">
        <f t="shared" ca="1" si="24"/>
        <v>0.67649999999999999</v>
      </c>
      <c r="AR92" s="205">
        <f t="shared" ca="1" si="4"/>
        <v>21.8735</v>
      </c>
      <c r="AS92" s="45" t="b">
        <f t="shared" ca="1" si="5"/>
        <v>0</v>
      </c>
      <c r="AT92">
        <f t="shared" ca="1" si="6"/>
        <v>4</v>
      </c>
      <c r="AU92" t="b">
        <f t="shared" ca="1" si="25"/>
        <v>0</v>
      </c>
      <c r="AV92" t="b">
        <f t="shared" ca="1" si="26"/>
        <v>0</v>
      </c>
      <c r="AW92" s="266" t="b">
        <f t="shared" ca="1" si="27"/>
        <v>0</v>
      </c>
      <c r="AX92" s="266" t="b">
        <f t="shared" ca="1" si="28"/>
        <v>1</v>
      </c>
      <c r="AY92" s="266" t="b">
        <f t="shared" ca="1" si="29"/>
        <v>0</v>
      </c>
    </row>
    <row r="93" spans="1:51" x14ac:dyDescent="0.25">
      <c r="A93">
        <v>61</v>
      </c>
      <c r="B93" s="163">
        <f ca="1">OFFSET(InputPriceData!B$15,CalculationsAndCharts!$A93+$A$11,0,1,1)</f>
        <v>41926</v>
      </c>
      <c r="C93" s="3">
        <f ca="1">OFFSET(InputPriceData!G$15,CalculationsAndCharts!$A93+$A$11,IF($C$7,8,0),1,1)</f>
        <v>520000</v>
      </c>
      <c r="D93" s="4">
        <f ca="1">OFFSET(InputPriceData!C$15,CalculationsAndCharts!$A93+$A$11,IF($C$7,8,0),1,1)</f>
        <v>22.96</v>
      </c>
      <c r="E93" s="4">
        <f ca="1">OFFSET(InputPriceData!D$15,CalculationsAndCharts!$A93+$A$11,IF($C$7,8,0),1,1)</f>
        <v>23.39</v>
      </c>
      <c r="F93" s="4">
        <f ca="1">OFFSET(InputPriceData!E$15,CalculationsAndCharts!$A93+$A$11,IF($C$7,8,0),1,1)</f>
        <v>22.6</v>
      </c>
      <c r="G93" s="4">
        <f ca="1">OFFSET(InputPriceData!F$15,CalculationsAndCharts!$A93+$A$11,IF($C$7,8,0),1,1)</f>
        <v>23.06</v>
      </c>
      <c r="H93" s="128"/>
      <c r="I93" s="128"/>
      <c r="K93" s="124"/>
      <c r="L93" s="279"/>
      <c r="M93" s="281"/>
      <c r="N93" s="280"/>
      <c r="O93" s="4"/>
      <c r="P93" s="4"/>
      <c r="Q93" s="3"/>
      <c r="S93" s="309">
        <f t="shared" ca="1" si="8"/>
        <v>24.7</v>
      </c>
      <c r="T93" s="309">
        <f t="shared" ca="1" si="9"/>
        <v>22.55</v>
      </c>
      <c r="U93" s="310">
        <f t="shared" ca="1" si="10"/>
        <v>0.23720930232558063</v>
      </c>
      <c r="V93" s="310" t="b">
        <f t="shared" ca="1" si="11"/>
        <v>0</v>
      </c>
      <c r="W93" s="3" t="b">
        <f t="shared" ca="1" si="12"/>
        <v>0</v>
      </c>
      <c r="X93" s="3" t="str">
        <f t="shared" ca="1" si="13"/>
        <v/>
      </c>
      <c r="Y93" s="3" t="str">
        <f t="shared" ca="1" si="0"/>
        <v/>
      </c>
      <c r="Z93" s="3" t="str">
        <f t="shared" ca="1" si="14"/>
        <v/>
      </c>
      <c r="AA93" s="3" t="str">
        <f t="shared" ca="1" si="15"/>
        <v/>
      </c>
      <c r="AB93" s="205">
        <f t="shared" ca="1" si="16"/>
        <v>11280</v>
      </c>
      <c r="AC93" s="205">
        <f t="shared" ca="1" si="17"/>
        <v>178</v>
      </c>
      <c r="AD93" s="205">
        <f t="shared" ca="1" si="1"/>
        <v>63.370786516853933</v>
      </c>
      <c r="AE93" s="205">
        <f t="shared" ca="1" si="2"/>
        <v>13.370786516853933</v>
      </c>
      <c r="AF93" s="205">
        <f t="shared" ca="1" si="18"/>
        <v>2.6741573033707868</v>
      </c>
      <c r="AG93" s="314">
        <v>10</v>
      </c>
      <c r="AH93" s="313">
        <f t="shared" si="19"/>
        <v>2</v>
      </c>
      <c r="AI93" s="314">
        <f t="array" aca="1" ref="AI93" ca="1">SUM((OFFSET($W$33,0,0,$A$23,1)=TRUE)*(OFFSET($AA$33,0,0,$A$23,1)=(AG93+50)))</f>
        <v>0</v>
      </c>
      <c r="AJ93" s="37" t="e">
        <f t="shared" ca="1" si="31"/>
        <v>#N/A</v>
      </c>
      <c r="AK93" s="4"/>
      <c r="AL93" s="4"/>
      <c r="AM93" s="309">
        <f t="shared" ca="1" si="20"/>
        <v>24.09</v>
      </c>
      <c r="AN93" s="309">
        <f t="shared" ca="1" si="21"/>
        <v>22.55</v>
      </c>
      <c r="AO93" s="310">
        <f t="shared" ca="1" si="30"/>
        <v>0.33116883116883006</v>
      </c>
      <c r="AP93" s="310" t="b">
        <f t="shared" ca="1" si="23"/>
        <v>0</v>
      </c>
      <c r="AQ93" s="309">
        <f t="shared" ca="1" si="24"/>
        <v>0.67649999999999999</v>
      </c>
      <c r="AR93" s="205">
        <f t="shared" ca="1" si="4"/>
        <v>21.8735</v>
      </c>
      <c r="AS93" s="45" t="b">
        <f t="shared" ca="1" si="5"/>
        <v>0</v>
      </c>
      <c r="AT93">
        <f t="shared" ca="1" si="6"/>
        <v>3</v>
      </c>
      <c r="AU93" t="b">
        <f t="shared" ca="1" si="25"/>
        <v>0</v>
      </c>
      <c r="AV93" t="b">
        <f t="shared" ca="1" si="26"/>
        <v>0</v>
      </c>
      <c r="AW93" s="266" t="b">
        <f t="shared" ca="1" si="27"/>
        <v>0</v>
      </c>
      <c r="AX93" s="266" t="b">
        <f t="shared" ca="1" si="28"/>
        <v>1</v>
      </c>
      <c r="AY93" s="266" t="b">
        <f t="shared" ca="1" si="29"/>
        <v>0</v>
      </c>
    </row>
    <row r="94" spans="1:51" x14ac:dyDescent="0.25">
      <c r="A94">
        <v>62</v>
      </c>
      <c r="B94" s="163">
        <f ca="1">OFFSET(InputPriceData!B$15,CalculationsAndCharts!$A94+$A$11,0,1,1)</f>
        <v>41925</v>
      </c>
      <c r="C94" s="3">
        <f ca="1">OFFSET(InputPriceData!G$15,CalculationsAndCharts!$A94+$A$11,IF($C$7,8,0),1,1)</f>
        <v>473900</v>
      </c>
      <c r="D94" s="4">
        <f ca="1">OFFSET(InputPriceData!C$15,CalculationsAndCharts!$A94+$A$11,IF($C$7,8,0),1,1)</f>
        <v>22.77</v>
      </c>
      <c r="E94" s="4">
        <f ca="1">OFFSET(InputPriceData!D$15,CalculationsAndCharts!$A94+$A$11,IF($C$7,8,0),1,1)</f>
        <v>22.88</v>
      </c>
      <c r="F94" s="4">
        <f ca="1">OFFSET(InputPriceData!E$15,CalculationsAndCharts!$A94+$A$11,IF($C$7,8,0),1,1)</f>
        <v>22.3</v>
      </c>
      <c r="G94" s="4">
        <f ca="1">OFFSET(InputPriceData!F$15,CalculationsAndCharts!$A94+$A$11,IF($C$7,8,0),1,1)</f>
        <v>22.58</v>
      </c>
      <c r="H94" s="128"/>
      <c r="I94" s="128"/>
      <c r="K94" s="124"/>
      <c r="L94" s="279"/>
      <c r="M94" s="281"/>
      <c r="N94" s="280"/>
      <c r="O94" s="4"/>
      <c r="P94" s="4"/>
      <c r="Q94" s="3"/>
      <c r="S94" s="309">
        <f t="shared" ca="1" si="8"/>
        <v>24.85</v>
      </c>
      <c r="T94" s="309">
        <f t="shared" ca="1" si="9"/>
        <v>22.55</v>
      </c>
      <c r="U94" s="310">
        <f t="shared" ca="1" si="10"/>
        <v>1.3043478260868512E-2</v>
      </c>
      <c r="V94" s="310" t="b">
        <f t="shared" ca="1" si="11"/>
        <v>0</v>
      </c>
      <c r="W94" s="3" t="b">
        <f t="shared" ca="1" si="12"/>
        <v>0</v>
      </c>
      <c r="X94" s="3" t="str">
        <f t="shared" ca="1" si="13"/>
        <v/>
      </c>
      <c r="Y94" s="3" t="str">
        <f t="shared" ca="1" si="0"/>
        <v/>
      </c>
      <c r="Z94" s="3" t="str">
        <f t="shared" ca="1" si="14"/>
        <v/>
      </c>
      <c r="AA94" s="3" t="str">
        <f t="shared" ca="1" si="15"/>
        <v/>
      </c>
      <c r="AB94" s="205">
        <f t="shared" ca="1" si="16"/>
        <v>11280</v>
      </c>
      <c r="AC94" s="205">
        <f t="shared" ca="1" si="17"/>
        <v>178</v>
      </c>
      <c r="AD94" s="205">
        <f t="shared" ca="1" si="1"/>
        <v>63.370786516853933</v>
      </c>
      <c r="AE94" s="205">
        <f t="shared" ca="1" si="2"/>
        <v>13.370786516853933</v>
      </c>
      <c r="AF94" s="205">
        <f t="shared" ca="1" si="18"/>
        <v>2.6741573033707868</v>
      </c>
      <c r="AG94" s="314">
        <v>11</v>
      </c>
      <c r="AH94" s="313">
        <f t="shared" si="19"/>
        <v>2.2000000000000002</v>
      </c>
      <c r="AI94" s="314">
        <f t="array" aca="1" ref="AI94" ca="1">SUM((OFFSET($W$33,0,0,$A$23,1)=TRUE)*(OFFSET($AA$33,0,0,$A$23,1)=(AG94+50)))</f>
        <v>2</v>
      </c>
      <c r="AJ94" s="37" t="e">
        <f t="shared" ca="1" si="31"/>
        <v>#N/A</v>
      </c>
      <c r="AK94" s="4"/>
      <c r="AL94" s="4"/>
      <c r="AM94" s="309">
        <f t="shared" ca="1" si="20"/>
        <v>24.42</v>
      </c>
      <c r="AN94" s="309">
        <f t="shared" ca="1" si="21"/>
        <v>22.55</v>
      </c>
      <c r="AO94" s="310">
        <f t="shared" ca="1" si="30"/>
        <v>1.6042780748661802E-2</v>
      </c>
      <c r="AP94" s="310" t="b">
        <f t="shared" ca="1" si="23"/>
        <v>0</v>
      </c>
      <c r="AQ94" s="309">
        <f t="shared" ca="1" si="24"/>
        <v>0.67649999999999999</v>
      </c>
      <c r="AR94" s="205">
        <f t="shared" ca="1" si="4"/>
        <v>21.8735</v>
      </c>
      <c r="AS94" s="45" t="b">
        <f t="shared" ca="1" si="5"/>
        <v>0</v>
      </c>
      <c r="AT94">
        <f t="shared" ca="1" si="6"/>
        <v>2</v>
      </c>
      <c r="AU94" t="b">
        <f t="shared" ca="1" si="25"/>
        <v>0</v>
      </c>
      <c r="AV94" t="b">
        <f t="shared" ca="1" si="26"/>
        <v>0</v>
      </c>
      <c r="AW94" s="266" t="b">
        <f t="shared" ca="1" si="27"/>
        <v>0</v>
      </c>
      <c r="AX94" s="266" t="b">
        <f t="shared" ca="1" si="28"/>
        <v>1</v>
      </c>
      <c r="AY94" s="266" t="b">
        <f t="shared" ca="1" si="29"/>
        <v>0</v>
      </c>
    </row>
    <row r="95" spans="1:51" x14ac:dyDescent="0.25">
      <c r="A95">
        <v>63</v>
      </c>
      <c r="B95" s="163">
        <f ca="1">OFFSET(InputPriceData!B$15,CalculationsAndCharts!$A95+$A$11,0,1,1)</f>
        <v>41922</v>
      </c>
      <c r="C95" s="3">
        <f ca="1">OFFSET(InputPriceData!G$15,CalculationsAndCharts!$A95+$A$11,IF($C$7,8,0),1,1)</f>
        <v>366500</v>
      </c>
      <c r="D95" s="4">
        <f ca="1">OFFSET(InputPriceData!C$15,CalculationsAndCharts!$A95+$A$11,IF($C$7,8,0),1,1)</f>
        <v>22.55</v>
      </c>
      <c r="E95" s="4">
        <f ca="1">OFFSET(InputPriceData!D$15,CalculationsAndCharts!$A95+$A$11,IF($C$7,8,0),1,1)</f>
        <v>22.93</v>
      </c>
      <c r="F95" s="4">
        <f ca="1">OFFSET(InputPriceData!E$15,CalculationsAndCharts!$A95+$A$11,IF($C$7,8,0),1,1)</f>
        <v>22.4</v>
      </c>
      <c r="G95" s="4">
        <f ca="1">OFFSET(InputPriceData!F$15,CalculationsAndCharts!$A95+$A$11,IF($C$7,8,0),1,1)</f>
        <v>22.64</v>
      </c>
      <c r="H95" s="128"/>
      <c r="I95" s="128"/>
      <c r="K95" s="124"/>
      <c r="L95" s="279"/>
      <c r="M95" s="281"/>
      <c r="N95" s="280"/>
      <c r="O95" s="4"/>
      <c r="P95" s="4"/>
      <c r="Q95" s="3"/>
      <c r="S95" s="309">
        <f t="shared" ca="1" si="8"/>
        <v>24.85</v>
      </c>
      <c r="T95" s="309">
        <f t="shared" ca="1" si="9"/>
        <v>22.55</v>
      </c>
      <c r="U95" s="310">
        <f t="shared" ca="1" si="10"/>
        <v>3.9130434782608622E-2</v>
      </c>
      <c r="V95" s="310" t="b">
        <f t="shared" ca="1" si="11"/>
        <v>0</v>
      </c>
      <c r="W95" s="3" t="b">
        <f t="shared" ca="1" si="12"/>
        <v>0</v>
      </c>
      <c r="X95" s="3" t="str">
        <f t="shared" ca="1" si="13"/>
        <v/>
      </c>
      <c r="Y95" s="3" t="str">
        <f t="shared" ca="1" si="0"/>
        <v/>
      </c>
      <c r="Z95" s="3" t="str">
        <f t="shared" ca="1" si="14"/>
        <v/>
      </c>
      <c r="AA95" s="3" t="str">
        <f t="shared" ca="1" si="15"/>
        <v/>
      </c>
      <c r="AB95" s="205">
        <f t="shared" ca="1" si="16"/>
        <v>11280</v>
      </c>
      <c r="AC95" s="205">
        <f t="shared" ca="1" si="17"/>
        <v>178</v>
      </c>
      <c r="AD95" s="205">
        <f t="shared" ca="1" si="1"/>
        <v>63.370786516853933</v>
      </c>
      <c r="AE95" s="205">
        <f t="shared" ca="1" si="2"/>
        <v>13.370786516853933</v>
      </c>
      <c r="AF95" s="205">
        <f t="shared" ca="1" si="18"/>
        <v>2.6741573033707868</v>
      </c>
      <c r="AG95" s="314">
        <v>12</v>
      </c>
      <c r="AH95" s="313">
        <f t="shared" si="19"/>
        <v>2.4000000000000004</v>
      </c>
      <c r="AI95" s="314">
        <f t="array" aca="1" ref="AI95" ca="1">SUM((OFFSET($W$33,0,0,$A$23,1)=TRUE)*(OFFSET($AA$33,0,0,$A$23,1)=(AG95+50)))</f>
        <v>3</v>
      </c>
      <c r="AJ95" s="37" t="e">
        <f t="shared" ca="1" si="31"/>
        <v>#N/A</v>
      </c>
      <c r="AK95" s="4"/>
      <c r="AL95" s="4"/>
      <c r="AM95" s="309">
        <f t="shared" ca="1" si="20"/>
        <v>24.7</v>
      </c>
      <c r="AN95" s="309">
        <f t="shared" ca="1" si="21"/>
        <v>22.55</v>
      </c>
      <c r="AO95" s="310">
        <f t="shared" ca="1" si="30"/>
        <v>4.1860465116279034E-2</v>
      </c>
      <c r="AP95" s="310" t="b">
        <f t="shared" ca="1" si="23"/>
        <v>0</v>
      </c>
      <c r="AQ95" s="309">
        <f t="shared" ca="1" si="24"/>
        <v>0.67649999999999999</v>
      </c>
      <c r="AR95" s="205">
        <f t="shared" ca="1" si="4"/>
        <v>21.8735</v>
      </c>
      <c r="AS95" s="45" t="b">
        <f t="shared" ca="1" si="5"/>
        <v>0</v>
      </c>
      <c r="AT95">
        <f t="shared" ca="1" si="6"/>
        <v>1</v>
      </c>
      <c r="AU95" t="b">
        <f t="shared" ca="1" si="25"/>
        <v>0</v>
      </c>
      <c r="AV95" t="b">
        <f t="shared" ca="1" si="26"/>
        <v>0</v>
      </c>
      <c r="AW95" s="266" t="b">
        <f t="shared" ca="1" si="27"/>
        <v>1</v>
      </c>
      <c r="AX95" s="266" t="b">
        <f t="shared" ca="1" si="28"/>
        <v>1</v>
      </c>
      <c r="AY95" s="266" t="b">
        <f t="shared" ca="1" si="29"/>
        <v>0</v>
      </c>
    </row>
    <row r="96" spans="1:51" x14ac:dyDescent="0.25">
      <c r="A96">
        <v>64</v>
      </c>
      <c r="B96" s="163">
        <f ca="1">OFFSET(InputPriceData!B$15,CalculationsAndCharts!$A96+$A$11,0,1,1)</f>
        <v>41921</v>
      </c>
      <c r="C96" s="3">
        <f ca="1">OFFSET(InputPriceData!G$15,CalculationsAndCharts!$A96+$A$11,IF($C$7,8,0),1,1)</f>
        <v>278700</v>
      </c>
      <c r="D96" s="4">
        <f ca="1">OFFSET(InputPriceData!C$15,CalculationsAndCharts!$A96+$A$11,IF($C$7,8,0),1,1)</f>
        <v>23.16</v>
      </c>
      <c r="E96" s="4">
        <f ca="1">OFFSET(InputPriceData!D$15,CalculationsAndCharts!$A96+$A$11,IF($C$7,8,0),1,1)</f>
        <v>23.23</v>
      </c>
      <c r="F96" s="4">
        <f ca="1">OFFSET(InputPriceData!E$15,CalculationsAndCharts!$A96+$A$11,IF($C$7,8,0),1,1)</f>
        <v>22.51</v>
      </c>
      <c r="G96" s="4">
        <f ca="1">OFFSET(InputPriceData!F$15,CalculationsAndCharts!$A96+$A$11,IF($C$7,8,0),1,1)</f>
        <v>22.55</v>
      </c>
      <c r="H96" s="128"/>
      <c r="I96" s="128"/>
      <c r="K96" s="124"/>
      <c r="L96" s="279"/>
      <c r="M96" s="281"/>
      <c r="N96" s="280"/>
      <c r="O96" s="4"/>
      <c r="P96" s="4"/>
      <c r="Q96" s="3"/>
      <c r="S96" s="309">
        <f t="shared" ca="1" si="8"/>
        <v>24.85</v>
      </c>
      <c r="T96" s="309">
        <f t="shared" ca="1" si="9"/>
        <v>22.55</v>
      </c>
      <c r="U96" s="310">
        <f t="shared" ca="1" si="10"/>
        <v>0</v>
      </c>
      <c r="V96" s="310" t="b">
        <f t="shared" ca="1" si="11"/>
        <v>1</v>
      </c>
      <c r="W96" s="3" t="b">
        <f t="shared" ca="1" si="12"/>
        <v>0</v>
      </c>
      <c r="X96" s="3" t="str">
        <f t="shared" ca="1" si="13"/>
        <v/>
      </c>
      <c r="Y96" s="3" t="str">
        <f t="shared" ca="1" si="0"/>
        <v/>
      </c>
      <c r="Z96" s="3" t="str">
        <f t="shared" ca="1" si="14"/>
        <v/>
      </c>
      <c r="AA96" s="3" t="str">
        <f t="shared" ca="1" si="15"/>
        <v/>
      </c>
      <c r="AB96" s="205">
        <f t="shared" ca="1" si="16"/>
        <v>11280</v>
      </c>
      <c r="AC96" s="205">
        <f t="shared" ca="1" si="17"/>
        <v>178</v>
      </c>
      <c r="AD96" s="205">
        <f t="shared" ca="1" si="1"/>
        <v>63.370786516853933</v>
      </c>
      <c r="AE96" s="205">
        <f t="shared" ca="1" si="2"/>
        <v>13.370786516853933</v>
      </c>
      <c r="AF96" s="205">
        <f t="shared" ca="1" si="18"/>
        <v>2.6741573033707868</v>
      </c>
      <c r="AG96" s="314">
        <v>13</v>
      </c>
      <c r="AH96" s="313">
        <f t="shared" si="19"/>
        <v>2.6</v>
      </c>
      <c r="AI96" s="314">
        <f t="array" aca="1" ref="AI96" ca="1">SUM((OFFSET($W$33,0,0,$A$23,1)=TRUE)*(OFFSET($AA$33,0,0,$A$23,1)=(AG96+50)))</f>
        <v>4</v>
      </c>
      <c r="AJ96" s="37">
        <f t="shared" ca="1" si="31"/>
        <v>30</v>
      </c>
      <c r="AK96" s="4"/>
      <c r="AL96" s="4"/>
      <c r="AM96" s="309">
        <f t="shared" ca="1" si="20"/>
        <v>24.85</v>
      </c>
      <c r="AN96" s="309">
        <f t="shared" ca="1" si="21"/>
        <v>22.55</v>
      </c>
      <c r="AO96" s="310">
        <f t="shared" ca="1" si="30"/>
        <v>0</v>
      </c>
      <c r="AP96" s="310" t="b">
        <f t="shared" ca="1" si="23"/>
        <v>1</v>
      </c>
      <c r="AQ96" s="309">
        <f t="shared" ca="1" si="24"/>
        <v>0</v>
      </c>
      <c r="AR96" s="205">
        <f t="shared" ca="1" si="4"/>
        <v>0</v>
      </c>
      <c r="AS96" s="45" t="b">
        <f t="shared" ca="1" si="5"/>
        <v>0</v>
      </c>
      <c r="AT96">
        <f t="shared" ca="1" si="6"/>
        <v>0</v>
      </c>
      <c r="AU96" t="b">
        <f t="shared" ca="1" si="25"/>
        <v>0</v>
      </c>
      <c r="AV96" t="b">
        <f t="shared" ca="1" si="26"/>
        <v>0</v>
      </c>
      <c r="AW96" s="266" t="b">
        <f t="shared" ca="1" si="27"/>
        <v>0</v>
      </c>
      <c r="AX96" s="266" t="b">
        <f t="shared" ca="1" si="28"/>
        <v>0</v>
      </c>
      <c r="AY96" s="266" t="b">
        <f t="shared" ca="1" si="29"/>
        <v>0</v>
      </c>
    </row>
    <row r="97" spans="1:51" x14ac:dyDescent="0.25">
      <c r="A97">
        <v>65</v>
      </c>
      <c r="B97" s="163">
        <f ca="1">OFFSET(InputPriceData!B$15,CalculationsAndCharts!$A97+$A$11,0,1,1)</f>
        <v>41920</v>
      </c>
      <c r="C97" s="3">
        <f ca="1">OFFSET(InputPriceData!G$15,CalculationsAndCharts!$A97+$A$11,IF($C$7,8,0),1,1)</f>
        <v>522200</v>
      </c>
      <c r="D97" s="4">
        <f ca="1">OFFSET(InputPriceData!C$15,CalculationsAndCharts!$A97+$A$11,IF($C$7,8,0),1,1)</f>
        <v>22.95</v>
      </c>
      <c r="E97" s="4">
        <f ca="1">OFFSET(InputPriceData!D$15,CalculationsAndCharts!$A97+$A$11,IF($C$7,8,0),1,1)</f>
        <v>23.26</v>
      </c>
      <c r="F97" s="4">
        <f ca="1">OFFSET(InputPriceData!E$15,CalculationsAndCharts!$A97+$A$11,IF($C$7,8,0),1,1)</f>
        <v>22.64</v>
      </c>
      <c r="G97" s="4">
        <f ca="1">OFFSET(InputPriceData!F$15,CalculationsAndCharts!$A97+$A$11,IF($C$7,8,0),1,1)</f>
        <v>23.19</v>
      </c>
      <c r="H97" s="128"/>
      <c r="I97" s="128"/>
      <c r="K97" s="124"/>
      <c r="L97" s="279"/>
      <c r="M97" s="281"/>
      <c r="N97" s="280"/>
      <c r="O97" s="4"/>
      <c r="P97" s="4"/>
      <c r="Q97" s="3"/>
      <c r="S97" s="309">
        <f t="shared" ca="1" si="8"/>
        <v>24.85</v>
      </c>
      <c r="T97" s="309">
        <f t="shared" ca="1" si="9"/>
        <v>22.98</v>
      </c>
      <c r="U97" s="310">
        <f t="shared" ref="U97:U160" ca="1" si="32">IFERROR((G97- T97)/(S97-T97),0)</f>
        <v>0.1122994652406421</v>
      </c>
      <c r="V97" s="310" t="b">
        <f t="shared" ca="1" si="11"/>
        <v>0</v>
      </c>
      <c r="W97" s="3" t="b">
        <f t="shared" ca="1" si="12"/>
        <v>0</v>
      </c>
      <c r="X97" s="3" t="str">
        <f t="shared" ca="1" si="13"/>
        <v/>
      </c>
      <c r="Y97" s="3" t="str">
        <f t="shared" ref="Y97:Y160" ca="1" si="33">IF(W97,IFERROR(100*(G97-X97)/X97,0),"")</f>
        <v/>
      </c>
      <c r="Z97" s="3" t="str">
        <f t="shared" ca="1" si="14"/>
        <v/>
      </c>
      <c r="AA97" s="3" t="str">
        <f t="shared" ca="1" si="15"/>
        <v/>
      </c>
      <c r="AB97" s="205">
        <f t="shared" ca="1" si="16"/>
        <v>11280</v>
      </c>
      <c r="AC97" s="205">
        <f t="shared" ca="1" si="17"/>
        <v>178</v>
      </c>
      <c r="AD97" s="205">
        <f t="shared" ref="AD97:AD160" ca="1" si="34">IFERROR(AB97/AC97,0)</f>
        <v>63.370786516853933</v>
      </c>
      <c r="AE97" s="205">
        <f t="shared" ref="AE97:AE160" ca="1" si="35">IFERROR(AB97/AC97-50,0)</f>
        <v>13.370786516853933</v>
      </c>
      <c r="AF97" s="205">
        <f t="shared" ca="1" si="18"/>
        <v>2.6741573033707868</v>
      </c>
      <c r="AG97" s="314">
        <v>14</v>
      </c>
      <c r="AH97" s="313">
        <f t="shared" si="19"/>
        <v>2.8000000000000003</v>
      </c>
      <c r="AI97" s="314">
        <f t="array" aca="1" ref="AI97" ca="1">SUM((OFFSET($W$33,0,0,$A$23,1)=TRUE)*(OFFSET($AA$33,0,0,$A$23,1)=(AG97+50)))</f>
        <v>3</v>
      </c>
      <c r="AJ97" s="37" t="e">
        <f t="shared" ref="AJ97:AJ133" ca="1" si="36">IF(AH97=$AJ$31,$AI$30+1,NA())</f>
        <v>#N/A</v>
      </c>
      <c r="AK97" s="4"/>
      <c r="AL97" s="4"/>
      <c r="AM97" s="309">
        <f t="shared" ca="1" si="20"/>
        <v>24.85</v>
      </c>
      <c r="AN97" s="309">
        <f t="shared" ca="1" si="21"/>
        <v>22.98</v>
      </c>
      <c r="AO97" s="310">
        <f t="shared" ca="1" si="30"/>
        <v>0.1122994652406421</v>
      </c>
      <c r="AP97" s="310" t="b">
        <f t="shared" ca="1" si="23"/>
        <v>0</v>
      </c>
      <c r="AQ97" s="309">
        <f t="shared" ca="1" si="24"/>
        <v>0</v>
      </c>
      <c r="AR97" s="205">
        <f t="shared" ref="AR97:AR160" ca="1" si="37">IF(AND(NOT(AX98),AW97),D97*(1-$E$22),IF(AX97,AR98,0))</f>
        <v>0</v>
      </c>
      <c r="AS97" s="45" t="b">
        <f t="shared" ref="AS97:AS160" ca="1" si="38">AND(AX97,F97&lt;AR97)</f>
        <v>0</v>
      </c>
      <c r="AT97">
        <f t="shared" ref="AT97:AT160" ca="1" si="39">IF(AX97,AT98+1,0)</f>
        <v>0</v>
      </c>
      <c r="AU97" t="b">
        <f t="shared" ca="1" si="25"/>
        <v>0</v>
      </c>
      <c r="AV97" t="b">
        <f t="shared" ca="1" si="26"/>
        <v>0</v>
      </c>
      <c r="AW97" s="266" t="b">
        <f t="shared" ca="1" si="27"/>
        <v>0</v>
      </c>
      <c r="AX97" s="266" t="b">
        <f t="shared" ca="1" si="28"/>
        <v>0</v>
      </c>
      <c r="AY97" s="266" t="b">
        <f t="shared" ca="1" si="29"/>
        <v>1</v>
      </c>
    </row>
    <row r="98" spans="1:51" x14ac:dyDescent="0.25">
      <c r="A98">
        <v>66</v>
      </c>
      <c r="B98" s="163">
        <f ca="1">OFFSET(InputPriceData!B$15,CalculationsAndCharts!$A98+$A$11,0,1,1)</f>
        <v>41919</v>
      </c>
      <c r="C98" s="3">
        <f ca="1">OFFSET(InputPriceData!G$15,CalculationsAndCharts!$A98+$A$11,IF($C$7,8,0),1,1)</f>
        <v>241500</v>
      </c>
      <c r="D98" s="4">
        <f ca="1">OFFSET(InputPriceData!C$15,CalculationsAndCharts!$A98+$A$11,IF($C$7,8,0),1,1)</f>
        <v>23.28</v>
      </c>
      <c r="E98" s="4">
        <f ca="1">OFFSET(InputPriceData!D$15,CalculationsAndCharts!$A98+$A$11,IF($C$7,8,0),1,1)</f>
        <v>23.48</v>
      </c>
      <c r="F98" s="4">
        <f ca="1">OFFSET(InputPriceData!E$15,CalculationsAndCharts!$A98+$A$11,IF($C$7,8,0),1,1)</f>
        <v>22.95</v>
      </c>
      <c r="G98" s="4">
        <f ca="1">OFFSET(InputPriceData!F$15,CalculationsAndCharts!$A98+$A$11,IF($C$7,8,0),1,1)</f>
        <v>22.98</v>
      </c>
      <c r="H98" s="128"/>
      <c r="I98" s="128"/>
      <c r="K98" s="124"/>
      <c r="L98" s="279"/>
      <c r="M98" s="281"/>
      <c r="N98" s="280"/>
      <c r="O98" s="4"/>
      <c r="P98" s="4"/>
      <c r="Q98" s="3"/>
      <c r="S98" s="309">
        <f t="shared" ref="S98:S161" ca="1" si="40">MAX(OFFSET($G98,0,0,$A$19,1))</f>
        <v>24.85</v>
      </c>
      <c r="T98" s="309">
        <f t="shared" ref="T98:T161" ca="1" si="41">MIN(OFFSET($G98,0,0,$A$19,1))</f>
        <v>22.98</v>
      </c>
      <c r="U98" s="310">
        <f t="shared" ca="1" si="32"/>
        <v>0</v>
      </c>
      <c r="V98" s="310" t="b">
        <f t="shared" ref="V98:V161" ca="1" si="42">AND(U98&lt;$A$20,U99&gt;$A$20)</f>
        <v>0</v>
      </c>
      <c r="W98" s="3" t="b">
        <f t="shared" ref="W98:W161" ca="1" si="43">OFFSET(V98,($A$21-1),0,1,1)</f>
        <v>0</v>
      </c>
      <c r="X98" s="3" t="str">
        <f t="shared" ref="X98:X161" ca="1" si="44">IF($W98,OFFSET($G98,$A$19-1,0,1,1),"")</f>
        <v/>
      </c>
      <c r="Y98" s="3" t="str">
        <f t="shared" ca="1" si="33"/>
        <v/>
      </c>
      <c r="Z98" s="3" t="str">
        <f t="shared" ref="Z98:Z161" ca="1" si="45">IF(W98,IF(Y98&lt;-10,10,IF(Y98&gt;10,10,Y98)),"")</f>
        <v/>
      </c>
      <c r="AA98" s="3" t="str">
        <f t="shared" ref="AA98:AA161" ca="1" si="46">IF(W98,INT(5*(Z98+10)),"")</f>
        <v/>
      </c>
      <c r="AB98" s="205">
        <f t="shared" ref="AB98:AB161" ca="1" si="47">IF(A98&gt;$A$23,0,IF(W98,AA98,0))+AB99</f>
        <v>11280</v>
      </c>
      <c r="AC98" s="205">
        <f t="shared" ref="AC98:AC161" ca="1" si="48">IF(A98&gt;$A$23,0,IF(W98,1,0))+AC99</f>
        <v>178</v>
      </c>
      <c r="AD98" s="205">
        <f t="shared" ca="1" si="34"/>
        <v>63.370786516853933</v>
      </c>
      <c r="AE98" s="205">
        <f t="shared" ca="1" si="35"/>
        <v>13.370786516853933</v>
      </c>
      <c r="AF98" s="205">
        <f t="shared" ref="AF98:AF161" ca="1" si="49">AE98*0.2</f>
        <v>2.6741573033707868</v>
      </c>
      <c r="AG98" s="314">
        <v>15</v>
      </c>
      <c r="AH98" s="313">
        <f t="shared" ref="AH98:AH133" si="50">0.2*AG98</f>
        <v>3</v>
      </c>
      <c r="AI98" s="314">
        <f t="array" aca="1" ref="AI98" ca="1">SUM((OFFSET($W$33,0,0,$A$23,1)=TRUE)*(OFFSET($AA$33,0,0,$A$23,1)=(AG98+50)))</f>
        <v>6</v>
      </c>
      <c r="AJ98" s="37" t="e">
        <f t="shared" ca="1" si="36"/>
        <v>#N/A</v>
      </c>
      <c r="AK98" s="4"/>
      <c r="AL98" s="4"/>
      <c r="AM98" s="309">
        <f t="shared" ref="AM98:AM161" ca="1" si="51">MAX(OFFSET($G98,0,0,$E$19,1))</f>
        <v>24.85</v>
      </c>
      <c r="AN98" s="309">
        <f t="shared" ref="AN98:AN161" ca="1" si="52">MIN(OFFSET($G98,0,0,$E$19,1))</f>
        <v>22.98</v>
      </c>
      <c r="AO98" s="310">
        <f t="shared" ref="AO98:AO161" ca="1" si="53">IFERROR(($G98- AN98)/(AM98-AN98),0)</f>
        <v>0</v>
      </c>
      <c r="AP98" s="310" t="b">
        <f t="shared" ref="AP98:AP161" ca="1" si="54">AND(AO98&lt;$E$20,AO99&gt;$E$20)</f>
        <v>0</v>
      </c>
      <c r="AQ98" s="309">
        <f t="shared" ref="AQ98:AQ161" ca="1" si="55">IF(AND(NOT(AX99),AW98),D98*($E$22),IF(AX98,AQ99,0))</f>
        <v>0.71279999999999999</v>
      </c>
      <c r="AR98" s="205">
        <f t="shared" ca="1" si="37"/>
        <v>23.0472</v>
      </c>
      <c r="AS98" s="45" t="b">
        <f t="shared" ca="1" si="38"/>
        <v>1</v>
      </c>
      <c r="AT98">
        <f t="shared" ca="1" si="39"/>
        <v>9</v>
      </c>
      <c r="AU98" t="b">
        <f t="shared" ref="AU98:AU161" ca="1" si="56">(AT98&gt;=$E$21)</f>
        <v>1</v>
      </c>
      <c r="AV98" t="b">
        <f t="shared" ref="AV98:AV161" ca="1" si="57">OR(AS98,AU98)</f>
        <v>1</v>
      </c>
      <c r="AW98" s="266" t="b">
        <f t="shared" ref="AW98:AW161" ca="1" si="58">AND($AP99,NOT(AX99))</f>
        <v>0</v>
      </c>
      <c r="AX98" s="266" t="b">
        <f t="shared" ref="AX98:AX161" ca="1" si="59">IF(AX99,IF(AY98,FALSE,AX99),IF(AW98,TRUE,AX99))</f>
        <v>1</v>
      </c>
      <c r="AY98" s="266" t="b">
        <f t="shared" ref="AY98:AY161" ca="1" si="60">AND(AX99,AND(AV99&lt;&gt;AV100,AV99))</f>
        <v>0</v>
      </c>
    </row>
    <row r="99" spans="1:51" x14ac:dyDescent="0.25">
      <c r="A99">
        <v>67</v>
      </c>
      <c r="B99" s="163">
        <f ca="1">OFFSET(InputPriceData!B$15,CalculationsAndCharts!$A99+$A$11,0,1,1)</f>
        <v>41918</v>
      </c>
      <c r="C99" s="3">
        <f ca="1">OFFSET(InputPriceData!G$15,CalculationsAndCharts!$A99+$A$11,IF($C$7,8,0),1,1)</f>
        <v>216800</v>
      </c>
      <c r="D99" s="4">
        <f ca="1">OFFSET(InputPriceData!C$15,CalculationsAndCharts!$A99+$A$11,IF($C$7,8,0),1,1)</f>
        <v>23.9</v>
      </c>
      <c r="E99" s="4">
        <f ca="1">OFFSET(InputPriceData!D$15,CalculationsAndCharts!$A99+$A$11,IF($C$7,8,0),1,1)</f>
        <v>24.01</v>
      </c>
      <c r="F99" s="4">
        <f ca="1">OFFSET(InputPriceData!E$15,CalculationsAndCharts!$A99+$A$11,IF($C$7,8,0),1,1)</f>
        <v>23.45</v>
      </c>
      <c r="G99" s="4">
        <f ca="1">OFFSET(InputPriceData!F$15,CalculationsAndCharts!$A99+$A$11,IF($C$7,8,0),1,1)</f>
        <v>23.47</v>
      </c>
      <c r="H99" s="128"/>
      <c r="I99" s="128"/>
      <c r="K99" s="124"/>
      <c r="L99" s="279"/>
      <c r="M99" s="281"/>
      <c r="N99" s="280"/>
      <c r="O99" s="4"/>
      <c r="P99" s="4"/>
      <c r="Q99" s="3"/>
      <c r="S99" s="309">
        <f t="shared" ca="1" si="40"/>
        <v>24.85</v>
      </c>
      <c r="T99" s="309">
        <f t="shared" ca="1" si="41"/>
        <v>23.44</v>
      </c>
      <c r="U99" s="310">
        <f t="shared" ca="1" si="32"/>
        <v>2.1276595744679137E-2</v>
      </c>
      <c r="V99" s="310" t="b">
        <f t="shared" ca="1" si="42"/>
        <v>1</v>
      </c>
      <c r="W99" s="3" t="b">
        <f t="shared" ca="1" si="43"/>
        <v>0</v>
      </c>
      <c r="X99" s="3" t="str">
        <f t="shared" ca="1" si="44"/>
        <v/>
      </c>
      <c r="Y99" s="3" t="str">
        <f t="shared" ca="1" si="33"/>
        <v/>
      </c>
      <c r="Z99" s="3" t="str">
        <f t="shared" ca="1" si="45"/>
        <v/>
      </c>
      <c r="AA99" s="3" t="str">
        <f t="shared" ca="1" si="46"/>
        <v/>
      </c>
      <c r="AB99" s="205">
        <f t="shared" ca="1" si="47"/>
        <v>11280</v>
      </c>
      <c r="AC99" s="205">
        <f t="shared" ca="1" si="48"/>
        <v>178</v>
      </c>
      <c r="AD99" s="205">
        <f t="shared" ca="1" si="34"/>
        <v>63.370786516853933</v>
      </c>
      <c r="AE99" s="205">
        <f t="shared" ca="1" si="35"/>
        <v>13.370786516853933</v>
      </c>
      <c r="AF99" s="205">
        <f t="shared" ca="1" si="49"/>
        <v>2.6741573033707868</v>
      </c>
      <c r="AG99" s="314">
        <v>16</v>
      </c>
      <c r="AH99" s="313">
        <f t="shared" si="50"/>
        <v>3.2</v>
      </c>
      <c r="AI99" s="314">
        <f t="array" aca="1" ref="AI99" ca="1">SUM((OFFSET($W$33,0,0,$A$23,1)=TRUE)*(OFFSET($AA$33,0,0,$A$23,1)=(AG99+50)))</f>
        <v>2</v>
      </c>
      <c r="AJ99" s="37" t="e">
        <f t="shared" ca="1" si="36"/>
        <v>#N/A</v>
      </c>
      <c r="AK99" s="4"/>
      <c r="AL99" s="4"/>
      <c r="AM99" s="309">
        <f t="shared" ca="1" si="51"/>
        <v>24.85</v>
      </c>
      <c r="AN99" s="309">
        <f t="shared" ca="1" si="52"/>
        <v>23.44</v>
      </c>
      <c r="AO99" s="310">
        <f t="shared" ca="1" si="53"/>
        <v>2.1276595744679137E-2</v>
      </c>
      <c r="AP99" s="310" t="b">
        <f t="shared" ca="1" si="54"/>
        <v>1</v>
      </c>
      <c r="AQ99" s="309">
        <f t="shared" ca="1" si="55"/>
        <v>0.71279999999999999</v>
      </c>
      <c r="AR99" s="205">
        <f t="shared" ca="1" si="37"/>
        <v>23.0472</v>
      </c>
      <c r="AS99" s="45" t="b">
        <f t="shared" ca="1" si="38"/>
        <v>0</v>
      </c>
      <c r="AT99">
        <f t="shared" ca="1" si="39"/>
        <v>8</v>
      </c>
      <c r="AU99" t="b">
        <f t="shared" ca="1" si="56"/>
        <v>0</v>
      </c>
      <c r="AV99" t="b">
        <f t="shared" ca="1" si="57"/>
        <v>0</v>
      </c>
      <c r="AW99" s="266" t="b">
        <f t="shared" ca="1" si="58"/>
        <v>0</v>
      </c>
      <c r="AX99" s="266" t="b">
        <f t="shared" ca="1" si="59"/>
        <v>1</v>
      </c>
      <c r="AY99" s="266" t="b">
        <f t="shared" ca="1" si="60"/>
        <v>0</v>
      </c>
    </row>
    <row r="100" spans="1:51" x14ac:dyDescent="0.25">
      <c r="A100">
        <v>68</v>
      </c>
      <c r="B100" s="163">
        <f ca="1">OFFSET(InputPriceData!B$15,CalculationsAndCharts!$A100+$A$11,0,1,1)</f>
        <v>41915</v>
      </c>
      <c r="C100" s="3">
        <f ca="1">OFFSET(InputPriceData!G$15,CalculationsAndCharts!$A100+$A$11,IF($C$7,8,0),1,1)</f>
        <v>426200</v>
      </c>
      <c r="D100" s="4">
        <f ca="1">OFFSET(InputPriceData!C$15,CalculationsAndCharts!$A100+$A$11,IF($C$7,8,0),1,1)</f>
        <v>23.99</v>
      </c>
      <c r="E100" s="4">
        <f ca="1">OFFSET(InputPriceData!D$15,CalculationsAndCharts!$A100+$A$11,IF($C$7,8,0),1,1)</f>
        <v>23.99</v>
      </c>
      <c r="F100" s="4">
        <f ca="1">OFFSET(InputPriceData!E$15,CalculationsAndCharts!$A100+$A$11,IF($C$7,8,0),1,1)</f>
        <v>23.62</v>
      </c>
      <c r="G100" s="4">
        <f ca="1">OFFSET(InputPriceData!F$15,CalculationsAndCharts!$A100+$A$11,IF($C$7,8,0),1,1)</f>
        <v>23.77</v>
      </c>
      <c r="H100" s="128"/>
      <c r="I100" s="128"/>
      <c r="K100" s="124"/>
      <c r="L100" s="279"/>
      <c r="M100" s="281"/>
      <c r="N100" s="280"/>
      <c r="O100" s="4"/>
      <c r="P100" s="4"/>
      <c r="Q100" s="3"/>
      <c r="S100" s="309">
        <f t="shared" ca="1" si="40"/>
        <v>24.85</v>
      </c>
      <c r="T100" s="309">
        <f t="shared" ca="1" si="41"/>
        <v>23.44</v>
      </c>
      <c r="U100" s="310">
        <f t="shared" ca="1" si="32"/>
        <v>0.23404255319148812</v>
      </c>
      <c r="V100" s="310" t="b">
        <f t="shared" ca="1" si="42"/>
        <v>0</v>
      </c>
      <c r="W100" s="3" t="b">
        <f t="shared" ca="1" si="43"/>
        <v>0</v>
      </c>
      <c r="X100" s="3" t="str">
        <f t="shared" ca="1" si="44"/>
        <v/>
      </c>
      <c r="Y100" s="3" t="str">
        <f t="shared" ca="1" si="33"/>
        <v/>
      </c>
      <c r="Z100" s="3" t="str">
        <f t="shared" ca="1" si="45"/>
        <v/>
      </c>
      <c r="AA100" s="3" t="str">
        <f t="shared" ca="1" si="46"/>
        <v/>
      </c>
      <c r="AB100" s="205">
        <f t="shared" ca="1" si="47"/>
        <v>11280</v>
      </c>
      <c r="AC100" s="205">
        <f t="shared" ca="1" si="48"/>
        <v>178</v>
      </c>
      <c r="AD100" s="205">
        <f t="shared" ca="1" si="34"/>
        <v>63.370786516853933</v>
      </c>
      <c r="AE100" s="205">
        <f t="shared" ca="1" si="35"/>
        <v>13.370786516853933</v>
      </c>
      <c r="AF100" s="205">
        <f t="shared" ca="1" si="49"/>
        <v>2.6741573033707868</v>
      </c>
      <c r="AG100" s="314">
        <v>17</v>
      </c>
      <c r="AH100" s="313">
        <f t="shared" si="50"/>
        <v>3.4000000000000004</v>
      </c>
      <c r="AI100" s="314">
        <f t="array" aca="1" ref="AI100" ca="1">SUM((OFFSET($W$33,0,0,$A$23,1)=TRUE)*(OFFSET($AA$33,0,0,$A$23,1)=(AG100+50)))</f>
        <v>1</v>
      </c>
      <c r="AJ100" s="37" t="e">
        <f t="shared" ca="1" si="36"/>
        <v>#N/A</v>
      </c>
      <c r="AK100" s="4"/>
      <c r="AL100" s="4"/>
      <c r="AM100" s="309">
        <f t="shared" ca="1" si="51"/>
        <v>24.85</v>
      </c>
      <c r="AN100" s="309">
        <f t="shared" ca="1" si="52"/>
        <v>23.44</v>
      </c>
      <c r="AO100" s="310">
        <f t="shared" ca="1" si="53"/>
        <v>0.23404255319148812</v>
      </c>
      <c r="AP100" s="310" t="b">
        <f t="shared" ca="1" si="54"/>
        <v>0</v>
      </c>
      <c r="AQ100" s="309">
        <f t="shared" ca="1" si="55"/>
        <v>0.71279999999999999</v>
      </c>
      <c r="AR100" s="205">
        <f t="shared" ca="1" si="37"/>
        <v>23.0472</v>
      </c>
      <c r="AS100" s="45" t="b">
        <f t="shared" ca="1" si="38"/>
        <v>0</v>
      </c>
      <c r="AT100">
        <f t="shared" ca="1" si="39"/>
        <v>7</v>
      </c>
      <c r="AU100" t="b">
        <f t="shared" ca="1" si="56"/>
        <v>0</v>
      </c>
      <c r="AV100" t="b">
        <f t="shared" ca="1" si="57"/>
        <v>0</v>
      </c>
      <c r="AW100" s="266" t="b">
        <f t="shared" ca="1" si="58"/>
        <v>0</v>
      </c>
      <c r="AX100" s="266" t="b">
        <f t="shared" ca="1" si="59"/>
        <v>1</v>
      </c>
      <c r="AY100" s="266" t="b">
        <f t="shared" ca="1" si="60"/>
        <v>0</v>
      </c>
    </row>
    <row r="101" spans="1:51" x14ac:dyDescent="0.25">
      <c r="A101">
        <v>69</v>
      </c>
      <c r="B101" s="163">
        <f ca="1">OFFSET(InputPriceData!B$15,CalculationsAndCharts!$A101+$A$11,0,1,1)</f>
        <v>41914</v>
      </c>
      <c r="C101" s="3">
        <f ca="1">OFFSET(InputPriceData!G$15,CalculationsAndCharts!$A101+$A$11,IF($C$7,8,0),1,1)</f>
        <v>237500</v>
      </c>
      <c r="D101" s="4">
        <f ca="1">OFFSET(InputPriceData!C$15,CalculationsAndCharts!$A101+$A$11,IF($C$7,8,0),1,1)</f>
        <v>23.44</v>
      </c>
      <c r="E101" s="4">
        <f ca="1">OFFSET(InputPriceData!D$15,CalculationsAndCharts!$A101+$A$11,IF($C$7,8,0),1,1)</f>
        <v>23.81</v>
      </c>
      <c r="F101" s="4">
        <f ca="1">OFFSET(InputPriceData!E$15,CalculationsAndCharts!$A101+$A$11,IF($C$7,8,0),1,1)</f>
        <v>23.22</v>
      </c>
      <c r="G101" s="4">
        <f ca="1">OFFSET(InputPriceData!F$15,CalculationsAndCharts!$A101+$A$11,IF($C$7,8,0),1,1)</f>
        <v>23.73</v>
      </c>
      <c r="H101" s="128"/>
      <c r="I101" s="128"/>
      <c r="K101" s="124"/>
      <c r="L101" s="279"/>
      <c r="M101" s="281"/>
      <c r="N101" s="280"/>
      <c r="O101" s="4"/>
      <c r="P101" s="4"/>
      <c r="Q101" s="3"/>
      <c r="S101" s="309">
        <f t="shared" ca="1" si="40"/>
        <v>24.85</v>
      </c>
      <c r="T101" s="309">
        <f t="shared" ca="1" si="41"/>
        <v>23.44</v>
      </c>
      <c r="U101" s="310">
        <f t="shared" ca="1" si="32"/>
        <v>0.20567375886524761</v>
      </c>
      <c r="V101" s="310" t="b">
        <f t="shared" ca="1" si="42"/>
        <v>0</v>
      </c>
      <c r="W101" s="3" t="b">
        <f t="shared" ca="1" si="43"/>
        <v>0</v>
      </c>
      <c r="X101" s="3" t="str">
        <f t="shared" ca="1" si="44"/>
        <v/>
      </c>
      <c r="Y101" s="3" t="str">
        <f t="shared" ca="1" si="33"/>
        <v/>
      </c>
      <c r="Z101" s="3" t="str">
        <f t="shared" ca="1" si="45"/>
        <v/>
      </c>
      <c r="AA101" s="3" t="str">
        <f t="shared" ca="1" si="46"/>
        <v/>
      </c>
      <c r="AB101" s="205">
        <f t="shared" ca="1" si="47"/>
        <v>11280</v>
      </c>
      <c r="AC101" s="205">
        <f t="shared" ca="1" si="48"/>
        <v>178</v>
      </c>
      <c r="AD101" s="205">
        <f t="shared" ca="1" si="34"/>
        <v>63.370786516853933</v>
      </c>
      <c r="AE101" s="205">
        <f t="shared" ca="1" si="35"/>
        <v>13.370786516853933</v>
      </c>
      <c r="AF101" s="205">
        <f t="shared" ca="1" si="49"/>
        <v>2.6741573033707868</v>
      </c>
      <c r="AG101" s="314">
        <v>18</v>
      </c>
      <c r="AH101" s="313">
        <f t="shared" si="50"/>
        <v>3.6</v>
      </c>
      <c r="AI101" s="314">
        <f t="array" aca="1" ref="AI101" ca="1">SUM((OFFSET($W$33,0,0,$A$23,1)=TRUE)*(OFFSET($AA$33,0,0,$A$23,1)=(AG101+50)))</f>
        <v>5</v>
      </c>
      <c r="AJ101" s="37" t="e">
        <f t="shared" ca="1" si="36"/>
        <v>#N/A</v>
      </c>
      <c r="AK101" s="4"/>
      <c r="AL101" s="4"/>
      <c r="AM101" s="309">
        <f t="shared" ca="1" si="51"/>
        <v>24.85</v>
      </c>
      <c r="AN101" s="309">
        <f t="shared" ca="1" si="52"/>
        <v>23.44</v>
      </c>
      <c r="AO101" s="310">
        <f t="shared" ca="1" si="53"/>
        <v>0.20567375886524761</v>
      </c>
      <c r="AP101" s="310" t="b">
        <f t="shared" ca="1" si="54"/>
        <v>0</v>
      </c>
      <c r="AQ101" s="309">
        <f t="shared" ca="1" si="55"/>
        <v>0.71279999999999999</v>
      </c>
      <c r="AR101" s="205">
        <f t="shared" ca="1" si="37"/>
        <v>23.0472</v>
      </c>
      <c r="AS101" s="45" t="b">
        <f t="shared" ca="1" si="38"/>
        <v>0</v>
      </c>
      <c r="AT101">
        <f t="shared" ca="1" si="39"/>
        <v>6</v>
      </c>
      <c r="AU101" t="b">
        <f t="shared" ca="1" si="56"/>
        <v>0</v>
      </c>
      <c r="AV101" t="b">
        <f t="shared" ca="1" si="57"/>
        <v>0</v>
      </c>
      <c r="AW101" s="266" t="b">
        <f t="shared" ca="1" si="58"/>
        <v>0</v>
      </c>
      <c r="AX101" s="266" t="b">
        <f t="shared" ca="1" si="59"/>
        <v>1</v>
      </c>
      <c r="AY101" s="266" t="b">
        <f t="shared" ca="1" si="60"/>
        <v>0</v>
      </c>
    </row>
    <row r="102" spans="1:51" x14ac:dyDescent="0.25">
      <c r="A102">
        <v>70</v>
      </c>
      <c r="B102" s="163">
        <f ca="1">OFFSET(InputPriceData!B$15,CalculationsAndCharts!$A102+$A$11,0,1,1)</f>
        <v>41913</v>
      </c>
      <c r="C102" s="3">
        <f ca="1">OFFSET(InputPriceData!G$15,CalculationsAndCharts!$A102+$A$11,IF($C$7,8,0),1,1)</f>
        <v>319800</v>
      </c>
      <c r="D102" s="4">
        <f ca="1">OFFSET(InputPriceData!C$15,CalculationsAndCharts!$A102+$A$11,IF($C$7,8,0),1,1)</f>
        <v>23.79</v>
      </c>
      <c r="E102" s="4">
        <f ca="1">OFFSET(InputPriceData!D$15,CalculationsAndCharts!$A102+$A$11,IF($C$7,8,0),1,1)</f>
        <v>24.11</v>
      </c>
      <c r="F102" s="4">
        <f ca="1">OFFSET(InputPriceData!E$15,CalculationsAndCharts!$A102+$A$11,IF($C$7,8,0),1,1)</f>
        <v>23.34</v>
      </c>
      <c r="G102" s="4">
        <f ca="1">OFFSET(InputPriceData!F$15,CalculationsAndCharts!$A102+$A$11,IF($C$7,8,0),1,1)</f>
        <v>23.44</v>
      </c>
      <c r="H102" s="128"/>
      <c r="I102" s="128"/>
      <c r="K102" s="124"/>
      <c r="L102" s="279"/>
      <c r="M102" s="281"/>
      <c r="N102" s="280"/>
      <c r="O102" s="4"/>
      <c r="P102" s="4"/>
      <c r="Q102" s="3"/>
      <c r="S102" s="309">
        <f t="shared" ca="1" si="40"/>
        <v>24.85</v>
      </c>
      <c r="T102" s="309">
        <f t="shared" ca="1" si="41"/>
        <v>23.44</v>
      </c>
      <c r="U102" s="310">
        <f t="shared" ca="1" si="32"/>
        <v>0</v>
      </c>
      <c r="V102" s="310" t="b">
        <f t="shared" ca="1" si="42"/>
        <v>1</v>
      </c>
      <c r="W102" s="3" t="b">
        <f t="shared" ca="1" si="43"/>
        <v>0</v>
      </c>
      <c r="X102" s="3" t="str">
        <f t="shared" ca="1" si="44"/>
        <v/>
      </c>
      <c r="Y102" s="3" t="str">
        <f t="shared" ca="1" si="33"/>
        <v/>
      </c>
      <c r="Z102" s="3" t="str">
        <f t="shared" ca="1" si="45"/>
        <v/>
      </c>
      <c r="AA102" s="3" t="str">
        <f t="shared" ca="1" si="46"/>
        <v/>
      </c>
      <c r="AB102" s="205">
        <f t="shared" ca="1" si="47"/>
        <v>11280</v>
      </c>
      <c r="AC102" s="205">
        <f t="shared" ca="1" si="48"/>
        <v>178</v>
      </c>
      <c r="AD102" s="205">
        <f t="shared" ca="1" si="34"/>
        <v>63.370786516853933</v>
      </c>
      <c r="AE102" s="205">
        <f t="shared" ca="1" si="35"/>
        <v>13.370786516853933</v>
      </c>
      <c r="AF102" s="205">
        <f t="shared" ca="1" si="49"/>
        <v>2.6741573033707868</v>
      </c>
      <c r="AG102" s="314">
        <v>19</v>
      </c>
      <c r="AH102" s="313">
        <f t="shared" si="50"/>
        <v>3.8000000000000003</v>
      </c>
      <c r="AI102" s="314">
        <f t="array" aca="1" ref="AI102" ca="1">SUM((OFFSET($W$33,0,0,$A$23,1)=TRUE)*(OFFSET($AA$33,0,0,$A$23,1)=(AG102+50)))</f>
        <v>2</v>
      </c>
      <c r="AJ102" s="37" t="e">
        <f t="shared" ca="1" si="36"/>
        <v>#N/A</v>
      </c>
      <c r="AK102" s="4"/>
      <c r="AL102" s="4"/>
      <c r="AM102" s="309">
        <f t="shared" ca="1" si="51"/>
        <v>24.85</v>
      </c>
      <c r="AN102" s="309">
        <f t="shared" ca="1" si="52"/>
        <v>23.44</v>
      </c>
      <c r="AO102" s="310">
        <f t="shared" ca="1" si="53"/>
        <v>0</v>
      </c>
      <c r="AP102" s="310" t="b">
        <f t="shared" ca="1" si="54"/>
        <v>1</v>
      </c>
      <c r="AQ102" s="309">
        <f t="shared" ca="1" si="55"/>
        <v>0.71279999999999999</v>
      </c>
      <c r="AR102" s="205">
        <f t="shared" ca="1" si="37"/>
        <v>23.0472</v>
      </c>
      <c r="AS102" s="45" t="b">
        <f t="shared" ca="1" si="38"/>
        <v>0</v>
      </c>
      <c r="AT102">
        <f t="shared" ca="1" si="39"/>
        <v>5</v>
      </c>
      <c r="AU102" t="b">
        <f t="shared" ca="1" si="56"/>
        <v>0</v>
      </c>
      <c r="AV102" t="b">
        <f t="shared" ca="1" si="57"/>
        <v>0</v>
      </c>
      <c r="AW102" s="266" t="b">
        <f t="shared" ca="1" si="58"/>
        <v>0</v>
      </c>
      <c r="AX102" s="266" t="b">
        <f t="shared" ca="1" si="59"/>
        <v>1</v>
      </c>
      <c r="AY102" s="266" t="b">
        <f t="shared" ca="1" si="60"/>
        <v>0</v>
      </c>
    </row>
    <row r="103" spans="1:51" x14ac:dyDescent="0.25">
      <c r="A103">
        <v>71</v>
      </c>
      <c r="B103" s="163">
        <f ca="1">OFFSET(InputPriceData!B$15,CalculationsAndCharts!$A103+$A$11,0,1,1)</f>
        <v>41912</v>
      </c>
      <c r="C103" s="3">
        <f ca="1">OFFSET(InputPriceData!G$15,CalculationsAndCharts!$A103+$A$11,IF($C$7,8,0),1,1)</f>
        <v>527500</v>
      </c>
      <c r="D103" s="4">
        <f ca="1">OFFSET(InputPriceData!C$15,CalculationsAndCharts!$A103+$A$11,IF($C$7,8,0),1,1)</f>
        <v>24.05</v>
      </c>
      <c r="E103" s="4">
        <f ca="1">OFFSET(InputPriceData!D$15,CalculationsAndCharts!$A103+$A$11,IF($C$7,8,0),1,1)</f>
        <v>24.14</v>
      </c>
      <c r="F103" s="4">
        <f ca="1">OFFSET(InputPriceData!E$15,CalculationsAndCharts!$A103+$A$11,IF($C$7,8,0),1,1)</f>
        <v>23.86</v>
      </c>
      <c r="G103" s="4">
        <f ca="1">OFFSET(InputPriceData!F$15,CalculationsAndCharts!$A103+$A$11,IF($C$7,8,0),1,1)</f>
        <v>23.96</v>
      </c>
      <c r="H103" s="128"/>
      <c r="I103" s="128"/>
      <c r="K103" s="124"/>
      <c r="L103" s="279"/>
      <c r="M103" s="281"/>
      <c r="N103" s="280"/>
      <c r="O103" s="4"/>
      <c r="P103" s="4"/>
      <c r="Q103" s="3"/>
      <c r="S103" s="309">
        <f t="shared" ca="1" si="40"/>
        <v>24.85</v>
      </c>
      <c r="T103" s="309">
        <f t="shared" ca="1" si="41"/>
        <v>23.48</v>
      </c>
      <c r="U103" s="310">
        <f t="shared" ca="1" si="32"/>
        <v>0.35036496350364971</v>
      </c>
      <c r="V103" s="310" t="b">
        <f t="shared" ca="1" si="42"/>
        <v>0</v>
      </c>
      <c r="W103" s="3" t="b">
        <f t="shared" ca="1" si="43"/>
        <v>0</v>
      </c>
      <c r="X103" s="3" t="str">
        <f t="shared" ca="1" si="44"/>
        <v/>
      </c>
      <c r="Y103" s="3" t="str">
        <f t="shared" ca="1" si="33"/>
        <v/>
      </c>
      <c r="Z103" s="3" t="str">
        <f t="shared" ca="1" si="45"/>
        <v/>
      </c>
      <c r="AA103" s="3" t="str">
        <f t="shared" ca="1" si="46"/>
        <v/>
      </c>
      <c r="AB103" s="205">
        <f t="shared" ca="1" si="47"/>
        <v>11280</v>
      </c>
      <c r="AC103" s="205">
        <f t="shared" ca="1" si="48"/>
        <v>178</v>
      </c>
      <c r="AD103" s="205">
        <f t="shared" ca="1" si="34"/>
        <v>63.370786516853933</v>
      </c>
      <c r="AE103" s="205">
        <f t="shared" ca="1" si="35"/>
        <v>13.370786516853933</v>
      </c>
      <c r="AF103" s="205">
        <f t="shared" ca="1" si="49"/>
        <v>2.6741573033707868</v>
      </c>
      <c r="AG103" s="314">
        <v>20</v>
      </c>
      <c r="AH103" s="313">
        <f t="shared" si="50"/>
        <v>4</v>
      </c>
      <c r="AI103" s="314">
        <f t="array" aca="1" ref="AI103" ca="1">SUM((OFFSET($W$33,0,0,$A$23,1)=TRUE)*(OFFSET($AA$33,0,0,$A$23,1)=(AG103+50)))</f>
        <v>0</v>
      </c>
      <c r="AJ103" s="37" t="e">
        <f t="shared" ca="1" si="36"/>
        <v>#N/A</v>
      </c>
      <c r="AK103" s="4"/>
      <c r="AL103" s="4"/>
      <c r="AM103" s="309">
        <f t="shared" ca="1" si="51"/>
        <v>24.85</v>
      </c>
      <c r="AN103" s="309">
        <f t="shared" ca="1" si="52"/>
        <v>23.48</v>
      </c>
      <c r="AO103" s="310">
        <f t="shared" ca="1" si="53"/>
        <v>0.35036496350364971</v>
      </c>
      <c r="AP103" s="310" t="b">
        <f t="shared" ca="1" si="54"/>
        <v>0</v>
      </c>
      <c r="AQ103" s="309">
        <f t="shared" ca="1" si="55"/>
        <v>0.71279999999999999</v>
      </c>
      <c r="AR103" s="205">
        <f t="shared" ca="1" si="37"/>
        <v>23.0472</v>
      </c>
      <c r="AS103" s="45" t="b">
        <f t="shared" ca="1" si="38"/>
        <v>0</v>
      </c>
      <c r="AT103">
        <f t="shared" ca="1" si="39"/>
        <v>4</v>
      </c>
      <c r="AU103" t="b">
        <f t="shared" ca="1" si="56"/>
        <v>0</v>
      </c>
      <c r="AV103" t="b">
        <f t="shared" ca="1" si="57"/>
        <v>0</v>
      </c>
      <c r="AW103" s="266" t="b">
        <f t="shared" ca="1" si="58"/>
        <v>0</v>
      </c>
      <c r="AX103" s="266" t="b">
        <f t="shared" ca="1" si="59"/>
        <v>1</v>
      </c>
      <c r="AY103" s="266" t="b">
        <f t="shared" ca="1" si="60"/>
        <v>0</v>
      </c>
    </row>
    <row r="104" spans="1:51" x14ac:dyDescent="0.25">
      <c r="A104">
        <v>72</v>
      </c>
      <c r="B104" s="163">
        <f ca="1">OFFSET(InputPriceData!B$15,CalculationsAndCharts!$A104+$A$11,0,1,1)</f>
        <v>41911</v>
      </c>
      <c r="C104" s="3">
        <f ca="1">OFFSET(InputPriceData!G$15,CalculationsAndCharts!$A104+$A$11,IF($C$7,8,0),1,1)</f>
        <v>665200</v>
      </c>
      <c r="D104" s="4">
        <f ca="1">OFFSET(InputPriceData!C$15,CalculationsAndCharts!$A104+$A$11,IF($C$7,8,0),1,1)</f>
        <v>23.78</v>
      </c>
      <c r="E104" s="4">
        <f ca="1">OFFSET(InputPriceData!D$15,CalculationsAndCharts!$A104+$A$11,IF($C$7,8,0),1,1)</f>
        <v>24.22</v>
      </c>
      <c r="F104" s="4">
        <f ca="1">OFFSET(InputPriceData!E$15,CalculationsAndCharts!$A104+$A$11,IF($C$7,8,0),1,1)</f>
        <v>23.58</v>
      </c>
      <c r="G104" s="4">
        <f ca="1">OFFSET(InputPriceData!F$15,CalculationsAndCharts!$A104+$A$11,IF($C$7,8,0),1,1)</f>
        <v>24.09</v>
      </c>
      <c r="H104" s="128"/>
      <c r="I104" s="128"/>
      <c r="K104" s="124"/>
      <c r="L104" s="279"/>
      <c r="M104" s="281"/>
      <c r="N104" s="280"/>
      <c r="O104" s="4"/>
      <c r="P104" s="4"/>
      <c r="Q104" s="3"/>
      <c r="S104" s="309">
        <f t="shared" ca="1" si="40"/>
        <v>24.85</v>
      </c>
      <c r="T104" s="309">
        <f t="shared" ca="1" si="41"/>
        <v>23.48</v>
      </c>
      <c r="U104" s="310">
        <f t="shared" ca="1" si="32"/>
        <v>0.44525547445255398</v>
      </c>
      <c r="V104" s="310" t="b">
        <f t="shared" ca="1" si="42"/>
        <v>0</v>
      </c>
      <c r="W104" s="3" t="b">
        <f t="shared" ca="1" si="43"/>
        <v>0</v>
      </c>
      <c r="X104" s="3" t="str">
        <f t="shared" ca="1" si="44"/>
        <v/>
      </c>
      <c r="Y104" s="3" t="str">
        <f t="shared" ca="1" si="33"/>
        <v/>
      </c>
      <c r="Z104" s="3" t="str">
        <f t="shared" ca="1" si="45"/>
        <v/>
      </c>
      <c r="AA104" s="3" t="str">
        <f t="shared" ca="1" si="46"/>
        <v/>
      </c>
      <c r="AB104" s="205">
        <f t="shared" ca="1" si="47"/>
        <v>11280</v>
      </c>
      <c r="AC104" s="205">
        <f t="shared" ca="1" si="48"/>
        <v>178</v>
      </c>
      <c r="AD104" s="205">
        <f t="shared" ca="1" si="34"/>
        <v>63.370786516853933</v>
      </c>
      <c r="AE104" s="205">
        <f t="shared" ca="1" si="35"/>
        <v>13.370786516853933</v>
      </c>
      <c r="AF104" s="205">
        <f t="shared" ca="1" si="49"/>
        <v>2.6741573033707868</v>
      </c>
      <c r="AG104" s="314">
        <v>21</v>
      </c>
      <c r="AH104" s="313">
        <f t="shared" si="50"/>
        <v>4.2</v>
      </c>
      <c r="AI104" s="314">
        <f t="array" aca="1" ref="AI104" ca="1">SUM((OFFSET($W$33,0,0,$A$23,1)=TRUE)*(OFFSET($AA$33,0,0,$A$23,1)=(AG104+50)))</f>
        <v>0</v>
      </c>
      <c r="AJ104" s="37" t="e">
        <f t="shared" ca="1" si="36"/>
        <v>#N/A</v>
      </c>
      <c r="AK104" s="4"/>
      <c r="AL104" s="4"/>
      <c r="AM104" s="309">
        <f t="shared" ca="1" si="51"/>
        <v>24.85</v>
      </c>
      <c r="AN104" s="309">
        <f t="shared" ca="1" si="52"/>
        <v>23.48</v>
      </c>
      <c r="AO104" s="310">
        <f t="shared" ca="1" si="53"/>
        <v>0.44525547445255398</v>
      </c>
      <c r="AP104" s="310" t="b">
        <f t="shared" ca="1" si="54"/>
        <v>0</v>
      </c>
      <c r="AQ104" s="309">
        <f t="shared" ca="1" si="55"/>
        <v>0.71279999999999999</v>
      </c>
      <c r="AR104" s="205">
        <f t="shared" ca="1" si="37"/>
        <v>23.0472</v>
      </c>
      <c r="AS104" s="45" t="b">
        <f t="shared" ca="1" si="38"/>
        <v>0</v>
      </c>
      <c r="AT104">
        <f t="shared" ca="1" si="39"/>
        <v>3</v>
      </c>
      <c r="AU104" t="b">
        <f t="shared" ca="1" si="56"/>
        <v>0</v>
      </c>
      <c r="AV104" t="b">
        <f t="shared" ca="1" si="57"/>
        <v>0</v>
      </c>
      <c r="AW104" s="266" t="b">
        <f t="shared" ca="1" si="58"/>
        <v>0</v>
      </c>
      <c r="AX104" s="266" t="b">
        <f t="shared" ca="1" si="59"/>
        <v>1</v>
      </c>
      <c r="AY104" s="266" t="b">
        <f t="shared" ca="1" si="60"/>
        <v>0</v>
      </c>
    </row>
    <row r="105" spans="1:51" x14ac:dyDescent="0.25">
      <c r="A105">
        <v>73</v>
      </c>
      <c r="B105" s="163">
        <f ca="1">OFFSET(InputPriceData!B$15,CalculationsAndCharts!$A105+$A$11,0,1,1)</f>
        <v>41908</v>
      </c>
      <c r="C105" s="3">
        <f ca="1">OFFSET(InputPriceData!G$15,CalculationsAndCharts!$A105+$A$11,IF($C$7,8,0),1,1)</f>
        <v>407600</v>
      </c>
      <c r="D105" s="4">
        <f ca="1">OFFSET(InputPriceData!C$15,CalculationsAndCharts!$A105+$A$11,IF($C$7,8,0),1,1)</f>
        <v>23.51</v>
      </c>
      <c r="E105" s="4">
        <f ca="1">OFFSET(InputPriceData!D$15,CalculationsAndCharts!$A105+$A$11,IF($C$7,8,0),1,1)</f>
        <v>24.1</v>
      </c>
      <c r="F105" s="4">
        <f ca="1">OFFSET(InputPriceData!E$15,CalculationsAndCharts!$A105+$A$11,IF($C$7,8,0),1,1)</f>
        <v>23.43</v>
      </c>
      <c r="G105" s="4">
        <f ca="1">OFFSET(InputPriceData!F$15,CalculationsAndCharts!$A105+$A$11,IF($C$7,8,0),1,1)</f>
        <v>24.03</v>
      </c>
      <c r="H105" s="128"/>
      <c r="I105" s="128"/>
      <c r="K105" s="124"/>
      <c r="L105" s="279"/>
      <c r="M105" s="281"/>
      <c r="N105" s="280"/>
      <c r="O105" s="4"/>
      <c r="P105" s="4"/>
      <c r="Q105" s="3"/>
      <c r="R105" s="3"/>
      <c r="S105" s="309">
        <f t="shared" ca="1" si="40"/>
        <v>24.85</v>
      </c>
      <c r="T105" s="309">
        <f t="shared" ca="1" si="41"/>
        <v>23.48</v>
      </c>
      <c r="U105" s="310">
        <f t="shared" ca="1" si="32"/>
        <v>0.40145985401459877</v>
      </c>
      <c r="V105" s="310" t="b">
        <f t="shared" ca="1" si="42"/>
        <v>0</v>
      </c>
      <c r="W105" s="3" t="b">
        <f t="shared" ca="1" si="43"/>
        <v>0</v>
      </c>
      <c r="X105" s="3" t="str">
        <f t="shared" ca="1" si="44"/>
        <v/>
      </c>
      <c r="Y105" s="3" t="str">
        <f t="shared" ca="1" si="33"/>
        <v/>
      </c>
      <c r="Z105" s="3" t="str">
        <f t="shared" ca="1" si="45"/>
        <v/>
      </c>
      <c r="AA105" s="3" t="str">
        <f t="shared" ca="1" si="46"/>
        <v/>
      </c>
      <c r="AB105" s="205">
        <f t="shared" ca="1" si="47"/>
        <v>11280</v>
      </c>
      <c r="AC105" s="205">
        <f t="shared" ca="1" si="48"/>
        <v>178</v>
      </c>
      <c r="AD105" s="205">
        <f t="shared" ca="1" si="34"/>
        <v>63.370786516853933</v>
      </c>
      <c r="AE105" s="205">
        <f t="shared" ca="1" si="35"/>
        <v>13.370786516853933</v>
      </c>
      <c r="AF105" s="205">
        <f t="shared" ca="1" si="49"/>
        <v>2.6741573033707868</v>
      </c>
      <c r="AG105" s="314">
        <v>22</v>
      </c>
      <c r="AH105" s="313">
        <f t="shared" si="50"/>
        <v>4.4000000000000004</v>
      </c>
      <c r="AI105" s="314">
        <f t="array" aca="1" ref="AI105" ca="1">SUM((OFFSET($W$33,0,0,$A$23,1)=TRUE)*(OFFSET($AA$33,0,0,$A$23,1)=(AG105+50)))</f>
        <v>6</v>
      </c>
      <c r="AJ105" s="37" t="e">
        <f t="shared" ca="1" si="36"/>
        <v>#N/A</v>
      </c>
      <c r="AK105" s="4"/>
      <c r="AL105" s="4"/>
      <c r="AM105" s="309">
        <f t="shared" ca="1" si="51"/>
        <v>24.85</v>
      </c>
      <c r="AN105" s="309">
        <f t="shared" ca="1" si="52"/>
        <v>23.48</v>
      </c>
      <c r="AO105" s="310">
        <f t="shared" ca="1" si="53"/>
        <v>0.40145985401459877</v>
      </c>
      <c r="AP105" s="310" t="b">
        <f t="shared" ca="1" si="54"/>
        <v>0</v>
      </c>
      <c r="AQ105" s="309">
        <f t="shared" ca="1" si="55"/>
        <v>0.71279999999999999</v>
      </c>
      <c r="AR105" s="205">
        <f t="shared" ca="1" si="37"/>
        <v>23.0472</v>
      </c>
      <c r="AS105" s="45" t="b">
        <f t="shared" ca="1" si="38"/>
        <v>0</v>
      </c>
      <c r="AT105">
        <f t="shared" ca="1" si="39"/>
        <v>2</v>
      </c>
      <c r="AU105" t="b">
        <f t="shared" ca="1" si="56"/>
        <v>0</v>
      </c>
      <c r="AV105" t="b">
        <f t="shared" ca="1" si="57"/>
        <v>0</v>
      </c>
      <c r="AW105" s="266" t="b">
        <f t="shared" ca="1" si="58"/>
        <v>0</v>
      </c>
      <c r="AX105" s="266" t="b">
        <f t="shared" ca="1" si="59"/>
        <v>1</v>
      </c>
      <c r="AY105" s="266" t="b">
        <f t="shared" ca="1" si="60"/>
        <v>0</v>
      </c>
    </row>
    <row r="106" spans="1:51" x14ac:dyDescent="0.25">
      <c r="A106">
        <v>74</v>
      </c>
      <c r="B106" s="163">
        <f ca="1">OFFSET(InputPriceData!B$15,CalculationsAndCharts!$A106+$A$11,0,1,1)</f>
        <v>41907</v>
      </c>
      <c r="C106" s="3">
        <f ca="1">OFFSET(InputPriceData!G$15,CalculationsAndCharts!$A106+$A$11,IF($C$7,8,0),1,1)</f>
        <v>504000</v>
      </c>
      <c r="D106" s="4">
        <f ca="1">OFFSET(InputPriceData!C$15,CalculationsAndCharts!$A106+$A$11,IF($C$7,8,0),1,1)</f>
        <v>23.76</v>
      </c>
      <c r="E106" s="4">
        <f ca="1">OFFSET(InputPriceData!D$15,CalculationsAndCharts!$A106+$A$11,IF($C$7,8,0),1,1)</f>
        <v>23.82</v>
      </c>
      <c r="F106" s="4">
        <f ca="1">OFFSET(InputPriceData!E$15,CalculationsAndCharts!$A106+$A$11,IF($C$7,8,0),1,1)</f>
        <v>23.22</v>
      </c>
      <c r="G106" s="4">
        <f ca="1">OFFSET(InputPriceData!F$15,CalculationsAndCharts!$A106+$A$11,IF($C$7,8,0),1,1)</f>
        <v>23.48</v>
      </c>
      <c r="H106" s="128"/>
      <c r="I106" s="128"/>
      <c r="K106" s="124"/>
      <c r="L106" s="279"/>
      <c r="M106" s="281"/>
      <c r="N106" s="280"/>
      <c r="O106" s="4"/>
      <c r="P106" s="4"/>
      <c r="Q106" s="3"/>
      <c r="S106" s="309">
        <f t="shared" ca="1" si="40"/>
        <v>24.85</v>
      </c>
      <c r="T106" s="309">
        <f t="shared" ca="1" si="41"/>
        <v>23.48</v>
      </c>
      <c r="U106" s="310">
        <f t="shared" ca="1" si="32"/>
        <v>0</v>
      </c>
      <c r="V106" s="310" t="b">
        <f t="shared" ca="1" si="42"/>
        <v>1</v>
      </c>
      <c r="W106" s="3" t="b">
        <f t="shared" ca="1" si="43"/>
        <v>0</v>
      </c>
      <c r="X106" s="3" t="str">
        <f t="shared" ca="1" si="44"/>
        <v/>
      </c>
      <c r="Y106" s="3" t="str">
        <f t="shared" ca="1" si="33"/>
        <v/>
      </c>
      <c r="Z106" s="3" t="str">
        <f t="shared" ca="1" si="45"/>
        <v/>
      </c>
      <c r="AA106" s="3" t="str">
        <f t="shared" ca="1" si="46"/>
        <v/>
      </c>
      <c r="AB106" s="205">
        <f t="shared" ca="1" si="47"/>
        <v>11280</v>
      </c>
      <c r="AC106" s="205">
        <f t="shared" ca="1" si="48"/>
        <v>178</v>
      </c>
      <c r="AD106" s="205">
        <f t="shared" ca="1" si="34"/>
        <v>63.370786516853933</v>
      </c>
      <c r="AE106" s="205">
        <f t="shared" ca="1" si="35"/>
        <v>13.370786516853933</v>
      </c>
      <c r="AF106" s="205">
        <f t="shared" ca="1" si="49"/>
        <v>2.6741573033707868</v>
      </c>
      <c r="AG106" s="314">
        <v>23</v>
      </c>
      <c r="AH106" s="313">
        <f t="shared" si="50"/>
        <v>4.6000000000000005</v>
      </c>
      <c r="AI106" s="314">
        <f t="array" aca="1" ref="AI106" ca="1">SUM((OFFSET($W$33,0,0,$A$23,1)=TRUE)*(OFFSET($AA$33,0,0,$A$23,1)=(AG106+50)))</f>
        <v>1</v>
      </c>
      <c r="AJ106" s="37" t="e">
        <f t="shared" ca="1" si="36"/>
        <v>#N/A</v>
      </c>
      <c r="AK106" s="4"/>
      <c r="AL106" s="4"/>
      <c r="AM106" s="309">
        <f t="shared" ca="1" si="51"/>
        <v>24.85</v>
      </c>
      <c r="AN106" s="309">
        <f t="shared" ca="1" si="52"/>
        <v>23.48</v>
      </c>
      <c r="AO106" s="310">
        <f t="shared" ca="1" si="53"/>
        <v>0</v>
      </c>
      <c r="AP106" s="310" t="b">
        <f t="shared" ca="1" si="54"/>
        <v>0</v>
      </c>
      <c r="AQ106" s="309">
        <f t="shared" ca="1" si="55"/>
        <v>0.71279999999999999</v>
      </c>
      <c r="AR106" s="205">
        <f t="shared" ca="1" si="37"/>
        <v>23.0472</v>
      </c>
      <c r="AS106" s="45" t="b">
        <f t="shared" ca="1" si="38"/>
        <v>0</v>
      </c>
      <c r="AT106">
        <f t="shared" ca="1" si="39"/>
        <v>1</v>
      </c>
      <c r="AU106" t="b">
        <f t="shared" ca="1" si="56"/>
        <v>0</v>
      </c>
      <c r="AV106" t="b">
        <f t="shared" ca="1" si="57"/>
        <v>0</v>
      </c>
      <c r="AW106" s="266" t="b">
        <f t="shared" ca="1" si="58"/>
        <v>1</v>
      </c>
      <c r="AX106" s="266" t="b">
        <f t="shared" ca="1" si="59"/>
        <v>1</v>
      </c>
      <c r="AY106" s="266" t="b">
        <f t="shared" ca="1" si="60"/>
        <v>0</v>
      </c>
    </row>
    <row r="107" spans="1:51" s="37" customFormat="1" x14ac:dyDescent="0.25">
      <c r="A107" s="37">
        <v>75</v>
      </c>
      <c r="B107" s="163">
        <f ca="1">OFFSET(InputPriceData!B$15,CalculationsAndCharts!$A107+$A$11,0,1,1)</f>
        <v>41906</v>
      </c>
      <c r="C107" s="3">
        <f ca="1">OFFSET(InputPriceData!G$15,CalculationsAndCharts!$A107+$A$11,IF($C$7,8,0),1,1)</f>
        <v>286200</v>
      </c>
      <c r="D107" s="4">
        <f ca="1">OFFSET(InputPriceData!C$15,CalculationsAndCharts!$A107+$A$11,IF($C$7,8,0),1,1)</f>
        <v>23.93</v>
      </c>
      <c r="E107" s="4">
        <f ca="1">OFFSET(InputPriceData!D$15,CalculationsAndCharts!$A107+$A$11,IF($C$7,8,0),1,1)</f>
        <v>24.01</v>
      </c>
      <c r="F107" s="4">
        <f ca="1">OFFSET(InputPriceData!E$15,CalculationsAndCharts!$A107+$A$11,IF($C$7,8,0),1,1)</f>
        <v>23.73</v>
      </c>
      <c r="G107" s="4">
        <f ca="1">OFFSET(InputPriceData!F$15,CalculationsAndCharts!$A107+$A$11,IF($C$7,8,0),1,1)</f>
        <v>23.79</v>
      </c>
      <c r="H107" s="128"/>
      <c r="I107" s="128"/>
      <c r="K107" s="124"/>
      <c r="L107" s="279"/>
      <c r="M107" s="281"/>
      <c r="N107" s="280"/>
      <c r="O107" s="4"/>
      <c r="P107" s="4"/>
      <c r="Q107" s="3"/>
      <c r="S107" s="309">
        <f t="shared" ca="1" si="40"/>
        <v>24.85</v>
      </c>
      <c r="T107" s="309">
        <f t="shared" ca="1" si="41"/>
        <v>23.45</v>
      </c>
      <c r="U107" s="310">
        <f t="shared" ca="1" si="32"/>
        <v>0.24285714285714238</v>
      </c>
      <c r="V107" s="310" t="b">
        <f t="shared" ca="1" si="42"/>
        <v>0</v>
      </c>
      <c r="W107" s="3" t="b">
        <f t="shared" ca="1" si="43"/>
        <v>0</v>
      </c>
      <c r="X107" s="3" t="str">
        <f t="shared" ca="1" si="44"/>
        <v/>
      </c>
      <c r="Y107" s="3" t="str">
        <f t="shared" ca="1" si="33"/>
        <v/>
      </c>
      <c r="Z107" s="3" t="str">
        <f t="shared" ca="1" si="45"/>
        <v/>
      </c>
      <c r="AA107" s="3" t="str">
        <f t="shared" ca="1" si="46"/>
        <v/>
      </c>
      <c r="AB107" s="205">
        <f t="shared" ca="1" si="47"/>
        <v>11280</v>
      </c>
      <c r="AC107" s="205">
        <f t="shared" ca="1" si="48"/>
        <v>178</v>
      </c>
      <c r="AD107" s="205">
        <f t="shared" ca="1" si="34"/>
        <v>63.370786516853933</v>
      </c>
      <c r="AE107" s="205">
        <f t="shared" ca="1" si="35"/>
        <v>13.370786516853933</v>
      </c>
      <c r="AF107" s="205">
        <f t="shared" ca="1" si="49"/>
        <v>2.6741573033707868</v>
      </c>
      <c r="AG107" s="314">
        <v>24</v>
      </c>
      <c r="AH107" s="313">
        <f t="shared" si="50"/>
        <v>4.8000000000000007</v>
      </c>
      <c r="AI107" s="314">
        <f t="array" aca="1" ref="AI107" ca="1">SUM((OFFSET($W$33,0,0,$A$23,1)=TRUE)*(OFFSET($AA$33,0,0,$A$23,1)=(AG107+50)))</f>
        <v>1</v>
      </c>
      <c r="AJ107" s="37" t="e">
        <f t="shared" ca="1" si="36"/>
        <v>#N/A</v>
      </c>
      <c r="AK107" s="4"/>
      <c r="AL107" s="4"/>
      <c r="AM107" s="309">
        <f t="shared" ca="1" si="51"/>
        <v>24.85</v>
      </c>
      <c r="AN107" s="309">
        <f t="shared" ca="1" si="52"/>
        <v>23.79</v>
      </c>
      <c r="AO107" s="310">
        <f t="shared" ca="1" si="53"/>
        <v>0</v>
      </c>
      <c r="AP107" s="310" t="b">
        <f t="shared" ca="1" si="54"/>
        <v>1</v>
      </c>
      <c r="AQ107" s="309">
        <f t="shared" ca="1" si="55"/>
        <v>0</v>
      </c>
      <c r="AR107" s="205">
        <f t="shared" ca="1" si="37"/>
        <v>0</v>
      </c>
      <c r="AS107" s="45" t="b">
        <f t="shared" ca="1" si="38"/>
        <v>0</v>
      </c>
      <c r="AT107">
        <f t="shared" ca="1" si="39"/>
        <v>0</v>
      </c>
      <c r="AU107" t="b">
        <f t="shared" ca="1" si="56"/>
        <v>0</v>
      </c>
      <c r="AV107" t="b">
        <f t="shared" ca="1" si="57"/>
        <v>0</v>
      </c>
      <c r="AW107" s="266" t="b">
        <f t="shared" ca="1" si="58"/>
        <v>0</v>
      </c>
      <c r="AX107" s="266" t="b">
        <f t="shared" ca="1" si="59"/>
        <v>0</v>
      </c>
      <c r="AY107" s="266" t="b">
        <f t="shared" ca="1" si="60"/>
        <v>0</v>
      </c>
    </row>
    <row r="108" spans="1:51" x14ac:dyDescent="0.25">
      <c r="A108">
        <v>76</v>
      </c>
      <c r="B108" s="163">
        <f ca="1">OFFSET(InputPriceData!B$15,CalculationsAndCharts!$A108+$A$11,0,1,1)</f>
        <v>41905</v>
      </c>
      <c r="C108" s="3">
        <f ca="1">OFFSET(InputPriceData!G$15,CalculationsAndCharts!$A108+$A$11,IF($C$7,8,0),1,1)</f>
        <v>308100</v>
      </c>
      <c r="D108" s="4">
        <f ca="1">OFFSET(InputPriceData!C$15,CalculationsAndCharts!$A108+$A$11,IF($C$7,8,0),1,1)</f>
        <v>24.28</v>
      </c>
      <c r="E108" s="4">
        <f ca="1">OFFSET(InputPriceData!D$15,CalculationsAndCharts!$A108+$A$11,IF($C$7,8,0),1,1)</f>
        <v>24.42</v>
      </c>
      <c r="F108" s="4">
        <f ca="1">OFFSET(InputPriceData!E$15,CalculationsAndCharts!$A108+$A$11,IF($C$7,8,0),1,1)</f>
        <v>23.89</v>
      </c>
      <c r="G108" s="4">
        <f ca="1">OFFSET(InputPriceData!F$15,CalculationsAndCharts!$A108+$A$11,IF($C$7,8,0),1,1)</f>
        <v>23.94</v>
      </c>
      <c r="H108" s="128"/>
      <c r="I108" s="128"/>
      <c r="K108" s="124"/>
      <c r="L108" s="279"/>
      <c r="M108" s="281"/>
      <c r="N108" s="280"/>
      <c r="O108" s="4"/>
      <c r="P108" s="4"/>
      <c r="Q108" s="3"/>
      <c r="S108" s="309">
        <f t="shared" ca="1" si="40"/>
        <v>24.85</v>
      </c>
      <c r="T108" s="309">
        <f t="shared" ca="1" si="41"/>
        <v>23.27</v>
      </c>
      <c r="U108" s="310">
        <f t="shared" ca="1" si="32"/>
        <v>0.424050632911393</v>
      </c>
      <c r="V108" s="310" t="b">
        <f t="shared" ca="1" si="42"/>
        <v>0</v>
      </c>
      <c r="W108" s="3" t="b">
        <f t="shared" ca="1" si="43"/>
        <v>0</v>
      </c>
      <c r="X108" s="3" t="str">
        <f t="shared" ca="1" si="44"/>
        <v/>
      </c>
      <c r="Y108" s="3" t="str">
        <f t="shared" ca="1" si="33"/>
        <v/>
      </c>
      <c r="Z108" s="3" t="str">
        <f t="shared" ca="1" si="45"/>
        <v/>
      </c>
      <c r="AA108" s="3" t="str">
        <f t="shared" ca="1" si="46"/>
        <v/>
      </c>
      <c r="AB108" s="205">
        <f t="shared" ca="1" si="47"/>
        <v>11280</v>
      </c>
      <c r="AC108" s="205">
        <f t="shared" ca="1" si="48"/>
        <v>178</v>
      </c>
      <c r="AD108" s="205">
        <f t="shared" ca="1" si="34"/>
        <v>63.370786516853933</v>
      </c>
      <c r="AE108" s="205">
        <f t="shared" ca="1" si="35"/>
        <v>13.370786516853933</v>
      </c>
      <c r="AF108" s="205">
        <f t="shared" ca="1" si="49"/>
        <v>2.6741573033707868</v>
      </c>
      <c r="AG108" s="314">
        <v>25</v>
      </c>
      <c r="AH108" s="313">
        <f t="shared" si="50"/>
        <v>5</v>
      </c>
      <c r="AI108" s="314">
        <f t="array" aca="1" ref="AI108" ca="1">SUM((OFFSET($W$33,0,0,$A$23,1)=TRUE)*(OFFSET($AA$33,0,0,$A$23,1)=(AG108+50)))</f>
        <v>3</v>
      </c>
      <c r="AJ108" s="37" t="e">
        <f t="shared" ca="1" si="36"/>
        <v>#N/A</v>
      </c>
      <c r="AK108" s="4"/>
      <c r="AL108" s="4"/>
      <c r="AM108" s="309">
        <f t="shared" ca="1" si="51"/>
        <v>24.85</v>
      </c>
      <c r="AN108" s="309">
        <f t="shared" ca="1" si="52"/>
        <v>23.83</v>
      </c>
      <c r="AO108" s="310">
        <f t="shared" ca="1" si="53"/>
        <v>0.10784313725490456</v>
      </c>
      <c r="AP108" s="310" t="b">
        <f t="shared" ca="1" si="54"/>
        <v>0</v>
      </c>
      <c r="AQ108" s="309">
        <f t="shared" ca="1" si="55"/>
        <v>0</v>
      </c>
      <c r="AR108" s="205">
        <f t="shared" ca="1" si="37"/>
        <v>0</v>
      </c>
      <c r="AS108" s="45" t="b">
        <f t="shared" ca="1" si="38"/>
        <v>0</v>
      </c>
      <c r="AT108">
        <f t="shared" ca="1" si="39"/>
        <v>0</v>
      </c>
      <c r="AU108" t="b">
        <f t="shared" ca="1" si="56"/>
        <v>0</v>
      </c>
      <c r="AV108" t="b">
        <f t="shared" ca="1" si="57"/>
        <v>0</v>
      </c>
      <c r="AW108" s="266" t="b">
        <f t="shared" ca="1" si="58"/>
        <v>0</v>
      </c>
      <c r="AX108" s="266" t="b">
        <f t="shared" ca="1" si="59"/>
        <v>0</v>
      </c>
      <c r="AY108" s="266" t="b">
        <f t="shared" ca="1" si="60"/>
        <v>0</v>
      </c>
    </row>
    <row r="109" spans="1:51" x14ac:dyDescent="0.25">
      <c r="A109">
        <v>77</v>
      </c>
      <c r="B109" s="163">
        <f ca="1">OFFSET(InputPriceData!B$15,CalculationsAndCharts!$A109+$A$11,0,1,1)</f>
        <v>41904</v>
      </c>
      <c r="C109" s="3">
        <f ca="1">OFFSET(InputPriceData!G$15,CalculationsAndCharts!$A109+$A$11,IF($C$7,8,0),1,1)</f>
        <v>286700</v>
      </c>
      <c r="D109" s="4">
        <f ca="1">OFFSET(InputPriceData!C$15,CalculationsAndCharts!$A109+$A$11,IF($C$7,8,0),1,1)</f>
        <v>24.61</v>
      </c>
      <c r="E109" s="4">
        <f ca="1">OFFSET(InputPriceData!D$15,CalculationsAndCharts!$A109+$A$11,IF($C$7,8,0),1,1)</f>
        <v>24.61</v>
      </c>
      <c r="F109" s="4">
        <f ca="1">OFFSET(InputPriceData!E$15,CalculationsAndCharts!$A109+$A$11,IF($C$7,8,0),1,1)</f>
        <v>24.31</v>
      </c>
      <c r="G109" s="4">
        <f ca="1">OFFSET(InputPriceData!F$15,CalculationsAndCharts!$A109+$A$11,IF($C$7,8,0),1,1)</f>
        <v>24.42</v>
      </c>
      <c r="H109" s="128"/>
      <c r="I109" s="128"/>
      <c r="K109" s="124"/>
      <c r="L109" s="279"/>
      <c r="M109" s="281"/>
      <c r="N109" s="280"/>
      <c r="O109" s="4"/>
      <c r="P109" s="4"/>
      <c r="Q109" s="3"/>
      <c r="S109" s="309">
        <f t="shared" ca="1" si="40"/>
        <v>24.85</v>
      </c>
      <c r="T109" s="309">
        <f t="shared" ca="1" si="41"/>
        <v>23.27</v>
      </c>
      <c r="U109" s="310">
        <f t="shared" ca="1" si="32"/>
        <v>0.72784810126582333</v>
      </c>
      <c r="V109" s="310" t="b">
        <f t="shared" ca="1" si="42"/>
        <v>0</v>
      </c>
      <c r="W109" s="3" t="b">
        <f t="shared" ca="1" si="43"/>
        <v>0</v>
      </c>
      <c r="X109" s="3" t="str">
        <f t="shared" ca="1" si="44"/>
        <v/>
      </c>
      <c r="Y109" s="3" t="str">
        <f t="shared" ca="1" si="33"/>
        <v/>
      </c>
      <c r="Z109" s="3" t="str">
        <f t="shared" ca="1" si="45"/>
        <v/>
      </c>
      <c r="AA109" s="3" t="str">
        <f t="shared" ca="1" si="46"/>
        <v/>
      </c>
      <c r="AB109" s="205">
        <f t="shared" ca="1" si="47"/>
        <v>11280</v>
      </c>
      <c r="AC109" s="205">
        <f t="shared" ca="1" si="48"/>
        <v>178</v>
      </c>
      <c r="AD109" s="205">
        <f t="shared" ca="1" si="34"/>
        <v>63.370786516853933</v>
      </c>
      <c r="AE109" s="205">
        <f t="shared" ca="1" si="35"/>
        <v>13.370786516853933</v>
      </c>
      <c r="AF109" s="205">
        <f t="shared" ca="1" si="49"/>
        <v>2.6741573033707868</v>
      </c>
      <c r="AG109" s="314">
        <v>26</v>
      </c>
      <c r="AH109" s="313">
        <f t="shared" si="50"/>
        <v>5.2</v>
      </c>
      <c r="AI109" s="314">
        <f t="array" aca="1" ref="AI109" ca="1">SUM((OFFSET($W$33,0,0,$A$23,1)=TRUE)*(OFFSET($AA$33,0,0,$A$23,1)=(AG109+50)))</f>
        <v>1</v>
      </c>
      <c r="AJ109" s="37" t="e">
        <f t="shared" ca="1" si="36"/>
        <v>#N/A</v>
      </c>
      <c r="AK109" s="4"/>
      <c r="AL109" s="4"/>
      <c r="AM109" s="309">
        <f t="shared" ca="1" si="51"/>
        <v>24.85</v>
      </c>
      <c r="AN109" s="309">
        <f t="shared" ca="1" si="52"/>
        <v>23.45</v>
      </c>
      <c r="AO109" s="310">
        <f t="shared" ca="1" si="53"/>
        <v>0.6928571428571435</v>
      </c>
      <c r="AP109" s="310" t="b">
        <f t="shared" ca="1" si="54"/>
        <v>0</v>
      </c>
      <c r="AQ109" s="309">
        <f t="shared" ca="1" si="55"/>
        <v>0</v>
      </c>
      <c r="AR109" s="205">
        <f t="shared" ca="1" si="37"/>
        <v>0</v>
      </c>
      <c r="AS109" s="45" t="b">
        <f t="shared" ca="1" si="38"/>
        <v>0</v>
      </c>
      <c r="AT109">
        <f t="shared" ca="1" si="39"/>
        <v>0</v>
      </c>
      <c r="AU109" t="b">
        <f t="shared" ca="1" si="56"/>
        <v>0</v>
      </c>
      <c r="AV109" t="b">
        <f t="shared" ca="1" si="57"/>
        <v>0</v>
      </c>
      <c r="AW109" s="266" t="b">
        <f t="shared" ca="1" si="58"/>
        <v>0</v>
      </c>
      <c r="AX109" s="266" t="b">
        <f t="shared" ca="1" si="59"/>
        <v>0</v>
      </c>
      <c r="AY109" s="266" t="b">
        <f t="shared" ca="1" si="60"/>
        <v>0</v>
      </c>
    </row>
    <row r="110" spans="1:51" x14ac:dyDescent="0.25">
      <c r="A110">
        <v>78</v>
      </c>
      <c r="B110" s="163">
        <f ca="1">OFFSET(InputPriceData!B$15,CalculationsAndCharts!$A110+$A$11,0,1,1)</f>
        <v>41901</v>
      </c>
      <c r="C110" s="3">
        <f ca="1">OFFSET(InputPriceData!G$15,CalculationsAndCharts!$A110+$A$11,IF($C$7,8,0),1,1)</f>
        <v>1509100</v>
      </c>
      <c r="D110" s="4">
        <f ca="1">OFFSET(InputPriceData!C$15,CalculationsAndCharts!$A110+$A$11,IF($C$7,8,0),1,1)</f>
        <v>25</v>
      </c>
      <c r="E110" s="4">
        <f ca="1">OFFSET(InputPriceData!D$15,CalculationsAndCharts!$A110+$A$11,IF($C$7,8,0),1,1)</f>
        <v>25.07</v>
      </c>
      <c r="F110" s="4">
        <f ca="1">OFFSET(InputPriceData!E$15,CalculationsAndCharts!$A110+$A$11,IF($C$7,8,0),1,1)</f>
        <v>24.43</v>
      </c>
      <c r="G110" s="4">
        <f ca="1">OFFSET(InputPriceData!F$15,CalculationsAndCharts!$A110+$A$11,IF($C$7,8,0),1,1)</f>
        <v>24.7</v>
      </c>
      <c r="H110" s="128"/>
      <c r="I110" s="128"/>
      <c r="K110" s="124"/>
      <c r="L110" s="279"/>
      <c r="M110" s="281"/>
      <c r="N110" s="280"/>
      <c r="O110" s="4"/>
      <c r="P110" s="4"/>
      <c r="Q110" s="3"/>
      <c r="S110" s="309">
        <f t="shared" ca="1" si="40"/>
        <v>24.85</v>
      </c>
      <c r="T110" s="309">
        <f t="shared" ca="1" si="41"/>
        <v>23.27</v>
      </c>
      <c r="U110" s="310">
        <f t="shared" ca="1" si="32"/>
        <v>0.90506329113923922</v>
      </c>
      <c r="V110" s="310" t="b">
        <f t="shared" ca="1" si="42"/>
        <v>0</v>
      </c>
      <c r="W110" s="3" t="b">
        <f t="shared" ca="1" si="43"/>
        <v>0</v>
      </c>
      <c r="X110" s="3" t="str">
        <f t="shared" ca="1" si="44"/>
        <v/>
      </c>
      <c r="Y110" s="3" t="str">
        <f t="shared" ca="1" si="33"/>
        <v/>
      </c>
      <c r="Z110" s="3" t="str">
        <f t="shared" ca="1" si="45"/>
        <v/>
      </c>
      <c r="AA110" s="3" t="str">
        <f t="shared" ca="1" si="46"/>
        <v/>
      </c>
      <c r="AB110" s="205">
        <f t="shared" ca="1" si="47"/>
        <v>11280</v>
      </c>
      <c r="AC110" s="205">
        <f t="shared" ca="1" si="48"/>
        <v>178</v>
      </c>
      <c r="AD110" s="205">
        <f t="shared" ca="1" si="34"/>
        <v>63.370786516853933</v>
      </c>
      <c r="AE110" s="205">
        <f t="shared" ca="1" si="35"/>
        <v>13.370786516853933</v>
      </c>
      <c r="AF110" s="205">
        <f t="shared" ca="1" si="49"/>
        <v>2.6741573033707868</v>
      </c>
      <c r="AG110" s="314">
        <v>27</v>
      </c>
      <c r="AH110" s="313">
        <f t="shared" si="50"/>
        <v>5.4</v>
      </c>
      <c r="AI110" s="314">
        <f t="array" aca="1" ref="AI110" ca="1">SUM((OFFSET($W$33,0,0,$A$23,1)=TRUE)*(OFFSET($AA$33,0,0,$A$23,1)=(AG110+50)))</f>
        <v>1</v>
      </c>
      <c r="AJ110" s="37" t="e">
        <f t="shared" ca="1" si="36"/>
        <v>#N/A</v>
      </c>
      <c r="AK110" s="4"/>
      <c r="AL110" s="4"/>
      <c r="AM110" s="309">
        <f t="shared" ca="1" si="51"/>
        <v>24.85</v>
      </c>
      <c r="AN110" s="309">
        <f t="shared" ca="1" si="52"/>
        <v>23.27</v>
      </c>
      <c r="AO110" s="310">
        <f t="shared" ca="1" si="53"/>
        <v>0.90506329113923922</v>
      </c>
      <c r="AP110" s="310" t="b">
        <f t="shared" ca="1" si="54"/>
        <v>0</v>
      </c>
      <c r="AQ110" s="309">
        <f t="shared" ca="1" si="55"/>
        <v>0</v>
      </c>
      <c r="AR110" s="205">
        <f t="shared" ca="1" si="37"/>
        <v>0</v>
      </c>
      <c r="AS110" s="45" t="b">
        <f t="shared" ca="1" si="38"/>
        <v>0</v>
      </c>
      <c r="AT110">
        <f t="shared" ca="1" si="39"/>
        <v>0</v>
      </c>
      <c r="AU110" t="b">
        <f t="shared" ca="1" si="56"/>
        <v>0</v>
      </c>
      <c r="AV110" t="b">
        <f t="shared" ca="1" si="57"/>
        <v>0</v>
      </c>
      <c r="AW110" s="266" t="b">
        <f t="shared" ca="1" si="58"/>
        <v>0</v>
      </c>
      <c r="AX110" s="266" t="b">
        <f t="shared" ca="1" si="59"/>
        <v>0</v>
      </c>
      <c r="AY110" s="266" t="b">
        <f t="shared" ca="1" si="60"/>
        <v>0</v>
      </c>
    </row>
    <row r="111" spans="1:51" x14ac:dyDescent="0.25">
      <c r="A111">
        <v>79</v>
      </c>
      <c r="B111" s="163">
        <f ca="1">OFFSET(InputPriceData!B$15,CalculationsAndCharts!$A111+$A$11,0,1,1)</f>
        <v>41900</v>
      </c>
      <c r="C111" s="3">
        <f ca="1">OFFSET(InputPriceData!G$15,CalculationsAndCharts!$A111+$A$11,IF($C$7,8,0),1,1)</f>
        <v>214000</v>
      </c>
      <c r="D111" s="4">
        <f ca="1">OFFSET(InputPriceData!C$15,CalculationsAndCharts!$A111+$A$11,IF($C$7,8,0),1,1)</f>
        <v>24.43</v>
      </c>
      <c r="E111" s="4">
        <f ca="1">OFFSET(InputPriceData!D$15,CalculationsAndCharts!$A111+$A$11,IF($C$7,8,0),1,1)</f>
        <v>24.91</v>
      </c>
      <c r="F111" s="4">
        <f ca="1">OFFSET(InputPriceData!E$15,CalculationsAndCharts!$A111+$A$11,IF($C$7,8,0),1,1)</f>
        <v>24.43</v>
      </c>
      <c r="G111" s="4">
        <f ca="1">OFFSET(InputPriceData!F$15,CalculationsAndCharts!$A111+$A$11,IF($C$7,8,0),1,1)</f>
        <v>24.85</v>
      </c>
      <c r="H111" s="128"/>
      <c r="I111" s="128"/>
      <c r="K111" s="124"/>
      <c r="L111" s="279"/>
      <c r="M111" s="281"/>
      <c r="N111" s="280"/>
      <c r="O111" s="4"/>
      <c r="P111" s="4"/>
      <c r="Q111" s="3"/>
      <c r="S111" s="309">
        <f t="shared" ca="1" si="40"/>
        <v>24.85</v>
      </c>
      <c r="T111" s="309">
        <f t="shared" ca="1" si="41"/>
        <v>23.27</v>
      </c>
      <c r="U111" s="310">
        <f t="shared" ca="1" si="32"/>
        <v>1</v>
      </c>
      <c r="V111" s="310" t="b">
        <f t="shared" ca="1" si="42"/>
        <v>0</v>
      </c>
      <c r="W111" s="3" t="b">
        <f t="shared" ca="1" si="43"/>
        <v>0</v>
      </c>
      <c r="X111" s="3" t="str">
        <f t="shared" ca="1" si="44"/>
        <v/>
      </c>
      <c r="Y111" s="3" t="str">
        <f t="shared" ca="1" si="33"/>
        <v/>
      </c>
      <c r="Z111" s="3" t="str">
        <f t="shared" ca="1" si="45"/>
        <v/>
      </c>
      <c r="AA111" s="3" t="str">
        <f t="shared" ca="1" si="46"/>
        <v/>
      </c>
      <c r="AB111" s="205">
        <f t="shared" ca="1" si="47"/>
        <v>11280</v>
      </c>
      <c r="AC111" s="205">
        <f t="shared" ca="1" si="48"/>
        <v>178</v>
      </c>
      <c r="AD111" s="205">
        <f t="shared" ca="1" si="34"/>
        <v>63.370786516853933</v>
      </c>
      <c r="AE111" s="205">
        <f t="shared" ca="1" si="35"/>
        <v>13.370786516853933</v>
      </c>
      <c r="AF111" s="205">
        <f t="shared" ca="1" si="49"/>
        <v>2.6741573033707868</v>
      </c>
      <c r="AG111" s="314">
        <v>28</v>
      </c>
      <c r="AH111" s="313">
        <f t="shared" si="50"/>
        <v>5.6000000000000005</v>
      </c>
      <c r="AI111" s="314">
        <f t="array" aca="1" ref="AI111" ca="1">SUM((OFFSET($W$33,0,0,$A$23,1)=TRUE)*(OFFSET($AA$33,0,0,$A$23,1)=(AG111+50)))</f>
        <v>1</v>
      </c>
      <c r="AJ111" s="37" t="e">
        <f t="shared" ca="1" si="36"/>
        <v>#N/A</v>
      </c>
      <c r="AK111" s="4"/>
      <c r="AL111" s="4"/>
      <c r="AM111" s="309">
        <f t="shared" ca="1" si="51"/>
        <v>24.85</v>
      </c>
      <c r="AN111" s="309">
        <f t="shared" ca="1" si="52"/>
        <v>23.27</v>
      </c>
      <c r="AO111" s="310">
        <f t="shared" ca="1" si="53"/>
        <v>1</v>
      </c>
      <c r="AP111" s="310" t="b">
        <f t="shared" ca="1" si="54"/>
        <v>0</v>
      </c>
      <c r="AQ111" s="309">
        <f t="shared" ca="1" si="55"/>
        <v>0</v>
      </c>
      <c r="AR111" s="205">
        <f t="shared" ca="1" si="37"/>
        <v>0</v>
      </c>
      <c r="AS111" s="45" t="b">
        <f t="shared" ca="1" si="38"/>
        <v>0</v>
      </c>
      <c r="AT111">
        <f t="shared" ca="1" si="39"/>
        <v>0</v>
      </c>
      <c r="AU111" t="b">
        <f t="shared" ca="1" si="56"/>
        <v>0</v>
      </c>
      <c r="AV111" t="b">
        <f t="shared" ca="1" si="57"/>
        <v>0</v>
      </c>
      <c r="AW111" s="266" t="b">
        <f t="shared" ca="1" si="58"/>
        <v>0</v>
      </c>
      <c r="AX111" s="266" t="b">
        <f t="shared" ca="1" si="59"/>
        <v>0</v>
      </c>
      <c r="AY111" s="266" t="b">
        <f t="shared" ca="1" si="60"/>
        <v>0</v>
      </c>
    </row>
    <row r="112" spans="1:51" x14ac:dyDescent="0.25">
      <c r="A112">
        <v>80</v>
      </c>
      <c r="B112" s="163">
        <f ca="1">OFFSET(InputPriceData!B$15,CalculationsAndCharts!$A112+$A$11,0,1,1)</f>
        <v>41899</v>
      </c>
      <c r="C112" s="3">
        <f ca="1">OFFSET(InputPriceData!G$15,CalculationsAndCharts!$A112+$A$11,IF($C$7,8,0),1,1)</f>
        <v>313200</v>
      </c>
      <c r="D112" s="4">
        <f ca="1">OFFSET(InputPriceData!C$15,CalculationsAndCharts!$A112+$A$11,IF($C$7,8,0),1,1)</f>
        <v>24.38</v>
      </c>
      <c r="E112" s="4">
        <f ca="1">OFFSET(InputPriceData!D$15,CalculationsAndCharts!$A112+$A$11,IF($C$7,8,0),1,1)</f>
        <v>24.6</v>
      </c>
      <c r="F112" s="4">
        <f ca="1">OFFSET(InputPriceData!E$15,CalculationsAndCharts!$A112+$A$11,IF($C$7,8,0),1,1)</f>
        <v>24.18</v>
      </c>
      <c r="G112" s="4">
        <f ca="1">OFFSET(InputPriceData!F$15,CalculationsAndCharts!$A112+$A$11,IF($C$7,8,0),1,1)</f>
        <v>24.36</v>
      </c>
      <c r="H112" s="128"/>
      <c r="I112" s="128"/>
      <c r="K112" s="124"/>
      <c r="L112" s="279"/>
      <c r="M112" s="281"/>
      <c r="N112" s="280"/>
      <c r="O112" s="4"/>
      <c r="P112" s="4"/>
      <c r="Q112" s="3"/>
      <c r="S112" s="309">
        <f t="shared" ca="1" si="40"/>
        <v>24.57</v>
      </c>
      <c r="T112" s="309">
        <f t="shared" ca="1" si="41"/>
        <v>23.27</v>
      </c>
      <c r="U112" s="310">
        <f t="shared" ca="1" si="32"/>
        <v>0.83846153846153793</v>
      </c>
      <c r="V112" s="310" t="b">
        <f t="shared" ca="1" si="42"/>
        <v>0</v>
      </c>
      <c r="W112" s="3" t="b">
        <f t="shared" ca="1" si="43"/>
        <v>0</v>
      </c>
      <c r="X112" s="3" t="str">
        <f t="shared" ca="1" si="44"/>
        <v/>
      </c>
      <c r="Y112" s="3" t="str">
        <f t="shared" ca="1" si="33"/>
        <v/>
      </c>
      <c r="Z112" s="3" t="str">
        <f t="shared" ca="1" si="45"/>
        <v/>
      </c>
      <c r="AA112" s="3" t="str">
        <f t="shared" ca="1" si="46"/>
        <v/>
      </c>
      <c r="AB112" s="205">
        <f t="shared" ca="1" si="47"/>
        <v>11280</v>
      </c>
      <c r="AC112" s="205">
        <f t="shared" ca="1" si="48"/>
        <v>178</v>
      </c>
      <c r="AD112" s="205">
        <f t="shared" ca="1" si="34"/>
        <v>63.370786516853933</v>
      </c>
      <c r="AE112" s="205">
        <f t="shared" ca="1" si="35"/>
        <v>13.370786516853933</v>
      </c>
      <c r="AF112" s="205">
        <f t="shared" ca="1" si="49"/>
        <v>2.6741573033707868</v>
      </c>
      <c r="AG112" s="314">
        <v>29</v>
      </c>
      <c r="AH112" s="313">
        <f t="shared" si="50"/>
        <v>5.8000000000000007</v>
      </c>
      <c r="AI112" s="314">
        <f t="array" aca="1" ref="AI112" ca="1">SUM((OFFSET($W$33,0,0,$A$23,1)=TRUE)*(OFFSET($AA$33,0,0,$A$23,1)=(AG112+50)))</f>
        <v>1</v>
      </c>
      <c r="AJ112" s="37" t="e">
        <f t="shared" ca="1" si="36"/>
        <v>#N/A</v>
      </c>
      <c r="AK112" s="4"/>
      <c r="AL112" s="4"/>
      <c r="AM112" s="309">
        <f t="shared" ca="1" si="51"/>
        <v>24.57</v>
      </c>
      <c r="AN112" s="309">
        <f t="shared" ca="1" si="52"/>
        <v>23.27</v>
      </c>
      <c r="AO112" s="310">
        <f t="shared" ca="1" si="53"/>
        <v>0.83846153846153793</v>
      </c>
      <c r="AP112" s="310" t="b">
        <f t="shared" ca="1" si="54"/>
        <v>0</v>
      </c>
      <c r="AQ112" s="309">
        <f t="shared" ca="1" si="55"/>
        <v>0</v>
      </c>
      <c r="AR112" s="205">
        <f t="shared" ca="1" si="37"/>
        <v>0</v>
      </c>
      <c r="AS112" s="45" t="b">
        <f t="shared" ca="1" si="38"/>
        <v>0</v>
      </c>
      <c r="AT112">
        <f t="shared" ca="1" si="39"/>
        <v>0</v>
      </c>
      <c r="AU112" t="b">
        <f t="shared" ca="1" si="56"/>
        <v>0</v>
      </c>
      <c r="AV112" t="b">
        <f t="shared" ca="1" si="57"/>
        <v>0</v>
      </c>
      <c r="AW112" s="266" t="b">
        <f t="shared" ca="1" si="58"/>
        <v>0</v>
      </c>
      <c r="AX112" s="266" t="b">
        <f t="shared" ca="1" si="59"/>
        <v>0</v>
      </c>
      <c r="AY112" s="266" t="b">
        <f t="shared" ca="1" si="60"/>
        <v>0</v>
      </c>
    </row>
    <row r="113" spans="1:51" x14ac:dyDescent="0.25">
      <c r="A113">
        <v>81</v>
      </c>
      <c r="B113" s="163">
        <f ca="1">OFFSET(InputPriceData!B$15,CalculationsAndCharts!$A113+$A$11,0,1,1)</f>
        <v>41898</v>
      </c>
      <c r="C113" s="3">
        <f ca="1">OFFSET(InputPriceData!G$15,CalculationsAndCharts!$A113+$A$11,IF($C$7,8,0),1,1)</f>
        <v>437300</v>
      </c>
      <c r="D113" s="4">
        <f ca="1">OFFSET(InputPriceData!C$15,CalculationsAndCharts!$A113+$A$11,IF($C$7,8,0),1,1)</f>
        <v>24.06</v>
      </c>
      <c r="E113" s="4">
        <f ca="1">OFFSET(InputPriceData!D$15,CalculationsAndCharts!$A113+$A$11,IF($C$7,8,0),1,1)</f>
        <v>24.25</v>
      </c>
      <c r="F113" s="4">
        <f ca="1">OFFSET(InputPriceData!E$15,CalculationsAndCharts!$A113+$A$11,IF($C$7,8,0),1,1)</f>
        <v>23.93</v>
      </c>
      <c r="G113" s="4">
        <f ca="1">OFFSET(InputPriceData!F$15,CalculationsAndCharts!$A113+$A$11,IF($C$7,8,0),1,1)</f>
        <v>24.23</v>
      </c>
      <c r="H113" s="128"/>
      <c r="I113" s="128"/>
      <c r="K113" s="124"/>
      <c r="L113" s="279"/>
      <c r="M113" s="281"/>
      <c r="N113" s="280"/>
      <c r="O113" s="4"/>
      <c r="P113" s="4"/>
      <c r="Q113" s="3"/>
      <c r="S113" s="309">
        <f t="shared" ca="1" si="40"/>
        <v>24.57</v>
      </c>
      <c r="T113" s="309">
        <f t="shared" ca="1" si="41"/>
        <v>23.27</v>
      </c>
      <c r="U113" s="310">
        <f t="shared" ca="1" si="32"/>
        <v>0.73846153846153872</v>
      </c>
      <c r="V113" s="310" t="b">
        <f t="shared" ca="1" si="42"/>
        <v>0</v>
      </c>
      <c r="W113" s="3" t="b">
        <f t="shared" ca="1" si="43"/>
        <v>0</v>
      </c>
      <c r="X113" s="3" t="str">
        <f t="shared" ca="1" si="44"/>
        <v/>
      </c>
      <c r="Y113" s="3" t="str">
        <f t="shared" ca="1" si="33"/>
        <v/>
      </c>
      <c r="Z113" s="3" t="str">
        <f t="shared" ca="1" si="45"/>
        <v/>
      </c>
      <c r="AA113" s="3" t="str">
        <f t="shared" ca="1" si="46"/>
        <v/>
      </c>
      <c r="AB113" s="205">
        <f t="shared" ca="1" si="47"/>
        <v>11280</v>
      </c>
      <c r="AC113" s="205">
        <f t="shared" ca="1" si="48"/>
        <v>178</v>
      </c>
      <c r="AD113" s="205">
        <f t="shared" ca="1" si="34"/>
        <v>63.370786516853933</v>
      </c>
      <c r="AE113" s="205">
        <f t="shared" ca="1" si="35"/>
        <v>13.370786516853933</v>
      </c>
      <c r="AF113" s="205">
        <f t="shared" ca="1" si="49"/>
        <v>2.6741573033707868</v>
      </c>
      <c r="AG113" s="314">
        <v>30</v>
      </c>
      <c r="AH113" s="313">
        <f t="shared" si="50"/>
        <v>6</v>
      </c>
      <c r="AI113" s="314">
        <f t="array" aca="1" ref="AI113" ca="1">SUM((OFFSET($W$33,0,0,$A$23,1)=TRUE)*(OFFSET($AA$33,0,0,$A$23,1)=(AG113+50)))</f>
        <v>5</v>
      </c>
      <c r="AJ113" s="37" t="e">
        <f t="shared" ca="1" si="36"/>
        <v>#N/A</v>
      </c>
      <c r="AK113" s="4"/>
      <c r="AL113" s="4"/>
      <c r="AM113" s="309">
        <f t="shared" ca="1" si="51"/>
        <v>24.57</v>
      </c>
      <c r="AN113" s="309">
        <f t="shared" ca="1" si="52"/>
        <v>23.27</v>
      </c>
      <c r="AO113" s="310">
        <f t="shared" ca="1" si="53"/>
        <v>0.73846153846153872</v>
      </c>
      <c r="AP113" s="310" t="b">
        <f t="shared" ca="1" si="54"/>
        <v>0</v>
      </c>
      <c r="AQ113" s="309">
        <f t="shared" ca="1" si="55"/>
        <v>0</v>
      </c>
      <c r="AR113" s="205">
        <f t="shared" ca="1" si="37"/>
        <v>0</v>
      </c>
      <c r="AS113" s="45" t="b">
        <f t="shared" ca="1" si="38"/>
        <v>0</v>
      </c>
      <c r="AT113">
        <f t="shared" ca="1" si="39"/>
        <v>0</v>
      </c>
      <c r="AU113" t="b">
        <f t="shared" ca="1" si="56"/>
        <v>0</v>
      </c>
      <c r="AV113" t="b">
        <f t="shared" ca="1" si="57"/>
        <v>0</v>
      </c>
      <c r="AW113" s="266" t="b">
        <f t="shared" ca="1" si="58"/>
        <v>0</v>
      </c>
      <c r="AX113" s="266" t="b">
        <f t="shared" ca="1" si="59"/>
        <v>0</v>
      </c>
      <c r="AY113" s="266" t="b">
        <f t="shared" ca="1" si="60"/>
        <v>0</v>
      </c>
    </row>
    <row r="114" spans="1:51" x14ac:dyDescent="0.25">
      <c r="A114">
        <v>82</v>
      </c>
      <c r="B114" s="163">
        <f ca="1">OFFSET(InputPriceData!B$15,CalculationsAndCharts!$A114+$A$11,0,1,1)</f>
        <v>41897</v>
      </c>
      <c r="C114" s="3">
        <f ca="1">OFFSET(InputPriceData!G$15,CalculationsAndCharts!$A114+$A$11,IF($C$7,8,0),1,1)</f>
        <v>540700</v>
      </c>
      <c r="D114" s="4">
        <f ca="1">OFFSET(InputPriceData!C$15,CalculationsAndCharts!$A114+$A$11,IF($C$7,8,0),1,1)</f>
        <v>24.53</v>
      </c>
      <c r="E114" s="4">
        <f ca="1">OFFSET(InputPriceData!D$15,CalculationsAndCharts!$A114+$A$11,IF($C$7,8,0),1,1)</f>
        <v>24.53</v>
      </c>
      <c r="F114" s="4">
        <f ca="1">OFFSET(InputPriceData!E$15,CalculationsAndCharts!$A114+$A$11,IF($C$7,8,0),1,1)</f>
        <v>24.09</v>
      </c>
      <c r="G114" s="4">
        <f ca="1">OFFSET(InputPriceData!F$15,CalculationsAndCharts!$A114+$A$11,IF($C$7,8,0),1,1)</f>
        <v>24.1</v>
      </c>
      <c r="H114" s="128"/>
      <c r="I114" s="128"/>
      <c r="K114" s="124"/>
      <c r="L114" s="279"/>
      <c r="M114" s="281"/>
      <c r="N114" s="280"/>
      <c r="O114" s="4"/>
      <c r="P114" s="4"/>
      <c r="Q114" s="3"/>
      <c r="S114" s="309">
        <f t="shared" ca="1" si="40"/>
        <v>24.57</v>
      </c>
      <c r="T114" s="309">
        <f t="shared" ca="1" si="41"/>
        <v>23.27</v>
      </c>
      <c r="U114" s="310">
        <f t="shared" ca="1" si="32"/>
        <v>0.63846153846153952</v>
      </c>
      <c r="V114" s="310" t="b">
        <f t="shared" ca="1" si="42"/>
        <v>0</v>
      </c>
      <c r="W114" s="3" t="b">
        <f t="shared" ca="1" si="43"/>
        <v>0</v>
      </c>
      <c r="X114" s="3" t="str">
        <f t="shared" ca="1" si="44"/>
        <v/>
      </c>
      <c r="Y114" s="3" t="str">
        <f t="shared" ca="1" si="33"/>
        <v/>
      </c>
      <c r="Z114" s="3" t="str">
        <f t="shared" ca="1" si="45"/>
        <v/>
      </c>
      <c r="AA114" s="3" t="str">
        <f t="shared" ca="1" si="46"/>
        <v/>
      </c>
      <c r="AB114" s="205">
        <f t="shared" ca="1" si="47"/>
        <v>11280</v>
      </c>
      <c r="AC114" s="205">
        <f t="shared" ca="1" si="48"/>
        <v>178</v>
      </c>
      <c r="AD114" s="205">
        <f t="shared" ca="1" si="34"/>
        <v>63.370786516853933</v>
      </c>
      <c r="AE114" s="205">
        <f t="shared" ca="1" si="35"/>
        <v>13.370786516853933</v>
      </c>
      <c r="AF114" s="205">
        <f t="shared" ca="1" si="49"/>
        <v>2.6741573033707868</v>
      </c>
      <c r="AG114" s="314">
        <v>31</v>
      </c>
      <c r="AH114" s="313">
        <f t="shared" si="50"/>
        <v>6.2</v>
      </c>
      <c r="AI114" s="314">
        <f t="array" aca="1" ref="AI114" ca="1">SUM((OFFSET($W$33,0,0,$A$23,1)=TRUE)*(OFFSET($AA$33,0,0,$A$23,1)=(AG114+50)))</f>
        <v>1</v>
      </c>
      <c r="AJ114" s="37" t="e">
        <f t="shared" ca="1" si="36"/>
        <v>#N/A</v>
      </c>
      <c r="AK114" s="4"/>
      <c r="AL114" s="4"/>
      <c r="AM114" s="309">
        <f t="shared" ca="1" si="51"/>
        <v>24.57</v>
      </c>
      <c r="AN114" s="309">
        <f t="shared" ca="1" si="52"/>
        <v>23.27</v>
      </c>
      <c r="AO114" s="310">
        <f t="shared" ca="1" si="53"/>
        <v>0.63846153846153952</v>
      </c>
      <c r="AP114" s="310" t="b">
        <f t="shared" ca="1" si="54"/>
        <v>0</v>
      </c>
      <c r="AQ114" s="309">
        <f t="shared" ca="1" si="55"/>
        <v>0</v>
      </c>
      <c r="AR114" s="205">
        <f t="shared" ca="1" si="37"/>
        <v>0</v>
      </c>
      <c r="AS114" s="45" t="b">
        <f t="shared" ca="1" si="38"/>
        <v>0</v>
      </c>
      <c r="AT114">
        <f t="shared" ca="1" si="39"/>
        <v>0</v>
      </c>
      <c r="AU114" t="b">
        <f t="shared" ca="1" si="56"/>
        <v>0</v>
      </c>
      <c r="AV114" t="b">
        <f t="shared" ca="1" si="57"/>
        <v>0</v>
      </c>
      <c r="AW114" s="266" t="b">
        <f t="shared" ca="1" si="58"/>
        <v>0</v>
      </c>
      <c r="AX114" s="266" t="b">
        <f t="shared" ca="1" si="59"/>
        <v>0</v>
      </c>
      <c r="AY114" s="266" t="b">
        <f t="shared" ca="1" si="60"/>
        <v>0</v>
      </c>
    </row>
    <row r="115" spans="1:51" x14ac:dyDescent="0.25">
      <c r="A115">
        <v>83</v>
      </c>
      <c r="B115" s="163">
        <f ca="1">OFFSET(InputPriceData!B$15,CalculationsAndCharts!$A115+$A$11,0,1,1)</f>
        <v>41894</v>
      </c>
      <c r="C115" s="3">
        <f ca="1">OFFSET(InputPriceData!G$15,CalculationsAndCharts!$A115+$A$11,IF($C$7,8,0),1,1)</f>
        <v>468000</v>
      </c>
      <c r="D115" s="4">
        <f ca="1">OFFSET(InputPriceData!C$15,CalculationsAndCharts!$A115+$A$11,IF($C$7,8,0),1,1)</f>
        <v>24.15</v>
      </c>
      <c r="E115" s="4">
        <f ca="1">OFFSET(InputPriceData!D$15,CalculationsAndCharts!$A115+$A$11,IF($C$7,8,0),1,1)</f>
        <v>24.64</v>
      </c>
      <c r="F115" s="4">
        <f ca="1">OFFSET(InputPriceData!E$15,CalculationsAndCharts!$A115+$A$11,IF($C$7,8,0),1,1)</f>
        <v>24.08</v>
      </c>
      <c r="G115" s="4">
        <f ca="1">OFFSET(InputPriceData!F$15,CalculationsAndCharts!$A115+$A$11,IF($C$7,8,0),1,1)</f>
        <v>24.57</v>
      </c>
      <c r="H115" s="128"/>
      <c r="I115" s="128"/>
      <c r="K115" s="124"/>
      <c r="L115" s="279"/>
      <c r="M115" s="281"/>
      <c r="N115" s="280"/>
      <c r="O115" s="4"/>
      <c r="P115" s="4"/>
      <c r="Q115" s="3"/>
      <c r="S115" s="309">
        <f t="shared" ca="1" si="40"/>
        <v>24.57</v>
      </c>
      <c r="T115" s="309">
        <f t="shared" ca="1" si="41"/>
        <v>23.27</v>
      </c>
      <c r="U115" s="310">
        <f t="shared" ca="1" si="32"/>
        <v>1</v>
      </c>
      <c r="V115" s="310" t="b">
        <f t="shared" ca="1" si="42"/>
        <v>0</v>
      </c>
      <c r="W115" s="3" t="b">
        <f t="shared" ca="1" si="43"/>
        <v>0</v>
      </c>
      <c r="X115" s="3" t="str">
        <f t="shared" ca="1" si="44"/>
        <v/>
      </c>
      <c r="Y115" s="3" t="str">
        <f t="shared" ca="1" si="33"/>
        <v/>
      </c>
      <c r="Z115" s="3" t="str">
        <f t="shared" ca="1" si="45"/>
        <v/>
      </c>
      <c r="AA115" s="3" t="str">
        <f t="shared" ca="1" si="46"/>
        <v/>
      </c>
      <c r="AB115" s="205">
        <f t="shared" ca="1" si="47"/>
        <v>11280</v>
      </c>
      <c r="AC115" s="205">
        <f t="shared" ca="1" si="48"/>
        <v>178</v>
      </c>
      <c r="AD115" s="205">
        <f t="shared" ca="1" si="34"/>
        <v>63.370786516853933</v>
      </c>
      <c r="AE115" s="205">
        <f t="shared" ca="1" si="35"/>
        <v>13.370786516853933</v>
      </c>
      <c r="AF115" s="205">
        <f t="shared" ca="1" si="49"/>
        <v>2.6741573033707868</v>
      </c>
      <c r="AG115" s="314">
        <v>32</v>
      </c>
      <c r="AH115" s="313">
        <f t="shared" si="50"/>
        <v>6.4</v>
      </c>
      <c r="AI115" s="314">
        <f t="array" aca="1" ref="AI115" ca="1">SUM((OFFSET($W$33,0,0,$A$23,1)=TRUE)*(OFFSET($AA$33,0,0,$A$23,1)=(AG115+50)))</f>
        <v>3</v>
      </c>
      <c r="AJ115" s="37" t="e">
        <f t="shared" ca="1" si="36"/>
        <v>#N/A</v>
      </c>
      <c r="AK115" s="4"/>
      <c r="AL115" s="4"/>
      <c r="AM115" s="309">
        <f t="shared" ca="1" si="51"/>
        <v>24.57</v>
      </c>
      <c r="AN115" s="309">
        <f t="shared" ca="1" si="52"/>
        <v>23.27</v>
      </c>
      <c r="AO115" s="310">
        <f t="shared" ca="1" si="53"/>
        <v>1</v>
      </c>
      <c r="AP115" s="310" t="b">
        <f t="shared" ca="1" si="54"/>
        <v>0</v>
      </c>
      <c r="AQ115" s="309">
        <f t="shared" ca="1" si="55"/>
        <v>0</v>
      </c>
      <c r="AR115" s="205">
        <f t="shared" ca="1" si="37"/>
        <v>0</v>
      </c>
      <c r="AS115" s="45" t="b">
        <f t="shared" ca="1" si="38"/>
        <v>0</v>
      </c>
      <c r="AT115">
        <f t="shared" ca="1" si="39"/>
        <v>0</v>
      </c>
      <c r="AU115" t="b">
        <f t="shared" ca="1" si="56"/>
        <v>0</v>
      </c>
      <c r="AV115" t="b">
        <f t="shared" ca="1" si="57"/>
        <v>0</v>
      </c>
      <c r="AW115" s="266" t="b">
        <f t="shared" ca="1" si="58"/>
        <v>0</v>
      </c>
      <c r="AX115" s="266" t="b">
        <f t="shared" ca="1" si="59"/>
        <v>0</v>
      </c>
      <c r="AY115" s="266" t="b">
        <f t="shared" ca="1" si="60"/>
        <v>0</v>
      </c>
    </row>
    <row r="116" spans="1:51" x14ac:dyDescent="0.25">
      <c r="A116">
        <v>84</v>
      </c>
      <c r="B116" s="163">
        <f ca="1">OFFSET(InputPriceData!B$15,CalculationsAndCharts!$A116+$A$11,0,1,1)</f>
        <v>41893</v>
      </c>
      <c r="C116" s="3">
        <f ca="1">OFFSET(InputPriceData!G$15,CalculationsAndCharts!$A116+$A$11,IF($C$7,8,0),1,1)</f>
        <v>456500</v>
      </c>
      <c r="D116" s="4">
        <f ca="1">OFFSET(InputPriceData!C$15,CalculationsAndCharts!$A116+$A$11,IF($C$7,8,0),1,1)</f>
        <v>24.03</v>
      </c>
      <c r="E116" s="4">
        <f ca="1">OFFSET(InputPriceData!D$15,CalculationsAndCharts!$A116+$A$11,IF($C$7,8,0),1,1)</f>
        <v>24.24</v>
      </c>
      <c r="F116" s="4">
        <f ca="1">OFFSET(InputPriceData!E$15,CalculationsAndCharts!$A116+$A$11,IF($C$7,8,0),1,1)</f>
        <v>23.65</v>
      </c>
      <c r="G116" s="4">
        <f ca="1">OFFSET(InputPriceData!F$15,CalculationsAndCharts!$A116+$A$11,IF($C$7,8,0),1,1)</f>
        <v>24.07</v>
      </c>
      <c r="H116" s="128"/>
      <c r="I116" s="128"/>
      <c r="K116" s="124"/>
      <c r="L116" s="279"/>
      <c r="M116" s="281"/>
      <c r="N116" s="280"/>
      <c r="O116" s="4"/>
      <c r="P116" s="4"/>
      <c r="Q116" s="3"/>
      <c r="S116" s="309">
        <f t="shared" ca="1" si="40"/>
        <v>24.16</v>
      </c>
      <c r="T116" s="309">
        <f t="shared" ca="1" si="41"/>
        <v>23.27</v>
      </c>
      <c r="U116" s="310">
        <f t="shared" ca="1" si="32"/>
        <v>0.89887640449438222</v>
      </c>
      <c r="V116" s="310" t="b">
        <f t="shared" ca="1" si="42"/>
        <v>0</v>
      </c>
      <c r="W116" s="3" t="b">
        <f t="shared" ca="1" si="43"/>
        <v>0</v>
      </c>
      <c r="X116" s="3" t="str">
        <f t="shared" ca="1" si="44"/>
        <v/>
      </c>
      <c r="Y116" s="3" t="str">
        <f t="shared" ca="1" si="33"/>
        <v/>
      </c>
      <c r="Z116" s="3" t="str">
        <f t="shared" ca="1" si="45"/>
        <v/>
      </c>
      <c r="AA116" s="3" t="str">
        <f t="shared" ca="1" si="46"/>
        <v/>
      </c>
      <c r="AB116" s="205">
        <f t="shared" ca="1" si="47"/>
        <v>11280</v>
      </c>
      <c r="AC116" s="205">
        <f t="shared" ca="1" si="48"/>
        <v>178</v>
      </c>
      <c r="AD116" s="205">
        <f t="shared" ca="1" si="34"/>
        <v>63.370786516853933</v>
      </c>
      <c r="AE116" s="205">
        <f t="shared" ca="1" si="35"/>
        <v>13.370786516853933</v>
      </c>
      <c r="AF116" s="205">
        <f t="shared" ca="1" si="49"/>
        <v>2.6741573033707868</v>
      </c>
      <c r="AG116" s="314">
        <v>33</v>
      </c>
      <c r="AH116" s="313">
        <f t="shared" si="50"/>
        <v>6.6000000000000005</v>
      </c>
      <c r="AI116" s="314">
        <f t="array" aca="1" ref="AI116" ca="1">SUM((OFFSET($W$33,0,0,$A$23,1)=TRUE)*(OFFSET($AA$33,0,0,$A$23,1)=(AG116+50)))</f>
        <v>1</v>
      </c>
      <c r="AJ116" s="37" t="e">
        <f t="shared" ca="1" si="36"/>
        <v>#N/A</v>
      </c>
      <c r="AK116" s="4"/>
      <c r="AL116" s="4"/>
      <c r="AM116" s="309">
        <f t="shared" ca="1" si="51"/>
        <v>24.16</v>
      </c>
      <c r="AN116" s="309">
        <f t="shared" ca="1" si="52"/>
        <v>23.27</v>
      </c>
      <c r="AO116" s="310">
        <f t="shared" ca="1" si="53"/>
        <v>0.89887640449438222</v>
      </c>
      <c r="AP116" s="310" t="b">
        <f t="shared" ca="1" si="54"/>
        <v>0</v>
      </c>
      <c r="AQ116" s="309">
        <f t="shared" ca="1" si="55"/>
        <v>0</v>
      </c>
      <c r="AR116" s="205">
        <f t="shared" ca="1" si="37"/>
        <v>0</v>
      </c>
      <c r="AS116" s="45" t="b">
        <f t="shared" ca="1" si="38"/>
        <v>0</v>
      </c>
      <c r="AT116">
        <f t="shared" ca="1" si="39"/>
        <v>0</v>
      </c>
      <c r="AU116" t="b">
        <f t="shared" ca="1" si="56"/>
        <v>0</v>
      </c>
      <c r="AV116" t="b">
        <f t="shared" ca="1" si="57"/>
        <v>0</v>
      </c>
      <c r="AW116" s="266" t="b">
        <f t="shared" ca="1" si="58"/>
        <v>0</v>
      </c>
      <c r="AX116" s="266" t="b">
        <f t="shared" ca="1" si="59"/>
        <v>0</v>
      </c>
      <c r="AY116" s="266" t="b">
        <f t="shared" ca="1" si="60"/>
        <v>0</v>
      </c>
    </row>
    <row r="117" spans="1:51" x14ac:dyDescent="0.25">
      <c r="A117">
        <v>85</v>
      </c>
      <c r="B117" s="163">
        <f ca="1">OFFSET(InputPriceData!B$15,CalculationsAndCharts!$A117+$A$11,0,1,1)</f>
        <v>41892</v>
      </c>
      <c r="C117" s="3">
        <f ca="1">OFFSET(InputPriceData!G$15,CalculationsAndCharts!$A117+$A$11,IF($C$7,8,0),1,1)</f>
        <v>246100</v>
      </c>
      <c r="D117" s="4">
        <f ca="1">OFFSET(InputPriceData!C$15,CalculationsAndCharts!$A117+$A$11,IF($C$7,8,0),1,1)</f>
        <v>24</v>
      </c>
      <c r="E117" s="4">
        <f ca="1">OFFSET(InputPriceData!D$15,CalculationsAndCharts!$A117+$A$11,IF($C$7,8,0),1,1)</f>
        <v>24.16</v>
      </c>
      <c r="F117" s="4">
        <f ca="1">OFFSET(InputPriceData!E$15,CalculationsAndCharts!$A117+$A$11,IF($C$7,8,0),1,1)</f>
        <v>23.82</v>
      </c>
      <c r="G117" s="4">
        <f ca="1">OFFSET(InputPriceData!F$15,CalculationsAndCharts!$A117+$A$11,IF($C$7,8,0),1,1)</f>
        <v>24.09</v>
      </c>
      <c r="H117" s="128"/>
      <c r="I117" s="128"/>
      <c r="K117" s="124"/>
      <c r="L117" s="279"/>
      <c r="M117" s="281"/>
      <c r="N117" s="280"/>
      <c r="O117" s="4"/>
      <c r="P117" s="4"/>
      <c r="Q117" s="3"/>
      <c r="S117" s="309">
        <f t="shared" ca="1" si="40"/>
        <v>24.16</v>
      </c>
      <c r="T117" s="309">
        <f t="shared" ca="1" si="41"/>
        <v>23.01</v>
      </c>
      <c r="U117" s="310">
        <f t="shared" ca="1" si="32"/>
        <v>0.93913043478260838</v>
      </c>
      <c r="V117" s="310" t="b">
        <f t="shared" ca="1" si="42"/>
        <v>0</v>
      </c>
      <c r="W117" s="3" t="b">
        <f t="shared" ca="1" si="43"/>
        <v>0</v>
      </c>
      <c r="X117" s="3" t="str">
        <f t="shared" ca="1" si="44"/>
        <v/>
      </c>
      <c r="Y117" s="3" t="str">
        <f t="shared" ca="1" si="33"/>
        <v/>
      </c>
      <c r="Z117" s="3" t="str">
        <f t="shared" ca="1" si="45"/>
        <v/>
      </c>
      <c r="AA117" s="3" t="str">
        <f t="shared" ca="1" si="46"/>
        <v/>
      </c>
      <c r="AB117" s="205">
        <f t="shared" ca="1" si="47"/>
        <v>11280</v>
      </c>
      <c r="AC117" s="205">
        <f t="shared" ca="1" si="48"/>
        <v>178</v>
      </c>
      <c r="AD117" s="205">
        <f t="shared" ca="1" si="34"/>
        <v>63.370786516853933</v>
      </c>
      <c r="AE117" s="205">
        <f t="shared" ca="1" si="35"/>
        <v>13.370786516853933</v>
      </c>
      <c r="AF117" s="205">
        <f t="shared" ca="1" si="49"/>
        <v>2.6741573033707868</v>
      </c>
      <c r="AG117" s="314">
        <v>34</v>
      </c>
      <c r="AH117" s="313">
        <f t="shared" si="50"/>
        <v>6.8000000000000007</v>
      </c>
      <c r="AI117" s="314">
        <f t="array" aca="1" ref="AI117" ca="1">SUM((OFFSET($W$33,0,0,$A$23,1)=TRUE)*(OFFSET($AA$33,0,0,$A$23,1)=(AG117+50)))</f>
        <v>2</v>
      </c>
      <c r="AJ117" s="37" t="e">
        <f t="shared" ca="1" si="36"/>
        <v>#N/A</v>
      </c>
      <c r="AK117" s="4"/>
      <c r="AL117" s="4"/>
      <c r="AM117" s="309">
        <f t="shared" ca="1" si="51"/>
        <v>24.16</v>
      </c>
      <c r="AN117" s="309">
        <f t="shared" ca="1" si="52"/>
        <v>23.27</v>
      </c>
      <c r="AO117" s="310">
        <f t="shared" ca="1" si="53"/>
        <v>0.92134831460674127</v>
      </c>
      <c r="AP117" s="310" t="b">
        <f t="shared" ca="1" si="54"/>
        <v>0</v>
      </c>
      <c r="AQ117" s="309">
        <f t="shared" ca="1" si="55"/>
        <v>0</v>
      </c>
      <c r="AR117" s="205">
        <f t="shared" ca="1" si="37"/>
        <v>0</v>
      </c>
      <c r="AS117" s="45" t="b">
        <f t="shared" ca="1" si="38"/>
        <v>0</v>
      </c>
      <c r="AT117">
        <f t="shared" ca="1" si="39"/>
        <v>0</v>
      </c>
      <c r="AU117" t="b">
        <f t="shared" ca="1" si="56"/>
        <v>0</v>
      </c>
      <c r="AV117" t="b">
        <f t="shared" ca="1" si="57"/>
        <v>0</v>
      </c>
      <c r="AW117" s="266" t="b">
        <f t="shared" ca="1" si="58"/>
        <v>0</v>
      </c>
      <c r="AX117" s="266" t="b">
        <f t="shared" ca="1" si="59"/>
        <v>0</v>
      </c>
      <c r="AY117" s="266" t="b">
        <f t="shared" ca="1" si="60"/>
        <v>0</v>
      </c>
    </row>
    <row r="118" spans="1:51" x14ac:dyDescent="0.25">
      <c r="A118">
        <v>86</v>
      </c>
      <c r="B118" s="163">
        <f ca="1">OFFSET(InputPriceData!B$15,CalculationsAndCharts!$A118+$A$11,0,1,1)</f>
        <v>41891</v>
      </c>
      <c r="C118" s="3">
        <f ca="1">OFFSET(InputPriceData!G$15,CalculationsAndCharts!$A118+$A$11,IF($C$7,8,0),1,1)</f>
        <v>228300</v>
      </c>
      <c r="D118" s="4">
        <f ca="1">OFFSET(InputPriceData!C$15,CalculationsAndCharts!$A118+$A$11,IF($C$7,8,0),1,1)</f>
        <v>24.19</v>
      </c>
      <c r="E118" s="4">
        <f ca="1">OFFSET(InputPriceData!D$15,CalculationsAndCharts!$A118+$A$11,IF($C$7,8,0),1,1)</f>
        <v>24.42</v>
      </c>
      <c r="F118" s="4">
        <f ca="1">OFFSET(InputPriceData!E$15,CalculationsAndCharts!$A118+$A$11,IF($C$7,8,0),1,1)</f>
        <v>23.87</v>
      </c>
      <c r="G118" s="4">
        <f ca="1">OFFSET(InputPriceData!F$15,CalculationsAndCharts!$A118+$A$11,IF($C$7,8,0),1,1)</f>
        <v>23.94</v>
      </c>
      <c r="H118" s="128"/>
      <c r="I118" s="128"/>
      <c r="K118" s="124"/>
      <c r="L118" s="279"/>
      <c r="M118" s="281"/>
      <c r="N118" s="280"/>
      <c r="O118" s="4"/>
      <c r="P118" s="4"/>
      <c r="Q118" s="3"/>
      <c r="S118" s="309">
        <f t="shared" ca="1" si="40"/>
        <v>24.16</v>
      </c>
      <c r="T118" s="309">
        <f t="shared" ca="1" si="41"/>
        <v>23.01</v>
      </c>
      <c r="U118" s="310">
        <f t="shared" ca="1" si="32"/>
        <v>0.80869565217391381</v>
      </c>
      <c r="V118" s="310" t="b">
        <f t="shared" ca="1" si="42"/>
        <v>0</v>
      </c>
      <c r="W118" s="3" t="b">
        <f t="shared" ca="1" si="43"/>
        <v>0</v>
      </c>
      <c r="X118" s="3" t="str">
        <f t="shared" ca="1" si="44"/>
        <v/>
      </c>
      <c r="Y118" s="3" t="str">
        <f t="shared" ca="1" si="33"/>
        <v/>
      </c>
      <c r="Z118" s="3" t="str">
        <f t="shared" ca="1" si="45"/>
        <v/>
      </c>
      <c r="AA118" s="3" t="str">
        <f t="shared" ca="1" si="46"/>
        <v/>
      </c>
      <c r="AB118" s="205">
        <f t="shared" ca="1" si="47"/>
        <v>11280</v>
      </c>
      <c r="AC118" s="205">
        <f t="shared" ca="1" si="48"/>
        <v>178</v>
      </c>
      <c r="AD118" s="205">
        <f t="shared" ca="1" si="34"/>
        <v>63.370786516853933</v>
      </c>
      <c r="AE118" s="205">
        <f t="shared" ca="1" si="35"/>
        <v>13.370786516853933</v>
      </c>
      <c r="AF118" s="205">
        <f t="shared" ca="1" si="49"/>
        <v>2.6741573033707868</v>
      </c>
      <c r="AG118" s="314">
        <v>35</v>
      </c>
      <c r="AH118" s="313">
        <f t="shared" si="50"/>
        <v>7</v>
      </c>
      <c r="AI118" s="314">
        <f t="array" aca="1" ref="AI118" ca="1">SUM((OFFSET($W$33,0,0,$A$23,1)=TRUE)*(OFFSET($AA$33,0,0,$A$23,1)=(AG118+50)))</f>
        <v>2</v>
      </c>
      <c r="AJ118" s="37" t="e">
        <f t="shared" ca="1" si="36"/>
        <v>#N/A</v>
      </c>
      <c r="AK118" s="4"/>
      <c r="AL118" s="4"/>
      <c r="AM118" s="309">
        <f t="shared" ca="1" si="51"/>
        <v>24.16</v>
      </c>
      <c r="AN118" s="309">
        <f t="shared" ca="1" si="52"/>
        <v>23.27</v>
      </c>
      <c r="AO118" s="310">
        <f t="shared" ca="1" si="53"/>
        <v>0.75280898876404634</v>
      </c>
      <c r="AP118" s="310" t="b">
        <f t="shared" ca="1" si="54"/>
        <v>0</v>
      </c>
      <c r="AQ118" s="309">
        <f t="shared" ca="1" si="55"/>
        <v>0</v>
      </c>
      <c r="AR118" s="205">
        <f t="shared" ca="1" si="37"/>
        <v>0</v>
      </c>
      <c r="AS118" s="45" t="b">
        <f t="shared" ca="1" si="38"/>
        <v>0</v>
      </c>
      <c r="AT118">
        <f t="shared" ca="1" si="39"/>
        <v>0</v>
      </c>
      <c r="AU118" t="b">
        <f t="shared" ca="1" si="56"/>
        <v>0</v>
      </c>
      <c r="AV118" t="b">
        <f t="shared" ca="1" si="57"/>
        <v>0</v>
      </c>
      <c r="AW118" s="266" t="b">
        <f t="shared" ca="1" si="58"/>
        <v>0</v>
      </c>
      <c r="AX118" s="266" t="b">
        <f t="shared" ca="1" si="59"/>
        <v>0</v>
      </c>
      <c r="AY118" s="266" t="b">
        <f t="shared" ca="1" si="60"/>
        <v>0</v>
      </c>
    </row>
    <row r="119" spans="1:51" x14ac:dyDescent="0.25">
      <c r="A119">
        <v>87</v>
      </c>
      <c r="B119" s="163">
        <f ca="1">OFFSET(InputPriceData!B$15,CalculationsAndCharts!$A119+$A$11,0,1,1)</f>
        <v>41890</v>
      </c>
      <c r="C119" s="3">
        <f ca="1">OFFSET(InputPriceData!G$15,CalculationsAndCharts!$A119+$A$11,IF($C$7,8,0),1,1)</f>
        <v>471100</v>
      </c>
      <c r="D119" s="4">
        <f ca="1">OFFSET(InputPriceData!C$15,CalculationsAndCharts!$A119+$A$11,IF($C$7,8,0),1,1)</f>
        <v>23.95</v>
      </c>
      <c r="E119" s="4">
        <f ca="1">OFFSET(InputPriceData!D$15,CalculationsAndCharts!$A119+$A$11,IF($C$7,8,0),1,1)</f>
        <v>24.41</v>
      </c>
      <c r="F119" s="4">
        <f ca="1">OFFSET(InputPriceData!E$15,CalculationsAndCharts!$A119+$A$11,IF($C$7,8,0),1,1)</f>
        <v>23.76</v>
      </c>
      <c r="G119" s="4">
        <f ca="1">OFFSET(InputPriceData!F$15,CalculationsAndCharts!$A119+$A$11,IF($C$7,8,0),1,1)</f>
        <v>24.16</v>
      </c>
      <c r="H119" s="128"/>
      <c r="I119" s="128"/>
      <c r="K119" s="124"/>
      <c r="L119" s="279"/>
      <c r="M119" s="281"/>
      <c r="N119" s="280"/>
      <c r="O119" s="4"/>
      <c r="P119" s="4"/>
      <c r="Q119" s="3"/>
      <c r="S119" s="309">
        <f t="shared" ca="1" si="40"/>
        <v>24.16</v>
      </c>
      <c r="T119" s="309">
        <f t="shared" ca="1" si="41"/>
        <v>23.01</v>
      </c>
      <c r="U119" s="310">
        <f t="shared" ca="1" si="32"/>
        <v>1</v>
      </c>
      <c r="V119" s="310" t="b">
        <f t="shared" ca="1" si="42"/>
        <v>0</v>
      </c>
      <c r="W119" s="3" t="b">
        <f t="shared" ca="1" si="43"/>
        <v>0</v>
      </c>
      <c r="X119" s="3" t="str">
        <f t="shared" ca="1" si="44"/>
        <v/>
      </c>
      <c r="Y119" s="3" t="str">
        <f t="shared" ca="1" si="33"/>
        <v/>
      </c>
      <c r="Z119" s="3" t="str">
        <f t="shared" ca="1" si="45"/>
        <v/>
      </c>
      <c r="AA119" s="3" t="str">
        <f t="shared" ca="1" si="46"/>
        <v/>
      </c>
      <c r="AB119" s="205">
        <f t="shared" ca="1" si="47"/>
        <v>11280</v>
      </c>
      <c r="AC119" s="205">
        <f t="shared" ca="1" si="48"/>
        <v>178</v>
      </c>
      <c r="AD119" s="205">
        <f t="shared" ca="1" si="34"/>
        <v>63.370786516853933</v>
      </c>
      <c r="AE119" s="205">
        <f t="shared" ca="1" si="35"/>
        <v>13.370786516853933</v>
      </c>
      <c r="AF119" s="205">
        <f t="shared" ca="1" si="49"/>
        <v>2.6741573033707868</v>
      </c>
      <c r="AG119" s="314">
        <v>36</v>
      </c>
      <c r="AH119" s="313">
        <f t="shared" si="50"/>
        <v>7.2</v>
      </c>
      <c r="AI119" s="314">
        <f t="array" aca="1" ref="AI119" ca="1">SUM((OFFSET($W$33,0,0,$A$23,1)=TRUE)*(OFFSET($AA$33,0,0,$A$23,1)=(AG119+50)))</f>
        <v>2</v>
      </c>
      <c r="AJ119" s="37" t="e">
        <f t="shared" ca="1" si="36"/>
        <v>#N/A</v>
      </c>
      <c r="AK119" s="4"/>
      <c r="AL119" s="4"/>
      <c r="AM119" s="309">
        <f t="shared" ca="1" si="51"/>
        <v>24.16</v>
      </c>
      <c r="AN119" s="309">
        <f t="shared" ca="1" si="52"/>
        <v>23.01</v>
      </c>
      <c r="AO119" s="310">
        <f t="shared" ca="1" si="53"/>
        <v>1</v>
      </c>
      <c r="AP119" s="310" t="b">
        <f t="shared" ca="1" si="54"/>
        <v>0</v>
      </c>
      <c r="AQ119" s="309">
        <f t="shared" ca="1" si="55"/>
        <v>0</v>
      </c>
      <c r="AR119" s="205">
        <f t="shared" ca="1" si="37"/>
        <v>0</v>
      </c>
      <c r="AS119" s="45" t="b">
        <f t="shared" ca="1" si="38"/>
        <v>0</v>
      </c>
      <c r="AT119">
        <f t="shared" ca="1" si="39"/>
        <v>0</v>
      </c>
      <c r="AU119" t="b">
        <f t="shared" ca="1" si="56"/>
        <v>0</v>
      </c>
      <c r="AV119" t="b">
        <f t="shared" ca="1" si="57"/>
        <v>0</v>
      </c>
      <c r="AW119" s="266" t="b">
        <f t="shared" ca="1" si="58"/>
        <v>0</v>
      </c>
      <c r="AX119" s="266" t="b">
        <f t="shared" ca="1" si="59"/>
        <v>0</v>
      </c>
      <c r="AY119" s="266" t="b">
        <f t="shared" ca="1" si="60"/>
        <v>0</v>
      </c>
    </row>
    <row r="120" spans="1:51" x14ac:dyDescent="0.25">
      <c r="A120">
        <v>88</v>
      </c>
      <c r="B120" s="163">
        <f ca="1">OFFSET(InputPriceData!B$15,CalculationsAndCharts!$A120+$A$11,0,1,1)</f>
        <v>41887</v>
      </c>
      <c r="C120" s="3">
        <f ca="1">OFFSET(InputPriceData!G$15,CalculationsAndCharts!$A120+$A$11,IF($C$7,8,0),1,1)</f>
        <v>257000</v>
      </c>
      <c r="D120" s="4">
        <f ca="1">OFFSET(InputPriceData!C$15,CalculationsAndCharts!$A120+$A$11,IF($C$7,8,0),1,1)</f>
        <v>23.89</v>
      </c>
      <c r="E120" s="4">
        <f ca="1">OFFSET(InputPriceData!D$15,CalculationsAndCharts!$A120+$A$11,IF($C$7,8,0),1,1)</f>
        <v>24.01</v>
      </c>
      <c r="F120" s="4">
        <f ca="1">OFFSET(InputPriceData!E$15,CalculationsAndCharts!$A120+$A$11,IF($C$7,8,0),1,1)</f>
        <v>23.74</v>
      </c>
      <c r="G120" s="4">
        <f ca="1">OFFSET(InputPriceData!F$15,CalculationsAndCharts!$A120+$A$11,IF($C$7,8,0),1,1)</f>
        <v>23.89</v>
      </c>
      <c r="H120" s="128"/>
      <c r="I120" s="128"/>
      <c r="K120" s="124"/>
      <c r="L120" s="279"/>
      <c r="M120" s="281"/>
      <c r="N120" s="280"/>
      <c r="O120" s="4"/>
      <c r="P120" s="4"/>
      <c r="Q120" s="3"/>
      <c r="S120" s="309">
        <f t="shared" ca="1" si="40"/>
        <v>24.01</v>
      </c>
      <c r="T120" s="309">
        <f t="shared" ca="1" si="41"/>
        <v>22.88</v>
      </c>
      <c r="U120" s="310">
        <f t="shared" ca="1" si="32"/>
        <v>0.89380530973451267</v>
      </c>
      <c r="V120" s="310" t="b">
        <f t="shared" ca="1" si="42"/>
        <v>0</v>
      </c>
      <c r="W120" s="3" t="b">
        <f t="shared" ca="1" si="43"/>
        <v>0</v>
      </c>
      <c r="X120" s="3" t="str">
        <f t="shared" ca="1" si="44"/>
        <v/>
      </c>
      <c r="Y120" s="3" t="str">
        <f t="shared" ca="1" si="33"/>
        <v/>
      </c>
      <c r="Z120" s="3" t="str">
        <f t="shared" ca="1" si="45"/>
        <v/>
      </c>
      <c r="AA120" s="3" t="str">
        <f t="shared" ca="1" si="46"/>
        <v/>
      </c>
      <c r="AB120" s="205">
        <f t="shared" ca="1" si="47"/>
        <v>11280</v>
      </c>
      <c r="AC120" s="205">
        <f t="shared" ca="1" si="48"/>
        <v>178</v>
      </c>
      <c r="AD120" s="205">
        <f t="shared" ca="1" si="34"/>
        <v>63.370786516853933</v>
      </c>
      <c r="AE120" s="205">
        <f t="shared" ca="1" si="35"/>
        <v>13.370786516853933</v>
      </c>
      <c r="AF120" s="205">
        <f t="shared" ca="1" si="49"/>
        <v>2.6741573033707868</v>
      </c>
      <c r="AG120" s="314">
        <v>37</v>
      </c>
      <c r="AH120" s="313">
        <f t="shared" si="50"/>
        <v>7.4</v>
      </c>
      <c r="AI120" s="314">
        <f t="array" aca="1" ref="AI120" ca="1">SUM((OFFSET($W$33,0,0,$A$23,1)=TRUE)*(OFFSET($AA$33,0,0,$A$23,1)=(AG120+50)))</f>
        <v>2</v>
      </c>
      <c r="AJ120" s="37" t="e">
        <f t="shared" ca="1" si="36"/>
        <v>#N/A</v>
      </c>
      <c r="AK120" s="4"/>
      <c r="AL120" s="4"/>
      <c r="AM120" s="309">
        <f t="shared" ca="1" si="51"/>
        <v>24.01</v>
      </c>
      <c r="AN120" s="309">
        <f t="shared" ca="1" si="52"/>
        <v>23.01</v>
      </c>
      <c r="AO120" s="310">
        <f t="shared" ca="1" si="53"/>
        <v>0.87999999999999901</v>
      </c>
      <c r="AP120" s="310" t="b">
        <f t="shared" ca="1" si="54"/>
        <v>0</v>
      </c>
      <c r="AQ120" s="309">
        <f t="shared" ca="1" si="55"/>
        <v>0</v>
      </c>
      <c r="AR120" s="205">
        <f t="shared" ca="1" si="37"/>
        <v>0</v>
      </c>
      <c r="AS120" s="45" t="b">
        <f t="shared" ca="1" si="38"/>
        <v>0</v>
      </c>
      <c r="AT120">
        <f t="shared" ca="1" si="39"/>
        <v>0</v>
      </c>
      <c r="AU120" t="b">
        <f t="shared" ca="1" si="56"/>
        <v>0</v>
      </c>
      <c r="AV120" t="b">
        <f t="shared" ca="1" si="57"/>
        <v>0</v>
      </c>
      <c r="AW120" s="266" t="b">
        <f t="shared" ca="1" si="58"/>
        <v>0</v>
      </c>
      <c r="AX120" s="266" t="b">
        <f t="shared" ca="1" si="59"/>
        <v>0</v>
      </c>
      <c r="AY120" s="266" t="b">
        <f t="shared" ca="1" si="60"/>
        <v>0</v>
      </c>
    </row>
    <row r="121" spans="1:51" x14ac:dyDescent="0.25">
      <c r="A121">
        <v>89</v>
      </c>
      <c r="B121" s="163">
        <f ca="1">OFFSET(InputPriceData!B$15,CalculationsAndCharts!$A121+$A$11,0,1,1)</f>
        <v>41886</v>
      </c>
      <c r="C121" s="3">
        <f ca="1">OFFSET(InputPriceData!G$15,CalculationsAndCharts!$A121+$A$11,IF($C$7,8,0),1,1)</f>
        <v>163400</v>
      </c>
      <c r="D121" s="4">
        <f ca="1">OFFSET(InputPriceData!C$15,CalculationsAndCharts!$A121+$A$11,IF($C$7,8,0),1,1)</f>
        <v>23.98</v>
      </c>
      <c r="E121" s="4">
        <f ca="1">OFFSET(InputPriceData!D$15,CalculationsAndCharts!$A121+$A$11,IF($C$7,8,0),1,1)</f>
        <v>24.16</v>
      </c>
      <c r="F121" s="4">
        <f ca="1">OFFSET(InputPriceData!E$15,CalculationsAndCharts!$A121+$A$11,IF($C$7,8,0),1,1)</f>
        <v>23.78</v>
      </c>
      <c r="G121" s="4">
        <f ca="1">OFFSET(InputPriceData!F$15,CalculationsAndCharts!$A121+$A$11,IF($C$7,8,0),1,1)</f>
        <v>23.83</v>
      </c>
      <c r="H121" s="128"/>
      <c r="I121" s="128"/>
      <c r="K121" s="124"/>
      <c r="L121" s="279"/>
      <c r="M121" s="281"/>
      <c r="N121" s="280"/>
      <c r="O121" s="4"/>
      <c r="P121" s="4"/>
      <c r="Q121" s="3"/>
      <c r="S121" s="309">
        <f t="shared" ca="1" si="40"/>
        <v>24.01</v>
      </c>
      <c r="T121" s="309">
        <f t="shared" ca="1" si="41"/>
        <v>22.77</v>
      </c>
      <c r="U121" s="310">
        <f t="shared" ca="1" si="32"/>
        <v>0.85483870967741693</v>
      </c>
      <c r="V121" s="310" t="b">
        <f t="shared" ca="1" si="42"/>
        <v>0</v>
      </c>
      <c r="W121" s="3" t="b">
        <f t="shared" ca="1" si="43"/>
        <v>0</v>
      </c>
      <c r="X121" s="3" t="str">
        <f t="shared" ca="1" si="44"/>
        <v/>
      </c>
      <c r="Y121" s="3" t="str">
        <f t="shared" ca="1" si="33"/>
        <v/>
      </c>
      <c r="Z121" s="3" t="str">
        <f t="shared" ca="1" si="45"/>
        <v/>
      </c>
      <c r="AA121" s="3" t="str">
        <f t="shared" ca="1" si="46"/>
        <v/>
      </c>
      <c r="AB121" s="205">
        <f t="shared" ca="1" si="47"/>
        <v>11280</v>
      </c>
      <c r="AC121" s="205">
        <f t="shared" ca="1" si="48"/>
        <v>178</v>
      </c>
      <c r="AD121" s="205">
        <f t="shared" ca="1" si="34"/>
        <v>63.370786516853933</v>
      </c>
      <c r="AE121" s="205">
        <f t="shared" ca="1" si="35"/>
        <v>13.370786516853933</v>
      </c>
      <c r="AF121" s="205">
        <f t="shared" ca="1" si="49"/>
        <v>2.6741573033707868</v>
      </c>
      <c r="AG121" s="314">
        <v>38</v>
      </c>
      <c r="AH121" s="313">
        <f t="shared" si="50"/>
        <v>7.6000000000000005</v>
      </c>
      <c r="AI121" s="314">
        <f t="array" aca="1" ref="AI121" ca="1">SUM((OFFSET($W$33,0,0,$A$23,1)=TRUE)*(OFFSET($AA$33,0,0,$A$23,1)=(AG121+50)))</f>
        <v>0</v>
      </c>
      <c r="AJ121" s="37" t="e">
        <f t="shared" ca="1" si="36"/>
        <v>#N/A</v>
      </c>
      <c r="AK121" s="4"/>
      <c r="AL121" s="4"/>
      <c r="AM121" s="309">
        <f t="shared" ca="1" si="51"/>
        <v>24.01</v>
      </c>
      <c r="AN121" s="309">
        <f t="shared" ca="1" si="52"/>
        <v>23.01</v>
      </c>
      <c r="AO121" s="310">
        <f t="shared" ca="1" si="53"/>
        <v>0.81999999999999673</v>
      </c>
      <c r="AP121" s="310" t="b">
        <f t="shared" ca="1" si="54"/>
        <v>0</v>
      </c>
      <c r="AQ121" s="309">
        <f t="shared" ca="1" si="55"/>
        <v>0</v>
      </c>
      <c r="AR121" s="205">
        <f t="shared" ca="1" si="37"/>
        <v>0</v>
      </c>
      <c r="AS121" s="45" t="b">
        <f t="shared" ca="1" si="38"/>
        <v>0</v>
      </c>
      <c r="AT121">
        <f t="shared" ca="1" si="39"/>
        <v>0</v>
      </c>
      <c r="AU121" t="b">
        <f t="shared" ca="1" si="56"/>
        <v>0</v>
      </c>
      <c r="AV121" t="b">
        <f t="shared" ca="1" si="57"/>
        <v>0</v>
      </c>
      <c r="AW121" s="266" t="b">
        <f t="shared" ca="1" si="58"/>
        <v>0</v>
      </c>
      <c r="AX121" s="266" t="b">
        <f t="shared" ca="1" si="59"/>
        <v>0</v>
      </c>
      <c r="AY121" s="266" t="b">
        <f t="shared" ca="1" si="60"/>
        <v>0</v>
      </c>
    </row>
    <row r="122" spans="1:51" x14ac:dyDescent="0.25">
      <c r="A122">
        <v>90</v>
      </c>
      <c r="B122" s="163">
        <f ca="1">OFFSET(InputPriceData!B$15,CalculationsAndCharts!$A122+$A$11,0,1,1)</f>
        <v>41885</v>
      </c>
      <c r="C122" s="3">
        <f ca="1">OFFSET(InputPriceData!G$15,CalculationsAndCharts!$A122+$A$11,IF($C$7,8,0),1,1)</f>
        <v>328800</v>
      </c>
      <c r="D122" s="4">
        <f ca="1">OFFSET(InputPriceData!C$15,CalculationsAndCharts!$A122+$A$11,IF($C$7,8,0),1,1)</f>
        <v>24.05</v>
      </c>
      <c r="E122" s="4">
        <f ca="1">OFFSET(InputPriceData!D$15,CalculationsAndCharts!$A122+$A$11,IF($C$7,8,0),1,1)</f>
        <v>24.21</v>
      </c>
      <c r="F122" s="4">
        <f ca="1">OFFSET(InputPriceData!E$15,CalculationsAndCharts!$A122+$A$11,IF($C$7,8,0),1,1)</f>
        <v>23.77</v>
      </c>
      <c r="G122" s="4">
        <f ca="1">OFFSET(InputPriceData!F$15,CalculationsAndCharts!$A122+$A$11,IF($C$7,8,0),1,1)</f>
        <v>23.85</v>
      </c>
      <c r="H122" s="128"/>
      <c r="I122" s="128"/>
      <c r="K122" s="124"/>
      <c r="L122" s="279"/>
      <c r="M122" s="281"/>
      <c r="N122" s="280"/>
      <c r="O122" s="4"/>
      <c r="P122" s="4"/>
      <c r="Q122" s="3"/>
      <c r="S122" s="309">
        <f t="shared" ca="1" si="40"/>
        <v>24.01</v>
      </c>
      <c r="T122" s="309">
        <f t="shared" ca="1" si="41"/>
        <v>22.69</v>
      </c>
      <c r="U122" s="310">
        <f t="shared" ca="1" si="32"/>
        <v>0.87878787878787867</v>
      </c>
      <c r="V122" s="310" t="b">
        <f t="shared" ca="1" si="42"/>
        <v>0</v>
      </c>
      <c r="W122" s="3" t="b">
        <f t="shared" ca="1" si="43"/>
        <v>0</v>
      </c>
      <c r="X122" s="3" t="str">
        <f t="shared" ca="1" si="44"/>
        <v/>
      </c>
      <c r="Y122" s="3" t="str">
        <f t="shared" ca="1" si="33"/>
        <v/>
      </c>
      <c r="Z122" s="3" t="str">
        <f t="shared" ca="1" si="45"/>
        <v/>
      </c>
      <c r="AA122" s="3" t="str">
        <f t="shared" ca="1" si="46"/>
        <v/>
      </c>
      <c r="AB122" s="205">
        <f t="shared" ca="1" si="47"/>
        <v>11280</v>
      </c>
      <c r="AC122" s="205">
        <f t="shared" ca="1" si="48"/>
        <v>178</v>
      </c>
      <c r="AD122" s="205">
        <f t="shared" ca="1" si="34"/>
        <v>63.370786516853933</v>
      </c>
      <c r="AE122" s="205">
        <f t="shared" ca="1" si="35"/>
        <v>13.370786516853933</v>
      </c>
      <c r="AF122" s="205">
        <f t="shared" ca="1" si="49"/>
        <v>2.6741573033707868</v>
      </c>
      <c r="AG122" s="314">
        <v>39</v>
      </c>
      <c r="AH122" s="313">
        <f t="shared" si="50"/>
        <v>7.8000000000000007</v>
      </c>
      <c r="AI122" s="314">
        <f t="array" aca="1" ref="AI122" ca="1">SUM((OFFSET($W$33,0,0,$A$23,1)=TRUE)*(OFFSET($AA$33,0,0,$A$23,1)=(AG122+50)))</f>
        <v>0</v>
      </c>
      <c r="AJ122" s="37" t="e">
        <f t="shared" ca="1" si="36"/>
        <v>#N/A</v>
      </c>
      <c r="AK122" s="4"/>
      <c r="AL122" s="4"/>
      <c r="AM122" s="309">
        <f t="shared" ca="1" si="51"/>
        <v>24.01</v>
      </c>
      <c r="AN122" s="309">
        <f t="shared" ca="1" si="52"/>
        <v>22.88</v>
      </c>
      <c r="AO122" s="310">
        <f t="shared" ca="1" si="53"/>
        <v>0.85840707964601792</v>
      </c>
      <c r="AP122" s="310" t="b">
        <f t="shared" ca="1" si="54"/>
        <v>0</v>
      </c>
      <c r="AQ122" s="309">
        <f t="shared" ca="1" si="55"/>
        <v>0</v>
      </c>
      <c r="AR122" s="205">
        <f t="shared" ca="1" si="37"/>
        <v>0</v>
      </c>
      <c r="AS122" s="45" t="b">
        <f t="shared" ca="1" si="38"/>
        <v>0</v>
      </c>
      <c r="AT122">
        <f t="shared" ca="1" si="39"/>
        <v>0</v>
      </c>
      <c r="AU122" t="b">
        <f t="shared" ca="1" si="56"/>
        <v>0</v>
      </c>
      <c r="AV122" t="b">
        <f t="shared" ca="1" si="57"/>
        <v>0</v>
      </c>
      <c r="AW122" s="266" t="b">
        <f t="shared" ca="1" si="58"/>
        <v>0</v>
      </c>
      <c r="AX122" s="266" t="b">
        <f t="shared" ca="1" si="59"/>
        <v>0</v>
      </c>
      <c r="AY122" s="266" t="b">
        <f t="shared" ca="1" si="60"/>
        <v>0</v>
      </c>
    </row>
    <row r="123" spans="1:51" x14ac:dyDescent="0.25">
      <c r="A123">
        <v>91</v>
      </c>
      <c r="B123" s="163">
        <f ca="1">OFFSET(InputPriceData!B$15,CalculationsAndCharts!$A123+$A$11,0,1,1)</f>
        <v>41884</v>
      </c>
      <c r="C123" s="3">
        <f ca="1">OFFSET(InputPriceData!G$15,CalculationsAndCharts!$A123+$A$11,IF($C$7,8,0),1,1)</f>
        <v>305300</v>
      </c>
      <c r="D123" s="4">
        <f ca="1">OFFSET(InputPriceData!C$15,CalculationsAndCharts!$A123+$A$11,IF($C$7,8,0),1,1)</f>
        <v>23.56</v>
      </c>
      <c r="E123" s="4">
        <f ca="1">OFFSET(InputPriceData!D$15,CalculationsAndCharts!$A123+$A$11,IF($C$7,8,0),1,1)</f>
        <v>24.13</v>
      </c>
      <c r="F123" s="4">
        <f ca="1">OFFSET(InputPriceData!E$15,CalculationsAndCharts!$A123+$A$11,IF($C$7,8,0),1,1)</f>
        <v>23.48</v>
      </c>
      <c r="G123" s="4">
        <f ca="1">OFFSET(InputPriceData!F$15,CalculationsAndCharts!$A123+$A$11,IF($C$7,8,0),1,1)</f>
        <v>24.01</v>
      </c>
      <c r="H123" s="128"/>
      <c r="I123" s="128"/>
      <c r="K123" s="124"/>
      <c r="L123" s="279"/>
      <c r="M123" s="281"/>
      <c r="N123" s="280"/>
      <c r="O123" s="4"/>
      <c r="P123" s="4"/>
      <c r="Q123" s="3"/>
      <c r="S123" s="309">
        <f t="shared" ca="1" si="40"/>
        <v>24.01</v>
      </c>
      <c r="T123" s="309">
        <f t="shared" ca="1" si="41"/>
        <v>22.36</v>
      </c>
      <c r="U123" s="310">
        <f t="shared" ca="1" si="32"/>
        <v>1</v>
      </c>
      <c r="V123" s="310" t="b">
        <f t="shared" ca="1" si="42"/>
        <v>0</v>
      </c>
      <c r="W123" s="3" t="b">
        <f t="shared" ca="1" si="43"/>
        <v>0</v>
      </c>
      <c r="X123" s="3" t="str">
        <f t="shared" ca="1" si="44"/>
        <v/>
      </c>
      <c r="Y123" s="3" t="str">
        <f t="shared" ca="1" si="33"/>
        <v/>
      </c>
      <c r="Z123" s="3" t="str">
        <f t="shared" ca="1" si="45"/>
        <v/>
      </c>
      <c r="AA123" s="3" t="str">
        <f t="shared" ca="1" si="46"/>
        <v/>
      </c>
      <c r="AB123" s="205">
        <f t="shared" ca="1" si="47"/>
        <v>11280</v>
      </c>
      <c r="AC123" s="205">
        <f t="shared" ca="1" si="48"/>
        <v>178</v>
      </c>
      <c r="AD123" s="205">
        <f t="shared" ca="1" si="34"/>
        <v>63.370786516853933</v>
      </c>
      <c r="AE123" s="205">
        <f t="shared" ca="1" si="35"/>
        <v>13.370786516853933</v>
      </c>
      <c r="AF123" s="205">
        <f t="shared" ca="1" si="49"/>
        <v>2.6741573033707868</v>
      </c>
      <c r="AG123" s="314">
        <v>40</v>
      </c>
      <c r="AH123" s="313">
        <f t="shared" si="50"/>
        <v>8</v>
      </c>
      <c r="AI123" s="314">
        <f t="array" aca="1" ref="AI123" ca="1">SUM((OFFSET($W$33,0,0,$A$23,1)=TRUE)*(OFFSET($AA$33,0,0,$A$23,1)=(AG123+50)))</f>
        <v>0</v>
      </c>
      <c r="AJ123" s="37" t="e">
        <f t="shared" ca="1" si="36"/>
        <v>#N/A</v>
      </c>
      <c r="AK123" s="4"/>
      <c r="AL123" s="4"/>
      <c r="AM123" s="309">
        <f t="shared" ca="1" si="51"/>
        <v>24.01</v>
      </c>
      <c r="AN123" s="309">
        <f t="shared" ca="1" si="52"/>
        <v>22.77</v>
      </c>
      <c r="AO123" s="310">
        <f t="shared" ca="1" si="53"/>
        <v>1</v>
      </c>
      <c r="AP123" s="310" t="b">
        <f t="shared" ca="1" si="54"/>
        <v>0</v>
      </c>
      <c r="AQ123" s="309">
        <f t="shared" ca="1" si="55"/>
        <v>0</v>
      </c>
      <c r="AR123" s="205">
        <f t="shared" ca="1" si="37"/>
        <v>0</v>
      </c>
      <c r="AS123" s="45" t="b">
        <f t="shared" ca="1" si="38"/>
        <v>0</v>
      </c>
      <c r="AT123">
        <f t="shared" ca="1" si="39"/>
        <v>0</v>
      </c>
      <c r="AU123" t="b">
        <f t="shared" ca="1" si="56"/>
        <v>0</v>
      </c>
      <c r="AV123" t="b">
        <f t="shared" ca="1" si="57"/>
        <v>0</v>
      </c>
      <c r="AW123" s="266" t="b">
        <f t="shared" ca="1" si="58"/>
        <v>0</v>
      </c>
      <c r="AX123" s="266" t="b">
        <f t="shared" ca="1" si="59"/>
        <v>0</v>
      </c>
      <c r="AY123" s="266" t="b">
        <f t="shared" ca="1" si="60"/>
        <v>0</v>
      </c>
    </row>
    <row r="124" spans="1:51" x14ac:dyDescent="0.25">
      <c r="A124">
        <v>92</v>
      </c>
      <c r="B124" s="163">
        <f ca="1">OFFSET(InputPriceData!B$15,CalculationsAndCharts!$A124+$A$11,0,1,1)</f>
        <v>41880</v>
      </c>
      <c r="C124" s="3">
        <f ca="1">OFFSET(InputPriceData!G$15,CalculationsAndCharts!$A124+$A$11,IF($C$7,8,0),1,1)</f>
        <v>187300</v>
      </c>
      <c r="D124" s="4">
        <f ca="1">OFFSET(InputPriceData!C$15,CalculationsAndCharts!$A124+$A$11,IF($C$7,8,0),1,1)</f>
        <v>23.29</v>
      </c>
      <c r="E124" s="4">
        <f ca="1">OFFSET(InputPriceData!D$15,CalculationsAndCharts!$A124+$A$11,IF($C$7,8,0),1,1)</f>
        <v>23.62</v>
      </c>
      <c r="F124" s="4">
        <f ca="1">OFFSET(InputPriceData!E$15,CalculationsAndCharts!$A124+$A$11,IF($C$7,8,0),1,1)</f>
        <v>23.25</v>
      </c>
      <c r="G124" s="4">
        <f ca="1">OFFSET(InputPriceData!F$15,CalculationsAndCharts!$A124+$A$11,IF($C$7,8,0),1,1)</f>
        <v>23.45</v>
      </c>
      <c r="H124" s="128"/>
      <c r="I124" s="128"/>
      <c r="K124" s="124"/>
      <c r="L124" s="279"/>
      <c r="M124" s="281"/>
      <c r="N124" s="280"/>
      <c r="O124" s="4"/>
      <c r="P124" s="4"/>
      <c r="Q124" s="3"/>
      <c r="S124" s="309">
        <f t="shared" ca="1" si="40"/>
        <v>23.87</v>
      </c>
      <c r="T124" s="309">
        <f t="shared" ca="1" si="41"/>
        <v>22.19</v>
      </c>
      <c r="U124" s="310">
        <f t="shared" ca="1" si="32"/>
        <v>0.74999999999999889</v>
      </c>
      <c r="V124" s="310" t="b">
        <f t="shared" ca="1" si="42"/>
        <v>0</v>
      </c>
      <c r="W124" s="3" t="b">
        <f t="shared" ca="1" si="43"/>
        <v>0</v>
      </c>
      <c r="X124" s="3" t="str">
        <f t="shared" ca="1" si="44"/>
        <v/>
      </c>
      <c r="Y124" s="3" t="str">
        <f t="shared" ca="1" si="33"/>
        <v/>
      </c>
      <c r="Z124" s="3" t="str">
        <f t="shared" ca="1" si="45"/>
        <v/>
      </c>
      <c r="AA124" s="3" t="str">
        <f t="shared" ca="1" si="46"/>
        <v/>
      </c>
      <c r="AB124" s="205">
        <f t="shared" ca="1" si="47"/>
        <v>11280</v>
      </c>
      <c r="AC124" s="205">
        <f t="shared" ca="1" si="48"/>
        <v>178</v>
      </c>
      <c r="AD124" s="205">
        <f t="shared" ca="1" si="34"/>
        <v>63.370786516853933</v>
      </c>
      <c r="AE124" s="205">
        <f t="shared" ca="1" si="35"/>
        <v>13.370786516853933</v>
      </c>
      <c r="AF124" s="205">
        <f t="shared" ca="1" si="49"/>
        <v>2.6741573033707868</v>
      </c>
      <c r="AG124" s="314">
        <v>41</v>
      </c>
      <c r="AH124" s="313">
        <f t="shared" si="50"/>
        <v>8.2000000000000011</v>
      </c>
      <c r="AI124" s="314">
        <f t="array" aca="1" ref="AI124" ca="1">SUM((OFFSET($W$33,0,0,$A$23,1)=TRUE)*(OFFSET($AA$33,0,0,$A$23,1)=(AG124+50)))</f>
        <v>0</v>
      </c>
      <c r="AJ124" s="37" t="e">
        <f t="shared" ca="1" si="36"/>
        <v>#N/A</v>
      </c>
      <c r="AK124" s="4"/>
      <c r="AL124" s="4"/>
      <c r="AM124" s="309">
        <f t="shared" ca="1" si="51"/>
        <v>23.87</v>
      </c>
      <c r="AN124" s="309">
        <f t="shared" ca="1" si="52"/>
        <v>22.69</v>
      </c>
      <c r="AO124" s="310">
        <f t="shared" ca="1" si="53"/>
        <v>0.644067796610168</v>
      </c>
      <c r="AP124" s="310" t="b">
        <f t="shared" ca="1" si="54"/>
        <v>0</v>
      </c>
      <c r="AQ124" s="309">
        <f t="shared" ca="1" si="55"/>
        <v>0</v>
      </c>
      <c r="AR124" s="205">
        <f t="shared" ca="1" si="37"/>
        <v>0</v>
      </c>
      <c r="AS124" s="45" t="b">
        <f t="shared" ca="1" si="38"/>
        <v>0</v>
      </c>
      <c r="AT124">
        <f t="shared" ca="1" si="39"/>
        <v>0</v>
      </c>
      <c r="AU124" t="b">
        <f t="shared" ca="1" si="56"/>
        <v>0</v>
      </c>
      <c r="AV124" t="b">
        <f t="shared" ca="1" si="57"/>
        <v>0</v>
      </c>
      <c r="AW124" s="266" t="b">
        <f t="shared" ca="1" si="58"/>
        <v>0</v>
      </c>
      <c r="AX124" s="266" t="b">
        <f t="shared" ca="1" si="59"/>
        <v>0</v>
      </c>
      <c r="AY124" s="266" t="b">
        <f t="shared" ca="1" si="60"/>
        <v>0</v>
      </c>
    </row>
    <row r="125" spans="1:51" x14ac:dyDescent="0.25">
      <c r="A125">
        <v>93</v>
      </c>
      <c r="B125" s="163">
        <f ca="1">OFFSET(InputPriceData!B$15,CalculationsAndCharts!$A125+$A$11,0,1,1)</f>
        <v>41879</v>
      </c>
      <c r="C125" s="3">
        <f ca="1">OFFSET(InputPriceData!G$15,CalculationsAndCharts!$A125+$A$11,IF($C$7,8,0),1,1)</f>
        <v>208700</v>
      </c>
      <c r="D125" s="4">
        <f ca="1">OFFSET(InputPriceData!C$15,CalculationsAndCharts!$A125+$A$11,IF($C$7,8,0),1,1)</f>
        <v>23.44</v>
      </c>
      <c r="E125" s="4">
        <f ca="1">OFFSET(InputPriceData!D$15,CalculationsAndCharts!$A125+$A$11,IF($C$7,8,0),1,1)</f>
        <v>23.73</v>
      </c>
      <c r="F125" s="4">
        <f ca="1">OFFSET(InputPriceData!E$15,CalculationsAndCharts!$A125+$A$11,IF($C$7,8,0),1,1)</f>
        <v>23.16</v>
      </c>
      <c r="G125" s="4">
        <f ca="1">OFFSET(InputPriceData!F$15,CalculationsAndCharts!$A125+$A$11,IF($C$7,8,0),1,1)</f>
        <v>23.27</v>
      </c>
      <c r="H125" s="128"/>
      <c r="I125" s="128"/>
      <c r="K125" s="124"/>
      <c r="L125" s="279"/>
      <c r="M125" s="281"/>
      <c r="N125" s="280"/>
      <c r="O125" s="4"/>
      <c r="P125" s="4"/>
      <c r="Q125" s="3"/>
      <c r="S125" s="309">
        <f t="shared" ca="1" si="40"/>
        <v>23.87</v>
      </c>
      <c r="T125" s="309">
        <f t="shared" ca="1" si="41"/>
        <v>22.19</v>
      </c>
      <c r="U125" s="310">
        <f t="shared" ca="1" si="32"/>
        <v>0.64285714285714191</v>
      </c>
      <c r="V125" s="310" t="b">
        <f t="shared" ca="1" si="42"/>
        <v>0</v>
      </c>
      <c r="W125" s="3" t="b">
        <f t="shared" ca="1" si="43"/>
        <v>0</v>
      </c>
      <c r="X125" s="3" t="str">
        <f t="shared" ca="1" si="44"/>
        <v/>
      </c>
      <c r="Y125" s="3" t="str">
        <f t="shared" ca="1" si="33"/>
        <v/>
      </c>
      <c r="Z125" s="3" t="str">
        <f t="shared" ca="1" si="45"/>
        <v/>
      </c>
      <c r="AA125" s="3" t="str">
        <f t="shared" ca="1" si="46"/>
        <v/>
      </c>
      <c r="AB125" s="205">
        <f t="shared" ca="1" si="47"/>
        <v>11280</v>
      </c>
      <c r="AC125" s="205">
        <f t="shared" ca="1" si="48"/>
        <v>178</v>
      </c>
      <c r="AD125" s="205">
        <f t="shared" ca="1" si="34"/>
        <v>63.370786516853933</v>
      </c>
      <c r="AE125" s="205">
        <f t="shared" ca="1" si="35"/>
        <v>13.370786516853933</v>
      </c>
      <c r="AF125" s="205">
        <f t="shared" ca="1" si="49"/>
        <v>2.6741573033707868</v>
      </c>
      <c r="AG125" s="314">
        <v>42</v>
      </c>
      <c r="AH125" s="313">
        <f t="shared" si="50"/>
        <v>8.4</v>
      </c>
      <c r="AI125" s="314">
        <f t="array" aca="1" ref="AI125" ca="1">SUM((OFFSET($W$33,0,0,$A$23,1)=TRUE)*(OFFSET($AA$33,0,0,$A$23,1)=(AG125+50)))</f>
        <v>3</v>
      </c>
      <c r="AJ125" s="37" t="e">
        <f t="shared" ca="1" si="36"/>
        <v>#N/A</v>
      </c>
      <c r="AK125" s="4"/>
      <c r="AL125" s="4"/>
      <c r="AM125" s="309">
        <f t="shared" ca="1" si="51"/>
        <v>23.87</v>
      </c>
      <c r="AN125" s="309">
        <f t="shared" ca="1" si="52"/>
        <v>22.36</v>
      </c>
      <c r="AO125" s="310">
        <f t="shared" ca="1" si="53"/>
        <v>0.60264900662251608</v>
      </c>
      <c r="AP125" s="310" t="b">
        <f t="shared" ca="1" si="54"/>
        <v>0</v>
      </c>
      <c r="AQ125" s="309">
        <f t="shared" ca="1" si="55"/>
        <v>0</v>
      </c>
      <c r="AR125" s="205">
        <f t="shared" ca="1" si="37"/>
        <v>0</v>
      </c>
      <c r="AS125" s="45" t="b">
        <f t="shared" ca="1" si="38"/>
        <v>0</v>
      </c>
      <c r="AT125">
        <f t="shared" ca="1" si="39"/>
        <v>0</v>
      </c>
      <c r="AU125" t="b">
        <f t="shared" ca="1" si="56"/>
        <v>0</v>
      </c>
      <c r="AV125" t="b">
        <f t="shared" ca="1" si="57"/>
        <v>0</v>
      </c>
      <c r="AW125" s="266" t="b">
        <f t="shared" ca="1" si="58"/>
        <v>0</v>
      </c>
      <c r="AX125" s="266" t="b">
        <f t="shared" ca="1" si="59"/>
        <v>0</v>
      </c>
      <c r="AY125" s="266" t="b">
        <f t="shared" ca="1" si="60"/>
        <v>0</v>
      </c>
    </row>
    <row r="126" spans="1:51" x14ac:dyDescent="0.25">
      <c r="A126">
        <v>94</v>
      </c>
      <c r="B126" s="163">
        <f ca="1">OFFSET(InputPriceData!B$15,CalculationsAndCharts!$A126+$A$11,0,1,1)</f>
        <v>41878</v>
      </c>
      <c r="C126" s="3">
        <f ca="1">OFFSET(InputPriceData!G$15,CalculationsAndCharts!$A126+$A$11,IF($C$7,8,0),1,1)</f>
        <v>160100</v>
      </c>
      <c r="D126" s="4">
        <f ca="1">OFFSET(InputPriceData!C$15,CalculationsAndCharts!$A126+$A$11,IF($C$7,8,0),1,1)</f>
        <v>23.56</v>
      </c>
      <c r="E126" s="4">
        <f ca="1">OFFSET(InputPriceData!D$15,CalculationsAndCharts!$A126+$A$11,IF($C$7,8,0),1,1)</f>
        <v>23.61</v>
      </c>
      <c r="F126" s="4">
        <f ca="1">OFFSET(InputPriceData!E$15,CalculationsAndCharts!$A126+$A$11,IF($C$7,8,0),1,1)</f>
        <v>23.24</v>
      </c>
      <c r="G126" s="4">
        <f ca="1">OFFSET(InputPriceData!F$15,CalculationsAndCharts!$A126+$A$11,IF($C$7,8,0),1,1)</f>
        <v>23.47</v>
      </c>
      <c r="H126" s="128"/>
      <c r="I126" s="128"/>
      <c r="K126" s="124"/>
      <c r="L126" s="279"/>
      <c r="M126" s="281"/>
      <c r="N126" s="280"/>
      <c r="O126" s="4"/>
      <c r="P126" s="4"/>
      <c r="Q126" s="3"/>
      <c r="S126" s="309">
        <f t="shared" ca="1" si="40"/>
        <v>23.87</v>
      </c>
      <c r="T126" s="309">
        <f t="shared" ca="1" si="41"/>
        <v>22.19</v>
      </c>
      <c r="U126" s="310">
        <f t="shared" ca="1" si="32"/>
        <v>0.76190476190476064</v>
      </c>
      <c r="V126" s="310" t="b">
        <f t="shared" ca="1" si="42"/>
        <v>0</v>
      </c>
      <c r="W126" s="3" t="b">
        <f t="shared" ca="1" si="43"/>
        <v>0</v>
      </c>
      <c r="X126" s="3" t="str">
        <f t="shared" ca="1" si="44"/>
        <v/>
      </c>
      <c r="Y126" s="3" t="str">
        <f t="shared" ca="1" si="33"/>
        <v/>
      </c>
      <c r="Z126" s="3" t="str">
        <f t="shared" ca="1" si="45"/>
        <v/>
      </c>
      <c r="AA126" s="3" t="str">
        <f t="shared" ca="1" si="46"/>
        <v/>
      </c>
      <c r="AB126" s="205">
        <f t="shared" ca="1" si="47"/>
        <v>11280</v>
      </c>
      <c r="AC126" s="205">
        <f t="shared" ca="1" si="48"/>
        <v>178</v>
      </c>
      <c r="AD126" s="205">
        <f t="shared" ca="1" si="34"/>
        <v>63.370786516853933</v>
      </c>
      <c r="AE126" s="205">
        <f t="shared" ca="1" si="35"/>
        <v>13.370786516853933</v>
      </c>
      <c r="AF126" s="205">
        <f t="shared" ca="1" si="49"/>
        <v>2.6741573033707868</v>
      </c>
      <c r="AG126" s="314">
        <v>43</v>
      </c>
      <c r="AH126" s="313">
        <f t="shared" si="50"/>
        <v>8.6</v>
      </c>
      <c r="AI126" s="314">
        <f t="array" aca="1" ref="AI126" ca="1">SUM((OFFSET($W$33,0,0,$A$23,1)=TRUE)*(OFFSET($AA$33,0,0,$A$23,1)=(AG126+50)))</f>
        <v>0</v>
      </c>
      <c r="AJ126" s="37" t="e">
        <f t="shared" ca="1" si="36"/>
        <v>#N/A</v>
      </c>
      <c r="AK126" s="4"/>
      <c r="AL126" s="4"/>
      <c r="AM126" s="309">
        <f t="shared" ca="1" si="51"/>
        <v>23.87</v>
      </c>
      <c r="AN126" s="309">
        <f t="shared" ca="1" si="52"/>
        <v>22.19</v>
      </c>
      <c r="AO126" s="310">
        <f t="shared" ca="1" si="53"/>
        <v>0.76190476190476064</v>
      </c>
      <c r="AP126" s="310" t="b">
        <f t="shared" ca="1" si="54"/>
        <v>0</v>
      </c>
      <c r="AQ126" s="309">
        <f t="shared" ca="1" si="55"/>
        <v>0</v>
      </c>
      <c r="AR126" s="205">
        <f t="shared" ca="1" si="37"/>
        <v>0</v>
      </c>
      <c r="AS126" s="45" t="b">
        <f t="shared" ca="1" si="38"/>
        <v>0</v>
      </c>
      <c r="AT126">
        <f t="shared" ca="1" si="39"/>
        <v>0</v>
      </c>
      <c r="AU126" t="b">
        <f t="shared" ca="1" si="56"/>
        <v>0</v>
      </c>
      <c r="AV126" t="b">
        <f t="shared" ca="1" si="57"/>
        <v>0</v>
      </c>
      <c r="AW126" s="266" t="b">
        <f t="shared" ca="1" si="58"/>
        <v>0</v>
      </c>
      <c r="AX126" s="266" t="b">
        <f t="shared" ca="1" si="59"/>
        <v>0</v>
      </c>
      <c r="AY126" s="266" t="b">
        <f t="shared" ca="1" si="60"/>
        <v>0</v>
      </c>
    </row>
    <row r="127" spans="1:51" x14ac:dyDescent="0.25">
      <c r="A127">
        <v>95</v>
      </c>
      <c r="B127" s="163">
        <f ca="1">OFFSET(InputPriceData!B$15,CalculationsAndCharts!$A127+$A$11,0,1,1)</f>
        <v>41877</v>
      </c>
      <c r="C127" s="3">
        <f ca="1">OFFSET(InputPriceData!G$15,CalculationsAndCharts!$A127+$A$11,IF($C$7,8,0),1,1)</f>
        <v>206600</v>
      </c>
      <c r="D127" s="4">
        <f ca="1">OFFSET(InputPriceData!C$15,CalculationsAndCharts!$A127+$A$11,IF($C$7,8,0),1,1)</f>
        <v>23.63</v>
      </c>
      <c r="E127" s="4">
        <f ca="1">OFFSET(InputPriceData!D$15,CalculationsAndCharts!$A127+$A$11,IF($C$7,8,0),1,1)</f>
        <v>23.78</v>
      </c>
      <c r="F127" s="4">
        <f ca="1">OFFSET(InputPriceData!E$15,CalculationsAndCharts!$A127+$A$11,IF($C$7,8,0),1,1)</f>
        <v>23.36</v>
      </c>
      <c r="G127" s="4">
        <f ca="1">OFFSET(InputPriceData!F$15,CalculationsAndCharts!$A127+$A$11,IF($C$7,8,0),1,1)</f>
        <v>23.48</v>
      </c>
      <c r="H127" s="128"/>
      <c r="I127" s="128"/>
      <c r="K127" s="124"/>
      <c r="L127" s="279"/>
      <c r="M127" s="281"/>
      <c r="N127" s="280"/>
      <c r="O127" s="4"/>
      <c r="P127" s="4"/>
      <c r="Q127" s="3"/>
      <c r="S127" s="309">
        <f t="shared" ca="1" si="40"/>
        <v>23.87</v>
      </c>
      <c r="T127" s="309">
        <f t="shared" ca="1" si="41"/>
        <v>22.19</v>
      </c>
      <c r="U127" s="310">
        <f t="shared" ca="1" si="32"/>
        <v>0.76785714285714246</v>
      </c>
      <c r="V127" s="310" t="b">
        <f t="shared" ca="1" si="42"/>
        <v>0</v>
      </c>
      <c r="W127" s="3" t="b">
        <f t="shared" ca="1" si="43"/>
        <v>0</v>
      </c>
      <c r="X127" s="3" t="str">
        <f t="shared" ca="1" si="44"/>
        <v/>
      </c>
      <c r="Y127" s="3" t="str">
        <f t="shared" ca="1" si="33"/>
        <v/>
      </c>
      <c r="Z127" s="3" t="str">
        <f t="shared" ca="1" si="45"/>
        <v/>
      </c>
      <c r="AA127" s="3" t="str">
        <f t="shared" ca="1" si="46"/>
        <v/>
      </c>
      <c r="AB127" s="205">
        <f t="shared" ca="1" si="47"/>
        <v>11280</v>
      </c>
      <c r="AC127" s="205">
        <f t="shared" ca="1" si="48"/>
        <v>178</v>
      </c>
      <c r="AD127" s="205">
        <f t="shared" ca="1" si="34"/>
        <v>63.370786516853933</v>
      </c>
      <c r="AE127" s="205">
        <f t="shared" ca="1" si="35"/>
        <v>13.370786516853933</v>
      </c>
      <c r="AF127" s="205">
        <f t="shared" ca="1" si="49"/>
        <v>2.6741573033707868</v>
      </c>
      <c r="AG127" s="314">
        <v>44</v>
      </c>
      <c r="AH127" s="313">
        <f t="shared" si="50"/>
        <v>8.8000000000000007</v>
      </c>
      <c r="AI127" s="314">
        <f t="array" aca="1" ref="AI127" ca="1">SUM((OFFSET($W$33,0,0,$A$23,1)=TRUE)*(OFFSET($AA$33,0,0,$A$23,1)=(AG127+50)))</f>
        <v>1</v>
      </c>
      <c r="AJ127" s="37" t="e">
        <f t="shared" ca="1" si="36"/>
        <v>#N/A</v>
      </c>
      <c r="AK127" s="4"/>
      <c r="AL127" s="4"/>
      <c r="AM127" s="309">
        <f t="shared" ca="1" si="51"/>
        <v>23.87</v>
      </c>
      <c r="AN127" s="309">
        <f t="shared" ca="1" si="52"/>
        <v>22.19</v>
      </c>
      <c r="AO127" s="310">
        <f t="shared" ca="1" si="53"/>
        <v>0.76785714285714246</v>
      </c>
      <c r="AP127" s="310" t="b">
        <f t="shared" ca="1" si="54"/>
        <v>0</v>
      </c>
      <c r="AQ127" s="309">
        <f t="shared" ca="1" si="55"/>
        <v>0</v>
      </c>
      <c r="AR127" s="205">
        <f t="shared" ca="1" si="37"/>
        <v>0</v>
      </c>
      <c r="AS127" s="45" t="b">
        <f t="shared" ca="1" si="38"/>
        <v>0</v>
      </c>
      <c r="AT127">
        <f t="shared" ca="1" si="39"/>
        <v>0</v>
      </c>
      <c r="AU127" t="b">
        <f t="shared" ca="1" si="56"/>
        <v>0</v>
      </c>
      <c r="AV127" t="b">
        <f t="shared" ca="1" si="57"/>
        <v>0</v>
      </c>
      <c r="AW127" s="266" t="b">
        <f t="shared" ca="1" si="58"/>
        <v>0</v>
      </c>
      <c r="AX127" s="266" t="b">
        <f t="shared" ca="1" si="59"/>
        <v>0</v>
      </c>
      <c r="AY127" s="266" t="b">
        <f t="shared" ca="1" si="60"/>
        <v>0</v>
      </c>
    </row>
    <row r="128" spans="1:51" x14ac:dyDescent="0.25">
      <c r="A128">
        <v>96</v>
      </c>
      <c r="B128" s="163">
        <f ca="1">OFFSET(InputPriceData!B$15,CalculationsAndCharts!$A128+$A$11,0,1,1)</f>
        <v>41876</v>
      </c>
      <c r="C128" s="3">
        <f ca="1">OFFSET(InputPriceData!G$15,CalculationsAndCharts!$A128+$A$11,IF($C$7,8,0),1,1)</f>
        <v>148300</v>
      </c>
      <c r="D128" s="4">
        <f ca="1">OFFSET(InputPriceData!C$15,CalculationsAndCharts!$A128+$A$11,IF($C$7,8,0),1,1)</f>
        <v>23.77</v>
      </c>
      <c r="E128" s="4">
        <f ca="1">OFFSET(InputPriceData!D$15,CalculationsAndCharts!$A128+$A$11,IF($C$7,8,0),1,1)</f>
        <v>23.86</v>
      </c>
      <c r="F128" s="4">
        <f ca="1">OFFSET(InputPriceData!E$15,CalculationsAndCharts!$A128+$A$11,IF($C$7,8,0),1,1)</f>
        <v>23.49</v>
      </c>
      <c r="G128" s="4">
        <f ca="1">OFFSET(InputPriceData!F$15,CalculationsAndCharts!$A128+$A$11,IF($C$7,8,0),1,1)</f>
        <v>23.6</v>
      </c>
      <c r="H128" s="128"/>
      <c r="I128" s="128"/>
      <c r="K128" s="124"/>
      <c r="L128" s="279"/>
      <c r="M128" s="281"/>
      <c r="N128" s="280"/>
      <c r="O128" s="4"/>
      <c r="P128" s="4"/>
      <c r="Q128" s="3"/>
      <c r="S128" s="309">
        <f t="shared" ca="1" si="40"/>
        <v>23.87</v>
      </c>
      <c r="T128" s="309">
        <f t="shared" ca="1" si="41"/>
        <v>22.19</v>
      </c>
      <c r="U128" s="310">
        <f t="shared" ca="1" si="32"/>
        <v>0.83928571428571452</v>
      </c>
      <c r="V128" s="310" t="b">
        <f t="shared" ca="1" si="42"/>
        <v>0</v>
      </c>
      <c r="W128" s="3" t="b">
        <f t="shared" ca="1" si="43"/>
        <v>0</v>
      </c>
      <c r="X128" s="3" t="str">
        <f t="shared" ca="1" si="44"/>
        <v/>
      </c>
      <c r="Y128" s="3" t="str">
        <f t="shared" ca="1" si="33"/>
        <v/>
      </c>
      <c r="Z128" s="3" t="str">
        <f t="shared" ca="1" si="45"/>
        <v/>
      </c>
      <c r="AA128" s="3" t="str">
        <f t="shared" ca="1" si="46"/>
        <v/>
      </c>
      <c r="AB128" s="205">
        <f t="shared" ca="1" si="47"/>
        <v>11280</v>
      </c>
      <c r="AC128" s="205">
        <f t="shared" ca="1" si="48"/>
        <v>178</v>
      </c>
      <c r="AD128" s="205">
        <f t="shared" ca="1" si="34"/>
        <v>63.370786516853933</v>
      </c>
      <c r="AE128" s="205">
        <f t="shared" ca="1" si="35"/>
        <v>13.370786516853933</v>
      </c>
      <c r="AF128" s="205">
        <f t="shared" ca="1" si="49"/>
        <v>2.6741573033707868</v>
      </c>
      <c r="AG128" s="314">
        <v>45</v>
      </c>
      <c r="AH128" s="313">
        <f t="shared" si="50"/>
        <v>9</v>
      </c>
      <c r="AI128" s="314">
        <f t="array" aca="1" ref="AI128" ca="1">SUM((OFFSET($W$33,0,0,$A$23,1)=TRUE)*(OFFSET($AA$33,0,0,$A$23,1)=(AG128+50)))</f>
        <v>4</v>
      </c>
      <c r="AJ128" s="37" t="e">
        <f t="shared" ca="1" si="36"/>
        <v>#N/A</v>
      </c>
      <c r="AK128" s="4"/>
      <c r="AL128" s="4"/>
      <c r="AM128" s="309">
        <f t="shared" ca="1" si="51"/>
        <v>23.87</v>
      </c>
      <c r="AN128" s="309">
        <f t="shared" ca="1" si="52"/>
        <v>22.19</v>
      </c>
      <c r="AO128" s="310">
        <f t="shared" ca="1" si="53"/>
        <v>0.83928571428571452</v>
      </c>
      <c r="AP128" s="310" t="b">
        <f t="shared" ca="1" si="54"/>
        <v>0</v>
      </c>
      <c r="AQ128" s="309">
        <f t="shared" ca="1" si="55"/>
        <v>0</v>
      </c>
      <c r="AR128" s="205">
        <f t="shared" ca="1" si="37"/>
        <v>0</v>
      </c>
      <c r="AS128" s="45" t="b">
        <f t="shared" ca="1" si="38"/>
        <v>0</v>
      </c>
      <c r="AT128">
        <f t="shared" ca="1" si="39"/>
        <v>0</v>
      </c>
      <c r="AU128" t="b">
        <f t="shared" ca="1" si="56"/>
        <v>0</v>
      </c>
      <c r="AV128" t="b">
        <f t="shared" ca="1" si="57"/>
        <v>0</v>
      </c>
      <c r="AW128" s="266" t="b">
        <f t="shared" ca="1" si="58"/>
        <v>0</v>
      </c>
      <c r="AX128" s="266" t="b">
        <f t="shared" ca="1" si="59"/>
        <v>0</v>
      </c>
      <c r="AY128" s="266" t="b">
        <f t="shared" ca="1" si="60"/>
        <v>0</v>
      </c>
    </row>
    <row r="129" spans="1:51" x14ac:dyDescent="0.25">
      <c r="A129">
        <v>97</v>
      </c>
      <c r="B129" s="163">
        <f ca="1">OFFSET(InputPriceData!B$15,CalculationsAndCharts!$A129+$A$11,0,1,1)</f>
        <v>41873</v>
      </c>
      <c r="C129" s="3">
        <f ca="1">OFFSET(InputPriceData!G$15,CalculationsAndCharts!$A129+$A$11,IF($C$7,8,0),1,1)</f>
        <v>180600</v>
      </c>
      <c r="D129" s="4">
        <f ca="1">OFFSET(InputPriceData!C$15,CalculationsAndCharts!$A129+$A$11,IF($C$7,8,0),1,1)</f>
        <v>23.4</v>
      </c>
      <c r="E129" s="4">
        <f ca="1">OFFSET(InputPriceData!D$15,CalculationsAndCharts!$A129+$A$11,IF($C$7,8,0),1,1)</f>
        <v>23.73</v>
      </c>
      <c r="F129" s="4">
        <f ca="1">OFFSET(InputPriceData!E$15,CalculationsAndCharts!$A129+$A$11,IF($C$7,8,0),1,1)</f>
        <v>23.21</v>
      </c>
      <c r="G129" s="4">
        <f ca="1">OFFSET(InputPriceData!F$15,CalculationsAndCharts!$A129+$A$11,IF($C$7,8,0),1,1)</f>
        <v>23.58</v>
      </c>
      <c r="H129" s="128"/>
      <c r="I129" s="128"/>
      <c r="K129" s="124"/>
      <c r="L129" s="279"/>
      <c r="M129" s="281"/>
      <c r="N129" s="280"/>
      <c r="O129" s="4"/>
      <c r="P129" s="4"/>
      <c r="Q129" s="3"/>
      <c r="S129" s="309">
        <f t="shared" ca="1" si="40"/>
        <v>23.87</v>
      </c>
      <c r="T129" s="309">
        <f t="shared" ca="1" si="41"/>
        <v>22.19</v>
      </c>
      <c r="U129" s="310">
        <f t="shared" ca="1" si="32"/>
        <v>0.82738095238095077</v>
      </c>
      <c r="V129" s="310" t="b">
        <f t="shared" ca="1" si="42"/>
        <v>0</v>
      </c>
      <c r="W129" s="3" t="b">
        <f t="shared" ca="1" si="43"/>
        <v>0</v>
      </c>
      <c r="X129" s="3" t="str">
        <f t="shared" ca="1" si="44"/>
        <v/>
      </c>
      <c r="Y129" s="3" t="str">
        <f t="shared" ca="1" si="33"/>
        <v/>
      </c>
      <c r="Z129" s="3" t="str">
        <f t="shared" ca="1" si="45"/>
        <v/>
      </c>
      <c r="AA129" s="3" t="str">
        <f t="shared" ca="1" si="46"/>
        <v/>
      </c>
      <c r="AB129" s="205">
        <f t="shared" ca="1" si="47"/>
        <v>11280</v>
      </c>
      <c r="AC129" s="205">
        <f t="shared" ca="1" si="48"/>
        <v>178</v>
      </c>
      <c r="AD129" s="205">
        <f t="shared" ca="1" si="34"/>
        <v>63.370786516853933</v>
      </c>
      <c r="AE129" s="205">
        <f t="shared" ca="1" si="35"/>
        <v>13.370786516853933</v>
      </c>
      <c r="AF129" s="205">
        <f t="shared" ca="1" si="49"/>
        <v>2.6741573033707868</v>
      </c>
      <c r="AG129" s="314">
        <v>46</v>
      </c>
      <c r="AH129" s="313">
        <f t="shared" si="50"/>
        <v>9.2000000000000011</v>
      </c>
      <c r="AI129" s="314">
        <f t="array" aca="1" ref="AI129" ca="1">SUM((OFFSET($W$33,0,0,$A$23,1)=TRUE)*(OFFSET($AA$33,0,0,$A$23,1)=(AG129+50)))</f>
        <v>1</v>
      </c>
      <c r="AJ129" s="37" t="e">
        <f t="shared" ca="1" si="36"/>
        <v>#N/A</v>
      </c>
      <c r="AK129" s="4"/>
      <c r="AL129" s="4"/>
      <c r="AM129" s="309">
        <f t="shared" ca="1" si="51"/>
        <v>23.87</v>
      </c>
      <c r="AN129" s="309">
        <f t="shared" ca="1" si="52"/>
        <v>22.19</v>
      </c>
      <c r="AO129" s="310">
        <f t="shared" ca="1" si="53"/>
        <v>0.82738095238095077</v>
      </c>
      <c r="AP129" s="310" t="b">
        <f t="shared" ca="1" si="54"/>
        <v>0</v>
      </c>
      <c r="AQ129" s="309">
        <f t="shared" ca="1" si="55"/>
        <v>0</v>
      </c>
      <c r="AR129" s="205">
        <f t="shared" ca="1" si="37"/>
        <v>0</v>
      </c>
      <c r="AS129" s="45" t="b">
        <f t="shared" ca="1" si="38"/>
        <v>0</v>
      </c>
      <c r="AT129">
        <f t="shared" ca="1" si="39"/>
        <v>0</v>
      </c>
      <c r="AU129" t="b">
        <f t="shared" ca="1" si="56"/>
        <v>0</v>
      </c>
      <c r="AV129" t="b">
        <f t="shared" ca="1" si="57"/>
        <v>0</v>
      </c>
      <c r="AW129" s="266" t="b">
        <f t="shared" ca="1" si="58"/>
        <v>0</v>
      </c>
      <c r="AX129" s="266" t="b">
        <f t="shared" ca="1" si="59"/>
        <v>0</v>
      </c>
      <c r="AY129" s="266" t="b">
        <f t="shared" ca="1" si="60"/>
        <v>0</v>
      </c>
    </row>
    <row r="130" spans="1:51" x14ac:dyDescent="0.25">
      <c r="A130">
        <v>98</v>
      </c>
      <c r="B130" s="163">
        <f ca="1">OFFSET(InputPriceData!B$15,CalculationsAndCharts!$A130+$A$11,0,1,1)</f>
        <v>41872</v>
      </c>
      <c r="C130" s="3">
        <f ca="1">OFFSET(InputPriceData!G$15,CalculationsAndCharts!$A130+$A$11,IF($C$7,8,0),1,1)</f>
        <v>210300</v>
      </c>
      <c r="D130" s="4">
        <f ca="1">OFFSET(InputPriceData!C$15,CalculationsAndCharts!$A130+$A$11,IF($C$7,8,0),1,1)</f>
        <v>23.41</v>
      </c>
      <c r="E130" s="4">
        <f ca="1">OFFSET(InputPriceData!D$15,CalculationsAndCharts!$A130+$A$11,IF($C$7,8,0),1,1)</f>
        <v>23.5</v>
      </c>
      <c r="F130" s="4">
        <f ca="1">OFFSET(InputPriceData!E$15,CalculationsAndCharts!$A130+$A$11,IF($C$7,8,0),1,1)</f>
        <v>23.04</v>
      </c>
      <c r="G130" s="4">
        <f ca="1">OFFSET(InputPriceData!F$15,CalculationsAndCharts!$A130+$A$11,IF($C$7,8,0),1,1)</f>
        <v>23.47</v>
      </c>
      <c r="H130" s="128"/>
      <c r="I130" s="128"/>
      <c r="K130" s="124"/>
      <c r="L130" s="279"/>
      <c r="M130" s="281"/>
      <c r="N130" s="280"/>
      <c r="O130" s="4"/>
      <c r="P130" s="4"/>
      <c r="Q130" s="3"/>
      <c r="S130" s="309">
        <f t="shared" ca="1" si="40"/>
        <v>23.87</v>
      </c>
      <c r="T130" s="309">
        <f t="shared" ca="1" si="41"/>
        <v>22.19</v>
      </c>
      <c r="U130" s="310">
        <f t="shared" ca="1" si="32"/>
        <v>0.76190476190476064</v>
      </c>
      <c r="V130" s="310" t="b">
        <f t="shared" ca="1" si="42"/>
        <v>0</v>
      </c>
      <c r="W130" s="3" t="b">
        <f t="shared" ca="1" si="43"/>
        <v>0</v>
      </c>
      <c r="X130" s="3" t="str">
        <f t="shared" ca="1" si="44"/>
        <v/>
      </c>
      <c r="Y130" s="3" t="str">
        <f t="shared" ca="1" si="33"/>
        <v/>
      </c>
      <c r="Z130" s="3" t="str">
        <f t="shared" ca="1" si="45"/>
        <v/>
      </c>
      <c r="AA130" s="3" t="str">
        <f t="shared" ca="1" si="46"/>
        <v/>
      </c>
      <c r="AB130" s="205">
        <f t="shared" ca="1" si="47"/>
        <v>11280</v>
      </c>
      <c r="AC130" s="205">
        <f t="shared" ca="1" si="48"/>
        <v>178</v>
      </c>
      <c r="AD130" s="205">
        <f t="shared" ca="1" si="34"/>
        <v>63.370786516853933</v>
      </c>
      <c r="AE130" s="205">
        <f t="shared" ca="1" si="35"/>
        <v>13.370786516853933</v>
      </c>
      <c r="AF130" s="205">
        <f t="shared" ca="1" si="49"/>
        <v>2.6741573033707868</v>
      </c>
      <c r="AG130" s="314">
        <v>47</v>
      </c>
      <c r="AH130" s="313">
        <f t="shared" si="50"/>
        <v>9.4</v>
      </c>
      <c r="AI130" s="314">
        <f t="array" aca="1" ref="AI130" ca="1">SUM((OFFSET($W$33,0,0,$A$23,1)=TRUE)*(OFFSET($AA$33,0,0,$A$23,1)=(AG130+50)))</f>
        <v>1</v>
      </c>
      <c r="AJ130" s="37" t="e">
        <f t="shared" ca="1" si="36"/>
        <v>#N/A</v>
      </c>
      <c r="AK130" s="4"/>
      <c r="AL130" s="4"/>
      <c r="AM130" s="309">
        <f t="shared" ca="1" si="51"/>
        <v>23.87</v>
      </c>
      <c r="AN130" s="309">
        <f t="shared" ca="1" si="52"/>
        <v>22.19</v>
      </c>
      <c r="AO130" s="310">
        <f t="shared" ca="1" si="53"/>
        <v>0.76190476190476064</v>
      </c>
      <c r="AP130" s="310" t="b">
        <f t="shared" ca="1" si="54"/>
        <v>0</v>
      </c>
      <c r="AQ130" s="309">
        <f t="shared" ca="1" si="55"/>
        <v>0</v>
      </c>
      <c r="AR130" s="205">
        <f t="shared" ca="1" si="37"/>
        <v>0</v>
      </c>
      <c r="AS130" s="45" t="b">
        <f t="shared" ca="1" si="38"/>
        <v>0</v>
      </c>
      <c r="AT130">
        <f t="shared" ca="1" si="39"/>
        <v>0</v>
      </c>
      <c r="AU130" t="b">
        <f t="shared" ca="1" si="56"/>
        <v>0</v>
      </c>
      <c r="AV130" t="b">
        <f t="shared" ca="1" si="57"/>
        <v>0</v>
      </c>
      <c r="AW130" s="266" t="b">
        <f t="shared" ca="1" si="58"/>
        <v>0</v>
      </c>
      <c r="AX130" s="266" t="b">
        <f t="shared" ca="1" si="59"/>
        <v>0</v>
      </c>
      <c r="AY130" s="266" t="b">
        <f t="shared" ca="1" si="60"/>
        <v>0</v>
      </c>
    </row>
    <row r="131" spans="1:51" x14ac:dyDescent="0.25">
      <c r="A131">
        <v>99</v>
      </c>
      <c r="B131" s="163">
        <f ca="1">OFFSET(InputPriceData!B$15,CalculationsAndCharts!$A131+$A$11,0,1,1)</f>
        <v>41871</v>
      </c>
      <c r="C131" s="3">
        <f ca="1">OFFSET(InputPriceData!G$15,CalculationsAndCharts!$A131+$A$11,IF($C$7,8,0),1,1)</f>
        <v>358500</v>
      </c>
      <c r="D131" s="4">
        <f ca="1">OFFSET(InputPriceData!C$15,CalculationsAndCharts!$A131+$A$11,IF($C$7,8,0),1,1)</f>
        <v>23.79</v>
      </c>
      <c r="E131" s="4">
        <f ca="1">OFFSET(InputPriceData!D$15,CalculationsAndCharts!$A131+$A$11,IF($C$7,8,0),1,1)</f>
        <v>24.09</v>
      </c>
      <c r="F131" s="4">
        <f ca="1">OFFSET(InputPriceData!E$15,CalculationsAndCharts!$A131+$A$11,IF($C$7,8,0),1,1)</f>
        <v>23.24</v>
      </c>
      <c r="G131" s="4">
        <f ca="1">OFFSET(InputPriceData!F$15,CalculationsAndCharts!$A131+$A$11,IF($C$7,8,0),1,1)</f>
        <v>23.37</v>
      </c>
      <c r="H131" s="128"/>
      <c r="I131" s="128"/>
      <c r="K131" s="124"/>
      <c r="L131" s="279"/>
      <c r="M131" s="281"/>
      <c r="N131" s="280"/>
      <c r="O131" s="4"/>
      <c r="P131" s="4"/>
      <c r="Q131" s="3"/>
      <c r="S131" s="309">
        <f t="shared" ca="1" si="40"/>
        <v>23.87</v>
      </c>
      <c r="T131" s="309">
        <f t="shared" ca="1" si="41"/>
        <v>22.19</v>
      </c>
      <c r="U131" s="310">
        <f t="shared" ca="1" si="32"/>
        <v>0.70238095238095233</v>
      </c>
      <c r="V131" s="310" t="b">
        <f t="shared" ca="1" si="42"/>
        <v>0</v>
      </c>
      <c r="W131" s="3" t="b">
        <f t="shared" ca="1" si="43"/>
        <v>0</v>
      </c>
      <c r="X131" s="3" t="str">
        <f t="shared" ca="1" si="44"/>
        <v/>
      </c>
      <c r="Y131" s="3" t="str">
        <f t="shared" ca="1" si="33"/>
        <v/>
      </c>
      <c r="Z131" s="3" t="str">
        <f t="shared" ca="1" si="45"/>
        <v/>
      </c>
      <c r="AA131" s="3" t="str">
        <f t="shared" ca="1" si="46"/>
        <v/>
      </c>
      <c r="AB131" s="205">
        <f t="shared" ca="1" si="47"/>
        <v>11280</v>
      </c>
      <c r="AC131" s="205">
        <f t="shared" ca="1" si="48"/>
        <v>178</v>
      </c>
      <c r="AD131" s="205">
        <f t="shared" ca="1" si="34"/>
        <v>63.370786516853933</v>
      </c>
      <c r="AE131" s="205">
        <f t="shared" ca="1" si="35"/>
        <v>13.370786516853933</v>
      </c>
      <c r="AF131" s="205">
        <f t="shared" ca="1" si="49"/>
        <v>2.6741573033707868</v>
      </c>
      <c r="AG131" s="314">
        <v>48</v>
      </c>
      <c r="AH131" s="313">
        <f t="shared" si="50"/>
        <v>9.6000000000000014</v>
      </c>
      <c r="AI131" s="314">
        <f t="array" aca="1" ref="AI131" ca="1">SUM((OFFSET($W$33,0,0,$A$23,1)=TRUE)*(OFFSET($AA$33,0,0,$A$23,1)=(AG131+50)))</f>
        <v>1</v>
      </c>
      <c r="AJ131" s="37" t="e">
        <f t="shared" ca="1" si="36"/>
        <v>#N/A</v>
      </c>
      <c r="AK131" s="4"/>
      <c r="AL131" s="4"/>
      <c r="AM131" s="309">
        <f t="shared" ca="1" si="51"/>
        <v>23.87</v>
      </c>
      <c r="AN131" s="309">
        <f t="shared" ca="1" si="52"/>
        <v>22.19</v>
      </c>
      <c r="AO131" s="310">
        <f t="shared" ca="1" si="53"/>
        <v>0.70238095238095233</v>
      </c>
      <c r="AP131" s="310" t="b">
        <f t="shared" ca="1" si="54"/>
        <v>0</v>
      </c>
      <c r="AQ131" s="309">
        <f t="shared" ca="1" si="55"/>
        <v>0</v>
      </c>
      <c r="AR131" s="205">
        <f t="shared" ca="1" si="37"/>
        <v>0</v>
      </c>
      <c r="AS131" s="45" t="b">
        <f t="shared" ca="1" si="38"/>
        <v>0</v>
      </c>
      <c r="AT131">
        <f t="shared" ca="1" si="39"/>
        <v>0</v>
      </c>
      <c r="AU131" t="b">
        <f t="shared" ca="1" si="56"/>
        <v>0</v>
      </c>
      <c r="AV131" t="b">
        <f t="shared" ca="1" si="57"/>
        <v>0</v>
      </c>
      <c r="AW131" s="266" t="b">
        <f t="shared" ca="1" si="58"/>
        <v>0</v>
      </c>
      <c r="AX131" s="266" t="b">
        <f t="shared" ca="1" si="59"/>
        <v>0</v>
      </c>
      <c r="AY131" s="266" t="b">
        <f t="shared" ca="1" si="60"/>
        <v>0</v>
      </c>
    </row>
    <row r="132" spans="1:51" x14ac:dyDescent="0.25">
      <c r="A132">
        <v>100</v>
      </c>
      <c r="B132" s="163">
        <f ca="1">OFFSET(InputPriceData!B$15,CalculationsAndCharts!$A132+$A$11,0,1,1)</f>
        <v>41870</v>
      </c>
      <c r="C132" s="3">
        <f ca="1">OFFSET(InputPriceData!G$15,CalculationsAndCharts!$A132+$A$11,IF($C$7,8,0),1,1)</f>
        <v>272700</v>
      </c>
      <c r="D132" s="4">
        <f ca="1">OFFSET(InputPriceData!C$15,CalculationsAndCharts!$A132+$A$11,IF($C$7,8,0),1,1)</f>
        <v>23.79</v>
      </c>
      <c r="E132" s="4">
        <f ca="1">OFFSET(InputPriceData!D$15,CalculationsAndCharts!$A132+$A$11,IF($C$7,8,0),1,1)</f>
        <v>24.01</v>
      </c>
      <c r="F132" s="4">
        <f ca="1">OFFSET(InputPriceData!E$15,CalculationsAndCharts!$A132+$A$11,IF($C$7,8,0),1,1)</f>
        <v>23.74</v>
      </c>
      <c r="G132" s="4">
        <f ca="1">OFFSET(InputPriceData!F$15,CalculationsAndCharts!$A132+$A$11,IF($C$7,8,0),1,1)</f>
        <v>23.87</v>
      </c>
      <c r="H132" s="128"/>
      <c r="I132" s="128"/>
      <c r="K132" s="124"/>
      <c r="L132" s="279"/>
      <c r="M132" s="281"/>
      <c r="N132" s="280"/>
      <c r="O132" s="4"/>
      <c r="P132" s="4"/>
      <c r="Q132" s="3"/>
      <c r="S132" s="309">
        <f t="shared" ca="1" si="40"/>
        <v>23.87</v>
      </c>
      <c r="T132" s="309">
        <f t="shared" ca="1" si="41"/>
        <v>22.19</v>
      </c>
      <c r="U132" s="310">
        <f t="shared" ca="1" si="32"/>
        <v>1</v>
      </c>
      <c r="V132" s="310" t="b">
        <f t="shared" ca="1" si="42"/>
        <v>0</v>
      </c>
      <c r="W132" s="3" t="b">
        <f t="shared" ca="1" si="43"/>
        <v>0</v>
      </c>
      <c r="X132" s="3" t="str">
        <f t="shared" ca="1" si="44"/>
        <v/>
      </c>
      <c r="Y132" s="3" t="str">
        <f t="shared" ca="1" si="33"/>
        <v/>
      </c>
      <c r="Z132" s="3" t="str">
        <f t="shared" ca="1" si="45"/>
        <v/>
      </c>
      <c r="AA132" s="3" t="str">
        <f t="shared" ca="1" si="46"/>
        <v/>
      </c>
      <c r="AB132" s="205">
        <f t="shared" ca="1" si="47"/>
        <v>11280</v>
      </c>
      <c r="AC132" s="205">
        <f t="shared" ca="1" si="48"/>
        <v>178</v>
      </c>
      <c r="AD132" s="205">
        <f t="shared" ca="1" si="34"/>
        <v>63.370786516853933</v>
      </c>
      <c r="AE132" s="205">
        <f t="shared" ca="1" si="35"/>
        <v>13.370786516853933</v>
      </c>
      <c r="AF132" s="205">
        <f t="shared" ca="1" si="49"/>
        <v>2.6741573033707868</v>
      </c>
      <c r="AG132" s="314">
        <v>49</v>
      </c>
      <c r="AH132" s="313">
        <f t="shared" si="50"/>
        <v>9.8000000000000007</v>
      </c>
      <c r="AI132" s="314">
        <f t="array" aca="1" ref="AI132" ca="1">SUM((OFFSET($W$33,0,0,$A$23,1)=TRUE)*(OFFSET($AA$33,0,0,$A$23,1)=(AG132+50)))</f>
        <v>1</v>
      </c>
      <c r="AJ132" s="37" t="e">
        <f t="shared" ca="1" si="36"/>
        <v>#N/A</v>
      </c>
      <c r="AK132" s="4"/>
      <c r="AL132" s="4"/>
      <c r="AM132" s="309">
        <f t="shared" ca="1" si="51"/>
        <v>23.87</v>
      </c>
      <c r="AN132" s="309">
        <f t="shared" ca="1" si="52"/>
        <v>22.19</v>
      </c>
      <c r="AO132" s="310">
        <f t="shared" ca="1" si="53"/>
        <v>1</v>
      </c>
      <c r="AP132" s="310" t="b">
        <f t="shared" ca="1" si="54"/>
        <v>0</v>
      </c>
      <c r="AQ132" s="309">
        <f t="shared" ca="1" si="55"/>
        <v>0</v>
      </c>
      <c r="AR132" s="205">
        <f t="shared" ca="1" si="37"/>
        <v>0</v>
      </c>
      <c r="AS132" s="45" t="b">
        <f t="shared" ca="1" si="38"/>
        <v>0</v>
      </c>
      <c r="AT132">
        <f t="shared" ca="1" si="39"/>
        <v>0</v>
      </c>
      <c r="AU132" t="b">
        <f t="shared" ca="1" si="56"/>
        <v>0</v>
      </c>
      <c r="AV132" t="b">
        <f t="shared" ca="1" si="57"/>
        <v>0</v>
      </c>
      <c r="AW132" s="266" t="b">
        <f t="shared" ca="1" si="58"/>
        <v>0</v>
      </c>
      <c r="AX132" s="266" t="b">
        <f t="shared" ca="1" si="59"/>
        <v>0</v>
      </c>
      <c r="AY132" s="266" t="b">
        <f t="shared" ca="1" si="60"/>
        <v>0</v>
      </c>
    </row>
    <row r="133" spans="1:51" x14ac:dyDescent="0.25">
      <c r="A133">
        <v>101</v>
      </c>
      <c r="B133" s="163">
        <f ca="1">OFFSET(InputPriceData!B$15,CalculationsAndCharts!$A133+$A$11,0,1,1)</f>
        <v>41869</v>
      </c>
      <c r="C133" s="3">
        <f ca="1">OFFSET(InputPriceData!G$15,CalculationsAndCharts!$A133+$A$11,IF($C$7,8,0),1,1)</f>
        <v>259900</v>
      </c>
      <c r="D133" s="4">
        <f ca="1">OFFSET(InputPriceData!C$15,CalculationsAndCharts!$A133+$A$11,IF($C$7,8,0),1,1)</f>
        <v>23.16</v>
      </c>
      <c r="E133" s="4">
        <f ca="1">OFFSET(InputPriceData!D$15,CalculationsAndCharts!$A133+$A$11,IF($C$7,8,0),1,1)</f>
        <v>23.76</v>
      </c>
      <c r="F133" s="4">
        <f ca="1">OFFSET(InputPriceData!E$15,CalculationsAndCharts!$A133+$A$11,IF($C$7,8,0),1,1)</f>
        <v>23.14</v>
      </c>
      <c r="G133" s="4">
        <f ca="1">OFFSET(InputPriceData!F$15,CalculationsAndCharts!$A133+$A$11,IF($C$7,8,0),1,1)</f>
        <v>23.75</v>
      </c>
      <c r="H133" s="128"/>
      <c r="I133" s="128"/>
      <c r="K133" s="124"/>
      <c r="L133" s="279"/>
      <c r="M133" s="281"/>
      <c r="N133" s="280"/>
      <c r="O133" s="4"/>
      <c r="P133" s="4"/>
      <c r="Q133" s="3"/>
      <c r="S133" s="309">
        <f t="shared" ca="1" si="40"/>
        <v>24.15</v>
      </c>
      <c r="T133" s="309">
        <f t="shared" ca="1" si="41"/>
        <v>22.19</v>
      </c>
      <c r="U133" s="310">
        <f t="shared" ca="1" si="32"/>
        <v>0.79591836734693922</v>
      </c>
      <c r="V133" s="310" t="b">
        <f t="shared" ca="1" si="42"/>
        <v>0</v>
      </c>
      <c r="W133" s="3" t="b">
        <f t="shared" ca="1" si="43"/>
        <v>0</v>
      </c>
      <c r="X133" s="3" t="str">
        <f t="shared" ca="1" si="44"/>
        <v/>
      </c>
      <c r="Y133" s="3" t="str">
        <f t="shared" ca="1" si="33"/>
        <v/>
      </c>
      <c r="Z133" s="3" t="str">
        <f t="shared" ca="1" si="45"/>
        <v/>
      </c>
      <c r="AA133" s="3" t="str">
        <f t="shared" ca="1" si="46"/>
        <v/>
      </c>
      <c r="AB133" s="205">
        <f t="shared" ca="1" si="47"/>
        <v>11280</v>
      </c>
      <c r="AC133" s="205">
        <f t="shared" ca="1" si="48"/>
        <v>178</v>
      </c>
      <c r="AD133" s="205">
        <f t="shared" ca="1" si="34"/>
        <v>63.370786516853933</v>
      </c>
      <c r="AE133" s="205">
        <f t="shared" ca="1" si="35"/>
        <v>13.370786516853933</v>
      </c>
      <c r="AF133" s="205">
        <f t="shared" ca="1" si="49"/>
        <v>2.6741573033707868</v>
      </c>
      <c r="AG133" s="314">
        <v>50</v>
      </c>
      <c r="AH133" s="313">
        <f t="shared" si="50"/>
        <v>10</v>
      </c>
      <c r="AI133" s="314">
        <f t="array" aca="1" ref="AI133" ca="1">SUM((OFFSET($W$33,0,0,$A$23,1)=TRUE)*(OFFSET($AA$33,0,0,$A$23,1)=(AG133+50)))</f>
        <v>29</v>
      </c>
      <c r="AJ133" s="37" t="e">
        <f t="shared" ca="1" si="36"/>
        <v>#N/A</v>
      </c>
      <c r="AK133" s="4"/>
      <c r="AL133" s="4"/>
      <c r="AM133" s="309">
        <f t="shared" ca="1" si="51"/>
        <v>23.75</v>
      </c>
      <c r="AN133" s="309">
        <f t="shared" ca="1" si="52"/>
        <v>22.19</v>
      </c>
      <c r="AO133" s="310">
        <f t="shared" ca="1" si="53"/>
        <v>1</v>
      </c>
      <c r="AP133" s="310" t="b">
        <f t="shared" ca="1" si="54"/>
        <v>0</v>
      </c>
      <c r="AQ133" s="309">
        <f t="shared" ca="1" si="55"/>
        <v>0</v>
      </c>
      <c r="AR133" s="205">
        <f t="shared" ca="1" si="37"/>
        <v>0</v>
      </c>
      <c r="AS133" s="45" t="b">
        <f t="shared" ca="1" si="38"/>
        <v>0</v>
      </c>
      <c r="AT133">
        <f t="shared" ca="1" si="39"/>
        <v>0</v>
      </c>
      <c r="AU133" t="b">
        <f t="shared" ca="1" si="56"/>
        <v>0</v>
      </c>
      <c r="AV133" t="b">
        <f t="shared" ca="1" si="57"/>
        <v>0</v>
      </c>
      <c r="AW133" s="266" t="b">
        <f t="shared" ca="1" si="58"/>
        <v>0</v>
      </c>
      <c r="AX133" s="266" t="b">
        <f t="shared" ca="1" si="59"/>
        <v>0</v>
      </c>
      <c r="AY133" s="266" t="b">
        <f t="shared" ca="1" si="60"/>
        <v>0</v>
      </c>
    </row>
    <row r="134" spans="1:51" x14ac:dyDescent="0.25">
      <c r="A134">
        <v>102</v>
      </c>
      <c r="B134" s="163">
        <f ca="1">OFFSET(InputPriceData!B$15,CalculationsAndCharts!$A134+$A$11,0,1,1)</f>
        <v>41866</v>
      </c>
      <c r="C134" s="3">
        <f ca="1">OFFSET(InputPriceData!G$15,CalculationsAndCharts!$A134+$A$11,IF($C$7,8,0),1,1)</f>
        <v>510500</v>
      </c>
      <c r="D134" s="4">
        <f ca="1">OFFSET(InputPriceData!C$15,CalculationsAndCharts!$A134+$A$11,IF($C$7,8,0),1,1)</f>
        <v>23.49</v>
      </c>
      <c r="E134" s="4">
        <f ca="1">OFFSET(InputPriceData!D$15,CalculationsAndCharts!$A134+$A$11,IF($C$7,8,0),1,1)</f>
        <v>23.59</v>
      </c>
      <c r="F134" s="4">
        <f ca="1">OFFSET(InputPriceData!E$15,CalculationsAndCharts!$A134+$A$11,IF($C$7,8,0),1,1)</f>
        <v>22.79</v>
      </c>
      <c r="G134" s="4">
        <f ca="1">OFFSET(InputPriceData!F$15,CalculationsAndCharts!$A134+$A$11,IF($C$7,8,0),1,1)</f>
        <v>23.01</v>
      </c>
      <c r="H134" s="128"/>
      <c r="I134" s="128"/>
      <c r="K134" s="124"/>
      <c r="L134" s="279"/>
      <c r="M134" s="281"/>
      <c r="N134" s="280"/>
      <c r="O134" s="4"/>
      <c r="P134" s="4"/>
      <c r="Q134" s="3"/>
      <c r="S134" s="309">
        <f t="shared" ca="1" si="40"/>
        <v>24.15</v>
      </c>
      <c r="T134" s="309">
        <f t="shared" ca="1" si="41"/>
        <v>22.19</v>
      </c>
      <c r="U134" s="310">
        <f t="shared" ca="1" si="32"/>
        <v>0.41836734693877625</v>
      </c>
      <c r="V134" s="310" t="b">
        <f t="shared" ca="1" si="42"/>
        <v>0</v>
      </c>
      <c r="W134" s="3" t="b">
        <f t="shared" ca="1" si="43"/>
        <v>0</v>
      </c>
      <c r="X134" s="3" t="str">
        <f t="shared" ca="1" si="44"/>
        <v/>
      </c>
      <c r="Y134" s="3" t="str">
        <f t="shared" ca="1" si="33"/>
        <v/>
      </c>
      <c r="Z134" s="3" t="str">
        <f t="shared" ca="1" si="45"/>
        <v/>
      </c>
      <c r="AA134" s="3" t="str">
        <f t="shared" ca="1" si="46"/>
        <v/>
      </c>
      <c r="AB134" s="205">
        <f t="shared" ca="1" si="47"/>
        <v>11280</v>
      </c>
      <c r="AC134" s="205">
        <f t="shared" ca="1" si="48"/>
        <v>178</v>
      </c>
      <c r="AD134" s="205">
        <f t="shared" ca="1" si="34"/>
        <v>63.370786516853933</v>
      </c>
      <c r="AE134" s="205">
        <f t="shared" ca="1" si="35"/>
        <v>13.370786516853933</v>
      </c>
      <c r="AF134" s="205">
        <f t="shared" ca="1" si="49"/>
        <v>2.6741573033707868</v>
      </c>
      <c r="AG134" s="205"/>
      <c r="AH134" s="205"/>
      <c r="AI134" s="205"/>
      <c r="AJ134" s="205"/>
      <c r="AK134" s="4"/>
      <c r="AL134" s="4"/>
      <c r="AM134" s="309">
        <f t="shared" ca="1" si="51"/>
        <v>23.31</v>
      </c>
      <c r="AN134" s="309">
        <f t="shared" ca="1" si="52"/>
        <v>22.19</v>
      </c>
      <c r="AO134" s="310">
        <f t="shared" ca="1" si="53"/>
        <v>0.73214285714285909</v>
      </c>
      <c r="AP134" s="310" t="b">
        <f t="shared" ca="1" si="54"/>
        <v>0</v>
      </c>
      <c r="AQ134" s="309">
        <f t="shared" ca="1" si="55"/>
        <v>0</v>
      </c>
      <c r="AR134" s="205">
        <f t="shared" ca="1" si="37"/>
        <v>0</v>
      </c>
      <c r="AS134" s="45" t="b">
        <f t="shared" ca="1" si="38"/>
        <v>0</v>
      </c>
      <c r="AT134">
        <f t="shared" ca="1" si="39"/>
        <v>0</v>
      </c>
      <c r="AU134" t="b">
        <f t="shared" ca="1" si="56"/>
        <v>0</v>
      </c>
      <c r="AV134" t="b">
        <f t="shared" ca="1" si="57"/>
        <v>0</v>
      </c>
      <c r="AW134" s="266" t="b">
        <f t="shared" ca="1" si="58"/>
        <v>0</v>
      </c>
      <c r="AX134" s="266" t="b">
        <f t="shared" ca="1" si="59"/>
        <v>0</v>
      </c>
      <c r="AY134" s="266" t="b">
        <f t="shared" ca="1" si="60"/>
        <v>0</v>
      </c>
    </row>
    <row r="135" spans="1:51" x14ac:dyDescent="0.25">
      <c r="A135">
        <v>103</v>
      </c>
      <c r="B135" s="163">
        <f ca="1">OFFSET(InputPriceData!B$15,CalculationsAndCharts!$A135+$A$11,0,1,1)</f>
        <v>41865</v>
      </c>
      <c r="C135" s="3">
        <f ca="1">OFFSET(InputPriceData!G$15,CalculationsAndCharts!$A135+$A$11,IF($C$7,8,0),1,1)</f>
        <v>220800</v>
      </c>
      <c r="D135" s="4">
        <f ca="1">OFFSET(InputPriceData!C$15,CalculationsAndCharts!$A135+$A$11,IF($C$7,8,0),1,1)</f>
        <v>23.18</v>
      </c>
      <c r="E135" s="4">
        <f ca="1">OFFSET(InputPriceData!D$15,CalculationsAndCharts!$A135+$A$11,IF($C$7,8,0),1,1)</f>
        <v>23.33</v>
      </c>
      <c r="F135" s="4">
        <f ca="1">OFFSET(InputPriceData!E$15,CalculationsAndCharts!$A135+$A$11,IF($C$7,8,0),1,1)</f>
        <v>23.04</v>
      </c>
      <c r="G135" s="4">
        <f ca="1">OFFSET(InputPriceData!F$15,CalculationsAndCharts!$A135+$A$11,IF($C$7,8,0),1,1)</f>
        <v>23.31</v>
      </c>
      <c r="H135" s="128"/>
      <c r="I135" s="128"/>
      <c r="K135" s="124"/>
      <c r="L135" s="279"/>
      <c r="M135" s="281"/>
      <c r="N135" s="280"/>
      <c r="O135" s="4"/>
      <c r="P135" s="4"/>
      <c r="Q135" s="3"/>
      <c r="S135" s="309">
        <f t="shared" ca="1" si="40"/>
        <v>24.15</v>
      </c>
      <c r="T135" s="309">
        <f t="shared" ca="1" si="41"/>
        <v>22.19</v>
      </c>
      <c r="U135" s="310">
        <f t="shared" ca="1" si="32"/>
        <v>0.57142857142857095</v>
      </c>
      <c r="V135" s="310" t="b">
        <f t="shared" ca="1" si="42"/>
        <v>0</v>
      </c>
      <c r="W135" s="3" t="b">
        <f t="shared" ca="1" si="43"/>
        <v>0</v>
      </c>
      <c r="X135" s="3" t="str">
        <f t="shared" ca="1" si="44"/>
        <v/>
      </c>
      <c r="Y135" s="3" t="str">
        <f t="shared" ca="1" si="33"/>
        <v/>
      </c>
      <c r="Z135" s="3" t="str">
        <f t="shared" ca="1" si="45"/>
        <v/>
      </c>
      <c r="AA135" s="3" t="str">
        <f t="shared" ca="1" si="46"/>
        <v/>
      </c>
      <c r="AB135" s="205">
        <f t="shared" ca="1" si="47"/>
        <v>11280</v>
      </c>
      <c r="AC135" s="205">
        <f t="shared" ca="1" si="48"/>
        <v>178</v>
      </c>
      <c r="AD135" s="205">
        <f t="shared" ca="1" si="34"/>
        <v>63.370786516853933</v>
      </c>
      <c r="AE135" s="205">
        <f t="shared" ca="1" si="35"/>
        <v>13.370786516853933</v>
      </c>
      <c r="AF135" s="205">
        <f t="shared" ca="1" si="49"/>
        <v>2.6741573033707868</v>
      </c>
      <c r="AG135" s="205"/>
      <c r="AH135" s="205"/>
      <c r="AI135" s="205"/>
      <c r="AJ135" s="205"/>
      <c r="AK135" s="4"/>
      <c r="AL135" s="4"/>
      <c r="AM135" s="309">
        <f t="shared" ca="1" si="51"/>
        <v>24.15</v>
      </c>
      <c r="AN135" s="309">
        <f t="shared" ca="1" si="52"/>
        <v>22.19</v>
      </c>
      <c r="AO135" s="310">
        <f t="shared" ca="1" si="53"/>
        <v>0.57142857142857095</v>
      </c>
      <c r="AP135" s="310" t="b">
        <f t="shared" ca="1" si="54"/>
        <v>0</v>
      </c>
      <c r="AQ135" s="309">
        <f t="shared" ca="1" si="55"/>
        <v>0</v>
      </c>
      <c r="AR135" s="205">
        <f t="shared" ca="1" si="37"/>
        <v>0</v>
      </c>
      <c r="AS135" s="45" t="b">
        <f t="shared" ca="1" si="38"/>
        <v>0</v>
      </c>
      <c r="AT135">
        <f t="shared" ca="1" si="39"/>
        <v>0</v>
      </c>
      <c r="AU135" t="b">
        <f t="shared" ca="1" si="56"/>
        <v>0</v>
      </c>
      <c r="AV135" t="b">
        <f t="shared" ca="1" si="57"/>
        <v>0</v>
      </c>
      <c r="AW135" s="266" t="b">
        <f t="shared" ca="1" si="58"/>
        <v>0</v>
      </c>
      <c r="AX135" s="266" t="b">
        <f t="shared" ca="1" si="59"/>
        <v>0</v>
      </c>
      <c r="AY135" s="266" t="b">
        <f t="shared" ca="1" si="60"/>
        <v>0</v>
      </c>
    </row>
    <row r="136" spans="1:51" x14ac:dyDescent="0.25">
      <c r="A136">
        <v>104</v>
      </c>
      <c r="B136" s="163">
        <f ca="1">OFFSET(InputPriceData!B$15,CalculationsAndCharts!$A136+$A$11,0,1,1)</f>
        <v>41864</v>
      </c>
      <c r="C136" s="3">
        <f ca="1">OFFSET(InputPriceData!G$15,CalculationsAndCharts!$A136+$A$11,IF($C$7,8,0),1,1)</f>
        <v>639700</v>
      </c>
      <c r="D136" s="4">
        <f ca="1">OFFSET(InputPriceData!C$15,CalculationsAndCharts!$A136+$A$11,IF($C$7,8,0),1,1)</f>
        <v>23.03</v>
      </c>
      <c r="E136" s="4">
        <f ca="1">OFFSET(InputPriceData!D$15,CalculationsAndCharts!$A136+$A$11,IF($C$7,8,0),1,1)</f>
        <v>23.35</v>
      </c>
      <c r="F136" s="4">
        <f ca="1">OFFSET(InputPriceData!E$15,CalculationsAndCharts!$A136+$A$11,IF($C$7,8,0),1,1)</f>
        <v>23.03</v>
      </c>
      <c r="G136" s="4">
        <f ca="1">OFFSET(InputPriceData!F$15,CalculationsAndCharts!$A136+$A$11,IF($C$7,8,0),1,1)</f>
        <v>23.12</v>
      </c>
      <c r="H136" s="128"/>
      <c r="I136" s="128"/>
      <c r="K136" s="124"/>
      <c r="L136" s="279"/>
      <c r="M136" s="281"/>
      <c r="N136" s="280"/>
      <c r="O136" s="4"/>
      <c r="P136" s="4"/>
      <c r="Q136" s="3"/>
      <c r="S136" s="309">
        <f t="shared" ca="1" si="40"/>
        <v>24.15</v>
      </c>
      <c r="T136" s="309">
        <f t="shared" ca="1" si="41"/>
        <v>21.89</v>
      </c>
      <c r="U136" s="310">
        <f t="shared" ca="1" si="32"/>
        <v>0.54424778761062009</v>
      </c>
      <c r="V136" s="310" t="b">
        <f t="shared" ca="1" si="42"/>
        <v>0</v>
      </c>
      <c r="W136" s="3" t="b">
        <f t="shared" ca="1" si="43"/>
        <v>0</v>
      </c>
      <c r="X136" s="3" t="str">
        <f t="shared" ca="1" si="44"/>
        <v/>
      </c>
      <c r="Y136" s="3" t="str">
        <f t="shared" ca="1" si="33"/>
        <v/>
      </c>
      <c r="Z136" s="3" t="str">
        <f t="shared" ca="1" si="45"/>
        <v/>
      </c>
      <c r="AA136" s="3" t="str">
        <f t="shared" ca="1" si="46"/>
        <v/>
      </c>
      <c r="AB136" s="205">
        <f t="shared" ca="1" si="47"/>
        <v>11280</v>
      </c>
      <c r="AC136" s="205">
        <f t="shared" ca="1" si="48"/>
        <v>178</v>
      </c>
      <c r="AD136" s="205">
        <f t="shared" ca="1" si="34"/>
        <v>63.370786516853933</v>
      </c>
      <c r="AE136" s="205">
        <f t="shared" ca="1" si="35"/>
        <v>13.370786516853933</v>
      </c>
      <c r="AF136" s="205">
        <f t="shared" ca="1" si="49"/>
        <v>2.6741573033707868</v>
      </c>
      <c r="AG136" s="205"/>
      <c r="AH136" s="205"/>
      <c r="AI136" s="205"/>
      <c r="AJ136" s="205"/>
      <c r="AK136" s="4"/>
      <c r="AL136" s="4"/>
      <c r="AM136" s="309">
        <f t="shared" ca="1" si="51"/>
        <v>24.15</v>
      </c>
      <c r="AN136" s="309">
        <f t="shared" ca="1" si="52"/>
        <v>22.19</v>
      </c>
      <c r="AO136" s="310">
        <f t="shared" ca="1" si="53"/>
        <v>0.47448979591836787</v>
      </c>
      <c r="AP136" s="310" t="b">
        <f t="shared" ca="1" si="54"/>
        <v>0</v>
      </c>
      <c r="AQ136" s="309">
        <f t="shared" ca="1" si="55"/>
        <v>0</v>
      </c>
      <c r="AR136" s="205">
        <f t="shared" ca="1" si="37"/>
        <v>0</v>
      </c>
      <c r="AS136" s="45" t="b">
        <f t="shared" ca="1" si="38"/>
        <v>0</v>
      </c>
      <c r="AT136">
        <f t="shared" ca="1" si="39"/>
        <v>0</v>
      </c>
      <c r="AU136" t="b">
        <f t="shared" ca="1" si="56"/>
        <v>0</v>
      </c>
      <c r="AV136" t="b">
        <f t="shared" ca="1" si="57"/>
        <v>0</v>
      </c>
      <c r="AW136" s="266" t="b">
        <f t="shared" ca="1" si="58"/>
        <v>0</v>
      </c>
      <c r="AX136" s="266" t="b">
        <f t="shared" ca="1" si="59"/>
        <v>0</v>
      </c>
      <c r="AY136" s="266" t="b">
        <f t="shared" ca="1" si="60"/>
        <v>0</v>
      </c>
    </row>
    <row r="137" spans="1:51" x14ac:dyDescent="0.25">
      <c r="A137">
        <v>105</v>
      </c>
      <c r="B137" s="163">
        <f ca="1">OFFSET(InputPriceData!B$15,CalculationsAndCharts!$A137+$A$11,0,1,1)</f>
        <v>41863</v>
      </c>
      <c r="C137" s="3">
        <f ca="1">OFFSET(InputPriceData!G$15,CalculationsAndCharts!$A137+$A$11,IF($C$7,8,0),1,1)</f>
        <v>310500</v>
      </c>
      <c r="D137" s="4">
        <f ca="1">OFFSET(InputPriceData!C$15,CalculationsAndCharts!$A137+$A$11,IF($C$7,8,0),1,1)</f>
        <v>22.73</v>
      </c>
      <c r="E137" s="4">
        <f ca="1">OFFSET(InputPriceData!D$15,CalculationsAndCharts!$A137+$A$11,IF($C$7,8,0),1,1)</f>
        <v>23.04</v>
      </c>
      <c r="F137" s="4">
        <f ca="1">OFFSET(InputPriceData!E$15,CalculationsAndCharts!$A137+$A$11,IF($C$7,8,0),1,1)</f>
        <v>22.44</v>
      </c>
      <c r="G137" s="4">
        <f ca="1">OFFSET(InputPriceData!F$15,CalculationsAndCharts!$A137+$A$11,IF($C$7,8,0),1,1)</f>
        <v>22.88</v>
      </c>
      <c r="H137" s="128"/>
      <c r="I137" s="128"/>
      <c r="K137" s="124"/>
      <c r="L137" s="279"/>
      <c r="M137" s="281"/>
      <c r="N137" s="280"/>
      <c r="O137" s="4"/>
      <c r="P137" s="4"/>
      <c r="Q137" s="3"/>
      <c r="S137" s="309">
        <f t="shared" ca="1" si="40"/>
        <v>24.15</v>
      </c>
      <c r="T137" s="309">
        <f t="shared" ca="1" si="41"/>
        <v>21.89</v>
      </c>
      <c r="U137" s="310">
        <f t="shared" ca="1" si="32"/>
        <v>0.43805309734513243</v>
      </c>
      <c r="V137" s="310" t="b">
        <f t="shared" ca="1" si="42"/>
        <v>0</v>
      </c>
      <c r="W137" s="3" t="b">
        <f t="shared" ca="1" si="43"/>
        <v>0</v>
      </c>
      <c r="X137" s="3" t="str">
        <f t="shared" ca="1" si="44"/>
        <v/>
      </c>
      <c r="Y137" s="3" t="str">
        <f t="shared" ca="1" si="33"/>
        <v/>
      </c>
      <c r="Z137" s="3" t="str">
        <f t="shared" ca="1" si="45"/>
        <v/>
      </c>
      <c r="AA137" s="3" t="str">
        <f t="shared" ca="1" si="46"/>
        <v/>
      </c>
      <c r="AB137" s="205">
        <f t="shared" ca="1" si="47"/>
        <v>11280</v>
      </c>
      <c r="AC137" s="205">
        <f t="shared" ca="1" si="48"/>
        <v>178</v>
      </c>
      <c r="AD137" s="205">
        <f t="shared" ca="1" si="34"/>
        <v>63.370786516853933</v>
      </c>
      <c r="AE137" s="205">
        <f t="shared" ca="1" si="35"/>
        <v>13.370786516853933</v>
      </c>
      <c r="AF137" s="205">
        <f t="shared" ca="1" si="49"/>
        <v>2.6741573033707868</v>
      </c>
      <c r="AG137" s="205"/>
      <c r="AH137" s="205"/>
      <c r="AI137" s="205"/>
      <c r="AJ137" s="205"/>
      <c r="AK137" s="4"/>
      <c r="AL137" s="4"/>
      <c r="AM137" s="309">
        <f t="shared" ca="1" si="51"/>
        <v>24.15</v>
      </c>
      <c r="AN137" s="309">
        <f t="shared" ca="1" si="52"/>
        <v>22.19</v>
      </c>
      <c r="AO137" s="310">
        <f t="shared" ca="1" si="53"/>
        <v>0.35204081632652995</v>
      </c>
      <c r="AP137" s="310" t="b">
        <f t="shared" ca="1" si="54"/>
        <v>0</v>
      </c>
      <c r="AQ137" s="309">
        <f t="shared" ca="1" si="55"/>
        <v>0</v>
      </c>
      <c r="AR137" s="205">
        <f t="shared" ca="1" si="37"/>
        <v>0</v>
      </c>
      <c r="AS137" s="45" t="b">
        <f t="shared" ca="1" si="38"/>
        <v>0</v>
      </c>
      <c r="AT137">
        <f t="shared" ca="1" si="39"/>
        <v>0</v>
      </c>
      <c r="AU137" t="b">
        <f t="shared" ca="1" si="56"/>
        <v>0</v>
      </c>
      <c r="AV137" t="b">
        <f t="shared" ca="1" si="57"/>
        <v>0</v>
      </c>
      <c r="AW137" s="266" t="b">
        <f t="shared" ca="1" si="58"/>
        <v>0</v>
      </c>
      <c r="AX137" s="266" t="b">
        <f t="shared" ca="1" si="59"/>
        <v>0</v>
      </c>
      <c r="AY137" s="266" t="b">
        <f t="shared" ca="1" si="60"/>
        <v>0</v>
      </c>
    </row>
    <row r="138" spans="1:51" x14ac:dyDescent="0.25">
      <c r="A138">
        <v>106</v>
      </c>
      <c r="B138" s="163">
        <f ca="1">OFFSET(InputPriceData!B$15,CalculationsAndCharts!$A138+$A$11,0,1,1)</f>
        <v>41862</v>
      </c>
      <c r="C138" s="3">
        <f ca="1">OFFSET(InputPriceData!G$15,CalculationsAndCharts!$A138+$A$11,IF($C$7,8,0),1,1)</f>
        <v>254000</v>
      </c>
      <c r="D138" s="4">
        <f ca="1">OFFSET(InputPriceData!C$15,CalculationsAndCharts!$A138+$A$11,IF($C$7,8,0),1,1)</f>
        <v>22.82</v>
      </c>
      <c r="E138" s="4">
        <f ca="1">OFFSET(InputPriceData!D$15,CalculationsAndCharts!$A138+$A$11,IF($C$7,8,0),1,1)</f>
        <v>23.13</v>
      </c>
      <c r="F138" s="4">
        <f ca="1">OFFSET(InputPriceData!E$15,CalculationsAndCharts!$A138+$A$11,IF($C$7,8,0),1,1)</f>
        <v>22.52</v>
      </c>
      <c r="G138" s="4">
        <f ca="1">OFFSET(InputPriceData!F$15,CalculationsAndCharts!$A138+$A$11,IF($C$7,8,0),1,1)</f>
        <v>22.77</v>
      </c>
      <c r="H138" s="128"/>
      <c r="I138" s="128"/>
      <c r="K138" s="124"/>
      <c r="L138" s="279"/>
      <c r="M138" s="281"/>
      <c r="N138" s="280"/>
      <c r="O138" s="4"/>
      <c r="P138" s="4"/>
      <c r="Q138" s="3"/>
      <c r="S138" s="309">
        <f t="shared" ca="1" si="40"/>
        <v>24.15</v>
      </c>
      <c r="T138" s="309">
        <f t="shared" ca="1" si="41"/>
        <v>21.76</v>
      </c>
      <c r="U138" s="310">
        <f t="shared" ca="1" si="32"/>
        <v>0.42259414225941394</v>
      </c>
      <c r="V138" s="310" t="b">
        <f t="shared" ca="1" si="42"/>
        <v>0</v>
      </c>
      <c r="W138" s="3" t="b">
        <f t="shared" ca="1" si="43"/>
        <v>0</v>
      </c>
      <c r="X138" s="3" t="str">
        <f t="shared" ca="1" si="44"/>
        <v/>
      </c>
      <c r="Y138" s="3" t="str">
        <f t="shared" ca="1" si="33"/>
        <v/>
      </c>
      <c r="Z138" s="3" t="str">
        <f t="shared" ca="1" si="45"/>
        <v/>
      </c>
      <c r="AA138" s="3" t="str">
        <f t="shared" ca="1" si="46"/>
        <v/>
      </c>
      <c r="AB138" s="205">
        <f t="shared" ca="1" si="47"/>
        <v>11280</v>
      </c>
      <c r="AC138" s="205">
        <f t="shared" ca="1" si="48"/>
        <v>178</v>
      </c>
      <c r="AD138" s="205">
        <f t="shared" ca="1" si="34"/>
        <v>63.370786516853933</v>
      </c>
      <c r="AE138" s="205">
        <f t="shared" ca="1" si="35"/>
        <v>13.370786516853933</v>
      </c>
      <c r="AF138" s="205">
        <f t="shared" ca="1" si="49"/>
        <v>2.6741573033707868</v>
      </c>
      <c r="AG138" s="205"/>
      <c r="AH138" s="205"/>
      <c r="AI138" s="205"/>
      <c r="AJ138" s="205"/>
      <c r="AK138" s="4"/>
      <c r="AL138" s="4"/>
      <c r="AM138" s="309">
        <f t="shared" ca="1" si="51"/>
        <v>24.15</v>
      </c>
      <c r="AN138" s="309">
        <f t="shared" ca="1" si="52"/>
        <v>21.89</v>
      </c>
      <c r="AO138" s="310">
        <f t="shared" ca="1" si="53"/>
        <v>0.38938053097345121</v>
      </c>
      <c r="AP138" s="310" t="b">
        <f t="shared" ca="1" si="54"/>
        <v>0</v>
      </c>
      <c r="AQ138" s="309">
        <f t="shared" ca="1" si="55"/>
        <v>0</v>
      </c>
      <c r="AR138" s="205">
        <f t="shared" ca="1" si="37"/>
        <v>0</v>
      </c>
      <c r="AS138" s="45" t="b">
        <f t="shared" ca="1" si="38"/>
        <v>0</v>
      </c>
      <c r="AT138">
        <f t="shared" ca="1" si="39"/>
        <v>0</v>
      </c>
      <c r="AU138" t="b">
        <f t="shared" ca="1" si="56"/>
        <v>0</v>
      </c>
      <c r="AV138" t="b">
        <f t="shared" ca="1" si="57"/>
        <v>0</v>
      </c>
      <c r="AW138" s="266" t="b">
        <f t="shared" ca="1" si="58"/>
        <v>0</v>
      </c>
      <c r="AX138" s="266" t="b">
        <f t="shared" ca="1" si="59"/>
        <v>0</v>
      </c>
      <c r="AY138" s="266" t="b">
        <f t="shared" ca="1" si="60"/>
        <v>0</v>
      </c>
    </row>
    <row r="139" spans="1:51" x14ac:dyDescent="0.25">
      <c r="A139">
        <v>107</v>
      </c>
      <c r="B139" s="163">
        <f ca="1">OFFSET(InputPriceData!B$15,CalculationsAndCharts!$A139+$A$11,0,1,1)</f>
        <v>41859</v>
      </c>
      <c r="C139" s="3">
        <f ca="1">OFFSET(InputPriceData!G$15,CalculationsAndCharts!$A139+$A$11,IF($C$7,8,0),1,1)</f>
        <v>235900</v>
      </c>
      <c r="D139" s="4">
        <f ca="1">OFFSET(InputPriceData!C$15,CalculationsAndCharts!$A139+$A$11,IF($C$7,8,0),1,1)</f>
        <v>22.41</v>
      </c>
      <c r="E139" s="4">
        <f ca="1">OFFSET(InputPriceData!D$15,CalculationsAndCharts!$A139+$A$11,IF($C$7,8,0),1,1)</f>
        <v>22.73</v>
      </c>
      <c r="F139" s="4">
        <f ca="1">OFFSET(InputPriceData!E$15,CalculationsAndCharts!$A139+$A$11,IF($C$7,8,0),1,1)</f>
        <v>22.21</v>
      </c>
      <c r="G139" s="4">
        <f ca="1">OFFSET(InputPriceData!F$15,CalculationsAndCharts!$A139+$A$11,IF($C$7,8,0),1,1)</f>
        <v>22.69</v>
      </c>
      <c r="H139" s="128"/>
      <c r="I139" s="128"/>
      <c r="K139" s="124"/>
      <c r="L139" s="279"/>
      <c r="M139" s="281"/>
      <c r="N139" s="280"/>
      <c r="O139" s="4"/>
      <c r="P139" s="4"/>
      <c r="Q139" s="3"/>
      <c r="S139" s="309">
        <f t="shared" ca="1" si="40"/>
        <v>24.15</v>
      </c>
      <c r="T139" s="309">
        <f t="shared" ca="1" si="41"/>
        <v>21.76</v>
      </c>
      <c r="U139" s="310">
        <f t="shared" ca="1" si="32"/>
        <v>0.38912133891213424</v>
      </c>
      <c r="V139" s="310" t="b">
        <f t="shared" ca="1" si="42"/>
        <v>0</v>
      </c>
      <c r="W139" s="3" t="b">
        <f t="shared" ca="1" si="43"/>
        <v>0</v>
      </c>
      <c r="X139" s="3" t="str">
        <f t="shared" ca="1" si="44"/>
        <v/>
      </c>
      <c r="Y139" s="3" t="str">
        <f t="shared" ca="1" si="33"/>
        <v/>
      </c>
      <c r="Z139" s="3" t="str">
        <f t="shared" ca="1" si="45"/>
        <v/>
      </c>
      <c r="AA139" s="3" t="str">
        <f t="shared" ca="1" si="46"/>
        <v/>
      </c>
      <c r="AB139" s="205">
        <f t="shared" ca="1" si="47"/>
        <v>11280</v>
      </c>
      <c r="AC139" s="205">
        <f t="shared" ca="1" si="48"/>
        <v>178</v>
      </c>
      <c r="AD139" s="205">
        <f t="shared" ca="1" si="34"/>
        <v>63.370786516853933</v>
      </c>
      <c r="AE139" s="205">
        <f t="shared" ca="1" si="35"/>
        <v>13.370786516853933</v>
      </c>
      <c r="AF139" s="205">
        <f t="shared" ca="1" si="49"/>
        <v>2.6741573033707868</v>
      </c>
      <c r="AG139" s="205"/>
      <c r="AH139" s="205"/>
      <c r="AI139" s="205"/>
      <c r="AJ139" s="205"/>
      <c r="AK139" s="4"/>
      <c r="AL139" s="4"/>
      <c r="AM139" s="309">
        <f t="shared" ca="1" si="51"/>
        <v>24.15</v>
      </c>
      <c r="AN139" s="309">
        <f t="shared" ca="1" si="52"/>
        <v>21.89</v>
      </c>
      <c r="AO139" s="310">
        <f t="shared" ca="1" si="53"/>
        <v>0.35398230088495636</v>
      </c>
      <c r="AP139" s="310" t="b">
        <f t="shared" ca="1" si="54"/>
        <v>0</v>
      </c>
      <c r="AQ139" s="309">
        <f t="shared" ca="1" si="55"/>
        <v>0</v>
      </c>
      <c r="AR139" s="205">
        <f t="shared" ca="1" si="37"/>
        <v>0</v>
      </c>
      <c r="AS139" s="45" t="b">
        <f t="shared" ca="1" si="38"/>
        <v>0</v>
      </c>
      <c r="AT139">
        <f t="shared" ca="1" si="39"/>
        <v>0</v>
      </c>
      <c r="AU139" t="b">
        <f t="shared" ca="1" si="56"/>
        <v>0</v>
      </c>
      <c r="AV139" t="b">
        <f t="shared" ca="1" si="57"/>
        <v>0</v>
      </c>
      <c r="AW139" s="266" t="b">
        <f t="shared" ca="1" si="58"/>
        <v>0</v>
      </c>
      <c r="AX139" s="266" t="b">
        <f t="shared" ca="1" si="59"/>
        <v>0</v>
      </c>
      <c r="AY139" s="266" t="b">
        <f t="shared" ca="1" si="60"/>
        <v>0</v>
      </c>
    </row>
    <row r="140" spans="1:51" x14ac:dyDescent="0.25">
      <c r="A140">
        <v>108</v>
      </c>
      <c r="B140" s="163">
        <f ca="1">OFFSET(InputPriceData!B$15,CalculationsAndCharts!$A140+$A$11,0,1,1)</f>
        <v>41858</v>
      </c>
      <c r="C140" s="3">
        <f ca="1">OFFSET(InputPriceData!G$15,CalculationsAndCharts!$A140+$A$11,IF($C$7,8,0),1,1)</f>
        <v>237900</v>
      </c>
      <c r="D140" s="4">
        <f ca="1">OFFSET(InputPriceData!C$15,CalculationsAndCharts!$A140+$A$11,IF($C$7,8,0),1,1)</f>
        <v>22.2</v>
      </c>
      <c r="E140" s="4">
        <f ca="1">OFFSET(InputPriceData!D$15,CalculationsAndCharts!$A140+$A$11,IF($C$7,8,0),1,1)</f>
        <v>22.45</v>
      </c>
      <c r="F140" s="4">
        <f ca="1">OFFSET(InputPriceData!E$15,CalculationsAndCharts!$A140+$A$11,IF($C$7,8,0),1,1)</f>
        <v>22.2</v>
      </c>
      <c r="G140" s="4">
        <f ca="1">OFFSET(InputPriceData!F$15,CalculationsAndCharts!$A140+$A$11,IF($C$7,8,0),1,1)</f>
        <v>22.36</v>
      </c>
      <c r="H140" s="128"/>
      <c r="I140" s="128"/>
      <c r="K140" s="124"/>
      <c r="L140" s="279"/>
      <c r="M140" s="281"/>
      <c r="N140" s="280"/>
      <c r="O140" s="4"/>
      <c r="P140" s="4"/>
      <c r="Q140" s="3"/>
      <c r="S140" s="309">
        <f t="shared" ca="1" si="40"/>
        <v>24.15</v>
      </c>
      <c r="T140" s="309">
        <f t="shared" ca="1" si="41"/>
        <v>21.69</v>
      </c>
      <c r="U140" s="310">
        <f t="shared" ca="1" si="32"/>
        <v>0.27235772357723531</v>
      </c>
      <c r="V140" s="310" t="b">
        <f t="shared" ca="1" si="42"/>
        <v>0</v>
      </c>
      <c r="W140" s="3" t="b">
        <f t="shared" ca="1" si="43"/>
        <v>0</v>
      </c>
      <c r="X140" s="3" t="str">
        <f t="shared" ca="1" si="44"/>
        <v/>
      </c>
      <c r="Y140" s="3" t="str">
        <f t="shared" ca="1" si="33"/>
        <v/>
      </c>
      <c r="Z140" s="3" t="str">
        <f t="shared" ca="1" si="45"/>
        <v/>
      </c>
      <c r="AA140" s="3" t="str">
        <f t="shared" ca="1" si="46"/>
        <v/>
      </c>
      <c r="AB140" s="205">
        <f t="shared" ca="1" si="47"/>
        <v>11280</v>
      </c>
      <c r="AC140" s="205">
        <f t="shared" ca="1" si="48"/>
        <v>178</v>
      </c>
      <c r="AD140" s="205">
        <f t="shared" ca="1" si="34"/>
        <v>63.370786516853933</v>
      </c>
      <c r="AE140" s="205">
        <f t="shared" ca="1" si="35"/>
        <v>13.370786516853933</v>
      </c>
      <c r="AF140" s="205">
        <f t="shared" ca="1" si="49"/>
        <v>2.6741573033707868</v>
      </c>
      <c r="AG140" s="205"/>
      <c r="AH140" s="205"/>
      <c r="AI140" s="205"/>
      <c r="AJ140" s="205"/>
      <c r="AK140" s="4"/>
      <c r="AL140" s="4"/>
      <c r="AM140" s="309">
        <f t="shared" ca="1" si="51"/>
        <v>24.15</v>
      </c>
      <c r="AN140" s="309">
        <f t="shared" ca="1" si="52"/>
        <v>21.76</v>
      </c>
      <c r="AO140" s="310">
        <f t="shared" ca="1" si="53"/>
        <v>0.25104602510460194</v>
      </c>
      <c r="AP140" s="310" t="b">
        <f t="shared" ca="1" si="54"/>
        <v>0</v>
      </c>
      <c r="AQ140" s="309">
        <f t="shared" ca="1" si="55"/>
        <v>0</v>
      </c>
      <c r="AR140" s="205">
        <f t="shared" ca="1" si="37"/>
        <v>0</v>
      </c>
      <c r="AS140" s="45" t="b">
        <f t="shared" ca="1" si="38"/>
        <v>0</v>
      </c>
      <c r="AT140">
        <f t="shared" ca="1" si="39"/>
        <v>0</v>
      </c>
      <c r="AU140" t="b">
        <f t="shared" ca="1" si="56"/>
        <v>0</v>
      </c>
      <c r="AV140" t="b">
        <f t="shared" ca="1" si="57"/>
        <v>0</v>
      </c>
      <c r="AW140" s="266" t="b">
        <f t="shared" ca="1" si="58"/>
        <v>0</v>
      </c>
      <c r="AX140" s="266" t="b">
        <f t="shared" ca="1" si="59"/>
        <v>0</v>
      </c>
      <c r="AY140" s="266" t="b">
        <f t="shared" ca="1" si="60"/>
        <v>0</v>
      </c>
    </row>
    <row r="141" spans="1:51" x14ac:dyDescent="0.25">
      <c r="A141">
        <v>109</v>
      </c>
      <c r="B141" s="163">
        <f ca="1">OFFSET(InputPriceData!B$15,CalculationsAndCharts!$A141+$A$11,0,1,1)</f>
        <v>41857</v>
      </c>
      <c r="C141" s="3">
        <f ca="1">OFFSET(InputPriceData!G$15,CalculationsAndCharts!$A141+$A$11,IF($C$7,8,0),1,1)</f>
        <v>259800</v>
      </c>
      <c r="D141" s="4">
        <f ca="1">OFFSET(InputPriceData!C$15,CalculationsAndCharts!$A141+$A$11,IF($C$7,8,0),1,1)</f>
        <v>22.27</v>
      </c>
      <c r="E141" s="4">
        <f ca="1">OFFSET(InputPriceData!D$15,CalculationsAndCharts!$A141+$A$11,IF($C$7,8,0),1,1)</f>
        <v>22.4</v>
      </c>
      <c r="F141" s="4">
        <f ca="1">OFFSET(InputPriceData!E$15,CalculationsAndCharts!$A141+$A$11,IF($C$7,8,0),1,1)</f>
        <v>22.15</v>
      </c>
      <c r="G141" s="4">
        <f ca="1">OFFSET(InputPriceData!F$15,CalculationsAndCharts!$A141+$A$11,IF($C$7,8,0),1,1)</f>
        <v>22.19</v>
      </c>
      <c r="H141" s="128"/>
      <c r="I141" s="128"/>
      <c r="K141" s="124"/>
      <c r="L141" s="279"/>
      <c r="M141" s="281"/>
      <c r="N141" s="280"/>
      <c r="O141" s="4"/>
      <c r="P141" s="4"/>
      <c r="Q141" s="3"/>
      <c r="S141" s="309">
        <f t="shared" ca="1" si="40"/>
        <v>24.15</v>
      </c>
      <c r="T141" s="309">
        <f t="shared" ca="1" si="41"/>
        <v>21.66</v>
      </c>
      <c r="U141" s="310">
        <f t="shared" ca="1" si="32"/>
        <v>0.21285140562249055</v>
      </c>
      <c r="V141" s="310" t="b">
        <f t="shared" ca="1" si="42"/>
        <v>0</v>
      </c>
      <c r="W141" s="3" t="b">
        <f t="shared" ca="1" si="43"/>
        <v>0</v>
      </c>
      <c r="X141" s="3" t="str">
        <f t="shared" ca="1" si="44"/>
        <v/>
      </c>
      <c r="Y141" s="3" t="str">
        <f t="shared" ca="1" si="33"/>
        <v/>
      </c>
      <c r="Z141" s="3" t="str">
        <f t="shared" ca="1" si="45"/>
        <v/>
      </c>
      <c r="AA141" s="3" t="str">
        <f t="shared" ca="1" si="46"/>
        <v/>
      </c>
      <c r="AB141" s="205">
        <f t="shared" ca="1" si="47"/>
        <v>11280</v>
      </c>
      <c r="AC141" s="205">
        <f t="shared" ca="1" si="48"/>
        <v>178</v>
      </c>
      <c r="AD141" s="205">
        <f t="shared" ca="1" si="34"/>
        <v>63.370786516853933</v>
      </c>
      <c r="AE141" s="205">
        <f t="shared" ca="1" si="35"/>
        <v>13.370786516853933</v>
      </c>
      <c r="AF141" s="205">
        <f t="shared" ca="1" si="49"/>
        <v>2.6741573033707868</v>
      </c>
      <c r="AG141" s="205"/>
      <c r="AH141" s="205"/>
      <c r="AI141" s="205"/>
      <c r="AJ141" s="205"/>
      <c r="AK141" s="4"/>
      <c r="AL141" s="4"/>
      <c r="AM141" s="309">
        <f t="shared" ca="1" si="51"/>
        <v>24.15</v>
      </c>
      <c r="AN141" s="309">
        <f t="shared" ca="1" si="52"/>
        <v>21.76</v>
      </c>
      <c r="AO141" s="310">
        <f t="shared" ca="1" si="53"/>
        <v>0.17991631799163191</v>
      </c>
      <c r="AP141" s="310" t="b">
        <f t="shared" ca="1" si="54"/>
        <v>0</v>
      </c>
      <c r="AQ141" s="309">
        <f t="shared" ca="1" si="55"/>
        <v>0</v>
      </c>
      <c r="AR141" s="205">
        <f t="shared" ca="1" si="37"/>
        <v>0</v>
      </c>
      <c r="AS141" s="45" t="b">
        <f t="shared" ca="1" si="38"/>
        <v>0</v>
      </c>
      <c r="AT141">
        <f t="shared" ca="1" si="39"/>
        <v>0</v>
      </c>
      <c r="AU141" t="b">
        <f t="shared" ca="1" si="56"/>
        <v>0</v>
      </c>
      <c r="AV141" t="b">
        <f t="shared" ca="1" si="57"/>
        <v>0</v>
      </c>
      <c r="AW141" s="266" t="b">
        <f t="shared" ca="1" si="58"/>
        <v>0</v>
      </c>
      <c r="AX141" s="266" t="b">
        <f t="shared" ca="1" si="59"/>
        <v>0</v>
      </c>
      <c r="AY141" s="266" t="b">
        <f t="shared" ca="1" si="60"/>
        <v>0</v>
      </c>
    </row>
    <row r="142" spans="1:51" x14ac:dyDescent="0.25">
      <c r="A142">
        <v>110</v>
      </c>
      <c r="B142" s="163">
        <f ca="1">OFFSET(InputPriceData!B$15,CalculationsAndCharts!$A142+$A$11,0,1,1)</f>
        <v>41856</v>
      </c>
      <c r="C142" s="3">
        <f ca="1">OFFSET(InputPriceData!G$15,CalculationsAndCharts!$A142+$A$11,IF($C$7,8,0),1,1)</f>
        <v>388500</v>
      </c>
      <c r="D142" s="4">
        <f ca="1">OFFSET(InputPriceData!C$15,CalculationsAndCharts!$A142+$A$11,IF($C$7,8,0),1,1)</f>
        <v>22.52</v>
      </c>
      <c r="E142" s="4">
        <f ca="1">OFFSET(InputPriceData!D$15,CalculationsAndCharts!$A142+$A$11,IF($C$7,8,0),1,1)</f>
        <v>22.84</v>
      </c>
      <c r="F142" s="4">
        <f ca="1">OFFSET(InputPriceData!E$15,CalculationsAndCharts!$A142+$A$11,IF($C$7,8,0),1,1)</f>
        <v>22.3</v>
      </c>
      <c r="G142" s="4">
        <f ca="1">OFFSET(InputPriceData!F$15,CalculationsAndCharts!$A142+$A$11,IF($C$7,8,0),1,1)</f>
        <v>22.35</v>
      </c>
      <c r="H142" s="128"/>
      <c r="I142" s="128"/>
      <c r="K142" s="124"/>
      <c r="L142" s="279"/>
      <c r="M142" s="281"/>
      <c r="N142" s="280"/>
      <c r="O142" s="4"/>
      <c r="P142" s="4"/>
      <c r="Q142" s="3"/>
      <c r="S142" s="309">
        <f t="shared" ca="1" si="40"/>
        <v>24.15</v>
      </c>
      <c r="T142" s="309">
        <f t="shared" ca="1" si="41"/>
        <v>21.52</v>
      </c>
      <c r="U142" s="310">
        <f t="shared" ca="1" si="32"/>
        <v>0.31558935361216811</v>
      </c>
      <c r="V142" s="310" t="b">
        <f t="shared" ca="1" si="42"/>
        <v>0</v>
      </c>
      <c r="W142" s="3" t="b">
        <f t="shared" ca="1" si="43"/>
        <v>0</v>
      </c>
      <c r="X142" s="3" t="str">
        <f t="shared" ca="1" si="44"/>
        <v/>
      </c>
      <c r="Y142" s="3" t="str">
        <f t="shared" ca="1" si="33"/>
        <v/>
      </c>
      <c r="Z142" s="3" t="str">
        <f t="shared" ca="1" si="45"/>
        <v/>
      </c>
      <c r="AA142" s="3" t="str">
        <f t="shared" ca="1" si="46"/>
        <v/>
      </c>
      <c r="AB142" s="205">
        <f t="shared" ca="1" si="47"/>
        <v>11280</v>
      </c>
      <c r="AC142" s="205">
        <f t="shared" ca="1" si="48"/>
        <v>178</v>
      </c>
      <c r="AD142" s="205">
        <f t="shared" ca="1" si="34"/>
        <v>63.370786516853933</v>
      </c>
      <c r="AE142" s="205">
        <f t="shared" ca="1" si="35"/>
        <v>13.370786516853933</v>
      </c>
      <c r="AF142" s="205">
        <f t="shared" ca="1" si="49"/>
        <v>2.6741573033707868</v>
      </c>
      <c r="AG142" s="205"/>
      <c r="AH142" s="205"/>
      <c r="AI142" s="205"/>
      <c r="AJ142" s="205"/>
      <c r="AK142" s="4"/>
      <c r="AL142" s="4"/>
      <c r="AM142" s="309">
        <f t="shared" ca="1" si="51"/>
        <v>24.15</v>
      </c>
      <c r="AN142" s="309">
        <f t="shared" ca="1" si="52"/>
        <v>21.69</v>
      </c>
      <c r="AO142" s="310">
        <f t="shared" ca="1" si="53"/>
        <v>0.26829268292682962</v>
      </c>
      <c r="AP142" s="310" t="b">
        <f t="shared" ca="1" si="54"/>
        <v>0</v>
      </c>
      <c r="AQ142" s="309">
        <f t="shared" ca="1" si="55"/>
        <v>0</v>
      </c>
      <c r="AR142" s="205">
        <f t="shared" ca="1" si="37"/>
        <v>0</v>
      </c>
      <c r="AS142" s="45" t="b">
        <f t="shared" ca="1" si="38"/>
        <v>0</v>
      </c>
      <c r="AT142">
        <f t="shared" ca="1" si="39"/>
        <v>0</v>
      </c>
      <c r="AU142" t="b">
        <f t="shared" ca="1" si="56"/>
        <v>0</v>
      </c>
      <c r="AV142" t="b">
        <f t="shared" ca="1" si="57"/>
        <v>0</v>
      </c>
      <c r="AW142" s="266" t="b">
        <f t="shared" ca="1" si="58"/>
        <v>0</v>
      </c>
      <c r="AX142" s="266" t="b">
        <f t="shared" ca="1" si="59"/>
        <v>0</v>
      </c>
      <c r="AY142" s="266" t="b">
        <f t="shared" ca="1" si="60"/>
        <v>0</v>
      </c>
    </row>
    <row r="143" spans="1:51" x14ac:dyDescent="0.25">
      <c r="A143">
        <v>111</v>
      </c>
      <c r="B143" s="163">
        <f ca="1">OFFSET(InputPriceData!B$15,CalculationsAndCharts!$A143+$A$11,0,1,1)</f>
        <v>41855</v>
      </c>
      <c r="C143" s="3">
        <f ca="1">OFFSET(InputPriceData!G$15,CalculationsAndCharts!$A143+$A$11,IF($C$7,8,0),1,1)</f>
        <v>344600</v>
      </c>
      <c r="D143" s="4">
        <f ca="1">OFFSET(InputPriceData!C$15,CalculationsAndCharts!$A143+$A$11,IF($C$7,8,0),1,1)</f>
        <v>22.4</v>
      </c>
      <c r="E143" s="4">
        <f ca="1">OFFSET(InputPriceData!D$15,CalculationsAndCharts!$A143+$A$11,IF($C$7,8,0),1,1)</f>
        <v>22.69</v>
      </c>
      <c r="F143" s="4">
        <f ca="1">OFFSET(InputPriceData!E$15,CalculationsAndCharts!$A143+$A$11,IF($C$7,8,0),1,1)</f>
        <v>22.15</v>
      </c>
      <c r="G143" s="4">
        <f ca="1">OFFSET(InputPriceData!F$15,CalculationsAndCharts!$A143+$A$11,IF($C$7,8,0),1,1)</f>
        <v>22.66</v>
      </c>
      <c r="H143" s="128"/>
      <c r="I143" s="128"/>
      <c r="K143" s="124"/>
      <c r="L143" s="279"/>
      <c r="M143" s="281"/>
      <c r="N143" s="280"/>
      <c r="O143" s="4"/>
      <c r="P143" s="4"/>
      <c r="Q143" s="3"/>
      <c r="S143" s="309">
        <f t="shared" ca="1" si="40"/>
        <v>24.15</v>
      </c>
      <c r="T143" s="309">
        <f t="shared" ca="1" si="41"/>
        <v>21.52</v>
      </c>
      <c r="U143" s="310">
        <f t="shared" ca="1" si="32"/>
        <v>0.43346007604562775</v>
      </c>
      <c r="V143" s="310" t="b">
        <f t="shared" ca="1" si="42"/>
        <v>0</v>
      </c>
      <c r="W143" s="3" t="b">
        <f t="shared" ca="1" si="43"/>
        <v>0</v>
      </c>
      <c r="X143" s="3" t="str">
        <f t="shared" ca="1" si="44"/>
        <v/>
      </c>
      <c r="Y143" s="3" t="str">
        <f t="shared" ca="1" si="33"/>
        <v/>
      </c>
      <c r="Z143" s="3" t="str">
        <f t="shared" ca="1" si="45"/>
        <v/>
      </c>
      <c r="AA143" s="3" t="str">
        <f t="shared" ca="1" si="46"/>
        <v/>
      </c>
      <c r="AB143" s="205">
        <f t="shared" ca="1" si="47"/>
        <v>11280</v>
      </c>
      <c r="AC143" s="205">
        <f t="shared" ca="1" si="48"/>
        <v>178</v>
      </c>
      <c r="AD143" s="205">
        <f t="shared" ca="1" si="34"/>
        <v>63.370786516853933</v>
      </c>
      <c r="AE143" s="205">
        <f t="shared" ca="1" si="35"/>
        <v>13.370786516853933</v>
      </c>
      <c r="AF143" s="205">
        <f t="shared" ca="1" si="49"/>
        <v>2.6741573033707868</v>
      </c>
      <c r="AG143" s="205"/>
      <c r="AH143" s="205"/>
      <c r="AI143" s="205"/>
      <c r="AJ143" s="205"/>
      <c r="AK143" s="4"/>
      <c r="AL143" s="4"/>
      <c r="AM143" s="309">
        <f t="shared" ca="1" si="51"/>
        <v>24.15</v>
      </c>
      <c r="AN143" s="309">
        <f t="shared" ca="1" si="52"/>
        <v>21.66</v>
      </c>
      <c r="AO143" s="310">
        <f t="shared" ca="1" si="53"/>
        <v>0.40160642570281152</v>
      </c>
      <c r="AP143" s="310" t="b">
        <f t="shared" ca="1" si="54"/>
        <v>0</v>
      </c>
      <c r="AQ143" s="309">
        <f t="shared" ca="1" si="55"/>
        <v>0</v>
      </c>
      <c r="AR143" s="205">
        <f t="shared" ca="1" si="37"/>
        <v>0</v>
      </c>
      <c r="AS143" s="45" t="b">
        <f t="shared" ca="1" si="38"/>
        <v>0</v>
      </c>
      <c r="AT143">
        <f t="shared" ca="1" si="39"/>
        <v>0</v>
      </c>
      <c r="AU143" t="b">
        <f t="shared" ca="1" si="56"/>
        <v>0</v>
      </c>
      <c r="AV143" t="b">
        <f t="shared" ca="1" si="57"/>
        <v>0</v>
      </c>
      <c r="AW143" s="266" t="b">
        <f t="shared" ca="1" si="58"/>
        <v>0</v>
      </c>
      <c r="AX143" s="266" t="b">
        <f t="shared" ca="1" si="59"/>
        <v>0</v>
      </c>
      <c r="AY143" s="266" t="b">
        <f t="shared" ca="1" si="60"/>
        <v>0</v>
      </c>
    </row>
    <row r="144" spans="1:51" x14ac:dyDescent="0.25">
      <c r="A144">
        <v>112</v>
      </c>
      <c r="B144" s="163">
        <f ca="1">OFFSET(InputPriceData!B$15,CalculationsAndCharts!$A144+$A$11,0,1,1)</f>
        <v>41852</v>
      </c>
      <c r="C144" s="3">
        <f ca="1">OFFSET(InputPriceData!G$15,CalculationsAndCharts!$A144+$A$11,IF($C$7,8,0),1,1)</f>
        <v>419000</v>
      </c>
      <c r="D144" s="4">
        <f ca="1">OFFSET(InputPriceData!C$15,CalculationsAndCharts!$A144+$A$11,IF($C$7,8,0),1,1)</f>
        <v>22.4</v>
      </c>
      <c r="E144" s="4">
        <f ca="1">OFFSET(InputPriceData!D$15,CalculationsAndCharts!$A144+$A$11,IF($C$7,8,0),1,1)</f>
        <v>22.5</v>
      </c>
      <c r="F144" s="4">
        <f ca="1">OFFSET(InputPriceData!E$15,CalculationsAndCharts!$A144+$A$11,IF($C$7,8,0),1,1)</f>
        <v>22.13</v>
      </c>
      <c r="G144" s="4">
        <f ca="1">OFFSET(InputPriceData!F$15,CalculationsAndCharts!$A144+$A$11,IF($C$7,8,0),1,1)</f>
        <v>22.33</v>
      </c>
      <c r="H144" s="128"/>
      <c r="I144" s="128"/>
      <c r="K144" s="124"/>
      <c r="L144" s="279"/>
      <c r="M144" s="281"/>
      <c r="N144" s="280"/>
      <c r="O144" s="4"/>
      <c r="P144" s="4"/>
      <c r="Q144" s="3"/>
      <c r="S144" s="309">
        <f t="shared" ca="1" si="40"/>
        <v>24.15</v>
      </c>
      <c r="T144" s="309">
        <f t="shared" ca="1" si="41"/>
        <v>21.52</v>
      </c>
      <c r="U144" s="310">
        <f t="shared" ca="1" si="32"/>
        <v>0.30798479087452435</v>
      </c>
      <c r="V144" s="310" t="b">
        <f t="shared" ca="1" si="42"/>
        <v>0</v>
      </c>
      <c r="W144" s="3" t="b">
        <f t="shared" ca="1" si="43"/>
        <v>0</v>
      </c>
      <c r="X144" s="3" t="str">
        <f t="shared" ca="1" si="44"/>
        <v/>
      </c>
      <c r="Y144" s="3" t="str">
        <f t="shared" ca="1" si="33"/>
        <v/>
      </c>
      <c r="Z144" s="3" t="str">
        <f t="shared" ca="1" si="45"/>
        <v/>
      </c>
      <c r="AA144" s="3" t="str">
        <f t="shared" ca="1" si="46"/>
        <v/>
      </c>
      <c r="AB144" s="205">
        <f t="shared" ca="1" si="47"/>
        <v>11280</v>
      </c>
      <c r="AC144" s="205">
        <f t="shared" ca="1" si="48"/>
        <v>178</v>
      </c>
      <c r="AD144" s="205">
        <f t="shared" ca="1" si="34"/>
        <v>63.370786516853933</v>
      </c>
      <c r="AE144" s="205">
        <f t="shared" ca="1" si="35"/>
        <v>13.370786516853933</v>
      </c>
      <c r="AF144" s="205">
        <f t="shared" ca="1" si="49"/>
        <v>2.6741573033707868</v>
      </c>
      <c r="AG144" s="205"/>
      <c r="AH144" s="205"/>
      <c r="AI144" s="205"/>
      <c r="AJ144" s="205"/>
      <c r="AK144" s="4"/>
      <c r="AL144" s="4"/>
      <c r="AM144" s="309">
        <f t="shared" ca="1" si="51"/>
        <v>24.15</v>
      </c>
      <c r="AN144" s="309">
        <f t="shared" ca="1" si="52"/>
        <v>21.52</v>
      </c>
      <c r="AO144" s="310">
        <f t="shared" ca="1" si="53"/>
        <v>0.30798479087452435</v>
      </c>
      <c r="AP144" s="310" t="b">
        <f t="shared" ca="1" si="54"/>
        <v>0</v>
      </c>
      <c r="AQ144" s="309">
        <f t="shared" ca="1" si="55"/>
        <v>0</v>
      </c>
      <c r="AR144" s="205">
        <f t="shared" ca="1" si="37"/>
        <v>0</v>
      </c>
      <c r="AS144" s="45" t="b">
        <f t="shared" ca="1" si="38"/>
        <v>0</v>
      </c>
      <c r="AT144">
        <f t="shared" ca="1" si="39"/>
        <v>0</v>
      </c>
      <c r="AU144" t="b">
        <f t="shared" ca="1" si="56"/>
        <v>0</v>
      </c>
      <c r="AV144" t="b">
        <f t="shared" ca="1" si="57"/>
        <v>0</v>
      </c>
      <c r="AW144" s="266" t="b">
        <f t="shared" ca="1" si="58"/>
        <v>0</v>
      </c>
      <c r="AX144" s="266" t="b">
        <f t="shared" ca="1" si="59"/>
        <v>0</v>
      </c>
      <c r="AY144" s="266" t="b">
        <f t="shared" ca="1" si="60"/>
        <v>0</v>
      </c>
    </row>
    <row r="145" spans="1:51" x14ac:dyDescent="0.25">
      <c r="A145">
        <v>113</v>
      </c>
      <c r="B145" s="163">
        <f ca="1">OFFSET(InputPriceData!B$15,CalculationsAndCharts!$A145+$A$11,0,1,1)</f>
        <v>41851</v>
      </c>
      <c r="C145" s="3">
        <f ca="1">OFFSET(InputPriceData!G$15,CalculationsAndCharts!$A145+$A$11,IF($C$7,8,0),1,1)</f>
        <v>428800</v>
      </c>
      <c r="D145" s="4">
        <f ca="1">OFFSET(InputPriceData!C$15,CalculationsAndCharts!$A145+$A$11,IF($C$7,8,0),1,1)</f>
        <v>22.85</v>
      </c>
      <c r="E145" s="4">
        <f ca="1">OFFSET(InputPriceData!D$15,CalculationsAndCharts!$A145+$A$11,IF($C$7,8,0),1,1)</f>
        <v>23.19</v>
      </c>
      <c r="F145" s="4">
        <f ca="1">OFFSET(InputPriceData!E$15,CalculationsAndCharts!$A145+$A$11,IF($C$7,8,0),1,1)</f>
        <v>22.45</v>
      </c>
      <c r="G145" s="4">
        <f ca="1">OFFSET(InputPriceData!F$15,CalculationsAndCharts!$A145+$A$11,IF($C$7,8,0),1,1)</f>
        <v>22.47</v>
      </c>
      <c r="H145" s="128"/>
      <c r="I145" s="128"/>
      <c r="K145" s="124"/>
      <c r="L145" s="279"/>
      <c r="M145" s="281"/>
      <c r="N145" s="280"/>
      <c r="O145" s="4"/>
      <c r="P145" s="4"/>
      <c r="Q145" s="3"/>
      <c r="S145" s="309">
        <f t="shared" ca="1" si="40"/>
        <v>24.15</v>
      </c>
      <c r="T145" s="309">
        <f t="shared" ca="1" si="41"/>
        <v>21.5</v>
      </c>
      <c r="U145" s="310">
        <f t="shared" ca="1" si="32"/>
        <v>0.36603773584905636</v>
      </c>
      <c r="V145" s="310" t="b">
        <f t="shared" ca="1" si="42"/>
        <v>0</v>
      </c>
      <c r="W145" s="3" t="b">
        <f t="shared" ca="1" si="43"/>
        <v>0</v>
      </c>
      <c r="X145" s="3" t="str">
        <f t="shared" ca="1" si="44"/>
        <v/>
      </c>
      <c r="Y145" s="3" t="str">
        <f t="shared" ca="1" si="33"/>
        <v/>
      </c>
      <c r="Z145" s="3" t="str">
        <f t="shared" ca="1" si="45"/>
        <v/>
      </c>
      <c r="AA145" s="3" t="str">
        <f t="shared" ca="1" si="46"/>
        <v/>
      </c>
      <c r="AB145" s="205">
        <f t="shared" ca="1" si="47"/>
        <v>11280</v>
      </c>
      <c r="AC145" s="205">
        <f t="shared" ca="1" si="48"/>
        <v>178</v>
      </c>
      <c r="AD145" s="205">
        <f t="shared" ca="1" si="34"/>
        <v>63.370786516853933</v>
      </c>
      <c r="AE145" s="205">
        <f t="shared" ca="1" si="35"/>
        <v>13.370786516853933</v>
      </c>
      <c r="AF145" s="205">
        <f t="shared" ca="1" si="49"/>
        <v>2.6741573033707868</v>
      </c>
      <c r="AG145" s="205"/>
      <c r="AH145" s="205"/>
      <c r="AI145" s="205"/>
      <c r="AJ145" s="205"/>
      <c r="AK145" s="4"/>
      <c r="AL145" s="4"/>
      <c r="AM145" s="309">
        <f t="shared" ca="1" si="51"/>
        <v>24.15</v>
      </c>
      <c r="AN145" s="309">
        <f t="shared" ca="1" si="52"/>
        <v>21.52</v>
      </c>
      <c r="AO145" s="310">
        <f t="shared" ca="1" si="53"/>
        <v>0.36121673003802268</v>
      </c>
      <c r="AP145" s="310" t="b">
        <f t="shared" ca="1" si="54"/>
        <v>0</v>
      </c>
      <c r="AQ145" s="309">
        <f t="shared" ca="1" si="55"/>
        <v>0</v>
      </c>
      <c r="AR145" s="205">
        <f t="shared" ca="1" si="37"/>
        <v>0</v>
      </c>
      <c r="AS145" s="45" t="b">
        <f t="shared" ca="1" si="38"/>
        <v>0</v>
      </c>
      <c r="AT145">
        <f t="shared" ca="1" si="39"/>
        <v>0</v>
      </c>
      <c r="AU145" t="b">
        <f t="shared" ca="1" si="56"/>
        <v>0</v>
      </c>
      <c r="AV145" t="b">
        <f t="shared" ca="1" si="57"/>
        <v>0</v>
      </c>
      <c r="AW145" s="266" t="b">
        <f t="shared" ca="1" si="58"/>
        <v>0</v>
      </c>
      <c r="AX145" s="266" t="b">
        <f t="shared" ca="1" si="59"/>
        <v>0</v>
      </c>
      <c r="AY145" s="266" t="b">
        <f t="shared" ca="1" si="60"/>
        <v>0</v>
      </c>
    </row>
    <row r="146" spans="1:51" x14ac:dyDescent="0.25">
      <c r="A146">
        <v>114</v>
      </c>
      <c r="B146" s="163">
        <f ca="1">OFFSET(InputPriceData!B$15,CalculationsAndCharts!$A146+$A$11,0,1,1)</f>
        <v>41850</v>
      </c>
      <c r="C146" s="3">
        <f ca="1">OFFSET(InputPriceData!G$15,CalculationsAndCharts!$A146+$A$11,IF($C$7,8,0),1,1)</f>
        <v>271700</v>
      </c>
      <c r="D146" s="4">
        <f ca="1">OFFSET(InputPriceData!C$15,CalculationsAndCharts!$A146+$A$11,IF($C$7,8,0),1,1)</f>
        <v>22.84</v>
      </c>
      <c r="E146" s="4">
        <f ca="1">OFFSET(InputPriceData!D$15,CalculationsAndCharts!$A146+$A$11,IF($C$7,8,0),1,1)</f>
        <v>23.13</v>
      </c>
      <c r="F146" s="4">
        <f ca="1">OFFSET(InputPriceData!E$15,CalculationsAndCharts!$A146+$A$11,IF($C$7,8,0),1,1)</f>
        <v>22.72</v>
      </c>
      <c r="G146" s="4">
        <f ca="1">OFFSET(InputPriceData!F$15,CalculationsAndCharts!$A146+$A$11,IF($C$7,8,0),1,1)</f>
        <v>23.07</v>
      </c>
      <c r="H146" s="128"/>
      <c r="I146" s="128"/>
      <c r="K146" s="124"/>
      <c r="L146" s="279"/>
      <c r="M146" s="281"/>
      <c r="N146" s="280"/>
      <c r="O146" s="4"/>
      <c r="P146" s="4"/>
      <c r="Q146" s="3"/>
      <c r="S146" s="309">
        <f t="shared" ca="1" si="40"/>
        <v>24.15</v>
      </c>
      <c r="T146" s="309">
        <f t="shared" ca="1" si="41"/>
        <v>21.5</v>
      </c>
      <c r="U146" s="310">
        <f t="shared" ca="1" si="32"/>
        <v>0.59245283018867967</v>
      </c>
      <c r="V146" s="310" t="b">
        <f t="shared" ca="1" si="42"/>
        <v>0</v>
      </c>
      <c r="W146" s="3" t="b">
        <f t="shared" ca="1" si="43"/>
        <v>0</v>
      </c>
      <c r="X146" s="3" t="str">
        <f t="shared" ca="1" si="44"/>
        <v/>
      </c>
      <c r="Y146" s="3" t="str">
        <f t="shared" ca="1" si="33"/>
        <v/>
      </c>
      <c r="Z146" s="3" t="str">
        <f t="shared" ca="1" si="45"/>
        <v/>
      </c>
      <c r="AA146" s="3" t="str">
        <f t="shared" ca="1" si="46"/>
        <v/>
      </c>
      <c r="AB146" s="205">
        <f t="shared" ca="1" si="47"/>
        <v>11280</v>
      </c>
      <c r="AC146" s="205">
        <f t="shared" ca="1" si="48"/>
        <v>178</v>
      </c>
      <c r="AD146" s="205">
        <f t="shared" ca="1" si="34"/>
        <v>63.370786516853933</v>
      </c>
      <c r="AE146" s="205">
        <f t="shared" ca="1" si="35"/>
        <v>13.370786516853933</v>
      </c>
      <c r="AF146" s="205">
        <f t="shared" ca="1" si="49"/>
        <v>2.6741573033707868</v>
      </c>
      <c r="AG146" s="205"/>
      <c r="AH146" s="205"/>
      <c r="AI146" s="205"/>
      <c r="AJ146" s="205"/>
      <c r="AK146" s="4"/>
      <c r="AL146" s="4"/>
      <c r="AM146" s="309">
        <f t="shared" ca="1" si="51"/>
        <v>24.15</v>
      </c>
      <c r="AN146" s="309">
        <f t="shared" ca="1" si="52"/>
        <v>21.52</v>
      </c>
      <c r="AO146" s="310">
        <f t="shared" ca="1" si="53"/>
        <v>0.58935361216730087</v>
      </c>
      <c r="AP146" s="310" t="b">
        <f t="shared" ca="1" si="54"/>
        <v>0</v>
      </c>
      <c r="AQ146" s="309">
        <f t="shared" ca="1" si="55"/>
        <v>0</v>
      </c>
      <c r="AR146" s="205">
        <f t="shared" ca="1" si="37"/>
        <v>0</v>
      </c>
      <c r="AS146" s="45" t="b">
        <f t="shared" ca="1" si="38"/>
        <v>0</v>
      </c>
      <c r="AT146">
        <f t="shared" ca="1" si="39"/>
        <v>0</v>
      </c>
      <c r="AU146" t="b">
        <f t="shared" ca="1" si="56"/>
        <v>0</v>
      </c>
      <c r="AV146" t="b">
        <f t="shared" ca="1" si="57"/>
        <v>0</v>
      </c>
      <c r="AW146" s="266" t="b">
        <f t="shared" ca="1" si="58"/>
        <v>0</v>
      </c>
      <c r="AX146" s="266" t="b">
        <f t="shared" ca="1" si="59"/>
        <v>0</v>
      </c>
      <c r="AY146" s="266" t="b">
        <f t="shared" ca="1" si="60"/>
        <v>0</v>
      </c>
    </row>
    <row r="147" spans="1:51" x14ac:dyDescent="0.25">
      <c r="A147">
        <v>115</v>
      </c>
      <c r="B147" s="163">
        <f ca="1">OFFSET(InputPriceData!B$15,CalculationsAndCharts!$A147+$A$11,0,1,1)</f>
        <v>41849</v>
      </c>
      <c r="C147" s="3">
        <f ca="1">OFFSET(InputPriceData!G$15,CalculationsAndCharts!$A147+$A$11,IF($C$7,8,0),1,1)</f>
        <v>343100</v>
      </c>
      <c r="D147" s="4">
        <f ca="1">OFFSET(InputPriceData!C$15,CalculationsAndCharts!$A147+$A$11,IF($C$7,8,0),1,1)</f>
        <v>22.9</v>
      </c>
      <c r="E147" s="4">
        <f ca="1">OFFSET(InputPriceData!D$15,CalculationsAndCharts!$A147+$A$11,IF($C$7,8,0),1,1)</f>
        <v>23.17</v>
      </c>
      <c r="F147" s="4">
        <f ca="1">OFFSET(InputPriceData!E$15,CalculationsAndCharts!$A147+$A$11,IF($C$7,8,0),1,1)</f>
        <v>22.7</v>
      </c>
      <c r="G147" s="4">
        <f ca="1">OFFSET(InputPriceData!F$15,CalculationsAndCharts!$A147+$A$11,IF($C$7,8,0),1,1)</f>
        <v>22.72</v>
      </c>
      <c r="H147" s="128"/>
      <c r="I147" s="128"/>
      <c r="K147" s="124"/>
      <c r="L147" s="279"/>
      <c r="M147" s="281"/>
      <c r="N147" s="280"/>
      <c r="O147" s="4"/>
      <c r="P147" s="4"/>
      <c r="Q147" s="3"/>
      <c r="S147" s="309">
        <f t="shared" ca="1" si="40"/>
        <v>24.15</v>
      </c>
      <c r="T147" s="309">
        <f t="shared" ca="1" si="41"/>
        <v>21.5</v>
      </c>
      <c r="U147" s="310">
        <f t="shared" ca="1" si="32"/>
        <v>0.46037735849056588</v>
      </c>
      <c r="V147" s="310" t="b">
        <f t="shared" ca="1" si="42"/>
        <v>0</v>
      </c>
      <c r="W147" s="3" t="b">
        <f t="shared" ca="1" si="43"/>
        <v>0</v>
      </c>
      <c r="X147" s="3" t="str">
        <f t="shared" ca="1" si="44"/>
        <v/>
      </c>
      <c r="Y147" s="3" t="str">
        <f t="shared" ca="1" si="33"/>
        <v/>
      </c>
      <c r="Z147" s="3" t="str">
        <f t="shared" ca="1" si="45"/>
        <v/>
      </c>
      <c r="AA147" s="3" t="str">
        <f t="shared" ca="1" si="46"/>
        <v/>
      </c>
      <c r="AB147" s="205">
        <f t="shared" ca="1" si="47"/>
        <v>11280</v>
      </c>
      <c r="AC147" s="205">
        <f t="shared" ca="1" si="48"/>
        <v>178</v>
      </c>
      <c r="AD147" s="205">
        <f t="shared" ca="1" si="34"/>
        <v>63.370786516853933</v>
      </c>
      <c r="AE147" s="205">
        <f t="shared" ca="1" si="35"/>
        <v>13.370786516853933</v>
      </c>
      <c r="AF147" s="205">
        <f t="shared" ca="1" si="49"/>
        <v>2.6741573033707868</v>
      </c>
      <c r="AG147" s="205"/>
      <c r="AH147" s="205"/>
      <c r="AI147" s="205"/>
      <c r="AJ147" s="205"/>
      <c r="AK147" s="4"/>
      <c r="AL147" s="4"/>
      <c r="AM147" s="309">
        <f t="shared" ca="1" si="51"/>
        <v>24.15</v>
      </c>
      <c r="AN147" s="309">
        <f t="shared" ca="1" si="52"/>
        <v>21.5</v>
      </c>
      <c r="AO147" s="310">
        <f t="shared" ca="1" si="53"/>
        <v>0.46037735849056588</v>
      </c>
      <c r="AP147" s="310" t="b">
        <f t="shared" ca="1" si="54"/>
        <v>0</v>
      </c>
      <c r="AQ147" s="309">
        <f t="shared" ca="1" si="55"/>
        <v>0</v>
      </c>
      <c r="AR147" s="205">
        <f t="shared" ca="1" si="37"/>
        <v>0</v>
      </c>
      <c r="AS147" s="45" t="b">
        <f t="shared" ca="1" si="38"/>
        <v>0</v>
      </c>
      <c r="AT147">
        <f t="shared" ca="1" si="39"/>
        <v>0</v>
      </c>
      <c r="AU147" t="b">
        <f t="shared" ca="1" si="56"/>
        <v>0</v>
      </c>
      <c r="AV147" t="b">
        <f t="shared" ca="1" si="57"/>
        <v>0</v>
      </c>
      <c r="AW147" s="266" t="b">
        <f t="shared" ca="1" si="58"/>
        <v>0</v>
      </c>
      <c r="AX147" s="266" t="b">
        <f t="shared" ca="1" si="59"/>
        <v>0</v>
      </c>
      <c r="AY147" s="266" t="b">
        <f t="shared" ca="1" si="60"/>
        <v>0</v>
      </c>
    </row>
    <row r="148" spans="1:51" x14ac:dyDescent="0.25">
      <c r="A148">
        <v>116</v>
      </c>
      <c r="B148" s="163">
        <f ca="1">OFFSET(InputPriceData!B$15,CalculationsAndCharts!$A148+$A$11,0,1,1)</f>
        <v>41848</v>
      </c>
      <c r="C148" s="3">
        <f ca="1">OFFSET(InputPriceData!G$15,CalculationsAndCharts!$A148+$A$11,IF($C$7,8,0),1,1)</f>
        <v>618800</v>
      </c>
      <c r="D148" s="4">
        <f ca="1">OFFSET(InputPriceData!C$15,CalculationsAndCharts!$A148+$A$11,IF($C$7,8,0),1,1)</f>
        <v>23.19</v>
      </c>
      <c r="E148" s="4">
        <f ca="1">OFFSET(InputPriceData!D$15,CalculationsAndCharts!$A148+$A$11,IF($C$7,8,0),1,1)</f>
        <v>23.2</v>
      </c>
      <c r="F148" s="4">
        <f ca="1">OFFSET(InputPriceData!E$15,CalculationsAndCharts!$A148+$A$11,IF($C$7,8,0),1,1)</f>
        <v>22.69</v>
      </c>
      <c r="G148" s="4">
        <f ca="1">OFFSET(InputPriceData!F$15,CalculationsAndCharts!$A148+$A$11,IF($C$7,8,0),1,1)</f>
        <v>22.92</v>
      </c>
      <c r="H148" s="128"/>
      <c r="I148" s="128"/>
      <c r="K148" s="124"/>
      <c r="L148" s="279"/>
      <c r="M148" s="281"/>
      <c r="N148" s="280"/>
      <c r="O148" s="4"/>
      <c r="P148" s="4"/>
      <c r="Q148" s="3"/>
      <c r="S148" s="309">
        <f t="shared" ca="1" si="40"/>
        <v>24.15</v>
      </c>
      <c r="T148" s="309">
        <f t="shared" ca="1" si="41"/>
        <v>21.31</v>
      </c>
      <c r="U148" s="310">
        <f t="shared" ca="1" si="32"/>
        <v>0.56690140845070536</v>
      </c>
      <c r="V148" s="310" t="b">
        <f t="shared" ca="1" si="42"/>
        <v>0</v>
      </c>
      <c r="W148" s="3" t="b">
        <f t="shared" ca="1" si="43"/>
        <v>0</v>
      </c>
      <c r="X148" s="3" t="str">
        <f t="shared" ca="1" si="44"/>
        <v/>
      </c>
      <c r="Y148" s="3" t="str">
        <f t="shared" ca="1" si="33"/>
        <v/>
      </c>
      <c r="Z148" s="3" t="str">
        <f t="shared" ca="1" si="45"/>
        <v/>
      </c>
      <c r="AA148" s="3" t="str">
        <f t="shared" ca="1" si="46"/>
        <v/>
      </c>
      <c r="AB148" s="205">
        <f t="shared" ca="1" si="47"/>
        <v>11280</v>
      </c>
      <c r="AC148" s="205">
        <f t="shared" ca="1" si="48"/>
        <v>178</v>
      </c>
      <c r="AD148" s="205">
        <f t="shared" ca="1" si="34"/>
        <v>63.370786516853933</v>
      </c>
      <c r="AE148" s="205">
        <f t="shared" ca="1" si="35"/>
        <v>13.370786516853933</v>
      </c>
      <c r="AF148" s="205">
        <f t="shared" ca="1" si="49"/>
        <v>2.6741573033707868</v>
      </c>
      <c r="AG148" s="205"/>
      <c r="AH148" s="205"/>
      <c r="AI148" s="205"/>
      <c r="AJ148" s="205"/>
      <c r="AK148" s="4"/>
      <c r="AL148" s="4"/>
      <c r="AM148" s="309">
        <f t="shared" ca="1" si="51"/>
        <v>24.15</v>
      </c>
      <c r="AN148" s="309">
        <f t="shared" ca="1" si="52"/>
        <v>21.5</v>
      </c>
      <c r="AO148" s="310">
        <f t="shared" ca="1" si="53"/>
        <v>0.53584905660377447</v>
      </c>
      <c r="AP148" s="310" t="b">
        <f t="shared" ca="1" si="54"/>
        <v>0</v>
      </c>
      <c r="AQ148" s="309">
        <f t="shared" ca="1" si="55"/>
        <v>0</v>
      </c>
      <c r="AR148" s="205">
        <f t="shared" ca="1" si="37"/>
        <v>0</v>
      </c>
      <c r="AS148" s="45" t="b">
        <f t="shared" ca="1" si="38"/>
        <v>0</v>
      </c>
      <c r="AT148">
        <f t="shared" ca="1" si="39"/>
        <v>0</v>
      </c>
      <c r="AU148" t="b">
        <f t="shared" ca="1" si="56"/>
        <v>0</v>
      </c>
      <c r="AV148" t="b">
        <f t="shared" ca="1" si="57"/>
        <v>0</v>
      </c>
      <c r="AW148" s="266" t="b">
        <f t="shared" ca="1" si="58"/>
        <v>0</v>
      </c>
      <c r="AX148" s="266" t="b">
        <f t="shared" ca="1" si="59"/>
        <v>0</v>
      </c>
      <c r="AY148" s="266" t="b">
        <f t="shared" ca="1" si="60"/>
        <v>0</v>
      </c>
    </row>
    <row r="149" spans="1:51" x14ac:dyDescent="0.25">
      <c r="A149">
        <v>117</v>
      </c>
      <c r="B149" s="163">
        <f ca="1">OFFSET(InputPriceData!B$15,CalculationsAndCharts!$A149+$A$11,0,1,1)</f>
        <v>41845</v>
      </c>
      <c r="C149" s="3">
        <f ca="1">OFFSET(InputPriceData!G$15,CalculationsAndCharts!$A149+$A$11,IF($C$7,8,0),1,1)</f>
        <v>706700</v>
      </c>
      <c r="D149" s="4">
        <f ca="1">OFFSET(InputPriceData!C$15,CalculationsAndCharts!$A149+$A$11,IF($C$7,8,0),1,1)</f>
        <v>24</v>
      </c>
      <c r="E149" s="4">
        <f ca="1">OFFSET(InputPriceData!D$15,CalculationsAndCharts!$A149+$A$11,IF($C$7,8,0),1,1)</f>
        <v>24</v>
      </c>
      <c r="F149" s="4">
        <f ca="1">OFFSET(InputPriceData!E$15,CalculationsAndCharts!$A149+$A$11,IF($C$7,8,0),1,1)</f>
        <v>23.09</v>
      </c>
      <c r="G149" s="4">
        <f ca="1">OFFSET(InputPriceData!F$15,CalculationsAndCharts!$A149+$A$11,IF($C$7,8,0),1,1)</f>
        <v>23.1</v>
      </c>
      <c r="H149" s="128"/>
      <c r="I149" s="128"/>
      <c r="K149" s="124"/>
      <c r="L149" s="279"/>
      <c r="M149" s="281"/>
      <c r="N149" s="280"/>
      <c r="O149" s="4"/>
      <c r="P149" s="4"/>
      <c r="Q149" s="3"/>
      <c r="S149" s="309">
        <f t="shared" ca="1" si="40"/>
        <v>24.15</v>
      </c>
      <c r="T149" s="309">
        <f t="shared" ca="1" si="41"/>
        <v>21.31</v>
      </c>
      <c r="U149" s="310">
        <f t="shared" ca="1" si="32"/>
        <v>0.63028169014084601</v>
      </c>
      <c r="V149" s="310" t="b">
        <f t="shared" ca="1" si="42"/>
        <v>0</v>
      </c>
      <c r="W149" s="3" t="b">
        <f t="shared" ca="1" si="43"/>
        <v>0</v>
      </c>
      <c r="X149" s="3" t="str">
        <f t="shared" ca="1" si="44"/>
        <v/>
      </c>
      <c r="Y149" s="3" t="str">
        <f t="shared" ca="1" si="33"/>
        <v/>
      </c>
      <c r="Z149" s="3" t="str">
        <f t="shared" ca="1" si="45"/>
        <v/>
      </c>
      <c r="AA149" s="3" t="str">
        <f t="shared" ca="1" si="46"/>
        <v/>
      </c>
      <c r="AB149" s="205">
        <f t="shared" ca="1" si="47"/>
        <v>11280</v>
      </c>
      <c r="AC149" s="205">
        <f t="shared" ca="1" si="48"/>
        <v>178</v>
      </c>
      <c r="AD149" s="205">
        <f t="shared" ca="1" si="34"/>
        <v>63.370786516853933</v>
      </c>
      <c r="AE149" s="205">
        <f t="shared" ca="1" si="35"/>
        <v>13.370786516853933</v>
      </c>
      <c r="AF149" s="205">
        <f t="shared" ca="1" si="49"/>
        <v>2.6741573033707868</v>
      </c>
      <c r="AG149" s="205"/>
      <c r="AH149" s="205"/>
      <c r="AI149" s="205"/>
      <c r="AJ149" s="205"/>
      <c r="AK149" s="4"/>
      <c r="AL149" s="4"/>
      <c r="AM149" s="309">
        <f t="shared" ca="1" si="51"/>
        <v>24.15</v>
      </c>
      <c r="AN149" s="309">
        <f t="shared" ca="1" si="52"/>
        <v>21.5</v>
      </c>
      <c r="AO149" s="310">
        <f t="shared" ca="1" si="53"/>
        <v>0.60377358490566124</v>
      </c>
      <c r="AP149" s="310" t="b">
        <f t="shared" ca="1" si="54"/>
        <v>0</v>
      </c>
      <c r="AQ149" s="309">
        <f t="shared" ca="1" si="55"/>
        <v>0</v>
      </c>
      <c r="AR149" s="205">
        <f t="shared" ca="1" si="37"/>
        <v>0</v>
      </c>
      <c r="AS149" s="45" t="b">
        <f t="shared" ca="1" si="38"/>
        <v>0</v>
      </c>
      <c r="AT149">
        <f t="shared" ca="1" si="39"/>
        <v>0</v>
      </c>
      <c r="AU149" t="b">
        <f t="shared" ca="1" si="56"/>
        <v>0</v>
      </c>
      <c r="AV149" t="b">
        <f t="shared" ca="1" si="57"/>
        <v>0</v>
      </c>
      <c r="AW149" s="266" t="b">
        <f t="shared" ca="1" si="58"/>
        <v>0</v>
      </c>
      <c r="AX149" s="266" t="b">
        <f t="shared" ca="1" si="59"/>
        <v>0</v>
      </c>
      <c r="AY149" s="266" t="b">
        <f t="shared" ca="1" si="60"/>
        <v>0</v>
      </c>
    </row>
    <row r="150" spans="1:51" x14ac:dyDescent="0.25">
      <c r="A150">
        <v>118</v>
      </c>
      <c r="B150" s="163">
        <f ca="1">OFFSET(InputPriceData!B$15,CalculationsAndCharts!$A150+$A$11,0,1,1)</f>
        <v>41844</v>
      </c>
      <c r="C150" s="3">
        <f ca="1">OFFSET(InputPriceData!G$15,CalculationsAndCharts!$A150+$A$11,IF($C$7,8,0),1,1)</f>
        <v>662100</v>
      </c>
      <c r="D150" s="4">
        <f ca="1">OFFSET(InputPriceData!C$15,CalculationsAndCharts!$A150+$A$11,IF($C$7,8,0),1,1)</f>
        <v>23.53</v>
      </c>
      <c r="E150" s="4">
        <f ca="1">OFFSET(InputPriceData!D$15,CalculationsAndCharts!$A150+$A$11,IF($C$7,8,0),1,1)</f>
        <v>24.23</v>
      </c>
      <c r="F150" s="4">
        <f ca="1">OFFSET(InputPriceData!E$15,CalculationsAndCharts!$A150+$A$11,IF($C$7,8,0),1,1)</f>
        <v>23.51</v>
      </c>
      <c r="G150" s="4">
        <f ca="1">OFFSET(InputPriceData!F$15,CalculationsAndCharts!$A150+$A$11,IF($C$7,8,0),1,1)</f>
        <v>24.15</v>
      </c>
      <c r="H150" s="128"/>
      <c r="I150" s="128"/>
      <c r="K150" s="124"/>
      <c r="L150" s="279"/>
      <c r="M150" s="281"/>
      <c r="N150" s="280"/>
      <c r="O150" s="4"/>
      <c r="P150" s="4"/>
      <c r="Q150" s="3"/>
      <c r="S150" s="309">
        <f t="shared" ca="1" si="40"/>
        <v>24.15</v>
      </c>
      <c r="T150" s="309">
        <f t="shared" ca="1" si="41"/>
        <v>21.31</v>
      </c>
      <c r="U150" s="310">
        <f t="shared" ca="1" si="32"/>
        <v>1</v>
      </c>
      <c r="V150" s="310" t="b">
        <f t="shared" ca="1" si="42"/>
        <v>0</v>
      </c>
      <c r="W150" s="3" t="b">
        <f t="shared" ca="1" si="43"/>
        <v>0</v>
      </c>
      <c r="X150" s="3" t="str">
        <f t="shared" ca="1" si="44"/>
        <v/>
      </c>
      <c r="Y150" s="3" t="str">
        <f t="shared" ca="1" si="33"/>
        <v/>
      </c>
      <c r="Z150" s="3" t="str">
        <f t="shared" ca="1" si="45"/>
        <v/>
      </c>
      <c r="AA150" s="3" t="str">
        <f t="shared" ca="1" si="46"/>
        <v/>
      </c>
      <c r="AB150" s="205">
        <f t="shared" ca="1" si="47"/>
        <v>11280</v>
      </c>
      <c r="AC150" s="205">
        <f t="shared" ca="1" si="48"/>
        <v>178</v>
      </c>
      <c r="AD150" s="205">
        <f t="shared" ca="1" si="34"/>
        <v>63.370786516853933</v>
      </c>
      <c r="AE150" s="205">
        <f t="shared" ca="1" si="35"/>
        <v>13.370786516853933</v>
      </c>
      <c r="AF150" s="205">
        <f t="shared" ca="1" si="49"/>
        <v>2.6741573033707868</v>
      </c>
      <c r="AG150" s="205"/>
      <c r="AH150" s="205"/>
      <c r="AI150" s="205"/>
      <c r="AJ150" s="205"/>
      <c r="AK150" s="4"/>
      <c r="AL150" s="4"/>
      <c r="AM150" s="309">
        <f t="shared" ca="1" si="51"/>
        <v>24.15</v>
      </c>
      <c r="AN150" s="309">
        <f t="shared" ca="1" si="52"/>
        <v>21.31</v>
      </c>
      <c r="AO150" s="310">
        <f t="shared" ca="1" si="53"/>
        <v>1</v>
      </c>
      <c r="AP150" s="310" t="b">
        <f t="shared" ca="1" si="54"/>
        <v>0</v>
      </c>
      <c r="AQ150" s="309">
        <f t="shared" ca="1" si="55"/>
        <v>0</v>
      </c>
      <c r="AR150" s="205">
        <f t="shared" ca="1" si="37"/>
        <v>0</v>
      </c>
      <c r="AS150" s="45" t="b">
        <f t="shared" ca="1" si="38"/>
        <v>0</v>
      </c>
      <c r="AT150">
        <f t="shared" ca="1" si="39"/>
        <v>0</v>
      </c>
      <c r="AU150" t="b">
        <f t="shared" ca="1" si="56"/>
        <v>0</v>
      </c>
      <c r="AV150" t="b">
        <f t="shared" ca="1" si="57"/>
        <v>0</v>
      </c>
      <c r="AW150" s="266" t="b">
        <f t="shared" ca="1" si="58"/>
        <v>0</v>
      </c>
      <c r="AX150" s="266" t="b">
        <f t="shared" ca="1" si="59"/>
        <v>0</v>
      </c>
      <c r="AY150" s="266" t="b">
        <f t="shared" ca="1" si="60"/>
        <v>0</v>
      </c>
    </row>
    <row r="151" spans="1:51" x14ac:dyDescent="0.25">
      <c r="A151" s="45">
        <v>119</v>
      </c>
      <c r="B151" s="163">
        <f ca="1">OFFSET(InputPriceData!B$15,CalculationsAndCharts!$A151+$A$11,0,1,1)</f>
        <v>41843</v>
      </c>
      <c r="C151" s="3">
        <f ca="1">OFFSET(InputPriceData!G$15,CalculationsAndCharts!$A151+$A$11,IF($C$7,8,0),1,1)</f>
        <v>891300</v>
      </c>
      <c r="D151" s="4">
        <f ca="1">OFFSET(InputPriceData!C$15,CalculationsAndCharts!$A151+$A$11,IF($C$7,8,0),1,1)</f>
        <v>23.4</v>
      </c>
      <c r="E151" s="4">
        <f ca="1">OFFSET(InputPriceData!D$15,CalculationsAndCharts!$A151+$A$11,IF($C$7,8,0),1,1)</f>
        <v>24.2</v>
      </c>
      <c r="F151" s="4">
        <f ca="1">OFFSET(InputPriceData!E$15,CalculationsAndCharts!$A151+$A$11,IF($C$7,8,0),1,1)</f>
        <v>23.4</v>
      </c>
      <c r="G151" s="4">
        <f ca="1">OFFSET(InputPriceData!F$15,CalculationsAndCharts!$A151+$A$11,IF($C$7,8,0),1,1)</f>
        <v>23.78</v>
      </c>
      <c r="H151" s="128"/>
      <c r="I151" s="128"/>
      <c r="K151" s="124"/>
      <c r="L151" s="279"/>
      <c r="M151" s="281"/>
      <c r="N151" s="280"/>
      <c r="O151" s="4"/>
      <c r="P151" s="4"/>
      <c r="Q151" s="3"/>
      <c r="S151" s="309">
        <f t="shared" ca="1" si="40"/>
        <v>23.78</v>
      </c>
      <c r="T151" s="309">
        <f t="shared" ca="1" si="41"/>
        <v>21.03</v>
      </c>
      <c r="U151" s="310">
        <f t="shared" ca="1" si="32"/>
        <v>1</v>
      </c>
      <c r="V151" s="310" t="b">
        <f t="shared" ca="1" si="42"/>
        <v>0</v>
      </c>
      <c r="W151" s="3" t="b">
        <f t="shared" ca="1" si="43"/>
        <v>0</v>
      </c>
      <c r="X151" s="3" t="str">
        <f t="shared" ca="1" si="44"/>
        <v/>
      </c>
      <c r="Y151" s="3" t="str">
        <f t="shared" ca="1" si="33"/>
        <v/>
      </c>
      <c r="Z151" s="3" t="str">
        <f t="shared" ca="1" si="45"/>
        <v/>
      </c>
      <c r="AA151" s="3" t="str">
        <f t="shared" ca="1" si="46"/>
        <v/>
      </c>
      <c r="AB151" s="205">
        <f t="shared" ca="1" si="47"/>
        <v>11280</v>
      </c>
      <c r="AC151" s="205">
        <f t="shared" ca="1" si="48"/>
        <v>178</v>
      </c>
      <c r="AD151" s="205">
        <f t="shared" ca="1" si="34"/>
        <v>63.370786516853933</v>
      </c>
      <c r="AE151" s="205">
        <f t="shared" ca="1" si="35"/>
        <v>13.370786516853933</v>
      </c>
      <c r="AF151" s="205">
        <f t="shared" ca="1" si="49"/>
        <v>2.6741573033707868</v>
      </c>
      <c r="AG151" s="205"/>
      <c r="AH151" s="205"/>
      <c r="AI151" s="205"/>
      <c r="AJ151" s="205"/>
      <c r="AK151" s="4"/>
      <c r="AL151" s="4"/>
      <c r="AM151" s="309">
        <f t="shared" ca="1" si="51"/>
        <v>23.78</v>
      </c>
      <c r="AN151" s="309">
        <f t="shared" ca="1" si="52"/>
        <v>21.31</v>
      </c>
      <c r="AO151" s="310">
        <f t="shared" ca="1" si="53"/>
        <v>1</v>
      </c>
      <c r="AP151" s="310" t="b">
        <f t="shared" ca="1" si="54"/>
        <v>0</v>
      </c>
      <c r="AQ151" s="309">
        <f t="shared" ca="1" si="55"/>
        <v>0</v>
      </c>
      <c r="AR151" s="205">
        <f t="shared" ca="1" si="37"/>
        <v>0</v>
      </c>
      <c r="AS151" s="45" t="b">
        <f t="shared" ca="1" si="38"/>
        <v>0</v>
      </c>
      <c r="AT151">
        <f t="shared" ca="1" si="39"/>
        <v>0</v>
      </c>
      <c r="AU151" t="b">
        <f t="shared" ca="1" si="56"/>
        <v>0</v>
      </c>
      <c r="AV151" t="b">
        <f t="shared" ca="1" si="57"/>
        <v>0</v>
      </c>
      <c r="AW151" s="266" t="b">
        <f t="shared" ca="1" si="58"/>
        <v>0</v>
      </c>
      <c r="AX151" s="266" t="b">
        <f t="shared" ca="1" si="59"/>
        <v>0</v>
      </c>
      <c r="AY151" s="266" t="b">
        <f t="shared" ca="1" si="60"/>
        <v>0</v>
      </c>
    </row>
    <row r="152" spans="1:51" x14ac:dyDescent="0.25">
      <c r="A152">
        <v>120</v>
      </c>
      <c r="B152" s="163">
        <f ca="1">OFFSET(InputPriceData!B$15,CalculationsAndCharts!$A152+$A$11,0,1,1)</f>
        <v>41842</v>
      </c>
      <c r="C152" s="3">
        <f ca="1">OFFSET(InputPriceData!G$15,CalculationsAndCharts!$A152+$A$11,IF($C$7,8,0),1,1)</f>
        <v>1068600</v>
      </c>
      <c r="D152" s="4">
        <f ca="1">OFFSET(InputPriceData!C$15,CalculationsAndCharts!$A152+$A$11,IF($C$7,8,0),1,1)</f>
        <v>22.12</v>
      </c>
      <c r="E152" s="4">
        <f ca="1">OFFSET(InputPriceData!D$15,CalculationsAndCharts!$A152+$A$11,IF($C$7,8,0),1,1)</f>
        <v>23.43</v>
      </c>
      <c r="F152" s="4">
        <f ca="1">OFFSET(InputPriceData!E$15,CalculationsAndCharts!$A152+$A$11,IF($C$7,8,0),1,1)</f>
        <v>21.94</v>
      </c>
      <c r="G152" s="4">
        <f ca="1">OFFSET(InputPriceData!F$15,CalculationsAndCharts!$A152+$A$11,IF($C$7,8,0),1,1)</f>
        <v>23.41</v>
      </c>
      <c r="H152" s="128"/>
      <c r="I152" s="128"/>
      <c r="K152" s="124"/>
      <c r="L152" s="279"/>
      <c r="M152" s="281"/>
      <c r="N152" s="280"/>
      <c r="O152" s="4"/>
      <c r="P152" s="4"/>
      <c r="Q152" s="3"/>
      <c r="S152" s="309">
        <f t="shared" ca="1" si="40"/>
        <v>23.41</v>
      </c>
      <c r="T152" s="309">
        <f t="shared" ca="1" si="41"/>
        <v>20.93</v>
      </c>
      <c r="U152" s="310">
        <f t="shared" ca="1" si="32"/>
        <v>1</v>
      </c>
      <c r="V152" s="310" t="b">
        <f t="shared" ca="1" si="42"/>
        <v>0</v>
      </c>
      <c r="W152" s="3" t="b">
        <f t="shared" ca="1" si="43"/>
        <v>0</v>
      </c>
      <c r="X152" s="3" t="str">
        <f t="shared" ca="1" si="44"/>
        <v/>
      </c>
      <c r="Y152" s="3" t="str">
        <f t="shared" ca="1" si="33"/>
        <v/>
      </c>
      <c r="Z152" s="3" t="str">
        <f t="shared" ca="1" si="45"/>
        <v/>
      </c>
      <c r="AA152" s="3" t="str">
        <f t="shared" ca="1" si="46"/>
        <v/>
      </c>
      <c r="AB152" s="205">
        <f t="shared" ca="1" si="47"/>
        <v>11280</v>
      </c>
      <c r="AC152" s="205">
        <f t="shared" ca="1" si="48"/>
        <v>178</v>
      </c>
      <c r="AD152" s="205">
        <f t="shared" ca="1" si="34"/>
        <v>63.370786516853933</v>
      </c>
      <c r="AE152" s="205">
        <f t="shared" ca="1" si="35"/>
        <v>13.370786516853933</v>
      </c>
      <c r="AF152" s="205">
        <f t="shared" ca="1" si="49"/>
        <v>2.6741573033707868</v>
      </c>
      <c r="AG152" s="205"/>
      <c r="AH152" s="205"/>
      <c r="AI152" s="205"/>
      <c r="AJ152" s="205"/>
      <c r="AK152" s="4"/>
      <c r="AL152" s="4"/>
      <c r="AM152" s="309">
        <f t="shared" ca="1" si="51"/>
        <v>23.41</v>
      </c>
      <c r="AN152" s="309">
        <f t="shared" ca="1" si="52"/>
        <v>21.31</v>
      </c>
      <c r="AO152" s="310">
        <f t="shared" ca="1" si="53"/>
        <v>1</v>
      </c>
      <c r="AP152" s="310" t="b">
        <f t="shared" ca="1" si="54"/>
        <v>0</v>
      </c>
      <c r="AQ152" s="309">
        <f t="shared" ca="1" si="55"/>
        <v>0</v>
      </c>
      <c r="AR152" s="205">
        <f t="shared" ca="1" si="37"/>
        <v>0</v>
      </c>
      <c r="AS152" s="45" t="b">
        <f t="shared" ca="1" si="38"/>
        <v>0</v>
      </c>
      <c r="AT152">
        <f t="shared" ca="1" si="39"/>
        <v>0</v>
      </c>
      <c r="AU152" t="b">
        <f t="shared" ca="1" si="56"/>
        <v>0</v>
      </c>
      <c r="AV152" t="b">
        <f t="shared" ca="1" si="57"/>
        <v>0</v>
      </c>
      <c r="AW152" s="266" t="b">
        <f t="shared" ca="1" si="58"/>
        <v>0</v>
      </c>
      <c r="AX152" s="266" t="b">
        <f t="shared" ca="1" si="59"/>
        <v>0</v>
      </c>
      <c r="AY152" s="266" t="b">
        <f t="shared" ca="1" si="60"/>
        <v>0</v>
      </c>
    </row>
    <row r="153" spans="1:51" x14ac:dyDescent="0.25">
      <c r="A153">
        <v>121</v>
      </c>
      <c r="B153" s="163">
        <f ca="1">OFFSET(InputPriceData!B$15,CalculationsAndCharts!$A153+$A$11,0,1,1)</f>
        <v>41841</v>
      </c>
      <c r="C153" s="3">
        <f ca="1">OFFSET(InputPriceData!G$15,CalculationsAndCharts!$A153+$A$11,IF($C$7,8,0),1,1)</f>
        <v>366200</v>
      </c>
      <c r="D153" s="4">
        <f ca="1">OFFSET(InputPriceData!C$15,CalculationsAndCharts!$A153+$A$11,IF($C$7,8,0),1,1)</f>
        <v>21.82</v>
      </c>
      <c r="E153" s="4">
        <f ca="1">OFFSET(InputPriceData!D$15,CalculationsAndCharts!$A153+$A$11,IF($C$7,8,0),1,1)</f>
        <v>21.96</v>
      </c>
      <c r="F153" s="4">
        <f ca="1">OFFSET(InputPriceData!E$15,CalculationsAndCharts!$A153+$A$11,IF($C$7,8,0),1,1)</f>
        <v>21.54</v>
      </c>
      <c r="G153" s="4">
        <f ca="1">OFFSET(InputPriceData!F$15,CalculationsAndCharts!$A153+$A$11,IF($C$7,8,0),1,1)</f>
        <v>21.89</v>
      </c>
      <c r="H153" s="128"/>
      <c r="I153" s="128"/>
      <c r="K153" s="124"/>
      <c r="L153" s="279"/>
      <c r="M153" s="281"/>
      <c r="N153" s="280"/>
      <c r="O153" s="4"/>
      <c r="P153" s="4"/>
      <c r="Q153" s="3"/>
      <c r="S153" s="309">
        <f t="shared" ca="1" si="40"/>
        <v>22</v>
      </c>
      <c r="T153" s="309">
        <f t="shared" ca="1" si="41"/>
        <v>20.93</v>
      </c>
      <c r="U153" s="310">
        <f t="shared" ca="1" si="32"/>
        <v>0.89719626168224353</v>
      </c>
      <c r="V153" s="310" t="b">
        <f t="shared" ca="1" si="42"/>
        <v>0</v>
      </c>
      <c r="W153" s="3" t="b">
        <f t="shared" ca="1" si="43"/>
        <v>1</v>
      </c>
      <c r="X153" s="3">
        <f t="shared" ca="1" si="44"/>
        <v>21.07</v>
      </c>
      <c r="Y153" s="3">
        <f t="shared" ca="1" si="33"/>
        <v>3.891789273849076</v>
      </c>
      <c r="Z153" s="3">
        <f t="shared" ca="1" si="45"/>
        <v>3.891789273849076</v>
      </c>
      <c r="AA153" s="3">
        <f t="shared" ca="1" si="46"/>
        <v>69</v>
      </c>
      <c r="AB153" s="205">
        <f t="shared" ca="1" si="47"/>
        <v>11280</v>
      </c>
      <c r="AC153" s="205">
        <f t="shared" ca="1" si="48"/>
        <v>178</v>
      </c>
      <c r="AD153" s="205">
        <f t="shared" ca="1" si="34"/>
        <v>63.370786516853933</v>
      </c>
      <c r="AE153" s="205">
        <f t="shared" ca="1" si="35"/>
        <v>13.370786516853933</v>
      </c>
      <c r="AF153" s="205">
        <f t="shared" ca="1" si="49"/>
        <v>2.6741573033707868</v>
      </c>
      <c r="AG153" s="205"/>
      <c r="AH153" s="205"/>
      <c r="AI153" s="205"/>
      <c r="AJ153" s="205"/>
      <c r="AK153" s="4"/>
      <c r="AL153" s="4"/>
      <c r="AM153" s="309">
        <f t="shared" ca="1" si="51"/>
        <v>22</v>
      </c>
      <c r="AN153" s="309">
        <f t="shared" ca="1" si="52"/>
        <v>21.03</v>
      </c>
      <c r="AO153" s="310">
        <f t="shared" ca="1" si="53"/>
        <v>0.8865979381443303</v>
      </c>
      <c r="AP153" s="310" t="b">
        <f t="shared" ca="1" si="54"/>
        <v>0</v>
      </c>
      <c r="AQ153" s="309">
        <f t="shared" ca="1" si="55"/>
        <v>0</v>
      </c>
      <c r="AR153" s="205">
        <f t="shared" ca="1" si="37"/>
        <v>0</v>
      </c>
      <c r="AS153" s="45" t="b">
        <f t="shared" ca="1" si="38"/>
        <v>0</v>
      </c>
      <c r="AT153">
        <f t="shared" ca="1" si="39"/>
        <v>0</v>
      </c>
      <c r="AU153" t="b">
        <f t="shared" ca="1" si="56"/>
        <v>0</v>
      </c>
      <c r="AV153" t="b">
        <f t="shared" ca="1" si="57"/>
        <v>0</v>
      </c>
      <c r="AW153" s="266" t="b">
        <f t="shared" ca="1" si="58"/>
        <v>0</v>
      </c>
      <c r="AX153" s="266" t="b">
        <f t="shared" ca="1" si="59"/>
        <v>0</v>
      </c>
      <c r="AY153" s="266" t="b">
        <f t="shared" ca="1" si="60"/>
        <v>0</v>
      </c>
    </row>
    <row r="154" spans="1:51" x14ac:dyDescent="0.25">
      <c r="A154">
        <v>122</v>
      </c>
      <c r="B154" s="163">
        <f ca="1">OFFSET(InputPriceData!B$15,CalculationsAndCharts!$A154+$A$11,0,1,1)</f>
        <v>41838</v>
      </c>
      <c r="C154" s="3">
        <f ca="1">OFFSET(InputPriceData!G$15,CalculationsAndCharts!$A154+$A$11,IF($C$7,8,0),1,1)</f>
        <v>341600</v>
      </c>
      <c r="D154" s="4">
        <f ca="1">OFFSET(InputPriceData!C$15,CalculationsAndCharts!$A154+$A$11,IF($C$7,8,0),1,1)</f>
        <v>21.56</v>
      </c>
      <c r="E154" s="4">
        <f ca="1">OFFSET(InputPriceData!D$15,CalculationsAndCharts!$A154+$A$11,IF($C$7,8,0),1,1)</f>
        <v>22.07</v>
      </c>
      <c r="F154" s="4">
        <f ca="1">OFFSET(InputPriceData!E$15,CalculationsAndCharts!$A154+$A$11,IF($C$7,8,0),1,1)</f>
        <v>21.48</v>
      </c>
      <c r="G154" s="4">
        <f ca="1">OFFSET(InputPriceData!F$15,CalculationsAndCharts!$A154+$A$11,IF($C$7,8,0),1,1)</f>
        <v>21.96</v>
      </c>
      <c r="H154" s="128"/>
      <c r="I154" s="128"/>
      <c r="K154" s="124"/>
      <c r="L154" s="279"/>
      <c r="M154" s="281"/>
      <c r="N154" s="280"/>
      <c r="O154" s="4"/>
      <c r="P154" s="4"/>
      <c r="Q154" s="3"/>
      <c r="S154" s="309">
        <f t="shared" ca="1" si="40"/>
        <v>22</v>
      </c>
      <c r="T154" s="309">
        <f t="shared" ca="1" si="41"/>
        <v>20.93</v>
      </c>
      <c r="U154" s="310">
        <f t="shared" ca="1" si="32"/>
        <v>0.96261682242990732</v>
      </c>
      <c r="V154" s="310" t="b">
        <f t="shared" ca="1" si="42"/>
        <v>0</v>
      </c>
      <c r="W154" s="3" t="b">
        <f t="shared" ca="1" si="43"/>
        <v>0</v>
      </c>
      <c r="X154" s="3" t="str">
        <f t="shared" ca="1" si="44"/>
        <v/>
      </c>
      <c r="Y154" s="3" t="str">
        <f t="shared" ca="1" si="33"/>
        <v/>
      </c>
      <c r="Z154" s="3" t="str">
        <f t="shared" ca="1" si="45"/>
        <v/>
      </c>
      <c r="AA154" s="3" t="str">
        <f t="shared" ca="1" si="46"/>
        <v/>
      </c>
      <c r="AB154" s="205">
        <f t="shared" ca="1" si="47"/>
        <v>11211</v>
      </c>
      <c r="AC154" s="205">
        <f t="shared" ca="1" si="48"/>
        <v>177</v>
      </c>
      <c r="AD154" s="205">
        <f t="shared" ca="1" si="34"/>
        <v>63.33898305084746</v>
      </c>
      <c r="AE154" s="205">
        <f t="shared" ca="1" si="35"/>
        <v>13.33898305084746</v>
      </c>
      <c r="AF154" s="205">
        <f t="shared" ca="1" si="49"/>
        <v>2.6677966101694923</v>
      </c>
      <c r="AG154" s="205"/>
      <c r="AH154" s="205"/>
      <c r="AI154" s="205"/>
      <c r="AJ154" s="205"/>
      <c r="AK154" s="4"/>
      <c r="AL154" s="4"/>
      <c r="AM154" s="309">
        <f t="shared" ca="1" si="51"/>
        <v>22</v>
      </c>
      <c r="AN154" s="309">
        <f t="shared" ca="1" si="52"/>
        <v>20.93</v>
      </c>
      <c r="AO154" s="310">
        <f t="shared" ca="1" si="53"/>
        <v>0.96261682242990732</v>
      </c>
      <c r="AP154" s="310" t="b">
        <f t="shared" ca="1" si="54"/>
        <v>0</v>
      </c>
      <c r="AQ154" s="309">
        <f t="shared" ca="1" si="55"/>
        <v>0</v>
      </c>
      <c r="AR154" s="205">
        <f t="shared" ca="1" si="37"/>
        <v>0</v>
      </c>
      <c r="AS154" s="45" t="b">
        <f t="shared" ca="1" si="38"/>
        <v>0</v>
      </c>
      <c r="AT154">
        <f t="shared" ca="1" si="39"/>
        <v>0</v>
      </c>
      <c r="AU154" t="b">
        <f t="shared" ca="1" si="56"/>
        <v>0</v>
      </c>
      <c r="AV154" t="b">
        <f t="shared" ca="1" si="57"/>
        <v>0</v>
      </c>
      <c r="AW154" s="266" t="b">
        <f t="shared" ca="1" si="58"/>
        <v>0</v>
      </c>
      <c r="AX154" s="266" t="b">
        <f t="shared" ca="1" si="59"/>
        <v>0</v>
      </c>
      <c r="AY154" s="266" t="b">
        <f t="shared" ca="1" si="60"/>
        <v>0</v>
      </c>
    </row>
    <row r="155" spans="1:51" x14ac:dyDescent="0.25">
      <c r="A155">
        <v>123</v>
      </c>
      <c r="B155" s="163">
        <f ca="1">OFFSET(InputPriceData!B$15,CalculationsAndCharts!$A155+$A$11,0,1,1)</f>
        <v>41837</v>
      </c>
      <c r="C155" s="3">
        <f ca="1">OFFSET(InputPriceData!G$15,CalculationsAndCharts!$A155+$A$11,IF($C$7,8,0),1,1)</f>
        <v>435200</v>
      </c>
      <c r="D155" s="4">
        <f ca="1">OFFSET(InputPriceData!C$15,CalculationsAndCharts!$A155+$A$11,IF($C$7,8,0),1,1)</f>
        <v>21.78</v>
      </c>
      <c r="E155" s="4">
        <f ca="1">OFFSET(InputPriceData!D$15,CalculationsAndCharts!$A155+$A$11,IF($C$7,8,0),1,1)</f>
        <v>21.93</v>
      </c>
      <c r="F155" s="4">
        <f ca="1">OFFSET(InputPriceData!E$15,CalculationsAndCharts!$A155+$A$11,IF($C$7,8,0),1,1)</f>
        <v>21.69</v>
      </c>
      <c r="G155" s="4">
        <f ca="1">OFFSET(InputPriceData!F$15,CalculationsAndCharts!$A155+$A$11,IF($C$7,8,0),1,1)</f>
        <v>21.76</v>
      </c>
      <c r="H155" s="128"/>
      <c r="I155" s="128"/>
      <c r="K155" s="124"/>
      <c r="L155" s="279"/>
      <c r="M155" s="281"/>
      <c r="N155" s="280"/>
      <c r="O155" s="4"/>
      <c r="P155" s="4"/>
      <c r="Q155" s="3"/>
      <c r="S155" s="309">
        <f t="shared" ca="1" si="40"/>
        <v>22</v>
      </c>
      <c r="T155" s="309">
        <f t="shared" ca="1" si="41"/>
        <v>20.93</v>
      </c>
      <c r="U155" s="310">
        <f t="shared" ca="1" si="32"/>
        <v>0.77570093457944078</v>
      </c>
      <c r="V155" s="310" t="b">
        <f t="shared" ca="1" si="42"/>
        <v>0</v>
      </c>
      <c r="W155" s="3" t="b">
        <f t="shared" ca="1" si="43"/>
        <v>0</v>
      </c>
      <c r="X155" s="3" t="str">
        <f t="shared" ca="1" si="44"/>
        <v/>
      </c>
      <c r="Y155" s="3" t="str">
        <f t="shared" ca="1" si="33"/>
        <v/>
      </c>
      <c r="Z155" s="3" t="str">
        <f t="shared" ca="1" si="45"/>
        <v/>
      </c>
      <c r="AA155" s="3" t="str">
        <f t="shared" ca="1" si="46"/>
        <v/>
      </c>
      <c r="AB155" s="205">
        <f t="shared" ca="1" si="47"/>
        <v>11211</v>
      </c>
      <c r="AC155" s="205">
        <f t="shared" ca="1" si="48"/>
        <v>177</v>
      </c>
      <c r="AD155" s="205">
        <f t="shared" ca="1" si="34"/>
        <v>63.33898305084746</v>
      </c>
      <c r="AE155" s="205">
        <f t="shared" ca="1" si="35"/>
        <v>13.33898305084746</v>
      </c>
      <c r="AF155" s="205">
        <f t="shared" ca="1" si="49"/>
        <v>2.6677966101694923</v>
      </c>
      <c r="AG155" s="205"/>
      <c r="AH155" s="205"/>
      <c r="AI155" s="205"/>
      <c r="AJ155" s="205"/>
      <c r="AK155" s="4"/>
      <c r="AL155" s="4"/>
      <c r="AM155" s="309">
        <f t="shared" ca="1" si="51"/>
        <v>22</v>
      </c>
      <c r="AN155" s="309">
        <f t="shared" ca="1" si="52"/>
        <v>20.93</v>
      </c>
      <c r="AO155" s="310">
        <f t="shared" ca="1" si="53"/>
        <v>0.77570093457944078</v>
      </c>
      <c r="AP155" s="310" t="b">
        <f t="shared" ca="1" si="54"/>
        <v>0</v>
      </c>
      <c r="AQ155" s="309">
        <f t="shared" ca="1" si="55"/>
        <v>0</v>
      </c>
      <c r="AR155" s="205">
        <f t="shared" ca="1" si="37"/>
        <v>0</v>
      </c>
      <c r="AS155" s="45" t="b">
        <f t="shared" ca="1" si="38"/>
        <v>0</v>
      </c>
      <c r="AT155">
        <f t="shared" ca="1" si="39"/>
        <v>0</v>
      </c>
      <c r="AU155" t="b">
        <f t="shared" ca="1" si="56"/>
        <v>0</v>
      </c>
      <c r="AV155" t="b">
        <f t="shared" ca="1" si="57"/>
        <v>0</v>
      </c>
      <c r="AW155" s="266" t="b">
        <f t="shared" ca="1" si="58"/>
        <v>0</v>
      </c>
      <c r="AX155" s="266" t="b">
        <f t="shared" ca="1" si="59"/>
        <v>0</v>
      </c>
      <c r="AY155" s="266" t="b">
        <f t="shared" ca="1" si="60"/>
        <v>0</v>
      </c>
    </row>
    <row r="156" spans="1:51" x14ac:dyDescent="0.25">
      <c r="A156">
        <v>124</v>
      </c>
      <c r="B156" s="163">
        <f ca="1">OFFSET(InputPriceData!B$15,CalculationsAndCharts!$A156+$A$11,0,1,1)</f>
        <v>41836</v>
      </c>
      <c r="C156" s="3">
        <f ca="1">OFFSET(InputPriceData!G$15,CalculationsAndCharts!$A156+$A$11,IF($C$7,8,0),1,1)</f>
        <v>351000</v>
      </c>
      <c r="D156" s="4">
        <f ca="1">OFFSET(InputPriceData!C$15,CalculationsAndCharts!$A156+$A$11,IF($C$7,8,0),1,1)</f>
        <v>21.79</v>
      </c>
      <c r="E156" s="4">
        <f ca="1">OFFSET(InputPriceData!D$15,CalculationsAndCharts!$A156+$A$11,IF($C$7,8,0),1,1)</f>
        <v>22.05</v>
      </c>
      <c r="F156" s="4">
        <f ca="1">OFFSET(InputPriceData!E$15,CalculationsAndCharts!$A156+$A$11,IF($C$7,8,0),1,1)</f>
        <v>21.55</v>
      </c>
      <c r="G156" s="4">
        <f ca="1">OFFSET(InputPriceData!F$15,CalculationsAndCharts!$A156+$A$11,IF($C$7,8,0),1,1)</f>
        <v>22</v>
      </c>
      <c r="H156" s="128"/>
      <c r="I156" s="128"/>
      <c r="K156" s="124"/>
      <c r="L156" s="279"/>
      <c r="M156" s="281"/>
      <c r="N156" s="280"/>
      <c r="O156" s="4"/>
      <c r="P156" s="4"/>
      <c r="Q156" s="3"/>
      <c r="S156" s="309">
        <f t="shared" ca="1" si="40"/>
        <v>22</v>
      </c>
      <c r="T156" s="309">
        <f t="shared" ca="1" si="41"/>
        <v>20.93</v>
      </c>
      <c r="U156" s="310">
        <f t="shared" ca="1" si="32"/>
        <v>1</v>
      </c>
      <c r="V156" s="310" t="b">
        <f t="shared" ca="1" si="42"/>
        <v>0</v>
      </c>
      <c r="W156" s="3" t="b">
        <f t="shared" ca="1" si="43"/>
        <v>0</v>
      </c>
      <c r="X156" s="3" t="str">
        <f t="shared" ca="1" si="44"/>
        <v/>
      </c>
      <c r="Y156" s="3" t="str">
        <f t="shared" ca="1" si="33"/>
        <v/>
      </c>
      <c r="Z156" s="3" t="str">
        <f t="shared" ca="1" si="45"/>
        <v/>
      </c>
      <c r="AA156" s="3" t="str">
        <f t="shared" ca="1" si="46"/>
        <v/>
      </c>
      <c r="AB156" s="205">
        <f t="shared" ca="1" si="47"/>
        <v>11211</v>
      </c>
      <c r="AC156" s="205">
        <f t="shared" ca="1" si="48"/>
        <v>177</v>
      </c>
      <c r="AD156" s="205">
        <f t="shared" ca="1" si="34"/>
        <v>63.33898305084746</v>
      </c>
      <c r="AE156" s="205">
        <f t="shared" ca="1" si="35"/>
        <v>13.33898305084746</v>
      </c>
      <c r="AF156" s="205">
        <f t="shared" ca="1" si="49"/>
        <v>2.6677966101694923</v>
      </c>
      <c r="AG156" s="205"/>
      <c r="AH156" s="205"/>
      <c r="AI156" s="205"/>
      <c r="AJ156" s="205"/>
      <c r="AK156" s="4"/>
      <c r="AL156" s="4"/>
      <c r="AM156" s="309">
        <f t="shared" ca="1" si="51"/>
        <v>22</v>
      </c>
      <c r="AN156" s="309">
        <f t="shared" ca="1" si="52"/>
        <v>20.93</v>
      </c>
      <c r="AO156" s="310">
        <f t="shared" ca="1" si="53"/>
        <v>1</v>
      </c>
      <c r="AP156" s="310" t="b">
        <f t="shared" ca="1" si="54"/>
        <v>0</v>
      </c>
      <c r="AQ156" s="309">
        <f t="shared" ca="1" si="55"/>
        <v>0</v>
      </c>
      <c r="AR156" s="205">
        <f t="shared" ca="1" si="37"/>
        <v>0</v>
      </c>
      <c r="AS156" s="45" t="b">
        <f t="shared" ca="1" si="38"/>
        <v>0</v>
      </c>
      <c r="AT156">
        <f t="shared" ca="1" si="39"/>
        <v>0</v>
      </c>
      <c r="AU156" t="b">
        <f t="shared" ca="1" si="56"/>
        <v>0</v>
      </c>
      <c r="AV156" t="b">
        <f t="shared" ca="1" si="57"/>
        <v>0</v>
      </c>
      <c r="AW156" s="266" t="b">
        <f t="shared" ca="1" si="58"/>
        <v>0</v>
      </c>
      <c r="AX156" s="266" t="b">
        <f t="shared" ca="1" si="59"/>
        <v>0</v>
      </c>
      <c r="AY156" s="266" t="b">
        <f t="shared" ca="1" si="60"/>
        <v>0</v>
      </c>
    </row>
    <row r="157" spans="1:51" x14ac:dyDescent="0.25">
      <c r="A157">
        <v>125</v>
      </c>
      <c r="B157" s="163">
        <f ca="1">OFFSET(InputPriceData!B$15,CalculationsAndCharts!$A157+$A$11,0,1,1)</f>
        <v>41835</v>
      </c>
      <c r="C157" s="3">
        <f ca="1">OFFSET(InputPriceData!G$15,CalculationsAndCharts!$A157+$A$11,IF($C$7,8,0),1,1)</f>
        <v>420200</v>
      </c>
      <c r="D157" s="4">
        <f ca="1">OFFSET(InputPriceData!C$15,CalculationsAndCharts!$A157+$A$11,IF($C$7,8,0),1,1)</f>
        <v>21.59</v>
      </c>
      <c r="E157" s="4">
        <f ca="1">OFFSET(InputPriceData!D$15,CalculationsAndCharts!$A157+$A$11,IF($C$7,8,0),1,1)</f>
        <v>21.91</v>
      </c>
      <c r="F157" s="4">
        <f ca="1">OFFSET(InputPriceData!E$15,CalculationsAndCharts!$A157+$A$11,IF($C$7,8,0),1,1)</f>
        <v>21.5</v>
      </c>
      <c r="G157" s="4">
        <f ca="1">OFFSET(InputPriceData!F$15,CalculationsAndCharts!$A157+$A$11,IF($C$7,8,0),1,1)</f>
        <v>21.69</v>
      </c>
      <c r="H157" s="128"/>
      <c r="I157" s="128"/>
      <c r="K157" s="124"/>
      <c r="L157" s="279"/>
      <c r="M157" s="281"/>
      <c r="N157" s="280"/>
      <c r="O157" s="4"/>
      <c r="P157" s="4"/>
      <c r="Q157" s="3"/>
      <c r="S157" s="309">
        <f t="shared" ca="1" si="40"/>
        <v>21.94</v>
      </c>
      <c r="T157" s="309">
        <f t="shared" ca="1" si="41"/>
        <v>20.93</v>
      </c>
      <c r="U157" s="310">
        <f t="shared" ca="1" si="32"/>
        <v>0.75247524752475281</v>
      </c>
      <c r="V157" s="310" t="b">
        <f t="shared" ca="1" si="42"/>
        <v>0</v>
      </c>
      <c r="W157" s="3" t="b">
        <f t="shared" ca="1" si="43"/>
        <v>0</v>
      </c>
      <c r="X157" s="3" t="str">
        <f t="shared" ca="1" si="44"/>
        <v/>
      </c>
      <c r="Y157" s="3" t="str">
        <f t="shared" ca="1" si="33"/>
        <v/>
      </c>
      <c r="Z157" s="3" t="str">
        <f t="shared" ca="1" si="45"/>
        <v/>
      </c>
      <c r="AA157" s="3" t="str">
        <f t="shared" ca="1" si="46"/>
        <v/>
      </c>
      <c r="AB157" s="205">
        <f t="shared" ca="1" si="47"/>
        <v>11211</v>
      </c>
      <c r="AC157" s="205">
        <f t="shared" ca="1" si="48"/>
        <v>177</v>
      </c>
      <c r="AD157" s="205">
        <f t="shared" ca="1" si="34"/>
        <v>63.33898305084746</v>
      </c>
      <c r="AE157" s="205">
        <f t="shared" ca="1" si="35"/>
        <v>13.33898305084746</v>
      </c>
      <c r="AF157" s="205">
        <f t="shared" ca="1" si="49"/>
        <v>2.6677966101694923</v>
      </c>
      <c r="AG157" s="205"/>
      <c r="AH157" s="205"/>
      <c r="AI157" s="205"/>
      <c r="AJ157" s="205"/>
      <c r="AK157" s="4"/>
      <c r="AL157" s="4"/>
      <c r="AM157" s="309">
        <f t="shared" ca="1" si="51"/>
        <v>21.94</v>
      </c>
      <c r="AN157" s="309">
        <f t="shared" ca="1" si="52"/>
        <v>20.93</v>
      </c>
      <c r="AO157" s="310">
        <f t="shared" ca="1" si="53"/>
        <v>0.75247524752475281</v>
      </c>
      <c r="AP157" s="310" t="b">
        <f t="shared" ca="1" si="54"/>
        <v>0</v>
      </c>
      <c r="AQ157" s="309">
        <f t="shared" ca="1" si="55"/>
        <v>0</v>
      </c>
      <c r="AR157" s="205">
        <f t="shared" ca="1" si="37"/>
        <v>0</v>
      </c>
      <c r="AS157" s="45" t="b">
        <f t="shared" ca="1" si="38"/>
        <v>0</v>
      </c>
      <c r="AT157">
        <f t="shared" ca="1" si="39"/>
        <v>0</v>
      </c>
      <c r="AU157" t="b">
        <f t="shared" ca="1" si="56"/>
        <v>0</v>
      </c>
      <c r="AV157" t="b">
        <f t="shared" ca="1" si="57"/>
        <v>0</v>
      </c>
      <c r="AW157" s="266" t="b">
        <f t="shared" ca="1" si="58"/>
        <v>0</v>
      </c>
      <c r="AX157" s="266" t="b">
        <f t="shared" ca="1" si="59"/>
        <v>0</v>
      </c>
      <c r="AY157" s="266" t="b">
        <f t="shared" ca="1" si="60"/>
        <v>0</v>
      </c>
    </row>
    <row r="158" spans="1:51" x14ac:dyDescent="0.25">
      <c r="A158">
        <v>126</v>
      </c>
      <c r="B158" s="163">
        <f ca="1">OFFSET(InputPriceData!B$15,CalculationsAndCharts!$A158+$A$11,0,1,1)</f>
        <v>41834</v>
      </c>
      <c r="C158" s="3">
        <f ca="1">OFFSET(InputPriceData!G$15,CalculationsAndCharts!$A158+$A$11,IF($C$7,8,0),1,1)</f>
        <v>319500</v>
      </c>
      <c r="D158" s="4">
        <f ca="1">OFFSET(InputPriceData!C$15,CalculationsAndCharts!$A158+$A$11,IF($C$7,8,0),1,1)</f>
        <v>21.71</v>
      </c>
      <c r="E158" s="4">
        <f ca="1">OFFSET(InputPriceData!D$15,CalculationsAndCharts!$A158+$A$11,IF($C$7,8,0),1,1)</f>
        <v>21.73</v>
      </c>
      <c r="F158" s="4">
        <f ca="1">OFFSET(InputPriceData!E$15,CalculationsAndCharts!$A158+$A$11,IF($C$7,8,0),1,1)</f>
        <v>21.52</v>
      </c>
      <c r="G158" s="4">
        <f ca="1">OFFSET(InputPriceData!F$15,CalculationsAndCharts!$A158+$A$11,IF($C$7,8,0),1,1)</f>
        <v>21.66</v>
      </c>
      <c r="H158" s="128"/>
      <c r="I158" s="128"/>
      <c r="K158" s="124"/>
      <c r="L158" s="279"/>
      <c r="M158" s="281"/>
      <c r="N158" s="280"/>
      <c r="O158" s="4"/>
      <c r="P158" s="4"/>
      <c r="Q158" s="3"/>
      <c r="S158" s="309">
        <f t="shared" ca="1" si="40"/>
        <v>21.96</v>
      </c>
      <c r="T158" s="309">
        <f t="shared" ca="1" si="41"/>
        <v>20.93</v>
      </c>
      <c r="U158" s="310">
        <f t="shared" ca="1" si="32"/>
        <v>0.70873786407766959</v>
      </c>
      <c r="V158" s="310" t="b">
        <f t="shared" ca="1" si="42"/>
        <v>0</v>
      </c>
      <c r="W158" s="3" t="b">
        <f t="shared" ca="1" si="43"/>
        <v>0</v>
      </c>
      <c r="X158" s="3" t="str">
        <f t="shared" ca="1" si="44"/>
        <v/>
      </c>
      <c r="Y158" s="3" t="str">
        <f t="shared" ca="1" si="33"/>
        <v/>
      </c>
      <c r="Z158" s="3" t="str">
        <f t="shared" ca="1" si="45"/>
        <v/>
      </c>
      <c r="AA158" s="3" t="str">
        <f t="shared" ca="1" si="46"/>
        <v/>
      </c>
      <c r="AB158" s="205">
        <f t="shared" ca="1" si="47"/>
        <v>11211</v>
      </c>
      <c r="AC158" s="205">
        <f t="shared" ca="1" si="48"/>
        <v>177</v>
      </c>
      <c r="AD158" s="205">
        <f t="shared" ca="1" si="34"/>
        <v>63.33898305084746</v>
      </c>
      <c r="AE158" s="205">
        <f t="shared" ca="1" si="35"/>
        <v>13.33898305084746</v>
      </c>
      <c r="AF158" s="205">
        <f t="shared" ca="1" si="49"/>
        <v>2.6677966101694923</v>
      </c>
      <c r="AG158" s="205"/>
      <c r="AH158" s="205"/>
      <c r="AI158" s="205"/>
      <c r="AJ158" s="205"/>
      <c r="AK158" s="4"/>
      <c r="AL158" s="4"/>
      <c r="AM158" s="309">
        <f t="shared" ca="1" si="51"/>
        <v>21.94</v>
      </c>
      <c r="AN158" s="309">
        <f t="shared" ca="1" si="52"/>
        <v>20.93</v>
      </c>
      <c r="AO158" s="310">
        <f t="shared" ca="1" si="53"/>
        <v>0.72277227722772208</v>
      </c>
      <c r="AP158" s="310" t="b">
        <f t="shared" ca="1" si="54"/>
        <v>0</v>
      </c>
      <c r="AQ158" s="309">
        <f t="shared" ca="1" si="55"/>
        <v>0</v>
      </c>
      <c r="AR158" s="205">
        <f t="shared" ca="1" si="37"/>
        <v>0</v>
      </c>
      <c r="AS158" s="45" t="b">
        <f t="shared" ca="1" si="38"/>
        <v>0</v>
      </c>
      <c r="AT158">
        <f t="shared" ca="1" si="39"/>
        <v>0</v>
      </c>
      <c r="AU158" t="b">
        <f t="shared" ca="1" si="56"/>
        <v>0</v>
      </c>
      <c r="AV158" t="b">
        <f t="shared" ca="1" si="57"/>
        <v>0</v>
      </c>
      <c r="AW158" s="266" t="b">
        <f t="shared" ca="1" si="58"/>
        <v>0</v>
      </c>
      <c r="AX158" s="266" t="b">
        <f t="shared" ca="1" si="59"/>
        <v>0</v>
      </c>
      <c r="AY158" s="266" t="b">
        <f t="shared" ca="1" si="60"/>
        <v>0</v>
      </c>
    </row>
    <row r="159" spans="1:51" x14ac:dyDescent="0.25">
      <c r="A159">
        <v>127</v>
      </c>
      <c r="B159" s="163">
        <f ca="1">OFFSET(InputPriceData!B$15,CalculationsAndCharts!$A159+$A$11,0,1,1)</f>
        <v>41831</v>
      </c>
      <c r="C159" s="3">
        <f ca="1">OFFSET(InputPriceData!G$15,CalculationsAndCharts!$A159+$A$11,IF($C$7,8,0),1,1)</f>
        <v>385600</v>
      </c>
      <c r="D159" s="4">
        <f ca="1">OFFSET(InputPriceData!C$15,CalculationsAndCharts!$A159+$A$11,IF($C$7,8,0),1,1)</f>
        <v>21.75</v>
      </c>
      <c r="E159" s="4">
        <f ca="1">OFFSET(InputPriceData!D$15,CalculationsAndCharts!$A159+$A$11,IF($C$7,8,0),1,1)</f>
        <v>21.92</v>
      </c>
      <c r="F159" s="4">
        <f ca="1">OFFSET(InputPriceData!E$15,CalculationsAndCharts!$A159+$A$11,IF($C$7,8,0),1,1)</f>
        <v>21.43</v>
      </c>
      <c r="G159" s="4">
        <f ca="1">OFFSET(InputPriceData!F$15,CalculationsAndCharts!$A159+$A$11,IF($C$7,8,0),1,1)</f>
        <v>21.52</v>
      </c>
      <c r="H159" s="128"/>
      <c r="I159" s="128"/>
      <c r="K159" s="124"/>
      <c r="L159" s="279"/>
      <c r="M159" s="281"/>
      <c r="N159" s="280"/>
      <c r="O159" s="4"/>
      <c r="P159" s="4"/>
      <c r="Q159" s="3"/>
      <c r="S159" s="309">
        <f t="shared" ca="1" si="40"/>
        <v>21.96</v>
      </c>
      <c r="T159" s="309">
        <f t="shared" ca="1" si="41"/>
        <v>20.93</v>
      </c>
      <c r="U159" s="310">
        <f t="shared" ca="1" si="32"/>
        <v>0.57281553398058171</v>
      </c>
      <c r="V159" s="310" t="b">
        <f t="shared" ca="1" si="42"/>
        <v>0</v>
      </c>
      <c r="W159" s="3" t="b">
        <f t="shared" ca="1" si="43"/>
        <v>0</v>
      </c>
      <c r="X159" s="3" t="str">
        <f t="shared" ca="1" si="44"/>
        <v/>
      </c>
      <c r="Y159" s="3" t="str">
        <f t="shared" ca="1" si="33"/>
        <v/>
      </c>
      <c r="Z159" s="3" t="str">
        <f t="shared" ca="1" si="45"/>
        <v/>
      </c>
      <c r="AA159" s="3" t="str">
        <f t="shared" ca="1" si="46"/>
        <v/>
      </c>
      <c r="AB159" s="205">
        <f t="shared" ca="1" si="47"/>
        <v>11211</v>
      </c>
      <c r="AC159" s="205">
        <f t="shared" ca="1" si="48"/>
        <v>177</v>
      </c>
      <c r="AD159" s="205">
        <f t="shared" ca="1" si="34"/>
        <v>63.33898305084746</v>
      </c>
      <c r="AE159" s="205">
        <f t="shared" ca="1" si="35"/>
        <v>13.33898305084746</v>
      </c>
      <c r="AF159" s="205">
        <f t="shared" ca="1" si="49"/>
        <v>2.6677966101694923</v>
      </c>
      <c r="AG159" s="205"/>
      <c r="AH159" s="205"/>
      <c r="AI159" s="205"/>
      <c r="AJ159" s="205"/>
      <c r="AK159" s="4"/>
      <c r="AL159" s="4"/>
      <c r="AM159" s="309">
        <f t="shared" ca="1" si="51"/>
        <v>21.94</v>
      </c>
      <c r="AN159" s="309">
        <f t="shared" ca="1" si="52"/>
        <v>20.93</v>
      </c>
      <c r="AO159" s="310">
        <f t="shared" ca="1" si="53"/>
        <v>0.58415841584158312</v>
      </c>
      <c r="AP159" s="310" t="b">
        <f t="shared" ca="1" si="54"/>
        <v>0</v>
      </c>
      <c r="AQ159" s="309">
        <f t="shared" ca="1" si="55"/>
        <v>0</v>
      </c>
      <c r="AR159" s="205">
        <f t="shared" ca="1" si="37"/>
        <v>0</v>
      </c>
      <c r="AS159" s="45" t="b">
        <f t="shared" ca="1" si="38"/>
        <v>0</v>
      </c>
      <c r="AT159">
        <f t="shared" ca="1" si="39"/>
        <v>0</v>
      </c>
      <c r="AU159" t="b">
        <f t="shared" ca="1" si="56"/>
        <v>0</v>
      </c>
      <c r="AV159" t="b">
        <f t="shared" ca="1" si="57"/>
        <v>0</v>
      </c>
      <c r="AW159" s="266" t="b">
        <f t="shared" ca="1" si="58"/>
        <v>0</v>
      </c>
      <c r="AX159" s="266" t="b">
        <f t="shared" ca="1" si="59"/>
        <v>0</v>
      </c>
      <c r="AY159" s="266" t="b">
        <f t="shared" ca="1" si="60"/>
        <v>0</v>
      </c>
    </row>
    <row r="160" spans="1:51" x14ac:dyDescent="0.25">
      <c r="A160">
        <v>128</v>
      </c>
      <c r="B160" s="163">
        <f ca="1">OFFSET(InputPriceData!B$15,CalculationsAndCharts!$A160+$A$11,0,1,1)</f>
        <v>41830</v>
      </c>
      <c r="C160" s="3">
        <f ca="1">OFFSET(InputPriceData!G$15,CalculationsAndCharts!$A160+$A$11,IF($C$7,8,0),1,1)</f>
        <v>595500</v>
      </c>
      <c r="D160" s="4">
        <f ca="1">OFFSET(InputPriceData!C$15,CalculationsAndCharts!$A160+$A$11,IF($C$7,8,0),1,1)</f>
        <v>21.57</v>
      </c>
      <c r="E160" s="4">
        <f ca="1">OFFSET(InputPriceData!D$15,CalculationsAndCharts!$A160+$A$11,IF($C$7,8,0),1,1)</f>
        <v>22.05</v>
      </c>
      <c r="F160" s="4">
        <f ca="1">OFFSET(InputPriceData!E$15,CalculationsAndCharts!$A160+$A$11,IF($C$7,8,0),1,1)</f>
        <v>21.51</v>
      </c>
      <c r="G160" s="4">
        <f ca="1">OFFSET(InputPriceData!F$15,CalculationsAndCharts!$A160+$A$11,IF($C$7,8,0),1,1)</f>
        <v>21.8</v>
      </c>
      <c r="H160" s="128"/>
      <c r="I160" s="128"/>
      <c r="K160" s="124"/>
      <c r="L160" s="279"/>
      <c r="M160" s="281"/>
      <c r="N160" s="280"/>
      <c r="O160" s="4"/>
      <c r="P160" s="4"/>
      <c r="Q160" s="3"/>
      <c r="S160" s="309">
        <f t="shared" ca="1" si="40"/>
        <v>22.01</v>
      </c>
      <c r="T160" s="309">
        <f t="shared" ca="1" si="41"/>
        <v>20.93</v>
      </c>
      <c r="U160" s="310">
        <f t="shared" ca="1" si="32"/>
        <v>0.80555555555555514</v>
      </c>
      <c r="V160" s="310" t="b">
        <f t="shared" ca="1" si="42"/>
        <v>0</v>
      </c>
      <c r="W160" s="3" t="b">
        <f t="shared" ca="1" si="43"/>
        <v>0</v>
      </c>
      <c r="X160" s="3" t="str">
        <f t="shared" ca="1" si="44"/>
        <v/>
      </c>
      <c r="Y160" s="3" t="str">
        <f t="shared" ca="1" si="33"/>
        <v/>
      </c>
      <c r="Z160" s="3" t="str">
        <f t="shared" ca="1" si="45"/>
        <v/>
      </c>
      <c r="AA160" s="3" t="str">
        <f t="shared" ca="1" si="46"/>
        <v/>
      </c>
      <c r="AB160" s="205">
        <f t="shared" ca="1" si="47"/>
        <v>11211</v>
      </c>
      <c r="AC160" s="205">
        <f t="shared" ca="1" si="48"/>
        <v>177</v>
      </c>
      <c r="AD160" s="205">
        <f t="shared" ca="1" si="34"/>
        <v>63.33898305084746</v>
      </c>
      <c r="AE160" s="205">
        <f t="shared" ca="1" si="35"/>
        <v>13.33898305084746</v>
      </c>
      <c r="AF160" s="205">
        <f t="shared" ca="1" si="49"/>
        <v>2.6677966101694923</v>
      </c>
      <c r="AG160" s="205"/>
      <c r="AH160" s="205"/>
      <c r="AI160" s="205"/>
      <c r="AJ160" s="205"/>
      <c r="AK160" s="4"/>
      <c r="AL160" s="4"/>
      <c r="AM160" s="309">
        <f t="shared" ca="1" si="51"/>
        <v>21.96</v>
      </c>
      <c r="AN160" s="309">
        <f t="shared" ca="1" si="52"/>
        <v>20.93</v>
      </c>
      <c r="AO160" s="310">
        <f t="shared" ca="1" si="53"/>
        <v>0.84466019417475735</v>
      </c>
      <c r="AP160" s="310" t="b">
        <f t="shared" ca="1" si="54"/>
        <v>0</v>
      </c>
      <c r="AQ160" s="309">
        <f t="shared" ca="1" si="55"/>
        <v>0</v>
      </c>
      <c r="AR160" s="205">
        <f t="shared" ca="1" si="37"/>
        <v>0</v>
      </c>
      <c r="AS160" s="45" t="b">
        <f t="shared" ca="1" si="38"/>
        <v>0</v>
      </c>
      <c r="AT160">
        <f t="shared" ca="1" si="39"/>
        <v>0</v>
      </c>
      <c r="AU160" t="b">
        <f t="shared" ca="1" si="56"/>
        <v>0</v>
      </c>
      <c r="AV160" t="b">
        <f t="shared" ca="1" si="57"/>
        <v>0</v>
      </c>
      <c r="AW160" s="266" t="b">
        <f t="shared" ca="1" si="58"/>
        <v>0</v>
      </c>
      <c r="AX160" s="266" t="b">
        <f t="shared" ca="1" si="59"/>
        <v>0</v>
      </c>
      <c r="AY160" s="266" t="b">
        <f t="shared" ca="1" si="60"/>
        <v>1</v>
      </c>
    </row>
    <row r="161" spans="1:51" x14ac:dyDescent="0.25">
      <c r="A161">
        <v>129</v>
      </c>
      <c r="B161" s="163">
        <f ca="1">OFFSET(InputPriceData!B$15,CalculationsAndCharts!$A161+$A$11,0,1,1)</f>
        <v>41829</v>
      </c>
      <c r="C161" s="3">
        <f ca="1">OFFSET(InputPriceData!G$15,CalculationsAndCharts!$A161+$A$11,IF($C$7,8,0),1,1)</f>
        <v>459400</v>
      </c>
      <c r="D161" s="4">
        <f ca="1">OFFSET(InputPriceData!C$15,CalculationsAndCharts!$A161+$A$11,IF($C$7,8,0),1,1)</f>
        <v>21.63</v>
      </c>
      <c r="E161" s="4">
        <f ca="1">OFFSET(InputPriceData!D$15,CalculationsAndCharts!$A161+$A$11,IF($C$7,8,0),1,1)</f>
        <v>22.01</v>
      </c>
      <c r="F161" s="4">
        <f ca="1">OFFSET(InputPriceData!E$15,CalculationsAndCharts!$A161+$A$11,IF($C$7,8,0),1,1)</f>
        <v>21.34</v>
      </c>
      <c r="G161" s="4">
        <f ca="1">OFFSET(InputPriceData!F$15,CalculationsAndCharts!$A161+$A$11,IF($C$7,8,0),1,1)</f>
        <v>21.94</v>
      </c>
      <c r="H161" s="128"/>
      <c r="I161" s="128"/>
      <c r="K161" s="124"/>
      <c r="L161" s="279"/>
      <c r="M161" s="281"/>
      <c r="N161" s="280"/>
      <c r="O161" s="4"/>
      <c r="P161" s="4"/>
      <c r="Q161" s="3"/>
      <c r="S161" s="309">
        <f t="shared" ca="1" si="40"/>
        <v>22.01</v>
      </c>
      <c r="T161" s="309">
        <f t="shared" ca="1" si="41"/>
        <v>20.93</v>
      </c>
      <c r="U161" s="310">
        <f t="shared" ref="U161:U224" ca="1" si="61">IFERROR((G161- T161)/(S161-T161),0)</f>
        <v>0.93518518518518501</v>
      </c>
      <c r="V161" s="310" t="b">
        <f t="shared" ca="1" si="42"/>
        <v>0</v>
      </c>
      <c r="W161" s="3" t="b">
        <f t="shared" ca="1" si="43"/>
        <v>0</v>
      </c>
      <c r="X161" s="3" t="str">
        <f t="shared" ca="1" si="44"/>
        <v/>
      </c>
      <c r="Y161" s="3" t="str">
        <f t="shared" ref="Y161:Y224" ca="1" si="62">IF(W161,IFERROR(100*(G161-X161)/X161,0),"")</f>
        <v/>
      </c>
      <c r="Z161" s="3" t="str">
        <f t="shared" ca="1" si="45"/>
        <v/>
      </c>
      <c r="AA161" s="3" t="str">
        <f t="shared" ca="1" si="46"/>
        <v/>
      </c>
      <c r="AB161" s="205">
        <f t="shared" ca="1" si="47"/>
        <v>11211</v>
      </c>
      <c r="AC161" s="205">
        <f t="shared" ca="1" si="48"/>
        <v>177</v>
      </c>
      <c r="AD161" s="205">
        <f t="shared" ref="AD161:AD224" ca="1" si="63">IFERROR(AB161/AC161,0)</f>
        <v>63.33898305084746</v>
      </c>
      <c r="AE161" s="205">
        <f t="shared" ref="AE161:AE224" ca="1" si="64">IFERROR(AB161/AC161-50,0)</f>
        <v>13.33898305084746</v>
      </c>
      <c r="AF161" s="205">
        <f t="shared" ca="1" si="49"/>
        <v>2.6677966101694923</v>
      </c>
      <c r="AG161" s="205"/>
      <c r="AH161" s="205"/>
      <c r="AI161" s="205"/>
      <c r="AJ161" s="205"/>
      <c r="AK161" s="4"/>
      <c r="AL161" s="4"/>
      <c r="AM161" s="309">
        <f t="shared" ca="1" si="51"/>
        <v>21.96</v>
      </c>
      <c r="AN161" s="309">
        <f t="shared" ca="1" si="52"/>
        <v>20.93</v>
      </c>
      <c r="AO161" s="310">
        <f t="shared" ca="1" si="53"/>
        <v>0.98058252427184511</v>
      </c>
      <c r="AP161" s="310" t="b">
        <f t="shared" ca="1" si="54"/>
        <v>0</v>
      </c>
      <c r="AQ161" s="309">
        <f t="shared" ca="1" si="55"/>
        <v>0.63149999999999995</v>
      </c>
      <c r="AR161" s="205">
        <f t="shared" ref="AR161:AR224" ca="1" si="65">IF(AND(NOT(AX162),AW161),D161*(1-$E$22),IF(AX161,AR162,0))</f>
        <v>20.418500000000002</v>
      </c>
      <c r="AS161" s="45" t="b">
        <f t="shared" ref="AS161:AS224" ca="1" si="66">AND(AX161,F161&lt;AR161)</f>
        <v>0</v>
      </c>
      <c r="AT161">
        <f t="shared" ref="AT161:AT224" ca="1" si="67">IF(AX161,AT162+1,0)</f>
        <v>9</v>
      </c>
      <c r="AU161" t="b">
        <f t="shared" ca="1" si="56"/>
        <v>1</v>
      </c>
      <c r="AV161" t="b">
        <f t="shared" ca="1" si="57"/>
        <v>1</v>
      </c>
      <c r="AW161" s="266" t="b">
        <f t="shared" ca="1" si="58"/>
        <v>0</v>
      </c>
      <c r="AX161" s="266" t="b">
        <f t="shared" ca="1" si="59"/>
        <v>1</v>
      </c>
      <c r="AY161" s="266" t="b">
        <f t="shared" ca="1" si="60"/>
        <v>0</v>
      </c>
    </row>
    <row r="162" spans="1:51" x14ac:dyDescent="0.25">
      <c r="A162">
        <v>130</v>
      </c>
      <c r="B162" s="163">
        <f ca="1">OFFSET(InputPriceData!B$15,CalculationsAndCharts!$A162+$A$11,0,1,1)</f>
        <v>41828</v>
      </c>
      <c r="C162" s="3">
        <f ca="1">OFFSET(InputPriceData!G$15,CalculationsAndCharts!$A162+$A$11,IF($C$7,8,0),1,1)</f>
        <v>635600</v>
      </c>
      <c r="D162" s="4">
        <f ca="1">OFFSET(InputPriceData!C$15,CalculationsAndCharts!$A162+$A$11,IF($C$7,8,0),1,1)</f>
        <v>21.48</v>
      </c>
      <c r="E162" s="4">
        <f ca="1">OFFSET(InputPriceData!D$15,CalculationsAndCharts!$A162+$A$11,IF($C$7,8,0),1,1)</f>
        <v>21.69</v>
      </c>
      <c r="F162" s="4">
        <f ca="1">OFFSET(InputPriceData!E$15,CalculationsAndCharts!$A162+$A$11,IF($C$7,8,0),1,1)</f>
        <v>21.31</v>
      </c>
      <c r="G162" s="4">
        <f ca="1">OFFSET(InputPriceData!F$15,CalculationsAndCharts!$A162+$A$11,IF($C$7,8,0),1,1)</f>
        <v>21.5</v>
      </c>
      <c r="H162" s="128"/>
      <c r="I162" s="128"/>
      <c r="K162" s="124"/>
      <c r="L162" s="279"/>
      <c r="M162" s="281"/>
      <c r="N162" s="280"/>
      <c r="O162" s="4"/>
      <c r="P162" s="4"/>
      <c r="Q162" s="3"/>
      <c r="S162" s="309">
        <f t="shared" ref="S162:S225" ca="1" si="68">MAX(OFFSET($G162,0,0,$A$19,1))</f>
        <v>22.01</v>
      </c>
      <c r="T162" s="309">
        <f t="shared" ref="T162:T225" ca="1" si="69">MIN(OFFSET($G162,0,0,$A$19,1))</f>
        <v>20.93</v>
      </c>
      <c r="U162" s="310">
        <f t="shared" ca="1" si="61"/>
        <v>0.52777777777777712</v>
      </c>
      <c r="V162" s="310" t="b">
        <f t="shared" ref="V162:V225" ca="1" si="70">AND(U162&lt;$A$20,U163&gt;$A$20)</f>
        <v>0</v>
      </c>
      <c r="W162" s="3" t="b">
        <f t="shared" ref="W162:W225" ca="1" si="71">OFFSET(V162,($A$21-1),0,1,1)</f>
        <v>0</v>
      </c>
      <c r="X162" s="3" t="str">
        <f t="shared" ref="X162:X225" ca="1" si="72">IF($W162,OFFSET($G162,$A$19-1,0,1,1),"")</f>
        <v/>
      </c>
      <c r="Y162" s="3" t="str">
        <f t="shared" ca="1" si="62"/>
        <v/>
      </c>
      <c r="Z162" s="3" t="str">
        <f t="shared" ref="Z162:Z225" ca="1" si="73">IF(W162,IF(Y162&lt;-10,10,IF(Y162&gt;10,10,Y162)),"")</f>
        <v/>
      </c>
      <c r="AA162" s="3" t="str">
        <f t="shared" ref="AA162:AA225" ca="1" si="74">IF(W162,INT(5*(Z162+10)),"")</f>
        <v/>
      </c>
      <c r="AB162" s="205">
        <f t="shared" ref="AB162:AB225" ca="1" si="75">IF(A162&gt;$A$23,0,IF(W162,AA162,0))+AB163</f>
        <v>11211</v>
      </c>
      <c r="AC162" s="205">
        <f t="shared" ref="AC162:AC225" ca="1" si="76">IF(A162&gt;$A$23,0,IF(W162,1,0))+AC163</f>
        <v>177</v>
      </c>
      <c r="AD162" s="205">
        <f t="shared" ca="1" si="63"/>
        <v>63.33898305084746</v>
      </c>
      <c r="AE162" s="205">
        <f t="shared" ca="1" si="64"/>
        <v>13.33898305084746</v>
      </c>
      <c r="AF162" s="205">
        <f t="shared" ref="AF162:AF225" ca="1" si="77">AE162*0.2</f>
        <v>2.6677966101694923</v>
      </c>
      <c r="AG162" s="205"/>
      <c r="AH162" s="205"/>
      <c r="AI162" s="205"/>
      <c r="AJ162" s="205"/>
      <c r="AK162" s="4"/>
      <c r="AL162" s="4"/>
      <c r="AM162" s="309">
        <f t="shared" ref="AM162:AM225" ca="1" si="78">MAX(OFFSET($G162,0,0,$E$19,1))</f>
        <v>22.01</v>
      </c>
      <c r="AN162" s="309">
        <f t="shared" ref="AN162:AN225" ca="1" si="79">MIN(OFFSET($G162,0,0,$E$19,1))</f>
        <v>20.93</v>
      </c>
      <c r="AO162" s="310">
        <f t="shared" ref="AO162:AO225" ca="1" si="80">IFERROR(($G162- AN162)/(AM162-AN162),0)</f>
        <v>0.52777777777777712</v>
      </c>
      <c r="AP162" s="310" t="b">
        <f t="shared" ref="AP162:AP225" ca="1" si="81">AND(AO162&lt;$E$20,AO163&gt;$E$20)</f>
        <v>0</v>
      </c>
      <c r="AQ162" s="309">
        <f t="shared" ref="AQ162:AQ225" ca="1" si="82">IF(AND(NOT(AX163),AW162),D162*($E$22),IF(AX162,AQ163,0))</f>
        <v>0.63149999999999995</v>
      </c>
      <c r="AR162" s="205">
        <f t="shared" ca="1" si="65"/>
        <v>20.418500000000002</v>
      </c>
      <c r="AS162" s="45" t="b">
        <f t="shared" ca="1" si="66"/>
        <v>0</v>
      </c>
      <c r="AT162">
        <f t="shared" ca="1" si="67"/>
        <v>8</v>
      </c>
      <c r="AU162" t="b">
        <f t="shared" ref="AU162:AU225" ca="1" si="83">(AT162&gt;=$E$21)</f>
        <v>0</v>
      </c>
      <c r="AV162" t="b">
        <f t="shared" ref="AV162:AV225" ca="1" si="84">OR(AS162,AU162)</f>
        <v>0</v>
      </c>
      <c r="AW162" s="266" t="b">
        <f t="shared" ref="AW162:AW225" ca="1" si="85">AND($AP163,NOT(AX163))</f>
        <v>0</v>
      </c>
      <c r="AX162" s="266" t="b">
        <f t="shared" ref="AX162:AX225" ca="1" si="86">IF(AX163,IF(AY162,FALSE,AX163),IF(AW162,TRUE,AX163))</f>
        <v>1</v>
      </c>
      <c r="AY162" s="266" t="b">
        <f t="shared" ref="AY162:AY225" ca="1" si="87">AND(AX163,AND(AV163&lt;&gt;AV164,AV163))</f>
        <v>0</v>
      </c>
    </row>
    <row r="163" spans="1:51" x14ac:dyDescent="0.25">
      <c r="A163">
        <v>131</v>
      </c>
      <c r="B163" s="163">
        <f ca="1">OFFSET(InputPriceData!B$15,CalculationsAndCharts!$A163+$A$11,0,1,1)</f>
        <v>41827</v>
      </c>
      <c r="C163" s="3">
        <f ca="1">OFFSET(InputPriceData!G$15,CalculationsAndCharts!$A163+$A$11,IF($C$7,8,0),1,1)</f>
        <v>514000</v>
      </c>
      <c r="D163" s="4">
        <f ca="1">OFFSET(InputPriceData!C$15,CalculationsAndCharts!$A163+$A$11,IF($C$7,8,0),1,1)</f>
        <v>21.47</v>
      </c>
      <c r="E163" s="4">
        <f ca="1">OFFSET(InputPriceData!D$15,CalculationsAndCharts!$A163+$A$11,IF($C$7,8,0),1,1)</f>
        <v>21.78</v>
      </c>
      <c r="F163" s="4">
        <f ca="1">OFFSET(InputPriceData!E$15,CalculationsAndCharts!$A163+$A$11,IF($C$7,8,0),1,1)</f>
        <v>21.1</v>
      </c>
      <c r="G163" s="4">
        <f ca="1">OFFSET(InputPriceData!F$15,CalculationsAndCharts!$A163+$A$11,IF($C$7,8,0),1,1)</f>
        <v>21.55</v>
      </c>
      <c r="H163" s="128"/>
      <c r="I163" s="128"/>
      <c r="K163" s="124"/>
      <c r="L163" s="279"/>
      <c r="M163" s="281"/>
      <c r="N163" s="280"/>
      <c r="O163" s="4"/>
      <c r="P163" s="4"/>
      <c r="Q163" s="3"/>
      <c r="S163" s="309">
        <f t="shared" ca="1" si="68"/>
        <v>22.01</v>
      </c>
      <c r="T163" s="309">
        <f t="shared" ca="1" si="69"/>
        <v>20.93</v>
      </c>
      <c r="U163" s="310">
        <f t="shared" ca="1" si="61"/>
        <v>0.57407407407407396</v>
      </c>
      <c r="V163" s="310" t="b">
        <f t="shared" ca="1" si="70"/>
        <v>0</v>
      </c>
      <c r="W163" s="3" t="b">
        <f t="shared" ca="1" si="71"/>
        <v>0</v>
      </c>
      <c r="X163" s="3" t="str">
        <f t="shared" ca="1" si="72"/>
        <v/>
      </c>
      <c r="Y163" s="3" t="str">
        <f t="shared" ca="1" si="62"/>
        <v/>
      </c>
      <c r="Z163" s="3" t="str">
        <f t="shared" ca="1" si="73"/>
        <v/>
      </c>
      <c r="AA163" s="3" t="str">
        <f t="shared" ca="1" si="74"/>
        <v/>
      </c>
      <c r="AB163" s="205">
        <f t="shared" ca="1" si="75"/>
        <v>11211</v>
      </c>
      <c r="AC163" s="205">
        <f t="shared" ca="1" si="76"/>
        <v>177</v>
      </c>
      <c r="AD163" s="205">
        <f t="shared" ca="1" si="63"/>
        <v>63.33898305084746</v>
      </c>
      <c r="AE163" s="205">
        <f t="shared" ca="1" si="64"/>
        <v>13.33898305084746</v>
      </c>
      <c r="AF163" s="205">
        <f t="shared" ca="1" si="77"/>
        <v>2.6677966101694923</v>
      </c>
      <c r="AG163" s="205"/>
      <c r="AH163" s="205"/>
      <c r="AI163" s="205"/>
      <c r="AJ163" s="205"/>
      <c r="AK163" s="4"/>
      <c r="AL163" s="4"/>
      <c r="AM163" s="309">
        <f t="shared" ca="1" si="78"/>
        <v>22.01</v>
      </c>
      <c r="AN163" s="309">
        <f t="shared" ca="1" si="79"/>
        <v>20.93</v>
      </c>
      <c r="AO163" s="310">
        <f t="shared" ca="1" si="80"/>
        <v>0.57407407407407396</v>
      </c>
      <c r="AP163" s="310" t="b">
        <f t="shared" ca="1" si="81"/>
        <v>0</v>
      </c>
      <c r="AQ163" s="309">
        <f t="shared" ca="1" si="82"/>
        <v>0.63149999999999995</v>
      </c>
      <c r="AR163" s="205">
        <f t="shared" ca="1" si="65"/>
        <v>20.418500000000002</v>
      </c>
      <c r="AS163" s="45" t="b">
        <f t="shared" ca="1" si="66"/>
        <v>0</v>
      </c>
      <c r="AT163">
        <f t="shared" ca="1" si="67"/>
        <v>7</v>
      </c>
      <c r="AU163" t="b">
        <f t="shared" ca="1" si="83"/>
        <v>0</v>
      </c>
      <c r="AV163" t="b">
        <f t="shared" ca="1" si="84"/>
        <v>0</v>
      </c>
      <c r="AW163" s="266" t="b">
        <f t="shared" ca="1" si="85"/>
        <v>0</v>
      </c>
      <c r="AX163" s="266" t="b">
        <f t="shared" ca="1" si="86"/>
        <v>1</v>
      </c>
      <c r="AY163" s="266" t="b">
        <f t="shared" ca="1" si="87"/>
        <v>0</v>
      </c>
    </row>
    <row r="164" spans="1:51" x14ac:dyDescent="0.25">
      <c r="A164">
        <v>132</v>
      </c>
      <c r="B164" s="163">
        <f ca="1">OFFSET(InputPriceData!B$15,CalculationsAndCharts!$A164+$A$11,0,1,1)</f>
        <v>41823</v>
      </c>
      <c r="C164" s="3">
        <f ca="1">OFFSET(InputPriceData!G$15,CalculationsAndCharts!$A164+$A$11,IF($C$7,8,0),1,1)</f>
        <v>93400</v>
      </c>
      <c r="D164" s="4">
        <f ca="1">OFFSET(InputPriceData!C$15,CalculationsAndCharts!$A164+$A$11,IF($C$7,8,0),1,1)</f>
        <v>21.43</v>
      </c>
      <c r="E164" s="4">
        <f ca="1">OFFSET(InputPriceData!D$15,CalculationsAndCharts!$A164+$A$11,IF($C$7,8,0),1,1)</f>
        <v>21.64</v>
      </c>
      <c r="F164" s="4">
        <f ca="1">OFFSET(InputPriceData!E$15,CalculationsAndCharts!$A164+$A$11,IF($C$7,8,0),1,1)</f>
        <v>21.3</v>
      </c>
      <c r="G164" s="4">
        <f ca="1">OFFSET(InputPriceData!F$15,CalculationsAndCharts!$A164+$A$11,IF($C$7,8,0),1,1)</f>
        <v>21.57</v>
      </c>
      <c r="H164" s="128"/>
      <c r="I164" s="128"/>
      <c r="K164" s="124"/>
      <c r="L164" s="279"/>
      <c r="M164" s="281"/>
      <c r="N164" s="280"/>
      <c r="O164" s="4"/>
      <c r="P164" s="4"/>
      <c r="Q164" s="3"/>
      <c r="S164" s="309">
        <f t="shared" ca="1" si="68"/>
        <v>22.06</v>
      </c>
      <c r="T164" s="309">
        <f t="shared" ca="1" si="69"/>
        <v>20.93</v>
      </c>
      <c r="U164" s="310">
        <f t="shared" ca="1" si="61"/>
        <v>0.56637168141593019</v>
      </c>
      <c r="V164" s="310" t="b">
        <f t="shared" ca="1" si="70"/>
        <v>0</v>
      </c>
      <c r="W164" s="3" t="b">
        <f t="shared" ca="1" si="71"/>
        <v>0</v>
      </c>
      <c r="X164" s="3" t="str">
        <f t="shared" ca="1" si="72"/>
        <v/>
      </c>
      <c r="Y164" s="3" t="str">
        <f t="shared" ca="1" si="62"/>
        <v/>
      </c>
      <c r="Z164" s="3" t="str">
        <f t="shared" ca="1" si="73"/>
        <v/>
      </c>
      <c r="AA164" s="3" t="str">
        <f t="shared" ca="1" si="74"/>
        <v/>
      </c>
      <c r="AB164" s="205">
        <f t="shared" ca="1" si="75"/>
        <v>11211</v>
      </c>
      <c r="AC164" s="205">
        <f t="shared" ca="1" si="76"/>
        <v>177</v>
      </c>
      <c r="AD164" s="205">
        <f t="shared" ca="1" si="63"/>
        <v>63.33898305084746</v>
      </c>
      <c r="AE164" s="205">
        <f t="shared" ca="1" si="64"/>
        <v>13.33898305084746</v>
      </c>
      <c r="AF164" s="205">
        <f t="shared" ca="1" si="77"/>
        <v>2.6677966101694923</v>
      </c>
      <c r="AG164" s="205"/>
      <c r="AH164" s="205"/>
      <c r="AI164" s="205"/>
      <c r="AJ164" s="205"/>
      <c r="AK164" s="4"/>
      <c r="AL164" s="4"/>
      <c r="AM164" s="309">
        <f t="shared" ca="1" si="78"/>
        <v>22.01</v>
      </c>
      <c r="AN164" s="309">
        <f t="shared" ca="1" si="79"/>
        <v>20.93</v>
      </c>
      <c r="AO164" s="310">
        <f t="shared" ca="1" si="80"/>
        <v>0.59259259259259212</v>
      </c>
      <c r="AP164" s="310" t="b">
        <f t="shared" ca="1" si="81"/>
        <v>0</v>
      </c>
      <c r="AQ164" s="309">
        <f t="shared" ca="1" si="82"/>
        <v>0.63149999999999995</v>
      </c>
      <c r="AR164" s="205">
        <f t="shared" ca="1" si="65"/>
        <v>20.418500000000002</v>
      </c>
      <c r="AS164" s="45" t="b">
        <f t="shared" ca="1" si="66"/>
        <v>0</v>
      </c>
      <c r="AT164">
        <f t="shared" ca="1" si="67"/>
        <v>6</v>
      </c>
      <c r="AU164" t="b">
        <f t="shared" ca="1" si="83"/>
        <v>0</v>
      </c>
      <c r="AV164" t="b">
        <f t="shared" ca="1" si="84"/>
        <v>0</v>
      </c>
      <c r="AW164" s="266" t="b">
        <f t="shared" ca="1" si="85"/>
        <v>0</v>
      </c>
      <c r="AX164" s="266" t="b">
        <f t="shared" ca="1" si="86"/>
        <v>1</v>
      </c>
      <c r="AY164" s="266" t="b">
        <f t="shared" ca="1" si="87"/>
        <v>0</v>
      </c>
    </row>
    <row r="165" spans="1:51" x14ac:dyDescent="0.25">
      <c r="A165">
        <v>133</v>
      </c>
      <c r="B165" s="163">
        <f ca="1">OFFSET(InputPriceData!B$15,CalculationsAndCharts!$A165+$A$11,0,1,1)</f>
        <v>41822</v>
      </c>
      <c r="C165" s="3">
        <f ca="1">OFFSET(InputPriceData!G$15,CalculationsAndCharts!$A165+$A$11,IF($C$7,8,0),1,1)</f>
        <v>223400</v>
      </c>
      <c r="D165" s="4">
        <f ca="1">OFFSET(InputPriceData!C$15,CalculationsAndCharts!$A165+$A$11,IF($C$7,8,0),1,1)</f>
        <v>21.48</v>
      </c>
      <c r="E165" s="4">
        <f ca="1">OFFSET(InputPriceData!D$15,CalculationsAndCharts!$A165+$A$11,IF($C$7,8,0),1,1)</f>
        <v>21.71</v>
      </c>
      <c r="F165" s="4">
        <f ca="1">OFFSET(InputPriceData!E$15,CalculationsAndCharts!$A165+$A$11,IF($C$7,8,0),1,1)</f>
        <v>21.16</v>
      </c>
      <c r="G165" s="4">
        <f ca="1">OFFSET(InputPriceData!F$15,CalculationsAndCharts!$A165+$A$11,IF($C$7,8,0),1,1)</f>
        <v>21.31</v>
      </c>
      <c r="H165" s="128"/>
      <c r="I165" s="128"/>
      <c r="K165" s="124"/>
      <c r="L165" s="279"/>
      <c r="M165" s="281"/>
      <c r="N165" s="280"/>
      <c r="O165" s="4"/>
      <c r="P165" s="4"/>
      <c r="Q165" s="3"/>
      <c r="S165" s="309">
        <f t="shared" ca="1" si="68"/>
        <v>22.08</v>
      </c>
      <c r="T165" s="309">
        <f t="shared" ca="1" si="69"/>
        <v>20.93</v>
      </c>
      <c r="U165" s="310">
        <f t="shared" ca="1" si="61"/>
        <v>0.33043478260869519</v>
      </c>
      <c r="V165" s="310" t="b">
        <f t="shared" ca="1" si="70"/>
        <v>0</v>
      </c>
      <c r="W165" s="3" t="b">
        <f t="shared" ca="1" si="71"/>
        <v>0</v>
      </c>
      <c r="X165" s="3" t="str">
        <f t="shared" ca="1" si="72"/>
        <v/>
      </c>
      <c r="Y165" s="3" t="str">
        <f t="shared" ca="1" si="62"/>
        <v/>
      </c>
      <c r="Z165" s="3" t="str">
        <f t="shared" ca="1" si="73"/>
        <v/>
      </c>
      <c r="AA165" s="3" t="str">
        <f t="shared" ca="1" si="74"/>
        <v/>
      </c>
      <c r="AB165" s="205">
        <f t="shared" ca="1" si="75"/>
        <v>11211</v>
      </c>
      <c r="AC165" s="205">
        <f t="shared" ca="1" si="76"/>
        <v>177</v>
      </c>
      <c r="AD165" s="205">
        <f t="shared" ca="1" si="63"/>
        <v>63.33898305084746</v>
      </c>
      <c r="AE165" s="205">
        <f t="shared" ca="1" si="64"/>
        <v>13.33898305084746</v>
      </c>
      <c r="AF165" s="205">
        <f t="shared" ca="1" si="77"/>
        <v>2.6677966101694923</v>
      </c>
      <c r="AG165" s="205"/>
      <c r="AH165" s="205"/>
      <c r="AI165" s="205"/>
      <c r="AJ165" s="205"/>
      <c r="AK165" s="4"/>
      <c r="AL165" s="4"/>
      <c r="AM165" s="309">
        <f t="shared" ca="1" si="78"/>
        <v>22.01</v>
      </c>
      <c r="AN165" s="309">
        <f t="shared" ca="1" si="79"/>
        <v>20.93</v>
      </c>
      <c r="AO165" s="310">
        <f t="shared" ca="1" si="80"/>
        <v>0.35185185185185031</v>
      </c>
      <c r="AP165" s="310" t="b">
        <f t="shared" ca="1" si="81"/>
        <v>0</v>
      </c>
      <c r="AQ165" s="309">
        <f t="shared" ca="1" si="82"/>
        <v>0.63149999999999995</v>
      </c>
      <c r="AR165" s="205">
        <f t="shared" ca="1" si="65"/>
        <v>20.418500000000002</v>
      </c>
      <c r="AS165" s="45" t="b">
        <f t="shared" ca="1" si="66"/>
        <v>0</v>
      </c>
      <c r="AT165">
        <f t="shared" ca="1" si="67"/>
        <v>5</v>
      </c>
      <c r="AU165" t="b">
        <f t="shared" ca="1" si="83"/>
        <v>0</v>
      </c>
      <c r="AV165" t="b">
        <f t="shared" ca="1" si="84"/>
        <v>0</v>
      </c>
      <c r="AW165" s="266" t="b">
        <f t="shared" ca="1" si="85"/>
        <v>0</v>
      </c>
      <c r="AX165" s="266" t="b">
        <f t="shared" ca="1" si="86"/>
        <v>1</v>
      </c>
      <c r="AY165" s="266" t="b">
        <f t="shared" ca="1" si="87"/>
        <v>0</v>
      </c>
    </row>
    <row r="166" spans="1:51" x14ac:dyDescent="0.25">
      <c r="A166">
        <v>134</v>
      </c>
      <c r="B166" s="163">
        <f ca="1">OFFSET(InputPriceData!B$15,CalculationsAndCharts!$A166+$A$11,0,1,1)</f>
        <v>41821</v>
      </c>
      <c r="C166" s="3">
        <f ca="1">OFFSET(InputPriceData!G$15,CalculationsAndCharts!$A166+$A$11,IF($C$7,8,0),1,1)</f>
        <v>297700</v>
      </c>
      <c r="D166" s="4">
        <f ca="1">OFFSET(InputPriceData!C$15,CalculationsAndCharts!$A166+$A$11,IF($C$7,8,0),1,1)</f>
        <v>21.46</v>
      </c>
      <c r="E166" s="4">
        <f ca="1">OFFSET(InputPriceData!D$15,CalculationsAndCharts!$A166+$A$11,IF($C$7,8,0),1,1)</f>
        <v>21.84</v>
      </c>
      <c r="F166" s="4">
        <f ca="1">OFFSET(InputPriceData!E$15,CalculationsAndCharts!$A166+$A$11,IF($C$7,8,0),1,1)</f>
        <v>21.46</v>
      </c>
      <c r="G166" s="4">
        <f ca="1">OFFSET(InputPriceData!F$15,CalculationsAndCharts!$A166+$A$11,IF($C$7,8,0),1,1)</f>
        <v>21.52</v>
      </c>
      <c r="H166" s="128"/>
      <c r="I166" s="128"/>
      <c r="K166" s="124"/>
      <c r="L166" s="279"/>
      <c r="M166" s="281"/>
      <c r="N166" s="280"/>
      <c r="O166" s="4"/>
      <c r="P166" s="4"/>
      <c r="Q166" s="3"/>
      <c r="R166" s="220"/>
      <c r="S166" s="309">
        <f t="shared" ca="1" si="68"/>
        <v>22.08</v>
      </c>
      <c r="T166" s="309">
        <f t="shared" ca="1" si="69"/>
        <v>20.93</v>
      </c>
      <c r="U166" s="310">
        <f t="shared" ca="1" si="61"/>
        <v>0.51304347826087005</v>
      </c>
      <c r="V166" s="310" t="b">
        <f t="shared" ca="1" si="70"/>
        <v>0</v>
      </c>
      <c r="W166" s="3" t="b">
        <f t="shared" ca="1" si="71"/>
        <v>0</v>
      </c>
      <c r="X166" s="3" t="str">
        <f t="shared" ca="1" si="72"/>
        <v/>
      </c>
      <c r="Y166" s="3" t="str">
        <f t="shared" ca="1" si="62"/>
        <v/>
      </c>
      <c r="Z166" s="3" t="str">
        <f t="shared" ca="1" si="73"/>
        <v/>
      </c>
      <c r="AA166" s="3" t="str">
        <f t="shared" ca="1" si="74"/>
        <v/>
      </c>
      <c r="AB166" s="205">
        <f t="shared" ca="1" si="75"/>
        <v>11211</v>
      </c>
      <c r="AC166" s="205">
        <f t="shared" ca="1" si="76"/>
        <v>177</v>
      </c>
      <c r="AD166" s="205">
        <f t="shared" ca="1" si="63"/>
        <v>63.33898305084746</v>
      </c>
      <c r="AE166" s="205">
        <f t="shared" ca="1" si="64"/>
        <v>13.33898305084746</v>
      </c>
      <c r="AF166" s="205">
        <f t="shared" ca="1" si="77"/>
        <v>2.6677966101694923</v>
      </c>
      <c r="AG166" s="205"/>
      <c r="AH166" s="205"/>
      <c r="AI166" s="205"/>
      <c r="AJ166" s="205"/>
      <c r="AK166" s="4"/>
      <c r="AL166" s="4"/>
      <c r="AM166" s="309">
        <f t="shared" ca="1" si="78"/>
        <v>22.06</v>
      </c>
      <c r="AN166" s="309">
        <f t="shared" ca="1" si="79"/>
        <v>20.93</v>
      </c>
      <c r="AO166" s="310">
        <f t="shared" ca="1" si="80"/>
        <v>0.5221238938053101</v>
      </c>
      <c r="AP166" s="310" t="b">
        <f t="shared" ca="1" si="81"/>
        <v>0</v>
      </c>
      <c r="AQ166" s="309">
        <f t="shared" ca="1" si="82"/>
        <v>0.63149999999999995</v>
      </c>
      <c r="AR166" s="205">
        <f t="shared" ca="1" si="65"/>
        <v>20.418500000000002</v>
      </c>
      <c r="AS166" s="45" t="b">
        <f t="shared" ca="1" si="66"/>
        <v>0</v>
      </c>
      <c r="AT166">
        <f t="shared" ca="1" si="67"/>
        <v>4</v>
      </c>
      <c r="AU166" t="b">
        <f t="shared" ca="1" si="83"/>
        <v>0</v>
      </c>
      <c r="AV166" t="b">
        <f t="shared" ca="1" si="84"/>
        <v>0</v>
      </c>
      <c r="AW166" s="266" t="b">
        <f t="shared" ca="1" si="85"/>
        <v>0</v>
      </c>
      <c r="AX166" s="266" t="b">
        <f t="shared" ca="1" si="86"/>
        <v>1</v>
      </c>
      <c r="AY166" s="266" t="b">
        <f t="shared" ca="1" si="87"/>
        <v>0</v>
      </c>
    </row>
    <row r="167" spans="1:51" x14ac:dyDescent="0.25">
      <c r="A167">
        <v>135</v>
      </c>
      <c r="B167" s="163">
        <f ca="1">OFFSET(InputPriceData!B$15,CalculationsAndCharts!$A167+$A$11,0,1,1)</f>
        <v>41820</v>
      </c>
      <c r="C167" s="3">
        <f ca="1">OFFSET(InputPriceData!G$15,CalculationsAndCharts!$A167+$A$11,IF($C$7,8,0),1,1)</f>
        <v>361500</v>
      </c>
      <c r="D167" s="4">
        <f ca="1">OFFSET(InputPriceData!C$15,CalculationsAndCharts!$A167+$A$11,IF($C$7,8,0),1,1)</f>
        <v>21</v>
      </c>
      <c r="E167" s="4">
        <f ca="1">OFFSET(InputPriceData!D$15,CalculationsAndCharts!$A167+$A$11,IF($C$7,8,0),1,1)</f>
        <v>21.43</v>
      </c>
      <c r="F167" s="4">
        <f ca="1">OFFSET(InputPriceData!E$15,CalculationsAndCharts!$A167+$A$11,IF($C$7,8,0),1,1)</f>
        <v>20.98</v>
      </c>
      <c r="G167" s="4">
        <f ca="1">OFFSET(InputPriceData!F$15,CalculationsAndCharts!$A167+$A$11,IF($C$7,8,0),1,1)</f>
        <v>21.34</v>
      </c>
      <c r="H167" s="128"/>
      <c r="I167" s="128"/>
      <c r="K167" s="124"/>
      <c r="L167" s="279"/>
      <c r="M167" s="281"/>
      <c r="N167" s="280"/>
      <c r="O167" s="4"/>
      <c r="P167" s="4"/>
      <c r="Q167" s="3"/>
      <c r="S167" s="309">
        <f t="shared" ca="1" si="68"/>
        <v>22.08</v>
      </c>
      <c r="T167" s="309">
        <f t="shared" ca="1" si="69"/>
        <v>20.93</v>
      </c>
      <c r="U167" s="310">
        <f t="shared" ca="1" si="61"/>
        <v>0.35652173913043533</v>
      </c>
      <c r="V167" s="310" t="b">
        <f t="shared" ca="1" si="70"/>
        <v>0</v>
      </c>
      <c r="W167" s="3" t="b">
        <f t="shared" ca="1" si="71"/>
        <v>0</v>
      </c>
      <c r="X167" s="3" t="str">
        <f t="shared" ca="1" si="72"/>
        <v/>
      </c>
      <c r="Y167" s="3" t="str">
        <f t="shared" ca="1" si="62"/>
        <v/>
      </c>
      <c r="Z167" s="3" t="str">
        <f t="shared" ca="1" si="73"/>
        <v/>
      </c>
      <c r="AA167" s="3" t="str">
        <f t="shared" ca="1" si="74"/>
        <v/>
      </c>
      <c r="AB167" s="205">
        <f t="shared" ca="1" si="75"/>
        <v>11211</v>
      </c>
      <c r="AC167" s="205">
        <f t="shared" ca="1" si="76"/>
        <v>177</v>
      </c>
      <c r="AD167" s="205">
        <f t="shared" ca="1" si="63"/>
        <v>63.33898305084746</v>
      </c>
      <c r="AE167" s="205">
        <f t="shared" ca="1" si="64"/>
        <v>13.33898305084746</v>
      </c>
      <c r="AF167" s="205">
        <f t="shared" ca="1" si="77"/>
        <v>2.6677966101694923</v>
      </c>
      <c r="AG167" s="205"/>
      <c r="AH167" s="205"/>
      <c r="AI167" s="205"/>
      <c r="AJ167" s="205"/>
      <c r="AK167" s="4"/>
      <c r="AL167" s="4"/>
      <c r="AM167" s="309">
        <f t="shared" ca="1" si="78"/>
        <v>22.08</v>
      </c>
      <c r="AN167" s="309">
        <f t="shared" ca="1" si="79"/>
        <v>20.93</v>
      </c>
      <c r="AO167" s="310">
        <f t="shared" ca="1" si="80"/>
        <v>0.35652173913043533</v>
      </c>
      <c r="AP167" s="310" t="b">
        <f t="shared" ca="1" si="81"/>
        <v>0</v>
      </c>
      <c r="AQ167" s="309">
        <f t="shared" ca="1" si="82"/>
        <v>0.63149999999999995</v>
      </c>
      <c r="AR167" s="205">
        <f t="shared" ca="1" si="65"/>
        <v>20.418500000000002</v>
      </c>
      <c r="AS167" s="45" t="b">
        <f t="shared" ca="1" si="66"/>
        <v>0</v>
      </c>
      <c r="AT167">
        <f t="shared" ca="1" si="67"/>
        <v>3</v>
      </c>
      <c r="AU167" t="b">
        <f t="shared" ca="1" si="83"/>
        <v>0</v>
      </c>
      <c r="AV167" t="b">
        <f t="shared" ca="1" si="84"/>
        <v>0</v>
      </c>
      <c r="AW167" s="266" t="b">
        <f t="shared" ca="1" si="85"/>
        <v>0</v>
      </c>
      <c r="AX167" s="266" t="b">
        <f t="shared" ca="1" si="86"/>
        <v>1</v>
      </c>
      <c r="AY167" s="266" t="b">
        <f t="shared" ca="1" si="87"/>
        <v>0</v>
      </c>
    </row>
    <row r="168" spans="1:51" x14ac:dyDescent="0.25">
      <c r="A168">
        <v>136</v>
      </c>
      <c r="B168" s="163">
        <f ca="1">OFFSET(InputPriceData!B$15,CalculationsAndCharts!$A168+$A$11,0,1,1)</f>
        <v>41817</v>
      </c>
      <c r="C168" s="3">
        <f ca="1">OFFSET(InputPriceData!G$15,CalculationsAndCharts!$A168+$A$11,IF($C$7,8,0),1,1)</f>
        <v>1730200</v>
      </c>
      <c r="D168" s="4">
        <f ca="1">OFFSET(InputPriceData!C$15,CalculationsAndCharts!$A168+$A$11,IF($C$7,8,0),1,1)</f>
        <v>20.86</v>
      </c>
      <c r="E168" s="4">
        <f ca="1">OFFSET(InputPriceData!D$15,CalculationsAndCharts!$A168+$A$11,IF($C$7,8,0),1,1)</f>
        <v>21.3</v>
      </c>
      <c r="F168" s="4">
        <f ca="1">OFFSET(InputPriceData!E$15,CalculationsAndCharts!$A168+$A$11,IF($C$7,8,0),1,1)</f>
        <v>20.79</v>
      </c>
      <c r="G168" s="4">
        <f ca="1">OFFSET(InputPriceData!F$15,CalculationsAndCharts!$A168+$A$11,IF($C$7,8,0),1,1)</f>
        <v>21.03</v>
      </c>
      <c r="H168" s="128"/>
      <c r="I168" s="128"/>
      <c r="K168" s="124"/>
      <c r="L168" s="279"/>
      <c r="M168" s="281"/>
      <c r="N168" s="280"/>
      <c r="O168" s="4"/>
      <c r="P168" s="4"/>
      <c r="Q168" s="3"/>
      <c r="S168" s="309">
        <f t="shared" ca="1" si="68"/>
        <v>22.08</v>
      </c>
      <c r="T168" s="309">
        <f t="shared" ca="1" si="69"/>
        <v>20.93</v>
      </c>
      <c r="U168" s="310">
        <f t="shared" ca="1" si="61"/>
        <v>8.6956521739131779E-2</v>
      </c>
      <c r="V168" s="310" t="b">
        <f t="shared" ca="1" si="70"/>
        <v>0</v>
      </c>
      <c r="W168" s="3" t="b">
        <f t="shared" ca="1" si="71"/>
        <v>0</v>
      </c>
      <c r="X168" s="3" t="str">
        <f t="shared" ca="1" si="72"/>
        <v/>
      </c>
      <c r="Y168" s="3" t="str">
        <f t="shared" ca="1" si="62"/>
        <v/>
      </c>
      <c r="Z168" s="3" t="str">
        <f t="shared" ca="1" si="73"/>
        <v/>
      </c>
      <c r="AA168" s="3" t="str">
        <f t="shared" ca="1" si="74"/>
        <v/>
      </c>
      <c r="AB168" s="205">
        <f t="shared" ca="1" si="75"/>
        <v>11211</v>
      </c>
      <c r="AC168" s="205">
        <f t="shared" ca="1" si="76"/>
        <v>177</v>
      </c>
      <c r="AD168" s="205">
        <f t="shared" ca="1" si="63"/>
        <v>63.33898305084746</v>
      </c>
      <c r="AE168" s="205">
        <f t="shared" ca="1" si="64"/>
        <v>13.33898305084746</v>
      </c>
      <c r="AF168" s="205">
        <f t="shared" ca="1" si="77"/>
        <v>2.6677966101694923</v>
      </c>
      <c r="AG168" s="205"/>
      <c r="AH168" s="205"/>
      <c r="AI168" s="205"/>
      <c r="AJ168" s="205"/>
      <c r="AK168" s="4"/>
      <c r="AL168" s="4"/>
      <c r="AM168" s="309">
        <f t="shared" ca="1" si="78"/>
        <v>22.08</v>
      </c>
      <c r="AN168" s="309">
        <f t="shared" ca="1" si="79"/>
        <v>20.93</v>
      </c>
      <c r="AO168" s="310">
        <f t="shared" ca="1" si="80"/>
        <v>8.6956521739131779E-2</v>
      </c>
      <c r="AP168" s="310" t="b">
        <f t="shared" ca="1" si="81"/>
        <v>0</v>
      </c>
      <c r="AQ168" s="309">
        <f t="shared" ca="1" si="82"/>
        <v>0.63149999999999995</v>
      </c>
      <c r="AR168" s="205">
        <f t="shared" ca="1" si="65"/>
        <v>20.418500000000002</v>
      </c>
      <c r="AS168" s="45" t="b">
        <f t="shared" ca="1" si="66"/>
        <v>0</v>
      </c>
      <c r="AT168">
        <f t="shared" ca="1" si="67"/>
        <v>2</v>
      </c>
      <c r="AU168" t="b">
        <f t="shared" ca="1" si="83"/>
        <v>0</v>
      </c>
      <c r="AV168" t="b">
        <f t="shared" ca="1" si="84"/>
        <v>0</v>
      </c>
      <c r="AW168" s="266" t="b">
        <f t="shared" ca="1" si="85"/>
        <v>0</v>
      </c>
      <c r="AX168" s="266" t="b">
        <f t="shared" ca="1" si="86"/>
        <v>1</v>
      </c>
      <c r="AY168" s="266" t="b">
        <f t="shared" ca="1" si="87"/>
        <v>0</v>
      </c>
    </row>
    <row r="169" spans="1:51" x14ac:dyDescent="0.25">
      <c r="A169">
        <v>137</v>
      </c>
      <c r="B169" s="163">
        <f ca="1">OFFSET(InputPriceData!B$15,CalculationsAndCharts!$A169+$A$11,0,1,1)</f>
        <v>41816</v>
      </c>
      <c r="C169" s="3">
        <f ca="1">OFFSET(InputPriceData!G$15,CalculationsAndCharts!$A169+$A$11,IF($C$7,8,0),1,1)</f>
        <v>313100</v>
      </c>
      <c r="D169" s="4">
        <f ca="1">OFFSET(InputPriceData!C$15,CalculationsAndCharts!$A169+$A$11,IF($C$7,8,0),1,1)</f>
        <v>21.05</v>
      </c>
      <c r="E169" s="4">
        <f ca="1">OFFSET(InputPriceData!D$15,CalculationsAndCharts!$A169+$A$11,IF($C$7,8,0),1,1)</f>
        <v>21.08</v>
      </c>
      <c r="F169" s="4">
        <f ca="1">OFFSET(InputPriceData!E$15,CalculationsAndCharts!$A169+$A$11,IF($C$7,8,0),1,1)</f>
        <v>20.79</v>
      </c>
      <c r="G169" s="4">
        <f ca="1">OFFSET(InputPriceData!F$15,CalculationsAndCharts!$A169+$A$11,IF($C$7,8,0),1,1)</f>
        <v>20.93</v>
      </c>
      <c r="H169" s="128"/>
      <c r="I169" s="128"/>
      <c r="K169" s="124"/>
      <c r="L169" s="279"/>
      <c r="M169" s="281"/>
      <c r="N169" s="280"/>
      <c r="O169" s="4"/>
      <c r="P169" s="4"/>
      <c r="Q169" s="3"/>
      <c r="S169" s="309">
        <f t="shared" ca="1" si="68"/>
        <v>22.08</v>
      </c>
      <c r="T169" s="309">
        <f t="shared" ca="1" si="69"/>
        <v>20.93</v>
      </c>
      <c r="U169" s="310">
        <f t="shared" ca="1" si="61"/>
        <v>0</v>
      </c>
      <c r="V169" s="310" t="b">
        <f t="shared" ca="1" si="70"/>
        <v>0</v>
      </c>
      <c r="W169" s="3" t="b">
        <f t="shared" ca="1" si="71"/>
        <v>0</v>
      </c>
      <c r="X169" s="3" t="str">
        <f t="shared" ca="1" si="72"/>
        <v/>
      </c>
      <c r="Y169" s="3" t="str">
        <f t="shared" ca="1" si="62"/>
        <v/>
      </c>
      <c r="Z169" s="3" t="str">
        <f t="shared" ca="1" si="73"/>
        <v/>
      </c>
      <c r="AA169" s="3" t="str">
        <f t="shared" ca="1" si="74"/>
        <v/>
      </c>
      <c r="AB169" s="205">
        <f t="shared" ca="1" si="75"/>
        <v>11211</v>
      </c>
      <c r="AC169" s="205">
        <f t="shared" ca="1" si="76"/>
        <v>177</v>
      </c>
      <c r="AD169" s="205">
        <f t="shared" ca="1" si="63"/>
        <v>63.33898305084746</v>
      </c>
      <c r="AE169" s="205">
        <f t="shared" ca="1" si="64"/>
        <v>13.33898305084746</v>
      </c>
      <c r="AF169" s="205">
        <f t="shared" ca="1" si="77"/>
        <v>2.6677966101694923</v>
      </c>
      <c r="AG169" s="205"/>
      <c r="AH169" s="205"/>
      <c r="AI169" s="205"/>
      <c r="AJ169" s="205"/>
      <c r="AK169" s="4"/>
      <c r="AL169" s="4"/>
      <c r="AM169" s="309">
        <f t="shared" ca="1" si="78"/>
        <v>22.08</v>
      </c>
      <c r="AN169" s="309">
        <f t="shared" ca="1" si="79"/>
        <v>20.93</v>
      </c>
      <c r="AO169" s="310">
        <f t="shared" ca="1" si="80"/>
        <v>0</v>
      </c>
      <c r="AP169" s="310" t="b">
        <f t="shared" ca="1" si="81"/>
        <v>0</v>
      </c>
      <c r="AQ169" s="309">
        <f t="shared" ca="1" si="82"/>
        <v>0.63149999999999995</v>
      </c>
      <c r="AR169" s="205">
        <f t="shared" ca="1" si="65"/>
        <v>20.418500000000002</v>
      </c>
      <c r="AS169" s="45" t="b">
        <f t="shared" ca="1" si="66"/>
        <v>0</v>
      </c>
      <c r="AT169">
        <f t="shared" ca="1" si="67"/>
        <v>1</v>
      </c>
      <c r="AU169" t="b">
        <f t="shared" ca="1" si="83"/>
        <v>0</v>
      </c>
      <c r="AV169" t="b">
        <f t="shared" ca="1" si="84"/>
        <v>0</v>
      </c>
      <c r="AW169" s="266" t="b">
        <f t="shared" ca="1" si="85"/>
        <v>1</v>
      </c>
      <c r="AX169" s="266" t="b">
        <f t="shared" ca="1" si="86"/>
        <v>1</v>
      </c>
      <c r="AY169" s="266" t="b">
        <f t="shared" ca="1" si="87"/>
        <v>0</v>
      </c>
    </row>
    <row r="170" spans="1:51" x14ac:dyDescent="0.25">
      <c r="A170">
        <v>138</v>
      </c>
      <c r="B170" s="163">
        <f ca="1">OFFSET(InputPriceData!B$15,CalculationsAndCharts!$A170+$A$11,0,1,1)</f>
        <v>41815</v>
      </c>
      <c r="C170" s="3">
        <f ca="1">OFFSET(InputPriceData!G$15,CalculationsAndCharts!$A170+$A$11,IF($C$7,8,0),1,1)</f>
        <v>365800</v>
      </c>
      <c r="D170" s="4">
        <f ca="1">OFFSET(InputPriceData!C$15,CalculationsAndCharts!$A170+$A$11,IF($C$7,8,0),1,1)</f>
        <v>21.07</v>
      </c>
      <c r="E170" s="4">
        <f ca="1">OFFSET(InputPriceData!D$15,CalculationsAndCharts!$A170+$A$11,IF($C$7,8,0),1,1)</f>
        <v>21.16</v>
      </c>
      <c r="F170" s="4">
        <f ca="1">OFFSET(InputPriceData!E$15,CalculationsAndCharts!$A170+$A$11,IF($C$7,8,0),1,1)</f>
        <v>20.83</v>
      </c>
      <c r="G170" s="4">
        <f ca="1">OFFSET(InputPriceData!F$15,CalculationsAndCharts!$A170+$A$11,IF($C$7,8,0),1,1)</f>
        <v>21.07</v>
      </c>
      <c r="H170" s="128"/>
      <c r="I170" s="128"/>
      <c r="K170" s="124"/>
      <c r="L170" s="279"/>
      <c r="M170" s="281"/>
      <c r="N170" s="280"/>
      <c r="O170" s="4"/>
      <c r="P170" s="4"/>
      <c r="Q170" s="3"/>
      <c r="S170" s="309">
        <f t="shared" ca="1" si="68"/>
        <v>22.08</v>
      </c>
      <c r="T170" s="309">
        <f t="shared" ca="1" si="69"/>
        <v>21.02</v>
      </c>
      <c r="U170" s="310">
        <f t="shared" ca="1" si="61"/>
        <v>4.7169811320755442E-2</v>
      </c>
      <c r="V170" s="310" t="b">
        <f t="shared" ca="1" si="70"/>
        <v>1</v>
      </c>
      <c r="W170" s="3" t="b">
        <f t="shared" ca="1" si="71"/>
        <v>0</v>
      </c>
      <c r="X170" s="3" t="str">
        <f t="shared" ca="1" si="72"/>
        <v/>
      </c>
      <c r="Y170" s="3" t="str">
        <f t="shared" ca="1" si="62"/>
        <v/>
      </c>
      <c r="Z170" s="3" t="str">
        <f t="shared" ca="1" si="73"/>
        <v/>
      </c>
      <c r="AA170" s="3" t="str">
        <f t="shared" ca="1" si="74"/>
        <v/>
      </c>
      <c r="AB170" s="205">
        <f t="shared" ca="1" si="75"/>
        <v>11211</v>
      </c>
      <c r="AC170" s="205">
        <f t="shared" ca="1" si="76"/>
        <v>177</v>
      </c>
      <c r="AD170" s="205">
        <f t="shared" ca="1" si="63"/>
        <v>63.33898305084746</v>
      </c>
      <c r="AE170" s="205">
        <f t="shared" ca="1" si="64"/>
        <v>13.33898305084746</v>
      </c>
      <c r="AF170" s="205">
        <f t="shared" ca="1" si="77"/>
        <v>2.6677966101694923</v>
      </c>
      <c r="AG170" s="205"/>
      <c r="AH170" s="205"/>
      <c r="AI170" s="205"/>
      <c r="AJ170" s="205"/>
      <c r="AK170" s="4"/>
      <c r="AL170" s="4"/>
      <c r="AM170" s="309">
        <f t="shared" ca="1" si="78"/>
        <v>22.08</v>
      </c>
      <c r="AN170" s="309">
        <f t="shared" ca="1" si="79"/>
        <v>21.07</v>
      </c>
      <c r="AO170" s="310">
        <f t="shared" ca="1" si="80"/>
        <v>0</v>
      </c>
      <c r="AP170" s="310" t="b">
        <f t="shared" ca="1" si="81"/>
        <v>1</v>
      </c>
      <c r="AQ170" s="309">
        <f t="shared" ca="1" si="82"/>
        <v>0</v>
      </c>
      <c r="AR170" s="205">
        <f t="shared" ca="1" si="65"/>
        <v>0</v>
      </c>
      <c r="AS170" s="45" t="b">
        <f t="shared" ca="1" si="66"/>
        <v>0</v>
      </c>
      <c r="AT170">
        <f t="shared" ca="1" si="67"/>
        <v>0</v>
      </c>
      <c r="AU170" t="b">
        <f t="shared" ca="1" si="83"/>
        <v>0</v>
      </c>
      <c r="AV170" t="b">
        <f t="shared" ca="1" si="84"/>
        <v>0</v>
      </c>
      <c r="AW170" s="266" t="b">
        <f t="shared" ca="1" si="85"/>
        <v>0</v>
      </c>
      <c r="AX170" s="266" t="b">
        <f t="shared" ca="1" si="86"/>
        <v>0</v>
      </c>
      <c r="AY170" s="266" t="b">
        <f t="shared" ca="1" si="87"/>
        <v>0</v>
      </c>
    </row>
    <row r="171" spans="1:51" x14ac:dyDescent="0.25">
      <c r="A171">
        <v>139</v>
      </c>
      <c r="B171" s="163">
        <f ca="1">OFFSET(InputPriceData!B$15,CalculationsAndCharts!$A171+$A$11,0,1,1)</f>
        <v>41814</v>
      </c>
      <c r="C171" s="3">
        <f ca="1">OFFSET(InputPriceData!G$15,CalculationsAndCharts!$A171+$A$11,IF($C$7,8,0),1,1)</f>
        <v>389700</v>
      </c>
      <c r="D171" s="4">
        <f ca="1">OFFSET(InputPriceData!C$15,CalculationsAndCharts!$A171+$A$11,IF($C$7,8,0),1,1)</f>
        <v>21.56</v>
      </c>
      <c r="E171" s="4">
        <f ca="1">OFFSET(InputPriceData!D$15,CalculationsAndCharts!$A171+$A$11,IF($C$7,8,0),1,1)</f>
        <v>21.81</v>
      </c>
      <c r="F171" s="4">
        <f ca="1">OFFSET(InputPriceData!E$15,CalculationsAndCharts!$A171+$A$11,IF($C$7,8,0),1,1)</f>
        <v>21.13</v>
      </c>
      <c r="G171" s="4">
        <f ca="1">OFFSET(InputPriceData!F$15,CalculationsAndCharts!$A171+$A$11,IF($C$7,8,0),1,1)</f>
        <v>21.18</v>
      </c>
      <c r="H171" s="128"/>
      <c r="I171" s="128"/>
      <c r="K171" s="124"/>
      <c r="L171" s="279"/>
      <c r="M171" s="281"/>
      <c r="N171" s="280"/>
      <c r="O171" s="4"/>
      <c r="P171" s="4"/>
      <c r="Q171" s="3"/>
      <c r="S171" s="309">
        <f t="shared" ca="1" si="68"/>
        <v>22.08</v>
      </c>
      <c r="T171" s="309">
        <f t="shared" ca="1" si="69"/>
        <v>21.02</v>
      </c>
      <c r="U171" s="310">
        <f t="shared" ca="1" si="61"/>
        <v>0.15094339622641542</v>
      </c>
      <c r="V171" s="310" t="b">
        <f t="shared" ca="1" si="70"/>
        <v>0</v>
      </c>
      <c r="W171" s="3" t="b">
        <f t="shared" ca="1" si="71"/>
        <v>0</v>
      </c>
      <c r="X171" s="3" t="str">
        <f t="shared" ca="1" si="72"/>
        <v/>
      </c>
      <c r="Y171" s="3" t="str">
        <f t="shared" ca="1" si="62"/>
        <v/>
      </c>
      <c r="Z171" s="3" t="str">
        <f t="shared" ca="1" si="73"/>
        <v/>
      </c>
      <c r="AA171" s="3" t="str">
        <f t="shared" ca="1" si="74"/>
        <v/>
      </c>
      <c r="AB171" s="205">
        <f t="shared" ca="1" si="75"/>
        <v>11211</v>
      </c>
      <c r="AC171" s="205">
        <f t="shared" ca="1" si="76"/>
        <v>177</v>
      </c>
      <c r="AD171" s="205">
        <f t="shared" ca="1" si="63"/>
        <v>63.33898305084746</v>
      </c>
      <c r="AE171" s="205">
        <f t="shared" ca="1" si="64"/>
        <v>13.33898305084746</v>
      </c>
      <c r="AF171" s="205">
        <f t="shared" ca="1" si="77"/>
        <v>2.6677966101694923</v>
      </c>
      <c r="AG171" s="205"/>
      <c r="AH171" s="205"/>
      <c r="AI171" s="205"/>
      <c r="AJ171" s="205"/>
      <c r="AK171" s="4"/>
      <c r="AL171" s="4"/>
      <c r="AM171" s="309">
        <f t="shared" ca="1" si="78"/>
        <v>22.08</v>
      </c>
      <c r="AN171" s="309">
        <f t="shared" ca="1" si="79"/>
        <v>21.02</v>
      </c>
      <c r="AO171" s="310">
        <f t="shared" ca="1" si="80"/>
        <v>0.15094339622641542</v>
      </c>
      <c r="AP171" s="310" t="b">
        <f t="shared" ca="1" si="81"/>
        <v>0</v>
      </c>
      <c r="AQ171" s="309">
        <f t="shared" ca="1" si="82"/>
        <v>0</v>
      </c>
      <c r="AR171" s="205">
        <f t="shared" ca="1" si="65"/>
        <v>0</v>
      </c>
      <c r="AS171" s="45" t="b">
        <f t="shared" ca="1" si="66"/>
        <v>0</v>
      </c>
      <c r="AT171">
        <f t="shared" ca="1" si="67"/>
        <v>0</v>
      </c>
      <c r="AU171" t="b">
        <f t="shared" ca="1" si="83"/>
        <v>0</v>
      </c>
      <c r="AV171" t="b">
        <f t="shared" ca="1" si="84"/>
        <v>0</v>
      </c>
      <c r="AW171" s="266" t="b">
        <f t="shared" ca="1" si="85"/>
        <v>0</v>
      </c>
      <c r="AX171" s="266" t="b">
        <f t="shared" ca="1" si="86"/>
        <v>0</v>
      </c>
      <c r="AY171" s="266" t="b">
        <f t="shared" ca="1" si="87"/>
        <v>0</v>
      </c>
    </row>
    <row r="172" spans="1:51" x14ac:dyDescent="0.25">
      <c r="A172">
        <v>140</v>
      </c>
      <c r="B172" s="163">
        <f ca="1">OFFSET(InputPriceData!B$15,CalculationsAndCharts!$A172+$A$11,0,1,1)</f>
        <v>41813</v>
      </c>
      <c r="C172" s="3">
        <f ca="1">OFFSET(InputPriceData!G$15,CalculationsAndCharts!$A172+$A$11,IF($C$7,8,0),1,1)</f>
        <v>167900</v>
      </c>
      <c r="D172" s="4">
        <f ca="1">OFFSET(InputPriceData!C$15,CalculationsAndCharts!$A172+$A$11,IF($C$7,8,0),1,1)</f>
        <v>21.88</v>
      </c>
      <c r="E172" s="4">
        <f ca="1">OFFSET(InputPriceData!D$15,CalculationsAndCharts!$A172+$A$11,IF($C$7,8,0),1,1)</f>
        <v>21.94</v>
      </c>
      <c r="F172" s="4">
        <f ca="1">OFFSET(InputPriceData!E$15,CalculationsAndCharts!$A172+$A$11,IF($C$7,8,0),1,1)</f>
        <v>21.57</v>
      </c>
      <c r="G172" s="4">
        <f ca="1">OFFSET(InputPriceData!F$15,CalculationsAndCharts!$A172+$A$11,IF($C$7,8,0),1,1)</f>
        <v>21.63</v>
      </c>
      <c r="H172" s="128"/>
      <c r="I172" s="128"/>
      <c r="K172" s="124"/>
      <c r="L172" s="279"/>
      <c r="M172" s="281"/>
      <c r="N172" s="280"/>
      <c r="O172" s="4"/>
      <c r="P172" s="4"/>
      <c r="Q172" s="3"/>
      <c r="S172" s="309">
        <f t="shared" ca="1" si="68"/>
        <v>22.08</v>
      </c>
      <c r="T172" s="309">
        <f t="shared" ca="1" si="69"/>
        <v>21.02</v>
      </c>
      <c r="U172" s="310">
        <f t="shared" ca="1" si="61"/>
        <v>0.57547169811320775</v>
      </c>
      <c r="V172" s="310" t="b">
        <f t="shared" ca="1" si="70"/>
        <v>0</v>
      </c>
      <c r="W172" s="3" t="b">
        <f t="shared" ca="1" si="71"/>
        <v>0</v>
      </c>
      <c r="X172" s="3" t="str">
        <f t="shared" ca="1" si="72"/>
        <v/>
      </c>
      <c r="Y172" s="3" t="str">
        <f t="shared" ca="1" si="62"/>
        <v/>
      </c>
      <c r="Z172" s="3" t="str">
        <f t="shared" ca="1" si="73"/>
        <v/>
      </c>
      <c r="AA172" s="3" t="str">
        <f t="shared" ca="1" si="74"/>
        <v/>
      </c>
      <c r="AB172" s="205">
        <f t="shared" ca="1" si="75"/>
        <v>11211</v>
      </c>
      <c r="AC172" s="205">
        <f t="shared" ca="1" si="76"/>
        <v>177</v>
      </c>
      <c r="AD172" s="205">
        <f t="shared" ca="1" si="63"/>
        <v>63.33898305084746</v>
      </c>
      <c r="AE172" s="205">
        <f t="shared" ca="1" si="64"/>
        <v>13.33898305084746</v>
      </c>
      <c r="AF172" s="205">
        <f t="shared" ca="1" si="77"/>
        <v>2.6677966101694923</v>
      </c>
      <c r="AG172" s="205"/>
      <c r="AH172" s="205"/>
      <c r="AI172" s="205"/>
      <c r="AJ172" s="205"/>
      <c r="AK172" s="4"/>
      <c r="AL172" s="4"/>
      <c r="AM172" s="309">
        <f t="shared" ca="1" si="78"/>
        <v>22.08</v>
      </c>
      <c r="AN172" s="309">
        <f t="shared" ca="1" si="79"/>
        <v>21.02</v>
      </c>
      <c r="AO172" s="310">
        <f t="shared" ca="1" si="80"/>
        <v>0.57547169811320775</v>
      </c>
      <c r="AP172" s="310" t="b">
        <f t="shared" ca="1" si="81"/>
        <v>0</v>
      </c>
      <c r="AQ172" s="309">
        <f t="shared" ca="1" si="82"/>
        <v>0</v>
      </c>
      <c r="AR172" s="205">
        <f t="shared" ca="1" si="65"/>
        <v>0</v>
      </c>
      <c r="AS172" s="45" t="b">
        <f t="shared" ca="1" si="66"/>
        <v>0</v>
      </c>
      <c r="AT172">
        <f t="shared" ca="1" si="67"/>
        <v>0</v>
      </c>
      <c r="AU172" t="b">
        <f t="shared" ca="1" si="83"/>
        <v>0</v>
      </c>
      <c r="AV172" t="b">
        <f t="shared" ca="1" si="84"/>
        <v>0</v>
      </c>
      <c r="AW172" s="266" t="b">
        <f t="shared" ca="1" si="85"/>
        <v>0</v>
      </c>
      <c r="AX172" s="266" t="b">
        <f t="shared" ca="1" si="86"/>
        <v>0</v>
      </c>
      <c r="AY172" s="266" t="b">
        <f t="shared" ca="1" si="87"/>
        <v>0</v>
      </c>
    </row>
    <row r="173" spans="1:51" x14ac:dyDescent="0.25">
      <c r="A173">
        <v>141</v>
      </c>
      <c r="B173" s="163">
        <f ca="1">OFFSET(InputPriceData!B$15,CalculationsAndCharts!$A173+$A$11,0,1,1)</f>
        <v>41810</v>
      </c>
      <c r="C173" s="3">
        <f ca="1">OFFSET(InputPriceData!G$15,CalculationsAndCharts!$A173+$A$11,IF($C$7,8,0),1,1)</f>
        <v>820800</v>
      </c>
      <c r="D173" s="4">
        <f ca="1">OFFSET(InputPriceData!C$15,CalculationsAndCharts!$A173+$A$11,IF($C$7,8,0),1,1)</f>
        <v>21.97</v>
      </c>
      <c r="E173" s="4">
        <f ca="1">OFFSET(InputPriceData!D$15,CalculationsAndCharts!$A173+$A$11,IF($C$7,8,0),1,1)</f>
        <v>22.04</v>
      </c>
      <c r="F173" s="4">
        <f ca="1">OFFSET(InputPriceData!E$15,CalculationsAndCharts!$A173+$A$11,IF($C$7,8,0),1,1)</f>
        <v>21.51</v>
      </c>
      <c r="G173" s="4">
        <f ca="1">OFFSET(InputPriceData!F$15,CalculationsAndCharts!$A173+$A$11,IF($C$7,8,0),1,1)</f>
        <v>21.88</v>
      </c>
      <c r="H173" s="128"/>
      <c r="I173" s="128"/>
      <c r="K173" s="124"/>
      <c r="L173" s="279"/>
      <c r="M173" s="281"/>
      <c r="N173" s="280"/>
      <c r="O173" s="4"/>
      <c r="P173" s="4"/>
      <c r="Q173" s="3"/>
      <c r="S173" s="309">
        <f t="shared" ca="1" si="68"/>
        <v>22.08</v>
      </c>
      <c r="T173" s="309">
        <f t="shared" ca="1" si="69"/>
        <v>21.02</v>
      </c>
      <c r="U173" s="310">
        <f t="shared" ca="1" si="61"/>
        <v>0.81132075471698162</v>
      </c>
      <c r="V173" s="310" t="b">
        <f t="shared" ca="1" si="70"/>
        <v>0</v>
      </c>
      <c r="W173" s="3" t="b">
        <f t="shared" ca="1" si="71"/>
        <v>0</v>
      </c>
      <c r="X173" s="3" t="str">
        <f t="shared" ca="1" si="72"/>
        <v/>
      </c>
      <c r="Y173" s="3" t="str">
        <f t="shared" ca="1" si="62"/>
        <v/>
      </c>
      <c r="Z173" s="3" t="str">
        <f t="shared" ca="1" si="73"/>
        <v/>
      </c>
      <c r="AA173" s="3" t="str">
        <f t="shared" ca="1" si="74"/>
        <v/>
      </c>
      <c r="AB173" s="205">
        <f t="shared" ca="1" si="75"/>
        <v>11211</v>
      </c>
      <c r="AC173" s="205">
        <f t="shared" ca="1" si="76"/>
        <v>177</v>
      </c>
      <c r="AD173" s="205">
        <f t="shared" ca="1" si="63"/>
        <v>63.33898305084746</v>
      </c>
      <c r="AE173" s="205">
        <f t="shared" ca="1" si="64"/>
        <v>13.33898305084746</v>
      </c>
      <c r="AF173" s="205">
        <f t="shared" ca="1" si="77"/>
        <v>2.6677966101694923</v>
      </c>
      <c r="AG173" s="205"/>
      <c r="AH173" s="205"/>
      <c r="AI173" s="205"/>
      <c r="AJ173" s="205"/>
      <c r="AK173" s="4"/>
      <c r="AL173" s="4"/>
      <c r="AM173" s="309">
        <f t="shared" ca="1" si="78"/>
        <v>22.08</v>
      </c>
      <c r="AN173" s="309">
        <f t="shared" ca="1" si="79"/>
        <v>21.02</v>
      </c>
      <c r="AO173" s="310">
        <f t="shared" ca="1" si="80"/>
        <v>0.81132075471698162</v>
      </c>
      <c r="AP173" s="310" t="b">
        <f t="shared" ca="1" si="81"/>
        <v>0</v>
      </c>
      <c r="AQ173" s="309">
        <f t="shared" ca="1" si="82"/>
        <v>0</v>
      </c>
      <c r="AR173" s="205">
        <f t="shared" ca="1" si="65"/>
        <v>0</v>
      </c>
      <c r="AS173" s="45" t="b">
        <f t="shared" ca="1" si="66"/>
        <v>0</v>
      </c>
      <c r="AT173">
        <f t="shared" ca="1" si="67"/>
        <v>0</v>
      </c>
      <c r="AU173" t="b">
        <f t="shared" ca="1" si="83"/>
        <v>0</v>
      </c>
      <c r="AV173" t="b">
        <f t="shared" ca="1" si="84"/>
        <v>0</v>
      </c>
      <c r="AW173" s="266" t="b">
        <f t="shared" ca="1" si="85"/>
        <v>0</v>
      </c>
      <c r="AX173" s="266" t="b">
        <f t="shared" ca="1" si="86"/>
        <v>0</v>
      </c>
      <c r="AY173" s="266" t="b">
        <f t="shared" ca="1" si="87"/>
        <v>0</v>
      </c>
    </row>
    <row r="174" spans="1:51" x14ac:dyDescent="0.25">
      <c r="A174">
        <v>142</v>
      </c>
      <c r="B174" s="163">
        <f ca="1">OFFSET(InputPriceData!B$15,CalculationsAndCharts!$A174+$A$11,0,1,1)</f>
        <v>41809</v>
      </c>
      <c r="C174" s="3">
        <f ca="1">OFFSET(InputPriceData!G$15,CalculationsAndCharts!$A174+$A$11,IF($C$7,8,0),1,1)</f>
        <v>184800</v>
      </c>
      <c r="D174" s="4">
        <f ca="1">OFFSET(InputPriceData!C$15,CalculationsAndCharts!$A174+$A$11,IF($C$7,8,0),1,1)</f>
        <v>22.01</v>
      </c>
      <c r="E174" s="4">
        <f ca="1">OFFSET(InputPriceData!D$15,CalculationsAndCharts!$A174+$A$11,IF($C$7,8,0),1,1)</f>
        <v>22.01</v>
      </c>
      <c r="F174" s="4">
        <f ca="1">OFFSET(InputPriceData!E$15,CalculationsAndCharts!$A174+$A$11,IF($C$7,8,0),1,1)</f>
        <v>21.7</v>
      </c>
      <c r="G174" s="4">
        <f ca="1">OFFSET(InputPriceData!F$15,CalculationsAndCharts!$A174+$A$11,IF($C$7,8,0),1,1)</f>
        <v>21.86</v>
      </c>
      <c r="H174" s="128"/>
      <c r="I174" s="128"/>
      <c r="K174" s="124"/>
      <c r="L174" s="279"/>
      <c r="M174" s="281"/>
      <c r="N174" s="280"/>
      <c r="O174" s="4"/>
      <c r="P174" s="4"/>
      <c r="Q174" s="3"/>
      <c r="S174" s="309">
        <f t="shared" ca="1" si="68"/>
        <v>22.08</v>
      </c>
      <c r="T174" s="309">
        <f t="shared" ca="1" si="69"/>
        <v>21.02</v>
      </c>
      <c r="U174" s="310">
        <f t="shared" ca="1" si="61"/>
        <v>0.79245283018868007</v>
      </c>
      <c r="V174" s="310" t="b">
        <f t="shared" ca="1" si="70"/>
        <v>0</v>
      </c>
      <c r="W174" s="3" t="b">
        <f t="shared" ca="1" si="71"/>
        <v>0</v>
      </c>
      <c r="X174" s="3" t="str">
        <f t="shared" ca="1" si="72"/>
        <v/>
      </c>
      <c r="Y174" s="3" t="str">
        <f t="shared" ca="1" si="62"/>
        <v/>
      </c>
      <c r="Z174" s="3" t="str">
        <f t="shared" ca="1" si="73"/>
        <v/>
      </c>
      <c r="AA174" s="3" t="str">
        <f t="shared" ca="1" si="74"/>
        <v/>
      </c>
      <c r="AB174" s="205">
        <f t="shared" ca="1" si="75"/>
        <v>11211</v>
      </c>
      <c r="AC174" s="205">
        <f t="shared" ca="1" si="76"/>
        <v>177</v>
      </c>
      <c r="AD174" s="205">
        <f t="shared" ca="1" si="63"/>
        <v>63.33898305084746</v>
      </c>
      <c r="AE174" s="205">
        <f t="shared" ca="1" si="64"/>
        <v>13.33898305084746</v>
      </c>
      <c r="AF174" s="205">
        <f t="shared" ca="1" si="77"/>
        <v>2.6677966101694923</v>
      </c>
      <c r="AG174" s="205"/>
      <c r="AH174" s="205"/>
      <c r="AI174" s="205"/>
      <c r="AJ174" s="205"/>
      <c r="AK174" s="4"/>
      <c r="AL174" s="4"/>
      <c r="AM174" s="309">
        <f t="shared" ca="1" si="78"/>
        <v>22.08</v>
      </c>
      <c r="AN174" s="309">
        <f t="shared" ca="1" si="79"/>
        <v>21.02</v>
      </c>
      <c r="AO174" s="310">
        <f t="shared" ca="1" si="80"/>
        <v>0.79245283018868007</v>
      </c>
      <c r="AP174" s="310" t="b">
        <f t="shared" ca="1" si="81"/>
        <v>0</v>
      </c>
      <c r="AQ174" s="309">
        <f t="shared" ca="1" si="82"/>
        <v>0</v>
      </c>
      <c r="AR174" s="205">
        <f t="shared" ca="1" si="65"/>
        <v>0</v>
      </c>
      <c r="AS174" s="45" t="b">
        <f t="shared" ca="1" si="66"/>
        <v>0</v>
      </c>
      <c r="AT174">
        <f t="shared" ca="1" si="67"/>
        <v>0</v>
      </c>
      <c r="AU174" t="b">
        <f t="shared" ca="1" si="83"/>
        <v>0</v>
      </c>
      <c r="AV174" t="b">
        <f t="shared" ca="1" si="84"/>
        <v>0</v>
      </c>
      <c r="AW174" s="266" t="b">
        <f t="shared" ca="1" si="85"/>
        <v>0</v>
      </c>
      <c r="AX174" s="266" t="b">
        <f t="shared" ca="1" si="86"/>
        <v>0</v>
      </c>
      <c r="AY174" s="266" t="b">
        <f t="shared" ca="1" si="87"/>
        <v>0</v>
      </c>
    </row>
    <row r="175" spans="1:51" x14ac:dyDescent="0.25">
      <c r="A175">
        <v>143</v>
      </c>
      <c r="B175" s="163">
        <f ca="1">OFFSET(InputPriceData!B$15,CalculationsAndCharts!$A175+$A$11,0,1,1)</f>
        <v>41808</v>
      </c>
      <c r="C175" s="3">
        <f ca="1">OFFSET(InputPriceData!G$15,CalculationsAndCharts!$A175+$A$11,IF($C$7,8,0),1,1)</f>
        <v>408400</v>
      </c>
      <c r="D175" s="4">
        <f ca="1">OFFSET(InputPriceData!C$15,CalculationsAndCharts!$A175+$A$11,IF($C$7,8,0),1,1)</f>
        <v>21.4</v>
      </c>
      <c r="E175" s="4">
        <f ca="1">OFFSET(InputPriceData!D$15,CalculationsAndCharts!$A175+$A$11,IF($C$7,8,0),1,1)</f>
        <v>22.09</v>
      </c>
      <c r="F175" s="4">
        <f ca="1">OFFSET(InputPriceData!E$15,CalculationsAndCharts!$A175+$A$11,IF($C$7,8,0),1,1)</f>
        <v>21.4</v>
      </c>
      <c r="G175" s="4">
        <f ca="1">OFFSET(InputPriceData!F$15,CalculationsAndCharts!$A175+$A$11,IF($C$7,8,0),1,1)</f>
        <v>21.96</v>
      </c>
      <c r="H175" s="128"/>
      <c r="I175" s="128"/>
      <c r="K175" s="124"/>
      <c r="L175" s="279"/>
      <c r="M175" s="281"/>
      <c r="N175" s="280"/>
      <c r="O175" s="4"/>
      <c r="P175" s="4"/>
      <c r="Q175" s="3"/>
      <c r="S175" s="309">
        <f t="shared" ca="1" si="68"/>
        <v>22.08</v>
      </c>
      <c r="T175" s="309">
        <f t="shared" ca="1" si="69"/>
        <v>21.02</v>
      </c>
      <c r="U175" s="310">
        <f t="shared" ca="1" si="61"/>
        <v>0.88679245283019092</v>
      </c>
      <c r="V175" s="310" t="b">
        <f t="shared" ca="1" si="70"/>
        <v>0</v>
      </c>
      <c r="W175" s="3" t="b">
        <f t="shared" ca="1" si="71"/>
        <v>0</v>
      </c>
      <c r="X175" s="3" t="str">
        <f t="shared" ca="1" si="72"/>
        <v/>
      </c>
      <c r="Y175" s="3" t="str">
        <f t="shared" ca="1" si="62"/>
        <v/>
      </c>
      <c r="Z175" s="3" t="str">
        <f t="shared" ca="1" si="73"/>
        <v/>
      </c>
      <c r="AA175" s="3" t="str">
        <f t="shared" ca="1" si="74"/>
        <v/>
      </c>
      <c r="AB175" s="205">
        <f t="shared" ca="1" si="75"/>
        <v>11211</v>
      </c>
      <c r="AC175" s="205">
        <f t="shared" ca="1" si="76"/>
        <v>177</v>
      </c>
      <c r="AD175" s="205">
        <f t="shared" ca="1" si="63"/>
        <v>63.33898305084746</v>
      </c>
      <c r="AE175" s="205">
        <f t="shared" ca="1" si="64"/>
        <v>13.33898305084746</v>
      </c>
      <c r="AF175" s="205">
        <f t="shared" ca="1" si="77"/>
        <v>2.6677966101694923</v>
      </c>
      <c r="AG175" s="205"/>
      <c r="AH175" s="205"/>
      <c r="AI175" s="205"/>
      <c r="AJ175" s="205"/>
      <c r="AK175" s="4"/>
      <c r="AL175" s="4"/>
      <c r="AM175" s="309">
        <f t="shared" ca="1" si="78"/>
        <v>22.08</v>
      </c>
      <c r="AN175" s="309">
        <f t="shared" ca="1" si="79"/>
        <v>21.02</v>
      </c>
      <c r="AO175" s="310">
        <f t="shared" ca="1" si="80"/>
        <v>0.88679245283019092</v>
      </c>
      <c r="AP175" s="310" t="b">
        <f t="shared" ca="1" si="81"/>
        <v>0</v>
      </c>
      <c r="AQ175" s="309">
        <f t="shared" ca="1" si="82"/>
        <v>0</v>
      </c>
      <c r="AR175" s="205">
        <f t="shared" ca="1" si="65"/>
        <v>0</v>
      </c>
      <c r="AS175" s="45" t="b">
        <f t="shared" ca="1" si="66"/>
        <v>0</v>
      </c>
      <c r="AT175">
        <f t="shared" ca="1" si="67"/>
        <v>0</v>
      </c>
      <c r="AU175" t="b">
        <f t="shared" ca="1" si="83"/>
        <v>0</v>
      </c>
      <c r="AV175" t="b">
        <f t="shared" ca="1" si="84"/>
        <v>0</v>
      </c>
      <c r="AW175" s="266" t="b">
        <f t="shared" ca="1" si="85"/>
        <v>0</v>
      </c>
      <c r="AX175" s="266" t="b">
        <f t="shared" ca="1" si="86"/>
        <v>0</v>
      </c>
      <c r="AY175" s="266" t="b">
        <f t="shared" ca="1" si="87"/>
        <v>0</v>
      </c>
    </row>
    <row r="176" spans="1:51" x14ac:dyDescent="0.25">
      <c r="A176">
        <v>144</v>
      </c>
      <c r="B176" s="163">
        <f ca="1">OFFSET(InputPriceData!B$15,CalculationsAndCharts!$A176+$A$11,0,1,1)</f>
        <v>41807</v>
      </c>
      <c r="C176" s="3">
        <f ca="1">OFFSET(InputPriceData!G$15,CalculationsAndCharts!$A176+$A$11,IF($C$7,8,0),1,1)</f>
        <v>386000</v>
      </c>
      <c r="D176" s="4">
        <f ca="1">OFFSET(InputPriceData!C$15,CalculationsAndCharts!$A176+$A$11,IF($C$7,8,0),1,1)</f>
        <v>21.95</v>
      </c>
      <c r="E176" s="4">
        <f ca="1">OFFSET(InputPriceData!D$15,CalculationsAndCharts!$A176+$A$11,IF($C$7,8,0),1,1)</f>
        <v>22.15</v>
      </c>
      <c r="F176" s="4">
        <f ca="1">OFFSET(InputPriceData!E$15,CalculationsAndCharts!$A176+$A$11,IF($C$7,8,0),1,1)</f>
        <v>21.45</v>
      </c>
      <c r="G176" s="4">
        <f ca="1">OFFSET(InputPriceData!F$15,CalculationsAndCharts!$A176+$A$11,IF($C$7,8,0),1,1)</f>
        <v>21.47</v>
      </c>
      <c r="H176" s="128"/>
      <c r="I176" s="128"/>
      <c r="K176" s="124"/>
      <c r="L176" s="279"/>
      <c r="M176" s="281"/>
      <c r="N176" s="280"/>
      <c r="O176" s="4"/>
      <c r="P176" s="4"/>
      <c r="Q176" s="3"/>
      <c r="S176" s="309">
        <f t="shared" ca="1" si="68"/>
        <v>22.08</v>
      </c>
      <c r="T176" s="309">
        <f t="shared" ca="1" si="69"/>
        <v>20.96</v>
      </c>
      <c r="U176" s="310">
        <f t="shared" ca="1" si="61"/>
        <v>0.45535714285714213</v>
      </c>
      <c r="V176" s="310" t="b">
        <f t="shared" ca="1" si="70"/>
        <v>0</v>
      </c>
      <c r="W176" s="3" t="b">
        <f t="shared" ca="1" si="71"/>
        <v>0</v>
      </c>
      <c r="X176" s="3" t="str">
        <f t="shared" ca="1" si="72"/>
        <v/>
      </c>
      <c r="Y176" s="3" t="str">
        <f t="shared" ca="1" si="62"/>
        <v/>
      </c>
      <c r="Z176" s="3" t="str">
        <f t="shared" ca="1" si="73"/>
        <v/>
      </c>
      <c r="AA176" s="3" t="str">
        <f t="shared" ca="1" si="74"/>
        <v/>
      </c>
      <c r="AB176" s="205">
        <f t="shared" ca="1" si="75"/>
        <v>11211</v>
      </c>
      <c r="AC176" s="205">
        <f t="shared" ca="1" si="76"/>
        <v>177</v>
      </c>
      <c r="AD176" s="205">
        <f t="shared" ca="1" si="63"/>
        <v>63.33898305084746</v>
      </c>
      <c r="AE176" s="205">
        <f t="shared" ca="1" si="64"/>
        <v>13.33898305084746</v>
      </c>
      <c r="AF176" s="205">
        <f t="shared" ca="1" si="77"/>
        <v>2.6677966101694923</v>
      </c>
      <c r="AG176" s="205"/>
      <c r="AH176" s="205"/>
      <c r="AI176" s="205"/>
      <c r="AJ176" s="205"/>
      <c r="AK176" s="4"/>
      <c r="AL176" s="4"/>
      <c r="AM176" s="309">
        <f t="shared" ca="1" si="78"/>
        <v>22.08</v>
      </c>
      <c r="AN176" s="309">
        <f t="shared" ca="1" si="79"/>
        <v>21.02</v>
      </c>
      <c r="AO176" s="310">
        <f t="shared" ca="1" si="80"/>
        <v>0.4245283018867923</v>
      </c>
      <c r="AP176" s="310" t="b">
        <f t="shared" ca="1" si="81"/>
        <v>0</v>
      </c>
      <c r="AQ176" s="309">
        <f t="shared" ca="1" si="82"/>
        <v>0</v>
      </c>
      <c r="AR176" s="205">
        <f t="shared" ca="1" si="65"/>
        <v>0</v>
      </c>
      <c r="AS176" s="45" t="b">
        <f t="shared" ca="1" si="66"/>
        <v>0</v>
      </c>
      <c r="AT176">
        <f t="shared" ca="1" si="67"/>
        <v>0</v>
      </c>
      <c r="AU176" t="b">
        <f t="shared" ca="1" si="83"/>
        <v>0</v>
      </c>
      <c r="AV176" t="b">
        <f t="shared" ca="1" si="84"/>
        <v>0</v>
      </c>
      <c r="AW176" s="266" t="b">
        <f t="shared" ca="1" si="85"/>
        <v>0</v>
      </c>
      <c r="AX176" s="266" t="b">
        <f t="shared" ca="1" si="86"/>
        <v>0</v>
      </c>
      <c r="AY176" s="266" t="b">
        <f t="shared" ca="1" si="87"/>
        <v>0</v>
      </c>
    </row>
    <row r="177" spans="1:51" x14ac:dyDescent="0.25">
      <c r="A177">
        <v>145</v>
      </c>
      <c r="B177" s="163">
        <f ca="1">OFFSET(InputPriceData!B$15,CalculationsAndCharts!$A177+$A$11,0,1,1)</f>
        <v>41806</v>
      </c>
      <c r="C177" s="3">
        <f ca="1">OFFSET(InputPriceData!G$15,CalculationsAndCharts!$A177+$A$11,IF($C$7,8,0),1,1)</f>
        <v>354600</v>
      </c>
      <c r="D177" s="4">
        <f ca="1">OFFSET(InputPriceData!C$15,CalculationsAndCharts!$A177+$A$11,IF($C$7,8,0),1,1)</f>
        <v>21.81</v>
      </c>
      <c r="E177" s="4">
        <f ca="1">OFFSET(InputPriceData!D$15,CalculationsAndCharts!$A177+$A$11,IF($C$7,8,0),1,1)</f>
        <v>22.07</v>
      </c>
      <c r="F177" s="4">
        <f ca="1">OFFSET(InputPriceData!E$15,CalculationsAndCharts!$A177+$A$11,IF($C$7,8,0),1,1)</f>
        <v>21.73</v>
      </c>
      <c r="G177" s="4">
        <f ca="1">OFFSET(InputPriceData!F$15,CalculationsAndCharts!$A177+$A$11,IF($C$7,8,0),1,1)</f>
        <v>22.01</v>
      </c>
      <c r="H177" s="128"/>
      <c r="I177" s="128"/>
      <c r="K177" s="124"/>
      <c r="L177" s="279"/>
      <c r="M177" s="281"/>
      <c r="N177" s="280"/>
      <c r="O177" s="4"/>
      <c r="P177" s="4"/>
      <c r="Q177" s="3"/>
      <c r="S177" s="309">
        <f t="shared" ca="1" si="68"/>
        <v>22.08</v>
      </c>
      <c r="T177" s="309">
        <f t="shared" ca="1" si="69"/>
        <v>20.3</v>
      </c>
      <c r="U177" s="310">
        <f t="shared" ca="1" si="61"/>
        <v>0.96067415730337258</v>
      </c>
      <c r="V177" s="310" t="b">
        <f t="shared" ca="1" si="70"/>
        <v>0</v>
      </c>
      <c r="W177" s="3" t="b">
        <f t="shared" ca="1" si="71"/>
        <v>1</v>
      </c>
      <c r="X177" s="3">
        <f t="shared" ca="1" si="72"/>
        <v>20.3</v>
      </c>
      <c r="Y177" s="3">
        <f t="shared" ca="1" si="62"/>
        <v>8.423645320197048</v>
      </c>
      <c r="Z177" s="3">
        <f t="shared" ca="1" si="73"/>
        <v>8.423645320197048</v>
      </c>
      <c r="AA177" s="3">
        <f t="shared" ca="1" si="74"/>
        <v>92</v>
      </c>
      <c r="AB177" s="205">
        <f t="shared" ca="1" si="75"/>
        <v>11211</v>
      </c>
      <c r="AC177" s="205">
        <f t="shared" ca="1" si="76"/>
        <v>177</v>
      </c>
      <c r="AD177" s="205">
        <f t="shared" ca="1" si="63"/>
        <v>63.33898305084746</v>
      </c>
      <c r="AE177" s="205">
        <f t="shared" ca="1" si="64"/>
        <v>13.33898305084746</v>
      </c>
      <c r="AF177" s="205">
        <f t="shared" ca="1" si="77"/>
        <v>2.6677966101694923</v>
      </c>
      <c r="AG177" s="205"/>
      <c r="AH177" s="205"/>
      <c r="AI177" s="205"/>
      <c r="AJ177" s="205"/>
      <c r="AK177" s="4"/>
      <c r="AL177" s="4"/>
      <c r="AM177" s="309">
        <f t="shared" ca="1" si="78"/>
        <v>22.08</v>
      </c>
      <c r="AN177" s="309">
        <f t="shared" ca="1" si="79"/>
        <v>21.02</v>
      </c>
      <c r="AO177" s="310">
        <f t="shared" ca="1" si="80"/>
        <v>0.93396226415094641</v>
      </c>
      <c r="AP177" s="310" t="b">
        <f t="shared" ca="1" si="81"/>
        <v>0</v>
      </c>
      <c r="AQ177" s="309">
        <f t="shared" ca="1" si="82"/>
        <v>0</v>
      </c>
      <c r="AR177" s="205">
        <f t="shared" ca="1" si="65"/>
        <v>0</v>
      </c>
      <c r="AS177" s="45" t="b">
        <f t="shared" ca="1" si="66"/>
        <v>0</v>
      </c>
      <c r="AT177">
        <f t="shared" ca="1" si="67"/>
        <v>0</v>
      </c>
      <c r="AU177" t="b">
        <f t="shared" ca="1" si="83"/>
        <v>0</v>
      </c>
      <c r="AV177" t="b">
        <f t="shared" ca="1" si="84"/>
        <v>0</v>
      </c>
      <c r="AW177" s="266" t="b">
        <f t="shared" ca="1" si="85"/>
        <v>0</v>
      </c>
      <c r="AX177" s="266" t="b">
        <f t="shared" ca="1" si="86"/>
        <v>0</v>
      </c>
      <c r="AY177" s="266" t="b">
        <f t="shared" ca="1" si="87"/>
        <v>0</v>
      </c>
    </row>
    <row r="178" spans="1:51" x14ac:dyDescent="0.25">
      <c r="A178">
        <v>146</v>
      </c>
      <c r="B178" s="163">
        <f ca="1">OFFSET(InputPriceData!B$15,CalculationsAndCharts!$A178+$A$11,0,1,1)</f>
        <v>41803</v>
      </c>
      <c r="C178" s="3">
        <f ca="1">OFFSET(InputPriceData!G$15,CalculationsAndCharts!$A178+$A$11,IF($C$7,8,0),1,1)</f>
        <v>290800</v>
      </c>
      <c r="D178" s="4">
        <f ca="1">OFFSET(InputPriceData!C$15,CalculationsAndCharts!$A178+$A$11,IF($C$7,8,0),1,1)</f>
        <v>21.64</v>
      </c>
      <c r="E178" s="4">
        <f ca="1">OFFSET(InputPriceData!D$15,CalculationsAndCharts!$A178+$A$11,IF($C$7,8,0),1,1)</f>
        <v>21.95</v>
      </c>
      <c r="F178" s="4">
        <f ca="1">OFFSET(InputPriceData!E$15,CalculationsAndCharts!$A178+$A$11,IF($C$7,8,0),1,1)</f>
        <v>21.44</v>
      </c>
      <c r="G178" s="4">
        <f ca="1">OFFSET(InputPriceData!F$15,CalculationsAndCharts!$A178+$A$11,IF($C$7,8,0),1,1)</f>
        <v>21.87</v>
      </c>
      <c r="H178" s="128"/>
      <c r="I178" s="128"/>
      <c r="K178" s="124"/>
      <c r="L178" s="279"/>
      <c r="M178" s="281"/>
      <c r="N178" s="280"/>
      <c r="O178" s="4"/>
      <c r="P178" s="4"/>
      <c r="Q178" s="3"/>
      <c r="S178" s="309">
        <f t="shared" ca="1" si="68"/>
        <v>22.08</v>
      </c>
      <c r="T178" s="309">
        <f t="shared" ca="1" si="69"/>
        <v>20.3</v>
      </c>
      <c r="U178" s="310">
        <f t="shared" ca="1" si="61"/>
        <v>0.88202247191011374</v>
      </c>
      <c r="V178" s="310" t="b">
        <f t="shared" ca="1" si="70"/>
        <v>0</v>
      </c>
      <c r="W178" s="3" t="b">
        <f t="shared" ca="1" si="71"/>
        <v>0</v>
      </c>
      <c r="X178" s="3" t="str">
        <f t="shared" ca="1" si="72"/>
        <v/>
      </c>
      <c r="Y178" s="3" t="str">
        <f t="shared" ca="1" si="62"/>
        <v/>
      </c>
      <c r="Z178" s="3" t="str">
        <f t="shared" ca="1" si="73"/>
        <v/>
      </c>
      <c r="AA178" s="3" t="str">
        <f t="shared" ca="1" si="74"/>
        <v/>
      </c>
      <c r="AB178" s="205">
        <f t="shared" ca="1" si="75"/>
        <v>11119</v>
      </c>
      <c r="AC178" s="205">
        <f t="shared" ca="1" si="76"/>
        <v>176</v>
      </c>
      <c r="AD178" s="205">
        <f t="shared" ca="1" si="63"/>
        <v>63.176136363636367</v>
      </c>
      <c r="AE178" s="205">
        <f t="shared" ca="1" si="64"/>
        <v>13.176136363636367</v>
      </c>
      <c r="AF178" s="205">
        <f t="shared" ca="1" si="77"/>
        <v>2.6352272727272736</v>
      </c>
      <c r="AG178" s="205"/>
      <c r="AH178" s="205"/>
      <c r="AI178" s="205"/>
      <c r="AJ178" s="205"/>
      <c r="AK178" s="4"/>
      <c r="AL178" s="4"/>
      <c r="AM178" s="309">
        <f t="shared" ca="1" si="78"/>
        <v>22.08</v>
      </c>
      <c r="AN178" s="309">
        <f t="shared" ca="1" si="79"/>
        <v>20.96</v>
      </c>
      <c r="AO178" s="310">
        <f t="shared" ca="1" si="80"/>
        <v>0.812500000000002</v>
      </c>
      <c r="AP178" s="310" t="b">
        <f t="shared" ca="1" si="81"/>
        <v>0</v>
      </c>
      <c r="AQ178" s="309">
        <f t="shared" ca="1" si="82"/>
        <v>0</v>
      </c>
      <c r="AR178" s="205">
        <f t="shared" ca="1" si="65"/>
        <v>0</v>
      </c>
      <c r="AS178" s="45" t="b">
        <f t="shared" ca="1" si="66"/>
        <v>0</v>
      </c>
      <c r="AT178">
        <f t="shared" ca="1" si="67"/>
        <v>0</v>
      </c>
      <c r="AU178" t="b">
        <f t="shared" ca="1" si="83"/>
        <v>0</v>
      </c>
      <c r="AV178" t="b">
        <f t="shared" ca="1" si="84"/>
        <v>0</v>
      </c>
      <c r="AW178" s="266" t="b">
        <f t="shared" ca="1" si="85"/>
        <v>0</v>
      </c>
      <c r="AX178" s="266" t="b">
        <f t="shared" ca="1" si="86"/>
        <v>0</v>
      </c>
      <c r="AY178" s="266" t="b">
        <f t="shared" ca="1" si="87"/>
        <v>0</v>
      </c>
    </row>
    <row r="179" spans="1:51" x14ac:dyDescent="0.25">
      <c r="A179">
        <v>147</v>
      </c>
      <c r="B179" s="163">
        <f ca="1">OFFSET(InputPriceData!B$15,CalculationsAndCharts!$A179+$A$11,0,1,1)</f>
        <v>41802</v>
      </c>
      <c r="C179" s="3">
        <f ca="1">OFFSET(InputPriceData!G$15,CalculationsAndCharts!$A179+$A$11,IF($C$7,8,0),1,1)</f>
        <v>316900</v>
      </c>
      <c r="D179" s="4">
        <f ca="1">OFFSET(InputPriceData!C$15,CalculationsAndCharts!$A179+$A$11,IF($C$7,8,0),1,1)</f>
        <v>21.74</v>
      </c>
      <c r="E179" s="4">
        <f ca="1">OFFSET(InputPriceData!D$15,CalculationsAndCharts!$A179+$A$11,IF($C$7,8,0),1,1)</f>
        <v>21.83</v>
      </c>
      <c r="F179" s="4">
        <f ca="1">OFFSET(InputPriceData!E$15,CalculationsAndCharts!$A179+$A$11,IF($C$7,8,0),1,1)</f>
        <v>21.44</v>
      </c>
      <c r="G179" s="4">
        <f ca="1">OFFSET(InputPriceData!F$15,CalculationsAndCharts!$A179+$A$11,IF($C$7,8,0),1,1)</f>
        <v>21.55</v>
      </c>
      <c r="H179" s="128"/>
      <c r="I179" s="128"/>
      <c r="K179" s="124"/>
      <c r="L179" s="279"/>
      <c r="M179" s="281"/>
      <c r="N179" s="280"/>
      <c r="O179" s="4"/>
      <c r="P179" s="4"/>
      <c r="Q179" s="3"/>
      <c r="S179" s="309">
        <f t="shared" ca="1" si="68"/>
        <v>22.08</v>
      </c>
      <c r="T179" s="309">
        <f t="shared" ca="1" si="69"/>
        <v>20.3</v>
      </c>
      <c r="U179" s="310">
        <f t="shared" ca="1" si="61"/>
        <v>0.70224719101123689</v>
      </c>
      <c r="V179" s="310" t="b">
        <f t="shared" ca="1" si="70"/>
        <v>0</v>
      </c>
      <c r="W179" s="3" t="b">
        <f t="shared" ca="1" si="71"/>
        <v>0</v>
      </c>
      <c r="X179" s="3" t="str">
        <f t="shared" ca="1" si="72"/>
        <v/>
      </c>
      <c r="Y179" s="3" t="str">
        <f t="shared" ca="1" si="62"/>
        <v/>
      </c>
      <c r="Z179" s="3" t="str">
        <f t="shared" ca="1" si="73"/>
        <v/>
      </c>
      <c r="AA179" s="3" t="str">
        <f t="shared" ca="1" si="74"/>
        <v/>
      </c>
      <c r="AB179" s="205">
        <f t="shared" ca="1" si="75"/>
        <v>11119</v>
      </c>
      <c r="AC179" s="205">
        <f t="shared" ca="1" si="76"/>
        <v>176</v>
      </c>
      <c r="AD179" s="205">
        <f t="shared" ca="1" si="63"/>
        <v>63.176136363636367</v>
      </c>
      <c r="AE179" s="205">
        <f t="shared" ca="1" si="64"/>
        <v>13.176136363636367</v>
      </c>
      <c r="AF179" s="205">
        <f t="shared" ca="1" si="77"/>
        <v>2.6352272727272736</v>
      </c>
      <c r="AG179" s="205"/>
      <c r="AH179" s="205"/>
      <c r="AI179" s="205"/>
      <c r="AJ179" s="205"/>
      <c r="AK179" s="4"/>
      <c r="AL179" s="4"/>
      <c r="AM179" s="309">
        <f t="shared" ca="1" si="78"/>
        <v>22.08</v>
      </c>
      <c r="AN179" s="309">
        <f t="shared" ca="1" si="79"/>
        <v>20.3</v>
      </c>
      <c r="AO179" s="310">
        <f t="shared" ca="1" si="80"/>
        <v>0.70224719101123689</v>
      </c>
      <c r="AP179" s="310" t="b">
        <f t="shared" ca="1" si="81"/>
        <v>0</v>
      </c>
      <c r="AQ179" s="309">
        <f t="shared" ca="1" si="82"/>
        <v>0</v>
      </c>
      <c r="AR179" s="205">
        <f t="shared" ca="1" si="65"/>
        <v>0</v>
      </c>
      <c r="AS179" s="45" t="b">
        <f t="shared" ca="1" si="66"/>
        <v>0</v>
      </c>
      <c r="AT179">
        <f t="shared" ca="1" si="67"/>
        <v>0</v>
      </c>
      <c r="AU179" t="b">
        <f t="shared" ca="1" si="83"/>
        <v>0</v>
      </c>
      <c r="AV179" t="b">
        <f t="shared" ca="1" si="84"/>
        <v>0</v>
      </c>
      <c r="AW179" s="266" t="b">
        <f t="shared" ca="1" si="85"/>
        <v>0</v>
      </c>
      <c r="AX179" s="266" t="b">
        <f t="shared" ca="1" si="86"/>
        <v>0</v>
      </c>
      <c r="AY179" s="266" t="b">
        <f t="shared" ca="1" si="87"/>
        <v>0</v>
      </c>
    </row>
    <row r="180" spans="1:51" x14ac:dyDescent="0.25">
      <c r="A180">
        <v>148</v>
      </c>
      <c r="B180" s="163">
        <f ca="1">OFFSET(InputPriceData!B$15,CalculationsAndCharts!$A180+$A$11,0,1,1)</f>
        <v>41801</v>
      </c>
      <c r="C180" s="3">
        <f ca="1">OFFSET(InputPriceData!G$15,CalculationsAndCharts!$A180+$A$11,IF($C$7,8,0),1,1)</f>
        <v>186600</v>
      </c>
      <c r="D180" s="4">
        <f ca="1">OFFSET(InputPriceData!C$15,CalculationsAndCharts!$A180+$A$11,IF($C$7,8,0),1,1)</f>
        <v>21.9</v>
      </c>
      <c r="E180" s="4">
        <f ca="1">OFFSET(InputPriceData!D$15,CalculationsAndCharts!$A180+$A$11,IF($C$7,8,0),1,1)</f>
        <v>21.9</v>
      </c>
      <c r="F180" s="4">
        <f ca="1">OFFSET(InputPriceData!E$15,CalculationsAndCharts!$A180+$A$11,IF($C$7,8,0),1,1)</f>
        <v>21.65</v>
      </c>
      <c r="G180" s="4">
        <f ca="1">OFFSET(InputPriceData!F$15,CalculationsAndCharts!$A180+$A$11,IF($C$7,8,0),1,1)</f>
        <v>21.82</v>
      </c>
      <c r="H180" s="128"/>
      <c r="I180" s="128"/>
      <c r="K180" s="124"/>
      <c r="L180" s="279"/>
      <c r="M180" s="281"/>
      <c r="N180" s="280"/>
      <c r="O180" s="4"/>
      <c r="P180" s="4"/>
      <c r="Q180" s="3"/>
      <c r="S180" s="309">
        <f t="shared" ca="1" si="68"/>
        <v>22.08</v>
      </c>
      <c r="T180" s="309">
        <f t="shared" ca="1" si="69"/>
        <v>20.3</v>
      </c>
      <c r="U180" s="310">
        <f t="shared" ca="1" si="61"/>
        <v>0.85393258426966379</v>
      </c>
      <c r="V180" s="310" t="b">
        <f t="shared" ca="1" si="70"/>
        <v>0</v>
      </c>
      <c r="W180" s="3" t="b">
        <f t="shared" ca="1" si="71"/>
        <v>0</v>
      </c>
      <c r="X180" s="3" t="str">
        <f t="shared" ca="1" si="72"/>
        <v/>
      </c>
      <c r="Y180" s="3" t="str">
        <f t="shared" ca="1" si="62"/>
        <v/>
      </c>
      <c r="Z180" s="3" t="str">
        <f t="shared" ca="1" si="73"/>
        <v/>
      </c>
      <c r="AA180" s="3" t="str">
        <f t="shared" ca="1" si="74"/>
        <v/>
      </c>
      <c r="AB180" s="205">
        <f t="shared" ca="1" si="75"/>
        <v>11119</v>
      </c>
      <c r="AC180" s="205">
        <f t="shared" ca="1" si="76"/>
        <v>176</v>
      </c>
      <c r="AD180" s="205">
        <f t="shared" ca="1" si="63"/>
        <v>63.176136363636367</v>
      </c>
      <c r="AE180" s="205">
        <f t="shared" ca="1" si="64"/>
        <v>13.176136363636367</v>
      </c>
      <c r="AF180" s="205">
        <f t="shared" ca="1" si="77"/>
        <v>2.6352272727272736</v>
      </c>
      <c r="AG180" s="205"/>
      <c r="AH180" s="205"/>
      <c r="AI180" s="205"/>
      <c r="AJ180" s="205"/>
      <c r="AK180" s="4"/>
      <c r="AL180" s="4"/>
      <c r="AM180" s="309">
        <f t="shared" ca="1" si="78"/>
        <v>22.08</v>
      </c>
      <c r="AN180" s="309">
        <f t="shared" ca="1" si="79"/>
        <v>20.3</v>
      </c>
      <c r="AO180" s="310">
        <f t="shared" ca="1" si="80"/>
        <v>0.85393258426966379</v>
      </c>
      <c r="AP180" s="310" t="b">
        <f t="shared" ca="1" si="81"/>
        <v>0</v>
      </c>
      <c r="AQ180" s="309">
        <f t="shared" ca="1" si="82"/>
        <v>0</v>
      </c>
      <c r="AR180" s="205">
        <f t="shared" ca="1" si="65"/>
        <v>0</v>
      </c>
      <c r="AS180" s="45" t="b">
        <f t="shared" ca="1" si="66"/>
        <v>0</v>
      </c>
      <c r="AT180">
        <f t="shared" ca="1" si="67"/>
        <v>0</v>
      </c>
      <c r="AU180" t="b">
        <f t="shared" ca="1" si="83"/>
        <v>0</v>
      </c>
      <c r="AV180" t="b">
        <f t="shared" ca="1" si="84"/>
        <v>0</v>
      </c>
      <c r="AW180" s="266" t="b">
        <f t="shared" ca="1" si="85"/>
        <v>0</v>
      </c>
      <c r="AX180" s="266" t="b">
        <f t="shared" ca="1" si="86"/>
        <v>0</v>
      </c>
      <c r="AY180" s="266" t="b">
        <f t="shared" ca="1" si="87"/>
        <v>0</v>
      </c>
    </row>
    <row r="181" spans="1:51" x14ac:dyDescent="0.25">
      <c r="A181">
        <v>149</v>
      </c>
      <c r="B181" s="163">
        <f ca="1">OFFSET(InputPriceData!B$15,CalculationsAndCharts!$A181+$A$11,0,1,1)</f>
        <v>41800</v>
      </c>
      <c r="C181" s="3">
        <f ca="1">OFFSET(InputPriceData!G$15,CalculationsAndCharts!$A181+$A$11,IF($C$7,8,0),1,1)</f>
        <v>209300</v>
      </c>
      <c r="D181" s="4">
        <f ca="1">OFFSET(InputPriceData!C$15,CalculationsAndCharts!$A181+$A$11,IF($C$7,8,0),1,1)</f>
        <v>22.03</v>
      </c>
      <c r="E181" s="4">
        <f ca="1">OFFSET(InputPriceData!D$15,CalculationsAndCharts!$A181+$A$11,IF($C$7,8,0),1,1)</f>
        <v>22.1</v>
      </c>
      <c r="F181" s="4">
        <f ca="1">OFFSET(InputPriceData!E$15,CalculationsAndCharts!$A181+$A$11,IF($C$7,8,0),1,1)</f>
        <v>21.78</v>
      </c>
      <c r="G181" s="4">
        <f ca="1">OFFSET(InputPriceData!F$15,CalculationsAndCharts!$A181+$A$11,IF($C$7,8,0),1,1)</f>
        <v>22.06</v>
      </c>
      <c r="H181" s="128"/>
      <c r="I181" s="128"/>
      <c r="K181" s="124"/>
      <c r="L181" s="279"/>
      <c r="M181" s="281"/>
      <c r="N181" s="280"/>
      <c r="O181" s="4"/>
      <c r="P181" s="4"/>
      <c r="Q181" s="3"/>
      <c r="S181" s="309">
        <f t="shared" ca="1" si="68"/>
        <v>22.08</v>
      </c>
      <c r="T181" s="309">
        <f t="shared" ca="1" si="69"/>
        <v>20.2</v>
      </c>
      <c r="U181" s="310">
        <f t="shared" ca="1" si="61"/>
        <v>0.98936170212765984</v>
      </c>
      <c r="V181" s="310" t="b">
        <f t="shared" ca="1" si="70"/>
        <v>0</v>
      </c>
      <c r="W181" s="3" t="b">
        <f t="shared" ca="1" si="71"/>
        <v>0</v>
      </c>
      <c r="X181" s="3" t="str">
        <f t="shared" ca="1" si="72"/>
        <v/>
      </c>
      <c r="Y181" s="3" t="str">
        <f t="shared" ca="1" si="62"/>
        <v/>
      </c>
      <c r="Z181" s="3" t="str">
        <f t="shared" ca="1" si="73"/>
        <v/>
      </c>
      <c r="AA181" s="3" t="str">
        <f t="shared" ca="1" si="74"/>
        <v/>
      </c>
      <c r="AB181" s="205">
        <f t="shared" ca="1" si="75"/>
        <v>11119</v>
      </c>
      <c r="AC181" s="205">
        <f t="shared" ca="1" si="76"/>
        <v>176</v>
      </c>
      <c r="AD181" s="205">
        <f t="shared" ca="1" si="63"/>
        <v>63.176136363636367</v>
      </c>
      <c r="AE181" s="205">
        <f t="shared" ca="1" si="64"/>
        <v>13.176136363636367</v>
      </c>
      <c r="AF181" s="205">
        <f t="shared" ca="1" si="77"/>
        <v>2.6352272727272736</v>
      </c>
      <c r="AG181" s="205"/>
      <c r="AH181" s="205"/>
      <c r="AI181" s="205"/>
      <c r="AJ181" s="205"/>
      <c r="AK181" s="4"/>
      <c r="AL181" s="4"/>
      <c r="AM181" s="309">
        <f t="shared" ca="1" si="78"/>
        <v>22.08</v>
      </c>
      <c r="AN181" s="309">
        <f t="shared" ca="1" si="79"/>
        <v>20.3</v>
      </c>
      <c r="AO181" s="310">
        <f t="shared" ca="1" si="80"/>
        <v>0.98876404494382042</v>
      </c>
      <c r="AP181" s="310" t="b">
        <f t="shared" ca="1" si="81"/>
        <v>0</v>
      </c>
      <c r="AQ181" s="309">
        <f t="shared" ca="1" si="82"/>
        <v>0</v>
      </c>
      <c r="AR181" s="205">
        <f t="shared" ca="1" si="65"/>
        <v>0</v>
      </c>
      <c r="AS181" s="45" t="b">
        <f t="shared" ca="1" si="66"/>
        <v>0</v>
      </c>
      <c r="AT181">
        <f t="shared" ca="1" si="67"/>
        <v>0</v>
      </c>
      <c r="AU181" t="b">
        <f t="shared" ca="1" si="83"/>
        <v>0</v>
      </c>
      <c r="AV181" t="b">
        <f t="shared" ca="1" si="84"/>
        <v>0</v>
      </c>
      <c r="AW181" s="266" t="b">
        <f t="shared" ca="1" si="85"/>
        <v>0</v>
      </c>
      <c r="AX181" s="266" t="b">
        <f t="shared" ca="1" si="86"/>
        <v>0</v>
      </c>
      <c r="AY181" s="266" t="b">
        <f t="shared" ca="1" si="87"/>
        <v>0</v>
      </c>
    </row>
    <row r="182" spans="1:51" x14ac:dyDescent="0.25">
      <c r="A182">
        <v>150</v>
      </c>
      <c r="B182" s="163">
        <f ca="1">OFFSET(InputPriceData!B$15,CalculationsAndCharts!$A182+$A$11,0,1,1)</f>
        <v>41799</v>
      </c>
      <c r="C182" s="3">
        <f ca="1">OFFSET(InputPriceData!G$15,CalculationsAndCharts!$A182+$A$11,IF($C$7,8,0),1,1)</f>
        <v>260700</v>
      </c>
      <c r="D182" s="4">
        <f ca="1">OFFSET(InputPriceData!C$15,CalculationsAndCharts!$A182+$A$11,IF($C$7,8,0),1,1)</f>
        <v>21.87</v>
      </c>
      <c r="E182" s="4">
        <f ca="1">OFFSET(InputPriceData!D$15,CalculationsAndCharts!$A182+$A$11,IF($C$7,8,0),1,1)</f>
        <v>22.33</v>
      </c>
      <c r="F182" s="4">
        <f ca="1">OFFSET(InputPriceData!E$15,CalculationsAndCharts!$A182+$A$11,IF($C$7,8,0),1,1)</f>
        <v>21.82</v>
      </c>
      <c r="G182" s="4">
        <f ca="1">OFFSET(InputPriceData!F$15,CalculationsAndCharts!$A182+$A$11,IF($C$7,8,0),1,1)</f>
        <v>22.08</v>
      </c>
      <c r="H182" s="128"/>
      <c r="I182" s="128"/>
      <c r="K182" s="124"/>
      <c r="L182" s="279"/>
      <c r="M182" s="281"/>
      <c r="N182" s="280"/>
      <c r="O182" s="4"/>
      <c r="P182" s="4"/>
      <c r="Q182" s="3"/>
      <c r="S182" s="309">
        <f t="shared" ca="1" si="68"/>
        <v>22.08</v>
      </c>
      <c r="T182" s="309">
        <f t="shared" ca="1" si="69"/>
        <v>20.2</v>
      </c>
      <c r="U182" s="310">
        <f t="shared" ca="1" si="61"/>
        <v>1</v>
      </c>
      <c r="V182" s="310" t="b">
        <f t="shared" ca="1" si="70"/>
        <v>0</v>
      </c>
      <c r="W182" s="3" t="b">
        <f t="shared" ca="1" si="71"/>
        <v>1</v>
      </c>
      <c r="X182" s="3">
        <f t="shared" ca="1" si="72"/>
        <v>20.7</v>
      </c>
      <c r="Y182" s="3">
        <f t="shared" ca="1" si="62"/>
        <v>6.6666666666666616</v>
      </c>
      <c r="Z182" s="3">
        <f t="shared" ca="1" si="73"/>
        <v>6.6666666666666616</v>
      </c>
      <c r="AA182" s="3">
        <f t="shared" ca="1" si="74"/>
        <v>83</v>
      </c>
      <c r="AB182" s="205">
        <f t="shared" ca="1" si="75"/>
        <v>11119</v>
      </c>
      <c r="AC182" s="205">
        <f t="shared" ca="1" si="76"/>
        <v>176</v>
      </c>
      <c r="AD182" s="205">
        <f t="shared" ca="1" si="63"/>
        <v>63.176136363636367</v>
      </c>
      <c r="AE182" s="205">
        <f t="shared" ca="1" si="64"/>
        <v>13.176136363636367</v>
      </c>
      <c r="AF182" s="205">
        <f t="shared" ca="1" si="77"/>
        <v>2.6352272727272736</v>
      </c>
      <c r="AG182" s="205"/>
      <c r="AH182" s="205"/>
      <c r="AI182" s="205"/>
      <c r="AJ182" s="205"/>
      <c r="AK182" s="4"/>
      <c r="AL182" s="4"/>
      <c r="AM182" s="309">
        <f t="shared" ca="1" si="78"/>
        <v>22.08</v>
      </c>
      <c r="AN182" s="309">
        <f t="shared" ca="1" si="79"/>
        <v>20.3</v>
      </c>
      <c r="AO182" s="310">
        <f t="shared" ca="1" si="80"/>
        <v>1</v>
      </c>
      <c r="AP182" s="310" t="b">
        <f t="shared" ca="1" si="81"/>
        <v>0</v>
      </c>
      <c r="AQ182" s="309">
        <f t="shared" ca="1" si="82"/>
        <v>0</v>
      </c>
      <c r="AR182" s="205">
        <f t="shared" ca="1" si="65"/>
        <v>0</v>
      </c>
      <c r="AS182" s="45" t="b">
        <f t="shared" ca="1" si="66"/>
        <v>0</v>
      </c>
      <c r="AT182">
        <f t="shared" ca="1" si="67"/>
        <v>0</v>
      </c>
      <c r="AU182" t="b">
        <f t="shared" ca="1" si="83"/>
        <v>0</v>
      </c>
      <c r="AV182" t="b">
        <f t="shared" ca="1" si="84"/>
        <v>0</v>
      </c>
      <c r="AW182" s="266" t="b">
        <f t="shared" ca="1" si="85"/>
        <v>0</v>
      </c>
      <c r="AX182" s="266" t="b">
        <f t="shared" ca="1" si="86"/>
        <v>0</v>
      </c>
      <c r="AY182" s="266" t="b">
        <f t="shared" ca="1" si="87"/>
        <v>0</v>
      </c>
    </row>
    <row r="183" spans="1:51" x14ac:dyDescent="0.25">
      <c r="A183">
        <v>151</v>
      </c>
      <c r="B183" s="163">
        <f ca="1">OFFSET(InputPriceData!B$15,CalculationsAndCharts!$A183+$A$11,0,1,1)</f>
        <v>41796</v>
      </c>
      <c r="C183" s="3">
        <f ca="1">OFFSET(InputPriceData!G$15,CalculationsAndCharts!$A183+$A$11,IF($C$7,8,0),1,1)</f>
        <v>227900</v>
      </c>
      <c r="D183" s="4">
        <f ca="1">OFFSET(InputPriceData!C$15,CalculationsAndCharts!$A183+$A$11,IF($C$7,8,0),1,1)</f>
        <v>21.78</v>
      </c>
      <c r="E183" s="4">
        <f ca="1">OFFSET(InputPriceData!D$15,CalculationsAndCharts!$A183+$A$11,IF($C$7,8,0),1,1)</f>
        <v>22.01</v>
      </c>
      <c r="F183" s="4">
        <f ca="1">OFFSET(InputPriceData!E$15,CalculationsAndCharts!$A183+$A$11,IF($C$7,8,0),1,1)</f>
        <v>21.41</v>
      </c>
      <c r="G183" s="4">
        <f ca="1">OFFSET(InputPriceData!F$15,CalculationsAndCharts!$A183+$A$11,IF($C$7,8,0),1,1)</f>
        <v>21.92</v>
      </c>
      <c r="H183" s="128"/>
      <c r="I183" s="128"/>
      <c r="K183" s="124"/>
      <c r="L183" s="279"/>
      <c r="M183" s="281"/>
      <c r="N183" s="280"/>
      <c r="O183" s="4"/>
      <c r="P183" s="4"/>
      <c r="Q183" s="3"/>
      <c r="S183" s="309">
        <f t="shared" ca="1" si="68"/>
        <v>21.96</v>
      </c>
      <c r="T183" s="309">
        <f t="shared" ca="1" si="69"/>
        <v>20.2</v>
      </c>
      <c r="U183" s="310">
        <f t="shared" ca="1" si="61"/>
        <v>0.97727272727272774</v>
      </c>
      <c r="V183" s="310" t="b">
        <f t="shared" ca="1" si="70"/>
        <v>0</v>
      </c>
      <c r="W183" s="3" t="b">
        <f t="shared" ca="1" si="71"/>
        <v>0</v>
      </c>
      <c r="X183" s="3" t="str">
        <f t="shared" ca="1" si="72"/>
        <v/>
      </c>
      <c r="Y183" s="3" t="str">
        <f t="shared" ca="1" si="62"/>
        <v/>
      </c>
      <c r="Z183" s="3" t="str">
        <f t="shared" ca="1" si="73"/>
        <v/>
      </c>
      <c r="AA183" s="3" t="str">
        <f t="shared" ca="1" si="74"/>
        <v/>
      </c>
      <c r="AB183" s="205">
        <f t="shared" ca="1" si="75"/>
        <v>11036</v>
      </c>
      <c r="AC183" s="205">
        <f t="shared" ca="1" si="76"/>
        <v>175</v>
      </c>
      <c r="AD183" s="205">
        <f t="shared" ca="1" si="63"/>
        <v>63.062857142857141</v>
      </c>
      <c r="AE183" s="205">
        <f t="shared" ca="1" si="64"/>
        <v>13.062857142857141</v>
      </c>
      <c r="AF183" s="205">
        <f t="shared" ca="1" si="77"/>
        <v>2.6125714285714281</v>
      </c>
      <c r="AG183" s="205"/>
      <c r="AH183" s="205"/>
      <c r="AI183" s="205"/>
      <c r="AJ183" s="205"/>
      <c r="AK183" s="4"/>
      <c r="AL183" s="4"/>
      <c r="AM183" s="309">
        <f t="shared" ca="1" si="78"/>
        <v>21.96</v>
      </c>
      <c r="AN183" s="309">
        <f t="shared" ca="1" si="79"/>
        <v>20.2</v>
      </c>
      <c r="AO183" s="310">
        <f t="shared" ca="1" si="80"/>
        <v>0.97727272727272774</v>
      </c>
      <c r="AP183" s="310" t="b">
        <f t="shared" ca="1" si="81"/>
        <v>0</v>
      </c>
      <c r="AQ183" s="309">
        <f t="shared" ca="1" si="82"/>
        <v>0</v>
      </c>
      <c r="AR183" s="205">
        <f t="shared" ca="1" si="65"/>
        <v>0</v>
      </c>
      <c r="AS183" s="45" t="b">
        <f t="shared" ca="1" si="66"/>
        <v>0</v>
      </c>
      <c r="AT183">
        <f t="shared" ca="1" si="67"/>
        <v>0</v>
      </c>
      <c r="AU183" t="b">
        <f t="shared" ca="1" si="83"/>
        <v>0</v>
      </c>
      <c r="AV183" t="b">
        <f t="shared" ca="1" si="84"/>
        <v>0</v>
      </c>
      <c r="AW183" s="266" t="b">
        <f t="shared" ca="1" si="85"/>
        <v>0</v>
      </c>
      <c r="AX183" s="266" t="b">
        <f t="shared" ca="1" si="86"/>
        <v>0</v>
      </c>
      <c r="AY183" s="266" t="b">
        <f t="shared" ca="1" si="87"/>
        <v>0</v>
      </c>
    </row>
    <row r="184" spans="1:51" x14ac:dyDescent="0.25">
      <c r="A184">
        <v>152</v>
      </c>
      <c r="B184" s="163">
        <f ca="1">OFFSET(InputPriceData!B$15,CalculationsAndCharts!$A184+$A$11,0,1,1)</f>
        <v>41795</v>
      </c>
      <c r="C184" s="3">
        <f ca="1">OFFSET(InputPriceData!G$15,CalculationsAndCharts!$A184+$A$11,IF($C$7,8,0),1,1)</f>
        <v>384000</v>
      </c>
      <c r="D184" s="4">
        <f ca="1">OFFSET(InputPriceData!C$15,CalculationsAndCharts!$A184+$A$11,IF($C$7,8,0),1,1)</f>
        <v>21.19</v>
      </c>
      <c r="E184" s="4">
        <f ca="1">OFFSET(InputPriceData!D$15,CalculationsAndCharts!$A184+$A$11,IF($C$7,8,0),1,1)</f>
        <v>21.7</v>
      </c>
      <c r="F184" s="4">
        <f ca="1">OFFSET(InputPriceData!E$15,CalculationsAndCharts!$A184+$A$11,IF($C$7,8,0),1,1)</f>
        <v>20.98</v>
      </c>
      <c r="G184" s="4">
        <f ca="1">OFFSET(InputPriceData!F$15,CalculationsAndCharts!$A184+$A$11,IF($C$7,8,0),1,1)</f>
        <v>21.7</v>
      </c>
      <c r="H184" s="128"/>
      <c r="I184" s="128"/>
      <c r="K184" s="124"/>
      <c r="L184" s="279"/>
      <c r="M184" s="281"/>
      <c r="N184" s="280"/>
      <c r="O184" s="4"/>
      <c r="P184" s="4"/>
      <c r="Q184" s="3"/>
      <c r="S184" s="309">
        <f t="shared" ca="1" si="68"/>
        <v>21.96</v>
      </c>
      <c r="T184" s="309">
        <f t="shared" ca="1" si="69"/>
        <v>20.2</v>
      </c>
      <c r="U184" s="310">
        <f t="shared" ca="1" si="61"/>
        <v>0.85227272727272652</v>
      </c>
      <c r="V184" s="310" t="b">
        <f t="shared" ca="1" si="70"/>
        <v>0</v>
      </c>
      <c r="W184" s="3" t="b">
        <f t="shared" ca="1" si="71"/>
        <v>0</v>
      </c>
      <c r="X184" s="3" t="str">
        <f t="shared" ca="1" si="72"/>
        <v/>
      </c>
      <c r="Y184" s="3" t="str">
        <f t="shared" ca="1" si="62"/>
        <v/>
      </c>
      <c r="Z184" s="3" t="str">
        <f t="shared" ca="1" si="73"/>
        <v/>
      </c>
      <c r="AA184" s="3" t="str">
        <f t="shared" ca="1" si="74"/>
        <v/>
      </c>
      <c r="AB184" s="205">
        <f t="shared" ca="1" si="75"/>
        <v>11036</v>
      </c>
      <c r="AC184" s="205">
        <f t="shared" ca="1" si="76"/>
        <v>175</v>
      </c>
      <c r="AD184" s="205">
        <f t="shared" ca="1" si="63"/>
        <v>63.062857142857141</v>
      </c>
      <c r="AE184" s="205">
        <f t="shared" ca="1" si="64"/>
        <v>13.062857142857141</v>
      </c>
      <c r="AF184" s="205">
        <f t="shared" ca="1" si="77"/>
        <v>2.6125714285714281</v>
      </c>
      <c r="AG184" s="205"/>
      <c r="AH184" s="205"/>
      <c r="AI184" s="205"/>
      <c r="AJ184" s="205"/>
      <c r="AK184" s="4"/>
      <c r="AL184" s="4"/>
      <c r="AM184" s="309">
        <f t="shared" ca="1" si="78"/>
        <v>21.96</v>
      </c>
      <c r="AN184" s="309">
        <f t="shared" ca="1" si="79"/>
        <v>20.2</v>
      </c>
      <c r="AO184" s="310">
        <f t="shared" ca="1" si="80"/>
        <v>0.85227272727272652</v>
      </c>
      <c r="AP184" s="310" t="b">
        <f t="shared" ca="1" si="81"/>
        <v>0</v>
      </c>
      <c r="AQ184" s="309">
        <f t="shared" ca="1" si="82"/>
        <v>0</v>
      </c>
      <c r="AR184" s="205">
        <f t="shared" ca="1" si="65"/>
        <v>0</v>
      </c>
      <c r="AS184" s="45" t="b">
        <f t="shared" ca="1" si="66"/>
        <v>0</v>
      </c>
      <c r="AT184">
        <f t="shared" ca="1" si="67"/>
        <v>0</v>
      </c>
      <c r="AU184" t="b">
        <f t="shared" ca="1" si="83"/>
        <v>0</v>
      </c>
      <c r="AV184" t="b">
        <f t="shared" ca="1" si="84"/>
        <v>0</v>
      </c>
      <c r="AW184" s="266" t="b">
        <f t="shared" ca="1" si="85"/>
        <v>0</v>
      </c>
      <c r="AX184" s="266" t="b">
        <f t="shared" ca="1" si="86"/>
        <v>0</v>
      </c>
      <c r="AY184" s="266" t="b">
        <f t="shared" ca="1" si="87"/>
        <v>1</v>
      </c>
    </row>
    <row r="185" spans="1:51" x14ac:dyDescent="0.25">
      <c r="A185">
        <v>153</v>
      </c>
      <c r="B185" s="163">
        <f ca="1">OFFSET(InputPriceData!B$15,CalculationsAndCharts!$A185+$A$11,0,1,1)</f>
        <v>41794</v>
      </c>
      <c r="C185" s="3">
        <f ca="1">OFFSET(InputPriceData!G$15,CalculationsAndCharts!$A185+$A$11,IF($C$7,8,0),1,1)</f>
        <v>355100</v>
      </c>
      <c r="D185" s="4">
        <f ca="1">OFFSET(InputPriceData!C$15,CalculationsAndCharts!$A185+$A$11,IF($C$7,8,0),1,1)</f>
        <v>20.98</v>
      </c>
      <c r="E185" s="4">
        <f ca="1">OFFSET(InputPriceData!D$15,CalculationsAndCharts!$A185+$A$11,IF($C$7,8,0),1,1)</f>
        <v>21.23</v>
      </c>
      <c r="F185" s="4">
        <f ca="1">OFFSET(InputPriceData!E$15,CalculationsAndCharts!$A185+$A$11,IF($C$7,8,0),1,1)</f>
        <v>20.91</v>
      </c>
      <c r="G185" s="4">
        <f ca="1">OFFSET(InputPriceData!F$15,CalculationsAndCharts!$A185+$A$11,IF($C$7,8,0),1,1)</f>
        <v>21.08</v>
      </c>
      <c r="H185" s="128"/>
      <c r="I185" s="128"/>
      <c r="K185" s="124"/>
      <c r="L185" s="279"/>
      <c r="M185" s="281"/>
      <c r="N185" s="280"/>
      <c r="O185" s="4"/>
      <c r="P185" s="4"/>
      <c r="Q185" s="3"/>
      <c r="S185" s="309">
        <f t="shared" ca="1" si="68"/>
        <v>21.96</v>
      </c>
      <c r="T185" s="309">
        <f t="shared" ca="1" si="69"/>
        <v>20.2</v>
      </c>
      <c r="U185" s="310">
        <f t="shared" ca="1" si="61"/>
        <v>0.499999999999999</v>
      </c>
      <c r="V185" s="310" t="b">
        <f t="shared" ca="1" si="70"/>
        <v>0</v>
      </c>
      <c r="W185" s="3" t="b">
        <f t="shared" ca="1" si="71"/>
        <v>0</v>
      </c>
      <c r="X185" s="3" t="str">
        <f t="shared" ca="1" si="72"/>
        <v/>
      </c>
      <c r="Y185" s="3" t="str">
        <f t="shared" ca="1" si="62"/>
        <v/>
      </c>
      <c r="Z185" s="3" t="str">
        <f t="shared" ca="1" si="73"/>
        <v/>
      </c>
      <c r="AA185" s="3" t="str">
        <f t="shared" ca="1" si="74"/>
        <v/>
      </c>
      <c r="AB185" s="205">
        <f t="shared" ca="1" si="75"/>
        <v>11036</v>
      </c>
      <c r="AC185" s="205">
        <f t="shared" ca="1" si="76"/>
        <v>175</v>
      </c>
      <c r="AD185" s="205">
        <f t="shared" ca="1" si="63"/>
        <v>63.062857142857141</v>
      </c>
      <c r="AE185" s="205">
        <f t="shared" ca="1" si="64"/>
        <v>13.062857142857141</v>
      </c>
      <c r="AF185" s="205">
        <f t="shared" ca="1" si="77"/>
        <v>2.6125714285714281</v>
      </c>
      <c r="AG185" s="205"/>
      <c r="AH185" s="205"/>
      <c r="AI185" s="205"/>
      <c r="AJ185" s="205"/>
      <c r="AK185" s="4"/>
      <c r="AL185" s="4"/>
      <c r="AM185" s="309">
        <f t="shared" ca="1" si="78"/>
        <v>21.96</v>
      </c>
      <c r="AN185" s="309">
        <f t="shared" ca="1" si="79"/>
        <v>20.2</v>
      </c>
      <c r="AO185" s="310">
        <f t="shared" ca="1" si="80"/>
        <v>0.499999999999999</v>
      </c>
      <c r="AP185" s="310" t="b">
        <f t="shared" ca="1" si="81"/>
        <v>0</v>
      </c>
      <c r="AQ185" s="309">
        <f t="shared" ca="1" si="82"/>
        <v>0.60989999999999989</v>
      </c>
      <c r="AR185" s="205">
        <f t="shared" ca="1" si="65"/>
        <v>19.720099999999999</v>
      </c>
      <c r="AS185" s="45" t="b">
        <f t="shared" ca="1" si="66"/>
        <v>0</v>
      </c>
      <c r="AT185">
        <f t="shared" ca="1" si="67"/>
        <v>9</v>
      </c>
      <c r="AU185" t="b">
        <f t="shared" ca="1" si="83"/>
        <v>1</v>
      </c>
      <c r="AV185" t="b">
        <f t="shared" ca="1" si="84"/>
        <v>1</v>
      </c>
      <c r="AW185" s="266" t="b">
        <f t="shared" ca="1" si="85"/>
        <v>0</v>
      </c>
      <c r="AX185" s="266" t="b">
        <f t="shared" ca="1" si="86"/>
        <v>1</v>
      </c>
      <c r="AY185" s="266" t="b">
        <f t="shared" ca="1" si="87"/>
        <v>0</v>
      </c>
    </row>
    <row r="186" spans="1:51" x14ac:dyDescent="0.25">
      <c r="A186">
        <v>154</v>
      </c>
      <c r="B186" s="163">
        <f ca="1">OFFSET(InputPriceData!B$15,CalculationsAndCharts!$A186+$A$11,0,1,1)</f>
        <v>41793</v>
      </c>
      <c r="C186" s="3">
        <f ca="1">OFFSET(InputPriceData!G$15,CalculationsAndCharts!$A186+$A$11,IF($C$7,8,0),1,1)</f>
        <v>433700</v>
      </c>
      <c r="D186" s="4">
        <f ca="1">OFFSET(InputPriceData!C$15,CalculationsAndCharts!$A186+$A$11,IF($C$7,8,0),1,1)</f>
        <v>21.37</v>
      </c>
      <c r="E186" s="4">
        <f ca="1">OFFSET(InputPriceData!D$15,CalculationsAndCharts!$A186+$A$11,IF($C$7,8,0),1,1)</f>
        <v>21.58</v>
      </c>
      <c r="F186" s="4">
        <f ca="1">OFFSET(InputPriceData!E$15,CalculationsAndCharts!$A186+$A$11,IF($C$7,8,0),1,1)</f>
        <v>20.96</v>
      </c>
      <c r="G186" s="4">
        <f ca="1">OFFSET(InputPriceData!F$15,CalculationsAndCharts!$A186+$A$11,IF($C$7,8,0),1,1)</f>
        <v>21.02</v>
      </c>
      <c r="H186" s="128"/>
      <c r="I186" s="128"/>
      <c r="K186" s="124"/>
      <c r="L186" s="279"/>
      <c r="M186" s="281"/>
      <c r="N186" s="280"/>
      <c r="O186" s="4"/>
      <c r="P186" s="4"/>
      <c r="Q186" s="3"/>
      <c r="S186" s="309">
        <f t="shared" ca="1" si="68"/>
        <v>21.96</v>
      </c>
      <c r="T186" s="309">
        <f t="shared" ca="1" si="69"/>
        <v>20.2</v>
      </c>
      <c r="U186" s="310">
        <f t="shared" ca="1" si="61"/>
        <v>0.46590909090909066</v>
      </c>
      <c r="V186" s="310" t="b">
        <f t="shared" ca="1" si="70"/>
        <v>0</v>
      </c>
      <c r="W186" s="3" t="b">
        <f t="shared" ca="1" si="71"/>
        <v>0</v>
      </c>
      <c r="X186" s="3" t="str">
        <f t="shared" ca="1" si="72"/>
        <v/>
      </c>
      <c r="Y186" s="3" t="str">
        <f t="shared" ca="1" si="62"/>
        <v/>
      </c>
      <c r="Z186" s="3" t="str">
        <f t="shared" ca="1" si="73"/>
        <v/>
      </c>
      <c r="AA186" s="3" t="str">
        <f t="shared" ca="1" si="74"/>
        <v/>
      </c>
      <c r="AB186" s="205">
        <f t="shared" ca="1" si="75"/>
        <v>11036</v>
      </c>
      <c r="AC186" s="205">
        <f t="shared" ca="1" si="76"/>
        <v>175</v>
      </c>
      <c r="AD186" s="205">
        <f t="shared" ca="1" si="63"/>
        <v>63.062857142857141</v>
      </c>
      <c r="AE186" s="205">
        <f t="shared" ca="1" si="64"/>
        <v>13.062857142857141</v>
      </c>
      <c r="AF186" s="205">
        <f t="shared" ca="1" si="77"/>
        <v>2.6125714285714281</v>
      </c>
      <c r="AG186" s="205"/>
      <c r="AH186" s="205"/>
      <c r="AI186" s="205"/>
      <c r="AJ186" s="205"/>
      <c r="AK186" s="4"/>
      <c r="AL186" s="4"/>
      <c r="AM186" s="309">
        <f t="shared" ca="1" si="78"/>
        <v>21.96</v>
      </c>
      <c r="AN186" s="309">
        <f t="shared" ca="1" si="79"/>
        <v>20.2</v>
      </c>
      <c r="AO186" s="310">
        <f t="shared" ca="1" si="80"/>
        <v>0.46590909090909066</v>
      </c>
      <c r="AP186" s="310" t="b">
        <f t="shared" ca="1" si="81"/>
        <v>0</v>
      </c>
      <c r="AQ186" s="309">
        <f t="shared" ca="1" si="82"/>
        <v>0.60989999999999989</v>
      </c>
      <c r="AR186" s="205">
        <f t="shared" ca="1" si="65"/>
        <v>19.720099999999999</v>
      </c>
      <c r="AS186" s="45" t="b">
        <f t="shared" ca="1" si="66"/>
        <v>0</v>
      </c>
      <c r="AT186">
        <f t="shared" ca="1" si="67"/>
        <v>8</v>
      </c>
      <c r="AU186" t="b">
        <f t="shared" ca="1" si="83"/>
        <v>0</v>
      </c>
      <c r="AV186" t="b">
        <f t="shared" ca="1" si="84"/>
        <v>0</v>
      </c>
      <c r="AW186" s="266" t="b">
        <f t="shared" ca="1" si="85"/>
        <v>0</v>
      </c>
      <c r="AX186" s="266" t="b">
        <f t="shared" ca="1" si="86"/>
        <v>1</v>
      </c>
      <c r="AY186" s="266" t="b">
        <f t="shared" ca="1" si="87"/>
        <v>0</v>
      </c>
    </row>
    <row r="187" spans="1:51" x14ac:dyDescent="0.25">
      <c r="A187">
        <v>155</v>
      </c>
      <c r="B187" s="163">
        <f ca="1">OFFSET(InputPriceData!B$15,CalculationsAndCharts!$A187+$A$11,0,1,1)</f>
        <v>41792</v>
      </c>
      <c r="C187" s="3">
        <f ca="1">OFFSET(InputPriceData!G$15,CalculationsAndCharts!$A187+$A$11,IF($C$7,8,0),1,1)</f>
        <v>383700</v>
      </c>
      <c r="D187" s="4">
        <f ca="1">OFFSET(InputPriceData!C$15,CalculationsAndCharts!$A187+$A$11,IF($C$7,8,0),1,1)</f>
        <v>21.64</v>
      </c>
      <c r="E187" s="4">
        <f ca="1">OFFSET(InputPriceData!D$15,CalculationsAndCharts!$A187+$A$11,IF($C$7,8,0),1,1)</f>
        <v>21.68</v>
      </c>
      <c r="F187" s="4">
        <f ca="1">OFFSET(InputPriceData!E$15,CalculationsAndCharts!$A187+$A$11,IF($C$7,8,0),1,1)</f>
        <v>21.4</v>
      </c>
      <c r="G187" s="4">
        <f ca="1">OFFSET(InputPriceData!F$15,CalculationsAndCharts!$A187+$A$11,IF($C$7,8,0),1,1)</f>
        <v>21.49</v>
      </c>
      <c r="H187" s="128"/>
      <c r="I187" s="128"/>
      <c r="K187" s="124"/>
      <c r="L187" s="279"/>
      <c r="M187" s="281"/>
      <c r="N187" s="280"/>
      <c r="O187" s="4"/>
      <c r="P187" s="4"/>
      <c r="Q187" s="3"/>
      <c r="S187" s="309">
        <f t="shared" ca="1" si="68"/>
        <v>21.96</v>
      </c>
      <c r="T187" s="309">
        <f t="shared" ca="1" si="69"/>
        <v>20.2</v>
      </c>
      <c r="U187" s="310">
        <f t="shared" ca="1" si="61"/>
        <v>0.7329545454545443</v>
      </c>
      <c r="V187" s="310" t="b">
        <f t="shared" ca="1" si="70"/>
        <v>0</v>
      </c>
      <c r="W187" s="3" t="b">
        <f t="shared" ca="1" si="71"/>
        <v>0</v>
      </c>
      <c r="X187" s="3" t="str">
        <f t="shared" ca="1" si="72"/>
        <v/>
      </c>
      <c r="Y187" s="3" t="str">
        <f t="shared" ca="1" si="62"/>
        <v/>
      </c>
      <c r="Z187" s="3" t="str">
        <f t="shared" ca="1" si="73"/>
        <v/>
      </c>
      <c r="AA187" s="3" t="str">
        <f t="shared" ca="1" si="74"/>
        <v/>
      </c>
      <c r="AB187" s="205">
        <f t="shared" ca="1" si="75"/>
        <v>11036</v>
      </c>
      <c r="AC187" s="205">
        <f t="shared" ca="1" si="76"/>
        <v>175</v>
      </c>
      <c r="AD187" s="205">
        <f t="shared" ca="1" si="63"/>
        <v>63.062857142857141</v>
      </c>
      <c r="AE187" s="205">
        <f t="shared" ca="1" si="64"/>
        <v>13.062857142857141</v>
      </c>
      <c r="AF187" s="205">
        <f t="shared" ca="1" si="77"/>
        <v>2.6125714285714281</v>
      </c>
      <c r="AG187" s="205"/>
      <c r="AH187" s="205"/>
      <c r="AI187" s="205"/>
      <c r="AJ187" s="205"/>
      <c r="AK187" s="4"/>
      <c r="AL187" s="4"/>
      <c r="AM187" s="309">
        <f t="shared" ca="1" si="78"/>
        <v>21.96</v>
      </c>
      <c r="AN187" s="309">
        <f t="shared" ca="1" si="79"/>
        <v>20.2</v>
      </c>
      <c r="AO187" s="310">
        <f t="shared" ca="1" si="80"/>
        <v>0.7329545454545443</v>
      </c>
      <c r="AP187" s="310" t="b">
        <f t="shared" ca="1" si="81"/>
        <v>0</v>
      </c>
      <c r="AQ187" s="309">
        <f t="shared" ca="1" si="82"/>
        <v>0.60989999999999989</v>
      </c>
      <c r="AR187" s="205">
        <f t="shared" ca="1" si="65"/>
        <v>19.720099999999999</v>
      </c>
      <c r="AS187" s="45" t="b">
        <f t="shared" ca="1" si="66"/>
        <v>0</v>
      </c>
      <c r="AT187">
        <f t="shared" ca="1" si="67"/>
        <v>7</v>
      </c>
      <c r="AU187" t="b">
        <f t="shared" ca="1" si="83"/>
        <v>0</v>
      </c>
      <c r="AV187" t="b">
        <f t="shared" ca="1" si="84"/>
        <v>0</v>
      </c>
      <c r="AW187" s="266" t="b">
        <f t="shared" ca="1" si="85"/>
        <v>0</v>
      </c>
      <c r="AX187" s="266" t="b">
        <f t="shared" ca="1" si="86"/>
        <v>1</v>
      </c>
      <c r="AY187" s="266" t="b">
        <f t="shared" ca="1" si="87"/>
        <v>0</v>
      </c>
    </row>
    <row r="188" spans="1:51" x14ac:dyDescent="0.25">
      <c r="A188">
        <v>156</v>
      </c>
      <c r="B188" s="163">
        <f ca="1">OFFSET(InputPriceData!B$15,CalculationsAndCharts!$A188+$A$11,0,1,1)</f>
        <v>41789</v>
      </c>
      <c r="C188" s="3">
        <f ca="1">OFFSET(InputPriceData!G$15,CalculationsAndCharts!$A188+$A$11,IF($C$7,8,0),1,1)</f>
        <v>272300</v>
      </c>
      <c r="D188" s="4">
        <f ca="1">OFFSET(InputPriceData!C$15,CalculationsAndCharts!$A188+$A$11,IF($C$7,8,0),1,1)</f>
        <v>22</v>
      </c>
      <c r="E188" s="4">
        <f ca="1">OFFSET(InputPriceData!D$15,CalculationsAndCharts!$A188+$A$11,IF($C$7,8,0),1,1)</f>
        <v>22.13</v>
      </c>
      <c r="F188" s="4">
        <f ca="1">OFFSET(InputPriceData!E$15,CalculationsAndCharts!$A188+$A$11,IF($C$7,8,0),1,1)</f>
        <v>21.58</v>
      </c>
      <c r="G188" s="4">
        <f ca="1">OFFSET(InputPriceData!F$15,CalculationsAndCharts!$A188+$A$11,IF($C$7,8,0),1,1)</f>
        <v>21.63</v>
      </c>
      <c r="H188" s="128"/>
      <c r="I188" s="128"/>
      <c r="K188" s="124"/>
      <c r="L188" s="279"/>
      <c r="M188" s="281"/>
      <c r="N188" s="280"/>
      <c r="O188" s="4"/>
      <c r="P188" s="4"/>
      <c r="Q188" s="3"/>
      <c r="S188" s="309">
        <f t="shared" ca="1" si="68"/>
        <v>21.96</v>
      </c>
      <c r="T188" s="309">
        <f t="shared" ca="1" si="69"/>
        <v>20.2</v>
      </c>
      <c r="U188" s="310">
        <f t="shared" ca="1" si="61"/>
        <v>0.81249999999999911</v>
      </c>
      <c r="V188" s="310" t="b">
        <f t="shared" ca="1" si="70"/>
        <v>0</v>
      </c>
      <c r="W188" s="3" t="b">
        <f t="shared" ca="1" si="71"/>
        <v>0</v>
      </c>
      <c r="X188" s="3" t="str">
        <f t="shared" ca="1" si="72"/>
        <v/>
      </c>
      <c r="Y188" s="3" t="str">
        <f t="shared" ca="1" si="62"/>
        <v/>
      </c>
      <c r="Z188" s="3" t="str">
        <f t="shared" ca="1" si="73"/>
        <v/>
      </c>
      <c r="AA188" s="3" t="str">
        <f t="shared" ca="1" si="74"/>
        <v/>
      </c>
      <c r="AB188" s="205">
        <f t="shared" ca="1" si="75"/>
        <v>11036</v>
      </c>
      <c r="AC188" s="205">
        <f t="shared" ca="1" si="76"/>
        <v>175</v>
      </c>
      <c r="AD188" s="205">
        <f t="shared" ca="1" si="63"/>
        <v>63.062857142857141</v>
      </c>
      <c r="AE188" s="205">
        <f t="shared" ca="1" si="64"/>
        <v>13.062857142857141</v>
      </c>
      <c r="AF188" s="205">
        <f t="shared" ca="1" si="77"/>
        <v>2.6125714285714281</v>
      </c>
      <c r="AG188" s="205"/>
      <c r="AH188" s="205"/>
      <c r="AI188" s="205"/>
      <c r="AJ188" s="205"/>
      <c r="AK188" s="4"/>
      <c r="AL188" s="4"/>
      <c r="AM188" s="309">
        <f t="shared" ca="1" si="78"/>
        <v>21.96</v>
      </c>
      <c r="AN188" s="309">
        <f t="shared" ca="1" si="79"/>
        <v>20.2</v>
      </c>
      <c r="AO188" s="310">
        <f t="shared" ca="1" si="80"/>
        <v>0.81249999999999911</v>
      </c>
      <c r="AP188" s="310" t="b">
        <f t="shared" ca="1" si="81"/>
        <v>0</v>
      </c>
      <c r="AQ188" s="309">
        <f t="shared" ca="1" si="82"/>
        <v>0.60989999999999989</v>
      </c>
      <c r="AR188" s="205">
        <f t="shared" ca="1" si="65"/>
        <v>19.720099999999999</v>
      </c>
      <c r="AS188" s="45" t="b">
        <f t="shared" ca="1" si="66"/>
        <v>0</v>
      </c>
      <c r="AT188">
        <f t="shared" ca="1" si="67"/>
        <v>6</v>
      </c>
      <c r="AU188" t="b">
        <f t="shared" ca="1" si="83"/>
        <v>0</v>
      </c>
      <c r="AV188" t="b">
        <f t="shared" ca="1" si="84"/>
        <v>0</v>
      </c>
      <c r="AW188" s="266" t="b">
        <f t="shared" ca="1" si="85"/>
        <v>0</v>
      </c>
      <c r="AX188" s="266" t="b">
        <f t="shared" ca="1" si="86"/>
        <v>1</v>
      </c>
      <c r="AY188" s="266" t="b">
        <f t="shared" ca="1" si="87"/>
        <v>0</v>
      </c>
    </row>
    <row r="189" spans="1:51" x14ac:dyDescent="0.25">
      <c r="A189">
        <v>157</v>
      </c>
      <c r="B189" s="163">
        <f ca="1">OFFSET(InputPriceData!B$15,CalculationsAndCharts!$A189+$A$11,0,1,1)</f>
        <v>41788</v>
      </c>
      <c r="C189" s="3">
        <f ca="1">OFFSET(InputPriceData!G$15,CalculationsAndCharts!$A189+$A$11,IF($C$7,8,0),1,1)</f>
        <v>360100</v>
      </c>
      <c r="D189" s="4">
        <f ca="1">OFFSET(InputPriceData!C$15,CalculationsAndCharts!$A189+$A$11,IF($C$7,8,0),1,1)</f>
        <v>21.95</v>
      </c>
      <c r="E189" s="4">
        <f ca="1">OFFSET(InputPriceData!D$15,CalculationsAndCharts!$A189+$A$11,IF($C$7,8,0),1,1)</f>
        <v>22.11</v>
      </c>
      <c r="F189" s="4">
        <f ca="1">OFFSET(InputPriceData!E$15,CalculationsAndCharts!$A189+$A$11,IF($C$7,8,0),1,1)</f>
        <v>21.59</v>
      </c>
      <c r="G189" s="4">
        <f ca="1">OFFSET(InputPriceData!F$15,CalculationsAndCharts!$A189+$A$11,IF($C$7,8,0),1,1)</f>
        <v>21.96</v>
      </c>
      <c r="H189" s="128"/>
      <c r="I189" s="128"/>
      <c r="K189" s="124"/>
      <c r="L189" s="279"/>
      <c r="M189" s="281"/>
      <c r="N189" s="280"/>
      <c r="O189" s="4"/>
      <c r="P189" s="4"/>
      <c r="Q189" s="3"/>
      <c r="S189" s="309">
        <f t="shared" ca="1" si="68"/>
        <v>21.96</v>
      </c>
      <c r="T189" s="309">
        <f t="shared" ca="1" si="69"/>
        <v>20.2</v>
      </c>
      <c r="U189" s="310">
        <f t="shared" ca="1" si="61"/>
        <v>1</v>
      </c>
      <c r="V189" s="310" t="b">
        <f t="shared" ca="1" si="70"/>
        <v>0</v>
      </c>
      <c r="W189" s="3" t="b">
        <f t="shared" ca="1" si="71"/>
        <v>0</v>
      </c>
      <c r="X189" s="3" t="str">
        <f t="shared" ca="1" si="72"/>
        <v/>
      </c>
      <c r="Y189" s="3" t="str">
        <f t="shared" ca="1" si="62"/>
        <v/>
      </c>
      <c r="Z189" s="3" t="str">
        <f t="shared" ca="1" si="73"/>
        <v/>
      </c>
      <c r="AA189" s="3" t="str">
        <f t="shared" ca="1" si="74"/>
        <v/>
      </c>
      <c r="AB189" s="205">
        <f t="shared" ca="1" si="75"/>
        <v>11036</v>
      </c>
      <c r="AC189" s="205">
        <f t="shared" ca="1" si="76"/>
        <v>175</v>
      </c>
      <c r="AD189" s="205">
        <f t="shared" ca="1" si="63"/>
        <v>63.062857142857141</v>
      </c>
      <c r="AE189" s="205">
        <f t="shared" ca="1" si="64"/>
        <v>13.062857142857141</v>
      </c>
      <c r="AF189" s="205">
        <f t="shared" ca="1" si="77"/>
        <v>2.6125714285714281</v>
      </c>
      <c r="AG189" s="205"/>
      <c r="AH189" s="205"/>
      <c r="AI189" s="205"/>
      <c r="AJ189" s="205"/>
      <c r="AK189" s="4"/>
      <c r="AL189" s="4"/>
      <c r="AM189" s="309">
        <f t="shared" ca="1" si="78"/>
        <v>21.96</v>
      </c>
      <c r="AN189" s="309">
        <f t="shared" ca="1" si="79"/>
        <v>20.2</v>
      </c>
      <c r="AO189" s="310">
        <f t="shared" ca="1" si="80"/>
        <v>1</v>
      </c>
      <c r="AP189" s="310" t="b">
        <f t="shared" ca="1" si="81"/>
        <v>0</v>
      </c>
      <c r="AQ189" s="309">
        <f t="shared" ca="1" si="82"/>
        <v>0.60989999999999989</v>
      </c>
      <c r="AR189" s="205">
        <f t="shared" ca="1" si="65"/>
        <v>19.720099999999999</v>
      </c>
      <c r="AS189" s="45" t="b">
        <f t="shared" ca="1" si="66"/>
        <v>0</v>
      </c>
      <c r="AT189">
        <f t="shared" ca="1" si="67"/>
        <v>5</v>
      </c>
      <c r="AU189" t="b">
        <f t="shared" ca="1" si="83"/>
        <v>0</v>
      </c>
      <c r="AV189" t="b">
        <f t="shared" ca="1" si="84"/>
        <v>0</v>
      </c>
      <c r="AW189" s="266" t="b">
        <f t="shared" ca="1" si="85"/>
        <v>0</v>
      </c>
      <c r="AX189" s="266" t="b">
        <f t="shared" ca="1" si="86"/>
        <v>1</v>
      </c>
      <c r="AY189" s="266" t="b">
        <f t="shared" ca="1" si="87"/>
        <v>0</v>
      </c>
    </row>
    <row r="190" spans="1:51" x14ac:dyDescent="0.25">
      <c r="A190">
        <v>158</v>
      </c>
      <c r="B190" s="163">
        <f ca="1">OFFSET(InputPriceData!B$15,CalculationsAndCharts!$A190+$A$11,0,1,1)</f>
        <v>41787</v>
      </c>
      <c r="C190" s="3">
        <f ca="1">OFFSET(InputPriceData!G$15,CalculationsAndCharts!$A190+$A$11,IF($C$7,8,0),1,1)</f>
        <v>368500</v>
      </c>
      <c r="D190" s="4">
        <f ca="1">OFFSET(InputPriceData!C$15,CalculationsAndCharts!$A190+$A$11,IF($C$7,8,0),1,1)</f>
        <v>21.49</v>
      </c>
      <c r="E190" s="4">
        <f ca="1">OFFSET(InputPriceData!D$15,CalculationsAndCharts!$A190+$A$11,IF($C$7,8,0),1,1)</f>
        <v>21.83</v>
      </c>
      <c r="F190" s="4">
        <f ca="1">OFFSET(InputPriceData!E$15,CalculationsAndCharts!$A190+$A$11,IF($C$7,8,0),1,1)</f>
        <v>21.44</v>
      </c>
      <c r="G190" s="4">
        <f ca="1">OFFSET(InputPriceData!F$15,CalculationsAndCharts!$A190+$A$11,IF($C$7,8,0),1,1)</f>
        <v>21.74</v>
      </c>
      <c r="H190" s="128"/>
      <c r="I190" s="128"/>
      <c r="K190" s="124"/>
      <c r="L190" s="279"/>
      <c r="M190" s="281"/>
      <c r="N190" s="280"/>
      <c r="O190" s="4"/>
      <c r="P190" s="4"/>
      <c r="Q190" s="3"/>
      <c r="S190" s="309">
        <f t="shared" ca="1" si="68"/>
        <v>21.74</v>
      </c>
      <c r="T190" s="309">
        <f t="shared" ca="1" si="69"/>
        <v>20.2</v>
      </c>
      <c r="U190" s="310">
        <f t="shared" ca="1" si="61"/>
        <v>1</v>
      </c>
      <c r="V190" s="310" t="b">
        <f t="shared" ca="1" si="70"/>
        <v>0</v>
      </c>
      <c r="W190" s="3" t="b">
        <f t="shared" ca="1" si="71"/>
        <v>0</v>
      </c>
      <c r="X190" s="3" t="str">
        <f t="shared" ca="1" si="72"/>
        <v/>
      </c>
      <c r="Y190" s="3" t="str">
        <f t="shared" ca="1" si="62"/>
        <v/>
      </c>
      <c r="Z190" s="3" t="str">
        <f t="shared" ca="1" si="73"/>
        <v/>
      </c>
      <c r="AA190" s="3" t="str">
        <f t="shared" ca="1" si="74"/>
        <v/>
      </c>
      <c r="AB190" s="205">
        <f t="shared" ca="1" si="75"/>
        <v>11036</v>
      </c>
      <c r="AC190" s="205">
        <f t="shared" ca="1" si="76"/>
        <v>175</v>
      </c>
      <c r="AD190" s="205">
        <f t="shared" ca="1" si="63"/>
        <v>63.062857142857141</v>
      </c>
      <c r="AE190" s="205">
        <f t="shared" ca="1" si="64"/>
        <v>13.062857142857141</v>
      </c>
      <c r="AF190" s="205">
        <f t="shared" ca="1" si="77"/>
        <v>2.6125714285714281</v>
      </c>
      <c r="AG190" s="205"/>
      <c r="AH190" s="205"/>
      <c r="AI190" s="205"/>
      <c r="AJ190" s="205"/>
      <c r="AK190" s="4"/>
      <c r="AL190" s="4"/>
      <c r="AM190" s="309">
        <f t="shared" ca="1" si="78"/>
        <v>21.74</v>
      </c>
      <c r="AN190" s="309">
        <f t="shared" ca="1" si="79"/>
        <v>20.2</v>
      </c>
      <c r="AO190" s="310">
        <f t="shared" ca="1" si="80"/>
        <v>1</v>
      </c>
      <c r="AP190" s="310" t="b">
        <f t="shared" ca="1" si="81"/>
        <v>0</v>
      </c>
      <c r="AQ190" s="309">
        <f t="shared" ca="1" si="82"/>
        <v>0.60989999999999989</v>
      </c>
      <c r="AR190" s="205">
        <f t="shared" ca="1" si="65"/>
        <v>19.720099999999999</v>
      </c>
      <c r="AS190" s="45" t="b">
        <f t="shared" ca="1" si="66"/>
        <v>0</v>
      </c>
      <c r="AT190">
        <f t="shared" ca="1" si="67"/>
        <v>4</v>
      </c>
      <c r="AU190" t="b">
        <f t="shared" ca="1" si="83"/>
        <v>0</v>
      </c>
      <c r="AV190" t="b">
        <f t="shared" ca="1" si="84"/>
        <v>0</v>
      </c>
      <c r="AW190" s="266" t="b">
        <f t="shared" ca="1" si="85"/>
        <v>0</v>
      </c>
      <c r="AX190" s="266" t="b">
        <f t="shared" ca="1" si="86"/>
        <v>1</v>
      </c>
      <c r="AY190" s="266" t="b">
        <f t="shared" ca="1" si="87"/>
        <v>0</v>
      </c>
    </row>
    <row r="191" spans="1:51" x14ac:dyDescent="0.25">
      <c r="A191">
        <v>159</v>
      </c>
      <c r="B191" s="163">
        <f ca="1">OFFSET(InputPriceData!B$15,CalculationsAndCharts!$A191+$A$11,0,1,1)</f>
        <v>41786</v>
      </c>
      <c r="C191" s="3">
        <f ca="1">OFFSET(InputPriceData!G$15,CalculationsAndCharts!$A191+$A$11,IF($C$7,8,0),1,1)</f>
        <v>372800</v>
      </c>
      <c r="D191" s="4">
        <f ca="1">OFFSET(InputPriceData!C$15,CalculationsAndCharts!$A191+$A$11,IF($C$7,8,0),1,1)</f>
        <v>21.27</v>
      </c>
      <c r="E191" s="4">
        <f ca="1">OFFSET(InputPriceData!D$15,CalculationsAndCharts!$A191+$A$11,IF($C$7,8,0),1,1)</f>
        <v>21.57</v>
      </c>
      <c r="F191" s="4">
        <f ca="1">OFFSET(InputPriceData!E$15,CalculationsAndCharts!$A191+$A$11,IF($C$7,8,0),1,1)</f>
        <v>21.13</v>
      </c>
      <c r="G191" s="4">
        <f ca="1">OFFSET(InputPriceData!F$15,CalculationsAndCharts!$A191+$A$11,IF($C$7,8,0),1,1)</f>
        <v>21.54</v>
      </c>
      <c r="H191" s="128"/>
      <c r="I191" s="128"/>
      <c r="K191" s="124"/>
      <c r="L191" s="279"/>
      <c r="M191" s="281"/>
      <c r="N191" s="280"/>
      <c r="O191" s="4"/>
      <c r="P191" s="4"/>
      <c r="Q191" s="3"/>
      <c r="S191" s="309">
        <f t="shared" ca="1" si="68"/>
        <v>21.54</v>
      </c>
      <c r="T191" s="309">
        <f t="shared" ca="1" si="69"/>
        <v>20.2</v>
      </c>
      <c r="U191" s="310">
        <f t="shared" ca="1" si="61"/>
        <v>1</v>
      </c>
      <c r="V191" s="310" t="b">
        <f t="shared" ca="1" si="70"/>
        <v>0</v>
      </c>
      <c r="W191" s="3" t="b">
        <f t="shared" ca="1" si="71"/>
        <v>0</v>
      </c>
      <c r="X191" s="3" t="str">
        <f t="shared" ca="1" si="72"/>
        <v/>
      </c>
      <c r="Y191" s="3" t="str">
        <f t="shared" ca="1" si="62"/>
        <v/>
      </c>
      <c r="Z191" s="3" t="str">
        <f t="shared" ca="1" si="73"/>
        <v/>
      </c>
      <c r="AA191" s="3" t="str">
        <f t="shared" ca="1" si="74"/>
        <v/>
      </c>
      <c r="AB191" s="205">
        <f t="shared" ca="1" si="75"/>
        <v>11036</v>
      </c>
      <c r="AC191" s="205">
        <f t="shared" ca="1" si="76"/>
        <v>175</v>
      </c>
      <c r="AD191" s="205">
        <f t="shared" ca="1" si="63"/>
        <v>63.062857142857141</v>
      </c>
      <c r="AE191" s="205">
        <f t="shared" ca="1" si="64"/>
        <v>13.062857142857141</v>
      </c>
      <c r="AF191" s="205">
        <f t="shared" ca="1" si="77"/>
        <v>2.6125714285714281</v>
      </c>
      <c r="AG191" s="205"/>
      <c r="AH191" s="205"/>
      <c r="AI191" s="205"/>
      <c r="AJ191" s="205"/>
      <c r="AK191" s="4"/>
      <c r="AL191" s="4"/>
      <c r="AM191" s="309">
        <f t="shared" ca="1" si="78"/>
        <v>21.54</v>
      </c>
      <c r="AN191" s="309">
        <f t="shared" ca="1" si="79"/>
        <v>20.2</v>
      </c>
      <c r="AO191" s="310">
        <f t="shared" ca="1" si="80"/>
        <v>1</v>
      </c>
      <c r="AP191" s="310" t="b">
        <f t="shared" ca="1" si="81"/>
        <v>0</v>
      </c>
      <c r="AQ191" s="309">
        <f t="shared" ca="1" si="82"/>
        <v>0.60989999999999989</v>
      </c>
      <c r="AR191" s="205">
        <f t="shared" ca="1" si="65"/>
        <v>19.720099999999999</v>
      </c>
      <c r="AS191" s="45" t="b">
        <f t="shared" ca="1" si="66"/>
        <v>0</v>
      </c>
      <c r="AT191">
        <f t="shared" ca="1" si="67"/>
        <v>3</v>
      </c>
      <c r="AU191" t="b">
        <f t="shared" ca="1" si="83"/>
        <v>0</v>
      </c>
      <c r="AV191" t="b">
        <f t="shared" ca="1" si="84"/>
        <v>0</v>
      </c>
      <c r="AW191" s="266" t="b">
        <f t="shared" ca="1" si="85"/>
        <v>0</v>
      </c>
      <c r="AX191" s="266" t="b">
        <f t="shared" ca="1" si="86"/>
        <v>1</v>
      </c>
      <c r="AY191" s="266" t="b">
        <f t="shared" ca="1" si="87"/>
        <v>0</v>
      </c>
    </row>
    <row r="192" spans="1:51" x14ac:dyDescent="0.25">
      <c r="A192">
        <v>160</v>
      </c>
      <c r="B192" s="163">
        <f ca="1">OFFSET(InputPriceData!B$15,CalculationsAndCharts!$A192+$A$11,0,1,1)</f>
        <v>41782</v>
      </c>
      <c r="C192" s="3">
        <f ca="1">OFFSET(InputPriceData!G$15,CalculationsAndCharts!$A192+$A$11,IF($C$7,8,0),1,1)</f>
        <v>355100</v>
      </c>
      <c r="D192" s="4">
        <f ca="1">OFFSET(InputPriceData!C$15,CalculationsAndCharts!$A192+$A$11,IF($C$7,8,0),1,1)</f>
        <v>21</v>
      </c>
      <c r="E192" s="4">
        <f ca="1">OFFSET(InputPriceData!D$15,CalculationsAndCharts!$A192+$A$11,IF($C$7,8,0),1,1)</f>
        <v>21.18</v>
      </c>
      <c r="F192" s="4">
        <f ca="1">OFFSET(InputPriceData!E$15,CalculationsAndCharts!$A192+$A$11,IF($C$7,8,0),1,1)</f>
        <v>20.9</v>
      </c>
      <c r="G192" s="4">
        <f ca="1">OFFSET(InputPriceData!F$15,CalculationsAndCharts!$A192+$A$11,IF($C$7,8,0),1,1)</f>
        <v>21.1</v>
      </c>
      <c r="H192" s="128"/>
      <c r="I192" s="128"/>
      <c r="K192" s="124"/>
      <c r="L192" s="279"/>
      <c r="M192" s="281"/>
      <c r="N192" s="280"/>
      <c r="O192" s="4"/>
      <c r="P192" s="4"/>
      <c r="Q192" s="3"/>
      <c r="S192" s="309">
        <f t="shared" ca="1" si="68"/>
        <v>21.76</v>
      </c>
      <c r="T192" s="309">
        <f t="shared" ca="1" si="69"/>
        <v>20.2</v>
      </c>
      <c r="U192" s="310">
        <f t="shared" ca="1" si="61"/>
        <v>0.57692307692307743</v>
      </c>
      <c r="V192" s="310" t="b">
        <f t="shared" ca="1" si="70"/>
        <v>0</v>
      </c>
      <c r="W192" s="3" t="b">
        <f t="shared" ca="1" si="71"/>
        <v>0</v>
      </c>
      <c r="X192" s="3" t="str">
        <f t="shared" ca="1" si="72"/>
        <v/>
      </c>
      <c r="Y192" s="3" t="str">
        <f t="shared" ca="1" si="62"/>
        <v/>
      </c>
      <c r="Z192" s="3" t="str">
        <f t="shared" ca="1" si="73"/>
        <v/>
      </c>
      <c r="AA192" s="3" t="str">
        <f t="shared" ca="1" si="74"/>
        <v/>
      </c>
      <c r="AB192" s="205">
        <f t="shared" ca="1" si="75"/>
        <v>11036</v>
      </c>
      <c r="AC192" s="205">
        <f t="shared" ca="1" si="76"/>
        <v>175</v>
      </c>
      <c r="AD192" s="205">
        <f t="shared" ca="1" si="63"/>
        <v>63.062857142857141</v>
      </c>
      <c r="AE192" s="205">
        <f t="shared" ca="1" si="64"/>
        <v>13.062857142857141</v>
      </c>
      <c r="AF192" s="205">
        <f t="shared" ca="1" si="77"/>
        <v>2.6125714285714281</v>
      </c>
      <c r="AG192" s="205"/>
      <c r="AH192" s="205"/>
      <c r="AI192" s="205"/>
      <c r="AJ192" s="205"/>
      <c r="AK192" s="4"/>
      <c r="AL192" s="4"/>
      <c r="AM192" s="309">
        <f t="shared" ca="1" si="78"/>
        <v>21.54</v>
      </c>
      <c r="AN192" s="309">
        <f t="shared" ca="1" si="79"/>
        <v>20.2</v>
      </c>
      <c r="AO192" s="310">
        <f t="shared" ca="1" si="80"/>
        <v>0.67164179104477784</v>
      </c>
      <c r="AP192" s="310" t="b">
        <f t="shared" ca="1" si="81"/>
        <v>0</v>
      </c>
      <c r="AQ192" s="309">
        <f t="shared" ca="1" si="82"/>
        <v>0.60989999999999989</v>
      </c>
      <c r="AR192" s="205">
        <f t="shared" ca="1" si="65"/>
        <v>19.720099999999999</v>
      </c>
      <c r="AS192" s="45" t="b">
        <f t="shared" ca="1" si="66"/>
        <v>0</v>
      </c>
      <c r="AT192">
        <f t="shared" ca="1" si="67"/>
        <v>2</v>
      </c>
      <c r="AU192" t="b">
        <f t="shared" ca="1" si="83"/>
        <v>0</v>
      </c>
      <c r="AV192" t="b">
        <f t="shared" ca="1" si="84"/>
        <v>0</v>
      </c>
      <c r="AW192" s="266" t="b">
        <f t="shared" ca="1" si="85"/>
        <v>0</v>
      </c>
      <c r="AX192" s="266" t="b">
        <f t="shared" ca="1" si="86"/>
        <v>1</v>
      </c>
      <c r="AY192" s="266" t="b">
        <f t="shared" ca="1" si="87"/>
        <v>0</v>
      </c>
    </row>
    <row r="193" spans="1:51" x14ac:dyDescent="0.25">
      <c r="A193">
        <v>161</v>
      </c>
      <c r="B193" s="163">
        <f ca="1">OFFSET(InputPriceData!B$15,CalculationsAndCharts!$A193+$A$11,0,1,1)</f>
        <v>41781</v>
      </c>
      <c r="C193" s="3">
        <f ca="1">OFFSET(InputPriceData!G$15,CalculationsAndCharts!$A193+$A$11,IF($C$7,8,0),1,1)</f>
        <v>368200</v>
      </c>
      <c r="D193" s="4">
        <f ca="1">OFFSET(InputPriceData!C$15,CalculationsAndCharts!$A193+$A$11,IF($C$7,8,0),1,1)</f>
        <v>20.329999999999998</v>
      </c>
      <c r="E193" s="4">
        <f ca="1">OFFSET(InputPriceData!D$15,CalculationsAndCharts!$A193+$A$11,IF($C$7,8,0),1,1)</f>
        <v>21</v>
      </c>
      <c r="F193" s="4">
        <f ca="1">OFFSET(InputPriceData!E$15,CalculationsAndCharts!$A193+$A$11,IF($C$7,8,0),1,1)</f>
        <v>20.329999999999998</v>
      </c>
      <c r="G193" s="4">
        <f ca="1">OFFSET(InputPriceData!F$15,CalculationsAndCharts!$A193+$A$11,IF($C$7,8,0),1,1)</f>
        <v>20.96</v>
      </c>
      <c r="H193" s="128"/>
      <c r="I193" s="128"/>
      <c r="K193" s="124"/>
      <c r="L193" s="279"/>
      <c r="M193" s="281"/>
      <c r="N193" s="280"/>
      <c r="O193" s="4"/>
      <c r="P193" s="4"/>
      <c r="Q193" s="3"/>
      <c r="S193" s="309">
        <f t="shared" ca="1" si="68"/>
        <v>21.76</v>
      </c>
      <c r="T193" s="309">
        <f t="shared" ca="1" si="69"/>
        <v>20.2</v>
      </c>
      <c r="U193" s="310">
        <f t="shared" ca="1" si="61"/>
        <v>0.48717948717948745</v>
      </c>
      <c r="V193" s="310" t="b">
        <f t="shared" ca="1" si="70"/>
        <v>0</v>
      </c>
      <c r="W193" s="3" t="b">
        <f t="shared" ca="1" si="71"/>
        <v>0</v>
      </c>
      <c r="X193" s="3" t="str">
        <f t="shared" ca="1" si="72"/>
        <v/>
      </c>
      <c r="Y193" s="3" t="str">
        <f t="shared" ca="1" si="62"/>
        <v/>
      </c>
      <c r="Z193" s="3" t="str">
        <f t="shared" ca="1" si="73"/>
        <v/>
      </c>
      <c r="AA193" s="3" t="str">
        <f t="shared" ca="1" si="74"/>
        <v/>
      </c>
      <c r="AB193" s="205">
        <f t="shared" ca="1" si="75"/>
        <v>11036</v>
      </c>
      <c r="AC193" s="205">
        <f t="shared" ca="1" si="76"/>
        <v>175</v>
      </c>
      <c r="AD193" s="205">
        <f t="shared" ca="1" si="63"/>
        <v>63.062857142857141</v>
      </c>
      <c r="AE193" s="205">
        <f t="shared" ca="1" si="64"/>
        <v>13.062857142857141</v>
      </c>
      <c r="AF193" s="205">
        <f t="shared" ca="1" si="77"/>
        <v>2.6125714285714281</v>
      </c>
      <c r="AG193" s="205"/>
      <c r="AH193" s="205"/>
      <c r="AI193" s="205"/>
      <c r="AJ193" s="205"/>
      <c r="AK193" s="4"/>
      <c r="AL193" s="4"/>
      <c r="AM193" s="309">
        <f t="shared" ca="1" si="78"/>
        <v>21.54</v>
      </c>
      <c r="AN193" s="309">
        <f t="shared" ca="1" si="79"/>
        <v>20.2</v>
      </c>
      <c r="AO193" s="310">
        <f t="shared" ca="1" si="80"/>
        <v>0.56716417910447881</v>
      </c>
      <c r="AP193" s="310" t="b">
        <f t="shared" ca="1" si="81"/>
        <v>0</v>
      </c>
      <c r="AQ193" s="309">
        <f t="shared" ca="1" si="82"/>
        <v>0.60989999999999989</v>
      </c>
      <c r="AR193" s="205">
        <f t="shared" ca="1" si="65"/>
        <v>19.720099999999999</v>
      </c>
      <c r="AS193" s="45" t="b">
        <f t="shared" ca="1" si="66"/>
        <v>0</v>
      </c>
      <c r="AT193">
        <f t="shared" ca="1" si="67"/>
        <v>1</v>
      </c>
      <c r="AU193" t="b">
        <f t="shared" ca="1" si="83"/>
        <v>0</v>
      </c>
      <c r="AV193" t="b">
        <f t="shared" ca="1" si="84"/>
        <v>0</v>
      </c>
      <c r="AW193" s="266" t="b">
        <f t="shared" ca="1" si="85"/>
        <v>1</v>
      </c>
      <c r="AX193" s="266" t="b">
        <f t="shared" ca="1" si="86"/>
        <v>1</v>
      </c>
      <c r="AY193" s="266" t="b">
        <f t="shared" ca="1" si="87"/>
        <v>0</v>
      </c>
    </row>
    <row r="194" spans="1:51" x14ac:dyDescent="0.25">
      <c r="A194">
        <v>162</v>
      </c>
      <c r="B194" s="163">
        <f ca="1">OFFSET(InputPriceData!B$15,CalculationsAndCharts!$A194+$A$11,0,1,1)</f>
        <v>41780</v>
      </c>
      <c r="C194" s="3">
        <f ca="1">OFFSET(InputPriceData!G$15,CalculationsAndCharts!$A194+$A$11,IF($C$7,8,0),1,1)</f>
        <v>450900</v>
      </c>
      <c r="D194" s="4">
        <f ca="1">OFFSET(InputPriceData!C$15,CalculationsAndCharts!$A194+$A$11,IF($C$7,8,0),1,1)</f>
        <v>20.64</v>
      </c>
      <c r="E194" s="4">
        <f ca="1">OFFSET(InputPriceData!D$15,CalculationsAndCharts!$A194+$A$11,IF($C$7,8,0),1,1)</f>
        <v>20.74</v>
      </c>
      <c r="F194" s="4">
        <f ca="1">OFFSET(InputPriceData!E$15,CalculationsAndCharts!$A194+$A$11,IF($C$7,8,0),1,1)</f>
        <v>20.29</v>
      </c>
      <c r="G194" s="4">
        <f ca="1">OFFSET(InputPriceData!F$15,CalculationsAndCharts!$A194+$A$11,IF($C$7,8,0),1,1)</f>
        <v>20.3</v>
      </c>
      <c r="H194" s="128"/>
      <c r="I194" s="128"/>
      <c r="K194" s="124"/>
      <c r="L194" s="279"/>
      <c r="M194" s="281"/>
      <c r="N194" s="280"/>
      <c r="O194" s="4"/>
      <c r="P194" s="4"/>
      <c r="Q194" s="3"/>
      <c r="S194" s="309">
        <f t="shared" ca="1" si="68"/>
        <v>21.77</v>
      </c>
      <c r="T194" s="309">
        <f t="shared" ca="1" si="69"/>
        <v>20.2</v>
      </c>
      <c r="U194" s="310">
        <f t="shared" ca="1" si="61"/>
        <v>6.3694267515924455E-2</v>
      </c>
      <c r="V194" s="310" t="b">
        <f t="shared" ca="1" si="70"/>
        <v>1</v>
      </c>
      <c r="W194" s="3" t="b">
        <f t="shared" ca="1" si="71"/>
        <v>1</v>
      </c>
      <c r="X194" s="3">
        <f t="shared" ca="1" si="72"/>
        <v>21.77</v>
      </c>
      <c r="Y194" s="3">
        <f t="shared" ca="1" si="62"/>
        <v>-6.7524115755626957</v>
      </c>
      <c r="Z194" s="3">
        <f t="shared" ca="1" si="73"/>
        <v>-6.7524115755626957</v>
      </c>
      <c r="AA194" s="3">
        <f t="shared" ca="1" si="74"/>
        <v>16</v>
      </c>
      <c r="AB194" s="205">
        <f t="shared" ca="1" si="75"/>
        <v>11036</v>
      </c>
      <c r="AC194" s="205">
        <f t="shared" ca="1" si="76"/>
        <v>175</v>
      </c>
      <c r="AD194" s="205">
        <f t="shared" ca="1" si="63"/>
        <v>63.062857142857141</v>
      </c>
      <c r="AE194" s="205">
        <f t="shared" ca="1" si="64"/>
        <v>13.062857142857141</v>
      </c>
      <c r="AF194" s="205">
        <f t="shared" ca="1" si="77"/>
        <v>2.6125714285714281</v>
      </c>
      <c r="AG194" s="205"/>
      <c r="AH194" s="205"/>
      <c r="AI194" s="205"/>
      <c r="AJ194" s="205"/>
      <c r="AK194" s="4"/>
      <c r="AL194" s="4"/>
      <c r="AM194" s="309">
        <f t="shared" ca="1" si="78"/>
        <v>21.76</v>
      </c>
      <c r="AN194" s="309">
        <f t="shared" ca="1" si="79"/>
        <v>20.2</v>
      </c>
      <c r="AO194" s="310">
        <f t="shared" ca="1" si="80"/>
        <v>6.4102564102564916E-2</v>
      </c>
      <c r="AP194" s="310" t="b">
        <f t="shared" ca="1" si="81"/>
        <v>1</v>
      </c>
      <c r="AQ194" s="309">
        <f t="shared" ca="1" si="82"/>
        <v>0</v>
      </c>
      <c r="AR194" s="205">
        <f t="shared" ca="1" si="65"/>
        <v>0</v>
      </c>
      <c r="AS194" s="45" t="b">
        <f t="shared" ca="1" si="66"/>
        <v>0</v>
      </c>
      <c r="AT194">
        <f t="shared" ca="1" si="67"/>
        <v>0</v>
      </c>
      <c r="AU194" t="b">
        <f t="shared" ca="1" si="83"/>
        <v>0</v>
      </c>
      <c r="AV194" t="b">
        <f t="shared" ca="1" si="84"/>
        <v>0</v>
      </c>
      <c r="AW194" s="266" t="b">
        <f t="shared" ca="1" si="85"/>
        <v>0</v>
      </c>
      <c r="AX194" s="266" t="b">
        <f t="shared" ca="1" si="86"/>
        <v>0</v>
      </c>
      <c r="AY194" s="266" t="b">
        <f t="shared" ca="1" si="87"/>
        <v>0</v>
      </c>
    </row>
    <row r="195" spans="1:51" x14ac:dyDescent="0.25">
      <c r="A195">
        <v>163</v>
      </c>
      <c r="B195" s="163">
        <f ca="1">OFFSET(InputPriceData!B$15,CalculationsAndCharts!$A195+$A$11,0,1,1)</f>
        <v>41779</v>
      </c>
      <c r="C195" s="3">
        <f ca="1">OFFSET(InputPriceData!G$15,CalculationsAndCharts!$A195+$A$11,IF($C$7,8,0),1,1)</f>
        <v>354100</v>
      </c>
      <c r="D195" s="4">
        <f ca="1">OFFSET(InputPriceData!C$15,CalculationsAndCharts!$A195+$A$11,IF($C$7,8,0),1,1)</f>
        <v>20.73</v>
      </c>
      <c r="E195" s="4">
        <f ca="1">OFFSET(InputPriceData!D$15,CalculationsAndCharts!$A195+$A$11,IF($C$7,8,0),1,1)</f>
        <v>20.85</v>
      </c>
      <c r="F195" s="4">
        <f ca="1">OFFSET(InputPriceData!E$15,CalculationsAndCharts!$A195+$A$11,IF($C$7,8,0),1,1)</f>
        <v>20.309999999999999</v>
      </c>
      <c r="G195" s="4">
        <f ca="1">OFFSET(InputPriceData!F$15,CalculationsAndCharts!$A195+$A$11,IF($C$7,8,0),1,1)</f>
        <v>20.57</v>
      </c>
      <c r="H195" s="128"/>
      <c r="I195" s="128"/>
      <c r="K195" s="124"/>
      <c r="L195" s="279"/>
      <c r="M195" s="281"/>
      <c r="N195" s="280"/>
      <c r="O195" s="4"/>
      <c r="P195" s="4"/>
      <c r="Q195" s="3"/>
      <c r="S195" s="309">
        <f t="shared" ca="1" si="68"/>
        <v>22.09</v>
      </c>
      <c r="T195" s="309">
        <f t="shared" ca="1" si="69"/>
        <v>20.2</v>
      </c>
      <c r="U195" s="310">
        <f t="shared" ca="1" si="61"/>
        <v>0.19576719576719623</v>
      </c>
      <c r="V195" s="310" t="b">
        <f t="shared" ca="1" si="70"/>
        <v>0</v>
      </c>
      <c r="W195" s="3" t="b">
        <f t="shared" ca="1" si="71"/>
        <v>0</v>
      </c>
      <c r="X195" s="3" t="str">
        <f t="shared" ca="1" si="72"/>
        <v/>
      </c>
      <c r="Y195" s="3" t="str">
        <f t="shared" ca="1" si="62"/>
        <v/>
      </c>
      <c r="Z195" s="3" t="str">
        <f t="shared" ca="1" si="73"/>
        <v/>
      </c>
      <c r="AA195" s="3" t="str">
        <f t="shared" ca="1" si="74"/>
        <v/>
      </c>
      <c r="AB195" s="205">
        <f t="shared" ca="1" si="75"/>
        <v>11020</v>
      </c>
      <c r="AC195" s="205">
        <f t="shared" ca="1" si="76"/>
        <v>174</v>
      </c>
      <c r="AD195" s="205">
        <f t="shared" ca="1" si="63"/>
        <v>63.333333333333336</v>
      </c>
      <c r="AE195" s="205">
        <f t="shared" ca="1" si="64"/>
        <v>13.333333333333336</v>
      </c>
      <c r="AF195" s="205">
        <f t="shared" ca="1" si="77"/>
        <v>2.6666666666666674</v>
      </c>
      <c r="AG195" s="205"/>
      <c r="AH195" s="205"/>
      <c r="AI195" s="205"/>
      <c r="AJ195" s="205"/>
      <c r="AK195" s="4"/>
      <c r="AL195" s="4"/>
      <c r="AM195" s="309">
        <f t="shared" ca="1" si="78"/>
        <v>21.76</v>
      </c>
      <c r="AN195" s="309">
        <f t="shared" ca="1" si="79"/>
        <v>20.2</v>
      </c>
      <c r="AO195" s="310">
        <f t="shared" ca="1" si="80"/>
        <v>0.23717948717948747</v>
      </c>
      <c r="AP195" s="310" t="b">
        <f t="shared" ca="1" si="81"/>
        <v>0</v>
      </c>
      <c r="AQ195" s="309">
        <f t="shared" ca="1" si="82"/>
        <v>0</v>
      </c>
      <c r="AR195" s="205">
        <f t="shared" ca="1" si="65"/>
        <v>0</v>
      </c>
      <c r="AS195" s="45" t="b">
        <f t="shared" ca="1" si="66"/>
        <v>0</v>
      </c>
      <c r="AT195">
        <f t="shared" ca="1" si="67"/>
        <v>0</v>
      </c>
      <c r="AU195" t="b">
        <f t="shared" ca="1" si="83"/>
        <v>0</v>
      </c>
      <c r="AV195" t="b">
        <f t="shared" ca="1" si="84"/>
        <v>0</v>
      </c>
      <c r="AW195" s="266" t="b">
        <f t="shared" ca="1" si="85"/>
        <v>0</v>
      </c>
      <c r="AX195" s="266" t="b">
        <f t="shared" ca="1" si="86"/>
        <v>0</v>
      </c>
      <c r="AY195" s="266" t="b">
        <f t="shared" ca="1" si="87"/>
        <v>0</v>
      </c>
    </row>
    <row r="196" spans="1:51" x14ac:dyDescent="0.25">
      <c r="A196">
        <v>164</v>
      </c>
      <c r="B196" s="163">
        <f ca="1">OFFSET(InputPriceData!B$15,CalculationsAndCharts!$A196+$A$11,0,1,1)</f>
        <v>41778</v>
      </c>
      <c r="C196" s="3">
        <f ca="1">OFFSET(InputPriceData!G$15,CalculationsAndCharts!$A196+$A$11,IF($C$7,8,0),1,1)</f>
        <v>320000</v>
      </c>
      <c r="D196" s="4">
        <f ca="1">OFFSET(InputPriceData!C$15,CalculationsAndCharts!$A196+$A$11,IF($C$7,8,0),1,1)</f>
        <v>20.32</v>
      </c>
      <c r="E196" s="4">
        <f ca="1">OFFSET(InputPriceData!D$15,CalculationsAndCharts!$A196+$A$11,IF($C$7,8,0),1,1)</f>
        <v>20.87</v>
      </c>
      <c r="F196" s="4">
        <f ca="1">OFFSET(InputPriceData!E$15,CalculationsAndCharts!$A196+$A$11,IF($C$7,8,0),1,1)</f>
        <v>20.22</v>
      </c>
      <c r="G196" s="4">
        <f ca="1">OFFSET(InputPriceData!F$15,CalculationsAndCharts!$A196+$A$11,IF($C$7,8,0),1,1)</f>
        <v>20.82</v>
      </c>
      <c r="H196" s="128"/>
      <c r="I196" s="128"/>
      <c r="K196" s="124"/>
      <c r="L196" s="279"/>
      <c r="M196" s="281"/>
      <c r="N196" s="280"/>
      <c r="O196" s="4"/>
      <c r="P196" s="4"/>
      <c r="Q196" s="3"/>
      <c r="S196" s="309">
        <f t="shared" ca="1" si="68"/>
        <v>22.33</v>
      </c>
      <c r="T196" s="309">
        <f t="shared" ca="1" si="69"/>
        <v>20.2</v>
      </c>
      <c r="U196" s="310">
        <f t="shared" ca="1" si="61"/>
        <v>0.29107981220657336</v>
      </c>
      <c r="V196" s="310" t="b">
        <f t="shared" ca="1" si="70"/>
        <v>0</v>
      </c>
      <c r="W196" s="3" t="b">
        <f t="shared" ca="1" si="71"/>
        <v>0</v>
      </c>
      <c r="X196" s="3" t="str">
        <f t="shared" ca="1" si="72"/>
        <v/>
      </c>
      <c r="Y196" s="3" t="str">
        <f t="shared" ca="1" si="62"/>
        <v/>
      </c>
      <c r="Z196" s="3" t="str">
        <f t="shared" ca="1" si="73"/>
        <v/>
      </c>
      <c r="AA196" s="3" t="str">
        <f t="shared" ca="1" si="74"/>
        <v/>
      </c>
      <c r="AB196" s="205">
        <f t="shared" ca="1" si="75"/>
        <v>11020</v>
      </c>
      <c r="AC196" s="205">
        <f t="shared" ca="1" si="76"/>
        <v>174</v>
      </c>
      <c r="AD196" s="205">
        <f t="shared" ca="1" si="63"/>
        <v>63.333333333333336</v>
      </c>
      <c r="AE196" s="205">
        <f t="shared" ca="1" si="64"/>
        <v>13.333333333333336</v>
      </c>
      <c r="AF196" s="205">
        <f t="shared" ca="1" si="77"/>
        <v>2.6666666666666674</v>
      </c>
      <c r="AG196" s="205"/>
      <c r="AH196" s="205"/>
      <c r="AI196" s="205"/>
      <c r="AJ196" s="205"/>
      <c r="AK196" s="4"/>
      <c r="AL196" s="4"/>
      <c r="AM196" s="309">
        <f t="shared" ca="1" si="78"/>
        <v>21.77</v>
      </c>
      <c r="AN196" s="309">
        <f t="shared" ca="1" si="79"/>
        <v>20.2</v>
      </c>
      <c r="AO196" s="310">
        <f t="shared" ca="1" si="80"/>
        <v>0.39490445859872669</v>
      </c>
      <c r="AP196" s="310" t="b">
        <f t="shared" ca="1" si="81"/>
        <v>0</v>
      </c>
      <c r="AQ196" s="309">
        <f t="shared" ca="1" si="82"/>
        <v>0</v>
      </c>
      <c r="AR196" s="205">
        <f t="shared" ca="1" si="65"/>
        <v>0</v>
      </c>
      <c r="AS196" s="45" t="b">
        <f t="shared" ca="1" si="66"/>
        <v>0</v>
      </c>
      <c r="AT196">
        <f t="shared" ca="1" si="67"/>
        <v>0</v>
      </c>
      <c r="AU196" t="b">
        <f t="shared" ca="1" si="83"/>
        <v>0</v>
      </c>
      <c r="AV196" t="b">
        <f t="shared" ca="1" si="84"/>
        <v>0</v>
      </c>
      <c r="AW196" s="266" t="b">
        <f t="shared" ca="1" si="85"/>
        <v>0</v>
      </c>
      <c r="AX196" s="266" t="b">
        <f t="shared" ca="1" si="86"/>
        <v>0</v>
      </c>
      <c r="AY196" s="266" t="b">
        <f t="shared" ca="1" si="87"/>
        <v>0</v>
      </c>
    </row>
    <row r="197" spans="1:51" x14ac:dyDescent="0.25">
      <c r="A197">
        <v>165</v>
      </c>
      <c r="B197" s="163">
        <f ca="1">OFFSET(InputPriceData!B$15,CalculationsAndCharts!$A197+$A$11,0,1,1)</f>
        <v>41775</v>
      </c>
      <c r="C197" s="3">
        <f ca="1">OFFSET(InputPriceData!G$15,CalculationsAndCharts!$A197+$A$11,IF($C$7,8,0),1,1)</f>
        <v>318300</v>
      </c>
      <c r="D197" s="4">
        <f ca="1">OFFSET(InputPriceData!C$15,CalculationsAndCharts!$A197+$A$11,IF($C$7,8,0),1,1)</f>
        <v>20.16</v>
      </c>
      <c r="E197" s="4">
        <f ca="1">OFFSET(InputPriceData!D$15,CalculationsAndCharts!$A197+$A$11,IF($C$7,8,0),1,1)</f>
        <v>20.57</v>
      </c>
      <c r="F197" s="4">
        <f ca="1">OFFSET(InputPriceData!E$15,CalculationsAndCharts!$A197+$A$11,IF($C$7,8,0),1,1)</f>
        <v>19.989999999999998</v>
      </c>
      <c r="G197" s="4">
        <f ca="1">OFFSET(InputPriceData!F$15,CalculationsAndCharts!$A197+$A$11,IF($C$7,8,0),1,1)</f>
        <v>20.38</v>
      </c>
      <c r="H197" s="128"/>
      <c r="I197" s="128"/>
      <c r="K197" s="124"/>
      <c r="L197" s="279"/>
      <c r="M197" s="281"/>
      <c r="N197" s="280"/>
      <c r="O197" s="4"/>
      <c r="P197" s="4"/>
      <c r="Q197" s="3"/>
      <c r="S197" s="309">
        <f t="shared" ca="1" si="68"/>
        <v>22.7</v>
      </c>
      <c r="T197" s="309">
        <f t="shared" ca="1" si="69"/>
        <v>20.2</v>
      </c>
      <c r="U197" s="310">
        <f t="shared" ca="1" si="61"/>
        <v>7.1999999999999884E-2</v>
      </c>
      <c r="V197" s="310" t="b">
        <f t="shared" ca="1" si="70"/>
        <v>0</v>
      </c>
      <c r="W197" s="3" t="b">
        <f t="shared" ca="1" si="71"/>
        <v>0</v>
      </c>
      <c r="X197" s="3" t="str">
        <f t="shared" ca="1" si="72"/>
        <v/>
      </c>
      <c r="Y197" s="3" t="str">
        <f t="shared" ca="1" si="62"/>
        <v/>
      </c>
      <c r="Z197" s="3" t="str">
        <f t="shared" ca="1" si="73"/>
        <v/>
      </c>
      <c r="AA197" s="3" t="str">
        <f t="shared" ca="1" si="74"/>
        <v/>
      </c>
      <c r="AB197" s="205">
        <f t="shared" ca="1" si="75"/>
        <v>11020</v>
      </c>
      <c r="AC197" s="205">
        <f t="shared" ca="1" si="76"/>
        <v>174</v>
      </c>
      <c r="AD197" s="205">
        <f t="shared" ca="1" si="63"/>
        <v>63.333333333333336</v>
      </c>
      <c r="AE197" s="205">
        <f t="shared" ca="1" si="64"/>
        <v>13.333333333333336</v>
      </c>
      <c r="AF197" s="205">
        <f t="shared" ca="1" si="77"/>
        <v>2.6666666666666674</v>
      </c>
      <c r="AG197" s="205"/>
      <c r="AH197" s="205"/>
      <c r="AI197" s="205"/>
      <c r="AJ197" s="205"/>
      <c r="AK197" s="4"/>
      <c r="AL197" s="4"/>
      <c r="AM197" s="309">
        <f t="shared" ca="1" si="78"/>
        <v>22.09</v>
      </c>
      <c r="AN197" s="309">
        <f t="shared" ca="1" si="79"/>
        <v>20.2</v>
      </c>
      <c r="AO197" s="310">
        <f t="shared" ca="1" si="80"/>
        <v>9.5238095238095052E-2</v>
      </c>
      <c r="AP197" s="310" t="b">
        <f t="shared" ca="1" si="81"/>
        <v>0</v>
      </c>
      <c r="AQ197" s="309">
        <f t="shared" ca="1" si="82"/>
        <v>0</v>
      </c>
      <c r="AR197" s="205">
        <f t="shared" ca="1" si="65"/>
        <v>0</v>
      </c>
      <c r="AS197" s="45" t="b">
        <f t="shared" ca="1" si="66"/>
        <v>0</v>
      </c>
      <c r="AT197">
        <f t="shared" ca="1" si="67"/>
        <v>0</v>
      </c>
      <c r="AU197" t="b">
        <f t="shared" ca="1" si="83"/>
        <v>0</v>
      </c>
      <c r="AV197" t="b">
        <f t="shared" ca="1" si="84"/>
        <v>0</v>
      </c>
      <c r="AW197" s="266" t="b">
        <f t="shared" ca="1" si="85"/>
        <v>0</v>
      </c>
      <c r="AX197" s="266" t="b">
        <f t="shared" ca="1" si="86"/>
        <v>0</v>
      </c>
      <c r="AY197" s="266" t="b">
        <f t="shared" ca="1" si="87"/>
        <v>1</v>
      </c>
    </row>
    <row r="198" spans="1:51" x14ac:dyDescent="0.25">
      <c r="A198">
        <v>166</v>
      </c>
      <c r="B198" s="163">
        <f ca="1">OFFSET(InputPriceData!B$15,CalculationsAndCharts!$A198+$A$11,0,1,1)</f>
        <v>41774</v>
      </c>
      <c r="C198" s="3">
        <f ca="1">OFFSET(InputPriceData!G$15,CalculationsAndCharts!$A198+$A$11,IF($C$7,8,0),1,1)</f>
        <v>676100</v>
      </c>
      <c r="D198" s="4">
        <f ca="1">OFFSET(InputPriceData!C$15,CalculationsAndCharts!$A198+$A$11,IF($C$7,8,0),1,1)</f>
        <v>20.59</v>
      </c>
      <c r="E198" s="4">
        <f ca="1">OFFSET(InputPriceData!D$15,CalculationsAndCharts!$A198+$A$11,IF($C$7,8,0),1,1)</f>
        <v>20.61</v>
      </c>
      <c r="F198" s="4">
        <f ca="1">OFFSET(InputPriceData!E$15,CalculationsAndCharts!$A198+$A$11,IF($C$7,8,0),1,1)</f>
        <v>19.96</v>
      </c>
      <c r="G198" s="4">
        <f ca="1">OFFSET(InputPriceData!F$15,CalculationsAndCharts!$A198+$A$11,IF($C$7,8,0),1,1)</f>
        <v>20.2</v>
      </c>
      <c r="H198" s="128"/>
      <c r="I198" s="128"/>
      <c r="K198" s="124"/>
      <c r="L198" s="279"/>
      <c r="M198" s="281"/>
      <c r="N198" s="280"/>
      <c r="O198" s="4"/>
      <c r="P198" s="4"/>
      <c r="Q198" s="3"/>
      <c r="S198" s="309">
        <f t="shared" ca="1" si="68"/>
        <v>23.17</v>
      </c>
      <c r="T198" s="309">
        <f t="shared" ca="1" si="69"/>
        <v>20.2</v>
      </c>
      <c r="U198" s="310">
        <f t="shared" ca="1" si="61"/>
        <v>0</v>
      </c>
      <c r="V198" s="310" t="b">
        <f t="shared" ca="1" si="70"/>
        <v>0</v>
      </c>
      <c r="W198" s="3" t="b">
        <f t="shared" ca="1" si="71"/>
        <v>0</v>
      </c>
      <c r="X198" s="3" t="str">
        <f t="shared" ca="1" si="72"/>
        <v/>
      </c>
      <c r="Y198" s="3" t="str">
        <f t="shared" ca="1" si="62"/>
        <v/>
      </c>
      <c r="Z198" s="3" t="str">
        <f t="shared" ca="1" si="73"/>
        <v/>
      </c>
      <c r="AA198" s="3" t="str">
        <f t="shared" ca="1" si="74"/>
        <v/>
      </c>
      <c r="AB198" s="205">
        <f t="shared" ca="1" si="75"/>
        <v>11020</v>
      </c>
      <c r="AC198" s="205">
        <f t="shared" ca="1" si="76"/>
        <v>174</v>
      </c>
      <c r="AD198" s="205">
        <f t="shared" ca="1" si="63"/>
        <v>63.333333333333336</v>
      </c>
      <c r="AE198" s="205">
        <f t="shared" ca="1" si="64"/>
        <v>13.333333333333336</v>
      </c>
      <c r="AF198" s="205">
        <f t="shared" ca="1" si="77"/>
        <v>2.6666666666666674</v>
      </c>
      <c r="AG198" s="205"/>
      <c r="AH198" s="205"/>
      <c r="AI198" s="205"/>
      <c r="AJ198" s="205"/>
      <c r="AK198" s="4"/>
      <c r="AL198" s="4"/>
      <c r="AM198" s="309">
        <f t="shared" ca="1" si="78"/>
        <v>22.33</v>
      </c>
      <c r="AN198" s="309">
        <f t="shared" ca="1" si="79"/>
        <v>20.2</v>
      </c>
      <c r="AO198" s="310">
        <f t="shared" ca="1" si="80"/>
        <v>0</v>
      </c>
      <c r="AP198" s="310" t="b">
        <f t="shared" ca="1" si="81"/>
        <v>0</v>
      </c>
      <c r="AQ198" s="309">
        <f t="shared" ca="1" si="82"/>
        <v>0.61770000000000003</v>
      </c>
      <c r="AR198" s="205">
        <f t="shared" ca="1" si="65"/>
        <v>19.972300000000001</v>
      </c>
      <c r="AS198" s="45" t="b">
        <f t="shared" ca="1" si="66"/>
        <v>1</v>
      </c>
      <c r="AT198">
        <f t="shared" ca="1" si="67"/>
        <v>1</v>
      </c>
      <c r="AU198" t="b">
        <f t="shared" ca="1" si="83"/>
        <v>0</v>
      </c>
      <c r="AV198" t="b">
        <f t="shared" ca="1" si="84"/>
        <v>1</v>
      </c>
      <c r="AW198" s="266" t="b">
        <f t="shared" ca="1" si="85"/>
        <v>1</v>
      </c>
      <c r="AX198" s="266" t="b">
        <f t="shared" ca="1" si="86"/>
        <v>1</v>
      </c>
      <c r="AY198" s="266" t="b">
        <f t="shared" ca="1" si="87"/>
        <v>0</v>
      </c>
    </row>
    <row r="199" spans="1:51" x14ac:dyDescent="0.25">
      <c r="A199">
        <v>167</v>
      </c>
      <c r="B199" s="163">
        <f ca="1">OFFSET(InputPriceData!B$15,CalculationsAndCharts!$A199+$A$11,0,1,1)</f>
        <v>41773</v>
      </c>
      <c r="C199" s="3">
        <f ca="1">OFFSET(InputPriceData!G$15,CalculationsAndCharts!$A199+$A$11,IF($C$7,8,0),1,1)</f>
        <v>326500</v>
      </c>
      <c r="D199" s="4">
        <f ca="1">OFFSET(InputPriceData!C$15,CalculationsAndCharts!$A199+$A$11,IF($C$7,8,0),1,1)</f>
        <v>21.05</v>
      </c>
      <c r="E199" s="4">
        <f ca="1">OFFSET(InputPriceData!D$15,CalculationsAndCharts!$A199+$A$11,IF($C$7,8,0),1,1)</f>
        <v>21.1</v>
      </c>
      <c r="F199" s="4">
        <f ca="1">OFFSET(InputPriceData!E$15,CalculationsAndCharts!$A199+$A$11,IF($C$7,8,0),1,1)</f>
        <v>20.59</v>
      </c>
      <c r="G199" s="4">
        <f ca="1">OFFSET(InputPriceData!F$15,CalculationsAndCharts!$A199+$A$11,IF($C$7,8,0),1,1)</f>
        <v>20.7</v>
      </c>
      <c r="H199" s="128"/>
      <c r="I199" s="128"/>
      <c r="K199" s="124"/>
      <c r="L199" s="279"/>
      <c r="M199" s="281"/>
      <c r="N199" s="280"/>
      <c r="O199" s="4"/>
      <c r="P199" s="4"/>
      <c r="Q199" s="3"/>
      <c r="S199" s="309">
        <f t="shared" ca="1" si="68"/>
        <v>23.17</v>
      </c>
      <c r="T199" s="309">
        <f t="shared" ca="1" si="69"/>
        <v>20.64</v>
      </c>
      <c r="U199" s="310">
        <f t="shared" ca="1" si="61"/>
        <v>2.3715415019762331E-2</v>
      </c>
      <c r="V199" s="310" t="b">
        <f t="shared" ca="1" si="70"/>
        <v>1</v>
      </c>
      <c r="W199" s="3" t="b">
        <f t="shared" ca="1" si="71"/>
        <v>0</v>
      </c>
      <c r="X199" s="3" t="str">
        <f t="shared" ca="1" si="72"/>
        <v/>
      </c>
      <c r="Y199" s="3" t="str">
        <f t="shared" ca="1" si="62"/>
        <v/>
      </c>
      <c r="Z199" s="3" t="str">
        <f t="shared" ca="1" si="73"/>
        <v/>
      </c>
      <c r="AA199" s="3" t="str">
        <f t="shared" ca="1" si="74"/>
        <v/>
      </c>
      <c r="AB199" s="205">
        <f t="shared" ca="1" si="75"/>
        <v>11020</v>
      </c>
      <c r="AC199" s="205">
        <f t="shared" ca="1" si="76"/>
        <v>174</v>
      </c>
      <c r="AD199" s="205">
        <f t="shared" ca="1" si="63"/>
        <v>63.333333333333336</v>
      </c>
      <c r="AE199" s="205">
        <f t="shared" ca="1" si="64"/>
        <v>13.333333333333336</v>
      </c>
      <c r="AF199" s="205">
        <f t="shared" ca="1" si="77"/>
        <v>2.6666666666666674</v>
      </c>
      <c r="AG199" s="205"/>
      <c r="AH199" s="205"/>
      <c r="AI199" s="205"/>
      <c r="AJ199" s="205"/>
      <c r="AK199" s="4"/>
      <c r="AL199" s="4"/>
      <c r="AM199" s="309">
        <f t="shared" ca="1" si="78"/>
        <v>22.7</v>
      </c>
      <c r="AN199" s="309">
        <f t="shared" ca="1" si="79"/>
        <v>20.64</v>
      </c>
      <c r="AO199" s="310">
        <f t="shared" ca="1" si="80"/>
        <v>2.9126213592232407E-2</v>
      </c>
      <c r="AP199" s="310" t="b">
        <f t="shared" ca="1" si="81"/>
        <v>1</v>
      </c>
      <c r="AQ199" s="309">
        <f t="shared" ca="1" si="82"/>
        <v>0</v>
      </c>
      <c r="AR199" s="205">
        <f t="shared" ca="1" si="65"/>
        <v>0</v>
      </c>
      <c r="AS199" s="45" t="b">
        <f t="shared" ca="1" si="66"/>
        <v>0</v>
      </c>
      <c r="AT199">
        <f t="shared" ca="1" si="67"/>
        <v>0</v>
      </c>
      <c r="AU199" t="b">
        <f t="shared" ca="1" si="83"/>
        <v>0</v>
      </c>
      <c r="AV199" t="b">
        <f t="shared" ca="1" si="84"/>
        <v>0</v>
      </c>
      <c r="AW199" s="266" t="b">
        <f t="shared" ca="1" si="85"/>
        <v>0</v>
      </c>
      <c r="AX199" s="266" t="b">
        <f t="shared" ca="1" si="86"/>
        <v>0</v>
      </c>
      <c r="AY199" s="266" t="b">
        <f t="shared" ca="1" si="87"/>
        <v>0</v>
      </c>
    </row>
    <row r="200" spans="1:51" x14ac:dyDescent="0.25">
      <c r="A200">
        <v>168</v>
      </c>
      <c r="B200" s="163">
        <f ca="1">OFFSET(InputPriceData!B$15,CalculationsAndCharts!$A200+$A$11,0,1,1)</f>
        <v>41772</v>
      </c>
      <c r="C200" s="3">
        <f ca="1">OFFSET(InputPriceData!G$15,CalculationsAndCharts!$A200+$A$11,IF($C$7,8,0),1,1)</f>
        <v>391800</v>
      </c>
      <c r="D200" s="4">
        <f ca="1">OFFSET(InputPriceData!C$15,CalculationsAndCharts!$A200+$A$11,IF($C$7,8,0),1,1)</f>
        <v>21.45</v>
      </c>
      <c r="E200" s="4">
        <f ca="1">OFFSET(InputPriceData!D$15,CalculationsAndCharts!$A200+$A$11,IF($C$7,8,0),1,1)</f>
        <v>21.49</v>
      </c>
      <c r="F200" s="4">
        <f ca="1">OFFSET(InputPriceData!E$15,CalculationsAndCharts!$A200+$A$11,IF($C$7,8,0),1,1)</f>
        <v>21.14</v>
      </c>
      <c r="G200" s="4">
        <f ca="1">OFFSET(InputPriceData!F$15,CalculationsAndCharts!$A200+$A$11,IF($C$7,8,0),1,1)</f>
        <v>21.15</v>
      </c>
      <c r="H200" s="128"/>
      <c r="I200" s="128"/>
      <c r="K200" s="124"/>
      <c r="L200" s="279"/>
      <c r="M200" s="281"/>
      <c r="N200" s="280"/>
      <c r="O200" s="4"/>
      <c r="P200" s="4"/>
      <c r="Q200" s="3"/>
      <c r="S200" s="309">
        <f t="shared" ca="1" si="68"/>
        <v>23.17</v>
      </c>
      <c r="T200" s="309">
        <f t="shared" ca="1" si="69"/>
        <v>20.64</v>
      </c>
      <c r="U200" s="310">
        <f t="shared" ca="1" si="61"/>
        <v>0.2015810276679833</v>
      </c>
      <c r="V200" s="310" t="b">
        <f t="shared" ca="1" si="70"/>
        <v>0</v>
      </c>
      <c r="W200" s="3" t="b">
        <f t="shared" ca="1" si="71"/>
        <v>0</v>
      </c>
      <c r="X200" s="3" t="str">
        <f t="shared" ca="1" si="72"/>
        <v/>
      </c>
      <c r="Y200" s="3" t="str">
        <f t="shared" ca="1" si="62"/>
        <v/>
      </c>
      <c r="Z200" s="3" t="str">
        <f t="shared" ca="1" si="73"/>
        <v/>
      </c>
      <c r="AA200" s="3" t="str">
        <f t="shared" ca="1" si="74"/>
        <v/>
      </c>
      <c r="AB200" s="205">
        <f t="shared" ca="1" si="75"/>
        <v>11020</v>
      </c>
      <c r="AC200" s="205">
        <f t="shared" ca="1" si="76"/>
        <v>174</v>
      </c>
      <c r="AD200" s="205">
        <f t="shared" ca="1" si="63"/>
        <v>63.333333333333336</v>
      </c>
      <c r="AE200" s="205">
        <f t="shared" ca="1" si="64"/>
        <v>13.333333333333336</v>
      </c>
      <c r="AF200" s="205">
        <f t="shared" ca="1" si="77"/>
        <v>2.6666666666666674</v>
      </c>
      <c r="AG200" s="205"/>
      <c r="AH200" s="205"/>
      <c r="AI200" s="205"/>
      <c r="AJ200" s="205"/>
      <c r="AK200" s="4"/>
      <c r="AL200" s="4"/>
      <c r="AM200" s="309">
        <f t="shared" ca="1" si="78"/>
        <v>23.17</v>
      </c>
      <c r="AN200" s="309">
        <f t="shared" ca="1" si="79"/>
        <v>20.64</v>
      </c>
      <c r="AO200" s="310">
        <f t="shared" ca="1" si="80"/>
        <v>0.2015810276679833</v>
      </c>
      <c r="AP200" s="310" t="b">
        <f t="shared" ca="1" si="81"/>
        <v>0</v>
      </c>
      <c r="AQ200" s="309">
        <f t="shared" ca="1" si="82"/>
        <v>0</v>
      </c>
      <c r="AR200" s="205">
        <f t="shared" ca="1" si="65"/>
        <v>0</v>
      </c>
      <c r="AS200" s="45" t="b">
        <f t="shared" ca="1" si="66"/>
        <v>0</v>
      </c>
      <c r="AT200">
        <f t="shared" ca="1" si="67"/>
        <v>0</v>
      </c>
      <c r="AU200" t="b">
        <f t="shared" ca="1" si="83"/>
        <v>0</v>
      </c>
      <c r="AV200" t="b">
        <f t="shared" ca="1" si="84"/>
        <v>0</v>
      </c>
      <c r="AW200" s="266" t="b">
        <f t="shared" ca="1" si="85"/>
        <v>0</v>
      </c>
      <c r="AX200" s="266" t="b">
        <f t="shared" ca="1" si="86"/>
        <v>0</v>
      </c>
      <c r="AY200" s="266" t="b">
        <f t="shared" ca="1" si="87"/>
        <v>0</v>
      </c>
    </row>
    <row r="201" spans="1:51" x14ac:dyDescent="0.25">
      <c r="A201">
        <v>169</v>
      </c>
      <c r="B201" s="163">
        <f ca="1">OFFSET(InputPriceData!B$15,CalculationsAndCharts!$A201+$A$11,0,1,1)</f>
        <v>41771</v>
      </c>
      <c r="C201" s="3">
        <f ca="1">OFFSET(InputPriceData!G$15,CalculationsAndCharts!$A201+$A$11,IF($C$7,8,0),1,1)</f>
        <v>449400</v>
      </c>
      <c r="D201" s="4">
        <f ca="1">OFFSET(InputPriceData!C$15,CalculationsAndCharts!$A201+$A$11,IF($C$7,8,0),1,1)</f>
        <v>20.65</v>
      </c>
      <c r="E201" s="4">
        <f ca="1">OFFSET(InputPriceData!D$15,CalculationsAndCharts!$A201+$A$11,IF($C$7,8,0),1,1)</f>
        <v>21.56</v>
      </c>
      <c r="F201" s="4">
        <f ca="1">OFFSET(InputPriceData!E$15,CalculationsAndCharts!$A201+$A$11,IF($C$7,8,0),1,1)</f>
        <v>20.46</v>
      </c>
      <c r="G201" s="4">
        <f ca="1">OFFSET(InputPriceData!F$15,CalculationsAndCharts!$A201+$A$11,IF($C$7,8,0),1,1)</f>
        <v>21.43</v>
      </c>
      <c r="H201" s="128"/>
      <c r="I201" s="128"/>
      <c r="K201" s="124"/>
      <c r="L201" s="279"/>
      <c r="M201" s="281"/>
      <c r="N201" s="280"/>
      <c r="O201" s="4"/>
      <c r="P201" s="4"/>
      <c r="Q201" s="3"/>
      <c r="S201" s="309">
        <f t="shared" ca="1" si="68"/>
        <v>23.17</v>
      </c>
      <c r="T201" s="309">
        <f t="shared" ca="1" si="69"/>
        <v>20.64</v>
      </c>
      <c r="U201" s="310">
        <f t="shared" ca="1" si="61"/>
        <v>0.312252964426877</v>
      </c>
      <c r="V201" s="310" t="b">
        <f t="shared" ca="1" si="70"/>
        <v>0</v>
      </c>
      <c r="W201" s="3" t="b">
        <f t="shared" ca="1" si="71"/>
        <v>0</v>
      </c>
      <c r="X201" s="3" t="str">
        <f t="shared" ca="1" si="72"/>
        <v/>
      </c>
      <c r="Y201" s="3" t="str">
        <f t="shared" ca="1" si="62"/>
        <v/>
      </c>
      <c r="Z201" s="3" t="str">
        <f t="shared" ca="1" si="73"/>
        <v/>
      </c>
      <c r="AA201" s="3" t="str">
        <f t="shared" ca="1" si="74"/>
        <v/>
      </c>
      <c r="AB201" s="205">
        <f t="shared" ca="1" si="75"/>
        <v>11020</v>
      </c>
      <c r="AC201" s="205">
        <f t="shared" ca="1" si="76"/>
        <v>174</v>
      </c>
      <c r="AD201" s="205">
        <f t="shared" ca="1" si="63"/>
        <v>63.333333333333336</v>
      </c>
      <c r="AE201" s="205">
        <f t="shared" ca="1" si="64"/>
        <v>13.333333333333336</v>
      </c>
      <c r="AF201" s="205">
        <f t="shared" ca="1" si="77"/>
        <v>2.6666666666666674</v>
      </c>
      <c r="AG201" s="205"/>
      <c r="AH201" s="205"/>
      <c r="AI201" s="205"/>
      <c r="AJ201" s="205"/>
      <c r="AK201" s="4"/>
      <c r="AL201" s="4"/>
      <c r="AM201" s="309">
        <f t="shared" ca="1" si="78"/>
        <v>23.17</v>
      </c>
      <c r="AN201" s="309">
        <f t="shared" ca="1" si="79"/>
        <v>20.64</v>
      </c>
      <c r="AO201" s="310">
        <f t="shared" ca="1" si="80"/>
        <v>0.312252964426877</v>
      </c>
      <c r="AP201" s="310" t="b">
        <f t="shared" ca="1" si="81"/>
        <v>0</v>
      </c>
      <c r="AQ201" s="309">
        <f t="shared" ca="1" si="82"/>
        <v>0</v>
      </c>
      <c r="AR201" s="205">
        <f t="shared" ca="1" si="65"/>
        <v>0</v>
      </c>
      <c r="AS201" s="45" t="b">
        <f t="shared" ca="1" si="66"/>
        <v>0</v>
      </c>
      <c r="AT201">
        <f t="shared" ca="1" si="67"/>
        <v>0</v>
      </c>
      <c r="AU201" t="b">
        <f t="shared" ca="1" si="83"/>
        <v>0</v>
      </c>
      <c r="AV201" t="b">
        <f t="shared" ca="1" si="84"/>
        <v>0</v>
      </c>
      <c r="AW201" s="266" t="b">
        <f t="shared" ca="1" si="85"/>
        <v>0</v>
      </c>
      <c r="AX201" s="266" t="b">
        <f t="shared" ca="1" si="86"/>
        <v>0</v>
      </c>
      <c r="AY201" s="266" t="b">
        <f t="shared" ca="1" si="87"/>
        <v>0</v>
      </c>
    </row>
    <row r="202" spans="1:51" x14ac:dyDescent="0.25">
      <c r="A202">
        <v>170</v>
      </c>
      <c r="B202" s="163">
        <f ca="1">OFFSET(InputPriceData!B$15,CalculationsAndCharts!$A202+$A$11,0,1,1)</f>
        <v>41768</v>
      </c>
      <c r="C202" s="3">
        <f ca="1">OFFSET(InputPriceData!G$15,CalculationsAndCharts!$A202+$A$11,IF($C$7,8,0),1,1)</f>
        <v>529700</v>
      </c>
      <c r="D202" s="4">
        <f ca="1">OFFSET(InputPriceData!C$15,CalculationsAndCharts!$A202+$A$11,IF($C$7,8,0),1,1)</f>
        <v>20.65</v>
      </c>
      <c r="E202" s="4">
        <f ca="1">OFFSET(InputPriceData!D$15,CalculationsAndCharts!$A202+$A$11,IF($C$7,8,0),1,1)</f>
        <v>20.74</v>
      </c>
      <c r="F202" s="4">
        <f ca="1">OFFSET(InputPriceData!E$15,CalculationsAndCharts!$A202+$A$11,IF($C$7,8,0),1,1)</f>
        <v>20.43</v>
      </c>
      <c r="G202" s="4">
        <f ca="1">OFFSET(InputPriceData!F$15,CalculationsAndCharts!$A202+$A$11,IF($C$7,8,0),1,1)</f>
        <v>20.64</v>
      </c>
      <c r="H202" s="128"/>
      <c r="I202" s="128"/>
      <c r="K202" s="124"/>
      <c r="L202" s="279"/>
      <c r="M202" s="281"/>
      <c r="N202" s="280"/>
      <c r="O202" s="4"/>
      <c r="P202" s="4"/>
      <c r="Q202" s="3"/>
      <c r="S202" s="309">
        <f t="shared" ca="1" si="68"/>
        <v>23.17</v>
      </c>
      <c r="T202" s="309">
        <f t="shared" ca="1" si="69"/>
        <v>20.64</v>
      </c>
      <c r="U202" s="310">
        <f t="shared" ca="1" si="61"/>
        <v>0</v>
      </c>
      <c r="V202" s="310" t="b">
        <f t="shared" ca="1" si="70"/>
        <v>0</v>
      </c>
      <c r="W202" s="3" t="b">
        <f t="shared" ca="1" si="71"/>
        <v>0</v>
      </c>
      <c r="X202" s="3" t="str">
        <f t="shared" ca="1" si="72"/>
        <v/>
      </c>
      <c r="Y202" s="3" t="str">
        <f t="shared" ca="1" si="62"/>
        <v/>
      </c>
      <c r="Z202" s="3" t="str">
        <f t="shared" ca="1" si="73"/>
        <v/>
      </c>
      <c r="AA202" s="3" t="str">
        <f t="shared" ca="1" si="74"/>
        <v/>
      </c>
      <c r="AB202" s="205">
        <f t="shared" ca="1" si="75"/>
        <v>11020</v>
      </c>
      <c r="AC202" s="205">
        <f t="shared" ca="1" si="76"/>
        <v>174</v>
      </c>
      <c r="AD202" s="205">
        <f t="shared" ca="1" si="63"/>
        <v>63.333333333333336</v>
      </c>
      <c r="AE202" s="205">
        <f t="shared" ca="1" si="64"/>
        <v>13.333333333333336</v>
      </c>
      <c r="AF202" s="205">
        <f t="shared" ca="1" si="77"/>
        <v>2.6666666666666674</v>
      </c>
      <c r="AG202" s="205"/>
      <c r="AH202" s="205"/>
      <c r="AI202" s="205"/>
      <c r="AJ202" s="205"/>
      <c r="AK202" s="4"/>
      <c r="AL202" s="4"/>
      <c r="AM202" s="309">
        <f t="shared" ca="1" si="78"/>
        <v>23.17</v>
      </c>
      <c r="AN202" s="309">
        <f t="shared" ca="1" si="79"/>
        <v>20.64</v>
      </c>
      <c r="AO202" s="310">
        <f t="shared" ca="1" si="80"/>
        <v>0</v>
      </c>
      <c r="AP202" s="310" t="b">
        <f t="shared" ca="1" si="81"/>
        <v>0</v>
      </c>
      <c r="AQ202" s="309">
        <f t="shared" ca="1" si="82"/>
        <v>0</v>
      </c>
      <c r="AR202" s="205">
        <f t="shared" ca="1" si="65"/>
        <v>0</v>
      </c>
      <c r="AS202" s="45" t="b">
        <f t="shared" ca="1" si="66"/>
        <v>0</v>
      </c>
      <c r="AT202">
        <f t="shared" ca="1" si="67"/>
        <v>0</v>
      </c>
      <c r="AU202" t="b">
        <f t="shared" ca="1" si="83"/>
        <v>0</v>
      </c>
      <c r="AV202" t="b">
        <f t="shared" ca="1" si="84"/>
        <v>0</v>
      </c>
      <c r="AW202" s="266" t="b">
        <f t="shared" ca="1" si="85"/>
        <v>0</v>
      </c>
      <c r="AX202" s="266" t="b">
        <f t="shared" ca="1" si="86"/>
        <v>0</v>
      </c>
      <c r="AY202" s="266" t="b">
        <f t="shared" ca="1" si="87"/>
        <v>0</v>
      </c>
    </row>
    <row r="203" spans="1:51" x14ac:dyDescent="0.25">
      <c r="A203">
        <v>171</v>
      </c>
      <c r="B203" s="163">
        <f ca="1">OFFSET(InputPriceData!B$15,CalculationsAndCharts!$A203+$A$11,0,1,1)</f>
        <v>41767</v>
      </c>
      <c r="C203" s="3">
        <f ca="1">OFFSET(InputPriceData!G$15,CalculationsAndCharts!$A203+$A$11,IF($C$7,8,0),1,1)</f>
        <v>237800</v>
      </c>
      <c r="D203" s="4">
        <f ca="1">OFFSET(InputPriceData!C$15,CalculationsAndCharts!$A203+$A$11,IF($C$7,8,0),1,1)</f>
        <v>20.92</v>
      </c>
      <c r="E203" s="4">
        <f ca="1">OFFSET(InputPriceData!D$15,CalculationsAndCharts!$A203+$A$11,IF($C$7,8,0),1,1)</f>
        <v>21.29</v>
      </c>
      <c r="F203" s="4">
        <f ca="1">OFFSET(InputPriceData!E$15,CalculationsAndCharts!$A203+$A$11,IF($C$7,8,0),1,1)</f>
        <v>20.71</v>
      </c>
      <c r="G203" s="4">
        <f ca="1">OFFSET(InputPriceData!F$15,CalculationsAndCharts!$A203+$A$11,IF($C$7,8,0),1,1)</f>
        <v>20.74</v>
      </c>
      <c r="H203" s="128"/>
      <c r="I203" s="128"/>
      <c r="K203" s="124"/>
      <c r="L203" s="279"/>
      <c r="M203" s="281"/>
      <c r="N203" s="280"/>
      <c r="O203" s="4"/>
      <c r="P203" s="4"/>
      <c r="Q203" s="3"/>
      <c r="S203" s="309">
        <f t="shared" ca="1" si="68"/>
        <v>23.17</v>
      </c>
      <c r="T203" s="309">
        <f t="shared" ca="1" si="69"/>
        <v>20.74</v>
      </c>
      <c r="U203" s="310">
        <f t="shared" ca="1" si="61"/>
        <v>0</v>
      </c>
      <c r="V203" s="310" t="b">
        <f t="shared" ca="1" si="70"/>
        <v>0</v>
      </c>
      <c r="W203" s="3" t="b">
        <f t="shared" ca="1" si="71"/>
        <v>0</v>
      </c>
      <c r="X203" s="3" t="str">
        <f t="shared" ca="1" si="72"/>
        <v/>
      </c>
      <c r="Y203" s="3" t="str">
        <f t="shared" ca="1" si="62"/>
        <v/>
      </c>
      <c r="Z203" s="3" t="str">
        <f t="shared" ca="1" si="73"/>
        <v/>
      </c>
      <c r="AA203" s="3" t="str">
        <f t="shared" ca="1" si="74"/>
        <v/>
      </c>
      <c r="AB203" s="205">
        <f t="shared" ca="1" si="75"/>
        <v>11020</v>
      </c>
      <c r="AC203" s="205">
        <f t="shared" ca="1" si="76"/>
        <v>174</v>
      </c>
      <c r="AD203" s="205">
        <f t="shared" ca="1" si="63"/>
        <v>63.333333333333336</v>
      </c>
      <c r="AE203" s="205">
        <f t="shared" ca="1" si="64"/>
        <v>13.333333333333336</v>
      </c>
      <c r="AF203" s="205">
        <f t="shared" ca="1" si="77"/>
        <v>2.6666666666666674</v>
      </c>
      <c r="AG203" s="205"/>
      <c r="AH203" s="205"/>
      <c r="AI203" s="205"/>
      <c r="AJ203" s="205"/>
      <c r="AK203" s="4"/>
      <c r="AL203" s="4"/>
      <c r="AM203" s="309">
        <f t="shared" ca="1" si="78"/>
        <v>23.17</v>
      </c>
      <c r="AN203" s="309">
        <f t="shared" ca="1" si="79"/>
        <v>20.74</v>
      </c>
      <c r="AO203" s="310">
        <f t="shared" ca="1" si="80"/>
        <v>0</v>
      </c>
      <c r="AP203" s="310" t="b">
        <f t="shared" ca="1" si="81"/>
        <v>0</v>
      </c>
      <c r="AQ203" s="309">
        <f t="shared" ca="1" si="82"/>
        <v>0</v>
      </c>
      <c r="AR203" s="205">
        <f t="shared" ca="1" si="65"/>
        <v>0</v>
      </c>
      <c r="AS203" s="45" t="b">
        <f t="shared" ca="1" si="66"/>
        <v>0</v>
      </c>
      <c r="AT203">
        <f t="shared" ca="1" si="67"/>
        <v>0</v>
      </c>
      <c r="AU203" t="b">
        <f t="shared" ca="1" si="83"/>
        <v>0</v>
      </c>
      <c r="AV203" t="b">
        <f t="shared" ca="1" si="84"/>
        <v>0</v>
      </c>
      <c r="AW203" s="266" t="b">
        <f t="shared" ca="1" si="85"/>
        <v>0</v>
      </c>
      <c r="AX203" s="266" t="b">
        <f t="shared" ca="1" si="86"/>
        <v>0</v>
      </c>
      <c r="AY203" s="266" t="b">
        <f t="shared" ca="1" si="87"/>
        <v>0</v>
      </c>
    </row>
    <row r="204" spans="1:51" x14ac:dyDescent="0.25">
      <c r="A204">
        <v>172</v>
      </c>
      <c r="B204" s="163">
        <f ca="1">OFFSET(InputPriceData!B$15,CalculationsAndCharts!$A204+$A$11,0,1,1)</f>
        <v>41766</v>
      </c>
      <c r="C204" s="3">
        <f ca="1">OFFSET(InputPriceData!G$15,CalculationsAndCharts!$A204+$A$11,IF($C$7,8,0),1,1)</f>
        <v>435700</v>
      </c>
      <c r="D204" s="4">
        <f ca="1">OFFSET(InputPriceData!C$15,CalculationsAndCharts!$A204+$A$11,IF($C$7,8,0),1,1)</f>
        <v>21.09</v>
      </c>
      <c r="E204" s="4">
        <f ca="1">OFFSET(InputPriceData!D$15,CalculationsAndCharts!$A204+$A$11,IF($C$7,8,0),1,1)</f>
        <v>21.31</v>
      </c>
      <c r="F204" s="4">
        <f ca="1">OFFSET(InputPriceData!E$15,CalculationsAndCharts!$A204+$A$11,IF($C$7,8,0),1,1)</f>
        <v>20.74</v>
      </c>
      <c r="G204" s="4">
        <f ca="1">OFFSET(InputPriceData!F$15,CalculationsAndCharts!$A204+$A$11,IF($C$7,8,0),1,1)</f>
        <v>20.97</v>
      </c>
      <c r="H204" s="128"/>
      <c r="I204" s="128"/>
      <c r="K204" s="124"/>
      <c r="L204" s="279"/>
      <c r="M204" s="281"/>
      <c r="N204" s="280"/>
      <c r="O204" s="4"/>
      <c r="P204" s="4"/>
      <c r="Q204" s="3"/>
      <c r="S204" s="309">
        <f t="shared" ca="1" si="68"/>
        <v>23.17</v>
      </c>
      <c r="T204" s="309">
        <f t="shared" ca="1" si="69"/>
        <v>20.97</v>
      </c>
      <c r="U204" s="310">
        <f t="shared" ca="1" si="61"/>
        <v>0</v>
      </c>
      <c r="V204" s="310" t="b">
        <f t="shared" ca="1" si="70"/>
        <v>0</v>
      </c>
      <c r="W204" s="3" t="b">
        <f t="shared" ca="1" si="71"/>
        <v>0</v>
      </c>
      <c r="X204" s="3" t="str">
        <f t="shared" ca="1" si="72"/>
        <v/>
      </c>
      <c r="Y204" s="3" t="str">
        <f t="shared" ca="1" si="62"/>
        <v/>
      </c>
      <c r="Z204" s="3" t="str">
        <f t="shared" ca="1" si="73"/>
        <v/>
      </c>
      <c r="AA204" s="3" t="str">
        <f t="shared" ca="1" si="74"/>
        <v/>
      </c>
      <c r="AB204" s="205">
        <f t="shared" ca="1" si="75"/>
        <v>11020</v>
      </c>
      <c r="AC204" s="205">
        <f t="shared" ca="1" si="76"/>
        <v>174</v>
      </c>
      <c r="AD204" s="205">
        <f t="shared" ca="1" si="63"/>
        <v>63.333333333333336</v>
      </c>
      <c r="AE204" s="205">
        <f t="shared" ca="1" si="64"/>
        <v>13.333333333333336</v>
      </c>
      <c r="AF204" s="205">
        <f t="shared" ca="1" si="77"/>
        <v>2.6666666666666674</v>
      </c>
      <c r="AG204" s="205"/>
      <c r="AH204" s="205"/>
      <c r="AI204" s="205"/>
      <c r="AJ204" s="205"/>
      <c r="AK204" s="4"/>
      <c r="AL204" s="4"/>
      <c r="AM204" s="309">
        <f t="shared" ca="1" si="78"/>
        <v>23.17</v>
      </c>
      <c r="AN204" s="309">
        <f t="shared" ca="1" si="79"/>
        <v>20.97</v>
      </c>
      <c r="AO204" s="310">
        <f t="shared" ca="1" si="80"/>
        <v>0</v>
      </c>
      <c r="AP204" s="310" t="b">
        <f t="shared" ca="1" si="81"/>
        <v>0</v>
      </c>
      <c r="AQ204" s="309">
        <f t="shared" ca="1" si="82"/>
        <v>0</v>
      </c>
      <c r="AR204" s="205">
        <f t="shared" ca="1" si="65"/>
        <v>0</v>
      </c>
      <c r="AS204" s="45" t="b">
        <f t="shared" ca="1" si="66"/>
        <v>0</v>
      </c>
      <c r="AT204">
        <f t="shared" ca="1" si="67"/>
        <v>0</v>
      </c>
      <c r="AU204" t="b">
        <f t="shared" ca="1" si="83"/>
        <v>0</v>
      </c>
      <c r="AV204" t="b">
        <f t="shared" ca="1" si="84"/>
        <v>0</v>
      </c>
      <c r="AW204" s="266" t="b">
        <f t="shared" ca="1" si="85"/>
        <v>0</v>
      </c>
      <c r="AX204" s="266" t="b">
        <f t="shared" ca="1" si="86"/>
        <v>0</v>
      </c>
      <c r="AY204" s="266" t="b">
        <f t="shared" ca="1" si="87"/>
        <v>0</v>
      </c>
    </row>
    <row r="205" spans="1:51" x14ac:dyDescent="0.25">
      <c r="A205">
        <v>173</v>
      </c>
      <c r="B205" s="163">
        <f ca="1">OFFSET(InputPriceData!B$15,CalculationsAndCharts!$A205+$A$11,0,1,1)</f>
        <v>41765</v>
      </c>
      <c r="C205" s="3">
        <f ca="1">OFFSET(InputPriceData!G$15,CalculationsAndCharts!$A205+$A$11,IF($C$7,8,0),1,1)</f>
        <v>326400</v>
      </c>
      <c r="D205" s="4">
        <f ca="1">OFFSET(InputPriceData!C$15,CalculationsAndCharts!$A205+$A$11,IF($C$7,8,0),1,1)</f>
        <v>21.43</v>
      </c>
      <c r="E205" s="4">
        <f ca="1">OFFSET(InputPriceData!D$15,CalculationsAndCharts!$A205+$A$11,IF($C$7,8,0),1,1)</f>
        <v>21.62</v>
      </c>
      <c r="F205" s="4">
        <f ca="1">OFFSET(InputPriceData!E$15,CalculationsAndCharts!$A205+$A$11,IF($C$7,8,0),1,1)</f>
        <v>21.07</v>
      </c>
      <c r="G205" s="4">
        <f ca="1">OFFSET(InputPriceData!F$15,CalculationsAndCharts!$A205+$A$11,IF($C$7,8,0),1,1)</f>
        <v>21.11</v>
      </c>
      <c r="H205" s="128"/>
      <c r="I205" s="128"/>
      <c r="K205" s="124"/>
      <c r="L205" s="279"/>
      <c r="M205" s="281"/>
      <c r="N205" s="280"/>
      <c r="O205" s="4"/>
      <c r="P205" s="4"/>
      <c r="Q205" s="3"/>
      <c r="S205" s="309">
        <f t="shared" ca="1" si="68"/>
        <v>23.17</v>
      </c>
      <c r="T205" s="309">
        <f t="shared" ca="1" si="69"/>
        <v>21.11</v>
      </c>
      <c r="U205" s="310">
        <f t="shared" ca="1" si="61"/>
        <v>0</v>
      </c>
      <c r="V205" s="310" t="b">
        <f t="shared" ca="1" si="70"/>
        <v>0</v>
      </c>
      <c r="W205" s="3" t="b">
        <f t="shared" ca="1" si="71"/>
        <v>0</v>
      </c>
      <c r="X205" s="3" t="str">
        <f t="shared" ca="1" si="72"/>
        <v/>
      </c>
      <c r="Y205" s="3" t="str">
        <f t="shared" ca="1" si="62"/>
        <v/>
      </c>
      <c r="Z205" s="3" t="str">
        <f t="shared" ca="1" si="73"/>
        <v/>
      </c>
      <c r="AA205" s="3" t="str">
        <f t="shared" ca="1" si="74"/>
        <v/>
      </c>
      <c r="AB205" s="205">
        <f t="shared" ca="1" si="75"/>
        <v>11020</v>
      </c>
      <c r="AC205" s="205">
        <f t="shared" ca="1" si="76"/>
        <v>174</v>
      </c>
      <c r="AD205" s="205">
        <f t="shared" ca="1" si="63"/>
        <v>63.333333333333336</v>
      </c>
      <c r="AE205" s="205">
        <f t="shared" ca="1" si="64"/>
        <v>13.333333333333336</v>
      </c>
      <c r="AF205" s="205">
        <f t="shared" ca="1" si="77"/>
        <v>2.6666666666666674</v>
      </c>
      <c r="AG205" s="205"/>
      <c r="AH205" s="205"/>
      <c r="AI205" s="205"/>
      <c r="AJ205" s="205"/>
      <c r="AK205" s="4"/>
      <c r="AL205" s="4"/>
      <c r="AM205" s="309">
        <f t="shared" ca="1" si="78"/>
        <v>23.17</v>
      </c>
      <c r="AN205" s="309">
        <f t="shared" ca="1" si="79"/>
        <v>21.11</v>
      </c>
      <c r="AO205" s="310">
        <f t="shared" ca="1" si="80"/>
        <v>0</v>
      </c>
      <c r="AP205" s="310" t="b">
        <f t="shared" ca="1" si="81"/>
        <v>0</v>
      </c>
      <c r="AQ205" s="309">
        <f t="shared" ca="1" si="82"/>
        <v>0</v>
      </c>
      <c r="AR205" s="205">
        <f t="shared" ca="1" si="65"/>
        <v>0</v>
      </c>
      <c r="AS205" s="45" t="b">
        <f t="shared" ca="1" si="66"/>
        <v>0</v>
      </c>
      <c r="AT205">
        <f t="shared" ca="1" si="67"/>
        <v>0</v>
      </c>
      <c r="AU205" t="b">
        <f t="shared" ca="1" si="83"/>
        <v>0</v>
      </c>
      <c r="AV205" t="b">
        <f t="shared" ca="1" si="84"/>
        <v>0</v>
      </c>
      <c r="AW205" s="266" t="b">
        <f t="shared" ca="1" si="85"/>
        <v>0</v>
      </c>
      <c r="AX205" s="266" t="b">
        <f t="shared" ca="1" si="86"/>
        <v>0</v>
      </c>
      <c r="AY205" s="266" t="b">
        <f t="shared" ca="1" si="87"/>
        <v>0</v>
      </c>
    </row>
    <row r="206" spans="1:51" x14ac:dyDescent="0.25">
      <c r="A206">
        <v>174</v>
      </c>
      <c r="B206" s="163">
        <f ca="1">OFFSET(InputPriceData!B$15,CalculationsAndCharts!$A206+$A$11,0,1,1)</f>
        <v>41764</v>
      </c>
      <c r="C206" s="3">
        <f ca="1">OFFSET(InputPriceData!G$15,CalculationsAndCharts!$A206+$A$11,IF($C$7,8,0),1,1)</f>
        <v>275200</v>
      </c>
      <c r="D206" s="4">
        <f ca="1">OFFSET(InputPriceData!C$15,CalculationsAndCharts!$A206+$A$11,IF($C$7,8,0),1,1)</f>
        <v>21.43</v>
      </c>
      <c r="E206" s="4">
        <f ca="1">OFFSET(InputPriceData!D$15,CalculationsAndCharts!$A206+$A$11,IF($C$7,8,0),1,1)</f>
        <v>21.68</v>
      </c>
      <c r="F206" s="4">
        <f ca="1">OFFSET(InputPriceData!E$15,CalculationsAndCharts!$A206+$A$11,IF($C$7,8,0),1,1)</f>
        <v>21.06</v>
      </c>
      <c r="G206" s="4">
        <f ca="1">OFFSET(InputPriceData!F$15,CalculationsAndCharts!$A206+$A$11,IF($C$7,8,0),1,1)</f>
        <v>21.51</v>
      </c>
      <c r="H206" s="128"/>
      <c r="I206" s="128"/>
      <c r="K206" s="124"/>
      <c r="L206" s="279"/>
      <c r="M206" s="281"/>
      <c r="N206" s="280"/>
      <c r="O206" s="4"/>
      <c r="P206" s="4"/>
      <c r="Q206" s="3"/>
      <c r="S206" s="309">
        <f t="shared" ca="1" si="68"/>
        <v>23.17</v>
      </c>
      <c r="T206" s="309">
        <f t="shared" ca="1" si="69"/>
        <v>21.48</v>
      </c>
      <c r="U206" s="310">
        <f t="shared" ca="1" si="61"/>
        <v>1.7751479289941488E-2</v>
      </c>
      <c r="V206" s="310" t="b">
        <f t="shared" ca="1" si="70"/>
        <v>0</v>
      </c>
      <c r="W206" s="3" t="b">
        <f t="shared" ca="1" si="71"/>
        <v>0</v>
      </c>
      <c r="X206" s="3" t="str">
        <f t="shared" ca="1" si="72"/>
        <v/>
      </c>
      <c r="Y206" s="3" t="str">
        <f t="shared" ca="1" si="62"/>
        <v/>
      </c>
      <c r="Z206" s="3" t="str">
        <f t="shared" ca="1" si="73"/>
        <v/>
      </c>
      <c r="AA206" s="3" t="str">
        <f t="shared" ca="1" si="74"/>
        <v/>
      </c>
      <c r="AB206" s="205">
        <f t="shared" ca="1" si="75"/>
        <v>11020</v>
      </c>
      <c r="AC206" s="205">
        <f t="shared" ca="1" si="76"/>
        <v>174</v>
      </c>
      <c r="AD206" s="205">
        <f t="shared" ca="1" si="63"/>
        <v>63.333333333333336</v>
      </c>
      <c r="AE206" s="205">
        <f t="shared" ca="1" si="64"/>
        <v>13.333333333333336</v>
      </c>
      <c r="AF206" s="205">
        <f t="shared" ca="1" si="77"/>
        <v>2.6666666666666674</v>
      </c>
      <c r="AG206" s="205"/>
      <c r="AH206" s="205"/>
      <c r="AI206" s="205"/>
      <c r="AJ206" s="205"/>
      <c r="AK206" s="4"/>
      <c r="AL206" s="4"/>
      <c r="AM206" s="309">
        <f t="shared" ca="1" si="78"/>
        <v>23.17</v>
      </c>
      <c r="AN206" s="309">
        <f t="shared" ca="1" si="79"/>
        <v>21.48</v>
      </c>
      <c r="AO206" s="310">
        <f t="shared" ca="1" si="80"/>
        <v>1.7751479289941488E-2</v>
      </c>
      <c r="AP206" s="310" t="b">
        <f t="shared" ca="1" si="81"/>
        <v>0</v>
      </c>
      <c r="AQ206" s="309">
        <f t="shared" ca="1" si="82"/>
        <v>0</v>
      </c>
      <c r="AR206" s="205">
        <f t="shared" ca="1" si="65"/>
        <v>0</v>
      </c>
      <c r="AS206" s="45" t="b">
        <f t="shared" ca="1" si="66"/>
        <v>0</v>
      </c>
      <c r="AT206">
        <f t="shared" ca="1" si="67"/>
        <v>0</v>
      </c>
      <c r="AU206" t="b">
        <f t="shared" ca="1" si="83"/>
        <v>0</v>
      </c>
      <c r="AV206" t="b">
        <f t="shared" ca="1" si="84"/>
        <v>0</v>
      </c>
      <c r="AW206" s="266" t="b">
        <f t="shared" ca="1" si="85"/>
        <v>0</v>
      </c>
      <c r="AX206" s="266" t="b">
        <f t="shared" ca="1" si="86"/>
        <v>0</v>
      </c>
      <c r="AY206" s="266" t="b">
        <f t="shared" ca="1" si="87"/>
        <v>0</v>
      </c>
    </row>
    <row r="207" spans="1:51" x14ac:dyDescent="0.25">
      <c r="A207">
        <v>175</v>
      </c>
      <c r="B207" s="163">
        <f ca="1">OFFSET(InputPriceData!B$15,CalculationsAndCharts!$A207+$A$11,0,1,1)</f>
        <v>41761</v>
      </c>
      <c r="C207" s="3">
        <f ca="1">OFFSET(InputPriceData!G$15,CalculationsAndCharts!$A207+$A$11,IF($C$7,8,0),1,1)</f>
        <v>592600</v>
      </c>
      <c r="D207" s="4">
        <f ca="1">OFFSET(InputPriceData!C$15,CalculationsAndCharts!$A207+$A$11,IF($C$7,8,0),1,1)</f>
        <v>21.53</v>
      </c>
      <c r="E207" s="4">
        <f ca="1">OFFSET(InputPriceData!D$15,CalculationsAndCharts!$A207+$A$11,IF($C$7,8,0),1,1)</f>
        <v>21.82</v>
      </c>
      <c r="F207" s="4">
        <f ca="1">OFFSET(InputPriceData!E$15,CalculationsAndCharts!$A207+$A$11,IF($C$7,8,0),1,1)</f>
        <v>21.21</v>
      </c>
      <c r="G207" s="4">
        <f ca="1">OFFSET(InputPriceData!F$15,CalculationsAndCharts!$A207+$A$11,IF($C$7,8,0),1,1)</f>
        <v>21.54</v>
      </c>
      <c r="H207" s="128"/>
      <c r="I207" s="128"/>
      <c r="K207" s="124"/>
      <c r="L207" s="279"/>
      <c r="M207" s="281"/>
      <c r="N207" s="280"/>
      <c r="O207" s="4"/>
      <c r="P207" s="4"/>
      <c r="Q207" s="3"/>
      <c r="S207" s="309">
        <f t="shared" ca="1" si="68"/>
        <v>23.17</v>
      </c>
      <c r="T207" s="309">
        <f t="shared" ca="1" si="69"/>
        <v>21.48</v>
      </c>
      <c r="U207" s="310">
        <f t="shared" ca="1" si="61"/>
        <v>3.5502958579880874E-2</v>
      </c>
      <c r="V207" s="310" t="b">
        <f t="shared" ca="1" si="70"/>
        <v>0</v>
      </c>
      <c r="W207" s="3" t="b">
        <f t="shared" ca="1" si="71"/>
        <v>0</v>
      </c>
      <c r="X207" s="3" t="str">
        <f t="shared" ca="1" si="72"/>
        <v/>
      </c>
      <c r="Y207" s="3" t="str">
        <f t="shared" ca="1" si="62"/>
        <v/>
      </c>
      <c r="Z207" s="3" t="str">
        <f t="shared" ca="1" si="73"/>
        <v/>
      </c>
      <c r="AA207" s="3" t="str">
        <f t="shared" ca="1" si="74"/>
        <v/>
      </c>
      <c r="AB207" s="205">
        <f t="shared" ca="1" si="75"/>
        <v>11020</v>
      </c>
      <c r="AC207" s="205">
        <f t="shared" ca="1" si="76"/>
        <v>174</v>
      </c>
      <c r="AD207" s="205">
        <f t="shared" ca="1" si="63"/>
        <v>63.333333333333336</v>
      </c>
      <c r="AE207" s="205">
        <f t="shared" ca="1" si="64"/>
        <v>13.333333333333336</v>
      </c>
      <c r="AF207" s="205">
        <f t="shared" ca="1" si="77"/>
        <v>2.6666666666666674</v>
      </c>
      <c r="AG207" s="205"/>
      <c r="AH207" s="205"/>
      <c r="AI207" s="205"/>
      <c r="AJ207" s="205"/>
      <c r="AK207" s="4"/>
      <c r="AL207" s="4"/>
      <c r="AM207" s="309">
        <f t="shared" ca="1" si="78"/>
        <v>23.17</v>
      </c>
      <c r="AN207" s="309">
        <f t="shared" ca="1" si="79"/>
        <v>21.48</v>
      </c>
      <c r="AO207" s="310">
        <f t="shared" ca="1" si="80"/>
        <v>3.5502958579880874E-2</v>
      </c>
      <c r="AP207" s="310" t="b">
        <f t="shared" ca="1" si="81"/>
        <v>0</v>
      </c>
      <c r="AQ207" s="309">
        <f t="shared" ca="1" si="82"/>
        <v>0</v>
      </c>
      <c r="AR207" s="205">
        <f t="shared" ca="1" si="65"/>
        <v>0</v>
      </c>
      <c r="AS207" s="45" t="b">
        <f t="shared" ca="1" si="66"/>
        <v>0</v>
      </c>
      <c r="AT207">
        <f t="shared" ca="1" si="67"/>
        <v>0</v>
      </c>
      <c r="AU207" t="b">
        <f t="shared" ca="1" si="83"/>
        <v>0</v>
      </c>
      <c r="AV207" t="b">
        <f t="shared" ca="1" si="84"/>
        <v>0</v>
      </c>
      <c r="AW207" s="266" t="b">
        <f t="shared" ca="1" si="85"/>
        <v>0</v>
      </c>
      <c r="AX207" s="266" t="b">
        <f t="shared" ca="1" si="86"/>
        <v>0</v>
      </c>
      <c r="AY207" s="266" t="b">
        <f t="shared" ca="1" si="87"/>
        <v>1</v>
      </c>
    </row>
    <row r="208" spans="1:51" x14ac:dyDescent="0.25">
      <c r="A208">
        <v>176</v>
      </c>
      <c r="B208" s="163">
        <f ca="1">OFFSET(InputPriceData!B$15,CalculationsAndCharts!$A208+$A$11,0,1,1)</f>
        <v>41760</v>
      </c>
      <c r="C208" s="3">
        <f ca="1">OFFSET(InputPriceData!G$15,CalculationsAndCharts!$A208+$A$11,IF($C$7,8,0),1,1)</f>
        <v>511700</v>
      </c>
      <c r="D208" s="4">
        <f ca="1">OFFSET(InputPriceData!C$15,CalculationsAndCharts!$A208+$A$11,IF($C$7,8,0),1,1)</f>
        <v>21.69</v>
      </c>
      <c r="E208" s="4">
        <f ca="1">OFFSET(InputPriceData!D$15,CalculationsAndCharts!$A208+$A$11,IF($C$7,8,0),1,1)</f>
        <v>21.8</v>
      </c>
      <c r="F208" s="4">
        <f ca="1">OFFSET(InputPriceData!E$15,CalculationsAndCharts!$A208+$A$11,IF($C$7,8,0),1,1)</f>
        <v>21.25</v>
      </c>
      <c r="G208" s="4">
        <f ca="1">OFFSET(InputPriceData!F$15,CalculationsAndCharts!$A208+$A$11,IF($C$7,8,0),1,1)</f>
        <v>21.48</v>
      </c>
      <c r="H208" s="128"/>
      <c r="I208" s="128"/>
      <c r="K208" s="124"/>
      <c r="L208" s="279"/>
      <c r="M208" s="281"/>
      <c r="N208" s="280"/>
      <c r="O208" s="4"/>
      <c r="P208" s="4"/>
      <c r="Q208" s="3"/>
      <c r="S208" s="309">
        <f t="shared" ca="1" si="68"/>
        <v>23.17</v>
      </c>
      <c r="T208" s="309">
        <f t="shared" ca="1" si="69"/>
        <v>21.48</v>
      </c>
      <c r="U208" s="310">
        <f t="shared" ca="1" si="61"/>
        <v>0</v>
      </c>
      <c r="V208" s="310" t="b">
        <f t="shared" ca="1" si="70"/>
        <v>0</v>
      </c>
      <c r="W208" s="3" t="b">
        <f t="shared" ca="1" si="71"/>
        <v>0</v>
      </c>
      <c r="X208" s="3" t="str">
        <f t="shared" ca="1" si="72"/>
        <v/>
      </c>
      <c r="Y208" s="3" t="str">
        <f t="shared" ca="1" si="62"/>
        <v/>
      </c>
      <c r="Z208" s="3" t="str">
        <f t="shared" ca="1" si="73"/>
        <v/>
      </c>
      <c r="AA208" s="3" t="str">
        <f t="shared" ca="1" si="74"/>
        <v/>
      </c>
      <c r="AB208" s="205">
        <f t="shared" ca="1" si="75"/>
        <v>11020</v>
      </c>
      <c r="AC208" s="205">
        <f t="shared" ca="1" si="76"/>
        <v>174</v>
      </c>
      <c r="AD208" s="205">
        <f t="shared" ca="1" si="63"/>
        <v>63.333333333333336</v>
      </c>
      <c r="AE208" s="205">
        <f t="shared" ca="1" si="64"/>
        <v>13.333333333333336</v>
      </c>
      <c r="AF208" s="205">
        <f t="shared" ca="1" si="77"/>
        <v>2.6666666666666674</v>
      </c>
      <c r="AG208" s="205"/>
      <c r="AH208" s="205"/>
      <c r="AI208" s="205"/>
      <c r="AJ208" s="205"/>
      <c r="AK208" s="4"/>
      <c r="AL208" s="4"/>
      <c r="AM208" s="309">
        <f t="shared" ca="1" si="78"/>
        <v>23.17</v>
      </c>
      <c r="AN208" s="309">
        <f t="shared" ca="1" si="79"/>
        <v>21.48</v>
      </c>
      <c r="AO208" s="310">
        <f t="shared" ca="1" si="80"/>
        <v>0</v>
      </c>
      <c r="AP208" s="310" t="b">
        <f t="shared" ca="1" si="81"/>
        <v>0</v>
      </c>
      <c r="AQ208" s="309">
        <f t="shared" ca="1" si="82"/>
        <v>0.65789999999999993</v>
      </c>
      <c r="AR208" s="205">
        <f t="shared" ca="1" si="65"/>
        <v>21.272099999999998</v>
      </c>
      <c r="AS208" s="45" t="b">
        <f t="shared" ca="1" si="66"/>
        <v>1</v>
      </c>
      <c r="AT208">
        <f t="shared" ca="1" si="67"/>
        <v>3</v>
      </c>
      <c r="AU208" t="b">
        <f t="shared" ca="1" si="83"/>
        <v>0</v>
      </c>
      <c r="AV208" t="b">
        <f t="shared" ca="1" si="84"/>
        <v>1</v>
      </c>
      <c r="AW208" s="266" t="b">
        <f t="shared" ca="1" si="85"/>
        <v>0</v>
      </c>
      <c r="AX208" s="266" t="b">
        <f t="shared" ca="1" si="86"/>
        <v>1</v>
      </c>
      <c r="AY208" s="266" t="b">
        <f t="shared" ca="1" si="87"/>
        <v>0</v>
      </c>
    </row>
    <row r="209" spans="1:51" x14ac:dyDescent="0.25">
      <c r="A209">
        <v>177</v>
      </c>
      <c r="B209" s="163">
        <f ca="1">OFFSET(InputPriceData!B$15,CalculationsAndCharts!$A209+$A$11,0,1,1)</f>
        <v>41759</v>
      </c>
      <c r="C209" s="3">
        <f ca="1">OFFSET(InputPriceData!G$15,CalculationsAndCharts!$A209+$A$11,IF($C$7,8,0),1,1)</f>
        <v>679500</v>
      </c>
      <c r="D209" s="4">
        <f ca="1">OFFSET(InputPriceData!C$15,CalculationsAndCharts!$A209+$A$11,IF($C$7,8,0),1,1)</f>
        <v>21.65</v>
      </c>
      <c r="E209" s="4">
        <f ca="1">OFFSET(InputPriceData!D$15,CalculationsAndCharts!$A209+$A$11,IF($C$7,8,0),1,1)</f>
        <v>21.8</v>
      </c>
      <c r="F209" s="4">
        <f ca="1">OFFSET(InputPriceData!E$15,CalculationsAndCharts!$A209+$A$11,IF($C$7,8,0),1,1)</f>
        <v>21.46</v>
      </c>
      <c r="G209" s="4">
        <f ca="1">OFFSET(InputPriceData!F$15,CalculationsAndCharts!$A209+$A$11,IF($C$7,8,0),1,1)</f>
        <v>21.76</v>
      </c>
      <c r="H209" s="128"/>
      <c r="I209" s="128"/>
      <c r="K209" s="124"/>
      <c r="L209" s="279"/>
      <c r="M209" s="281"/>
      <c r="N209" s="280"/>
      <c r="O209" s="4"/>
      <c r="P209" s="4"/>
      <c r="Q209" s="3"/>
      <c r="S209" s="309">
        <f t="shared" ca="1" si="68"/>
        <v>23.17</v>
      </c>
      <c r="T209" s="309">
        <f t="shared" ca="1" si="69"/>
        <v>21.63</v>
      </c>
      <c r="U209" s="310">
        <f t="shared" ca="1" si="61"/>
        <v>8.4415584415585929E-2</v>
      </c>
      <c r="V209" s="310" t="b">
        <f t="shared" ca="1" si="70"/>
        <v>0</v>
      </c>
      <c r="W209" s="3" t="b">
        <f t="shared" ca="1" si="71"/>
        <v>0</v>
      </c>
      <c r="X209" s="3" t="str">
        <f t="shared" ca="1" si="72"/>
        <v/>
      </c>
      <c r="Y209" s="3" t="str">
        <f t="shared" ca="1" si="62"/>
        <v/>
      </c>
      <c r="Z209" s="3" t="str">
        <f t="shared" ca="1" si="73"/>
        <v/>
      </c>
      <c r="AA209" s="3" t="str">
        <f t="shared" ca="1" si="74"/>
        <v/>
      </c>
      <c r="AB209" s="205">
        <f t="shared" ca="1" si="75"/>
        <v>11020</v>
      </c>
      <c r="AC209" s="205">
        <f t="shared" ca="1" si="76"/>
        <v>174</v>
      </c>
      <c r="AD209" s="205">
        <f t="shared" ca="1" si="63"/>
        <v>63.333333333333336</v>
      </c>
      <c r="AE209" s="205">
        <f t="shared" ca="1" si="64"/>
        <v>13.333333333333336</v>
      </c>
      <c r="AF209" s="205">
        <f t="shared" ca="1" si="77"/>
        <v>2.6666666666666674</v>
      </c>
      <c r="AG209" s="205"/>
      <c r="AH209" s="205"/>
      <c r="AI209" s="205"/>
      <c r="AJ209" s="205"/>
      <c r="AK209" s="4"/>
      <c r="AL209" s="4"/>
      <c r="AM209" s="309">
        <f t="shared" ca="1" si="78"/>
        <v>23.17</v>
      </c>
      <c r="AN209" s="309">
        <f t="shared" ca="1" si="79"/>
        <v>21.63</v>
      </c>
      <c r="AO209" s="310">
        <f t="shared" ca="1" si="80"/>
        <v>8.4415584415585929E-2</v>
      </c>
      <c r="AP209" s="310" t="b">
        <f t="shared" ca="1" si="81"/>
        <v>0</v>
      </c>
      <c r="AQ209" s="309">
        <f t="shared" ca="1" si="82"/>
        <v>0.65789999999999993</v>
      </c>
      <c r="AR209" s="205">
        <f t="shared" ca="1" si="65"/>
        <v>21.272099999999998</v>
      </c>
      <c r="AS209" s="45" t="b">
        <f t="shared" ca="1" si="66"/>
        <v>0</v>
      </c>
      <c r="AT209">
        <f t="shared" ca="1" si="67"/>
        <v>2</v>
      </c>
      <c r="AU209" t="b">
        <f t="shared" ca="1" si="83"/>
        <v>0</v>
      </c>
      <c r="AV209" t="b">
        <f t="shared" ca="1" si="84"/>
        <v>0</v>
      </c>
      <c r="AW209" s="266" t="b">
        <f t="shared" ca="1" si="85"/>
        <v>0</v>
      </c>
      <c r="AX209" s="266" t="b">
        <f t="shared" ca="1" si="86"/>
        <v>1</v>
      </c>
      <c r="AY209" s="266" t="b">
        <f t="shared" ca="1" si="87"/>
        <v>0</v>
      </c>
    </row>
    <row r="210" spans="1:51" x14ac:dyDescent="0.25">
      <c r="A210">
        <v>178</v>
      </c>
      <c r="B210" s="163">
        <f ca="1">OFFSET(InputPriceData!B$15,CalculationsAndCharts!$A210+$A$11,0,1,1)</f>
        <v>41758</v>
      </c>
      <c r="C210" s="3">
        <f ca="1">OFFSET(InputPriceData!G$15,CalculationsAndCharts!$A210+$A$11,IF($C$7,8,0),1,1)</f>
        <v>285800</v>
      </c>
      <c r="D210" s="4">
        <f ca="1">OFFSET(InputPriceData!C$15,CalculationsAndCharts!$A210+$A$11,IF($C$7,8,0),1,1)</f>
        <v>21.93</v>
      </c>
      <c r="E210" s="4">
        <f ca="1">OFFSET(InputPriceData!D$15,CalculationsAndCharts!$A210+$A$11,IF($C$7,8,0),1,1)</f>
        <v>21.98</v>
      </c>
      <c r="F210" s="4">
        <f ca="1">OFFSET(InputPriceData!E$15,CalculationsAndCharts!$A210+$A$11,IF($C$7,8,0),1,1)</f>
        <v>21.53</v>
      </c>
      <c r="G210" s="4">
        <f ca="1">OFFSET(InputPriceData!F$15,CalculationsAndCharts!$A210+$A$11,IF($C$7,8,0),1,1)</f>
        <v>21.72</v>
      </c>
      <c r="H210" s="128"/>
      <c r="I210" s="128"/>
      <c r="K210" s="124"/>
      <c r="L210" s="279"/>
      <c r="M210" s="281"/>
      <c r="N210" s="280"/>
      <c r="O210" s="4"/>
      <c r="P210" s="4"/>
      <c r="Q210" s="3"/>
      <c r="S210" s="309">
        <f t="shared" ca="1" si="68"/>
        <v>23.17</v>
      </c>
      <c r="T210" s="309">
        <f t="shared" ca="1" si="69"/>
        <v>21.63</v>
      </c>
      <c r="U210" s="310">
        <f t="shared" ca="1" si="61"/>
        <v>5.8441558441558246E-2</v>
      </c>
      <c r="V210" s="310" t="b">
        <f t="shared" ca="1" si="70"/>
        <v>0</v>
      </c>
      <c r="W210" s="3" t="b">
        <f t="shared" ca="1" si="71"/>
        <v>0</v>
      </c>
      <c r="X210" s="3" t="str">
        <f t="shared" ca="1" si="72"/>
        <v/>
      </c>
      <c r="Y210" s="3" t="str">
        <f t="shared" ca="1" si="62"/>
        <v/>
      </c>
      <c r="Z210" s="3" t="str">
        <f t="shared" ca="1" si="73"/>
        <v/>
      </c>
      <c r="AA210" s="3" t="str">
        <f t="shared" ca="1" si="74"/>
        <v/>
      </c>
      <c r="AB210" s="205">
        <f t="shared" ca="1" si="75"/>
        <v>11020</v>
      </c>
      <c r="AC210" s="205">
        <f t="shared" ca="1" si="76"/>
        <v>174</v>
      </c>
      <c r="AD210" s="205">
        <f t="shared" ca="1" si="63"/>
        <v>63.333333333333336</v>
      </c>
      <c r="AE210" s="205">
        <f t="shared" ca="1" si="64"/>
        <v>13.333333333333336</v>
      </c>
      <c r="AF210" s="205">
        <f t="shared" ca="1" si="77"/>
        <v>2.6666666666666674</v>
      </c>
      <c r="AG210" s="205"/>
      <c r="AH210" s="205"/>
      <c r="AI210" s="205"/>
      <c r="AJ210" s="205"/>
      <c r="AK210" s="4"/>
      <c r="AL210" s="4"/>
      <c r="AM210" s="309">
        <f t="shared" ca="1" si="78"/>
        <v>23.17</v>
      </c>
      <c r="AN210" s="309">
        <f t="shared" ca="1" si="79"/>
        <v>21.63</v>
      </c>
      <c r="AO210" s="310">
        <f t="shared" ca="1" si="80"/>
        <v>5.8441558441558246E-2</v>
      </c>
      <c r="AP210" s="310" t="b">
        <f t="shared" ca="1" si="81"/>
        <v>0</v>
      </c>
      <c r="AQ210" s="309">
        <f t="shared" ca="1" si="82"/>
        <v>0.65789999999999993</v>
      </c>
      <c r="AR210" s="205">
        <f t="shared" ca="1" si="65"/>
        <v>21.272099999999998</v>
      </c>
      <c r="AS210" s="45" t="b">
        <f t="shared" ca="1" si="66"/>
        <v>0</v>
      </c>
      <c r="AT210">
        <f t="shared" ca="1" si="67"/>
        <v>1</v>
      </c>
      <c r="AU210" t="b">
        <f t="shared" ca="1" si="83"/>
        <v>0</v>
      </c>
      <c r="AV210" t="b">
        <f t="shared" ca="1" si="84"/>
        <v>0</v>
      </c>
      <c r="AW210" s="266" t="b">
        <f t="shared" ca="1" si="85"/>
        <v>1</v>
      </c>
      <c r="AX210" s="266" t="b">
        <f t="shared" ca="1" si="86"/>
        <v>1</v>
      </c>
      <c r="AY210" s="266" t="b">
        <f t="shared" ca="1" si="87"/>
        <v>0</v>
      </c>
    </row>
    <row r="211" spans="1:51" x14ac:dyDescent="0.25">
      <c r="A211">
        <v>179</v>
      </c>
      <c r="B211" s="163">
        <f ca="1">OFFSET(InputPriceData!B$15,CalculationsAndCharts!$A211+$A$11,0,1,1)</f>
        <v>41757</v>
      </c>
      <c r="C211" s="3">
        <f ca="1">OFFSET(InputPriceData!G$15,CalculationsAndCharts!$A211+$A$11,IF($C$7,8,0),1,1)</f>
        <v>434100</v>
      </c>
      <c r="D211" s="4">
        <f ca="1">OFFSET(InputPriceData!C$15,CalculationsAndCharts!$A211+$A$11,IF($C$7,8,0),1,1)</f>
        <v>22.1</v>
      </c>
      <c r="E211" s="4">
        <f ca="1">OFFSET(InputPriceData!D$15,CalculationsAndCharts!$A211+$A$11,IF($C$7,8,0),1,1)</f>
        <v>22.4</v>
      </c>
      <c r="F211" s="4">
        <f ca="1">OFFSET(InputPriceData!E$15,CalculationsAndCharts!$A211+$A$11,IF($C$7,8,0),1,1)</f>
        <v>21.58</v>
      </c>
      <c r="G211" s="4">
        <f ca="1">OFFSET(InputPriceData!F$15,CalculationsAndCharts!$A211+$A$11,IF($C$7,8,0),1,1)</f>
        <v>21.77</v>
      </c>
      <c r="H211" s="128"/>
      <c r="I211" s="128"/>
      <c r="K211" s="124"/>
      <c r="L211" s="279"/>
      <c r="M211" s="281"/>
      <c r="N211" s="280"/>
      <c r="O211" s="4"/>
      <c r="P211" s="4"/>
      <c r="Q211" s="3"/>
      <c r="S211" s="309">
        <f t="shared" ca="1" si="68"/>
        <v>23.17</v>
      </c>
      <c r="T211" s="309">
        <f t="shared" ca="1" si="69"/>
        <v>21.63</v>
      </c>
      <c r="U211" s="310">
        <f t="shared" ca="1" si="61"/>
        <v>9.090909090909112E-2</v>
      </c>
      <c r="V211" s="310" t="b">
        <f t="shared" ca="1" si="70"/>
        <v>1</v>
      </c>
      <c r="W211" s="3" t="b">
        <f t="shared" ca="1" si="71"/>
        <v>0</v>
      </c>
      <c r="X211" s="3" t="str">
        <f t="shared" ca="1" si="72"/>
        <v/>
      </c>
      <c r="Y211" s="3" t="str">
        <f t="shared" ca="1" si="62"/>
        <v/>
      </c>
      <c r="Z211" s="3" t="str">
        <f t="shared" ca="1" si="73"/>
        <v/>
      </c>
      <c r="AA211" s="3" t="str">
        <f t="shared" ca="1" si="74"/>
        <v/>
      </c>
      <c r="AB211" s="205">
        <f t="shared" ca="1" si="75"/>
        <v>11020</v>
      </c>
      <c r="AC211" s="205">
        <f t="shared" ca="1" si="76"/>
        <v>174</v>
      </c>
      <c r="AD211" s="205">
        <f t="shared" ca="1" si="63"/>
        <v>63.333333333333336</v>
      </c>
      <c r="AE211" s="205">
        <f t="shared" ca="1" si="64"/>
        <v>13.333333333333336</v>
      </c>
      <c r="AF211" s="205">
        <f t="shared" ca="1" si="77"/>
        <v>2.6666666666666674</v>
      </c>
      <c r="AG211" s="205"/>
      <c r="AH211" s="205"/>
      <c r="AI211" s="205"/>
      <c r="AJ211" s="205"/>
      <c r="AK211" s="4"/>
      <c r="AL211" s="4"/>
      <c r="AM211" s="309">
        <f t="shared" ca="1" si="78"/>
        <v>23.17</v>
      </c>
      <c r="AN211" s="309">
        <f t="shared" ca="1" si="79"/>
        <v>21.63</v>
      </c>
      <c r="AO211" s="310">
        <f t="shared" ca="1" si="80"/>
        <v>9.090909090909112E-2</v>
      </c>
      <c r="AP211" s="310" t="b">
        <f t="shared" ca="1" si="81"/>
        <v>1</v>
      </c>
      <c r="AQ211" s="309">
        <f t="shared" ca="1" si="82"/>
        <v>0</v>
      </c>
      <c r="AR211" s="205">
        <f t="shared" ca="1" si="65"/>
        <v>0</v>
      </c>
      <c r="AS211" s="45" t="b">
        <f t="shared" ca="1" si="66"/>
        <v>0</v>
      </c>
      <c r="AT211">
        <f t="shared" ca="1" si="67"/>
        <v>0</v>
      </c>
      <c r="AU211" t="b">
        <f t="shared" ca="1" si="83"/>
        <v>0</v>
      </c>
      <c r="AV211" t="b">
        <f t="shared" ca="1" si="84"/>
        <v>0</v>
      </c>
      <c r="AW211" s="266" t="b">
        <f t="shared" ca="1" si="85"/>
        <v>0</v>
      </c>
      <c r="AX211" s="266" t="b">
        <f t="shared" ca="1" si="86"/>
        <v>0</v>
      </c>
      <c r="AY211" s="266" t="b">
        <f t="shared" ca="1" si="87"/>
        <v>0</v>
      </c>
    </row>
    <row r="212" spans="1:51" x14ac:dyDescent="0.25">
      <c r="A212">
        <v>180</v>
      </c>
      <c r="B212" s="163">
        <f ca="1">OFFSET(InputPriceData!B$15,CalculationsAndCharts!$A212+$A$11,0,1,1)</f>
        <v>41754</v>
      </c>
      <c r="C212" s="3">
        <f ca="1">OFFSET(InputPriceData!G$15,CalculationsAndCharts!$A212+$A$11,IF($C$7,8,0),1,1)</f>
        <v>478000</v>
      </c>
      <c r="D212" s="4">
        <f ca="1">OFFSET(InputPriceData!C$15,CalculationsAndCharts!$A212+$A$11,IF($C$7,8,0),1,1)</f>
        <v>22.22</v>
      </c>
      <c r="E212" s="4">
        <f ca="1">OFFSET(InputPriceData!D$15,CalculationsAndCharts!$A212+$A$11,IF($C$7,8,0),1,1)</f>
        <v>22.24</v>
      </c>
      <c r="F212" s="4">
        <f ca="1">OFFSET(InputPriceData!E$15,CalculationsAndCharts!$A212+$A$11,IF($C$7,8,0),1,1)</f>
        <v>21.84</v>
      </c>
      <c r="G212" s="4">
        <f ca="1">OFFSET(InputPriceData!F$15,CalculationsAndCharts!$A212+$A$11,IF($C$7,8,0),1,1)</f>
        <v>22.09</v>
      </c>
      <c r="H212" s="128"/>
      <c r="I212" s="128"/>
      <c r="K212" s="124"/>
      <c r="L212" s="279"/>
      <c r="M212" s="281"/>
      <c r="N212" s="280"/>
      <c r="O212" s="4"/>
      <c r="P212" s="4"/>
      <c r="Q212" s="3"/>
      <c r="S212" s="309">
        <f t="shared" ca="1" si="68"/>
        <v>23.17</v>
      </c>
      <c r="T212" s="309">
        <f t="shared" ca="1" si="69"/>
        <v>21.63</v>
      </c>
      <c r="U212" s="310">
        <f t="shared" ca="1" si="61"/>
        <v>0.29870129870129875</v>
      </c>
      <c r="V212" s="310" t="b">
        <f t="shared" ca="1" si="70"/>
        <v>0</v>
      </c>
      <c r="W212" s="3" t="b">
        <f t="shared" ca="1" si="71"/>
        <v>0</v>
      </c>
      <c r="X212" s="3" t="str">
        <f t="shared" ca="1" si="72"/>
        <v/>
      </c>
      <c r="Y212" s="3" t="str">
        <f t="shared" ca="1" si="62"/>
        <v/>
      </c>
      <c r="Z212" s="3" t="str">
        <f t="shared" ca="1" si="73"/>
        <v/>
      </c>
      <c r="AA212" s="3" t="str">
        <f t="shared" ca="1" si="74"/>
        <v/>
      </c>
      <c r="AB212" s="205">
        <f t="shared" ca="1" si="75"/>
        <v>11020</v>
      </c>
      <c r="AC212" s="205">
        <f t="shared" ca="1" si="76"/>
        <v>174</v>
      </c>
      <c r="AD212" s="205">
        <f t="shared" ca="1" si="63"/>
        <v>63.333333333333336</v>
      </c>
      <c r="AE212" s="205">
        <f t="shared" ca="1" si="64"/>
        <v>13.333333333333336</v>
      </c>
      <c r="AF212" s="205">
        <f t="shared" ca="1" si="77"/>
        <v>2.6666666666666674</v>
      </c>
      <c r="AG212" s="205"/>
      <c r="AH212" s="205"/>
      <c r="AI212" s="205"/>
      <c r="AJ212" s="205"/>
      <c r="AK212" s="4"/>
      <c r="AL212" s="4"/>
      <c r="AM212" s="309">
        <f t="shared" ca="1" si="78"/>
        <v>23.17</v>
      </c>
      <c r="AN212" s="309">
        <f t="shared" ca="1" si="79"/>
        <v>21.63</v>
      </c>
      <c r="AO212" s="310">
        <f t="shared" ca="1" si="80"/>
        <v>0.29870129870129875</v>
      </c>
      <c r="AP212" s="310" t="b">
        <f t="shared" ca="1" si="81"/>
        <v>0</v>
      </c>
      <c r="AQ212" s="309">
        <f t="shared" ca="1" si="82"/>
        <v>0</v>
      </c>
      <c r="AR212" s="205">
        <f t="shared" ca="1" si="65"/>
        <v>0</v>
      </c>
      <c r="AS212" s="45" t="b">
        <f t="shared" ca="1" si="66"/>
        <v>0</v>
      </c>
      <c r="AT212">
        <f t="shared" ca="1" si="67"/>
        <v>0</v>
      </c>
      <c r="AU212" t="b">
        <f t="shared" ca="1" si="83"/>
        <v>0</v>
      </c>
      <c r="AV212" t="b">
        <f t="shared" ca="1" si="84"/>
        <v>0</v>
      </c>
      <c r="AW212" s="266" t="b">
        <f t="shared" ca="1" si="85"/>
        <v>0</v>
      </c>
      <c r="AX212" s="266" t="b">
        <f t="shared" ca="1" si="86"/>
        <v>0</v>
      </c>
      <c r="AY212" s="266" t="b">
        <f t="shared" ca="1" si="87"/>
        <v>0</v>
      </c>
    </row>
    <row r="213" spans="1:51" x14ac:dyDescent="0.25">
      <c r="A213">
        <v>181</v>
      </c>
      <c r="B213" s="163">
        <f ca="1">OFFSET(InputPriceData!B$15,CalculationsAndCharts!$A213+$A$11,0,1,1)</f>
        <v>41753</v>
      </c>
      <c r="C213" s="3">
        <f ca="1">OFFSET(InputPriceData!G$15,CalculationsAndCharts!$A213+$A$11,IF($C$7,8,0),1,1)</f>
        <v>917300</v>
      </c>
      <c r="D213" s="4">
        <f ca="1">OFFSET(InputPriceData!C$15,CalculationsAndCharts!$A213+$A$11,IF($C$7,8,0),1,1)</f>
        <v>22.77</v>
      </c>
      <c r="E213" s="4">
        <f ca="1">OFFSET(InputPriceData!D$15,CalculationsAndCharts!$A213+$A$11,IF($C$7,8,0),1,1)</f>
        <v>22.77</v>
      </c>
      <c r="F213" s="4">
        <f ca="1">OFFSET(InputPriceData!E$15,CalculationsAndCharts!$A213+$A$11,IF($C$7,8,0),1,1)</f>
        <v>21.81</v>
      </c>
      <c r="G213" s="4">
        <f ca="1">OFFSET(InputPriceData!F$15,CalculationsAndCharts!$A213+$A$11,IF($C$7,8,0),1,1)</f>
        <v>22.33</v>
      </c>
      <c r="H213" s="128"/>
      <c r="I213" s="128"/>
      <c r="K213" s="124"/>
      <c r="L213" s="279"/>
      <c r="M213" s="281"/>
      <c r="N213" s="280"/>
      <c r="O213" s="4"/>
      <c r="P213" s="4"/>
      <c r="Q213" s="3"/>
      <c r="S213" s="309">
        <f t="shared" ca="1" si="68"/>
        <v>23.17</v>
      </c>
      <c r="T213" s="309">
        <f t="shared" ca="1" si="69"/>
        <v>21.63</v>
      </c>
      <c r="U213" s="310">
        <f t="shared" ca="1" si="61"/>
        <v>0.45454545454545331</v>
      </c>
      <c r="V213" s="310" t="b">
        <f t="shared" ca="1" si="70"/>
        <v>0</v>
      </c>
      <c r="W213" s="3" t="b">
        <f t="shared" ca="1" si="71"/>
        <v>0</v>
      </c>
      <c r="X213" s="3" t="str">
        <f t="shared" ca="1" si="72"/>
        <v/>
      </c>
      <c r="Y213" s="3" t="str">
        <f t="shared" ca="1" si="62"/>
        <v/>
      </c>
      <c r="Z213" s="3" t="str">
        <f t="shared" ca="1" si="73"/>
        <v/>
      </c>
      <c r="AA213" s="3" t="str">
        <f t="shared" ca="1" si="74"/>
        <v/>
      </c>
      <c r="AB213" s="205">
        <f t="shared" ca="1" si="75"/>
        <v>11020</v>
      </c>
      <c r="AC213" s="205">
        <f t="shared" ca="1" si="76"/>
        <v>174</v>
      </c>
      <c r="AD213" s="205">
        <f t="shared" ca="1" si="63"/>
        <v>63.333333333333336</v>
      </c>
      <c r="AE213" s="205">
        <f t="shared" ca="1" si="64"/>
        <v>13.333333333333336</v>
      </c>
      <c r="AF213" s="205">
        <f t="shared" ca="1" si="77"/>
        <v>2.6666666666666674</v>
      </c>
      <c r="AG213" s="205"/>
      <c r="AH213" s="205"/>
      <c r="AI213" s="205"/>
      <c r="AJ213" s="205"/>
      <c r="AK213" s="4"/>
      <c r="AL213" s="4"/>
      <c r="AM213" s="309">
        <f t="shared" ca="1" si="78"/>
        <v>23.17</v>
      </c>
      <c r="AN213" s="309">
        <f t="shared" ca="1" si="79"/>
        <v>21.63</v>
      </c>
      <c r="AO213" s="310">
        <f t="shared" ca="1" si="80"/>
        <v>0.45454545454545331</v>
      </c>
      <c r="AP213" s="310" t="b">
        <f t="shared" ca="1" si="81"/>
        <v>0</v>
      </c>
      <c r="AQ213" s="309">
        <f t="shared" ca="1" si="82"/>
        <v>0</v>
      </c>
      <c r="AR213" s="205">
        <f t="shared" ca="1" si="65"/>
        <v>0</v>
      </c>
      <c r="AS213" s="45" t="b">
        <f t="shared" ca="1" si="66"/>
        <v>0</v>
      </c>
      <c r="AT213">
        <f t="shared" ca="1" si="67"/>
        <v>0</v>
      </c>
      <c r="AU213" t="b">
        <f t="shared" ca="1" si="83"/>
        <v>0</v>
      </c>
      <c r="AV213" t="b">
        <f t="shared" ca="1" si="84"/>
        <v>0</v>
      </c>
      <c r="AW213" s="266" t="b">
        <f t="shared" ca="1" si="85"/>
        <v>0</v>
      </c>
      <c r="AX213" s="266" t="b">
        <f t="shared" ca="1" si="86"/>
        <v>0</v>
      </c>
      <c r="AY213" s="266" t="b">
        <f t="shared" ca="1" si="87"/>
        <v>0</v>
      </c>
    </row>
    <row r="214" spans="1:51" x14ac:dyDescent="0.25">
      <c r="A214">
        <v>182</v>
      </c>
      <c r="B214" s="163">
        <f ca="1">OFFSET(InputPriceData!B$15,CalculationsAndCharts!$A214+$A$11,0,1,1)</f>
        <v>41752</v>
      </c>
      <c r="C214" s="3">
        <f ca="1">OFFSET(InputPriceData!G$15,CalculationsAndCharts!$A214+$A$11,IF($C$7,8,0),1,1)</f>
        <v>1208200</v>
      </c>
      <c r="D214" s="4">
        <f ca="1">OFFSET(InputPriceData!C$15,CalculationsAndCharts!$A214+$A$11,IF($C$7,8,0),1,1)</f>
        <v>23.19</v>
      </c>
      <c r="E214" s="4">
        <f ca="1">OFFSET(InputPriceData!D$15,CalculationsAndCharts!$A214+$A$11,IF($C$7,8,0),1,1)</f>
        <v>23.26</v>
      </c>
      <c r="F214" s="4">
        <f ca="1">OFFSET(InputPriceData!E$15,CalculationsAndCharts!$A214+$A$11,IF($C$7,8,0),1,1)</f>
        <v>22.46</v>
      </c>
      <c r="G214" s="4">
        <f ca="1">OFFSET(InputPriceData!F$15,CalculationsAndCharts!$A214+$A$11,IF($C$7,8,0),1,1)</f>
        <v>22.7</v>
      </c>
      <c r="H214" s="128"/>
      <c r="I214" s="128"/>
      <c r="K214" s="124"/>
      <c r="L214" s="279"/>
      <c r="M214" s="281"/>
      <c r="N214" s="280"/>
      <c r="O214" s="4"/>
      <c r="P214" s="4"/>
      <c r="Q214" s="3"/>
      <c r="S214" s="309">
        <f t="shared" ca="1" si="68"/>
        <v>23.17</v>
      </c>
      <c r="T214" s="309">
        <f t="shared" ca="1" si="69"/>
        <v>21.63</v>
      </c>
      <c r="U214" s="310">
        <f t="shared" ca="1" si="61"/>
        <v>0.69480519480519376</v>
      </c>
      <c r="V214" s="310" t="b">
        <f t="shared" ca="1" si="70"/>
        <v>0</v>
      </c>
      <c r="W214" s="3" t="b">
        <f t="shared" ca="1" si="71"/>
        <v>0</v>
      </c>
      <c r="X214" s="3" t="str">
        <f t="shared" ca="1" si="72"/>
        <v/>
      </c>
      <c r="Y214" s="3" t="str">
        <f t="shared" ca="1" si="62"/>
        <v/>
      </c>
      <c r="Z214" s="3" t="str">
        <f t="shared" ca="1" si="73"/>
        <v/>
      </c>
      <c r="AA214" s="3" t="str">
        <f t="shared" ca="1" si="74"/>
        <v/>
      </c>
      <c r="AB214" s="205">
        <f t="shared" ca="1" si="75"/>
        <v>11020</v>
      </c>
      <c r="AC214" s="205">
        <f t="shared" ca="1" si="76"/>
        <v>174</v>
      </c>
      <c r="AD214" s="205">
        <f t="shared" ca="1" si="63"/>
        <v>63.333333333333336</v>
      </c>
      <c r="AE214" s="205">
        <f t="shared" ca="1" si="64"/>
        <v>13.333333333333336</v>
      </c>
      <c r="AF214" s="205">
        <f t="shared" ca="1" si="77"/>
        <v>2.6666666666666674</v>
      </c>
      <c r="AG214" s="205"/>
      <c r="AH214" s="205"/>
      <c r="AI214" s="205"/>
      <c r="AJ214" s="205"/>
      <c r="AK214" s="4"/>
      <c r="AL214" s="4"/>
      <c r="AM214" s="309">
        <f t="shared" ca="1" si="78"/>
        <v>23.17</v>
      </c>
      <c r="AN214" s="309">
        <f t="shared" ca="1" si="79"/>
        <v>21.63</v>
      </c>
      <c r="AO214" s="310">
        <f t="shared" ca="1" si="80"/>
        <v>0.69480519480519376</v>
      </c>
      <c r="AP214" s="310" t="b">
        <f t="shared" ca="1" si="81"/>
        <v>0</v>
      </c>
      <c r="AQ214" s="309">
        <f t="shared" ca="1" si="82"/>
        <v>0</v>
      </c>
      <c r="AR214" s="205">
        <f t="shared" ca="1" si="65"/>
        <v>0</v>
      </c>
      <c r="AS214" s="45" t="b">
        <f t="shared" ca="1" si="66"/>
        <v>0</v>
      </c>
      <c r="AT214">
        <f t="shared" ca="1" si="67"/>
        <v>0</v>
      </c>
      <c r="AU214" t="b">
        <f t="shared" ca="1" si="83"/>
        <v>0</v>
      </c>
      <c r="AV214" t="b">
        <f t="shared" ca="1" si="84"/>
        <v>0</v>
      </c>
      <c r="AW214" s="266" t="b">
        <f t="shared" ca="1" si="85"/>
        <v>0</v>
      </c>
      <c r="AX214" s="266" t="b">
        <f t="shared" ca="1" si="86"/>
        <v>0</v>
      </c>
      <c r="AY214" s="266" t="b">
        <f t="shared" ca="1" si="87"/>
        <v>0</v>
      </c>
    </row>
    <row r="215" spans="1:51" x14ac:dyDescent="0.25">
      <c r="A215">
        <v>183</v>
      </c>
      <c r="B215" s="163">
        <f ca="1">OFFSET(InputPriceData!B$15,CalculationsAndCharts!$A215+$A$11,0,1,1)</f>
        <v>41751</v>
      </c>
      <c r="C215" s="3">
        <f ca="1">OFFSET(InputPriceData!G$15,CalculationsAndCharts!$A215+$A$11,IF($C$7,8,0),1,1)</f>
        <v>713800</v>
      </c>
      <c r="D215" s="4">
        <f ca="1">OFFSET(InputPriceData!C$15,CalculationsAndCharts!$A215+$A$11,IF($C$7,8,0),1,1)</f>
        <v>23.16</v>
      </c>
      <c r="E215" s="4">
        <f ca="1">OFFSET(InputPriceData!D$15,CalculationsAndCharts!$A215+$A$11,IF($C$7,8,0),1,1)</f>
        <v>23.53</v>
      </c>
      <c r="F215" s="4">
        <f ca="1">OFFSET(InputPriceData!E$15,CalculationsAndCharts!$A215+$A$11,IF($C$7,8,0),1,1)</f>
        <v>22.98</v>
      </c>
      <c r="G215" s="4">
        <f ca="1">OFFSET(InputPriceData!F$15,CalculationsAndCharts!$A215+$A$11,IF($C$7,8,0),1,1)</f>
        <v>23.17</v>
      </c>
      <c r="H215" s="128"/>
      <c r="I215" s="128"/>
      <c r="K215" s="124"/>
      <c r="L215" s="279"/>
      <c r="M215" s="281"/>
      <c r="N215" s="280"/>
      <c r="O215" s="4"/>
      <c r="P215" s="4"/>
      <c r="Q215" s="3"/>
      <c r="S215" s="309">
        <f t="shared" ca="1" si="68"/>
        <v>23.17</v>
      </c>
      <c r="T215" s="309">
        <f t="shared" ca="1" si="69"/>
        <v>21.46</v>
      </c>
      <c r="U215" s="310">
        <f t="shared" ca="1" si="61"/>
        <v>1</v>
      </c>
      <c r="V215" s="310" t="b">
        <f t="shared" ca="1" si="70"/>
        <v>0</v>
      </c>
      <c r="W215" s="3" t="b">
        <f t="shared" ca="1" si="71"/>
        <v>0</v>
      </c>
      <c r="X215" s="3" t="str">
        <f t="shared" ca="1" si="72"/>
        <v/>
      </c>
      <c r="Y215" s="3" t="str">
        <f t="shared" ca="1" si="62"/>
        <v/>
      </c>
      <c r="Z215" s="3" t="str">
        <f t="shared" ca="1" si="73"/>
        <v/>
      </c>
      <c r="AA215" s="3" t="str">
        <f t="shared" ca="1" si="74"/>
        <v/>
      </c>
      <c r="AB215" s="205">
        <f t="shared" ca="1" si="75"/>
        <v>11020</v>
      </c>
      <c r="AC215" s="205">
        <f t="shared" ca="1" si="76"/>
        <v>174</v>
      </c>
      <c r="AD215" s="205">
        <f t="shared" ca="1" si="63"/>
        <v>63.333333333333336</v>
      </c>
      <c r="AE215" s="205">
        <f t="shared" ca="1" si="64"/>
        <v>13.333333333333336</v>
      </c>
      <c r="AF215" s="205">
        <f t="shared" ca="1" si="77"/>
        <v>2.6666666666666674</v>
      </c>
      <c r="AG215" s="205"/>
      <c r="AH215" s="205"/>
      <c r="AI215" s="205"/>
      <c r="AJ215" s="205"/>
      <c r="AK215" s="4"/>
      <c r="AL215" s="4"/>
      <c r="AM215" s="309">
        <f t="shared" ca="1" si="78"/>
        <v>23.17</v>
      </c>
      <c r="AN215" s="309">
        <f t="shared" ca="1" si="79"/>
        <v>21.63</v>
      </c>
      <c r="AO215" s="310">
        <f t="shared" ca="1" si="80"/>
        <v>1</v>
      </c>
      <c r="AP215" s="310" t="b">
        <f t="shared" ca="1" si="81"/>
        <v>0</v>
      </c>
      <c r="AQ215" s="309">
        <f t="shared" ca="1" si="82"/>
        <v>0</v>
      </c>
      <c r="AR215" s="205">
        <f t="shared" ca="1" si="65"/>
        <v>0</v>
      </c>
      <c r="AS215" s="45" t="b">
        <f t="shared" ca="1" si="66"/>
        <v>0</v>
      </c>
      <c r="AT215">
        <f t="shared" ca="1" si="67"/>
        <v>0</v>
      </c>
      <c r="AU215" t="b">
        <f t="shared" ca="1" si="83"/>
        <v>0</v>
      </c>
      <c r="AV215" t="b">
        <f t="shared" ca="1" si="84"/>
        <v>0</v>
      </c>
      <c r="AW215" s="266" t="b">
        <f t="shared" ca="1" si="85"/>
        <v>0</v>
      </c>
      <c r="AX215" s="266" t="b">
        <f t="shared" ca="1" si="86"/>
        <v>0</v>
      </c>
      <c r="AY215" s="266" t="b">
        <f t="shared" ca="1" si="87"/>
        <v>0</v>
      </c>
    </row>
    <row r="216" spans="1:51" x14ac:dyDescent="0.25">
      <c r="A216">
        <v>184</v>
      </c>
      <c r="B216" s="163">
        <f ca="1">OFFSET(InputPriceData!B$15,CalculationsAndCharts!$A216+$A$11,0,1,1)</f>
        <v>41750</v>
      </c>
      <c r="C216" s="3">
        <f ca="1">OFFSET(InputPriceData!G$15,CalculationsAndCharts!$A216+$A$11,IF($C$7,8,0),1,1)</f>
        <v>456000</v>
      </c>
      <c r="D216" s="4">
        <f ca="1">OFFSET(InputPriceData!C$15,CalculationsAndCharts!$A216+$A$11,IF($C$7,8,0),1,1)</f>
        <v>22.7</v>
      </c>
      <c r="E216" s="4">
        <f ca="1">OFFSET(InputPriceData!D$15,CalculationsAndCharts!$A216+$A$11,IF($C$7,8,0),1,1)</f>
        <v>23.2</v>
      </c>
      <c r="F216" s="4">
        <f ca="1">OFFSET(InputPriceData!E$15,CalculationsAndCharts!$A216+$A$11,IF($C$7,8,0),1,1)</f>
        <v>22.43</v>
      </c>
      <c r="G216" s="4">
        <f ca="1">OFFSET(InputPriceData!F$15,CalculationsAndCharts!$A216+$A$11,IF($C$7,8,0),1,1)</f>
        <v>23.15</v>
      </c>
      <c r="H216" s="128"/>
      <c r="I216" s="128"/>
      <c r="K216" s="124"/>
      <c r="L216" s="279"/>
      <c r="M216" s="281"/>
      <c r="N216" s="280"/>
      <c r="O216" s="4"/>
      <c r="P216" s="4"/>
      <c r="Q216" s="3"/>
      <c r="S216" s="309">
        <f t="shared" ca="1" si="68"/>
        <v>23.15</v>
      </c>
      <c r="T216" s="309">
        <f t="shared" ca="1" si="69"/>
        <v>21.46</v>
      </c>
      <c r="U216" s="310">
        <f t="shared" ca="1" si="61"/>
        <v>1</v>
      </c>
      <c r="V216" s="310" t="b">
        <f t="shared" ca="1" si="70"/>
        <v>0</v>
      </c>
      <c r="W216" s="3" t="b">
        <f t="shared" ca="1" si="71"/>
        <v>0</v>
      </c>
      <c r="X216" s="3" t="str">
        <f t="shared" ca="1" si="72"/>
        <v/>
      </c>
      <c r="Y216" s="3" t="str">
        <f t="shared" ca="1" si="62"/>
        <v/>
      </c>
      <c r="Z216" s="3" t="str">
        <f t="shared" ca="1" si="73"/>
        <v/>
      </c>
      <c r="AA216" s="3" t="str">
        <f t="shared" ca="1" si="74"/>
        <v/>
      </c>
      <c r="AB216" s="205">
        <f t="shared" ca="1" si="75"/>
        <v>11020</v>
      </c>
      <c r="AC216" s="205">
        <f t="shared" ca="1" si="76"/>
        <v>174</v>
      </c>
      <c r="AD216" s="205">
        <f t="shared" ca="1" si="63"/>
        <v>63.333333333333336</v>
      </c>
      <c r="AE216" s="205">
        <f t="shared" ca="1" si="64"/>
        <v>13.333333333333336</v>
      </c>
      <c r="AF216" s="205">
        <f t="shared" ca="1" si="77"/>
        <v>2.6666666666666674</v>
      </c>
      <c r="AG216" s="205"/>
      <c r="AH216" s="205"/>
      <c r="AI216" s="205"/>
      <c r="AJ216" s="205"/>
      <c r="AK216" s="4"/>
      <c r="AL216" s="4"/>
      <c r="AM216" s="309">
        <f t="shared" ca="1" si="78"/>
        <v>23.15</v>
      </c>
      <c r="AN216" s="309">
        <f t="shared" ca="1" si="79"/>
        <v>21.63</v>
      </c>
      <c r="AO216" s="310">
        <f t="shared" ca="1" si="80"/>
        <v>1</v>
      </c>
      <c r="AP216" s="310" t="b">
        <f t="shared" ca="1" si="81"/>
        <v>0</v>
      </c>
      <c r="AQ216" s="309">
        <f t="shared" ca="1" si="82"/>
        <v>0</v>
      </c>
      <c r="AR216" s="205">
        <f t="shared" ca="1" si="65"/>
        <v>0</v>
      </c>
      <c r="AS216" s="45" t="b">
        <f t="shared" ca="1" si="66"/>
        <v>0</v>
      </c>
      <c r="AT216">
        <f t="shared" ca="1" si="67"/>
        <v>0</v>
      </c>
      <c r="AU216" t="b">
        <f t="shared" ca="1" si="83"/>
        <v>0</v>
      </c>
      <c r="AV216" t="b">
        <f t="shared" ca="1" si="84"/>
        <v>0</v>
      </c>
      <c r="AW216" s="266" t="b">
        <f t="shared" ca="1" si="85"/>
        <v>0</v>
      </c>
      <c r="AX216" s="266" t="b">
        <f t="shared" ca="1" si="86"/>
        <v>0</v>
      </c>
      <c r="AY216" s="266" t="b">
        <f t="shared" ca="1" si="87"/>
        <v>0</v>
      </c>
    </row>
    <row r="217" spans="1:51" x14ac:dyDescent="0.25">
      <c r="A217">
        <v>185</v>
      </c>
      <c r="B217" s="163">
        <f ca="1">OFFSET(InputPriceData!B$15,CalculationsAndCharts!$A217+$A$11,0,1,1)</f>
        <v>41746</v>
      </c>
      <c r="C217" s="3">
        <f ca="1">OFFSET(InputPriceData!G$15,CalculationsAndCharts!$A217+$A$11,IF($C$7,8,0),1,1)</f>
        <v>411200</v>
      </c>
      <c r="D217" s="4">
        <f ca="1">OFFSET(InputPriceData!C$15,CalculationsAndCharts!$A217+$A$11,IF($C$7,8,0),1,1)</f>
        <v>22.17</v>
      </c>
      <c r="E217" s="4">
        <f ca="1">OFFSET(InputPriceData!D$15,CalculationsAndCharts!$A217+$A$11,IF($C$7,8,0),1,1)</f>
        <v>22.77</v>
      </c>
      <c r="F217" s="4">
        <f ca="1">OFFSET(InputPriceData!E$15,CalculationsAndCharts!$A217+$A$11,IF($C$7,8,0),1,1)</f>
        <v>22.15</v>
      </c>
      <c r="G217" s="4">
        <f ca="1">OFFSET(InputPriceData!F$15,CalculationsAndCharts!$A217+$A$11,IF($C$7,8,0),1,1)</f>
        <v>22.58</v>
      </c>
      <c r="H217" s="128"/>
      <c r="I217" s="128"/>
      <c r="K217" s="124"/>
      <c r="L217" s="279"/>
      <c r="M217" s="281"/>
      <c r="N217" s="280"/>
      <c r="O217" s="4"/>
      <c r="P217" s="4"/>
      <c r="Q217" s="3"/>
      <c r="S217" s="309">
        <f t="shared" ca="1" si="68"/>
        <v>23.05</v>
      </c>
      <c r="T217" s="309">
        <f t="shared" ca="1" si="69"/>
        <v>21.46</v>
      </c>
      <c r="U217" s="310">
        <f t="shared" ca="1" si="61"/>
        <v>0.70440251572326884</v>
      </c>
      <c r="V217" s="310" t="b">
        <f t="shared" ca="1" si="70"/>
        <v>0</v>
      </c>
      <c r="W217" s="3" t="b">
        <f t="shared" ca="1" si="71"/>
        <v>0</v>
      </c>
      <c r="X217" s="3" t="str">
        <f t="shared" ca="1" si="72"/>
        <v/>
      </c>
      <c r="Y217" s="3" t="str">
        <f t="shared" ca="1" si="62"/>
        <v/>
      </c>
      <c r="Z217" s="3" t="str">
        <f t="shared" ca="1" si="73"/>
        <v/>
      </c>
      <c r="AA217" s="3" t="str">
        <f t="shared" ca="1" si="74"/>
        <v/>
      </c>
      <c r="AB217" s="205">
        <f t="shared" ca="1" si="75"/>
        <v>11020</v>
      </c>
      <c r="AC217" s="205">
        <f t="shared" ca="1" si="76"/>
        <v>174</v>
      </c>
      <c r="AD217" s="205">
        <f t="shared" ca="1" si="63"/>
        <v>63.333333333333336</v>
      </c>
      <c r="AE217" s="205">
        <f t="shared" ca="1" si="64"/>
        <v>13.333333333333336</v>
      </c>
      <c r="AF217" s="205">
        <f t="shared" ca="1" si="77"/>
        <v>2.6666666666666674</v>
      </c>
      <c r="AG217" s="205"/>
      <c r="AH217" s="205"/>
      <c r="AI217" s="205"/>
      <c r="AJ217" s="205"/>
      <c r="AK217" s="4"/>
      <c r="AL217" s="4"/>
      <c r="AM217" s="309">
        <f t="shared" ca="1" si="78"/>
        <v>23.05</v>
      </c>
      <c r="AN217" s="309">
        <f t="shared" ca="1" si="79"/>
        <v>21.46</v>
      </c>
      <c r="AO217" s="310">
        <f t="shared" ca="1" si="80"/>
        <v>0.70440251572326884</v>
      </c>
      <c r="AP217" s="310" t="b">
        <f t="shared" ca="1" si="81"/>
        <v>0</v>
      </c>
      <c r="AQ217" s="309">
        <f t="shared" ca="1" si="82"/>
        <v>0</v>
      </c>
      <c r="AR217" s="205">
        <f t="shared" ca="1" si="65"/>
        <v>0</v>
      </c>
      <c r="AS217" s="45" t="b">
        <f t="shared" ca="1" si="66"/>
        <v>0</v>
      </c>
      <c r="AT217">
        <f t="shared" ca="1" si="67"/>
        <v>0</v>
      </c>
      <c r="AU217" t="b">
        <f t="shared" ca="1" si="83"/>
        <v>0</v>
      </c>
      <c r="AV217" t="b">
        <f t="shared" ca="1" si="84"/>
        <v>0</v>
      </c>
      <c r="AW217" s="266" t="b">
        <f t="shared" ca="1" si="85"/>
        <v>0</v>
      </c>
      <c r="AX217" s="266" t="b">
        <f t="shared" ca="1" si="86"/>
        <v>0</v>
      </c>
      <c r="AY217" s="266" t="b">
        <f t="shared" ca="1" si="87"/>
        <v>0</v>
      </c>
    </row>
    <row r="218" spans="1:51" x14ac:dyDescent="0.25">
      <c r="A218">
        <v>186</v>
      </c>
      <c r="B218" s="163">
        <f ca="1">OFFSET(InputPriceData!B$15,CalculationsAndCharts!$A218+$A$11,0,1,1)</f>
        <v>41745</v>
      </c>
      <c r="C218" s="3">
        <f ca="1">OFFSET(InputPriceData!G$15,CalculationsAndCharts!$A218+$A$11,IF($C$7,8,0),1,1)</f>
        <v>377100</v>
      </c>
      <c r="D218" s="4">
        <f ca="1">OFFSET(InputPriceData!C$15,CalculationsAndCharts!$A218+$A$11,IF($C$7,8,0),1,1)</f>
        <v>22.03</v>
      </c>
      <c r="E218" s="4">
        <f ca="1">OFFSET(InputPriceData!D$15,CalculationsAndCharts!$A218+$A$11,IF($C$7,8,0),1,1)</f>
        <v>22.26</v>
      </c>
      <c r="F218" s="4">
        <f ca="1">OFFSET(InputPriceData!E$15,CalculationsAndCharts!$A218+$A$11,IF($C$7,8,0),1,1)</f>
        <v>21.9</v>
      </c>
      <c r="G218" s="4">
        <f ca="1">OFFSET(InputPriceData!F$15,CalculationsAndCharts!$A218+$A$11,IF($C$7,8,0),1,1)</f>
        <v>22.2</v>
      </c>
      <c r="H218" s="128"/>
      <c r="I218" s="128"/>
      <c r="K218" s="124"/>
      <c r="L218" s="279"/>
      <c r="M218" s="281"/>
      <c r="N218" s="280"/>
      <c r="O218" s="4"/>
      <c r="P218" s="4"/>
      <c r="Q218" s="3"/>
      <c r="S218" s="309">
        <f t="shared" ca="1" si="68"/>
        <v>23.05</v>
      </c>
      <c r="T218" s="309">
        <f t="shared" ca="1" si="69"/>
        <v>21.46</v>
      </c>
      <c r="U218" s="310">
        <f t="shared" ca="1" si="61"/>
        <v>0.4654088050314456</v>
      </c>
      <c r="V218" s="310" t="b">
        <f t="shared" ca="1" si="70"/>
        <v>0</v>
      </c>
      <c r="W218" s="3" t="b">
        <f t="shared" ca="1" si="71"/>
        <v>0</v>
      </c>
      <c r="X218" s="3" t="str">
        <f t="shared" ca="1" si="72"/>
        <v/>
      </c>
      <c r="Y218" s="3" t="str">
        <f t="shared" ca="1" si="62"/>
        <v/>
      </c>
      <c r="Z218" s="3" t="str">
        <f t="shared" ca="1" si="73"/>
        <v/>
      </c>
      <c r="AA218" s="3" t="str">
        <f t="shared" ca="1" si="74"/>
        <v/>
      </c>
      <c r="AB218" s="205">
        <f t="shared" ca="1" si="75"/>
        <v>11020</v>
      </c>
      <c r="AC218" s="205">
        <f t="shared" ca="1" si="76"/>
        <v>174</v>
      </c>
      <c r="AD218" s="205">
        <f t="shared" ca="1" si="63"/>
        <v>63.333333333333336</v>
      </c>
      <c r="AE218" s="205">
        <f t="shared" ca="1" si="64"/>
        <v>13.333333333333336</v>
      </c>
      <c r="AF218" s="205">
        <f t="shared" ca="1" si="77"/>
        <v>2.6666666666666674</v>
      </c>
      <c r="AG218" s="205"/>
      <c r="AH218" s="205"/>
      <c r="AI218" s="205"/>
      <c r="AJ218" s="205"/>
      <c r="AK218" s="4"/>
      <c r="AL218" s="4"/>
      <c r="AM218" s="309">
        <f t="shared" ca="1" si="78"/>
        <v>23.05</v>
      </c>
      <c r="AN218" s="309">
        <f t="shared" ca="1" si="79"/>
        <v>21.46</v>
      </c>
      <c r="AO218" s="310">
        <f t="shared" ca="1" si="80"/>
        <v>0.4654088050314456</v>
      </c>
      <c r="AP218" s="310" t="b">
        <f t="shared" ca="1" si="81"/>
        <v>0</v>
      </c>
      <c r="AQ218" s="309">
        <f t="shared" ca="1" si="82"/>
        <v>0</v>
      </c>
      <c r="AR218" s="205">
        <f t="shared" ca="1" si="65"/>
        <v>0</v>
      </c>
      <c r="AS218" s="45" t="b">
        <f t="shared" ca="1" si="66"/>
        <v>0</v>
      </c>
      <c r="AT218">
        <f t="shared" ca="1" si="67"/>
        <v>0</v>
      </c>
      <c r="AU218" t="b">
        <f t="shared" ca="1" si="83"/>
        <v>0</v>
      </c>
      <c r="AV218" t="b">
        <f t="shared" ca="1" si="84"/>
        <v>0</v>
      </c>
      <c r="AW218" s="266" t="b">
        <f t="shared" ca="1" si="85"/>
        <v>0</v>
      </c>
      <c r="AX218" s="266" t="b">
        <f t="shared" ca="1" si="86"/>
        <v>0</v>
      </c>
      <c r="AY218" s="266" t="b">
        <f t="shared" ca="1" si="87"/>
        <v>0</v>
      </c>
    </row>
    <row r="219" spans="1:51" x14ac:dyDescent="0.25">
      <c r="A219">
        <v>187</v>
      </c>
      <c r="B219" s="163">
        <f ca="1">OFFSET(InputPriceData!B$15,CalculationsAndCharts!$A219+$A$11,0,1,1)</f>
        <v>41744</v>
      </c>
      <c r="C219" s="3">
        <f ca="1">OFFSET(InputPriceData!G$15,CalculationsAndCharts!$A219+$A$11,IF($C$7,8,0),1,1)</f>
        <v>502000</v>
      </c>
      <c r="D219" s="4">
        <f ca="1">OFFSET(InputPriceData!C$15,CalculationsAndCharts!$A219+$A$11,IF($C$7,8,0),1,1)</f>
        <v>21.79</v>
      </c>
      <c r="E219" s="4">
        <f ca="1">OFFSET(InputPriceData!D$15,CalculationsAndCharts!$A219+$A$11,IF($C$7,8,0),1,1)</f>
        <v>22.05</v>
      </c>
      <c r="F219" s="4">
        <f ca="1">OFFSET(InputPriceData!E$15,CalculationsAndCharts!$A219+$A$11,IF($C$7,8,0),1,1)</f>
        <v>21.43</v>
      </c>
      <c r="G219" s="4">
        <f ca="1">OFFSET(InputPriceData!F$15,CalculationsAndCharts!$A219+$A$11,IF($C$7,8,0),1,1)</f>
        <v>22</v>
      </c>
      <c r="H219" s="128"/>
      <c r="I219" s="128"/>
      <c r="K219" s="124"/>
      <c r="L219" s="279"/>
      <c r="M219" s="281"/>
      <c r="N219" s="280"/>
      <c r="O219" s="4"/>
      <c r="P219" s="4"/>
      <c r="Q219" s="3"/>
      <c r="S219" s="309">
        <f t="shared" ca="1" si="68"/>
        <v>23.05</v>
      </c>
      <c r="T219" s="309">
        <f t="shared" ca="1" si="69"/>
        <v>21.46</v>
      </c>
      <c r="U219" s="310">
        <f t="shared" ca="1" si="61"/>
        <v>0.33962264150943344</v>
      </c>
      <c r="V219" s="310" t="b">
        <f t="shared" ca="1" si="70"/>
        <v>0</v>
      </c>
      <c r="W219" s="3" t="b">
        <f t="shared" ca="1" si="71"/>
        <v>0</v>
      </c>
      <c r="X219" s="3" t="str">
        <f t="shared" ca="1" si="72"/>
        <v/>
      </c>
      <c r="Y219" s="3" t="str">
        <f t="shared" ca="1" si="62"/>
        <v/>
      </c>
      <c r="Z219" s="3" t="str">
        <f t="shared" ca="1" si="73"/>
        <v/>
      </c>
      <c r="AA219" s="3" t="str">
        <f t="shared" ca="1" si="74"/>
        <v/>
      </c>
      <c r="AB219" s="205">
        <f t="shared" ca="1" si="75"/>
        <v>11020</v>
      </c>
      <c r="AC219" s="205">
        <f t="shared" ca="1" si="76"/>
        <v>174</v>
      </c>
      <c r="AD219" s="205">
        <f t="shared" ca="1" si="63"/>
        <v>63.333333333333336</v>
      </c>
      <c r="AE219" s="205">
        <f t="shared" ca="1" si="64"/>
        <v>13.333333333333336</v>
      </c>
      <c r="AF219" s="205">
        <f t="shared" ca="1" si="77"/>
        <v>2.6666666666666674</v>
      </c>
      <c r="AG219" s="205"/>
      <c r="AH219" s="205"/>
      <c r="AI219" s="205"/>
      <c r="AJ219" s="205"/>
      <c r="AK219" s="4"/>
      <c r="AL219" s="4"/>
      <c r="AM219" s="309">
        <f t="shared" ca="1" si="78"/>
        <v>23.05</v>
      </c>
      <c r="AN219" s="309">
        <f t="shared" ca="1" si="79"/>
        <v>21.46</v>
      </c>
      <c r="AO219" s="310">
        <f t="shared" ca="1" si="80"/>
        <v>0.33962264150943344</v>
      </c>
      <c r="AP219" s="310" t="b">
        <f t="shared" ca="1" si="81"/>
        <v>0</v>
      </c>
      <c r="AQ219" s="309">
        <f t="shared" ca="1" si="82"/>
        <v>0</v>
      </c>
      <c r="AR219" s="205">
        <f t="shared" ca="1" si="65"/>
        <v>0</v>
      </c>
      <c r="AS219" s="45" t="b">
        <f t="shared" ca="1" si="66"/>
        <v>0</v>
      </c>
      <c r="AT219">
        <f t="shared" ca="1" si="67"/>
        <v>0</v>
      </c>
      <c r="AU219" t="b">
        <f t="shared" ca="1" si="83"/>
        <v>0</v>
      </c>
      <c r="AV219" t="b">
        <f t="shared" ca="1" si="84"/>
        <v>0</v>
      </c>
      <c r="AW219" s="266" t="b">
        <f t="shared" ca="1" si="85"/>
        <v>0</v>
      </c>
      <c r="AX219" s="266" t="b">
        <f t="shared" ca="1" si="86"/>
        <v>0</v>
      </c>
      <c r="AY219" s="266" t="b">
        <f t="shared" ca="1" si="87"/>
        <v>0</v>
      </c>
    </row>
    <row r="220" spans="1:51" x14ac:dyDescent="0.25">
      <c r="A220">
        <v>188</v>
      </c>
      <c r="B220" s="163">
        <f ca="1">OFFSET(InputPriceData!B$15,CalculationsAndCharts!$A220+$A$11,0,1,1)</f>
        <v>41743</v>
      </c>
      <c r="C220" s="3">
        <f ca="1">OFFSET(InputPriceData!G$15,CalculationsAndCharts!$A220+$A$11,IF($C$7,8,0),1,1)</f>
        <v>432800</v>
      </c>
      <c r="D220" s="4">
        <f ca="1">OFFSET(InputPriceData!C$15,CalculationsAndCharts!$A220+$A$11,IF($C$7,8,0),1,1)</f>
        <v>21.85</v>
      </c>
      <c r="E220" s="4">
        <f ca="1">OFFSET(InputPriceData!D$15,CalculationsAndCharts!$A220+$A$11,IF($C$7,8,0),1,1)</f>
        <v>22.03</v>
      </c>
      <c r="F220" s="4">
        <f ca="1">OFFSET(InputPriceData!E$15,CalculationsAndCharts!$A220+$A$11,IF($C$7,8,0),1,1)</f>
        <v>21.41</v>
      </c>
      <c r="G220" s="4">
        <f ca="1">OFFSET(InputPriceData!F$15,CalculationsAndCharts!$A220+$A$11,IF($C$7,8,0),1,1)</f>
        <v>21.67</v>
      </c>
      <c r="H220" s="128"/>
      <c r="I220" s="128"/>
      <c r="K220" s="124"/>
      <c r="L220" s="279"/>
      <c r="M220" s="281"/>
      <c r="N220" s="280"/>
      <c r="O220" s="4"/>
      <c r="P220" s="4"/>
      <c r="Q220" s="3"/>
      <c r="S220" s="309">
        <f t="shared" ca="1" si="68"/>
        <v>23.05</v>
      </c>
      <c r="T220" s="309">
        <f t="shared" ca="1" si="69"/>
        <v>21.46</v>
      </c>
      <c r="U220" s="310">
        <f t="shared" ca="1" si="61"/>
        <v>0.13207547169811376</v>
      </c>
      <c r="V220" s="310" t="b">
        <f t="shared" ca="1" si="70"/>
        <v>0</v>
      </c>
      <c r="W220" s="3" t="b">
        <f t="shared" ca="1" si="71"/>
        <v>0</v>
      </c>
      <c r="X220" s="3" t="str">
        <f t="shared" ca="1" si="72"/>
        <v/>
      </c>
      <c r="Y220" s="3" t="str">
        <f t="shared" ca="1" si="62"/>
        <v/>
      </c>
      <c r="Z220" s="3" t="str">
        <f t="shared" ca="1" si="73"/>
        <v/>
      </c>
      <c r="AA220" s="3" t="str">
        <f t="shared" ca="1" si="74"/>
        <v/>
      </c>
      <c r="AB220" s="205">
        <f t="shared" ca="1" si="75"/>
        <v>11020</v>
      </c>
      <c r="AC220" s="205">
        <f t="shared" ca="1" si="76"/>
        <v>174</v>
      </c>
      <c r="AD220" s="205">
        <f t="shared" ca="1" si="63"/>
        <v>63.333333333333336</v>
      </c>
      <c r="AE220" s="205">
        <f t="shared" ca="1" si="64"/>
        <v>13.333333333333336</v>
      </c>
      <c r="AF220" s="205">
        <f t="shared" ca="1" si="77"/>
        <v>2.6666666666666674</v>
      </c>
      <c r="AG220" s="205"/>
      <c r="AH220" s="205"/>
      <c r="AI220" s="205"/>
      <c r="AJ220" s="205"/>
      <c r="AK220" s="4"/>
      <c r="AL220" s="4"/>
      <c r="AM220" s="309">
        <f t="shared" ca="1" si="78"/>
        <v>23.05</v>
      </c>
      <c r="AN220" s="309">
        <f t="shared" ca="1" si="79"/>
        <v>21.46</v>
      </c>
      <c r="AO220" s="310">
        <f t="shared" ca="1" si="80"/>
        <v>0.13207547169811376</v>
      </c>
      <c r="AP220" s="310" t="b">
        <f t="shared" ca="1" si="81"/>
        <v>0</v>
      </c>
      <c r="AQ220" s="309">
        <f t="shared" ca="1" si="82"/>
        <v>0</v>
      </c>
      <c r="AR220" s="205">
        <f t="shared" ca="1" si="65"/>
        <v>0</v>
      </c>
      <c r="AS220" s="45" t="b">
        <f t="shared" ca="1" si="66"/>
        <v>0</v>
      </c>
      <c r="AT220">
        <f t="shared" ca="1" si="67"/>
        <v>0</v>
      </c>
      <c r="AU220" t="b">
        <f t="shared" ca="1" si="83"/>
        <v>0</v>
      </c>
      <c r="AV220" t="b">
        <f t="shared" ca="1" si="84"/>
        <v>0</v>
      </c>
      <c r="AW220" s="266" t="b">
        <f t="shared" ca="1" si="85"/>
        <v>0</v>
      </c>
      <c r="AX220" s="266" t="b">
        <f t="shared" ca="1" si="86"/>
        <v>0</v>
      </c>
      <c r="AY220" s="266" t="b">
        <f t="shared" ca="1" si="87"/>
        <v>0</v>
      </c>
    </row>
    <row r="221" spans="1:51" x14ac:dyDescent="0.25">
      <c r="A221">
        <v>189</v>
      </c>
      <c r="B221" s="163">
        <f ca="1">OFFSET(InputPriceData!B$15,CalculationsAndCharts!$A221+$A$11,0,1,1)</f>
        <v>41740</v>
      </c>
      <c r="C221" s="3">
        <f ca="1">OFFSET(InputPriceData!G$15,CalculationsAndCharts!$A221+$A$11,IF($C$7,8,0),1,1)</f>
        <v>621800</v>
      </c>
      <c r="D221" s="4">
        <f ca="1">OFFSET(InputPriceData!C$15,CalculationsAndCharts!$A221+$A$11,IF($C$7,8,0),1,1)</f>
        <v>21.96</v>
      </c>
      <c r="E221" s="4">
        <f ca="1">OFFSET(InputPriceData!D$15,CalculationsAndCharts!$A221+$A$11,IF($C$7,8,0),1,1)</f>
        <v>22.13</v>
      </c>
      <c r="F221" s="4">
        <f ca="1">OFFSET(InputPriceData!E$15,CalculationsAndCharts!$A221+$A$11,IF($C$7,8,0),1,1)</f>
        <v>21.49</v>
      </c>
      <c r="G221" s="4">
        <f ca="1">OFFSET(InputPriceData!F$15,CalculationsAndCharts!$A221+$A$11,IF($C$7,8,0),1,1)</f>
        <v>21.63</v>
      </c>
      <c r="H221" s="128"/>
      <c r="I221" s="128"/>
      <c r="K221" s="124"/>
      <c r="L221" s="279"/>
      <c r="M221" s="281"/>
      <c r="N221" s="280"/>
      <c r="O221" s="4"/>
      <c r="P221" s="4"/>
      <c r="Q221" s="3"/>
      <c r="S221" s="309">
        <f t="shared" ca="1" si="68"/>
        <v>23.05</v>
      </c>
      <c r="T221" s="309">
        <f t="shared" ca="1" si="69"/>
        <v>21.46</v>
      </c>
      <c r="U221" s="310">
        <f t="shared" ca="1" si="61"/>
        <v>0.10691823899370954</v>
      </c>
      <c r="V221" s="310" t="b">
        <f t="shared" ca="1" si="70"/>
        <v>0</v>
      </c>
      <c r="W221" s="3" t="b">
        <f t="shared" ca="1" si="71"/>
        <v>0</v>
      </c>
      <c r="X221" s="3" t="str">
        <f t="shared" ca="1" si="72"/>
        <v/>
      </c>
      <c r="Y221" s="3" t="str">
        <f t="shared" ca="1" si="62"/>
        <v/>
      </c>
      <c r="Z221" s="3" t="str">
        <f t="shared" ca="1" si="73"/>
        <v/>
      </c>
      <c r="AA221" s="3" t="str">
        <f t="shared" ca="1" si="74"/>
        <v/>
      </c>
      <c r="AB221" s="205">
        <f t="shared" ca="1" si="75"/>
        <v>11020</v>
      </c>
      <c r="AC221" s="205">
        <f t="shared" ca="1" si="76"/>
        <v>174</v>
      </c>
      <c r="AD221" s="205">
        <f t="shared" ca="1" si="63"/>
        <v>63.333333333333336</v>
      </c>
      <c r="AE221" s="205">
        <f t="shared" ca="1" si="64"/>
        <v>13.333333333333336</v>
      </c>
      <c r="AF221" s="205">
        <f t="shared" ca="1" si="77"/>
        <v>2.6666666666666674</v>
      </c>
      <c r="AG221" s="205"/>
      <c r="AH221" s="205"/>
      <c r="AI221" s="205"/>
      <c r="AJ221" s="205"/>
      <c r="AK221" s="4"/>
      <c r="AL221" s="4"/>
      <c r="AM221" s="309">
        <f t="shared" ca="1" si="78"/>
        <v>23.05</v>
      </c>
      <c r="AN221" s="309">
        <f t="shared" ca="1" si="79"/>
        <v>21.46</v>
      </c>
      <c r="AO221" s="310">
        <f t="shared" ca="1" si="80"/>
        <v>0.10691823899370954</v>
      </c>
      <c r="AP221" s="310" t="b">
        <f t="shared" ca="1" si="81"/>
        <v>0</v>
      </c>
      <c r="AQ221" s="309">
        <f t="shared" ca="1" si="82"/>
        <v>0</v>
      </c>
      <c r="AR221" s="205">
        <f t="shared" ca="1" si="65"/>
        <v>0</v>
      </c>
      <c r="AS221" s="45" t="b">
        <f t="shared" ca="1" si="66"/>
        <v>0</v>
      </c>
      <c r="AT221">
        <f t="shared" ca="1" si="67"/>
        <v>0</v>
      </c>
      <c r="AU221" t="b">
        <f t="shared" ca="1" si="83"/>
        <v>0</v>
      </c>
      <c r="AV221" t="b">
        <f t="shared" ca="1" si="84"/>
        <v>0</v>
      </c>
      <c r="AW221" s="266" t="b">
        <f t="shared" ca="1" si="85"/>
        <v>0</v>
      </c>
      <c r="AX221" s="266" t="b">
        <f t="shared" ca="1" si="86"/>
        <v>0</v>
      </c>
      <c r="AY221" s="266" t="b">
        <f t="shared" ca="1" si="87"/>
        <v>0</v>
      </c>
    </row>
    <row r="222" spans="1:51" x14ac:dyDescent="0.25">
      <c r="A222">
        <v>190</v>
      </c>
      <c r="B222" s="163">
        <f ca="1">OFFSET(InputPriceData!B$15,CalculationsAndCharts!$A222+$A$11,0,1,1)</f>
        <v>41739</v>
      </c>
      <c r="C222" s="3">
        <f ca="1">OFFSET(InputPriceData!G$15,CalculationsAndCharts!$A222+$A$11,IF($C$7,8,0),1,1)</f>
        <v>429900</v>
      </c>
      <c r="D222" s="4">
        <f ca="1">OFFSET(InputPriceData!C$15,CalculationsAndCharts!$A222+$A$11,IF($C$7,8,0),1,1)</f>
        <v>22.17</v>
      </c>
      <c r="E222" s="4">
        <f ca="1">OFFSET(InputPriceData!D$15,CalculationsAndCharts!$A222+$A$11,IF($C$7,8,0),1,1)</f>
        <v>22.32</v>
      </c>
      <c r="F222" s="4">
        <f ca="1">OFFSET(InputPriceData!E$15,CalculationsAndCharts!$A222+$A$11,IF($C$7,8,0),1,1)</f>
        <v>21.7</v>
      </c>
      <c r="G222" s="4">
        <f ca="1">OFFSET(InputPriceData!F$15,CalculationsAndCharts!$A222+$A$11,IF($C$7,8,0),1,1)</f>
        <v>22</v>
      </c>
      <c r="H222" s="128"/>
      <c r="I222" s="128"/>
      <c r="K222" s="124"/>
      <c r="L222" s="279"/>
      <c r="M222" s="281"/>
      <c r="N222" s="280"/>
      <c r="O222" s="4"/>
      <c r="P222" s="4"/>
      <c r="Q222" s="3"/>
      <c r="S222" s="309">
        <f t="shared" ca="1" si="68"/>
        <v>23.05</v>
      </c>
      <c r="T222" s="309">
        <f t="shared" ca="1" si="69"/>
        <v>21.46</v>
      </c>
      <c r="U222" s="310">
        <f t="shared" ca="1" si="61"/>
        <v>0.33962264150943344</v>
      </c>
      <c r="V222" s="310" t="b">
        <f t="shared" ca="1" si="70"/>
        <v>0</v>
      </c>
      <c r="W222" s="3" t="b">
        <f t="shared" ca="1" si="71"/>
        <v>0</v>
      </c>
      <c r="X222" s="3" t="str">
        <f t="shared" ca="1" si="72"/>
        <v/>
      </c>
      <c r="Y222" s="3" t="str">
        <f t="shared" ca="1" si="62"/>
        <v/>
      </c>
      <c r="Z222" s="3" t="str">
        <f t="shared" ca="1" si="73"/>
        <v/>
      </c>
      <c r="AA222" s="3" t="str">
        <f t="shared" ca="1" si="74"/>
        <v/>
      </c>
      <c r="AB222" s="205">
        <f t="shared" ca="1" si="75"/>
        <v>11020</v>
      </c>
      <c r="AC222" s="205">
        <f t="shared" ca="1" si="76"/>
        <v>174</v>
      </c>
      <c r="AD222" s="205">
        <f t="shared" ca="1" si="63"/>
        <v>63.333333333333336</v>
      </c>
      <c r="AE222" s="205">
        <f t="shared" ca="1" si="64"/>
        <v>13.333333333333336</v>
      </c>
      <c r="AF222" s="205">
        <f t="shared" ca="1" si="77"/>
        <v>2.6666666666666674</v>
      </c>
      <c r="AG222" s="205"/>
      <c r="AH222" s="205"/>
      <c r="AI222" s="205"/>
      <c r="AJ222" s="205"/>
      <c r="AK222" s="4"/>
      <c r="AL222" s="4"/>
      <c r="AM222" s="309">
        <f t="shared" ca="1" si="78"/>
        <v>23.05</v>
      </c>
      <c r="AN222" s="309">
        <f t="shared" ca="1" si="79"/>
        <v>21.46</v>
      </c>
      <c r="AO222" s="310">
        <f t="shared" ca="1" si="80"/>
        <v>0.33962264150943344</v>
      </c>
      <c r="AP222" s="310" t="b">
        <f t="shared" ca="1" si="81"/>
        <v>0</v>
      </c>
      <c r="AQ222" s="309">
        <f t="shared" ca="1" si="82"/>
        <v>0</v>
      </c>
      <c r="AR222" s="205">
        <f t="shared" ca="1" si="65"/>
        <v>0</v>
      </c>
      <c r="AS222" s="45" t="b">
        <f t="shared" ca="1" si="66"/>
        <v>0</v>
      </c>
      <c r="AT222">
        <f t="shared" ca="1" si="67"/>
        <v>0</v>
      </c>
      <c r="AU222" t="b">
        <f t="shared" ca="1" si="83"/>
        <v>0</v>
      </c>
      <c r="AV222" t="b">
        <f t="shared" ca="1" si="84"/>
        <v>0</v>
      </c>
      <c r="AW222" s="266" t="b">
        <f t="shared" ca="1" si="85"/>
        <v>0</v>
      </c>
      <c r="AX222" s="266" t="b">
        <f t="shared" ca="1" si="86"/>
        <v>0</v>
      </c>
      <c r="AY222" s="266" t="b">
        <f t="shared" ca="1" si="87"/>
        <v>1</v>
      </c>
    </row>
    <row r="223" spans="1:51" x14ac:dyDescent="0.25">
      <c r="A223">
        <v>191</v>
      </c>
      <c r="B223" s="163">
        <f ca="1">OFFSET(InputPriceData!B$15,CalculationsAndCharts!$A223+$A$11,0,1,1)</f>
        <v>41738</v>
      </c>
      <c r="C223" s="3">
        <f ca="1">OFFSET(InputPriceData!G$15,CalculationsAndCharts!$A223+$A$11,IF($C$7,8,0),1,1)</f>
        <v>481100</v>
      </c>
      <c r="D223" s="4">
        <f ca="1">OFFSET(InputPriceData!C$15,CalculationsAndCharts!$A223+$A$11,IF($C$7,8,0),1,1)</f>
        <v>21.73</v>
      </c>
      <c r="E223" s="4">
        <f ca="1">OFFSET(InputPriceData!D$15,CalculationsAndCharts!$A223+$A$11,IF($C$7,8,0),1,1)</f>
        <v>22.23</v>
      </c>
      <c r="F223" s="4">
        <f ca="1">OFFSET(InputPriceData!E$15,CalculationsAndCharts!$A223+$A$11,IF($C$7,8,0),1,1)</f>
        <v>21.5</v>
      </c>
      <c r="G223" s="4">
        <f ca="1">OFFSET(InputPriceData!F$15,CalculationsAndCharts!$A223+$A$11,IF($C$7,8,0),1,1)</f>
        <v>22.21</v>
      </c>
      <c r="H223" s="128"/>
      <c r="I223" s="128"/>
      <c r="K223" s="124"/>
      <c r="L223" s="279"/>
      <c r="M223" s="281"/>
      <c r="N223" s="280"/>
      <c r="O223" s="4"/>
      <c r="P223" s="4"/>
      <c r="Q223" s="3"/>
      <c r="S223" s="309">
        <f t="shared" ca="1" si="68"/>
        <v>23.05</v>
      </c>
      <c r="T223" s="309">
        <f t="shared" ca="1" si="69"/>
        <v>21.46</v>
      </c>
      <c r="U223" s="310">
        <f t="shared" ca="1" si="61"/>
        <v>0.47169811320754723</v>
      </c>
      <c r="V223" s="310" t="b">
        <f t="shared" ca="1" si="70"/>
        <v>0</v>
      </c>
      <c r="W223" s="3" t="b">
        <f t="shared" ca="1" si="71"/>
        <v>0</v>
      </c>
      <c r="X223" s="3" t="str">
        <f t="shared" ca="1" si="72"/>
        <v/>
      </c>
      <c r="Y223" s="3" t="str">
        <f t="shared" ca="1" si="62"/>
        <v/>
      </c>
      <c r="Z223" s="3" t="str">
        <f t="shared" ca="1" si="73"/>
        <v/>
      </c>
      <c r="AA223" s="3" t="str">
        <f t="shared" ca="1" si="74"/>
        <v/>
      </c>
      <c r="AB223" s="205">
        <f t="shared" ca="1" si="75"/>
        <v>11020</v>
      </c>
      <c r="AC223" s="205">
        <f t="shared" ca="1" si="76"/>
        <v>174</v>
      </c>
      <c r="AD223" s="205">
        <f t="shared" ca="1" si="63"/>
        <v>63.333333333333336</v>
      </c>
      <c r="AE223" s="205">
        <f t="shared" ca="1" si="64"/>
        <v>13.333333333333336</v>
      </c>
      <c r="AF223" s="205">
        <f t="shared" ca="1" si="77"/>
        <v>2.6666666666666674</v>
      </c>
      <c r="AG223" s="205"/>
      <c r="AH223" s="205"/>
      <c r="AI223" s="205"/>
      <c r="AJ223" s="205"/>
      <c r="AK223" s="4"/>
      <c r="AL223" s="4"/>
      <c r="AM223" s="309">
        <f t="shared" ca="1" si="78"/>
        <v>23.05</v>
      </c>
      <c r="AN223" s="309">
        <f t="shared" ca="1" si="79"/>
        <v>21.46</v>
      </c>
      <c r="AO223" s="310">
        <f t="shared" ca="1" si="80"/>
        <v>0.47169811320754723</v>
      </c>
      <c r="AP223" s="310" t="b">
        <f t="shared" ca="1" si="81"/>
        <v>0</v>
      </c>
      <c r="AQ223" s="309">
        <f t="shared" ca="1" si="82"/>
        <v>0.64319999999999999</v>
      </c>
      <c r="AR223" s="205">
        <f t="shared" ca="1" si="65"/>
        <v>20.796800000000001</v>
      </c>
      <c r="AS223" s="45" t="b">
        <f t="shared" ca="1" si="66"/>
        <v>0</v>
      </c>
      <c r="AT223">
        <f t="shared" ca="1" si="67"/>
        <v>9</v>
      </c>
      <c r="AU223" t="b">
        <f t="shared" ca="1" si="83"/>
        <v>1</v>
      </c>
      <c r="AV223" t="b">
        <f t="shared" ca="1" si="84"/>
        <v>1</v>
      </c>
      <c r="AW223" s="266" t="b">
        <f t="shared" ca="1" si="85"/>
        <v>0</v>
      </c>
      <c r="AX223" s="266" t="b">
        <f t="shared" ca="1" si="86"/>
        <v>1</v>
      </c>
      <c r="AY223" s="266" t="b">
        <f t="shared" ca="1" si="87"/>
        <v>0</v>
      </c>
    </row>
    <row r="224" spans="1:51" x14ac:dyDescent="0.25">
      <c r="A224">
        <v>192</v>
      </c>
      <c r="B224" s="163">
        <f ca="1">OFFSET(InputPriceData!B$15,CalculationsAndCharts!$A224+$A$11,0,1,1)</f>
        <v>41737</v>
      </c>
      <c r="C224" s="3">
        <f ca="1">OFFSET(InputPriceData!G$15,CalculationsAndCharts!$A224+$A$11,IF($C$7,8,0),1,1)</f>
        <v>909500</v>
      </c>
      <c r="D224" s="4">
        <f ca="1">OFFSET(InputPriceData!C$15,CalculationsAndCharts!$A224+$A$11,IF($C$7,8,0),1,1)</f>
        <v>21.96</v>
      </c>
      <c r="E224" s="4">
        <f ca="1">OFFSET(InputPriceData!D$15,CalculationsAndCharts!$A224+$A$11,IF($C$7,8,0),1,1)</f>
        <v>22.19</v>
      </c>
      <c r="F224" s="4">
        <f ca="1">OFFSET(InputPriceData!E$15,CalculationsAndCharts!$A224+$A$11,IF($C$7,8,0),1,1)</f>
        <v>21.54</v>
      </c>
      <c r="G224" s="4">
        <f ca="1">OFFSET(InputPriceData!F$15,CalculationsAndCharts!$A224+$A$11,IF($C$7,8,0),1,1)</f>
        <v>21.66</v>
      </c>
      <c r="H224" s="128"/>
      <c r="I224" s="128"/>
      <c r="K224" s="124"/>
      <c r="L224" s="279"/>
      <c r="M224" s="281"/>
      <c r="N224" s="280"/>
      <c r="O224" s="4"/>
      <c r="P224" s="4"/>
      <c r="Q224" s="3"/>
      <c r="S224" s="309">
        <f t="shared" ca="1" si="68"/>
        <v>23.05</v>
      </c>
      <c r="T224" s="309">
        <f t="shared" ca="1" si="69"/>
        <v>21.46</v>
      </c>
      <c r="U224" s="310">
        <f t="shared" ca="1" si="61"/>
        <v>0.12578616352201213</v>
      </c>
      <c r="V224" s="310" t="b">
        <f t="shared" ca="1" si="70"/>
        <v>0</v>
      </c>
      <c r="W224" s="3" t="b">
        <f t="shared" ca="1" si="71"/>
        <v>0</v>
      </c>
      <c r="X224" s="3" t="str">
        <f t="shared" ca="1" si="72"/>
        <v/>
      </c>
      <c r="Y224" s="3" t="str">
        <f t="shared" ca="1" si="62"/>
        <v/>
      </c>
      <c r="Z224" s="3" t="str">
        <f t="shared" ca="1" si="73"/>
        <v/>
      </c>
      <c r="AA224" s="3" t="str">
        <f t="shared" ca="1" si="74"/>
        <v/>
      </c>
      <c r="AB224" s="205">
        <f t="shared" ca="1" si="75"/>
        <v>11020</v>
      </c>
      <c r="AC224" s="205">
        <f t="shared" ca="1" si="76"/>
        <v>174</v>
      </c>
      <c r="AD224" s="205">
        <f t="shared" ca="1" si="63"/>
        <v>63.333333333333336</v>
      </c>
      <c r="AE224" s="205">
        <f t="shared" ca="1" si="64"/>
        <v>13.333333333333336</v>
      </c>
      <c r="AF224" s="205">
        <f t="shared" ca="1" si="77"/>
        <v>2.6666666666666674</v>
      </c>
      <c r="AG224" s="205"/>
      <c r="AH224" s="205"/>
      <c r="AI224" s="205"/>
      <c r="AJ224" s="205"/>
      <c r="AK224" s="4"/>
      <c r="AL224" s="4"/>
      <c r="AM224" s="309">
        <f t="shared" ca="1" si="78"/>
        <v>23.05</v>
      </c>
      <c r="AN224" s="309">
        <f t="shared" ca="1" si="79"/>
        <v>21.46</v>
      </c>
      <c r="AO224" s="310">
        <f t="shared" ca="1" si="80"/>
        <v>0.12578616352201213</v>
      </c>
      <c r="AP224" s="310" t="b">
        <f t="shared" ca="1" si="81"/>
        <v>0</v>
      </c>
      <c r="AQ224" s="309">
        <f t="shared" ca="1" si="82"/>
        <v>0.64319999999999999</v>
      </c>
      <c r="AR224" s="205">
        <f t="shared" ca="1" si="65"/>
        <v>20.796800000000001</v>
      </c>
      <c r="AS224" s="45" t="b">
        <f t="shared" ca="1" si="66"/>
        <v>0</v>
      </c>
      <c r="AT224">
        <f t="shared" ca="1" si="67"/>
        <v>8</v>
      </c>
      <c r="AU224" t="b">
        <f t="shared" ca="1" si="83"/>
        <v>0</v>
      </c>
      <c r="AV224" t="b">
        <f t="shared" ca="1" si="84"/>
        <v>0</v>
      </c>
      <c r="AW224" s="266" t="b">
        <f t="shared" ca="1" si="85"/>
        <v>0</v>
      </c>
      <c r="AX224" s="266" t="b">
        <f t="shared" ca="1" si="86"/>
        <v>1</v>
      </c>
      <c r="AY224" s="266" t="b">
        <f t="shared" ca="1" si="87"/>
        <v>0</v>
      </c>
    </row>
    <row r="225" spans="1:51" x14ac:dyDescent="0.25">
      <c r="A225">
        <v>193</v>
      </c>
      <c r="B225" s="163">
        <f ca="1">OFFSET(InputPriceData!B$15,CalculationsAndCharts!$A225+$A$11,0,1,1)</f>
        <v>41736</v>
      </c>
      <c r="C225" s="3">
        <f ca="1">OFFSET(InputPriceData!G$15,CalculationsAndCharts!$A225+$A$11,IF($C$7,8,0),1,1)</f>
        <v>739100</v>
      </c>
      <c r="D225" s="4">
        <f ca="1">OFFSET(InputPriceData!C$15,CalculationsAndCharts!$A225+$A$11,IF($C$7,8,0),1,1)</f>
        <v>22.42</v>
      </c>
      <c r="E225" s="4">
        <f ca="1">OFFSET(InputPriceData!D$15,CalculationsAndCharts!$A225+$A$11,IF($C$7,8,0),1,1)</f>
        <v>22.45</v>
      </c>
      <c r="F225" s="4">
        <f ca="1">OFFSET(InputPriceData!E$15,CalculationsAndCharts!$A225+$A$11,IF($C$7,8,0),1,1)</f>
        <v>21.82</v>
      </c>
      <c r="G225" s="4">
        <f ca="1">OFFSET(InputPriceData!F$15,CalculationsAndCharts!$A225+$A$11,IF($C$7,8,0),1,1)</f>
        <v>22.02</v>
      </c>
      <c r="H225" s="128"/>
      <c r="I225" s="128"/>
      <c r="K225" s="124"/>
      <c r="L225" s="279"/>
      <c r="M225" s="281"/>
      <c r="N225" s="280"/>
      <c r="O225" s="4"/>
      <c r="P225" s="4"/>
      <c r="Q225" s="3"/>
      <c r="S225" s="309">
        <f t="shared" ca="1" si="68"/>
        <v>23.05</v>
      </c>
      <c r="T225" s="309">
        <f t="shared" ca="1" si="69"/>
        <v>21.46</v>
      </c>
      <c r="U225" s="310">
        <f t="shared" ref="U225:U288" ca="1" si="88">IFERROR((G225- T225)/(S225-T225),0)</f>
        <v>0.35220125786163442</v>
      </c>
      <c r="V225" s="310" t="b">
        <f t="shared" ca="1" si="70"/>
        <v>0</v>
      </c>
      <c r="W225" s="3" t="b">
        <f t="shared" ca="1" si="71"/>
        <v>0</v>
      </c>
      <c r="X225" s="3" t="str">
        <f t="shared" ca="1" si="72"/>
        <v/>
      </c>
      <c r="Y225" s="3" t="str">
        <f t="shared" ref="Y225:Y288" ca="1" si="89">IF(W225,IFERROR(100*(G225-X225)/X225,0),"")</f>
        <v/>
      </c>
      <c r="Z225" s="3" t="str">
        <f t="shared" ca="1" si="73"/>
        <v/>
      </c>
      <c r="AA225" s="3" t="str">
        <f t="shared" ca="1" si="74"/>
        <v/>
      </c>
      <c r="AB225" s="205">
        <f t="shared" ca="1" si="75"/>
        <v>11020</v>
      </c>
      <c r="AC225" s="205">
        <f t="shared" ca="1" si="76"/>
        <v>174</v>
      </c>
      <c r="AD225" s="205">
        <f t="shared" ref="AD225:AD288" ca="1" si="90">IFERROR(AB225/AC225,0)</f>
        <v>63.333333333333336</v>
      </c>
      <c r="AE225" s="205">
        <f t="shared" ref="AE225:AE288" ca="1" si="91">IFERROR(AB225/AC225-50,0)</f>
        <v>13.333333333333336</v>
      </c>
      <c r="AF225" s="205">
        <f t="shared" ca="1" si="77"/>
        <v>2.6666666666666674</v>
      </c>
      <c r="AG225" s="205"/>
      <c r="AH225" s="205"/>
      <c r="AI225" s="205"/>
      <c r="AJ225" s="205"/>
      <c r="AK225" s="4"/>
      <c r="AL225" s="4"/>
      <c r="AM225" s="309">
        <f t="shared" ca="1" si="78"/>
        <v>23.05</v>
      </c>
      <c r="AN225" s="309">
        <f t="shared" ca="1" si="79"/>
        <v>21.46</v>
      </c>
      <c r="AO225" s="310">
        <f t="shared" ca="1" si="80"/>
        <v>0.35220125786163442</v>
      </c>
      <c r="AP225" s="310" t="b">
        <f t="shared" ca="1" si="81"/>
        <v>0</v>
      </c>
      <c r="AQ225" s="309">
        <f t="shared" ca="1" si="82"/>
        <v>0.64319999999999999</v>
      </c>
      <c r="AR225" s="205">
        <f t="shared" ref="AR225:AR288" ca="1" si="92">IF(AND(NOT(AX226),AW225),D225*(1-$E$22),IF(AX225,AR226,0))</f>
        <v>20.796800000000001</v>
      </c>
      <c r="AS225" s="45" t="b">
        <f t="shared" ref="AS225:AS288" ca="1" si="93">AND(AX225,F225&lt;AR225)</f>
        <v>0</v>
      </c>
      <c r="AT225">
        <f t="shared" ref="AT225:AT288" ca="1" si="94">IF(AX225,AT226+1,0)</f>
        <v>7</v>
      </c>
      <c r="AU225" t="b">
        <f t="shared" ca="1" si="83"/>
        <v>0</v>
      </c>
      <c r="AV225" t="b">
        <f t="shared" ca="1" si="84"/>
        <v>0</v>
      </c>
      <c r="AW225" s="266" t="b">
        <f t="shared" ca="1" si="85"/>
        <v>0</v>
      </c>
      <c r="AX225" s="266" t="b">
        <f t="shared" ca="1" si="86"/>
        <v>1</v>
      </c>
      <c r="AY225" s="266" t="b">
        <f t="shared" ca="1" si="87"/>
        <v>0</v>
      </c>
    </row>
    <row r="226" spans="1:51" x14ac:dyDescent="0.25">
      <c r="A226">
        <v>194</v>
      </c>
      <c r="B226" s="163">
        <f ca="1">OFFSET(InputPriceData!B$15,CalculationsAndCharts!$A226+$A$11,0,1,1)</f>
        <v>41733</v>
      </c>
      <c r="C226" s="3">
        <f ca="1">OFFSET(InputPriceData!G$15,CalculationsAndCharts!$A226+$A$11,IF($C$7,8,0),1,1)</f>
        <v>478300</v>
      </c>
      <c r="D226" s="4">
        <f ca="1">OFFSET(InputPriceData!C$15,CalculationsAndCharts!$A226+$A$11,IF($C$7,8,0),1,1)</f>
        <v>22.97</v>
      </c>
      <c r="E226" s="4">
        <f ca="1">OFFSET(InputPriceData!D$15,CalculationsAndCharts!$A226+$A$11,IF($C$7,8,0),1,1)</f>
        <v>23.02</v>
      </c>
      <c r="F226" s="4">
        <f ca="1">OFFSET(InputPriceData!E$15,CalculationsAndCharts!$A226+$A$11,IF($C$7,8,0),1,1)</f>
        <v>22.23</v>
      </c>
      <c r="G226" s="4">
        <f ca="1">OFFSET(InputPriceData!F$15,CalculationsAndCharts!$A226+$A$11,IF($C$7,8,0),1,1)</f>
        <v>22.46</v>
      </c>
      <c r="H226" s="128"/>
      <c r="I226" s="128"/>
      <c r="K226" s="124"/>
      <c r="L226" s="279"/>
      <c r="M226" s="281"/>
      <c r="N226" s="280"/>
      <c r="O226" s="4"/>
      <c r="P226" s="4"/>
      <c r="Q226" s="3"/>
      <c r="S226" s="309">
        <f t="shared" ref="S226:S289" ca="1" si="95">MAX(OFFSET($G226,0,0,$A$19,1))</f>
        <v>23.05</v>
      </c>
      <c r="T226" s="309">
        <f t="shared" ref="T226:T289" ca="1" si="96">MIN(OFFSET($G226,0,0,$A$19,1))</f>
        <v>21.46</v>
      </c>
      <c r="U226" s="310">
        <f t="shared" ca="1" si="88"/>
        <v>0.62893081761006298</v>
      </c>
      <c r="V226" s="310" t="b">
        <f t="shared" ref="V226:V289" ca="1" si="97">AND(U226&lt;$A$20,U227&gt;$A$20)</f>
        <v>0</v>
      </c>
      <c r="W226" s="3" t="b">
        <f t="shared" ref="W226:W289" ca="1" si="98">OFFSET(V226,($A$21-1),0,1,1)</f>
        <v>0</v>
      </c>
      <c r="X226" s="3" t="str">
        <f t="shared" ref="X226:X289" ca="1" si="99">IF($W226,OFFSET($G226,$A$19-1,0,1,1),"")</f>
        <v/>
      </c>
      <c r="Y226" s="3" t="str">
        <f t="shared" ca="1" si="89"/>
        <v/>
      </c>
      <c r="Z226" s="3" t="str">
        <f t="shared" ref="Z226:Z289" ca="1" si="100">IF(W226,IF(Y226&lt;-10,10,IF(Y226&gt;10,10,Y226)),"")</f>
        <v/>
      </c>
      <c r="AA226" s="3" t="str">
        <f t="shared" ref="AA226:AA289" ca="1" si="101">IF(W226,INT(5*(Z226+10)),"")</f>
        <v/>
      </c>
      <c r="AB226" s="205">
        <f t="shared" ref="AB226:AB289" ca="1" si="102">IF(A226&gt;$A$23,0,IF(W226,AA226,0))+AB227</f>
        <v>11020</v>
      </c>
      <c r="AC226" s="205">
        <f t="shared" ref="AC226:AC289" ca="1" si="103">IF(A226&gt;$A$23,0,IF(W226,1,0))+AC227</f>
        <v>174</v>
      </c>
      <c r="AD226" s="205">
        <f t="shared" ca="1" si="90"/>
        <v>63.333333333333336</v>
      </c>
      <c r="AE226" s="205">
        <f t="shared" ca="1" si="91"/>
        <v>13.333333333333336</v>
      </c>
      <c r="AF226" s="205">
        <f t="shared" ref="AF226:AF289" ca="1" si="104">AE226*0.2</f>
        <v>2.6666666666666674</v>
      </c>
      <c r="AG226" s="205"/>
      <c r="AH226" s="205"/>
      <c r="AI226" s="205"/>
      <c r="AJ226" s="205"/>
      <c r="AK226" s="4"/>
      <c r="AL226" s="4"/>
      <c r="AM226" s="309">
        <f t="shared" ref="AM226:AM289" ca="1" si="105">MAX(OFFSET($G226,0,0,$E$19,1))</f>
        <v>23.05</v>
      </c>
      <c r="AN226" s="309">
        <f t="shared" ref="AN226:AN289" ca="1" si="106">MIN(OFFSET($G226,0,0,$E$19,1))</f>
        <v>21.46</v>
      </c>
      <c r="AO226" s="310">
        <f t="shared" ref="AO226:AO289" ca="1" si="107">IFERROR(($G226- AN226)/(AM226-AN226),0)</f>
        <v>0.62893081761006298</v>
      </c>
      <c r="AP226" s="310" t="b">
        <f t="shared" ref="AP226:AP289" ca="1" si="108">AND(AO226&lt;$E$20,AO227&gt;$E$20)</f>
        <v>0</v>
      </c>
      <c r="AQ226" s="309">
        <f t="shared" ref="AQ226:AQ289" ca="1" si="109">IF(AND(NOT(AX227),AW226),D226*($E$22),IF(AX226,AQ227,0))</f>
        <v>0.64319999999999999</v>
      </c>
      <c r="AR226" s="205">
        <f t="shared" ca="1" si="92"/>
        <v>20.796800000000001</v>
      </c>
      <c r="AS226" s="45" t="b">
        <f t="shared" ca="1" si="93"/>
        <v>0</v>
      </c>
      <c r="AT226">
        <f t="shared" ca="1" si="94"/>
        <v>6</v>
      </c>
      <c r="AU226" t="b">
        <f t="shared" ref="AU226:AU289" ca="1" si="110">(AT226&gt;=$E$21)</f>
        <v>0</v>
      </c>
      <c r="AV226" t="b">
        <f t="shared" ref="AV226:AV289" ca="1" si="111">OR(AS226,AU226)</f>
        <v>0</v>
      </c>
      <c r="AW226" s="266" t="b">
        <f t="shared" ref="AW226:AW289" ca="1" si="112">AND($AP227,NOT(AX227))</f>
        <v>0</v>
      </c>
      <c r="AX226" s="266" t="b">
        <f t="shared" ref="AX226:AX289" ca="1" si="113">IF(AX227,IF(AY226,FALSE,AX227),IF(AW226,TRUE,AX227))</f>
        <v>1</v>
      </c>
      <c r="AY226" s="266" t="b">
        <f t="shared" ref="AY226:AY289" ca="1" si="114">AND(AX227,AND(AV227&lt;&gt;AV228,AV227))</f>
        <v>0</v>
      </c>
    </row>
    <row r="227" spans="1:51" x14ac:dyDescent="0.25">
      <c r="A227">
        <v>195</v>
      </c>
      <c r="B227" s="163">
        <f ca="1">OFFSET(InputPriceData!B$15,CalculationsAndCharts!$A227+$A$11,0,1,1)</f>
        <v>41732</v>
      </c>
      <c r="C227" s="3">
        <f ca="1">OFFSET(InputPriceData!G$15,CalculationsAndCharts!$A227+$A$11,IF($C$7,8,0),1,1)</f>
        <v>323100</v>
      </c>
      <c r="D227" s="4">
        <f ca="1">OFFSET(InputPriceData!C$15,CalculationsAndCharts!$A227+$A$11,IF($C$7,8,0),1,1)</f>
        <v>22.99</v>
      </c>
      <c r="E227" s="4">
        <f ca="1">OFFSET(InputPriceData!D$15,CalculationsAndCharts!$A227+$A$11,IF($C$7,8,0),1,1)</f>
        <v>23.1</v>
      </c>
      <c r="F227" s="4">
        <f ca="1">OFFSET(InputPriceData!E$15,CalculationsAndCharts!$A227+$A$11,IF($C$7,8,0),1,1)</f>
        <v>22.65</v>
      </c>
      <c r="G227" s="4">
        <f ca="1">OFFSET(InputPriceData!F$15,CalculationsAndCharts!$A227+$A$11,IF($C$7,8,0),1,1)</f>
        <v>22.82</v>
      </c>
      <c r="H227" s="128"/>
      <c r="I227" s="128"/>
      <c r="K227" s="124"/>
      <c r="L227" s="279"/>
      <c r="M227" s="281"/>
      <c r="N227" s="280"/>
      <c r="O227" s="4"/>
      <c r="P227" s="4"/>
      <c r="Q227" s="3"/>
      <c r="S227" s="309">
        <f t="shared" ca="1" si="95"/>
        <v>23.05</v>
      </c>
      <c r="T227" s="309">
        <f t="shared" ca="1" si="96"/>
        <v>21.46</v>
      </c>
      <c r="U227" s="310">
        <f t="shared" ca="1" si="88"/>
        <v>0.85534591194968523</v>
      </c>
      <c r="V227" s="310" t="b">
        <f t="shared" ca="1" si="97"/>
        <v>0</v>
      </c>
      <c r="W227" s="3" t="b">
        <f t="shared" ca="1" si="98"/>
        <v>0</v>
      </c>
      <c r="X227" s="3" t="str">
        <f t="shared" ca="1" si="99"/>
        <v/>
      </c>
      <c r="Y227" s="3" t="str">
        <f t="shared" ca="1" si="89"/>
        <v/>
      </c>
      <c r="Z227" s="3" t="str">
        <f t="shared" ca="1" si="100"/>
        <v/>
      </c>
      <c r="AA227" s="3" t="str">
        <f t="shared" ca="1" si="101"/>
        <v/>
      </c>
      <c r="AB227" s="205">
        <f t="shared" ca="1" si="102"/>
        <v>11020</v>
      </c>
      <c r="AC227" s="205">
        <f t="shared" ca="1" si="103"/>
        <v>174</v>
      </c>
      <c r="AD227" s="205">
        <f t="shared" ca="1" si="90"/>
        <v>63.333333333333336</v>
      </c>
      <c r="AE227" s="205">
        <f t="shared" ca="1" si="91"/>
        <v>13.333333333333336</v>
      </c>
      <c r="AF227" s="205">
        <f t="shared" ca="1" si="104"/>
        <v>2.6666666666666674</v>
      </c>
      <c r="AG227" s="205"/>
      <c r="AH227" s="205"/>
      <c r="AI227" s="205"/>
      <c r="AJ227" s="205"/>
      <c r="AK227" s="4"/>
      <c r="AL227" s="4"/>
      <c r="AM227" s="309">
        <f t="shared" ca="1" si="105"/>
        <v>23.05</v>
      </c>
      <c r="AN227" s="309">
        <f t="shared" ca="1" si="106"/>
        <v>21.46</v>
      </c>
      <c r="AO227" s="310">
        <f t="shared" ca="1" si="107"/>
        <v>0.85534591194968523</v>
      </c>
      <c r="AP227" s="310" t="b">
        <f t="shared" ca="1" si="108"/>
        <v>0</v>
      </c>
      <c r="AQ227" s="309">
        <f t="shared" ca="1" si="109"/>
        <v>0.64319999999999999</v>
      </c>
      <c r="AR227" s="205">
        <f t="shared" ca="1" si="92"/>
        <v>20.796800000000001</v>
      </c>
      <c r="AS227" s="45" t="b">
        <f t="shared" ca="1" si="93"/>
        <v>0</v>
      </c>
      <c r="AT227">
        <f t="shared" ca="1" si="94"/>
        <v>5</v>
      </c>
      <c r="AU227" t="b">
        <f t="shared" ca="1" si="110"/>
        <v>0</v>
      </c>
      <c r="AV227" t="b">
        <f t="shared" ca="1" si="111"/>
        <v>0</v>
      </c>
      <c r="AW227" s="266" t="b">
        <f t="shared" ca="1" si="112"/>
        <v>0</v>
      </c>
      <c r="AX227" s="266" t="b">
        <f t="shared" ca="1" si="113"/>
        <v>1</v>
      </c>
      <c r="AY227" s="266" t="b">
        <f t="shared" ca="1" si="114"/>
        <v>0</v>
      </c>
    </row>
    <row r="228" spans="1:51" x14ac:dyDescent="0.25">
      <c r="A228">
        <v>196</v>
      </c>
      <c r="B228" s="163">
        <f ca="1">OFFSET(InputPriceData!B$15,CalculationsAndCharts!$A228+$A$11,0,1,1)</f>
        <v>41731</v>
      </c>
      <c r="C228" s="3">
        <f ca="1">OFFSET(InputPriceData!G$15,CalculationsAndCharts!$A228+$A$11,IF($C$7,8,0),1,1)</f>
        <v>384400</v>
      </c>
      <c r="D228" s="4">
        <f ca="1">OFFSET(InputPriceData!C$15,CalculationsAndCharts!$A228+$A$11,IF($C$7,8,0),1,1)</f>
        <v>22.89</v>
      </c>
      <c r="E228" s="4">
        <f ca="1">OFFSET(InputPriceData!D$15,CalculationsAndCharts!$A228+$A$11,IF($C$7,8,0),1,1)</f>
        <v>23.23</v>
      </c>
      <c r="F228" s="4">
        <f ca="1">OFFSET(InputPriceData!E$15,CalculationsAndCharts!$A228+$A$11,IF($C$7,8,0),1,1)</f>
        <v>22.83</v>
      </c>
      <c r="G228" s="4">
        <f ca="1">OFFSET(InputPriceData!F$15,CalculationsAndCharts!$A228+$A$11,IF($C$7,8,0),1,1)</f>
        <v>23.05</v>
      </c>
      <c r="H228" s="128"/>
      <c r="I228" s="128"/>
      <c r="K228" s="124"/>
      <c r="L228" s="279"/>
      <c r="M228" s="281"/>
      <c r="N228" s="280"/>
      <c r="O228" s="4"/>
      <c r="P228" s="4"/>
      <c r="Q228" s="3"/>
      <c r="S228" s="309">
        <f t="shared" ca="1" si="95"/>
        <v>23.05</v>
      </c>
      <c r="T228" s="309">
        <f t="shared" ca="1" si="96"/>
        <v>21.46</v>
      </c>
      <c r="U228" s="310">
        <f t="shared" ca="1" si="88"/>
        <v>1</v>
      </c>
      <c r="V228" s="310" t="b">
        <f t="shared" ca="1" si="97"/>
        <v>0</v>
      </c>
      <c r="W228" s="3" t="b">
        <f t="shared" ca="1" si="98"/>
        <v>0</v>
      </c>
      <c r="X228" s="3" t="str">
        <f t="shared" ca="1" si="99"/>
        <v/>
      </c>
      <c r="Y228" s="3" t="str">
        <f t="shared" ca="1" si="89"/>
        <v/>
      </c>
      <c r="Z228" s="3" t="str">
        <f t="shared" ca="1" si="100"/>
        <v/>
      </c>
      <c r="AA228" s="3" t="str">
        <f t="shared" ca="1" si="101"/>
        <v/>
      </c>
      <c r="AB228" s="205">
        <f t="shared" ca="1" si="102"/>
        <v>11020</v>
      </c>
      <c r="AC228" s="205">
        <f t="shared" ca="1" si="103"/>
        <v>174</v>
      </c>
      <c r="AD228" s="205">
        <f t="shared" ca="1" si="90"/>
        <v>63.333333333333336</v>
      </c>
      <c r="AE228" s="205">
        <f t="shared" ca="1" si="91"/>
        <v>13.333333333333336</v>
      </c>
      <c r="AF228" s="205">
        <f t="shared" ca="1" si="104"/>
        <v>2.6666666666666674</v>
      </c>
      <c r="AG228" s="205"/>
      <c r="AH228" s="205"/>
      <c r="AI228" s="205"/>
      <c r="AJ228" s="205"/>
      <c r="AK228" s="4"/>
      <c r="AL228" s="4"/>
      <c r="AM228" s="309">
        <f t="shared" ca="1" si="105"/>
        <v>23.05</v>
      </c>
      <c r="AN228" s="309">
        <f t="shared" ca="1" si="106"/>
        <v>21.46</v>
      </c>
      <c r="AO228" s="310">
        <f t="shared" ca="1" si="107"/>
        <v>1</v>
      </c>
      <c r="AP228" s="310" t="b">
        <f t="shared" ca="1" si="108"/>
        <v>0</v>
      </c>
      <c r="AQ228" s="309">
        <f t="shared" ca="1" si="109"/>
        <v>0.64319999999999999</v>
      </c>
      <c r="AR228" s="205">
        <f t="shared" ca="1" si="92"/>
        <v>20.796800000000001</v>
      </c>
      <c r="AS228" s="45" t="b">
        <f t="shared" ca="1" si="93"/>
        <v>0</v>
      </c>
      <c r="AT228">
        <f t="shared" ca="1" si="94"/>
        <v>4</v>
      </c>
      <c r="AU228" t="b">
        <f t="shared" ca="1" si="110"/>
        <v>0</v>
      </c>
      <c r="AV228" t="b">
        <f t="shared" ca="1" si="111"/>
        <v>0</v>
      </c>
      <c r="AW228" s="266" t="b">
        <f t="shared" ca="1" si="112"/>
        <v>0</v>
      </c>
      <c r="AX228" s="266" t="b">
        <f t="shared" ca="1" si="113"/>
        <v>1</v>
      </c>
      <c r="AY228" s="266" t="b">
        <f t="shared" ca="1" si="114"/>
        <v>0</v>
      </c>
    </row>
    <row r="229" spans="1:51" x14ac:dyDescent="0.25">
      <c r="A229">
        <v>197</v>
      </c>
      <c r="B229" s="163">
        <f ca="1">OFFSET(InputPriceData!B$15,CalculationsAndCharts!$A229+$A$11,0,1,1)</f>
        <v>41730</v>
      </c>
      <c r="C229" s="3">
        <f ca="1">OFFSET(InputPriceData!G$15,CalculationsAndCharts!$A229+$A$11,IF($C$7,8,0),1,1)</f>
        <v>578500</v>
      </c>
      <c r="D229" s="4">
        <f ca="1">OFFSET(InputPriceData!C$15,CalculationsAndCharts!$A229+$A$11,IF($C$7,8,0),1,1)</f>
        <v>22.73</v>
      </c>
      <c r="E229" s="4">
        <f ca="1">OFFSET(InputPriceData!D$15,CalculationsAndCharts!$A229+$A$11,IF($C$7,8,0),1,1)</f>
        <v>22.81</v>
      </c>
      <c r="F229" s="4">
        <f ca="1">OFFSET(InputPriceData!E$15,CalculationsAndCharts!$A229+$A$11,IF($C$7,8,0),1,1)</f>
        <v>22.47</v>
      </c>
      <c r="G229" s="4">
        <f ca="1">OFFSET(InputPriceData!F$15,CalculationsAndCharts!$A229+$A$11,IF($C$7,8,0),1,1)</f>
        <v>22.79</v>
      </c>
      <c r="H229" s="128"/>
      <c r="I229" s="128"/>
      <c r="K229" s="124"/>
      <c r="L229" s="279"/>
      <c r="M229" s="281"/>
      <c r="N229" s="280"/>
      <c r="O229" s="4"/>
      <c r="P229" s="4"/>
      <c r="Q229" s="3"/>
      <c r="S229" s="309">
        <f t="shared" ca="1" si="95"/>
        <v>22.79</v>
      </c>
      <c r="T229" s="309">
        <f t="shared" ca="1" si="96"/>
        <v>21.46</v>
      </c>
      <c r="U229" s="310">
        <f t="shared" ca="1" si="88"/>
        <v>1</v>
      </c>
      <c r="V229" s="310" t="b">
        <f t="shared" ca="1" si="97"/>
        <v>0</v>
      </c>
      <c r="W229" s="3" t="b">
        <f t="shared" ca="1" si="98"/>
        <v>0</v>
      </c>
      <c r="X229" s="3" t="str">
        <f t="shared" ca="1" si="99"/>
        <v/>
      </c>
      <c r="Y229" s="3" t="str">
        <f t="shared" ca="1" si="89"/>
        <v/>
      </c>
      <c r="Z229" s="3" t="str">
        <f t="shared" ca="1" si="100"/>
        <v/>
      </c>
      <c r="AA229" s="3" t="str">
        <f t="shared" ca="1" si="101"/>
        <v/>
      </c>
      <c r="AB229" s="205">
        <f t="shared" ca="1" si="102"/>
        <v>11020</v>
      </c>
      <c r="AC229" s="205">
        <f t="shared" ca="1" si="103"/>
        <v>174</v>
      </c>
      <c r="AD229" s="205">
        <f t="shared" ca="1" si="90"/>
        <v>63.333333333333336</v>
      </c>
      <c r="AE229" s="205">
        <f t="shared" ca="1" si="91"/>
        <v>13.333333333333336</v>
      </c>
      <c r="AF229" s="205">
        <f t="shared" ca="1" si="104"/>
        <v>2.6666666666666674</v>
      </c>
      <c r="AG229" s="205"/>
      <c r="AH229" s="205"/>
      <c r="AI229" s="205"/>
      <c r="AJ229" s="205"/>
      <c r="AK229" s="4"/>
      <c r="AL229" s="4"/>
      <c r="AM229" s="309">
        <f t="shared" ca="1" si="105"/>
        <v>22.79</v>
      </c>
      <c r="AN229" s="309">
        <f t="shared" ca="1" si="106"/>
        <v>21.46</v>
      </c>
      <c r="AO229" s="310">
        <f t="shared" ca="1" si="107"/>
        <v>1</v>
      </c>
      <c r="AP229" s="310" t="b">
        <f t="shared" ca="1" si="108"/>
        <v>0</v>
      </c>
      <c r="AQ229" s="309">
        <f t="shared" ca="1" si="109"/>
        <v>0.64319999999999999</v>
      </c>
      <c r="AR229" s="205">
        <f t="shared" ca="1" si="92"/>
        <v>20.796800000000001</v>
      </c>
      <c r="AS229" s="45" t="b">
        <f t="shared" ca="1" si="93"/>
        <v>0</v>
      </c>
      <c r="AT229">
        <f t="shared" ca="1" si="94"/>
        <v>3</v>
      </c>
      <c r="AU229" t="b">
        <f t="shared" ca="1" si="110"/>
        <v>0</v>
      </c>
      <c r="AV229" t="b">
        <f t="shared" ca="1" si="111"/>
        <v>0</v>
      </c>
      <c r="AW229" s="266" t="b">
        <f t="shared" ca="1" si="112"/>
        <v>0</v>
      </c>
      <c r="AX229" s="266" t="b">
        <f t="shared" ca="1" si="113"/>
        <v>1</v>
      </c>
      <c r="AY229" s="266" t="b">
        <f t="shared" ca="1" si="114"/>
        <v>0</v>
      </c>
    </row>
    <row r="230" spans="1:51" x14ac:dyDescent="0.25">
      <c r="A230">
        <v>198</v>
      </c>
      <c r="B230" s="163">
        <f ca="1">OFFSET(InputPriceData!B$15,CalculationsAndCharts!$A230+$A$11,0,1,1)</f>
        <v>41729</v>
      </c>
      <c r="C230" s="3">
        <f ca="1">OFFSET(InputPriceData!G$15,CalculationsAndCharts!$A230+$A$11,IF($C$7,8,0),1,1)</f>
        <v>931900</v>
      </c>
      <c r="D230" s="4">
        <f ca="1">OFFSET(InputPriceData!C$15,CalculationsAndCharts!$A230+$A$11,IF($C$7,8,0),1,1)</f>
        <v>22.57</v>
      </c>
      <c r="E230" s="4">
        <f ca="1">OFFSET(InputPriceData!D$15,CalculationsAndCharts!$A230+$A$11,IF($C$7,8,0),1,1)</f>
        <v>23.05</v>
      </c>
      <c r="F230" s="4">
        <f ca="1">OFFSET(InputPriceData!E$15,CalculationsAndCharts!$A230+$A$11,IF($C$7,8,0),1,1)</f>
        <v>22.31</v>
      </c>
      <c r="G230" s="4">
        <f ca="1">OFFSET(InputPriceData!F$15,CalculationsAndCharts!$A230+$A$11,IF($C$7,8,0),1,1)</f>
        <v>22.69</v>
      </c>
      <c r="H230" s="128"/>
      <c r="I230" s="128"/>
      <c r="K230" s="124"/>
      <c r="L230" s="279"/>
      <c r="M230" s="281"/>
      <c r="N230" s="280"/>
      <c r="O230" s="4"/>
      <c r="P230" s="4"/>
      <c r="Q230" s="3"/>
      <c r="S230" s="309">
        <f t="shared" ca="1" si="95"/>
        <v>22.69</v>
      </c>
      <c r="T230" s="309">
        <f t="shared" ca="1" si="96"/>
        <v>21.36</v>
      </c>
      <c r="U230" s="310">
        <f t="shared" ca="1" si="88"/>
        <v>1</v>
      </c>
      <c r="V230" s="310" t="b">
        <f t="shared" ca="1" si="97"/>
        <v>0</v>
      </c>
      <c r="W230" s="3" t="b">
        <f t="shared" ca="1" si="98"/>
        <v>0</v>
      </c>
      <c r="X230" s="3" t="str">
        <f t="shared" ca="1" si="99"/>
        <v/>
      </c>
      <c r="Y230" s="3" t="str">
        <f t="shared" ca="1" si="89"/>
        <v/>
      </c>
      <c r="Z230" s="3" t="str">
        <f t="shared" ca="1" si="100"/>
        <v/>
      </c>
      <c r="AA230" s="3" t="str">
        <f t="shared" ca="1" si="101"/>
        <v/>
      </c>
      <c r="AB230" s="205">
        <f t="shared" ca="1" si="102"/>
        <v>11020</v>
      </c>
      <c r="AC230" s="205">
        <f t="shared" ca="1" si="103"/>
        <v>174</v>
      </c>
      <c r="AD230" s="205">
        <f t="shared" ca="1" si="90"/>
        <v>63.333333333333336</v>
      </c>
      <c r="AE230" s="205">
        <f t="shared" ca="1" si="91"/>
        <v>13.333333333333336</v>
      </c>
      <c r="AF230" s="205">
        <f t="shared" ca="1" si="104"/>
        <v>2.6666666666666674</v>
      </c>
      <c r="AG230" s="205"/>
      <c r="AH230" s="205"/>
      <c r="AI230" s="205"/>
      <c r="AJ230" s="205"/>
      <c r="AK230" s="4"/>
      <c r="AL230" s="4"/>
      <c r="AM230" s="309">
        <f t="shared" ca="1" si="105"/>
        <v>22.69</v>
      </c>
      <c r="AN230" s="309">
        <f t="shared" ca="1" si="106"/>
        <v>21.46</v>
      </c>
      <c r="AO230" s="310">
        <f t="shared" ca="1" si="107"/>
        <v>1</v>
      </c>
      <c r="AP230" s="310" t="b">
        <f t="shared" ca="1" si="108"/>
        <v>0</v>
      </c>
      <c r="AQ230" s="309">
        <f t="shared" ca="1" si="109"/>
        <v>0.64319999999999999</v>
      </c>
      <c r="AR230" s="205">
        <f t="shared" ca="1" si="92"/>
        <v>20.796800000000001</v>
      </c>
      <c r="AS230" s="45" t="b">
        <f t="shared" ca="1" si="93"/>
        <v>0</v>
      </c>
      <c r="AT230">
        <f t="shared" ca="1" si="94"/>
        <v>2</v>
      </c>
      <c r="AU230" t="b">
        <f t="shared" ca="1" si="110"/>
        <v>0</v>
      </c>
      <c r="AV230" t="b">
        <f t="shared" ca="1" si="111"/>
        <v>0</v>
      </c>
      <c r="AW230" s="266" t="b">
        <f t="shared" ca="1" si="112"/>
        <v>0</v>
      </c>
      <c r="AX230" s="266" t="b">
        <f t="shared" ca="1" si="113"/>
        <v>1</v>
      </c>
      <c r="AY230" s="266" t="b">
        <f t="shared" ca="1" si="114"/>
        <v>0</v>
      </c>
    </row>
    <row r="231" spans="1:51" x14ac:dyDescent="0.25">
      <c r="A231">
        <v>199</v>
      </c>
      <c r="B231" s="163">
        <f ca="1">OFFSET(InputPriceData!B$15,CalculationsAndCharts!$A231+$A$11,0,1,1)</f>
        <v>41726</v>
      </c>
      <c r="C231" s="3">
        <f ca="1">OFFSET(InputPriceData!G$15,CalculationsAndCharts!$A231+$A$11,IF($C$7,8,0),1,1)</f>
        <v>446700</v>
      </c>
      <c r="D231" s="4">
        <f ca="1">OFFSET(InputPriceData!C$15,CalculationsAndCharts!$A231+$A$11,IF($C$7,8,0),1,1)</f>
        <v>21.44</v>
      </c>
      <c r="E231" s="4">
        <f ca="1">OFFSET(InputPriceData!D$15,CalculationsAndCharts!$A231+$A$11,IF($C$7,8,0),1,1)</f>
        <v>21.67</v>
      </c>
      <c r="F231" s="4">
        <f ca="1">OFFSET(InputPriceData!E$15,CalculationsAndCharts!$A231+$A$11,IF($C$7,8,0),1,1)</f>
        <v>21.27</v>
      </c>
      <c r="G231" s="4">
        <f ca="1">OFFSET(InputPriceData!F$15,CalculationsAndCharts!$A231+$A$11,IF($C$7,8,0),1,1)</f>
        <v>21.67</v>
      </c>
      <c r="H231" s="128"/>
      <c r="I231" s="128"/>
      <c r="K231" s="124"/>
      <c r="L231" s="279"/>
      <c r="M231" s="281"/>
      <c r="N231" s="280"/>
      <c r="O231" s="4"/>
      <c r="P231" s="4"/>
      <c r="Q231" s="3"/>
      <c r="S231" s="309">
        <f t="shared" ca="1" si="95"/>
        <v>22.4</v>
      </c>
      <c r="T231" s="309">
        <f t="shared" ca="1" si="96"/>
        <v>20.93</v>
      </c>
      <c r="U231" s="310">
        <f t="shared" ca="1" si="88"/>
        <v>0.50340136054421947</v>
      </c>
      <c r="V231" s="310" t="b">
        <f t="shared" ca="1" si="97"/>
        <v>0</v>
      </c>
      <c r="W231" s="3" t="b">
        <f t="shared" ca="1" si="98"/>
        <v>0</v>
      </c>
      <c r="X231" s="3" t="str">
        <f t="shared" ca="1" si="99"/>
        <v/>
      </c>
      <c r="Y231" s="3" t="str">
        <f t="shared" ca="1" si="89"/>
        <v/>
      </c>
      <c r="Z231" s="3" t="str">
        <f t="shared" ca="1" si="100"/>
        <v/>
      </c>
      <c r="AA231" s="3" t="str">
        <f t="shared" ca="1" si="101"/>
        <v/>
      </c>
      <c r="AB231" s="205">
        <f t="shared" ca="1" si="102"/>
        <v>11020</v>
      </c>
      <c r="AC231" s="205">
        <f t="shared" ca="1" si="103"/>
        <v>174</v>
      </c>
      <c r="AD231" s="205">
        <f t="shared" ca="1" si="90"/>
        <v>63.333333333333336</v>
      </c>
      <c r="AE231" s="205">
        <f t="shared" ca="1" si="91"/>
        <v>13.333333333333336</v>
      </c>
      <c r="AF231" s="205">
        <f t="shared" ca="1" si="104"/>
        <v>2.6666666666666674</v>
      </c>
      <c r="AG231" s="205"/>
      <c r="AH231" s="205"/>
      <c r="AI231" s="205"/>
      <c r="AJ231" s="205"/>
      <c r="AK231" s="4"/>
      <c r="AL231" s="4"/>
      <c r="AM231" s="309">
        <f t="shared" ca="1" si="105"/>
        <v>22.4</v>
      </c>
      <c r="AN231" s="309">
        <f t="shared" ca="1" si="106"/>
        <v>21.46</v>
      </c>
      <c r="AO231" s="310">
        <f t="shared" ca="1" si="107"/>
        <v>0.2234042553191504</v>
      </c>
      <c r="AP231" s="310" t="b">
        <f t="shared" ca="1" si="108"/>
        <v>0</v>
      </c>
      <c r="AQ231" s="309">
        <f t="shared" ca="1" si="109"/>
        <v>0.64319999999999999</v>
      </c>
      <c r="AR231" s="205">
        <f t="shared" ca="1" si="92"/>
        <v>20.796800000000001</v>
      </c>
      <c r="AS231" s="45" t="b">
        <f t="shared" ca="1" si="93"/>
        <v>0</v>
      </c>
      <c r="AT231">
        <f t="shared" ca="1" si="94"/>
        <v>1</v>
      </c>
      <c r="AU231" t="b">
        <f t="shared" ca="1" si="110"/>
        <v>0</v>
      </c>
      <c r="AV231" t="b">
        <f t="shared" ca="1" si="111"/>
        <v>0</v>
      </c>
      <c r="AW231" s="266" t="b">
        <f t="shared" ca="1" si="112"/>
        <v>1</v>
      </c>
      <c r="AX231" s="266" t="b">
        <f t="shared" ca="1" si="113"/>
        <v>1</v>
      </c>
      <c r="AY231" s="266" t="b">
        <f t="shared" ca="1" si="114"/>
        <v>0</v>
      </c>
    </row>
    <row r="232" spans="1:51" x14ac:dyDescent="0.25">
      <c r="A232">
        <v>200</v>
      </c>
      <c r="B232" s="163">
        <f ca="1">OFFSET(InputPriceData!B$15,CalculationsAndCharts!$A232+$A$11,0,1,1)</f>
        <v>41725</v>
      </c>
      <c r="C232" s="3">
        <f ca="1">OFFSET(InputPriceData!G$15,CalculationsAndCharts!$A232+$A$11,IF($C$7,8,0),1,1)</f>
        <v>619900</v>
      </c>
      <c r="D232" s="4">
        <f ca="1">OFFSET(InputPriceData!C$15,CalculationsAndCharts!$A232+$A$11,IF($C$7,8,0),1,1)</f>
        <v>21.73</v>
      </c>
      <c r="E232" s="4">
        <f ca="1">OFFSET(InputPriceData!D$15,CalculationsAndCharts!$A232+$A$11,IF($C$7,8,0),1,1)</f>
        <v>21.9</v>
      </c>
      <c r="F232" s="4">
        <f ca="1">OFFSET(InputPriceData!E$15,CalculationsAndCharts!$A232+$A$11,IF($C$7,8,0),1,1)</f>
        <v>21.45</v>
      </c>
      <c r="G232" s="4">
        <f ca="1">OFFSET(InputPriceData!F$15,CalculationsAndCharts!$A232+$A$11,IF($C$7,8,0),1,1)</f>
        <v>21.46</v>
      </c>
      <c r="H232" s="128"/>
      <c r="I232" s="128"/>
      <c r="K232" s="124"/>
      <c r="L232" s="279"/>
      <c r="M232" s="281"/>
      <c r="N232" s="280"/>
      <c r="O232" s="4"/>
      <c r="P232" s="4"/>
      <c r="Q232" s="3"/>
      <c r="S232" s="309">
        <f t="shared" ca="1" si="95"/>
        <v>22.4</v>
      </c>
      <c r="T232" s="309">
        <f t="shared" ca="1" si="96"/>
        <v>20.87</v>
      </c>
      <c r="U232" s="310">
        <f t="shared" ca="1" si="88"/>
        <v>0.38562091503268026</v>
      </c>
      <c r="V232" s="310" t="b">
        <f t="shared" ca="1" si="97"/>
        <v>0</v>
      </c>
      <c r="W232" s="3" t="b">
        <f t="shared" ca="1" si="98"/>
        <v>0</v>
      </c>
      <c r="X232" s="3" t="str">
        <f t="shared" ca="1" si="99"/>
        <v/>
      </c>
      <c r="Y232" s="3" t="str">
        <f t="shared" ca="1" si="89"/>
        <v/>
      </c>
      <c r="Z232" s="3" t="str">
        <f t="shared" ca="1" si="100"/>
        <v/>
      </c>
      <c r="AA232" s="3" t="str">
        <f t="shared" ca="1" si="101"/>
        <v/>
      </c>
      <c r="AB232" s="205">
        <f t="shared" ca="1" si="102"/>
        <v>11020</v>
      </c>
      <c r="AC232" s="205">
        <f t="shared" ca="1" si="103"/>
        <v>174</v>
      </c>
      <c r="AD232" s="205">
        <f t="shared" ca="1" si="90"/>
        <v>63.333333333333336</v>
      </c>
      <c r="AE232" s="205">
        <f t="shared" ca="1" si="91"/>
        <v>13.333333333333336</v>
      </c>
      <c r="AF232" s="205">
        <f t="shared" ca="1" si="104"/>
        <v>2.6666666666666674</v>
      </c>
      <c r="AG232" s="205"/>
      <c r="AH232" s="205"/>
      <c r="AI232" s="205"/>
      <c r="AJ232" s="205"/>
      <c r="AK232" s="4"/>
      <c r="AL232" s="4"/>
      <c r="AM232" s="309">
        <f t="shared" ca="1" si="105"/>
        <v>22.4</v>
      </c>
      <c r="AN232" s="309">
        <f t="shared" ca="1" si="106"/>
        <v>21.36</v>
      </c>
      <c r="AO232" s="310">
        <f t="shared" ca="1" si="107"/>
        <v>9.6153846153847602E-2</v>
      </c>
      <c r="AP232" s="310" t="b">
        <f t="shared" ca="1" si="108"/>
        <v>1</v>
      </c>
      <c r="AQ232" s="309">
        <f t="shared" ca="1" si="109"/>
        <v>0</v>
      </c>
      <c r="AR232" s="205">
        <f t="shared" ca="1" si="92"/>
        <v>0</v>
      </c>
      <c r="AS232" s="45" t="b">
        <f t="shared" ca="1" si="93"/>
        <v>0</v>
      </c>
      <c r="AT232">
        <f t="shared" ca="1" si="94"/>
        <v>0</v>
      </c>
      <c r="AU232" t="b">
        <f t="shared" ca="1" si="110"/>
        <v>0</v>
      </c>
      <c r="AV232" t="b">
        <f t="shared" ca="1" si="111"/>
        <v>0</v>
      </c>
      <c r="AW232" s="266" t="b">
        <f t="shared" ca="1" si="112"/>
        <v>0</v>
      </c>
      <c r="AX232" s="266" t="b">
        <f t="shared" ca="1" si="113"/>
        <v>0</v>
      </c>
      <c r="AY232" s="266" t="b">
        <f t="shared" ca="1" si="114"/>
        <v>0</v>
      </c>
    </row>
    <row r="233" spans="1:51" x14ac:dyDescent="0.25">
      <c r="A233">
        <v>201</v>
      </c>
      <c r="B233" s="163">
        <f ca="1">OFFSET(InputPriceData!B$15,CalculationsAndCharts!$A233+$A$11,0,1,1)</f>
        <v>41724</v>
      </c>
      <c r="C233" s="3">
        <f ca="1">OFFSET(InputPriceData!G$15,CalculationsAndCharts!$A233+$A$11,IF($C$7,8,0),1,1)</f>
        <v>519000</v>
      </c>
      <c r="D233" s="4">
        <f ca="1">OFFSET(InputPriceData!C$15,CalculationsAndCharts!$A233+$A$11,IF($C$7,8,0),1,1)</f>
        <v>22.32</v>
      </c>
      <c r="E233" s="4">
        <f ca="1">OFFSET(InputPriceData!D$15,CalculationsAndCharts!$A233+$A$11,IF($C$7,8,0),1,1)</f>
        <v>22.34</v>
      </c>
      <c r="F233" s="4">
        <f ca="1">OFFSET(InputPriceData!E$15,CalculationsAndCharts!$A233+$A$11,IF($C$7,8,0),1,1)</f>
        <v>21.76</v>
      </c>
      <c r="G233" s="4">
        <f ca="1">OFFSET(InputPriceData!F$15,CalculationsAndCharts!$A233+$A$11,IF($C$7,8,0),1,1)</f>
        <v>21.79</v>
      </c>
      <c r="H233" s="128"/>
      <c r="I233" s="128"/>
      <c r="K233" s="124"/>
      <c r="L233" s="279"/>
      <c r="M233" s="281"/>
      <c r="N233" s="280"/>
      <c r="O233" s="4"/>
      <c r="P233" s="4"/>
      <c r="Q233" s="3"/>
      <c r="S233" s="309">
        <f t="shared" ca="1" si="95"/>
        <v>22.4</v>
      </c>
      <c r="T233" s="309">
        <f t="shared" ca="1" si="96"/>
        <v>20.43</v>
      </c>
      <c r="U233" s="310">
        <f t="shared" ca="1" si="88"/>
        <v>0.69035532994923865</v>
      </c>
      <c r="V233" s="310" t="b">
        <f t="shared" ca="1" si="97"/>
        <v>0</v>
      </c>
      <c r="W233" s="3" t="b">
        <f t="shared" ca="1" si="98"/>
        <v>0</v>
      </c>
      <c r="X233" s="3" t="str">
        <f t="shared" ca="1" si="99"/>
        <v/>
      </c>
      <c r="Y233" s="3" t="str">
        <f t="shared" ca="1" si="89"/>
        <v/>
      </c>
      <c r="Z233" s="3" t="str">
        <f t="shared" ca="1" si="100"/>
        <v/>
      </c>
      <c r="AA233" s="3" t="str">
        <f t="shared" ca="1" si="101"/>
        <v/>
      </c>
      <c r="AB233" s="205">
        <f t="shared" ca="1" si="102"/>
        <v>11020</v>
      </c>
      <c r="AC233" s="205">
        <f t="shared" ca="1" si="103"/>
        <v>174</v>
      </c>
      <c r="AD233" s="205">
        <f t="shared" ca="1" si="90"/>
        <v>63.333333333333336</v>
      </c>
      <c r="AE233" s="205">
        <f t="shared" ca="1" si="91"/>
        <v>13.333333333333336</v>
      </c>
      <c r="AF233" s="205">
        <f t="shared" ca="1" si="104"/>
        <v>2.6666666666666674</v>
      </c>
      <c r="AG233" s="205"/>
      <c r="AH233" s="205"/>
      <c r="AI233" s="205"/>
      <c r="AJ233" s="205"/>
      <c r="AK233" s="4"/>
      <c r="AL233" s="4"/>
      <c r="AM233" s="309">
        <f t="shared" ca="1" si="105"/>
        <v>22.4</v>
      </c>
      <c r="AN233" s="309">
        <f t="shared" ca="1" si="106"/>
        <v>20.93</v>
      </c>
      <c r="AO233" s="310">
        <f t="shared" ca="1" si="107"/>
        <v>0.58503401360544227</v>
      </c>
      <c r="AP233" s="310" t="b">
        <f t="shared" ca="1" si="108"/>
        <v>0</v>
      </c>
      <c r="AQ233" s="309">
        <f t="shared" ca="1" si="109"/>
        <v>0</v>
      </c>
      <c r="AR233" s="205">
        <f t="shared" ca="1" si="92"/>
        <v>0</v>
      </c>
      <c r="AS233" s="45" t="b">
        <f t="shared" ca="1" si="93"/>
        <v>0</v>
      </c>
      <c r="AT233">
        <f t="shared" ca="1" si="94"/>
        <v>0</v>
      </c>
      <c r="AU233" t="b">
        <f t="shared" ca="1" si="110"/>
        <v>0</v>
      </c>
      <c r="AV233" t="b">
        <f t="shared" ca="1" si="111"/>
        <v>0</v>
      </c>
      <c r="AW233" s="266" t="b">
        <f t="shared" ca="1" si="112"/>
        <v>0</v>
      </c>
      <c r="AX233" s="266" t="b">
        <f t="shared" ca="1" si="113"/>
        <v>0</v>
      </c>
      <c r="AY233" s="266" t="b">
        <f t="shared" ca="1" si="114"/>
        <v>0</v>
      </c>
    </row>
    <row r="234" spans="1:51" x14ac:dyDescent="0.25">
      <c r="A234">
        <v>202</v>
      </c>
      <c r="B234" s="163">
        <f ca="1">OFFSET(InputPriceData!B$15,CalculationsAndCharts!$A234+$A$11,0,1,1)</f>
        <v>41723</v>
      </c>
      <c r="C234" s="3">
        <f ca="1">OFFSET(InputPriceData!G$15,CalculationsAndCharts!$A234+$A$11,IF($C$7,8,0),1,1)</f>
        <v>445000</v>
      </c>
      <c r="D234" s="4">
        <f ca="1">OFFSET(InputPriceData!C$15,CalculationsAndCharts!$A234+$A$11,IF($C$7,8,0),1,1)</f>
        <v>22.42</v>
      </c>
      <c r="E234" s="4">
        <f ca="1">OFFSET(InputPriceData!D$15,CalculationsAndCharts!$A234+$A$11,IF($C$7,8,0),1,1)</f>
        <v>22.56</v>
      </c>
      <c r="F234" s="4">
        <f ca="1">OFFSET(InputPriceData!E$15,CalculationsAndCharts!$A234+$A$11,IF($C$7,8,0),1,1)</f>
        <v>22.08</v>
      </c>
      <c r="G234" s="4">
        <f ca="1">OFFSET(InputPriceData!F$15,CalculationsAndCharts!$A234+$A$11,IF($C$7,8,0),1,1)</f>
        <v>22.27</v>
      </c>
      <c r="H234" s="128"/>
      <c r="I234" s="128"/>
      <c r="K234" s="124"/>
      <c r="L234" s="279"/>
      <c r="M234" s="281"/>
      <c r="N234" s="280"/>
      <c r="O234" s="4"/>
      <c r="P234" s="4"/>
      <c r="Q234" s="3"/>
      <c r="S234" s="309">
        <f t="shared" ca="1" si="95"/>
        <v>22.4</v>
      </c>
      <c r="T234" s="309">
        <f t="shared" ca="1" si="96"/>
        <v>20.38</v>
      </c>
      <c r="U234" s="310">
        <f t="shared" ca="1" si="88"/>
        <v>0.93564356435643614</v>
      </c>
      <c r="V234" s="310" t="b">
        <f t="shared" ca="1" si="97"/>
        <v>0</v>
      </c>
      <c r="W234" s="3" t="b">
        <f t="shared" ca="1" si="98"/>
        <v>0</v>
      </c>
      <c r="X234" s="3" t="str">
        <f t="shared" ca="1" si="99"/>
        <v/>
      </c>
      <c r="Y234" s="3" t="str">
        <f t="shared" ca="1" si="89"/>
        <v/>
      </c>
      <c r="Z234" s="3" t="str">
        <f t="shared" ca="1" si="100"/>
        <v/>
      </c>
      <c r="AA234" s="3" t="str">
        <f t="shared" ca="1" si="101"/>
        <v/>
      </c>
      <c r="AB234" s="205">
        <f t="shared" ca="1" si="102"/>
        <v>11020</v>
      </c>
      <c r="AC234" s="205">
        <f t="shared" ca="1" si="103"/>
        <v>174</v>
      </c>
      <c r="AD234" s="205">
        <f t="shared" ca="1" si="90"/>
        <v>63.333333333333336</v>
      </c>
      <c r="AE234" s="205">
        <f t="shared" ca="1" si="91"/>
        <v>13.333333333333336</v>
      </c>
      <c r="AF234" s="205">
        <f t="shared" ca="1" si="104"/>
        <v>2.6666666666666674</v>
      </c>
      <c r="AG234" s="205"/>
      <c r="AH234" s="205"/>
      <c r="AI234" s="205"/>
      <c r="AJ234" s="205"/>
      <c r="AK234" s="4"/>
      <c r="AL234" s="4"/>
      <c r="AM234" s="309">
        <f t="shared" ca="1" si="105"/>
        <v>22.4</v>
      </c>
      <c r="AN234" s="309">
        <f t="shared" ca="1" si="106"/>
        <v>20.87</v>
      </c>
      <c r="AO234" s="310">
        <f t="shared" ca="1" si="107"/>
        <v>0.91503267973856262</v>
      </c>
      <c r="AP234" s="310" t="b">
        <f t="shared" ca="1" si="108"/>
        <v>0</v>
      </c>
      <c r="AQ234" s="309">
        <f t="shared" ca="1" si="109"/>
        <v>0</v>
      </c>
      <c r="AR234" s="205">
        <f t="shared" ca="1" si="92"/>
        <v>0</v>
      </c>
      <c r="AS234" s="45" t="b">
        <f t="shared" ca="1" si="93"/>
        <v>0</v>
      </c>
      <c r="AT234">
        <f t="shared" ca="1" si="94"/>
        <v>0</v>
      </c>
      <c r="AU234" t="b">
        <f t="shared" ca="1" si="110"/>
        <v>0</v>
      </c>
      <c r="AV234" t="b">
        <f t="shared" ca="1" si="111"/>
        <v>0</v>
      </c>
      <c r="AW234" s="266" t="b">
        <f t="shared" ca="1" si="112"/>
        <v>0</v>
      </c>
      <c r="AX234" s="266" t="b">
        <f t="shared" ca="1" si="113"/>
        <v>0</v>
      </c>
      <c r="AY234" s="266" t="b">
        <f t="shared" ca="1" si="114"/>
        <v>0</v>
      </c>
    </row>
    <row r="235" spans="1:51" x14ac:dyDescent="0.25">
      <c r="A235">
        <v>203</v>
      </c>
      <c r="B235" s="163">
        <f ca="1">OFFSET(InputPriceData!B$15,CalculationsAndCharts!$A235+$A$11,0,1,1)</f>
        <v>41722</v>
      </c>
      <c r="C235" s="3">
        <f ca="1">OFFSET(InputPriceData!G$15,CalculationsAndCharts!$A235+$A$11,IF($C$7,8,0),1,1)</f>
        <v>292800</v>
      </c>
      <c r="D235" s="4">
        <f ca="1">OFFSET(InputPriceData!C$15,CalculationsAndCharts!$A235+$A$11,IF($C$7,8,0),1,1)</f>
        <v>22.47</v>
      </c>
      <c r="E235" s="4">
        <f ca="1">OFFSET(InputPriceData!D$15,CalculationsAndCharts!$A235+$A$11,IF($C$7,8,0),1,1)</f>
        <v>22.64</v>
      </c>
      <c r="F235" s="4">
        <f ca="1">OFFSET(InputPriceData!E$15,CalculationsAndCharts!$A235+$A$11,IF($C$7,8,0),1,1)</f>
        <v>22.14</v>
      </c>
      <c r="G235" s="4">
        <f ca="1">OFFSET(InputPriceData!F$15,CalculationsAndCharts!$A235+$A$11,IF($C$7,8,0),1,1)</f>
        <v>22.34</v>
      </c>
      <c r="H235" s="128"/>
      <c r="I235" s="128"/>
      <c r="K235" s="124"/>
      <c r="L235" s="279"/>
      <c r="M235" s="281"/>
      <c r="N235" s="280"/>
      <c r="O235" s="4"/>
      <c r="P235" s="4"/>
      <c r="Q235" s="3"/>
      <c r="S235" s="309">
        <f t="shared" ca="1" si="95"/>
        <v>22.4</v>
      </c>
      <c r="T235" s="309">
        <f t="shared" ca="1" si="96"/>
        <v>20.38</v>
      </c>
      <c r="U235" s="310">
        <f t="shared" ca="1" si="88"/>
        <v>0.97029702970297094</v>
      </c>
      <c r="V235" s="310" t="b">
        <f t="shared" ca="1" si="97"/>
        <v>0</v>
      </c>
      <c r="W235" s="3" t="b">
        <f t="shared" ca="1" si="98"/>
        <v>0</v>
      </c>
      <c r="X235" s="3" t="str">
        <f t="shared" ca="1" si="99"/>
        <v/>
      </c>
      <c r="Y235" s="3" t="str">
        <f t="shared" ca="1" si="89"/>
        <v/>
      </c>
      <c r="Z235" s="3" t="str">
        <f t="shared" ca="1" si="100"/>
        <v/>
      </c>
      <c r="AA235" s="3" t="str">
        <f t="shared" ca="1" si="101"/>
        <v/>
      </c>
      <c r="AB235" s="205">
        <f t="shared" ca="1" si="102"/>
        <v>11020</v>
      </c>
      <c r="AC235" s="205">
        <f t="shared" ca="1" si="103"/>
        <v>174</v>
      </c>
      <c r="AD235" s="205">
        <f t="shared" ca="1" si="90"/>
        <v>63.333333333333336</v>
      </c>
      <c r="AE235" s="205">
        <f t="shared" ca="1" si="91"/>
        <v>13.333333333333336</v>
      </c>
      <c r="AF235" s="205">
        <f t="shared" ca="1" si="104"/>
        <v>2.6666666666666674</v>
      </c>
      <c r="AG235" s="205"/>
      <c r="AH235" s="205"/>
      <c r="AI235" s="205"/>
      <c r="AJ235" s="205"/>
      <c r="AK235" s="4"/>
      <c r="AL235" s="4"/>
      <c r="AM235" s="309">
        <f t="shared" ca="1" si="105"/>
        <v>22.4</v>
      </c>
      <c r="AN235" s="309">
        <f t="shared" ca="1" si="106"/>
        <v>20.43</v>
      </c>
      <c r="AO235" s="310">
        <f t="shared" ca="1" si="107"/>
        <v>0.96954314720812251</v>
      </c>
      <c r="AP235" s="310" t="b">
        <f t="shared" ca="1" si="108"/>
        <v>0</v>
      </c>
      <c r="AQ235" s="309">
        <f t="shared" ca="1" si="109"/>
        <v>0</v>
      </c>
      <c r="AR235" s="205">
        <f t="shared" ca="1" si="92"/>
        <v>0</v>
      </c>
      <c r="AS235" s="45" t="b">
        <f t="shared" ca="1" si="93"/>
        <v>0</v>
      </c>
      <c r="AT235">
        <f t="shared" ca="1" si="94"/>
        <v>0</v>
      </c>
      <c r="AU235" t="b">
        <f t="shared" ca="1" si="110"/>
        <v>0</v>
      </c>
      <c r="AV235" t="b">
        <f t="shared" ca="1" si="111"/>
        <v>0</v>
      </c>
      <c r="AW235" s="266" t="b">
        <f t="shared" ca="1" si="112"/>
        <v>0</v>
      </c>
      <c r="AX235" s="266" t="b">
        <f t="shared" ca="1" si="113"/>
        <v>0</v>
      </c>
      <c r="AY235" s="266" t="b">
        <f t="shared" ca="1" si="114"/>
        <v>0</v>
      </c>
    </row>
    <row r="236" spans="1:51" x14ac:dyDescent="0.25">
      <c r="A236">
        <v>204</v>
      </c>
      <c r="B236" s="163">
        <f ca="1">OFFSET(InputPriceData!B$15,CalculationsAndCharts!$A236+$A$11,0,1,1)</f>
        <v>41719</v>
      </c>
      <c r="C236" s="3">
        <f ca="1">OFFSET(InputPriceData!G$15,CalculationsAndCharts!$A236+$A$11,IF($C$7,8,0),1,1)</f>
        <v>689600</v>
      </c>
      <c r="D236" s="4">
        <f ca="1">OFFSET(InputPriceData!C$15,CalculationsAndCharts!$A236+$A$11,IF($C$7,8,0),1,1)</f>
        <v>22.16</v>
      </c>
      <c r="E236" s="4">
        <f ca="1">OFFSET(InputPriceData!D$15,CalculationsAndCharts!$A236+$A$11,IF($C$7,8,0),1,1)</f>
        <v>22.57</v>
      </c>
      <c r="F236" s="4">
        <f ca="1">OFFSET(InputPriceData!E$15,CalculationsAndCharts!$A236+$A$11,IF($C$7,8,0),1,1)</f>
        <v>22.08</v>
      </c>
      <c r="G236" s="4">
        <f ca="1">OFFSET(InputPriceData!F$15,CalculationsAndCharts!$A236+$A$11,IF($C$7,8,0),1,1)</f>
        <v>22.4</v>
      </c>
      <c r="H236" s="128"/>
      <c r="I236" s="128"/>
      <c r="K236" s="124"/>
      <c r="L236" s="279"/>
      <c r="M236" s="281"/>
      <c r="N236" s="280"/>
      <c r="O236" s="4"/>
      <c r="P236" s="4"/>
      <c r="Q236" s="3"/>
      <c r="S236" s="309">
        <f t="shared" ca="1" si="95"/>
        <v>22.4</v>
      </c>
      <c r="T236" s="309">
        <f t="shared" ca="1" si="96"/>
        <v>20.329999999999998</v>
      </c>
      <c r="U236" s="310">
        <f t="shared" ca="1" si="88"/>
        <v>1</v>
      </c>
      <c r="V236" s="310" t="b">
        <f t="shared" ca="1" si="97"/>
        <v>0</v>
      </c>
      <c r="W236" s="3" t="b">
        <f t="shared" ca="1" si="98"/>
        <v>0</v>
      </c>
      <c r="X236" s="3" t="str">
        <f t="shared" ca="1" si="99"/>
        <v/>
      </c>
      <c r="Y236" s="3" t="str">
        <f t="shared" ca="1" si="89"/>
        <v/>
      </c>
      <c r="Z236" s="3" t="str">
        <f t="shared" ca="1" si="100"/>
        <v/>
      </c>
      <c r="AA236" s="3" t="str">
        <f t="shared" ca="1" si="101"/>
        <v/>
      </c>
      <c r="AB236" s="205">
        <f t="shared" ca="1" si="102"/>
        <v>11020</v>
      </c>
      <c r="AC236" s="205">
        <f t="shared" ca="1" si="103"/>
        <v>174</v>
      </c>
      <c r="AD236" s="205">
        <f t="shared" ca="1" si="90"/>
        <v>63.333333333333336</v>
      </c>
      <c r="AE236" s="205">
        <f t="shared" ca="1" si="91"/>
        <v>13.333333333333336</v>
      </c>
      <c r="AF236" s="205">
        <f t="shared" ca="1" si="104"/>
        <v>2.6666666666666674</v>
      </c>
      <c r="AG236" s="205"/>
      <c r="AH236" s="205"/>
      <c r="AI236" s="205"/>
      <c r="AJ236" s="205"/>
      <c r="AK236" s="4"/>
      <c r="AL236" s="4"/>
      <c r="AM236" s="309">
        <f t="shared" ca="1" si="105"/>
        <v>22.4</v>
      </c>
      <c r="AN236" s="309">
        <f t="shared" ca="1" si="106"/>
        <v>20.38</v>
      </c>
      <c r="AO236" s="310">
        <f t="shared" ca="1" si="107"/>
        <v>1</v>
      </c>
      <c r="AP236" s="310" t="b">
        <f t="shared" ca="1" si="108"/>
        <v>0</v>
      </c>
      <c r="AQ236" s="309">
        <f t="shared" ca="1" si="109"/>
        <v>0</v>
      </c>
      <c r="AR236" s="205">
        <f t="shared" ca="1" si="92"/>
        <v>0</v>
      </c>
      <c r="AS236" s="45" t="b">
        <f t="shared" ca="1" si="93"/>
        <v>0</v>
      </c>
      <c r="AT236">
        <f t="shared" ca="1" si="94"/>
        <v>0</v>
      </c>
      <c r="AU236" t="b">
        <f t="shared" ca="1" si="110"/>
        <v>0</v>
      </c>
      <c r="AV236" t="b">
        <f t="shared" ca="1" si="111"/>
        <v>0</v>
      </c>
      <c r="AW236" s="266" t="b">
        <f t="shared" ca="1" si="112"/>
        <v>0</v>
      </c>
      <c r="AX236" s="266" t="b">
        <f t="shared" ca="1" si="113"/>
        <v>0</v>
      </c>
      <c r="AY236" s="266" t="b">
        <f t="shared" ca="1" si="114"/>
        <v>0</v>
      </c>
    </row>
    <row r="237" spans="1:51" x14ac:dyDescent="0.25">
      <c r="A237">
        <v>205</v>
      </c>
      <c r="B237" s="163">
        <f ca="1">OFFSET(InputPriceData!B$15,CalculationsAndCharts!$A237+$A$11,0,1,1)</f>
        <v>41718</v>
      </c>
      <c r="C237" s="3">
        <f ca="1">OFFSET(InputPriceData!G$15,CalculationsAndCharts!$A237+$A$11,IF($C$7,8,0),1,1)</f>
        <v>320300</v>
      </c>
      <c r="D237" s="4">
        <f ca="1">OFFSET(InputPriceData!C$15,CalculationsAndCharts!$A237+$A$11,IF($C$7,8,0),1,1)</f>
        <v>21.99</v>
      </c>
      <c r="E237" s="4">
        <f ca="1">OFFSET(InputPriceData!D$15,CalculationsAndCharts!$A237+$A$11,IF($C$7,8,0),1,1)</f>
        <v>22.18</v>
      </c>
      <c r="F237" s="4">
        <f ca="1">OFFSET(InputPriceData!E$15,CalculationsAndCharts!$A237+$A$11,IF($C$7,8,0),1,1)</f>
        <v>21.88</v>
      </c>
      <c r="G237" s="4">
        <f ca="1">OFFSET(InputPriceData!F$15,CalculationsAndCharts!$A237+$A$11,IF($C$7,8,0),1,1)</f>
        <v>22.11</v>
      </c>
      <c r="H237" s="128"/>
      <c r="I237" s="128"/>
      <c r="K237" s="124"/>
      <c r="L237" s="279"/>
      <c r="M237" s="281"/>
      <c r="N237" s="280"/>
      <c r="O237" s="4"/>
      <c r="P237" s="4"/>
      <c r="Q237" s="3"/>
      <c r="S237" s="309">
        <f t="shared" ca="1" si="95"/>
        <v>22.24</v>
      </c>
      <c r="T237" s="309">
        <f t="shared" ca="1" si="96"/>
        <v>20.329999999999998</v>
      </c>
      <c r="U237" s="310">
        <f t="shared" ca="1" si="88"/>
        <v>0.93193717277486965</v>
      </c>
      <c r="V237" s="310" t="b">
        <f t="shared" ca="1" si="97"/>
        <v>0</v>
      </c>
      <c r="W237" s="3" t="b">
        <f t="shared" ca="1" si="98"/>
        <v>0</v>
      </c>
      <c r="X237" s="3" t="str">
        <f t="shared" ca="1" si="99"/>
        <v/>
      </c>
      <c r="Y237" s="3" t="str">
        <f t="shared" ca="1" si="89"/>
        <v/>
      </c>
      <c r="Z237" s="3" t="str">
        <f t="shared" ca="1" si="100"/>
        <v/>
      </c>
      <c r="AA237" s="3" t="str">
        <f t="shared" ca="1" si="101"/>
        <v/>
      </c>
      <c r="AB237" s="205">
        <f t="shared" ca="1" si="102"/>
        <v>11020</v>
      </c>
      <c r="AC237" s="205">
        <f t="shared" ca="1" si="103"/>
        <v>174</v>
      </c>
      <c r="AD237" s="205">
        <f t="shared" ca="1" si="90"/>
        <v>63.333333333333336</v>
      </c>
      <c r="AE237" s="205">
        <f t="shared" ca="1" si="91"/>
        <v>13.333333333333336</v>
      </c>
      <c r="AF237" s="205">
        <f t="shared" ca="1" si="104"/>
        <v>2.6666666666666674</v>
      </c>
      <c r="AG237" s="205"/>
      <c r="AH237" s="205"/>
      <c r="AI237" s="205"/>
      <c r="AJ237" s="205"/>
      <c r="AK237" s="4"/>
      <c r="AL237" s="4"/>
      <c r="AM237" s="309">
        <f t="shared" ca="1" si="105"/>
        <v>22.24</v>
      </c>
      <c r="AN237" s="309">
        <f t="shared" ca="1" si="106"/>
        <v>20.38</v>
      </c>
      <c r="AO237" s="310">
        <f t="shared" ca="1" si="107"/>
        <v>0.93010752688172094</v>
      </c>
      <c r="AP237" s="310" t="b">
        <f t="shared" ca="1" si="108"/>
        <v>0</v>
      </c>
      <c r="AQ237" s="309">
        <f t="shared" ca="1" si="109"/>
        <v>0</v>
      </c>
      <c r="AR237" s="205">
        <f t="shared" ca="1" si="92"/>
        <v>0</v>
      </c>
      <c r="AS237" s="45" t="b">
        <f t="shared" ca="1" si="93"/>
        <v>0</v>
      </c>
      <c r="AT237">
        <f t="shared" ca="1" si="94"/>
        <v>0</v>
      </c>
      <c r="AU237" t="b">
        <f t="shared" ca="1" si="110"/>
        <v>0</v>
      </c>
      <c r="AV237" t="b">
        <f t="shared" ca="1" si="111"/>
        <v>0</v>
      </c>
      <c r="AW237" s="266" t="b">
        <f t="shared" ca="1" si="112"/>
        <v>0</v>
      </c>
      <c r="AX237" s="266" t="b">
        <f t="shared" ca="1" si="113"/>
        <v>0</v>
      </c>
      <c r="AY237" s="266" t="b">
        <f t="shared" ca="1" si="114"/>
        <v>0</v>
      </c>
    </row>
    <row r="238" spans="1:51" x14ac:dyDescent="0.25">
      <c r="A238">
        <v>206</v>
      </c>
      <c r="B238" s="163">
        <f ca="1">OFFSET(InputPriceData!B$15,CalculationsAndCharts!$A238+$A$11,0,1,1)</f>
        <v>41717</v>
      </c>
      <c r="C238" s="3">
        <f ca="1">OFFSET(InputPriceData!G$15,CalculationsAndCharts!$A238+$A$11,IF($C$7,8,0),1,1)</f>
        <v>328400</v>
      </c>
      <c r="D238" s="4">
        <f ca="1">OFFSET(InputPriceData!C$15,CalculationsAndCharts!$A238+$A$11,IF($C$7,8,0),1,1)</f>
        <v>22.15</v>
      </c>
      <c r="E238" s="4">
        <f ca="1">OFFSET(InputPriceData!D$15,CalculationsAndCharts!$A238+$A$11,IF($C$7,8,0),1,1)</f>
        <v>22.19</v>
      </c>
      <c r="F238" s="4">
        <f ca="1">OFFSET(InputPriceData!E$15,CalculationsAndCharts!$A238+$A$11,IF($C$7,8,0),1,1)</f>
        <v>21.93</v>
      </c>
      <c r="G238" s="4">
        <f ca="1">OFFSET(InputPriceData!F$15,CalculationsAndCharts!$A238+$A$11,IF($C$7,8,0),1,1)</f>
        <v>22.08</v>
      </c>
      <c r="H238" s="128"/>
      <c r="I238" s="128"/>
      <c r="K238" s="124"/>
      <c r="L238" s="279"/>
      <c r="M238" s="281"/>
      <c r="N238" s="280"/>
      <c r="O238" s="4"/>
      <c r="P238" s="4"/>
      <c r="Q238" s="3"/>
      <c r="S238" s="309">
        <f t="shared" ca="1" si="95"/>
        <v>22.24</v>
      </c>
      <c r="T238" s="309">
        <f t="shared" ca="1" si="96"/>
        <v>20.329999999999998</v>
      </c>
      <c r="U238" s="310">
        <f t="shared" ca="1" si="88"/>
        <v>0.91623036649214651</v>
      </c>
      <c r="V238" s="310" t="b">
        <f t="shared" ca="1" si="97"/>
        <v>0</v>
      </c>
      <c r="W238" s="3" t="b">
        <f t="shared" ca="1" si="98"/>
        <v>0</v>
      </c>
      <c r="X238" s="3" t="str">
        <f t="shared" ca="1" si="99"/>
        <v/>
      </c>
      <c r="Y238" s="3" t="str">
        <f t="shared" ca="1" si="89"/>
        <v/>
      </c>
      <c r="Z238" s="3" t="str">
        <f t="shared" ca="1" si="100"/>
        <v/>
      </c>
      <c r="AA238" s="3" t="str">
        <f t="shared" ca="1" si="101"/>
        <v/>
      </c>
      <c r="AB238" s="205">
        <f t="shared" ca="1" si="102"/>
        <v>11020</v>
      </c>
      <c r="AC238" s="205">
        <f t="shared" ca="1" si="103"/>
        <v>174</v>
      </c>
      <c r="AD238" s="205">
        <f t="shared" ca="1" si="90"/>
        <v>63.333333333333336</v>
      </c>
      <c r="AE238" s="205">
        <f t="shared" ca="1" si="91"/>
        <v>13.333333333333336</v>
      </c>
      <c r="AF238" s="205">
        <f t="shared" ca="1" si="104"/>
        <v>2.6666666666666674</v>
      </c>
      <c r="AG238" s="205"/>
      <c r="AH238" s="205"/>
      <c r="AI238" s="205"/>
      <c r="AJ238" s="205"/>
      <c r="AK238" s="4"/>
      <c r="AL238" s="4"/>
      <c r="AM238" s="309">
        <f t="shared" ca="1" si="105"/>
        <v>22.24</v>
      </c>
      <c r="AN238" s="309">
        <f t="shared" ca="1" si="106"/>
        <v>20.329999999999998</v>
      </c>
      <c r="AO238" s="310">
        <f t="shared" ca="1" si="107"/>
        <v>0.91623036649214651</v>
      </c>
      <c r="AP238" s="310" t="b">
        <f t="shared" ca="1" si="108"/>
        <v>0</v>
      </c>
      <c r="AQ238" s="309">
        <f t="shared" ca="1" si="109"/>
        <v>0</v>
      </c>
      <c r="AR238" s="205">
        <f t="shared" ca="1" si="92"/>
        <v>0</v>
      </c>
      <c r="AS238" s="45" t="b">
        <f t="shared" ca="1" si="93"/>
        <v>0</v>
      </c>
      <c r="AT238">
        <f t="shared" ca="1" si="94"/>
        <v>0</v>
      </c>
      <c r="AU238" t="b">
        <f t="shared" ca="1" si="110"/>
        <v>0</v>
      </c>
      <c r="AV238" t="b">
        <f t="shared" ca="1" si="111"/>
        <v>0</v>
      </c>
      <c r="AW238" s="266" t="b">
        <f t="shared" ca="1" si="112"/>
        <v>0</v>
      </c>
      <c r="AX238" s="266" t="b">
        <f t="shared" ca="1" si="113"/>
        <v>0</v>
      </c>
      <c r="AY238" s="266" t="b">
        <f t="shared" ca="1" si="114"/>
        <v>0</v>
      </c>
    </row>
    <row r="239" spans="1:51" x14ac:dyDescent="0.25">
      <c r="A239">
        <v>207</v>
      </c>
      <c r="B239" s="163">
        <f ca="1">OFFSET(InputPriceData!B$15,CalculationsAndCharts!$A239+$A$11,0,1,1)</f>
        <v>41716</v>
      </c>
      <c r="C239" s="3">
        <f ca="1">OFFSET(InputPriceData!G$15,CalculationsAndCharts!$A239+$A$11,IF($C$7,8,0),1,1)</f>
        <v>394800</v>
      </c>
      <c r="D239" s="4">
        <f ca="1">OFFSET(InputPriceData!C$15,CalculationsAndCharts!$A239+$A$11,IF($C$7,8,0),1,1)</f>
        <v>22.26</v>
      </c>
      <c r="E239" s="4">
        <f ca="1">OFFSET(InputPriceData!D$15,CalculationsAndCharts!$A239+$A$11,IF($C$7,8,0),1,1)</f>
        <v>22.42</v>
      </c>
      <c r="F239" s="4">
        <f ca="1">OFFSET(InputPriceData!E$15,CalculationsAndCharts!$A239+$A$11,IF($C$7,8,0),1,1)</f>
        <v>22.16</v>
      </c>
      <c r="G239" s="4">
        <f ca="1">OFFSET(InputPriceData!F$15,CalculationsAndCharts!$A239+$A$11,IF($C$7,8,0),1,1)</f>
        <v>22.24</v>
      </c>
      <c r="H239" s="128"/>
      <c r="I239" s="128"/>
      <c r="K239" s="124"/>
      <c r="L239" s="279"/>
      <c r="M239" s="281"/>
      <c r="N239" s="280"/>
      <c r="O239" s="4"/>
      <c r="P239" s="4"/>
      <c r="Q239" s="3"/>
      <c r="S239" s="309">
        <f t="shared" ca="1" si="95"/>
        <v>22.24</v>
      </c>
      <c r="T239" s="309">
        <f t="shared" ca="1" si="96"/>
        <v>20.190000000000001</v>
      </c>
      <c r="U239" s="310">
        <f t="shared" ca="1" si="88"/>
        <v>1</v>
      </c>
      <c r="V239" s="310" t="b">
        <f t="shared" ca="1" si="97"/>
        <v>0</v>
      </c>
      <c r="W239" s="3" t="b">
        <f t="shared" ca="1" si="98"/>
        <v>0</v>
      </c>
      <c r="X239" s="3" t="str">
        <f t="shared" ca="1" si="99"/>
        <v/>
      </c>
      <c r="Y239" s="3" t="str">
        <f t="shared" ca="1" si="89"/>
        <v/>
      </c>
      <c r="Z239" s="3" t="str">
        <f t="shared" ca="1" si="100"/>
        <v/>
      </c>
      <c r="AA239" s="3" t="str">
        <f t="shared" ca="1" si="101"/>
        <v/>
      </c>
      <c r="AB239" s="205">
        <f t="shared" ca="1" si="102"/>
        <v>11020</v>
      </c>
      <c r="AC239" s="205">
        <f t="shared" ca="1" si="103"/>
        <v>174</v>
      </c>
      <c r="AD239" s="205">
        <f t="shared" ca="1" si="90"/>
        <v>63.333333333333336</v>
      </c>
      <c r="AE239" s="205">
        <f t="shared" ca="1" si="91"/>
        <v>13.333333333333336</v>
      </c>
      <c r="AF239" s="205">
        <f t="shared" ca="1" si="104"/>
        <v>2.6666666666666674</v>
      </c>
      <c r="AG239" s="205"/>
      <c r="AH239" s="205"/>
      <c r="AI239" s="205"/>
      <c r="AJ239" s="205"/>
      <c r="AK239" s="4"/>
      <c r="AL239" s="4"/>
      <c r="AM239" s="309">
        <f t="shared" ca="1" si="105"/>
        <v>22.24</v>
      </c>
      <c r="AN239" s="309">
        <f t="shared" ca="1" si="106"/>
        <v>20.329999999999998</v>
      </c>
      <c r="AO239" s="310">
        <f t="shared" ca="1" si="107"/>
        <v>1</v>
      </c>
      <c r="AP239" s="310" t="b">
        <f t="shared" ca="1" si="108"/>
        <v>0</v>
      </c>
      <c r="AQ239" s="309">
        <f t="shared" ca="1" si="109"/>
        <v>0</v>
      </c>
      <c r="AR239" s="205">
        <f t="shared" ca="1" si="92"/>
        <v>0</v>
      </c>
      <c r="AS239" s="45" t="b">
        <f t="shared" ca="1" si="93"/>
        <v>0</v>
      </c>
      <c r="AT239">
        <f t="shared" ca="1" si="94"/>
        <v>0</v>
      </c>
      <c r="AU239" t="b">
        <f t="shared" ca="1" si="110"/>
        <v>0</v>
      </c>
      <c r="AV239" t="b">
        <f t="shared" ca="1" si="111"/>
        <v>0</v>
      </c>
      <c r="AW239" s="266" t="b">
        <f t="shared" ca="1" si="112"/>
        <v>0</v>
      </c>
      <c r="AX239" s="266" t="b">
        <f t="shared" ca="1" si="113"/>
        <v>0</v>
      </c>
      <c r="AY239" s="266" t="b">
        <f t="shared" ca="1" si="114"/>
        <v>0</v>
      </c>
    </row>
    <row r="240" spans="1:51" x14ac:dyDescent="0.25">
      <c r="A240">
        <v>208</v>
      </c>
      <c r="B240" s="163">
        <f ca="1">OFFSET(InputPriceData!B$15,CalculationsAndCharts!$A240+$A$11,0,1,1)</f>
        <v>41715</v>
      </c>
      <c r="C240" s="3">
        <f ca="1">OFFSET(InputPriceData!G$15,CalculationsAndCharts!$A240+$A$11,IF($C$7,8,0),1,1)</f>
        <v>750100</v>
      </c>
      <c r="D240" s="4">
        <f ca="1">OFFSET(InputPriceData!C$15,CalculationsAndCharts!$A240+$A$11,IF($C$7,8,0),1,1)</f>
        <v>22.04</v>
      </c>
      <c r="E240" s="4">
        <f ca="1">OFFSET(InputPriceData!D$15,CalculationsAndCharts!$A240+$A$11,IF($C$7,8,0),1,1)</f>
        <v>22.31</v>
      </c>
      <c r="F240" s="4">
        <f ca="1">OFFSET(InputPriceData!E$15,CalculationsAndCharts!$A240+$A$11,IF($C$7,8,0),1,1)</f>
        <v>22</v>
      </c>
      <c r="G240" s="4">
        <f ca="1">OFFSET(InputPriceData!F$15,CalculationsAndCharts!$A240+$A$11,IF($C$7,8,0),1,1)</f>
        <v>22.16</v>
      </c>
      <c r="H240" s="128"/>
      <c r="I240" s="128"/>
      <c r="K240" s="124"/>
      <c r="L240" s="279"/>
      <c r="M240" s="281"/>
      <c r="N240" s="280"/>
      <c r="O240" s="4"/>
      <c r="P240" s="4"/>
      <c r="Q240" s="3"/>
      <c r="S240" s="309">
        <f t="shared" ca="1" si="95"/>
        <v>22.16</v>
      </c>
      <c r="T240" s="309">
        <f t="shared" ca="1" si="96"/>
        <v>20.09</v>
      </c>
      <c r="U240" s="310">
        <f t="shared" ca="1" si="88"/>
        <v>1</v>
      </c>
      <c r="V240" s="310" t="b">
        <f t="shared" ca="1" si="97"/>
        <v>0</v>
      </c>
      <c r="W240" s="3" t="b">
        <f t="shared" ca="1" si="98"/>
        <v>0</v>
      </c>
      <c r="X240" s="3" t="str">
        <f t="shared" ca="1" si="99"/>
        <v/>
      </c>
      <c r="Y240" s="3" t="str">
        <f t="shared" ca="1" si="89"/>
        <v/>
      </c>
      <c r="Z240" s="3" t="str">
        <f t="shared" ca="1" si="100"/>
        <v/>
      </c>
      <c r="AA240" s="3" t="str">
        <f t="shared" ca="1" si="101"/>
        <v/>
      </c>
      <c r="AB240" s="205">
        <f t="shared" ca="1" si="102"/>
        <v>11020</v>
      </c>
      <c r="AC240" s="205">
        <f t="shared" ca="1" si="103"/>
        <v>174</v>
      </c>
      <c r="AD240" s="205">
        <f t="shared" ca="1" si="90"/>
        <v>63.333333333333336</v>
      </c>
      <c r="AE240" s="205">
        <f t="shared" ca="1" si="91"/>
        <v>13.333333333333336</v>
      </c>
      <c r="AF240" s="205">
        <f t="shared" ca="1" si="104"/>
        <v>2.6666666666666674</v>
      </c>
      <c r="AG240" s="205"/>
      <c r="AH240" s="205"/>
      <c r="AI240" s="205"/>
      <c r="AJ240" s="205"/>
      <c r="AK240" s="4"/>
      <c r="AL240" s="4"/>
      <c r="AM240" s="309">
        <f t="shared" ca="1" si="105"/>
        <v>22.16</v>
      </c>
      <c r="AN240" s="309">
        <f t="shared" ca="1" si="106"/>
        <v>20.329999999999998</v>
      </c>
      <c r="AO240" s="310">
        <f t="shared" ca="1" si="107"/>
        <v>1</v>
      </c>
      <c r="AP240" s="310" t="b">
        <f t="shared" ca="1" si="108"/>
        <v>0</v>
      </c>
      <c r="AQ240" s="309">
        <f t="shared" ca="1" si="109"/>
        <v>0</v>
      </c>
      <c r="AR240" s="205">
        <f t="shared" ca="1" si="92"/>
        <v>0</v>
      </c>
      <c r="AS240" s="45" t="b">
        <f t="shared" ca="1" si="93"/>
        <v>0</v>
      </c>
      <c r="AT240">
        <f t="shared" ca="1" si="94"/>
        <v>0</v>
      </c>
      <c r="AU240" t="b">
        <f t="shared" ca="1" si="110"/>
        <v>0</v>
      </c>
      <c r="AV240" t="b">
        <f t="shared" ca="1" si="111"/>
        <v>0</v>
      </c>
      <c r="AW240" s="266" t="b">
        <f t="shared" ca="1" si="112"/>
        <v>0</v>
      </c>
      <c r="AX240" s="266" t="b">
        <f t="shared" ca="1" si="113"/>
        <v>0</v>
      </c>
      <c r="AY240" s="266" t="b">
        <f t="shared" ca="1" si="114"/>
        <v>0</v>
      </c>
    </row>
    <row r="241" spans="1:51" x14ac:dyDescent="0.25">
      <c r="A241">
        <v>209</v>
      </c>
      <c r="B241" s="163">
        <f ca="1">OFFSET(InputPriceData!B$15,CalculationsAndCharts!$A241+$A$11,0,1,1)</f>
        <v>41712</v>
      </c>
      <c r="C241" s="3">
        <f ca="1">OFFSET(InputPriceData!G$15,CalculationsAndCharts!$A241+$A$11,IF($C$7,8,0),1,1)</f>
        <v>380100</v>
      </c>
      <c r="D241" s="4">
        <f ca="1">OFFSET(InputPriceData!C$15,CalculationsAndCharts!$A241+$A$11,IF($C$7,8,0),1,1)</f>
        <v>21.8</v>
      </c>
      <c r="E241" s="4">
        <f ca="1">OFFSET(InputPriceData!D$15,CalculationsAndCharts!$A241+$A$11,IF($C$7,8,0),1,1)</f>
        <v>22.08</v>
      </c>
      <c r="F241" s="4">
        <f ca="1">OFFSET(InputPriceData!E$15,CalculationsAndCharts!$A241+$A$11,IF($C$7,8,0),1,1)</f>
        <v>21.59</v>
      </c>
      <c r="G241" s="4">
        <f ca="1">OFFSET(InputPriceData!F$15,CalculationsAndCharts!$A241+$A$11,IF($C$7,8,0),1,1)</f>
        <v>21.97</v>
      </c>
      <c r="H241" s="128"/>
      <c r="I241" s="128"/>
      <c r="K241" s="124"/>
      <c r="L241" s="279"/>
      <c r="M241" s="281"/>
      <c r="N241" s="280"/>
      <c r="O241" s="4"/>
      <c r="P241" s="4"/>
      <c r="Q241" s="3"/>
      <c r="S241" s="309">
        <f t="shared" ca="1" si="95"/>
        <v>22.12</v>
      </c>
      <c r="T241" s="309">
        <f t="shared" ca="1" si="96"/>
        <v>19.87</v>
      </c>
      <c r="U241" s="310">
        <f t="shared" ca="1" si="88"/>
        <v>0.93333333333333235</v>
      </c>
      <c r="V241" s="310" t="b">
        <f t="shared" ca="1" si="97"/>
        <v>0</v>
      </c>
      <c r="W241" s="3" t="b">
        <f t="shared" ca="1" si="98"/>
        <v>0</v>
      </c>
      <c r="X241" s="3" t="str">
        <f t="shared" ca="1" si="99"/>
        <v/>
      </c>
      <c r="Y241" s="3" t="str">
        <f t="shared" ca="1" si="89"/>
        <v/>
      </c>
      <c r="Z241" s="3" t="str">
        <f t="shared" ca="1" si="100"/>
        <v/>
      </c>
      <c r="AA241" s="3" t="str">
        <f t="shared" ca="1" si="101"/>
        <v/>
      </c>
      <c r="AB241" s="205">
        <f t="shared" ca="1" si="102"/>
        <v>11020</v>
      </c>
      <c r="AC241" s="205">
        <f t="shared" ca="1" si="103"/>
        <v>174</v>
      </c>
      <c r="AD241" s="205">
        <f t="shared" ca="1" si="90"/>
        <v>63.333333333333336</v>
      </c>
      <c r="AE241" s="205">
        <f t="shared" ca="1" si="91"/>
        <v>13.333333333333336</v>
      </c>
      <c r="AF241" s="205">
        <f t="shared" ca="1" si="104"/>
        <v>2.6666666666666674</v>
      </c>
      <c r="AG241" s="205"/>
      <c r="AH241" s="205"/>
      <c r="AI241" s="205"/>
      <c r="AJ241" s="205"/>
      <c r="AK241" s="4"/>
      <c r="AL241" s="4"/>
      <c r="AM241" s="309">
        <f t="shared" ca="1" si="105"/>
        <v>22.12</v>
      </c>
      <c r="AN241" s="309">
        <f t="shared" ca="1" si="106"/>
        <v>20.190000000000001</v>
      </c>
      <c r="AO241" s="310">
        <f t="shared" ca="1" si="107"/>
        <v>0.92227979274611283</v>
      </c>
      <c r="AP241" s="310" t="b">
        <f t="shared" ca="1" si="108"/>
        <v>0</v>
      </c>
      <c r="AQ241" s="309">
        <f t="shared" ca="1" si="109"/>
        <v>0</v>
      </c>
      <c r="AR241" s="205">
        <f t="shared" ca="1" si="92"/>
        <v>0</v>
      </c>
      <c r="AS241" s="45" t="b">
        <f t="shared" ca="1" si="93"/>
        <v>0</v>
      </c>
      <c r="AT241">
        <f t="shared" ca="1" si="94"/>
        <v>0</v>
      </c>
      <c r="AU241" t="b">
        <f t="shared" ca="1" si="110"/>
        <v>0</v>
      </c>
      <c r="AV241" t="b">
        <f t="shared" ca="1" si="111"/>
        <v>0</v>
      </c>
      <c r="AW241" s="266" t="b">
        <f t="shared" ca="1" si="112"/>
        <v>0</v>
      </c>
      <c r="AX241" s="266" t="b">
        <f t="shared" ca="1" si="113"/>
        <v>0</v>
      </c>
      <c r="AY241" s="266" t="b">
        <f t="shared" ca="1" si="114"/>
        <v>0</v>
      </c>
    </row>
    <row r="242" spans="1:51" x14ac:dyDescent="0.25">
      <c r="A242">
        <v>210</v>
      </c>
      <c r="B242" s="163">
        <f ca="1">OFFSET(InputPriceData!B$15,CalculationsAndCharts!$A242+$A$11,0,1,1)</f>
        <v>41711</v>
      </c>
      <c r="C242" s="3">
        <f ca="1">OFFSET(InputPriceData!G$15,CalculationsAndCharts!$A242+$A$11,IF($C$7,8,0),1,1)</f>
        <v>635400</v>
      </c>
      <c r="D242" s="4">
        <f ca="1">OFFSET(InputPriceData!C$15,CalculationsAndCharts!$A242+$A$11,IF($C$7,8,0),1,1)</f>
        <v>22.12</v>
      </c>
      <c r="E242" s="4">
        <f ca="1">OFFSET(InputPriceData!D$15,CalculationsAndCharts!$A242+$A$11,IF($C$7,8,0),1,1)</f>
        <v>22.33</v>
      </c>
      <c r="F242" s="4">
        <f ca="1">OFFSET(InputPriceData!E$15,CalculationsAndCharts!$A242+$A$11,IF($C$7,8,0),1,1)</f>
        <v>21.67</v>
      </c>
      <c r="G242" s="4">
        <f ca="1">OFFSET(InputPriceData!F$15,CalculationsAndCharts!$A242+$A$11,IF($C$7,8,0),1,1)</f>
        <v>21.92</v>
      </c>
      <c r="H242" s="128"/>
      <c r="I242" s="128"/>
      <c r="K242" s="124"/>
      <c r="L242" s="279"/>
      <c r="M242" s="281"/>
      <c r="N242" s="280"/>
      <c r="O242" s="4"/>
      <c r="P242" s="4"/>
      <c r="Q242" s="3"/>
      <c r="S242" s="309">
        <f t="shared" ca="1" si="95"/>
        <v>22.12</v>
      </c>
      <c r="T242" s="309">
        <f t="shared" ca="1" si="96"/>
        <v>19.87</v>
      </c>
      <c r="U242" s="310">
        <f t="shared" ca="1" si="88"/>
        <v>0.91111111111111143</v>
      </c>
      <c r="V242" s="310" t="b">
        <f t="shared" ca="1" si="97"/>
        <v>0</v>
      </c>
      <c r="W242" s="3" t="b">
        <f t="shared" ca="1" si="98"/>
        <v>1</v>
      </c>
      <c r="X242" s="3">
        <f t="shared" ca="1" si="99"/>
        <v>20.05</v>
      </c>
      <c r="Y242" s="3">
        <f t="shared" ca="1" si="89"/>
        <v>9.3266832917705784</v>
      </c>
      <c r="Z242" s="3">
        <f t="shared" ca="1" si="100"/>
        <v>9.3266832917705784</v>
      </c>
      <c r="AA242" s="3">
        <f t="shared" ca="1" si="101"/>
        <v>96</v>
      </c>
      <c r="AB242" s="205">
        <f t="shared" ca="1" si="102"/>
        <v>11020</v>
      </c>
      <c r="AC242" s="205">
        <f t="shared" ca="1" si="103"/>
        <v>174</v>
      </c>
      <c r="AD242" s="205">
        <f t="shared" ca="1" si="90"/>
        <v>63.333333333333336</v>
      </c>
      <c r="AE242" s="205">
        <f t="shared" ca="1" si="91"/>
        <v>13.333333333333336</v>
      </c>
      <c r="AF242" s="205">
        <f t="shared" ca="1" si="104"/>
        <v>2.6666666666666674</v>
      </c>
      <c r="AG242" s="205"/>
      <c r="AH242" s="205"/>
      <c r="AI242" s="205"/>
      <c r="AJ242" s="205"/>
      <c r="AK242" s="4"/>
      <c r="AL242" s="4"/>
      <c r="AM242" s="309">
        <f t="shared" ca="1" si="105"/>
        <v>22.12</v>
      </c>
      <c r="AN242" s="309">
        <f t="shared" ca="1" si="106"/>
        <v>20.09</v>
      </c>
      <c r="AO242" s="310">
        <f t="shared" ca="1" si="107"/>
        <v>0.90147783251231572</v>
      </c>
      <c r="AP242" s="310" t="b">
        <f t="shared" ca="1" si="108"/>
        <v>0</v>
      </c>
      <c r="AQ242" s="309">
        <f t="shared" ca="1" si="109"/>
        <v>0</v>
      </c>
      <c r="AR242" s="205">
        <f t="shared" ca="1" si="92"/>
        <v>0</v>
      </c>
      <c r="AS242" s="45" t="b">
        <f t="shared" ca="1" si="93"/>
        <v>0</v>
      </c>
      <c r="AT242">
        <f t="shared" ca="1" si="94"/>
        <v>0</v>
      </c>
      <c r="AU242" t="b">
        <f t="shared" ca="1" si="110"/>
        <v>0</v>
      </c>
      <c r="AV242" t="b">
        <f t="shared" ca="1" si="111"/>
        <v>0</v>
      </c>
      <c r="AW242" s="266" t="b">
        <f t="shared" ca="1" si="112"/>
        <v>0</v>
      </c>
      <c r="AX242" s="266" t="b">
        <f t="shared" ca="1" si="113"/>
        <v>0</v>
      </c>
      <c r="AY242" s="266" t="b">
        <f t="shared" ca="1" si="114"/>
        <v>0</v>
      </c>
    </row>
    <row r="243" spans="1:51" x14ac:dyDescent="0.25">
      <c r="A243">
        <v>211</v>
      </c>
      <c r="B243" s="163">
        <f ca="1">OFFSET(InputPriceData!B$15,CalculationsAndCharts!$A243+$A$11,0,1,1)</f>
        <v>41710</v>
      </c>
      <c r="C243" s="3">
        <f ca="1">OFFSET(InputPriceData!G$15,CalculationsAndCharts!$A243+$A$11,IF($C$7,8,0),1,1)</f>
        <v>476100</v>
      </c>
      <c r="D243" s="4">
        <f ca="1">OFFSET(InputPriceData!C$15,CalculationsAndCharts!$A243+$A$11,IF($C$7,8,0),1,1)</f>
        <v>22</v>
      </c>
      <c r="E243" s="4">
        <f ca="1">OFFSET(InputPriceData!D$15,CalculationsAndCharts!$A243+$A$11,IF($C$7,8,0),1,1)</f>
        <v>22.41</v>
      </c>
      <c r="F243" s="4">
        <f ca="1">OFFSET(InputPriceData!E$15,CalculationsAndCharts!$A243+$A$11,IF($C$7,8,0),1,1)</f>
        <v>21.77</v>
      </c>
      <c r="G243" s="4">
        <f ca="1">OFFSET(InputPriceData!F$15,CalculationsAndCharts!$A243+$A$11,IF($C$7,8,0),1,1)</f>
        <v>22.12</v>
      </c>
      <c r="H243" s="128"/>
      <c r="I243" s="128"/>
      <c r="K243" s="124"/>
      <c r="L243" s="279"/>
      <c r="M243" s="281"/>
      <c r="N243" s="280"/>
      <c r="O243" s="4"/>
      <c r="P243" s="4"/>
      <c r="Q243" s="3"/>
      <c r="S243" s="309">
        <f t="shared" ca="1" si="95"/>
        <v>22.12</v>
      </c>
      <c r="T243" s="309">
        <f t="shared" ca="1" si="96"/>
        <v>19.87</v>
      </c>
      <c r="U243" s="310">
        <f t="shared" ca="1" si="88"/>
        <v>1</v>
      </c>
      <c r="V243" s="310" t="b">
        <f t="shared" ca="1" si="97"/>
        <v>0</v>
      </c>
      <c r="W243" s="3" t="b">
        <f t="shared" ca="1" si="98"/>
        <v>0</v>
      </c>
      <c r="X243" s="3" t="str">
        <f t="shared" ca="1" si="99"/>
        <v/>
      </c>
      <c r="Y243" s="3" t="str">
        <f t="shared" ca="1" si="89"/>
        <v/>
      </c>
      <c r="Z243" s="3" t="str">
        <f t="shared" ca="1" si="100"/>
        <v/>
      </c>
      <c r="AA243" s="3" t="str">
        <f t="shared" ca="1" si="101"/>
        <v/>
      </c>
      <c r="AB243" s="205">
        <f t="shared" ca="1" si="102"/>
        <v>10924</v>
      </c>
      <c r="AC243" s="205">
        <f t="shared" ca="1" si="103"/>
        <v>173</v>
      </c>
      <c r="AD243" s="205">
        <f t="shared" ca="1" si="90"/>
        <v>63.144508670520231</v>
      </c>
      <c r="AE243" s="205">
        <f t="shared" ca="1" si="91"/>
        <v>13.144508670520231</v>
      </c>
      <c r="AF243" s="205">
        <f t="shared" ca="1" si="104"/>
        <v>2.6289017341040464</v>
      </c>
      <c r="AG243" s="205"/>
      <c r="AH243" s="205"/>
      <c r="AI243" s="205"/>
      <c r="AJ243" s="205"/>
      <c r="AK243" s="4"/>
      <c r="AL243" s="4"/>
      <c r="AM243" s="309">
        <f t="shared" ca="1" si="105"/>
        <v>22.12</v>
      </c>
      <c r="AN243" s="309">
        <f t="shared" ca="1" si="106"/>
        <v>19.87</v>
      </c>
      <c r="AO243" s="310">
        <f t="shared" ca="1" si="107"/>
        <v>1</v>
      </c>
      <c r="AP243" s="310" t="b">
        <f t="shared" ca="1" si="108"/>
        <v>0</v>
      </c>
      <c r="AQ243" s="309">
        <f t="shared" ca="1" si="109"/>
        <v>0</v>
      </c>
      <c r="AR243" s="205">
        <f t="shared" ca="1" si="92"/>
        <v>0</v>
      </c>
      <c r="AS243" s="45" t="b">
        <f t="shared" ca="1" si="93"/>
        <v>0</v>
      </c>
      <c r="AT243">
        <f t="shared" ca="1" si="94"/>
        <v>0</v>
      </c>
      <c r="AU243" t="b">
        <f t="shared" ca="1" si="110"/>
        <v>0</v>
      </c>
      <c r="AV243" t="b">
        <f t="shared" ca="1" si="111"/>
        <v>0</v>
      </c>
      <c r="AW243" s="266" t="b">
        <f t="shared" ca="1" si="112"/>
        <v>0</v>
      </c>
      <c r="AX243" s="266" t="b">
        <f t="shared" ca="1" si="113"/>
        <v>0</v>
      </c>
      <c r="AY243" s="266" t="b">
        <f t="shared" ca="1" si="114"/>
        <v>0</v>
      </c>
    </row>
    <row r="244" spans="1:51" x14ac:dyDescent="0.25">
      <c r="A244">
        <v>212</v>
      </c>
      <c r="B244" s="163">
        <f ca="1">OFFSET(InputPriceData!B$15,CalculationsAndCharts!$A244+$A$11,0,1,1)</f>
        <v>41709</v>
      </c>
      <c r="C244" s="3">
        <f ca="1">OFFSET(InputPriceData!G$15,CalculationsAndCharts!$A244+$A$11,IF($C$7,8,0),1,1)</f>
        <v>942000</v>
      </c>
      <c r="D244" s="4">
        <f ca="1">OFFSET(InputPriceData!C$15,CalculationsAndCharts!$A244+$A$11,IF($C$7,8,0),1,1)</f>
        <v>22.12</v>
      </c>
      <c r="E244" s="4">
        <f ca="1">OFFSET(InputPriceData!D$15,CalculationsAndCharts!$A244+$A$11,IF($C$7,8,0),1,1)</f>
        <v>22.42</v>
      </c>
      <c r="F244" s="4">
        <f ca="1">OFFSET(InputPriceData!E$15,CalculationsAndCharts!$A244+$A$11,IF($C$7,8,0),1,1)</f>
        <v>21.96</v>
      </c>
      <c r="G244" s="4">
        <f ca="1">OFFSET(InputPriceData!F$15,CalculationsAndCharts!$A244+$A$11,IF($C$7,8,0),1,1)</f>
        <v>22.07</v>
      </c>
      <c r="H244" s="128"/>
      <c r="I244" s="128"/>
      <c r="K244" s="124"/>
      <c r="L244" s="279"/>
      <c r="M244" s="281"/>
      <c r="N244" s="280"/>
      <c r="O244" s="4"/>
      <c r="P244" s="4"/>
      <c r="Q244" s="3"/>
      <c r="S244" s="309">
        <f t="shared" ca="1" si="95"/>
        <v>22.07</v>
      </c>
      <c r="T244" s="309">
        <f t="shared" ca="1" si="96"/>
        <v>19.87</v>
      </c>
      <c r="U244" s="310">
        <f t="shared" ca="1" si="88"/>
        <v>1</v>
      </c>
      <c r="V244" s="310" t="b">
        <f t="shared" ca="1" si="97"/>
        <v>0</v>
      </c>
      <c r="W244" s="3" t="b">
        <f t="shared" ca="1" si="98"/>
        <v>0</v>
      </c>
      <c r="X244" s="3" t="str">
        <f t="shared" ca="1" si="99"/>
        <v/>
      </c>
      <c r="Y244" s="3" t="str">
        <f t="shared" ca="1" si="89"/>
        <v/>
      </c>
      <c r="Z244" s="3" t="str">
        <f t="shared" ca="1" si="100"/>
        <v/>
      </c>
      <c r="AA244" s="3" t="str">
        <f t="shared" ca="1" si="101"/>
        <v/>
      </c>
      <c r="AB244" s="205">
        <f t="shared" ca="1" si="102"/>
        <v>10924</v>
      </c>
      <c r="AC244" s="205">
        <f t="shared" ca="1" si="103"/>
        <v>173</v>
      </c>
      <c r="AD244" s="205">
        <f t="shared" ca="1" si="90"/>
        <v>63.144508670520231</v>
      </c>
      <c r="AE244" s="205">
        <f t="shared" ca="1" si="91"/>
        <v>13.144508670520231</v>
      </c>
      <c r="AF244" s="205">
        <f t="shared" ca="1" si="104"/>
        <v>2.6289017341040464</v>
      </c>
      <c r="AG244" s="205"/>
      <c r="AH244" s="205"/>
      <c r="AI244" s="205"/>
      <c r="AJ244" s="205"/>
      <c r="AK244" s="4"/>
      <c r="AL244" s="4"/>
      <c r="AM244" s="309">
        <f t="shared" ca="1" si="105"/>
        <v>22.07</v>
      </c>
      <c r="AN244" s="309">
        <f t="shared" ca="1" si="106"/>
        <v>19.87</v>
      </c>
      <c r="AO244" s="310">
        <f t="shared" ca="1" si="107"/>
        <v>1</v>
      </c>
      <c r="AP244" s="310" t="b">
        <f t="shared" ca="1" si="108"/>
        <v>0</v>
      </c>
      <c r="AQ244" s="309">
        <f t="shared" ca="1" si="109"/>
        <v>0</v>
      </c>
      <c r="AR244" s="205">
        <f t="shared" ca="1" si="92"/>
        <v>0</v>
      </c>
      <c r="AS244" s="45" t="b">
        <f t="shared" ca="1" si="93"/>
        <v>0</v>
      </c>
      <c r="AT244">
        <f t="shared" ca="1" si="94"/>
        <v>0</v>
      </c>
      <c r="AU244" t="b">
        <f t="shared" ca="1" si="110"/>
        <v>0</v>
      </c>
      <c r="AV244" t="b">
        <f t="shared" ca="1" si="111"/>
        <v>0</v>
      </c>
      <c r="AW244" s="266" t="b">
        <f t="shared" ca="1" si="112"/>
        <v>0</v>
      </c>
      <c r="AX244" s="266" t="b">
        <f t="shared" ca="1" si="113"/>
        <v>0</v>
      </c>
      <c r="AY244" s="266" t="b">
        <f t="shared" ca="1" si="114"/>
        <v>0</v>
      </c>
    </row>
    <row r="245" spans="1:51" x14ac:dyDescent="0.25">
      <c r="A245">
        <v>213</v>
      </c>
      <c r="B245" s="163">
        <f ca="1">OFFSET(InputPriceData!B$15,CalculationsAndCharts!$A245+$A$11,0,1,1)</f>
        <v>41708</v>
      </c>
      <c r="C245" s="3">
        <f ca="1">OFFSET(InputPriceData!G$15,CalculationsAndCharts!$A245+$A$11,IF($C$7,8,0),1,1)</f>
        <v>673500</v>
      </c>
      <c r="D245" s="4">
        <f ca="1">OFFSET(InputPriceData!C$15,CalculationsAndCharts!$A245+$A$11,IF($C$7,8,0),1,1)</f>
        <v>21.88</v>
      </c>
      <c r="E245" s="4">
        <f ca="1">OFFSET(InputPriceData!D$15,CalculationsAndCharts!$A245+$A$11,IF($C$7,8,0),1,1)</f>
        <v>22.14</v>
      </c>
      <c r="F245" s="4">
        <f ca="1">OFFSET(InputPriceData!E$15,CalculationsAndCharts!$A245+$A$11,IF($C$7,8,0),1,1)</f>
        <v>21.77</v>
      </c>
      <c r="G245" s="4">
        <f ca="1">OFFSET(InputPriceData!F$15,CalculationsAndCharts!$A245+$A$11,IF($C$7,8,0),1,1)</f>
        <v>22.05</v>
      </c>
      <c r="H245" s="128"/>
      <c r="I245" s="128"/>
      <c r="K245" s="124"/>
      <c r="L245" s="279"/>
      <c r="M245" s="281"/>
      <c r="N245" s="280"/>
      <c r="O245" s="4"/>
      <c r="P245" s="4"/>
      <c r="Q245" s="3"/>
      <c r="S245" s="309">
        <f t="shared" ca="1" si="95"/>
        <v>22.05</v>
      </c>
      <c r="T245" s="309">
        <f t="shared" ca="1" si="96"/>
        <v>19.87</v>
      </c>
      <c r="U245" s="310">
        <f t="shared" ca="1" si="88"/>
        <v>1</v>
      </c>
      <c r="V245" s="310" t="b">
        <f t="shared" ca="1" si="97"/>
        <v>0</v>
      </c>
      <c r="W245" s="3" t="b">
        <f t="shared" ca="1" si="98"/>
        <v>1</v>
      </c>
      <c r="X245" s="3">
        <f t="shared" ca="1" si="99"/>
        <v>20.25</v>
      </c>
      <c r="Y245" s="3">
        <f t="shared" ca="1" si="89"/>
        <v>8.8888888888888911</v>
      </c>
      <c r="Z245" s="3">
        <f t="shared" ca="1" si="100"/>
        <v>8.8888888888888911</v>
      </c>
      <c r="AA245" s="3">
        <f t="shared" ca="1" si="101"/>
        <v>94</v>
      </c>
      <c r="AB245" s="205">
        <f t="shared" ca="1" si="102"/>
        <v>10924</v>
      </c>
      <c r="AC245" s="205">
        <f t="shared" ca="1" si="103"/>
        <v>173</v>
      </c>
      <c r="AD245" s="205">
        <f t="shared" ca="1" si="90"/>
        <v>63.144508670520231</v>
      </c>
      <c r="AE245" s="205">
        <f t="shared" ca="1" si="91"/>
        <v>13.144508670520231</v>
      </c>
      <c r="AF245" s="205">
        <f t="shared" ca="1" si="104"/>
        <v>2.6289017341040464</v>
      </c>
      <c r="AG245" s="205"/>
      <c r="AH245" s="205"/>
      <c r="AI245" s="205"/>
      <c r="AJ245" s="205"/>
      <c r="AK245" s="4"/>
      <c r="AL245" s="4"/>
      <c r="AM245" s="309">
        <f t="shared" ca="1" si="105"/>
        <v>22.05</v>
      </c>
      <c r="AN245" s="309">
        <f t="shared" ca="1" si="106"/>
        <v>19.87</v>
      </c>
      <c r="AO245" s="310">
        <f t="shared" ca="1" si="107"/>
        <v>1</v>
      </c>
      <c r="AP245" s="310" t="b">
        <f t="shared" ca="1" si="108"/>
        <v>0</v>
      </c>
      <c r="AQ245" s="309">
        <f t="shared" ca="1" si="109"/>
        <v>0</v>
      </c>
      <c r="AR245" s="205">
        <f t="shared" ca="1" si="92"/>
        <v>0</v>
      </c>
      <c r="AS245" s="45" t="b">
        <f t="shared" ca="1" si="93"/>
        <v>0</v>
      </c>
      <c r="AT245">
        <f t="shared" ca="1" si="94"/>
        <v>0</v>
      </c>
      <c r="AU245" t="b">
        <f t="shared" ca="1" si="110"/>
        <v>0</v>
      </c>
      <c r="AV245" t="b">
        <f t="shared" ca="1" si="111"/>
        <v>0</v>
      </c>
      <c r="AW245" s="266" t="b">
        <f t="shared" ca="1" si="112"/>
        <v>0</v>
      </c>
      <c r="AX245" s="266" t="b">
        <f t="shared" ca="1" si="113"/>
        <v>0</v>
      </c>
      <c r="AY245" s="266" t="b">
        <f t="shared" ca="1" si="114"/>
        <v>0</v>
      </c>
    </row>
    <row r="246" spans="1:51" x14ac:dyDescent="0.25">
      <c r="A246">
        <v>214</v>
      </c>
      <c r="B246" s="163">
        <f ca="1">OFFSET(InputPriceData!B$15,CalculationsAndCharts!$A246+$A$11,0,1,1)</f>
        <v>41705</v>
      </c>
      <c r="C246" s="3">
        <f ca="1">OFFSET(InputPriceData!G$15,CalculationsAndCharts!$A246+$A$11,IF($C$7,8,0),1,1)</f>
        <v>901000</v>
      </c>
      <c r="D246" s="4">
        <f ca="1">OFFSET(InputPriceData!C$15,CalculationsAndCharts!$A246+$A$11,IF($C$7,8,0),1,1)</f>
        <v>21.49</v>
      </c>
      <c r="E246" s="4">
        <f ca="1">OFFSET(InputPriceData!D$15,CalculationsAndCharts!$A246+$A$11,IF($C$7,8,0),1,1)</f>
        <v>21.96</v>
      </c>
      <c r="F246" s="4">
        <f ca="1">OFFSET(InputPriceData!E$15,CalculationsAndCharts!$A246+$A$11,IF($C$7,8,0),1,1)</f>
        <v>21.41</v>
      </c>
      <c r="G246" s="4">
        <f ca="1">OFFSET(InputPriceData!F$15,CalculationsAndCharts!$A246+$A$11,IF($C$7,8,0),1,1)</f>
        <v>21.85</v>
      </c>
      <c r="H246" s="128"/>
      <c r="I246" s="128"/>
      <c r="K246" s="124"/>
      <c r="L246" s="279"/>
      <c r="M246" s="281"/>
      <c r="N246" s="280"/>
      <c r="O246" s="4"/>
      <c r="P246" s="4"/>
      <c r="Q246" s="3"/>
      <c r="S246" s="309">
        <f t="shared" ca="1" si="95"/>
        <v>21.85</v>
      </c>
      <c r="T246" s="309">
        <f t="shared" ca="1" si="96"/>
        <v>19.87</v>
      </c>
      <c r="U246" s="310">
        <f t="shared" ca="1" si="88"/>
        <v>1</v>
      </c>
      <c r="V246" s="310" t="b">
        <f t="shared" ca="1" si="97"/>
        <v>0</v>
      </c>
      <c r="W246" s="3" t="b">
        <f t="shared" ca="1" si="98"/>
        <v>0</v>
      </c>
      <c r="X246" s="3" t="str">
        <f t="shared" ca="1" si="99"/>
        <v/>
      </c>
      <c r="Y246" s="3" t="str">
        <f t="shared" ca="1" si="89"/>
        <v/>
      </c>
      <c r="Z246" s="3" t="str">
        <f t="shared" ca="1" si="100"/>
        <v/>
      </c>
      <c r="AA246" s="3" t="str">
        <f t="shared" ca="1" si="101"/>
        <v/>
      </c>
      <c r="AB246" s="205">
        <f t="shared" ca="1" si="102"/>
        <v>10830</v>
      </c>
      <c r="AC246" s="205">
        <f t="shared" ca="1" si="103"/>
        <v>172</v>
      </c>
      <c r="AD246" s="205">
        <f t="shared" ca="1" si="90"/>
        <v>62.965116279069768</v>
      </c>
      <c r="AE246" s="205">
        <f t="shared" ca="1" si="91"/>
        <v>12.965116279069768</v>
      </c>
      <c r="AF246" s="205">
        <f t="shared" ca="1" si="104"/>
        <v>2.5930232558139537</v>
      </c>
      <c r="AG246" s="205"/>
      <c r="AH246" s="205"/>
      <c r="AI246" s="205"/>
      <c r="AJ246" s="205"/>
      <c r="AK246" s="4"/>
      <c r="AL246" s="4"/>
      <c r="AM246" s="309">
        <f t="shared" ca="1" si="105"/>
        <v>21.85</v>
      </c>
      <c r="AN246" s="309">
        <f t="shared" ca="1" si="106"/>
        <v>19.87</v>
      </c>
      <c r="AO246" s="310">
        <f t="shared" ca="1" si="107"/>
        <v>1</v>
      </c>
      <c r="AP246" s="310" t="b">
        <f t="shared" ca="1" si="108"/>
        <v>0</v>
      </c>
      <c r="AQ246" s="309">
        <f t="shared" ca="1" si="109"/>
        <v>0</v>
      </c>
      <c r="AR246" s="205">
        <f t="shared" ca="1" si="92"/>
        <v>0</v>
      </c>
      <c r="AS246" s="45" t="b">
        <f t="shared" ca="1" si="93"/>
        <v>0</v>
      </c>
      <c r="AT246">
        <f t="shared" ca="1" si="94"/>
        <v>0</v>
      </c>
      <c r="AU246" t="b">
        <f t="shared" ca="1" si="110"/>
        <v>0</v>
      </c>
      <c r="AV246" t="b">
        <f t="shared" ca="1" si="111"/>
        <v>0</v>
      </c>
      <c r="AW246" s="266" t="b">
        <f t="shared" ca="1" si="112"/>
        <v>0</v>
      </c>
      <c r="AX246" s="266" t="b">
        <f t="shared" ca="1" si="113"/>
        <v>0</v>
      </c>
      <c r="AY246" s="266" t="b">
        <f t="shared" ca="1" si="114"/>
        <v>0</v>
      </c>
    </row>
    <row r="247" spans="1:51" x14ac:dyDescent="0.25">
      <c r="A247">
        <v>215</v>
      </c>
      <c r="B247" s="163">
        <f ca="1">OFFSET(InputPriceData!B$15,CalculationsAndCharts!$A247+$A$11,0,1,1)</f>
        <v>41704</v>
      </c>
      <c r="C247" s="3">
        <f ca="1">OFFSET(InputPriceData!G$15,CalculationsAndCharts!$A247+$A$11,IF($C$7,8,0),1,1)</f>
        <v>477900</v>
      </c>
      <c r="D247" s="4">
        <f ca="1">OFFSET(InputPriceData!C$15,CalculationsAndCharts!$A247+$A$11,IF($C$7,8,0),1,1)</f>
        <v>20.99</v>
      </c>
      <c r="E247" s="4">
        <f ca="1">OFFSET(InputPriceData!D$15,CalculationsAndCharts!$A247+$A$11,IF($C$7,8,0),1,1)</f>
        <v>21.39</v>
      </c>
      <c r="F247" s="4">
        <f ca="1">OFFSET(InputPriceData!E$15,CalculationsAndCharts!$A247+$A$11,IF($C$7,8,0),1,1)</f>
        <v>20.84</v>
      </c>
      <c r="G247" s="4">
        <f ca="1">OFFSET(InputPriceData!F$15,CalculationsAndCharts!$A247+$A$11,IF($C$7,8,0),1,1)</f>
        <v>21.36</v>
      </c>
      <c r="H247" s="128"/>
      <c r="I247" s="128"/>
      <c r="K247" s="124"/>
      <c r="L247" s="279"/>
      <c r="M247" s="281"/>
      <c r="N247" s="280"/>
      <c r="O247" s="4"/>
      <c r="P247" s="4"/>
      <c r="Q247" s="3"/>
      <c r="S247" s="309">
        <f t="shared" ca="1" si="95"/>
        <v>21.36</v>
      </c>
      <c r="T247" s="309">
        <f t="shared" ca="1" si="96"/>
        <v>19.87</v>
      </c>
      <c r="U247" s="310">
        <f t="shared" ca="1" si="88"/>
        <v>1</v>
      </c>
      <c r="V247" s="310" t="b">
        <f t="shared" ca="1" si="97"/>
        <v>0</v>
      </c>
      <c r="W247" s="3" t="b">
        <f t="shared" ca="1" si="98"/>
        <v>1</v>
      </c>
      <c r="X247" s="3">
        <f t="shared" ca="1" si="99"/>
        <v>20.12</v>
      </c>
      <c r="Y247" s="3">
        <f t="shared" ca="1" si="89"/>
        <v>6.1630218687872684</v>
      </c>
      <c r="Z247" s="3">
        <f t="shared" ca="1" si="100"/>
        <v>6.1630218687872684</v>
      </c>
      <c r="AA247" s="3">
        <f t="shared" ca="1" si="101"/>
        <v>80</v>
      </c>
      <c r="AB247" s="205">
        <f t="shared" ca="1" si="102"/>
        <v>10830</v>
      </c>
      <c r="AC247" s="205">
        <f t="shared" ca="1" si="103"/>
        <v>172</v>
      </c>
      <c r="AD247" s="205">
        <f t="shared" ca="1" si="90"/>
        <v>62.965116279069768</v>
      </c>
      <c r="AE247" s="205">
        <f t="shared" ca="1" si="91"/>
        <v>12.965116279069768</v>
      </c>
      <c r="AF247" s="205">
        <f t="shared" ca="1" si="104"/>
        <v>2.5930232558139537</v>
      </c>
      <c r="AG247" s="205"/>
      <c r="AH247" s="205"/>
      <c r="AI247" s="205"/>
      <c r="AJ247" s="205"/>
      <c r="AK247" s="4"/>
      <c r="AL247" s="4"/>
      <c r="AM247" s="309">
        <f t="shared" ca="1" si="105"/>
        <v>21.36</v>
      </c>
      <c r="AN247" s="309">
        <f t="shared" ca="1" si="106"/>
        <v>19.87</v>
      </c>
      <c r="AO247" s="310">
        <f t="shared" ca="1" si="107"/>
        <v>1</v>
      </c>
      <c r="AP247" s="310" t="b">
        <f t="shared" ca="1" si="108"/>
        <v>0</v>
      </c>
      <c r="AQ247" s="309">
        <f t="shared" ca="1" si="109"/>
        <v>0</v>
      </c>
      <c r="AR247" s="205">
        <f t="shared" ca="1" si="92"/>
        <v>0</v>
      </c>
      <c r="AS247" s="45" t="b">
        <f t="shared" ca="1" si="93"/>
        <v>0</v>
      </c>
      <c r="AT247">
        <f t="shared" ca="1" si="94"/>
        <v>0</v>
      </c>
      <c r="AU247" t="b">
        <f t="shared" ca="1" si="110"/>
        <v>0</v>
      </c>
      <c r="AV247" t="b">
        <f t="shared" ca="1" si="111"/>
        <v>0</v>
      </c>
      <c r="AW247" s="266" t="b">
        <f t="shared" ca="1" si="112"/>
        <v>0</v>
      </c>
      <c r="AX247" s="266" t="b">
        <f t="shared" ca="1" si="113"/>
        <v>0</v>
      </c>
      <c r="AY247" s="266" t="b">
        <f t="shared" ca="1" si="114"/>
        <v>0</v>
      </c>
    </row>
    <row r="248" spans="1:51" x14ac:dyDescent="0.25">
      <c r="A248">
        <v>216</v>
      </c>
      <c r="B248" s="163">
        <f ca="1">OFFSET(InputPriceData!B$15,CalculationsAndCharts!$A248+$A$11,0,1,1)</f>
        <v>41703</v>
      </c>
      <c r="C248" s="3">
        <f ca="1">OFFSET(InputPriceData!G$15,CalculationsAndCharts!$A248+$A$11,IF($C$7,8,0),1,1)</f>
        <v>288200</v>
      </c>
      <c r="D248" s="4">
        <f ca="1">OFFSET(InputPriceData!C$15,CalculationsAndCharts!$A248+$A$11,IF($C$7,8,0),1,1)</f>
        <v>20.88</v>
      </c>
      <c r="E248" s="4">
        <f ca="1">OFFSET(InputPriceData!D$15,CalculationsAndCharts!$A248+$A$11,IF($C$7,8,0),1,1)</f>
        <v>21.08</v>
      </c>
      <c r="F248" s="4">
        <f ca="1">OFFSET(InputPriceData!E$15,CalculationsAndCharts!$A248+$A$11,IF($C$7,8,0),1,1)</f>
        <v>20.79</v>
      </c>
      <c r="G248" s="4">
        <f ca="1">OFFSET(InputPriceData!F$15,CalculationsAndCharts!$A248+$A$11,IF($C$7,8,0),1,1)</f>
        <v>20.93</v>
      </c>
      <c r="H248" s="128"/>
      <c r="I248" s="128"/>
      <c r="K248" s="124"/>
      <c r="L248" s="279"/>
      <c r="M248" s="281"/>
      <c r="N248" s="280"/>
      <c r="O248" s="4"/>
      <c r="P248" s="4"/>
      <c r="Q248" s="3"/>
      <c r="S248" s="309">
        <f t="shared" ca="1" si="95"/>
        <v>20.93</v>
      </c>
      <c r="T248" s="309">
        <f t="shared" ca="1" si="96"/>
        <v>19.87</v>
      </c>
      <c r="U248" s="310">
        <f t="shared" ca="1" si="88"/>
        <v>1</v>
      </c>
      <c r="V248" s="310" t="b">
        <f t="shared" ca="1" si="97"/>
        <v>0</v>
      </c>
      <c r="W248" s="3" t="b">
        <f t="shared" ca="1" si="98"/>
        <v>0</v>
      </c>
      <c r="X248" s="3" t="str">
        <f t="shared" ca="1" si="99"/>
        <v/>
      </c>
      <c r="Y248" s="3" t="str">
        <f t="shared" ca="1" si="89"/>
        <v/>
      </c>
      <c r="Z248" s="3" t="str">
        <f t="shared" ca="1" si="100"/>
        <v/>
      </c>
      <c r="AA248" s="3" t="str">
        <f t="shared" ca="1" si="101"/>
        <v/>
      </c>
      <c r="AB248" s="205">
        <f t="shared" ca="1" si="102"/>
        <v>10750</v>
      </c>
      <c r="AC248" s="205">
        <f t="shared" ca="1" si="103"/>
        <v>171</v>
      </c>
      <c r="AD248" s="205">
        <f t="shared" ca="1" si="90"/>
        <v>62.865497076023395</v>
      </c>
      <c r="AE248" s="205">
        <f t="shared" ca="1" si="91"/>
        <v>12.865497076023395</v>
      </c>
      <c r="AF248" s="205">
        <f t="shared" ca="1" si="104"/>
        <v>2.5730994152046791</v>
      </c>
      <c r="AG248" s="205"/>
      <c r="AH248" s="205"/>
      <c r="AI248" s="205"/>
      <c r="AJ248" s="205"/>
      <c r="AK248" s="4"/>
      <c r="AL248" s="4"/>
      <c r="AM248" s="309">
        <f t="shared" ca="1" si="105"/>
        <v>20.93</v>
      </c>
      <c r="AN248" s="309">
        <f t="shared" ca="1" si="106"/>
        <v>19.87</v>
      </c>
      <c r="AO248" s="310">
        <f t="shared" ca="1" si="107"/>
        <v>1</v>
      </c>
      <c r="AP248" s="310" t="b">
        <f t="shared" ca="1" si="108"/>
        <v>0</v>
      </c>
      <c r="AQ248" s="309">
        <f t="shared" ca="1" si="109"/>
        <v>0</v>
      </c>
      <c r="AR248" s="205">
        <f t="shared" ca="1" si="92"/>
        <v>0</v>
      </c>
      <c r="AS248" s="45" t="b">
        <f t="shared" ca="1" si="93"/>
        <v>0</v>
      </c>
      <c r="AT248">
        <f t="shared" ca="1" si="94"/>
        <v>0</v>
      </c>
      <c r="AU248" t="b">
        <f t="shared" ca="1" si="110"/>
        <v>0</v>
      </c>
      <c r="AV248" t="b">
        <f t="shared" ca="1" si="111"/>
        <v>0</v>
      </c>
      <c r="AW248" s="266" t="b">
        <f t="shared" ca="1" si="112"/>
        <v>0</v>
      </c>
      <c r="AX248" s="266" t="b">
        <f t="shared" ca="1" si="113"/>
        <v>0</v>
      </c>
      <c r="AY248" s="266" t="b">
        <f t="shared" ca="1" si="114"/>
        <v>0</v>
      </c>
    </row>
    <row r="249" spans="1:51" x14ac:dyDescent="0.25">
      <c r="A249">
        <v>217</v>
      </c>
      <c r="B249" s="163">
        <f ca="1">OFFSET(InputPriceData!B$15,CalculationsAndCharts!$A249+$A$11,0,1,1)</f>
        <v>41702</v>
      </c>
      <c r="C249" s="3">
        <f ca="1">OFFSET(InputPriceData!G$15,CalculationsAndCharts!$A249+$A$11,IF($C$7,8,0),1,1)</f>
        <v>491200</v>
      </c>
      <c r="D249" s="4">
        <f ca="1">OFFSET(InputPriceData!C$15,CalculationsAndCharts!$A249+$A$11,IF($C$7,8,0),1,1)</f>
        <v>20.69</v>
      </c>
      <c r="E249" s="4">
        <f ca="1">OFFSET(InputPriceData!D$15,CalculationsAndCharts!$A249+$A$11,IF($C$7,8,0),1,1)</f>
        <v>20.99</v>
      </c>
      <c r="F249" s="4">
        <f ca="1">OFFSET(InputPriceData!E$15,CalculationsAndCharts!$A249+$A$11,IF($C$7,8,0),1,1)</f>
        <v>20.68</v>
      </c>
      <c r="G249" s="4">
        <f ca="1">OFFSET(InputPriceData!F$15,CalculationsAndCharts!$A249+$A$11,IF($C$7,8,0),1,1)</f>
        <v>20.87</v>
      </c>
      <c r="H249" s="128"/>
      <c r="I249" s="128"/>
      <c r="K249" s="124"/>
      <c r="L249" s="279"/>
      <c r="M249" s="281"/>
      <c r="N249" s="280"/>
      <c r="O249" s="4"/>
      <c r="P249" s="4"/>
      <c r="Q249" s="3"/>
      <c r="S249" s="309">
        <f t="shared" ca="1" si="95"/>
        <v>20.87</v>
      </c>
      <c r="T249" s="309">
        <f t="shared" ca="1" si="96"/>
        <v>19.87</v>
      </c>
      <c r="U249" s="310">
        <f t="shared" ca="1" si="88"/>
        <v>1</v>
      </c>
      <c r="V249" s="310" t="b">
        <f t="shared" ca="1" si="97"/>
        <v>0</v>
      </c>
      <c r="W249" s="3" t="b">
        <f t="shared" ca="1" si="98"/>
        <v>0</v>
      </c>
      <c r="X249" s="3" t="str">
        <f t="shared" ca="1" si="99"/>
        <v/>
      </c>
      <c r="Y249" s="3" t="str">
        <f t="shared" ca="1" si="89"/>
        <v/>
      </c>
      <c r="Z249" s="3" t="str">
        <f t="shared" ca="1" si="100"/>
        <v/>
      </c>
      <c r="AA249" s="3" t="str">
        <f t="shared" ca="1" si="101"/>
        <v/>
      </c>
      <c r="AB249" s="205">
        <f t="shared" ca="1" si="102"/>
        <v>10750</v>
      </c>
      <c r="AC249" s="205">
        <f t="shared" ca="1" si="103"/>
        <v>171</v>
      </c>
      <c r="AD249" s="205">
        <f t="shared" ca="1" si="90"/>
        <v>62.865497076023395</v>
      </c>
      <c r="AE249" s="205">
        <f t="shared" ca="1" si="91"/>
        <v>12.865497076023395</v>
      </c>
      <c r="AF249" s="205">
        <f t="shared" ca="1" si="104"/>
        <v>2.5730994152046791</v>
      </c>
      <c r="AG249" s="205"/>
      <c r="AH249" s="205"/>
      <c r="AI249" s="205"/>
      <c r="AJ249" s="205"/>
      <c r="AK249" s="4"/>
      <c r="AL249" s="4"/>
      <c r="AM249" s="309">
        <f t="shared" ca="1" si="105"/>
        <v>20.87</v>
      </c>
      <c r="AN249" s="309">
        <f t="shared" ca="1" si="106"/>
        <v>19.87</v>
      </c>
      <c r="AO249" s="310">
        <f t="shared" ca="1" si="107"/>
        <v>1</v>
      </c>
      <c r="AP249" s="310" t="b">
        <f t="shared" ca="1" si="108"/>
        <v>0</v>
      </c>
      <c r="AQ249" s="309">
        <f t="shared" ca="1" si="109"/>
        <v>0</v>
      </c>
      <c r="AR249" s="205">
        <f t="shared" ca="1" si="92"/>
        <v>0</v>
      </c>
      <c r="AS249" s="45" t="b">
        <f t="shared" ca="1" si="93"/>
        <v>0</v>
      </c>
      <c r="AT249">
        <f t="shared" ca="1" si="94"/>
        <v>0</v>
      </c>
      <c r="AU249" t="b">
        <f t="shared" ca="1" si="110"/>
        <v>0</v>
      </c>
      <c r="AV249" t="b">
        <f t="shared" ca="1" si="111"/>
        <v>0</v>
      </c>
      <c r="AW249" s="266" t="b">
        <f t="shared" ca="1" si="112"/>
        <v>0</v>
      </c>
      <c r="AX249" s="266" t="b">
        <f t="shared" ca="1" si="113"/>
        <v>0</v>
      </c>
      <c r="AY249" s="266" t="b">
        <f t="shared" ca="1" si="114"/>
        <v>1</v>
      </c>
    </row>
    <row r="250" spans="1:51" x14ac:dyDescent="0.25">
      <c r="A250">
        <v>218</v>
      </c>
      <c r="B250" s="163">
        <f ca="1">OFFSET(InputPriceData!B$15,CalculationsAndCharts!$A250+$A$11,0,1,1)</f>
        <v>41701</v>
      </c>
      <c r="C250" s="3">
        <f ca="1">OFFSET(InputPriceData!G$15,CalculationsAndCharts!$A250+$A$11,IF($C$7,8,0),1,1)</f>
        <v>550700</v>
      </c>
      <c r="D250" s="4">
        <f ca="1">OFFSET(InputPriceData!C$15,CalculationsAndCharts!$A250+$A$11,IF($C$7,8,0),1,1)</f>
        <v>20.170000000000002</v>
      </c>
      <c r="E250" s="4">
        <f ca="1">OFFSET(InputPriceData!D$15,CalculationsAndCharts!$A250+$A$11,IF($C$7,8,0),1,1)</f>
        <v>20.45</v>
      </c>
      <c r="F250" s="4">
        <f ca="1">OFFSET(InputPriceData!E$15,CalculationsAndCharts!$A250+$A$11,IF($C$7,8,0),1,1)</f>
        <v>20.02</v>
      </c>
      <c r="G250" s="4">
        <f ca="1">OFFSET(InputPriceData!F$15,CalculationsAndCharts!$A250+$A$11,IF($C$7,8,0),1,1)</f>
        <v>20.43</v>
      </c>
      <c r="H250" s="128"/>
      <c r="I250" s="128"/>
      <c r="K250" s="124"/>
      <c r="L250" s="279"/>
      <c r="M250" s="281"/>
      <c r="N250" s="280"/>
      <c r="O250" s="4"/>
      <c r="P250" s="4"/>
      <c r="Q250" s="3"/>
      <c r="S250" s="309">
        <f t="shared" ca="1" si="95"/>
        <v>20.6</v>
      </c>
      <c r="T250" s="309">
        <f t="shared" ca="1" si="96"/>
        <v>19.87</v>
      </c>
      <c r="U250" s="310">
        <f t="shared" ca="1" si="88"/>
        <v>0.76712328767123072</v>
      </c>
      <c r="V250" s="310" t="b">
        <f t="shared" ca="1" si="97"/>
        <v>0</v>
      </c>
      <c r="W250" s="3" t="b">
        <f t="shared" ca="1" si="98"/>
        <v>0</v>
      </c>
      <c r="X250" s="3" t="str">
        <f t="shared" ca="1" si="99"/>
        <v/>
      </c>
      <c r="Y250" s="3" t="str">
        <f t="shared" ca="1" si="89"/>
        <v/>
      </c>
      <c r="Z250" s="3" t="str">
        <f t="shared" ca="1" si="100"/>
        <v/>
      </c>
      <c r="AA250" s="3" t="str">
        <f t="shared" ca="1" si="101"/>
        <v/>
      </c>
      <c r="AB250" s="205">
        <f t="shared" ca="1" si="102"/>
        <v>10750</v>
      </c>
      <c r="AC250" s="205">
        <f t="shared" ca="1" si="103"/>
        <v>171</v>
      </c>
      <c r="AD250" s="205">
        <f t="shared" ca="1" si="90"/>
        <v>62.865497076023395</v>
      </c>
      <c r="AE250" s="205">
        <f t="shared" ca="1" si="91"/>
        <v>12.865497076023395</v>
      </c>
      <c r="AF250" s="205">
        <f t="shared" ca="1" si="104"/>
        <v>2.5730994152046791</v>
      </c>
      <c r="AG250" s="205"/>
      <c r="AH250" s="205"/>
      <c r="AI250" s="205"/>
      <c r="AJ250" s="205"/>
      <c r="AK250" s="4"/>
      <c r="AL250" s="4"/>
      <c r="AM250" s="309">
        <f t="shared" ca="1" si="105"/>
        <v>20.6</v>
      </c>
      <c r="AN250" s="309">
        <f t="shared" ca="1" si="106"/>
        <v>19.87</v>
      </c>
      <c r="AO250" s="310">
        <f t="shared" ca="1" si="107"/>
        <v>0.76712328767123072</v>
      </c>
      <c r="AP250" s="310" t="b">
        <f t="shared" ca="1" si="108"/>
        <v>0</v>
      </c>
      <c r="AQ250" s="309">
        <f t="shared" ca="1" si="109"/>
        <v>0.60119999999999996</v>
      </c>
      <c r="AR250" s="205">
        <f t="shared" ca="1" si="92"/>
        <v>19.438799999999997</v>
      </c>
      <c r="AS250" s="45" t="b">
        <f t="shared" ca="1" si="93"/>
        <v>0</v>
      </c>
      <c r="AT250">
        <f t="shared" ca="1" si="94"/>
        <v>9</v>
      </c>
      <c r="AU250" t="b">
        <f t="shared" ca="1" si="110"/>
        <v>1</v>
      </c>
      <c r="AV250" t="b">
        <f t="shared" ca="1" si="111"/>
        <v>1</v>
      </c>
      <c r="AW250" s="266" t="b">
        <f t="shared" ca="1" si="112"/>
        <v>0</v>
      </c>
      <c r="AX250" s="266" t="b">
        <f t="shared" ca="1" si="113"/>
        <v>1</v>
      </c>
      <c r="AY250" s="266" t="b">
        <f t="shared" ca="1" si="114"/>
        <v>0</v>
      </c>
    </row>
    <row r="251" spans="1:51" x14ac:dyDescent="0.25">
      <c r="A251">
        <v>219</v>
      </c>
      <c r="B251" s="163">
        <f ca="1">OFFSET(InputPriceData!B$15,CalculationsAndCharts!$A251+$A$11,0,1,1)</f>
        <v>41698</v>
      </c>
      <c r="C251" s="3">
        <f ca="1">OFFSET(InputPriceData!G$15,CalculationsAndCharts!$A251+$A$11,IF($C$7,8,0),1,1)</f>
        <v>645600</v>
      </c>
      <c r="D251" s="4">
        <f ca="1">OFFSET(InputPriceData!C$15,CalculationsAndCharts!$A251+$A$11,IF($C$7,8,0),1,1)</f>
        <v>20.47</v>
      </c>
      <c r="E251" s="4">
        <f ca="1">OFFSET(InputPriceData!D$15,CalculationsAndCharts!$A251+$A$11,IF($C$7,8,0),1,1)</f>
        <v>20.65</v>
      </c>
      <c r="F251" s="4">
        <f ca="1">OFFSET(InputPriceData!E$15,CalculationsAndCharts!$A251+$A$11,IF($C$7,8,0),1,1)</f>
        <v>20.27</v>
      </c>
      <c r="G251" s="4">
        <f ca="1">OFFSET(InputPriceData!F$15,CalculationsAndCharts!$A251+$A$11,IF($C$7,8,0),1,1)</f>
        <v>20.38</v>
      </c>
      <c r="H251" s="128"/>
      <c r="I251" s="128"/>
      <c r="K251" s="124"/>
      <c r="L251" s="279"/>
      <c r="M251" s="281"/>
      <c r="N251" s="280"/>
      <c r="O251" s="4"/>
      <c r="P251" s="4"/>
      <c r="Q251" s="3"/>
      <c r="S251" s="309">
        <f t="shared" ca="1" si="95"/>
        <v>20.6</v>
      </c>
      <c r="T251" s="309">
        <f t="shared" ca="1" si="96"/>
        <v>19.87</v>
      </c>
      <c r="U251" s="310">
        <f t="shared" ca="1" si="88"/>
        <v>0.69863013698629828</v>
      </c>
      <c r="V251" s="310" t="b">
        <f t="shared" ca="1" si="97"/>
        <v>0</v>
      </c>
      <c r="W251" s="3" t="b">
        <f t="shared" ca="1" si="98"/>
        <v>0</v>
      </c>
      <c r="X251" s="3" t="str">
        <f t="shared" ca="1" si="99"/>
        <v/>
      </c>
      <c r="Y251" s="3" t="str">
        <f t="shared" ca="1" si="89"/>
        <v/>
      </c>
      <c r="Z251" s="3" t="str">
        <f t="shared" ca="1" si="100"/>
        <v/>
      </c>
      <c r="AA251" s="3" t="str">
        <f t="shared" ca="1" si="101"/>
        <v/>
      </c>
      <c r="AB251" s="205">
        <f t="shared" ca="1" si="102"/>
        <v>10750</v>
      </c>
      <c r="AC251" s="205">
        <f t="shared" ca="1" si="103"/>
        <v>171</v>
      </c>
      <c r="AD251" s="205">
        <f t="shared" ca="1" si="90"/>
        <v>62.865497076023395</v>
      </c>
      <c r="AE251" s="205">
        <f t="shared" ca="1" si="91"/>
        <v>12.865497076023395</v>
      </c>
      <c r="AF251" s="205">
        <f t="shared" ca="1" si="104"/>
        <v>2.5730994152046791</v>
      </c>
      <c r="AG251" s="205"/>
      <c r="AH251" s="205"/>
      <c r="AI251" s="205"/>
      <c r="AJ251" s="205"/>
      <c r="AK251" s="4"/>
      <c r="AL251" s="4"/>
      <c r="AM251" s="309">
        <f t="shared" ca="1" si="105"/>
        <v>20.6</v>
      </c>
      <c r="AN251" s="309">
        <f t="shared" ca="1" si="106"/>
        <v>19.87</v>
      </c>
      <c r="AO251" s="310">
        <f t="shared" ca="1" si="107"/>
        <v>0.69863013698629828</v>
      </c>
      <c r="AP251" s="310" t="b">
        <f t="shared" ca="1" si="108"/>
        <v>0</v>
      </c>
      <c r="AQ251" s="309">
        <f t="shared" ca="1" si="109"/>
        <v>0.60119999999999996</v>
      </c>
      <c r="AR251" s="205">
        <f t="shared" ca="1" si="92"/>
        <v>19.438799999999997</v>
      </c>
      <c r="AS251" s="45" t="b">
        <f t="shared" ca="1" si="93"/>
        <v>0</v>
      </c>
      <c r="AT251">
        <f t="shared" ca="1" si="94"/>
        <v>8</v>
      </c>
      <c r="AU251" t="b">
        <f t="shared" ca="1" si="110"/>
        <v>0</v>
      </c>
      <c r="AV251" t="b">
        <f t="shared" ca="1" si="111"/>
        <v>0</v>
      </c>
      <c r="AW251" s="266" t="b">
        <f t="shared" ca="1" si="112"/>
        <v>0</v>
      </c>
      <c r="AX251" s="266" t="b">
        <f t="shared" ca="1" si="113"/>
        <v>1</v>
      </c>
      <c r="AY251" s="266" t="b">
        <f t="shared" ca="1" si="114"/>
        <v>0</v>
      </c>
    </row>
    <row r="252" spans="1:51" x14ac:dyDescent="0.25">
      <c r="A252">
        <v>220</v>
      </c>
      <c r="B252" s="163">
        <f ca="1">OFFSET(InputPriceData!B$15,CalculationsAndCharts!$A252+$A$11,0,1,1)</f>
        <v>41697</v>
      </c>
      <c r="C252" s="3">
        <f ca="1">OFFSET(InputPriceData!G$15,CalculationsAndCharts!$A252+$A$11,IF($C$7,8,0),1,1)</f>
        <v>411500</v>
      </c>
      <c r="D252" s="4">
        <f ca="1">OFFSET(InputPriceData!C$15,CalculationsAndCharts!$A252+$A$11,IF($C$7,8,0),1,1)</f>
        <v>20.27</v>
      </c>
      <c r="E252" s="4">
        <f ca="1">OFFSET(InputPriceData!D$15,CalculationsAndCharts!$A252+$A$11,IF($C$7,8,0),1,1)</f>
        <v>20.49</v>
      </c>
      <c r="F252" s="4">
        <f ca="1">OFFSET(InputPriceData!E$15,CalculationsAndCharts!$A252+$A$11,IF($C$7,8,0),1,1)</f>
        <v>20.14</v>
      </c>
      <c r="G252" s="4">
        <f ca="1">OFFSET(InputPriceData!F$15,CalculationsAndCharts!$A252+$A$11,IF($C$7,8,0),1,1)</f>
        <v>20.420000000000002</v>
      </c>
      <c r="H252" s="128"/>
      <c r="I252" s="128"/>
      <c r="K252" s="124"/>
      <c r="L252" s="279"/>
      <c r="M252" s="281"/>
      <c r="N252" s="280"/>
      <c r="O252" s="4"/>
      <c r="P252" s="4"/>
      <c r="Q252" s="3"/>
      <c r="S252" s="309">
        <f t="shared" ca="1" si="95"/>
        <v>20.6</v>
      </c>
      <c r="T252" s="309">
        <f t="shared" ca="1" si="96"/>
        <v>19.87</v>
      </c>
      <c r="U252" s="310">
        <f t="shared" ca="1" si="88"/>
        <v>0.75342465753424714</v>
      </c>
      <c r="V252" s="310" t="b">
        <f t="shared" ca="1" si="97"/>
        <v>0</v>
      </c>
      <c r="W252" s="3" t="b">
        <f t="shared" ca="1" si="98"/>
        <v>1</v>
      </c>
      <c r="X252" s="3">
        <f t="shared" ca="1" si="99"/>
        <v>20.21</v>
      </c>
      <c r="Y252" s="3">
        <f t="shared" ca="1" si="89"/>
        <v>1.0390895596239527</v>
      </c>
      <c r="Z252" s="3">
        <f t="shared" ca="1" si="100"/>
        <v>1.0390895596239527</v>
      </c>
      <c r="AA252" s="3">
        <f t="shared" ca="1" si="101"/>
        <v>55</v>
      </c>
      <c r="AB252" s="205">
        <f t="shared" ca="1" si="102"/>
        <v>10750</v>
      </c>
      <c r="AC252" s="205">
        <f t="shared" ca="1" si="103"/>
        <v>171</v>
      </c>
      <c r="AD252" s="205">
        <f t="shared" ca="1" si="90"/>
        <v>62.865497076023395</v>
      </c>
      <c r="AE252" s="205">
        <f t="shared" ca="1" si="91"/>
        <v>12.865497076023395</v>
      </c>
      <c r="AF252" s="205">
        <f t="shared" ca="1" si="104"/>
        <v>2.5730994152046791</v>
      </c>
      <c r="AG252" s="205"/>
      <c r="AH252" s="205"/>
      <c r="AI252" s="205"/>
      <c r="AJ252" s="205"/>
      <c r="AK252" s="4"/>
      <c r="AL252" s="4"/>
      <c r="AM252" s="309">
        <f t="shared" ca="1" si="105"/>
        <v>20.6</v>
      </c>
      <c r="AN252" s="309">
        <f t="shared" ca="1" si="106"/>
        <v>19.87</v>
      </c>
      <c r="AO252" s="310">
        <f t="shared" ca="1" si="107"/>
        <v>0.75342465753424714</v>
      </c>
      <c r="AP252" s="310" t="b">
        <f t="shared" ca="1" si="108"/>
        <v>0</v>
      </c>
      <c r="AQ252" s="309">
        <f t="shared" ca="1" si="109"/>
        <v>0.60119999999999996</v>
      </c>
      <c r="AR252" s="205">
        <f t="shared" ca="1" si="92"/>
        <v>19.438799999999997</v>
      </c>
      <c r="AS252" s="45" t="b">
        <f t="shared" ca="1" si="93"/>
        <v>0</v>
      </c>
      <c r="AT252">
        <f t="shared" ca="1" si="94"/>
        <v>7</v>
      </c>
      <c r="AU252" t="b">
        <f t="shared" ca="1" si="110"/>
        <v>0</v>
      </c>
      <c r="AV252" t="b">
        <f t="shared" ca="1" si="111"/>
        <v>0</v>
      </c>
      <c r="AW252" s="266" t="b">
        <f t="shared" ca="1" si="112"/>
        <v>0</v>
      </c>
      <c r="AX252" s="266" t="b">
        <f t="shared" ca="1" si="113"/>
        <v>1</v>
      </c>
      <c r="AY252" s="266" t="b">
        <f t="shared" ca="1" si="114"/>
        <v>0</v>
      </c>
    </row>
    <row r="253" spans="1:51" x14ac:dyDescent="0.25">
      <c r="A253">
        <v>221</v>
      </c>
      <c r="B253" s="163">
        <f ca="1">OFFSET(InputPriceData!B$15,CalculationsAndCharts!$A253+$A$11,0,1,1)</f>
        <v>41696</v>
      </c>
      <c r="C253" s="3">
        <f ca="1">OFFSET(InputPriceData!G$15,CalculationsAndCharts!$A253+$A$11,IF($C$7,8,0),1,1)</f>
        <v>512300</v>
      </c>
      <c r="D253" s="4">
        <f ca="1">OFFSET(InputPriceData!C$15,CalculationsAndCharts!$A253+$A$11,IF($C$7,8,0),1,1)</f>
        <v>20.32</v>
      </c>
      <c r="E253" s="4">
        <f ca="1">OFFSET(InputPriceData!D$15,CalculationsAndCharts!$A253+$A$11,IF($C$7,8,0),1,1)</f>
        <v>20.56</v>
      </c>
      <c r="F253" s="4">
        <f ca="1">OFFSET(InputPriceData!E$15,CalculationsAndCharts!$A253+$A$11,IF($C$7,8,0),1,1)</f>
        <v>20.21</v>
      </c>
      <c r="G253" s="4">
        <f ca="1">OFFSET(InputPriceData!F$15,CalculationsAndCharts!$A253+$A$11,IF($C$7,8,0),1,1)</f>
        <v>20.329999999999998</v>
      </c>
      <c r="H253" s="128"/>
      <c r="I253" s="128"/>
      <c r="K253" s="124"/>
      <c r="L253" s="279"/>
      <c r="M253" s="281"/>
      <c r="N253" s="280"/>
      <c r="O253" s="4"/>
      <c r="P253" s="4"/>
      <c r="Q253" s="3"/>
      <c r="S253" s="309">
        <f t="shared" ca="1" si="95"/>
        <v>21.06</v>
      </c>
      <c r="T253" s="309">
        <f t="shared" ca="1" si="96"/>
        <v>19.87</v>
      </c>
      <c r="U253" s="310">
        <f t="shared" ca="1" si="88"/>
        <v>0.38655462184873796</v>
      </c>
      <c r="V253" s="310" t="b">
        <f t="shared" ca="1" si="97"/>
        <v>0</v>
      </c>
      <c r="W253" s="3" t="b">
        <f t="shared" ca="1" si="98"/>
        <v>0</v>
      </c>
      <c r="X253" s="3" t="str">
        <f t="shared" ca="1" si="99"/>
        <v/>
      </c>
      <c r="Y253" s="3" t="str">
        <f t="shared" ca="1" si="89"/>
        <v/>
      </c>
      <c r="Z253" s="3" t="str">
        <f t="shared" ca="1" si="100"/>
        <v/>
      </c>
      <c r="AA253" s="3" t="str">
        <f t="shared" ca="1" si="101"/>
        <v/>
      </c>
      <c r="AB253" s="205">
        <f t="shared" ca="1" si="102"/>
        <v>10695</v>
      </c>
      <c r="AC253" s="205">
        <f t="shared" ca="1" si="103"/>
        <v>170</v>
      </c>
      <c r="AD253" s="205">
        <f t="shared" ca="1" si="90"/>
        <v>62.911764705882355</v>
      </c>
      <c r="AE253" s="205">
        <f t="shared" ca="1" si="91"/>
        <v>12.911764705882355</v>
      </c>
      <c r="AF253" s="205">
        <f t="shared" ca="1" si="104"/>
        <v>2.5823529411764712</v>
      </c>
      <c r="AG253" s="205"/>
      <c r="AH253" s="205"/>
      <c r="AI253" s="205"/>
      <c r="AJ253" s="205"/>
      <c r="AK253" s="4"/>
      <c r="AL253" s="4"/>
      <c r="AM253" s="309">
        <f t="shared" ca="1" si="105"/>
        <v>20.6</v>
      </c>
      <c r="AN253" s="309">
        <f t="shared" ca="1" si="106"/>
        <v>19.87</v>
      </c>
      <c r="AO253" s="310">
        <f t="shared" ca="1" si="107"/>
        <v>0.63013698630136583</v>
      </c>
      <c r="AP253" s="310" t="b">
        <f t="shared" ca="1" si="108"/>
        <v>0</v>
      </c>
      <c r="AQ253" s="309">
        <f t="shared" ca="1" si="109"/>
        <v>0.60119999999999996</v>
      </c>
      <c r="AR253" s="205">
        <f t="shared" ca="1" si="92"/>
        <v>19.438799999999997</v>
      </c>
      <c r="AS253" s="45" t="b">
        <f t="shared" ca="1" si="93"/>
        <v>0</v>
      </c>
      <c r="AT253">
        <f t="shared" ca="1" si="94"/>
        <v>6</v>
      </c>
      <c r="AU253" t="b">
        <f t="shared" ca="1" si="110"/>
        <v>0</v>
      </c>
      <c r="AV253" t="b">
        <f t="shared" ca="1" si="111"/>
        <v>0</v>
      </c>
      <c r="AW253" s="266" t="b">
        <f t="shared" ca="1" si="112"/>
        <v>0</v>
      </c>
      <c r="AX253" s="266" t="b">
        <f t="shared" ca="1" si="113"/>
        <v>1</v>
      </c>
      <c r="AY253" s="266" t="b">
        <f t="shared" ca="1" si="114"/>
        <v>0</v>
      </c>
    </row>
    <row r="254" spans="1:51" x14ac:dyDescent="0.25">
      <c r="A254">
        <v>222</v>
      </c>
      <c r="B254" s="163">
        <f ca="1">OFFSET(InputPriceData!B$15,CalculationsAndCharts!$A254+$A$11,0,1,1)</f>
        <v>41695</v>
      </c>
      <c r="C254" s="3">
        <f ca="1">OFFSET(InputPriceData!G$15,CalculationsAndCharts!$A254+$A$11,IF($C$7,8,0),1,1)</f>
        <v>573000</v>
      </c>
      <c r="D254" s="4">
        <f ca="1">OFFSET(InputPriceData!C$15,CalculationsAndCharts!$A254+$A$11,IF($C$7,8,0),1,1)</f>
        <v>20.68</v>
      </c>
      <c r="E254" s="4">
        <f ca="1">OFFSET(InputPriceData!D$15,CalculationsAndCharts!$A254+$A$11,IF($C$7,8,0),1,1)</f>
        <v>20.76</v>
      </c>
      <c r="F254" s="4">
        <f ca="1">OFFSET(InputPriceData!E$15,CalculationsAndCharts!$A254+$A$11,IF($C$7,8,0),1,1)</f>
        <v>20.3</v>
      </c>
      <c r="G254" s="4">
        <f ca="1">OFFSET(InputPriceData!F$15,CalculationsAndCharts!$A254+$A$11,IF($C$7,8,0),1,1)</f>
        <v>20.36</v>
      </c>
      <c r="H254" s="128"/>
      <c r="I254" s="128"/>
      <c r="K254" s="124"/>
      <c r="L254" s="279"/>
      <c r="M254" s="281"/>
      <c r="N254" s="280"/>
      <c r="O254" s="4"/>
      <c r="P254" s="4"/>
      <c r="Q254" s="3"/>
      <c r="S254" s="309">
        <f t="shared" ca="1" si="95"/>
        <v>21.32</v>
      </c>
      <c r="T254" s="309">
        <f t="shared" ca="1" si="96"/>
        <v>19.87</v>
      </c>
      <c r="U254" s="310">
        <f t="shared" ca="1" si="88"/>
        <v>0.33793103448275769</v>
      </c>
      <c r="V254" s="310" t="b">
        <f t="shared" ca="1" si="97"/>
        <v>0</v>
      </c>
      <c r="W254" s="3" t="b">
        <f t="shared" ca="1" si="98"/>
        <v>0</v>
      </c>
      <c r="X254" s="3" t="str">
        <f t="shared" ca="1" si="99"/>
        <v/>
      </c>
      <c r="Y254" s="3" t="str">
        <f t="shared" ca="1" si="89"/>
        <v/>
      </c>
      <c r="Z254" s="3" t="str">
        <f t="shared" ca="1" si="100"/>
        <v/>
      </c>
      <c r="AA254" s="3" t="str">
        <f t="shared" ca="1" si="101"/>
        <v/>
      </c>
      <c r="AB254" s="205">
        <f t="shared" ca="1" si="102"/>
        <v>10695</v>
      </c>
      <c r="AC254" s="205">
        <f t="shared" ca="1" si="103"/>
        <v>170</v>
      </c>
      <c r="AD254" s="205">
        <f t="shared" ca="1" si="90"/>
        <v>62.911764705882355</v>
      </c>
      <c r="AE254" s="205">
        <f t="shared" ca="1" si="91"/>
        <v>12.911764705882355</v>
      </c>
      <c r="AF254" s="205">
        <f t="shared" ca="1" si="104"/>
        <v>2.5823529411764712</v>
      </c>
      <c r="AG254" s="205"/>
      <c r="AH254" s="205"/>
      <c r="AI254" s="205"/>
      <c r="AJ254" s="205"/>
      <c r="AK254" s="4"/>
      <c r="AL254" s="4"/>
      <c r="AM254" s="309">
        <f t="shared" ca="1" si="105"/>
        <v>20.6</v>
      </c>
      <c r="AN254" s="309">
        <f t="shared" ca="1" si="106"/>
        <v>19.87</v>
      </c>
      <c r="AO254" s="310">
        <f t="shared" ca="1" si="107"/>
        <v>0.67123287671232623</v>
      </c>
      <c r="AP254" s="310" t="b">
        <f t="shared" ca="1" si="108"/>
        <v>0</v>
      </c>
      <c r="AQ254" s="309">
        <f t="shared" ca="1" si="109"/>
        <v>0.60119999999999996</v>
      </c>
      <c r="AR254" s="205">
        <f t="shared" ca="1" si="92"/>
        <v>19.438799999999997</v>
      </c>
      <c r="AS254" s="45" t="b">
        <f t="shared" ca="1" si="93"/>
        <v>0</v>
      </c>
      <c r="AT254">
        <f t="shared" ca="1" si="94"/>
        <v>5</v>
      </c>
      <c r="AU254" t="b">
        <f t="shared" ca="1" si="110"/>
        <v>0</v>
      </c>
      <c r="AV254" t="b">
        <f t="shared" ca="1" si="111"/>
        <v>0</v>
      </c>
      <c r="AW254" s="266" t="b">
        <f t="shared" ca="1" si="112"/>
        <v>0</v>
      </c>
      <c r="AX254" s="266" t="b">
        <f t="shared" ca="1" si="113"/>
        <v>1</v>
      </c>
      <c r="AY254" s="266" t="b">
        <f t="shared" ca="1" si="114"/>
        <v>0</v>
      </c>
    </row>
    <row r="255" spans="1:51" x14ac:dyDescent="0.25">
      <c r="A255">
        <v>223</v>
      </c>
      <c r="B255" s="163">
        <f ca="1">OFFSET(InputPriceData!B$15,CalculationsAndCharts!$A255+$A$11,0,1,1)</f>
        <v>41694</v>
      </c>
      <c r="C255" s="3">
        <f ca="1">OFFSET(InputPriceData!G$15,CalculationsAndCharts!$A255+$A$11,IF($C$7,8,0),1,1)</f>
        <v>663600</v>
      </c>
      <c r="D255" s="4">
        <f ca="1">OFFSET(InputPriceData!C$15,CalculationsAndCharts!$A255+$A$11,IF($C$7,8,0),1,1)</f>
        <v>20.25</v>
      </c>
      <c r="E255" s="4">
        <f ca="1">OFFSET(InputPriceData!D$15,CalculationsAndCharts!$A255+$A$11,IF($C$7,8,0),1,1)</f>
        <v>20.67</v>
      </c>
      <c r="F255" s="4">
        <f ca="1">OFFSET(InputPriceData!E$15,CalculationsAndCharts!$A255+$A$11,IF($C$7,8,0),1,1)</f>
        <v>20.239999999999998</v>
      </c>
      <c r="G255" s="4">
        <f ca="1">OFFSET(InputPriceData!F$15,CalculationsAndCharts!$A255+$A$11,IF($C$7,8,0),1,1)</f>
        <v>20.6</v>
      </c>
      <c r="H255" s="128"/>
      <c r="I255" s="128"/>
      <c r="K255" s="124"/>
      <c r="L255" s="279"/>
      <c r="M255" s="281"/>
      <c r="N255" s="280"/>
      <c r="O255" s="4"/>
      <c r="P255" s="4"/>
      <c r="Q255" s="3"/>
      <c r="S255" s="309">
        <f t="shared" ca="1" si="95"/>
        <v>21.32</v>
      </c>
      <c r="T255" s="309">
        <f t="shared" ca="1" si="96"/>
        <v>19.87</v>
      </c>
      <c r="U255" s="310">
        <f t="shared" ca="1" si="88"/>
        <v>0.50344827586206953</v>
      </c>
      <c r="V255" s="310" t="b">
        <f t="shared" ca="1" si="97"/>
        <v>0</v>
      </c>
      <c r="W255" s="3" t="b">
        <f t="shared" ca="1" si="98"/>
        <v>0</v>
      </c>
      <c r="X255" s="3" t="str">
        <f t="shared" ca="1" si="99"/>
        <v/>
      </c>
      <c r="Y255" s="3" t="str">
        <f t="shared" ca="1" si="89"/>
        <v/>
      </c>
      <c r="Z255" s="3" t="str">
        <f t="shared" ca="1" si="100"/>
        <v/>
      </c>
      <c r="AA255" s="3" t="str">
        <f t="shared" ca="1" si="101"/>
        <v/>
      </c>
      <c r="AB255" s="205">
        <f t="shared" ca="1" si="102"/>
        <v>10695</v>
      </c>
      <c r="AC255" s="205">
        <f t="shared" ca="1" si="103"/>
        <v>170</v>
      </c>
      <c r="AD255" s="205">
        <f t="shared" ca="1" si="90"/>
        <v>62.911764705882355</v>
      </c>
      <c r="AE255" s="205">
        <f t="shared" ca="1" si="91"/>
        <v>12.911764705882355</v>
      </c>
      <c r="AF255" s="205">
        <f t="shared" ca="1" si="104"/>
        <v>2.5823529411764712</v>
      </c>
      <c r="AG255" s="205"/>
      <c r="AH255" s="205"/>
      <c r="AI255" s="205"/>
      <c r="AJ255" s="205"/>
      <c r="AK255" s="4"/>
      <c r="AL255" s="4"/>
      <c r="AM255" s="309">
        <f t="shared" ca="1" si="105"/>
        <v>21.06</v>
      </c>
      <c r="AN255" s="309">
        <f t="shared" ca="1" si="106"/>
        <v>19.87</v>
      </c>
      <c r="AO255" s="310">
        <f t="shared" ca="1" si="107"/>
        <v>0.61344537815126199</v>
      </c>
      <c r="AP255" s="310" t="b">
        <f t="shared" ca="1" si="108"/>
        <v>0</v>
      </c>
      <c r="AQ255" s="309">
        <f t="shared" ca="1" si="109"/>
        <v>0.60119999999999996</v>
      </c>
      <c r="AR255" s="205">
        <f t="shared" ca="1" si="92"/>
        <v>19.438799999999997</v>
      </c>
      <c r="AS255" s="45" t="b">
        <f t="shared" ca="1" si="93"/>
        <v>0</v>
      </c>
      <c r="AT255">
        <f t="shared" ca="1" si="94"/>
        <v>4</v>
      </c>
      <c r="AU255" t="b">
        <f t="shared" ca="1" si="110"/>
        <v>0</v>
      </c>
      <c r="AV255" t="b">
        <f t="shared" ca="1" si="111"/>
        <v>0</v>
      </c>
      <c r="AW255" s="266" t="b">
        <f t="shared" ca="1" si="112"/>
        <v>0</v>
      </c>
      <c r="AX255" s="266" t="b">
        <f t="shared" ca="1" si="113"/>
        <v>1</v>
      </c>
      <c r="AY255" s="266" t="b">
        <f t="shared" ca="1" si="114"/>
        <v>0</v>
      </c>
    </row>
    <row r="256" spans="1:51" x14ac:dyDescent="0.25">
      <c r="A256">
        <v>224</v>
      </c>
      <c r="B256" s="163">
        <f ca="1">OFFSET(InputPriceData!B$15,CalculationsAndCharts!$A256+$A$11,0,1,1)</f>
        <v>41691</v>
      </c>
      <c r="C256" s="3">
        <f ca="1">OFFSET(InputPriceData!G$15,CalculationsAndCharts!$A256+$A$11,IF($C$7,8,0),1,1)</f>
        <v>559200</v>
      </c>
      <c r="D256" s="4">
        <f ca="1">OFFSET(InputPriceData!C$15,CalculationsAndCharts!$A256+$A$11,IF($C$7,8,0),1,1)</f>
        <v>20.13</v>
      </c>
      <c r="E256" s="4">
        <f ca="1">OFFSET(InputPriceData!D$15,CalculationsAndCharts!$A256+$A$11,IF($C$7,8,0),1,1)</f>
        <v>20.29</v>
      </c>
      <c r="F256" s="4">
        <f ca="1">OFFSET(InputPriceData!E$15,CalculationsAndCharts!$A256+$A$11,IF($C$7,8,0),1,1)</f>
        <v>20.059999999999999</v>
      </c>
      <c r="G256" s="4">
        <f ca="1">OFFSET(InputPriceData!F$15,CalculationsAndCharts!$A256+$A$11,IF($C$7,8,0),1,1)</f>
        <v>20.190000000000001</v>
      </c>
      <c r="H256" s="128"/>
      <c r="I256" s="128"/>
      <c r="K256" s="124"/>
      <c r="L256" s="279"/>
      <c r="M256" s="281"/>
      <c r="N256" s="280"/>
      <c r="O256" s="4"/>
      <c r="P256" s="4"/>
      <c r="Q256" s="3"/>
      <c r="S256" s="309">
        <f t="shared" ca="1" si="95"/>
        <v>21.32</v>
      </c>
      <c r="T256" s="309">
        <f t="shared" ca="1" si="96"/>
        <v>19.87</v>
      </c>
      <c r="U256" s="310">
        <f t="shared" ca="1" si="88"/>
        <v>0.2206896551724141</v>
      </c>
      <c r="V256" s="310" t="b">
        <f t="shared" ca="1" si="97"/>
        <v>0</v>
      </c>
      <c r="W256" s="3" t="b">
        <f t="shared" ca="1" si="98"/>
        <v>0</v>
      </c>
      <c r="X256" s="3" t="str">
        <f t="shared" ca="1" si="99"/>
        <v/>
      </c>
      <c r="Y256" s="3" t="str">
        <f t="shared" ca="1" si="89"/>
        <v/>
      </c>
      <c r="Z256" s="3" t="str">
        <f t="shared" ca="1" si="100"/>
        <v/>
      </c>
      <c r="AA256" s="3" t="str">
        <f t="shared" ca="1" si="101"/>
        <v/>
      </c>
      <c r="AB256" s="205">
        <f t="shared" ca="1" si="102"/>
        <v>10695</v>
      </c>
      <c r="AC256" s="205">
        <f t="shared" ca="1" si="103"/>
        <v>170</v>
      </c>
      <c r="AD256" s="205">
        <f t="shared" ca="1" si="90"/>
        <v>62.911764705882355</v>
      </c>
      <c r="AE256" s="205">
        <f t="shared" ca="1" si="91"/>
        <v>12.911764705882355</v>
      </c>
      <c r="AF256" s="205">
        <f t="shared" ca="1" si="104"/>
        <v>2.5823529411764712</v>
      </c>
      <c r="AG256" s="205"/>
      <c r="AH256" s="205"/>
      <c r="AI256" s="205"/>
      <c r="AJ256" s="205"/>
      <c r="AK256" s="4"/>
      <c r="AL256" s="4"/>
      <c r="AM256" s="309">
        <f t="shared" ca="1" si="105"/>
        <v>21.32</v>
      </c>
      <c r="AN256" s="309">
        <f t="shared" ca="1" si="106"/>
        <v>19.87</v>
      </c>
      <c r="AO256" s="310">
        <f t="shared" ca="1" si="107"/>
        <v>0.2206896551724141</v>
      </c>
      <c r="AP256" s="310" t="b">
        <f t="shared" ca="1" si="108"/>
        <v>0</v>
      </c>
      <c r="AQ256" s="309">
        <f t="shared" ca="1" si="109"/>
        <v>0.60119999999999996</v>
      </c>
      <c r="AR256" s="205">
        <f t="shared" ca="1" si="92"/>
        <v>19.438799999999997</v>
      </c>
      <c r="AS256" s="45" t="b">
        <f t="shared" ca="1" si="93"/>
        <v>0</v>
      </c>
      <c r="AT256">
        <f t="shared" ca="1" si="94"/>
        <v>3</v>
      </c>
      <c r="AU256" t="b">
        <f t="shared" ca="1" si="110"/>
        <v>0</v>
      </c>
      <c r="AV256" t="b">
        <f t="shared" ca="1" si="111"/>
        <v>0</v>
      </c>
      <c r="AW256" s="266" t="b">
        <f t="shared" ca="1" si="112"/>
        <v>0</v>
      </c>
      <c r="AX256" s="266" t="b">
        <f t="shared" ca="1" si="113"/>
        <v>1</v>
      </c>
      <c r="AY256" s="266" t="b">
        <f t="shared" ca="1" si="114"/>
        <v>0</v>
      </c>
    </row>
    <row r="257" spans="1:51" x14ac:dyDescent="0.25">
      <c r="A257">
        <v>225</v>
      </c>
      <c r="B257" s="163">
        <f ca="1">OFFSET(InputPriceData!B$15,CalculationsAndCharts!$A257+$A$11,0,1,1)</f>
        <v>41690</v>
      </c>
      <c r="C257" s="3">
        <f ca="1">OFFSET(InputPriceData!G$15,CalculationsAndCharts!$A257+$A$11,IF($C$7,8,0),1,1)</f>
        <v>329900</v>
      </c>
      <c r="D257" s="4">
        <f ca="1">OFFSET(InputPriceData!C$15,CalculationsAndCharts!$A257+$A$11,IF($C$7,8,0),1,1)</f>
        <v>19.93</v>
      </c>
      <c r="E257" s="4">
        <f ca="1">OFFSET(InputPriceData!D$15,CalculationsAndCharts!$A257+$A$11,IF($C$7,8,0),1,1)</f>
        <v>20.22</v>
      </c>
      <c r="F257" s="4">
        <f ca="1">OFFSET(InputPriceData!E$15,CalculationsAndCharts!$A257+$A$11,IF($C$7,8,0),1,1)</f>
        <v>19.73</v>
      </c>
      <c r="G257" s="4">
        <f ca="1">OFFSET(InputPriceData!F$15,CalculationsAndCharts!$A257+$A$11,IF($C$7,8,0),1,1)</f>
        <v>20.09</v>
      </c>
      <c r="H257" s="128"/>
      <c r="I257" s="128"/>
      <c r="K257" s="124"/>
      <c r="L257" s="279"/>
      <c r="M257" s="281"/>
      <c r="N257" s="280"/>
      <c r="O257" s="4"/>
      <c r="P257" s="4"/>
      <c r="Q257" s="3"/>
      <c r="S257" s="309">
        <f t="shared" ca="1" si="95"/>
        <v>21.32</v>
      </c>
      <c r="T257" s="309">
        <f t="shared" ca="1" si="96"/>
        <v>19.87</v>
      </c>
      <c r="U257" s="310">
        <f t="shared" ca="1" si="88"/>
        <v>0.15172413793103379</v>
      </c>
      <c r="V257" s="310" t="b">
        <f t="shared" ca="1" si="97"/>
        <v>0</v>
      </c>
      <c r="W257" s="3" t="b">
        <f t="shared" ca="1" si="98"/>
        <v>0</v>
      </c>
      <c r="X257" s="3" t="str">
        <f t="shared" ca="1" si="99"/>
        <v/>
      </c>
      <c r="Y257" s="3" t="str">
        <f t="shared" ca="1" si="89"/>
        <v/>
      </c>
      <c r="Z257" s="3" t="str">
        <f t="shared" ca="1" si="100"/>
        <v/>
      </c>
      <c r="AA257" s="3" t="str">
        <f t="shared" ca="1" si="101"/>
        <v/>
      </c>
      <c r="AB257" s="205">
        <f t="shared" ca="1" si="102"/>
        <v>10695</v>
      </c>
      <c r="AC257" s="205">
        <f t="shared" ca="1" si="103"/>
        <v>170</v>
      </c>
      <c r="AD257" s="205">
        <f t="shared" ca="1" si="90"/>
        <v>62.911764705882355</v>
      </c>
      <c r="AE257" s="205">
        <f t="shared" ca="1" si="91"/>
        <v>12.911764705882355</v>
      </c>
      <c r="AF257" s="205">
        <f t="shared" ca="1" si="104"/>
        <v>2.5823529411764712</v>
      </c>
      <c r="AG257" s="205"/>
      <c r="AH257" s="205"/>
      <c r="AI257" s="205"/>
      <c r="AJ257" s="205"/>
      <c r="AK257" s="4"/>
      <c r="AL257" s="4"/>
      <c r="AM257" s="309">
        <f t="shared" ca="1" si="105"/>
        <v>21.32</v>
      </c>
      <c r="AN257" s="309">
        <f t="shared" ca="1" si="106"/>
        <v>19.87</v>
      </c>
      <c r="AO257" s="310">
        <f t="shared" ca="1" si="107"/>
        <v>0.15172413793103379</v>
      </c>
      <c r="AP257" s="310" t="b">
        <f t="shared" ca="1" si="108"/>
        <v>0</v>
      </c>
      <c r="AQ257" s="309">
        <f t="shared" ca="1" si="109"/>
        <v>0.60119999999999996</v>
      </c>
      <c r="AR257" s="205">
        <f t="shared" ca="1" si="92"/>
        <v>19.438799999999997</v>
      </c>
      <c r="AS257" s="45" t="b">
        <f t="shared" ca="1" si="93"/>
        <v>0</v>
      </c>
      <c r="AT257">
        <f t="shared" ca="1" si="94"/>
        <v>2</v>
      </c>
      <c r="AU257" t="b">
        <f t="shared" ca="1" si="110"/>
        <v>0</v>
      </c>
      <c r="AV257" t="b">
        <f t="shared" ca="1" si="111"/>
        <v>0</v>
      </c>
      <c r="AW257" s="266" t="b">
        <f t="shared" ca="1" si="112"/>
        <v>0</v>
      </c>
      <c r="AX257" s="266" t="b">
        <f t="shared" ca="1" si="113"/>
        <v>1</v>
      </c>
      <c r="AY257" s="266" t="b">
        <f t="shared" ca="1" si="114"/>
        <v>0</v>
      </c>
    </row>
    <row r="258" spans="1:51" x14ac:dyDescent="0.25">
      <c r="A258">
        <v>226</v>
      </c>
      <c r="B258" s="163">
        <f ca="1">OFFSET(InputPriceData!B$15,CalculationsAndCharts!$A258+$A$11,0,1,1)</f>
        <v>41689</v>
      </c>
      <c r="C258" s="3">
        <f ca="1">OFFSET(InputPriceData!G$15,CalculationsAndCharts!$A258+$A$11,IF($C$7,8,0),1,1)</f>
        <v>417100</v>
      </c>
      <c r="D258" s="4">
        <f ca="1">OFFSET(InputPriceData!C$15,CalculationsAndCharts!$A258+$A$11,IF($C$7,8,0),1,1)</f>
        <v>20.04</v>
      </c>
      <c r="E258" s="4">
        <f ca="1">OFFSET(InputPriceData!D$15,CalculationsAndCharts!$A258+$A$11,IF($C$7,8,0),1,1)</f>
        <v>20.13</v>
      </c>
      <c r="F258" s="4">
        <f ca="1">OFFSET(InputPriceData!E$15,CalculationsAndCharts!$A258+$A$11,IF($C$7,8,0),1,1)</f>
        <v>19.79</v>
      </c>
      <c r="G258" s="4">
        <f ca="1">OFFSET(InputPriceData!F$15,CalculationsAndCharts!$A258+$A$11,IF($C$7,8,0),1,1)</f>
        <v>19.87</v>
      </c>
      <c r="H258" s="128"/>
      <c r="I258" s="128"/>
      <c r="K258" s="124"/>
      <c r="L258" s="279"/>
      <c r="M258" s="281"/>
      <c r="N258" s="280"/>
      <c r="O258" s="4"/>
      <c r="P258" s="4"/>
      <c r="Q258" s="3"/>
      <c r="S258" s="309">
        <f t="shared" ca="1" si="95"/>
        <v>21.32</v>
      </c>
      <c r="T258" s="309">
        <f t="shared" ca="1" si="96"/>
        <v>19.87</v>
      </c>
      <c r="U258" s="310">
        <f t="shared" ca="1" si="88"/>
        <v>0</v>
      </c>
      <c r="V258" s="310" t="b">
        <f t="shared" ca="1" si="97"/>
        <v>0</v>
      </c>
      <c r="W258" s="3" t="b">
        <f t="shared" ca="1" si="98"/>
        <v>0</v>
      </c>
      <c r="X258" s="3" t="str">
        <f t="shared" ca="1" si="99"/>
        <v/>
      </c>
      <c r="Y258" s="3" t="str">
        <f t="shared" ca="1" si="89"/>
        <v/>
      </c>
      <c r="Z258" s="3" t="str">
        <f t="shared" ca="1" si="100"/>
        <v/>
      </c>
      <c r="AA258" s="3" t="str">
        <f t="shared" ca="1" si="101"/>
        <v/>
      </c>
      <c r="AB258" s="205">
        <f t="shared" ca="1" si="102"/>
        <v>10695</v>
      </c>
      <c r="AC258" s="205">
        <f t="shared" ca="1" si="103"/>
        <v>170</v>
      </c>
      <c r="AD258" s="205">
        <f t="shared" ca="1" si="90"/>
        <v>62.911764705882355</v>
      </c>
      <c r="AE258" s="205">
        <f t="shared" ca="1" si="91"/>
        <v>12.911764705882355</v>
      </c>
      <c r="AF258" s="205">
        <f t="shared" ca="1" si="104"/>
        <v>2.5823529411764712</v>
      </c>
      <c r="AG258" s="205"/>
      <c r="AH258" s="205"/>
      <c r="AI258" s="205"/>
      <c r="AJ258" s="205"/>
      <c r="AK258" s="4"/>
      <c r="AL258" s="4"/>
      <c r="AM258" s="309">
        <f t="shared" ca="1" si="105"/>
        <v>21.32</v>
      </c>
      <c r="AN258" s="309">
        <f t="shared" ca="1" si="106"/>
        <v>19.87</v>
      </c>
      <c r="AO258" s="310">
        <f t="shared" ca="1" si="107"/>
        <v>0</v>
      </c>
      <c r="AP258" s="310" t="b">
        <f t="shared" ca="1" si="108"/>
        <v>0</v>
      </c>
      <c r="AQ258" s="309">
        <f t="shared" ca="1" si="109"/>
        <v>0.60119999999999996</v>
      </c>
      <c r="AR258" s="205">
        <f t="shared" ca="1" si="92"/>
        <v>19.438799999999997</v>
      </c>
      <c r="AS258" s="45" t="b">
        <f t="shared" ca="1" si="93"/>
        <v>0</v>
      </c>
      <c r="AT258">
        <f t="shared" ca="1" si="94"/>
        <v>1</v>
      </c>
      <c r="AU258" t="b">
        <f t="shared" ca="1" si="110"/>
        <v>0</v>
      </c>
      <c r="AV258" t="b">
        <f t="shared" ca="1" si="111"/>
        <v>0</v>
      </c>
      <c r="AW258" s="266" t="b">
        <f t="shared" ca="1" si="112"/>
        <v>1</v>
      </c>
      <c r="AX258" s="266" t="b">
        <f t="shared" ca="1" si="113"/>
        <v>1</v>
      </c>
      <c r="AY258" s="266" t="b">
        <f t="shared" ca="1" si="114"/>
        <v>0</v>
      </c>
    </row>
    <row r="259" spans="1:51" x14ac:dyDescent="0.25">
      <c r="A259">
        <v>227</v>
      </c>
      <c r="B259" s="163">
        <f ca="1">OFFSET(InputPriceData!B$15,CalculationsAndCharts!$A259+$A$11,0,1,1)</f>
        <v>41688</v>
      </c>
      <c r="C259" s="3">
        <f ca="1">OFFSET(InputPriceData!G$15,CalculationsAndCharts!$A259+$A$11,IF($C$7,8,0),1,1)</f>
        <v>410900</v>
      </c>
      <c r="D259" s="4">
        <f ca="1">OFFSET(InputPriceData!C$15,CalculationsAndCharts!$A259+$A$11,IF($C$7,8,0),1,1)</f>
        <v>20.29</v>
      </c>
      <c r="E259" s="4">
        <f ca="1">OFFSET(InputPriceData!D$15,CalculationsAndCharts!$A259+$A$11,IF($C$7,8,0),1,1)</f>
        <v>20.47</v>
      </c>
      <c r="F259" s="4">
        <f ca="1">OFFSET(InputPriceData!E$15,CalculationsAndCharts!$A259+$A$11,IF($C$7,8,0),1,1)</f>
        <v>19.98</v>
      </c>
      <c r="G259" s="4">
        <f ca="1">OFFSET(InputPriceData!F$15,CalculationsAndCharts!$A259+$A$11,IF($C$7,8,0),1,1)</f>
        <v>20.05</v>
      </c>
      <c r="H259" s="128"/>
      <c r="I259" s="128"/>
      <c r="K259" s="124"/>
      <c r="L259" s="279"/>
      <c r="M259" s="281"/>
      <c r="N259" s="280"/>
      <c r="O259" s="4"/>
      <c r="P259" s="4"/>
      <c r="Q259" s="3"/>
      <c r="S259" s="309">
        <f t="shared" ca="1" si="95"/>
        <v>21.4</v>
      </c>
      <c r="T259" s="309">
        <f t="shared" ca="1" si="96"/>
        <v>20.05</v>
      </c>
      <c r="U259" s="310">
        <f t="shared" ca="1" si="88"/>
        <v>0</v>
      </c>
      <c r="V259" s="310" t="b">
        <f t="shared" ca="1" si="97"/>
        <v>1</v>
      </c>
      <c r="W259" s="3" t="b">
        <f t="shared" ca="1" si="98"/>
        <v>0</v>
      </c>
      <c r="X259" s="3" t="str">
        <f t="shared" ca="1" si="99"/>
        <v/>
      </c>
      <c r="Y259" s="3" t="str">
        <f t="shared" ca="1" si="89"/>
        <v/>
      </c>
      <c r="Z259" s="3" t="str">
        <f t="shared" ca="1" si="100"/>
        <v/>
      </c>
      <c r="AA259" s="3" t="str">
        <f t="shared" ca="1" si="101"/>
        <v/>
      </c>
      <c r="AB259" s="205">
        <f t="shared" ca="1" si="102"/>
        <v>10695</v>
      </c>
      <c r="AC259" s="205">
        <f t="shared" ca="1" si="103"/>
        <v>170</v>
      </c>
      <c r="AD259" s="205">
        <f t="shared" ca="1" si="90"/>
        <v>62.911764705882355</v>
      </c>
      <c r="AE259" s="205">
        <f t="shared" ca="1" si="91"/>
        <v>12.911764705882355</v>
      </c>
      <c r="AF259" s="205">
        <f t="shared" ca="1" si="104"/>
        <v>2.5823529411764712</v>
      </c>
      <c r="AG259" s="205"/>
      <c r="AH259" s="205"/>
      <c r="AI259" s="205"/>
      <c r="AJ259" s="205"/>
      <c r="AK259" s="4"/>
      <c r="AL259" s="4"/>
      <c r="AM259" s="309">
        <f t="shared" ca="1" si="105"/>
        <v>21.32</v>
      </c>
      <c r="AN259" s="309">
        <f t="shared" ca="1" si="106"/>
        <v>20.05</v>
      </c>
      <c r="AO259" s="310">
        <f t="shared" ca="1" si="107"/>
        <v>0</v>
      </c>
      <c r="AP259" s="310" t="b">
        <f t="shared" ca="1" si="108"/>
        <v>1</v>
      </c>
      <c r="AQ259" s="309">
        <f t="shared" ca="1" si="109"/>
        <v>0</v>
      </c>
      <c r="AR259" s="205">
        <f t="shared" ca="1" si="92"/>
        <v>0</v>
      </c>
      <c r="AS259" s="45" t="b">
        <f t="shared" ca="1" si="93"/>
        <v>0</v>
      </c>
      <c r="AT259">
        <f t="shared" ca="1" si="94"/>
        <v>0</v>
      </c>
      <c r="AU259" t="b">
        <f t="shared" ca="1" si="110"/>
        <v>0</v>
      </c>
      <c r="AV259" t="b">
        <f t="shared" ca="1" si="111"/>
        <v>0</v>
      </c>
      <c r="AW259" s="266" t="b">
        <f t="shared" ca="1" si="112"/>
        <v>0</v>
      </c>
      <c r="AX259" s="266" t="b">
        <f t="shared" ca="1" si="113"/>
        <v>0</v>
      </c>
      <c r="AY259" s="266" t="b">
        <f t="shared" ca="1" si="114"/>
        <v>1</v>
      </c>
    </row>
    <row r="260" spans="1:51" x14ac:dyDescent="0.25">
      <c r="A260">
        <v>228</v>
      </c>
      <c r="B260" s="163">
        <f ca="1">OFFSET(InputPriceData!B$15,CalculationsAndCharts!$A260+$A$11,0,1,1)</f>
        <v>41684</v>
      </c>
      <c r="C260" s="3">
        <f ca="1">OFFSET(InputPriceData!G$15,CalculationsAndCharts!$A260+$A$11,IF($C$7,8,0),1,1)</f>
        <v>336300</v>
      </c>
      <c r="D260" s="4">
        <f ca="1">OFFSET(InputPriceData!C$15,CalculationsAndCharts!$A260+$A$11,IF($C$7,8,0),1,1)</f>
        <v>20.22</v>
      </c>
      <c r="E260" s="4">
        <f ca="1">OFFSET(InputPriceData!D$15,CalculationsAndCharts!$A260+$A$11,IF($C$7,8,0),1,1)</f>
        <v>20.47</v>
      </c>
      <c r="F260" s="4">
        <f ca="1">OFFSET(InputPriceData!E$15,CalculationsAndCharts!$A260+$A$11,IF($C$7,8,0),1,1)</f>
        <v>20.059999999999999</v>
      </c>
      <c r="G260" s="4">
        <f ca="1">OFFSET(InputPriceData!F$15,CalculationsAndCharts!$A260+$A$11,IF($C$7,8,0),1,1)</f>
        <v>20.47</v>
      </c>
      <c r="H260" s="128"/>
      <c r="I260" s="128"/>
      <c r="K260" s="124"/>
      <c r="L260" s="279"/>
      <c r="M260" s="281"/>
      <c r="N260" s="280"/>
      <c r="O260" s="4"/>
      <c r="P260" s="4"/>
      <c r="Q260" s="3"/>
      <c r="S260" s="309">
        <f t="shared" ca="1" si="95"/>
        <v>21.57</v>
      </c>
      <c r="T260" s="309">
        <f t="shared" ca="1" si="96"/>
        <v>20.12</v>
      </c>
      <c r="U260" s="310">
        <f t="shared" ca="1" si="88"/>
        <v>0.24137931034482624</v>
      </c>
      <c r="V260" s="310" t="b">
        <f t="shared" ca="1" si="97"/>
        <v>0</v>
      </c>
      <c r="W260" s="3" t="b">
        <f t="shared" ca="1" si="98"/>
        <v>0</v>
      </c>
      <c r="X260" s="3" t="str">
        <f t="shared" ca="1" si="99"/>
        <v/>
      </c>
      <c r="Y260" s="3" t="str">
        <f t="shared" ca="1" si="89"/>
        <v/>
      </c>
      <c r="Z260" s="3" t="str">
        <f t="shared" ca="1" si="100"/>
        <v/>
      </c>
      <c r="AA260" s="3" t="str">
        <f t="shared" ca="1" si="101"/>
        <v/>
      </c>
      <c r="AB260" s="205">
        <f t="shared" ca="1" si="102"/>
        <v>10695</v>
      </c>
      <c r="AC260" s="205">
        <f t="shared" ca="1" si="103"/>
        <v>170</v>
      </c>
      <c r="AD260" s="205">
        <f t="shared" ca="1" si="90"/>
        <v>62.911764705882355</v>
      </c>
      <c r="AE260" s="205">
        <f t="shared" ca="1" si="91"/>
        <v>12.911764705882355</v>
      </c>
      <c r="AF260" s="205">
        <f t="shared" ca="1" si="104"/>
        <v>2.5823529411764712</v>
      </c>
      <c r="AG260" s="205"/>
      <c r="AH260" s="205"/>
      <c r="AI260" s="205"/>
      <c r="AJ260" s="205"/>
      <c r="AK260" s="4"/>
      <c r="AL260" s="4"/>
      <c r="AM260" s="309">
        <f t="shared" ca="1" si="105"/>
        <v>21.32</v>
      </c>
      <c r="AN260" s="309">
        <f t="shared" ca="1" si="106"/>
        <v>20.12</v>
      </c>
      <c r="AO260" s="310">
        <f t="shared" ca="1" si="107"/>
        <v>0.29166666666666508</v>
      </c>
      <c r="AP260" s="310" t="b">
        <f t="shared" ca="1" si="108"/>
        <v>0</v>
      </c>
      <c r="AQ260" s="309">
        <f t="shared" ca="1" si="109"/>
        <v>0.61019999999999996</v>
      </c>
      <c r="AR260" s="205">
        <f t="shared" ca="1" si="92"/>
        <v>19.729800000000001</v>
      </c>
      <c r="AS260" s="45" t="b">
        <f t="shared" ca="1" si="93"/>
        <v>0</v>
      </c>
      <c r="AT260">
        <f t="shared" ca="1" si="94"/>
        <v>9</v>
      </c>
      <c r="AU260" t="b">
        <f t="shared" ca="1" si="110"/>
        <v>1</v>
      </c>
      <c r="AV260" t="b">
        <f t="shared" ca="1" si="111"/>
        <v>1</v>
      </c>
      <c r="AW260" s="266" t="b">
        <f t="shared" ca="1" si="112"/>
        <v>0</v>
      </c>
      <c r="AX260" s="266" t="b">
        <f t="shared" ca="1" si="113"/>
        <v>1</v>
      </c>
      <c r="AY260" s="266" t="b">
        <f t="shared" ca="1" si="114"/>
        <v>0</v>
      </c>
    </row>
    <row r="261" spans="1:51" x14ac:dyDescent="0.25">
      <c r="A261">
        <v>229</v>
      </c>
      <c r="B261" s="163">
        <f ca="1">OFFSET(InputPriceData!B$15,CalculationsAndCharts!$A261+$A$11,0,1,1)</f>
        <v>41683</v>
      </c>
      <c r="C261" s="3">
        <f ca="1">OFFSET(InputPriceData!G$15,CalculationsAndCharts!$A261+$A$11,IF($C$7,8,0),1,1)</f>
        <v>605600</v>
      </c>
      <c r="D261" s="4">
        <f ca="1">OFFSET(InputPriceData!C$15,CalculationsAndCharts!$A261+$A$11,IF($C$7,8,0),1,1)</f>
        <v>20.13</v>
      </c>
      <c r="E261" s="4">
        <f ca="1">OFFSET(InputPriceData!D$15,CalculationsAndCharts!$A261+$A$11,IF($C$7,8,0),1,1)</f>
        <v>20.260000000000002</v>
      </c>
      <c r="F261" s="4">
        <f ca="1">OFFSET(InputPriceData!E$15,CalculationsAndCharts!$A261+$A$11,IF($C$7,8,0),1,1)</f>
        <v>19.82</v>
      </c>
      <c r="G261" s="4">
        <f ca="1">OFFSET(InputPriceData!F$15,CalculationsAndCharts!$A261+$A$11,IF($C$7,8,0),1,1)</f>
        <v>20.170000000000002</v>
      </c>
      <c r="H261" s="128"/>
      <c r="I261" s="128"/>
      <c r="K261" s="124"/>
      <c r="L261" s="279"/>
      <c r="M261" s="281"/>
      <c r="N261" s="280"/>
      <c r="O261" s="4"/>
      <c r="P261" s="4"/>
      <c r="Q261" s="3"/>
      <c r="S261" s="309">
        <f t="shared" ca="1" si="95"/>
        <v>21.57</v>
      </c>
      <c r="T261" s="309">
        <f t="shared" ca="1" si="96"/>
        <v>20.12</v>
      </c>
      <c r="U261" s="310">
        <f t="shared" ca="1" si="88"/>
        <v>3.4482758620690161E-2</v>
      </c>
      <c r="V261" s="310" t="b">
        <f t="shared" ca="1" si="97"/>
        <v>0</v>
      </c>
      <c r="W261" s="3" t="b">
        <f t="shared" ca="1" si="98"/>
        <v>0</v>
      </c>
      <c r="X261" s="3" t="str">
        <f t="shared" ca="1" si="99"/>
        <v/>
      </c>
      <c r="Y261" s="3" t="str">
        <f t="shared" ca="1" si="89"/>
        <v/>
      </c>
      <c r="Z261" s="3" t="str">
        <f t="shared" ca="1" si="100"/>
        <v/>
      </c>
      <c r="AA261" s="3" t="str">
        <f t="shared" ca="1" si="101"/>
        <v/>
      </c>
      <c r="AB261" s="205">
        <f t="shared" ca="1" si="102"/>
        <v>10695</v>
      </c>
      <c r="AC261" s="205">
        <f t="shared" ca="1" si="103"/>
        <v>170</v>
      </c>
      <c r="AD261" s="205">
        <f t="shared" ca="1" si="90"/>
        <v>62.911764705882355</v>
      </c>
      <c r="AE261" s="205">
        <f t="shared" ca="1" si="91"/>
        <v>12.911764705882355</v>
      </c>
      <c r="AF261" s="205">
        <f t="shared" ca="1" si="104"/>
        <v>2.5823529411764712</v>
      </c>
      <c r="AG261" s="205"/>
      <c r="AH261" s="205"/>
      <c r="AI261" s="205"/>
      <c r="AJ261" s="205"/>
      <c r="AK261" s="4"/>
      <c r="AL261" s="4"/>
      <c r="AM261" s="309">
        <f t="shared" ca="1" si="105"/>
        <v>21.4</v>
      </c>
      <c r="AN261" s="309">
        <f t="shared" ca="1" si="106"/>
        <v>20.12</v>
      </c>
      <c r="AO261" s="310">
        <f t="shared" ca="1" si="107"/>
        <v>3.9062500000000631E-2</v>
      </c>
      <c r="AP261" s="310" t="b">
        <f t="shared" ca="1" si="108"/>
        <v>0</v>
      </c>
      <c r="AQ261" s="309">
        <f t="shared" ca="1" si="109"/>
        <v>0.61019999999999996</v>
      </c>
      <c r="AR261" s="205">
        <f t="shared" ca="1" si="92"/>
        <v>19.729800000000001</v>
      </c>
      <c r="AS261" s="45" t="b">
        <f t="shared" ca="1" si="93"/>
        <v>0</v>
      </c>
      <c r="AT261">
        <f t="shared" ca="1" si="94"/>
        <v>8</v>
      </c>
      <c r="AU261" t="b">
        <f t="shared" ca="1" si="110"/>
        <v>0</v>
      </c>
      <c r="AV261" t="b">
        <f t="shared" ca="1" si="111"/>
        <v>0</v>
      </c>
      <c r="AW261" s="266" t="b">
        <f t="shared" ca="1" si="112"/>
        <v>0</v>
      </c>
      <c r="AX261" s="266" t="b">
        <f t="shared" ca="1" si="113"/>
        <v>1</v>
      </c>
      <c r="AY261" s="266" t="b">
        <f t="shared" ca="1" si="114"/>
        <v>0</v>
      </c>
    </row>
    <row r="262" spans="1:51" x14ac:dyDescent="0.25">
      <c r="A262">
        <v>230</v>
      </c>
      <c r="B262" s="163">
        <f ca="1">OFFSET(InputPriceData!B$15,CalculationsAndCharts!$A262+$A$11,0,1,1)</f>
        <v>41682</v>
      </c>
      <c r="C262" s="3">
        <f ca="1">OFFSET(InputPriceData!G$15,CalculationsAndCharts!$A262+$A$11,IF($C$7,8,0),1,1)</f>
        <v>1067500</v>
      </c>
      <c r="D262" s="4">
        <f ca="1">OFFSET(InputPriceData!C$15,CalculationsAndCharts!$A262+$A$11,IF($C$7,8,0),1,1)</f>
        <v>20.350000000000001</v>
      </c>
      <c r="E262" s="4">
        <f ca="1">OFFSET(InputPriceData!D$15,CalculationsAndCharts!$A262+$A$11,IF($C$7,8,0),1,1)</f>
        <v>20.38</v>
      </c>
      <c r="F262" s="4">
        <f ca="1">OFFSET(InputPriceData!E$15,CalculationsAndCharts!$A262+$A$11,IF($C$7,8,0),1,1)</f>
        <v>19.760000000000002</v>
      </c>
      <c r="G262" s="4">
        <f ca="1">OFFSET(InputPriceData!F$15,CalculationsAndCharts!$A262+$A$11,IF($C$7,8,0),1,1)</f>
        <v>20.25</v>
      </c>
      <c r="H262" s="128"/>
      <c r="I262" s="128"/>
      <c r="K262" s="124"/>
      <c r="L262" s="279"/>
      <c r="M262" s="281"/>
      <c r="N262" s="280"/>
      <c r="O262" s="4"/>
      <c r="P262" s="4"/>
      <c r="Q262" s="3"/>
      <c r="S262" s="309">
        <f t="shared" ca="1" si="95"/>
        <v>21.57</v>
      </c>
      <c r="T262" s="309">
        <f t="shared" ca="1" si="96"/>
        <v>20.12</v>
      </c>
      <c r="U262" s="310">
        <f t="shared" ca="1" si="88"/>
        <v>8.9655172413792464E-2</v>
      </c>
      <c r="V262" s="310" t="b">
        <f t="shared" ca="1" si="97"/>
        <v>1</v>
      </c>
      <c r="W262" s="3" t="b">
        <f t="shared" ca="1" si="98"/>
        <v>0</v>
      </c>
      <c r="X262" s="3" t="str">
        <f t="shared" ca="1" si="99"/>
        <v/>
      </c>
      <c r="Y262" s="3" t="str">
        <f t="shared" ca="1" si="89"/>
        <v/>
      </c>
      <c r="Z262" s="3" t="str">
        <f t="shared" ca="1" si="100"/>
        <v/>
      </c>
      <c r="AA262" s="3" t="str">
        <f t="shared" ca="1" si="101"/>
        <v/>
      </c>
      <c r="AB262" s="205">
        <f t="shared" ca="1" si="102"/>
        <v>10695</v>
      </c>
      <c r="AC262" s="205">
        <f t="shared" ca="1" si="103"/>
        <v>170</v>
      </c>
      <c r="AD262" s="205">
        <f t="shared" ca="1" si="90"/>
        <v>62.911764705882355</v>
      </c>
      <c r="AE262" s="205">
        <f t="shared" ca="1" si="91"/>
        <v>12.911764705882355</v>
      </c>
      <c r="AF262" s="205">
        <f t="shared" ca="1" si="104"/>
        <v>2.5823529411764712</v>
      </c>
      <c r="AG262" s="205"/>
      <c r="AH262" s="205"/>
      <c r="AI262" s="205"/>
      <c r="AJ262" s="205"/>
      <c r="AK262" s="4"/>
      <c r="AL262" s="4"/>
      <c r="AM262" s="309">
        <f t="shared" ca="1" si="105"/>
        <v>21.57</v>
      </c>
      <c r="AN262" s="309">
        <f t="shared" ca="1" si="106"/>
        <v>20.12</v>
      </c>
      <c r="AO262" s="310">
        <f t="shared" ca="1" si="107"/>
        <v>8.9655172413792464E-2</v>
      </c>
      <c r="AP262" s="310" t="b">
        <f t="shared" ca="1" si="108"/>
        <v>1</v>
      </c>
      <c r="AQ262" s="309">
        <f t="shared" ca="1" si="109"/>
        <v>0.61019999999999996</v>
      </c>
      <c r="AR262" s="205">
        <f t="shared" ca="1" si="92"/>
        <v>19.729800000000001</v>
      </c>
      <c r="AS262" s="45" t="b">
        <f t="shared" ca="1" si="93"/>
        <v>0</v>
      </c>
      <c r="AT262">
        <f t="shared" ca="1" si="94"/>
        <v>7</v>
      </c>
      <c r="AU262" t="b">
        <f t="shared" ca="1" si="110"/>
        <v>0</v>
      </c>
      <c r="AV262" t="b">
        <f t="shared" ca="1" si="111"/>
        <v>0</v>
      </c>
      <c r="AW262" s="266" t="b">
        <f t="shared" ca="1" si="112"/>
        <v>0</v>
      </c>
      <c r="AX262" s="266" t="b">
        <f t="shared" ca="1" si="113"/>
        <v>1</v>
      </c>
      <c r="AY262" s="266" t="b">
        <f t="shared" ca="1" si="114"/>
        <v>0</v>
      </c>
    </row>
    <row r="263" spans="1:51" x14ac:dyDescent="0.25">
      <c r="A263">
        <v>231</v>
      </c>
      <c r="B263" s="163">
        <f ca="1">OFFSET(InputPriceData!B$15,CalculationsAndCharts!$A263+$A$11,0,1,1)</f>
        <v>41681</v>
      </c>
      <c r="C263" s="3">
        <f ca="1">OFFSET(InputPriceData!G$15,CalculationsAndCharts!$A263+$A$11,IF($C$7,8,0),1,1)</f>
        <v>349500</v>
      </c>
      <c r="D263" s="4">
        <f ca="1">OFFSET(InputPriceData!C$15,CalculationsAndCharts!$A263+$A$11,IF($C$7,8,0),1,1)</f>
        <v>20.25</v>
      </c>
      <c r="E263" s="4">
        <f ca="1">OFFSET(InputPriceData!D$15,CalculationsAndCharts!$A263+$A$11,IF($C$7,8,0),1,1)</f>
        <v>20.49</v>
      </c>
      <c r="F263" s="4">
        <f ca="1">OFFSET(InputPriceData!E$15,CalculationsAndCharts!$A263+$A$11,IF($C$7,8,0),1,1)</f>
        <v>20.18</v>
      </c>
      <c r="G263" s="4">
        <f ca="1">OFFSET(InputPriceData!F$15,CalculationsAndCharts!$A263+$A$11,IF($C$7,8,0),1,1)</f>
        <v>20.399999999999999</v>
      </c>
      <c r="H263" s="128"/>
      <c r="I263" s="128"/>
      <c r="K263" s="124"/>
      <c r="L263" s="279"/>
      <c r="M263" s="281"/>
      <c r="N263" s="280"/>
      <c r="O263" s="4"/>
      <c r="P263" s="4"/>
      <c r="Q263" s="3"/>
      <c r="S263" s="309">
        <f t="shared" ca="1" si="95"/>
        <v>21.57</v>
      </c>
      <c r="T263" s="309">
        <f t="shared" ca="1" si="96"/>
        <v>20.12</v>
      </c>
      <c r="U263" s="310">
        <f t="shared" ca="1" si="88"/>
        <v>0.19310344827586048</v>
      </c>
      <c r="V263" s="310" t="b">
        <f t="shared" ca="1" si="97"/>
        <v>0</v>
      </c>
      <c r="W263" s="3" t="b">
        <f t="shared" ca="1" si="98"/>
        <v>0</v>
      </c>
      <c r="X263" s="3" t="str">
        <f t="shared" ca="1" si="99"/>
        <v/>
      </c>
      <c r="Y263" s="3" t="str">
        <f t="shared" ca="1" si="89"/>
        <v/>
      </c>
      <c r="Z263" s="3" t="str">
        <f t="shared" ca="1" si="100"/>
        <v/>
      </c>
      <c r="AA263" s="3" t="str">
        <f t="shared" ca="1" si="101"/>
        <v/>
      </c>
      <c r="AB263" s="205">
        <f t="shared" ca="1" si="102"/>
        <v>10695</v>
      </c>
      <c r="AC263" s="205">
        <f t="shared" ca="1" si="103"/>
        <v>170</v>
      </c>
      <c r="AD263" s="205">
        <f t="shared" ca="1" si="90"/>
        <v>62.911764705882355</v>
      </c>
      <c r="AE263" s="205">
        <f t="shared" ca="1" si="91"/>
        <v>12.911764705882355</v>
      </c>
      <c r="AF263" s="205">
        <f t="shared" ca="1" si="104"/>
        <v>2.5823529411764712</v>
      </c>
      <c r="AG263" s="205"/>
      <c r="AH263" s="205"/>
      <c r="AI263" s="205"/>
      <c r="AJ263" s="205"/>
      <c r="AK263" s="4"/>
      <c r="AL263" s="4"/>
      <c r="AM263" s="309">
        <f t="shared" ca="1" si="105"/>
        <v>21.57</v>
      </c>
      <c r="AN263" s="309">
        <f t="shared" ca="1" si="106"/>
        <v>20.12</v>
      </c>
      <c r="AO263" s="310">
        <f t="shared" ca="1" si="107"/>
        <v>0.19310344827586048</v>
      </c>
      <c r="AP263" s="310" t="b">
        <f t="shared" ca="1" si="108"/>
        <v>0</v>
      </c>
      <c r="AQ263" s="309">
        <f t="shared" ca="1" si="109"/>
        <v>0.61019999999999996</v>
      </c>
      <c r="AR263" s="205">
        <f t="shared" ca="1" si="92"/>
        <v>19.729800000000001</v>
      </c>
      <c r="AS263" s="45" t="b">
        <f t="shared" ca="1" si="93"/>
        <v>0</v>
      </c>
      <c r="AT263">
        <f t="shared" ca="1" si="94"/>
        <v>6</v>
      </c>
      <c r="AU263" t="b">
        <f t="shared" ca="1" si="110"/>
        <v>0</v>
      </c>
      <c r="AV263" t="b">
        <f t="shared" ca="1" si="111"/>
        <v>0</v>
      </c>
      <c r="AW263" s="266" t="b">
        <f t="shared" ca="1" si="112"/>
        <v>0</v>
      </c>
      <c r="AX263" s="266" t="b">
        <f t="shared" ca="1" si="113"/>
        <v>1</v>
      </c>
      <c r="AY263" s="266" t="b">
        <f t="shared" ca="1" si="114"/>
        <v>0</v>
      </c>
    </row>
    <row r="264" spans="1:51" x14ac:dyDescent="0.25">
      <c r="A264">
        <v>232</v>
      </c>
      <c r="B264" s="163">
        <f ca="1">OFFSET(InputPriceData!B$15,CalculationsAndCharts!$A264+$A$11,0,1,1)</f>
        <v>41680</v>
      </c>
      <c r="C264" s="3">
        <f ca="1">OFFSET(InputPriceData!G$15,CalculationsAndCharts!$A264+$A$11,IF($C$7,8,0),1,1)</f>
        <v>436100</v>
      </c>
      <c r="D264" s="4">
        <f ca="1">OFFSET(InputPriceData!C$15,CalculationsAndCharts!$A264+$A$11,IF($C$7,8,0),1,1)</f>
        <v>20.260000000000002</v>
      </c>
      <c r="E264" s="4">
        <f ca="1">OFFSET(InputPriceData!D$15,CalculationsAndCharts!$A264+$A$11,IF($C$7,8,0),1,1)</f>
        <v>20.260000000000002</v>
      </c>
      <c r="F264" s="4">
        <f ca="1">OFFSET(InputPriceData!E$15,CalculationsAndCharts!$A264+$A$11,IF($C$7,8,0),1,1)</f>
        <v>19.989999999999998</v>
      </c>
      <c r="G264" s="4">
        <f ca="1">OFFSET(InputPriceData!F$15,CalculationsAndCharts!$A264+$A$11,IF($C$7,8,0),1,1)</f>
        <v>20.12</v>
      </c>
      <c r="H264" s="128"/>
      <c r="I264" s="128"/>
      <c r="K264" s="124"/>
      <c r="L264" s="279"/>
      <c r="M264" s="281"/>
      <c r="N264" s="280"/>
      <c r="O264" s="4"/>
      <c r="P264" s="4"/>
      <c r="Q264" s="3"/>
      <c r="S264" s="309">
        <f t="shared" ca="1" si="95"/>
        <v>21.57</v>
      </c>
      <c r="T264" s="309">
        <f t="shared" ca="1" si="96"/>
        <v>20.12</v>
      </c>
      <c r="U264" s="310">
        <f t="shared" ca="1" si="88"/>
        <v>0</v>
      </c>
      <c r="V264" s="310" t="b">
        <f t="shared" ca="1" si="97"/>
        <v>1</v>
      </c>
      <c r="W264" s="3" t="b">
        <f t="shared" ca="1" si="98"/>
        <v>0</v>
      </c>
      <c r="X264" s="3" t="str">
        <f t="shared" ca="1" si="99"/>
        <v/>
      </c>
      <c r="Y264" s="3" t="str">
        <f t="shared" ca="1" si="89"/>
        <v/>
      </c>
      <c r="Z264" s="3" t="str">
        <f t="shared" ca="1" si="100"/>
        <v/>
      </c>
      <c r="AA264" s="3" t="str">
        <f t="shared" ca="1" si="101"/>
        <v/>
      </c>
      <c r="AB264" s="205">
        <f t="shared" ca="1" si="102"/>
        <v>10695</v>
      </c>
      <c r="AC264" s="205">
        <f t="shared" ca="1" si="103"/>
        <v>170</v>
      </c>
      <c r="AD264" s="205">
        <f t="shared" ca="1" si="90"/>
        <v>62.911764705882355</v>
      </c>
      <c r="AE264" s="205">
        <f t="shared" ca="1" si="91"/>
        <v>12.911764705882355</v>
      </c>
      <c r="AF264" s="205">
        <f t="shared" ca="1" si="104"/>
        <v>2.5823529411764712</v>
      </c>
      <c r="AG264" s="205"/>
      <c r="AH264" s="205"/>
      <c r="AI264" s="205"/>
      <c r="AJ264" s="205"/>
      <c r="AK264" s="4"/>
      <c r="AL264" s="4"/>
      <c r="AM264" s="309">
        <f t="shared" ca="1" si="105"/>
        <v>21.57</v>
      </c>
      <c r="AN264" s="309">
        <f t="shared" ca="1" si="106"/>
        <v>20.12</v>
      </c>
      <c r="AO264" s="310">
        <f t="shared" ca="1" si="107"/>
        <v>0</v>
      </c>
      <c r="AP264" s="310" t="b">
        <f t="shared" ca="1" si="108"/>
        <v>1</v>
      </c>
      <c r="AQ264" s="309">
        <f t="shared" ca="1" si="109"/>
        <v>0.61019999999999996</v>
      </c>
      <c r="AR264" s="205">
        <f t="shared" ca="1" si="92"/>
        <v>19.729800000000001</v>
      </c>
      <c r="AS264" s="45" t="b">
        <f t="shared" ca="1" si="93"/>
        <v>0</v>
      </c>
      <c r="AT264">
        <f t="shared" ca="1" si="94"/>
        <v>5</v>
      </c>
      <c r="AU264" t="b">
        <f t="shared" ca="1" si="110"/>
        <v>0</v>
      </c>
      <c r="AV264" t="b">
        <f t="shared" ca="1" si="111"/>
        <v>0</v>
      </c>
      <c r="AW264" s="266" t="b">
        <f t="shared" ca="1" si="112"/>
        <v>0</v>
      </c>
      <c r="AX264" s="266" t="b">
        <f t="shared" ca="1" si="113"/>
        <v>1</v>
      </c>
      <c r="AY264" s="266" t="b">
        <f t="shared" ca="1" si="114"/>
        <v>0</v>
      </c>
    </row>
    <row r="265" spans="1:51" x14ac:dyDescent="0.25">
      <c r="A265">
        <v>233</v>
      </c>
      <c r="B265" s="163">
        <f ca="1">OFFSET(InputPriceData!B$15,CalculationsAndCharts!$A265+$A$11,0,1,1)</f>
        <v>41677</v>
      </c>
      <c r="C265" s="3">
        <f ca="1">OFFSET(InputPriceData!G$15,CalculationsAndCharts!$A265+$A$11,IF($C$7,8,0),1,1)</f>
        <v>356600</v>
      </c>
      <c r="D265" s="4">
        <f ca="1">OFFSET(InputPriceData!C$15,CalculationsAndCharts!$A265+$A$11,IF($C$7,8,0),1,1)</f>
        <v>20.38</v>
      </c>
      <c r="E265" s="4">
        <f ca="1">OFFSET(InputPriceData!D$15,CalculationsAndCharts!$A265+$A$11,IF($C$7,8,0),1,1)</f>
        <v>20.47</v>
      </c>
      <c r="F265" s="4">
        <f ca="1">OFFSET(InputPriceData!E$15,CalculationsAndCharts!$A265+$A$11,IF($C$7,8,0),1,1)</f>
        <v>20.190000000000001</v>
      </c>
      <c r="G265" s="4">
        <f ca="1">OFFSET(InputPriceData!F$15,CalculationsAndCharts!$A265+$A$11,IF($C$7,8,0),1,1)</f>
        <v>20.350000000000001</v>
      </c>
      <c r="H265" s="128"/>
      <c r="I265" s="128"/>
      <c r="K265" s="124"/>
      <c r="L265" s="279"/>
      <c r="M265" s="281"/>
      <c r="N265" s="280"/>
      <c r="O265" s="4"/>
      <c r="P265" s="4"/>
      <c r="Q265" s="3"/>
      <c r="S265" s="309">
        <f t="shared" ca="1" si="95"/>
        <v>21.57</v>
      </c>
      <c r="T265" s="309">
        <f t="shared" ca="1" si="96"/>
        <v>20.14</v>
      </c>
      <c r="U265" s="310">
        <f t="shared" ca="1" si="88"/>
        <v>0.14685314685314749</v>
      </c>
      <c r="V265" s="310" t="b">
        <f t="shared" ca="1" si="97"/>
        <v>0</v>
      </c>
      <c r="W265" s="3" t="b">
        <f t="shared" ca="1" si="98"/>
        <v>0</v>
      </c>
      <c r="X265" s="3" t="str">
        <f t="shared" ca="1" si="99"/>
        <v/>
      </c>
      <c r="Y265" s="3" t="str">
        <f t="shared" ca="1" si="89"/>
        <v/>
      </c>
      <c r="Z265" s="3" t="str">
        <f t="shared" ca="1" si="100"/>
        <v/>
      </c>
      <c r="AA265" s="3" t="str">
        <f t="shared" ca="1" si="101"/>
        <v/>
      </c>
      <c r="AB265" s="205">
        <f t="shared" ca="1" si="102"/>
        <v>10695</v>
      </c>
      <c r="AC265" s="205">
        <f t="shared" ca="1" si="103"/>
        <v>170</v>
      </c>
      <c r="AD265" s="205">
        <f t="shared" ca="1" si="90"/>
        <v>62.911764705882355</v>
      </c>
      <c r="AE265" s="205">
        <f t="shared" ca="1" si="91"/>
        <v>12.911764705882355</v>
      </c>
      <c r="AF265" s="205">
        <f t="shared" ca="1" si="104"/>
        <v>2.5823529411764712</v>
      </c>
      <c r="AG265" s="205"/>
      <c r="AH265" s="205"/>
      <c r="AI265" s="205"/>
      <c r="AJ265" s="205"/>
      <c r="AK265" s="4"/>
      <c r="AL265" s="4"/>
      <c r="AM265" s="309">
        <f t="shared" ca="1" si="105"/>
        <v>21.57</v>
      </c>
      <c r="AN265" s="309">
        <f t="shared" ca="1" si="106"/>
        <v>20.14</v>
      </c>
      <c r="AO265" s="310">
        <f t="shared" ca="1" si="107"/>
        <v>0.14685314685314749</v>
      </c>
      <c r="AP265" s="310" t="b">
        <f t="shared" ca="1" si="108"/>
        <v>0</v>
      </c>
      <c r="AQ265" s="309">
        <f t="shared" ca="1" si="109"/>
        <v>0.61019999999999996</v>
      </c>
      <c r="AR265" s="205">
        <f t="shared" ca="1" si="92"/>
        <v>19.729800000000001</v>
      </c>
      <c r="AS265" s="45" t="b">
        <f t="shared" ca="1" si="93"/>
        <v>0</v>
      </c>
      <c r="AT265">
        <f t="shared" ca="1" si="94"/>
        <v>4</v>
      </c>
      <c r="AU265" t="b">
        <f t="shared" ca="1" si="110"/>
        <v>0</v>
      </c>
      <c r="AV265" t="b">
        <f t="shared" ca="1" si="111"/>
        <v>0</v>
      </c>
      <c r="AW265" s="266" t="b">
        <f t="shared" ca="1" si="112"/>
        <v>0</v>
      </c>
      <c r="AX265" s="266" t="b">
        <f t="shared" ca="1" si="113"/>
        <v>1</v>
      </c>
      <c r="AY265" s="266" t="b">
        <f t="shared" ca="1" si="114"/>
        <v>0</v>
      </c>
    </row>
    <row r="266" spans="1:51" x14ac:dyDescent="0.25">
      <c r="A266">
        <v>234</v>
      </c>
      <c r="B266" s="163">
        <f ca="1">OFFSET(InputPriceData!B$15,CalculationsAndCharts!$A266+$A$11,0,1,1)</f>
        <v>41676</v>
      </c>
      <c r="C266" s="3">
        <f ca="1">OFFSET(InputPriceData!G$15,CalculationsAndCharts!$A266+$A$11,IF($C$7,8,0),1,1)</f>
        <v>618100</v>
      </c>
      <c r="D266" s="4">
        <f ca="1">OFFSET(InputPriceData!C$15,CalculationsAndCharts!$A266+$A$11,IF($C$7,8,0),1,1)</f>
        <v>20.39</v>
      </c>
      <c r="E266" s="4">
        <f ca="1">OFFSET(InputPriceData!D$15,CalculationsAndCharts!$A266+$A$11,IF($C$7,8,0),1,1)</f>
        <v>20.52</v>
      </c>
      <c r="F266" s="4">
        <f ca="1">OFFSET(InputPriceData!E$15,CalculationsAndCharts!$A266+$A$11,IF($C$7,8,0),1,1)</f>
        <v>20.12</v>
      </c>
      <c r="G266" s="4">
        <f ca="1">OFFSET(InputPriceData!F$15,CalculationsAndCharts!$A266+$A$11,IF($C$7,8,0),1,1)</f>
        <v>20.32</v>
      </c>
      <c r="H266" s="128"/>
      <c r="I266" s="128"/>
      <c r="K266" s="124"/>
      <c r="L266" s="279"/>
      <c r="M266" s="281"/>
      <c r="N266" s="280"/>
      <c r="O266" s="4"/>
      <c r="P266" s="4"/>
      <c r="Q266" s="3"/>
      <c r="S266" s="309">
        <f t="shared" ca="1" si="95"/>
        <v>21.57</v>
      </c>
      <c r="T266" s="309">
        <f t="shared" ca="1" si="96"/>
        <v>20.14</v>
      </c>
      <c r="U266" s="310">
        <f t="shared" ca="1" si="88"/>
        <v>0.12587412587412569</v>
      </c>
      <c r="V266" s="310" t="b">
        <f t="shared" ca="1" si="97"/>
        <v>0</v>
      </c>
      <c r="W266" s="3" t="b">
        <f t="shared" ca="1" si="98"/>
        <v>0</v>
      </c>
      <c r="X266" s="3" t="str">
        <f t="shared" ca="1" si="99"/>
        <v/>
      </c>
      <c r="Y266" s="3" t="str">
        <f t="shared" ca="1" si="89"/>
        <v/>
      </c>
      <c r="Z266" s="3" t="str">
        <f t="shared" ca="1" si="100"/>
        <v/>
      </c>
      <c r="AA266" s="3" t="str">
        <f t="shared" ca="1" si="101"/>
        <v/>
      </c>
      <c r="AB266" s="205">
        <f t="shared" ca="1" si="102"/>
        <v>10695</v>
      </c>
      <c r="AC266" s="205">
        <f t="shared" ca="1" si="103"/>
        <v>170</v>
      </c>
      <c r="AD266" s="205">
        <f t="shared" ca="1" si="90"/>
        <v>62.911764705882355</v>
      </c>
      <c r="AE266" s="205">
        <f t="shared" ca="1" si="91"/>
        <v>12.911764705882355</v>
      </c>
      <c r="AF266" s="205">
        <f t="shared" ca="1" si="104"/>
        <v>2.5823529411764712</v>
      </c>
      <c r="AG266" s="205"/>
      <c r="AH266" s="205"/>
      <c r="AI266" s="205"/>
      <c r="AJ266" s="205"/>
      <c r="AK266" s="4"/>
      <c r="AL266" s="4"/>
      <c r="AM266" s="309">
        <f t="shared" ca="1" si="105"/>
        <v>21.57</v>
      </c>
      <c r="AN266" s="309">
        <f t="shared" ca="1" si="106"/>
        <v>20.14</v>
      </c>
      <c r="AO266" s="310">
        <f t="shared" ca="1" si="107"/>
        <v>0.12587412587412569</v>
      </c>
      <c r="AP266" s="310" t="b">
        <f t="shared" ca="1" si="108"/>
        <v>0</v>
      </c>
      <c r="AQ266" s="309">
        <f t="shared" ca="1" si="109"/>
        <v>0.61019999999999996</v>
      </c>
      <c r="AR266" s="205">
        <f t="shared" ca="1" si="92"/>
        <v>19.729800000000001</v>
      </c>
      <c r="AS266" s="45" t="b">
        <f t="shared" ca="1" si="93"/>
        <v>0</v>
      </c>
      <c r="AT266">
        <f t="shared" ca="1" si="94"/>
        <v>3</v>
      </c>
      <c r="AU266" t="b">
        <f t="shared" ca="1" si="110"/>
        <v>0</v>
      </c>
      <c r="AV266" t="b">
        <f t="shared" ca="1" si="111"/>
        <v>0</v>
      </c>
      <c r="AW266" s="266" t="b">
        <f t="shared" ca="1" si="112"/>
        <v>0</v>
      </c>
      <c r="AX266" s="266" t="b">
        <f t="shared" ca="1" si="113"/>
        <v>1</v>
      </c>
      <c r="AY266" s="266" t="b">
        <f t="shared" ca="1" si="114"/>
        <v>0</v>
      </c>
    </row>
    <row r="267" spans="1:51" x14ac:dyDescent="0.25">
      <c r="A267">
        <v>235</v>
      </c>
      <c r="B267" s="163">
        <f ca="1">OFFSET(InputPriceData!B$15,CalculationsAndCharts!$A267+$A$11,0,1,1)</f>
        <v>41675</v>
      </c>
      <c r="C267" s="3">
        <f ca="1">OFFSET(InputPriceData!G$15,CalculationsAndCharts!$A267+$A$11,IF($C$7,8,0),1,1)</f>
        <v>692600</v>
      </c>
      <c r="D267" s="4">
        <f ca="1">OFFSET(InputPriceData!C$15,CalculationsAndCharts!$A267+$A$11,IF($C$7,8,0),1,1)</f>
        <v>19.97</v>
      </c>
      <c r="E267" s="4">
        <f ca="1">OFFSET(InputPriceData!D$15,CalculationsAndCharts!$A267+$A$11,IF($C$7,8,0),1,1)</f>
        <v>20.7</v>
      </c>
      <c r="F267" s="4">
        <f ca="1">OFFSET(InputPriceData!E$15,CalculationsAndCharts!$A267+$A$11,IF($C$7,8,0),1,1)</f>
        <v>19.97</v>
      </c>
      <c r="G267" s="4">
        <f ca="1">OFFSET(InputPriceData!F$15,CalculationsAndCharts!$A267+$A$11,IF($C$7,8,0),1,1)</f>
        <v>20.399999999999999</v>
      </c>
      <c r="H267" s="128"/>
      <c r="I267" s="128"/>
      <c r="K267" s="124"/>
      <c r="L267" s="279"/>
      <c r="M267" s="281"/>
      <c r="N267" s="280"/>
      <c r="O267" s="4"/>
      <c r="P267" s="4"/>
      <c r="Q267" s="3"/>
      <c r="S267" s="309">
        <f t="shared" ca="1" si="95"/>
        <v>21.57</v>
      </c>
      <c r="T267" s="309">
        <f t="shared" ca="1" si="96"/>
        <v>20.14</v>
      </c>
      <c r="U267" s="310">
        <f t="shared" ca="1" si="88"/>
        <v>0.18181818181818046</v>
      </c>
      <c r="V267" s="310" t="b">
        <f t="shared" ca="1" si="97"/>
        <v>0</v>
      </c>
      <c r="W267" s="3" t="b">
        <f t="shared" ca="1" si="98"/>
        <v>0</v>
      </c>
      <c r="X267" s="3" t="str">
        <f t="shared" ca="1" si="99"/>
        <v/>
      </c>
      <c r="Y267" s="3" t="str">
        <f t="shared" ca="1" si="89"/>
        <v/>
      </c>
      <c r="Z267" s="3" t="str">
        <f t="shared" ca="1" si="100"/>
        <v/>
      </c>
      <c r="AA267" s="3" t="str">
        <f t="shared" ca="1" si="101"/>
        <v/>
      </c>
      <c r="AB267" s="205">
        <f t="shared" ca="1" si="102"/>
        <v>10695</v>
      </c>
      <c r="AC267" s="205">
        <f t="shared" ca="1" si="103"/>
        <v>170</v>
      </c>
      <c r="AD267" s="205">
        <f t="shared" ca="1" si="90"/>
        <v>62.911764705882355</v>
      </c>
      <c r="AE267" s="205">
        <f t="shared" ca="1" si="91"/>
        <v>12.911764705882355</v>
      </c>
      <c r="AF267" s="205">
        <f t="shared" ca="1" si="104"/>
        <v>2.5823529411764712</v>
      </c>
      <c r="AG267" s="205"/>
      <c r="AH267" s="205"/>
      <c r="AI267" s="205"/>
      <c r="AJ267" s="205"/>
      <c r="AK267" s="4"/>
      <c r="AL267" s="4"/>
      <c r="AM267" s="309">
        <f t="shared" ca="1" si="105"/>
        <v>21.57</v>
      </c>
      <c r="AN267" s="309">
        <f t="shared" ca="1" si="106"/>
        <v>20.14</v>
      </c>
      <c r="AO267" s="310">
        <f t="shared" ca="1" si="107"/>
        <v>0.18181818181818046</v>
      </c>
      <c r="AP267" s="310" t="b">
        <f t="shared" ca="1" si="108"/>
        <v>0</v>
      </c>
      <c r="AQ267" s="309">
        <f t="shared" ca="1" si="109"/>
        <v>0.61019999999999996</v>
      </c>
      <c r="AR267" s="205">
        <f t="shared" ca="1" si="92"/>
        <v>19.729800000000001</v>
      </c>
      <c r="AS267" s="45" t="b">
        <f t="shared" ca="1" si="93"/>
        <v>0</v>
      </c>
      <c r="AT267">
        <f t="shared" ca="1" si="94"/>
        <v>2</v>
      </c>
      <c r="AU267" t="b">
        <f t="shared" ca="1" si="110"/>
        <v>0</v>
      </c>
      <c r="AV267" t="b">
        <f t="shared" ca="1" si="111"/>
        <v>0</v>
      </c>
      <c r="AW267" s="266" t="b">
        <f t="shared" ca="1" si="112"/>
        <v>0</v>
      </c>
      <c r="AX267" s="266" t="b">
        <f t="shared" ca="1" si="113"/>
        <v>1</v>
      </c>
      <c r="AY267" s="266" t="b">
        <f t="shared" ca="1" si="114"/>
        <v>0</v>
      </c>
    </row>
    <row r="268" spans="1:51" x14ac:dyDescent="0.25">
      <c r="A268">
        <v>236</v>
      </c>
      <c r="B268" s="163">
        <f ca="1">OFFSET(InputPriceData!B$15,CalculationsAndCharts!$A268+$A$11,0,1,1)</f>
        <v>41674</v>
      </c>
      <c r="C268" s="3">
        <f ca="1">OFFSET(InputPriceData!G$15,CalculationsAndCharts!$A268+$A$11,IF($C$7,8,0),1,1)</f>
        <v>413000</v>
      </c>
      <c r="D268" s="4">
        <f ca="1">OFFSET(InputPriceData!C$15,CalculationsAndCharts!$A268+$A$11,IF($C$7,8,0),1,1)</f>
        <v>20.34</v>
      </c>
      <c r="E268" s="4">
        <f ca="1">OFFSET(InputPriceData!D$15,CalculationsAndCharts!$A268+$A$11,IF($C$7,8,0),1,1)</f>
        <v>20.399999999999999</v>
      </c>
      <c r="F268" s="4">
        <f ca="1">OFFSET(InputPriceData!E$15,CalculationsAndCharts!$A268+$A$11,IF($C$7,8,0),1,1)</f>
        <v>20.02</v>
      </c>
      <c r="G268" s="4">
        <f ca="1">OFFSET(InputPriceData!F$15,CalculationsAndCharts!$A268+$A$11,IF($C$7,8,0),1,1)</f>
        <v>20.309999999999999</v>
      </c>
      <c r="H268" s="128"/>
      <c r="I268" s="128"/>
      <c r="K268" s="124"/>
      <c r="L268" s="279"/>
      <c r="M268" s="281"/>
      <c r="N268" s="280"/>
      <c r="O268" s="4"/>
      <c r="P268" s="4"/>
      <c r="Q268" s="3"/>
      <c r="S268" s="309">
        <f t="shared" ca="1" si="95"/>
        <v>21.57</v>
      </c>
      <c r="T268" s="309">
        <f t="shared" ca="1" si="96"/>
        <v>20.14</v>
      </c>
      <c r="U268" s="310">
        <f t="shared" ca="1" si="88"/>
        <v>0.11888111888111762</v>
      </c>
      <c r="V268" s="310" t="b">
        <f t="shared" ca="1" si="97"/>
        <v>0</v>
      </c>
      <c r="W268" s="3" t="b">
        <f t="shared" ca="1" si="98"/>
        <v>0</v>
      </c>
      <c r="X268" s="3" t="str">
        <f t="shared" ca="1" si="99"/>
        <v/>
      </c>
      <c r="Y268" s="3" t="str">
        <f t="shared" ca="1" si="89"/>
        <v/>
      </c>
      <c r="Z268" s="3" t="str">
        <f t="shared" ca="1" si="100"/>
        <v/>
      </c>
      <c r="AA268" s="3" t="str">
        <f t="shared" ca="1" si="101"/>
        <v/>
      </c>
      <c r="AB268" s="205">
        <f t="shared" ca="1" si="102"/>
        <v>10695</v>
      </c>
      <c r="AC268" s="205">
        <f t="shared" ca="1" si="103"/>
        <v>170</v>
      </c>
      <c r="AD268" s="205">
        <f t="shared" ca="1" si="90"/>
        <v>62.911764705882355</v>
      </c>
      <c r="AE268" s="205">
        <f t="shared" ca="1" si="91"/>
        <v>12.911764705882355</v>
      </c>
      <c r="AF268" s="205">
        <f t="shared" ca="1" si="104"/>
        <v>2.5823529411764712</v>
      </c>
      <c r="AG268" s="205"/>
      <c r="AH268" s="205"/>
      <c r="AI268" s="205"/>
      <c r="AJ268" s="205"/>
      <c r="AK268" s="4"/>
      <c r="AL268" s="4"/>
      <c r="AM268" s="309">
        <f t="shared" ca="1" si="105"/>
        <v>21.57</v>
      </c>
      <c r="AN268" s="309">
        <f t="shared" ca="1" si="106"/>
        <v>20.14</v>
      </c>
      <c r="AO268" s="310">
        <f t="shared" ca="1" si="107"/>
        <v>0.11888111888111762</v>
      </c>
      <c r="AP268" s="310" t="b">
        <f t="shared" ca="1" si="108"/>
        <v>0</v>
      </c>
      <c r="AQ268" s="309">
        <f t="shared" ca="1" si="109"/>
        <v>0.61019999999999996</v>
      </c>
      <c r="AR268" s="205">
        <f t="shared" ca="1" si="92"/>
        <v>19.729800000000001</v>
      </c>
      <c r="AS268" s="45" t="b">
        <f t="shared" ca="1" si="93"/>
        <v>0</v>
      </c>
      <c r="AT268">
        <f t="shared" ca="1" si="94"/>
        <v>1</v>
      </c>
      <c r="AU268" t="b">
        <f t="shared" ca="1" si="110"/>
        <v>0</v>
      </c>
      <c r="AV268" t="b">
        <f t="shared" ca="1" si="111"/>
        <v>0</v>
      </c>
      <c r="AW268" s="266" t="b">
        <f t="shared" ca="1" si="112"/>
        <v>1</v>
      </c>
      <c r="AX268" s="266" t="b">
        <f t="shared" ca="1" si="113"/>
        <v>1</v>
      </c>
      <c r="AY268" s="266" t="b">
        <f t="shared" ca="1" si="114"/>
        <v>0</v>
      </c>
    </row>
    <row r="269" spans="1:51" x14ac:dyDescent="0.25">
      <c r="A269">
        <v>237</v>
      </c>
      <c r="B269" s="163">
        <f ca="1">OFFSET(InputPriceData!B$15,CalculationsAndCharts!$A269+$A$11,0,1,1)</f>
        <v>41673</v>
      </c>
      <c r="C269" s="3">
        <f ca="1">OFFSET(InputPriceData!G$15,CalculationsAndCharts!$A269+$A$11,IF($C$7,8,0),1,1)</f>
        <v>589800</v>
      </c>
      <c r="D269" s="4">
        <f ca="1">OFFSET(InputPriceData!C$15,CalculationsAndCharts!$A269+$A$11,IF($C$7,8,0),1,1)</f>
        <v>21.05</v>
      </c>
      <c r="E269" s="4">
        <f ca="1">OFFSET(InputPriceData!D$15,CalculationsAndCharts!$A269+$A$11,IF($C$7,8,0),1,1)</f>
        <v>21.23</v>
      </c>
      <c r="F269" s="4">
        <f ca="1">OFFSET(InputPriceData!E$15,CalculationsAndCharts!$A269+$A$11,IF($C$7,8,0),1,1)</f>
        <v>20.170000000000002</v>
      </c>
      <c r="G269" s="4">
        <f ca="1">OFFSET(InputPriceData!F$15,CalculationsAndCharts!$A269+$A$11,IF($C$7,8,0),1,1)</f>
        <v>20.21</v>
      </c>
      <c r="H269" s="128"/>
      <c r="I269" s="128"/>
      <c r="K269" s="124"/>
      <c r="L269" s="279"/>
      <c r="M269" s="281"/>
      <c r="N269" s="280"/>
      <c r="O269" s="4"/>
      <c r="P269" s="4"/>
      <c r="Q269" s="3"/>
      <c r="S269" s="309">
        <f t="shared" ca="1" si="95"/>
        <v>21.57</v>
      </c>
      <c r="T269" s="309">
        <f t="shared" ca="1" si="96"/>
        <v>20.059999999999999</v>
      </c>
      <c r="U269" s="310">
        <f t="shared" ca="1" si="88"/>
        <v>9.9337748344372173E-2</v>
      </c>
      <c r="V269" s="310" t="b">
        <f t="shared" ca="1" si="97"/>
        <v>1</v>
      </c>
      <c r="W269" s="3" t="b">
        <f t="shared" ca="1" si="98"/>
        <v>0</v>
      </c>
      <c r="X269" s="3" t="str">
        <f t="shared" ca="1" si="99"/>
        <v/>
      </c>
      <c r="Y269" s="3" t="str">
        <f t="shared" ca="1" si="89"/>
        <v/>
      </c>
      <c r="Z269" s="3" t="str">
        <f t="shared" ca="1" si="100"/>
        <v/>
      </c>
      <c r="AA269" s="3" t="str">
        <f t="shared" ca="1" si="101"/>
        <v/>
      </c>
      <c r="AB269" s="205">
        <f t="shared" ca="1" si="102"/>
        <v>10695</v>
      </c>
      <c r="AC269" s="205">
        <f t="shared" ca="1" si="103"/>
        <v>170</v>
      </c>
      <c r="AD269" s="205">
        <f t="shared" ca="1" si="90"/>
        <v>62.911764705882355</v>
      </c>
      <c r="AE269" s="205">
        <f t="shared" ca="1" si="91"/>
        <v>12.911764705882355</v>
      </c>
      <c r="AF269" s="205">
        <f t="shared" ca="1" si="104"/>
        <v>2.5823529411764712</v>
      </c>
      <c r="AG269" s="205"/>
      <c r="AH269" s="205"/>
      <c r="AI269" s="205"/>
      <c r="AJ269" s="205"/>
      <c r="AK269" s="4"/>
      <c r="AL269" s="4"/>
      <c r="AM269" s="309">
        <f t="shared" ca="1" si="105"/>
        <v>21.57</v>
      </c>
      <c r="AN269" s="309">
        <f t="shared" ca="1" si="106"/>
        <v>20.14</v>
      </c>
      <c r="AO269" s="310">
        <f t="shared" ca="1" si="107"/>
        <v>4.895104895104916E-2</v>
      </c>
      <c r="AP269" s="310" t="b">
        <f t="shared" ca="1" si="108"/>
        <v>1</v>
      </c>
      <c r="AQ269" s="309">
        <f t="shared" ca="1" si="109"/>
        <v>0</v>
      </c>
      <c r="AR269" s="205">
        <f t="shared" ca="1" si="92"/>
        <v>0</v>
      </c>
      <c r="AS269" s="45" t="b">
        <f t="shared" ca="1" si="93"/>
        <v>0</v>
      </c>
      <c r="AT269">
        <f t="shared" ca="1" si="94"/>
        <v>0</v>
      </c>
      <c r="AU269" t="b">
        <f t="shared" ca="1" si="110"/>
        <v>0</v>
      </c>
      <c r="AV269" t="b">
        <f t="shared" ca="1" si="111"/>
        <v>0</v>
      </c>
      <c r="AW269" s="266" t="b">
        <f t="shared" ca="1" si="112"/>
        <v>0</v>
      </c>
      <c r="AX269" s="266" t="b">
        <f t="shared" ca="1" si="113"/>
        <v>0</v>
      </c>
      <c r="AY269" s="266" t="b">
        <f t="shared" ca="1" si="114"/>
        <v>0</v>
      </c>
    </row>
    <row r="270" spans="1:51" x14ac:dyDescent="0.25">
      <c r="A270">
        <v>238</v>
      </c>
      <c r="B270" s="163">
        <f ca="1">OFFSET(InputPriceData!B$15,CalculationsAndCharts!$A270+$A$11,0,1,1)</f>
        <v>41670</v>
      </c>
      <c r="C270" s="3">
        <f ca="1">OFFSET(InputPriceData!G$15,CalculationsAndCharts!$A270+$A$11,IF($C$7,8,0),1,1)</f>
        <v>547100</v>
      </c>
      <c r="D270" s="4">
        <f ca="1">OFFSET(InputPriceData!C$15,CalculationsAndCharts!$A270+$A$11,IF($C$7,8,0),1,1)</f>
        <v>21</v>
      </c>
      <c r="E270" s="4">
        <f ca="1">OFFSET(InputPriceData!D$15,CalculationsAndCharts!$A270+$A$11,IF($C$7,8,0),1,1)</f>
        <v>21.62</v>
      </c>
      <c r="F270" s="4">
        <f ca="1">OFFSET(InputPriceData!E$15,CalculationsAndCharts!$A270+$A$11,IF($C$7,8,0),1,1)</f>
        <v>21</v>
      </c>
      <c r="G270" s="4">
        <f ca="1">OFFSET(InputPriceData!F$15,CalculationsAndCharts!$A270+$A$11,IF($C$7,8,0),1,1)</f>
        <v>21.06</v>
      </c>
      <c r="H270" s="128"/>
      <c r="I270" s="128"/>
      <c r="K270" s="124"/>
      <c r="L270" s="279"/>
      <c r="M270" s="281"/>
      <c r="N270" s="280"/>
      <c r="O270" s="4"/>
      <c r="P270" s="4"/>
      <c r="Q270" s="3"/>
      <c r="S270" s="309">
        <f t="shared" ca="1" si="95"/>
        <v>21.57</v>
      </c>
      <c r="T270" s="309">
        <f t="shared" ca="1" si="96"/>
        <v>19.87</v>
      </c>
      <c r="U270" s="310">
        <f t="shared" ca="1" si="88"/>
        <v>0.69999999999999896</v>
      </c>
      <c r="V270" s="310" t="b">
        <f t="shared" ca="1" si="97"/>
        <v>0</v>
      </c>
      <c r="W270" s="3" t="b">
        <f t="shared" ca="1" si="98"/>
        <v>0</v>
      </c>
      <c r="X270" s="3" t="str">
        <f t="shared" ca="1" si="99"/>
        <v/>
      </c>
      <c r="Y270" s="3" t="str">
        <f t="shared" ca="1" si="89"/>
        <v/>
      </c>
      <c r="Z270" s="3" t="str">
        <f t="shared" ca="1" si="100"/>
        <v/>
      </c>
      <c r="AA270" s="3" t="str">
        <f t="shared" ca="1" si="101"/>
        <v/>
      </c>
      <c r="AB270" s="205">
        <f t="shared" ca="1" si="102"/>
        <v>10695</v>
      </c>
      <c r="AC270" s="205">
        <f t="shared" ca="1" si="103"/>
        <v>170</v>
      </c>
      <c r="AD270" s="205">
        <f t="shared" ca="1" si="90"/>
        <v>62.911764705882355</v>
      </c>
      <c r="AE270" s="205">
        <f t="shared" ca="1" si="91"/>
        <v>12.911764705882355</v>
      </c>
      <c r="AF270" s="205">
        <f t="shared" ca="1" si="104"/>
        <v>2.5823529411764712</v>
      </c>
      <c r="AG270" s="205"/>
      <c r="AH270" s="205"/>
      <c r="AI270" s="205"/>
      <c r="AJ270" s="205"/>
      <c r="AK270" s="4"/>
      <c r="AL270" s="4"/>
      <c r="AM270" s="309">
        <f t="shared" ca="1" si="105"/>
        <v>21.57</v>
      </c>
      <c r="AN270" s="309">
        <f t="shared" ca="1" si="106"/>
        <v>20.14</v>
      </c>
      <c r="AO270" s="310">
        <f t="shared" ca="1" si="107"/>
        <v>0.64335664335664222</v>
      </c>
      <c r="AP270" s="310" t="b">
        <f t="shared" ca="1" si="108"/>
        <v>0</v>
      </c>
      <c r="AQ270" s="309">
        <f t="shared" ca="1" si="109"/>
        <v>0</v>
      </c>
      <c r="AR270" s="205">
        <f t="shared" ca="1" si="92"/>
        <v>0</v>
      </c>
      <c r="AS270" s="45" t="b">
        <f t="shared" ca="1" si="93"/>
        <v>0</v>
      </c>
      <c r="AT270">
        <f t="shared" ca="1" si="94"/>
        <v>0</v>
      </c>
      <c r="AU270" t="b">
        <f t="shared" ca="1" si="110"/>
        <v>0</v>
      </c>
      <c r="AV270" t="b">
        <f t="shared" ca="1" si="111"/>
        <v>0</v>
      </c>
      <c r="AW270" s="266" t="b">
        <f t="shared" ca="1" si="112"/>
        <v>0</v>
      </c>
      <c r="AX270" s="266" t="b">
        <f t="shared" ca="1" si="113"/>
        <v>0</v>
      </c>
      <c r="AY270" s="266" t="b">
        <f t="shared" ca="1" si="114"/>
        <v>0</v>
      </c>
    </row>
    <row r="271" spans="1:51" x14ac:dyDescent="0.25">
      <c r="A271">
        <v>239</v>
      </c>
      <c r="B271" s="163">
        <f ca="1">OFFSET(InputPriceData!B$15,CalculationsAndCharts!$A271+$A$11,0,1,1)</f>
        <v>41669</v>
      </c>
      <c r="C271" s="3">
        <f ca="1">OFFSET(InputPriceData!G$15,CalculationsAndCharts!$A271+$A$11,IF($C$7,8,0),1,1)</f>
        <v>772100</v>
      </c>
      <c r="D271" s="4">
        <f ca="1">OFFSET(InputPriceData!C$15,CalculationsAndCharts!$A271+$A$11,IF($C$7,8,0),1,1)</f>
        <v>20.93</v>
      </c>
      <c r="E271" s="4">
        <f ca="1">OFFSET(InputPriceData!D$15,CalculationsAndCharts!$A271+$A$11,IF($C$7,8,0),1,1)</f>
        <v>21.51</v>
      </c>
      <c r="F271" s="4">
        <f ca="1">OFFSET(InputPriceData!E$15,CalculationsAndCharts!$A271+$A$11,IF($C$7,8,0),1,1)</f>
        <v>20.84</v>
      </c>
      <c r="G271" s="4">
        <f ca="1">OFFSET(InputPriceData!F$15,CalculationsAndCharts!$A271+$A$11,IF($C$7,8,0),1,1)</f>
        <v>21.32</v>
      </c>
      <c r="H271" s="128"/>
      <c r="I271" s="128"/>
      <c r="K271" s="124"/>
      <c r="L271" s="279"/>
      <c r="M271" s="281"/>
      <c r="N271" s="280"/>
      <c r="O271" s="4"/>
      <c r="P271" s="4"/>
      <c r="Q271" s="3"/>
      <c r="S271" s="309">
        <f t="shared" ca="1" si="95"/>
        <v>21.57</v>
      </c>
      <c r="T271" s="309">
        <f t="shared" ca="1" si="96"/>
        <v>19.68</v>
      </c>
      <c r="U271" s="310">
        <f t="shared" ca="1" si="88"/>
        <v>0.86772486772486779</v>
      </c>
      <c r="V271" s="310" t="b">
        <f t="shared" ca="1" si="97"/>
        <v>0</v>
      </c>
      <c r="W271" s="3" t="b">
        <f t="shared" ca="1" si="98"/>
        <v>0</v>
      </c>
      <c r="X271" s="3" t="str">
        <f t="shared" ca="1" si="99"/>
        <v/>
      </c>
      <c r="Y271" s="3" t="str">
        <f t="shared" ca="1" si="89"/>
        <v/>
      </c>
      <c r="Z271" s="3" t="str">
        <f t="shared" ca="1" si="100"/>
        <v/>
      </c>
      <c r="AA271" s="3" t="str">
        <f t="shared" ca="1" si="101"/>
        <v/>
      </c>
      <c r="AB271" s="205">
        <f t="shared" ca="1" si="102"/>
        <v>10695</v>
      </c>
      <c r="AC271" s="205">
        <f t="shared" ca="1" si="103"/>
        <v>170</v>
      </c>
      <c r="AD271" s="205">
        <f t="shared" ca="1" si="90"/>
        <v>62.911764705882355</v>
      </c>
      <c r="AE271" s="205">
        <f t="shared" ca="1" si="91"/>
        <v>12.911764705882355</v>
      </c>
      <c r="AF271" s="205">
        <f t="shared" ca="1" si="104"/>
        <v>2.5823529411764712</v>
      </c>
      <c r="AG271" s="205"/>
      <c r="AH271" s="205"/>
      <c r="AI271" s="205"/>
      <c r="AJ271" s="205"/>
      <c r="AK271" s="4"/>
      <c r="AL271" s="4"/>
      <c r="AM271" s="309">
        <f t="shared" ca="1" si="105"/>
        <v>21.57</v>
      </c>
      <c r="AN271" s="309">
        <f t="shared" ca="1" si="106"/>
        <v>20.059999999999999</v>
      </c>
      <c r="AO271" s="310">
        <f t="shared" ca="1" si="107"/>
        <v>0.83443708609271539</v>
      </c>
      <c r="AP271" s="310" t="b">
        <f t="shared" ca="1" si="108"/>
        <v>0</v>
      </c>
      <c r="AQ271" s="309">
        <f t="shared" ca="1" si="109"/>
        <v>0</v>
      </c>
      <c r="AR271" s="205">
        <f t="shared" ca="1" si="92"/>
        <v>0</v>
      </c>
      <c r="AS271" s="45" t="b">
        <f t="shared" ca="1" si="93"/>
        <v>0</v>
      </c>
      <c r="AT271">
        <f t="shared" ca="1" si="94"/>
        <v>0</v>
      </c>
      <c r="AU271" t="b">
        <f t="shared" ca="1" si="110"/>
        <v>0</v>
      </c>
      <c r="AV271" t="b">
        <f t="shared" ca="1" si="111"/>
        <v>0</v>
      </c>
      <c r="AW271" s="266" t="b">
        <f t="shared" ca="1" si="112"/>
        <v>0</v>
      </c>
      <c r="AX271" s="266" t="b">
        <f t="shared" ca="1" si="113"/>
        <v>0</v>
      </c>
      <c r="AY271" s="266" t="b">
        <f t="shared" ca="1" si="114"/>
        <v>0</v>
      </c>
    </row>
    <row r="272" spans="1:51" x14ac:dyDescent="0.25">
      <c r="A272">
        <v>240</v>
      </c>
      <c r="B272" s="163">
        <f ca="1">OFFSET(InputPriceData!B$15,CalculationsAndCharts!$A272+$A$11,0,1,1)</f>
        <v>41668</v>
      </c>
      <c r="C272" s="3">
        <f ca="1">OFFSET(InputPriceData!G$15,CalculationsAndCharts!$A272+$A$11,IF($C$7,8,0),1,1)</f>
        <v>743200</v>
      </c>
      <c r="D272" s="4">
        <f ca="1">OFFSET(InputPriceData!C$15,CalculationsAndCharts!$A272+$A$11,IF($C$7,8,0),1,1)</f>
        <v>20.28</v>
      </c>
      <c r="E272" s="4">
        <f ca="1">OFFSET(InputPriceData!D$15,CalculationsAndCharts!$A272+$A$11,IF($C$7,8,0),1,1)</f>
        <v>20.81</v>
      </c>
      <c r="F272" s="4">
        <f ca="1">OFFSET(InputPriceData!E$15,CalculationsAndCharts!$A272+$A$11,IF($C$7,8,0),1,1)</f>
        <v>20.25</v>
      </c>
      <c r="G272" s="4">
        <f ca="1">OFFSET(InputPriceData!F$15,CalculationsAndCharts!$A272+$A$11,IF($C$7,8,0),1,1)</f>
        <v>20.74</v>
      </c>
      <c r="H272" s="128"/>
      <c r="I272" s="128"/>
      <c r="K272" s="124"/>
      <c r="L272" s="279"/>
      <c r="M272" s="281"/>
      <c r="N272" s="280"/>
      <c r="O272" s="4"/>
      <c r="P272" s="4"/>
      <c r="Q272" s="3"/>
      <c r="S272" s="309">
        <f t="shared" ca="1" si="95"/>
        <v>21.57</v>
      </c>
      <c r="T272" s="309">
        <f t="shared" ca="1" si="96"/>
        <v>19.62</v>
      </c>
      <c r="U272" s="310">
        <f t="shared" ca="1" si="88"/>
        <v>0.57435897435897321</v>
      </c>
      <c r="V272" s="310" t="b">
        <f t="shared" ca="1" si="97"/>
        <v>0</v>
      </c>
      <c r="W272" s="3" t="b">
        <f t="shared" ca="1" si="98"/>
        <v>0</v>
      </c>
      <c r="X272" s="3" t="str">
        <f t="shared" ca="1" si="99"/>
        <v/>
      </c>
      <c r="Y272" s="3" t="str">
        <f t="shared" ca="1" si="89"/>
        <v/>
      </c>
      <c r="Z272" s="3" t="str">
        <f t="shared" ca="1" si="100"/>
        <v/>
      </c>
      <c r="AA272" s="3" t="str">
        <f t="shared" ca="1" si="101"/>
        <v/>
      </c>
      <c r="AB272" s="205">
        <f t="shared" ca="1" si="102"/>
        <v>10695</v>
      </c>
      <c r="AC272" s="205">
        <f t="shared" ca="1" si="103"/>
        <v>170</v>
      </c>
      <c r="AD272" s="205">
        <f t="shared" ca="1" si="90"/>
        <v>62.911764705882355</v>
      </c>
      <c r="AE272" s="205">
        <f t="shared" ca="1" si="91"/>
        <v>12.911764705882355</v>
      </c>
      <c r="AF272" s="205">
        <f t="shared" ca="1" si="104"/>
        <v>2.5823529411764712</v>
      </c>
      <c r="AG272" s="205"/>
      <c r="AH272" s="205"/>
      <c r="AI272" s="205"/>
      <c r="AJ272" s="205"/>
      <c r="AK272" s="4"/>
      <c r="AL272" s="4"/>
      <c r="AM272" s="309">
        <f t="shared" ca="1" si="105"/>
        <v>21.57</v>
      </c>
      <c r="AN272" s="309">
        <f t="shared" ca="1" si="106"/>
        <v>19.87</v>
      </c>
      <c r="AO272" s="310">
        <f t="shared" ca="1" si="107"/>
        <v>0.51176470588235168</v>
      </c>
      <c r="AP272" s="310" t="b">
        <f t="shared" ca="1" si="108"/>
        <v>0</v>
      </c>
      <c r="AQ272" s="309">
        <f t="shared" ca="1" si="109"/>
        <v>0</v>
      </c>
      <c r="AR272" s="205">
        <f t="shared" ca="1" si="92"/>
        <v>0</v>
      </c>
      <c r="AS272" s="45" t="b">
        <f t="shared" ca="1" si="93"/>
        <v>0</v>
      </c>
      <c r="AT272">
        <f t="shared" ca="1" si="94"/>
        <v>0</v>
      </c>
      <c r="AU272" t="b">
        <f t="shared" ca="1" si="110"/>
        <v>0</v>
      </c>
      <c r="AV272" t="b">
        <f t="shared" ca="1" si="111"/>
        <v>0</v>
      </c>
      <c r="AW272" s="266" t="b">
        <f t="shared" ca="1" si="112"/>
        <v>0</v>
      </c>
      <c r="AX272" s="266" t="b">
        <f t="shared" ca="1" si="113"/>
        <v>0</v>
      </c>
      <c r="AY272" s="266" t="b">
        <f t="shared" ca="1" si="114"/>
        <v>0</v>
      </c>
    </row>
    <row r="273" spans="1:51" x14ac:dyDescent="0.25">
      <c r="A273">
        <v>241</v>
      </c>
      <c r="B273" s="163">
        <f ca="1">OFFSET(InputPriceData!B$15,CalculationsAndCharts!$A273+$A$11,0,1,1)</f>
        <v>41667</v>
      </c>
      <c r="C273" s="3">
        <f ca="1">OFFSET(InputPriceData!G$15,CalculationsAndCharts!$A273+$A$11,IF($C$7,8,0),1,1)</f>
        <v>382800</v>
      </c>
      <c r="D273" s="4">
        <f ca="1">OFFSET(InputPriceData!C$15,CalculationsAndCharts!$A273+$A$11,IF($C$7,8,0),1,1)</f>
        <v>20.12</v>
      </c>
      <c r="E273" s="4">
        <f ca="1">OFFSET(InputPriceData!D$15,CalculationsAndCharts!$A273+$A$11,IF($C$7,8,0),1,1)</f>
        <v>20.55</v>
      </c>
      <c r="F273" s="4">
        <f ca="1">OFFSET(InputPriceData!E$15,CalculationsAndCharts!$A273+$A$11,IF($C$7,8,0),1,1)</f>
        <v>20.07</v>
      </c>
      <c r="G273" s="4">
        <f ca="1">OFFSET(InputPriceData!F$15,CalculationsAndCharts!$A273+$A$11,IF($C$7,8,0),1,1)</f>
        <v>20.38</v>
      </c>
      <c r="H273" s="128"/>
      <c r="I273" s="128"/>
      <c r="K273" s="124"/>
      <c r="L273" s="279"/>
      <c r="M273" s="281"/>
      <c r="N273" s="280"/>
      <c r="O273" s="4"/>
      <c r="P273" s="4"/>
      <c r="Q273" s="3"/>
      <c r="S273" s="309">
        <f t="shared" ca="1" si="95"/>
        <v>21.57</v>
      </c>
      <c r="T273" s="309">
        <f t="shared" ca="1" si="96"/>
        <v>19.600000000000001</v>
      </c>
      <c r="U273" s="310">
        <f t="shared" ca="1" si="88"/>
        <v>0.39593908629441527</v>
      </c>
      <c r="V273" s="310" t="b">
        <f t="shared" ca="1" si="97"/>
        <v>0</v>
      </c>
      <c r="W273" s="3" t="b">
        <f t="shared" ca="1" si="98"/>
        <v>0</v>
      </c>
      <c r="X273" s="3" t="str">
        <f t="shared" ca="1" si="99"/>
        <v/>
      </c>
      <c r="Y273" s="3" t="str">
        <f t="shared" ca="1" si="89"/>
        <v/>
      </c>
      <c r="Z273" s="3" t="str">
        <f t="shared" ca="1" si="100"/>
        <v/>
      </c>
      <c r="AA273" s="3" t="str">
        <f t="shared" ca="1" si="101"/>
        <v/>
      </c>
      <c r="AB273" s="205">
        <f t="shared" ca="1" si="102"/>
        <v>10695</v>
      </c>
      <c r="AC273" s="205">
        <f t="shared" ca="1" si="103"/>
        <v>170</v>
      </c>
      <c r="AD273" s="205">
        <f t="shared" ca="1" si="90"/>
        <v>62.911764705882355</v>
      </c>
      <c r="AE273" s="205">
        <f t="shared" ca="1" si="91"/>
        <v>12.911764705882355</v>
      </c>
      <c r="AF273" s="205">
        <f t="shared" ca="1" si="104"/>
        <v>2.5823529411764712</v>
      </c>
      <c r="AG273" s="205"/>
      <c r="AH273" s="205"/>
      <c r="AI273" s="205"/>
      <c r="AJ273" s="205"/>
      <c r="AK273" s="4"/>
      <c r="AL273" s="4"/>
      <c r="AM273" s="309">
        <f t="shared" ca="1" si="105"/>
        <v>21.57</v>
      </c>
      <c r="AN273" s="309">
        <f t="shared" ca="1" si="106"/>
        <v>19.68</v>
      </c>
      <c r="AO273" s="310">
        <f t="shared" ca="1" si="107"/>
        <v>0.37037037037036991</v>
      </c>
      <c r="AP273" s="310" t="b">
        <f t="shared" ca="1" si="108"/>
        <v>0</v>
      </c>
      <c r="AQ273" s="309">
        <f t="shared" ca="1" si="109"/>
        <v>0</v>
      </c>
      <c r="AR273" s="205">
        <f t="shared" ca="1" si="92"/>
        <v>0</v>
      </c>
      <c r="AS273" s="45" t="b">
        <f t="shared" ca="1" si="93"/>
        <v>0</v>
      </c>
      <c r="AT273">
        <f t="shared" ca="1" si="94"/>
        <v>0</v>
      </c>
      <c r="AU273" t="b">
        <f t="shared" ca="1" si="110"/>
        <v>0</v>
      </c>
      <c r="AV273" t="b">
        <f t="shared" ca="1" si="111"/>
        <v>0</v>
      </c>
      <c r="AW273" s="266" t="b">
        <f t="shared" ca="1" si="112"/>
        <v>0</v>
      </c>
      <c r="AX273" s="266" t="b">
        <f t="shared" ca="1" si="113"/>
        <v>0</v>
      </c>
      <c r="AY273" s="266" t="b">
        <f t="shared" ca="1" si="114"/>
        <v>0</v>
      </c>
    </row>
    <row r="274" spans="1:51" x14ac:dyDescent="0.25">
      <c r="A274">
        <v>242</v>
      </c>
      <c r="B274" s="163">
        <f ca="1">OFFSET(InputPriceData!B$15,CalculationsAndCharts!$A274+$A$11,0,1,1)</f>
        <v>41666</v>
      </c>
      <c r="C274" s="3">
        <f ca="1">OFFSET(InputPriceData!G$15,CalculationsAndCharts!$A274+$A$11,IF($C$7,8,0),1,1)</f>
        <v>436800</v>
      </c>
      <c r="D274" s="4">
        <f ca="1">OFFSET(InputPriceData!C$15,CalculationsAndCharts!$A274+$A$11,IF($C$7,8,0),1,1)</f>
        <v>20.66</v>
      </c>
      <c r="E274" s="4">
        <f ca="1">OFFSET(InputPriceData!D$15,CalculationsAndCharts!$A274+$A$11,IF($C$7,8,0),1,1)</f>
        <v>20.69</v>
      </c>
      <c r="F274" s="4">
        <f ca="1">OFFSET(InputPriceData!E$15,CalculationsAndCharts!$A274+$A$11,IF($C$7,8,0),1,1)</f>
        <v>20</v>
      </c>
      <c r="G274" s="4">
        <f ca="1">OFFSET(InputPriceData!F$15,CalculationsAndCharts!$A274+$A$11,IF($C$7,8,0),1,1)</f>
        <v>20.14</v>
      </c>
      <c r="H274" s="128"/>
      <c r="I274" s="128"/>
      <c r="K274" s="124"/>
      <c r="L274" s="279"/>
      <c r="M274" s="281"/>
      <c r="N274" s="280"/>
      <c r="O274" s="4"/>
      <c r="P274" s="4"/>
      <c r="Q274" s="3"/>
      <c r="S274" s="309">
        <f t="shared" ca="1" si="95"/>
        <v>21.57</v>
      </c>
      <c r="T274" s="309">
        <f t="shared" ca="1" si="96"/>
        <v>19.600000000000001</v>
      </c>
      <c r="U274" s="310">
        <f t="shared" ca="1" si="88"/>
        <v>0.27411167512690326</v>
      </c>
      <c r="V274" s="310" t="b">
        <f t="shared" ca="1" si="97"/>
        <v>0</v>
      </c>
      <c r="W274" s="3" t="b">
        <f t="shared" ca="1" si="98"/>
        <v>0</v>
      </c>
      <c r="X274" s="3" t="str">
        <f t="shared" ca="1" si="99"/>
        <v/>
      </c>
      <c r="Y274" s="3" t="str">
        <f t="shared" ca="1" si="89"/>
        <v/>
      </c>
      <c r="Z274" s="3" t="str">
        <f t="shared" ca="1" si="100"/>
        <v/>
      </c>
      <c r="AA274" s="3" t="str">
        <f t="shared" ca="1" si="101"/>
        <v/>
      </c>
      <c r="AB274" s="205">
        <f t="shared" ca="1" si="102"/>
        <v>10695</v>
      </c>
      <c r="AC274" s="205">
        <f t="shared" ca="1" si="103"/>
        <v>170</v>
      </c>
      <c r="AD274" s="205">
        <f t="shared" ca="1" si="90"/>
        <v>62.911764705882355</v>
      </c>
      <c r="AE274" s="205">
        <f t="shared" ca="1" si="91"/>
        <v>12.911764705882355</v>
      </c>
      <c r="AF274" s="205">
        <f t="shared" ca="1" si="104"/>
        <v>2.5823529411764712</v>
      </c>
      <c r="AG274" s="205"/>
      <c r="AH274" s="205"/>
      <c r="AI274" s="205"/>
      <c r="AJ274" s="205"/>
      <c r="AK274" s="4"/>
      <c r="AL274" s="4"/>
      <c r="AM274" s="309">
        <f t="shared" ca="1" si="105"/>
        <v>21.57</v>
      </c>
      <c r="AN274" s="309">
        <f t="shared" ca="1" si="106"/>
        <v>19.62</v>
      </c>
      <c r="AO274" s="310">
        <f t="shared" ca="1" si="107"/>
        <v>0.26666666666666655</v>
      </c>
      <c r="AP274" s="310" t="b">
        <f t="shared" ca="1" si="108"/>
        <v>0</v>
      </c>
      <c r="AQ274" s="309">
        <f t="shared" ca="1" si="109"/>
        <v>0</v>
      </c>
      <c r="AR274" s="205">
        <f t="shared" ca="1" si="92"/>
        <v>0</v>
      </c>
      <c r="AS274" s="45" t="b">
        <f t="shared" ca="1" si="93"/>
        <v>0</v>
      </c>
      <c r="AT274">
        <f t="shared" ca="1" si="94"/>
        <v>0</v>
      </c>
      <c r="AU274" t="b">
        <f t="shared" ca="1" si="110"/>
        <v>0</v>
      </c>
      <c r="AV274" t="b">
        <f t="shared" ca="1" si="111"/>
        <v>0</v>
      </c>
      <c r="AW274" s="266" t="b">
        <f t="shared" ca="1" si="112"/>
        <v>0</v>
      </c>
      <c r="AX274" s="266" t="b">
        <f t="shared" ca="1" si="113"/>
        <v>0</v>
      </c>
      <c r="AY274" s="266" t="b">
        <f t="shared" ca="1" si="114"/>
        <v>0</v>
      </c>
    </row>
    <row r="275" spans="1:51" x14ac:dyDescent="0.25">
      <c r="A275">
        <v>243</v>
      </c>
      <c r="B275" s="163">
        <f ca="1">OFFSET(InputPriceData!B$15,CalculationsAndCharts!$A275+$A$11,0,1,1)</f>
        <v>41663</v>
      </c>
      <c r="C275" s="3">
        <f ca="1">OFFSET(InputPriceData!G$15,CalculationsAndCharts!$A275+$A$11,IF($C$7,8,0),1,1)</f>
        <v>416600</v>
      </c>
      <c r="D275" s="4">
        <f ca="1">OFFSET(InputPriceData!C$15,CalculationsAndCharts!$A275+$A$11,IF($C$7,8,0),1,1)</f>
        <v>21.21</v>
      </c>
      <c r="E275" s="4">
        <f ca="1">OFFSET(InputPriceData!D$15,CalculationsAndCharts!$A275+$A$11,IF($C$7,8,0),1,1)</f>
        <v>21.32</v>
      </c>
      <c r="F275" s="4">
        <f ca="1">OFFSET(InputPriceData!E$15,CalculationsAndCharts!$A275+$A$11,IF($C$7,8,0),1,1)</f>
        <v>20.420000000000002</v>
      </c>
      <c r="G275" s="4">
        <f ca="1">OFFSET(InputPriceData!F$15,CalculationsAndCharts!$A275+$A$11,IF($C$7,8,0),1,1)</f>
        <v>20.55</v>
      </c>
      <c r="H275" s="128"/>
      <c r="I275" s="128"/>
      <c r="K275" s="124"/>
      <c r="L275" s="279"/>
      <c r="M275" s="281"/>
      <c r="N275" s="280"/>
      <c r="O275" s="4"/>
      <c r="P275" s="4"/>
      <c r="Q275" s="3"/>
      <c r="S275" s="309">
        <f t="shared" ca="1" si="95"/>
        <v>21.57</v>
      </c>
      <c r="T275" s="309">
        <f t="shared" ca="1" si="96"/>
        <v>19.559999999999999</v>
      </c>
      <c r="U275" s="310">
        <f t="shared" ca="1" si="88"/>
        <v>0.49253731343283641</v>
      </c>
      <c r="V275" s="310" t="b">
        <f t="shared" ca="1" si="97"/>
        <v>0</v>
      </c>
      <c r="W275" s="3" t="b">
        <f t="shared" ca="1" si="98"/>
        <v>0</v>
      </c>
      <c r="X275" s="3" t="str">
        <f t="shared" ca="1" si="99"/>
        <v/>
      </c>
      <c r="Y275" s="3" t="str">
        <f t="shared" ca="1" si="89"/>
        <v/>
      </c>
      <c r="Z275" s="3" t="str">
        <f t="shared" ca="1" si="100"/>
        <v/>
      </c>
      <c r="AA275" s="3" t="str">
        <f t="shared" ca="1" si="101"/>
        <v/>
      </c>
      <c r="AB275" s="205">
        <f t="shared" ca="1" si="102"/>
        <v>10695</v>
      </c>
      <c r="AC275" s="205">
        <f t="shared" ca="1" si="103"/>
        <v>170</v>
      </c>
      <c r="AD275" s="205">
        <f t="shared" ca="1" si="90"/>
        <v>62.911764705882355</v>
      </c>
      <c r="AE275" s="205">
        <f t="shared" ca="1" si="91"/>
        <v>12.911764705882355</v>
      </c>
      <c r="AF275" s="205">
        <f t="shared" ca="1" si="104"/>
        <v>2.5823529411764712</v>
      </c>
      <c r="AG275" s="205"/>
      <c r="AH275" s="205"/>
      <c r="AI275" s="205"/>
      <c r="AJ275" s="205"/>
      <c r="AK275" s="4"/>
      <c r="AL275" s="4"/>
      <c r="AM275" s="309">
        <f t="shared" ca="1" si="105"/>
        <v>21.57</v>
      </c>
      <c r="AN275" s="309">
        <f t="shared" ca="1" si="106"/>
        <v>19.600000000000001</v>
      </c>
      <c r="AO275" s="310">
        <f t="shared" ca="1" si="107"/>
        <v>0.48223350253807096</v>
      </c>
      <c r="AP275" s="310" t="b">
        <f t="shared" ca="1" si="108"/>
        <v>0</v>
      </c>
      <c r="AQ275" s="309">
        <f t="shared" ca="1" si="109"/>
        <v>0</v>
      </c>
      <c r="AR275" s="205">
        <f t="shared" ca="1" si="92"/>
        <v>0</v>
      </c>
      <c r="AS275" s="45" t="b">
        <f t="shared" ca="1" si="93"/>
        <v>0</v>
      </c>
      <c r="AT275">
        <f t="shared" ca="1" si="94"/>
        <v>0</v>
      </c>
      <c r="AU275" t="b">
        <f t="shared" ca="1" si="110"/>
        <v>0</v>
      </c>
      <c r="AV275" t="b">
        <f t="shared" ca="1" si="111"/>
        <v>0</v>
      </c>
      <c r="AW275" s="266" t="b">
        <f t="shared" ca="1" si="112"/>
        <v>0</v>
      </c>
      <c r="AX275" s="266" t="b">
        <f t="shared" ca="1" si="113"/>
        <v>0</v>
      </c>
      <c r="AY275" s="266" t="b">
        <f t="shared" ca="1" si="114"/>
        <v>0</v>
      </c>
    </row>
    <row r="276" spans="1:51" x14ac:dyDescent="0.25">
      <c r="A276">
        <v>244</v>
      </c>
      <c r="B276" s="163">
        <f ca="1">OFFSET(InputPriceData!B$15,CalculationsAndCharts!$A276+$A$11,0,1,1)</f>
        <v>41662</v>
      </c>
      <c r="C276" s="3">
        <f ca="1">OFFSET(InputPriceData!G$15,CalculationsAndCharts!$A276+$A$11,IF($C$7,8,0),1,1)</f>
        <v>407800</v>
      </c>
      <c r="D276" s="4">
        <f ca="1">OFFSET(InputPriceData!C$15,CalculationsAndCharts!$A276+$A$11,IF($C$7,8,0),1,1)</f>
        <v>21.55</v>
      </c>
      <c r="E276" s="4">
        <f ca="1">OFFSET(InputPriceData!D$15,CalculationsAndCharts!$A276+$A$11,IF($C$7,8,0),1,1)</f>
        <v>21.55</v>
      </c>
      <c r="F276" s="4">
        <f ca="1">OFFSET(InputPriceData!E$15,CalculationsAndCharts!$A276+$A$11,IF($C$7,8,0),1,1)</f>
        <v>21.04</v>
      </c>
      <c r="G276" s="4">
        <f ca="1">OFFSET(InputPriceData!F$15,CalculationsAndCharts!$A276+$A$11,IF($C$7,8,0),1,1)</f>
        <v>21.4</v>
      </c>
      <c r="H276" s="128"/>
      <c r="I276" s="128"/>
      <c r="K276" s="124"/>
      <c r="L276" s="279"/>
      <c r="M276" s="281"/>
      <c r="N276" s="280"/>
      <c r="O276" s="4"/>
      <c r="P276" s="4"/>
      <c r="Q276" s="3"/>
      <c r="S276" s="309">
        <f t="shared" ca="1" si="95"/>
        <v>21.57</v>
      </c>
      <c r="T276" s="309">
        <f t="shared" ca="1" si="96"/>
        <v>19.48</v>
      </c>
      <c r="U276" s="310">
        <f t="shared" ca="1" si="88"/>
        <v>0.91866028708133884</v>
      </c>
      <c r="V276" s="310" t="b">
        <f t="shared" ca="1" si="97"/>
        <v>0</v>
      </c>
      <c r="W276" s="3" t="b">
        <f t="shared" ca="1" si="98"/>
        <v>0</v>
      </c>
      <c r="X276" s="3" t="str">
        <f t="shared" ca="1" si="99"/>
        <v/>
      </c>
      <c r="Y276" s="3" t="str">
        <f t="shared" ca="1" si="89"/>
        <v/>
      </c>
      <c r="Z276" s="3" t="str">
        <f t="shared" ca="1" si="100"/>
        <v/>
      </c>
      <c r="AA276" s="3" t="str">
        <f t="shared" ca="1" si="101"/>
        <v/>
      </c>
      <c r="AB276" s="205">
        <f t="shared" ca="1" si="102"/>
        <v>10695</v>
      </c>
      <c r="AC276" s="205">
        <f t="shared" ca="1" si="103"/>
        <v>170</v>
      </c>
      <c r="AD276" s="205">
        <f t="shared" ca="1" si="90"/>
        <v>62.911764705882355</v>
      </c>
      <c r="AE276" s="205">
        <f t="shared" ca="1" si="91"/>
        <v>12.911764705882355</v>
      </c>
      <c r="AF276" s="205">
        <f t="shared" ca="1" si="104"/>
        <v>2.5823529411764712</v>
      </c>
      <c r="AG276" s="205"/>
      <c r="AH276" s="205"/>
      <c r="AI276" s="205"/>
      <c r="AJ276" s="205"/>
      <c r="AK276" s="4"/>
      <c r="AL276" s="4"/>
      <c r="AM276" s="309">
        <f t="shared" ca="1" si="105"/>
        <v>21.57</v>
      </c>
      <c r="AN276" s="309">
        <f t="shared" ca="1" si="106"/>
        <v>19.600000000000001</v>
      </c>
      <c r="AO276" s="310">
        <f t="shared" ca="1" si="107"/>
        <v>0.91370558375634425</v>
      </c>
      <c r="AP276" s="310" t="b">
        <f t="shared" ca="1" si="108"/>
        <v>0</v>
      </c>
      <c r="AQ276" s="309">
        <f t="shared" ca="1" si="109"/>
        <v>0</v>
      </c>
      <c r="AR276" s="205">
        <f t="shared" ca="1" si="92"/>
        <v>0</v>
      </c>
      <c r="AS276" s="45" t="b">
        <f t="shared" ca="1" si="93"/>
        <v>0</v>
      </c>
      <c r="AT276">
        <f t="shared" ca="1" si="94"/>
        <v>0</v>
      </c>
      <c r="AU276" t="b">
        <f t="shared" ca="1" si="110"/>
        <v>0</v>
      </c>
      <c r="AV276" t="b">
        <f t="shared" ca="1" si="111"/>
        <v>0</v>
      </c>
      <c r="AW276" s="266" t="b">
        <f t="shared" ca="1" si="112"/>
        <v>0</v>
      </c>
      <c r="AX276" s="266" t="b">
        <f t="shared" ca="1" si="113"/>
        <v>0</v>
      </c>
      <c r="AY276" s="266" t="b">
        <f t="shared" ca="1" si="114"/>
        <v>0</v>
      </c>
    </row>
    <row r="277" spans="1:51" x14ac:dyDescent="0.25">
      <c r="A277">
        <v>245</v>
      </c>
      <c r="B277" s="163">
        <f ca="1">OFFSET(InputPriceData!B$15,CalculationsAndCharts!$A277+$A$11,0,1,1)</f>
        <v>41661</v>
      </c>
      <c r="C277" s="3">
        <f ca="1">OFFSET(InputPriceData!G$15,CalculationsAndCharts!$A277+$A$11,IF($C$7,8,0),1,1)</f>
        <v>473500</v>
      </c>
      <c r="D277" s="4">
        <f ca="1">OFFSET(InputPriceData!C$15,CalculationsAndCharts!$A277+$A$11,IF($C$7,8,0),1,1)</f>
        <v>21.13</v>
      </c>
      <c r="E277" s="4">
        <f ca="1">OFFSET(InputPriceData!D$15,CalculationsAndCharts!$A277+$A$11,IF($C$7,8,0),1,1)</f>
        <v>21.6</v>
      </c>
      <c r="F277" s="4">
        <f ca="1">OFFSET(InputPriceData!E$15,CalculationsAndCharts!$A277+$A$11,IF($C$7,8,0),1,1)</f>
        <v>21.12</v>
      </c>
      <c r="G277" s="4">
        <f ca="1">OFFSET(InputPriceData!F$15,CalculationsAndCharts!$A277+$A$11,IF($C$7,8,0),1,1)</f>
        <v>21.57</v>
      </c>
      <c r="H277" s="128"/>
      <c r="I277" s="128"/>
      <c r="K277" s="124"/>
      <c r="L277" s="279"/>
      <c r="M277" s="281"/>
      <c r="N277" s="280"/>
      <c r="O277" s="4"/>
      <c r="P277" s="4"/>
      <c r="Q277" s="3"/>
      <c r="S277" s="309">
        <f t="shared" ca="1" si="95"/>
        <v>21.57</v>
      </c>
      <c r="T277" s="309">
        <f t="shared" ca="1" si="96"/>
        <v>19.350000000000001</v>
      </c>
      <c r="U277" s="310">
        <f t="shared" ca="1" si="88"/>
        <v>1</v>
      </c>
      <c r="V277" s="310" t="b">
        <f t="shared" ca="1" si="97"/>
        <v>0</v>
      </c>
      <c r="W277" s="3" t="b">
        <f t="shared" ca="1" si="98"/>
        <v>0</v>
      </c>
      <c r="X277" s="3" t="str">
        <f t="shared" ca="1" si="99"/>
        <v/>
      </c>
      <c r="Y277" s="3" t="str">
        <f t="shared" ca="1" si="89"/>
        <v/>
      </c>
      <c r="Z277" s="3" t="str">
        <f t="shared" ca="1" si="100"/>
        <v/>
      </c>
      <c r="AA277" s="3" t="str">
        <f t="shared" ca="1" si="101"/>
        <v/>
      </c>
      <c r="AB277" s="205">
        <f t="shared" ca="1" si="102"/>
        <v>10695</v>
      </c>
      <c r="AC277" s="205">
        <f t="shared" ca="1" si="103"/>
        <v>170</v>
      </c>
      <c r="AD277" s="205">
        <f t="shared" ca="1" si="90"/>
        <v>62.911764705882355</v>
      </c>
      <c r="AE277" s="205">
        <f t="shared" ca="1" si="91"/>
        <v>12.911764705882355</v>
      </c>
      <c r="AF277" s="205">
        <f t="shared" ca="1" si="104"/>
        <v>2.5823529411764712</v>
      </c>
      <c r="AG277" s="205"/>
      <c r="AH277" s="205"/>
      <c r="AI277" s="205"/>
      <c r="AJ277" s="205"/>
      <c r="AK277" s="4"/>
      <c r="AL277" s="4"/>
      <c r="AM277" s="309">
        <f t="shared" ca="1" si="105"/>
        <v>21.57</v>
      </c>
      <c r="AN277" s="309">
        <f t="shared" ca="1" si="106"/>
        <v>19.559999999999999</v>
      </c>
      <c r="AO277" s="310">
        <f t="shared" ca="1" si="107"/>
        <v>1</v>
      </c>
      <c r="AP277" s="310" t="b">
        <f t="shared" ca="1" si="108"/>
        <v>0</v>
      </c>
      <c r="AQ277" s="309">
        <f t="shared" ca="1" si="109"/>
        <v>0</v>
      </c>
      <c r="AR277" s="205">
        <f t="shared" ca="1" si="92"/>
        <v>0</v>
      </c>
      <c r="AS277" s="45" t="b">
        <f t="shared" ca="1" si="93"/>
        <v>0</v>
      </c>
      <c r="AT277">
        <f t="shared" ca="1" si="94"/>
        <v>0</v>
      </c>
      <c r="AU277" t="b">
        <f t="shared" ca="1" si="110"/>
        <v>0</v>
      </c>
      <c r="AV277" t="b">
        <f t="shared" ca="1" si="111"/>
        <v>0</v>
      </c>
      <c r="AW277" s="266" t="b">
        <f t="shared" ca="1" si="112"/>
        <v>0</v>
      </c>
      <c r="AX277" s="266" t="b">
        <f t="shared" ca="1" si="113"/>
        <v>0</v>
      </c>
      <c r="AY277" s="266" t="b">
        <f t="shared" ca="1" si="114"/>
        <v>0</v>
      </c>
    </row>
    <row r="278" spans="1:51" x14ac:dyDescent="0.25">
      <c r="A278">
        <v>246</v>
      </c>
      <c r="B278" s="163">
        <f ca="1">OFFSET(InputPriceData!B$15,CalculationsAndCharts!$A278+$A$11,0,1,1)</f>
        <v>41660</v>
      </c>
      <c r="C278" s="3">
        <f ca="1">OFFSET(InputPriceData!G$15,CalculationsAndCharts!$A278+$A$11,IF($C$7,8,0),1,1)</f>
        <v>398700</v>
      </c>
      <c r="D278" s="4">
        <f ca="1">OFFSET(InputPriceData!C$15,CalculationsAndCharts!$A278+$A$11,IF($C$7,8,0),1,1)</f>
        <v>21</v>
      </c>
      <c r="E278" s="4">
        <f ca="1">OFFSET(InputPriceData!D$15,CalculationsAndCharts!$A278+$A$11,IF($C$7,8,0),1,1)</f>
        <v>21.25</v>
      </c>
      <c r="F278" s="4">
        <f ca="1">OFFSET(InputPriceData!E$15,CalculationsAndCharts!$A278+$A$11,IF($C$7,8,0),1,1)</f>
        <v>20.86</v>
      </c>
      <c r="G278" s="4">
        <f ca="1">OFFSET(InputPriceData!F$15,CalculationsAndCharts!$A278+$A$11,IF($C$7,8,0),1,1)</f>
        <v>21.17</v>
      </c>
      <c r="H278" s="128"/>
      <c r="I278" s="128"/>
      <c r="K278" s="124"/>
      <c r="L278" s="279"/>
      <c r="M278" s="281"/>
      <c r="N278" s="280"/>
      <c r="O278" s="4"/>
      <c r="P278" s="4"/>
      <c r="Q278" s="3"/>
      <c r="S278" s="309">
        <f t="shared" ca="1" si="95"/>
        <v>21.17</v>
      </c>
      <c r="T278" s="309">
        <f t="shared" ca="1" si="96"/>
        <v>19.350000000000001</v>
      </c>
      <c r="U278" s="310">
        <f t="shared" ca="1" si="88"/>
        <v>1</v>
      </c>
      <c r="V278" s="310" t="b">
        <f t="shared" ca="1" si="97"/>
        <v>0</v>
      </c>
      <c r="W278" s="3" t="b">
        <f t="shared" ca="1" si="98"/>
        <v>0</v>
      </c>
      <c r="X278" s="3" t="str">
        <f t="shared" ca="1" si="99"/>
        <v/>
      </c>
      <c r="Y278" s="3" t="str">
        <f t="shared" ca="1" si="89"/>
        <v/>
      </c>
      <c r="Z278" s="3" t="str">
        <f t="shared" ca="1" si="100"/>
        <v/>
      </c>
      <c r="AA278" s="3" t="str">
        <f t="shared" ca="1" si="101"/>
        <v/>
      </c>
      <c r="AB278" s="205">
        <f t="shared" ca="1" si="102"/>
        <v>10695</v>
      </c>
      <c r="AC278" s="205">
        <f t="shared" ca="1" si="103"/>
        <v>170</v>
      </c>
      <c r="AD278" s="205">
        <f t="shared" ca="1" si="90"/>
        <v>62.911764705882355</v>
      </c>
      <c r="AE278" s="205">
        <f t="shared" ca="1" si="91"/>
        <v>12.911764705882355</v>
      </c>
      <c r="AF278" s="205">
        <f t="shared" ca="1" si="104"/>
        <v>2.5823529411764712</v>
      </c>
      <c r="AG278" s="205"/>
      <c r="AH278" s="205"/>
      <c r="AI278" s="205"/>
      <c r="AJ278" s="205"/>
      <c r="AK278" s="4"/>
      <c r="AL278" s="4"/>
      <c r="AM278" s="309">
        <f t="shared" ca="1" si="105"/>
        <v>21.17</v>
      </c>
      <c r="AN278" s="309">
        <f t="shared" ca="1" si="106"/>
        <v>19.48</v>
      </c>
      <c r="AO278" s="310">
        <f t="shared" ca="1" si="107"/>
        <v>1</v>
      </c>
      <c r="AP278" s="310" t="b">
        <f t="shared" ca="1" si="108"/>
        <v>0</v>
      </c>
      <c r="AQ278" s="309">
        <f t="shared" ca="1" si="109"/>
        <v>0</v>
      </c>
      <c r="AR278" s="205">
        <f t="shared" ca="1" si="92"/>
        <v>0</v>
      </c>
      <c r="AS278" s="45" t="b">
        <f t="shared" ca="1" si="93"/>
        <v>0</v>
      </c>
      <c r="AT278">
        <f t="shared" ca="1" si="94"/>
        <v>0</v>
      </c>
      <c r="AU278" t="b">
        <f t="shared" ca="1" si="110"/>
        <v>0</v>
      </c>
      <c r="AV278" t="b">
        <f t="shared" ca="1" si="111"/>
        <v>0</v>
      </c>
      <c r="AW278" s="266" t="b">
        <f t="shared" ca="1" si="112"/>
        <v>0</v>
      </c>
      <c r="AX278" s="266" t="b">
        <f t="shared" ca="1" si="113"/>
        <v>0</v>
      </c>
      <c r="AY278" s="266" t="b">
        <f t="shared" ca="1" si="114"/>
        <v>0</v>
      </c>
    </row>
    <row r="279" spans="1:51" x14ac:dyDescent="0.25">
      <c r="A279">
        <v>247</v>
      </c>
      <c r="B279" s="163">
        <f ca="1">OFFSET(InputPriceData!B$15,CalculationsAndCharts!$A279+$A$11,0,1,1)</f>
        <v>41656</v>
      </c>
      <c r="C279" s="3">
        <f ca="1">OFFSET(InputPriceData!G$15,CalculationsAndCharts!$A279+$A$11,IF($C$7,8,0),1,1)</f>
        <v>287800</v>
      </c>
      <c r="D279" s="4">
        <f ca="1">OFFSET(InputPriceData!C$15,CalculationsAndCharts!$A279+$A$11,IF($C$7,8,0),1,1)</f>
        <v>20.69</v>
      </c>
      <c r="E279" s="4">
        <f ca="1">OFFSET(InputPriceData!D$15,CalculationsAndCharts!$A279+$A$11,IF($C$7,8,0),1,1)</f>
        <v>20.86</v>
      </c>
      <c r="F279" s="4">
        <f ca="1">OFFSET(InputPriceData!E$15,CalculationsAndCharts!$A279+$A$11,IF($C$7,8,0),1,1)</f>
        <v>20.61</v>
      </c>
      <c r="G279" s="4">
        <f ca="1">OFFSET(InputPriceData!F$15,CalculationsAndCharts!$A279+$A$11,IF($C$7,8,0),1,1)</f>
        <v>20.79</v>
      </c>
      <c r="H279" s="128"/>
      <c r="I279" s="128"/>
      <c r="K279" s="124"/>
      <c r="L279" s="279"/>
      <c r="M279" s="281"/>
      <c r="N279" s="280"/>
      <c r="O279" s="4"/>
      <c r="P279" s="4"/>
      <c r="Q279" s="3"/>
      <c r="S279" s="309">
        <f t="shared" ca="1" si="95"/>
        <v>20.88</v>
      </c>
      <c r="T279" s="309">
        <f t="shared" ca="1" si="96"/>
        <v>19.350000000000001</v>
      </c>
      <c r="U279" s="310">
        <f t="shared" ca="1" si="88"/>
        <v>0.94117647058823528</v>
      </c>
      <c r="V279" s="310" t="b">
        <f t="shared" ca="1" si="97"/>
        <v>0</v>
      </c>
      <c r="W279" s="3" t="b">
        <f t="shared" ca="1" si="98"/>
        <v>0</v>
      </c>
      <c r="X279" s="3" t="str">
        <f t="shared" ca="1" si="99"/>
        <v/>
      </c>
      <c r="Y279" s="3" t="str">
        <f t="shared" ca="1" si="89"/>
        <v/>
      </c>
      <c r="Z279" s="3" t="str">
        <f t="shared" ca="1" si="100"/>
        <v/>
      </c>
      <c r="AA279" s="3" t="str">
        <f t="shared" ca="1" si="101"/>
        <v/>
      </c>
      <c r="AB279" s="205">
        <f t="shared" ca="1" si="102"/>
        <v>10695</v>
      </c>
      <c r="AC279" s="205">
        <f t="shared" ca="1" si="103"/>
        <v>170</v>
      </c>
      <c r="AD279" s="205">
        <f t="shared" ca="1" si="90"/>
        <v>62.911764705882355</v>
      </c>
      <c r="AE279" s="205">
        <f t="shared" ca="1" si="91"/>
        <v>12.911764705882355</v>
      </c>
      <c r="AF279" s="205">
        <f t="shared" ca="1" si="104"/>
        <v>2.5823529411764712</v>
      </c>
      <c r="AG279" s="205"/>
      <c r="AH279" s="205"/>
      <c r="AI279" s="205"/>
      <c r="AJ279" s="205"/>
      <c r="AK279" s="4"/>
      <c r="AL279" s="4"/>
      <c r="AM279" s="309">
        <f t="shared" ca="1" si="105"/>
        <v>20.88</v>
      </c>
      <c r="AN279" s="309">
        <f t="shared" ca="1" si="106"/>
        <v>19.350000000000001</v>
      </c>
      <c r="AO279" s="310">
        <f t="shared" ca="1" si="107"/>
        <v>0.94117647058823528</v>
      </c>
      <c r="AP279" s="310" t="b">
        <f t="shared" ca="1" si="108"/>
        <v>0</v>
      </c>
      <c r="AQ279" s="309">
        <f t="shared" ca="1" si="109"/>
        <v>0</v>
      </c>
      <c r="AR279" s="205">
        <f t="shared" ca="1" si="92"/>
        <v>0</v>
      </c>
      <c r="AS279" s="45" t="b">
        <f t="shared" ca="1" si="93"/>
        <v>0</v>
      </c>
      <c r="AT279">
        <f t="shared" ca="1" si="94"/>
        <v>0</v>
      </c>
      <c r="AU279" t="b">
        <f t="shared" ca="1" si="110"/>
        <v>0</v>
      </c>
      <c r="AV279" t="b">
        <f t="shared" ca="1" si="111"/>
        <v>0</v>
      </c>
      <c r="AW279" s="266" t="b">
        <f t="shared" ca="1" si="112"/>
        <v>0</v>
      </c>
      <c r="AX279" s="266" t="b">
        <f t="shared" ca="1" si="113"/>
        <v>0</v>
      </c>
      <c r="AY279" s="266" t="b">
        <f t="shared" ca="1" si="114"/>
        <v>0</v>
      </c>
    </row>
    <row r="280" spans="1:51" x14ac:dyDescent="0.25">
      <c r="A280">
        <v>248</v>
      </c>
      <c r="B280" s="163">
        <f ca="1">OFFSET(InputPriceData!B$15,CalculationsAndCharts!$A280+$A$11,0,1,1)</f>
        <v>41655</v>
      </c>
      <c r="C280" s="3">
        <f ca="1">OFFSET(InputPriceData!G$15,CalculationsAndCharts!$A280+$A$11,IF($C$7,8,0),1,1)</f>
        <v>235400</v>
      </c>
      <c r="D280" s="4">
        <f ca="1">OFFSET(InputPriceData!C$15,CalculationsAndCharts!$A280+$A$11,IF($C$7,8,0),1,1)</f>
        <v>20.73</v>
      </c>
      <c r="E280" s="4">
        <f ca="1">OFFSET(InputPriceData!D$15,CalculationsAndCharts!$A280+$A$11,IF($C$7,8,0),1,1)</f>
        <v>20.93</v>
      </c>
      <c r="F280" s="4">
        <f ca="1">OFFSET(InputPriceData!E$15,CalculationsAndCharts!$A280+$A$11,IF($C$7,8,0),1,1)</f>
        <v>20.59</v>
      </c>
      <c r="G280" s="4">
        <f ca="1">OFFSET(InputPriceData!F$15,CalculationsAndCharts!$A280+$A$11,IF($C$7,8,0),1,1)</f>
        <v>20.79</v>
      </c>
      <c r="H280" s="128"/>
      <c r="I280" s="128"/>
      <c r="K280" s="124"/>
      <c r="L280" s="279"/>
      <c r="M280" s="281"/>
      <c r="N280" s="280"/>
      <c r="O280" s="4"/>
      <c r="P280" s="4"/>
      <c r="Q280" s="3"/>
      <c r="S280" s="309">
        <f t="shared" ca="1" si="95"/>
        <v>20.88</v>
      </c>
      <c r="T280" s="309">
        <f t="shared" ca="1" si="96"/>
        <v>18.79</v>
      </c>
      <c r="U280" s="310">
        <f t="shared" ca="1" si="88"/>
        <v>0.95693779904306231</v>
      </c>
      <c r="V280" s="310" t="b">
        <f t="shared" ca="1" si="97"/>
        <v>0</v>
      </c>
      <c r="W280" s="3" t="b">
        <f t="shared" ca="1" si="98"/>
        <v>0</v>
      </c>
      <c r="X280" s="3" t="str">
        <f t="shared" ca="1" si="99"/>
        <v/>
      </c>
      <c r="Y280" s="3" t="str">
        <f t="shared" ca="1" si="89"/>
        <v/>
      </c>
      <c r="Z280" s="3" t="str">
        <f t="shared" ca="1" si="100"/>
        <v/>
      </c>
      <c r="AA280" s="3" t="str">
        <f t="shared" ca="1" si="101"/>
        <v/>
      </c>
      <c r="AB280" s="205">
        <f t="shared" ca="1" si="102"/>
        <v>10695</v>
      </c>
      <c r="AC280" s="205">
        <f t="shared" ca="1" si="103"/>
        <v>170</v>
      </c>
      <c r="AD280" s="205">
        <f t="shared" ca="1" si="90"/>
        <v>62.911764705882355</v>
      </c>
      <c r="AE280" s="205">
        <f t="shared" ca="1" si="91"/>
        <v>12.911764705882355</v>
      </c>
      <c r="AF280" s="205">
        <f t="shared" ca="1" si="104"/>
        <v>2.5823529411764712</v>
      </c>
      <c r="AG280" s="205"/>
      <c r="AH280" s="205"/>
      <c r="AI280" s="205"/>
      <c r="AJ280" s="205"/>
      <c r="AK280" s="4"/>
      <c r="AL280" s="4"/>
      <c r="AM280" s="309">
        <f t="shared" ca="1" si="105"/>
        <v>20.88</v>
      </c>
      <c r="AN280" s="309">
        <f t="shared" ca="1" si="106"/>
        <v>19.350000000000001</v>
      </c>
      <c r="AO280" s="310">
        <f t="shared" ca="1" si="107"/>
        <v>0.94117647058823528</v>
      </c>
      <c r="AP280" s="310" t="b">
        <f t="shared" ca="1" si="108"/>
        <v>0</v>
      </c>
      <c r="AQ280" s="309">
        <f t="shared" ca="1" si="109"/>
        <v>0</v>
      </c>
      <c r="AR280" s="205">
        <f t="shared" ca="1" si="92"/>
        <v>0</v>
      </c>
      <c r="AS280" s="45" t="b">
        <f t="shared" ca="1" si="93"/>
        <v>0</v>
      </c>
      <c r="AT280">
        <f t="shared" ca="1" si="94"/>
        <v>0</v>
      </c>
      <c r="AU280" t="b">
        <f t="shared" ca="1" si="110"/>
        <v>0</v>
      </c>
      <c r="AV280" t="b">
        <f t="shared" ca="1" si="111"/>
        <v>0</v>
      </c>
      <c r="AW280" s="266" t="b">
        <f t="shared" ca="1" si="112"/>
        <v>0</v>
      </c>
      <c r="AX280" s="266" t="b">
        <f t="shared" ca="1" si="113"/>
        <v>0</v>
      </c>
      <c r="AY280" s="266" t="b">
        <f t="shared" ca="1" si="114"/>
        <v>0</v>
      </c>
    </row>
    <row r="281" spans="1:51" x14ac:dyDescent="0.25">
      <c r="A281">
        <v>249</v>
      </c>
      <c r="B281" s="163">
        <f ca="1">OFFSET(InputPriceData!B$15,CalculationsAndCharts!$A281+$A$11,0,1,1)</f>
        <v>41654</v>
      </c>
      <c r="C281" s="3">
        <f ca="1">OFFSET(InputPriceData!G$15,CalculationsAndCharts!$A281+$A$11,IF($C$7,8,0),1,1)</f>
        <v>318900</v>
      </c>
      <c r="D281" s="4">
        <f ca="1">OFFSET(InputPriceData!C$15,CalculationsAndCharts!$A281+$A$11,IF($C$7,8,0),1,1)</f>
        <v>20.73</v>
      </c>
      <c r="E281" s="4">
        <f ca="1">OFFSET(InputPriceData!D$15,CalculationsAndCharts!$A281+$A$11,IF($C$7,8,0),1,1)</f>
        <v>20.88</v>
      </c>
      <c r="F281" s="4">
        <f ca="1">OFFSET(InputPriceData!E$15,CalculationsAndCharts!$A281+$A$11,IF($C$7,8,0),1,1)</f>
        <v>20.6</v>
      </c>
      <c r="G281" s="4">
        <f ca="1">OFFSET(InputPriceData!F$15,CalculationsAndCharts!$A281+$A$11,IF($C$7,8,0),1,1)</f>
        <v>20.81</v>
      </c>
      <c r="H281" s="128"/>
      <c r="I281" s="128"/>
      <c r="K281" s="124"/>
      <c r="L281" s="279"/>
      <c r="M281" s="281"/>
      <c r="N281" s="280"/>
      <c r="O281" s="4"/>
      <c r="P281" s="4"/>
      <c r="Q281" s="3"/>
      <c r="S281" s="309">
        <f t="shared" ca="1" si="95"/>
        <v>20.88</v>
      </c>
      <c r="T281" s="309">
        <f t="shared" ca="1" si="96"/>
        <v>18.48</v>
      </c>
      <c r="U281" s="310">
        <f t="shared" ca="1" si="88"/>
        <v>0.97083333333333321</v>
      </c>
      <c r="V281" s="310" t="b">
        <f t="shared" ca="1" si="97"/>
        <v>0</v>
      </c>
      <c r="W281" s="3" t="b">
        <f t="shared" ca="1" si="98"/>
        <v>0</v>
      </c>
      <c r="X281" s="3" t="str">
        <f t="shared" ca="1" si="99"/>
        <v/>
      </c>
      <c r="Y281" s="3" t="str">
        <f t="shared" ca="1" si="89"/>
        <v/>
      </c>
      <c r="Z281" s="3" t="str">
        <f t="shared" ca="1" si="100"/>
        <v/>
      </c>
      <c r="AA281" s="3" t="str">
        <f t="shared" ca="1" si="101"/>
        <v/>
      </c>
      <c r="AB281" s="205">
        <f t="shared" ca="1" si="102"/>
        <v>10695</v>
      </c>
      <c r="AC281" s="205">
        <f t="shared" ca="1" si="103"/>
        <v>170</v>
      </c>
      <c r="AD281" s="205">
        <f t="shared" ca="1" si="90"/>
        <v>62.911764705882355</v>
      </c>
      <c r="AE281" s="205">
        <f t="shared" ca="1" si="91"/>
        <v>12.911764705882355</v>
      </c>
      <c r="AF281" s="205">
        <f t="shared" ca="1" si="104"/>
        <v>2.5823529411764712</v>
      </c>
      <c r="AG281" s="205"/>
      <c r="AH281" s="205"/>
      <c r="AI281" s="205"/>
      <c r="AJ281" s="205"/>
      <c r="AK281" s="4"/>
      <c r="AL281" s="4"/>
      <c r="AM281" s="309">
        <f t="shared" ca="1" si="105"/>
        <v>20.88</v>
      </c>
      <c r="AN281" s="309">
        <f t="shared" ca="1" si="106"/>
        <v>19.350000000000001</v>
      </c>
      <c r="AO281" s="310">
        <f t="shared" ca="1" si="107"/>
        <v>0.95424836601307161</v>
      </c>
      <c r="AP281" s="310" t="b">
        <f t="shared" ca="1" si="108"/>
        <v>0</v>
      </c>
      <c r="AQ281" s="309">
        <f t="shared" ca="1" si="109"/>
        <v>0</v>
      </c>
      <c r="AR281" s="205">
        <f t="shared" ca="1" si="92"/>
        <v>0</v>
      </c>
      <c r="AS281" s="45" t="b">
        <f t="shared" ca="1" si="93"/>
        <v>0</v>
      </c>
      <c r="AT281">
        <f t="shared" ca="1" si="94"/>
        <v>0</v>
      </c>
      <c r="AU281" t="b">
        <f t="shared" ca="1" si="110"/>
        <v>0</v>
      </c>
      <c r="AV281" t="b">
        <f t="shared" ca="1" si="111"/>
        <v>0</v>
      </c>
      <c r="AW281" s="266" t="b">
        <f t="shared" ca="1" si="112"/>
        <v>0</v>
      </c>
      <c r="AX281" s="266" t="b">
        <f t="shared" ca="1" si="113"/>
        <v>0</v>
      </c>
      <c r="AY281" s="266" t="b">
        <f t="shared" ca="1" si="114"/>
        <v>0</v>
      </c>
    </row>
    <row r="282" spans="1:51" x14ac:dyDescent="0.25">
      <c r="A282">
        <v>250</v>
      </c>
      <c r="B282" s="163">
        <f ca="1">OFFSET(InputPriceData!B$15,CalculationsAndCharts!$A282+$A$11,0,1,1)</f>
        <v>41653</v>
      </c>
      <c r="C282" s="3">
        <f ca="1">OFFSET(InputPriceData!G$15,CalculationsAndCharts!$A282+$A$11,IF($C$7,8,0),1,1)</f>
        <v>490000</v>
      </c>
      <c r="D282" s="4">
        <f ca="1">OFFSET(InputPriceData!C$15,CalculationsAndCharts!$A282+$A$11,IF($C$7,8,0),1,1)</f>
        <v>20.420000000000002</v>
      </c>
      <c r="E282" s="4">
        <f ca="1">OFFSET(InputPriceData!D$15,CalculationsAndCharts!$A282+$A$11,IF($C$7,8,0),1,1)</f>
        <v>20.74</v>
      </c>
      <c r="F282" s="4">
        <f ca="1">OFFSET(InputPriceData!E$15,CalculationsAndCharts!$A282+$A$11,IF($C$7,8,0),1,1)</f>
        <v>20.39</v>
      </c>
      <c r="G282" s="4">
        <f ca="1">OFFSET(InputPriceData!F$15,CalculationsAndCharts!$A282+$A$11,IF($C$7,8,0),1,1)</f>
        <v>20.6</v>
      </c>
      <c r="H282" s="128"/>
      <c r="I282" s="128"/>
      <c r="K282" s="124"/>
      <c r="L282" s="279"/>
      <c r="M282" s="281"/>
      <c r="N282" s="280"/>
      <c r="O282" s="4"/>
      <c r="P282" s="4"/>
      <c r="Q282" s="3"/>
      <c r="S282" s="309">
        <f t="shared" ca="1" si="95"/>
        <v>20.88</v>
      </c>
      <c r="T282" s="309">
        <f t="shared" ca="1" si="96"/>
        <v>18.309999999999999</v>
      </c>
      <c r="U282" s="310">
        <f t="shared" ca="1" si="88"/>
        <v>0.89105058365758849</v>
      </c>
      <c r="V282" s="310" t="b">
        <f t="shared" ca="1" si="97"/>
        <v>0</v>
      </c>
      <c r="W282" s="3" t="b">
        <f t="shared" ca="1" si="98"/>
        <v>0</v>
      </c>
      <c r="X282" s="3" t="str">
        <f t="shared" ca="1" si="99"/>
        <v/>
      </c>
      <c r="Y282" s="3" t="str">
        <f t="shared" ca="1" si="89"/>
        <v/>
      </c>
      <c r="Z282" s="3" t="str">
        <f t="shared" ca="1" si="100"/>
        <v/>
      </c>
      <c r="AA282" s="3" t="str">
        <f t="shared" ca="1" si="101"/>
        <v/>
      </c>
      <c r="AB282" s="205">
        <f t="shared" ca="1" si="102"/>
        <v>10695</v>
      </c>
      <c r="AC282" s="205">
        <f t="shared" ca="1" si="103"/>
        <v>170</v>
      </c>
      <c r="AD282" s="205">
        <f t="shared" ca="1" si="90"/>
        <v>62.911764705882355</v>
      </c>
      <c r="AE282" s="205">
        <f t="shared" ca="1" si="91"/>
        <v>12.911764705882355</v>
      </c>
      <c r="AF282" s="205">
        <f t="shared" ca="1" si="104"/>
        <v>2.5823529411764712</v>
      </c>
      <c r="AG282" s="205"/>
      <c r="AH282" s="205"/>
      <c r="AI282" s="205"/>
      <c r="AJ282" s="205"/>
      <c r="AK282" s="4"/>
      <c r="AL282" s="4"/>
      <c r="AM282" s="309">
        <f t="shared" ca="1" si="105"/>
        <v>20.88</v>
      </c>
      <c r="AN282" s="309">
        <f t="shared" ca="1" si="106"/>
        <v>18.79</v>
      </c>
      <c r="AO282" s="310">
        <f t="shared" ca="1" si="107"/>
        <v>0.86602870813397248</v>
      </c>
      <c r="AP282" s="310" t="b">
        <f t="shared" ca="1" si="108"/>
        <v>0</v>
      </c>
      <c r="AQ282" s="309">
        <f t="shared" ca="1" si="109"/>
        <v>0</v>
      </c>
      <c r="AR282" s="205">
        <f t="shared" ca="1" si="92"/>
        <v>0</v>
      </c>
      <c r="AS282" s="45" t="b">
        <f t="shared" ca="1" si="93"/>
        <v>0</v>
      </c>
      <c r="AT282">
        <f t="shared" ca="1" si="94"/>
        <v>0</v>
      </c>
      <c r="AU282" t="b">
        <f t="shared" ca="1" si="110"/>
        <v>0</v>
      </c>
      <c r="AV282" t="b">
        <f t="shared" ca="1" si="111"/>
        <v>0</v>
      </c>
      <c r="AW282" s="266" t="b">
        <f t="shared" ca="1" si="112"/>
        <v>0</v>
      </c>
      <c r="AX282" s="266" t="b">
        <f t="shared" ca="1" si="113"/>
        <v>0</v>
      </c>
      <c r="AY282" s="266" t="b">
        <f t="shared" ca="1" si="114"/>
        <v>0</v>
      </c>
    </row>
    <row r="283" spans="1:51" x14ac:dyDescent="0.25">
      <c r="A283">
        <v>251</v>
      </c>
      <c r="B283" s="163">
        <f ca="1">OFFSET(InputPriceData!B$15,CalculationsAndCharts!$A283+$A$11,0,1,1)</f>
        <v>41652</v>
      </c>
      <c r="C283" s="3">
        <f ca="1">OFFSET(InputPriceData!G$15,CalculationsAndCharts!$A283+$A$11,IF($C$7,8,0),1,1)</f>
        <v>469800</v>
      </c>
      <c r="D283" s="4">
        <f ca="1">OFFSET(InputPriceData!C$15,CalculationsAndCharts!$A283+$A$11,IF($C$7,8,0),1,1)</f>
        <v>20.96</v>
      </c>
      <c r="E283" s="4">
        <f ca="1">OFFSET(InputPriceData!D$15,CalculationsAndCharts!$A283+$A$11,IF($C$7,8,0),1,1)</f>
        <v>21.12</v>
      </c>
      <c r="F283" s="4">
        <f ca="1">OFFSET(InputPriceData!E$15,CalculationsAndCharts!$A283+$A$11,IF($C$7,8,0),1,1)</f>
        <v>20.25</v>
      </c>
      <c r="G283" s="4">
        <f ca="1">OFFSET(InputPriceData!F$15,CalculationsAndCharts!$A283+$A$11,IF($C$7,8,0),1,1)</f>
        <v>20.38</v>
      </c>
      <c r="H283" s="128"/>
      <c r="I283" s="128"/>
      <c r="K283" s="124"/>
      <c r="L283" s="279"/>
      <c r="M283" s="281"/>
      <c r="N283" s="280"/>
      <c r="O283" s="4"/>
      <c r="P283" s="4"/>
      <c r="Q283" s="3"/>
      <c r="S283" s="309">
        <f t="shared" ca="1" si="95"/>
        <v>20.88</v>
      </c>
      <c r="T283" s="309">
        <f t="shared" ca="1" si="96"/>
        <v>18.13</v>
      </c>
      <c r="U283" s="310">
        <f t="shared" ca="1" si="88"/>
        <v>0.81818181818181823</v>
      </c>
      <c r="V283" s="310" t="b">
        <f t="shared" ca="1" si="97"/>
        <v>0</v>
      </c>
      <c r="W283" s="3" t="b">
        <f t="shared" ca="1" si="98"/>
        <v>0</v>
      </c>
      <c r="X283" s="3" t="str">
        <f t="shared" ca="1" si="99"/>
        <v/>
      </c>
      <c r="Y283" s="3" t="str">
        <f t="shared" ca="1" si="89"/>
        <v/>
      </c>
      <c r="Z283" s="3" t="str">
        <f t="shared" ca="1" si="100"/>
        <v/>
      </c>
      <c r="AA283" s="3" t="str">
        <f t="shared" ca="1" si="101"/>
        <v/>
      </c>
      <c r="AB283" s="205">
        <f t="shared" ca="1" si="102"/>
        <v>10695</v>
      </c>
      <c r="AC283" s="205">
        <f t="shared" ca="1" si="103"/>
        <v>170</v>
      </c>
      <c r="AD283" s="205">
        <f t="shared" ca="1" si="90"/>
        <v>62.911764705882355</v>
      </c>
      <c r="AE283" s="205">
        <f t="shared" ca="1" si="91"/>
        <v>12.911764705882355</v>
      </c>
      <c r="AF283" s="205">
        <f t="shared" ca="1" si="104"/>
        <v>2.5823529411764712</v>
      </c>
      <c r="AG283" s="205"/>
      <c r="AH283" s="205"/>
      <c r="AI283" s="205"/>
      <c r="AJ283" s="205"/>
      <c r="AK283" s="4"/>
      <c r="AL283" s="4"/>
      <c r="AM283" s="309">
        <f t="shared" ca="1" si="105"/>
        <v>20.88</v>
      </c>
      <c r="AN283" s="309">
        <f t="shared" ca="1" si="106"/>
        <v>18.48</v>
      </c>
      <c r="AO283" s="310">
        <f t="shared" ca="1" si="107"/>
        <v>0.79166666666666652</v>
      </c>
      <c r="AP283" s="310" t="b">
        <f t="shared" ca="1" si="108"/>
        <v>0</v>
      </c>
      <c r="AQ283" s="309">
        <f t="shared" ca="1" si="109"/>
        <v>0</v>
      </c>
      <c r="AR283" s="205">
        <f t="shared" ca="1" si="92"/>
        <v>0</v>
      </c>
      <c r="AS283" s="45" t="b">
        <f t="shared" ca="1" si="93"/>
        <v>0</v>
      </c>
      <c r="AT283">
        <f t="shared" ca="1" si="94"/>
        <v>0</v>
      </c>
      <c r="AU283" t="b">
        <f t="shared" ca="1" si="110"/>
        <v>0</v>
      </c>
      <c r="AV283" t="b">
        <f t="shared" ca="1" si="111"/>
        <v>0</v>
      </c>
      <c r="AW283" s="266" t="b">
        <f t="shared" ca="1" si="112"/>
        <v>0</v>
      </c>
      <c r="AX283" s="266" t="b">
        <f t="shared" ca="1" si="113"/>
        <v>0</v>
      </c>
      <c r="AY283" s="266" t="b">
        <f t="shared" ca="1" si="114"/>
        <v>0</v>
      </c>
    </row>
    <row r="284" spans="1:51" x14ac:dyDescent="0.25">
      <c r="A284">
        <v>252</v>
      </c>
      <c r="B284" s="163">
        <f ca="1">OFFSET(InputPriceData!B$15,CalculationsAndCharts!$A284+$A$11,0,1,1)</f>
        <v>41649</v>
      </c>
      <c r="C284" s="3">
        <f ca="1">OFFSET(InputPriceData!G$15,CalculationsAndCharts!$A284+$A$11,IF($C$7,8,0),1,1)</f>
        <v>723100</v>
      </c>
      <c r="D284" s="4">
        <f ca="1">OFFSET(InputPriceData!C$15,CalculationsAndCharts!$A284+$A$11,IF($C$7,8,0),1,1)</f>
        <v>20.41</v>
      </c>
      <c r="E284" s="4">
        <f ca="1">OFFSET(InputPriceData!D$15,CalculationsAndCharts!$A284+$A$11,IF($C$7,8,0),1,1)</f>
        <v>21.01</v>
      </c>
      <c r="F284" s="4">
        <f ca="1">OFFSET(InputPriceData!E$15,CalculationsAndCharts!$A284+$A$11,IF($C$7,8,0),1,1)</f>
        <v>20.39</v>
      </c>
      <c r="G284" s="4">
        <f ca="1">OFFSET(InputPriceData!F$15,CalculationsAndCharts!$A284+$A$11,IF($C$7,8,0),1,1)</f>
        <v>20.88</v>
      </c>
      <c r="H284" s="128"/>
      <c r="I284" s="128"/>
      <c r="K284" s="124"/>
      <c r="L284" s="279"/>
      <c r="M284" s="281"/>
      <c r="N284" s="280"/>
      <c r="O284" s="4"/>
      <c r="P284" s="4"/>
      <c r="Q284" s="3"/>
      <c r="S284" s="309">
        <f t="shared" ca="1" si="95"/>
        <v>20.88</v>
      </c>
      <c r="T284" s="309">
        <f t="shared" ca="1" si="96"/>
        <v>18.13</v>
      </c>
      <c r="U284" s="310">
        <f t="shared" ca="1" si="88"/>
        <v>1</v>
      </c>
      <c r="V284" s="310" t="b">
        <f t="shared" ca="1" si="97"/>
        <v>0</v>
      </c>
      <c r="W284" s="3" t="b">
        <f t="shared" ca="1" si="98"/>
        <v>0</v>
      </c>
      <c r="X284" s="3" t="str">
        <f t="shared" ca="1" si="99"/>
        <v/>
      </c>
      <c r="Y284" s="3" t="str">
        <f t="shared" ca="1" si="89"/>
        <v/>
      </c>
      <c r="Z284" s="3" t="str">
        <f t="shared" ca="1" si="100"/>
        <v/>
      </c>
      <c r="AA284" s="3" t="str">
        <f t="shared" ca="1" si="101"/>
        <v/>
      </c>
      <c r="AB284" s="205">
        <f t="shared" ca="1" si="102"/>
        <v>10695</v>
      </c>
      <c r="AC284" s="205">
        <f t="shared" ca="1" si="103"/>
        <v>170</v>
      </c>
      <c r="AD284" s="205">
        <f t="shared" ca="1" si="90"/>
        <v>62.911764705882355</v>
      </c>
      <c r="AE284" s="205">
        <f t="shared" ca="1" si="91"/>
        <v>12.911764705882355</v>
      </c>
      <c r="AF284" s="205">
        <f t="shared" ca="1" si="104"/>
        <v>2.5823529411764712</v>
      </c>
      <c r="AG284" s="205"/>
      <c r="AH284" s="205"/>
      <c r="AI284" s="205"/>
      <c r="AJ284" s="205"/>
      <c r="AK284" s="4"/>
      <c r="AL284" s="4"/>
      <c r="AM284" s="309">
        <f t="shared" ca="1" si="105"/>
        <v>20.88</v>
      </c>
      <c r="AN284" s="309">
        <f t="shared" ca="1" si="106"/>
        <v>18.309999999999999</v>
      </c>
      <c r="AO284" s="310">
        <f t="shared" ca="1" si="107"/>
        <v>1</v>
      </c>
      <c r="AP284" s="310" t="b">
        <f t="shared" ca="1" si="108"/>
        <v>0</v>
      </c>
      <c r="AQ284" s="309">
        <f t="shared" ca="1" si="109"/>
        <v>0</v>
      </c>
      <c r="AR284" s="205">
        <f t="shared" ca="1" si="92"/>
        <v>0</v>
      </c>
      <c r="AS284" s="45" t="b">
        <f t="shared" ca="1" si="93"/>
        <v>0</v>
      </c>
      <c r="AT284">
        <f t="shared" ca="1" si="94"/>
        <v>0</v>
      </c>
      <c r="AU284" t="b">
        <f t="shared" ca="1" si="110"/>
        <v>0</v>
      </c>
      <c r="AV284" t="b">
        <f t="shared" ca="1" si="111"/>
        <v>0</v>
      </c>
      <c r="AW284" s="266" t="b">
        <f t="shared" ca="1" si="112"/>
        <v>0</v>
      </c>
      <c r="AX284" s="266" t="b">
        <f t="shared" ca="1" si="113"/>
        <v>0</v>
      </c>
      <c r="AY284" s="266" t="b">
        <f t="shared" ca="1" si="114"/>
        <v>0</v>
      </c>
    </row>
    <row r="285" spans="1:51" x14ac:dyDescent="0.25">
      <c r="A285">
        <v>253</v>
      </c>
      <c r="B285" s="163">
        <f ca="1">OFFSET(InputPriceData!B$15,CalculationsAndCharts!$A285+$A$11,0,1,1)</f>
        <v>41648</v>
      </c>
      <c r="C285" s="3">
        <f ca="1">OFFSET(InputPriceData!G$15,CalculationsAndCharts!$A285+$A$11,IF($C$7,8,0),1,1)</f>
        <v>753700</v>
      </c>
      <c r="D285" s="4">
        <f ca="1">OFFSET(InputPriceData!C$15,CalculationsAndCharts!$A285+$A$11,IF($C$7,8,0),1,1)</f>
        <v>20.100000000000001</v>
      </c>
      <c r="E285" s="4">
        <f ca="1">OFFSET(InputPriceData!D$15,CalculationsAndCharts!$A285+$A$11,IF($C$7,8,0),1,1)</f>
        <v>20.38</v>
      </c>
      <c r="F285" s="4">
        <f ca="1">OFFSET(InputPriceData!E$15,CalculationsAndCharts!$A285+$A$11,IF($C$7,8,0),1,1)</f>
        <v>19.989999999999998</v>
      </c>
      <c r="G285" s="4">
        <f ca="1">OFFSET(InputPriceData!F$15,CalculationsAndCharts!$A285+$A$11,IF($C$7,8,0),1,1)</f>
        <v>20.309999999999999</v>
      </c>
      <c r="H285" s="128"/>
      <c r="I285" s="128"/>
      <c r="K285" s="124"/>
      <c r="L285" s="279"/>
      <c r="M285" s="281"/>
      <c r="N285" s="280"/>
      <c r="O285" s="4"/>
      <c r="P285" s="4"/>
      <c r="Q285" s="3"/>
      <c r="S285" s="309">
        <f t="shared" ca="1" si="95"/>
        <v>20.309999999999999</v>
      </c>
      <c r="T285" s="309">
        <f t="shared" ca="1" si="96"/>
        <v>17.89</v>
      </c>
      <c r="U285" s="310">
        <f t="shared" ca="1" si="88"/>
        <v>1</v>
      </c>
      <c r="V285" s="310" t="b">
        <f t="shared" ca="1" si="97"/>
        <v>0</v>
      </c>
      <c r="W285" s="3" t="b">
        <f t="shared" ca="1" si="98"/>
        <v>0</v>
      </c>
      <c r="X285" s="3" t="str">
        <f t="shared" ca="1" si="99"/>
        <v/>
      </c>
      <c r="Y285" s="3" t="str">
        <f t="shared" ca="1" si="89"/>
        <v/>
      </c>
      <c r="Z285" s="3" t="str">
        <f t="shared" ca="1" si="100"/>
        <v/>
      </c>
      <c r="AA285" s="3" t="str">
        <f t="shared" ca="1" si="101"/>
        <v/>
      </c>
      <c r="AB285" s="205">
        <f t="shared" ca="1" si="102"/>
        <v>10695</v>
      </c>
      <c r="AC285" s="205">
        <f t="shared" ca="1" si="103"/>
        <v>170</v>
      </c>
      <c r="AD285" s="205">
        <f t="shared" ca="1" si="90"/>
        <v>62.911764705882355</v>
      </c>
      <c r="AE285" s="205">
        <f t="shared" ca="1" si="91"/>
        <v>12.911764705882355</v>
      </c>
      <c r="AF285" s="205">
        <f t="shared" ca="1" si="104"/>
        <v>2.5823529411764712</v>
      </c>
      <c r="AG285" s="205"/>
      <c r="AH285" s="205"/>
      <c r="AI285" s="205"/>
      <c r="AJ285" s="205"/>
      <c r="AK285" s="4"/>
      <c r="AL285" s="4"/>
      <c r="AM285" s="309">
        <f t="shared" ca="1" si="105"/>
        <v>20.309999999999999</v>
      </c>
      <c r="AN285" s="309">
        <f t="shared" ca="1" si="106"/>
        <v>18.13</v>
      </c>
      <c r="AO285" s="310">
        <f t="shared" ca="1" si="107"/>
        <v>1</v>
      </c>
      <c r="AP285" s="310" t="b">
        <f t="shared" ca="1" si="108"/>
        <v>0</v>
      </c>
      <c r="AQ285" s="309">
        <f t="shared" ca="1" si="109"/>
        <v>0</v>
      </c>
      <c r="AR285" s="205">
        <f t="shared" ca="1" si="92"/>
        <v>0</v>
      </c>
      <c r="AS285" s="45" t="b">
        <f t="shared" ca="1" si="93"/>
        <v>0</v>
      </c>
      <c r="AT285">
        <f t="shared" ca="1" si="94"/>
        <v>0</v>
      </c>
      <c r="AU285" t="b">
        <f t="shared" ca="1" si="110"/>
        <v>0</v>
      </c>
      <c r="AV285" t="b">
        <f t="shared" ca="1" si="111"/>
        <v>0</v>
      </c>
      <c r="AW285" s="266" t="b">
        <f t="shared" ca="1" si="112"/>
        <v>0</v>
      </c>
      <c r="AX285" s="266" t="b">
        <f t="shared" ca="1" si="113"/>
        <v>0</v>
      </c>
      <c r="AY285" s="266" t="b">
        <f t="shared" ca="1" si="114"/>
        <v>0</v>
      </c>
    </row>
    <row r="286" spans="1:51" x14ac:dyDescent="0.25">
      <c r="A286">
        <v>254</v>
      </c>
      <c r="B286" s="163">
        <f ca="1">OFFSET(InputPriceData!B$15,CalculationsAndCharts!$A286+$A$11,0,1,1)</f>
        <v>41647</v>
      </c>
      <c r="C286" s="3">
        <f ca="1">OFFSET(InputPriceData!G$15,CalculationsAndCharts!$A286+$A$11,IF($C$7,8,0),1,1)</f>
        <v>1442000</v>
      </c>
      <c r="D286" s="4">
        <f ca="1">OFFSET(InputPriceData!C$15,CalculationsAndCharts!$A286+$A$11,IF($C$7,8,0),1,1)</f>
        <v>19.829999999999998</v>
      </c>
      <c r="E286" s="4">
        <f ca="1">OFFSET(InputPriceData!D$15,CalculationsAndCharts!$A286+$A$11,IF($C$7,8,0),1,1)</f>
        <v>20.440000000000001</v>
      </c>
      <c r="F286" s="4">
        <f ca="1">OFFSET(InputPriceData!E$15,CalculationsAndCharts!$A286+$A$11,IF($C$7,8,0),1,1)</f>
        <v>19.68</v>
      </c>
      <c r="G286" s="4">
        <f ca="1">OFFSET(InputPriceData!F$15,CalculationsAndCharts!$A286+$A$11,IF($C$7,8,0),1,1)</f>
        <v>20.059999999999999</v>
      </c>
      <c r="H286" s="128"/>
      <c r="I286" s="128"/>
      <c r="K286" s="124"/>
      <c r="L286" s="279"/>
      <c r="M286" s="281"/>
      <c r="N286" s="280"/>
      <c r="O286" s="4"/>
      <c r="P286" s="4"/>
      <c r="Q286" s="3"/>
      <c r="S286" s="309">
        <f t="shared" ca="1" si="95"/>
        <v>20.059999999999999</v>
      </c>
      <c r="T286" s="309">
        <f t="shared" ca="1" si="96"/>
        <v>17.760000000000002</v>
      </c>
      <c r="U286" s="310">
        <f t="shared" ca="1" si="88"/>
        <v>1</v>
      </c>
      <c r="V286" s="310" t="b">
        <f t="shared" ca="1" si="97"/>
        <v>0</v>
      </c>
      <c r="W286" s="3" t="b">
        <f t="shared" ca="1" si="98"/>
        <v>0</v>
      </c>
      <c r="X286" s="3" t="str">
        <f t="shared" ca="1" si="99"/>
        <v/>
      </c>
      <c r="Y286" s="3" t="str">
        <f t="shared" ca="1" si="89"/>
        <v/>
      </c>
      <c r="Z286" s="3" t="str">
        <f t="shared" ca="1" si="100"/>
        <v/>
      </c>
      <c r="AA286" s="3" t="str">
        <f t="shared" ca="1" si="101"/>
        <v/>
      </c>
      <c r="AB286" s="205">
        <f t="shared" ca="1" si="102"/>
        <v>10695</v>
      </c>
      <c r="AC286" s="205">
        <f t="shared" ca="1" si="103"/>
        <v>170</v>
      </c>
      <c r="AD286" s="205">
        <f t="shared" ca="1" si="90"/>
        <v>62.911764705882355</v>
      </c>
      <c r="AE286" s="205">
        <f t="shared" ca="1" si="91"/>
        <v>12.911764705882355</v>
      </c>
      <c r="AF286" s="205">
        <f t="shared" ca="1" si="104"/>
        <v>2.5823529411764712</v>
      </c>
      <c r="AG286" s="205"/>
      <c r="AH286" s="205"/>
      <c r="AI286" s="205"/>
      <c r="AJ286" s="205"/>
      <c r="AK286" s="4"/>
      <c r="AL286" s="4"/>
      <c r="AM286" s="309">
        <f t="shared" ca="1" si="105"/>
        <v>20.059999999999999</v>
      </c>
      <c r="AN286" s="309">
        <f t="shared" ca="1" si="106"/>
        <v>18.13</v>
      </c>
      <c r="AO286" s="310">
        <f t="shared" ca="1" si="107"/>
        <v>1</v>
      </c>
      <c r="AP286" s="310" t="b">
        <f t="shared" ca="1" si="108"/>
        <v>0</v>
      </c>
      <c r="AQ286" s="309">
        <f t="shared" ca="1" si="109"/>
        <v>0</v>
      </c>
      <c r="AR286" s="205">
        <f t="shared" ca="1" si="92"/>
        <v>0</v>
      </c>
      <c r="AS286" s="45" t="b">
        <f t="shared" ca="1" si="93"/>
        <v>0</v>
      </c>
      <c r="AT286">
        <f t="shared" ca="1" si="94"/>
        <v>0</v>
      </c>
      <c r="AU286" t="b">
        <f t="shared" ca="1" si="110"/>
        <v>0</v>
      </c>
      <c r="AV286" t="b">
        <f t="shared" ca="1" si="111"/>
        <v>0</v>
      </c>
      <c r="AW286" s="266" t="b">
        <f t="shared" ca="1" si="112"/>
        <v>0</v>
      </c>
      <c r="AX286" s="266" t="b">
        <f t="shared" ca="1" si="113"/>
        <v>0</v>
      </c>
      <c r="AY286" s="266" t="b">
        <f t="shared" ca="1" si="114"/>
        <v>0</v>
      </c>
    </row>
    <row r="287" spans="1:51" x14ac:dyDescent="0.25">
      <c r="A287">
        <v>255</v>
      </c>
      <c r="B287" s="163">
        <f ca="1">OFFSET(InputPriceData!B$15,CalculationsAndCharts!$A287+$A$11,0,1,1)</f>
        <v>41646</v>
      </c>
      <c r="C287" s="3">
        <f ca="1">OFFSET(InputPriceData!G$15,CalculationsAndCharts!$A287+$A$11,IF($C$7,8,0),1,1)</f>
        <v>636100</v>
      </c>
      <c r="D287" s="4">
        <f ca="1">OFFSET(InputPriceData!C$15,CalculationsAndCharts!$A287+$A$11,IF($C$7,8,0),1,1)</f>
        <v>19.73</v>
      </c>
      <c r="E287" s="4">
        <f ca="1">OFFSET(InputPriceData!D$15,CalculationsAndCharts!$A287+$A$11,IF($C$7,8,0),1,1)</f>
        <v>19.98</v>
      </c>
      <c r="F287" s="4">
        <f ca="1">OFFSET(InputPriceData!E$15,CalculationsAndCharts!$A287+$A$11,IF($C$7,8,0),1,1)</f>
        <v>19.73</v>
      </c>
      <c r="G287" s="4">
        <f ca="1">OFFSET(InputPriceData!F$15,CalculationsAndCharts!$A287+$A$11,IF($C$7,8,0),1,1)</f>
        <v>19.87</v>
      </c>
      <c r="H287" s="128"/>
      <c r="I287" s="128"/>
      <c r="K287" s="124"/>
      <c r="L287" s="279"/>
      <c r="M287" s="281"/>
      <c r="N287" s="280"/>
      <c r="O287" s="4"/>
      <c r="P287" s="4"/>
      <c r="Q287" s="3"/>
      <c r="S287" s="309">
        <f t="shared" ca="1" si="95"/>
        <v>19.87</v>
      </c>
      <c r="T287" s="309">
        <f t="shared" ca="1" si="96"/>
        <v>17.760000000000002</v>
      </c>
      <c r="U287" s="310">
        <f t="shared" ca="1" si="88"/>
        <v>1</v>
      </c>
      <c r="V287" s="310" t="b">
        <f t="shared" ca="1" si="97"/>
        <v>0</v>
      </c>
      <c r="W287" s="3" t="b">
        <f t="shared" ca="1" si="98"/>
        <v>0</v>
      </c>
      <c r="X287" s="3" t="str">
        <f t="shared" ca="1" si="99"/>
        <v/>
      </c>
      <c r="Y287" s="3" t="str">
        <f t="shared" ca="1" si="89"/>
        <v/>
      </c>
      <c r="Z287" s="3" t="str">
        <f t="shared" ca="1" si="100"/>
        <v/>
      </c>
      <c r="AA287" s="3" t="str">
        <f t="shared" ca="1" si="101"/>
        <v/>
      </c>
      <c r="AB287" s="205">
        <f t="shared" ca="1" si="102"/>
        <v>10695</v>
      </c>
      <c r="AC287" s="205">
        <f t="shared" ca="1" si="103"/>
        <v>170</v>
      </c>
      <c r="AD287" s="205">
        <f t="shared" ca="1" si="90"/>
        <v>62.911764705882355</v>
      </c>
      <c r="AE287" s="205">
        <f t="shared" ca="1" si="91"/>
        <v>12.911764705882355</v>
      </c>
      <c r="AF287" s="205">
        <f t="shared" ca="1" si="104"/>
        <v>2.5823529411764712</v>
      </c>
      <c r="AG287" s="205"/>
      <c r="AH287" s="205"/>
      <c r="AI287" s="205"/>
      <c r="AJ287" s="205"/>
      <c r="AK287" s="4"/>
      <c r="AL287" s="4"/>
      <c r="AM287" s="309">
        <f t="shared" ca="1" si="105"/>
        <v>19.87</v>
      </c>
      <c r="AN287" s="309">
        <f t="shared" ca="1" si="106"/>
        <v>17.89</v>
      </c>
      <c r="AO287" s="310">
        <f t="shared" ca="1" si="107"/>
        <v>1</v>
      </c>
      <c r="AP287" s="310" t="b">
        <f t="shared" ca="1" si="108"/>
        <v>0</v>
      </c>
      <c r="AQ287" s="309">
        <f t="shared" ca="1" si="109"/>
        <v>0</v>
      </c>
      <c r="AR287" s="205">
        <f t="shared" ca="1" si="92"/>
        <v>0</v>
      </c>
      <c r="AS287" s="45" t="b">
        <f t="shared" ca="1" si="93"/>
        <v>0</v>
      </c>
      <c r="AT287">
        <f t="shared" ca="1" si="94"/>
        <v>0</v>
      </c>
      <c r="AU287" t="b">
        <f t="shared" ca="1" si="110"/>
        <v>0</v>
      </c>
      <c r="AV287" t="b">
        <f t="shared" ca="1" si="111"/>
        <v>0</v>
      </c>
      <c r="AW287" s="266" t="b">
        <f t="shared" ca="1" si="112"/>
        <v>0</v>
      </c>
      <c r="AX287" s="266" t="b">
        <f t="shared" ca="1" si="113"/>
        <v>0</v>
      </c>
      <c r="AY287" s="266" t="b">
        <f t="shared" ca="1" si="114"/>
        <v>0</v>
      </c>
    </row>
    <row r="288" spans="1:51" x14ac:dyDescent="0.25">
      <c r="A288">
        <v>256</v>
      </c>
      <c r="B288" s="163">
        <f ca="1">OFFSET(InputPriceData!B$15,CalculationsAndCharts!$A288+$A$11,0,1,1)</f>
        <v>41645</v>
      </c>
      <c r="C288" s="3">
        <f ca="1">OFFSET(InputPriceData!G$15,CalculationsAndCharts!$A288+$A$11,IF($C$7,8,0),1,1)</f>
        <v>462400</v>
      </c>
      <c r="D288" s="4">
        <f ca="1">OFFSET(InputPriceData!C$15,CalculationsAndCharts!$A288+$A$11,IF($C$7,8,0),1,1)</f>
        <v>19.760000000000002</v>
      </c>
      <c r="E288" s="4">
        <f ca="1">OFFSET(InputPriceData!D$15,CalculationsAndCharts!$A288+$A$11,IF($C$7,8,0),1,1)</f>
        <v>19.760000000000002</v>
      </c>
      <c r="F288" s="4">
        <f ca="1">OFFSET(InputPriceData!E$15,CalculationsAndCharts!$A288+$A$11,IF($C$7,8,0),1,1)</f>
        <v>19.41</v>
      </c>
      <c r="G288" s="4">
        <f ca="1">OFFSET(InputPriceData!F$15,CalculationsAndCharts!$A288+$A$11,IF($C$7,8,0),1,1)</f>
        <v>19.68</v>
      </c>
      <c r="H288" s="128"/>
      <c r="I288" s="128"/>
      <c r="K288" s="124"/>
      <c r="L288" s="279"/>
      <c r="M288" s="281"/>
      <c r="N288" s="280"/>
      <c r="O288" s="4"/>
      <c r="P288" s="4"/>
      <c r="Q288" s="3"/>
      <c r="S288" s="309">
        <f t="shared" ca="1" si="95"/>
        <v>19.68</v>
      </c>
      <c r="T288" s="309">
        <f t="shared" ca="1" si="96"/>
        <v>17.760000000000002</v>
      </c>
      <c r="U288" s="310">
        <f t="shared" ca="1" si="88"/>
        <v>1</v>
      </c>
      <c r="V288" s="310" t="b">
        <f t="shared" ca="1" si="97"/>
        <v>0</v>
      </c>
      <c r="W288" s="3" t="b">
        <f t="shared" ca="1" si="98"/>
        <v>0</v>
      </c>
      <c r="X288" s="3" t="str">
        <f t="shared" ca="1" si="99"/>
        <v/>
      </c>
      <c r="Y288" s="3" t="str">
        <f t="shared" ca="1" si="89"/>
        <v/>
      </c>
      <c r="Z288" s="3" t="str">
        <f t="shared" ca="1" si="100"/>
        <v/>
      </c>
      <c r="AA288" s="3" t="str">
        <f t="shared" ca="1" si="101"/>
        <v/>
      </c>
      <c r="AB288" s="205">
        <f t="shared" ca="1" si="102"/>
        <v>10695</v>
      </c>
      <c r="AC288" s="205">
        <f t="shared" ca="1" si="103"/>
        <v>170</v>
      </c>
      <c r="AD288" s="205">
        <f t="shared" ca="1" si="90"/>
        <v>62.911764705882355</v>
      </c>
      <c r="AE288" s="205">
        <f t="shared" ca="1" si="91"/>
        <v>12.911764705882355</v>
      </c>
      <c r="AF288" s="205">
        <f t="shared" ca="1" si="104"/>
        <v>2.5823529411764712</v>
      </c>
      <c r="AG288" s="205"/>
      <c r="AH288" s="205"/>
      <c r="AI288" s="205"/>
      <c r="AJ288" s="205"/>
      <c r="AK288" s="4"/>
      <c r="AL288" s="4"/>
      <c r="AM288" s="309">
        <f t="shared" ca="1" si="105"/>
        <v>19.68</v>
      </c>
      <c r="AN288" s="309">
        <f t="shared" ca="1" si="106"/>
        <v>17.760000000000002</v>
      </c>
      <c r="AO288" s="310">
        <f t="shared" ca="1" si="107"/>
        <v>1</v>
      </c>
      <c r="AP288" s="310" t="b">
        <f t="shared" ca="1" si="108"/>
        <v>0</v>
      </c>
      <c r="AQ288" s="309">
        <f t="shared" ca="1" si="109"/>
        <v>0</v>
      </c>
      <c r="AR288" s="205">
        <f t="shared" ca="1" si="92"/>
        <v>0</v>
      </c>
      <c r="AS288" s="45" t="b">
        <f t="shared" ca="1" si="93"/>
        <v>0</v>
      </c>
      <c r="AT288">
        <f t="shared" ca="1" si="94"/>
        <v>0</v>
      </c>
      <c r="AU288" t="b">
        <f t="shared" ca="1" si="110"/>
        <v>0</v>
      </c>
      <c r="AV288" t="b">
        <f t="shared" ca="1" si="111"/>
        <v>0</v>
      </c>
      <c r="AW288" s="266" t="b">
        <f t="shared" ca="1" si="112"/>
        <v>0</v>
      </c>
      <c r="AX288" s="266" t="b">
        <f t="shared" ca="1" si="113"/>
        <v>0</v>
      </c>
      <c r="AY288" s="266" t="b">
        <f t="shared" ca="1" si="114"/>
        <v>0</v>
      </c>
    </row>
    <row r="289" spans="1:51" x14ac:dyDescent="0.25">
      <c r="A289">
        <v>257</v>
      </c>
      <c r="B289" s="163">
        <f ca="1">OFFSET(InputPriceData!B$15,CalculationsAndCharts!$A289+$A$11,0,1,1)</f>
        <v>41642</v>
      </c>
      <c r="C289" s="3">
        <f ca="1">OFFSET(InputPriceData!G$15,CalculationsAndCharts!$A289+$A$11,IF($C$7,8,0),1,1)</f>
        <v>264600</v>
      </c>
      <c r="D289" s="4">
        <f ca="1">OFFSET(InputPriceData!C$15,CalculationsAndCharts!$A289+$A$11,IF($C$7,8,0),1,1)</f>
        <v>19.59</v>
      </c>
      <c r="E289" s="4">
        <f ca="1">OFFSET(InputPriceData!D$15,CalculationsAndCharts!$A289+$A$11,IF($C$7,8,0),1,1)</f>
        <v>19.88</v>
      </c>
      <c r="F289" s="4">
        <f ca="1">OFFSET(InputPriceData!E$15,CalculationsAndCharts!$A289+$A$11,IF($C$7,8,0),1,1)</f>
        <v>19.510000000000002</v>
      </c>
      <c r="G289" s="4">
        <f ca="1">OFFSET(InputPriceData!F$15,CalculationsAndCharts!$A289+$A$11,IF($C$7,8,0),1,1)</f>
        <v>19.62</v>
      </c>
      <c r="H289" s="128"/>
      <c r="I289" s="128"/>
      <c r="K289" s="124"/>
      <c r="L289" s="279"/>
      <c r="M289" s="281"/>
      <c r="N289" s="280"/>
      <c r="O289" s="4"/>
      <c r="P289" s="4"/>
      <c r="Q289" s="3"/>
      <c r="S289" s="309">
        <f t="shared" ca="1" si="95"/>
        <v>19.62</v>
      </c>
      <c r="T289" s="309">
        <f t="shared" ca="1" si="96"/>
        <v>17.760000000000002</v>
      </c>
      <c r="U289" s="310">
        <f t="shared" ref="U289:U352" ca="1" si="115">IFERROR((G289- T289)/(S289-T289),0)</f>
        <v>1</v>
      </c>
      <c r="V289" s="310" t="b">
        <f t="shared" ca="1" si="97"/>
        <v>0</v>
      </c>
      <c r="W289" s="3" t="b">
        <f t="shared" ca="1" si="98"/>
        <v>0</v>
      </c>
      <c r="X289" s="3" t="str">
        <f t="shared" ca="1" si="99"/>
        <v/>
      </c>
      <c r="Y289" s="3" t="str">
        <f t="shared" ref="Y289:Y352" ca="1" si="116">IF(W289,IFERROR(100*(G289-X289)/X289,0),"")</f>
        <v/>
      </c>
      <c r="Z289" s="3" t="str">
        <f t="shared" ca="1" si="100"/>
        <v/>
      </c>
      <c r="AA289" s="3" t="str">
        <f t="shared" ca="1" si="101"/>
        <v/>
      </c>
      <c r="AB289" s="205">
        <f t="shared" ca="1" si="102"/>
        <v>10695</v>
      </c>
      <c r="AC289" s="205">
        <f t="shared" ca="1" si="103"/>
        <v>170</v>
      </c>
      <c r="AD289" s="205">
        <f t="shared" ref="AD289:AD352" ca="1" si="117">IFERROR(AB289/AC289,0)</f>
        <v>62.911764705882355</v>
      </c>
      <c r="AE289" s="205">
        <f t="shared" ref="AE289:AE352" ca="1" si="118">IFERROR(AB289/AC289-50,0)</f>
        <v>12.911764705882355</v>
      </c>
      <c r="AF289" s="205">
        <f t="shared" ca="1" si="104"/>
        <v>2.5823529411764712</v>
      </c>
      <c r="AG289" s="205"/>
      <c r="AH289" s="205"/>
      <c r="AI289" s="205"/>
      <c r="AJ289" s="205"/>
      <c r="AK289" s="4"/>
      <c r="AL289" s="4"/>
      <c r="AM289" s="309">
        <f t="shared" ca="1" si="105"/>
        <v>19.62</v>
      </c>
      <c r="AN289" s="309">
        <f t="shared" ca="1" si="106"/>
        <v>17.760000000000002</v>
      </c>
      <c r="AO289" s="310">
        <f t="shared" ca="1" si="107"/>
        <v>1</v>
      </c>
      <c r="AP289" s="310" t="b">
        <f t="shared" ca="1" si="108"/>
        <v>0</v>
      </c>
      <c r="AQ289" s="309">
        <f t="shared" ca="1" si="109"/>
        <v>0</v>
      </c>
      <c r="AR289" s="205">
        <f t="shared" ref="AR289:AR352" ca="1" si="119">IF(AND(NOT(AX290),AW289),D289*(1-$E$22),IF(AX289,AR290,0))</f>
        <v>0</v>
      </c>
      <c r="AS289" s="45" t="b">
        <f t="shared" ref="AS289:AS352" ca="1" si="120">AND(AX289,F289&lt;AR289)</f>
        <v>0</v>
      </c>
      <c r="AT289">
        <f t="shared" ref="AT289:AT352" ca="1" si="121">IF(AX289,AT290+1,0)</f>
        <v>0</v>
      </c>
      <c r="AU289" t="b">
        <f t="shared" ca="1" si="110"/>
        <v>0</v>
      </c>
      <c r="AV289" t="b">
        <f t="shared" ca="1" si="111"/>
        <v>0</v>
      </c>
      <c r="AW289" s="266" t="b">
        <f t="shared" ca="1" si="112"/>
        <v>0</v>
      </c>
      <c r="AX289" s="266" t="b">
        <f t="shared" ca="1" si="113"/>
        <v>0</v>
      </c>
      <c r="AY289" s="266" t="b">
        <f t="shared" ca="1" si="114"/>
        <v>0</v>
      </c>
    </row>
    <row r="290" spans="1:51" x14ac:dyDescent="0.25">
      <c r="A290">
        <v>258</v>
      </c>
      <c r="B290" s="163">
        <f ca="1">OFFSET(InputPriceData!B$15,CalculationsAndCharts!$A290+$A$11,0,1,1)</f>
        <v>41641</v>
      </c>
      <c r="C290" s="3">
        <f ca="1">OFFSET(InputPriceData!G$15,CalculationsAndCharts!$A290+$A$11,IF($C$7,8,0),1,1)</f>
        <v>648500</v>
      </c>
      <c r="D290" s="4">
        <f ca="1">OFFSET(InputPriceData!C$15,CalculationsAndCharts!$A290+$A$11,IF($C$7,8,0),1,1)</f>
        <v>19.63</v>
      </c>
      <c r="E290" s="4">
        <f ca="1">OFFSET(InputPriceData!D$15,CalculationsAndCharts!$A290+$A$11,IF($C$7,8,0),1,1)</f>
        <v>20.09</v>
      </c>
      <c r="F290" s="4">
        <f ca="1">OFFSET(InputPriceData!E$15,CalculationsAndCharts!$A290+$A$11,IF($C$7,8,0),1,1)</f>
        <v>19.47</v>
      </c>
      <c r="G290" s="4">
        <f ca="1">OFFSET(InputPriceData!F$15,CalculationsAndCharts!$A290+$A$11,IF($C$7,8,0),1,1)</f>
        <v>19.600000000000001</v>
      </c>
      <c r="H290" s="128"/>
      <c r="I290" s="128"/>
      <c r="K290" s="124"/>
      <c r="L290" s="279"/>
      <c r="M290" s="281"/>
      <c r="N290" s="280"/>
      <c r="O290" s="4"/>
      <c r="P290" s="4"/>
      <c r="Q290" s="3"/>
      <c r="S290" s="309">
        <f t="shared" ref="S290:S353" ca="1" si="122">MAX(OFFSET($G290,0,0,$A$19,1))</f>
        <v>19.62</v>
      </c>
      <c r="T290" s="309">
        <f t="shared" ref="T290:T353" ca="1" si="123">MIN(OFFSET($G290,0,0,$A$19,1))</f>
        <v>17.760000000000002</v>
      </c>
      <c r="U290" s="310">
        <f t="shared" ca="1" si="115"/>
        <v>0.98924731182795722</v>
      </c>
      <c r="V290" s="310" t="b">
        <f t="shared" ref="V290:V353" ca="1" si="124">AND(U290&lt;$A$20,U291&gt;$A$20)</f>
        <v>0</v>
      </c>
      <c r="W290" s="3" t="b">
        <f t="shared" ref="W290:W353" ca="1" si="125">OFFSET(V290,($A$21-1),0,1,1)</f>
        <v>0</v>
      </c>
      <c r="X290" s="3" t="str">
        <f t="shared" ref="X290:X353" ca="1" si="126">IF($W290,OFFSET($G290,$A$19-1,0,1,1),"")</f>
        <v/>
      </c>
      <c r="Y290" s="3" t="str">
        <f t="shared" ca="1" si="116"/>
        <v/>
      </c>
      <c r="Z290" s="3" t="str">
        <f t="shared" ref="Z290:Z353" ca="1" si="127">IF(W290,IF(Y290&lt;-10,10,IF(Y290&gt;10,10,Y290)),"")</f>
        <v/>
      </c>
      <c r="AA290" s="3" t="str">
        <f t="shared" ref="AA290:AA353" ca="1" si="128">IF(W290,INT(5*(Z290+10)),"")</f>
        <v/>
      </c>
      <c r="AB290" s="205">
        <f t="shared" ref="AB290:AB353" ca="1" si="129">IF(A290&gt;$A$23,0,IF(W290,AA290,0))+AB291</f>
        <v>10695</v>
      </c>
      <c r="AC290" s="205">
        <f t="shared" ref="AC290:AC353" ca="1" si="130">IF(A290&gt;$A$23,0,IF(W290,1,0))+AC291</f>
        <v>170</v>
      </c>
      <c r="AD290" s="205">
        <f t="shared" ca="1" si="117"/>
        <v>62.911764705882355</v>
      </c>
      <c r="AE290" s="205">
        <f t="shared" ca="1" si="118"/>
        <v>12.911764705882355</v>
      </c>
      <c r="AF290" s="205">
        <f t="shared" ref="AF290:AF353" ca="1" si="131">AE290*0.2</f>
        <v>2.5823529411764712</v>
      </c>
      <c r="AG290" s="205"/>
      <c r="AH290" s="205"/>
      <c r="AI290" s="205"/>
      <c r="AJ290" s="205"/>
      <c r="AK290" s="4"/>
      <c r="AL290" s="4"/>
      <c r="AM290" s="309">
        <f t="shared" ref="AM290:AM353" ca="1" si="132">MAX(OFFSET($G290,0,0,$E$19,1))</f>
        <v>19.62</v>
      </c>
      <c r="AN290" s="309">
        <f t="shared" ref="AN290:AN353" ca="1" si="133">MIN(OFFSET($G290,0,0,$E$19,1))</f>
        <v>17.760000000000002</v>
      </c>
      <c r="AO290" s="310">
        <f t="shared" ref="AO290:AO353" ca="1" si="134">IFERROR(($G290- AN290)/(AM290-AN290),0)</f>
        <v>0.98924731182795722</v>
      </c>
      <c r="AP290" s="310" t="b">
        <f t="shared" ref="AP290:AP353" ca="1" si="135">AND(AO290&lt;$E$20,AO291&gt;$E$20)</f>
        <v>0</v>
      </c>
      <c r="AQ290" s="309">
        <f t="shared" ref="AQ290:AQ353" ca="1" si="136">IF(AND(NOT(AX291),AW290),D290*($E$22),IF(AX290,AQ291,0))</f>
        <v>0</v>
      </c>
      <c r="AR290" s="205">
        <f t="shared" ca="1" si="119"/>
        <v>0</v>
      </c>
      <c r="AS290" s="45" t="b">
        <f t="shared" ca="1" si="120"/>
        <v>0</v>
      </c>
      <c r="AT290">
        <f t="shared" ca="1" si="121"/>
        <v>0</v>
      </c>
      <c r="AU290" t="b">
        <f t="shared" ref="AU290:AU353" ca="1" si="137">(AT290&gt;=$E$21)</f>
        <v>0</v>
      </c>
      <c r="AV290" t="b">
        <f t="shared" ref="AV290:AV353" ca="1" si="138">OR(AS290,AU290)</f>
        <v>0</v>
      </c>
      <c r="AW290" s="266" t="b">
        <f t="shared" ref="AW290:AW353" ca="1" si="139">AND($AP291,NOT(AX291))</f>
        <v>0</v>
      </c>
      <c r="AX290" s="266" t="b">
        <f t="shared" ref="AX290:AX353" ca="1" si="140">IF(AX291,IF(AY290,FALSE,AX291),IF(AW290,TRUE,AX291))</f>
        <v>0</v>
      </c>
      <c r="AY290" s="266" t="b">
        <f t="shared" ref="AY290:AY353" ca="1" si="141">AND(AX291,AND(AV291&lt;&gt;AV292,AV291))</f>
        <v>0</v>
      </c>
    </row>
    <row r="291" spans="1:51" x14ac:dyDescent="0.25">
      <c r="A291">
        <v>259</v>
      </c>
      <c r="B291" s="163">
        <f ca="1">OFFSET(InputPriceData!B$15,CalculationsAndCharts!$A291+$A$11,0,1,1)</f>
        <v>41639</v>
      </c>
      <c r="C291" s="3">
        <f ca="1">OFFSET(InputPriceData!G$15,CalculationsAndCharts!$A291+$A$11,IF($C$7,8,0),1,1)</f>
        <v>411000</v>
      </c>
      <c r="D291" s="4">
        <f ca="1">OFFSET(InputPriceData!C$15,CalculationsAndCharts!$A291+$A$11,IF($C$7,8,0),1,1)</f>
        <v>19.53</v>
      </c>
      <c r="E291" s="4">
        <f ca="1">OFFSET(InputPriceData!D$15,CalculationsAndCharts!$A291+$A$11,IF($C$7,8,0),1,1)</f>
        <v>19.739999999999998</v>
      </c>
      <c r="F291" s="4">
        <f ca="1">OFFSET(InputPriceData!E$15,CalculationsAndCharts!$A291+$A$11,IF($C$7,8,0),1,1)</f>
        <v>19.350000000000001</v>
      </c>
      <c r="G291" s="4">
        <f ca="1">OFFSET(InputPriceData!F$15,CalculationsAndCharts!$A291+$A$11,IF($C$7,8,0),1,1)</f>
        <v>19.62</v>
      </c>
      <c r="H291" s="128"/>
      <c r="I291" s="128"/>
      <c r="K291" s="124"/>
      <c r="L291" s="279"/>
      <c r="M291" s="281"/>
      <c r="N291" s="280"/>
      <c r="O291" s="4"/>
      <c r="P291" s="4"/>
      <c r="Q291" s="3"/>
      <c r="S291" s="309">
        <f t="shared" ca="1" si="122"/>
        <v>19.62</v>
      </c>
      <c r="T291" s="309">
        <f t="shared" ca="1" si="123"/>
        <v>17.760000000000002</v>
      </c>
      <c r="U291" s="310">
        <f t="shared" ca="1" si="115"/>
        <v>1</v>
      </c>
      <c r="V291" s="310" t="b">
        <f t="shared" ca="1" si="124"/>
        <v>0</v>
      </c>
      <c r="W291" s="3" t="b">
        <f t="shared" ca="1" si="125"/>
        <v>0</v>
      </c>
      <c r="X291" s="3" t="str">
        <f t="shared" ca="1" si="126"/>
        <v/>
      </c>
      <c r="Y291" s="3" t="str">
        <f t="shared" ca="1" si="116"/>
        <v/>
      </c>
      <c r="Z291" s="3" t="str">
        <f t="shared" ca="1" si="127"/>
        <v/>
      </c>
      <c r="AA291" s="3" t="str">
        <f t="shared" ca="1" si="128"/>
        <v/>
      </c>
      <c r="AB291" s="205">
        <f t="shared" ca="1" si="129"/>
        <v>10695</v>
      </c>
      <c r="AC291" s="205">
        <f t="shared" ca="1" si="130"/>
        <v>170</v>
      </c>
      <c r="AD291" s="205">
        <f t="shared" ca="1" si="117"/>
        <v>62.911764705882355</v>
      </c>
      <c r="AE291" s="205">
        <f t="shared" ca="1" si="118"/>
        <v>12.911764705882355</v>
      </c>
      <c r="AF291" s="205">
        <f t="shared" ca="1" si="131"/>
        <v>2.5823529411764712</v>
      </c>
      <c r="AG291" s="205"/>
      <c r="AH291" s="205"/>
      <c r="AI291" s="205"/>
      <c r="AJ291" s="205"/>
      <c r="AK291" s="4"/>
      <c r="AL291" s="4"/>
      <c r="AM291" s="309">
        <f t="shared" ca="1" si="132"/>
        <v>19.62</v>
      </c>
      <c r="AN291" s="309">
        <f t="shared" ca="1" si="133"/>
        <v>17.760000000000002</v>
      </c>
      <c r="AO291" s="310">
        <f t="shared" ca="1" si="134"/>
        <v>1</v>
      </c>
      <c r="AP291" s="310" t="b">
        <f t="shared" ca="1" si="135"/>
        <v>0</v>
      </c>
      <c r="AQ291" s="309">
        <f t="shared" ca="1" si="136"/>
        <v>0</v>
      </c>
      <c r="AR291" s="205">
        <f t="shared" ca="1" si="119"/>
        <v>0</v>
      </c>
      <c r="AS291" s="45" t="b">
        <f t="shared" ca="1" si="120"/>
        <v>0</v>
      </c>
      <c r="AT291">
        <f t="shared" ca="1" si="121"/>
        <v>0</v>
      </c>
      <c r="AU291" t="b">
        <f t="shared" ca="1" si="137"/>
        <v>0</v>
      </c>
      <c r="AV291" t="b">
        <f t="shared" ca="1" si="138"/>
        <v>0</v>
      </c>
      <c r="AW291" s="266" t="b">
        <f t="shared" ca="1" si="139"/>
        <v>0</v>
      </c>
      <c r="AX291" s="266" t="b">
        <f t="shared" ca="1" si="140"/>
        <v>0</v>
      </c>
      <c r="AY291" s="266" t="b">
        <f t="shared" ca="1" si="141"/>
        <v>0</v>
      </c>
    </row>
    <row r="292" spans="1:51" x14ac:dyDescent="0.25">
      <c r="A292">
        <v>260</v>
      </c>
      <c r="B292" s="163">
        <f ca="1">OFFSET(InputPriceData!B$15,CalculationsAndCharts!$A292+$A$11,0,1,1)</f>
        <v>41638</v>
      </c>
      <c r="C292" s="3">
        <f ca="1">OFFSET(InputPriceData!G$15,CalculationsAndCharts!$A292+$A$11,IF($C$7,8,0),1,1)</f>
        <v>390700</v>
      </c>
      <c r="D292" s="4">
        <f ca="1">OFFSET(InputPriceData!C$15,CalculationsAndCharts!$A292+$A$11,IF($C$7,8,0),1,1)</f>
        <v>19.5</v>
      </c>
      <c r="E292" s="4">
        <f ca="1">OFFSET(InputPriceData!D$15,CalculationsAndCharts!$A292+$A$11,IF($C$7,8,0),1,1)</f>
        <v>19.649999999999999</v>
      </c>
      <c r="F292" s="4">
        <f ca="1">OFFSET(InputPriceData!E$15,CalculationsAndCharts!$A292+$A$11,IF($C$7,8,0),1,1)</f>
        <v>19.440000000000001</v>
      </c>
      <c r="G292" s="4">
        <f ca="1">OFFSET(InputPriceData!F$15,CalculationsAndCharts!$A292+$A$11,IF($C$7,8,0),1,1)</f>
        <v>19.559999999999999</v>
      </c>
      <c r="H292" s="128"/>
      <c r="I292" s="128"/>
      <c r="K292" s="124"/>
      <c r="L292" s="279"/>
      <c r="M292" s="281"/>
      <c r="N292" s="280"/>
      <c r="O292" s="4"/>
      <c r="P292" s="4"/>
      <c r="Q292" s="3"/>
      <c r="S292" s="309">
        <f t="shared" ca="1" si="122"/>
        <v>19.559999999999999</v>
      </c>
      <c r="T292" s="309">
        <f t="shared" ca="1" si="123"/>
        <v>17.760000000000002</v>
      </c>
      <c r="U292" s="310">
        <f t="shared" ca="1" si="115"/>
        <v>1</v>
      </c>
      <c r="V292" s="310" t="b">
        <f t="shared" ca="1" si="124"/>
        <v>0</v>
      </c>
      <c r="W292" s="3" t="b">
        <f t="shared" ca="1" si="125"/>
        <v>0</v>
      </c>
      <c r="X292" s="3" t="str">
        <f t="shared" ca="1" si="126"/>
        <v/>
      </c>
      <c r="Y292" s="3" t="str">
        <f t="shared" ca="1" si="116"/>
        <v/>
      </c>
      <c r="Z292" s="3" t="str">
        <f t="shared" ca="1" si="127"/>
        <v/>
      </c>
      <c r="AA292" s="3" t="str">
        <f t="shared" ca="1" si="128"/>
        <v/>
      </c>
      <c r="AB292" s="205">
        <f t="shared" ca="1" si="129"/>
        <v>10695</v>
      </c>
      <c r="AC292" s="205">
        <f t="shared" ca="1" si="130"/>
        <v>170</v>
      </c>
      <c r="AD292" s="205">
        <f t="shared" ca="1" si="117"/>
        <v>62.911764705882355</v>
      </c>
      <c r="AE292" s="205">
        <f t="shared" ca="1" si="118"/>
        <v>12.911764705882355</v>
      </c>
      <c r="AF292" s="205">
        <f t="shared" ca="1" si="131"/>
        <v>2.5823529411764712</v>
      </c>
      <c r="AG292" s="205"/>
      <c r="AH292" s="205"/>
      <c r="AI292" s="205"/>
      <c r="AJ292" s="205"/>
      <c r="AK292" s="4"/>
      <c r="AL292" s="4"/>
      <c r="AM292" s="309">
        <f t="shared" ca="1" si="132"/>
        <v>19.559999999999999</v>
      </c>
      <c r="AN292" s="309">
        <f t="shared" ca="1" si="133"/>
        <v>17.760000000000002</v>
      </c>
      <c r="AO292" s="310">
        <f t="shared" ca="1" si="134"/>
        <v>1</v>
      </c>
      <c r="AP292" s="310" t="b">
        <f t="shared" ca="1" si="135"/>
        <v>0</v>
      </c>
      <c r="AQ292" s="309">
        <f t="shared" ca="1" si="136"/>
        <v>0</v>
      </c>
      <c r="AR292" s="205">
        <f t="shared" ca="1" si="119"/>
        <v>0</v>
      </c>
      <c r="AS292" s="45" t="b">
        <f t="shared" ca="1" si="120"/>
        <v>0</v>
      </c>
      <c r="AT292">
        <f t="shared" ca="1" si="121"/>
        <v>0</v>
      </c>
      <c r="AU292" t="b">
        <f t="shared" ca="1" si="137"/>
        <v>0</v>
      </c>
      <c r="AV292" t="b">
        <f t="shared" ca="1" si="138"/>
        <v>0</v>
      </c>
      <c r="AW292" s="266" t="b">
        <f t="shared" ca="1" si="139"/>
        <v>0</v>
      </c>
      <c r="AX292" s="266" t="b">
        <f t="shared" ca="1" si="140"/>
        <v>0</v>
      </c>
      <c r="AY292" s="266" t="b">
        <f t="shared" ca="1" si="141"/>
        <v>0</v>
      </c>
    </row>
    <row r="293" spans="1:51" x14ac:dyDescent="0.25">
      <c r="A293">
        <v>261</v>
      </c>
      <c r="B293" s="163">
        <f ca="1">OFFSET(InputPriceData!B$15,CalculationsAndCharts!$A293+$A$11,0,1,1)</f>
        <v>41635</v>
      </c>
      <c r="C293" s="3">
        <f ca="1">OFFSET(InputPriceData!G$15,CalculationsAndCharts!$A293+$A$11,IF($C$7,8,0),1,1)</f>
        <v>214900</v>
      </c>
      <c r="D293" s="4">
        <f ca="1">OFFSET(InputPriceData!C$15,CalculationsAndCharts!$A293+$A$11,IF($C$7,8,0),1,1)</f>
        <v>19.32</v>
      </c>
      <c r="E293" s="4">
        <f ca="1">OFFSET(InputPriceData!D$15,CalculationsAndCharts!$A293+$A$11,IF($C$7,8,0),1,1)</f>
        <v>19.489999999999998</v>
      </c>
      <c r="F293" s="4">
        <f ca="1">OFFSET(InputPriceData!E$15,CalculationsAndCharts!$A293+$A$11,IF($C$7,8,0),1,1)</f>
        <v>19.309999999999999</v>
      </c>
      <c r="G293" s="4">
        <f ca="1">OFFSET(InputPriceData!F$15,CalculationsAndCharts!$A293+$A$11,IF($C$7,8,0),1,1)</f>
        <v>19.48</v>
      </c>
      <c r="H293" s="128"/>
      <c r="I293" s="128"/>
      <c r="K293" s="124"/>
      <c r="L293" s="279"/>
      <c r="M293" s="281"/>
      <c r="N293" s="280"/>
      <c r="O293" s="4"/>
      <c r="P293" s="4"/>
      <c r="Q293" s="3"/>
      <c r="S293" s="309">
        <f t="shared" ca="1" si="122"/>
        <v>19.55</v>
      </c>
      <c r="T293" s="309">
        <f t="shared" ca="1" si="123"/>
        <v>17.760000000000002</v>
      </c>
      <c r="U293" s="310">
        <f t="shared" ca="1" si="115"/>
        <v>0.96089385474860323</v>
      </c>
      <c r="V293" s="310" t="b">
        <f t="shared" ca="1" si="124"/>
        <v>0</v>
      </c>
      <c r="W293" s="3" t="b">
        <f t="shared" ca="1" si="125"/>
        <v>0</v>
      </c>
      <c r="X293" s="3" t="str">
        <f t="shared" ca="1" si="126"/>
        <v/>
      </c>
      <c r="Y293" s="3" t="str">
        <f t="shared" ca="1" si="116"/>
        <v/>
      </c>
      <c r="Z293" s="3" t="str">
        <f t="shared" ca="1" si="127"/>
        <v/>
      </c>
      <c r="AA293" s="3" t="str">
        <f t="shared" ca="1" si="128"/>
        <v/>
      </c>
      <c r="AB293" s="205">
        <f t="shared" ca="1" si="129"/>
        <v>10695</v>
      </c>
      <c r="AC293" s="205">
        <f t="shared" ca="1" si="130"/>
        <v>170</v>
      </c>
      <c r="AD293" s="205">
        <f t="shared" ca="1" si="117"/>
        <v>62.911764705882355</v>
      </c>
      <c r="AE293" s="205">
        <f t="shared" ca="1" si="118"/>
        <v>12.911764705882355</v>
      </c>
      <c r="AF293" s="205">
        <f t="shared" ca="1" si="131"/>
        <v>2.5823529411764712</v>
      </c>
      <c r="AG293" s="205"/>
      <c r="AH293" s="205"/>
      <c r="AI293" s="205"/>
      <c r="AJ293" s="205"/>
      <c r="AK293" s="4"/>
      <c r="AL293" s="4"/>
      <c r="AM293" s="309">
        <f t="shared" ca="1" si="132"/>
        <v>19.55</v>
      </c>
      <c r="AN293" s="309">
        <f t="shared" ca="1" si="133"/>
        <v>17.760000000000002</v>
      </c>
      <c r="AO293" s="310">
        <f t="shared" ca="1" si="134"/>
        <v>0.96089385474860323</v>
      </c>
      <c r="AP293" s="310" t="b">
        <f t="shared" ca="1" si="135"/>
        <v>0</v>
      </c>
      <c r="AQ293" s="309">
        <f t="shared" ca="1" si="136"/>
        <v>0</v>
      </c>
      <c r="AR293" s="205">
        <f t="shared" ca="1" si="119"/>
        <v>0</v>
      </c>
      <c r="AS293" s="45" t="b">
        <f t="shared" ca="1" si="120"/>
        <v>0</v>
      </c>
      <c r="AT293">
        <f t="shared" ca="1" si="121"/>
        <v>0</v>
      </c>
      <c r="AU293" t="b">
        <f t="shared" ca="1" si="137"/>
        <v>0</v>
      </c>
      <c r="AV293" t="b">
        <f t="shared" ca="1" si="138"/>
        <v>0</v>
      </c>
      <c r="AW293" s="266" t="b">
        <f t="shared" ca="1" si="139"/>
        <v>0</v>
      </c>
      <c r="AX293" s="266" t="b">
        <f t="shared" ca="1" si="140"/>
        <v>0</v>
      </c>
      <c r="AY293" s="266" t="b">
        <f t="shared" ca="1" si="141"/>
        <v>0</v>
      </c>
    </row>
    <row r="294" spans="1:51" x14ac:dyDescent="0.25">
      <c r="A294">
        <v>262</v>
      </c>
      <c r="B294" s="163">
        <f ca="1">OFFSET(InputPriceData!B$15,CalculationsAndCharts!$A294+$A$11,0,1,1)</f>
        <v>41634</v>
      </c>
      <c r="C294" s="3">
        <f ca="1">OFFSET(InputPriceData!G$15,CalculationsAndCharts!$A294+$A$11,IF($C$7,8,0),1,1)</f>
        <v>662100</v>
      </c>
      <c r="D294" s="4">
        <f ca="1">OFFSET(InputPriceData!C$15,CalculationsAndCharts!$A294+$A$11,IF($C$7,8,0),1,1)</f>
        <v>19.649999999999999</v>
      </c>
      <c r="E294" s="4">
        <f ca="1">OFFSET(InputPriceData!D$15,CalculationsAndCharts!$A294+$A$11,IF($C$7,8,0),1,1)</f>
        <v>19.649999999999999</v>
      </c>
      <c r="F294" s="4">
        <f ca="1">OFFSET(InputPriceData!E$15,CalculationsAndCharts!$A294+$A$11,IF($C$7,8,0),1,1)</f>
        <v>19.28</v>
      </c>
      <c r="G294" s="4">
        <f ca="1">OFFSET(InputPriceData!F$15,CalculationsAndCharts!$A294+$A$11,IF($C$7,8,0),1,1)</f>
        <v>19.350000000000001</v>
      </c>
      <c r="H294" s="128"/>
      <c r="I294" s="128"/>
      <c r="K294" s="124"/>
      <c r="L294" s="279"/>
      <c r="M294" s="281"/>
      <c r="N294" s="280"/>
      <c r="O294" s="4"/>
      <c r="P294" s="4"/>
      <c r="Q294" s="3"/>
      <c r="S294" s="309">
        <f t="shared" ca="1" si="122"/>
        <v>19.55</v>
      </c>
      <c r="T294" s="309">
        <f t="shared" ca="1" si="123"/>
        <v>17.760000000000002</v>
      </c>
      <c r="U294" s="310">
        <f t="shared" ca="1" si="115"/>
        <v>0.88826815642458135</v>
      </c>
      <c r="V294" s="310" t="b">
        <f t="shared" ca="1" si="124"/>
        <v>0</v>
      </c>
      <c r="W294" s="3" t="b">
        <f t="shared" ca="1" si="125"/>
        <v>0</v>
      </c>
      <c r="X294" s="3" t="str">
        <f t="shared" ca="1" si="126"/>
        <v/>
      </c>
      <c r="Y294" s="3" t="str">
        <f t="shared" ca="1" si="116"/>
        <v/>
      </c>
      <c r="Z294" s="3" t="str">
        <f t="shared" ca="1" si="127"/>
        <v/>
      </c>
      <c r="AA294" s="3" t="str">
        <f t="shared" ca="1" si="128"/>
        <v/>
      </c>
      <c r="AB294" s="205">
        <f t="shared" ca="1" si="129"/>
        <v>10695</v>
      </c>
      <c r="AC294" s="205">
        <f t="shared" ca="1" si="130"/>
        <v>170</v>
      </c>
      <c r="AD294" s="205">
        <f t="shared" ca="1" si="117"/>
        <v>62.911764705882355</v>
      </c>
      <c r="AE294" s="205">
        <f t="shared" ca="1" si="118"/>
        <v>12.911764705882355</v>
      </c>
      <c r="AF294" s="205">
        <f t="shared" ca="1" si="131"/>
        <v>2.5823529411764712</v>
      </c>
      <c r="AG294" s="205"/>
      <c r="AH294" s="205"/>
      <c r="AI294" s="205"/>
      <c r="AJ294" s="205"/>
      <c r="AK294" s="4"/>
      <c r="AL294" s="4"/>
      <c r="AM294" s="309">
        <f t="shared" ca="1" si="132"/>
        <v>19.55</v>
      </c>
      <c r="AN294" s="309">
        <f t="shared" ca="1" si="133"/>
        <v>17.760000000000002</v>
      </c>
      <c r="AO294" s="310">
        <f t="shared" ca="1" si="134"/>
        <v>0.88826815642458135</v>
      </c>
      <c r="AP294" s="310" t="b">
        <f t="shared" ca="1" si="135"/>
        <v>0</v>
      </c>
      <c r="AQ294" s="309">
        <f t="shared" ca="1" si="136"/>
        <v>0</v>
      </c>
      <c r="AR294" s="205">
        <f t="shared" ca="1" si="119"/>
        <v>0</v>
      </c>
      <c r="AS294" s="45" t="b">
        <f t="shared" ca="1" si="120"/>
        <v>0</v>
      </c>
      <c r="AT294">
        <f t="shared" ca="1" si="121"/>
        <v>0</v>
      </c>
      <c r="AU294" t="b">
        <f t="shared" ca="1" si="137"/>
        <v>0</v>
      </c>
      <c r="AV294" t="b">
        <f t="shared" ca="1" si="138"/>
        <v>0</v>
      </c>
      <c r="AW294" s="266" t="b">
        <f t="shared" ca="1" si="139"/>
        <v>0</v>
      </c>
      <c r="AX294" s="266" t="b">
        <f t="shared" ca="1" si="140"/>
        <v>0</v>
      </c>
      <c r="AY294" s="266" t="b">
        <f t="shared" ca="1" si="141"/>
        <v>0</v>
      </c>
    </row>
    <row r="295" spans="1:51" x14ac:dyDescent="0.25">
      <c r="A295">
        <v>263</v>
      </c>
      <c r="B295" s="163">
        <f ca="1">OFFSET(InputPriceData!B$15,CalculationsAndCharts!$A295+$A$11,0,1,1)</f>
        <v>41632</v>
      </c>
      <c r="C295" s="3">
        <f ca="1">OFFSET(InputPriceData!G$15,CalculationsAndCharts!$A295+$A$11,IF($C$7,8,0),1,1)</f>
        <v>415800</v>
      </c>
      <c r="D295" s="4">
        <f ca="1">OFFSET(InputPriceData!C$15,CalculationsAndCharts!$A295+$A$11,IF($C$7,8,0),1,1)</f>
        <v>19.100000000000001</v>
      </c>
      <c r="E295" s="4">
        <f ca="1">OFFSET(InputPriceData!D$15,CalculationsAndCharts!$A295+$A$11,IF($C$7,8,0),1,1)</f>
        <v>19.71</v>
      </c>
      <c r="F295" s="4">
        <f ca="1">OFFSET(InputPriceData!E$15,CalculationsAndCharts!$A295+$A$11,IF($C$7,8,0),1,1)</f>
        <v>19.010000000000002</v>
      </c>
      <c r="G295" s="4">
        <f ca="1">OFFSET(InputPriceData!F$15,CalculationsAndCharts!$A295+$A$11,IF($C$7,8,0),1,1)</f>
        <v>19.55</v>
      </c>
      <c r="H295" s="128"/>
      <c r="I295" s="128"/>
      <c r="K295" s="124"/>
      <c r="L295" s="279"/>
      <c r="M295" s="281"/>
      <c r="N295" s="280"/>
      <c r="O295" s="4"/>
      <c r="P295" s="4"/>
      <c r="Q295" s="3"/>
      <c r="S295" s="309">
        <f t="shared" ca="1" si="122"/>
        <v>19.55</v>
      </c>
      <c r="T295" s="309">
        <f t="shared" ca="1" si="123"/>
        <v>17.760000000000002</v>
      </c>
      <c r="U295" s="310">
        <f t="shared" ca="1" si="115"/>
        <v>1</v>
      </c>
      <c r="V295" s="310" t="b">
        <f t="shared" ca="1" si="124"/>
        <v>0</v>
      </c>
      <c r="W295" s="3" t="b">
        <f t="shared" ca="1" si="125"/>
        <v>0</v>
      </c>
      <c r="X295" s="3" t="str">
        <f t="shared" ca="1" si="126"/>
        <v/>
      </c>
      <c r="Y295" s="3" t="str">
        <f t="shared" ca="1" si="116"/>
        <v/>
      </c>
      <c r="Z295" s="3" t="str">
        <f t="shared" ca="1" si="127"/>
        <v/>
      </c>
      <c r="AA295" s="3" t="str">
        <f t="shared" ca="1" si="128"/>
        <v/>
      </c>
      <c r="AB295" s="205">
        <f t="shared" ca="1" si="129"/>
        <v>10695</v>
      </c>
      <c r="AC295" s="205">
        <f t="shared" ca="1" si="130"/>
        <v>170</v>
      </c>
      <c r="AD295" s="205">
        <f t="shared" ca="1" si="117"/>
        <v>62.911764705882355</v>
      </c>
      <c r="AE295" s="205">
        <f t="shared" ca="1" si="118"/>
        <v>12.911764705882355</v>
      </c>
      <c r="AF295" s="205">
        <f t="shared" ca="1" si="131"/>
        <v>2.5823529411764712</v>
      </c>
      <c r="AG295" s="205"/>
      <c r="AH295" s="205"/>
      <c r="AI295" s="205"/>
      <c r="AJ295" s="205"/>
      <c r="AK295" s="4"/>
      <c r="AL295" s="4"/>
      <c r="AM295" s="309">
        <f t="shared" ca="1" si="132"/>
        <v>19.55</v>
      </c>
      <c r="AN295" s="309">
        <f t="shared" ca="1" si="133"/>
        <v>17.760000000000002</v>
      </c>
      <c r="AO295" s="310">
        <f t="shared" ca="1" si="134"/>
        <v>1</v>
      </c>
      <c r="AP295" s="310" t="b">
        <f t="shared" ca="1" si="135"/>
        <v>0</v>
      </c>
      <c r="AQ295" s="309">
        <f t="shared" ca="1" si="136"/>
        <v>0</v>
      </c>
      <c r="AR295" s="205">
        <f t="shared" ca="1" si="119"/>
        <v>0</v>
      </c>
      <c r="AS295" s="45" t="b">
        <f t="shared" ca="1" si="120"/>
        <v>0</v>
      </c>
      <c r="AT295">
        <f t="shared" ca="1" si="121"/>
        <v>0</v>
      </c>
      <c r="AU295" t="b">
        <f t="shared" ca="1" si="137"/>
        <v>0</v>
      </c>
      <c r="AV295" t="b">
        <f t="shared" ca="1" si="138"/>
        <v>0</v>
      </c>
      <c r="AW295" s="266" t="b">
        <f t="shared" ca="1" si="139"/>
        <v>0</v>
      </c>
      <c r="AX295" s="266" t="b">
        <f t="shared" ca="1" si="140"/>
        <v>0</v>
      </c>
      <c r="AY295" s="266" t="b">
        <f t="shared" ca="1" si="141"/>
        <v>0</v>
      </c>
    </row>
    <row r="296" spans="1:51" x14ac:dyDescent="0.25">
      <c r="A296">
        <v>264</v>
      </c>
      <c r="B296" s="163">
        <f ca="1">OFFSET(InputPriceData!B$15,CalculationsAndCharts!$A296+$A$11,0,1,1)</f>
        <v>41631</v>
      </c>
      <c r="C296" s="3">
        <f ca="1">OFFSET(InputPriceData!G$15,CalculationsAndCharts!$A296+$A$11,IF($C$7,8,0),1,1)</f>
        <v>1194400</v>
      </c>
      <c r="D296" s="4">
        <f ca="1">OFFSET(InputPriceData!C$15,CalculationsAndCharts!$A296+$A$11,IF($C$7,8,0),1,1)</f>
        <v>19.350000000000001</v>
      </c>
      <c r="E296" s="4">
        <f ca="1">OFFSET(InputPriceData!D$15,CalculationsAndCharts!$A296+$A$11,IF($C$7,8,0),1,1)</f>
        <v>19.579999999999998</v>
      </c>
      <c r="F296" s="4">
        <f ca="1">OFFSET(InputPriceData!E$15,CalculationsAndCharts!$A296+$A$11,IF($C$7,8,0),1,1)</f>
        <v>18.89</v>
      </c>
      <c r="G296" s="4">
        <f ca="1">OFFSET(InputPriceData!F$15,CalculationsAndCharts!$A296+$A$11,IF($C$7,8,0),1,1)</f>
        <v>19.54</v>
      </c>
      <c r="H296" s="128"/>
      <c r="I296" s="128"/>
      <c r="K296" s="124"/>
      <c r="L296" s="279"/>
      <c r="M296" s="281"/>
      <c r="N296" s="280"/>
      <c r="O296" s="4"/>
      <c r="P296" s="4"/>
      <c r="Q296" s="3"/>
      <c r="S296" s="309">
        <f t="shared" ca="1" si="122"/>
        <v>19.54</v>
      </c>
      <c r="T296" s="309">
        <f t="shared" ca="1" si="123"/>
        <v>17.760000000000002</v>
      </c>
      <c r="U296" s="310">
        <f t="shared" ca="1" si="115"/>
        <v>1</v>
      </c>
      <c r="V296" s="310" t="b">
        <f t="shared" ca="1" si="124"/>
        <v>0</v>
      </c>
      <c r="W296" s="3" t="b">
        <f t="shared" ca="1" si="125"/>
        <v>0</v>
      </c>
      <c r="X296" s="3" t="str">
        <f t="shared" ca="1" si="126"/>
        <v/>
      </c>
      <c r="Y296" s="3" t="str">
        <f t="shared" ca="1" si="116"/>
        <v/>
      </c>
      <c r="Z296" s="3" t="str">
        <f t="shared" ca="1" si="127"/>
        <v/>
      </c>
      <c r="AA296" s="3" t="str">
        <f t="shared" ca="1" si="128"/>
        <v/>
      </c>
      <c r="AB296" s="205">
        <f t="shared" ca="1" si="129"/>
        <v>10695</v>
      </c>
      <c r="AC296" s="205">
        <f t="shared" ca="1" si="130"/>
        <v>170</v>
      </c>
      <c r="AD296" s="205">
        <f t="shared" ca="1" si="117"/>
        <v>62.911764705882355</v>
      </c>
      <c r="AE296" s="205">
        <f t="shared" ca="1" si="118"/>
        <v>12.911764705882355</v>
      </c>
      <c r="AF296" s="205">
        <f t="shared" ca="1" si="131"/>
        <v>2.5823529411764712</v>
      </c>
      <c r="AG296" s="205"/>
      <c r="AH296" s="205"/>
      <c r="AI296" s="205"/>
      <c r="AJ296" s="205"/>
      <c r="AK296" s="4"/>
      <c r="AL296" s="4"/>
      <c r="AM296" s="309">
        <f t="shared" ca="1" si="132"/>
        <v>19.54</v>
      </c>
      <c r="AN296" s="309">
        <f t="shared" ca="1" si="133"/>
        <v>17.760000000000002</v>
      </c>
      <c r="AO296" s="310">
        <f t="shared" ca="1" si="134"/>
        <v>1</v>
      </c>
      <c r="AP296" s="310" t="b">
        <f t="shared" ca="1" si="135"/>
        <v>0</v>
      </c>
      <c r="AQ296" s="309">
        <f t="shared" ca="1" si="136"/>
        <v>0</v>
      </c>
      <c r="AR296" s="205">
        <f t="shared" ca="1" si="119"/>
        <v>0</v>
      </c>
      <c r="AS296" s="45" t="b">
        <f t="shared" ca="1" si="120"/>
        <v>0</v>
      </c>
      <c r="AT296">
        <f t="shared" ca="1" si="121"/>
        <v>0</v>
      </c>
      <c r="AU296" t="b">
        <f t="shared" ca="1" si="137"/>
        <v>0</v>
      </c>
      <c r="AV296" t="b">
        <f t="shared" ca="1" si="138"/>
        <v>0</v>
      </c>
      <c r="AW296" s="266" t="b">
        <f t="shared" ca="1" si="139"/>
        <v>0</v>
      </c>
      <c r="AX296" s="266" t="b">
        <f t="shared" ca="1" si="140"/>
        <v>0</v>
      </c>
      <c r="AY296" s="266" t="b">
        <f t="shared" ca="1" si="141"/>
        <v>0</v>
      </c>
    </row>
    <row r="297" spans="1:51" x14ac:dyDescent="0.25">
      <c r="A297">
        <v>265</v>
      </c>
      <c r="B297" s="163">
        <f ca="1">OFFSET(InputPriceData!B$15,CalculationsAndCharts!$A297+$A$11,0,1,1)</f>
        <v>41628</v>
      </c>
      <c r="C297" s="3">
        <f ca="1">OFFSET(InputPriceData!G$15,CalculationsAndCharts!$A297+$A$11,IF($C$7,8,0),1,1)</f>
        <v>1008900</v>
      </c>
      <c r="D297" s="4">
        <f ca="1">OFFSET(InputPriceData!C$15,CalculationsAndCharts!$A297+$A$11,IF($C$7,8,0),1,1)</f>
        <v>18.57</v>
      </c>
      <c r="E297" s="4">
        <f ca="1">OFFSET(InputPriceData!D$15,CalculationsAndCharts!$A297+$A$11,IF($C$7,8,0),1,1)</f>
        <v>18.82</v>
      </c>
      <c r="F297" s="4">
        <f ca="1">OFFSET(InputPriceData!E$15,CalculationsAndCharts!$A297+$A$11,IF($C$7,8,0),1,1)</f>
        <v>18.43</v>
      </c>
      <c r="G297" s="4">
        <f ca="1">OFFSET(InputPriceData!F$15,CalculationsAndCharts!$A297+$A$11,IF($C$7,8,0),1,1)</f>
        <v>18.79</v>
      </c>
      <c r="H297" s="128"/>
      <c r="I297" s="128"/>
      <c r="K297" s="124"/>
      <c r="L297" s="279"/>
      <c r="M297" s="281"/>
      <c r="N297" s="280"/>
      <c r="O297" s="4"/>
      <c r="P297" s="4"/>
      <c r="Q297" s="3"/>
      <c r="S297" s="309">
        <f t="shared" ca="1" si="122"/>
        <v>18.79</v>
      </c>
      <c r="T297" s="309">
        <f t="shared" ca="1" si="123"/>
        <v>17.760000000000002</v>
      </c>
      <c r="U297" s="310">
        <f t="shared" ca="1" si="115"/>
        <v>1</v>
      </c>
      <c r="V297" s="310" t="b">
        <f t="shared" ca="1" si="124"/>
        <v>0</v>
      </c>
      <c r="W297" s="3" t="b">
        <f t="shared" ca="1" si="125"/>
        <v>0</v>
      </c>
      <c r="X297" s="3" t="str">
        <f t="shared" ca="1" si="126"/>
        <v/>
      </c>
      <c r="Y297" s="3" t="str">
        <f t="shared" ca="1" si="116"/>
        <v/>
      </c>
      <c r="Z297" s="3" t="str">
        <f t="shared" ca="1" si="127"/>
        <v/>
      </c>
      <c r="AA297" s="3" t="str">
        <f t="shared" ca="1" si="128"/>
        <v/>
      </c>
      <c r="AB297" s="205">
        <f t="shared" ca="1" si="129"/>
        <v>10695</v>
      </c>
      <c r="AC297" s="205">
        <f t="shared" ca="1" si="130"/>
        <v>170</v>
      </c>
      <c r="AD297" s="205">
        <f t="shared" ca="1" si="117"/>
        <v>62.911764705882355</v>
      </c>
      <c r="AE297" s="205">
        <f t="shared" ca="1" si="118"/>
        <v>12.911764705882355</v>
      </c>
      <c r="AF297" s="205">
        <f t="shared" ca="1" si="131"/>
        <v>2.5823529411764712</v>
      </c>
      <c r="AG297" s="205"/>
      <c r="AH297" s="205"/>
      <c r="AI297" s="205"/>
      <c r="AJ297" s="205"/>
      <c r="AK297" s="4"/>
      <c r="AL297" s="4"/>
      <c r="AM297" s="309">
        <f t="shared" ca="1" si="132"/>
        <v>18.79</v>
      </c>
      <c r="AN297" s="309">
        <f t="shared" ca="1" si="133"/>
        <v>17.760000000000002</v>
      </c>
      <c r="AO297" s="310">
        <f t="shared" ca="1" si="134"/>
        <v>1</v>
      </c>
      <c r="AP297" s="310" t="b">
        <f t="shared" ca="1" si="135"/>
        <v>0</v>
      </c>
      <c r="AQ297" s="309">
        <f t="shared" ca="1" si="136"/>
        <v>0</v>
      </c>
      <c r="AR297" s="205">
        <f t="shared" ca="1" si="119"/>
        <v>0</v>
      </c>
      <c r="AS297" s="45" t="b">
        <f t="shared" ca="1" si="120"/>
        <v>0</v>
      </c>
      <c r="AT297">
        <f t="shared" ca="1" si="121"/>
        <v>0</v>
      </c>
      <c r="AU297" t="b">
        <f t="shared" ca="1" si="137"/>
        <v>0</v>
      </c>
      <c r="AV297" t="b">
        <f t="shared" ca="1" si="138"/>
        <v>0</v>
      </c>
      <c r="AW297" s="266" t="b">
        <f t="shared" ca="1" si="139"/>
        <v>0</v>
      </c>
      <c r="AX297" s="266" t="b">
        <f t="shared" ca="1" si="140"/>
        <v>0</v>
      </c>
      <c r="AY297" s="266" t="b">
        <f t="shared" ca="1" si="141"/>
        <v>0</v>
      </c>
    </row>
    <row r="298" spans="1:51" x14ac:dyDescent="0.25">
      <c r="A298">
        <v>266</v>
      </c>
      <c r="B298" s="163">
        <f ca="1">OFFSET(InputPriceData!B$15,CalculationsAndCharts!$A298+$A$11,0,1,1)</f>
        <v>41627</v>
      </c>
      <c r="C298" s="3">
        <f ca="1">OFFSET(InputPriceData!G$15,CalculationsAndCharts!$A298+$A$11,IF($C$7,8,0),1,1)</f>
        <v>579100</v>
      </c>
      <c r="D298" s="4">
        <f ca="1">OFFSET(InputPriceData!C$15,CalculationsAndCharts!$A298+$A$11,IF($C$7,8,0),1,1)</f>
        <v>18.260000000000002</v>
      </c>
      <c r="E298" s="4">
        <f ca="1">OFFSET(InputPriceData!D$15,CalculationsAndCharts!$A298+$A$11,IF($C$7,8,0),1,1)</f>
        <v>18.54</v>
      </c>
      <c r="F298" s="4">
        <f ca="1">OFFSET(InputPriceData!E$15,CalculationsAndCharts!$A298+$A$11,IF($C$7,8,0),1,1)</f>
        <v>18.190000000000001</v>
      </c>
      <c r="G298" s="4">
        <f ca="1">OFFSET(InputPriceData!F$15,CalculationsAndCharts!$A298+$A$11,IF($C$7,8,0),1,1)</f>
        <v>18.48</v>
      </c>
      <c r="H298" s="128"/>
      <c r="I298" s="128"/>
      <c r="K298" s="124"/>
      <c r="L298" s="279"/>
      <c r="M298" s="281"/>
      <c r="N298" s="280"/>
      <c r="O298" s="4"/>
      <c r="P298" s="4"/>
      <c r="Q298" s="3"/>
      <c r="S298" s="309">
        <f t="shared" ca="1" si="122"/>
        <v>18.48</v>
      </c>
      <c r="T298" s="309">
        <f t="shared" ca="1" si="123"/>
        <v>17.760000000000002</v>
      </c>
      <c r="U298" s="310">
        <f t="shared" ca="1" si="115"/>
        <v>1</v>
      </c>
      <c r="V298" s="310" t="b">
        <f t="shared" ca="1" si="124"/>
        <v>0</v>
      </c>
      <c r="W298" s="3" t="b">
        <f t="shared" ca="1" si="125"/>
        <v>0</v>
      </c>
      <c r="X298" s="3" t="str">
        <f t="shared" ca="1" si="126"/>
        <v/>
      </c>
      <c r="Y298" s="3" t="str">
        <f t="shared" ca="1" si="116"/>
        <v/>
      </c>
      <c r="Z298" s="3" t="str">
        <f t="shared" ca="1" si="127"/>
        <v/>
      </c>
      <c r="AA298" s="3" t="str">
        <f t="shared" ca="1" si="128"/>
        <v/>
      </c>
      <c r="AB298" s="205">
        <f t="shared" ca="1" si="129"/>
        <v>10695</v>
      </c>
      <c r="AC298" s="205">
        <f t="shared" ca="1" si="130"/>
        <v>170</v>
      </c>
      <c r="AD298" s="205">
        <f t="shared" ca="1" si="117"/>
        <v>62.911764705882355</v>
      </c>
      <c r="AE298" s="205">
        <f t="shared" ca="1" si="118"/>
        <v>12.911764705882355</v>
      </c>
      <c r="AF298" s="205">
        <f t="shared" ca="1" si="131"/>
        <v>2.5823529411764712</v>
      </c>
      <c r="AG298" s="205"/>
      <c r="AH298" s="205"/>
      <c r="AI298" s="205"/>
      <c r="AJ298" s="205"/>
      <c r="AK298" s="4"/>
      <c r="AL298" s="4"/>
      <c r="AM298" s="309">
        <f t="shared" ca="1" si="132"/>
        <v>18.48</v>
      </c>
      <c r="AN298" s="309">
        <f t="shared" ca="1" si="133"/>
        <v>17.760000000000002</v>
      </c>
      <c r="AO298" s="310">
        <f t="shared" ca="1" si="134"/>
        <v>1</v>
      </c>
      <c r="AP298" s="310" t="b">
        <f t="shared" ca="1" si="135"/>
        <v>0</v>
      </c>
      <c r="AQ298" s="309">
        <f t="shared" ca="1" si="136"/>
        <v>0</v>
      </c>
      <c r="AR298" s="205">
        <f t="shared" ca="1" si="119"/>
        <v>0</v>
      </c>
      <c r="AS298" s="45" t="b">
        <f t="shared" ca="1" si="120"/>
        <v>0</v>
      </c>
      <c r="AT298">
        <f t="shared" ca="1" si="121"/>
        <v>0</v>
      </c>
      <c r="AU298" t="b">
        <f t="shared" ca="1" si="137"/>
        <v>0</v>
      </c>
      <c r="AV298" t="b">
        <f t="shared" ca="1" si="138"/>
        <v>0</v>
      </c>
      <c r="AW298" s="266" t="b">
        <f t="shared" ca="1" si="139"/>
        <v>0</v>
      </c>
      <c r="AX298" s="266" t="b">
        <f t="shared" ca="1" si="140"/>
        <v>0</v>
      </c>
      <c r="AY298" s="266" t="b">
        <f t="shared" ca="1" si="141"/>
        <v>0</v>
      </c>
    </row>
    <row r="299" spans="1:51" x14ac:dyDescent="0.25">
      <c r="A299">
        <v>267</v>
      </c>
      <c r="B299" s="163">
        <f ca="1">OFFSET(InputPriceData!B$15,CalculationsAndCharts!$A299+$A$11,0,1,1)</f>
        <v>41626</v>
      </c>
      <c r="C299" s="3">
        <f ca="1">OFFSET(InputPriceData!G$15,CalculationsAndCharts!$A299+$A$11,IF($C$7,8,0),1,1)</f>
        <v>308600</v>
      </c>
      <c r="D299" s="4">
        <f ca="1">OFFSET(InputPriceData!C$15,CalculationsAndCharts!$A299+$A$11,IF($C$7,8,0),1,1)</f>
        <v>18.11</v>
      </c>
      <c r="E299" s="4">
        <f ca="1">OFFSET(InputPriceData!D$15,CalculationsAndCharts!$A299+$A$11,IF($C$7,8,0),1,1)</f>
        <v>18.329999999999998</v>
      </c>
      <c r="F299" s="4">
        <f ca="1">OFFSET(InputPriceData!E$15,CalculationsAndCharts!$A299+$A$11,IF($C$7,8,0),1,1)</f>
        <v>17.899999999999999</v>
      </c>
      <c r="G299" s="4">
        <f ca="1">OFFSET(InputPriceData!F$15,CalculationsAndCharts!$A299+$A$11,IF($C$7,8,0),1,1)</f>
        <v>18.309999999999999</v>
      </c>
      <c r="H299" s="128"/>
      <c r="I299" s="128"/>
      <c r="K299" s="124"/>
      <c r="L299" s="279"/>
      <c r="M299" s="281"/>
      <c r="N299" s="280"/>
      <c r="O299" s="4"/>
      <c r="P299" s="4"/>
      <c r="Q299" s="3"/>
      <c r="S299" s="309">
        <f t="shared" ca="1" si="122"/>
        <v>18.43</v>
      </c>
      <c r="T299" s="309">
        <f t="shared" ca="1" si="123"/>
        <v>17.559999999999999</v>
      </c>
      <c r="U299" s="310">
        <f t="shared" ca="1" si="115"/>
        <v>0.86206896551724044</v>
      </c>
      <c r="V299" s="310" t="b">
        <f t="shared" ca="1" si="124"/>
        <v>0</v>
      </c>
      <c r="W299" s="3" t="b">
        <f t="shared" ca="1" si="125"/>
        <v>0</v>
      </c>
      <c r="X299" s="3" t="str">
        <f t="shared" ca="1" si="126"/>
        <v/>
      </c>
      <c r="Y299" s="3" t="str">
        <f t="shared" ca="1" si="116"/>
        <v/>
      </c>
      <c r="Z299" s="3" t="str">
        <f t="shared" ca="1" si="127"/>
        <v/>
      </c>
      <c r="AA299" s="3" t="str">
        <f t="shared" ca="1" si="128"/>
        <v/>
      </c>
      <c r="AB299" s="205">
        <f t="shared" ca="1" si="129"/>
        <v>10695</v>
      </c>
      <c r="AC299" s="205">
        <f t="shared" ca="1" si="130"/>
        <v>170</v>
      </c>
      <c r="AD299" s="205">
        <f t="shared" ca="1" si="117"/>
        <v>62.911764705882355</v>
      </c>
      <c r="AE299" s="205">
        <f t="shared" ca="1" si="118"/>
        <v>12.911764705882355</v>
      </c>
      <c r="AF299" s="205">
        <f t="shared" ca="1" si="131"/>
        <v>2.5823529411764712</v>
      </c>
      <c r="AG299" s="205"/>
      <c r="AH299" s="205"/>
      <c r="AI299" s="205"/>
      <c r="AJ299" s="205"/>
      <c r="AK299" s="4"/>
      <c r="AL299" s="4"/>
      <c r="AM299" s="309">
        <f t="shared" ca="1" si="132"/>
        <v>18.43</v>
      </c>
      <c r="AN299" s="309">
        <f t="shared" ca="1" si="133"/>
        <v>17.760000000000002</v>
      </c>
      <c r="AO299" s="310">
        <f t="shared" ca="1" si="134"/>
        <v>0.82089552238805774</v>
      </c>
      <c r="AP299" s="310" t="b">
        <f t="shared" ca="1" si="135"/>
        <v>0</v>
      </c>
      <c r="AQ299" s="309">
        <f t="shared" ca="1" si="136"/>
        <v>0</v>
      </c>
      <c r="AR299" s="205">
        <f t="shared" ca="1" si="119"/>
        <v>0</v>
      </c>
      <c r="AS299" s="45" t="b">
        <f t="shared" ca="1" si="120"/>
        <v>0</v>
      </c>
      <c r="AT299">
        <f t="shared" ca="1" si="121"/>
        <v>0</v>
      </c>
      <c r="AU299" t="b">
        <f t="shared" ca="1" si="137"/>
        <v>0</v>
      </c>
      <c r="AV299" t="b">
        <f t="shared" ca="1" si="138"/>
        <v>0</v>
      </c>
      <c r="AW299" s="266" t="b">
        <f t="shared" ca="1" si="139"/>
        <v>0</v>
      </c>
      <c r="AX299" s="266" t="b">
        <f t="shared" ca="1" si="140"/>
        <v>0</v>
      </c>
      <c r="AY299" s="266" t="b">
        <f t="shared" ca="1" si="141"/>
        <v>0</v>
      </c>
    </row>
    <row r="300" spans="1:51" x14ac:dyDescent="0.25">
      <c r="A300">
        <v>268</v>
      </c>
      <c r="B300" s="163">
        <f ca="1">OFFSET(InputPriceData!B$15,CalculationsAndCharts!$A300+$A$11,0,1,1)</f>
        <v>41625</v>
      </c>
      <c r="C300" s="3">
        <f ca="1">OFFSET(InputPriceData!G$15,CalculationsAndCharts!$A300+$A$11,IF($C$7,8,0),1,1)</f>
        <v>238100</v>
      </c>
      <c r="D300" s="4">
        <f ca="1">OFFSET(InputPriceData!C$15,CalculationsAndCharts!$A300+$A$11,IF($C$7,8,0),1,1)</f>
        <v>18.12</v>
      </c>
      <c r="E300" s="4">
        <f ca="1">OFFSET(InputPriceData!D$15,CalculationsAndCharts!$A300+$A$11,IF($C$7,8,0),1,1)</f>
        <v>18.3</v>
      </c>
      <c r="F300" s="4">
        <f ca="1">OFFSET(InputPriceData!E$15,CalculationsAndCharts!$A300+$A$11,IF($C$7,8,0),1,1)</f>
        <v>17.86</v>
      </c>
      <c r="G300" s="4">
        <f ca="1">OFFSET(InputPriceData!F$15,CalculationsAndCharts!$A300+$A$11,IF($C$7,8,0),1,1)</f>
        <v>18.13</v>
      </c>
      <c r="H300" s="128"/>
      <c r="I300" s="128"/>
      <c r="K300" s="124"/>
      <c r="L300" s="279"/>
      <c r="M300" s="281"/>
      <c r="N300" s="280"/>
      <c r="O300" s="4"/>
      <c r="P300" s="4"/>
      <c r="Q300" s="3"/>
      <c r="S300" s="309">
        <f t="shared" ca="1" si="122"/>
        <v>18.43</v>
      </c>
      <c r="T300" s="309">
        <f t="shared" ca="1" si="123"/>
        <v>17.420000000000002</v>
      </c>
      <c r="U300" s="310">
        <f t="shared" ca="1" si="115"/>
        <v>0.70297029702970171</v>
      </c>
      <c r="V300" s="310" t="b">
        <f t="shared" ca="1" si="124"/>
        <v>0</v>
      </c>
      <c r="W300" s="3" t="b">
        <f t="shared" ca="1" si="125"/>
        <v>0</v>
      </c>
      <c r="X300" s="3" t="str">
        <f t="shared" ca="1" si="126"/>
        <v/>
      </c>
      <c r="Y300" s="3" t="str">
        <f t="shared" ca="1" si="116"/>
        <v/>
      </c>
      <c r="Z300" s="3" t="str">
        <f t="shared" ca="1" si="127"/>
        <v/>
      </c>
      <c r="AA300" s="3" t="str">
        <f t="shared" ca="1" si="128"/>
        <v/>
      </c>
      <c r="AB300" s="205">
        <f t="shared" ca="1" si="129"/>
        <v>10695</v>
      </c>
      <c r="AC300" s="205">
        <f t="shared" ca="1" si="130"/>
        <v>170</v>
      </c>
      <c r="AD300" s="205">
        <f t="shared" ca="1" si="117"/>
        <v>62.911764705882355</v>
      </c>
      <c r="AE300" s="205">
        <f t="shared" ca="1" si="118"/>
        <v>12.911764705882355</v>
      </c>
      <c r="AF300" s="205">
        <f t="shared" ca="1" si="131"/>
        <v>2.5823529411764712</v>
      </c>
      <c r="AG300" s="205"/>
      <c r="AH300" s="205"/>
      <c r="AI300" s="205"/>
      <c r="AJ300" s="205"/>
      <c r="AK300" s="4"/>
      <c r="AL300" s="4"/>
      <c r="AM300" s="309">
        <f t="shared" ca="1" si="132"/>
        <v>18.43</v>
      </c>
      <c r="AN300" s="309">
        <f t="shared" ca="1" si="133"/>
        <v>17.760000000000002</v>
      </c>
      <c r="AO300" s="310">
        <f t="shared" ca="1" si="134"/>
        <v>0.55223880597014696</v>
      </c>
      <c r="AP300" s="310" t="b">
        <f t="shared" ca="1" si="135"/>
        <v>0</v>
      </c>
      <c r="AQ300" s="309">
        <f t="shared" ca="1" si="136"/>
        <v>0</v>
      </c>
      <c r="AR300" s="205">
        <f t="shared" ca="1" si="119"/>
        <v>0</v>
      </c>
      <c r="AS300" s="45" t="b">
        <f t="shared" ca="1" si="120"/>
        <v>0</v>
      </c>
      <c r="AT300">
        <f t="shared" ca="1" si="121"/>
        <v>0</v>
      </c>
      <c r="AU300" t="b">
        <f t="shared" ca="1" si="137"/>
        <v>0</v>
      </c>
      <c r="AV300" t="b">
        <f t="shared" ca="1" si="138"/>
        <v>0</v>
      </c>
      <c r="AW300" s="266" t="b">
        <f t="shared" ca="1" si="139"/>
        <v>0</v>
      </c>
      <c r="AX300" s="266" t="b">
        <f t="shared" ca="1" si="140"/>
        <v>0</v>
      </c>
      <c r="AY300" s="266" t="b">
        <f t="shared" ca="1" si="141"/>
        <v>0</v>
      </c>
    </row>
    <row r="301" spans="1:51" x14ac:dyDescent="0.25">
      <c r="A301">
        <v>269</v>
      </c>
      <c r="B301" s="163">
        <f ca="1">OFFSET(InputPriceData!B$15,CalculationsAndCharts!$A301+$A$11,0,1,1)</f>
        <v>41624</v>
      </c>
      <c r="C301" s="3">
        <f ca="1">OFFSET(InputPriceData!G$15,CalculationsAndCharts!$A301+$A$11,IF($C$7,8,0),1,1)</f>
        <v>296800</v>
      </c>
      <c r="D301" s="4">
        <f ca="1">OFFSET(InputPriceData!C$15,CalculationsAndCharts!$A301+$A$11,IF($C$7,8,0),1,1)</f>
        <v>17.95</v>
      </c>
      <c r="E301" s="4">
        <f ca="1">OFFSET(InputPriceData!D$15,CalculationsAndCharts!$A301+$A$11,IF($C$7,8,0),1,1)</f>
        <v>18.22</v>
      </c>
      <c r="F301" s="4">
        <f ca="1">OFFSET(InputPriceData!E$15,CalculationsAndCharts!$A301+$A$11,IF($C$7,8,0),1,1)</f>
        <v>17.95</v>
      </c>
      <c r="G301" s="4">
        <f ca="1">OFFSET(InputPriceData!F$15,CalculationsAndCharts!$A301+$A$11,IF($C$7,8,0),1,1)</f>
        <v>18.13</v>
      </c>
      <c r="H301" s="128"/>
      <c r="I301" s="128"/>
      <c r="K301" s="124"/>
      <c r="L301" s="279"/>
      <c r="M301" s="281"/>
      <c r="N301" s="280"/>
      <c r="O301" s="4"/>
      <c r="P301" s="4"/>
      <c r="Q301" s="3"/>
      <c r="S301" s="309">
        <f t="shared" ca="1" si="122"/>
        <v>18.43</v>
      </c>
      <c r="T301" s="309">
        <f t="shared" ca="1" si="123"/>
        <v>17.420000000000002</v>
      </c>
      <c r="U301" s="310">
        <f t="shared" ca="1" si="115"/>
        <v>0.70297029702970171</v>
      </c>
      <c r="V301" s="310" t="b">
        <f t="shared" ca="1" si="124"/>
        <v>0</v>
      </c>
      <c r="W301" s="3" t="b">
        <f t="shared" ca="1" si="125"/>
        <v>0</v>
      </c>
      <c r="X301" s="3" t="str">
        <f t="shared" ca="1" si="126"/>
        <v/>
      </c>
      <c r="Y301" s="3" t="str">
        <f t="shared" ca="1" si="116"/>
        <v/>
      </c>
      <c r="Z301" s="3" t="str">
        <f t="shared" ca="1" si="127"/>
        <v/>
      </c>
      <c r="AA301" s="3" t="str">
        <f t="shared" ca="1" si="128"/>
        <v/>
      </c>
      <c r="AB301" s="205">
        <f t="shared" ca="1" si="129"/>
        <v>10695</v>
      </c>
      <c r="AC301" s="205">
        <f t="shared" ca="1" si="130"/>
        <v>170</v>
      </c>
      <c r="AD301" s="205">
        <f t="shared" ca="1" si="117"/>
        <v>62.911764705882355</v>
      </c>
      <c r="AE301" s="205">
        <f t="shared" ca="1" si="118"/>
        <v>12.911764705882355</v>
      </c>
      <c r="AF301" s="205">
        <f t="shared" ca="1" si="131"/>
        <v>2.5823529411764712</v>
      </c>
      <c r="AG301" s="205"/>
      <c r="AH301" s="205"/>
      <c r="AI301" s="205"/>
      <c r="AJ301" s="205"/>
      <c r="AK301" s="4"/>
      <c r="AL301" s="4"/>
      <c r="AM301" s="309">
        <f t="shared" ca="1" si="132"/>
        <v>18.43</v>
      </c>
      <c r="AN301" s="309">
        <f t="shared" ca="1" si="133"/>
        <v>17.559999999999999</v>
      </c>
      <c r="AO301" s="310">
        <f t="shared" ca="1" si="134"/>
        <v>0.65517241379310298</v>
      </c>
      <c r="AP301" s="310" t="b">
        <f t="shared" ca="1" si="135"/>
        <v>0</v>
      </c>
      <c r="AQ301" s="309">
        <f t="shared" ca="1" si="136"/>
        <v>0</v>
      </c>
      <c r="AR301" s="205">
        <f t="shared" ca="1" si="119"/>
        <v>0</v>
      </c>
      <c r="AS301" s="45" t="b">
        <f t="shared" ca="1" si="120"/>
        <v>0</v>
      </c>
      <c r="AT301">
        <f t="shared" ca="1" si="121"/>
        <v>0</v>
      </c>
      <c r="AU301" t="b">
        <f t="shared" ca="1" si="137"/>
        <v>0</v>
      </c>
      <c r="AV301" t="b">
        <f t="shared" ca="1" si="138"/>
        <v>0</v>
      </c>
      <c r="AW301" s="266" t="b">
        <f t="shared" ca="1" si="139"/>
        <v>0</v>
      </c>
      <c r="AX301" s="266" t="b">
        <f t="shared" ca="1" si="140"/>
        <v>0</v>
      </c>
      <c r="AY301" s="266" t="b">
        <f t="shared" ca="1" si="141"/>
        <v>0</v>
      </c>
    </row>
    <row r="302" spans="1:51" x14ac:dyDescent="0.25">
      <c r="A302">
        <v>270</v>
      </c>
      <c r="B302" s="163">
        <f ca="1">OFFSET(InputPriceData!B$15,CalculationsAndCharts!$A302+$A$11,0,1,1)</f>
        <v>41621</v>
      </c>
      <c r="C302" s="3">
        <f ca="1">OFFSET(InputPriceData!G$15,CalculationsAndCharts!$A302+$A$11,IF($C$7,8,0),1,1)</f>
        <v>369400</v>
      </c>
      <c r="D302" s="4">
        <f ca="1">OFFSET(InputPriceData!C$15,CalculationsAndCharts!$A302+$A$11,IF($C$7,8,0),1,1)</f>
        <v>17.809999999999999</v>
      </c>
      <c r="E302" s="4">
        <f ca="1">OFFSET(InputPriceData!D$15,CalculationsAndCharts!$A302+$A$11,IF($C$7,8,0),1,1)</f>
        <v>17.97</v>
      </c>
      <c r="F302" s="4">
        <f ca="1">OFFSET(InputPriceData!E$15,CalculationsAndCharts!$A302+$A$11,IF($C$7,8,0),1,1)</f>
        <v>17.75</v>
      </c>
      <c r="G302" s="4">
        <f ca="1">OFFSET(InputPriceData!F$15,CalculationsAndCharts!$A302+$A$11,IF($C$7,8,0),1,1)</f>
        <v>17.89</v>
      </c>
      <c r="H302" s="128"/>
      <c r="I302" s="128"/>
      <c r="K302" s="124"/>
      <c r="L302" s="279"/>
      <c r="M302" s="281"/>
      <c r="N302" s="280"/>
      <c r="O302" s="4"/>
      <c r="P302" s="4"/>
      <c r="Q302" s="3"/>
      <c r="S302" s="309">
        <f t="shared" ca="1" si="122"/>
        <v>18.43</v>
      </c>
      <c r="T302" s="309">
        <f t="shared" ca="1" si="123"/>
        <v>17.420000000000002</v>
      </c>
      <c r="U302" s="310">
        <f t="shared" ca="1" si="115"/>
        <v>0.46534653465346515</v>
      </c>
      <c r="V302" s="310" t="b">
        <f t="shared" ca="1" si="124"/>
        <v>0</v>
      </c>
      <c r="W302" s="3" t="b">
        <f t="shared" ca="1" si="125"/>
        <v>0</v>
      </c>
      <c r="X302" s="3" t="str">
        <f t="shared" ca="1" si="126"/>
        <v/>
      </c>
      <c r="Y302" s="3" t="str">
        <f t="shared" ca="1" si="116"/>
        <v/>
      </c>
      <c r="Z302" s="3" t="str">
        <f t="shared" ca="1" si="127"/>
        <v/>
      </c>
      <c r="AA302" s="3" t="str">
        <f t="shared" ca="1" si="128"/>
        <v/>
      </c>
      <c r="AB302" s="205">
        <f t="shared" ca="1" si="129"/>
        <v>10695</v>
      </c>
      <c r="AC302" s="205">
        <f t="shared" ca="1" si="130"/>
        <v>170</v>
      </c>
      <c r="AD302" s="205">
        <f t="shared" ca="1" si="117"/>
        <v>62.911764705882355</v>
      </c>
      <c r="AE302" s="205">
        <f t="shared" ca="1" si="118"/>
        <v>12.911764705882355</v>
      </c>
      <c r="AF302" s="205">
        <f t="shared" ca="1" si="131"/>
        <v>2.5823529411764712</v>
      </c>
      <c r="AG302" s="205"/>
      <c r="AH302" s="205"/>
      <c r="AI302" s="205"/>
      <c r="AJ302" s="205"/>
      <c r="AK302" s="4"/>
      <c r="AL302" s="4"/>
      <c r="AM302" s="309">
        <f t="shared" ca="1" si="132"/>
        <v>18.43</v>
      </c>
      <c r="AN302" s="309">
        <f t="shared" ca="1" si="133"/>
        <v>17.420000000000002</v>
      </c>
      <c r="AO302" s="310">
        <f t="shared" ca="1" si="134"/>
        <v>0.46534653465346515</v>
      </c>
      <c r="AP302" s="310" t="b">
        <f t="shared" ca="1" si="135"/>
        <v>0</v>
      </c>
      <c r="AQ302" s="309">
        <f t="shared" ca="1" si="136"/>
        <v>0</v>
      </c>
      <c r="AR302" s="205">
        <f t="shared" ca="1" si="119"/>
        <v>0</v>
      </c>
      <c r="AS302" s="45" t="b">
        <f t="shared" ca="1" si="120"/>
        <v>0</v>
      </c>
      <c r="AT302">
        <f t="shared" ca="1" si="121"/>
        <v>0</v>
      </c>
      <c r="AU302" t="b">
        <f t="shared" ca="1" si="137"/>
        <v>0</v>
      </c>
      <c r="AV302" t="b">
        <f t="shared" ca="1" si="138"/>
        <v>0</v>
      </c>
      <c r="AW302" s="266" t="b">
        <f t="shared" ca="1" si="139"/>
        <v>0</v>
      </c>
      <c r="AX302" s="266" t="b">
        <f t="shared" ca="1" si="140"/>
        <v>0</v>
      </c>
      <c r="AY302" s="266" t="b">
        <f t="shared" ca="1" si="141"/>
        <v>0</v>
      </c>
    </row>
    <row r="303" spans="1:51" x14ac:dyDescent="0.25">
      <c r="A303">
        <v>271</v>
      </c>
      <c r="B303" s="163">
        <f ca="1">OFFSET(InputPriceData!B$15,CalculationsAndCharts!$A303+$A$11,0,1,1)</f>
        <v>41620</v>
      </c>
      <c r="C303" s="3">
        <f ca="1">OFFSET(InputPriceData!G$15,CalculationsAndCharts!$A303+$A$11,IF($C$7,8,0),1,1)</f>
        <v>405000</v>
      </c>
      <c r="D303" s="4">
        <f ca="1">OFFSET(InputPriceData!C$15,CalculationsAndCharts!$A303+$A$11,IF($C$7,8,0),1,1)</f>
        <v>17.809999999999999</v>
      </c>
      <c r="E303" s="4">
        <f ca="1">OFFSET(InputPriceData!D$15,CalculationsAndCharts!$A303+$A$11,IF($C$7,8,0),1,1)</f>
        <v>18.04</v>
      </c>
      <c r="F303" s="4">
        <f ca="1">OFFSET(InputPriceData!E$15,CalculationsAndCharts!$A303+$A$11,IF($C$7,8,0),1,1)</f>
        <v>17.739999999999998</v>
      </c>
      <c r="G303" s="4">
        <f ca="1">OFFSET(InputPriceData!F$15,CalculationsAndCharts!$A303+$A$11,IF($C$7,8,0),1,1)</f>
        <v>17.760000000000002</v>
      </c>
      <c r="H303" s="128"/>
      <c r="I303" s="128"/>
      <c r="K303" s="124"/>
      <c r="L303" s="279"/>
      <c r="M303" s="281"/>
      <c r="N303" s="280"/>
      <c r="O303" s="4"/>
      <c r="P303" s="4"/>
      <c r="Q303" s="3"/>
      <c r="S303" s="309">
        <f t="shared" ca="1" si="122"/>
        <v>18.43</v>
      </c>
      <c r="T303" s="309">
        <f t="shared" ca="1" si="123"/>
        <v>17.420000000000002</v>
      </c>
      <c r="U303" s="310">
        <f t="shared" ca="1" si="115"/>
        <v>0.33663366336633715</v>
      </c>
      <c r="V303" s="310" t="b">
        <f t="shared" ca="1" si="124"/>
        <v>0</v>
      </c>
      <c r="W303" s="3" t="b">
        <f t="shared" ca="1" si="125"/>
        <v>0</v>
      </c>
      <c r="X303" s="3" t="str">
        <f t="shared" ca="1" si="126"/>
        <v/>
      </c>
      <c r="Y303" s="3" t="str">
        <f t="shared" ca="1" si="116"/>
        <v/>
      </c>
      <c r="Z303" s="3" t="str">
        <f t="shared" ca="1" si="127"/>
        <v/>
      </c>
      <c r="AA303" s="3" t="str">
        <f t="shared" ca="1" si="128"/>
        <v/>
      </c>
      <c r="AB303" s="205">
        <f t="shared" ca="1" si="129"/>
        <v>10695</v>
      </c>
      <c r="AC303" s="205">
        <f t="shared" ca="1" si="130"/>
        <v>170</v>
      </c>
      <c r="AD303" s="205">
        <f t="shared" ca="1" si="117"/>
        <v>62.911764705882355</v>
      </c>
      <c r="AE303" s="205">
        <f t="shared" ca="1" si="118"/>
        <v>12.911764705882355</v>
      </c>
      <c r="AF303" s="205">
        <f t="shared" ca="1" si="131"/>
        <v>2.5823529411764712</v>
      </c>
      <c r="AG303" s="205"/>
      <c r="AH303" s="205"/>
      <c r="AI303" s="205"/>
      <c r="AJ303" s="205"/>
      <c r="AK303" s="4"/>
      <c r="AL303" s="4"/>
      <c r="AM303" s="309">
        <f t="shared" ca="1" si="132"/>
        <v>18.43</v>
      </c>
      <c r="AN303" s="309">
        <f t="shared" ca="1" si="133"/>
        <v>17.420000000000002</v>
      </c>
      <c r="AO303" s="310">
        <f t="shared" ca="1" si="134"/>
        <v>0.33663366336633715</v>
      </c>
      <c r="AP303" s="310" t="b">
        <f t="shared" ca="1" si="135"/>
        <v>0</v>
      </c>
      <c r="AQ303" s="309">
        <f t="shared" ca="1" si="136"/>
        <v>0</v>
      </c>
      <c r="AR303" s="205">
        <f t="shared" ca="1" si="119"/>
        <v>0</v>
      </c>
      <c r="AS303" s="45" t="b">
        <f t="shared" ca="1" si="120"/>
        <v>0</v>
      </c>
      <c r="AT303">
        <f t="shared" ca="1" si="121"/>
        <v>0</v>
      </c>
      <c r="AU303" t="b">
        <f t="shared" ca="1" si="137"/>
        <v>0</v>
      </c>
      <c r="AV303" t="b">
        <f t="shared" ca="1" si="138"/>
        <v>0</v>
      </c>
      <c r="AW303" s="266" t="b">
        <f t="shared" ca="1" si="139"/>
        <v>0</v>
      </c>
      <c r="AX303" s="266" t="b">
        <f t="shared" ca="1" si="140"/>
        <v>0</v>
      </c>
      <c r="AY303" s="266" t="b">
        <f t="shared" ca="1" si="141"/>
        <v>0</v>
      </c>
    </row>
    <row r="304" spans="1:51" x14ac:dyDescent="0.25">
      <c r="A304">
        <v>272</v>
      </c>
      <c r="B304" s="163">
        <f ca="1">OFFSET(InputPriceData!B$15,CalculationsAndCharts!$A304+$A$11,0,1,1)</f>
        <v>41619</v>
      </c>
      <c r="C304" s="3">
        <f ca="1">OFFSET(InputPriceData!G$15,CalculationsAndCharts!$A304+$A$11,IF($C$7,8,0),1,1)</f>
        <v>426600</v>
      </c>
      <c r="D304" s="4">
        <f ca="1">OFFSET(InputPriceData!C$15,CalculationsAndCharts!$A304+$A$11,IF($C$7,8,0),1,1)</f>
        <v>18.13</v>
      </c>
      <c r="E304" s="4">
        <f ca="1">OFFSET(InputPriceData!D$15,CalculationsAndCharts!$A304+$A$11,IF($C$7,8,0),1,1)</f>
        <v>18.190000000000001</v>
      </c>
      <c r="F304" s="4">
        <f ca="1">OFFSET(InputPriceData!E$15,CalculationsAndCharts!$A304+$A$11,IF($C$7,8,0),1,1)</f>
        <v>17.72</v>
      </c>
      <c r="G304" s="4">
        <f ca="1">OFFSET(InputPriceData!F$15,CalculationsAndCharts!$A304+$A$11,IF($C$7,8,0),1,1)</f>
        <v>17.79</v>
      </c>
      <c r="H304" s="128"/>
      <c r="I304" s="128"/>
      <c r="K304" s="124"/>
      <c r="L304" s="279"/>
      <c r="M304" s="281"/>
      <c r="N304" s="280"/>
      <c r="O304" s="4"/>
      <c r="P304" s="4"/>
      <c r="Q304" s="3"/>
      <c r="S304" s="309">
        <f t="shared" ca="1" si="122"/>
        <v>18.43</v>
      </c>
      <c r="T304" s="309">
        <f t="shared" ca="1" si="123"/>
        <v>17.420000000000002</v>
      </c>
      <c r="U304" s="310">
        <f t="shared" ca="1" si="115"/>
        <v>0.36633663366336455</v>
      </c>
      <c r="V304" s="310" t="b">
        <f t="shared" ca="1" si="124"/>
        <v>0</v>
      </c>
      <c r="W304" s="3" t="b">
        <f t="shared" ca="1" si="125"/>
        <v>0</v>
      </c>
      <c r="X304" s="3" t="str">
        <f t="shared" ca="1" si="126"/>
        <v/>
      </c>
      <c r="Y304" s="3" t="str">
        <f t="shared" ca="1" si="116"/>
        <v/>
      </c>
      <c r="Z304" s="3" t="str">
        <f t="shared" ca="1" si="127"/>
        <v/>
      </c>
      <c r="AA304" s="3" t="str">
        <f t="shared" ca="1" si="128"/>
        <v/>
      </c>
      <c r="AB304" s="205">
        <f t="shared" ca="1" si="129"/>
        <v>10695</v>
      </c>
      <c r="AC304" s="205">
        <f t="shared" ca="1" si="130"/>
        <v>170</v>
      </c>
      <c r="AD304" s="205">
        <f t="shared" ca="1" si="117"/>
        <v>62.911764705882355</v>
      </c>
      <c r="AE304" s="205">
        <f t="shared" ca="1" si="118"/>
        <v>12.911764705882355</v>
      </c>
      <c r="AF304" s="205">
        <f t="shared" ca="1" si="131"/>
        <v>2.5823529411764712</v>
      </c>
      <c r="AG304" s="205"/>
      <c r="AH304" s="205"/>
      <c r="AI304" s="205"/>
      <c r="AJ304" s="205"/>
      <c r="AK304" s="4"/>
      <c r="AL304" s="4"/>
      <c r="AM304" s="309">
        <f t="shared" ca="1" si="132"/>
        <v>18.43</v>
      </c>
      <c r="AN304" s="309">
        <f t="shared" ca="1" si="133"/>
        <v>17.420000000000002</v>
      </c>
      <c r="AO304" s="310">
        <f t="shared" ca="1" si="134"/>
        <v>0.36633663366336455</v>
      </c>
      <c r="AP304" s="310" t="b">
        <f t="shared" ca="1" si="135"/>
        <v>0</v>
      </c>
      <c r="AQ304" s="309">
        <f t="shared" ca="1" si="136"/>
        <v>0</v>
      </c>
      <c r="AR304" s="205">
        <f t="shared" ca="1" si="119"/>
        <v>0</v>
      </c>
      <c r="AS304" s="45" t="b">
        <f t="shared" ca="1" si="120"/>
        <v>0</v>
      </c>
      <c r="AT304">
        <f t="shared" ca="1" si="121"/>
        <v>0</v>
      </c>
      <c r="AU304" t="b">
        <f t="shared" ca="1" si="137"/>
        <v>0</v>
      </c>
      <c r="AV304" t="b">
        <f t="shared" ca="1" si="138"/>
        <v>0</v>
      </c>
      <c r="AW304" s="266" t="b">
        <f t="shared" ca="1" si="139"/>
        <v>0</v>
      </c>
      <c r="AX304" s="266" t="b">
        <f t="shared" ca="1" si="140"/>
        <v>0</v>
      </c>
      <c r="AY304" s="266" t="b">
        <f t="shared" ca="1" si="141"/>
        <v>0</v>
      </c>
    </row>
    <row r="305" spans="1:51" x14ac:dyDescent="0.25">
      <c r="A305">
        <v>273</v>
      </c>
      <c r="B305" s="163">
        <f ca="1">OFFSET(InputPriceData!B$15,CalculationsAndCharts!$A305+$A$11,0,1,1)</f>
        <v>41618</v>
      </c>
      <c r="C305" s="3">
        <f ca="1">OFFSET(InputPriceData!G$15,CalculationsAndCharts!$A305+$A$11,IF($C$7,8,0),1,1)</f>
        <v>420200</v>
      </c>
      <c r="D305" s="4">
        <f ca="1">OFFSET(InputPriceData!C$15,CalculationsAndCharts!$A305+$A$11,IF($C$7,8,0),1,1)</f>
        <v>18.190000000000001</v>
      </c>
      <c r="E305" s="4">
        <f ca="1">OFFSET(InputPriceData!D$15,CalculationsAndCharts!$A305+$A$11,IF($C$7,8,0),1,1)</f>
        <v>18.23</v>
      </c>
      <c r="F305" s="4">
        <f ca="1">OFFSET(InputPriceData!E$15,CalculationsAndCharts!$A305+$A$11,IF($C$7,8,0),1,1)</f>
        <v>17.95</v>
      </c>
      <c r="G305" s="4">
        <f ca="1">OFFSET(InputPriceData!F$15,CalculationsAndCharts!$A305+$A$11,IF($C$7,8,0),1,1)</f>
        <v>18.12</v>
      </c>
      <c r="H305" s="128"/>
      <c r="I305" s="128"/>
      <c r="K305" s="124"/>
      <c r="L305" s="279"/>
      <c r="M305" s="281"/>
      <c r="N305" s="280"/>
      <c r="O305" s="4"/>
      <c r="P305" s="4"/>
      <c r="Q305" s="3"/>
      <c r="S305" s="309">
        <f t="shared" ca="1" si="122"/>
        <v>18.43</v>
      </c>
      <c r="T305" s="309">
        <f t="shared" ca="1" si="123"/>
        <v>17.420000000000002</v>
      </c>
      <c r="U305" s="310">
        <f t="shared" ca="1" si="115"/>
        <v>0.69306930693069368</v>
      </c>
      <c r="V305" s="310" t="b">
        <f t="shared" ca="1" si="124"/>
        <v>0</v>
      </c>
      <c r="W305" s="3" t="b">
        <f t="shared" ca="1" si="125"/>
        <v>0</v>
      </c>
      <c r="X305" s="3" t="str">
        <f t="shared" ca="1" si="126"/>
        <v/>
      </c>
      <c r="Y305" s="3" t="str">
        <f t="shared" ca="1" si="116"/>
        <v/>
      </c>
      <c r="Z305" s="3" t="str">
        <f t="shared" ca="1" si="127"/>
        <v/>
      </c>
      <c r="AA305" s="3" t="str">
        <f t="shared" ca="1" si="128"/>
        <v/>
      </c>
      <c r="AB305" s="205">
        <f t="shared" ca="1" si="129"/>
        <v>10695</v>
      </c>
      <c r="AC305" s="205">
        <f t="shared" ca="1" si="130"/>
        <v>170</v>
      </c>
      <c r="AD305" s="205">
        <f t="shared" ca="1" si="117"/>
        <v>62.911764705882355</v>
      </c>
      <c r="AE305" s="205">
        <f t="shared" ca="1" si="118"/>
        <v>12.911764705882355</v>
      </c>
      <c r="AF305" s="205">
        <f t="shared" ca="1" si="131"/>
        <v>2.5823529411764712</v>
      </c>
      <c r="AG305" s="205"/>
      <c r="AH305" s="205"/>
      <c r="AI305" s="205"/>
      <c r="AJ305" s="205"/>
      <c r="AK305" s="4"/>
      <c r="AL305" s="4"/>
      <c r="AM305" s="309">
        <f t="shared" ca="1" si="132"/>
        <v>18.43</v>
      </c>
      <c r="AN305" s="309">
        <f t="shared" ca="1" si="133"/>
        <v>17.420000000000002</v>
      </c>
      <c r="AO305" s="310">
        <f t="shared" ca="1" si="134"/>
        <v>0.69306930693069368</v>
      </c>
      <c r="AP305" s="310" t="b">
        <f t="shared" ca="1" si="135"/>
        <v>0</v>
      </c>
      <c r="AQ305" s="309">
        <f t="shared" ca="1" si="136"/>
        <v>0</v>
      </c>
      <c r="AR305" s="205">
        <f t="shared" ca="1" si="119"/>
        <v>0</v>
      </c>
      <c r="AS305" s="45" t="b">
        <f t="shared" ca="1" si="120"/>
        <v>0</v>
      </c>
      <c r="AT305">
        <f t="shared" ca="1" si="121"/>
        <v>0</v>
      </c>
      <c r="AU305" t="b">
        <f t="shared" ca="1" si="137"/>
        <v>0</v>
      </c>
      <c r="AV305" t="b">
        <f t="shared" ca="1" si="138"/>
        <v>0</v>
      </c>
      <c r="AW305" s="266" t="b">
        <f t="shared" ca="1" si="139"/>
        <v>0</v>
      </c>
      <c r="AX305" s="266" t="b">
        <f t="shared" ca="1" si="140"/>
        <v>0</v>
      </c>
      <c r="AY305" s="266" t="b">
        <f t="shared" ca="1" si="141"/>
        <v>0</v>
      </c>
    </row>
    <row r="306" spans="1:51" x14ac:dyDescent="0.25">
      <c r="A306">
        <v>274</v>
      </c>
      <c r="B306" s="163">
        <f ca="1">OFFSET(InputPriceData!B$15,CalculationsAndCharts!$A306+$A$11,0,1,1)</f>
        <v>41617</v>
      </c>
      <c r="C306" s="3">
        <f ca="1">OFFSET(InputPriceData!G$15,CalculationsAndCharts!$A306+$A$11,IF($C$7,8,0),1,1)</f>
        <v>401700</v>
      </c>
      <c r="D306" s="4">
        <f ca="1">OFFSET(InputPriceData!C$15,CalculationsAndCharts!$A306+$A$11,IF($C$7,8,0),1,1)</f>
        <v>18.45</v>
      </c>
      <c r="E306" s="4">
        <f ca="1">OFFSET(InputPriceData!D$15,CalculationsAndCharts!$A306+$A$11,IF($C$7,8,0),1,1)</f>
        <v>18.48</v>
      </c>
      <c r="F306" s="4">
        <f ca="1">OFFSET(InputPriceData!E$15,CalculationsAndCharts!$A306+$A$11,IF($C$7,8,0),1,1)</f>
        <v>18.13</v>
      </c>
      <c r="G306" s="4">
        <f ca="1">OFFSET(InputPriceData!F$15,CalculationsAndCharts!$A306+$A$11,IF($C$7,8,0),1,1)</f>
        <v>18.23</v>
      </c>
      <c r="H306" s="128"/>
      <c r="I306" s="128"/>
      <c r="K306" s="124"/>
      <c r="L306" s="279"/>
      <c r="M306" s="281"/>
      <c r="N306" s="280"/>
      <c r="O306" s="4"/>
      <c r="P306" s="4"/>
      <c r="Q306" s="3"/>
      <c r="S306" s="309">
        <f t="shared" ca="1" si="122"/>
        <v>18.43</v>
      </c>
      <c r="T306" s="309">
        <f t="shared" ca="1" si="123"/>
        <v>17.420000000000002</v>
      </c>
      <c r="U306" s="310">
        <f t="shared" ca="1" si="115"/>
        <v>0.80198019801980225</v>
      </c>
      <c r="V306" s="310" t="b">
        <f t="shared" ca="1" si="124"/>
        <v>0</v>
      </c>
      <c r="W306" s="3" t="b">
        <f t="shared" ca="1" si="125"/>
        <v>0</v>
      </c>
      <c r="X306" s="3" t="str">
        <f t="shared" ca="1" si="126"/>
        <v/>
      </c>
      <c r="Y306" s="3" t="str">
        <f t="shared" ca="1" si="116"/>
        <v/>
      </c>
      <c r="Z306" s="3" t="str">
        <f t="shared" ca="1" si="127"/>
        <v/>
      </c>
      <c r="AA306" s="3" t="str">
        <f t="shared" ca="1" si="128"/>
        <v/>
      </c>
      <c r="AB306" s="205">
        <f t="shared" ca="1" si="129"/>
        <v>10695</v>
      </c>
      <c r="AC306" s="205">
        <f t="shared" ca="1" si="130"/>
        <v>170</v>
      </c>
      <c r="AD306" s="205">
        <f t="shared" ca="1" si="117"/>
        <v>62.911764705882355</v>
      </c>
      <c r="AE306" s="205">
        <f t="shared" ca="1" si="118"/>
        <v>12.911764705882355</v>
      </c>
      <c r="AF306" s="205">
        <f t="shared" ca="1" si="131"/>
        <v>2.5823529411764712</v>
      </c>
      <c r="AG306" s="205"/>
      <c r="AH306" s="205"/>
      <c r="AI306" s="205"/>
      <c r="AJ306" s="205"/>
      <c r="AK306" s="4"/>
      <c r="AL306" s="4"/>
      <c r="AM306" s="309">
        <f t="shared" ca="1" si="132"/>
        <v>18.43</v>
      </c>
      <c r="AN306" s="309">
        <f t="shared" ca="1" si="133"/>
        <v>17.420000000000002</v>
      </c>
      <c r="AO306" s="310">
        <f t="shared" ca="1" si="134"/>
        <v>0.80198019801980225</v>
      </c>
      <c r="AP306" s="310" t="b">
        <f t="shared" ca="1" si="135"/>
        <v>0</v>
      </c>
      <c r="AQ306" s="309">
        <f t="shared" ca="1" si="136"/>
        <v>0</v>
      </c>
      <c r="AR306" s="205">
        <f t="shared" ca="1" si="119"/>
        <v>0</v>
      </c>
      <c r="AS306" s="45" t="b">
        <f t="shared" ca="1" si="120"/>
        <v>0</v>
      </c>
      <c r="AT306">
        <f t="shared" ca="1" si="121"/>
        <v>0</v>
      </c>
      <c r="AU306" t="b">
        <f t="shared" ca="1" si="137"/>
        <v>0</v>
      </c>
      <c r="AV306" t="b">
        <f t="shared" ca="1" si="138"/>
        <v>0</v>
      </c>
      <c r="AW306" s="266" t="b">
        <f t="shared" ca="1" si="139"/>
        <v>0</v>
      </c>
      <c r="AX306" s="266" t="b">
        <f t="shared" ca="1" si="140"/>
        <v>0</v>
      </c>
      <c r="AY306" s="266" t="b">
        <f t="shared" ca="1" si="141"/>
        <v>0</v>
      </c>
    </row>
    <row r="307" spans="1:51" x14ac:dyDescent="0.25">
      <c r="A307">
        <v>275</v>
      </c>
      <c r="B307" s="163">
        <f ca="1">OFFSET(InputPriceData!B$15,CalculationsAndCharts!$A307+$A$11,0,1,1)</f>
        <v>41614</v>
      </c>
      <c r="C307" s="3">
        <f ca="1">OFFSET(InputPriceData!G$15,CalculationsAndCharts!$A307+$A$11,IF($C$7,8,0),1,1)</f>
        <v>493000</v>
      </c>
      <c r="D307" s="4">
        <f ca="1">OFFSET(InputPriceData!C$15,CalculationsAndCharts!$A307+$A$11,IF($C$7,8,0),1,1)</f>
        <v>18.46</v>
      </c>
      <c r="E307" s="4">
        <f ca="1">OFFSET(InputPriceData!D$15,CalculationsAndCharts!$A307+$A$11,IF($C$7,8,0),1,1)</f>
        <v>18.489999999999998</v>
      </c>
      <c r="F307" s="4">
        <f ca="1">OFFSET(InputPriceData!E$15,CalculationsAndCharts!$A307+$A$11,IF($C$7,8,0),1,1)</f>
        <v>18.23</v>
      </c>
      <c r="G307" s="4">
        <f ca="1">OFFSET(InputPriceData!F$15,CalculationsAndCharts!$A307+$A$11,IF($C$7,8,0),1,1)</f>
        <v>18.39</v>
      </c>
      <c r="H307" s="128"/>
      <c r="I307" s="128"/>
      <c r="K307" s="124"/>
      <c r="L307" s="279"/>
      <c r="M307" s="281"/>
      <c r="N307" s="280"/>
      <c r="O307" s="4"/>
      <c r="P307" s="4"/>
      <c r="Q307" s="3"/>
      <c r="S307" s="309">
        <f t="shared" ca="1" si="122"/>
        <v>18.43</v>
      </c>
      <c r="T307" s="309">
        <f t="shared" ca="1" si="123"/>
        <v>17.28</v>
      </c>
      <c r="U307" s="310">
        <f t="shared" ca="1" si="115"/>
        <v>0.96521739130434847</v>
      </c>
      <c r="V307" s="310" t="b">
        <f t="shared" ca="1" si="124"/>
        <v>0</v>
      </c>
      <c r="W307" s="3" t="b">
        <f t="shared" ca="1" si="125"/>
        <v>0</v>
      </c>
      <c r="X307" s="3" t="str">
        <f t="shared" ca="1" si="126"/>
        <v/>
      </c>
      <c r="Y307" s="3" t="str">
        <f t="shared" ca="1" si="116"/>
        <v/>
      </c>
      <c r="Z307" s="3" t="str">
        <f t="shared" ca="1" si="127"/>
        <v/>
      </c>
      <c r="AA307" s="3" t="str">
        <f t="shared" ca="1" si="128"/>
        <v/>
      </c>
      <c r="AB307" s="205">
        <f t="shared" ca="1" si="129"/>
        <v>10695</v>
      </c>
      <c r="AC307" s="205">
        <f t="shared" ca="1" si="130"/>
        <v>170</v>
      </c>
      <c r="AD307" s="205">
        <f t="shared" ca="1" si="117"/>
        <v>62.911764705882355</v>
      </c>
      <c r="AE307" s="205">
        <f t="shared" ca="1" si="118"/>
        <v>12.911764705882355</v>
      </c>
      <c r="AF307" s="205">
        <f t="shared" ca="1" si="131"/>
        <v>2.5823529411764712</v>
      </c>
      <c r="AG307" s="205"/>
      <c r="AH307" s="205"/>
      <c r="AI307" s="205"/>
      <c r="AJ307" s="205"/>
      <c r="AK307" s="4"/>
      <c r="AL307" s="4"/>
      <c r="AM307" s="309">
        <f t="shared" ca="1" si="132"/>
        <v>18.43</v>
      </c>
      <c r="AN307" s="309">
        <f t="shared" ca="1" si="133"/>
        <v>17.420000000000002</v>
      </c>
      <c r="AO307" s="310">
        <f t="shared" ca="1" si="134"/>
        <v>0.96039603960396114</v>
      </c>
      <c r="AP307" s="310" t="b">
        <f t="shared" ca="1" si="135"/>
        <v>0</v>
      </c>
      <c r="AQ307" s="309">
        <f t="shared" ca="1" si="136"/>
        <v>0</v>
      </c>
      <c r="AR307" s="205">
        <f t="shared" ca="1" si="119"/>
        <v>0</v>
      </c>
      <c r="AS307" s="45" t="b">
        <f t="shared" ca="1" si="120"/>
        <v>0</v>
      </c>
      <c r="AT307">
        <f t="shared" ca="1" si="121"/>
        <v>0</v>
      </c>
      <c r="AU307" t="b">
        <f t="shared" ca="1" si="137"/>
        <v>0</v>
      </c>
      <c r="AV307" t="b">
        <f t="shared" ca="1" si="138"/>
        <v>0</v>
      </c>
      <c r="AW307" s="266" t="b">
        <f t="shared" ca="1" si="139"/>
        <v>0</v>
      </c>
      <c r="AX307" s="266" t="b">
        <f t="shared" ca="1" si="140"/>
        <v>0</v>
      </c>
      <c r="AY307" s="266" t="b">
        <f t="shared" ca="1" si="141"/>
        <v>0</v>
      </c>
    </row>
    <row r="308" spans="1:51" x14ac:dyDescent="0.25">
      <c r="A308">
        <v>276</v>
      </c>
      <c r="B308" s="163">
        <f ca="1">OFFSET(InputPriceData!B$15,CalculationsAndCharts!$A308+$A$11,0,1,1)</f>
        <v>41613</v>
      </c>
      <c r="C308" s="3">
        <f ca="1">OFFSET(InputPriceData!G$15,CalculationsAndCharts!$A308+$A$11,IF($C$7,8,0),1,1)</f>
        <v>400100</v>
      </c>
      <c r="D308" s="4">
        <f ca="1">OFFSET(InputPriceData!C$15,CalculationsAndCharts!$A308+$A$11,IF($C$7,8,0),1,1)</f>
        <v>18.27</v>
      </c>
      <c r="E308" s="4">
        <f ca="1">OFFSET(InputPriceData!D$15,CalculationsAndCharts!$A308+$A$11,IF($C$7,8,0),1,1)</f>
        <v>18.41</v>
      </c>
      <c r="F308" s="4">
        <f ca="1">OFFSET(InputPriceData!E$15,CalculationsAndCharts!$A308+$A$11,IF($C$7,8,0),1,1)</f>
        <v>18.23</v>
      </c>
      <c r="G308" s="4">
        <f ca="1">OFFSET(InputPriceData!F$15,CalculationsAndCharts!$A308+$A$11,IF($C$7,8,0),1,1)</f>
        <v>18.32</v>
      </c>
      <c r="H308" s="128"/>
      <c r="I308" s="128"/>
      <c r="K308" s="124"/>
      <c r="L308" s="279"/>
      <c r="M308" s="281"/>
      <c r="N308" s="280"/>
      <c r="O308" s="4"/>
      <c r="P308" s="4"/>
      <c r="Q308" s="3"/>
      <c r="S308" s="309">
        <f t="shared" ca="1" si="122"/>
        <v>18.43</v>
      </c>
      <c r="T308" s="309">
        <f t="shared" ca="1" si="123"/>
        <v>14.32</v>
      </c>
      <c r="U308" s="310">
        <f t="shared" ca="1" si="115"/>
        <v>0.97323600973236024</v>
      </c>
      <c r="V308" s="310" t="b">
        <f t="shared" ca="1" si="124"/>
        <v>0</v>
      </c>
      <c r="W308" s="3" t="b">
        <f t="shared" ca="1" si="125"/>
        <v>0</v>
      </c>
      <c r="X308" s="3" t="str">
        <f t="shared" ca="1" si="126"/>
        <v/>
      </c>
      <c r="Y308" s="3" t="str">
        <f t="shared" ca="1" si="116"/>
        <v/>
      </c>
      <c r="Z308" s="3" t="str">
        <f t="shared" ca="1" si="127"/>
        <v/>
      </c>
      <c r="AA308" s="3" t="str">
        <f t="shared" ca="1" si="128"/>
        <v/>
      </c>
      <c r="AB308" s="205">
        <f t="shared" ca="1" si="129"/>
        <v>10695</v>
      </c>
      <c r="AC308" s="205">
        <f t="shared" ca="1" si="130"/>
        <v>170</v>
      </c>
      <c r="AD308" s="205">
        <f t="shared" ca="1" si="117"/>
        <v>62.911764705882355</v>
      </c>
      <c r="AE308" s="205">
        <f t="shared" ca="1" si="118"/>
        <v>12.911764705882355</v>
      </c>
      <c r="AF308" s="205">
        <f t="shared" ca="1" si="131"/>
        <v>2.5823529411764712</v>
      </c>
      <c r="AG308" s="205"/>
      <c r="AH308" s="205"/>
      <c r="AI308" s="205"/>
      <c r="AJ308" s="205"/>
      <c r="AK308" s="4"/>
      <c r="AL308" s="4"/>
      <c r="AM308" s="309">
        <f t="shared" ca="1" si="132"/>
        <v>18.43</v>
      </c>
      <c r="AN308" s="309">
        <f t="shared" ca="1" si="133"/>
        <v>17.420000000000002</v>
      </c>
      <c r="AO308" s="310">
        <f t="shared" ca="1" si="134"/>
        <v>0.89108910891089144</v>
      </c>
      <c r="AP308" s="310" t="b">
        <f t="shared" ca="1" si="135"/>
        <v>0</v>
      </c>
      <c r="AQ308" s="309">
        <f t="shared" ca="1" si="136"/>
        <v>0</v>
      </c>
      <c r="AR308" s="205">
        <f t="shared" ca="1" si="119"/>
        <v>0</v>
      </c>
      <c r="AS308" s="45" t="b">
        <f t="shared" ca="1" si="120"/>
        <v>0</v>
      </c>
      <c r="AT308">
        <f t="shared" ca="1" si="121"/>
        <v>0</v>
      </c>
      <c r="AU308" t="b">
        <f t="shared" ca="1" si="137"/>
        <v>0</v>
      </c>
      <c r="AV308" t="b">
        <f t="shared" ca="1" si="138"/>
        <v>0</v>
      </c>
      <c r="AW308" s="266" t="b">
        <f t="shared" ca="1" si="139"/>
        <v>0</v>
      </c>
      <c r="AX308" s="266" t="b">
        <f t="shared" ca="1" si="140"/>
        <v>0</v>
      </c>
      <c r="AY308" s="266" t="b">
        <f t="shared" ca="1" si="141"/>
        <v>0</v>
      </c>
    </row>
    <row r="309" spans="1:51" x14ac:dyDescent="0.25">
      <c r="A309">
        <v>277</v>
      </c>
      <c r="B309" s="163">
        <f ca="1">OFFSET(InputPriceData!B$15,CalculationsAndCharts!$A309+$A$11,0,1,1)</f>
        <v>41612</v>
      </c>
      <c r="C309" s="3">
        <f ca="1">OFFSET(InputPriceData!G$15,CalculationsAndCharts!$A309+$A$11,IF($C$7,8,0),1,1)</f>
        <v>855500</v>
      </c>
      <c r="D309" s="4">
        <f ca="1">OFFSET(InputPriceData!C$15,CalculationsAndCharts!$A309+$A$11,IF($C$7,8,0),1,1)</f>
        <v>18</v>
      </c>
      <c r="E309" s="4">
        <f ca="1">OFFSET(InputPriceData!D$15,CalculationsAndCharts!$A309+$A$11,IF($C$7,8,0),1,1)</f>
        <v>18.41</v>
      </c>
      <c r="F309" s="4">
        <f ca="1">OFFSET(InputPriceData!E$15,CalculationsAndCharts!$A309+$A$11,IF($C$7,8,0),1,1)</f>
        <v>18</v>
      </c>
      <c r="G309" s="4">
        <f ca="1">OFFSET(InputPriceData!F$15,CalculationsAndCharts!$A309+$A$11,IF($C$7,8,0),1,1)</f>
        <v>18.29</v>
      </c>
      <c r="H309" s="128"/>
      <c r="I309" s="128"/>
      <c r="K309" s="124"/>
      <c r="L309" s="279"/>
      <c r="M309" s="281"/>
      <c r="N309" s="280"/>
      <c r="O309" s="4"/>
      <c r="P309" s="4"/>
      <c r="Q309" s="3"/>
      <c r="S309" s="309">
        <f t="shared" ca="1" si="122"/>
        <v>18.43</v>
      </c>
      <c r="T309" s="309">
        <f t="shared" ca="1" si="123"/>
        <v>14.28</v>
      </c>
      <c r="U309" s="310">
        <f t="shared" ca="1" si="115"/>
        <v>0.9662650602409637</v>
      </c>
      <c r="V309" s="310" t="b">
        <f t="shared" ca="1" si="124"/>
        <v>0</v>
      </c>
      <c r="W309" s="3" t="b">
        <f t="shared" ca="1" si="125"/>
        <v>0</v>
      </c>
      <c r="X309" s="3" t="str">
        <f t="shared" ca="1" si="126"/>
        <v/>
      </c>
      <c r="Y309" s="3" t="str">
        <f t="shared" ca="1" si="116"/>
        <v/>
      </c>
      <c r="Z309" s="3" t="str">
        <f t="shared" ca="1" si="127"/>
        <v/>
      </c>
      <c r="AA309" s="3" t="str">
        <f t="shared" ca="1" si="128"/>
        <v/>
      </c>
      <c r="AB309" s="205">
        <f t="shared" ca="1" si="129"/>
        <v>10695</v>
      </c>
      <c r="AC309" s="205">
        <f t="shared" ca="1" si="130"/>
        <v>170</v>
      </c>
      <c r="AD309" s="205">
        <f t="shared" ca="1" si="117"/>
        <v>62.911764705882355</v>
      </c>
      <c r="AE309" s="205">
        <f t="shared" ca="1" si="118"/>
        <v>12.911764705882355</v>
      </c>
      <c r="AF309" s="205">
        <f t="shared" ca="1" si="131"/>
        <v>2.5823529411764712</v>
      </c>
      <c r="AG309" s="205"/>
      <c r="AH309" s="205"/>
      <c r="AI309" s="205"/>
      <c r="AJ309" s="205"/>
      <c r="AK309" s="4"/>
      <c r="AL309" s="4"/>
      <c r="AM309" s="309">
        <f t="shared" ca="1" si="132"/>
        <v>18.43</v>
      </c>
      <c r="AN309" s="309">
        <f t="shared" ca="1" si="133"/>
        <v>17.28</v>
      </c>
      <c r="AO309" s="310">
        <f t="shared" ca="1" si="134"/>
        <v>0.87826086956521676</v>
      </c>
      <c r="AP309" s="310" t="b">
        <f t="shared" ca="1" si="135"/>
        <v>0</v>
      </c>
      <c r="AQ309" s="309">
        <f t="shared" ca="1" si="136"/>
        <v>0</v>
      </c>
      <c r="AR309" s="205">
        <f t="shared" ca="1" si="119"/>
        <v>0</v>
      </c>
      <c r="AS309" s="45" t="b">
        <f t="shared" ca="1" si="120"/>
        <v>0</v>
      </c>
      <c r="AT309">
        <f t="shared" ca="1" si="121"/>
        <v>0</v>
      </c>
      <c r="AU309" t="b">
        <f t="shared" ca="1" si="137"/>
        <v>0</v>
      </c>
      <c r="AV309" t="b">
        <f t="shared" ca="1" si="138"/>
        <v>0</v>
      </c>
      <c r="AW309" s="266" t="b">
        <f t="shared" ca="1" si="139"/>
        <v>0</v>
      </c>
      <c r="AX309" s="266" t="b">
        <f t="shared" ca="1" si="140"/>
        <v>0</v>
      </c>
      <c r="AY309" s="266" t="b">
        <f t="shared" ca="1" si="141"/>
        <v>0</v>
      </c>
    </row>
    <row r="310" spans="1:51" x14ac:dyDescent="0.25">
      <c r="A310">
        <v>278</v>
      </c>
      <c r="B310" s="163">
        <f ca="1">OFFSET(InputPriceData!B$15,CalculationsAndCharts!$A310+$A$11,0,1,1)</f>
        <v>41611</v>
      </c>
      <c r="C310" s="3">
        <f ca="1">OFFSET(InputPriceData!G$15,CalculationsAndCharts!$A310+$A$11,IF($C$7,8,0),1,1)</f>
        <v>421700</v>
      </c>
      <c r="D310" s="4">
        <f ca="1">OFFSET(InputPriceData!C$15,CalculationsAndCharts!$A310+$A$11,IF($C$7,8,0),1,1)</f>
        <v>18.11</v>
      </c>
      <c r="E310" s="4">
        <f ca="1">OFFSET(InputPriceData!D$15,CalculationsAndCharts!$A310+$A$11,IF($C$7,8,0),1,1)</f>
        <v>18.18</v>
      </c>
      <c r="F310" s="4">
        <f ca="1">OFFSET(InputPriceData!E$15,CalculationsAndCharts!$A310+$A$11,IF($C$7,8,0),1,1)</f>
        <v>18</v>
      </c>
      <c r="G310" s="4">
        <f ca="1">OFFSET(InputPriceData!F$15,CalculationsAndCharts!$A310+$A$11,IF($C$7,8,0),1,1)</f>
        <v>18.09</v>
      </c>
      <c r="H310" s="128"/>
      <c r="I310" s="128"/>
      <c r="K310" s="124"/>
      <c r="L310" s="279"/>
      <c r="M310" s="281"/>
      <c r="N310" s="280"/>
      <c r="O310" s="4"/>
      <c r="P310" s="4"/>
      <c r="Q310" s="3"/>
      <c r="S310" s="309">
        <f t="shared" ca="1" si="122"/>
        <v>18.43</v>
      </c>
      <c r="T310" s="309">
        <f t="shared" ca="1" si="123"/>
        <v>14.21</v>
      </c>
      <c r="U310" s="310">
        <f t="shared" ca="1" si="115"/>
        <v>0.91943127962085314</v>
      </c>
      <c r="V310" s="310" t="b">
        <f t="shared" ca="1" si="124"/>
        <v>0</v>
      </c>
      <c r="W310" s="3" t="b">
        <f t="shared" ca="1" si="125"/>
        <v>0</v>
      </c>
      <c r="X310" s="3" t="str">
        <f t="shared" ca="1" si="126"/>
        <v/>
      </c>
      <c r="Y310" s="3" t="str">
        <f t="shared" ca="1" si="116"/>
        <v/>
      </c>
      <c r="Z310" s="3" t="str">
        <f t="shared" ca="1" si="127"/>
        <v/>
      </c>
      <c r="AA310" s="3" t="str">
        <f t="shared" ca="1" si="128"/>
        <v/>
      </c>
      <c r="AB310" s="205">
        <f t="shared" ca="1" si="129"/>
        <v>10695</v>
      </c>
      <c r="AC310" s="205">
        <f t="shared" ca="1" si="130"/>
        <v>170</v>
      </c>
      <c r="AD310" s="205">
        <f t="shared" ca="1" si="117"/>
        <v>62.911764705882355</v>
      </c>
      <c r="AE310" s="205">
        <f t="shared" ca="1" si="118"/>
        <v>12.911764705882355</v>
      </c>
      <c r="AF310" s="205">
        <f t="shared" ca="1" si="131"/>
        <v>2.5823529411764712</v>
      </c>
      <c r="AG310" s="205"/>
      <c r="AH310" s="205"/>
      <c r="AI310" s="205"/>
      <c r="AJ310" s="205"/>
      <c r="AK310" s="4"/>
      <c r="AL310" s="4"/>
      <c r="AM310" s="309">
        <f t="shared" ca="1" si="132"/>
        <v>18.43</v>
      </c>
      <c r="AN310" s="309">
        <f t="shared" ca="1" si="133"/>
        <v>14.32</v>
      </c>
      <c r="AO310" s="310">
        <f t="shared" ca="1" si="134"/>
        <v>0.91727493917274938</v>
      </c>
      <c r="AP310" s="310" t="b">
        <f t="shared" ca="1" si="135"/>
        <v>0</v>
      </c>
      <c r="AQ310" s="309">
        <f t="shared" ca="1" si="136"/>
        <v>0</v>
      </c>
      <c r="AR310" s="205">
        <f t="shared" ca="1" si="119"/>
        <v>0</v>
      </c>
      <c r="AS310" s="45" t="b">
        <f t="shared" ca="1" si="120"/>
        <v>0</v>
      </c>
      <c r="AT310">
        <f t="shared" ca="1" si="121"/>
        <v>0</v>
      </c>
      <c r="AU310" t="b">
        <f t="shared" ca="1" si="137"/>
        <v>0</v>
      </c>
      <c r="AV310" t="b">
        <f t="shared" ca="1" si="138"/>
        <v>0</v>
      </c>
      <c r="AW310" s="266" t="b">
        <f t="shared" ca="1" si="139"/>
        <v>0</v>
      </c>
      <c r="AX310" s="266" t="b">
        <f t="shared" ca="1" si="140"/>
        <v>0</v>
      </c>
      <c r="AY310" s="266" t="b">
        <f t="shared" ca="1" si="141"/>
        <v>0</v>
      </c>
    </row>
    <row r="311" spans="1:51" x14ac:dyDescent="0.25">
      <c r="A311">
        <v>279</v>
      </c>
      <c r="B311" s="163">
        <f ca="1">OFFSET(InputPriceData!B$15,CalculationsAndCharts!$A311+$A$11,0,1,1)</f>
        <v>41610</v>
      </c>
      <c r="C311" s="3">
        <f ca="1">OFFSET(InputPriceData!G$15,CalculationsAndCharts!$A311+$A$11,IF($C$7,8,0),1,1)</f>
        <v>459100</v>
      </c>
      <c r="D311" s="4">
        <f ca="1">OFFSET(InputPriceData!C$15,CalculationsAndCharts!$A311+$A$11,IF($C$7,8,0),1,1)</f>
        <v>18.350000000000001</v>
      </c>
      <c r="E311" s="4">
        <f ca="1">OFFSET(InputPriceData!D$15,CalculationsAndCharts!$A311+$A$11,IF($C$7,8,0),1,1)</f>
        <v>18.47</v>
      </c>
      <c r="F311" s="4">
        <f ca="1">OFFSET(InputPriceData!E$15,CalculationsAndCharts!$A311+$A$11,IF($C$7,8,0),1,1)</f>
        <v>18.18</v>
      </c>
      <c r="G311" s="4">
        <f ca="1">OFFSET(InputPriceData!F$15,CalculationsAndCharts!$A311+$A$11,IF($C$7,8,0),1,1)</f>
        <v>18.18</v>
      </c>
      <c r="H311" s="128"/>
      <c r="I311" s="128"/>
      <c r="K311" s="124"/>
      <c r="L311" s="279"/>
      <c r="M311" s="281"/>
      <c r="N311" s="280"/>
      <c r="O311" s="4"/>
      <c r="P311" s="4"/>
      <c r="Q311" s="3"/>
      <c r="S311" s="309">
        <f t="shared" ca="1" si="122"/>
        <v>18.43</v>
      </c>
      <c r="T311" s="309">
        <f t="shared" ca="1" si="123"/>
        <v>14.21</v>
      </c>
      <c r="U311" s="310">
        <f t="shared" ca="1" si="115"/>
        <v>0.94075829383886256</v>
      </c>
      <c r="V311" s="310" t="b">
        <f t="shared" ca="1" si="124"/>
        <v>0</v>
      </c>
      <c r="W311" s="3" t="b">
        <f t="shared" ca="1" si="125"/>
        <v>0</v>
      </c>
      <c r="X311" s="3" t="str">
        <f t="shared" ca="1" si="126"/>
        <v/>
      </c>
      <c r="Y311" s="3" t="str">
        <f t="shared" ca="1" si="116"/>
        <v/>
      </c>
      <c r="Z311" s="3" t="str">
        <f t="shared" ca="1" si="127"/>
        <v/>
      </c>
      <c r="AA311" s="3" t="str">
        <f t="shared" ca="1" si="128"/>
        <v/>
      </c>
      <c r="AB311" s="205">
        <f t="shared" ca="1" si="129"/>
        <v>10695</v>
      </c>
      <c r="AC311" s="205">
        <f t="shared" ca="1" si="130"/>
        <v>170</v>
      </c>
      <c r="AD311" s="205">
        <f t="shared" ca="1" si="117"/>
        <v>62.911764705882355</v>
      </c>
      <c r="AE311" s="205">
        <f t="shared" ca="1" si="118"/>
        <v>12.911764705882355</v>
      </c>
      <c r="AF311" s="205">
        <f t="shared" ca="1" si="131"/>
        <v>2.5823529411764712</v>
      </c>
      <c r="AG311" s="205"/>
      <c r="AH311" s="205"/>
      <c r="AI311" s="205"/>
      <c r="AJ311" s="205"/>
      <c r="AK311" s="4"/>
      <c r="AL311" s="4"/>
      <c r="AM311" s="309">
        <f t="shared" ca="1" si="132"/>
        <v>18.43</v>
      </c>
      <c r="AN311" s="309">
        <f t="shared" ca="1" si="133"/>
        <v>14.28</v>
      </c>
      <c r="AO311" s="310">
        <f t="shared" ca="1" si="134"/>
        <v>0.93975903614457834</v>
      </c>
      <c r="AP311" s="310" t="b">
        <f t="shared" ca="1" si="135"/>
        <v>0</v>
      </c>
      <c r="AQ311" s="309">
        <f t="shared" ca="1" si="136"/>
        <v>0</v>
      </c>
      <c r="AR311" s="205">
        <f t="shared" ca="1" si="119"/>
        <v>0</v>
      </c>
      <c r="AS311" s="45" t="b">
        <f t="shared" ca="1" si="120"/>
        <v>0</v>
      </c>
      <c r="AT311">
        <f t="shared" ca="1" si="121"/>
        <v>0</v>
      </c>
      <c r="AU311" t="b">
        <f t="shared" ca="1" si="137"/>
        <v>0</v>
      </c>
      <c r="AV311" t="b">
        <f t="shared" ca="1" si="138"/>
        <v>0</v>
      </c>
      <c r="AW311" s="266" t="b">
        <f t="shared" ca="1" si="139"/>
        <v>0</v>
      </c>
      <c r="AX311" s="266" t="b">
        <f t="shared" ca="1" si="140"/>
        <v>0</v>
      </c>
      <c r="AY311" s="266" t="b">
        <f t="shared" ca="1" si="141"/>
        <v>0</v>
      </c>
    </row>
    <row r="312" spans="1:51" x14ac:dyDescent="0.25">
      <c r="A312">
        <v>280</v>
      </c>
      <c r="B312" s="163">
        <f ca="1">OFFSET(InputPriceData!B$15,CalculationsAndCharts!$A312+$A$11,0,1,1)</f>
        <v>41607</v>
      </c>
      <c r="C312" s="3">
        <f ca="1">OFFSET(InputPriceData!G$15,CalculationsAndCharts!$A312+$A$11,IF($C$7,8,0),1,1)</f>
        <v>188800</v>
      </c>
      <c r="D312" s="4">
        <f ca="1">OFFSET(InputPriceData!C$15,CalculationsAndCharts!$A312+$A$11,IF($C$7,8,0),1,1)</f>
        <v>18.510000000000002</v>
      </c>
      <c r="E312" s="4">
        <f ca="1">OFFSET(InputPriceData!D$15,CalculationsAndCharts!$A312+$A$11,IF($C$7,8,0),1,1)</f>
        <v>18.64</v>
      </c>
      <c r="F312" s="4">
        <f ca="1">OFFSET(InputPriceData!E$15,CalculationsAndCharts!$A312+$A$11,IF($C$7,8,0),1,1)</f>
        <v>18.329999999999998</v>
      </c>
      <c r="G312" s="4">
        <f ca="1">OFFSET(InputPriceData!F$15,CalculationsAndCharts!$A312+$A$11,IF($C$7,8,0),1,1)</f>
        <v>18.329999999999998</v>
      </c>
      <c r="H312" s="128"/>
      <c r="I312" s="128"/>
      <c r="K312" s="124"/>
      <c r="L312" s="279"/>
      <c r="M312" s="281"/>
      <c r="N312" s="280"/>
      <c r="O312" s="4"/>
      <c r="P312" s="4"/>
      <c r="Q312" s="3"/>
      <c r="S312" s="309">
        <f t="shared" ca="1" si="122"/>
        <v>18.43</v>
      </c>
      <c r="T312" s="309">
        <f t="shared" ca="1" si="123"/>
        <v>14.21</v>
      </c>
      <c r="U312" s="310">
        <f t="shared" ca="1" si="115"/>
        <v>0.97630331753554467</v>
      </c>
      <c r="V312" s="310" t="b">
        <f t="shared" ca="1" si="124"/>
        <v>0</v>
      </c>
      <c r="W312" s="3" t="b">
        <f t="shared" ca="1" si="125"/>
        <v>0</v>
      </c>
      <c r="X312" s="3" t="str">
        <f t="shared" ca="1" si="126"/>
        <v/>
      </c>
      <c r="Y312" s="3" t="str">
        <f t="shared" ca="1" si="116"/>
        <v/>
      </c>
      <c r="Z312" s="3" t="str">
        <f t="shared" ca="1" si="127"/>
        <v/>
      </c>
      <c r="AA312" s="3" t="str">
        <f t="shared" ca="1" si="128"/>
        <v/>
      </c>
      <c r="AB312" s="205">
        <f t="shared" ca="1" si="129"/>
        <v>10695</v>
      </c>
      <c r="AC312" s="205">
        <f t="shared" ca="1" si="130"/>
        <v>170</v>
      </c>
      <c r="AD312" s="205">
        <f t="shared" ca="1" si="117"/>
        <v>62.911764705882355</v>
      </c>
      <c r="AE312" s="205">
        <f t="shared" ca="1" si="118"/>
        <v>12.911764705882355</v>
      </c>
      <c r="AF312" s="205">
        <f t="shared" ca="1" si="131"/>
        <v>2.5823529411764712</v>
      </c>
      <c r="AG312" s="205"/>
      <c r="AH312" s="205"/>
      <c r="AI312" s="205"/>
      <c r="AJ312" s="205"/>
      <c r="AK312" s="4"/>
      <c r="AL312" s="4"/>
      <c r="AM312" s="309">
        <f t="shared" ca="1" si="132"/>
        <v>18.43</v>
      </c>
      <c r="AN312" s="309">
        <f t="shared" ca="1" si="133"/>
        <v>14.21</v>
      </c>
      <c r="AO312" s="310">
        <f t="shared" ca="1" si="134"/>
        <v>0.97630331753554467</v>
      </c>
      <c r="AP312" s="310" t="b">
        <f t="shared" ca="1" si="135"/>
        <v>0</v>
      </c>
      <c r="AQ312" s="309">
        <f t="shared" ca="1" si="136"/>
        <v>0</v>
      </c>
      <c r="AR312" s="205">
        <f t="shared" ca="1" si="119"/>
        <v>0</v>
      </c>
      <c r="AS312" s="45" t="b">
        <f t="shared" ca="1" si="120"/>
        <v>0</v>
      </c>
      <c r="AT312">
        <f t="shared" ca="1" si="121"/>
        <v>0</v>
      </c>
      <c r="AU312" t="b">
        <f t="shared" ca="1" si="137"/>
        <v>0</v>
      </c>
      <c r="AV312" t="b">
        <f t="shared" ca="1" si="138"/>
        <v>0</v>
      </c>
      <c r="AW312" s="266" t="b">
        <f t="shared" ca="1" si="139"/>
        <v>0</v>
      </c>
      <c r="AX312" s="266" t="b">
        <f t="shared" ca="1" si="140"/>
        <v>0</v>
      </c>
      <c r="AY312" s="266" t="b">
        <f t="shared" ca="1" si="141"/>
        <v>0</v>
      </c>
    </row>
    <row r="313" spans="1:51" x14ac:dyDescent="0.25">
      <c r="A313">
        <v>281</v>
      </c>
      <c r="B313" s="163">
        <f ca="1">OFFSET(InputPriceData!B$15,CalculationsAndCharts!$A313+$A$11,0,1,1)</f>
        <v>41605</v>
      </c>
      <c r="C313" s="3">
        <f ca="1">OFFSET(InputPriceData!G$15,CalculationsAndCharts!$A313+$A$11,IF($C$7,8,0),1,1)</f>
        <v>472300</v>
      </c>
      <c r="D313" s="4">
        <f ca="1">OFFSET(InputPriceData!C$15,CalculationsAndCharts!$A313+$A$11,IF($C$7,8,0),1,1)</f>
        <v>18.02</v>
      </c>
      <c r="E313" s="4">
        <f ca="1">OFFSET(InputPriceData!D$15,CalculationsAndCharts!$A313+$A$11,IF($C$7,8,0),1,1)</f>
        <v>18.48</v>
      </c>
      <c r="F313" s="4">
        <f ca="1">OFFSET(InputPriceData!E$15,CalculationsAndCharts!$A313+$A$11,IF($C$7,8,0),1,1)</f>
        <v>18.02</v>
      </c>
      <c r="G313" s="4">
        <f ca="1">OFFSET(InputPriceData!F$15,CalculationsAndCharts!$A313+$A$11,IF($C$7,8,0),1,1)</f>
        <v>18.43</v>
      </c>
      <c r="H313" s="128"/>
      <c r="I313" s="128"/>
      <c r="K313" s="124"/>
      <c r="L313" s="279"/>
      <c r="M313" s="281"/>
      <c r="N313" s="280"/>
      <c r="O313" s="4"/>
      <c r="P313" s="4"/>
      <c r="Q313" s="3"/>
      <c r="S313" s="309">
        <f t="shared" ca="1" si="122"/>
        <v>18.43</v>
      </c>
      <c r="T313" s="309">
        <f t="shared" ca="1" si="123"/>
        <v>14.21</v>
      </c>
      <c r="U313" s="310">
        <f t="shared" ca="1" si="115"/>
        <v>1</v>
      </c>
      <c r="V313" s="310" t="b">
        <f t="shared" ca="1" si="124"/>
        <v>0</v>
      </c>
      <c r="W313" s="3" t="b">
        <f t="shared" ca="1" si="125"/>
        <v>0</v>
      </c>
      <c r="X313" s="3" t="str">
        <f t="shared" ca="1" si="126"/>
        <v/>
      </c>
      <c r="Y313" s="3" t="str">
        <f t="shared" ca="1" si="116"/>
        <v/>
      </c>
      <c r="Z313" s="3" t="str">
        <f t="shared" ca="1" si="127"/>
        <v/>
      </c>
      <c r="AA313" s="3" t="str">
        <f t="shared" ca="1" si="128"/>
        <v/>
      </c>
      <c r="AB313" s="205">
        <f t="shared" ca="1" si="129"/>
        <v>10695</v>
      </c>
      <c r="AC313" s="205">
        <f t="shared" ca="1" si="130"/>
        <v>170</v>
      </c>
      <c r="AD313" s="205">
        <f t="shared" ca="1" si="117"/>
        <v>62.911764705882355</v>
      </c>
      <c r="AE313" s="205">
        <f t="shared" ca="1" si="118"/>
        <v>12.911764705882355</v>
      </c>
      <c r="AF313" s="205">
        <f t="shared" ca="1" si="131"/>
        <v>2.5823529411764712</v>
      </c>
      <c r="AG313" s="205"/>
      <c r="AH313" s="205"/>
      <c r="AI313" s="205"/>
      <c r="AJ313" s="205"/>
      <c r="AK313" s="4"/>
      <c r="AL313" s="4"/>
      <c r="AM313" s="309">
        <f t="shared" ca="1" si="132"/>
        <v>18.43</v>
      </c>
      <c r="AN313" s="309">
        <f t="shared" ca="1" si="133"/>
        <v>14.21</v>
      </c>
      <c r="AO313" s="310">
        <f t="shared" ca="1" si="134"/>
        <v>1</v>
      </c>
      <c r="AP313" s="310" t="b">
        <f t="shared" ca="1" si="135"/>
        <v>0</v>
      </c>
      <c r="AQ313" s="309">
        <f t="shared" ca="1" si="136"/>
        <v>0</v>
      </c>
      <c r="AR313" s="205">
        <f t="shared" ca="1" si="119"/>
        <v>0</v>
      </c>
      <c r="AS313" s="45" t="b">
        <f t="shared" ca="1" si="120"/>
        <v>0</v>
      </c>
      <c r="AT313">
        <f t="shared" ca="1" si="121"/>
        <v>0</v>
      </c>
      <c r="AU313" t="b">
        <f t="shared" ca="1" si="137"/>
        <v>0</v>
      </c>
      <c r="AV313" t="b">
        <f t="shared" ca="1" si="138"/>
        <v>0</v>
      </c>
      <c r="AW313" s="266" t="b">
        <f t="shared" ca="1" si="139"/>
        <v>0</v>
      </c>
      <c r="AX313" s="266" t="b">
        <f t="shared" ca="1" si="140"/>
        <v>0</v>
      </c>
      <c r="AY313" s="266" t="b">
        <f t="shared" ca="1" si="141"/>
        <v>0</v>
      </c>
    </row>
    <row r="314" spans="1:51" x14ac:dyDescent="0.25">
      <c r="A314">
        <v>282</v>
      </c>
      <c r="B314" s="163">
        <f ca="1">OFFSET(InputPriceData!B$15,CalculationsAndCharts!$A314+$A$11,0,1,1)</f>
        <v>41604</v>
      </c>
      <c r="C314" s="3">
        <f ca="1">OFFSET(InputPriceData!G$15,CalculationsAndCharts!$A314+$A$11,IF($C$7,8,0),1,1)</f>
        <v>586400</v>
      </c>
      <c r="D314" s="4">
        <f ca="1">OFFSET(InputPriceData!C$15,CalculationsAndCharts!$A314+$A$11,IF($C$7,8,0),1,1)</f>
        <v>18</v>
      </c>
      <c r="E314" s="4">
        <f ca="1">OFFSET(InputPriceData!D$15,CalculationsAndCharts!$A314+$A$11,IF($C$7,8,0),1,1)</f>
        <v>18.079999999999998</v>
      </c>
      <c r="F314" s="4">
        <f ca="1">OFFSET(InputPriceData!E$15,CalculationsAndCharts!$A314+$A$11,IF($C$7,8,0),1,1)</f>
        <v>17.97</v>
      </c>
      <c r="G314" s="4">
        <f ca="1">OFFSET(InputPriceData!F$15,CalculationsAndCharts!$A314+$A$11,IF($C$7,8,0),1,1)</f>
        <v>18.03</v>
      </c>
      <c r="H314" s="128"/>
      <c r="I314" s="128"/>
      <c r="K314" s="124"/>
      <c r="L314" s="279"/>
      <c r="M314" s="281"/>
      <c r="N314" s="280"/>
      <c r="O314" s="4"/>
      <c r="P314" s="4"/>
      <c r="Q314" s="3"/>
      <c r="S314" s="309">
        <f t="shared" ca="1" si="122"/>
        <v>18.03</v>
      </c>
      <c r="T314" s="309">
        <f t="shared" ca="1" si="123"/>
        <v>14.21</v>
      </c>
      <c r="U314" s="310">
        <f t="shared" ca="1" si="115"/>
        <v>1</v>
      </c>
      <c r="V314" s="310" t="b">
        <f t="shared" ca="1" si="124"/>
        <v>0</v>
      </c>
      <c r="W314" s="3" t="b">
        <f t="shared" ca="1" si="125"/>
        <v>0</v>
      </c>
      <c r="X314" s="3" t="str">
        <f t="shared" ca="1" si="126"/>
        <v/>
      </c>
      <c r="Y314" s="3" t="str">
        <f t="shared" ca="1" si="116"/>
        <v/>
      </c>
      <c r="Z314" s="3" t="str">
        <f t="shared" ca="1" si="127"/>
        <v/>
      </c>
      <c r="AA314" s="3" t="str">
        <f t="shared" ca="1" si="128"/>
        <v/>
      </c>
      <c r="AB314" s="205">
        <f t="shared" ca="1" si="129"/>
        <v>10695</v>
      </c>
      <c r="AC314" s="205">
        <f t="shared" ca="1" si="130"/>
        <v>170</v>
      </c>
      <c r="AD314" s="205">
        <f t="shared" ca="1" si="117"/>
        <v>62.911764705882355</v>
      </c>
      <c r="AE314" s="205">
        <f t="shared" ca="1" si="118"/>
        <v>12.911764705882355</v>
      </c>
      <c r="AF314" s="205">
        <f t="shared" ca="1" si="131"/>
        <v>2.5823529411764712</v>
      </c>
      <c r="AG314" s="205"/>
      <c r="AH314" s="205"/>
      <c r="AI314" s="205"/>
      <c r="AJ314" s="205"/>
      <c r="AK314" s="4"/>
      <c r="AL314" s="4"/>
      <c r="AM314" s="309">
        <f t="shared" ca="1" si="132"/>
        <v>18.03</v>
      </c>
      <c r="AN314" s="309">
        <f t="shared" ca="1" si="133"/>
        <v>14.21</v>
      </c>
      <c r="AO314" s="310">
        <f t="shared" ca="1" si="134"/>
        <v>1</v>
      </c>
      <c r="AP314" s="310" t="b">
        <f t="shared" ca="1" si="135"/>
        <v>0</v>
      </c>
      <c r="AQ314" s="309">
        <f t="shared" ca="1" si="136"/>
        <v>0</v>
      </c>
      <c r="AR314" s="205">
        <f t="shared" ca="1" si="119"/>
        <v>0</v>
      </c>
      <c r="AS314" s="45" t="b">
        <f t="shared" ca="1" si="120"/>
        <v>0</v>
      </c>
      <c r="AT314">
        <f t="shared" ca="1" si="121"/>
        <v>0</v>
      </c>
      <c r="AU314" t="b">
        <f t="shared" ca="1" si="137"/>
        <v>0</v>
      </c>
      <c r="AV314" t="b">
        <f t="shared" ca="1" si="138"/>
        <v>0</v>
      </c>
      <c r="AW314" s="266" t="b">
        <f t="shared" ca="1" si="139"/>
        <v>0</v>
      </c>
      <c r="AX314" s="266" t="b">
        <f t="shared" ca="1" si="140"/>
        <v>0</v>
      </c>
      <c r="AY314" s="266" t="b">
        <f t="shared" ca="1" si="141"/>
        <v>0</v>
      </c>
    </row>
    <row r="315" spans="1:51" x14ac:dyDescent="0.25">
      <c r="A315">
        <v>283</v>
      </c>
      <c r="B315" s="163">
        <f ca="1">OFFSET(InputPriceData!B$15,CalculationsAndCharts!$A315+$A$11,0,1,1)</f>
        <v>41603</v>
      </c>
      <c r="C315" s="3">
        <f ca="1">OFFSET(InputPriceData!G$15,CalculationsAndCharts!$A315+$A$11,IF($C$7,8,0),1,1)</f>
        <v>710400</v>
      </c>
      <c r="D315" s="4">
        <f ca="1">OFFSET(InputPriceData!C$15,CalculationsAndCharts!$A315+$A$11,IF($C$7,8,0),1,1)</f>
        <v>17.91</v>
      </c>
      <c r="E315" s="4">
        <f ca="1">OFFSET(InputPriceData!D$15,CalculationsAndCharts!$A315+$A$11,IF($C$7,8,0),1,1)</f>
        <v>18.05</v>
      </c>
      <c r="F315" s="4">
        <f ca="1">OFFSET(InputPriceData!E$15,CalculationsAndCharts!$A315+$A$11,IF($C$7,8,0),1,1)</f>
        <v>17.77</v>
      </c>
      <c r="G315" s="4">
        <f ca="1">OFFSET(InputPriceData!F$15,CalculationsAndCharts!$A315+$A$11,IF($C$7,8,0),1,1)</f>
        <v>17.96</v>
      </c>
      <c r="H315" s="128"/>
      <c r="I315" s="128"/>
      <c r="K315" s="124"/>
      <c r="L315" s="279"/>
      <c r="M315" s="281"/>
      <c r="N315" s="280"/>
      <c r="O315" s="4"/>
      <c r="P315" s="4"/>
      <c r="Q315" s="3"/>
      <c r="S315" s="309">
        <f t="shared" ca="1" si="122"/>
        <v>17.96</v>
      </c>
      <c r="T315" s="309">
        <f t="shared" ca="1" si="123"/>
        <v>14.21</v>
      </c>
      <c r="U315" s="310">
        <f t="shared" ca="1" si="115"/>
        <v>1</v>
      </c>
      <c r="V315" s="310" t="b">
        <f t="shared" ca="1" si="124"/>
        <v>0</v>
      </c>
      <c r="W315" s="3" t="b">
        <f t="shared" ca="1" si="125"/>
        <v>0</v>
      </c>
      <c r="X315" s="3" t="str">
        <f t="shared" ca="1" si="126"/>
        <v/>
      </c>
      <c r="Y315" s="3" t="str">
        <f t="shared" ca="1" si="116"/>
        <v/>
      </c>
      <c r="Z315" s="3" t="str">
        <f t="shared" ca="1" si="127"/>
        <v/>
      </c>
      <c r="AA315" s="3" t="str">
        <f t="shared" ca="1" si="128"/>
        <v/>
      </c>
      <c r="AB315" s="205">
        <f t="shared" ca="1" si="129"/>
        <v>10695</v>
      </c>
      <c r="AC315" s="205">
        <f t="shared" ca="1" si="130"/>
        <v>170</v>
      </c>
      <c r="AD315" s="205">
        <f t="shared" ca="1" si="117"/>
        <v>62.911764705882355</v>
      </c>
      <c r="AE315" s="205">
        <f t="shared" ca="1" si="118"/>
        <v>12.911764705882355</v>
      </c>
      <c r="AF315" s="205">
        <f t="shared" ca="1" si="131"/>
        <v>2.5823529411764712</v>
      </c>
      <c r="AG315" s="205"/>
      <c r="AH315" s="205"/>
      <c r="AI315" s="205"/>
      <c r="AJ315" s="205"/>
      <c r="AK315" s="4"/>
      <c r="AL315" s="4"/>
      <c r="AM315" s="309">
        <f t="shared" ca="1" si="132"/>
        <v>17.96</v>
      </c>
      <c r="AN315" s="309">
        <f t="shared" ca="1" si="133"/>
        <v>14.21</v>
      </c>
      <c r="AO315" s="310">
        <f t="shared" ca="1" si="134"/>
        <v>1</v>
      </c>
      <c r="AP315" s="310" t="b">
        <f t="shared" ca="1" si="135"/>
        <v>0</v>
      </c>
      <c r="AQ315" s="309">
        <f t="shared" ca="1" si="136"/>
        <v>0</v>
      </c>
      <c r="AR315" s="205">
        <f t="shared" ca="1" si="119"/>
        <v>0</v>
      </c>
      <c r="AS315" s="45" t="b">
        <f t="shared" ca="1" si="120"/>
        <v>0</v>
      </c>
      <c r="AT315">
        <f t="shared" ca="1" si="121"/>
        <v>0</v>
      </c>
      <c r="AU315" t="b">
        <f t="shared" ca="1" si="137"/>
        <v>0</v>
      </c>
      <c r="AV315" t="b">
        <f t="shared" ca="1" si="138"/>
        <v>0</v>
      </c>
      <c r="AW315" s="266" t="b">
        <f t="shared" ca="1" si="139"/>
        <v>0</v>
      </c>
      <c r="AX315" s="266" t="b">
        <f t="shared" ca="1" si="140"/>
        <v>0</v>
      </c>
      <c r="AY315" s="266" t="b">
        <f t="shared" ca="1" si="141"/>
        <v>0</v>
      </c>
    </row>
    <row r="316" spans="1:51" x14ac:dyDescent="0.25">
      <c r="A316">
        <v>284</v>
      </c>
      <c r="B316" s="163">
        <f ca="1">OFFSET(InputPriceData!B$15,CalculationsAndCharts!$A316+$A$11,0,1,1)</f>
        <v>41600</v>
      </c>
      <c r="C316" s="3">
        <f ca="1">OFFSET(InputPriceData!G$15,CalculationsAndCharts!$A316+$A$11,IF($C$7,8,0),1,1)</f>
        <v>436000</v>
      </c>
      <c r="D316" s="4">
        <f ca="1">OFFSET(InputPriceData!C$15,CalculationsAndCharts!$A316+$A$11,IF($C$7,8,0),1,1)</f>
        <v>17.510000000000002</v>
      </c>
      <c r="E316" s="4">
        <f ca="1">OFFSET(InputPriceData!D$15,CalculationsAndCharts!$A316+$A$11,IF($C$7,8,0),1,1)</f>
        <v>17.61</v>
      </c>
      <c r="F316" s="4">
        <f ca="1">OFFSET(InputPriceData!E$15,CalculationsAndCharts!$A316+$A$11,IF($C$7,8,0),1,1)</f>
        <v>17.36</v>
      </c>
      <c r="G316" s="4">
        <f ca="1">OFFSET(InputPriceData!F$15,CalculationsAndCharts!$A316+$A$11,IF($C$7,8,0),1,1)</f>
        <v>17.559999999999999</v>
      </c>
      <c r="H316" s="128"/>
      <c r="I316" s="128"/>
      <c r="K316" s="124"/>
      <c r="L316" s="279"/>
      <c r="M316" s="281"/>
      <c r="N316" s="280"/>
      <c r="O316" s="4"/>
      <c r="P316" s="4"/>
      <c r="Q316" s="3"/>
      <c r="S316" s="309">
        <f t="shared" ca="1" si="122"/>
        <v>17.93</v>
      </c>
      <c r="T316" s="309">
        <f t="shared" ca="1" si="123"/>
        <v>14.21</v>
      </c>
      <c r="U316" s="310">
        <f t="shared" ca="1" si="115"/>
        <v>0.90053763440860191</v>
      </c>
      <c r="V316" s="310" t="b">
        <f t="shared" ca="1" si="124"/>
        <v>0</v>
      </c>
      <c r="W316" s="3" t="b">
        <f t="shared" ca="1" si="125"/>
        <v>0</v>
      </c>
      <c r="X316" s="3" t="str">
        <f t="shared" ca="1" si="126"/>
        <v/>
      </c>
      <c r="Y316" s="3" t="str">
        <f t="shared" ca="1" si="116"/>
        <v/>
      </c>
      <c r="Z316" s="3" t="str">
        <f t="shared" ca="1" si="127"/>
        <v/>
      </c>
      <c r="AA316" s="3" t="str">
        <f t="shared" ca="1" si="128"/>
        <v/>
      </c>
      <c r="AB316" s="205">
        <f t="shared" ca="1" si="129"/>
        <v>10695</v>
      </c>
      <c r="AC316" s="205">
        <f t="shared" ca="1" si="130"/>
        <v>170</v>
      </c>
      <c r="AD316" s="205">
        <f t="shared" ca="1" si="117"/>
        <v>62.911764705882355</v>
      </c>
      <c r="AE316" s="205">
        <f t="shared" ca="1" si="118"/>
        <v>12.911764705882355</v>
      </c>
      <c r="AF316" s="205">
        <f t="shared" ca="1" si="131"/>
        <v>2.5823529411764712</v>
      </c>
      <c r="AG316" s="205"/>
      <c r="AH316" s="205"/>
      <c r="AI316" s="205"/>
      <c r="AJ316" s="205"/>
      <c r="AK316" s="4"/>
      <c r="AL316" s="4"/>
      <c r="AM316" s="309">
        <f t="shared" ca="1" si="132"/>
        <v>17.93</v>
      </c>
      <c r="AN316" s="309">
        <f t="shared" ca="1" si="133"/>
        <v>14.21</v>
      </c>
      <c r="AO316" s="310">
        <f t="shared" ca="1" si="134"/>
        <v>0.90053763440860191</v>
      </c>
      <c r="AP316" s="310" t="b">
        <f t="shared" ca="1" si="135"/>
        <v>0</v>
      </c>
      <c r="AQ316" s="309">
        <f t="shared" ca="1" si="136"/>
        <v>0</v>
      </c>
      <c r="AR316" s="205">
        <f t="shared" ca="1" si="119"/>
        <v>0</v>
      </c>
      <c r="AS316" s="45" t="b">
        <f t="shared" ca="1" si="120"/>
        <v>0</v>
      </c>
      <c r="AT316">
        <f t="shared" ca="1" si="121"/>
        <v>0</v>
      </c>
      <c r="AU316" t="b">
        <f t="shared" ca="1" si="137"/>
        <v>0</v>
      </c>
      <c r="AV316" t="b">
        <f t="shared" ca="1" si="138"/>
        <v>0</v>
      </c>
      <c r="AW316" s="266" t="b">
        <f t="shared" ca="1" si="139"/>
        <v>0</v>
      </c>
      <c r="AX316" s="266" t="b">
        <f t="shared" ca="1" si="140"/>
        <v>0</v>
      </c>
      <c r="AY316" s="266" t="b">
        <f t="shared" ca="1" si="141"/>
        <v>0</v>
      </c>
    </row>
    <row r="317" spans="1:51" x14ac:dyDescent="0.25">
      <c r="A317">
        <v>285</v>
      </c>
      <c r="B317" s="163">
        <f ca="1">OFFSET(InputPriceData!B$15,CalculationsAndCharts!$A317+$A$11,0,1,1)</f>
        <v>41599</v>
      </c>
      <c r="C317" s="3">
        <f ca="1">OFFSET(InputPriceData!G$15,CalculationsAndCharts!$A317+$A$11,IF($C$7,8,0),1,1)</f>
        <v>510100</v>
      </c>
      <c r="D317" s="4">
        <f ca="1">OFFSET(InputPriceData!C$15,CalculationsAndCharts!$A317+$A$11,IF($C$7,8,0),1,1)</f>
        <v>17.43</v>
      </c>
      <c r="E317" s="4">
        <f ca="1">OFFSET(InputPriceData!D$15,CalculationsAndCharts!$A317+$A$11,IF($C$7,8,0),1,1)</f>
        <v>17.579999999999998</v>
      </c>
      <c r="F317" s="4">
        <f ca="1">OFFSET(InputPriceData!E$15,CalculationsAndCharts!$A317+$A$11,IF($C$7,8,0),1,1)</f>
        <v>17.34</v>
      </c>
      <c r="G317" s="4">
        <f ca="1">OFFSET(InputPriceData!F$15,CalculationsAndCharts!$A317+$A$11,IF($C$7,8,0),1,1)</f>
        <v>17.420000000000002</v>
      </c>
      <c r="H317" s="128"/>
      <c r="I317" s="128"/>
      <c r="K317" s="124"/>
      <c r="L317" s="279"/>
      <c r="M317" s="281"/>
      <c r="N317" s="280"/>
      <c r="O317" s="4"/>
      <c r="P317" s="4"/>
      <c r="Q317" s="3"/>
      <c r="S317" s="309">
        <f t="shared" ca="1" si="122"/>
        <v>17.93</v>
      </c>
      <c r="T317" s="309">
        <f t="shared" ca="1" si="123"/>
        <v>14.21</v>
      </c>
      <c r="U317" s="310">
        <f t="shared" ca="1" si="115"/>
        <v>0.86290322580645207</v>
      </c>
      <c r="V317" s="310" t="b">
        <f t="shared" ca="1" si="124"/>
        <v>0</v>
      </c>
      <c r="W317" s="3" t="b">
        <f t="shared" ca="1" si="125"/>
        <v>0</v>
      </c>
      <c r="X317" s="3" t="str">
        <f t="shared" ca="1" si="126"/>
        <v/>
      </c>
      <c r="Y317" s="3" t="str">
        <f t="shared" ca="1" si="116"/>
        <v/>
      </c>
      <c r="Z317" s="3" t="str">
        <f t="shared" ca="1" si="127"/>
        <v/>
      </c>
      <c r="AA317" s="3" t="str">
        <f t="shared" ca="1" si="128"/>
        <v/>
      </c>
      <c r="AB317" s="205">
        <f t="shared" ca="1" si="129"/>
        <v>10695</v>
      </c>
      <c r="AC317" s="205">
        <f t="shared" ca="1" si="130"/>
        <v>170</v>
      </c>
      <c r="AD317" s="205">
        <f t="shared" ca="1" si="117"/>
        <v>62.911764705882355</v>
      </c>
      <c r="AE317" s="205">
        <f t="shared" ca="1" si="118"/>
        <v>12.911764705882355</v>
      </c>
      <c r="AF317" s="205">
        <f t="shared" ca="1" si="131"/>
        <v>2.5823529411764712</v>
      </c>
      <c r="AG317" s="205"/>
      <c r="AH317" s="205"/>
      <c r="AI317" s="205"/>
      <c r="AJ317" s="205"/>
      <c r="AK317" s="4"/>
      <c r="AL317" s="4"/>
      <c r="AM317" s="309">
        <f t="shared" ca="1" si="132"/>
        <v>17.93</v>
      </c>
      <c r="AN317" s="309">
        <f t="shared" ca="1" si="133"/>
        <v>14.21</v>
      </c>
      <c r="AO317" s="310">
        <f t="shared" ca="1" si="134"/>
        <v>0.86290322580645207</v>
      </c>
      <c r="AP317" s="310" t="b">
        <f t="shared" ca="1" si="135"/>
        <v>0</v>
      </c>
      <c r="AQ317" s="309">
        <f t="shared" ca="1" si="136"/>
        <v>0</v>
      </c>
      <c r="AR317" s="205">
        <f t="shared" ca="1" si="119"/>
        <v>0</v>
      </c>
      <c r="AS317" s="45" t="b">
        <f t="shared" ca="1" si="120"/>
        <v>0</v>
      </c>
      <c r="AT317">
        <f t="shared" ca="1" si="121"/>
        <v>0</v>
      </c>
      <c r="AU317" t="b">
        <f t="shared" ca="1" si="137"/>
        <v>0</v>
      </c>
      <c r="AV317" t="b">
        <f t="shared" ca="1" si="138"/>
        <v>0</v>
      </c>
      <c r="AW317" s="266" t="b">
        <f t="shared" ca="1" si="139"/>
        <v>0</v>
      </c>
      <c r="AX317" s="266" t="b">
        <f t="shared" ca="1" si="140"/>
        <v>0</v>
      </c>
      <c r="AY317" s="266" t="b">
        <f t="shared" ca="1" si="141"/>
        <v>1</v>
      </c>
    </row>
    <row r="318" spans="1:51" x14ac:dyDescent="0.25">
      <c r="A318">
        <v>286</v>
      </c>
      <c r="B318" s="163">
        <f ca="1">OFFSET(InputPriceData!B$15,CalculationsAndCharts!$A318+$A$11,0,1,1)</f>
        <v>41598</v>
      </c>
      <c r="C318" s="3">
        <f ca="1">OFFSET(InputPriceData!G$15,CalculationsAndCharts!$A318+$A$11,IF($C$7,8,0),1,1)</f>
        <v>486500</v>
      </c>
      <c r="D318" s="4">
        <f ca="1">OFFSET(InputPriceData!C$15,CalculationsAndCharts!$A318+$A$11,IF($C$7,8,0),1,1)</f>
        <v>17.91</v>
      </c>
      <c r="E318" s="4">
        <f ca="1">OFFSET(InputPriceData!D$15,CalculationsAndCharts!$A318+$A$11,IF($C$7,8,0),1,1)</f>
        <v>17.91</v>
      </c>
      <c r="F318" s="4">
        <f ca="1">OFFSET(InputPriceData!E$15,CalculationsAndCharts!$A318+$A$11,IF($C$7,8,0),1,1)</f>
        <v>17.329999999999998</v>
      </c>
      <c r="G318" s="4">
        <f ca="1">OFFSET(InputPriceData!F$15,CalculationsAndCharts!$A318+$A$11,IF($C$7,8,0),1,1)</f>
        <v>17.420000000000002</v>
      </c>
      <c r="H318" s="128"/>
      <c r="I318" s="128"/>
      <c r="K318" s="124"/>
      <c r="L318" s="279"/>
      <c r="M318" s="281"/>
      <c r="N318" s="280"/>
      <c r="O318" s="4"/>
      <c r="P318" s="4"/>
      <c r="Q318" s="3"/>
      <c r="S318" s="309">
        <f t="shared" ca="1" si="122"/>
        <v>17.93</v>
      </c>
      <c r="T318" s="309">
        <f t="shared" ca="1" si="123"/>
        <v>14.21</v>
      </c>
      <c r="U318" s="310">
        <f t="shared" ca="1" si="115"/>
        <v>0.86290322580645207</v>
      </c>
      <c r="V318" s="310" t="b">
        <f t="shared" ca="1" si="124"/>
        <v>0</v>
      </c>
      <c r="W318" s="3" t="b">
        <f t="shared" ca="1" si="125"/>
        <v>0</v>
      </c>
      <c r="X318" s="3" t="str">
        <f t="shared" ca="1" si="126"/>
        <v/>
      </c>
      <c r="Y318" s="3" t="str">
        <f t="shared" ca="1" si="116"/>
        <v/>
      </c>
      <c r="Z318" s="3" t="str">
        <f t="shared" ca="1" si="127"/>
        <v/>
      </c>
      <c r="AA318" s="3" t="str">
        <f t="shared" ca="1" si="128"/>
        <v/>
      </c>
      <c r="AB318" s="205">
        <f t="shared" ca="1" si="129"/>
        <v>10695</v>
      </c>
      <c r="AC318" s="205">
        <f t="shared" ca="1" si="130"/>
        <v>170</v>
      </c>
      <c r="AD318" s="205">
        <f t="shared" ca="1" si="117"/>
        <v>62.911764705882355</v>
      </c>
      <c r="AE318" s="205">
        <f t="shared" ca="1" si="118"/>
        <v>12.911764705882355</v>
      </c>
      <c r="AF318" s="205">
        <f t="shared" ca="1" si="131"/>
        <v>2.5823529411764712</v>
      </c>
      <c r="AG318" s="205"/>
      <c r="AH318" s="205"/>
      <c r="AI318" s="205"/>
      <c r="AJ318" s="205"/>
      <c r="AK318" s="4"/>
      <c r="AL318" s="4"/>
      <c r="AM318" s="309">
        <f t="shared" ca="1" si="132"/>
        <v>17.93</v>
      </c>
      <c r="AN318" s="309">
        <f t="shared" ca="1" si="133"/>
        <v>14.21</v>
      </c>
      <c r="AO318" s="310">
        <f t="shared" ca="1" si="134"/>
        <v>0.86290322580645207</v>
      </c>
      <c r="AP318" s="310" t="b">
        <f t="shared" ca="1" si="135"/>
        <v>0</v>
      </c>
      <c r="AQ318" s="309">
        <f t="shared" ca="1" si="136"/>
        <v>0.42719999999999997</v>
      </c>
      <c r="AR318" s="205">
        <f t="shared" ca="1" si="119"/>
        <v>13.812799999999999</v>
      </c>
      <c r="AS318" s="45" t="b">
        <f t="shared" ca="1" si="120"/>
        <v>0</v>
      </c>
      <c r="AT318">
        <f t="shared" ca="1" si="121"/>
        <v>9</v>
      </c>
      <c r="AU318" t="b">
        <f t="shared" ca="1" si="137"/>
        <v>1</v>
      </c>
      <c r="AV318" t="b">
        <f t="shared" ca="1" si="138"/>
        <v>1</v>
      </c>
      <c r="AW318" s="266" t="b">
        <f t="shared" ca="1" si="139"/>
        <v>0</v>
      </c>
      <c r="AX318" s="266" t="b">
        <f t="shared" ca="1" si="140"/>
        <v>1</v>
      </c>
      <c r="AY318" s="266" t="b">
        <f t="shared" ca="1" si="141"/>
        <v>0</v>
      </c>
    </row>
    <row r="319" spans="1:51" x14ac:dyDescent="0.25">
      <c r="A319">
        <v>287</v>
      </c>
      <c r="B319" s="163">
        <f ca="1">OFFSET(InputPriceData!B$15,CalculationsAndCharts!$A319+$A$11,0,1,1)</f>
        <v>41597</v>
      </c>
      <c r="C319" s="3">
        <f ca="1">OFFSET(InputPriceData!G$15,CalculationsAndCharts!$A319+$A$11,IF($C$7,8,0),1,1)</f>
        <v>530600</v>
      </c>
      <c r="D319" s="4">
        <f ca="1">OFFSET(InputPriceData!C$15,CalculationsAndCharts!$A319+$A$11,IF($C$7,8,0),1,1)</f>
        <v>17.72</v>
      </c>
      <c r="E319" s="4">
        <f ca="1">OFFSET(InputPriceData!D$15,CalculationsAndCharts!$A319+$A$11,IF($C$7,8,0),1,1)</f>
        <v>17.829999999999998</v>
      </c>
      <c r="F319" s="4">
        <f ca="1">OFFSET(InputPriceData!E$15,CalculationsAndCharts!$A319+$A$11,IF($C$7,8,0),1,1)</f>
        <v>17.440000000000001</v>
      </c>
      <c r="G319" s="4">
        <f ca="1">OFFSET(InputPriceData!F$15,CalculationsAndCharts!$A319+$A$11,IF($C$7,8,0),1,1)</f>
        <v>17.52</v>
      </c>
      <c r="H319" s="128"/>
      <c r="I319" s="128"/>
      <c r="K319" s="124"/>
      <c r="L319" s="279"/>
      <c r="M319" s="281"/>
      <c r="N319" s="280"/>
      <c r="O319" s="4"/>
      <c r="P319" s="4"/>
      <c r="Q319" s="3"/>
      <c r="S319" s="309">
        <f t="shared" ca="1" si="122"/>
        <v>17.93</v>
      </c>
      <c r="T319" s="309">
        <f t="shared" ca="1" si="123"/>
        <v>14.21</v>
      </c>
      <c r="U319" s="310">
        <f t="shared" ca="1" si="115"/>
        <v>0.88978494623655902</v>
      </c>
      <c r="V319" s="310" t="b">
        <f t="shared" ca="1" si="124"/>
        <v>0</v>
      </c>
      <c r="W319" s="3" t="b">
        <f t="shared" ca="1" si="125"/>
        <v>0</v>
      </c>
      <c r="X319" s="3" t="str">
        <f t="shared" ca="1" si="126"/>
        <v/>
      </c>
      <c r="Y319" s="3" t="str">
        <f t="shared" ca="1" si="116"/>
        <v/>
      </c>
      <c r="Z319" s="3" t="str">
        <f t="shared" ca="1" si="127"/>
        <v/>
      </c>
      <c r="AA319" s="3" t="str">
        <f t="shared" ca="1" si="128"/>
        <v/>
      </c>
      <c r="AB319" s="205">
        <f t="shared" ca="1" si="129"/>
        <v>10695</v>
      </c>
      <c r="AC319" s="205">
        <f t="shared" ca="1" si="130"/>
        <v>170</v>
      </c>
      <c r="AD319" s="205">
        <f t="shared" ca="1" si="117"/>
        <v>62.911764705882355</v>
      </c>
      <c r="AE319" s="205">
        <f t="shared" ca="1" si="118"/>
        <v>12.911764705882355</v>
      </c>
      <c r="AF319" s="205">
        <f t="shared" ca="1" si="131"/>
        <v>2.5823529411764712</v>
      </c>
      <c r="AG319" s="205"/>
      <c r="AH319" s="205"/>
      <c r="AI319" s="205"/>
      <c r="AJ319" s="205"/>
      <c r="AK319" s="4"/>
      <c r="AL319" s="4"/>
      <c r="AM319" s="309">
        <f t="shared" ca="1" si="132"/>
        <v>17.93</v>
      </c>
      <c r="AN319" s="309">
        <f t="shared" ca="1" si="133"/>
        <v>14.21</v>
      </c>
      <c r="AO319" s="310">
        <f t="shared" ca="1" si="134"/>
        <v>0.88978494623655902</v>
      </c>
      <c r="AP319" s="310" t="b">
        <f t="shared" ca="1" si="135"/>
        <v>0</v>
      </c>
      <c r="AQ319" s="309">
        <f t="shared" ca="1" si="136"/>
        <v>0.42719999999999997</v>
      </c>
      <c r="AR319" s="205">
        <f t="shared" ca="1" si="119"/>
        <v>13.812799999999999</v>
      </c>
      <c r="AS319" s="45" t="b">
        <f t="shared" ca="1" si="120"/>
        <v>0</v>
      </c>
      <c r="AT319">
        <f t="shared" ca="1" si="121"/>
        <v>8</v>
      </c>
      <c r="AU319" t="b">
        <f t="shared" ca="1" si="137"/>
        <v>0</v>
      </c>
      <c r="AV319" t="b">
        <f t="shared" ca="1" si="138"/>
        <v>0</v>
      </c>
      <c r="AW319" s="266" t="b">
        <f t="shared" ca="1" si="139"/>
        <v>0</v>
      </c>
      <c r="AX319" s="266" t="b">
        <f t="shared" ca="1" si="140"/>
        <v>1</v>
      </c>
      <c r="AY319" s="266" t="b">
        <f t="shared" ca="1" si="141"/>
        <v>0</v>
      </c>
    </row>
    <row r="320" spans="1:51" x14ac:dyDescent="0.25">
      <c r="A320">
        <v>288</v>
      </c>
      <c r="B320" s="163">
        <f ca="1">OFFSET(InputPriceData!B$15,CalculationsAndCharts!$A320+$A$11,0,1,1)</f>
        <v>41596</v>
      </c>
      <c r="C320" s="3">
        <f ca="1">OFFSET(InputPriceData!G$15,CalculationsAndCharts!$A320+$A$11,IF($C$7,8,0),1,1)</f>
        <v>669500</v>
      </c>
      <c r="D320" s="4">
        <f ca="1">OFFSET(InputPriceData!C$15,CalculationsAndCharts!$A320+$A$11,IF($C$7,8,0),1,1)</f>
        <v>17.940000000000001</v>
      </c>
      <c r="E320" s="4">
        <f ca="1">OFFSET(InputPriceData!D$15,CalculationsAndCharts!$A320+$A$11,IF($C$7,8,0),1,1)</f>
        <v>18.079999999999998</v>
      </c>
      <c r="F320" s="4">
        <f ca="1">OFFSET(InputPriceData!E$15,CalculationsAndCharts!$A320+$A$11,IF($C$7,8,0),1,1)</f>
        <v>17.61</v>
      </c>
      <c r="G320" s="4">
        <f ca="1">OFFSET(InputPriceData!F$15,CalculationsAndCharts!$A320+$A$11,IF($C$7,8,0),1,1)</f>
        <v>17.760000000000002</v>
      </c>
      <c r="H320" s="128"/>
      <c r="I320" s="128"/>
      <c r="K320" s="124"/>
      <c r="L320" s="279"/>
      <c r="M320" s="281"/>
      <c r="N320" s="280"/>
      <c r="O320" s="4"/>
      <c r="P320" s="4"/>
      <c r="Q320" s="3"/>
      <c r="S320" s="309">
        <f t="shared" ca="1" si="122"/>
        <v>17.93</v>
      </c>
      <c r="T320" s="309">
        <f t="shared" ca="1" si="123"/>
        <v>14.21</v>
      </c>
      <c r="U320" s="310">
        <f t="shared" ca="1" si="115"/>
        <v>0.95430107526881769</v>
      </c>
      <c r="V320" s="310" t="b">
        <f t="shared" ca="1" si="124"/>
        <v>0</v>
      </c>
      <c r="W320" s="3" t="b">
        <f t="shared" ca="1" si="125"/>
        <v>0</v>
      </c>
      <c r="X320" s="3" t="str">
        <f t="shared" ca="1" si="126"/>
        <v/>
      </c>
      <c r="Y320" s="3" t="str">
        <f t="shared" ca="1" si="116"/>
        <v/>
      </c>
      <c r="Z320" s="3" t="str">
        <f t="shared" ca="1" si="127"/>
        <v/>
      </c>
      <c r="AA320" s="3" t="str">
        <f t="shared" ca="1" si="128"/>
        <v/>
      </c>
      <c r="AB320" s="205">
        <f t="shared" ca="1" si="129"/>
        <v>10695</v>
      </c>
      <c r="AC320" s="205">
        <f t="shared" ca="1" si="130"/>
        <v>170</v>
      </c>
      <c r="AD320" s="205">
        <f t="shared" ca="1" si="117"/>
        <v>62.911764705882355</v>
      </c>
      <c r="AE320" s="205">
        <f t="shared" ca="1" si="118"/>
        <v>12.911764705882355</v>
      </c>
      <c r="AF320" s="205">
        <f t="shared" ca="1" si="131"/>
        <v>2.5823529411764712</v>
      </c>
      <c r="AG320" s="205"/>
      <c r="AH320" s="205"/>
      <c r="AI320" s="205"/>
      <c r="AJ320" s="205"/>
      <c r="AK320" s="4"/>
      <c r="AL320" s="4"/>
      <c r="AM320" s="309">
        <f t="shared" ca="1" si="132"/>
        <v>17.93</v>
      </c>
      <c r="AN320" s="309">
        <f t="shared" ca="1" si="133"/>
        <v>14.21</v>
      </c>
      <c r="AO320" s="310">
        <f t="shared" ca="1" si="134"/>
        <v>0.95430107526881769</v>
      </c>
      <c r="AP320" s="310" t="b">
        <f t="shared" ca="1" si="135"/>
        <v>0</v>
      </c>
      <c r="AQ320" s="309">
        <f t="shared" ca="1" si="136"/>
        <v>0.42719999999999997</v>
      </c>
      <c r="AR320" s="205">
        <f t="shared" ca="1" si="119"/>
        <v>13.812799999999999</v>
      </c>
      <c r="AS320" s="45" t="b">
        <f t="shared" ca="1" si="120"/>
        <v>0</v>
      </c>
      <c r="AT320">
        <f t="shared" ca="1" si="121"/>
        <v>7</v>
      </c>
      <c r="AU320" t="b">
        <f t="shared" ca="1" si="137"/>
        <v>0</v>
      </c>
      <c r="AV320" t="b">
        <f t="shared" ca="1" si="138"/>
        <v>0</v>
      </c>
      <c r="AW320" s="266" t="b">
        <f t="shared" ca="1" si="139"/>
        <v>0</v>
      </c>
      <c r="AX320" s="266" t="b">
        <f t="shared" ca="1" si="140"/>
        <v>1</v>
      </c>
      <c r="AY320" s="266" t="b">
        <f t="shared" ca="1" si="141"/>
        <v>0</v>
      </c>
    </row>
    <row r="321" spans="1:51" x14ac:dyDescent="0.25">
      <c r="A321">
        <v>289</v>
      </c>
      <c r="B321" s="163">
        <f ca="1">OFFSET(InputPriceData!B$15,CalculationsAndCharts!$A321+$A$11,0,1,1)</f>
        <v>41593</v>
      </c>
      <c r="C321" s="3">
        <f ca="1">OFFSET(InputPriceData!G$15,CalculationsAndCharts!$A321+$A$11,IF($C$7,8,0),1,1)</f>
        <v>1166400</v>
      </c>
      <c r="D321" s="4">
        <f ca="1">OFFSET(InputPriceData!C$15,CalculationsAndCharts!$A321+$A$11,IF($C$7,8,0),1,1)</f>
        <v>17.66</v>
      </c>
      <c r="E321" s="4">
        <f ca="1">OFFSET(InputPriceData!D$15,CalculationsAndCharts!$A321+$A$11,IF($C$7,8,0),1,1)</f>
        <v>18.27</v>
      </c>
      <c r="F321" s="4">
        <f ca="1">OFFSET(InputPriceData!E$15,CalculationsAndCharts!$A321+$A$11,IF($C$7,8,0),1,1)</f>
        <v>17.62</v>
      </c>
      <c r="G321" s="4">
        <f ca="1">OFFSET(InputPriceData!F$15,CalculationsAndCharts!$A321+$A$11,IF($C$7,8,0),1,1)</f>
        <v>17.93</v>
      </c>
      <c r="H321" s="128"/>
      <c r="I321" s="128"/>
      <c r="K321" s="124"/>
      <c r="L321" s="279"/>
      <c r="M321" s="281"/>
      <c r="N321" s="280"/>
      <c r="O321" s="4"/>
      <c r="P321" s="4"/>
      <c r="Q321" s="3"/>
      <c r="S321" s="309">
        <f t="shared" ca="1" si="122"/>
        <v>17.93</v>
      </c>
      <c r="T321" s="309">
        <f t="shared" ca="1" si="123"/>
        <v>14.21</v>
      </c>
      <c r="U321" s="310">
        <f t="shared" ca="1" si="115"/>
        <v>1</v>
      </c>
      <c r="V321" s="310" t="b">
        <f t="shared" ca="1" si="124"/>
        <v>0</v>
      </c>
      <c r="W321" s="3" t="b">
        <f t="shared" ca="1" si="125"/>
        <v>0</v>
      </c>
      <c r="X321" s="3" t="str">
        <f t="shared" ca="1" si="126"/>
        <v/>
      </c>
      <c r="Y321" s="3" t="str">
        <f t="shared" ca="1" si="116"/>
        <v/>
      </c>
      <c r="Z321" s="3" t="str">
        <f t="shared" ca="1" si="127"/>
        <v/>
      </c>
      <c r="AA321" s="3" t="str">
        <f t="shared" ca="1" si="128"/>
        <v/>
      </c>
      <c r="AB321" s="205">
        <f t="shared" ca="1" si="129"/>
        <v>10695</v>
      </c>
      <c r="AC321" s="205">
        <f t="shared" ca="1" si="130"/>
        <v>170</v>
      </c>
      <c r="AD321" s="205">
        <f t="shared" ca="1" si="117"/>
        <v>62.911764705882355</v>
      </c>
      <c r="AE321" s="205">
        <f t="shared" ca="1" si="118"/>
        <v>12.911764705882355</v>
      </c>
      <c r="AF321" s="205">
        <f t="shared" ca="1" si="131"/>
        <v>2.5823529411764712</v>
      </c>
      <c r="AG321" s="205"/>
      <c r="AH321" s="205"/>
      <c r="AI321" s="205"/>
      <c r="AJ321" s="205"/>
      <c r="AK321" s="4"/>
      <c r="AL321" s="4"/>
      <c r="AM321" s="309">
        <f t="shared" ca="1" si="132"/>
        <v>17.93</v>
      </c>
      <c r="AN321" s="309">
        <f t="shared" ca="1" si="133"/>
        <v>14.21</v>
      </c>
      <c r="AO321" s="310">
        <f t="shared" ca="1" si="134"/>
        <v>1</v>
      </c>
      <c r="AP321" s="310" t="b">
        <f t="shared" ca="1" si="135"/>
        <v>0</v>
      </c>
      <c r="AQ321" s="309">
        <f t="shared" ca="1" si="136"/>
        <v>0.42719999999999997</v>
      </c>
      <c r="AR321" s="205">
        <f t="shared" ca="1" si="119"/>
        <v>13.812799999999999</v>
      </c>
      <c r="AS321" s="45" t="b">
        <f t="shared" ca="1" si="120"/>
        <v>0</v>
      </c>
      <c r="AT321">
        <f t="shared" ca="1" si="121"/>
        <v>6</v>
      </c>
      <c r="AU321" t="b">
        <f t="shared" ca="1" si="137"/>
        <v>0</v>
      </c>
      <c r="AV321" t="b">
        <f t="shared" ca="1" si="138"/>
        <v>0</v>
      </c>
      <c r="AW321" s="266" t="b">
        <f t="shared" ca="1" si="139"/>
        <v>0</v>
      </c>
      <c r="AX321" s="266" t="b">
        <f t="shared" ca="1" si="140"/>
        <v>1</v>
      </c>
      <c r="AY321" s="266" t="b">
        <f t="shared" ca="1" si="141"/>
        <v>0</v>
      </c>
    </row>
    <row r="322" spans="1:51" x14ac:dyDescent="0.25">
      <c r="A322">
        <v>290</v>
      </c>
      <c r="B322" s="163">
        <f ca="1">OFFSET(InputPriceData!B$15,CalculationsAndCharts!$A322+$A$11,0,1,1)</f>
        <v>41592</v>
      </c>
      <c r="C322" s="3">
        <f ca="1">OFFSET(InputPriceData!G$15,CalculationsAndCharts!$A322+$A$11,IF($C$7,8,0),1,1)</f>
        <v>618600</v>
      </c>
      <c r="D322" s="4">
        <f ca="1">OFFSET(InputPriceData!C$15,CalculationsAndCharts!$A322+$A$11,IF($C$7,8,0),1,1)</f>
        <v>17.57</v>
      </c>
      <c r="E322" s="4">
        <f ca="1">OFFSET(InputPriceData!D$15,CalculationsAndCharts!$A322+$A$11,IF($C$7,8,0),1,1)</f>
        <v>17.78</v>
      </c>
      <c r="F322" s="4">
        <f ca="1">OFFSET(InputPriceData!E$15,CalculationsAndCharts!$A322+$A$11,IF($C$7,8,0),1,1)</f>
        <v>17.399999999999999</v>
      </c>
      <c r="G322" s="4">
        <f ca="1">OFFSET(InputPriceData!F$15,CalculationsAndCharts!$A322+$A$11,IF($C$7,8,0),1,1)</f>
        <v>17.670000000000002</v>
      </c>
      <c r="H322" s="128"/>
      <c r="I322" s="128"/>
      <c r="K322" s="124"/>
      <c r="L322" s="279"/>
      <c r="M322" s="281"/>
      <c r="N322" s="280"/>
      <c r="O322" s="4"/>
      <c r="P322" s="4"/>
      <c r="Q322" s="3"/>
      <c r="S322" s="309">
        <f t="shared" ca="1" si="122"/>
        <v>17.670000000000002</v>
      </c>
      <c r="T322" s="309">
        <f t="shared" ca="1" si="123"/>
        <v>14.21</v>
      </c>
      <c r="U322" s="310">
        <f t="shared" ca="1" si="115"/>
        <v>1</v>
      </c>
      <c r="V322" s="310" t="b">
        <f t="shared" ca="1" si="124"/>
        <v>0</v>
      </c>
      <c r="W322" s="3" t="b">
        <f t="shared" ca="1" si="125"/>
        <v>0</v>
      </c>
      <c r="X322" s="3" t="str">
        <f t="shared" ca="1" si="126"/>
        <v/>
      </c>
      <c r="Y322" s="3" t="str">
        <f t="shared" ca="1" si="116"/>
        <v/>
      </c>
      <c r="Z322" s="3" t="str">
        <f t="shared" ca="1" si="127"/>
        <v/>
      </c>
      <c r="AA322" s="3" t="str">
        <f t="shared" ca="1" si="128"/>
        <v/>
      </c>
      <c r="AB322" s="205">
        <f t="shared" ca="1" si="129"/>
        <v>10695</v>
      </c>
      <c r="AC322" s="205">
        <f t="shared" ca="1" si="130"/>
        <v>170</v>
      </c>
      <c r="AD322" s="205">
        <f t="shared" ca="1" si="117"/>
        <v>62.911764705882355</v>
      </c>
      <c r="AE322" s="205">
        <f t="shared" ca="1" si="118"/>
        <v>12.911764705882355</v>
      </c>
      <c r="AF322" s="205">
        <f t="shared" ca="1" si="131"/>
        <v>2.5823529411764712</v>
      </c>
      <c r="AG322" s="205"/>
      <c r="AH322" s="205"/>
      <c r="AI322" s="205"/>
      <c r="AJ322" s="205"/>
      <c r="AK322" s="4"/>
      <c r="AL322" s="4"/>
      <c r="AM322" s="309">
        <f t="shared" ca="1" si="132"/>
        <v>17.670000000000002</v>
      </c>
      <c r="AN322" s="309">
        <f t="shared" ca="1" si="133"/>
        <v>14.21</v>
      </c>
      <c r="AO322" s="310">
        <f t="shared" ca="1" si="134"/>
        <v>1</v>
      </c>
      <c r="AP322" s="310" t="b">
        <f t="shared" ca="1" si="135"/>
        <v>0</v>
      </c>
      <c r="AQ322" s="309">
        <f t="shared" ca="1" si="136"/>
        <v>0.42719999999999997</v>
      </c>
      <c r="AR322" s="205">
        <f t="shared" ca="1" si="119"/>
        <v>13.812799999999999</v>
      </c>
      <c r="AS322" s="45" t="b">
        <f t="shared" ca="1" si="120"/>
        <v>0</v>
      </c>
      <c r="AT322">
        <f t="shared" ca="1" si="121"/>
        <v>5</v>
      </c>
      <c r="AU322" t="b">
        <f t="shared" ca="1" si="137"/>
        <v>0</v>
      </c>
      <c r="AV322" t="b">
        <f t="shared" ca="1" si="138"/>
        <v>0</v>
      </c>
      <c r="AW322" s="266" t="b">
        <f t="shared" ca="1" si="139"/>
        <v>0</v>
      </c>
      <c r="AX322" s="266" t="b">
        <f t="shared" ca="1" si="140"/>
        <v>1</v>
      </c>
      <c r="AY322" s="266" t="b">
        <f t="shared" ca="1" si="141"/>
        <v>0</v>
      </c>
    </row>
    <row r="323" spans="1:51" x14ac:dyDescent="0.25">
      <c r="A323">
        <v>291</v>
      </c>
      <c r="B323" s="163">
        <f ca="1">OFFSET(InputPriceData!B$15,CalculationsAndCharts!$A323+$A$11,0,1,1)</f>
        <v>41591</v>
      </c>
      <c r="C323" s="3">
        <f ca="1">OFFSET(InputPriceData!G$15,CalculationsAndCharts!$A323+$A$11,IF($C$7,8,0),1,1)</f>
        <v>1307100</v>
      </c>
      <c r="D323" s="4">
        <f ca="1">OFFSET(InputPriceData!C$15,CalculationsAndCharts!$A323+$A$11,IF($C$7,8,0),1,1)</f>
        <v>17.57</v>
      </c>
      <c r="E323" s="4">
        <f ca="1">OFFSET(InputPriceData!D$15,CalculationsAndCharts!$A323+$A$11,IF($C$7,8,0),1,1)</f>
        <v>17.63</v>
      </c>
      <c r="F323" s="4">
        <f ca="1">OFFSET(InputPriceData!E$15,CalculationsAndCharts!$A323+$A$11,IF($C$7,8,0),1,1)</f>
        <v>17.22</v>
      </c>
      <c r="G323" s="4">
        <f ca="1">OFFSET(InputPriceData!F$15,CalculationsAndCharts!$A323+$A$11,IF($C$7,8,0),1,1)</f>
        <v>17.510000000000002</v>
      </c>
      <c r="H323" s="128"/>
      <c r="I323" s="128"/>
      <c r="K323" s="124"/>
      <c r="L323" s="279"/>
      <c r="M323" s="281"/>
      <c r="N323" s="280"/>
      <c r="O323" s="4"/>
      <c r="P323" s="4"/>
      <c r="Q323" s="3"/>
      <c r="S323" s="309">
        <f t="shared" ca="1" si="122"/>
        <v>17.510000000000002</v>
      </c>
      <c r="T323" s="309">
        <f t="shared" ca="1" si="123"/>
        <v>14.21</v>
      </c>
      <c r="U323" s="310">
        <f t="shared" ca="1" si="115"/>
        <v>1</v>
      </c>
      <c r="V323" s="310" t="b">
        <f t="shared" ca="1" si="124"/>
        <v>0</v>
      </c>
      <c r="W323" s="3" t="b">
        <f t="shared" ca="1" si="125"/>
        <v>0</v>
      </c>
      <c r="X323" s="3" t="str">
        <f t="shared" ca="1" si="126"/>
        <v/>
      </c>
      <c r="Y323" s="3" t="str">
        <f t="shared" ca="1" si="116"/>
        <v/>
      </c>
      <c r="Z323" s="3" t="str">
        <f t="shared" ca="1" si="127"/>
        <v/>
      </c>
      <c r="AA323" s="3" t="str">
        <f t="shared" ca="1" si="128"/>
        <v/>
      </c>
      <c r="AB323" s="205">
        <f t="shared" ca="1" si="129"/>
        <v>10695</v>
      </c>
      <c r="AC323" s="205">
        <f t="shared" ca="1" si="130"/>
        <v>170</v>
      </c>
      <c r="AD323" s="205">
        <f t="shared" ca="1" si="117"/>
        <v>62.911764705882355</v>
      </c>
      <c r="AE323" s="205">
        <f t="shared" ca="1" si="118"/>
        <v>12.911764705882355</v>
      </c>
      <c r="AF323" s="205">
        <f t="shared" ca="1" si="131"/>
        <v>2.5823529411764712</v>
      </c>
      <c r="AG323" s="205"/>
      <c r="AH323" s="205"/>
      <c r="AI323" s="205"/>
      <c r="AJ323" s="205"/>
      <c r="AK323" s="4"/>
      <c r="AL323" s="4"/>
      <c r="AM323" s="309">
        <f t="shared" ca="1" si="132"/>
        <v>17.510000000000002</v>
      </c>
      <c r="AN323" s="309">
        <f t="shared" ca="1" si="133"/>
        <v>14.21</v>
      </c>
      <c r="AO323" s="310">
        <f t="shared" ca="1" si="134"/>
        <v>1</v>
      </c>
      <c r="AP323" s="310" t="b">
        <f t="shared" ca="1" si="135"/>
        <v>0</v>
      </c>
      <c r="AQ323" s="309">
        <f t="shared" ca="1" si="136"/>
        <v>0.42719999999999997</v>
      </c>
      <c r="AR323" s="205">
        <f t="shared" ca="1" si="119"/>
        <v>13.812799999999999</v>
      </c>
      <c r="AS323" s="45" t="b">
        <f t="shared" ca="1" si="120"/>
        <v>0</v>
      </c>
      <c r="AT323">
        <f t="shared" ca="1" si="121"/>
        <v>4</v>
      </c>
      <c r="AU323" t="b">
        <f t="shared" ca="1" si="137"/>
        <v>0</v>
      </c>
      <c r="AV323" t="b">
        <f t="shared" ca="1" si="138"/>
        <v>0</v>
      </c>
      <c r="AW323" s="266" t="b">
        <f t="shared" ca="1" si="139"/>
        <v>0</v>
      </c>
      <c r="AX323" s="266" t="b">
        <f t="shared" ca="1" si="140"/>
        <v>1</v>
      </c>
      <c r="AY323" s="266" t="b">
        <f t="shared" ca="1" si="141"/>
        <v>0</v>
      </c>
    </row>
    <row r="324" spans="1:51" x14ac:dyDescent="0.25">
      <c r="A324">
        <v>292</v>
      </c>
      <c r="B324" s="163">
        <f ca="1">OFFSET(InputPriceData!B$15,CalculationsAndCharts!$A324+$A$11,0,1,1)</f>
        <v>41590</v>
      </c>
      <c r="C324" s="3">
        <f ca="1">OFFSET(InputPriceData!G$15,CalculationsAndCharts!$A324+$A$11,IF($C$7,8,0),1,1)</f>
        <v>3747900</v>
      </c>
      <c r="D324" s="4">
        <f ca="1">OFFSET(InputPriceData!C$15,CalculationsAndCharts!$A324+$A$11,IF($C$7,8,0),1,1)</f>
        <v>17.48</v>
      </c>
      <c r="E324" s="4">
        <f ca="1">OFFSET(InputPriceData!D$15,CalculationsAndCharts!$A324+$A$11,IF($C$7,8,0),1,1)</f>
        <v>18.14</v>
      </c>
      <c r="F324" s="4">
        <f ca="1">OFFSET(InputPriceData!E$15,CalculationsAndCharts!$A324+$A$11,IF($C$7,8,0),1,1)</f>
        <v>16.03</v>
      </c>
      <c r="G324" s="4">
        <f ca="1">OFFSET(InputPriceData!F$15,CalculationsAndCharts!$A324+$A$11,IF($C$7,8,0),1,1)</f>
        <v>17.28</v>
      </c>
      <c r="H324" s="128"/>
      <c r="I324" s="128"/>
      <c r="K324" s="124"/>
      <c r="L324" s="279"/>
      <c r="M324" s="281"/>
      <c r="N324" s="280"/>
      <c r="O324" s="4"/>
      <c r="P324" s="4"/>
      <c r="Q324" s="3"/>
      <c r="S324" s="309">
        <f t="shared" ca="1" si="122"/>
        <v>17.28</v>
      </c>
      <c r="T324" s="309">
        <f t="shared" ca="1" si="123"/>
        <v>14.21</v>
      </c>
      <c r="U324" s="310">
        <f t="shared" ca="1" si="115"/>
        <v>1</v>
      </c>
      <c r="V324" s="310" t="b">
        <f t="shared" ca="1" si="124"/>
        <v>0</v>
      </c>
      <c r="W324" s="3" t="b">
        <f t="shared" ca="1" si="125"/>
        <v>0</v>
      </c>
      <c r="X324" s="3" t="str">
        <f t="shared" ca="1" si="126"/>
        <v/>
      </c>
      <c r="Y324" s="3" t="str">
        <f t="shared" ca="1" si="116"/>
        <v/>
      </c>
      <c r="Z324" s="3" t="str">
        <f t="shared" ca="1" si="127"/>
        <v/>
      </c>
      <c r="AA324" s="3" t="str">
        <f t="shared" ca="1" si="128"/>
        <v/>
      </c>
      <c r="AB324" s="205">
        <f t="shared" ca="1" si="129"/>
        <v>10695</v>
      </c>
      <c r="AC324" s="205">
        <f t="shared" ca="1" si="130"/>
        <v>170</v>
      </c>
      <c r="AD324" s="205">
        <f t="shared" ca="1" si="117"/>
        <v>62.911764705882355</v>
      </c>
      <c r="AE324" s="205">
        <f t="shared" ca="1" si="118"/>
        <v>12.911764705882355</v>
      </c>
      <c r="AF324" s="205">
        <f t="shared" ca="1" si="131"/>
        <v>2.5823529411764712</v>
      </c>
      <c r="AG324" s="205"/>
      <c r="AH324" s="205"/>
      <c r="AI324" s="205"/>
      <c r="AJ324" s="205"/>
      <c r="AK324" s="4"/>
      <c r="AL324" s="4"/>
      <c r="AM324" s="309">
        <f t="shared" ca="1" si="132"/>
        <v>17.28</v>
      </c>
      <c r="AN324" s="309">
        <f t="shared" ca="1" si="133"/>
        <v>14.21</v>
      </c>
      <c r="AO324" s="310">
        <f t="shared" ca="1" si="134"/>
        <v>1</v>
      </c>
      <c r="AP324" s="310" t="b">
        <f t="shared" ca="1" si="135"/>
        <v>0</v>
      </c>
      <c r="AQ324" s="309">
        <f t="shared" ca="1" si="136"/>
        <v>0.42719999999999997</v>
      </c>
      <c r="AR324" s="205">
        <f t="shared" ca="1" si="119"/>
        <v>13.812799999999999</v>
      </c>
      <c r="AS324" s="45" t="b">
        <f t="shared" ca="1" si="120"/>
        <v>0</v>
      </c>
      <c r="AT324">
        <f t="shared" ca="1" si="121"/>
        <v>3</v>
      </c>
      <c r="AU324" t="b">
        <f t="shared" ca="1" si="137"/>
        <v>0</v>
      </c>
      <c r="AV324" t="b">
        <f t="shared" ca="1" si="138"/>
        <v>0</v>
      </c>
      <c r="AW324" s="266" t="b">
        <f t="shared" ca="1" si="139"/>
        <v>0</v>
      </c>
      <c r="AX324" s="266" t="b">
        <f t="shared" ca="1" si="140"/>
        <v>1</v>
      </c>
      <c r="AY324" s="266" t="b">
        <f t="shared" ca="1" si="141"/>
        <v>0</v>
      </c>
    </row>
    <row r="325" spans="1:51" x14ac:dyDescent="0.25">
      <c r="A325">
        <v>293</v>
      </c>
      <c r="B325" s="163">
        <f ca="1">OFFSET(InputPriceData!B$15,CalculationsAndCharts!$A325+$A$11,0,1,1)</f>
        <v>41589</v>
      </c>
      <c r="C325" s="3">
        <f ca="1">OFFSET(InputPriceData!G$15,CalculationsAndCharts!$A325+$A$11,IF($C$7,8,0),1,1)</f>
        <v>245000</v>
      </c>
      <c r="D325" s="4">
        <f ca="1">OFFSET(InputPriceData!C$15,CalculationsAndCharts!$A325+$A$11,IF($C$7,8,0),1,1)</f>
        <v>14.3</v>
      </c>
      <c r="E325" s="4">
        <f ca="1">OFFSET(InputPriceData!D$15,CalculationsAndCharts!$A325+$A$11,IF($C$7,8,0),1,1)</f>
        <v>14.35</v>
      </c>
      <c r="F325" s="4">
        <f ca="1">OFFSET(InputPriceData!E$15,CalculationsAndCharts!$A325+$A$11,IF($C$7,8,0),1,1)</f>
        <v>14.19</v>
      </c>
      <c r="G325" s="4">
        <f ca="1">OFFSET(InputPriceData!F$15,CalculationsAndCharts!$A325+$A$11,IF($C$7,8,0),1,1)</f>
        <v>14.32</v>
      </c>
      <c r="H325" s="128"/>
      <c r="I325" s="128"/>
      <c r="K325" s="124"/>
      <c r="L325" s="279"/>
      <c r="M325" s="281"/>
      <c r="N325" s="280"/>
      <c r="O325" s="4"/>
      <c r="P325" s="4"/>
      <c r="Q325" s="3"/>
      <c r="S325" s="309">
        <f t="shared" ca="1" si="122"/>
        <v>14.54</v>
      </c>
      <c r="T325" s="309">
        <f t="shared" ca="1" si="123"/>
        <v>14.21</v>
      </c>
      <c r="U325" s="310">
        <f t="shared" ca="1" si="115"/>
        <v>0.33333333333333331</v>
      </c>
      <c r="V325" s="310" t="b">
        <f t="shared" ca="1" si="124"/>
        <v>0</v>
      </c>
      <c r="W325" s="3" t="b">
        <f t="shared" ca="1" si="125"/>
        <v>0</v>
      </c>
      <c r="X325" s="3" t="str">
        <f t="shared" ca="1" si="126"/>
        <v/>
      </c>
      <c r="Y325" s="3" t="str">
        <f t="shared" ca="1" si="116"/>
        <v/>
      </c>
      <c r="Z325" s="3" t="str">
        <f t="shared" ca="1" si="127"/>
        <v/>
      </c>
      <c r="AA325" s="3" t="str">
        <f t="shared" ca="1" si="128"/>
        <v/>
      </c>
      <c r="AB325" s="205">
        <f t="shared" ca="1" si="129"/>
        <v>10695</v>
      </c>
      <c r="AC325" s="205">
        <f t="shared" ca="1" si="130"/>
        <v>170</v>
      </c>
      <c r="AD325" s="205">
        <f t="shared" ca="1" si="117"/>
        <v>62.911764705882355</v>
      </c>
      <c r="AE325" s="205">
        <f t="shared" ca="1" si="118"/>
        <v>12.911764705882355</v>
      </c>
      <c r="AF325" s="205">
        <f t="shared" ca="1" si="131"/>
        <v>2.5823529411764712</v>
      </c>
      <c r="AG325" s="205"/>
      <c r="AH325" s="205"/>
      <c r="AI325" s="205"/>
      <c r="AJ325" s="205"/>
      <c r="AK325" s="4"/>
      <c r="AL325" s="4"/>
      <c r="AM325" s="309">
        <f t="shared" ca="1" si="132"/>
        <v>14.52</v>
      </c>
      <c r="AN325" s="309">
        <f t="shared" ca="1" si="133"/>
        <v>14.21</v>
      </c>
      <c r="AO325" s="310">
        <f t="shared" ca="1" si="134"/>
        <v>0.35483870967741898</v>
      </c>
      <c r="AP325" s="310" t="b">
        <f t="shared" ca="1" si="135"/>
        <v>0</v>
      </c>
      <c r="AQ325" s="309">
        <f t="shared" ca="1" si="136"/>
        <v>0.42719999999999997</v>
      </c>
      <c r="AR325" s="205">
        <f t="shared" ca="1" si="119"/>
        <v>13.812799999999999</v>
      </c>
      <c r="AS325" s="45" t="b">
        <f t="shared" ca="1" si="120"/>
        <v>0</v>
      </c>
      <c r="AT325">
        <f t="shared" ca="1" si="121"/>
        <v>2</v>
      </c>
      <c r="AU325" t="b">
        <f t="shared" ca="1" si="137"/>
        <v>0</v>
      </c>
      <c r="AV325" t="b">
        <f t="shared" ca="1" si="138"/>
        <v>0</v>
      </c>
      <c r="AW325" s="266" t="b">
        <f t="shared" ca="1" si="139"/>
        <v>0</v>
      </c>
      <c r="AX325" s="266" t="b">
        <f t="shared" ca="1" si="140"/>
        <v>1</v>
      </c>
      <c r="AY325" s="266" t="b">
        <f t="shared" ca="1" si="141"/>
        <v>0</v>
      </c>
    </row>
    <row r="326" spans="1:51" x14ac:dyDescent="0.25">
      <c r="A326">
        <v>294</v>
      </c>
      <c r="B326" s="163">
        <f ca="1">OFFSET(InputPriceData!B$15,CalculationsAndCharts!$A326+$A$11,0,1,1)</f>
        <v>41586</v>
      </c>
      <c r="C326" s="3">
        <f ca="1">OFFSET(InputPriceData!G$15,CalculationsAndCharts!$A326+$A$11,IF($C$7,8,0),1,1)</f>
        <v>248600</v>
      </c>
      <c r="D326" s="4">
        <f ca="1">OFFSET(InputPriceData!C$15,CalculationsAndCharts!$A326+$A$11,IF($C$7,8,0),1,1)</f>
        <v>14.24</v>
      </c>
      <c r="E326" s="4">
        <f ca="1">OFFSET(InputPriceData!D$15,CalculationsAndCharts!$A326+$A$11,IF($C$7,8,0),1,1)</f>
        <v>14.33</v>
      </c>
      <c r="F326" s="4">
        <f ca="1">OFFSET(InputPriceData!E$15,CalculationsAndCharts!$A326+$A$11,IF($C$7,8,0),1,1)</f>
        <v>14.19</v>
      </c>
      <c r="G326" s="4">
        <f ca="1">OFFSET(InputPriceData!F$15,CalculationsAndCharts!$A326+$A$11,IF($C$7,8,0),1,1)</f>
        <v>14.28</v>
      </c>
      <c r="H326" s="128"/>
      <c r="I326" s="128"/>
      <c r="K326" s="124"/>
      <c r="L326" s="279"/>
      <c r="M326" s="281"/>
      <c r="N326" s="280"/>
      <c r="O326" s="4"/>
      <c r="P326" s="4"/>
      <c r="Q326" s="3"/>
      <c r="S326" s="309">
        <f t="shared" ca="1" si="122"/>
        <v>14.54</v>
      </c>
      <c r="T326" s="309">
        <f t="shared" ca="1" si="123"/>
        <v>14.21</v>
      </c>
      <c r="U326" s="310">
        <f t="shared" ca="1" si="115"/>
        <v>0.21212121212120869</v>
      </c>
      <c r="V326" s="310" t="b">
        <f t="shared" ca="1" si="124"/>
        <v>0</v>
      </c>
      <c r="W326" s="3" t="b">
        <f t="shared" ca="1" si="125"/>
        <v>0</v>
      </c>
      <c r="X326" s="3" t="str">
        <f t="shared" ca="1" si="126"/>
        <v/>
      </c>
      <c r="Y326" s="3" t="str">
        <f t="shared" ca="1" si="116"/>
        <v/>
      </c>
      <c r="Z326" s="3" t="str">
        <f t="shared" ca="1" si="127"/>
        <v/>
      </c>
      <c r="AA326" s="3" t="str">
        <f t="shared" ca="1" si="128"/>
        <v/>
      </c>
      <c r="AB326" s="205">
        <f t="shared" ca="1" si="129"/>
        <v>10695</v>
      </c>
      <c r="AC326" s="205">
        <f t="shared" ca="1" si="130"/>
        <v>170</v>
      </c>
      <c r="AD326" s="205">
        <f t="shared" ca="1" si="117"/>
        <v>62.911764705882355</v>
      </c>
      <c r="AE326" s="205">
        <f t="shared" ca="1" si="118"/>
        <v>12.911764705882355</v>
      </c>
      <c r="AF326" s="205">
        <f t="shared" ca="1" si="131"/>
        <v>2.5823529411764712</v>
      </c>
      <c r="AG326" s="205"/>
      <c r="AH326" s="205"/>
      <c r="AI326" s="205"/>
      <c r="AJ326" s="205"/>
      <c r="AK326" s="4"/>
      <c r="AL326" s="4"/>
      <c r="AM326" s="309">
        <f t="shared" ca="1" si="132"/>
        <v>14.54</v>
      </c>
      <c r="AN326" s="309">
        <f t="shared" ca="1" si="133"/>
        <v>14.21</v>
      </c>
      <c r="AO326" s="310">
        <f t="shared" ca="1" si="134"/>
        <v>0.21212121212120869</v>
      </c>
      <c r="AP326" s="310" t="b">
        <f t="shared" ca="1" si="135"/>
        <v>0</v>
      </c>
      <c r="AQ326" s="309">
        <f t="shared" ca="1" si="136"/>
        <v>0.42719999999999997</v>
      </c>
      <c r="AR326" s="205">
        <f t="shared" ca="1" si="119"/>
        <v>13.812799999999999</v>
      </c>
      <c r="AS326" s="45" t="b">
        <f t="shared" ca="1" si="120"/>
        <v>0</v>
      </c>
      <c r="AT326">
        <f t="shared" ca="1" si="121"/>
        <v>1</v>
      </c>
      <c r="AU326" t="b">
        <f t="shared" ca="1" si="137"/>
        <v>0</v>
      </c>
      <c r="AV326" t="b">
        <f t="shared" ca="1" si="138"/>
        <v>0</v>
      </c>
      <c r="AW326" s="266" t="b">
        <f t="shared" ca="1" si="139"/>
        <v>1</v>
      </c>
      <c r="AX326" s="266" t="b">
        <f t="shared" ca="1" si="140"/>
        <v>1</v>
      </c>
      <c r="AY326" s="266" t="b">
        <f t="shared" ca="1" si="141"/>
        <v>0</v>
      </c>
    </row>
    <row r="327" spans="1:51" x14ac:dyDescent="0.25">
      <c r="A327">
        <v>295</v>
      </c>
      <c r="B327" s="163">
        <f ca="1">OFFSET(InputPriceData!B$15,CalculationsAndCharts!$A327+$A$11,0,1,1)</f>
        <v>41585</v>
      </c>
      <c r="C327" s="3">
        <f ca="1">OFFSET(InputPriceData!G$15,CalculationsAndCharts!$A327+$A$11,IF($C$7,8,0),1,1)</f>
        <v>201600</v>
      </c>
      <c r="D327" s="4">
        <f ca="1">OFFSET(InputPriceData!C$15,CalculationsAndCharts!$A327+$A$11,IF($C$7,8,0),1,1)</f>
        <v>14.36</v>
      </c>
      <c r="E327" s="4">
        <f ca="1">OFFSET(InputPriceData!D$15,CalculationsAndCharts!$A327+$A$11,IF($C$7,8,0),1,1)</f>
        <v>14.41</v>
      </c>
      <c r="F327" s="4">
        <f ca="1">OFFSET(InputPriceData!E$15,CalculationsAndCharts!$A327+$A$11,IF($C$7,8,0),1,1)</f>
        <v>14.18</v>
      </c>
      <c r="G327" s="4">
        <f ca="1">OFFSET(InputPriceData!F$15,CalculationsAndCharts!$A327+$A$11,IF($C$7,8,0),1,1)</f>
        <v>14.21</v>
      </c>
      <c r="H327" s="128"/>
      <c r="I327" s="128"/>
      <c r="K327" s="124"/>
      <c r="L327" s="279"/>
      <c r="M327" s="281"/>
      <c r="N327" s="280"/>
      <c r="O327" s="4"/>
      <c r="P327" s="4"/>
      <c r="Q327" s="3"/>
      <c r="S327" s="309">
        <f t="shared" ca="1" si="122"/>
        <v>14.54</v>
      </c>
      <c r="T327" s="309">
        <f t="shared" ca="1" si="123"/>
        <v>14.13</v>
      </c>
      <c r="U327" s="310">
        <f t="shared" ca="1" si="115"/>
        <v>0.19512195121951315</v>
      </c>
      <c r="V327" s="310" t="b">
        <f t="shared" ca="1" si="124"/>
        <v>0</v>
      </c>
      <c r="W327" s="3" t="b">
        <f t="shared" ca="1" si="125"/>
        <v>0</v>
      </c>
      <c r="X327" s="3" t="str">
        <f t="shared" ca="1" si="126"/>
        <v/>
      </c>
      <c r="Y327" s="3" t="str">
        <f t="shared" ca="1" si="116"/>
        <v/>
      </c>
      <c r="Z327" s="3" t="str">
        <f t="shared" ca="1" si="127"/>
        <v/>
      </c>
      <c r="AA327" s="3" t="str">
        <f t="shared" ca="1" si="128"/>
        <v/>
      </c>
      <c r="AB327" s="205">
        <f t="shared" ca="1" si="129"/>
        <v>10695</v>
      </c>
      <c r="AC327" s="205">
        <f t="shared" ca="1" si="130"/>
        <v>170</v>
      </c>
      <c r="AD327" s="205">
        <f t="shared" ca="1" si="117"/>
        <v>62.911764705882355</v>
      </c>
      <c r="AE327" s="205">
        <f t="shared" ca="1" si="118"/>
        <v>12.911764705882355</v>
      </c>
      <c r="AF327" s="205">
        <f t="shared" ca="1" si="131"/>
        <v>2.5823529411764712</v>
      </c>
      <c r="AG327" s="205"/>
      <c r="AH327" s="205"/>
      <c r="AI327" s="205"/>
      <c r="AJ327" s="205"/>
      <c r="AK327" s="4"/>
      <c r="AL327" s="4"/>
      <c r="AM327" s="309">
        <f t="shared" ca="1" si="132"/>
        <v>14.54</v>
      </c>
      <c r="AN327" s="309">
        <f t="shared" ca="1" si="133"/>
        <v>14.21</v>
      </c>
      <c r="AO327" s="310">
        <f t="shared" ca="1" si="134"/>
        <v>0</v>
      </c>
      <c r="AP327" s="310" t="b">
        <f t="shared" ca="1" si="135"/>
        <v>1</v>
      </c>
      <c r="AQ327" s="309">
        <f t="shared" ca="1" si="136"/>
        <v>0</v>
      </c>
      <c r="AR327" s="205">
        <f t="shared" ca="1" si="119"/>
        <v>0</v>
      </c>
      <c r="AS327" s="45" t="b">
        <f t="shared" ca="1" si="120"/>
        <v>0</v>
      </c>
      <c r="AT327">
        <f t="shared" ca="1" si="121"/>
        <v>0</v>
      </c>
      <c r="AU327" t="b">
        <f t="shared" ca="1" si="137"/>
        <v>0</v>
      </c>
      <c r="AV327" t="b">
        <f t="shared" ca="1" si="138"/>
        <v>0</v>
      </c>
      <c r="AW327" s="266" t="b">
        <f t="shared" ca="1" si="139"/>
        <v>0</v>
      </c>
      <c r="AX327" s="266" t="b">
        <f t="shared" ca="1" si="140"/>
        <v>0</v>
      </c>
      <c r="AY327" s="266" t="b">
        <f t="shared" ca="1" si="141"/>
        <v>0</v>
      </c>
    </row>
    <row r="328" spans="1:51" x14ac:dyDescent="0.25">
      <c r="A328">
        <v>296</v>
      </c>
      <c r="B328" s="163">
        <f ca="1">OFFSET(InputPriceData!B$15,CalculationsAndCharts!$A328+$A$11,0,1,1)</f>
        <v>41584</v>
      </c>
      <c r="C328" s="3">
        <f ca="1">OFFSET(InputPriceData!G$15,CalculationsAndCharts!$A328+$A$11,IF($C$7,8,0),1,1)</f>
        <v>298200</v>
      </c>
      <c r="D328" s="4">
        <f ca="1">OFFSET(InputPriceData!C$15,CalculationsAndCharts!$A328+$A$11,IF($C$7,8,0),1,1)</f>
        <v>14.48</v>
      </c>
      <c r="E328" s="4">
        <f ca="1">OFFSET(InputPriceData!D$15,CalculationsAndCharts!$A328+$A$11,IF($C$7,8,0),1,1)</f>
        <v>14.62</v>
      </c>
      <c r="F328" s="4">
        <f ca="1">OFFSET(InputPriceData!E$15,CalculationsAndCharts!$A328+$A$11,IF($C$7,8,0),1,1)</f>
        <v>14.25</v>
      </c>
      <c r="G328" s="4">
        <f ca="1">OFFSET(InputPriceData!F$15,CalculationsAndCharts!$A328+$A$11,IF($C$7,8,0),1,1)</f>
        <v>14.33</v>
      </c>
      <c r="H328" s="128"/>
      <c r="I328" s="128"/>
      <c r="K328" s="124"/>
      <c r="L328" s="279"/>
      <c r="M328" s="281"/>
      <c r="N328" s="280"/>
      <c r="O328" s="4"/>
      <c r="P328" s="4"/>
      <c r="Q328" s="3"/>
      <c r="S328" s="309">
        <f t="shared" ca="1" si="122"/>
        <v>14.54</v>
      </c>
      <c r="T328" s="309">
        <f t="shared" ca="1" si="123"/>
        <v>14.13</v>
      </c>
      <c r="U328" s="310">
        <f t="shared" ca="1" si="115"/>
        <v>0.4878048780487807</v>
      </c>
      <c r="V328" s="310" t="b">
        <f t="shared" ca="1" si="124"/>
        <v>0</v>
      </c>
      <c r="W328" s="3" t="b">
        <f t="shared" ca="1" si="125"/>
        <v>0</v>
      </c>
      <c r="X328" s="3" t="str">
        <f t="shared" ca="1" si="126"/>
        <v/>
      </c>
      <c r="Y328" s="3" t="str">
        <f t="shared" ca="1" si="116"/>
        <v/>
      </c>
      <c r="Z328" s="3" t="str">
        <f t="shared" ca="1" si="127"/>
        <v/>
      </c>
      <c r="AA328" s="3" t="str">
        <f t="shared" ca="1" si="128"/>
        <v/>
      </c>
      <c r="AB328" s="205">
        <f t="shared" ca="1" si="129"/>
        <v>10695</v>
      </c>
      <c r="AC328" s="205">
        <f t="shared" ca="1" si="130"/>
        <v>170</v>
      </c>
      <c r="AD328" s="205">
        <f t="shared" ca="1" si="117"/>
        <v>62.911764705882355</v>
      </c>
      <c r="AE328" s="205">
        <f t="shared" ca="1" si="118"/>
        <v>12.911764705882355</v>
      </c>
      <c r="AF328" s="205">
        <f t="shared" ca="1" si="131"/>
        <v>2.5823529411764712</v>
      </c>
      <c r="AG328" s="205"/>
      <c r="AH328" s="205"/>
      <c r="AI328" s="205"/>
      <c r="AJ328" s="205"/>
      <c r="AK328" s="4"/>
      <c r="AL328" s="4"/>
      <c r="AM328" s="309">
        <f t="shared" ca="1" si="132"/>
        <v>14.54</v>
      </c>
      <c r="AN328" s="309">
        <f t="shared" ca="1" si="133"/>
        <v>14.21</v>
      </c>
      <c r="AO328" s="310">
        <f t="shared" ca="1" si="134"/>
        <v>0.36363636363636315</v>
      </c>
      <c r="AP328" s="310" t="b">
        <f t="shared" ca="1" si="135"/>
        <v>0</v>
      </c>
      <c r="AQ328" s="309">
        <f t="shared" ca="1" si="136"/>
        <v>0</v>
      </c>
      <c r="AR328" s="205">
        <f t="shared" ca="1" si="119"/>
        <v>0</v>
      </c>
      <c r="AS328" s="45" t="b">
        <f t="shared" ca="1" si="120"/>
        <v>0</v>
      </c>
      <c r="AT328">
        <f t="shared" ca="1" si="121"/>
        <v>0</v>
      </c>
      <c r="AU328" t="b">
        <f t="shared" ca="1" si="137"/>
        <v>0</v>
      </c>
      <c r="AV328" t="b">
        <f t="shared" ca="1" si="138"/>
        <v>0</v>
      </c>
      <c r="AW328" s="266" t="b">
        <f t="shared" ca="1" si="139"/>
        <v>0</v>
      </c>
      <c r="AX328" s="266" t="b">
        <f t="shared" ca="1" si="140"/>
        <v>0</v>
      </c>
      <c r="AY328" s="266" t="b">
        <f t="shared" ca="1" si="141"/>
        <v>0</v>
      </c>
    </row>
    <row r="329" spans="1:51" x14ac:dyDescent="0.25">
      <c r="A329">
        <v>297</v>
      </c>
      <c r="B329" s="163">
        <f ca="1">OFFSET(InputPriceData!B$15,CalculationsAndCharts!$A329+$A$11,0,1,1)</f>
        <v>41583</v>
      </c>
      <c r="C329" s="3">
        <f ca="1">OFFSET(InputPriceData!G$15,CalculationsAndCharts!$A329+$A$11,IF($C$7,8,0),1,1)</f>
        <v>332000</v>
      </c>
      <c r="D329" s="4">
        <f ca="1">OFFSET(InputPriceData!C$15,CalculationsAndCharts!$A329+$A$11,IF($C$7,8,0),1,1)</f>
        <v>14.38</v>
      </c>
      <c r="E329" s="4">
        <f ca="1">OFFSET(InputPriceData!D$15,CalculationsAndCharts!$A329+$A$11,IF($C$7,8,0),1,1)</f>
        <v>14.42</v>
      </c>
      <c r="F329" s="4">
        <f ca="1">OFFSET(InputPriceData!E$15,CalculationsAndCharts!$A329+$A$11,IF($C$7,8,0),1,1)</f>
        <v>14.23</v>
      </c>
      <c r="G329" s="4">
        <f ca="1">OFFSET(InputPriceData!F$15,CalculationsAndCharts!$A329+$A$11,IF($C$7,8,0),1,1)</f>
        <v>14.39</v>
      </c>
      <c r="H329" s="128"/>
      <c r="I329" s="128"/>
      <c r="K329" s="124"/>
      <c r="L329" s="279"/>
      <c r="M329" s="281"/>
      <c r="N329" s="280"/>
      <c r="O329" s="4"/>
      <c r="P329" s="4"/>
      <c r="Q329" s="3"/>
      <c r="S329" s="309">
        <f t="shared" ca="1" si="122"/>
        <v>14.54</v>
      </c>
      <c r="T329" s="309">
        <f t="shared" ca="1" si="123"/>
        <v>14.12</v>
      </c>
      <c r="U329" s="310">
        <f t="shared" ca="1" si="115"/>
        <v>0.64285714285714624</v>
      </c>
      <c r="V329" s="310" t="b">
        <f t="shared" ca="1" si="124"/>
        <v>0</v>
      </c>
      <c r="W329" s="3" t="b">
        <f t="shared" ca="1" si="125"/>
        <v>0</v>
      </c>
      <c r="X329" s="3" t="str">
        <f t="shared" ca="1" si="126"/>
        <v/>
      </c>
      <c r="Y329" s="3" t="str">
        <f t="shared" ca="1" si="116"/>
        <v/>
      </c>
      <c r="Z329" s="3" t="str">
        <f t="shared" ca="1" si="127"/>
        <v/>
      </c>
      <c r="AA329" s="3" t="str">
        <f t="shared" ca="1" si="128"/>
        <v/>
      </c>
      <c r="AB329" s="205">
        <f t="shared" ca="1" si="129"/>
        <v>10695</v>
      </c>
      <c r="AC329" s="205">
        <f t="shared" ca="1" si="130"/>
        <v>170</v>
      </c>
      <c r="AD329" s="205">
        <f t="shared" ca="1" si="117"/>
        <v>62.911764705882355</v>
      </c>
      <c r="AE329" s="205">
        <f t="shared" ca="1" si="118"/>
        <v>12.911764705882355</v>
      </c>
      <c r="AF329" s="205">
        <f t="shared" ca="1" si="131"/>
        <v>2.5823529411764712</v>
      </c>
      <c r="AG329" s="205"/>
      <c r="AH329" s="205"/>
      <c r="AI329" s="205"/>
      <c r="AJ329" s="205"/>
      <c r="AK329" s="4"/>
      <c r="AL329" s="4"/>
      <c r="AM329" s="309">
        <f t="shared" ca="1" si="132"/>
        <v>14.54</v>
      </c>
      <c r="AN329" s="309">
        <f t="shared" ca="1" si="133"/>
        <v>14.13</v>
      </c>
      <c r="AO329" s="310">
        <f t="shared" ca="1" si="134"/>
        <v>0.63414634146341664</v>
      </c>
      <c r="AP329" s="310" t="b">
        <f t="shared" ca="1" si="135"/>
        <v>0</v>
      </c>
      <c r="AQ329" s="309">
        <f t="shared" ca="1" si="136"/>
        <v>0</v>
      </c>
      <c r="AR329" s="205">
        <f t="shared" ca="1" si="119"/>
        <v>0</v>
      </c>
      <c r="AS329" s="45" t="b">
        <f t="shared" ca="1" si="120"/>
        <v>0</v>
      </c>
      <c r="AT329">
        <f t="shared" ca="1" si="121"/>
        <v>0</v>
      </c>
      <c r="AU329" t="b">
        <f t="shared" ca="1" si="137"/>
        <v>0</v>
      </c>
      <c r="AV329" t="b">
        <f t="shared" ca="1" si="138"/>
        <v>0</v>
      </c>
      <c r="AW329" s="266" t="b">
        <f t="shared" ca="1" si="139"/>
        <v>0</v>
      </c>
      <c r="AX329" s="266" t="b">
        <f t="shared" ca="1" si="140"/>
        <v>0</v>
      </c>
      <c r="AY329" s="266" t="b">
        <f t="shared" ca="1" si="141"/>
        <v>0</v>
      </c>
    </row>
    <row r="330" spans="1:51" x14ac:dyDescent="0.25">
      <c r="A330">
        <v>298</v>
      </c>
      <c r="B330" s="163">
        <f ca="1">OFFSET(InputPriceData!B$15,CalculationsAndCharts!$A330+$A$11,0,1,1)</f>
        <v>41582</v>
      </c>
      <c r="C330" s="3">
        <f ca="1">OFFSET(InputPriceData!G$15,CalculationsAndCharts!$A330+$A$11,IF($C$7,8,0),1,1)</f>
        <v>352400</v>
      </c>
      <c r="D330" s="4">
        <f ca="1">OFFSET(InputPriceData!C$15,CalculationsAndCharts!$A330+$A$11,IF($C$7,8,0),1,1)</f>
        <v>14.37</v>
      </c>
      <c r="E330" s="4">
        <f ca="1">OFFSET(InputPriceData!D$15,CalculationsAndCharts!$A330+$A$11,IF($C$7,8,0),1,1)</f>
        <v>14.47</v>
      </c>
      <c r="F330" s="4">
        <f ca="1">OFFSET(InputPriceData!E$15,CalculationsAndCharts!$A330+$A$11,IF($C$7,8,0),1,1)</f>
        <v>14.3</v>
      </c>
      <c r="G330" s="4">
        <f ca="1">OFFSET(InputPriceData!F$15,CalculationsAndCharts!$A330+$A$11,IF($C$7,8,0),1,1)</f>
        <v>14.4</v>
      </c>
      <c r="H330" s="128"/>
      <c r="I330" s="128"/>
      <c r="K330" s="124"/>
      <c r="L330" s="279"/>
      <c r="M330" s="281"/>
      <c r="N330" s="280"/>
      <c r="O330" s="4"/>
      <c r="P330" s="4"/>
      <c r="Q330" s="3"/>
      <c r="S330" s="309">
        <f t="shared" ca="1" si="122"/>
        <v>14.54</v>
      </c>
      <c r="T330" s="309">
        <f t="shared" ca="1" si="123"/>
        <v>13.89</v>
      </c>
      <c r="U330" s="310">
        <f t="shared" ca="1" si="115"/>
        <v>0.78461538461538605</v>
      </c>
      <c r="V330" s="310" t="b">
        <f t="shared" ca="1" si="124"/>
        <v>0</v>
      </c>
      <c r="W330" s="3" t="b">
        <f t="shared" ca="1" si="125"/>
        <v>0</v>
      </c>
      <c r="X330" s="3" t="str">
        <f t="shared" ca="1" si="126"/>
        <v/>
      </c>
      <c r="Y330" s="3" t="str">
        <f t="shared" ca="1" si="116"/>
        <v/>
      </c>
      <c r="Z330" s="3" t="str">
        <f t="shared" ca="1" si="127"/>
        <v/>
      </c>
      <c r="AA330" s="3" t="str">
        <f t="shared" ca="1" si="128"/>
        <v/>
      </c>
      <c r="AB330" s="205">
        <f t="shared" ca="1" si="129"/>
        <v>10695</v>
      </c>
      <c r="AC330" s="205">
        <f t="shared" ca="1" si="130"/>
        <v>170</v>
      </c>
      <c r="AD330" s="205">
        <f t="shared" ca="1" si="117"/>
        <v>62.911764705882355</v>
      </c>
      <c r="AE330" s="205">
        <f t="shared" ca="1" si="118"/>
        <v>12.911764705882355</v>
      </c>
      <c r="AF330" s="205">
        <f t="shared" ca="1" si="131"/>
        <v>2.5823529411764712</v>
      </c>
      <c r="AG330" s="205"/>
      <c r="AH330" s="205"/>
      <c r="AI330" s="205"/>
      <c r="AJ330" s="205"/>
      <c r="AK330" s="4"/>
      <c r="AL330" s="4"/>
      <c r="AM330" s="309">
        <f t="shared" ca="1" si="132"/>
        <v>14.54</v>
      </c>
      <c r="AN330" s="309">
        <f t="shared" ca="1" si="133"/>
        <v>14.13</v>
      </c>
      <c r="AO330" s="310">
        <f t="shared" ca="1" si="134"/>
        <v>0.65853658536585524</v>
      </c>
      <c r="AP330" s="310" t="b">
        <f t="shared" ca="1" si="135"/>
        <v>0</v>
      </c>
      <c r="AQ330" s="309">
        <f t="shared" ca="1" si="136"/>
        <v>0</v>
      </c>
      <c r="AR330" s="205">
        <f t="shared" ca="1" si="119"/>
        <v>0</v>
      </c>
      <c r="AS330" s="45" t="b">
        <f t="shared" ca="1" si="120"/>
        <v>0</v>
      </c>
      <c r="AT330">
        <f t="shared" ca="1" si="121"/>
        <v>0</v>
      </c>
      <c r="AU330" t="b">
        <f t="shared" ca="1" si="137"/>
        <v>0</v>
      </c>
      <c r="AV330" t="b">
        <f t="shared" ca="1" si="138"/>
        <v>0</v>
      </c>
      <c r="AW330" s="266" t="b">
        <f t="shared" ca="1" si="139"/>
        <v>0</v>
      </c>
      <c r="AX330" s="266" t="b">
        <f t="shared" ca="1" si="140"/>
        <v>0</v>
      </c>
      <c r="AY330" s="266" t="b">
        <f t="shared" ca="1" si="141"/>
        <v>0</v>
      </c>
    </row>
    <row r="331" spans="1:51" x14ac:dyDescent="0.25">
      <c r="A331">
        <v>299</v>
      </c>
      <c r="B331" s="163">
        <f ca="1">OFFSET(InputPriceData!B$15,CalculationsAndCharts!$A331+$A$11,0,1,1)</f>
        <v>41579</v>
      </c>
      <c r="C331" s="3">
        <f ca="1">OFFSET(InputPriceData!G$15,CalculationsAndCharts!$A331+$A$11,IF($C$7,8,0),1,1)</f>
        <v>483200</v>
      </c>
      <c r="D331" s="4">
        <f ca="1">OFFSET(InputPriceData!C$15,CalculationsAndCharts!$A331+$A$11,IF($C$7,8,0),1,1)</f>
        <v>14.37</v>
      </c>
      <c r="E331" s="4">
        <f ca="1">OFFSET(InputPriceData!D$15,CalculationsAndCharts!$A331+$A$11,IF($C$7,8,0),1,1)</f>
        <v>14.47</v>
      </c>
      <c r="F331" s="4">
        <f ca="1">OFFSET(InputPriceData!E$15,CalculationsAndCharts!$A331+$A$11,IF($C$7,8,0),1,1)</f>
        <v>14.23</v>
      </c>
      <c r="G331" s="4">
        <f ca="1">OFFSET(InputPriceData!F$15,CalculationsAndCharts!$A331+$A$11,IF($C$7,8,0),1,1)</f>
        <v>14.3</v>
      </c>
      <c r="H331" s="128"/>
      <c r="I331" s="128"/>
      <c r="K331" s="124"/>
      <c r="L331" s="279"/>
      <c r="M331" s="281"/>
      <c r="N331" s="280"/>
      <c r="O331" s="4"/>
      <c r="P331" s="4"/>
      <c r="Q331" s="3"/>
      <c r="S331" s="309">
        <f t="shared" ca="1" si="122"/>
        <v>14.54</v>
      </c>
      <c r="T331" s="309">
        <f t="shared" ca="1" si="123"/>
        <v>13.79</v>
      </c>
      <c r="U331" s="310">
        <f t="shared" ca="1" si="115"/>
        <v>0.68000000000000205</v>
      </c>
      <c r="V331" s="310" t="b">
        <f t="shared" ca="1" si="124"/>
        <v>0</v>
      </c>
      <c r="W331" s="3" t="b">
        <f t="shared" ca="1" si="125"/>
        <v>0</v>
      </c>
      <c r="X331" s="3" t="str">
        <f t="shared" ca="1" si="126"/>
        <v/>
      </c>
      <c r="Y331" s="3" t="str">
        <f t="shared" ca="1" si="116"/>
        <v/>
      </c>
      <c r="Z331" s="3" t="str">
        <f t="shared" ca="1" si="127"/>
        <v/>
      </c>
      <c r="AA331" s="3" t="str">
        <f t="shared" ca="1" si="128"/>
        <v/>
      </c>
      <c r="AB331" s="205">
        <f t="shared" ca="1" si="129"/>
        <v>10695</v>
      </c>
      <c r="AC331" s="205">
        <f t="shared" ca="1" si="130"/>
        <v>170</v>
      </c>
      <c r="AD331" s="205">
        <f t="shared" ca="1" si="117"/>
        <v>62.911764705882355</v>
      </c>
      <c r="AE331" s="205">
        <f t="shared" ca="1" si="118"/>
        <v>12.911764705882355</v>
      </c>
      <c r="AF331" s="205">
        <f t="shared" ca="1" si="131"/>
        <v>2.5823529411764712</v>
      </c>
      <c r="AG331" s="205"/>
      <c r="AH331" s="205"/>
      <c r="AI331" s="205"/>
      <c r="AJ331" s="205"/>
      <c r="AK331" s="4"/>
      <c r="AL331" s="4"/>
      <c r="AM331" s="309">
        <f t="shared" ca="1" si="132"/>
        <v>14.54</v>
      </c>
      <c r="AN331" s="309">
        <f t="shared" ca="1" si="133"/>
        <v>14.12</v>
      </c>
      <c r="AO331" s="310">
        <f t="shared" ca="1" si="134"/>
        <v>0.42857142857143221</v>
      </c>
      <c r="AP331" s="310" t="b">
        <f t="shared" ca="1" si="135"/>
        <v>0</v>
      </c>
      <c r="AQ331" s="309">
        <f t="shared" ca="1" si="136"/>
        <v>0</v>
      </c>
      <c r="AR331" s="205">
        <f t="shared" ca="1" si="119"/>
        <v>0</v>
      </c>
      <c r="AS331" s="45" t="b">
        <f t="shared" ca="1" si="120"/>
        <v>0</v>
      </c>
      <c r="AT331">
        <f t="shared" ca="1" si="121"/>
        <v>0</v>
      </c>
      <c r="AU331" t="b">
        <f t="shared" ca="1" si="137"/>
        <v>0</v>
      </c>
      <c r="AV331" t="b">
        <f t="shared" ca="1" si="138"/>
        <v>0</v>
      </c>
      <c r="AW331" s="266" t="b">
        <f t="shared" ca="1" si="139"/>
        <v>0</v>
      </c>
      <c r="AX331" s="266" t="b">
        <f t="shared" ca="1" si="140"/>
        <v>0</v>
      </c>
      <c r="AY331" s="266" t="b">
        <f t="shared" ca="1" si="141"/>
        <v>0</v>
      </c>
    </row>
    <row r="332" spans="1:51" x14ac:dyDescent="0.25">
      <c r="A332">
        <v>300</v>
      </c>
      <c r="B332" s="163">
        <f ca="1">OFFSET(InputPriceData!B$15,CalculationsAndCharts!$A332+$A$11,0,1,1)</f>
        <v>41578</v>
      </c>
      <c r="C332" s="3">
        <f ca="1">OFFSET(InputPriceData!G$15,CalculationsAndCharts!$A332+$A$11,IF($C$7,8,0),1,1)</f>
        <v>276000</v>
      </c>
      <c r="D332" s="4">
        <f ca="1">OFFSET(InputPriceData!C$15,CalculationsAndCharts!$A332+$A$11,IF($C$7,8,0),1,1)</f>
        <v>14.46</v>
      </c>
      <c r="E332" s="4">
        <f ca="1">OFFSET(InputPriceData!D$15,CalculationsAndCharts!$A332+$A$11,IF($C$7,8,0),1,1)</f>
        <v>14.47</v>
      </c>
      <c r="F332" s="4">
        <f ca="1">OFFSET(InputPriceData!E$15,CalculationsAndCharts!$A332+$A$11,IF($C$7,8,0),1,1)</f>
        <v>14.24</v>
      </c>
      <c r="G332" s="4">
        <f ca="1">OFFSET(InputPriceData!F$15,CalculationsAndCharts!$A332+$A$11,IF($C$7,8,0),1,1)</f>
        <v>14.36</v>
      </c>
      <c r="H332" s="128"/>
      <c r="I332" s="128"/>
      <c r="K332" s="124"/>
      <c r="L332" s="279"/>
      <c r="M332" s="281"/>
      <c r="N332" s="280"/>
      <c r="O332" s="4"/>
      <c r="P332" s="4"/>
      <c r="Q332" s="3"/>
      <c r="S332" s="309">
        <f t="shared" ca="1" si="122"/>
        <v>14.54</v>
      </c>
      <c r="T332" s="309">
        <f t="shared" ca="1" si="123"/>
        <v>13.79</v>
      </c>
      <c r="U332" s="310">
        <f t="shared" ca="1" si="115"/>
        <v>0.76000000000000034</v>
      </c>
      <c r="V332" s="310" t="b">
        <f t="shared" ca="1" si="124"/>
        <v>0</v>
      </c>
      <c r="W332" s="3" t="b">
        <f t="shared" ca="1" si="125"/>
        <v>1</v>
      </c>
      <c r="X332" s="3">
        <f t="shared" ca="1" si="126"/>
        <v>13.84</v>
      </c>
      <c r="Y332" s="3">
        <f t="shared" ca="1" si="116"/>
        <v>3.7572254335260085</v>
      </c>
      <c r="Z332" s="3">
        <f t="shared" ca="1" si="127"/>
        <v>3.7572254335260085</v>
      </c>
      <c r="AA332" s="3">
        <f t="shared" ca="1" si="128"/>
        <v>68</v>
      </c>
      <c r="AB332" s="205">
        <f t="shared" ca="1" si="129"/>
        <v>10695</v>
      </c>
      <c r="AC332" s="205">
        <f t="shared" ca="1" si="130"/>
        <v>170</v>
      </c>
      <c r="AD332" s="205">
        <f t="shared" ca="1" si="117"/>
        <v>62.911764705882355</v>
      </c>
      <c r="AE332" s="205">
        <f t="shared" ca="1" si="118"/>
        <v>12.911764705882355</v>
      </c>
      <c r="AF332" s="205">
        <f t="shared" ca="1" si="131"/>
        <v>2.5823529411764712</v>
      </c>
      <c r="AG332" s="205"/>
      <c r="AH332" s="205"/>
      <c r="AI332" s="205"/>
      <c r="AJ332" s="205"/>
      <c r="AK332" s="4"/>
      <c r="AL332" s="4"/>
      <c r="AM332" s="309">
        <f t="shared" ca="1" si="132"/>
        <v>14.54</v>
      </c>
      <c r="AN332" s="309">
        <f t="shared" ca="1" si="133"/>
        <v>13.89</v>
      </c>
      <c r="AO332" s="310">
        <f t="shared" ca="1" si="134"/>
        <v>0.72307692307692295</v>
      </c>
      <c r="AP332" s="310" t="b">
        <f t="shared" ca="1" si="135"/>
        <v>0</v>
      </c>
      <c r="AQ332" s="309">
        <f t="shared" ca="1" si="136"/>
        <v>0</v>
      </c>
      <c r="AR332" s="205">
        <f t="shared" ca="1" si="119"/>
        <v>0</v>
      </c>
      <c r="AS332" s="45" t="b">
        <f t="shared" ca="1" si="120"/>
        <v>0</v>
      </c>
      <c r="AT332">
        <f t="shared" ca="1" si="121"/>
        <v>0</v>
      </c>
      <c r="AU332" t="b">
        <f t="shared" ca="1" si="137"/>
        <v>0</v>
      </c>
      <c r="AV332" t="b">
        <f t="shared" ca="1" si="138"/>
        <v>0</v>
      </c>
      <c r="AW332" s="266" t="b">
        <f t="shared" ca="1" si="139"/>
        <v>0</v>
      </c>
      <c r="AX332" s="266" t="b">
        <f t="shared" ca="1" si="140"/>
        <v>0</v>
      </c>
      <c r="AY332" s="266" t="b">
        <f t="shared" ca="1" si="141"/>
        <v>0</v>
      </c>
    </row>
    <row r="333" spans="1:51" x14ac:dyDescent="0.25">
      <c r="A333">
        <v>301</v>
      </c>
      <c r="B333" s="163">
        <f ca="1">OFFSET(InputPriceData!B$15,CalculationsAndCharts!$A333+$A$11,0,1,1)</f>
        <v>41577</v>
      </c>
      <c r="C333" s="3">
        <f ca="1">OFFSET(InputPriceData!G$15,CalculationsAndCharts!$A333+$A$11,IF($C$7,8,0),1,1)</f>
        <v>314900</v>
      </c>
      <c r="D333" s="4">
        <f ca="1">OFFSET(InputPriceData!C$15,CalculationsAndCharts!$A333+$A$11,IF($C$7,8,0),1,1)</f>
        <v>14.57</v>
      </c>
      <c r="E333" s="4">
        <f ca="1">OFFSET(InputPriceData!D$15,CalculationsAndCharts!$A333+$A$11,IF($C$7,8,0),1,1)</f>
        <v>14.65</v>
      </c>
      <c r="F333" s="4">
        <f ca="1">OFFSET(InputPriceData!E$15,CalculationsAndCharts!$A333+$A$11,IF($C$7,8,0),1,1)</f>
        <v>14.4</v>
      </c>
      <c r="G333" s="4">
        <f ca="1">OFFSET(InputPriceData!F$15,CalculationsAndCharts!$A333+$A$11,IF($C$7,8,0),1,1)</f>
        <v>14.45</v>
      </c>
      <c r="H333" s="128"/>
      <c r="I333" s="128"/>
      <c r="K333" s="124"/>
      <c r="L333" s="279"/>
      <c r="M333" s="281"/>
      <c r="N333" s="280"/>
      <c r="O333" s="4"/>
      <c r="P333" s="4"/>
      <c r="Q333" s="3"/>
      <c r="S333" s="309">
        <f t="shared" ca="1" si="122"/>
        <v>14.54</v>
      </c>
      <c r="T333" s="309">
        <f t="shared" ca="1" si="123"/>
        <v>13.79</v>
      </c>
      <c r="U333" s="310">
        <f t="shared" ca="1" si="115"/>
        <v>0.88000000000000023</v>
      </c>
      <c r="V333" s="310" t="b">
        <f t="shared" ca="1" si="124"/>
        <v>0</v>
      </c>
      <c r="W333" s="3" t="b">
        <f t="shared" ca="1" si="125"/>
        <v>0</v>
      </c>
      <c r="X333" s="3" t="str">
        <f t="shared" ca="1" si="126"/>
        <v/>
      </c>
      <c r="Y333" s="3" t="str">
        <f t="shared" ca="1" si="116"/>
        <v/>
      </c>
      <c r="Z333" s="3" t="str">
        <f t="shared" ca="1" si="127"/>
        <v/>
      </c>
      <c r="AA333" s="3" t="str">
        <f t="shared" ca="1" si="128"/>
        <v/>
      </c>
      <c r="AB333" s="205">
        <f t="shared" ca="1" si="129"/>
        <v>10627</v>
      </c>
      <c r="AC333" s="205">
        <f t="shared" ca="1" si="130"/>
        <v>169</v>
      </c>
      <c r="AD333" s="205">
        <f t="shared" ca="1" si="117"/>
        <v>62.88165680473373</v>
      </c>
      <c r="AE333" s="205">
        <f t="shared" ca="1" si="118"/>
        <v>12.88165680473373</v>
      </c>
      <c r="AF333" s="205">
        <f t="shared" ca="1" si="131"/>
        <v>2.576331360946746</v>
      </c>
      <c r="AG333" s="205"/>
      <c r="AH333" s="205"/>
      <c r="AI333" s="205"/>
      <c r="AJ333" s="205"/>
      <c r="AK333" s="4"/>
      <c r="AL333" s="4"/>
      <c r="AM333" s="309">
        <f t="shared" ca="1" si="132"/>
        <v>14.54</v>
      </c>
      <c r="AN333" s="309">
        <f t="shared" ca="1" si="133"/>
        <v>13.79</v>
      </c>
      <c r="AO333" s="310">
        <f t="shared" ca="1" si="134"/>
        <v>0.88000000000000023</v>
      </c>
      <c r="AP333" s="310" t="b">
        <f t="shared" ca="1" si="135"/>
        <v>0</v>
      </c>
      <c r="AQ333" s="309">
        <f t="shared" ca="1" si="136"/>
        <v>0</v>
      </c>
      <c r="AR333" s="205">
        <f t="shared" ca="1" si="119"/>
        <v>0</v>
      </c>
      <c r="AS333" s="45" t="b">
        <f t="shared" ca="1" si="120"/>
        <v>0</v>
      </c>
      <c r="AT333">
        <f t="shared" ca="1" si="121"/>
        <v>0</v>
      </c>
      <c r="AU333" t="b">
        <f t="shared" ca="1" si="137"/>
        <v>0</v>
      </c>
      <c r="AV333" t="b">
        <f t="shared" ca="1" si="138"/>
        <v>0</v>
      </c>
      <c r="AW333" s="266" t="b">
        <f t="shared" ca="1" si="139"/>
        <v>0</v>
      </c>
      <c r="AX333" s="266" t="b">
        <f t="shared" ca="1" si="140"/>
        <v>0</v>
      </c>
      <c r="AY333" s="266" t="b">
        <f t="shared" ca="1" si="141"/>
        <v>0</v>
      </c>
    </row>
    <row r="334" spans="1:51" x14ac:dyDescent="0.25">
      <c r="A334">
        <v>302</v>
      </c>
      <c r="B334" s="163">
        <f ca="1">OFFSET(InputPriceData!B$15,CalculationsAndCharts!$A334+$A$11,0,1,1)</f>
        <v>41576</v>
      </c>
      <c r="C334" s="3">
        <f ca="1">OFFSET(InputPriceData!G$15,CalculationsAndCharts!$A334+$A$11,IF($C$7,8,0),1,1)</f>
        <v>166000</v>
      </c>
      <c r="D334" s="4">
        <f ca="1">OFFSET(InputPriceData!C$15,CalculationsAndCharts!$A334+$A$11,IF($C$7,8,0),1,1)</f>
        <v>14.55</v>
      </c>
      <c r="E334" s="4">
        <f ca="1">OFFSET(InputPriceData!D$15,CalculationsAndCharts!$A334+$A$11,IF($C$7,8,0),1,1)</f>
        <v>14.56</v>
      </c>
      <c r="F334" s="4">
        <f ca="1">OFFSET(InputPriceData!E$15,CalculationsAndCharts!$A334+$A$11,IF($C$7,8,0),1,1)</f>
        <v>14.46</v>
      </c>
      <c r="G334" s="4">
        <f ca="1">OFFSET(InputPriceData!F$15,CalculationsAndCharts!$A334+$A$11,IF($C$7,8,0),1,1)</f>
        <v>14.51</v>
      </c>
      <c r="H334" s="128"/>
      <c r="I334" s="128"/>
      <c r="K334" s="124"/>
      <c r="L334" s="279"/>
      <c r="M334" s="281"/>
      <c r="N334" s="280"/>
      <c r="O334" s="4"/>
      <c r="P334" s="4"/>
      <c r="Q334" s="3"/>
      <c r="S334" s="309">
        <f t="shared" ca="1" si="122"/>
        <v>14.54</v>
      </c>
      <c r="T334" s="309">
        <f t="shared" ca="1" si="123"/>
        <v>13.79</v>
      </c>
      <c r="U334" s="310">
        <f t="shared" ca="1" si="115"/>
        <v>0.96000000000000085</v>
      </c>
      <c r="V334" s="310" t="b">
        <f t="shared" ca="1" si="124"/>
        <v>0</v>
      </c>
      <c r="W334" s="3" t="b">
        <f t="shared" ca="1" si="125"/>
        <v>0</v>
      </c>
      <c r="X334" s="3" t="str">
        <f t="shared" ca="1" si="126"/>
        <v/>
      </c>
      <c r="Y334" s="3" t="str">
        <f t="shared" ca="1" si="116"/>
        <v/>
      </c>
      <c r="Z334" s="3" t="str">
        <f t="shared" ca="1" si="127"/>
        <v/>
      </c>
      <c r="AA334" s="3" t="str">
        <f t="shared" ca="1" si="128"/>
        <v/>
      </c>
      <c r="AB334" s="205">
        <f t="shared" ca="1" si="129"/>
        <v>10627</v>
      </c>
      <c r="AC334" s="205">
        <f t="shared" ca="1" si="130"/>
        <v>169</v>
      </c>
      <c r="AD334" s="205">
        <f t="shared" ca="1" si="117"/>
        <v>62.88165680473373</v>
      </c>
      <c r="AE334" s="205">
        <f t="shared" ca="1" si="118"/>
        <v>12.88165680473373</v>
      </c>
      <c r="AF334" s="205">
        <f t="shared" ca="1" si="131"/>
        <v>2.576331360946746</v>
      </c>
      <c r="AG334" s="205"/>
      <c r="AH334" s="205"/>
      <c r="AI334" s="205"/>
      <c r="AJ334" s="205"/>
      <c r="AK334" s="4"/>
      <c r="AL334" s="4"/>
      <c r="AM334" s="309">
        <f t="shared" ca="1" si="132"/>
        <v>14.54</v>
      </c>
      <c r="AN334" s="309">
        <f t="shared" ca="1" si="133"/>
        <v>13.79</v>
      </c>
      <c r="AO334" s="310">
        <f t="shared" ca="1" si="134"/>
        <v>0.96000000000000085</v>
      </c>
      <c r="AP334" s="310" t="b">
        <f t="shared" ca="1" si="135"/>
        <v>0</v>
      </c>
      <c r="AQ334" s="309">
        <f t="shared" ca="1" si="136"/>
        <v>0</v>
      </c>
      <c r="AR334" s="205">
        <f t="shared" ca="1" si="119"/>
        <v>0</v>
      </c>
      <c r="AS334" s="45" t="b">
        <f t="shared" ca="1" si="120"/>
        <v>0</v>
      </c>
      <c r="AT334">
        <f t="shared" ca="1" si="121"/>
        <v>0</v>
      </c>
      <c r="AU334" t="b">
        <f t="shared" ca="1" si="137"/>
        <v>0</v>
      </c>
      <c r="AV334" t="b">
        <f t="shared" ca="1" si="138"/>
        <v>0</v>
      </c>
      <c r="AW334" s="266" t="b">
        <f t="shared" ca="1" si="139"/>
        <v>0</v>
      </c>
      <c r="AX334" s="266" t="b">
        <f t="shared" ca="1" si="140"/>
        <v>0</v>
      </c>
      <c r="AY334" s="266" t="b">
        <f t="shared" ca="1" si="141"/>
        <v>0</v>
      </c>
    </row>
    <row r="335" spans="1:51" x14ac:dyDescent="0.25">
      <c r="A335">
        <v>303</v>
      </c>
      <c r="B335" s="163">
        <f ca="1">OFFSET(InputPriceData!B$15,CalculationsAndCharts!$A335+$A$11,0,1,1)</f>
        <v>41575</v>
      </c>
      <c r="C335" s="3">
        <f ca="1">OFFSET(InputPriceData!G$15,CalculationsAndCharts!$A335+$A$11,IF($C$7,8,0),1,1)</f>
        <v>293700</v>
      </c>
      <c r="D335" s="4">
        <f ca="1">OFFSET(InputPriceData!C$15,CalculationsAndCharts!$A335+$A$11,IF($C$7,8,0),1,1)</f>
        <v>14.47</v>
      </c>
      <c r="E335" s="4">
        <f ca="1">OFFSET(InputPriceData!D$15,CalculationsAndCharts!$A335+$A$11,IF($C$7,8,0),1,1)</f>
        <v>14.55</v>
      </c>
      <c r="F335" s="4">
        <f ca="1">OFFSET(InputPriceData!E$15,CalculationsAndCharts!$A335+$A$11,IF($C$7,8,0),1,1)</f>
        <v>14.36</v>
      </c>
      <c r="G335" s="4">
        <f ca="1">OFFSET(InputPriceData!F$15,CalculationsAndCharts!$A335+$A$11,IF($C$7,8,0),1,1)</f>
        <v>14.49</v>
      </c>
      <c r="H335" s="128"/>
      <c r="I335" s="128"/>
      <c r="K335" s="124"/>
      <c r="L335" s="279"/>
      <c r="M335" s="281"/>
      <c r="N335" s="280"/>
      <c r="O335" s="4"/>
      <c r="P335" s="4"/>
      <c r="Q335" s="3"/>
      <c r="S335" s="309">
        <f t="shared" ca="1" si="122"/>
        <v>14.54</v>
      </c>
      <c r="T335" s="309">
        <f t="shared" ca="1" si="123"/>
        <v>13.79</v>
      </c>
      <c r="U335" s="310">
        <f t="shared" ca="1" si="115"/>
        <v>0.93333333333333479</v>
      </c>
      <c r="V335" s="310" t="b">
        <f t="shared" ca="1" si="124"/>
        <v>0</v>
      </c>
      <c r="W335" s="3" t="b">
        <f t="shared" ca="1" si="125"/>
        <v>0</v>
      </c>
      <c r="X335" s="3" t="str">
        <f t="shared" ca="1" si="126"/>
        <v/>
      </c>
      <c r="Y335" s="3" t="str">
        <f t="shared" ca="1" si="116"/>
        <v/>
      </c>
      <c r="Z335" s="3" t="str">
        <f t="shared" ca="1" si="127"/>
        <v/>
      </c>
      <c r="AA335" s="3" t="str">
        <f t="shared" ca="1" si="128"/>
        <v/>
      </c>
      <c r="AB335" s="205">
        <f t="shared" ca="1" si="129"/>
        <v>10627</v>
      </c>
      <c r="AC335" s="205">
        <f t="shared" ca="1" si="130"/>
        <v>169</v>
      </c>
      <c r="AD335" s="205">
        <f t="shared" ca="1" si="117"/>
        <v>62.88165680473373</v>
      </c>
      <c r="AE335" s="205">
        <f t="shared" ca="1" si="118"/>
        <v>12.88165680473373</v>
      </c>
      <c r="AF335" s="205">
        <f t="shared" ca="1" si="131"/>
        <v>2.576331360946746</v>
      </c>
      <c r="AG335" s="205"/>
      <c r="AH335" s="205"/>
      <c r="AI335" s="205"/>
      <c r="AJ335" s="205"/>
      <c r="AK335" s="4"/>
      <c r="AL335" s="4"/>
      <c r="AM335" s="309">
        <f t="shared" ca="1" si="132"/>
        <v>14.54</v>
      </c>
      <c r="AN335" s="309">
        <f t="shared" ca="1" si="133"/>
        <v>13.79</v>
      </c>
      <c r="AO335" s="310">
        <f t="shared" ca="1" si="134"/>
        <v>0.93333333333333479</v>
      </c>
      <c r="AP335" s="310" t="b">
        <f t="shared" ca="1" si="135"/>
        <v>0</v>
      </c>
      <c r="AQ335" s="309">
        <f t="shared" ca="1" si="136"/>
        <v>0</v>
      </c>
      <c r="AR335" s="205">
        <f t="shared" ca="1" si="119"/>
        <v>0</v>
      </c>
      <c r="AS335" s="45" t="b">
        <f t="shared" ca="1" si="120"/>
        <v>0</v>
      </c>
      <c r="AT335">
        <f t="shared" ca="1" si="121"/>
        <v>0</v>
      </c>
      <c r="AU335" t="b">
        <f t="shared" ca="1" si="137"/>
        <v>0</v>
      </c>
      <c r="AV335" t="b">
        <f t="shared" ca="1" si="138"/>
        <v>0</v>
      </c>
      <c r="AW335" s="266" t="b">
        <f t="shared" ca="1" si="139"/>
        <v>0</v>
      </c>
      <c r="AX335" s="266" t="b">
        <f t="shared" ca="1" si="140"/>
        <v>0</v>
      </c>
      <c r="AY335" s="266" t="b">
        <f t="shared" ca="1" si="141"/>
        <v>0</v>
      </c>
    </row>
    <row r="336" spans="1:51" x14ac:dyDescent="0.25">
      <c r="A336">
        <v>304</v>
      </c>
      <c r="B336" s="163">
        <f ca="1">OFFSET(InputPriceData!B$15,CalculationsAndCharts!$A336+$A$11,0,1,1)</f>
        <v>41572</v>
      </c>
      <c r="C336" s="3">
        <f ca="1">OFFSET(InputPriceData!G$15,CalculationsAndCharts!$A336+$A$11,IF($C$7,8,0),1,1)</f>
        <v>233000</v>
      </c>
      <c r="D336" s="4">
        <f ca="1">OFFSET(InputPriceData!C$15,CalculationsAndCharts!$A336+$A$11,IF($C$7,8,0),1,1)</f>
        <v>14.54</v>
      </c>
      <c r="E336" s="4">
        <f ca="1">OFFSET(InputPriceData!D$15,CalculationsAndCharts!$A336+$A$11,IF($C$7,8,0),1,1)</f>
        <v>14.54</v>
      </c>
      <c r="F336" s="4">
        <f ca="1">OFFSET(InputPriceData!E$15,CalculationsAndCharts!$A336+$A$11,IF($C$7,8,0),1,1)</f>
        <v>14.4</v>
      </c>
      <c r="G336" s="4">
        <f ca="1">OFFSET(InputPriceData!F$15,CalculationsAndCharts!$A336+$A$11,IF($C$7,8,0),1,1)</f>
        <v>14.43</v>
      </c>
      <c r="H336" s="128"/>
      <c r="I336" s="128"/>
      <c r="K336" s="124"/>
      <c r="L336" s="279"/>
      <c r="M336" s="281"/>
      <c r="N336" s="280"/>
      <c r="O336" s="4"/>
      <c r="P336" s="4"/>
      <c r="Q336" s="3"/>
      <c r="S336" s="309">
        <f t="shared" ca="1" si="122"/>
        <v>14.54</v>
      </c>
      <c r="T336" s="309">
        <f t="shared" ca="1" si="123"/>
        <v>13.79</v>
      </c>
      <c r="U336" s="310">
        <f t="shared" ca="1" si="115"/>
        <v>0.85333333333333405</v>
      </c>
      <c r="V336" s="310" t="b">
        <f t="shared" ca="1" si="124"/>
        <v>0</v>
      </c>
      <c r="W336" s="3" t="b">
        <f t="shared" ca="1" si="125"/>
        <v>0</v>
      </c>
      <c r="X336" s="3" t="str">
        <f t="shared" ca="1" si="126"/>
        <v/>
      </c>
      <c r="Y336" s="3" t="str">
        <f t="shared" ca="1" si="116"/>
        <v/>
      </c>
      <c r="Z336" s="3" t="str">
        <f t="shared" ca="1" si="127"/>
        <v/>
      </c>
      <c r="AA336" s="3" t="str">
        <f t="shared" ca="1" si="128"/>
        <v/>
      </c>
      <c r="AB336" s="205">
        <f t="shared" ca="1" si="129"/>
        <v>10627</v>
      </c>
      <c r="AC336" s="205">
        <f t="shared" ca="1" si="130"/>
        <v>169</v>
      </c>
      <c r="AD336" s="205">
        <f t="shared" ca="1" si="117"/>
        <v>62.88165680473373</v>
      </c>
      <c r="AE336" s="205">
        <f t="shared" ca="1" si="118"/>
        <v>12.88165680473373</v>
      </c>
      <c r="AF336" s="205">
        <f t="shared" ca="1" si="131"/>
        <v>2.576331360946746</v>
      </c>
      <c r="AG336" s="205"/>
      <c r="AH336" s="205"/>
      <c r="AI336" s="205"/>
      <c r="AJ336" s="205"/>
      <c r="AK336" s="4"/>
      <c r="AL336" s="4"/>
      <c r="AM336" s="309">
        <f t="shared" ca="1" si="132"/>
        <v>14.54</v>
      </c>
      <c r="AN336" s="309">
        <f t="shared" ca="1" si="133"/>
        <v>13.79</v>
      </c>
      <c r="AO336" s="310">
        <f t="shared" ca="1" si="134"/>
        <v>0.85333333333333405</v>
      </c>
      <c r="AP336" s="310" t="b">
        <f t="shared" ca="1" si="135"/>
        <v>0</v>
      </c>
      <c r="AQ336" s="309">
        <f t="shared" ca="1" si="136"/>
        <v>0</v>
      </c>
      <c r="AR336" s="205">
        <f t="shared" ca="1" si="119"/>
        <v>0</v>
      </c>
      <c r="AS336" s="45" t="b">
        <f t="shared" ca="1" si="120"/>
        <v>0</v>
      </c>
      <c r="AT336">
        <f t="shared" ca="1" si="121"/>
        <v>0</v>
      </c>
      <c r="AU336" t="b">
        <f t="shared" ca="1" si="137"/>
        <v>0</v>
      </c>
      <c r="AV336" t="b">
        <f t="shared" ca="1" si="138"/>
        <v>0</v>
      </c>
      <c r="AW336" s="266" t="b">
        <f t="shared" ca="1" si="139"/>
        <v>0</v>
      </c>
      <c r="AX336" s="266" t="b">
        <f t="shared" ca="1" si="140"/>
        <v>0</v>
      </c>
      <c r="AY336" s="266" t="b">
        <f t="shared" ca="1" si="141"/>
        <v>0</v>
      </c>
    </row>
    <row r="337" spans="1:51" x14ac:dyDescent="0.25">
      <c r="A337">
        <v>305</v>
      </c>
      <c r="B337" s="163">
        <f ca="1">OFFSET(InputPriceData!B$15,CalculationsAndCharts!$A337+$A$11,0,1,1)</f>
        <v>41571</v>
      </c>
      <c r="C337" s="3">
        <f ca="1">OFFSET(InputPriceData!G$15,CalculationsAndCharts!$A337+$A$11,IF($C$7,8,0),1,1)</f>
        <v>448900</v>
      </c>
      <c r="D337" s="4">
        <f ca="1">OFFSET(InputPriceData!C$15,CalculationsAndCharts!$A337+$A$11,IF($C$7,8,0),1,1)</f>
        <v>14.49</v>
      </c>
      <c r="E337" s="4">
        <f ca="1">OFFSET(InputPriceData!D$15,CalculationsAndCharts!$A337+$A$11,IF($C$7,8,0),1,1)</f>
        <v>14.5</v>
      </c>
      <c r="F337" s="4">
        <f ca="1">OFFSET(InputPriceData!E$15,CalculationsAndCharts!$A337+$A$11,IF($C$7,8,0),1,1)</f>
        <v>14.33</v>
      </c>
      <c r="G337" s="4">
        <f ca="1">OFFSET(InputPriceData!F$15,CalculationsAndCharts!$A337+$A$11,IF($C$7,8,0),1,1)</f>
        <v>14.48</v>
      </c>
      <c r="H337" s="128"/>
      <c r="I337" s="128"/>
      <c r="K337" s="124"/>
      <c r="L337" s="279"/>
      <c r="M337" s="281"/>
      <c r="N337" s="280"/>
      <c r="O337" s="4"/>
      <c r="P337" s="4"/>
      <c r="Q337" s="3"/>
      <c r="S337" s="309">
        <f t="shared" ca="1" si="122"/>
        <v>14.54</v>
      </c>
      <c r="T337" s="309">
        <f t="shared" ca="1" si="123"/>
        <v>13.79</v>
      </c>
      <c r="U337" s="310">
        <f t="shared" ca="1" si="115"/>
        <v>0.92000000000000171</v>
      </c>
      <c r="V337" s="310" t="b">
        <f t="shared" ca="1" si="124"/>
        <v>0</v>
      </c>
      <c r="W337" s="3" t="b">
        <f t="shared" ca="1" si="125"/>
        <v>0</v>
      </c>
      <c r="X337" s="3" t="str">
        <f t="shared" ca="1" si="126"/>
        <v/>
      </c>
      <c r="Y337" s="3" t="str">
        <f t="shared" ca="1" si="116"/>
        <v/>
      </c>
      <c r="Z337" s="3" t="str">
        <f t="shared" ca="1" si="127"/>
        <v/>
      </c>
      <c r="AA337" s="3" t="str">
        <f t="shared" ca="1" si="128"/>
        <v/>
      </c>
      <c r="AB337" s="205">
        <f t="shared" ca="1" si="129"/>
        <v>10627</v>
      </c>
      <c r="AC337" s="205">
        <f t="shared" ca="1" si="130"/>
        <v>169</v>
      </c>
      <c r="AD337" s="205">
        <f t="shared" ca="1" si="117"/>
        <v>62.88165680473373</v>
      </c>
      <c r="AE337" s="205">
        <f t="shared" ca="1" si="118"/>
        <v>12.88165680473373</v>
      </c>
      <c r="AF337" s="205">
        <f t="shared" ca="1" si="131"/>
        <v>2.576331360946746</v>
      </c>
      <c r="AG337" s="205"/>
      <c r="AH337" s="205"/>
      <c r="AI337" s="205"/>
      <c r="AJ337" s="205"/>
      <c r="AK337" s="4"/>
      <c r="AL337" s="4"/>
      <c r="AM337" s="309">
        <f t="shared" ca="1" si="132"/>
        <v>14.54</v>
      </c>
      <c r="AN337" s="309">
        <f t="shared" ca="1" si="133"/>
        <v>13.79</v>
      </c>
      <c r="AO337" s="310">
        <f t="shared" ca="1" si="134"/>
        <v>0.92000000000000171</v>
      </c>
      <c r="AP337" s="310" t="b">
        <f t="shared" ca="1" si="135"/>
        <v>0</v>
      </c>
      <c r="AQ337" s="309">
        <f t="shared" ca="1" si="136"/>
        <v>0</v>
      </c>
      <c r="AR337" s="205">
        <f t="shared" ca="1" si="119"/>
        <v>0</v>
      </c>
      <c r="AS337" s="45" t="b">
        <f t="shared" ca="1" si="120"/>
        <v>0</v>
      </c>
      <c r="AT337">
        <f t="shared" ca="1" si="121"/>
        <v>0</v>
      </c>
      <c r="AU337" t="b">
        <f t="shared" ca="1" si="137"/>
        <v>0</v>
      </c>
      <c r="AV337" t="b">
        <f t="shared" ca="1" si="138"/>
        <v>0</v>
      </c>
      <c r="AW337" s="266" t="b">
        <f t="shared" ca="1" si="139"/>
        <v>0</v>
      </c>
      <c r="AX337" s="266" t="b">
        <f t="shared" ca="1" si="140"/>
        <v>0</v>
      </c>
      <c r="AY337" s="266" t="b">
        <f t="shared" ca="1" si="141"/>
        <v>0</v>
      </c>
    </row>
    <row r="338" spans="1:51" x14ac:dyDescent="0.25">
      <c r="A338">
        <v>306</v>
      </c>
      <c r="B338" s="163">
        <f ca="1">OFFSET(InputPriceData!B$15,CalculationsAndCharts!$A338+$A$11,0,1,1)</f>
        <v>41570</v>
      </c>
      <c r="C338" s="3">
        <f ca="1">OFFSET(InputPriceData!G$15,CalculationsAndCharts!$A338+$A$11,IF($C$7,8,0),1,1)</f>
        <v>430800</v>
      </c>
      <c r="D338" s="4">
        <f ca="1">OFFSET(InputPriceData!C$15,CalculationsAndCharts!$A338+$A$11,IF($C$7,8,0),1,1)</f>
        <v>14.43</v>
      </c>
      <c r="E338" s="4">
        <f ca="1">OFFSET(InputPriceData!D$15,CalculationsAndCharts!$A338+$A$11,IF($C$7,8,0),1,1)</f>
        <v>14.67</v>
      </c>
      <c r="F338" s="4">
        <f ca="1">OFFSET(InputPriceData!E$15,CalculationsAndCharts!$A338+$A$11,IF($C$7,8,0),1,1)</f>
        <v>14.4</v>
      </c>
      <c r="G338" s="4">
        <f ca="1">OFFSET(InputPriceData!F$15,CalculationsAndCharts!$A338+$A$11,IF($C$7,8,0),1,1)</f>
        <v>14.44</v>
      </c>
      <c r="H338" s="128"/>
      <c r="I338" s="128"/>
      <c r="K338" s="124"/>
      <c r="L338" s="279"/>
      <c r="M338" s="281"/>
      <c r="N338" s="280"/>
      <c r="O338" s="4"/>
      <c r="P338" s="4"/>
      <c r="Q338" s="3"/>
      <c r="S338" s="309">
        <f t="shared" ca="1" si="122"/>
        <v>14.54</v>
      </c>
      <c r="T338" s="309">
        <f t="shared" ca="1" si="123"/>
        <v>13.79</v>
      </c>
      <c r="U338" s="310">
        <f t="shared" ca="1" si="115"/>
        <v>0.86666666666666714</v>
      </c>
      <c r="V338" s="310" t="b">
        <f t="shared" ca="1" si="124"/>
        <v>0</v>
      </c>
      <c r="W338" s="3" t="b">
        <f t="shared" ca="1" si="125"/>
        <v>0</v>
      </c>
      <c r="X338" s="3" t="str">
        <f t="shared" ca="1" si="126"/>
        <v/>
      </c>
      <c r="Y338" s="3" t="str">
        <f t="shared" ca="1" si="116"/>
        <v/>
      </c>
      <c r="Z338" s="3" t="str">
        <f t="shared" ca="1" si="127"/>
        <v/>
      </c>
      <c r="AA338" s="3" t="str">
        <f t="shared" ca="1" si="128"/>
        <v/>
      </c>
      <c r="AB338" s="205">
        <f t="shared" ca="1" si="129"/>
        <v>10627</v>
      </c>
      <c r="AC338" s="205">
        <f t="shared" ca="1" si="130"/>
        <v>169</v>
      </c>
      <c r="AD338" s="205">
        <f t="shared" ca="1" si="117"/>
        <v>62.88165680473373</v>
      </c>
      <c r="AE338" s="205">
        <f t="shared" ca="1" si="118"/>
        <v>12.88165680473373</v>
      </c>
      <c r="AF338" s="205">
        <f t="shared" ca="1" si="131"/>
        <v>2.576331360946746</v>
      </c>
      <c r="AG338" s="205"/>
      <c r="AH338" s="205"/>
      <c r="AI338" s="205"/>
      <c r="AJ338" s="205"/>
      <c r="AK338" s="4"/>
      <c r="AL338" s="4"/>
      <c r="AM338" s="309">
        <f t="shared" ca="1" si="132"/>
        <v>14.54</v>
      </c>
      <c r="AN338" s="309">
        <f t="shared" ca="1" si="133"/>
        <v>13.79</v>
      </c>
      <c r="AO338" s="310">
        <f t="shared" ca="1" si="134"/>
        <v>0.86666666666666714</v>
      </c>
      <c r="AP338" s="310" t="b">
        <f t="shared" ca="1" si="135"/>
        <v>0</v>
      </c>
      <c r="AQ338" s="309">
        <f t="shared" ca="1" si="136"/>
        <v>0</v>
      </c>
      <c r="AR338" s="205">
        <f t="shared" ca="1" si="119"/>
        <v>0</v>
      </c>
      <c r="AS338" s="45" t="b">
        <f t="shared" ca="1" si="120"/>
        <v>0</v>
      </c>
      <c r="AT338">
        <f t="shared" ca="1" si="121"/>
        <v>0</v>
      </c>
      <c r="AU338" t="b">
        <f t="shared" ca="1" si="137"/>
        <v>0</v>
      </c>
      <c r="AV338" t="b">
        <f t="shared" ca="1" si="138"/>
        <v>0</v>
      </c>
      <c r="AW338" s="266" t="b">
        <f t="shared" ca="1" si="139"/>
        <v>0</v>
      </c>
      <c r="AX338" s="266" t="b">
        <f t="shared" ca="1" si="140"/>
        <v>0</v>
      </c>
      <c r="AY338" s="266" t="b">
        <f t="shared" ca="1" si="141"/>
        <v>0</v>
      </c>
    </row>
    <row r="339" spans="1:51" x14ac:dyDescent="0.25">
      <c r="A339">
        <v>307</v>
      </c>
      <c r="B339" s="163">
        <f ca="1">OFFSET(InputPriceData!B$15,CalculationsAndCharts!$A339+$A$11,0,1,1)</f>
        <v>41569</v>
      </c>
      <c r="C339" s="3">
        <f ca="1">OFFSET(InputPriceData!G$15,CalculationsAndCharts!$A339+$A$11,IF($C$7,8,0),1,1)</f>
        <v>337000</v>
      </c>
      <c r="D339" s="4">
        <f ca="1">OFFSET(InputPriceData!C$15,CalculationsAndCharts!$A339+$A$11,IF($C$7,8,0),1,1)</f>
        <v>14.58</v>
      </c>
      <c r="E339" s="4">
        <f ca="1">OFFSET(InputPriceData!D$15,CalculationsAndCharts!$A339+$A$11,IF($C$7,8,0),1,1)</f>
        <v>14.64</v>
      </c>
      <c r="F339" s="4">
        <f ca="1">OFFSET(InputPriceData!E$15,CalculationsAndCharts!$A339+$A$11,IF($C$7,8,0),1,1)</f>
        <v>14.4</v>
      </c>
      <c r="G339" s="4">
        <f ca="1">OFFSET(InputPriceData!F$15,CalculationsAndCharts!$A339+$A$11,IF($C$7,8,0),1,1)</f>
        <v>14.45</v>
      </c>
      <c r="H339" s="128"/>
      <c r="I339" s="128"/>
      <c r="K339" s="124"/>
      <c r="L339" s="279"/>
      <c r="M339" s="281"/>
      <c r="N339" s="280"/>
      <c r="O339" s="4"/>
      <c r="P339" s="4"/>
      <c r="Q339" s="3"/>
      <c r="S339" s="309">
        <f t="shared" ca="1" si="122"/>
        <v>14.54</v>
      </c>
      <c r="T339" s="309">
        <f t="shared" ca="1" si="123"/>
        <v>13.79</v>
      </c>
      <c r="U339" s="310">
        <f t="shared" ca="1" si="115"/>
        <v>0.88000000000000023</v>
      </c>
      <c r="V339" s="310" t="b">
        <f t="shared" ca="1" si="124"/>
        <v>0</v>
      </c>
      <c r="W339" s="3" t="b">
        <f t="shared" ca="1" si="125"/>
        <v>0</v>
      </c>
      <c r="X339" s="3" t="str">
        <f t="shared" ca="1" si="126"/>
        <v/>
      </c>
      <c r="Y339" s="3" t="str">
        <f t="shared" ca="1" si="116"/>
        <v/>
      </c>
      <c r="Z339" s="3" t="str">
        <f t="shared" ca="1" si="127"/>
        <v/>
      </c>
      <c r="AA339" s="3" t="str">
        <f t="shared" ca="1" si="128"/>
        <v/>
      </c>
      <c r="AB339" s="205">
        <f t="shared" ca="1" si="129"/>
        <v>10627</v>
      </c>
      <c r="AC339" s="205">
        <f t="shared" ca="1" si="130"/>
        <v>169</v>
      </c>
      <c r="AD339" s="205">
        <f t="shared" ca="1" si="117"/>
        <v>62.88165680473373</v>
      </c>
      <c r="AE339" s="205">
        <f t="shared" ca="1" si="118"/>
        <v>12.88165680473373</v>
      </c>
      <c r="AF339" s="205">
        <f t="shared" ca="1" si="131"/>
        <v>2.576331360946746</v>
      </c>
      <c r="AG339" s="205"/>
      <c r="AH339" s="205"/>
      <c r="AI339" s="205"/>
      <c r="AJ339" s="205"/>
      <c r="AK339" s="4"/>
      <c r="AL339" s="4"/>
      <c r="AM339" s="309">
        <f t="shared" ca="1" si="132"/>
        <v>14.54</v>
      </c>
      <c r="AN339" s="309">
        <f t="shared" ca="1" si="133"/>
        <v>13.79</v>
      </c>
      <c r="AO339" s="310">
        <f t="shared" ca="1" si="134"/>
        <v>0.88000000000000023</v>
      </c>
      <c r="AP339" s="310" t="b">
        <f t="shared" ca="1" si="135"/>
        <v>0</v>
      </c>
      <c r="AQ339" s="309">
        <f t="shared" ca="1" si="136"/>
        <v>0</v>
      </c>
      <c r="AR339" s="205">
        <f t="shared" ca="1" si="119"/>
        <v>0</v>
      </c>
      <c r="AS339" s="45" t="b">
        <f t="shared" ca="1" si="120"/>
        <v>0</v>
      </c>
      <c r="AT339">
        <f t="shared" ca="1" si="121"/>
        <v>0</v>
      </c>
      <c r="AU339" t="b">
        <f t="shared" ca="1" si="137"/>
        <v>0</v>
      </c>
      <c r="AV339" t="b">
        <f t="shared" ca="1" si="138"/>
        <v>0</v>
      </c>
      <c r="AW339" s="266" t="b">
        <f t="shared" ca="1" si="139"/>
        <v>0</v>
      </c>
      <c r="AX339" s="266" t="b">
        <f t="shared" ca="1" si="140"/>
        <v>0</v>
      </c>
      <c r="AY339" s="266" t="b">
        <f t="shared" ca="1" si="141"/>
        <v>1</v>
      </c>
    </row>
    <row r="340" spans="1:51" x14ac:dyDescent="0.25">
      <c r="A340">
        <v>308</v>
      </c>
      <c r="B340" s="163">
        <f ca="1">OFFSET(InputPriceData!B$15,CalculationsAndCharts!$A340+$A$11,0,1,1)</f>
        <v>41568</v>
      </c>
      <c r="C340" s="3">
        <f ca="1">OFFSET(InputPriceData!G$15,CalculationsAndCharts!$A340+$A$11,IF($C$7,8,0),1,1)</f>
        <v>432600</v>
      </c>
      <c r="D340" s="4">
        <f ca="1">OFFSET(InputPriceData!C$15,CalculationsAndCharts!$A340+$A$11,IF($C$7,8,0),1,1)</f>
        <v>14.57</v>
      </c>
      <c r="E340" s="4">
        <f ca="1">OFFSET(InputPriceData!D$15,CalculationsAndCharts!$A340+$A$11,IF($C$7,8,0),1,1)</f>
        <v>14.58</v>
      </c>
      <c r="F340" s="4">
        <f ca="1">OFFSET(InputPriceData!E$15,CalculationsAndCharts!$A340+$A$11,IF($C$7,8,0),1,1)</f>
        <v>14.39</v>
      </c>
      <c r="G340" s="4">
        <f ca="1">OFFSET(InputPriceData!F$15,CalculationsAndCharts!$A340+$A$11,IF($C$7,8,0),1,1)</f>
        <v>14.52</v>
      </c>
      <c r="H340" s="128"/>
      <c r="I340" s="128"/>
      <c r="K340" s="124"/>
      <c r="L340" s="279"/>
      <c r="M340" s="281"/>
      <c r="N340" s="280"/>
      <c r="O340" s="4"/>
      <c r="P340" s="4"/>
      <c r="Q340" s="3"/>
      <c r="S340" s="309">
        <f t="shared" ca="1" si="122"/>
        <v>14.54</v>
      </c>
      <c r="T340" s="309">
        <f t="shared" ca="1" si="123"/>
        <v>13.79</v>
      </c>
      <c r="U340" s="310">
        <f t="shared" ca="1" si="115"/>
        <v>0.97333333333333394</v>
      </c>
      <c r="V340" s="310" t="b">
        <f t="shared" ca="1" si="124"/>
        <v>0</v>
      </c>
      <c r="W340" s="3" t="b">
        <f t="shared" ca="1" si="125"/>
        <v>0</v>
      </c>
      <c r="X340" s="3" t="str">
        <f t="shared" ca="1" si="126"/>
        <v/>
      </c>
      <c r="Y340" s="3" t="str">
        <f t="shared" ca="1" si="116"/>
        <v/>
      </c>
      <c r="Z340" s="3" t="str">
        <f t="shared" ca="1" si="127"/>
        <v/>
      </c>
      <c r="AA340" s="3" t="str">
        <f t="shared" ca="1" si="128"/>
        <v/>
      </c>
      <c r="AB340" s="205">
        <f t="shared" ca="1" si="129"/>
        <v>10627</v>
      </c>
      <c r="AC340" s="205">
        <f t="shared" ca="1" si="130"/>
        <v>169</v>
      </c>
      <c r="AD340" s="205">
        <f t="shared" ca="1" si="117"/>
        <v>62.88165680473373</v>
      </c>
      <c r="AE340" s="205">
        <f t="shared" ca="1" si="118"/>
        <v>12.88165680473373</v>
      </c>
      <c r="AF340" s="205">
        <f t="shared" ca="1" si="131"/>
        <v>2.576331360946746</v>
      </c>
      <c r="AG340" s="205"/>
      <c r="AH340" s="205"/>
      <c r="AI340" s="205"/>
      <c r="AJ340" s="205"/>
      <c r="AK340" s="4"/>
      <c r="AL340" s="4"/>
      <c r="AM340" s="309">
        <f t="shared" ca="1" si="132"/>
        <v>14.54</v>
      </c>
      <c r="AN340" s="309">
        <f t="shared" ca="1" si="133"/>
        <v>13.79</v>
      </c>
      <c r="AO340" s="310">
        <f t="shared" ca="1" si="134"/>
        <v>0.97333333333333394</v>
      </c>
      <c r="AP340" s="310" t="b">
        <f t="shared" ca="1" si="135"/>
        <v>0</v>
      </c>
      <c r="AQ340" s="309">
        <f t="shared" ca="1" si="136"/>
        <v>0.41549999999999998</v>
      </c>
      <c r="AR340" s="205">
        <f t="shared" ca="1" si="119"/>
        <v>13.4345</v>
      </c>
      <c r="AS340" s="45" t="b">
        <f t="shared" ca="1" si="120"/>
        <v>0</v>
      </c>
      <c r="AT340">
        <f t="shared" ca="1" si="121"/>
        <v>9</v>
      </c>
      <c r="AU340" t="b">
        <f t="shared" ca="1" si="137"/>
        <v>1</v>
      </c>
      <c r="AV340" t="b">
        <f t="shared" ca="1" si="138"/>
        <v>1</v>
      </c>
      <c r="AW340" s="266" t="b">
        <f t="shared" ca="1" si="139"/>
        <v>0</v>
      </c>
      <c r="AX340" s="266" t="b">
        <f t="shared" ca="1" si="140"/>
        <v>1</v>
      </c>
      <c r="AY340" s="266" t="b">
        <f t="shared" ca="1" si="141"/>
        <v>0</v>
      </c>
    </row>
    <row r="341" spans="1:51" x14ac:dyDescent="0.25">
      <c r="A341">
        <v>309</v>
      </c>
      <c r="B341" s="163">
        <f ca="1">OFFSET(InputPriceData!B$15,CalculationsAndCharts!$A341+$A$11,0,1,1)</f>
        <v>41565</v>
      </c>
      <c r="C341" s="3">
        <f ca="1">OFFSET(InputPriceData!G$15,CalculationsAndCharts!$A341+$A$11,IF($C$7,8,0),1,1)</f>
        <v>623800</v>
      </c>
      <c r="D341" s="4">
        <f ca="1">OFFSET(InputPriceData!C$15,CalculationsAndCharts!$A341+$A$11,IF($C$7,8,0),1,1)</f>
        <v>14.52</v>
      </c>
      <c r="E341" s="4">
        <f ca="1">OFFSET(InputPriceData!D$15,CalculationsAndCharts!$A341+$A$11,IF($C$7,8,0),1,1)</f>
        <v>14.69</v>
      </c>
      <c r="F341" s="4">
        <f ca="1">OFFSET(InputPriceData!E$15,CalculationsAndCharts!$A341+$A$11,IF($C$7,8,0),1,1)</f>
        <v>14.29</v>
      </c>
      <c r="G341" s="4">
        <f ca="1">OFFSET(InputPriceData!F$15,CalculationsAndCharts!$A341+$A$11,IF($C$7,8,0),1,1)</f>
        <v>14.54</v>
      </c>
      <c r="H341" s="128"/>
      <c r="I341" s="128"/>
      <c r="K341" s="124"/>
      <c r="L341" s="279"/>
      <c r="M341" s="281"/>
      <c r="N341" s="280"/>
      <c r="O341" s="4"/>
      <c r="P341" s="4"/>
      <c r="Q341" s="3"/>
      <c r="S341" s="309">
        <f t="shared" ca="1" si="122"/>
        <v>14.54</v>
      </c>
      <c r="T341" s="309">
        <f t="shared" ca="1" si="123"/>
        <v>13.79</v>
      </c>
      <c r="U341" s="310">
        <f t="shared" ca="1" si="115"/>
        <v>1</v>
      </c>
      <c r="V341" s="310" t="b">
        <f t="shared" ca="1" si="124"/>
        <v>0</v>
      </c>
      <c r="W341" s="3" t="b">
        <f t="shared" ca="1" si="125"/>
        <v>0</v>
      </c>
      <c r="X341" s="3" t="str">
        <f t="shared" ca="1" si="126"/>
        <v/>
      </c>
      <c r="Y341" s="3" t="str">
        <f t="shared" ca="1" si="116"/>
        <v/>
      </c>
      <c r="Z341" s="3" t="str">
        <f t="shared" ca="1" si="127"/>
        <v/>
      </c>
      <c r="AA341" s="3" t="str">
        <f t="shared" ca="1" si="128"/>
        <v/>
      </c>
      <c r="AB341" s="205">
        <f t="shared" ca="1" si="129"/>
        <v>10627</v>
      </c>
      <c r="AC341" s="205">
        <f t="shared" ca="1" si="130"/>
        <v>169</v>
      </c>
      <c r="AD341" s="205">
        <f t="shared" ca="1" si="117"/>
        <v>62.88165680473373</v>
      </c>
      <c r="AE341" s="205">
        <f t="shared" ca="1" si="118"/>
        <v>12.88165680473373</v>
      </c>
      <c r="AF341" s="205">
        <f t="shared" ca="1" si="131"/>
        <v>2.576331360946746</v>
      </c>
      <c r="AG341" s="205"/>
      <c r="AH341" s="205"/>
      <c r="AI341" s="205"/>
      <c r="AJ341" s="205"/>
      <c r="AK341" s="4"/>
      <c r="AL341" s="4"/>
      <c r="AM341" s="309">
        <f t="shared" ca="1" si="132"/>
        <v>14.54</v>
      </c>
      <c r="AN341" s="309">
        <f t="shared" ca="1" si="133"/>
        <v>13.79</v>
      </c>
      <c r="AO341" s="310">
        <f t="shared" ca="1" si="134"/>
        <v>1</v>
      </c>
      <c r="AP341" s="310" t="b">
        <f t="shared" ca="1" si="135"/>
        <v>0</v>
      </c>
      <c r="AQ341" s="309">
        <f t="shared" ca="1" si="136"/>
        <v>0.41549999999999998</v>
      </c>
      <c r="AR341" s="205">
        <f t="shared" ca="1" si="119"/>
        <v>13.4345</v>
      </c>
      <c r="AS341" s="45" t="b">
        <f t="shared" ca="1" si="120"/>
        <v>0</v>
      </c>
      <c r="AT341">
        <f t="shared" ca="1" si="121"/>
        <v>8</v>
      </c>
      <c r="AU341" t="b">
        <f t="shared" ca="1" si="137"/>
        <v>0</v>
      </c>
      <c r="AV341" t="b">
        <f t="shared" ca="1" si="138"/>
        <v>0</v>
      </c>
      <c r="AW341" s="266" t="b">
        <f t="shared" ca="1" si="139"/>
        <v>0</v>
      </c>
      <c r="AX341" s="266" t="b">
        <f t="shared" ca="1" si="140"/>
        <v>1</v>
      </c>
      <c r="AY341" s="266" t="b">
        <f t="shared" ca="1" si="141"/>
        <v>0</v>
      </c>
    </row>
    <row r="342" spans="1:51" x14ac:dyDescent="0.25">
      <c r="A342">
        <v>310</v>
      </c>
      <c r="B342" s="163">
        <f ca="1">OFFSET(InputPriceData!B$15,CalculationsAndCharts!$A342+$A$11,0,1,1)</f>
        <v>41564</v>
      </c>
      <c r="C342" s="3">
        <f ca="1">OFFSET(InputPriceData!G$15,CalculationsAndCharts!$A342+$A$11,IF($C$7,8,0),1,1)</f>
        <v>459400</v>
      </c>
      <c r="D342" s="4">
        <f ca="1">OFFSET(InputPriceData!C$15,CalculationsAndCharts!$A342+$A$11,IF($C$7,8,0),1,1)</f>
        <v>14.17</v>
      </c>
      <c r="E342" s="4">
        <f ca="1">OFFSET(InputPriceData!D$15,CalculationsAndCharts!$A342+$A$11,IF($C$7,8,0),1,1)</f>
        <v>14.43</v>
      </c>
      <c r="F342" s="4">
        <f ca="1">OFFSET(InputPriceData!E$15,CalculationsAndCharts!$A342+$A$11,IF($C$7,8,0),1,1)</f>
        <v>14.07</v>
      </c>
      <c r="G342" s="4">
        <f ca="1">OFFSET(InputPriceData!F$15,CalculationsAndCharts!$A342+$A$11,IF($C$7,8,0),1,1)</f>
        <v>14.41</v>
      </c>
      <c r="H342" s="128"/>
      <c r="I342" s="128"/>
      <c r="K342" s="124"/>
      <c r="L342" s="279"/>
      <c r="M342" s="281"/>
      <c r="N342" s="280"/>
      <c r="O342" s="4"/>
      <c r="P342" s="4"/>
      <c r="Q342" s="3"/>
      <c r="S342" s="309">
        <f t="shared" ca="1" si="122"/>
        <v>14.41</v>
      </c>
      <c r="T342" s="309">
        <f t="shared" ca="1" si="123"/>
        <v>13.79</v>
      </c>
      <c r="U342" s="310">
        <f t="shared" ca="1" si="115"/>
        <v>1</v>
      </c>
      <c r="V342" s="310" t="b">
        <f t="shared" ca="1" si="124"/>
        <v>0</v>
      </c>
      <c r="W342" s="3" t="b">
        <f t="shared" ca="1" si="125"/>
        <v>0</v>
      </c>
      <c r="X342" s="3" t="str">
        <f t="shared" ca="1" si="126"/>
        <v/>
      </c>
      <c r="Y342" s="3" t="str">
        <f t="shared" ca="1" si="116"/>
        <v/>
      </c>
      <c r="Z342" s="3" t="str">
        <f t="shared" ca="1" si="127"/>
        <v/>
      </c>
      <c r="AA342" s="3" t="str">
        <f t="shared" ca="1" si="128"/>
        <v/>
      </c>
      <c r="AB342" s="205">
        <f t="shared" ca="1" si="129"/>
        <v>10627</v>
      </c>
      <c r="AC342" s="205">
        <f t="shared" ca="1" si="130"/>
        <v>169</v>
      </c>
      <c r="AD342" s="205">
        <f t="shared" ca="1" si="117"/>
        <v>62.88165680473373</v>
      </c>
      <c r="AE342" s="205">
        <f t="shared" ca="1" si="118"/>
        <v>12.88165680473373</v>
      </c>
      <c r="AF342" s="205">
        <f t="shared" ca="1" si="131"/>
        <v>2.576331360946746</v>
      </c>
      <c r="AG342" s="205"/>
      <c r="AH342" s="205"/>
      <c r="AI342" s="205"/>
      <c r="AJ342" s="205"/>
      <c r="AK342" s="4"/>
      <c r="AL342" s="4"/>
      <c r="AM342" s="309">
        <f t="shared" ca="1" si="132"/>
        <v>14.41</v>
      </c>
      <c r="AN342" s="309">
        <f t="shared" ca="1" si="133"/>
        <v>13.79</v>
      </c>
      <c r="AO342" s="310">
        <f t="shared" ca="1" si="134"/>
        <v>1</v>
      </c>
      <c r="AP342" s="310" t="b">
        <f t="shared" ca="1" si="135"/>
        <v>0</v>
      </c>
      <c r="AQ342" s="309">
        <f t="shared" ca="1" si="136"/>
        <v>0.41549999999999998</v>
      </c>
      <c r="AR342" s="205">
        <f t="shared" ca="1" si="119"/>
        <v>13.4345</v>
      </c>
      <c r="AS342" s="45" t="b">
        <f t="shared" ca="1" si="120"/>
        <v>0</v>
      </c>
      <c r="AT342">
        <f t="shared" ca="1" si="121"/>
        <v>7</v>
      </c>
      <c r="AU342" t="b">
        <f t="shared" ca="1" si="137"/>
        <v>0</v>
      </c>
      <c r="AV342" t="b">
        <f t="shared" ca="1" si="138"/>
        <v>0</v>
      </c>
      <c r="AW342" s="266" t="b">
        <f t="shared" ca="1" si="139"/>
        <v>0</v>
      </c>
      <c r="AX342" s="266" t="b">
        <f t="shared" ca="1" si="140"/>
        <v>1</v>
      </c>
      <c r="AY342" s="266" t="b">
        <f t="shared" ca="1" si="141"/>
        <v>0</v>
      </c>
    </row>
    <row r="343" spans="1:51" x14ac:dyDescent="0.25">
      <c r="A343">
        <v>311</v>
      </c>
      <c r="B343" s="163">
        <f ca="1">OFFSET(InputPriceData!B$15,CalculationsAndCharts!$A343+$A$11,0,1,1)</f>
        <v>41563</v>
      </c>
      <c r="C343" s="3">
        <f ca="1">OFFSET(InputPriceData!G$15,CalculationsAndCharts!$A343+$A$11,IF($C$7,8,0),1,1)</f>
        <v>285400</v>
      </c>
      <c r="D343" s="4">
        <f ca="1">OFFSET(InputPriceData!C$15,CalculationsAndCharts!$A343+$A$11,IF($C$7,8,0),1,1)</f>
        <v>14.17</v>
      </c>
      <c r="E343" s="4">
        <f ca="1">OFFSET(InputPriceData!D$15,CalculationsAndCharts!$A343+$A$11,IF($C$7,8,0),1,1)</f>
        <v>14.35</v>
      </c>
      <c r="F343" s="4">
        <f ca="1">OFFSET(InputPriceData!E$15,CalculationsAndCharts!$A343+$A$11,IF($C$7,8,0),1,1)</f>
        <v>14.16</v>
      </c>
      <c r="G343" s="4">
        <f ca="1">OFFSET(InputPriceData!F$15,CalculationsAndCharts!$A343+$A$11,IF($C$7,8,0),1,1)</f>
        <v>14.21</v>
      </c>
      <c r="H343" s="128"/>
      <c r="I343" s="128"/>
      <c r="K343" s="124"/>
      <c r="L343" s="279"/>
      <c r="M343" s="281"/>
      <c r="N343" s="280"/>
      <c r="O343" s="4"/>
      <c r="P343" s="4"/>
      <c r="Q343" s="3"/>
      <c r="S343" s="309">
        <f t="shared" ca="1" si="122"/>
        <v>14.33</v>
      </c>
      <c r="T343" s="309">
        <f t="shared" ca="1" si="123"/>
        <v>13.79</v>
      </c>
      <c r="U343" s="310">
        <f t="shared" ca="1" si="115"/>
        <v>0.77777777777777957</v>
      </c>
      <c r="V343" s="310" t="b">
        <f t="shared" ca="1" si="124"/>
        <v>0</v>
      </c>
      <c r="W343" s="3" t="b">
        <f t="shared" ca="1" si="125"/>
        <v>0</v>
      </c>
      <c r="X343" s="3" t="str">
        <f t="shared" ca="1" si="126"/>
        <v/>
      </c>
      <c r="Y343" s="3" t="str">
        <f t="shared" ca="1" si="116"/>
        <v/>
      </c>
      <c r="Z343" s="3" t="str">
        <f t="shared" ca="1" si="127"/>
        <v/>
      </c>
      <c r="AA343" s="3" t="str">
        <f t="shared" ca="1" si="128"/>
        <v/>
      </c>
      <c r="AB343" s="205">
        <f t="shared" ca="1" si="129"/>
        <v>10627</v>
      </c>
      <c r="AC343" s="205">
        <f t="shared" ca="1" si="130"/>
        <v>169</v>
      </c>
      <c r="AD343" s="205">
        <f t="shared" ca="1" si="117"/>
        <v>62.88165680473373</v>
      </c>
      <c r="AE343" s="205">
        <f t="shared" ca="1" si="118"/>
        <v>12.88165680473373</v>
      </c>
      <c r="AF343" s="205">
        <f t="shared" ca="1" si="131"/>
        <v>2.576331360946746</v>
      </c>
      <c r="AG343" s="205"/>
      <c r="AH343" s="205"/>
      <c r="AI343" s="205"/>
      <c r="AJ343" s="205"/>
      <c r="AK343" s="4"/>
      <c r="AL343" s="4"/>
      <c r="AM343" s="309">
        <f t="shared" ca="1" si="132"/>
        <v>14.33</v>
      </c>
      <c r="AN343" s="309">
        <f t="shared" ca="1" si="133"/>
        <v>13.79</v>
      </c>
      <c r="AO343" s="310">
        <f t="shared" ca="1" si="134"/>
        <v>0.77777777777777957</v>
      </c>
      <c r="AP343" s="310" t="b">
        <f t="shared" ca="1" si="135"/>
        <v>0</v>
      </c>
      <c r="AQ343" s="309">
        <f t="shared" ca="1" si="136"/>
        <v>0.41549999999999998</v>
      </c>
      <c r="AR343" s="205">
        <f t="shared" ca="1" si="119"/>
        <v>13.4345</v>
      </c>
      <c r="AS343" s="45" t="b">
        <f t="shared" ca="1" si="120"/>
        <v>0</v>
      </c>
      <c r="AT343">
        <f t="shared" ca="1" si="121"/>
        <v>6</v>
      </c>
      <c r="AU343" t="b">
        <f t="shared" ca="1" si="137"/>
        <v>0</v>
      </c>
      <c r="AV343" t="b">
        <f t="shared" ca="1" si="138"/>
        <v>0</v>
      </c>
      <c r="AW343" s="266" t="b">
        <f t="shared" ca="1" si="139"/>
        <v>0</v>
      </c>
      <c r="AX343" s="266" t="b">
        <f t="shared" ca="1" si="140"/>
        <v>1</v>
      </c>
      <c r="AY343" s="266" t="b">
        <f t="shared" ca="1" si="141"/>
        <v>0</v>
      </c>
    </row>
    <row r="344" spans="1:51" x14ac:dyDescent="0.25">
      <c r="A344">
        <v>312</v>
      </c>
      <c r="B344" s="163">
        <f ca="1">OFFSET(InputPriceData!B$15,CalculationsAndCharts!$A344+$A$11,0,1,1)</f>
        <v>41562</v>
      </c>
      <c r="C344" s="3">
        <f ca="1">OFFSET(InputPriceData!G$15,CalculationsAndCharts!$A344+$A$11,IF($C$7,8,0),1,1)</f>
        <v>223500</v>
      </c>
      <c r="D344" s="4">
        <f ca="1">OFFSET(InputPriceData!C$15,CalculationsAndCharts!$A344+$A$11,IF($C$7,8,0),1,1)</f>
        <v>14.12</v>
      </c>
      <c r="E344" s="4">
        <f ca="1">OFFSET(InputPriceData!D$15,CalculationsAndCharts!$A344+$A$11,IF($C$7,8,0),1,1)</f>
        <v>14.24</v>
      </c>
      <c r="F344" s="4">
        <f ca="1">OFFSET(InputPriceData!E$15,CalculationsAndCharts!$A344+$A$11,IF($C$7,8,0),1,1)</f>
        <v>14.04</v>
      </c>
      <c r="G344" s="4">
        <f ca="1">OFFSET(InputPriceData!F$15,CalculationsAndCharts!$A344+$A$11,IF($C$7,8,0),1,1)</f>
        <v>14.13</v>
      </c>
      <c r="H344" s="128"/>
      <c r="I344" s="128"/>
      <c r="K344" s="124"/>
      <c r="L344" s="279"/>
      <c r="M344" s="281"/>
      <c r="N344" s="280"/>
      <c r="O344" s="4"/>
      <c r="P344" s="4"/>
      <c r="Q344" s="3"/>
      <c r="S344" s="309">
        <f t="shared" ca="1" si="122"/>
        <v>14.33</v>
      </c>
      <c r="T344" s="309">
        <f t="shared" ca="1" si="123"/>
        <v>13.79</v>
      </c>
      <c r="U344" s="310">
        <f t="shared" ca="1" si="115"/>
        <v>0.62962962962963154</v>
      </c>
      <c r="V344" s="310" t="b">
        <f t="shared" ca="1" si="124"/>
        <v>0</v>
      </c>
      <c r="W344" s="3" t="b">
        <f t="shared" ca="1" si="125"/>
        <v>0</v>
      </c>
      <c r="X344" s="3" t="str">
        <f t="shared" ca="1" si="126"/>
        <v/>
      </c>
      <c r="Y344" s="3" t="str">
        <f t="shared" ca="1" si="116"/>
        <v/>
      </c>
      <c r="Z344" s="3" t="str">
        <f t="shared" ca="1" si="127"/>
        <v/>
      </c>
      <c r="AA344" s="3" t="str">
        <f t="shared" ca="1" si="128"/>
        <v/>
      </c>
      <c r="AB344" s="205">
        <f t="shared" ca="1" si="129"/>
        <v>10627</v>
      </c>
      <c r="AC344" s="205">
        <f t="shared" ca="1" si="130"/>
        <v>169</v>
      </c>
      <c r="AD344" s="205">
        <f t="shared" ca="1" si="117"/>
        <v>62.88165680473373</v>
      </c>
      <c r="AE344" s="205">
        <f t="shared" ca="1" si="118"/>
        <v>12.88165680473373</v>
      </c>
      <c r="AF344" s="205">
        <f t="shared" ca="1" si="131"/>
        <v>2.576331360946746</v>
      </c>
      <c r="AG344" s="205"/>
      <c r="AH344" s="205"/>
      <c r="AI344" s="205"/>
      <c r="AJ344" s="205"/>
      <c r="AK344" s="4"/>
      <c r="AL344" s="4"/>
      <c r="AM344" s="309">
        <f t="shared" ca="1" si="132"/>
        <v>14.33</v>
      </c>
      <c r="AN344" s="309">
        <f t="shared" ca="1" si="133"/>
        <v>13.79</v>
      </c>
      <c r="AO344" s="310">
        <f t="shared" ca="1" si="134"/>
        <v>0.62962962962963154</v>
      </c>
      <c r="AP344" s="310" t="b">
        <f t="shared" ca="1" si="135"/>
        <v>0</v>
      </c>
      <c r="AQ344" s="309">
        <f t="shared" ca="1" si="136"/>
        <v>0.41549999999999998</v>
      </c>
      <c r="AR344" s="205">
        <f t="shared" ca="1" si="119"/>
        <v>13.4345</v>
      </c>
      <c r="AS344" s="45" t="b">
        <f t="shared" ca="1" si="120"/>
        <v>0</v>
      </c>
      <c r="AT344">
        <f t="shared" ca="1" si="121"/>
        <v>5</v>
      </c>
      <c r="AU344" t="b">
        <f t="shared" ca="1" si="137"/>
        <v>0</v>
      </c>
      <c r="AV344" t="b">
        <f t="shared" ca="1" si="138"/>
        <v>0</v>
      </c>
      <c r="AW344" s="266" t="b">
        <f t="shared" ca="1" si="139"/>
        <v>0</v>
      </c>
      <c r="AX344" s="266" t="b">
        <f t="shared" ca="1" si="140"/>
        <v>1</v>
      </c>
      <c r="AY344" s="266" t="b">
        <f t="shared" ca="1" si="141"/>
        <v>0</v>
      </c>
    </row>
    <row r="345" spans="1:51" x14ac:dyDescent="0.25">
      <c r="A345">
        <v>313</v>
      </c>
      <c r="B345" s="163">
        <f ca="1">OFFSET(InputPriceData!B$15,CalculationsAndCharts!$A345+$A$11,0,1,1)</f>
        <v>41561</v>
      </c>
      <c r="C345" s="3">
        <f ca="1">OFFSET(InputPriceData!G$15,CalculationsAndCharts!$A345+$A$11,IF($C$7,8,0),1,1)</f>
        <v>283700</v>
      </c>
      <c r="D345" s="4">
        <f ca="1">OFFSET(InputPriceData!C$15,CalculationsAndCharts!$A345+$A$11,IF($C$7,8,0),1,1)</f>
        <v>14.12</v>
      </c>
      <c r="E345" s="4">
        <f ca="1">OFFSET(InputPriceData!D$15,CalculationsAndCharts!$A345+$A$11,IF($C$7,8,0),1,1)</f>
        <v>14.23</v>
      </c>
      <c r="F345" s="4">
        <f ca="1">OFFSET(InputPriceData!E$15,CalculationsAndCharts!$A345+$A$11,IF($C$7,8,0),1,1)</f>
        <v>13.96</v>
      </c>
      <c r="G345" s="4">
        <f ca="1">OFFSET(InputPriceData!F$15,CalculationsAndCharts!$A345+$A$11,IF($C$7,8,0),1,1)</f>
        <v>14.17</v>
      </c>
      <c r="H345" s="128"/>
      <c r="I345" s="128"/>
      <c r="K345" s="124"/>
      <c r="L345" s="279"/>
      <c r="M345" s="281"/>
      <c r="N345" s="280"/>
      <c r="O345" s="4"/>
      <c r="P345" s="4"/>
      <c r="Q345" s="3"/>
      <c r="S345" s="309">
        <f t="shared" ca="1" si="122"/>
        <v>14.33</v>
      </c>
      <c r="T345" s="309">
        <f t="shared" ca="1" si="123"/>
        <v>13.79</v>
      </c>
      <c r="U345" s="310">
        <f t="shared" ca="1" si="115"/>
        <v>0.70370370370370394</v>
      </c>
      <c r="V345" s="310" t="b">
        <f t="shared" ca="1" si="124"/>
        <v>0</v>
      </c>
      <c r="W345" s="3" t="b">
        <f t="shared" ca="1" si="125"/>
        <v>1</v>
      </c>
      <c r="X345" s="3">
        <f t="shared" ca="1" si="126"/>
        <v>13.95</v>
      </c>
      <c r="Y345" s="3">
        <f t="shared" ca="1" si="116"/>
        <v>1.5770609318996462</v>
      </c>
      <c r="Z345" s="3">
        <f t="shared" ca="1" si="127"/>
        <v>1.5770609318996462</v>
      </c>
      <c r="AA345" s="3">
        <f t="shared" ca="1" si="128"/>
        <v>57</v>
      </c>
      <c r="AB345" s="205">
        <f t="shared" ca="1" si="129"/>
        <v>10627</v>
      </c>
      <c r="AC345" s="205">
        <f t="shared" ca="1" si="130"/>
        <v>169</v>
      </c>
      <c r="AD345" s="205">
        <f t="shared" ca="1" si="117"/>
        <v>62.88165680473373</v>
      </c>
      <c r="AE345" s="205">
        <f t="shared" ca="1" si="118"/>
        <v>12.88165680473373</v>
      </c>
      <c r="AF345" s="205">
        <f t="shared" ca="1" si="131"/>
        <v>2.576331360946746</v>
      </c>
      <c r="AG345" s="205"/>
      <c r="AH345" s="205"/>
      <c r="AI345" s="205"/>
      <c r="AJ345" s="205"/>
      <c r="AK345" s="4"/>
      <c r="AL345" s="4"/>
      <c r="AM345" s="309">
        <f t="shared" ca="1" si="132"/>
        <v>14.33</v>
      </c>
      <c r="AN345" s="309">
        <f t="shared" ca="1" si="133"/>
        <v>13.79</v>
      </c>
      <c r="AO345" s="310">
        <f t="shared" ca="1" si="134"/>
        <v>0.70370370370370394</v>
      </c>
      <c r="AP345" s="310" t="b">
        <f t="shared" ca="1" si="135"/>
        <v>0</v>
      </c>
      <c r="AQ345" s="309">
        <f t="shared" ca="1" si="136"/>
        <v>0.41549999999999998</v>
      </c>
      <c r="AR345" s="205">
        <f t="shared" ca="1" si="119"/>
        <v>13.4345</v>
      </c>
      <c r="AS345" s="45" t="b">
        <f t="shared" ca="1" si="120"/>
        <v>0</v>
      </c>
      <c r="AT345">
        <f t="shared" ca="1" si="121"/>
        <v>4</v>
      </c>
      <c r="AU345" t="b">
        <f t="shared" ca="1" si="137"/>
        <v>0</v>
      </c>
      <c r="AV345" t="b">
        <f t="shared" ca="1" si="138"/>
        <v>0</v>
      </c>
      <c r="AW345" s="266" t="b">
        <f t="shared" ca="1" si="139"/>
        <v>0</v>
      </c>
      <c r="AX345" s="266" t="b">
        <f t="shared" ca="1" si="140"/>
        <v>1</v>
      </c>
      <c r="AY345" s="266" t="b">
        <f t="shared" ca="1" si="141"/>
        <v>0</v>
      </c>
    </row>
    <row r="346" spans="1:51" x14ac:dyDescent="0.25">
      <c r="A346">
        <v>314</v>
      </c>
      <c r="B346" s="163">
        <f ca="1">OFFSET(InputPriceData!B$15,CalculationsAndCharts!$A346+$A$11,0,1,1)</f>
        <v>41558</v>
      </c>
      <c r="C346" s="3">
        <f ca="1">OFFSET(InputPriceData!G$15,CalculationsAndCharts!$A346+$A$11,IF($C$7,8,0),1,1)</f>
        <v>309700</v>
      </c>
      <c r="D346" s="4">
        <f ca="1">OFFSET(InputPriceData!C$15,CalculationsAndCharts!$A346+$A$11,IF($C$7,8,0),1,1)</f>
        <v>13.89</v>
      </c>
      <c r="E346" s="4">
        <f ca="1">OFFSET(InputPriceData!D$15,CalculationsAndCharts!$A346+$A$11,IF($C$7,8,0),1,1)</f>
        <v>14.13</v>
      </c>
      <c r="F346" s="4">
        <f ca="1">OFFSET(InputPriceData!E$15,CalculationsAndCharts!$A346+$A$11,IF($C$7,8,0),1,1)</f>
        <v>13.84</v>
      </c>
      <c r="G346" s="4">
        <f ca="1">OFFSET(InputPriceData!F$15,CalculationsAndCharts!$A346+$A$11,IF($C$7,8,0),1,1)</f>
        <v>14.12</v>
      </c>
      <c r="H346" s="128"/>
      <c r="I346" s="128"/>
      <c r="K346" s="124"/>
      <c r="L346" s="279"/>
      <c r="M346" s="281"/>
      <c r="N346" s="280"/>
      <c r="O346" s="4"/>
      <c r="P346" s="4"/>
      <c r="Q346" s="3"/>
      <c r="S346" s="309">
        <f t="shared" ca="1" si="122"/>
        <v>14.33</v>
      </c>
      <c r="T346" s="309">
        <f t="shared" ca="1" si="123"/>
        <v>13.79</v>
      </c>
      <c r="U346" s="310">
        <f t="shared" ca="1" si="115"/>
        <v>0.61111111111111016</v>
      </c>
      <c r="V346" s="310" t="b">
        <f t="shared" ca="1" si="124"/>
        <v>0</v>
      </c>
      <c r="W346" s="3" t="b">
        <f t="shared" ca="1" si="125"/>
        <v>0</v>
      </c>
      <c r="X346" s="3" t="str">
        <f t="shared" ca="1" si="126"/>
        <v/>
      </c>
      <c r="Y346" s="3" t="str">
        <f t="shared" ca="1" si="116"/>
        <v/>
      </c>
      <c r="Z346" s="3" t="str">
        <f t="shared" ca="1" si="127"/>
        <v/>
      </c>
      <c r="AA346" s="3" t="str">
        <f t="shared" ca="1" si="128"/>
        <v/>
      </c>
      <c r="AB346" s="205">
        <f t="shared" ca="1" si="129"/>
        <v>10570</v>
      </c>
      <c r="AC346" s="205">
        <f t="shared" ca="1" si="130"/>
        <v>168</v>
      </c>
      <c r="AD346" s="205">
        <f t="shared" ca="1" si="117"/>
        <v>62.916666666666664</v>
      </c>
      <c r="AE346" s="205">
        <f t="shared" ca="1" si="118"/>
        <v>12.916666666666664</v>
      </c>
      <c r="AF346" s="205">
        <f t="shared" ca="1" si="131"/>
        <v>2.583333333333333</v>
      </c>
      <c r="AG346" s="205"/>
      <c r="AH346" s="205"/>
      <c r="AI346" s="205"/>
      <c r="AJ346" s="205"/>
      <c r="AK346" s="4"/>
      <c r="AL346" s="4"/>
      <c r="AM346" s="309">
        <f t="shared" ca="1" si="132"/>
        <v>14.33</v>
      </c>
      <c r="AN346" s="309">
        <f t="shared" ca="1" si="133"/>
        <v>13.79</v>
      </c>
      <c r="AO346" s="310">
        <f t="shared" ca="1" si="134"/>
        <v>0.61111111111111016</v>
      </c>
      <c r="AP346" s="310" t="b">
        <f t="shared" ca="1" si="135"/>
        <v>0</v>
      </c>
      <c r="AQ346" s="309">
        <f t="shared" ca="1" si="136"/>
        <v>0.41549999999999998</v>
      </c>
      <c r="AR346" s="205">
        <f t="shared" ca="1" si="119"/>
        <v>13.4345</v>
      </c>
      <c r="AS346" s="45" t="b">
        <f t="shared" ca="1" si="120"/>
        <v>0</v>
      </c>
      <c r="AT346">
        <f t="shared" ca="1" si="121"/>
        <v>3</v>
      </c>
      <c r="AU346" t="b">
        <f t="shared" ca="1" si="137"/>
        <v>0</v>
      </c>
      <c r="AV346" t="b">
        <f t="shared" ca="1" si="138"/>
        <v>0</v>
      </c>
      <c r="AW346" s="266" t="b">
        <f t="shared" ca="1" si="139"/>
        <v>0</v>
      </c>
      <c r="AX346" s="266" t="b">
        <f t="shared" ca="1" si="140"/>
        <v>1</v>
      </c>
      <c r="AY346" s="266" t="b">
        <f t="shared" ca="1" si="141"/>
        <v>0</v>
      </c>
    </row>
    <row r="347" spans="1:51" x14ac:dyDescent="0.25">
      <c r="A347">
        <v>315</v>
      </c>
      <c r="B347" s="163">
        <f ca="1">OFFSET(InputPriceData!B$15,CalculationsAndCharts!$A347+$A$11,0,1,1)</f>
        <v>41557</v>
      </c>
      <c r="C347" s="3">
        <f ca="1">OFFSET(InputPriceData!G$15,CalculationsAndCharts!$A347+$A$11,IF($C$7,8,0),1,1)</f>
        <v>365000</v>
      </c>
      <c r="D347" s="4">
        <f ca="1">OFFSET(InputPriceData!C$15,CalculationsAndCharts!$A347+$A$11,IF($C$7,8,0),1,1)</f>
        <v>13.92</v>
      </c>
      <c r="E347" s="4">
        <f ca="1">OFFSET(InputPriceData!D$15,CalculationsAndCharts!$A347+$A$11,IF($C$7,8,0),1,1)</f>
        <v>14.34</v>
      </c>
      <c r="F347" s="4">
        <f ca="1">OFFSET(InputPriceData!E$15,CalculationsAndCharts!$A347+$A$11,IF($C$7,8,0),1,1)</f>
        <v>13.81</v>
      </c>
      <c r="G347" s="4">
        <f ca="1">OFFSET(InputPriceData!F$15,CalculationsAndCharts!$A347+$A$11,IF($C$7,8,0),1,1)</f>
        <v>13.89</v>
      </c>
      <c r="H347" s="128"/>
      <c r="I347" s="128"/>
      <c r="K347" s="124"/>
      <c r="L347" s="279"/>
      <c r="M347" s="281"/>
      <c r="N347" s="280"/>
      <c r="O347" s="4"/>
      <c r="P347" s="4"/>
      <c r="Q347" s="3"/>
      <c r="S347" s="309">
        <f t="shared" ca="1" si="122"/>
        <v>14.33</v>
      </c>
      <c r="T347" s="309">
        <f t="shared" ca="1" si="123"/>
        <v>13.79</v>
      </c>
      <c r="U347" s="310">
        <f t="shared" ca="1" si="115"/>
        <v>0.18518518518518751</v>
      </c>
      <c r="V347" s="310" t="b">
        <f t="shared" ca="1" si="124"/>
        <v>0</v>
      </c>
      <c r="W347" s="3" t="b">
        <f t="shared" ca="1" si="125"/>
        <v>0</v>
      </c>
      <c r="X347" s="3" t="str">
        <f t="shared" ca="1" si="126"/>
        <v/>
      </c>
      <c r="Y347" s="3" t="str">
        <f t="shared" ca="1" si="116"/>
        <v/>
      </c>
      <c r="Z347" s="3" t="str">
        <f t="shared" ca="1" si="127"/>
        <v/>
      </c>
      <c r="AA347" s="3" t="str">
        <f t="shared" ca="1" si="128"/>
        <v/>
      </c>
      <c r="AB347" s="205">
        <f t="shared" ca="1" si="129"/>
        <v>10570</v>
      </c>
      <c r="AC347" s="205">
        <f t="shared" ca="1" si="130"/>
        <v>168</v>
      </c>
      <c r="AD347" s="205">
        <f t="shared" ca="1" si="117"/>
        <v>62.916666666666664</v>
      </c>
      <c r="AE347" s="205">
        <f t="shared" ca="1" si="118"/>
        <v>12.916666666666664</v>
      </c>
      <c r="AF347" s="205">
        <f t="shared" ca="1" si="131"/>
        <v>2.583333333333333</v>
      </c>
      <c r="AG347" s="205"/>
      <c r="AH347" s="205"/>
      <c r="AI347" s="205"/>
      <c r="AJ347" s="205"/>
      <c r="AK347" s="4"/>
      <c r="AL347" s="4"/>
      <c r="AM347" s="309">
        <f t="shared" ca="1" si="132"/>
        <v>14.33</v>
      </c>
      <c r="AN347" s="309">
        <f t="shared" ca="1" si="133"/>
        <v>13.79</v>
      </c>
      <c r="AO347" s="310">
        <f t="shared" ca="1" si="134"/>
        <v>0.18518518518518751</v>
      </c>
      <c r="AP347" s="310" t="b">
        <f t="shared" ca="1" si="135"/>
        <v>0</v>
      </c>
      <c r="AQ347" s="309">
        <f t="shared" ca="1" si="136"/>
        <v>0.41549999999999998</v>
      </c>
      <c r="AR347" s="205">
        <f t="shared" ca="1" si="119"/>
        <v>13.4345</v>
      </c>
      <c r="AS347" s="45" t="b">
        <f t="shared" ca="1" si="120"/>
        <v>0</v>
      </c>
      <c r="AT347">
        <f t="shared" ca="1" si="121"/>
        <v>2</v>
      </c>
      <c r="AU347" t="b">
        <f t="shared" ca="1" si="137"/>
        <v>0</v>
      </c>
      <c r="AV347" t="b">
        <f t="shared" ca="1" si="138"/>
        <v>0</v>
      </c>
      <c r="AW347" s="266" t="b">
        <f t="shared" ca="1" si="139"/>
        <v>0</v>
      </c>
      <c r="AX347" s="266" t="b">
        <f t="shared" ca="1" si="140"/>
        <v>1</v>
      </c>
      <c r="AY347" s="266" t="b">
        <f t="shared" ca="1" si="141"/>
        <v>0</v>
      </c>
    </row>
    <row r="348" spans="1:51" x14ac:dyDescent="0.25">
      <c r="A348">
        <v>316</v>
      </c>
      <c r="B348" s="163">
        <f ca="1">OFFSET(InputPriceData!B$15,CalculationsAndCharts!$A348+$A$11,0,1,1)</f>
        <v>41556</v>
      </c>
      <c r="C348" s="3">
        <f ca="1">OFFSET(InputPriceData!G$15,CalculationsAndCharts!$A348+$A$11,IF($C$7,8,0),1,1)</f>
        <v>419200</v>
      </c>
      <c r="D348" s="4">
        <f ca="1">OFFSET(InputPriceData!C$15,CalculationsAndCharts!$A348+$A$11,IF($C$7,8,0),1,1)</f>
        <v>13.85</v>
      </c>
      <c r="E348" s="4">
        <f ca="1">OFFSET(InputPriceData!D$15,CalculationsAndCharts!$A348+$A$11,IF($C$7,8,0),1,1)</f>
        <v>13.91</v>
      </c>
      <c r="F348" s="4">
        <f ca="1">OFFSET(InputPriceData!E$15,CalculationsAndCharts!$A348+$A$11,IF($C$7,8,0),1,1)</f>
        <v>13.74</v>
      </c>
      <c r="G348" s="4">
        <f ca="1">OFFSET(InputPriceData!F$15,CalculationsAndCharts!$A348+$A$11,IF($C$7,8,0),1,1)</f>
        <v>13.79</v>
      </c>
      <c r="H348" s="128"/>
      <c r="I348" s="128"/>
      <c r="K348" s="124"/>
      <c r="L348" s="279"/>
      <c r="M348" s="281"/>
      <c r="N348" s="280"/>
      <c r="O348" s="4"/>
      <c r="P348" s="4"/>
      <c r="Q348" s="3"/>
      <c r="S348" s="309">
        <f t="shared" ca="1" si="122"/>
        <v>14.33</v>
      </c>
      <c r="T348" s="309">
        <f t="shared" ca="1" si="123"/>
        <v>13.79</v>
      </c>
      <c r="U348" s="310">
        <f t="shared" ca="1" si="115"/>
        <v>0</v>
      </c>
      <c r="V348" s="310" t="b">
        <f t="shared" ca="1" si="124"/>
        <v>0</v>
      </c>
      <c r="W348" s="3" t="b">
        <f t="shared" ca="1" si="125"/>
        <v>0</v>
      </c>
      <c r="X348" s="3" t="str">
        <f t="shared" ca="1" si="126"/>
        <v/>
      </c>
      <c r="Y348" s="3" t="str">
        <f t="shared" ca="1" si="116"/>
        <v/>
      </c>
      <c r="Z348" s="3" t="str">
        <f t="shared" ca="1" si="127"/>
        <v/>
      </c>
      <c r="AA348" s="3" t="str">
        <f t="shared" ca="1" si="128"/>
        <v/>
      </c>
      <c r="AB348" s="205">
        <f t="shared" ca="1" si="129"/>
        <v>10570</v>
      </c>
      <c r="AC348" s="205">
        <f t="shared" ca="1" si="130"/>
        <v>168</v>
      </c>
      <c r="AD348" s="205">
        <f t="shared" ca="1" si="117"/>
        <v>62.916666666666664</v>
      </c>
      <c r="AE348" s="205">
        <f t="shared" ca="1" si="118"/>
        <v>12.916666666666664</v>
      </c>
      <c r="AF348" s="205">
        <f t="shared" ca="1" si="131"/>
        <v>2.583333333333333</v>
      </c>
      <c r="AG348" s="205"/>
      <c r="AH348" s="205"/>
      <c r="AI348" s="205"/>
      <c r="AJ348" s="205"/>
      <c r="AK348" s="4"/>
      <c r="AL348" s="4"/>
      <c r="AM348" s="309">
        <f t="shared" ca="1" si="132"/>
        <v>14.33</v>
      </c>
      <c r="AN348" s="309">
        <f t="shared" ca="1" si="133"/>
        <v>13.79</v>
      </c>
      <c r="AO348" s="310">
        <f t="shared" ca="1" si="134"/>
        <v>0</v>
      </c>
      <c r="AP348" s="310" t="b">
        <f t="shared" ca="1" si="135"/>
        <v>0</v>
      </c>
      <c r="AQ348" s="309">
        <f t="shared" ca="1" si="136"/>
        <v>0.41549999999999998</v>
      </c>
      <c r="AR348" s="205">
        <f t="shared" ca="1" si="119"/>
        <v>13.4345</v>
      </c>
      <c r="AS348" s="45" t="b">
        <f t="shared" ca="1" si="120"/>
        <v>0</v>
      </c>
      <c r="AT348">
        <f t="shared" ca="1" si="121"/>
        <v>1</v>
      </c>
      <c r="AU348" t="b">
        <f t="shared" ca="1" si="137"/>
        <v>0</v>
      </c>
      <c r="AV348" t="b">
        <f t="shared" ca="1" si="138"/>
        <v>0</v>
      </c>
      <c r="AW348" s="266" t="b">
        <f t="shared" ca="1" si="139"/>
        <v>1</v>
      </c>
      <c r="AX348" s="266" t="b">
        <f t="shared" ca="1" si="140"/>
        <v>1</v>
      </c>
      <c r="AY348" s="266" t="b">
        <f t="shared" ca="1" si="141"/>
        <v>0</v>
      </c>
    </row>
    <row r="349" spans="1:51" x14ac:dyDescent="0.25">
      <c r="A349">
        <v>317</v>
      </c>
      <c r="B349" s="163">
        <f ca="1">OFFSET(InputPriceData!B$15,CalculationsAndCharts!$A349+$A$11,0,1,1)</f>
        <v>41555</v>
      </c>
      <c r="C349" s="3">
        <f ca="1">OFFSET(InputPriceData!G$15,CalculationsAndCharts!$A349+$A$11,IF($C$7,8,0),1,1)</f>
        <v>687400</v>
      </c>
      <c r="D349" s="4">
        <f ca="1">OFFSET(InputPriceData!C$15,CalculationsAndCharts!$A349+$A$11,IF($C$7,8,0),1,1)</f>
        <v>14</v>
      </c>
      <c r="E349" s="4">
        <f ca="1">OFFSET(InputPriceData!D$15,CalculationsAndCharts!$A349+$A$11,IF($C$7,8,0),1,1)</f>
        <v>14</v>
      </c>
      <c r="F349" s="4">
        <f ca="1">OFFSET(InputPriceData!E$15,CalculationsAndCharts!$A349+$A$11,IF($C$7,8,0),1,1)</f>
        <v>13.82</v>
      </c>
      <c r="G349" s="4">
        <f ca="1">OFFSET(InputPriceData!F$15,CalculationsAndCharts!$A349+$A$11,IF($C$7,8,0),1,1)</f>
        <v>13.84</v>
      </c>
      <c r="H349" s="128"/>
      <c r="I349" s="128"/>
      <c r="K349" s="124"/>
      <c r="L349" s="279"/>
      <c r="M349" s="281"/>
      <c r="N349" s="280"/>
      <c r="O349" s="4"/>
      <c r="P349" s="4"/>
      <c r="Q349" s="3"/>
      <c r="S349" s="309">
        <f t="shared" ca="1" si="122"/>
        <v>14.33</v>
      </c>
      <c r="T349" s="309">
        <f t="shared" ca="1" si="123"/>
        <v>13.84</v>
      </c>
      <c r="U349" s="310">
        <f t="shared" ca="1" si="115"/>
        <v>0</v>
      </c>
      <c r="V349" s="310" t="b">
        <f t="shared" ca="1" si="124"/>
        <v>1</v>
      </c>
      <c r="W349" s="3" t="b">
        <f t="shared" ca="1" si="125"/>
        <v>0</v>
      </c>
      <c r="X349" s="3" t="str">
        <f t="shared" ca="1" si="126"/>
        <v/>
      </c>
      <c r="Y349" s="3" t="str">
        <f t="shared" ca="1" si="116"/>
        <v/>
      </c>
      <c r="Z349" s="3" t="str">
        <f t="shared" ca="1" si="127"/>
        <v/>
      </c>
      <c r="AA349" s="3" t="str">
        <f t="shared" ca="1" si="128"/>
        <v/>
      </c>
      <c r="AB349" s="205">
        <f t="shared" ca="1" si="129"/>
        <v>10570</v>
      </c>
      <c r="AC349" s="205">
        <f t="shared" ca="1" si="130"/>
        <v>168</v>
      </c>
      <c r="AD349" s="205">
        <f t="shared" ca="1" si="117"/>
        <v>62.916666666666664</v>
      </c>
      <c r="AE349" s="205">
        <f t="shared" ca="1" si="118"/>
        <v>12.916666666666664</v>
      </c>
      <c r="AF349" s="205">
        <f t="shared" ca="1" si="131"/>
        <v>2.583333333333333</v>
      </c>
      <c r="AG349" s="205"/>
      <c r="AH349" s="205"/>
      <c r="AI349" s="205"/>
      <c r="AJ349" s="205"/>
      <c r="AK349" s="4"/>
      <c r="AL349" s="4"/>
      <c r="AM349" s="309">
        <f t="shared" ca="1" si="132"/>
        <v>14.33</v>
      </c>
      <c r="AN349" s="309">
        <f t="shared" ca="1" si="133"/>
        <v>13.84</v>
      </c>
      <c r="AO349" s="310">
        <f t="shared" ca="1" si="134"/>
        <v>0</v>
      </c>
      <c r="AP349" s="310" t="b">
        <f t="shared" ca="1" si="135"/>
        <v>1</v>
      </c>
      <c r="AQ349" s="309">
        <f t="shared" ca="1" si="136"/>
        <v>0</v>
      </c>
      <c r="AR349" s="205">
        <f t="shared" ca="1" si="119"/>
        <v>0</v>
      </c>
      <c r="AS349" s="45" t="b">
        <f t="shared" ca="1" si="120"/>
        <v>0</v>
      </c>
      <c r="AT349">
        <f t="shared" ca="1" si="121"/>
        <v>0</v>
      </c>
      <c r="AU349" t="b">
        <f t="shared" ca="1" si="137"/>
        <v>0</v>
      </c>
      <c r="AV349" t="b">
        <f t="shared" ca="1" si="138"/>
        <v>0</v>
      </c>
      <c r="AW349" s="266" t="b">
        <f t="shared" ca="1" si="139"/>
        <v>0</v>
      </c>
      <c r="AX349" s="266" t="b">
        <f t="shared" ca="1" si="140"/>
        <v>0</v>
      </c>
      <c r="AY349" s="266" t="b">
        <f t="shared" ca="1" si="141"/>
        <v>0</v>
      </c>
    </row>
    <row r="350" spans="1:51" x14ac:dyDescent="0.25">
      <c r="A350">
        <v>318</v>
      </c>
      <c r="B350" s="163">
        <f ca="1">OFFSET(InputPriceData!B$15,CalculationsAndCharts!$A350+$A$11,0,1,1)</f>
        <v>41554</v>
      </c>
      <c r="C350" s="3">
        <f ca="1">OFFSET(InputPriceData!G$15,CalculationsAndCharts!$A350+$A$11,IF($C$7,8,0),1,1)</f>
        <v>194800</v>
      </c>
      <c r="D350" s="4">
        <f ca="1">OFFSET(InputPriceData!C$15,CalculationsAndCharts!$A350+$A$11,IF($C$7,8,0),1,1)</f>
        <v>14.03</v>
      </c>
      <c r="E350" s="4">
        <f ca="1">OFFSET(InputPriceData!D$15,CalculationsAndCharts!$A350+$A$11,IF($C$7,8,0),1,1)</f>
        <v>14.07</v>
      </c>
      <c r="F350" s="4">
        <f ca="1">OFFSET(InputPriceData!E$15,CalculationsAndCharts!$A350+$A$11,IF($C$7,8,0),1,1)</f>
        <v>13.9</v>
      </c>
      <c r="G350" s="4">
        <f ca="1">OFFSET(InputPriceData!F$15,CalculationsAndCharts!$A350+$A$11,IF($C$7,8,0),1,1)</f>
        <v>13.99</v>
      </c>
      <c r="H350" s="128"/>
      <c r="I350" s="128"/>
      <c r="K350" s="124"/>
      <c r="L350" s="279"/>
      <c r="M350" s="281"/>
      <c r="N350" s="280"/>
      <c r="O350" s="4"/>
      <c r="P350" s="4"/>
      <c r="Q350" s="3"/>
      <c r="S350" s="309">
        <f t="shared" ca="1" si="122"/>
        <v>14.33</v>
      </c>
      <c r="T350" s="309">
        <f t="shared" ca="1" si="123"/>
        <v>13.95</v>
      </c>
      <c r="U350" s="310">
        <f t="shared" ca="1" si="115"/>
        <v>0.10526315789473906</v>
      </c>
      <c r="V350" s="310" t="b">
        <f t="shared" ca="1" si="124"/>
        <v>0</v>
      </c>
      <c r="W350" s="3" t="b">
        <f t="shared" ca="1" si="125"/>
        <v>0</v>
      </c>
      <c r="X350" s="3" t="str">
        <f t="shared" ca="1" si="126"/>
        <v/>
      </c>
      <c r="Y350" s="3" t="str">
        <f t="shared" ca="1" si="116"/>
        <v/>
      </c>
      <c r="Z350" s="3" t="str">
        <f t="shared" ca="1" si="127"/>
        <v/>
      </c>
      <c r="AA350" s="3" t="str">
        <f t="shared" ca="1" si="128"/>
        <v/>
      </c>
      <c r="AB350" s="205">
        <f t="shared" ca="1" si="129"/>
        <v>10570</v>
      </c>
      <c r="AC350" s="205">
        <f t="shared" ca="1" si="130"/>
        <v>168</v>
      </c>
      <c r="AD350" s="205">
        <f t="shared" ca="1" si="117"/>
        <v>62.916666666666664</v>
      </c>
      <c r="AE350" s="205">
        <f t="shared" ca="1" si="118"/>
        <v>12.916666666666664</v>
      </c>
      <c r="AF350" s="205">
        <f t="shared" ca="1" si="131"/>
        <v>2.583333333333333</v>
      </c>
      <c r="AG350" s="205"/>
      <c r="AH350" s="205"/>
      <c r="AI350" s="205"/>
      <c r="AJ350" s="205"/>
      <c r="AK350" s="4"/>
      <c r="AL350" s="4"/>
      <c r="AM350" s="309">
        <f t="shared" ca="1" si="132"/>
        <v>14.33</v>
      </c>
      <c r="AN350" s="309">
        <f t="shared" ca="1" si="133"/>
        <v>13.95</v>
      </c>
      <c r="AO350" s="310">
        <f t="shared" ca="1" si="134"/>
        <v>0.10526315789473906</v>
      </c>
      <c r="AP350" s="310" t="b">
        <f t="shared" ca="1" si="135"/>
        <v>0</v>
      </c>
      <c r="AQ350" s="309">
        <f t="shared" ca="1" si="136"/>
        <v>0</v>
      </c>
      <c r="AR350" s="205">
        <f t="shared" ca="1" si="119"/>
        <v>0</v>
      </c>
      <c r="AS350" s="45" t="b">
        <f t="shared" ca="1" si="120"/>
        <v>0</v>
      </c>
      <c r="AT350">
        <f t="shared" ca="1" si="121"/>
        <v>0</v>
      </c>
      <c r="AU350" t="b">
        <f t="shared" ca="1" si="137"/>
        <v>0</v>
      </c>
      <c r="AV350" t="b">
        <f t="shared" ca="1" si="138"/>
        <v>0</v>
      </c>
      <c r="AW350" s="266" t="b">
        <f t="shared" ca="1" si="139"/>
        <v>0</v>
      </c>
      <c r="AX350" s="266" t="b">
        <f t="shared" ca="1" si="140"/>
        <v>0</v>
      </c>
      <c r="AY350" s="266" t="b">
        <f t="shared" ca="1" si="141"/>
        <v>0</v>
      </c>
    </row>
    <row r="351" spans="1:51" x14ac:dyDescent="0.25">
      <c r="A351">
        <v>319</v>
      </c>
      <c r="B351" s="163">
        <f ca="1">OFFSET(InputPriceData!B$15,CalculationsAndCharts!$A351+$A$11,0,1,1)</f>
        <v>41551</v>
      </c>
      <c r="C351" s="3">
        <f ca="1">OFFSET(InputPriceData!G$15,CalculationsAndCharts!$A351+$A$11,IF($C$7,8,0),1,1)</f>
        <v>181400</v>
      </c>
      <c r="D351" s="4">
        <f ca="1">OFFSET(InputPriceData!C$15,CalculationsAndCharts!$A351+$A$11,IF($C$7,8,0),1,1)</f>
        <v>13.98</v>
      </c>
      <c r="E351" s="4">
        <f ca="1">OFFSET(InputPriceData!D$15,CalculationsAndCharts!$A351+$A$11,IF($C$7,8,0),1,1)</f>
        <v>14.17</v>
      </c>
      <c r="F351" s="4">
        <f ca="1">OFFSET(InputPriceData!E$15,CalculationsAndCharts!$A351+$A$11,IF($C$7,8,0),1,1)</f>
        <v>13.96</v>
      </c>
      <c r="G351" s="4">
        <f ca="1">OFFSET(InputPriceData!F$15,CalculationsAndCharts!$A351+$A$11,IF($C$7,8,0),1,1)</f>
        <v>14.14</v>
      </c>
      <c r="H351" s="128"/>
      <c r="I351" s="128"/>
      <c r="K351" s="124"/>
      <c r="L351" s="279"/>
      <c r="M351" s="281"/>
      <c r="N351" s="280"/>
      <c r="O351" s="4"/>
      <c r="P351" s="4"/>
      <c r="Q351" s="3"/>
      <c r="S351" s="309">
        <f t="shared" ca="1" si="122"/>
        <v>14.35</v>
      </c>
      <c r="T351" s="309">
        <f t="shared" ca="1" si="123"/>
        <v>13.95</v>
      </c>
      <c r="U351" s="310">
        <f t="shared" ca="1" si="115"/>
        <v>0.47500000000000275</v>
      </c>
      <c r="V351" s="310" t="b">
        <f t="shared" ca="1" si="124"/>
        <v>0</v>
      </c>
      <c r="W351" s="3" t="b">
        <f t="shared" ca="1" si="125"/>
        <v>0</v>
      </c>
      <c r="X351" s="3" t="str">
        <f t="shared" ca="1" si="126"/>
        <v/>
      </c>
      <c r="Y351" s="3" t="str">
        <f t="shared" ca="1" si="116"/>
        <v/>
      </c>
      <c r="Z351" s="3" t="str">
        <f t="shared" ca="1" si="127"/>
        <v/>
      </c>
      <c r="AA351" s="3" t="str">
        <f t="shared" ca="1" si="128"/>
        <v/>
      </c>
      <c r="AB351" s="205">
        <f t="shared" ca="1" si="129"/>
        <v>10570</v>
      </c>
      <c r="AC351" s="205">
        <f t="shared" ca="1" si="130"/>
        <v>168</v>
      </c>
      <c r="AD351" s="205">
        <f t="shared" ca="1" si="117"/>
        <v>62.916666666666664</v>
      </c>
      <c r="AE351" s="205">
        <f t="shared" ca="1" si="118"/>
        <v>12.916666666666664</v>
      </c>
      <c r="AF351" s="205">
        <f t="shared" ca="1" si="131"/>
        <v>2.583333333333333</v>
      </c>
      <c r="AG351" s="205"/>
      <c r="AH351" s="205"/>
      <c r="AI351" s="205"/>
      <c r="AJ351" s="205"/>
      <c r="AK351" s="4"/>
      <c r="AL351" s="4"/>
      <c r="AM351" s="309">
        <f t="shared" ca="1" si="132"/>
        <v>14.33</v>
      </c>
      <c r="AN351" s="309">
        <f t="shared" ca="1" si="133"/>
        <v>13.95</v>
      </c>
      <c r="AO351" s="310">
        <f t="shared" ca="1" si="134"/>
        <v>0.50000000000000233</v>
      </c>
      <c r="AP351" s="310" t="b">
        <f t="shared" ca="1" si="135"/>
        <v>0</v>
      </c>
      <c r="AQ351" s="309">
        <f t="shared" ca="1" si="136"/>
        <v>0</v>
      </c>
      <c r="AR351" s="205">
        <f t="shared" ca="1" si="119"/>
        <v>0</v>
      </c>
      <c r="AS351" s="45" t="b">
        <f t="shared" ca="1" si="120"/>
        <v>0</v>
      </c>
      <c r="AT351">
        <f t="shared" ca="1" si="121"/>
        <v>0</v>
      </c>
      <c r="AU351" t="b">
        <f t="shared" ca="1" si="137"/>
        <v>0</v>
      </c>
      <c r="AV351" t="b">
        <f t="shared" ca="1" si="138"/>
        <v>0</v>
      </c>
      <c r="AW351" s="266" t="b">
        <f t="shared" ca="1" si="139"/>
        <v>0</v>
      </c>
      <c r="AX351" s="266" t="b">
        <f t="shared" ca="1" si="140"/>
        <v>0</v>
      </c>
      <c r="AY351" s="266" t="b">
        <f t="shared" ca="1" si="141"/>
        <v>0</v>
      </c>
    </row>
    <row r="352" spans="1:51" x14ac:dyDescent="0.25">
      <c r="A352">
        <v>320</v>
      </c>
      <c r="B352" s="163">
        <f ca="1">OFFSET(InputPriceData!B$15,CalculationsAndCharts!$A352+$A$11,0,1,1)</f>
        <v>41550</v>
      </c>
      <c r="C352" s="3">
        <f ca="1">OFFSET(InputPriceData!G$15,CalculationsAndCharts!$A352+$A$11,IF($C$7,8,0),1,1)</f>
        <v>187800</v>
      </c>
      <c r="D352" s="4">
        <f ca="1">OFFSET(InputPriceData!C$15,CalculationsAndCharts!$A352+$A$11,IF($C$7,8,0),1,1)</f>
        <v>14.11</v>
      </c>
      <c r="E352" s="4">
        <f ca="1">OFFSET(InputPriceData!D$15,CalculationsAndCharts!$A352+$A$11,IF($C$7,8,0),1,1)</f>
        <v>14.14</v>
      </c>
      <c r="F352" s="4">
        <f ca="1">OFFSET(InputPriceData!E$15,CalculationsAndCharts!$A352+$A$11,IF($C$7,8,0),1,1)</f>
        <v>13.94</v>
      </c>
      <c r="G352" s="4">
        <f ca="1">OFFSET(InputPriceData!F$15,CalculationsAndCharts!$A352+$A$11,IF($C$7,8,0),1,1)</f>
        <v>14.01</v>
      </c>
      <c r="H352" s="128"/>
      <c r="I352" s="128"/>
      <c r="K352" s="124"/>
      <c r="L352" s="279"/>
      <c r="M352" s="281"/>
      <c r="N352" s="280"/>
      <c r="O352" s="4"/>
      <c r="P352" s="4"/>
      <c r="Q352" s="3"/>
      <c r="S352" s="309">
        <f t="shared" ca="1" si="122"/>
        <v>14.4</v>
      </c>
      <c r="T352" s="309">
        <f t="shared" ca="1" si="123"/>
        <v>13.95</v>
      </c>
      <c r="U352" s="310">
        <f t="shared" ca="1" si="115"/>
        <v>0.13333333333333414</v>
      </c>
      <c r="V352" s="310" t="b">
        <f t="shared" ca="1" si="124"/>
        <v>0</v>
      </c>
      <c r="W352" s="3" t="b">
        <f t="shared" ca="1" si="125"/>
        <v>0</v>
      </c>
      <c r="X352" s="3" t="str">
        <f t="shared" ca="1" si="126"/>
        <v/>
      </c>
      <c r="Y352" s="3" t="str">
        <f t="shared" ca="1" si="116"/>
        <v/>
      </c>
      <c r="Z352" s="3" t="str">
        <f t="shared" ca="1" si="127"/>
        <v/>
      </c>
      <c r="AA352" s="3" t="str">
        <f t="shared" ca="1" si="128"/>
        <v/>
      </c>
      <c r="AB352" s="205">
        <f t="shared" ca="1" si="129"/>
        <v>10570</v>
      </c>
      <c r="AC352" s="205">
        <f t="shared" ca="1" si="130"/>
        <v>168</v>
      </c>
      <c r="AD352" s="205">
        <f t="shared" ca="1" si="117"/>
        <v>62.916666666666664</v>
      </c>
      <c r="AE352" s="205">
        <f t="shared" ca="1" si="118"/>
        <v>12.916666666666664</v>
      </c>
      <c r="AF352" s="205">
        <f t="shared" ca="1" si="131"/>
        <v>2.583333333333333</v>
      </c>
      <c r="AG352" s="205"/>
      <c r="AH352" s="205"/>
      <c r="AI352" s="205"/>
      <c r="AJ352" s="205"/>
      <c r="AK352" s="4"/>
      <c r="AL352" s="4"/>
      <c r="AM352" s="309">
        <f t="shared" ca="1" si="132"/>
        <v>14.33</v>
      </c>
      <c r="AN352" s="309">
        <f t="shared" ca="1" si="133"/>
        <v>13.95</v>
      </c>
      <c r="AO352" s="310">
        <f t="shared" ca="1" si="134"/>
        <v>0.15789473684210625</v>
      </c>
      <c r="AP352" s="310" t="b">
        <f t="shared" ca="1" si="135"/>
        <v>0</v>
      </c>
      <c r="AQ352" s="309">
        <f t="shared" ca="1" si="136"/>
        <v>0</v>
      </c>
      <c r="AR352" s="205">
        <f t="shared" ca="1" si="119"/>
        <v>0</v>
      </c>
      <c r="AS352" s="45" t="b">
        <f t="shared" ca="1" si="120"/>
        <v>0</v>
      </c>
      <c r="AT352">
        <f t="shared" ca="1" si="121"/>
        <v>0</v>
      </c>
      <c r="AU352" t="b">
        <f t="shared" ca="1" si="137"/>
        <v>0</v>
      </c>
      <c r="AV352" t="b">
        <f t="shared" ca="1" si="138"/>
        <v>0</v>
      </c>
      <c r="AW352" s="266" t="b">
        <f t="shared" ca="1" si="139"/>
        <v>0</v>
      </c>
      <c r="AX352" s="266" t="b">
        <f t="shared" ca="1" si="140"/>
        <v>0</v>
      </c>
      <c r="AY352" s="266" t="b">
        <f t="shared" ca="1" si="141"/>
        <v>1</v>
      </c>
    </row>
    <row r="353" spans="1:51" x14ac:dyDescent="0.25">
      <c r="A353">
        <v>321</v>
      </c>
      <c r="B353" s="163">
        <f ca="1">OFFSET(InputPriceData!B$15,CalculationsAndCharts!$A353+$A$11,0,1,1)</f>
        <v>41549</v>
      </c>
      <c r="C353" s="3">
        <f ca="1">OFFSET(InputPriceData!G$15,CalculationsAndCharts!$A353+$A$11,IF($C$7,8,0),1,1)</f>
        <v>251800</v>
      </c>
      <c r="D353" s="4">
        <f ca="1">OFFSET(InputPriceData!C$15,CalculationsAndCharts!$A353+$A$11,IF($C$7,8,0),1,1)</f>
        <v>14.28</v>
      </c>
      <c r="E353" s="4">
        <f ca="1">OFFSET(InputPriceData!D$15,CalculationsAndCharts!$A353+$A$11,IF($C$7,8,0),1,1)</f>
        <v>14.28</v>
      </c>
      <c r="F353" s="4">
        <f ca="1">OFFSET(InputPriceData!E$15,CalculationsAndCharts!$A353+$A$11,IF($C$7,8,0),1,1)</f>
        <v>14.06</v>
      </c>
      <c r="G353" s="4">
        <f ca="1">OFFSET(InputPriceData!F$15,CalculationsAndCharts!$A353+$A$11,IF($C$7,8,0),1,1)</f>
        <v>14.13</v>
      </c>
      <c r="H353" s="128"/>
      <c r="I353" s="128"/>
      <c r="K353" s="124"/>
      <c r="L353" s="279"/>
      <c r="M353" s="281"/>
      <c r="N353" s="280"/>
      <c r="O353" s="4"/>
      <c r="P353" s="4"/>
      <c r="Q353" s="3"/>
      <c r="S353" s="309">
        <f t="shared" ca="1" si="122"/>
        <v>14.4</v>
      </c>
      <c r="T353" s="309">
        <f t="shared" ca="1" si="123"/>
        <v>13.95</v>
      </c>
      <c r="U353" s="310">
        <f t="shared" ref="U353:U416" ca="1" si="142">IFERROR((G353- T353)/(S353-T353),0)</f>
        <v>0.40000000000000235</v>
      </c>
      <c r="V353" s="310" t="b">
        <f t="shared" ca="1" si="124"/>
        <v>0</v>
      </c>
      <c r="W353" s="3" t="b">
        <f t="shared" ca="1" si="125"/>
        <v>0</v>
      </c>
      <c r="X353" s="3" t="str">
        <f t="shared" ca="1" si="126"/>
        <v/>
      </c>
      <c r="Y353" s="3" t="str">
        <f t="shared" ref="Y353:Y416" ca="1" si="143">IF(W353,IFERROR(100*(G353-X353)/X353,0),"")</f>
        <v/>
      </c>
      <c r="Z353" s="3" t="str">
        <f t="shared" ca="1" si="127"/>
        <v/>
      </c>
      <c r="AA353" s="3" t="str">
        <f t="shared" ca="1" si="128"/>
        <v/>
      </c>
      <c r="AB353" s="205">
        <f t="shared" ca="1" si="129"/>
        <v>10570</v>
      </c>
      <c r="AC353" s="205">
        <f t="shared" ca="1" si="130"/>
        <v>168</v>
      </c>
      <c r="AD353" s="205">
        <f t="shared" ref="AD353:AD416" ca="1" si="144">IFERROR(AB353/AC353,0)</f>
        <v>62.916666666666664</v>
      </c>
      <c r="AE353" s="205">
        <f t="shared" ref="AE353:AE416" ca="1" si="145">IFERROR(AB353/AC353-50,0)</f>
        <v>12.916666666666664</v>
      </c>
      <c r="AF353" s="205">
        <f t="shared" ca="1" si="131"/>
        <v>2.583333333333333</v>
      </c>
      <c r="AG353" s="205"/>
      <c r="AH353" s="205"/>
      <c r="AI353" s="205"/>
      <c r="AJ353" s="205"/>
      <c r="AK353" s="4"/>
      <c r="AL353" s="4"/>
      <c r="AM353" s="309">
        <f t="shared" ca="1" si="132"/>
        <v>14.35</v>
      </c>
      <c r="AN353" s="309">
        <f t="shared" ca="1" si="133"/>
        <v>13.95</v>
      </c>
      <c r="AO353" s="310">
        <f t="shared" ca="1" si="134"/>
        <v>0.45000000000000334</v>
      </c>
      <c r="AP353" s="310" t="b">
        <f t="shared" ca="1" si="135"/>
        <v>0</v>
      </c>
      <c r="AQ353" s="309">
        <f t="shared" ca="1" si="136"/>
        <v>0.42</v>
      </c>
      <c r="AR353" s="205">
        <f t="shared" ref="AR353:AR416" ca="1" si="146">IF(AND(NOT(AX354),AW353),D353*(1-$E$22),IF(AX353,AR354,0))</f>
        <v>13.58</v>
      </c>
      <c r="AS353" s="45" t="b">
        <f t="shared" ref="AS353:AS416" ca="1" si="147">AND(AX353,F353&lt;AR353)</f>
        <v>0</v>
      </c>
      <c r="AT353">
        <f t="shared" ref="AT353:AT416" ca="1" si="148">IF(AX353,AT354+1,0)</f>
        <v>9</v>
      </c>
      <c r="AU353" t="b">
        <f t="shared" ca="1" si="137"/>
        <v>1</v>
      </c>
      <c r="AV353" t="b">
        <f t="shared" ca="1" si="138"/>
        <v>1</v>
      </c>
      <c r="AW353" s="266" t="b">
        <f t="shared" ca="1" si="139"/>
        <v>0</v>
      </c>
      <c r="AX353" s="266" t="b">
        <f t="shared" ca="1" si="140"/>
        <v>1</v>
      </c>
      <c r="AY353" s="266" t="b">
        <f t="shared" ca="1" si="141"/>
        <v>0</v>
      </c>
    </row>
    <row r="354" spans="1:51" x14ac:dyDescent="0.25">
      <c r="A354">
        <v>322</v>
      </c>
      <c r="B354" s="163">
        <f ca="1">OFFSET(InputPriceData!B$15,CalculationsAndCharts!$A354+$A$11,0,1,1)</f>
        <v>41548</v>
      </c>
      <c r="C354" s="3">
        <f ca="1">OFFSET(InputPriceData!G$15,CalculationsAndCharts!$A354+$A$11,IF($C$7,8,0),1,1)</f>
        <v>238700</v>
      </c>
      <c r="D354" s="4">
        <f ca="1">OFFSET(InputPriceData!C$15,CalculationsAndCharts!$A354+$A$11,IF($C$7,8,0),1,1)</f>
        <v>14.22</v>
      </c>
      <c r="E354" s="4">
        <f ca="1">OFFSET(InputPriceData!D$15,CalculationsAndCharts!$A354+$A$11,IF($C$7,8,0),1,1)</f>
        <v>14.38</v>
      </c>
      <c r="F354" s="4">
        <f ca="1">OFFSET(InputPriceData!E$15,CalculationsAndCharts!$A354+$A$11,IF($C$7,8,0),1,1)</f>
        <v>14.22</v>
      </c>
      <c r="G354" s="4">
        <f ca="1">OFFSET(InputPriceData!F$15,CalculationsAndCharts!$A354+$A$11,IF($C$7,8,0),1,1)</f>
        <v>14.33</v>
      </c>
      <c r="H354" s="128"/>
      <c r="I354" s="128"/>
      <c r="K354" s="124"/>
      <c r="L354" s="279"/>
      <c r="M354" s="281"/>
      <c r="N354" s="280"/>
      <c r="O354" s="4"/>
      <c r="P354" s="4"/>
      <c r="Q354" s="3"/>
      <c r="S354" s="309">
        <f t="shared" ref="S354:S417" ca="1" si="149">MAX(OFFSET($G354,0,0,$A$19,1))</f>
        <v>14.4</v>
      </c>
      <c r="T354" s="309">
        <f t="shared" ref="T354:T417" ca="1" si="150">MIN(OFFSET($G354,0,0,$A$19,1))</f>
        <v>13.95</v>
      </c>
      <c r="U354" s="310">
        <f t="shared" ca="1" si="142"/>
        <v>0.84444444444444422</v>
      </c>
      <c r="V354" s="310" t="b">
        <f t="shared" ref="V354:V417" ca="1" si="151">AND(U354&lt;$A$20,U355&gt;$A$20)</f>
        <v>0</v>
      </c>
      <c r="W354" s="3" t="b">
        <f t="shared" ref="W354:W417" ca="1" si="152">OFFSET(V354,($A$21-1),0,1,1)</f>
        <v>0</v>
      </c>
      <c r="X354" s="3" t="str">
        <f t="shared" ref="X354:X417" ca="1" si="153">IF($W354,OFFSET($G354,$A$19-1,0,1,1),"")</f>
        <v/>
      </c>
      <c r="Y354" s="3" t="str">
        <f t="shared" ca="1" si="143"/>
        <v/>
      </c>
      <c r="Z354" s="3" t="str">
        <f t="shared" ref="Z354:Z417" ca="1" si="154">IF(W354,IF(Y354&lt;-10,10,IF(Y354&gt;10,10,Y354)),"")</f>
        <v/>
      </c>
      <c r="AA354" s="3" t="str">
        <f t="shared" ref="AA354:AA417" ca="1" si="155">IF(W354,INT(5*(Z354+10)),"")</f>
        <v/>
      </c>
      <c r="AB354" s="205">
        <f t="shared" ref="AB354:AB417" ca="1" si="156">IF(A354&gt;$A$23,0,IF(W354,AA354,0))+AB355</f>
        <v>10570</v>
      </c>
      <c r="AC354" s="205">
        <f t="shared" ref="AC354:AC417" ca="1" si="157">IF(A354&gt;$A$23,0,IF(W354,1,0))+AC355</f>
        <v>168</v>
      </c>
      <c r="AD354" s="205">
        <f t="shared" ca="1" si="144"/>
        <v>62.916666666666664</v>
      </c>
      <c r="AE354" s="205">
        <f t="shared" ca="1" si="145"/>
        <v>12.916666666666664</v>
      </c>
      <c r="AF354" s="205">
        <f t="shared" ref="AF354:AF417" ca="1" si="158">AE354*0.2</f>
        <v>2.583333333333333</v>
      </c>
      <c r="AG354" s="205"/>
      <c r="AH354" s="205"/>
      <c r="AI354" s="205"/>
      <c r="AJ354" s="205"/>
      <c r="AK354" s="4"/>
      <c r="AL354" s="4"/>
      <c r="AM354" s="309">
        <f t="shared" ref="AM354:AM417" ca="1" si="159">MAX(OFFSET($G354,0,0,$E$19,1))</f>
        <v>14.4</v>
      </c>
      <c r="AN354" s="309">
        <f t="shared" ref="AN354:AN417" ca="1" si="160">MIN(OFFSET($G354,0,0,$E$19,1))</f>
        <v>13.95</v>
      </c>
      <c r="AO354" s="310">
        <f t="shared" ref="AO354:AO417" ca="1" si="161">IFERROR(($G354- AN354)/(AM354-AN354),0)</f>
        <v>0.84444444444444422</v>
      </c>
      <c r="AP354" s="310" t="b">
        <f t="shared" ref="AP354:AP417" ca="1" si="162">AND(AO354&lt;$E$20,AO355&gt;$E$20)</f>
        <v>0</v>
      </c>
      <c r="AQ354" s="309">
        <f t="shared" ref="AQ354:AQ417" ca="1" si="163">IF(AND(NOT(AX355),AW354),D354*($E$22),IF(AX354,AQ355,0))</f>
        <v>0.42</v>
      </c>
      <c r="AR354" s="205">
        <f t="shared" ca="1" si="146"/>
        <v>13.58</v>
      </c>
      <c r="AS354" s="45" t="b">
        <f t="shared" ca="1" si="147"/>
        <v>0</v>
      </c>
      <c r="AT354">
        <f t="shared" ca="1" si="148"/>
        <v>8</v>
      </c>
      <c r="AU354" t="b">
        <f t="shared" ref="AU354:AU417" ca="1" si="164">(AT354&gt;=$E$21)</f>
        <v>0</v>
      </c>
      <c r="AV354" t="b">
        <f t="shared" ref="AV354:AV417" ca="1" si="165">OR(AS354,AU354)</f>
        <v>0</v>
      </c>
      <c r="AW354" s="266" t="b">
        <f t="shared" ref="AW354:AW417" ca="1" si="166">AND($AP355,NOT(AX355))</f>
        <v>0</v>
      </c>
      <c r="AX354" s="266" t="b">
        <f t="shared" ref="AX354:AX417" ca="1" si="167">IF(AX355,IF(AY354,FALSE,AX355),IF(AW354,TRUE,AX355))</f>
        <v>1</v>
      </c>
      <c r="AY354" s="266" t="b">
        <f t="shared" ref="AY354:AY417" ca="1" si="168">AND(AX355,AND(AV355&lt;&gt;AV356,AV355))</f>
        <v>0</v>
      </c>
    </row>
    <row r="355" spans="1:51" x14ac:dyDescent="0.25">
      <c r="A355">
        <v>323</v>
      </c>
      <c r="B355" s="163">
        <f ca="1">OFFSET(InputPriceData!B$15,CalculationsAndCharts!$A355+$A$11,0,1,1)</f>
        <v>41547</v>
      </c>
      <c r="C355" s="3">
        <f ca="1">OFFSET(InputPriceData!G$15,CalculationsAndCharts!$A355+$A$11,IF($C$7,8,0),1,1)</f>
        <v>500100</v>
      </c>
      <c r="D355" s="4">
        <f ca="1">OFFSET(InputPriceData!C$15,CalculationsAndCharts!$A355+$A$11,IF($C$7,8,0),1,1)</f>
        <v>14.06</v>
      </c>
      <c r="E355" s="4">
        <f ca="1">OFFSET(InputPriceData!D$15,CalculationsAndCharts!$A355+$A$11,IF($C$7,8,0),1,1)</f>
        <v>14.22</v>
      </c>
      <c r="F355" s="4">
        <f ca="1">OFFSET(InputPriceData!E$15,CalculationsAndCharts!$A355+$A$11,IF($C$7,8,0),1,1)</f>
        <v>14.03</v>
      </c>
      <c r="G355" s="4">
        <f ca="1">OFFSET(InputPriceData!F$15,CalculationsAndCharts!$A355+$A$11,IF($C$7,8,0),1,1)</f>
        <v>14.19</v>
      </c>
      <c r="H355" s="128"/>
      <c r="I355" s="128"/>
      <c r="K355" s="124"/>
      <c r="L355" s="279"/>
      <c r="M355" s="281"/>
      <c r="N355" s="280"/>
      <c r="O355" s="4"/>
      <c r="P355" s="4"/>
      <c r="Q355" s="3"/>
      <c r="S355" s="309">
        <f t="shared" ca="1" si="149"/>
        <v>14.4</v>
      </c>
      <c r="T355" s="309">
        <f t="shared" ca="1" si="150"/>
        <v>13.95</v>
      </c>
      <c r="U355" s="310">
        <f t="shared" ca="1" si="142"/>
        <v>0.53333333333333255</v>
      </c>
      <c r="V355" s="310" t="b">
        <f t="shared" ca="1" si="151"/>
        <v>0</v>
      </c>
      <c r="W355" s="3" t="b">
        <f t="shared" ca="1" si="152"/>
        <v>0</v>
      </c>
      <c r="X355" s="3" t="str">
        <f t="shared" ca="1" si="153"/>
        <v/>
      </c>
      <c r="Y355" s="3" t="str">
        <f t="shared" ca="1" si="143"/>
        <v/>
      </c>
      <c r="Z355" s="3" t="str">
        <f t="shared" ca="1" si="154"/>
        <v/>
      </c>
      <c r="AA355" s="3" t="str">
        <f t="shared" ca="1" si="155"/>
        <v/>
      </c>
      <c r="AB355" s="205">
        <f t="shared" ca="1" si="156"/>
        <v>10570</v>
      </c>
      <c r="AC355" s="205">
        <f t="shared" ca="1" si="157"/>
        <v>168</v>
      </c>
      <c r="AD355" s="205">
        <f t="shared" ca="1" si="144"/>
        <v>62.916666666666664</v>
      </c>
      <c r="AE355" s="205">
        <f t="shared" ca="1" si="145"/>
        <v>12.916666666666664</v>
      </c>
      <c r="AF355" s="205">
        <f t="shared" ca="1" si="158"/>
        <v>2.583333333333333</v>
      </c>
      <c r="AG355" s="205"/>
      <c r="AH355" s="205"/>
      <c r="AI355" s="205"/>
      <c r="AJ355" s="205"/>
      <c r="AK355" s="4"/>
      <c r="AL355" s="4"/>
      <c r="AM355" s="309">
        <f t="shared" ca="1" si="159"/>
        <v>14.4</v>
      </c>
      <c r="AN355" s="309">
        <f t="shared" ca="1" si="160"/>
        <v>13.95</v>
      </c>
      <c r="AO355" s="310">
        <f t="shared" ca="1" si="161"/>
        <v>0.53333333333333255</v>
      </c>
      <c r="AP355" s="310" t="b">
        <f t="shared" ca="1" si="162"/>
        <v>0</v>
      </c>
      <c r="AQ355" s="309">
        <f t="shared" ca="1" si="163"/>
        <v>0.42</v>
      </c>
      <c r="AR355" s="205">
        <f t="shared" ca="1" si="146"/>
        <v>13.58</v>
      </c>
      <c r="AS355" s="45" t="b">
        <f t="shared" ca="1" si="147"/>
        <v>0</v>
      </c>
      <c r="AT355">
        <f t="shared" ca="1" si="148"/>
        <v>7</v>
      </c>
      <c r="AU355" t="b">
        <f t="shared" ca="1" si="164"/>
        <v>0</v>
      </c>
      <c r="AV355" t="b">
        <f t="shared" ca="1" si="165"/>
        <v>0</v>
      </c>
      <c r="AW355" s="266" t="b">
        <f t="shared" ca="1" si="166"/>
        <v>0</v>
      </c>
      <c r="AX355" s="266" t="b">
        <f t="shared" ca="1" si="167"/>
        <v>1</v>
      </c>
      <c r="AY355" s="266" t="b">
        <f t="shared" ca="1" si="168"/>
        <v>0</v>
      </c>
    </row>
    <row r="356" spans="1:51" x14ac:dyDescent="0.25">
      <c r="A356">
        <v>324</v>
      </c>
      <c r="B356" s="163">
        <f ca="1">OFFSET(InputPriceData!B$15,CalculationsAndCharts!$A356+$A$11,0,1,1)</f>
        <v>41544</v>
      </c>
      <c r="C356" s="3">
        <f ca="1">OFFSET(InputPriceData!G$15,CalculationsAndCharts!$A356+$A$11,IF($C$7,8,0),1,1)</f>
        <v>336800</v>
      </c>
      <c r="D356" s="4">
        <f ca="1">OFFSET(InputPriceData!C$15,CalculationsAndCharts!$A356+$A$11,IF($C$7,8,0),1,1)</f>
        <v>14.08</v>
      </c>
      <c r="E356" s="4">
        <f ca="1">OFFSET(InputPriceData!D$15,CalculationsAndCharts!$A356+$A$11,IF($C$7,8,0),1,1)</f>
        <v>14.24</v>
      </c>
      <c r="F356" s="4">
        <f ca="1">OFFSET(InputPriceData!E$15,CalculationsAndCharts!$A356+$A$11,IF($C$7,8,0),1,1)</f>
        <v>14.01</v>
      </c>
      <c r="G356" s="4">
        <f ca="1">OFFSET(InputPriceData!F$15,CalculationsAndCharts!$A356+$A$11,IF($C$7,8,0),1,1)</f>
        <v>14.1</v>
      </c>
      <c r="H356" s="128"/>
      <c r="I356" s="128"/>
      <c r="K356" s="124"/>
      <c r="L356" s="279"/>
      <c r="M356" s="281"/>
      <c r="N356" s="280"/>
      <c r="O356" s="4"/>
      <c r="P356" s="4"/>
      <c r="Q356" s="3"/>
      <c r="S356" s="309">
        <f t="shared" ca="1" si="149"/>
        <v>14.4</v>
      </c>
      <c r="T356" s="309">
        <f t="shared" ca="1" si="150"/>
        <v>13.95</v>
      </c>
      <c r="U356" s="310">
        <f t="shared" ca="1" si="142"/>
        <v>0.33333333333333331</v>
      </c>
      <c r="V356" s="310" t="b">
        <f t="shared" ca="1" si="151"/>
        <v>0</v>
      </c>
      <c r="W356" s="3" t="b">
        <f t="shared" ca="1" si="152"/>
        <v>0</v>
      </c>
      <c r="X356" s="3" t="str">
        <f t="shared" ca="1" si="153"/>
        <v/>
      </c>
      <c r="Y356" s="3" t="str">
        <f t="shared" ca="1" si="143"/>
        <v/>
      </c>
      <c r="Z356" s="3" t="str">
        <f t="shared" ca="1" si="154"/>
        <v/>
      </c>
      <c r="AA356" s="3" t="str">
        <f t="shared" ca="1" si="155"/>
        <v/>
      </c>
      <c r="AB356" s="205">
        <f t="shared" ca="1" si="156"/>
        <v>10570</v>
      </c>
      <c r="AC356" s="205">
        <f t="shared" ca="1" si="157"/>
        <v>168</v>
      </c>
      <c r="AD356" s="205">
        <f t="shared" ca="1" si="144"/>
        <v>62.916666666666664</v>
      </c>
      <c r="AE356" s="205">
        <f t="shared" ca="1" si="145"/>
        <v>12.916666666666664</v>
      </c>
      <c r="AF356" s="205">
        <f t="shared" ca="1" si="158"/>
        <v>2.583333333333333</v>
      </c>
      <c r="AG356" s="205"/>
      <c r="AH356" s="205"/>
      <c r="AI356" s="205"/>
      <c r="AJ356" s="205"/>
      <c r="AK356" s="4"/>
      <c r="AL356" s="4"/>
      <c r="AM356" s="309">
        <f t="shared" ca="1" si="159"/>
        <v>14.4</v>
      </c>
      <c r="AN356" s="309">
        <f t="shared" ca="1" si="160"/>
        <v>13.95</v>
      </c>
      <c r="AO356" s="310">
        <f t="shared" ca="1" si="161"/>
        <v>0.33333333333333331</v>
      </c>
      <c r="AP356" s="310" t="b">
        <f t="shared" ca="1" si="162"/>
        <v>0</v>
      </c>
      <c r="AQ356" s="309">
        <f t="shared" ca="1" si="163"/>
        <v>0.42</v>
      </c>
      <c r="AR356" s="205">
        <f t="shared" ca="1" si="146"/>
        <v>13.58</v>
      </c>
      <c r="AS356" s="45" t="b">
        <f t="shared" ca="1" si="147"/>
        <v>0</v>
      </c>
      <c r="AT356">
        <f t="shared" ca="1" si="148"/>
        <v>6</v>
      </c>
      <c r="AU356" t="b">
        <f t="shared" ca="1" si="164"/>
        <v>0</v>
      </c>
      <c r="AV356" t="b">
        <f t="shared" ca="1" si="165"/>
        <v>0</v>
      </c>
      <c r="AW356" s="266" t="b">
        <f t="shared" ca="1" si="166"/>
        <v>0</v>
      </c>
      <c r="AX356" s="266" t="b">
        <f t="shared" ca="1" si="167"/>
        <v>1</v>
      </c>
      <c r="AY356" s="266" t="b">
        <f t="shared" ca="1" si="168"/>
        <v>0</v>
      </c>
    </row>
    <row r="357" spans="1:51" x14ac:dyDescent="0.25">
      <c r="A357">
        <v>325</v>
      </c>
      <c r="B357" s="163">
        <f ca="1">OFFSET(InputPriceData!B$15,CalculationsAndCharts!$A357+$A$11,0,1,1)</f>
        <v>41543</v>
      </c>
      <c r="C357" s="3">
        <f ca="1">OFFSET(InputPriceData!G$15,CalculationsAndCharts!$A357+$A$11,IF($C$7,8,0),1,1)</f>
        <v>433000</v>
      </c>
      <c r="D357" s="4">
        <f ca="1">OFFSET(InputPriceData!C$15,CalculationsAndCharts!$A357+$A$11,IF($C$7,8,0),1,1)</f>
        <v>14.09</v>
      </c>
      <c r="E357" s="4">
        <f ca="1">OFFSET(InputPriceData!D$15,CalculationsAndCharts!$A357+$A$11,IF($C$7,8,0),1,1)</f>
        <v>14.31</v>
      </c>
      <c r="F357" s="4">
        <f ca="1">OFFSET(InputPriceData!E$15,CalculationsAndCharts!$A357+$A$11,IF($C$7,8,0),1,1)</f>
        <v>14.01</v>
      </c>
      <c r="G357" s="4">
        <f ca="1">OFFSET(InputPriceData!F$15,CalculationsAndCharts!$A357+$A$11,IF($C$7,8,0),1,1)</f>
        <v>14.1</v>
      </c>
      <c r="H357" s="128"/>
      <c r="I357" s="128"/>
      <c r="K357" s="124"/>
      <c r="L357" s="279"/>
      <c r="M357" s="281"/>
      <c r="N357" s="280"/>
      <c r="O357" s="4"/>
      <c r="P357" s="4"/>
      <c r="Q357" s="3"/>
      <c r="S357" s="309">
        <f t="shared" ca="1" si="149"/>
        <v>14.4</v>
      </c>
      <c r="T357" s="309">
        <f t="shared" ca="1" si="150"/>
        <v>13.91</v>
      </c>
      <c r="U357" s="310">
        <f t="shared" ca="1" si="142"/>
        <v>0.38775510204081515</v>
      </c>
      <c r="V357" s="310" t="b">
        <f t="shared" ca="1" si="151"/>
        <v>0</v>
      </c>
      <c r="W357" s="3" t="b">
        <f t="shared" ca="1" si="152"/>
        <v>0</v>
      </c>
      <c r="X357" s="3" t="str">
        <f t="shared" ca="1" si="153"/>
        <v/>
      </c>
      <c r="Y357" s="3" t="str">
        <f t="shared" ca="1" si="143"/>
        <v/>
      </c>
      <c r="Z357" s="3" t="str">
        <f t="shared" ca="1" si="154"/>
        <v/>
      </c>
      <c r="AA357" s="3" t="str">
        <f t="shared" ca="1" si="155"/>
        <v/>
      </c>
      <c r="AB357" s="205">
        <f t="shared" ca="1" si="156"/>
        <v>10570</v>
      </c>
      <c r="AC357" s="205">
        <f t="shared" ca="1" si="157"/>
        <v>168</v>
      </c>
      <c r="AD357" s="205">
        <f t="shared" ca="1" si="144"/>
        <v>62.916666666666664</v>
      </c>
      <c r="AE357" s="205">
        <f t="shared" ca="1" si="145"/>
        <v>12.916666666666664</v>
      </c>
      <c r="AF357" s="205">
        <f t="shared" ca="1" si="158"/>
        <v>2.583333333333333</v>
      </c>
      <c r="AG357" s="205"/>
      <c r="AH357" s="205"/>
      <c r="AI357" s="205"/>
      <c r="AJ357" s="205"/>
      <c r="AK357" s="4"/>
      <c r="AL357" s="4"/>
      <c r="AM357" s="309">
        <f t="shared" ca="1" si="159"/>
        <v>14.4</v>
      </c>
      <c r="AN357" s="309">
        <f t="shared" ca="1" si="160"/>
        <v>13.95</v>
      </c>
      <c r="AO357" s="310">
        <f t="shared" ca="1" si="161"/>
        <v>0.33333333333333331</v>
      </c>
      <c r="AP357" s="310" t="b">
        <f t="shared" ca="1" si="162"/>
        <v>0</v>
      </c>
      <c r="AQ357" s="309">
        <f t="shared" ca="1" si="163"/>
        <v>0.42</v>
      </c>
      <c r="AR357" s="205">
        <f t="shared" ca="1" si="146"/>
        <v>13.58</v>
      </c>
      <c r="AS357" s="45" t="b">
        <f t="shared" ca="1" si="147"/>
        <v>0</v>
      </c>
      <c r="AT357">
        <f t="shared" ca="1" si="148"/>
        <v>5</v>
      </c>
      <c r="AU357" t="b">
        <f t="shared" ca="1" si="164"/>
        <v>0</v>
      </c>
      <c r="AV357" t="b">
        <f t="shared" ca="1" si="165"/>
        <v>0</v>
      </c>
      <c r="AW357" s="266" t="b">
        <f t="shared" ca="1" si="166"/>
        <v>0</v>
      </c>
      <c r="AX357" s="266" t="b">
        <f t="shared" ca="1" si="167"/>
        <v>1</v>
      </c>
      <c r="AY357" s="266" t="b">
        <f t="shared" ca="1" si="168"/>
        <v>0</v>
      </c>
    </row>
    <row r="358" spans="1:51" x14ac:dyDescent="0.25">
      <c r="A358">
        <v>326</v>
      </c>
      <c r="B358" s="163">
        <f ca="1">OFFSET(InputPriceData!B$15,CalculationsAndCharts!$A358+$A$11,0,1,1)</f>
        <v>41542</v>
      </c>
      <c r="C358" s="3">
        <f ca="1">OFFSET(InputPriceData!G$15,CalculationsAndCharts!$A358+$A$11,IF($C$7,8,0),1,1)</f>
        <v>477500</v>
      </c>
      <c r="D358" s="4">
        <f ca="1">OFFSET(InputPriceData!C$15,CalculationsAndCharts!$A358+$A$11,IF($C$7,8,0),1,1)</f>
        <v>14</v>
      </c>
      <c r="E358" s="4">
        <f ca="1">OFFSET(InputPriceData!D$15,CalculationsAndCharts!$A358+$A$11,IF($C$7,8,0),1,1)</f>
        <v>14.08</v>
      </c>
      <c r="F358" s="4">
        <f ca="1">OFFSET(InputPriceData!E$15,CalculationsAndCharts!$A358+$A$11,IF($C$7,8,0),1,1)</f>
        <v>13.87</v>
      </c>
      <c r="G358" s="4">
        <f ca="1">OFFSET(InputPriceData!F$15,CalculationsAndCharts!$A358+$A$11,IF($C$7,8,0),1,1)</f>
        <v>13.96</v>
      </c>
      <c r="H358" s="128"/>
      <c r="I358" s="128"/>
      <c r="K358" s="124"/>
      <c r="L358" s="279"/>
      <c r="M358" s="281"/>
      <c r="N358" s="280"/>
      <c r="O358" s="4"/>
      <c r="P358" s="4"/>
      <c r="Q358" s="3"/>
      <c r="S358" s="309">
        <f t="shared" ca="1" si="149"/>
        <v>14.4</v>
      </c>
      <c r="T358" s="309">
        <f t="shared" ca="1" si="150"/>
        <v>13.91</v>
      </c>
      <c r="U358" s="310">
        <f t="shared" ca="1" si="142"/>
        <v>0.10204081632653202</v>
      </c>
      <c r="V358" s="310" t="b">
        <f t="shared" ca="1" si="151"/>
        <v>0</v>
      </c>
      <c r="W358" s="3" t="b">
        <f t="shared" ca="1" si="152"/>
        <v>0</v>
      </c>
      <c r="X358" s="3" t="str">
        <f t="shared" ca="1" si="153"/>
        <v/>
      </c>
      <c r="Y358" s="3" t="str">
        <f t="shared" ca="1" si="143"/>
        <v/>
      </c>
      <c r="Z358" s="3" t="str">
        <f t="shared" ca="1" si="154"/>
        <v/>
      </c>
      <c r="AA358" s="3" t="str">
        <f t="shared" ca="1" si="155"/>
        <v/>
      </c>
      <c r="AB358" s="205">
        <f t="shared" ca="1" si="156"/>
        <v>10570</v>
      </c>
      <c r="AC358" s="205">
        <f t="shared" ca="1" si="157"/>
        <v>168</v>
      </c>
      <c r="AD358" s="205">
        <f t="shared" ca="1" si="144"/>
        <v>62.916666666666664</v>
      </c>
      <c r="AE358" s="205">
        <f t="shared" ca="1" si="145"/>
        <v>12.916666666666664</v>
      </c>
      <c r="AF358" s="205">
        <f t="shared" ca="1" si="158"/>
        <v>2.583333333333333</v>
      </c>
      <c r="AG358" s="205"/>
      <c r="AH358" s="205"/>
      <c r="AI358" s="205"/>
      <c r="AJ358" s="205"/>
      <c r="AK358" s="4"/>
      <c r="AL358" s="4"/>
      <c r="AM358" s="309">
        <f t="shared" ca="1" si="159"/>
        <v>14.4</v>
      </c>
      <c r="AN358" s="309">
        <f t="shared" ca="1" si="160"/>
        <v>13.95</v>
      </c>
      <c r="AO358" s="310">
        <f t="shared" ca="1" si="161"/>
        <v>2.2222222222225644E-2</v>
      </c>
      <c r="AP358" s="310" t="b">
        <f t="shared" ca="1" si="162"/>
        <v>1</v>
      </c>
      <c r="AQ358" s="309">
        <f t="shared" ca="1" si="163"/>
        <v>0.42</v>
      </c>
      <c r="AR358" s="205">
        <f t="shared" ca="1" si="146"/>
        <v>13.58</v>
      </c>
      <c r="AS358" s="45" t="b">
        <f t="shared" ca="1" si="147"/>
        <v>0</v>
      </c>
      <c r="AT358">
        <f t="shared" ca="1" si="148"/>
        <v>4</v>
      </c>
      <c r="AU358" t="b">
        <f t="shared" ca="1" si="164"/>
        <v>0</v>
      </c>
      <c r="AV358" t="b">
        <f t="shared" ca="1" si="165"/>
        <v>0</v>
      </c>
      <c r="AW358" s="266" t="b">
        <f t="shared" ca="1" si="166"/>
        <v>0</v>
      </c>
      <c r="AX358" s="266" t="b">
        <f t="shared" ca="1" si="167"/>
        <v>1</v>
      </c>
      <c r="AY358" s="266" t="b">
        <f t="shared" ca="1" si="168"/>
        <v>0</v>
      </c>
    </row>
    <row r="359" spans="1:51" x14ac:dyDescent="0.25">
      <c r="A359">
        <v>327</v>
      </c>
      <c r="B359" s="163">
        <f ca="1">OFFSET(InputPriceData!B$15,CalculationsAndCharts!$A359+$A$11,0,1,1)</f>
        <v>41541</v>
      </c>
      <c r="C359" s="3">
        <f ca="1">OFFSET(InputPriceData!G$15,CalculationsAndCharts!$A359+$A$11,IF($C$7,8,0),1,1)</f>
        <v>255400</v>
      </c>
      <c r="D359" s="4">
        <f ca="1">OFFSET(InputPriceData!C$15,CalculationsAndCharts!$A359+$A$11,IF($C$7,8,0),1,1)</f>
        <v>14.02</v>
      </c>
      <c r="E359" s="4">
        <f ca="1">OFFSET(InputPriceData!D$15,CalculationsAndCharts!$A359+$A$11,IF($C$7,8,0),1,1)</f>
        <v>14.11</v>
      </c>
      <c r="F359" s="4">
        <f ca="1">OFFSET(InputPriceData!E$15,CalculationsAndCharts!$A359+$A$11,IF($C$7,8,0),1,1)</f>
        <v>13.96</v>
      </c>
      <c r="G359" s="4">
        <f ca="1">OFFSET(InputPriceData!F$15,CalculationsAndCharts!$A359+$A$11,IF($C$7,8,0),1,1)</f>
        <v>13.98</v>
      </c>
      <c r="H359" s="128"/>
      <c r="I359" s="128"/>
      <c r="K359" s="124"/>
      <c r="L359" s="279"/>
      <c r="M359" s="281"/>
      <c r="N359" s="280"/>
      <c r="O359" s="4"/>
      <c r="P359" s="4"/>
      <c r="Q359" s="3"/>
      <c r="S359" s="309">
        <f t="shared" ca="1" si="149"/>
        <v>14.4</v>
      </c>
      <c r="T359" s="309">
        <f t="shared" ca="1" si="150"/>
        <v>13.91</v>
      </c>
      <c r="U359" s="310">
        <f t="shared" ca="1" si="142"/>
        <v>0.14285714285714338</v>
      </c>
      <c r="V359" s="310" t="b">
        <f t="shared" ca="1" si="151"/>
        <v>0</v>
      </c>
      <c r="W359" s="3" t="b">
        <f t="shared" ca="1" si="152"/>
        <v>0</v>
      </c>
      <c r="X359" s="3" t="str">
        <f t="shared" ca="1" si="153"/>
        <v/>
      </c>
      <c r="Y359" s="3" t="str">
        <f t="shared" ca="1" si="143"/>
        <v/>
      </c>
      <c r="Z359" s="3" t="str">
        <f t="shared" ca="1" si="154"/>
        <v/>
      </c>
      <c r="AA359" s="3" t="str">
        <f t="shared" ca="1" si="155"/>
        <v/>
      </c>
      <c r="AB359" s="205">
        <f t="shared" ca="1" si="156"/>
        <v>10570</v>
      </c>
      <c r="AC359" s="205">
        <f t="shared" ca="1" si="157"/>
        <v>168</v>
      </c>
      <c r="AD359" s="205">
        <f t="shared" ca="1" si="144"/>
        <v>62.916666666666664</v>
      </c>
      <c r="AE359" s="205">
        <f t="shared" ca="1" si="145"/>
        <v>12.916666666666664</v>
      </c>
      <c r="AF359" s="205">
        <f t="shared" ca="1" si="158"/>
        <v>2.583333333333333</v>
      </c>
      <c r="AG359" s="205"/>
      <c r="AH359" s="205"/>
      <c r="AI359" s="205"/>
      <c r="AJ359" s="205"/>
      <c r="AK359" s="4"/>
      <c r="AL359" s="4"/>
      <c r="AM359" s="309">
        <f t="shared" ca="1" si="159"/>
        <v>14.4</v>
      </c>
      <c r="AN359" s="309">
        <f t="shared" ca="1" si="160"/>
        <v>13.91</v>
      </c>
      <c r="AO359" s="310">
        <f t="shared" ca="1" si="161"/>
        <v>0.14285714285714338</v>
      </c>
      <c r="AP359" s="310" t="b">
        <f t="shared" ca="1" si="162"/>
        <v>0</v>
      </c>
      <c r="AQ359" s="309">
        <f t="shared" ca="1" si="163"/>
        <v>0.42</v>
      </c>
      <c r="AR359" s="205">
        <f t="shared" ca="1" si="146"/>
        <v>13.58</v>
      </c>
      <c r="AS359" s="45" t="b">
        <f t="shared" ca="1" si="147"/>
        <v>0</v>
      </c>
      <c r="AT359">
        <f t="shared" ca="1" si="148"/>
        <v>3</v>
      </c>
      <c r="AU359" t="b">
        <f t="shared" ca="1" si="164"/>
        <v>0</v>
      </c>
      <c r="AV359" t="b">
        <f t="shared" ca="1" si="165"/>
        <v>0</v>
      </c>
      <c r="AW359" s="266" t="b">
        <f t="shared" ca="1" si="166"/>
        <v>0</v>
      </c>
      <c r="AX359" s="266" t="b">
        <f t="shared" ca="1" si="167"/>
        <v>1</v>
      </c>
      <c r="AY359" s="266" t="b">
        <f t="shared" ca="1" si="168"/>
        <v>0</v>
      </c>
    </row>
    <row r="360" spans="1:51" x14ac:dyDescent="0.25">
      <c r="A360">
        <v>328</v>
      </c>
      <c r="B360" s="163">
        <f ca="1">OFFSET(InputPriceData!B$15,CalculationsAndCharts!$A360+$A$11,0,1,1)</f>
        <v>41540</v>
      </c>
      <c r="C360" s="3">
        <f ca="1">OFFSET(InputPriceData!G$15,CalculationsAndCharts!$A360+$A$11,IF($C$7,8,0),1,1)</f>
        <v>296000</v>
      </c>
      <c r="D360" s="4">
        <f ca="1">OFFSET(InputPriceData!C$15,CalculationsAndCharts!$A360+$A$11,IF($C$7,8,0),1,1)</f>
        <v>13.94</v>
      </c>
      <c r="E360" s="4">
        <f ca="1">OFFSET(InputPriceData!D$15,CalculationsAndCharts!$A360+$A$11,IF($C$7,8,0),1,1)</f>
        <v>14.06</v>
      </c>
      <c r="F360" s="4">
        <f ca="1">OFFSET(InputPriceData!E$15,CalculationsAndCharts!$A360+$A$11,IF($C$7,8,0),1,1)</f>
        <v>13.88</v>
      </c>
      <c r="G360" s="4">
        <f ca="1">OFFSET(InputPriceData!F$15,CalculationsAndCharts!$A360+$A$11,IF($C$7,8,0),1,1)</f>
        <v>14.01</v>
      </c>
      <c r="H360" s="128"/>
      <c r="I360" s="128"/>
      <c r="K360" s="124"/>
      <c r="L360" s="279"/>
      <c r="M360" s="281"/>
      <c r="N360" s="280"/>
      <c r="O360" s="4"/>
      <c r="P360" s="4"/>
      <c r="Q360" s="3"/>
      <c r="S360" s="309">
        <f t="shared" ca="1" si="149"/>
        <v>14.4</v>
      </c>
      <c r="T360" s="309">
        <f t="shared" ca="1" si="150"/>
        <v>13.91</v>
      </c>
      <c r="U360" s="310">
        <f t="shared" ca="1" si="142"/>
        <v>0.20408163265306042</v>
      </c>
      <c r="V360" s="310" t="b">
        <f t="shared" ca="1" si="151"/>
        <v>0</v>
      </c>
      <c r="W360" s="3" t="b">
        <f t="shared" ca="1" si="152"/>
        <v>1</v>
      </c>
      <c r="X360" s="3">
        <f t="shared" ca="1" si="153"/>
        <v>14.1</v>
      </c>
      <c r="Y360" s="3">
        <f t="shared" ca="1" si="143"/>
        <v>-0.63829787234042457</v>
      </c>
      <c r="Z360" s="3">
        <f t="shared" ca="1" si="154"/>
        <v>-0.63829787234042457</v>
      </c>
      <c r="AA360" s="3">
        <f t="shared" ca="1" si="155"/>
        <v>46</v>
      </c>
      <c r="AB360" s="205">
        <f t="shared" ca="1" si="156"/>
        <v>10570</v>
      </c>
      <c r="AC360" s="205">
        <f t="shared" ca="1" si="157"/>
        <v>168</v>
      </c>
      <c r="AD360" s="205">
        <f t="shared" ca="1" si="144"/>
        <v>62.916666666666664</v>
      </c>
      <c r="AE360" s="205">
        <f t="shared" ca="1" si="145"/>
        <v>12.916666666666664</v>
      </c>
      <c r="AF360" s="205">
        <f t="shared" ca="1" si="158"/>
        <v>2.583333333333333</v>
      </c>
      <c r="AG360" s="205"/>
      <c r="AH360" s="205"/>
      <c r="AI360" s="205"/>
      <c r="AJ360" s="205"/>
      <c r="AK360" s="4"/>
      <c r="AL360" s="4"/>
      <c r="AM360" s="309">
        <f t="shared" ca="1" si="159"/>
        <v>14.4</v>
      </c>
      <c r="AN360" s="309">
        <f t="shared" ca="1" si="160"/>
        <v>13.91</v>
      </c>
      <c r="AO360" s="310">
        <f t="shared" ca="1" si="161"/>
        <v>0.20408163265306042</v>
      </c>
      <c r="AP360" s="310" t="b">
        <f t="shared" ca="1" si="162"/>
        <v>0</v>
      </c>
      <c r="AQ360" s="309">
        <f t="shared" ca="1" si="163"/>
        <v>0.42</v>
      </c>
      <c r="AR360" s="205">
        <f t="shared" ca="1" si="146"/>
        <v>13.58</v>
      </c>
      <c r="AS360" s="45" t="b">
        <f t="shared" ca="1" si="147"/>
        <v>0</v>
      </c>
      <c r="AT360">
        <f t="shared" ca="1" si="148"/>
        <v>2</v>
      </c>
      <c r="AU360" t="b">
        <f t="shared" ca="1" si="164"/>
        <v>0</v>
      </c>
      <c r="AV360" t="b">
        <f t="shared" ca="1" si="165"/>
        <v>0</v>
      </c>
      <c r="AW360" s="266" t="b">
        <f t="shared" ca="1" si="166"/>
        <v>0</v>
      </c>
      <c r="AX360" s="266" t="b">
        <f t="shared" ca="1" si="167"/>
        <v>1</v>
      </c>
      <c r="AY360" s="266" t="b">
        <f t="shared" ca="1" si="168"/>
        <v>0</v>
      </c>
    </row>
    <row r="361" spans="1:51" x14ac:dyDescent="0.25">
      <c r="A361">
        <v>329</v>
      </c>
      <c r="B361" s="163">
        <f ca="1">OFFSET(InputPriceData!B$15,CalculationsAndCharts!$A361+$A$11,0,1,1)</f>
        <v>41537</v>
      </c>
      <c r="C361" s="3">
        <f ca="1">OFFSET(InputPriceData!G$15,CalculationsAndCharts!$A361+$A$11,IF($C$7,8,0),1,1)</f>
        <v>769400</v>
      </c>
      <c r="D361" s="4">
        <f ca="1">OFFSET(InputPriceData!C$15,CalculationsAndCharts!$A361+$A$11,IF($C$7,8,0),1,1)</f>
        <v>14</v>
      </c>
      <c r="E361" s="4">
        <f ca="1">OFFSET(InputPriceData!D$15,CalculationsAndCharts!$A361+$A$11,IF($C$7,8,0),1,1)</f>
        <v>14.03</v>
      </c>
      <c r="F361" s="4">
        <f ca="1">OFFSET(InputPriceData!E$15,CalculationsAndCharts!$A361+$A$11,IF($C$7,8,0),1,1)</f>
        <v>13.91</v>
      </c>
      <c r="G361" s="4">
        <f ca="1">OFFSET(InputPriceData!F$15,CalculationsAndCharts!$A361+$A$11,IF($C$7,8,0),1,1)</f>
        <v>13.95</v>
      </c>
      <c r="H361" s="128"/>
      <c r="I361" s="128"/>
      <c r="K361" s="124"/>
      <c r="L361" s="279"/>
      <c r="M361" s="281"/>
      <c r="N361" s="280"/>
      <c r="O361" s="4"/>
      <c r="P361" s="4"/>
      <c r="Q361" s="3"/>
      <c r="S361" s="309">
        <f t="shared" ca="1" si="149"/>
        <v>14.4</v>
      </c>
      <c r="T361" s="309">
        <f t="shared" ca="1" si="150"/>
        <v>13.91</v>
      </c>
      <c r="U361" s="310">
        <f t="shared" ca="1" si="142"/>
        <v>8.1632653061222721E-2</v>
      </c>
      <c r="V361" s="310" t="b">
        <f t="shared" ca="1" si="151"/>
        <v>0</v>
      </c>
      <c r="W361" s="3" t="b">
        <f t="shared" ca="1" si="152"/>
        <v>0</v>
      </c>
      <c r="X361" s="3" t="str">
        <f t="shared" ca="1" si="153"/>
        <v/>
      </c>
      <c r="Y361" s="3" t="str">
        <f t="shared" ca="1" si="143"/>
        <v/>
      </c>
      <c r="Z361" s="3" t="str">
        <f t="shared" ca="1" si="154"/>
        <v/>
      </c>
      <c r="AA361" s="3" t="str">
        <f t="shared" ca="1" si="155"/>
        <v/>
      </c>
      <c r="AB361" s="205">
        <f t="shared" ca="1" si="156"/>
        <v>10524</v>
      </c>
      <c r="AC361" s="205">
        <f t="shared" ca="1" si="157"/>
        <v>167</v>
      </c>
      <c r="AD361" s="205">
        <f t="shared" ca="1" si="144"/>
        <v>63.017964071856291</v>
      </c>
      <c r="AE361" s="205">
        <f t="shared" ca="1" si="145"/>
        <v>13.017964071856291</v>
      </c>
      <c r="AF361" s="205">
        <f t="shared" ca="1" si="158"/>
        <v>2.6035928143712583</v>
      </c>
      <c r="AG361" s="205"/>
      <c r="AH361" s="205"/>
      <c r="AI361" s="205"/>
      <c r="AJ361" s="205"/>
      <c r="AK361" s="4"/>
      <c r="AL361" s="4"/>
      <c r="AM361" s="309">
        <f t="shared" ca="1" si="159"/>
        <v>14.4</v>
      </c>
      <c r="AN361" s="309">
        <f t="shared" ca="1" si="160"/>
        <v>13.91</v>
      </c>
      <c r="AO361" s="310">
        <f t="shared" ca="1" si="161"/>
        <v>8.1632653061222721E-2</v>
      </c>
      <c r="AP361" s="310" t="b">
        <f t="shared" ca="1" si="162"/>
        <v>0</v>
      </c>
      <c r="AQ361" s="309">
        <f t="shared" ca="1" si="163"/>
        <v>0.42</v>
      </c>
      <c r="AR361" s="205">
        <f t="shared" ca="1" si="146"/>
        <v>13.58</v>
      </c>
      <c r="AS361" s="45" t="b">
        <f t="shared" ca="1" si="147"/>
        <v>0</v>
      </c>
      <c r="AT361">
        <f t="shared" ca="1" si="148"/>
        <v>1</v>
      </c>
      <c r="AU361" t="b">
        <f t="shared" ca="1" si="164"/>
        <v>0</v>
      </c>
      <c r="AV361" t="b">
        <f t="shared" ca="1" si="165"/>
        <v>0</v>
      </c>
      <c r="AW361" s="266" t="b">
        <f t="shared" ca="1" si="166"/>
        <v>1</v>
      </c>
      <c r="AX361" s="266" t="b">
        <f t="shared" ca="1" si="167"/>
        <v>1</v>
      </c>
      <c r="AY361" s="266" t="b">
        <f t="shared" ca="1" si="168"/>
        <v>0</v>
      </c>
    </row>
    <row r="362" spans="1:51" x14ac:dyDescent="0.25">
      <c r="A362">
        <v>330</v>
      </c>
      <c r="B362" s="163">
        <f ca="1">OFFSET(InputPriceData!B$15,CalculationsAndCharts!$A362+$A$11,0,1,1)</f>
        <v>41536</v>
      </c>
      <c r="C362" s="3">
        <f ca="1">OFFSET(InputPriceData!G$15,CalculationsAndCharts!$A362+$A$11,IF($C$7,8,0),1,1)</f>
        <v>237800</v>
      </c>
      <c r="D362" s="4">
        <f ca="1">OFFSET(InputPriceData!C$15,CalculationsAndCharts!$A362+$A$11,IF($C$7,8,0),1,1)</f>
        <v>14</v>
      </c>
      <c r="E362" s="4">
        <f ca="1">OFFSET(InputPriceData!D$15,CalculationsAndCharts!$A362+$A$11,IF($C$7,8,0),1,1)</f>
        <v>14.03</v>
      </c>
      <c r="F362" s="4">
        <f ca="1">OFFSET(InputPriceData!E$15,CalculationsAndCharts!$A362+$A$11,IF($C$7,8,0),1,1)</f>
        <v>13.94</v>
      </c>
      <c r="G362" s="4">
        <f ca="1">OFFSET(InputPriceData!F$15,CalculationsAndCharts!$A362+$A$11,IF($C$7,8,0),1,1)</f>
        <v>13.95</v>
      </c>
      <c r="H362" s="128"/>
      <c r="I362" s="128"/>
      <c r="K362" s="124"/>
      <c r="L362" s="279"/>
      <c r="M362" s="281"/>
      <c r="N362" s="280"/>
      <c r="O362" s="4"/>
      <c r="P362" s="4"/>
      <c r="Q362" s="3"/>
      <c r="S362" s="309">
        <f t="shared" ca="1" si="149"/>
        <v>14.43</v>
      </c>
      <c r="T362" s="309">
        <f t="shared" ca="1" si="150"/>
        <v>13.91</v>
      </c>
      <c r="U362" s="310">
        <f t="shared" ca="1" si="142"/>
        <v>7.6923076923075345E-2</v>
      </c>
      <c r="V362" s="310" t="b">
        <f t="shared" ca="1" si="151"/>
        <v>1</v>
      </c>
      <c r="W362" s="3" t="b">
        <f t="shared" ca="1" si="152"/>
        <v>0</v>
      </c>
      <c r="X362" s="3" t="str">
        <f t="shared" ca="1" si="153"/>
        <v/>
      </c>
      <c r="Y362" s="3" t="str">
        <f t="shared" ca="1" si="143"/>
        <v/>
      </c>
      <c r="Z362" s="3" t="str">
        <f t="shared" ca="1" si="154"/>
        <v/>
      </c>
      <c r="AA362" s="3" t="str">
        <f t="shared" ca="1" si="155"/>
        <v/>
      </c>
      <c r="AB362" s="205">
        <f t="shared" ca="1" si="156"/>
        <v>10524</v>
      </c>
      <c r="AC362" s="205">
        <f t="shared" ca="1" si="157"/>
        <v>167</v>
      </c>
      <c r="AD362" s="205">
        <f t="shared" ca="1" si="144"/>
        <v>63.017964071856291</v>
      </c>
      <c r="AE362" s="205">
        <f t="shared" ca="1" si="145"/>
        <v>13.017964071856291</v>
      </c>
      <c r="AF362" s="205">
        <f t="shared" ca="1" si="158"/>
        <v>2.6035928143712583</v>
      </c>
      <c r="AG362" s="205"/>
      <c r="AH362" s="205"/>
      <c r="AI362" s="205"/>
      <c r="AJ362" s="205"/>
      <c r="AK362" s="4"/>
      <c r="AL362" s="4"/>
      <c r="AM362" s="309">
        <f t="shared" ca="1" si="159"/>
        <v>14.4</v>
      </c>
      <c r="AN362" s="309">
        <f t="shared" ca="1" si="160"/>
        <v>13.91</v>
      </c>
      <c r="AO362" s="310">
        <f t="shared" ca="1" si="161"/>
        <v>8.1632653061222721E-2</v>
      </c>
      <c r="AP362" s="310" t="b">
        <f t="shared" ca="1" si="162"/>
        <v>1</v>
      </c>
      <c r="AQ362" s="309">
        <f t="shared" ca="1" si="163"/>
        <v>0</v>
      </c>
      <c r="AR362" s="205">
        <f t="shared" ca="1" si="146"/>
        <v>0</v>
      </c>
      <c r="AS362" s="45" t="b">
        <f t="shared" ca="1" si="147"/>
        <v>0</v>
      </c>
      <c r="AT362">
        <f t="shared" ca="1" si="148"/>
        <v>0</v>
      </c>
      <c r="AU362" t="b">
        <f t="shared" ca="1" si="164"/>
        <v>0</v>
      </c>
      <c r="AV362" t="b">
        <f t="shared" ca="1" si="165"/>
        <v>0</v>
      </c>
      <c r="AW362" s="266" t="b">
        <f t="shared" ca="1" si="166"/>
        <v>0</v>
      </c>
      <c r="AX362" s="266" t="b">
        <f t="shared" ca="1" si="167"/>
        <v>0</v>
      </c>
      <c r="AY362" s="266" t="b">
        <f t="shared" ca="1" si="168"/>
        <v>0</v>
      </c>
    </row>
    <row r="363" spans="1:51" x14ac:dyDescent="0.25">
      <c r="A363">
        <v>331</v>
      </c>
      <c r="B363" s="163">
        <f ca="1">OFFSET(InputPriceData!B$15,CalculationsAndCharts!$A363+$A$11,0,1,1)</f>
        <v>41535</v>
      </c>
      <c r="C363" s="3">
        <f ca="1">OFFSET(InputPriceData!G$15,CalculationsAndCharts!$A363+$A$11,IF($C$7,8,0),1,1)</f>
        <v>313800</v>
      </c>
      <c r="D363" s="4">
        <f ca="1">OFFSET(InputPriceData!C$15,CalculationsAndCharts!$A363+$A$11,IF($C$7,8,0),1,1)</f>
        <v>13.95</v>
      </c>
      <c r="E363" s="4">
        <f ca="1">OFFSET(InputPriceData!D$15,CalculationsAndCharts!$A363+$A$11,IF($C$7,8,0),1,1)</f>
        <v>14.01</v>
      </c>
      <c r="F363" s="4">
        <f ca="1">OFFSET(InputPriceData!E$15,CalculationsAndCharts!$A363+$A$11,IF($C$7,8,0),1,1)</f>
        <v>13.85</v>
      </c>
      <c r="G363" s="4">
        <f ca="1">OFFSET(InputPriceData!F$15,CalculationsAndCharts!$A363+$A$11,IF($C$7,8,0),1,1)</f>
        <v>14</v>
      </c>
      <c r="H363" s="128"/>
      <c r="I363" s="128"/>
      <c r="K363" s="124"/>
      <c r="L363" s="279"/>
      <c r="M363" s="281"/>
      <c r="N363" s="280"/>
      <c r="O363" s="4"/>
      <c r="P363" s="4"/>
      <c r="Q363" s="3"/>
      <c r="S363" s="309">
        <f t="shared" ca="1" si="149"/>
        <v>14.47</v>
      </c>
      <c r="T363" s="309">
        <f t="shared" ca="1" si="150"/>
        <v>13.91</v>
      </c>
      <c r="U363" s="310">
        <f t="shared" ca="1" si="142"/>
        <v>0.16071428571428531</v>
      </c>
      <c r="V363" s="310" t="b">
        <f t="shared" ca="1" si="151"/>
        <v>0</v>
      </c>
      <c r="W363" s="3" t="b">
        <f t="shared" ca="1" si="152"/>
        <v>0</v>
      </c>
      <c r="X363" s="3" t="str">
        <f t="shared" ca="1" si="153"/>
        <v/>
      </c>
      <c r="Y363" s="3" t="str">
        <f t="shared" ca="1" si="143"/>
        <v/>
      </c>
      <c r="Z363" s="3" t="str">
        <f t="shared" ca="1" si="154"/>
        <v/>
      </c>
      <c r="AA363" s="3" t="str">
        <f t="shared" ca="1" si="155"/>
        <v/>
      </c>
      <c r="AB363" s="205">
        <f t="shared" ca="1" si="156"/>
        <v>10524</v>
      </c>
      <c r="AC363" s="205">
        <f t="shared" ca="1" si="157"/>
        <v>167</v>
      </c>
      <c r="AD363" s="205">
        <f t="shared" ca="1" si="144"/>
        <v>63.017964071856291</v>
      </c>
      <c r="AE363" s="205">
        <f t="shared" ca="1" si="145"/>
        <v>13.017964071856291</v>
      </c>
      <c r="AF363" s="205">
        <f t="shared" ca="1" si="158"/>
        <v>2.6035928143712583</v>
      </c>
      <c r="AG363" s="205"/>
      <c r="AH363" s="205"/>
      <c r="AI363" s="205"/>
      <c r="AJ363" s="205"/>
      <c r="AK363" s="4"/>
      <c r="AL363" s="4"/>
      <c r="AM363" s="309">
        <f t="shared" ca="1" si="159"/>
        <v>14.4</v>
      </c>
      <c r="AN363" s="309">
        <f t="shared" ca="1" si="160"/>
        <v>13.91</v>
      </c>
      <c r="AO363" s="310">
        <f t="shared" ca="1" si="161"/>
        <v>0.18367346938775472</v>
      </c>
      <c r="AP363" s="310" t="b">
        <f t="shared" ca="1" si="162"/>
        <v>0</v>
      </c>
      <c r="AQ363" s="309">
        <f t="shared" ca="1" si="163"/>
        <v>0</v>
      </c>
      <c r="AR363" s="205">
        <f t="shared" ca="1" si="146"/>
        <v>0</v>
      </c>
      <c r="AS363" s="45" t="b">
        <f t="shared" ca="1" si="147"/>
        <v>0</v>
      </c>
      <c r="AT363">
        <f t="shared" ca="1" si="148"/>
        <v>0</v>
      </c>
      <c r="AU363" t="b">
        <f t="shared" ca="1" si="164"/>
        <v>0</v>
      </c>
      <c r="AV363" t="b">
        <f t="shared" ca="1" si="165"/>
        <v>0</v>
      </c>
      <c r="AW363" s="266" t="b">
        <f t="shared" ca="1" si="166"/>
        <v>0</v>
      </c>
      <c r="AX363" s="266" t="b">
        <f t="shared" ca="1" si="167"/>
        <v>0</v>
      </c>
      <c r="AY363" s="266" t="b">
        <f t="shared" ca="1" si="168"/>
        <v>0</v>
      </c>
    </row>
    <row r="364" spans="1:51" x14ac:dyDescent="0.25">
      <c r="A364">
        <v>332</v>
      </c>
      <c r="B364" s="163">
        <f ca="1">OFFSET(InputPriceData!B$15,CalculationsAndCharts!$A364+$A$11,0,1,1)</f>
        <v>41534</v>
      </c>
      <c r="C364" s="3">
        <f ca="1">OFFSET(InputPriceData!G$15,CalculationsAndCharts!$A364+$A$11,IF($C$7,8,0),1,1)</f>
        <v>799200</v>
      </c>
      <c r="D364" s="4">
        <f ca="1">OFFSET(InputPriceData!C$15,CalculationsAndCharts!$A364+$A$11,IF($C$7,8,0),1,1)</f>
        <v>14.09</v>
      </c>
      <c r="E364" s="4">
        <f ca="1">OFFSET(InputPriceData!D$15,CalculationsAndCharts!$A364+$A$11,IF($C$7,8,0),1,1)</f>
        <v>14.13</v>
      </c>
      <c r="F364" s="4">
        <f ca="1">OFFSET(InputPriceData!E$15,CalculationsAndCharts!$A364+$A$11,IF($C$7,8,0),1,1)</f>
        <v>13.8</v>
      </c>
      <c r="G364" s="4">
        <f ca="1">OFFSET(InputPriceData!F$15,CalculationsAndCharts!$A364+$A$11,IF($C$7,8,0),1,1)</f>
        <v>14.01</v>
      </c>
      <c r="H364" s="128"/>
      <c r="I364" s="128"/>
      <c r="K364" s="124"/>
      <c r="L364" s="279"/>
      <c r="M364" s="281"/>
      <c r="N364" s="280"/>
      <c r="O364" s="4"/>
      <c r="P364" s="4"/>
      <c r="Q364" s="3"/>
      <c r="S364" s="309">
        <f t="shared" ca="1" si="149"/>
        <v>14.55</v>
      </c>
      <c r="T364" s="309">
        <f t="shared" ca="1" si="150"/>
        <v>13.91</v>
      </c>
      <c r="U364" s="310">
        <f t="shared" ca="1" si="142"/>
        <v>0.15624999999999931</v>
      </c>
      <c r="V364" s="310" t="b">
        <f t="shared" ca="1" si="151"/>
        <v>0</v>
      </c>
      <c r="W364" s="3" t="b">
        <f t="shared" ca="1" si="152"/>
        <v>0</v>
      </c>
      <c r="X364" s="3" t="str">
        <f t="shared" ca="1" si="153"/>
        <v/>
      </c>
      <c r="Y364" s="3" t="str">
        <f t="shared" ca="1" si="143"/>
        <v/>
      </c>
      <c r="Z364" s="3" t="str">
        <f t="shared" ca="1" si="154"/>
        <v/>
      </c>
      <c r="AA364" s="3" t="str">
        <f t="shared" ca="1" si="155"/>
        <v/>
      </c>
      <c r="AB364" s="205">
        <f t="shared" ca="1" si="156"/>
        <v>10524</v>
      </c>
      <c r="AC364" s="205">
        <f t="shared" ca="1" si="157"/>
        <v>167</v>
      </c>
      <c r="AD364" s="205">
        <f t="shared" ca="1" si="144"/>
        <v>63.017964071856291</v>
      </c>
      <c r="AE364" s="205">
        <f t="shared" ca="1" si="145"/>
        <v>13.017964071856291</v>
      </c>
      <c r="AF364" s="205">
        <f t="shared" ca="1" si="158"/>
        <v>2.6035928143712583</v>
      </c>
      <c r="AG364" s="205"/>
      <c r="AH364" s="205"/>
      <c r="AI364" s="205"/>
      <c r="AJ364" s="205"/>
      <c r="AK364" s="4"/>
      <c r="AL364" s="4"/>
      <c r="AM364" s="309">
        <f t="shared" ca="1" si="159"/>
        <v>14.43</v>
      </c>
      <c r="AN364" s="309">
        <f t="shared" ca="1" si="160"/>
        <v>13.91</v>
      </c>
      <c r="AO364" s="310">
        <f t="shared" ca="1" si="161"/>
        <v>0.19230769230769179</v>
      </c>
      <c r="AP364" s="310" t="b">
        <f t="shared" ca="1" si="162"/>
        <v>0</v>
      </c>
      <c r="AQ364" s="309">
        <f t="shared" ca="1" si="163"/>
        <v>0</v>
      </c>
      <c r="AR364" s="205">
        <f t="shared" ca="1" si="146"/>
        <v>0</v>
      </c>
      <c r="AS364" s="45" t="b">
        <f t="shared" ca="1" si="147"/>
        <v>0</v>
      </c>
      <c r="AT364">
        <f t="shared" ca="1" si="148"/>
        <v>0</v>
      </c>
      <c r="AU364" t="b">
        <f t="shared" ca="1" si="164"/>
        <v>0</v>
      </c>
      <c r="AV364" t="b">
        <f t="shared" ca="1" si="165"/>
        <v>0</v>
      </c>
      <c r="AW364" s="266" t="b">
        <f t="shared" ca="1" si="166"/>
        <v>0</v>
      </c>
      <c r="AX364" s="266" t="b">
        <f t="shared" ca="1" si="167"/>
        <v>0</v>
      </c>
      <c r="AY364" s="266" t="b">
        <f t="shared" ca="1" si="168"/>
        <v>0</v>
      </c>
    </row>
    <row r="365" spans="1:51" x14ac:dyDescent="0.25">
      <c r="A365">
        <v>333</v>
      </c>
      <c r="B365" s="163">
        <f ca="1">OFFSET(InputPriceData!B$15,CalculationsAndCharts!$A365+$A$11,0,1,1)</f>
        <v>41533</v>
      </c>
      <c r="C365" s="3">
        <f ca="1">OFFSET(InputPriceData!G$15,CalculationsAndCharts!$A365+$A$11,IF($C$7,8,0),1,1)</f>
        <v>583700</v>
      </c>
      <c r="D365" s="4">
        <f ca="1">OFFSET(InputPriceData!C$15,CalculationsAndCharts!$A365+$A$11,IF($C$7,8,0),1,1)</f>
        <v>14.42</v>
      </c>
      <c r="E365" s="4">
        <f ca="1">OFFSET(InputPriceData!D$15,CalculationsAndCharts!$A365+$A$11,IF($C$7,8,0),1,1)</f>
        <v>14.6</v>
      </c>
      <c r="F365" s="4">
        <f ca="1">OFFSET(InputPriceData!E$15,CalculationsAndCharts!$A365+$A$11,IF($C$7,8,0),1,1)</f>
        <v>14.12</v>
      </c>
      <c r="G365" s="4">
        <f ca="1">OFFSET(InputPriceData!F$15,CalculationsAndCharts!$A365+$A$11,IF($C$7,8,0),1,1)</f>
        <v>14.16</v>
      </c>
      <c r="H365" s="128"/>
      <c r="I365" s="128"/>
      <c r="K365" s="124"/>
      <c r="L365" s="279"/>
      <c r="M365" s="281"/>
      <c r="N365" s="280"/>
      <c r="O365" s="4"/>
      <c r="P365" s="4"/>
      <c r="Q365" s="3"/>
      <c r="S365" s="309">
        <f t="shared" ca="1" si="149"/>
        <v>14.55</v>
      </c>
      <c r="T365" s="309">
        <f t="shared" ca="1" si="150"/>
        <v>13.91</v>
      </c>
      <c r="U365" s="310">
        <f t="shared" ca="1" si="142"/>
        <v>0.39062499999999967</v>
      </c>
      <c r="V365" s="310" t="b">
        <f t="shared" ca="1" si="151"/>
        <v>0</v>
      </c>
      <c r="W365" s="3" t="b">
        <f t="shared" ca="1" si="152"/>
        <v>0</v>
      </c>
      <c r="X365" s="3" t="str">
        <f t="shared" ca="1" si="153"/>
        <v/>
      </c>
      <c r="Y365" s="3" t="str">
        <f t="shared" ca="1" si="143"/>
        <v/>
      </c>
      <c r="Z365" s="3" t="str">
        <f t="shared" ca="1" si="154"/>
        <v/>
      </c>
      <c r="AA365" s="3" t="str">
        <f t="shared" ca="1" si="155"/>
        <v/>
      </c>
      <c r="AB365" s="205">
        <f t="shared" ca="1" si="156"/>
        <v>10524</v>
      </c>
      <c r="AC365" s="205">
        <f t="shared" ca="1" si="157"/>
        <v>167</v>
      </c>
      <c r="AD365" s="205">
        <f t="shared" ca="1" si="144"/>
        <v>63.017964071856291</v>
      </c>
      <c r="AE365" s="205">
        <f t="shared" ca="1" si="145"/>
        <v>13.017964071856291</v>
      </c>
      <c r="AF365" s="205">
        <f t="shared" ca="1" si="158"/>
        <v>2.6035928143712583</v>
      </c>
      <c r="AG365" s="205"/>
      <c r="AH365" s="205"/>
      <c r="AI365" s="205"/>
      <c r="AJ365" s="205"/>
      <c r="AK365" s="4"/>
      <c r="AL365" s="4"/>
      <c r="AM365" s="309">
        <f t="shared" ca="1" si="159"/>
        <v>14.47</v>
      </c>
      <c r="AN365" s="309">
        <f t="shared" ca="1" si="160"/>
        <v>13.91</v>
      </c>
      <c r="AO365" s="310">
        <f t="shared" ca="1" si="161"/>
        <v>0.44642857142857101</v>
      </c>
      <c r="AP365" s="310" t="b">
        <f t="shared" ca="1" si="162"/>
        <v>0</v>
      </c>
      <c r="AQ365" s="309">
        <f t="shared" ca="1" si="163"/>
        <v>0</v>
      </c>
      <c r="AR365" s="205">
        <f t="shared" ca="1" si="146"/>
        <v>0</v>
      </c>
      <c r="AS365" s="45" t="b">
        <f t="shared" ca="1" si="147"/>
        <v>0</v>
      </c>
      <c r="AT365">
        <f t="shared" ca="1" si="148"/>
        <v>0</v>
      </c>
      <c r="AU365" t="b">
        <f t="shared" ca="1" si="164"/>
        <v>0</v>
      </c>
      <c r="AV365" t="b">
        <f t="shared" ca="1" si="165"/>
        <v>0</v>
      </c>
      <c r="AW365" s="266" t="b">
        <f t="shared" ca="1" si="166"/>
        <v>0</v>
      </c>
      <c r="AX365" s="266" t="b">
        <f t="shared" ca="1" si="167"/>
        <v>0</v>
      </c>
      <c r="AY365" s="266" t="b">
        <f t="shared" ca="1" si="168"/>
        <v>0</v>
      </c>
    </row>
    <row r="366" spans="1:51" x14ac:dyDescent="0.25">
      <c r="A366">
        <v>334</v>
      </c>
      <c r="B366" s="163">
        <f ca="1">OFFSET(InputPriceData!B$15,CalculationsAndCharts!$A366+$A$11,0,1,1)</f>
        <v>41530</v>
      </c>
      <c r="C366" s="3">
        <f ca="1">OFFSET(InputPriceData!G$15,CalculationsAndCharts!$A366+$A$11,IF($C$7,8,0),1,1)</f>
        <v>278800</v>
      </c>
      <c r="D366" s="4">
        <f ca="1">OFFSET(InputPriceData!C$15,CalculationsAndCharts!$A366+$A$11,IF($C$7,8,0),1,1)</f>
        <v>14.36</v>
      </c>
      <c r="E366" s="4">
        <f ca="1">OFFSET(InputPriceData!D$15,CalculationsAndCharts!$A366+$A$11,IF($C$7,8,0),1,1)</f>
        <v>14.41</v>
      </c>
      <c r="F366" s="4">
        <f ca="1">OFFSET(InputPriceData!E$15,CalculationsAndCharts!$A366+$A$11,IF($C$7,8,0),1,1)</f>
        <v>14.21</v>
      </c>
      <c r="G366" s="4">
        <f ca="1">OFFSET(InputPriceData!F$15,CalculationsAndCharts!$A366+$A$11,IF($C$7,8,0),1,1)</f>
        <v>14.32</v>
      </c>
      <c r="H366" s="128"/>
      <c r="I366" s="128"/>
      <c r="K366" s="124"/>
      <c r="L366" s="279"/>
      <c r="M366" s="281"/>
      <c r="N366" s="280"/>
      <c r="O366" s="4"/>
      <c r="P366" s="4"/>
      <c r="Q366" s="3"/>
      <c r="S366" s="309">
        <f t="shared" ca="1" si="149"/>
        <v>14.55</v>
      </c>
      <c r="T366" s="309">
        <f t="shared" ca="1" si="150"/>
        <v>13.91</v>
      </c>
      <c r="U366" s="310">
        <f t="shared" ca="1" si="142"/>
        <v>0.64062499999999967</v>
      </c>
      <c r="V366" s="310" t="b">
        <f t="shared" ca="1" si="151"/>
        <v>0</v>
      </c>
      <c r="W366" s="3" t="b">
        <f t="shared" ca="1" si="152"/>
        <v>0</v>
      </c>
      <c r="X366" s="3" t="str">
        <f t="shared" ca="1" si="153"/>
        <v/>
      </c>
      <c r="Y366" s="3" t="str">
        <f t="shared" ca="1" si="143"/>
        <v/>
      </c>
      <c r="Z366" s="3" t="str">
        <f t="shared" ca="1" si="154"/>
        <v/>
      </c>
      <c r="AA366" s="3" t="str">
        <f t="shared" ca="1" si="155"/>
        <v/>
      </c>
      <c r="AB366" s="205">
        <f t="shared" ca="1" si="156"/>
        <v>10524</v>
      </c>
      <c r="AC366" s="205">
        <f t="shared" ca="1" si="157"/>
        <v>167</v>
      </c>
      <c r="AD366" s="205">
        <f t="shared" ca="1" si="144"/>
        <v>63.017964071856291</v>
      </c>
      <c r="AE366" s="205">
        <f t="shared" ca="1" si="145"/>
        <v>13.017964071856291</v>
      </c>
      <c r="AF366" s="205">
        <f t="shared" ca="1" si="158"/>
        <v>2.6035928143712583</v>
      </c>
      <c r="AG366" s="205"/>
      <c r="AH366" s="205"/>
      <c r="AI366" s="205"/>
      <c r="AJ366" s="205"/>
      <c r="AK366" s="4"/>
      <c r="AL366" s="4"/>
      <c r="AM366" s="309">
        <f t="shared" ca="1" si="159"/>
        <v>14.55</v>
      </c>
      <c r="AN366" s="309">
        <f t="shared" ca="1" si="160"/>
        <v>13.91</v>
      </c>
      <c r="AO366" s="310">
        <f t="shared" ca="1" si="161"/>
        <v>0.64062499999999967</v>
      </c>
      <c r="AP366" s="310" t="b">
        <f t="shared" ca="1" si="162"/>
        <v>0</v>
      </c>
      <c r="AQ366" s="309">
        <f t="shared" ca="1" si="163"/>
        <v>0</v>
      </c>
      <c r="AR366" s="205">
        <f t="shared" ca="1" si="146"/>
        <v>0</v>
      </c>
      <c r="AS366" s="45" t="b">
        <f t="shared" ca="1" si="147"/>
        <v>0</v>
      </c>
      <c r="AT366">
        <f t="shared" ca="1" si="148"/>
        <v>0</v>
      </c>
      <c r="AU366" t="b">
        <f t="shared" ca="1" si="164"/>
        <v>0</v>
      </c>
      <c r="AV366" t="b">
        <f t="shared" ca="1" si="165"/>
        <v>0</v>
      </c>
      <c r="AW366" s="266" t="b">
        <f t="shared" ca="1" si="166"/>
        <v>0</v>
      </c>
      <c r="AX366" s="266" t="b">
        <f t="shared" ca="1" si="167"/>
        <v>0</v>
      </c>
      <c r="AY366" s="266" t="b">
        <f t="shared" ca="1" si="168"/>
        <v>0</v>
      </c>
    </row>
    <row r="367" spans="1:51" x14ac:dyDescent="0.25">
      <c r="A367">
        <v>335</v>
      </c>
      <c r="B367" s="163">
        <f ca="1">OFFSET(InputPriceData!B$15,CalculationsAndCharts!$A367+$A$11,0,1,1)</f>
        <v>41529</v>
      </c>
      <c r="C367" s="3">
        <f ca="1">OFFSET(InputPriceData!G$15,CalculationsAndCharts!$A367+$A$11,IF($C$7,8,0),1,1)</f>
        <v>161100</v>
      </c>
      <c r="D367" s="4">
        <f ca="1">OFFSET(InputPriceData!C$15,CalculationsAndCharts!$A367+$A$11,IF($C$7,8,0),1,1)</f>
        <v>14.34</v>
      </c>
      <c r="E367" s="4">
        <f ca="1">OFFSET(InputPriceData!D$15,CalculationsAndCharts!$A367+$A$11,IF($C$7,8,0),1,1)</f>
        <v>14.35</v>
      </c>
      <c r="F367" s="4">
        <f ca="1">OFFSET(InputPriceData!E$15,CalculationsAndCharts!$A367+$A$11,IF($C$7,8,0),1,1)</f>
        <v>14.18</v>
      </c>
      <c r="G367" s="4">
        <f ca="1">OFFSET(InputPriceData!F$15,CalculationsAndCharts!$A367+$A$11,IF($C$7,8,0),1,1)</f>
        <v>14.25</v>
      </c>
      <c r="H367" s="128"/>
      <c r="I367" s="128"/>
      <c r="K367" s="124"/>
      <c r="L367" s="279"/>
      <c r="M367" s="281"/>
      <c r="N367" s="280"/>
      <c r="O367" s="4"/>
      <c r="P367" s="4"/>
      <c r="Q367" s="3"/>
      <c r="S367" s="309">
        <f t="shared" ca="1" si="149"/>
        <v>14.55</v>
      </c>
      <c r="T367" s="309">
        <f t="shared" ca="1" si="150"/>
        <v>13.91</v>
      </c>
      <c r="U367" s="310">
        <f t="shared" ca="1" si="142"/>
        <v>0.53124999999999933</v>
      </c>
      <c r="V367" s="310" t="b">
        <f t="shared" ca="1" si="151"/>
        <v>0</v>
      </c>
      <c r="W367" s="3" t="b">
        <f t="shared" ca="1" si="152"/>
        <v>0</v>
      </c>
      <c r="X367" s="3" t="str">
        <f t="shared" ca="1" si="153"/>
        <v/>
      </c>
      <c r="Y367" s="3" t="str">
        <f t="shared" ca="1" si="143"/>
        <v/>
      </c>
      <c r="Z367" s="3" t="str">
        <f t="shared" ca="1" si="154"/>
        <v/>
      </c>
      <c r="AA367" s="3" t="str">
        <f t="shared" ca="1" si="155"/>
        <v/>
      </c>
      <c r="AB367" s="205">
        <f t="shared" ca="1" si="156"/>
        <v>10524</v>
      </c>
      <c r="AC367" s="205">
        <f t="shared" ca="1" si="157"/>
        <v>167</v>
      </c>
      <c r="AD367" s="205">
        <f t="shared" ca="1" si="144"/>
        <v>63.017964071856291</v>
      </c>
      <c r="AE367" s="205">
        <f t="shared" ca="1" si="145"/>
        <v>13.017964071856291</v>
      </c>
      <c r="AF367" s="205">
        <f t="shared" ca="1" si="158"/>
        <v>2.6035928143712583</v>
      </c>
      <c r="AG367" s="205"/>
      <c r="AH367" s="205"/>
      <c r="AI367" s="205"/>
      <c r="AJ367" s="205"/>
      <c r="AK367" s="4"/>
      <c r="AL367" s="4"/>
      <c r="AM367" s="309">
        <f t="shared" ca="1" si="159"/>
        <v>14.55</v>
      </c>
      <c r="AN367" s="309">
        <f t="shared" ca="1" si="160"/>
        <v>13.91</v>
      </c>
      <c r="AO367" s="310">
        <f t="shared" ca="1" si="161"/>
        <v>0.53124999999999933</v>
      </c>
      <c r="AP367" s="310" t="b">
        <f t="shared" ca="1" si="162"/>
        <v>0</v>
      </c>
      <c r="AQ367" s="309">
        <f t="shared" ca="1" si="163"/>
        <v>0</v>
      </c>
      <c r="AR367" s="205">
        <f t="shared" ca="1" si="146"/>
        <v>0</v>
      </c>
      <c r="AS367" s="45" t="b">
        <f t="shared" ca="1" si="147"/>
        <v>0</v>
      </c>
      <c r="AT367">
        <f t="shared" ca="1" si="148"/>
        <v>0</v>
      </c>
      <c r="AU367" t="b">
        <f t="shared" ca="1" si="164"/>
        <v>0</v>
      </c>
      <c r="AV367" t="b">
        <f t="shared" ca="1" si="165"/>
        <v>0</v>
      </c>
      <c r="AW367" s="266" t="b">
        <f t="shared" ca="1" si="166"/>
        <v>0</v>
      </c>
      <c r="AX367" s="266" t="b">
        <f t="shared" ca="1" si="167"/>
        <v>0</v>
      </c>
      <c r="AY367" s="266" t="b">
        <f t="shared" ca="1" si="168"/>
        <v>1</v>
      </c>
    </row>
    <row r="368" spans="1:51" x14ac:dyDescent="0.25">
      <c r="A368">
        <v>336</v>
      </c>
      <c r="B368" s="163">
        <f ca="1">OFFSET(InputPriceData!B$15,CalculationsAndCharts!$A368+$A$11,0,1,1)</f>
        <v>41528</v>
      </c>
      <c r="C368" s="3">
        <f ca="1">OFFSET(InputPriceData!G$15,CalculationsAndCharts!$A368+$A$11,IF($C$7,8,0),1,1)</f>
        <v>190100</v>
      </c>
      <c r="D368" s="4">
        <f ca="1">OFFSET(InputPriceData!C$15,CalculationsAndCharts!$A368+$A$11,IF($C$7,8,0),1,1)</f>
        <v>14.36</v>
      </c>
      <c r="E368" s="4">
        <f ca="1">OFFSET(InputPriceData!D$15,CalculationsAndCharts!$A368+$A$11,IF($C$7,8,0),1,1)</f>
        <v>14.47</v>
      </c>
      <c r="F368" s="4">
        <f ca="1">OFFSET(InputPriceData!E$15,CalculationsAndCharts!$A368+$A$11,IF($C$7,8,0),1,1)</f>
        <v>14.32</v>
      </c>
      <c r="G368" s="4">
        <f ca="1">OFFSET(InputPriceData!F$15,CalculationsAndCharts!$A368+$A$11,IF($C$7,8,0),1,1)</f>
        <v>14.35</v>
      </c>
      <c r="H368" s="128"/>
      <c r="I368" s="128"/>
      <c r="K368" s="124"/>
      <c r="L368" s="279"/>
      <c r="M368" s="281"/>
      <c r="N368" s="280"/>
      <c r="O368" s="4"/>
      <c r="P368" s="4"/>
      <c r="Q368" s="3"/>
      <c r="S368" s="309">
        <f t="shared" ca="1" si="149"/>
        <v>14.55</v>
      </c>
      <c r="T368" s="309">
        <f t="shared" ca="1" si="150"/>
        <v>13.91</v>
      </c>
      <c r="U368" s="310">
        <f t="shared" ca="1" si="142"/>
        <v>0.68749999999999867</v>
      </c>
      <c r="V368" s="310" t="b">
        <f t="shared" ca="1" si="151"/>
        <v>0</v>
      </c>
      <c r="W368" s="3" t="b">
        <f t="shared" ca="1" si="152"/>
        <v>0</v>
      </c>
      <c r="X368" s="3" t="str">
        <f t="shared" ca="1" si="153"/>
        <v/>
      </c>
      <c r="Y368" s="3" t="str">
        <f t="shared" ca="1" si="143"/>
        <v/>
      </c>
      <c r="Z368" s="3" t="str">
        <f t="shared" ca="1" si="154"/>
        <v/>
      </c>
      <c r="AA368" s="3" t="str">
        <f t="shared" ca="1" si="155"/>
        <v/>
      </c>
      <c r="AB368" s="205">
        <f t="shared" ca="1" si="156"/>
        <v>10524</v>
      </c>
      <c r="AC368" s="205">
        <f t="shared" ca="1" si="157"/>
        <v>167</v>
      </c>
      <c r="AD368" s="205">
        <f t="shared" ca="1" si="144"/>
        <v>63.017964071856291</v>
      </c>
      <c r="AE368" s="205">
        <f t="shared" ca="1" si="145"/>
        <v>13.017964071856291</v>
      </c>
      <c r="AF368" s="205">
        <f t="shared" ca="1" si="158"/>
        <v>2.6035928143712583</v>
      </c>
      <c r="AG368" s="205"/>
      <c r="AH368" s="205"/>
      <c r="AI368" s="205"/>
      <c r="AJ368" s="205"/>
      <c r="AK368" s="4"/>
      <c r="AL368" s="4"/>
      <c r="AM368" s="309">
        <f t="shared" ca="1" si="159"/>
        <v>14.55</v>
      </c>
      <c r="AN368" s="309">
        <f t="shared" ca="1" si="160"/>
        <v>13.91</v>
      </c>
      <c r="AO368" s="310">
        <f t="shared" ca="1" si="161"/>
        <v>0.68749999999999867</v>
      </c>
      <c r="AP368" s="310" t="b">
        <f t="shared" ca="1" si="162"/>
        <v>0</v>
      </c>
      <c r="AQ368" s="309">
        <f t="shared" ca="1" si="163"/>
        <v>0.42209999999999998</v>
      </c>
      <c r="AR368" s="205">
        <f t="shared" ca="1" si="146"/>
        <v>13.6479</v>
      </c>
      <c r="AS368" s="45" t="b">
        <f t="shared" ca="1" si="147"/>
        <v>0</v>
      </c>
      <c r="AT368">
        <f t="shared" ca="1" si="148"/>
        <v>9</v>
      </c>
      <c r="AU368" t="b">
        <f t="shared" ca="1" si="164"/>
        <v>1</v>
      </c>
      <c r="AV368" t="b">
        <f t="shared" ca="1" si="165"/>
        <v>1</v>
      </c>
      <c r="AW368" s="266" t="b">
        <f t="shared" ca="1" si="166"/>
        <v>0</v>
      </c>
      <c r="AX368" s="266" t="b">
        <f t="shared" ca="1" si="167"/>
        <v>1</v>
      </c>
      <c r="AY368" s="266" t="b">
        <f t="shared" ca="1" si="168"/>
        <v>0</v>
      </c>
    </row>
    <row r="369" spans="1:51" x14ac:dyDescent="0.25">
      <c r="A369">
        <v>337</v>
      </c>
      <c r="B369" s="163">
        <f ca="1">OFFSET(InputPriceData!B$15,CalculationsAndCharts!$A369+$A$11,0,1,1)</f>
        <v>41527</v>
      </c>
      <c r="C369" s="3">
        <f ca="1">OFFSET(InputPriceData!G$15,CalculationsAndCharts!$A369+$A$11,IF($C$7,8,0),1,1)</f>
        <v>314100</v>
      </c>
      <c r="D369" s="4">
        <f ca="1">OFFSET(InputPriceData!C$15,CalculationsAndCharts!$A369+$A$11,IF($C$7,8,0),1,1)</f>
        <v>14.29</v>
      </c>
      <c r="E369" s="4">
        <f ca="1">OFFSET(InputPriceData!D$15,CalculationsAndCharts!$A369+$A$11,IF($C$7,8,0),1,1)</f>
        <v>14.43</v>
      </c>
      <c r="F369" s="4">
        <f ca="1">OFFSET(InputPriceData!E$15,CalculationsAndCharts!$A369+$A$11,IF($C$7,8,0),1,1)</f>
        <v>14.22</v>
      </c>
      <c r="G369" s="4">
        <f ca="1">OFFSET(InputPriceData!F$15,CalculationsAndCharts!$A369+$A$11,IF($C$7,8,0),1,1)</f>
        <v>14.4</v>
      </c>
      <c r="H369" s="128"/>
      <c r="I369" s="128"/>
      <c r="K369" s="124"/>
      <c r="L369" s="279"/>
      <c r="M369" s="281"/>
      <c r="N369" s="280"/>
      <c r="O369" s="4"/>
      <c r="P369" s="4"/>
      <c r="Q369" s="3"/>
      <c r="S369" s="309">
        <f t="shared" ca="1" si="149"/>
        <v>14.55</v>
      </c>
      <c r="T369" s="309">
        <f t="shared" ca="1" si="150"/>
        <v>13.91</v>
      </c>
      <c r="U369" s="310">
        <f t="shared" ca="1" si="142"/>
        <v>0.76562499999999967</v>
      </c>
      <c r="V369" s="310" t="b">
        <f t="shared" ca="1" si="151"/>
        <v>0</v>
      </c>
      <c r="W369" s="3" t="b">
        <f t="shared" ca="1" si="152"/>
        <v>0</v>
      </c>
      <c r="X369" s="3" t="str">
        <f t="shared" ca="1" si="153"/>
        <v/>
      </c>
      <c r="Y369" s="3" t="str">
        <f t="shared" ca="1" si="143"/>
        <v/>
      </c>
      <c r="Z369" s="3" t="str">
        <f t="shared" ca="1" si="154"/>
        <v/>
      </c>
      <c r="AA369" s="3" t="str">
        <f t="shared" ca="1" si="155"/>
        <v/>
      </c>
      <c r="AB369" s="205">
        <f t="shared" ca="1" si="156"/>
        <v>10524</v>
      </c>
      <c r="AC369" s="205">
        <f t="shared" ca="1" si="157"/>
        <v>167</v>
      </c>
      <c r="AD369" s="205">
        <f t="shared" ca="1" si="144"/>
        <v>63.017964071856291</v>
      </c>
      <c r="AE369" s="205">
        <f t="shared" ca="1" si="145"/>
        <v>13.017964071856291</v>
      </c>
      <c r="AF369" s="205">
        <f t="shared" ca="1" si="158"/>
        <v>2.6035928143712583</v>
      </c>
      <c r="AG369" s="205"/>
      <c r="AH369" s="205"/>
      <c r="AI369" s="205"/>
      <c r="AJ369" s="205"/>
      <c r="AK369" s="4"/>
      <c r="AL369" s="4"/>
      <c r="AM369" s="309">
        <f t="shared" ca="1" si="159"/>
        <v>14.55</v>
      </c>
      <c r="AN369" s="309">
        <f t="shared" ca="1" si="160"/>
        <v>13.91</v>
      </c>
      <c r="AO369" s="310">
        <f t="shared" ca="1" si="161"/>
        <v>0.76562499999999967</v>
      </c>
      <c r="AP369" s="310" t="b">
        <f t="shared" ca="1" si="162"/>
        <v>0</v>
      </c>
      <c r="AQ369" s="309">
        <f t="shared" ca="1" si="163"/>
        <v>0.42209999999999998</v>
      </c>
      <c r="AR369" s="205">
        <f t="shared" ca="1" si="146"/>
        <v>13.6479</v>
      </c>
      <c r="AS369" s="45" t="b">
        <f t="shared" ca="1" si="147"/>
        <v>0</v>
      </c>
      <c r="AT369">
        <f t="shared" ca="1" si="148"/>
        <v>8</v>
      </c>
      <c r="AU369" t="b">
        <f t="shared" ca="1" si="164"/>
        <v>0</v>
      </c>
      <c r="AV369" t="b">
        <f t="shared" ca="1" si="165"/>
        <v>0</v>
      </c>
      <c r="AW369" s="266" t="b">
        <f t="shared" ca="1" si="166"/>
        <v>0</v>
      </c>
      <c r="AX369" s="266" t="b">
        <f t="shared" ca="1" si="167"/>
        <v>1</v>
      </c>
      <c r="AY369" s="266" t="b">
        <f t="shared" ca="1" si="168"/>
        <v>0</v>
      </c>
    </row>
    <row r="370" spans="1:51" x14ac:dyDescent="0.25">
      <c r="A370">
        <v>338</v>
      </c>
      <c r="B370" s="163">
        <f ca="1">OFFSET(InputPriceData!B$15,CalculationsAndCharts!$A370+$A$11,0,1,1)</f>
        <v>41526</v>
      </c>
      <c r="C370" s="3">
        <f ca="1">OFFSET(InputPriceData!G$15,CalculationsAndCharts!$A370+$A$11,IF($C$7,8,0),1,1)</f>
        <v>328600</v>
      </c>
      <c r="D370" s="4">
        <f ca="1">OFFSET(InputPriceData!C$15,CalculationsAndCharts!$A370+$A$11,IF($C$7,8,0),1,1)</f>
        <v>14.1</v>
      </c>
      <c r="E370" s="4">
        <f ca="1">OFFSET(InputPriceData!D$15,CalculationsAndCharts!$A370+$A$11,IF($C$7,8,0),1,1)</f>
        <v>14.31</v>
      </c>
      <c r="F370" s="4">
        <f ca="1">OFFSET(InputPriceData!E$15,CalculationsAndCharts!$A370+$A$11,IF($C$7,8,0),1,1)</f>
        <v>14.1</v>
      </c>
      <c r="G370" s="4">
        <f ca="1">OFFSET(InputPriceData!F$15,CalculationsAndCharts!$A370+$A$11,IF($C$7,8,0),1,1)</f>
        <v>14.19</v>
      </c>
      <c r="H370" s="128"/>
      <c r="I370" s="128"/>
      <c r="K370" s="124"/>
      <c r="L370" s="279"/>
      <c r="M370" s="281"/>
      <c r="N370" s="280"/>
      <c r="O370" s="4"/>
      <c r="P370" s="4"/>
      <c r="Q370" s="3"/>
      <c r="S370" s="309">
        <f t="shared" ca="1" si="149"/>
        <v>14.55</v>
      </c>
      <c r="T370" s="309">
        <f t="shared" ca="1" si="150"/>
        <v>13.91</v>
      </c>
      <c r="U370" s="310">
        <f t="shared" ca="1" si="142"/>
        <v>0.43749999999999861</v>
      </c>
      <c r="V370" s="310" t="b">
        <f t="shared" ca="1" si="151"/>
        <v>0</v>
      </c>
      <c r="W370" s="3" t="b">
        <f t="shared" ca="1" si="152"/>
        <v>0</v>
      </c>
      <c r="X370" s="3" t="str">
        <f t="shared" ca="1" si="153"/>
        <v/>
      </c>
      <c r="Y370" s="3" t="str">
        <f t="shared" ca="1" si="143"/>
        <v/>
      </c>
      <c r="Z370" s="3" t="str">
        <f t="shared" ca="1" si="154"/>
        <v/>
      </c>
      <c r="AA370" s="3" t="str">
        <f t="shared" ca="1" si="155"/>
        <v/>
      </c>
      <c r="AB370" s="205">
        <f t="shared" ca="1" si="156"/>
        <v>10524</v>
      </c>
      <c r="AC370" s="205">
        <f t="shared" ca="1" si="157"/>
        <v>167</v>
      </c>
      <c r="AD370" s="205">
        <f t="shared" ca="1" si="144"/>
        <v>63.017964071856291</v>
      </c>
      <c r="AE370" s="205">
        <f t="shared" ca="1" si="145"/>
        <v>13.017964071856291</v>
      </c>
      <c r="AF370" s="205">
        <f t="shared" ca="1" si="158"/>
        <v>2.6035928143712583</v>
      </c>
      <c r="AG370" s="205"/>
      <c r="AH370" s="205"/>
      <c r="AI370" s="205"/>
      <c r="AJ370" s="205"/>
      <c r="AK370" s="4"/>
      <c r="AL370" s="4"/>
      <c r="AM370" s="309">
        <f t="shared" ca="1" si="159"/>
        <v>14.55</v>
      </c>
      <c r="AN370" s="309">
        <f t="shared" ca="1" si="160"/>
        <v>13.91</v>
      </c>
      <c r="AO370" s="310">
        <f t="shared" ca="1" si="161"/>
        <v>0.43749999999999861</v>
      </c>
      <c r="AP370" s="310" t="b">
        <f t="shared" ca="1" si="162"/>
        <v>0</v>
      </c>
      <c r="AQ370" s="309">
        <f t="shared" ca="1" si="163"/>
        <v>0.42209999999999998</v>
      </c>
      <c r="AR370" s="205">
        <f t="shared" ca="1" si="146"/>
        <v>13.6479</v>
      </c>
      <c r="AS370" s="45" t="b">
        <f t="shared" ca="1" si="147"/>
        <v>0</v>
      </c>
      <c r="AT370">
        <f t="shared" ca="1" si="148"/>
        <v>7</v>
      </c>
      <c r="AU370" t="b">
        <f t="shared" ca="1" si="164"/>
        <v>0</v>
      </c>
      <c r="AV370" t="b">
        <f t="shared" ca="1" si="165"/>
        <v>0</v>
      </c>
      <c r="AW370" s="266" t="b">
        <f t="shared" ca="1" si="166"/>
        <v>0</v>
      </c>
      <c r="AX370" s="266" t="b">
        <f t="shared" ca="1" si="167"/>
        <v>1</v>
      </c>
      <c r="AY370" s="266" t="b">
        <f t="shared" ca="1" si="168"/>
        <v>0</v>
      </c>
    </row>
    <row r="371" spans="1:51" x14ac:dyDescent="0.25">
      <c r="A371">
        <v>339</v>
      </c>
      <c r="B371" s="163">
        <f ca="1">OFFSET(InputPriceData!B$15,CalculationsAndCharts!$A371+$A$11,0,1,1)</f>
        <v>41523</v>
      </c>
      <c r="C371" s="3">
        <f ca="1">OFFSET(InputPriceData!G$15,CalculationsAndCharts!$A371+$A$11,IF($C$7,8,0),1,1)</f>
        <v>391900</v>
      </c>
      <c r="D371" s="4">
        <f ca="1">OFFSET(InputPriceData!C$15,CalculationsAndCharts!$A371+$A$11,IF($C$7,8,0),1,1)</f>
        <v>14.2</v>
      </c>
      <c r="E371" s="4">
        <f ca="1">OFFSET(InputPriceData!D$15,CalculationsAndCharts!$A371+$A$11,IF($C$7,8,0),1,1)</f>
        <v>14.2</v>
      </c>
      <c r="F371" s="4">
        <f ca="1">OFFSET(InputPriceData!E$15,CalculationsAndCharts!$A371+$A$11,IF($C$7,8,0),1,1)</f>
        <v>13.91</v>
      </c>
      <c r="G371" s="4">
        <f ca="1">OFFSET(InputPriceData!F$15,CalculationsAndCharts!$A371+$A$11,IF($C$7,8,0),1,1)</f>
        <v>14.09</v>
      </c>
      <c r="H371" s="128"/>
      <c r="I371" s="128"/>
      <c r="K371" s="124"/>
      <c r="L371" s="279"/>
      <c r="M371" s="281"/>
      <c r="N371" s="280"/>
      <c r="O371" s="4"/>
      <c r="P371" s="4"/>
      <c r="Q371" s="3"/>
      <c r="S371" s="309">
        <f t="shared" ca="1" si="149"/>
        <v>14.55</v>
      </c>
      <c r="T371" s="309">
        <f t="shared" ca="1" si="150"/>
        <v>13.91</v>
      </c>
      <c r="U371" s="310">
        <f t="shared" ca="1" si="142"/>
        <v>0.28124999999999933</v>
      </c>
      <c r="V371" s="310" t="b">
        <f t="shared" ca="1" si="151"/>
        <v>0</v>
      </c>
      <c r="W371" s="3" t="b">
        <f t="shared" ca="1" si="152"/>
        <v>1</v>
      </c>
      <c r="X371" s="3">
        <f t="shared" ca="1" si="153"/>
        <v>14.45</v>
      </c>
      <c r="Y371" s="3">
        <f t="shared" ca="1" si="143"/>
        <v>-2.4913494809688541</v>
      </c>
      <c r="Z371" s="3">
        <f t="shared" ca="1" si="154"/>
        <v>-2.4913494809688541</v>
      </c>
      <c r="AA371" s="3">
        <f t="shared" ca="1" si="155"/>
        <v>37</v>
      </c>
      <c r="AB371" s="205">
        <f t="shared" ca="1" si="156"/>
        <v>10524</v>
      </c>
      <c r="AC371" s="205">
        <f t="shared" ca="1" si="157"/>
        <v>167</v>
      </c>
      <c r="AD371" s="205">
        <f t="shared" ca="1" si="144"/>
        <v>63.017964071856291</v>
      </c>
      <c r="AE371" s="205">
        <f t="shared" ca="1" si="145"/>
        <v>13.017964071856291</v>
      </c>
      <c r="AF371" s="205">
        <f t="shared" ca="1" si="158"/>
        <v>2.6035928143712583</v>
      </c>
      <c r="AG371" s="205"/>
      <c r="AH371" s="205"/>
      <c r="AI371" s="205"/>
      <c r="AJ371" s="205"/>
      <c r="AK371" s="4"/>
      <c r="AL371" s="4"/>
      <c r="AM371" s="309">
        <f t="shared" ca="1" si="159"/>
        <v>14.55</v>
      </c>
      <c r="AN371" s="309">
        <f t="shared" ca="1" si="160"/>
        <v>13.91</v>
      </c>
      <c r="AO371" s="310">
        <f t="shared" ca="1" si="161"/>
        <v>0.28124999999999933</v>
      </c>
      <c r="AP371" s="310" t="b">
        <f t="shared" ca="1" si="162"/>
        <v>0</v>
      </c>
      <c r="AQ371" s="309">
        <f t="shared" ca="1" si="163"/>
        <v>0.42209999999999998</v>
      </c>
      <c r="AR371" s="205">
        <f t="shared" ca="1" si="146"/>
        <v>13.6479</v>
      </c>
      <c r="AS371" s="45" t="b">
        <f t="shared" ca="1" si="147"/>
        <v>0</v>
      </c>
      <c r="AT371">
        <f t="shared" ca="1" si="148"/>
        <v>6</v>
      </c>
      <c r="AU371" t="b">
        <f t="shared" ca="1" si="164"/>
        <v>0</v>
      </c>
      <c r="AV371" t="b">
        <f t="shared" ca="1" si="165"/>
        <v>0</v>
      </c>
      <c r="AW371" s="266" t="b">
        <f t="shared" ca="1" si="166"/>
        <v>0</v>
      </c>
      <c r="AX371" s="266" t="b">
        <f t="shared" ca="1" si="167"/>
        <v>1</v>
      </c>
      <c r="AY371" s="266" t="b">
        <f t="shared" ca="1" si="168"/>
        <v>0</v>
      </c>
    </row>
    <row r="372" spans="1:51" x14ac:dyDescent="0.25">
      <c r="A372">
        <v>340</v>
      </c>
      <c r="B372" s="163">
        <f ca="1">OFFSET(InputPriceData!B$15,CalculationsAndCharts!$A372+$A$11,0,1,1)</f>
        <v>41522</v>
      </c>
      <c r="C372" s="3">
        <f ca="1">OFFSET(InputPriceData!G$15,CalculationsAndCharts!$A372+$A$11,IF($C$7,8,0),1,1)</f>
        <v>415600</v>
      </c>
      <c r="D372" s="4">
        <f ca="1">OFFSET(InputPriceData!C$15,CalculationsAndCharts!$A372+$A$11,IF($C$7,8,0),1,1)</f>
        <v>14.07</v>
      </c>
      <c r="E372" s="4">
        <f ca="1">OFFSET(InputPriceData!D$15,CalculationsAndCharts!$A372+$A$11,IF($C$7,8,0),1,1)</f>
        <v>14.16</v>
      </c>
      <c r="F372" s="4">
        <f ca="1">OFFSET(InputPriceData!E$15,CalculationsAndCharts!$A372+$A$11,IF($C$7,8,0),1,1)</f>
        <v>13.95</v>
      </c>
      <c r="G372" s="4">
        <f ca="1">OFFSET(InputPriceData!F$15,CalculationsAndCharts!$A372+$A$11,IF($C$7,8,0),1,1)</f>
        <v>14.15</v>
      </c>
      <c r="H372" s="128"/>
      <c r="I372" s="128"/>
      <c r="K372" s="124"/>
      <c r="L372" s="279"/>
      <c r="M372" s="281"/>
      <c r="N372" s="280"/>
      <c r="O372" s="4"/>
      <c r="P372" s="4"/>
      <c r="Q372" s="3"/>
      <c r="S372" s="309">
        <f t="shared" ca="1" si="149"/>
        <v>14.56</v>
      </c>
      <c r="T372" s="309">
        <f t="shared" ca="1" si="150"/>
        <v>13.91</v>
      </c>
      <c r="U372" s="310">
        <f t="shared" ca="1" si="142"/>
        <v>0.36923076923076936</v>
      </c>
      <c r="V372" s="310" t="b">
        <f t="shared" ca="1" si="151"/>
        <v>0</v>
      </c>
      <c r="W372" s="3" t="b">
        <f t="shared" ca="1" si="152"/>
        <v>0</v>
      </c>
      <c r="X372" s="3" t="str">
        <f t="shared" ca="1" si="153"/>
        <v/>
      </c>
      <c r="Y372" s="3" t="str">
        <f t="shared" ca="1" si="143"/>
        <v/>
      </c>
      <c r="Z372" s="3" t="str">
        <f t="shared" ca="1" si="154"/>
        <v/>
      </c>
      <c r="AA372" s="3" t="str">
        <f t="shared" ca="1" si="155"/>
        <v/>
      </c>
      <c r="AB372" s="205">
        <f t="shared" ca="1" si="156"/>
        <v>10487</v>
      </c>
      <c r="AC372" s="205">
        <f t="shared" ca="1" si="157"/>
        <v>166</v>
      </c>
      <c r="AD372" s="205">
        <f t="shared" ca="1" si="144"/>
        <v>63.174698795180724</v>
      </c>
      <c r="AE372" s="205">
        <f t="shared" ca="1" si="145"/>
        <v>13.174698795180724</v>
      </c>
      <c r="AF372" s="205">
        <f t="shared" ca="1" si="158"/>
        <v>2.6349397590361452</v>
      </c>
      <c r="AG372" s="205"/>
      <c r="AH372" s="205"/>
      <c r="AI372" s="205"/>
      <c r="AJ372" s="205"/>
      <c r="AK372" s="4"/>
      <c r="AL372" s="4"/>
      <c r="AM372" s="309">
        <f t="shared" ca="1" si="159"/>
        <v>14.55</v>
      </c>
      <c r="AN372" s="309">
        <f t="shared" ca="1" si="160"/>
        <v>13.91</v>
      </c>
      <c r="AO372" s="310">
        <f t="shared" ca="1" si="161"/>
        <v>0.375</v>
      </c>
      <c r="AP372" s="310" t="b">
        <f t="shared" ca="1" si="162"/>
        <v>0</v>
      </c>
      <c r="AQ372" s="309">
        <f t="shared" ca="1" si="163"/>
        <v>0.42209999999999998</v>
      </c>
      <c r="AR372" s="205">
        <f t="shared" ca="1" si="146"/>
        <v>13.6479</v>
      </c>
      <c r="AS372" s="45" t="b">
        <f t="shared" ca="1" si="147"/>
        <v>0</v>
      </c>
      <c r="AT372">
        <f t="shared" ca="1" si="148"/>
        <v>5</v>
      </c>
      <c r="AU372" t="b">
        <f t="shared" ca="1" si="164"/>
        <v>0</v>
      </c>
      <c r="AV372" t="b">
        <f t="shared" ca="1" si="165"/>
        <v>0</v>
      </c>
      <c r="AW372" s="266" t="b">
        <f t="shared" ca="1" si="166"/>
        <v>0</v>
      </c>
      <c r="AX372" s="266" t="b">
        <f t="shared" ca="1" si="167"/>
        <v>1</v>
      </c>
      <c r="AY372" s="266" t="b">
        <f t="shared" ca="1" si="168"/>
        <v>0</v>
      </c>
    </row>
    <row r="373" spans="1:51" x14ac:dyDescent="0.25">
      <c r="A373">
        <v>341</v>
      </c>
      <c r="B373" s="163">
        <f ca="1">OFFSET(InputPriceData!B$15,CalculationsAndCharts!$A373+$A$11,0,1,1)</f>
        <v>41521</v>
      </c>
      <c r="C373" s="3">
        <f ca="1">OFFSET(InputPriceData!G$15,CalculationsAndCharts!$A373+$A$11,IF($C$7,8,0),1,1)</f>
        <v>412300</v>
      </c>
      <c r="D373" s="4">
        <f ca="1">OFFSET(InputPriceData!C$15,CalculationsAndCharts!$A373+$A$11,IF($C$7,8,0),1,1)</f>
        <v>13.94</v>
      </c>
      <c r="E373" s="4">
        <f ca="1">OFFSET(InputPriceData!D$15,CalculationsAndCharts!$A373+$A$11,IF($C$7,8,0),1,1)</f>
        <v>14.07</v>
      </c>
      <c r="F373" s="4">
        <f ca="1">OFFSET(InputPriceData!E$15,CalculationsAndCharts!$A373+$A$11,IF($C$7,8,0),1,1)</f>
        <v>13.94</v>
      </c>
      <c r="G373" s="4">
        <f ca="1">OFFSET(InputPriceData!F$15,CalculationsAndCharts!$A373+$A$11,IF($C$7,8,0),1,1)</f>
        <v>14.02</v>
      </c>
      <c r="H373" s="128"/>
      <c r="I373" s="128"/>
      <c r="K373" s="124"/>
      <c r="L373" s="279"/>
      <c r="M373" s="281"/>
      <c r="N373" s="280"/>
      <c r="O373" s="4"/>
      <c r="P373" s="4"/>
      <c r="Q373" s="3"/>
      <c r="S373" s="309">
        <f t="shared" ca="1" si="149"/>
        <v>14.56</v>
      </c>
      <c r="T373" s="309">
        <f t="shared" ca="1" si="150"/>
        <v>13.91</v>
      </c>
      <c r="U373" s="310">
        <f t="shared" ca="1" si="142"/>
        <v>0.16923076923076827</v>
      </c>
      <c r="V373" s="310" t="b">
        <f t="shared" ca="1" si="151"/>
        <v>0</v>
      </c>
      <c r="W373" s="3" t="b">
        <f t="shared" ca="1" si="152"/>
        <v>1</v>
      </c>
      <c r="X373" s="3">
        <f t="shared" ca="1" si="153"/>
        <v>14.45</v>
      </c>
      <c r="Y373" s="3">
        <f t="shared" ca="1" si="143"/>
        <v>-2.9757785467128008</v>
      </c>
      <c r="Z373" s="3">
        <f t="shared" ca="1" si="154"/>
        <v>-2.9757785467128008</v>
      </c>
      <c r="AA373" s="3">
        <f t="shared" ca="1" si="155"/>
        <v>35</v>
      </c>
      <c r="AB373" s="205">
        <f t="shared" ca="1" si="156"/>
        <v>10487</v>
      </c>
      <c r="AC373" s="205">
        <f t="shared" ca="1" si="157"/>
        <v>166</v>
      </c>
      <c r="AD373" s="205">
        <f t="shared" ca="1" si="144"/>
        <v>63.174698795180724</v>
      </c>
      <c r="AE373" s="205">
        <f t="shared" ca="1" si="145"/>
        <v>13.174698795180724</v>
      </c>
      <c r="AF373" s="205">
        <f t="shared" ca="1" si="158"/>
        <v>2.6349397590361452</v>
      </c>
      <c r="AG373" s="205"/>
      <c r="AH373" s="205"/>
      <c r="AI373" s="205"/>
      <c r="AJ373" s="205"/>
      <c r="AK373" s="4"/>
      <c r="AL373" s="4"/>
      <c r="AM373" s="309">
        <f t="shared" ca="1" si="159"/>
        <v>14.55</v>
      </c>
      <c r="AN373" s="309">
        <f t="shared" ca="1" si="160"/>
        <v>13.91</v>
      </c>
      <c r="AO373" s="310">
        <f t="shared" ca="1" si="161"/>
        <v>0.17187499999999895</v>
      </c>
      <c r="AP373" s="310" t="b">
        <f t="shared" ca="1" si="162"/>
        <v>0</v>
      </c>
      <c r="AQ373" s="309">
        <f t="shared" ca="1" si="163"/>
        <v>0.42209999999999998</v>
      </c>
      <c r="AR373" s="205">
        <f t="shared" ca="1" si="146"/>
        <v>13.6479</v>
      </c>
      <c r="AS373" s="45" t="b">
        <f t="shared" ca="1" si="147"/>
        <v>0</v>
      </c>
      <c r="AT373">
        <f t="shared" ca="1" si="148"/>
        <v>4</v>
      </c>
      <c r="AU373" t="b">
        <f t="shared" ca="1" si="164"/>
        <v>0</v>
      </c>
      <c r="AV373" t="b">
        <f t="shared" ca="1" si="165"/>
        <v>0</v>
      </c>
      <c r="AW373" s="266" t="b">
        <f t="shared" ca="1" si="166"/>
        <v>0</v>
      </c>
      <c r="AX373" s="266" t="b">
        <f t="shared" ca="1" si="167"/>
        <v>1</v>
      </c>
      <c r="AY373" s="266" t="b">
        <f t="shared" ca="1" si="168"/>
        <v>0</v>
      </c>
    </row>
    <row r="374" spans="1:51" x14ac:dyDescent="0.25">
      <c r="A374">
        <v>342</v>
      </c>
      <c r="B374" s="163">
        <f ca="1">OFFSET(InputPriceData!B$15,CalculationsAndCharts!$A374+$A$11,0,1,1)</f>
        <v>41520</v>
      </c>
      <c r="C374" s="3">
        <f ca="1">OFFSET(InputPriceData!G$15,CalculationsAndCharts!$A374+$A$11,IF($C$7,8,0),1,1)</f>
        <v>313600</v>
      </c>
      <c r="D374" s="4">
        <f ca="1">OFFSET(InputPriceData!C$15,CalculationsAndCharts!$A374+$A$11,IF($C$7,8,0),1,1)</f>
        <v>14.06</v>
      </c>
      <c r="E374" s="4">
        <f ca="1">OFFSET(InputPriceData!D$15,CalculationsAndCharts!$A374+$A$11,IF($C$7,8,0),1,1)</f>
        <v>14.17</v>
      </c>
      <c r="F374" s="4">
        <f ca="1">OFFSET(InputPriceData!E$15,CalculationsAndCharts!$A374+$A$11,IF($C$7,8,0),1,1)</f>
        <v>13.88</v>
      </c>
      <c r="G374" s="4">
        <f ca="1">OFFSET(InputPriceData!F$15,CalculationsAndCharts!$A374+$A$11,IF($C$7,8,0),1,1)</f>
        <v>13.91</v>
      </c>
      <c r="H374" s="128"/>
      <c r="I374" s="128"/>
      <c r="K374" s="124"/>
      <c r="L374" s="279"/>
      <c r="M374" s="281"/>
      <c r="N374" s="280"/>
      <c r="O374" s="4"/>
      <c r="P374" s="4"/>
      <c r="Q374" s="3"/>
      <c r="S374" s="309">
        <f t="shared" ca="1" si="149"/>
        <v>14.57</v>
      </c>
      <c r="T374" s="309">
        <f t="shared" ca="1" si="150"/>
        <v>13.91</v>
      </c>
      <c r="U374" s="310">
        <f t="shared" ca="1" si="142"/>
        <v>0</v>
      </c>
      <c r="V374" s="310" t="b">
        <f t="shared" ca="1" si="151"/>
        <v>0</v>
      </c>
      <c r="W374" s="3" t="b">
        <f t="shared" ca="1" si="152"/>
        <v>0</v>
      </c>
      <c r="X374" s="3" t="str">
        <f t="shared" ca="1" si="153"/>
        <v/>
      </c>
      <c r="Y374" s="3" t="str">
        <f t="shared" ca="1" si="143"/>
        <v/>
      </c>
      <c r="Z374" s="3" t="str">
        <f t="shared" ca="1" si="154"/>
        <v/>
      </c>
      <c r="AA374" s="3" t="str">
        <f t="shared" ca="1" si="155"/>
        <v/>
      </c>
      <c r="AB374" s="205">
        <f t="shared" ca="1" si="156"/>
        <v>10452</v>
      </c>
      <c r="AC374" s="205">
        <f t="shared" ca="1" si="157"/>
        <v>165</v>
      </c>
      <c r="AD374" s="205">
        <f t="shared" ca="1" si="144"/>
        <v>63.345454545454544</v>
      </c>
      <c r="AE374" s="205">
        <f t="shared" ca="1" si="145"/>
        <v>13.345454545454544</v>
      </c>
      <c r="AF374" s="205">
        <f t="shared" ca="1" si="158"/>
        <v>2.669090909090909</v>
      </c>
      <c r="AG374" s="205"/>
      <c r="AH374" s="205"/>
      <c r="AI374" s="205"/>
      <c r="AJ374" s="205"/>
      <c r="AK374" s="4"/>
      <c r="AL374" s="4"/>
      <c r="AM374" s="309">
        <f t="shared" ca="1" si="159"/>
        <v>14.56</v>
      </c>
      <c r="AN374" s="309">
        <f t="shared" ca="1" si="160"/>
        <v>13.91</v>
      </c>
      <c r="AO374" s="310">
        <f t="shared" ca="1" si="161"/>
        <v>0</v>
      </c>
      <c r="AP374" s="310" t="b">
        <f t="shared" ca="1" si="162"/>
        <v>0</v>
      </c>
      <c r="AQ374" s="309">
        <f t="shared" ca="1" si="163"/>
        <v>0.42209999999999998</v>
      </c>
      <c r="AR374" s="205">
        <f t="shared" ca="1" si="146"/>
        <v>13.6479</v>
      </c>
      <c r="AS374" s="45" t="b">
        <f t="shared" ca="1" si="147"/>
        <v>0</v>
      </c>
      <c r="AT374">
        <f t="shared" ca="1" si="148"/>
        <v>3</v>
      </c>
      <c r="AU374" t="b">
        <f t="shared" ca="1" si="164"/>
        <v>0</v>
      </c>
      <c r="AV374" t="b">
        <f t="shared" ca="1" si="165"/>
        <v>0</v>
      </c>
      <c r="AW374" s="266" t="b">
        <f t="shared" ca="1" si="166"/>
        <v>0</v>
      </c>
      <c r="AX374" s="266" t="b">
        <f t="shared" ca="1" si="167"/>
        <v>1</v>
      </c>
      <c r="AY374" s="266" t="b">
        <f t="shared" ca="1" si="168"/>
        <v>0</v>
      </c>
    </row>
    <row r="375" spans="1:51" x14ac:dyDescent="0.25">
      <c r="A375">
        <v>343</v>
      </c>
      <c r="B375" s="163">
        <f ca="1">OFFSET(InputPriceData!B$15,CalculationsAndCharts!$A375+$A$11,0,1,1)</f>
        <v>41516</v>
      </c>
      <c r="C375" s="3">
        <f ca="1">OFFSET(InputPriceData!G$15,CalculationsAndCharts!$A375+$A$11,IF($C$7,8,0),1,1)</f>
        <v>399100</v>
      </c>
      <c r="D375" s="4">
        <f ca="1">OFFSET(InputPriceData!C$15,CalculationsAndCharts!$A375+$A$11,IF($C$7,8,0),1,1)</f>
        <v>14.02</v>
      </c>
      <c r="E375" s="4">
        <f ca="1">OFFSET(InputPriceData!D$15,CalculationsAndCharts!$A375+$A$11,IF($C$7,8,0),1,1)</f>
        <v>14.07</v>
      </c>
      <c r="F375" s="4">
        <f ca="1">OFFSET(InputPriceData!E$15,CalculationsAndCharts!$A375+$A$11,IF($C$7,8,0),1,1)</f>
        <v>13.87</v>
      </c>
      <c r="G375" s="4">
        <f ca="1">OFFSET(InputPriceData!F$15,CalculationsAndCharts!$A375+$A$11,IF($C$7,8,0),1,1)</f>
        <v>13.92</v>
      </c>
      <c r="H375" s="128"/>
      <c r="I375" s="128"/>
      <c r="K375" s="124"/>
      <c r="L375" s="279"/>
      <c r="M375" s="281"/>
      <c r="N375" s="280"/>
      <c r="O375" s="4"/>
      <c r="P375" s="4"/>
      <c r="Q375" s="3"/>
      <c r="S375" s="309">
        <f t="shared" ca="1" si="149"/>
        <v>14.57</v>
      </c>
      <c r="T375" s="309">
        <f t="shared" ca="1" si="150"/>
        <v>13.92</v>
      </c>
      <c r="U375" s="310">
        <f t="shared" ca="1" si="142"/>
        <v>0</v>
      </c>
      <c r="V375" s="310" t="b">
        <f t="shared" ca="1" si="151"/>
        <v>0</v>
      </c>
      <c r="W375" s="3" t="b">
        <f t="shared" ca="1" si="152"/>
        <v>0</v>
      </c>
      <c r="X375" s="3" t="str">
        <f t="shared" ca="1" si="153"/>
        <v/>
      </c>
      <c r="Y375" s="3" t="str">
        <f t="shared" ca="1" si="143"/>
        <v/>
      </c>
      <c r="Z375" s="3" t="str">
        <f t="shared" ca="1" si="154"/>
        <v/>
      </c>
      <c r="AA375" s="3" t="str">
        <f t="shared" ca="1" si="155"/>
        <v/>
      </c>
      <c r="AB375" s="205">
        <f t="shared" ca="1" si="156"/>
        <v>10452</v>
      </c>
      <c r="AC375" s="205">
        <f t="shared" ca="1" si="157"/>
        <v>165</v>
      </c>
      <c r="AD375" s="205">
        <f t="shared" ca="1" si="144"/>
        <v>63.345454545454544</v>
      </c>
      <c r="AE375" s="205">
        <f t="shared" ca="1" si="145"/>
        <v>13.345454545454544</v>
      </c>
      <c r="AF375" s="205">
        <f t="shared" ca="1" si="158"/>
        <v>2.669090909090909</v>
      </c>
      <c r="AG375" s="205"/>
      <c r="AH375" s="205"/>
      <c r="AI375" s="205"/>
      <c r="AJ375" s="205"/>
      <c r="AK375" s="4"/>
      <c r="AL375" s="4"/>
      <c r="AM375" s="309">
        <f t="shared" ca="1" si="159"/>
        <v>14.56</v>
      </c>
      <c r="AN375" s="309">
        <f t="shared" ca="1" si="160"/>
        <v>13.92</v>
      </c>
      <c r="AO375" s="310">
        <f t="shared" ca="1" si="161"/>
        <v>0</v>
      </c>
      <c r="AP375" s="310" t="b">
        <f t="shared" ca="1" si="162"/>
        <v>0</v>
      </c>
      <c r="AQ375" s="309">
        <f t="shared" ca="1" si="163"/>
        <v>0.42209999999999998</v>
      </c>
      <c r="AR375" s="205">
        <f t="shared" ca="1" si="146"/>
        <v>13.6479</v>
      </c>
      <c r="AS375" s="45" t="b">
        <f t="shared" ca="1" si="147"/>
        <v>0</v>
      </c>
      <c r="AT375">
        <f t="shared" ca="1" si="148"/>
        <v>2</v>
      </c>
      <c r="AU375" t="b">
        <f t="shared" ca="1" si="164"/>
        <v>0</v>
      </c>
      <c r="AV375" t="b">
        <f t="shared" ca="1" si="165"/>
        <v>0</v>
      </c>
      <c r="AW375" s="266" t="b">
        <f t="shared" ca="1" si="166"/>
        <v>0</v>
      </c>
      <c r="AX375" s="266" t="b">
        <f t="shared" ca="1" si="167"/>
        <v>1</v>
      </c>
      <c r="AY375" s="266" t="b">
        <f t="shared" ca="1" si="168"/>
        <v>0</v>
      </c>
    </row>
    <row r="376" spans="1:51" x14ac:dyDescent="0.25">
      <c r="A376">
        <v>344</v>
      </c>
      <c r="B376" s="163">
        <f ca="1">OFFSET(InputPriceData!B$15,CalculationsAndCharts!$A376+$A$11,0,1,1)</f>
        <v>41515</v>
      </c>
      <c r="C376" s="3">
        <f ca="1">OFFSET(InputPriceData!G$15,CalculationsAndCharts!$A376+$A$11,IF($C$7,8,0),1,1)</f>
        <v>530500</v>
      </c>
      <c r="D376" s="4">
        <f ca="1">OFFSET(InputPriceData!C$15,CalculationsAndCharts!$A376+$A$11,IF($C$7,8,0),1,1)</f>
        <v>14.07</v>
      </c>
      <c r="E376" s="4">
        <f ca="1">OFFSET(InputPriceData!D$15,CalculationsAndCharts!$A376+$A$11,IF($C$7,8,0),1,1)</f>
        <v>14.17</v>
      </c>
      <c r="F376" s="4">
        <f ca="1">OFFSET(InputPriceData!E$15,CalculationsAndCharts!$A376+$A$11,IF($C$7,8,0),1,1)</f>
        <v>14</v>
      </c>
      <c r="G376" s="4">
        <f ca="1">OFFSET(InputPriceData!F$15,CalculationsAndCharts!$A376+$A$11,IF($C$7,8,0),1,1)</f>
        <v>14.03</v>
      </c>
      <c r="H376" s="128"/>
      <c r="I376" s="128"/>
      <c r="K376" s="124"/>
      <c r="L376" s="279"/>
      <c r="M376" s="281"/>
      <c r="N376" s="280"/>
      <c r="O376" s="4"/>
      <c r="P376" s="4"/>
      <c r="Q376" s="3"/>
      <c r="S376" s="309">
        <f t="shared" ca="1" si="149"/>
        <v>14.57</v>
      </c>
      <c r="T376" s="309">
        <f t="shared" ca="1" si="150"/>
        <v>14.03</v>
      </c>
      <c r="U376" s="310">
        <f t="shared" ca="1" si="142"/>
        <v>0</v>
      </c>
      <c r="V376" s="310" t="b">
        <f t="shared" ca="1" si="151"/>
        <v>0</v>
      </c>
      <c r="W376" s="3" t="b">
        <f t="shared" ca="1" si="152"/>
        <v>1</v>
      </c>
      <c r="X376" s="3">
        <f t="shared" ca="1" si="153"/>
        <v>14.43</v>
      </c>
      <c r="Y376" s="3">
        <f t="shared" ca="1" si="143"/>
        <v>-2.7720027720027747</v>
      </c>
      <c r="Z376" s="3">
        <f t="shared" ca="1" si="154"/>
        <v>-2.7720027720027747</v>
      </c>
      <c r="AA376" s="3">
        <f t="shared" ca="1" si="155"/>
        <v>36</v>
      </c>
      <c r="AB376" s="205">
        <f t="shared" ca="1" si="156"/>
        <v>10452</v>
      </c>
      <c r="AC376" s="205">
        <f t="shared" ca="1" si="157"/>
        <v>165</v>
      </c>
      <c r="AD376" s="205">
        <f t="shared" ca="1" si="144"/>
        <v>63.345454545454544</v>
      </c>
      <c r="AE376" s="205">
        <f t="shared" ca="1" si="145"/>
        <v>13.345454545454544</v>
      </c>
      <c r="AF376" s="205">
        <f t="shared" ca="1" si="158"/>
        <v>2.669090909090909</v>
      </c>
      <c r="AG376" s="205"/>
      <c r="AH376" s="205"/>
      <c r="AI376" s="205"/>
      <c r="AJ376" s="205"/>
      <c r="AK376" s="4"/>
      <c r="AL376" s="4"/>
      <c r="AM376" s="309">
        <f t="shared" ca="1" si="159"/>
        <v>14.57</v>
      </c>
      <c r="AN376" s="309">
        <f t="shared" ca="1" si="160"/>
        <v>14.03</v>
      </c>
      <c r="AO376" s="310">
        <f t="shared" ca="1" si="161"/>
        <v>0</v>
      </c>
      <c r="AP376" s="310" t="b">
        <f t="shared" ca="1" si="162"/>
        <v>0</v>
      </c>
      <c r="AQ376" s="309">
        <f t="shared" ca="1" si="163"/>
        <v>0.42209999999999998</v>
      </c>
      <c r="AR376" s="205">
        <f t="shared" ca="1" si="146"/>
        <v>13.6479</v>
      </c>
      <c r="AS376" s="45" t="b">
        <f t="shared" ca="1" si="147"/>
        <v>0</v>
      </c>
      <c r="AT376">
        <f t="shared" ca="1" si="148"/>
        <v>1</v>
      </c>
      <c r="AU376" t="b">
        <f t="shared" ca="1" si="164"/>
        <v>0</v>
      </c>
      <c r="AV376" t="b">
        <f t="shared" ca="1" si="165"/>
        <v>0</v>
      </c>
      <c r="AW376" s="266" t="b">
        <f t="shared" ca="1" si="166"/>
        <v>1</v>
      </c>
      <c r="AX376" s="266" t="b">
        <f t="shared" ca="1" si="167"/>
        <v>1</v>
      </c>
      <c r="AY376" s="266" t="b">
        <f t="shared" ca="1" si="168"/>
        <v>0</v>
      </c>
    </row>
    <row r="377" spans="1:51" x14ac:dyDescent="0.25">
      <c r="A377">
        <v>345</v>
      </c>
      <c r="B377" s="163">
        <f ca="1">OFFSET(InputPriceData!B$15,CalculationsAndCharts!$A377+$A$11,0,1,1)</f>
        <v>41514</v>
      </c>
      <c r="C377" s="3">
        <f ca="1">OFFSET(InputPriceData!G$15,CalculationsAndCharts!$A377+$A$11,IF($C$7,8,0),1,1)</f>
        <v>359600</v>
      </c>
      <c r="D377" s="4">
        <f ca="1">OFFSET(InputPriceData!C$15,CalculationsAndCharts!$A377+$A$11,IF($C$7,8,0),1,1)</f>
        <v>14.2</v>
      </c>
      <c r="E377" s="4">
        <f ca="1">OFFSET(InputPriceData!D$15,CalculationsAndCharts!$A377+$A$11,IF($C$7,8,0),1,1)</f>
        <v>14.35</v>
      </c>
      <c r="F377" s="4">
        <f ca="1">OFFSET(InputPriceData!E$15,CalculationsAndCharts!$A377+$A$11,IF($C$7,8,0),1,1)</f>
        <v>14.09</v>
      </c>
      <c r="G377" s="4">
        <f ca="1">OFFSET(InputPriceData!F$15,CalculationsAndCharts!$A377+$A$11,IF($C$7,8,0),1,1)</f>
        <v>14.1</v>
      </c>
      <c r="H377" s="128"/>
      <c r="I377" s="128"/>
      <c r="K377" s="124"/>
      <c r="L377" s="279"/>
      <c r="M377" s="281"/>
      <c r="N377" s="280"/>
      <c r="O377" s="4"/>
      <c r="P377" s="4"/>
      <c r="Q377" s="3"/>
      <c r="S377" s="309">
        <f t="shared" ca="1" si="149"/>
        <v>14.64</v>
      </c>
      <c r="T377" s="309">
        <f t="shared" ca="1" si="150"/>
        <v>14.1</v>
      </c>
      <c r="U377" s="310">
        <f t="shared" ca="1" si="142"/>
        <v>0</v>
      </c>
      <c r="V377" s="310" t="b">
        <f t="shared" ca="1" si="151"/>
        <v>1</v>
      </c>
      <c r="W377" s="3" t="b">
        <f t="shared" ca="1" si="152"/>
        <v>0</v>
      </c>
      <c r="X377" s="3" t="str">
        <f t="shared" ca="1" si="153"/>
        <v/>
      </c>
      <c r="Y377" s="3" t="str">
        <f t="shared" ca="1" si="143"/>
        <v/>
      </c>
      <c r="Z377" s="3" t="str">
        <f t="shared" ca="1" si="154"/>
        <v/>
      </c>
      <c r="AA377" s="3" t="str">
        <f t="shared" ca="1" si="155"/>
        <v/>
      </c>
      <c r="AB377" s="205">
        <f t="shared" ca="1" si="156"/>
        <v>10416</v>
      </c>
      <c r="AC377" s="205">
        <f t="shared" ca="1" si="157"/>
        <v>164</v>
      </c>
      <c r="AD377" s="205">
        <f t="shared" ca="1" si="144"/>
        <v>63.512195121951223</v>
      </c>
      <c r="AE377" s="205">
        <f t="shared" ca="1" si="145"/>
        <v>13.512195121951223</v>
      </c>
      <c r="AF377" s="205">
        <f t="shared" ca="1" si="158"/>
        <v>2.7024390243902445</v>
      </c>
      <c r="AG377" s="205"/>
      <c r="AH377" s="205"/>
      <c r="AI377" s="205"/>
      <c r="AJ377" s="205"/>
      <c r="AK377" s="4"/>
      <c r="AL377" s="4"/>
      <c r="AM377" s="309">
        <f t="shared" ca="1" si="159"/>
        <v>14.57</v>
      </c>
      <c r="AN377" s="309">
        <f t="shared" ca="1" si="160"/>
        <v>14.1</v>
      </c>
      <c r="AO377" s="310">
        <f t="shared" ca="1" si="161"/>
        <v>0</v>
      </c>
      <c r="AP377" s="310" t="b">
        <f t="shared" ca="1" si="162"/>
        <v>1</v>
      </c>
      <c r="AQ377" s="309">
        <f t="shared" ca="1" si="163"/>
        <v>0</v>
      </c>
      <c r="AR377" s="205">
        <f t="shared" ca="1" si="146"/>
        <v>0</v>
      </c>
      <c r="AS377" s="45" t="b">
        <f t="shared" ca="1" si="147"/>
        <v>0</v>
      </c>
      <c r="AT377">
        <f t="shared" ca="1" si="148"/>
        <v>0</v>
      </c>
      <c r="AU377" t="b">
        <f t="shared" ca="1" si="164"/>
        <v>0</v>
      </c>
      <c r="AV377" t="b">
        <f t="shared" ca="1" si="165"/>
        <v>0</v>
      </c>
      <c r="AW377" s="266" t="b">
        <f t="shared" ca="1" si="166"/>
        <v>0</v>
      </c>
      <c r="AX377" s="266" t="b">
        <f t="shared" ca="1" si="167"/>
        <v>0</v>
      </c>
      <c r="AY377" s="266" t="b">
        <f t="shared" ca="1" si="168"/>
        <v>0</v>
      </c>
    </row>
    <row r="378" spans="1:51" x14ac:dyDescent="0.25">
      <c r="A378">
        <v>346</v>
      </c>
      <c r="B378" s="163">
        <f ca="1">OFFSET(InputPriceData!B$15,CalculationsAndCharts!$A378+$A$11,0,1,1)</f>
        <v>41513</v>
      </c>
      <c r="C378" s="3">
        <f ca="1">OFFSET(InputPriceData!G$15,CalculationsAndCharts!$A378+$A$11,IF($C$7,8,0),1,1)</f>
        <v>569800</v>
      </c>
      <c r="D378" s="4">
        <f ca="1">OFFSET(InputPriceData!C$15,CalculationsAndCharts!$A378+$A$11,IF($C$7,8,0),1,1)</f>
        <v>14.27</v>
      </c>
      <c r="E378" s="4">
        <f ca="1">OFFSET(InputPriceData!D$15,CalculationsAndCharts!$A378+$A$11,IF($C$7,8,0),1,1)</f>
        <v>14.4</v>
      </c>
      <c r="F378" s="4">
        <f ca="1">OFFSET(InputPriceData!E$15,CalculationsAndCharts!$A378+$A$11,IF($C$7,8,0),1,1)</f>
        <v>14.19</v>
      </c>
      <c r="G378" s="4">
        <f ca="1">OFFSET(InputPriceData!F$15,CalculationsAndCharts!$A378+$A$11,IF($C$7,8,0),1,1)</f>
        <v>14.24</v>
      </c>
      <c r="H378" s="128"/>
      <c r="I378" s="128"/>
      <c r="K378" s="124"/>
      <c r="L378" s="279"/>
      <c r="M378" s="281"/>
      <c r="N378" s="280"/>
      <c r="O378" s="4"/>
      <c r="P378" s="4"/>
      <c r="Q378" s="3"/>
      <c r="S378" s="309">
        <f t="shared" ca="1" si="149"/>
        <v>14.73</v>
      </c>
      <c r="T378" s="309">
        <f t="shared" ca="1" si="150"/>
        <v>14.15</v>
      </c>
      <c r="U378" s="310">
        <f t="shared" ca="1" si="142"/>
        <v>0.15517241379310318</v>
      </c>
      <c r="V378" s="310" t="b">
        <f t="shared" ca="1" si="151"/>
        <v>0</v>
      </c>
      <c r="W378" s="3" t="b">
        <f t="shared" ca="1" si="152"/>
        <v>0</v>
      </c>
      <c r="X378" s="3" t="str">
        <f t="shared" ca="1" si="153"/>
        <v/>
      </c>
      <c r="Y378" s="3" t="str">
        <f t="shared" ca="1" si="143"/>
        <v/>
      </c>
      <c r="Z378" s="3" t="str">
        <f t="shared" ca="1" si="154"/>
        <v/>
      </c>
      <c r="AA378" s="3" t="str">
        <f t="shared" ca="1" si="155"/>
        <v/>
      </c>
      <c r="AB378" s="205">
        <f t="shared" ca="1" si="156"/>
        <v>10416</v>
      </c>
      <c r="AC378" s="205">
        <f t="shared" ca="1" si="157"/>
        <v>164</v>
      </c>
      <c r="AD378" s="205">
        <f t="shared" ca="1" si="144"/>
        <v>63.512195121951223</v>
      </c>
      <c r="AE378" s="205">
        <f t="shared" ca="1" si="145"/>
        <v>13.512195121951223</v>
      </c>
      <c r="AF378" s="205">
        <f t="shared" ca="1" si="158"/>
        <v>2.7024390243902445</v>
      </c>
      <c r="AG378" s="205"/>
      <c r="AH378" s="205"/>
      <c r="AI378" s="205"/>
      <c r="AJ378" s="205"/>
      <c r="AK378" s="4"/>
      <c r="AL378" s="4"/>
      <c r="AM378" s="309">
        <f t="shared" ca="1" si="159"/>
        <v>14.57</v>
      </c>
      <c r="AN378" s="309">
        <f t="shared" ca="1" si="160"/>
        <v>14.15</v>
      </c>
      <c r="AO378" s="310">
        <f t="shared" ca="1" si="161"/>
        <v>0.214285714285714</v>
      </c>
      <c r="AP378" s="310" t="b">
        <f t="shared" ca="1" si="162"/>
        <v>0</v>
      </c>
      <c r="AQ378" s="309">
        <f t="shared" ca="1" si="163"/>
        <v>0</v>
      </c>
      <c r="AR378" s="205">
        <f t="shared" ca="1" si="146"/>
        <v>0</v>
      </c>
      <c r="AS378" s="45" t="b">
        <f t="shared" ca="1" si="147"/>
        <v>0</v>
      </c>
      <c r="AT378">
        <f t="shared" ca="1" si="148"/>
        <v>0</v>
      </c>
      <c r="AU378" t="b">
        <f t="shared" ca="1" si="164"/>
        <v>0</v>
      </c>
      <c r="AV378" t="b">
        <f t="shared" ca="1" si="165"/>
        <v>0</v>
      </c>
      <c r="AW378" s="266" t="b">
        <f t="shared" ca="1" si="166"/>
        <v>0</v>
      </c>
      <c r="AX378" s="266" t="b">
        <f t="shared" ca="1" si="167"/>
        <v>0</v>
      </c>
      <c r="AY378" s="266" t="b">
        <f t="shared" ca="1" si="168"/>
        <v>0</v>
      </c>
    </row>
    <row r="379" spans="1:51" x14ac:dyDescent="0.25">
      <c r="A379">
        <v>347</v>
      </c>
      <c r="B379" s="163">
        <f ca="1">OFFSET(InputPriceData!B$15,CalculationsAndCharts!$A379+$A$11,0,1,1)</f>
        <v>41512</v>
      </c>
      <c r="C379" s="3">
        <f ca="1">OFFSET(InputPriceData!G$15,CalculationsAndCharts!$A379+$A$11,IF($C$7,8,0),1,1)</f>
        <v>181700</v>
      </c>
      <c r="D379" s="4">
        <f ca="1">OFFSET(InputPriceData!C$15,CalculationsAndCharts!$A379+$A$11,IF($C$7,8,0),1,1)</f>
        <v>14.53</v>
      </c>
      <c r="E379" s="4">
        <f ca="1">OFFSET(InputPriceData!D$15,CalculationsAndCharts!$A379+$A$11,IF($C$7,8,0),1,1)</f>
        <v>14.6</v>
      </c>
      <c r="F379" s="4">
        <f ca="1">OFFSET(InputPriceData!E$15,CalculationsAndCharts!$A379+$A$11,IF($C$7,8,0),1,1)</f>
        <v>14.38</v>
      </c>
      <c r="G379" s="4">
        <f ca="1">OFFSET(InputPriceData!F$15,CalculationsAndCharts!$A379+$A$11,IF($C$7,8,0),1,1)</f>
        <v>14.43</v>
      </c>
      <c r="H379" s="128"/>
      <c r="I379" s="128"/>
      <c r="K379" s="124"/>
      <c r="L379" s="279"/>
      <c r="M379" s="281"/>
      <c r="N379" s="280"/>
      <c r="O379" s="4"/>
      <c r="P379" s="4"/>
      <c r="Q379" s="3"/>
      <c r="S379" s="309">
        <f t="shared" ca="1" si="149"/>
        <v>15.05</v>
      </c>
      <c r="T379" s="309">
        <f t="shared" ca="1" si="150"/>
        <v>14.15</v>
      </c>
      <c r="U379" s="310">
        <f t="shared" ca="1" si="142"/>
        <v>0.31111111111111028</v>
      </c>
      <c r="V379" s="310" t="b">
        <f t="shared" ca="1" si="151"/>
        <v>0</v>
      </c>
      <c r="W379" s="3" t="b">
        <f t="shared" ca="1" si="152"/>
        <v>0</v>
      </c>
      <c r="X379" s="3" t="str">
        <f t="shared" ca="1" si="153"/>
        <v/>
      </c>
      <c r="Y379" s="3" t="str">
        <f t="shared" ca="1" si="143"/>
        <v/>
      </c>
      <c r="Z379" s="3" t="str">
        <f t="shared" ca="1" si="154"/>
        <v/>
      </c>
      <c r="AA379" s="3" t="str">
        <f t="shared" ca="1" si="155"/>
        <v/>
      </c>
      <c r="AB379" s="205">
        <f t="shared" ca="1" si="156"/>
        <v>10416</v>
      </c>
      <c r="AC379" s="205">
        <f t="shared" ca="1" si="157"/>
        <v>164</v>
      </c>
      <c r="AD379" s="205">
        <f t="shared" ca="1" si="144"/>
        <v>63.512195121951223</v>
      </c>
      <c r="AE379" s="205">
        <f t="shared" ca="1" si="145"/>
        <v>13.512195121951223</v>
      </c>
      <c r="AF379" s="205">
        <f t="shared" ca="1" si="158"/>
        <v>2.7024390243902445</v>
      </c>
      <c r="AG379" s="205"/>
      <c r="AH379" s="205"/>
      <c r="AI379" s="205"/>
      <c r="AJ379" s="205"/>
      <c r="AK379" s="4"/>
      <c r="AL379" s="4"/>
      <c r="AM379" s="309">
        <f t="shared" ca="1" si="159"/>
        <v>14.64</v>
      </c>
      <c r="AN379" s="309">
        <f t="shared" ca="1" si="160"/>
        <v>14.15</v>
      </c>
      <c r="AO379" s="310">
        <f t="shared" ca="1" si="161"/>
        <v>0.57142857142856984</v>
      </c>
      <c r="AP379" s="310" t="b">
        <f t="shared" ca="1" si="162"/>
        <v>0</v>
      </c>
      <c r="AQ379" s="309">
        <f t="shared" ca="1" si="163"/>
        <v>0</v>
      </c>
      <c r="AR379" s="205">
        <f t="shared" ca="1" si="146"/>
        <v>0</v>
      </c>
      <c r="AS379" s="45" t="b">
        <f t="shared" ca="1" si="147"/>
        <v>0</v>
      </c>
      <c r="AT379">
        <f t="shared" ca="1" si="148"/>
        <v>0</v>
      </c>
      <c r="AU379" t="b">
        <f t="shared" ca="1" si="164"/>
        <v>0</v>
      </c>
      <c r="AV379" t="b">
        <f t="shared" ca="1" si="165"/>
        <v>0</v>
      </c>
      <c r="AW379" s="266" t="b">
        <f t="shared" ca="1" si="166"/>
        <v>0</v>
      </c>
      <c r="AX379" s="266" t="b">
        <f t="shared" ca="1" si="167"/>
        <v>0</v>
      </c>
      <c r="AY379" s="266" t="b">
        <f t="shared" ca="1" si="168"/>
        <v>0</v>
      </c>
    </row>
    <row r="380" spans="1:51" x14ac:dyDescent="0.25">
      <c r="A380">
        <v>348</v>
      </c>
      <c r="B380" s="163">
        <f ca="1">OFFSET(InputPriceData!B$15,CalculationsAndCharts!$A380+$A$11,0,1,1)</f>
        <v>41509</v>
      </c>
      <c r="C380" s="3">
        <f ca="1">OFFSET(InputPriceData!G$15,CalculationsAndCharts!$A380+$A$11,IF($C$7,8,0),1,1)</f>
        <v>228800</v>
      </c>
      <c r="D380" s="4">
        <f ca="1">OFFSET(InputPriceData!C$15,CalculationsAndCharts!$A380+$A$11,IF($C$7,8,0),1,1)</f>
        <v>14.55</v>
      </c>
      <c r="E380" s="4">
        <f ca="1">OFFSET(InputPriceData!D$15,CalculationsAndCharts!$A380+$A$11,IF($C$7,8,0),1,1)</f>
        <v>14.61</v>
      </c>
      <c r="F380" s="4">
        <f ca="1">OFFSET(InputPriceData!E$15,CalculationsAndCharts!$A380+$A$11,IF($C$7,8,0),1,1)</f>
        <v>14.43</v>
      </c>
      <c r="G380" s="4">
        <f ca="1">OFFSET(InputPriceData!F$15,CalculationsAndCharts!$A380+$A$11,IF($C$7,8,0),1,1)</f>
        <v>14.47</v>
      </c>
      <c r="H380" s="128"/>
      <c r="I380" s="128"/>
      <c r="K380" s="124"/>
      <c r="L380" s="279"/>
      <c r="M380" s="281"/>
      <c r="N380" s="280"/>
      <c r="O380" s="4"/>
      <c r="P380" s="4"/>
      <c r="Q380" s="3"/>
      <c r="S380" s="309">
        <f t="shared" ca="1" si="149"/>
        <v>15.05</v>
      </c>
      <c r="T380" s="309">
        <f t="shared" ca="1" si="150"/>
        <v>14.15</v>
      </c>
      <c r="U380" s="310">
        <f t="shared" ca="1" si="142"/>
        <v>0.35555555555555574</v>
      </c>
      <c r="V380" s="310" t="b">
        <f t="shared" ca="1" si="151"/>
        <v>0</v>
      </c>
      <c r="W380" s="3" t="b">
        <f t="shared" ca="1" si="152"/>
        <v>0</v>
      </c>
      <c r="X380" s="3" t="str">
        <f t="shared" ca="1" si="153"/>
        <v/>
      </c>
      <c r="Y380" s="3" t="str">
        <f t="shared" ca="1" si="143"/>
        <v/>
      </c>
      <c r="Z380" s="3" t="str">
        <f t="shared" ca="1" si="154"/>
        <v/>
      </c>
      <c r="AA380" s="3" t="str">
        <f t="shared" ca="1" si="155"/>
        <v/>
      </c>
      <c r="AB380" s="205">
        <f t="shared" ca="1" si="156"/>
        <v>10416</v>
      </c>
      <c r="AC380" s="205">
        <f t="shared" ca="1" si="157"/>
        <v>164</v>
      </c>
      <c r="AD380" s="205">
        <f t="shared" ca="1" si="144"/>
        <v>63.512195121951223</v>
      </c>
      <c r="AE380" s="205">
        <f t="shared" ca="1" si="145"/>
        <v>13.512195121951223</v>
      </c>
      <c r="AF380" s="205">
        <f t="shared" ca="1" si="158"/>
        <v>2.7024390243902445</v>
      </c>
      <c r="AG380" s="205"/>
      <c r="AH380" s="205"/>
      <c r="AI380" s="205"/>
      <c r="AJ380" s="205"/>
      <c r="AK380" s="4"/>
      <c r="AL380" s="4"/>
      <c r="AM380" s="309">
        <f t="shared" ca="1" si="159"/>
        <v>14.73</v>
      </c>
      <c r="AN380" s="309">
        <f t="shared" ca="1" si="160"/>
        <v>14.15</v>
      </c>
      <c r="AO380" s="310">
        <f t="shared" ca="1" si="161"/>
        <v>0.55172413793103492</v>
      </c>
      <c r="AP380" s="310" t="b">
        <f t="shared" ca="1" si="162"/>
        <v>0</v>
      </c>
      <c r="AQ380" s="309">
        <f t="shared" ca="1" si="163"/>
        <v>0</v>
      </c>
      <c r="AR380" s="205">
        <f t="shared" ca="1" si="146"/>
        <v>0</v>
      </c>
      <c r="AS380" s="45" t="b">
        <f t="shared" ca="1" si="147"/>
        <v>0</v>
      </c>
      <c r="AT380">
        <f t="shared" ca="1" si="148"/>
        <v>0</v>
      </c>
      <c r="AU380" t="b">
        <f t="shared" ca="1" si="164"/>
        <v>0</v>
      </c>
      <c r="AV380" t="b">
        <f t="shared" ca="1" si="165"/>
        <v>0</v>
      </c>
      <c r="AW380" s="266" t="b">
        <f t="shared" ca="1" si="166"/>
        <v>0</v>
      </c>
      <c r="AX380" s="266" t="b">
        <f t="shared" ca="1" si="167"/>
        <v>0</v>
      </c>
      <c r="AY380" s="266" t="b">
        <f t="shared" ca="1" si="168"/>
        <v>0</v>
      </c>
    </row>
    <row r="381" spans="1:51" x14ac:dyDescent="0.25">
      <c r="A381">
        <v>349</v>
      </c>
      <c r="B381" s="163">
        <f ca="1">OFFSET(InputPriceData!B$15,CalculationsAndCharts!$A381+$A$11,0,1,1)</f>
        <v>41508</v>
      </c>
      <c r="C381" s="3">
        <f ca="1">OFFSET(InputPriceData!G$15,CalculationsAndCharts!$A381+$A$11,IF($C$7,8,0),1,1)</f>
        <v>167100</v>
      </c>
      <c r="D381" s="4">
        <f ca="1">OFFSET(InputPriceData!C$15,CalculationsAndCharts!$A381+$A$11,IF($C$7,8,0),1,1)</f>
        <v>14.31</v>
      </c>
      <c r="E381" s="4">
        <f ca="1">OFFSET(InputPriceData!D$15,CalculationsAndCharts!$A381+$A$11,IF($C$7,8,0),1,1)</f>
        <v>14.61</v>
      </c>
      <c r="F381" s="4">
        <f ca="1">OFFSET(InputPriceData!E$15,CalculationsAndCharts!$A381+$A$11,IF($C$7,8,0),1,1)</f>
        <v>14.31</v>
      </c>
      <c r="G381" s="4">
        <f ca="1">OFFSET(InputPriceData!F$15,CalculationsAndCharts!$A381+$A$11,IF($C$7,8,0),1,1)</f>
        <v>14.55</v>
      </c>
      <c r="H381" s="128"/>
      <c r="I381" s="128"/>
      <c r="K381" s="124"/>
      <c r="L381" s="279"/>
      <c r="M381" s="281"/>
      <c r="N381" s="280"/>
      <c r="O381" s="4"/>
      <c r="P381" s="4"/>
      <c r="Q381" s="3"/>
      <c r="S381" s="309">
        <f t="shared" ca="1" si="149"/>
        <v>15.05</v>
      </c>
      <c r="T381" s="309">
        <f t="shared" ca="1" si="150"/>
        <v>14.15</v>
      </c>
      <c r="U381" s="310">
        <f t="shared" ca="1" si="142"/>
        <v>0.44444444444444464</v>
      </c>
      <c r="V381" s="310" t="b">
        <f t="shared" ca="1" si="151"/>
        <v>0</v>
      </c>
      <c r="W381" s="3" t="b">
        <f t="shared" ca="1" si="152"/>
        <v>0</v>
      </c>
      <c r="X381" s="3" t="str">
        <f t="shared" ca="1" si="153"/>
        <v/>
      </c>
      <c r="Y381" s="3" t="str">
        <f t="shared" ca="1" si="143"/>
        <v/>
      </c>
      <c r="Z381" s="3" t="str">
        <f t="shared" ca="1" si="154"/>
        <v/>
      </c>
      <c r="AA381" s="3" t="str">
        <f t="shared" ca="1" si="155"/>
        <v/>
      </c>
      <c r="AB381" s="205">
        <f t="shared" ca="1" si="156"/>
        <v>10416</v>
      </c>
      <c r="AC381" s="205">
        <f t="shared" ca="1" si="157"/>
        <v>164</v>
      </c>
      <c r="AD381" s="205">
        <f t="shared" ca="1" si="144"/>
        <v>63.512195121951223</v>
      </c>
      <c r="AE381" s="205">
        <f t="shared" ca="1" si="145"/>
        <v>13.512195121951223</v>
      </c>
      <c r="AF381" s="205">
        <f t="shared" ca="1" si="158"/>
        <v>2.7024390243902445</v>
      </c>
      <c r="AG381" s="205"/>
      <c r="AH381" s="205"/>
      <c r="AI381" s="205"/>
      <c r="AJ381" s="205"/>
      <c r="AK381" s="4"/>
      <c r="AL381" s="4"/>
      <c r="AM381" s="309">
        <f t="shared" ca="1" si="159"/>
        <v>15.05</v>
      </c>
      <c r="AN381" s="309">
        <f t="shared" ca="1" si="160"/>
        <v>14.15</v>
      </c>
      <c r="AO381" s="310">
        <f t="shared" ca="1" si="161"/>
        <v>0.44444444444444464</v>
      </c>
      <c r="AP381" s="310" t="b">
        <f t="shared" ca="1" si="162"/>
        <v>0</v>
      </c>
      <c r="AQ381" s="309">
        <f t="shared" ca="1" si="163"/>
        <v>0</v>
      </c>
      <c r="AR381" s="205">
        <f t="shared" ca="1" si="146"/>
        <v>0</v>
      </c>
      <c r="AS381" s="45" t="b">
        <f t="shared" ca="1" si="147"/>
        <v>0</v>
      </c>
      <c r="AT381">
        <f t="shared" ca="1" si="148"/>
        <v>0</v>
      </c>
      <c r="AU381" t="b">
        <f t="shared" ca="1" si="164"/>
        <v>0</v>
      </c>
      <c r="AV381" t="b">
        <f t="shared" ca="1" si="165"/>
        <v>0</v>
      </c>
      <c r="AW381" s="266" t="b">
        <f t="shared" ca="1" si="166"/>
        <v>0</v>
      </c>
      <c r="AX381" s="266" t="b">
        <f t="shared" ca="1" si="167"/>
        <v>0</v>
      </c>
      <c r="AY381" s="266" t="b">
        <f t="shared" ca="1" si="168"/>
        <v>0</v>
      </c>
    </row>
    <row r="382" spans="1:51" x14ac:dyDescent="0.25">
      <c r="A382">
        <v>350</v>
      </c>
      <c r="B382" s="163">
        <f ca="1">OFFSET(InputPriceData!B$15,CalculationsAndCharts!$A382+$A$11,0,1,1)</f>
        <v>41507</v>
      </c>
      <c r="C382" s="3">
        <f ca="1">OFFSET(InputPriceData!G$15,CalculationsAndCharts!$A382+$A$11,IF($C$7,8,0),1,1)</f>
        <v>151700</v>
      </c>
      <c r="D382" s="4">
        <f ca="1">OFFSET(InputPriceData!C$15,CalculationsAndCharts!$A382+$A$11,IF($C$7,8,0),1,1)</f>
        <v>14.31</v>
      </c>
      <c r="E382" s="4">
        <f ca="1">OFFSET(InputPriceData!D$15,CalculationsAndCharts!$A382+$A$11,IF($C$7,8,0),1,1)</f>
        <v>14.36</v>
      </c>
      <c r="F382" s="4">
        <f ca="1">OFFSET(InputPriceData!E$15,CalculationsAndCharts!$A382+$A$11,IF($C$7,8,0),1,1)</f>
        <v>14.16</v>
      </c>
      <c r="G382" s="4">
        <f ca="1">OFFSET(InputPriceData!F$15,CalculationsAndCharts!$A382+$A$11,IF($C$7,8,0),1,1)</f>
        <v>14.27</v>
      </c>
      <c r="H382" s="128"/>
      <c r="I382" s="128"/>
      <c r="K382" s="124"/>
      <c r="L382" s="279"/>
      <c r="M382" s="281"/>
      <c r="N382" s="280"/>
      <c r="O382" s="4"/>
      <c r="P382" s="4"/>
      <c r="Q382" s="3"/>
      <c r="S382" s="309">
        <f t="shared" ca="1" si="149"/>
        <v>15.05</v>
      </c>
      <c r="T382" s="309">
        <f t="shared" ca="1" si="150"/>
        <v>14.15</v>
      </c>
      <c r="U382" s="310">
        <f t="shared" ca="1" si="142"/>
        <v>0.13333333333333242</v>
      </c>
      <c r="V382" s="310" t="b">
        <f t="shared" ca="1" si="151"/>
        <v>0</v>
      </c>
      <c r="W382" s="3" t="b">
        <f t="shared" ca="1" si="152"/>
        <v>0</v>
      </c>
      <c r="X382" s="3" t="str">
        <f t="shared" ca="1" si="153"/>
        <v/>
      </c>
      <c r="Y382" s="3" t="str">
        <f t="shared" ca="1" si="143"/>
        <v/>
      </c>
      <c r="Z382" s="3" t="str">
        <f t="shared" ca="1" si="154"/>
        <v/>
      </c>
      <c r="AA382" s="3" t="str">
        <f t="shared" ca="1" si="155"/>
        <v/>
      </c>
      <c r="AB382" s="205">
        <f t="shared" ca="1" si="156"/>
        <v>10416</v>
      </c>
      <c r="AC382" s="205">
        <f t="shared" ca="1" si="157"/>
        <v>164</v>
      </c>
      <c r="AD382" s="205">
        <f t="shared" ca="1" si="144"/>
        <v>63.512195121951223</v>
      </c>
      <c r="AE382" s="205">
        <f t="shared" ca="1" si="145"/>
        <v>13.512195121951223</v>
      </c>
      <c r="AF382" s="205">
        <f t="shared" ca="1" si="158"/>
        <v>2.7024390243902445</v>
      </c>
      <c r="AG382" s="205"/>
      <c r="AH382" s="205"/>
      <c r="AI382" s="205"/>
      <c r="AJ382" s="205"/>
      <c r="AK382" s="4"/>
      <c r="AL382" s="4"/>
      <c r="AM382" s="309">
        <f t="shared" ca="1" si="159"/>
        <v>15.05</v>
      </c>
      <c r="AN382" s="309">
        <f t="shared" ca="1" si="160"/>
        <v>14.15</v>
      </c>
      <c r="AO382" s="310">
        <f t="shared" ca="1" si="161"/>
        <v>0.13333333333333242</v>
      </c>
      <c r="AP382" s="310" t="b">
        <f t="shared" ca="1" si="162"/>
        <v>0</v>
      </c>
      <c r="AQ382" s="309">
        <f t="shared" ca="1" si="163"/>
        <v>0</v>
      </c>
      <c r="AR382" s="205">
        <f t="shared" ca="1" si="146"/>
        <v>0</v>
      </c>
      <c r="AS382" s="45" t="b">
        <f t="shared" ca="1" si="147"/>
        <v>0</v>
      </c>
      <c r="AT382">
        <f t="shared" ca="1" si="148"/>
        <v>0</v>
      </c>
      <c r="AU382" t="b">
        <f t="shared" ca="1" si="164"/>
        <v>0</v>
      </c>
      <c r="AV382" t="b">
        <f t="shared" ca="1" si="165"/>
        <v>0</v>
      </c>
      <c r="AW382" s="266" t="b">
        <f t="shared" ca="1" si="166"/>
        <v>0</v>
      </c>
      <c r="AX382" s="266" t="b">
        <f t="shared" ca="1" si="167"/>
        <v>0</v>
      </c>
      <c r="AY382" s="266" t="b">
        <f t="shared" ca="1" si="168"/>
        <v>0</v>
      </c>
    </row>
    <row r="383" spans="1:51" x14ac:dyDescent="0.25">
      <c r="A383">
        <v>351</v>
      </c>
      <c r="B383" s="163">
        <f ca="1">OFFSET(InputPriceData!B$15,CalculationsAndCharts!$A383+$A$11,0,1,1)</f>
        <v>41506</v>
      </c>
      <c r="C383" s="3">
        <f ca="1">OFFSET(InputPriceData!G$15,CalculationsAndCharts!$A383+$A$11,IF($C$7,8,0),1,1)</f>
        <v>92000</v>
      </c>
      <c r="D383" s="4">
        <f ca="1">OFFSET(InputPriceData!C$15,CalculationsAndCharts!$A383+$A$11,IF($C$7,8,0),1,1)</f>
        <v>14.25</v>
      </c>
      <c r="E383" s="4">
        <f ca="1">OFFSET(InputPriceData!D$15,CalculationsAndCharts!$A383+$A$11,IF($C$7,8,0),1,1)</f>
        <v>14.42</v>
      </c>
      <c r="F383" s="4">
        <f ca="1">OFFSET(InputPriceData!E$15,CalculationsAndCharts!$A383+$A$11,IF($C$7,8,0),1,1)</f>
        <v>14.19</v>
      </c>
      <c r="G383" s="4">
        <f ca="1">OFFSET(InputPriceData!F$15,CalculationsAndCharts!$A383+$A$11,IF($C$7,8,0),1,1)</f>
        <v>14.38</v>
      </c>
      <c r="H383" s="128"/>
      <c r="I383" s="128"/>
      <c r="K383" s="124"/>
      <c r="L383" s="279"/>
      <c r="M383" s="281"/>
      <c r="N383" s="280"/>
      <c r="O383" s="4"/>
      <c r="P383" s="4"/>
      <c r="Q383" s="3"/>
      <c r="S383" s="309">
        <f t="shared" ca="1" si="149"/>
        <v>15.05</v>
      </c>
      <c r="T383" s="309">
        <f t="shared" ca="1" si="150"/>
        <v>14.15</v>
      </c>
      <c r="U383" s="310">
        <f t="shared" ca="1" si="142"/>
        <v>0.25555555555555592</v>
      </c>
      <c r="V383" s="310" t="b">
        <f t="shared" ca="1" si="151"/>
        <v>0</v>
      </c>
      <c r="W383" s="3" t="b">
        <f t="shared" ca="1" si="152"/>
        <v>0</v>
      </c>
      <c r="X383" s="3" t="str">
        <f t="shared" ca="1" si="153"/>
        <v/>
      </c>
      <c r="Y383" s="3" t="str">
        <f t="shared" ca="1" si="143"/>
        <v/>
      </c>
      <c r="Z383" s="3" t="str">
        <f t="shared" ca="1" si="154"/>
        <v/>
      </c>
      <c r="AA383" s="3" t="str">
        <f t="shared" ca="1" si="155"/>
        <v/>
      </c>
      <c r="AB383" s="205">
        <f t="shared" ca="1" si="156"/>
        <v>10416</v>
      </c>
      <c r="AC383" s="205">
        <f t="shared" ca="1" si="157"/>
        <v>164</v>
      </c>
      <c r="AD383" s="205">
        <f t="shared" ca="1" si="144"/>
        <v>63.512195121951223</v>
      </c>
      <c r="AE383" s="205">
        <f t="shared" ca="1" si="145"/>
        <v>13.512195121951223</v>
      </c>
      <c r="AF383" s="205">
        <f t="shared" ca="1" si="158"/>
        <v>2.7024390243902445</v>
      </c>
      <c r="AG383" s="205"/>
      <c r="AH383" s="205"/>
      <c r="AI383" s="205"/>
      <c r="AJ383" s="205"/>
      <c r="AK383" s="4"/>
      <c r="AL383" s="4"/>
      <c r="AM383" s="309">
        <f t="shared" ca="1" si="159"/>
        <v>15.05</v>
      </c>
      <c r="AN383" s="309">
        <f t="shared" ca="1" si="160"/>
        <v>14.15</v>
      </c>
      <c r="AO383" s="310">
        <f t="shared" ca="1" si="161"/>
        <v>0.25555555555555592</v>
      </c>
      <c r="AP383" s="310" t="b">
        <f t="shared" ca="1" si="162"/>
        <v>0</v>
      </c>
      <c r="AQ383" s="309">
        <f t="shared" ca="1" si="163"/>
        <v>0</v>
      </c>
      <c r="AR383" s="205">
        <f t="shared" ca="1" si="146"/>
        <v>0</v>
      </c>
      <c r="AS383" s="45" t="b">
        <f t="shared" ca="1" si="147"/>
        <v>0</v>
      </c>
      <c r="AT383">
        <f t="shared" ca="1" si="148"/>
        <v>0</v>
      </c>
      <c r="AU383" t="b">
        <f t="shared" ca="1" si="164"/>
        <v>0</v>
      </c>
      <c r="AV383" t="b">
        <f t="shared" ca="1" si="165"/>
        <v>0</v>
      </c>
      <c r="AW383" s="266" t="b">
        <f t="shared" ca="1" si="166"/>
        <v>0</v>
      </c>
      <c r="AX383" s="266" t="b">
        <f t="shared" ca="1" si="167"/>
        <v>0</v>
      </c>
      <c r="AY383" s="266" t="b">
        <f t="shared" ca="1" si="168"/>
        <v>1</v>
      </c>
    </row>
    <row r="384" spans="1:51" x14ac:dyDescent="0.25">
      <c r="A384">
        <v>352</v>
      </c>
      <c r="B384" s="163">
        <f ca="1">OFFSET(InputPriceData!B$15,CalculationsAndCharts!$A384+$A$11,0,1,1)</f>
        <v>41505</v>
      </c>
      <c r="C384" s="3">
        <f ca="1">OFFSET(InputPriceData!G$15,CalculationsAndCharts!$A384+$A$11,IF($C$7,8,0),1,1)</f>
        <v>190600</v>
      </c>
      <c r="D384" s="4">
        <f ca="1">OFFSET(InputPriceData!C$15,CalculationsAndCharts!$A384+$A$11,IF($C$7,8,0),1,1)</f>
        <v>14.16</v>
      </c>
      <c r="E384" s="4">
        <f ca="1">OFFSET(InputPriceData!D$15,CalculationsAndCharts!$A384+$A$11,IF($C$7,8,0),1,1)</f>
        <v>14.28</v>
      </c>
      <c r="F384" s="4">
        <f ca="1">OFFSET(InputPriceData!E$15,CalculationsAndCharts!$A384+$A$11,IF($C$7,8,0),1,1)</f>
        <v>14.16</v>
      </c>
      <c r="G384" s="4">
        <f ca="1">OFFSET(InputPriceData!F$15,CalculationsAndCharts!$A384+$A$11,IF($C$7,8,0),1,1)</f>
        <v>14.24</v>
      </c>
      <c r="H384" s="128"/>
      <c r="I384" s="128"/>
      <c r="K384" s="124"/>
      <c r="L384" s="279"/>
      <c r="M384" s="281"/>
      <c r="N384" s="280"/>
      <c r="O384" s="4"/>
      <c r="P384" s="4"/>
      <c r="Q384" s="3"/>
      <c r="S384" s="309">
        <f t="shared" ca="1" si="149"/>
        <v>15.05</v>
      </c>
      <c r="T384" s="309">
        <f t="shared" ca="1" si="150"/>
        <v>14.15</v>
      </c>
      <c r="U384" s="310">
        <f t="shared" ca="1" si="142"/>
        <v>9.9999999999999797E-2</v>
      </c>
      <c r="V384" s="310" t="b">
        <f t="shared" ca="1" si="151"/>
        <v>0</v>
      </c>
      <c r="W384" s="3" t="b">
        <f t="shared" ca="1" si="152"/>
        <v>0</v>
      </c>
      <c r="X384" s="3" t="str">
        <f t="shared" ca="1" si="153"/>
        <v/>
      </c>
      <c r="Y384" s="3" t="str">
        <f t="shared" ca="1" si="143"/>
        <v/>
      </c>
      <c r="Z384" s="3" t="str">
        <f t="shared" ca="1" si="154"/>
        <v/>
      </c>
      <c r="AA384" s="3" t="str">
        <f t="shared" ca="1" si="155"/>
        <v/>
      </c>
      <c r="AB384" s="205">
        <f t="shared" ca="1" si="156"/>
        <v>10416</v>
      </c>
      <c r="AC384" s="205">
        <f t="shared" ca="1" si="157"/>
        <v>164</v>
      </c>
      <c r="AD384" s="205">
        <f t="shared" ca="1" si="144"/>
        <v>63.512195121951223</v>
      </c>
      <c r="AE384" s="205">
        <f t="shared" ca="1" si="145"/>
        <v>13.512195121951223</v>
      </c>
      <c r="AF384" s="205">
        <f t="shared" ca="1" si="158"/>
        <v>2.7024390243902445</v>
      </c>
      <c r="AG384" s="205"/>
      <c r="AH384" s="205"/>
      <c r="AI384" s="205"/>
      <c r="AJ384" s="205"/>
      <c r="AK384" s="4"/>
      <c r="AL384" s="4"/>
      <c r="AM384" s="309">
        <f t="shared" ca="1" si="159"/>
        <v>15.05</v>
      </c>
      <c r="AN384" s="309">
        <f t="shared" ca="1" si="160"/>
        <v>14.15</v>
      </c>
      <c r="AO384" s="310">
        <f t="shared" ca="1" si="161"/>
        <v>9.9999999999999797E-2</v>
      </c>
      <c r="AP384" s="310" t="b">
        <f t="shared" ca="1" si="162"/>
        <v>0</v>
      </c>
      <c r="AQ384" s="309">
        <f t="shared" ca="1" si="163"/>
        <v>0.43289999999999995</v>
      </c>
      <c r="AR384" s="205">
        <f t="shared" ca="1" si="146"/>
        <v>13.9971</v>
      </c>
      <c r="AS384" s="45" t="b">
        <f t="shared" ca="1" si="147"/>
        <v>0</v>
      </c>
      <c r="AT384">
        <f t="shared" ca="1" si="148"/>
        <v>9</v>
      </c>
      <c r="AU384" t="b">
        <f t="shared" ca="1" si="164"/>
        <v>1</v>
      </c>
      <c r="AV384" t="b">
        <f t="shared" ca="1" si="165"/>
        <v>1</v>
      </c>
      <c r="AW384" s="266" t="b">
        <f t="shared" ca="1" si="166"/>
        <v>0</v>
      </c>
      <c r="AX384" s="266" t="b">
        <f t="shared" ca="1" si="167"/>
        <v>1</v>
      </c>
      <c r="AY384" s="266" t="b">
        <f t="shared" ca="1" si="168"/>
        <v>0</v>
      </c>
    </row>
    <row r="385" spans="1:51" x14ac:dyDescent="0.25">
      <c r="A385">
        <v>353</v>
      </c>
      <c r="B385" s="163">
        <f ca="1">OFFSET(InputPriceData!B$15,CalculationsAndCharts!$A385+$A$11,0,1,1)</f>
        <v>41502</v>
      </c>
      <c r="C385" s="3">
        <f ca="1">OFFSET(InputPriceData!G$15,CalculationsAndCharts!$A385+$A$11,IF($C$7,8,0),1,1)</f>
        <v>245000</v>
      </c>
      <c r="D385" s="4">
        <f ca="1">OFFSET(InputPriceData!C$15,CalculationsAndCharts!$A385+$A$11,IF($C$7,8,0),1,1)</f>
        <v>14.16</v>
      </c>
      <c r="E385" s="4">
        <f ca="1">OFFSET(InputPriceData!D$15,CalculationsAndCharts!$A385+$A$11,IF($C$7,8,0),1,1)</f>
        <v>14.24</v>
      </c>
      <c r="F385" s="4">
        <f ca="1">OFFSET(InputPriceData!E$15,CalculationsAndCharts!$A385+$A$11,IF($C$7,8,0),1,1)</f>
        <v>14.11</v>
      </c>
      <c r="G385" s="4">
        <f ca="1">OFFSET(InputPriceData!F$15,CalculationsAndCharts!$A385+$A$11,IF($C$7,8,0),1,1)</f>
        <v>14.19</v>
      </c>
      <c r="H385" s="128"/>
      <c r="I385" s="128"/>
      <c r="K385" s="124"/>
      <c r="L385" s="279"/>
      <c r="M385" s="281"/>
      <c r="N385" s="280"/>
      <c r="O385" s="4"/>
      <c r="P385" s="4"/>
      <c r="Q385" s="3"/>
      <c r="S385" s="309">
        <f t="shared" ca="1" si="149"/>
        <v>15.05</v>
      </c>
      <c r="T385" s="309">
        <f t="shared" ca="1" si="150"/>
        <v>14.15</v>
      </c>
      <c r="U385" s="310">
        <f t="shared" ca="1" si="142"/>
        <v>4.4444444444443482E-2</v>
      </c>
      <c r="V385" s="310" t="b">
        <f t="shared" ca="1" si="151"/>
        <v>0</v>
      </c>
      <c r="W385" s="3" t="b">
        <f t="shared" ca="1" si="152"/>
        <v>0</v>
      </c>
      <c r="X385" s="3" t="str">
        <f t="shared" ca="1" si="153"/>
        <v/>
      </c>
      <c r="Y385" s="3" t="str">
        <f t="shared" ca="1" si="143"/>
        <v/>
      </c>
      <c r="Z385" s="3" t="str">
        <f t="shared" ca="1" si="154"/>
        <v/>
      </c>
      <c r="AA385" s="3" t="str">
        <f t="shared" ca="1" si="155"/>
        <v/>
      </c>
      <c r="AB385" s="205">
        <f t="shared" ca="1" si="156"/>
        <v>10416</v>
      </c>
      <c r="AC385" s="205">
        <f t="shared" ca="1" si="157"/>
        <v>164</v>
      </c>
      <c r="AD385" s="205">
        <f t="shared" ca="1" si="144"/>
        <v>63.512195121951223</v>
      </c>
      <c r="AE385" s="205">
        <f t="shared" ca="1" si="145"/>
        <v>13.512195121951223</v>
      </c>
      <c r="AF385" s="205">
        <f t="shared" ca="1" si="158"/>
        <v>2.7024390243902445</v>
      </c>
      <c r="AG385" s="205"/>
      <c r="AH385" s="205"/>
      <c r="AI385" s="205"/>
      <c r="AJ385" s="205"/>
      <c r="AK385" s="4"/>
      <c r="AL385" s="4"/>
      <c r="AM385" s="309">
        <f t="shared" ca="1" si="159"/>
        <v>15.05</v>
      </c>
      <c r="AN385" s="309">
        <f t="shared" ca="1" si="160"/>
        <v>14.15</v>
      </c>
      <c r="AO385" s="310">
        <f t="shared" ca="1" si="161"/>
        <v>4.4444444444443482E-2</v>
      </c>
      <c r="AP385" s="310" t="b">
        <f t="shared" ca="1" si="162"/>
        <v>0</v>
      </c>
      <c r="AQ385" s="309">
        <f t="shared" ca="1" si="163"/>
        <v>0.43289999999999995</v>
      </c>
      <c r="AR385" s="205">
        <f t="shared" ca="1" si="146"/>
        <v>13.9971</v>
      </c>
      <c r="AS385" s="45" t="b">
        <f t="shared" ca="1" si="147"/>
        <v>0</v>
      </c>
      <c r="AT385">
        <f t="shared" ca="1" si="148"/>
        <v>8</v>
      </c>
      <c r="AU385" t="b">
        <f t="shared" ca="1" si="164"/>
        <v>0</v>
      </c>
      <c r="AV385" t="b">
        <f t="shared" ca="1" si="165"/>
        <v>0</v>
      </c>
      <c r="AW385" s="266" t="b">
        <f t="shared" ca="1" si="166"/>
        <v>0</v>
      </c>
      <c r="AX385" s="266" t="b">
        <f t="shared" ca="1" si="167"/>
        <v>1</v>
      </c>
      <c r="AY385" s="266" t="b">
        <f t="shared" ca="1" si="168"/>
        <v>0</v>
      </c>
    </row>
    <row r="386" spans="1:51" x14ac:dyDescent="0.25">
      <c r="A386">
        <v>354</v>
      </c>
      <c r="B386" s="163">
        <f ca="1">OFFSET(InputPriceData!B$15,CalculationsAndCharts!$A386+$A$11,0,1,1)</f>
        <v>41501</v>
      </c>
      <c r="C386" s="3">
        <f ca="1">OFFSET(InputPriceData!G$15,CalculationsAndCharts!$A386+$A$11,IF($C$7,8,0),1,1)</f>
        <v>195400</v>
      </c>
      <c r="D386" s="4">
        <f ca="1">OFFSET(InputPriceData!C$15,CalculationsAndCharts!$A386+$A$11,IF($C$7,8,0),1,1)</f>
        <v>14.27</v>
      </c>
      <c r="E386" s="4">
        <f ca="1">OFFSET(InputPriceData!D$15,CalculationsAndCharts!$A386+$A$11,IF($C$7,8,0),1,1)</f>
        <v>14.27</v>
      </c>
      <c r="F386" s="4">
        <f ca="1">OFFSET(InputPriceData!E$15,CalculationsAndCharts!$A386+$A$11,IF($C$7,8,0),1,1)</f>
        <v>14.08</v>
      </c>
      <c r="G386" s="4">
        <f ca="1">OFFSET(InputPriceData!F$15,CalculationsAndCharts!$A386+$A$11,IF($C$7,8,0),1,1)</f>
        <v>14.15</v>
      </c>
      <c r="H386" s="128"/>
      <c r="I386" s="128"/>
      <c r="K386" s="124"/>
      <c r="L386" s="279"/>
      <c r="M386" s="281"/>
      <c r="N386" s="280"/>
      <c r="O386" s="4"/>
      <c r="P386" s="4"/>
      <c r="Q386" s="3"/>
      <c r="S386" s="309">
        <f t="shared" ca="1" si="149"/>
        <v>15.05</v>
      </c>
      <c r="T386" s="309">
        <f t="shared" ca="1" si="150"/>
        <v>14.15</v>
      </c>
      <c r="U386" s="310">
        <f t="shared" ca="1" si="142"/>
        <v>0</v>
      </c>
      <c r="V386" s="310" t="b">
        <f t="shared" ca="1" si="151"/>
        <v>0</v>
      </c>
      <c r="W386" s="3" t="b">
        <f t="shared" ca="1" si="152"/>
        <v>0</v>
      </c>
      <c r="X386" s="3" t="str">
        <f t="shared" ca="1" si="153"/>
        <v/>
      </c>
      <c r="Y386" s="3" t="str">
        <f t="shared" ca="1" si="143"/>
        <v/>
      </c>
      <c r="Z386" s="3" t="str">
        <f t="shared" ca="1" si="154"/>
        <v/>
      </c>
      <c r="AA386" s="3" t="str">
        <f t="shared" ca="1" si="155"/>
        <v/>
      </c>
      <c r="AB386" s="205">
        <f t="shared" ca="1" si="156"/>
        <v>10416</v>
      </c>
      <c r="AC386" s="205">
        <f t="shared" ca="1" si="157"/>
        <v>164</v>
      </c>
      <c r="AD386" s="205">
        <f t="shared" ca="1" si="144"/>
        <v>63.512195121951223</v>
      </c>
      <c r="AE386" s="205">
        <f t="shared" ca="1" si="145"/>
        <v>13.512195121951223</v>
      </c>
      <c r="AF386" s="205">
        <f t="shared" ca="1" si="158"/>
        <v>2.7024390243902445</v>
      </c>
      <c r="AG386" s="205"/>
      <c r="AH386" s="205"/>
      <c r="AI386" s="205"/>
      <c r="AJ386" s="205"/>
      <c r="AK386" s="4"/>
      <c r="AL386" s="4"/>
      <c r="AM386" s="309">
        <f t="shared" ca="1" si="159"/>
        <v>15.05</v>
      </c>
      <c r="AN386" s="309">
        <f t="shared" ca="1" si="160"/>
        <v>14.15</v>
      </c>
      <c r="AO386" s="310">
        <f t="shared" ca="1" si="161"/>
        <v>0</v>
      </c>
      <c r="AP386" s="310" t="b">
        <f t="shared" ca="1" si="162"/>
        <v>0</v>
      </c>
      <c r="AQ386" s="309">
        <f t="shared" ca="1" si="163"/>
        <v>0.43289999999999995</v>
      </c>
      <c r="AR386" s="205">
        <f t="shared" ca="1" si="146"/>
        <v>13.9971</v>
      </c>
      <c r="AS386" s="45" t="b">
        <f t="shared" ca="1" si="147"/>
        <v>0</v>
      </c>
      <c r="AT386">
        <f t="shared" ca="1" si="148"/>
        <v>7</v>
      </c>
      <c r="AU386" t="b">
        <f t="shared" ca="1" si="164"/>
        <v>0</v>
      </c>
      <c r="AV386" t="b">
        <f t="shared" ca="1" si="165"/>
        <v>0</v>
      </c>
      <c r="AW386" s="266" t="b">
        <f t="shared" ca="1" si="166"/>
        <v>0</v>
      </c>
      <c r="AX386" s="266" t="b">
        <f t="shared" ca="1" si="167"/>
        <v>1</v>
      </c>
      <c r="AY386" s="266" t="b">
        <f t="shared" ca="1" si="168"/>
        <v>0</v>
      </c>
    </row>
    <row r="387" spans="1:51" x14ac:dyDescent="0.25">
      <c r="A387">
        <v>355</v>
      </c>
      <c r="B387" s="163">
        <f ca="1">OFFSET(InputPriceData!B$15,CalculationsAndCharts!$A387+$A$11,0,1,1)</f>
        <v>41500</v>
      </c>
      <c r="C387" s="3">
        <f ca="1">OFFSET(InputPriceData!G$15,CalculationsAndCharts!$A387+$A$11,IF($C$7,8,0),1,1)</f>
        <v>519000</v>
      </c>
      <c r="D387" s="4">
        <f ca="1">OFFSET(InputPriceData!C$15,CalculationsAndCharts!$A387+$A$11,IF($C$7,8,0),1,1)</f>
        <v>14.46</v>
      </c>
      <c r="E387" s="4">
        <f ca="1">OFFSET(InputPriceData!D$15,CalculationsAndCharts!$A387+$A$11,IF($C$7,8,0),1,1)</f>
        <v>14.66</v>
      </c>
      <c r="F387" s="4">
        <f ca="1">OFFSET(InputPriceData!E$15,CalculationsAndCharts!$A387+$A$11,IF($C$7,8,0),1,1)</f>
        <v>14.16</v>
      </c>
      <c r="G387" s="4">
        <f ca="1">OFFSET(InputPriceData!F$15,CalculationsAndCharts!$A387+$A$11,IF($C$7,8,0),1,1)</f>
        <v>14.37</v>
      </c>
      <c r="H387" s="128"/>
      <c r="I387" s="128"/>
      <c r="K387" s="124"/>
      <c r="L387" s="279"/>
      <c r="M387" s="281"/>
      <c r="N387" s="280"/>
      <c r="O387" s="4"/>
      <c r="P387" s="4"/>
      <c r="Q387" s="3"/>
      <c r="S387" s="309">
        <f t="shared" ca="1" si="149"/>
        <v>15.05</v>
      </c>
      <c r="T387" s="309">
        <f t="shared" ca="1" si="150"/>
        <v>14.37</v>
      </c>
      <c r="U387" s="310">
        <f t="shared" ca="1" si="142"/>
        <v>0</v>
      </c>
      <c r="V387" s="310" t="b">
        <f t="shared" ca="1" si="151"/>
        <v>0</v>
      </c>
      <c r="W387" s="3" t="b">
        <f t="shared" ca="1" si="152"/>
        <v>0</v>
      </c>
      <c r="X387" s="3" t="str">
        <f t="shared" ca="1" si="153"/>
        <v/>
      </c>
      <c r="Y387" s="3" t="str">
        <f t="shared" ca="1" si="143"/>
        <v/>
      </c>
      <c r="Z387" s="3" t="str">
        <f t="shared" ca="1" si="154"/>
        <v/>
      </c>
      <c r="AA387" s="3" t="str">
        <f t="shared" ca="1" si="155"/>
        <v/>
      </c>
      <c r="AB387" s="205">
        <f t="shared" ca="1" si="156"/>
        <v>10416</v>
      </c>
      <c r="AC387" s="205">
        <f t="shared" ca="1" si="157"/>
        <v>164</v>
      </c>
      <c r="AD387" s="205">
        <f t="shared" ca="1" si="144"/>
        <v>63.512195121951223</v>
      </c>
      <c r="AE387" s="205">
        <f t="shared" ca="1" si="145"/>
        <v>13.512195121951223</v>
      </c>
      <c r="AF387" s="205">
        <f t="shared" ca="1" si="158"/>
        <v>2.7024390243902445</v>
      </c>
      <c r="AG387" s="205"/>
      <c r="AH387" s="205"/>
      <c r="AI387" s="205"/>
      <c r="AJ387" s="205"/>
      <c r="AK387" s="4"/>
      <c r="AL387" s="4"/>
      <c r="AM387" s="309">
        <f t="shared" ca="1" si="159"/>
        <v>15.05</v>
      </c>
      <c r="AN387" s="309">
        <f t="shared" ca="1" si="160"/>
        <v>14.37</v>
      </c>
      <c r="AO387" s="310">
        <f t="shared" ca="1" si="161"/>
        <v>0</v>
      </c>
      <c r="AP387" s="310" t="b">
        <f t="shared" ca="1" si="162"/>
        <v>0</v>
      </c>
      <c r="AQ387" s="309">
        <f t="shared" ca="1" si="163"/>
        <v>0.43289999999999995</v>
      </c>
      <c r="AR387" s="205">
        <f t="shared" ca="1" si="146"/>
        <v>13.9971</v>
      </c>
      <c r="AS387" s="45" t="b">
        <f t="shared" ca="1" si="147"/>
        <v>0</v>
      </c>
      <c r="AT387">
        <f t="shared" ca="1" si="148"/>
        <v>6</v>
      </c>
      <c r="AU387" t="b">
        <f t="shared" ca="1" si="164"/>
        <v>0</v>
      </c>
      <c r="AV387" t="b">
        <f t="shared" ca="1" si="165"/>
        <v>0</v>
      </c>
      <c r="AW387" s="266" t="b">
        <f t="shared" ca="1" si="166"/>
        <v>0</v>
      </c>
      <c r="AX387" s="266" t="b">
        <f t="shared" ca="1" si="167"/>
        <v>1</v>
      </c>
      <c r="AY387" s="266" t="b">
        <f t="shared" ca="1" si="168"/>
        <v>0</v>
      </c>
    </row>
    <row r="388" spans="1:51" x14ac:dyDescent="0.25">
      <c r="A388">
        <v>356</v>
      </c>
      <c r="B388" s="163">
        <f ca="1">OFFSET(InputPriceData!B$15,CalculationsAndCharts!$A388+$A$11,0,1,1)</f>
        <v>41499</v>
      </c>
      <c r="C388" s="3">
        <f ca="1">OFFSET(InputPriceData!G$15,CalculationsAndCharts!$A388+$A$11,IF($C$7,8,0),1,1)</f>
        <v>370300</v>
      </c>
      <c r="D388" s="4">
        <f ca="1">OFFSET(InputPriceData!C$15,CalculationsAndCharts!$A388+$A$11,IF($C$7,8,0),1,1)</f>
        <v>14.58</v>
      </c>
      <c r="E388" s="4">
        <f ca="1">OFFSET(InputPriceData!D$15,CalculationsAndCharts!$A388+$A$11,IF($C$7,8,0),1,1)</f>
        <v>14.66</v>
      </c>
      <c r="F388" s="4">
        <f ca="1">OFFSET(InputPriceData!E$15,CalculationsAndCharts!$A388+$A$11,IF($C$7,8,0),1,1)</f>
        <v>14.38</v>
      </c>
      <c r="G388" s="4">
        <f ca="1">OFFSET(InputPriceData!F$15,CalculationsAndCharts!$A388+$A$11,IF($C$7,8,0),1,1)</f>
        <v>14.45</v>
      </c>
      <c r="H388" s="128"/>
      <c r="I388" s="128"/>
      <c r="K388" s="124"/>
      <c r="L388" s="279"/>
      <c r="M388" s="281"/>
      <c r="N388" s="280"/>
      <c r="O388" s="4"/>
      <c r="P388" s="4"/>
      <c r="Q388" s="3"/>
      <c r="S388" s="309">
        <f t="shared" ca="1" si="149"/>
        <v>15.05</v>
      </c>
      <c r="T388" s="309">
        <f t="shared" ca="1" si="150"/>
        <v>14.42</v>
      </c>
      <c r="U388" s="310">
        <f t="shared" ca="1" si="142"/>
        <v>4.7619047619046548E-2</v>
      </c>
      <c r="V388" s="310" t="b">
        <f t="shared" ca="1" si="151"/>
        <v>1</v>
      </c>
      <c r="W388" s="3" t="b">
        <f t="shared" ca="1" si="152"/>
        <v>0</v>
      </c>
      <c r="X388" s="3" t="str">
        <f t="shared" ca="1" si="153"/>
        <v/>
      </c>
      <c r="Y388" s="3" t="str">
        <f t="shared" ca="1" si="143"/>
        <v/>
      </c>
      <c r="Z388" s="3" t="str">
        <f t="shared" ca="1" si="154"/>
        <v/>
      </c>
      <c r="AA388" s="3" t="str">
        <f t="shared" ca="1" si="155"/>
        <v/>
      </c>
      <c r="AB388" s="205">
        <f t="shared" ca="1" si="156"/>
        <v>10416</v>
      </c>
      <c r="AC388" s="205">
        <f t="shared" ca="1" si="157"/>
        <v>164</v>
      </c>
      <c r="AD388" s="205">
        <f t="shared" ca="1" si="144"/>
        <v>63.512195121951223</v>
      </c>
      <c r="AE388" s="205">
        <f t="shared" ca="1" si="145"/>
        <v>13.512195121951223</v>
      </c>
      <c r="AF388" s="205">
        <f t="shared" ca="1" si="158"/>
        <v>2.7024390243902445</v>
      </c>
      <c r="AG388" s="205"/>
      <c r="AH388" s="205"/>
      <c r="AI388" s="205"/>
      <c r="AJ388" s="205"/>
      <c r="AK388" s="4"/>
      <c r="AL388" s="4"/>
      <c r="AM388" s="309">
        <f t="shared" ca="1" si="159"/>
        <v>15.05</v>
      </c>
      <c r="AN388" s="309">
        <f t="shared" ca="1" si="160"/>
        <v>14.42</v>
      </c>
      <c r="AO388" s="310">
        <f t="shared" ca="1" si="161"/>
        <v>4.7619047619046548E-2</v>
      </c>
      <c r="AP388" s="310" t="b">
        <f t="shared" ca="1" si="162"/>
        <v>1</v>
      </c>
      <c r="AQ388" s="309">
        <f t="shared" ca="1" si="163"/>
        <v>0.43289999999999995</v>
      </c>
      <c r="AR388" s="205">
        <f t="shared" ca="1" si="146"/>
        <v>13.9971</v>
      </c>
      <c r="AS388" s="45" t="b">
        <f t="shared" ca="1" si="147"/>
        <v>0</v>
      </c>
      <c r="AT388">
        <f t="shared" ca="1" si="148"/>
        <v>5</v>
      </c>
      <c r="AU388" t="b">
        <f t="shared" ca="1" si="164"/>
        <v>0</v>
      </c>
      <c r="AV388" t="b">
        <f t="shared" ca="1" si="165"/>
        <v>0</v>
      </c>
      <c r="AW388" s="266" t="b">
        <f t="shared" ca="1" si="166"/>
        <v>0</v>
      </c>
      <c r="AX388" s="266" t="b">
        <f t="shared" ca="1" si="167"/>
        <v>1</v>
      </c>
      <c r="AY388" s="266" t="b">
        <f t="shared" ca="1" si="168"/>
        <v>0</v>
      </c>
    </row>
    <row r="389" spans="1:51" x14ac:dyDescent="0.25">
      <c r="A389">
        <v>357</v>
      </c>
      <c r="B389" s="163">
        <f ca="1">OFFSET(InputPriceData!B$15,CalculationsAndCharts!$A389+$A$11,0,1,1)</f>
        <v>41498</v>
      </c>
      <c r="C389" s="3">
        <f ca="1">OFFSET(InputPriceData!G$15,CalculationsAndCharts!$A389+$A$11,IF($C$7,8,0),1,1)</f>
        <v>106300</v>
      </c>
      <c r="D389" s="4">
        <f ca="1">OFFSET(InputPriceData!C$15,CalculationsAndCharts!$A389+$A$11,IF($C$7,8,0),1,1)</f>
        <v>14.39</v>
      </c>
      <c r="E389" s="4">
        <f ca="1">OFFSET(InputPriceData!D$15,CalculationsAndCharts!$A389+$A$11,IF($C$7,8,0),1,1)</f>
        <v>14.57</v>
      </c>
      <c r="F389" s="4">
        <f ca="1">OFFSET(InputPriceData!E$15,CalculationsAndCharts!$A389+$A$11,IF($C$7,8,0),1,1)</f>
        <v>14.35</v>
      </c>
      <c r="G389" s="4">
        <f ca="1">OFFSET(InputPriceData!F$15,CalculationsAndCharts!$A389+$A$11,IF($C$7,8,0),1,1)</f>
        <v>14.56</v>
      </c>
      <c r="H389" s="128"/>
      <c r="I389" s="128"/>
      <c r="K389" s="124"/>
      <c r="L389" s="279"/>
      <c r="M389" s="281"/>
      <c r="N389" s="280"/>
      <c r="O389" s="4"/>
      <c r="P389" s="4"/>
      <c r="Q389" s="3"/>
      <c r="S389" s="309">
        <f t="shared" ca="1" si="149"/>
        <v>15.05</v>
      </c>
      <c r="T389" s="309">
        <f t="shared" ca="1" si="150"/>
        <v>14.42</v>
      </c>
      <c r="U389" s="310">
        <f t="shared" ca="1" si="142"/>
        <v>0.22222222222222285</v>
      </c>
      <c r="V389" s="310" t="b">
        <f t="shared" ca="1" si="151"/>
        <v>0</v>
      </c>
      <c r="W389" s="3" t="b">
        <f t="shared" ca="1" si="152"/>
        <v>0</v>
      </c>
      <c r="X389" s="3" t="str">
        <f t="shared" ca="1" si="153"/>
        <v/>
      </c>
      <c r="Y389" s="3" t="str">
        <f t="shared" ca="1" si="143"/>
        <v/>
      </c>
      <c r="Z389" s="3" t="str">
        <f t="shared" ca="1" si="154"/>
        <v/>
      </c>
      <c r="AA389" s="3" t="str">
        <f t="shared" ca="1" si="155"/>
        <v/>
      </c>
      <c r="AB389" s="205">
        <f t="shared" ca="1" si="156"/>
        <v>10416</v>
      </c>
      <c r="AC389" s="205">
        <f t="shared" ca="1" si="157"/>
        <v>164</v>
      </c>
      <c r="AD389" s="205">
        <f t="shared" ca="1" si="144"/>
        <v>63.512195121951223</v>
      </c>
      <c r="AE389" s="205">
        <f t="shared" ca="1" si="145"/>
        <v>13.512195121951223</v>
      </c>
      <c r="AF389" s="205">
        <f t="shared" ca="1" si="158"/>
        <v>2.7024390243902445</v>
      </c>
      <c r="AG389" s="205"/>
      <c r="AH389" s="205"/>
      <c r="AI389" s="205"/>
      <c r="AJ389" s="205"/>
      <c r="AK389" s="4"/>
      <c r="AL389" s="4"/>
      <c r="AM389" s="309">
        <f t="shared" ca="1" si="159"/>
        <v>15.05</v>
      </c>
      <c r="AN389" s="309">
        <f t="shared" ca="1" si="160"/>
        <v>14.42</v>
      </c>
      <c r="AO389" s="310">
        <f t="shared" ca="1" si="161"/>
        <v>0.22222222222222285</v>
      </c>
      <c r="AP389" s="310" t="b">
        <f t="shared" ca="1" si="162"/>
        <v>0</v>
      </c>
      <c r="AQ389" s="309">
        <f t="shared" ca="1" si="163"/>
        <v>0.43289999999999995</v>
      </c>
      <c r="AR389" s="205">
        <f t="shared" ca="1" si="146"/>
        <v>13.9971</v>
      </c>
      <c r="AS389" s="45" t="b">
        <f t="shared" ca="1" si="147"/>
        <v>0</v>
      </c>
      <c r="AT389">
        <f t="shared" ca="1" si="148"/>
        <v>4</v>
      </c>
      <c r="AU389" t="b">
        <f t="shared" ca="1" si="164"/>
        <v>0</v>
      </c>
      <c r="AV389" t="b">
        <f t="shared" ca="1" si="165"/>
        <v>0</v>
      </c>
      <c r="AW389" s="266" t="b">
        <f t="shared" ca="1" si="166"/>
        <v>0</v>
      </c>
      <c r="AX389" s="266" t="b">
        <f t="shared" ca="1" si="167"/>
        <v>1</v>
      </c>
      <c r="AY389" s="266" t="b">
        <f t="shared" ca="1" si="168"/>
        <v>0</v>
      </c>
    </row>
    <row r="390" spans="1:51" x14ac:dyDescent="0.25">
      <c r="A390">
        <v>358</v>
      </c>
      <c r="B390" s="163">
        <f ca="1">OFFSET(InputPriceData!B$15,CalculationsAndCharts!$A390+$A$11,0,1,1)</f>
        <v>41495</v>
      </c>
      <c r="C390" s="3">
        <f ca="1">OFFSET(InputPriceData!G$15,CalculationsAndCharts!$A390+$A$11,IF($C$7,8,0),1,1)</f>
        <v>208000</v>
      </c>
      <c r="D390" s="4">
        <f ca="1">OFFSET(InputPriceData!C$15,CalculationsAndCharts!$A390+$A$11,IF($C$7,8,0),1,1)</f>
        <v>14.51</v>
      </c>
      <c r="E390" s="4">
        <f ca="1">OFFSET(InputPriceData!D$15,CalculationsAndCharts!$A390+$A$11,IF($C$7,8,0),1,1)</f>
        <v>14.59</v>
      </c>
      <c r="F390" s="4">
        <f ca="1">OFFSET(InputPriceData!E$15,CalculationsAndCharts!$A390+$A$11,IF($C$7,8,0),1,1)</f>
        <v>14.39</v>
      </c>
      <c r="G390" s="4">
        <f ca="1">OFFSET(InputPriceData!F$15,CalculationsAndCharts!$A390+$A$11,IF($C$7,8,0),1,1)</f>
        <v>14.45</v>
      </c>
      <c r="H390" s="128"/>
      <c r="I390" s="128"/>
      <c r="K390" s="124"/>
      <c r="L390" s="279"/>
      <c r="M390" s="281"/>
      <c r="N390" s="280"/>
      <c r="O390" s="4"/>
      <c r="P390" s="4"/>
      <c r="Q390" s="3"/>
      <c r="S390" s="309">
        <f t="shared" ca="1" si="149"/>
        <v>15.05</v>
      </c>
      <c r="T390" s="309">
        <f t="shared" ca="1" si="150"/>
        <v>14.42</v>
      </c>
      <c r="U390" s="310">
        <f t="shared" ca="1" si="142"/>
        <v>4.7619047619046548E-2</v>
      </c>
      <c r="V390" s="310" t="b">
        <f t="shared" ca="1" si="151"/>
        <v>1</v>
      </c>
      <c r="W390" s="3" t="b">
        <f t="shared" ca="1" si="152"/>
        <v>0</v>
      </c>
      <c r="X390" s="3" t="str">
        <f t="shared" ca="1" si="153"/>
        <v/>
      </c>
      <c r="Y390" s="3" t="str">
        <f t="shared" ca="1" si="143"/>
        <v/>
      </c>
      <c r="Z390" s="3" t="str">
        <f t="shared" ca="1" si="154"/>
        <v/>
      </c>
      <c r="AA390" s="3" t="str">
        <f t="shared" ca="1" si="155"/>
        <v/>
      </c>
      <c r="AB390" s="205">
        <f t="shared" ca="1" si="156"/>
        <v>10416</v>
      </c>
      <c r="AC390" s="205">
        <f t="shared" ca="1" si="157"/>
        <v>164</v>
      </c>
      <c r="AD390" s="205">
        <f t="shared" ca="1" si="144"/>
        <v>63.512195121951223</v>
      </c>
      <c r="AE390" s="205">
        <f t="shared" ca="1" si="145"/>
        <v>13.512195121951223</v>
      </c>
      <c r="AF390" s="205">
        <f t="shared" ca="1" si="158"/>
        <v>2.7024390243902445</v>
      </c>
      <c r="AG390" s="205"/>
      <c r="AH390" s="205"/>
      <c r="AI390" s="205"/>
      <c r="AJ390" s="205"/>
      <c r="AK390" s="4"/>
      <c r="AL390" s="4"/>
      <c r="AM390" s="309">
        <f t="shared" ca="1" si="159"/>
        <v>15.05</v>
      </c>
      <c r="AN390" s="309">
        <f t="shared" ca="1" si="160"/>
        <v>14.42</v>
      </c>
      <c r="AO390" s="310">
        <f t="shared" ca="1" si="161"/>
        <v>4.7619047619046548E-2</v>
      </c>
      <c r="AP390" s="310" t="b">
        <f t="shared" ca="1" si="162"/>
        <v>1</v>
      </c>
      <c r="AQ390" s="309">
        <f t="shared" ca="1" si="163"/>
        <v>0.43289999999999995</v>
      </c>
      <c r="AR390" s="205">
        <f t="shared" ca="1" si="146"/>
        <v>13.9971</v>
      </c>
      <c r="AS390" s="45" t="b">
        <f t="shared" ca="1" si="147"/>
        <v>0</v>
      </c>
      <c r="AT390">
        <f t="shared" ca="1" si="148"/>
        <v>3</v>
      </c>
      <c r="AU390" t="b">
        <f t="shared" ca="1" si="164"/>
        <v>0</v>
      </c>
      <c r="AV390" t="b">
        <f t="shared" ca="1" si="165"/>
        <v>0</v>
      </c>
      <c r="AW390" s="266" t="b">
        <f t="shared" ca="1" si="166"/>
        <v>0</v>
      </c>
      <c r="AX390" s="266" t="b">
        <f t="shared" ca="1" si="167"/>
        <v>1</v>
      </c>
      <c r="AY390" s="266" t="b">
        <f t="shared" ca="1" si="168"/>
        <v>0</v>
      </c>
    </row>
    <row r="391" spans="1:51" x14ac:dyDescent="0.25">
      <c r="A391">
        <v>359</v>
      </c>
      <c r="B391" s="163">
        <f ca="1">OFFSET(InputPriceData!B$15,CalculationsAndCharts!$A391+$A$11,0,1,1)</f>
        <v>41494</v>
      </c>
      <c r="C391" s="3">
        <f ca="1">OFFSET(InputPriceData!G$15,CalculationsAndCharts!$A391+$A$11,IF($C$7,8,0),1,1)</f>
        <v>159500</v>
      </c>
      <c r="D391" s="4">
        <f ca="1">OFFSET(InputPriceData!C$15,CalculationsAndCharts!$A391+$A$11,IF($C$7,8,0),1,1)</f>
        <v>14.49</v>
      </c>
      <c r="E391" s="4">
        <f ca="1">OFFSET(InputPriceData!D$15,CalculationsAndCharts!$A391+$A$11,IF($C$7,8,0),1,1)</f>
        <v>14.64</v>
      </c>
      <c r="F391" s="4">
        <f ca="1">OFFSET(InputPriceData!E$15,CalculationsAndCharts!$A391+$A$11,IF($C$7,8,0),1,1)</f>
        <v>14.45</v>
      </c>
      <c r="G391" s="4">
        <f ca="1">OFFSET(InputPriceData!F$15,CalculationsAndCharts!$A391+$A$11,IF($C$7,8,0),1,1)</f>
        <v>14.57</v>
      </c>
      <c r="H391" s="128"/>
      <c r="I391" s="128"/>
      <c r="K391" s="124"/>
      <c r="L391" s="279"/>
      <c r="M391" s="281"/>
      <c r="N391" s="280"/>
      <c r="O391" s="4"/>
      <c r="P391" s="4"/>
      <c r="Q391" s="3"/>
      <c r="S391" s="309">
        <f t="shared" ca="1" si="149"/>
        <v>15.05</v>
      </c>
      <c r="T391" s="309">
        <f t="shared" ca="1" si="150"/>
        <v>14.42</v>
      </c>
      <c r="U391" s="310">
        <f t="shared" ca="1" si="142"/>
        <v>0.23809523809523836</v>
      </c>
      <c r="V391" s="310" t="b">
        <f t="shared" ca="1" si="151"/>
        <v>0</v>
      </c>
      <c r="W391" s="3" t="b">
        <f t="shared" ca="1" si="152"/>
        <v>0</v>
      </c>
      <c r="X391" s="3" t="str">
        <f t="shared" ca="1" si="153"/>
        <v/>
      </c>
      <c r="Y391" s="3" t="str">
        <f t="shared" ca="1" si="143"/>
        <v/>
      </c>
      <c r="Z391" s="3" t="str">
        <f t="shared" ca="1" si="154"/>
        <v/>
      </c>
      <c r="AA391" s="3" t="str">
        <f t="shared" ca="1" si="155"/>
        <v/>
      </c>
      <c r="AB391" s="205">
        <f t="shared" ca="1" si="156"/>
        <v>10416</v>
      </c>
      <c r="AC391" s="205">
        <f t="shared" ca="1" si="157"/>
        <v>164</v>
      </c>
      <c r="AD391" s="205">
        <f t="shared" ca="1" si="144"/>
        <v>63.512195121951223</v>
      </c>
      <c r="AE391" s="205">
        <f t="shared" ca="1" si="145"/>
        <v>13.512195121951223</v>
      </c>
      <c r="AF391" s="205">
        <f t="shared" ca="1" si="158"/>
        <v>2.7024390243902445</v>
      </c>
      <c r="AG391" s="205"/>
      <c r="AH391" s="205"/>
      <c r="AI391" s="205"/>
      <c r="AJ391" s="205"/>
      <c r="AK391" s="4"/>
      <c r="AL391" s="4"/>
      <c r="AM391" s="309">
        <f t="shared" ca="1" si="159"/>
        <v>15.05</v>
      </c>
      <c r="AN391" s="309">
        <f t="shared" ca="1" si="160"/>
        <v>14.42</v>
      </c>
      <c r="AO391" s="310">
        <f t="shared" ca="1" si="161"/>
        <v>0.23809523809523836</v>
      </c>
      <c r="AP391" s="310" t="b">
        <f t="shared" ca="1" si="162"/>
        <v>0</v>
      </c>
      <c r="AQ391" s="309">
        <f t="shared" ca="1" si="163"/>
        <v>0.43289999999999995</v>
      </c>
      <c r="AR391" s="205">
        <f t="shared" ca="1" si="146"/>
        <v>13.9971</v>
      </c>
      <c r="AS391" s="45" t="b">
        <f t="shared" ca="1" si="147"/>
        <v>0</v>
      </c>
      <c r="AT391">
        <f t="shared" ca="1" si="148"/>
        <v>2</v>
      </c>
      <c r="AU391" t="b">
        <f t="shared" ca="1" si="164"/>
        <v>0</v>
      </c>
      <c r="AV391" t="b">
        <f t="shared" ca="1" si="165"/>
        <v>0</v>
      </c>
      <c r="AW391" s="266" t="b">
        <f t="shared" ca="1" si="166"/>
        <v>0</v>
      </c>
      <c r="AX391" s="266" t="b">
        <f t="shared" ca="1" si="167"/>
        <v>1</v>
      </c>
      <c r="AY391" s="266" t="b">
        <f t="shared" ca="1" si="168"/>
        <v>0</v>
      </c>
    </row>
    <row r="392" spans="1:51" x14ac:dyDescent="0.25">
      <c r="A392">
        <v>360</v>
      </c>
      <c r="B392" s="163">
        <f ca="1">OFFSET(InputPriceData!B$15,CalculationsAndCharts!$A392+$A$11,0,1,1)</f>
        <v>41493</v>
      </c>
      <c r="C392" s="3">
        <f ca="1">OFFSET(InputPriceData!G$15,CalculationsAndCharts!$A392+$A$11,IF($C$7,8,0),1,1)</f>
        <v>217300</v>
      </c>
      <c r="D392" s="4">
        <f ca="1">OFFSET(InputPriceData!C$15,CalculationsAndCharts!$A392+$A$11,IF($C$7,8,0),1,1)</f>
        <v>14.43</v>
      </c>
      <c r="E392" s="4">
        <f ca="1">OFFSET(InputPriceData!D$15,CalculationsAndCharts!$A392+$A$11,IF($C$7,8,0),1,1)</f>
        <v>14.44</v>
      </c>
      <c r="F392" s="4">
        <f ca="1">OFFSET(InputPriceData!E$15,CalculationsAndCharts!$A392+$A$11,IF($C$7,8,0),1,1)</f>
        <v>14.24</v>
      </c>
      <c r="G392" s="4">
        <f ca="1">OFFSET(InputPriceData!F$15,CalculationsAndCharts!$A392+$A$11,IF($C$7,8,0),1,1)</f>
        <v>14.42</v>
      </c>
      <c r="H392" s="128"/>
      <c r="I392" s="128"/>
      <c r="K392" s="124"/>
      <c r="L392" s="279"/>
      <c r="M392" s="281"/>
      <c r="N392" s="280"/>
      <c r="O392" s="4"/>
      <c r="P392" s="4"/>
      <c r="Q392" s="3"/>
      <c r="S392" s="309">
        <f t="shared" ca="1" si="149"/>
        <v>15.05</v>
      </c>
      <c r="T392" s="309">
        <f t="shared" ca="1" si="150"/>
        <v>14.42</v>
      </c>
      <c r="U392" s="310">
        <f t="shared" ca="1" si="142"/>
        <v>0</v>
      </c>
      <c r="V392" s="310" t="b">
        <f t="shared" ca="1" si="151"/>
        <v>0</v>
      </c>
      <c r="W392" s="3" t="b">
        <f t="shared" ca="1" si="152"/>
        <v>0</v>
      </c>
      <c r="X392" s="3" t="str">
        <f t="shared" ca="1" si="153"/>
        <v/>
      </c>
      <c r="Y392" s="3" t="str">
        <f t="shared" ca="1" si="143"/>
        <v/>
      </c>
      <c r="Z392" s="3" t="str">
        <f t="shared" ca="1" si="154"/>
        <v/>
      </c>
      <c r="AA392" s="3" t="str">
        <f t="shared" ca="1" si="155"/>
        <v/>
      </c>
      <c r="AB392" s="205">
        <f t="shared" ca="1" si="156"/>
        <v>10416</v>
      </c>
      <c r="AC392" s="205">
        <f t="shared" ca="1" si="157"/>
        <v>164</v>
      </c>
      <c r="AD392" s="205">
        <f t="shared" ca="1" si="144"/>
        <v>63.512195121951223</v>
      </c>
      <c r="AE392" s="205">
        <f t="shared" ca="1" si="145"/>
        <v>13.512195121951223</v>
      </c>
      <c r="AF392" s="205">
        <f t="shared" ca="1" si="158"/>
        <v>2.7024390243902445</v>
      </c>
      <c r="AG392" s="205"/>
      <c r="AH392" s="205"/>
      <c r="AI392" s="205"/>
      <c r="AJ392" s="205"/>
      <c r="AK392" s="4"/>
      <c r="AL392" s="4"/>
      <c r="AM392" s="309">
        <f t="shared" ca="1" si="159"/>
        <v>15.05</v>
      </c>
      <c r="AN392" s="309">
        <f t="shared" ca="1" si="160"/>
        <v>14.42</v>
      </c>
      <c r="AO392" s="310">
        <f t="shared" ca="1" si="161"/>
        <v>0</v>
      </c>
      <c r="AP392" s="310" t="b">
        <f t="shared" ca="1" si="162"/>
        <v>0</v>
      </c>
      <c r="AQ392" s="309">
        <f t="shared" ca="1" si="163"/>
        <v>0.43289999999999995</v>
      </c>
      <c r="AR392" s="205">
        <f t="shared" ca="1" si="146"/>
        <v>13.9971</v>
      </c>
      <c r="AS392" s="45" t="b">
        <f t="shared" ca="1" si="147"/>
        <v>0</v>
      </c>
      <c r="AT392">
        <f t="shared" ca="1" si="148"/>
        <v>1</v>
      </c>
      <c r="AU392" t="b">
        <f t="shared" ca="1" si="164"/>
        <v>0</v>
      </c>
      <c r="AV392" t="b">
        <f t="shared" ca="1" si="165"/>
        <v>0</v>
      </c>
      <c r="AW392" s="266" t="b">
        <f t="shared" ca="1" si="166"/>
        <v>1</v>
      </c>
      <c r="AX392" s="266" t="b">
        <f t="shared" ca="1" si="167"/>
        <v>1</v>
      </c>
      <c r="AY392" s="266" t="b">
        <f t="shared" ca="1" si="168"/>
        <v>0</v>
      </c>
    </row>
    <row r="393" spans="1:51" x14ac:dyDescent="0.25">
      <c r="A393">
        <v>361</v>
      </c>
      <c r="B393" s="163">
        <f ca="1">OFFSET(InputPriceData!B$15,CalculationsAndCharts!$A393+$A$11,0,1,1)</f>
        <v>41492</v>
      </c>
      <c r="C393" s="3">
        <f ca="1">OFFSET(InputPriceData!G$15,CalculationsAndCharts!$A393+$A$11,IF($C$7,8,0),1,1)</f>
        <v>215300</v>
      </c>
      <c r="D393" s="4">
        <f ca="1">OFFSET(InputPriceData!C$15,CalculationsAndCharts!$A393+$A$11,IF($C$7,8,0),1,1)</f>
        <v>14.61</v>
      </c>
      <c r="E393" s="4">
        <f ca="1">OFFSET(InputPriceData!D$15,CalculationsAndCharts!$A393+$A$11,IF($C$7,8,0),1,1)</f>
        <v>14.66</v>
      </c>
      <c r="F393" s="4">
        <f ca="1">OFFSET(InputPriceData!E$15,CalculationsAndCharts!$A393+$A$11,IF($C$7,8,0),1,1)</f>
        <v>14.37</v>
      </c>
      <c r="G393" s="4">
        <f ca="1">OFFSET(InputPriceData!F$15,CalculationsAndCharts!$A393+$A$11,IF($C$7,8,0),1,1)</f>
        <v>14.43</v>
      </c>
      <c r="H393" s="128"/>
      <c r="I393" s="128"/>
      <c r="K393" s="124"/>
      <c r="L393" s="279"/>
      <c r="M393" s="281"/>
      <c r="N393" s="280"/>
      <c r="O393" s="4"/>
      <c r="P393" s="4"/>
      <c r="Q393" s="3"/>
      <c r="S393" s="309">
        <f t="shared" ca="1" si="149"/>
        <v>15.05</v>
      </c>
      <c r="T393" s="309">
        <f t="shared" ca="1" si="150"/>
        <v>14.43</v>
      </c>
      <c r="U393" s="310">
        <f t="shared" ca="1" si="142"/>
        <v>0</v>
      </c>
      <c r="V393" s="310" t="b">
        <f t="shared" ca="1" si="151"/>
        <v>1</v>
      </c>
      <c r="W393" s="3" t="b">
        <f t="shared" ca="1" si="152"/>
        <v>0</v>
      </c>
      <c r="X393" s="3" t="str">
        <f t="shared" ca="1" si="153"/>
        <v/>
      </c>
      <c r="Y393" s="3" t="str">
        <f t="shared" ca="1" si="143"/>
        <v/>
      </c>
      <c r="Z393" s="3" t="str">
        <f t="shared" ca="1" si="154"/>
        <v/>
      </c>
      <c r="AA393" s="3" t="str">
        <f t="shared" ca="1" si="155"/>
        <v/>
      </c>
      <c r="AB393" s="205">
        <f t="shared" ca="1" si="156"/>
        <v>10416</v>
      </c>
      <c r="AC393" s="205">
        <f t="shared" ca="1" si="157"/>
        <v>164</v>
      </c>
      <c r="AD393" s="205">
        <f t="shared" ca="1" si="144"/>
        <v>63.512195121951223</v>
      </c>
      <c r="AE393" s="205">
        <f t="shared" ca="1" si="145"/>
        <v>13.512195121951223</v>
      </c>
      <c r="AF393" s="205">
        <f t="shared" ca="1" si="158"/>
        <v>2.7024390243902445</v>
      </c>
      <c r="AG393" s="205"/>
      <c r="AH393" s="205"/>
      <c r="AI393" s="205"/>
      <c r="AJ393" s="205"/>
      <c r="AK393" s="4"/>
      <c r="AL393" s="4"/>
      <c r="AM393" s="309">
        <f t="shared" ca="1" si="159"/>
        <v>15.05</v>
      </c>
      <c r="AN393" s="309">
        <f t="shared" ca="1" si="160"/>
        <v>14.43</v>
      </c>
      <c r="AO393" s="310">
        <f t="shared" ca="1" si="161"/>
        <v>0</v>
      </c>
      <c r="AP393" s="310" t="b">
        <f t="shared" ca="1" si="162"/>
        <v>1</v>
      </c>
      <c r="AQ393" s="309">
        <f t="shared" ca="1" si="163"/>
        <v>0</v>
      </c>
      <c r="AR393" s="205">
        <f t="shared" ca="1" si="146"/>
        <v>0</v>
      </c>
      <c r="AS393" s="45" t="b">
        <f t="shared" ca="1" si="147"/>
        <v>0</v>
      </c>
      <c r="AT393">
        <f t="shared" ca="1" si="148"/>
        <v>0</v>
      </c>
      <c r="AU393" t="b">
        <f t="shared" ca="1" si="164"/>
        <v>0</v>
      </c>
      <c r="AV393" t="b">
        <f t="shared" ca="1" si="165"/>
        <v>0</v>
      </c>
      <c r="AW393" s="266" t="b">
        <f t="shared" ca="1" si="166"/>
        <v>0</v>
      </c>
      <c r="AX393" s="266" t="b">
        <f t="shared" ca="1" si="167"/>
        <v>0</v>
      </c>
      <c r="AY393" s="266" t="b">
        <f t="shared" ca="1" si="168"/>
        <v>0</v>
      </c>
    </row>
    <row r="394" spans="1:51" x14ac:dyDescent="0.25">
      <c r="A394">
        <v>362</v>
      </c>
      <c r="B394" s="163">
        <f ca="1">OFFSET(InputPriceData!B$15,CalculationsAndCharts!$A394+$A$11,0,1,1)</f>
        <v>41491</v>
      </c>
      <c r="C394" s="3">
        <f ca="1">OFFSET(InputPriceData!G$15,CalculationsAndCharts!$A394+$A$11,IF($C$7,8,0),1,1)</f>
        <v>315800</v>
      </c>
      <c r="D394" s="4">
        <f ca="1">OFFSET(InputPriceData!C$15,CalculationsAndCharts!$A394+$A$11,IF($C$7,8,0),1,1)</f>
        <v>14.7</v>
      </c>
      <c r="E394" s="4">
        <f ca="1">OFFSET(InputPriceData!D$15,CalculationsAndCharts!$A394+$A$11,IF($C$7,8,0),1,1)</f>
        <v>14.75</v>
      </c>
      <c r="F394" s="4">
        <f ca="1">OFFSET(InputPriceData!E$15,CalculationsAndCharts!$A394+$A$11,IF($C$7,8,0),1,1)</f>
        <v>14.6</v>
      </c>
      <c r="G394" s="4">
        <f ca="1">OFFSET(InputPriceData!F$15,CalculationsAndCharts!$A394+$A$11,IF($C$7,8,0),1,1)</f>
        <v>14.64</v>
      </c>
      <c r="H394" s="128"/>
      <c r="I394" s="128"/>
      <c r="K394" s="124"/>
      <c r="L394" s="279"/>
      <c r="M394" s="281"/>
      <c r="N394" s="280"/>
      <c r="O394" s="4"/>
      <c r="P394" s="4"/>
      <c r="Q394" s="3"/>
      <c r="S394" s="309">
        <f t="shared" ca="1" si="149"/>
        <v>15.05</v>
      </c>
      <c r="T394" s="309">
        <f t="shared" ca="1" si="150"/>
        <v>14.53</v>
      </c>
      <c r="U394" s="310">
        <f t="shared" ca="1" si="142"/>
        <v>0.21153846153846331</v>
      </c>
      <c r="V394" s="310" t="b">
        <f t="shared" ca="1" si="151"/>
        <v>0</v>
      </c>
      <c r="W394" s="3" t="b">
        <f t="shared" ca="1" si="152"/>
        <v>0</v>
      </c>
      <c r="X394" s="3" t="str">
        <f t="shared" ca="1" si="153"/>
        <v/>
      </c>
      <c r="Y394" s="3" t="str">
        <f t="shared" ca="1" si="143"/>
        <v/>
      </c>
      <c r="Z394" s="3" t="str">
        <f t="shared" ca="1" si="154"/>
        <v/>
      </c>
      <c r="AA394" s="3" t="str">
        <f t="shared" ca="1" si="155"/>
        <v/>
      </c>
      <c r="AB394" s="205">
        <f t="shared" ca="1" si="156"/>
        <v>10416</v>
      </c>
      <c r="AC394" s="205">
        <f t="shared" ca="1" si="157"/>
        <v>164</v>
      </c>
      <c r="AD394" s="205">
        <f t="shared" ca="1" si="144"/>
        <v>63.512195121951223</v>
      </c>
      <c r="AE394" s="205">
        <f t="shared" ca="1" si="145"/>
        <v>13.512195121951223</v>
      </c>
      <c r="AF394" s="205">
        <f t="shared" ca="1" si="158"/>
        <v>2.7024390243902445</v>
      </c>
      <c r="AG394" s="205"/>
      <c r="AH394" s="205"/>
      <c r="AI394" s="205"/>
      <c r="AJ394" s="205"/>
      <c r="AK394" s="4"/>
      <c r="AL394" s="4"/>
      <c r="AM394" s="309">
        <f t="shared" ca="1" si="159"/>
        <v>15.05</v>
      </c>
      <c r="AN394" s="309">
        <f t="shared" ca="1" si="160"/>
        <v>14.58</v>
      </c>
      <c r="AO394" s="310">
        <f t="shared" ca="1" si="161"/>
        <v>0.12765957446808598</v>
      </c>
      <c r="AP394" s="310" t="b">
        <f t="shared" ca="1" si="162"/>
        <v>0</v>
      </c>
      <c r="AQ394" s="309">
        <f t="shared" ca="1" si="163"/>
        <v>0</v>
      </c>
      <c r="AR394" s="205">
        <f t="shared" ca="1" si="146"/>
        <v>0</v>
      </c>
      <c r="AS394" s="45" t="b">
        <f t="shared" ca="1" si="147"/>
        <v>0</v>
      </c>
      <c r="AT394">
        <f t="shared" ca="1" si="148"/>
        <v>0</v>
      </c>
      <c r="AU394" t="b">
        <f t="shared" ca="1" si="164"/>
        <v>0</v>
      </c>
      <c r="AV394" t="b">
        <f t="shared" ca="1" si="165"/>
        <v>0</v>
      </c>
      <c r="AW394" s="266" t="b">
        <f t="shared" ca="1" si="166"/>
        <v>0</v>
      </c>
      <c r="AX394" s="266" t="b">
        <f t="shared" ca="1" si="167"/>
        <v>0</v>
      </c>
      <c r="AY394" s="266" t="b">
        <f t="shared" ca="1" si="168"/>
        <v>0</v>
      </c>
    </row>
    <row r="395" spans="1:51" x14ac:dyDescent="0.25">
      <c r="A395">
        <v>363</v>
      </c>
      <c r="B395" s="163">
        <f ca="1">OFFSET(InputPriceData!B$15,CalculationsAndCharts!$A395+$A$11,0,1,1)</f>
        <v>41488</v>
      </c>
      <c r="C395" s="3">
        <f ca="1">OFFSET(InputPriceData!G$15,CalculationsAndCharts!$A395+$A$11,IF($C$7,8,0),1,1)</f>
        <v>359600</v>
      </c>
      <c r="D395" s="4">
        <f ca="1">OFFSET(InputPriceData!C$15,CalculationsAndCharts!$A395+$A$11,IF($C$7,8,0),1,1)</f>
        <v>14.96</v>
      </c>
      <c r="E395" s="4">
        <f ca="1">OFFSET(InputPriceData!D$15,CalculationsAndCharts!$A395+$A$11,IF($C$7,8,0),1,1)</f>
        <v>14.96</v>
      </c>
      <c r="F395" s="4">
        <f ca="1">OFFSET(InputPriceData!E$15,CalculationsAndCharts!$A395+$A$11,IF($C$7,8,0),1,1)</f>
        <v>14.67</v>
      </c>
      <c r="G395" s="4">
        <f ca="1">OFFSET(InputPriceData!F$15,CalculationsAndCharts!$A395+$A$11,IF($C$7,8,0),1,1)</f>
        <v>14.73</v>
      </c>
      <c r="H395" s="128"/>
      <c r="I395" s="128"/>
      <c r="K395" s="124"/>
      <c r="L395" s="279"/>
      <c r="M395" s="281"/>
      <c r="N395" s="280"/>
      <c r="O395" s="4"/>
      <c r="P395" s="4"/>
      <c r="Q395" s="3"/>
      <c r="S395" s="309">
        <f t="shared" ca="1" si="149"/>
        <v>15.05</v>
      </c>
      <c r="T395" s="309">
        <f t="shared" ca="1" si="150"/>
        <v>14.46</v>
      </c>
      <c r="U395" s="310">
        <f t="shared" ca="1" si="142"/>
        <v>0.45762711864406719</v>
      </c>
      <c r="V395" s="310" t="b">
        <f t="shared" ca="1" si="151"/>
        <v>0</v>
      </c>
      <c r="W395" s="3" t="b">
        <f t="shared" ca="1" si="152"/>
        <v>0</v>
      </c>
      <c r="X395" s="3" t="str">
        <f t="shared" ca="1" si="153"/>
        <v/>
      </c>
      <c r="Y395" s="3" t="str">
        <f t="shared" ca="1" si="143"/>
        <v/>
      </c>
      <c r="Z395" s="3" t="str">
        <f t="shared" ca="1" si="154"/>
        <v/>
      </c>
      <c r="AA395" s="3" t="str">
        <f t="shared" ca="1" si="155"/>
        <v/>
      </c>
      <c r="AB395" s="205">
        <f t="shared" ca="1" si="156"/>
        <v>10416</v>
      </c>
      <c r="AC395" s="205">
        <f t="shared" ca="1" si="157"/>
        <v>164</v>
      </c>
      <c r="AD395" s="205">
        <f t="shared" ca="1" si="144"/>
        <v>63.512195121951223</v>
      </c>
      <c r="AE395" s="205">
        <f t="shared" ca="1" si="145"/>
        <v>13.512195121951223</v>
      </c>
      <c r="AF395" s="205">
        <f t="shared" ca="1" si="158"/>
        <v>2.7024390243902445</v>
      </c>
      <c r="AG395" s="205"/>
      <c r="AH395" s="205"/>
      <c r="AI395" s="205"/>
      <c r="AJ395" s="205"/>
      <c r="AK395" s="4"/>
      <c r="AL395" s="4"/>
      <c r="AM395" s="309">
        <f t="shared" ca="1" si="159"/>
        <v>15.05</v>
      </c>
      <c r="AN395" s="309">
        <f t="shared" ca="1" si="160"/>
        <v>14.53</v>
      </c>
      <c r="AO395" s="310">
        <f t="shared" ca="1" si="161"/>
        <v>0.38461538461538569</v>
      </c>
      <c r="AP395" s="310" t="b">
        <f t="shared" ca="1" si="162"/>
        <v>0</v>
      </c>
      <c r="AQ395" s="309">
        <f t="shared" ca="1" si="163"/>
        <v>0</v>
      </c>
      <c r="AR395" s="205">
        <f t="shared" ca="1" si="146"/>
        <v>0</v>
      </c>
      <c r="AS395" s="45" t="b">
        <f t="shared" ca="1" si="147"/>
        <v>0</v>
      </c>
      <c r="AT395">
        <f t="shared" ca="1" si="148"/>
        <v>0</v>
      </c>
      <c r="AU395" t="b">
        <f t="shared" ca="1" si="164"/>
        <v>0</v>
      </c>
      <c r="AV395" t="b">
        <f t="shared" ca="1" si="165"/>
        <v>0</v>
      </c>
      <c r="AW395" s="266" t="b">
        <f t="shared" ca="1" si="166"/>
        <v>0</v>
      </c>
      <c r="AX395" s="266" t="b">
        <f t="shared" ca="1" si="167"/>
        <v>0</v>
      </c>
      <c r="AY395" s="266" t="b">
        <f t="shared" ca="1" si="168"/>
        <v>0</v>
      </c>
    </row>
    <row r="396" spans="1:51" x14ac:dyDescent="0.25">
      <c r="A396">
        <v>364</v>
      </c>
      <c r="B396" s="163">
        <f ca="1">OFFSET(InputPriceData!B$15,CalculationsAndCharts!$A396+$A$11,0,1,1)</f>
        <v>41487</v>
      </c>
      <c r="C396" s="3">
        <f ca="1">OFFSET(InputPriceData!G$15,CalculationsAndCharts!$A396+$A$11,IF($C$7,8,0),1,1)</f>
        <v>442600</v>
      </c>
      <c r="D396" s="4">
        <f ca="1">OFFSET(InputPriceData!C$15,CalculationsAndCharts!$A396+$A$11,IF($C$7,8,0),1,1)</f>
        <v>14.77</v>
      </c>
      <c r="E396" s="4">
        <f ca="1">OFFSET(InputPriceData!D$15,CalculationsAndCharts!$A396+$A$11,IF($C$7,8,0),1,1)</f>
        <v>15.09</v>
      </c>
      <c r="F396" s="4">
        <f ca="1">OFFSET(InputPriceData!E$15,CalculationsAndCharts!$A396+$A$11,IF($C$7,8,0),1,1)</f>
        <v>14.77</v>
      </c>
      <c r="G396" s="4">
        <f ca="1">OFFSET(InputPriceData!F$15,CalculationsAndCharts!$A396+$A$11,IF($C$7,8,0),1,1)</f>
        <v>15.05</v>
      </c>
      <c r="H396" s="128"/>
      <c r="I396" s="128"/>
      <c r="K396" s="124"/>
      <c r="L396" s="279"/>
      <c r="M396" s="281"/>
      <c r="N396" s="280"/>
      <c r="O396" s="4"/>
      <c r="P396" s="4"/>
      <c r="Q396" s="3"/>
      <c r="S396" s="309">
        <f t="shared" ca="1" si="149"/>
        <v>15.05</v>
      </c>
      <c r="T396" s="309">
        <f t="shared" ca="1" si="150"/>
        <v>14.46</v>
      </c>
      <c r="U396" s="310">
        <f t="shared" ca="1" si="142"/>
        <v>1</v>
      </c>
      <c r="V396" s="310" t="b">
        <f t="shared" ca="1" si="151"/>
        <v>0</v>
      </c>
      <c r="W396" s="3" t="b">
        <f t="shared" ca="1" si="152"/>
        <v>0</v>
      </c>
      <c r="X396" s="3" t="str">
        <f t="shared" ca="1" si="153"/>
        <v/>
      </c>
      <c r="Y396" s="3" t="str">
        <f t="shared" ca="1" si="143"/>
        <v/>
      </c>
      <c r="Z396" s="3" t="str">
        <f t="shared" ca="1" si="154"/>
        <v/>
      </c>
      <c r="AA396" s="3" t="str">
        <f t="shared" ca="1" si="155"/>
        <v/>
      </c>
      <c r="AB396" s="205">
        <f t="shared" ca="1" si="156"/>
        <v>10416</v>
      </c>
      <c r="AC396" s="205">
        <f t="shared" ca="1" si="157"/>
        <v>164</v>
      </c>
      <c r="AD396" s="205">
        <f t="shared" ca="1" si="144"/>
        <v>63.512195121951223</v>
      </c>
      <c r="AE396" s="205">
        <f t="shared" ca="1" si="145"/>
        <v>13.512195121951223</v>
      </c>
      <c r="AF396" s="205">
        <f t="shared" ca="1" si="158"/>
        <v>2.7024390243902445</v>
      </c>
      <c r="AG396" s="205"/>
      <c r="AH396" s="205"/>
      <c r="AI396" s="205"/>
      <c r="AJ396" s="205"/>
      <c r="AK396" s="4"/>
      <c r="AL396" s="4"/>
      <c r="AM396" s="309">
        <f t="shared" ca="1" si="159"/>
        <v>15.05</v>
      </c>
      <c r="AN396" s="309">
        <f t="shared" ca="1" si="160"/>
        <v>14.53</v>
      </c>
      <c r="AO396" s="310">
        <f t="shared" ca="1" si="161"/>
        <v>1</v>
      </c>
      <c r="AP396" s="310" t="b">
        <f t="shared" ca="1" si="162"/>
        <v>0</v>
      </c>
      <c r="AQ396" s="309">
        <f t="shared" ca="1" si="163"/>
        <v>0</v>
      </c>
      <c r="AR396" s="205">
        <f t="shared" ca="1" si="146"/>
        <v>0</v>
      </c>
      <c r="AS396" s="45" t="b">
        <f t="shared" ca="1" si="147"/>
        <v>0</v>
      </c>
      <c r="AT396">
        <f t="shared" ca="1" si="148"/>
        <v>0</v>
      </c>
      <c r="AU396" t="b">
        <f t="shared" ca="1" si="164"/>
        <v>0</v>
      </c>
      <c r="AV396" t="b">
        <f t="shared" ca="1" si="165"/>
        <v>0</v>
      </c>
      <c r="AW396" s="266" t="b">
        <f t="shared" ca="1" si="166"/>
        <v>0</v>
      </c>
      <c r="AX396" s="266" t="b">
        <f t="shared" ca="1" si="167"/>
        <v>0</v>
      </c>
      <c r="AY396" s="266" t="b">
        <f t="shared" ca="1" si="168"/>
        <v>0</v>
      </c>
    </row>
    <row r="397" spans="1:51" x14ac:dyDescent="0.25">
      <c r="A397">
        <v>365</v>
      </c>
      <c r="B397" s="163">
        <f ca="1">OFFSET(InputPriceData!B$15,CalculationsAndCharts!$A397+$A$11,0,1,1)</f>
        <v>41486</v>
      </c>
      <c r="C397" s="3">
        <f ca="1">OFFSET(InputPriceData!G$15,CalculationsAndCharts!$A397+$A$11,IF($C$7,8,0),1,1)</f>
        <v>563600</v>
      </c>
      <c r="D397" s="4">
        <f ca="1">OFFSET(InputPriceData!C$15,CalculationsAndCharts!$A397+$A$11,IF($C$7,8,0),1,1)</f>
        <v>14.68</v>
      </c>
      <c r="E397" s="4">
        <f ca="1">OFFSET(InputPriceData!D$15,CalculationsAndCharts!$A397+$A$11,IF($C$7,8,0),1,1)</f>
        <v>14.82</v>
      </c>
      <c r="F397" s="4">
        <f ca="1">OFFSET(InputPriceData!E$15,CalculationsAndCharts!$A397+$A$11,IF($C$7,8,0),1,1)</f>
        <v>14.67</v>
      </c>
      <c r="G397" s="4">
        <f ca="1">OFFSET(InputPriceData!F$15,CalculationsAndCharts!$A397+$A$11,IF($C$7,8,0),1,1)</f>
        <v>14.72</v>
      </c>
      <c r="H397" s="128"/>
      <c r="I397" s="128"/>
      <c r="K397" s="124"/>
      <c r="L397" s="279"/>
      <c r="M397" s="281"/>
      <c r="N397" s="280"/>
      <c r="O397" s="4"/>
      <c r="P397" s="4"/>
      <c r="Q397" s="3"/>
      <c r="S397" s="309">
        <f t="shared" ca="1" si="149"/>
        <v>14.8</v>
      </c>
      <c r="T397" s="309">
        <f t="shared" ca="1" si="150"/>
        <v>14.3</v>
      </c>
      <c r="U397" s="310">
        <f t="shared" ca="1" si="142"/>
        <v>0.83999999999999986</v>
      </c>
      <c r="V397" s="310" t="b">
        <f t="shared" ca="1" si="151"/>
        <v>0</v>
      </c>
      <c r="W397" s="3" t="b">
        <f t="shared" ca="1" si="152"/>
        <v>0</v>
      </c>
      <c r="X397" s="3" t="str">
        <f t="shared" ca="1" si="153"/>
        <v/>
      </c>
      <c r="Y397" s="3" t="str">
        <f t="shared" ca="1" si="143"/>
        <v/>
      </c>
      <c r="Z397" s="3" t="str">
        <f t="shared" ca="1" si="154"/>
        <v/>
      </c>
      <c r="AA397" s="3" t="str">
        <f t="shared" ca="1" si="155"/>
        <v/>
      </c>
      <c r="AB397" s="205">
        <f t="shared" ca="1" si="156"/>
        <v>10416</v>
      </c>
      <c r="AC397" s="205">
        <f t="shared" ca="1" si="157"/>
        <v>164</v>
      </c>
      <c r="AD397" s="205">
        <f t="shared" ca="1" si="144"/>
        <v>63.512195121951223</v>
      </c>
      <c r="AE397" s="205">
        <f t="shared" ca="1" si="145"/>
        <v>13.512195121951223</v>
      </c>
      <c r="AF397" s="205">
        <f t="shared" ca="1" si="158"/>
        <v>2.7024390243902445</v>
      </c>
      <c r="AG397" s="205"/>
      <c r="AH397" s="205"/>
      <c r="AI397" s="205"/>
      <c r="AJ397" s="205"/>
      <c r="AK397" s="4"/>
      <c r="AL397" s="4"/>
      <c r="AM397" s="309">
        <f t="shared" ca="1" si="159"/>
        <v>14.8</v>
      </c>
      <c r="AN397" s="309">
        <f t="shared" ca="1" si="160"/>
        <v>14.46</v>
      </c>
      <c r="AO397" s="310">
        <f t="shared" ca="1" si="161"/>
        <v>0.7647058823529409</v>
      </c>
      <c r="AP397" s="310" t="b">
        <f t="shared" ca="1" si="162"/>
        <v>0</v>
      </c>
      <c r="AQ397" s="309">
        <f t="shared" ca="1" si="163"/>
        <v>0</v>
      </c>
      <c r="AR397" s="205">
        <f t="shared" ca="1" si="146"/>
        <v>0</v>
      </c>
      <c r="AS397" s="45" t="b">
        <f t="shared" ca="1" si="147"/>
        <v>0</v>
      </c>
      <c r="AT397">
        <f t="shared" ca="1" si="148"/>
        <v>0</v>
      </c>
      <c r="AU397" t="b">
        <f t="shared" ca="1" si="164"/>
        <v>0</v>
      </c>
      <c r="AV397" t="b">
        <f t="shared" ca="1" si="165"/>
        <v>0</v>
      </c>
      <c r="AW397" s="266" t="b">
        <f t="shared" ca="1" si="166"/>
        <v>0</v>
      </c>
      <c r="AX397" s="266" t="b">
        <f t="shared" ca="1" si="167"/>
        <v>0</v>
      </c>
      <c r="AY397" s="266" t="b">
        <f t="shared" ca="1" si="168"/>
        <v>0</v>
      </c>
    </row>
    <row r="398" spans="1:51" x14ac:dyDescent="0.25">
      <c r="A398">
        <v>366</v>
      </c>
      <c r="B398" s="163">
        <f ca="1">OFFSET(InputPriceData!B$15,CalculationsAndCharts!$A398+$A$11,0,1,1)</f>
        <v>41485</v>
      </c>
      <c r="C398" s="3">
        <f ca="1">OFFSET(InputPriceData!G$15,CalculationsAndCharts!$A398+$A$11,IF($C$7,8,0),1,1)</f>
        <v>233100</v>
      </c>
      <c r="D398" s="4">
        <f ca="1">OFFSET(InputPriceData!C$15,CalculationsAndCharts!$A398+$A$11,IF($C$7,8,0),1,1)</f>
        <v>14.67</v>
      </c>
      <c r="E398" s="4">
        <f ca="1">OFFSET(InputPriceData!D$15,CalculationsAndCharts!$A398+$A$11,IF($C$7,8,0),1,1)</f>
        <v>14.75</v>
      </c>
      <c r="F398" s="4">
        <f ca="1">OFFSET(InputPriceData!E$15,CalculationsAndCharts!$A398+$A$11,IF($C$7,8,0),1,1)</f>
        <v>14.51</v>
      </c>
      <c r="G398" s="4">
        <f ca="1">OFFSET(InputPriceData!F$15,CalculationsAndCharts!$A398+$A$11,IF($C$7,8,0),1,1)</f>
        <v>14.67</v>
      </c>
      <c r="H398" s="128"/>
      <c r="I398" s="128"/>
      <c r="K398" s="124"/>
      <c r="L398" s="279"/>
      <c r="M398" s="281"/>
      <c r="N398" s="280"/>
      <c r="O398" s="4"/>
      <c r="P398" s="4"/>
      <c r="Q398" s="3"/>
      <c r="S398" s="309">
        <f t="shared" ca="1" si="149"/>
        <v>14.8</v>
      </c>
      <c r="T398" s="309">
        <f t="shared" ca="1" si="150"/>
        <v>14.29</v>
      </c>
      <c r="U398" s="310">
        <f t="shared" ca="1" si="142"/>
        <v>0.74509803921568551</v>
      </c>
      <c r="V398" s="310" t="b">
        <f t="shared" ca="1" si="151"/>
        <v>0</v>
      </c>
      <c r="W398" s="3" t="b">
        <f t="shared" ca="1" si="152"/>
        <v>0</v>
      </c>
      <c r="X398" s="3" t="str">
        <f t="shared" ca="1" si="153"/>
        <v/>
      </c>
      <c r="Y398" s="3" t="str">
        <f t="shared" ca="1" si="143"/>
        <v/>
      </c>
      <c r="Z398" s="3" t="str">
        <f t="shared" ca="1" si="154"/>
        <v/>
      </c>
      <c r="AA398" s="3" t="str">
        <f t="shared" ca="1" si="155"/>
        <v/>
      </c>
      <c r="AB398" s="205">
        <f t="shared" ca="1" si="156"/>
        <v>10416</v>
      </c>
      <c r="AC398" s="205">
        <f t="shared" ca="1" si="157"/>
        <v>164</v>
      </c>
      <c r="AD398" s="205">
        <f t="shared" ca="1" si="144"/>
        <v>63.512195121951223</v>
      </c>
      <c r="AE398" s="205">
        <f t="shared" ca="1" si="145"/>
        <v>13.512195121951223</v>
      </c>
      <c r="AF398" s="205">
        <f t="shared" ca="1" si="158"/>
        <v>2.7024390243902445</v>
      </c>
      <c r="AG398" s="205"/>
      <c r="AH398" s="205"/>
      <c r="AI398" s="205"/>
      <c r="AJ398" s="205"/>
      <c r="AK398" s="4"/>
      <c r="AL398" s="4"/>
      <c r="AM398" s="309">
        <f t="shared" ca="1" si="159"/>
        <v>14.8</v>
      </c>
      <c r="AN398" s="309">
        <f t="shared" ca="1" si="160"/>
        <v>14.46</v>
      </c>
      <c r="AO398" s="310">
        <f t="shared" ca="1" si="161"/>
        <v>0.617647058823527</v>
      </c>
      <c r="AP398" s="310" t="b">
        <f t="shared" ca="1" si="162"/>
        <v>0</v>
      </c>
      <c r="AQ398" s="309">
        <f t="shared" ca="1" si="163"/>
        <v>0</v>
      </c>
      <c r="AR398" s="205">
        <f t="shared" ca="1" si="146"/>
        <v>0</v>
      </c>
      <c r="AS398" s="45" t="b">
        <f t="shared" ca="1" si="147"/>
        <v>0</v>
      </c>
      <c r="AT398">
        <f t="shared" ca="1" si="148"/>
        <v>0</v>
      </c>
      <c r="AU398" t="b">
        <f t="shared" ca="1" si="164"/>
        <v>0</v>
      </c>
      <c r="AV398" t="b">
        <f t="shared" ca="1" si="165"/>
        <v>0</v>
      </c>
      <c r="AW398" s="266" t="b">
        <f t="shared" ca="1" si="166"/>
        <v>0</v>
      </c>
      <c r="AX398" s="266" t="b">
        <f t="shared" ca="1" si="167"/>
        <v>0</v>
      </c>
      <c r="AY398" s="266" t="b">
        <f t="shared" ca="1" si="168"/>
        <v>0</v>
      </c>
    </row>
    <row r="399" spans="1:51" x14ac:dyDescent="0.25">
      <c r="A399">
        <v>367</v>
      </c>
      <c r="B399" s="163">
        <f ca="1">OFFSET(InputPriceData!B$15,CalculationsAndCharts!$A399+$A$11,0,1,1)</f>
        <v>41484</v>
      </c>
      <c r="C399" s="3">
        <f ca="1">OFFSET(InputPriceData!G$15,CalculationsAndCharts!$A399+$A$11,IF($C$7,8,0),1,1)</f>
        <v>247100</v>
      </c>
      <c r="D399" s="4">
        <f ca="1">OFFSET(InputPriceData!C$15,CalculationsAndCharts!$A399+$A$11,IF($C$7,8,0),1,1)</f>
        <v>14.69</v>
      </c>
      <c r="E399" s="4">
        <f ca="1">OFFSET(InputPriceData!D$15,CalculationsAndCharts!$A399+$A$11,IF($C$7,8,0),1,1)</f>
        <v>14.79</v>
      </c>
      <c r="F399" s="4">
        <f ca="1">OFFSET(InputPriceData!E$15,CalculationsAndCharts!$A399+$A$11,IF($C$7,8,0),1,1)</f>
        <v>14.55</v>
      </c>
      <c r="G399" s="4">
        <f ca="1">OFFSET(InputPriceData!F$15,CalculationsAndCharts!$A399+$A$11,IF($C$7,8,0),1,1)</f>
        <v>14.64</v>
      </c>
      <c r="H399" s="128"/>
      <c r="I399" s="128"/>
      <c r="K399" s="124"/>
      <c r="L399" s="279"/>
      <c r="M399" s="281"/>
      <c r="N399" s="280"/>
      <c r="O399" s="4"/>
      <c r="P399" s="4"/>
      <c r="Q399" s="3"/>
      <c r="S399" s="309">
        <f t="shared" ca="1" si="149"/>
        <v>14.8</v>
      </c>
      <c r="T399" s="309">
        <f t="shared" ca="1" si="150"/>
        <v>14</v>
      </c>
      <c r="U399" s="310">
        <f t="shared" ca="1" si="142"/>
        <v>0.8</v>
      </c>
      <c r="V399" s="310" t="b">
        <f t="shared" ca="1" si="151"/>
        <v>0</v>
      </c>
      <c r="W399" s="3" t="b">
        <f t="shared" ca="1" si="152"/>
        <v>0</v>
      </c>
      <c r="X399" s="3" t="str">
        <f t="shared" ca="1" si="153"/>
        <v/>
      </c>
      <c r="Y399" s="3" t="str">
        <f t="shared" ca="1" si="143"/>
        <v/>
      </c>
      <c r="Z399" s="3" t="str">
        <f t="shared" ca="1" si="154"/>
        <v/>
      </c>
      <c r="AA399" s="3" t="str">
        <f t="shared" ca="1" si="155"/>
        <v/>
      </c>
      <c r="AB399" s="205">
        <f t="shared" ca="1" si="156"/>
        <v>10416</v>
      </c>
      <c r="AC399" s="205">
        <f t="shared" ca="1" si="157"/>
        <v>164</v>
      </c>
      <c r="AD399" s="205">
        <f t="shared" ca="1" si="144"/>
        <v>63.512195121951223</v>
      </c>
      <c r="AE399" s="205">
        <f t="shared" ca="1" si="145"/>
        <v>13.512195121951223</v>
      </c>
      <c r="AF399" s="205">
        <f t="shared" ca="1" si="158"/>
        <v>2.7024390243902445</v>
      </c>
      <c r="AG399" s="205"/>
      <c r="AH399" s="205"/>
      <c r="AI399" s="205"/>
      <c r="AJ399" s="205"/>
      <c r="AK399" s="4"/>
      <c r="AL399" s="4"/>
      <c r="AM399" s="309">
        <f t="shared" ca="1" si="159"/>
        <v>14.8</v>
      </c>
      <c r="AN399" s="309">
        <f t="shared" ca="1" si="160"/>
        <v>14.3</v>
      </c>
      <c r="AO399" s="310">
        <f t="shared" ca="1" si="161"/>
        <v>0.67999999999999972</v>
      </c>
      <c r="AP399" s="310" t="b">
        <f t="shared" ca="1" si="162"/>
        <v>0</v>
      </c>
      <c r="AQ399" s="309">
        <f t="shared" ca="1" si="163"/>
        <v>0</v>
      </c>
      <c r="AR399" s="205">
        <f t="shared" ca="1" si="146"/>
        <v>0</v>
      </c>
      <c r="AS399" s="45" t="b">
        <f t="shared" ca="1" si="147"/>
        <v>0</v>
      </c>
      <c r="AT399">
        <f t="shared" ca="1" si="148"/>
        <v>0</v>
      </c>
      <c r="AU399" t="b">
        <f t="shared" ca="1" si="164"/>
        <v>0</v>
      </c>
      <c r="AV399" t="b">
        <f t="shared" ca="1" si="165"/>
        <v>0</v>
      </c>
      <c r="AW399" s="266" t="b">
        <f t="shared" ca="1" si="166"/>
        <v>0</v>
      </c>
      <c r="AX399" s="266" t="b">
        <f t="shared" ca="1" si="167"/>
        <v>0</v>
      </c>
      <c r="AY399" s="266" t="b">
        <f t="shared" ca="1" si="168"/>
        <v>0</v>
      </c>
    </row>
    <row r="400" spans="1:51" x14ac:dyDescent="0.25">
      <c r="A400">
        <v>368</v>
      </c>
      <c r="B400" s="163">
        <f ca="1">OFFSET(InputPriceData!B$15,CalculationsAndCharts!$A400+$A$11,0,1,1)</f>
        <v>41481</v>
      </c>
      <c r="C400" s="3">
        <f ca="1">OFFSET(InputPriceData!G$15,CalculationsAndCharts!$A400+$A$11,IF($C$7,8,0),1,1)</f>
        <v>137100</v>
      </c>
      <c r="D400" s="4">
        <f ca="1">OFFSET(InputPriceData!C$15,CalculationsAndCharts!$A400+$A$11,IF($C$7,8,0),1,1)</f>
        <v>14.65</v>
      </c>
      <c r="E400" s="4">
        <f ca="1">OFFSET(InputPriceData!D$15,CalculationsAndCharts!$A400+$A$11,IF($C$7,8,0),1,1)</f>
        <v>14.83</v>
      </c>
      <c r="F400" s="4">
        <f ca="1">OFFSET(InputPriceData!E$15,CalculationsAndCharts!$A400+$A$11,IF($C$7,8,0),1,1)</f>
        <v>14.65</v>
      </c>
      <c r="G400" s="4">
        <f ca="1">OFFSET(InputPriceData!F$15,CalculationsAndCharts!$A400+$A$11,IF($C$7,8,0),1,1)</f>
        <v>14.75</v>
      </c>
      <c r="H400" s="128"/>
      <c r="I400" s="128"/>
      <c r="K400" s="124"/>
      <c r="L400" s="279"/>
      <c r="M400" s="281"/>
      <c r="N400" s="280"/>
      <c r="O400" s="4"/>
      <c r="P400" s="4"/>
      <c r="Q400" s="3"/>
      <c r="S400" s="309">
        <f t="shared" ca="1" si="149"/>
        <v>14.8</v>
      </c>
      <c r="T400" s="309">
        <f t="shared" ca="1" si="150"/>
        <v>14</v>
      </c>
      <c r="U400" s="310">
        <f t="shared" ca="1" si="142"/>
        <v>0.93749999999999911</v>
      </c>
      <c r="V400" s="310" t="b">
        <f t="shared" ca="1" si="151"/>
        <v>0</v>
      </c>
      <c r="W400" s="3" t="b">
        <f t="shared" ca="1" si="152"/>
        <v>0</v>
      </c>
      <c r="X400" s="3" t="str">
        <f t="shared" ca="1" si="153"/>
        <v/>
      </c>
      <c r="Y400" s="3" t="str">
        <f t="shared" ca="1" si="143"/>
        <v/>
      </c>
      <c r="Z400" s="3" t="str">
        <f t="shared" ca="1" si="154"/>
        <v/>
      </c>
      <c r="AA400" s="3" t="str">
        <f t="shared" ca="1" si="155"/>
        <v/>
      </c>
      <c r="AB400" s="205">
        <f t="shared" ca="1" si="156"/>
        <v>10416</v>
      </c>
      <c r="AC400" s="205">
        <f t="shared" ca="1" si="157"/>
        <v>164</v>
      </c>
      <c r="AD400" s="205">
        <f t="shared" ca="1" si="144"/>
        <v>63.512195121951223</v>
      </c>
      <c r="AE400" s="205">
        <f t="shared" ca="1" si="145"/>
        <v>13.512195121951223</v>
      </c>
      <c r="AF400" s="205">
        <f t="shared" ca="1" si="158"/>
        <v>2.7024390243902445</v>
      </c>
      <c r="AG400" s="205"/>
      <c r="AH400" s="205"/>
      <c r="AI400" s="205"/>
      <c r="AJ400" s="205"/>
      <c r="AK400" s="4"/>
      <c r="AL400" s="4"/>
      <c r="AM400" s="309">
        <f t="shared" ca="1" si="159"/>
        <v>14.8</v>
      </c>
      <c r="AN400" s="309">
        <f t="shared" ca="1" si="160"/>
        <v>14.29</v>
      </c>
      <c r="AO400" s="310">
        <f t="shared" ca="1" si="161"/>
        <v>0.9019607843137244</v>
      </c>
      <c r="AP400" s="310" t="b">
        <f t="shared" ca="1" si="162"/>
        <v>0</v>
      </c>
      <c r="AQ400" s="309">
        <f t="shared" ca="1" si="163"/>
        <v>0</v>
      </c>
      <c r="AR400" s="205">
        <f t="shared" ca="1" si="146"/>
        <v>0</v>
      </c>
      <c r="AS400" s="45" t="b">
        <f t="shared" ca="1" si="147"/>
        <v>0</v>
      </c>
      <c r="AT400">
        <f t="shared" ca="1" si="148"/>
        <v>0</v>
      </c>
      <c r="AU400" t="b">
        <f t="shared" ca="1" si="164"/>
        <v>0</v>
      </c>
      <c r="AV400" t="b">
        <f t="shared" ca="1" si="165"/>
        <v>0</v>
      </c>
      <c r="AW400" s="266" t="b">
        <f t="shared" ca="1" si="166"/>
        <v>0</v>
      </c>
      <c r="AX400" s="266" t="b">
        <f t="shared" ca="1" si="167"/>
        <v>0</v>
      </c>
      <c r="AY400" s="266" t="b">
        <f t="shared" ca="1" si="168"/>
        <v>0</v>
      </c>
    </row>
    <row r="401" spans="1:51" x14ac:dyDescent="0.25">
      <c r="A401">
        <v>369</v>
      </c>
      <c r="B401" s="163">
        <f ca="1">OFFSET(InputPriceData!B$15,CalculationsAndCharts!$A401+$A$11,0,1,1)</f>
        <v>41480</v>
      </c>
      <c r="C401" s="3">
        <f ca="1">OFFSET(InputPriceData!G$15,CalculationsAndCharts!$A401+$A$11,IF($C$7,8,0),1,1)</f>
        <v>407000</v>
      </c>
      <c r="D401" s="4">
        <f ca="1">OFFSET(InputPriceData!C$15,CalculationsAndCharts!$A401+$A$11,IF($C$7,8,0),1,1)</f>
        <v>14.6</v>
      </c>
      <c r="E401" s="4">
        <f ca="1">OFFSET(InputPriceData!D$15,CalculationsAndCharts!$A401+$A$11,IF($C$7,8,0),1,1)</f>
        <v>14.82</v>
      </c>
      <c r="F401" s="4">
        <f ca="1">OFFSET(InputPriceData!E$15,CalculationsAndCharts!$A401+$A$11,IF($C$7,8,0),1,1)</f>
        <v>14.52</v>
      </c>
      <c r="G401" s="4">
        <f ca="1">OFFSET(InputPriceData!F$15,CalculationsAndCharts!$A401+$A$11,IF($C$7,8,0),1,1)</f>
        <v>14.74</v>
      </c>
      <c r="H401" s="128"/>
      <c r="I401" s="128"/>
      <c r="K401" s="124"/>
      <c r="L401" s="279"/>
      <c r="M401" s="281"/>
      <c r="N401" s="280"/>
      <c r="O401" s="4"/>
      <c r="P401" s="4"/>
      <c r="Q401" s="3"/>
      <c r="S401" s="309">
        <f t="shared" ca="1" si="149"/>
        <v>14.8</v>
      </c>
      <c r="T401" s="309">
        <f t="shared" ca="1" si="150"/>
        <v>14</v>
      </c>
      <c r="U401" s="310">
        <f t="shared" ca="1" si="142"/>
        <v>0.92499999999999949</v>
      </c>
      <c r="V401" s="310" t="b">
        <f t="shared" ca="1" si="151"/>
        <v>0</v>
      </c>
      <c r="W401" s="3" t="b">
        <f t="shared" ca="1" si="152"/>
        <v>0</v>
      </c>
      <c r="X401" s="3" t="str">
        <f t="shared" ca="1" si="153"/>
        <v/>
      </c>
      <c r="Y401" s="3" t="str">
        <f t="shared" ca="1" si="143"/>
        <v/>
      </c>
      <c r="Z401" s="3" t="str">
        <f t="shared" ca="1" si="154"/>
        <v/>
      </c>
      <c r="AA401" s="3" t="str">
        <f t="shared" ca="1" si="155"/>
        <v/>
      </c>
      <c r="AB401" s="205">
        <f t="shared" ca="1" si="156"/>
        <v>10416</v>
      </c>
      <c r="AC401" s="205">
        <f t="shared" ca="1" si="157"/>
        <v>164</v>
      </c>
      <c r="AD401" s="205">
        <f t="shared" ca="1" si="144"/>
        <v>63.512195121951223</v>
      </c>
      <c r="AE401" s="205">
        <f t="shared" ca="1" si="145"/>
        <v>13.512195121951223</v>
      </c>
      <c r="AF401" s="205">
        <f t="shared" ca="1" si="158"/>
        <v>2.7024390243902445</v>
      </c>
      <c r="AG401" s="205"/>
      <c r="AH401" s="205"/>
      <c r="AI401" s="205"/>
      <c r="AJ401" s="205"/>
      <c r="AK401" s="4"/>
      <c r="AL401" s="4"/>
      <c r="AM401" s="309">
        <f t="shared" ca="1" si="159"/>
        <v>14.8</v>
      </c>
      <c r="AN401" s="309">
        <f t="shared" ca="1" si="160"/>
        <v>14</v>
      </c>
      <c r="AO401" s="310">
        <f t="shared" ca="1" si="161"/>
        <v>0.92499999999999949</v>
      </c>
      <c r="AP401" s="310" t="b">
        <f t="shared" ca="1" si="162"/>
        <v>0</v>
      </c>
      <c r="AQ401" s="309">
        <f t="shared" ca="1" si="163"/>
        <v>0</v>
      </c>
      <c r="AR401" s="205">
        <f t="shared" ca="1" si="146"/>
        <v>0</v>
      </c>
      <c r="AS401" s="45" t="b">
        <f t="shared" ca="1" si="147"/>
        <v>0</v>
      </c>
      <c r="AT401">
        <f t="shared" ca="1" si="148"/>
        <v>0</v>
      </c>
      <c r="AU401" t="b">
        <f t="shared" ca="1" si="164"/>
        <v>0</v>
      </c>
      <c r="AV401" t="b">
        <f t="shared" ca="1" si="165"/>
        <v>0</v>
      </c>
      <c r="AW401" s="266" t="b">
        <f t="shared" ca="1" si="166"/>
        <v>0</v>
      </c>
      <c r="AX401" s="266" t="b">
        <f t="shared" ca="1" si="167"/>
        <v>0</v>
      </c>
      <c r="AY401" s="266" t="b">
        <f t="shared" ca="1" si="168"/>
        <v>0</v>
      </c>
    </row>
    <row r="402" spans="1:51" x14ac:dyDescent="0.25">
      <c r="A402">
        <v>370</v>
      </c>
      <c r="B402" s="163">
        <f ca="1">OFFSET(InputPriceData!B$15,CalculationsAndCharts!$A402+$A$11,0,1,1)</f>
        <v>41479</v>
      </c>
      <c r="C402" s="3">
        <f ca="1">OFFSET(InputPriceData!G$15,CalculationsAndCharts!$A402+$A$11,IF($C$7,8,0),1,1)</f>
        <v>278000</v>
      </c>
      <c r="D402" s="4">
        <f ca="1">OFFSET(InputPriceData!C$15,CalculationsAndCharts!$A402+$A$11,IF($C$7,8,0),1,1)</f>
        <v>14.75</v>
      </c>
      <c r="E402" s="4">
        <f ca="1">OFFSET(InputPriceData!D$15,CalculationsAndCharts!$A402+$A$11,IF($C$7,8,0),1,1)</f>
        <v>14.88</v>
      </c>
      <c r="F402" s="4">
        <f ca="1">OFFSET(InputPriceData!E$15,CalculationsAndCharts!$A402+$A$11,IF($C$7,8,0),1,1)</f>
        <v>14.56</v>
      </c>
      <c r="G402" s="4">
        <f ca="1">OFFSET(InputPriceData!F$15,CalculationsAndCharts!$A402+$A$11,IF($C$7,8,0),1,1)</f>
        <v>14.58</v>
      </c>
      <c r="H402" s="128"/>
      <c r="I402" s="128"/>
      <c r="K402" s="124"/>
      <c r="L402" s="279"/>
      <c r="M402" s="281"/>
      <c r="N402" s="280"/>
      <c r="O402" s="4"/>
      <c r="P402" s="4"/>
      <c r="Q402" s="3"/>
      <c r="S402" s="309">
        <f t="shared" ca="1" si="149"/>
        <v>14.8</v>
      </c>
      <c r="T402" s="309">
        <f t="shared" ca="1" si="150"/>
        <v>13.88</v>
      </c>
      <c r="U402" s="310">
        <f t="shared" ca="1" si="142"/>
        <v>0.76086956521739058</v>
      </c>
      <c r="V402" s="310" t="b">
        <f t="shared" ca="1" si="151"/>
        <v>0</v>
      </c>
      <c r="W402" s="3" t="b">
        <f t="shared" ca="1" si="152"/>
        <v>0</v>
      </c>
      <c r="X402" s="3" t="str">
        <f t="shared" ca="1" si="153"/>
        <v/>
      </c>
      <c r="Y402" s="3" t="str">
        <f t="shared" ca="1" si="143"/>
        <v/>
      </c>
      <c r="Z402" s="3" t="str">
        <f t="shared" ca="1" si="154"/>
        <v/>
      </c>
      <c r="AA402" s="3" t="str">
        <f t="shared" ca="1" si="155"/>
        <v/>
      </c>
      <c r="AB402" s="205">
        <f t="shared" ca="1" si="156"/>
        <v>10416</v>
      </c>
      <c r="AC402" s="205">
        <f t="shared" ca="1" si="157"/>
        <v>164</v>
      </c>
      <c r="AD402" s="205">
        <f t="shared" ca="1" si="144"/>
        <v>63.512195121951223</v>
      </c>
      <c r="AE402" s="205">
        <f t="shared" ca="1" si="145"/>
        <v>13.512195121951223</v>
      </c>
      <c r="AF402" s="205">
        <f t="shared" ca="1" si="158"/>
        <v>2.7024390243902445</v>
      </c>
      <c r="AG402" s="205"/>
      <c r="AH402" s="205"/>
      <c r="AI402" s="205"/>
      <c r="AJ402" s="205"/>
      <c r="AK402" s="4"/>
      <c r="AL402" s="4"/>
      <c r="AM402" s="309">
        <f t="shared" ca="1" si="159"/>
        <v>14.8</v>
      </c>
      <c r="AN402" s="309">
        <f t="shared" ca="1" si="160"/>
        <v>14</v>
      </c>
      <c r="AO402" s="310">
        <f t="shared" ca="1" si="161"/>
        <v>0.72499999999999942</v>
      </c>
      <c r="AP402" s="310" t="b">
        <f t="shared" ca="1" si="162"/>
        <v>0</v>
      </c>
      <c r="AQ402" s="309">
        <f t="shared" ca="1" si="163"/>
        <v>0</v>
      </c>
      <c r="AR402" s="205">
        <f t="shared" ca="1" si="146"/>
        <v>0</v>
      </c>
      <c r="AS402" s="45" t="b">
        <f t="shared" ca="1" si="147"/>
        <v>0</v>
      </c>
      <c r="AT402">
        <f t="shared" ca="1" si="148"/>
        <v>0</v>
      </c>
      <c r="AU402" t="b">
        <f t="shared" ca="1" si="164"/>
        <v>0</v>
      </c>
      <c r="AV402" t="b">
        <f t="shared" ca="1" si="165"/>
        <v>0</v>
      </c>
      <c r="AW402" s="266" t="b">
        <f t="shared" ca="1" si="166"/>
        <v>0</v>
      </c>
      <c r="AX402" s="266" t="b">
        <f t="shared" ca="1" si="167"/>
        <v>0</v>
      </c>
      <c r="AY402" s="266" t="b">
        <f t="shared" ca="1" si="168"/>
        <v>0</v>
      </c>
    </row>
    <row r="403" spans="1:51" x14ac:dyDescent="0.25">
      <c r="A403">
        <v>371</v>
      </c>
      <c r="B403" s="163">
        <f ca="1">OFFSET(InputPriceData!B$15,CalculationsAndCharts!$A403+$A$11,0,1,1)</f>
        <v>41478</v>
      </c>
      <c r="C403" s="3">
        <f ca="1">OFFSET(InputPriceData!G$15,CalculationsAndCharts!$A403+$A$11,IF($C$7,8,0),1,1)</f>
        <v>525500</v>
      </c>
      <c r="D403" s="4">
        <f ca="1">OFFSET(InputPriceData!C$15,CalculationsAndCharts!$A403+$A$11,IF($C$7,8,0),1,1)</f>
        <v>14.84</v>
      </c>
      <c r="E403" s="4">
        <f ca="1">OFFSET(InputPriceData!D$15,CalculationsAndCharts!$A403+$A$11,IF($C$7,8,0),1,1)</f>
        <v>14.89</v>
      </c>
      <c r="F403" s="4">
        <f ca="1">OFFSET(InputPriceData!E$15,CalculationsAndCharts!$A403+$A$11,IF($C$7,8,0),1,1)</f>
        <v>14.68</v>
      </c>
      <c r="G403" s="4">
        <f ca="1">OFFSET(InputPriceData!F$15,CalculationsAndCharts!$A403+$A$11,IF($C$7,8,0),1,1)</f>
        <v>14.69</v>
      </c>
      <c r="H403" s="128"/>
      <c r="I403" s="128"/>
      <c r="K403" s="124"/>
      <c r="L403" s="279"/>
      <c r="M403" s="281"/>
      <c r="N403" s="280"/>
      <c r="O403" s="4"/>
      <c r="P403" s="4"/>
      <c r="Q403" s="3"/>
      <c r="S403" s="309">
        <f t="shared" ca="1" si="149"/>
        <v>14.8</v>
      </c>
      <c r="T403" s="309">
        <f t="shared" ca="1" si="150"/>
        <v>13.87</v>
      </c>
      <c r="U403" s="310">
        <f t="shared" ca="1" si="142"/>
        <v>0.88172043010752577</v>
      </c>
      <c r="V403" s="310" t="b">
        <f t="shared" ca="1" si="151"/>
        <v>0</v>
      </c>
      <c r="W403" s="3" t="b">
        <f t="shared" ca="1" si="152"/>
        <v>0</v>
      </c>
      <c r="X403" s="3" t="str">
        <f t="shared" ca="1" si="153"/>
        <v/>
      </c>
      <c r="Y403" s="3" t="str">
        <f t="shared" ca="1" si="143"/>
        <v/>
      </c>
      <c r="Z403" s="3" t="str">
        <f t="shared" ca="1" si="154"/>
        <v/>
      </c>
      <c r="AA403" s="3" t="str">
        <f t="shared" ca="1" si="155"/>
        <v/>
      </c>
      <c r="AB403" s="205">
        <f t="shared" ca="1" si="156"/>
        <v>10416</v>
      </c>
      <c r="AC403" s="205">
        <f t="shared" ca="1" si="157"/>
        <v>164</v>
      </c>
      <c r="AD403" s="205">
        <f t="shared" ca="1" si="144"/>
        <v>63.512195121951223</v>
      </c>
      <c r="AE403" s="205">
        <f t="shared" ca="1" si="145"/>
        <v>13.512195121951223</v>
      </c>
      <c r="AF403" s="205">
        <f t="shared" ca="1" si="158"/>
        <v>2.7024390243902445</v>
      </c>
      <c r="AG403" s="205"/>
      <c r="AH403" s="205"/>
      <c r="AI403" s="205"/>
      <c r="AJ403" s="205"/>
      <c r="AK403" s="4"/>
      <c r="AL403" s="4"/>
      <c r="AM403" s="309">
        <f t="shared" ca="1" si="159"/>
        <v>14.8</v>
      </c>
      <c r="AN403" s="309">
        <f t="shared" ca="1" si="160"/>
        <v>14</v>
      </c>
      <c r="AO403" s="310">
        <f t="shared" ca="1" si="161"/>
        <v>0.8624999999999986</v>
      </c>
      <c r="AP403" s="310" t="b">
        <f t="shared" ca="1" si="162"/>
        <v>0</v>
      </c>
      <c r="AQ403" s="309">
        <f t="shared" ca="1" si="163"/>
        <v>0</v>
      </c>
      <c r="AR403" s="205">
        <f t="shared" ca="1" si="146"/>
        <v>0</v>
      </c>
      <c r="AS403" s="45" t="b">
        <f t="shared" ca="1" si="147"/>
        <v>0</v>
      </c>
      <c r="AT403">
        <f t="shared" ca="1" si="148"/>
        <v>0</v>
      </c>
      <c r="AU403" t="b">
        <f t="shared" ca="1" si="164"/>
        <v>0</v>
      </c>
      <c r="AV403" t="b">
        <f t="shared" ca="1" si="165"/>
        <v>0</v>
      </c>
      <c r="AW403" s="266" t="b">
        <f t="shared" ca="1" si="166"/>
        <v>0</v>
      </c>
      <c r="AX403" s="266" t="b">
        <f t="shared" ca="1" si="167"/>
        <v>0</v>
      </c>
      <c r="AY403" s="266" t="b">
        <f t="shared" ca="1" si="168"/>
        <v>0</v>
      </c>
    </row>
    <row r="404" spans="1:51" x14ac:dyDescent="0.25">
      <c r="A404">
        <v>372</v>
      </c>
      <c r="B404" s="163">
        <f ca="1">OFFSET(InputPriceData!B$15,CalculationsAndCharts!$A404+$A$11,0,1,1)</f>
        <v>41477</v>
      </c>
      <c r="C404" s="3">
        <f ca="1">OFFSET(InputPriceData!G$15,CalculationsAndCharts!$A404+$A$11,IF($C$7,8,0),1,1)</f>
        <v>360200</v>
      </c>
      <c r="D404" s="4">
        <f ca="1">OFFSET(InputPriceData!C$15,CalculationsAndCharts!$A404+$A$11,IF($C$7,8,0),1,1)</f>
        <v>14.68</v>
      </c>
      <c r="E404" s="4">
        <f ca="1">OFFSET(InputPriceData!D$15,CalculationsAndCharts!$A404+$A$11,IF($C$7,8,0),1,1)</f>
        <v>14.97</v>
      </c>
      <c r="F404" s="4">
        <f ca="1">OFFSET(InputPriceData!E$15,CalculationsAndCharts!$A404+$A$11,IF($C$7,8,0),1,1)</f>
        <v>14.68</v>
      </c>
      <c r="G404" s="4">
        <f ca="1">OFFSET(InputPriceData!F$15,CalculationsAndCharts!$A404+$A$11,IF($C$7,8,0),1,1)</f>
        <v>14.76</v>
      </c>
      <c r="H404" s="128"/>
      <c r="I404" s="128"/>
      <c r="K404" s="124"/>
      <c r="L404" s="279"/>
      <c r="M404" s="281"/>
      <c r="N404" s="280"/>
      <c r="O404" s="4"/>
      <c r="P404" s="4"/>
      <c r="Q404" s="3"/>
      <c r="S404" s="309">
        <f t="shared" ca="1" si="149"/>
        <v>14.8</v>
      </c>
      <c r="T404" s="309">
        <f t="shared" ca="1" si="150"/>
        <v>13.81</v>
      </c>
      <c r="U404" s="310">
        <f t="shared" ca="1" si="142"/>
        <v>0.95959595959595867</v>
      </c>
      <c r="V404" s="310" t="b">
        <f t="shared" ca="1" si="151"/>
        <v>0</v>
      </c>
      <c r="W404" s="3" t="b">
        <f t="shared" ca="1" si="152"/>
        <v>0</v>
      </c>
      <c r="X404" s="3" t="str">
        <f t="shared" ca="1" si="153"/>
        <v/>
      </c>
      <c r="Y404" s="3" t="str">
        <f t="shared" ca="1" si="143"/>
        <v/>
      </c>
      <c r="Z404" s="3" t="str">
        <f t="shared" ca="1" si="154"/>
        <v/>
      </c>
      <c r="AA404" s="3" t="str">
        <f t="shared" ca="1" si="155"/>
        <v/>
      </c>
      <c r="AB404" s="205">
        <f t="shared" ca="1" si="156"/>
        <v>10416</v>
      </c>
      <c r="AC404" s="205">
        <f t="shared" ca="1" si="157"/>
        <v>164</v>
      </c>
      <c r="AD404" s="205">
        <f t="shared" ca="1" si="144"/>
        <v>63.512195121951223</v>
      </c>
      <c r="AE404" s="205">
        <f t="shared" ca="1" si="145"/>
        <v>13.512195121951223</v>
      </c>
      <c r="AF404" s="205">
        <f t="shared" ca="1" si="158"/>
        <v>2.7024390243902445</v>
      </c>
      <c r="AG404" s="205"/>
      <c r="AH404" s="205"/>
      <c r="AI404" s="205"/>
      <c r="AJ404" s="205"/>
      <c r="AK404" s="4"/>
      <c r="AL404" s="4"/>
      <c r="AM404" s="309">
        <f t="shared" ca="1" si="159"/>
        <v>14.8</v>
      </c>
      <c r="AN404" s="309">
        <f t="shared" ca="1" si="160"/>
        <v>13.88</v>
      </c>
      <c r="AO404" s="310">
        <f t="shared" ca="1" si="161"/>
        <v>0.95652173913043381</v>
      </c>
      <c r="AP404" s="310" t="b">
        <f t="shared" ca="1" si="162"/>
        <v>0</v>
      </c>
      <c r="AQ404" s="309">
        <f t="shared" ca="1" si="163"/>
        <v>0</v>
      </c>
      <c r="AR404" s="205">
        <f t="shared" ca="1" si="146"/>
        <v>0</v>
      </c>
      <c r="AS404" s="45" t="b">
        <f t="shared" ca="1" si="147"/>
        <v>0</v>
      </c>
      <c r="AT404">
        <f t="shared" ca="1" si="148"/>
        <v>0</v>
      </c>
      <c r="AU404" t="b">
        <f t="shared" ca="1" si="164"/>
        <v>0</v>
      </c>
      <c r="AV404" t="b">
        <f t="shared" ca="1" si="165"/>
        <v>0</v>
      </c>
      <c r="AW404" s="266" t="b">
        <f t="shared" ca="1" si="166"/>
        <v>0</v>
      </c>
      <c r="AX404" s="266" t="b">
        <f t="shared" ca="1" si="167"/>
        <v>0</v>
      </c>
      <c r="AY404" s="266" t="b">
        <f t="shared" ca="1" si="168"/>
        <v>0</v>
      </c>
    </row>
    <row r="405" spans="1:51" x14ac:dyDescent="0.25">
      <c r="A405">
        <v>373</v>
      </c>
      <c r="B405" s="163">
        <f ca="1">OFFSET(InputPriceData!B$15,CalculationsAndCharts!$A405+$A$11,0,1,1)</f>
        <v>41474</v>
      </c>
      <c r="C405" s="3">
        <f ca="1">OFFSET(InputPriceData!G$15,CalculationsAndCharts!$A405+$A$11,IF($C$7,8,0),1,1)</f>
        <v>294900</v>
      </c>
      <c r="D405" s="4">
        <f ca="1">OFFSET(InputPriceData!C$15,CalculationsAndCharts!$A405+$A$11,IF($C$7,8,0),1,1)</f>
        <v>14.72</v>
      </c>
      <c r="E405" s="4">
        <f ca="1">OFFSET(InputPriceData!D$15,CalculationsAndCharts!$A405+$A$11,IF($C$7,8,0),1,1)</f>
        <v>14.99</v>
      </c>
      <c r="F405" s="4">
        <f ca="1">OFFSET(InputPriceData!E$15,CalculationsAndCharts!$A405+$A$11,IF($C$7,8,0),1,1)</f>
        <v>14.69</v>
      </c>
      <c r="G405" s="4">
        <f ca="1">OFFSET(InputPriceData!F$15,CalculationsAndCharts!$A405+$A$11,IF($C$7,8,0),1,1)</f>
        <v>14.8</v>
      </c>
      <c r="H405" s="128"/>
      <c r="I405" s="128"/>
      <c r="K405" s="124"/>
      <c r="L405" s="279"/>
      <c r="M405" s="281"/>
      <c r="N405" s="280"/>
      <c r="O405" s="4"/>
      <c r="P405" s="4"/>
      <c r="Q405" s="3"/>
      <c r="S405" s="309">
        <f t="shared" ca="1" si="149"/>
        <v>14.8</v>
      </c>
      <c r="T405" s="309">
        <f t="shared" ca="1" si="150"/>
        <v>13.8</v>
      </c>
      <c r="U405" s="310">
        <f t="shared" ca="1" si="142"/>
        <v>1</v>
      </c>
      <c r="V405" s="310" t="b">
        <f t="shared" ca="1" si="151"/>
        <v>0</v>
      </c>
      <c r="W405" s="3" t="b">
        <f t="shared" ca="1" si="152"/>
        <v>1</v>
      </c>
      <c r="X405" s="3">
        <f t="shared" ca="1" si="153"/>
        <v>13.8</v>
      </c>
      <c r="Y405" s="3">
        <f t="shared" ca="1" si="143"/>
        <v>7.2463768115942022</v>
      </c>
      <c r="Z405" s="3">
        <f t="shared" ca="1" si="154"/>
        <v>7.2463768115942022</v>
      </c>
      <c r="AA405" s="3">
        <f t="shared" ca="1" si="155"/>
        <v>86</v>
      </c>
      <c r="AB405" s="205">
        <f t="shared" ca="1" si="156"/>
        <v>10416</v>
      </c>
      <c r="AC405" s="205">
        <f t="shared" ca="1" si="157"/>
        <v>164</v>
      </c>
      <c r="AD405" s="205">
        <f t="shared" ca="1" si="144"/>
        <v>63.512195121951223</v>
      </c>
      <c r="AE405" s="205">
        <f t="shared" ca="1" si="145"/>
        <v>13.512195121951223</v>
      </c>
      <c r="AF405" s="205">
        <f t="shared" ca="1" si="158"/>
        <v>2.7024390243902445</v>
      </c>
      <c r="AG405" s="205"/>
      <c r="AH405" s="205"/>
      <c r="AI405" s="205"/>
      <c r="AJ405" s="205"/>
      <c r="AK405" s="4"/>
      <c r="AL405" s="4"/>
      <c r="AM405" s="309">
        <f t="shared" ca="1" si="159"/>
        <v>14.8</v>
      </c>
      <c r="AN405" s="309">
        <f t="shared" ca="1" si="160"/>
        <v>13.87</v>
      </c>
      <c r="AO405" s="310">
        <f t="shared" ca="1" si="161"/>
        <v>1</v>
      </c>
      <c r="AP405" s="310" t="b">
        <f t="shared" ca="1" si="162"/>
        <v>0</v>
      </c>
      <c r="AQ405" s="309">
        <f t="shared" ca="1" si="163"/>
        <v>0</v>
      </c>
      <c r="AR405" s="205">
        <f t="shared" ca="1" si="146"/>
        <v>0</v>
      </c>
      <c r="AS405" s="45" t="b">
        <f t="shared" ca="1" si="147"/>
        <v>0</v>
      </c>
      <c r="AT405">
        <f t="shared" ca="1" si="148"/>
        <v>0</v>
      </c>
      <c r="AU405" t="b">
        <f t="shared" ca="1" si="164"/>
        <v>0</v>
      </c>
      <c r="AV405" t="b">
        <f t="shared" ca="1" si="165"/>
        <v>0</v>
      </c>
      <c r="AW405" s="266" t="b">
        <f t="shared" ca="1" si="166"/>
        <v>0</v>
      </c>
      <c r="AX405" s="266" t="b">
        <f t="shared" ca="1" si="167"/>
        <v>0</v>
      </c>
      <c r="AY405" s="266" t="b">
        <f t="shared" ca="1" si="168"/>
        <v>0</v>
      </c>
    </row>
    <row r="406" spans="1:51" x14ac:dyDescent="0.25">
      <c r="A406">
        <v>374</v>
      </c>
      <c r="B406" s="163">
        <f ca="1">OFFSET(InputPriceData!B$15,CalculationsAndCharts!$A406+$A$11,0,1,1)</f>
        <v>41473</v>
      </c>
      <c r="C406" s="3">
        <f ca="1">OFFSET(InputPriceData!G$15,CalculationsAndCharts!$A406+$A$11,IF($C$7,8,0),1,1)</f>
        <v>160300</v>
      </c>
      <c r="D406" s="4">
        <f ca="1">OFFSET(InputPriceData!C$15,CalculationsAndCharts!$A406+$A$11,IF($C$7,8,0),1,1)</f>
        <v>14.68</v>
      </c>
      <c r="E406" s="4">
        <f ca="1">OFFSET(InputPriceData!D$15,CalculationsAndCharts!$A406+$A$11,IF($C$7,8,0),1,1)</f>
        <v>14.86</v>
      </c>
      <c r="F406" s="4">
        <f ca="1">OFFSET(InputPriceData!E$15,CalculationsAndCharts!$A406+$A$11,IF($C$7,8,0),1,1)</f>
        <v>14.67</v>
      </c>
      <c r="G406" s="4">
        <f ca="1">OFFSET(InputPriceData!F$15,CalculationsAndCharts!$A406+$A$11,IF($C$7,8,0),1,1)</f>
        <v>14.78</v>
      </c>
      <c r="H406" s="128"/>
      <c r="I406" s="128"/>
      <c r="K406" s="124"/>
      <c r="L406" s="279"/>
      <c r="M406" s="281"/>
      <c r="N406" s="280"/>
      <c r="O406" s="4"/>
      <c r="P406" s="4"/>
      <c r="Q406" s="3"/>
      <c r="S406" s="309">
        <f t="shared" ca="1" si="149"/>
        <v>14.78</v>
      </c>
      <c r="T406" s="309">
        <f t="shared" ca="1" si="150"/>
        <v>13.8</v>
      </c>
      <c r="U406" s="310">
        <f t="shared" ca="1" si="142"/>
        <v>1</v>
      </c>
      <c r="V406" s="310" t="b">
        <f t="shared" ca="1" si="151"/>
        <v>0</v>
      </c>
      <c r="W406" s="3" t="b">
        <f t="shared" ca="1" si="152"/>
        <v>0</v>
      </c>
      <c r="X406" s="3" t="str">
        <f t="shared" ca="1" si="153"/>
        <v/>
      </c>
      <c r="Y406" s="3" t="str">
        <f t="shared" ca="1" si="143"/>
        <v/>
      </c>
      <c r="Z406" s="3" t="str">
        <f t="shared" ca="1" si="154"/>
        <v/>
      </c>
      <c r="AA406" s="3" t="str">
        <f t="shared" ca="1" si="155"/>
        <v/>
      </c>
      <c r="AB406" s="205">
        <f t="shared" ca="1" si="156"/>
        <v>10330</v>
      </c>
      <c r="AC406" s="205">
        <f t="shared" ca="1" si="157"/>
        <v>163</v>
      </c>
      <c r="AD406" s="205">
        <f t="shared" ca="1" si="144"/>
        <v>63.374233128834355</v>
      </c>
      <c r="AE406" s="205">
        <f t="shared" ca="1" si="145"/>
        <v>13.374233128834355</v>
      </c>
      <c r="AF406" s="205">
        <f t="shared" ca="1" si="158"/>
        <v>2.6748466257668713</v>
      </c>
      <c r="AG406" s="205"/>
      <c r="AH406" s="205"/>
      <c r="AI406" s="205"/>
      <c r="AJ406" s="205"/>
      <c r="AK406" s="4"/>
      <c r="AL406" s="4"/>
      <c r="AM406" s="309">
        <f t="shared" ca="1" si="159"/>
        <v>14.78</v>
      </c>
      <c r="AN406" s="309">
        <f t="shared" ca="1" si="160"/>
        <v>13.81</v>
      </c>
      <c r="AO406" s="310">
        <f t="shared" ca="1" si="161"/>
        <v>1</v>
      </c>
      <c r="AP406" s="310" t="b">
        <f t="shared" ca="1" si="162"/>
        <v>0</v>
      </c>
      <c r="AQ406" s="309">
        <f t="shared" ca="1" si="163"/>
        <v>0</v>
      </c>
      <c r="AR406" s="205">
        <f t="shared" ca="1" si="146"/>
        <v>0</v>
      </c>
      <c r="AS406" s="45" t="b">
        <f t="shared" ca="1" si="147"/>
        <v>0</v>
      </c>
      <c r="AT406">
        <f t="shared" ca="1" si="148"/>
        <v>0</v>
      </c>
      <c r="AU406" t="b">
        <f t="shared" ca="1" si="164"/>
        <v>0</v>
      </c>
      <c r="AV406" t="b">
        <f t="shared" ca="1" si="165"/>
        <v>0</v>
      </c>
      <c r="AW406" s="266" t="b">
        <f t="shared" ca="1" si="166"/>
        <v>0</v>
      </c>
      <c r="AX406" s="266" t="b">
        <f t="shared" ca="1" si="167"/>
        <v>0</v>
      </c>
      <c r="AY406" s="266" t="b">
        <f t="shared" ca="1" si="168"/>
        <v>0</v>
      </c>
    </row>
    <row r="407" spans="1:51" x14ac:dyDescent="0.25">
      <c r="A407">
        <v>375</v>
      </c>
      <c r="B407" s="163">
        <f ca="1">OFFSET(InputPriceData!B$15,CalculationsAndCharts!$A407+$A$11,0,1,1)</f>
        <v>41472</v>
      </c>
      <c r="C407" s="3">
        <f ca="1">OFFSET(InputPriceData!G$15,CalculationsAndCharts!$A407+$A$11,IF($C$7,8,0),1,1)</f>
        <v>386000</v>
      </c>
      <c r="D407" s="4">
        <f ca="1">OFFSET(InputPriceData!C$15,CalculationsAndCharts!$A407+$A$11,IF($C$7,8,0),1,1)</f>
        <v>14.71</v>
      </c>
      <c r="E407" s="4">
        <f ca="1">OFFSET(InputPriceData!D$15,CalculationsAndCharts!$A407+$A$11,IF($C$7,8,0),1,1)</f>
        <v>14.8</v>
      </c>
      <c r="F407" s="4">
        <f ca="1">OFFSET(InputPriceData!E$15,CalculationsAndCharts!$A407+$A$11,IF($C$7,8,0),1,1)</f>
        <v>14.6</v>
      </c>
      <c r="G407" s="4">
        <f ca="1">OFFSET(InputPriceData!F$15,CalculationsAndCharts!$A407+$A$11,IF($C$7,8,0),1,1)</f>
        <v>14.69</v>
      </c>
      <c r="H407" s="128"/>
      <c r="I407" s="128"/>
      <c r="K407" s="124"/>
      <c r="L407" s="279"/>
      <c r="M407" s="281"/>
      <c r="N407" s="280"/>
      <c r="O407" s="4"/>
      <c r="P407" s="4"/>
      <c r="Q407" s="3"/>
      <c r="S407" s="309">
        <f t="shared" ca="1" si="149"/>
        <v>14.72</v>
      </c>
      <c r="T407" s="309">
        <f t="shared" ca="1" si="150"/>
        <v>13.8</v>
      </c>
      <c r="U407" s="310">
        <f t="shared" ca="1" si="142"/>
        <v>0.96739130434782483</v>
      </c>
      <c r="V407" s="310" t="b">
        <f t="shared" ca="1" si="151"/>
        <v>0</v>
      </c>
      <c r="W407" s="3" t="b">
        <f t="shared" ca="1" si="152"/>
        <v>0</v>
      </c>
      <c r="X407" s="3" t="str">
        <f t="shared" ca="1" si="153"/>
        <v/>
      </c>
      <c r="Y407" s="3" t="str">
        <f t="shared" ca="1" si="143"/>
        <v/>
      </c>
      <c r="Z407" s="3" t="str">
        <f t="shared" ca="1" si="154"/>
        <v/>
      </c>
      <c r="AA407" s="3" t="str">
        <f t="shared" ca="1" si="155"/>
        <v/>
      </c>
      <c r="AB407" s="205">
        <f t="shared" ca="1" si="156"/>
        <v>10330</v>
      </c>
      <c r="AC407" s="205">
        <f t="shared" ca="1" si="157"/>
        <v>163</v>
      </c>
      <c r="AD407" s="205">
        <f t="shared" ca="1" si="144"/>
        <v>63.374233128834355</v>
      </c>
      <c r="AE407" s="205">
        <f t="shared" ca="1" si="145"/>
        <v>13.374233128834355</v>
      </c>
      <c r="AF407" s="205">
        <f t="shared" ca="1" si="158"/>
        <v>2.6748466257668713</v>
      </c>
      <c r="AG407" s="205"/>
      <c r="AH407" s="205"/>
      <c r="AI407" s="205"/>
      <c r="AJ407" s="205"/>
      <c r="AK407" s="4"/>
      <c r="AL407" s="4"/>
      <c r="AM407" s="309">
        <f t="shared" ca="1" si="159"/>
        <v>14.72</v>
      </c>
      <c r="AN407" s="309">
        <f t="shared" ca="1" si="160"/>
        <v>13.8</v>
      </c>
      <c r="AO407" s="310">
        <f t="shared" ca="1" si="161"/>
        <v>0.96739130434782483</v>
      </c>
      <c r="AP407" s="310" t="b">
        <f t="shared" ca="1" si="162"/>
        <v>0</v>
      </c>
      <c r="AQ407" s="309">
        <f t="shared" ca="1" si="163"/>
        <v>0</v>
      </c>
      <c r="AR407" s="205">
        <f t="shared" ca="1" si="146"/>
        <v>0</v>
      </c>
      <c r="AS407" s="45" t="b">
        <f t="shared" ca="1" si="147"/>
        <v>0</v>
      </c>
      <c r="AT407">
        <f t="shared" ca="1" si="148"/>
        <v>0</v>
      </c>
      <c r="AU407" t="b">
        <f t="shared" ca="1" si="164"/>
        <v>0</v>
      </c>
      <c r="AV407" t="b">
        <f t="shared" ca="1" si="165"/>
        <v>0</v>
      </c>
      <c r="AW407" s="266" t="b">
        <f t="shared" ca="1" si="166"/>
        <v>0</v>
      </c>
      <c r="AX407" s="266" t="b">
        <f t="shared" ca="1" si="167"/>
        <v>0</v>
      </c>
      <c r="AY407" s="266" t="b">
        <f t="shared" ca="1" si="168"/>
        <v>0</v>
      </c>
    </row>
    <row r="408" spans="1:51" x14ac:dyDescent="0.25">
      <c r="A408">
        <v>376</v>
      </c>
      <c r="B408" s="163">
        <f ca="1">OFFSET(InputPriceData!B$15,CalculationsAndCharts!$A408+$A$11,0,1,1)</f>
        <v>41471</v>
      </c>
      <c r="C408" s="3">
        <f ca="1">OFFSET(InputPriceData!G$15,CalculationsAndCharts!$A408+$A$11,IF($C$7,8,0),1,1)</f>
        <v>266300</v>
      </c>
      <c r="D408" s="4">
        <f ca="1">OFFSET(InputPriceData!C$15,CalculationsAndCharts!$A408+$A$11,IF($C$7,8,0),1,1)</f>
        <v>14.69</v>
      </c>
      <c r="E408" s="4">
        <f ca="1">OFFSET(InputPriceData!D$15,CalculationsAndCharts!$A408+$A$11,IF($C$7,8,0),1,1)</f>
        <v>14.74</v>
      </c>
      <c r="F408" s="4">
        <f ca="1">OFFSET(InputPriceData!E$15,CalculationsAndCharts!$A408+$A$11,IF($C$7,8,0),1,1)</f>
        <v>14.57</v>
      </c>
      <c r="G408" s="4">
        <f ca="1">OFFSET(InputPriceData!F$15,CalculationsAndCharts!$A408+$A$11,IF($C$7,8,0),1,1)</f>
        <v>14.67</v>
      </c>
      <c r="H408" s="128"/>
      <c r="I408" s="128"/>
      <c r="K408" s="124"/>
      <c r="L408" s="279"/>
      <c r="M408" s="281"/>
      <c r="N408" s="280"/>
      <c r="O408" s="4"/>
      <c r="P408" s="4"/>
      <c r="Q408" s="3"/>
      <c r="S408" s="309">
        <f t="shared" ca="1" si="149"/>
        <v>14.72</v>
      </c>
      <c r="T408" s="309">
        <f t="shared" ca="1" si="150"/>
        <v>13.78</v>
      </c>
      <c r="U408" s="310">
        <f t="shared" ca="1" si="142"/>
        <v>0.94680851063829718</v>
      </c>
      <c r="V408" s="310" t="b">
        <f t="shared" ca="1" si="151"/>
        <v>0</v>
      </c>
      <c r="W408" s="3" t="b">
        <f t="shared" ca="1" si="152"/>
        <v>1</v>
      </c>
      <c r="X408" s="3">
        <f t="shared" ca="1" si="153"/>
        <v>13.78</v>
      </c>
      <c r="Y408" s="3">
        <f t="shared" ca="1" si="143"/>
        <v>6.458635703918727</v>
      </c>
      <c r="Z408" s="3">
        <f t="shared" ca="1" si="154"/>
        <v>6.458635703918727</v>
      </c>
      <c r="AA408" s="3">
        <f t="shared" ca="1" si="155"/>
        <v>82</v>
      </c>
      <c r="AB408" s="205">
        <f t="shared" ca="1" si="156"/>
        <v>10330</v>
      </c>
      <c r="AC408" s="205">
        <f t="shared" ca="1" si="157"/>
        <v>163</v>
      </c>
      <c r="AD408" s="205">
        <f t="shared" ca="1" si="144"/>
        <v>63.374233128834355</v>
      </c>
      <c r="AE408" s="205">
        <f t="shared" ca="1" si="145"/>
        <v>13.374233128834355</v>
      </c>
      <c r="AF408" s="205">
        <f t="shared" ca="1" si="158"/>
        <v>2.6748466257668713</v>
      </c>
      <c r="AG408" s="205"/>
      <c r="AH408" s="205"/>
      <c r="AI408" s="205"/>
      <c r="AJ408" s="205"/>
      <c r="AK408" s="4"/>
      <c r="AL408" s="4"/>
      <c r="AM408" s="309">
        <f t="shared" ca="1" si="159"/>
        <v>14.72</v>
      </c>
      <c r="AN408" s="309">
        <f t="shared" ca="1" si="160"/>
        <v>13.8</v>
      </c>
      <c r="AO408" s="310">
        <f t="shared" ca="1" si="161"/>
        <v>0.94565217391304268</v>
      </c>
      <c r="AP408" s="310" t="b">
        <f t="shared" ca="1" si="162"/>
        <v>0</v>
      </c>
      <c r="AQ408" s="309">
        <f t="shared" ca="1" si="163"/>
        <v>0</v>
      </c>
      <c r="AR408" s="205">
        <f t="shared" ca="1" si="146"/>
        <v>0</v>
      </c>
      <c r="AS408" s="45" t="b">
        <f t="shared" ca="1" si="147"/>
        <v>0</v>
      </c>
      <c r="AT408">
        <f t="shared" ca="1" si="148"/>
        <v>0</v>
      </c>
      <c r="AU408" t="b">
        <f t="shared" ca="1" si="164"/>
        <v>0</v>
      </c>
      <c r="AV408" t="b">
        <f t="shared" ca="1" si="165"/>
        <v>0</v>
      </c>
      <c r="AW408" s="266" t="b">
        <f t="shared" ca="1" si="166"/>
        <v>0</v>
      </c>
      <c r="AX408" s="266" t="b">
        <f t="shared" ca="1" si="167"/>
        <v>0</v>
      </c>
      <c r="AY408" s="266" t="b">
        <f t="shared" ca="1" si="168"/>
        <v>0</v>
      </c>
    </row>
    <row r="409" spans="1:51" x14ac:dyDescent="0.25">
      <c r="A409">
        <v>377</v>
      </c>
      <c r="B409" s="163">
        <f ca="1">OFFSET(InputPriceData!B$15,CalculationsAndCharts!$A409+$A$11,0,1,1)</f>
        <v>41470</v>
      </c>
      <c r="C409" s="3">
        <f ca="1">OFFSET(InputPriceData!G$15,CalculationsAndCharts!$A409+$A$11,IF($C$7,8,0),1,1)</f>
        <v>276100</v>
      </c>
      <c r="D409" s="4">
        <f ca="1">OFFSET(InputPriceData!C$15,CalculationsAndCharts!$A409+$A$11,IF($C$7,8,0),1,1)</f>
        <v>14.51</v>
      </c>
      <c r="E409" s="4">
        <f ca="1">OFFSET(InputPriceData!D$15,CalculationsAndCharts!$A409+$A$11,IF($C$7,8,0),1,1)</f>
        <v>14.72</v>
      </c>
      <c r="F409" s="4">
        <f ca="1">OFFSET(InputPriceData!E$15,CalculationsAndCharts!$A409+$A$11,IF($C$7,8,0),1,1)</f>
        <v>14.47</v>
      </c>
      <c r="G409" s="4">
        <f ca="1">OFFSET(InputPriceData!F$15,CalculationsAndCharts!$A409+$A$11,IF($C$7,8,0),1,1)</f>
        <v>14.69</v>
      </c>
      <c r="H409" s="128"/>
      <c r="I409" s="128"/>
      <c r="K409" s="124"/>
      <c r="L409" s="279"/>
      <c r="M409" s="281"/>
      <c r="N409" s="280"/>
      <c r="O409" s="4"/>
      <c r="P409" s="4"/>
      <c r="Q409" s="3"/>
      <c r="S409" s="309">
        <f t="shared" ca="1" si="149"/>
        <v>14.72</v>
      </c>
      <c r="T409" s="309">
        <f t="shared" ca="1" si="150"/>
        <v>13.78</v>
      </c>
      <c r="U409" s="310">
        <f t="shared" ca="1" si="142"/>
        <v>0.96808510638297751</v>
      </c>
      <c r="V409" s="310" t="b">
        <f t="shared" ca="1" si="151"/>
        <v>0</v>
      </c>
      <c r="W409" s="3" t="b">
        <f t="shared" ca="1" si="152"/>
        <v>0</v>
      </c>
      <c r="X409" s="3" t="str">
        <f t="shared" ca="1" si="153"/>
        <v/>
      </c>
      <c r="Y409" s="3" t="str">
        <f t="shared" ca="1" si="143"/>
        <v/>
      </c>
      <c r="Z409" s="3" t="str">
        <f t="shared" ca="1" si="154"/>
        <v/>
      </c>
      <c r="AA409" s="3" t="str">
        <f t="shared" ca="1" si="155"/>
        <v/>
      </c>
      <c r="AB409" s="205">
        <f t="shared" ca="1" si="156"/>
        <v>10248</v>
      </c>
      <c r="AC409" s="205">
        <f t="shared" ca="1" si="157"/>
        <v>162</v>
      </c>
      <c r="AD409" s="205">
        <f t="shared" ca="1" si="144"/>
        <v>63.25925925925926</v>
      </c>
      <c r="AE409" s="205">
        <f t="shared" ca="1" si="145"/>
        <v>13.25925925925926</v>
      </c>
      <c r="AF409" s="205">
        <f t="shared" ca="1" si="158"/>
        <v>2.6518518518518519</v>
      </c>
      <c r="AG409" s="205"/>
      <c r="AH409" s="205"/>
      <c r="AI409" s="205"/>
      <c r="AJ409" s="205"/>
      <c r="AK409" s="4"/>
      <c r="AL409" s="4"/>
      <c r="AM409" s="309">
        <f t="shared" ca="1" si="159"/>
        <v>14.72</v>
      </c>
      <c r="AN409" s="309">
        <f t="shared" ca="1" si="160"/>
        <v>13.8</v>
      </c>
      <c r="AO409" s="310">
        <f t="shared" ca="1" si="161"/>
        <v>0.96739130434782483</v>
      </c>
      <c r="AP409" s="310" t="b">
        <f t="shared" ca="1" si="162"/>
        <v>0</v>
      </c>
      <c r="AQ409" s="309">
        <f t="shared" ca="1" si="163"/>
        <v>0</v>
      </c>
      <c r="AR409" s="205">
        <f t="shared" ca="1" si="146"/>
        <v>0</v>
      </c>
      <c r="AS409" s="45" t="b">
        <f t="shared" ca="1" si="147"/>
        <v>0</v>
      </c>
      <c r="AT409">
        <f t="shared" ca="1" si="148"/>
        <v>0</v>
      </c>
      <c r="AU409" t="b">
        <f t="shared" ca="1" si="164"/>
        <v>0</v>
      </c>
      <c r="AV409" t="b">
        <f t="shared" ca="1" si="165"/>
        <v>0</v>
      </c>
      <c r="AW409" s="266" t="b">
        <f t="shared" ca="1" si="166"/>
        <v>0</v>
      </c>
      <c r="AX409" s="266" t="b">
        <f t="shared" ca="1" si="167"/>
        <v>0</v>
      </c>
      <c r="AY409" s="266" t="b">
        <f t="shared" ca="1" si="168"/>
        <v>0</v>
      </c>
    </row>
    <row r="410" spans="1:51" x14ac:dyDescent="0.25">
      <c r="A410">
        <v>378</v>
      </c>
      <c r="B410" s="163">
        <f ca="1">OFFSET(InputPriceData!B$15,CalculationsAndCharts!$A410+$A$11,0,1,1)</f>
        <v>41467</v>
      </c>
      <c r="C410" s="3">
        <f ca="1">OFFSET(InputPriceData!G$15,CalculationsAndCharts!$A410+$A$11,IF($C$7,8,0),1,1)</f>
        <v>222300</v>
      </c>
      <c r="D410" s="4">
        <f ca="1">OFFSET(InputPriceData!C$15,CalculationsAndCharts!$A410+$A$11,IF($C$7,8,0),1,1)</f>
        <v>14.64</v>
      </c>
      <c r="E410" s="4">
        <f ca="1">OFFSET(InputPriceData!D$15,CalculationsAndCharts!$A410+$A$11,IF($C$7,8,0),1,1)</f>
        <v>14.66</v>
      </c>
      <c r="F410" s="4">
        <f ca="1">OFFSET(InputPriceData!E$15,CalculationsAndCharts!$A410+$A$11,IF($C$7,8,0),1,1)</f>
        <v>14.5</v>
      </c>
      <c r="G410" s="4">
        <f ca="1">OFFSET(InputPriceData!F$15,CalculationsAndCharts!$A410+$A$11,IF($C$7,8,0),1,1)</f>
        <v>14.53</v>
      </c>
      <c r="H410" s="128"/>
      <c r="I410" s="128"/>
      <c r="K410" s="124"/>
      <c r="L410" s="279"/>
      <c r="M410" s="281"/>
      <c r="N410" s="280"/>
      <c r="O410" s="4"/>
      <c r="P410" s="4"/>
      <c r="Q410" s="3"/>
      <c r="S410" s="309">
        <f t="shared" ca="1" si="149"/>
        <v>14.72</v>
      </c>
      <c r="T410" s="309">
        <f t="shared" ca="1" si="150"/>
        <v>13.78</v>
      </c>
      <c r="U410" s="310">
        <f t="shared" ca="1" si="142"/>
        <v>0.79787234042553079</v>
      </c>
      <c r="V410" s="310" t="b">
        <f t="shared" ca="1" si="151"/>
        <v>0</v>
      </c>
      <c r="W410" s="3" t="b">
        <f t="shared" ca="1" si="152"/>
        <v>0</v>
      </c>
      <c r="X410" s="3" t="str">
        <f t="shared" ca="1" si="153"/>
        <v/>
      </c>
      <c r="Y410" s="3" t="str">
        <f t="shared" ca="1" si="143"/>
        <v/>
      </c>
      <c r="Z410" s="3" t="str">
        <f t="shared" ca="1" si="154"/>
        <v/>
      </c>
      <c r="AA410" s="3" t="str">
        <f t="shared" ca="1" si="155"/>
        <v/>
      </c>
      <c r="AB410" s="205">
        <f t="shared" ca="1" si="156"/>
        <v>10248</v>
      </c>
      <c r="AC410" s="205">
        <f t="shared" ca="1" si="157"/>
        <v>162</v>
      </c>
      <c r="AD410" s="205">
        <f t="shared" ca="1" si="144"/>
        <v>63.25925925925926</v>
      </c>
      <c r="AE410" s="205">
        <f t="shared" ca="1" si="145"/>
        <v>13.25925925925926</v>
      </c>
      <c r="AF410" s="205">
        <f t="shared" ca="1" si="158"/>
        <v>2.6518518518518519</v>
      </c>
      <c r="AG410" s="205"/>
      <c r="AH410" s="205"/>
      <c r="AI410" s="205"/>
      <c r="AJ410" s="205"/>
      <c r="AK410" s="4"/>
      <c r="AL410" s="4"/>
      <c r="AM410" s="309">
        <f t="shared" ca="1" si="159"/>
        <v>14.72</v>
      </c>
      <c r="AN410" s="309">
        <f t="shared" ca="1" si="160"/>
        <v>13.78</v>
      </c>
      <c r="AO410" s="310">
        <f t="shared" ca="1" si="161"/>
        <v>0.79787234042553079</v>
      </c>
      <c r="AP410" s="310" t="b">
        <f t="shared" ca="1" si="162"/>
        <v>0</v>
      </c>
      <c r="AQ410" s="309">
        <f t="shared" ca="1" si="163"/>
        <v>0</v>
      </c>
      <c r="AR410" s="205">
        <f t="shared" ca="1" si="146"/>
        <v>0</v>
      </c>
      <c r="AS410" s="45" t="b">
        <f t="shared" ca="1" si="147"/>
        <v>0</v>
      </c>
      <c r="AT410">
        <f t="shared" ca="1" si="148"/>
        <v>0</v>
      </c>
      <c r="AU410" t="b">
        <f t="shared" ca="1" si="164"/>
        <v>0</v>
      </c>
      <c r="AV410" t="b">
        <f t="shared" ca="1" si="165"/>
        <v>0</v>
      </c>
      <c r="AW410" s="266" t="b">
        <f t="shared" ca="1" si="166"/>
        <v>0</v>
      </c>
      <c r="AX410" s="266" t="b">
        <f t="shared" ca="1" si="167"/>
        <v>0</v>
      </c>
      <c r="AY410" s="266" t="b">
        <f t="shared" ca="1" si="168"/>
        <v>0</v>
      </c>
    </row>
    <row r="411" spans="1:51" x14ac:dyDescent="0.25">
      <c r="A411">
        <v>379</v>
      </c>
      <c r="B411" s="163">
        <f ca="1">OFFSET(InputPriceData!B$15,CalculationsAndCharts!$A411+$A$11,0,1,1)</f>
        <v>41466</v>
      </c>
      <c r="C411" s="3">
        <f ca="1">OFFSET(InputPriceData!G$15,CalculationsAndCharts!$A411+$A$11,IF($C$7,8,0),1,1)</f>
        <v>248000</v>
      </c>
      <c r="D411" s="4">
        <f ca="1">OFFSET(InputPriceData!C$15,CalculationsAndCharts!$A411+$A$11,IF($C$7,8,0),1,1)</f>
        <v>14.52</v>
      </c>
      <c r="E411" s="4">
        <f ca="1">OFFSET(InputPriceData!D$15,CalculationsAndCharts!$A411+$A$11,IF($C$7,8,0),1,1)</f>
        <v>14.76</v>
      </c>
      <c r="F411" s="4">
        <f ca="1">OFFSET(InputPriceData!E$15,CalculationsAndCharts!$A411+$A$11,IF($C$7,8,0),1,1)</f>
        <v>14.5</v>
      </c>
      <c r="G411" s="4">
        <f ca="1">OFFSET(InputPriceData!F$15,CalculationsAndCharts!$A411+$A$11,IF($C$7,8,0),1,1)</f>
        <v>14.72</v>
      </c>
      <c r="H411" s="128"/>
      <c r="I411" s="128"/>
      <c r="K411" s="124"/>
      <c r="L411" s="279"/>
      <c r="M411" s="281"/>
      <c r="N411" s="280"/>
      <c r="O411" s="4"/>
      <c r="P411" s="4"/>
      <c r="Q411" s="3"/>
      <c r="S411" s="309">
        <f t="shared" ca="1" si="149"/>
        <v>14.72</v>
      </c>
      <c r="T411" s="309">
        <f t="shared" ca="1" si="150"/>
        <v>13.78</v>
      </c>
      <c r="U411" s="310">
        <f t="shared" ca="1" si="142"/>
        <v>1</v>
      </c>
      <c r="V411" s="310" t="b">
        <f t="shared" ca="1" si="151"/>
        <v>0</v>
      </c>
      <c r="W411" s="3" t="b">
        <f t="shared" ca="1" si="152"/>
        <v>0</v>
      </c>
      <c r="X411" s="3" t="str">
        <f t="shared" ca="1" si="153"/>
        <v/>
      </c>
      <c r="Y411" s="3" t="str">
        <f t="shared" ca="1" si="143"/>
        <v/>
      </c>
      <c r="Z411" s="3" t="str">
        <f t="shared" ca="1" si="154"/>
        <v/>
      </c>
      <c r="AA411" s="3" t="str">
        <f t="shared" ca="1" si="155"/>
        <v/>
      </c>
      <c r="AB411" s="205">
        <f t="shared" ca="1" si="156"/>
        <v>10248</v>
      </c>
      <c r="AC411" s="205">
        <f t="shared" ca="1" si="157"/>
        <v>162</v>
      </c>
      <c r="AD411" s="205">
        <f t="shared" ca="1" si="144"/>
        <v>63.25925925925926</v>
      </c>
      <c r="AE411" s="205">
        <f t="shared" ca="1" si="145"/>
        <v>13.25925925925926</v>
      </c>
      <c r="AF411" s="205">
        <f t="shared" ca="1" si="158"/>
        <v>2.6518518518518519</v>
      </c>
      <c r="AG411" s="205"/>
      <c r="AH411" s="205"/>
      <c r="AI411" s="205"/>
      <c r="AJ411" s="205"/>
      <c r="AK411" s="4"/>
      <c r="AL411" s="4"/>
      <c r="AM411" s="309">
        <f t="shared" ca="1" si="159"/>
        <v>14.72</v>
      </c>
      <c r="AN411" s="309">
        <f t="shared" ca="1" si="160"/>
        <v>13.78</v>
      </c>
      <c r="AO411" s="310">
        <f t="shared" ca="1" si="161"/>
        <v>1</v>
      </c>
      <c r="AP411" s="310" t="b">
        <f t="shared" ca="1" si="162"/>
        <v>0</v>
      </c>
      <c r="AQ411" s="309">
        <f t="shared" ca="1" si="163"/>
        <v>0</v>
      </c>
      <c r="AR411" s="205">
        <f t="shared" ca="1" si="146"/>
        <v>0</v>
      </c>
      <c r="AS411" s="45" t="b">
        <f t="shared" ca="1" si="147"/>
        <v>0</v>
      </c>
      <c r="AT411">
        <f t="shared" ca="1" si="148"/>
        <v>0</v>
      </c>
      <c r="AU411" t="b">
        <f t="shared" ca="1" si="164"/>
        <v>0</v>
      </c>
      <c r="AV411" t="b">
        <f t="shared" ca="1" si="165"/>
        <v>0</v>
      </c>
      <c r="AW411" s="266" t="b">
        <f t="shared" ca="1" si="166"/>
        <v>0</v>
      </c>
      <c r="AX411" s="266" t="b">
        <f t="shared" ca="1" si="167"/>
        <v>0</v>
      </c>
      <c r="AY411" s="266" t="b">
        <f t="shared" ca="1" si="168"/>
        <v>0</v>
      </c>
    </row>
    <row r="412" spans="1:51" x14ac:dyDescent="0.25">
      <c r="A412">
        <v>380</v>
      </c>
      <c r="B412" s="163">
        <f ca="1">OFFSET(InputPriceData!B$15,CalculationsAndCharts!$A412+$A$11,0,1,1)</f>
        <v>41465</v>
      </c>
      <c r="C412" s="3">
        <f ca="1">OFFSET(InputPriceData!G$15,CalculationsAndCharts!$A412+$A$11,IF($C$7,8,0),1,1)</f>
        <v>269400</v>
      </c>
      <c r="D412" s="4">
        <f ca="1">OFFSET(InputPriceData!C$15,CalculationsAndCharts!$A412+$A$11,IF($C$7,8,0),1,1)</f>
        <v>14.37</v>
      </c>
      <c r="E412" s="4">
        <f ca="1">OFFSET(InputPriceData!D$15,CalculationsAndCharts!$A412+$A$11,IF($C$7,8,0),1,1)</f>
        <v>14.56</v>
      </c>
      <c r="F412" s="4">
        <f ca="1">OFFSET(InputPriceData!E$15,CalculationsAndCharts!$A412+$A$11,IF($C$7,8,0),1,1)</f>
        <v>14.31</v>
      </c>
      <c r="G412" s="4">
        <f ca="1">OFFSET(InputPriceData!F$15,CalculationsAndCharts!$A412+$A$11,IF($C$7,8,0),1,1)</f>
        <v>14.46</v>
      </c>
      <c r="H412" s="128"/>
      <c r="I412" s="128"/>
      <c r="K412" s="124"/>
      <c r="L412" s="279"/>
      <c r="M412" s="281"/>
      <c r="N412" s="280"/>
      <c r="O412" s="4"/>
      <c r="P412" s="4"/>
      <c r="Q412" s="3"/>
      <c r="S412" s="309">
        <f t="shared" ca="1" si="149"/>
        <v>14.5</v>
      </c>
      <c r="T412" s="309">
        <f t="shared" ca="1" si="150"/>
        <v>13.78</v>
      </c>
      <c r="U412" s="310">
        <f t="shared" ca="1" si="142"/>
        <v>0.94444444444444564</v>
      </c>
      <c r="V412" s="310" t="b">
        <f t="shared" ca="1" si="151"/>
        <v>0</v>
      </c>
      <c r="W412" s="3" t="b">
        <f t="shared" ca="1" si="152"/>
        <v>1</v>
      </c>
      <c r="X412" s="3">
        <f t="shared" ca="1" si="153"/>
        <v>13.83</v>
      </c>
      <c r="Y412" s="3">
        <f t="shared" ca="1" si="143"/>
        <v>4.5553145336225649</v>
      </c>
      <c r="Z412" s="3">
        <f t="shared" ca="1" si="154"/>
        <v>4.5553145336225649</v>
      </c>
      <c r="AA412" s="3">
        <f t="shared" ca="1" si="155"/>
        <v>72</v>
      </c>
      <c r="AB412" s="205">
        <f t="shared" ca="1" si="156"/>
        <v>10248</v>
      </c>
      <c r="AC412" s="205">
        <f t="shared" ca="1" si="157"/>
        <v>162</v>
      </c>
      <c r="AD412" s="205">
        <f t="shared" ca="1" si="144"/>
        <v>63.25925925925926</v>
      </c>
      <c r="AE412" s="205">
        <f t="shared" ca="1" si="145"/>
        <v>13.25925925925926</v>
      </c>
      <c r="AF412" s="205">
        <f t="shared" ca="1" si="158"/>
        <v>2.6518518518518519</v>
      </c>
      <c r="AG412" s="205"/>
      <c r="AH412" s="205"/>
      <c r="AI412" s="205"/>
      <c r="AJ412" s="205"/>
      <c r="AK412" s="4"/>
      <c r="AL412" s="4"/>
      <c r="AM412" s="309">
        <f t="shared" ca="1" si="159"/>
        <v>14.5</v>
      </c>
      <c r="AN412" s="309">
        <f t="shared" ca="1" si="160"/>
        <v>13.78</v>
      </c>
      <c r="AO412" s="310">
        <f t="shared" ca="1" si="161"/>
        <v>0.94444444444444564</v>
      </c>
      <c r="AP412" s="310" t="b">
        <f t="shared" ca="1" si="162"/>
        <v>0</v>
      </c>
      <c r="AQ412" s="309">
        <f t="shared" ca="1" si="163"/>
        <v>0</v>
      </c>
      <c r="AR412" s="205">
        <f t="shared" ca="1" si="146"/>
        <v>0</v>
      </c>
      <c r="AS412" s="45" t="b">
        <f t="shared" ca="1" si="147"/>
        <v>0</v>
      </c>
      <c r="AT412">
        <f t="shared" ca="1" si="148"/>
        <v>0</v>
      </c>
      <c r="AU412" t="b">
        <f t="shared" ca="1" si="164"/>
        <v>0</v>
      </c>
      <c r="AV412" t="b">
        <f t="shared" ca="1" si="165"/>
        <v>0</v>
      </c>
      <c r="AW412" s="266" t="b">
        <f t="shared" ca="1" si="166"/>
        <v>0</v>
      </c>
      <c r="AX412" s="266" t="b">
        <f t="shared" ca="1" si="167"/>
        <v>0</v>
      </c>
      <c r="AY412" s="266" t="b">
        <f t="shared" ca="1" si="168"/>
        <v>0</v>
      </c>
    </row>
    <row r="413" spans="1:51" x14ac:dyDescent="0.25">
      <c r="A413">
        <v>381</v>
      </c>
      <c r="B413" s="163">
        <f ca="1">OFFSET(InputPriceData!B$15,CalculationsAndCharts!$A413+$A$11,0,1,1)</f>
        <v>41464</v>
      </c>
      <c r="C413" s="3">
        <f ca="1">OFFSET(InputPriceData!G$15,CalculationsAndCharts!$A413+$A$11,IF($C$7,8,0),1,1)</f>
        <v>233000</v>
      </c>
      <c r="D413" s="4">
        <f ca="1">OFFSET(InputPriceData!C$15,CalculationsAndCharts!$A413+$A$11,IF($C$7,8,0),1,1)</f>
        <v>14.35</v>
      </c>
      <c r="E413" s="4">
        <f ca="1">OFFSET(InputPriceData!D$15,CalculationsAndCharts!$A413+$A$11,IF($C$7,8,0),1,1)</f>
        <v>14.58</v>
      </c>
      <c r="F413" s="4">
        <f ca="1">OFFSET(InputPriceData!E$15,CalculationsAndCharts!$A413+$A$11,IF($C$7,8,0),1,1)</f>
        <v>14.26</v>
      </c>
      <c r="G413" s="4">
        <f ca="1">OFFSET(InputPriceData!F$15,CalculationsAndCharts!$A413+$A$11,IF($C$7,8,0),1,1)</f>
        <v>14.5</v>
      </c>
      <c r="H413" s="128"/>
      <c r="I413" s="128"/>
      <c r="K413" s="124"/>
      <c r="L413" s="279"/>
      <c r="M413" s="281"/>
      <c r="N413" s="280"/>
      <c r="O413" s="4"/>
      <c r="P413" s="4"/>
      <c r="Q413" s="3"/>
      <c r="S413" s="309">
        <f t="shared" ca="1" si="149"/>
        <v>14.5</v>
      </c>
      <c r="T413" s="309">
        <f t="shared" ca="1" si="150"/>
        <v>13.78</v>
      </c>
      <c r="U413" s="310">
        <f t="shared" ca="1" si="142"/>
        <v>1</v>
      </c>
      <c r="V413" s="310" t="b">
        <f t="shared" ca="1" si="151"/>
        <v>0</v>
      </c>
      <c r="W413" s="3" t="b">
        <f t="shared" ca="1" si="152"/>
        <v>0</v>
      </c>
      <c r="X413" s="3" t="str">
        <f t="shared" ca="1" si="153"/>
        <v/>
      </c>
      <c r="Y413" s="3" t="str">
        <f t="shared" ca="1" si="143"/>
        <v/>
      </c>
      <c r="Z413" s="3" t="str">
        <f t="shared" ca="1" si="154"/>
        <v/>
      </c>
      <c r="AA413" s="3" t="str">
        <f t="shared" ca="1" si="155"/>
        <v/>
      </c>
      <c r="AB413" s="205">
        <f t="shared" ca="1" si="156"/>
        <v>10176</v>
      </c>
      <c r="AC413" s="205">
        <f t="shared" ca="1" si="157"/>
        <v>161</v>
      </c>
      <c r="AD413" s="205">
        <f t="shared" ca="1" si="144"/>
        <v>63.204968944099377</v>
      </c>
      <c r="AE413" s="205">
        <f t="shared" ca="1" si="145"/>
        <v>13.204968944099377</v>
      </c>
      <c r="AF413" s="205">
        <f t="shared" ca="1" si="158"/>
        <v>2.6409937888198756</v>
      </c>
      <c r="AG413" s="205"/>
      <c r="AH413" s="205"/>
      <c r="AI413" s="205"/>
      <c r="AJ413" s="205"/>
      <c r="AK413" s="4"/>
      <c r="AL413" s="4"/>
      <c r="AM413" s="309">
        <f t="shared" ca="1" si="159"/>
        <v>14.5</v>
      </c>
      <c r="AN413" s="309">
        <f t="shared" ca="1" si="160"/>
        <v>13.78</v>
      </c>
      <c r="AO413" s="310">
        <f t="shared" ca="1" si="161"/>
        <v>1</v>
      </c>
      <c r="AP413" s="310" t="b">
        <f t="shared" ca="1" si="162"/>
        <v>0</v>
      </c>
      <c r="AQ413" s="309">
        <f t="shared" ca="1" si="163"/>
        <v>0</v>
      </c>
      <c r="AR413" s="205">
        <f t="shared" ca="1" si="146"/>
        <v>0</v>
      </c>
      <c r="AS413" s="45" t="b">
        <f t="shared" ca="1" si="147"/>
        <v>0</v>
      </c>
      <c r="AT413">
        <f t="shared" ca="1" si="148"/>
        <v>0</v>
      </c>
      <c r="AU413" t="b">
        <f t="shared" ca="1" si="164"/>
        <v>0</v>
      </c>
      <c r="AV413" t="b">
        <f t="shared" ca="1" si="165"/>
        <v>0</v>
      </c>
      <c r="AW413" s="266" t="b">
        <f t="shared" ca="1" si="166"/>
        <v>0</v>
      </c>
      <c r="AX413" s="266" t="b">
        <f t="shared" ca="1" si="167"/>
        <v>0</v>
      </c>
      <c r="AY413" s="266" t="b">
        <f t="shared" ca="1" si="168"/>
        <v>0</v>
      </c>
    </row>
    <row r="414" spans="1:51" x14ac:dyDescent="0.25">
      <c r="A414">
        <v>382</v>
      </c>
      <c r="B414" s="163">
        <f ca="1">OFFSET(InputPriceData!B$15,CalculationsAndCharts!$A414+$A$11,0,1,1)</f>
        <v>41463</v>
      </c>
      <c r="C414" s="3">
        <f ca="1">OFFSET(InputPriceData!G$15,CalculationsAndCharts!$A414+$A$11,IF($C$7,8,0),1,1)</f>
        <v>265800</v>
      </c>
      <c r="D414" s="4">
        <f ca="1">OFFSET(InputPriceData!C$15,CalculationsAndCharts!$A414+$A$11,IF($C$7,8,0),1,1)</f>
        <v>14.32</v>
      </c>
      <c r="E414" s="4">
        <f ca="1">OFFSET(InputPriceData!D$15,CalculationsAndCharts!$A414+$A$11,IF($C$7,8,0),1,1)</f>
        <v>14.35</v>
      </c>
      <c r="F414" s="4">
        <f ca="1">OFFSET(InputPriceData!E$15,CalculationsAndCharts!$A414+$A$11,IF($C$7,8,0),1,1)</f>
        <v>14.24</v>
      </c>
      <c r="G414" s="4">
        <f ca="1">OFFSET(InputPriceData!F$15,CalculationsAndCharts!$A414+$A$11,IF($C$7,8,0),1,1)</f>
        <v>14.3</v>
      </c>
      <c r="H414" s="128"/>
      <c r="I414" s="128"/>
      <c r="K414" s="124"/>
      <c r="L414" s="279"/>
      <c r="M414" s="281"/>
      <c r="N414" s="280"/>
      <c r="O414" s="4"/>
      <c r="P414" s="4"/>
      <c r="Q414" s="3"/>
      <c r="S414" s="309">
        <f t="shared" ca="1" si="149"/>
        <v>14.3</v>
      </c>
      <c r="T414" s="309">
        <f t="shared" ca="1" si="150"/>
        <v>13.78</v>
      </c>
      <c r="U414" s="310">
        <f t="shared" ca="1" si="142"/>
        <v>1</v>
      </c>
      <c r="V414" s="310" t="b">
        <f t="shared" ca="1" si="151"/>
        <v>0</v>
      </c>
      <c r="W414" s="3" t="b">
        <f t="shared" ca="1" si="152"/>
        <v>0</v>
      </c>
      <c r="X414" s="3" t="str">
        <f t="shared" ca="1" si="153"/>
        <v/>
      </c>
      <c r="Y414" s="3" t="str">
        <f t="shared" ca="1" si="143"/>
        <v/>
      </c>
      <c r="Z414" s="3" t="str">
        <f t="shared" ca="1" si="154"/>
        <v/>
      </c>
      <c r="AA414" s="3" t="str">
        <f t="shared" ca="1" si="155"/>
        <v/>
      </c>
      <c r="AB414" s="205">
        <f t="shared" ca="1" si="156"/>
        <v>10176</v>
      </c>
      <c r="AC414" s="205">
        <f t="shared" ca="1" si="157"/>
        <v>161</v>
      </c>
      <c r="AD414" s="205">
        <f t="shared" ca="1" si="144"/>
        <v>63.204968944099377</v>
      </c>
      <c r="AE414" s="205">
        <f t="shared" ca="1" si="145"/>
        <v>13.204968944099377</v>
      </c>
      <c r="AF414" s="205">
        <f t="shared" ca="1" si="158"/>
        <v>2.6409937888198756</v>
      </c>
      <c r="AG414" s="205"/>
      <c r="AH414" s="205"/>
      <c r="AI414" s="205"/>
      <c r="AJ414" s="205"/>
      <c r="AK414" s="4"/>
      <c r="AL414" s="4"/>
      <c r="AM414" s="309">
        <f t="shared" ca="1" si="159"/>
        <v>14.3</v>
      </c>
      <c r="AN414" s="309">
        <f t="shared" ca="1" si="160"/>
        <v>13.78</v>
      </c>
      <c r="AO414" s="310">
        <f t="shared" ca="1" si="161"/>
        <v>1</v>
      </c>
      <c r="AP414" s="310" t="b">
        <f t="shared" ca="1" si="162"/>
        <v>0</v>
      </c>
      <c r="AQ414" s="309">
        <f t="shared" ca="1" si="163"/>
        <v>0</v>
      </c>
      <c r="AR414" s="205">
        <f t="shared" ca="1" si="146"/>
        <v>0</v>
      </c>
      <c r="AS414" s="45" t="b">
        <f t="shared" ca="1" si="147"/>
        <v>0</v>
      </c>
      <c r="AT414">
        <f t="shared" ca="1" si="148"/>
        <v>0</v>
      </c>
      <c r="AU414" t="b">
        <f t="shared" ca="1" si="164"/>
        <v>0</v>
      </c>
      <c r="AV414" t="b">
        <f t="shared" ca="1" si="165"/>
        <v>0</v>
      </c>
      <c r="AW414" s="266" t="b">
        <f t="shared" ca="1" si="166"/>
        <v>0</v>
      </c>
      <c r="AX414" s="266" t="b">
        <f t="shared" ca="1" si="167"/>
        <v>0</v>
      </c>
      <c r="AY414" s="266" t="b">
        <f t="shared" ca="1" si="168"/>
        <v>0</v>
      </c>
    </row>
    <row r="415" spans="1:51" x14ac:dyDescent="0.25">
      <c r="A415">
        <v>383</v>
      </c>
      <c r="B415" s="163">
        <f ca="1">OFFSET(InputPriceData!B$15,CalculationsAndCharts!$A415+$A$11,0,1,1)</f>
        <v>41460</v>
      </c>
      <c r="C415" s="3">
        <f ca="1">OFFSET(InputPriceData!G$15,CalculationsAndCharts!$A415+$A$11,IF($C$7,8,0),1,1)</f>
        <v>199400</v>
      </c>
      <c r="D415" s="4">
        <f ca="1">OFFSET(InputPriceData!C$15,CalculationsAndCharts!$A415+$A$11,IF($C$7,8,0),1,1)</f>
        <v>14.17</v>
      </c>
      <c r="E415" s="4">
        <f ca="1">OFFSET(InputPriceData!D$15,CalculationsAndCharts!$A415+$A$11,IF($C$7,8,0),1,1)</f>
        <v>14.29</v>
      </c>
      <c r="F415" s="4">
        <f ca="1">OFFSET(InputPriceData!E$15,CalculationsAndCharts!$A415+$A$11,IF($C$7,8,0),1,1)</f>
        <v>13.99</v>
      </c>
      <c r="G415" s="4">
        <f ca="1">OFFSET(InputPriceData!F$15,CalculationsAndCharts!$A415+$A$11,IF($C$7,8,0),1,1)</f>
        <v>14.29</v>
      </c>
      <c r="H415" s="128"/>
      <c r="I415" s="128"/>
      <c r="K415" s="124"/>
      <c r="L415" s="279"/>
      <c r="M415" s="281"/>
      <c r="N415" s="280"/>
      <c r="O415" s="4"/>
      <c r="P415" s="4"/>
      <c r="Q415" s="3"/>
      <c r="S415" s="309">
        <f t="shared" ca="1" si="149"/>
        <v>14.29</v>
      </c>
      <c r="T415" s="309">
        <f t="shared" ca="1" si="150"/>
        <v>13.78</v>
      </c>
      <c r="U415" s="310">
        <f t="shared" ca="1" si="142"/>
        <v>1</v>
      </c>
      <c r="V415" s="310" t="b">
        <f t="shared" ca="1" si="151"/>
        <v>0</v>
      </c>
      <c r="W415" s="3" t="b">
        <f t="shared" ca="1" si="152"/>
        <v>1</v>
      </c>
      <c r="X415" s="3">
        <f t="shared" ca="1" si="153"/>
        <v>13.97</v>
      </c>
      <c r="Y415" s="3">
        <f t="shared" ca="1" si="143"/>
        <v>2.2906227630636971</v>
      </c>
      <c r="Z415" s="3">
        <f t="shared" ca="1" si="154"/>
        <v>2.2906227630636971</v>
      </c>
      <c r="AA415" s="3">
        <f t="shared" ca="1" si="155"/>
        <v>61</v>
      </c>
      <c r="AB415" s="205">
        <f t="shared" ca="1" si="156"/>
        <v>10176</v>
      </c>
      <c r="AC415" s="205">
        <f t="shared" ca="1" si="157"/>
        <v>161</v>
      </c>
      <c r="AD415" s="205">
        <f t="shared" ca="1" si="144"/>
        <v>63.204968944099377</v>
      </c>
      <c r="AE415" s="205">
        <f t="shared" ca="1" si="145"/>
        <v>13.204968944099377</v>
      </c>
      <c r="AF415" s="205">
        <f t="shared" ca="1" si="158"/>
        <v>2.6409937888198756</v>
      </c>
      <c r="AG415" s="205"/>
      <c r="AH415" s="205"/>
      <c r="AI415" s="205"/>
      <c r="AJ415" s="205"/>
      <c r="AK415" s="4"/>
      <c r="AL415" s="4"/>
      <c r="AM415" s="309">
        <f t="shared" ca="1" si="159"/>
        <v>14.29</v>
      </c>
      <c r="AN415" s="309">
        <f t="shared" ca="1" si="160"/>
        <v>13.78</v>
      </c>
      <c r="AO415" s="310">
        <f t="shared" ca="1" si="161"/>
        <v>1</v>
      </c>
      <c r="AP415" s="310" t="b">
        <f t="shared" ca="1" si="162"/>
        <v>0</v>
      </c>
      <c r="AQ415" s="309">
        <f t="shared" ca="1" si="163"/>
        <v>0</v>
      </c>
      <c r="AR415" s="205">
        <f t="shared" ca="1" si="146"/>
        <v>0</v>
      </c>
      <c r="AS415" s="45" t="b">
        <f t="shared" ca="1" si="147"/>
        <v>0</v>
      </c>
      <c r="AT415">
        <f t="shared" ca="1" si="148"/>
        <v>0</v>
      </c>
      <c r="AU415" t="b">
        <f t="shared" ca="1" si="164"/>
        <v>0</v>
      </c>
      <c r="AV415" t="b">
        <f t="shared" ca="1" si="165"/>
        <v>0</v>
      </c>
      <c r="AW415" s="266" t="b">
        <f t="shared" ca="1" si="166"/>
        <v>0</v>
      </c>
      <c r="AX415" s="266" t="b">
        <f t="shared" ca="1" si="167"/>
        <v>0</v>
      </c>
      <c r="AY415" s="266" t="b">
        <f t="shared" ca="1" si="168"/>
        <v>1</v>
      </c>
    </row>
    <row r="416" spans="1:51" x14ac:dyDescent="0.25">
      <c r="A416">
        <v>384</v>
      </c>
      <c r="B416" s="163">
        <f ca="1">OFFSET(InputPriceData!B$15,CalculationsAndCharts!$A416+$A$11,0,1,1)</f>
        <v>41458</v>
      </c>
      <c r="C416" s="3">
        <f ca="1">OFFSET(InputPriceData!G$15,CalculationsAndCharts!$A416+$A$11,IF($C$7,8,0),1,1)</f>
        <v>155300</v>
      </c>
      <c r="D416" s="4">
        <f ca="1">OFFSET(InputPriceData!C$15,CalculationsAndCharts!$A416+$A$11,IF($C$7,8,0),1,1)</f>
        <v>13.94</v>
      </c>
      <c r="E416" s="4">
        <f ca="1">OFFSET(InputPriceData!D$15,CalculationsAndCharts!$A416+$A$11,IF($C$7,8,0),1,1)</f>
        <v>14.04</v>
      </c>
      <c r="F416" s="4">
        <f ca="1">OFFSET(InputPriceData!E$15,CalculationsAndCharts!$A416+$A$11,IF($C$7,8,0),1,1)</f>
        <v>13.86</v>
      </c>
      <c r="G416" s="4">
        <f ca="1">OFFSET(InputPriceData!F$15,CalculationsAndCharts!$A416+$A$11,IF($C$7,8,0),1,1)</f>
        <v>14</v>
      </c>
      <c r="H416" s="128"/>
      <c r="I416" s="128"/>
      <c r="K416" s="124"/>
      <c r="L416" s="279"/>
      <c r="M416" s="281"/>
      <c r="N416" s="280"/>
      <c r="O416" s="4"/>
      <c r="P416" s="4"/>
      <c r="Q416" s="3"/>
      <c r="S416" s="309">
        <f t="shared" ca="1" si="149"/>
        <v>14.17</v>
      </c>
      <c r="T416" s="309">
        <f t="shared" ca="1" si="150"/>
        <v>13.78</v>
      </c>
      <c r="U416" s="310">
        <f t="shared" ca="1" si="142"/>
        <v>0.56410256410256487</v>
      </c>
      <c r="V416" s="310" t="b">
        <f t="shared" ca="1" si="151"/>
        <v>0</v>
      </c>
      <c r="W416" s="3" t="b">
        <f t="shared" ca="1" si="152"/>
        <v>0</v>
      </c>
      <c r="X416" s="3" t="str">
        <f t="shared" ca="1" si="153"/>
        <v/>
      </c>
      <c r="Y416" s="3" t="str">
        <f t="shared" ca="1" si="143"/>
        <v/>
      </c>
      <c r="Z416" s="3" t="str">
        <f t="shared" ca="1" si="154"/>
        <v/>
      </c>
      <c r="AA416" s="3" t="str">
        <f t="shared" ca="1" si="155"/>
        <v/>
      </c>
      <c r="AB416" s="205">
        <f t="shared" ca="1" si="156"/>
        <v>10115</v>
      </c>
      <c r="AC416" s="205">
        <f t="shared" ca="1" si="157"/>
        <v>160</v>
      </c>
      <c r="AD416" s="205">
        <f t="shared" ca="1" si="144"/>
        <v>63.21875</v>
      </c>
      <c r="AE416" s="205">
        <f t="shared" ca="1" si="145"/>
        <v>13.21875</v>
      </c>
      <c r="AF416" s="205">
        <f t="shared" ca="1" si="158"/>
        <v>2.6437500000000003</v>
      </c>
      <c r="AG416" s="205"/>
      <c r="AH416" s="205"/>
      <c r="AI416" s="205"/>
      <c r="AJ416" s="205"/>
      <c r="AK416" s="4"/>
      <c r="AL416" s="4"/>
      <c r="AM416" s="309">
        <f t="shared" ca="1" si="159"/>
        <v>14.17</v>
      </c>
      <c r="AN416" s="309">
        <f t="shared" ca="1" si="160"/>
        <v>13.78</v>
      </c>
      <c r="AO416" s="310">
        <f t="shared" ca="1" si="161"/>
        <v>0.56410256410256487</v>
      </c>
      <c r="AP416" s="310" t="b">
        <f t="shared" ca="1" si="162"/>
        <v>0</v>
      </c>
      <c r="AQ416" s="309">
        <f t="shared" ca="1" si="163"/>
        <v>0.41699999999999998</v>
      </c>
      <c r="AR416" s="205">
        <f t="shared" ca="1" si="146"/>
        <v>13.483000000000001</v>
      </c>
      <c r="AS416" s="45" t="b">
        <f t="shared" ca="1" si="147"/>
        <v>0</v>
      </c>
      <c r="AT416">
        <f t="shared" ca="1" si="148"/>
        <v>9</v>
      </c>
      <c r="AU416" t="b">
        <f t="shared" ca="1" si="164"/>
        <v>1</v>
      </c>
      <c r="AV416" t="b">
        <f t="shared" ca="1" si="165"/>
        <v>1</v>
      </c>
      <c r="AW416" s="266" t="b">
        <f t="shared" ca="1" si="166"/>
        <v>0</v>
      </c>
      <c r="AX416" s="266" t="b">
        <f t="shared" ca="1" si="167"/>
        <v>1</v>
      </c>
      <c r="AY416" s="266" t="b">
        <f t="shared" ca="1" si="168"/>
        <v>0</v>
      </c>
    </row>
    <row r="417" spans="1:51" x14ac:dyDescent="0.25">
      <c r="A417">
        <v>385</v>
      </c>
      <c r="B417" s="163">
        <f ca="1">OFFSET(InputPriceData!B$15,CalculationsAndCharts!$A417+$A$11,0,1,1)</f>
        <v>41457</v>
      </c>
      <c r="C417" s="3">
        <f ca="1">OFFSET(InputPriceData!G$15,CalculationsAndCharts!$A417+$A$11,IF($C$7,8,0),1,1)</f>
        <v>306900</v>
      </c>
      <c r="D417" s="4">
        <f ca="1">OFFSET(InputPriceData!C$15,CalculationsAndCharts!$A417+$A$11,IF($C$7,8,0),1,1)</f>
        <v>14.14</v>
      </c>
      <c r="E417" s="4">
        <f ca="1">OFFSET(InputPriceData!D$15,CalculationsAndCharts!$A417+$A$11,IF($C$7,8,0),1,1)</f>
        <v>14.28</v>
      </c>
      <c r="F417" s="4">
        <f ca="1">OFFSET(InputPriceData!E$15,CalculationsAndCharts!$A417+$A$11,IF($C$7,8,0),1,1)</f>
        <v>13.94</v>
      </c>
      <c r="G417" s="4">
        <f ca="1">OFFSET(InputPriceData!F$15,CalculationsAndCharts!$A417+$A$11,IF($C$7,8,0),1,1)</f>
        <v>14.04</v>
      </c>
      <c r="H417" s="128"/>
      <c r="I417" s="128"/>
      <c r="K417" s="124"/>
      <c r="L417" s="279"/>
      <c r="M417" s="281"/>
      <c r="N417" s="280"/>
      <c r="O417" s="4"/>
      <c r="P417" s="4"/>
      <c r="Q417" s="3"/>
      <c r="S417" s="309">
        <f t="shared" ca="1" si="149"/>
        <v>14.17</v>
      </c>
      <c r="T417" s="309">
        <f t="shared" ca="1" si="150"/>
        <v>13.78</v>
      </c>
      <c r="U417" s="310">
        <f t="shared" ref="U417:U480" ca="1" si="169">IFERROR((G417- T417)/(S417-T417),0)</f>
        <v>0.66666666666666519</v>
      </c>
      <c r="V417" s="310" t="b">
        <f t="shared" ca="1" si="151"/>
        <v>0</v>
      </c>
      <c r="W417" s="3" t="b">
        <f t="shared" ca="1" si="152"/>
        <v>0</v>
      </c>
      <c r="X417" s="3" t="str">
        <f t="shared" ca="1" si="153"/>
        <v/>
      </c>
      <c r="Y417" s="3" t="str">
        <f t="shared" ref="Y417:Y480" ca="1" si="170">IF(W417,IFERROR(100*(G417-X417)/X417,0),"")</f>
        <v/>
      </c>
      <c r="Z417" s="3" t="str">
        <f t="shared" ca="1" si="154"/>
        <v/>
      </c>
      <c r="AA417" s="3" t="str">
        <f t="shared" ca="1" si="155"/>
        <v/>
      </c>
      <c r="AB417" s="205">
        <f t="shared" ca="1" si="156"/>
        <v>10115</v>
      </c>
      <c r="AC417" s="205">
        <f t="shared" ca="1" si="157"/>
        <v>160</v>
      </c>
      <c r="AD417" s="205">
        <f t="shared" ref="AD417:AD480" ca="1" si="171">IFERROR(AB417/AC417,0)</f>
        <v>63.21875</v>
      </c>
      <c r="AE417" s="205">
        <f t="shared" ref="AE417:AE480" ca="1" si="172">IFERROR(AB417/AC417-50,0)</f>
        <v>13.21875</v>
      </c>
      <c r="AF417" s="205">
        <f t="shared" ca="1" si="158"/>
        <v>2.6437500000000003</v>
      </c>
      <c r="AG417" s="205"/>
      <c r="AH417" s="205"/>
      <c r="AI417" s="205"/>
      <c r="AJ417" s="205"/>
      <c r="AK417" s="4"/>
      <c r="AL417" s="4"/>
      <c r="AM417" s="309">
        <f t="shared" ca="1" si="159"/>
        <v>14.17</v>
      </c>
      <c r="AN417" s="309">
        <f t="shared" ca="1" si="160"/>
        <v>13.78</v>
      </c>
      <c r="AO417" s="310">
        <f t="shared" ca="1" si="161"/>
        <v>0.66666666666666519</v>
      </c>
      <c r="AP417" s="310" t="b">
        <f t="shared" ca="1" si="162"/>
        <v>0</v>
      </c>
      <c r="AQ417" s="309">
        <f t="shared" ca="1" si="163"/>
        <v>0.41699999999999998</v>
      </c>
      <c r="AR417" s="205">
        <f t="shared" ref="AR417:AR480" ca="1" si="173">IF(AND(NOT(AX418),AW417),D417*(1-$E$22),IF(AX417,AR418,0))</f>
        <v>13.483000000000001</v>
      </c>
      <c r="AS417" s="45" t="b">
        <f t="shared" ref="AS417:AS480" ca="1" si="174">AND(AX417,F417&lt;AR417)</f>
        <v>0</v>
      </c>
      <c r="AT417">
        <f t="shared" ref="AT417:AT480" ca="1" si="175">IF(AX417,AT418+1,0)</f>
        <v>8</v>
      </c>
      <c r="AU417" t="b">
        <f t="shared" ca="1" si="164"/>
        <v>0</v>
      </c>
      <c r="AV417" t="b">
        <f t="shared" ca="1" si="165"/>
        <v>0</v>
      </c>
      <c r="AW417" s="266" t="b">
        <f t="shared" ca="1" si="166"/>
        <v>0</v>
      </c>
      <c r="AX417" s="266" t="b">
        <f t="shared" ca="1" si="167"/>
        <v>1</v>
      </c>
      <c r="AY417" s="266" t="b">
        <f t="shared" ca="1" si="168"/>
        <v>0</v>
      </c>
    </row>
    <row r="418" spans="1:51" x14ac:dyDescent="0.25">
      <c r="A418">
        <v>386</v>
      </c>
      <c r="B418" s="163">
        <f ca="1">OFFSET(InputPriceData!B$15,CalculationsAndCharts!$A418+$A$11,0,1,1)</f>
        <v>41456</v>
      </c>
      <c r="C418" s="3">
        <f ca="1">OFFSET(InputPriceData!G$15,CalculationsAndCharts!$A418+$A$11,IF($C$7,8,0),1,1)</f>
        <v>340200</v>
      </c>
      <c r="D418" s="4">
        <f ca="1">OFFSET(InputPriceData!C$15,CalculationsAndCharts!$A418+$A$11,IF($C$7,8,0),1,1)</f>
        <v>14.02</v>
      </c>
      <c r="E418" s="4">
        <f ca="1">OFFSET(InputPriceData!D$15,CalculationsAndCharts!$A418+$A$11,IF($C$7,8,0),1,1)</f>
        <v>14.19</v>
      </c>
      <c r="F418" s="4">
        <f ca="1">OFFSET(InputPriceData!E$15,CalculationsAndCharts!$A418+$A$11,IF($C$7,8,0),1,1)</f>
        <v>13.91</v>
      </c>
      <c r="G418" s="4">
        <f ca="1">OFFSET(InputPriceData!F$15,CalculationsAndCharts!$A418+$A$11,IF($C$7,8,0),1,1)</f>
        <v>14.17</v>
      </c>
      <c r="H418" s="128"/>
      <c r="I418" s="128"/>
      <c r="K418" s="124"/>
      <c r="L418" s="279"/>
      <c r="M418" s="281"/>
      <c r="N418" s="280"/>
      <c r="O418" s="4"/>
      <c r="P418" s="4"/>
      <c r="Q418" s="3"/>
      <c r="S418" s="309">
        <f t="shared" ref="S418:S481" ca="1" si="176">MAX(OFFSET($G418,0,0,$A$19,1))</f>
        <v>14.17</v>
      </c>
      <c r="T418" s="309">
        <f t="shared" ref="T418:T481" ca="1" si="177">MIN(OFFSET($G418,0,0,$A$19,1))</f>
        <v>13.78</v>
      </c>
      <c r="U418" s="310">
        <f t="shared" ca="1" si="169"/>
        <v>1</v>
      </c>
      <c r="V418" s="310" t="b">
        <f t="shared" ref="V418:V481" ca="1" si="178">AND(U418&lt;$A$20,U419&gt;$A$20)</f>
        <v>0</v>
      </c>
      <c r="W418" s="3" t="b">
        <f t="shared" ref="W418:W481" ca="1" si="179">OFFSET(V418,($A$21-1),0,1,1)</f>
        <v>0</v>
      </c>
      <c r="X418" s="3" t="str">
        <f t="shared" ref="X418:X481" ca="1" si="180">IF($W418,OFFSET($G418,$A$19-1,0,1,1),"")</f>
        <v/>
      </c>
      <c r="Y418" s="3" t="str">
        <f t="shared" ca="1" si="170"/>
        <v/>
      </c>
      <c r="Z418" s="3" t="str">
        <f t="shared" ref="Z418:Z481" ca="1" si="181">IF(W418,IF(Y418&lt;-10,10,IF(Y418&gt;10,10,Y418)),"")</f>
        <v/>
      </c>
      <c r="AA418" s="3" t="str">
        <f t="shared" ref="AA418:AA481" ca="1" si="182">IF(W418,INT(5*(Z418+10)),"")</f>
        <v/>
      </c>
      <c r="AB418" s="205">
        <f t="shared" ref="AB418:AB481" ca="1" si="183">IF(A418&gt;$A$23,0,IF(W418,AA418,0))+AB419</f>
        <v>10115</v>
      </c>
      <c r="AC418" s="205">
        <f t="shared" ref="AC418:AC481" ca="1" si="184">IF(A418&gt;$A$23,0,IF(W418,1,0))+AC419</f>
        <v>160</v>
      </c>
      <c r="AD418" s="205">
        <f t="shared" ca="1" si="171"/>
        <v>63.21875</v>
      </c>
      <c r="AE418" s="205">
        <f t="shared" ca="1" si="172"/>
        <v>13.21875</v>
      </c>
      <c r="AF418" s="205">
        <f t="shared" ref="AF418:AF481" ca="1" si="185">AE418*0.2</f>
        <v>2.6437500000000003</v>
      </c>
      <c r="AG418" s="205"/>
      <c r="AH418" s="205"/>
      <c r="AI418" s="205"/>
      <c r="AJ418" s="205"/>
      <c r="AK418" s="4"/>
      <c r="AL418" s="4"/>
      <c r="AM418" s="309">
        <f t="shared" ref="AM418:AM481" ca="1" si="186">MAX(OFFSET($G418,0,0,$E$19,1))</f>
        <v>14.17</v>
      </c>
      <c r="AN418" s="309">
        <f t="shared" ref="AN418:AN481" ca="1" si="187">MIN(OFFSET($G418,0,0,$E$19,1))</f>
        <v>13.78</v>
      </c>
      <c r="AO418" s="310">
        <f t="shared" ref="AO418:AO481" ca="1" si="188">IFERROR(($G418- AN418)/(AM418-AN418),0)</f>
        <v>1</v>
      </c>
      <c r="AP418" s="310" t="b">
        <f t="shared" ref="AP418:AP481" ca="1" si="189">AND(AO418&lt;$E$20,AO419&gt;$E$20)</f>
        <v>0</v>
      </c>
      <c r="AQ418" s="309">
        <f t="shared" ref="AQ418:AQ481" ca="1" si="190">IF(AND(NOT(AX419),AW418),D418*($E$22),IF(AX418,AQ419,0))</f>
        <v>0.41699999999999998</v>
      </c>
      <c r="AR418" s="205">
        <f t="shared" ca="1" si="173"/>
        <v>13.483000000000001</v>
      </c>
      <c r="AS418" s="45" t="b">
        <f t="shared" ca="1" si="174"/>
        <v>0</v>
      </c>
      <c r="AT418">
        <f t="shared" ca="1" si="175"/>
        <v>7</v>
      </c>
      <c r="AU418" t="b">
        <f t="shared" ref="AU418:AU481" ca="1" si="191">(AT418&gt;=$E$21)</f>
        <v>0</v>
      </c>
      <c r="AV418" t="b">
        <f t="shared" ref="AV418:AV481" ca="1" si="192">OR(AS418,AU418)</f>
        <v>0</v>
      </c>
      <c r="AW418" s="266" t="b">
        <f t="shared" ref="AW418:AW481" ca="1" si="193">AND($AP419,NOT(AX419))</f>
        <v>0</v>
      </c>
      <c r="AX418" s="266" t="b">
        <f t="shared" ref="AX418:AX481" ca="1" si="194">IF(AX419,IF(AY418,FALSE,AX419),IF(AW418,TRUE,AX419))</f>
        <v>1</v>
      </c>
      <c r="AY418" s="266" t="b">
        <f t="shared" ref="AY418:AY481" ca="1" si="195">AND(AX419,AND(AV419&lt;&gt;AV420,AV419))</f>
        <v>0</v>
      </c>
    </row>
    <row r="419" spans="1:51" x14ac:dyDescent="0.25">
      <c r="A419">
        <v>387</v>
      </c>
      <c r="B419" s="163">
        <f ca="1">OFFSET(InputPriceData!B$15,CalculationsAndCharts!$A419+$A$11,0,1,1)</f>
        <v>41453</v>
      </c>
      <c r="C419" s="3">
        <f ca="1">OFFSET(InputPriceData!G$15,CalculationsAndCharts!$A419+$A$11,IF($C$7,8,0),1,1)</f>
        <v>822900</v>
      </c>
      <c r="D419" s="4">
        <f ca="1">OFFSET(InputPriceData!C$15,CalculationsAndCharts!$A419+$A$11,IF($C$7,8,0),1,1)</f>
        <v>13.87</v>
      </c>
      <c r="E419" s="4">
        <f ca="1">OFFSET(InputPriceData!D$15,CalculationsAndCharts!$A419+$A$11,IF($C$7,8,0),1,1)</f>
        <v>13.99</v>
      </c>
      <c r="F419" s="4">
        <f ca="1">OFFSET(InputPriceData!E$15,CalculationsAndCharts!$A419+$A$11,IF($C$7,8,0),1,1)</f>
        <v>13.82</v>
      </c>
      <c r="G419" s="4">
        <f ca="1">OFFSET(InputPriceData!F$15,CalculationsAndCharts!$A419+$A$11,IF($C$7,8,0),1,1)</f>
        <v>13.88</v>
      </c>
      <c r="H419" s="128"/>
      <c r="I419" s="128"/>
      <c r="K419" s="124"/>
      <c r="L419" s="279"/>
      <c r="M419" s="281"/>
      <c r="N419" s="280"/>
      <c r="O419" s="4"/>
      <c r="P419" s="4"/>
      <c r="Q419" s="3"/>
      <c r="S419" s="309">
        <f t="shared" ca="1" si="176"/>
        <v>14.14</v>
      </c>
      <c r="T419" s="309">
        <f t="shared" ca="1" si="177"/>
        <v>13.78</v>
      </c>
      <c r="U419" s="310">
        <f t="shared" ca="1" si="169"/>
        <v>0.27777777777778079</v>
      </c>
      <c r="V419" s="310" t="b">
        <f t="shared" ca="1" si="178"/>
        <v>0</v>
      </c>
      <c r="W419" s="3" t="b">
        <f t="shared" ca="1" si="179"/>
        <v>0</v>
      </c>
      <c r="X419" s="3" t="str">
        <f t="shared" ca="1" si="180"/>
        <v/>
      </c>
      <c r="Y419" s="3" t="str">
        <f t="shared" ca="1" si="170"/>
        <v/>
      </c>
      <c r="Z419" s="3" t="str">
        <f t="shared" ca="1" si="181"/>
        <v/>
      </c>
      <c r="AA419" s="3" t="str">
        <f t="shared" ca="1" si="182"/>
        <v/>
      </c>
      <c r="AB419" s="205">
        <f t="shared" ca="1" si="183"/>
        <v>10115</v>
      </c>
      <c r="AC419" s="205">
        <f t="shared" ca="1" si="184"/>
        <v>160</v>
      </c>
      <c r="AD419" s="205">
        <f t="shared" ca="1" si="171"/>
        <v>63.21875</v>
      </c>
      <c r="AE419" s="205">
        <f t="shared" ca="1" si="172"/>
        <v>13.21875</v>
      </c>
      <c r="AF419" s="205">
        <f t="shared" ca="1" si="185"/>
        <v>2.6437500000000003</v>
      </c>
      <c r="AG419" s="205"/>
      <c r="AH419" s="205"/>
      <c r="AI419" s="205"/>
      <c r="AJ419" s="205"/>
      <c r="AK419" s="4"/>
      <c r="AL419" s="4"/>
      <c r="AM419" s="309">
        <f t="shared" ca="1" si="186"/>
        <v>14.14</v>
      </c>
      <c r="AN419" s="309">
        <f t="shared" ca="1" si="187"/>
        <v>13.78</v>
      </c>
      <c r="AO419" s="310">
        <f t="shared" ca="1" si="188"/>
        <v>0.27777777777778079</v>
      </c>
      <c r="AP419" s="310" t="b">
        <f t="shared" ca="1" si="189"/>
        <v>0</v>
      </c>
      <c r="AQ419" s="309">
        <f t="shared" ca="1" si="190"/>
        <v>0.41699999999999998</v>
      </c>
      <c r="AR419" s="205">
        <f t="shared" ca="1" si="173"/>
        <v>13.483000000000001</v>
      </c>
      <c r="AS419" s="45" t="b">
        <f t="shared" ca="1" si="174"/>
        <v>0</v>
      </c>
      <c r="AT419">
        <f t="shared" ca="1" si="175"/>
        <v>6</v>
      </c>
      <c r="AU419" t="b">
        <f t="shared" ca="1" si="191"/>
        <v>0</v>
      </c>
      <c r="AV419" t="b">
        <f t="shared" ca="1" si="192"/>
        <v>0</v>
      </c>
      <c r="AW419" s="266" t="b">
        <f t="shared" ca="1" si="193"/>
        <v>0</v>
      </c>
      <c r="AX419" s="266" t="b">
        <f t="shared" ca="1" si="194"/>
        <v>1</v>
      </c>
      <c r="AY419" s="266" t="b">
        <f t="shared" ca="1" si="195"/>
        <v>0</v>
      </c>
    </row>
    <row r="420" spans="1:51" x14ac:dyDescent="0.25">
      <c r="A420">
        <v>388</v>
      </c>
      <c r="B420" s="163">
        <f ca="1">OFFSET(InputPriceData!B$15,CalculationsAndCharts!$A420+$A$11,0,1,1)</f>
        <v>41452</v>
      </c>
      <c r="C420" s="3">
        <f ca="1">OFFSET(InputPriceData!G$15,CalculationsAndCharts!$A420+$A$11,IF($C$7,8,0),1,1)</f>
        <v>250300</v>
      </c>
      <c r="D420" s="4">
        <f ca="1">OFFSET(InputPriceData!C$15,CalculationsAndCharts!$A420+$A$11,IF($C$7,8,0),1,1)</f>
        <v>13.87</v>
      </c>
      <c r="E420" s="4">
        <f ca="1">OFFSET(InputPriceData!D$15,CalculationsAndCharts!$A420+$A$11,IF($C$7,8,0),1,1)</f>
        <v>13.92</v>
      </c>
      <c r="F420" s="4">
        <f ca="1">OFFSET(InputPriceData!E$15,CalculationsAndCharts!$A420+$A$11,IF($C$7,8,0),1,1)</f>
        <v>13.76</v>
      </c>
      <c r="G420" s="4">
        <f ca="1">OFFSET(InputPriceData!F$15,CalculationsAndCharts!$A420+$A$11,IF($C$7,8,0),1,1)</f>
        <v>13.87</v>
      </c>
      <c r="H420" s="128"/>
      <c r="I420" s="128"/>
      <c r="K420" s="124"/>
      <c r="L420" s="279"/>
      <c r="M420" s="281"/>
      <c r="N420" s="280"/>
      <c r="O420" s="4"/>
      <c r="P420" s="4"/>
      <c r="Q420" s="3"/>
      <c r="S420" s="309">
        <f t="shared" ca="1" si="176"/>
        <v>14.17</v>
      </c>
      <c r="T420" s="309">
        <f t="shared" ca="1" si="177"/>
        <v>13.78</v>
      </c>
      <c r="U420" s="310">
        <f t="shared" ca="1" si="169"/>
        <v>0.23076923076923006</v>
      </c>
      <c r="V420" s="310" t="b">
        <f t="shared" ca="1" si="178"/>
        <v>0</v>
      </c>
      <c r="W420" s="3" t="b">
        <f t="shared" ca="1" si="179"/>
        <v>0</v>
      </c>
      <c r="X420" s="3" t="str">
        <f t="shared" ca="1" si="180"/>
        <v/>
      </c>
      <c r="Y420" s="3" t="str">
        <f t="shared" ca="1" si="170"/>
        <v/>
      </c>
      <c r="Z420" s="3" t="str">
        <f t="shared" ca="1" si="181"/>
        <v/>
      </c>
      <c r="AA420" s="3" t="str">
        <f t="shared" ca="1" si="182"/>
        <v/>
      </c>
      <c r="AB420" s="205">
        <f t="shared" ca="1" si="183"/>
        <v>10115</v>
      </c>
      <c r="AC420" s="205">
        <f t="shared" ca="1" si="184"/>
        <v>160</v>
      </c>
      <c r="AD420" s="205">
        <f t="shared" ca="1" si="171"/>
        <v>63.21875</v>
      </c>
      <c r="AE420" s="205">
        <f t="shared" ca="1" si="172"/>
        <v>13.21875</v>
      </c>
      <c r="AF420" s="205">
        <f t="shared" ca="1" si="185"/>
        <v>2.6437500000000003</v>
      </c>
      <c r="AG420" s="205"/>
      <c r="AH420" s="205"/>
      <c r="AI420" s="205"/>
      <c r="AJ420" s="205"/>
      <c r="AK420" s="4"/>
      <c r="AL420" s="4"/>
      <c r="AM420" s="309">
        <f t="shared" ca="1" si="186"/>
        <v>14.14</v>
      </c>
      <c r="AN420" s="309">
        <f t="shared" ca="1" si="187"/>
        <v>13.78</v>
      </c>
      <c r="AO420" s="310">
        <f t="shared" ca="1" si="188"/>
        <v>0.24999999999999878</v>
      </c>
      <c r="AP420" s="310" t="b">
        <f t="shared" ca="1" si="189"/>
        <v>0</v>
      </c>
      <c r="AQ420" s="309">
        <f t="shared" ca="1" si="190"/>
        <v>0.41699999999999998</v>
      </c>
      <c r="AR420" s="205">
        <f t="shared" ca="1" si="173"/>
        <v>13.483000000000001</v>
      </c>
      <c r="AS420" s="45" t="b">
        <f t="shared" ca="1" si="174"/>
        <v>0</v>
      </c>
      <c r="AT420">
        <f t="shared" ca="1" si="175"/>
        <v>5</v>
      </c>
      <c r="AU420" t="b">
        <f t="shared" ca="1" si="191"/>
        <v>0</v>
      </c>
      <c r="AV420" t="b">
        <f t="shared" ca="1" si="192"/>
        <v>0</v>
      </c>
      <c r="AW420" s="266" t="b">
        <f t="shared" ca="1" si="193"/>
        <v>0</v>
      </c>
      <c r="AX420" s="266" t="b">
        <f t="shared" ca="1" si="194"/>
        <v>1</v>
      </c>
      <c r="AY420" s="266" t="b">
        <f t="shared" ca="1" si="195"/>
        <v>0</v>
      </c>
    </row>
    <row r="421" spans="1:51" x14ac:dyDescent="0.25">
      <c r="A421">
        <v>389</v>
      </c>
      <c r="B421" s="163">
        <f ca="1">OFFSET(InputPriceData!B$15,CalculationsAndCharts!$A421+$A$11,0,1,1)</f>
        <v>41451</v>
      </c>
      <c r="C421" s="3">
        <f ca="1">OFFSET(InputPriceData!G$15,CalculationsAndCharts!$A421+$A$11,IF($C$7,8,0),1,1)</f>
        <v>364500</v>
      </c>
      <c r="D421" s="4">
        <f ca="1">OFFSET(InputPriceData!C$15,CalculationsAndCharts!$A421+$A$11,IF($C$7,8,0),1,1)</f>
        <v>13.85</v>
      </c>
      <c r="E421" s="4">
        <f ca="1">OFFSET(InputPriceData!D$15,CalculationsAndCharts!$A421+$A$11,IF($C$7,8,0),1,1)</f>
        <v>13.86</v>
      </c>
      <c r="F421" s="4">
        <f ca="1">OFFSET(InputPriceData!E$15,CalculationsAndCharts!$A421+$A$11,IF($C$7,8,0),1,1)</f>
        <v>13.74</v>
      </c>
      <c r="G421" s="4">
        <f ca="1">OFFSET(InputPriceData!F$15,CalculationsAndCharts!$A421+$A$11,IF($C$7,8,0),1,1)</f>
        <v>13.81</v>
      </c>
      <c r="H421" s="128"/>
      <c r="I421" s="128"/>
      <c r="K421" s="124"/>
      <c r="L421" s="279"/>
      <c r="M421" s="281"/>
      <c r="N421" s="280"/>
      <c r="O421" s="4"/>
      <c r="P421" s="4"/>
      <c r="Q421" s="3"/>
      <c r="S421" s="309">
        <f t="shared" ca="1" si="176"/>
        <v>14.31</v>
      </c>
      <c r="T421" s="309">
        <f t="shared" ca="1" si="177"/>
        <v>13.78</v>
      </c>
      <c r="U421" s="310">
        <f t="shared" ca="1" si="169"/>
        <v>5.6603773584907681E-2</v>
      </c>
      <c r="V421" s="310" t="b">
        <f t="shared" ca="1" si="178"/>
        <v>0</v>
      </c>
      <c r="W421" s="3" t="b">
        <f t="shared" ca="1" si="179"/>
        <v>0</v>
      </c>
      <c r="X421" s="3" t="str">
        <f t="shared" ca="1" si="180"/>
        <v/>
      </c>
      <c r="Y421" s="3" t="str">
        <f t="shared" ca="1" si="170"/>
        <v/>
      </c>
      <c r="Z421" s="3" t="str">
        <f t="shared" ca="1" si="181"/>
        <v/>
      </c>
      <c r="AA421" s="3" t="str">
        <f t="shared" ca="1" si="182"/>
        <v/>
      </c>
      <c r="AB421" s="205">
        <f t="shared" ca="1" si="183"/>
        <v>10115</v>
      </c>
      <c r="AC421" s="205">
        <f t="shared" ca="1" si="184"/>
        <v>160</v>
      </c>
      <c r="AD421" s="205">
        <f t="shared" ca="1" si="171"/>
        <v>63.21875</v>
      </c>
      <c r="AE421" s="205">
        <f t="shared" ca="1" si="172"/>
        <v>13.21875</v>
      </c>
      <c r="AF421" s="205">
        <f t="shared" ca="1" si="185"/>
        <v>2.6437500000000003</v>
      </c>
      <c r="AG421" s="205"/>
      <c r="AH421" s="205"/>
      <c r="AI421" s="205"/>
      <c r="AJ421" s="205"/>
      <c r="AK421" s="4"/>
      <c r="AL421" s="4"/>
      <c r="AM421" s="309">
        <f t="shared" ca="1" si="186"/>
        <v>14.14</v>
      </c>
      <c r="AN421" s="309">
        <f t="shared" ca="1" si="187"/>
        <v>13.78</v>
      </c>
      <c r="AO421" s="310">
        <f t="shared" ca="1" si="188"/>
        <v>8.3333333333336215E-2</v>
      </c>
      <c r="AP421" s="310" t="b">
        <f t="shared" ca="1" si="189"/>
        <v>0</v>
      </c>
      <c r="AQ421" s="309">
        <f t="shared" ca="1" si="190"/>
        <v>0.41699999999999998</v>
      </c>
      <c r="AR421" s="205">
        <f t="shared" ca="1" si="173"/>
        <v>13.483000000000001</v>
      </c>
      <c r="AS421" s="45" t="b">
        <f t="shared" ca="1" si="174"/>
        <v>0</v>
      </c>
      <c r="AT421">
        <f t="shared" ca="1" si="175"/>
        <v>4</v>
      </c>
      <c r="AU421" t="b">
        <f t="shared" ca="1" si="191"/>
        <v>0</v>
      </c>
      <c r="AV421" t="b">
        <f t="shared" ca="1" si="192"/>
        <v>0</v>
      </c>
      <c r="AW421" s="266" t="b">
        <f t="shared" ca="1" si="193"/>
        <v>0</v>
      </c>
      <c r="AX421" s="266" t="b">
        <f t="shared" ca="1" si="194"/>
        <v>1</v>
      </c>
      <c r="AY421" s="266" t="b">
        <f t="shared" ca="1" si="195"/>
        <v>0</v>
      </c>
    </row>
    <row r="422" spans="1:51" x14ac:dyDescent="0.25">
      <c r="A422">
        <v>390</v>
      </c>
      <c r="B422" s="163">
        <f ca="1">OFFSET(InputPriceData!B$15,CalculationsAndCharts!$A422+$A$11,0,1,1)</f>
        <v>41450</v>
      </c>
      <c r="C422" s="3">
        <f ca="1">OFFSET(InputPriceData!G$15,CalculationsAndCharts!$A422+$A$11,IF($C$7,8,0),1,1)</f>
        <v>299300</v>
      </c>
      <c r="D422" s="4">
        <f ca="1">OFFSET(InputPriceData!C$15,CalculationsAndCharts!$A422+$A$11,IF($C$7,8,0),1,1)</f>
        <v>13.93</v>
      </c>
      <c r="E422" s="4">
        <f ca="1">OFFSET(InputPriceData!D$15,CalculationsAndCharts!$A422+$A$11,IF($C$7,8,0),1,1)</f>
        <v>13.94</v>
      </c>
      <c r="F422" s="4">
        <f ca="1">OFFSET(InputPriceData!E$15,CalculationsAndCharts!$A422+$A$11,IF($C$7,8,0),1,1)</f>
        <v>13.73</v>
      </c>
      <c r="G422" s="4">
        <f ca="1">OFFSET(InputPriceData!F$15,CalculationsAndCharts!$A422+$A$11,IF($C$7,8,0),1,1)</f>
        <v>13.8</v>
      </c>
      <c r="H422" s="128"/>
      <c r="I422" s="128"/>
      <c r="K422" s="124"/>
      <c r="L422" s="279"/>
      <c r="M422" s="281"/>
      <c r="N422" s="280"/>
      <c r="O422" s="4"/>
      <c r="P422" s="4"/>
      <c r="Q422" s="3"/>
      <c r="S422" s="309">
        <f t="shared" ca="1" si="176"/>
        <v>14.35</v>
      </c>
      <c r="T422" s="309">
        <f t="shared" ca="1" si="177"/>
        <v>13.78</v>
      </c>
      <c r="U422" s="310">
        <f t="shared" ca="1" si="169"/>
        <v>3.5087719298247964E-2</v>
      </c>
      <c r="V422" s="310" t="b">
        <f t="shared" ca="1" si="178"/>
        <v>1</v>
      </c>
      <c r="W422" s="3" t="b">
        <f t="shared" ca="1" si="179"/>
        <v>0</v>
      </c>
      <c r="X422" s="3" t="str">
        <f t="shared" ca="1" si="180"/>
        <v/>
      </c>
      <c r="Y422" s="3" t="str">
        <f t="shared" ca="1" si="170"/>
        <v/>
      </c>
      <c r="Z422" s="3" t="str">
        <f t="shared" ca="1" si="181"/>
        <v/>
      </c>
      <c r="AA422" s="3" t="str">
        <f t="shared" ca="1" si="182"/>
        <v/>
      </c>
      <c r="AB422" s="205">
        <f t="shared" ca="1" si="183"/>
        <v>10115</v>
      </c>
      <c r="AC422" s="205">
        <f t="shared" ca="1" si="184"/>
        <v>160</v>
      </c>
      <c r="AD422" s="205">
        <f t="shared" ca="1" si="171"/>
        <v>63.21875</v>
      </c>
      <c r="AE422" s="205">
        <f t="shared" ca="1" si="172"/>
        <v>13.21875</v>
      </c>
      <c r="AF422" s="205">
        <f t="shared" ca="1" si="185"/>
        <v>2.6437500000000003</v>
      </c>
      <c r="AG422" s="205"/>
      <c r="AH422" s="205"/>
      <c r="AI422" s="205"/>
      <c r="AJ422" s="205"/>
      <c r="AK422" s="4"/>
      <c r="AL422" s="4"/>
      <c r="AM422" s="309">
        <f t="shared" ca="1" si="186"/>
        <v>14.17</v>
      </c>
      <c r="AN422" s="309">
        <f t="shared" ca="1" si="187"/>
        <v>13.78</v>
      </c>
      <c r="AO422" s="310">
        <f t="shared" ca="1" si="188"/>
        <v>5.1282051282054666E-2</v>
      </c>
      <c r="AP422" s="310" t="b">
        <f t="shared" ca="1" si="189"/>
        <v>1</v>
      </c>
      <c r="AQ422" s="309">
        <f t="shared" ca="1" si="190"/>
        <v>0.41699999999999998</v>
      </c>
      <c r="AR422" s="205">
        <f t="shared" ca="1" si="173"/>
        <v>13.483000000000001</v>
      </c>
      <c r="AS422" s="45" t="b">
        <f t="shared" ca="1" si="174"/>
        <v>0</v>
      </c>
      <c r="AT422">
        <f t="shared" ca="1" si="175"/>
        <v>3</v>
      </c>
      <c r="AU422" t="b">
        <f t="shared" ca="1" si="191"/>
        <v>0</v>
      </c>
      <c r="AV422" t="b">
        <f t="shared" ca="1" si="192"/>
        <v>0</v>
      </c>
      <c r="AW422" s="266" t="b">
        <f t="shared" ca="1" si="193"/>
        <v>0</v>
      </c>
      <c r="AX422" s="266" t="b">
        <f t="shared" ca="1" si="194"/>
        <v>1</v>
      </c>
      <c r="AY422" s="266" t="b">
        <f t="shared" ca="1" si="195"/>
        <v>0</v>
      </c>
    </row>
    <row r="423" spans="1:51" x14ac:dyDescent="0.25">
      <c r="A423">
        <v>391</v>
      </c>
      <c r="B423" s="163">
        <f ca="1">OFFSET(InputPriceData!B$15,CalculationsAndCharts!$A423+$A$11,0,1,1)</f>
        <v>41449</v>
      </c>
      <c r="C423" s="3">
        <f ca="1">OFFSET(InputPriceData!G$15,CalculationsAndCharts!$A423+$A$11,IF($C$7,8,0),1,1)</f>
        <v>636100</v>
      </c>
      <c r="D423" s="4">
        <f ca="1">OFFSET(InputPriceData!C$15,CalculationsAndCharts!$A423+$A$11,IF($C$7,8,0),1,1)</f>
        <v>13.8</v>
      </c>
      <c r="E423" s="4">
        <f ca="1">OFFSET(InputPriceData!D$15,CalculationsAndCharts!$A423+$A$11,IF($C$7,8,0),1,1)</f>
        <v>13.91</v>
      </c>
      <c r="F423" s="4">
        <f ca="1">OFFSET(InputPriceData!E$15,CalculationsAndCharts!$A423+$A$11,IF($C$7,8,0),1,1)</f>
        <v>13.63</v>
      </c>
      <c r="G423" s="4">
        <f ca="1">OFFSET(InputPriceData!F$15,CalculationsAndCharts!$A423+$A$11,IF($C$7,8,0),1,1)</f>
        <v>13.86</v>
      </c>
      <c r="H423" s="128"/>
      <c r="I423" s="128"/>
      <c r="K423" s="124"/>
      <c r="L423" s="279"/>
      <c r="M423" s="281"/>
      <c r="N423" s="280"/>
      <c r="O423" s="4"/>
      <c r="P423" s="4"/>
      <c r="Q423" s="3"/>
      <c r="S423" s="309">
        <f t="shared" ca="1" si="176"/>
        <v>14.36</v>
      </c>
      <c r="T423" s="309">
        <f t="shared" ca="1" si="177"/>
        <v>13.78</v>
      </c>
      <c r="U423" s="310">
        <f t="shared" ca="1" si="169"/>
        <v>0.13793103448275873</v>
      </c>
      <c r="V423" s="310" t="b">
        <f t="shared" ca="1" si="178"/>
        <v>0</v>
      </c>
      <c r="W423" s="3" t="b">
        <f t="shared" ca="1" si="179"/>
        <v>0</v>
      </c>
      <c r="X423" s="3" t="str">
        <f t="shared" ca="1" si="180"/>
        <v/>
      </c>
      <c r="Y423" s="3" t="str">
        <f t="shared" ca="1" si="170"/>
        <v/>
      </c>
      <c r="Z423" s="3" t="str">
        <f t="shared" ca="1" si="181"/>
        <v/>
      </c>
      <c r="AA423" s="3" t="str">
        <f t="shared" ca="1" si="182"/>
        <v/>
      </c>
      <c r="AB423" s="205">
        <f t="shared" ca="1" si="183"/>
        <v>10115</v>
      </c>
      <c r="AC423" s="205">
        <f t="shared" ca="1" si="184"/>
        <v>160</v>
      </c>
      <c r="AD423" s="205">
        <f t="shared" ca="1" si="171"/>
        <v>63.21875</v>
      </c>
      <c r="AE423" s="205">
        <f t="shared" ca="1" si="172"/>
        <v>13.21875</v>
      </c>
      <c r="AF423" s="205">
        <f t="shared" ca="1" si="185"/>
        <v>2.6437500000000003</v>
      </c>
      <c r="AG423" s="205"/>
      <c r="AH423" s="205"/>
      <c r="AI423" s="205"/>
      <c r="AJ423" s="205"/>
      <c r="AK423" s="4"/>
      <c r="AL423" s="4"/>
      <c r="AM423" s="309">
        <f t="shared" ca="1" si="186"/>
        <v>14.31</v>
      </c>
      <c r="AN423" s="309">
        <f t="shared" ca="1" si="187"/>
        <v>13.78</v>
      </c>
      <c r="AO423" s="310">
        <f t="shared" ca="1" si="188"/>
        <v>0.15094339622641489</v>
      </c>
      <c r="AP423" s="310" t="b">
        <f t="shared" ca="1" si="189"/>
        <v>0</v>
      </c>
      <c r="AQ423" s="309">
        <f t="shared" ca="1" si="190"/>
        <v>0.41699999999999998</v>
      </c>
      <c r="AR423" s="205">
        <f t="shared" ca="1" si="173"/>
        <v>13.483000000000001</v>
      </c>
      <c r="AS423" s="45" t="b">
        <f t="shared" ca="1" si="174"/>
        <v>0</v>
      </c>
      <c r="AT423">
        <f t="shared" ca="1" si="175"/>
        <v>2</v>
      </c>
      <c r="AU423" t="b">
        <f t="shared" ca="1" si="191"/>
        <v>0</v>
      </c>
      <c r="AV423" t="b">
        <f t="shared" ca="1" si="192"/>
        <v>0</v>
      </c>
      <c r="AW423" s="266" t="b">
        <f t="shared" ca="1" si="193"/>
        <v>0</v>
      </c>
      <c r="AX423" s="266" t="b">
        <f t="shared" ca="1" si="194"/>
        <v>1</v>
      </c>
      <c r="AY423" s="266" t="b">
        <f t="shared" ca="1" si="195"/>
        <v>0</v>
      </c>
    </row>
    <row r="424" spans="1:51" x14ac:dyDescent="0.25">
      <c r="A424">
        <v>392</v>
      </c>
      <c r="B424" s="163">
        <f ca="1">OFFSET(InputPriceData!B$15,CalculationsAndCharts!$A424+$A$11,0,1,1)</f>
        <v>41446</v>
      </c>
      <c r="C424" s="3">
        <f ca="1">OFFSET(InputPriceData!G$15,CalculationsAndCharts!$A424+$A$11,IF($C$7,8,0),1,1)</f>
        <v>715300</v>
      </c>
      <c r="D424" s="4">
        <f ca="1">OFFSET(InputPriceData!C$15,CalculationsAndCharts!$A424+$A$11,IF($C$7,8,0),1,1)</f>
        <v>13.9</v>
      </c>
      <c r="E424" s="4">
        <f ca="1">OFFSET(InputPriceData!D$15,CalculationsAndCharts!$A424+$A$11,IF($C$7,8,0),1,1)</f>
        <v>14</v>
      </c>
      <c r="F424" s="4">
        <f ca="1">OFFSET(InputPriceData!E$15,CalculationsAndCharts!$A424+$A$11,IF($C$7,8,0),1,1)</f>
        <v>13.69</v>
      </c>
      <c r="G424" s="4">
        <f ca="1">OFFSET(InputPriceData!F$15,CalculationsAndCharts!$A424+$A$11,IF($C$7,8,0),1,1)</f>
        <v>13.87</v>
      </c>
      <c r="H424" s="128"/>
      <c r="I424" s="128"/>
      <c r="K424" s="124"/>
      <c r="L424" s="279"/>
      <c r="M424" s="281"/>
      <c r="N424" s="280"/>
      <c r="O424" s="4"/>
      <c r="P424" s="4"/>
      <c r="Q424" s="3"/>
      <c r="S424" s="309">
        <f t="shared" ca="1" si="176"/>
        <v>14.36</v>
      </c>
      <c r="T424" s="309">
        <f t="shared" ca="1" si="177"/>
        <v>13.78</v>
      </c>
      <c r="U424" s="310">
        <f t="shared" ca="1" si="169"/>
        <v>0.15517241379310318</v>
      </c>
      <c r="V424" s="310" t="b">
        <f t="shared" ca="1" si="178"/>
        <v>0</v>
      </c>
      <c r="W424" s="3" t="b">
        <f t="shared" ca="1" si="179"/>
        <v>0</v>
      </c>
      <c r="X424" s="3" t="str">
        <f t="shared" ca="1" si="180"/>
        <v/>
      </c>
      <c r="Y424" s="3" t="str">
        <f t="shared" ca="1" si="170"/>
        <v/>
      </c>
      <c r="Z424" s="3" t="str">
        <f t="shared" ca="1" si="181"/>
        <v/>
      </c>
      <c r="AA424" s="3" t="str">
        <f t="shared" ca="1" si="182"/>
        <v/>
      </c>
      <c r="AB424" s="205">
        <f t="shared" ca="1" si="183"/>
        <v>10115</v>
      </c>
      <c r="AC424" s="205">
        <f t="shared" ca="1" si="184"/>
        <v>160</v>
      </c>
      <c r="AD424" s="205">
        <f t="shared" ca="1" si="171"/>
        <v>63.21875</v>
      </c>
      <c r="AE424" s="205">
        <f t="shared" ca="1" si="172"/>
        <v>13.21875</v>
      </c>
      <c r="AF424" s="205">
        <f t="shared" ca="1" si="185"/>
        <v>2.6437500000000003</v>
      </c>
      <c r="AG424" s="205"/>
      <c r="AH424" s="205"/>
      <c r="AI424" s="205"/>
      <c r="AJ424" s="205"/>
      <c r="AK424" s="4"/>
      <c r="AL424" s="4"/>
      <c r="AM424" s="309">
        <f t="shared" ca="1" si="186"/>
        <v>14.35</v>
      </c>
      <c r="AN424" s="309">
        <f t="shared" ca="1" si="187"/>
        <v>13.78</v>
      </c>
      <c r="AO424" s="310">
        <f t="shared" ca="1" si="188"/>
        <v>0.15789473684210492</v>
      </c>
      <c r="AP424" s="310" t="b">
        <f t="shared" ca="1" si="189"/>
        <v>0</v>
      </c>
      <c r="AQ424" s="309">
        <f t="shared" ca="1" si="190"/>
        <v>0.41699999999999998</v>
      </c>
      <c r="AR424" s="205">
        <f t="shared" ca="1" si="173"/>
        <v>13.483000000000001</v>
      </c>
      <c r="AS424" s="45" t="b">
        <f t="shared" ca="1" si="174"/>
        <v>0</v>
      </c>
      <c r="AT424">
        <f t="shared" ca="1" si="175"/>
        <v>1</v>
      </c>
      <c r="AU424" t="b">
        <f t="shared" ca="1" si="191"/>
        <v>0</v>
      </c>
      <c r="AV424" t="b">
        <f t="shared" ca="1" si="192"/>
        <v>0</v>
      </c>
      <c r="AW424" s="266" t="b">
        <f t="shared" ca="1" si="193"/>
        <v>1</v>
      </c>
      <c r="AX424" s="266" t="b">
        <f t="shared" ca="1" si="194"/>
        <v>1</v>
      </c>
      <c r="AY424" s="266" t="b">
        <f t="shared" ca="1" si="195"/>
        <v>0</v>
      </c>
    </row>
    <row r="425" spans="1:51" x14ac:dyDescent="0.25">
      <c r="A425">
        <v>393</v>
      </c>
      <c r="B425" s="163">
        <f ca="1">OFFSET(InputPriceData!B$15,CalculationsAndCharts!$A425+$A$11,0,1,1)</f>
        <v>41445</v>
      </c>
      <c r="C425" s="3">
        <f ca="1">OFFSET(InputPriceData!G$15,CalculationsAndCharts!$A425+$A$11,IF($C$7,8,0),1,1)</f>
        <v>324900</v>
      </c>
      <c r="D425" s="4">
        <f ca="1">OFFSET(InputPriceData!C$15,CalculationsAndCharts!$A425+$A$11,IF($C$7,8,0),1,1)</f>
        <v>13.83</v>
      </c>
      <c r="E425" s="4">
        <f ca="1">OFFSET(InputPriceData!D$15,CalculationsAndCharts!$A425+$A$11,IF($C$7,8,0),1,1)</f>
        <v>14.12</v>
      </c>
      <c r="F425" s="4">
        <f ca="1">OFFSET(InputPriceData!E$15,CalculationsAndCharts!$A425+$A$11,IF($C$7,8,0),1,1)</f>
        <v>13.7</v>
      </c>
      <c r="G425" s="4">
        <f ca="1">OFFSET(InputPriceData!F$15,CalculationsAndCharts!$A425+$A$11,IF($C$7,8,0),1,1)</f>
        <v>13.78</v>
      </c>
      <c r="H425" s="128"/>
      <c r="I425" s="128"/>
      <c r="K425" s="124"/>
      <c r="L425" s="279"/>
      <c r="M425" s="281"/>
      <c r="N425" s="280"/>
      <c r="O425" s="4"/>
      <c r="P425" s="4"/>
      <c r="Q425" s="3"/>
      <c r="S425" s="309">
        <f t="shared" ca="1" si="176"/>
        <v>14.36</v>
      </c>
      <c r="T425" s="309">
        <f t="shared" ca="1" si="177"/>
        <v>13.78</v>
      </c>
      <c r="U425" s="310">
        <f t="shared" ca="1" si="169"/>
        <v>0</v>
      </c>
      <c r="V425" s="310" t="b">
        <f t="shared" ca="1" si="178"/>
        <v>1</v>
      </c>
      <c r="W425" s="3" t="b">
        <f t="shared" ca="1" si="179"/>
        <v>0</v>
      </c>
      <c r="X425" s="3" t="str">
        <f t="shared" ca="1" si="180"/>
        <v/>
      </c>
      <c r="Y425" s="3" t="str">
        <f t="shared" ca="1" si="170"/>
        <v/>
      </c>
      <c r="Z425" s="3" t="str">
        <f t="shared" ca="1" si="181"/>
        <v/>
      </c>
      <c r="AA425" s="3" t="str">
        <f t="shared" ca="1" si="182"/>
        <v/>
      </c>
      <c r="AB425" s="205">
        <f t="shared" ca="1" si="183"/>
        <v>10115</v>
      </c>
      <c r="AC425" s="205">
        <f t="shared" ca="1" si="184"/>
        <v>160</v>
      </c>
      <c r="AD425" s="205">
        <f t="shared" ca="1" si="171"/>
        <v>63.21875</v>
      </c>
      <c r="AE425" s="205">
        <f t="shared" ca="1" si="172"/>
        <v>13.21875</v>
      </c>
      <c r="AF425" s="205">
        <f t="shared" ca="1" si="185"/>
        <v>2.6437500000000003</v>
      </c>
      <c r="AG425" s="205"/>
      <c r="AH425" s="205"/>
      <c r="AI425" s="205"/>
      <c r="AJ425" s="205"/>
      <c r="AK425" s="4"/>
      <c r="AL425" s="4"/>
      <c r="AM425" s="309">
        <f t="shared" ca="1" si="186"/>
        <v>14.36</v>
      </c>
      <c r="AN425" s="309">
        <f t="shared" ca="1" si="187"/>
        <v>13.78</v>
      </c>
      <c r="AO425" s="310">
        <f t="shared" ca="1" si="188"/>
        <v>0</v>
      </c>
      <c r="AP425" s="310" t="b">
        <f t="shared" ca="1" si="189"/>
        <v>1</v>
      </c>
      <c r="AQ425" s="309">
        <f t="shared" ca="1" si="190"/>
        <v>0</v>
      </c>
      <c r="AR425" s="205">
        <f t="shared" ca="1" si="173"/>
        <v>0</v>
      </c>
      <c r="AS425" s="45" t="b">
        <f t="shared" ca="1" si="174"/>
        <v>0</v>
      </c>
      <c r="AT425">
        <f t="shared" ca="1" si="175"/>
        <v>0</v>
      </c>
      <c r="AU425" t="b">
        <f t="shared" ca="1" si="191"/>
        <v>0</v>
      </c>
      <c r="AV425" t="b">
        <f t="shared" ca="1" si="192"/>
        <v>0</v>
      </c>
      <c r="AW425" s="266" t="b">
        <f t="shared" ca="1" si="193"/>
        <v>0</v>
      </c>
      <c r="AX425" s="266" t="b">
        <f t="shared" ca="1" si="194"/>
        <v>0</v>
      </c>
      <c r="AY425" s="266" t="b">
        <f t="shared" ca="1" si="195"/>
        <v>0</v>
      </c>
    </row>
    <row r="426" spans="1:51" x14ac:dyDescent="0.25">
      <c r="A426">
        <v>394</v>
      </c>
      <c r="B426" s="163">
        <f ca="1">OFFSET(InputPriceData!B$15,CalculationsAndCharts!$A426+$A$11,0,1,1)</f>
        <v>41444</v>
      </c>
      <c r="C426" s="3">
        <f ca="1">OFFSET(InputPriceData!G$15,CalculationsAndCharts!$A426+$A$11,IF($C$7,8,0),1,1)</f>
        <v>449300</v>
      </c>
      <c r="D426" s="4">
        <f ca="1">OFFSET(InputPriceData!C$15,CalculationsAndCharts!$A426+$A$11,IF($C$7,8,0),1,1)</f>
        <v>13.99</v>
      </c>
      <c r="E426" s="4">
        <f ca="1">OFFSET(InputPriceData!D$15,CalculationsAndCharts!$A426+$A$11,IF($C$7,8,0),1,1)</f>
        <v>14.17</v>
      </c>
      <c r="F426" s="4">
        <f ca="1">OFFSET(InputPriceData!E$15,CalculationsAndCharts!$A426+$A$11,IF($C$7,8,0),1,1)</f>
        <v>13.97</v>
      </c>
      <c r="G426" s="4">
        <f ca="1">OFFSET(InputPriceData!F$15,CalculationsAndCharts!$A426+$A$11,IF($C$7,8,0),1,1)</f>
        <v>14</v>
      </c>
      <c r="H426" s="128"/>
      <c r="I426" s="128"/>
      <c r="K426" s="124"/>
      <c r="L426" s="279"/>
      <c r="M426" s="281"/>
      <c r="N426" s="280"/>
      <c r="O426" s="4"/>
      <c r="P426" s="4"/>
      <c r="Q426" s="3"/>
      <c r="S426" s="309">
        <f t="shared" ca="1" si="176"/>
        <v>14.36</v>
      </c>
      <c r="T426" s="309">
        <f t="shared" ca="1" si="177"/>
        <v>13.83</v>
      </c>
      <c r="U426" s="310">
        <f t="shared" ca="1" si="169"/>
        <v>0.32075471698113234</v>
      </c>
      <c r="V426" s="310" t="b">
        <f t="shared" ca="1" si="178"/>
        <v>0</v>
      </c>
      <c r="W426" s="3" t="b">
        <f t="shared" ca="1" si="179"/>
        <v>0</v>
      </c>
      <c r="X426" s="3" t="str">
        <f t="shared" ca="1" si="180"/>
        <v/>
      </c>
      <c r="Y426" s="3" t="str">
        <f t="shared" ca="1" si="170"/>
        <v/>
      </c>
      <c r="Z426" s="3" t="str">
        <f t="shared" ca="1" si="181"/>
        <v/>
      </c>
      <c r="AA426" s="3" t="str">
        <f t="shared" ca="1" si="182"/>
        <v/>
      </c>
      <c r="AB426" s="205">
        <f t="shared" ca="1" si="183"/>
        <v>10115</v>
      </c>
      <c r="AC426" s="205">
        <f t="shared" ca="1" si="184"/>
        <v>160</v>
      </c>
      <c r="AD426" s="205">
        <f t="shared" ca="1" si="171"/>
        <v>63.21875</v>
      </c>
      <c r="AE426" s="205">
        <f t="shared" ca="1" si="172"/>
        <v>13.21875</v>
      </c>
      <c r="AF426" s="205">
        <f t="shared" ca="1" si="185"/>
        <v>2.6437500000000003</v>
      </c>
      <c r="AG426" s="205"/>
      <c r="AH426" s="205"/>
      <c r="AI426" s="205"/>
      <c r="AJ426" s="205"/>
      <c r="AK426" s="4"/>
      <c r="AL426" s="4"/>
      <c r="AM426" s="309">
        <f t="shared" ca="1" si="186"/>
        <v>14.36</v>
      </c>
      <c r="AN426" s="309">
        <f t="shared" ca="1" si="187"/>
        <v>13.83</v>
      </c>
      <c r="AO426" s="310">
        <f t="shared" ca="1" si="188"/>
        <v>0.32075471698113234</v>
      </c>
      <c r="AP426" s="310" t="b">
        <f t="shared" ca="1" si="189"/>
        <v>0</v>
      </c>
      <c r="AQ426" s="309">
        <f t="shared" ca="1" si="190"/>
        <v>0</v>
      </c>
      <c r="AR426" s="205">
        <f t="shared" ca="1" si="173"/>
        <v>0</v>
      </c>
      <c r="AS426" s="45" t="b">
        <f t="shared" ca="1" si="174"/>
        <v>0</v>
      </c>
      <c r="AT426">
        <f t="shared" ca="1" si="175"/>
        <v>0</v>
      </c>
      <c r="AU426" t="b">
        <f t="shared" ca="1" si="191"/>
        <v>0</v>
      </c>
      <c r="AV426" t="b">
        <f t="shared" ca="1" si="192"/>
        <v>0</v>
      </c>
      <c r="AW426" s="266" t="b">
        <f t="shared" ca="1" si="193"/>
        <v>0</v>
      </c>
      <c r="AX426" s="266" t="b">
        <f t="shared" ca="1" si="194"/>
        <v>0</v>
      </c>
      <c r="AY426" s="266" t="b">
        <f t="shared" ca="1" si="195"/>
        <v>1</v>
      </c>
    </row>
    <row r="427" spans="1:51" x14ac:dyDescent="0.25">
      <c r="A427">
        <v>395</v>
      </c>
      <c r="B427" s="163">
        <f ca="1">OFFSET(InputPriceData!B$15,CalculationsAndCharts!$A427+$A$11,0,1,1)</f>
        <v>41443</v>
      </c>
      <c r="C427" s="3">
        <f ca="1">OFFSET(InputPriceData!G$15,CalculationsAndCharts!$A427+$A$11,IF($C$7,8,0),1,1)</f>
        <v>469400</v>
      </c>
      <c r="D427" s="4">
        <f ca="1">OFFSET(InputPriceData!C$15,CalculationsAndCharts!$A427+$A$11,IF($C$7,8,0),1,1)</f>
        <v>13.85</v>
      </c>
      <c r="E427" s="4">
        <f ca="1">OFFSET(InputPriceData!D$15,CalculationsAndCharts!$A427+$A$11,IF($C$7,8,0),1,1)</f>
        <v>14.12</v>
      </c>
      <c r="F427" s="4">
        <f ca="1">OFFSET(InputPriceData!E$15,CalculationsAndCharts!$A427+$A$11,IF($C$7,8,0),1,1)</f>
        <v>13.75</v>
      </c>
      <c r="G427" s="4">
        <f ca="1">OFFSET(InputPriceData!F$15,CalculationsAndCharts!$A427+$A$11,IF($C$7,8,0),1,1)</f>
        <v>13.97</v>
      </c>
      <c r="H427" s="128"/>
      <c r="I427" s="128"/>
      <c r="K427" s="124"/>
      <c r="L427" s="279"/>
      <c r="M427" s="281"/>
      <c r="N427" s="280"/>
      <c r="O427" s="4"/>
      <c r="P427" s="4"/>
      <c r="Q427" s="3"/>
      <c r="S427" s="309">
        <f t="shared" ca="1" si="176"/>
        <v>14.36</v>
      </c>
      <c r="T427" s="309">
        <f t="shared" ca="1" si="177"/>
        <v>13.83</v>
      </c>
      <c r="U427" s="310">
        <f t="shared" ca="1" si="169"/>
        <v>0.2641509433962278</v>
      </c>
      <c r="V427" s="310" t="b">
        <f t="shared" ca="1" si="178"/>
        <v>0</v>
      </c>
      <c r="W427" s="3" t="b">
        <f t="shared" ca="1" si="179"/>
        <v>0</v>
      </c>
      <c r="X427" s="3" t="str">
        <f t="shared" ca="1" si="180"/>
        <v/>
      </c>
      <c r="Y427" s="3" t="str">
        <f t="shared" ca="1" si="170"/>
        <v/>
      </c>
      <c r="Z427" s="3" t="str">
        <f t="shared" ca="1" si="181"/>
        <v/>
      </c>
      <c r="AA427" s="3" t="str">
        <f t="shared" ca="1" si="182"/>
        <v/>
      </c>
      <c r="AB427" s="205">
        <f t="shared" ca="1" si="183"/>
        <v>10115</v>
      </c>
      <c r="AC427" s="205">
        <f t="shared" ca="1" si="184"/>
        <v>160</v>
      </c>
      <c r="AD427" s="205">
        <f t="shared" ca="1" si="171"/>
        <v>63.21875</v>
      </c>
      <c r="AE427" s="205">
        <f t="shared" ca="1" si="172"/>
        <v>13.21875</v>
      </c>
      <c r="AF427" s="205">
        <f t="shared" ca="1" si="185"/>
        <v>2.6437500000000003</v>
      </c>
      <c r="AG427" s="205"/>
      <c r="AH427" s="205"/>
      <c r="AI427" s="205"/>
      <c r="AJ427" s="205"/>
      <c r="AK427" s="4"/>
      <c r="AL427" s="4"/>
      <c r="AM427" s="309">
        <f t="shared" ca="1" si="186"/>
        <v>14.36</v>
      </c>
      <c r="AN427" s="309">
        <f t="shared" ca="1" si="187"/>
        <v>13.83</v>
      </c>
      <c r="AO427" s="310">
        <f t="shared" ca="1" si="188"/>
        <v>0.2641509433962278</v>
      </c>
      <c r="AP427" s="310" t="b">
        <f t="shared" ca="1" si="189"/>
        <v>0</v>
      </c>
      <c r="AQ427" s="309">
        <f t="shared" ca="1" si="190"/>
        <v>0.41670000000000001</v>
      </c>
      <c r="AR427" s="205">
        <f t="shared" ca="1" si="173"/>
        <v>13.4733</v>
      </c>
      <c r="AS427" s="45" t="b">
        <f t="shared" ca="1" si="174"/>
        <v>0</v>
      </c>
      <c r="AT427">
        <f t="shared" ca="1" si="175"/>
        <v>9</v>
      </c>
      <c r="AU427" t="b">
        <f t="shared" ca="1" si="191"/>
        <v>1</v>
      </c>
      <c r="AV427" t="b">
        <f t="shared" ca="1" si="192"/>
        <v>1</v>
      </c>
      <c r="AW427" s="266" t="b">
        <f t="shared" ca="1" si="193"/>
        <v>0</v>
      </c>
      <c r="AX427" s="266" t="b">
        <f t="shared" ca="1" si="194"/>
        <v>1</v>
      </c>
      <c r="AY427" s="266" t="b">
        <f t="shared" ca="1" si="195"/>
        <v>0</v>
      </c>
    </row>
    <row r="428" spans="1:51" x14ac:dyDescent="0.25">
      <c r="A428">
        <v>396</v>
      </c>
      <c r="B428" s="163">
        <f ca="1">OFFSET(InputPriceData!B$15,CalculationsAndCharts!$A428+$A$11,0,1,1)</f>
        <v>41442</v>
      </c>
      <c r="C428" s="3">
        <f ca="1">OFFSET(InputPriceData!G$15,CalculationsAndCharts!$A428+$A$11,IF($C$7,8,0),1,1)</f>
        <v>460900</v>
      </c>
      <c r="D428" s="4">
        <f ca="1">OFFSET(InputPriceData!C$15,CalculationsAndCharts!$A428+$A$11,IF($C$7,8,0),1,1)</f>
        <v>13.91</v>
      </c>
      <c r="E428" s="4">
        <f ca="1">OFFSET(InputPriceData!D$15,CalculationsAndCharts!$A428+$A$11,IF($C$7,8,0),1,1)</f>
        <v>13.97</v>
      </c>
      <c r="F428" s="4">
        <f ca="1">OFFSET(InputPriceData!E$15,CalculationsAndCharts!$A428+$A$11,IF($C$7,8,0),1,1)</f>
        <v>13.71</v>
      </c>
      <c r="G428" s="4">
        <f ca="1">OFFSET(InputPriceData!F$15,CalculationsAndCharts!$A428+$A$11,IF($C$7,8,0),1,1)</f>
        <v>13.9</v>
      </c>
      <c r="H428" s="128"/>
      <c r="I428" s="128"/>
      <c r="K428" s="124"/>
      <c r="L428" s="279"/>
      <c r="M428" s="281"/>
      <c r="N428" s="280"/>
      <c r="O428" s="4"/>
      <c r="P428" s="4"/>
      <c r="Q428" s="3"/>
      <c r="S428" s="309">
        <f t="shared" ca="1" si="176"/>
        <v>14.36</v>
      </c>
      <c r="T428" s="309">
        <f t="shared" ca="1" si="177"/>
        <v>13.83</v>
      </c>
      <c r="U428" s="310">
        <f t="shared" ca="1" si="169"/>
        <v>0.1320754716981139</v>
      </c>
      <c r="V428" s="310" t="b">
        <f t="shared" ca="1" si="178"/>
        <v>0</v>
      </c>
      <c r="W428" s="3" t="b">
        <f t="shared" ca="1" si="179"/>
        <v>0</v>
      </c>
      <c r="X428" s="3" t="str">
        <f t="shared" ca="1" si="180"/>
        <v/>
      </c>
      <c r="Y428" s="3" t="str">
        <f t="shared" ca="1" si="170"/>
        <v/>
      </c>
      <c r="Z428" s="3" t="str">
        <f t="shared" ca="1" si="181"/>
        <v/>
      </c>
      <c r="AA428" s="3" t="str">
        <f t="shared" ca="1" si="182"/>
        <v/>
      </c>
      <c r="AB428" s="205">
        <f t="shared" ca="1" si="183"/>
        <v>10115</v>
      </c>
      <c r="AC428" s="205">
        <f t="shared" ca="1" si="184"/>
        <v>160</v>
      </c>
      <c r="AD428" s="205">
        <f t="shared" ca="1" si="171"/>
        <v>63.21875</v>
      </c>
      <c r="AE428" s="205">
        <f t="shared" ca="1" si="172"/>
        <v>13.21875</v>
      </c>
      <c r="AF428" s="205">
        <f t="shared" ca="1" si="185"/>
        <v>2.6437500000000003</v>
      </c>
      <c r="AG428" s="205"/>
      <c r="AH428" s="205"/>
      <c r="AI428" s="205"/>
      <c r="AJ428" s="205"/>
      <c r="AK428" s="4"/>
      <c r="AL428" s="4"/>
      <c r="AM428" s="309">
        <f t="shared" ca="1" si="186"/>
        <v>14.36</v>
      </c>
      <c r="AN428" s="309">
        <f t="shared" ca="1" si="187"/>
        <v>13.83</v>
      </c>
      <c r="AO428" s="310">
        <f t="shared" ca="1" si="188"/>
        <v>0.1320754716981139</v>
      </c>
      <c r="AP428" s="310" t="b">
        <f t="shared" ca="1" si="189"/>
        <v>0</v>
      </c>
      <c r="AQ428" s="309">
        <f t="shared" ca="1" si="190"/>
        <v>0.41670000000000001</v>
      </c>
      <c r="AR428" s="205">
        <f t="shared" ca="1" si="173"/>
        <v>13.4733</v>
      </c>
      <c r="AS428" s="45" t="b">
        <f t="shared" ca="1" si="174"/>
        <v>0</v>
      </c>
      <c r="AT428">
        <f t="shared" ca="1" si="175"/>
        <v>8</v>
      </c>
      <c r="AU428" t="b">
        <f t="shared" ca="1" si="191"/>
        <v>0</v>
      </c>
      <c r="AV428" t="b">
        <f t="shared" ca="1" si="192"/>
        <v>0</v>
      </c>
      <c r="AW428" s="266" t="b">
        <f t="shared" ca="1" si="193"/>
        <v>0</v>
      </c>
      <c r="AX428" s="266" t="b">
        <f t="shared" ca="1" si="194"/>
        <v>1</v>
      </c>
      <c r="AY428" s="266" t="b">
        <f t="shared" ca="1" si="195"/>
        <v>0</v>
      </c>
    </row>
    <row r="429" spans="1:51" x14ac:dyDescent="0.25">
      <c r="A429">
        <v>397</v>
      </c>
      <c r="B429" s="163">
        <f ca="1">OFFSET(InputPriceData!B$15,CalculationsAndCharts!$A429+$A$11,0,1,1)</f>
        <v>41439</v>
      </c>
      <c r="C429" s="3">
        <f ca="1">OFFSET(InputPriceData!G$15,CalculationsAndCharts!$A429+$A$11,IF($C$7,8,0),1,1)</f>
        <v>192700</v>
      </c>
      <c r="D429" s="4">
        <f ca="1">OFFSET(InputPriceData!C$15,CalculationsAndCharts!$A429+$A$11,IF($C$7,8,0),1,1)</f>
        <v>14</v>
      </c>
      <c r="E429" s="4">
        <f ca="1">OFFSET(InputPriceData!D$15,CalculationsAndCharts!$A429+$A$11,IF($C$7,8,0),1,1)</f>
        <v>14.07</v>
      </c>
      <c r="F429" s="4">
        <f ca="1">OFFSET(InputPriceData!E$15,CalculationsAndCharts!$A429+$A$11,IF($C$7,8,0),1,1)</f>
        <v>13.78</v>
      </c>
      <c r="G429" s="4">
        <f ca="1">OFFSET(InputPriceData!F$15,CalculationsAndCharts!$A429+$A$11,IF($C$7,8,0),1,1)</f>
        <v>13.83</v>
      </c>
      <c r="H429" s="128"/>
      <c r="I429" s="128"/>
      <c r="K429" s="124"/>
      <c r="L429" s="279"/>
      <c r="M429" s="281"/>
      <c r="N429" s="280"/>
      <c r="O429" s="4"/>
      <c r="P429" s="4"/>
      <c r="Q429" s="3"/>
      <c r="S429" s="309">
        <f t="shared" ca="1" si="176"/>
        <v>14.45</v>
      </c>
      <c r="T429" s="309">
        <f t="shared" ca="1" si="177"/>
        <v>13.83</v>
      </c>
      <c r="U429" s="310">
        <f t="shared" ca="1" si="169"/>
        <v>0</v>
      </c>
      <c r="V429" s="310" t="b">
        <f t="shared" ca="1" si="178"/>
        <v>1</v>
      </c>
      <c r="W429" s="3" t="b">
        <f t="shared" ca="1" si="179"/>
        <v>0</v>
      </c>
      <c r="X429" s="3" t="str">
        <f t="shared" ca="1" si="180"/>
        <v/>
      </c>
      <c r="Y429" s="3" t="str">
        <f t="shared" ca="1" si="170"/>
        <v/>
      </c>
      <c r="Z429" s="3" t="str">
        <f t="shared" ca="1" si="181"/>
        <v/>
      </c>
      <c r="AA429" s="3" t="str">
        <f t="shared" ca="1" si="182"/>
        <v/>
      </c>
      <c r="AB429" s="205">
        <f t="shared" ca="1" si="183"/>
        <v>10115</v>
      </c>
      <c r="AC429" s="205">
        <f t="shared" ca="1" si="184"/>
        <v>160</v>
      </c>
      <c r="AD429" s="205">
        <f t="shared" ca="1" si="171"/>
        <v>63.21875</v>
      </c>
      <c r="AE429" s="205">
        <f t="shared" ca="1" si="172"/>
        <v>13.21875</v>
      </c>
      <c r="AF429" s="205">
        <f t="shared" ca="1" si="185"/>
        <v>2.6437500000000003</v>
      </c>
      <c r="AG429" s="205"/>
      <c r="AH429" s="205"/>
      <c r="AI429" s="205"/>
      <c r="AJ429" s="205"/>
      <c r="AK429" s="4"/>
      <c r="AL429" s="4"/>
      <c r="AM429" s="309">
        <f t="shared" ca="1" si="186"/>
        <v>14.36</v>
      </c>
      <c r="AN429" s="309">
        <f t="shared" ca="1" si="187"/>
        <v>13.83</v>
      </c>
      <c r="AO429" s="310">
        <f t="shared" ca="1" si="188"/>
        <v>0</v>
      </c>
      <c r="AP429" s="310" t="b">
        <f t="shared" ca="1" si="189"/>
        <v>1</v>
      </c>
      <c r="AQ429" s="309">
        <f t="shared" ca="1" si="190"/>
        <v>0.41670000000000001</v>
      </c>
      <c r="AR429" s="205">
        <f t="shared" ca="1" si="173"/>
        <v>13.4733</v>
      </c>
      <c r="AS429" s="45" t="b">
        <f t="shared" ca="1" si="174"/>
        <v>0</v>
      </c>
      <c r="AT429">
        <f t="shared" ca="1" si="175"/>
        <v>7</v>
      </c>
      <c r="AU429" t="b">
        <f t="shared" ca="1" si="191"/>
        <v>0</v>
      </c>
      <c r="AV429" t="b">
        <f t="shared" ca="1" si="192"/>
        <v>0</v>
      </c>
      <c r="AW429" s="266" t="b">
        <f t="shared" ca="1" si="193"/>
        <v>0</v>
      </c>
      <c r="AX429" s="266" t="b">
        <f t="shared" ca="1" si="194"/>
        <v>1</v>
      </c>
      <c r="AY429" s="266" t="b">
        <f t="shared" ca="1" si="195"/>
        <v>0</v>
      </c>
    </row>
    <row r="430" spans="1:51" x14ac:dyDescent="0.25">
      <c r="A430">
        <v>398</v>
      </c>
      <c r="B430" s="163">
        <f ca="1">OFFSET(InputPriceData!B$15,CalculationsAndCharts!$A430+$A$11,0,1,1)</f>
        <v>41438</v>
      </c>
      <c r="C430" s="3">
        <f ca="1">OFFSET(InputPriceData!G$15,CalculationsAndCharts!$A430+$A$11,IF($C$7,8,0),1,1)</f>
        <v>199100</v>
      </c>
      <c r="D430" s="4">
        <f ca="1">OFFSET(InputPriceData!C$15,CalculationsAndCharts!$A430+$A$11,IF($C$7,8,0),1,1)</f>
        <v>13.86</v>
      </c>
      <c r="E430" s="4">
        <f ca="1">OFFSET(InputPriceData!D$15,CalculationsAndCharts!$A430+$A$11,IF($C$7,8,0),1,1)</f>
        <v>14.06</v>
      </c>
      <c r="F430" s="4">
        <f ca="1">OFFSET(InputPriceData!E$15,CalculationsAndCharts!$A430+$A$11,IF($C$7,8,0),1,1)</f>
        <v>13.8</v>
      </c>
      <c r="G430" s="4">
        <f ca="1">OFFSET(InputPriceData!F$15,CalculationsAndCharts!$A430+$A$11,IF($C$7,8,0),1,1)</f>
        <v>14.04</v>
      </c>
      <c r="H430" s="128"/>
      <c r="I430" s="128"/>
      <c r="K430" s="124"/>
      <c r="L430" s="279"/>
      <c r="M430" s="281"/>
      <c r="N430" s="280"/>
      <c r="O430" s="4"/>
      <c r="P430" s="4"/>
      <c r="Q430" s="3"/>
      <c r="S430" s="309">
        <f t="shared" ca="1" si="176"/>
        <v>14.45</v>
      </c>
      <c r="T430" s="309">
        <f t="shared" ca="1" si="177"/>
        <v>13.89</v>
      </c>
      <c r="U430" s="310">
        <f t="shared" ca="1" si="169"/>
        <v>0.26785714285714091</v>
      </c>
      <c r="V430" s="310" t="b">
        <f t="shared" ca="1" si="178"/>
        <v>0</v>
      </c>
      <c r="W430" s="3" t="b">
        <f t="shared" ca="1" si="179"/>
        <v>0</v>
      </c>
      <c r="X430" s="3" t="str">
        <f t="shared" ca="1" si="180"/>
        <v/>
      </c>
      <c r="Y430" s="3" t="str">
        <f t="shared" ca="1" si="170"/>
        <v/>
      </c>
      <c r="Z430" s="3" t="str">
        <f t="shared" ca="1" si="181"/>
        <v/>
      </c>
      <c r="AA430" s="3" t="str">
        <f t="shared" ca="1" si="182"/>
        <v/>
      </c>
      <c r="AB430" s="205">
        <f t="shared" ca="1" si="183"/>
        <v>10115</v>
      </c>
      <c r="AC430" s="205">
        <f t="shared" ca="1" si="184"/>
        <v>160</v>
      </c>
      <c r="AD430" s="205">
        <f t="shared" ca="1" si="171"/>
        <v>63.21875</v>
      </c>
      <c r="AE430" s="205">
        <f t="shared" ca="1" si="172"/>
        <v>13.21875</v>
      </c>
      <c r="AF430" s="205">
        <f t="shared" ca="1" si="185"/>
        <v>2.6437500000000003</v>
      </c>
      <c r="AG430" s="205"/>
      <c r="AH430" s="205"/>
      <c r="AI430" s="205"/>
      <c r="AJ430" s="205"/>
      <c r="AK430" s="4"/>
      <c r="AL430" s="4"/>
      <c r="AM430" s="309">
        <f t="shared" ca="1" si="186"/>
        <v>14.36</v>
      </c>
      <c r="AN430" s="309">
        <f t="shared" ca="1" si="187"/>
        <v>13.89</v>
      </c>
      <c r="AO430" s="310">
        <f t="shared" ca="1" si="188"/>
        <v>0.31914893617021051</v>
      </c>
      <c r="AP430" s="310" t="b">
        <f t="shared" ca="1" si="189"/>
        <v>0</v>
      </c>
      <c r="AQ430" s="309">
        <f t="shared" ca="1" si="190"/>
        <v>0.41670000000000001</v>
      </c>
      <c r="AR430" s="205">
        <f t="shared" ca="1" si="173"/>
        <v>13.4733</v>
      </c>
      <c r="AS430" s="45" t="b">
        <f t="shared" ca="1" si="174"/>
        <v>0</v>
      </c>
      <c r="AT430">
        <f t="shared" ca="1" si="175"/>
        <v>6</v>
      </c>
      <c r="AU430" t="b">
        <f t="shared" ca="1" si="191"/>
        <v>0</v>
      </c>
      <c r="AV430" t="b">
        <f t="shared" ca="1" si="192"/>
        <v>0</v>
      </c>
      <c r="AW430" s="266" t="b">
        <f t="shared" ca="1" si="193"/>
        <v>0</v>
      </c>
      <c r="AX430" s="266" t="b">
        <f t="shared" ca="1" si="194"/>
        <v>1</v>
      </c>
      <c r="AY430" s="266" t="b">
        <f t="shared" ca="1" si="195"/>
        <v>0</v>
      </c>
    </row>
    <row r="431" spans="1:51" x14ac:dyDescent="0.25">
      <c r="A431">
        <v>399</v>
      </c>
      <c r="B431" s="163">
        <f ca="1">OFFSET(InputPriceData!B$15,CalculationsAndCharts!$A431+$A$11,0,1,1)</f>
        <v>41437</v>
      </c>
      <c r="C431" s="3">
        <f ca="1">OFFSET(InputPriceData!G$15,CalculationsAndCharts!$A431+$A$11,IF($C$7,8,0),1,1)</f>
        <v>229800</v>
      </c>
      <c r="D431" s="4">
        <f ca="1">OFFSET(InputPriceData!C$15,CalculationsAndCharts!$A431+$A$11,IF($C$7,8,0),1,1)</f>
        <v>14</v>
      </c>
      <c r="E431" s="4">
        <f ca="1">OFFSET(InputPriceData!D$15,CalculationsAndCharts!$A431+$A$11,IF($C$7,8,0),1,1)</f>
        <v>14.06</v>
      </c>
      <c r="F431" s="4">
        <f ca="1">OFFSET(InputPriceData!E$15,CalculationsAndCharts!$A431+$A$11,IF($C$7,8,0),1,1)</f>
        <v>13.81</v>
      </c>
      <c r="G431" s="4">
        <f ca="1">OFFSET(InputPriceData!F$15,CalculationsAndCharts!$A431+$A$11,IF($C$7,8,0),1,1)</f>
        <v>13.89</v>
      </c>
      <c r="H431" s="128"/>
      <c r="I431" s="128"/>
      <c r="K431" s="124"/>
      <c r="L431" s="279"/>
      <c r="M431" s="281"/>
      <c r="N431" s="280"/>
      <c r="O431" s="4"/>
      <c r="P431" s="4"/>
      <c r="Q431" s="3"/>
      <c r="S431" s="309">
        <f t="shared" ca="1" si="176"/>
        <v>14.45</v>
      </c>
      <c r="T431" s="309">
        <f t="shared" ca="1" si="177"/>
        <v>13.89</v>
      </c>
      <c r="U431" s="310">
        <f t="shared" ca="1" si="169"/>
        <v>0</v>
      </c>
      <c r="V431" s="310" t="b">
        <f t="shared" ca="1" si="178"/>
        <v>0</v>
      </c>
      <c r="W431" s="3" t="b">
        <f t="shared" ca="1" si="179"/>
        <v>0</v>
      </c>
      <c r="X431" s="3" t="str">
        <f t="shared" ca="1" si="180"/>
        <v/>
      </c>
      <c r="Y431" s="3" t="str">
        <f t="shared" ca="1" si="170"/>
        <v/>
      </c>
      <c r="Z431" s="3" t="str">
        <f t="shared" ca="1" si="181"/>
        <v/>
      </c>
      <c r="AA431" s="3" t="str">
        <f t="shared" ca="1" si="182"/>
        <v/>
      </c>
      <c r="AB431" s="205">
        <f t="shared" ca="1" si="183"/>
        <v>10115</v>
      </c>
      <c r="AC431" s="205">
        <f t="shared" ca="1" si="184"/>
        <v>160</v>
      </c>
      <c r="AD431" s="205">
        <f t="shared" ca="1" si="171"/>
        <v>63.21875</v>
      </c>
      <c r="AE431" s="205">
        <f t="shared" ca="1" si="172"/>
        <v>13.21875</v>
      </c>
      <c r="AF431" s="205">
        <f t="shared" ca="1" si="185"/>
        <v>2.6437500000000003</v>
      </c>
      <c r="AG431" s="205"/>
      <c r="AH431" s="205"/>
      <c r="AI431" s="205"/>
      <c r="AJ431" s="205"/>
      <c r="AK431" s="4"/>
      <c r="AL431" s="4"/>
      <c r="AM431" s="309">
        <f t="shared" ca="1" si="186"/>
        <v>14.45</v>
      </c>
      <c r="AN431" s="309">
        <f t="shared" ca="1" si="187"/>
        <v>13.89</v>
      </c>
      <c r="AO431" s="310">
        <f t="shared" ca="1" si="188"/>
        <v>0</v>
      </c>
      <c r="AP431" s="310" t="b">
        <f t="shared" ca="1" si="189"/>
        <v>0</v>
      </c>
      <c r="AQ431" s="309">
        <f t="shared" ca="1" si="190"/>
        <v>0.41670000000000001</v>
      </c>
      <c r="AR431" s="205">
        <f t="shared" ca="1" si="173"/>
        <v>13.4733</v>
      </c>
      <c r="AS431" s="45" t="b">
        <f t="shared" ca="1" si="174"/>
        <v>0</v>
      </c>
      <c r="AT431">
        <f t="shared" ca="1" si="175"/>
        <v>5</v>
      </c>
      <c r="AU431" t="b">
        <f t="shared" ca="1" si="191"/>
        <v>0</v>
      </c>
      <c r="AV431" t="b">
        <f t="shared" ca="1" si="192"/>
        <v>0</v>
      </c>
      <c r="AW431" s="266" t="b">
        <f t="shared" ca="1" si="193"/>
        <v>0</v>
      </c>
      <c r="AX431" s="266" t="b">
        <f t="shared" ca="1" si="194"/>
        <v>1</v>
      </c>
      <c r="AY431" s="266" t="b">
        <f t="shared" ca="1" si="195"/>
        <v>0</v>
      </c>
    </row>
    <row r="432" spans="1:51" x14ac:dyDescent="0.25">
      <c r="A432">
        <v>400</v>
      </c>
      <c r="B432" s="163">
        <f ca="1">OFFSET(InputPriceData!B$15,CalculationsAndCharts!$A432+$A$11,0,1,1)</f>
        <v>41436</v>
      </c>
      <c r="C432" s="3">
        <f ca="1">OFFSET(InputPriceData!G$15,CalculationsAndCharts!$A432+$A$11,IF($C$7,8,0),1,1)</f>
        <v>210600</v>
      </c>
      <c r="D432" s="4">
        <f ca="1">OFFSET(InputPriceData!C$15,CalculationsAndCharts!$A432+$A$11,IF($C$7,8,0),1,1)</f>
        <v>14</v>
      </c>
      <c r="E432" s="4">
        <f ca="1">OFFSET(InputPriceData!D$15,CalculationsAndCharts!$A432+$A$11,IF($C$7,8,0),1,1)</f>
        <v>14.17</v>
      </c>
      <c r="F432" s="4">
        <f ca="1">OFFSET(InputPriceData!E$15,CalculationsAndCharts!$A432+$A$11,IF($C$7,8,0),1,1)</f>
        <v>13.83</v>
      </c>
      <c r="G432" s="4">
        <f ca="1">OFFSET(InputPriceData!F$15,CalculationsAndCharts!$A432+$A$11,IF($C$7,8,0),1,1)</f>
        <v>13.97</v>
      </c>
      <c r="H432" s="128"/>
      <c r="I432" s="128"/>
      <c r="K432" s="124"/>
      <c r="L432" s="279"/>
      <c r="M432" s="281"/>
      <c r="N432" s="280"/>
      <c r="O432" s="4"/>
      <c r="P432" s="4"/>
      <c r="Q432" s="3"/>
      <c r="S432" s="309">
        <f t="shared" ca="1" si="176"/>
        <v>14.45</v>
      </c>
      <c r="T432" s="309">
        <f t="shared" ca="1" si="177"/>
        <v>13.93</v>
      </c>
      <c r="U432" s="310">
        <f t="shared" ca="1" si="169"/>
        <v>7.6923076923078759E-2</v>
      </c>
      <c r="V432" s="310" t="b">
        <f t="shared" ca="1" si="178"/>
        <v>1</v>
      </c>
      <c r="W432" s="3" t="b">
        <f t="shared" ca="1" si="179"/>
        <v>0</v>
      </c>
      <c r="X432" s="3" t="str">
        <f t="shared" ca="1" si="180"/>
        <v/>
      </c>
      <c r="Y432" s="3" t="str">
        <f t="shared" ca="1" si="170"/>
        <v/>
      </c>
      <c r="Z432" s="3" t="str">
        <f t="shared" ca="1" si="181"/>
        <v/>
      </c>
      <c r="AA432" s="3" t="str">
        <f t="shared" ca="1" si="182"/>
        <v/>
      </c>
      <c r="AB432" s="205">
        <f t="shared" ca="1" si="183"/>
        <v>10115</v>
      </c>
      <c r="AC432" s="205">
        <f t="shared" ca="1" si="184"/>
        <v>160</v>
      </c>
      <c r="AD432" s="205">
        <f t="shared" ca="1" si="171"/>
        <v>63.21875</v>
      </c>
      <c r="AE432" s="205">
        <f t="shared" ca="1" si="172"/>
        <v>13.21875</v>
      </c>
      <c r="AF432" s="205">
        <f t="shared" ca="1" si="185"/>
        <v>2.6437500000000003</v>
      </c>
      <c r="AG432" s="205"/>
      <c r="AH432" s="205"/>
      <c r="AI432" s="205"/>
      <c r="AJ432" s="205"/>
      <c r="AK432" s="4"/>
      <c r="AL432" s="4"/>
      <c r="AM432" s="309">
        <f t="shared" ca="1" si="186"/>
        <v>14.45</v>
      </c>
      <c r="AN432" s="309">
        <f t="shared" ca="1" si="187"/>
        <v>13.93</v>
      </c>
      <c r="AO432" s="310">
        <f t="shared" ca="1" si="188"/>
        <v>7.6923076923078759E-2</v>
      </c>
      <c r="AP432" s="310" t="b">
        <f t="shared" ca="1" si="189"/>
        <v>1</v>
      </c>
      <c r="AQ432" s="309">
        <f t="shared" ca="1" si="190"/>
        <v>0.41670000000000001</v>
      </c>
      <c r="AR432" s="205">
        <f t="shared" ca="1" si="173"/>
        <v>13.4733</v>
      </c>
      <c r="AS432" s="45" t="b">
        <f t="shared" ca="1" si="174"/>
        <v>0</v>
      </c>
      <c r="AT432">
        <f t="shared" ca="1" si="175"/>
        <v>4</v>
      </c>
      <c r="AU432" t="b">
        <f t="shared" ca="1" si="191"/>
        <v>0</v>
      </c>
      <c r="AV432" t="b">
        <f t="shared" ca="1" si="192"/>
        <v>0</v>
      </c>
      <c r="AW432" s="266" t="b">
        <f t="shared" ca="1" si="193"/>
        <v>0</v>
      </c>
      <c r="AX432" s="266" t="b">
        <f t="shared" ca="1" si="194"/>
        <v>1</v>
      </c>
      <c r="AY432" s="266" t="b">
        <f t="shared" ca="1" si="195"/>
        <v>0</v>
      </c>
    </row>
    <row r="433" spans="1:51" x14ac:dyDescent="0.25">
      <c r="A433">
        <v>401</v>
      </c>
      <c r="B433" s="163">
        <f ca="1">OFFSET(InputPriceData!B$15,CalculationsAndCharts!$A433+$A$11,0,1,1)</f>
        <v>41435</v>
      </c>
      <c r="C433" s="3">
        <f ca="1">OFFSET(InputPriceData!G$15,CalculationsAndCharts!$A433+$A$11,IF($C$7,8,0),1,1)</f>
        <v>221000</v>
      </c>
      <c r="D433" s="4">
        <f ca="1">OFFSET(InputPriceData!C$15,CalculationsAndCharts!$A433+$A$11,IF($C$7,8,0),1,1)</f>
        <v>14.15</v>
      </c>
      <c r="E433" s="4">
        <f ca="1">OFFSET(InputPriceData!D$15,CalculationsAndCharts!$A433+$A$11,IF($C$7,8,0),1,1)</f>
        <v>14.17</v>
      </c>
      <c r="F433" s="4">
        <f ca="1">OFFSET(InputPriceData!E$15,CalculationsAndCharts!$A433+$A$11,IF($C$7,8,0),1,1)</f>
        <v>14.02</v>
      </c>
      <c r="G433" s="4">
        <f ca="1">OFFSET(InputPriceData!F$15,CalculationsAndCharts!$A433+$A$11,IF($C$7,8,0),1,1)</f>
        <v>14.08</v>
      </c>
      <c r="H433" s="128"/>
      <c r="I433" s="128"/>
      <c r="K433" s="124"/>
      <c r="L433" s="279"/>
      <c r="M433" s="281"/>
      <c r="N433" s="280"/>
      <c r="O433" s="4"/>
      <c r="P433" s="4"/>
      <c r="Q433" s="3"/>
      <c r="S433" s="309">
        <f t="shared" ca="1" si="176"/>
        <v>14.45</v>
      </c>
      <c r="T433" s="309">
        <f t="shared" ca="1" si="177"/>
        <v>13.93</v>
      </c>
      <c r="U433" s="310">
        <f t="shared" ca="1" si="169"/>
        <v>0.28846153846153938</v>
      </c>
      <c r="V433" s="310" t="b">
        <f t="shared" ca="1" si="178"/>
        <v>0</v>
      </c>
      <c r="W433" s="3" t="b">
        <f t="shared" ca="1" si="179"/>
        <v>0</v>
      </c>
      <c r="X433" s="3" t="str">
        <f t="shared" ca="1" si="180"/>
        <v/>
      </c>
      <c r="Y433" s="3" t="str">
        <f t="shared" ca="1" si="170"/>
        <v/>
      </c>
      <c r="Z433" s="3" t="str">
        <f t="shared" ca="1" si="181"/>
        <v/>
      </c>
      <c r="AA433" s="3" t="str">
        <f t="shared" ca="1" si="182"/>
        <v/>
      </c>
      <c r="AB433" s="205">
        <f t="shared" ca="1" si="183"/>
        <v>10115</v>
      </c>
      <c r="AC433" s="205">
        <f t="shared" ca="1" si="184"/>
        <v>160</v>
      </c>
      <c r="AD433" s="205">
        <f t="shared" ca="1" si="171"/>
        <v>63.21875</v>
      </c>
      <c r="AE433" s="205">
        <f t="shared" ca="1" si="172"/>
        <v>13.21875</v>
      </c>
      <c r="AF433" s="205">
        <f t="shared" ca="1" si="185"/>
        <v>2.6437500000000003</v>
      </c>
      <c r="AG433" s="205"/>
      <c r="AH433" s="205"/>
      <c r="AI433" s="205"/>
      <c r="AJ433" s="205"/>
      <c r="AK433" s="4"/>
      <c r="AL433" s="4"/>
      <c r="AM433" s="309">
        <f t="shared" ca="1" si="186"/>
        <v>14.45</v>
      </c>
      <c r="AN433" s="309">
        <f t="shared" ca="1" si="187"/>
        <v>13.93</v>
      </c>
      <c r="AO433" s="310">
        <f t="shared" ca="1" si="188"/>
        <v>0.28846153846153938</v>
      </c>
      <c r="AP433" s="310" t="b">
        <f t="shared" ca="1" si="189"/>
        <v>0</v>
      </c>
      <c r="AQ433" s="309">
        <f t="shared" ca="1" si="190"/>
        <v>0.41670000000000001</v>
      </c>
      <c r="AR433" s="205">
        <f t="shared" ca="1" si="173"/>
        <v>13.4733</v>
      </c>
      <c r="AS433" s="45" t="b">
        <f t="shared" ca="1" si="174"/>
        <v>0</v>
      </c>
      <c r="AT433">
        <f t="shared" ca="1" si="175"/>
        <v>3</v>
      </c>
      <c r="AU433" t="b">
        <f t="shared" ca="1" si="191"/>
        <v>0</v>
      </c>
      <c r="AV433" t="b">
        <f t="shared" ca="1" si="192"/>
        <v>0</v>
      </c>
      <c r="AW433" s="266" t="b">
        <f t="shared" ca="1" si="193"/>
        <v>0</v>
      </c>
      <c r="AX433" s="266" t="b">
        <f t="shared" ca="1" si="194"/>
        <v>1</v>
      </c>
      <c r="AY433" s="266" t="b">
        <f t="shared" ca="1" si="195"/>
        <v>0</v>
      </c>
    </row>
    <row r="434" spans="1:51" x14ac:dyDescent="0.25">
      <c r="A434">
        <v>402</v>
      </c>
      <c r="B434" s="163">
        <f ca="1">OFFSET(InputPriceData!B$15,CalculationsAndCharts!$A434+$A$11,0,1,1)</f>
        <v>41432</v>
      </c>
      <c r="C434" s="3">
        <f ca="1">OFFSET(InputPriceData!G$15,CalculationsAndCharts!$A434+$A$11,IF($C$7,8,0),1,1)</f>
        <v>321700</v>
      </c>
      <c r="D434" s="4">
        <f ca="1">OFFSET(InputPriceData!C$15,CalculationsAndCharts!$A434+$A$11,IF($C$7,8,0),1,1)</f>
        <v>13.99</v>
      </c>
      <c r="E434" s="4">
        <f ca="1">OFFSET(InputPriceData!D$15,CalculationsAndCharts!$A434+$A$11,IF($C$7,8,0),1,1)</f>
        <v>14.16</v>
      </c>
      <c r="F434" s="4">
        <f ca="1">OFFSET(InputPriceData!E$15,CalculationsAndCharts!$A434+$A$11,IF($C$7,8,0),1,1)</f>
        <v>13.95</v>
      </c>
      <c r="G434" s="4">
        <f ca="1">OFFSET(InputPriceData!F$15,CalculationsAndCharts!$A434+$A$11,IF($C$7,8,0),1,1)</f>
        <v>14.14</v>
      </c>
      <c r="H434" s="128"/>
      <c r="I434" s="128"/>
      <c r="K434" s="124"/>
      <c r="L434" s="279"/>
      <c r="M434" s="281"/>
      <c r="N434" s="280"/>
      <c r="O434" s="4"/>
      <c r="P434" s="4"/>
      <c r="Q434" s="3"/>
      <c r="S434" s="309">
        <f t="shared" ca="1" si="176"/>
        <v>14.45</v>
      </c>
      <c r="T434" s="309">
        <f t="shared" ca="1" si="177"/>
        <v>13.93</v>
      </c>
      <c r="U434" s="310">
        <f t="shared" ca="1" si="169"/>
        <v>0.4038461538461558</v>
      </c>
      <c r="V434" s="310" t="b">
        <f t="shared" ca="1" si="178"/>
        <v>0</v>
      </c>
      <c r="W434" s="3" t="b">
        <f t="shared" ca="1" si="179"/>
        <v>0</v>
      </c>
      <c r="X434" s="3" t="str">
        <f t="shared" ca="1" si="180"/>
        <v/>
      </c>
      <c r="Y434" s="3" t="str">
        <f t="shared" ca="1" si="170"/>
        <v/>
      </c>
      <c r="Z434" s="3" t="str">
        <f t="shared" ca="1" si="181"/>
        <v/>
      </c>
      <c r="AA434" s="3" t="str">
        <f t="shared" ca="1" si="182"/>
        <v/>
      </c>
      <c r="AB434" s="205">
        <f t="shared" ca="1" si="183"/>
        <v>10115</v>
      </c>
      <c r="AC434" s="205">
        <f t="shared" ca="1" si="184"/>
        <v>160</v>
      </c>
      <c r="AD434" s="205">
        <f t="shared" ca="1" si="171"/>
        <v>63.21875</v>
      </c>
      <c r="AE434" s="205">
        <f t="shared" ca="1" si="172"/>
        <v>13.21875</v>
      </c>
      <c r="AF434" s="205">
        <f t="shared" ca="1" si="185"/>
        <v>2.6437500000000003</v>
      </c>
      <c r="AG434" s="205"/>
      <c r="AH434" s="205"/>
      <c r="AI434" s="205"/>
      <c r="AJ434" s="205"/>
      <c r="AK434" s="4"/>
      <c r="AL434" s="4"/>
      <c r="AM434" s="309">
        <f t="shared" ca="1" si="186"/>
        <v>14.45</v>
      </c>
      <c r="AN434" s="309">
        <f t="shared" ca="1" si="187"/>
        <v>13.93</v>
      </c>
      <c r="AO434" s="310">
        <f t="shared" ca="1" si="188"/>
        <v>0.4038461538461558</v>
      </c>
      <c r="AP434" s="310" t="b">
        <f t="shared" ca="1" si="189"/>
        <v>0</v>
      </c>
      <c r="AQ434" s="309">
        <f t="shared" ca="1" si="190"/>
        <v>0.41670000000000001</v>
      </c>
      <c r="AR434" s="205">
        <f t="shared" ca="1" si="173"/>
        <v>13.4733</v>
      </c>
      <c r="AS434" s="45" t="b">
        <f t="shared" ca="1" si="174"/>
        <v>0</v>
      </c>
      <c r="AT434">
        <f t="shared" ca="1" si="175"/>
        <v>2</v>
      </c>
      <c r="AU434" t="b">
        <f t="shared" ca="1" si="191"/>
        <v>0</v>
      </c>
      <c r="AV434" t="b">
        <f t="shared" ca="1" si="192"/>
        <v>0</v>
      </c>
      <c r="AW434" s="266" t="b">
        <f t="shared" ca="1" si="193"/>
        <v>0</v>
      </c>
      <c r="AX434" s="266" t="b">
        <f t="shared" ca="1" si="194"/>
        <v>1</v>
      </c>
      <c r="AY434" s="266" t="b">
        <f t="shared" ca="1" si="195"/>
        <v>0</v>
      </c>
    </row>
    <row r="435" spans="1:51" x14ac:dyDescent="0.25">
      <c r="A435">
        <v>403</v>
      </c>
      <c r="B435" s="163">
        <f ca="1">OFFSET(InputPriceData!B$15,CalculationsAndCharts!$A435+$A$11,0,1,1)</f>
        <v>41431</v>
      </c>
      <c r="C435" s="3">
        <f ca="1">OFFSET(InputPriceData!G$15,CalculationsAndCharts!$A435+$A$11,IF($C$7,8,0),1,1)</f>
        <v>239800</v>
      </c>
      <c r="D435" s="4">
        <f ca="1">OFFSET(InputPriceData!C$15,CalculationsAndCharts!$A435+$A$11,IF($C$7,8,0),1,1)</f>
        <v>13.89</v>
      </c>
      <c r="E435" s="4">
        <f ca="1">OFFSET(InputPriceData!D$15,CalculationsAndCharts!$A435+$A$11,IF($C$7,8,0),1,1)</f>
        <v>14</v>
      </c>
      <c r="F435" s="4">
        <f ca="1">OFFSET(InputPriceData!E$15,CalculationsAndCharts!$A435+$A$11,IF($C$7,8,0),1,1)</f>
        <v>13.77</v>
      </c>
      <c r="G435" s="4">
        <f ca="1">OFFSET(InputPriceData!F$15,CalculationsAndCharts!$A435+$A$11,IF($C$7,8,0),1,1)</f>
        <v>13.95</v>
      </c>
      <c r="H435" s="128"/>
      <c r="I435" s="128"/>
      <c r="K435" s="124"/>
      <c r="L435" s="279"/>
      <c r="M435" s="281"/>
      <c r="N435" s="280"/>
      <c r="O435" s="4"/>
      <c r="P435" s="4"/>
      <c r="Q435" s="3"/>
      <c r="S435" s="309">
        <f t="shared" ca="1" si="176"/>
        <v>14.45</v>
      </c>
      <c r="T435" s="309">
        <f t="shared" ca="1" si="177"/>
        <v>13.87</v>
      </c>
      <c r="U435" s="310">
        <f t="shared" ca="1" si="169"/>
        <v>0.13793103448275873</v>
      </c>
      <c r="V435" s="310" t="b">
        <f t="shared" ca="1" si="178"/>
        <v>0</v>
      </c>
      <c r="W435" s="3" t="b">
        <f t="shared" ca="1" si="179"/>
        <v>0</v>
      </c>
      <c r="X435" s="3" t="str">
        <f t="shared" ca="1" si="180"/>
        <v/>
      </c>
      <c r="Y435" s="3" t="str">
        <f t="shared" ca="1" si="170"/>
        <v/>
      </c>
      <c r="Z435" s="3" t="str">
        <f t="shared" ca="1" si="181"/>
        <v/>
      </c>
      <c r="AA435" s="3" t="str">
        <f t="shared" ca="1" si="182"/>
        <v/>
      </c>
      <c r="AB435" s="205">
        <f t="shared" ca="1" si="183"/>
        <v>10115</v>
      </c>
      <c r="AC435" s="205">
        <f t="shared" ca="1" si="184"/>
        <v>160</v>
      </c>
      <c r="AD435" s="205">
        <f t="shared" ca="1" si="171"/>
        <v>63.21875</v>
      </c>
      <c r="AE435" s="205">
        <f t="shared" ca="1" si="172"/>
        <v>13.21875</v>
      </c>
      <c r="AF435" s="205">
        <f t="shared" ca="1" si="185"/>
        <v>2.6437500000000003</v>
      </c>
      <c r="AG435" s="205"/>
      <c r="AH435" s="205"/>
      <c r="AI435" s="205"/>
      <c r="AJ435" s="205"/>
      <c r="AK435" s="4"/>
      <c r="AL435" s="4"/>
      <c r="AM435" s="309">
        <f t="shared" ca="1" si="186"/>
        <v>14.45</v>
      </c>
      <c r="AN435" s="309">
        <f t="shared" ca="1" si="187"/>
        <v>13.93</v>
      </c>
      <c r="AO435" s="310">
        <f t="shared" ca="1" si="188"/>
        <v>3.8461538461537673E-2</v>
      </c>
      <c r="AP435" s="310" t="b">
        <f t="shared" ca="1" si="189"/>
        <v>0</v>
      </c>
      <c r="AQ435" s="309">
        <f t="shared" ca="1" si="190"/>
        <v>0.41670000000000001</v>
      </c>
      <c r="AR435" s="205">
        <f t="shared" ca="1" si="173"/>
        <v>13.4733</v>
      </c>
      <c r="AS435" s="45" t="b">
        <f t="shared" ca="1" si="174"/>
        <v>0</v>
      </c>
      <c r="AT435">
        <f t="shared" ca="1" si="175"/>
        <v>1</v>
      </c>
      <c r="AU435" t="b">
        <f t="shared" ca="1" si="191"/>
        <v>0</v>
      </c>
      <c r="AV435" t="b">
        <f t="shared" ca="1" si="192"/>
        <v>0</v>
      </c>
      <c r="AW435" s="266" t="b">
        <f t="shared" ca="1" si="193"/>
        <v>1</v>
      </c>
      <c r="AX435" s="266" t="b">
        <f t="shared" ca="1" si="194"/>
        <v>1</v>
      </c>
      <c r="AY435" s="266" t="b">
        <f t="shared" ca="1" si="195"/>
        <v>0</v>
      </c>
    </row>
    <row r="436" spans="1:51" x14ac:dyDescent="0.25">
      <c r="A436">
        <v>404</v>
      </c>
      <c r="B436" s="163">
        <f ca="1">OFFSET(InputPriceData!B$15,CalculationsAndCharts!$A436+$A$11,0,1,1)</f>
        <v>41430</v>
      </c>
      <c r="C436" s="3">
        <f ca="1">OFFSET(InputPriceData!G$15,CalculationsAndCharts!$A436+$A$11,IF($C$7,8,0),1,1)</f>
        <v>258900</v>
      </c>
      <c r="D436" s="4">
        <f ca="1">OFFSET(InputPriceData!C$15,CalculationsAndCharts!$A436+$A$11,IF($C$7,8,0),1,1)</f>
        <v>14.16</v>
      </c>
      <c r="E436" s="4">
        <f ca="1">OFFSET(InputPriceData!D$15,CalculationsAndCharts!$A436+$A$11,IF($C$7,8,0),1,1)</f>
        <v>14.24</v>
      </c>
      <c r="F436" s="4">
        <f ca="1">OFFSET(InputPriceData!E$15,CalculationsAndCharts!$A436+$A$11,IF($C$7,8,0),1,1)</f>
        <v>13.9</v>
      </c>
      <c r="G436" s="4">
        <f ca="1">OFFSET(InputPriceData!F$15,CalculationsAndCharts!$A436+$A$11,IF($C$7,8,0),1,1)</f>
        <v>13.93</v>
      </c>
      <c r="H436" s="128"/>
      <c r="I436" s="128"/>
      <c r="K436" s="124"/>
      <c r="L436" s="279"/>
      <c r="M436" s="281"/>
      <c r="N436" s="280"/>
      <c r="O436" s="4"/>
      <c r="P436" s="4"/>
      <c r="Q436" s="3"/>
      <c r="S436" s="309">
        <f t="shared" ca="1" si="176"/>
        <v>14.45</v>
      </c>
      <c r="T436" s="309">
        <f t="shared" ca="1" si="177"/>
        <v>13.87</v>
      </c>
      <c r="U436" s="310">
        <f t="shared" ca="1" si="169"/>
        <v>0.10344827586206981</v>
      </c>
      <c r="V436" s="310" t="b">
        <f t="shared" ca="1" si="178"/>
        <v>0</v>
      </c>
      <c r="W436" s="3" t="b">
        <f t="shared" ca="1" si="179"/>
        <v>0</v>
      </c>
      <c r="X436" s="3" t="str">
        <f t="shared" ca="1" si="180"/>
        <v/>
      </c>
      <c r="Y436" s="3" t="str">
        <f t="shared" ca="1" si="170"/>
        <v/>
      </c>
      <c r="Z436" s="3" t="str">
        <f t="shared" ca="1" si="181"/>
        <v/>
      </c>
      <c r="AA436" s="3" t="str">
        <f t="shared" ca="1" si="182"/>
        <v/>
      </c>
      <c r="AB436" s="205">
        <f t="shared" ca="1" si="183"/>
        <v>10115</v>
      </c>
      <c r="AC436" s="205">
        <f t="shared" ca="1" si="184"/>
        <v>160</v>
      </c>
      <c r="AD436" s="205">
        <f t="shared" ca="1" si="171"/>
        <v>63.21875</v>
      </c>
      <c r="AE436" s="205">
        <f t="shared" ca="1" si="172"/>
        <v>13.21875</v>
      </c>
      <c r="AF436" s="205">
        <f t="shared" ca="1" si="185"/>
        <v>2.6437500000000003</v>
      </c>
      <c r="AG436" s="205"/>
      <c r="AH436" s="205"/>
      <c r="AI436" s="205"/>
      <c r="AJ436" s="205"/>
      <c r="AK436" s="4"/>
      <c r="AL436" s="4"/>
      <c r="AM436" s="309">
        <f t="shared" ca="1" si="186"/>
        <v>14.45</v>
      </c>
      <c r="AN436" s="309">
        <f t="shared" ca="1" si="187"/>
        <v>13.93</v>
      </c>
      <c r="AO436" s="310">
        <f t="shared" ca="1" si="188"/>
        <v>0</v>
      </c>
      <c r="AP436" s="310" t="b">
        <f t="shared" ca="1" si="189"/>
        <v>1</v>
      </c>
      <c r="AQ436" s="309">
        <f t="shared" ca="1" si="190"/>
        <v>0</v>
      </c>
      <c r="AR436" s="205">
        <f t="shared" ca="1" si="173"/>
        <v>0</v>
      </c>
      <c r="AS436" s="45" t="b">
        <f t="shared" ca="1" si="174"/>
        <v>0</v>
      </c>
      <c r="AT436">
        <f t="shared" ca="1" si="175"/>
        <v>0</v>
      </c>
      <c r="AU436" t="b">
        <f t="shared" ca="1" si="191"/>
        <v>0</v>
      </c>
      <c r="AV436" t="b">
        <f t="shared" ca="1" si="192"/>
        <v>0</v>
      </c>
      <c r="AW436" s="266" t="b">
        <f t="shared" ca="1" si="193"/>
        <v>0</v>
      </c>
      <c r="AX436" s="266" t="b">
        <f t="shared" ca="1" si="194"/>
        <v>0</v>
      </c>
      <c r="AY436" s="266" t="b">
        <f t="shared" ca="1" si="195"/>
        <v>0</v>
      </c>
    </row>
    <row r="437" spans="1:51" x14ac:dyDescent="0.25">
      <c r="A437">
        <v>405</v>
      </c>
      <c r="B437" s="163">
        <f ca="1">OFFSET(InputPriceData!B$15,CalculationsAndCharts!$A437+$A$11,0,1,1)</f>
        <v>41429</v>
      </c>
      <c r="C437" s="3">
        <f ca="1">OFFSET(InputPriceData!G$15,CalculationsAndCharts!$A437+$A$11,IF($C$7,8,0),1,1)</f>
        <v>198400</v>
      </c>
      <c r="D437" s="4">
        <f ca="1">OFFSET(InputPriceData!C$15,CalculationsAndCharts!$A437+$A$11,IF($C$7,8,0),1,1)</f>
        <v>14.3</v>
      </c>
      <c r="E437" s="4">
        <f ca="1">OFFSET(InputPriceData!D$15,CalculationsAndCharts!$A437+$A$11,IF($C$7,8,0),1,1)</f>
        <v>14.42</v>
      </c>
      <c r="F437" s="4">
        <f ca="1">OFFSET(InputPriceData!E$15,CalculationsAndCharts!$A437+$A$11,IF($C$7,8,0),1,1)</f>
        <v>14.04</v>
      </c>
      <c r="G437" s="4">
        <f ca="1">OFFSET(InputPriceData!F$15,CalculationsAndCharts!$A437+$A$11,IF($C$7,8,0),1,1)</f>
        <v>14.17</v>
      </c>
      <c r="H437" s="128"/>
      <c r="I437" s="128"/>
      <c r="K437" s="124"/>
      <c r="L437" s="279"/>
      <c r="M437" s="281"/>
      <c r="N437" s="280"/>
      <c r="O437" s="4"/>
      <c r="P437" s="4"/>
      <c r="Q437" s="3"/>
      <c r="S437" s="309">
        <f t="shared" ca="1" si="176"/>
        <v>14.45</v>
      </c>
      <c r="T437" s="309">
        <f t="shared" ca="1" si="177"/>
        <v>13.87</v>
      </c>
      <c r="U437" s="310">
        <f t="shared" ca="1" si="169"/>
        <v>0.51724137931034597</v>
      </c>
      <c r="V437" s="310" t="b">
        <f t="shared" ca="1" si="178"/>
        <v>0</v>
      </c>
      <c r="W437" s="3" t="b">
        <f t="shared" ca="1" si="179"/>
        <v>0</v>
      </c>
      <c r="X437" s="3" t="str">
        <f t="shared" ca="1" si="180"/>
        <v/>
      </c>
      <c r="Y437" s="3" t="str">
        <f t="shared" ca="1" si="170"/>
        <v/>
      </c>
      <c r="Z437" s="3" t="str">
        <f t="shared" ca="1" si="181"/>
        <v/>
      </c>
      <c r="AA437" s="3" t="str">
        <f t="shared" ca="1" si="182"/>
        <v/>
      </c>
      <c r="AB437" s="205">
        <f t="shared" ca="1" si="183"/>
        <v>10115</v>
      </c>
      <c r="AC437" s="205">
        <f t="shared" ca="1" si="184"/>
        <v>160</v>
      </c>
      <c r="AD437" s="205">
        <f t="shared" ca="1" si="171"/>
        <v>63.21875</v>
      </c>
      <c r="AE437" s="205">
        <f t="shared" ca="1" si="172"/>
        <v>13.21875</v>
      </c>
      <c r="AF437" s="205">
        <f t="shared" ca="1" si="185"/>
        <v>2.6437500000000003</v>
      </c>
      <c r="AG437" s="205"/>
      <c r="AH437" s="205"/>
      <c r="AI437" s="205"/>
      <c r="AJ437" s="205"/>
      <c r="AK437" s="4"/>
      <c r="AL437" s="4"/>
      <c r="AM437" s="309">
        <f t="shared" ca="1" si="186"/>
        <v>14.45</v>
      </c>
      <c r="AN437" s="309">
        <f t="shared" ca="1" si="187"/>
        <v>13.87</v>
      </c>
      <c r="AO437" s="310">
        <f t="shared" ca="1" si="188"/>
        <v>0.51724137931034597</v>
      </c>
      <c r="AP437" s="310" t="b">
        <f t="shared" ca="1" si="189"/>
        <v>0</v>
      </c>
      <c r="AQ437" s="309">
        <f t="shared" ca="1" si="190"/>
        <v>0</v>
      </c>
      <c r="AR437" s="205">
        <f t="shared" ca="1" si="173"/>
        <v>0</v>
      </c>
      <c r="AS437" s="45" t="b">
        <f t="shared" ca="1" si="174"/>
        <v>0</v>
      </c>
      <c r="AT437">
        <f t="shared" ca="1" si="175"/>
        <v>0</v>
      </c>
      <c r="AU437" t="b">
        <f t="shared" ca="1" si="191"/>
        <v>0</v>
      </c>
      <c r="AV437" t="b">
        <f t="shared" ca="1" si="192"/>
        <v>0</v>
      </c>
      <c r="AW437" s="266" t="b">
        <f t="shared" ca="1" si="193"/>
        <v>0</v>
      </c>
      <c r="AX437" s="266" t="b">
        <f t="shared" ca="1" si="194"/>
        <v>0</v>
      </c>
      <c r="AY437" s="266" t="b">
        <f t="shared" ca="1" si="195"/>
        <v>0</v>
      </c>
    </row>
    <row r="438" spans="1:51" x14ac:dyDescent="0.25">
      <c r="A438">
        <v>406</v>
      </c>
      <c r="B438" s="163">
        <f ca="1">OFFSET(InputPriceData!B$15,CalculationsAndCharts!$A438+$A$11,0,1,1)</f>
        <v>41428</v>
      </c>
      <c r="C438" s="3">
        <f ca="1">OFFSET(InputPriceData!G$15,CalculationsAndCharts!$A438+$A$11,IF($C$7,8,0),1,1)</f>
        <v>604800</v>
      </c>
      <c r="D438" s="4">
        <f ca="1">OFFSET(InputPriceData!C$15,CalculationsAndCharts!$A438+$A$11,IF($C$7,8,0),1,1)</f>
        <v>14.39</v>
      </c>
      <c r="E438" s="4">
        <f ca="1">OFFSET(InputPriceData!D$15,CalculationsAndCharts!$A438+$A$11,IF($C$7,8,0),1,1)</f>
        <v>14.45</v>
      </c>
      <c r="F438" s="4">
        <f ca="1">OFFSET(InputPriceData!E$15,CalculationsAndCharts!$A438+$A$11,IF($C$7,8,0),1,1)</f>
        <v>14.02</v>
      </c>
      <c r="G438" s="4">
        <f ca="1">OFFSET(InputPriceData!F$15,CalculationsAndCharts!$A438+$A$11,IF($C$7,8,0),1,1)</f>
        <v>14.31</v>
      </c>
      <c r="H438" s="128"/>
      <c r="I438" s="128"/>
      <c r="K438" s="124"/>
      <c r="L438" s="279"/>
      <c r="M438" s="281"/>
      <c r="N438" s="280"/>
      <c r="O438" s="4"/>
      <c r="P438" s="4"/>
      <c r="Q438" s="3"/>
      <c r="S438" s="309">
        <f t="shared" ca="1" si="176"/>
        <v>14.45</v>
      </c>
      <c r="T438" s="309">
        <f t="shared" ca="1" si="177"/>
        <v>13.87</v>
      </c>
      <c r="U438" s="310">
        <f t="shared" ca="1" si="169"/>
        <v>0.75862068965517448</v>
      </c>
      <c r="V438" s="310" t="b">
        <f t="shared" ca="1" si="178"/>
        <v>0</v>
      </c>
      <c r="W438" s="3" t="b">
        <f t="shared" ca="1" si="179"/>
        <v>0</v>
      </c>
      <c r="X438" s="3" t="str">
        <f t="shared" ca="1" si="180"/>
        <v/>
      </c>
      <c r="Y438" s="3" t="str">
        <f t="shared" ca="1" si="170"/>
        <v/>
      </c>
      <c r="Z438" s="3" t="str">
        <f t="shared" ca="1" si="181"/>
        <v/>
      </c>
      <c r="AA438" s="3" t="str">
        <f t="shared" ca="1" si="182"/>
        <v/>
      </c>
      <c r="AB438" s="205">
        <f t="shared" ca="1" si="183"/>
        <v>10115</v>
      </c>
      <c r="AC438" s="205">
        <f t="shared" ca="1" si="184"/>
        <v>160</v>
      </c>
      <c r="AD438" s="205">
        <f t="shared" ca="1" si="171"/>
        <v>63.21875</v>
      </c>
      <c r="AE438" s="205">
        <f t="shared" ca="1" si="172"/>
        <v>13.21875</v>
      </c>
      <c r="AF438" s="205">
        <f t="shared" ca="1" si="185"/>
        <v>2.6437500000000003</v>
      </c>
      <c r="AG438" s="205"/>
      <c r="AH438" s="205"/>
      <c r="AI438" s="205"/>
      <c r="AJ438" s="205"/>
      <c r="AK438" s="4"/>
      <c r="AL438" s="4"/>
      <c r="AM438" s="309">
        <f t="shared" ca="1" si="186"/>
        <v>14.45</v>
      </c>
      <c r="AN438" s="309">
        <f t="shared" ca="1" si="187"/>
        <v>13.87</v>
      </c>
      <c r="AO438" s="310">
        <f t="shared" ca="1" si="188"/>
        <v>0.75862068965517448</v>
      </c>
      <c r="AP438" s="310" t="b">
        <f t="shared" ca="1" si="189"/>
        <v>0</v>
      </c>
      <c r="AQ438" s="309">
        <f t="shared" ca="1" si="190"/>
        <v>0</v>
      </c>
      <c r="AR438" s="205">
        <f t="shared" ca="1" si="173"/>
        <v>0</v>
      </c>
      <c r="AS438" s="45" t="b">
        <f t="shared" ca="1" si="174"/>
        <v>0</v>
      </c>
      <c r="AT438">
        <f t="shared" ca="1" si="175"/>
        <v>0</v>
      </c>
      <c r="AU438" t="b">
        <f t="shared" ca="1" si="191"/>
        <v>0</v>
      </c>
      <c r="AV438" t="b">
        <f t="shared" ca="1" si="192"/>
        <v>0</v>
      </c>
      <c r="AW438" s="266" t="b">
        <f t="shared" ca="1" si="193"/>
        <v>0</v>
      </c>
      <c r="AX438" s="266" t="b">
        <f t="shared" ca="1" si="194"/>
        <v>0</v>
      </c>
      <c r="AY438" s="266" t="b">
        <f t="shared" ca="1" si="195"/>
        <v>0</v>
      </c>
    </row>
    <row r="439" spans="1:51" x14ac:dyDescent="0.25">
      <c r="A439">
        <v>407</v>
      </c>
      <c r="B439" s="163">
        <f ca="1">OFFSET(InputPriceData!B$15,CalculationsAndCharts!$A439+$A$11,0,1,1)</f>
        <v>41425</v>
      </c>
      <c r="C439" s="3">
        <f ca="1">OFFSET(InputPriceData!G$15,CalculationsAndCharts!$A439+$A$11,IF($C$7,8,0),1,1)</f>
        <v>437700</v>
      </c>
      <c r="D439" s="4">
        <f ca="1">OFFSET(InputPriceData!C$15,CalculationsAndCharts!$A439+$A$11,IF($C$7,8,0),1,1)</f>
        <v>14.33</v>
      </c>
      <c r="E439" s="4">
        <f ca="1">OFFSET(InputPriceData!D$15,CalculationsAndCharts!$A439+$A$11,IF($C$7,8,0),1,1)</f>
        <v>14.49</v>
      </c>
      <c r="F439" s="4">
        <f ca="1">OFFSET(InputPriceData!E$15,CalculationsAndCharts!$A439+$A$11,IF($C$7,8,0),1,1)</f>
        <v>14.28</v>
      </c>
      <c r="G439" s="4">
        <f ca="1">OFFSET(InputPriceData!F$15,CalculationsAndCharts!$A439+$A$11,IF($C$7,8,0),1,1)</f>
        <v>14.35</v>
      </c>
      <c r="H439" s="128"/>
      <c r="I439" s="128"/>
      <c r="K439" s="124"/>
      <c r="L439" s="279"/>
      <c r="M439" s="281"/>
      <c r="N439" s="280"/>
      <c r="O439" s="4"/>
      <c r="P439" s="4"/>
      <c r="Q439" s="3"/>
      <c r="S439" s="309">
        <f t="shared" ca="1" si="176"/>
        <v>14.45</v>
      </c>
      <c r="T439" s="309">
        <f t="shared" ca="1" si="177"/>
        <v>13.87</v>
      </c>
      <c r="U439" s="310">
        <f t="shared" ca="1" si="169"/>
        <v>0.82758620689655238</v>
      </c>
      <c r="V439" s="310" t="b">
        <f t="shared" ca="1" si="178"/>
        <v>0</v>
      </c>
      <c r="W439" s="3" t="b">
        <f t="shared" ca="1" si="179"/>
        <v>0</v>
      </c>
      <c r="X439" s="3" t="str">
        <f t="shared" ca="1" si="180"/>
        <v/>
      </c>
      <c r="Y439" s="3" t="str">
        <f t="shared" ca="1" si="170"/>
        <v/>
      </c>
      <c r="Z439" s="3" t="str">
        <f t="shared" ca="1" si="181"/>
        <v/>
      </c>
      <c r="AA439" s="3" t="str">
        <f t="shared" ca="1" si="182"/>
        <v/>
      </c>
      <c r="AB439" s="205">
        <f t="shared" ca="1" si="183"/>
        <v>10115</v>
      </c>
      <c r="AC439" s="205">
        <f t="shared" ca="1" si="184"/>
        <v>160</v>
      </c>
      <c r="AD439" s="205">
        <f t="shared" ca="1" si="171"/>
        <v>63.21875</v>
      </c>
      <c r="AE439" s="205">
        <f t="shared" ca="1" si="172"/>
        <v>13.21875</v>
      </c>
      <c r="AF439" s="205">
        <f t="shared" ca="1" si="185"/>
        <v>2.6437500000000003</v>
      </c>
      <c r="AG439" s="205"/>
      <c r="AH439" s="205"/>
      <c r="AI439" s="205"/>
      <c r="AJ439" s="205"/>
      <c r="AK439" s="4"/>
      <c r="AL439" s="4"/>
      <c r="AM439" s="309">
        <f t="shared" ca="1" si="186"/>
        <v>14.45</v>
      </c>
      <c r="AN439" s="309">
        <f t="shared" ca="1" si="187"/>
        <v>13.87</v>
      </c>
      <c r="AO439" s="310">
        <f t="shared" ca="1" si="188"/>
        <v>0.82758620689655238</v>
      </c>
      <c r="AP439" s="310" t="b">
        <f t="shared" ca="1" si="189"/>
        <v>0</v>
      </c>
      <c r="AQ439" s="309">
        <f t="shared" ca="1" si="190"/>
        <v>0</v>
      </c>
      <c r="AR439" s="205">
        <f t="shared" ca="1" si="173"/>
        <v>0</v>
      </c>
      <c r="AS439" s="45" t="b">
        <f t="shared" ca="1" si="174"/>
        <v>0</v>
      </c>
      <c r="AT439">
        <f t="shared" ca="1" si="175"/>
        <v>0</v>
      </c>
      <c r="AU439" t="b">
        <f t="shared" ca="1" si="191"/>
        <v>0</v>
      </c>
      <c r="AV439" t="b">
        <f t="shared" ca="1" si="192"/>
        <v>0</v>
      </c>
      <c r="AW439" s="266" t="b">
        <f t="shared" ca="1" si="193"/>
        <v>0</v>
      </c>
      <c r="AX439" s="266" t="b">
        <f t="shared" ca="1" si="194"/>
        <v>0</v>
      </c>
      <c r="AY439" s="266" t="b">
        <f t="shared" ca="1" si="195"/>
        <v>0</v>
      </c>
    </row>
    <row r="440" spans="1:51" x14ac:dyDescent="0.25">
      <c r="A440">
        <v>408</v>
      </c>
      <c r="B440" s="163">
        <f ca="1">OFFSET(InputPriceData!B$15,CalculationsAndCharts!$A440+$A$11,0,1,1)</f>
        <v>41424</v>
      </c>
      <c r="C440" s="3">
        <f ca="1">OFFSET(InputPriceData!G$15,CalculationsAndCharts!$A440+$A$11,IF($C$7,8,0),1,1)</f>
        <v>344800</v>
      </c>
      <c r="D440" s="4">
        <f ca="1">OFFSET(InputPriceData!C$15,CalculationsAndCharts!$A440+$A$11,IF($C$7,8,0),1,1)</f>
        <v>14.2</v>
      </c>
      <c r="E440" s="4">
        <f ca="1">OFFSET(InputPriceData!D$15,CalculationsAndCharts!$A440+$A$11,IF($C$7,8,0),1,1)</f>
        <v>14.5</v>
      </c>
      <c r="F440" s="4">
        <f ca="1">OFFSET(InputPriceData!E$15,CalculationsAndCharts!$A440+$A$11,IF($C$7,8,0),1,1)</f>
        <v>14.2</v>
      </c>
      <c r="G440" s="4">
        <f ca="1">OFFSET(InputPriceData!F$15,CalculationsAndCharts!$A440+$A$11,IF($C$7,8,0),1,1)</f>
        <v>14.36</v>
      </c>
      <c r="H440" s="128"/>
      <c r="I440" s="128"/>
      <c r="K440" s="124"/>
      <c r="L440" s="279"/>
      <c r="M440" s="281"/>
      <c r="N440" s="280"/>
      <c r="O440" s="4"/>
      <c r="P440" s="4"/>
      <c r="Q440" s="3"/>
      <c r="S440" s="309">
        <f t="shared" ca="1" si="176"/>
        <v>14.45</v>
      </c>
      <c r="T440" s="309">
        <f t="shared" ca="1" si="177"/>
        <v>13.87</v>
      </c>
      <c r="U440" s="310">
        <f t="shared" ca="1" si="169"/>
        <v>0.8448275862068968</v>
      </c>
      <c r="V440" s="310" t="b">
        <f t="shared" ca="1" si="178"/>
        <v>0</v>
      </c>
      <c r="W440" s="3" t="b">
        <f t="shared" ca="1" si="179"/>
        <v>0</v>
      </c>
      <c r="X440" s="3" t="str">
        <f t="shared" ca="1" si="180"/>
        <v/>
      </c>
      <c r="Y440" s="3" t="str">
        <f t="shared" ca="1" si="170"/>
        <v/>
      </c>
      <c r="Z440" s="3" t="str">
        <f t="shared" ca="1" si="181"/>
        <v/>
      </c>
      <c r="AA440" s="3" t="str">
        <f t="shared" ca="1" si="182"/>
        <v/>
      </c>
      <c r="AB440" s="205">
        <f t="shared" ca="1" si="183"/>
        <v>10115</v>
      </c>
      <c r="AC440" s="205">
        <f t="shared" ca="1" si="184"/>
        <v>160</v>
      </c>
      <c r="AD440" s="205">
        <f t="shared" ca="1" si="171"/>
        <v>63.21875</v>
      </c>
      <c r="AE440" s="205">
        <f t="shared" ca="1" si="172"/>
        <v>13.21875</v>
      </c>
      <c r="AF440" s="205">
        <f t="shared" ca="1" si="185"/>
        <v>2.6437500000000003</v>
      </c>
      <c r="AG440" s="205"/>
      <c r="AH440" s="205"/>
      <c r="AI440" s="205"/>
      <c r="AJ440" s="205"/>
      <c r="AK440" s="4"/>
      <c r="AL440" s="4"/>
      <c r="AM440" s="309">
        <f t="shared" ca="1" si="186"/>
        <v>14.45</v>
      </c>
      <c r="AN440" s="309">
        <f t="shared" ca="1" si="187"/>
        <v>13.87</v>
      </c>
      <c r="AO440" s="310">
        <f t="shared" ca="1" si="188"/>
        <v>0.8448275862068968</v>
      </c>
      <c r="AP440" s="310" t="b">
        <f t="shared" ca="1" si="189"/>
        <v>0</v>
      </c>
      <c r="AQ440" s="309">
        <f t="shared" ca="1" si="190"/>
        <v>0</v>
      </c>
      <c r="AR440" s="205">
        <f t="shared" ca="1" si="173"/>
        <v>0</v>
      </c>
      <c r="AS440" s="45" t="b">
        <f t="shared" ca="1" si="174"/>
        <v>0</v>
      </c>
      <c r="AT440">
        <f t="shared" ca="1" si="175"/>
        <v>0</v>
      </c>
      <c r="AU440" t="b">
        <f t="shared" ca="1" si="191"/>
        <v>0</v>
      </c>
      <c r="AV440" t="b">
        <f t="shared" ca="1" si="192"/>
        <v>0</v>
      </c>
      <c r="AW440" s="266" t="b">
        <f t="shared" ca="1" si="193"/>
        <v>0</v>
      </c>
      <c r="AX440" s="266" t="b">
        <f t="shared" ca="1" si="194"/>
        <v>0</v>
      </c>
      <c r="AY440" s="266" t="b">
        <f t="shared" ca="1" si="195"/>
        <v>0</v>
      </c>
    </row>
    <row r="441" spans="1:51" x14ac:dyDescent="0.25">
      <c r="A441">
        <v>409</v>
      </c>
      <c r="B441" s="163">
        <f ca="1">OFFSET(InputPriceData!B$15,CalculationsAndCharts!$A441+$A$11,0,1,1)</f>
        <v>41423</v>
      </c>
      <c r="C441" s="3">
        <f ca="1">OFFSET(InputPriceData!G$15,CalculationsAndCharts!$A441+$A$11,IF($C$7,8,0),1,1)</f>
        <v>229700</v>
      </c>
      <c r="D441" s="4">
        <f ca="1">OFFSET(InputPriceData!C$15,CalculationsAndCharts!$A441+$A$11,IF($C$7,8,0),1,1)</f>
        <v>14.27</v>
      </c>
      <c r="E441" s="4">
        <f ca="1">OFFSET(InputPriceData!D$15,CalculationsAndCharts!$A441+$A$11,IF($C$7,8,0),1,1)</f>
        <v>14.27</v>
      </c>
      <c r="F441" s="4">
        <f ca="1">OFFSET(InputPriceData!E$15,CalculationsAndCharts!$A441+$A$11,IF($C$7,8,0),1,1)</f>
        <v>14.1</v>
      </c>
      <c r="G441" s="4">
        <f ca="1">OFFSET(InputPriceData!F$15,CalculationsAndCharts!$A441+$A$11,IF($C$7,8,0),1,1)</f>
        <v>14.21</v>
      </c>
      <c r="H441" s="128"/>
      <c r="I441" s="128"/>
      <c r="K441" s="124"/>
      <c r="L441" s="279"/>
      <c r="M441" s="281"/>
      <c r="N441" s="280"/>
      <c r="O441" s="4"/>
      <c r="P441" s="4"/>
      <c r="Q441" s="3"/>
      <c r="S441" s="309">
        <f t="shared" ca="1" si="176"/>
        <v>14.45</v>
      </c>
      <c r="T441" s="309">
        <f t="shared" ca="1" si="177"/>
        <v>13.78</v>
      </c>
      <c r="U441" s="310">
        <f t="shared" ca="1" si="169"/>
        <v>0.6417910447761217</v>
      </c>
      <c r="V441" s="310" t="b">
        <f t="shared" ca="1" si="178"/>
        <v>0</v>
      </c>
      <c r="W441" s="3" t="b">
        <f t="shared" ca="1" si="179"/>
        <v>0</v>
      </c>
      <c r="X441" s="3" t="str">
        <f t="shared" ca="1" si="180"/>
        <v/>
      </c>
      <c r="Y441" s="3" t="str">
        <f t="shared" ca="1" si="170"/>
        <v/>
      </c>
      <c r="Z441" s="3" t="str">
        <f t="shared" ca="1" si="181"/>
        <v/>
      </c>
      <c r="AA441" s="3" t="str">
        <f t="shared" ca="1" si="182"/>
        <v/>
      </c>
      <c r="AB441" s="205">
        <f t="shared" ca="1" si="183"/>
        <v>10115</v>
      </c>
      <c r="AC441" s="205">
        <f t="shared" ca="1" si="184"/>
        <v>160</v>
      </c>
      <c r="AD441" s="205">
        <f t="shared" ca="1" si="171"/>
        <v>63.21875</v>
      </c>
      <c r="AE441" s="205">
        <f t="shared" ca="1" si="172"/>
        <v>13.21875</v>
      </c>
      <c r="AF441" s="205">
        <f t="shared" ca="1" si="185"/>
        <v>2.6437500000000003</v>
      </c>
      <c r="AG441" s="205"/>
      <c r="AH441" s="205"/>
      <c r="AI441" s="205"/>
      <c r="AJ441" s="205"/>
      <c r="AK441" s="4"/>
      <c r="AL441" s="4"/>
      <c r="AM441" s="309">
        <f t="shared" ca="1" si="186"/>
        <v>14.45</v>
      </c>
      <c r="AN441" s="309">
        <f t="shared" ca="1" si="187"/>
        <v>13.87</v>
      </c>
      <c r="AO441" s="310">
        <f t="shared" ca="1" si="188"/>
        <v>0.58620689655172686</v>
      </c>
      <c r="AP441" s="310" t="b">
        <f t="shared" ca="1" si="189"/>
        <v>0</v>
      </c>
      <c r="AQ441" s="309">
        <f t="shared" ca="1" si="190"/>
        <v>0</v>
      </c>
      <c r="AR441" s="205">
        <f t="shared" ca="1" si="173"/>
        <v>0</v>
      </c>
      <c r="AS441" s="45" t="b">
        <f t="shared" ca="1" si="174"/>
        <v>0</v>
      </c>
      <c r="AT441">
        <f t="shared" ca="1" si="175"/>
        <v>0</v>
      </c>
      <c r="AU441" t="b">
        <f t="shared" ca="1" si="191"/>
        <v>0</v>
      </c>
      <c r="AV441" t="b">
        <f t="shared" ca="1" si="192"/>
        <v>0</v>
      </c>
      <c r="AW441" s="266" t="b">
        <f t="shared" ca="1" si="193"/>
        <v>0</v>
      </c>
      <c r="AX441" s="266" t="b">
        <f t="shared" ca="1" si="194"/>
        <v>0</v>
      </c>
      <c r="AY441" s="266" t="b">
        <f t="shared" ca="1" si="195"/>
        <v>0</v>
      </c>
    </row>
    <row r="442" spans="1:51" x14ac:dyDescent="0.25">
      <c r="A442">
        <v>410</v>
      </c>
      <c r="B442" s="163">
        <f ca="1">OFFSET(InputPriceData!B$15,CalculationsAndCharts!$A442+$A$11,0,1,1)</f>
        <v>41422</v>
      </c>
      <c r="C442" s="3">
        <f ca="1">OFFSET(InputPriceData!G$15,CalculationsAndCharts!$A442+$A$11,IF($C$7,8,0),1,1)</f>
        <v>245000</v>
      </c>
      <c r="D442" s="4">
        <f ca="1">OFFSET(InputPriceData!C$15,CalculationsAndCharts!$A442+$A$11,IF($C$7,8,0),1,1)</f>
        <v>14.42</v>
      </c>
      <c r="E442" s="4">
        <f ca="1">OFFSET(InputPriceData!D$15,CalculationsAndCharts!$A442+$A$11,IF($C$7,8,0),1,1)</f>
        <v>14.54</v>
      </c>
      <c r="F442" s="4">
        <f ca="1">OFFSET(InputPriceData!E$15,CalculationsAndCharts!$A442+$A$11,IF($C$7,8,0),1,1)</f>
        <v>14.27</v>
      </c>
      <c r="G442" s="4">
        <f ca="1">OFFSET(InputPriceData!F$15,CalculationsAndCharts!$A442+$A$11,IF($C$7,8,0),1,1)</f>
        <v>14.32</v>
      </c>
      <c r="H442" s="128"/>
      <c r="I442" s="128"/>
      <c r="K442" s="124"/>
      <c r="L442" s="279"/>
      <c r="M442" s="281"/>
      <c r="N442" s="280"/>
      <c r="O442" s="4"/>
      <c r="P442" s="4"/>
      <c r="Q442" s="3"/>
      <c r="S442" s="309">
        <f t="shared" ca="1" si="176"/>
        <v>14.45</v>
      </c>
      <c r="T442" s="309">
        <f t="shared" ca="1" si="177"/>
        <v>13.38</v>
      </c>
      <c r="U442" s="310">
        <f t="shared" ca="1" si="169"/>
        <v>0.87850467289719703</v>
      </c>
      <c r="V442" s="310" t="b">
        <f t="shared" ca="1" si="178"/>
        <v>0</v>
      </c>
      <c r="W442" s="3" t="b">
        <f t="shared" ca="1" si="179"/>
        <v>0</v>
      </c>
      <c r="X442" s="3" t="str">
        <f t="shared" ca="1" si="180"/>
        <v/>
      </c>
      <c r="Y442" s="3" t="str">
        <f t="shared" ca="1" si="170"/>
        <v/>
      </c>
      <c r="Z442" s="3" t="str">
        <f t="shared" ca="1" si="181"/>
        <v/>
      </c>
      <c r="AA442" s="3" t="str">
        <f t="shared" ca="1" si="182"/>
        <v/>
      </c>
      <c r="AB442" s="205">
        <f t="shared" ca="1" si="183"/>
        <v>10115</v>
      </c>
      <c r="AC442" s="205">
        <f t="shared" ca="1" si="184"/>
        <v>160</v>
      </c>
      <c r="AD442" s="205">
        <f t="shared" ca="1" si="171"/>
        <v>63.21875</v>
      </c>
      <c r="AE442" s="205">
        <f t="shared" ca="1" si="172"/>
        <v>13.21875</v>
      </c>
      <c r="AF442" s="205">
        <f t="shared" ca="1" si="185"/>
        <v>2.6437500000000003</v>
      </c>
      <c r="AG442" s="205"/>
      <c r="AH442" s="205"/>
      <c r="AI442" s="205"/>
      <c r="AJ442" s="205"/>
      <c r="AK442" s="4"/>
      <c r="AL442" s="4"/>
      <c r="AM442" s="309">
        <f t="shared" ca="1" si="186"/>
        <v>14.45</v>
      </c>
      <c r="AN442" s="309">
        <f t="shared" ca="1" si="187"/>
        <v>13.87</v>
      </c>
      <c r="AO442" s="310">
        <f t="shared" ca="1" si="188"/>
        <v>0.77586206896551901</v>
      </c>
      <c r="AP442" s="310" t="b">
        <f t="shared" ca="1" si="189"/>
        <v>0</v>
      </c>
      <c r="AQ442" s="309">
        <f t="shared" ca="1" si="190"/>
        <v>0</v>
      </c>
      <c r="AR442" s="205">
        <f t="shared" ca="1" si="173"/>
        <v>0</v>
      </c>
      <c r="AS442" s="45" t="b">
        <f t="shared" ca="1" si="174"/>
        <v>0</v>
      </c>
      <c r="AT442">
        <f t="shared" ca="1" si="175"/>
        <v>0</v>
      </c>
      <c r="AU442" t="b">
        <f t="shared" ca="1" si="191"/>
        <v>0</v>
      </c>
      <c r="AV442" t="b">
        <f t="shared" ca="1" si="192"/>
        <v>0</v>
      </c>
      <c r="AW442" s="266" t="b">
        <f t="shared" ca="1" si="193"/>
        <v>0</v>
      </c>
      <c r="AX442" s="266" t="b">
        <f t="shared" ca="1" si="194"/>
        <v>0</v>
      </c>
      <c r="AY442" s="266" t="b">
        <f t="shared" ca="1" si="195"/>
        <v>0</v>
      </c>
    </row>
    <row r="443" spans="1:51" x14ac:dyDescent="0.25">
      <c r="A443">
        <v>411</v>
      </c>
      <c r="B443" s="163">
        <f ca="1">OFFSET(InputPriceData!B$15,CalculationsAndCharts!$A443+$A$11,0,1,1)</f>
        <v>41418</v>
      </c>
      <c r="C443" s="3">
        <f ca="1">OFFSET(InputPriceData!G$15,CalculationsAndCharts!$A443+$A$11,IF($C$7,8,0),1,1)</f>
        <v>125500</v>
      </c>
      <c r="D443" s="4">
        <f ca="1">OFFSET(InputPriceData!C$15,CalculationsAndCharts!$A443+$A$11,IF($C$7,8,0),1,1)</f>
        <v>14.28</v>
      </c>
      <c r="E443" s="4">
        <f ca="1">OFFSET(InputPriceData!D$15,CalculationsAndCharts!$A443+$A$11,IF($C$7,8,0),1,1)</f>
        <v>14.31</v>
      </c>
      <c r="F443" s="4">
        <f ca="1">OFFSET(InputPriceData!E$15,CalculationsAndCharts!$A443+$A$11,IF($C$7,8,0),1,1)</f>
        <v>14.14</v>
      </c>
      <c r="G443" s="4">
        <f ca="1">OFFSET(InputPriceData!F$15,CalculationsAndCharts!$A443+$A$11,IF($C$7,8,0),1,1)</f>
        <v>14.28</v>
      </c>
      <c r="H443" s="128"/>
      <c r="I443" s="128"/>
      <c r="K443" s="124"/>
      <c r="L443" s="279"/>
      <c r="M443" s="281"/>
      <c r="N443" s="280"/>
      <c r="O443" s="4"/>
      <c r="P443" s="4"/>
      <c r="Q443" s="3"/>
      <c r="S443" s="309">
        <f t="shared" ca="1" si="176"/>
        <v>14.45</v>
      </c>
      <c r="T443" s="309">
        <f t="shared" ca="1" si="177"/>
        <v>13.31</v>
      </c>
      <c r="U443" s="310">
        <f t="shared" ca="1" si="169"/>
        <v>0.85087719298245601</v>
      </c>
      <c r="V443" s="310" t="b">
        <f t="shared" ca="1" si="178"/>
        <v>0</v>
      </c>
      <c r="W443" s="3" t="b">
        <f t="shared" ca="1" si="179"/>
        <v>0</v>
      </c>
      <c r="X443" s="3" t="str">
        <f t="shared" ca="1" si="180"/>
        <v/>
      </c>
      <c r="Y443" s="3" t="str">
        <f t="shared" ca="1" si="170"/>
        <v/>
      </c>
      <c r="Z443" s="3" t="str">
        <f t="shared" ca="1" si="181"/>
        <v/>
      </c>
      <c r="AA443" s="3" t="str">
        <f t="shared" ca="1" si="182"/>
        <v/>
      </c>
      <c r="AB443" s="205">
        <f t="shared" ca="1" si="183"/>
        <v>10115</v>
      </c>
      <c r="AC443" s="205">
        <f t="shared" ca="1" si="184"/>
        <v>160</v>
      </c>
      <c r="AD443" s="205">
        <f t="shared" ca="1" si="171"/>
        <v>63.21875</v>
      </c>
      <c r="AE443" s="205">
        <f t="shared" ca="1" si="172"/>
        <v>13.21875</v>
      </c>
      <c r="AF443" s="205">
        <f t="shared" ca="1" si="185"/>
        <v>2.6437500000000003</v>
      </c>
      <c r="AG443" s="205"/>
      <c r="AH443" s="205"/>
      <c r="AI443" s="205"/>
      <c r="AJ443" s="205"/>
      <c r="AK443" s="4"/>
      <c r="AL443" s="4"/>
      <c r="AM443" s="309">
        <f t="shared" ca="1" si="186"/>
        <v>14.45</v>
      </c>
      <c r="AN443" s="309">
        <f t="shared" ca="1" si="187"/>
        <v>13.78</v>
      </c>
      <c r="AO443" s="310">
        <f t="shared" ca="1" si="188"/>
        <v>0.74626865671641796</v>
      </c>
      <c r="AP443" s="310" t="b">
        <f t="shared" ca="1" si="189"/>
        <v>0</v>
      </c>
      <c r="AQ443" s="309">
        <f t="shared" ca="1" si="190"/>
        <v>0</v>
      </c>
      <c r="AR443" s="205">
        <f t="shared" ca="1" si="173"/>
        <v>0</v>
      </c>
      <c r="AS443" s="45" t="b">
        <f t="shared" ca="1" si="174"/>
        <v>0</v>
      </c>
      <c r="AT443">
        <f t="shared" ca="1" si="175"/>
        <v>0</v>
      </c>
      <c r="AU443" t="b">
        <f t="shared" ca="1" si="191"/>
        <v>0</v>
      </c>
      <c r="AV443" t="b">
        <f t="shared" ca="1" si="192"/>
        <v>0</v>
      </c>
      <c r="AW443" s="266" t="b">
        <f t="shared" ca="1" si="193"/>
        <v>0</v>
      </c>
      <c r="AX443" s="266" t="b">
        <f t="shared" ca="1" si="194"/>
        <v>0</v>
      </c>
      <c r="AY443" s="266" t="b">
        <f t="shared" ca="1" si="195"/>
        <v>0</v>
      </c>
    </row>
    <row r="444" spans="1:51" x14ac:dyDescent="0.25">
      <c r="A444">
        <v>412</v>
      </c>
      <c r="B444" s="163">
        <f ca="1">OFFSET(InputPriceData!B$15,CalculationsAndCharts!$A444+$A$11,0,1,1)</f>
        <v>41417</v>
      </c>
      <c r="C444" s="3">
        <f ca="1">OFFSET(InputPriceData!G$15,CalculationsAndCharts!$A444+$A$11,IF($C$7,8,0),1,1)</f>
        <v>247500</v>
      </c>
      <c r="D444" s="4">
        <f ca="1">OFFSET(InputPriceData!C$15,CalculationsAndCharts!$A444+$A$11,IF($C$7,8,0),1,1)</f>
        <v>14.19</v>
      </c>
      <c r="E444" s="4">
        <f ca="1">OFFSET(InputPriceData!D$15,CalculationsAndCharts!$A444+$A$11,IF($C$7,8,0),1,1)</f>
        <v>14.36</v>
      </c>
      <c r="F444" s="4">
        <f ca="1">OFFSET(InputPriceData!E$15,CalculationsAndCharts!$A444+$A$11,IF($C$7,8,0),1,1)</f>
        <v>14.12</v>
      </c>
      <c r="G444" s="4">
        <f ca="1">OFFSET(InputPriceData!F$15,CalculationsAndCharts!$A444+$A$11,IF($C$7,8,0),1,1)</f>
        <v>14.32</v>
      </c>
      <c r="H444" s="128"/>
      <c r="I444" s="128"/>
      <c r="K444" s="124"/>
      <c r="L444" s="279"/>
      <c r="M444" s="281"/>
      <c r="N444" s="280"/>
      <c r="O444" s="4"/>
      <c r="P444" s="4"/>
      <c r="Q444" s="3"/>
      <c r="S444" s="309">
        <f t="shared" ca="1" si="176"/>
        <v>14.45</v>
      </c>
      <c r="T444" s="309">
        <f t="shared" ca="1" si="177"/>
        <v>13.31</v>
      </c>
      <c r="U444" s="310">
        <f t="shared" ca="1" si="169"/>
        <v>0.88596491228070251</v>
      </c>
      <c r="V444" s="310" t="b">
        <f t="shared" ca="1" si="178"/>
        <v>0</v>
      </c>
      <c r="W444" s="3" t="b">
        <f t="shared" ca="1" si="179"/>
        <v>0</v>
      </c>
      <c r="X444" s="3" t="str">
        <f t="shared" ca="1" si="180"/>
        <v/>
      </c>
      <c r="Y444" s="3" t="str">
        <f t="shared" ca="1" si="170"/>
        <v/>
      </c>
      <c r="Z444" s="3" t="str">
        <f t="shared" ca="1" si="181"/>
        <v/>
      </c>
      <c r="AA444" s="3" t="str">
        <f t="shared" ca="1" si="182"/>
        <v/>
      </c>
      <c r="AB444" s="205">
        <f t="shared" ca="1" si="183"/>
        <v>10115</v>
      </c>
      <c r="AC444" s="205">
        <f t="shared" ca="1" si="184"/>
        <v>160</v>
      </c>
      <c r="AD444" s="205">
        <f t="shared" ca="1" si="171"/>
        <v>63.21875</v>
      </c>
      <c r="AE444" s="205">
        <f t="shared" ca="1" si="172"/>
        <v>13.21875</v>
      </c>
      <c r="AF444" s="205">
        <f t="shared" ca="1" si="185"/>
        <v>2.6437500000000003</v>
      </c>
      <c r="AG444" s="205"/>
      <c r="AH444" s="205"/>
      <c r="AI444" s="205"/>
      <c r="AJ444" s="205"/>
      <c r="AK444" s="4"/>
      <c r="AL444" s="4"/>
      <c r="AM444" s="309">
        <f t="shared" ca="1" si="186"/>
        <v>14.45</v>
      </c>
      <c r="AN444" s="309">
        <f t="shared" ca="1" si="187"/>
        <v>13.38</v>
      </c>
      <c r="AO444" s="310">
        <f t="shared" ca="1" si="188"/>
        <v>0.87850467289719703</v>
      </c>
      <c r="AP444" s="310" t="b">
        <f t="shared" ca="1" si="189"/>
        <v>0</v>
      </c>
      <c r="AQ444" s="309">
        <f t="shared" ca="1" si="190"/>
        <v>0</v>
      </c>
      <c r="AR444" s="205">
        <f t="shared" ca="1" si="173"/>
        <v>0</v>
      </c>
      <c r="AS444" s="45" t="b">
        <f t="shared" ca="1" si="174"/>
        <v>0</v>
      </c>
      <c r="AT444">
        <f t="shared" ca="1" si="175"/>
        <v>0</v>
      </c>
      <c r="AU444" t="b">
        <f t="shared" ca="1" si="191"/>
        <v>0</v>
      </c>
      <c r="AV444" t="b">
        <f t="shared" ca="1" si="192"/>
        <v>0</v>
      </c>
      <c r="AW444" s="266" t="b">
        <f t="shared" ca="1" si="193"/>
        <v>0</v>
      </c>
      <c r="AX444" s="266" t="b">
        <f t="shared" ca="1" si="194"/>
        <v>0</v>
      </c>
      <c r="AY444" s="266" t="b">
        <f t="shared" ca="1" si="195"/>
        <v>0</v>
      </c>
    </row>
    <row r="445" spans="1:51" x14ac:dyDescent="0.25">
      <c r="A445">
        <v>413</v>
      </c>
      <c r="B445" s="163">
        <f ca="1">OFFSET(InputPriceData!B$15,CalculationsAndCharts!$A445+$A$11,0,1,1)</f>
        <v>41416</v>
      </c>
      <c r="C445" s="3">
        <f ca="1">OFFSET(InputPriceData!G$15,CalculationsAndCharts!$A445+$A$11,IF($C$7,8,0),1,1)</f>
        <v>280600</v>
      </c>
      <c r="D445" s="4">
        <f ca="1">OFFSET(InputPriceData!C$15,CalculationsAndCharts!$A445+$A$11,IF($C$7,8,0),1,1)</f>
        <v>14.47</v>
      </c>
      <c r="E445" s="4">
        <f ca="1">OFFSET(InputPriceData!D$15,CalculationsAndCharts!$A445+$A$11,IF($C$7,8,0),1,1)</f>
        <v>14.58</v>
      </c>
      <c r="F445" s="4">
        <f ca="1">OFFSET(InputPriceData!E$15,CalculationsAndCharts!$A445+$A$11,IF($C$7,8,0),1,1)</f>
        <v>14.24</v>
      </c>
      <c r="G445" s="4">
        <f ca="1">OFFSET(InputPriceData!F$15,CalculationsAndCharts!$A445+$A$11,IF($C$7,8,0),1,1)</f>
        <v>14.31</v>
      </c>
      <c r="H445" s="128"/>
      <c r="I445" s="128"/>
      <c r="K445" s="124"/>
      <c r="L445" s="279"/>
      <c r="M445" s="281"/>
      <c r="N445" s="280"/>
      <c r="O445" s="4"/>
      <c r="P445" s="4"/>
      <c r="Q445" s="3"/>
      <c r="S445" s="309">
        <f t="shared" ca="1" si="176"/>
        <v>14.45</v>
      </c>
      <c r="T445" s="309">
        <f t="shared" ca="1" si="177"/>
        <v>13.31</v>
      </c>
      <c r="U445" s="310">
        <f t="shared" ca="1" si="169"/>
        <v>0.8771929824561413</v>
      </c>
      <c r="V445" s="310" t="b">
        <f t="shared" ca="1" si="178"/>
        <v>0</v>
      </c>
      <c r="W445" s="3" t="b">
        <f t="shared" ca="1" si="179"/>
        <v>0</v>
      </c>
      <c r="X445" s="3" t="str">
        <f t="shared" ca="1" si="180"/>
        <v/>
      </c>
      <c r="Y445" s="3" t="str">
        <f t="shared" ca="1" si="170"/>
        <v/>
      </c>
      <c r="Z445" s="3" t="str">
        <f t="shared" ca="1" si="181"/>
        <v/>
      </c>
      <c r="AA445" s="3" t="str">
        <f t="shared" ca="1" si="182"/>
        <v/>
      </c>
      <c r="AB445" s="205">
        <f t="shared" ca="1" si="183"/>
        <v>10115</v>
      </c>
      <c r="AC445" s="205">
        <f t="shared" ca="1" si="184"/>
        <v>160</v>
      </c>
      <c r="AD445" s="205">
        <f t="shared" ca="1" si="171"/>
        <v>63.21875</v>
      </c>
      <c r="AE445" s="205">
        <f t="shared" ca="1" si="172"/>
        <v>13.21875</v>
      </c>
      <c r="AF445" s="205">
        <f t="shared" ca="1" si="185"/>
        <v>2.6437500000000003</v>
      </c>
      <c r="AG445" s="205"/>
      <c r="AH445" s="205"/>
      <c r="AI445" s="205"/>
      <c r="AJ445" s="205"/>
      <c r="AK445" s="4"/>
      <c r="AL445" s="4"/>
      <c r="AM445" s="309">
        <f t="shared" ca="1" si="186"/>
        <v>14.45</v>
      </c>
      <c r="AN445" s="309">
        <f t="shared" ca="1" si="187"/>
        <v>13.31</v>
      </c>
      <c r="AO445" s="310">
        <f t="shared" ca="1" si="188"/>
        <v>0.8771929824561413</v>
      </c>
      <c r="AP445" s="310" t="b">
        <f t="shared" ca="1" si="189"/>
        <v>0</v>
      </c>
      <c r="AQ445" s="309">
        <f t="shared" ca="1" si="190"/>
        <v>0</v>
      </c>
      <c r="AR445" s="205">
        <f t="shared" ca="1" si="173"/>
        <v>0</v>
      </c>
      <c r="AS445" s="45" t="b">
        <f t="shared" ca="1" si="174"/>
        <v>0</v>
      </c>
      <c r="AT445">
        <f t="shared" ca="1" si="175"/>
        <v>0</v>
      </c>
      <c r="AU445" t="b">
        <f t="shared" ca="1" si="191"/>
        <v>0</v>
      </c>
      <c r="AV445" t="b">
        <f t="shared" ca="1" si="192"/>
        <v>0</v>
      </c>
      <c r="AW445" s="266" t="b">
        <f t="shared" ca="1" si="193"/>
        <v>0</v>
      </c>
      <c r="AX445" s="266" t="b">
        <f t="shared" ca="1" si="194"/>
        <v>0</v>
      </c>
      <c r="AY445" s="266" t="b">
        <f t="shared" ca="1" si="195"/>
        <v>0</v>
      </c>
    </row>
    <row r="446" spans="1:51" x14ac:dyDescent="0.25">
      <c r="A446">
        <v>414</v>
      </c>
      <c r="B446" s="163">
        <f ca="1">OFFSET(InputPriceData!B$15,CalculationsAndCharts!$A446+$A$11,0,1,1)</f>
        <v>41415</v>
      </c>
      <c r="C446" s="3">
        <f ca="1">OFFSET(InputPriceData!G$15,CalculationsAndCharts!$A446+$A$11,IF($C$7,8,0),1,1)</f>
        <v>443900</v>
      </c>
      <c r="D446" s="4">
        <f ca="1">OFFSET(InputPriceData!C$15,CalculationsAndCharts!$A446+$A$11,IF($C$7,8,0),1,1)</f>
        <v>14.45</v>
      </c>
      <c r="E446" s="4">
        <f ca="1">OFFSET(InputPriceData!D$15,CalculationsAndCharts!$A446+$A$11,IF($C$7,8,0),1,1)</f>
        <v>14.54</v>
      </c>
      <c r="F446" s="4">
        <f ca="1">OFFSET(InputPriceData!E$15,CalculationsAndCharts!$A446+$A$11,IF($C$7,8,0),1,1)</f>
        <v>14.35</v>
      </c>
      <c r="G446" s="4">
        <f ca="1">OFFSET(InputPriceData!F$15,CalculationsAndCharts!$A446+$A$11,IF($C$7,8,0),1,1)</f>
        <v>14.45</v>
      </c>
      <c r="H446" s="128"/>
      <c r="I446" s="128"/>
      <c r="K446" s="124"/>
      <c r="L446" s="279"/>
      <c r="M446" s="281"/>
      <c r="N446" s="280"/>
      <c r="O446" s="4"/>
      <c r="P446" s="4"/>
      <c r="Q446" s="3"/>
      <c r="S446" s="309">
        <f t="shared" ca="1" si="176"/>
        <v>14.45</v>
      </c>
      <c r="T446" s="309">
        <f t="shared" ca="1" si="177"/>
        <v>13.31</v>
      </c>
      <c r="U446" s="310">
        <f t="shared" ca="1" si="169"/>
        <v>1</v>
      </c>
      <c r="V446" s="310" t="b">
        <f t="shared" ca="1" si="178"/>
        <v>0</v>
      </c>
      <c r="W446" s="3" t="b">
        <f t="shared" ca="1" si="179"/>
        <v>0</v>
      </c>
      <c r="X446" s="3" t="str">
        <f t="shared" ca="1" si="180"/>
        <v/>
      </c>
      <c r="Y446" s="3" t="str">
        <f t="shared" ca="1" si="170"/>
        <v/>
      </c>
      <c r="Z446" s="3" t="str">
        <f t="shared" ca="1" si="181"/>
        <v/>
      </c>
      <c r="AA446" s="3" t="str">
        <f t="shared" ca="1" si="182"/>
        <v/>
      </c>
      <c r="AB446" s="205">
        <f t="shared" ca="1" si="183"/>
        <v>10115</v>
      </c>
      <c r="AC446" s="205">
        <f t="shared" ca="1" si="184"/>
        <v>160</v>
      </c>
      <c r="AD446" s="205">
        <f t="shared" ca="1" si="171"/>
        <v>63.21875</v>
      </c>
      <c r="AE446" s="205">
        <f t="shared" ca="1" si="172"/>
        <v>13.21875</v>
      </c>
      <c r="AF446" s="205">
        <f t="shared" ca="1" si="185"/>
        <v>2.6437500000000003</v>
      </c>
      <c r="AG446" s="205"/>
      <c r="AH446" s="205"/>
      <c r="AI446" s="205"/>
      <c r="AJ446" s="205"/>
      <c r="AK446" s="4"/>
      <c r="AL446" s="4"/>
      <c r="AM446" s="309">
        <f t="shared" ca="1" si="186"/>
        <v>14.45</v>
      </c>
      <c r="AN446" s="309">
        <f t="shared" ca="1" si="187"/>
        <v>13.31</v>
      </c>
      <c r="AO446" s="310">
        <f t="shared" ca="1" si="188"/>
        <v>1</v>
      </c>
      <c r="AP446" s="310" t="b">
        <f t="shared" ca="1" si="189"/>
        <v>0</v>
      </c>
      <c r="AQ446" s="309">
        <f t="shared" ca="1" si="190"/>
        <v>0</v>
      </c>
      <c r="AR446" s="205">
        <f t="shared" ca="1" si="173"/>
        <v>0</v>
      </c>
      <c r="AS446" s="45" t="b">
        <f t="shared" ca="1" si="174"/>
        <v>0</v>
      </c>
      <c r="AT446">
        <f t="shared" ca="1" si="175"/>
        <v>0</v>
      </c>
      <c r="AU446" t="b">
        <f t="shared" ca="1" si="191"/>
        <v>0</v>
      </c>
      <c r="AV446" t="b">
        <f t="shared" ca="1" si="192"/>
        <v>0</v>
      </c>
      <c r="AW446" s="266" t="b">
        <f t="shared" ca="1" si="193"/>
        <v>0</v>
      </c>
      <c r="AX446" s="266" t="b">
        <f t="shared" ca="1" si="194"/>
        <v>0</v>
      </c>
      <c r="AY446" s="266" t="b">
        <f t="shared" ca="1" si="195"/>
        <v>0</v>
      </c>
    </row>
    <row r="447" spans="1:51" x14ac:dyDescent="0.25">
      <c r="A447">
        <v>415</v>
      </c>
      <c r="B447" s="163">
        <f ca="1">OFFSET(InputPriceData!B$15,CalculationsAndCharts!$A447+$A$11,0,1,1)</f>
        <v>41414</v>
      </c>
      <c r="C447" s="3">
        <f ca="1">OFFSET(InputPriceData!G$15,CalculationsAndCharts!$A447+$A$11,IF($C$7,8,0),1,1)</f>
        <v>247100</v>
      </c>
      <c r="D447" s="4">
        <f ca="1">OFFSET(InputPriceData!C$15,CalculationsAndCharts!$A447+$A$11,IF($C$7,8,0),1,1)</f>
        <v>14.3</v>
      </c>
      <c r="E447" s="4">
        <f ca="1">OFFSET(InputPriceData!D$15,CalculationsAndCharts!$A447+$A$11,IF($C$7,8,0),1,1)</f>
        <v>14.48</v>
      </c>
      <c r="F447" s="4">
        <f ca="1">OFFSET(InputPriceData!E$15,CalculationsAndCharts!$A447+$A$11,IF($C$7,8,0),1,1)</f>
        <v>14.26</v>
      </c>
      <c r="G447" s="4">
        <f ca="1">OFFSET(InputPriceData!F$15,CalculationsAndCharts!$A447+$A$11,IF($C$7,8,0),1,1)</f>
        <v>14.42</v>
      </c>
      <c r="H447" s="128"/>
      <c r="I447" s="128"/>
      <c r="K447" s="124"/>
      <c r="L447" s="279"/>
      <c r="M447" s="281"/>
      <c r="N447" s="280"/>
      <c r="O447" s="4"/>
      <c r="P447" s="4"/>
      <c r="Q447" s="3"/>
      <c r="S447" s="309">
        <f t="shared" ca="1" si="176"/>
        <v>14.42</v>
      </c>
      <c r="T447" s="309">
        <f t="shared" ca="1" si="177"/>
        <v>13.31</v>
      </c>
      <c r="U447" s="310">
        <f t="shared" ca="1" si="169"/>
        <v>1</v>
      </c>
      <c r="V447" s="310" t="b">
        <f t="shared" ca="1" si="178"/>
        <v>0</v>
      </c>
      <c r="W447" s="3" t="b">
        <f t="shared" ca="1" si="179"/>
        <v>0</v>
      </c>
      <c r="X447" s="3" t="str">
        <f t="shared" ca="1" si="180"/>
        <v/>
      </c>
      <c r="Y447" s="3" t="str">
        <f t="shared" ca="1" si="170"/>
        <v/>
      </c>
      <c r="Z447" s="3" t="str">
        <f t="shared" ca="1" si="181"/>
        <v/>
      </c>
      <c r="AA447" s="3" t="str">
        <f t="shared" ca="1" si="182"/>
        <v/>
      </c>
      <c r="AB447" s="205">
        <f t="shared" ca="1" si="183"/>
        <v>10115</v>
      </c>
      <c r="AC447" s="205">
        <f t="shared" ca="1" si="184"/>
        <v>160</v>
      </c>
      <c r="AD447" s="205">
        <f t="shared" ca="1" si="171"/>
        <v>63.21875</v>
      </c>
      <c r="AE447" s="205">
        <f t="shared" ca="1" si="172"/>
        <v>13.21875</v>
      </c>
      <c r="AF447" s="205">
        <f t="shared" ca="1" si="185"/>
        <v>2.6437500000000003</v>
      </c>
      <c r="AG447" s="205"/>
      <c r="AH447" s="205"/>
      <c r="AI447" s="205"/>
      <c r="AJ447" s="205"/>
      <c r="AK447" s="4"/>
      <c r="AL447" s="4"/>
      <c r="AM447" s="309">
        <f t="shared" ca="1" si="186"/>
        <v>14.42</v>
      </c>
      <c r="AN447" s="309">
        <f t="shared" ca="1" si="187"/>
        <v>13.31</v>
      </c>
      <c r="AO447" s="310">
        <f t="shared" ca="1" si="188"/>
        <v>1</v>
      </c>
      <c r="AP447" s="310" t="b">
        <f t="shared" ca="1" si="189"/>
        <v>0</v>
      </c>
      <c r="AQ447" s="309">
        <f t="shared" ca="1" si="190"/>
        <v>0</v>
      </c>
      <c r="AR447" s="205">
        <f t="shared" ca="1" si="173"/>
        <v>0</v>
      </c>
      <c r="AS447" s="45" t="b">
        <f t="shared" ca="1" si="174"/>
        <v>0</v>
      </c>
      <c r="AT447">
        <f t="shared" ca="1" si="175"/>
        <v>0</v>
      </c>
      <c r="AU447" t="b">
        <f t="shared" ca="1" si="191"/>
        <v>0</v>
      </c>
      <c r="AV447" t="b">
        <f t="shared" ca="1" si="192"/>
        <v>0</v>
      </c>
      <c r="AW447" s="266" t="b">
        <f t="shared" ca="1" si="193"/>
        <v>0</v>
      </c>
      <c r="AX447" s="266" t="b">
        <f t="shared" ca="1" si="194"/>
        <v>0</v>
      </c>
      <c r="AY447" s="266" t="b">
        <f t="shared" ca="1" si="195"/>
        <v>0</v>
      </c>
    </row>
    <row r="448" spans="1:51" x14ac:dyDescent="0.25">
      <c r="A448">
        <v>416</v>
      </c>
      <c r="B448" s="163">
        <f ca="1">OFFSET(InputPriceData!B$15,CalculationsAndCharts!$A448+$A$11,0,1,1)</f>
        <v>41411</v>
      </c>
      <c r="C448" s="3">
        <f ca="1">OFFSET(InputPriceData!G$15,CalculationsAndCharts!$A448+$A$11,IF($C$7,8,0),1,1)</f>
        <v>314200</v>
      </c>
      <c r="D448" s="4">
        <f ca="1">OFFSET(InputPriceData!C$15,CalculationsAndCharts!$A448+$A$11,IF($C$7,8,0),1,1)</f>
        <v>14.22</v>
      </c>
      <c r="E448" s="4">
        <f ca="1">OFFSET(InputPriceData!D$15,CalculationsAndCharts!$A448+$A$11,IF($C$7,8,0),1,1)</f>
        <v>14.35</v>
      </c>
      <c r="F448" s="4">
        <f ca="1">OFFSET(InputPriceData!E$15,CalculationsAndCharts!$A448+$A$11,IF($C$7,8,0),1,1)</f>
        <v>14.14</v>
      </c>
      <c r="G448" s="4">
        <f ca="1">OFFSET(InputPriceData!F$15,CalculationsAndCharts!$A448+$A$11,IF($C$7,8,0),1,1)</f>
        <v>14.35</v>
      </c>
      <c r="H448" s="128"/>
      <c r="I448" s="128"/>
      <c r="K448" s="124"/>
      <c r="L448" s="279"/>
      <c r="M448" s="281"/>
      <c r="N448" s="280"/>
      <c r="O448" s="4"/>
      <c r="P448" s="4"/>
      <c r="Q448" s="3"/>
      <c r="S448" s="309">
        <f t="shared" ca="1" si="176"/>
        <v>14.36</v>
      </c>
      <c r="T448" s="309">
        <f t="shared" ca="1" si="177"/>
        <v>13.31</v>
      </c>
      <c r="U448" s="310">
        <f t="shared" ca="1" si="169"/>
        <v>0.99047619047619062</v>
      </c>
      <c r="V448" s="310" t="b">
        <f t="shared" ca="1" si="178"/>
        <v>0</v>
      </c>
      <c r="W448" s="3" t="b">
        <f t="shared" ca="1" si="179"/>
        <v>0</v>
      </c>
      <c r="X448" s="3" t="str">
        <f t="shared" ca="1" si="180"/>
        <v/>
      </c>
      <c r="Y448" s="3" t="str">
        <f t="shared" ca="1" si="170"/>
        <v/>
      </c>
      <c r="Z448" s="3" t="str">
        <f t="shared" ca="1" si="181"/>
        <v/>
      </c>
      <c r="AA448" s="3" t="str">
        <f t="shared" ca="1" si="182"/>
        <v/>
      </c>
      <c r="AB448" s="205">
        <f t="shared" ca="1" si="183"/>
        <v>10115</v>
      </c>
      <c r="AC448" s="205">
        <f t="shared" ca="1" si="184"/>
        <v>160</v>
      </c>
      <c r="AD448" s="205">
        <f t="shared" ca="1" si="171"/>
        <v>63.21875</v>
      </c>
      <c r="AE448" s="205">
        <f t="shared" ca="1" si="172"/>
        <v>13.21875</v>
      </c>
      <c r="AF448" s="205">
        <f t="shared" ca="1" si="185"/>
        <v>2.6437500000000003</v>
      </c>
      <c r="AG448" s="205"/>
      <c r="AH448" s="205"/>
      <c r="AI448" s="205"/>
      <c r="AJ448" s="205"/>
      <c r="AK448" s="4"/>
      <c r="AL448" s="4"/>
      <c r="AM448" s="309">
        <f t="shared" ca="1" si="186"/>
        <v>14.36</v>
      </c>
      <c r="AN448" s="309">
        <f t="shared" ca="1" si="187"/>
        <v>13.31</v>
      </c>
      <c r="AO448" s="310">
        <f t="shared" ca="1" si="188"/>
        <v>0.99047619047619062</v>
      </c>
      <c r="AP448" s="310" t="b">
        <f t="shared" ca="1" si="189"/>
        <v>0</v>
      </c>
      <c r="AQ448" s="309">
        <f t="shared" ca="1" si="190"/>
        <v>0</v>
      </c>
      <c r="AR448" s="205">
        <f t="shared" ca="1" si="173"/>
        <v>0</v>
      </c>
      <c r="AS448" s="45" t="b">
        <f t="shared" ca="1" si="174"/>
        <v>0</v>
      </c>
      <c r="AT448">
        <f t="shared" ca="1" si="175"/>
        <v>0</v>
      </c>
      <c r="AU448" t="b">
        <f t="shared" ca="1" si="191"/>
        <v>0</v>
      </c>
      <c r="AV448" t="b">
        <f t="shared" ca="1" si="192"/>
        <v>0</v>
      </c>
      <c r="AW448" s="266" t="b">
        <f t="shared" ca="1" si="193"/>
        <v>0</v>
      </c>
      <c r="AX448" s="266" t="b">
        <f t="shared" ca="1" si="194"/>
        <v>0</v>
      </c>
      <c r="AY448" s="266" t="b">
        <f t="shared" ca="1" si="195"/>
        <v>0</v>
      </c>
    </row>
    <row r="449" spans="1:51" x14ac:dyDescent="0.25">
      <c r="A449">
        <v>417</v>
      </c>
      <c r="B449" s="163">
        <f ca="1">OFFSET(InputPriceData!B$15,CalculationsAndCharts!$A449+$A$11,0,1,1)</f>
        <v>41410</v>
      </c>
      <c r="C449" s="3">
        <f ca="1">OFFSET(InputPriceData!G$15,CalculationsAndCharts!$A449+$A$11,IF($C$7,8,0),1,1)</f>
        <v>216700</v>
      </c>
      <c r="D449" s="4">
        <f ca="1">OFFSET(InputPriceData!C$15,CalculationsAndCharts!$A449+$A$11,IF($C$7,8,0),1,1)</f>
        <v>14.3</v>
      </c>
      <c r="E449" s="4">
        <f ca="1">OFFSET(InputPriceData!D$15,CalculationsAndCharts!$A449+$A$11,IF($C$7,8,0),1,1)</f>
        <v>14.38</v>
      </c>
      <c r="F449" s="4">
        <f ca="1">OFFSET(InputPriceData!E$15,CalculationsAndCharts!$A449+$A$11,IF($C$7,8,0),1,1)</f>
        <v>14.11</v>
      </c>
      <c r="G449" s="4">
        <f ca="1">OFFSET(InputPriceData!F$15,CalculationsAndCharts!$A449+$A$11,IF($C$7,8,0),1,1)</f>
        <v>14.18</v>
      </c>
      <c r="H449" s="128"/>
      <c r="I449" s="128"/>
      <c r="K449" s="124"/>
      <c r="L449" s="279"/>
      <c r="M449" s="281"/>
      <c r="N449" s="280"/>
      <c r="O449" s="4"/>
      <c r="P449" s="4"/>
      <c r="Q449" s="3"/>
      <c r="S449" s="309">
        <f t="shared" ca="1" si="176"/>
        <v>14.36</v>
      </c>
      <c r="T449" s="309">
        <f t="shared" ca="1" si="177"/>
        <v>13.31</v>
      </c>
      <c r="U449" s="310">
        <f t="shared" ca="1" si="169"/>
        <v>0.82857142857142863</v>
      </c>
      <c r="V449" s="310" t="b">
        <f t="shared" ca="1" si="178"/>
        <v>0</v>
      </c>
      <c r="W449" s="3" t="b">
        <f t="shared" ca="1" si="179"/>
        <v>0</v>
      </c>
      <c r="X449" s="3" t="str">
        <f t="shared" ca="1" si="180"/>
        <v/>
      </c>
      <c r="Y449" s="3" t="str">
        <f t="shared" ca="1" si="170"/>
        <v/>
      </c>
      <c r="Z449" s="3" t="str">
        <f t="shared" ca="1" si="181"/>
        <v/>
      </c>
      <c r="AA449" s="3" t="str">
        <f t="shared" ca="1" si="182"/>
        <v/>
      </c>
      <c r="AB449" s="205">
        <f t="shared" ca="1" si="183"/>
        <v>10115</v>
      </c>
      <c r="AC449" s="205">
        <f t="shared" ca="1" si="184"/>
        <v>160</v>
      </c>
      <c r="AD449" s="205">
        <f t="shared" ca="1" si="171"/>
        <v>63.21875</v>
      </c>
      <c r="AE449" s="205">
        <f t="shared" ca="1" si="172"/>
        <v>13.21875</v>
      </c>
      <c r="AF449" s="205">
        <f t="shared" ca="1" si="185"/>
        <v>2.6437500000000003</v>
      </c>
      <c r="AG449" s="205"/>
      <c r="AH449" s="205"/>
      <c r="AI449" s="205"/>
      <c r="AJ449" s="205"/>
      <c r="AK449" s="4"/>
      <c r="AL449" s="4"/>
      <c r="AM449" s="309">
        <f t="shared" ca="1" si="186"/>
        <v>14.36</v>
      </c>
      <c r="AN449" s="309">
        <f t="shared" ca="1" si="187"/>
        <v>13.31</v>
      </c>
      <c r="AO449" s="310">
        <f t="shared" ca="1" si="188"/>
        <v>0.82857142857142863</v>
      </c>
      <c r="AP449" s="310" t="b">
        <f t="shared" ca="1" si="189"/>
        <v>0</v>
      </c>
      <c r="AQ449" s="309">
        <f t="shared" ca="1" si="190"/>
        <v>0</v>
      </c>
      <c r="AR449" s="205">
        <f t="shared" ca="1" si="173"/>
        <v>0</v>
      </c>
      <c r="AS449" s="45" t="b">
        <f t="shared" ca="1" si="174"/>
        <v>0</v>
      </c>
      <c r="AT449">
        <f t="shared" ca="1" si="175"/>
        <v>0</v>
      </c>
      <c r="AU449" t="b">
        <f t="shared" ca="1" si="191"/>
        <v>0</v>
      </c>
      <c r="AV449" t="b">
        <f t="shared" ca="1" si="192"/>
        <v>0</v>
      </c>
      <c r="AW449" s="266" t="b">
        <f t="shared" ca="1" si="193"/>
        <v>0</v>
      </c>
      <c r="AX449" s="266" t="b">
        <f t="shared" ca="1" si="194"/>
        <v>0</v>
      </c>
      <c r="AY449" s="266" t="b">
        <f t="shared" ca="1" si="195"/>
        <v>0</v>
      </c>
    </row>
    <row r="450" spans="1:51" x14ac:dyDescent="0.25">
      <c r="A450">
        <v>418</v>
      </c>
      <c r="B450" s="163">
        <f ca="1">OFFSET(InputPriceData!B$15,CalculationsAndCharts!$A450+$A$11,0,1,1)</f>
        <v>41409</v>
      </c>
      <c r="C450" s="3">
        <f ca="1">OFFSET(InputPriceData!G$15,CalculationsAndCharts!$A450+$A$11,IF($C$7,8,0),1,1)</f>
        <v>238800</v>
      </c>
      <c r="D450" s="4">
        <f ca="1">OFFSET(InputPriceData!C$15,CalculationsAndCharts!$A450+$A$11,IF($C$7,8,0),1,1)</f>
        <v>14.08</v>
      </c>
      <c r="E450" s="4">
        <f ca="1">OFFSET(InputPriceData!D$15,CalculationsAndCharts!$A450+$A$11,IF($C$7,8,0),1,1)</f>
        <v>14.37</v>
      </c>
      <c r="F450" s="4">
        <f ca="1">OFFSET(InputPriceData!E$15,CalculationsAndCharts!$A450+$A$11,IF($C$7,8,0),1,1)</f>
        <v>14.02</v>
      </c>
      <c r="G450" s="4">
        <f ca="1">OFFSET(InputPriceData!F$15,CalculationsAndCharts!$A450+$A$11,IF($C$7,8,0),1,1)</f>
        <v>14.36</v>
      </c>
      <c r="H450" s="128"/>
      <c r="I450" s="128"/>
      <c r="K450" s="124"/>
      <c r="L450" s="279"/>
      <c r="M450" s="281"/>
      <c r="N450" s="280"/>
      <c r="O450" s="4"/>
      <c r="P450" s="4"/>
      <c r="Q450" s="3"/>
      <c r="S450" s="309">
        <f t="shared" ca="1" si="176"/>
        <v>14.36</v>
      </c>
      <c r="T450" s="309">
        <f t="shared" ca="1" si="177"/>
        <v>13.24</v>
      </c>
      <c r="U450" s="310">
        <f t="shared" ca="1" si="169"/>
        <v>1</v>
      </c>
      <c r="V450" s="310" t="b">
        <f t="shared" ca="1" si="178"/>
        <v>0</v>
      </c>
      <c r="W450" s="3" t="b">
        <f t="shared" ca="1" si="179"/>
        <v>0</v>
      </c>
      <c r="X450" s="3" t="str">
        <f t="shared" ca="1" si="180"/>
        <v/>
      </c>
      <c r="Y450" s="3" t="str">
        <f t="shared" ca="1" si="170"/>
        <v/>
      </c>
      <c r="Z450" s="3" t="str">
        <f t="shared" ca="1" si="181"/>
        <v/>
      </c>
      <c r="AA450" s="3" t="str">
        <f t="shared" ca="1" si="182"/>
        <v/>
      </c>
      <c r="AB450" s="205">
        <f t="shared" ca="1" si="183"/>
        <v>10115</v>
      </c>
      <c r="AC450" s="205">
        <f t="shared" ca="1" si="184"/>
        <v>160</v>
      </c>
      <c r="AD450" s="205">
        <f t="shared" ca="1" si="171"/>
        <v>63.21875</v>
      </c>
      <c r="AE450" s="205">
        <f t="shared" ca="1" si="172"/>
        <v>13.21875</v>
      </c>
      <c r="AF450" s="205">
        <f t="shared" ca="1" si="185"/>
        <v>2.6437500000000003</v>
      </c>
      <c r="AG450" s="205"/>
      <c r="AH450" s="205"/>
      <c r="AI450" s="205"/>
      <c r="AJ450" s="205"/>
      <c r="AK450" s="4"/>
      <c r="AL450" s="4"/>
      <c r="AM450" s="309">
        <f t="shared" ca="1" si="186"/>
        <v>14.36</v>
      </c>
      <c r="AN450" s="309">
        <f t="shared" ca="1" si="187"/>
        <v>13.31</v>
      </c>
      <c r="AO450" s="310">
        <f t="shared" ca="1" si="188"/>
        <v>1</v>
      </c>
      <c r="AP450" s="310" t="b">
        <f t="shared" ca="1" si="189"/>
        <v>0</v>
      </c>
      <c r="AQ450" s="309">
        <f t="shared" ca="1" si="190"/>
        <v>0</v>
      </c>
      <c r="AR450" s="205">
        <f t="shared" ca="1" si="173"/>
        <v>0</v>
      </c>
      <c r="AS450" s="45" t="b">
        <f t="shared" ca="1" si="174"/>
        <v>0</v>
      </c>
      <c r="AT450">
        <f t="shared" ca="1" si="175"/>
        <v>0</v>
      </c>
      <c r="AU450" t="b">
        <f t="shared" ca="1" si="191"/>
        <v>0</v>
      </c>
      <c r="AV450" t="b">
        <f t="shared" ca="1" si="192"/>
        <v>0</v>
      </c>
      <c r="AW450" s="266" t="b">
        <f t="shared" ca="1" si="193"/>
        <v>0</v>
      </c>
      <c r="AX450" s="266" t="b">
        <f t="shared" ca="1" si="194"/>
        <v>0</v>
      </c>
      <c r="AY450" s="266" t="b">
        <f t="shared" ca="1" si="195"/>
        <v>0</v>
      </c>
    </row>
    <row r="451" spans="1:51" x14ac:dyDescent="0.25">
      <c r="A451">
        <v>419</v>
      </c>
      <c r="B451" s="163">
        <f ca="1">OFFSET(InputPriceData!B$15,CalculationsAndCharts!$A451+$A$11,0,1,1)</f>
        <v>41408</v>
      </c>
      <c r="C451" s="3">
        <f ca="1">OFFSET(InputPriceData!G$15,CalculationsAndCharts!$A451+$A$11,IF($C$7,8,0),1,1)</f>
        <v>188900</v>
      </c>
      <c r="D451" s="4">
        <f ca="1">OFFSET(InputPriceData!C$15,CalculationsAndCharts!$A451+$A$11,IF($C$7,8,0),1,1)</f>
        <v>13.84</v>
      </c>
      <c r="E451" s="4">
        <f ca="1">OFFSET(InputPriceData!D$15,CalculationsAndCharts!$A451+$A$11,IF($C$7,8,0),1,1)</f>
        <v>14.06</v>
      </c>
      <c r="F451" s="4">
        <f ca="1">OFFSET(InputPriceData!E$15,CalculationsAndCharts!$A451+$A$11,IF($C$7,8,0),1,1)</f>
        <v>13.84</v>
      </c>
      <c r="G451" s="4">
        <f ca="1">OFFSET(InputPriceData!F$15,CalculationsAndCharts!$A451+$A$11,IF($C$7,8,0),1,1)</f>
        <v>14.06</v>
      </c>
      <c r="H451" s="128"/>
      <c r="I451" s="128"/>
      <c r="K451" s="124"/>
      <c r="L451" s="279"/>
      <c r="M451" s="281"/>
      <c r="N451" s="280"/>
      <c r="O451" s="4"/>
      <c r="P451" s="4"/>
      <c r="Q451" s="3"/>
      <c r="S451" s="309">
        <f t="shared" ca="1" si="176"/>
        <v>14.08</v>
      </c>
      <c r="T451" s="309">
        <f t="shared" ca="1" si="177"/>
        <v>13.07</v>
      </c>
      <c r="U451" s="310">
        <f t="shared" ca="1" si="169"/>
        <v>0.98019801980198062</v>
      </c>
      <c r="V451" s="310" t="b">
        <f t="shared" ca="1" si="178"/>
        <v>0</v>
      </c>
      <c r="W451" s="3" t="b">
        <f t="shared" ca="1" si="179"/>
        <v>0</v>
      </c>
      <c r="X451" s="3" t="str">
        <f t="shared" ca="1" si="180"/>
        <v/>
      </c>
      <c r="Y451" s="3" t="str">
        <f t="shared" ca="1" si="170"/>
        <v/>
      </c>
      <c r="Z451" s="3" t="str">
        <f t="shared" ca="1" si="181"/>
        <v/>
      </c>
      <c r="AA451" s="3" t="str">
        <f t="shared" ca="1" si="182"/>
        <v/>
      </c>
      <c r="AB451" s="205">
        <f t="shared" ca="1" si="183"/>
        <v>10115</v>
      </c>
      <c r="AC451" s="205">
        <f t="shared" ca="1" si="184"/>
        <v>160</v>
      </c>
      <c r="AD451" s="205">
        <f t="shared" ca="1" si="171"/>
        <v>63.21875</v>
      </c>
      <c r="AE451" s="205">
        <f t="shared" ca="1" si="172"/>
        <v>13.21875</v>
      </c>
      <c r="AF451" s="205">
        <f t="shared" ca="1" si="185"/>
        <v>2.6437500000000003</v>
      </c>
      <c r="AG451" s="205"/>
      <c r="AH451" s="205"/>
      <c r="AI451" s="205"/>
      <c r="AJ451" s="205"/>
      <c r="AK451" s="4"/>
      <c r="AL451" s="4"/>
      <c r="AM451" s="309">
        <f t="shared" ca="1" si="186"/>
        <v>14.08</v>
      </c>
      <c r="AN451" s="309">
        <f t="shared" ca="1" si="187"/>
        <v>13.31</v>
      </c>
      <c r="AO451" s="310">
        <f t="shared" ca="1" si="188"/>
        <v>0.97402597402597457</v>
      </c>
      <c r="AP451" s="310" t="b">
        <f t="shared" ca="1" si="189"/>
        <v>0</v>
      </c>
      <c r="AQ451" s="309">
        <f t="shared" ca="1" si="190"/>
        <v>0</v>
      </c>
      <c r="AR451" s="205">
        <f t="shared" ca="1" si="173"/>
        <v>0</v>
      </c>
      <c r="AS451" s="45" t="b">
        <f t="shared" ca="1" si="174"/>
        <v>0</v>
      </c>
      <c r="AT451">
        <f t="shared" ca="1" si="175"/>
        <v>0</v>
      </c>
      <c r="AU451" t="b">
        <f t="shared" ca="1" si="191"/>
        <v>0</v>
      </c>
      <c r="AV451" t="b">
        <f t="shared" ca="1" si="192"/>
        <v>0</v>
      </c>
      <c r="AW451" s="266" t="b">
        <f t="shared" ca="1" si="193"/>
        <v>0</v>
      </c>
      <c r="AX451" s="266" t="b">
        <f t="shared" ca="1" si="194"/>
        <v>0</v>
      </c>
      <c r="AY451" s="266" t="b">
        <f t="shared" ca="1" si="195"/>
        <v>0</v>
      </c>
    </row>
    <row r="452" spans="1:51" x14ac:dyDescent="0.25">
      <c r="A452">
        <v>420</v>
      </c>
      <c r="B452" s="163">
        <f ca="1">OFFSET(InputPriceData!B$15,CalculationsAndCharts!$A452+$A$11,0,1,1)</f>
        <v>41407</v>
      </c>
      <c r="C452" s="3">
        <f ca="1">OFFSET(InputPriceData!G$15,CalculationsAndCharts!$A452+$A$11,IF($C$7,8,0),1,1)</f>
        <v>237000</v>
      </c>
      <c r="D452" s="4">
        <f ca="1">OFFSET(InputPriceData!C$15,CalculationsAndCharts!$A452+$A$11,IF($C$7,8,0),1,1)</f>
        <v>14</v>
      </c>
      <c r="E452" s="4">
        <f ca="1">OFFSET(InputPriceData!D$15,CalculationsAndCharts!$A452+$A$11,IF($C$7,8,0),1,1)</f>
        <v>14</v>
      </c>
      <c r="F452" s="4">
        <f ca="1">OFFSET(InputPriceData!E$15,CalculationsAndCharts!$A452+$A$11,IF($C$7,8,0),1,1)</f>
        <v>13.81</v>
      </c>
      <c r="G452" s="4">
        <f ca="1">OFFSET(InputPriceData!F$15,CalculationsAndCharts!$A452+$A$11,IF($C$7,8,0),1,1)</f>
        <v>13.87</v>
      </c>
      <c r="H452" s="128"/>
      <c r="I452" s="128"/>
      <c r="K452" s="124"/>
      <c r="L452" s="279"/>
      <c r="M452" s="281"/>
      <c r="N452" s="280"/>
      <c r="O452" s="4"/>
      <c r="P452" s="4"/>
      <c r="Q452" s="3"/>
      <c r="S452" s="309">
        <f t="shared" ca="1" si="176"/>
        <v>14.08</v>
      </c>
      <c r="T452" s="309">
        <f t="shared" ca="1" si="177"/>
        <v>13.07</v>
      </c>
      <c r="U452" s="310">
        <f t="shared" ca="1" si="169"/>
        <v>0.79207920792079123</v>
      </c>
      <c r="V452" s="310" t="b">
        <f t="shared" ca="1" si="178"/>
        <v>0</v>
      </c>
      <c r="W452" s="3" t="b">
        <f t="shared" ca="1" si="179"/>
        <v>1</v>
      </c>
      <c r="X452" s="3">
        <f t="shared" ca="1" si="180"/>
        <v>13.08</v>
      </c>
      <c r="Y452" s="3">
        <f t="shared" ca="1" si="170"/>
        <v>6.0397553516819507</v>
      </c>
      <c r="Z452" s="3">
        <f t="shared" ca="1" si="181"/>
        <v>6.0397553516819507</v>
      </c>
      <c r="AA452" s="3">
        <f t="shared" ca="1" si="182"/>
        <v>80</v>
      </c>
      <c r="AB452" s="205">
        <f t="shared" ca="1" si="183"/>
        <v>10115</v>
      </c>
      <c r="AC452" s="205">
        <f t="shared" ca="1" si="184"/>
        <v>160</v>
      </c>
      <c r="AD452" s="205">
        <f t="shared" ca="1" si="171"/>
        <v>63.21875</v>
      </c>
      <c r="AE452" s="205">
        <f t="shared" ca="1" si="172"/>
        <v>13.21875</v>
      </c>
      <c r="AF452" s="205">
        <f t="shared" ca="1" si="185"/>
        <v>2.6437500000000003</v>
      </c>
      <c r="AG452" s="205"/>
      <c r="AH452" s="205"/>
      <c r="AI452" s="205"/>
      <c r="AJ452" s="205"/>
      <c r="AK452" s="4"/>
      <c r="AL452" s="4"/>
      <c r="AM452" s="309">
        <f t="shared" ca="1" si="186"/>
        <v>14.08</v>
      </c>
      <c r="AN452" s="309">
        <f t="shared" ca="1" si="187"/>
        <v>13.24</v>
      </c>
      <c r="AO452" s="310">
        <f t="shared" ca="1" si="188"/>
        <v>0.74999999999999889</v>
      </c>
      <c r="AP452" s="310" t="b">
        <f t="shared" ca="1" si="189"/>
        <v>0</v>
      </c>
      <c r="AQ452" s="309">
        <f t="shared" ca="1" si="190"/>
        <v>0</v>
      </c>
      <c r="AR452" s="205">
        <f t="shared" ca="1" si="173"/>
        <v>0</v>
      </c>
      <c r="AS452" s="45" t="b">
        <f t="shared" ca="1" si="174"/>
        <v>0</v>
      </c>
      <c r="AT452">
        <f t="shared" ca="1" si="175"/>
        <v>0</v>
      </c>
      <c r="AU452" t="b">
        <f t="shared" ca="1" si="191"/>
        <v>0</v>
      </c>
      <c r="AV452" t="b">
        <f t="shared" ca="1" si="192"/>
        <v>0</v>
      </c>
      <c r="AW452" s="266" t="b">
        <f t="shared" ca="1" si="193"/>
        <v>0</v>
      </c>
      <c r="AX452" s="266" t="b">
        <f t="shared" ca="1" si="194"/>
        <v>0</v>
      </c>
      <c r="AY452" s="266" t="b">
        <f t="shared" ca="1" si="195"/>
        <v>0</v>
      </c>
    </row>
    <row r="453" spans="1:51" x14ac:dyDescent="0.25">
      <c r="A453">
        <v>421</v>
      </c>
      <c r="B453" s="163">
        <f ca="1">OFFSET(InputPriceData!B$15,CalculationsAndCharts!$A453+$A$11,0,1,1)</f>
        <v>41404</v>
      </c>
      <c r="C453" s="3">
        <f ca="1">OFFSET(InputPriceData!G$15,CalculationsAndCharts!$A453+$A$11,IF($C$7,8,0),1,1)</f>
        <v>223000</v>
      </c>
      <c r="D453" s="4">
        <f ca="1">OFFSET(InputPriceData!C$15,CalculationsAndCharts!$A453+$A$11,IF($C$7,8,0),1,1)</f>
        <v>14.01</v>
      </c>
      <c r="E453" s="4">
        <f ca="1">OFFSET(InputPriceData!D$15,CalculationsAndCharts!$A453+$A$11,IF($C$7,8,0),1,1)</f>
        <v>14.05</v>
      </c>
      <c r="F453" s="4">
        <f ca="1">OFFSET(InputPriceData!E$15,CalculationsAndCharts!$A453+$A$11,IF($C$7,8,0),1,1)</f>
        <v>13.91</v>
      </c>
      <c r="G453" s="4">
        <f ca="1">OFFSET(InputPriceData!F$15,CalculationsAndCharts!$A453+$A$11,IF($C$7,8,0),1,1)</f>
        <v>14</v>
      </c>
      <c r="H453" s="128"/>
      <c r="I453" s="128"/>
      <c r="K453" s="124"/>
      <c r="L453" s="279"/>
      <c r="M453" s="281"/>
      <c r="N453" s="280"/>
      <c r="O453" s="4"/>
      <c r="P453" s="4"/>
      <c r="Q453" s="3"/>
      <c r="S453" s="309">
        <f t="shared" ca="1" si="176"/>
        <v>14.08</v>
      </c>
      <c r="T453" s="309">
        <f t="shared" ca="1" si="177"/>
        <v>13.07</v>
      </c>
      <c r="U453" s="310">
        <f t="shared" ca="1" si="169"/>
        <v>0.92079207920792072</v>
      </c>
      <c r="V453" s="310" t="b">
        <f t="shared" ca="1" si="178"/>
        <v>0</v>
      </c>
      <c r="W453" s="3" t="b">
        <f t="shared" ca="1" si="179"/>
        <v>0</v>
      </c>
      <c r="X453" s="3" t="str">
        <f t="shared" ca="1" si="180"/>
        <v/>
      </c>
      <c r="Y453" s="3" t="str">
        <f t="shared" ca="1" si="170"/>
        <v/>
      </c>
      <c r="Z453" s="3" t="str">
        <f t="shared" ca="1" si="181"/>
        <v/>
      </c>
      <c r="AA453" s="3" t="str">
        <f t="shared" ca="1" si="182"/>
        <v/>
      </c>
      <c r="AB453" s="205">
        <f t="shared" ca="1" si="183"/>
        <v>10035</v>
      </c>
      <c r="AC453" s="205">
        <f t="shared" ca="1" si="184"/>
        <v>159</v>
      </c>
      <c r="AD453" s="205">
        <f t="shared" ca="1" si="171"/>
        <v>63.113207547169814</v>
      </c>
      <c r="AE453" s="205">
        <f t="shared" ca="1" si="172"/>
        <v>13.113207547169814</v>
      </c>
      <c r="AF453" s="205">
        <f t="shared" ca="1" si="185"/>
        <v>2.6226415094339632</v>
      </c>
      <c r="AG453" s="205"/>
      <c r="AH453" s="205"/>
      <c r="AI453" s="205"/>
      <c r="AJ453" s="205"/>
      <c r="AK453" s="4"/>
      <c r="AL453" s="4"/>
      <c r="AM453" s="309">
        <f t="shared" ca="1" si="186"/>
        <v>14.08</v>
      </c>
      <c r="AN453" s="309">
        <f t="shared" ca="1" si="187"/>
        <v>13.07</v>
      </c>
      <c r="AO453" s="310">
        <f t="shared" ca="1" si="188"/>
        <v>0.92079207920792072</v>
      </c>
      <c r="AP453" s="310" t="b">
        <f t="shared" ca="1" si="189"/>
        <v>0</v>
      </c>
      <c r="AQ453" s="309">
        <f t="shared" ca="1" si="190"/>
        <v>0</v>
      </c>
      <c r="AR453" s="205">
        <f t="shared" ca="1" si="173"/>
        <v>0</v>
      </c>
      <c r="AS453" s="45" t="b">
        <f t="shared" ca="1" si="174"/>
        <v>0</v>
      </c>
      <c r="AT453">
        <f t="shared" ca="1" si="175"/>
        <v>0</v>
      </c>
      <c r="AU453" t="b">
        <f t="shared" ca="1" si="191"/>
        <v>0</v>
      </c>
      <c r="AV453" t="b">
        <f t="shared" ca="1" si="192"/>
        <v>0</v>
      </c>
      <c r="AW453" s="266" t="b">
        <f t="shared" ca="1" si="193"/>
        <v>0</v>
      </c>
      <c r="AX453" s="266" t="b">
        <f t="shared" ca="1" si="194"/>
        <v>0</v>
      </c>
      <c r="AY453" s="266" t="b">
        <f t="shared" ca="1" si="195"/>
        <v>0</v>
      </c>
    </row>
    <row r="454" spans="1:51" x14ac:dyDescent="0.25">
      <c r="A454">
        <v>422</v>
      </c>
      <c r="B454" s="163">
        <f ca="1">OFFSET(InputPriceData!B$15,CalculationsAndCharts!$A454+$A$11,0,1,1)</f>
        <v>41403</v>
      </c>
      <c r="C454" s="3">
        <f ca="1">OFFSET(InputPriceData!G$15,CalculationsAndCharts!$A454+$A$11,IF($C$7,8,0),1,1)</f>
        <v>265000</v>
      </c>
      <c r="D454" s="4">
        <f ca="1">OFFSET(InputPriceData!C$15,CalculationsAndCharts!$A454+$A$11,IF($C$7,8,0),1,1)</f>
        <v>14.07</v>
      </c>
      <c r="E454" s="4">
        <f ca="1">OFFSET(InputPriceData!D$15,CalculationsAndCharts!$A454+$A$11,IF($C$7,8,0),1,1)</f>
        <v>14.09</v>
      </c>
      <c r="F454" s="4">
        <f ca="1">OFFSET(InputPriceData!E$15,CalculationsAndCharts!$A454+$A$11,IF($C$7,8,0),1,1)</f>
        <v>13.85</v>
      </c>
      <c r="G454" s="4">
        <f ca="1">OFFSET(InputPriceData!F$15,CalculationsAndCharts!$A454+$A$11,IF($C$7,8,0),1,1)</f>
        <v>13.97</v>
      </c>
      <c r="H454" s="128"/>
      <c r="I454" s="128"/>
      <c r="K454" s="124"/>
      <c r="L454" s="279"/>
      <c r="M454" s="281"/>
      <c r="N454" s="280"/>
      <c r="O454" s="4"/>
      <c r="P454" s="4"/>
      <c r="Q454" s="3"/>
      <c r="S454" s="309">
        <f t="shared" ca="1" si="176"/>
        <v>14.08</v>
      </c>
      <c r="T454" s="309">
        <f t="shared" ca="1" si="177"/>
        <v>13.07</v>
      </c>
      <c r="U454" s="310">
        <f t="shared" ca="1" si="169"/>
        <v>0.89108910891089166</v>
      </c>
      <c r="V454" s="310" t="b">
        <f t="shared" ca="1" si="178"/>
        <v>0</v>
      </c>
      <c r="W454" s="3" t="b">
        <f t="shared" ca="1" si="179"/>
        <v>0</v>
      </c>
      <c r="X454" s="3" t="str">
        <f t="shared" ca="1" si="180"/>
        <v/>
      </c>
      <c r="Y454" s="3" t="str">
        <f t="shared" ca="1" si="170"/>
        <v/>
      </c>
      <c r="Z454" s="3" t="str">
        <f t="shared" ca="1" si="181"/>
        <v/>
      </c>
      <c r="AA454" s="3" t="str">
        <f t="shared" ca="1" si="182"/>
        <v/>
      </c>
      <c r="AB454" s="205">
        <f t="shared" ca="1" si="183"/>
        <v>10035</v>
      </c>
      <c r="AC454" s="205">
        <f t="shared" ca="1" si="184"/>
        <v>159</v>
      </c>
      <c r="AD454" s="205">
        <f t="shared" ca="1" si="171"/>
        <v>63.113207547169814</v>
      </c>
      <c r="AE454" s="205">
        <f t="shared" ca="1" si="172"/>
        <v>13.113207547169814</v>
      </c>
      <c r="AF454" s="205">
        <f t="shared" ca="1" si="185"/>
        <v>2.6226415094339632</v>
      </c>
      <c r="AG454" s="205"/>
      <c r="AH454" s="205"/>
      <c r="AI454" s="205"/>
      <c r="AJ454" s="205"/>
      <c r="AK454" s="4"/>
      <c r="AL454" s="4"/>
      <c r="AM454" s="309">
        <f t="shared" ca="1" si="186"/>
        <v>14.08</v>
      </c>
      <c r="AN454" s="309">
        <f t="shared" ca="1" si="187"/>
        <v>13.07</v>
      </c>
      <c r="AO454" s="310">
        <f t="shared" ca="1" si="188"/>
        <v>0.89108910891089166</v>
      </c>
      <c r="AP454" s="310" t="b">
        <f t="shared" ca="1" si="189"/>
        <v>0</v>
      </c>
      <c r="AQ454" s="309">
        <f t="shared" ca="1" si="190"/>
        <v>0</v>
      </c>
      <c r="AR454" s="205">
        <f t="shared" ca="1" si="173"/>
        <v>0</v>
      </c>
      <c r="AS454" s="45" t="b">
        <f t="shared" ca="1" si="174"/>
        <v>0</v>
      </c>
      <c r="AT454">
        <f t="shared" ca="1" si="175"/>
        <v>0</v>
      </c>
      <c r="AU454" t="b">
        <f t="shared" ca="1" si="191"/>
        <v>0</v>
      </c>
      <c r="AV454" t="b">
        <f t="shared" ca="1" si="192"/>
        <v>0</v>
      </c>
      <c r="AW454" s="266" t="b">
        <f t="shared" ca="1" si="193"/>
        <v>0</v>
      </c>
      <c r="AX454" s="266" t="b">
        <f t="shared" ca="1" si="194"/>
        <v>0</v>
      </c>
      <c r="AY454" s="266" t="b">
        <f t="shared" ca="1" si="195"/>
        <v>0</v>
      </c>
    </row>
    <row r="455" spans="1:51" x14ac:dyDescent="0.25">
      <c r="A455">
        <v>423</v>
      </c>
      <c r="B455" s="163">
        <f ca="1">OFFSET(InputPriceData!B$15,CalculationsAndCharts!$A455+$A$11,0,1,1)</f>
        <v>41402</v>
      </c>
      <c r="C455" s="3">
        <f ca="1">OFFSET(InputPriceData!G$15,CalculationsAndCharts!$A455+$A$11,IF($C$7,8,0),1,1)</f>
        <v>328700</v>
      </c>
      <c r="D455" s="4">
        <f ca="1">OFFSET(InputPriceData!C$15,CalculationsAndCharts!$A455+$A$11,IF($C$7,8,0),1,1)</f>
        <v>13.94</v>
      </c>
      <c r="E455" s="4">
        <f ca="1">OFFSET(InputPriceData!D$15,CalculationsAndCharts!$A455+$A$11,IF($C$7,8,0),1,1)</f>
        <v>14.09</v>
      </c>
      <c r="F455" s="4">
        <f ca="1">OFFSET(InputPriceData!E$15,CalculationsAndCharts!$A455+$A$11,IF($C$7,8,0),1,1)</f>
        <v>13.86</v>
      </c>
      <c r="G455" s="4">
        <f ca="1">OFFSET(InputPriceData!F$15,CalculationsAndCharts!$A455+$A$11,IF($C$7,8,0),1,1)</f>
        <v>14.08</v>
      </c>
      <c r="H455" s="128"/>
      <c r="I455" s="128"/>
      <c r="K455" s="124"/>
      <c r="L455" s="279"/>
      <c r="M455" s="281"/>
      <c r="N455" s="280"/>
      <c r="O455" s="4"/>
      <c r="P455" s="4"/>
      <c r="Q455" s="3"/>
      <c r="S455" s="309">
        <f t="shared" ca="1" si="176"/>
        <v>14.08</v>
      </c>
      <c r="T455" s="309">
        <f t="shared" ca="1" si="177"/>
        <v>13.07</v>
      </c>
      <c r="U455" s="310">
        <f t="shared" ca="1" si="169"/>
        <v>1</v>
      </c>
      <c r="V455" s="310" t="b">
        <f t="shared" ca="1" si="178"/>
        <v>0</v>
      </c>
      <c r="W455" s="3" t="b">
        <f t="shared" ca="1" si="179"/>
        <v>1</v>
      </c>
      <c r="X455" s="3">
        <f t="shared" ca="1" si="180"/>
        <v>13.11</v>
      </c>
      <c r="Y455" s="3">
        <f t="shared" ca="1" si="170"/>
        <v>7.398932112890928</v>
      </c>
      <c r="Z455" s="3">
        <f t="shared" ca="1" si="181"/>
        <v>7.398932112890928</v>
      </c>
      <c r="AA455" s="3">
        <f t="shared" ca="1" si="182"/>
        <v>86</v>
      </c>
      <c r="AB455" s="205">
        <f t="shared" ca="1" si="183"/>
        <v>10035</v>
      </c>
      <c r="AC455" s="205">
        <f t="shared" ca="1" si="184"/>
        <v>159</v>
      </c>
      <c r="AD455" s="205">
        <f t="shared" ca="1" si="171"/>
        <v>63.113207547169814</v>
      </c>
      <c r="AE455" s="205">
        <f t="shared" ca="1" si="172"/>
        <v>13.113207547169814</v>
      </c>
      <c r="AF455" s="205">
        <f t="shared" ca="1" si="185"/>
        <v>2.6226415094339632</v>
      </c>
      <c r="AG455" s="205"/>
      <c r="AH455" s="205"/>
      <c r="AI455" s="205"/>
      <c r="AJ455" s="205"/>
      <c r="AK455" s="4"/>
      <c r="AL455" s="4"/>
      <c r="AM455" s="309">
        <f t="shared" ca="1" si="186"/>
        <v>14.08</v>
      </c>
      <c r="AN455" s="309">
        <f t="shared" ca="1" si="187"/>
        <v>13.07</v>
      </c>
      <c r="AO455" s="310">
        <f t="shared" ca="1" si="188"/>
        <v>1</v>
      </c>
      <c r="AP455" s="310" t="b">
        <f t="shared" ca="1" si="189"/>
        <v>0</v>
      </c>
      <c r="AQ455" s="309">
        <f t="shared" ca="1" si="190"/>
        <v>0</v>
      </c>
      <c r="AR455" s="205">
        <f t="shared" ca="1" si="173"/>
        <v>0</v>
      </c>
      <c r="AS455" s="45" t="b">
        <f t="shared" ca="1" si="174"/>
        <v>0</v>
      </c>
      <c r="AT455">
        <f t="shared" ca="1" si="175"/>
        <v>0</v>
      </c>
      <c r="AU455" t="b">
        <f t="shared" ca="1" si="191"/>
        <v>0</v>
      </c>
      <c r="AV455" t="b">
        <f t="shared" ca="1" si="192"/>
        <v>0</v>
      </c>
      <c r="AW455" s="266" t="b">
        <f t="shared" ca="1" si="193"/>
        <v>0</v>
      </c>
      <c r="AX455" s="266" t="b">
        <f t="shared" ca="1" si="194"/>
        <v>0</v>
      </c>
      <c r="AY455" s="266" t="b">
        <f t="shared" ca="1" si="195"/>
        <v>0</v>
      </c>
    </row>
    <row r="456" spans="1:51" x14ac:dyDescent="0.25">
      <c r="A456">
        <v>424</v>
      </c>
      <c r="B456" s="163">
        <f ca="1">OFFSET(InputPriceData!B$15,CalculationsAndCharts!$A456+$A$11,0,1,1)</f>
        <v>41401</v>
      </c>
      <c r="C456" s="3">
        <f ca="1">OFFSET(InputPriceData!G$15,CalculationsAndCharts!$A456+$A$11,IF($C$7,8,0),1,1)</f>
        <v>352200</v>
      </c>
      <c r="D456" s="4">
        <f ca="1">OFFSET(InputPriceData!C$15,CalculationsAndCharts!$A456+$A$11,IF($C$7,8,0),1,1)</f>
        <v>13.87</v>
      </c>
      <c r="E456" s="4">
        <f ca="1">OFFSET(InputPriceData!D$15,CalculationsAndCharts!$A456+$A$11,IF($C$7,8,0),1,1)</f>
        <v>14.02</v>
      </c>
      <c r="F456" s="4">
        <f ca="1">OFFSET(InputPriceData!E$15,CalculationsAndCharts!$A456+$A$11,IF($C$7,8,0),1,1)</f>
        <v>13.87</v>
      </c>
      <c r="G456" s="4">
        <f ca="1">OFFSET(InputPriceData!F$15,CalculationsAndCharts!$A456+$A$11,IF($C$7,8,0),1,1)</f>
        <v>14.01</v>
      </c>
      <c r="H456" s="128"/>
      <c r="I456" s="128"/>
      <c r="K456" s="124"/>
      <c r="L456" s="279"/>
      <c r="M456" s="281"/>
      <c r="N456" s="280"/>
      <c r="O456" s="4"/>
      <c r="P456" s="4"/>
      <c r="Q456" s="3"/>
      <c r="S456" s="309">
        <f t="shared" ca="1" si="176"/>
        <v>14.01</v>
      </c>
      <c r="T456" s="309">
        <f t="shared" ca="1" si="177"/>
        <v>13.07</v>
      </c>
      <c r="U456" s="310">
        <f t="shared" ca="1" si="169"/>
        <v>1</v>
      </c>
      <c r="V456" s="310" t="b">
        <f t="shared" ca="1" si="178"/>
        <v>0</v>
      </c>
      <c r="W456" s="3" t="b">
        <f t="shared" ca="1" si="179"/>
        <v>0</v>
      </c>
      <c r="X456" s="3" t="str">
        <f t="shared" ca="1" si="180"/>
        <v/>
      </c>
      <c r="Y456" s="3" t="str">
        <f t="shared" ca="1" si="170"/>
        <v/>
      </c>
      <c r="Z456" s="3" t="str">
        <f t="shared" ca="1" si="181"/>
        <v/>
      </c>
      <c r="AA456" s="3" t="str">
        <f t="shared" ca="1" si="182"/>
        <v/>
      </c>
      <c r="AB456" s="205">
        <f t="shared" ca="1" si="183"/>
        <v>9949</v>
      </c>
      <c r="AC456" s="205">
        <f t="shared" ca="1" si="184"/>
        <v>158</v>
      </c>
      <c r="AD456" s="205">
        <f t="shared" ca="1" si="171"/>
        <v>62.968354430379748</v>
      </c>
      <c r="AE456" s="205">
        <f t="shared" ca="1" si="172"/>
        <v>12.968354430379748</v>
      </c>
      <c r="AF456" s="205">
        <f t="shared" ca="1" si="185"/>
        <v>2.5936708860759499</v>
      </c>
      <c r="AG456" s="205"/>
      <c r="AH456" s="205"/>
      <c r="AI456" s="205"/>
      <c r="AJ456" s="205"/>
      <c r="AK456" s="4"/>
      <c r="AL456" s="4"/>
      <c r="AM456" s="309">
        <f t="shared" ca="1" si="186"/>
        <v>14.01</v>
      </c>
      <c r="AN456" s="309">
        <f t="shared" ca="1" si="187"/>
        <v>13.07</v>
      </c>
      <c r="AO456" s="310">
        <f t="shared" ca="1" si="188"/>
        <v>1</v>
      </c>
      <c r="AP456" s="310" t="b">
        <f t="shared" ca="1" si="189"/>
        <v>0</v>
      </c>
      <c r="AQ456" s="309">
        <f t="shared" ca="1" si="190"/>
        <v>0</v>
      </c>
      <c r="AR456" s="205">
        <f t="shared" ca="1" si="173"/>
        <v>0</v>
      </c>
      <c r="AS456" s="45" t="b">
        <f t="shared" ca="1" si="174"/>
        <v>0</v>
      </c>
      <c r="AT456">
        <f t="shared" ca="1" si="175"/>
        <v>0</v>
      </c>
      <c r="AU456" t="b">
        <f t="shared" ca="1" si="191"/>
        <v>0</v>
      </c>
      <c r="AV456" t="b">
        <f t="shared" ca="1" si="192"/>
        <v>0</v>
      </c>
      <c r="AW456" s="266" t="b">
        <f t="shared" ca="1" si="193"/>
        <v>0</v>
      </c>
      <c r="AX456" s="266" t="b">
        <f t="shared" ca="1" si="194"/>
        <v>0</v>
      </c>
      <c r="AY456" s="266" t="b">
        <f t="shared" ca="1" si="195"/>
        <v>0</v>
      </c>
    </row>
    <row r="457" spans="1:51" x14ac:dyDescent="0.25">
      <c r="A457">
        <v>425</v>
      </c>
      <c r="B457" s="163">
        <f ca="1">OFFSET(InputPriceData!B$15,CalculationsAndCharts!$A457+$A$11,0,1,1)</f>
        <v>41400</v>
      </c>
      <c r="C457" s="3">
        <f ca="1">OFFSET(InputPriceData!G$15,CalculationsAndCharts!$A457+$A$11,IF($C$7,8,0),1,1)</f>
        <v>324500</v>
      </c>
      <c r="D457" s="4">
        <f ca="1">OFFSET(InputPriceData!C$15,CalculationsAndCharts!$A457+$A$11,IF($C$7,8,0),1,1)</f>
        <v>13.75</v>
      </c>
      <c r="E457" s="4">
        <f ca="1">OFFSET(InputPriceData!D$15,CalculationsAndCharts!$A457+$A$11,IF($C$7,8,0),1,1)</f>
        <v>14</v>
      </c>
      <c r="F457" s="4">
        <f ca="1">OFFSET(InputPriceData!E$15,CalculationsAndCharts!$A457+$A$11,IF($C$7,8,0),1,1)</f>
        <v>13.73</v>
      </c>
      <c r="G457" s="4">
        <f ca="1">OFFSET(InputPriceData!F$15,CalculationsAndCharts!$A457+$A$11,IF($C$7,8,0),1,1)</f>
        <v>13.88</v>
      </c>
      <c r="H457" s="128"/>
      <c r="I457" s="128"/>
      <c r="K457" s="124"/>
      <c r="L457" s="279"/>
      <c r="M457" s="281"/>
      <c r="N457" s="280"/>
      <c r="O457" s="4"/>
      <c r="P457" s="4"/>
      <c r="Q457" s="3"/>
      <c r="S457" s="309">
        <f t="shared" ca="1" si="176"/>
        <v>13.88</v>
      </c>
      <c r="T457" s="309">
        <f t="shared" ca="1" si="177"/>
        <v>13.07</v>
      </c>
      <c r="U457" s="310">
        <f t="shared" ca="1" si="169"/>
        <v>1</v>
      </c>
      <c r="V457" s="310" t="b">
        <f t="shared" ca="1" si="178"/>
        <v>0</v>
      </c>
      <c r="W457" s="3" t="b">
        <f t="shared" ca="1" si="179"/>
        <v>0</v>
      </c>
      <c r="X457" s="3" t="str">
        <f t="shared" ca="1" si="180"/>
        <v/>
      </c>
      <c r="Y457" s="3" t="str">
        <f t="shared" ca="1" si="170"/>
        <v/>
      </c>
      <c r="Z457" s="3" t="str">
        <f t="shared" ca="1" si="181"/>
        <v/>
      </c>
      <c r="AA457" s="3" t="str">
        <f t="shared" ca="1" si="182"/>
        <v/>
      </c>
      <c r="AB457" s="205">
        <f t="shared" ca="1" si="183"/>
        <v>9949</v>
      </c>
      <c r="AC457" s="205">
        <f t="shared" ca="1" si="184"/>
        <v>158</v>
      </c>
      <c r="AD457" s="205">
        <f t="shared" ca="1" si="171"/>
        <v>62.968354430379748</v>
      </c>
      <c r="AE457" s="205">
        <f t="shared" ca="1" si="172"/>
        <v>12.968354430379748</v>
      </c>
      <c r="AF457" s="205">
        <f t="shared" ca="1" si="185"/>
        <v>2.5936708860759499</v>
      </c>
      <c r="AG457" s="205"/>
      <c r="AH457" s="205"/>
      <c r="AI457" s="205"/>
      <c r="AJ457" s="205"/>
      <c r="AK457" s="4"/>
      <c r="AL457" s="4"/>
      <c r="AM457" s="309">
        <f t="shared" ca="1" si="186"/>
        <v>13.88</v>
      </c>
      <c r="AN457" s="309">
        <f t="shared" ca="1" si="187"/>
        <v>13.07</v>
      </c>
      <c r="AO457" s="310">
        <f t="shared" ca="1" si="188"/>
        <v>1</v>
      </c>
      <c r="AP457" s="310" t="b">
        <f t="shared" ca="1" si="189"/>
        <v>0</v>
      </c>
      <c r="AQ457" s="309">
        <f t="shared" ca="1" si="190"/>
        <v>0</v>
      </c>
      <c r="AR457" s="205">
        <f t="shared" ca="1" si="173"/>
        <v>0</v>
      </c>
      <c r="AS457" s="45" t="b">
        <f t="shared" ca="1" si="174"/>
        <v>0</v>
      </c>
      <c r="AT457">
        <f t="shared" ca="1" si="175"/>
        <v>0</v>
      </c>
      <c r="AU457" t="b">
        <f t="shared" ca="1" si="191"/>
        <v>0</v>
      </c>
      <c r="AV457" t="b">
        <f t="shared" ca="1" si="192"/>
        <v>0</v>
      </c>
      <c r="AW457" s="266" t="b">
        <f t="shared" ca="1" si="193"/>
        <v>0</v>
      </c>
      <c r="AX457" s="266" t="b">
        <f t="shared" ca="1" si="194"/>
        <v>0</v>
      </c>
      <c r="AY457" s="266" t="b">
        <f t="shared" ca="1" si="195"/>
        <v>0</v>
      </c>
    </row>
    <row r="458" spans="1:51" x14ac:dyDescent="0.25">
      <c r="A458">
        <v>426</v>
      </c>
      <c r="B458" s="163">
        <f ca="1">OFFSET(InputPriceData!B$15,CalculationsAndCharts!$A458+$A$11,0,1,1)</f>
        <v>41397</v>
      </c>
      <c r="C458" s="3">
        <f ca="1">OFFSET(InputPriceData!G$15,CalculationsAndCharts!$A458+$A$11,IF($C$7,8,0),1,1)</f>
        <v>492600</v>
      </c>
      <c r="D458" s="4">
        <f ca="1">OFFSET(InputPriceData!C$15,CalculationsAndCharts!$A458+$A$11,IF($C$7,8,0),1,1)</f>
        <v>13.54</v>
      </c>
      <c r="E458" s="4">
        <f ca="1">OFFSET(InputPriceData!D$15,CalculationsAndCharts!$A458+$A$11,IF($C$7,8,0),1,1)</f>
        <v>13.91</v>
      </c>
      <c r="F458" s="4">
        <f ca="1">OFFSET(InputPriceData!E$15,CalculationsAndCharts!$A458+$A$11,IF($C$7,8,0),1,1)</f>
        <v>13.35</v>
      </c>
      <c r="G458" s="4">
        <f ca="1">OFFSET(InputPriceData!F$15,CalculationsAndCharts!$A458+$A$11,IF($C$7,8,0),1,1)</f>
        <v>13.78</v>
      </c>
      <c r="H458" s="128"/>
      <c r="I458" s="128"/>
      <c r="K458" s="124"/>
      <c r="L458" s="279"/>
      <c r="M458" s="281"/>
      <c r="N458" s="280"/>
      <c r="O458" s="4"/>
      <c r="P458" s="4"/>
      <c r="Q458" s="3"/>
      <c r="S458" s="309">
        <f t="shared" ca="1" si="176"/>
        <v>13.78</v>
      </c>
      <c r="T458" s="309">
        <f t="shared" ca="1" si="177"/>
        <v>13.07</v>
      </c>
      <c r="U458" s="310">
        <f t="shared" ca="1" si="169"/>
        <v>1</v>
      </c>
      <c r="V458" s="310" t="b">
        <f t="shared" ca="1" si="178"/>
        <v>0</v>
      </c>
      <c r="W458" s="3" t="b">
        <f t="shared" ca="1" si="179"/>
        <v>0</v>
      </c>
      <c r="X458" s="3" t="str">
        <f t="shared" ca="1" si="180"/>
        <v/>
      </c>
      <c r="Y458" s="3" t="str">
        <f t="shared" ca="1" si="170"/>
        <v/>
      </c>
      <c r="Z458" s="3" t="str">
        <f t="shared" ca="1" si="181"/>
        <v/>
      </c>
      <c r="AA458" s="3" t="str">
        <f t="shared" ca="1" si="182"/>
        <v/>
      </c>
      <c r="AB458" s="205">
        <f t="shared" ca="1" si="183"/>
        <v>9949</v>
      </c>
      <c r="AC458" s="205">
        <f t="shared" ca="1" si="184"/>
        <v>158</v>
      </c>
      <c r="AD458" s="205">
        <f t="shared" ca="1" si="171"/>
        <v>62.968354430379748</v>
      </c>
      <c r="AE458" s="205">
        <f t="shared" ca="1" si="172"/>
        <v>12.968354430379748</v>
      </c>
      <c r="AF458" s="205">
        <f t="shared" ca="1" si="185"/>
        <v>2.5936708860759499</v>
      </c>
      <c r="AG458" s="205"/>
      <c r="AH458" s="205"/>
      <c r="AI458" s="205"/>
      <c r="AJ458" s="205"/>
      <c r="AK458" s="4"/>
      <c r="AL458" s="4"/>
      <c r="AM458" s="309">
        <f t="shared" ca="1" si="186"/>
        <v>13.78</v>
      </c>
      <c r="AN458" s="309">
        <f t="shared" ca="1" si="187"/>
        <v>13.07</v>
      </c>
      <c r="AO458" s="310">
        <f t="shared" ca="1" si="188"/>
        <v>1</v>
      </c>
      <c r="AP458" s="310" t="b">
        <f t="shared" ca="1" si="189"/>
        <v>0</v>
      </c>
      <c r="AQ458" s="309">
        <f t="shared" ca="1" si="190"/>
        <v>0</v>
      </c>
      <c r="AR458" s="205">
        <f t="shared" ca="1" si="173"/>
        <v>0</v>
      </c>
      <c r="AS458" s="45" t="b">
        <f t="shared" ca="1" si="174"/>
        <v>0</v>
      </c>
      <c r="AT458">
        <f t="shared" ca="1" si="175"/>
        <v>0</v>
      </c>
      <c r="AU458" t="b">
        <f t="shared" ca="1" si="191"/>
        <v>0</v>
      </c>
      <c r="AV458" t="b">
        <f t="shared" ca="1" si="192"/>
        <v>0</v>
      </c>
      <c r="AW458" s="266" t="b">
        <f t="shared" ca="1" si="193"/>
        <v>0</v>
      </c>
      <c r="AX458" s="266" t="b">
        <f t="shared" ca="1" si="194"/>
        <v>0</v>
      </c>
      <c r="AY458" s="266" t="b">
        <f t="shared" ca="1" si="195"/>
        <v>1</v>
      </c>
    </row>
    <row r="459" spans="1:51" x14ac:dyDescent="0.25">
      <c r="A459">
        <v>427</v>
      </c>
      <c r="B459" s="163">
        <f ca="1">OFFSET(InputPriceData!B$15,CalculationsAndCharts!$A459+$A$11,0,1,1)</f>
        <v>41396</v>
      </c>
      <c r="C459" s="3">
        <f ca="1">OFFSET(InputPriceData!G$15,CalculationsAndCharts!$A459+$A$11,IF($C$7,8,0),1,1)</f>
        <v>746200</v>
      </c>
      <c r="D459" s="4">
        <f ca="1">OFFSET(InputPriceData!C$15,CalculationsAndCharts!$A459+$A$11,IF($C$7,8,0),1,1)</f>
        <v>13.32</v>
      </c>
      <c r="E459" s="4">
        <f ca="1">OFFSET(InputPriceData!D$15,CalculationsAndCharts!$A459+$A$11,IF($C$7,8,0),1,1)</f>
        <v>13.53</v>
      </c>
      <c r="F459" s="4">
        <f ca="1">OFFSET(InputPriceData!E$15,CalculationsAndCharts!$A459+$A$11,IF($C$7,8,0),1,1)</f>
        <v>13.3</v>
      </c>
      <c r="G459" s="4">
        <f ca="1">OFFSET(InputPriceData!F$15,CalculationsAndCharts!$A459+$A$11,IF($C$7,8,0),1,1)</f>
        <v>13.38</v>
      </c>
      <c r="H459" s="128"/>
      <c r="I459" s="128"/>
      <c r="K459" s="124"/>
      <c r="L459" s="279"/>
      <c r="M459" s="281"/>
      <c r="N459" s="280"/>
      <c r="O459" s="4"/>
      <c r="P459" s="4"/>
      <c r="Q459" s="3"/>
      <c r="S459" s="309">
        <f t="shared" ca="1" si="176"/>
        <v>13.57</v>
      </c>
      <c r="T459" s="309">
        <f t="shared" ca="1" si="177"/>
        <v>13.07</v>
      </c>
      <c r="U459" s="310">
        <f t="shared" ca="1" si="169"/>
        <v>0.62000000000000099</v>
      </c>
      <c r="V459" s="310" t="b">
        <f t="shared" ca="1" si="178"/>
        <v>0</v>
      </c>
      <c r="W459" s="3" t="b">
        <f t="shared" ca="1" si="179"/>
        <v>0</v>
      </c>
      <c r="X459" s="3" t="str">
        <f t="shared" ca="1" si="180"/>
        <v/>
      </c>
      <c r="Y459" s="3" t="str">
        <f t="shared" ca="1" si="170"/>
        <v/>
      </c>
      <c r="Z459" s="3" t="str">
        <f t="shared" ca="1" si="181"/>
        <v/>
      </c>
      <c r="AA459" s="3" t="str">
        <f t="shared" ca="1" si="182"/>
        <v/>
      </c>
      <c r="AB459" s="205">
        <f t="shared" ca="1" si="183"/>
        <v>9949</v>
      </c>
      <c r="AC459" s="205">
        <f t="shared" ca="1" si="184"/>
        <v>158</v>
      </c>
      <c r="AD459" s="205">
        <f t="shared" ca="1" si="171"/>
        <v>62.968354430379748</v>
      </c>
      <c r="AE459" s="205">
        <f t="shared" ca="1" si="172"/>
        <v>12.968354430379748</v>
      </c>
      <c r="AF459" s="205">
        <f t="shared" ca="1" si="185"/>
        <v>2.5936708860759499</v>
      </c>
      <c r="AG459" s="205"/>
      <c r="AH459" s="205"/>
      <c r="AI459" s="205"/>
      <c r="AJ459" s="205"/>
      <c r="AK459" s="4"/>
      <c r="AL459" s="4"/>
      <c r="AM459" s="309">
        <f t="shared" ca="1" si="186"/>
        <v>13.57</v>
      </c>
      <c r="AN459" s="309">
        <f t="shared" ca="1" si="187"/>
        <v>13.07</v>
      </c>
      <c r="AO459" s="310">
        <f t="shared" ca="1" si="188"/>
        <v>0.62000000000000099</v>
      </c>
      <c r="AP459" s="310" t="b">
        <f t="shared" ca="1" si="189"/>
        <v>0</v>
      </c>
      <c r="AQ459" s="309">
        <f t="shared" ca="1" si="190"/>
        <v>0.39450000000000002</v>
      </c>
      <c r="AR459" s="205">
        <f t="shared" ca="1" si="173"/>
        <v>12.7555</v>
      </c>
      <c r="AS459" s="45" t="b">
        <f t="shared" ca="1" si="174"/>
        <v>0</v>
      </c>
      <c r="AT459">
        <f t="shared" ca="1" si="175"/>
        <v>9</v>
      </c>
      <c r="AU459" t="b">
        <f t="shared" ca="1" si="191"/>
        <v>1</v>
      </c>
      <c r="AV459" t="b">
        <f t="shared" ca="1" si="192"/>
        <v>1</v>
      </c>
      <c r="AW459" s="266" t="b">
        <f t="shared" ca="1" si="193"/>
        <v>0</v>
      </c>
      <c r="AX459" s="266" t="b">
        <f t="shared" ca="1" si="194"/>
        <v>1</v>
      </c>
      <c r="AY459" s="266" t="b">
        <f t="shared" ca="1" si="195"/>
        <v>0</v>
      </c>
    </row>
    <row r="460" spans="1:51" x14ac:dyDescent="0.25">
      <c r="A460">
        <v>428</v>
      </c>
      <c r="B460" s="163">
        <f ca="1">OFFSET(InputPriceData!B$15,CalculationsAndCharts!$A460+$A$11,0,1,1)</f>
        <v>41395</v>
      </c>
      <c r="C460" s="3">
        <f ca="1">OFFSET(InputPriceData!G$15,CalculationsAndCharts!$A460+$A$11,IF($C$7,8,0),1,1)</f>
        <v>708200</v>
      </c>
      <c r="D460" s="4">
        <f ca="1">OFFSET(InputPriceData!C$15,CalculationsAndCharts!$A460+$A$11,IF($C$7,8,0),1,1)</f>
        <v>13.54</v>
      </c>
      <c r="E460" s="4">
        <f ca="1">OFFSET(InputPriceData!D$15,CalculationsAndCharts!$A460+$A$11,IF($C$7,8,0),1,1)</f>
        <v>13.59</v>
      </c>
      <c r="F460" s="4">
        <f ca="1">OFFSET(InputPriceData!E$15,CalculationsAndCharts!$A460+$A$11,IF($C$7,8,0),1,1)</f>
        <v>13.31</v>
      </c>
      <c r="G460" s="4">
        <f ca="1">OFFSET(InputPriceData!F$15,CalculationsAndCharts!$A460+$A$11,IF($C$7,8,0),1,1)</f>
        <v>13.31</v>
      </c>
      <c r="H460" s="128"/>
      <c r="I460" s="128"/>
      <c r="K460" s="124"/>
      <c r="L460" s="279"/>
      <c r="M460" s="281"/>
      <c r="N460" s="280"/>
      <c r="O460" s="4"/>
      <c r="P460" s="4"/>
      <c r="Q460" s="3"/>
      <c r="S460" s="309">
        <f t="shared" ca="1" si="176"/>
        <v>13.57</v>
      </c>
      <c r="T460" s="309">
        <f t="shared" ca="1" si="177"/>
        <v>13.07</v>
      </c>
      <c r="U460" s="310">
        <f t="shared" ca="1" si="169"/>
        <v>0.48000000000000043</v>
      </c>
      <c r="V460" s="310" t="b">
        <f t="shared" ca="1" si="178"/>
        <v>0</v>
      </c>
      <c r="W460" s="3" t="b">
        <f t="shared" ca="1" si="179"/>
        <v>0</v>
      </c>
      <c r="X460" s="3" t="str">
        <f t="shared" ca="1" si="180"/>
        <v/>
      </c>
      <c r="Y460" s="3" t="str">
        <f t="shared" ca="1" si="170"/>
        <v/>
      </c>
      <c r="Z460" s="3" t="str">
        <f t="shared" ca="1" si="181"/>
        <v/>
      </c>
      <c r="AA460" s="3" t="str">
        <f t="shared" ca="1" si="182"/>
        <v/>
      </c>
      <c r="AB460" s="205">
        <f t="shared" ca="1" si="183"/>
        <v>9949</v>
      </c>
      <c r="AC460" s="205">
        <f t="shared" ca="1" si="184"/>
        <v>158</v>
      </c>
      <c r="AD460" s="205">
        <f t="shared" ca="1" si="171"/>
        <v>62.968354430379748</v>
      </c>
      <c r="AE460" s="205">
        <f t="shared" ca="1" si="172"/>
        <v>12.968354430379748</v>
      </c>
      <c r="AF460" s="205">
        <f t="shared" ca="1" si="185"/>
        <v>2.5936708860759499</v>
      </c>
      <c r="AG460" s="205"/>
      <c r="AH460" s="205"/>
      <c r="AI460" s="205"/>
      <c r="AJ460" s="205"/>
      <c r="AK460" s="4"/>
      <c r="AL460" s="4"/>
      <c r="AM460" s="309">
        <f t="shared" ca="1" si="186"/>
        <v>13.57</v>
      </c>
      <c r="AN460" s="309">
        <f t="shared" ca="1" si="187"/>
        <v>13.07</v>
      </c>
      <c r="AO460" s="310">
        <f t="shared" ca="1" si="188"/>
        <v>0.48000000000000043</v>
      </c>
      <c r="AP460" s="310" t="b">
        <f t="shared" ca="1" si="189"/>
        <v>0</v>
      </c>
      <c r="AQ460" s="309">
        <f t="shared" ca="1" si="190"/>
        <v>0.39450000000000002</v>
      </c>
      <c r="AR460" s="205">
        <f t="shared" ca="1" si="173"/>
        <v>12.7555</v>
      </c>
      <c r="AS460" s="45" t="b">
        <f t="shared" ca="1" si="174"/>
        <v>0</v>
      </c>
      <c r="AT460">
        <f t="shared" ca="1" si="175"/>
        <v>8</v>
      </c>
      <c r="AU460" t="b">
        <f t="shared" ca="1" si="191"/>
        <v>0</v>
      </c>
      <c r="AV460" t="b">
        <f t="shared" ca="1" si="192"/>
        <v>0</v>
      </c>
      <c r="AW460" s="266" t="b">
        <f t="shared" ca="1" si="193"/>
        <v>0</v>
      </c>
      <c r="AX460" s="266" t="b">
        <f t="shared" ca="1" si="194"/>
        <v>1</v>
      </c>
      <c r="AY460" s="266" t="b">
        <f t="shared" ca="1" si="195"/>
        <v>0</v>
      </c>
    </row>
    <row r="461" spans="1:51" x14ac:dyDescent="0.25">
      <c r="A461">
        <v>429</v>
      </c>
      <c r="B461" s="163">
        <f ca="1">OFFSET(InputPriceData!B$15,CalculationsAndCharts!$A461+$A$11,0,1,1)</f>
        <v>41394</v>
      </c>
      <c r="C461" s="3">
        <f ca="1">OFFSET(InputPriceData!G$15,CalculationsAndCharts!$A461+$A$11,IF($C$7,8,0),1,1)</f>
        <v>385400</v>
      </c>
      <c r="D461" s="4">
        <f ca="1">OFFSET(InputPriceData!C$15,CalculationsAndCharts!$A461+$A$11,IF($C$7,8,0),1,1)</f>
        <v>13.46</v>
      </c>
      <c r="E461" s="4">
        <f ca="1">OFFSET(InputPriceData!D$15,CalculationsAndCharts!$A461+$A$11,IF($C$7,8,0),1,1)</f>
        <v>13.6</v>
      </c>
      <c r="F461" s="4">
        <f ca="1">OFFSET(InputPriceData!E$15,CalculationsAndCharts!$A461+$A$11,IF($C$7,8,0),1,1)</f>
        <v>13.45</v>
      </c>
      <c r="G461" s="4">
        <f ca="1">OFFSET(InputPriceData!F$15,CalculationsAndCharts!$A461+$A$11,IF($C$7,8,0),1,1)</f>
        <v>13.57</v>
      </c>
      <c r="H461" s="128"/>
      <c r="I461" s="128"/>
      <c r="K461" s="124"/>
      <c r="L461" s="279"/>
      <c r="M461" s="281"/>
      <c r="N461" s="280"/>
      <c r="O461" s="4"/>
      <c r="P461" s="4"/>
      <c r="Q461" s="3"/>
      <c r="S461" s="309">
        <f t="shared" ca="1" si="176"/>
        <v>13.57</v>
      </c>
      <c r="T461" s="309">
        <f t="shared" ca="1" si="177"/>
        <v>13.07</v>
      </c>
      <c r="U461" s="310">
        <f t="shared" ca="1" si="169"/>
        <v>1</v>
      </c>
      <c r="V461" s="310" t="b">
        <f t="shared" ca="1" si="178"/>
        <v>0</v>
      </c>
      <c r="W461" s="3" t="b">
        <f t="shared" ca="1" si="179"/>
        <v>0</v>
      </c>
      <c r="X461" s="3" t="str">
        <f t="shared" ca="1" si="180"/>
        <v/>
      </c>
      <c r="Y461" s="3" t="str">
        <f t="shared" ca="1" si="170"/>
        <v/>
      </c>
      <c r="Z461" s="3" t="str">
        <f t="shared" ca="1" si="181"/>
        <v/>
      </c>
      <c r="AA461" s="3" t="str">
        <f t="shared" ca="1" si="182"/>
        <v/>
      </c>
      <c r="AB461" s="205">
        <f t="shared" ca="1" si="183"/>
        <v>9949</v>
      </c>
      <c r="AC461" s="205">
        <f t="shared" ca="1" si="184"/>
        <v>158</v>
      </c>
      <c r="AD461" s="205">
        <f t="shared" ca="1" si="171"/>
        <v>62.968354430379748</v>
      </c>
      <c r="AE461" s="205">
        <f t="shared" ca="1" si="172"/>
        <v>12.968354430379748</v>
      </c>
      <c r="AF461" s="205">
        <f t="shared" ca="1" si="185"/>
        <v>2.5936708860759499</v>
      </c>
      <c r="AG461" s="205"/>
      <c r="AH461" s="205"/>
      <c r="AI461" s="205"/>
      <c r="AJ461" s="205"/>
      <c r="AK461" s="4"/>
      <c r="AL461" s="4"/>
      <c r="AM461" s="309">
        <f t="shared" ca="1" si="186"/>
        <v>13.57</v>
      </c>
      <c r="AN461" s="309">
        <f t="shared" ca="1" si="187"/>
        <v>13.07</v>
      </c>
      <c r="AO461" s="310">
        <f t="shared" ca="1" si="188"/>
        <v>1</v>
      </c>
      <c r="AP461" s="310" t="b">
        <f t="shared" ca="1" si="189"/>
        <v>0</v>
      </c>
      <c r="AQ461" s="309">
        <f t="shared" ca="1" si="190"/>
        <v>0.39450000000000002</v>
      </c>
      <c r="AR461" s="205">
        <f t="shared" ca="1" si="173"/>
        <v>12.7555</v>
      </c>
      <c r="AS461" s="45" t="b">
        <f t="shared" ca="1" si="174"/>
        <v>0</v>
      </c>
      <c r="AT461">
        <f t="shared" ca="1" si="175"/>
        <v>7</v>
      </c>
      <c r="AU461" t="b">
        <f t="shared" ca="1" si="191"/>
        <v>0</v>
      </c>
      <c r="AV461" t="b">
        <f t="shared" ca="1" si="192"/>
        <v>0</v>
      </c>
      <c r="AW461" s="266" t="b">
        <f t="shared" ca="1" si="193"/>
        <v>0</v>
      </c>
      <c r="AX461" s="266" t="b">
        <f t="shared" ca="1" si="194"/>
        <v>1</v>
      </c>
      <c r="AY461" s="266" t="b">
        <f t="shared" ca="1" si="195"/>
        <v>0</v>
      </c>
    </row>
    <row r="462" spans="1:51" x14ac:dyDescent="0.25">
      <c r="A462">
        <v>430</v>
      </c>
      <c r="B462" s="163">
        <f ca="1">OFFSET(InputPriceData!B$15,CalculationsAndCharts!$A462+$A$11,0,1,1)</f>
        <v>41393</v>
      </c>
      <c r="C462" s="3">
        <f ca="1">OFFSET(InputPriceData!G$15,CalculationsAndCharts!$A462+$A$11,IF($C$7,8,0),1,1)</f>
        <v>435300</v>
      </c>
      <c r="D462" s="4">
        <f ca="1">OFFSET(InputPriceData!C$15,CalculationsAndCharts!$A462+$A$11,IF($C$7,8,0),1,1)</f>
        <v>13.43</v>
      </c>
      <c r="E462" s="4">
        <f ca="1">OFFSET(InputPriceData!D$15,CalculationsAndCharts!$A462+$A$11,IF($C$7,8,0),1,1)</f>
        <v>13.54</v>
      </c>
      <c r="F462" s="4">
        <f ca="1">OFFSET(InputPriceData!E$15,CalculationsAndCharts!$A462+$A$11,IF($C$7,8,0),1,1)</f>
        <v>13.4</v>
      </c>
      <c r="G462" s="4">
        <f ca="1">OFFSET(InputPriceData!F$15,CalculationsAndCharts!$A462+$A$11,IF($C$7,8,0),1,1)</f>
        <v>13.5</v>
      </c>
      <c r="H462" s="128"/>
      <c r="I462" s="128"/>
      <c r="K462" s="124"/>
      <c r="L462" s="279"/>
      <c r="M462" s="281"/>
      <c r="N462" s="280"/>
      <c r="O462" s="4"/>
      <c r="P462" s="4"/>
      <c r="Q462" s="3"/>
      <c r="S462" s="309">
        <f t="shared" ca="1" si="176"/>
        <v>13.5</v>
      </c>
      <c r="T462" s="309">
        <f t="shared" ca="1" si="177"/>
        <v>13.07</v>
      </c>
      <c r="U462" s="310">
        <f t="shared" ca="1" si="169"/>
        <v>1</v>
      </c>
      <c r="V462" s="310" t="b">
        <f t="shared" ca="1" si="178"/>
        <v>0</v>
      </c>
      <c r="W462" s="3" t="b">
        <f t="shared" ca="1" si="179"/>
        <v>0</v>
      </c>
      <c r="X462" s="3" t="str">
        <f t="shared" ca="1" si="180"/>
        <v/>
      </c>
      <c r="Y462" s="3" t="str">
        <f t="shared" ca="1" si="170"/>
        <v/>
      </c>
      <c r="Z462" s="3" t="str">
        <f t="shared" ca="1" si="181"/>
        <v/>
      </c>
      <c r="AA462" s="3" t="str">
        <f t="shared" ca="1" si="182"/>
        <v/>
      </c>
      <c r="AB462" s="205">
        <f t="shared" ca="1" si="183"/>
        <v>9949</v>
      </c>
      <c r="AC462" s="205">
        <f t="shared" ca="1" si="184"/>
        <v>158</v>
      </c>
      <c r="AD462" s="205">
        <f t="shared" ca="1" si="171"/>
        <v>62.968354430379748</v>
      </c>
      <c r="AE462" s="205">
        <f t="shared" ca="1" si="172"/>
        <v>12.968354430379748</v>
      </c>
      <c r="AF462" s="205">
        <f t="shared" ca="1" si="185"/>
        <v>2.5936708860759499</v>
      </c>
      <c r="AG462" s="205"/>
      <c r="AH462" s="205"/>
      <c r="AI462" s="205"/>
      <c r="AJ462" s="205"/>
      <c r="AK462" s="4"/>
      <c r="AL462" s="4"/>
      <c r="AM462" s="309">
        <f t="shared" ca="1" si="186"/>
        <v>13.5</v>
      </c>
      <c r="AN462" s="309">
        <f t="shared" ca="1" si="187"/>
        <v>13.07</v>
      </c>
      <c r="AO462" s="310">
        <f t="shared" ca="1" si="188"/>
        <v>1</v>
      </c>
      <c r="AP462" s="310" t="b">
        <f t="shared" ca="1" si="189"/>
        <v>0</v>
      </c>
      <c r="AQ462" s="309">
        <f t="shared" ca="1" si="190"/>
        <v>0.39450000000000002</v>
      </c>
      <c r="AR462" s="205">
        <f t="shared" ca="1" si="173"/>
        <v>12.7555</v>
      </c>
      <c r="AS462" s="45" t="b">
        <f t="shared" ca="1" si="174"/>
        <v>0</v>
      </c>
      <c r="AT462">
        <f t="shared" ca="1" si="175"/>
        <v>6</v>
      </c>
      <c r="AU462" t="b">
        <f t="shared" ca="1" si="191"/>
        <v>0</v>
      </c>
      <c r="AV462" t="b">
        <f t="shared" ca="1" si="192"/>
        <v>0</v>
      </c>
      <c r="AW462" s="266" t="b">
        <f t="shared" ca="1" si="193"/>
        <v>0</v>
      </c>
      <c r="AX462" s="266" t="b">
        <f t="shared" ca="1" si="194"/>
        <v>1</v>
      </c>
      <c r="AY462" s="266" t="b">
        <f t="shared" ca="1" si="195"/>
        <v>0</v>
      </c>
    </row>
    <row r="463" spans="1:51" x14ac:dyDescent="0.25">
      <c r="A463">
        <v>431</v>
      </c>
      <c r="B463" s="163">
        <f ca="1">OFFSET(InputPriceData!B$15,CalculationsAndCharts!$A463+$A$11,0,1,1)</f>
        <v>41390</v>
      </c>
      <c r="C463" s="3">
        <f ca="1">OFFSET(InputPriceData!G$15,CalculationsAndCharts!$A463+$A$11,IF($C$7,8,0),1,1)</f>
        <v>442600</v>
      </c>
      <c r="D463" s="4">
        <f ca="1">OFFSET(InputPriceData!C$15,CalculationsAndCharts!$A463+$A$11,IF($C$7,8,0),1,1)</f>
        <v>13.4</v>
      </c>
      <c r="E463" s="4">
        <f ca="1">OFFSET(InputPriceData!D$15,CalculationsAndCharts!$A463+$A$11,IF($C$7,8,0),1,1)</f>
        <v>13.44</v>
      </c>
      <c r="F463" s="4">
        <f ca="1">OFFSET(InputPriceData!E$15,CalculationsAndCharts!$A463+$A$11,IF($C$7,8,0),1,1)</f>
        <v>13.31</v>
      </c>
      <c r="G463" s="4">
        <f ca="1">OFFSET(InputPriceData!F$15,CalculationsAndCharts!$A463+$A$11,IF($C$7,8,0),1,1)</f>
        <v>13.38</v>
      </c>
      <c r="H463" s="128"/>
      <c r="I463" s="128"/>
      <c r="K463" s="124"/>
      <c r="L463" s="279"/>
      <c r="M463" s="281"/>
      <c r="N463" s="280"/>
      <c r="O463" s="4"/>
      <c r="P463" s="4"/>
      <c r="Q463" s="3"/>
      <c r="S463" s="309">
        <f t="shared" ca="1" si="176"/>
        <v>13.46</v>
      </c>
      <c r="T463" s="309">
        <f t="shared" ca="1" si="177"/>
        <v>13.03</v>
      </c>
      <c r="U463" s="310">
        <f t="shared" ca="1" si="169"/>
        <v>0.81395348837209347</v>
      </c>
      <c r="V463" s="310" t="b">
        <f t="shared" ca="1" si="178"/>
        <v>0</v>
      </c>
      <c r="W463" s="3" t="b">
        <f t="shared" ca="1" si="179"/>
        <v>0</v>
      </c>
      <c r="X463" s="3" t="str">
        <f t="shared" ca="1" si="180"/>
        <v/>
      </c>
      <c r="Y463" s="3" t="str">
        <f t="shared" ca="1" si="170"/>
        <v/>
      </c>
      <c r="Z463" s="3" t="str">
        <f t="shared" ca="1" si="181"/>
        <v/>
      </c>
      <c r="AA463" s="3" t="str">
        <f t="shared" ca="1" si="182"/>
        <v/>
      </c>
      <c r="AB463" s="205">
        <f t="shared" ca="1" si="183"/>
        <v>9949</v>
      </c>
      <c r="AC463" s="205">
        <f t="shared" ca="1" si="184"/>
        <v>158</v>
      </c>
      <c r="AD463" s="205">
        <f t="shared" ca="1" si="171"/>
        <v>62.968354430379748</v>
      </c>
      <c r="AE463" s="205">
        <f t="shared" ca="1" si="172"/>
        <v>12.968354430379748</v>
      </c>
      <c r="AF463" s="205">
        <f t="shared" ca="1" si="185"/>
        <v>2.5936708860759499</v>
      </c>
      <c r="AG463" s="205"/>
      <c r="AH463" s="205"/>
      <c r="AI463" s="205"/>
      <c r="AJ463" s="205"/>
      <c r="AK463" s="4"/>
      <c r="AL463" s="4"/>
      <c r="AM463" s="309">
        <f t="shared" ca="1" si="186"/>
        <v>13.46</v>
      </c>
      <c r="AN463" s="309">
        <f t="shared" ca="1" si="187"/>
        <v>13.07</v>
      </c>
      <c r="AO463" s="310">
        <f t="shared" ca="1" si="188"/>
        <v>0.79487179487179493</v>
      </c>
      <c r="AP463" s="310" t="b">
        <f t="shared" ca="1" si="189"/>
        <v>0</v>
      </c>
      <c r="AQ463" s="309">
        <f t="shared" ca="1" si="190"/>
        <v>0.39450000000000002</v>
      </c>
      <c r="AR463" s="205">
        <f t="shared" ca="1" si="173"/>
        <v>12.7555</v>
      </c>
      <c r="AS463" s="45" t="b">
        <f t="shared" ca="1" si="174"/>
        <v>0</v>
      </c>
      <c r="AT463">
        <f t="shared" ca="1" si="175"/>
        <v>5</v>
      </c>
      <c r="AU463" t="b">
        <f t="shared" ca="1" si="191"/>
        <v>0</v>
      </c>
      <c r="AV463" t="b">
        <f t="shared" ca="1" si="192"/>
        <v>0</v>
      </c>
      <c r="AW463" s="266" t="b">
        <f t="shared" ca="1" si="193"/>
        <v>0</v>
      </c>
      <c r="AX463" s="266" t="b">
        <f t="shared" ca="1" si="194"/>
        <v>1</v>
      </c>
      <c r="AY463" s="266" t="b">
        <f t="shared" ca="1" si="195"/>
        <v>0</v>
      </c>
    </row>
    <row r="464" spans="1:51" x14ac:dyDescent="0.25">
      <c r="A464">
        <v>432</v>
      </c>
      <c r="B464" s="163">
        <f ca="1">OFFSET(InputPriceData!B$15,CalculationsAndCharts!$A464+$A$11,0,1,1)</f>
        <v>41389</v>
      </c>
      <c r="C464" s="3">
        <f ca="1">OFFSET(InputPriceData!G$15,CalculationsAndCharts!$A464+$A$11,IF($C$7,8,0),1,1)</f>
        <v>317500</v>
      </c>
      <c r="D464" s="4">
        <f ca="1">OFFSET(InputPriceData!C$15,CalculationsAndCharts!$A464+$A$11,IF($C$7,8,0),1,1)</f>
        <v>13.38</v>
      </c>
      <c r="E464" s="4">
        <f ca="1">OFFSET(InputPriceData!D$15,CalculationsAndCharts!$A464+$A$11,IF($C$7,8,0),1,1)</f>
        <v>13.52</v>
      </c>
      <c r="F464" s="4">
        <f ca="1">OFFSET(InputPriceData!E$15,CalculationsAndCharts!$A464+$A$11,IF($C$7,8,0),1,1)</f>
        <v>13.37</v>
      </c>
      <c r="G464" s="4">
        <f ca="1">OFFSET(InputPriceData!F$15,CalculationsAndCharts!$A464+$A$11,IF($C$7,8,0),1,1)</f>
        <v>13.45</v>
      </c>
      <c r="H464" s="128"/>
      <c r="I464" s="128"/>
      <c r="K464" s="124"/>
      <c r="L464" s="279"/>
      <c r="M464" s="281"/>
      <c r="N464" s="280"/>
      <c r="O464" s="4"/>
      <c r="P464" s="4"/>
      <c r="Q464" s="3"/>
      <c r="S464" s="309">
        <f t="shared" ca="1" si="176"/>
        <v>13.46</v>
      </c>
      <c r="T464" s="309">
        <f t="shared" ca="1" si="177"/>
        <v>13.03</v>
      </c>
      <c r="U464" s="310">
        <f t="shared" ca="1" si="169"/>
        <v>0.97674418604650803</v>
      </c>
      <c r="V464" s="310" t="b">
        <f t="shared" ca="1" si="178"/>
        <v>0</v>
      </c>
      <c r="W464" s="3" t="b">
        <f t="shared" ca="1" si="179"/>
        <v>0</v>
      </c>
      <c r="X464" s="3" t="str">
        <f t="shared" ca="1" si="180"/>
        <v/>
      </c>
      <c r="Y464" s="3" t="str">
        <f t="shared" ca="1" si="170"/>
        <v/>
      </c>
      <c r="Z464" s="3" t="str">
        <f t="shared" ca="1" si="181"/>
        <v/>
      </c>
      <c r="AA464" s="3" t="str">
        <f t="shared" ca="1" si="182"/>
        <v/>
      </c>
      <c r="AB464" s="205">
        <f t="shared" ca="1" si="183"/>
        <v>9949</v>
      </c>
      <c r="AC464" s="205">
        <f t="shared" ca="1" si="184"/>
        <v>158</v>
      </c>
      <c r="AD464" s="205">
        <f t="shared" ca="1" si="171"/>
        <v>62.968354430379748</v>
      </c>
      <c r="AE464" s="205">
        <f t="shared" ca="1" si="172"/>
        <v>12.968354430379748</v>
      </c>
      <c r="AF464" s="205">
        <f t="shared" ca="1" si="185"/>
        <v>2.5936708860759499</v>
      </c>
      <c r="AG464" s="205"/>
      <c r="AH464" s="205"/>
      <c r="AI464" s="205"/>
      <c r="AJ464" s="205"/>
      <c r="AK464" s="4"/>
      <c r="AL464" s="4"/>
      <c r="AM464" s="309">
        <f t="shared" ca="1" si="186"/>
        <v>13.46</v>
      </c>
      <c r="AN464" s="309">
        <f t="shared" ca="1" si="187"/>
        <v>13.07</v>
      </c>
      <c r="AO464" s="310">
        <f t="shared" ca="1" si="188"/>
        <v>0.97435897435897034</v>
      </c>
      <c r="AP464" s="310" t="b">
        <f t="shared" ca="1" si="189"/>
        <v>0</v>
      </c>
      <c r="AQ464" s="309">
        <f t="shared" ca="1" si="190"/>
        <v>0.39450000000000002</v>
      </c>
      <c r="AR464" s="205">
        <f t="shared" ca="1" si="173"/>
        <v>12.7555</v>
      </c>
      <c r="AS464" s="45" t="b">
        <f t="shared" ca="1" si="174"/>
        <v>0</v>
      </c>
      <c r="AT464">
        <f t="shared" ca="1" si="175"/>
        <v>4</v>
      </c>
      <c r="AU464" t="b">
        <f t="shared" ca="1" si="191"/>
        <v>0</v>
      </c>
      <c r="AV464" t="b">
        <f t="shared" ca="1" si="192"/>
        <v>0</v>
      </c>
      <c r="AW464" s="266" t="b">
        <f t="shared" ca="1" si="193"/>
        <v>0</v>
      </c>
      <c r="AX464" s="266" t="b">
        <f t="shared" ca="1" si="194"/>
        <v>1</v>
      </c>
      <c r="AY464" s="266" t="b">
        <f t="shared" ca="1" si="195"/>
        <v>0</v>
      </c>
    </row>
    <row r="465" spans="1:51" x14ac:dyDescent="0.25">
      <c r="A465">
        <v>433</v>
      </c>
      <c r="B465" s="163">
        <f ca="1">OFFSET(InputPriceData!B$15,CalculationsAndCharts!$A465+$A$11,0,1,1)</f>
        <v>41388</v>
      </c>
      <c r="C465" s="3">
        <f ca="1">OFFSET(InputPriceData!G$15,CalculationsAndCharts!$A465+$A$11,IF($C$7,8,0),1,1)</f>
        <v>360800</v>
      </c>
      <c r="D465" s="4">
        <f ca="1">OFFSET(InputPriceData!C$15,CalculationsAndCharts!$A465+$A$11,IF($C$7,8,0),1,1)</f>
        <v>13.37</v>
      </c>
      <c r="E465" s="4">
        <f ca="1">OFFSET(InputPriceData!D$15,CalculationsAndCharts!$A465+$A$11,IF($C$7,8,0),1,1)</f>
        <v>13.42</v>
      </c>
      <c r="F465" s="4">
        <f ca="1">OFFSET(InputPriceData!E$15,CalculationsAndCharts!$A465+$A$11,IF($C$7,8,0),1,1)</f>
        <v>13.31</v>
      </c>
      <c r="G465" s="4">
        <f ca="1">OFFSET(InputPriceData!F$15,CalculationsAndCharts!$A465+$A$11,IF($C$7,8,0),1,1)</f>
        <v>13.35</v>
      </c>
      <c r="H465" s="128"/>
      <c r="I465" s="128"/>
      <c r="K465" s="124"/>
      <c r="L465" s="279"/>
      <c r="M465" s="281"/>
      <c r="N465" s="280"/>
      <c r="O465" s="4"/>
      <c r="P465" s="4"/>
      <c r="Q465" s="3"/>
      <c r="S465" s="309">
        <f t="shared" ca="1" si="176"/>
        <v>13.46</v>
      </c>
      <c r="T465" s="309">
        <f t="shared" ca="1" si="177"/>
        <v>13.03</v>
      </c>
      <c r="U465" s="310">
        <f t="shared" ca="1" si="169"/>
        <v>0.74418604651162601</v>
      </c>
      <c r="V465" s="310" t="b">
        <f t="shared" ca="1" si="178"/>
        <v>0</v>
      </c>
      <c r="W465" s="3" t="b">
        <f t="shared" ca="1" si="179"/>
        <v>0</v>
      </c>
      <c r="X465" s="3" t="str">
        <f t="shared" ca="1" si="180"/>
        <v/>
      </c>
      <c r="Y465" s="3" t="str">
        <f t="shared" ca="1" si="170"/>
        <v/>
      </c>
      <c r="Z465" s="3" t="str">
        <f t="shared" ca="1" si="181"/>
        <v/>
      </c>
      <c r="AA465" s="3" t="str">
        <f t="shared" ca="1" si="182"/>
        <v/>
      </c>
      <c r="AB465" s="205">
        <f t="shared" ca="1" si="183"/>
        <v>9949</v>
      </c>
      <c r="AC465" s="205">
        <f t="shared" ca="1" si="184"/>
        <v>158</v>
      </c>
      <c r="AD465" s="205">
        <f t="shared" ca="1" si="171"/>
        <v>62.968354430379748</v>
      </c>
      <c r="AE465" s="205">
        <f t="shared" ca="1" si="172"/>
        <v>12.968354430379748</v>
      </c>
      <c r="AF465" s="205">
        <f t="shared" ca="1" si="185"/>
        <v>2.5936708860759499</v>
      </c>
      <c r="AG465" s="205"/>
      <c r="AH465" s="205"/>
      <c r="AI465" s="205"/>
      <c r="AJ465" s="205"/>
      <c r="AK465" s="4"/>
      <c r="AL465" s="4"/>
      <c r="AM465" s="309">
        <f t="shared" ca="1" si="186"/>
        <v>13.46</v>
      </c>
      <c r="AN465" s="309">
        <f t="shared" ca="1" si="187"/>
        <v>13.03</v>
      </c>
      <c r="AO465" s="310">
        <f t="shared" ca="1" si="188"/>
        <v>0.74418604651162601</v>
      </c>
      <c r="AP465" s="310" t="b">
        <f t="shared" ca="1" si="189"/>
        <v>0</v>
      </c>
      <c r="AQ465" s="309">
        <f t="shared" ca="1" si="190"/>
        <v>0.39450000000000002</v>
      </c>
      <c r="AR465" s="205">
        <f t="shared" ca="1" si="173"/>
        <v>12.7555</v>
      </c>
      <c r="AS465" s="45" t="b">
        <f t="shared" ca="1" si="174"/>
        <v>0</v>
      </c>
      <c r="AT465">
        <f t="shared" ca="1" si="175"/>
        <v>3</v>
      </c>
      <c r="AU465" t="b">
        <f t="shared" ca="1" si="191"/>
        <v>0</v>
      </c>
      <c r="AV465" t="b">
        <f t="shared" ca="1" si="192"/>
        <v>0</v>
      </c>
      <c r="AW465" s="266" t="b">
        <f t="shared" ca="1" si="193"/>
        <v>0</v>
      </c>
      <c r="AX465" s="266" t="b">
        <f t="shared" ca="1" si="194"/>
        <v>1</v>
      </c>
      <c r="AY465" s="266" t="b">
        <f t="shared" ca="1" si="195"/>
        <v>0</v>
      </c>
    </row>
    <row r="466" spans="1:51" x14ac:dyDescent="0.25">
      <c r="A466">
        <v>434</v>
      </c>
      <c r="B466" s="163">
        <f ca="1">OFFSET(InputPriceData!B$15,CalculationsAndCharts!$A466+$A$11,0,1,1)</f>
        <v>41387</v>
      </c>
      <c r="C466" s="3">
        <f ca="1">OFFSET(InputPriceData!G$15,CalculationsAndCharts!$A466+$A$11,IF($C$7,8,0),1,1)</f>
        <v>763200</v>
      </c>
      <c r="D466" s="4">
        <f ca="1">OFFSET(InputPriceData!C$15,CalculationsAndCharts!$A466+$A$11,IF($C$7,8,0),1,1)</f>
        <v>13.35</v>
      </c>
      <c r="E466" s="4">
        <f ca="1">OFFSET(InputPriceData!D$15,CalculationsAndCharts!$A466+$A$11,IF($C$7,8,0),1,1)</f>
        <v>13.39</v>
      </c>
      <c r="F466" s="4">
        <f ca="1">OFFSET(InputPriceData!E$15,CalculationsAndCharts!$A466+$A$11,IF($C$7,8,0),1,1)</f>
        <v>13.27</v>
      </c>
      <c r="G466" s="4">
        <f ca="1">OFFSET(InputPriceData!F$15,CalculationsAndCharts!$A466+$A$11,IF($C$7,8,0),1,1)</f>
        <v>13.33</v>
      </c>
      <c r="H466" s="128"/>
      <c r="I466" s="128"/>
      <c r="K466" s="124"/>
      <c r="L466" s="279"/>
      <c r="M466" s="281"/>
      <c r="N466" s="280"/>
      <c r="O466" s="4"/>
      <c r="P466" s="4"/>
      <c r="Q466" s="3"/>
      <c r="S466" s="309">
        <f t="shared" ca="1" si="176"/>
        <v>13.46</v>
      </c>
      <c r="T466" s="309">
        <f t="shared" ca="1" si="177"/>
        <v>13.03</v>
      </c>
      <c r="U466" s="310">
        <f t="shared" ca="1" si="169"/>
        <v>0.6976744186046504</v>
      </c>
      <c r="V466" s="310" t="b">
        <f t="shared" ca="1" si="178"/>
        <v>0</v>
      </c>
      <c r="W466" s="3" t="b">
        <f t="shared" ca="1" si="179"/>
        <v>0</v>
      </c>
      <c r="X466" s="3" t="str">
        <f t="shared" ca="1" si="180"/>
        <v/>
      </c>
      <c r="Y466" s="3" t="str">
        <f t="shared" ca="1" si="170"/>
        <v/>
      </c>
      <c r="Z466" s="3" t="str">
        <f t="shared" ca="1" si="181"/>
        <v/>
      </c>
      <c r="AA466" s="3" t="str">
        <f t="shared" ca="1" si="182"/>
        <v/>
      </c>
      <c r="AB466" s="205">
        <f t="shared" ca="1" si="183"/>
        <v>9949</v>
      </c>
      <c r="AC466" s="205">
        <f t="shared" ca="1" si="184"/>
        <v>158</v>
      </c>
      <c r="AD466" s="205">
        <f t="shared" ca="1" si="171"/>
        <v>62.968354430379748</v>
      </c>
      <c r="AE466" s="205">
        <f t="shared" ca="1" si="172"/>
        <v>12.968354430379748</v>
      </c>
      <c r="AF466" s="205">
        <f t="shared" ca="1" si="185"/>
        <v>2.5936708860759499</v>
      </c>
      <c r="AG466" s="205"/>
      <c r="AH466" s="205"/>
      <c r="AI466" s="205"/>
      <c r="AJ466" s="205"/>
      <c r="AK466" s="4"/>
      <c r="AL466" s="4"/>
      <c r="AM466" s="309">
        <f t="shared" ca="1" si="186"/>
        <v>13.46</v>
      </c>
      <c r="AN466" s="309">
        <f t="shared" ca="1" si="187"/>
        <v>13.03</v>
      </c>
      <c r="AO466" s="310">
        <f t="shared" ca="1" si="188"/>
        <v>0.6976744186046504</v>
      </c>
      <c r="AP466" s="310" t="b">
        <f t="shared" ca="1" si="189"/>
        <v>0</v>
      </c>
      <c r="AQ466" s="309">
        <f t="shared" ca="1" si="190"/>
        <v>0.39450000000000002</v>
      </c>
      <c r="AR466" s="205">
        <f t="shared" ca="1" si="173"/>
        <v>12.7555</v>
      </c>
      <c r="AS466" s="45" t="b">
        <f t="shared" ca="1" si="174"/>
        <v>0</v>
      </c>
      <c r="AT466">
        <f t="shared" ca="1" si="175"/>
        <v>2</v>
      </c>
      <c r="AU466" t="b">
        <f t="shared" ca="1" si="191"/>
        <v>0</v>
      </c>
      <c r="AV466" t="b">
        <f t="shared" ca="1" si="192"/>
        <v>0</v>
      </c>
      <c r="AW466" s="266" t="b">
        <f t="shared" ca="1" si="193"/>
        <v>0</v>
      </c>
      <c r="AX466" s="266" t="b">
        <f t="shared" ca="1" si="194"/>
        <v>1</v>
      </c>
      <c r="AY466" s="266" t="b">
        <f t="shared" ca="1" si="195"/>
        <v>0</v>
      </c>
    </row>
    <row r="467" spans="1:51" x14ac:dyDescent="0.25">
      <c r="A467">
        <v>435</v>
      </c>
      <c r="B467" s="163">
        <f ca="1">OFFSET(InputPriceData!B$15,CalculationsAndCharts!$A467+$A$11,0,1,1)</f>
        <v>41386</v>
      </c>
      <c r="C467" s="3">
        <f ca="1">OFFSET(InputPriceData!G$15,CalculationsAndCharts!$A467+$A$11,IF($C$7,8,0),1,1)</f>
        <v>1256500</v>
      </c>
      <c r="D467" s="4">
        <f ca="1">OFFSET(InputPriceData!C$15,CalculationsAndCharts!$A467+$A$11,IF($C$7,8,0),1,1)</f>
        <v>13.15</v>
      </c>
      <c r="E467" s="4">
        <f ca="1">OFFSET(InputPriceData!D$15,CalculationsAndCharts!$A467+$A$11,IF($C$7,8,0),1,1)</f>
        <v>13.31</v>
      </c>
      <c r="F467" s="4">
        <f ca="1">OFFSET(InputPriceData!E$15,CalculationsAndCharts!$A467+$A$11,IF($C$7,8,0),1,1)</f>
        <v>13.01</v>
      </c>
      <c r="G467" s="4">
        <f ca="1">OFFSET(InputPriceData!F$15,CalculationsAndCharts!$A467+$A$11,IF($C$7,8,0),1,1)</f>
        <v>13.24</v>
      </c>
      <c r="H467" s="128"/>
      <c r="I467" s="128"/>
      <c r="K467" s="124"/>
      <c r="L467" s="279"/>
      <c r="M467" s="281"/>
      <c r="N467" s="280"/>
      <c r="O467" s="4"/>
      <c r="P467" s="4"/>
      <c r="Q467" s="3"/>
      <c r="S467" s="309">
        <f t="shared" ca="1" si="176"/>
        <v>13.46</v>
      </c>
      <c r="T467" s="309">
        <f t="shared" ca="1" si="177"/>
        <v>13.03</v>
      </c>
      <c r="U467" s="310">
        <f t="shared" ca="1" si="169"/>
        <v>0.48837209302325613</v>
      </c>
      <c r="V467" s="310" t="b">
        <f t="shared" ca="1" si="178"/>
        <v>0</v>
      </c>
      <c r="W467" s="3" t="b">
        <f t="shared" ca="1" si="179"/>
        <v>0</v>
      </c>
      <c r="X467" s="3" t="str">
        <f t="shared" ca="1" si="180"/>
        <v/>
      </c>
      <c r="Y467" s="3" t="str">
        <f t="shared" ca="1" si="170"/>
        <v/>
      </c>
      <c r="Z467" s="3" t="str">
        <f t="shared" ca="1" si="181"/>
        <v/>
      </c>
      <c r="AA467" s="3" t="str">
        <f t="shared" ca="1" si="182"/>
        <v/>
      </c>
      <c r="AB467" s="205">
        <f t="shared" ca="1" si="183"/>
        <v>9949</v>
      </c>
      <c r="AC467" s="205">
        <f t="shared" ca="1" si="184"/>
        <v>158</v>
      </c>
      <c r="AD467" s="205">
        <f t="shared" ca="1" si="171"/>
        <v>62.968354430379748</v>
      </c>
      <c r="AE467" s="205">
        <f t="shared" ca="1" si="172"/>
        <v>12.968354430379748</v>
      </c>
      <c r="AF467" s="205">
        <f t="shared" ca="1" si="185"/>
        <v>2.5936708860759499</v>
      </c>
      <c r="AG467" s="205"/>
      <c r="AH467" s="205"/>
      <c r="AI467" s="205"/>
      <c r="AJ467" s="205"/>
      <c r="AK467" s="4"/>
      <c r="AL467" s="4"/>
      <c r="AM467" s="309">
        <f t="shared" ca="1" si="186"/>
        <v>13.46</v>
      </c>
      <c r="AN467" s="309">
        <f t="shared" ca="1" si="187"/>
        <v>13.03</v>
      </c>
      <c r="AO467" s="310">
        <f t="shared" ca="1" si="188"/>
        <v>0.48837209302325613</v>
      </c>
      <c r="AP467" s="310" t="b">
        <f t="shared" ca="1" si="189"/>
        <v>0</v>
      </c>
      <c r="AQ467" s="309">
        <f t="shared" ca="1" si="190"/>
        <v>0.39450000000000002</v>
      </c>
      <c r="AR467" s="205">
        <f t="shared" ca="1" si="173"/>
        <v>12.7555</v>
      </c>
      <c r="AS467" s="45" t="b">
        <f t="shared" ca="1" si="174"/>
        <v>0</v>
      </c>
      <c r="AT467">
        <f t="shared" ca="1" si="175"/>
        <v>1</v>
      </c>
      <c r="AU467" t="b">
        <f t="shared" ca="1" si="191"/>
        <v>0</v>
      </c>
      <c r="AV467" t="b">
        <f t="shared" ca="1" si="192"/>
        <v>0</v>
      </c>
      <c r="AW467" s="266" t="b">
        <f t="shared" ca="1" si="193"/>
        <v>1</v>
      </c>
      <c r="AX467" s="266" t="b">
        <f t="shared" ca="1" si="194"/>
        <v>1</v>
      </c>
      <c r="AY467" s="266" t="b">
        <f t="shared" ca="1" si="195"/>
        <v>0</v>
      </c>
    </row>
    <row r="468" spans="1:51" x14ac:dyDescent="0.25">
      <c r="A468">
        <v>436</v>
      </c>
      <c r="B468" s="163">
        <f ca="1">OFFSET(InputPriceData!B$15,CalculationsAndCharts!$A468+$A$11,0,1,1)</f>
        <v>41383</v>
      </c>
      <c r="C468" s="3">
        <f ca="1">OFFSET(InputPriceData!G$15,CalculationsAndCharts!$A468+$A$11,IF($C$7,8,0),1,1)</f>
        <v>723000</v>
      </c>
      <c r="D468" s="4">
        <f ca="1">OFFSET(InputPriceData!C$15,CalculationsAndCharts!$A468+$A$11,IF($C$7,8,0),1,1)</f>
        <v>13.08</v>
      </c>
      <c r="E468" s="4">
        <f ca="1">OFFSET(InputPriceData!D$15,CalculationsAndCharts!$A468+$A$11,IF($C$7,8,0),1,1)</f>
        <v>13.15</v>
      </c>
      <c r="F468" s="4">
        <f ca="1">OFFSET(InputPriceData!E$15,CalculationsAndCharts!$A468+$A$11,IF($C$7,8,0),1,1)</f>
        <v>13.01</v>
      </c>
      <c r="G468" s="4">
        <f ca="1">OFFSET(InputPriceData!F$15,CalculationsAndCharts!$A468+$A$11,IF($C$7,8,0),1,1)</f>
        <v>13.07</v>
      </c>
      <c r="H468" s="128"/>
      <c r="I468" s="128"/>
      <c r="K468" s="124"/>
      <c r="L468" s="279"/>
      <c r="M468" s="281"/>
      <c r="N468" s="280"/>
      <c r="O468" s="4"/>
      <c r="P468" s="4"/>
      <c r="Q468" s="3"/>
      <c r="S468" s="309">
        <f t="shared" ca="1" si="176"/>
        <v>13.5</v>
      </c>
      <c r="T468" s="309">
        <f t="shared" ca="1" si="177"/>
        <v>13.03</v>
      </c>
      <c r="U468" s="310">
        <f t="shared" ca="1" si="169"/>
        <v>8.5106382978725248E-2</v>
      </c>
      <c r="V468" s="310" t="b">
        <f t="shared" ca="1" si="178"/>
        <v>0</v>
      </c>
      <c r="W468" s="3" t="b">
        <f t="shared" ca="1" si="179"/>
        <v>1</v>
      </c>
      <c r="X468" s="3">
        <f t="shared" ca="1" si="180"/>
        <v>13.5</v>
      </c>
      <c r="Y468" s="3">
        <f t="shared" ca="1" si="170"/>
        <v>-3.1851851851851829</v>
      </c>
      <c r="Z468" s="3">
        <f t="shared" ca="1" si="181"/>
        <v>-3.1851851851851829</v>
      </c>
      <c r="AA468" s="3">
        <f t="shared" ca="1" si="182"/>
        <v>34</v>
      </c>
      <c r="AB468" s="205">
        <f t="shared" ca="1" si="183"/>
        <v>9949</v>
      </c>
      <c r="AC468" s="205">
        <f t="shared" ca="1" si="184"/>
        <v>158</v>
      </c>
      <c r="AD468" s="205">
        <f t="shared" ca="1" si="171"/>
        <v>62.968354430379748</v>
      </c>
      <c r="AE468" s="205">
        <f t="shared" ca="1" si="172"/>
        <v>12.968354430379748</v>
      </c>
      <c r="AF468" s="205">
        <f t="shared" ca="1" si="185"/>
        <v>2.5936708860759499</v>
      </c>
      <c r="AG468" s="205"/>
      <c r="AH468" s="205"/>
      <c r="AI468" s="205"/>
      <c r="AJ468" s="205"/>
      <c r="AK468" s="4"/>
      <c r="AL468" s="4"/>
      <c r="AM468" s="309">
        <f t="shared" ca="1" si="186"/>
        <v>13.46</v>
      </c>
      <c r="AN468" s="309">
        <f t="shared" ca="1" si="187"/>
        <v>13.03</v>
      </c>
      <c r="AO468" s="310">
        <f t="shared" ca="1" si="188"/>
        <v>9.3023255813955319E-2</v>
      </c>
      <c r="AP468" s="310" t="b">
        <f t="shared" ca="1" si="189"/>
        <v>1</v>
      </c>
      <c r="AQ468" s="309">
        <f t="shared" ca="1" si="190"/>
        <v>0</v>
      </c>
      <c r="AR468" s="205">
        <f t="shared" ca="1" si="173"/>
        <v>0</v>
      </c>
      <c r="AS468" s="45" t="b">
        <f t="shared" ca="1" si="174"/>
        <v>0</v>
      </c>
      <c r="AT468">
        <f t="shared" ca="1" si="175"/>
        <v>0</v>
      </c>
      <c r="AU468" t="b">
        <f t="shared" ca="1" si="191"/>
        <v>0</v>
      </c>
      <c r="AV468" t="b">
        <f t="shared" ca="1" si="192"/>
        <v>0</v>
      </c>
      <c r="AW468" s="266" t="b">
        <f t="shared" ca="1" si="193"/>
        <v>0</v>
      </c>
      <c r="AX468" s="266" t="b">
        <f t="shared" ca="1" si="194"/>
        <v>0</v>
      </c>
      <c r="AY468" s="266" t="b">
        <f t="shared" ca="1" si="195"/>
        <v>0</v>
      </c>
    </row>
    <row r="469" spans="1:51" x14ac:dyDescent="0.25">
      <c r="A469">
        <v>437</v>
      </c>
      <c r="B469" s="163">
        <f ca="1">OFFSET(InputPriceData!B$15,CalculationsAndCharts!$A469+$A$11,0,1,1)</f>
        <v>41382</v>
      </c>
      <c r="C469" s="3">
        <f ca="1">OFFSET(InputPriceData!G$15,CalculationsAndCharts!$A469+$A$11,IF($C$7,8,0),1,1)</f>
        <v>497800</v>
      </c>
      <c r="D469" s="4">
        <f ca="1">OFFSET(InputPriceData!C$15,CalculationsAndCharts!$A469+$A$11,IF($C$7,8,0),1,1)</f>
        <v>13.19</v>
      </c>
      <c r="E469" s="4">
        <f ca="1">OFFSET(InputPriceData!D$15,CalculationsAndCharts!$A469+$A$11,IF($C$7,8,0),1,1)</f>
        <v>13.3</v>
      </c>
      <c r="F469" s="4">
        <f ca="1">OFFSET(InputPriceData!E$15,CalculationsAndCharts!$A469+$A$11,IF($C$7,8,0),1,1)</f>
        <v>13.08</v>
      </c>
      <c r="G469" s="4">
        <f ca="1">OFFSET(InputPriceData!F$15,CalculationsAndCharts!$A469+$A$11,IF($C$7,8,0),1,1)</f>
        <v>13.08</v>
      </c>
      <c r="H469" s="128"/>
      <c r="I469" s="128"/>
      <c r="K469" s="124"/>
      <c r="L469" s="279"/>
      <c r="M469" s="281"/>
      <c r="N469" s="280"/>
      <c r="O469" s="4"/>
      <c r="P469" s="4"/>
      <c r="Q469" s="3"/>
      <c r="S469" s="309">
        <f t="shared" ca="1" si="176"/>
        <v>13.69</v>
      </c>
      <c r="T469" s="309">
        <f t="shared" ca="1" si="177"/>
        <v>13.03</v>
      </c>
      <c r="U469" s="310">
        <f t="shared" ca="1" si="169"/>
        <v>7.5757575757576814E-2</v>
      </c>
      <c r="V469" s="310" t="b">
        <f t="shared" ca="1" si="178"/>
        <v>1</v>
      </c>
      <c r="W469" s="3" t="b">
        <f t="shared" ca="1" si="179"/>
        <v>0</v>
      </c>
      <c r="X469" s="3" t="str">
        <f t="shared" ca="1" si="180"/>
        <v/>
      </c>
      <c r="Y469" s="3" t="str">
        <f t="shared" ca="1" si="170"/>
        <v/>
      </c>
      <c r="Z469" s="3" t="str">
        <f t="shared" ca="1" si="181"/>
        <v/>
      </c>
      <c r="AA469" s="3" t="str">
        <f t="shared" ca="1" si="182"/>
        <v/>
      </c>
      <c r="AB469" s="205">
        <f t="shared" ca="1" si="183"/>
        <v>9915</v>
      </c>
      <c r="AC469" s="205">
        <f t="shared" ca="1" si="184"/>
        <v>157</v>
      </c>
      <c r="AD469" s="205">
        <f t="shared" ca="1" si="171"/>
        <v>63.152866242038215</v>
      </c>
      <c r="AE469" s="205">
        <f t="shared" ca="1" si="172"/>
        <v>13.152866242038215</v>
      </c>
      <c r="AF469" s="205">
        <f t="shared" ca="1" si="185"/>
        <v>2.630573248407643</v>
      </c>
      <c r="AG469" s="205"/>
      <c r="AH469" s="205"/>
      <c r="AI469" s="205"/>
      <c r="AJ469" s="205"/>
      <c r="AK469" s="4"/>
      <c r="AL469" s="4"/>
      <c r="AM469" s="309">
        <f t="shared" ca="1" si="186"/>
        <v>13.46</v>
      </c>
      <c r="AN469" s="309">
        <f t="shared" ca="1" si="187"/>
        <v>13.03</v>
      </c>
      <c r="AO469" s="310">
        <f t="shared" ca="1" si="188"/>
        <v>0.11627906976744311</v>
      </c>
      <c r="AP469" s="310" t="b">
        <f t="shared" ca="1" si="189"/>
        <v>0</v>
      </c>
      <c r="AQ469" s="309">
        <f t="shared" ca="1" si="190"/>
        <v>0</v>
      </c>
      <c r="AR469" s="205">
        <f t="shared" ca="1" si="173"/>
        <v>0</v>
      </c>
      <c r="AS469" s="45" t="b">
        <f t="shared" ca="1" si="174"/>
        <v>0</v>
      </c>
      <c r="AT469">
        <f t="shared" ca="1" si="175"/>
        <v>0</v>
      </c>
      <c r="AU469" t="b">
        <f t="shared" ca="1" si="191"/>
        <v>0</v>
      </c>
      <c r="AV469" t="b">
        <f t="shared" ca="1" si="192"/>
        <v>0</v>
      </c>
      <c r="AW469" s="266" t="b">
        <f t="shared" ca="1" si="193"/>
        <v>0</v>
      </c>
      <c r="AX469" s="266" t="b">
        <f t="shared" ca="1" si="194"/>
        <v>0</v>
      </c>
      <c r="AY469" s="266" t="b">
        <f t="shared" ca="1" si="195"/>
        <v>0</v>
      </c>
    </row>
    <row r="470" spans="1:51" x14ac:dyDescent="0.25">
      <c r="A470">
        <v>438</v>
      </c>
      <c r="B470" s="163">
        <f ca="1">OFFSET(InputPriceData!B$15,CalculationsAndCharts!$A470+$A$11,0,1,1)</f>
        <v>41381</v>
      </c>
      <c r="C470" s="3">
        <f ca="1">OFFSET(InputPriceData!G$15,CalculationsAndCharts!$A470+$A$11,IF($C$7,8,0),1,1)</f>
        <v>462400</v>
      </c>
      <c r="D470" s="4">
        <f ca="1">OFFSET(InputPriceData!C$15,CalculationsAndCharts!$A470+$A$11,IF($C$7,8,0),1,1)</f>
        <v>13.36</v>
      </c>
      <c r="E470" s="4">
        <f ca="1">OFFSET(InputPriceData!D$15,CalculationsAndCharts!$A470+$A$11,IF($C$7,8,0),1,1)</f>
        <v>13.39</v>
      </c>
      <c r="F470" s="4">
        <f ca="1">OFFSET(InputPriceData!E$15,CalculationsAndCharts!$A470+$A$11,IF($C$7,8,0),1,1)</f>
        <v>13.05</v>
      </c>
      <c r="G470" s="4">
        <f ca="1">OFFSET(InputPriceData!F$15,CalculationsAndCharts!$A470+$A$11,IF($C$7,8,0),1,1)</f>
        <v>13.14</v>
      </c>
      <c r="H470" s="128"/>
      <c r="I470" s="128"/>
      <c r="K470" s="124"/>
      <c r="L470" s="279"/>
      <c r="M470" s="281"/>
      <c r="N470" s="280"/>
      <c r="O470" s="4"/>
      <c r="P470" s="4"/>
      <c r="Q470" s="3"/>
      <c r="S470" s="309">
        <f t="shared" ca="1" si="176"/>
        <v>13.83</v>
      </c>
      <c r="T470" s="309">
        <f t="shared" ca="1" si="177"/>
        <v>13.03</v>
      </c>
      <c r="U470" s="310">
        <f t="shared" ca="1" si="169"/>
        <v>0.1375000000000014</v>
      </c>
      <c r="V470" s="310" t="b">
        <f t="shared" ca="1" si="178"/>
        <v>0</v>
      </c>
      <c r="W470" s="3" t="b">
        <f t="shared" ca="1" si="179"/>
        <v>0</v>
      </c>
      <c r="X470" s="3" t="str">
        <f t="shared" ca="1" si="180"/>
        <v/>
      </c>
      <c r="Y470" s="3" t="str">
        <f t="shared" ca="1" si="170"/>
        <v/>
      </c>
      <c r="Z470" s="3" t="str">
        <f t="shared" ca="1" si="181"/>
        <v/>
      </c>
      <c r="AA470" s="3" t="str">
        <f t="shared" ca="1" si="182"/>
        <v/>
      </c>
      <c r="AB470" s="205">
        <f t="shared" ca="1" si="183"/>
        <v>9915</v>
      </c>
      <c r="AC470" s="205">
        <f t="shared" ca="1" si="184"/>
        <v>157</v>
      </c>
      <c r="AD470" s="205">
        <f t="shared" ca="1" si="171"/>
        <v>63.152866242038215</v>
      </c>
      <c r="AE470" s="205">
        <f t="shared" ca="1" si="172"/>
        <v>13.152866242038215</v>
      </c>
      <c r="AF470" s="205">
        <f t="shared" ca="1" si="185"/>
        <v>2.630573248407643</v>
      </c>
      <c r="AG470" s="205"/>
      <c r="AH470" s="205"/>
      <c r="AI470" s="205"/>
      <c r="AJ470" s="205"/>
      <c r="AK470" s="4"/>
      <c r="AL470" s="4"/>
      <c r="AM470" s="309">
        <f t="shared" ca="1" si="186"/>
        <v>13.5</v>
      </c>
      <c r="AN470" s="309">
        <f t="shared" ca="1" si="187"/>
        <v>13.03</v>
      </c>
      <c r="AO470" s="310">
        <f t="shared" ca="1" si="188"/>
        <v>0.23404255319149161</v>
      </c>
      <c r="AP470" s="310" t="b">
        <f t="shared" ca="1" si="189"/>
        <v>0</v>
      </c>
      <c r="AQ470" s="309">
        <f t="shared" ca="1" si="190"/>
        <v>0</v>
      </c>
      <c r="AR470" s="205">
        <f t="shared" ca="1" si="173"/>
        <v>0</v>
      </c>
      <c r="AS470" s="45" t="b">
        <f t="shared" ca="1" si="174"/>
        <v>0</v>
      </c>
      <c r="AT470">
        <f t="shared" ca="1" si="175"/>
        <v>0</v>
      </c>
      <c r="AU470" t="b">
        <f t="shared" ca="1" si="191"/>
        <v>0</v>
      </c>
      <c r="AV470" t="b">
        <f t="shared" ca="1" si="192"/>
        <v>0</v>
      </c>
      <c r="AW470" s="266" t="b">
        <f t="shared" ca="1" si="193"/>
        <v>0</v>
      </c>
      <c r="AX470" s="266" t="b">
        <f t="shared" ca="1" si="194"/>
        <v>0</v>
      </c>
      <c r="AY470" s="266" t="b">
        <f t="shared" ca="1" si="195"/>
        <v>0</v>
      </c>
    </row>
    <row r="471" spans="1:51" x14ac:dyDescent="0.25">
      <c r="A471">
        <v>439</v>
      </c>
      <c r="B471" s="163">
        <f ca="1">OFFSET(InputPriceData!B$15,CalculationsAndCharts!$A471+$A$11,0,1,1)</f>
        <v>41380</v>
      </c>
      <c r="C471" s="3">
        <f ca="1">OFFSET(InputPriceData!G$15,CalculationsAndCharts!$A471+$A$11,IF($C$7,8,0),1,1)</f>
        <v>585000</v>
      </c>
      <c r="D471" s="4">
        <f ca="1">OFFSET(InputPriceData!C$15,CalculationsAndCharts!$A471+$A$11,IF($C$7,8,0),1,1)</f>
        <v>13.13</v>
      </c>
      <c r="E471" s="4">
        <f ca="1">OFFSET(InputPriceData!D$15,CalculationsAndCharts!$A471+$A$11,IF($C$7,8,0),1,1)</f>
        <v>13.45</v>
      </c>
      <c r="F471" s="4">
        <f ca="1">OFFSET(InputPriceData!E$15,CalculationsAndCharts!$A471+$A$11,IF($C$7,8,0),1,1)</f>
        <v>13.05</v>
      </c>
      <c r="G471" s="4">
        <f ca="1">OFFSET(InputPriceData!F$15,CalculationsAndCharts!$A471+$A$11,IF($C$7,8,0),1,1)</f>
        <v>13.4</v>
      </c>
      <c r="H471" s="128"/>
      <c r="I471" s="128"/>
      <c r="K471" s="124"/>
      <c r="L471" s="279"/>
      <c r="M471" s="281"/>
      <c r="N471" s="280"/>
      <c r="O471" s="4"/>
      <c r="P471" s="4"/>
      <c r="Q471" s="3"/>
      <c r="S471" s="309">
        <f t="shared" ca="1" si="176"/>
        <v>13.83</v>
      </c>
      <c r="T471" s="309">
        <f t="shared" ca="1" si="177"/>
        <v>13.03</v>
      </c>
      <c r="U471" s="310">
        <f t="shared" ca="1" si="169"/>
        <v>0.46250000000000085</v>
      </c>
      <c r="V471" s="310" t="b">
        <f t="shared" ca="1" si="178"/>
        <v>0</v>
      </c>
      <c r="W471" s="3" t="b">
        <f t="shared" ca="1" si="179"/>
        <v>0</v>
      </c>
      <c r="X471" s="3" t="str">
        <f t="shared" ca="1" si="180"/>
        <v/>
      </c>
      <c r="Y471" s="3" t="str">
        <f t="shared" ca="1" si="170"/>
        <v/>
      </c>
      <c r="Z471" s="3" t="str">
        <f t="shared" ca="1" si="181"/>
        <v/>
      </c>
      <c r="AA471" s="3" t="str">
        <f t="shared" ca="1" si="182"/>
        <v/>
      </c>
      <c r="AB471" s="205">
        <f t="shared" ca="1" si="183"/>
        <v>9915</v>
      </c>
      <c r="AC471" s="205">
        <f t="shared" ca="1" si="184"/>
        <v>157</v>
      </c>
      <c r="AD471" s="205">
        <f t="shared" ca="1" si="171"/>
        <v>63.152866242038215</v>
      </c>
      <c r="AE471" s="205">
        <f t="shared" ca="1" si="172"/>
        <v>13.152866242038215</v>
      </c>
      <c r="AF471" s="205">
        <f t="shared" ca="1" si="185"/>
        <v>2.630573248407643</v>
      </c>
      <c r="AG471" s="205"/>
      <c r="AH471" s="205"/>
      <c r="AI471" s="205"/>
      <c r="AJ471" s="205"/>
      <c r="AK471" s="4"/>
      <c r="AL471" s="4"/>
      <c r="AM471" s="309">
        <f t="shared" ca="1" si="186"/>
        <v>13.69</v>
      </c>
      <c r="AN471" s="309">
        <f t="shared" ca="1" si="187"/>
        <v>13.03</v>
      </c>
      <c r="AO471" s="310">
        <f t="shared" ca="1" si="188"/>
        <v>0.560606060606062</v>
      </c>
      <c r="AP471" s="310" t="b">
        <f t="shared" ca="1" si="189"/>
        <v>0</v>
      </c>
      <c r="AQ471" s="309">
        <f t="shared" ca="1" si="190"/>
        <v>0</v>
      </c>
      <c r="AR471" s="205">
        <f t="shared" ca="1" si="173"/>
        <v>0</v>
      </c>
      <c r="AS471" s="45" t="b">
        <f t="shared" ca="1" si="174"/>
        <v>0</v>
      </c>
      <c r="AT471">
        <f t="shared" ca="1" si="175"/>
        <v>0</v>
      </c>
      <c r="AU471" t="b">
        <f t="shared" ca="1" si="191"/>
        <v>0</v>
      </c>
      <c r="AV471" t="b">
        <f t="shared" ca="1" si="192"/>
        <v>0</v>
      </c>
      <c r="AW471" s="266" t="b">
        <f t="shared" ca="1" si="193"/>
        <v>0</v>
      </c>
      <c r="AX471" s="266" t="b">
        <f t="shared" ca="1" si="194"/>
        <v>0</v>
      </c>
      <c r="AY471" s="266" t="b">
        <f t="shared" ca="1" si="195"/>
        <v>0</v>
      </c>
    </row>
    <row r="472" spans="1:51" x14ac:dyDescent="0.25">
      <c r="A472">
        <v>440</v>
      </c>
      <c r="B472" s="163">
        <f ca="1">OFFSET(InputPriceData!B$15,CalculationsAndCharts!$A472+$A$11,0,1,1)</f>
        <v>41379</v>
      </c>
      <c r="C472" s="3">
        <f ca="1">OFFSET(InputPriceData!G$15,CalculationsAndCharts!$A472+$A$11,IF($C$7,8,0),1,1)</f>
        <v>552000</v>
      </c>
      <c r="D472" s="4">
        <f ca="1">OFFSET(InputPriceData!C$15,CalculationsAndCharts!$A472+$A$11,IF($C$7,8,0),1,1)</f>
        <v>13.69</v>
      </c>
      <c r="E472" s="4">
        <f ca="1">OFFSET(InputPriceData!D$15,CalculationsAndCharts!$A472+$A$11,IF($C$7,8,0),1,1)</f>
        <v>13.7</v>
      </c>
      <c r="F472" s="4">
        <f ca="1">OFFSET(InputPriceData!E$15,CalculationsAndCharts!$A472+$A$11,IF($C$7,8,0),1,1)</f>
        <v>13.08</v>
      </c>
      <c r="G472" s="4">
        <f ca="1">OFFSET(InputPriceData!F$15,CalculationsAndCharts!$A472+$A$11,IF($C$7,8,0),1,1)</f>
        <v>13.11</v>
      </c>
      <c r="H472" s="128"/>
      <c r="I472" s="128"/>
      <c r="K472" s="124"/>
      <c r="L472" s="279"/>
      <c r="M472" s="281"/>
      <c r="N472" s="280"/>
      <c r="O472" s="4"/>
      <c r="P472" s="4"/>
      <c r="Q472" s="3"/>
      <c r="S472" s="309">
        <f t="shared" ca="1" si="176"/>
        <v>14.02</v>
      </c>
      <c r="T472" s="309">
        <f t="shared" ca="1" si="177"/>
        <v>13.03</v>
      </c>
      <c r="U472" s="310">
        <f t="shared" ca="1" si="169"/>
        <v>8.0808080808080857E-2</v>
      </c>
      <c r="V472" s="310" t="b">
        <f t="shared" ca="1" si="178"/>
        <v>1</v>
      </c>
      <c r="W472" s="3" t="b">
        <f t="shared" ca="1" si="179"/>
        <v>0</v>
      </c>
      <c r="X472" s="3" t="str">
        <f t="shared" ca="1" si="180"/>
        <v/>
      </c>
      <c r="Y472" s="3" t="str">
        <f t="shared" ca="1" si="170"/>
        <v/>
      </c>
      <c r="Z472" s="3" t="str">
        <f t="shared" ca="1" si="181"/>
        <v/>
      </c>
      <c r="AA472" s="3" t="str">
        <f t="shared" ca="1" si="182"/>
        <v/>
      </c>
      <c r="AB472" s="205">
        <f t="shared" ca="1" si="183"/>
        <v>9915</v>
      </c>
      <c r="AC472" s="205">
        <f t="shared" ca="1" si="184"/>
        <v>157</v>
      </c>
      <c r="AD472" s="205">
        <f t="shared" ca="1" si="171"/>
        <v>63.152866242038215</v>
      </c>
      <c r="AE472" s="205">
        <f t="shared" ca="1" si="172"/>
        <v>13.152866242038215</v>
      </c>
      <c r="AF472" s="205">
        <f t="shared" ca="1" si="185"/>
        <v>2.630573248407643</v>
      </c>
      <c r="AG472" s="205"/>
      <c r="AH472" s="205"/>
      <c r="AI472" s="205"/>
      <c r="AJ472" s="205"/>
      <c r="AK472" s="4"/>
      <c r="AL472" s="4"/>
      <c r="AM472" s="309">
        <f t="shared" ca="1" si="186"/>
        <v>13.83</v>
      </c>
      <c r="AN472" s="309">
        <f t="shared" ca="1" si="187"/>
        <v>13.03</v>
      </c>
      <c r="AO472" s="310">
        <f t="shared" ca="1" si="188"/>
        <v>0.1</v>
      </c>
      <c r="AP472" s="310" t="b">
        <f t="shared" ca="1" si="189"/>
        <v>0</v>
      </c>
      <c r="AQ472" s="309">
        <f t="shared" ca="1" si="190"/>
        <v>0</v>
      </c>
      <c r="AR472" s="205">
        <f t="shared" ca="1" si="173"/>
        <v>0</v>
      </c>
      <c r="AS472" s="45" t="b">
        <f t="shared" ca="1" si="174"/>
        <v>0</v>
      </c>
      <c r="AT472">
        <f t="shared" ca="1" si="175"/>
        <v>0</v>
      </c>
      <c r="AU472" t="b">
        <f t="shared" ca="1" si="191"/>
        <v>0</v>
      </c>
      <c r="AV472" t="b">
        <f t="shared" ca="1" si="192"/>
        <v>0</v>
      </c>
      <c r="AW472" s="266" t="b">
        <f t="shared" ca="1" si="193"/>
        <v>0</v>
      </c>
      <c r="AX472" s="266" t="b">
        <f t="shared" ca="1" si="194"/>
        <v>0</v>
      </c>
      <c r="AY472" s="266" t="b">
        <f t="shared" ca="1" si="195"/>
        <v>0</v>
      </c>
    </row>
    <row r="473" spans="1:51" x14ac:dyDescent="0.25">
      <c r="A473">
        <v>441</v>
      </c>
      <c r="B473" s="163">
        <f ca="1">OFFSET(InputPriceData!B$15,CalculationsAndCharts!$A473+$A$11,0,1,1)</f>
        <v>41376</v>
      </c>
      <c r="C473" s="3">
        <f ca="1">OFFSET(InputPriceData!G$15,CalculationsAndCharts!$A473+$A$11,IF($C$7,8,0),1,1)</f>
        <v>347000</v>
      </c>
      <c r="D473" s="4">
        <f ca="1">OFFSET(InputPriceData!C$15,CalculationsAndCharts!$A473+$A$11,IF($C$7,8,0),1,1)</f>
        <v>13.24</v>
      </c>
      <c r="E473" s="4">
        <f ca="1">OFFSET(InputPriceData!D$15,CalculationsAndCharts!$A473+$A$11,IF($C$7,8,0),1,1)</f>
        <v>13.4</v>
      </c>
      <c r="F473" s="4">
        <f ca="1">OFFSET(InputPriceData!E$15,CalculationsAndCharts!$A473+$A$11,IF($C$7,8,0),1,1)</f>
        <v>13.22</v>
      </c>
      <c r="G473" s="4">
        <f ca="1">OFFSET(InputPriceData!F$15,CalculationsAndCharts!$A473+$A$11,IF($C$7,8,0),1,1)</f>
        <v>13.37</v>
      </c>
      <c r="H473" s="128"/>
      <c r="I473" s="128"/>
      <c r="K473" s="124"/>
      <c r="L473" s="279"/>
      <c r="M473" s="281"/>
      <c r="N473" s="280"/>
      <c r="O473" s="4"/>
      <c r="P473" s="4"/>
      <c r="Q473" s="3"/>
      <c r="S473" s="309">
        <f t="shared" ca="1" si="176"/>
        <v>14.03</v>
      </c>
      <c r="T473" s="309">
        <f t="shared" ca="1" si="177"/>
        <v>13.03</v>
      </c>
      <c r="U473" s="310">
        <f t="shared" ca="1" si="169"/>
        <v>0.33999999999999986</v>
      </c>
      <c r="V473" s="310" t="b">
        <f t="shared" ca="1" si="178"/>
        <v>0</v>
      </c>
      <c r="W473" s="3" t="b">
        <f t="shared" ca="1" si="179"/>
        <v>0</v>
      </c>
      <c r="X473" s="3" t="str">
        <f t="shared" ca="1" si="180"/>
        <v/>
      </c>
      <c r="Y473" s="3" t="str">
        <f t="shared" ca="1" si="170"/>
        <v/>
      </c>
      <c r="Z473" s="3" t="str">
        <f t="shared" ca="1" si="181"/>
        <v/>
      </c>
      <c r="AA473" s="3" t="str">
        <f t="shared" ca="1" si="182"/>
        <v/>
      </c>
      <c r="AB473" s="205">
        <f t="shared" ca="1" si="183"/>
        <v>9915</v>
      </c>
      <c r="AC473" s="205">
        <f t="shared" ca="1" si="184"/>
        <v>157</v>
      </c>
      <c r="AD473" s="205">
        <f t="shared" ca="1" si="171"/>
        <v>63.152866242038215</v>
      </c>
      <c r="AE473" s="205">
        <f t="shared" ca="1" si="172"/>
        <v>13.152866242038215</v>
      </c>
      <c r="AF473" s="205">
        <f t="shared" ca="1" si="185"/>
        <v>2.630573248407643</v>
      </c>
      <c r="AG473" s="205"/>
      <c r="AH473" s="205"/>
      <c r="AI473" s="205"/>
      <c r="AJ473" s="205"/>
      <c r="AK473" s="4"/>
      <c r="AL473" s="4"/>
      <c r="AM473" s="309">
        <f t="shared" ca="1" si="186"/>
        <v>13.83</v>
      </c>
      <c r="AN473" s="309">
        <f t="shared" ca="1" si="187"/>
        <v>13.03</v>
      </c>
      <c r="AO473" s="310">
        <f t="shared" ca="1" si="188"/>
        <v>0.42499999999999943</v>
      </c>
      <c r="AP473" s="310" t="b">
        <f t="shared" ca="1" si="189"/>
        <v>0</v>
      </c>
      <c r="AQ473" s="309">
        <f t="shared" ca="1" si="190"/>
        <v>0</v>
      </c>
      <c r="AR473" s="205">
        <f t="shared" ca="1" si="173"/>
        <v>0</v>
      </c>
      <c r="AS473" s="45" t="b">
        <f t="shared" ca="1" si="174"/>
        <v>0</v>
      </c>
      <c r="AT473">
        <f t="shared" ca="1" si="175"/>
        <v>0</v>
      </c>
      <c r="AU473" t="b">
        <f t="shared" ca="1" si="191"/>
        <v>0</v>
      </c>
      <c r="AV473" t="b">
        <f t="shared" ca="1" si="192"/>
        <v>0</v>
      </c>
      <c r="AW473" s="266" t="b">
        <f t="shared" ca="1" si="193"/>
        <v>0</v>
      </c>
      <c r="AX473" s="266" t="b">
        <f t="shared" ca="1" si="194"/>
        <v>0</v>
      </c>
      <c r="AY473" s="266" t="b">
        <f t="shared" ca="1" si="195"/>
        <v>0</v>
      </c>
    </row>
    <row r="474" spans="1:51" x14ac:dyDescent="0.25">
      <c r="A474">
        <v>442</v>
      </c>
      <c r="B474" s="163">
        <f ca="1">OFFSET(InputPriceData!B$15,CalculationsAndCharts!$A474+$A$11,0,1,1)</f>
        <v>41375</v>
      </c>
      <c r="C474" s="3">
        <f ca="1">OFFSET(InputPriceData!G$15,CalculationsAndCharts!$A474+$A$11,IF($C$7,8,0),1,1)</f>
        <v>495200</v>
      </c>
      <c r="D474" s="4">
        <f ca="1">OFFSET(InputPriceData!C$15,CalculationsAndCharts!$A474+$A$11,IF($C$7,8,0),1,1)</f>
        <v>13.48</v>
      </c>
      <c r="E474" s="4">
        <f ca="1">OFFSET(InputPriceData!D$15,CalculationsAndCharts!$A474+$A$11,IF($C$7,8,0),1,1)</f>
        <v>13.48</v>
      </c>
      <c r="F474" s="4">
        <f ca="1">OFFSET(InputPriceData!E$15,CalculationsAndCharts!$A474+$A$11,IF($C$7,8,0),1,1)</f>
        <v>13.31</v>
      </c>
      <c r="G474" s="4">
        <f ca="1">OFFSET(InputPriceData!F$15,CalculationsAndCharts!$A474+$A$11,IF($C$7,8,0),1,1)</f>
        <v>13.4</v>
      </c>
      <c r="H474" s="128"/>
      <c r="I474" s="128"/>
      <c r="K474" s="124"/>
      <c r="L474" s="279"/>
      <c r="M474" s="281"/>
      <c r="N474" s="280"/>
      <c r="O474" s="4"/>
      <c r="P474" s="4"/>
      <c r="Q474" s="3"/>
      <c r="S474" s="309">
        <f t="shared" ca="1" si="176"/>
        <v>14.1</v>
      </c>
      <c r="T474" s="309">
        <f t="shared" ca="1" si="177"/>
        <v>13.03</v>
      </c>
      <c r="U474" s="310">
        <f t="shared" ca="1" si="169"/>
        <v>0.3457943925233653</v>
      </c>
      <c r="V474" s="310" t="b">
        <f t="shared" ca="1" si="178"/>
        <v>0</v>
      </c>
      <c r="W474" s="3" t="b">
        <f t="shared" ca="1" si="179"/>
        <v>0</v>
      </c>
      <c r="X474" s="3" t="str">
        <f t="shared" ca="1" si="180"/>
        <v/>
      </c>
      <c r="Y474" s="3" t="str">
        <f t="shared" ca="1" si="170"/>
        <v/>
      </c>
      <c r="Z474" s="3" t="str">
        <f t="shared" ca="1" si="181"/>
        <v/>
      </c>
      <c r="AA474" s="3" t="str">
        <f t="shared" ca="1" si="182"/>
        <v/>
      </c>
      <c r="AB474" s="205">
        <f t="shared" ca="1" si="183"/>
        <v>9915</v>
      </c>
      <c r="AC474" s="205">
        <f t="shared" ca="1" si="184"/>
        <v>157</v>
      </c>
      <c r="AD474" s="205">
        <f t="shared" ca="1" si="171"/>
        <v>63.152866242038215</v>
      </c>
      <c r="AE474" s="205">
        <f t="shared" ca="1" si="172"/>
        <v>13.152866242038215</v>
      </c>
      <c r="AF474" s="205">
        <f t="shared" ca="1" si="185"/>
        <v>2.630573248407643</v>
      </c>
      <c r="AG474" s="205"/>
      <c r="AH474" s="205"/>
      <c r="AI474" s="205"/>
      <c r="AJ474" s="205"/>
      <c r="AK474" s="4"/>
      <c r="AL474" s="4"/>
      <c r="AM474" s="309">
        <f t="shared" ca="1" si="186"/>
        <v>14.02</v>
      </c>
      <c r="AN474" s="309">
        <f t="shared" ca="1" si="187"/>
        <v>13.03</v>
      </c>
      <c r="AO474" s="310">
        <f t="shared" ca="1" si="188"/>
        <v>0.37373737373737465</v>
      </c>
      <c r="AP474" s="310" t="b">
        <f t="shared" ca="1" si="189"/>
        <v>0</v>
      </c>
      <c r="AQ474" s="309">
        <f t="shared" ca="1" si="190"/>
        <v>0</v>
      </c>
      <c r="AR474" s="205">
        <f t="shared" ca="1" si="173"/>
        <v>0</v>
      </c>
      <c r="AS474" s="45" t="b">
        <f t="shared" ca="1" si="174"/>
        <v>0</v>
      </c>
      <c r="AT474">
        <f t="shared" ca="1" si="175"/>
        <v>0</v>
      </c>
      <c r="AU474" t="b">
        <f t="shared" ca="1" si="191"/>
        <v>0</v>
      </c>
      <c r="AV474" t="b">
        <f t="shared" ca="1" si="192"/>
        <v>0</v>
      </c>
      <c r="AW474" s="266" t="b">
        <f t="shared" ca="1" si="193"/>
        <v>0</v>
      </c>
      <c r="AX474" s="266" t="b">
        <f t="shared" ca="1" si="194"/>
        <v>0</v>
      </c>
      <c r="AY474" s="266" t="b">
        <f t="shared" ca="1" si="195"/>
        <v>0</v>
      </c>
    </row>
    <row r="475" spans="1:51" x14ac:dyDescent="0.25">
      <c r="A475">
        <v>443</v>
      </c>
      <c r="B475" s="163">
        <f ca="1">OFFSET(InputPriceData!B$15,CalculationsAndCharts!$A475+$A$11,0,1,1)</f>
        <v>41374</v>
      </c>
      <c r="C475" s="3">
        <f ca="1">OFFSET(InputPriceData!G$15,CalculationsAndCharts!$A475+$A$11,IF($C$7,8,0),1,1)</f>
        <v>468000</v>
      </c>
      <c r="D475" s="4">
        <f ca="1">OFFSET(InputPriceData!C$15,CalculationsAndCharts!$A475+$A$11,IF($C$7,8,0),1,1)</f>
        <v>13.29</v>
      </c>
      <c r="E475" s="4">
        <f ca="1">OFFSET(InputPriceData!D$15,CalculationsAndCharts!$A475+$A$11,IF($C$7,8,0),1,1)</f>
        <v>13.49</v>
      </c>
      <c r="F475" s="4">
        <f ca="1">OFFSET(InputPriceData!E$15,CalculationsAndCharts!$A475+$A$11,IF($C$7,8,0),1,1)</f>
        <v>13.22</v>
      </c>
      <c r="G475" s="4">
        <f ca="1">OFFSET(InputPriceData!F$15,CalculationsAndCharts!$A475+$A$11,IF($C$7,8,0),1,1)</f>
        <v>13.46</v>
      </c>
      <c r="H475" s="128"/>
      <c r="I475" s="128"/>
      <c r="K475" s="124"/>
      <c r="L475" s="279"/>
      <c r="M475" s="281"/>
      <c r="N475" s="280"/>
      <c r="O475" s="4"/>
      <c r="P475" s="4"/>
      <c r="Q475" s="3"/>
      <c r="S475" s="309">
        <f t="shared" ca="1" si="176"/>
        <v>14.1</v>
      </c>
      <c r="T475" s="309">
        <f t="shared" ca="1" si="177"/>
        <v>13.03</v>
      </c>
      <c r="U475" s="310">
        <f t="shared" ca="1" si="169"/>
        <v>0.40186915887850594</v>
      </c>
      <c r="V475" s="310" t="b">
        <f t="shared" ca="1" si="178"/>
        <v>0</v>
      </c>
      <c r="W475" s="3" t="b">
        <f t="shared" ca="1" si="179"/>
        <v>0</v>
      </c>
      <c r="X475" s="3" t="str">
        <f t="shared" ca="1" si="180"/>
        <v/>
      </c>
      <c r="Y475" s="3" t="str">
        <f t="shared" ca="1" si="170"/>
        <v/>
      </c>
      <c r="Z475" s="3" t="str">
        <f t="shared" ca="1" si="181"/>
        <v/>
      </c>
      <c r="AA475" s="3" t="str">
        <f t="shared" ca="1" si="182"/>
        <v/>
      </c>
      <c r="AB475" s="205">
        <f t="shared" ca="1" si="183"/>
        <v>9915</v>
      </c>
      <c r="AC475" s="205">
        <f t="shared" ca="1" si="184"/>
        <v>157</v>
      </c>
      <c r="AD475" s="205">
        <f t="shared" ca="1" si="171"/>
        <v>63.152866242038215</v>
      </c>
      <c r="AE475" s="205">
        <f t="shared" ca="1" si="172"/>
        <v>13.152866242038215</v>
      </c>
      <c r="AF475" s="205">
        <f t="shared" ca="1" si="185"/>
        <v>2.630573248407643</v>
      </c>
      <c r="AG475" s="205"/>
      <c r="AH475" s="205"/>
      <c r="AI475" s="205"/>
      <c r="AJ475" s="205"/>
      <c r="AK475" s="4"/>
      <c r="AL475" s="4"/>
      <c r="AM475" s="309">
        <f t="shared" ca="1" si="186"/>
        <v>14.03</v>
      </c>
      <c r="AN475" s="309">
        <f t="shared" ca="1" si="187"/>
        <v>13.03</v>
      </c>
      <c r="AO475" s="310">
        <f t="shared" ca="1" si="188"/>
        <v>0.43000000000000149</v>
      </c>
      <c r="AP475" s="310" t="b">
        <f t="shared" ca="1" si="189"/>
        <v>0</v>
      </c>
      <c r="AQ475" s="309">
        <f t="shared" ca="1" si="190"/>
        <v>0</v>
      </c>
      <c r="AR475" s="205">
        <f t="shared" ca="1" si="173"/>
        <v>0</v>
      </c>
      <c r="AS475" s="45" t="b">
        <f t="shared" ca="1" si="174"/>
        <v>0</v>
      </c>
      <c r="AT475">
        <f t="shared" ca="1" si="175"/>
        <v>0</v>
      </c>
      <c r="AU475" t="b">
        <f t="shared" ca="1" si="191"/>
        <v>0</v>
      </c>
      <c r="AV475" t="b">
        <f t="shared" ca="1" si="192"/>
        <v>0</v>
      </c>
      <c r="AW475" s="266" t="b">
        <f t="shared" ca="1" si="193"/>
        <v>0</v>
      </c>
      <c r="AX475" s="266" t="b">
        <f t="shared" ca="1" si="194"/>
        <v>0</v>
      </c>
      <c r="AY475" s="266" t="b">
        <f t="shared" ca="1" si="195"/>
        <v>0</v>
      </c>
    </row>
    <row r="476" spans="1:51" x14ac:dyDescent="0.25">
      <c r="A476">
        <v>444</v>
      </c>
      <c r="B476" s="163">
        <f ca="1">OFFSET(InputPriceData!B$15,CalculationsAndCharts!$A476+$A$11,0,1,1)</f>
        <v>41373</v>
      </c>
      <c r="C476" s="3">
        <f ca="1">OFFSET(InputPriceData!G$15,CalculationsAndCharts!$A476+$A$11,IF($C$7,8,0),1,1)</f>
        <v>290600</v>
      </c>
      <c r="D476" s="4">
        <f ca="1">OFFSET(InputPriceData!C$15,CalculationsAndCharts!$A476+$A$11,IF($C$7,8,0),1,1)</f>
        <v>13.36</v>
      </c>
      <c r="E476" s="4">
        <f ca="1">OFFSET(InputPriceData!D$15,CalculationsAndCharts!$A476+$A$11,IF($C$7,8,0),1,1)</f>
        <v>13.51</v>
      </c>
      <c r="F476" s="4">
        <f ca="1">OFFSET(InputPriceData!E$15,CalculationsAndCharts!$A476+$A$11,IF($C$7,8,0),1,1)</f>
        <v>13.16</v>
      </c>
      <c r="G476" s="4">
        <f ca="1">OFFSET(InputPriceData!F$15,CalculationsAndCharts!$A476+$A$11,IF($C$7,8,0),1,1)</f>
        <v>13.2</v>
      </c>
      <c r="H476" s="128"/>
      <c r="I476" s="128"/>
      <c r="K476" s="124"/>
      <c r="L476" s="279"/>
      <c r="M476" s="281"/>
      <c r="N476" s="280"/>
      <c r="O476" s="4"/>
      <c r="P476" s="4"/>
      <c r="Q476" s="3"/>
      <c r="S476" s="309">
        <f t="shared" ca="1" si="176"/>
        <v>14.12</v>
      </c>
      <c r="T476" s="309">
        <f t="shared" ca="1" si="177"/>
        <v>13.03</v>
      </c>
      <c r="U476" s="310">
        <f t="shared" ca="1" si="169"/>
        <v>0.15596330275229353</v>
      </c>
      <c r="V476" s="310" t="b">
        <f t="shared" ca="1" si="178"/>
        <v>0</v>
      </c>
      <c r="W476" s="3" t="b">
        <f t="shared" ca="1" si="179"/>
        <v>0</v>
      </c>
      <c r="X476" s="3" t="str">
        <f t="shared" ca="1" si="180"/>
        <v/>
      </c>
      <c r="Y476" s="3" t="str">
        <f t="shared" ca="1" si="170"/>
        <v/>
      </c>
      <c r="Z476" s="3" t="str">
        <f t="shared" ca="1" si="181"/>
        <v/>
      </c>
      <c r="AA476" s="3" t="str">
        <f t="shared" ca="1" si="182"/>
        <v/>
      </c>
      <c r="AB476" s="205">
        <f t="shared" ca="1" si="183"/>
        <v>9915</v>
      </c>
      <c r="AC476" s="205">
        <f t="shared" ca="1" si="184"/>
        <v>157</v>
      </c>
      <c r="AD476" s="205">
        <f t="shared" ca="1" si="171"/>
        <v>63.152866242038215</v>
      </c>
      <c r="AE476" s="205">
        <f t="shared" ca="1" si="172"/>
        <v>13.152866242038215</v>
      </c>
      <c r="AF476" s="205">
        <f t="shared" ca="1" si="185"/>
        <v>2.630573248407643</v>
      </c>
      <c r="AG476" s="205"/>
      <c r="AH476" s="205"/>
      <c r="AI476" s="205"/>
      <c r="AJ476" s="205"/>
      <c r="AK476" s="4"/>
      <c r="AL476" s="4"/>
      <c r="AM476" s="309">
        <f t="shared" ca="1" si="186"/>
        <v>14.1</v>
      </c>
      <c r="AN476" s="309">
        <f t="shared" ca="1" si="187"/>
        <v>13.03</v>
      </c>
      <c r="AO476" s="310">
        <f t="shared" ca="1" si="188"/>
        <v>0.15887850467289708</v>
      </c>
      <c r="AP476" s="310" t="b">
        <f t="shared" ca="1" si="189"/>
        <v>0</v>
      </c>
      <c r="AQ476" s="309">
        <f t="shared" ca="1" si="190"/>
        <v>0</v>
      </c>
      <c r="AR476" s="205">
        <f t="shared" ca="1" si="173"/>
        <v>0</v>
      </c>
      <c r="AS476" s="45" t="b">
        <f t="shared" ca="1" si="174"/>
        <v>0</v>
      </c>
      <c r="AT476">
        <f t="shared" ca="1" si="175"/>
        <v>0</v>
      </c>
      <c r="AU476" t="b">
        <f t="shared" ca="1" si="191"/>
        <v>0</v>
      </c>
      <c r="AV476" t="b">
        <f t="shared" ca="1" si="192"/>
        <v>0</v>
      </c>
      <c r="AW476" s="266" t="b">
        <f t="shared" ca="1" si="193"/>
        <v>0</v>
      </c>
      <c r="AX476" s="266" t="b">
        <f t="shared" ca="1" si="194"/>
        <v>0</v>
      </c>
      <c r="AY476" s="266" t="b">
        <f t="shared" ca="1" si="195"/>
        <v>0</v>
      </c>
    </row>
    <row r="477" spans="1:51" x14ac:dyDescent="0.25">
      <c r="A477">
        <v>445</v>
      </c>
      <c r="B477" s="163">
        <f ca="1">OFFSET(InputPriceData!B$15,CalculationsAndCharts!$A477+$A$11,0,1,1)</f>
        <v>41372</v>
      </c>
      <c r="C477" s="3">
        <f ca="1">OFFSET(InputPriceData!G$15,CalculationsAndCharts!$A477+$A$11,IF($C$7,8,0),1,1)</f>
        <v>222100</v>
      </c>
      <c r="D477" s="4">
        <f ca="1">OFFSET(InputPriceData!C$15,CalculationsAndCharts!$A477+$A$11,IF($C$7,8,0),1,1)</f>
        <v>13.36</v>
      </c>
      <c r="E477" s="4">
        <f ca="1">OFFSET(InputPriceData!D$15,CalculationsAndCharts!$A477+$A$11,IF($C$7,8,0),1,1)</f>
        <v>13.4</v>
      </c>
      <c r="F477" s="4">
        <f ca="1">OFFSET(InputPriceData!E$15,CalculationsAndCharts!$A477+$A$11,IF($C$7,8,0),1,1)</f>
        <v>13.2</v>
      </c>
      <c r="G477" s="4">
        <f ca="1">OFFSET(InputPriceData!F$15,CalculationsAndCharts!$A477+$A$11,IF($C$7,8,0),1,1)</f>
        <v>13.34</v>
      </c>
      <c r="H477" s="128"/>
      <c r="I477" s="128"/>
      <c r="K477" s="124"/>
      <c r="L477" s="279"/>
      <c r="M477" s="281"/>
      <c r="N477" s="280"/>
      <c r="O477" s="4"/>
      <c r="P477" s="4"/>
      <c r="Q477" s="3"/>
      <c r="S477" s="309">
        <f t="shared" ca="1" si="176"/>
        <v>14.12</v>
      </c>
      <c r="T477" s="309">
        <f t="shared" ca="1" si="177"/>
        <v>13.03</v>
      </c>
      <c r="U477" s="310">
        <f t="shared" ca="1" si="169"/>
        <v>0.28440366972477116</v>
      </c>
      <c r="V477" s="310" t="b">
        <f t="shared" ca="1" si="178"/>
        <v>0</v>
      </c>
      <c r="W477" s="3" t="b">
        <f t="shared" ca="1" si="179"/>
        <v>0</v>
      </c>
      <c r="X477" s="3" t="str">
        <f t="shared" ca="1" si="180"/>
        <v/>
      </c>
      <c r="Y477" s="3" t="str">
        <f t="shared" ca="1" si="170"/>
        <v/>
      </c>
      <c r="Z477" s="3" t="str">
        <f t="shared" ca="1" si="181"/>
        <v/>
      </c>
      <c r="AA477" s="3" t="str">
        <f t="shared" ca="1" si="182"/>
        <v/>
      </c>
      <c r="AB477" s="205">
        <f t="shared" ca="1" si="183"/>
        <v>9915</v>
      </c>
      <c r="AC477" s="205">
        <f t="shared" ca="1" si="184"/>
        <v>157</v>
      </c>
      <c r="AD477" s="205">
        <f t="shared" ca="1" si="171"/>
        <v>63.152866242038215</v>
      </c>
      <c r="AE477" s="205">
        <f t="shared" ca="1" si="172"/>
        <v>13.152866242038215</v>
      </c>
      <c r="AF477" s="205">
        <f t="shared" ca="1" si="185"/>
        <v>2.630573248407643</v>
      </c>
      <c r="AG477" s="205"/>
      <c r="AH477" s="205"/>
      <c r="AI477" s="205"/>
      <c r="AJ477" s="205"/>
      <c r="AK477" s="4"/>
      <c r="AL477" s="4"/>
      <c r="AM477" s="309">
        <f t="shared" ca="1" si="186"/>
        <v>14.1</v>
      </c>
      <c r="AN477" s="309">
        <f t="shared" ca="1" si="187"/>
        <v>13.03</v>
      </c>
      <c r="AO477" s="310">
        <f t="shared" ca="1" si="188"/>
        <v>0.28971962616822466</v>
      </c>
      <c r="AP477" s="310" t="b">
        <f t="shared" ca="1" si="189"/>
        <v>0</v>
      </c>
      <c r="AQ477" s="309">
        <f t="shared" ca="1" si="190"/>
        <v>0</v>
      </c>
      <c r="AR477" s="205">
        <f t="shared" ca="1" si="173"/>
        <v>0</v>
      </c>
      <c r="AS477" s="45" t="b">
        <f t="shared" ca="1" si="174"/>
        <v>0</v>
      </c>
      <c r="AT477">
        <f t="shared" ca="1" si="175"/>
        <v>0</v>
      </c>
      <c r="AU477" t="b">
        <f t="shared" ca="1" si="191"/>
        <v>0</v>
      </c>
      <c r="AV477" t="b">
        <f t="shared" ca="1" si="192"/>
        <v>0</v>
      </c>
      <c r="AW477" s="266" t="b">
        <f t="shared" ca="1" si="193"/>
        <v>0</v>
      </c>
      <c r="AX477" s="266" t="b">
        <f t="shared" ca="1" si="194"/>
        <v>0</v>
      </c>
      <c r="AY477" s="266" t="b">
        <f t="shared" ca="1" si="195"/>
        <v>0</v>
      </c>
    </row>
    <row r="478" spans="1:51" x14ac:dyDescent="0.25">
      <c r="A478">
        <v>446</v>
      </c>
      <c r="B478" s="163">
        <f ca="1">OFFSET(InputPriceData!B$15,CalculationsAndCharts!$A478+$A$11,0,1,1)</f>
        <v>41369</v>
      </c>
      <c r="C478" s="3">
        <f ca="1">OFFSET(InputPriceData!G$15,CalculationsAndCharts!$A478+$A$11,IF($C$7,8,0),1,1)</f>
        <v>478500</v>
      </c>
      <c r="D478" s="4">
        <f ca="1">OFFSET(InputPriceData!C$15,CalculationsAndCharts!$A478+$A$11,IF($C$7,8,0),1,1)</f>
        <v>13.06</v>
      </c>
      <c r="E478" s="4">
        <f ca="1">OFFSET(InputPriceData!D$15,CalculationsAndCharts!$A478+$A$11,IF($C$7,8,0),1,1)</f>
        <v>13.41</v>
      </c>
      <c r="F478" s="4">
        <f ca="1">OFFSET(InputPriceData!E$15,CalculationsAndCharts!$A478+$A$11,IF($C$7,8,0),1,1)</f>
        <v>12.99</v>
      </c>
      <c r="G478" s="4">
        <f ca="1">OFFSET(InputPriceData!F$15,CalculationsAndCharts!$A478+$A$11,IF($C$7,8,0),1,1)</f>
        <v>13.37</v>
      </c>
      <c r="H478" s="128"/>
      <c r="I478" s="128"/>
      <c r="K478" s="124"/>
      <c r="L478" s="279"/>
      <c r="M478" s="281"/>
      <c r="N478" s="280"/>
      <c r="O478" s="4"/>
      <c r="P478" s="4"/>
      <c r="Q478" s="3"/>
      <c r="S478" s="309">
        <f t="shared" ca="1" si="176"/>
        <v>14.12</v>
      </c>
      <c r="T478" s="309">
        <f t="shared" ca="1" si="177"/>
        <v>13.03</v>
      </c>
      <c r="U478" s="310">
        <f t="shared" ca="1" si="169"/>
        <v>0.31192660550458706</v>
      </c>
      <c r="V478" s="310" t="b">
        <f t="shared" ca="1" si="178"/>
        <v>0</v>
      </c>
      <c r="W478" s="3" t="b">
        <f t="shared" ca="1" si="179"/>
        <v>0</v>
      </c>
      <c r="X478" s="3" t="str">
        <f t="shared" ca="1" si="180"/>
        <v/>
      </c>
      <c r="Y478" s="3" t="str">
        <f t="shared" ca="1" si="170"/>
        <v/>
      </c>
      <c r="Z478" s="3" t="str">
        <f t="shared" ca="1" si="181"/>
        <v/>
      </c>
      <c r="AA478" s="3" t="str">
        <f t="shared" ca="1" si="182"/>
        <v/>
      </c>
      <c r="AB478" s="205">
        <f t="shared" ca="1" si="183"/>
        <v>9915</v>
      </c>
      <c r="AC478" s="205">
        <f t="shared" ca="1" si="184"/>
        <v>157</v>
      </c>
      <c r="AD478" s="205">
        <f t="shared" ca="1" si="171"/>
        <v>63.152866242038215</v>
      </c>
      <c r="AE478" s="205">
        <f t="shared" ca="1" si="172"/>
        <v>13.152866242038215</v>
      </c>
      <c r="AF478" s="205">
        <f t="shared" ca="1" si="185"/>
        <v>2.630573248407643</v>
      </c>
      <c r="AG478" s="205"/>
      <c r="AH478" s="205"/>
      <c r="AI478" s="205"/>
      <c r="AJ478" s="205"/>
      <c r="AK478" s="4"/>
      <c r="AL478" s="4"/>
      <c r="AM478" s="309">
        <f t="shared" ca="1" si="186"/>
        <v>14.12</v>
      </c>
      <c r="AN478" s="309">
        <f t="shared" ca="1" si="187"/>
        <v>13.03</v>
      </c>
      <c r="AO478" s="310">
        <f t="shared" ca="1" si="188"/>
        <v>0.31192660550458706</v>
      </c>
      <c r="AP478" s="310" t="b">
        <f t="shared" ca="1" si="189"/>
        <v>0</v>
      </c>
      <c r="AQ478" s="309">
        <f t="shared" ca="1" si="190"/>
        <v>0</v>
      </c>
      <c r="AR478" s="205">
        <f t="shared" ca="1" si="173"/>
        <v>0</v>
      </c>
      <c r="AS478" s="45" t="b">
        <f t="shared" ca="1" si="174"/>
        <v>0</v>
      </c>
      <c r="AT478">
        <f t="shared" ca="1" si="175"/>
        <v>0</v>
      </c>
      <c r="AU478" t="b">
        <f t="shared" ca="1" si="191"/>
        <v>0</v>
      </c>
      <c r="AV478" t="b">
        <f t="shared" ca="1" si="192"/>
        <v>0</v>
      </c>
      <c r="AW478" s="266" t="b">
        <f t="shared" ca="1" si="193"/>
        <v>0</v>
      </c>
      <c r="AX478" s="266" t="b">
        <f t="shared" ca="1" si="194"/>
        <v>0</v>
      </c>
      <c r="AY478" s="266" t="b">
        <f t="shared" ca="1" si="195"/>
        <v>0</v>
      </c>
    </row>
    <row r="479" spans="1:51" x14ac:dyDescent="0.25">
      <c r="A479">
        <v>447</v>
      </c>
      <c r="B479" s="163">
        <f ca="1">OFFSET(InputPriceData!B$15,CalculationsAndCharts!$A479+$A$11,0,1,1)</f>
        <v>41368</v>
      </c>
      <c r="C479" s="3">
        <f ca="1">OFFSET(InputPriceData!G$15,CalculationsAndCharts!$A479+$A$11,IF($C$7,8,0),1,1)</f>
        <v>1291000</v>
      </c>
      <c r="D479" s="4">
        <f ca="1">OFFSET(InputPriceData!C$15,CalculationsAndCharts!$A479+$A$11,IF($C$7,8,0),1,1)</f>
        <v>13.02</v>
      </c>
      <c r="E479" s="4">
        <f ca="1">OFFSET(InputPriceData!D$15,CalculationsAndCharts!$A479+$A$11,IF($C$7,8,0),1,1)</f>
        <v>13.26</v>
      </c>
      <c r="F479" s="4">
        <f ca="1">OFFSET(InputPriceData!E$15,CalculationsAndCharts!$A479+$A$11,IF($C$7,8,0),1,1)</f>
        <v>12.99</v>
      </c>
      <c r="G479" s="4">
        <f ca="1">OFFSET(InputPriceData!F$15,CalculationsAndCharts!$A479+$A$11,IF($C$7,8,0),1,1)</f>
        <v>13.16</v>
      </c>
      <c r="H479" s="128"/>
      <c r="I479" s="128"/>
      <c r="K479" s="124"/>
      <c r="L479" s="279"/>
      <c r="M479" s="281"/>
      <c r="N479" s="280"/>
      <c r="O479" s="4"/>
      <c r="P479" s="4"/>
      <c r="Q479" s="3"/>
      <c r="S479" s="309">
        <f t="shared" ca="1" si="176"/>
        <v>14.12</v>
      </c>
      <c r="T479" s="309">
        <f t="shared" ca="1" si="177"/>
        <v>13.03</v>
      </c>
      <c r="U479" s="310">
        <f t="shared" ca="1" si="169"/>
        <v>0.11926605504587229</v>
      </c>
      <c r="V479" s="310" t="b">
        <f t="shared" ca="1" si="178"/>
        <v>0</v>
      </c>
      <c r="W479" s="3" t="b">
        <f t="shared" ca="1" si="179"/>
        <v>0</v>
      </c>
      <c r="X479" s="3" t="str">
        <f t="shared" ca="1" si="180"/>
        <v/>
      </c>
      <c r="Y479" s="3" t="str">
        <f t="shared" ca="1" si="170"/>
        <v/>
      </c>
      <c r="Z479" s="3" t="str">
        <f t="shared" ca="1" si="181"/>
        <v/>
      </c>
      <c r="AA479" s="3" t="str">
        <f t="shared" ca="1" si="182"/>
        <v/>
      </c>
      <c r="AB479" s="205">
        <f t="shared" ca="1" si="183"/>
        <v>9915</v>
      </c>
      <c r="AC479" s="205">
        <f t="shared" ca="1" si="184"/>
        <v>157</v>
      </c>
      <c r="AD479" s="205">
        <f t="shared" ca="1" si="171"/>
        <v>63.152866242038215</v>
      </c>
      <c r="AE479" s="205">
        <f t="shared" ca="1" si="172"/>
        <v>13.152866242038215</v>
      </c>
      <c r="AF479" s="205">
        <f t="shared" ca="1" si="185"/>
        <v>2.630573248407643</v>
      </c>
      <c r="AG479" s="205"/>
      <c r="AH479" s="205"/>
      <c r="AI479" s="205"/>
      <c r="AJ479" s="205"/>
      <c r="AK479" s="4"/>
      <c r="AL479" s="4"/>
      <c r="AM479" s="309">
        <f t="shared" ca="1" si="186"/>
        <v>14.12</v>
      </c>
      <c r="AN479" s="309">
        <f t="shared" ca="1" si="187"/>
        <v>13.03</v>
      </c>
      <c r="AO479" s="310">
        <f t="shared" ca="1" si="188"/>
        <v>0.11926605504587229</v>
      </c>
      <c r="AP479" s="310" t="b">
        <f t="shared" ca="1" si="189"/>
        <v>0</v>
      </c>
      <c r="AQ479" s="309">
        <f t="shared" ca="1" si="190"/>
        <v>0</v>
      </c>
      <c r="AR479" s="205">
        <f t="shared" ca="1" si="173"/>
        <v>0</v>
      </c>
      <c r="AS479" s="45" t="b">
        <f t="shared" ca="1" si="174"/>
        <v>0</v>
      </c>
      <c r="AT479">
        <f t="shared" ca="1" si="175"/>
        <v>0</v>
      </c>
      <c r="AU479" t="b">
        <f t="shared" ca="1" si="191"/>
        <v>0</v>
      </c>
      <c r="AV479" t="b">
        <f t="shared" ca="1" si="192"/>
        <v>0</v>
      </c>
      <c r="AW479" s="266" t="b">
        <f t="shared" ca="1" si="193"/>
        <v>0</v>
      </c>
      <c r="AX479" s="266" t="b">
        <f t="shared" ca="1" si="194"/>
        <v>0</v>
      </c>
      <c r="AY479" s="266" t="b">
        <f t="shared" ca="1" si="195"/>
        <v>0</v>
      </c>
    </row>
    <row r="480" spans="1:51" x14ac:dyDescent="0.25">
      <c r="A480">
        <v>448</v>
      </c>
      <c r="B480" s="163">
        <f ca="1">OFFSET(InputPriceData!B$15,CalculationsAndCharts!$A480+$A$11,0,1,1)</f>
        <v>41367</v>
      </c>
      <c r="C480" s="3">
        <f ca="1">OFFSET(InputPriceData!G$15,CalculationsAndCharts!$A480+$A$11,IF($C$7,8,0),1,1)</f>
        <v>532700</v>
      </c>
      <c r="D480" s="4">
        <f ca="1">OFFSET(InputPriceData!C$15,CalculationsAndCharts!$A480+$A$11,IF($C$7,8,0),1,1)</f>
        <v>13.08</v>
      </c>
      <c r="E480" s="4">
        <f ca="1">OFFSET(InputPriceData!D$15,CalculationsAndCharts!$A480+$A$11,IF($C$7,8,0),1,1)</f>
        <v>13.16</v>
      </c>
      <c r="F480" s="4">
        <f ca="1">OFFSET(InputPriceData!E$15,CalculationsAndCharts!$A480+$A$11,IF($C$7,8,0),1,1)</f>
        <v>12.99</v>
      </c>
      <c r="G480" s="4">
        <f ca="1">OFFSET(InputPriceData!F$15,CalculationsAndCharts!$A480+$A$11,IF($C$7,8,0),1,1)</f>
        <v>13.03</v>
      </c>
      <c r="H480" s="128"/>
      <c r="I480" s="128"/>
      <c r="K480" s="124"/>
      <c r="L480" s="279"/>
      <c r="M480" s="281"/>
      <c r="N480" s="280"/>
      <c r="O480" s="4"/>
      <c r="P480" s="4"/>
      <c r="Q480" s="3"/>
      <c r="S480" s="309">
        <f t="shared" ca="1" si="176"/>
        <v>14.12</v>
      </c>
      <c r="T480" s="309">
        <f t="shared" ca="1" si="177"/>
        <v>13.03</v>
      </c>
      <c r="U480" s="310">
        <f t="shared" ca="1" si="169"/>
        <v>0</v>
      </c>
      <c r="V480" s="310" t="b">
        <f t="shared" ca="1" si="178"/>
        <v>0</v>
      </c>
      <c r="W480" s="3" t="b">
        <f t="shared" ca="1" si="179"/>
        <v>0</v>
      </c>
      <c r="X480" s="3" t="str">
        <f t="shared" ca="1" si="180"/>
        <v/>
      </c>
      <c r="Y480" s="3" t="str">
        <f t="shared" ca="1" si="170"/>
        <v/>
      </c>
      <c r="Z480" s="3" t="str">
        <f t="shared" ca="1" si="181"/>
        <v/>
      </c>
      <c r="AA480" s="3" t="str">
        <f t="shared" ca="1" si="182"/>
        <v/>
      </c>
      <c r="AB480" s="205">
        <f t="shared" ca="1" si="183"/>
        <v>9915</v>
      </c>
      <c r="AC480" s="205">
        <f t="shared" ca="1" si="184"/>
        <v>157</v>
      </c>
      <c r="AD480" s="205">
        <f t="shared" ca="1" si="171"/>
        <v>63.152866242038215</v>
      </c>
      <c r="AE480" s="205">
        <f t="shared" ca="1" si="172"/>
        <v>13.152866242038215</v>
      </c>
      <c r="AF480" s="205">
        <f t="shared" ca="1" si="185"/>
        <v>2.630573248407643</v>
      </c>
      <c r="AG480" s="205"/>
      <c r="AH480" s="205"/>
      <c r="AI480" s="205"/>
      <c r="AJ480" s="205"/>
      <c r="AK480" s="4"/>
      <c r="AL480" s="4"/>
      <c r="AM480" s="309">
        <f t="shared" ca="1" si="186"/>
        <v>14.12</v>
      </c>
      <c r="AN480" s="309">
        <f t="shared" ca="1" si="187"/>
        <v>13.03</v>
      </c>
      <c r="AO480" s="310">
        <f t="shared" ca="1" si="188"/>
        <v>0</v>
      </c>
      <c r="AP480" s="310" t="b">
        <f t="shared" ca="1" si="189"/>
        <v>0</v>
      </c>
      <c r="AQ480" s="309">
        <f t="shared" ca="1" si="190"/>
        <v>0</v>
      </c>
      <c r="AR480" s="205">
        <f t="shared" ca="1" si="173"/>
        <v>0</v>
      </c>
      <c r="AS480" s="45" t="b">
        <f t="shared" ca="1" si="174"/>
        <v>0</v>
      </c>
      <c r="AT480">
        <f t="shared" ca="1" si="175"/>
        <v>0</v>
      </c>
      <c r="AU480" t="b">
        <f t="shared" ca="1" si="191"/>
        <v>0</v>
      </c>
      <c r="AV480" t="b">
        <f t="shared" ca="1" si="192"/>
        <v>0</v>
      </c>
      <c r="AW480" s="266" t="b">
        <f t="shared" ca="1" si="193"/>
        <v>0</v>
      </c>
      <c r="AX480" s="266" t="b">
        <f t="shared" ca="1" si="194"/>
        <v>0</v>
      </c>
      <c r="AY480" s="266" t="b">
        <f t="shared" ca="1" si="195"/>
        <v>0</v>
      </c>
    </row>
    <row r="481" spans="1:51" x14ac:dyDescent="0.25">
      <c r="A481">
        <v>449</v>
      </c>
      <c r="B481" s="163">
        <f ca="1">OFFSET(InputPriceData!B$15,CalculationsAndCharts!$A481+$A$11,0,1,1)</f>
        <v>41366</v>
      </c>
      <c r="C481" s="3">
        <f ca="1">OFFSET(InputPriceData!G$15,CalculationsAndCharts!$A481+$A$11,IF($C$7,8,0),1,1)</f>
        <v>746400</v>
      </c>
      <c r="D481" s="4">
        <f ca="1">OFFSET(InputPriceData!C$15,CalculationsAndCharts!$A481+$A$11,IF($C$7,8,0),1,1)</f>
        <v>13.33</v>
      </c>
      <c r="E481" s="4">
        <f ca="1">OFFSET(InputPriceData!D$15,CalculationsAndCharts!$A481+$A$11,IF($C$7,8,0),1,1)</f>
        <v>13.36</v>
      </c>
      <c r="F481" s="4">
        <f ca="1">OFFSET(InputPriceData!E$15,CalculationsAndCharts!$A481+$A$11,IF($C$7,8,0),1,1)</f>
        <v>13.04</v>
      </c>
      <c r="G481" s="4">
        <f ca="1">OFFSET(InputPriceData!F$15,CalculationsAndCharts!$A481+$A$11,IF($C$7,8,0),1,1)</f>
        <v>13.06</v>
      </c>
      <c r="H481" s="128"/>
      <c r="I481" s="128"/>
      <c r="K481" s="124"/>
      <c r="L481" s="279"/>
      <c r="M481" s="281"/>
      <c r="N481" s="280"/>
      <c r="O481" s="4"/>
      <c r="P481" s="4"/>
      <c r="Q481" s="3"/>
      <c r="S481" s="309">
        <f t="shared" ca="1" si="176"/>
        <v>14.12</v>
      </c>
      <c r="T481" s="309">
        <f t="shared" ca="1" si="177"/>
        <v>13.06</v>
      </c>
      <c r="U481" s="310">
        <f t="shared" ref="U481:U544" ca="1" si="196">IFERROR((G481- T481)/(S481-T481),0)</f>
        <v>0</v>
      </c>
      <c r="V481" s="310" t="b">
        <f t="shared" ca="1" si="178"/>
        <v>0</v>
      </c>
      <c r="W481" s="3" t="b">
        <f t="shared" ca="1" si="179"/>
        <v>0</v>
      </c>
      <c r="X481" s="3" t="str">
        <f t="shared" ca="1" si="180"/>
        <v/>
      </c>
      <c r="Y481" s="3" t="str">
        <f t="shared" ref="Y481:Y544" ca="1" si="197">IF(W481,IFERROR(100*(G481-X481)/X481,0),"")</f>
        <v/>
      </c>
      <c r="Z481" s="3" t="str">
        <f t="shared" ca="1" si="181"/>
        <v/>
      </c>
      <c r="AA481" s="3" t="str">
        <f t="shared" ca="1" si="182"/>
        <v/>
      </c>
      <c r="AB481" s="205">
        <f t="shared" ca="1" si="183"/>
        <v>9915</v>
      </c>
      <c r="AC481" s="205">
        <f t="shared" ca="1" si="184"/>
        <v>157</v>
      </c>
      <c r="AD481" s="205">
        <f t="shared" ref="AD481:AD544" ca="1" si="198">IFERROR(AB481/AC481,0)</f>
        <v>63.152866242038215</v>
      </c>
      <c r="AE481" s="205">
        <f t="shared" ref="AE481:AE544" ca="1" si="199">IFERROR(AB481/AC481-50,0)</f>
        <v>13.152866242038215</v>
      </c>
      <c r="AF481" s="205">
        <f t="shared" ca="1" si="185"/>
        <v>2.630573248407643</v>
      </c>
      <c r="AG481" s="205"/>
      <c r="AH481" s="205"/>
      <c r="AI481" s="205"/>
      <c r="AJ481" s="205"/>
      <c r="AK481" s="4"/>
      <c r="AL481" s="4"/>
      <c r="AM481" s="309">
        <f t="shared" ca="1" si="186"/>
        <v>14.12</v>
      </c>
      <c r="AN481" s="309">
        <f t="shared" ca="1" si="187"/>
        <v>13.06</v>
      </c>
      <c r="AO481" s="310">
        <f t="shared" ca="1" si="188"/>
        <v>0</v>
      </c>
      <c r="AP481" s="310" t="b">
        <f t="shared" ca="1" si="189"/>
        <v>0</v>
      </c>
      <c r="AQ481" s="309">
        <f t="shared" ca="1" si="190"/>
        <v>0</v>
      </c>
      <c r="AR481" s="205">
        <f t="shared" ref="AR481:AR544" ca="1" si="200">IF(AND(NOT(AX482),AW481),D481*(1-$E$22),IF(AX481,AR482,0))</f>
        <v>0</v>
      </c>
      <c r="AS481" s="45" t="b">
        <f t="shared" ref="AS481:AS544" ca="1" si="201">AND(AX481,F481&lt;AR481)</f>
        <v>0</v>
      </c>
      <c r="AT481">
        <f t="shared" ref="AT481:AT544" ca="1" si="202">IF(AX481,AT482+1,0)</f>
        <v>0</v>
      </c>
      <c r="AU481" t="b">
        <f t="shared" ca="1" si="191"/>
        <v>0</v>
      </c>
      <c r="AV481" t="b">
        <f t="shared" ca="1" si="192"/>
        <v>0</v>
      </c>
      <c r="AW481" s="266" t="b">
        <f t="shared" ca="1" si="193"/>
        <v>0</v>
      </c>
      <c r="AX481" s="266" t="b">
        <f t="shared" ca="1" si="194"/>
        <v>0</v>
      </c>
      <c r="AY481" s="266" t="b">
        <f t="shared" ca="1" si="195"/>
        <v>1</v>
      </c>
    </row>
    <row r="482" spans="1:51" x14ac:dyDescent="0.25">
      <c r="A482">
        <v>450</v>
      </c>
      <c r="B482" s="163">
        <f ca="1">OFFSET(InputPriceData!B$15,CalculationsAndCharts!$A482+$A$11,0,1,1)</f>
        <v>41365</v>
      </c>
      <c r="C482" s="3">
        <f ca="1">OFFSET(InputPriceData!G$15,CalculationsAndCharts!$A482+$A$11,IF($C$7,8,0),1,1)</f>
        <v>452200</v>
      </c>
      <c r="D482" s="4">
        <f ca="1">OFFSET(InputPriceData!C$15,CalculationsAndCharts!$A482+$A$11,IF($C$7,8,0),1,1)</f>
        <v>13.3</v>
      </c>
      <c r="E482" s="4">
        <f ca="1">OFFSET(InputPriceData!D$15,CalculationsAndCharts!$A482+$A$11,IF($C$7,8,0),1,1)</f>
        <v>13.45</v>
      </c>
      <c r="F482" s="4">
        <f ca="1">OFFSET(InputPriceData!E$15,CalculationsAndCharts!$A482+$A$11,IF($C$7,8,0),1,1)</f>
        <v>13.03</v>
      </c>
      <c r="G482" s="4">
        <f ca="1">OFFSET(InputPriceData!F$15,CalculationsAndCharts!$A482+$A$11,IF($C$7,8,0),1,1)</f>
        <v>13.19</v>
      </c>
      <c r="H482" s="128"/>
      <c r="I482" s="128"/>
      <c r="K482" s="124"/>
      <c r="L482" s="279"/>
      <c r="M482" s="281"/>
      <c r="N482" s="280"/>
      <c r="O482" s="4"/>
      <c r="P482" s="4"/>
      <c r="Q482" s="3"/>
      <c r="S482" s="309">
        <f t="shared" ref="S482:S545" ca="1" si="203">MAX(OFFSET($G482,0,0,$A$19,1))</f>
        <v>14.12</v>
      </c>
      <c r="T482" s="309">
        <f t="shared" ref="T482:T545" ca="1" si="204">MIN(OFFSET($G482,0,0,$A$19,1))</f>
        <v>13.19</v>
      </c>
      <c r="U482" s="310">
        <f t="shared" ca="1" si="196"/>
        <v>0</v>
      </c>
      <c r="V482" s="310" t="b">
        <f t="shared" ref="V482:V545" ca="1" si="205">AND(U482&lt;$A$20,U483&gt;$A$20)</f>
        <v>0</v>
      </c>
      <c r="W482" s="3" t="b">
        <f t="shared" ref="W482:W545" ca="1" si="206">OFFSET(V482,($A$21-1),0,1,1)</f>
        <v>0</v>
      </c>
      <c r="X482" s="3" t="str">
        <f t="shared" ref="X482:X545" ca="1" si="207">IF($W482,OFFSET($G482,$A$19-1,0,1,1),"")</f>
        <v/>
      </c>
      <c r="Y482" s="3" t="str">
        <f t="shared" ca="1" si="197"/>
        <v/>
      </c>
      <c r="Z482" s="3" t="str">
        <f t="shared" ref="Z482:Z545" ca="1" si="208">IF(W482,IF(Y482&lt;-10,10,IF(Y482&gt;10,10,Y482)),"")</f>
        <v/>
      </c>
      <c r="AA482" s="3" t="str">
        <f t="shared" ref="AA482:AA545" ca="1" si="209">IF(W482,INT(5*(Z482+10)),"")</f>
        <v/>
      </c>
      <c r="AB482" s="205">
        <f t="shared" ref="AB482:AB545" ca="1" si="210">IF(A482&gt;$A$23,0,IF(W482,AA482,0))+AB483</f>
        <v>9915</v>
      </c>
      <c r="AC482" s="205">
        <f t="shared" ref="AC482:AC545" ca="1" si="211">IF(A482&gt;$A$23,0,IF(W482,1,0))+AC483</f>
        <v>157</v>
      </c>
      <c r="AD482" s="205">
        <f t="shared" ca="1" si="198"/>
        <v>63.152866242038215</v>
      </c>
      <c r="AE482" s="205">
        <f t="shared" ca="1" si="199"/>
        <v>13.152866242038215</v>
      </c>
      <c r="AF482" s="205">
        <f t="shared" ref="AF482:AF545" ca="1" si="212">AE482*0.2</f>
        <v>2.630573248407643</v>
      </c>
      <c r="AG482" s="205"/>
      <c r="AH482" s="205"/>
      <c r="AI482" s="205"/>
      <c r="AJ482" s="205"/>
      <c r="AK482" s="4"/>
      <c r="AL482" s="4"/>
      <c r="AM482" s="309">
        <f t="shared" ref="AM482:AM545" ca="1" si="213">MAX(OFFSET($G482,0,0,$E$19,1))</f>
        <v>14.12</v>
      </c>
      <c r="AN482" s="309">
        <f t="shared" ref="AN482:AN545" ca="1" si="214">MIN(OFFSET($G482,0,0,$E$19,1))</f>
        <v>13.19</v>
      </c>
      <c r="AO482" s="310">
        <f t="shared" ref="AO482:AO545" ca="1" si="215">IFERROR(($G482- AN482)/(AM482-AN482),0)</f>
        <v>0</v>
      </c>
      <c r="AP482" s="310" t="b">
        <f t="shared" ref="AP482:AP545" ca="1" si="216">AND(AO482&lt;$E$20,AO483&gt;$E$20)</f>
        <v>0</v>
      </c>
      <c r="AQ482" s="309">
        <f t="shared" ref="AQ482:AQ545" ca="1" si="217">IF(AND(NOT(AX483),AW482),D482*($E$22),IF(AX482,AQ483,0))</f>
        <v>0.40319999999999995</v>
      </c>
      <c r="AR482" s="205">
        <f t="shared" ca="1" si="200"/>
        <v>13.036799999999999</v>
      </c>
      <c r="AS482" s="45" t="b">
        <f t="shared" ca="1" si="201"/>
        <v>1</v>
      </c>
      <c r="AT482">
        <f t="shared" ca="1" si="202"/>
        <v>3</v>
      </c>
      <c r="AU482" t="b">
        <f t="shared" ref="AU482:AU545" ca="1" si="218">(AT482&gt;=$E$21)</f>
        <v>0</v>
      </c>
      <c r="AV482" t="b">
        <f t="shared" ref="AV482:AV545" ca="1" si="219">OR(AS482,AU482)</f>
        <v>1</v>
      </c>
      <c r="AW482" s="266" t="b">
        <f t="shared" ref="AW482:AW545" ca="1" si="220">AND($AP483,NOT(AX483))</f>
        <v>0</v>
      </c>
      <c r="AX482" s="266" t="b">
        <f t="shared" ref="AX482:AX545" ca="1" si="221">IF(AX483,IF(AY482,FALSE,AX483),IF(AW482,TRUE,AX483))</f>
        <v>1</v>
      </c>
      <c r="AY482" s="266" t="b">
        <f t="shared" ref="AY482:AY545" ca="1" si="222">AND(AX483,AND(AV483&lt;&gt;AV484,AV483))</f>
        <v>0</v>
      </c>
    </row>
    <row r="483" spans="1:51" x14ac:dyDescent="0.25">
      <c r="A483">
        <v>451</v>
      </c>
      <c r="B483" s="163">
        <f ca="1">OFFSET(InputPriceData!B$15,CalculationsAndCharts!$A483+$A$11,0,1,1)</f>
        <v>41361</v>
      </c>
      <c r="C483" s="3">
        <f ca="1">OFFSET(InputPriceData!G$15,CalculationsAndCharts!$A483+$A$11,IF($C$7,8,0),1,1)</f>
        <v>817000</v>
      </c>
      <c r="D483" s="4">
        <f ca="1">OFFSET(InputPriceData!C$15,CalculationsAndCharts!$A483+$A$11,IF($C$7,8,0),1,1)</f>
        <v>13.46</v>
      </c>
      <c r="E483" s="4">
        <f ca="1">OFFSET(InputPriceData!D$15,CalculationsAndCharts!$A483+$A$11,IF($C$7,8,0),1,1)</f>
        <v>13.5</v>
      </c>
      <c r="F483" s="4">
        <f ca="1">OFFSET(InputPriceData!E$15,CalculationsAndCharts!$A483+$A$11,IF($C$7,8,0),1,1)</f>
        <v>13.26</v>
      </c>
      <c r="G483" s="4">
        <f ca="1">OFFSET(InputPriceData!F$15,CalculationsAndCharts!$A483+$A$11,IF($C$7,8,0),1,1)</f>
        <v>13.34</v>
      </c>
      <c r="H483" s="128"/>
      <c r="I483" s="128"/>
      <c r="K483" s="124"/>
      <c r="L483" s="279"/>
      <c r="M483" s="281"/>
      <c r="N483" s="280"/>
      <c r="O483" s="4"/>
      <c r="P483" s="4"/>
      <c r="Q483" s="3"/>
      <c r="S483" s="309">
        <f t="shared" ca="1" si="203"/>
        <v>14.12</v>
      </c>
      <c r="T483" s="309">
        <f t="shared" ca="1" si="204"/>
        <v>13.34</v>
      </c>
      <c r="U483" s="310">
        <f t="shared" ca="1" si="196"/>
        <v>0</v>
      </c>
      <c r="V483" s="310" t="b">
        <f t="shared" ca="1" si="205"/>
        <v>0</v>
      </c>
      <c r="W483" s="3" t="b">
        <f t="shared" ca="1" si="206"/>
        <v>0</v>
      </c>
      <c r="X483" s="3" t="str">
        <f t="shared" ca="1" si="207"/>
        <v/>
      </c>
      <c r="Y483" s="3" t="str">
        <f t="shared" ca="1" si="197"/>
        <v/>
      </c>
      <c r="Z483" s="3" t="str">
        <f t="shared" ca="1" si="208"/>
        <v/>
      </c>
      <c r="AA483" s="3" t="str">
        <f t="shared" ca="1" si="209"/>
        <v/>
      </c>
      <c r="AB483" s="205">
        <f t="shared" ca="1" si="210"/>
        <v>9915</v>
      </c>
      <c r="AC483" s="205">
        <f t="shared" ca="1" si="211"/>
        <v>157</v>
      </c>
      <c r="AD483" s="205">
        <f t="shared" ca="1" si="198"/>
        <v>63.152866242038215</v>
      </c>
      <c r="AE483" s="205">
        <f t="shared" ca="1" si="199"/>
        <v>13.152866242038215</v>
      </c>
      <c r="AF483" s="205">
        <f t="shared" ca="1" si="212"/>
        <v>2.630573248407643</v>
      </c>
      <c r="AG483" s="205"/>
      <c r="AH483" s="205"/>
      <c r="AI483" s="205"/>
      <c r="AJ483" s="205"/>
      <c r="AK483" s="4"/>
      <c r="AL483" s="4"/>
      <c r="AM483" s="309">
        <f t="shared" ca="1" si="213"/>
        <v>14.12</v>
      </c>
      <c r="AN483" s="309">
        <f t="shared" ca="1" si="214"/>
        <v>13.34</v>
      </c>
      <c r="AO483" s="310">
        <f t="shared" ca="1" si="215"/>
        <v>0</v>
      </c>
      <c r="AP483" s="310" t="b">
        <f t="shared" ca="1" si="216"/>
        <v>0</v>
      </c>
      <c r="AQ483" s="309">
        <f t="shared" ca="1" si="217"/>
        <v>0.40319999999999995</v>
      </c>
      <c r="AR483" s="205">
        <f t="shared" ca="1" si="200"/>
        <v>13.036799999999999</v>
      </c>
      <c r="AS483" s="45" t="b">
        <f t="shared" ca="1" si="201"/>
        <v>0</v>
      </c>
      <c r="AT483">
        <f t="shared" ca="1" si="202"/>
        <v>2</v>
      </c>
      <c r="AU483" t="b">
        <f t="shared" ca="1" si="218"/>
        <v>0</v>
      </c>
      <c r="AV483" t="b">
        <f t="shared" ca="1" si="219"/>
        <v>0</v>
      </c>
      <c r="AW483" s="266" t="b">
        <f t="shared" ca="1" si="220"/>
        <v>0</v>
      </c>
      <c r="AX483" s="266" t="b">
        <f t="shared" ca="1" si="221"/>
        <v>1</v>
      </c>
      <c r="AY483" s="266" t="b">
        <f t="shared" ca="1" si="222"/>
        <v>0</v>
      </c>
    </row>
    <row r="484" spans="1:51" x14ac:dyDescent="0.25">
      <c r="A484">
        <v>452</v>
      </c>
      <c r="B484" s="163">
        <f ca="1">OFFSET(InputPriceData!B$15,CalculationsAndCharts!$A484+$A$11,0,1,1)</f>
        <v>41360</v>
      </c>
      <c r="C484" s="3">
        <f ca="1">OFFSET(InputPriceData!G$15,CalculationsAndCharts!$A484+$A$11,IF($C$7,8,0),1,1)</f>
        <v>1564500</v>
      </c>
      <c r="D484" s="4">
        <f ca="1">OFFSET(InputPriceData!C$15,CalculationsAndCharts!$A484+$A$11,IF($C$7,8,0),1,1)</f>
        <v>13.44</v>
      </c>
      <c r="E484" s="4">
        <f ca="1">OFFSET(InputPriceData!D$15,CalculationsAndCharts!$A484+$A$11,IF($C$7,8,0),1,1)</f>
        <v>13.48</v>
      </c>
      <c r="F484" s="4">
        <f ca="1">OFFSET(InputPriceData!E$15,CalculationsAndCharts!$A484+$A$11,IF($C$7,8,0),1,1)</f>
        <v>13.05</v>
      </c>
      <c r="G484" s="4">
        <f ca="1">OFFSET(InputPriceData!F$15,CalculationsAndCharts!$A484+$A$11,IF($C$7,8,0),1,1)</f>
        <v>13.42</v>
      </c>
      <c r="H484" s="128"/>
      <c r="I484" s="128"/>
      <c r="K484" s="124"/>
      <c r="L484" s="279"/>
      <c r="M484" s="281"/>
      <c r="N484" s="280"/>
      <c r="O484" s="4"/>
      <c r="P484" s="4"/>
      <c r="Q484" s="3"/>
      <c r="S484" s="309">
        <f t="shared" ca="1" si="203"/>
        <v>14.12</v>
      </c>
      <c r="T484" s="309">
        <f t="shared" ca="1" si="204"/>
        <v>13.42</v>
      </c>
      <c r="U484" s="310">
        <f t="shared" ca="1" si="196"/>
        <v>0</v>
      </c>
      <c r="V484" s="310" t="b">
        <f t="shared" ca="1" si="205"/>
        <v>0</v>
      </c>
      <c r="W484" s="3" t="b">
        <f t="shared" ca="1" si="206"/>
        <v>0</v>
      </c>
      <c r="X484" s="3" t="str">
        <f t="shared" ca="1" si="207"/>
        <v/>
      </c>
      <c r="Y484" s="3" t="str">
        <f t="shared" ca="1" si="197"/>
        <v/>
      </c>
      <c r="Z484" s="3" t="str">
        <f t="shared" ca="1" si="208"/>
        <v/>
      </c>
      <c r="AA484" s="3" t="str">
        <f t="shared" ca="1" si="209"/>
        <v/>
      </c>
      <c r="AB484" s="205">
        <f t="shared" ca="1" si="210"/>
        <v>9915</v>
      </c>
      <c r="AC484" s="205">
        <f t="shared" ca="1" si="211"/>
        <v>157</v>
      </c>
      <c r="AD484" s="205">
        <f t="shared" ca="1" si="198"/>
        <v>63.152866242038215</v>
      </c>
      <c r="AE484" s="205">
        <f t="shared" ca="1" si="199"/>
        <v>13.152866242038215</v>
      </c>
      <c r="AF484" s="205">
        <f t="shared" ca="1" si="212"/>
        <v>2.630573248407643</v>
      </c>
      <c r="AG484" s="205"/>
      <c r="AH484" s="205"/>
      <c r="AI484" s="205"/>
      <c r="AJ484" s="205"/>
      <c r="AK484" s="4"/>
      <c r="AL484" s="4"/>
      <c r="AM484" s="309">
        <f t="shared" ca="1" si="213"/>
        <v>14.12</v>
      </c>
      <c r="AN484" s="309">
        <f t="shared" ca="1" si="214"/>
        <v>13.42</v>
      </c>
      <c r="AO484" s="310">
        <f t="shared" ca="1" si="215"/>
        <v>0</v>
      </c>
      <c r="AP484" s="310" t="b">
        <f t="shared" ca="1" si="216"/>
        <v>0</v>
      </c>
      <c r="AQ484" s="309">
        <f t="shared" ca="1" si="217"/>
        <v>0.40319999999999995</v>
      </c>
      <c r="AR484" s="205">
        <f t="shared" ca="1" si="200"/>
        <v>13.036799999999999</v>
      </c>
      <c r="AS484" s="45" t="b">
        <f t="shared" ca="1" si="201"/>
        <v>0</v>
      </c>
      <c r="AT484">
        <f t="shared" ca="1" si="202"/>
        <v>1</v>
      </c>
      <c r="AU484" t="b">
        <f t="shared" ca="1" si="218"/>
        <v>0</v>
      </c>
      <c r="AV484" t="b">
        <f t="shared" ca="1" si="219"/>
        <v>0</v>
      </c>
      <c r="AW484" s="266" t="b">
        <f t="shared" ca="1" si="220"/>
        <v>1</v>
      </c>
      <c r="AX484" s="266" t="b">
        <f t="shared" ca="1" si="221"/>
        <v>1</v>
      </c>
      <c r="AY484" s="266" t="b">
        <f t="shared" ca="1" si="222"/>
        <v>0</v>
      </c>
    </row>
    <row r="485" spans="1:51" x14ac:dyDescent="0.25">
      <c r="A485">
        <v>453</v>
      </c>
      <c r="B485" s="163">
        <f ca="1">OFFSET(InputPriceData!B$15,CalculationsAndCharts!$A485+$A$11,0,1,1)</f>
        <v>41359</v>
      </c>
      <c r="C485" s="3">
        <f ca="1">OFFSET(InputPriceData!G$15,CalculationsAndCharts!$A485+$A$11,IF($C$7,8,0),1,1)</f>
        <v>375800</v>
      </c>
      <c r="D485" s="4">
        <f ca="1">OFFSET(InputPriceData!C$15,CalculationsAndCharts!$A485+$A$11,IF($C$7,8,0),1,1)</f>
        <v>13.7</v>
      </c>
      <c r="E485" s="4">
        <f ca="1">OFFSET(InputPriceData!D$15,CalculationsAndCharts!$A485+$A$11,IF($C$7,8,0),1,1)</f>
        <v>13.8</v>
      </c>
      <c r="F485" s="4">
        <f ca="1">OFFSET(InputPriceData!E$15,CalculationsAndCharts!$A485+$A$11,IF($C$7,8,0),1,1)</f>
        <v>13.47</v>
      </c>
      <c r="G485" s="4">
        <f ca="1">OFFSET(InputPriceData!F$15,CalculationsAndCharts!$A485+$A$11,IF($C$7,8,0),1,1)</f>
        <v>13.5</v>
      </c>
      <c r="H485" s="128"/>
      <c r="I485" s="128"/>
      <c r="K485" s="124"/>
      <c r="L485" s="279"/>
      <c r="M485" s="281"/>
      <c r="N485" s="280"/>
      <c r="O485" s="4"/>
      <c r="P485" s="4"/>
      <c r="Q485" s="3"/>
      <c r="S485" s="309">
        <f t="shared" ca="1" si="203"/>
        <v>14.12</v>
      </c>
      <c r="T485" s="309">
        <f t="shared" ca="1" si="204"/>
        <v>13.5</v>
      </c>
      <c r="U485" s="310">
        <f t="shared" ca="1" si="196"/>
        <v>0</v>
      </c>
      <c r="V485" s="310" t="b">
        <f t="shared" ca="1" si="205"/>
        <v>1</v>
      </c>
      <c r="W485" s="3" t="b">
        <f t="shared" ca="1" si="206"/>
        <v>0</v>
      </c>
      <c r="X485" s="3" t="str">
        <f t="shared" ca="1" si="207"/>
        <v/>
      </c>
      <c r="Y485" s="3" t="str">
        <f t="shared" ca="1" si="197"/>
        <v/>
      </c>
      <c r="Z485" s="3" t="str">
        <f t="shared" ca="1" si="208"/>
        <v/>
      </c>
      <c r="AA485" s="3" t="str">
        <f t="shared" ca="1" si="209"/>
        <v/>
      </c>
      <c r="AB485" s="205">
        <f t="shared" ca="1" si="210"/>
        <v>9915</v>
      </c>
      <c r="AC485" s="205">
        <f t="shared" ca="1" si="211"/>
        <v>157</v>
      </c>
      <c r="AD485" s="205">
        <f t="shared" ca="1" si="198"/>
        <v>63.152866242038215</v>
      </c>
      <c r="AE485" s="205">
        <f t="shared" ca="1" si="199"/>
        <v>13.152866242038215</v>
      </c>
      <c r="AF485" s="205">
        <f t="shared" ca="1" si="212"/>
        <v>2.630573248407643</v>
      </c>
      <c r="AG485" s="205"/>
      <c r="AH485" s="205"/>
      <c r="AI485" s="205"/>
      <c r="AJ485" s="205"/>
      <c r="AK485" s="4"/>
      <c r="AL485" s="4"/>
      <c r="AM485" s="309">
        <f t="shared" ca="1" si="213"/>
        <v>14.12</v>
      </c>
      <c r="AN485" s="309">
        <f t="shared" ca="1" si="214"/>
        <v>13.5</v>
      </c>
      <c r="AO485" s="310">
        <f t="shared" ca="1" si="215"/>
        <v>0</v>
      </c>
      <c r="AP485" s="310" t="b">
        <f t="shared" ca="1" si="216"/>
        <v>1</v>
      </c>
      <c r="AQ485" s="309">
        <f t="shared" ca="1" si="217"/>
        <v>0</v>
      </c>
      <c r="AR485" s="205">
        <f t="shared" ca="1" si="200"/>
        <v>0</v>
      </c>
      <c r="AS485" s="45" t="b">
        <f t="shared" ca="1" si="201"/>
        <v>0</v>
      </c>
      <c r="AT485">
        <f t="shared" ca="1" si="202"/>
        <v>0</v>
      </c>
      <c r="AU485" t="b">
        <f t="shared" ca="1" si="218"/>
        <v>0</v>
      </c>
      <c r="AV485" t="b">
        <f t="shared" ca="1" si="219"/>
        <v>0</v>
      </c>
      <c r="AW485" s="266" t="b">
        <f t="shared" ca="1" si="220"/>
        <v>0</v>
      </c>
      <c r="AX485" s="266" t="b">
        <f t="shared" ca="1" si="221"/>
        <v>0</v>
      </c>
      <c r="AY485" s="266" t="b">
        <f t="shared" ca="1" si="222"/>
        <v>0</v>
      </c>
    </row>
    <row r="486" spans="1:51" x14ac:dyDescent="0.25">
      <c r="A486">
        <v>454</v>
      </c>
      <c r="B486" s="163">
        <f ca="1">OFFSET(InputPriceData!B$15,CalculationsAndCharts!$A486+$A$11,0,1,1)</f>
        <v>41358</v>
      </c>
      <c r="C486" s="3">
        <f ca="1">OFFSET(InputPriceData!G$15,CalculationsAndCharts!$A486+$A$11,IF($C$7,8,0),1,1)</f>
        <v>212400</v>
      </c>
      <c r="D486" s="4">
        <f ca="1">OFFSET(InputPriceData!C$15,CalculationsAndCharts!$A486+$A$11,IF($C$7,8,0),1,1)</f>
        <v>13.87</v>
      </c>
      <c r="E486" s="4">
        <f ca="1">OFFSET(InputPriceData!D$15,CalculationsAndCharts!$A486+$A$11,IF($C$7,8,0),1,1)</f>
        <v>13.96</v>
      </c>
      <c r="F486" s="4">
        <f ca="1">OFFSET(InputPriceData!E$15,CalculationsAndCharts!$A486+$A$11,IF($C$7,8,0),1,1)</f>
        <v>13.54</v>
      </c>
      <c r="G486" s="4">
        <f ca="1">OFFSET(InputPriceData!F$15,CalculationsAndCharts!$A486+$A$11,IF($C$7,8,0),1,1)</f>
        <v>13.69</v>
      </c>
      <c r="H486" s="128"/>
      <c r="I486" s="128"/>
      <c r="K486" s="124"/>
      <c r="L486" s="279"/>
      <c r="M486" s="281"/>
      <c r="N486" s="280"/>
      <c r="O486" s="4"/>
      <c r="P486" s="4"/>
      <c r="Q486" s="3"/>
      <c r="S486" s="309">
        <f t="shared" ca="1" si="203"/>
        <v>14.12</v>
      </c>
      <c r="T486" s="309">
        <f t="shared" ca="1" si="204"/>
        <v>13.55</v>
      </c>
      <c r="U486" s="310">
        <f t="shared" ca="1" si="196"/>
        <v>0.24561403508771781</v>
      </c>
      <c r="V486" s="310" t="b">
        <f t="shared" ca="1" si="205"/>
        <v>0</v>
      </c>
      <c r="W486" s="3" t="b">
        <f t="shared" ca="1" si="206"/>
        <v>0</v>
      </c>
      <c r="X486" s="3" t="str">
        <f t="shared" ca="1" si="207"/>
        <v/>
      </c>
      <c r="Y486" s="3" t="str">
        <f t="shared" ca="1" si="197"/>
        <v/>
      </c>
      <c r="Z486" s="3" t="str">
        <f t="shared" ca="1" si="208"/>
        <v/>
      </c>
      <c r="AA486" s="3" t="str">
        <f t="shared" ca="1" si="209"/>
        <v/>
      </c>
      <c r="AB486" s="205">
        <f t="shared" ca="1" si="210"/>
        <v>9915</v>
      </c>
      <c r="AC486" s="205">
        <f t="shared" ca="1" si="211"/>
        <v>157</v>
      </c>
      <c r="AD486" s="205">
        <f t="shared" ca="1" si="198"/>
        <v>63.152866242038215</v>
      </c>
      <c r="AE486" s="205">
        <f t="shared" ca="1" si="199"/>
        <v>13.152866242038215</v>
      </c>
      <c r="AF486" s="205">
        <f t="shared" ca="1" si="212"/>
        <v>2.630573248407643</v>
      </c>
      <c r="AG486" s="205"/>
      <c r="AH486" s="205"/>
      <c r="AI486" s="205"/>
      <c r="AJ486" s="205"/>
      <c r="AK486" s="4"/>
      <c r="AL486" s="4"/>
      <c r="AM486" s="309">
        <f t="shared" ca="1" si="213"/>
        <v>14.12</v>
      </c>
      <c r="AN486" s="309">
        <f t="shared" ca="1" si="214"/>
        <v>13.55</v>
      </c>
      <c r="AO486" s="310">
        <f t="shared" ca="1" si="215"/>
        <v>0.24561403508771781</v>
      </c>
      <c r="AP486" s="310" t="b">
        <f t="shared" ca="1" si="216"/>
        <v>0</v>
      </c>
      <c r="AQ486" s="309">
        <f t="shared" ca="1" si="217"/>
        <v>0</v>
      </c>
      <c r="AR486" s="205">
        <f t="shared" ca="1" si="200"/>
        <v>0</v>
      </c>
      <c r="AS486" s="45" t="b">
        <f t="shared" ca="1" si="201"/>
        <v>0</v>
      </c>
      <c r="AT486">
        <f t="shared" ca="1" si="202"/>
        <v>0</v>
      </c>
      <c r="AU486" t="b">
        <f t="shared" ca="1" si="218"/>
        <v>0</v>
      </c>
      <c r="AV486" t="b">
        <f t="shared" ca="1" si="219"/>
        <v>0</v>
      </c>
      <c r="AW486" s="266" t="b">
        <f t="shared" ca="1" si="220"/>
        <v>0</v>
      </c>
      <c r="AX486" s="266" t="b">
        <f t="shared" ca="1" si="221"/>
        <v>0</v>
      </c>
      <c r="AY486" s="266" t="b">
        <f t="shared" ca="1" si="222"/>
        <v>0</v>
      </c>
    </row>
    <row r="487" spans="1:51" s="37" customFormat="1" x14ac:dyDescent="0.25">
      <c r="A487" s="37">
        <v>455</v>
      </c>
      <c r="B487" s="206">
        <f ca="1">OFFSET(InputPriceData!B$15,CalculationsAndCharts!$A487+$A$11,0,1,1)</f>
        <v>41355</v>
      </c>
      <c r="C487" s="207">
        <f ca="1">OFFSET(InputPriceData!G$15,CalculationsAndCharts!$A487+$A$11,IF($C$7,8,0),1,1)</f>
        <v>197000</v>
      </c>
      <c r="D487" s="208">
        <f ca="1">OFFSET(InputPriceData!C$15,CalculationsAndCharts!$A487+$A$11,IF($C$7,8,0),1,1)</f>
        <v>13.75</v>
      </c>
      <c r="E487" s="208">
        <f ca="1">OFFSET(InputPriceData!D$15,CalculationsAndCharts!$A487+$A$11,IF($C$7,8,0),1,1)</f>
        <v>13.94</v>
      </c>
      <c r="F487" s="208">
        <f ca="1">OFFSET(InputPriceData!E$15,CalculationsAndCharts!$A487+$A$11,IF($C$7,8,0),1,1)</f>
        <v>13.75</v>
      </c>
      <c r="G487" s="208">
        <f ca="1">OFFSET(InputPriceData!F$15,CalculationsAndCharts!$A487+$A$11,IF($C$7,8,0),1,1)</f>
        <v>13.83</v>
      </c>
      <c r="H487" s="128"/>
      <c r="I487" s="128"/>
      <c r="K487" s="124"/>
      <c r="L487" s="279"/>
      <c r="M487" s="281"/>
      <c r="N487" s="280"/>
      <c r="O487" s="208"/>
      <c r="P487" s="208"/>
      <c r="Q487" s="207"/>
      <c r="S487" s="309">
        <f t="shared" ca="1" si="203"/>
        <v>14.12</v>
      </c>
      <c r="T487" s="309">
        <f t="shared" ca="1" si="204"/>
        <v>13.45</v>
      </c>
      <c r="U487" s="310">
        <f t="shared" ca="1" si="196"/>
        <v>0.56716417910447881</v>
      </c>
      <c r="V487" s="310" t="b">
        <f t="shared" ca="1" si="205"/>
        <v>0</v>
      </c>
      <c r="W487" s="3" t="b">
        <f t="shared" ca="1" si="206"/>
        <v>0</v>
      </c>
      <c r="X487" s="3" t="str">
        <f t="shared" ca="1" si="207"/>
        <v/>
      </c>
      <c r="Y487" s="3" t="str">
        <f t="shared" ca="1" si="197"/>
        <v/>
      </c>
      <c r="Z487" s="3" t="str">
        <f t="shared" ca="1" si="208"/>
        <v/>
      </c>
      <c r="AA487" s="3" t="str">
        <f t="shared" ca="1" si="209"/>
        <v/>
      </c>
      <c r="AB487" s="205">
        <f t="shared" ca="1" si="210"/>
        <v>9915</v>
      </c>
      <c r="AC487" s="205">
        <f t="shared" ca="1" si="211"/>
        <v>157</v>
      </c>
      <c r="AD487" s="205">
        <f t="shared" ca="1" si="198"/>
        <v>63.152866242038215</v>
      </c>
      <c r="AE487" s="205">
        <f t="shared" ca="1" si="199"/>
        <v>13.152866242038215</v>
      </c>
      <c r="AF487" s="205">
        <f t="shared" ca="1" si="212"/>
        <v>2.630573248407643</v>
      </c>
      <c r="AG487" s="205"/>
      <c r="AH487" s="205"/>
      <c r="AI487" s="205"/>
      <c r="AJ487" s="205"/>
      <c r="AK487" s="208"/>
      <c r="AL487" s="208"/>
      <c r="AM487" s="309">
        <f t="shared" ca="1" si="213"/>
        <v>14.12</v>
      </c>
      <c r="AN487" s="309">
        <f t="shared" ca="1" si="214"/>
        <v>13.55</v>
      </c>
      <c r="AO487" s="310">
        <f t="shared" ca="1" si="215"/>
        <v>0.49122807017543874</v>
      </c>
      <c r="AP487" s="310" t="b">
        <f t="shared" ca="1" si="216"/>
        <v>0</v>
      </c>
      <c r="AQ487" s="309">
        <f t="shared" ca="1" si="217"/>
        <v>0</v>
      </c>
      <c r="AR487" s="205">
        <f t="shared" ca="1" si="200"/>
        <v>0</v>
      </c>
      <c r="AS487" s="45" t="b">
        <f t="shared" ca="1" si="201"/>
        <v>0</v>
      </c>
      <c r="AT487">
        <f t="shared" ca="1" si="202"/>
        <v>0</v>
      </c>
      <c r="AU487" t="b">
        <f t="shared" ca="1" si="218"/>
        <v>0</v>
      </c>
      <c r="AV487" t="b">
        <f t="shared" ca="1" si="219"/>
        <v>0</v>
      </c>
      <c r="AW487" s="266" t="b">
        <f t="shared" ca="1" si="220"/>
        <v>0</v>
      </c>
      <c r="AX487" s="266" t="b">
        <f t="shared" ca="1" si="221"/>
        <v>0</v>
      </c>
      <c r="AY487" s="266" t="b">
        <f t="shared" ca="1" si="222"/>
        <v>0</v>
      </c>
    </row>
    <row r="488" spans="1:51" x14ac:dyDescent="0.25">
      <c r="A488">
        <v>456</v>
      </c>
      <c r="B488" s="163">
        <f ca="1">OFFSET(InputPriceData!B$15,CalculationsAndCharts!$A488+$A$11,0,1,1)</f>
        <v>41354</v>
      </c>
      <c r="C488" s="3">
        <f ca="1">OFFSET(InputPriceData!G$15,CalculationsAndCharts!$A488+$A$11,IF($C$7,8,0),1,1)</f>
        <v>199400</v>
      </c>
      <c r="D488" s="4">
        <f ca="1">OFFSET(InputPriceData!C$15,CalculationsAndCharts!$A488+$A$11,IF($C$7,8,0),1,1)</f>
        <v>13.93</v>
      </c>
      <c r="E488" s="4">
        <f ca="1">OFFSET(InputPriceData!D$15,CalculationsAndCharts!$A488+$A$11,IF($C$7,8,0),1,1)</f>
        <v>14</v>
      </c>
      <c r="F488" s="4">
        <f ca="1">OFFSET(InputPriceData!E$15,CalculationsAndCharts!$A488+$A$11,IF($C$7,8,0),1,1)</f>
        <v>13.65</v>
      </c>
      <c r="G488" s="4">
        <f ca="1">OFFSET(InputPriceData!F$15,CalculationsAndCharts!$A488+$A$11,IF($C$7,8,0),1,1)</f>
        <v>13.75</v>
      </c>
      <c r="H488" s="128"/>
      <c r="I488" s="128"/>
      <c r="K488" s="124"/>
      <c r="L488" s="279"/>
      <c r="M488" s="281"/>
      <c r="N488" s="280"/>
      <c r="O488" s="4"/>
      <c r="P488" s="4"/>
      <c r="Q488" s="3"/>
      <c r="S488" s="309">
        <f t="shared" ca="1" si="203"/>
        <v>14.12</v>
      </c>
      <c r="T488" s="309">
        <f t="shared" ca="1" si="204"/>
        <v>13.33</v>
      </c>
      <c r="U488" s="310">
        <f t="shared" ca="1" si="196"/>
        <v>0.53164556962025367</v>
      </c>
      <c r="V488" s="310" t="b">
        <f t="shared" ca="1" si="205"/>
        <v>0</v>
      </c>
      <c r="W488" s="3" t="b">
        <f t="shared" ca="1" si="206"/>
        <v>0</v>
      </c>
      <c r="X488" s="3" t="str">
        <f t="shared" ca="1" si="207"/>
        <v/>
      </c>
      <c r="Y488" s="3" t="str">
        <f t="shared" ca="1" si="197"/>
        <v/>
      </c>
      <c r="Z488" s="3" t="str">
        <f t="shared" ca="1" si="208"/>
        <v/>
      </c>
      <c r="AA488" s="3" t="str">
        <f t="shared" ca="1" si="209"/>
        <v/>
      </c>
      <c r="AB488" s="205">
        <f t="shared" ca="1" si="210"/>
        <v>9915</v>
      </c>
      <c r="AC488" s="205">
        <f t="shared" ca="1" si="211"/>
        <v>157</v>
      </c>
      <c r="AD488" s="205">
        <f t="shared" ca="1" si="198"/>
        <v>63.152866242038215</v>
      </c>
      <c r="AE488" s="205">
        <f t="shared" ca="1" si="199"/>
        <v>13.152866242038215</v>
      </c>
      <c r="AF488" s="205">
        <f t="shared" ca="1" si="212"/>
        <v>2.630573248407643</v>
      </c>
      <c r="AG488" s="205"/>
      <c r="AH488" s="205"/>
      <c r="AI488" s="205"/>
      <c r="AJ488" s="205"/>
      <c r="AK488" s="4"/>
      <c r="AL488" s="4"/>
      <c r="AM488" s="309">
        <f t="shared" ca="1" si="213"/>
        <v>14.12</v>
      </c>
      <c r="AN488" s="309">
        <f t="shared" ca="1" si="214"/>
        <v>13.55</v>
      </c>
      <c r="AO488" s="310">
        <f t="shared" ca="1" si="215"/>
        <v>0.35087719298245579</v>
      </c>
      <c r="AP488" s="310" t="b">
        <f t="shared" ca="1" si="216"/>
        <v>0</v>
      </c>
      <c r="AQ488" s="309">
        <f t="shared" ca="1" si="217"/>
        <v>0</v>
      </c>
      <c r="AR488" s="205">
        <f t="shared" ca="1" si="200"/>
        <v>0</v>
      </c>
      <c r="AS488" s="45" t="b">
        <f t="shared" ca="1" si="201"/>
        <v>0</v>
      </c>
      <c r="AT488">
        <f t="shared" ca="1" si="202"/>
        <v>0</v>
      </c>
      <c r="AU488" t="b">
        <f t="shared" ca="1" si="218"/>
        <v>0</v>
      </c>
      <c r="AV488" t="b">
        <f t="shared" ca="1" si="219"/>
        <v>0</v>
      </c>
      <c r="AW488" s="266" t="b">
        <f t="shared" ca="1" si="220"/>
        <v>0</v>
      </c>
      <c r="AX488" s="266" t="b">
        <f t="shared" ca="1" si="221"/>
        <v>0</v>
      </c>
      <c r="AY488" s="266" t="b">
        <f t="shared" ca="1" si="222"/>
        <v>0</v>
      </c>
    </row>
    <row r="489" spans="1:51" x14ac:dyDescent="0.25">
      <c r="A489">
        <v>457</v>
      </c>
      <c r="B489" s="163">
        <f ca="1">OFFSET(InputPriceData!B$15,CalculationsAndCharts!$A489+$A$11,0,1,1)</f>
        <v>41353</v>
      </c>
      <c r="C489" s="3">
        <f ca="1">OFFSET(InputPriceData!G$15,CalculationsAndCharts!$A489+$A$11,IF($C$7,8,0),1,1)</f>
        <v>250800</v>
      </c>
      <c r="D489" s="4">
        <f ca="1">OFFSET(InputPriceData!C$15,CalculationsAndCharts!$A489+$A$11,IF($C$7,8,0),1,1)</f>
        <v>13.99</v>
      </c>
      <c r="E489" s="4">
        <f ca="1">OFFSET(InputPriceData!D$15,CalculationsAndCharts!$A489+$A$11,IF($C$7,8,0),1,1)</f>
        <v>14.1</v>
      </c>
      <c r="F489" s="4">
        <f ca="1">OFFSET(InputPriceData!E$15,CalculationsAndCharts!$A489+$A$11,IF($C$7,8,0),1,1)</f>
        <v>13.85</v>
      </c>
      <c r="G489" s="4">
        <f ca="1">OFFSET(InputPriceData!F$15,CalculationsAndCharts!$A489+$A$11,IF($C$7,8,0),1,1)</f>
        <v>14.02</v>
      </c>
      <c r="H489" s="128"/>
      <c r="I489" s="128"/>
      <c r="K489" s="124"/>
      <c r="L489" s="279"/>
      <c r="M489" s="281"/>
      <c r="N489" s="280"/>
      <c r="O489" s="4"/>
      <c r="P489" s="4"/>
      <c r="Q489" s="3"/>
      <c r="S489" s="309">
        <f t="shared" ca="1" si="203"/>
        <v>14.12</v>
      </c>
      <c r="T489" s="309">
        <f t="shared" ca="1" si="204"/>
        <v>13.33</v>
      </c>
      <c r="U489" s="310">
        <f t="shared" ca="1" si="196"/>
        <v>0.87341772151898767</v>
      </c>
      <c r="V489" s="310" t="b">
        <f t="shared" ca="1" si="205"/>
        <v>0</v>
      </c>
      <c r="W489" s="3" t="b">
        <f t="shared" ca="1" si="206"/>
        <v>1</v>
      </c>
      <c r="X489" s="3">
        <f t="shared" ca="1" si="207"/>
        <v>13.38</v>
      </c>
      <c r="Y489" s="3">
        <f t="shared" ca="1" si="197"/>
        <v>4.7832585949177782</v>
      </c>
      <c r="Z489" s="3">
        <f t="shared" ca="1" si="208"/>
        <v>4.7832585949177782</v>
      </c>
      <c r="AA489" s="3">
        <f t="shared" ca="1" si="209"/>
        <v>73</v>
      </c>
      <c r="AB489" s="205">
        <f t="shared" ca="1" si="210"/>
        <v>9915</v>
      </c>
      <c r="AC489" s="205">
        <f t="shared" ca="1" si="211"/>
        <v>157</v>
      </c>
      <c r="AD489" s="205">
        <f t="shared" ca="1" si="198"/>
        <v>63.152866242038215</v>
      </c>
      <c r="AE489" s="205">
        <f t="shared" ca="1" si="199"/>
        <v>13.152866242038215</v>
      </c>
      <c r="AF489" s="205">
        <f t="shared" ca="1" si="212"/>
        <v>2.630573248407643</v>
      </c>
      <c r="AG489" s="205"/>
      <c r="AH489" s="205"/>
      <c r="AI489" s="205"/>
      <c r="AJ489" s="205"/>
      <c r="AK489" s="4"/>
      <c r="AL489" s="4"/>
      <c r="AM489" s="309">
        <f t="shared" ca="1" si="213"/>
        <v>14.12</v>
      </c>
      <c r="AN489" s="309">
        <f t="shared" ca="1" si="214"/>
        <v>13.45</v>
      </c>
      <c r="AO489" s="310">
        <f t="shared" ca="1" si="215"/>
        <v>0.85074626865671699</v>
      </c>
      <c r="AP489" s="310" t="b">
        <f t="shared" ca="1" si="216"/>
        <v>0</v>
      </c>
      <c r="AQ489" s="309">
        <f t="shared" ca="1" si="217"/>
        <v>0</v>
      </c>
      <c r="AR489" s="205">
        <f t="shared" ca="1" si="200"/>
        <v>0</v>
      </c>
      <c r="AS489" s="45" t="b">
        <f t="shared" ca="1" si="201"/>
        <v>0</v>
      </c>
      <c r="AT489">
        <f t="shared" ca="1" si="202"/>
        <v>0</v>
      </c>
      <c r="AU489" t="b">
        <f t="shared" ca="1" si="218"/>
        <v>0</v>
      </c>
      <c r="AV489" t="b">
        <f t="shared" ca="1" si="219"/>
        <v>0</v>
      </c>
      <c r="AW489" s="266" t="b">
        <f t="shared" ca="1" si="220"/>
        <v>0</v>
      </c>
      <c r="AX489" s="266" t="b">
        <f t="shared" ca="1" si="221"/>
        <v>0</v>
      </c>
      <c r="AY489" s="266" t="b">
        <f t="shared" ca="1" si="222"/>
        <v>0</v>
      </c>
    </row>
    <row r="490" spans="1:51" x14ac:dyDescent="0.25">
      <c r="A490">
        <v>458</v>
      </c>
      <c r="B490" s="163">
        <f ca="1">OFFSET(InputPriceData!B$15,CalculationsAndCharts!$A490+$A$11,0,1,1)</f>
        <v>41352</v>
      </c>
      <c r="C490" s="3">
        <f ca="1">OFFSET(InputPriceData!G$15,CalculationsAndCharts!$A490+$A$11,IF($C$7,8,0),1,1)</f>
        <v>172200</v>
      </c>
      <c r="D490" s="4">
        <f ca="1">OFFSET(InputPriceData!C$15,CalculationsAndCharts!$A490+$A$11,IF($C$7,8,0),1,1)</f>
        <v>14.11</v>
      </c>
      <c r="E490" s="4">
        <f ca="1">OFFSET(InputPriceData!D$15,CalculationsAndCharts!$A490+$A$11,IF($C$7,8,0),1,1)</f>
        <v>14.21</v>
      </c>
      <c r="F490" s="4">
        <f ca="1">OFFSET(InputPriceData!E$15,CalculationsAndCharts!$A490+$A$11,IF($C$7,8,0),1,1)</f>
        <v>13.91</v>
      </c>
      <c r="G490" s="4">
        <f ca="1">OFFSET(InputPriceData!F$15,CalculationsAndCharts!$A490+$A$11,IF($C$7,8,0),1,1)</f>
        <v>14.03</v>
      </c>
      <c r="H490" s="128"/>
      <c r="I490" s="128"/>
      <c r="K490" s="124"/>
      <c r="L490" s="279"/>
      <c r="M490" s="281"/>
      <c r="N490" s="280"/>
      <c r="O490" s="4"/>
      <c r="P490" s="4"/>
      <c r="Q490" s="3"/>
      <c r="S490" s="309">
        <f t="shared" ca="1" si="203"/>
        <v>14.12</v>
      </c>
      <c r="T490" s="309">
        <f t="shared" ca="1" si="204"/>
        <v>13.33</v>
      </c>
      <c r="U490" s="310">
        <f t="shared" ca="1" si="196"/>
        <v>0.88607594936708867</v>
      </c>
      <c r="V490" s="310" t="b">
        <f t="shared" ca="1" si="205"/>
        <v>0</v>
      </c>
      <c r="W490" s="3" t="b">
        <f t="shared" ca="1" si="206"/>
        <v>0</v>
      </c>
      <c r="X490" s="3" t="str">
        <f t="shared" ca="1" si="207"/>
        <v/>
      </c>
      <c r="Y490" s="3" t="str">
        <f t="shared" ca="1" si="197"/>
        <v/>
      </c>
      <c r="Z490" s="3" t="str">
        <f t="shared" ca="1" si="208"/>
        <v/>
      </c>
      <c r="AA490" s="3" t="str">
        <f t="shared" ca="1" si="209"/>
        <v/>
      </c>
      <c r="AB490" s="205">
        <f t="shared" ca="1" si="210"/>
        <v>9842</v>
      </c>
      <c r="AC490" s="205">
        <f t="shared" ca="1" si="211"/>
        <v>156</v>
      </c>
      <c r="AD490" s="205">
        <f t="shared" ca="1" si="198"/>
        <v>63.089743589743591</v>
      </c>
      <c r="AE490" s="205">
        <f t="shared" ca="1" si="199"/>
        <v>13.089743589743591</v>
      </c>
      <c r="AF490" s="205">
        <f t="shared" ca="1" si="212"/>
        <v>2.6179487179487184</v>
      </c>
      <c r="AG490" s="205"/>
      <c r="AH490" s="205"/>
      <c r="AI490" s="205"/>
      <c r="AJ490" s="205"/>
      <c r="AK490" s="4"/>
      <c r="AL490" s="4"/>
      <c r="AM490" s="309">
        <f t="shared" ca="1" si="213"/>
        <v>14.12</v>
      </c>
      <c r="AN490" s="309">
        <f t="shared" ca="1" si="214"/>
        <v>13.33</v>
      </c>
      <c r="AO490" s="310">
        <f t="shared" ca="1" si="215"/>
        <v>0.88607594936708867</v>
      </c>
      <c r="AP490" s="310" t="b">
        <f t="shared" ca="1" si="216"/>
        <v>0</v>
      </c>
      <c r="AQ490" s="309">
        <f t="shared" ca="1" si="217"/>
        <v>0</v>
      </c>
      <c r="AR490" s="205">
        <f t="shared" ca="1" si="200"/>
        <v>0</v>
      </c>
      <c r="AS490" s="45" t="b">
        <f t="shared" ca="1" si="201"/>
        <v>0</v>
      </c>
      <c r="AT490">
        <f t="shared" ca="1" si="202"/>
        <v>0</v>
      </c>
      <c r="AU490" t="b">
        <f t="shared" ca="1" si="218"/>
        <v>0</v>
      </c>
      <c r="AV490" t="b">
        <f t="shared" ca="1" si="219"/>
        <v>0</v>
      </c>
      <c r="AW490" s="266" t="b">
        <f t="shared" ca="1" si="220"/>
        <v>0</v>
      </c>
      <c r="AX490" s="266" t="b">
        <f t="shared" ca="1" si="221"/>
        <v>0</v>
      </c>
      <c r="AY490" s="266" t="b">
        <f t="shared" ca="1" si="222"/>
        <v>0</v>
      </c>
    </row>
    <row r="491" spans="1:51" x14ac:dyDescent="0.25">
      <c r="A491">
        <v>459</v>
      </c>
      <c r="B491" s="163">
        <f ca="1">OFFSET(InputPriceData!B$15,CalculationsAndCharts!$A491+$A$11,0,1,1)</f>
        <v>41351</v>
      </c>
      <c r="C491" s="3">
        <f ca="1">OFFSET(InputPriceData!G$15,CalculationsAndCharts!$A491+$A$11,IF($C$7,8,0),1,1)</f>
        <v>338000</v>
      </c>
      <c r="D491" s="4">
        <f ca="1">OFFSET(InputPriceData!C$15,CalculationsAndCharts!$A491+$A$11,IF($C$7,8,0),1,1)</f>
        <v>13.95</v>
      </c>
      <c r="E491" s="4">
        <f ca="1">OFFSET(InputPriceData!D$15,CalculationsAndCharts!$A491+$A$11,IF($C$7,8,0),1,1)</f>
        <v>14.17</v>
      </c>
      <c r="F491" s="4">
        <f ca="1">OFFSET(InputPriceData!E$15,CalculationsAndCharts!$A491+$A$11,IF($C$7,8,0),1,1)</f>
        <v>13.77</v>
      </c>
      <c r="G491" s="4">
        <f ca="1">OFFSET(InputPriceData!F$15,CalculationsAndCharts!$A491+$A$11,IF($C$7,8,0),1,1)</f>
        <v>14.1</v>
      </c>
      <c r="H491" s="128"/>
      <c r="I491" s="128"/>
      <c r="K491" s="124"/>
      <c r="L491" s="279"/>
      <c r="M491" s="281"/>
      <c r="N491" s="280"/>
      <c r="O491" s="4"/>
      <c r="P491" s="4"/>
      <c r="Q491" s="3"/>
      <c r="S491" s="309">
        <f t="shared" ca="1" si="203"/>
        <v>14.12</v>
      </c>
      <c r="T491" s="309">
        <f t="shared" ca="1" si="204"/>
        <v>13.33</v>
      </c>
      <c r="U491" s="310">
        <f t="shared" ca="1" si="196"/>
        <v>0.974683544303798</v>
      </c>
      <c r="V491" s="310" t="b">
        <f t="shared" ca="1" si="205"/>
        <v>0</v>
      </c>
      <c r="W491" s="3" t="b">
        <f t="shared" ca="1" si="206"/>
        <v>0</v>
      </c>
      <c r="X491" s="3" t="str">
        <f t="shared" ca="1" si="207"/>
        <v/>
      </c>
      <c r="Y491" s="3" t="str">
        <f t="shared" ca="1" si="197"/>
        <v/>
      </c>
      <c r="Z491" s="3" t="str">
        <f t="shared" ca="1" si="208"/>
        <v/>
      </c>
      <c r="AA491" s="3" t="str">
        <f t="shared" ca="1" si="209"/>
        <v/>
      </c>
      <c r="AB491" s="205">
        <f t="shared" ca="1" si="210"/>
        <v>9842</v>
      </c>
      <c r="AC491" s="205">
        <f t="shared" ca="1" si="211"/>
        <v>156</v>
      </c>
      <c r="AD491" s="205">
        <f t="shared" ca="1" si="198"/>
        <v>63.089743589743591</v>
      </c>
      <c r="AE491" s="205">
        <f t="shared" ca="1" si="199"/>
        <v>13.089743589743591</v>
      </c>
      <c r="AF491" s="205">
        <f t="shared" ca="1" si="212"/>
        <v>2.6179487179487184</v>
      </c>
      <c r="AG491" s="205"/>
      <c r="AH491" s="205"/>
      <c r="AI491" s="205"/>
      <c r="AJ491" s="205"/>
      <c r="AK491" s="4"/>
      <c r="AL491" s="4"/>
      <c r="AM491" s="309">
        <f t="shared" ca="1" si="213"/>
        <v>14.12</v>
      </c>
      <c r="AN491" s="309">
        <f t="shared" ca="1" si="214"/>
        <v>13.33</v>
      </c>
      <c r="AO491" s="310">
        <f t="shared" ca="1" si="215"/>
        <v>0.974683544303798</v>
      </c>
      <c r="AP491" s="310" t="b">
        <f t="shared" ca="1" si="216"/>
        <v>0</v>
      </c>
      <c r="AQ491" s="309">
        <f t="shared" ca="1" si="217"/>
        <v>0</v>
      </c>
      <c r="AR491" s="205">
        <f t="shared" ca="1" si="200"/>
        <v>0</v>
      </c>
      <c r="AS491" s="45" t="b">
        <f t="shared" ca="1" si="201"/>
        <v>0</v>
      </c>
      <c r="AT491">
        <f t="shared" ca="1" si="202"/>
        <v>0</v>
      </c>
      <c r="AU491" t="b">
        <f t="shared" ca="1" si="218"/>
        <v>0</v>
      </c>
      <c r="AV491" t="b">
        <f t="shared" ca="1" si="219"/>
        <v>0</v>
      </c>
      <c r="AW491" s="266" t="b">
        <f t="shared" ca="1" si="220"/>
        <v>0</v>
      </c>
      <c r="AX491" s="266" t="b">
        <f t="shared" ca="1" si="221"/>
        <v>0</v>
      </c>
      <c r="AY491" s="266" t="b">
        <f t="shared" ca="1" si="222"/>
        <v>0</v>
      </c>
    </row>
    <row r="492" spans="1:51" x14ac:dyDescent="0.25">
      <c r="A492">
        <v>460</v>
      </c>
      <c r="B492" s="163">
        <f ca="1">OFFSET(InputPriceData!B$15,CalculationsAndCharts!$A492+$A$11,0,1,1)</f>
        <v>41348</v>
      </c>
      <c r="C492" s="3">
        <f ca="1">OFFSET(InputPriceData!G$15,CalculationsAndCharts!$A492+$A$11,IF($C$7,8,0),1,1)</f>
        <v>371200</v>
      </c>
      <c r="D492" s="4">
        <f ca="1">OFFSET(InputPriceData!C$15,CalculationsAndCharts!$A492+$A$11,IF($C$7,8,0),1,1)</f>
        <v>14.1</v>
      </c>
      <c r="E492" s="4">
        <f ca="1">OFFSET(InputPriceData!D$15,CalculationsAndCharts!$A492+$A$11,IF($C$7,8,0),1,1)</f>
        <v>14.17</v>
      </c>
      <c r="F492" s="4">
        <f ca="1">OFFSET(InputPriceData!E$15,CalculationsAndCharts!$A492+$A$11,IF($C$7,8,0),1,1)</f>
        <v>13.99</v>
      </c>
      <c r="G492" s="4">
        <f ca="1">OFFSET(InputPriceData!F$15,CalculationsAndCharts!$A492+$A$11,IF($C$7,8,0),1,1)</f>
        <v>14.09</v>
      </c>
      <c r="H492" s="128"/>
      <c r="I492" s="128"/>
      <c r="K492" s="124"/>
      <c r="L492" s="279"/>
      <c r="M492" s="281"/>
      <c r="N492" s="280"/>
      <c r="O492" s="4"/>
      <c r="P492" s="4"/>
      <c r="Q492" s="3"/>
      <c r="S492" s="309">
        <f t="shared" ca="1" si="203"/>
        <v>14.12</v>
      </c>
      <c r="T492" s="309">
        <f t="shared" ca="1" si="204"/>
        <v>13.33</v>
      </c>
      <c r="U492" s="310">
        <f t="shared" ca="1" si="196"/>
        <v>0.962025316455697</v>
      </c>
      <c r="V492" s="310" t="b">
        <f t="shared" ca="1" si="205"/>
        <v>0</v>
      </c>
      <c r="W492" s="3" t="b">
        <f t="shared" ca="1" si="206"/>
        <v>1</v>
      </c>
      <c r="X492" s="3">
        <f t="shared" ca="1" si="207"/>
        <v>13.69</v>
      </c>
      <c r="Y492" s="3">
        <f t="shared" ca="1" si="197"/>
        <v>2.9218407596786</v>
      </c>
      <c r="Z492" s="3">
        <f t="shared" ca="1" si="208"/>
        <v>2.9218407596786</v>
      </c>
      <c r="AA492" s="3">
        <f t="shared" ca="1" si="209"/>
        <v>64</v>
      </c>
      <c r="AB492" s="205">
        <f t="shared" ca="1" si="210"/>
        <v>9842</v>
      </c>
      <c r="AC492" s="205">
        <f t="shared" ca="1" si="211"/>
        <v>156</v>
      </c>
      <c r="AD492" s="205">
        <f t="shared" ca="1" si="198"/>
        <v>63.089743589743591</v>
      </c>
      <c r="AE492" s="205">
        <f t="shared" ca="1" si="199"/>
        <v>13.089743589743591</v>
      </c>
      <c r="AF492" s="205">
        <f t="shared" ca="1" si="212"/>
        <v>2.6179487179487184</v>
      </c>
      <c r="AG492" s="205"/>
      <c r="AH492" s="205"/>
      <c r="AI492" s="205"/>
      <c r="AJ492" s="205"/>
      <c r="AK492" s="4"/>
      <c r="AL492" s="4"/>
      <c r="AM492" s="309">
        <f t="shared" ca="1" si="213"/>
        <v>14.12</v>
      </c>
      <c r="AN492" s="309">
        <f t="shared" ca="1" si="214"/>
        <v>13.33</v>
      </c>
      <c r="AO492" s="310">
        <f t="shared" ca="1" si="215"/>
        <v>0.962025316455697</v>
      </c>
      <c r="AP492" s="310" t="b">
        <f t="shared" ca="1" si="216"/>
        <v>0</v>
      </c>
      <c r="AQ492" s="309">
        <f t="shared" ca="1" si="217"/>
        <v>0</v>
      </c>
      <c r="AR492" s="205">
        <f t="shared" ca="1" si="200"/>
        <v>0</v>
      </c>
      <c r="AS492" s="45" t="b">
        <f t="shared" ca="1" si="201"/>
        <v>0</v>
      </c>
      <c r="AT492">
        <f t="shared" ca="1" si="202"/>
        <v>0</v>
      </c>
      <c r="AU492" t="b">
        <f t="shared" ca="1" si="218"/>
        <v>0</v>
      </c>
      <c r="AV492" t="b">
        <f t="shared" ca="1" si="219"/>
        <v>0</v>
      </c>
      <c r="AW492" s="266" t="b">
        <f t="shared" ca="1" si="220"/>
        <v>0</v>
      </c>
      <c r="AX492" s="266" t="b">
        <f t="shared" ca="1" si="221"/>
        <v>0</v>
      </c>
      <c r="AY492" s="266" t="b">
        <f t="shared" ca="1" si="222"/>
        <v>0</v>
      </c>
    </row>
    <row r="493" spans="1:51" x14ac:dyDescent="0.25">
      <c r="A493">
        <v>461</v>
      </c>
      <c r="B493" s="163">
        <f ca="1">OFFSET(InputPriceData!B$15,CalculationsAndCharts!$A493+$A$11,0,1,1)</f>
        <v>41347</v>
      </c>
      <c r="C493" s="3">
        <f ca="1">OFFSET(InputPriceData!G$15,CalculationsAndCharts!$A493+$A$11,IF($C$7,8,0),1,1)</f>
        <v>228600</v>
      </c>
      <c r="D493" s="4">
        <f ca="1">OFFSET(InputPriceData!C$15,CalculationsAndCharts!$A493+$A$11,IF($C$7,8,0),1,1)</f>
        <v>14.04</v>
      </c>
      <c r="E493" s="4">
        <f ca="1">OFFSET(InputPriceData!D$15,CalculationsAndCharts!$A493+$A$11,IF($C$7,8,0),1,1)</f>
        <v>14.15</v>
      </c>
      <c r="F493" s="4">
        <f ca="1">OFFSET(InputPriceData!E$15,CalculationsAndCharts!$A493+$A$11,IF($C$7,8,0),1,1)</f>
        <v>13.95</v>
      </c>
      <c r="G493" s="4">
        <f ca="1">OFFSET(InputPriceData!F$15,CalculationsAndCharts!$A493+$A$11,IF($C$7,8,0),1,1)</f>
        <v>14.12</v>
      </c>
      <c r="H493" s="128"/>
      <c r="I493" s="128"/>
      <c r="K493" s="124"/>
      <c r="L493" s="279"/>
      <c r="M493" s="281"/>
      <c r="N493" s="280"/>
      <c r="O493" s="4"/>
      <c r="P493" s="4"/>
      <c r="Q493" s="3"/>
      <c r="S493" s="309">
        <f t="shared" ca="1" si="203"/>
        <v>14.12</v>
      </c>
      <c r="T493" s="309">
        <f t="shared" ca="1" si="204"/>
        <v>13.33</v>
      </c>
      <c r="U493" s="310">
        <f t="shared" ca="1" si="196"/>
        <v>1</v>
      </c>
      <c r="V493" s="310" t="b">
        <f t="shared" ca="1" si="205"/>
        <v>0</v>
      </c>
      <c r="W493" s="3" t="b">
        <f t="shared" ca="1" si="206"/>
        <v>0</v>
      </c>
      <c r="X493" s="3" t="str">
        <f t="shared" ca="1" si="207"/>
        <v/>
      </c>
      <c r="Y493" s="3" t="str">
        <f t="shared" ca="1" si="197"/>
        <v/>
      </c>
      <c r="Z493" s="3" t="str">
        <f t="shared" ca="1" si="208"/>
        <v/>
      </c>
      <c r="AA493" s="3" t="str">
        <f t="shared" ca="1" si="209"/>
        <v/>
      </c>
      <c r="AB493" s="205">
        <f t="shared" ca="1" si="210"/>
        <v>9778</v>
      </c>
      <c r="AC493" s="205">
        <f t="shared" ca="1" si="211"/>
        <v>155</v>
      </c>
      <c r="AD493" s="205">
        <f t="shared" ca="1" si="198"/>
        <v>63.083870967741937</v>
      </c>
      <c r="AE493" s="205">
        <f t="shared" ca="1" si="199"/>
        <v>13.083870967741937</v>
      </c>
      <c r="AF493" s="205">
        <f t="shared" ca="1" si="212"/>
        <v>2.6167741935483875</v>
      </c>
      <c r="AG493" s="205"/>
      <c r="AH493" s="205"/>
      <c r="AI493" s="205"/>
      <c r="AJ493" s="205"/>
      <c r="AK493" s="4"/>
      <c r="AL493" s="4"/>
      <c r="AM493" s="309">
        <f t="shared" ca="1" si="213"/>
        <v>14.12</v>
      </c>
      <c r="AN493" s="309">
        <f t="shared" ca="1" si="214"/>
        <v>13.33</v>
      </c>
      <c r="AO493" s="310">
        <f t="shared" ca="1" si="215"/>
        <v>1</v>
      </c>
      <c r="AP493" s="310" t="b">
        <f t="shared" ca="1" si="216"/>
        <v>0</v>
      </c>
      <c r="AQ493" s="309">
        <f t="shared" ca="1" si="217"/>
        <v>0</v>
      </c>
      <c r="AR493" s="205">
        <f t="shared" ca="1" si="200"/>
        <v>0</v>
      </c>
      <c r="AS493" s="45" t="b">
        <f t="shared" ca="1" si="201"/>
        <v>0</v>
      </c>
      <c r="AT493">
        <f t="shared" ca="1" si="202"/>
        <v>0</v>
      </c>
      <c r="AU493" t="b">
        <f t="shared" ca="1" si="218"/>
        <v>0</v>
      </c>
      <c r="AV493" t="b">
        <f t="shared" ca="1" si="219"/>
        <v>0</v>
      </c>
      <c r="AW493" s="266" t="b">
        <f t="shared" ca="1" si="220"/>
        <v>0</v>
      </c>
      <c r="AX493" s="266" t="b">
        <f t="shared" ca="1" si="221"/>
        <v>0</v>
      </c>
      <c r="AY493" s="266" t="b">
        <f t="shared" ca="1" si="222"/>
        <v>0</v>
      </c>
    </row>
    <row r="494" spans="1:51" x14ac:dyDescent="0.25">
      <c r="A494">
        <v>462</v>
      </c>
      <c r="B494" s="163">
        <f ca="1">OFFSET(InputPriceData!B$15,CalculationsAndCharts!$A494+$A$11,0,1,1)</f>
        <v>41346</v>
      </c>
      <c r="C494" s="3">
        <f ca="1">OFFSET(InputPriceData!G$15,CalculationsAndCharts!$A494+$A$11,IF($C$7,8,0),1,1)</f>
        <v>340600</v>
      </c>
      <c r="D494" s="4">
        <f ca="1">OFFSET(InputPriceData!C$15,CalculationsAndCharts!$A494+$A$11,IF($C$7,8,0),1,1)</f>
        <v>13.65</v>
      </c>
      <c r="E494" s="4">
        <f ca="1">OFFSET(InputPriceData!D$15,CalculationsAndCharts!$A494+$A$11,IF($C$7,8,0),1,1)</f>
        <v>14.04</v>
      </c>
      <c r="F494" s="4">
        <f ca="1">OFFSET(InputPriceData!E$15,CalculationsAndCharts!$A494+$A$11,IF($C$7,8,0),1,1)</f>
        <v>13.65</v>
      </c>
      <c r="G494" s="4">
        <f ca="1">OFFSET(InputPriceData!F$15,CalculationsAndCharts!$A494+$A$11,IF($C$7,8,0),1,1)</f>
        <v>14.01</v>
      </c>
      <c r="H494" s="128"/>
      <c r="I494" s="128"/>
      <c r="K494" s="124"/>
      <c r="L494" s="279"/>
      <c r="M494" s="281"/>
      <c r="N494" s="280"/>
      <c r="O494" s="4"/>
      <c r="P494" s="4"/>
      <c r="Q494" s="3"/>
      <c r="S494" s="309">
        <f t="shared" ca="1" si="203"/>
        <v>14.01</v>
      </c>
      <c r="T494" s="309">
        <f t="shared" ca="1" si="204"/>
        <v>13.33</v>
      </c>
      <c r="U494" s="310">
        <f t="shared" ca="1" si="196"/>
        <v>1</v>
      </c>
      <c r="V494" s="310" t="b">
        <f t="shared" ca="1" si="205"/>
        <v>0</v>
      </c>
      <c r="W494" s="3" t="b">
        <f t="shared" ca="1" si="206"/>
        <v>0</v>
      </c>
      <c r="X494" s="3" t="str">
        <f t="shared" ca="1" si="207"/>
        <v/>
      </c>
      <c r="Y494" s="3" t="str">
        <f t="shared" ca="1" si="197"/>
        <v/>
      </c>
      <c r="Z494" s="3" t="str">
        <f t="shared" ca="1" si="208"/>
        <v/>
      </c>
      <c r="AA494" s="3" t="str">
        <f t="shared" ca="1" si="209"/>
        <v/>
      </c>
      <c r="AB494" s="205">
        <f t="shared" ca="1" si="210"/>
        <v>9778</v>
      </c>
      <c r="AC494" s="205">
        <f t="shared" ca="1" si="211"/>
        <v>155</v>
      </c>
      <c r="AD494" s="205">
        <f t="shared" ca="1" si="198"/>
        <v>63.083870967741937</v>
      </c>
      <c r="AE494" s="205">
        <f t="shared" ca="1" si="199"/>
        <v>13.083870967741937</v>
      </c>
      <c r="AF494" s="205">
        <f t="shared" ca="1" si="212"/>
        <v>2.6167741935483875</v>
      </c>
      <c r="AG494" s="205"/>
      <c r="AH494" s="205"/>
      <c r="AI494" s="205"/>
      <c r="AJ494" s="205"/>
      <c r="AK494" s="4"/>
      <c r="AL494" s="4"/>
      <c r="AM494" s="309">
        <f t="shared" ca="1" si="213"/>
        <v>14.01</v>
      </c>
      <c r="AN494" s="309">
        <f t="shared" ca="1" si="214"/>
        <v>13.33</v>
      </c>
      <c r="AO494" s="310">
        <f t="shared" ca="1" si="215"/>
        <v>1</v>
      </c>
      <c r="AP494" s="310" t="b">
        <f t="shared" ca="1" si="216"/>
        <v>0</v>
      </c>
      <c r="AQ494" s="309">
        <f t="shared" ca="1" si="217"/>
        <v>0</v>
      </c>
      <c r="AR494" s="205">
        <f t="shared" ca="1" si="200"/>
        <v>0</v>
      </c>
      <c r="AS494" s="45" t="b">
        <f t="shared" ca="1" si="201"/>
        <v>0</v>
      </c>
      <c r="AT494">
        <f t="shared" ca="1" si="202"/>
        <v>0</v>
      </c>
      <c r="AU494" t="b">
        <f t="shared" ca="1" si="218"/>
        <v>0</v>
      </c>
      <c r="AV494" t="b">
        <f t="shared" ca="1" si="219"/>
        <v>0</v>
      </c>
      <c r="AW494" s="266" t="b">
        <f t="shared" ca="1" si="220"/>
        <v>0</v>
      </c>
      <c r="AX494" s="266" t="b">
        <f t="shared" ca="1" si="221"/>
        <v>0</v>
      </c>
      <c r="AY494" s="266" t="b">
        <f t="shared" ca="1" si="222"/>
        <v>0</v>
      </c>
    </row>
    <row r="495" spans="1:51" x14ac:dyDescent="0.25">
      <c r="A495">
        <v>463</v>
      </c>
      <c r="B495" s="163">
        <f ca="1">OFFSET(InputPriceData!B$15,CalculationsAndCharts!$A495+$A$11,0,1,1)</f>
        <v>41345</v>
      </c>
      <c r="C495" s="3">
        <f ca="1">OFFSET(InputPriceData!G$15,CalculationsAndCharts!$A495+$A$11,IF($C$7,8,0),1,1)</f>
        <v>271400</v>
      </c>
      <c r="D495" s="4">
        <f ca="1">OFFSET(InputPriceData!C$15,CalculationsAndCharts!$A495+$A$11,IF($C$7,8,0),1,1)</f>
        <v>13.68</v>
      </c>
      <c r="E495" s="4">
        <f ca="1">OFFSET(InputPriceData!D$15,CalculationsAndCharts!$A495+$A$11,IF($C$7,8,0),1,1)</f>
        <v>13.71</v>
      </c>
      <c r="F495" s="4">
        <f ca="1">OFFSET(InputPriceData!E$15,CalculationsAndCharts!$A495+$A$11,IF($C$7,8,0),1,1)</f>
        <v>13.52</v>
      </c>
      <c r="G495" s="4">
        <f ca="1">OFFSET(InputPriceData!F$15,CalculationsAndCharts!$A495+$A$11,IF($C$7,8,0),1,1)</f>
        <v>13.64</v>
      </c>
      <c r="H495" s="128"/>
      <c r="I495" s="128"/>
      <c r="K495" s="124"/>
      <c r="L495" s="279"/>
      <c r="M495" s="281"/>
      <c r="N495" s="280"/>
      <c r="O495" s="4"/>
      <c r="P495" s="4"/>
      <c r="Q495" s="3"/>
      <c r="S495" s="309">
        <f t="shared" ca="1" si="203"/>
        <v>13.93</v>
      </c>
      <c r="T495" s="309">
        <f t="shared" ca="1" si="204"/>
        <v>13.33</v>
      </c>
      <c r="U495" s="310">
        <f t="shared" ca="1" si="196"/>
        <v>0.51666666666666783</v>
      </c>
      <c r="V495" s="310" t="b">
        <f t="shared" ca="1" si="205"/>
        <v>0</v>
      </c>
      <c r="W495" s="3" t="b">
        <f t="shared" ca="1" si="206"/>
        <v>0</v>
      </c>
      <c r="X495" s="3" t="str">
        <f t="shared" ca="1" si="207"/>
        <v/>
      </c>
      <c r="Y495" s="3" t="str">
        <f t="shared" ca="1" si="197"/>
        <v/>
      </c>
      <c r="Z495" s="3" t="str">
        <f t="shared" ca="1" si="208"/>
        <v/>
      </c>
      <c r="AA495" s="3" t="str">
        <f t="shared" ca="1" si="209"/>
        <v/>
      </c>
      <c r="AB495" s="205">
        <f t="shared" ca="1" si="210"/>
        <v>9778</v>
      </c>
      <c r="AC495" s="205">
        <f t="shared" ca="1" si="211"/>
        <v>155</v>
      </c>
      <c r="AD495" s="205">
        <f t="shared" ca="1" si="198"/>
        <v>63.083870967741937</v>
      </c>
      <c r="AE495" s="205">
        <f t="shared" ca="1" si="199"/>
        <v>13.083870967741937</v>
      </c>
      <c r="AF495" s="205">
        <f t="shared" ca="1" si="212"/>
        <v>2.6167741935483875</v>
      </c>
      <c r="AG495" s="205"/>
      <c r="AH495" s="205"/>
      <c r="AI495" s="205"/>
      <c r="AJ495" s="205"/>
      <c r="AK495" s="4"/>
      <c r="AL495" s="4"/>
      <c r="AM495" s="309">
        <f t="shared" ca="1" si="213"/>
        <v>13.86</v>
      </c>
      <c r="AN495" s="309">
        <f t="shared" ca="1" si="214"/>
        <v>13.33</v>
      </c>
      <c r="AO495" s="310">
        <f t="shared" ca="1" si="215"/>
        <v>0.58490566037736014</v>
      </c>
      <c r="AP495" s="310" t="b">
        <f t="shared" ca="1" si="216"/>
        <v>0</v>
      </c>
      <c r="AQ495" s="309">
        <f t="shared" ca="1" si="217"/>
        <v>0</v>
      </c>
      <c r="AR495" s="205">
        <f t="shared" ca="1" si="200"/>
        <v>0</v>
      </c>
      <c r="AS495" s="45" t="b">
        <f t="shared" ca="1" si="201"/>
        <v>0</v>
      </c>
      <c r="AT495">
        <f t="shared" ca="1" si="202"/>
        <v>0</v>
      </c>
      <c r="AU495" t="b">
        <f t="shared" ca="1" si="218"/>
        <v>0</v>
      </c>
      <c r="AV495" t="b">
        <f t="shared" ca="1" si="219"/>
        <v>0</v>
      </c>
      <c r="AW495" s="266" t="b">
        <f t="shared" ca="1" si="220"/>
        <v>0</v>
      </c>
      <c r="AX495" s="266" t="b">
        <f t="shared" ca="1" si="221"/>
        <v>0</v>
      </c>
      <c r="AY495" s="266" t="b">
        <f t="shared" ca="1" si="222"/>
        <v>0</v>
      </c>
    </row>
    <row r="496" spans="1:51" x14ac:dyDescent="0.25">
      <c r="A496">
        <v>464</v>
      </c>
      <c r="B496" s="163">
        <f ca="1">OFFSET(InputPriceData!B$15,CalculationsAndCharts!$A496+$A$11,0,1,1)</f>
        <v>41344</v>
      </c>
      <c r="C496" s="3">
        <f ca="1">OFFSET(InputPriceData!G$15,CalculationsAndCharts!$A496+$A$11,IF($C$7,8,0),1,1)</f>
        <v>265400</v>
      </c>
      <c r="D496" s="4">
        <f ca="1">OFFSET(InputPriceData!C$15,CalculationsAndCharts!$A496+$A$11,IF($C$7,8,0),1,1)</f>
        <v>13.7</v>
      </c>
      <c r="E496" s="4">
        <f ca="1">OFFSET(InputPriceData!D$15,CalculationsAndCharts!$A496+$A$11,IF($C$7,8,0),1,1)</f>
        <v>13.74</v>
      </c>
      <c r="F496" s="4">
        <f ca="1">OFFSET(InputPriceData!E$15,CalculationsAndCharts!$A496+$A$11,IF($C$7,8,0),1,1)</f>
        <v>13.6</v>
      </c>
      <c r="G496" s="4">
        <f ca="1">OFFSET(InputPriceData!F$15,CalculationsAndCharts!$A496+$A$11,IF($C$7,8,0),1,1)</f>
        <v>13.66</v>
      </c>
      <c r="H496" s="128"/>
      <c r="I496" s="128"/>
      <c r="K496" s="124"/>
      <c r="L496" s="279"/>
      <c r="M496" s="281"/>
      <c r="N496" s="280"/>
      <c r="O496" s="4"/>
      <c r="P496" s="4"/>
      <c r="Q496" s="3"/>
      <c r="S496" s="309">
        <f t="shared" ca="1" si="203"/>
        <v>13.93</v>
      </c>
      <c r="T496" s="309">
        <f t="shared" ca="1" si="204"/>
        <v>13.33</v>
      </c>
      <c r="U496" s="310">
        <f t="shared" ca="1" si="196"/>
        <v>0.55000000000000049</v>
      </c>
      <c r="V496" s="310" t="b">
        <f t="shared" ca="1" si="205"/>
        <v>0</v>
      </c>
      <c r="W496" s="3" t="b">
        <f t="shared" ca="1" si="206"/>
        <v>0</v>
      </c>
      <c r="X496" s="3" t="str">
        <f t="shared" ca="1" si="207"/>
        <v/>
      </c>
      <c r="Y496" s="3" t="str">
        <f t="shared" ca="1" si="197"/>
        <v/>
      </c>
      <c r="Z496" s="3" t="str">
        <f t="shared" ca="1" si="208"/>
        <v/>
      </c>
      <c r="AA496" s="3" t="str">
        <f t="shared" ca="1" si="209"/>
        <v/>
      </c>
      <c r="AB496" s="205">
        <f t="shared" ca="1" si="210"/>
        <v>9778</v>
      </c>
      <c r="AC496" s="205">
        <f t="shared" ca="1" si="211"/>
        <v>155</v>
      </c>
      <c r="AD496" s="205">
        <f t="shared" ca="1" si="198"/>
        <v>63.083870967741937</v>
      </c>
      <c r="AE496" s="205">
        <f t="shared" ca="1" si="199"/>
        <v>13.083870967741937</v>
      </c>
      <c r="AF496" s="205">
        <f t="shared" ca="1" si="212"/>
        <v>2.6167741935483875</v>
      </c>
      <c r="AG496" s="205"/>
      <c r="AH496" s="205"/>
      <c r="AI496" s="205"/>
      <c r="AJ496" s="205"/>
      <c r="AK496" s="4"/>
      <c r="AL496" s="4"/>
      <c r="AM496" s="309">
        <f t="shared" ca="1" si="213"/>
        <v>13.86</v>
      </c>
      <c r="AN496" s="309">
        <f t="shared" ca="1" si="214"/>
        <v>13.33</v>
      </c>
      <c r="AO496" s="310">
        <f t="shared" ca="1" si="215"/>
        <v>0.62264150943396313</v>
      </c>
      <c r="AP496" s="310" t="b">
        <f t="shared" ca="1" si="216"/>
        <v>0</v>
      </c>
      <c r="AQ496" s="309">
        <f t="shared" ca="1" si="217"/>
        <v>0</v>
      </c>
      <c r="AR496" s="205">
        <f t="shared" ca="1" si="200"/>
        <v>0</v>
      </c>
      <c r="AS496" s="45" t="b">
        <f t="shared" ca="1" si="201"/>
        <v>0</v>
      </c>
      <c r="AT496">
        <f t="shared" ca="1" si="202"/>
        <v>0</v>
      </c>
      <c r="AU496" t="b">
        <f t="shared" ca="1" si="218"/>
        <v>0</v>
      </c>
      <c r="AV496" t="b">
        <f t="shared" ca="1" si="219"/>
        <v>0</v>
      </c>
      <c r="AW496" s="266" t="b">
        <f t="shared" ca="1" si="220"/>
        <v>0</v>
      </c>
      <c r="AX496" s="266" t="b">
        <f t="shared" ca="1" si="221"/>
        <v>0</v>
      </c>
      <c r="AY496" s="266" t="b">
        <f t="shared" ca="1" si="222"/>
        <v>0</v>
      </c>
    </row>
    <row r="497" spans="1:51" x14ac:dyDescent="0.25">
      <c r="A497">
        <v>465</v>
      </c>
      <c r="B497" s="163">
        <f ca="1">OFFSET(InputPriceData!B$15,CalculationsAndCharts!$A497+$A$11,0,1,1)</f>
        <v>41341</v>
      </c>
      <c r="C497" s="3">
        <f ca="1">OFFSET(InputPriceData!G$15,CalculationsAndCharts!$A497+$A$11,IF($C$7,8,0),1,1)</f>
        <v>341400</v>
      </c>
      <c r="D497" s="4">
        <f ca="1">OFFSET(InputPriceData!C$15,CalculationsAndCharts!$A497+$A$11,IF($C$7,8,0),1,1)</f>
        <v>13.69</v>
      </c>
      <c r="E497" s="4">
        <f ca="1">OFFSET(InputPriceData!D$15,CalculationsAndCharts!$A497+$A$11,IF($C$7,8,0),1,1)</f>
        <v>13.79</v>
      </c>
      <c r="F497" s="4">
        <f ca="1">OFFSET(InputPriceData!E$15,CalculationsAndCharts!$A497+$A$11,IF($C$7,8,0),1,1)</f>
        <v>13.64</v>
      </c>
      <c r="G497" s="4">
        <f ca="1">OFFSET(InputPriceData!F$15,CalculationsAndCharts!$A497+$A$11,IF($C$7,8,0),1,1)</f>
        <v>13.72</v>
      </c>
      <c r="H497" s="128"/>
      <c r="I497" s="128"/>
      <c r="K497" s="124"/>
      <c r="L497" s="279"/>
      <c r="M497" s="281"/>
      <c r="N497" s="280"/>
      <c r="O497" s="4"/>
      <c r="P497" s="4"/>
      <c r="Q497" s="3"/>
      <c r="S497" s="309">
        <f t="shared" ca="1" si="203"/>
        <v>13.93</v>
      </c>
      <c r="T497" s="309">
        <f t="shared" ca="1" si="204"/>
        <v>13.33</v>
      </c>
      <c r="U497" s="310">
        <f t="shared" ca="1" si="196"/>
        <v>0.65000000000000135</v>
      </c>
      <c r="V497" s="310" t="b">
        <f t="shared" ca="1" si="205"/>
        <v>0</v>
      </c>
      <c r="W497" s="3" t="b">
        <f t="shared" ca="1" si="206"/>
        <v>0</v>
      </c>
      <c r="X497" s="3" t="str">
        <f t="shared" ca="1" si="207"/>
        <v/>
      </c>
      <c r="Y497" s="3" t="str">
        <f t="shared" ca="1" si="197"/>
        <v/>
      </c>
      <c r="Z497" s="3" t="str">
        <f t="shared" ca="1" si="208"/>
        <v/>
      </c>
      <c r="AA497" s="3" t="str">
        <f t="shared" ca="1" si="209"/>
        <v/>
      </c>
      <c r="AB497" s="205">
        <f t="shared" ca="1" si="210"/>
        <v>9778</v>
      </c>
      <c r="AC497" s="205">
        <f t="shared" ca="1" si="211"/>
        <v>155</v>
      </c>
      <c r="AD497" s="205">
        <f t="shared" ca="1" si="198"/>
        <v>63.083870967741937</v>
      </c>
      <c r="AE497" s="205">
        <f t="shared" ca="1" si="199"/>
        <v>13.083870967741937</v>
      </c>
      <c r="AF497" s="205">
        <f t="shared" ca="1" si="212"/>
        <v>2.6167741935483875</v>
      </c>
      <c r="AG497" s="205"/>
      <c r="AH497" s="205"/>
      <c r="AI497" s="205"/>
      <c r="AJ497" s="205"/>
      <c r="AK497" s="4"/>
      <c r="AL497" s="4"/>
      <c r="AM497" s="309">
        <f t="shared" ca="1" si="213"/>
        <v>13.93</v>
      </c>
      <c r="AN497" s="309">
        <f t="shared" ca="1" si="214"/>
        <v>13.33</v>
      </c>
      <c r="AO497" s="310">
        <f t="shared" ca="1" si="215"/>
        <v>0.65000000000000135</v>
      </c>
      <c r="AP497" s="310" t="b">
        <f t="shared" ca="1" si="216"/>
        <v>0</v>
      </c>
      <c r="AQ497" s="309">
        <f t="shared" ca="1" si="217"/>
        <v>0</v>
      </c>
      <c r="AR497" s="205">
        <f t="shared" ca="1" si="200"/>
        <v>0</v>
      </c>
      <c r="AS497" s="45" t="b">
        <f t="shared" ca="1" si="201"/>
        <v>0</v>
      </c>
      <c r="AT497">
        <f t="shared" ca="1" si="202"/>
        <v>0</v>
      </c>
      <c r="AU497" t="b">
        <f t="shared" ca="1" si="218"/>
        <v>0</v>
      </c>
      <c r="AV497" t="b">
        <f t="shared" ca="1" si="219"/>
        <v>0</v>
      </c>
      <c r="AW497" s="266" t="b">
        <f t="shared" ca="1" si="220"/>
        <v>0</v>
      </c>
      <c r="AX497" s="266" t="b">
        <f t="shared" ca="1" si="221"/>
        <v>0</v>
      </c>
      <c r="AY497" s="266" t="b">
        <f t="shared" ca="1" si="222"/>
        <v>0</v>
      </c>
    </row>
    <row r="498" spans="1:51" x14ac:dyDescent="0.25">
      <c r="A498">
        <v>466</v>
      </c>
      <c r="B498" s="163">
        <f ca="1">OFFSET(InputPriceData!B$15,CalculationsAndCharts!$A498+$A$11,0,1,1)</f>
        <v>41340</v>
      </c>
      <c r="C498" s="3">
        <f ca="1">OFFSET(InputPriceData!G$15,CalculationsAndCharts!$A498+$A$11,IF($C$7,8,0),1,1)</f>
        <v>239400</v>
      </c>
      <c r="D498" s="4">
        <f ca="1">OFFSET(InputPriceData!C$15,CalculationsAndCharts!$A498+$A$11,IF($C$7,8,0),1,1)</f>
        <v>13.67</v>
      </c>
      <c r="E498" s="4">
        <f ca="1">OFFSET(InputPriceData!D$15,CalculationsAndCharts!$A498+$A$11,IF($C$7,8,0),1,1)</f>
        <v>13.72</v>
      </c>
      <c r="F498" s="4">
        <f ca="1">OFFSET(InputPriceData!E$15,CalculationsAndCharts!$A498+$A$11,IF($C$7,8,0),1,1)</f>
        <v>13.57</v>
      </c>
      <c r="G498" s="4">
        <f ca="1">OFFSET(InputPriceData!F$15,CalculationsAndCharts!$A498+$A$11,IF($C$7,8,0),1,1)</f>
        <v>13.6</v>
      </c>
      <c r="H498" s="128"/>
      <c r="I498" s="128"/>
      <c r="K498" s="124"/>
      <c r="L498" s="279"/>
      <c r="M498" s="281"/>
      <c r="N498" s="280"/>
      <c r="O498" s="4"/>
      <c r="P498" s="4"/>
      <c r="Q498" s="3"/>
      <c r="S498" s="309">
        <f t="shared" ca="1" si="203"/>
        <v>13.93</v>
      </c>
      <c r="T498" s="309">
        <f t="shared" ca="1" si="204"/>
        <v>13.33</v>
      </c>
      <c r="U498" s="310">
        <f t="shared" ca="1" si="196"/>
        <v>0.44999999999999957</v>
      </c>
      <c r="V498" s="310" t="b">
        <f t="shared" ca="1" si="205"/>
        <v>0</v>
      </c>
      <c r="W498" s="3" t="b">
        <f t="shared" ca="1" si="206"/>
        <v>0</v>
      </c>
      <c r="X498" s="3" t="str">
        <f t="shared" ca="1" si="207"/>
        <v/>
      </c>
      <c r="Y498" s="3" t="str">
        <f t="shared" ca="1" si="197"/>
        <v/>
      </c>
      <c r="Z498" s="3" t="str">
        <f t="shared" ca="1" si="208"/>
        <v/>
      </c>
      <c r="AA498" s="3" t="str">
        <f t="shared" ca="1" si="209"/>
        <v/>
      </c>
      <c r="AB498" s="205">
        <f t="shared" ca="1" si="210"/>
        <v>9778</v>
      </c>
      <c r="AC498" s="205">
        <f t="shared" ca="1" si="211"/>
        <v>155</v>
      </c>
      <c r="AD498" s="205">
        <f t="shared" ca="1" si="198"/>
        <v>63.083870967741937</v>
      </c>
      <c r="AE498" s="205">
        <f t="shared" ca="1" si="199"/>
        <v>13.083870967741937</v>
      </c>
      <c r="AF498" s="205">
        <f t="shared" ca="1" si="212"/>
        <v>2.6167741935483875</v>
      </c>
      <c r="AG498" s="205"/>
      <c r="AH498" s="205"/>
      <c r="AI498" s="205"/>
      <c r="AJ498" s="205"/>
      <c r="AK498" s="4"/>
      <c r="AL498" s="4"/>
      <c r="AM498" s="309">
        <f t="shared" ca="1" si="213"/>
        <v>13.93</v>
      </c>
      <c r="AN498" s="309">
        <f t="shared" ca="1" si="214"/>
        <v>13.33</v>
      </c>
      <c r="AO498" s="310">
        <f t="shared" ca="1" si="215"/>
        <v>0.44999999999999957</v>
      </c>
      <c r="AP498" s="310" t="b">
        <f t="shared" ca="1" si="216"/>
        <v>0</v>
      </c>
      <c r="AQ498" s="309">
        <f t="shared" ca="1" si="217"/>
        <v>0</v>
      </c>
      <c r="AR498" s="205">
        <f t="shared" ca="1" si="200"/>
        <v>0</v>
      </c>
      <c r="AS498" s="45" t="b">
        <f t="shared" ca="1" si="201"/>
        <v>0</v>
      </c>
      <c r="AT498">
        <f t="shared" ca="1" si="202"/>
        <v>0</v>
      </c>
      <c r="AU498" t="b">
        <f t="shared" ca="1" si="218"/>
        <v>0</v>
      </c>
      <c r="AV498" t="b">
        <f t="shared" ca="1" si="219"/>
        <v>0</v>
      </c>
      <c r="AW498" s="266" t="b">
        <f t="shared" ca="1" si="220"/>
        <v>0</v>
      </c>
      <c r="AX498" s="266" t="b">
        <f t="shared" ca="1" si="221"/>
        <v>0</v>
      </c>
      <c r="AY498" s="266" t="b">
        <f t="shared" ca="1" si="222"/>
        <v>0</v>
      </c>
    </row>
    <row r="499" spans="1:51" x14ac:dyDescent="0.25">
      <c r="A499">
        <v>467</v>
      </c>
      <c r="B499" s="163">
        <f ca="1">OFFSET(InputPriceData!B$15,CalculationsAndCharts!$A499+$A$11,0,1,1)</f>
        <v>41339</v>
      </c>
      <c r="C499" s="3">
        <f ca="1">OFFSET(InputPriceData!G$15,CalculationsAndCharts!$A499+$A$11,IF($C$7,8,0),1,1)</f>
        <v>239600</v>
      </c>
      <c r="D499" s="4">
        <f ca="1">OFFSET(InputPriceData!C$15,CalculationsAndCharts!$A499+$A$11,IF($C$7,8,0),1,1)</f>
        <v>13.81</v>
      </c>
      <c r="E499" s="4">
        <f ca="1">OFFSET(InputPriceData!D$15,CalculationsAndCharts!$A499+$A$11,IF($C$7,8,0),1,1)</f>
        <v>13.86</v>
      </c>
      <c r="F499" s="4">
        <f ca="1">OFFSET(InputPriceData!E$15,CalculationsAndCharts!$A499+$A$11,IF($C$7,8,0),1,1)</f>
        <v>13.64</v>
      </c>
      <c r="G499" s="4">
        <f ca="1">OFFSET(InputPriceData!F$15,CalculationsAndCharts!$A499+$A$11,IF($C$7,8,0),1,1)</f>
        <v>13.69</v>
      </c>
      <c r="H499" s="128"/>
      <c r="I499" s="128"/>
      <c r="K499" s="124"/>
      <c r="L499" s="279"/>
      <c r="M499" s="281"/>
      <c r="N499" s="280"/>
      <c r="O499" s="4"/>
      <c r="P499" s="4"/>
      <c r="Q499" s="3"/>
      <c r="S499" s="309">
        <f t="shared" ca="1" si="203"/>
        <v>13.93</v>
      </c>
      <c r="T499" s="309">
        <f t="shared" ca="1" si="204"/>
        <v>13.33</v>
      </c>
      <c r="U499" s="310">
        <f t="shared" ca="1" si="196"/>
        <v>0.59999999999999942</v>
      </c>
      <c r="V499" s="310" t="b">
        <f t="shared" ca="1" si="205"/>
        <v>0</v>
      </c>
      <c r="W499" s="3" t="b">
        <f t="shared" ca="1" si="206"/>
        <v>0</v>
      </c>
      <c r="X499" s="3" t="str">
        <f t="shared" ca="1" si="207"/>
        <v/>
      </c>
      <c r="Y499" s="3" t="str">
        <f t="shared" ca="1" si="197"/>
        <v/>
      </c>
      <c r="Z499" s="3" t="str">
        <f t="shared" ca="1" si="208"/>
        <v/>
      </c>
      <c r="AA499" s="3" t="str">
        <f t="shared" ca="1" si="209"/>
        <v/>
      </c>
      <c r="AB499" s="205">
        <f t="shared" ca="1" si="210"/>
        <v>9778</v>
      </c>
      <c r="AC499" s="205">
        <f t="shared" ca="1" si="211"/>
        <v>155</v>
      </c>
      <c r="AD499" s="205">
        <f t="shared" ca="1" si="198"/>
        <v>63.083870967741937</v>
      </c>
      <c r="AE499" s="205">
        <f t="shared" ca="1" si="199"/>
        <v>13.083870967741937</v>
      </c>
      <c r="AF499" s="205">
        <f t="shared" ca="1" si="212"/>
        <v>2.6167741935483875</v>
      </c>
      <c r="AG499" s="205"/>
      <c r="AH499" s="205"/>
      <c r="AI499" s="205"/>
      <c r="AJ499" s="205"/>
      <c r="AK499" s="4"/>
      <c r="AL499" s="4"/>
      <c r="AM499" s="309">
        <f t="shared" ca="1" si="213"/>
        <v>13.93</v>
      </c>
      <c r="AN499" s="309">
        <f t="shared" ca="1" si="214"/>
        <v>13.33</v>
      </c>
      <c r="AO499" s="310">
        <f t="shared" ca="1" si="215"/>
        <v>0.59999999999999942</v>
      </c>
      <c r="AP499" s="310" t="b">
        <f t="shared" ca="1" si="216"/>
        <v>0</v>
      </c>
      <c r="AQ499" s="309">
        <f t="shared" ca="1" si="217"/>
        <v>0</v>
      </c>
      <c r="AR499" s="205">
        <f t="shared" ca="1" si="200"/>
        <v>0</v>
      </c>
      <c r="AS499" s="45" t="b">
        <f t="shared" ca="1" si="201"/>
        <v>0</v>
      </c>
      <c r="AT499">
        <f t="shared" ca="1" si="202"/>
        <v>0</v>
      </c>
      <c r="AU499" t="b">
        <f t="shared" ca="1" si="218"/>
        <v>0</v>
      </c>
      <c r="AV499" t="b">
        <f t="shared" ca="1" si="219"/>
        <v>0</v>
      </c>
      <c r="AW499" s="266" t="b">
        <f t="shared" ca="1" si="220"/>
        <v>0</v>
      </c>
      <c r="AX499" s="266" t="b">
        <f t="shared" ca="1" si="221"/>
        <v>0</v>
      </c>
      <c r="AY499" s="266" t="b">
        <f t="shared" ca="1" si="222"/>
        <v>0</v>
      </c>
    </row>
    <row r="500" spans="1:51" x14ac:dyDescent="0.25">
      <c r="A500">
        <v>468</v>
      </c>
      <c r="B500" s="163">
        <f ca="1">OFFSET(InputPriceData!B$15,CalculationsAndCharts!$A500+$A$11,0,1,1)</f>
        <v>41338</v>
      </c>
      <c r="C500" s="3">
        <f ca="1">OFFSET(InputPriceData!G$15,CalculationsAndCharts!$A500+$A$11,IF($C$7,8,0),1,1)</f>
        <v>328200</v>
      </c>
      <c r="D500" s="4">
        <f ca="1">OFFSET(InputPriceData!C$15,CalculationsAndCharts!$A500+$A$11,IF($C$7,8,0),1,1)</f>
        <v>13.63</v>
      </c>
      <c r="E500" s="4">
        <f ca="1">OFFSET(InputPriceData!D$15,CalculationsAndCharts!$A500+$A$11,IF($C$7,8,0),1,1)</f>
        <v>13.86</v>
      </c>
      <c r="F500" s="4">
        <f ca="1">OFFSET(InputPriceData!E$15,CalculationsAndCharts!$A500+$A$11,IF($C$7,8,0),1,1)</f>
        <v>13.63</v>
      </c>
      <c r="G500" s="4">
        <f ca="1">OFFSET(InputPriceData!F$15,CalculationsAndCharts!$A500+$A$11,IF($C$7,8,0),1,1)</f>
        <v>13.76</v>
      </c>
      <c r="H500" s="128"/>
      <c r="I500" s="128"/>
      <c r="K500" s="124"/>
      <c r="L500" s="279"/>
      <c r="M500" s="281"/>
      <c r="N500" s="280"/>
      <c r="O500" s="4"/>
      <c r="P500" s="4"/>
      <c r="Q500" s="3"/>
      <c r="S500" s="309">
        <f t="shared" ca="1" si="203"/>
        <v>13.93</v>
      </c>
      <c r="T500" s="309">
        <f t="shared" ca="1" si="204"/>
        <v>13.33</v>
      </c>
      <c r="U500" s="310">
        <f t="shared" ca="1" si="196"/>
        <v>0.71666666666666656</v>
      </c>
      <c r="V500" s="310" t="b">
        <f t="shared" ca="1" si="205"/>
        <v>0</v>
      </c>
      <c r="W500" s="3" t="b">
        <f t="shared" ca="1" si="206"/>
        <v>0</v>
      </c>
      <c r="X500" s="3" t="str">
        <f t="shared" ca="1" si="207"/>
        <v/>
      </c>
      <c r="Y500" s="3" t="str">
        <f t="shared" ca="1" si="197"/>
        <v/>
      </c>
      <c r="Z500" s="3" t="str">
        <f t="shared" ca="1" si="208"/>
        <v/>
      </c>
      <c r="AA500" s="3" t="str">
        <f t="shared" ca="1" si="209"/>
        <v/>
      </c>
      <c r="AB500" s="205">
        <f t="shared" ca="1" si="210"/>
        <v>9778</v>
      </c>
      <c r="AC500" s="205">
        <f t="shared" ca="1" si="211"/>
        <v>155</v>
      </c>
      <c r="AD500" s="205">
        <f t="shared" ca="1" si="198"/>
        <v>63.083870967741937</v>
      </c>
      <c r="AE500" s="205">
        <f t="shared" ca="1" si="199"/>
        <v>13.083870967741937</v>
      </c>
      <c r="AF500" s="205">
        <f t="shared" ca="1" si="212"/>
        <v>2.6167741935483875</v>
      </c>
      <c r="AG500" s="205"/>
      <c r="AH500" s="205"/>
      <c r="AI500" s="205"/>
      <c r="AJ500" s="205"/>
      <c r="AK500" s="4"/>
      <c r="AL500" s="4"/>
      <c r="AM500" s="309">
        <f t="shared" ca="1" si="213"/>
        <v>13.93</v>
      </c>
      <c r="AN500" s="309">
        <f t="shared" ca="1" si="214"/>
        <v>13.33</v>
      </c>
      <c r="AO500" s="310">
        <f t="shared" ca="1" si="215"/>
        <v>0.71666666666666656</v>
      </c>
      <c r="AP500" s="310" t="b">
        <f t="shared" ca="1" si="216"/>
        <v>0</v>
      </c>
      <c r="AQ500" s="309">
        <f t="shared" ca="1" si="217"/>
        <v>0</v>
      </c>
      <c r="AR500" s="205">
        <f t="shared" ca="1" si="200"/>
        <v>0</v>
      </c>
      <c r="AS500" s="45" t="b">
        <f t="shared" ca="1" si="201"/>
        <v>0</v>
      </c>
      <c r="AT500">
        <f t="shared" ca="1" si="202"/>
        <v>0</v>
      </c>
      <c r="AU500" t="b">
        <f t="shared" ca="1" si="218"/>
        <v>0</v>
      </c>
      <c r="AV500" t="b">
        <f t="shared" ca="1" si="219"/>
        <v>0</v>
      </c>
      <c r="AW500" s="266" t="b">
        <f t="shared" ca="1" si="220"/>
        <v>0</v>
      </c>
      <c r="AX500" s="266" t="b">
        <f t="shared" ca="1" si="221"/>
        <v>0</v>
      </c>
      <c r="AY500" s="266" t="b">
        <f t="shared" ca="1" si="222"/>
        <v>0</v>
      </c>
    </row>
    <row r="501" spans="1:51" x14ac:dyDescent="0.25">
      <c r="A501">
        <v>469</v>
      </c>
      <c r="B501" s="163">
        <f ca="1">OFFSET(InputPriceData!B$15,CalculationsAndCharts!$A501+$A$11,0,1,1)</f>
        <v>41337</v>
      </c>
      <c r="C501" s="3">
        <f ca="1">OFFSET(InputPriceData!G$15,CalculationsAndCharts!$A501+$A$11,IF($C$7,8,0),1,1)</f>
        <v>314700</v>
      </c>
      <c r="D501" s="4">
        <f ca="1">OFFSET(InputPriceData!C$15,CalculationsAndCharts!$A501+$A$11,IF($C$7,8,0),1,1)</f>
        <v>13.54</v>
      </c>
      <c r="E501" s="4">
        <f ca="1">OFFSET(InputPriceData!D$15,CalculationsAndCharts!$A501+$A$11,IF($C$7,8,0),1,1)</f>
        <v>13.62</v>
      </c>
      <c r="F501" s="4">
        <f ca="1">OFFSET(InputPriceData!E$15,CalculationsAndCharts!$A501+$A$11,IF($C$7,8,0),1,1)</f>
        <v>13.42</v>
      </c>
      <c r="G501" s="4">
        <f ca="1">OFFSET(InputPriceData!F$15,CalculationsAndCharts!$A501+$A$11,IF($C$7,8,0),1,1)</f>
        <v>13.55</v>
      </c>
      <c r="H501" s="128"/>
      <c r="I501" s="128"/>
      <c r="K501" s="124"/>
      <c r="L501" s="279"/>
      <c r="M501" s="281"/>
      <c r="N501" s="280"/>
      <c r="O501" s="4"/>
      <c r="P501" s="4"/>
      <c r="Q501" s="3"/>
      <c r="S501" s="309">
        <f t="shared" ca="1" si="203"/>
        <v>13.93</v>
      </c>
      <c r="T501" s="309">
        <f t="shared" ca="1" si="204"/>
        <v>13.33</v>
      </c>
      <c r="U501" s="310">
        <f t="shared" ca="1" si="196"/>
        <v>0.36666666666666797</v>
      </c>
      <c r="V501" s="310" t="b">
        <f t="shared" ca="1" si="205"/>
        <v>0</v>
      </c>
      <c r="W501" s="3" t="b">
        <f t="shared" ca="1" si="206"/>
        <v>0</v>
      </c>
      <c r="X501" s="3" t="str">
        <f t="shared" ca="1" si="207"/>
        <v/>
      </c>
      <c r="Y501" s="3" t="str">
        <f t="shared" ca="1" si="197"/>
        <v/>
      </c>
      <c r="Z501" s="3" t="str">
        <f t="shared" ca="1" si="208"/>
        <v/>
      </c>
      <c r="AA501" s="3" t="str">
        <f t="shared" ca="1" si="209"/>
        <v/>
      </c>
      <c r="AB501" s="205">
        <f t="shared" ca="1" si="210"/>
        <v>9778</v>
      </c>
      <c r="AC501" s="205">
        <f t="shared" ca="1" si="211"/>
        <v>155</v>
      </c>
      <c r="AD501" s="205">
        <f t="shared" ca="1" si="198"/>
        <v>63.083870967741937</v>
      </c>
      <c r="AE501" s="205">
        <f t="shared" ca="1" si="199"/>
        <v>13.083870967741937</v>
      </c>
      <c r="AF501" s="205">
        <f t="shared" ca="1" si="212"/>
        <v>2.6167741935483875</v>
      </c>
      <c r="AG501" s="205"/>
      <c r="AH501" s="205"/>
      <c r="AI501" s="205"/>
      <c r="AJ501" s="205"/>
      <c r="AK501" s="4"/>
      <c r="AL501" s="4"/>
      <c r="AM501" s="309">
        <f t="shared" ca="1" si="213"/>
        <v>13.93</v>
      </c>
      <c r="AN501" s="309">
        <f t="shared" ca="1" si="214"/>
        <v>13.33</v>
      </c>
      <c r="AO501" s="310">
        <f t="shared" ca="1" si="215"/>
        <v>0.36666666666666797</v>
      </c>
      <c r="AP501" s="310" t="b">
        <f t="shared" ca="1" si="216"/>
        <v>0</v>
      </c>
      <c r="AQ501" s="309">
        <f t="shared" ca="1" si="217"/>
        <v>0</v>
      </c>
      <c r="AR501" s="205">
        <f t="shared" ca="1" si="200"/>
        <v>0</v>
      </c>
      <c r="AS501" s="45" t="b">
        <f t="shared" ca="1" si="201"/>
        <v>0</v>
      </c>
      <c r="AT501">
        <f t="shared" ca="1" si="202"/>
        <v>0</v>
      </c>
      <c r="AU501" t="b">
        <f t="shared" ca="1" si="218"/>
        <v>0</v>
      </c>
      <c r="AV501" t="b">
        <f t="shared" ca="1" si="219"/>
        <v>0</v>
      </c>
      <c r="AW501" s="266" t="b">
        <f t="shared" ca="1" si="220"/>
        <v>0</v>
      </c>
      <c r="AX501" s="266" t="b">
        <f t="shared" ca="1" si="221"/>
        <v>0</v>
      </c>
      <c r="AY501" s="266" t="b">
        <f t="shared" ca="1" si="222"/>
        <v>0</v>
      </c>
    </row>
    <row r="502" spans="1:51" x14ac:dyDescent="0.25">
      <c r="A502">
        <v>470</v>
      </c>
      <c r="B502" s="163">
        <f ca="1">OFFSET(InputPriceData!B$15,CalculationsAndCharts!$A502+$A$11,0,1,1)</f>
        <v>41334</v>
      </c>
      <c r="C502" s="3">
        <f ca="1">OFFSET(InputPriceData!G$15,CalculationsAndCharts!$A502+$A$11,IF($C$7,8,0),1,1)</f>
        <v>297300</v>
      </c>
      <c r="D502" s="4">
        <f ca="1">OFFSET(InputPriceData!C$15,CalculationsAndCharts!$A502+$A$11,IF($C$7,8,0),1,1)</f>
        <v>13.48</v>
      </c>
      <c r="E502" s="4">
        <f ca="1">OFFSET(InputPriceData!D$15,CalculationsAndCharts!$A502+$A$11,IF($C$7,8,0),1,1)</f>
        <v>13.64</v>
      </c>
      <c r="F502" s="4">
        <f ca="1">OFFSET(InputPriceData!E$15,CalculationsAndCharts!$A502+$A$11,IF($C$7,8,0),1,1)</f>
        <v>13.38</v>
      </c>
      <c r="G502" s="4">
        <f ca="1">OFFSET(InputPriceData!F$15,CalculationsAndCharts!$A502+$A$11,IF($C$7,8,0),1,1)</f>
        <v>13.58</v>
      </c>
      <c r="H502" s="128"/>
      <c r="I502" s="128"/>
      <c r="K502" s="124"/>
      <c r="L502" s="279"/>
      <c r="M502" s="281"/>
      <c r="N502" s="280"/>
      <c r="O502" s="4"/>
      <c r="P502" s="4"/>
      <c r="Q502" s="3"/>
      <c r="S502" s="309">
        <f t="shared" ca="1" si="203"/>
        <v>13.93</v>
      </c>
      <c r="T502" s="309">
        <f t="shared" ca="1" si="204"/>
        <v>13.33</v>
      </c>
      <c r="U502" s="310">
        <f t="shared" ca="1" si="196"/>
        <v>0.41666666666666691</v>
      </c>
      <c r="V502" s="310" t="b">
        <f t="shared" ca="1" si="205"/>
        <v>0</v>
      </c>
      <c r="W502" s="3" t="b">
        <f t="shared" ca="1" si="206"/>
        <v>0</v>
      </c>
      <c r="X502" s="3" t="str">
        <f t="shared" ca="1" si="207"/>
        <v/>
      </c>
      <c r="Y502" s="3" t="str">
        <f t="shared" ca="1" si="197"/>
        <v/>
      </c>
      <c r="Z502" s="3" t="str">
        <f t="shared" ca="1" si="208"/>
        <v/>
      </c>
      <c r="AA502" s="3" t="str">
        <f t="shared" ca="1" si="209"/>
        <v/>
      </c>
      <c r="AB502" s="205">
        <f t="shared" ca="1" si="210"/>
        <v>9778</v>
      </c>
      <c r="AC502" s="205">
        <f t="shared" ca="1" si="211"/>
        <v>155</v>
      </c>
      <c r="AD502" s="205">
        <f t="shared" ca="1" si="198"/>
        <v>63.083870967741937</v>
      </c>
      <c r="AE502" s="205">
        <f t="shared" ca="1" si="199"/>
        <v>13.083870967741937</v>
      </c>
      <c r="AF502" s="205">
        <f t="shared" ca="1" si="212"/>
        <v>2.6167741935483875</v>
      </c>
      <c r="AG502" s="205"/>
      <c r="AH502" s="205"/>
      <c r="AI502" s="205"/>
      <c r="AJ502" s="205"/>
      <c r="AK502" s="4"/>
      <c r="AL502" s="4"/>
      <c r="AM502" s="309">
        <f t="shared" ca="1" si="213"/>
        <v>13.93</v>
      </c>
      <c r="AN502" s="309">
        <f t="shared" ca="1" si="214"/>
        <v>13.33</v>
      </c>
      <c r="AO502" s="310">
        <f t="shared" ca="1" si="215"/>
        <v>0.41666666666666691</v>
      </c>
      <c r="AP502" s="310" t="b">
        <f t="shared" ca="1" si="216"/>
        <v>0</v>
      </c>
      <c r="AQ502" s="309">
        <f t="shared" ca="1" si="217"/>
        <v>0</v>
      </c>
      <c r="AR502" s="205">
        <f t="shared" ca="1" si="200"/>
        <v>0</v>
      </c>
      <c r="AS502" s="45" t="b">
        <f t="shared" ca="1" si="201"/>
        <v>0</v>
      </c>
      <c r="AT502">
        <f t="shared" ca="1" si="202"/>
        <v>0</v>
      </c>
      <c r="AU502" t="b">
        <f t="shared" ca="1" si="218"/>
        <v>0</v>
      </c>
      <c r="AV502" t="b">
        <f t="shared" ca="1" si="219"/>
        <v>0</v>
      </c>
      <c r="AW502" s="266" t="b">
        <f t="shared" ca="1" si="220"/>
        <v>0</v>
      </c>
      <c r="AX502" s="266" t="b">
        <f t="shared" ca="1" si="221"/>
        <v>0</v>
      </c>
      <c r="AY502" s="266" t="b">
        <f t="shared" ca="1" si="222"/>
        <v>0</v>
      </c>
    </row>
    <row r="503" spans="1:51" x14ac:dyDescent="0.25">
      <c r="A503">
        <v>471</v>
      </c>
      <c r="B503" s="163">
        <f ca="1">OFFSET(InputPriceData!B$15,CalculationsAndCharts!$A503+$A$11,0,1,1)</f>
        <v>41333</v>
      </c>
      <c r="C503" s="3">
        <f ca="1">OFFSET(InputPriceData!G$15,CalculationsAndCharts!$A503+$A$11,IF($C$7,8,0),1,1)</f>
        <v>321600</v>
      </c>
      <c r="D503" s="4">
        <f ca="1">OFFSET(InputPriceData!C$15,CalculationsAndCharts!$A503+$A$11,IF($C$7,8,0),1,1)</f>
        <v>13.46</v>
      </c>
      <c r="E503" s="4">
        <f ca="1">OFFSET(InputPriceData!D$15,CalculationsAndCharts!$A503+$A$11,IF($C$7,8,0),1,1)</f>
        <v>13.71</v>
      </c>
      <c r="F503" s="4">
        <f ca="1">OFFSET(InputPriceData!E$15,CalculationsAndCharts!$A503+$A$11,IF($C$7,8,0),1,1)</f>
        <v>13.42</v>
      </c>
      <c r="G503" s="4">
        <f ca="1">OFFSET(InputPriceData!F$15,CalculationsAndCharts!$A503+$A$11,IF($C$7,8,0),1,1)</f>
        <v>13.57</v>
      </c>
      <c r="H503" s="128"/>
      <c r="I503" s="128"/>
      <c r="K503" s="124"/>
      <c r="L503" s="279"/>
      <c r="M503" s="281"/>
      <c r="N503" s="280"/>
      <c r="O503" s="4"/>
      <c r="P503" s="4"/>
      <c r="Q503" s="3"/>
      <c r="S503" s="309">
        <f t="shared" ca="1" si="203"/>
        <v>13.93</v>
      </c>
      <c r="T503" s="309">
        <f t="shared" ca="1" si="204"/>
        <v>13.33</v>
      </c>
      <c r="U503" s="310">
        <f t="shared" ca="1" si="196"/>
        <v>0.40000000000000058</v>
      </c>
      <c r="V503" s="310" t="b">
        <f t="shared" ca="1" si="205"/>
        <v>0</v>
      </c>
      <c r="W503" s="3" t="b">
        <f t="shared" ca="1" si="206"/>
        <v>0</v>
      </c>
      <c r="X503" s="3" t="str">
        <f t="shared" ca="1" si="207"/>
        <v/>
      </c>
      <c r="Y503" s="3" t="str">
        <f t="shared" ca="1" si="197"/>
        <v/>
      </c>
      <c r="Z503" s="3" t="str">
        <f t="shared" ca="1" si="208"/>
        <v/>
      </c>
      <c r="AA503" s="3" t="str">
        <f t="shared" ca="1" si="209"/>
        <v/>
      </c>
      <c r="AB503" s="205">
        <f t="shared" ca="1" si="210"/>
        <v>9778</v>
      </c>
      <c r="AC503" s="205">
        <f t="shared" ca="1" si="211"/>
        <v>155</v>
      </c>
      <c r="AD503" s="205">
        <f t="shared" ca="1" si="198"/>
        <v>63.083870967741937</v>
      </c>
      <c r="AE503" s="205">
        <f t="shared" ca="1" si="199"/>
        <v>13.083870967741937</v>
      </c>
      <c r="AF503" s="205">
        <f t="shared" ca="1" si="212"/>
        <v>2.6167741935483875</v>
      </c>
      <c r="AG503" s="205"/>
      <c r="AH503" s="205"/>
      <c r="AI503" s="205"/>
      <c r="AJ503" s="205"/>
      <c r="AK503" s="4"/>
      <c r="AL503" s="4"/>
      <c r="AM503" s="309">
        <f t="shared" ca="1" si="213"/>
        <v>13.93</v>
      </c>
      <c r="AN503" s="309">
        <f t="shared" ca="1" si="214"/>
        <v>13.33</v>
      </c>
      <c r="AO503" s="310">
        <f t="shared" ca="1" si="215"/>
        <v>0.40000000000000058</v>
      </c>
      <c r="AP503" s="310" t="b">
        <f t="shared" ca="1" si="216"/>
        <v>0</v>
      </c>
      <c r="AQ503" s="309">
        <f t="shared" ca="1" si="217"/>
        <v>0</v>
      </c>
      <c r="AR503" s="205">
        <f t="shared" ca="1" si="200"/>
        <v>0</v>
      </c>
      <c r="AS503" s="45" t="b">
        <f t="shared" ca="1" si="201"/>
        <v>0</v>
      </c>
      <c r="AT503">
        <f t="shared" ca="1" si="202"/>
        <v>0</v>
      </c>
      <c r="AU503" t="b">
        <f t="shared" ca="1" si="218"/>
        <v>0</v>
      </c>
      <c r="AV503" t="b">
        <f t="shared" ca="1" si="219"/>
        <v>0</v>
      </c>
      <c r="AW503" s="266" t="b">
        <f t="shared" ca="1" si="220"/>
        <v>0</v>
      </c>
      <c r="AX503" s="266" t="b">
        <f t="shared" ca="1" si="221"/>
        <v>0</v>
      </c>
      <c r="AY503" s="266" t="b">
        <f t="shared" ca="1" si="222"/>
        <v>1</v>
      </c>
    </row>
    <row r="504" spans="1:51" x14ac:dyDescent="0.25">
      <c r="A504">
        <v>472</v>
      </c>
      <c r="B504" s="163">
        <f ca="1">OFFSET(InputPriceData!B$15,CalculationsAndCharts!$A504+$A$11,0,1,1)</f>
        <v>41332</v>
      </c>
      <c r="C504" s="3">
        <f ca="1">OFFSET(InputPriceData!G$15,CalculationsAndCharts!$A504+$A$11,IF($C$7,8,0),1,1)</f>
        <v>586800</v>
      </c>
      <c r="D504" s="4">
        <f ca="1">OFFSET(InputPriceData!C$15,CalculationsAndCharts!$A504+$A$11,IF($C$7,8,0),1,1)</f>
        <v>13.33</v>
      </c>
      <c r="E504" s="4">
        <f ca="1">OFFSET(InputPriceData!D$15,CalculationsAndCharts!$A504+$A$11,IF($C$7,8,0),1,1)</f>
        <v>13.53</v>
      </c>
      <c r="F504" s="4">
        <f ca="1">OFFSET(InputPriceData!E$15,CalculationsAndCharts!$A504+$A$11,IF($C$7,8,0),1,1)</f>
        <v>13.26</v>
      </c>
      <c r="G504" s="4">
        <f ca="1">OFFSET(InputPriceData!F$15,CalculationsAndCharts!$A504+$A$11,IF($C$7,8,0),1,1)</f>
        <v>13.45</v>
      </c>
      <c r="H504" s="128"/>
      <c r="I504" s="128"/>
      <c r="K504" s="124"/>
      <c r="L504" s="279"/>
      <c r="M504" s="281"/>
      <c r="N504" s="280"/>
      <c r="O504" s="4"/>
      <c r="P504" s="4"/>
      <c r="Q504" s="3"/>
      <c r="S504" s="309">
        <f t="shared" ca="1" si="203"/>
        <v>13.93</v>
      </c>
      <c r="T504" s="309">
        <f t="shared" ca="1" si="204"/>
        <v>13.33</v>
      </c>
      <c r="U504" s="310">
        <f t="shared" ca="1" si="196"/>
        <v>0.19999999999999882</v>
      </c>
      <c r="V504" s="310" t="b">
        <f t="shared" ca="1" si="205"/>
        <v>0</v>
      </c>
      <c r="W504" s="3" t="b">
        <f t="shared" ca="1" si="206"/>
        <v>0</v>
      </c>
      <c r="X504" s="3" t="str">
        <f t="shared" ca="1" si="207"/>
        <v/>
      </c>
      <c r="Y504" s="3" t="str">
        <f t="shared" ca="1" si="197"/>
        <v/>
      </c>
      <c r="Z504" s="3" t="str">
        <f t="shared" ca="1" si="208"/>
        <v/>
      </c>
      <c r="AA504" s="3" t="str">
        <f t="shared" ca="1" si="209"/>
        <v/>
      </c>
      <c r="AB504" s="205">
        <f t="shared" ca="1" si="210"/>
        <v>9778</v>
      </c>
      <c r="AC504" s="205">
        <f t="shared" ca="1" si="211"/>
        <v>155</v>
      </c>
      <c r="AD504" s="205">
        <f t="shared" ca="1" si="198"/>
        <v>63.083870967741937</v>
      </c>
      <c r="AE504" s="205">
        <f t="shared" ca="1" si="199"/>
        <v>13.083870967741937</v>
      </c>
      <c r="AF504" s="205">
        <f t="shared" ca="1" si="212"/>
        <v>2.6167741935483875</v>
      </c>
      <c r="AG504" s="205"/>
      <c r="AH504" s="205"/>
      <c r="AI504" s="205"/>
      <c r="AJ504" s="205"/>
      <c r="AK504" s="4"/>
      <c r="AL504" s="4"/>
      <c r="AM504" s="309">
        <f t="shared" ca="1" si="213"/>
        <v>13.93</v>
      </c>
      <c r="AN504" s="309">
        <f t="shared" ca="1" si="214"/>
        <v>13.33</v>
      </c>
      <c r="AO504" s="310">
        <f t="shared" ca="1" si="215"/>
        <v>0.19999999999999882</v>
      </c>
      <c r="AP504" s="310" t="b">
        <f t="shared" ca="1" si="216"/>
        <v>0</v>
      </c>
      <c r="AQ504" s="309">
        <f t="shared" ca="1" si="217"/>
        <v>0.41099999999999998</v>
      </c>
      <c r="AR504" s="205">
        <f t="shared" ca="1" si="200"/>
        <v>13.289</v>
      </c>
      <c r="AS504" s="45" t="b">
        <f t="shared" ca="1" si="201"/>
        <v>1</v>
      </c>
      <c r="AT504">
        <f t="shared" ca="1" si="202"/>
        <v>5</v>
      </c>
      <c r="AU504" t="b">
        <f t="shared" ca="1" si="218"/>
        <v>0</v>
      </c>
      <c r="AV504" t="b">
        <f t="shared" ca="1" si="219"/>
        <v>1</v>
      </c>
      <c r="AW504" s="266" t="b">
        <f t="shared" ca="1" si="220"/>
        <v>0</v>
      </c>
      <c r="AX504" s="266" t="b">
        <f t="shared" ca="1" si="221"/>
        <v>1</v>
      </c>
      <c r="AY504" s="266" t="b">
        <f t="shared" ca="1" si="222"/>
        <v>0</v>
      </c>
    </row>
    <row r="505" spans="1:51" x14ac:dyDescent="0.25">
      <c r="A505">
        <v>473</v>
      </c>
      <c r="B505" s="163">
        <f ca="1">OFFSET(InputPriceData!B$15,CalculationsAndCharts!$A505+$A$11,0,1,1)</f>
        <v>41331</v>
      </c>
      <c r="C505" s="3">
        <f ca="1">OFFSET(InputPriceData!G$15,CalculationsAndCharts!$A505+$A$11,IF($C$7,8,0),1,1)</f>
        <v>344300</v>
      </c>
      <c r="D505" s="4">
        <f ca="1">OFFSET(InputPriceData!C$15,CalculationsAndCharts!$A505+$A$11,IF($C$7,8,0),1,1)</f>
        <v>13.43</v>
      </c>
      <c r="E505" s="4">
        <f ca="1">OFFSET(InputPriceData!D$15,CalculationsAndCharts!$A505+$A$11,IF($C$7,8,0),1,1)</f>
        <v>13.47</v>
      </c>
      <c r="F505" s="4">
        <f ca="1">OFFSET(InputPriceData!E$15,CalculationsAndCharts!$A505+$A$11,IF($C$7,8,0),1,1)</f>
        <v>13.3</v>
      </c>
      <c r="G505" s="4">
        <f ca="1">OFFSET(InputPriceData!F$15,CalculationsAndCharts!$A505+$A$11,IF($C$7,8,0),1,1)</f>
        <v>13.33</v>
      </c>
      <c r="H505" s="128"/>
      <c r="I505" s="128"/>
      <c r="K505" s="124"/>
      <c r="L505" s="279"/>
      <c r="M505" s="281"/>
      <c r="N505" s="280"/>
      <c r="O505" s="4"/>
      <c r="P505" s="4"/>
      <c r="Q505" s="3"/>
      <c r="S505" s="309">
        <f t="shared" ca="1" si="203"/>
        <v>13.93</v>
      </c>
      <c r="T505" s="309">
        <f t="shared" ca="1" si="204"/>
        <v>13.33</v>
      </c>
      <c r="U505" s="310">
        <f t="shared" ca="1" si="196"/>
        <v>0</v>
      </c>
      <c r="V505" s="310" t="b">
        <f t="shared" ca="1" si="205"/>
        <v>0</v>
      </c>
      <c r="W505" s="3" t="b">
        <f t="shared" ca="1" si="206"/>
        <v>0</v>
      </c>
      <c r="X505" s="3" t="str">
        <f t="shared" ca="1" si="207"/>
        <v/>
      </c>
      <c r="Y505" s="3" t="str">
        <f t="shared" ca="1" si="197"/>
        <v/>
      </c>
      <c r="Z505" s="3" t="str">
        <f t="shared" ca="1" si="208"/>
        <v/>
      </c>
      <c r="AA505" s="3" t="str">
        <f t="shared" ca="1" si="209"/>
        <v/>
      </c>
      <c r="AB505" s="205">
        <f t="shared" ca="1" si="210"/>
        <v>9778</v>
      </c>
      <c r="AC505" s="205">
        <f t="shared" ca="1" si="211"/>
        <v>155</v>
      </c>
      <c r="AD505" s="205">
        <f t="shared" ca="1" si="198"/>
        <v>63.083870967741937</v>
      </c>
      <c r="AE505" s="205">
        <f t="shared" ca="1" si="199"/>
        <v>13.083870967741937</v>
      </c>
      <c r="AF505" s="205">
        <f t="shared" ca="1" si="212"/>
        <v>2.6167741935483875</v>
      </c>
      <c r="AG505" s="205"/>
      <c r="AH505" s="205"/>
      <c r="AI505" s="205"/>
      <c r="AJ505" s="205"/>
      <c r="AK505" s="4"/>
      <c r="AL505" s="4"/>
      <c r="AM505" s="309">
        <f t="shared" ca="1" si="213"/>
        <v>13.93</v>
      </c>
      <c r="AN505" s="309">
        <f t="shared" ca="1" si="214"/>
        <v>13.33</v>
      </c>
      <c r="AO505" s="310">
        <f t="shared" ca="1" si="215"/>
        <v>0</v>
      </c>
      <c r="AP505" s="310" t="b">
        <f t="shared" ca="1" si="216"/>
        <v>0</v>
      </c>
      <c r="AQ505" s="309">
        <f t="shared" ca="1" si="217"/>
        <v>0.41099999999999998</v>
      </c>
      <c r="AR505" s="205">
        <f t="shared" ca="1" si="200"/>
        <v>13.289</v>
      </c>
      <c r="AS505" s="45" t="b">
        <f t="shared" ca="1" si="201"/>
        <v>0</v>
      </c>
      <c r="AT505">
        <f t="shared" ca="1" si="202"/>
        <v>4</v>
      </c>
      <c r="AU505" t="b">
        <f t="shared" ca="1" si="218"/>
        <v>0</v>
      </c>
      <c r="AV505" t="b">
        <f t="shared" ca="1" si="219"/>
        <v>0</v>
      </c>
      <c r="AW505" s="266" t="b">
        <f t="shared" ca="1" si="220"/>
        <v>0</v>
      </c>
      <c r="AX505" s="266" t="b">
        <f t="shared" ca="1" si="221"/>
        <v>1</v>
      </c>
      <c r="AY505" s="266" t="b">
        <f t="shared" ca="1" si="222"/>
        <v>0</v>
      </c>
    </row>
    <row r="506" spans="1:51" x14ac:dyDescent="0.25">
      <c r="A506">
        <v>474</v>
      </c>
      <c r="B506" s="163">
        <f ca="1">OFFSET(InputPriceData!B$15,CalculationsAndCharts!$A506+$A$11,0,1,1)</f>
        <v>41330</v>
      </c>
      <c r="C506" s="3">
        <f ca="1">OFFSET(InputPriceData!G$15,CalculationsAndCharts!$A506+$A$11,IF($C$7,8,0),1,1)</f>
        <v>310600</v>
      </c>
      <c r="D506" s="4">
        <f ca="1">OFFSET(InputPriceData!C$15,CalculationsAndCharts!$A506+$A$11,IF($C$7,8,0),1,1)</f>
        <v>13.71</v>
      </c>
      <c r="E506" s="4">
        <f ca="1">OFFSET(InputPriceData!D$15,CalculationsAndCharts!$A506+$A$11,IF($C$7,8,0),1,1)</f>
        <v>13.74</v>
      </c>
      <c r="F506" s="4">
        <f ca="1">OFFSET(InputPriceData!E$15,CalculationsAndCharts!$A506+$A$11,IF($C$7,8,0),1,1)</f>
        <v>13.38</v>
      </c>
      <c r="G506" s="4">
        <f ca="1">OFFSET(InputPriceData!F$15,CalculationsAndCharts!$A506+$A$11,IF($C$7,8,0),1,1)</f>
        <v>13.38</v>
      </c>
      <c r="H506" s="128"/>
      <c r="I506" s="128"/>
      <c r="K506" s="124"/>
      <c r="L506" s="279"/>
      <c r="M506" s="281"/>
      <c r="N506" s="280"/>
      <c r="O506" s="4"/>
      <c r="P506" s="4"/>
      <c r="Q506" s="3"/>
      <c r="S506" s="309">
        <f t="shared" ca="1" si="203"/>
        <v>13.93</v>
      </c>
      <c r="T506" s="309">
        <f t="shared" ca="1" si="204"/>
        <v>13.38</v>
      </c>
      <c r="U506" s="310">
        <f t="shared" ca="1" si="196"/>
        <v>0</v>
      </c>
      <c r="V506" s="310" t="b">
        <f t="shared" ca="1" si="205"/>
        <v>1</v>
      </c>
      <c r="W506" s="3" t="b">
        <f t="shared" ca="1" si="206"/>
        <v>0</v>
      </c>
      <c r="X506" s="3" t="str">
        <f t="shared" ca="1" si="207"/>
        <v/>
      </c>
      <c r="Y506" s="3" t="str">
        <f t="shared" ca="1" si="197"/>
        <v/>
      </c>
      <c r="Z506" s="3" t="str">
        <f t="shared" ca="1" si="208"/>
        <v/>
      </c>
      <c r="AA506" s="3" t="str">
        <f t="shared" ca="1" si="209"/>
        <v/>
      </c>
      <c r="AB506" s="205">
        <f t="shared" ca="1" si="210"/>
        <v>9778</v>
      </c>
      <c r="AC506" s="205">
        <f t="shared" ca="1" si="211"/>
        <v>155</v>
      </c>
      <c r="AD506" s="205">
        <f t="shared" ca="1" si="198"/>
        <v>63.083870967741937</v>
      </c>
      <c r="AE506" s="205">
        <f t="shared" ca="1" si="199"/>
        <v>13.083870967741937</v>
      </c>
      <c r="AF506" s="205">
        <f t="shared" ca="1" si="212"/>
        <v>2.6167741935483875</v>
      </c>
      <c r="AG506" s="205"/>
      <c r="AH506" s="205"/>
      <c r="AI506" s="205"/>
      <c r="AJ506" s="205"/>
      <c r="AK506" s="4"/>
      <c r="AL506" s="4"/>
      <c r="AM506" s="309">
        <f t="shared" ca="1" si="213"/>
        <v>13.93</v>
      </c>
      <c r="AN506" s="309">
        <f t="shared" ca="1" si="214"/>
        <v>13.38</v>
      </c>
      <c r="AO506" s="310">
        <f t="shared" ca="1" si="215"/>
        <v>0</v>
      </c>
      <c r="AP506" s="310" t="b">
        <f t="shared" ca="1" si="216"/>
        <v>1</v>
      </c>
      <c r="AQ506" s="309">
        <f t="shared" ca="1" si="217"/>
        <v>0.41099999999999998</v>
      </c>
      <c r="AR506" s="205">
        <f t="shared" ca="1" si="200"/>
        <v>13.289</v>
      </c>
      <c r="AS506" s="45" t="b">
        <f t="shared" ca="1" si="201"/>
        <v>0</v>
      </c>
      <c r="AT506">
        <f t="shared" ca="1" si="202"/>
        <v>3</v>
      </c>
      <c r="AU506" t="b">
        <f t="shared" ca="1" si="218"/>
        <v>0</v>
      </c>
      <c r="AV506" t="b">
        <f t="shared" ca="1" si="219"/>
        <v>0</v>
      </c>
      <c r="AW506" s="266" t="b">
        <f t="shared" ca="1" si="220"/>
        <v>0</v>
      </c>
      <c r="AX506" s="266" t="b">
        <f t="shared" ca="1" si="221"/>
        <v>1</v>
      </c>
      <c r="AY506" s="266" t="b">
        <f t="shared" ca="1" si="222"/>
        <v>0</v>
      </c>
    </row>
    <row r="507" spans="1:51" x14ac:dyDescent="0.25">
      <c r="A507">
        <v>475</v>
      </c>
      <c r="B507" s="163">
        <f ca="1">OFFSET(InputPriceData!B$15,CalculationsAndCharts!$A507+$A$11,0,1,1)</f>
        <v>41327</v>
      </c>
      <c r="C507" s="3">
        <f ca="1">OFFSET(InputPriceData!G$15,CalculationsAndCharts!$A507+$A$11,IF($C$7,8,0),1,1)</f>
        <v>237800</v>
      </c>
      <c r="D507" s="4">
        <f ca="1">OFFSET(InputPriceData!C$15,CalculationsAndCharts!$A507+$A$11,IF($C$7,8,0),1,1)</f>
        <v>13.56</v>
      </c>
      <c r="E507" s="4">
        <f ca="1">OFFSET(InputPriceData!D$15,CalculationsAndCharts!$A507+$A$11,IF($C$7,8,0),1,1)</f>
        <v>13.73</v>
      </c>
      <c r="F507" s="4">
        <f ca="1">OFFSET(InputPriceData!E$15,CalculationsAndCharts!$A507+$A$11,IF($C$7,8,0),1,1)</f>
        <v>13.52</v>
      </c>
      <c r="G507" s="4">
        <f ca="1">OFFSET(InputPriceData!F$15,CalculationsAndCharts!$A507+$A$11,IF($C$7,8,0),1,1)</f>
        <v>13.66</v>
      </c>
      <c r="H507" s="128"/>
      <c r="I507" s="128"/>
      <c r="K507" s="124"/>
      <c r="L507" s="279"/>
      <c r="M507" s="281"/>
      <c r="N507" s="280"/>
      <c r="O507" s="4"/>
      <c r="P507" s="4"/>
      <c r="Q507" s="3"/>
      <c r="S507" s="309">
        <f t="shared" ca="1" si="203"/>
        <v>13.93</v>
      </c>
      <c r="T507" s="309">
        <f t="shared" ca="1" si="204"/>
        <v>13.5</v>
      </c>
      <c r="U507" s="310">
        <f t="shared" ca="1" si="196"/>
        <v>0.3720930232558145</v>
      </c>
      <c r="V507" s="310" t="b">
        <f t="shared" ca="1" si="205"/>
        <v>0</v>
      </c>
      <c r="W507" s="3" t="b">
        <f t="shared" ca="1" si="206"/>
        <v>0</v>
      </c>
      <c r="X507" s="3" t="str">
        <f t="shared" ca="1" si="207"/>
        <v/>
      </c>
      <c r="Y507" s="3" t="str">
        <f t="shared" ca="1" si="197"/>
        <v/>
      </c>
      <c r="Z507" s="3" t="str">
        <f t="shared" ca="1" si="208"/>
        <v/>
      </c>
      <c r="AA507" s="3" t="str">
        <f t="shared" ca="1" si="209"/>
        <v/>
      </c>
      <c r="AB507" s="205">
        <f t="shared" ca="1" si="210"/>
        <v>9778</v>
      </c>
      <c r="AC507" s="205">
        <f t="shared" ca="1" si="211"/>
        <v>155</v>
      </c>
      <c r="AD507" s="205">
        <f t="shared" ca="1" si="198"/>
        <v>63.083870967741937</v>
      </c>
      <c r="AE507" s="205">
        <f t="shared" ca="1" si="199"/>
        <v>13.083870967741937</v>
      </c>
      <c r="AF507" s="205">
        <f t="shared" ca="1" si="212"/>
        <v>2.6167741935483875</v>
      </c>
      <c r="AG507" s="205"/>
      <c r="AH507" s="205"/>
      <c r="AI507" s="205"/>
      <c r="AJ507" s="205"/>
      <c r="AK507" s="4"/>
      <c r="AL507" s="4"/>
      <c r="AM507" s="309">
        <f t="shared" ca="1" si="213"/>
        <v>13.93</v>
      </c>
      <c r="AN507" s="309">
        <f t="shared" ca="1" si="214"/>
        <v>13.5</v>
      </c>
      <c r="AO507" s="310">
        <f t="shared" ca="1" si="215"/>
        <v>0.3720930232558145</v>
      </c>
      <c r="AP507" s="310" t="b">
        <f t="shared" ca="1" si="216"/>
        <v>0</v>
      </c>
      <c r="AQ507" s="309">
        <f t="shared" ca="1" si="217"/>
        <v>0.41099999999999998</v>
      </c>
      <c r="AR507" s="205">
        <f t="shared" ca="1" si="200"/>
        <v>13.289</v>
      </c>
      <c r="AS507" s="45" t="b">
        <f t="shared" ca="1" si="201"/>
        <v>0</v>
      </c>
      <c r="AT507">
        <f t="shared" ca="1" si="202"/>
        <v>2</v>
      </c>
      <c r="AU507" t="b">
        <f t="shared" ca="1" si="218"/>
        <v>0</v>
      </c>
      <c r="AV507" t="b">
        <f t="shared" ca="1" si="219"/>
        <v>0</v>
      </c>
      <c r="AW507" s="266" t="b">
        <f t="shared" ca="1" si="220"/>
        <v>0</v>
      </c>
      <c r="AX507" s="266" t="b">
        <f t="shared" ca="1" si="221"/>
        <v>1</v>
      </c>
      <c r="AY507" s="266" t="b">
        <f t="shared" ca="1" si="222"/>
        <v>0</v>
      </c>
    </row>
    <row r="508" spans="1:51" x14ac:dyDescent="0.25">
      <c r="A508">
        <v>476</v>
      </c>
      <c r="B508" s="163">
        <f ca="1">OFFSET(InputPriceData!B$15,CalculationsAndCharts!$A508+$A$11,0,1,1)</f>
        <v>41326</v>
      </c>
      <c r="C508" s="3">
        <f ca="1">OFFSET(InputPriceData!G$15,CalculationsAndCharts!$A508+$A$11,IF($C$7,8,0),1,1)</f>
        <v>397400</v>
      </c>
      <c r="D508" s="4">
        <f ca="1">OFFSET(InputPriceData!C$15,CalculationsAndCharts!$A508+$A$11,IF($C$7,8,0),1,1)</f>
        <v>13.7</v>
      </c>
      <c r="E508" s="4">
        <f ca="1">OFFSET(InputPriceData!D$15,CalculationsAndCharts!$A508+$A$11,IF($C$7,8,0),1,1)</f>
        <v>13.78</v>
      </c>
      <c r="F508" s="4">
        <f ca="1">OFFSET(InputPriceData!E$15,CalculationsAndCharts!$A508+$A$11,IF($C$7,8,0),1,1)</f>
        <v>13.44</v>
      </c>
      <c r="G508" s="4">
        <f ca="1">OFFSET(InputPriceData!F$15,CalculationsAndCharts!$A508+$A$11,IF($C$7,8,0),1,1)</f>
        <v>13.5</v>
      </c>
      <c r="H508" s="128"/>
      <c r="I508" s="128"/>
      <c r="K508" s="124"/>
      <c r="L508" s="279"/>
      <c r="M508" s="281"/>
      <c r="N508" s="280"/>
      <c r="O508" s="4"/>
      <c r="P508" s="4"/>
      <c r="Q508" s="3"/>
      <c r="S508" s="309">
        <f t="shared" ca="1" si="203"/>
        <v>13.93</v>
      </c>
      <c r="T508" s="309">
        <f t="shared" ca="1" si="204"/>
        <v>13.5</v>
      </c>
      <c r="U508" s="310">
        <f t="shared" ca="1" si="196"/>
        <v>0</v>
      </c>
      <c r="V508" s="310" t="b">
        <f t="shared" ca="1" si="205"/>
        <v>0</v>
      </c>
      <c r="W508" s="3" t="b">
        <f t="shared" ca="1" si="206"/>
        <v>0</v>
      </c>
      <c r="X508" s="3" t="str">
        <f t="shared" ca="1" si="207"/>
        <v/>
      </c>
      <c r="Y508" s="3" t="str">
        <f t="shared" ca="1" si="197"/>
        <v/>
      </c>
      <c r="Z508" s="3" t="str">
        <f t="shared" ca="1" si="208"/>
        <v/>
      </c>
      <c r="AA508" s="3" t="str">
        <f t="shared" ca="1" si="209"/>
        <v/>
      </c>
      <c r="AB508" s="205">
        <f t="shared" ca="1" si="210"/>
        <v>9778</v>
      </c>
      <c r="AC508" s="205">
        <f t="shared" ca="1" si="211"/>
        <v>155</v>
      </c>
      <c r="AD508" s="205">
        <f t="shared" ca="1" si="198"/>
        <v>63.083870967741937</v>
      </c>
      <c r="AE508" s="205">
        <f t="shared" ca="1" si="199"/>
        <v>13.083870967741937</v>
      </c>
      <c r="AF508" s="205">
        <f t="shared" ca="1" si="212"/>
        <v>2.6167741935483875</v>
      </c>
      <c r="AG508" s="205"/>
      <c r="AH508" s="205"/>
      <c r="AI508" s="205"/>
      <c r="AJ508" s="205"/>
      <c r="AK508" s="4"/>
      <c r="AL508" s="4"/>
      <c r="AM508" s="309">
        <f t="shared" ca="1" si="213"/>
        <v>13.93</v>
      </c>
      <c r="AN508" s="309">
        <f t="shared" ca="1" si="214"/>
        <v>13.5</v>
      </c>
      <c r="AO508" s="310">
        <f t="shared" ca="1" si="215"/>
        <v>0</v>
      </c>
      <c r="AP508" s="310" t="b">
        <f t="shared" ca="1" si="216"/>
        <v>0</v>
      </c>
      <c r="AQ508" s="309">
        <f t="shared" ca="1" si="217"/>
        <v>0.41099999999999998</v>
      </c>
      <c r="AR508" s="205">
        <f t="shared" ca="1" si="200"/>
        <v>13.289</v>
      </c>
      <c r="AS508" s="45" t="b">
        <f t="shared" ca="1" si="201"/>
        <v>0</v>
      </c>
      <c r="AT508">
        <f t="shared" ca="1" si="202"/>
        <v>1</v>
      </c>
      <c r="AU508" t="b">
        <f t="shared" ca="1" si="218"/>
        <v>0</v>
      </c>
      <c r="AV508" t="b">
        <f t="shared" ca="1" si="219"/>
        <v>0</v>
      </c>
      <c r="AW508" s="266" t="b">
        <f t="shared" ca="1" si="220"/>
        <v>1</v>
      </c>
      <c r="AX508" s="266" t="b">
        <f t="shared" ca="1" si="221"/>
        <v>1</v>
      </c>
      <c r="AY508" s="266" t="b">
        <f t="shared" ca="1" si="222"/>
        <v>0</v>
      </c>
    </row>
    <row r="509" spans="1:51" x14ac:dyDescent="0.25">
      <c r="A509">
        <v>477</v>
      </c>
      <c r="B509" s="163">
        <f ca="1">OFFSET(InputPriceData!B$15,CalculationsAndCharts!$A509+$A$11,0,1,1)</f>
        <v>41325</v>
      </c>
      <c r="C509" s="3">
        <f ca="1">OFFSET(InputPriceData!G$15,CalculationsAndCharts!$A509+$A$11,IF($C$7,8,0),1,1)</f>
        <v>314500</v>
      </c>
      <c r="D509" s="4">
        <f ca="1">OFFSET(InputPriceData!C$15,CalculationsAndCharts!$A509+$A$11,IF($C$7,8,0),1,1)</f>
        <v>13.9</v>
      </c>
      <c r="E509" s="4">
        <f ca="1">OFFSET(InputPriceData!D$15,CalculationsAndCharts!$A509+$A$11,IF($C$7,8,0),1,1)</f>
        <v>14</v>
      </c>
      <c r="F509" s="4">
        <f ca="1">OFFSET(InputPriceData!E$15,CalculationsAndCharts!$A509+$A$11,IF($C$7,8,0),1,1)</f>
        <v>13.68</v>
      </c>
      <c r="G509" s="4">
        <f ca="1">OFFSET(InputPriceData!F$15,CalculationsAndCharts!$A509+$A$11,IF($C$7,8,0),1,1)</f>
        <v>13.69</v>
      </c>
      <c r="H509" s="128"/>
      <c r="I509" s="128"/>
      <c r="K509" s="124"/>
      <c r="L509" s="279"/>
      <c r="M509" s="281"/>
      <c r="N509" s="280"/>
      <c r="O509" s="4"/>
      <c r="P509" s="4"/>
      <c r="Q509" s="3"/>
      <c r="S509" s="309">
        <f t="shared" ca="1" si="203"/>
        <v>13.93</v>
      </c>
      <c r="T509" s="309">
        <f t="shared" ca="1" si="204"/>
        <v>13.69</v>
      </c>
      <c r="U509" s="310">
        <f t="shared" ca="1" si="196"/>
        <v>0</v>
      </c>
      <c r="V509" s="310" t="b">
        <f t="shared" ca="1" si="205"/>
        <v>1</v>
      </c>
      <c r="W509" s="3" t="b">
        <f t="shared" ca="1" si="206"/>
        <v>0</v>
      </c>
      <c r="X509" s="3" t="str">
        <f t="shared" ca="1" si="207"/>
        <v/>
      </c>
      <c r="Y509" s="3" t="str">
        <f t="shared" ca="1" si="197"/>
        <v/>
      </c>
      <c r="Z509" s="3" t="str">
        <f t="shared" ca="1" si="208"/>
        <v/>
      </c>
      <c r="AA509" s="3" t="str">
        <f t="shared" ca="1" si="209"/>
        <v/>
      </c>
      <c r="AB509" s="205">
        <f t="shared" ca="1" si="210"/>
        <v>9778</v>
      </c>
      <c r="AC509" s="205">
        <f t="shared" ca="1" si="211"/>
        <v>155</v>
      </c>
      <c r="AD509" s="205">
        <f t="shared" ca="1" si="198"/>
        <v>63.083870967741937</v>
      </c>
      <c r="AE509" s="205">
        <f t="shared" ca="1" si="199"/>
        <v>13.083870967741937</v>
      </c>
      <c r="AF509" s="205">
        <f t="shared" ca="1" si="212"/>
        <v>2.6167741935483875</v>
      </c>
      <c r="AG509" s="205"/>
      <c r="AH509" s="205"/>
      <c r="AI509" s="205"/>
      <c r="AJ509" s="205"/>
      <c r="AK509" s="4"/>
      <c r="AL509" s="4"/>
      <c r="AM509" s="309">
        <f t="shared" ca="1" si="213"/>
        <v>13.93</v>
      </c>
      <c r="AN509" s="309">
        <f t="shared" ca="1" si="214"/>
        <v>13.69</v>
      </c>
      <c r="AO509" s="310">
        <f t="shared" ca="1" si="215"/>
        <v>0</v>
      </c>
      <c r="AP509" s="310" t="b">
        <f t="shared" ca="1" si="216"/>
        <v>1</v>
      </c>
      <c r="AQ509" s="309">
        <f t="shared" ca="1" si="217"/>
        <v>0</v>
      </c>
      <c r="AR509" s="205">
        <f t="shared" ca="1" si="200"/>
        <v>0</v>
      </c>
      <c r="AS509" s="45" t="b">
        <f t="shared" ca="1" si="201"/>
        <v>0</v>
      </c>
      <c r="AT509">
        <f t="shared" ca="1" si="202"/>
        <v>0</v>
      </c>
      <c r="AU509" t="b">
        <f t="shared" ca="1" si="218"/>
        <v>0</v>
      </c>
      <c r="AV509" t="b">
        <f t="shared" ca="1" si="219"/>
        <v>0</v>
      </c>
      <c r="AW509" s="266" t="b">
        <f t="shared" ca="1" si="220"/>
        <v>0</v>
      </c>
      <c r="AX509" s="266" t="b">
        <f t="shared" ca="1" si="221"/>
        <v>0</v>
      </c>
      <c r="AY509" s="266" t="b">
        <f t="shared" ca="1" si="222"/>
        <v>0</v>
      </c>
    </row>
    <row r="510" spans="1:51" x14ac:dyDescent="0.25">
      <c r="A510">
        <v>478</v>
      </c>
      <c r="B510" s="163">
        <f ca="1">OFFSET(InputPriceData!B$15,CalculationsAndCharts!$A510+$A$11,0,1,1)</f>
        <v>41324</v>
      </c>
      <c r="C510" s="3">
        <f ca="1">OFFSET(InputPriceData!G$15,CalculationsAndCharts!$A510+$A$11,IF($C$7,8,0),1,1)</f>
        <v>440200</v>
      </c>
      <c r="D510" s="4">
        <f ca="1">OFFSET(InputPriceData!C$15,CalculationsAndCharts!$A510+$A$11,IF($C$7,8,0),1,1)</f>
        <v>13.87</v>
      </c>
      <c r="E510" s="4">
        <f ca="1">OFFSET(InputPriceData!D$15,CalculationsAndCharts!$A510+$A$11,IF($C$7,8,0),1,1)</f>
        <v>13.93</v>
      </c>
      <c r="F510" s="4">
        <f ca="1">OFFSET(InputPriceData!E$15,CalculationsAndCharts!$A510+$A$11,IF($C$7,8,0),1,1)</f>
        <v>13.81</v>
      </c>
      <c r="G510" s="4">
        <f ca="1">OFFSET(InputPriceData!F$15,CalculationsAndCharts!$A510+$A$11,IF($C$7,8,0),1,1)</f>
        <v>13.86</v>
      </c>
      <c r="H510" s="128"/>
      <c r="I510" s="128"/>
      <c r="K510" s="124"/>
      <c r="L510" s="279"/>
      <c r="M510" s="281"/>
      <c r="N510" s="280"/>
      <c r="O510" s="4"/>
      <c r="P510" s="4"/>
      <c r="Q510" s="3"/>
      <c r="S510" s="309">
        <f t="shared" ca="1" si="203"/>
        <v>14.11</v>
      </c>
      <c r="T510" s="309">
        <f t="shared" ca="1" si="204"/>
        <v>13.7</v>
      </c>
      <c r="U510" s="310">
        <f t="shared" ca="1" si="196"/>
        <v>0.39024390243902463</v>
      </c>
      <c r="V510" s="310" t="b">
        <f t="shared" ca="1" si="205"/>
        <v>0</v>
      </c>
      <c r="W510" s="3" t="b">
        <f t="shared" ca="1" si="206"/>
        <v>0</v>
      </c>
      <c r="X510" s="3" t="str">
        <f t="shared" ca="1" si="207"/>
        <v/>
      </c>
      <c r="Y510" s="3" t="str">
        <f t="shared" ca="1" si="197"/>
        <v/>
      </c>
      <c r="Z510" s="3" t="str">
        <f t="shared" ca="1" si="208"/>
        <v/>
      </c>
      <c r="AA510" s="3" t="str">
        <f t="shared" ca="1" si="209"/>
        <v/>
      </c>
      <c r="AB510" s="205">
        <f t="shared" ca="1" si="210"/>
        <v>9778</v>
      </c>
      <c r="AC510" s="205">
        <f t="shared" ca="1" si="211"/>
        <v>155</v>
      </c>
      <c r="AD510" s="205">
        <f t="shared" ca="1" si="198"/>
        <v>63.083870967741937</v>
      </c>
      <c r="AE510" s="205">
        <f t="shared" ca="1" si="199"/>
        <v>13.083870967741937</v>
      </c>
      <c r="AF510" s="205">
        <f t="shared" ca="1" si="212"/>
        <v>2.6167741935483875</v>
      </c>
      <c r="AG510" s="205"/>
      <c r="AH510" s="205"/>
      <c r="AI510" s="205"/>
      <c r="AJ510" s="205"/>
      <c r="AK510" s="4"/>
      <c r="AL510" s="4"/>
      <c r="AM510" s="309">
        <f t="shared" ca="1" si="213"/>
        <v>13.93</v>
      </c>
      <c r="AN510" s="309">
        <f t="shared" ca="1" si="214"/>
        <v>13.7</v>
      </c>
      <c r="AO510" s="310">
        <f t="shared" ca="1" si="215"/>
        <v>0.69565217391304279</v>
      </c>
      <c r="AP510" s="310" t="b">
        <f t="shared" ca="1" si="216"/>
        <v>0</v>
      </c>
      <c r="AQ510" s="309">
        <f t="shared" ca="1" si="217"/>
        <v>0</v>
      </c>
      <c r="AR510" s="205">
        <f t="shared" ca="1" si="200"/>
        <v>0</v>
      </c>
      <c r="AS510" s="45" t="b">
        <f t="shared" ca="1" si="201"/>
        <v>0</v>
      </c>
      <c r="AT510">
        <f t="shared" ca="1" si="202"/>
        <v>0</v>
      </c>
      <c r="AU510" t="b">
        <f t="shared" ca="1" si="218"/>
        <v>0</v>
      </c>
      <c r="AV510" t="b">
        <f t="shared" ca="1" si="219"/>
        <v>0</v>
      </c>
      <c r="AW510" s="266" t="b">
        <f t="shared" ca="1" si="220"/>
        <v>0</v>
      </c>
      <c r="AX510" s="266" t="b">
        <f t="shared" ca="1" si="221"/>
        <v>0</v>
      </c>
      <c r="AY510" s="266" t="b">
        <f t="shared" ca="1" si="222"/>
        <v>0</v>
      </c>
    </row>
    <row r="511" spans="1:51" x14ac:dyDescent="0.25">
      <c r="A511">
        <v>479</v>
      </c>
      <c r="B511" s="163">
        <f ca="1">OFFSET(InputPriceData!B$15,CalculationsAndCharts!$A511+$A$11,0,1,1)</f>
        <v>41320</v>
      </c>
      <c r="C511" s="3">
        <f ca="1">OFFSET(InputPriceData!G$15,CalculationsAndCharts!$A511+$A$11,IF($C$7,8,0),1,1)</f>
        <v>264300</v>
      </c>
      <c r="D511" s="4">
        <f ca="1">OFFSET(InputPriceData!C$15,CalculationsAndCharts!$A511+$A$11,IF($C$7,8,0),1,1)</f>
        <v>14.01</v>
      </c>
      <c r="E511" s="4">
        <f ca="1">OFFSET(InputPriceData!D$15,CalculationsAndCharts!$A511+$A$11,IF($C$7,8,0),1,1)</f>
        <v>14.09</v>
      </c>
      <c r="F511" s="4">
        <f ca="1">OFFSET(InputPriceData!E$15,CalculationsAndCharts!$A511+$A$11,IF($C$7,8,0),1,1)</f>
        <v>13.82</v>
      </c>
      <c r="G511" s="4">
        <f ca="1">OFFSET(InputPriceData!F$15,CalculationsAndCharts!$A511+$A$11,IF($C$7,8,0),1,1)</f>
        <v>13.84</v>
      </c>
      <c r="H511" s="128"/>
      <c r="I511" s="128"/>
      <c r="K511" s="124"/>
      <c r="L511" s="279"/>
      <c r="M511" s="281"/>
      <c r="N511" s="280"/>
      <c r="O511" s="4"/>
      <c r="P511" s="4"/>
      <c r="Q511" s="3"/>
      <c r="S511" s="309">
        <f t="shared" ca="1" si="203"/>
        <v>14.11</v>
      </c>
      <c r="T511" s="309">
        <f t="shared" ca="1" si="204"/>
        <v>13.37</v>
      </c>
      <c r="U511" s="310">
        <f t="shared" ca="1" si="196"/>
        <v>0.63513513513513586</v>
      </c>
      <c r="V511" s="310" t="b">
        <f t="shared" ca="1" si="205"/>
        <v>0</v>
      </c>
      <c r="W511" s="3" t="b">
        <f t="shared" ca="1" si="206"/>
        <v>0</v>
      </c>
      <c r="X511" s="3" t="str">
        <f t="shared" ca="1" si="207"/>
        <v/>
      </c>
      <c r="Y511" s="3" t="str">
        <f t="shared" ca="1" si="197"/>
        <v/>
      </c>
      <c r="Z511" s="3" t="str">
        <f t="shared" ca="1" si="208"/>
        <v/>
      </c>
      <c r="AA511" s="3" t="str">
        <f t="shared" ca="1" si="209"/>
        <v/>
      </c>
      <c r="AB511" s="205">
        <f t="shared" ca="1" si="210"/>
        <v>9778</v>
      </c>
      <c r="AC511" s="205">
        <f t="shared" ca="1" si="211"/>
        <v>155</v>
      </c>
      <c r="AD511" s="205">
        <f t="shared" ca="1" si="198"/>
        <v>63.083870967741937</v>
      </c>
      <c r="AE511" s="205">
        <f t="shared" ca="1" si="199"/>
        <v>13.083870967741937</v>
      </c>
      <c r="AF511" s="205">
        <f t="shared" ca="1" si="212"/>
        <v>2.6167741935483875</v>
      </c>
      <c r="AG511" s="205"/>
      <c r="AH511" s="205"/>
      <c r="AI511" s="205"/>
      <c r="AJ511" s="205"/>
      <c r="AK511" s="4"/>
      <c r="AL511" s="4"/>
      <c r="AM511" s="309">
        <f t="shared" ca="1" si="213"/>
        <v>13.93</v>
      </c>
      <c r="AN511" s="309">
        <f t="shared" ca="1" si="214"/>
        <v>13.7</v>
      </c>
      <c r="AO511" s="310">
        <f t="shared" ca="1" si="215"/>
        <v>0.60869565217391441</v>
      </c>
      <c r="AP511" s="310" t="b">
        <f t="shared" ca="1" si="216"/>
        <v>0</v>
      </c>
      <c r="AQ511" s="309">
        <f t="shared" ca="1" si="217"/>
        <v>0</v>
      </c>
      <c r="AR511" s="205">
        <f t="shared" ca="1" si="200"/>
        <v>0</v>
      </c>
      <c r="AS511" s="45" t="b">
        <f t="shared" ca="1" si="201"/>
        <v>0</v>
      </c>
      <c r="AT511">
        <f t="shared" ca="1" si="202"/>
        <v>0</v>
      </c>
      <c r="AU511" t="b">
        <f t="shared" ca="1" si="218"/>
        <v>0</v>
      </c>
      <c r="AV511" t="b">
        <f t="shared" ca="1" si="219"/>
        <v>0</v>
      </c>
      <c r="AW511" s="266" t="b">
        <f t="shared" ca="1" si="220"/>
        <v>0</v>
      </c>
      <c r="AX511" s="266" t="b">
        <f t="shared" ca="1" si="221"/>
        <v>0</v>
      </c>
      <c r="AY511" s="266" t="b">
        <f t="shared" ca="1" si="222"/>
        <v>0</v>
      </c>
    </row>
    <row r="512" spans="1:51" x14ac:dyDescent="0.25">
      <c r="A512">
        <v>480</v>
      </c>
      <c r="B512" s="163">
        <f ca="1">OFFSET(InputPriceData!B$15,CalculationsAndCharts!$A512+$A$11,0,1,1)</f>
        <v>41319</v>
      </c>
      <c r="C512" s="3">
        <f ca="1">OFFSET(InputPriceData!G$15,CalculationsAndCharts!$A512+$A$11,IF($C$7,8,0),1,1)</f>
        <v>146300</v>
      </c>
      <c r="D512" s="4">
        <f ca="1">OFFSET(InputPriceData!C$15,CalculationsAndCharts!$A512+$A$11,IF($C$7,8,0),1,1)</f>
        <v>13.83</v>
      </c>
      <c r="E512" s="4">
        <f ca="1">OFFSET(InputPriceData!D$15,CalculationsAndCharts!$A512+$A$11,IF($C$7,8,0),1,1)</f>
        <v>14</v>
      </c>
      <c r="F512" s="4">
        <f ca="1">OFFSET(InputPriceData!E$15,CalculationsAndCharts!$A512+$A$11,IF($C$7,8,0),1,1)</f>
        <v>13.83</v>
      </c>
      <c r="G512" s="4">
        <f ca="1">OFFSET(InputPriceData!F$15,CalculationsAndCharts!$A512+$A$11,IF($C$7,8,0),1,1)</f>
        <v>13.93</v>
      </c>
      <c r="H512" s="128"/>
      <c r="I512" s="128"/>
      <c r="K512" s="124"/>
      <c r="L512" s="279"/>
      <c r="M512" s="281"/>
      <c r="N512" s="280"/>
      <c r="O512" s="4"/>
      <c r="P512" s="4"/>
      <c r="Q512" s="3"/>
      <c r="S512" s="309">
        <f t="shared" ca="1" si="203"/>
        <v>14.11</v>
      </c>
      <c r="T512" s="309">
        <f t="shared" ca="1" si="204"/>
        <v>13.37</v>
      </c>
      <c r="U512" s="310">
        <f t="shared" ca="1" si="196"/>
        <v>0.75675675675675724</v>
      </c>
      <c r="V512" s="310" t="b">
        <f t="shared" ca="1" si="205"/>
        <v>0</v>
      </c>
      <c r="W512" s="3" t="b">
        <f t="shared" ca="1" si="206"/>
        <v>0</v>
      </c>
      <c r="X512" s="3" t="str">
        <f t="shared" ca="1" si="207"/>
        <v/>
      </c>
      <c r="Y512" s="3" t="str">
        <f t="shared" ca="1" si="197"/>
        <v/>
      </c>
      <c r="Z512" s="3" t="str">
        <f t="shared" ca="1" si="208"/>
        <v/>
      </c>
      <c r="AA512" s="3" t="str">
        <f t="shared" ca="1" si="209"/>
        <v/>
      </c>
      <c r="AB512" s="205">
        <f t="shared" ca="1" si="210"/>
        <v>9778</v>
      </c>
      <c r="AC512" s="205">
        <f t="shared" ca="1" si="211"/>
        <v>155</v>
      </c>
      <c r="AD512" s="205">
        <f t="shared" ca="1" si="198"/>
        <v>63.083870967741937</v>
      </c>
      <c r="AE512" s="205">
        <f t="shared" ca="1" si="199"/>
        <v>13.083870967741937</v>
      </c>
      <c r="AF512" s="205">
        <f t="shared" ca="1" si="212"/>
        <v>2.6167741935483875</v>
      </c>
      <c r="AG512" s="205"/>
      <c r="AH512" s="205"/>
      <c r="AI512" s="205"/>
      <c r="AJ512" s="205"/>
      <c r="AK512" s="4"/>
      <c r="AL512" s="4"/>
      <c r="AM512" s="309">
        <f t="shared" ca="1" si="213"/>
        <v>14.11</v>
      </c>
      <c r="AN512" s="309">
        <f t="shared" ca="1" si="214"/>
        <v>13.7</v>
      </c>
      <c r="AO512" s="310">
        <f t="shared" ca="1" si="215"/>
        <v>0.56097560975609839</v>
      </c>
      <c r="AP512" s="310" t="b">
        <f t="shared" ca="1" si="216"/>
        <v>0</v>
      </c>
      <c r="AQ512" s="309">
        <f t="shared" ca="1" si="217"/>
        <v>0</v>
      </c>
      <c r="AR512" s="205">
        <f t="shared" ca="1" si="200"/>
        <v>0</v>
      </c>
      <c r="AS512" s="45" t="b">
        <f t="shared" ca="1" si="201"/>
        <v>0</v>
      </c>
      <c r="AT512">
        <f t="shared" ca="1" si="202"/>
        <v>0</v>
      </c>
      <c r="AU512" t="b">
        <f t="shared" ca="1" si="218"/>
        <v>0</v>
      </c>
      <c r="AV512" t="b">
        <f t="shared" ca="1" si="219"/>
        <v>0</v>
      </c>
      <c r="AW512" s="266" t="b">
        <f t="shared" ca="1" si="220"/>
        <v>0</v>
      </c>
      <c r="AX512" s="266" t="b">
        <f t="shared" ca="1" si="221"/>
        <v>0</v>
      </c>
      <c r="AY512" s="266" t="b">
        <f t="shared" ca="1" si="222"/>
        <v>0</v>
      </c>
    </row>
    <row r="513" spans="1:51" x14ac:dyDescent="0.25">
      <c r="A513">
        <v>481</v>
      </c>
      <c r="B513" s="163">
        <f ca="1">OFFSET(InputPriceData!B$15,CalculationsAndCharts!$A513+$A$11,0,1,1)</f>
        <v>41318</v>
      </c>
      <c r="C513" s="3">
        <f ca="1">OFFSET(InputPriceData!G$15,CalculationsAndCharts!$A513+$A$11,IF($C$7,8,0),1,1)</f>
        <v>294200</v>
      </c>
      <c r="D513" s="4">
        <f ca="1">OFFSET(InputPriceData!C$15,CalculationsAndCharts!$A513+$A$11,IF($C$7,8,0),1,1)</f>
        <v>13.88</v>
      </c>
      <c r="E513" s="4">
        <f ca="1">OFFSET(InputPriceData!D$15,CalculationsAndCharts!$A513+$A$11,IF($C$7,8,0),1,1)</f>
        <v>14</v>
      </c>
      <c r="F513" s="4">
        <f ca="1">OFFSET(InputPriceData!E$15,CalculationsAndCharts!$A513+$A$11,IF($C$7,8,0),1,1)</f>
        <v>13.85</v>
      </c>
      <c r="G513" s="4">
        <f ca="1">OFFSET(InputPriceData!F$15,CalculationsAndCharts!$A513+$A$11,IF($C$7,8,0),1,1)</f>
        <v>13.88</v>
      </c>
      <c r="H513" s="128"/>
      <c r="I513" s="128"/>
      <c r="K513" s="124"/>
      <c r="L513" s="279"/>
      <c r="M513" s="281"/>
      <c r="N513" s="280"/>
      <c r="O513" s="4"/>
      <c r="P513" s="4"/>
      <c r="Q513" s="3"/>
      <c r="S513" s="309">
        <f t="shared" ca="1" si="203"/>
        <v>14.11</v>
      </c>
      <c r="T513" s="309">
        <f t="shared" ca="1" si="204"/>
        <v>13.37</v>
      </c>
      <c r="U513" s="310">
        <f t="shared" ca="1" si="196"/>
        <v>0.68918918918919114</v>
      </c>
      <c r="V513" s="310" t="b">
        <f t="shared" ca="1" si="205"/>
        <v>0</v>
      </c>
      <c r="W513" s="3" t="b">
        <f t="shared" ca="1" si="206"/>
        <v>0</v>
      </c>
      <c r="X513" s="3" t="str">
        <f t="shared" ca="1" si="207"/>
        <v/>
      </c>
      <c r="Y513" s="3" t="str">
        <f t="shared" ca="1" si="197"/>
        <v/>
      </c>
      <c r="Z513" s="3" t="str">
        <f t="shared" ca="1" si="208"/>
        <v/>
      </c>
      <c r="AA513" s="3" t="str">
        <f t="shared" ca="1" si="209"/>
        <v/>
      </c>
      <c r="AB513" s="205">
        <f t="shared" ca="1" si="210"/>
        <v>9778</v>
      </c>
      <c r="AC513" s="205">
        <f t="shared" ca="1" si="211"/>
        <v>155</v>
      </c>
      <c r="AD513" s="205">
        <f t="shared" ca="1" si="198"/>
        <v>63.083870967741937</v>
      </c>
      <c r="AE513" s="205">
        <f t="shared" ca="1" si="199"/>
        <v>13.083870967741937</v>
      </c>
      <c r="AF513" s="205">
        <f t="shared" ca="1" si="212"/>
        <v>2.6167741935483875</v>
      </c>
      <c r="AG513" s="205"/>
      <c r="AH513" s="205"/>
      <c r="AI513" s="205"/>
      <c r="AJ513" s="205"/>
      <c r="AK513" s="4"/>
      <c r="AL513" s="4"/>
      <c r="AM513" s="309">
        <f t="shared" ca="1" si="213"/>
        <v>14.11</v>
      </c>
      <c r="AN513" s="309">
        <f t="shared" ca="1" si="214"/>
        <v>13.37</v>
      </c>
      <c r="AO513" s="310">
        <f t="shared" ca="1" si="215"/>
        <v>0.68918918918919114</v>
      </c>
      <c r="AP513" s="310" t="b">
        <f t="shared" ca="1" si="216"/>
        <v>0</v>
      </c>
      <c r="AQ513" s="309">
        <f t="shared" ca="1" si="217"/>
        <v>0</v>
      </c>
      <c r="AR513" s="205">
        <f t="shared" ca="1" si="200"/>
        <v>0</v>
      </c>
      <c r="AS513" s="45" t="b">
        <f t="shared" ca="1" si="201"/>
        <v>0</v>
      </c>
      <c r="AT513">
        <f t="shared" ca="1" si="202"/>
        <v>0</v>
      </c>
      <c r="AU513" t="b">
        <f t="shared" ca="1" si="218"/>
        <v>0</v>
      </c>
      <c r="AV513" t="b">
        <f t="shared" ca="1" si="219"/>
        <v>0</v>
      </c>
      <c r="AW513" s="266" t="b">
        <f t="shared" ca="1" si="220"/>
        <v>0</v>
      </c>
      <c r="AX513" s="266" t="b">
        <f t="shared" ca="1" si="221"/>
        <v>0</v>
      </c>
      <c r="AY513" s="266" t="b">
        <f t="shared" ca="1" si="222"/>
        <v>0</v>
      </c>
    </row>
    <row r="514" spans="1:51" x14ac:dyDescent="0.25">
      <c r="A514">
        <v>482</v>
      </c>
      <c r="B514" s="163">
        <f ca="1">OFFSET(InputPriceData!B$15,CalculationsAndCharts!$A514+$A$11,0,1,1)</f>
        <v>41317</v>
      </c>
      <c r="C514" s="3">
        <f ca="1">OFFSET(InputPriceData!G$15,CalculationsAndCharts!$A514+$A$11,IF($C$7,8,0),1,1)</f>
        <v>248100</v>
      </c>
      <c r="D514" s="4">
        <f ca="1">OFFSET(InputPriceData!C$15,CalculationsAndCharts!$A514+$A$11,IF($C$7,8,0),1,1)</f>
        <v>13.96</v>
      </c>
      <c r="E514" s="4">
        <f ca="1">OFFSET(InputPriceData!D$15,CalculationsAndCharts!$A514+$A$11,IF($C$7,8,0),1,1)</f>
        <v>14.01</v>
      </c>
      <c r="F514" s="4">
        <f ca="1">OFFSET(InputPriceData!E$15,CalculationsAndCharts!$A514+$A$11,IF($C$7,8,0),1,1)</f>
        <v>13.81</v>
      </c>
      <c r="G514" s="4">
        <f ca="1">OFFSET(InputPriceData!F$15,CalculationsAndCharts!$A514+$A$11,IF($C$7,8,0),1,1)</f>
        <v>13.87</v>
      </c>
      <c r="H514" s="128"/>
      <c r="I514" s="128"/>
      <c r="K514" s="124"/>
      <c r="L514" s="279"/>
      <c r="M514" s="281"/>
      <c r="N514" s="280"/>
      <c r="O514" s="4"/>
      <c r="P514" s="4"/>
      <c r="Q514" s="3"/>
      <c r="S514" s="309">
        <f t="shared" ca="1" si="203"/>
        <v>14.11</v>
      </c>
      <c r="T514" s="309">
        <f t="shared" ca="1" si="204"/>
        <v>13.37</v>
      </c>
      <c r="U514" s="310">
        <f t="shared" ca="1" si="196"/>
        <v>0.67567567567567544</v>
      </c>
      <c r="V514" s="310" t="b">
        <f t="shared" ca="1" si="205"/>
        <v>0</v>
      </c>
      <c r="W514" s="3" t="b">
        <f t="shared" ca="1" si="206"/>
        <v>0</v>
      </c>
      <c r="X514" s="3" t="str">
        <f t="shared" ca="1" si="207"/>
        <v/>
      </c>
      <c r="Y514" s="3" t="str">
        <f t="shared" ca="1" si="197"/>
        <v/>
      </c>
      <c r="Z514" s="3" t="str">
        <f t="shared" ca="1" si="208"/>
        <v/>
      </c>
      <c r="AA514" s="3" t="str">
        <f t="shared" ca="1" si="209"/>
        <v/>
      </c>
      <c r="AB514" s="205">
        <f t="shared" ca="1" si="210"/>
        <v>9778</v>
      </c>
      <c r="AC514" s="205">
        <f t="shared" ca="1" si="211"/>
        <v>155</v>
      </c>
      <c r="AD514" s="205">
        <f t="shared" ca="1" si="198"/>
        <v>63.083870967741937</v>
      </c>
      <c r="AE514" s="205">
        <f t="shared" ca="1" si="199"/>
        <v>13.083870967741937</v>
      </c>
      <c r="AF514" s="205">
        <f t="shared" ca="1" si="212"/>
        <v>2.6167741935483875</v>
      </c>
      <c r="AG514" s="205"/>
      <c r="AH514" s="205"/>
      <c r="AI514" s="205"/>
      <c r="AJ514" s="205"/>
      <c r="AK514" s="4"/>
      <c r="AL514" s="4"/>
      <c r="AM514" s="309">
        <f t="shared" ca="1" si="213"/>
        <v>14.11</v>
      </c>
      <c r="AN514" s="309">
        <f t="shared" ca="1" si="214"/>
        <v>13.37</v>
      </c>
      <c r="AO514" s="310">
        <f t="shared" ca="1" si="215"/>
        <v>0.67567567567567544</v>
      </c>
      <c r="AP514" s="310" t="b">
        <f t="shared" ca="1" si="216"/>
        <v>0</v>
      </c>
      <c r="AQ514" s="309">
        <f t="shared" ca="1" si="217"/>
        <v>0</v>
      </c>
      <c r="AR514" s="205">
        <f t="shared" ca="1" si="200"/>
        <v>0</v>
      </c>
      <c r="AS514" s="45" t="b">
        <f t="shared" ca="1" si="201"/>
        <v>0</v>
      </c>
      <c r="AT514">
        <f t="shared" ca="1" si="202"/>
        <v>0</v>
      </c>
      <c r="AU514" t="b">
        <f t="shared" ca="1" si="218"/>
        <v>0</v>
      </c>
      <c r="AV514" t="b">
        <f t="shared" ca="1" si="219"/>
        <v>0</v>
      </c>
      <c r="AW514" s="266" t="b">
        <f t="shared" ca="1" si="220"/>
        <v>0</v>
      </c>
      <c r="AX514" s="266" t="b">
        <f t="shared" ca="1" si="221"/>
        <v>0</v>
      </c>
      <c r="AY514" s="266" t="b">
        <f t="shared" ca="1" si="222"/>
        <v>0</v>
      </c>
    </row>
    <row r="515" spans="1:51" x14ac:dyDescent="0.25">
      <c r="A515">
        <v>483</v>
      </c>
      <c r="B515" s="163">
        <f ca="1">OFFSET(InputPriceData!B$15,CalculationsAndCharts!$A515+$A$11,0,1,1)</f>
        <v>41316</v>
      </c>
      <c r="C515" s="3">
        <f ca="1">OFFSET(InputPriceData!G$15,CalculationsAndCharts!$A515+$A$11,IF($C$7,8,0),1,1)</f>
        <v>449000</v>
      </c>
      <c r="D515" s="4">
        <f ca="1">OFFSET(InputPriceData!C$15,CalculationsAndCharts!$A515+$A$11,IF($C$7,8,0),1,1)</f>
        <v>14.17</v>
      </c>
      <c r="E515" s="4">
        <f ca="1">OFFSET(InputPriceData!D$15,CalculationsAndCharts!$A515+$A$11,IF($C$7,8,0),1,1)</f>
        <v>14.18</v>
      </c>
      <c r="F515" s="4">
        <f ca="1">OFFSET(InputPriceData!E$15,CalculationsAndCharts!$A515+$A$11,IF($C$7,8,0),1,1)</f>
        <v>13.85</v>
      </c>
      <c r="G515" s="4">
        <f ca="1">OFFSET(InputPriceData!F$15,CalculationsAndCharts!$A515+$A$11,IF($C$7,8,0),1,1)</f>
        <v>13.91</v>
      </c>
      <c r="H515" s="128"/>
      <c r="I515" s="128"/>
      <c r="K515" s="124"/>
      <c r="L515" s="279"/>
      <c r="M515" s="281"/>
      <c r="N515" s="280"/>
      <c r="O515" s="4"/>
      <c r="P515" s="4"/>
      <c r="Q515" s="3"/>
      <c r="S515" s="309">
        <f t="shared" ca="1" si="203"/>
        <v>14.11</v>
      </c>
      <c r="T515" s="309">
        <f t="shared" ca="1" si="204"/>
        <v>13.33</v>
      </c>
      <c r="U515" s="310">
        <f t="shared" ca="1" si="196"/>
        <v>0.74358974358974428</v>
      </c>
      <c r="V515" s="310" t="b">
        <f t="shared" ca="1" si="205"/>
        <v>0</v>
      </c>
      <c r="W515" s="3" t="b">
        <f t="shared" ca="1" si="206"/>
        <v>0</v>
      </c>
      <c r="X515" s="3" t="str">
        <f t="shared" ca="1" si="207"/>
        <v/>
      </c>
      <c r="Y515" s="3" t="str">
        <f t="shared" ca="1" si="197"/>
        <v/>
      </c>
      <c r="Z515" s="3" t="str">
        <f t="shared" ca="1" si="208"/>
        <v/>
      </c>
      <c r="AA515" s="3" t="str">
        <f t="shared" ca="1" si="209"/>
        <v/>
      </c>
      <c r="AB515" s="205">
        <f t="shared" ca="1" si="210"/>
        <v>9778</v>
      </c>
      <c r="AC515" s="205">
        <f t="shared" ca="1" si="211"/>
        <v>155</v>
      </c>
      <c r="AD515" s="205">
        <f t="shared" ca="1" si="198"/>
        <v>63.083870967741937</v>
      </c>
      <c r="AE515" s="205">
        <f t="shared" ca="1" si="199"/>
        <v>13.083870967741937</v>
      </c>
      <c r="AF515" s="205">
        <f t="shared" ca="1" si="212"/>
        <v>2.6167741935483875</v>
      </c>
      <c r="AG515" s="205"/>
      <c r="AH515" s="205"/>
      <c r="AI515" s="205"/>
      <c r="AJ515" s="205"/>
      <c r="AK515" s="4"/>
      <c r="AL515" s="4"/>
      <c r="AM515" s="309">
        <f t="shared" ca="1" si="213"/>
        <v>14.11</v>
      </c>
      <c r="AN515" s="309">
        <f t="shared" ca="1" si="214"/>
        <v>13.37</v>
      </c>
      <c r="AO515" s="310">
        <f t="shared" ca="1" si="215"/>
        <v>0.72972972972973071</v>
      </c>
      <c r="AP515" s="310" t="b">
        <f t="shared" ca="1" si="216"/>
        <v>0</v>
      </c>
      <c r="AQ515" s="309">
        <f t="shared" ca="1" si="217"/>
        <v>0</v>
      </c>
      <c r="AR515" s="205">
        <f t="shared" ca="1" si="200"/>
        <v>0</v>
      </c>
      <c r="AS515" s="45" t="b">
        <f t="shared" ca="1" si="201"/>
        <v>0</v>
      </c>
      <c r="AT515">
        <f t="shared" ca="1" si="202"/>
        <v>0</v>
      </c>
      <c r="AU515" t="b">
        <f t="shared" ca="1" si="218"/>
        <v>0</v>
      </c>
      <c r="AV515" t="b">
        <f t="shared" ca="1" si="219"/>
        <v>0</v>
      </c>
      <c r="AW515" s="266" t="b">
        <f t="shared" ca="1" si="220"/>
        <v>0</v>
      </c>
      <c r="AX515" s="266" t="b">
        <f t="shared" ca="1" si="221"/>
        <v>0</v>
      </c>
      <c r="AY515" s="266" t="b">
        <f t="shared" ca="1" si="222"/>
        <v>0</v>
      </c>
    </row>
    <row r="516" spans="1:51" x14ac:dyDescent="0.25">
      <c r="A516">
        <v>484</v>
      </c>
      <c r="B516" s="163">
        <f ca="1">OFFSET(InputPriceData!B$15,CalculationsAndCharts!$A516+$A$11,0,1,1)</f>
        <v>41313</v>
      </c>
      <c r="C516" s="3">
        <f ca="1">OFFSET(InputPriceData!G$15,CalculationsAndCharts!$A516+$A$11,IF($C$7,8,0),1,1)</f>
        <v>204100</v>
      </c>
      <c r="D516" s="4">
        <f ca="1">OFFSET(InputPriceData!C$15,CalculationsAndCharts!$A516+$A$11,IF($C$7,8,0),1,1)</f>
        <v>13.76</v>
      </c>
      <c r="E516" s="4">
        <f ca="1">OFFSET(InputPriceData!D$15,CalculationsAndCharts!$A516+$A$11,IF($C$7,8,0),1,1)</f>
        <v>13.93</v>
      </c>
      <c r="F516" s="4">
        <f ca="1">OFFSET(InputPriceData!E$15,CalculationsAndCharts!$A516+$A$11,IF($C$7,8,0),1,1)</f>
        <v>13.74</v>
      </c>
      <c r="G516" s="4">
        <f ca="1">OFFSET(InputPriceData!F$15,CalculationsAndCharts!$A516+$A$11,IF($C$7,8,0),1,1)</f>
        <v>13.89</v>
      </c>
      <c r="H516" s="128"/>
      <c r="I516" s="128"/>
      <c r="K516" s="124"/>
      <c r="L516" s="279"/>
      <c r="M516" s="281"/>
      <c r="N516" s="280"/>
      <c r="O516" s="4"/>
      <c r="P516" s="4"/>
      <c r="Q516" s="3"/>
      <c r="S516" s="309">
        <f t="shared" ca="1" si="203"/>
        <v>14.11</v>
      </c>
      <c r="T516" s="309">
        <f t="shared" ca="1" si="204"/>
        <v>13.24</v>
      </c>
      <c r="U516" s="310">
        <f t="shared" ca="1" si="196"/>
        <v>0.74712643678161028</v>
      </c>
      <c r="V516" s="310" t="b">
        <f t="shared" ca="1" si="205"/>
        <v>0</v>
      </c>
      <c r="W516" s="3" t="b">
        <f t="shared" ca="1" si="206"/>
        <v>0</v>
      </c>
      <c r="X516" s="3" t="str">
        <f t="shared" ca="1" si="207"/>
        <v/>
      </c>
      <c r="Y516" s="3" t="str">
        <f t="shared" ca="1" si="197"/>
        <v/>
      </c>
      <c r="Z516" s="3" t="str">
        <f t="shared" ca="1" si="208"/>
        <v/>
      </c>
      <c r="AA516" s="3" t="str">
        <f t="shared" ca="1" si="209"/>
        <v/>
      </c>
      <c r="AB516" s="205">
        <f t="shared" ca="1" si="210"/>
        <v>9778</v>
      </c>
      <c r="AC516" s="205">
        <f t="shared" ca="1" si="211"/>
        <v>155</v>
      </c>
      <c r="AD516" s="205">
        <f t="shared" ca="1" si="198"/>
        <v>63.083870967741937</v>
      </c>
      <c r="AE516" s="205">
        <f t="shared" ca="1" si="199"/>
        <v>13.083870967741937</v>
      </c>
      <c r="AF516" s="205">
        <f t="shared" ca="1" si="212"/>
        <v>2.6167741935483875</v>
      </c>
      <c r="AG516" s="205"/>
      <c r="AH516" s="205"/>
      <c r="AI516" s="205"/>
      <c r="AJ516" s="205"/>
      <c r="AK516" s="4"/>
      <c r="AL516" s="4"/>
      <c r="AM516" s="309">
        <f t="shared" ca="1" si="213"/>
        <v>14.11</v>
      </c>
      <c r="AN516" s="309">
        <f t="shared" ca="1" si="214"/>
        <v>13.37</v>
      </c>
      <c r="AO516" s="310">
        <f t="shared" ca="1" si="215"/>
        <v>0.7027027027027043</v>
      </c>
      <c r="AP516" s="310" t="b">
        <f t="shared" ca="1" si="216"/>
        <v>0</v>
      </c>
      <c r="AQ516" s="309">
        <f t="shared" ca="1" si="217"/>
        <v>0</v>
      </c>
      <c r="AR516" s="205">
        <f t="shared" ca="1" si="200"/>
        <v>0</v>
      </c>
      <c r="AS516" s="45" t="b">
        <f t="shared" ca="1" si="201"/>
        <v>0</v>
      </c>
      <c r="AT516">
        <f t="shared" ca="1" si="202"/>
        <v>0</v>
      </c>
      <c r="AU516" t="b">
        <f t="shared" ca="1" si="218"/>
        <v>0</v>
      </c>
      <c r="AV516" t="b">
        <f t="shared" ca="1" si="219"/>
        <v>0</v>
      </c>
      <c r="AW516" s="266" t="b">
        <f t="shared" ca="1" si="220"/>
        <v>0</v>
      </c>
      <c r="AX516" s="266" t="b">
        <f t="shared" ca="1" si="221"/>
        <v>0</v>
      </c>
      <c r="AY516" s="266" t="b">
        <f t="shared" ca="1" si="222"/>
        <v>0</v>
      </c>
    </row>
    <row r="517" spans="1:51" x14ac:dyDescent="0.25">
      <c r="A517">
        <v>485</v>
      </c>
      <c r="B517" s="163">
        <f ca="1">OFFSET(InputPriceData!B$15,CalculationsAndCharts!$A517+$A$11,0,1,1)</f>
        <v>41312</v>
      </c>
      <c r="C517" s="3">
        <f ca="1">OFFSET(InputPriceData!G$15,CalculationsAndCharts!$A517+$A$11,IF($C$7,8,0),1,1)</f>
        <v>364600</v>
      </c>
      <c r="D517" s="4">
        <f ca="1">OFFSET(InputPriceData!C$15,CalculationsAndCharts!$A517+$A$11,IF($C$7,8,0),1,1)</f>
        <v>13.78</v>
      </c>
      <c r="E517" s="4">
        <f ca="1">OFFSET(InputPriceData!D$15,CalculationsAndCharts!$A517+$A$11,IF($C$7,8,0),1,1)</f>
        <v>13.85</v>
      </c>
      <c r="F517" s="4">
        <f ca="1">OFFSET(InputPriceData!E$15,CalculationsAndCharts!$A517+$A$11,IF($C$7,8,0),1,1)</f>
        <v>13.6</v>
      </c>
      <c r="G517" s="4">
        <f ca="1">OFFSET(InputPriceData!F$15,CalculationsAndCharts!$A517+$A$11,IF($C$7,8,0),1,1)</f>
        <v>13.76</v>
      </c>
      <c r="H517" s="128"/>
      <c r="I517" s="128"/>
      <c r="K517" s="124"/>
      <c r="L517" s="279"/>
      <c r="M517" s="281"/>
      <c r="N517" s="280"/>
      <c r="O517" s="4"/>
      <c r="P517" s="4"/>
      <c r="Q517" s="3"/>
      <c r="S517" s="309">
        <f t="shared" ca="1" si="203"/>
        <v>14.11</v>
      </c>
      <c r="T517" s="309">
        <f t="shared" ca="1" si="204"/>
        <v>13.09</v>
      </c>
      <c r="U517" s="310">
        <f t="shared" ca="1" si="196"/>
        <v>0.65686274509803944</v>
      </c>
      <c r="V517" s="310" t="b">
        <f t="shared" ca="1" si="205"/>
        <v>0</v>
      </c>
      <c r="W517" s="3" t="b">
        <f t="shared" ca="1" si="206"/>
        <v>0</v>
      </c>
      <c r="X517" s="3" t="str">
        <f t="shared" ca="1" si="207"/>
        <v/>
      </c>
      <c r="Y517" s="3" t="str">
        <f t="shared" ca="1" si="197"/>
        <v/>
      </c>
      <c r="Z517" s="3" t="str">
        <f t="shared" ca="1" si="208"/>
        <v/>
      </c>
      <c r="AA517" s="3" t="str">
        <f t="shared" ca="1" si="209"/>
        <v/>
      </c>
      <c r="AB517" s="205">
        <f t="shared" ca="1" si="210"/>
        <v>9778</v>
      </c>
      <c r="AC517" s="205">
        <f t="shared" ca="1" si="211"/>
        <v>155</v>
      </c>
      <c r="AD517" s="205">
        <f t="shared" ca="1" si="198"/>
        <v>63.083870967741937</v>
      </c>
      <c r="AE517" s="205">
        <f t="shared" ca="1" si="199"/>
        <v>13.083870967741937</v>
      </c>
      <c r="AF517" s="205">
        <f t="shared" ca="1" si="212"/>
        <v>2.6167741935483875</v>
      </c>
      <c r="AG517" s="205"/>
      <c r="AH517" s="205"/>
      <c r="AI517" s="205"/>
      <c r="AJ517" s="205"/>
      <c r="AK517" s="4"/>
      <c r="AL517" s="4"/>
      <c r="AM517" s="309">
        <f t="shared" ca="1" si="213"/>
        <v>14.11</v>
      </c>
      <c r="AN517" s="309">
        <f t="shared" ca="1" si="214"/>
        <v>13.33</v>
      </c>
      <c r="AO517" s="310">
        <f t="shared" ca="1" si="215"/>
        <v>0.55128205128205132</v>
      </c>
      <c r="AP517" s="310" t="b">
        <f t="shared" ca="1" si="216"/>
        <v>0</v>
      </c>
      <c r="AQ517" s="309">
        <f t="shared" ca="1" si="217"/>
        <v>0</v>
      </c>
      <c r="AR517" s="205">
        <f t="shared" ca="1" si="200"/>
        <v>0</v>
      </c>
      <c r="AS517" s="45" t="b">
        <f t="shared" ca="1" si="201"/>
        <v>0</v>
      </c>
      <c r="AT517">
        <f t="shared" ca="1" si="202"/>
        <v>0</v>
      </c>
      <c r="AU517" t="b">
        <f t="shared" ca="1" si="218"/>
        <v>0</v>
      </c>
      <c r="AV517" t="b">
        <f t="shared" ca="1" si="219"/>
        <v>0</v>
      </c>
      <c r="AW517" s="266" t="b">
        <f t="shared" ca="1" si="220"/>
        <v>0</v>
      </c>
      <c r="AX517" s="266" t="b">
        <f t="shared" ca="1" si="221"/>
        <v>0</v>
      </c>
      <c r="AY517" s="266" t="b">
        <f t="shared" ca="1" si="222"/>
        <v>0</v>
      </c>
    </row>
    <row r="518" spans="1:51" x14ac:dyDescent="0.25">
      <c r="A518">
        <v>486</v>
      </c>
      <c r="B518" s="163">
        <f ca="1">OFFSET(InputPriceData!B$15,CalculationsAndCharts!$A518+$A$11,0,1,1)</f>
        <v>41311</v>
      </c>
      <c r="C518" s="3">
        <f ca="1">OFFSET(InputPriceData!G$15,CalculationsAndCharts!$A518+$A$11,IF($C$7,8,0),1,1)</f>
        <v>201400</v>
      </c>
      <c r="D518" s="4">
        <f ca="1">OFFSET(InputPriceData!C$15,CalculationsAndCharts!$A518+$A$11,IF($C$7,8,0),1,1)</f>
        <v>13.74</v>
      </c>
      <c r="E518" s="4">
        <f ca="1">OFFSET(InputPriceData!D$15,CalculationsAndCharts!$A518+$A$11,IF($C$7,8,0),1,1)</f>
        <v>13.82</v>
      </c>
      <c r="F518" s="4">
        <f ca="1">OFFSET(InputPriceData!E$15,CalculationsAndCharts!$A518+$A$11,IF($C$7,8,0),1,1)</f>
        <v>13.68</v>
      </c>
      <c r="G518" s="4">
        <f ca="1">OFFSET(InputPriceData!F$15,CalculationsAndCharts!$A518+$A$11,IF($C$7,8,0),1,1)</f>
        <v>13.75</v>
      </c>
      <c r="H518" s="128"/>
      <c r="I518" s="128"/>
      <c r="K518" s="124"/>
      <c r="L518" s="279"/>
      <c r="M518" s="281"/>
      <c r="N518" s="280"/>
      <c r="O518" s="4"/>
      <c r="P518" s="4"/>
      <c r="Q518" s="3"/>
      <c r="S518" s="309">
        <f t="shared" ca="1" si="203"/>
        <v>14.11</v>
      </c>
      <c r="T518" s="309">
        <f t="shared" ca="1" si="204"/>
        <v>13.09</v>
      </c>
      <c r="U518" s="310">
        <f t="shared" ca="1" si="196"/>
        <v>0.64705882352941213</v>
      </c>
      <c r="V518" s="310" t="b">
        <f t="shared" ca="1" si="205"/>
        <v>0</v>
      </c>
      <c r="W518" s="3" t="b">
        <f t="shared" ca="1" si="206"/>
        <v>0</v>
      </c>
      <c r="X518" s="3" t="str">
        <f t="shared" ca="1" si="207"/>
        <v/>
      </c>
      <c r="Y518" s="3" t="str">
        <f t="shared" ca="1" si="197"/>
        <v/>
      </c>
      <c r="Z518" s="3" t="str">
        <f t="shared" ca="1" si="208"/>
        <v/>
      </c>
      <c r="AA518" s="3" t="str">
        <f t="shared" ca="1" si="209"/>
        <v/>
      </c>
      <c r="AB518" s="205">
        <f t="shared" ca="1" si="210"/>
        <v>9778</v>
      </c>
      <c r="AC518" s="205">
        <f t="shared" ca="1" si="211"/>
        <v>155</v>
      </c>
      <c r="AD518" s="205">
        <f t="shared" ca="1" si="198"/>
        <v>63.083870967741937</v>
      </c>
      <c r="AE518" s="205">
        <f t="shared" ca="1" si="199"/>
        <v>13.083870967741937</v>
      </c>
      <c r="AF518" s="205">
        <f t="shared" ca="1" si="212"/>
        <v>2.6167741935483875</v>
      </c>
      <c r="AG518" s="205"/>
      <c r="AH518" s="205"/>
      <c r="AI518" s="205"/>
      <c r="AJ518" s="205"/>
      <c r="AK518" s="4"/>
      <c r="AL518" s="4"/>
      <c r="AM518" s="309">
        <f t="shared" ca="1" si="213"/>
        <v>14.11</v>
      </c>
      <c r="AN518" s="309">
        <f t="shared" ca="1" si="214"/>
        <v>13.24</v>
      </c>
      <c r="AO518" s="310">
        <f t="shared" ca="1" si="215"/>
        <v>0.58620689655172442</v>
      </c>
      <c r="AP518" s="310" t="b">
        <f t="shared" ca="1" si="216"/>
        <v>0</v>
      </c>
      <c r="AQ518" s="309">
        <f t="shared" ca="1" si="217"/>
        <v>0</v>
      </c>
      <c r="AR518" s="205">
        <f t="shared" ca="1" si="200"/>
        <v>0</v>
      </c>
      <c r="AS518" s="45" t="b">
        <f t="shared" ca="1" si="201"/>
        <v>0</v>
      </c>
      <c r="AT518">
        <f t="shared" ca="1" si="202"/>
        <v>0</v>
      </c>
      <c r="AU518" t="b">
        <f t="shared" ca="1" si="218"/>
        <v>0</v>
      </c>
      <c r="AV518" t="b">
        <f t="shared" ca="1" si="219"/>
        <v>0</v>
      </c>
      <c r="AW518" s="266" t="b">
        <f t="shared" ca="1" si="220"/>
        <v>0</v>
      </c>
      <c r="AX518" s="266" t="b">
        <f t="shared" ca="1" si="221"/>
        <v>0</v>
      </c>
      <c r="AY518" s="266" t="b">
        <f t="shared" ca="1" si="222"/>
        <v>0</v>
      </c>
    </row>
    <row r="519" spans="1:51" s="37" customFormat="1" x14ac:dyDescent="0.25">
      <c r="A519" s="37">
        <v>487</v>
      </c>
      <c r="B519" s="206">
        <f ca="1">OFFSET(InputPriceData!B$15,CalculationsAndCharts!$A519+$A$11,0,1,1)</f>
        <v>41310</v>
      </c>
      <c r="C519" s="207">
        <f ca="1">OFFSET(InputPriceData!G$15,CalculationsAndCharts!$A519+$A$11,IF($C$7,8,0),1,1)</f>
        <v>389800</v>
      </c>
      <c r="D519" s="208">
        <f ca="1">OFFSET(InputPriceData!C$15,CalculationsAndCharts!$A519+$A$11,IF($C$7,8,0),1,1)</f>
        <v>13.73</v>
      </c>
      <c r="E519" s="208">
        <f ca="1">OFFSET(InputPriceData!D$15,CalculationsAndCharts!$A519+$A$11,IF($C$7,8,0),1,1)</f>
        <v>13.82</v>
      </c>
      <c r="F519" s="208">
        <f ca="1">OFFSET(InputPriceData!E$15,CalculationsAndCharts!$A519+$A$11,IF($C$7,8,0),1,1)</f>
        <v>13.68</v>
      </c>
      <c r="G519" s="208">
        <f ca="1">OFFSET(InputPriceData!F$15,CalculationsAndCharts!$A519+$A$11,IF($C$7,8,0),1,1)</f>
        <v>13.77</v>
      </c>
      <c r="H519" s="128"/>
      <c r="I519" s="128"/>
      <c r="K519" s="124"/>
      <c r="L519" s="279"/>
      <c r="M519" s="281"/>
      <c r="N519" s="280"/>
      <c r="O519" s="208"/>
      <c r="P519" s="208"/>
      <c r="Q519" s="207"/>
      <c r="S519" s="309">
        <f t="shared" ca="1" si="203"/>
        <v>14.11</v>
      </c>
      <c r="T519" s="309">
        <f t="shared" ca="1" si="204"/>
        <v>13.09</v>
      </c>
      <c r="U519" s="310">
        <f t="shared" ca="1" si="196"/>
        <v>0.66666666666666663</v>
      </c>
      <c r="V519" s="310" t="b">
        <f t="shared" ca="1" si="205"/>
        <v>0</v>
      </c>
      <c r="W519" s="3" t="b">
        <f t="shared" ca="1" si="206"/>
        <v>0</v>
      </c>
      <c r="X519" s="3" t="str">
        <f t="shared" ca="1" si="207"/>
        <v/>
      </c>
      <c r="Y519" s="3" t="str">
        <f t="shared" ca="1" si="197"/>
        <v/>
      </c>
      <c r="Z519" s="3" t="str">
        <f t="shared" ca="1" si="208"/>
        <v/>
      </c>
      <c r="AA519" s="3" t="str">
        <f t="shared" ca="1" si="209"/>
        <v/>
      </c>
      <c r="AB519" s="205">
        <f t="shared" ca="1" si="210"/>
        <v>9778</v>
      </c>
      <c r="AC519" s="205">
        <f t="shared" ca="1" si="211"/>
        <v>155</v>
      </c>
      <c r="AD519" s="205">
        <f t="shared" ca="1" si="198"/>
        <v>63.083870967741937</v>
      </c>
      <c r="AE519" s="205">
        <f t="shared" ca="1" si="199"/>
        <v>13.083870967741937</v>
      </c>
      <c r="AF519" s="205">
        <f t="shared" ca="1" si="212"/>
        <v>2.6167741935483875</v>
      </c>
      <c r="AG519" s="205"/>
      <c r="AH519" s="205"/>
      <c r="AI519" s="205"/>
      <c r="AJ519" s="205"/>
      <c r="AK519" s="208"/>
      <c r="AL519" s="208"/>
      <c r="AM519" s="309">
        <f t="shared" ca="1" si="213"/>
        <v>14.11</v>
      </c>
      <c r="AN519" s="309">
        <f t="shared" ca="1" si="214"/>
        <v>13.09</v>
      </c>
      <c r="AO519" s="310">
        <f t="shared" ca="1" si="215"/>
        <v>0.66666666666666663</v>
      </c>
      <c r="AP519" s="310" t="b">
        <f t="shared" ca="1" si="216"/>
        <v>0</v>
      </c>
      <c r="AQ519" s="309">
        <f t="shared" ca="1" si="217"/>
        <v>0</v>
      </c>
      <c r="AR519" s="205">
        <f t="shared" ca="1" si="200"/>
        <v>0</v>
      </c>
      <c r="AS519" s="45" t="b">
        <f t="shared" ca="1" si="201"/>
        <v>0</v>
      </c>
      <c r="AT519">
        <f t="shared" ca="1" si="202"/>
        <v>0</v>
      </c>
      <c r="AU519" t="b">
        <f t="shared" ca="1" si="218"/>
        <v>0</v>
      </c>
      <c r="AV519" t="b">
        <f t="shared" ca="1" si="219"/>
        <v>0</v>
      </c>
      <c r="AW519" s="266" t="b">
        <f t="shared" ca="1" si="220"/>
        <v>0</v>
      </c>
      <c r="AX519" s="266" t="b">
        <f t="shared" ca="1" si="221"/>
        <v>0</v>
      </c>
      <c r="AY519" s="266" t="b">
        <f t="shared" ca="1" si="222"/>
        <v>0</v>
      </c>
    </row>
    <row r="520" spans="1:51" x14ac:dyDescent="0.25">
      <c r="A520">
        <v>488</v>
      </c>
      <c r="B520" s="163">
        <f ca="1">OFFSET(InputPriceData!B$15,CalculationsAndCharts!$A520+$A$11,0,1,1)</f>
        <v>41309</v>
      </c>
      <c r="C520" s="3">
        <f ca="1">OFFSET(InputPriceData!G$15,CalculationsAndCharts!$A520+$A$11,IF($C$7,8,0),1,1)</f>
        <v>294500</v>
      </c>
      <c r="D520" s="4">
        <f ca="1">OFFSET(InputPriceData!C$15,CalculationsAndCharts!$A520+$A$11,IF($C$7,8,0),1,1)</f>
        <v>13.77</v>
      </c>
      <c r="E520" s="4">
        <f ca="1">OFFSET(InputPriceData!D$15,CalculationsAndCharts!$A520+$A$11,IF($C$7,8,0),1,1)</f>
        <v>13.8</v>
      </c>
      <c r="F520" s="4">
        <f ca="1">OFFSET(InputPriceData!E$15,CalculationsAndCharts!$A520+$A$11,IF($C$7,8,0),1,1)</f>
        <v>13.65</v>
      </c>
      <c r="G520" s="4">
        <f ca="1">OFFSET(InputPriceData!F$15,CalculationsAndCharts!$A520+$A$11,IF($C$7,8,0),1,1)</f>
        <v>13.7</v>
      </c>
      <c r="H520" s="128"/>
      <c r="I520" s="128"/>
      <c r="K520" s="124"/>
      <c r="L520" s="279"/>
      <c r="M520" s="281"/>
      <c r="N520" s="280"/>
      <c r="O520" s="4"/>
      <c r="P520" s="4"/>
      <c r="Q520" s="3"/>
      <c r="S520" s="309">
        <f t="shared" ca="1" si="203"/>
        <v>14.11</v>
      </c>
      <c r="T520" s="309">
        <f t="shared" ca="1" si="204"/>
        <v>13.09</v>
      </c>
      <c r="U520" s="310">
        <f t="shared" ca="1" si="196"/>
        <v>0.59803921568627416</v>
      </c>
      <c r="V520" s="310" t="b">
        <f t="shared" ca="1" si="205"/>
        <v>0</v>
      </c>
      <c r="W520" s="3" t="b">
        <f t="shared" ca="1" si="206"/>
        <v>0</v>
      </c>
      <c r="X520" s="3" t="str">
        <f t="shared" ca="1" si="207"/>
        <v/>
      </c>
      <c r="Y520" s="3" t="str">
        <f t="shared" ca="1" si="197"/>
        <v/>
      </c>
      <c r="Z520" s="3" t="str">
        <f t="shared" ca="1" si="208"/>
        <v/>
      </c>
      <c r="AA520" s="3" t="str">
        <f t="shared" ca="1" si="209"/>
        <v/>
      </c>
      <c r="AB520" s="205">
        <f t="shared" ca="1" si="210"/>
        <v>9778</v>
      </c>
      <c r="AC520" s="205">
        <f t="shared" ca="1" si="211"/>
        <v>155</v>
      </c>
      <c r="AD520" s="205">
        <f t="shared" ca="1" si="198"/>
        <v>63.083870967741937</v>
      </c>
      <c r="AE520" s="205">
        <f t="shared" ca="1" si="199"/>
        <v>13.083870967741937</v>
      </c>
      <c r="AF520" s="205">
        <f t="shared" ca="1" si="212"/>
        <v>2.6167741935483875</v>
      </c>
      <c r="AG520" s="205"/>
      <c r="AH520" s="205"/>
      <c r="AI520" s="205"/>
      <c r="AJ520" s="205"/>
      <c r="AK520" s="4"/>
      <c r="AL520" s="4"/>
      <c r="AM520" s="309">
        <f t="shared" ca="1" si="213"/>
        <v>14.11</v>
      </c>
      <c r="AN520" s="309">
        <f t="shared" ca="1" si="214"/>
        <v>13.09</v>
      </c>
      <c r="AO520" s="310">
        <f t="shared" ca="1" si="215"/>
        <v>0.59803921568627416</v>
      </c>
      <c r="AP520" s="310" t="b">
        <f t="shared" ca="1" si="216"/>
        <v>0</v>
      </c>
      <c r="AQ520" s="309">
        <f t="shared" ca="1" si="217"/>
        <v>0</v>
      </c>
      <c r="AR520" s="205">
        <f t="shared" ca="1" si="200"/>
        <v>0</v>
      </c>
      <c r="AS520" s="45" t="b">
        <f t="shared" ca="1" si="201"/>
        <v>0</v>
      </c>
      <c r="AT520">
        <f t="shared" ca="1" si="202"/>
        <v>0</v>
      </c>
      <c r="AU520" t="b">
        <f t="shared" ca="1" si="218"/>
        <v>0</v>
      </c>
      <c r="AV520" t="b">
        <f t="shared" ca="1" si="219"/>
        <v>0</v>
      </c>
      <c r="AW520" s="266" t="b">
        <f t="shared" ca="1" si="220"/>
        <v>0</v>
      </c>
      <c r="AX520" s="266" t="b">
        <f t="shared" ca="1" si="221"/>
        <v>0</v>
      </c>
      <c r="AY520" s="266" t="b">
        <f t="shared" ca="1" si="222"/>
        <v>0</v>
      </c>
    </row>
    <row r="521" spans="1:51" x14ac:dyDescent="0.25">
      <c r="A521">
        <v>489</v>
      </c>
      <c r="B521" s="163">
        <f ca="1">OFFSET(InputPriceData!B$15,CalculationsAndCharts!$A521+$A$11,0,1,1)</f>
        <v>41306</v>
      </c>
      <c r="C521" s="3">
        <f ca="1">OFFSET(InputPriceData!G$15,CalculationsAndCharts!$A521+$A$11,IF($C$7,8,0),1,1)</f>
        <v>417400</v>
      </c>
      <c r="D521" s="4">
        <f ca="1">OFFSET(InputPriceData!C$15,CalculationsAndCharts!$A521+$A$11,IF($C$7,8,0),1,1)</f>
        <v>13.86</v>
      </c>
      <c r="E521" s="4">
        <f ca="1">OFFSET(InputPriceData!D$15,CalculationsAndCharts!$A521+$A$11,IF($C$7,8,0),1,1)</f>
        <v>13.92</v>
      </c>
      <c r="F521" s="4">
        <f ca="1">OFFSET(InputPriceData!E$15,CalculationsAndCharts!$A521+$A$11,IF($C$7,8,0),1,1)</f>
        <v>13.73</v>
      </c>
      <c r="G521" s="4">
        <f ca="1">OFFSET(InputPriceData!F$15,CalculationsAndCharts!$A521+$A$11,IF($C$7,8,0),1,1)</f>
        <v>13.79</v>
      </c>
      <c r="H521" s="128"/>
      <c r="I521" s="128"/>
      <c r="K521" s="124"/>
      <c r="L521" s="279"/>
      <c r="M521" s="281"/>
      <c r="N521" s="280"/>
      <c r="O521" s="4"/>
      <c r="P521" s="4"/>
      <c r="Q521" s="3"/>
      <c r="S521" s="309">
        <f t="shared" ca="1" si="203"/>
        <v>14.11</v>
      </c>
      <c r="T521" s="309">
        <f t="shared" ca="1" si="204"/>
        <v>13.09</v>
      </c>
      <c r="U521" s="310">
        <f t="shared" ca="1" si="196"/>
        <v>0.68627450980392113</v>
      </c>
      <c r="V521" s="310" t="b">
        <f t="shared" ca="1" si="205"/>
        <v>0</v>
      </c>
      <c r="W521" s="3" t="b">
        <f t="shared" ca="1" si="206"/>
        <v>0</v>
      </c>
      <c r="X521" s="3" t="str">
        <f t="shared" ca="1" si="207"/>
        <v/>
      </c>
      <c r="Y521" s="3" t="str">
        <f t="shared" ca="1" si="197"/>
        <v/>
      </c>
      <c r="Z521" s="3" t="str">
        <f t="shared" ca="1" si="208"/>
        <v/>
      </c>
      <c r="AA521" s="3" t="str">
        <f t="shared" ca="1" si="209"/>
        <v/>
      </c>
      <c r="AB521" s="205">
        <f t="shared" ca="1" si="210"/>
        <v>9778</v>
      </c>
      <c r="AC521" s="205">
        <f t="shared" ca="1" si="211"/>
        <v>155</v>
      </c>
      <c r="AD521" s="205">
        <f t="shared" ca="1" si="198"/>
        <v>63.083870967741937</v>
      </c>
      <c r="AE521" s="205">
        <f t="shared" ca="1" si="199"/>
        <v>13.083870967741937</v>
      </c>
      <c r="AF521" s="205">
        <f t="shared" ca="1" si="212"/>
        <v>2.6167741935483875</v>
      </c>
      <c r="AG521" s="205"/>
      <c r="AH521" s="205"/>
      <c r="AI521" s="205"/>
      <c r="AJ521" s="205"/>
      <c r="AK521" s="4"/>
      <c r="AL521" s="4"/>
      <c r="AM521" s="309">
        <f t="shared" ca="1" si="213"/>
        <v>14.11</v>
      </c>
      <c r="AN521" s="309">
        <f t="shared" ca="1" si="214"/>
        <v>13.09</v>
      </c>
      <c r="AO521" s="310">
        <f t="shared" ca="1" si="215"/>
        <v>0.68627450980392113</v>
      </c>
      <c r="AP521" s="310" t="b">
        <f t="shared" ca="1" si="216"/>
        <v>0</v>
      </c>
      <c r="AQ521" s="309">
        <f t="shared" ca="1" si="217"/>
        <v>0</v>
      </c>
      <c r="AR521" s="205">
        <f t="shared" ca="1" si="200"/>
        <v>0</v>
      </c>
      <c r="AS521" s="45" t="b">
        <f t="shared" ca="1" si="201"/>
        <v>0</v>
      </c>
      <c r="AT521">
        <f t="shared" ca="1" si="202"/>
        <v>0</v>
      </c>
      <c r="AU521" t="b">
        <f t="shared" ca="1" si="218"/>
        <v>0</v>
      </c>
      <c r="AV521" t="b">
        <f t="shared" ca="1" si="219"/>
        <v>0</v>
      </c>
      <c r="AW521" s="266" t="b">
        <f t="shared" ca="1" si="220"/>
        <v>0</v>
      </c>
      <c r="AX521" s="266" t="b">
        <f t="shared" ca="1" si="221"/>
        <v>0</v>
      </c>
      <c r="AY521" s="266" t="b">
        <f t="shared" ca="1" si="222"/>
        <v>0</v>
      </c>
    </row>
    <row r="522" spans="1:51" x14ac:dyDescent="0.25">
      <c r="A522">
        <v>490</v>
      </c>
      <c r="B522" s="163">
        <f ca="1">OFFSET(InputPriceData!B$15,CalculationsAndCharts!$A522+$A$11,0,1,1)</f>
        <v>41305</v>
      </c>
      <c r="C522" s="3">
        <f ca="1">OFFSET(InputPriceData!G$15,CalculationsAndCharts!$A522+$A$11,IF($C$7,8,0),1,1)</f>
        <v>468500</v>
      </c>
      <c r="D522" s="4">
        <f ca="1">OFFSET(InputPriceData!C$15,CalculationsAndCharts!$A522+$A$11,IF($C$7,8,0),1,1)</f>
        <v>13.69</v>
      </c>
      <c r="E522" s="4">
        <f ca="1">OFFSET(InputPriceData!D$15,CalculationsAndCharts!$A522+$A$11,IF($C$7,8,0),1,1)</f>
        <v>13.85</v>
      </c>
      <c r="F522" s="4">
        <f ca="1">OFFSET(InputPriceData!E$15,CalculationsAndCharts!$A522+$A$11,IF($C$7,8,0),1,1)</f>
        <v>13.65</v>
      </c>
      <c r="G522" s="4">
        <f ca="1">OFFSET(InputPriceData!F$15,CalculationsAndCharts!$A522+$A$11,IF($C$7,8,0),1,1)</f>
        <v>13.83</v>
      </c>
      <c r="H522" s="128"/>
      <c r="I522" s="128"/>
      <c r="K522" s="124"/>
      <c r="L522" s="279"/>
      <c r="M522" s="281"/>
      <c r="N522" s="280"/>
      <c r="O522" s="4"/>
      <c r="P522" s="4"/>
      <c r="Q522" s="3"/>
      <c r="S522" s="309">
        <f t="shared" ca="1" si="203"/>
        <v>14.11</v>
      </c>
      <c r="T522" s="309">
        <f t="shared" ca="1" si="204"/>
        <v>13.09</v>
      </c>
      <c r="U522" s="310">
        <f t="shared" ca="1" si="196"/>
        <v>0.7254901960784319</v>
      </c>
      <c r="V522" s="310" t="b">
        <f t="shared" ca="1" si="205"/>
        <v>0</v>
      </c>
      <c r="W522" s="3" t="b">
        <f t="shared" ca="1" si="206"/>
        <v>0</v>
      </c>
      <c r="X522" s="3" t="str">
        <f t="shared" ca="1" si="207"/>
        <v/>
      </c>
      <c r="Y522" s="3" t="str">
        <f t="shared" ca="1" si="197"/>
        <v/>
      </c>
      <c r="Z522" s="3" t="str">
        <f t="shared" ca="1" si="208"/>
        <v/>
      </c>
      <c r="AA522" s="3" t="str">
        <f t="shared" ca="1" si="209"/>
        <v/>
      </c>
      <c r="AB522" s="205">
        <f t="shared" ca="1" si="210"/>
        <v>9778</v>
      </c>
      <c r="AC522" s="205">
        <f t="shared" ca="1" si="211"/>
        <v>155</v>
      </c>
      <c r="AD522" s="205">
        <f t="shared" ca="1" si="198"/>
        <v>63.083870967741937</v>
      </c>
      <c r="AE522" s="205">
        <f t="shared" ca="1" si="199"/>
        <v>13.083870967741937</v>
      </c>
      <c r="AF522" s="205">
        <f t="shared" ca="1" si="212"/>
        <v>2.6167741935483875</v>
      </c>
      <c r="AG522" s="205"/>
      <c r="AH522" s="205"/>
      <c r="AI522" s="205"/>
      <c r="AJ522" s="205"/>
      <c r="AK522" s="4"/>
      <c r="AL522" s="4"/>
      <c r="AM522" s="309">
        <f t="shared" ca="1" si="213"/>
        <v>14.11</v>
      </c>
      <c r="AN522" s="309">
        <f t="shared" ca="1" si="214"/>
        <v>13.09</v>
      </c>
      <c r="AO522" s="310">
        <f t="shared" ca="1" si="215"/>
        <v>0.7254901960784319</v>
      </c>
      <c r="AP522" s="310" t="b">
        <f t="shared" ca="1" si="216"/>
        <v>0</v>
      </c>
      <c r="AQ522" s="309">
        <f t="shared" ca="1" si="217"/>
        <v>0</v>
      </c>
      <c r="AR522" s="205">
        <f t="shared" ca="1" si="200"/>
        <v>0</v>
      </c>
      <c r="AS522" s="45" t="b">
        <f t="shared" ca="1" si="201"/>
        <v>0</v>
      </c>
      <c r="AT522">
        <f t="shared" ca="1" si="202"/>
        <v>0</v>
      </c>
      <c r="AU522" t="b">
        <f t="shared" ca="1" si="218"/>
        <v>0</v>
      </c>
      <c r="AV522" t="b">
        <f t="shared" ca="1" si="219"/>
        <v>0</v>
      </c>
      <c r="AW522" s="266" t="b">
        <f t="shared" ca="1" si="220"/>
        <v>0</v>
      </c>
      <c r="AX522" s="266" t="b">
        <f t="shared" ca="1" si="221"/>
        <v>0</v>
      </c>
      <c r="AY522" s="266" t="b">
        <f t="shared" ca="1" si="222"/>
        <v>0</v>
      </c>
    </row>
    <row r="523" spans="1:51" x14ac:dyDescent="0.25">
      <c r="A523">
        <v>491</v>
      </c>
      <c r="B523" s="163">
        <f ca="1">OFFSET(InputPriceData!B$15,CalculationsAndCharts!$A523+$A$11,0,1,1)</f>
        <v>41304</v>
      </c>
      <c r="C523" s="3">
        <f ca="1">OFFSET(InputPriceData!G$15,CalculationsAndCharts!$A523+$A$11,IF($C$7,8,0),1,1)</f>
        <v>355700</v>
      </c>
      <c r="D523" s="4">
        <f ca="1">OFFSET(InputPriceData!C$15,CalculationsAndCharts!$A523+$A$11,IF($C$7,8,0),1,1)</f>
        <v>13.81</v>
      </c>
      <c r="E523" s="4">
        <f ca="1">OFFSET(InputPriceData!D$15,CalculationsAndCharts!$A523+$A$11,IF($C$7,8,0),1,1)</f>
        <v>13.87</v>
      </c>
      <c r="F523" s="4">
        <f ca="1">OFFSET(InputPriceData!E$15,CalculationsAndCharts!$A523+$A$11,IF($C$7,8,0),1,1)</f>
        <v>13.67</v>
      </c>
      <c r="G523" s="4">
        <f ca="1">OFFSET(InputPriceData!F$15,CalculationsAndCharts!$A523+$A$11,IF($C$7,8,0),1,1)</f>
        <v>13.74</v>
      </c>
      <c r="H523" s="128"/>
      <c r="I523" s="128"/>
      <c r="K523" s="124"/>
      <c r="L523" s="279"/>
      <c r="M523" s="281"/>
      <c r="N523" s="280"/>
      <c r="O523" s="4"/>
      <c r="P523" s="4"/>
      <c r="Q523" s="3"/>
      <c r="S523" s="309">
        <f t="shared" ca="1" si="203"/>
        <v>14.11</v>
      </c>
      <c r="T523" s="309">
        <f t="shared" ca="1" si="204"/>
        <v>13.09</v>
      </c>
      <c r="U523" s="310">
        <f t="shared" ca="1" si="196"/>
        <v>0.63725490196078494</v>
      </c>
      <c r="V523" s="310" t="b">
        <f t="shared" ca="1" si="205"/>
        <v>0</v>
      </c>
      <c r="W523" s="3" t="b">
        <f t="shared" ca="1" si="206"/>
        <v>0</v>
      </c>
      <c r="X523" s="3" t="str">
        <f t="shared" ca="1" si="207"/>
        <v/>
      </c>
      <c r="Y523" s="3" t="str">
        <f t="shared" ca="1" si="197"/>
        <v/>
      </c>
      <c r="Z523" s="3" t="str">
        <f t="shared" ca="1" si="208"/>
        <v/>
      </c>
      <c r="AA523" s="3" t="str">
        <f t="shared" ca="1" si="209"/>
        <v/>
      </c>
      <c r="AB523" s="205">
        <f t="shared" ca="1" si="210"/>
        <v>9778</v>
      </c>
      <c r="AC523" s="205">
        <f t="shared" ca="1" si="211"/>
        <v>155</v>
      </c>
      <c r="AD523" s="205">
        <f t="shared" ca="1" si="198"/>
        <v>63.083870967741937</v>
      </c>
      <c r="AE523" s="205">
        <f t="shared" ca="1" si="199"/>
        <v>13.083870967741937</v>
      </c>
      <c r="AF523" s="205">
        <f t="shared" ca="1" si="212"/>
        <v>2.6167741935483875</v>
      </c>
      <c r="AG523" s="205"/>
      <c r="AH523" s="205"/>
      <c r="AI523" s="205"/>
      <c r="AJ523" s="205"/>
      <c r="AK523" s="4"/>
      <c r="AL523" s="4"/>
      <c r="AM523" s="309">
        <f t="shared" ca="1" si="213"/>
        <v>14.11</v>
      </c>
      <c r="AN523" s="309">
        <f t="shared" ca="1" si="214"/>
        <v>13.09</v>
      </c>
      <c r="AO523" s="310">
        <f t="shared" ca="1" si="215"/>
        <v>0.63725490196078494</v>
      </c>
      <c r="AP523" s="310" t="b">
        <f t="shared" ca="1" si="216"/>
        <v>0</v>
      </c>
      <c r="AQ523" s="309">
        <f t="shared" ca="1" si="217"/>
        <v>0</v>
      </c>
      <c r="AR523" s="205">
        <f t="shared" ca="1" si="200"/>
        <v>0</v>
      </c>
      <c r="AS523" s="45" t="b">
        <f t="shared" ca="1" si="201"/>
        <v>0</v>
      </c>
      <c r="AT523">
        <f t="shared" ca="1" si="202"/>
        <v>0</v>
      </c>
      <c r="AU523" t="b">
        <f t="shared" ca="1" si="218"/>
        <v>0</v>
      </c>
      <c r="AV523" t="b">
        <f t="shared" ca="1" si="219"/>
        <v>0</v>
      </c>
      <c r="AW523" s="266" t="b">
        <f t="shared" ca="1" si="220"/>
        <v>0</v>
      </c>
      <c r="AX523" s="266" t="b">
        <f t="shared" ca="1" si="221"/>
        <v>0</v>
      </c>
      <c r="AY523" s="266" t="b">
        <f t="shared" ca="1" si="222"/>
        <v>0</v>
      </c>
    </row>
    <row r="524" spans="1:51" x14ac:dyDescent="0.25">
      <c r="A524">
        <v>492</v>
      </c>
      <c r="B524" s="163">
        <f ca="1">OFFSET(InputPriceData!B$15,CalculationsAndCharts!$A524+$A$11,0,1,1)</f>
        <v>41303</v>
      </c>
      <c r="C524" s="3">
        <f ca="1">OFFSET(InputPriceData!G$15,CalculationsAndCharts!$A524+$A$11,IF($C$7,8,0),1,1)</f>
        <v>430600</v>
      </c>
      <c r="D524" s="4">
        <f ca="1">OFFSET(InputPriceData!C$15,CalculationsAndCharts!$A524+$A$11,IF($C$7,8,0),1,1)</f>
        <v>13.88</v>
      </c>
      <c r="E524" s="4">
        <f ca="1">OFFSET(InputPriceData!D$15,CalculationsAndCharts!$A524+$A$11,IF($C$7,8,0),1,1)</f>
        <v>13.92</v>
      </c>
      <c r="F524" s="4">
        <f ca="1">OFFSET(InputPriceData!E$15,CalculationsAndCharts!$A524+$A$11,IF($C$7,8,0),1,1)</f>
        <v>13.74</v>
      </c>
      <c r="G524" s="4">
        <f ca="1">OFFSET(InputPriceData!F$15,CalculationsAndCharts!$A524+$A$11,IF($C$7,8,0),1,1)</f>
        <v>13.86</v>
      </c>
      <c r="H524" s="128"/>
      <c r="I524" s="128"/>
      <c r="K524" s="124"/>
      <c r="L524" s="279"/>
      <c r="M524" s="281"/>
      <c r="N524" s="280"/>
      <c r="O524" s="4"/>
      <c r="P524" s="4"/>
      <c r="Q524" s="3"/>
      <c r="S524" s="309">
        <f t="shared" ca="1" si="203"/>
        <v>14.11</v>
      </c>
      <c r="T524" s="309">
        <f t="shared" ca="1" si="204"/>
        <v>13.09</v>
      </c>
      <c r="U524" s="310">
        <f t="shared" ca="1" si="196"/>
        <v>0.7549019607843136</v>
      </c>
      <c r="V524" s="310" t="b">
        <f t="shared" ca="1" si="205"/>
        <v>0</v>
      </c>
      <c r="W524" s="3" t="b">
        <f t="shared" ca="1" si="206"/>
        <v>0</v>
      </c>
      <c r="X524" s="3" t="str">
        <f t="shared" ca="1" si="207"/>
        <v/>
      </c>
      <c r="Y524" s="3" t="str">
        <f t="shared" ca="1" si="197"/>
        <v/>
      </c>
      <c r="Z524" s="3" t="str">
        <f t="shared" ca="1" si="208"/>
        <v/>
      </c>
      <c r="AA524" s="3" t="str">
        <f t="shared" ca="1" si="209"/>
        <v/>
      </c>
      <c r="AB524" s="205">
        <f t="shared" ca="1" si="210"/>
        <v>9778</v>
      </c>
      <c r="AC524" s="205">
        <f t="shared" ca="1" si="211"/>
        <v>155</v>
      </c>
      <c r="AD524" s="205">
        <f t="shared" ca="1" si="198"/>
        <v>63.083870967741937</v>
      </c>
      <c r="AE524" s="205">
        <f t="shared" ca="1" si="199"/>
        <v>13.083870967741937</v>
      </c>
      <c r="AF524" s="205">
        <f t="shared" ca="1" si="212"/>
        <v>2.6167741935483875</v>
      </c>
      <c r="AG524" s="205"/>
      <c r="AH524" s="205"/>
      <c r="AI524" s="205"/>
      <c r="AJ524" s="205"/>
      <c r="AK524" s="4"/>
      <c r="AL524" s="4"/>
      <c r="AM524" s="309">
        <f t="shared" ca="1" si="213"/>
        <v>14.11</v>
      </c>
      <c r="AN524" s="309">
        <f t="shared" ca="1" si="214"/>
        <v>13.09</v>
      </c>
      <c r="AO524" s="310">
        <f t="shared" ca="1" si="215"/>
        <v>0.7549019607843136</v>
      </c>
      <c r="AP524" s="310" t="b">
        <f t="shared" ca="1" si="216"/>
        <v>0</v>
      </c>
      <c r="AQ524" s="309">
        <f t="shared" ca="1" si="217"/>
        <v>0</v>
      </c>
      <c r="AR524" s="205">
        <f t="shared" ca="1" si="200"/>
        <v>0</v>
      </c>
      <c r="AS524" s="45" t="b">
        <f t="shared" ca="1" si="201"/>
        <v>0</v>
      </c>
      <c r="AT524">
        <f t="shared" ca="1" si="202"/>
        <v>0</v>
      </c>
      <c r="AU524" t="b">
        <f t="shared" ca="1" si="218"/>
        <v>0</v>
      </c>
      <c r="AV524" t="b">
        <f t="shared" ca="1" si="219"/>
        <v>0</v>
      </c>
      <c r="AW524" s="266" t="b">
        <f t="shared" ca="1" si="220"/>
        <v>0</v>
      </c>
      <c r="AX524" s="266" t="b">
        <f t="shared" ca="1" si="221"/>
        <v>0</v>
      </c>
      <c r="AY524" s="266" t="b">
        <f t="shared" ca="1" si="222"/>
        <v>0</v>
      </c>
    </row>
    <row r="525" spans="1:51" x14ac:dyDescent="0.25">
      <c r="A525">
        <v>493</v>
      </c>
      <c r="B525" s="163">
        <f ca="1">OFFSET(InputPriceData!B$15,CalculationsAndCharts!$A525+$A$11,0,1,1)</f>
        <v>41302</v>
      </c>
      <c r="C525" s="3">
        <f ca="1">OFFSET(InputPriceData!G$15,CalculationsAndCharts!$A525+$A$11,IF($C$7,8,0),1,1)</f>
        <v>444400</v>
      </c>
      <c r="D525" s="4">
        <f ca="1">OFFSET(InputPriceData!C$15,CalculationsAndCharts!$A525+$A$11,IF($C$7,8,0),1,1)</f>
        <v>13.97</v>
      </c>
      <c r="E525" s="4">
        <f ca="1">OFFSET(InputPriceData!D$15,CalculationsAndCharts!$A525+$A$11,IF($C$7,8,0),1,1)</f>
        <v>13.99</v>
      </c>
      <c r="F525" s="4">
        <f ca="1">OFFSET(InputPriceData!E$15,CalculationsAndCharts!$A525+$A$11,IF($C$7,8,0),1,1)</f>
        <v>13.84</v>
      </c>
      <c r="G525" s="4">
        <f ca="1">OFFSET(InputPriceData!F$15,CalculationsAndCharts!$A525+$A$11,IF($C$7,8,0),1,1)</f>
        <v>13.91</v>
      </c>
      <c r="H525" s="128"/>
      <c r="I525" s="128"/>
      <c r="K525" s="124"/>
      <c r="L525" s="279"/>
      <c r="M525" s="281"/>
      <c r="N525" s="280"/>
      <c r="O525" s="4"/>
      <c r="P525" s="4"/>
      <c r="Q525" s="3"/>
      <c r="S525" s="309">
        <f t="shared" ca="1" si="203"/>
        <v>14.11</v>
      </c>
      <c r="T525" s="309">
        <f t="shared" ca="1" si="204"/>
        <v>13.09</v>
      </c>
      <c r="U525" s="310">
        <f t="shared" ca="1" si="196"/>
        <v>0.80392156862745157</v>
      </c>
      <c r="V525" s="310" t="b">
        <f t="shared" ca="1" si="205"/>
        <v>0</v>
      </c>
      <c r="W525" s="3" t="b">
        <f t="shared" ca="1" si="206"/>
        <v>0</v>
      </c>
      <c r="X525" s="3" t="str">
        <f t="shared" ca="1" si="207"/>
        <v/>
      </c>
      <c r="Y525" s="3" t="str">
        <f t="shared" ca="1" si="197"/>
        <v/>
      </c>
      <c r="Z525" s="3" t="str">
        <f t="shared" ca="1" si="208"/>
        <v/>
      </c>
      <c r="AA525" s="3" t="str">
        <f t="shared" ca="1" si="209"/>
        <v/>
      </c>
      <c r="AB525" s="205">
        <f t="shared" ca="1" si="210"/>
        <v>9778</v>
      </c>
      <c r="AC525" s="205">
        <f t="shared" ca="1" si="211"/>
        <v>155</v>
      </c>
      <c r="AD525" s="205">
        <f t="shared" ca="1" si="198"/>
        <v>63.083870967741937</v>
      </c>
      <c r="AE525" s="205">
        <f t="shared" ca="1" si="199"/>
        <v>13.083870967741937</v>
      </c>
      <c r="AF525" s="205">
        <f t="shared" ca="1" si="212"/>
        <v>2.6167741935483875</v>
      </c>
      <c r="AG525" s="205"/>
      <c r="AH525" s="205"/>
      <c r="AI525" s="205"/>
      <c r="AJ525" s="205"/>
      <c r="AK525" s="4"/>
      <c r="AL525" s="4"/>
      <c r="AM525" s="309">
        <f t="shared" ca="1" si="213"/>
        <v>14.11</v>
      </c>
      <c r="AN525" s="309">
        <f t="shared" ca="1" si="214"/>
        <v>13.09</v>
      </c>
      <c r="AO525" s="310">
        <f t="shared" ca="1" si="215"/>
        <v>0.80392156862745157</v>
      </c>
      <c r="AP525" s="310" t="b">
        <f t="shared" ca="1" si="216"/>
        <v>0</v>
      </c>
      <c r="AQ525" s="309">
        <f t="shared" ca="1" si="217"/>
        <v>0</v>
      </c>
      <c r="AR525" s="205">
        <f t="shared" ca="1" si="200"/>
        <v>0</v>
      </c>
      <c r="AS525" s="45" t="b">
        <f t="shared" ca="1" si="201"/>
        <v>0</v>
      </c>
      <c r="AT525">
        <f t="shared" ca="1" si="202"/>
        <v>0</v>
      </c>
      <c r="AU525" t="b">
        <f t="shared" ca="1" si="218"/>
        <v>0</v>
      </c>
      <c r="AV525" t="b">
        <f t="shared" ca="1" si="219"/>
        <v>0</v>
      </c>
      <c r="AW525" s="266" t="b">
        <f t="shared" ca="1" si="220"/>
        <v>0</v>
      </c>
      <c r="AX525" s="266" t="b">
        <f t="shared" ca="1" si="221"/>
        <v>0</v>
      </c>
      <c r="AY525" s="266" t="b">
        <f t="shared" ca="1" si="222"/>
        <v>0</v>
      </c>
    </row>
    <row r="526" spans="1:51" x14ac:dyDescent="0.25">
      <c r="A526">
        <v>494</v>
      </c>
      <c r="B526" s="163">
        <f ca="1">OFFSET(InputPriceData!B$15,CalculationsAndCharts!$A526+$A$11,0,1,1)</f>
        <v>41299</v>
      </c>
      <c r="C526" s="3">
        <f ca="1">OFFSET(InputPriceData!G$15,CalculationsAndCharts!$A526+$A$11,IF($C$7,8,0),1,1)</f>
        <v>531900</v>
      </c>
      <c r="D526" s="4">
        <f ca="1">OFFSET(InputPriceData!C$15,CalculationsAndCharts!$A526+$A$11,IF($C$7,8,0),1,1)</f>
        <v>14.17</v>
      </c>
      <c r="E526" s="4">
        <f ca="1">OFFSET(InputPriceData!D$15,CalculationsAndCharts!$A526+$A$11,IF($C$7,8,0),1,1)</f>
        <v>14.19</v>
      </c>
      <c r="F526" s="4">
        <f ca="1">OFFSET(InputPriceData!E$15,CalculationsAndCharts!$A526+$A$11,IF($C$7,8,0),1,1)</f>
        <v>13.85</v>
      </c>
      <c r="G526" s="4">
        <f ca="1">OFFSET(InputPriceData!F$15,CalculationsAndCharts!$A526+$A$11,IF($C$7,8,0),1,1)</f>
        <v>13.91</v>
      </c>
      <c r="H526" s="128"/>
      <c r="I526" s="128"/>
      <c r="K526" s="124"/>
      <c r="L526" s="279"/>
      <c r="M526" s="281"/>
      <c r="N526" s="280"/>
      <c r="O526" s="4"/>
      <c r="P526" s="4"/>
      <c r="Q526" s="3"/>
      <c r="S526" s="309">
        <f t="shared" ca="1" si="203"/>
        <v>14.11</v>
      </c>
      <c r="T526" s="309">
        <f t="shared" ca="1" si="204"/>
        <v>13.07</v>
      </c>
      <c r="U526" s="310">
        <f t="shared" ca="1" si="196"/>
        <v>0.80769230769230826</v>
      </c>
      <c r="V526" s="310" t="b">
        <f t="shared" ca="1" si="205"/>
        <v>0</v>
      </c>
      <c r="W526" s="3" t="b">
        <f t="shared" ca="1" si="206"/>
        <v>0</v>
      </c>
      <c r="X526" s="3" t="str">
        <f t="shared" ca="1" si="207"/>
        <v/>
      </c>
      <c r="Y526" s="3" t="str">
        <f t="shared" ca="1" si="197"/>
        <v/>
      </c>
      <c r="Z526" s="3" t="str">
        <f t="shared" ca="1" si="208"/>
        <v/>
      </c>
      <c r="AA526" s="3" t="str">
        <f t="shared" ca="1" si="209"/>
        <v/>
      </c>
      <c r="AB526" s="205">
        <f t="shared" ca="1" si="210"/>
        <v>9778</v>
      </c>
      <c r="AC526" s="205">
        <f t="shared" ca="1" si="211"/>
        <v>155</v>
      </c>
      <c r="AD526" s="205">
        <f t="shared" ca="1" si="198"/>
        <v>63.083870967741937</v>
      </c>
      <c r="AE526" s="205">
        <f t="shared" ca="1" si="199"/>
        <v>13.083870967741937</v>
      </c>
      <c r="AF526" s="205">
        <f t="shared" ca="1" si="212"/>
        <v>2.6167741935483875</v>
      </c>
      <c r="AG526" s="205"/>
      <c r="AH526" s="205"/>
      <c r="AI526" s="205"/>
      <c r="AJ526" s="205"/>
      <c r="AK526" s="4"/>
      <c r="AL526" s="4"/>
      <c r="AM526" s="309">
        <f t="shared" ca="1" si="213"/>
        <v>14.11</v>
      </c>
      <c r="AN526" s="309">
        <f t="shared" ca="1" si="214"/>
        <v>13.09</v>
      </c>
      <c r="AO526" s="310">
        <f t="shared" ca="1" si="215"/>
        <v>0.80392156862745157</v>
      </c>
      <c r="AP526" s="310" t="b">
        <f t="shared" ca="1" si="216"/>
        <v>0</v>
      </c>
      <c r="AQ526" s="309">
        <f t="shared" ca="1" si="217"/>
        <v>0</v>
      </c>
      <c r="AR526" s="205">
        <f t="shared" ca="1" si="200"/>
        <v>0</v>
      </c>
      <c r="AS526" s="45" t="b">
        <f t="shared" ca="1" si="201"/>
        <v>0</v>
      </c>
      <c r="AT526">
        <f t="shared" ca="1" si="202"/>
        <v>0</v>
      </c>
      <c r="AU526" t="b">
        <f t="shared" ca="1" si="218"/>
        <v>0</v>
      </c>
      <c r="AV526" t="b">
        <f t="shared" ca="1" si="219"/>
        <v>0</v>
      </c>
      <c r="AW526" s="266" t="b">
        <f t="shared" ca="1" si="220"/>
        <v>0</v>
      </c>
      <c r="AX526" s="266" t="b">
        <f t="shared" ca="1" si="221"/>
        <v>0</v>
      </c>
      <c r="AY526" s="266" t="b">
        <f t="shared" ca="1" si="222"/>
        <v>0</v>
      </c>
    </row>
    <row r="527" spans="1:51" x14ac:dyDescent="0.25">
      <c r="A527">
        <v>495</v>
      </c>
      <c r="B527" s="163">
        <f ca="1">OFFSET(InputPriceData!B$15,CalculationsAndCharts!$A527+$A$11,0,1,1)</f>
        <v>41298</v>
      </c>
      <c r="C527" s="3">
        <f ca="1">OFFSET(InputPriceData!G$15,CalculationsAndCharts!$A527+$A$11,IF($C$7,8,0),1,1)</f>
        <v>1306400</v>
      </c>
      <c r="D527" s="4">
        <f ca="1">OFFSET(InputPriceData!C$15,CalculationsAndCharts!$A527+$A$11,IF($C$7,8,0),1,1)</f>
        <v>13.42</v>
      </c>
      <c r="E527" s="4">
        <f ca="1">OFFSET(InputPriceData!D$15,CalculationsAndCharts!$A527+$A$11,IF($C$7,8,0),1,1)</f>
        <v>14.12</v>
      </c>
      <c r="F527" s="4">
        <f ca="1">OFFSET(InputPriceData!E$15,CalculationsAndCharts!$A527+$A$11,IF($C$7,8,0),1,1)</f>
        <v>13.31</v>
      </c>
      <c r="G527" s="4">
        <f ca="1">OFFSET(InputPriceData!F$15,CalculationsAndCharts!$A527+$A$11,IF($C$7,8,0),1,1)</f>
        <v>14.11</v>
      </c>
      <c r="H527" s="128"/>
      <c r="I527" s="128"/>
      <c r="K527" s="124"/>
      <c r="L527" s="279"/>
      <c r="M527" s="281"/>
      <c r="N527" s="280"/>
      <c r="O527" s="4"/>
      <c r="P527" s="4"/>
      <c r="Q527" s="3"/>
      <c r="S527" s="309">
        <f t="shared" ca="1" si="203"/>
        <v>14.11</v>
      </c>
      <c r="T527" s="309">
        <f t="shared" ca="1" si="204"/>
        <v>12.89</v>
      </c>
      <c r="U527" s="310">
        <f t="shared" ca="1" si="196"/>
        <v>1</v>
      </c>
      <c r="V527" s="310" t="b">
        <f t="shared" ca="1" si="205"/>
        <v>0</v>
      </c>
      <c r="W527" s="3" t="b">
        <f t="shared" ca="1" si="206"/>
        <v>0</v>
      </c>
      <c r="X527" s="3" t="str">
        <f t="shared" ca="1" si="207"/>
        <v/>
      </c>
      <c r="Y527" s="3" t="str">
        <f t="shared" ca="1" si="197"/>
        <v/>
      </c>
      <c r="Z527" s="3" t="str">
        <f t="shared" ca="1" si="208"/>
        <v/>
      </c>
      <c r="AA527" s="3" t="str">
        <f t="shared" ca="1" si="209"/>
        <v/>
      </c>
      <c r="AB527" s="205">
        <f t="shared" ca="1" si="210"/>
        <v>9778</v>
      </c>
      <c r="AC527" s="205">
        <f t="shared" ca="1" si="211"/>
        <v>155</v>
      </c>
      <c r="AD527" s="205">
        <f t="shared" ca="1" si="198"/>
        <v>63.083870967741937</v>
      </c>
      <c r="AE527" s="205">
        <f t="shared" ca="1" si="199"/>
        <v>13.083870967741937</v>
      </c>
      <c r="AF527" s="205">
        <f t="shared" ca="1" si="212"/>
        <v>2.6167741935483875</v>
      </c>
      <c r="AG527" s="205"/>
      <c r="AH527" s="205"/>
      <c r="AI527" s="205"/>
      <c r="AJ527" s="205"/>
      <c r="AK527" s="4"/>
      <c r="AL527" s="4"/>
      <c r="AM527" s="309">
        <f t="shared" ca="1" si="213"/>
        <v>14.11</v>
      </c>
      <c r="AN527" s="309">
        <f t="shared" ca="1" si="214"/>
        <v>13.09</v>
      </c>
      <c r="AO527" s="310">
        <f t="shared" ca="1" si="215"/>
        <v>1</v>
      </c>
      <c r="AP527" s="310" t="b">
        <f t="shared" ca="1" si="216"/>
        <v>0</v>
      </c>
      <c r="AQ527" s="309">
        <f t="shared" ca="1" si="217"/>
        <v>0</v>
      </c>
      <c r="AR527" s="205">
        <f t="shared" ca="1" si="200"/>
        <v>0</v>
      </c>
      <c r="AS527" s="45" t="b">
        <f t="shared" ca="1" si="201"/>
        <v>0</v>
      </c>
      <c r="AT527">
        <f t="shared" ca="1" si="202"/>
        <v>0</v>
      </c>
      <c r="AU527" t="b">
        <f t="shared" ca="1" si="218"/>
        <v>0</v>
      </c>
      <c r="AV527" t="b">
        <f t="shared" ca="1" si="219"/>
        <v>0</v>
      </c>
      <c r="AW527" s="266" t="b">
        <f t="shared" ca="1" si="220"/>
        <v>0</v>
      </c>
      <c r="AX527" s="266" t="b">
        <f t="shared" ca="1" si="221"/>
        <v>0</v>
      </c>
      <c r="AY527" s="266" t="b">
        <f t="shared" ca="1" si="222"/>
        <v>0</v>
      </c>
    </row>
    <row r="528" spans="1:51" x14ac:dyDescent="0.25">
      <c r="A528">
        <v>496</v>
      </c>
      <c r="B528" s="163">
        <f ca="1">OFFSET(InputPriceData!B$15,CalculationsAndCharts!$A528+$A$11,0,1,1)</f>
        <v>41297</v>
      </c>
      <c r="C528" s="3">
        <f ca="1">OFFSET(InputPriceData!G$15,CalculationsAndCharts!$A528+$A$11,IF($C$7,8,0),1,1)</f>
        <v>592200</v>
      </c>
      <c r="D528" s="4">
        <f ca="1">OFFSET(InputPriceData!C$15,CalculationsAndCharts!$A528+$A$11,IF($C$7,8,0),1,1)</f>
        <v>13.56</v>
      </c>
      <c r="E528" s="4">
        <f ca="1">OFFSET(InputPriceData!D$15,CalculationsAndCharts!$A528+$A$11,IF($C$7,8,0),1,1)</f>
        <v>13.56</v>
      </c>
      <c r="F528" s="4">
        <f ca="1">OFFSET(InputPriceData!E$15,CalculationsAndCharts!$A528+$A$11,IF($C$7,8,0),1,1)</f>
        <v>13.32</v>
      </c>
      <c r="G528" s="4">
        <f ca="1">OFFSET(InputPriceData!F$15,CalculationsAndCharts!$A528+$A$11,IF($C$7,8,0),1,1)</f>
        <v>13.37</v>
      </c>
      <c r="H528" s="128"/>
      <c r="I528" s="128"/>
      <c r="K528" s="124"/>
      <c r="L528" s="279"/>
      <c r="M528" s="281"/>
      <c r="N528" s="280"/>
      <c r="O528" s="4"/>
      <c r="P528" s="4"/>
      <c r="Q528" s="3"/>
      <c r="S528" s="309">
        <f t="shared" ca="1" si="203"/>
        <v>13.55</v>
      </c>
      <c r="T528" s="309">
        <f t="shared" ca="1" si="204"/>
        <v>12.89</v>
      </c>
      <c r="U528" s="310">
        <f t="shared" ca="1" si="196"/>
        <v>0.72727272727272507</v>
      </c>
      <c r="V528" s="310" t="b">
        <f t="shared" ca="1" si="205"/>
        <v>0</v>
      </c>
      <c r="W528" s="3" t="b">
        <f t="shared" ca="1" si="206"/>
        <v>0</v>
      </c>
      <c r="X528" s="3" t="str">
        <f t="shared" ca="1" si="207"/>
        <v/>
      </c>
      <c r="Y528" s="3" t="str">
        <f t="shared" ca="1" si="197"/>
        <v/>
      </c>
      <c r="Z528" s="3" t="str">
        <f t="shared" ca="1" si="208"/>
        <v/>
      </c>
      <c r="AA528" s="3" t="str">
        <f t="shared" ca="1" si="209"/>
        <v/>
      </c>
      <c r="AB528" s="205">
        <f t="shared" ca="1" si="210"/>
        <v>9778</v>
      </c>
      <c r="AC528" s="205">
        <f t="shared" ca="1" si="211"/>
        <v>155</v>
      </c>
      <c r="AD528" s="205">
        <f t="shared" ca="1" si="198"/>
        <v>63.083870967741937</v>
      </c>
      <c r="AE528" s="205">
        <f t="shared" ca="1" si="199"/>
        <v>13.083870967741937</v>
      </c>
      <c r="AF528" s="205">
        <f t="shared" ca="1" si="212"/>
        <v>2.6167741935483875</v>
      </c>
      <c r="AG528" s="205"/>
      <c r="AH528" s="205"/>
      <c r="AI528" s="205"/>
      <c r="AJ528" s="205"/>
      <c r="AK528" s="4"/>
      <c r="AL528" s="4"/>
      <c r="AM528" s="309">
        <f t="shared" ca="1" si="213"/>
        <v>13.55</v>
      </c>
      <c r="AN528" s="309">
        <f t="shared" ca="1" si="214"/>
        <v>13.07</v>
      </c>
      <c r="AO528" s="310">
        <f t="shared" ca="1" si="215"/>
        <v>0.62499999999999722</v>
      </c>
      <c r="AP528" s="310" t="b">
        <f t="shared" ca="1" si="216"/>
        <v>0</v>
      </c>
      <c r="AQ528" s="309">
        <f t="shared" ca="1" si="217"/>
        <v>0</v>
      </c>
      <c r="AR528" s="205">
        <f t="shared" ca="1" si="200"/>
        <v>0</v>
      </c>
      <c r="AS528" s="45" t="b">
        <f t="shared" ca="1" si="201"/>
        <v>0</v>
      </c>
      <c r="AT528">
        <f t="shared" ca="1" si="202"/>
        <v>0</v>
      </c>
      <c r="AU528" t="b">
        <f t="shared" ca="1" si="218"/>
        <v>0</v>
      </c>
      <c r="AV528" t="b">
        <f t="shared" ca="1" si="219"/>
        <v>0</v>
      </c>
      <c r="AW528" s="266" t="b">
        <f t="shared" ca="1" si="220"/>
        <v>0</v>
      </c>
      <c r="AX528" s="266" t="b">
        <f t="shared" ca="1" si="221"/>
        <v>0</v>
      </c>
      <c r="AY528" s="266" t="b">
        <f t="shared" ca="1" si="222"/>
        <v>0</v>
      </c>
    </row>
    <row r="529" spans="1:51" x14ac:dyDescent="0.25">
      <c r="A529">
        <v>497</v>
      </c>
      <c r="B529" s="163">
        <f ca="1">OFFSET(InputPriceData!B$15,CalculationsAndCharts!$A529+$A$11,0,1,1)</f>
        <v>41296</v>
      </c>
      <c r="C529" s="3">
        <f ca="1">OFFSET(InputPriceData!G$15,CalculationsAndCharts!$A529+$A$11,IF($C$7,8,0),1,1)</f>
        <v>404600</v>
      </c>
      <c r="D529" s="4">
        <f ca="1">OFFSET(InputPriceData!C$15,CalculationsAndCharts!$A529+$A$11,IF($C$7,8,0),1,1)</f>
        <v>13.46</v>
      </c>
      <c r="E529" s="4">
        <f ca="1">OFFSET(InputPriceData!D$15,CalculationsAndCharts!$A529+$A$11,IF($C$7,8,0),1,1)</f>
        <v>13.55</v>
      </c>
      <c r="F529" s="4">
        <f ca="1">OFFSET(InputPriceData!E$15,CalculationsAndCharts!$A529+$A$11,IF($C$7,8,0),1,1)</f>
        <v>13.22</v>
      </c>
      <c r="G529" s="4">
        <f ca="1">OFFSET(InputPriceData!F$15,CalculationsAndCharts!$A529+$A$11,IF($C$7,8,0),1,1)</f>
        <v>13.55</v>
      </c>
      <c r="H529" s="128"/>
      <c r="I529" s="128"/>
      <c r="K529" s="124"/>
      <c r="L529" s="279"/>
      <c r="M529" s="281"/>
      <c r="N529" s="280"/>
      <c r="O529" s="4"/>
      <c r="P529" s="4"/>
      <c r="Q529" s="3"/>
      <c r="S529" s="309">
        <f t="shared" ca="1" si="203"/>
        <v>13.55</v>
      </c>
      <c r="T529" s="309">
        <f t="shared" ca="1" si="204"/>
        <v>12.89</v>
      </c>
      <c r="U529" s="310">
        <f t="shared" ca="1" si="196"/>
        <v>1</v>
      </c>
      <c r="V529" s="310" t="b">
        <f t="shared" ca="1" si="205"/>
        <v>0</v>
      </c>
      <c r="W529" s="3" t="b">
        <f t="shared" ca="1" si="206"/>
        <v>0</v>
      </c>
      <c r="X529" s="3" t="str">
        <f t="shared" ca="1" si="207"/>
        <v/>
      </c>
      <c r="Y529" s="3" t="str">
        <f t="shared" ca="1" si="197"/>
        <v/>
      </c>
      <c r="Z529" s="3" t="str">
        <f t="shared" ca="1" si="208"/>
        <v/>
      </c>
      <c r="AA529" s="3" t="str">
        <f t="shared" ca="1" si="209"/>
        <v/>
      </c>
      <c r="AB529" s="205">
        <f t="shared" ca="1" si="210"/>
        <v>9778</v>
      </c>
      <c r="AC529" s="205">
        <f t="shared" ca="1" si="211"/>
        <v>155</v>
      </c>
      <c r="AD529" s="205">
        <f t="shared" ca="1" si="198"/>
        <v>63.083870967741937</v>
      </c>
      <c r="AE529" s="205">
        <f t="shared" ca="1" si="199"/>
        <v>13.083870967741937</v>
      </c>
      <c r="AF529" s="205">
        <f t="shared" ca="1" si="212"/>
        <v>2.6167741935483875</v>
      </c>
      <c r="AG529" s="205"/>
      <c r="AH529" s="205"/>
      <c r="AI529" s="205"/>
      <c r="AJ529" s="205"/>
      <c r="AK529" s="4"/>
      <c r="AL529" s="4"/>
      <c r="AM529" s="309">
        <f t="shared" ca="1" si="213"/>
        <v>13.55</v>
      </c>
      <c r="AN529" s="309">
        <f t="shared" ca="1" si="214"/>
        <v>12.89</v>
      </c>
      <c r="AO529" s="310">
        <f t="shared" ca="1" si="215"/>
        <v>1</v>
      </c>
      <c r="AP529" s="310" t="b">
        <f t="shared" ca="1" si="216"/>
        <v>0</v>
      </c>
      <c r="AQ529" s="309">
        <f t="shared" ca="1" si="217"/>
        <v>0</v>
      </c>
      <c r="AR529" s="205">
        <f t="shared" ca="1" si="200"/>
        <v>0</v>
      </c>
      <c r="AS529" s="45" t="b">
        <f t="shared" ca="1" si="201"/>
        <v>0</v>
      </c>
      <c r="AT529">
        <f t="shared" ca="1" si="202"/>
        <v>0</v>
      </c>
      <c r="AU529" t="b">
        <f t="shared" ca="1" si="218"/>
        <v>0</v>
      </c>
      <c r="AV529" t="b">
        <f t="shared" ca="1" si="219"/>
        <v>0</v>
      </c>
      <c r="AW529" s="266" t="b">
        <f t="shared" ca="1" si="220"/>
        <v>0</v>
      </c>
      <c r="AX529" s="266" t="b">
        <f t="shared" ca="1" si="221"/>
        <v>0</v>
      </c>
      <c r="AY529" s="266" t="b">
        <f t="shared" ca="1" si="222"/>
        <v>0</v>
      </c>
    </row>
    <row r="530" spans="1:51" x14ac:dyDescent="0.25">
      <c r="A530">
        <v>498</v>
      </c>
      <c r="B530" s="163">
        <f ca="1">OFFSET(InputPriceData!B$15,CalculationsAndCharts!$A530+$A$11,0,1,1)</f>
        <v>41292</v>
      </c>
      <c r="C530" s="3">
        <f ca="1">OFFSET(InputPriceData!G$15,CalculationsAndCharts!$A530+$A$11,IF($C$7,8,0),1,1)</f>
        <v>301800</v>
      </c>
      <c r="D530" s="4">
        <f ca="1">OFFSET(InputPriceData!C$15,CalculationsAndCharts!$A530+$A$11,IF($C$7,8,0),1,1)</f>
        <v>13.45</v>
      </c>
      <c r="E530" s="4">
        <f ca="1">OFFSET(InputPriceData!D$15,CalculationsAndCharts!$A530+$A$11,IF($C$7,8,0),1,1)</f>
        <v>13.52</v>
      </c>
      <c r="F530" s="4">
        <f ca="1">OFFSET(InputPriceData!E$15,CalculationsAndCharts!$A530+$A$11,IF($C$7,8,0),1,1)</f>
        <v>13.25</v>
      </c>
      <c r="G530" s="4">
        <f ca="1">OFFSET(InputPriceData!F$15,CalculationsAndCharts!$A530+$A$11,IF($C$7,8,0),1,1)</f>
        <v>13.49</v>
      </c>
      <c r="H530" s="128"/>
      <c r="I530" s="128"/>
      <c r="K530" s="124"/>
      <c r="L530" s="279"/>
      <c r="M530" s="281"/>
      <c r="N530" s="280"/>
      <c r="O530" s="4"/>
      <c r="P530" s="4"/>
      <c r="Q530" s="3"/>
      <c r="S530" s="309">
        <f t="shared" ca="1" si="203"/>
        <v>13.49</v>
      </c>
      <c r="T530" s="309">
        <f t="shared" ca="1" si="204"/>
        <v>12.89</v>
      </c>
      <c r="U530" s="310">
        <f t="shared" ca="1" si="196"/>
        <v>1</v>
      </c>
      <c r="V530" s="310" t="b">
        <f t="shared" ca="1" si="205"/>
        <v>0</v>
      </c>
      <c r="W530" s="3" t="b">
        <f t="shared" ca="1" si="206"/>
        <v>0</v>
      </c>
      <c r="X530" s="3" t="str">
        <f t="shared" ca="1" si="207"/>
        <v/>
      </c>
      <c r="Y530" s="3" t="str">
        <f t="shared" ca="1" si="197"/>
        <v/>
      </c>
      <c r="Z530" s="3" t="str">
        <f t="shared" ca="1" si="208"/>
        <v/>
      </c>
      <c r="AA530" s="3" t="str">
        <f t="shared" ca="1" si="209"/>
        <v/>
      </c>
      <c r="AB530" s="205">
        <f t="shared" ca="1" si="210"/>
        <v>9778</v>
      </c>
      <c r="AC530" s="205">
        <f t="shared" ca="1" si="211"/>
        <v>155</v>
      </c>
      <c r="AD530" s="205">
        <f t="shared" ca="1" si="198"/>
        <v>63.083870967741937</v>
      </c>
      <c r="AE530" s="205">
        <f t="shared" ca="1" si="199"/>
        <v>13.083870967741937</v>
      </c>
      <c r="AF530" s="205">
        <f t="shared" ca="1" si="212"/>
        <v>2.6167741935483875</v>
      </c>
      <c r="AG530" s="205"/>
      <c r="AH530" s="205"/>
      <c r="AI530" s="205"/>
      <c r="AJ530" s="205"/>
      <c r="AK530" s="4"/>
      <c r="AL530" s="4"/>
      <c r="AM530" s="309">
        <f t="shared" ca="1" si="213"/>
        <v>13.49</v>
      </c>
      <c r="AN530" s="309">
        <f t="shared" ca="1" si="214"/>
        <v>12.89</v>
      </c>
      <c r="AO530" s="310">
        <f t="shared" ca="1" si="215"/>
        <v>1</v>
      </c>
      <c r="AP530" s="310" t="b">
        <f t="shared" ca="1" si="216"/>
        <v>0</v>
      </c>
      <c r="AQ530" s="309">
        <f t="shared" ca="1" si="217"/>
        <v>0</v>
      </c>
      <c r="AR530" s="205">
        <f t="shared" ca="1" si="200"/>
        <v>0</v>
      </c>
      <c r="AS530" s="45" t="b">
        <f t="shared" ca="1" si="201"/>
        <v>0</v>
      </c>
      <c r="AT530">
        <f t="shared" ca="1" si="202"/>
        <v>0</v>
      </c>
      <c r="AU530" t="b">
        <f t="shared" ca="1" si="218"/>
        <v>0</v>
      </c>
      <c r="AV530" t="b">
        <f t="shared" ca="1" si="219"/>
        <v>0</v>
      </c>
      <c r="AW530" s="266" t="b">
        <f t="shared" ca="1" si="220"/>
        <v>0</v>
      </c>
      <c r="AX530" s="266" t="b">
        <f t="shared" ca="1" si="221"/>
        <v>0</v>
      </c>
      <c r="AY530" s="266" t="b">
        <f t="shared" ca="1" si="222"/>
        <v>0</v>
      </c>
    </row>
    <row r="531" spans="1:51" x14ac:dyDescent="0.25">
      <c r="A531">
        <v>499</v>
      </c>
      <c r="B531" s="163">
        <f ca="1">OFFSET(InputPriceData!B$15,CalculationsAndCharts!$A531+$A$11,0,1,1)</f>
        <v>41291</v>
      </c>
      <c r="C531" s="3">
        <f ca="1">OFFSET(InputPriceData!G$15,CalculationsAndCharts!$A531+$A$11,IF($C$7,8,0),1,1)</f>
        <v>387800</v>
      </c>
      <c r="D531" s="4">
        <f ca="1">OFFSET(InputPriceData!C$15,CalculationsAndCharts!$A531+$A$11,IF($C$7,8,0),1,1)</f>
        <v>13.35</v>
      </c>
      <c r="E531" s="4">
        <f ca="1">OFFSET(InputPriceData!D$15,CalculationsAndCharts!$A531+$A$11,IF($C$7,8,0),1,1)</f>
        <v>13.49</v>
      </c>
      <c r="F531" s="4">
        <f ca="1">OFFSET(InputPriceData!E$15,CalculationsAndCharts!$A531+$A$11,IF($C$7,8,0),1,1)</f>
        <v>13.32</v>
      </c>
      <c r="G531" s="4">
        <f ca="1">OFFSET(InputPriceData!F$15,CalculationsAndCharts!$A531+$A$11,IF($C$7,8,0),1,1)</f>
        <v>13.46</v>
      </c>
      <c r="H531" s="128"/>
      <c r="I531" s="128"/>
      <c r="K531" s="124"/>
      <c r="L531" s="279"/>
      <c r="M531" s="281"/>
      <c r="N531" s="280"/>
      <c r="O531" s="4"/>
      <c r="P531" s="4"/>
      <c r="Q531" s="3"/>
      <c r="S531" s="309">
        <f t="shared" ca="1" si="203"/>
        <v>13.46</v>
      </c>
      <c r="T531" s="309">
        <f t="shared" ca="1" si="204"/>
        <v>12.89</v>
      </c>
      <c r="U531" s="310">
        <f t="shared" ca="1" si="196"/>
        <v>1</v>
      </c>
      <c r="V531" s="310" t="b">
        <f t="shared" ca="1" si="205"/>
        <v>0</v>
      </c>
      <c r="W531" s="3" t="b">
        <f t="shared" ca="1" si="206"/>
        <v>0</v>
      </c>
      <c r="X531" s="3" t="str">
        <f t="shared" ca="1" si="207"/>
        <v/>
      </c>
      <c r="Y531" s="3" t="str">
        <f t="shared" ca="1" si="197"/>
        <v/>
      </c>
      <c r="Z531" s="3" t="str">
        <f t="shared" ca="1" si="208"/>
        <v/>
      </c>
      <c r="AA531" s="3" t="str">
        <f t="shared" ca="1" si="209"/>
        <v/>
      </c>
      <c r="AB531" s="205">
        <f t="shared" ca="1" si="210"/>
        <v>9778</v>
      </c>
      <c r="AC531" s="205">
        <f t="shared" ca="1" si="211"/>
        <v>155</v>
      </c>
      <c r="AD531" s="205">
        <f t="shared" ca="1" si="198"/>
        <v>63.083870967741937</v>
      </c>
      <c r="AE531" s="205">
        <f t="shared" ca="1" si="199"/>
        <v>13.083870967741937</v>
      </c>
      <c r="AF531" s="205">
        <f t="shared" ca="1" si="212"/>
        <v>2.6167741935483875</v>
      </c>
      <c r="AG531" s="205"/>
      <c r="AH531" s="205"/>
      <c r="AI531" s="205"/>
      <c r="AJ531" s="205"/>
      <c r="AK531" s="4"/>
      <c r="AL531" s="4"/>
      <c r="AM531" s="309">
        <f t="shared" ca="1" si="213"/>
        <v>13.46</v>
      </c>
      <c r="AN531" s="309">
        <f t="shared" ca="1" si="214"/>
        <v>12.89</v>
      </c>
      <c r="AO531" s="310">
        <f t="shared" ca="1" si="215"/>
        <v>1</v>
      </c>
      <c r="AP531" s="310" t="b">
        <f t="shared" ca="1" si="216"/>
        <v>0</v>
      </c>
      <c r="AQ531" s="309">
        <f t="shared" ca="1" si="217"/>
        <v>0</v>
      </c>
      <c r="AR531" s="205">
        <f t="shared" ca="1" si="200"/>
        <v>0</v>
      </c>
      <c r="AS531" s="45" t="b">
        <f t="shared" ca="1" si="201"/>
        <v>0</v>
      </c>
      <c r="AT531">
        <f t="shared" ca="1" si="202"/>
        <v>0</v>
      </c>
      <c r="AU531" t="b">
        <f t="shared" ca="1" si="218"/>
        <v>0</v>
      </c>
      <c r="AV531" t="b">
        <f t="shared" ca="1" si="219"/>
        <v>0</v>
      </c>
      <c r="AW531" s="266" t="b">
        <f t="shared" ca="1" si="220"/>
        <v>0</v>
      </c>
      <c r="AX531" s="266" t="b">
        <f t="shared" ca="1" si="221"/>
        <v>0</v>
      </c>
      <c r="AY531" s="266" t="b">
        <f t="shared" ca="1" si="222"/>
        <v>0</v>
      </c>
    </row>
    <row r="532" spans="1:51" x14ac:dyDescent="0.25">
      <c r="A532">
        <v>500</v>
      </c>
      <c r="B532" s="163">
        <f ca="1">OFFSET(InputPriceData!B$15,CalculationsAndCharts!$A532+$A$11,0,1,1)</f>
        <v>41290</v>
      </c>
      <c r="C532" s="3">
        <f ca="1">OFFSET(InputPriceData!G$15,CalculationsAndCharts!$A532+$A$11,IF($C$7,8,0),1,1)</f>
        <v>284100</v>
      </c>
      <c r="D532" s="4">
        <f ca="1">OFFSET(InputPriceData!C$15,CalculationsAndCharts!$A532+$A$11,IF($C$7,8,0),1,1)</f>
        <v>13.25</v>
      </c>
      <c r="E532" s="4">
        <f ca="1">OFFSET(InputPriceData!D$15,CalculationsAndCharts!$A532+$A$11,IF($C$7,8,0),1,1)</f>
        <v>13.38</v>
      </c>
      <c r="F532" s="4">
        <f ca="1">OFFSET(InputPriceData!E$15,CalculationsAndCharts!$A532+$A$11,IF($C$7,8,0),1,1)</f>
        <v>13.14</v>
      </c>
      <c r="G532" s="4">
        <f ca="1">OFFSET(InputPriceData!F$15,CalculationsAndCharts!$A532+$A$11,IF($C$7,8,0),1,1)</f>
        <v>13.33</v>
      </c>
      <c r="H532" s="128"/>
      <c r="I532" s="128"/>
      <c r="K532" s="124"/>
      <c r="L532" s="279"/>
      <c r="M532" s="281"/>
      <c r="N532" s="280"/>
      <c r="O532" s="4"/>
      <c r="P532" s="4"/>
      <c r="Q532" s="3"/>
      <c r="S532" s="309">
        <f t="shared" ca="1" si="203"/>
        <v>13.43</v>
      </c>
      <c r="T532" s="309">
        <f t="shared" ca="1" si="204"/>
        <v>12.89</v>
      </c>
      <c r="U532" s="310">
        <f t="shared" ca="1" si="196"/>
        <v>0.81481481481481521</v>
      </c>
      <c r="V532" s="310" t="b">
        <f t="shared" ca="1" si="205"/>
        <v>0</v>
      </c>
      <c r="W532" s="3" t="b">
        <f t="shared" ca="1" si="206"/>
        <v>0</v>
      </c>
      <c r="X532" s="3" t="str">
        <f t="shared" ca="1" si="207"/>
        <v/>
      </c>
      <c r="Y532" s="3" t="str">
        <f t="shared" ca="1" si="197"/>
        <v/>
      </c>
      <c r="Z532" s="3" t="str">
        <f t="shared" ca="1" si="208"/>
        <v/>
      </c>
      <c r="AA532" s="3" t="str">
        <f t="shared" ca="1" si="209"/>
        <v/>
      </c>
      <c r="AB532" s="205">
        <f t="shared" ca="1" si="210"/>
        <v>9778</v>
      </c>
      <c r="AC532" s="205">
        <f t="shared" ca="1" si="211"/>
        <v>155</v>
      </c>
      <c r="AD532" s="205">
        <f t="shared" ca="1" si="198"/>
        <v>63.083870967741937</v>
      </c>
      <c r="AE532" s="205">
        <f t="shared" ca="1" si="199"/>
        <v>13.083870967741937</v>
      </c>
      <c r="AF532" s="205">
        <f t="shared" ca="1" si="212"/>
        <v>2.6167741935483875</v>
      </c>
      <c r="AG532" s="205"/>
      <c r="AH532" s="205"/>
      <c r="AI532" s="205"/>
      <c r="AJ532" s="205"/>
      <c r="AK532" s="4"/>
      <c r="AL532" s="4"/>
      <c r="AM532" s="309">
        <f t="shared" ca="1" si="213"/>
        <v>13.43</v>
      </c>
      <c r="AN532" s="309">
        <f t="shared" ca="1" si="214"/>
        <v>12.89</v>
      </c>
      <c r="AO532" s="310">
        <f t="shared" ca="1" si="215"/>
        <v>0.81481481481481521</v>
      </c>
      <c r="AP532" s="310" t="b">
        <f t="shared" ca="1" si="216"/>
        <v>0</v>
      </c>
      <c r="AQ532" s="309">
        <f t="shared" ca="1" si="217"/>
        <v>0</v>
      </c>
      <c r="AR532" s="205">
        <f t="shared" ca="1" si="200"/>
        <v>0</v>
      </c>
      <c r="AS532" s="45" t="b">
        <f t="shared" ca="1" si="201"/>
        <v>0</v>
      </c>
      <c r="AT532">
        <f t="shared" ca="1" si="202"/>
        <v>0</v>
      </c>
      <c r="AU532" t="b">
        <f t="shared" ca="1" si="218"/>
        <v>0</v>
      </c>
      <c r="AV532" t="b">
        <f t="shared" ca="1" si="219"/>
        <v>0</v>
      </c>
      <c r="AW532" s="266" t="b">
        <f t="shared" ca="1" si="220"/>
        <v>0</v>
      </c>
      <c r="AX532" s="266" t="b">
        <f t="shared" ca="1" si="221"/>
        <v>0</v>
      </c>
      <c r="AY532" s="266" t="b">
        <f t="shared" ca="1" si="222"/>
        <v>0</v>
      </c>
    </row>
    <row r="533" spans="1:51" x14ac:dyDescent="0.25">
      <c r="A533">
        <v>501</v>
      </c>
      <c r="B533" s="163">
        <f ca="1">OFFSET(InputPriceData!B$15,CalculationsAndCharts!$A533+$A$11,0,1,1)</f>
        <v>41289</v>
      </c>
      <c r="C533" s="3">
        <f ca="1">OFFSET(InputPriceData!G$15,CalculationsAndCharts!$A533+$A$11,IF($C$7,8,0),1,1)</f>
        <v>316600</v>
      </c>
      <c r="D533" s="4">
        <f ca="1">OFFSET(InputPriceData!C$15,CalculationsAndCharts!$A533+$A$11,IF($C$7,8,0),1,1)</f>
        <v>13.03</v>
      </c>
      <c r="E533" s="4">
        <f ca="1">OFFSET(InputPriceData!D$15,CalculationsAndCharts!$A533+$A$11,IF($C$7,8,0),1,1)</f>
        <v>13.27</v>
      </c>
      <c r="F533" s="4">
        <f ca="1">OFFSET(InputPriceData!E$15,CalculationsAndCharts!$A533+$A$11,IF($C$7,8,0),1,1)</f>
        <v>13.03</v>
      </c>
      <c r="G533" s="4">
        <f ca="1">OFFSET(InputPriceData!F$15,CalculationsAndCharts!$A533+$A$11,IF($C$7,8,0),1,1)</f>
        <v>13.24</v>
      </c>
      <c r="H533" s="128"/>
      <c r="I533" s="128"/>
      <c r="K533" s="124"/>
      <c r="L533" s="279"/>
      <c r="M533" s="281"/>
      <c r="N533" s="280"/>
      <c r="O533" s="4"/>
      <c r="P533" s="4"/>
      <c r="Q533" s="3"/>
      <c r="S533" s="309">
        <f t="shared" ca="1" si="203"/>
        <v>13.43</v>
      </c>
      <c r="T533" s="309">
        <f t="shared" ca="1" si="204"/>
        <v>12.89</v>
      </c>
      <c r="U533" s="310">
        <f t="shared" ca="1" si="196"/>
        <v>0.64814814814814847</v>
      </c>
      <c r="V533" s="310" t="b">
        <f t="shared" ca="1" si="205"/>
        <v>0</v>
      </c>
      <c r="W533" s="3" t="b">
        <f t="shared" ca="1" si="206"/>
        <v>0</v>
      </c>
      <c r="X533" s="3" t="str">
        <f t="shared" ca="1" si="207"/>
        <v/>
      </c>
      <c r="Y533" s="3" t="str">
        <f t="shared" ca="1" si="197"/>
        <v/>
      </c>
      <c r="Z533" s="3" t="str">
        <f t="shared" ca="1" si="208"/>
        <v/>
      </c>
      <c r="AA533" s="3" t="str">
        <f t="shared" ca="1" si="209"/>
        <v/>
      </c>
      <c r="AB533" s="205">
        <f t="shared" ca="1" si="210"/>
        <v>9778</v>
      </c>
      <c r="AC533" s="205">
        <f t="shared" ca="1" si="211"/>
        <v>155</v>
      </c>
      <c r="AD533" s="205">
        <f t="shared" ca="1" si="198"/>
        <v>63.083870967741937</v>
      </c>
      <c r="AE533" s="205">
        <f t="shared" ca="1" si="199"/>
        <v>13.083870967741937</v>
      </c>
      <c r="AF533" s="205">
        <f t="shared" ca="1" si="212"/>
        <v>2.6167741935483875</v>
      </c>
      <c r="AG533" s="205"/>
      <c r="AH533" s="205"/>
      <c r="AI533" s="205"/>
      <c r="AJ533" s="205"/>
      <c r="AK533" s="4"/>
      <c r="AL533" s="4"/>
      <c r="AM533" s="309">
        <f t="shared" ca="1" si="213"/>
        <v>13.43</v>
      </c>
      <c r="AN533" s="309">
        <f t="shared" ca="1" si="214"/>
        <v>12.89</v>
      </c>
      <c r="AO533" s="310">
        <f t="shared" ca="1" si="215"/>
        <v>0.64814814814814847</v>
      </c>
      <c r="AP533" s="310" t="b">
        <f t="shared" ca="1" si="216"/>
        <v>0</v>
      </c>
      <c r="AQ533" s="309">
        <f t="shared" ca="1" si="217"/>
        <v>0</v>
      </c>
      <c r="AR533" s="205">
        <f t="shared" ca="1" si="200"/>
        <v>0</v>
      </c>
      <c r="AS533" s="45" t="b">
        <f t="shared" ca="1" si="201"/>
        <v>0</v>
      </c>
      <c r="AT533">
        <f t="shared" ca="1" si="202"/>
        <v>0</v>
      </c>
      <c r="AU533" t="b">
        <f t="shared" ca="1" si="218"/>
        <v>0</v>
      </c>
      <c r="AV533" t="b">
        <f t="shared" ca="1" si="219"/>
        <v>0</v>
      </c>
      <c r="AW533" s="266" t="b">
        <f t="shared" ca="1" si="220"/>
        <v>0</v>
      </c>
      <c r="AX533" s="266" t="b">
        <f t="shared" ca="1" si="221"/>
        <v>0</v>
      </c>
      <c r="AY533" s="266" t="b">
        <f t="shared" ca="1" si="222"/>
        <v>0</v>
      </c>
    </row>
    <row r="534" spans="1:51" x14ac:dyDescent="0.25">
      <c r="A534">
        <v>502</v>
      </c>
      <c r="B534" s="163">
        <f ca="1">OFFSET(InputPriceData!B$15,CalculationsAndCharts!$A534+$A$11,0,1,1)</f>
        <v>41288</v>
      </c>
      <c r="C534" s="3">
        <f ca="1">OFFSET(InputPriceData!G$15,CalculationsAndCharts!$A534+$A$11,IF($C$7,8,0),1,1)</f>
        <v>723600</v>
      </c>
      <c r="D534" s="4">
        <f ca="1">OFFSET(InputPriceData!C$15,CalculationsAndCharts!$A534+$A$11,IF($C$7,8,0),1,1)</f>
        <v>13.13</v>
      </c>
      <c r="E534" s="4">
        <f ca="1">OFFSET(InputPriceData!D$15,CalculationsAndCharts!$A534+$A$11,IF($C$7,8,0),1,1)</f>
        <v>13.19</v>
      </c>
      <c r="F534" s="4">
        <f ca="1">OFFSET(InputPriceData!E$15,CalculationsAndCharts!$A534+$A$11,IF($C$7,8,0),1,1)</f>
        <v>12.98</v>
      </c>
      <c r="G534" s="4">
        <f ca="1">OFFSET(InputPriceData!F$15,CalculationsAndCharts!$A534+$A$11,IF($C$7,8,0),1,1)</f>
        <v>13.09</v>
      </c>
      <c r="H534" s="128"/>
      <c r="I534" s="128"/>
      <c r="K534" s="124"/>
      <c r="L534" s="279"/>
      <c r="M534" s="281"/>
      <c r="N534" s="280"/>
      <c r="O534" s="4"/>
      <c r="P534" s="4"/>
      <c r="Q534" s="3"/>
      <c r="S534" s="309">
        <f t="shared" ca="1" si="203"/>
        <v>13.43</v>
      </c>
      <c r="T534" s="309">
        <f t="shared" ca="1" si="204"/>
        <v>12.8</v>
      </c>
      <c r="U534" s="310">
        <f t="shared" ca="1" si="196"/>
        <v>0.46031746031745968</v>
      </c>
      <c r="V534" s="310" t="b">
        <f t="shared" ca="1" si="205"/>
        <v>0</v>
      </c>
      <c r="W534" s="3" t="b">
        <f t="shared" ca="1" si="206"/>
        <v>0</v>
      </c>
      <c r="X534" s="3" t="str">
        <f t="shared" ca="1" si="207"/>
        <v/>
      </c>
      <c r="Y534" s="3" t="str">
        <f t="shared" ca="1" si="197"/>
        <v/>
      </c>
      <c r="Z534" s="3" t="str">
        <f t="shared" ca="1" si="208"/>
        <v/>
      </c>
      <c r="AA534" s="3" t="str">
        <f t="shared" ca="1" si="209"/>
        <v/>
      </c>
      <c r="AB534" s="205">
        <f t="shared" ca="1" si="210"/>
        <v>9778</v>
      </c>
      <c r="AC534" s="205">
        <f t="shared" ca="1" si="211"/>
        <v>155</v>
      </c>
      <c r="AD534" s="205">
        <f t="shared" ca="1" si="198"/>
        <v>63.083870967741937</v>
      </c>
      <c r="AE534" s="205">
        <f t="shared" ca="1" si="199"/>
        <v>13.083870967741937</v>
      </c>
      <c r="AF534" s="205">
        <f t="shared" ca="1" si="212"/>
        <v>2.6167741935483875</v>
      </c>
      <c r="AG534" s="205"/>
      <c r="AH534" s="205"/>
      <c r="AI534" s="205"/>
      <c r="AJ534" s="205"/>
      <c r="AK534" s="4"/>
      <c r="AL534" s="4"/>
      <c r="AM534" s="309">
        <f t="shared" ca="1" si="213"/>
        <v>13.43</v>
      </c>
      <c r="AN534" s="309">
        <f t="shared" ca="1" si="214"/>
        <v>12.89</v>
      </c>
      <c r="AO534" s="310">
        <f t="shared" ca="1" si="215"/>
        <v>0.37037037037036963</v>
      </c>
      <c r="AP534" s="310" t="b">
        <f t="shared" ca="1" si="216"/>
        <v>0</v>
      </c>
      <c r="AQ534" s="309">
        <f t="shared" ca="1" si="217"/>
        <v>0</v>
      </c>
      <c r="AR534" s="205">
        <f t="shared" ca="1" si="200"/>
        <v>0</v>
      </c>
      <c r="AS534" s="45" t="b">
        <f t="shared" ca="1" si="201"/>
        <v>0</v>
      </c>
      <c r="AT534">
        <f t="shared" ca="1" si="202"/>
        <v>0</v>
      </c>
      <c r="AU534" t="b">
        <f t="shared" ca="1" si="218"/>
        <v>0</v>
      </c>
      <c r="AV534" t="b">
        <f t="shared" ca="1" si="219"/>
        <v>0</v>
      </c>
      <c r="AW534" s="266" t="b">
        <f t="shared" ca="1" si="220"/>
        <v>0</v>
      </c>
      <c r="AX534" s="266" t="b">
        <f t="shared" ca="1" si="221"/>
        <v>0</v>
      </c>
      <c r="AY534" s="266" t="b">
        <f t="shared" ca="1" si="222"/>
        <v>0</v>
      </c>
    </row>
    <row r="535" spans="1:51" x14ac:dyDescent="0.25">
      <c r="A535">
        <v>503</v>
      </c>
      <c r="B535" s="163">
        <f ca="1">OFFSET(InputPriceData!B$15,CalculationsAndCharts!$A535+$A$11,0,1,1)</f>
        <v>41285</v>
      </c>
      <c r="C535" s="3">
        <f ca="1">OFFSET(InputPriceData!G$15,CalculationsAndCharts!$A535+$A$11,IF($C$7,8,0),1,1)</f>
        <v>306500</v>
      </c>
      <c r="D535" s="4">
        <f ca="1">OFFSET(InputPriceData!C$15,CalculationsAndCharts!$A535+$A$11,IF($C$7,8,0),1,1)</f>
        <v>13.29</v>
      </c>
      <c r="E535" s="4">
        <f ca="1">OFFSET(InputPriceData!D$15,CalculationsAndCharts!$A535+$A$11,IF($C$7,8,0),1,1)</f>
        <v>13.29</v>
      </c>
      <c r="F535" s="4">
        <f ca="1">OFFSET(InputPriceData!E$15,CalculationsAndCharts!$A535+$A$11,IF($C$7,8,0),1,1)</f>
        <v>13</v>
      </c>
      <c r="G535" s="4">
        <f ca="1">OFFSET(InputPriceData!F$15,CalculationsAndCharts!$A535+$A$11,IF($C$7,8,0),1,1)</f>
        <v>13.19</v>
      </c>
      <c r="H535" s="128"/>
      <c r="I535" s="128"/>
      <c r="K535" s="124"/>
      <c r="L535" s="279"/>
      <c r="M535" s="281"/>
      <c r="N535" s="280"/>
      <c r="O535" s="4"/>
      <c r="P535" s="4"/>
      <c r="Q535" s="3"/>
      <c r="S535" s="309">
        <f t="shared" ca="1" si="203"/>
        <v>13.43</v>
      </c>
      <c r="T535" s="309">
        <f t="shared" ca="1" si="204"/>
        <v>12.6</v>
      </c>
      <c r="U535" s="310">
        <f t="shared" ca="1" si="196"/>
        <v>0.71084337349397564</v>
      </c>
      <c r="V535" s="310" t="b">
        <f t="shared" ca="1" si="205"/>
        <v>0</v>
      </c>
      <c r="W535" s="3" t="b">
        <f t="shared" ca="1" si="206"/>
        <v>0</v>
      </c>
      <c r="X535" s="3" t="str">
        <f t="shared" ca="1" si="207"/>
        <v/>
      </c>
      <c r="Y535" s="3" t="str">
        <f t="shared" ca="1" si="197"/>
        <v/>
      </c>
      <c r="Z535" s="3" t="str">
        <f t="shared" ca="1" si="208"/>
        <v/>
      </c>
      <c r="AA535" s="3" t="str">
        <f t="shared" ca="1" si="209"/>
        <v/>
      </c>
      <c r="AB535" s="205">
        <f t="shared" ca="1" si="210"/>
        <v>9778</v>
      </c>
      <c r="AC535" s="205">
        <f t="shared" ca="1" si="211"/>
        <v>155</v>
      </c>
      <c r="AD535" s="205">
        <f t="shared" ca="1" si="198"/>
        <v>63.083870967741937</v>
      </c>
      <c r="AE535" s="205">
        <f t="shared" ca="1" si="199"/>
        <v>13.083870967741937</v>
      </c>
      <c r="AF535" s="205">
        <f t="shared" ca="1" si="212"/>
        <v>2.6167741935483875</v>
      </c>
      <c r="AG535" s="205"/>
      <c r="AH535" s="205"/>
      <c r="AI535" s="205"/>
      <c r="AJ535" s="205"/>
      <c r="AK535" s="4"/>
      <c r="AL535" s="4"/>
      <c r="AM535" s="309">
        <f t="shared" ca="1" si="213"/>
        <v>13.43</v>
      </c>
      <c r="AN535" s="309">
        <f t="shared" ca="1" si="214"/>
        <v>12.89</v>
      </c>
      <c r="AO535" s="310">
        <f t="shared" ca="1" si="215"/>
        <v>0.55555555555555447</v>
      </c>
      <c r="AP535" s="310" t="b">
        <f t="shared" ca="1" si="216"/>
        <v>0</v>
      </c>
      <c r="AQ535" s="309">
        <f t="shared" ca="1" si="217"/>
        <v>0</v>
      </c>
      <c r="AR535" s="205">
        <f t="shared" ca="1" si="200"/>
        <v>0</v>
      </c>
      <c r="AS535" s="45" t="b">
        <f t="shared" ca="1" si="201"/>
        <v>0</v>
      </c>
      <c r="AT535">
        <f t="shared" ca="1" si="202"/>
        <v>0</v>
      </c>
      <c r="AU535" t="b">
        <f t="shared" ca="1" si="218"/>
        <v>0</v>
      </c>
      <c r="AV535" t="b">
        <f t="shared" ca="1" si="219"/>
        <v>0</v>
      </c>
      <c r="AW535" s="266" t="b">
        <f t="shared" ca="1" si="220"/>
        <v>0</v>
      </c>
      <c r="AX535" s="266" t="b">
        <f t="shared" ca="1" si="221"/>
        <v>0</v>
      </c>
      <c r="AY535" s="266" t="b">
        <f t="shared" ca="1" si="222"/>
        <v>0</v>
      </c>
    </row>
    <row r="536" spans="1:51" x14ac:dyDescent="0.25">
      <c r="A536">
        <v>504</v>
      </c>
      <c r="B536" s="163">
        <f ca="1">OFFSET(InputPriceData!B$15,CalculationsAndCharts!$A536+$A$11,0,1,1)</f>
        <v>41284</v>
      </c>
      <c r="C536" s="3">
        <f ca="1">OFFSET(InputPriceData!G$15,CalculationsAndCharts!$A536+$A$11,IF($C$7,8,0),1,1)</f>
        <v>311300</v>
      </c>
      <c r="D536" s="4">
        <f ca="1">OFFSET(InputPriceData!C$15,CalculationsAndCharts!$A536+$A$11,IF($C$7,8,0),1,1)</f>
        <v>13.3</v>
      </c>
      <c r="E536" s="4">
        <f ca="1">OFFSET(InputPriceData!D$15,CalculationsAndCharts!$A536+$A$11,IF($C$7,8,0),1,1)</f>
        <v>13.3</v>
      </c>
      <c r="F536" s="4">
        <f ca="1">OFFSET(InputPriceData!E$15,CalculationsAndCharts!$A536+$A$11,IF($C$7,8,0),1,1)</f>
        <v>13.19</v>
      </c>
      <c r="G536" s="4">
        <f ca="1">OFFSET(InputPriceData!F$15,CalculationsAndCharts!$A536+$A$11,IF($C$7,8,0),1,1)</f>
        <v>13.26</v>
      </c>
      <c r="H536" s="128"/>
      <c r="I536" s="128"/>
      <c r="K536" s="124"/>
      <c r="L536" s="279"/>
      <c r="M536" s="281"/>
      <c r="N536" s="280"/>
      <c r="O536" s="4"/>
      <c r="P536" s="4"/>
      <c r="Q536" s="3"/>
      <c r="S536" s="309">
        <f t="shared" ca="1" si="203"/>
        <v>13.43</v>
      </c>
      <c r="T536" s="309">
        <f t="shared" ca="1" si="204"/>
        <v>12.57</v>
      </c>
      <c r="U536" s="310">
        <f t="shared" ca="1" si="196"/>
        <v>0.80232558139534882</v>
      </c>
      <c r="V536" s="310" t="b">
        <f t="shared" ca="1" si="205"/>
        <v>0</v>
      </c>
      <c r="W536" s="3" t="b">
        <f t="shared" ca="1" si="206"/>
        <v>0</v>
      </c>
      <c r="X536" s="3" t="str">
        <f t="shared" ca="1" si="207"/>
        <v/>
      </c>
      <c r="Y536" s="3" t="str">
        <f t="shared" ca="1" si="197"/>
        <v/>
      </c>
      <c r="Z536" s="3" t="str">
        <f t="shared" ca="1" si="208"/>
        <v/>
      </c>
      <c r="AA536" s="3" t="str">
        <f t="shared" ca="1" si="209"/>
        <v/>
      </c>
      <c r="AB536" s="205">
        <f t="shared" ca="1" si="210"/>
        <v>9778</v>
      </c>
      <c r="AC536" s="205">
        <f t="shared" ca="1" si="211"/>
        <v>155</v>
      </c>
      <c r="AD536" s="205">
        <f t="shared" ca="1" si="198"/>
        <v>63.083870967741937</v>
      </c>
      <c r="AE536" s="205">
        <f t="shared" ca="1" si="199"/>
        <v>13.083870967741937</v>
      </c>
      <c r="AF536" s="205">
        <f t="shared" ca="1" si="212"/>
        <v>2.6167741935483875</v>
      </c>
      <c r="AG536" s="205"/>
      <c r="AH536" s="205"/>
      <c r="AI536" s="205"/>
      <c r="AJ536" s="205"/>
      <c r="AK536" s="4"/>
      <c r="AL536" s="4"/>
      <c r="AM536" s="309">
        <f t="shared" ca="1" si="213"/>
        <v>13.43</v>
      </c>
      <c r="AN536" s="309">
        <f t="shared" ca="1" si="214"/>
        <v>12.8</v>
      </c>
      <c r="AO536" s="310">
        <f t="shared" ca="1" si="215"/>
        <v>0.7301587301587299</v>
      </c>
      <c r="AP536" s="310" t="b">
        <f t="shared" ca="1" si="216"/>
        <v>0</v>
      </c>
      <c r="AQ536" s="309">
        <f t="shared" ca="1" si="217"/>
        <v>0</v>
      </c>
      <c r="AR536" s="205">
        <f t="shared" ca="1" si="200"/>
        <v>0</v>
      </c>
      <c r="AS536" s="45" t="b">
        <f t="shared" ca="1" si="201"/>
        <v>0</v>
      </c>
      <c r="AT536">
        <f t="shared" ca="1" si="202"/>
        <v>0</v>
      </c>
      <c r="AU536" t="b">
        <f t="shared" ca="1" si="218"/>
        <v>0</v>
      </c>
      <c r="AV536" t="b">
        <f t="shared" ca="1" si="219"/>
        <v>0</v>
      </c>
      <c r="AW536" s="266" t="b">
        <f t="shared" ca="1" si="220"/>
        <v>0</v>
      </c>
      <c r="AX536" s="266" t="b">
        <f t="shared" ca="1" si="221"/>
        <v>0</v>
      </c>
      <c r="AY536" s="266" t="b">
        <f t="shared" ca="1" si="222"/>
        <v>0</v>
      </c>
    </row>
    <row r="537" spans="1:51" x14ac:dyDescent="0.25">
      <c r="A537">
        <v>505</v>
      </c>
      <c r="B537" s="163">
        <f ca="1">OFFSET(InputPriceData!B$15,CalculationsAndCharts!$A537+$A$11,0,1,1)</f>
        <v>41283</v>
      </c>
      <c r="C537" s="3">
        <f ca="1">OFFSET(InputPriceData!G$15,CalculationsAndCharts!$A537+$A$11,IF($C$7,8,0),1,1)</f>
        <v>247700</v>
      </c>
      <c r="D537" s="4">
        <f ca="1">OFFSET(InputPriceData!C$15,CalculationsAndCharts!$A537+$A$11,IF($C$7,8,0),1,1)</f>
        <v>13.28</v>
      </c>
      <c r="E537" s="4">
        <f ca="1">OFFSET(InputPriceData!D$15,CalculationsAndCharts!$A537+$A$11,IF($C$7,8,0),1,1)</f>
        <v>13.33</v>
      </c>
      <c r="F537" s="4">
        <f ca="1">OFFSET(InputPriceData!E$15,CalculationsAndCharts!$A537+$A$11,IF($C$7,8,0),1,1)</f>
        <v>13.18</v>
      </c>
      <c r="G537" s="4">
        <f ca="1">OFFSET(InputPriceData!F$15,CalculationsAndCharts!$A537+$A$11,IF($C$7,8,0),1,1)</f>
        <v>13.22</v>
      </c>
      <c r="H537" s="128"/>
      <c r="I537" s="128"/>
      <c r="K537" s="124"/>
      <c r="L537" s="279"/>
      <c r="M537" s="281"/>
      <c r="N537" s="280"/>
      <c r="O537" s="4"/>
      <c r="P537" s="4"/>
      <c r="Q537" s="3"/>
      <c r="S537" s="309">
        <f t="shared" ca="1" si="203"/>
        <v>13.43</v>
      </c>
      <c r="T537" s="309">
        <f t="shared" ca="1" si="204"/>
        <v>12.52</v>
      </c>
      <c r="U537" s="310">
        <f t="shared" ca="1" si="196"/>
        <v>0.76923076923077027</v>
      </c>
      <c r="V537" s="310" t="b">
        <f t="shared" ca="1" si="205"/>
        <v>0</v>
      </c>
      <c r="W537" s="3" t="b">
        <f t="shared" ca="1" si="206"/>
        <v>0</v>
      </c>
      <c r="X537" s="3" t="str">
        <f t="shared" ca="1" si="207"/>
        <v/>
      </c>
      <c r="Y537" s="3" t="str">
        <f t="shared" ca="1" si="197"/>
        <v/>
      </c>
      <c r="Z537" s="3" t="str">
        <f t="shared" ca="1" si="208"/>
        <v/>
      </c>
      <c r="AA537" s="3" t="str">
        <f t="shared" ca="1" si="209"/>
        <v/>
      </c>
      <c r="AB537" s="205">
        <f t="shared" ca="1" si="210"/>
        <v>9778</v>
      </c>
      <c r="AC537" s="205">
        <f t="shared" ca="1" si="211"/>
        <v>155</v>
      </c>
      <c r="AD537" s="205">
        <f t="shared" ca="1" si="198"/>
        <v>63.083870967741937</v>
      </c>
      <c r="AE537" s="205">
        <f t="shared" ca="1" si="199"/>
        <v>13.083870967741937</v>
      </c>
      <c r="AF537" s="205">
        <f t="shared" ca="1" si="212"/>
        <v>2.6167741935483875</v>
      </c>
      <c r="AG537" s="205"/>
      <c r="AH537" s="205"/>
      <c r="AI537" s="205"/>
      <c r="AJ537" s="205"/>
      <c r="AK537" s="4"/>
      <c r="AL537" s="4"/>
      <c r="AM537" s="309">
        <f t="shared" ca="1" si="213"/>
        <v>13.43</v>
      </c>
      <c r="AN537" s="309">
        <f t="shared" ca="1" si="214"/>
        <v>12.6</v>
      </c>
      <c r="AO537" s="310">
        <f t="shared" ca="1" si="215"/>
        <v>0.7469879518072301</v>
      </c>
      <c r="AP537" s="310" t="b">
        <f t="shared" ca="1" si="216"/>
        <v>0</v>
      </c>
      <c r="AQ537" s="309">
        <f t="shared" ca="1" si="217"/>
        <v>0</v>
      </c>
      <c r="AR537" s="205">
        <f t="shared" ca="1" si="200"/>
        <v>0</v>
      </c>
      <c r="AS537" s="45" t="b">
        <f t="shared" ca="1" si="201"/>
        <v>0</v>
      </c>
      <c r="AT537">
        <f t="shared" ca="1" si="202"/>
        <v>0</v>
      </c>
      <c r="AU537" t="b">
        <f t="shared" ca="1" si="218"/>
        <v>0</v>
      </c>
      <c r="AV537" t="b">
        <f t="shared" ca="1" si="219"/>
        <v>0</v>
      </c>
      <c r="AW537" s="266" t="b">
        <f t="shared" ca="1" si="220"/>
        <v>0</v>
      </c>
      <c r="AX537" s="266" t="b">
        <f t="shared" ca="1" si="221"/>
        <v>0</v>
      </c>
      <c r="AY537" s="266" t="b">
        <f t="shared" ca="1" si="222"/>
        <v>0</v>
      </c>
    </row>
    <row r="538" spans="1:51" x14ac:dyDescent="0.25">
      <c r="A538">
        <v>506</v>
      </c>
      <c r="B538" s="163">
        <f ca="1">OFFSET(InputPriceData!B$15,CalculationsAndCharts!$A538+$A$11,0,1,1)</f>
        <v>41282</v>
      </c>
      <c r="C538" s="3">
        <f ca="1">OFFSET(InputPriceData!G$15,CalculationsAndCharts!$A538+$A$11,IF($C$7,8,0),1,1)</f>
        <v>268300</v>
      </c>
      <c r="D538" s="4">
        <f ca="1">OFFSET(InputPriceData!C$15,CalculationsAndCharts!$A538+$A$11,IF($C$7,8,0),1,1)</f>
        <v>13.17</v>
      </c>
      <c r="E538" s="4">
        <f ca="1">OFFSET(InputPriceData!D$15,CalculationsAndCharts!$A538+$A$11,IF($C$7,8,0),1,1)</f>
        <v>13.28</v>
      </c>
      <c r="F538" s="4">
        <f ca="1">OFFSET(InputPriceData!E$15,CalculationsAndCharts!$A538+$A$11,IF($C$7,8,0),1,1)</f>
        <v>13.14</v>
      </c>
      <c r="G538" s="4">
        <f ca="1">OFFSET(InputPriceData!F$15,CalculationsAndCharts!$A538+$A$11,IF($C$7,8,0),1,1)</f>
        <v>13.23</v>
      </c>
      <c r="H538" s="128"/>
      <c r="I538" s="128"/>
      <c r="K538" s="124"/>
      <c r="L538" s="279"/>
      <c r="M538" s="281"/>
      <c r="N538" s="280"/>
      <c r="O538" s="4"/>
      <c r="P538" s="4"/>
      <c r="Q538" s="3"/>
      <c r="S538" s="309">
        <f t="shared" ca="1" si="203"/>
        <v>13.43</v>
      </c>
      <c r="T538" s="309">
        <f t="shared" ca="1" si="204"/>
        <v>12.52</v>
      </c>
      <c r="U538" s="310">
        <f t="shared" ca="1" si="196"/>
        <v>0.780219780219781</v>
      </c>
      <c r="V538" s="310" t="b">
        <f t="shared" ca="1" si="205"/>
        <v>0</v>
      </c>
      <c r="W538" s="3" t="b">
        <f t="shared" ca="1" si="206"/>
        <v>0</v>
      </c>
      <c r="X538" s="3" t="str">
        <f t="shared" ca="1" si="207"/>
        <v/>
      </c>
      <c r="Y538" s="3" t="str">
        <f t="shared" ca="1" si="197"/>
        <v/>
      </c>
      <c r="Z538" s="3" t="str">
        <f t="shared" ca="1" si="208"/>
        <v/>
      </c>
      <c r="AA538" s="3" t="str">
        <f t="shared" ca="1" si="209"/>
        <v/>
      </c>
      <c r="AB538" s="205">
        <f t="shared" ca="1" si="210"/>
        <v>9778</v>
      </c>
      <c r="AC538" s="205">
        <f t="shared" ca="1" si="211"/>
        <v>155</v>
      </c>
      <c r="AD538" s="205">
        <f t="shared" ca="1" si="198"/>
        <v>63.083870967741937</v>
      </c>
      <c r="AE538" s="205">
        <f t="shared" ca="1" si="199"/>
        <v>13.083870967741937</v>
      </c>
      <c r="AF538" s="205">
        <f t="shared" ca="1" si="212"/>
        <v>2.6167741935483875</v>
      </c>
      <c r="AG538" s="205"/>
      <c r="AH538" s="205"/>
      <c r="AI538" s="205"/>
      <c r="AJ538" s="205"/>
      <c r="AK538" s="4"/>
      <c r="AL538" s="4"/>
      <c r="AM538" s="309">
        <f t="shared" ca="1" si="213"/>
        <v>13.43</v>
      </c>
      <c r="AN538" s="309">
        <f t="shared" ca="1" si="214"/>
        <v>12.57</v>
      </c>
      <c r="AO538" s="310">
        <f t="shared" ca="1" si="215"/>
        <v>0.76744186046511698</v>
      </c>
      <c r="AP538" s="310" t="b">
        <f t="shared" ca="1" si="216"/>
        <v>0</v>
      </c>
      <c r="AQ538" s="309">
        <f t="shared" ca="1" si="217"/>
        <v>0</v>
      </c>
      <c r="AR538" s="205">
        <f t="shared" ca="1" si="200"/>
        <v>0</v>
      </c>
      <c r="AS538" s="45" t="b">
        <f t="shared" ca="1" si="201"/>
        <v>0</v>
      </c>
      <c r="AT538">
        <f t="shared" ca="1" si="202"/>
        <v>0</v>
      </c>
      <c r="AU538" t="b">
        <f t="shared" ca="1" si="218"/>
        <v>0</v>
      </c>
      <c r="AV538" t="b">
        <f t="shared" ca="1" si="219"/>
        <v>0</v>
      </c>
      <c r="AW538" s="266" t="b">
        <f t="shared" ca="1" si="220"/>
        <v>0</v>
      </c>
      <c r="AX538" s="266" t="b">
        <f t="shared" ca="1" si="221"/>
        <v>0</v>
      </c>
      <c r="AY538" s="266" t="b">
        <f t="shared" ca="1" si="222"/>
        <v>0</v>
      </c>
    </row>
    <row r="539" spans="1:51" x14ac:dyDescent="0.25">
      <c r="A539">
        <v>507</v>
      </c>
      <c r="B539" s="163">
        <f ca="1">OFFSET(InputPriceData!B$15,CalculationsAndCharts!$A539+$A$11,0,1,1)</f>
        <v>41281</v>
      </c>
      <c r="C539" s="3">
        <f ca="1">OFFSET(InputPriceData!G$15,CalculationsAndCharts!$A539+$A$11,IF($C$7,8,0),1,1)</f>
        <v>484300</v>
      </c>
      <c r="D539" s="4">
        <f ca="1">OFFSET(InputPriceData!C$15,CalculationsAndCharts!$A539+$A$11,IF($C$7,8,0),1,1)</f>
        <v>13.09</v>
      </c>
      <c r="E539" s="4">
        <f ca="1">OFFSET(InputPriceData!D$15,CalculationsAndCharts!$A539+$A$11,IF($C$7,8,0),1,1)</f>
        <v>13.27</v>
      </c>
      <c r="F539" s="4">
        <f ca="1">OFFSET(InputPriceData!E$15,CalculationsAndCharts!$A539+$A$11,IF($C$7,8,0),1,1)</f>
        <v>13.04</v>
      </c>
      <c r="G539" s="4">
        <f ca="1">OFFSET(InputPriceData!F$15,CalculationsAndCharts!$A539+$A$11,IF($C$7,8,0),1,1)</f>
        <v>13.22</v>
      </c>
      <c r="H539" s="128"/>
      <c r="I539" s="128"/>
      <c r="K539" s="124"/>
      <c r="L539" s="279"/>
      <c r="M539" s="281"/>
      <c r="N539" s="280"/>
      <c r="O539" s="4"/>
      <c r="P539" s="4"/>
      <c r="Q539" s="3"/>
      <c r="S539" s="309">
        <f t="shared" ca="1" si="203"/>
        <v>13.43</v>
      </c>
      <c r="T539" s="309">
        <f t="shared" ca="1" si="204"/>
        <v>12.52</v>
      </c>
      <c r="U539" s="310">
        <f t="shared" ca="1" si="196"/>
        <v>0.76923076923077027</v>
      </c>
      <c r="V539" s="310" t="b">
        <f t="shared" ca="1" si="205"/>
        <v>0</v>
      </c>
      <c r="W539" s="3" t="b">
        <f t="shared" ca="1" si="206"/>
        <v>1</v>
      </c>
      <c r="X539" s="3">
        <f t="shared" ca="1" si="207"/>
        <v>12.86</v>
      </c>
      <c r="Y539" s="3">
        <f t="shared" ca="1" si="197"/>
        <v>2.7993779160186723</v>
      </c>
      <c r="Z539" s="3">
        <f t="shared" ca="1" si="208"/>
        <v>2.7993779160186723</v>
      </c>
      <c r="AA539" s="3">
        <f t="shared" ca="1" si="209"/>
        <v>63</v>
      </c>
      <c r="AB539" s="205">
        <f t="shared" ca="1" si="210"/>
        <v>9778</v>
      </c>
      <c r="AC539" s="205">
        <f t="shared" ca="1" si="211"/>
        <v>155</v>
      </c>
      <c r="AD539" s="205">
        <f t="shared" ca="1" si="198"/>
        <v>63.083870967741937</v>
      </c>
      <c r="AE539" s="205">
        <f t="shared" ca="1" si="199"/>
        <v>13.083870967741937</v>
      </c>
      <c r="AF539" s="205">
        <f t="shared" ca="1" si="212"/>
        <v>2.6167741935483875</v>
      </c>
      <c r="AG539" s="205"/>
      <c r="AH539" s="205"/>
      <c r="AI539" s="205"/>
      <c r="AJ539" s="205"/>
      <c r="AK539" s="4"/>
      <c r="AL539" s="4"/>
      <c r="AM539" s="309">
        <f t="shared" ca="1" si="213"/>
        <v>13.43</v>
      </c>
      <c r="AN539" s="309">
        <f t="shared" ca="1" si="214"/>
        <v>12.52</v>
      </c>
      <c r="AO539" s="310">
        <f t="shared" ca="1" si="215"/>
        <v>0.76923076923077027</v>
      </c>
      <c r="AP539" s="310" t="b">
        <f t="shared" ca="1" si="216"/>
        <v>0</v>
      </c>
      <c r="AQ539" s="309">
        <f t="shared" ca="1" si="217"/>
        <v>0</v>
      </c>
      <c r="AR539" s="205">
        <f t="shared" ca="1" si="200"/>
        <v>0</v>
      </c>
      <c r="AS539" s="45" t="b">
        <f t="shared" ca="1" si="201"/>
        <v>0</v>
      </c>
      <c r="AT539">
        <f t="shared" ca="1" si="202"/>
        <v>0</v>
      </c>
      <c r="AU539" t="b">
        <f t="shared" ca="1" si="218"/>
        <v>0</v>
      </c>
      <c r="AV539" t="b">
        <f t="shared" ca="1" si="219"/>
        <v>0</v>
      </c>
      <c r="AW539" s="266" t="b">
        <f t="shared" ca="1" si="220"/>
        <v>0</v>
      </c>
      <c r="AX539" s="266" t="b">
        <f t="shared" ca="1" si="221"/>
        <v>0</v>
      </c>
      <c r="AY539" s="266" t="b">
        <f t="shared" ca="1" si="222"/>
        <v>0</v>
      </c>
    </row>
    <row r="540" spans="1:51" x14ac:dyDescent="0.25">
      <c r="A540">
        <v>508</v>
      </c>
      <c r="B540" s="163">
        <f ca="1">OFFSET(InputPriceData!B$15,CalculationsAndCharts!$A540+$A$11,0,1,1)</f>
        <v>41278</v>
      </c>
      <c r="C540" s="3">
        <f ca="1">OFFSET(InputPriceData!G$15,CalculationsAndCharts!$A540+$A$11,IF($C$7,8,0),1,1)</f>
        <v>244000</v>
      </c>
      <c r="D540" s="4">
        <f ca="1">OFFSET(InputPriceData!C$15,CalculationsAndCharts!$A540+$A$11,IF($C$7,8,0),1,1)</f>
        <v>13.38</v>
      </c>
      <c r="E540" s="4">
        <f ca="1">OFFSET(InputPriceData!D$15,CalculationsAndCharts!$A540+$A$11,IF($C$7,8,0),1,1)</f>
        <v>13.52</v>
      </c>
      <c r="F540" s="4">
        <f ca="1">OFFSET(InputPriceData!E$15,CalculationsAndCharts!$A540+$A$11,IF($C$7,8,0),1,1)</f>
        <v>13.28</v>
      </c>
      <c r="G540" s="4">
        <f ca="1">OFFSET(InputPriceData!F$15,CalculationsAndCharts!$A540+$A$11,IF($C$7,8,0),1,1)</f>
        <v>13.43</v>
      </c>
      <c r="H540" s="128"/>
      <c r="I540" s="128"/>
      <c r="K540" s="124"/>
      <c r="L540" s="279"/>
      <c r="M540" s="281"/>
      <c r="N540" s="280"/>
      <c r="O540" s="4"/>
      <c r="P540" s="4"/>
      <c r="Q540" s="3"/>
      <c r="S540" s="309">
        <f t="shared" ca="1" si="203"/>
        <v>13.43</v>
      </c>
      <c r="T540" s="309">
        <f t="shared" ca="1" si="204"/>
        <v>12.52</v>
      </c>
      <c r="U540" s="310">
        <f t="shared" ca="1" si="196"/>
        <v>1</v>
      </c>
      <c r="V540" s="310" t="b">
        <f t="shared" ca="1" si="205"/>
        <v>0</v>
      </c>
      <c r="W540" s="3" t="b">
        <f t="shared" ca="1" si="206"/>
        <v>0</v>
      </c>
      <c r="X540" s="3" t="str">
        <f t="shared" ca="1" si="207"/>
        <v/>
      </c>
      <c r="Y540" s="3" t="str">
        <f t="shared" ca="1" si="197"/>
        <v/>
      </c>
      <c r="Z540" s="3" t="str">
        <f t="shared" ca="1" si="208"/>
        <v/>
      </c>
      <c r="AA540" s="3" t="str">
        <f t="shared" ca="1" si="209"/>
        <v/>
      </c>
      <c r="AB540" s="205">
        <f t="shared" ca="1" si="210"/>
        <v>9715</v>
      </c>
      <c r="AC540" s="205">
        <f t="shared" ca="1" si="211"/>
        <v>154</v>
      </c>
      <c r="AD540" s="205">
        <f t="shared" ca="1" si="198"/>
        <v>63.084415584415588</v>
      </c>
      <c r="AE540" s="205">
        <f t="shared" ca="1" si="199"/>
        <v>13.084415584415588</v>
      </c>
      <c r="AF540" s="205">
        <f t="shared" ca="1" si="212"/>
        <v>2.6168831168831179</v>
      </c>
      <c r="AG540" s="205"/>
      <c r="AH540" s="205"/>
      <c r="AI540" s="205"/>
      <c r="AJ540" s="205"/>
      <c r="AK540" s="4"/>
      <c r="AL540" s="4"/>
      <c r="AM540" s="309">
        <f t="shared" ca="1" si="213"/>
        <v>13.43</v>
      </c>
      <c r="AN540" s="309">
        <f t="shared" ca="1" si="214"/>
        <v>12.52</v>
      </c>
      <c r="AO540" s="310">
        <f t="shared" ca="1" si="215"/>
        <v>1</v>
      </c>
      <c r="AP540" s="310" t="b">
        <f t="shared" ca="1" si="216"/>
        <v>0</v>
      </c>
      <c r="AQ540" s="309">
        <f t="shared" ca="1" si="217"/>
        <v>0</v>
      </c>
      <c r="AR540" s="205">
        <f t="shared" ca="1" si="200"/>
        <v>0</v>
      </c>
      <c r="AS540" s="45" t="b">
        <f t="shared" ca="1" si="201"/>
        <v>0</v>
      </c>
      <c r="AT540">
        <f t="shared" ca="1" si="202"/>
        <v>0</v>
      </c>
      <c r="AU540" t="b">
        <f t="shared" ca="1" si="218"/>
        <v>0</v>
      </c>
      <c r="AV540" t="b">
        <f t="shared" ca="1" si="219"/>
        <v>0</v>
      </c>
      <c r="AW540" s="266" t="b">
        <f t="shared" ca="1" si="220"/>
        <v>0</v>
      </c>
      <c r="AX540" s="266" t="b">
        <f t="shared" ca="1" si="221"/>
        <v>0</v>
      </c>
      <c r="AY540" s="266" t="b">
        <f t="shared" ca="1" si="222"/>
        <v>0</v>
      </c>
    </row>
    <row r="541" spans="1:51" x14ac:dyDescent="0.25">
      <c r="A541">
        <v>509</v>
      </c>
      <c r="B541" s="163">
        <f ca="1">OFFSET(InputPriceData!B$15,CalculationsAndCharts!$A541+$A$11,0,1,1)</f>
        <v>41277</v>
      </c>
      <c r="C541" s="3">
        <f ca="1">OFFSET(InputPriceData!G$15,CalculationsAndCharts!$A541+$A$11,IF($C$7,8,0),1,1)</f>
        <v>264100</v>
      </c>
      <c r="D541" s="4">
        <f ca="1">OFFSET(InputPriceData!C$15,CalculationsAndCharts!$A541+$A$11,IF($C$7,8,0),1,1)</f>
        <v>13.29</v>
      </c>
      <c r="E541" s="4">
        <f ca="1">OFFSET(InputPriceData!D$15,CalculationsAndCharts!$A541+$A$11,IF($C$7,8,0),1,1)</f>
        <v>13.44</v>
      </c>
      <c r="F541" s="4">
        <f ca="1">OFFSET(InputPriceData!E$15,CalculationsAndCharts!$A541+$A$11,IF($C$7,8,0),1,1)</f>
        <v>13.25</v>
      </c>
      <c r="G541" s="4">
        <f ca="1">OFFSET(InputPriceData!F$15,CalculationsAndCharts!$A541+$A$11,IF($C$7,8,0),1,1)</f>
        <v>13.32</v>
      </c>
      <c r="H541" s="128"/>
      <c r="I541" s="128"/>
      <c r="K541" s="124"/>
      <c r="L541" s="279"/>
      <c r="M541" s="281"/>
      <c r="N541" s="280"/>
      <c r="O541" s="4"/>
      <c r="P541" s="4"/>
      <c r="Q541" s="3"/>
      <c r="S541" s="309">
        <f t="shared" ca="1" si="203"/>
        <v>13.32</v>
      </c>
      <c r="T541" s="309">
        <f t="shared" ca="1" si="204"/>
        <v>12.52</v>
      </c>
      <c r="U541" s="310">
        <f t="shared" ca="1" si="196"/>
        <v>1</v>
      </c>
      <c r="V541" s="310" t="b">
        <f t="shared" ca="1" si="205"/>
        <v>0</v>
      </c>
      <c r="W541" s="3" t="b">
        <f t="shared" ca="1" si="206"/>
        <v>0</v>
      </c>
      <c r="X541" s="3" t="str">
        <f t="shared" ca="1" si="207"/>
        <v/>
      </c>
      <c r="Y541" s="3" t="str">
        <f t="shared" ca="1" si="197"/>
        <v/>
      </c>
      <c r="Z541" s="3" t="str">
        <f t="shared" ca="1" si="208"/>
        <v/>
      </c>
      <c r="AA541" s="3" t="str">
        <f t="shared" ca="1" si="209"/>
        <v/>
      </c>
      <c r="AB541" s="205">
        <f t="shared" ca="1" si="210"/>
        <v>9715</v>
      </c>
      <c r="AC541" s="205">
        <f t="shared" ca="1" si="211"/>
        <v>154</v>
      </c>
      <c r="AD541" s="205">
        <f t="shared" ca="1" si="198"/>
        <v>63.084415584415588</v>
      </c>
      <c r="AE541" s="205">
        <f t="shared" ca="1" si="199"/>
        <v>13.084415584415588</v>
      </c>
      <c r="AF541" s="205">
        <f t="shared" ca="1" si="212"/>
        <v>2.6168831168831179</v>
      </c>
      <c r="AG541" s="205"/>
      <c r="AH541" s="205"/>
      <c r="AI541" s="205"/>
      <c r="AJ541" s="205"/>
      <c r="AK541" s="4"/>
      <c r="AL541" s="4"/>
      <c r="AM541" s="309">
        <f t="shared" ca="1" si="213"/>
        <v>13.32</v>
      </c>
      <c r="AN541" s="309">
        <f t="shared" ca="1" si="214"/>
        <v>12.52</v>
      </c>
      <c r="AO541" s="310">
        <f t="shared" ca="1" si="215"/>
        <v>1</v>
      </c>
      <c r="AP541" s="310" t="b">
        <f t="shared" ca="1" si="216"/>
        <v>0</v>
      </c>
      <c r="AQ541" s="309">
        <f t="shared" ca="1" si="217"/>
        <v>0</v>
      </c>
      <c r="AR541" s="205">
        <f t="shared" ca="1" si="200"/>
        <v>0</v>
      </c>
      <c r="AS541" s="45" t="b">
        <f t="shared" ca="1" si="201"/>
        <v>0</v>
      </c>
      <c r="AT541">
        <f t="shared" ca="1" si="202"/>
        <v>0</v>
      </c>
      <c r="AU541" t="b">
        <f t="shared" ca="1" si="218"/>
        <v>0</v>
      </c>
      <c r="AV541" t="b">
        <f t="shared" ca="1" si="219"/>
        <v>0</v>
      </c>
      <c r="AW541" s="266" t="b">
        <f t="shared" ca="1" si="220"/>
        <v>0</v>
      </c>
      <c r="AX541" s="266" t="b">
        <f t="shared" ca="1" si="221"/>
        <v>0</v>
      </c>
      <c r="AY541" s="266" t="b">
        <f t="shared" ca="1" si="222"/>
        <v>0</v>
      </c>
    </row>
    <row r="542" spans="1:51" x14ac:dyDescent="0.25">
      <c r="A542">
        <v>510</v>
      </c>
      <c r="B542" s="163">
        <f ca="1">OFFSET(InputPriceData!B$15,CalculationsAndCharts!$A542+$A$11,0,1,1)</f>
        <v>41276</v>
      </c>
      <c r="C542" s="3">
        <f ca="1">OFFSET(InputPriceData!G$15,CalculationsAndCharts!$A542+$A$11,IF($C$7,8,0),1,1)</f>
        <v>477300</v>
      </c>
      <c r="D542" s="4">
        <f ca="1">OFFSET(InputPriceData!C$15,CalculationsAndCharts!$A542+$A$11,IF($C$7,8,0),1,1)</f>
        <v>13.22</v>
      </c>
      <c r="E542" s="4">
        <f ca="1">OFFSET(InputPriceData!D$15,CalculationsAndCharts!$A542+$A$11,IF($C$7,8,0),1,1)</f>
        <v>13.43</v>
      </c>
      <c r="F542" s="4">
        <f ca="1">OFFSET(InputPriceData!E$15,CalculationsAndCharts!$A542+$A$11,IF($C$7,8,0),1,1)</f>
        <v>13.15</v>
      </c>
      <c r="G542" s="4">
        <f ca="1">OFFSET(InputPriceData!F$15,CalculationsAndCharts!$A542+$A$11,IF($C$7,8,0),1,1)</f>
        <v>13.31</v>
      </c>
      <c r="H542" s="128"/>
      <c r="I542" s="128"/>
      <c r="K542" s="124"/>
      <c r="L542" s="279"/>
      <c r="M542" s="281"/>
      <c r="N542" s="280"/>
      <c r="O542" s="4"/>
      <c r="P542" s="4"/>
      <c r="Q542" s="3"/>
      <c r="S542" s="309">
        <f t="shared" ca="1" si="203"/>
        <v>13.31</v>
      </c>
      <c r="T542" s="309">
        <f t="shared" ca="1" si="204"/>
        <v>12.52</v>
      </c>
      <c r="U542" s="310">
        <f t="shared" ca="1" si="196"/>
        <v>1</v>
      </c>
      <c r="V542" s="310" t="b">
        <f t="shared" ca="1" si="205"/>
        <v>0</v>
      </c>
      <c r="W542" s="3" t="b">
        <f t="shared" ca="1" si="206"/>
        <v>0</v>
      </c>
      <c r="X542" s="3" t="str">
        <f t="shared" ca="1" si="207"/>
        <v/>
      </c>
      <c r="Y542" s="3" t="str">
        <f t="shared" ca="1" si="197"/>
        <v/>
      </c>
      <c r="Z542" s="3" t="str">
        <f t="shared" ca="1" si="208"/>
        <v/>
      </c>
      <c r="AA542" s="3" t="str">
        <f t="shared" ca="1" si="209"/>
        <v/>
      </c>
      <c r="AB542" s="205">
        <f t="shared" ca="1" si="210"/>
        <v>9715</v>
      </c>
      <c r="AC542" s="205">
        <f t="shared" ca="1" si="211"/>
        <v>154</v>
      </c>
      <c r="AD542" s="205">
        <f t="shared" ca="1" si="198"/>
        <v>63.084415584415588</v>
      </c>
      <c r="AE542" s="205">
        <f t="shared" ca="1" si="199"/>
        <v>13.084415584415588</v>
      </c>
      <c r="AF542" s="205">
        <f t="shared" ca="1" si="212"/>
        <v>2.6168831168831179</v>
      </c>
      <c r="AG542" s="205"/>
      <c r="AH542" s="205"/>
      <c r="AI542" s="205"/>
      <c r="AJ542" s="205"/>
      <c r="AK542" s="4"/>
      <c r="AL542" s="4"/>
      <c r="AM542" s="309">
        <f t="shared" ca="1" si="213"/>
        <v>13.31</v>
      </c>
      <c r="AN542" s="309">
        <f t="shared" ca="1" si="214"/>
        <v>12.52</v>
      </c>
      <c r="AO542" s="310">
        <f t="shared" ca="1" si="215"/>
        <v>1</v>
      </c>
      <c r="AP542" s="310" t="b">
        <f t="shared" ca="1" si="216"/>
        <v>0</v>
      </c>
      <c r="AQ542" s="309">
        <f t="shared" ca="1" si="217"/>
        <v>0</v>
      </c>
      <c r="AR542" s="205">
        <f t="shared" ca="1" si="200"/>
        <v>0</v>
      </c>
      <c r="AS542" s="45" t="b">
        <f t="shared" ca="1" si="201"/>
        <v>0</v>
      </c>
      <c r="AT542">
        <f t="shared" ca="1" si="202"/>
        <v>0</v>
      </c>
      <c r="AU542" t="b">
        <f t="shared" ca="1" si="218"/>
        <v>0</v>
      </c>
      <c r="AV542" t="b">
        <f t="shared" ca="1" si="219"/>
        <v>0</v>
      </c>
      <c r="AW542" s="266" t="b">
        <f t="shared" ca="1" si="220"/>
        <v>0</v>
      </c>
      <c r="AX542" s="266" t="b">
        <f t="shared" ca="1" si="221"/>
        <v>0</v>
      </c>
      <c r="AY542" s="266" t="b">
        <f t="shared" ca="1" si="222"/>
        <v>0</v>
      </c>
    </row>
    <row r="543" spans="1:51" x14ac:dyDescent="0.25">
      <c r="A543">
        <v>511</v>
      </c>
      <c r="B543" s="163">
        <f ca="1">OFFSET(InputPriceData!B$15,CalculationsAndCharts!$A543+$A$11,0,1,1)</f>
        <v>41274</v>
      </c>
      <c r="C543" s="3">
        <f ca="1">OFFSET(InputPriceData!G$15,CalculationsAndCharts!$A543+$A$11,IF($C$7,8,0),1,1)</f>
        <v>372200</v>
      </c>
      <c r="D543" s="4">
        <f ca="1">OFFSET(InputPriceData!C$15,CalculationsAndCharts!$A543+$A$11,IF($C$7,8,0),1,1)</f>
        <v>12.91</v>
      </c>
      <c r="E543" s="4">
        <f ca="1">OFFSET(InputPriceData!D$15,CalculationsAndCharts!$A543+$A$11,IF($C$7,8,0),1,1)</f>
        <v>13.08</v>
      </c>
      <c r="F543" s="4">
        <f ca="1">OFFSET(InputPriceData!E$15,CalculationsAndCharts!$A543+$A$11,IF($C$7,8,0),1,1)</f>
        <v>12.89</v>
      </c>
      <c r="G543" s="4">
        <f ca="1">OFFSET(InputPriceData!F$15,CalculationsAndCharts!$A543+$A$11,IF($C$7,8,0),1,1)</f>
        <v>13.07</v>
      </c>
      <c r="H543" s="128"/>
      <c r="I543" s="128"/>
      <c r="K543" s="124"/>
      <c r="L543" s="279"/>
      <c r="M543" s="281"/>
      <c r="N543" s="280"/>
      <c r="O543" s="4"/>
      <c r="P543" s="4"/>
      <c r="Q543" s="3"/>
      <c r="S543" s="309">
        <f t="shared" ca="1" si="203"/>
        <v>13.07</v>
      </c>
      <c r="T543" s="309">
        <f t="shared" ca="1" si="204"/>
        <v>12.52</v>
      </c>
      <c r="U543" s="310">
        <f t="shared" ca="1" si="196"/>
        <v>1</v>
      </c>
      <c r="V543" s="310" t="b">
        <f t="shared" ca="1" si="205"/>
        <v>0</v>
      </c>
      <c r="W543" s="3" t="b">
        <f t="shared" ca="1" si="206"/>
        <v>1</v>
      </c>
      <c r="X543" s="3">
        <f t="shared" ca="1" si="207"/>
        <v>12.83</v>
      </c>
      <c r="Y543" s="3">
        <f t="shared" ca="1" si="197"/>
        <v>1.8706157443491833</v>
      </c>
      <c r="Z543" s="3">
        <f t="shared" ca="1" si="208"/>
        <v>1.8706157443491833</v>
      </c>
      <c r="AA543" s="3">
        <f t="shared" ca="1" si="209"/>
        <v>59</v>
      </c>
      <c r="AB543" s="205">
        <f t="shared" ca="1" si="210"/>
        <v>9715</v>
      </c>
      <c r="AC543" s="205">
        <f t="shared" ca="1" si="211"/>
        <v>154</v>
      </c>
      <c r="AD543" s="205">
        <f t="shared" ca="1" si="198"/>
        <v>63.084415584415588</v>
      </c>
      <c r="AE543" s="205">
        <f t="shared" ca="1" si="199"/>
        <v>13.084415584415588</v>
      </c>
      <c r="AF543" s="205">
        <f t="shared" ca="1" si="212"/>
        <v>2.6168831168831179</v>
      </c>
      <c r="AG543" s="205"/>
      <c r="AH543" s="205"/>
      <c r="AI543" s="205"/>
      <c r="AJ543" s="205"/>
      <c r="AK543" s="4"/>
      <c r="AL543" s="4"/>
      <c r="AM543" s="309">
        <f t="shared" ca="1" si="213"/>
        <v>13.07</v>
      </c>
      <c r="AN543" s="309">
        <f t="shared" ca="1" si="214"/>
        <v>12.52</v>
      </c>
      <c r="AO543" s="310">
        <f t="shared" ca="1" si="215"/>
        <v>1</v>
      </c>
      <c r="AP543" s="310" t="b">
        <f t="shared" ca="1" si="216"/>
        <v>0</v>
      </c>
      <c r="AQ543" s="309">
        <f t="shared" ca="1" si="217"/>
        <v>0</v>
      </c>
      <c r="AR543" s="205">
        <f t="shared" ca="1" si="200"/>
        <v>0</v>
      </c>
      <c r="AS543" s="45" t="b">
        <f t="shared" ca="1" si="201"/>
        <v>0</v>
      </c>
      <c r="AT543">
        <f t="shared" ca="1" si="202"/>
        <v>0</v>
      </c>
      <c r="AU543" t="b">
        <f t="shared" ca="1" si="218"/>
        <v>0</v>
      </c>
      <c r="AV543" t="b">
        <f t="shared" ca="1" si="219"/>
        <v>0</v>
      </c>
      <c r="AW543" s="266" t="b">
        <f t="shared" ca="1" si="220"/>
        <v>0</v>
      </c>
      <c r="AX543" s="266" t="b">
        <f t="shared" ca="1" si="221"/>
        <v>0</v>
      </c>
      <c r="AY543" s="266" t="b">
        <f t="shared" ca="1" si="222"/>
        <v>0</v>
      </c>
    </row>
    <row r="544" spans="1:51" x14ac:dyDescent="0.25">
      <c r="A544">
        <v>512</v>
      </c>
      <c r="B544" s="163">
        <f ca="1">OFFSET(InputPriceData!B$15,CalculationsAndCharts!$A544+$A$11,0,1,1)</f>
        <v>41271</v>
      </c>
      <c r="C544" s="3">
        <f ca="1">OFFSET(InputPriceData!G$15,CalculationsAndCharts!$A544+$A$11,IF($C$7,8,0),1,1)</f>
        <v>286600</v>
      </c>
      <c r="D544" s="4">
        <f ca="1">OFFSET(InputPriceData!C$15,CalculationsAndCharts!$A544+$A$11,IF($C$7,8,0),1,1)</f>
        <v>13.02</v>
      </c>
      <c r="E544" s="4">
        <f ca="1">OFFSET(InputPriceData!D$15,CalculationsAndCharts!$A544+$A$11,IF($C$7,8,0),1,1)</f>
        <v>13.07</v>
      </c>
      <c r="F544" s="4">
        <f ca="1">OFFSET(InputPriceData!E$15,CalculationsAndCharts!$A544+$A$11,IF($C$7,8,0),1,1)</f>
        <v>12.88</v>
      </c>
      <c r="G544" s="4">
        <f ca="1">OFFSET(InputPriceData!F$15,CalculationsAndCharts!$A544+$A$11,IF($C$7,8,0),1,1)</f>
        <v>12.89</v>
      </c>
      <c r="H544" s="128"/>
      <c r="I544" s="128"/>
      <c r="K544" s="124"/>
      <c r="L544" s="279"/>
      <c r="M544" s="281"/>
      <c r="N544" s="280"/>
      <c r="O544" s="4"/>
      <c r="P544" s="4"/>
      <c r="Q544" s="3"/>
      <c r="S544" s="309">
        <f t="shared" ca="1" si="203"/>
        <v>13.69</v>
      </c>
      <c r="T544" s="309">
        <f t="shared" ca="1" si="204"/>
        <v>12.52</v>
      </c>
      <c r="U544" s="310">
        <f t="shared" ca="1" si="196"/>
        <v>0.31623931623931711</v>
      </c>
      <c r="V544" s="310" t="b">
        <f t="shared" ca="1" si="205"/>
        <v>0</v>
      </c>
      <c r="W544" s="3" t="b">
        <f t="shared" ca="1" si="206"/>
        <v>0</v>
      </c>
      <c r="X544" s="3" t="str">
        <f t="shared" ca="1" si="207"/>
        <v/>
      </c>
      <c r="Y544" s="3" t="str">
        <f t="shared" ca="1" si="197"/>
        <v/>
      </c>
      <c r="Z544" s="3" t="str">
        <f t="shared" ca="1" si="208"/>
        <v/>
      </c>
      <c r="AA544" s="3" t="str">
        <f t="shared" ca="1" si="209"/>
        <v/>
      </c>
      <c r="AB544" s="205">
        <f t="shared" ca="1" si="210"/>
        <v>9656</v>
      </c>
      <c r="AC544" s="205">
        <f t="shared" ca="1" si="211"/>
        <v>153</v>
      </c>
      <c r="AD544" s="205">
        <f t="shared" ca="1" si="198"/>
        <v>63.111111111111114</v>
      </c>
      <c r="AE544" s="205">
        <f t="shared" ca="1" si="199"/>
        <v>13.111111111111114</v>
      </c>
      <c r="AF544" s="205">
        <f t="shared" ca="1" si="212"/>
        <v>2.6222222222222231</v>
      </c>
      <c r="AG544" s="205"/>
      <c r="AH544" s="205"/>
      <c r="AI544" s="205"/>
      <c r="AJ544" s="205"/>
      <c r="AK544" s="4"/>
      <c r="AL544" s="4"/>
      <c r="AM544" s="309">
        <f t="shared" ca="1" si="213"/>
        <v>13.04</v>
      </c>
      <c r="AN544" s="309">
        <f t="shared" ca="1" si="214"/>
        <v>12.52</v>
      </c>
      <c r="AO544" s="310">
        <f t="shared" ca="1" si="215"/>
        <v>0.71153846153846401</v>
      </c>
      <c r="AP544" s="310" t="b">
        <f t="shared" ca="1" si="216"/>
        <v>0</v>
      </c>
      <c r="AQ544" s="309">
        <f t="shared" ca="1" si="217"/>
        <v>0</v>
      </c>
      <c r="AR544" s="205">
        <f t="shared" ca="1" si="200"/>
        <v>0</v>
      </c>
      <c r="AS544" s="45" t="b">
        <f t="shared" ca="1" si="201"/>
        <v>0</v>
      </c>
      <c r="AT544">
        <f t="shared" ca="1" si="202"/>
        <v>0</v>
      </c>
      <c r="AU544" t="b">
        <f t="shared" ca="1" si="218"/>
        <v>0</v>
      </c>
      <c r="AV544" t="b">
        <f t="shared" ca="1" si="219"/>
        <v>0</v>
      </c>
      <c r="AW544" s="266" t="b">
        <f t="shared" ca="1" si="220"/>
        <v>0</v>
      </c>
      <c r="AX544" s="266" t="b">
        <f t="shared" ca="1" si="221"/>
        <v>0</v>
      </c>
      <c r="AY544" s="266" t="b">
        <f t="shared" ca="1" si="222"/>
        <v>0</v>
      </c>
    </row>
    <row r="545" spans="1:51" x14ac:dyDescent="0.25">
      <c r="A545">
        <v>513</v>
      </c>
      <c r="B545" s="163">
        <f ca="1">OFFSET(InputPriceData!B$15,CalculationsAndCharts!$A545+$A$11,0,1,1)</f>
        <v>41270</v>
      </c>
      <c r="C545" s="3">
        <f ca="1">OFFSET(InputPriceData!G$15,CalculationsAndCharts!$A545+$A$11,IF($C$7,8,0),1,1)</f>
        <v>269500</v>
      </c>
      <c r="D545" s="4">
        <f ca="1">OFFSET(InputPriceData!C$15,CalculationsAndCharts!$A545+$A$11,IF($C$7,8,0),1,1)</f>
        <v>13.04</v>
      </c>
      <c r="E545" s="4">
        <f ca="1">OFFSET(InputPriceData!D$15,CalculationsAndCharts!$A545+$A$11,IF($C$7,8,0),1,1)</f>
        <v>13.05</v>
      </c>
      <c r="F545" s="4">
        <f ca="1">OFFSET(InputPriceData!E$15,CalculationsAndCharts!$A545+$A$11,IF($C$7,8,0),1,1)</f>
        <v>12.96</v>
      </c>
      <c r="G545" s="4">
        <f ca="1">OFFSET(InputPriceData!F$15,CalculationsAndCharts!$A545+$A$11,IF($C$7,8,0),1,1)</f>
        <v>13.04</v>
      </c>
      <c r="H545" s="128"/>
      <c r="I545" s="128"/>
      <c r="K545" s="124"/>
      <c r="L545" s="279"/>
      <c r="M545" s="281"/>
      <c r="N545" s="280"/>
      <c r="O545" s="4"/>
      <c r="P545" s="4"/>
      <c r="Q545" s="3"/>
      <c r="S545" s="309">
        <f t="shared" ca="1" si="203"/>
        <v>13.69</v>
      </c>
      <c r="T545" s="309">
        <f t="shared" ca="1" si="204"/>
        <v>12.52</v>
      </c>
      <c r="U545" s="310">
        <f t="shared" ref="U545:U608" ca="1" si="223">IFERROR((G545- T545)/(S545-T545),0)</f>
        <v>0.44444444444444409</v>
      </c>
      <c r="V545" s="310" t="b">
        <f t="shared" ca="1" si="205"/>
        <v>0</v>
      </c>
      <c r="W545" s="3" t="b">
        <f t="shared" ca="1" si="206"/>
        <v>0</v>
      </c>
      <c r="X545" s="3" t="str">
        <f t="shared" ca="1" si="207"/>
        <v/>
      </c>
      <c r="Y545" s="3" t="str">
        <f t="shared" ref="Y545:Y608" ca="1" si="224">IF(W545,IFERROR(100*(G545-X545)/X545,0),"")</f>
        <v/>
      </c>
      <c r="Z545" s="3" t="str">
        <f t="shared" ca="1" si="208"/>
        <v/>
      </c>
      <c r="AA545" s="3" t="str">
        <f t="shared" ca="1" si="209"/>
        <v/>
      </c>
      <c r="AB545" s="205">
        <f t="shared" ca="1" si="210"/>
        <v>9656</v>
      </c>
      <c r="AC545" s="205">
        <f t="shared" ca="1" si="211"/>
        <v>153</v>
      </c>
      <c r="AD545" s="205">
        <f t="shared" ref="AD545:AD608" ca="1" si="225">IFERROR(AB545/AC545,0)</f>
        <v>63.111111111111114</v>
      </c>
      <c r="AE545" s="205">
        <f t="shared" ref="AE545:AE608" ca="1" si="226">IFERROR(AB545/AC545-50,0)</f>
        <v>13.111111111111114</v>
      </c>
      <c r="AF545" s="205">
        <f t="shared" ca="1" si="212"/>
        <v>2.6222222222222231</v>
      </c>
      <c r="AG545" s="205"/>
      <c r="AH545" s="205"/>
      <c r="AI545" s="205"/>
      <c r="AJ545" s="205"/>
      <c r="AK545" s="4"/>
      <c r="AL545" s="4"/>
      <c r="AM545" s="309">
        <f t="shared" ca="1" si="213"/>
        <v>13.04</v>
      </c>
      <c r="AN545" s="309">
        <f t="shared" ca="1" si="214"/>
        <v>12.52</v>
      </c>
      <c r="AO545" s="310">
        <f t="shared" ca="1" si="215"/>
        <v>1</v>
      </c>
      <c r="AP545" s="310" t="b">
        <f t="shared" ca="1" si="216"/>
        <v>0</v>
      </c>
      <c r="AQ545" s="309">
        <f t="shared" ca="1" si="217"/>
        <v>0</v>
      </c>
      <c r="AR545" s="205">
        <f t="shared" ref="AR545:AR608" ca="1" si="227">IF(AND(NOT(AX546),AW545),D545*(1-$E$22),IF(AX545,AR546,0))</f>
        <v>0</v>
      </c>
      <c r="AS545" s="45" t="b">
        <f t="shared" ref="AS545:AS608" ca="1" si="228">AND(AX545,F545&lt;AR545)</f>
        <v>0</v>
      </c>
      <c r="AT545">
        <f t="shared" ref="AT545:AT608" ca="1" si="229">IF(AX545,AT546+1,0)</f>
        <v>0</v>
      </c>
      <c r="AU545" t="b">
        <f t="shared" ca="1" si="218"/>
        <v>0</v>
      </c>
      <c r="AV545" t="b">
        <f t="shared" ca="1" si="219"/>
        <v>0</v>
      </c>
      <c r="AW545" s="266" t="b">
        <f t="shared" ca="1" si="220"/>
        <v>0</v>
      </c>
      <c r="AX545" s="266" t="b">
        <f t="shared" ca="1" si="221"/>
        <v>0</v>
      </c>
      <c r="AY545" s="266" t="b">
        <f t="shared" ca="1" si="222"/>
        <v>0</v>
      </c>
    </row>
    <row r="546" spans="1:51" x14ac:dyDescent="0.25">
      <c r="A546">
        <v>514</v>
      </c>
      <c r="B546" s="163">
        <f ca="1">OFFSET(InputPriceData!B$15,CalculationsAndCharts!$A546+$A$11,0,1,1)</f>
        <v>41269</v>
      </c>
      <c r="C546" s="3">
        <f ca="1">OFFSET(InputPriceData!G$15,CalculationsAndCharts!$A546+$A$11,IF($C$7,8,0),1,1)</f>
        <v>179200</v>
      </c>
      <c r="D546" s="4">
        <f ca="1">OFFSET(InputPriceData!C$15,CalculationsAndCharts!$A546+$A$11,IF($C$7,8,0),1,1)</f>
        <v>13.06</v>
      </c>
      <c r="E546" s="4">
        <f ca="1">OFFSET(InputPriceData!D$15,CalculationsAndCharts!$A546+$A$11,IF($C$7,8,0),1,1)</f>
        <v>13.06</v>
      </c>
      <c r="F546" s="4">
        <f ca="1">OFFSET(InputPriceData!E$15,CalculationsAndCharts!$A546+$A$11,IF($C$7,8,0),1,1)</f>
        <v>12.97</v>
      </c>
      <c r="G546" s="4">
        <f ca="1">OFFSET(InputPriceData!F$15,CalculationsAndCharts!$A546+$A$11,IF($C$7,8,0),1,1)</f>
        <v>13.01</v>
      </c>
      <c r="H546" s="128"/>
      <c r="I546" s="128"/>
      <c r="K546" s="124"/>
      <c r="L546" s="279"/>
      <c r="M546" s="281"/>
      <c r="N546" s="280"/>
      <c r="O546" s="4"/>
      <c r="P546" s="4"/>
      <c r="Q546" s="3"/>
      <c r="S546" s="309">
        <f t="shared" ref="S546:S609" ca="1" si="230">MAX(OFFSET($G546,0,0,$A$19,1))</f>
        <v>13.73</v>
      </c>
      <c r="T546" s="309">
        <f t="shared" ref="T546:T609" ca="1" si="231">MIN(OFFSET($G546,0,0,$A$19,1))</f>
        <v>12.52</v>
      </c>
      <c r="U546" s="310">
        <f t="shared" ca="1" si="223"/>
        <v>0.40495867768595029</v>
      </c>
      <c r="V546" s="310" t="b">
        <f t="shared" ref="V546:V609" ca="1" si="232">AND(U546&lt;$A$20,U547&gt;$A$20)</f>
        <v>0</v>
      </c>
      <c r="W546" s="3" t="b">
        <f t="shared" ref="W546:W609" ca="1" si="233">OFFSET(V546,($A$21-1),0,1,1)</f>
        <v>0</v>
      </c>
      <c r="X546" s="3" t="str">
        <f t="shared" ref="X546:X609" ca="1" si="234">IF($W546,OFFSET($G546,$A$19-1,0,1,1),"")</f>
        <v/>
      </c>
      <c r="Y546" s="3" t="str">
        <f t="shared" ca="1" si="224"/>
        <v/>
      </c>
      <c r="Z546" s="3" t="str">
        <f t="shared" ref="Z546:Z609" ca="1" si="235">IF(W546,IF(Y546&lt;-10,10,IF(Y546&gt;10,10,Y546)),"")</f>
        <v/>
      </c>
      <c r="AA546" s="3" t="str">
        <f t="shared" ref="AA546:AA609" ca="1" si="236">IF(W546,INT(5*(Z546+10)),"")</f>
        <v/>
      </c>
      <c r="AB546" s="205">
        <f t="shared" ref="AB546:AB609" ca="1" si="237">IF(A546&gt;$A$23,0,IF(W546,AA546,0))+AB547</f>
        <v>9656</v>
      </c>
      <c r="AC546" s="205">
        <f t="shared" ref="AC546:AC609" ca="1" si="238">IF(A546&gt;$A$23,0,IF(W546,1,0))+AC547</f>
        <v>153</v>
      </c>
      <c r="AD546" s="205">
        <f t="shared" ca="1" si="225"/>
        <v>63.111111111111114</v>
      </c>
      <c r="AE546" s="205">
        <f t="shared" ca="1" si="226"/>
        <v>13.111111111111114</v>
      </c>
      <c r="AF546" s="205">
        <f t="shared" ref="AF546:AF609" ca="1" si="239">AE546*0.2</f>
        <v>2.6222222222222231</v>
      </c>
      <c r="AG546" s="205"/>
      <c r="AH546" s="205"/>
      <c r="AI546" s="205"/>
      <c r="AJ546" s="205"/>
      <c r="AK546" s="4"/>
      <c r="AL546" s="4"/>
      <c r="AM546" s="309">
        <f t="shared" ref="AM546:AM609" ca="1" si="240">MAX(OFFSET($G546,0,0,$E$19,1))</f>
        <v>13.69</v>
      </c>
      <c r="AN546" s="309">
        <f t="shared" ref="AN546:AN609" ca="1" si="241">MIN(OFFSET($G546,0,0,$E$19,1))</f>
        <v>12.52</v>
      </c>
      <c r="AO546" s="310">
        <f t="shared" ref="AO546:AO609" ca="1" si="242">IFERROR(($G546- AN546)/(AM546-AN546),0)</f>
        <v>0.41880341880341904</v>
      </c>
      <c r="AP546" s="310" t="b">
        <f t="shared" ref="AP546:AP609" ca="1" si="243">AND(AO546&lt;$E$20,AO547&gt;$E$20)</f>
        <v>0</v>
      </c>
      <c r="AQ546" s="309">
        <f t="shared" ref="AQ546:AQ609" ca="1" si="244">IF(AND(NOT(AX547),AW546),D546*($E$22),IF(AX546,AQ547,0))</f>
        <v>0</v>
      </c>
      <c r="AR546" s="205">
        <f t="shared" ca="1" si="227"/>
        <v>0</v>
      </c>
      <c r="AS546" s="45" t="b">
        <f t="shared" ca="1" si="228"/>
        <v>0</v>
      </c>
      <c r="AT546">
        <f t="shared" ca="1" si="229"/>
        <v>0</v>
      </c>
      <c r="AU546" t="b">
        <f t="shared" ref="AU546:AU609" ca="1" si="245">(AT546&gt;=$E$21)</f>
        <v>0</v>
      </c>
      <c r="AV546" t="b">
        <f t="shared" ref="AV546:AV609" ca="1" si="246">OR(AS546,AU546)</f>
        <v>0</v>
      </c>
      <c r="AW546" s="266" t="b">
        <f t="shared" ref="AW546:AW609" ca="1" si="247">AND($AP547,NOT(AX547))</f>
        <v>0</v>
      </c>
      <c r="AX546" s="266" t="b">
        <f t="shared" ref="AX546:AX609" ca="1" si="248">IF(AX547,IF(AY546,FALSE,AX547),IF(AW546,TRUE,AX547))</f>
        <v>0</v>
      </c>
      <c r="AY546" s="266" t="b">
        <f t="shared" ref="AY546:AY609" ca="1" si="249">AND(AX547,AND(AV547&lt;&gt;AV548,AV547))</f>
        <v>0</v>
      </c>
    </row>
    <row r="547" spans="1:51" x14ac:dyDescent="0.25">
      <c r="A547">
        <v>515</v>
      </c>
      <c r="B547" s="163">
        <f ca="1">OFFSET(InputPriceData!B$15,CalculationsAndCharts!$A547+$A$11,0,1,1)</f>
        <v>41267</v>
      </c>
      <c r="C547" s="3">
        <f ca="1">OFFSET(InputPriceData!G$15,CalculationsAndCharts!$A547+$A$11,IF($C$7,8,0),1,1)</f>
        <v>172200</v>
      </c>
      <c r="D547" s="4">
        <f ca="1">OFFSET(InputPriceData!C$15,CalculationsAndCharts!$A547+$A$11,IF($C$7,8,0),1,1)</f>
        <v>12.98</v>
      </c>
      <c r="E547" s="4">
        <f ca="1">OFFSET(InputPriceData!D$15,CalculationsAndCharts!$A547+$A$11,IF($C$7,8,0),1,1)</f>
        <v>13.04</v>
      </c>
      <c r="F547" s="4">
        <f ca="1">OFFSET(InputPriceData!E$15,CalculationsAndCharts!$A547+$A$11,IF($C$7,8,0),1,1)</f>
        <v>12.75</v>
      </c>
      <c r="G547" s="4">
        <f ca="1">OFFSET(InputPriceData!F$15,CalculationsAndCharts!$A547+$A$11,IF($C$7,8,0),1,1)</f>
        <v>13.01</v>
      </c>
      <c r="H547" s="128"/>
      <c r="I547" s="128"/>
      <c r="K547" s="124"/>
      <c r="L547" s="279"/>
      <c r="M547" s="281"/>
      <c r="N547" s="280"/>
      <c r="O547" s="4"/>
      <c r="P547" s="4"/>
      <c r="Q547" s="3"/>
      <c r="S547" s="309">
        <f t="shared" ca="1" si="230"/>
        <v>13.83</v>
      </c>
      <c r="T547" s="309">
        <f t="shared" ca="1" si="231"/>
        <v>12.52</v>
      </c>
      <c r="U547" s="310">
        <f t="shared" ca="1" si="223"/>
        <v>0.37404580152671757</v>
      </c>
      <c r="V547" s="310" t="b">
        <f t="shared" ca="1" si="232"/>
        <v>0</v>
      </c>
      <c r="W547" s="3" t="b">
        <f t="shared" ca="1" si="233"/>
        <v>0</v>
      </c>
      <c r="X547" s="3" t="str">
        <f t="shared" ca="1" si="234"/>
        <v/>
      </c>
      <c r="Y547" s="3" t="str">
        <f t="shared" ca="1" si="224"/>
        <v/>
      </c>
      <c r="Z547" s="3" t="str">
        <f t="shared" ca="1" si="235"/>
        <v/>
      </c>
      <c r="AA547" s="3" t="str">
        <f t="shared" ca="1" si="236"/>
        <v/>
      </c>
      <c r="AB547" s="205">
        <f t="shared" ca="1" si="237"/>
        <v>9656</v>
      </c>
      <c r="AC547" s="205">
        <f t="shared" ca="1" si="238"/>
        <v>153</v>
      </c>
      <c r="AD547" s="205">
        <f t="shared" ca="1" si="225"/>
        <v>63.111111111111114</v>
      </c>
      <c r="AE547" s="205">
        <f t="shared" ca="1" si="226"/>
        <v>13.111111111111114</v>
      </c>
      <c r="AF547" s="205">
        <f t="shared" ca="1" si="239"/>
        <v>2.6222222222222231</v>
      </c>
      <c r="AG547" s="205"/>
      <c r="AH547" s="205"/>
      <c r="AI547" s="205"/>
      <c r="AJ547" s="205"/>
      <c r="AK547" s="4"/>
      <c r="AL547" s="4"/>
      <c r="AM547" s="309">
        <f t="shared" ca="1" si="240"/>
        <v>13.69</v>
      </c>
      <c r="AN547" s="309">
        <f t="shared" ca="1" si="241"/>
        <v>12.52</v>
      </c>
      <c r="AO547" s="310">
        <f t="shared" ca="1" si="242"/>
        <v>0.41880341880341904</v>
      </c>
      <c r="AP547" s="310" t="b">
        <f t="shared" ca="1" si="243"/>
        <v>0</v>
      </c>
      <c r="AQ547" s="309">
        <f t="shared" ca="1" si="244"/>
        <v>0</v>
      </c>
      <c r="AR547" s="205">
        <f t="shared" ca="1" si="227"/>
        <v>0</v>
      </c>
      <c r="AS547" s="45" t="b">
        <f t="shared" ca="1" si="228"/>
        <v>0</v>
      </c>
      <c r="AT547">
        <f t="shared" ca="1" si="229"/>
        <v>0</v>
      </c>
      <c r="AU547" t="b">
        <f t="shared" ca="1" si="245"/>
        <v>0</v>
      </c>
      <c r="AV547" t="b">
        <f t="shared" ca="1" si="246"/>
        <v>0</v>
      </c>
      <c r="AW547" s="266" t="b">
        <f t="shared" ca="1" si="247"/>
        <v>0</v>
      </c>
      <c r="AX547" s="266" t="b">
        <f t="shared" ca="1" si="248"/>
        <v>0</v>
      </c>
      <c r="AY547" s="266" t="b">
        <f t="shared" ca="1" si="249"/>
        <v>0</v>
      </c>
    </row>
    <row r="548" spans="1:51" x14ac:dyDescent="0.25">
      <c r="A548">
        <v>516</v>
      </c>
      <c r="B548" s="163">
        <f ca="1">OFFSET(InputPriceData!B$15,CalculationsAndCharts!$A548+$A$11,0,1,1)</f>
        <v>41264</v>
      </c>
      <c r="C548" s="3">
        <f ca="1">OFFSET(InputPriceData!G$15,CalculationsAndCharts!$A548+$A$11,IF($C$7,8,0),1,1)</f>
        <v>798700</v>
      </c>
      <c r="D548" s="4">
        <f ca="1">OFFSET(InputPriceData!C$15,CalculationsAndCharts!$A548+$A$11,IF($C$7,8,0),1,1)</f>
        <v>12.88</v>
      </c>
      <c r="E548" s="4">
        <f ca="1">OFFSET(InputPriceData!D$15,CalculationsAndCharts!$A548+$A$11,IF($C$7,8,0),1,1)</f>
        <v>13.06</v>
      </c>
      <c r="F548" s="4">
        <f ca="1">OFFSET(InputPriceData!E$15,CalculationsAndCharts!$A548+$A$11,IF($C$7,8,0),1,1)</f>
        <v>12.76</v>
      </c>
      <c r="G548" s="4">
        <f ca="1">OFFSET(InputPriceData!F$15,CalculationsAndCharts!$A548+$A$11,IF($C$7,8,0),1,1)</f>
        <v>13</v>
      </c>
      <c r="H548" s="128"/>
      <c r="I548" s="128"/>
      <c r="K548" s="124"/>
      <c r="L548" s="279"/>
      <c r="M548" s="281"/>
      <c r="N548" s="280"/>
      <c r="O548" s="4"/>
      <c r="P548" s="4"/>
      <c r="Q548" s="3"/>
      <c r="S548" s="309">
        <f t="shared" ca="1" si="230"/>
        <v>13.83</v>
      </c>
      <c r="T548" s="309">
        <f t="shared" ca="1" si="231"/>
        <v>12.52</v>
      </c>
      <c r="U548" s="310">
        <f t="shared" ca="1" si="223"/>
        <v>0.36641221374045818</v>
      </c>
      <c r="V548" s="310" t="b">
        <f t="shared" ca="1" si="232"/>
        <v>0</v>
      </c>
      <c r="W548" s="3" t="b">
        <f t="shared" ca="1" si="233"/>
        <v>0</v>
      </c>
      <c r="X548" s="3" t="str">
        <f t="shared" ca="1" si="234"/>
        <v/>
      </c>
      <c r="Y548" s="3" t="str">
        <f t="shared" ca="1" si="224"/>
        <v/>
      </c>
      <c r="Z548" s="3" t="str">
        <f t="shared" ca="1" si="235"/>
        <v/>
      </c>
      <c r="AA548" s="3" t="str">
        <f t="shared" ca="1" si="236"/>
        <v/>
      </c>
      <c r="AB548" s="205">
        <f t="shared" ca="1" si="237"/>
        <v>9656</v>
      </c>
      <c r="AC548" s="205">
        <f t="shared" ca="1" si="238"/>
        <v>153</v>
      </c>
      <c r="AD548" s="205">
        <f t="shared" ca="1" si="225"/>
        <v>63.111111111111114</v>
      </c>
      <c r="AE548" s="205">
        <f t="shared" ca="1" si="226"/>
        <v>13.111111111111114</v>
      </c>
      <c r="AF548" s="205">
        <f t="shared" ca="1" si="239"/>
        <v>2.6222222222222231</v>
      </c>
      <c r="AG548" s="205"/>
      <c r="AH548" s="205"/>
      <c r="AI548" s="205"/>
      <c r="AJ548" s="205"/>
      <c r="AK548" s="4"/>
      <c r="AL548" s="4"/>
      <c r="AM548" s="309">
        <f t="shared" ca="1" si="240"/>
        <v>13.73</v>
      </c>
      <c r="AN548" s="309">
        <f t="shared" ca="1" si="241"/>
        <v>12.52</v>
      </c>
      <c r="AO548" s="310">
        <f t="shared" ca="1" si="242"/>
        <v>0.39669421487603312</v>
      </c>
      <c r="AP548" s="310" t="b">
        <f t="shared" ca="1" si="243"/>
        <v>0</v>
      </c>
      <c r="AQ548" s="309">
        <f t="shared" ca="1" si="244"/>
        <v>0</v>
      </c>
      <c r="AR548" s="205">
        <f t="shared" ca="1" si="227"/>
        <v>0</v>
      </c>
      <c r="AS548" s="45" t="b">
        <f t="shared" ca="1" si="228"/>
        <v>0</v>
      </c>
      <c r="AT548">
        <f t="shared" ca="1" si="229"/>
        <v>0</v>
      </c>
      <c r="AU548" t="b">
        <f t="shared" ca="1" si="245"/>
        <v>0</v>
      </c>
      <c r="AV548" t="b">
        <f t="shared" ca="1" si="246"/>
        <v>0</v>
      </c>
      <c r="AW548" s="266" t="b">
        <f t="shared" ca="1" si="247"/>
        <v>0</v>
      </c>
      <c r="AX548" s="266" t="b">
        <f t="shared" ca="1" si="248"/>
        <v>0</v>
      </c>
      <c r="AY548" s="266" t="b">
        <f t="shared" ca="1" si="249"/>
        <v>0</v>
      </c>
    </row>
    <row r="549" spans="1:51" x14ac:dyDescent="0.25">
      <c r="A549">
        <v>517</v>
      </c>
      <c r="B549" s="163">
        <f ca="1">OFFSET(InputPriceData!B$15,CalculationsAndCharts!$A549+$A$11,0,1,1)</f>
        <v>41263</v>
      </c>
      <c r="C549" s="3">
        <f ca="1">OFFSET(InputPriceData!G$15,CalculationsAndCharts!$A549+$A$11,IF($C$7,8,0),1,1)</f>
        <v>449800</v>
      </c>
      <c r="D549" s="4">
        <f ca="1">OFFSET(InputPriceData!C$15,CalculationsAndCharts!$A549+$A$11,IF($C$7,8,0),1,1)</f>
        <v>12.98</v>
      </c>
      <c r="E549" s="4">
        <f ca="1">OFFSET(InputPriceData!D$15,CalculationsAndCharts!$A549+$A$11,IF($C$7,8,0),1,1)</f>
        <v>13.09</v>
      </c>
      <c r="F549" s="4">
        <f ca="1">OFFSET(InputPriceData!E$15,CalculationsAndCharts!$A549+$A$11,IF($C$7,8,0),1,1)</f>
        <v>12.92</v>
      </c>
      <c r="G549" s="4">
        <f ca="1">OFFSET(InputPriceData!F$15,CalculationsAndCharts!$A549+$A$11,IF($C$7,8,0),1,1)</f>
        <v>12.99</v>
      </c>
      <c r="H549" s="128"/>
      <c r="I549" s="128"/>
      <c r="K549" s="124"/>
      <c r="L549" s="279"/>
      <c r="M549" s="281"/>
      <c r="N549" s="280"/>
      <c r="O549" s="4"/>
      <c r="P549" s="4"/>
      <c r="Q549" s="3"/>
      <c r="S549" s="309">
        <f t="shared" ca="1" si="230"/>
        <v>13.91</v>
      </c>
      <c r="T549" s="309">
        <f t="shared" ca="1" si="231"/>
        <v>12.52</v>
      </c>
      <c r="U549" s="310">
        <f t="shared" ca="1" si="223"/>
        <v>0.33812949640287804</v>
      </c>
      <c r="V549" s="310" t="b">
        <f t="shared" ca="1" si="232"/>
        <v>0</v>
      </c>
      <c r="W549" s="3" t="b">
        <f t="shared" ca="1" si="233"/>
        <v>0</v>
      </c>
      <c r="X549" s="3" t="str">
        <f t="shared" ca="1" si="234"/>
        <v/>
      </c>
      <c r="Y549" s="3" t="str">
        <f t="shared" ca="1" si="224"/>
        <v/>
      </c>
      <c r="Z549" s="3" t="str">
        <f t="shared" ca="1" si="235"/>
        <v/>
      </c>
      <c r="AA549" s="3" t="str">
        <f t="shared" ca="1" si="236"/>
        <v/>
      </c>
      <c r="AB549" s="205">
        <f t="shared" ca="1" si="237"/>
        <v>9656</v>
      </c>
      <c r="AC549" s="205">
        <f t="shared" ca="1" si="238"/>
        <v>153</v>
      </c>
      <c r="AD549" s="205">
        <f t="shared" ca="1" si="225"/>
        <v>63.111111111111114</v>
      </c>
      <c r="AE549" s="205">
        <f t="shared" ca="1" si="226"/>
        <v>13.111111111111114</v>
      </c>
      <c r="AF549" s="205">
        <f t="shared" ca="1" si="239"/>
        <v>2.6222222222222231</v>
      </c>
      <c r="AG549" s="205"/>
      <c r="AH549" s="205"/>
      <c r="AI549" s="205"/>
      <c r="AJ549" s="205"/>
      <c r="AK549" s="4"/>
      <c r="AL549" s="4"/>
      <c r="AM549" s="309">
        <f t="shared" ca="1" si="240"/>
        <v>13.83</v>
      </c>
      <c r="AN549" s="309">
        <f t="shared" ca="1" si="241"/>
        <v>12.52</v>
      </c>
      <c r="AO549" s="310">
        <f t="shared" ca="1" si="242"/>
        <v>0.35877862595419885</v>
      </c>
      <c r="AP549" s="310" t="b">
        <f t="shared" ca="1" si="243"/>
        <v>0</v>
      </c>
      <c r="AQ549" s="309">
        <f t="shared" ca="1" si="244"/>
        <v>0</v>
      </c>
      <c r="AR549" s="205">
        <f t="shared" ca="1" si="227"/>
        <v>0</v>
      </c>
      <c r="AS549" s="45" t="b">
        <f t="shared" ca="1" si="228"/>
        <v>0</v>
      </c>
      <c r="AT549">
        <f t="shared" ca="1" si="229"/>
        <v>0</v>
      </c>
      <c r="AU549" t="b">
        <f t="shared" ca="1" si="245"/>
        <v>0</v>
      </c>
      <c r="AV549" t="b">
        <f t="shared" ca="1" si="246"/>
        <v>0</v>
      </c>
      <c r="AW549" s="266" t="b">
        <f t="shared" ca="1" si="247"/>
        <v>0</v>
      </c>
      <c r="AX549" s="266" t="b">
        <f t="shared" ca="1" si="248"/>
        <v>0</v>
      </c>
      <c r="AY549" s="266" t="b">
        <f t="shared" ca="1" si="249"/>
        <v>0</v>
      </c>
    </row>
    <row r="550" spans="1:51" x14ac:dyDescent="0.25">
      <c r="A550">
        <v>518</v>
      </c>
      <c r="B550" s="163">
        <f ca="1">OFFSET(InputPriceData!B$15,CalculationsAndCharts!$A550+$A$11,0,1,1)</f>
        <v>41262</v>
      </c>
      <c r="C550" s="3">
        <f ca="1">OFFSET(InputPriceData!G$15,CalculationsAndCharts!$A550+$A$11,IF($C$7,8,0),1,1)</f>
        <v>528400</v>
      </c>
      <c r="D550" s="4">
        <f ca="1">OFFSET(InputPriceData!C$15,CalculationsAndCharts!$A550+$A$11,IF($C$7,8,0),1,1)</f>
        <v>12.79</v>
      </c>
      <c r="E550" s="4">
        <f ca="1">OFFSET(InputPriceData!D$15,CalculationsAndCharts!$A550+$A$11,IF($C$7,8,0),1,1)</f>
        <v>13</v>
      </c>
      <c r="F550" s="4">
        <f ca="1">OFFSET(InputPriceData!E$15,CalculationsAndCharts!$A550+$A$11,IF($C$7,8,0),1,1)</f>
        <v>12.72</v>
      </c>
      <c r="G550" s="4">
        <f ca="1">OFFSET(InputPriceData!F$15,CalculationsAndCharts!$A550+$A$11,IF($C$7,8,0),1,1)</f>
        <v>12.99</v>
      </c>
      <c r="H550" s="128"/>
      <c r="I550" s="128"/>
      <c r="K550" s="124"/>
      <c r="L550" s="279"/>
      <c r="M550" s="281"/>
      <c r="N550" s="280"/>
      <c r="O550" s="4"/>
      <c r="P550" s="4"/>
      <c r="Q550" s="3"/>
      <c r="S550" s="309">
        <f t="shared" ca="1" si="230"/>
        <v>13.91</v>
      </c>
      <c r="T550" s="309">
        <f t="shared" ca="1" si="231"/>
        <v>12.52</v>
      </c>
      <c r="U550" s="310">
        <f t="shared" ca="1" si="223"/>
        <v>0.33812949640287804</v>
      </c>
      <c r="V550" s="310" t="b">
        <f t="shared" ca="1" si="232"/>
        <v>0</v>
      </c>
      <c r="W550" s="3" t="b">
        <f t="shared" ca="1" si="233"/>
        <v>0</v>
      </c>
      <c r="X550" s="3" t="str">
        <f t="shared" ca="1" si="234"/>
        <v/>
      </c>
      <c r="Y550" s="3" t="str">
        <f t="shared" ca="1" si="224"/>
        <v/>
      </c>
      <c r="Z550" s="3" t="str">
        <f t="shared" ca="1" si="235"/>
        <v/>
      </c>
      <c r="AA550" s="3" t="str">
        <f t="shared" ca="1" si="236"/>
        <v/>
      </c>
      <c r="AB550" s="205">
        <f t="shared" ca="1" si="237"/>
        <v>9656</v>
      </c>
      <c r="AC550" s="205">
        <f t="shared" ca="1" si="238"/>
        <v>153</v>
      </c>
      <c r="AD550" s="205">
        <f t="shared" ca="1" si="225"/>
        <v>63.111111111111114</v>
      </c>
      <c r="AE550" s="205">
        <f t="shared" ca="1" si="226"/>
        <v>13.111111111111114</v>
      </c>
      <c r="AF550" s="205">
        <f t="shared" ca="1" si="239"/>
        <v>2.6222222222222231</v>
      </c>
      <c r="AG550" s="205"/>
      <c r="AH550" s="205"/>
      <c r="AI550" s="205"/>
      <c r="AJ550" s="205"/>
      <c r="AK550" s="4"/>
      <c r="AL550" s="4"/>
      <c r="AM550" s="309">
        <f t="shared" ca="1" si="240"/>
        <v>13.83</v>
      </c>
      <c r="AN550" s="309">
        <f t="shared" ca="1" si="241"/>
        <v>12.52</v>
      </c>
      <c r="AO550" s="310">
        <f t="shared" ca="1" si="242"/>
        <v>0.35877862595419885</v>
      </c>
      <c r="AP550" s="310" t="b">
        <f t="shared" ca="1" si="243"/>
        <v>0</v>
      </c>
      <c r="AQ550" s="309">
        <f t="shared" ca="1" si="244"/>
        <v>0</v>
      </c>
      <c r="AR550" s="205">
        <f t="shared" ca="1" si="227"/>
        <v>0</v>
      </c>
      <c r="AS550" s="45" t="b">
        <f t="shared" ca="1" si="228"/>
        <v>0</v>
      </c>
      <c r="AT550">
        <f t="shared" ca="1" si="229"/>
        <v>0</v>
      </c>
      <c r="AU550" t="b">
        <f t="shared" ca="1" si="245"/>
        <v>0</v>
      </c>
      <c r="AV550" t="b">
        <f t="shared" ca="1" si="246"/>
        <v>0</v>
      </c>
      <c r="AW550" s="266" t="b">
        <f t="shared" ca="1" si="247"/>
        <v>0</v>
      </c>
      <c r="AX550" s="266" t="b">
        <f t="shared" ca="1" si="248"/>
        <v>0</v>
      </c>
      <c r="AY550" s="266" t="b">
        <f t="shared" ca="1" si="249"/>
        <v>0</v>
      </c>
    </row>
    <row r="551" spans="1:51" x14ac:dyDescent="0.25">
      <c r="A551">
        <v>519</v>
      </c>
      <c r="B551" s="163">
        <f ca="1">OFFSET(InputPriceData!B$15,CalculationsAndCharts!$A551+$A$11,0,1,1)</f>
        <v>41261</v>
      </c>
      <c r="C551" s="3">
        <f ca="1">OFFSET(InputPriceData!G$15,CalculationsAndCharts!$A551+$A$11,IF($C$7,8,0),1,1)</f>
        <v>256700</v>
      </c>
      <c r="D551" s="4">
        <f ca="1">OFFSET(InputPriceData!C$15,CalculationsAndCharts!$A551+$A$11,IF($C$7,8,0),1,1)</f>
        <v>12.6</v>
      </c>
      <c r="E551" s="4">
        <f ca="1">OFFSET(InputPriceData!D$15,CalculationsAndCharts!$A551+$A$11,IF($C$7,8,0),1,1)</f>
        <v>12.81</v>
      </c>
      <c r="F551" s="4">
        <f ca="1">OFFSET(InputPriceData!E$15,CalculationsAndCharts!$A551+$A$11,IF($C$7,8,0),1,1)</f>
        <v>12.54</v>
      </c>
      <c r="G551" s="4">
        <f ca="1">OFFSET(InputPriceData!F$15,CalculationsAndCharts!$A551+$A$11,IF($C$7,8,0),1,1)</f>
        <v>12.8</v>
      </c>
      <c r="H551" s="128"/>
      <c r="I551" s="128"/>
      <c r="K551" s="124"/>
      <c r="L551" s="279"/>
      <c r="M551" s="281"/>
      <c r="N551" s="280"/>
      <c r="O551" s="4"/>
      <c r="P551" s="4"/>
      <c r="Q551" s="3"/>
      <c r="S551" s="309">
        <f t="shared" ca="1" si="230"/>
        <v>13.91</v>
      </c>
      <c r="T551" s="309">
        <f t="shared" ca="1" si="231"/>
        <v>12.52</v>
      </c>
      <c r="U551" s="310">
        <f t="shared" ca="1" si="223"/>
        <v>0.20143884892086406</v>
      </c>
      <c r="V551" s="310" t="b">
        <f t="shared" ca="1" si="232"/>
        <v>0</v>
      </c>
      <c r="W551" s="3" t="b">
        <f t="shared" ca="1" si="233"/>
        <v>0</v>
      </c>
      <c r="X551" s="3" t="str">
        <f t="shared" ca="1" si="234"/>
        <v/>
      </c>
      <c r="Y551" s="3" t="str">
        <f t="shared" ca="1" si="224"/>
        <v/>
      </c>
      <c r="Z551" s="3" t="str">
        <f t="shared" ca="1" si="235"/>
        <v/>
      </c>
      <c r="AA551" s="3" t="str">
        <f t="shared" ca="1" si="236"/>
        <v/>
      </c>
      <c r="AB551" s="205">
        <f t="shared" ca="1" si="237"/>
        <v>9656</v>
      </c>
      <c r="AC551" s="205">
        <f t="shared" ca="1" si="238"/>
        <v>153</v>
      </c>
      <c r="AD551" s="205">
        <f t="shared" ca="1" si="225"/>
        <v>63.111111111111114</v>
      </c>
      <c r="AE551" s="205">
        <f t="shared" ca="1" si="226"/>
        <v>13.111111111111114</v>
      </c>
      <c r="AF551" s="205">
        <f t="shared" ca="1" si="239"/>
        <v>2.6222222222222231</v>
      </c>
      <c r="AG551" s="205"/>
      <c r="AH551" s="205"/>
      <c r="AI551" s="205"/>
      <c r="AJ551" s="205"/>
      <c r="AK551" s="4"/>
      <c r="AL551" s="4"/>
      <c r="AM551" s="309">
        <f t="shared" ca="1" si="240"/>
        <v>13.91</v>
      </c>
      <c r="AN551" s="309">
        <f t="shared" ca="1" si="241"/>
        <v>12.52</v>
      </c>
      <c r="AO551" s="310">
        <f t="shared" ca="1" si="242"/>
        <v>0.20143884892086406</v>
      </c>
      <c r="AP551" s="310" t="b">
        <f t="shared" ca="1" si="243"/>
        <v>0</v>
      </c>
      <c r="AQ551" s="309">
        <f t="shared" ca="1" si="244"/>
        <v>0</v>
      </c>
      <c r="AR551" s="205">
        <f t="shared" ca="1" si="227"/>
        <v>0</v>
      </c>
      <c r="AS551" s="45" t="b">
        <f t="shared" ca="1" si="228"/>
        <v>0</v>
      </c>
      <c r="AT551">
        <f t="shared" ca="1" si="229"/>
        <v>0</v>
      </c>
      <c r="AU551" t="b">
        <f t="shared" ca="1" si="245"/>
        <v>0</v>
      </c>
      <c r="AV551" t="b">
        <f t="shared" ca="1" si="246"/>
        <v>0</v>
      </c>
      <c r="AW551" s="266" t="b">
        <f t="shared" ca="1" si="247"/>
        <v>0</v>
      </c>
      <c r="AX551" s="266" t="b">
        <f t="shared" ca="1" si="248"/>
        <v>0</v>
      </c>
      <c r="AY551" s="266" t="b">
        <f t="shared" ca="1" si="249"/>
        <v>0</v>
      </c>
    </row>
    <row r="552" spans="1:51" x14ac:dyDescent="0.25">
      <c r="A552">
        <v>520</v>
      </c>
      <c r="B552" s="163">
        <f ca="1">OFFSET(InputPriceData!B$15,CalculationsAndCharts!$A552+$A$11,0,1,1)</f>
        <v>41260</v>
      </c>
      <c r="C552" s="3">
        <f ca="1">OFFSET(InputPriceData!G$15,CalculationsAndCharts!$A552+$A$11,IF($C$7,8,0),1,1)</f>
        <v>302400</v>
      </c>
      <c r="D552" s="4">
        <f ca="1">OFFSET(InputPriceData!C$15,CalculationsAndCharts!$A552+$A$11,IF($C$7,8,0),1,1)</f>
        <v>12.62</v>
      </c>
      <c r="E552" s="4">
        <f ca="1">OFFSET(InputPriceData!D$15,CalculationsAndCharts!$A552+$A$11,IF($C$7,8,0),1,1)</f>
        <v>12.69</v>
      </c>
      <c r="F552" s="4">
        <f ca="1">OFFSET(InputPriceData!E$15,CalculationsAndCharts!$A552+$A$11,IF($C$7,8,0),1,1)</f>
        <v>12.56</v>
      </c>
      <c r="G552" s="4">
        <f ca="1">OFFSET(InputPriceData!F$15,CalculationsAndCharts!$A552+$A$11,IF($C$7,8,0),1,1)</f>
        <v>12.6</v>
      </c>
      <c r="H552" s="128"/>
      <c r="I552" s="128"/>
      <c r="K552" s="124"/>
      <c r="L552" s="279"/>
      <c r="M552" s="281"/>
      <c r="N552" s="280"/>
      <c r="O552" s="4"/>
      <c r="P552" s="4"/>
      <c r="Q552" s="3"/>
      <c r="S552" s="309">
        <f t="shared" ca="1" si="230"/>
        <v>13.91</v>
      </c>
      <c r="T552" s="309">
        <f t="shared" ca="1" si="231"/>
        <v>12.52</v>
      </c>
      <c r="U552" s="310">
        <f t="shared" ca="1" si="223"/>
        <v>5.7553956834532405E-2</v>
      </c>
      <c r="V552" s="310" t="b">
        <f t="shared" ca="1" si="232"/>
        <v>0</v>
      </c>
      <c r="W552" s="3" t="b">
        <f t="shared" ca="1" si="233"/>
        <v>0</v>
      </c>
      <c r="X552" s="3" t="str">
        <f t="shared" ca="1" si="234"/>
        <v/>
      </c>
      <c r="Y552" s="3" t="str">
        <f t="shared" ca="1" si="224"/>
        <v/>
      </c>
      <c r="Z552" s="3" t="str">
        <f t="shared" ca="1" si="235"/>
        <v/>
      </c>
      <c r="AA552" s="3" t="str">
        <f t="shared" ca="1" si="236"/>
        <v/>
      </c>
      <c r="AB552" s="205">
        <f t="shared" ca="1" si="237"/>
        <v>9656</v>
      </c>
      <c r="AC552" s="205">
        <f t="shared" ca="1" si="238"/>
        <v>153</v>
      </c>
      <c r="AD552" s="205">
        <f t="shared" ca="1" si="225"/>
        <v>63.111111111111114</v>
      </c>
      <c r="AE552" s="205">
        <f t="shared" ca="1" si="226"/>
        <v>13.111111111111114</v>
      </c>
      <c r="AF552" s="205">
        <f t="shared" ca="1" si="239"/>
        <v>2.6222222222222231</v>
      </c>
      <c r="AG552" s="205"/>
      <c r="AH552" s="205"/>
      <c r="AI552" s="205"/>
      <c r="AJ552" s="205"/>
      <c r="AK552" s="4"/>
      <c r="AL552" s="4"/>
      <c r="AM552" s="309">
        <f t="shared" ca="1" si="240"/>
        <v>13.91</v>
      </c>
      <c r="AN552" s="309">
        <f t="shared" ca="1" si="241"/>
        <v>12.52</v>
      </c>
      <c r="AO552" s="310">
        <f t="shared" ca="1" si="242"/>
        <v>5.7553956834532405E-2</v>
      </c>
      <c r="AP552" s="310" t="b">
        <f t="shared" ca="1" si="243"/>
        <v>0</v>
      </c>
      <c r="AQ552" s="309">
        <f t="shared" ca="1" si="244"/>
        <v>0</v>
      </c>
      <c r="AR552" s="205">
        <f t="shared" ca="1" si="227"/>
        <v>0</v>
      </c>
      <c r="AS552" s="45" t="b">
        <f t="shared" ca="1" si="228"/>
        <v>0</v>
      </c>
      <c r="AT552">
        <f t="shared" ca="1" si="229"/>
        <v>0</v>
      </c>
      <c r="AU552" t="b">
        <f t="shared" ca="1" si="245"/>
        <v>0</v>
      </c>
      <c r="AV552" t="b">
        <f t="shared" ca="1" si="246"/>
        <v>0</v>
      </c>
      <c r="AW552" s="266" t="b">
        <f t="shared" ca="1" si="247"/>
        <v>0</v>
      </c>
      <c r="AX552" s="266" t="b">
        <f t="shared" ca="1" si="248"/>
        <v>0</v>
      </c>
      <c r="AY552" s="266" t="b">
        <f t="shared" ca="1" si="249"/>
        <v>0</v>
      </c>
    </row>
    <row r="553" spans="1:51" x14ac:dyDescent="0.25">
      <c r="A553">
        <v>521</v>
      </c>
      <c r="B553" s="163">
        <f ca="1">OFFSET(InputPriceData!B$15,CalculationsAndCharts!$A553+$A$11,0,1,1)</f>
        <v>41257</v>
      </c>
      <c r="C553" s="3">
        <f ca="1">OFFSET(InputPriceData!G$15,CalculationsAndCharts!$A553+$A$11,IF($C$7,8,0),1,1)</f>
        <v>621800</v>
      </c>
      <c r="D553" s="4">
        <f ca="1">OFFSET(InputPriceData!C$15,CalculationsAndCharts!$A553+$A$11,IF($C$7,8,0),1,1)</f>
        <v>12.46</v>
      </c>
      <c r="E553" s="4">
        <f ca="1">OFFSET(InputPriceData!D$15,CalculationsAndCharts!$A553+$A$11,IF($C$7,8,0),1,1)</f>
        <v>12.6</v>
      </c>
      <c r="F553" s="4">
        <f ca="1">OFFSET(InputPriceData!E$15,CalculationsAndCharts!$A553+$A$11,IF($C$7,8,0),1,1)</f>
        <v>12.43</v>
      </c>
      <c r="G553" s="4">
        <f ca="1">OFFSET(InputPriceData!F$15,CalculationsAndCharts!$A553+$A$11,IF($C$7,8,0),1,1)</f>
        <v>12.57</v>
      </c>
      <c r="H553" s="128"/>
      <c r="I553" s="128"/>
      <c r="K553" s="124"/>
      <c r="L553" s="279"/>
      <c r="M553" s="281"/>
      <c r="N553" s="280"/>
      <c r="O553" s="4"/>
      <c r="P553" s="4"/>
      <c r="Q553" s="3"/>
      <c r="S553" s="309">
        <f t="shared" ca="1" si="230"/>
        <v>13.91</v>
      </c>
      <c r="T553" s="309">
        <f t="shared" ca="1" si="231"/>
        <v>12.52</v>
      </c>
      <c r="U553" s="310">
        <f t="shared" ca="1" si="223"/>
        <v>3.5971223021583232E-2</v>
      </c>
      <c r="V553" s="310" t="b">
        <f t="shared" ca="1" si="232"/>
        <v>0</v>
      </c>
      <c r="W553" s="3" t="b">
        <f t="shared" ca="1" si="233"/>
        <v>0</v>
      </c>
      <c r="X553" s="3" t="str">
        <f t="shared" ca="1" si="234"/>
        <v/>
      </c>
      <c r="Y553" s="3" t="str">
        <f t="shared" ca="1" si="224"/>
        <v/>
      </c>
      <c r="Z553" s="3" t="str">
        <f t="shared" ca="1" si="235"/>
        <v/>
      </c>
      <c r="AA553" s="3" t="str">
        <f t="shared" ca="1" si="236"/>
        <v/>
      </c>
      <c r="AB553" s="205">
        <f t="shared" ca="1" si="237"/>
        <v>9656</v>
      </c>
      <c r="AC553" s="205">
        <f t="shared" ca="1" si="238"/>
        <v>153</v>
      </c>
      <c r="AD553" s="205">
        <f t="shared" ca="1" si="225"/>
        <v>63.111111111111114</v>
      </c>
      <c r="AE553" s="205">
        <f t="shared" ca="1" si="226"/>
        <v>13.111111111111114</v>
      </c>
      <c r="AF553" s="205">
        <f t="shared" ca="1" si="239"/>
        <v>2.6222222222222231</v>
      </c>
      <c r="AG553" s="205"/>
      <c r="AH553" s="205"/>
      <c r="AI553" s="205"/>
      <c r="AJ553" s="205"/>
      <c r="AK553" s="4"/>
      <c r="AL553" s="4"/>
      <c r="AM553" s="309">
        <f t="shared" ca="1" si="240"/>
        <v>13.91</v>
      </c>
      <c r="AN553" s="309">
        <f t="shared" ca="1" si="241"/>
        <v>12.52</v>
      </c>
      <c r="AO553" s="310">
        <f t="shared" ca="1" si="242"/>
        <v>3.5971223021583232E-2</v>
      </c>
      <c r="AP553" s="310" t="b">
        <f t="shared" ca="1" si="243"/>
        <v>0</v>
      </c>
      <c r="AQ553" s="309">
        <f t="shared" ca="1" si="244"/>
        <v>0</v>
      </c>
      <c r="AR553" s="205">
        <f t="shared" ca="1" si="227"/>
        <v>0</v>
      </c>
      <c r="AS553" s="45" t="b">
        <f t="shared" ca="1" si="228"/>
        <v>0</v>
      </c>
      <c r="AT553">
        <f t="shared" ca="1" si="229"/>
        <v>0</v>
      </c>
      <c r="AU553" t="b">
        <f t="shared" ca="1" si="245"/>
        <v>0</v>
      </c>
      <c r="AV553" t="b">
        <f t="shared" ca="1" si="246"/>
        <v>0</v>
      </c>
      <c r="AW553" s="266" t="b">
        <f t="shared" ca="1" si="247"/>
        <v>0</v>
      </c>
      <c r="AX553" s="266" t="b">
        <f t="shared" ca="1" si="248"/>
        <v>0</v>
      </c>
      <c r="AY553" s="266" t="b">
        <f t="shared" ca="1" si="249"/>
        <v>1</v>
      </c>
    </row>
    <row r="554" spans="1:51" x14ac:dyDescent="0.25">
      <c r="A554">
        <v>522</v>
      </c>
      <c r="B554" s="163">
        <f ca="1">OFFSET(InputPriceData!B$15,CalculationsAndCharts!$A554+$A$11,0,1,1)</f>
        <v>41256</v>
      </c>
      <c r="C554" s="3">
        <f ca="1">OFFSET(InputPriceData!G$15,CalculationsAndCharts!$A554+$A$11,IF($C$7,8,0),1,1)</f>
        <v>278500</v>
      </c>
      <c r="D554" s="4">
        <f ca="1">OFFSET(InputPriceData!C$15,CalculationsAndCharts!$A554+$A$11,IF($C$7,8,0),1,1)</f>
        <v>12.62</v>
      </c>
      <c r="E554" s="4">
        <f ca="1">OFFSET(InputPriceData!D$15,CalculationsAndCharts!$A554+$A$11,IF($C$7,8,0),1,1)</f>
        <v>12.72</v>
      </c>
      <c r="F554" s="4">
        <f ca="1">OFFSET(InputPriceData!E$15,CalculationsAndCharts!$A554+$A$11,IF($C$7,8,0),1,1)</f>
        <v>12.46</v>
      </c>
      <c r="G554" s="4">
        <f ca="1">OFFSET(InputPriceData!F$15,CalculationsAndCharts!$A554+$A$11,IF($C$7,8,0),1,1)</f>
        <v>12.52</v>
      </c>
      <c r="H554" s="128"/>
      <c r="I554" s="128"/>
      <c r="K554" s="124"/>
      <c r="L554" s="279"/>
      <c r="M554" s="281"/>
      <c r="N554" s="280"/>
      <c r="O554" s="4"/>
      <c r="P554" s="4"/>
      <c r="Q554" s="3"/>
      <c r="S554" s="309">
        <f t="shared" ca="1" si="230"/>
        <v>13.91</v>
      </c>
      <c r="T554" s="309">
        <f t="shared" ca="1" si="231"/>
        <v>12.52</v>
      </c>
      <c r="U554" s="310">
        <f t="shared" ca="1" si="223"/>
        <v>0</v>
      </c>
      <c r="V554" s="310" t="b">
        <f t="shared" ca="1" si="232"/>
        <v>0</v>
      </c>
      <c r="W554" s="3" t="b">
        <f t="shared" ca="1" si="233"/>
        <v>0</v>
      </c>
      <c r="X554" s="3" t="str">
        <f t="shared" ca="1" si="234"/>
        <v/>
      </c>
      <c r="Y554" s="3" t="str">
        <f t="shared" ca="1" si="224"/>
        <v/>
      </c>
      <c r="Z554" s="3" t="str">
        <f t="shared" ca="1" si="235"/>
        <v/>
      </c>
      <c r="AA554" s="3" t="str">
        <f t="shared" ca="1" si="236"/>
        <v/>
      </c>
      <c r="AB554" s="205">
        <f t="shared" ca="1" si="237"/>
        <v>9656</v>
      </c>
      <c r="AC554" s="205">
        <f t="shared" ca="1" si="238"/>
        <v>153</v>
      </c>
      <c r="AD554" s="205">
        <f t="shared" ca="1" si="225"/>
        <v>63.111111111111114</v>
      </c>
      <c r="AE554" s="205">
        <f t="shared" ca="1" si="226"/>
        <v>13.111111111111114</v>
      </c>
      <c r="AF554" s="205">
        <f t="shared" ca="1" si="239"/>
        <v>2.6222222222222231</v>
      </c>
      <c r="AG554" s="205"/>
      <c r="AH554" s="205"/>
      <c r="AI554" s="205"/>
      <c r="AJ554" s="205"/>
      <c r="AK554" s="4"/>
      <c r="AL554" s="4"/>
      <c r="AM554" s="309">
        <f t="shared" ca="1" si="240"/>
        <v>13.91</v>
      </c>
      <c r="AN554" s="309">
        <f t="shared" ca="1" si="241"/>
        <v>12.52</v>
      </c>
      <c r="AO554" s="310">
        <f t="shared" ca="1" si="242"/>
        <v>0</v>
      </c>
      <c r="AP554" s="310" t="b">
        <f t="shared" ca="1" si="243"/>
        <v>0</v>
      </c>
      <c r="AQ554" s="309">
        <f t="shared" ca="1" si="244"/>
        <v>0.38579999999999998</v>
      </c>
      <c r="AR554" s="205">
        <f t="shared" ca="1" si="227"/>
        <v>12.4742</v>
      </c>
      <c r="AS554" s="45" t="b">
        <f t="shared" ca="1" si="228"/>
        <v>1</v>
      </c>
      <c r="AT554">
        <f t="shared" ca="1" si="229"/>
        <v>6</v>
      </c>
      <c r="AU554" t="b">
        <f t="shared" ca="1" si="245"/>
        <v>0</v>
      </c>
      <c r="AV554" t="b">
        <f t="shared" ca="1" si="246"/>
        <v>1</v>
      </c>
      <c r="AW554" s="266" t="b">
        <f t="shared" ca="1" si="247"/>
        <v>0</v>
      </c>
      <c r="AX554" s="266" t="b">
        <f t="shared" ca="1" si="248"/>
        <v>1</v>
      </c>
      <c r="AY554" s="266" t="b">
        <f t="shared" ca="1" si="249"/>
        <v>0</v>
      </c>
    </row>
    <row r="555" spans="1:51" x14ac:dyDescent="0.25">
      <c r="A555">
        <v>523</v>
      </c>
      <c r="B555" s="163">
        <f ca="1">OFFSET(InputPriceData!B$15,CalculationsAndCharts!$A555+$A$11,0,1,1)</f>
        <v>41255</v>
      </c>
      <c r="C555" s="3">
        <f ca="1">OFFSET(InputPriceData!G$15,CalculationsAndCharts!$A555+$A$11,IF($C$7,8,0),1,1)</f>
        <v>594400</v>
      </c>
      <c r="D555" s="4">
        <f ca="1">OFFSET(InputPriceData!C$15,CalculationsAndCharts!$A555+$A$11,IF($C$7,8,0),1,1)</f>
        <v>12.92</v>
      </c>
      <c r="E555" s="4">
        <f ca="1">OFFSET(InputPriceData!D$15,CalculationsAndCharts!$A555+$A$11,IF($C$7,8,0),1,1)</f>
        <v>12.92</v>
      </c>
      <c r="F555" s="4">
        <f ca="1">OFFSET(InputPriceData!E$15,CalculationsAndCharts!$A555+$A$11,IF($C$7,8,0),1,1)</f>
        <v>12.59</v>
      </c>
      <c r="G555" s="4">
        <f ca="1">OFFSET(InputPriceData!F$15,CalculationsAndCharts!$A555+$A$11,IF($C$7,8,0),1,1)</f>
        <v>12.62</v>
      </c>
      <c r="H555" s="128"/>
      <c r="I555" s="128"/>
      <c r="K555" s="124"/>
      <c r="L555" s="279"/>
      <c r="M555" s="281"/>
      <c r="N555" s="280"/>
      <c r="O555" s="4"/>
      <c r="P555" s="4"/>
      <c r="Q555" s="3"/>
      <c r="S555" s="309">
        <f t="shared" ca="1" si="230"/>
        <v>13.91</v>
      </c>
      <c r="T555" s="309">
        <f t="shared" ca="1" si="231"/>
        <v>12.62</v>
      </c>
      <c r="U555" s="310">
        <f t="shared" ca="1" si="223"/>
        <v>0</v>
      </c>
      <c r="V555" s="310" t="b">
        <f t="shared" ca="1" si="232"/>
        <v>0</v>
      </c>
      <c r="W555" s="3" t="b">
        <f t="shared" ca="1" si="233"/>
        <v>0</v>
      </c>
      <c r="X555" s="3" t="str">
        <f t="shared" ca="1" si="234"/>
        <v/>
      </c>
      <c r="Y555" s="3" t="str">
        <f t="shared" ca="1" si="224"/>
        <v/>
      </c>
      <c r="Z555" s="3" t="str">
        <f t="shared" ca="1" si="235"/>
        <v/>
      </c>
      <c r="AA555" s="3" t="str">
        <f t="shared" ca="1" si="236"/>
        <v/>
      </c>
      <c r="AB555" s="205">
        <f t="shared" ca="1" si="237"/>
        <v>9656</v>
      </c>
      <c r="AC555" s="205">
        <f t="shared" ca="1" si="238"/>
        <v>153</v>
      </c>
      <c r="AD555" s="205">
        <f t="shared" ca="1" si="225"/>
        <v>63.111111111111114</v>
      </c>
      <c r="AE555" s="205">
        <f t="shared" ca="1" si="226"/>
        <v>13.111111111111114</v>
      </c>
      <c r="AF555" s="205">
        <f t="shared" ca="1" si="239"/>
        <v>2.6222222222222231</v>
      </c>
      <c r="AG555" s="205"/>
      <c r="AH555" s="205"/>
      <c r="AI555" s="205"/>
      <c r="AJ555" s="205"/>
      <c r="AK555" s="4"/>
      <c r="AL555" s="4"/>
      <c r="AM555" s="309">
        <f t="shared" ca="1" si="240"/>
        <v>13.91</v>
      </c>
      <c r="AN555" s="309">
        <f t="shared" ca="1" si="241"/>
        <v>12.62</v>
      </c>
      <c r="AO555" s="310">
        <f t="shared" ca="1" si="242"/>
        <v>0</v>
      </c>
      <c r="AP555" s="310" t="b">
        <f t="shared" ca="1" si="243"/>
        <v>0</v>
      </c>
      <c r="AQ555" s="309">
        <f t="shared" ca="1" si="244"/>
        <v>0.38579999999999998</v>
      </c>
      <c r="AR555" s="205">
        <f t="shared" ca="1" si="227"/>
        <v>12.4742</v>
      </c>
      <c r="AS555" s="45" t="b">
        <f t="shared" ca="1" si="228"/>
        <v>0</v>
      </c>
      <c r="AT555">
        <f t="shared" ca="1" si="229"/>
        <v>5</v>
      </c>
      <c r="AU555" t="b">
        <f t="shared" ca="1" si="245"/>
        <v>0</v>
      </c>
      <c r="AV555" t="b">
        <f t="shared" ca="1" si="246"/>
        <v>0</v>
      </c>
      <c r="AW555" s="266" t="b">
        <f t="shared" ca="1" si="247"/>
        <v>0</v>
      </c>
      <c r="AX555" s="266" t="b">
        <f t="shared" ca="1" si="248"/>
        <v>1</v>
      </c>
      <c r="AY555" s="266" t="b">
        <f t="shared" ca="1" si="249"/>
        <v>0</v>
      </c>
    </row>
    <row r="556" spans="1:51" x14ac:dyDescent="0.25">
      <c r="A556">
        <v>524</v>
      </c>
      <c r="B556" s="163">
        <f ca="1">OFFSET(InputPriceData!B$15,CalculationsAndCharts!$A556+$A$11,0,1,1)</f>
        <v>41254</v>
      </c>
      <c r="C556" s="3">
        <f ca="1">OFFSET(InputPriceData!G$15,CalculationsAndCharts!$A556+$A$11,IF($C$7,8,0),1,1)</f>
        <v>611200</v>
      </c>
      <c r="D556" s="4">
        <f ca="1">OFFSET(InputPriceData!C$15,CalculationsAndCharts!$A556+$A$11,IF($C$7,8,0),1,1)</f>
        <v>13</v>
      </c>
      <c r="E556" s="4">
        <f ca="1">OFFSET(InputPriceData!D$15,CalculationsAndCharts!$A556+$A$11,IF($C$7,8,0),1,1)</f>
        <v>13.08</v>
      </c>
      <c r="F556" s="4">
        <f ca="1">OFFSET(InputPriceData!E$15,CalculationsAndCharts!$A556+$A$11,IF($C$7,8,0),1,1)</f>
        <v>12.81</v>
      </c>
      <c r="G556" s="4">
        <f ca="1">OFFSET(InputPriceData!F$15,CalculationsAndCharts!$A556+$A$11,IF($C$7,8,0),1,1)</f>
        <v>12.86</v>
      </c>
      <c r="H556" s="128"/>
      <c r="I556" s="128"/>
      <c r="K556" s="124"/>
      <c r="L556" s="279"/>
      <c r="M556" s="281"/>
      <c r="N556" s="280"/>
      <c r="O556" s="4"/>
      <c r="P556" s="4"/>
      <c r="Q556" s="3"/>
      <c r="S556" s="309">
        <f t="shared" ca="1" si="230"/>
        <v>13.91</v>
      </c>
      <c r="T556" s="309">
        <f t="shared" ca="1" si="231"/>
        <v>12.76</v>
      </c>
      <c r="U556" s="310">
        <f t="shared" ca="1" si="223"/>
        <v>8.6956521739130099E-2</v>
      </c>
      <c r="V556" s="310" t="b">
        <f t="shared" ca="1" si="232"/>
        <v>1</v>
      </c>
      <c r="W556" s="3" t="b">
        <f t="shared" ca="1" si="233"/>
        <v>0</v>
      </c>
      <c r="X556" s="3" t="str">
        <f t="shared" ca="1" si="234"/>
        <v/>
      </c>
      <c r="Y556" s="3" t="str">
        <f t="shared" ca="1" si="224"/>
        <v/>
      </c>
      <c r="Z556" s="3" t="str">
        <f t="shared" ca="1" si="235"/>
        <v/>
      </c>
      <c r="AA556" s="3" t="str">
        <f t="shared" ca="1" si="236"/>
        <v/>
      </c>
      <c r="AB556" s="205">
        <f t="shared" ca="1" si="237"/>
        <v>9656</v>
      </c>
      <c r="AC556" s="205">
        <f t="shared" ca="1" si="238"/>
        <v>153</v>
      </c>
      <c r="AD556" s="205">
        <f t="shared" ca="1" si="225"/>
        <v>63.111111111111114</v>
      </c>
      <c r="AE556" s="205">
        <f t="shared" ca="1" si="226"/>
        <v>13.111111111111114</v>
      </c>
      <c r="AF556" s="205">
        <f t="shared" ca="1" si="239"/>
        <v>2.6222222222222231</v>
      </c>
      <c r="AG556" s="205"/>
      <c r="AH556" s="205"/>
      <c r="AI556" s="205"/>
      <c r="AJ556" s="205"/>
      <c r="AK556" s="4"/>
      <c r="AL556" s="4"/>
      <c r="AM556" s="309">
        <f t="shared" ca="1" si="240"/>
        <v>13.91</v>
      </c>
      <c r="AN556" s="309">
        <f t="shared" ca="1" si="241"/>
        <v>12.76</v>
      </c>
      <c r="AO556" s="310">
        <f t="shared" ca="1" si="242"/>
        <v>8.6956521739130099E-2</v>
      </c>
      <c r="AP556" s="310" t="b">
        <f t="shared" ca="1" si="243"/>
        <v>1</v>
      </c>
      <c r="AQ556" s="309">
        <f t="shared" ca="1" si="244"/>
        <v>0.38579999999999998</v>
      </c>
      <c r="AR556" s="205">
        <f t="shared" ca="1" si="227"/>
        <v>12.4742</v>
      </c>
      <c r="AS556" s="45" t="b">
        <f t="shared" ca="1" si="228"/>
        <v>0</v>
      </c>
      <c r="AT556">
        <f t="shared" ca="1" si="229"/>
        <v>4</v>
      </c>
      <c r="AU556" t="b">
        <f t="shared" ca="1" si="245"/>
        <v>0</v>
      </c>
      <c r="AV556" t="b">
        <f t="shared" ca="1" si="246"/>
        <v>0</v>
      </c>
      <c r="AW556" s="266" t="b">
        <f t="shared" ca="1" si="247"/>
        <v>0</v>
      </c>
      <c r="AX556" s="266" t="b">
        <f t="shared" ca="1" si="248"/>
        <v>1</v>
      </c>
      <c r="AY556" s="266" t="b">
        <f t="shared" ca="1" si="249"/>
        <v>0</v>
      </c>
    </row>
    <row r="557" spans="1:51" x14ac:dyDescent="0.25">
      <c r="A557">
        <v>525</v>
      </c>
      <c r="B557" s="163">
        <f ca="1">OFFSET(InputPriceData!B$15,CalculationsAndCharts!$A557+$A$11,0,1,1)</f>
        <v>41253</v>
      </c>
      <c r="C557" s="3">
        <f ca="1">OFFSET(InputPriceData!G$15,CalculationsAndCharts!$A557+$A$11,IF($C$7,8,0),1,1)</f>
        <v>485300</v>
      </c>
      <c r="D557" s="4">
        <f ca="1">OFFSET(InputPriceData!C$15,CalculationsAndCharts!$A557+$A$11,IF($C$7,8,0),1,1)</f>
        <v>12.84</v>
      </c>
      <c r="E557" s="4">
        <f ca="1">OFFSET(InputPriceData!D$15,CalculationsAndCharts!$A557+$A$11,IF($C$7,8,0),1,1)</f>
        <v>12.93</v>
      </c>
      <c r="F557" s="4">
        <f ca="1">OFFSET(InputPriceData!E$15,CalculationsAndCharts!$A557+$A$11,IF($C$7,8,0),1,1)</f>
        <v>12.72</v>
      </c>
      <c r="G557" s="4">
        <f ca="1">OFFSET(InputPriceData!F$15,CalculationsAndCharts!$A557+$A$11,IF($C$7,8,0),1,1)</f>
        <v>12.9</v>
      </c>
      <c r="H557" s="128"/>
      <c r="I557" s="128"/>
      <c r="K557" s="124"/>
      <c r="L557" s="279"/>
      <c r="M557" s="281"/>
      <c r="N557" s="280"/>
      <c r="O557" s="4"/>
      <c r="P557" s="4"/>
      <c r="Q557" s="3"/>
      <c r="S557" s="309">
        <f t="shared" ca="1" si="230"/>
        <v>13.91</v>
      </c>
      <c r="T557" s="309">
        <f t="shared" ca="1" si="231"/>
        <v>12.76</v>
      </c>
      <c r="U557" s="310">
        <f t="shared" ca="1" si="223"/>
        <v>0.12173913043478307</v>
      </c>
      <c r="V557" s="310" t="b">
        <f t="shared" ca="1" si="232"/>
        <v>0</v>
      </c>
      <c r="W557" s="3" t="b">
        <f t="shared" ca="1" si="233"/>
        <v>1</v>
      </c>
      <c r="X557" s="3">
        <f t="shared" ca="1" si="234"/>
        <v>13.45</v>
      </c>
      <c r="Y557" s="3">
        <f t="shared" ca="1" si="224"/>
        <v>-4.0892193308550109</v>
      </c>
      <c r="Z557" s="3">
        <f t="shared" ca="1" si="235"/>
        <v>-4.0892193308550109</v>
      </c>
      <c r="AA557" s="3">
        <f t="shared" ca="1" si="236"/>
        <v>29</v>
      </c>
      <c r="AB557" s="205">
        <f t="shared" ca="1" si="237"/>
        <v>9656</v>
      </c>
      <c r="AC557" s="205">
        <f t="shared" ca="1" si="238"/>
        <v>153</v>
      </c>
      <c r="AD557" s="205">
        <f t="shared" ca="1" si="225"/>
        <v>63.111111111111114</v>
      </c>
      <c r="AE557" s="205">
        <f t="shared" ca="1" si="226"/>
        <v>13.111111111111114</v>
      </c>
      <c r="AF557" s="205">
        <f t="shared" ca="1" si="239"/>
        <v>2.6222222222222231</v>
      </c>
      <c r="AG557" s="205"/>
      <c r="AH557" s="205"/>
      <c r="AI557" s="205"/>
      <c r="AJ557" s="205"/>
      <c r="AK557" s="4"/>
      <c r="AL557" s="4"/>
      <c r="AM557" s="309">
        <f t="shared" ca="1" si="240"/>
        <v>13.91</v>
      </c>
      <c r="AN557" s="309">
        <f t="shared" ca="1" si="241"/>
        <v>12.76</v>
      </c>
      <c r="AO557" s="310">
        <f t="shared" ca="1" si="242"/>
        <v>0.12173913043478307</v>
      </c>
      <c r="AP557" s="310" t="b">
        <f t="shared" ca="1" si="243"/>
        <v>0</v>
      </c>
      <c r="AQ557" s="309">
        <f t="shared" ca="1" si="244"/>
        <v>0.38579999999999998</v>
      </c>
      <c r="AR557" s="205">
        <f t="shared" ca="1" si="227"/>
        <v>12.4742</v>
      </c>
      <c r="AS557" s="45" t="b">
        <f t="shared" ca="1" si="228"/>
        <v>0</v>
      </c>
      <c r="AT557">
        <f t="shared" ca="1" si="229"/>
        <v>3</v>
      </c>
      <c r="AU557" t="b">
        <f t="shared" ca="1" si="245"/>
        <v>0</v>
      </c>
      <c r="AV557" t="b">
        <f t="shared" ca="1" si="246"/>
        <v>0</v>
      </c>
      <c r="AW557" s="266" t="b">
        <f t="shared" ca="1" si="247"/>
        <v>0</v>
      </c>
      <c r="AX557" s="266" t="b">
        <f t="shared" ca="1" si="248"/>
        <v>1</v>
      </c>
      <c r="AY557" s="266" t="b">
        <f t="shared" ca="1" si="249"/>
        <v>0</v>
      </c>
    </row>
    <row r="558" spans="1:51" x14ac:dyDescent="0.25">
      <c r="A558">
        <v>526</v>
      </c>
      <c r="B558" s="163">
        <f ca="1">OFFSET(InputPriceData!B$15,CalculationsAndCharts!$A558+$A$11,0,1,1)</f>
        <v>41250</v>
      </c>
      <c r="C558" s="3">
        <f ca="1">OFFSET(InputPriceData!G$15,CalculationsAndCharts!$A558+$A$11,IF($C$7,8,0),1,1)</f>
        <v>489600</v>
      </c>
      <c r="D558" s="4">
        <f ca="1">OFFSET(InputPriceData!C$15,CalculationsAndCharts!$A558+$A$11,IF($C$7,8,0),1,1)</f>
        <v>12.83</v>
      </c>
      <c r="E558" s="4">
        <f ca="1">OFFSET(InputPriceData!D$15,CalculationsAndCharts!$A558+$A$11,IF($C$7,8,0),1,1)</f>
        <v>12.93</v>
      </c>
      <c r="F558" s="4">
        <f ca="1">OFFSET(InputPriceData!E$15,CalculationsAndCharts!$A558+$A$11,IF($C$7,8,0),1,1)</f>
        <v>12.67</v>
      </c>
      <c r="G558" s="4">
        <f ca="1">OFFSET(InputPriceData!F$15,CalculationsAndCharts!$A558+$A$11,IF($C$7,8,0),1,1)</f>
        <v>12.8</v>
      </c>
      <c r="H558" s="128"/>
      <c r="I558" s="128"/>
      <c r="K558" s="124"/>
      <c r="L558" s="279"/>
      <c r="M558" s="281"/>
      <c r="N558" s="280"/>
      <c r="O558" s="4"/>
      <c r="P558" s="4"/>
      <c r="Q558" s="3"/>
      <c r="S558" s="309">
        <f t="shared" ca="1" si="230"/>
        <v>13.91</v>
      </c>
      <c r="T558" s="309">
        <f t="shared" ca="1" si="231"/>
        <v>12.76</v>
      </c>
      <c r="U558" s="310">
        <f t="shared" ca="1" si="223"/>
        <v>3.4782608695652965E-2</v>
      </c>
      <c r="V558" s="310" t="b">
        <f t="shared" ca="1" si="232"/>
        <v>0</v>
      </c>
      <c r="W558" s="3" t="b">
        <f t="shared" ca="1" si="233"/>
        <v>0</v>
      </c>
      <c r="X558" s="3" t="str">
        <f t="shared" ca="1" si="234"/>
        <v/>
      </c>
      <c r="Y558" s="3" t="str">
        <f t="shared" ca="1" si="224"/>
        <v/>
      </c>
      <c r="Z558" s="3" t="str">
        <f t="shared" ca="1" si="235"/>
        <v/>
      </c>
      <c r="AA558" s="3" t="str">
        <f t="shared" ca="1" si="236"/>
        <v/>
      </c>
      <c r="AB558" s="205">
        <f t="shared" ca="1" si="237"/>
        <v>9627</v>
      </c>
      <c r="AC558" s="205">
        <f t="shared" ca="1" si="238"/>
        <v>152</v>
      </c>
      <c r="AD558" s="205">
        <f t="shared" ca="1" si="225"/>
        <v>63.335526315789473</v>
      </c>
      <c r="AE558" s="205">
        <f t="shared" ca="1" si="226"/>
        <v>13.335526315789473</v>
      </c>
      <c r="AF558" s="205">
        <f t="shared" ca="1" si="239"/>
        <v>2.6671052631578949</v>
      </c>
      <c r="AG558" s="205"/>
      <c r="AH558" s="205"/>
      <c r="AI558" s="205"/>
      <c r="AJ558" s="205"/>
      <c r="AK558" s="4"/>
      <c r="AL558" s="4"/>
      <c r="AM558" s="309">
        <f t="shared" ca="1" si="240"/>
        <v>13.91</v>
      </c>
      <c r="AN558" s="309">
        <f t="shared" ca="1" si="241"/>
        <v>12.76</v>
      </c>
      <c r="AO558" s="310">
        <f t="shared" ca="1" si="242"/>
        <v>3.4782608695652965E-2</v>
      </c>
      <c r="AP558" s="310" t="b">
        <f t="shared" ca="1" si="243"/>
        <v>0</v>
      </c>
      <c r="AQ558" s="309">
        <f t="shared" ca="1" si="244"/>
        <v>0.38579999999999998</v>
      </c>
      <c r="AR558" s="205">
        <f t="shared" ca="1" si="227"/>
        <v>12.4742</v>
      </c>
      <c r="AS558" s="45" t="b">
        <f t="shared" ca="1" si="228"/>
        <v>0</v>
      </c>
      <c r="AT558">
        <f t="shared" ca="1" si="229"/>
        <v>2</v>
      </c>
      <c r="AU558" t="b">
        <f t="shared" ca="1" si="245"/>
        <v>0</v>
      </c>
      <c r="AV558" t="b">
        <f t="shared" ca="1" si="246"/>
        <v>0</v>
      </c>
      <c r="AW558" s="266" t="b">
        <f t="shared" ca="1" si="247"/>
        <v>0</v>
      </c>
      <c r="AX558" s="266" t="b">
        <f t="shared" ca="1" si="248"/>
        <v>1</v>
      </c>
      <c r="AY558" s="266" t="b">
        <f t="shared" ca="1" si="249"/>
        <v>0</v>
      </c>
    </row>
    <row r="559" spans="1:51" x14ac:dyDescent="0.25">
      <c r="A559">
        <v>527</v>
      </c>
      <c r="B559" s="163">
        <f ca="1">OFFSET(InputPriceData!B$15,CalculationsAndCharts!$A559+$A$11,0,1,1)</f>
        <v>41249</v>
      </c>
      <c r="C559" s="3">
        <f ca="1">OFFSET(InputPriceData!G$15,CalculationsAndCharts!$A559+$A$11,IF($C$7,8,0),1,1)</f>
        <v>332700</v>
      </c>
      <c r="D559" s="4">
        <f ca="1">OFFSET(InputPriceData!C$15,CalculationsAndCharts!$A559+$A$11,IF($C$7,8,0),1,1)</f>
        <v>12.86</v>
      </c>
      <c r="E559" s="4">
        <f ca="1">OFFSET(InputPriceData!D$15,CalculationsAndCharts!$A559+$A$11,IF($C$7,8,0),1,1)</f>
        <v>12.96</v>
      </c>
      <c r="F559" s="4">
        <f ca="1">OFFSET(InputPriceData!E$15,CalculationsAndCharts!$A559+$A$11,IF($C$7,8,0),1,1)</f>
        <v>12.74</v>
      </c>
      <c r="G559" s="4">
        <f ca="1">OFFSET(InputPriceData!F$15,CalculationsAndCharts!$A559+$A$11,IF($C$7,8,0),1,1)</f>
        <v>12.76</v>
      </c>
      <c r="H559" s="128"/>
      <c r="I559" s="128"/>
      <c r="K559" s="124"/>
      <c r="L559" s="279"/>
      <c r="M559" s="281"/>
      <c r="N559" s="280"/>
      <c r="O559" s="4"/>
      <c r="P559" s="4"/>
      <c r="Q559" s="3"/>
      <c r="S559" s="309">
        <f t="shared" ca="1" si="230"/>
        <v>13.91</v>
      </c>
      <c r="T559" s="309">
        <f t="shared" ca="1" si="231"/>
        <v>12.76</v>
      </c>
      <c r="U559" s="310">
        <f t="shared" ca="1" si="223"/>
        <v>0</v>
      </c>
      <c r="V559" s="310" t="b">
        <f t="shared" ca="1" si="232"/>
        <v>0</v>
      </c>
      <c r="W559" s="3" t="b">
        <f t="shared" ca="1" si="233"/>
        <v>0</v>
      </c>
      <c r="X559" s="3" t="str">
        <f t="shared" ca="1" si="234"/>
        <v/>
      </c>
      <c r="Y559" s="3" t="str">
        <f t="shared" ca="1" si="224"/>
        <v/>
      </c>
      <c r="Z559" s="3" t="str">
        <f t="shared" ca="1" si="235"/>
        <v/>
      </c>
      <c r="AA559" s="3" t="str">
        <f t="shared" ca="1" si="236"/>
        <v/>
      </c>
      <c r="AB559" s="205">
        <f t="shared" ca="1" si="237"/>
        <v>9627</v>
      </c>
      <c r="AC559" s="205">
        <f t="shared" ca="1" si="238"/>
        <v>152</v>
      </c>
      <c r="AD559" s="205">
        <f t="shared" ca="1" si="225"/>
        <v>63.335526315789473</v>
      </c>
      <c r="AE559" s="205">
        <f t="shared" ca="1" si="226"/>
        <v>13.335526315789473</v>
      </c>
      <c r="AF559" s="205">
        <f t="shared" ca="1" si="239"/>
        <v>2.6671052631578949</v>
      </c>
      <c r="AG559" s="205"/>
      <c r="AH559" s="205"/>
      <c r="AI559" s="205"/>
      <c r="AJ559" s="205"/>
      <c r="AK559" s="4"/>
      <c r="AL559" s="4"/>
      <c r="AM559" s="309">
        <f t="shared" ca="1" si="240"/>
        <v>13.91</v>
      </c>
      <c r="AN559" s="309">
        <f t="shared" ca="1" si="241"/>
        <v>12.76</v>
      </c>
      <c r="AO559" s="310">
        <f t="shared" ca="1" si="242"/>
        <v>0</v>
      </c>
      <c r="AP559" s="310" t="b">
        <f t="shared" ca="1" si="243"/>
        <v>0</v>
      </c>
      <c r="AQ559" s="309">
        <f t="shared" ca="1" si="244"/>
        <v>0.38579999999999998</v>
      </c>
      <c r="AR559" s="205">
        <f t="shared" ca="1" si="227"/>
        <v>12.4742</v>
      </c>
      <c r="AS559" s="45" t="b">
        <f t="shared" ca="1" si="228"/>
        <v>0</v>
      </c>
      <c r="AT559">
        <f t="shared" ca="1" si="229"/>
        <v>1</v>
      </c>
      <c r="AU559" t="b">
        <f t="shared" ca="1" si="245"/>
        <v>0</v>
      </c>
      <c r="AV559" t="b">
        <f t="shared" ca="1" si="246"/>
        <v>0</v>
      </c>
      <c r="AW559" s="266" t="b">
        <f t="shared" ca="1" si="247"/>
        <v>1</v>
      </c>
      <c r="AX559" s="266" t="b">
        <f t="shared" ca="1" si="248"/>
        <v>1</v>
      </c>
      <c r="AY559" s="266" t="b">
        <f t="shared" ca="1" si="249"/>
        <v>0</v>
      </c>
    </row>
    <row r="560" spans="1:51" x14ac:dyDescent="0.25">
      <c r="A560">
        <v>528</v>
      </c>
      <c r="B560" s="163">
        <f ca="1">OFFSET(InputPriceData!B$15,CalculationsAndCharts!$A560+$A$11,0,1,1)</f>
        <v>41248</v>
      </c>
      <c r="C560" s="3">
        <f ca="1">OFFSET(InputPriceData!G$15,CalculationsAndCharts!$A560+$A$11,IF($C$7,8,0),1,1)</f>
        <v>457900</v>
      </c>
      <c r="D560" s="4">
        <f ca="1">OFFSET(InputPriceData!C$15,CalculationsAndCharts!$A560+$A$11,IF($C$7,8,0),1,1)</f>
        <v>12.73</v>
      </c>
      <c r="E560" s="4">
        <f ca="1">OFFSET(InputPriceData!D$15,CalculationsAndCharts!$A560+$A$11,IF($C$7,8,0),1,1)</f>
        <v>12.94</v>
      </c>
      <c r="F560" s="4">
        <f ca="1">OFFSET(InputPriceData!E$15,CalculationsAndCharts!$A560+$A$11,IF($C$7,8,0),1,1)</f>
        <v>12.68</v>
      </c>
      <c r="G560" s="4">
        <f ca="1">OFFSET(InputPriceData!F$15,CalculationsAndCharts!$A560+$A$11,IF($C$7,8,0),1,1)</f>
        <v>12.83</v>
      </c>
      <c r="H560" s="128"/>
      <c r="I560" s="128"/>
      <c r="K560" s="124"/>
      <c r="L560" s="279"/>
      <c r="M560" s="281"/>
      <c r="N560" s="280"/>
      <c r="O560" s="4"/>
      <c r="P560" s="4"/>
      <c r="Q560" s="3"/>
      <c r="S560" s="309">
        <f t="shared" ca="1" si="230"/>
        <v>13.91</v>
      </c>
      <c r="T560" s="309">
        <f t="shared" ca="1" si="231"/>
        <v>12.83</v>
      </c>
      <c r="U560" s="310">
        <f t="shared" ca="1" si="223"/>
        <v>0</v>
      </c>
      <c r="V560" s="310" t="b">
        <f t="shared" ca="1" si="232"/>
        <v>1</v>
      </c>
      <c r="W560" s="3" t="b">
        <f t="shared" ca="1" si="233"/>
        <v>0</v>
      </c>
      <c r="X560" s="3" t="str">
        <f t="shared" ca="1" si="234"/>
        <v/>
      </c>
      <c r="Y560" s="3" t="str">
        <f t="shared" ca="1" si="224"/>
        <v/>
      </c>
      <c r="Z560" s="3" t="str">
        <f t="shared" ca="1" si="235"/>
        <v/>
      </c>
      <c r="AA560" s="3" t="str">
        <f t="shared" ca="1" si="236"/>
        <v/>
      </c>
      <c r="AB560" s="205">
        <f t="shared" ca="1" si="237"/>
        <v>9627</v>
      </c>
      <c r="AC560" s="205">
        <f t="shared" ca="1" si="238"/>
        <v>152</v>
      </c>
      <c r="AD560" s="205">
        <f t="shared" ca="1" si="225"/>
        <v>63.335526315789473</v>
      </c>
      <c r="AE560" s="205">
        <f t="shared" ca="1" si="226"/>
        <v>13.335526315789473</v>
      </c>
      <c r="AF560" s="205">
        <f t="shared" ca="1" si="239"/>
        <v>2.6671052631578949</v>
      </c>
      <c r="AG560" s="205"/>
      <c r="AH560" s="205"/>
      <c r="AI560" s="205"/>
      <c r="AJ560" s="205"/>
      <c r="AK560" s="4"/>
      <c r="AL560" s="4"/>
      <c r="AM560" s="309">
        <f t="shared" ca="1" si="240"/>
        <v>13.91</v>
      </c>
      <c r="AN560" s="309">
        <f t="shared" ca="1" si="241"/>
        <v>12.83</v>
      </c>
      <c r="AO560" s="310">
        <f t="shared" ca="1" si="242"/>
        <v>0</v>
      </c>
      <c r="AP560" s="310" t="b">
        <f t="shared" ca="1" si="243"/>
        <v>1</v>
      </c>
      <c r="AQ560" s="309">
        <f t="shared" ca="1" si="244"/>
        <v>0</v>
      </c>
      <c r="AR560" s="205">
        <f t="shared" ca="1" si="227"/>
        <v>0</v>
      </c>
      <c r="AS560" s="45" t="b">
        <f t="shared" ca="1" si="228"/>
        <v>0</v>
      </c>
      <c r="AT560">
        <f t="shared" ca="1" si="229"/>
        <v>0</v>
      </c>
      <c r="AU560" t="b">
        <f t="shared" ca="1" si="245"/>
        <v>0</v>
      </c>
      <c r="AV560" t="b">
        <f t="shared" ca="1" si="246"/>
        <v>0</v>
      </c>
      <c r="AW560" s="266" t="b">
        <f t="shared" ca="1" si="247"/>
        <v>0</v>
      </c>
      <c r="AX560" s="266" t="b">
        <f t="shared" ca="1" si="248"/>
        <v>0</v>
      </c>
      <c r="AY560" s="266" t="b">
        <f t="shared" ca="1" si="249"/>
        <v>0</v>
      </c>
    </row>
    <row r="561" spans="1:51" x14ac:dyDescent="0.25">
      <c r="A561">
        <v>529</v>
      </c>
      <c r="B561" s="163">
        <f ca="1">OFFSET(InputPriceData!B$15,CalculationsAndCharts!$A561+$A$11,0,1,1)</f>
        <v>41247</v>
      </c>
      <c r="C561" s="3">
        <f ca="1">OFFSET(InputPriceData!G$15,CalculationsAndCharts!$A561+$A$11,IF($C$7,8,0),1,1)</f>
        <v>453300</v>
      </c>
      <c r="D561" s="4">
        <f ca="1">OFFSET(InputPriceData!C$15,CalculationsAndCharts!$A561+$A$11,IF($C$7,8,0),1,1)</f>
        <v>13.71</v>
      </c>
      <c r="E561" s="4">
        <f ca="1">OFFSET(InputPriceData!D$15,CalculationsAndCharts!$A561+$A$11,IF($C$7,8,0),1,1)</f>
        <v>13.86</v>
      </c>
      <c r="F561" s="4">
        <f ca="1">OFFSET(InputPriceData!E$15,CalculationsAndCharts!$A561+$A$11,IF($C$7,8,0),1,1)</f>
        <v>13.63</v>
      </c>
      <c r="G561" s="4">
        <f ca="1">OFFSET(InputPriceData!F$15,CalculationsAndCharts!$A561+$A$11,IF($C$7,8,0),1,1)</f>
        <v>13.69</v>
      </c>
      <c r="H561" s="128"/>
      <c r="I561" s="128"/>
      <c r="K561" s="124"/>
      <c r="L561" s="279"/>
      <c r="M561" s="281"/>
      <c r="N561" s="280"/>
      <c r="O561" s="4"/>
      <c r="P561" s="4"/>
      <c r="Q561" s="3"/>
      <c r="S561" s="309">
        <f t="shared" ca="1" si="230"/>
        <v>13.91</v>
      </c>
      <c r="T561" s="309">
        <f t="shared" ca="1" si="231"/>
        <v>13.45</v>
      </c>
      <c r="U561" s="310">
        <f t="shared" ca="1" si="223"/>
        <v>0.52173913043478215</v>
      </c>
      <c r="V561" s="310" t="b">
        <f t="shared" ca="1" si="232"/>
        <v>0</v>
      </c>
      <c r="W561" s="3" t="b">
        <f t="shared" ca="1" si="233"/>
        <v>0</v>
      </c>
      <c r="X561" s="3" t="str">
        <f t="shared" ca="1" si="234"/>
        <v/>
      </c>
      <c r="Y561" s="3" t="str">
        <f t="shared" ca="1" si="224"/>
        <v/>
      </c>
      <c r="Z561" s="3" t="str">
        <f t="shared" ca="1" si="235"/>
        <v/>
      </c>
      <c r="AA561" s="3" t="str">
        <f t="shared" ca="1" si="236"/>
        <v/>
      </c>
      <c r="AB561" s="205">
        <f t="shared" ca="1" si="237"/>
        <v>9627</v>
      </c>
      <c r="AC561" s="205">
        <f t="shared" ca="1" si="238"/>
        <v>152</v>
      </c>
      <c r="AD561" s="205">
        <f t="shared" ca="1" si="225"/>
        <v>63.335526315789473</v>
      </c>
      <c r="AE561" s="205">
        <f t="shared" ca="1" si="226"/>
        <v>13.335526315789473</v>
      </c>
      <c r="AF561" s="205">
        <f t="shared" ca="1" si="239"/>
        <v>2.6671052631578949</v>
      </c>
      <c r="AG561" s="205"/>
      <c r="AH561" s="205"/>
      <c r="AI561" s="205"/>
      <c r="AJ561" s="205"/>
      <c r="AK561" s="4"/>
      <c r="AL561" s="4"/>
      <c r="AM561" s="309">
        <f t="shared" ca="1" si="240"/>
        <v>13.91</v>
      </c>
      <c r="AN561" s="309">
        <f t="shared" ca="1" si="241"/>
        <v>13.45</v>
      </c>
      <c r="AO561" s="310">
        <f t="shared" ca="1" si="242"/>
        <v>0.52173913043478215</v>
      </c>
      <c r="AP561" s="310" t="b">
        <f t="shared" ca="1" si="243"/>
        <v>0</v>
      </c>
      <c r="AQ561" s="309">
        <f t="shared" ca="1" si="244"/>
        <v>0</v>
      </c>
      <c r="AR561" s="205">
        <f t="shared" ca="1" si="227"/>
        <v>0</v>
      </c>
      <c r="AS561" s="45" t="b">
        <f t="shared" ca="1" si="228"/>
        <v>0</v>
      </c>
      <c r="AT561">
        <f t="shared" ca="1" si="229"/>
        <v>0</v>
      </c>
      <c r="AU561" t="b">
        <f t="shared" ca="1" si="245"/>
        <v>0</v>
      </c>
      <c r="AV561" t="b">
        <f t="shared" ca="1" si="246"/>
        <v>0</v>
      </c>
      <c r="AW561" s="266" t="b">
        <f t="shared" ca="1" si="247"/>
        <v>0</v>
      </c>
      <c r="AX561" s="266" t="b">
        <f t="shared" ca="1" si="248"/>
        <v>0</v>
      </c>
      <c r="AY561" s="266" t="b">
        <f t="shared" ca="1" si="249"/>
        <v>0</v>
      </c>
    </row>
    <row r="562" spans="1:51" x14ac:dyDescent="0.25">
      <c r="A562">
        <v>530</v>
      </c>
      <c r="B562" s="163">
        <f ca="1">OFFSET(InputPriceData!B$15,CalculationsAndCharts!$A562+$A$11,0,1,1)</f>
        <v>41246</v>
      </c>
      <c r="C562" s="3">
        <f ca="1">OFFSET(InputPriceData!G$15,CalculationsAndCharts!$A562+$A$11,IF($C$7,8,0),1,1)</f>
        <v>441700</v>
      </c>
      <c r="D562" s="4">
        <f ca="1">OFFSET(InputPriceData!C$15,CalculationsAndCharts!$A562+$A$11,IF($C$7,8,0),1,1)</f>
        <v>13.77</v>
      </c>
      <c r="E562" s="4">
        <f ca="1">OFFSET(InputPriceData!D$15,CalculationsAndCharts!$A562+$A$11,IF($C$7,8,0),1,1)</f>
        <v>13.93</v>
      </c>
      <c r="F562" s="4">
        <f ca="1">OFFSET(InputPriceData!E$15,CalculationsAndCharts!$A562+$A$11,IF($C$7,8,0),1,1)</f>
        <v>13.61</v>
      </c>
      <c r="G562" s="4">
        <f ca="1">OFFSET(InputPriceData!F$15,CalculationsAndCharts!$A562+$A$11,IF($C$7,8,0),1,1)</f>
        <v>13.67</v>
      </c>
      <c r="H562" s="128"/>
      <c r="I562" s="128"/>
      <c r="K562" s="124"/>
      <c r="L562" s="279"/>
      <c r="M562" s="281"/>
      <c r="N562" s="280"/>
      <c r="O562" s="4"/>
      <c r="P562" s="4"/>
      <c r="Q562" s="3"/>
      <c r="S562" s="309">
        <f t="shared" ca="1" si="230"/>
        <v>13.91</v>
      </c>
      <c r="T562" s="309">
        <f t="shared" ca="1" si="231"/>
        <v>13.45</v>
      </c>
      <c r="U562" s="310">
        <f t="shared" ca="1" si="223"/>
        <v>0.47826086956521791</v>
      </c>
      <c r="V562" s="310" t="b">
        <f t="shared" ca="1" si="232"/>
        <v>0</v>
      </c>
      <c r="W562" s="3" t="b">
        <f t="shared" ca="1" si="233"/>
        <v>0</v>
      </c>
      <c r="X562" s="3" t="str">
        <f t="shared" ca="1" si="234"/>
        <v/>
      </c>
      <c r="Y562" s="3" t="str">
        <f t="shared" ca="1" si="224"/>
        <v/>
      </c>
      <c r="Z562" s="3" t="str">
        <f t="shared" ca="1" si="235"/>
        <v/>
      </c>
      <c r="AA562" s="3" t="str">
        <f t="shared" ca="1" si="236"/>
        <v/>
      </c>
      <c r="AB562" s="205">
        <f t="shared" ca="1" si="237"/>
        <v>9627</v>
      </c>
      <c r="AC562" s="205">
        <f t="shared" ca="1" si="238"/>
        <v>152</v>
      </c>
      <c r="AD562" s="205">
        <f t="shared" ca="1" si="225"/>
        <v>63.335526315789473</v>
      </c>
      <c r="AE562" s="205">
        <f t="shared" ca="1" si="226"/>
        <v>13.335526315789473</v>
      </c>
      <c r="AF562" s="205">
        <f t="shared" ca="1" si="239"/>
        <v>2.6671052631578949</v>
      </c>
      <c r="AG562" s="205"/>
      <c r="AH562" s="205"/>
      <c r="AI562" s="205"/>
      <c r="AJ562" s="205"/>
      <c r="AK562" s="4"/>
      <c r="AL562" s="4"/>
      <c r="AM562" s="309">
        <f t="shared" ca="1" si="240"/>
        <v>13.91</v>
      </c>
      <c r="AN562" s="309">
        <f t="shared" ca="1" si="241"/>
        <v>13.45</v>
      </c>
      <c r="AO562" s="310">
        <f t="shared" ca="1" si="242"/>
        <v>0.47826086956521791</v>
      </c>
      <c r="AP562" s="310" t="b">
        <f t="shared" ca="1" si="243"/>
        <v>0</v>
      </c>
      <c r="AQ562" s="309">
        <f t="shared" ca="1" si="244"/>
        <v>0</v>
      </c>
      <c r="AR562" s="205">
        <f t="shared" ca="1" si="227"/>
        <v>0</v>
      </c>
      <c r="AS562" s="45" t="b">
        <f t="shared" ca="1" si="228"/>
        <v>0</v>
      </c>
      <c r="AT562">
        <f t="shared" ca="1" si="229"/>
        <v>0</v>
      </c>
      <c r="AU562" t="b">
        <f t="shared" ca="1" si="245"/>
        <v>0</v>
      </c>
      <c r="AV562" t="b">
        <f t="shared" ca="1" si="246"/>
        <v>0</v>
      </c>
      <c r="AW562" s="266" t="b">
        <f t="shared" ca="1" si="247"/>
        <v>0</v>
      </c>
      <c r="AX562" s="266" t="b">
        <f t="shared" ca="1" si="248"/>
        <v>0</v>
      </c>
      <c r="AY562" s="266" t="b">
        <f t="shared" ca="1" si="249"/>
        <v>0</v>
      </c>
    </row>
    <row r="563" spans="1:51" x14ac:dyDescent="0.25">
      <c r="A563">
        <v>531</v>
      </c>
      <c r="B563" s="163">
        <f ca="1">OFFSET(InputPriceData!B$15,CalculationsAndCharts!$A563+$A$11,0,1,1)</f>
        <v>41243</v>
      </c>
      <c r="C563" s="3">
        <f ca="1">OFFSET(InputPriceData!G$15,CalculationsAndCharts!$A563+$A$11,IF($C$7,8,0),1,1)</f>
        <v>495900</v>
      </c>
      <c r="D563" s="4">
        <f ca="1">OFFSET(InputPriceData!C$15,CalculationsAndCharts!$A563+$A$11,IF($C$7,8,0),1,1)</f>
        <v>13.89</v>
      </c>
      <c r="E563" s="4">
        <f ca="1">OFFSET(InputPriceData!D$15,CalculationsAndCharts!$A563+$A$11,IF($C$7,8,0),1,1)</f>
        <v>13.89</v>
      </c>
      <c r="F563" s="4">
        <f ca="1">OFFSET(InputPriceData!E$15,CalculationsAndCharts!$A563+$A$11,IF($C$7,8,0),1,1)</f>
        <v>13.62</v>
      </c>
      <c r="G563" s="4">
        <f ca="1">OFFSET(InputPriceData!F$15,CalculationsAndCharts!$A563+$A$11,IF($C$7,8,0),1,1)</f>
        <v>13.73</v>
      </c>
      <c r="H563" s="128"/>
      <c r="I563" s="128"/>
      <c r="K563" s="124"/>
      <c r="L563" s="279"/>
      <c r="M563" s="281"/>
      <c r="N563" s="280"/>
      <c r="O563" s="4"/>
      <c r="P563" s="4"/>
      <c r="Q563" s="3"/>
      <c r="S563" s="309">
        <f t="shared" ca="1" si="230"/>
        <v>13.95</v>
      </c>
      <c r="T563" s="309">
        <f t="shared" ca="1" si="231"/>
        <v>13.45</v>
      </c>
      <c r="U563" s="310">
        <f t="shared" ca="1" si="223"/>
        <v>0.56000000000000227</v>
      </c>
      <c r="V563" s="310" t="b">
        <f t="shared" ca="1" si="232"/>
        <v>0</v>
      </c>
      <c r="W563" s="3" t="b">
        <f t="shared" ca="1" si="233"/>
        <v>0</v>
      </c>
      <c r="X563" s="3" t="str">
        <f t="shared" ca="1" si="234"/>
        <v/>
      </c>
      <c r="Y563" s="3" t="str">
        <f t="shared" ca="1" si="224"/>
        <v/>
      </c>
      <c r="Z563" s="3" t="str">
        <f t="shared" ca="1" si="235"/>
        <v/>
      </c>
      <c r="AA563" s="3" t="str">
        <f t="shared" ca="1" si="236"/>
        <v/>
      </c>
      <c r="AB563" s="205">
        <f t="shared" ca="1" si="237"/>
        <v>9627</v>
      </c>
      <c r="AC563" s="205">
        <f t="shared" ca="1" si="238"/>
        <v>152</v>
      </c>
      <c r="AD563" s="205">
        <f t="shared" ca="1" si="225"/>
        <v>63.335526315789473</v>
      </c>
      <c r="AE563" s="205">
        <f t="shared" ca="1" si="226"/>
        <v>13.335526315789473</v>
      </c>
      <c r="AF563" s="205">
        <f t="shared" ca="1" si="239"/>
        <v>2.6671052631578949</v>
      </c>
      <c r="AG563" s="205"/>
      <c r="AH563" s="205"/>
      <c r="AI563" s="205"/>
      <c r="AJ563" s="205"/>
      <c r="AK563" s="4"/>
      <c r="AL563" s="4"/>
      <c r="AM563" s="309">
        <f t="shared" ca="1" si="240"/>
        <v>13.91</v>
      </c>
      <c r="AN563" s="309">
        <f t="shared" ca="1" si="241"/>
        <v>13.45</v>
      </c>
      <c r="AO563" s="310">
        <f t="shared" ca="1" si="242"/>
        <v>0.60869565217391441</v>
      </c>
      <c r="AP563" s="310" t="b">
        <f t="shared" ca="1" si="243"/>
        <v>0</v>
      </c>
      <c r="AQ563" s="309">
        <f t="shared" ca="1" si="244"/>
        <v>0</v>
      </c>
      <c r="AR563" s="205">
        <f t="shared" ca="1" si="227"/>
        <v>0</v>
      </c>
      <c r="AS563" s="45" t="b">
        <f t="shared" ca="1" si="228"/>
        <v>0</v>
      </c>
      <c r="AT563">
        <f t="shared" ca="1" si="229"/>
        <v>0</v>
      </c>
      <c r="AU563" t="b">
        <f t="shared" ca="1" si="245"/>
        <v>0</v>
      </c>
      <c r="AV563" t="b">
        <f t="shared" ca="1" si="246"/>
        <v>0</v>
      </c>
      <c r="AW563" s="266" t="b">
        <f t="shared" ca="1" si="247"/>
        <v>0</v>
      </c>
      <c r="AX563" s="266" t="b">
        <f t="shared" ca="1" si="248"/>
        <v>0</v>
      </c>
      <c r="AY563" s="266" t="b">
        <f t="shared" ca="1" si="249"/>
        <v>0</v>
      </c>
    </row>
    <row r="564" spans="1:51" x14ac:dyDescent="0.25">
      <c r="A564">
        <v>532</v>
      </c>
      <c r="B564" s="163">
        <f ca="1">OFFSET(InputPriceData!B$15,CalculationsAndCharts!$A564+$A$11,0,1,1)</f>
        <v>41242</v>
      </c>
      <c r="C564" s="3">
        <f ca="1">OFFSET(InputPriceData!G$15,CalculationsAndCharts!$A564+$A$11,IF($C$7,8,0),1,1)</f>
        <v>301400</v>
      </c>
      <c r="D564" s="4">
        <f ca="1">OFFSET(InputPriceData!C$15,CalculationsAndCharts!$A564+$A$11,IF($C$7,8,0),1,1)</f>
        <v>13.86</v>
      </c>
      <c r="E564" s="4">
        <f ca="1">OFFSET(InputPriceData!D$15,CalculationsAndCharts!$A564+$A$11,IF($C$7,8,0),1,1)</f>
        <v>13.96</v>
      </c>
      <c r="F564" s="4">
        <f ca="1">OFFSET(InputPriceData!E$15,CalculationsAndCharts!$A564+$A$11,IF($C$7,8,0),1,1)</f>
        <v>13.7</v>
      </c>
      <c r="G564" s="4">
        <f ca="1">OFFSET(InputPriceData!F$15,CalculationsAndCharts!$A564+$A$11,IF($C$7,8,0),1,1)</f>
        <v>13.83</v>
      </c>
      <c r="H564" s="128"/>
      <c r="I564" s="128"/>
      <c r="K564" s="124"/>
      <c r="L564" s="279"/>
      <c r="M564" s="281"/>
      <c r="N564" s="280"/>
      <c r="O564" s="4"/>
      <c r="P564" s="4"/>
      <c r="Q564" s="3"/>
      <c r="S564" s="309">
        <f t="shared" ca="1" si="230"/>
        <v>13.95</v>
      </c>
      <c r="T564" s="309">
        <f t="shared" ca="1" si="231"/>
        <v>13.45</v>
      </c>
      <c r="U564" s="310">
        <f t="shared" ca="1" si="223"/>
        <v>0.76000000000000156</v>
      </c>
      <c r="V564" s="310" t="b">
        <f t="shared" ca="1" si="232"/>
        <v>0</v>
      </c>
      <c r="W564" s="3" t="b">
        <f t="shared" ca="1" si="233"/>
        <v>0</v>
      </c>
      <c r="X564" s="3" t="str">
        <f t="shared" ca="1" si="234"/>
        <v/>
      </c>
      <c r="Y564" s="3" t="str">
        <f t="shared" ca="1" si="224"/>
        <v/>
      </c>
      <c r="Z564" s="3" t="str">
        <f t="shared" ca="1" si="235"/>
        <v/>
      </c>
      <c r="AA564" s="3" t="str">
        <f t="shared" ca="1" si="236"/>
        <v/>
      </c>
      <c r="AB564" s="205">
        <f t="shared" ca="1" si="237"/>
        <v>9627</v>
      </c>
      <c r="AC564" s="205">
        <f t="shared" ca="1" si="238"/>
        <v>152</v>
      </c>
      <c r="AD564" s="205">
        <f t="shared" ca="1" si="225"/>
        <v>63.335526315789473</v>
      </c>
      <c r="AE564" s="205">
        <f t="shared" ca="1" si="226"/>
        <v>13.335526315789473</v>
      </c>
      <c r="AF564" s="205">
        <f t="shared" ca="1" si="239"/>
        <v>2.6671052631578949</v>
      </c>
      <c r="AG564" s="205"/>
      <c r="AH564" s="205"/>
      <c r="AI564" s="205"/>
      <c r="AJ564" s="205"/>
      <c r="AK564" s="4"/>
      <c r="AL564" s="4"/>
      <c r="AM564" s="309">
        <f t="shared" ca="1" si="240"/>
        <v>13.91</v>
      </c>
      <c r="AN564" s="309">
        <f t="shared" ca="1" si="241"/>
        <v>13.45</v>
      </c>
      <c r="AO564" s="310">
        <f t="shared" ca="1" si="242"/>
        <v>0.82608695652173925</v>
      </c>
      <c r="AP564" s="310" t="b">
        <f t="shared" ca="1" si="243"/>
        <v>0</v>
      </c>
      <c r="AQ564" s="309">
        <f t="shared" ca="1" si="244"/>
        <v>0</v>
      </c>
      <c r="AR564" s="205">
        <f t="shared" ca="1" si="227"/>
        <v>0</v>
      </c>
      <c r="AS564" s="45" t="b">
        <f t="shared" ca="1" si="228"/>
        <v>0</v>
      </c>
      <c r="AT564">
        <f t="shared" ca="1" si="229"/>
        <v>0</v>
      </c>
      <c r="AU564" t="b">
        <f t="shared" ca="1" si="245"/>
        <v>0</v>
      </c>
      <c r="AV564" t="b">
        <f t="shared" ca="1" si="246"/>
        <v>0</v>
      </c>
      <c r="AW564" s="266" t="b">
        <f t="shared" ca="1" si="247"/>
        <v>0</v>
      </c>
      <c r="AX564" s="266" t="b">
        <f t="shared" ca="1" si="248"/>
        <v>0</v>
      </c>
      <c r="AY564" s="266" t="b">
        <f t="shared" ca="1" si="249"/>
        <v>0</v>
      </c>
    </row>
    <row r="565" spans="1:51" x14ac:dyDescent="0.25">
      <c r="A565">
        <v>533</v>
      </c>
      <c r="B565" s="163">
        <f ca="1">OFFSET(InputPriceData!B$15,CalculationsAndCharts!$A565+$A$11,0,1,1)</f>
        <v>41241</v>
      </c>
      <c r="C565" s="3">
        <f ca="1">OFFSET(InputPriceData!G$15,CalculationsAndCharts!$A565+$A$11,IF($C$7,8,0),1,1)</f>
        <v>466500</v>
      </c>
      <c r="D565" s="4">
        <f ca="1">OFFSET(InputPriceData!C$15,CalculationsAndCharts!$A565+$A$11,IF($C$7,8,0),1,1)</f>
        <v>13.91</v>
      </c>
      <c r="E565" s="4">
        <f ca="1">OFFSET(InputPriceData!D$15,CalculationsAndCharts!$A565+$A$11,IF($C$7,8,0),1,1)</f>
        <v>13.94</v>
      </c>
      <c r="F565" s="4">
        <f ca="1">OFFSET(InputPriceData!E$15,CalculationsAndCharts!$A565+$A$11,IF($C$7,8,0),1,1)</f>
        <v>13.67</v>
      </c>
      <c r="G565" s="4">
        <f ca="1">OFFSET(InputPriceData!F$15,CalculationsAndCharts!$A565+$A$11,IF($C$7,8,0),1,1)</f>
        <v>13.77</v>
      </c>
      <c r="H565" s="128"/>
      <c r="I565" s="128"/>
      <c r="K565" s="124"/>
      <c r="L565" s="279"/>
      <c r="M565" s="281"/>
      <c r="N565" s="280"/>
      <c r="O565" s="4"/>
      <c r="P565" s="4"/>
      <c r="Q565" s="3"/>
      <c r="S565" s="309">
        <f t="shared" ca="1" si="230"/>
        <v>13.95</v>
      </c>
      <c r="T565" s="309">
        <f t="shared" ca="1" si="231"/>
        <v>13.45</v>
      </c>
      <c r="U565" s="310">
        <f t="shared" ca="1" si="223"/>
        <v>0.64000000000000057</v>
      </c>
      <c r="V565" s="310" t="b">
        <f t="shared" ca="1" si="232"/>
        <v>0</v>
      </c>
      <c r="W565" s="3" t="b">
        <f t="shared" ca="1" si="233"/>
        <v>0</v>
      </c>
      <c r="X565" s="3" t="str">
        <f t="shared" ca="1" si="234"/>
        <v/>
      </c>
      <c r="Y565" s="3" t="str">
        <f t="shared" ca="1" si="224"/>
        <v/>
      </c>
      <c r="Z565" s="3" t="str">
        <f t="shared" ca="1" si="235"/>
        <v/>
      </c>
      <c r="AA565" s="3" t="str">
        <f t="shared" ca="1" si="236"/>
        <v/>
      </c>
      <c r="AB565" s="205">
        <f t="shared" ca="1" si="237"/>
        <v>9627</v>
      </c>
      <c r="AC565" s="205">
        <f t="shared" ca="1" si="238"/>
        <v>152</v>
      </c>
      <c r="AD565" s="205">
        <f t="shared" ca="1" si="225"/>
        <v>63.335526315789473</v>
      </c>
      <c r="AE565" s="205">
        <f t="shared" ca="1" si="226"/>
        <v>13.335526315789473</v>
      </c>
      <c r="AF565" s="205">
        <f t="shared" ca="1" si="239"/>
        <v>2.6671052631578949</v>
      </c>
      <c r="AG565" s="205"/>
      <c r="AH565" s="205"/>
      <c r="AI565" s="205"/>
      <c r="AJ565" s="205"/>
      <c r="AK565" s="4"/>
      <c r="AL565" s="4"/>
      <c r="AM565" s="309">
        <f t="shared" ca="1" si="240"/>
        <v>13.95</v>
      </c>
      <c r="AN565" s="309">
        <f t="shared" ca="1" si="241"/>
        <v>13.45</v>
      </c>
      <c r="AO565" s="310">
        <f t="shared" ca="1" si="242"/>
        <v>0.64000000000000057</v>
      </c>
      <c r="AP565" s="310" t="b">
        <f t="shared" ca="1" si="243"/>
        <v>0</v>
      </c>
      <c r="AQ565" s="309">
        <f t="shared" ca="1" si="244"/>
        <v>0</v>
      </c>
      <c r="AR565" s="205">
        <f t="shared" ca="1" si="227"/>
        <v>0</v>
      </c>
      <c r="AS565" s="45" t="b">
        <f t="shared" ca="1" si="228"/>
        <v>0</v>
      </c>
      <c r="AT565">
        <f t="shared" ca="1" si="229"/>
        <v>0</v>
      </c>
      <c r="AU565" t="b">
        <f t="shared" ca="1" si="245"/>
        <v>0</v>
      </c>
      <c r="AV565" t="b">
        <f t="shared" ca="1" si="246"/>
        <v>0</v>
      </c>
      <c r="AW565" s="266" t="b">
        <f t="shared" ca="1" si="247"/>
        <v>0</v>
      </c>
      <c r="AX565" s="266" t="b">
        <f t="shared" ca="1" si="248"/>
        <v>0</v>
      </c>
      <c r="AY565" s="266" t="b">
        <f t="shared" ca="1" si="249"/>
        <v>0</v>
      </c>
    </row>
    <row r="566" spans="1:51" x14ac:dyDescent="0.25">
      <c r="A566">
        <v>534</v>
      </c>
      <c r="B566" s="163">
        <f ca="1">OFFSET(InputPriceData!B$15,CalculationsAndCharts!$A566+$A$11,0,1,1)</f>
        <v>41240</v>
      </c>
      <c r="C566" s="3">
        <f ca="1">OFFSET(InputPriceData!G$15,CalculationsAndCharts!$A566+$A$11,IF($C$7,8,0),1,1)</f>
        <v>559300</v>
      </c>
      <c r="D566" s="4">
        <f ca="1">OFFSET(InputPriceData!C$15,CalculationsAndCharts!$A566+$A$11,IF($C$7,8,0),1,1)</f>
        <v>13.81</v>
      </c>
      <c r="E566" s="4">
        <f ca="1">OFFSET(InputPriceData!D$15,CalculationsAndCharts!$A566+$A$11,IF($C$7,8,0),1,1)</f>
        <v>13.96</v>
      </c>
      <c r="F566" s="4">
        <f ca="1">OFFSET(InputPriceData!E$15,CalculationsAndCharts!$A566+$A$11,IF($C$7,8,0),1,1)</f>
        <v>13.74</v>
      </c>
      <c r="G566" s="4">
        <f ca="1">OFFSET(InputPriceData!F$15,CalculationsAndCharts!$A566+$A$11,IF($C$7,8,0),1,1)</f>
        <v>13.91</v>
      </c>
      <c r="H566" s="128"/>
      <c r="I566" s="128"/>
      <c r="K566" s="124"/>
      <c r="L566" s="279"/>
      <c r="M566" s="281"/>
      <c r="N566" s="280"/>
      <c r="O566" s="4"/>
      <c r="P566" s="4"/>
      <c r="Q566" s="3"/>
      <c r="S566" s="309">
        <f t="shared" ca="1" si="230"/>
        <v>13.95</v>
      </c>
      <c r="T566" s="309">
        <f t="shared" ca="1" si="231"/>
        <v>13.45</v>
      </c>
      <c r="U566" s="310">
        <f t="shared" ca="1" si="223"/>
        <v>0.92000000000000171</v>
      </c>
      <c r="V566" s="310" t="b">
        <f t="shared" ca="1" si="232"/>
        <v>0</v>
      </c>
      <c r="W566" s="3" t="b">
        <f t="shared" ca="1" si="233"/>
        <v>0</v>
      </c>
      <c r="X566" s="3" t="str">
        <f t="shared" ca="1" si="234"/>
        <v/>
      </c>
      <c r="Y566" s="3" t="str">
        <f t="shared" ca="1" si="224"/>
        <v/>
      </c>
      <c r="Z566" s="3" t="str">
        <f t="shared" ca="1" si="235"/>
        <v/>
      </c>
      <c r="AA566" s="3" t="str">
        <f t="shared" ca="1" si="236"/>
        <v/>
      </c>
      <c r="AB566" s="205">
        <f t="shared" ca="1" si="237"/>
        <v>9627</v>
      </c>
      <c r="AC566" s="205">
        <f t="shared" ca="1" si="238"/>
        <v>152</v>
      </c>
      <c r="AD566" s="205">
        <f t="shared" ca="1" si="225"/>
        <v>63.335526315789473</v>
      </c>
      <c r="AE566" s="205">
        <f t="shared" ca="1" si="226"/>
        <v>13.335526315789473</v>
      </c>
      <c r="AF566" s="205">
        <f t="shared" ca="1" si="239"/>
        <v>2.6671052631578949</v>
      </c>
      <c r="AG566" s="205"/>
      <c r="AH566" s="205"/>
      <c r="AI566" s="205"/>
      <c r="AJ566" s="205"/>
      <c r="AK566" s="4"/>
      <c r="AL566" s="4"/>
      <c r="AM566" s="309">
        <f t="shared" ca="1" si="240"/>
        <v>13.95</v>
      </c>
      <c r="AN566" s="309">
        <f t="shared" ca="1" si="241"/>
        <v>13.45</v>
      </c>
      <c r="AO566" s="310">
        <f t="shared" ca="1" si="242"/>
        <v>0.92000000000000171</v>
      </c>
      <c r="AP566" s="310" t="b">
        <f t="shared" ca="1" si="243"/>
        <v>0</v>
      </c>
      <c r="AQ566" s="309">
        <f t="shared" ca="1" si="244"/>
        <v>0</v>
      </c>
      <c r="AR566" s="205">
        <f t="shared" ca="1" si="227"/>
        <v>0</v>
      </c>
      <c r="AS566" s="45" t="b">
        <f t="shared" ca="1" si="228"/>
        <v>0</v>
      </c>
      <c r="AT566">
        <f t="shared" ca="1" si="229"/>
        <v>0</v>
      </c>
      <c r="AU566" t="b">
        <f t="shared" ca="1" si="245"/>
        <v>0</v>
      </c>
      <c r="AV566" t="b">
        <f t="shared" ca="1" si="246"/>
        <v>0</v>
      </c>
      <c r="AW566" s="266" t="b">
        <f t="shared" ca="1" si="247"/>
        <v>0</v>
      </c>
      <c r="AX566" s="266" t="b">
        <f t="shared" ca="1" si="248"/>
        <v>0</v>
      </c>
      <c r="AY566" s="266" t="b">
        <f t="shared" ca="1" si="249"/>
        <v>0</v>
      </c>
    </row>
    <row r="567" spans="1:51" x14ac:dyDescent="0.25">
      <c r="A567">
        <v>535</v>
      </c>
      <c r="B567" s="163">
        <f ca="1">OFFSET(InputPriceData!B$15,CalculationsAndCharts!$A567+$A$11,0,1,1)</f>
        <v>41239</v>
      </c>
      <c r="C567" s="3">
        <f ca="1">OFFSET(InputPriceData!G$15,CalculationsAndCharts!$A567+$A$11,IF($C$7,8,0),1,1)</f>
        <v>201400</v>
      </c>
      <c r="D567" s="4">
        <f ca="1">OFFSET(InputPriceData!C$15,CalculationsAndCharts!$A567+$A$11,IF($C$7,8,0),1,1)</f>
        <v>13.68</v>
      </c>
      <c r="E567" s="4">
        <f ca="1">OFFSET(InputPriceData!D$15,CalculationsAndCharts!$A567+$A$11,IF($C$7,8,0),1,1)</f>
        <v>13.84</v>
      </c>
      <c r="F567" s="4">
        <f ca="1">OFFSET(InputPriceData!E$15,CalculationsAndCharts!$A567+$A$11,IF($C$7,8,0),1,1)</f>
        <v>13.65</v>
      </c>
      <c r="G567" s="4">
        <f ca="1">OFFSET(InputPriceData!F$15,CalculationsAndCharts!$A567+$A$11,IF($C$7,8,0),1,1)</f>
        <v>13.84</v>
      </c>
      <c r="H567" s="128"/>
      <c r="I567" s="128"/>
      <c r="K567" s="124"/>
      <c r="L567" s="279"/>
      <c r="M567" s="281"/>
      <c r="N567" s="280"/>
      <c r="O567" s="4"/>
      <c r="P567" s="4"/>
      <c r="Q567" s="3"/>
      <c r="S567" s="309">
        <f t="shared" ca="1" si="230"/>
        <v>13.95</v>
      </c>
      <c r="T567" s="309">
        <f t="shared" ca="1" si="231"/>
        <v>13.45</v>
      </c>
      <c r="U567" s="310">
        <f t="shared" ca="1" si="223"/>
        <v>0.78000000000000114</v>
      </c>
      <c r="V567" s="310" t="b">
        <f t="shared" ca="1" si="232"/>
        <v>0</v>
      </c>
      <c r="W567" s="3" t="b">
        <f t="shared" ca="1" si="233"/>
        <v>0</v>
      </c>
      <c r="X567" s="3" t="str">
        <f t="shared" ca="1" si="234"/>
        <v/>
      </c>
      <c r="Y567" s="3" t="str">
        <f t="shared" ca="1" si="224"/>
        <v/>
      </c>
      <c r="Z567" s="3" t="str">
        <f t="shared" ca="1" si="235"/>
        <v/>
      </c>
      <c r="AA567" s="3" t="str">
        <f t="shared" ca="1" si="236"/>
        <v/>
      </c>
      <c r="AB567" s="205">
        <f t="shared" ca="1" si="237"/>
        <v>9627</v>
      </c>
      <c r="AC567" s="205">
        <f t="shared" ca="1" si="238"/>
        <v>152</v>
      </c>
      <c r="AD567" s="205">
        <f t="shared" ca="1" si="225"/>
        <v>63.335526315789473</v>
      </c>
      <c r="AE567" s="205">
        <f t="shared" ca="1" si="226"/>
        <v>13.335526315789473</v>
      </c>
      <c r="AF567" s="205">
        <f t="shared" ca="1" si="239"/>
        <v>2.6671052631578949</v>
      </c>
      <c r="AG567" s="205"/>
      <c r="AH567" s="205"/>
      <c r="AI567" s="205"/>
      <c r="AJ567" s="205"/>
      <c r="AK567" s="4"/>
      <c r="AL567" s="4"/>
      <c r="AM567" s="309">
        <f t="shared" ca="1" si="240"/>
        <v>13.95</v>
      </c>
      <c r="AN567" s="309">
        <f t="shared" ca="1" si="241"/>
        <v>13.45</v>
      </c>
      <c r="AO567" s="310">
        <f t="shared" ca="1" si="242"/>
        <v>0.78000000000000114</v>
      </c>
      <c r="AP567" s="310" t="b">
        <f t="shared" ca="1" si="243"/>
        <v>0</v>
      </c>
      <c r="AQ567" s="309">
        <f t="shared" ca="1" si="244"/>
        <v>0</v>
      </c>
      <c r="AR567" s="205">
        <f t="shared" ca="1" si="227"/>
        <v>0</v>
      </c>
      <c r="AS567" s="45" t="b">
        <f t="shared" ca="1" si="228"/>
        <v>0</v>
      </c>
      <c r="AT567">
        <f t="shared" ca="1" si="229"/>
        <v>0</v>
      </c>
      <c r="AU567" t="b">
        <f t="shared" ca="1" si="245"/>
        <v>0</v>
      </c>
      <c r="AV567" t="b">
        <f t="shared" ca="1" si="246"/>
        <v>0</v>
      </c>
      <c r="AW567" s="266" t="b">
        <f t="shared" ca="1" si="247"/>
        <v>0</v>
      </c>
      <c r="AX567" s="266" t="b">
        <f t="shared" ca="1" si="248"/>
        <v>0</v>
      </c>
      <c r="AY567" s="266" t="b">
        <f t="shared" ca="1" si="249"/>
        <v>0</v>
      </c>
    </row>
    <row r="568" spans="1:51" x14ac:dyDescent="0.25">
      <c r="A568">
        <v>536</v>
      </c>
      <c r="B568" s="163">
        <f ca="1">OFFSET(InputPriceData!B$15,CalculationsAndCharts!$A568+$A$11,0,1,1)</f>
        <v>41236</v>
      </c>
      <c r="C568" s="3">
        <f ca="1">OFFSET(InputPriceData!G$15,CalculationsAndCharts!$A568+$A$11,IF($C$7,8,0),1,1)</f>
        <v>125300</v>
      </c>
      <c r="D568" s="4">
        <f ca="1">OFFSET(InputPriceData!C$15,CalculationsAndCharts!$A568+$A$11,IF($C$7,8,0),1,1)</f>
        <v>13.68</v>
      </c>
      <c r="E568" s="4">
        <f ca="1">OFFSET(InputPriceData!D$15,CalculationsAndCharts!$A568+$A$11,IF($C$7,8,0),1,1)</f>
        <v>13.74</v>
      </c>
      <c r="F568" s="4">
        <f ca="1">OFFSET(InputPriceData!E$15,CalculationsAndCharts!$A568+$A$11,IF($C$7,8,0),1,1)</f>
        <v>13.55</v>
      </c>
      <c r="G568" s="4">
        <f ca="1">OFFSET(InputPriceData!F$15,CalculationsAndCharts!$A568+$A$11,IF($C$7,8,0),1,1)</f>
        <v>13.7</v>
      </c>
      <c r="H568" s="128"/>
      <c r="I568" s="128"/>
      <c r="K568" s="124"/>
      <c r="L568" s="279"/>
      <c r="M568" s="281"/>
      <c r="N568" s="280"/>
      <c r="O568" s="4"/>
      <c r="P568" s="4"/>
      <c r="Q568" s="3"/>
      <c r="S568" s="309">
        <f t="shared" ca="1" si="230"/>
        <v>13.95</v>
      </c>
      <c r="T568" s="309">
        <f t="shared" ca="1" si="231"/>
        <v>13.45</v>
      </c>
      <c r="U568" s="310">
        <f t="shared" ca="1" si="223"/>
        <v>0.5</v>
      </c>
      <c r="V568" s="310" t="b">
        <f t="shared" ca="1" si="232"/>
        <v>0</v>
      </c>
      <c r="W568" s="3" t="b">
        <f t="shared" ca="1" si="233"/>
        <v>0</v>
      </c>
      <c r="X568" s="3" t="str">
        <f t="shared" ca="1" si="234"/>
        <v/>
      </c>
      <c r="Y568" s="3" t="str">
        <f t="shared" ca="1" si="224"/>
        <v/>
      </c>
      <c r="Z568" s="3" t="str">
        <f t="shared" ca="1" si="235"/>
        <v/>
      </c>
      <c r="AA568" s="3" t="str">
        <f t="shared" ca="1" si="236"/>
        <v/>
      </c>
      <c r="AB568" s="205">
        <f t="shared" ca="1" si="237"/>
        <v>9627</v>
      </c>
      <c r="AC568" s="205">
        <f t="shared" ca="1" si="238"/>
        <v>152</v>
      </c>
      <c r="AD568" s="205">
        <f t="shared" ca="1" si="225"/>
        <v>63.335526315789473</v>
      </c>
      <c r="AE568" s="205">
        <f t="shared" ca="1" si="226"/>
        <v>13.335526315789473</v>
      </c>
      <c r="AF568" s="205">
        <f t="shared" ca="1" si="239"/>
        <v>2.6671052631578949</v>
      </c>
      <c r="AG568" s="205"/>
      <c r="AH568" s="205"/>
      <c r="AI568" s="205"/>
      <c r="AJ568" s="205"/>
      <c r="AK568" s="4"/>
      <c r="AL568" s="4"/>
      <c r="AM568" s="309">
        <f t="shared" ca="1" si="240"/>
        <v>13.95</v>
      </c>
      <c r="AN568" s="309">
        <f t="shared" ca="1" si="241"/>
        <v>13.45</v>
      </c>
      <c r="AO568" s="310">
        <f t="shared" ca="1" si="242"/>
        <v>0.5</v>
      </c>
      <c r="AP568" s="310" t="b">
        <f t="shared" ca="1" si="243"/>
        <v>0</v>
      </c>
      <c r="AQ568" s="309">
        <f t="shared" ca="1" si="244"/>
        <v>0</v>
      </c>
      <c r="AR568" s="205">
        <f t="shared" ca="1" si="227"/>
        <v>0</v>
      </c>
      <c r="AS568" s="45" t="b">
        <f t="shared" ca="1" si="228"/>
        <v>0</v>
      </c>
      <c r="AT568">
        <f t="shared" ca="1" si="229"/>
        <v>0</v>
      </c>
      <c r="AU568" t="b">
        <f t="shared" ca="1" si="245"/>
        <v>0</v>
      </c>
      <c r="AV568" t="b">
        <f t="shared" ca="1" si="246"/>
        <v>0</v>
      </c>
      <c r="AW568" s="266" t="b">
        <f t="shared" ca="1" si="247"/>
        <v>0</v>
      </c>
      <c r="AX568" s="266" t="b">
        <f t="shared" ca="1" si="248"/>
        <v>0</v>
      </c>
      <c r="AY568" s="266" t="b">
        <f t="shared" ca="1" si="249"/>
        <v>1</v>
      </c>
    </row>
    <row r="569" spans="1:51" x14ac:dyDescent="0.25">
      <c r="A569">
        <v>537</v>
      </c>
      <c r="B569" s="163">
        <f ca="1">OFFSET(InputPriceData!B$15,CalculationsAndCharts!$A569+$A$11,0,1,1)</f>
        <v>41234</v>
      </c>
      <c r="C569" s="3">
        <f ca="1">OFFSET(InputPriceData!G$15,CalculationsAndCharts!$A569+$A$11,IF($C$7,8,0),1,1)</f>
        <v>175200</v>
      </c>
      <c r="D569" s="4">
        <f ca="1">OFFSET(InputPriceData!C$15,CalculationsAndCharts!$A569+$A$11,IF($C$7,8,0),1,1)</f>
        <v>13.54</v>
      </c>
      <c r="E569" s="4">
        <f ca="1">OFFSET(InputPriceData!D$15,CalculationsAndCharts!$A569+$A$11,IF($C$7,8,0),1,1)</f>
        <v>14.36</v>
      </c>
      <c r="F569" s="4">
        <f ca="1">OFFSET(InputPriceData!E$15,CalculationsAndCharts!$A569+$A$11,IF($C$7,8,0),1,1)</f>
        <v>13.25</v>
      </c>
      <c r="G569" s="4">
        <f ca="1">OFFSET(InputPriceData!F$15,CalculationsAndCharts!$A569+$A$11,IF($C$7,8,0),1,1)</f>
        <v>13.63</v>
      </c>
      <c r="H569" s="128"/>
      <c r="I569" s="128"/>
      <c r="K569" s="124"/>
      <c r="L569" s="279"/>
      <c r="M569" s="281"/>
      <c r="N569" s="280"/>
      <c r="O569" s="4"/>
      <c r="P569" s="4"/>
      <c r="Q569" s="3"/>
      <c r="S569" s="309">
        <f t="shared" ca="1" si="230"/>
        <v>13.95</v>
      </c>
      <c r="T569" s="309">
        <f t="shared" ca="1" si="231"/>
        <v>13.45</v>
      </c>
      <c r="U569" s="310">
        <f t="shared" ca="1" si="223"/>
        <v>0.36000000000000298</v>
      </c>
      <c r="V569" s="310" t="b">
        <f t="shared" ca="1" si="232"/>
        <v>0</v>
      </c>
      <c r="W569" s="3" t="b">
        <f t="shared" ca="1" si="233"/>
        <v>0</v>
      </c>
      <c r="X569" s="3" t="str">
        <f t="shared" ca="1" si="234"/>
        <v/>
      </c>
      <c r="Y569" s="3" t="str">
        <f t="shared" ca="1" si="224"/>
        <v/>
      </c>
      <c r="Z569" s="3" t="str">
        <f t="shared" ca="1" si="235"/>
        <v/>
      </c>
      <c r="AA569" s="3" t="str">
        <f t="shared" ca="1" si="236"/>
        <v/>
      </c>
      <c r="AB569" s="205">
        <f t="shared" ca="1" si="237"/>
        <v>9627</v>
      </c>
      <c r="AC569" s="205">
        <f t="shared" ca="1" si="238"/>
        <v>152</v>
      </c>
      <c r="AD569" s="205">
        <f t="shared" ca="1" si="225"/>
        <v>63.335526315789473</v>
      </c>
      <c r="AE569" s="205">
        <f t="shared" ca="1" si="226"/>
        <v>13.335526315789473</v>
      </c>
      <c r="AF569" s="205">
        <f t="shared" ca="1" si="239"/>
        <v>2.6671052631578949</v>
      </c>
      <c r="AG569" s="205"/>
      <c r="AH569" s="205"/>
      <c r="AI569" s="205"/>
      <c r="AJ569" s="205"/>
      <c r="AK569" s="4"/>
      <c r="AL569" s="4"/>
      <c r="AM569" s="309">
        <f t="shared" ca="1" si="240"/>
        <v>13.95</v>
      </c>
      <c r="AN569" s="309">
        <f t="shared" ca="1" si="241"/>
        <v>13.45</v>
      </c>
      <c r="AO569" s="310">
        <f t="shared" ca="1" si="242"/>
        <v>0.36000000000000298</v>
      </c>
      <c r="AP569" s="310" t="b">
        <f t="shared" ca="1" si="243"/>
        <v>0</v>
      </c>
      <c r="AQ569" s="309">
        <f t="shared" ca="1" si="244"/>
        <v>0.40140000000000003</v>
      </c>
      <c r="AR569" s="205">
        <f t="shared" ca="1" si="227"/>
        <v>12.9786</v>
      </c>
      <c r="AS569" s="45" t="b">
        <f t="shared" ca="1" si="228"/>
        <v>0</v>
      </c>
      <c r="AT569">
        <f t="shared" ca="1" si="229"/>
        <v>9</v>
      </c>
      <c r="AU569" t="b">
        <f t="shared" ca="1" si="245"/>
        <v>1</v>
      </c>
      <c r="AV569" t="b">
        <f t="shared" ca="1" si="246"/>
        <v>1</v>
      </c>
      <c r="AW569" s="266" t="b">
        <f t="shared" ca="1" si="247"/>
        <v>0</v>
      </c>
      <c r="AX569" s="266" t="b">
        <f t="shared" ca="1" si="248"/>
        <v>1</v>
      </c>
      <c r="AY569" s="266" t="b">
        <f t="shared" ca="1" si="249"/>
        <v>0</v>
      </c>
    </row>
    <row r="570" spans="1:51" x14ac:dyDescent="0.25">
      <c r="A570">
        <v>538</v>
      </c>
      <c r="B570" s="163">
        <f ca="1">OFFSET(InputPriceData!B$15,CalculationsAndCharts!$A570+$A$11,0,1,1)</f>
        <v>41233</v>
      </c>
      <c r="C570" s="3">
        <f ca="1">OFFSET(InputPriceData!G$15,CalculationsAndCharts!$A570+$A$11,IF($C$7,8,0),1,1)</f>
        <v>276200</v>
      </c>
      <c r="D570" s="4">
        <f ca="1">OFFSET(InputPriceData!C$15,CalculationsAndCharts!$A570+$A$11,IF($C$7,8,0),1,1)</f>
        <v>13.64</v>
      </c>
      <c r="E570" s="4">
        <f ca="1">OFFSET(InputPriceData!D$15,CalculationsAndCharts!$A570+$A$11,IF($C$7,8,0),1,1)</f>
        <v>13.71</v>
      </c>
      <c r="F570" s="4">
        <f ca="1">OFFSET(InputPriceData!E$15,CalculationsAndCharts!$A570+$A$11,IF($C$7,8,0),1,1)</f>
        <v>13.48</v>
      </c>
      <c r="G570" s="4">
        <f ca="1">OFFSET(InputPriceData!F$15,CalculationsAndCharts!$A570+$A$11,IF($C$7,8,0),1,1)</f>
        <v>13.53</v>
      </c>
      <c r="H570" s="128"/>
      <c r="I570" s="128"/>
      <c r="K570" s="124"/>
      <c r="L570" s="279"/>
      <c r="M570" s="281"/>
      <c r="N570" s="280"/>
      <c r="O570" s="4"/>
      <c r="P570" s="4"/>
      <c r="Q570" s="3"/>
      <c r="S570" s="309">
        <f t="shared" ca="1" si="230"/>
        <v>13.95</v>
      </c>
      <c r="T570" s="309">
        <f t="shared" ca="1" si="231"/>
        <v>13.45</v>
      </c>
      <c r="U570" s="310">
        <f t="shared" ca="1" si="223"/>
        <v>0.16000000000000014</v>
      </c>
      <c r="V570" s="310" t="b">
        <f t="shared" ca="1" si="232"/>
        <v>0</v>
      </c>
      <c r="W570" s="3" t="b">
        <f t="shared" ca="1" si="233"/>
        <v>0</v>
      </c>
      <c r="X570" s="3" t="str">
        <f t="shared" ca="1" si="234"/>
        <v/>
      </c>
      <c r="Y570" s="3" t="str">
        <f t="shared" ca="1" si="224"/>
        <v/>
      </c>
      <c r="Z570" s="3" t="str">
        <f t="shared" ca="1" si="235"/>
        <v/>
      </c>
      <c r="AA570" s="3" t="str">
        <f t="shared" ca="1" si="236"/>
        <v/>
      </c>
      <c r="AB570" s="205">
        <f t="shared" ca="1" si="237"/>
        <v>9627</v>
      </c>
      <c r="AC570" s="205">
        <f t="shared" ca="1" si="238"/>
        <v>152</v>
      </c>
      <c r="AD570" s="205">
        <f t="shared" ca="1" si="225"/>
        <v>63.335526315789473</v>
      </c>
      <c r="AE570" s="205">
        <f t="shared" ca="1" si="226"/>
        <v>13.335526315789473</v>
      </c>
      <c r="AF570" s="205">
        <f t="shared" ca="1" si="239"/>
        <v>2.6671052631578949</v>
      </c>
      <c r="AG570" s="205"/>
      <c r="AH570" s="205"/>
      <c r="AI570" s="205"/>
      <c r="AJ570" s="205"/>
      <c r="AK570" s="4"/>
      <c r="AL570" s="4"/>
      <c r="AM570" s="309">
        <f t="shared" ca="1" si="240"/>
        <v>13.95</v>
      </c>
      <c r="AN570" s="309">
        <f t="shared" ca="1" si="241"/>
        <v>13.45</v>
      </c>
      <c r="AO570" s="310">
        <f t="shared" ca="1" si="242"/>
        <v>0.16000000000000014</v>
      </c>
      <c r="AP570" s="310" t="b">
        <f t="shared" ca="1" si="243"/>
        <v>0</v>
      </c>
      <c r="AQ570" s="309">
        <f t="shared" ca="1" si="244"/>
        <v>0.40140000000000003</v>
      </c>
      <c r="AR570" s="205">
        <f t="shared" ca="1" si="227"/>
        <v>12.9786</v>
      </c>
      <c r="AS570" s="45" t="b">
        <f t="shared" ca="1" si="228"/>
        <v>0</v>
      </c>
      <c r="AT570">
        <f t="shared" ca="1" si="229"/>
        <v>8</v>
      </c>
      <c r="AU570" t="b">
        <f t="shared" ca="1" si="245"/>
        <v>0</v>
      </c>
      <c r="AV570" t="b">
        <f t="shared" ca="1" si="246"/>
        <v>0</v>
      </c>
      <c r="AW570" s="266" t="b">
        <f t="shared" ca="1" si="247"/>
        <v>0</v>
      </c>
      <c r="AX570" s="266" t="b">
        <f t="shared" ca="1" si="248"/>
        <v>1</v>
      </c>
      <c r="AY570" s="266" t="b">
        <f t="shared" ca="1" si="249"/>
        <v>0</v>
      </c>
    </row>
    <row r="571" spans="1:51" x14ac:dyDescent="0.25">
      <c r="A571">
        <v>539</v>
      </c>
      <c r="B571" s="163">
        <f ca="1">OFFSET(InputPriceData!B$15,CalculationsAndCharts!$A571+$A$11,0,1,1)</f>
        <v>41232</v>
      </c>
      <c r="C571" s="3">
        <f ca="1">OFFSET(InputPriceData!G$15,CalculationsAndCharts!$A571+$A$11,IF($C$7,8,0),1,1)</f>
        <v>368700</v>
      </c>
      <c r="D571" s="4">
        <f ca="1">OFFSET(InputPriceData!C$15,CalculationsAndCharts!$A571+$A$11,IF($C$7,8,0),1,1)</f>
        <v>13.67</v>
      </c>
      <c r="E571" s="4">
        <f ca="1">OFFSET(InputPriceData!D$15,CalculationsAndCharts!$A571+$A$11,IF($C$7,8,0),1,1)</f>
        <v>13.74</v>
      </c>
      <c r="F571" s="4">
        <f ca="1">OFFSET(InputPriceData!E$15,CalculationsAndCharts!$A571+$A$11,IF($C$7,8,0),1,1)</f>
        <v>13.58</v>
      </c>
      <c r="G571" s="4">
        <f ca="1">OFFSET(InputPriceData!F$15,CalculationsAndCharts!$A571+$A$11,IF($C$7,8,0),1,1)</f>
        <v>13.69</v>
      </c>
      <c r="H571" s="128"/>
      <c r="I571" s="128"/>
      <c r="K571" s="124"/>
      <c r="L571" s="279"/>
      <c r="M571" s="281"/>
      <c r="N571" s="280"/>
      <c r="O571" s="4"/>
      <c r="P571" s="4"/>
      <c r="Q571" s="3"/>
      <c r="S571" s="309">
        <f t="shared" ca="1" si="230"/>
        <v>13.95</v>
      </c>
      <c r="T571" s="309">
        <f t="shared" ca="1" si="231"/>
        <v>13.45</v>
      </c>
      <c r="U571" s="310">
        <f t="shared" ca="1" si="223"/>
        <v>0.48000000000000043</v>
      </c>
      <c r="V571" s="310" t="b">
        <f t="shared" ca="1" si="232"/>
        <v>0</v>
      </c>
      <c r="W571" s="3" t="b">
        <f t="shared" ca="1" si="233"/>
        <v>0</v>
      </c>
      <c r="X571" s="3" t="str">
        <f t="shared" ca="1" si="234"/>
        <v/>
      </c>
      <c r="Y571" s="3" t="str">
        <f t="shared" ca="1" si="224"/>
        <v/>
      </c>
      <c r="Z571" s="3" t="str">
        <f t="shared" ca="1" si="235"/>
        <v/>
      </c>
      <c r="AA571" s="3" t="str">
        <f t="shared" ca="1" si="236"/>
        <v/>
      </c>
      <c r="AB571" s="205">
        <f t="shared" ca="1" si="237"/>
        <v>9627</v>
      </c>
      <c r="AC571" s="205">
        <f t="shared" ca="1" si="238"/>
        <v>152</v>
      </c>
      <c r="AD571" s="205">
        <f t="shared" ca="1" si="225"/>
        <v>63.335526315789473</v>
      </c>
      <c r="AE571" s="205">
        <f t="shared" ca="1" si="226"/>
        <v>13.335526315789473</v>
      </c>
      <c r="AF571" s="205">
        <f t="shared" ca="1" si="239"/>
        <v>2.6671052631578949</v>
      </c>
      <c r="AG571" s="205"/>
      <c r="AH571" s="205"/>
      <c r="AI571" s="205"/>
      <c r="AJ571" s="205"/>
      <c r="AK571" s="4"/>
      <c r="AL571" s="4"/>
      <c r="AM571" s="309">
        <f t="shared" ca="1" si="240"/>
        <v>13.95</v>
      </c>
      <c r="AN571" s="309">
        <f t="shared" ca="1" si="241"/>
        <v>13.45</v>
      </c>
      <c r="AO571" s="310">
        <f t="shared" ca="1" si="242"/>
        <v>0.48000000000000043</v>
      </c>
      <c r="AP571" s="310" t="b">
        <f t="shared" ca="1" si="243"/>
        <v>0</v>
      </c>
      <c r="AQ571" s="309">
        <f t="shared" ca="1" si="244"/>
        <v>0.40140000000000003</v>
      </c>
      <c r="AR571" s="205">
        <f t="shared" ca="1" si="227"/>
        <v>12.9786</v>
      </c>
      <c r="AS571" s="45" t="b">
        <f t="shared" ca="1" si="228"/>
        <v>0</v>
      </c>
      <c r="AT571">
        <f t="shared" ca="1" si="229"/>
        <v>7</v>
      </c>
      <c r="AU571" t="b">
        <f t="shared" ca="1" si="245"/>
        <v>0</v>
      </c>
      <c r="AV571" t="b">
        <f t="shared" ca="1" si="246"/>
        <v>0</v>
      </c>
      <c r="AW571" s="266" t="b">
        <f t="shared" ca="1" si="247"/>
        <v>0</v>
      </c>
      <c r="AX571" s="266" t="b">
        <f t="shared" ca="1" si="248"/>
        <v>1</v>
      </c>
      <c r="AY571" s="266" t="b">
        <f t="shared" ca="1" si="249"/>
        <v>0</v>
      </c>
    </row>
    <row r="572" spans="1:51" x14ac:dyDescent="0.25">
      <c r="A572">
        <v>540</v>
      </c>
      <c r="B572" s="163">
        <f ca="1">OFFSET(InputPriceData!B$15,CalculationsAndCharts!$A572+$A$11,0,1,1)</f>
        <v>41229</v>
      </c>
      <c r="C572" s="3">
        <f ca="1">OFFSET(InputPriceData!G$15,CalculationsAndCharts!$A572+$A$11,IF($C$7,8,0),1,1)</f>
        <v>645600</v>
      </c>
      <c r="D572" s="4">
        <f ca="1">OFFSET(InputPriceData!C$15,CalculationsAndCharts!$A572+$A$11,IF($C$7,8,0),1,1)</f>
        <v>13.5</v>
      </c>
      <c r="E572" s="4">
        <f ca="1">OFFSET(InputPriceData!D$15,CalculationsAndCharts!$A572+$A$11,IF($C$7,8,0),1,1)</f>
        <v>13.65</v>
      </c>
      <c r="F572" s="4">
        <f ca="1">OFFSET(InputPriceData!E$15,CalculationsAndCharts!$A572+$A$11,IF($C$7,8,0),1,1)</f>
        <v>13.25</v>
      </c>
      <c r="G572" s="4">
        <f ca="1">OFFSET(InputPriceData!F$15,CalculationsAndCharts!$A572+$A$11,IF($C$7,8,0),1,1)</f>
        <v>13.6</v>
      </c>
      <c r="H572" s="128"/>
      <c r="I572" s="128"/>
      <c r="K572" s="124"/>
      <c r="L572" s="279"/>
      <c r="M572" s="281"/>
      <c r="N572" s="280"/>
      <c r="O572" s="4"/>
      <c r="P572" s="4"/>
      <c r="Q572" s="3"/>
      <c r="S572" s="309">
        <f t="shared" ca="1" si="230"/>
        <v>13.95</v>
      </c>
      <c r="T572" s="309">
        <f t="shared" ca="1" si="231"/>
        <v>13.44</v>
      </c>
      <c r="U572" s="310">
        <f t="shared" ca="1" si="223"/>
        <v>0.31372549019607882</v>
      </c>
      <c r="V572" s="310" t="b">
        <f t="shared" ca="1" si="232"/>
        <v>0</v>
      </c>
      <c r="W572" s="3" t="b">
        <f t="shared" ca="1" si="233"/>
        <v>0</v>
      </c>
      <c r="X572" s="3" t="str">
        <f t="shared" ca="1" si="234"/>
        <v/>
      </c>
      <c r="Y572" s="3" t="str">
        <f t="shared" ca="1" si="224"/>
        <v/>
      </c>
      <c r="Z572" s="3" t="str">
        <f t="shared" ca="1" si="235"/>
        <v/>
      </c>
      <c r="AA572" s="3" t="str">
        <f t="shared" ca="1" si="236"/>
        <v/>
      </c>
      <c r="AB572" s="205">
        <f t="shared" ca="1" si="237"/>
        <v>9627</v>
      </c>
      <c r="AC572" s="205">
        <f t="shared" ca="1" si="238"/>
        <v>152</v>
      </c>
      <c r="AD572" s="205">
        <f t="shared" ca="1" si="225"/>
        <v>63.335526315789473</v>
      </c>
      <c r="AE572" s="205">
        <f t="shared" ca="1" si="226"/>
        <v>13.335526315789473</v>
      </c>
      <c r="AF572" s="205">
        <f t="shared" ca="1" si="239"/>
        <v>2.6671052631578949</v>
      </c>
      <c r="AG572" s="205"/>
      <c r="AH572" s="205"/>
      <c r="AI572" s="205"/>
      <c r="AJ572" s="205"/>
      <c r="AK572" s="4"/>
      <c r="AL572" s="4"/>
      <c r="AM572" s="309">
        <f t="shared" ca="1" si="240"/>
        <v>13.95</v>
      </c>
      <c r="AN572" s="309">
        <f t="shared" ca="1" si="241"/>
        <v>13.45</v>
      </c>
      <c r="AO572" s="310">
        <f t="shared" ca="1" si="242"/>
        <v>0.30000000000000071</v>
      </c>
      <c r="AP572" s="310" t="b">
        <f t="shared" ca="1" si="243"/>
        <v>0</v>
      </c>
      <c r="AQ572" s="309">
        <f t="shared" ca="1" si="244"/>
        <v>0.40140000000000003</v>
      </c>
      <c r="AR572" s="205">
        <f t="shared" ca="1" si="227"/>
        <v>12.9786</v>
      </c>
      <c r="AS572" s="45" t="b">
        <f t="shared" ca="1" si="228"/>
        <v>0</v>
      </c>
      <c r="AT572">
        <f t="shared" ca="1" si="229"/>
        <v>6</v>
      </c>
      <c r="AU572" t="b">
        <f t="shared" ca="1" si="245"/>
        <v>0</v>
      </c>
      <c r="AV572" t="b">
        <f t="shared" ca="1" si="246"/>
        <v>0</v>
      </c>
      <c r="AW572" s="266" t="b">
        <f t="shared" ca="1" si="247"/>
        <v>0</v>
      </c>
      <c r="AX572" s="266" t="b">
        <f t="shared" ca="1" si="248"/>
        <v>1</v>
      </c>
      <c r="AY572" s="266" t="b">
        <f t="shared" ca="1" si="249"/>
        <v>0</v>
      </c>
    </row>
    <row r="573" spans="1:51" x14ac:dyDescent="0.25">
      <c r="A573">
        <v>541</v>
      </c>
      <c r="B573" s="163">
        <f ca="1">OFFSET(InputPriceData!B$15,CalculationsAndCharts!$A573+$A$11,0,1,1)</f>
        <v>41228</v>
      </c>
      <c r="C573" s="3">
        <f ca="1">OFFSET(InputPriceData!G$15,CalculationsAndCharts!$A573+$A$11,IF($C$7,8,0),1,1)</f>
        <v>396000</v>
      </c>
      <c r="D573" s="4">
        <f ca="1">OFFSET(InputPriceData!C$15,CalculationsAndCharts!$A573+$A$11,IF($C$7,8,0),1,1)</f>
        <v>13.44</v>
      </c>
      <c r="E573" s="4">
        <f ca="1">OFFSET(InputPriceData!D$15,CalculationsAndCharts!$A573+$A$11,IF($C$7,8,0),1,1)</f>
        <v>13.58</v>
      </c>
      <c r="F573" s="4">
        <f ca="1">OFFSET(InputPriceData!E$15,CalculationsAndCharts!$A573+$A$11,IF($C$7,8,0),1,1)</f>
        <v>13.38</v>
      </c>
      <c r="G573" s="4">
        <f ca="1">OFFSET(InputPriceData!F$15,CalculationsAndCharts!$A573+$A$11,IF($C$7,8,0),1,1)</f>
        <v>13.55</v>
      </c>
      <c r="H573" s="128"/>
      <c r="I573" s="128"/>
      <c r="K573" s="124"/>
      <c r="L573" s="279"/>
      <c r="M573" s="281"/>
      <c r="N573" s="280"/>
      <c r="O573" s="4"/>
      <c r="P573" s="4"/>
      <c r="Q573" s="3"/>
      <c r="S573" s="309">
        <f t="shared" ca="1" si="230"/>
        <v>13.95</v>
      </c>
      <c r="T573" s="309">
        <f t="shared" ca="1" si="231"/>
        <v>13.44</v>
      </c>
      <c r="U573" s="310">
        <f t="shared" ca="1" si="223"/>
        <v>0.21568627450980637</v>
      </c>
      <c r="V573" s="310" t="b">
        <f t="shared" ca="1" si="232"/>
        <v>0</v>
      </c>
      <c r="W573" s="3" t="b">
        <f t="shared" ca="1" si="233"/>
        <v>0</v>
      </c>
      <c r="X573" s="3" t="str">
        <f t="shared" ca="1" si="234"/>
        <v/>
      </c>
      <c r="Y573" s="3" t="str">
        <f t="shared" ca="1" si="224"/>
        <v/>
      </c>
      <c r="Z573" s="3" t="str">
        <f t="shared" ca="1" si="235"/>
        <v/>
      </c>
      <c r="AA573" s="3" t="str">
        <f t="shared" ca="1" si="236"/>
        <v/>
      </c>
      <c r="AB573" s="205">
        <f t="shared" ca="1" si="237"/>
        <v>9627</v>
      </c>
      <c r="AC573" s="205">
        <f t="shared" ca="1" si="238"/>
        <v>152</v>
      </c>
      <c r="AD573" s="205">
        <f t="shared" ca="1" si="225"/>
        <v>63.335526315789473</v>
      </c>
      <c r="AE573" s="205">
        <f t="shared" ca="1" si="226"/>
        <v>13.335526315789473</v>
      </c>
      <c r="AF573" s="205">
        <f t="shared" ca="1" si="239"/>
        <v>2.6671052631578949</v>
      </c>
      <c r="AG573" s="205"/>
      <c r="AH573" s="205"/>
      <c r="AI573" s="205"/>
      <c r="AJ573" s="205"/>
      <c r="AK573" s="4"/>
      <c r="AL573" s="4"/>
      <c r="AM573" s="309">
        <f t="shared" ca="1" si="240"/>
        <v>13.95</v>
      </c>
      <c r="AN573" s="309">
        <f t="shared" ca="1" si="241"/>
        <v>13.45</v>
      </c>
      <c r="AO573" s="310">
        <f t="shared" ca="1" si="242"/>
        <v>0.20000000000000284</v>
      </c>
      <c r="AP573" s="310" t="b">
        <f t="shared" ca="1" si="243"/>
        <v>0</v>
      </c>
      <c r="AQ573" s="309">
        <f t="shared" ca="1" si="244"/>
        <v>0.40140000000000003</v>
      </c>
      <c r="AR573" s="205">
        <f t="shared" ca="1" si="227"/>
        <v>12.9786</v>
      </c>
      <c r="AS573" s="45" t="b">
        <f t="shared" ca="1" si="228"/>
        <v>0</v>
      </c>
      <c r="AT573">
        <f t="shared" ca="1" si="229"/>
        <v>5</v>
      </c>
      <c r="AU573" t="b">
        <f t="shared" ca="1" si="245"/>
        <v>0</v>
      </c>
      <c r="AV573" t="b">
        <f t="shared" ca="1" si="246"/>
        <v>0</v>
      </c>
      <c r="AW573" s="266" t="b">
        <f t="shared" ca="1" si="247"/>
        <v>0</v>
      </c>
      <c r="AX573" s="266" t="b">
        <f t="shared" ca="1" si="248"/>
        <v>1</v>
      </c>
      <c r="AY573" s="266" t="b">
        <f t="shared" ca="1" si="249"/>
        <v>0</v>
      </c>
    </row>
    <row r="574" spans="1:51" x14ac:dyDescent="0.25">
      <c r="A574">
        <v>542</v>
      </c>
      <c r="B574" s="163">
        <f ca="1">OFFSET(InputPriceData!B$15,CalculationsAndCharts!$A574+$A$11,0,1,1)</f>
        <v>41227</v>
      </c>
      <c r="C574" s="3">
        <f ca="1">OFFSET(InputPriceData!G$15,CalculationsAndCharts!$A574+$A$11,IF($C$7,8,0),1,1)</f>
        <v>348500</v>
      </c>
      <c r="D574" s="4">
        <f ca="1">OFFSET(InputPriceData!C$15,CalculationsAndCharts!$A574+$A$11,IF($C$7,8,0),1,1)</f>
        <v>13.66</v>
      </c>
      <c r="E574" s="4">
        <f ca="1">OFFSET(InputPriceData!D$15,CalculationsAndCharts!$A574+$A$11,IF($C$7,8,0),1,1)</f>
        <v>13.66</v>
      </c>
      <c r="F574" s="4">
        <f ca="1">OFFSET(InputPriceData!E$15,CalculationsAndCharts!$A574+$A$11,IF($C$7,8,0),1,1)</f>
        <v>13.43</v>
      </c>
      <c r="G574" s="4">
        <f ca="1">OFFSET(InputPriceData!F$15,CalculationsAndCharts!$A574+$A$11,IF($C$7,8,0),1,1)</f>
        <v>13.45</v>
      </c>
      <c r="H574" s="128"/>
      <c r="I574" s="128"/>
      <c r="K574" s="124"/>
      <c r="L574" s="279"/>
      <c r="M574" s="281"/>
      <c r="N574" s="280"/>
      <c r="O574" s="4"/>
      <c r="P574" s="4"/>
      <c r="Q574" s="3"/>
      <c r="S574" s="309">
        <f t="shared" ca="1" si="230"/>
        <v>13.95</v>
      </c>
      <c r="T574" s="309">
        <f t="shared" ca="1" si="231"/>
        <v>13.44</v>
      </c>
      <c r="U574" s="310">
        <f t="shared" ca="1" si="223"/>
        <v>1.9607843137254492E-2</v>
      </c>
      <c r="V574" s="310" t="b">
        <f t="shared" ca="1" si="232"/>
        <v>1</v>
      </c>
      <c r="W574" s="3" t="b">
        <f t="shared" ca="1" si="233"/>
        <v>0</v>
      </c>
      <c r="X574" s="3" t="str">
        <f t="shared" ca="1" si="234"/>
        <v/>
      </c>
      <c r="Y574" s="3" t="str">
        <f t="shared" ca="1" si="224"/>
        <v/>
      </c>
      <c r="Z574" s="3" t="str">
        <f t="shared" ca="1" si="235"/>
        <v/>
      </c>
      <c r="AA574" s="3" t="str">
        <f t="shared" ca="1" si="236"/>
        <v/>
      </c>
      <c r="AB574" s="205">
        <f t="shared" ca="1" si="237"/>
        <v>9627</v>
      </c>
      <c r="AC574" s="205">
        <f t="shared" ca="1" si="238"/>
        <v>152</v>
      </c>
      <c r="AD574" s="205">
        <f t="shared" ca="1" si="225"/>
        <v>63.335526315789473</v>
      </c>
      <c r="AE574" s="205">
        <f t="shared" ca="1" si="226"/>
        <v>13.335526315789473</v>
      </c>
      <c r="AF574" s="205">
        <f t="shared" ca="1" si="239"/>
        <v>2.6671052631578949</v>
      </c>
      <c r="AG574" s="205"/>
      <c r="AH574" s="205"/>
      <c r="AI574" s="205"/>
      <c r="AJ574" s="205"/>
      <c r="AK574" s="4"/>
      <c r="AL574" s="4"/>
      <c r="AM574" s="309">
        <f t="shared" ca="1" si="240"/>
        <v>13.95</v>
      </c>
      <c r="AN574" s="309">
        <f t="shared" ca="1" si="241"/>
        <v>13.44</v>
      </c>
      <c r="AO574" s="310">
        <f t="shared" ca="1" si="242"/>
        <v>1.9607843137254492E-2</v>
      </c>
      <c r="AP574" s="310" t="b">
        <f t="shared" ca="1" si="243"/>
        <v>1</v>
      </c>
      <c r="AQ574" s="309">
        <f t="shared" ca="1" si="244"/>
        <v>0.40140000000000003</v>
      </c>
      <c r="AR574" s="205">
        <f t="shared" ca="1" si="227"/>
        <v>12.9786</v>
      </c>
      <c r="AS574" s="45" t="b">
        <f t="shared" ca="1" si="228"/>
        <v>0</v>
      </c>
      <c r="AT574">
        <f t="shared" ca="1" si="229"/>
        <v>4</v>
      </c>
      <c r="AU574" t="b">
        <f t="shared" ca="1" si="245"/>
        <v>0</v>
      </c>
      <c r="AV574" t="b">
        <f t="shared" ca="1" si="246"/>
        <v>0</v>
      </c>
      <c r="AW574" s="266" t="b">
        <f t="shared" ca="1" si="247"/>
        <v>0</v>
      </c>
      <c r="AX574" s="266" t="b">
        <f t="shared" ca="1" si="248"/>
        <v>1</v>
      </c>
      <c r="AY574" s="266" t="b">
        <f t="shared" ca="1" si="249"/>
        <v>0</v>
      </c>
    </row>
    <row r="575" spans="1:51" x14ac:dyDescent="0.25">
      <c r="A575">
        <v>543</v>
      </c>
      <c r="B575" s="163">
        <f ca="1">OFFSET(InputPriceData!B$15,CalculationsAndCharts!$A575+$A$11,0,1,1)</f>
        <v>41226</v>
      </c>
      <c r="C575" s="3">
        <f ca="1">OFFSET(InputPriceData!G$15,CalculationsAndCharts!$A575+$A$11,IF($C$7,8,0),1,1)</f>
        <v>235800</v>
      </c>
      <c r="D575" s="4">
        <f ca="1">OFFSET(InputPriceData!C$15,CalculationsAndCharts!$A575+$A$11,IF($C$7,8,0),1,1)</f>
        <v>13.7</v>
      </c>
      <c r="E575" s="4">
        <f ca="1">OFFSET(InputPriceData!D$15,CalculationsAndCharts!$A575+$A$11,IF($C$7,8,0),1,1)</f>
        <v>13.76</v>
      </c>
      <c r="F575" s="4">
        <f ca="1">OFFSET(InputPriceData!E$15,CalculationsAndCharts!$A575+$A$11,IF($C$7,8,0),1,1)</f>
        <v>13.54</v>
      </c>
      <c r="G575" s="4">
        <f ca="1">OFFSET(InputPriceData!F$15,CalculationsAndCharts!$A575+$A$11,IF($C$7,8,0),1,1)</f>
        <v>13.59</v>
      </c>
      <c r="H575" s="128"/>
      <c r="I575" s="128"/>
      <c r="K575" s="124"/>
      <c r="L575" s="279"/>
      <c r="M575" s="281"/>
      <c r="N575" s="280"/>
      <c r="O575" s="4"/>
      <c r="P575" s="4"/>
      <c r="Q575" s="3"/>
      <c r="S575" s="309">
        <f t="shared" ca="1" si="230"/>
        <v>13.95</v>
      </c>
      <c r="T575" s="309">
        <f t="shared" ca="1" si="231"/>
        <v>13.44</v>
      </c>
      <c r="U575" s="310">
        <f t="shared" ca="1" si="223"/>
        <v>0.29411764705882437</v>
      </c>
      <c r="V575" s="310" t="b">
        <f t="shared" ca="1" si="232"/>
        <v>0</v>
      </c>
      <c r="W575" s="3" t="b">
        <f t="shared" ca="1" si="233"/>
        <v>0</v>
      </c>
      <c r="X575" s="3" t="str">
        <f t="shared" ca="1" si="234"/>
        <v/>
      </c>
      <c r="Y575" s="3" t="str">
        <f t="shared" ca="1" si="224"/>
        <v/>
      </c>
      <c r="Z575" s="3" t="str">
        <f t="shared" ca="1" si="235"/>
        <v/>
      </c>
      <c r="AA575" s="3" t="str">
        <f t="shared" ca="1" si="236"/>
        <v/>
      </c>
      <c r="AB575" s="205">
        <f t="shared" ca="1" si="237"/>
        <v>9627</v>
      </c>
      <c r="AC575" s="205">
        <f t="shared" ca="1" si="238"/>
        <v>152</v>
      </c>
      <c r="AD575" s="205">
        <f t="shared" ca="1" si="225"/>
        <v>63.335526315789473</v>
      </c>
      <c r="AE575" s="205">
        <f t="shared" ca="1" si="226"/>
        <v>13.335526315789473</v>
      </c>
      <c r="AF575" s="205">
        <f t="shared" ca="1" si="239"/>
        <v>2.6671052631578949</v>
      </c>
      <c r="AG575" s="205"/>
      <c r="AH575" s="205"/>
      <c r="AI575" s="205"/>
      <c r="AJ575" s="205"/>
      <c r="AK575" s="4"/>
      <c r="AL575" s="4"/>
      <c r="AM575" s="309">
        <f t="shared" ca="1" si="240"/>
        <v>13.95</v>
      </c>
      <c r="AN575" s="309">
        <f t="shared" ca="1" si="241"/>
        <v>13.44</v>
      </c>
      <c r="AO575" s="310">
        <f t="shared" ca="1" si="242"/>
        <v>0.29411764705882437</v>
      </c>
      <c r="AP575" s="310" t="b">
        <f t="shared" ca="1" si="243"/>
        <v>0</v>
      </c>
      <c r="AQ575" s="309">
        <f t="shared" ca="1" si="244"/>
        <v>0.40140000000000003</v>
      </c>
      <c r="AR575" s="205">
        <f t="shared" ca="1" si="227"/>
        <v>12.9786</v>
      </c>
      <c r="AS575" s="45" t="b">
        <f t="shared" ca="1" si="228"/>
        <v>0</v>
      </c>
      <c r="AT575">
        <f t="shared" ca="1" si="229"/>
        <v>3</v>
      </c>
      <c r="AU575" t="b">
        <f t="shared" ca="1" si="245"/>
        <v>0</v>
      </c>
      <c r="AV575" t="b">
        <f t="shared" ca="1" si="246"/>
        <v>0</v>
      </c>
      <c r="AW575" s="266" t="b">
        <f t="shared" ca="1" si="247"/>
        <v>0</v>
      </c>
      <c r="AX575" s="266" t="b">
        <f t="shared" ca="1" si="248"/>
        <v>1</v>
      </c>
      <c r="AY575" s="266" t="b">
        <f t="shared" ca="1" si="249"/>
        <v>0</v>
      </c>
    </row>
    <row r="576" spans="1:51" x14ac:dyDescent="0.25">
      <c r="A576">
        <v>544</v>
      </c>
      <c r="B576" s="163">
        <f ca="1">OFFSET(InputPriceData!B$15,CalculationsAndCharts!$A576+$A$11,0,1,1)</f>
        <v>41225</v>
      </c>
      <c r="C576" s="3">
        <f ca="1">OFFSET(InputPriceData!G$15,CalculationsAndCharts!$A576+$A$11,IF($C$7,8,0),1,1)</f>
        <v>176400</v>
      </c>
      <c r="D576" s="4">
        <f ca="1">OFFSET(InputPriceData!C$15,CalculationsAndCharts!$A576+$A$11,IF($C$7,8,0),1,1)</f>
        <v>13.53</v>
      </c>
      <c r="E576" s="4">
        <f ca="1">OFFSET(InputPriceData!D$15,CalculationsAndCharts!$A576+$A$11,IF($C$7,8,0),1,1)</f>
        <v>13.77</v>
      </c>
      <c r="F576" s="4">
        <f ca="1">OFFSET(InputPriceData!E$15,CalculationsAndCharts!$A576+$A$11,IF($C$7,8,0),1,1)</f>
        <v>13.53</v>
      </c>
      <c r="G576" s="4">
        <f ca="1">OFFSET(InputPriceData!F$15,CalculationsAndCharts!$A576+$A$11,IF($C$7,8,0),1,1)</f>
        <v>13.74</v>
      </c>
      <c r="H576" s="128"/>
      <c r="I576" s="128"/>
      <c r="K576" s="124"/>
      <c r="L576" s="279"/>
      <c r="M576" s="281"/>
      <c r="N576" s="280"/>
      <c r="O576" s="4"/>
      <c r="P576" s="4"/>
      <c r="Q576" s="3"/>
      <c r="S576" s="309">
        <f t="shared" ca="1" si="230"/>
        <v>13.95</v>
      </c>
      <c r="T576" s="309">
        <f t="shared" ca="1" si="231"/>
        <v>13.44</v>
      </c>
      <c r="U576" s="310">
        <f t="shared" ca="1" si="223"/>
        <v>0.58823529411764874</v>
      </c>
      <c r="V576" s="310" t="b">
        <f t="shared" ca="1" si="232"/>
        <v>0</v>
      </c>
      <c r="W576" s="3" t="b">
        <f t="shared" ca="1" si="233"/>
        <v>0</v>
      </c>
      <c r="X576" s="3" t="str">
        <f t="shared" ca="1" si="234"/>
        <v/>
      </c>
      <c r="Y576" s="3" t="str">
        <f t="shared" ca="1" si="224"/>
        <v/>
      </c>
      <c r="Z576" s="3" t="str">
        <f t="shared" ca="1" si="235"/>
        <v/>
      </c>
      <c r="AA576" s="3" t="str">
        <f t="shared" ca="1" si="236"/>
        <v/>
      </c>
      <c r="AB576" s="205">
        <f t="shared" ca="1" si="237"/>
        <v>9627</v>
      </c>
      <c r="AC576" s="205">
        <f t="shared" ca="1" si="238"/>
        <v>152</v>
      </c>
      <c r="AD576" s="205">
        <f t="shared" ca="1" si="225"/>
        <v>63.335526315789473</v>
      </c>
      <c r="AE576" s="205">
        <f t="shared" ca="1" si="226"/>
        <v>13.335526315789473</v>
      </c>
      <c r="AF576" s="205">
        <f t="shared" ca="1" si="239"/>
        <v>2.6671052631578949</v>
      </c>
      <c r="AG576" s="205"/>
      <c r="AH576" s="205"/>
      <c r="AI576" s="205"/>
      <c r="AJ576" s="205"/>
      <c r="AK576" s="4"/>
      <c r="AL576" s="4"/>
      <c r="AM576" s="309">
        <f t="shared" ca="1" si="240"/>
        <v>13.95</v>
      </c>
      <c r="AN576" s="309">
        <f t="shared" ca="1" si="241"/>
        <v>13.44</v>
      </c>
      <c r="AO576" s="310">
        <f t="shared" ca="1" si="242"/>
        <v>0.58823529411764874</v>
      </c>
      <c r="AP576" s="310" t="b">
        <f t="shared" ca="1" si="243"/>
        <v>0</v>
      </c>
      <c r="AQ576" s="309">
        <f t="shared" ca="1" si="244"/>
        <v>0.40140000000000003</v>
      </c>
      <c r="AR576" s="205">
        <f t="shared" ca="1" si="227"/>
        <v>12.9786</v>
      </c>
      <c r="AS576" s="45" t="b">
        <f t="shared" ca="1" si="228"/>
        <v>0</v>
      </c>
      <c r="AT576">
        <f t="shared" ca="1" si="229"/>
        <v>2</v>
      </c>
      <c r="AU576" t="b">
        <f t="shared" ca="1" si="245"/>
        <v>0</v>
      </c>
      <c r="AV576" t="b">
        <f t="shared" ca="1" si="246"/>
        <v>0</v>
      </c>
      <c r="AW576" s="266" t="b">
        <f t="shared" ca="1" si="247"/>
        <v>0</v>
      </c>
      <c r="AX576" s="266" t="b">
        <f t="shared" ca="1" si="248"/>
        <v>1</v>
      </c>
      <c r="AY576" s="266" t="b">
        <f t="shared" ca="1" si="249"/>
        <v>0</v>
      </c>
    </row>
    <row r="577" spans="1:51" x14ac:dyDescent="0.25">
      <c r="A577">
        <v>545</v>
      </c>
      <c r="B577" s="163">
        <f ca="1">OFFSET(InputPriceData!B$15,CalculationsAndCharts!$A577+$A$11,0,1,1)</f>
        <v>41222</v>
      </c>
      <c r="C577" s="3">
        <f ca="1">OFFSET(InputPriceData!G$15,CalculationsAndCharts!$A577+$A$11,IF($C$7,8,0),1,1)</f>
        <v>316200</v>
      </c>
      <c r="D577" s="4">
        <f ca="1">OFFSET(InputPriceData!C$15,CalculationsAndCharts!$A577+$A$11,IF($C$7,8,0),1,1)</f>
        <v>13.38</v>
      </c>
      <c r="E577" s="4">
        <f ca="1">OFFSET(InputPriceData!D$15,CalculationsAndCharts!$A577+$A$11,IF($C$7,8,0),1,1)</f>
        <v>13.57</v>
      </c>
      <c r="F577" s="4">
        <f ca="1">OFFSET(InputPriceData!E$15,CalculationsAndCharts!$A577+$A$11,IF($C$7,8,0),1,1)</f>
        <v>13.38</v>
      </c>
      <c r="G577" s="4">
        <f ca="1">OFFSET(InputPriceData!F$15,CalculationsAndCharts!$A577+$A$11,IF($C$7,8,0),1,1)</f>
        <v>13.53</v>
      </c>
      <c r="H577" s="128"/>
      <c r="I577" s="128"/>
      <c r="K577" s="124"/>
      <c r="L577" s="279"/>
      <c r="M577" s="281"/>
      <c r="N577" s="280"/>
      <c r="O577" s="4"/>
      <c r="P577" s="4"/>
      <c r="Q577" s="3"/>
      <c r="S577" s="309">
        <f t="shared" ca="1" si="230"/>
        <v>13.95</v>
      </c>
      <c r="T577" s="309">
        <f t="shared" ca="1" si="231"/>
        <v>13.44</v>
      </c>
      <c r="U577" s="310">
        <f t="shared" ca="1" si="223"/>
        <v>0.17647058823529391</v>
      </c>
      <c r="V577" s="310" t="b">
        <f t="shared" ca="1" si="232"/>
        <v>0</v>
      </c>
      <c r="W577" s="3" t="b">
        <f t="shared" ca="1" si="233"/>
        <v>0</v>
      </c>
      <c r="X577" s="3" t="str">
        <f t="shared" ca="1" si="234"/>
        <v/>
      </c>
      <c r="Y577" s="3" t="str">
        <f t="shared" ca="1" si="224"/>
        <v/>
      </c>
      <c r="Z577" s="3" t="str">
        <f t="shared" ca="1" si="235"/>
        <v/>
      </c>
      <c r="AA577" s="3" t="str">
        <f t="shared" ca="1" si="236"/>
        <v/>
      </c>
      <c r="AB577" s="205">
        <f t="shared" ca="1" si="237"/>
        <v>9627</v>
      </c>
      <c r="AC577" s="205">
        <f t="shared" ca="1" si="238"/>
        <v>152</v>
      </c>
      <c r="AD577" s="205">
        <f t="shared" ca="1" si="225"/>
        <v>63.335526315789473</v>
      </c>
      <c r="AE577" s="205">
        <f t="shared" ca="1" si="226"/>
        <v>13.335526315789473</v>
      </c>
      <c r="AF577" s="205">
        <f t="shared" ca="1" si="239"/>
        <v>2.6671052631578949</v>
      </c>
      <c r="AG577" s="205"/>
      <c r="AH577" s="205"/>
      <c r="AI577" s="205"/>
      <c r="AJ577" s="205"/>
      <c r="AK577" s="4"/>
      <c r="AL577" s="4"/>
      <c r="AM577" s="309">
        <f t="shared" ca="1" si="240"/>
        <v>13.95</v>
      </c>
      <c r="AN577" s="309">
        <f t="shared" ca="1" si="241"/>
        <v>13.44</v>
      </c>
      <c r="AO577" s="310">
        <f t="shared" ca="1" si="242"/>
        <v>0.17647058823529391</v>
      </c>
      <c r="AP577" s="310" t="b">
        <f t="shared" ca="1" si="243"/>
        <v>0</v>
      </c>
      <c r="AQ577" s="309">
        <f t="shared" ca="1" si="244"/>
        <v>0.40140000000000003</v>
      </c>
      <c r="AR577" s="205">
        <f t="shared" ca="1" si="227"/>
        <v>12.9786</v>
      </c>
      <c r="AS577" s="45" t="b">
        <f t="shared" ca="1" si="228"/>
        <v>0</v>
      </c>
      <c r="AT577">
        <f t="shared" ca="1" si="229"/>
        <v>1</v>
      </c>
      <c r="AU577" t="b">
        <f t="shared" ca="1" si="245"/>
        <v>0</v>
      </c>
      <c r="AV577" t="b">
        <f t="shared" ca="1" si="246"/>
        <v>0</v>
      </c>
      <c r="AW577" s="266" t="b">
        <f t="shared" ca="1" si="247"/>
        <v>1</v>
      </c>
      <c r="AX577" s="266" t="b">
        <f t="shared" ca="1" si="248"/>
        <v>1</v>
      </c>
      <c r="AY577" s="266" t="b">
        <f t="shared" ca="1" si="249"/>
        <v>0</v>
      </c>
    </row>
    <row r="578" spans="1:51" x14ac:dyDescent="0.25">
      <c r="A578">
        <v>546</v>
      </c>
      <c r="B578" s="163">
        <f ca="1">OFFSET(InputPriceData!B$15,CalculationsAndCharts!$A578+$A$11,0,1,1)</f>
        <v>41221</v>
      </c>
      <c r="C578" s="3">
        <f ca="1">OFFSET(InputPriceData!G$15,CalculationsAndCharts!$A578+$A$11,IF($C$7,8,0),1,1)</f>
        <v>561400</v>
      </c>
      <c r="D578" s="4">
        <f ca="1">OFFSET(InputPriceData!C$15,CalculationsAndCharts!$A578+$A$11,IF($C$7,8,0),1,1)</f>
        <v>13.69</v>
      </c>
      <c r="E578" s="4">
        <f ca="1">OFFSET(InputPriceData!D$15,CalculationsAndCharts!$A578+$A$11,IF($C$7,8,0),1,1)</f>
        <v>13.76</v>
      </c>
      <c r="F578" s="4">
        <f ca="1">OFFSET(InputPriceData!E$15,CalculationsAndCharts!$A578+$A$11,IF($C$7,8,0),1,1)</f>
        <v>13.32</v>
      </c>
      <c r="G578" s="4">
        <f ca="1">OFFSET(InputPriceData!F$15,CalculationsAndCharts!$A578+$A$11,IF($C$7,8,0),1,1)</f>
        <v>13.46</v>
      </c>
      <c r="H578" s="128"/>
      <c r="I578" s="128"/>
      <c r="K578" s="124"/>
      <c r="L578" s="279"/>
      <c r="M578" s="281"/>
      <c r="N578" s="280"/>
      <c r="O578" s="4"/>
      <c r="P578" s="4"/>
      <c r="Q578" s="3"/>
      <c r="S578" s="309">
        <f t="shared" ca="1" si="230"/>
        <v>13.95</v>
      </c>
      <c r="T578" s="309">
        <f t="shared" ca="1" si="231"/>
        <v>13.36</v>
      </c>
      <c r="U578" s="310">
        <f t="shared" ca="1" si="223"/>
        <v>0.16949152542373128</v>
      </c>
      <c r="V578" s="310" t="b">
        <f t="shared" ca="1" si="232"/>
        <v>0</v>
      </c>
      <c r="W578" s="3" t="b">
        <f t="shared" ca="1" si="233"/>
        <v>0</v>
      </c>
      <c r="X578" s="3" t="str">
        <f t="shared" ca="1" si="234"/>
        <v/>
      </c>
      <c r="Y578" s="3" t="str">
        <f t="shared" ca="1" si="224"/>
        <v/>
      </c>
      <c r="Z578" s="3" t="str">
        <f t="shared" ca="1" si="235"/>
        <v/>
      </c>
      <c r="AA578" s="3" t="str">
        <f t="shared" ca="1" si="236"/>
        <v/>
      </c>
      <c r="AB578" s="205">
        <f t="shared" ca="1" si="237"/>
        <v>9627</v>
      </c>
      <c r="AC578" s="205">
        <f t="shared" ca="1" si="238"/>
        <v>152</v>
      </c>
      <c r="AD578" s="205">
        <f t="shared" ca="1" si="225"/>
        <v>63.335526315789473</v>
      </c>
      <c r="AE578" s="205">
        <f t="shared" ca="1" si="226"/>
        <v>13.335526315789473</v>
      </c>
      <c r="AF578" s="205">
        <f t="shared" ca="1" si="239"/>
        <v>2.6671052631578949</v>
      </c>
      <c r="AG578" s="205"/>
      <c r="AH578" s="205"/>
      <c r="AI578" s="205"/>
      <c r="AJ578" s="205"/>
      <c r="AK578" s="4"/>
      <c r="AL578" s="4"/>
      <c r="AM578" s="309">
        <f t="shared" ca="1" si="240"/>
        <v>13.95</v>
      </c>
      <c r="AN578" s="309">
        <f t="shared" ca="1" si="241"/>
        <v>13.44</v>
      </c>
      <c r="AO578" s="310">
        <f t="shared" ca="1" si="242"/>
        <v>3.9215686274512468E-2</v>
      </c>
      <c r="AP578" s="310" t="b">
        <f t="shared" ca="1" si="243"/>
        <v>1</v>
      </c>
      <c r="AQ578" s="309">
        <f t="shared" ca="1" si="244"/>
        <v>0</v>
      </c>
      <c r="AR578" s="205">
        <f t="shared" ca="1" si="227"/>
        <v>0</v>
      </c>
      <c r="AS578" s="45" t="b">
        <f t="shared" ca="1" si="228"/>
        <v>0</v>
      </c>
      <c r="AT578">
        <f t="shared" ca="1" si="229"/>
        <v>0</v>
      </c>
      <c r="AU578" t="b">
        <f t="shared" ca="1" si="245"/>
        <v>0</v>
      </c>
      <c r="AV578" t="b">
        <f t="shared" ca="1" si="246"/>
        <v>0</v>
      </c>
      <c r="AW578" s="266" t="b">
        <f t="shared" ca="1" si="247"/>
        <v>0</v>
      </c>
      <c r="AX578" s="266" t="b">
        <f t="shared" ca="1" si="248"/>
        <v>0</v>
      </c>
      <c r="AY578" s="266" t="b">
        <f t="shared" ca="1" si="249"/>
        <v>0</v>
      </c>
    </row>
    <row r="579" spans="1:51" x14ac:dyDescent="0.25">
      <c r="A579">
        <v>547</v>
      </c>
      <c r="B579" s="163">
        <f ca="1">OFFSET(InputPriceData!B$15,CalculationsAndCharts!$A579+$A$11,0,1,1)</f>
        <v>41220</v>
      </c>
      <c r="C579" s="3">
        <f ca="1">OFFSET(InputPriceData!G$15,CalculationsAndCharts!$A579+$A$11,IF($C$7,8,0),1,1)</f>
        <v>400800</v>
      </c>
      <c r="D579" s="4">
        <f ca="1">OFFSET(InputPriceData!C$15,CalculationsAndCharts!$A579+$A$11,IF($C$7,8,0),1,1)</f>
        <v>13.84</v>
      </c>
      <c r="E579" s="4">
        <f ca="1">OFFSET(InputPriceData!D$15,CalculationsAndCharts!$A579+$A$11,IF($C$7,8,0),1,1)</f>
        <v>13.93</v>
      </c>
      <c r="F579" s="4">
        <f ca="1">OFFSET(InputPriceData!E$15,CalculationsAndCharts!$A579+$A$11,IF($C$7,8,0),1,1)</f>
        <v>13.56</v>
      </c>
      <c r="G579" s="4">
        <f ca="1">OFFSET(InputPriceData!F$15,CalculationsAndCharts!$A579+$A$11,IF($C$7,8,0),1,1)</f>
        <v>13.74</v>
      </c>
      <c r="H579" s="128"/>
      <c r="I579" s="128"/>
      <c r="K579" s="124"/>
      <c r="L579" s="279"/>
      <c r="M579" s="281"/>
      <c r="N579" s="280"/>
      <c r="O579" s="4"/>
      <c r="P579" s="4"/>
      <c r="Q579" s="3"/>
      <c r="S579" s="309">
        <f t="shared" ca="1" si="230"/>
        <v>13.95</v>
      </c>
      <c r="T579" s="309">
        <f t="shared" ca="1" si="231"/>
        <v>13.36</v>
      </c>
      <c r="U579" s="310">
        <f t="shared" ca="1" si="223"/>
        <v>0.644067796610171</v>
      </c>
      <c r="V579" s="310" t="b">
        <f t="shared" ca="1" si="232"/>
        <v>0</v>
      </c>
      <c r="W579" s="3" t="b">
        <f t="shared" ca="1" si="233"/>
        <v>0</v>
      </c>
      <c r="X579" s="3" t="str">
        <f t="shared" ca="1" si="234"/>
        <v/>
      </c>
      <c r="Y579" s="3" t="str">
        <f t="shared" ca="1" si="224"/>
        <v/>
      </c>
      <c r="Z579" s="3" t="str">
        <f t="shared" ca="1" si="235"/>
        <v/>
      </c>
      <c r="AA579" s="3" t="str">
        <f t="shared" ca="1" si="236"/>
        <v/>
      </c>
      <c r="AB579" s="205">
        <f t="shared" ca="1" si="237"/>
        <v>9627</v>
      </c>
      <c r="AC579" s="205">
        <f t="shared" ca="1" si="238"/>
        <v>152</v>
      </c>
      <c r="AD579" s="205">
        <f t="shared" ca="1" si="225"/>
        <v>63.335526315789473</v>
      </c>
      <c r="AE579" s="205">
        <f t="shared" ca="1" si="226"/>
        <v>13.335526315789473</v>
      </c>
      <c r="AF579" s="205">
        <f t="shared" ca="1" si="239"/>
        <v>2.6671052631578949</v>
      </c>
      <c r="AG579" s="205"/>
      <c r="AH579" s="205"/>
      <c r="AI579" s="205"/>
      <c r="AJ579" s="205"/>
      <c r="AK579" s="4"/>
      <c r="AL579" s="4"/>
      <c r="AM579" s="309">
        <f t="shared" ca="1" si="240"/>
        <v>13.95</v>
      </c>
      <c r="AN579" s="309">
        <f t="shared" ca="1" si="241"/>
        <v>13.44</v>
      </c>
      <c r="AO579" s="310">
        <f t="shared" ca="1" si="242"/>
        <v>0.58823529411764874</v>
      </c>
      <c r="AP579" s="310" t="b">
        <f t="shared" ca="1" si="243"/>
        <v>0</v>
      </c>
      <c r="AQ579" s="309">
        <f t="shared" ca="1" si="244"/>
        <v>0</v>
      </c>
      <c r="AR579" s="205">
        <f t="shared" ca="1" si="227"/>
        <v>0</v>
      </c>
      <c r="AS579" s="45" t="b">
        <f t="shared" ca="1" si="228"/>
        <v>0</v>
      </c>
      <c r="AT579">
        <f t="shared" ca="1" si="229"/>
        <v>0</v>
      </c>
      <c r="AU579" t="b">
        <f t="shared" ca="1" si="245"/>
        <v>0</v>
      </c>
      <c r="AV579" t="b">
        <f t="shared" ca="1" si="246"/>
        <v>0</v>
      </c>
      <c r="AW579" s="266" t="b">
        <f t="shared" ca="1" si="247"/>
        <v>0</v>
      </c>
      <c r="AX579" s="266" t="b">
        <f t="shared" ca="1" si="248"/>
        <v>0</v>
      </c>
      <c r="AY579" s="266" t="b">
        <f t="shared" ca="1" si="249"/>
        <v>0</v>
      </c>
    </row>
    <row r="580" spans="1:51" x14ac:dyDescent="0.25">
      <c r="A580">
        <v>548</v>
      </c>
      <c r="B580" s="163">
        <f ca="1">OFFSET(InputPriceData!B$15,CalculationsAndCharts!$A580+$A$11,0,1,1)</f>
        <v>41219</v>
      </c>
      <c r="C580" s="3">
        <f ca="1">OFFSET(InputPriceData!G$15,CalculationsAndCharts!$A580+$A$11,IF($C$7,8,0),1,1)</f>
        <v>459800</v>
      </c>
      <c r="D580" s="4">
        <f ca="1">OFFSET(InputPriceData!C$15,CalculationsAndCharts!$A580+$A$11,IF($C$7,8,0),1,1)</f>
        <v>13.81</v>
      </c>
      <c r="E580" s="4">
        <f ca="1">OFFSET(InputPriceData!D$15,CalculationsAndCharts!$A580+$A$11,IF($C$7,8,0),1,1)</f>
        <v>13.97</v>
      </c>
      <c r="F580" s="4">
        <f ca="1">OFFSET(InputPriceData!E$15,CalculationsAndCharts!$A580+$A$11,IF($C$7,8,0),1,1)</f>
        <v>13.65</v>
      </c>
      <c r="G580" s="4">
        <f ca="1">OFFSET(InputPriceData!F$15,CalculationsAndCharts!$A580+$A$11,IF($C$7,8,0),1,1)</f>
        <v>13.95</v>
      </c>
      <c r="H580" s="128"/>
      <c r="I580" s="128"/>
      <c r="K580" s="124"/>
      <c r="L580" s="279"/>
      <c r="M580" s="281"/>
      <c r="N580" s="280"/>
      <c r="O580" s="4"/>
      <c r="P580" s="4"/>
      <c r="Q580" s="3"/>
      <c r="S580" s="309">
        <f t="shared" ca="1" si="230"/>
        <v>13.95</v>
      </c>
      <c r="T580" s="309">
        <f t="shared" ca="1" si="231"/>
        <v>13.36</v>
      </c>
      <c r="U580" s="310">
        <f t="shared" ca="1" si="223"/>
        <v>1</v>
      </c>
      <c r="V580" s="310" t="b">
        <f t="shared" ca="1" si="232"/>
        <v>0</v>
      </c>
      <c r="W580" s="3" t="b">
        <f t="shared" ca="1" si="233"/>
        <v>0</v>
      </c>
      <c r="X580" s="3" t="str">
        <f t="shared" ca="1" si="234"/>
        <v/>
      </c>
      <c r="Y580" s="3" t="str">
        <f t="shared" ca="1" si="224"/>
        <v/>
      </c>
      <c r="Z580" s="3" t="str">
        <f t="shared" ca="1" si="235"/>
        <v/>
      </c>
      <c r="AA580" s="3" t="str">
        <f t="shared" ca="1" si="236"/>
        <v/>
      </c>
      <c r="AB580" s="205">
        <f t="shared" ca="1" si="237"/>
        <v>9627</v>
      </c>
      <c r="AC580" s="205">
        <f t="shared" ca="1" si="238"/>
        <v>152</v>
      </c>
      <c r="AD580" s="205">
        <f t="shared" ca="1" si="225"/>
        <v>63.335526315789473</v>
      </c>
      <c r="AE580" s="205">
        <f t="shared" ca="1" si="226"/>
        <v>13.335526315789473</v>
      </c>
      <c r="AF580" s="205">
        <f t="shared" ca="1" si="239"/>
        <v>2.6671052631578949</v>
      </c>
      <c r="AG580" s="205"/>
      <c r="AH580" s="205"/>
      <c r="AI580" s="205"/>
      <c r="AJ580" s="205"/>
      <c r="AK580" s="4"/>
      <c r="AL580" s="4"/>
      <c r="AM580" s="309">
        <f t="shared" ca="1" si="240"/>
        <v>13.95</v>
      </c>
      <c r="AN580" s="309">
        <f t="shared" ca="1" si="241"/>
        <v>13.36</v>
      </c>
      <c r="AO580" s="310">
        <f t="shared" ca="1" si="242"/>
        <v>1</v>
      </c>
      <c r="AP580" s="310" t="b">
        <f t="shared" ca="1" si="243"/>
        <v>0</v>
      </c>
      <c r="AQ580" s="309">
        <f t="shared" ca="1" si="244"/>
        <v>0</v>
      </c>
      <c r="AR580" s="205">
        <f t="shared" ca="1" si="227"/>
        <v>0</v>
      </c>
      <c r="AS580" s="45" t="b">
        <f t="shared" ca="1" si="228"/>
        <v>0</v>
      </c>
      <c r="AT580">
        <f t="shared" ca="1" si="229"/>
        <v>0</v>
      </c>
      <c r="AU580" t="b">
        <f t="shared" ca="1" si="245"/>
        <v>0</v>
      </c>
      <c r="AV580" t="b">
        <f t="shared" ca="1" si="246"/>
        <v>0</v>
      </c>
      <c r="AW580" s="266" t="b">
        <f t="shared" ca="1" si="247"/>
        <v>0</v>
      </c>
      <c r="AX580" s="266" t="b">
        <f t="shared" ca="1" si="248"/>
        <v>0</v>
      </c>
      <c r="AY580" s="266" t="b">
        <f t="shared" ca="1" si="249"/>
        <v>0</v>
      </c>
    </row>
    <row r="581" spans="1:51" x14ac:dyDescent="0.25">
      <c r="A581">
        <v>549</v>
      </c>
      <c r="B581" s="163">
        <f ca="1">OFFSET(InputPriceData!B$15,CalculationsAndCharts!$A581+$A$11,0,1,1)</f>
        <v>41218</v>
      </c>
      <c r="C581" s="3">
        <f ca="1">OFFSET(InputPriceData!G$15,CalculationsAndCharts!$A581+$A$11,IF($C$7,8,0),1,1)</f>
        <v>194800</v>
      </c>
      <c r="D581" s="4">
        <f ca="1">OFFSET(InputPriceData!C$15,CalculationsAndCharts!$A581+$A$11,IF($C$7,8,0),1,1)</f>
        <v>13.71</v>
      </c>
      <c r="E581" s="4">
        <f ca="1">OFFSET(InputPriceData!D$15,CalculationsAndCharts!$A581+$A$11,IF($C$7,8,0),1,1)</f>
        <v>13.87</v>
      </c>
      <c r="F581" s="4">
        <f ca="1">OFFSET(InputPriceData!E$15,CalculationsAndCharts!$A581+$A$11,IF($C$7,8,0),1,1)</f>
        <v>13.56</v>
      </c>
      <c r="G581" s="4">
        <f ca="1">OFFSET(InputPriceData!F$15,CalculationsAndCharts!$A581+$A$11,IF($C$7,8,0),1,1)</f>
        <v>13.81</v>
      </c>
      <c r="H581" s="128"/>
      <c r="I581" s="128"/>
      <c r="K581" s="124"/>
      <c r="L581" s="279"/>
      <c r="M581" s="281"/>
      <c r="N581" s="280"/>
      <c r="O581" s="4"/>
      <c r="P581" s="4"/>
      <c r="Q581" s="3"/>
      <c r="S581" s="309">
        <f t="shared" ca="1" si="230"/>
        <v>13.95</v>
      </c>
      <c r="T581" s="309">
        <f t="shared" ca="1" si="231"/>
        <v>13.34</v>
      </c>
      <c r="U581" s="310">
        <f t="shared" ca="1" si="223"/>
        <v>0.77049180327869027</v>
      </c>
      <c r="V581" s="310" t="b">
        <f t="shared" ca="1" si="232"/>
        <v>0</v>
      </c>
      <c r="W581" s="3" t="b">
        <f t="shared" ca="1" si="233"/>
        <v>0</v>
      </c>
      <c r="X581" s="3" t="str">
        <f t="shared" ca="1" si="234"/>
        <v/>
      </c>
      <c r="Y581" s="3" t="str">
        <f t="shared" ca="1" si="224"/>
        <v/>
      </c>
      <c r="Z581" s="3" t="str">
        <f t="shared" ca="1" si="235"/>
        <v/>
      </c>
      <c r="AA581" s="3" t="str">
        <f t="shared" ca="1" si="236"/>
        <v/>
      </c>
      <c r="AB581" s="205">
        <f t="shared" ca="1" si="237"/>
        <v>9627</v>
      </c>
      <c r="AC581" s="205">
        <f t="shared" ca="1" si="238"/>
        <v>152</v>
      </c>
      <c r="AD581" s="205">
        <f t="shared" ca="1" si="225"/>
        <v>63.335526315789473</v>
      </c>
      <c r="AE581" s="205">
        <f t="shared" ca="1" si="226"/>
        <v>13.335526315789473</v>
      </c>
      <c r="AF581" s="205">
        <f t="shared" ca="1" si="239"/>
        <v>2.6671052631578949</v>
      </c>
      <c r="AG581" s="205"/>
      <c r="AH581" s="205"/>
      <c r="AI581" s="205"/>
      <c r="AJ581" s="205"/>
      <c r="AK581" s="4"/>
      <c r="AL581" s="4"/>
      <c r="AM581" s="309">
        <f t="shared" ca="1" si="240"/>
        <v>13.95</v>
      </c>
      <c r="AN581" s="309">
        <f t="shared" ca="1" si="241"/>
        <v>13.36</v>
      </c>
      <c r="AO581" s="310">
        <f t="shared" ca="1" si="242"/>
        <v>0.76271186440678163</v>
      </c>
      <c r="AP581" s="310" t="b">
        <f t="shared" ca="1" si="243"/>
        <v>0</v>
      </c>
      <c r="AQ581" s="309">
        <f t="shared" ca="1" si="244"/>
        <v>0</v>
      </c>
      <c r="AR581" s="205">
        <f t="shared" ca="1" si="227"/>
        <v>0</v>
      </c>
      <c r="AS581" s="45" t="b">
        <f t="shared" ca="1" si="228"/>
        <v>0</v>
      </c>
      <c r="AT581">
        <f t="shared" ca="1" si="229"/>
        <v>0</v>
      </c>
      <c r="AU581" t="b">
        <f t="shared" ca="1" si="245"/>
        <v>0</v>
      </c>
      <c r="AV581" t="b">
        <f t="shared" ca="1" si="246"/>
        <v>0</v>
      </c>
      <c r="AW581" s="266" t="b">
        <f t="shared" ca="1" si="247"/>
        <v>0</v>
      </c>
      <c r="AX581" s="266" t="b">
        <f t="shared" ca="1" si="248"/>
        <v>0</v>
      </c>
      <c r="AY581" s="266" t="b">
        <f t="shared" ca="1" si="249"/>
        <v>0</v>
      </c>
    </row>
    <row r="582" spans="1:51" x14ac:dyDescent="0.25">
      <c r="A582">
        <v>550</v>
      </c>
      <c r="B582" s="163">
        <f ca="1">OFFSET(InputPriceData!B$15,CalculationsAndCharts!$A582+$A$11,0,1,1)</f>
        <v>41215</v>
      </c>
      <c r="C582" s="3">
        <f ca="1">OFFSET(InputPriceData!G$15,CalculationsAndCharts!$A582+$A$11,IF($C$7,8,0),1,1)</f>
        <v>375800</v>
      </c>
      <c r="D582" s="4">
        <f ca="1">OFFSET(InputPriceData!C$15,CalculationsAndCharts!$A582+$A$11,IF($C$7,8,0),1,1)</f>
        <v>13.91</v>
      </c>
      <c r="E582" s="4">
        <f ca="1">OFFSET(InputPriceData!D$15,CalculationsAndCharts!$A582+$A$11,IF($C$7,8,0),1,1)</f>
        <v>14</v>
      </c>
      <c r="F582" s="4">
        <f ca="1">OFFSET(InputPriceData!E$15,CalculationsAndCharts!$A582+$A$11,IF($C$7,8,0),1,1)</f>
        <v>13.69</v>
      </c>
      <c r="G582" s="4">
        <f ca="1">OFFSET(InputPriceData!F$15,CalculationsAndCharts!$A582+$A$11,IF($C$7,8,0),1,1)</f>
        <v>13.73</v>
      </c>
      <c r="H582" s="128"/>
      <c r="I582" s="128"/>
      <c r="K582" s="124"/>
      <c r="L582" s="279"/>
      <c r="M582" s="281"/>
      <c r="N582" s="280"/>
      <c r="O582" s="4"/>
      <c r="P582" s="4"/>
      <c r="Q582" s="3"/>
      <c r="S582" s="309">
        <f t="shared" ca="1" si="230"/>
        <v>13.95</v>
      </c>
      <c r="T582" s="309">
        <f t="shared" ca="1" si="231"/>
        <v>13.34</v>
      </c>
      <c r="U582" s="310">
        <f t="shared" ca="1" si="223"/>
        <v>0.63934426229508345</v>
      </c>
      <c r="V582" s="310" t="b">
        <f t="shared" ca="1" si="232"/>
        <v>0</v>
      </c>
      <c r="W582" s="3" t="b">
        <f t="shared" ca="1" si="233"/>
        <v>0</v>
      </c>
      <c r="X582" s="3" t="str">
        <f t="shared" ca="1" si="234"/>
        <v/>
      </c>
      <c r="Y582" s="3" t="str">
        <f t="shared" ca="1" si="224"/>
        <v/>
      </c>
      <c r="Z582" s="3" t="str">
        <f t="shared" ca="1" si="235"/>
        <v/>
      </c>
      <c r="AA582" s="3" t="str">
        <f t="shared" ca="1" si="236"/>
        <v/>
      </c>
      <c r="AB582" s="205">
        <f t="shared" ca="1" si="237"/>
        <v>9627</v>
      </c>
      <c r="AC582" s="205">
        <f t="shared" ca="1" si="238"/>
        <v>152</v>
      </c>
      <c r="AD582" s="205">
        <f t="shared" ca="1" si="225"/>
        <v>63.335526315789473</v>
      </c>
      <c r="AE582" s="205">
        <f t="shared" ca="1" si="226"/>
        <v>13.335526315789473</v>
      </c>
      <c r="AF582" s="205">
        <f t="shared" ca="1" si="239"/>
        <v>2.6671052631578949</v>
      </c>
      <c r="AG582" s="205"/>
      <c r="AH582" s="205"/>
      <c r="AI582" s="205"/>
      <c r="AJ582" s="205"/>
      <c r="AK582" s="4"/>
      <c r="AL582" s="4"/>
      <c r="AM582" s="309">
        <f t="shared" ca="1" si="240"/>
        <v>13.95</v>
      </c>
      <c r="AN582" s="309">
        <f t="shared" ca="1" si="241"/>
        <v>13.36</v>
      </c>
      <c r="AO582" s="310">
        <f t="shared" ca="1" si="242"/>
        <v>0.62711864406779849</v>
      </c>
      <c r="AP582" s="310" t="b">
        <f t="shared" ca="1" si="243"/>
        <v>0</v>
      </c>
      <c r="AQ582" s="309">
        <f t="shared" ca="1" si="244"/>
        <v>0</v>
      </c>
      <c r="AR582" s="205">
        <f t="shared" ca="1" si="227"/>
        <v>0</v>
      </c>
      <c r="AS582" s="45" t="b">
        <f t="shared" ca="1" si="228"/>
        <v>0</v>
      </c>
      <c r="AT582">
        <f t="shared" ca="1" si="229"/>
        <v>0</v>
      </c>
      <c r="AU582" t="b">
        <f t="shared" ca="1" si="245"/>
        <v>0</v>
      </c>
      <c r="AV582" t="b">
        <f t="shared" ca="1" si="246"/>
        <v>0</v>
      </c>
      <c r="AW582" s="266" t="b">
        <f t="shared" ca="1" si="247"/>
        <v>0</v>
      </c>
      <c r="AX582" s="266" t="b">
        <f t="shared" ca="1" si="248"/>
        <v>0</v>
      </c>
      <c r="AY582" s="266" t="b">
        <f t="shared" ca="1" si="249"/>
        <v>0</v>
      </c>
    </row>
    <row r="583" spans="1:51" x14ac:dyDescent="0.25">
      <c r="A583">
        <v>551</v>
      </c>
      <c r="B583" s="163">
        <f ca="1">OFFSET(InputPriceData!B$15,CalculationsAndCharts!$A583+$A$11,0,1,1)</f>
        <v>41214</v>
      </c>
      <c r="C583" s="3">
        <f ca="1">OFFSET(InputPriceData!G$15,CalculationsAndCharts!$A583+$A$11,IF($C$7,8,0),1,1)</f>
        <v>422700</v>
      </c>
      <c r="D583" s="4">
        <f ca="1">OFFSET(InputPriceData!C$15,CalculationsAndCharts!$A583+$A$11,IF($C$7,8,0),1,1)</f>
        <v>13.88</v>
      </c>
      <c r="E583" s="4">
        <f ca="1">OFFSET(InputPriceData!D$15,CalculationsAndCharts!$A583+$A$11,IF($C$7,8,0),1,1)</f>
        <v>14</v>
      </c>
      <c r="F583" s="4">
        <f ca="1">OFFSET(InputPriceData!E$15,CalculationsAndCharts!$A583+$A$11,IF($C$7,8,0),1,1)</f>
        <v>13.75</v>
      </c>
      <c r="G583" s="4">
        <f ca="1">OFFSET(InputPriceData!F$15,CalculationsAndCharts!$A583+$A$11,IF($C$7,8,0),1,1)</f>
        <v>13.87</v>
      </c>
      <c r="H583" s="128"/>
      <c r="I583" s="128"/>
      <c r="K583" s="124"/>
      <c r="L583" s="279"/>
      <c r="M583" s="281"/>
      <c r="N583" s="280"/>
      <c r="O583" s="4"/>
      <c r="P583" s="4"/>
      <c r="Q583" s="3"/>
      <c r="S583" s="309">
        <f t="shared" ca="1" si="230"/>
        <v>13.95</v>
      </c>
      <c r="T583" s="309">
        <f t="shared" ca="1" si="231"/>
        <v>13.34</v>
      </c>
      <c r="U583" s="310">
        <f t="shared" ca="1" si="223"/>
        <v>0.86885245901639319</v>
      </c>
      <c r="V583" s="310" t="b">
        <f t="shared" ca="1" si="232"/>
        <v>0</v>
      </c>
      <c r="W583" s="3" t="b">
        <f t="shared" ca="1" si="233"/>
        <v>0</v>
      </c>
      <c r="X583" s="3" t="str">
        <f t="shared" ca="1" si="234"/>
        <v/>
      </c>
      <c r="Y583" s="3" t="str">
        <f t="shared" ca="1" si="224"/>
        <v/>
      </c>
      <c r="Z583" s="3" t="str">
        <f t="shared" ca="1" si="235"/>
        <v/>
      </c>
      <c r="AA583" s="3" t="str">
        <f t="shared" ca="1" si="236"/>
        <v/>
      </c>
      <c r="AB583" s="205">
        <f t="shared" ca="1" si="237"/>
        <v>9627</v>
      </c>
      <c r="AC583" s="205">
        <f t="shared" ca="1" si="238"/>
        <v>152</v>
      </c>
      <c r="AD583" s="205">
        <f t="shared" ca="1" si="225"/>
        <v>63.335526315789473</v>
      </c>
      <c r="AE583" s="205">
        <f t="shared" ca="1" si="226"/>
        <v>13.335526315789473</v>
      </c>
      <c r="AF583" s="205">
        <f t="shared" ca="1" si="239"/>
        <v>2.6671052631578949</v>
      </c>
      <c r="AG583" s="205"/>
      <c r="AH583" s="205"/>
      <c r="AI583" s="205"/>
      <c r="AJ583" s="205"/>
      <c r="AK583" s="4"/>
      <c r="AL583" s="4"/>
      <c r="AM583" s="309">
        <f t="shared" ca="1" si="240"/>
        <v>13.95</v>
      </c>
      <c r="AN583" s="309">
        <f t="shared" ca="1" si="241"/>
        <v>13.34</v>
      </c>
      <c r="AO583" s="310">
        <f t="shared" ca="1" si="242"/>
        <v>0.86885245901639319</v>
      </c>
      <c r="AP583" s="310" t="b">
        <f t="shared" ca="1" si="243"/>
        <v>0</v>
      </c>
      <c r="AQ583" s="309">
        <f t="shared" ca="1" si="244"/>
        <v>0</v>
      </c>
      <c r="AR583" s="205">
        <f t="shared" ca="1" si="227"/>
        <v>0</v>
      </c>
      <c r="AS583" s="45" t="b">
        <f t="shared" ca="1" si="228"/>
        <v>0</v>
      </c>
      <c r="AT583">
        <f t="shared" ca="1" si="229"/>
        <v>0</v>
      </c>
      <c r="AU583" t="b">
        <f t="shared" ca="1" si="245"/>
        <v>0</v>
      </c>
      <c r="AV583" t="b">
        <f t="shared" ca="1" si="246"/>
        <v>0</v>
      </c>
      <c r="AW583" s="266" t="b">
        <f t="shared" ca="1" si="247"/>
        <v>0</v>
      </c>
      <c r="AX583" s="266" t="b">
        <f t="shared" ca="1" si="248"/>
        <v>0</v>
      </c>
      <c r="AY583" s="266" t="b">
        <f t="shared" ca="1" si="249"/>
        <v>0</v>
      </c>
    </row>
    <row r="584" spans="1:51" x14ac:dyDescent="0.25">
      <c r="A584">
        <v>552</v>
      </c>
      <c r="B584" s="163">
        <f ca="1">OFFSET(InputPriceData!B$15,CalculationsAndCharts!$A584+$A$11,0,1,1)</f>
        <v>41213</v>
      </c>
      <c r="C584" s="3">
        <f ca="1">OFFSET(InputPriceData!G$15,CalculationsAndCharts!$A584+$A$11,IF($C$7,8,0),1,1)</f>
        <v>663900</v>
      </c>
      <c r="D584" s="4">
        <f ca="1">OFFSET(InputPriceData!C$15,CalculationsAndCharts!$A584+$A$11,IF($C$7,8,0),1,1)</f>
        <v>13.58</v>
      </c>
      <c r="E584" s="4">
        <f ca="1">OFFSET(InputPriceData!D$15,CalculationsAndCharts!$A584+$A$11,IF($C$7,8,0),1,1)</f>
        <v>13.96</v>
      </c>
      <c r="F584" s="4">
        <f ca="1">OFFSET(InputPriceData!E$15,CalculationsAndCharts!$A584+$A$11,IF($C$7,8,0),1,1)</f>
        <v>13.51</v>
      </c>
      <c r="G584" s="4">
        <f ca="1">OFFSET(InputPriceData!F$15,CalculationsAndCharts!$A584+$A$11,IF($C$7,8,0),1,1)</f>
        <v>13.95</v>
      </c>
      <c r="H584" s="128"/>
      <c r="I584" s="128"/>
      <c r="K584" s="124"/>
      <c r="L584" s="279"/>
      <c r="M584" s="281"/>
      <c r="N584" s="280"/>
      <c r="O584" s="4"/>
      <c r="P584" s="4"/>
      <c r="Q584" s="3"/>
      <c r="S584" s="309">
        <f t="shared" ca="1" si="230"/>
        <v>13.95</v>
      </c>
      <c r="T584" s="309">
        <f t="shared" ca="1" si="231"/>
        <v>13.34</v>
      </c>
      <c r="U584" s="310">
        <f t="shared" ca="1" si="223"/>
        <v>1</v>
      </c>
      <c r="V584" s="310" t="b">
        <f t="shared" ca="1" si="232"/>
        <v>0</v>
      </c>
      <c r="W584" s="3" t="b">
        <f t="shared" ca="1" si="233"/>
        <v>0</v>
      </c>
      <c r="X584" s="3" t="str">
        <f t="shared" ca="1" si="234"/>
        <v/>
      </c>
      <c r="Y584" s="3" t="str">
        <f t="shared" ca="1" si="224"/>
        <v/>
      </c>
      <c r="Z584" s="3" t="str">
        <f t="shared" ca="1" si="235"/>
        <v/>
      </c>
      <c r="AA584" s="3" t="str">
        <f t="shared" ca="1" si="236"/>
        <v/>
      </c>
      <c r="AB584" s="205">
        <f t="shared" ca="1" si="237"/>
        <v>9627</v>
      </c>
      <c r="AC584" s="205">
        <f t="shared" ca="1" si="238"/>
        <v>152</v>
      </c>
      <c r="AD584" s="205">
        <f t="shared" ca="1" si="225"/>
        <v>63.335526315789473</v>
      </c>
      <c r="AE584" s="205">
        <f t="shared" ca="1" si="226"/>
        <v>13.335526315789473</v>
      </c>
      <c r="AF584" s="205">
        <f t="shared" ca="1" si="239"/>
        <v>2.6671052631578949</v>
      </c>
      <c r="AG584" s="205"/>
      <c r="AH584" s="205"/>
      <c r="AI584" s="205"/>
      <c r="AJ584" s="205"/>
      <c r="AK584" s="4"/>
      <c r="AL584" s="4"/>
      <c r="AM584" s="309">
        <f t="shared" ca="1" si="240"/>
        <v>13.95</v>
      </c>
      <c r="AN584" s="309">
        <f t="shared" ca="1" si="241"/>
        <v>13.34</v>
      </c>
      <c r="AO584" s="310">
        <f t="shared" ca="1" si="242"/>
        <v>1</v>
      </c>
      <c r="AP584" s="310" t="b">
        <f t="shared" ca="1" si="243"/>
        <v>0</v>
      </c>
      <c r="AQ584" s="309">
        <f t="shared" ca="1" si="244"/>
        <v>0</v>
      </c>
      <c r="AR584" s="205">
        <f t="shared" ca="1" si="227"/>
        <v>0</v>
      </c>
      <c r="AS584" s="45" t="b">
        <f t="shared" ca="1" si="228"/>
        <v>0</v>
      </c>
      <c r="AT584">
        <f t="shared" ca="1" si="229"/>
        <v>0</v>
      </c>
      <c r="AU584" t="b">
        <f t="shared" ca="1" si="245"/>
        <v>0</v>
      </c>
      <c r="AV584" t="b">
        <f t="shared" ca="1" si="246"/>
        <v>0</v>
      </c>
      <c r="AW584" s="266" t="b">
        <f t="shared" ca="1" si="247"/>
        <v>0</v>
      </c>
      <c r="AX584" s="266" t="b">
        <f t="shared" ca="1" si="248"/>
        <v>0</v>
      </c>
      <c r="AY584" s="266" t="b">
        <f t="shared" ca="1" si="249"/>
        <v>0</v>
      </c>
    </row>
    <row r="585" spans="1:51" x14ac:dyDescent="0.25">
      <c r="A585">
        <v>553</v>
      </c>
      <c r="B585" s="163">
        <f ca="1">OFFSET(InputPriceData!B$15,CalculationsAndCharts!$A585+$A$11,0,1,1)</f>
        <v>41208</v>
      </c>
      <c r="C585" s="3">
        <f ca="1">OFFSET(InputPriceData!G$15,CalculationsAndCharts!$A585+$A$11,IF($C$7,8,0),1,1)</f>
        <v>320900</v>
      </c>
      <c r="D585" s="4">
        <f ca="1">OFFSET(InputPriceData!C$15,CalculationsAndCharts!$A585+$A$11,IF($C$7,8,0),1,1)</f>
        <v>13.55</v>
      </c>
      <c r="E585" s="4">
        <f ca="1">OFFSET(InputPriceData!D$15,CalculationsAndCharts!$A585+$A$11,IF($C$7,8,0),1,1)</f>
        <v>13.62</v>
      </c>
      <c r="F585" s="4">
        <f ca="1">OFFSET(InputPriceData!E$15,CalculationsAndCharts!$A585+$A$11,IF($C$7,8,0),1,1)</f>
        <v>13.48</v>
      </c>
      <c r="G585" s="4">
        <f ca="1">OFFSET(InputPriceData!F$15,CalculationsAndCharts!$A585+$A$11,IF($C$7,8,0),1,1)</f>
        <v>13.53</v>
      </c>
      <c r="H585" s="128"/>
      <c r="I585" s="128"/>
      <c r="K585" s="124"/>
      <c r="L585" s="279"/>
      <c r="M585" s="281"/>
      <c r="N585" s="280"/>
      <c r="O585" s="4"/>
      <c r="P585" s="4"/>
      <c r="Q585" s="3"/>
      <c r="S585" s="309">
        <f t="shared" ca="1" si="230"/>
        <v>13.91</v>
      </c>
      <c r="T585" s="309">
        <f t="shared" ca="1" si="231"/>
        <v>13.3</v>
      </c>
      <c r="U585" s="310">
        <f t="shared" ca="1" si="223"/>
        <v>0.377049180327867</v>
      </c>
      <c r="V585" s="310" t="b">
        <f t="shared" ca="1" si="232"/>
        <v>0</v>
      </c>
      <c r="W585" s="3" t="b">
        <f t="shared" ca="1" si="233"/>
        <v>0</v>
      </c>
      <c r="X585" s="3" t="str">
        <f t="shared" ca="1" si="234"/>
        <v/>
      </c>
      <c r="Y585" s="3" t="str">
        <f t="shared" ca="1" si="224"/>
        <v/>
      </c>
      <c r="Z585" s="3" t="str">
        <f t="shared" ca="1" si="235"/>
        <v/>
      </c>
      <c r="AA585" s="3" t="str">
        <f t="shared" ca="1" si="236"/>
        <v/>
      </c>
      <c r="AB585" s="205">
        <f t="shared" ca="1" si="237"/>
        <v>9627</v>
      </c>
      <c r="AC585" s="205">
        <f t="shared" ca="1" si="238"/>
        <v>152</v>
      </c>
      <c r="AD585" s="205">
        <f t="shared" ca="1" si="225"/>
        <v>63.335526315789473</v>
      </c>
      <c r="AE585" s="205">
        <f t="shared" ca="1" si="226"/>
        <v>13.335526315789473</v>
      </c>
      <c r="AF585" s="205">
        <f t="shared" ca="1" si="239"/>
        <v>2.6671052631578949</v>
      </c>
      <c r="AG585" s="205"/>
      <c r="AH585" s="205"/>
      <c r="AI585" s="205"/>
      <c r="AJ585" s="205"/>
      <c r="AK585" s="4"/>
      <c r="AL585" s="4"/>
      <c r="AM585" s="309">
        <f t="shared" ca="1" si="240"/>
        <v>13.91</v>
      </c>
      <c r="AN585" s="309">
        <f t="shared" ca="1" si="241"/>
        <v>13.34</v>
      </c>
      <c r="AO585" s="310">
        <f t="shared" ca="1" si="242"/>
        <v>0.33333333333333232</v>
      </c>
      <c r="AP585" s="310" t="b">
        <f t="shared" ca="1" si="243"/>
        <v>0</v>
      </c>
      <c r="AQ585" s="309">
        <f t="shared" ca="1" si="244"/>
        <v>0</v>
      </c>
      <c r="AR585" s="205">
        <f t="shared" ca="1" si="227"/>
        <v>0</v>
      </c>
      <c r="AS585" s="45" t="b">
        <f t="shared" ca="1" si="228"/>
        <v>0</v>
      </c>
      <c r="AT585">
        <f t="shared" ca="1" si="229"/>
        <v>0</v>
      </c>
      <c r="AU585" t="b">
        <f t="shared" ca="1" si="245"/>
        <v>0</v>
      </c>
      <c r="AV585" t="b">
        <f t="shared" ca="1" si="246"/>
        <v>0</v>
      </c>
      <c r="AW585" s="266" t="b">
        <f t="shared" ca="1" si="247"/>
        <v>0</v>
      </c>
      <c r="AX585" s="266" t="b">
        <f t="shared" ca="1" si="248"/>
        <v>0</v>
      </c>
      <c r="AY585" s="266" t="b">
        <f t="shared" ca="1" si="249"/>
        <v>0</v>
      </c>
    </row>
    <row r="586" spans="1:51" x14ac:dyDescent="0.25">
      <c r="A586">
        <v>554</v>
      </c>
      <c r="B586" s="163">
        <f ca="1">OFFSET(InputPriceData!B$15,CalculationsAndCharts!$A586+$A$11,0,1,1)</f>
        <v>41207</v>
      </c>
      <c r="C586" s="3">
        <f ca="1">OFFSET(InputPriceData!G$15,CalculationsAndCharts!$A586+$A$11,IF($C$7,8,0),1,1)</f>
        <v>138300</v>
      </c>
      <c r="D586" s="4">
        <f ca="1">OFFSET(InputPriceData!C$15,CalculationsAndCharts!$A586+$A$11,IF($C$7,8,0),1,1)</f>
        <v>13.52</v>
      </c>
      <c r="E586" s="4">
        <f ca="1">OFFSET(InputPriceData!D$15,CalculationsAndCharts!$A586+$A$11,IF($C$7,8,0),1,1)</f>
        <v>13.56</v>
      </c>
      <c r="F586" s="4">
        <f ca="1">OFFSET(InputPriceData!E$15,CalculationsAndCharts!$A586+$A$11,IF($C$7,8,0),1,1)</f>
        <v>13.42</v>
      </c>
      <c r="G586" s="4">
        <f ca="1">OFFSET(InputPriceData!F$15,CalculationsAndCharts!$A586+$A$11,IF($C$7,8,0),1,1)</f>
        <v>13.54</v>
      </c>
      <c r="H586" s="128"/>
      <c r="I586" s="128"/>
      <c r="K586" s="124"/>
      <c r="L586" s="279"/>
      <c r="M586" s="281"/>
      <c r="N586" s="280"/>
      <c r="O586" s="4"/>
      <c r="P586" s="4"/>
      <c r="Q586" s="3"/>
      <c r="S586" s="309">
        <f t="shared" ca="1" si="230"/>
        <v>13.91</v>
      </c>
      <c r="T586" s="309">
        <f t="shared" ca="1" si="231"/>
        <v>13.24</v>
      </c>
      <c r="U586" s="310">
        <f t="shared" ca="1" si="223"/>
        <v>0.44776119402984921</v>
      </c>
      <c r="V586" s="310" t="b">
        <f t="shared" ca="1" si="232"/>
        <v>0</v>
      </c>
      <c r="W586" s="3" t="b">
        <f t="shared" ca="1" si="233"/>
        <v>0</v>
      </c>
      <c r="X586" s="3" t="str">
        <f t="shared" ca="1" si="234"/>
        <v/>
      </c>
      <c r="Y586" s="3" t="str">
        <f t="shared" ca="1" si="224"/>
        <v/>
      </c>
      <c r="Z586" s="3" t="str">
        <f t="shared" ca="1" si="235"/>
        <v/>
      </c>
      <c r="AA586" s="3" t="str">
        <f t="shared" ca="1" si="236"/>
        <v/>
      </c>
      <c r="AB586" s="205">
        <f t="shared" ca="1" si="237"/>
        <v>9627</v>
      </c>
      <c r="AC586" s="205">
        <f t="shared" ca="1" si="238"/>
        <v>152</v>
      </c>
      <c r="AD586" s="205">
        <f t="shared" ca="1" si="225"/>
        <v>63.335526315789473</v>
      </c>
      <c r="AE586" s="205">
        <f t="shared" ca="1" si="226"/>
        <v>13.335526315789473</v>
      </c>
      <c r="AF586" s="205">
        <f t="shared" ca="1" si="239"/>
        <v>2.6671052631578949</v>
      </c>
      <c r="AG586" s="205"/>
      <c r="AH586" s="205"/>
      <c r="AI586" s="205"/>
      <c r="AJ586" s="205"/>
      <c r="AK586" s="4"/>
      <c r="AL586" s="4"/>
      <c r="AM586" s="309">
        <f t="shared" ca="1" si="240"/>
        <v>13.91</v>
      </c>
      <c r="AN586" s="309">
        <f t="shared" ca="1" si="241"/>
        <v>13.34</v>
      </c>
      <c r="AO586" s="310">
        <f t="shared" ca="1" si="242"/>
        <v>0.35087719298245473</v>
      </c>
      <c r="AP586" s="310" t="b">
        <f t="shared" ca="1" si="243"/>
        <v>0</v>
      </c>
      <c r="AQ586" s="309">
        <f t="shared" ca="1" si="244"/>
        <v>0</v>
      </c>
      <c r="AR586" s="205">
        <f t="shared" ca="1" si="227"/>
        <v>0</v>
      </c>
      <c r="AS586" s="45" t="b">
        <f t="shared" ca="1" si="228"/>
        <v>0</v>
      </c>
      <c r="AT586">
        <f t="shared" ca="1" si="229"/>
        <v>0</v>
      </c>
      <c r="AU586" t="b">
        <f t="shared" ca="1" si="245"/>
        <v>0</v>
      </c>
      <c r="AV586" t="b">
        <f t="shared" ca="1" si="246"/>
        <v>0</v>
      </c>
      <c r="AW586" s="266" t="b">
        <f t="shared" ca="1" si="247"/>
        <v>0</v>
      </c>
      <c r="AX586" s="266" t="b">
        <f t="shared" ca="1" si="248"/>
        <v>0</v>
      </c>
      <c r="AY586" s="266" t="b">
        <f t="shared" ca="1" si="249"/>
        <v>0</v>
      </c>
    </row>
    <row r="587" spans="1:51" x14ac:dyDescent="0.25">
      <c r="A587">
        <v>555</v>
      </c>
      <c r="B587" s="163">
        <f ca="1">OFFSET(InputPriceData!B$15,CalculationsAndCharts!$A587+$A$11,0,1,1)</f>
        <v>41206</v>
      </c>
      <c r="C587" s="3">
        <f ca="1">OFFSET(InputPriceData!G$15,CalculationsAndCharts!$A587+$A$11,IF($C$7,8,0),1,1)</f>
        <v>309200</v>
      </c>
      <c r="D587" s="4">
        <f ca="1">OFFSET(InputPriceData!C$15,CalculationsAndCharts!$A587+$A$11,IF($C$7,8,0),1,1)</f>
        <v>13.63</v>
      </c>
      <c r="E587" s="4">
        <f ca="1">OFFSET(InputPriceData!D$15,CalculationsAndCharts!$A587+$A$11,IF($C$7,8,0),1,1)</f>
        <v>13.63</v>
      </c>
      <c r="F587" s="4">
        <f ca="1">OFFSET(InputPriceData!E$15,CalculationsAndCharts!$A587+$A$11,IF($C$7,8,0),1,1)</f>
        <v>13.39</v>
      </c>
      <c r="G587" s="4">
        <f ca="1">OFFSET(InputPriceData!F$15,CalculationsAndCharts!$A587+$A$11,IF($C$7,8,0),1,1)</f>
        <v>13.47</v>
      </c>
      <c r="H587" s="128"/>
      <c r="I587" s="128"/>
      <c r="K587" s="124"/>
      <c r="L587" s="279"/>
      <c r="M587" s="281"/>
      <c r="N587" s="280"/>
      <c r="O587" s="4"/>
      <c r="P587" s="4"/>
      <c r="Q587" s="3"/>
      <c r="S587" s="309">
        <f t="shared" ca="1" si="230"/>
        <v>13.91</v>
      </c>
      <c r="T587" s="309">
        <f t="shared" ca="1" si="231"/>
        <v>13.24</v>
      </c>
      <c r="U587" s="310">
        <f t="shared" ca="1" si="223"/>
        <v>0.3432835820895529</v>
      </c>
      <c r="V587" s="310" t="b">
        <f t="shared" ca="1" si="232"/>
        <v>0</v>
      </c>
      <c r="W587" s="3" t="b">
        <f t="shared" ca="1" si="233"/>
        <v>0</v>
      </c>
      <c r="X587" s="3" t="str">
        <f t="shared" ca="1" si="234"/>
        <v/>
      </c>
      <c r="Y587" s="3" t="str">
        <f t="shared" ca="1" si="224"/>
        <v/>
      </c>
      <c r="Z587" s="3" t="str">
        <f t="shared" ca="1" si="235"/>
        <v/>
      </c>
      <c r="AA587" s="3" t="str">
        <f t="shared" ca="1" si="236"/>
        <v/>
      </c>
      <c r="AB587" s="205">
        <f t="shared" ca="1" si="237"/>
        <v>9627</v>
      </c>
      <c r="AC587" s="205">
        <f t="shared" ca="1" si="238"/>
        <v>152</v>
      </c>
      <c r="AD587" s="205">
        <f t="shared" ca="1" si="225"/>
        <v>63.335526315789473</v>
      </c>
      <c r="AE587" s="205">
        <f t="shared" ca="1" si="226"/>
        <v>13.335526315789473</v>
      </c>
      <c r="AF587" s="205">
        <f t="shared" ca="1" si="239"/>
        <v>2.6671052631578949</v>
      </c>
      <c r="AG587" s="205"/>
      <c r="AH587" s="205"/>
      <c r="AI587" s="205"/>
      <c r="AJ587" s="205"/>
      <c r="AK587" s="4"/>
      <c r="AL587" s="4"/>
      <c r="AM587" s="309">
        <f t="shared" ca="1" si="240"/>
        <v>13.91</v>
      </c>
      <c r="AN587" s="309">
        <f t="shared" ca="1" si="241"/>
        <v>13.3</v>
      </c>
      <c r="AO587" s="310">
        <f t="shared" ca="1" si="242"/>
        <v>0.27868852459016408</v>
      </c>
      <c r="AP587" s="310" t="b">
        <f t="shared" ca="1" si="243"/>
        <v>0</v>
      </c>
      <c r="AQ587" s="309">
        <f t="shared" ca="1" si="244"/>
        <v>0</v>
      </c>
      <c r="AR587" s="205">
        <f t="shared" ca="1" si="227"/>
        <v>0</v>
      </c>
      <c r="AS587" s="45" t="b">
        <f t="shared" ca="1" si="228"/>
        <v>0</v>
      </c>
      <c r="AT587">
        <f t="shared" ca="1" si="229"/>
        <v>0</v>
      </c>
      <c r="AU587" t="b">
        <f t="shared" ca="1" si="245"/>
        <v>0</v>
      </c>
      <c r="AV587" t="b">
        <f t="shared" ca="1" si="246"/>
        <v>0</v>
      </c>
      <c r="AW587" s="266" t="b">
        <f t="shared" ca="1" si="247"/>
        <v>0</v>
      </c>
      <c r="AX587" s="266" t="b">
        <f t="shared" ca="1" si="248"/>
        <v>0</v>
      </c>
      <c r="AY587" s="266" t="b">
        <f t="shared" ca="1" si="249"/>
        <v>0</v>
      </c>
    </row>
    <row r="588" spans="1:51" x14ac:dyDescent="0.25">
      <c r="A588">
        <v>556</v>
      </c>
      <c r="B588" s="163">
        <f ca="1">OFFSET(InputPriceData!B$15,CalculationsAndCharts!$A588+$A$11,0,1,1)</f>
        <v>41205</v>
      </c>
      <c r="C588" s="3">
        <f ca="1">OFFSET(InputPriceData!G$15,CalculationsAndCharts!$A588+$A$11,IF($C$7,8,0),1,1)</f>
        <v>496800</v>
      </c>
      <c r="D588" s="4">
        <f ca="1">OFFSET(InputPriceData!C$15,CalculationsAndCharts!$A588+$A$11,IF($C$7,8,0),1,1)</f>
        <v>13.31</v>
      </c>
      <c r="E588" s="4">
        <f ca="1">OFFSET(InputPriceData!D$15,CalculationsAndCharts!$A588+$A$11,IF($C$7,8,0),1,1)</f>
        <v>13.55</v>
      </c>
      <c r="F588" s="4">
        <f ca="1">OFFSET(InputPriceData!E$15,CalculationsAndCharts!$A588+$A$11,IF($C$7,8,0),1,1)</f>
        <v>13.17</v>
      </c>
      <c r="G588" s="4">
        <f ca="1">OFFSET(InputPriceData!F$15,CalculationsAndCharts!$A588+$A$11,IF($C$7,8,0),1,1)</f>
        <v>13.55</v>
      </c>
      <c r="H588" s="128"/>
      <c r="I588" s="128"/>
      <c r="K588" s="124"/>
      <c r="L588" s="279"/>
      <c r="M588" s="281"/>
      <c r="N588" s="280"/>
      <c r="O588" s="4"/>
      <c r="P588" s="4"/>
      <c r="Q588" s="3"/>
      <c r="S588" s="309">
        <f t="shared" ca="1" si="230"/>
        <v>13.91</v>
      </c>
      <c r="T588" s="309">
        <f t="shared" ca="1" si="231"/>
        <v>13.24</v>
      </c>
      <c r="U588" s="310">
        <f t="shared" ca="1" si="223"/>
        <v>0.46268656716417988</v>
      </c>
      <c r="V588" s="310" t="b">
        <f t="shared" ca="1" si="232"/>
        <v>0</v>
      </c>
      <c r="W588" s="3" t="b">
        <f t="shared" ca="1" si="233"/>
        <v>0</v>
      </c>
      <c r="X588" s="3" t="str">
        <f t="shared" ca="1" si="234"/>
        <v/>
      </c>
      <c r="Y588" s="3" t="str">
        <f t="shared" ca="1" si="224"/>
        <v/>
      </c>
      <c r="Z588" s="3" t="str">
        <f t="shared" ca="1" si="235"/>
        <v/>
      </c>
      <c r="AA588" s="3" t="str">
        <f t="shared" ca="1" si="236"/>
        <v/>
      </c>
      <c r="AB588" s="205">
        <f t="shared" ca="1" si="237"/>
        <v>9627</v>
      </c>
      <c r="AC588" s="205">
        <f t="shared" ca="1" si="238"/>
        <v>152</v>
      </c>
      <c r="AD588" s="205">
        <f t="shared" ca="1" si="225"/>
        <v>63.335526315789473</v>
      </c>
      <c r="AE588" s="205">
        <f t="shared" ca="1" si="226"/>
        <v>13.335526315789473</v>
      </c>
      <c r="AF588" s="205">
        <f t="shared" ca="1" si="239"/>
        <v>2.6671052631578949</v>
      </c>
      <c r="AG588" s="205"/>
      <c r="AH588" s="205"/>
      <c r="AI588" s="205"/>
      <c r="AJ588" s="205"/>
      <c r="AK588" s="4"/>
      <c r="AL588" s="4"/>
      <c r="AM588" s="309">
        <f t="shared" ca="1" si="240"/>
        <v>13.91</v>
      </c>
      <c r="AN588" s="309">
        <f t="shared" ca="1" si="241"/>
        <v>13.24</v>
      </c>
      <c r="AO588" s="310">
        <f t="shared" ca="1" si="242"/>
        <v>0.46268656716417988</v>
      </c>
      <c r="AP588" s="310" t="b">
        <f t="shared" ca="1" si="243"/>
        <v>0</v>
      </c>
      <c r="AQ588" s="309">
        <f t="shared" ca="1" si="244"/>
        <v>0</v>
      </c>
      <c r="AR588" s="205">
        <f t="shared" ca="1" si="227"/>
        <v>0</v>
      </c>
      <c r="AS588" s="45" t="b">
        <f t="shared" ca="1" si="228"/>
        <v>0</v>
      </c>
      <c r="AT588">
        <f t="shared" ca="1" si="229"/>
        <v>0</v>
      </c>
      <c r="AU588" t="b">
        <f t="shared" ca="1" si="245"/>
        <v>0</v>
      </c>
      <c r="AV588" t="b">
        <f t="shared" ca="1" si="246"/>
        <v>0</v>
      </c>
      <c r="AW588" s="266" t="b">
        <f t="shared" ca="1" si="247"/>
        <v>0</v>
      </c>
      <c r="AX588" s="266" t="b">
        <f t="shared" ca="1" si="248"/>
        <v>0</v>
      </c>
      <c r="AY588" s="266" t="b">
        <f t="shared" ca="1" si="249"/>
        <v>0</v>
      </c>
    </row>
    <row r="589" spans="1:51" x14ac:dyDescent="0.25">
      <c r="A589">
        <v>557</v>
      </c>
      <c r="B589" s="163">
        <f ca="1">OFFSET(InputPriceData!B$15,CalculationsAndCharts!$A589+$A$11,0,1,1)</f>
        <v>41204</v>
      </c>
      <c r="C589" s="3">
        <f ca="1">OFFSET(InputPriceData!G$15,CalculationsAndCharts!$A589+$A$11,IF($C$7,8,0),1,1)</f>
        <v>295900</v>
      </c>
      <c r="D589" s="4">
        <f ca="1">OFFSET(InputPriceData!C$15,CalculationsAndCharts!$A589+$A$11,IF($C$7,8,0),1,1)</f>
        <v>13.43</v>
      </c>
      <c r="E589" s="4">
        <f ca="1">OFFSET(InputPriceData!D$15,CalculationsAndCharts!$A589+$A$11,IF($C$7,8,0),1,1)</f>
        <v>13.55</v>
      </c>
      <c r="F589" s="4">
        <f ca="1">OFFSET(InputPriceData!E$15,CalculationsAndCharts!$A589+$A$11,IF($C$7,8,0),1,1)</f>
        <v>13.36</v>
      </c>
      <c r="G589" s="4">
        <f ca="1">OFFSET(InputPriceData!F$15,CalculationsAndCharts!$A589+$A$11,IF($C$7,8,0),1,1)</f>
        <v>13.44</v>
      </c>
      <c r="H589" s="128"/>
      <c r="I589" s="128"/>
      <c r="K589" s="124"/>
      <c r="L589" s="279"/>
      <c r="M589" s="281"/>
      <c r="N589" s="280"/>
      <c r="O589" s="4"/>
      <c r="P589" s="4"/>
      <c r="Q589" s="3"/>
      <c r="S589" s="309">
        <f t="shared" ca="1" si="230"/>
        <v>13.91</v>
      </c>
      <c r="T589" s="309">
        <f t="shared" ca="1" si="231"/>
        <v>13.24</v>
      </c>
      <c r="U589" s="310">
        <f t="shared" ca="1" si="223"/>
        <v>0.29850746268656614</v>
      </c>
      <c r="V589" s="310" t="b">
        <f t="shared" ca="1" si="232"/>
        <v>0</v>
      </c>
      <c r="W589" s="3" t="b">
        <f t="shared" ca="1" si="233"/>
        <v>0</v>
      </c>
      <c r="X589" s="3" t="str">
        <f t="shared" ca="1" si="234"/>
        <v/>
      </c>
      <c r="Y589" s="3" t="str">
        <f t="shared" ca="1" si="224"/>
        <v/>
      </c>
      <c r="Z589" s="3" t="str">
        <f t="shared" ca="1" si="235"/>
        <v/>
      </c>
      <c r="AA589" s="3" t="str">
        <f t="shared" ca="1" si="236"/>
        <v/>
      </c>
      <c r="AB589" s="205">
        <f t="shared" ca="1" si="237"/>
        <v>9627</v>
      </c>
      <c r="AC589" s="205">
        <f t="shared" ca="1" si="238"/>
        <v>152</v>
      </c>
      <c r="AD589" s="205">
        <f t="shared" ca="1" si="225"/>
        <v>63.335526315789473</v>
      </c>
      <c r="AE589" s="205">
        <f t="shared" ca="1" si="226"/>
        <v>13.335526315789473</v>
      </c>
      <c r="AF589" s="205">
        <f t="shared" ca="1" si="239"/>
        <v>2.6671052631578949</v>
      </c>
      <c r="AG589" s="205"/>
      <c r="AH589" s="205"/>
      <c r="AI589" s="205"/>
      <c r="AJ589" s="205"/>
      <c r="AK589" s="4"/>
      <c r="AL589" s="4"/>
      <c r="AM589" s="309">
        <f t="shared" ca="1" si="240"/>
        <v>13.91</v>
      </c>
      <c r="AN589" s="309">
        <f t="shared" ca="1" si="241"/>
        <v>13.24</v>
      </c>
      <c r="AO589" s="310">
        <f t="shared" ca="1" si="242"/>
        <v>0.29850746268656614</v>
      </c>
      <c r="AP589" s="310" t="b">
        <f t="shared" ca="1" si="243"/>
        <v>0</v>
      </c>
      <c r="AQ589" s="309">
        <f t="shared" ca="1" si="244"/>
        <v>0</v>
      </c>
      <c r="AR589" s="205">
        <f t="shared" ca="1" si="227"/>
        <v>0</v>
      </c>
      <c r="AS589" s="45" t="b">
        <f t="shared" ca="1" si="228"/>
        <v>0</v>
      </c>
      <c r="AT589">
        <f t="shared" ca="1" si="229"/>
        <v>0</v>
      </c>
      <c r="AU589" t="b">
        <f t="shared" ca="1" si="245"/>
        <v>0</v>
      </c>
      <c r="AV589" t="b">
        <f t="shared" ca="1" si="246"/>
        <v>0</v>
      </c>
      <c r="AW589" s="266" t="b">
        <f t="shared" ca="1" si="247"/>
        <v>0</v>
      </c>
      <c r="AX589" s="266" t="b">
        <f t="shared" ca="1" si="248"/>
        <v>0</v>
      </c>
      <c r="AY589" s="266" t="b">
        <f t="shared" ca="1" si="249"/>
        <v>0</v>
      </c>
    </row>
    <row r="590" spans="1:51" x14ac:dyDescent="0.25">
      <c r="A590">
        <v>558</v>
      </c>
      <c r="B590" s="163">
        <f ca="1">OFFSET(InputPriceData!B$15,CalculationsAndCharts!$A590+$A$11,0,1,1)</f>
        <v>41201</v>
      </c>
      <c r="C590" s="3">
        <f ca="1">OFFSET(InputPriceData!G$15,CalculationsAndCharts!$A590+$A$11,IF($C$7,8,0),1,1)</f>
        <v>448700</v>
      </c>
      <c r="D590" s="4">
        <f ca="1">OFFSET(InputPriceData!C$15,CalculationsAndCharts!$A590+$A$11,IF($C$7,8,0),1,1)</f>
        <v>13.57</v>
      </c>
      <c r="E590" s="4">
        <f ca="1">OFFSET(InputPriceData!D$15,CalculationsAndCharts!$A590+$A$11,IF($C$7,8,0),1,1)</f>
        <v>13.58</v>
      </c>
      <c r="F590" s="4">
        <f ca="1">OFFSET(InputPriceData!E$15,CalculationsAndCharts!$A590+$A$11,IF($C$7,8,0),1,1)</f>
        <v>13.38</v>
      </c>
      <c r="G590" s="4">
        <f ca="1">OFFSET(InputPriceData!F$15,CalculationsAndCharts!$A590+$A$11,IF($C$7,8,0),1,1)</f>
        <v>13.46</v>
      </c>
      <c r="H590" s="128"/>
      <c r="I590" s="128"/>
      <c r="K590" s="124"/>
      <c r="L590" s="279"/>
      <c r="M590" s="281"/>
      <c r="N590" s="280"/>
      <c r="O590" s="4"/>
      <c r="P590" s="4"/>
      <c r="Q590" s="3"/>
      <c r="S590" s="309">
        <f t="shared" ca="1" si="230"/>
        <v>13.91</v>
      </c>
      <c r="T590" s="309">
        <f t="shared" ca="1" si="231"/>
        <v>13.24</v>
      </c>
      <c r="U590" s="310">
        <f t="shared" ca="1" si="223"/>
        <v>0.32835820895522488</v>
      </c>
      <c r="V590" s="310" t="b">
        <f t="shared" ca="1" si="232"/>
        <v>0</v>
      </c>
      <c r="W590" s="3" t="b">
        <f t="shared" ca="1" si="233"/>
        <v>0</v>
      </c>
      <c r="X590" s="3" t="str">
        <f t="shared" ca="1" si="234"/>
        <v/>
      </c>
      <c r="Y590" s="3" t="str">
        <f t="shared" ca="1" si="224"/>
        <v/>
      </c>
      <c r="Z590" s="3" t="str">
        <f t="shared" ca="1" si="235"/>
        <v/>
      </c>
      <c r="AA590" s="3" t="str">
        <f t="shared" ca="1" si="236"/>
        <v/>
      </c>
      <c r="AB590" s="205">
        <f t="shared" ca="1" si="237"/>
        <v>9627</v>
      </c>
      <c r="AC590" s="205">
        <f t="shared" ca="1" si="238"/>
        <v>152</v>
      </c>
      <c r="AD590" s="205">
        <f t="shared" ca="1" si="225"/>
        <v>63.335526315789473</v>
      </c>
      <c r="AE590" s="205">
        <f t="shared" ca="1" si="226"/>
        <v>13.335526315789473</v>
      </c>
      <c r="AF590" s="205">
        <f t="shared" ca="1" si="239"/>
        <v>2.6671052631578949</v>
      </c>
      <c r="AG590" s="205"/>
      <c r="AH590" s="205"/>
      <c r="AI590" s="205"/>
      <c r="AJ590" s="205"/>
      <c r="AK590" s="4"/>
      <c r="AL590" s="4"/>
      <c r="AM590" s="309">
        <f t="shared" ca="1" si="240"/>
        <v>13.91</v>
      </c>
      <c r="AN590" s="309">
        <f t="shared" ca="1" si="241"/>
        <v>13.24</v>
      </c>
      <c r="AO590" s="310">
        <f t="shared" ca="1" si="242"/>
        <v>0.32835820895522488</v>
      </c>
      <c r="AP590" s="310" t="b">
        <f t="shared" ca="1" si="243"/>
        <v>0</v>
      </c>
      <c r="AQ590" s="309">
        <f t="shared" ca="1" si="244"/>
        <v>0</v>
      </c>
      <c r="AR590" s="205">
        <f t="shared" ca="1" si="227"/>
        <v>0</v>
      </c>
      <c r="AS590" s="45" t="b">
        <f t="shared" ca="1" si="228"/>
        <v>0</v>
      </c>
      <c r="AT590">
        <f t="shared" ca="1" si="229"/>
        <v>0</v>
      </c>
      <c r="AU590" t="b">
        <f t="shared" ca="1" si="245"/>
        <v>0</v>
      </c>
      <c r="AV590" t="b">
        <f t="shared" ca="1" si="246"/>
        <v>0</v>
      </c>
      <c r="AW590" s="266" t="b">
        <f t="shared" ca="1" si="247"/>
        <v>0</v>
      </c>
      <c r="AX590" s="266" t="b">
        <f t="shared" ca="1" si="248"/>
        <v>0</v>
      </c>
      <c r="AY590" s="266" t="b">
        <f t="shared" ca="1" si="249"/>
        <v>0</v>
      </c>
    </row>
    <row r="591" spans="1:51" x14ac:dyDescent="0.25">
      <c r="A591">
        <v>559</v>
      </c>
      <c r="B591" s="163">
        <f ca="1">OFFSET(InputPriceData!B$15,CalculationsAndCharts!$A591+$A$11,0,1,1)</f>
        <v>41200</v>
      </c>
      <c r="C591" s="3">
        <f ca="1">OFFSET(InputPriceData!G$15,CalculationsAndCharts!$A591+$A$11,IF($C$7,8,0),1,1)</f>
        <v>558700</v>
      </c>
      <c r="D591" s="4">
        <f ca="1">OFFSET(InputPriceData!C$15,CalculationsAndCharts!$A591+$A$11,IF($C$7,8,0),1,1)</f>
        <v>13.94</v>
      </c>
      <c r="E591" s="4">
        <f ca="1">OFFSET(InputPriceData!D$15,CalculationsAndCharts!$A591+$A$11,IF($C$7,8,0),1,1)</f>
        <v>13.94</v>
      </c>
      <c r="F591" s="4">
        <f ca="1">OFFSET(InputPriceData!E$15,CalculationsAndCharts!$A591+$A$11,IF($C$7,8,0),1,1)</f>
        <v>13.63</v>
      </c>
      <c r="G591" s="4">
        <f ca="1">OFFSET(InputPriceData!F$15,CalculationsAndCharts!$A591+$A$11,IF($C$7,8,0),1,1)</f>
        <v>13.67</v>
      </c>
      <c r="H591" s="128"/>
      <c r="I591" s="128"/>
      <c r="K591" s="124"/>
      <c r="L591" s="279"/>
      <c r="M591" s="281"/>
      <c r="N591" s="280"/>
      <c r="O591" s="4"/>
      <c r="P591" s="4"/>
      <c r="Q591" s="3"/>
      <c r="S591" s="309">
        <f t="shared" ca="1" si="230"/>
        <v>13.91</v>
      </c>
      <c r="T591" s="309">
        <f t="shared" ca="1" si="231"/>
        <v>13.24</v>
      </c>
      <c r="U591" s="310">
        <f t="shared" ca="1" si="223"/>
        <v>0.64179104477611904</v>
      </c>
      <c r="V591" s="310" t="b">
        <f t="shared" ca="1" si="232"/>
        <v>0</v>
      </c>
      <c r="W591" s="3" t="b">
        <f t="shared" ca="1" si="233"/>
        <v>0</v>
      </c>
      <c r="X591" s="3" t="str">
        <f t="shared" ca="1" si="234"/>
        <v/>
      </c>
      <c r="Y591" s="3" t="str">
        <f t="shared" ca="1" si="224"/>
        <v/>
      </c>
      <c r="Z591" s="3" t="str">
        <f t="shared" ca="1" si="235"/>
        <v/>
      </c>
      <c r="AA591" s="3" t="str">
        <f t="shared" ca="1" si="236"/>
        <v/>
      </c>
      <c r="AB591" s="205">
        <f t="shared" ca="1" si="237"/>
        <v>9627</v>
      </c>
      <c r="AC591" s="205">
        <f t="shared" ca="1" si="238"/>
        <v>152</v>
      </c>
      <c r="AD591" s="205">
        <f t="shared" ca="1" si="225"/>
        <v>63.335526315789473</v>
      </c>
      <c r="AE591" s="205">
        <f t="shared" ca="1" si="226"/>
        <v>13.335526315789473</v>
      </c>
      <c r="AF591" s="205">
        <f t="shared" ca="1" si="239"/>
        <v>2.6671052631578949</v>
      </c>
      <c r="AG591" s="205"/>
      <c r="AH591" s="205"/>
      <c r="AI591" s="205"/>
      <c r="AJ591" s="205"/>
      <c r="AK591" s="4"/>
      <c r="AL591" s="4"/>
      <c r="AM591" s="309">
        <f t="shared" ca="1" si="240"/>
        <v>13.91</v>
      </c>
      <c r="AN591" s="309">
        <f t="shared" ca="1" si="241"/>
        <v>13.24</v>
      </c>
      <c r="AO591" s="310">
        <f t="shared" ca="1" si="242"/>
        <v>0.64179104477611904</v>
      </c>
      <c r="AP591" s="310" t="b">
        <f t="shared" ca="1" si="243"/>
        <v>0</v>
      </c>
      <c r="AQ591" s="309">
        <f t="shared" ca="1" si="244"/>
        <v>0</v>
      </c>
      <c r="AR591" s="205">
        <f t="shared" ca="1" si="227"/>
        <v>0</v>
      </c>
      <c r="AS591" s="45" t="b">
        <f t="shared" ca="1" si="228"/>
        <v>0</v>
      </c>
      <c r="AT591">
        <f t="shared" ca="1" si="229"/>
        <v>0</v>
      </c>
      <c r="AU591" t="b">
        <f t="shared" ca="1" si="245"/>
        <v>0</v>
      </c>
      <c r="AV591" t="b">
        <f t="shared" ca="1" si="246"/>
        <v>0</v>
      </c>
      <c r="AW591" s="266" t="b">
        <f t="shared" ca="1" si="247"/>
        <v>0</v>
      </c>
      <c r="AX591" s="266" t="b">
        <f t="shared" ca="1" si="248"/>
        <v>0</v>
      </c>
      <c r="AY591" s="266" t="b">
        <f t="shared" ca="1" si="249"/>
        <v>0</v>
      </c>
    </row>
    <row r="592" spans="1:51" x14ac:dyDescent="0.25">
      <c r="A592">
        <v>560</v>
      </c>
      <c r="B592" s="163">
        <f ca="1">OFFSET(InputPriceData!B$15,CalculationsAndCharts!$A592+$A$11,0,1,1)</f>
        <v>41199</v>
      </c>
      <c r="C592" s="3">
        <f ca="1">OFFSET(InputPriceData!G$15,CalculationsAndCharts!$A592+$A$11,IF($C$7,8,0),1,1)</f>
        <v>328200</v>
      </c>
      <c r="D592" s="4">
        <f ca="1">OFFSET(InputPriceData!C$15,CalculationsAndCharts!$A592+$A$11,IF($C$7,8,0),1,1)</f>
        <v>13.92</v>
      </c>
      <c r="E592" s="4">
        <f ca="1">OFFSET(InputPriceData!D$15,CalculationsAndCharts!$A592+$A$11,IF($C$7,8,0),1,1)</f>
        <v>13.95</v>
      </c>
      <c r="F592" s="4">
        <f ca="1">OFFSET(InputPriceData!E$15,CalculationsAndCharts!$A592+$A$11,IF($C$7,8,0),1,1)</f>
        <v>13.74</v>
      </c>
      <c r="G592" s="4">
        <f ca="1">OFFSET(InputPriceData!F$15,CalculationsAndCharts!$A592+$A$11,IF($C$7,8,0),1,1)</f>
        <v>13.91</v>
      </c>
      <c r="H592" s="128"/>
      <c r="I592" s="128"/>
      <c r="K592" s="124"/>
      <c r="L592" s="279"/>
      <c r="M592" s="281"/>
      <c r="N592" s="280"/>
      <c r="O592" s="4"/>
      <c r="P592" s="4"/>
      <c r="Q592" s="3"/>
      <c r="S592" s="309">
        <f t="shared" ca="1" si="230"/>
        <v>13.91</v>
      </c>
      <c r="T592" s="309">
        <f t="shared" ca="1" si="231"/>
        <v>13.24</v>
      </c>
      <c r="U592" s="310">
        <f t="shared" ca="1" si="223"/>
        <v>1</v>
      </c>
      <c r="V592" s="310" t="b">
        <f t="shared" ca="1" si="232"/>
        <v>0</v>
      </c>
      <c r="W592" s="3" t="b">
        <f t="shared" ca="1" si="233"/>
        <v>0</v>
      </c>
      <c r="X592" s="3" t="str">
        <f t="shared" ca="1" si="234"/>
        <v/>
      </c>
      <c r="Y592" s="3" t="str">
        <f t="shared" ca="1" si="224"/>
        <v/>
      </c>
      <c r="Z592" s="3" t="str">
        <f t="shared" ca="1" si="235"/>
        <v/>
      </c>
      <c r="AA592" s="3" t="str">
        <f t="shared" ca="1" si="236"/>
        <v/>
      </c>
      <c r="AB592" s="205">
        <f t="shared" ca="1" si="237"/>
        <v>9627</v>
      </c>
      <c r="AC592" s="205">
        <f t="shared" ca="1" si="238"/>
        <v>152</v>
      </c>
      <c r="AD592" s="205">
        <f t="shared" ca="1" si="225"/>
        <v>63.335526315789473</v>
      </c>
      <c r="AE592" s="205">
        <f t="shared" ca="1" si="226"/>
        <v>13.335526315789473</v>
      </c>
      <c r="AF592" s="205">
        <f t="shared" ca="1" si="239"/>
        <v>2.6671052631578949</v>
      </c>
      <c r="AG592" s="205"/>
      <c r="AH592" s="205"/>
      <c r="AI592" s="205"/>
      <c r="AJ592" s="205"/>
      <c r="AK592" s="4"/>
      <c r="AL592" s="4"/>
      <c r="AM592" s="309">
        <f t="shared" ca="1" si="240"/>
        <v>13.91</v>
      </c>
      <c r="AN592" s="309">
        <f t="shared" ca="1" si="241"/>
        <v>13.24</v>
      </c>
      <c r="AO592" s="310">
        <f t="shared" ca="1" si="242"/>
        <v>1</v>
      </c>
      <c r="AP592" s="310" t="b">
        <f t="shared" ca="1" si="243"/>
        <v>0</v>
      </c>
      <c r="AQ592" s="309">
        <f t="shared" ca="1" si="244"/>
        <v>0</v>
      </c>
      <c r="AR592" s="205">
        <f t="shared" ca="1" si="227"/>
        <v>0</v>
      </c>
      <c r="AS592" s="45" t="b">
        <f t="shared" ca="1" si="228"/>
        <v>0</v>
      </c>
      <c r="AT592">
        <f t="shared" ca="1" si="229"/>
        <v>0</v>
      </c>
      <c r="AU592" t="b">
        <f t="shared" ca="1" si="245"/>
        <v>0</v>
      </c>
      <c r="AV592" t="b">
        <f t="shared" ca="1" si="246"/>
        <v>0</v>
      </c>
      <c r="AW592" s="266" t="b">
        <f t="shared" ca="1" si="247"/>
        <v>0</v>
      </c>
      <c r="AX592" s="266" t="b">
        <f t="shared" ca="1" si="248"/>
        <v>0</v>
      </c>
      <c r="AY592" s="266" t="b">
        <f t="shared" ca="1" si="249"/>
        <v>0</v>
      </c>
    </row>
    <row r="593" spans="1:51" x14ac:dyDescent="0.25">
      <c r="A593">
        <v>561</v>
      </c>
      <c r="B593" s="163">
        <f ca="1">OFFSET(InputPriceData!B$15,CalculationsAndCharts!$A593+$A$11,0,1,1)</f>
        <v>41198</v>
      </c>
      <c r="C593" s="3">
        <f ca="1">OFFSET(InputPriceData!G$15,CalculationsAndCharts!$A593+$A$11,IF($C$7,8,0),1,1)</f>
        <v>752400</v>
      </c>
      <c r="D593" s="4">
        <f ca="1">OFFSET(InputPriceData!C$15,CalculationsAndCharts!$A593+$A$11,IF($C$7,8,0),1,1)</f>
        <v>13.63</v>
      </c>
      <c r="E593" s="4">
        <f ca="1">OFFSET(InputPriceData!D$15,CalculationsAndCharts!$A593+$A$11,IF($C$7,8,0),1,1)</f>
        <v>14.01</v>
      </c>
      <c r="F593" s="4">
        <f ca="1">OFFSET(InputPriceData!E$15,CalculationsAndCharts!$A593+$A$11,IF($C$7,8,0),1,1)</f>
        <v>13.63</v>
      </c>
      <c r="G593" s="4">
        <f ca="1">OFFSET(InputPriceData!F$15,CalculationsAndCharts!$A593+$A$11,IF($C$7,8,0),1,1)</f>
        <v>13.86</v>
      </c>
      <c r="H593" s="128"/>
      <c r="I593" s="128"/>
      <c r="K593" s="124"/>
      <c r="L593" s="279"/>
      <c r="M593" s="281"/>
      <c r="N593" s="280"/>
      <c r="O593" s="4"/>
      <c r="P593" s="4"/>
      <c r="Q593" s="3"/>
      <c r="S593" s="309">
        <f t="shared" ca="1" si="230"/>
        <v>13.86</v>
      </c>
      <c r="T593" s="309">
        <f t="shared" ca="1" si="231"/>
        <v>13.01</v>
      </c>
      <c r="U593" s="310">
        <f t="shared" ca="1" si="223"/>
        <v>1</v>
      </c>
      <c r="V593" s="310" t="b">
        <f t="shared" ca="1" si="232"/>
        <v>0</v>
      </c>
      <c r="W593" s="3" t="b">
        <f t="shared" ca="1" si="233"/>
        <v>1</v>
      </c>
      <c r="X593" s="3">
        <f t="shared" ca="1" si="234"/>
        <v>13.01</v>
      </c>
      <c r="Y593" s="3">
        <f t="shared" ca="1" si="224"/>
        <v>6.5334358186010739</v>
      </c>
      <c r="Z593" s="3">
        <f t="shared" ca="1" si="235"/>
        <v>6.5334358186010739</v>
      </c>
      <c r="AA593" s="3">
        <f t="shared" ca="1" si="236"/>
        <v>82</v>
      </c>
      <c r="AB593" s="205">
        <f t="shared" ca="1" si="237"/>
        <v>9627</v>
      </c>
      <c r="AC593" s="205">
        <f t="shared" ca="1" si="238"/>
        <v>152</v>
      </c>
      <c r="AD593" s="205">
        <f t="shared" ca="1" si="225"/>
        <v>63.335526315789473</v>
      </c>
      <c r="AE593" s="205">
        <f t="shared" ca="1" si="226"/>
        <v>13.335526315789473</v>
      </c>
      <c r="AF593" s="205">
        <f t="shared" ca="1" si="239"/>
        <v>2.6671052631578949</v>
      </c>
      <c r="AG593" s="205"/>
      <c r="AH593" s="205"/>
      <c r="AI593" s="205"/>
      <c r="AJ593" s="205"/>
      <c r="AK593" s="4"/>
      <c r="AL593" s="4"/>
      <c r="AM593" s="309">
        <f t="shared" ca="1" si="240"/>
        <v>13.86</v>
      </c>
      <c r="AN593" s="309">
        <f t="shared" ca="1" si="241"/>
        <v>13.24</v>
      </c>
      <c r="AO593" s="310">
        <f t="shared" ca="1" si="242"/>
        <v>1</v>
      </c>
      <c r="AP593" s="310" t="b">
        <f t="shared" ca="1" si="243"/>
        <v>0</v>
      </c>
      <c r="AQ593" s="309">
        <f t="shared" ca="1" si="244"/>
        <v>0</v>
      </c>
      <c r="AR593" s="205">
        <f t="shared" ca="1" si="227"/>
        <v>0</v>
      </c>
      <c r="AS593" s="45" t="b">
        <f t="shared" ca="1" si="228"/>
        <v>0</v>
      </c>
      <c r="AT593">
        <f t="shared" ca="1" si="229"/>
        <v>0</v>
      </c>
      <c r="AU593" t="b">
        <f t="shared" ca="1" si="245"/>
        <v>0</v>
      </c>
      <c r="AV593" t="b">
        <f t="shared" ca="1" si="246"/>
        <v>0</v>
      </c>
      <c r="AW593" s="266" t="b">
        <f t="shared" ca="1" si="247"/>
        <v>0</v>
      </c>
      <c r="AX593" s="266" t="b">
        <f t="shared" ca="1" si="248"/>
        <v>0</v>
      </c>
      <c r="AY593" s="266" t="b">
        <f t="shared" ca="1" si="249"/>
        <v>0</v>
      </c>
    </row>
    <row r="594" spans="1:51" x14ac:dyDescent="0.25">
      <c r="A594">
        <v>562</v>
      </c>
      <c r="B594" s="163">
        <f ca="1">OFFSET(InputPriceData!B$15,CalculationsAndCharts!$A594+$A$11,0,1,1)</f>
        <v>41197</v>
      </c>
      <c r="C594" s="3">
        <f ca="1">OFFSET(InputPriceData!G$15,CalculationsAndCharts!$A594+$A$11,IF($C$7,8,0),1,1)</f>
        <v>424100</v>
      </c>
      <c r="D594" s="4">
        <f ca="1">OFFSET(InputPriceData!C$15,CalculationsAndCharts!$A594+$A$11,IF($C$7,8,0),1,1)</f>
        <v>13.35</v>
      </c>
      <c r="E594" s="4">
        <f ca="1">OFFSET(InputPriceData!D$15,CalculationsAndCharts!$A594+$A$11,IF($C$7,8,0),1,1)</f>
        <v>13.68</v>
      </c>
      <c r="F594" s="4">
        <f ca="1">OFFSET(InputPriceData!E$15,CalculationsAndCharts!$A594+$A$11,IF($C$7,8,0),1,1)</f>
        <v>13.31</v>
      </c>
      <c r="G594" s="4">
        <f ca="1">OFFSET(InputPriceData!F$15,CalculationsAndCharts!$A594+$A$11,IF($C$7,8,0),1,1)</f>
        <v>13.59</v>
      </c>
      <c r="H594" s="128"/>
      <c r="I594" s="128"/>
      <c r="K594" s="124"/>
      <c r="L594" s="279"/>
      <c r="M594" s="281"/>
      <c r="N594" s="280"/>
      <c r="O594" s="4"/>
      <c r="P594" s="4"/>
      <c r="Q594" s="3"/>
      <c r="S594" s="309">
        <f t="shared" ca="1" si="230"/>
        <v>13.59</v>
      </c>
      <c r="T594" s="309">
        <f t="shared" ca="1" si="231"/>
        <v>13.01</v>
      </c>
      <c r="U594" s="310">
        <f t="shared" ca="1" si="223"/>
        <v>1</v>
      </c>
      <c r="V594" s="310" t="b">
        <f t="shared" ca="1" si="232"/>
        <v>0</v>
      </c>
      <c r="W594" s="3" t="b">
        <f t="shared" ca="1" si="233"/>
        <v>0</v>
      </c>
      <c r="X594" s="3" t="str">
        <f t="shared" ca="1" si="234"/>
        <v/>
      </c>
      <c r="Y594" s="3" t="str">
        <f t="shared" ca="1" si="224"/>
        <v/>
      </c>
      <c r="Z594" s="3" t="str">
        <f t="shared" ca="1" si="235"/>
        <v/>
      </c>
      <c r="AA594" s="3" t="str">
        <f t="shared" ca="1" si="236"/>
        <v/>
      </c>
      <c r="AB594" s="205">
        <f t="shared" ca="1" si="237"/>
        <v>9545</v>
      </c>
      <c r="AC594" s="205">
        <f t="shared" ca="1" si="238"/>
        <v>151</v>
      </c>
      <c r="AD594" s="205">
        <f t="shared" ca="1" si="225"/>
        <v>63.211920529801326</v>
      </c>
      <c r="AE594" s="205">
        <f t="shared" ca="1" si="226"/>
        <v>13.211920529801326</v>
      </c>
      <c r="AF594" s="205">
        <f t="shared" ca="1" si="239"/>
        <v>2.6423841059602653</v>
      </c>
      <c r="AG594" s="205"/>
      <c r="AH594" s="205"/>
      <c r="AI594" s="205"/>
      <c r="AJ594" s="205"/>
      <c r="AK594" s="4"/>
      <c r="AL594" s="4"/>
      <c r="AM594" s="309">
        <f t="shared" ca="1" si="240"/>
        <v>13.59</v>
      </c>
      <c r="AN594" s="309">
        <f t="shared" ca="1" si="241"/>
        <v>13.24</v>
      </c>
      <c r="AO594" s="310">
        <f t="shared" ca="1" si="242"/>
        <v>1</v>
      </c>
      <c r="AP594" s="310" t="b">
        <f t="shared" ca="1" si="243"/>
        <v>0</v>
      </c>
      <c r="AQ594" s="309">
        <f t="shared" ca="1" si="244"/>
        <v>0</v>
      </c>
      <c r="AR594" s="205">
        <f t="shared" ca="1" si="227"/>
        <v>0</v>
      </c>
      <c r="AS594" s="45" t="b">
        <f t="shared" ca="1" si="228"/>
        <v>0</v>
      </c>
      <c r="AT594">
        <f t="shared" ca="1" si="229"/>
        <v>0</v>
      </c>
      <c r="AU594" t="b">
        <f t="shared" ca="1" si="245"/>
        <v>0</v>
      </c>
      <c r="AV594" t="b">
        <f t="shared" ca="1" si="246"/>
        <v>0</v>
      </c>
      <c r="AW594" s="266" t="b">
        <f t="shared" ca="1" si="247"/>
        <v>0</v>
      </c>
      <c r="AX594" s="266" t="b">
        <f t="shared" ca="1" si="248"/>
        <v>0</v>
      </c>
      <c r="AY594" s="266" t="b">
        <f t="shared" ca="1" si="249"/>
        <v>0</v>
      </c>
    </row>
    <row r="595" spans="1:51" x14ac:dyDescent="0.25">
      <c r="A595">
        <v>563</v>
      </c>
      <c r="B595" s="163">
        <f ca="1">OFFSET(InputPriceData!B$15,CalculationsAndCharts!$A595+$A$11,0,1,1)</f>
        <v>41194</v>
      </c>
      <c r="C595" s="3">
        <f ca="1">OFFSET(InputPriceData!G$15,CalculationsAndCharts!$A595+$A$11,IF($C$7,8,0),1,1)</f>
        <v>1459000</v>
      </c>
      <c r="D595" s="4">
        <f ca="1">OFFSET(InputPriceData!C$15,CalculationsAndCharts!$A595+$A$11,IF($C$7,8,0),1,1)</f>
        <v>13.55</v>
      </c>
      <c r="E595" s="4">
        <f ca="1">OFFSET(InputPriceData!D$15,CalculationsAndCharts!$A595+$A$11,IF($C$7,8,0),1,1)</f>
        <v>13.7</v>
      </c>
      <c r="F595" s="4">
        <f ca="1">OFFSET(InputPriceData!E$15,CalculationsAndCharts!$A595+$A$11,IF($C$7,8,0),1,1)</f>
        <v>13.2</v>
      </c>
      <c r="G595" s="4">
        <f ca="1">OFFSET(InputPriceData!F$15,CalculationsAndCharts!$A595+$A$11,IF($C$7,8,0),1,1)</f>
        <v>13.36</v>
      </c>
      <c r="H595" s="128"/>
      <c r="I595" s="128"/>
      <c r="K595" s="124"/>
      <c r="L595" s="279"/>
      <c r="M595" s="281"/>
      <c r="N595" s="280"/>
      <c r="O595" s="4"/>
      <c r="P595" s="4"/>
      <c r="Q595" s="3"/>
      <c r="S595" s="309">
        <f t="shared" ca="1" si="230"/>
        <v>13.58</v>
      </c>
      <c r="T595" s="309">
        <f t="shared" ca="1" si="231"/>
        <v>13.01</v>
      </c>
      <c r="U595" s="310">
        <f t="shared" ca="1" si="223"/>
        <v>0.61403508771929727</v>
      </c>
      <c r="V595" s="310" t="b">
        <f t="shared" ca="1" si="232"/>
        <v>0</v>
      </c>
      <c r="W595" s="3" t="b">
        <f t="shared" ca="1" si="233"/>
        <v>0</v>
      </c>
      <c r="X595" s="3" t="str">
        <f t="shared" ca="1" si="234"/>
        <v/>
      </c>
      <c r="Y595" s="3" t="str">
        <f t="shared" ca="1" si="224"/>
        <v/>
      </c>
      <c r="Z595" s="3" t="str">
        <f t="shared" ca="1" si="235"/>
        <v/>
      </c>
      <c r="AA595" s="3" t="str">
        <f t="shared" ca="1" si="236"/>
        <v/>
      </c>
      <c r="AB595" s="205">
        <f t="shared" ca="1" si="237"/>
        <v>9545</v>
      </c>
      <c r="AC595" s="205">
        <f t="shared" ca="1" si="238"/>
        <v>151</v>
      </c>
      <c r="AD595" s="205">
        <f t="shared" ca="1" si="225"/>
        <v>63.211920529801326</v>
      </c>
      <c r="AE595" s="205">
        <f t="shared" ca="1" si="226"/>
        <v>13.211920529801326</v>
      </c>
      <c r="AF595" s="205">
        <f t="shared" ca="1" si="239"/>
        <v>2.6423841059602653</v>
      </c>
      <c r="AG595" s="205"/>
      <c r="AH595" s="205"/>
      <c r="AI595" s="205"/>
      <c r="AJ595" s="205"/>
      <c r="AK595" s="4"/>
      <c r="AL595" s="4"/>
      <c r="AM595" s="309">
        <f t="shared" ca="1" si="240"/>
        <v>13.58</v>
      </c>
      <c r="AN595" s="309">
        <f t="shared" ca="1" si="241"/>
        <v>13.01</v>
      </c>
      <c r="AO595" s="310">
        <f t="shared" ca="1" si="242"/>
        <v>0.61403508771929727</v>
      </c>
      <c r="AP595" s="310" t="b">
        <f t="shared" ca="1" si="243"/>
        <v>0</v>
      </c>
      <c r="AQ595" s="309">
        <f t="shared" ca="1" si="244"/>
        <v>0</v>
      </c>
      <c r="AR595" s="205">
        <f t="shared" ca="1" si="227"/>
        <v>0</v>
      </c>
      <c r="AS595" s="45" t="b">
        <f t="shared" ca="1" si="228"/>
        <v>0</v>
      </c>
      <c r="AT595">
        <f t="shared" ca="1" si="229"/>
        <v>0</v>
      </c>
      <c r="AU595" t="b">
        <f t="shared" ca="1" si="245"/>
        <v>0</v>
      </c>
      <c r="AV595" t="b">
        <f t="shared" ca="1" si="246"/>
        <v>0</v>
      </c>
      <c r="AW595" s="266" t="b">
        <f t="shared" ca="1" si="247"/>
        <v>0</v>
      </c>
      <c r="AX595" s="266" t="b">
        <f t="shared" ca="1" si="248"/>
        <v>0</v>
      </c>
      <c r="AY595" s="266" t="b">
        <f t="shared" ca="1" si="249"/>
        <v>0</v>
      </c>
    </row>
    <row r="596" spans="1:51" x14ac:dyDescent="0.25">
      <c r="A596">
        <v>564</v>
      </c>
      <c r="B596" s="163">
        <f ca="1">OFFSET(InputPriceData!B$15,CalculationsAndCharts!$A596+$A$11,0,1,1)</f>
        <v>41193</v>
      </c>
      <c r="C596" s="3">
        <f ca="1">OFFSET(InputPriceData!G$15,CalculationsAndCharts!$A596+$A$11,IF($C$7,8,0),1,1)</f>
        <v>221700</v>
      </c>
      <c r="D596" s="4">
        <f ca="1">OFFSET(InputPriceData!C$15,CalculationsAndCharts!$A596+$A$11,IF($C$7,8,0),1,1)</f>
        <v>13.46</v>
      </c>
      <c r="E596" s="4">
        <f ca="1">OFFSET(InputPriceData!D$15,CalculationsAndCharts!$A596+$A$11,IF($C$7,8,0),1,1)</f>
        <v>13.71</v>
      </c>
      <c r="F596" s="4">
        <f ca="1">OFFSET(InputPriceData!E$15,CalculationsAndCharts!$A596+$A$11,IF($C$7,8,0),1,1)</f>
        <v>13.46</v>
      </c>
      <c r="G596" s="4">
        <f ca="1">OFFSET(InputPriceData!F$15,CalculationsAndCharts!$A596+$A$11,IF($C$7,8,0),1,1)</f>
        <v>13.57</v>
      </c>
      <c r="H596" s="128"/>
      <c r="I596" s="128"/>
      <c r="K596" s="124"/>
      <c r="L596" s="279"/>
      <c r="M596" s="281"/>
      <c r="N596" s="280"/>
      <c r="O596" s="4"/>
      <c r="P596" s="4"/>
      <c r="Q596" s="3"/>
      <c r="S596" s="309">
        <f t="shared" ca="1" si="230"/>
        <v>13.58</v>
      </c>
      <c r="T596" s="309">
        <f t="shared" ca="1" si="231"/>
        <v>13.01</v>
      </c>
      <c r="U596" s="310">
        <f t="shared" ca="1" si="223"/>
        <v>0.98245614035087758</v>
      </c>
      <c r="V596" s="310" t="b">
        <f t="shared" ca="1" si="232"/>
        <v>0</v>
      </c>
      <c r="W596" s="3" t="b">
        <f t="shared" ca="1" si="233"/>
        <v>0</v>
      </c>
      <c r="X596" s="3" t="str">
        <f t="shared" ca="1" si="234"/>
        <v/>
      </c>
      <c r="Y596" s="3" t="str">
        <f t="shared" ca="1" si="224"/>
        <v/>
      </c>
      <c r="Z596" s="3" t="str">
        <f t="shared" ca="1" si="235"/>
        <v/>
      </c>
      <c r="AA596" s="3" t="str">
        <f t="shared" ca="1" si="236"/>
        <v/>
      </c>
      <c r="AB596" s="205">
        <f t="shared" ca="1" si="237"/>
        <v>9545</v>
      </c>
      <c r="AC596" s="205">
        <f t="shared" ca="1" si="238"/>
        <v>151</v>
      </c>
      <c r="AD596" s="205">
        <f t="shared" ca="1" si="225"/>
        <v>63.211920529801326</v>
      </c>
      <c r="AE596" s="205">
        <f t="shared" ca="1" si="226"/>
        <v>13.211920529801326</v>
      </c>
      <c r="AF596" s="205">
        <f t="shared" ca="1" si="239"/>
        <v>2.6423841059602653</v>
      </c>
      <c r="AG596" s="205"/>
      <c r="AH596" s="205"/>
      <c r="AI596" s="205"/>
      <c r="AJ596" s="205"/>
      <c r="AK596" s="4"/>
      <c r="AL596" s="4"/>
      <c r="AM596" s="309">
        <f t="shared" ca="1" si="240"/>
        <v>13.58</v>
      </c>
      <c r="AN596" s="309">
        <f t="shared" ca="1" si="241"/>
        <v>13.01</v>
      </c>
      <c r="AO596" s="310">
        <f t="shared" ca="1" si="242"/>
        <v>0.98245614035087758</v>
      </c>
      <c r="AP596" s="310" t="b">
        <f t="shared" ca="1" si="243"/>
        <v>0</v>
      </c>
      <c r="AQ596" s="309">
        <f t="shared" ca="1" si="244"/>
        <v>0</v>
      </c>
      <c r="AR596" s="205">
        <f t="shared" ca="1" si="227"/>
        <v>0</v>
      </c>
      <c r="AS596" s="45" t="b">
        <f t="shared" ca="1" si="228"/>
        <v>0</v>
      </c>
      <c r="AT596">
        <f t="shared" ca="1" si="229"/>
        <v>0</v>
      </c>
      <c r="AU596" t="b">
        <f t="shared" ca="1" si="245"/>
        <v>0</v>
      </c>
      <c r="AV596" t="b">
        <f t="shared" ca="1" si="246"/>
        <v>0</v>
      </c>
      <c r="AW596" s="266" t="b">
        <f t="shared" ca="1" si="247"/>
        <v>0</v>
      </c>
      <c r="AX596" s="266" t="b">
        <f t="shared" ca="1" si="248"/>
        <v>0</v>
      </c>
      <c r="AY596" s="266" t="b">
        <f t="shared" ca="1" si="249"/>
        <v>0</v>
      </c>
    </row>
    <row r="597" spans="1:51" x14ac:dyDescent="0.25">
      <c r="A597">
        <v>565</v>
      </c>
      <c r="B597" s="163">
        <f ca="1">OFFSET(InputPriceData!B$15,CalculationsAndCharts!$A597+$A$11,0,1,1)</f>
        <v>41192</v>
      </c>
      <c r="C597" s="3">
        <f ca="1">OFFSET(InputPriceData!G$15,CalculationsAndCharts!$A597+$A$11,IF($C$7,8,0),1,1)</f>
        <v>338700</v>
      </c>
      <c r="D597" s="4">
        <f ca="1">OFFSET(InputPriceData!C$15,CalculationsAndCharts!$A597+$A$11,IF($C$7,8,0),1,1)</f>
        <v>13.37</v>
      </c>
      <c r="E597" s="4">
        <f ca="1">OFFSET(InputPriceData!D$15,CalculationsAndCharts!$A597+$A$11,IF($C$7,8,0),1,1)</f>
        <v>13.55</v>
      </c>
      <c r="F597" s="4">
        <f ca="1">OFFSET(InputPriceData!E$15,CalculationsAndCharts!$A597+$A$11,IF($C$7,8,0),1,1)</f>
        <v>13.31</v>
      </c>
      <c r="G597" s="4">
        <f ca="1">OFFSET(InputPriceData!F$15,CalculationsAndCharts!$A597+$A$11,IF($C$7,8,0),1,1)</f>
        <v>13.43</v>
      </c>
      <c r="H597" s="128"/>
      <c r="I597" s="128"/>
      <c r="K597" s="124"/>
      <c r="L597" s="279"/>
      <c r="M597" s="281"/>
      <c r="N597" s="280"/>
      <c r="O597" s="4"/>
      <c r="P597" s="4"/>
      <c r="Q597" s="3"/>
      <c r="S597" s="309">
        <f t="shared" ca="1" si="230"/>
        <v>13.58</v>
      </c>
      <c r="T597" s="309">
        <f t="shared" ca="1" si="231"/>
        <v>13.01</v>
      </c>
      <c r="U597" s="310">
        <f t="shared" ca="1" si="223"/>
        <v>0.73684210526315741</v>
      </c>
      <c r="V597" s="310" t="b">
        <f t="shared" ca="1" si="232"/>
        <v>0</v>
      </c>
      <c r="W597" s="3" t="b">
        <f t="shared" ca="1" si="233"/>
        <v>0</v>
      </c>
      <c r="X597" s="3" t="str">
        <f t="shared" ca="1" si="234"/>
        <v/>
      </c>
      <c r="Y597" s="3" t="str">
        <f t="shared" ca="1" si="224"/>
        <v/>
      </c>
      <c r="Z597" s="3" t="str">
        <f t="shared" ca="1" si="235"/>
        <v/>
      </c>
      <c r="AA597" s="3" t="str">
        <f t="shared" ca="1" si="236"/>
        <v/>
      </c>
      <c r="AB597" s="205">
        <f t="shared" ca="1" si="237"/>
        <v>9545</v>
      </c>
      <c r="AC597" s="205">
        <f t="shared" ca="1" si="238"/>
        <v>151</v>
      </c>
      <c r="AD597" s="205">
        <f t="shared" ca="1" si="225"/>
        <v>63.211920529801326</v>
      </c>
      <c r="AE597" s="205">
        <f t="shared" ca="1" si="226"/>
        <v>13.211920529801326</v>
      </c>
      <c r="AF597" s="205">
        <f t="shared" ca="1" si="239"/>
        <v>2.6423841059602653</v>
      </c>
      <c r="AG597" s="205"/>
      <c r="AH597" s="205"/>
      <c r="AI597" s="205"/>
      <c r="AJ597" s="205"/>
      <c r="AK597" s="4"/>
      <c r="AL597" s="4"/>
      <c r="AM597" s="309">
        <f t="shared" ca="1" si="240"/>
        <v>13.58</v>
      </c>
      <c r="AN597" s="309">
        <f t="shared" ca="1" si="241"/>
        <v>13.01</v>
      </c>
      <c r="AO597" s="310">
        <f t="shared" ca="1" si="242"/>
        <v>0.73684210526315741</v>
      </c>
      <c r="AP597" s="310" t="b">
        <f t="shared" ca="1" si="243"/>
        <v>0</v>
      </c>
      <c r="AQ597" s="309">
        <f t="shared" ca="1" si="244"/>
        <v>0</v>
      </c>
      <c r="AR597" s="205">
        <f t="shared" ca="1" si="227"/>
        <v>0</v>
      </c>
      <c r="AS597" s="45" t="b">
        <f t="shared" ca="1" si="228"/>
        <v>0</v>
      </c>
      <c r="AT597">
        <f t="shared" ca="1" si="229"/>
        <v>0</v>
      </c>
      <c r="AU597" t="b">
        <f t="shared" ca="1" si="245"/>
        <v>0</v>
      </c>
      <c r="AV597" t="b">
        <f t="shared" ca="1" si="246"/>
        <v>0</v>
      </c>
      <c r="AW597" s="266" t="b">
        <f t="shared" ca="1" si="247"/>
        <v>0</v>
      </c>
      <c r="AX597" s="266" t="b">
        <f t="shared" ca="1" si="248"/>
        <v>0</v>
      </c>
      <c r="AY597" s="266" t="b">
        <f t="shared" ca="1" si="249"/>
        <v>0</v>
      </c>
    </row>
    <row r="598" spans="1:51" x14ac:dyDescent="0.25">
      <c r="A598">
        <v>566</v>
      </c>
      <c r="B598" s="163">
        <f ca="1">OFFSET(InputPriceData!B$15,CalculationsAndCharts!$A598+$A$11,0,1,1)</f>
        <v>41191</v>
      </c>
      <c r="C598" s="3">
        <f ca="1">OFFSET(InputPriceData!G$15,CalculationsAndCharts!$A598+$A$11,IF($C$7,8,0),1,1)</f>
        <v>334000</v>
      </c>
      <c r="D598" s="4">
        <f ca="1">OFFSET(InputPriceData!C$15,CalculationsAndCharts!$A598+$A$11,IF($C$7,8,0),1,1)</f>
        <v>13.55</v>
      </c>
      <c r="E598" s="4">
        <f ca="1">OFFSET(InputPriceData!D$15,CalculationsAndCharts!$A598+$A$11,IF($C$7,8,0),1,1)</f>
        <v>13.59</v>
      </c>
      <c r="F598" s="4">
        <f ca="1">OFFSET(InputPriceData!E$15,CalculationsAndCharts!$A598+$A$11,IF($C$7,8,0),1,1)</f>
        <v>13.25</v>
      </c>
      <c r="G598" s="4">
        <f ca="1">OFFSET(InputPriceData!F$15,CalculationsAndCharts!$A598+$A$11,IF($C$7,8,0),1,1)</f>
        <v>13.34</v>
      </c>
      <c r="H598" s="128"/>
      <c r="I598" s="128"/>
      <c r="K598" s="124"/>
      <c r="L598" s="279"/>
      <c r="M598" s="281"/>
      <c r="N598" s="280"/>
      <c r="O598" s="4"/>
      <c r="P598" s="4"/>
      <c r="Q598" s="3"/>
      <c r="S598" s="309">
        <f t="shared" ca="1" si="230"/>
        <v>13.58</v>
      </c>
      <c r="T598" s="309">
        <f t="shared" ca="1" si="231"/>
        <v>13.01</v>
      </c>
      <c r="U598" s="310">
        <f t="shared" ca="1" si="223"/>
        <v>0.57894736842105243</v>
      </c>
      <c r="V598" s="310" t="b">
        <f t="shared" ca="1" si="232"/>
        <v>0</v>
      </c>
      <c r="W598" s="3" t="b">
        <f t="shared" ca="1" si="233"/>
        <v>0</v>
      </c>
      <c r="X598" s="3" t="str">
        <f t="shared" ca="1" si="234"/>
        <v/>
      </c>
      <c r="Y598" s="3" t="str">
        <f t="shared" ca="1" si="224"/>
        <v/>
      </c>
      <c r="Z598" s="3" t="str">
        <f t="shared" ca="1" si="235"/>
        <v/>
      </c>
      <c r="AA598" s="3" t="str">
        <f t="shared" ca="1" si="236"/>
        <v/>
      </c>
      <c r="AB598" s="205">
        <f t="shared" ca="1" si="237"/>
        <v>9545</v>
      </c>
      <c r="AC598" s="205">
        <f t="shared" ca="1" si="238"/>
        <v>151</v>
      </c>
      <c r="AD598" s="205">
        <f t="shared" ca="1" si="225"/>
        <v>63.211920529801326</v>
      </c>
      <c r="AE598" s="205">
        <f t="shared" ca="1" si="226"/>
        <v>13.211920529801326</v>
      </c>
      <c r="AF598" s="205">
        <f t="shared" ca="1" si="239"/>
        <v>2.6423841059602653</v>
      </c>
      <c r="AG598" s="205"/>
      <c r="AH598" s="205"/>
      <c r="AI598" s="205"/>
      <c r="AJ598" s="205"/>
      <c r="AK598" s="4"/>
      <c r="AL598" s="4"/>
      <c r="AM598" s="309">
        <f t="shared" ca="1" si="240"/>
        <v>13.58</v>
      </c>
      <c r="AN598" s="309">
        <f t="shared" ca="1" si="241"/>
        <v>13.01</v>
      </c>
      <c r="AO598" s="310">
        <f t="shared" ca="1" si="242"/>
        <v>0.57894736842105243</v>
      </c>
      <c r="AP598" s="310" t="b">
        <f t="shared" ca="1" si="243"/>
        <v>0</v>
      </c>
      <c r="AQ598" s="309">
        <f t="shared" ca="1" si="244"/>
        <v>0</v>
      </c>
      <c r="AR598" s="205">
        <f t="shared" ca="1" si="227"/>
        <v>0</v>
      </c>
      <c r="AS598" s="45" t="b">
        <f t="shared" ca="1" si="228"/>
        <v>0</v>
      </c>
      <c r="AT598">
        <f t="shared" ca="1" si="229"/>
        <v>0</v>
      </c>
      <c r="AU598" t="b">
        <f t="shared" ca="1" si="245"/>
        <v>0</v>
      </c>
      <c r="AV598" t="b">
        <f t="shared" ca="1" si="246"/>
        <v>0</v>
      </c>
      <c r="AW598" s="266" t="b">
        <f t="shared" ca="1" si="247"/>
        <v>0</v>
      </c>
      <c r="AX598" s="266" t="b">
        <f t="shared" ca="1" si="248"/>
        <v>0</v>
      </c>
      <c r="AY598" s="266" t="b">
        <f t="shared" ca="1" si="249"/>
        <v>0</v>
      </c>
    </row>
    <row r="599" spans="1:51" x14ac:dyDescent="0.25">
      <c r="A599">
        <v>567</v>
      </c>
      <c r="B599" s="163">
        <f ca="1">OFFSET(InputPriceData!B$15,CalculationsAndCharts!$A599+$A$11,0,1,1)</f>
        <v>41190</v>
      </c>
      <c r="C599" s="3">
        <f ca="1">OFFSET(InputPriceData!G$15,CalculationsAndCharts!$A599+$A$11,IF($C$7,8,0),1,1)</f>
        <v>130800</v>
      </c>
      <c r="D599" s="4">
        <f ca="1">OFFSET(InputPriceData!C$15,CalculationsAndCharts!$A599+$A$11,IF($C$7,8,0),1,1)</f>
        <v>13.51</v>
      </c>
      <c r="E599" s="4">
        <f ca="1">OFFSET(InputPriceData!D$15,CalculationsAndCharts!$A599+$A$11,IF($C$7,8,0),1,1)</f>
        <v>13.64</v>
      </c>
      <c r="F599" s="4">
        <f ca="1">OFFSET(InputPriceData!E$15,CalculationsAndCharts!$A599+$A$11,IF($C$7,8,0),1,1)</f>
        <v>13.49</v>
      </c>
      <c r="G599" s="4">
        <f ca="1">OFFSET(InputPriceData!F$15,CalculationsAndCharts!$A599+$A$11,IF($C$7,8,0),1,1)</f>
        <v>13.58</v>
      </c>
      <c r="H599" s="128"/>
      <c r="I599" s="128"/>
      <c r="K599" s="124"/>
      <c r="L599" s="279"/>
      <c r="M599" s="281"/>
      <c r="N599" s="280"/>
      <c r="O599" s="4"/>
      <c r="P599" s="4"/>
      <c r="Q599" s="3"/>
      <c r="S599" s="309">
        <f t="shared" ca="1" si="230"/>
        <v>13.82</v>
      </c>
      <c r="T599" s="309">
        <f t="shared" ca="1" si="231"/>
        <v>13.01</v>
      </c>
      <c r="U599" s="310">
        <f t="shared" ca="1" si="223"/>
        <v>0.70370370370370361</v>
      </c>
      <c r="V599" s="310" t="b">
        <f t="shared" ca="1" si="232"/>
        <v>0</v>
      </c>
      <c r="W599" s="3" t="b">
        <f t="shared" ca="1" si="233"/>
        <v>0</v>
      </c>
      <c r="X599" s="3" t="str">
        <f t="shared" ca="1" si="234"/>
        <v/>
      </c>
      <c r="Y599" s="3" t="str">
        <f t="shared" ca="1" si="224"/>
        <v/>
      </c>
      <c r="Z599" s="3" t="str">
        <f t="shared" ca="1" si="235"/>
        <v/>
      </c>
      <c r="AA599" s="3" t="str">
        <f t="shared" ca="1" si="236"/>
        <v/>
      </c>
      <c r="AB599" s="205">
        <f t="shared" ca="1" si="237"/>
        <v>9545</v>
      </c>
      <c r="AC599" s="205">
        <f t="shared" ca="1" si="238"/>
        <v>151</v>
      </c>
      <c r="AD599" s="205">
        <f t="shared" ca="1" si="225"/>
        <v>63.211920529801326</v>
      </c>
      <c r="AE599" s="205">
        <f t="shared" ca="1" si="226"/>
        <v>13.211920529801326</v>
      </c>
      <c r="AF599" s="205">
        <f t="shared" ca="1" si="239"/>
        <v>2.6423841059602653</v>
      </c>
      <c r="AG599" s="205"/>
      <c r="AH599" s="205"/>
      <c r="AI599" s="205"/>
      <c r="AJ599" s="205"/>
      <c r="AK599" s="4"/>
      <c r="AL599" s="4"/>
      <c r="AM599" s="309">
        <f t="shared" ca="1" si="240"/>
        <v>13.58</v>
      </c>
      <c r="AN599" s="309">
        <f t="shared" ca="1" si="241"/>
        <v>13.01</v>
      </c>
      <c r="AO599" s="310">
        <f t="shared" ca="1" si="242"/>
        <v>1</v>
      </c>
      <c r="AP599" s="310" t="b">
        <f t="shared" ca="1" si="243"/>
        <v>0</v>
      </c>
      <c r="AQ599" s="309">
        <f t="shared" ca="1" si="244"/>
        <v>0</v>
      </c>
      <c r="AR599" s="205">
        <f t="shared" ca="1" si="227"/>
        <v>0</v>
      </c>
      <c r="AS599" s="45" t="b">
        <f t="shared" ca="1" si="228"/>
        <v>0</v>
      </c>
      <c r="AT599">
        <f t="shared" ca="1" si="229"/>
        <v>0</v>
      </c>
      <c r="AU599" t="b">
        <f t="shared" ca="1" si="245"/>
        <v>0</v>
      </c>
      <c r="AV599" t="b">
        <f t="shared" ca="1" si="246"/>
        <v>0</v>
      </c>
      <c r="AW599" s="266" t="b">
        <f t="shared" ca="1" si="247"/>
        <v>0</v>
      </c>
      <c r="AX599" s="266" t="b">
        <f t="shared" ca="1" si="248"/>
        <v>0</v>
      </c>
      <c r="AY599" s="266" t="b">
        <f t="shared" ca="1" si="249"/>
        <v>0</v>
      </c>
    </row>
    <row r="600" spans="1:51" x14ac:dyDescent="0.25">
      <c r="A600">
        <v>568</v>
      </c>
      <c r="B600" s="163">
        <f ca="1">OFFSET(InputPriceData!B$15,CalculationsAndCharts!$A600+$A$11,0,1,1)</f>
        <v>41187</v>
      </c>
      <c r="C600" s="3">
        <f ca="1">OFFSET(InputPriceData!G$15,CalculationsAndCharts!$A600+$A$11,IF($C$7,8,0),1,1)</f>
        <v>180800</v>
      </c>
      <c r="D600" s="4">
        <f ca="1">OFFSET(InputPriceData!C$15,CalculationsAndCharts!$A600+$A$11,IF($C$7,8,0),1,1)</f>
        <v>13.52</v>
      </c>
      <c r="E600" s="4">
        <f ca="1">OFFSET(InputPriceData!D$15,CalculationsAndCharts!$A600+$A$11,IF($C$7,8,0),1,1)</f>
        <v>13.71</v>
      </c>
      <c r="F600" s="4">
        <f ca="1">OFFSET(InputPriceData!E$15,CalculationsAndCharts!$A600+$A$11,IF($C$7,8,0),1,1)</f>
        <v>13.52</v>
      </c>
      <c r="G600" s="4">
        <f ca="1">OFFSET(InputPriceData!F$15,CalculationsAndCharts!$A600+$A$11,IF($C$7,8,0),1,1)</f>
        <v>13.55</v>
      </c>
      <c r="H600" s="128"/>
      <c r="I600" s="128"/>
      <c r="K600" s="124"/>
      <c r="L600" s="279"/>
      <c r="M600" s="281"/>
      <c r="N600" s="280"/>
      <c r="O600" s="4"/>
      <c r="P600" s="4"/>
      <c r="Q600" s="3"/>
      <c r="S600" s="309">
        <f t="shared" ca="1" si="230"/>
        <v>13.82</v>
      </c>
      <c r="T600" s="309">
        <f t="shared" ca="1" si="231"/>
        <v>13.01</v>
      </c>
      <c r="U600" s="310">
        <f t="shared" ca="1" si="223"/>
        <v>0.66666666666666741</v>
      </c>
      <c r="V600" s="310" t="b">
        <f t="shared" ca="1" si="232"/>
        <v>0</v>
      </c>
      <c r="W600" s="3" t="b">
        <f t="shared" ca="1" si="233"/>
        <v>0</v>
      </c>
      <c r="X600" s="3" t="str">
        <f t="shared" ca="1" si="234"/>
        <v/>
      </c>
      <c r="Y600" s="3" t="str">
        <f t="shared" ca="1" si="224"/>
        <v/>
      </c>
      <c r="Z600" s="3" t="str">
        <f t="shared" ca="1" si="235"/>
        <v/>
      </c>
      <c r="AA600" s="3" t="str">
        <f t="shared" ca="1" si="236"/>
        <v/>
      </c>
      <c r="AB600" s="205">
        <f t="shared" ca="1" si="237"/>
        <v>9545</v>
      </c>
      <c r="AC600" s="205">
        <f t="shared" ca="1" si="238"/>
        <v>151</v>
      </c>
      <c r="AD600" s="205">
        <f t="shared" ca="1" si="225"/>
        <v>63.211920529801326</v>
      </c>
      <c r="AE600" s="205">
        <f t="shared" ca="1" si="226"/>
        <v>13.211920529801326</v>
      </c>
      <c r="AF600" s="205">
        <f t="shared" ca="1" si="239"/>
        <v>2.6423841059602653</v>
      </c>
      <c r="AG600" s="205"/>
      <c r="AH600" s="205"/>
      <c r="AI600" s="205"/>
      <c r="AJ600" s="205"/>
      <c r="AK600" s="4"/>
      <c r="AL600" s="4"/>
      <c r="AM600" s="309">
        <f t="shared" ca="1" si="240"/>
        <v>13.55</v>
      </c>
      <c r="AN600" s="309">
        <f t="shared" ca="1" si="241"/>
        <v>13.01</v>
      </c>
      <c r="AO600" s="310">
        <f t="shared" ca="1" si="242"/>
        <v>1</v>
      </c>
      <c r="AP600" s="310" t="b">
        <f t="shared" ca="1" si="243"/>
        <v>0</v>
      </c>
      <c r="AQ600" s="309">
        <f t="shared" ca="1" si="244"/>
        <v>0</v>
      </c>
      <c r="AR600" s="205">
        <f t="shared" ca="1" si="227"/>
        <v>0</v>
      </c>
      <c r="AS600" s="45" t="b">
        <f t="shared" ca="1" si="228"/>
        <v>0</v>
      </c>
      <c r="AT600">
        <f t="shared" ca="1" si="229"/>
        <v>0</v>
      </c>
      <c r="AU600" t="b">
        <f t="shared" ca="1" si="245"/>
        <v>0</v>
      </c>
      <c r="AV600" t="b">
        <f t="shared" ca="1" si="246"/>
        <v>0</v>
      </c>
      <c r="AW600" s="266" t="b">
        <f t="shared" ca="1" si="247"/>
        <v>0</v>
      </c>
      <c r="AX600" s="266" t="b">
        <f t="shared" ca="1" si="248"/>
        <v>0</v>
      </c>
      <c r="AY600" s="266" t="b">
        <f t="shared" ca="1" si="249"/>
        <v>1</v>
      </c>
    </row>
    <row r="601" spans="1:51" x14ac:dyDescent="0.25">
      <c r="A601">
        <v>569</v>
      </c>
      <c r="B601" s="163">
        <f ca="1">OFFSET(InputPriceData!B$15,CalculationsAndCharts!$A601+$A$11,0,1,1)</f>
        <v>41186</v>
      </c>
      <c r="C601" s="3">
        <f ca="1">OFFSET(InputPriceData!G$15,CalculationsAndCharts!$A601+$A$11,IF($C$7,8,0),1,1)</f>
        <v>221100</v>
      </c>
      <c r="D601" s="4">
        <f ca="1">OFFSET(InputPriceData!C$15,CalculationsAndCharts!$A601+$A$11,IF($C$7,8,0),1,1)</f>
        <v>13.36</v>
      </c>
      <c r="E601" s="4">
        <f ca="1">OFFSET(InputPriceData!D$15,CalculationsAndCharts!$A601+$A$11,IF($C$7,8,0),1,1)</f>
        <v>13.52</v>
      </c>
      <c r="F601" s="4">
        <f ca="1">OFFSET(InputPriceData!E$15,CalculationsAndCharts!$A601+$A$11,IF($C$7,8,0),1,1)</f>
        <v>13.23</v>
      </c>
      <c r="G601" s="4">
        <f ca="1">OFFSET(InputPriceData!F$15,CalculationsAndCharts!$A601+$A$11,IF($C$7,8,0),1,1)</f>
        <v>13.52</v>
      </c>
      <c r="H601" s="128"/>
      <c r="I601" s="128"/>
      <c r="K601" s="124"/>
      <c r="L601" s="279"/>
      <c r="M601" s="281"/>
      <c r="N601" s="280"/>
      <c r="O601" s="4"/>
      <c r="P601" s="4"/>
      <c r="Q601" s="3"/>
      <c r="S601" s="309">
        <f t="shared" ca="1" si="230"/>
        <v>13.82</v>
      </c>
      <c r="T601" s="309">
        <f t="shared" ca="1" si="231"/>
        <v>13.01</v>
      </c>
      <c r="U601" s="310">
        <f t="shared" ca="1" si="223"/>
        <v>0.62962962962962898</v>
      </c>
      <c r="V601" s="310" t="b">
        <f t="shared" ca="1" si="232"/>
        <v>0</v>
      </c>
      <c r="W601" s="3" t="b">
        <f t="shared" ca="1" si="233"/>
        <v>0</v>
      </c>
      <c r="X601" s="3" t="str">
        <f t="shared" ca="1" si="234"/>
        <v/>
      </c>
      <c r="Y601" s="3" t="str">
        <f t="shared" ca="1" si="224"/>
        <v/>
      </c>
      <c r="Z601" s="3" t="str">
        <f t="shared" ca="1" si="235"/>
        <v/>
      </c>
      <c r="AA601" s="3" t="str">
        <f t="shared" ca="1" si="236"/>
        <v/>
      </c>
      <c r="AB601" s="205">
        <f t="shared" ca="1" si="237"/>
        <v>9545</v>
      </c>
      <c r="AC601" s="205">
        <f t="shared" ca="1" si="238"/>
        <v>151</v>
      </c>
      <c r="AD601" s="205">
        <f t="shared" ca="1" si="225"/>
        <v>63.211920529801326</v>
      </c>
      <c r="AE601" s="205">
        <f t="shared" ca="1" si="226"/>
        <v>13.211920529801326</v>
      </c>
      <c r="AF601" s="205">
        <f t="shared" ca="1" si="239"/>
        <v>2.6423841059602653</v>
      </c>
      <c r="AG601" s="205"/>
      <c r="AH601" s="205"/>
      <c r="AI601" s="205"/>
      <c r="AJ601" s="205"/>
      <c r="AK601" s="4"/>
      <c r="AL601" s="4"/>
      <c r="AM601" s="309">
        <f t="shared" ca="1" si="240"/>
        <v>13.82</v>
      </c>
      <c r="AN601" s="309">
        <f t="shared" ca="1" si="241"/>
        <v>13.01</v>
      </c>
      <c r="AO601" s="310">
        <f t="shared" ca="1" si="242"/>
        <v>0.62962962962962898</v>
      </c>
      <c r="AP601" s="310" t="b">
        <f t="shared" ca="1" si="243"/>
        <v>0</v>
      </c>
      <c r="AQ601" s="309">
        <f t="shared" ca="1" si="244"/>
        <v>0.38729999999999998</v>
      </c>
      <c r="AR601" s="205">
        <f t="shared" ca="1" si="227"/>
        <v>12.5227</v>
      </c>
      <c r="AS601" s="45" t="b">
        <f t="shared" ca="1" si="228"/>
        <v>0</v>
      </c>
      <c r="AT601">
        <f t="shared" ca="1" si="229"/>
        <v>9</v>
      </c>
      <c r="AU601" t="b">
        <f t="shared" ca="1" si="245"/>
        <v>1</v>
      </c>
      <c r="AV601" t="b">
        <f t="shared" ca="1" si="246"/>
        <v>1</v>
      </c>
      <c r="AW601" s="266" t="b">
        <f t="shared" ca="1" si="247"/>
        <v>0</v>
      </c>
      <c r="AX601" s="266" t="b">
        <f t="shared" ca="1" si="248"/>
        <v>1</v>
      </c>
      <c r="AY601" s="266" t="b">
        <f t="shared" ca="1" si="249"/>
        <v>0</v>
      </c>
    </row>
    <row r="602" spans="1:51" x14ac:dyDescent="0.25">
      <c r="A602">
        <v>570</v>
      </c>
      <c r="B602" s="163">
        <f ca="1">OFFSET(InputPriceData!B$15,CalculationsAndCharts!$A602+$A$11,0,1,1)</f>
        <v>41185</v>
      </c>
      <c r="C602" s="3">
        <f ca="1">OFFSET(InputPriceData!G$15,CalculationsAndCharts!$A602+$A$11,IF($C$7,8,0),1,1)</f>
        <v>296300</v>
      </c>
      <c r="D602" s="4">
        <f ca="1">OFFSET(InputPriceData!C$15,CalculationsAndCharts!$A602+$A$11,IF($C$7,8,0),1,1)</f>
        <v>13.23</v>
      </c>
      <c r="E602" s="4">
        <f ca="1">OFFSET(InputPriceData!D$15,CalculationsAndCharts!$A602+$A$11,IF($C$7,8,0),1,1)</f>
        <v>13.47</v>
      </c>
      <c r="F602" s="4">
        <f ca="1">OFFSET(InputPriceData!E$15,CalculationsAndCharts!$A602+$A$11,IF($C$7,8,0),1,1)</f>
        <v>13.21</v>
      </c>
      <c r="G602" s="4">
        <f ca="1">OFFSET(InputPriceData!F$15,CalculationsAndCharts!$A602+$A$11,IF($C$7,8,0),1,1)</f>
        <v>13.3</v>
      </c>
      <c r="H602" s="128"/>
      <c r="I602" s="128"/>
      <c r="K602" s="124"/>
      <c r="L602" s="279"/>
      <c r="M602" s="281"/>
      <c r="N602" s="280"/>
      <c r="O602" s="4"/>
      <c r="P602" s="4"/>
      <c r="Q602" s="3"/>
      <c r="S602" s="309">
        <f t="shared" ca="1" si="230"/>
        <v>13.82</v>
      </c>
      <c r="T602" s="309">
        <f t="shared" ca="1" si="231"/>
        <v>13.01</v>
      </c>
      <c r="U602" s="310">
        <f t="shared" ca="1" si="223"/>
        <v>0.35802469135802562</v>
      </c>
      <c r="V602" s="310" t="b">
        <f t="shared" ca="1" si="232"/>
        <v>0</v>
      </c>
      <c r="W602" s="3" t="b">
        <f t="shared" ca="1" si="233"/>
        <v>0</v>
      </c>
      <c r="X602" s="3" t="str">
        <f t="shared" ca="1" si="234"/>
        <v/>
      </c>
      <c r="Y602" s="3" t="str">
        <f t="shared" ca="1" si="224"/>
        <v/>
      </c>
      <c r="Z602" s="3" t="str">
        <f t="shared" ca="1" si="235"/>
        <v/>
      </c>
      <c r="AA602" s="3" t="str">
        <f t="shared" ca="1" si="236"/>
        <v/>
      </c>
      <c r="AB602" s="205">
        <f t="shared" ca="1" si="237"/>
        <v>9545</v>
      </c>
      <c r="AC602" s="205">
        <f t="shared" ca="1" si="238"/>
        <v>151</v>
      </c>
      <c r="AD602" s="205">
        <f t="shared" ca="1" si="225"/>
        <v>63.211920529801326</v>
      </c>
      <c r="AE602" s="205">
        <f t="shared" ca="1" si="226"/>
        <v>13.211920529801326</v>
      </c>
      <c r="AF602" s="205">
        <f t="shared" ca="1" si="239"/>
        <v>2.6423841059602653</v>
      </c>
      <c r="AG602" s="205"/>
      <c r="AH602" s="205"/>
      <c r="AI602" s="205"/>
      <c r="AJ602" s="205"/>
      <c r="AK602" s="4"/>
      <c r="AL602" s="4"/>
      <c r="AM602" s="309">
        <f t="shared" ca="1" si="240"/>
        <v>13.82</v>
      </c>
      <c r="AN602" s="309">
        <f t="shared" ca="1" si="241"/>
        <v>13.01</v>
      </c>
      <c r="AO602" s="310">
        <f t="shared" ca="1" si="242"/>
        <v>0.35802469135802562</v>
      </c>
      <c r="AP602" s="310" t="b">
        <f t="shared" ca="1" si="243"/>
        <v>0</v>
      </c>
      <c r="AQ602" s="309">
        <f t="shared" ca="1" si="244"/>
        <v>0.38729999999999998</v>
      </c>
      <c r="AR602" s="205">
        <f t="shared" ca="1" si="227"/>
        <v>12.5227</v>
      </c>
      <c r="AS602" s="45" t="b">
        <f t="shared" ca="1" si="228"/>
        <v>0</v>
      </c>
      <c r="AT602">
        <f t="shared" ca="1" si="229"/>
        <v>8</v>
      </c>
      <c r="AU602" t="b">
        <f t="shared" ca="1" si="245"/>
        <v>0</v>
      </c>
      <c r="AV602" t="b">
        <f t="shared" ca="1" si="246"/>
        <v>0</v>
      </c>
      <c r="AW602" s="266" t="b">
        <f t="shared" ca="1" si="247"/>
        <v>0</v>
      </c>
      <c r="AX602" s="266" t="b">
        <f t="shared" ca="1" si="248"/>
        <v>1</v>
      </c>
      <c r="AY602" s="266" t="b">
        <f t="shared" ca="1" si="249"/>
        <v>0</v>
      </c>
    </row>
    <row r="603" spans="1:51" x14ac:dyDescent="0.25">
      <c r="A603">
        <v>571</v>
      </c>
      <c r="B603" s="163">
        <f ca="1">OFFSET(InputPriceData!B$15,CalculationsAndCharts!$A603+$A$11,0,1,1)</f>
        <v>41184</v>
      </c>
      <c r="C603" s="3">
        <f ca="1">OFFSET(InputPriceData!G$15,CalculationsAndCharts!$A603+$A$11,IF($C$7,8,0),1,1)</f>
        <v>282500</v>
      </c>
      <c r="D603" s="4">
        <f ca="1">OFFSET(InputPriceData!C$15,CalculationsAndCharts!$A603+$A$11,IF($C$7,8,0),1,1)</f>
        <v>13.42</v>
      </c>
      <c r="E603" s="4">
        <f ca="1">OFFSET(InputPriceData!D$15,CalculationsAndCharts!$A603+$A$11,IF($C$7,8,0),1,1)</f>
        <v>13.45</v>
      </c>
      <c r="F603" s="4">
        <f ca="1">OFFSET(InputPriceData!E$15,CalculationsAndCharts!$A603+$A$11,IF($C$7,8,0),1,1)</f>
        <v>13.14</v>
      </c>
      <c r="G603" s="4">
        <f ca="1">OFFSET(InputPriceData!F$15,CalculationsAndCharts!$A603+$A$11,IF($C$7,8,0),1,1)</f>
        <v>13.24</v>
      </c>
      <c r="H603" s="128"/>
      <c r="I603" s="128"/>
      <c r="K603" s="124"/>
      <c r="L603" s="279"/>
      <c r="M603" s="281"/>
      <c r="N603" s="280"/>
      <c r="O603" s="4"/>
      <c r="P603" s="4"/>
      <c r="Q603" s="3"/>
      <c r="S603" s="309">
        <f t="shared" ca="1" si="230"/>
        <v>13.82</v>
      </c>
      <c r="T603" s="309">
        <f t="shared" ca="1" si="231"/>
        <v>13.01</v>
      </c>
      <c r="U603" s="310">
        <f t="shared" ca="1" si="223"/>
        <v>0.28395061728395099</v>
      </c>
      <c r="V603" s="310" t="b">
        <f t="shared" ca="1" si="232"/>
        <v>0</v>
      </c>
      <c r="W603" s="3" t="b">
        <f t="shared" ca="1" si="233"/>
        <v>0</v>
      </c>
      <c r="X603" s="3" t="str">
        <f t="shared" ca="1" si="234"/>
        <v/>
      </c>
      <c r="Y603" s="3" t="str">
        <f t="shared" ca="1" si="224"/>
        <v/>
      </c>
      <c r="Z603" s="3" t="str">
        <f t="shared" ca="1" si="235"/>
        <v/>
      </c>
      <c r="AA603" s="3" t="str">
        <f t="shared" ca="1" si="236"/>
        <v/>
      </c>
      <c r="AB603" s="205">
        <f t="shared" ca="1" si="237"/>
        <v>9545</v>
      </c>
      <c r="AC603" s="205">
        <f t="shared" ca="1" si="238"/>
        <v>151</v>
      </c>
      <c r="AD603" s="205">
        <f t="shared" ca="1" si="225"/>
        <v>63.211920529801326</v>
      </c>
      <c r="AE603" s="205">
        <f t="shared" ca="1" si="226"/>
        <v>13.211920529801326</v>
      </c>
      <c r="AF603" s="205">
        <f t="shared" ca="1" si="239"/>
        <v>2.6423841059602653</v>
      </c>
      <c r="AG603" s="205"/>
      <c r="AH603" s="205"/>
      <c r="AI603" s="205"/>
      <c r="AJ603" s="205"/>
      <c r="AK603" s="4"/>
      <c r="AL603" s="4"/>
      <c r="AM603" s="309">
        <f t="shared" ca="1" si="240"/>
        <v>13.82</v>
      </c>
      <c r="AN603" s="309">
        <f t="shared" ca="1" si="241"/>
        <v>13.01</v>
      </c>
      <c r="AO603" s="310">
        <f t="shared" ca="1" si="242"/>
        <v>0.28395061728395099</v>
      </c>
      <c r="AP603" s="310" t="b">
        <f t="shared" ca="1" si="243"/>
        <v>0</v>
      </c>
      <c r="AQ603" s="309">
        <f t="shared" ca="1" si="244"/>
        <v>0.38729999999999998</v>
      </c>
      <c r="AR603" s="205">
        <f t="shared" ca="1" si="227"/>
        <v>12.5227</v>
      </c>
      <c r="AS603" s="45" t="b">
        <f t="shared" ca="1" si="228"/>
        <v>0</v>
      </c>
      <c r="AT603">
        <f t="shared" ca="1" si="229"/>
        <v>7</v>
      </c>
      <c r="AU603" t="b">
        <f t="shared" ca="1" si="245"/>
        <v>0</v>
      </c>
      <c r="AV603" t="b">
        <f t="shared" ca="1" si="246"/>
        <v>0</v>
      </c>
      <c r="AW603" s="266" t="b">
        <f t="shared" ca="1" si="247"/>
        <v>0</v>
      </c>
      <c r="AX603" s="266" t="b">
        <f t="shared" ca="1" si="248"/>
        <v>1</v>
      </c>
      <c r="AY603" s="266" t="b">
        <f t="shared" ca="1" si="249"/>
        <v>0</v>
      </c>
    </row>
    <row r="604" spans="1:51" x14ac:dyDescent="0.25">
      <c r="A604">
        <v>572</v>
      </c>
      <c r="B604" s="163">
        <f ca="1">OFFSET(InputPriceData!B$15,CalculationsAndCharts!$A604+$A$11,0,1,1)</f>
        <v>41183</v>
      </c>
      <c r="C604" s="3">
        <f ca="1">OFFSET(InputPriceData!G$15,CalculationsAndCharts!$A604+$A$11,IF($C$7,8,0),1,1)</f>
        <v>738500</v>
      </c>
      <c r="D604" s="4">
        <f ca="1">OFFSET(InputPriceData!C$15,CalculationsAndCharts!$A604+$A$11,IF($C$7,8,0),1,1)</f>
        <v>13.39</v>
      </c>
      <c r="E604" s="4">
        <f ca="1">OFFSET(InputPriceData!D$15,CalculationsAndCharts!$A604+$A$11,IF($C$7,8,0),1,1)</f>
        <v>13.49</v>
      </c>
      <c r="F604" s="4">
        <f ca="1">OFFSET(InputPriceData!E$15,CalculationsAndCharts!$A604+$A$11,IF($C$7,8,0),1,1)</f>
        <v>13.22</v>
      </c>
      <c r="G604" s="4">
        <f ca="1">OFFSET(InputPriceData!F$15,CalculationsAndCharts!$A604+$A$11,IF($C$7,8,0),1,1)</f>
        <v>13.41</v>
      </c>
      <c r="H604" s="128"/>
      <c r="I604" s="128"/>
      <c r="K604" s="124"/>
      <c r="L604" s="279"/>
      <c r="M604" s="281"/>
      <c r="N604" s="280"/>
      <c r="O604" s="4"/>
      <c r="P604" s="4"/>
      <c r="Q604" s="3"/>
      <c r="S604" s="309">
        <f t="shared" ca="1" si="230"/>
        <v>13.82</v>
      </c>
      <c r="T604" s="309">
        <f t="shared" ca="1" si="231"/>
        <v>13.01</v>
      </c>
      <c r="U604" s="310">
        <f t="shared" ca="1" si="223"/>
        <v>0.4938271604938273</v>
      </c>
      <c r="V604" s="310" t="b">
        <f t="shared" ca="1" si="232"/>
        <v>0</v>
      </c>
      <c r="W604" s="3" t="b">
        <f t="shared" ca="1" si="233"/>
        <v>0</v>
      </c>
      <c r="X604" s="3" t="str">
        <f t="shared" ca="1" si="234"/>
        <v/>
      </c>
      <c r="Y604" s="3" t="str">
        <f t="shared" ca="1" si="224"/>
        <v/>
      </c>
      <c r="Z604" s="3" t="str">
        <f t="shared" ca="1" si="235"/>
        <v/>
      </c>
      <c r="AA604" s="3" t="str">
        <f t="shared" ca="1" si="236"/>
        <v/>
      </c>
      <c r="AB604" s="205">
        <f t="shared" ca="1" si="237"/>
        <v>9545</v>
      </c>
      <c r="AC604" s="205">
        <f t="shared" ca="1" si="238"/>
        <v>151</v>
      </c>
      <c r="AD604" s="205">
        <f t="shared" ca="1" si="225"/>
        <v>63.211920529801326</v>
      </c>
      <c r="AE604" s="205">
        <f t="shared" ca="1" si="226"/>
        <v>13.211920529801326</v>
      </c>
      <c r="AF604" s="205">
        <f t="shared" ca="1" si="239"/>
        <v>2.6423841059602653</v>
      </c>
      <c r="AG604" s="205"/>
      <c r="AH604" s="205"/>
      <c r="AI604" s="205"/>
      <c r="AJ604" s="205"/>
      <c r="AK604" s="4"/>
      <c r="AL604" s="4"/>
      <c r="AM604" s="309">
        <f t="shared" ca="1" si="240"/>
        <v>13.82</v>
      </c>
      <c r="AN604" s="309">
        <f t="shared" ca="1" si="241"/>
        <v>13.01</v>
      </c>
      <c r="AO604" s="310">
        <f t="shared" ca="1" si="242"/>
        <v>0.4938271604938273</v>
      </c>
      <c r="AP604" s="310" t="b">
        <f t="shared" ca="1" si="243"/>
        <v>0</v>
      </c>
      <c r="AQ604" s="309">
        <f t="shared" ca="1" si="244"/>
        <v>0.38729999999999998</v>
      </c>
      <c r="AR604" s="205">
        <f t="shared" ca="1" si="227"/>
        <v>12.5227</v>
      </c>
      <c r="AS604" s="45" t="b">
        <f t="shared" ca="1" si="228"/>
        <v>0</v>
      </c>
      <c r="AT604">
        <f t="shared" ca="1" si="229"/>
        <v>6</v>
      </c>
      <c r="AU604" t="b">
        <f t="shared" ca="1" si="245"/>
        <v>0</v>
      </c>
      <c r="AV604" t="b">
        <f t="shared" ca="1" si="246"/>
        <v>0</v>
      </c>
      <c r="AW604" s="266" t="b">
        <f t="shared" ca="1" si="247"/>
        <v>0</v>
      </c>
      <c r="AX604" s="266" t="b">
        <f t="shared" ca="1" si="248"/>
        <v>1</v>
      </c>
      <c r="AY604" s="266" t="b">
        <f t="shared" ca="1" si="249"/>
        <v>0</v>
      </c>
    </row>
    <row r="605" spans="1:51" x14ac:dyDescent="0.25">
      <c r="A605">
        <v>573</v>
      </c>
      <c r="B605" s="163">
        <f ca="1">OFFSET(InputPriceData!B$15,CalculationsAndCharts!$A605+$A$11,0,1,1)</f>
        <v>41180</v>
      </c>
      <c r="C605" s="3">
        <f ca="1">OFFSET(InputPriceData!G$15,CalculationsAndCharts!$A605+$A$11,IF($C$7,8,0),1,1)</f>
        <v>269100</v>
      </c>
      <c r="D605" s="4">
        <f ca="1">OFFSET(InputPriceData!C$15,CalculationsAndCharts!$A605+$A$11,IF($C$7,8,0),1,1)</f>
        <v>13.4</v>
      </c>
      <c r="E605" s="4">
        <f ca="1">OFFSET(InputPriceData!D$15,CalculationsAndCharts!$A605+$A$11,IF($C$7,8,0),1,1)</f>
        <v>13.4</v>
      </c>
      <c r="F605" s="4">
        <f ca="1">OFFSET(InputPriceData!E$15,CalculationsAndCharts!$A605+$A$11,IF($C$7,8,0),1,1)</f>
        <v>13.26</v>
      </c>
      <c r="G605" s="4">
        <f ca="1">OFFSET(InputPriceData!F$15,CalculationsAndCharts!$A605+$A$11,IF($C$7,8,0),1,1)</f>
        <v>13.36</v>
      </c>
      <c r="H605" s="128"/>
      <c r="I605" s="128"/>
      <c r="K605" s="124"/>
      <c r="L605" s="279"/>
      <c r="M605" s="281"/>
      <c r="N605" s="280"/>
      <c r="O605" s="4"/>
      <c r="P605" s="4"/>
      <c r="Q605" s="3"/>
      <c r="S605" s="309">
        <f t="shared" ca="1" si="230"/>
        <v>13.82</v>
      </c>
      <c r="T605" s="309">
        <f t="shared" ca="1" si="231"/>
        <v>13.01</v>
      </c>
      <c r="U605" s="310">
        <f t="shared" ca="1" si="223"/>
        <v>0.43209876543209808</v>
      </c>
      <c r="V605" s="310" t="b">
        <f t="shared" ca="1" si="232"/>
        <v>0</v>
      </c>
      <c r="W605" s="3" t="b">
        <f t="shared" ca="1" si="233"/>
        <v>0</v>
      </c>
      <c r="X605" s="3" t="str">
        <f t="shared" ca="1" si="234"/>
        <v/>
      </c>
      <c r="Y605" s="3" t="str">
        <f t="shared" ca="1" si="224"/>
        <v/>
      </c>
      <c r="Z605" s="3" t="str">
        <f t="shared" ca="1" si="235"/>
        <v/>
      </c>
      <c r="AA605" s="3" t="str">
        <f t="shared" ca="1" si="236"/>
        <v/>
      </c>
      <c r="AB605" s="205">
        <f t="shared" ca="1" si="237"/>
        <v>9545</v>
      </c>
      <c r="AC605" s="205">
        <f t="shared" ca="1" si="238"/>
        <v>151</v>
      </c>
      <c r="AD605" s="205">
        <f t="shared" ca="1" si="225"/>
        <v>63.211920529801326</v>
      </c>
      <c r="AE605" s="205">
        <f t="shared" ca="1" si="226"/>
        <v>13.211920529801326</v>
      </c>
      <c r="AF605" s="205">
        <f t="shared" ca="1" si="239"/>
        <v>2.6423841059602653</v>
      </c>
      <c r="AG605" s="205"/>
      <c r="AH605" s="205"/>
      <c r="AI605" s="205"/>
      <c r="AJ605" s="205"/>
      <c r="AK605" s="4"/>
      <c r="AL605" s="4"/>
      <c r="AM605" s="309">
        <f t="shared" ca="1" si="240"/>
        <v>13.82</v>
      </c>
      <c r="AN605" s="309">
        <f t="shared" ca="1" si="241"/>
        <v>13.01</v>
      </c>
      <c r="AO605" s="310">
        <f t="shared" ca="1" si="242"/>
        <v>0.43209876543209808</v>
      </c>
      <c r="AP605" s="310" t="b">
        <f t="shared" ca="1" si="243"/>
        <v>0</v>
      </c>
      <c r="AQ605" s="309">
        <f t="shared" ca="1" si="244"/>
        <v>0.38729999999999998</v>
      </c>
      <c r="AR605" s="205">
        <f t="shared" ca="1" si="227"/>
        <v>12.5227</v>
      </c>
      <c r="AS605" s="45" t="b">
        <f t="shared" ca="1" si="228"/>
        <v>0</v>
      </c>
      <c r="AT605">
        <f t="shared" ca="1" si="229"/>
        <v>5</v>
      </c>
      <c r="AU605" t="b">
        <f t="shared" ca="1" si="245"/>
        <v>0</v>
      </c>
      <c r="AV605" t="b">
        <f t="shared" ca="1" si="246"/>
        <v>0</v>
      </c>
      <c r="AW605" s="266" t="b">
        <f t="shared" ca="1" si="247"/>
        <v>0</v>
      </c>
      <c r="AX605" s="266" t="b">
        <f t="shared" ca="1" si="248"/>
        <v>1</v>
      </c>
      <c r="AY605" s="266" t="b">
        <f t="shared" ca="1" si="249"/>
        <v>0</v>
      </c>
    </row>
    <row r="606" spans="1:51" x14ac:dyDescent="0.25">
      <c r="A606">
        <v>574</v>
      </c>
      <c r="B606" s="163">
        <f ca="1">OFFSET(InputPriceData!B$15,CalculationsAndCharts!$A606+$A$11,0,1,1)</f>
        <v>41179</v>
      </c>
      <c r="C606" s="3">
        <f ca="1">OFFSET(InputPriceData!G$15,CalculationsAndCharts!$A606+$A$11,IF($C$7,8,0),1,1)</f>
        <v>252800</v>
      </c>
      <c r="D606" s="4">
        <f ca="1">OFFSET(InputPriceData!C$15,CalculationsAndCharts!$A606+$A$11,IF($C$7,8,0),1,1)</f>
        <v>13.44</v>
      </c>
      <c r="E606" s="4">
        <f ca="1">OFFSET(InputPriceData!D$15,CalculationsAndCharts!$A606+$A$11,IF($C$7,8,0),1,1)</f>
        <v>13.52</v>
      </c>
      <c r="F606" s="4">
        <f ca="1">OFFSET(InputPriceData!E$15,CalculationsAndCharts!$A606+$A$11,IF($C$7,8,0),1,1)</f>
        <v>13.37</v>
      </c>
      <c r="G606" s="4">
        <f ca="1">OFFSET(InputPriceData!F$15,CalculationsAndCharts!$A606+$A$11,IF($C$7,8,0),1,1)</f>
        <v>13.46</v>
      </c>
      <c r="H606" s="128"/>
      <c r="I606" s="128"/>
      <c r="K606" s="124"/>
      <c r="L606" s="279"/>
      <c r="M606" s="281"/>
      <c r="N606" s="280"/>
      <c r="O606" s="4"/>
      <c r="P606" s="4"/>
      <c r="Q606" s="3"/>
      <c r="S606" s="309">
        <f t="shared" ca="1" si="230"/>
        <v>13.82</v>
      </c>
      <c r="T606" s="309">
        <f t="shared" ca="1" si="231"/>
        <v>13.01</v>
      </c>
      <c r="U606" s="310">
        <f t="shared" ca="1" si="223"/>
        <v>0.55555555555555658</v>
      </c>
      <c r="V606" s="310" t="b">
        <f t="shared" ca="1" si="232"/>
        <v>0</v>
      </c>
      <c r="W606" s="3" t="b">
        <f t="shared" ca="1" si="233"/>
        <v>0</v>
      </c>
      <c r="X606" s="3" t="str">
        <f t="shared" ca="1" si="234"/>
        <v/>
      </c>
      <c r="Y606" s="3" t="str">
        <f t="shared" ca="1" si="224"/>
        <v/>
      </c>
      <c r="Z606" s="3" t="str">
        <f t="shared" ca="1" si="235"/>
        <v/>
      </c>
      <c r="AA606" s="3" t="str">
        <f t="shared" ca="1" si="236"/>
        <v/>
      </c>
      <c r="AB606" s="205">
        <f t="shared" ca="1" si="237"/>
        <v>9545</v>
      </c>
      <c r="AC606" s="205">
        <f t="shared" ca="1" si="238"/>
        <v>151</v>
      </c>
      <c r="AD606" s="205">
        <f t="shared" ca="1" si="225"/>
        <v>63.211920529801326</v>
      </c>
      <c r="AE606" s="205">
        <f t="shared" ca="1" si="226"/>
        <v>13.211920529801326</v>
      </c>
      <c r="AF606" s="205">
        <f t="shared" ca="1" si="239"/>
        <v>2.6423841059602653</v>
      </c>
      <c r="AG606" s="205"/>
      <c r="AH606" s="205"/>
      <c r="AI606" s="205"/>
      <c r="AJ606" s="205"/>
      <c r="AK606" s="4"/>
      <c r="AL606" s="4"/>
      <c r="AM606" s="309">
        <f t="shared" ca="1" si="240"/>
        <v>13.82</v>
      </c>
      <c r="AN606" s="309">
        <f t="shared" ca="1" si="241"/>
        <v>13.01</v>
      </c>
      <c r="AO606" s="310">
        <f t="shared" ca="1" si="242"/>
        <v>0.55555555555555658</v>
      </c>
      <c r="AP606" s="310" t="b">
        <f t="shared" ca="1" si="243"/>
        <v>0</v>
      </c>
      <c r="AQ606" s="309">
        <f t="shared" ca="1" si="244"/>
        <v>0.38729999999999998</v>
      </c>
      <c r="AR606" s="205">
        <f t="shared" ca="1" si="227"/>
        <v>12.5227</v>
      </c>
      <c r="AS606" s="45" t="b">
        <f t="shared" ca="1" si="228"/>
        <v>0</v>
      </c>
      <c r="AT606">
        <f t="shared" ca="1" si="229"/>
        <v>4</v>
      </c>
      <c r="AU606" t="b">
        <f t="shared" ca="1" si="245"/>
        <v>0</v>
      </c>
      <c r="AV606" t="b">
        <f t="shared" ca="1" si="246"/>
        <v>0</v>
      </c>
      <c r="AW606" s="266" t="b">
        <f t="shared" ca="1" si="247"/>
        <v>0</v>
      </c>
      <c r="AX606" s="266" t="b">
        <f t="shared" ca="1" si="248"/>
        <v>1</v>
      </c>
      <c r="AY606" s="266" t="b">
        <f t="shared" ca="1" si="249"/>
        <v>0</v>
      </c>
    </row>
    <row r="607" spans="1:51" x14ac:dyDescent="0.25">
      <c r="A607">
        <v>575</v>
      </c>
      <c r="B607" s="163">
        <f ca="1">OFFSET(InputPriceData!B$15,CalculationsAndCharts!$A607+$A$11,0,1,1)</f>
        <v>41178</v>
      </c>
      <c r="C607" s="3">
        <f ca="1">OFFSET(InputPriceData!G$15,CalculationsAndCharts!$A607+$A$11,IF($C$7,8,0),1,1)</f>
        <v>269400</v>
      </c>
      <c r="D607" s="4">
        <f ca="1">OFFSET(InputPriceData!C$15,CalculationsAndCharts!$A607+$A$11,IF($C$7,8,0),1,1)</f>
        <v>13.26</v>
      </c>
      <c r="E607" s="4">
        <f ca="1">OFFSET(InputPriceData!D$15,CalculationsAndCharts!$A607+$A$11,IF($C$7,8,0),1,1)</f>
        <v>13.52</v>
      </c>
      <c r="F607" s="4">
        <f ca="1">OFFSET(InputPriceData!E$15,CalculationsAndCharts!$A607+$A$11,IF($C$7,8,0),1,1)</f>
        <v>13.19</v>
      </c>
      <c r="G607" s="4">
        <f ca="1">OFFSET(InputPriceData!F$15,CalculationsAndCharts!$A607+$A$11,IF($C$7,8,0),1,1)</f>
        <v>13.46</v>
      </c>
      <c r="H607" s="128"/>
      <c r="I607" s="128"/>
      <c r="K607" s="124"/>
      <c r="L607" s="279"/>
      <c r="M607" s="281"/>
      <c r="N607" s="280"/>
      <c r="O607" s="4"/>
      <c r="P607" s="4"/>
      <c r="Q607" s="3"/>
      <c r="S607" s="309">
        <f t="shared" ca="1" si="230"/>
        <v>13.82</v>
      </c>
      <c r="T607" s="309">
        <f t="shared" ca="1" si="231"/>
        <v>13.01</v>
      </c>
      <c r="U607" s="310">
        <f t="shared" ca="1" si="223"/>
        <v>0.55555555555555658</v>
      </c>
      <c r="V607" s="310" t="b">
        <f t="shared" ca="1" si="232"/>
        <v>0</v>
      </c>
      <c r="W607" s="3" t="b">
        <f t="shared" ca="1" si="233"/>
        <v>0</v>
      </c>
      <c r="X607" s="3" t="str">
        <f t="shared" ca="1" si="234"/>
        <v/>
      </c>
      <c r="Y607" s="3" t="str">
        <f t="shared" ca="1" si="224"/>
        <v/>
      </c>
      <c r="Z607" s="3" t="str">
        <f t="shared" ca="1" si="235"/>
        <v/>
      </c>
      <c r="AA607" s="3" t="str">
        <f t="shared" ca="1" si="236"/>
        <v/>
      </c>
      <c r="AB607" s="205">
        <f t="shared" ca="1" si="237"/>
        <v>9545</v>
      </c>
      <c r="AC607" s="205">
        <f t="shared" ca="1" si="238"/>
        <v>151</v>
      </c>
      <c r="AD607" s="205">
        <f t="shared" ca="1" si="225"/>
        <v>63.211920529801326</v>
      </c>
      <c r="AE607" s="205">
        <f t="shared" ca="1" si="226"/>
        <v>13.211920529801326</v>
      </c>
      <c r="AF607" s="205">
        <f t="shared" ca="1" si="239"/>
        <v>2.6423841059602653</v>
      </c>
      <c r="AG607" s="205"/>
      <c r="AH607" s="205"/>
      <c r="AI607" s="205"/>
      <c r="AJ607" s="205"/>
      <c r="AK607" s="4"/>
      <c r="AL607" s="4"/>
      <c r="AM607" s="309">
        <f t="shared" ca="1" si="240"/>
        <v>13.82</v>
      </c>
      <c r="AN607" s="309">
        <f t="shared" ca="1" si="241"/>
        <v>13.01</v>
      </c>
      <c r="AO607" s="310">
        <f t="shared" ca="1" si="242"/>
        <v>0.55555555555555658</v>
      </c>
      <c r="AP607" s="310" t="b">
        <f t="shared" ca="1" si="243"/>
        <v>0</v>
      </c>
      <c r="AQ607" s="309">
        <f t="shared" ca="1" si="244"/>
        <v>0.38729999999999998</v>
      </c>
      <c r="AR607" s="205">
        <f t="shared" ca="1" si="227"/>
        <v>12.5227</v>
      </c>
      <c r="AS607" s="45" t="b">
        <f t="shared" ca="1" si="228"/>
        <v>0</v>
      </c>
      <c r="AT607">
        <f t="shared" ca="1" si="229"/>
        <v>3</v>
      </c>
      <c r="AU607" t="b">
        <f t="shared" ca="1" si="245"/>
        <v>0</v>
      </c>
      <c r="AV607" t="b">
        <f t="shared" ca="1" si="246"/>
        <v>0</v>
      </c>
      <c r="AW607" s="266" t="b">
        <f t="shared" ca="1" si="247"/>
        <v>0</v>
      </c>
      <c r="AX607" s="266" t="b">
        <f t="shared" ca="1" si="248"/>
        <v>1</v>
      </c>
      <c r="AY607" s="266" t="b">
        <f t="shared" ca="1" si="249"/>
        <v>0</v>
      </c>
    </row>
    <row r="608" spans="1:51" x14ac:dyDescent="0.25">
      <c r="A608">
        <v>576</v>
      </c>
      <c r="B608" s="163">
        <f ca="1">OFFSET(InputPriceData!B$15,CalculationsAndCharts!$A608+$A$11,0,1,1)</f>
        <v>41177</v>
      </c>
      <c r="C608" s="3">
        <f ca="1">OFFSET(InputPriceData!G$15,CalculationsAndCharts!$A608+$A$11,IF($C$7,8,0),1,1)</f>
        <v>420000</v>
      </c>
      <c r="D608" s="4">
        <f ca="1">OFFSET(InputPriceData!C$15,CalculationsAndCharts!$A608+$A$11,IF($C$7,8,0),1,1)</f>
        <v>13.38</v>
      </c>
      <c r="E608" s="4">
        <f ca="1">OFFSET(InputPriceData!D$15,CalculationsAndCharts!$A608+$A$11,IF($C$7,8,0),1,1)</f>
        <v>13.48</v>
      </c>
      <c r="F608" s="4">
        <f ca="1">OFFSET(InputPriceData!E$15,CalculationsAndCharts!$A608+$A$11,IF($C$7,8,0),1,1)</f>
        <v>13.19</v>
      </c>
      <c r="G608" s="4">
        <f ca="1">OFFSET(InputPriceData!F$15,CalculationsAndCharts!$A608+$A$11,IF($C$7,8,0),1,1)</f>
        <v>13.25</v>
      </c>
      <c r="H608" s="128"/>
      <c r="I608" s="128"/>
      <c r="K608" s="124"/>
      <c r="L608" s="279"/>
      <c r="M608" s="281"/>
      <c r="N608" s="280"/>
      <c r="O608" s="4"/>
      <c r="P608" s="4"/>
      <c r="Q608" s="3"/>
      <c r="S608" s="309">
        <f t="shared" ca="1" si="230"/>
        <v>13.82</v>
      </c>
      <c r="T608" s="309">
        <f t="shared" ca="1" si="231"/>
        <v>12.98</v>
      </c>
      <c r="U608" s="310">
        <f t="shared" ca="1" si="223"/>
        <v>0.32142857142857095</v>
      </c>
      <c r="V608" s="310" t="b">
        <f t="shared" ca="1" si="232"/>
        <v>0</v>
      </c>
      <c r="W608" s="3" t="b">
        <f t="shared" ca="1" si="233"/>
        <v>0</v>
      </c>
      <c r="X608" s="3" t="str">
        <f t="shared" ca="1" si="234"/>
        <v/>
      </c>
      <c r="Y608" s="3" t="str">
        <f t="shared" ca="1" si="224"/>
        <v/>
      </c>
      <c r="Z608" s="3" t="str">
        <f t="shared" ca="1" si="235"/>
        <v/>
      </c>
      <c r="AA608" s="3" t="str">
        <f t="shared" ca="1" si="236"/>
        <v/>
      </c>
      <c r="AB608" s="205">
        <f t="shared" ca="1" si="237"/>
        <v>9545</v>
      </c>
      <c r="AC608" s="205">
        <f t="shared" ca="1" si="238"/>
        <v>151</v>
      </c>
      <c r="AD608" s="205">
        <f t="shared" ca="1" si="225"/>
        <v>63.211920529801326</v>
      </c>
      <c r="AE608" s="205">
        <f t="shared" ca="1" si="226"/>
        <v>13.211920529801326</v>
      </c>
      <c r="AF608" s="205">
        <f t="shared" ca="1" si="239"/>
        <v>2.6423841059602653</v>
      </c>
      <c r="AG608" s="205"/>
      <c r="AH608" s="205"/>
      <c r="AI608" s="205"/>
      <c r="AJ608" s="205"/>
      <c r="AK608" s="4"/>
      <c r="AL608" s="4"/>
      <c r="AM608" s="309">
        <f t="shared" ca="1" si="240"/>
        <v>13.82</v>
      </c>
      <c r="AN608" s="309">
        <f t="shared" ca="1" si="241"/>
        <v>13.01</v>
      </c>
      <c r="AO608" s="310">
        <f t="shared" ca="1" si="242"/>
        <v>0.29629629629629639</v>
      </c>
      <c r="AP608" s="310" t="b">
        <f t="shared" ca="1" si="243"/>
        <v>0</v>
      </c>
      <c r="AQ608" s="309">
        <f t="shared" ca="1" si="244"/>
        <v>0.38729999999999998</v>
      </c>
      <c r="AR608" s="205">
        <f t="shared" ca="1" si="227"/>
        <v>12.5227</v>
      </c>
      <c r="AS608" s="45" t="b">
        <f t="shared" ca="1" si="228"/>
        <v>0</v>
      </c>
      <c r="AT608">
        <f t="shared" ca="1" si="229"/>
        <v>2</v>
      </c>
      <c r="AU608" t="b">
        <f t="shared" ca="1" si="245"/>
        <v>0</v>
      </c>
      <c r="AV608" t="b">
        <f t="shared" ca="1" si="246"/>
        <v>0</v>
      </c>
      <c r="AW608" s="266" t="b">
        <f t="shared" ca="1" si="247"/>
        <v>0</v>
      </c>
      <c r="AX608" s="266" t="b">
        <f t="shared" ca="1" si="248"/>
        <v>1</v>
      </c>
      <c r="AY608" s="266" t="b">
        <f t="shared" ca="1" si="249"/>
        <v>0</v>
      </c>
    </row>
    <row r="609" spans="1:51" x14ac:dyDescent="0.25">
      <c r="A609">
        <v>577</v>
      </c>
      <c r="B609" s="163">
        <f ca="1">OFFSET(InputPriceData!B$15,CalculationsAndCharts!$A609+$A$11,0,1,1)</f>
        <v>41176</v>
      </c>
      <c r="C609" s="3">
        <f ca="1">OFFSET(InputPriceData!G$15,CalculationsAndCharts!$A609+$A$11,IF($C$7,8,0),1,1)</f>
        <v>350900</v>
      </c>
      <c r="D609" s="4">
        <f ca="1">OFFSET(InputPriceData!C$15,CalculationsAndCharts!$A609+$A$11,IF($C$7,8,0),1,1)</f>
        <v>12.91</v>
      </c>
      <c r="E609" s="4">
        <f ca="1">OFFSET(InputPriceData!D$15,CalculationsAndCharts!$A609+$A$11,IF($C$7,8,0),1,1)</f>
        <v>13.39</v>
      </c>
      <c r="F609" s="4">
        <f ca="1">OFFSET(InputPriceData!E$15,CalculationsAndCharts!$A609+$A$11,IF($C$7,8,0),1,1)</f>
        <v>12.85</v>
      </c>
      <c r="G609" s="4">
        <f ca="1">OFFSET(InputPriceData!F$15,CalculationsAndCharts!$A609+$A$11,IF($C$7,8,0),1,1)</f>
        <v>13.35</v>
      </c>
      <c r="H609" s="128"/>
      <c r="I609" s="128"/>
      <c r="K609" s="124"/>
      <c r="L609" s="279"/>
      <c r="M609" s="281"/>
      <c r="N609" s="280"/>
      <c r="O609" s="4"/>
      <c r="P609" s="4"/>
      <c r="Q609" s="3"/>
      <c r="S609" s="309">
        <f t="shared" ca="1" si="230"/>
        <v>13.82</v>
      </c>
      <c r="T609" s="309">
        <f t="shared" ca="1" si="231"/>
        <v>12.98</v>
      </c>
      <c r="U609" s="310">
        <f t="shared" ref="U609:U672" ca="1" si="250">IFERROR((G609- T609)/(S609-T609),0)</f>
        <v>0.44047619047618963</v>
      </c>
      <c r="V609" s="310" t="b">
        <f t="shared" ca="1" si="232"/>
        <v>0</v>
      </c>
      <c r="W609" s="3" t="b">
        <f t="shared" ca="1" si="233"/>
        <v>0</v>
      </c>
      <c r="X609" s="3" t="str">
        <f t="shared" ca="1" si="234"/>
        <v/>
      </c>
      <c r="Y609" s="3" t="str">
        <f t="shared" ref="Y609:Y672" ca="1" si="251">IF(W609,IFERROR(100*(G609-X609)/X609,0),"")</f>
        <v/>
      </c>
      <c r="Z609" s="3" t="str">
        <f t="shared" ca="1" si="235"/>
        <v/>
      </c>
      <c r="AA609" s="3" t="str">
        <f t="shared" ca="1" si="236"/>
        <v/>
      </c>
      <c r="AB609" s="205">
        <f t="shared" ca="1" si="237"/>
        <v>9545</v>
      </c>
      <c r="AC609" s="205">
        <f t="shared" ca="1" si="238"/>
        <v>151</v>
      </c>
      <c r="AD609" s="205">
        <f t="shared" ref="AD609:AD672" ca="1" si="252">IFERROR(AB609/AC609,0)</f>
        <v>63.211920529801326</v>
      </c>
      <c r="AE609" s="205">
        <f t="shared" ref="AE609:AE672" ca="1" si="253">IFERROR(AB609/AC609-50,0)</f>
        <v>13.211920529801326</v>
      </c>
      <c r="AF609" s="205">
        <f t="shared" ca="1" si="239"/>
        <v>2.6423841059602653</v>
      </c>
      <c r="AG609" s="205"/>
      <c r="AH609" s="205"/>
      <c r="AI609" s="205"/>
      <c r="AJ609" s="205"/>
      <c r="AK609" s="4"/>
      <c r="AL609" s="4"/>
      <c r="AM609" s="309">
        <f t="shared" ca="1" si="240"/>
        <v>13.82</v>
      </c>
      <c r="AN609" s="309">
        <f t="shared" ca="1" si="241"/>
        <v>13.01</v>
      </c>
      <c r="AO609" s="310">
        <f t="shared" ca="1" si="242"/>
        <v>0.41975308641975267</v>
      </c>
      <c r="AP609" s="310" t="b">
        <f t="shared" ca="1" si="243"/>
        <v>0</v>
      </c>
      <c r="AQ609" s="309">
        <f t="shared" ca="1" si="244"/>
        <v>0.38729999999999998</v>
      </c>
      <c r="AR609" s="205">
        <f t="shared" ref="AR609:AR672" ca="1" si="254">IF(AND(NOT(AX610),AW609),D609*(1-$E$22),IF(AX609,AR610,0))</f>
        <v>12.5227</v>
      </c>
      <c r="AS609" s="45" t="b">
        <f t="shared" ref="AS609:AS672" ca="1" si="255">AND(AX609,F609&lt;AR609)</f>
        <v>0</v>
      </c>
      <c r="AT609">
        <f t="shared" ref="AT609:AT672" ca="1" si="256">IF(AX609,AT610+1,0)</f>
        <v>1</v>
      </c>
      <c r="AU609" t="b">
        <f t="shared" ca="1" si="245"/>
        <v>0</v>
      </c>
      <c r="AV609" t="b">
        <f t="shared" ca="1" si="246"/>
        <v>0</v>
      </c>
      <c r="AW609" s="266" t="b">
        <f t="shared" ca="1" si="247"/>
        <v>1</v>
      </c>
      <c r="AX609" s="266" t="b">
        <f t="shared" ca="1" si="248"/>
        <v>1</v>
      </c>
      <c r="AY609" s="266" t="b">
        <f t="shared" ca="1" si="249"/>
        <v>0</v>
      </c>
    </row>
    <row r="610" spans="1:51" x14ac:dyDescent="0.25">
      <c r="A610">
        <v>578</v>
      </c>
      <c r="B610" s="163">
        <f ca="1">OFFSET(InputPriceData!B$15,CalculationsAndCharts!$A610+$A$11,0,1,1)</f>
        <v>41173</v>
      </c>
      <c r="C610" s="3">
        <f ca="1">OFFSET(InputPriceData!G$15,CalculationsAndCharts!$A610+$A$11,IF($C$7,8,0),1,1)</f>
        <v>2042300</v>
      </c>
      <c r="D610" s="4">
        <f ca="1">OFFSET(InputPriceData!C$15,CalculationsAndCharts!$A610+$A$11,IF($C$7,8,0),1,1)</f>
        <v>13.27</v>
      </c>
      <c r="E610" s="4">
        <f ca="1">OFFSET(InputPriceData!D$15,CalculationsAndCharts!$A610+$A$11,IF($C$7,8,0),1,1)</f>
        <v>13.29</v>
      </c>
      <c r="F610" s="4">
        <f ca="1">OFFSET(InputPriceData!E$15,CalculationsAndCharts!$A610+$A$11,IF($C$7,8,0),1,1)</f>
        <v>12.95</v>
      </c>
      <c r="G610" s="4">
        <f ca="1">OFFSET(InputPriceData!F$15,CalculationsAndCharts!$A610+$A$11,IF($C$7,8,0),1,1)</f>
        <v>13.01</v>
      </c>
      <c r="H610" s="128"/>
      <c r="I610" s="128"/>
      <c r="K610" s="124"/>
      <c r="L610" s="279"/>
      <c r="M610" s="281"/>
      <c r="N610" s="280"/>
      <c r="O610" s="4"/>
      <c r="P610" s="4"/>
      <c r="Q610" s="3"/>
      <c r="S610" s="309">
        <f t="shared" ref="S610:S673" ca="1" si="257">MAX(OFFSET($G610,0,0,$A$19,1))</f>
        <v>13.82</v>
      </c>
      <c r="T610" s="309">
        <f t="shared" ref="T610:T673" ca="1" si="258">MIN(OFFSET($G610,0,0,$A$19,1))</f>
        <v>12.98</v>
      </c>
      <c r="U610" s="310">
        <f t="shared" ca="1" si="250"/>
        <v>3.5714285714284956E-2</v>
      </c>
      <c r="V610" s="310" t="b">
        <f t="shared" ref="V610:V673" ca="1" si="259">AND(U610&lt;$A$20,U611&gt;$A$20)</f>
        <v>1</v>
      </c>
      <c r="W610" s="3" t="b">
        <f t="shared" ref="W610:W673" ca="1" si="260">OFFSET(V610,($A$21-1),0,1,1)</f>
        <v>0</v>
      </c>
      <c r="X610" s="3" t="str">
        <f t="shared" ref="X610:X673" ca="1" si="261">IF($W610,OFFSET($G610,$A$19-1,0,1,1),"")</f>
        <v/>
      </c>
      <c r="Y610" s="3" t="str">
        <f t="shared" ca="1" si="251"/>
        <v/>
      </c>
      <c r="Z610" s="3" t="str">
        <f t="shared" ref="Z610:Z673" ca="1" si="262">IF(W610,IF(Y610&lt;-10,10,IF(Y610&gt;10,10,Y610)),"")</f>
        <v/>
      </c>
      <c r="AA610" s="3" t="str">
        <f t="shared" ref="AA610:AA673" ca="1" si="263">IF(W610,INT(5*(Z610+10)),"")</f>
        <v/>
      </c>
      <c r="AB610" s="205">
        <f t="shared" ref="AB610:AB673" ca="1" si="264">IF(A610&gt;$A$23,0,IF(W610,AA610,0))+AB611</f>
        <v>9545</v>
      </c>
      <c r="AC610" s="205">
        <f t="shared" ref="AC610:AC673" ca="1" si="265">IF(A610&gt;$A$23,0,IF(W610,1,0))+AC611</f>
        <v>151</v>
      </c>
      <c r="AD610" s="205">
        <f t="shared" ca="1" si="252"/>
        <v>63.211920529801326</v>
      </c>
      <c r="AE610" s="205">
        <f t="shared" ca="1" si="253"/>
        <v>13.211920529801326</v>
      </c>
      <c r="AF610" s="205">
        <f t="shared" ref="AF610:AF673" ca="1" si="266">AE610*0.2</f>
        <v>2.6423841059602653</v>
      </c>
      <c r="AG610" s="205"/>
      <c r="AH610" s="205"/>
      <c r="AI610" s="205"/>
      <c r="AJ610" s="205"/>
      <c r="AK610" s="4"/>
      <c r="AL610" s="4"/>
      <c r="AM610" s="309">
        <f t="shared" ref="AM610:AM673" ca="1" si="267">MAX(OFFSET($G610,0,0,$E$19,1))</f>
        <v>13.82</v>
      </c>
      <c r="AN610" s="309">
        <f t="shared" ref="AN610:AN673" ca="1" si="268">MIN(OFFSET($G610,0,0,$E$19,1))</f>
        <v>12.98</v>
      </c>
      <c r="AO610" s="310">
        <f t="shared" ref="AO610:AO673" ca="1" si="269">IFERROR(($G610- AN610)/(AM610-AN610),0)</f>
        <v>3.5714285714284956E-2</v>
      </c>
      <c r="AP610" s="310" t="b">
        <f t="shared" ref="AP610:AP673" ca="1" si="270">AND(AO610&lt;$E$20,AO611&gt;$E$20)</f>
        <v>1</v>
      </c>
      <c r="AQ610" s="309">
        <f t="shared" ref="AQ610:AQ673" ca="1" si="271">IF(AND(NOT(AX611),AW610),D610*($E$22),IF(AX610,AQ611,0))</f>
        <v>0</v>
      </c>
      <c r="AR610" s="205">
        <f t="shared" ca="1" si="254"/>
        <v>0</v>
      </c>
      <c r="AS610" s="45" t="b">
        <f t="shared" ca="1" si="255"/>
        <v>0</v>
      </c>
      <c r="AT610">
        <f t="shared" ca="1" si="256"/>
        <v>0</v>
      </c>
      <c r="AU610" t="b">
        <f t="shared" ref="AU610:AU673" ca="1" si="272">(AT610&gt;=$E$21)</f>
        <v>0</v>
      </c>
      <c r="AV610" t="b">
        <f t="shared" ref="AV610:AV673" ca="1" si="273">OR(AS610,AU610)</f>
        <v>0</v>
      </c>
      <c r="AW610" s="266" t="b">
        <f t="shared" ref="AW610:AW673" ca="1" si="274">AND($AP611,NOT(AX611))</f>
        <v>0</v>
      </c>
      <c r="AX610" s="266" t="b">
        <f t="shared" ref="AX610:AX673" ca="1" si="275">IF(AX611,IF(AY610,FALSE,AX611),IF(AW610,TRUE,AX611))</f>
        <v>0</v>
      </c>
      <c r="AY610" s="266" t="b">
        <f t="shared" ref="AY610:AY673" ca="1" si="276">AND(AX611,AND(AV611&lt;&gt;AV612,AV611))</f>
        <v>0</v>
      </c>
    </row>
    <row r="611" spans="1:51" x14ac:dyDescent="0.25">
      <c r="A611">
        <v>579</v>
      </c>
      <c r="B611" s="163">
        <f ca="1">OFFSET(InputPriceData!B$15,CalculationsAndCharts!$A611+$A$11,0,1,1)</f>
        <v>41172</v>
      </c>
      <c r="C611" s="3">
        <f ca="1">OFFSET(InputPriceData!G$15,CalculationsAndCharts!$A611+$A$11,IF($C$7,8,0),1,1)</f>
        <v>380500</v>
      </c>
      <c r="D611" s="4">
        <f ca="1">OFFSET(InputPriceData!C$15,CalculationsAndCharts!$A611+$A$11,IF($C$7,8,0),1,1)</f>
        <v>13.18</v>
      </c>
      <c r="E611" s="4">
        <f ca="1">OFFSET(InputPriceData!D$15,CalculationsAndCharts!$A611+$A$11,IF($C$7,8,0),1,1)</f>
        <v>13.37</v>
      </c>
      <c r="F611" s="4">
        <f ca="1">OFFSET(InputPriceData!E$15,CalculationsAndCharts!$A611+$A$11,IF($C$7,8,0),1,1)</f>
        <v>13.02</v>
      </c>
      <c r="G611" s="4">
        <f ca="1">OFFSET(InputPriceData!F$15,CalculationsAndCharts!$A611+$A$11,IF($C$7,8,0),1,1)</f>
        <v>13.12</v>
      </c>
      <c r="H611" s="128"/>
      <c r="I611" s="128"/>
      <c r="K611" s="124"/>
      <c r="L611" s="279"/>
      <c r="M611" s="281"/>
      <c r="N611" s="280"/>
      <c r="O611" s="4"/>
      <c r="P611" s="4"/>
      <c r="Q611" s="3"/>
      <c r="S611" s="309">
        <f t="shared" ca="1" si="257"/>
        <v>13.82</v>
      </c>
      <c r="T611" s="309">
        <f t="shared" ca="1" si="258"/>
        <v>12.98</v>
      </c>
      <c r="U611" s="310">
        <f t="shared" ca="1" si="250"/>
        <v>0.16666666666666527</v>
      </c>
      <c r="V611" s="310" t="b">
        <f t="shared" ca="1" si="259"/>
        <v>0</v>
      </c>
      <c r="W611" s="3" t="b">
        <f t="shared" ca="1" si="260"/>
        <v>0</v>
      </c>
      <c r="X611" s="3" t="str">
        <f t="shared" ca="1" si="261"/>
        <v/>
      </c>
      <c r="Y611" s="3" t="str">
        <f t="shared" ca="1" si="251"/>
        <v/>
      </c>
      <c r="Z611" s="3" t="str">
        <f t="shared" ca="1" si="262"/>
        <v/>
      </c>
      <c r="AA611" s="3" t="str">
        <f t="shared" ca="1" si="263"/>
        <v/>
      </c>
      <c r="AB611" s="205">
        <f t="shared" ca="1" si="264"/>
        <v>9545</v>
      </c>
      <c r="AC611" s="205">
        <f t="shared" ca="1" si="265"/>
        <v>151</v>
      </c>
      <c r="AD611" s="205">
        <f t="shared" ca="1" si="252"/>
        <v>63.211920529801326</v>
      </c>
      <c r="AE611" s="205">
        <f t="shared" ca="1" si="253"/>
        <v>13.211920529801326</v>
      </c>
      <c r="AF611" s="205">
        <f t="shared" ca="1" si="266"/>
        <v>2.6423841059602653</v>
      </c>
      <c r="AG611" s="205"/>
      <c r="AH611" s="205"/>
      <c r="AI611" s="205"/>
      <c r="AJ611" s="205"/>
      <c r="AK611" s="4"/>
      <c r="AL611" s="4"/>
      <c r="AM611" s="309">
        <f t="shared" ca="1" si="267"/>
        <v>13.82</v>
      </c>
      <c r="AN611" s="309">
        <f t="shared" ca="1" si="268"/>
        <v>12.98</v>
      </c>
      <c r="AO611" s="310">
        <f t="shared" ca="1" si="269"/>
        <v>0.16666666666666527</v>
      </c>
      <c r="AP611" s="310" t="b">
        <f t="shared" ca="1" si="270"/>
        <v>0</v>
      </c>
      <c r="AQ611" s="309">
        <f t="shared" ca="1" si="271"/>
        <v>0</v>
      </c>
      <c r="AR611" s="205">
        <f t="shared" ca="1" si="254"/>
        <v>0</v>
      </c>
      <c r="AS611" s="45" t="b">
        <f t="shared" ca="1" si="255"/>
        <v>0</v>
      </c>
      <c r="AT611">
        <f t="shared" ca="1" si="256"/>
        <v>0</v>
      </c>
      <c r="AU611" t="b">
        <f t="shared" ca="1" si="272"/>
        <v>0</v>
      </c>
      <c r="AV611" t="b">
        <f t="shared" ca="1" si="273"/>
        <v>0</v>
      </c>
      <c r="AW611" s="266" t="b">
        <f t="shared" ca="1" si="274"/>
        <v>0</v>
      </c>
      <c r="AX611" s="266" t="b">
        <f t="shared" ca="1" si="275"/>
        <v>0</v>
      </c>
      <c r="AY611" s="266" t="b">
        <f t="shared" ca="1" si="276"/>
        <v>0</v>
      </c>
    </row>
    <row r="612" spans="1:51" x14ac:dyDescent="0.25">
      <c r="A612">
        <v>580</v>
      </c>
      <c r="B612" s="163">
        <f ca="1">OFFSET(InputPriceData!B$15,CalculationsAndCharts!$A612+$A$11,0,1,1)</f>
        <v>41171</v>
      </c>
      <c r="C612" s="3">
        <f ca="1">OFFSET(InputPriceData!G$15,CalculationsAndCharts!$A612+$A$11,IF($C$7,8,0),1,1)</f>
        <v>312600</v>
      </c>
      <c r="D612" s="4">
        <f ca="1">OFFSET(InputPriceData!C$15,CalculationsAndCharts!$A612+$A$11,IF($C$7,8,0),1,1)</f>
        <v>13.11</v>
      </c>
      <c r="E612" s="4">
        <f ca="1">OFFSET(InputPriceData!D$15,CalculationsAndCharts!$A612+$A$11,IF($C$7,8,0),1,1)</f>
        <v>13.45</v>
      </c>
      <c r="F612" s="4">
        <f ca="1">OFFSET(InputPriceData!E$15,CalculationsAndCharts!$A612+$A$11,IF($C$7,8,0),1,1)</f>
        <v>13.11</v>
      </c>
      <c r="G612" s="4">
        <f ca="1">OFFSET(InputPriceData!F$15,CalculationsAndCharts!$A612+$A$11,IF($C$7,8,0),1,1)</f>
        <v>13.28</v>
      </c>
      <c r="H612" s="128"/>
      <c r="I612" s="128"/>
      <c r="K612" s="124"/>
      <c r="L612" s="279"/>
      <c r="M612" s="281"/>
      <c r="N612" s="280"/>
      <c r="O612" s="4"/>
      <c r="P612" s="4"/>
      <c r="Q612" s="3"/>
      <c r="S612" s="309">
        <f t="shared" ca="1" si="257"/>
        <v>13.82</v>
      </c>
      <c r="T612" s="309">
        <f t="shared" ca="1" si="258"/>
        <v>12.98</v>
      </c>
      <c r="U612" s="310">
        <f t="shared" ca="1" si="250"/>
        <v>0.35714285714285593</v>
      </c>
      <c r="V612" s="310" t="b">
        <f t="shared" ca="1" si="259"/>
        <v>0</v>
      </c>
      <c r="W612" s="3" t="b">
        <f t="shared" ca="1" si="260"/>
        <v>0</v>
      </c>
      <c r="X612" s="3" t="str">
        <f t="shared" ca="1" si="261"/>
        <v/>
      </c>
      <c r="Y612" s="3" t="str">
        <f t="shared" ca="1" si="251"/>
        <v/>
      </c>
      <c r="Z612" s="3" t="str">
        <f t="shared" ca="1" si="262"/>
        <v/>
      </c>
      <c r="AA612" s="3" t="str">
        <f t="shared" ca="1" si="263"/>
        <v/>
      </c>
      <c r="AB612" s="205">
        <f t="shared" ca="1" si="264"/>
        <v>9545</v>
      </c>
      <c r="AC612" s="205">
        <f t="shared" ca="1" si="265"/>
        <v>151</v>
      </c>
      <c r="AD612" s="205">
        <f t="shared" ca="1" si="252"/>
        <v>63.211920529801326</v>
      </c>
      <c r="AE612" s="205">
        <f t="shared" ca="1" si="253"/>
        <v>13.211920529801326</v>
      </c>
      <c r="AF612" s="205">
        <f t="shared" ca="1" si="266"/>
        <v>2.6423841059602653</v>
      </c>
      <c r="AG612" s="205"/>
      <c r="AH612" s="205"/>
      <c r="AI612" s="205"/>
      <c r="AJ612" s="205"/>
      <c r="AK612" s="4"/>
      <c r="AL612" s="4"/>
      <c r="AM612" s="309">
        <f t="shared" ca="1" si="267"/>
        <v>13.82</v>
      </c>
      <c r="AN612" s="309">
        <f t="shared" ca="1" si="268"/>
        <v>12.98</v>
      </c>
      <c r="AO612" s="310">
        <f t="shared" ca="1" si="269"/>
        <v>0.35714285714285593</v>
      </c>
      <c r="AP612" s="310" t="b">
        <f t="shared" ca="1" si="270"/>
        <v>0</v>
      </c>
      <c r="AQ612" s="309">
        <f t="shared" ca="1" si="271"/>
        <v>0</v>
      </c>
      <c r="AR612" s="205">
        <f t="shared" ca="1" si="254"/>
        <v>0</v>
      </c>
      <c r="AS612" s="45" t="b">
        <f t="shared" ca="1" si="255"/>
        <v>0</v>
      </c>
      <c r="AT612">
        <f t="shared" ca="1" si="256"/>
        <v>0</v>
      </c>
      <c r="AU612" t="b">
        <f t="shared" ca="1" si="272"/>
        <v>0</v>
      </c>
      <c r="AV612" t="b">
        <f t="shared" ca="1" si="273"/>
        <v>0</v>
      </c>
      <c r="AW612" s="266" t="b">
        <f t="shared" ca="1" si="274"/>
        <v>0</v>
      </c>
      <c r="AX612" s="266" t="b">
        <f t="shared" ca="1" si="275"/>
        <v>0</v>
      </c>
      <c r="AY612" s="266" t="b">
        <f t="shared" ca="1" si="276"/>
        <v>0</v>
      </c>
    </row>
    <row r="613" spans="1:51" x14ac:dyDescent="0.25">
      <c r="A613">
        <v>581</v>
      </c>
      <c r="B613" s="163">
        <f ca="1">OFFSET(InputPriceData!B$15,CalculationsAndCharts!$A613+$A$11,0,1,1)</f>
        <v>41170</v>
      </c>
      <c r="C613" s="3">
        <f ca="1">OFFSET(InputPriceData!G$15,CalculationsAndCharts!$A613+$A$11,IF($C$7,8,0),1,1)</f>
        <v>386500</v>
      </c>
      <c r="D613" s="4">
        <f ca="1">OFFSET(InputPriceData!C$15,CalculationsAndCharts!$A613+$A$11,IF($C$7,8,0),1,1)</f>
        <v>13.25</v>
      </c>
      <c r="E613" s="4">
        <f ca="1">OFFSET(InputPriceData!D$15,CalculationsAndCharts!$A613+$A$11,IF($C$7,8,0),1,1)</f>
        <v>13.25</v>
      </c>
      <c r="F613" s="4">
        <f ca="1">OFFSET(InputPriceData!E$15,CalculationsAndCharts!$A613+$A$11,IF($C$7,8,0),1,1)</f>
        <v>13</v>
      </c>
      <c r="G613" s="4">
        <f ca="1">OFFSET(InputPriceData!F$15,CalculationsAndCharts!$A613+$A$11,IF($C$7,8,0),1,1)</f>
        <v>13.14</v>
      </c>
      <c r="H613" s="128"/>
      <c r="I613" s="128"/>
      <c r="K613" s="124"/>
      <c r="L613" s="279"/>
      <c r="M613" s="281"/>
      <c r="N613" s="280"/>
      <c r="O613" s="4"/>
      <c r="P613" s="4"/>
      <c r="Q613" s="3"/>
      <c r="S613" s="309">
        <f t="shared" ca="1" si="257"/>
        <v>13.82</v>
      </c>
      <c r="T613" s="309">
        <f t="shared" ca="1" si="258"/>
        <v>12.98</v>
      </c>
      <c r="U613" s="310">
        <f t="shared" ca="1" si="250"/>
        <v>0.19047619047619069</v>
      </c>
      <c r="V613" s="310" t="b">
        <f t="shared" ca="1" si="259"/>
        <v>0</v>
      </c>
      <c r="W613" s="3" t="b">
        <f t="shared" ca="1" si="260"/>
        <v>1</v>
      </c>
      <c r="X613" s="3">
        <f t="shared" ca="1" si="261"/>
        <v>13.41</v>
      </c>
      <c r="Y613" s="3">
        <f t="shared" ca="1" si="251"/>
        <v>-2.013422818791943</v>
      </c>
      <c r="Z613" s="3">
        <f t="shared" ca="1" si="262"/>
        <v>-2.013422818791943</v>
      </c>
      <c r="AA613" s="3">
        <f t="shared" ca="1" si="263"/>
        <v>39</v>
      </c>
      <c r="AB613" s="205">
        <f t="shared" ca="1" si="264"/>
        <v>9545</v>
      </c>
      <c r="AC613" s="205">
        <f t="shared" ca="1" si="265"/>
        <v>151</v>
      </c>
      <c r="AD613" s="205">
        <f t="shared" ca="1" si="252"/>
        <v>63.211920529801326</v>
      </c>
      <c r="AE613" s="205">
        <f t="shared" ca="1" si="253"/>
        <v>13.211920529801326</v>
      </c>
      <c r="AF613" s="205">
        <f t="shared" ca="1" si="266"/>
        <v>2.6423841059602653</v>
      </c>
      <c r="AG613" s="205"/>
      <c r="AH613" s="205"/>
      <c r="AI613" s="205"/>
      <c r="AJ613" s="205"/>
      <c r="AK613" s="4"/>
      <c r="AL613" s="4"/>
      <c r="AM613" s="309">
        <f t="shared" ca="1" si="267"/>
        <v>13.82</v>
      </c>
      <c r="AN613" s="309">
        <f t="shared" ca="1" si="268"/>
        <v>12.98</v>
      </c>
      <c r="AO613" s="310">
        <f t="shared" ca="1" si="269"/>
        <v>0.19047619047619069</v>
      </c>
      <c r="AP613" s="310" t="b">
        <f t="shared" ca="1" si="270"/>
        <v>0</v>
      </c>
      <c r="AQ613" s="309">
        <f t="shared" ca="1" si="271"/>
        <v>0</v>
      </c>
      <c r="AR613" s="205">
        <f t="shared" ca="1" si="254"/>
        <v>0</v>
      </c>
      <c r="AS613" s="45" t="b">
        <f t="shared" ca="1" si="255"/>
        <v>0</v>
      </c>
      <c r="AT613">
        <f t="shared" ca="1" si="256"/>
        <v>0</v>
      </c>
      <c r="AU613" t="b">
        <f t="shared" ca="1" si="272"/>
        <v>0</v>
      </c>
      <c r="AV613" t="b">
        <f t="shared" ca="1" si="273"/>
        <v>0</v>
      </c>
      <c r="AW613" s="266" t="b">
        <f t="shared" ca="1" si="274"/>
        <v>0</v>
      </c>
      <c r="AX613" s="266" t="b">
        <f t="shared" ca="1" si="275"/>
        <v>0</v>
      </c>
      <c r="AY613" s="266" t="b">
        <f t="shared" ca="1" si="276"/>
        <v>0</v>
      </c>
    </row>
    <row r="614" spans="1:51" x14ac:dyDescent="0.25">
      <c r="A614">
        <v>582</v>
      </c>
      <c r="B614" s="163">
        <f ca="1">OFFSET(InputPriceData!B$15,CalculationsAndCharts!$A614+$A$11,0,1,1)</f>
        <v>41169</v>
      </c>
      <c r="C614" s="3">
        <f ca="1">OFFSET(InputPriceData!G$15,CalculationsAndCharts!$A614+$A$11,IF($C$7,8,0),1,1)</f>
        <v>338200</v>
      </c>
      <c r="D614" s="4">
        <f ca="1">OFFSET(InputPriceData!C$15,CalculationsAndCharts!$A614+$A$11,IF($C$7,8,0),1,1)</f>
        <v>13.33</v>
      </c>
      <c r="E614" s="4">
        <f ca="1">OFFSET(InputPriceData!D$15,CalculationsAndCharts!$A614+$A$11,IF($C$7,8,0),1,1)</f>
        <v>13.36</v>
      </c>
      <c r="F614" s="4">
        <f ca="1">OFFSET(InputPriceData!E$15,CalculationsAndCharts!$A614+$A$11,IF($C$7,8,0),1,1)</f>
        <v>13.15</v>
      </c>
      <c r="G614" s="4">
        <f ca="1">OFFSET(InputPriceData!F$15,CalculationsAndCharts!$A614+$A$11,IF($C$7,8,0),1,1)</f>
        <v>13.3</v>
      </c>
      <c r="H614" s="128"/>
      <c r="I614" s="128"/>
      <c r="K614" s="124"/>
      <c r="L614" s="279"/>
      <c r="M614" s="281"/>
      <c r="N614" s="280"/>
      <c r="O614" s="4"/>
      <c r="P614" s="4"/>
      <c r="Q614" s="3"/>
      <c r="S614" s="309">
        <f t="shared" ca="1" si="257"/>
        <v>13.82</v>
      </c>
      <c r="T614" s="309">
        <f t="shared" ca="1" si="258"/>
        <v>12.98</v>
      </c>
      <c r="U614" s="310">
        <f t="shared" ca="1" si="250"/>
        <v>0.38095238095238138</v>
      </c>
      <c r="V614" s="310" t="b">
        <f t="shared" ca="1" si="259"/>
        <v>0</v>
      </c>
      <c r="W614" s="3" t="b">
        <f t="shared" ca="1" si="260"/>
        <v>0</v>
      </c>
      <c r="X614" s="3" t="str">
        <f t="shared" ca="1" si="261"/>
        <v/>
      </c>
      <c r="Y614" s="3" t="str">
        <f t="shared" ca="1" si="251"/>
        <v/>
      </c>
      <c r="Z614" s="3" t="str">
        <f t="shared" ca="1" si="262"/>
        <v/>
      </c>
      <c r="AA614" s="3" t="str">
        <f t="shared" ca="1" si="263"/>
        <v/>
      </c>
      <c r="AB614" s="205">
        <f t="shared" ca="1" si="264"/>
        <v>9506</v>
      </c>
      <c r="AC614" s="205">
        <f t="shared" ca="1" si="265"/>
        <v>150</v>
      </c>
      <c r="AD614" s="205">
        <f t="shared" ca="1" si="252"/>
        <v>63.373333333333335</v>
      </c>
      <c r="AE614" s="205">
        <f t="shared" ca="1" si="253"/>
        <v>13.373333333333335</v>
      </c>
      <c r="AF614" s="205">
        <f t="shared" ca="1" si="266"/>
        <v>2.674666666666667</v>
      </c>
      <c r="AG614" s="205"/>
      <c r="AH614" s="205"/>
      <c r="AI614" s="205"/>
      <c r="AJ614" s="205"/>
      <c r="AK614" s="4"/>
      <c r="AL614" s="4"/>
      <c r="AM614" s="309">
        <f t="shared" ca="1" si="267"/>
        <v>13.82</v>
      </c>
      <c r="AN614" s="309">
        <f t="shared" ca="1" si="268"/>
        <v>12.98</v>
      </c>
      <c r="AO614" s="310">
        <f t="shared" ca="1" si="269"/>
        <v>0.38095238095238138</v>
      </c>
      <c r="AP614" s="310" t="b">
        <f t="shared" ca="1" si="270"/>
        <v>0</v>
      </c>
      <c r="AQ614" s="309">
        <f t="shared" ca="1" si="271"/>
        <v>0</v>
      </c>
      <c r="AR614" s="205">
        <f t="shared" ca="1" si="254"/>
        <v>0</v>
      </c>
      <c r="AS614" s="45" t="b">
        <f t="shared" ca="1" si="255"/>
        <v>0</v>
      </c>
      <c r="AT614">
        <f t="shared" ca="1" si="256"/>
        <v>0</v>
      </c>
      <c r="AU614" t="b">
        <f t="shared" ca="1" si="272"/>
        <v>0</v>
      </c>
      <c r="AV614" t="b">
        <f t="shared" ca="1" si="273"/>
        <v>0</v>
      </c>
      <c r="AW614" s="266" t="b">
        <f t="shared" ca="1" si="274"/>
        <v>0</v>
      </c>
      <c r="AX614" s="266" t="b">
        <f t="shared" ca="1" si="275"/>
        <v>0</v>
      </c>
      <c r="AY614" s="266" t="b">
        <f t="shared" ca="1" si="276"/>
        <v>0</v>
      </c>
    </row>
    <row r="615" spans="1:51" x14ac:dyDescent="0.25">
      <c r="A615">
        <v>583</v>
      </c>
      <c r="B615" s="163">
        <f ca="1">OFFSET(InputPriceData!B$15,CalculationsAndCharts!$A615+$A$11,0,1,1)</f>
        <v>41166</v>
      </c>
      <c r="C615" s="3">
        <f ca="1">OFFSET(InputPriceData!G$15,CalculationsAndCharts!$A615+$A$11,IF($C$7,8,0),1,1)</f>
        <v>476500</v>
      </c>
      <c r="D615" s="4">
        <f ca="1">OFFSET(InputPriceData!C$15,CalculationsAndCharts!$A615+$A$11,IF($C$7,8,0),1,1)</f>
        <v>13.68</v>
      </c>
      <c r="E615" s="4">
        <f ca="1">OFFSET(InputPriceData!D$15,CalculationsAndCharts!$A615+$A$11,IF($C$7,8,0),1,1)</f>
        <v>13.68</v>
      </c>
      <c r="F615" s="4">
        <f ca="1">OFFSET(InputPriceData!E$15,CalculationsAndCharts!$A615+$A$11,IF($C$7,8,0),1,1)</f>
        <v>13.3</v>
      </c>
      <c r="G615" s="4">
        <f ca="1">OFFSET(InputPriceData!F$15,CalculationsAndCharts!$A615+$A$11,IF($C$7,8,0),1,1)</f>
        <v>13.43</v>
      </c>
      <c r="H615" s="128"/>
      <c r="I615" s="128"/>
      <c r="K615" s="124"/>
      <c r="L615" s="279"/>
      <c r="M615" s="281"/>
      <c r="N615" s="280"/>
      <c r="O615" s="4"/>
      <c r="P615" s="4"/>
      <c r="Q615" s="3"/>
      <c r="S615" s="309">
        <f t="shared" ca="1" si="257"/>
        <v>13.82</v>
      </c>
      <c r="T615" s="309">
        <f t="shared" ca="1" si="258"/>
        <v>12.98</v>
      </c>
      <c r="U615" s="310">
        <f t="shared" ca="1" si="250"/>
        <v>0.53571428571428492</v>
      </c>
      <c r="V615" s="310" t="b">
        <f t="shared" ca="1" si="259"/>
        <v>0</v>
      </c>
      <c r="W615" s="3" t="b">
        <f t="shared" ca="1" si="260"/>
        <v>0</v>
      </c>
      <c r="X615" s="3" t="str">
        <f t="shared" ca="1" si="261"/>
        <v/>
      </c>
      <c r="Y615" s="3" t="str">
        <f t="shared" ca="1" si="251"/>
        <v/>
      </c>
      <c r="Z615" s="3" t="str">
        <f t="shared" ca="1" si="262"/>
        <v/>
      </c>
      <c r="AA615" s="3" t="str">
        <f t="shared" ca="1" si="263"/>
        <v/>
      </c>
      <c r="AB615" s="205">
        <f t="shared" ca="1" si="264"/>
        <v>9506</v>
      </c>
      <c r="AC615" s="205">
        <f t="shared" ca="1" si="265"/>
        <v>150</v>
      </c>
      <c r="AD615" s="205">
        <f t="shared" ca="1" si="252"/>
        <v>63.373333333333335</v>
      </c>
      <c r="AE615" s="205">
        <f t="shared" ca="1" si="253"/>
        <v>13.373333333333335</v>
      </c>
      <c r="AF615" s="205">
        <f t="shared" ca="1" si="266"/>
        <v>2.674666666666667</v>
      </c>
      <c r="AG615" s="205"/>
      <c r="AH615" s="205"/>
      <c r="AI615" s="205"/>
      <c r="AJ615" s="205"/>
      <c r="AK615" s="4"/>
      <c r="AL615" s="4"/>
      <c r="AM615" s="309">
        <f t="shared" ca="1" si="267"/>
        <v>13.82</v>
      </c>
      <c r="AN615" s="309">
        <f t="shared" ca="1" si="268"/>
        <v>12.98</v>
      </c>
      <c r="AO615" s="310">
        <f t="shared" ca="1" si="269"/>
        <v>0.53571428571428492</v>
      </c>
      <c r="AP615" s="310" t="b">
        <f t="shared" ca="1" si="270"/>
        <v>0</v>
      </c>
      <c r="AQ615" s="309">
        <f t="shared" ca="1" si="271"/>
        <v>0</v>
      </c>
      <c r="AR615" s="205">
        <f t="shared" ca="1" si="254"/>
        <v>0</v>
      </c>
      <c r="AS615" s="45" t="b">
        <f t="shared" ca="1" si="255"/>
        <v>0</v>
      </c>
      <c r="AT615">
        <f t="shared" ca="1" si="256"/>
        <v>0</v>
      </c>
      <c r="AU615" t="b">
        <f t="shared" ca="1" si="272"/>
        <v>0</v>
      </c>
      <c r="AV615" t="b">
        <f t="shared" ca="1" si="273"/>
        <v>0</v>
      </c>
      <c r="AW615" s="266" t="b">
        <f t="shared" ca="1" si="274"/>
        <v>0</v>
      </c>
      <c r="AX615" s="266" t="b">
        <f t="shared" ca="1" si="275"/>
        <v>0</v>
      </c>
      <c r="AY615" s="266" t="b">
        <f t="shared" ca="1" si="276"/>
        <v>0</v>
      </c>
    </row>
    <row r="616" spans="1:51" x14ac:dyDescent="0.25">
      <c r="A616">
        <v>584</v>
      </c>
      <c r="B616" s="163">
        <f ca="1">OFFSET(InputPriceData!B$15,CalculationsAndCharts!$A616+$A$11,0,1,1)</f>
        <v>41165</v>
      </c>
      <c r="C616" s="3">
        <f ca="1">OFFSET(InputPriceData!G$15,CalculationsAndCharts!$A616+$A$11,IF($C$7,8,0),1,1)</f>
        <v>302000</v>
      </c>
      <c r="D616" s="4">
        <f ca="1">OFFSET(InputPriceData!C$15,CalculationsAndCharts!$A616+$A$11,IF($C$7,8,0),1,1)</f>
        <v>13.65</v>
      </c>
      <c r="E616" s="4">
        <f ca="1">OFFSET(InputPriceData!D$15,CalculationsAndCharts!$A616+$A$11,IF($C$7,8,0),1,1)</f>
        <v>13.98</v>
      </c>
      <c r="F616" s="4">
        <f ca="1">OFFSET(InputPriceData!E$15,CalculationsAndCharts!$A616+$A$11,IF($C$7,8,0),1,1)</f>
        <v>13.64</v>
      </c>
      <c r="G616" s="4">
        <f ca="1">OFFSET(InputPriceData!F$15,CalculationsAndCharts!$A616+$A$11,IF($C$7,8,0),1,1)</f>
        <v>13.82</v>
      </c>
      <c r="H616" s="128"/>
      <c r="I616" s="128"/>
      <c r="K616" s="124"/>
      <c r="L616" s="279"/>
      <c r="M616" s="281"/>
      <c r="N616" s="280"/>
      <c r="O616" s="4"/>
      <c r="P616" s="4"/>
      <c r="Q616" s="3"/>
      <c r="S616" s="309">
        <f t="shared" ca="1" si="257"/>
        <v>13.82</v>
      </c>
      <c r="T616" s="309">
        <f t="shared" ca="1" si="258"/>
        <v>12.98</v>
      </c>
      <c r="U616" s="310">
        <f t="shared" ca="1" si="250"/>
        <v>1</v>
      </c>
      <c r="V616" s="310" t="b">
        <f t="shared" ca="1" si="259"/>
        <v>0</v>
      </c>
      <c r="W616" s="3" t="b">
        <f t="shared" ca="1" si="260"/>
        <v>1</v>
      </c>
      <c r="X616" s="3">
        <f t="shared" ca="1" si="261"/>
        <v>13.4</v>
      </c>
      <c r="Y616" s="3">
        <f t="shared" ca="1" si="251"/>
        <v>3.1343283582089545</v>
      </c>
      <c r="Z616" s="3">
        <f t="shared" ca="1" si="262"/>
        <v>3.1343283582089545</v>
      </c>
      <c r="AA616" s="3">
        <f t="shared" ca="1" si="263"/>
        <v>65</v>
      </c>
      <c r="AB616" s="205">
        <f t="shared" ca="1" si="264"/>
        <v>9506</v>
      </c>
      <c r="AC616" s="205">
        <f t="shared" ca="1" si="265"/>
        <v>150</v>
      </c>
      <c r="AD616" s="205">
        <f t="shared" ca="1" si="252"/>
        <v>63.373333333333335</v>
      </c>
      <c r="AE616" s="205">
        <f t="shared" ca="1" si="253"/>
        <v>13.373333333333335</v>
      </c>
      <c r="AF616" s="205">
        <f t="shared" ca="1" si="266"/>
        <v>2.674666666666667</v>
      </c>
      <c r="AG616" s="205"/>
      <c r="AH616" s="205"/>
      <c r="AI616" s="205"/>
      <c r="AJ616" s="205"/>
      <c r="AK616" s="4"/>
      <c r="AL616" s="4"/>
      <c r="AM616" s="309">
        <f t="shared" ca="1" si="267"/>
        <v>13.82</v>
      </c>
      <c r="AN616" s="309">
        <f t="shared" ca="1" si="268"/>
        <v>12.98</v>
      </c>
      <c r="AO616" s="310">
        <f t="shared" ca="1" si="269"/>
        <v>1</v>
      </c>
      <c r="AP616" s="310" t="b">
        <f t="shared" ca="1" si="270"/>
        <v>0</v>
      </c>
      <c r="AQ616" s="309">
        <f t="shared" ca="1" si="271"/>
        <v>0</v>
      </c>
      <c r="AR616" s="205">
        <f t="shared" ca="1" si="254"/>
        <v>0</v>
      </c>
      <c r="AS616" s="45" t="b">
        <f t="shared" ca="1" si="255"/>
        <v>0</v>
      </c>
      <c r="AT616">
        <f t="shared" ca="1" si="256"/>
        <v>0</v>
      </c>
      <c r="AU616" t="b">
        <f t="shared" ca="1" si="272"/>
        <v>0</v>
      </c>
      <c r="AV616" t="b">
        <f t="shared" ca="1" si="273"/>
        <v>0</v>
      </c>
      <c r="AW616" s="266" t="b">
        <f t="shared" ca="1" si="274"/>
        <v>0</v>
      </c>
      <c r="AX616" s="266" t="b">
        <f t="shared" ca="1" si="275"/>
        <v>0</v>
      </c>
      <c r="AY616" s="266" t="b">
        <f t="shared" ca="1" si="276"/>
        <v>0</v>
      </c>
    </row>
    <row r="617" spans="1:51" x14ac:dyDescent="0.25">
      <c r="A617">
        <v>585</v>
      </c>
      <c r="B617" s="163">
        <f ca="1">OFFSET(InputPriceData!B$15,CalculationsAndCharts!$A617+$A$11,0,1,1)</f>
        <v>41164</v>
      </c>
      <c r="C617" s="3">
        <f ca="1">OFFSET(InputPriceData!G$15,CalculationsAndCharts!$A617+$A$11,IF($C$7,8,0),1,1)</f>
        <v>264500</v>
      </c>
      <c r="D617" s="4">
        <f ca="1">OFFSET(InputPriceData!C$15,CalculationsAndCharts!$A617+$A$11,IF($C$7,8,0),1,1)</f>
        <v>13.66</v>
      </c>
      <c r="E617" s="4">
        <f ca="1">OFFSET(InputPriceData!D$15,CalculationsAndCharts!$A617+$A$11,IF($C$7,8,0),1,1)</f>
        <v>13.8</v>
      </c>
      <c r="F617" s="4">
        <f ca="1">OFFSET(InputPriceData!E$15,CalculationsAndCharts!$A617+$A$11,IF($C$7,8,0),1,1)</f>
        <v>13.56</v>
      </c>
      <c r="G617" s="4">
        <f ca="1">OFFSET(InputPriceData!F$15,CalculationsAndCharts!$A617+$A$11,IF($C$7,8,0),1,1)</f>
        <v>13.78</v>
      </c>
      <c r="H617" s="128"/>
      <c r="I617" s="128"/>
      <c r="K617" s="124"/>
      <c r="L617" s="279"/>
      <c r="M617" s="281"/>
      <c r="N617" s="280"/>
      <c r="O617" s="4"/>
      <c r="P617" s="4"/>
      <c r="Q617" s="3"/>
      <c r="S617" s="309">
        <f t="shared" ca="1" si="257"/>
        <v>13.78</v>
      </c>
      <c r="T617" s="309">
        <f t="shared" ca="1" si="258"/>
        <v>12.98</v>
      </c>
      <c r="U617" s="310">
        <f t="shared" ca="1" si="250"/>
        <v>1</v>
      </c>
      <c r="V617" s="310" t="b">
        <f t="shared" ca="1" si="259"/>
        <v>0</v>
      </c>
      <c r="W617" s="3" t="b">
        <f t="shared" ca="1" si="260"/>
        <v>0</v>
      </c>
      <c r="X617" s="3" t="str">
        <f t="shared" ca="1" si="261"/>
        <v/>
      </c>
      <c r="Y617" s="3" t="str">
        <f t="shared" ca="1" si="251"/>
        <v/>
      </c>
      <c r="Z617" s="3" t="str">
        <f t="shared" ca="1" si="262"/>
        <v/>
      </c>
      <c r="AA617" s="3" t="str">
        <f t="shared" ca="1" si="263"/>
        <v/>
      </c>
      <c r="AB617" s="205">
        <f t="shared" ca="1" si="264"/>
        <v>9441</v>
      </c>
      <c r="AC617" s="205">
        <f t="shared" ca="1" si="265"/>
        <v>149</v>
      </c>
      <c r="AD617" s="205">
        <f t="shared" ca="1" si="252"/>
        <v>63.36241610738255</v>
      </c>
      <c r="AE617" s="205">
        <f t="shared" ca="1" si="253"/>
        <v>13.36241610738255</v>
      </c>
      <c r="AF617" s="205">
        <f t="shared" ca="1" si="266"/>
        <v>2.6724832214765102</v>
      </c>
      <c r="AG617" s="205"/>
      <c r="AH617" s="205"/>
      <c r="AI617" s="205"/>
      <c r="AJ617" s="205"/>
      <c r="AK617" s="4"/>
      <c r="AL617" s="4"/>
      <c r="AM617" s="309">
        <f t="shared" ca="1" si="267"/>
        <v>13.78</v>
      </c>
      <c r="AN617" s="309">
        <f t="shared" ca="1" si="268"/>
        <v>12.98</v>
      </c>
      <c r="AO617" s="310">
        <f t="shared" ca="1" si="269"/>
        <v>1</v>
      </c>
      <c r="AP617" s="310" t="b">
        <f t="shared" ca="1" si="270"/>
        <v>0</v>
      </c>
      <c r="AQ617" s="309">
        <f t="shared" ca="1" si="271"/>
        <v>0</v>
      </c>
      <c r="AR617" s="205">
        <f t="shared" ca="1" si="254"/>
        <v>0</v>
      </c>
      <c r="AS617" s="45" t="b">
        <f t="shared" ca="1" si="255"/>
        <v>0</v>
      </c>
      <c r="AT617">
        <f t="shared" ca="1" si="256"/>
        <v>0</v>
      </c>
      <c r="AU617" t="b">
        <f t="shared" ca="1" si="272"/>
        <v>0</v>
      </c>
      <c r="AV617" t="b">
        <f t="shared" ca="1" si="273"/>
        <v>0</v>
      </c>
      <c r="AW617" s="266" t="b">
        <f t="shared" ca="1" si="274"/>
        <v>0</v>
      </c>
      <c r="AX617" s="266" t="b">
        <f t="shared" ca="1" si="275"/>
        <v>0</v>
      </c>
      <c r="AY617" s="266" t="b">
        <f t="shared" ca="1" si="276"/>
        <v>0</v>
      </c>
    </row>
    <row r="618" spans="1:51" x14ac:dyDescent="0.25">
      <c r="A618">
        <v>586</v>
      </c>
      <c r="B618" s="163">
        <f ca="1">OFFSET(InputPriceData!B$15,CalculationsAndCharts!$A618+$A$11,0,1,1)</f>
        <v>41163</v>
      </c>
      <c r="C618" s="3">
        <f ca="1">OFFSET(InputPriceData!G$15,CalculationsAndCharts!$A618+$A$11,IF($C$7,8,0),1,1)</f>
        <v>671300</v>
      </c>
      <c r="D618" s="4">
        <f ca="1">OFFSET(InputPriceData!C$15,CalculationsAndCharts!$A618+$A$11,IF($C$7,8,0),1,1)</f>
        <v>13.48</v>
      </c>
      <c r="E618" s="4">
        <f ca="1">OFFSET(InputPriceData!D$15,CalculationsAndCharts!$A618+$A$11,IF($C$7,8,0),1,1)</f>
        <v>13.67</v>
      </c>
      <c r="F618" s="4">
        <f ca="1">OFFSET(InputPriceData!E$15,CalculationsAndCharts!$A618+$A$11,IF($C$7,8,0),1,1)</f>
        <v>13.25</v>
      </c>
      <c r="G618" s="4">
        <f ca="1">OFFSET(InputPriceData!F$15,CalculationsAndCharts!$A618+$A$11,IF($C$7,8,0),1,1)</f>
        <v>13.61</v>
      </c>
      <c r="H618" s="128"/>
      <c r="I618" s="128"/>
      <c r="K618" s="124"/>
      <c r="L618" s="279"/>
      <c r="M618" s="281"/>
      <c r="N618" s="280"/>
      <c r="O618" s="4"/>
      <c r="P618" s="4"/>
      <c r="Q618" s="3"/>
      <c r="S618" s="309">
        <f t="shared" ca="1" si="257"/>
        <v>13.61</v>
      </c>
      <c r="T618" s="309">
        <f t="shared" ca="1" si="258"/>
        <v>12.98</v>
      </c>
      <c r="U618" s="310">
        <f t="shared" ca="1" si="250"/>
        <v>1</v>
      </c>
      <c r="V618" s="310" t="b">
        <f t="shared" ca="1" si="259"/>
        <v>0</v>
      </c>
      <c r="W618" s="3" t="b">
        <f t="shared" ca="1" si="260"/>
        <v>0</v>
      </c>
      <c r="X618" s="3" t="str">
        <f t="shared" ca="1" si="261"/>
        <v/>
      </c>
      <c r="Y618" s="3" t="str">
        <f t="shared" ca="1" si="251"/>
        <v/>
      </c>
      <c r="Z618" s="3" t="str">
        <f t="shared" ca="1" si="262"/>
        <v/>
      </c>
      <c r="AA618" s="3" t="str">
        <f t="shared" ca="1" si="263"/>
        <v/>
      </c>
      <c r="AB618" s="205">
        <f t="shared" ca="1" si="264"/>
        <v>9441</v>
      </c>
      <c r="AC618" s="205">
        <f t="shared" ca="1" si="265"/>
        <v>149</v>
      </c>
      <c r="AD618" s="205">
        <f t="shared" ca="1" si="252"/>
        <v>63.36241610738255</v>
      </c>
      <c r="AE618" s="205">
        <f t="shared" ca="1" si="253"/>
        <v>13.36241610738255</v>
      </c>
      <c r="AF618" s="205">
        <f t="shared" ca="1" si="266"/>
        <v>2.6724832214765102</v>
      </c>
      <c r="AG618" s="205"/>
      <c r="AH618" s="205"/>
      <c r="AI618" s="205"/>
      <c r="AJ618" s="205"/>
      <c r="AK618" s="4"/>
      <c r="AL618" s="4"/>
      <c r="AM618" s="309">
        <f t="shared" ca="1" si="267"/>
        <v>13.61</v>
      </c>
      <c r="AN618" s="309">
        <f t="shared" ca="1" si="268"/>
        <v>12.98</v>
      </c>
      <c r="AO618" s="310">
        <f t="shared" ca="1" si="269"/>
        <v>1</v>
      </c>
      <c r="AP618" s="310" t="b">
        <f t="shared" ca="1" si="270"/>
        <v>0</v>
      </c>
      <c r="AQ618" s="309">
        <f t="shared" ca="1" si="271"/>
        <v>0</v>
      </c>
      <c r="AR618" s="205">
        <f t="shared" ca="1" si="254"/>
        <v>0</v>
      </c>
      <c r="AS618" s="45" t="b">
        <f t="shared" ca="1" si="255"/>
        <v>0</v>
      </c>
      <c r="AT618">
        <f t="shared" ca="1" si="256"/>
        <v>0</v>
      </c>
      <c r="AU618" t="b">
        <f t="shared" ca="1" si="272"/>
        <v>0</v>
      </c>
      <c r="AV618" t="b">
        <f t="shared" ca="1" si="273"/>
        <v>0</v>
      </c>
      <c r="AW618" s="266" t="b">
        <f t="shared" ca="1" si="274"/>
        <v>0</v>
      </c>
      <c r="AX618" s="266" t="b">
        <f t="shared" ca="1" si="275"/>
        <v>0</v>
      </c>
      <c r="AY618" s="266" t="b">
        <f t="shared" ca="1" si="276"/>
        <v>0</v>
      </c>
    </row>
    <row r="619" spans="1:51" x14ac:dyDescent="0.25">
      <c r="A619">
        <v>587</v>
      </c>
      <c r="B619" s="163">
        <f ca="1">OFFSET(InputPriceData!B$15,CalculationsAndCharts!$A619+$A$11,0,1,1)</f>
        <v>41162</v>
      </c>
      <c r="C619" s="3">
        <f ca="1">OFFSET(InputPriceData!G$15,CalculationsAndCharts!$A619+$A$11,IF($C$7,8,0),1,1)</f>
        <v>270500</v>
      </c>
      <c r="D619" s="4">
        <f ca="1">OFFSET(InputPriceData!C$15,CalculationsAndCharts!$A619+$A$11,IF($C$7,8,0),1,1)</f>
        <v>13.22</v>
      </c>
      <c r="E619" s="4">
        <f ca="1">OFFSET(InputPriceData!D$15,CalculationsAndCharts!$A619+$A$11,IF($C$7,8,0),1,1)</f>
        <v>13.5</v>
      </c>
      <c r="F619" s="4">
        <f ca="1">OFFSET(InputPriceData!E$15,CalculationsAndCharts!$A619+$A$11,IF($C$7,8,0),1,1)</f>
        <v>13.19</v>
      </c>
      <c r="G619" s="4">
        <f ca="1">OFFSET(InputPriceData!F$15,CalculationsAndCharts!$A619+$A$11,IF($C$7,8,0),1,1)</f>
        <v>13.46</v>
      </c>
      <c r="H619" s="128"/>
      <c r="I619" s="128"/>
      <c r="K619" s="124"/>
      <c r="L619" s="279"/>
      <c r="M619" s="281"/>
      <c r="N619" s="280"/>
      <c r="O619" s="4"/>
      <c r="P619" s="4"/>
      <c r="Q619" s="3"/>
      <c r="S619" s="309">
        <f t="shared" ca="1" si="257"/>
        <v>13.53</v>
      </c>
      <c r="T619" s="309">
        <f t="shared" ca="1" si="258"/>
        <v>12.98</v>
      </c>
      <c r="U619" s="310">
        <f t="shared" ca="1" si="250"/>
        <v>0.87272727272727524</v>
      </c>
      <c r="V619" s="310" t="b">
        <f t="shared" ca="1" si="259"/>
        <v>0</v>
      </c>
      <c r="W619" s="3" t="b">
        <f t="shared" ca="1" si="260"/>
        <v>0</v>
      </c>
      <c r="X619" s="3" t="str">
        <f t="shared" ca="1" si="261"/>
        <v/>
      </c>
      <c r="Y619" s="3" t="str">
        <f t="shared" ca="1" si="251"/>
        <v/>
      </c>
      <c r="Z619" s="3" t="str">
        <f t="shared" ca="1" si="262"/>
        <v/>
      </c>
      <c r="AA619" s="3" t="str">
        <f t="shared" ca="1" si="263"/>
        <v/>
      </c>
      <c r="AB619" s="205">
        <f t="shared" ca="1" si="264"/>
        <v>9441</v>
      </c>
      <c r="AC619" s="205">
        <f t="shared" ca="1" si="265"/>
        <v>149</v>
      </c>
      <c r="AD619" s="205">
        <f t="shared" ca="1" si="252"/>
        <v>63.36241610738255</v>
      </c>
      <c r="AE619" s="205">
        <f t="shared" ca="1" si="253"/>
        <v>13.36241610738255</v>
      </c>
      <c r="AF619" s="205">
        <f t="shared" ca="1" si="266"/>
        <v>2.6724832214765102</v>
      </c>
      <c r="AG619" s="205"/>
      <c r="AH619" s="205"/>
      <c r="AI619" s="205"/>
      <c r="AJ619" s="205"/>
      <c r="AK619" s="4"/>
      <c r="AL619" s="4"/>
      <c r="AM619" s="309">
        <f t="shared" ca="1" si="267"/>
        <v>13.52</v>
      </c>
      <c r="AN619" s="309">
        <f t="shared" ca="1" si="268"/>
        <v>12.98</v>
      </c>
      <c r="AO619" s="310">
        <f t="shared" ca="1" si="269"/>
        <v>0.88888888888889106</v>
      </c>
      <c r="AP619" s="310" t="b">
        <f t="shared" ca="1" si="270"/>
        <v>0</v>
      </c>
      <c r="AQ619" s="309">
        <f t="shared" ca="1" si="271"/>
        <v>0</v>
      </c>
      <c r="AR619" s="205">
        <f t="shared" ca="1" si="254"/>
        <v>0</v>
      </c>
      <c r="AS619" s="45" t="b">
        <f t="shared" ca="1" si="255"/>
        <v>0</v>
      </c>
      <c r="AT619">
        <f t="shared" ca="1" si="256"/>
        <v>0</v>
      </c>
      <c r="AU619" t="b">
        <f t="shared" ca="1" si="272"/>
        <v>0</v>
      </c>
      <c r="AV619" t="b">
        <f t="shared" ca="1" si="273"/>
        <v>0</v>
      </c>
      <c r="AW619" s="266" t="b">
        <f t="shared" ca="1" si="274"/>
        <v>0</v>
      </c>
      <c r="AX619" s="266" t="b">
        <f t="shared" ca="1" si="275"/>
        <v>0</v>
      </c>
      <c r="AY619" s="266" t="b">
        <f t="shared" ca="1" si="276"/>
        <v>0</v>
      </c>
    </row>
    <row r="620" spans="1:51" x14ac:dyDescent="0.25">
      <c r="A620">
        <v>588</v>
      </c>
      <c r="B620" s="163">
        <f ca="1">OFFSET(InputPriceData!B$15,CalculationsAndCharts!$A620+$A$11,0,1,1)</f>
        <v>41159</v>
      </c>
      <c r="C620" s="3">
        <f ca="1">OFFSET(InputPriceData!G$15,CalculationsAndCharts!$A620+$A$11,IF($C$7,8,0),1,1)</f>
        <v>233400</v>
      </c>
      <c r="D620" s="4">
        <f ca="1">OFFSET(InputPriceData!C$15,CalculationsAndCharts!$A620+$A$11,IF($C$7,8,0),1,1)</f>
        <v>13.26</v>
      </c>
      <c r="E620" s="4">
        <f ca="1">OFFSET(InputPriceData!D$15,CalculationsAndCharts!$A620+$A$11,IF($C$7,8,0),1,1)</f>
        <v>13.3</v>
      </c>
      <c r="F620" s="4">
        <f ca="1">OFFSET(InputPriceData!E$15,CalculationsAndCharts!$A620+$A$11,IF($C$7,8,0),1,1)</f>
        <v>13.15</v>
      </c>
      <c r="G620" s="4">
        <f ca="1">OFFSET(InputPriceData!F$15,CalculationsAndCharts!$A620+$A$11,IF($C$7,8,0),1,1)</f>
        <v>13.23</v>
      </c>
      <c r="H620" s="128"/>
      <c r="I620" s="128"/>
      <c r="K620" s="124"/>
      <c r="L620" s="279"/>
      <c r="M620" s="281"/>
      <c r="N620" s="280"/>
      <c r="O620" s="4"/>
      <c r="P620" s="4"/>
      <c r="Q620" s="3"/>
      <c r="S620" s="309">
        <f t="shared" ca="1" si="257"/>
        <v>13.53</v>
      </c>
      <c r="T620" s="309">
        <f t="shared" ca="1" si="258"/>
        <v>12.98</v>
      </c>
      <c r="U620" s="310">
        <f t="shared" ca="1" si="250"/>
        <v>0.45454545454545542</v>
      </c>
      <c r="V620" s="310" t="b">
        <f t="shared" ca="1" si="259"/>
        <v>0</v>
      </c>
      <c r="W620" s="3" t="b">
        <f t="shared" ca="1" si="260"/>
        <v>0</v>
      </c>
      <c r="X620" s="3" t="str">
        <f t="shared" ca="1" si="261"/>
        <v/>
      </c>
      <c r="Y620" s="3" t="str">
        <f t="shared" ca="1" si="251"/>
        <v/>
      </c>
      <c r="Z620" s="3" t="str">
        <f t="shared" ca="1" si="262"/>
        <v/>
      </c>
      <c r="AA620" s="3" t="str">
        <f t="shared" ca="1" si="263"/>
        <v/>
      </c>
      <c r="AB620" s="205">
        <f t="shared" ca="1" si="264"/>
        <v>9441</v>
      </c>
      <c r="AC620" s="205">
        <f t="shared" ca="1" si="265"/>
        <v>149</v>
      </c>
      <c r="AD620" s="205">
        <f t="shared" ca="1" si="252"/>
        <v>63.36241610738255</v>
      </c>
      <c r="AE620" s="205">
        <f t="shared" ca="1" si="253"/>
        <v>13.36241610738255</v>
      </c>
      <c r="AF620" s="205">
        <f t="shared" ca="1" si="266"/>
        <v>2.6724832214765102</v>
      </c>
      <c r="AG620" s="205"/>
      <c r="AH620" s="205"/>
      <c r="AI620" s="205"/>
      <c r="AJ620" s="205"/>
      <c r="AK620" s="4"/>
      <c r="AL620" s="4"/>
      <c r="AM620" s="309">
        <f t="shared" ca="1" si="267"/>
        <v>13.52</v>
      </c>
      <c r="AN620" s="309">
        <f t="shared" ca="1" si="268"/>
        <v>12.98</v>
      </c>
      <c r="AO620" s="310">
        <f t="shared" ca="1" si="269"/>
        <v>0.46296296296296369</v>
      </c>
      <c r="AP620" s="310" t="b">
        <f t="shared" ca="1" si="270"/>
        <v>0</v>
      </c>
      <c r="AQ620" s="309">
        <f t="shared" ca="1" si="271"/>
        <v>0</v>
      </c>
      <c r="AR620" s="205">
        <f t="shared" ca="1" si="254"/>
        <v>0</v>
      </c>
      <c r="AS620" s="45" t="b">
        <f t="shared" ca="1" si="255"/>
        <v>0</v>
      </c>
      <c r="AT620">
        <f t="shared" ca="1" si="256"/>
        <v>0</v>
      </c>
      <c r="AU620" t="b">
        <f t="shared" ca="1" si="272"/>
        <v>0</v>
      </c>
      <c r="AV620" t="b">
        <f t="shared" ca="1" si="273"/>
        <v>0</v>
      </c>
      <c r="AW620" s="266" t="b">
        <f t="shared" ca="1" si="274"/>
        <v>0</v>
      </c>
      <c r="AX620" s="266" t="b">
        <f t="shared" ca="1" si="275"/>
        <v>0</v>
      </c>
      <c r="AY620" s="266" t="b">
        <f t="shared" ca="1" si="276"/>
        <v>0</v>
      </c>
    </row>
    <row r="621" spans="1:51" x14ac:dyDescent="0.25">
      <c r="A621">
        <v>589</v>
      </c>
      <c r="B621" s="163">
        <f ca="1">OFFSET(InputPriceData!B$15,CalculationsAndCharts!$A621+$A$11,0,1,1)</f>
        <v>41158</v>
      </c>
      <c r="C621" s="3">
        <f ca="1">OFFSET(InputPriceData!G$15,CalculationsAndCharts!$A621+$A$11,IF($C$7,8,0),1,1)</f>
        <v>314800</v>
      </c>
      <c r="D621" s="4">
        <f ca="1">OFFSET(InputPriceData!C$15,CalculationsAndCharts!$A621+$A$11,IF($C$7,8,0),1,1)</f>
        <v>13.13</v>
      </c>
      <c r="E621" s="4">
        <f ca="1">OFFSET(InputPriceData!D$15,CalculationsAndCharts!$A621+$A$11,IF($C$7,8,0),1,1)</f>
        <v>13.25</v>
      </c>
      <c r="F621" s="4">
        <f ca="1">OFFSET(InputPriceData!E$15,CalculationsAndCharts!$A621+$A$11,IF($C$7,8,0),1,1)</f>
        <v>12.96</v>
      </c>
      <c r="G621" s="4">
        <f ca="1">OFFSET(InputPriceData!F$15,CalculationsAndCharts!$A621+$A$11,IF($C$7,8,0),1,1)</f>
        <v>13.2</v>
      </c>
      <c r="H621" s="128"/>
      <c r="I621" s="128"/>
      <c r="K621" s="124"/>
      <c r="L621" s="279"/>
      <c r="M621" s="281"/>
      <c r="N621" s="280"/>
      <c r="O621" s="4"/>
      <c r="P621" s="4"/>
      <c r="Q621" s="3"/>
      <c r="S621" s="309">
        <f t="shared" ca="1" si="257"/>
        <v>13.53</v>
      </c>
      <c r="T621" s="309">
        <f t="shared" ca="1" si="258"/>
        <v>12.98</v>
      </c>
      <c r="U621" s="310">
        <f t="shared" ca="1" si="250"/>
        <v>0.39999999999999869</v>
      </c>
      <c r="V621" s="310" t="b">
        <f t="shared" ca="1" si="259"/>
        <v>0</v>
      </c>
      <c r="W621" s="3" t="b">
        <f t="shared" ca="1" si="260"/>
        <v>0</v>
      </c>
      <c r="X621" s="3" t="str">
        <f t="shared" ca="1" si="261"/>
        <v/>
      </c>
      <c r="Y621" s="3" t="str">
        <f t="shared" ca="1" si="251"/>
        <v/>
      </c>
      <c r="Z621" s="3" t="str">
        <f t="shared" ca="1" si="262"/>
        <v/>
      </c>
      <c r="AA621" s="3" t="str">
        <f t="shared" ca="1" si="263"/>
        <v/>
      </c>
      <c r="AB621" s="205">
        <f t="shared" ca="1" si="264"/>
        <v>9441</v>
      </c>
      <c r="AC621" s="205">
        <f t="shared" ca="1" si="265"/>
        <v>149</v>
      </c>
      <c r="AD621" s="205">
        <f t="shared" ca="1" si="252"/>
        <v>63.36241610738255</v>
      </c>
      <c r="AE621" s="205">
        <f t="shared" ca="1" si="253"/>
        <v>13.36241610738255</v>
      </c>
      <c r="AF621" s="205">
        <f t="shared" ca="1" si="266"/>
        <v>2.6724832214765102</v>
      </c>
      <c r="AG621" s="205"/>
      <c r="AH621" s="205"/>
      <c r="AI621" s="205"/>
      <c r="AJ621" s="205"/>
      <c r="AK621" s="4"/>
      <c r="AL621" s="4"/>
      <c r="AM621" s="309">
        <f t="shared" ca="1" si="267"/>
        <v>13.53</v>
      </c>
      <c r="AN621" s="309">
        <f t="shared" ca="1" si="268"/>
        <v>12.98</v>
      </c>
      <c r="AO621" s="310">
        <f t="shared" ca="1" si="269"/>
        <v>0.39999999999999869</v>
      </c>
      <c r="AP621" s="310" t="b">
        <f t="shared" ca="1" si="270"/>
        <v>0</v>
      </c>
      <c r="AQ621" s="309">
        <f t="shared" ca="1" si="271"/>
        <v>0</v>
      </c>
      <c r="AR621" s="205">
        <f t="shared" ca="1" si="254"/>
        <v>0</v>
      </c>
      <c r="AS621" s="45" t="b">
        <f t="shared" ca="1" si="255"/>
        <v>0</v>
      </c>
      <c r="AT621">
        <f t="shared" ca="1" si="256"/>
        <v>0</v>
      </c>
      <c r="AU621" t="b">
        <f t="shared" ca="1" si="272"/>
        <v>0</v>
      </c>
      <c r="AV621" t="b">
        <f t="shared" ca="1" si="273"/>
        <v>0</v>
      </c>
      <c r="AW621" s="266" t="b">
        <f t="shared" ca="1" si="274"/>
        <v>0</v>
      </c>
      <c r="AX621" s="266" t="b">
        <f t="shared" ca="1" si="275"/>
        <v>0</v>
      </c>
      <c r="AY621" s="266" t="b">
        <f t="shared" ca="1" si="276"/>
        <v>0</v>
      </c>
    </row>
    <row r="622" spans="1:51" x14ac:dyDescent="0.25">
      <c r="A622">
        <v>590</v>
      </c>
      <c r="B622" s="163">
        <f ca="1">OFFSET(InputPriceData!B$15,CalculationsAndCharts!$A622+$A$11,0,1,1)</f>
        <v>41157</v>
      </c>
      <c r="C622" s="3">
        <f ca="1">OFFSET(InputPriceData!G$15,CalculationsAndCharts!$A622+$A$11,IF($C$7,8,0),1,1)</f>
        <v>425700</v>
      </c>
      <c r="D622" s="4">
        <f ca="1">OFFSET(InputPriceData!C$15,CalculationsAndCharts!$A622+$A$11,IF($C$7,8,0),1,1)</f>
        <v>13.31</v>
      </c>
      <c r="E622" s="4">
        <f ca="1">OFFSET(InputPriceData!D$15,CalculationsAndCharts!$A622+$A$11,IF($C$7,8,0),1,1)</f>
        <v>13.31</v>
      </c>
      <c r="F622" s="4">
        <f ca="1">OFFSET(InputPriceData!E$15,CalculationsAndCharts!$A622+$A$11,IF($C$7,8,0),1,1)</f>
        <v>12.98</v>
      </c>
      <c r="G622" s="4">
        <f ca="1">OFFSET(InputPriceData!F$15,CalculationsAndCharts!$A622+$A$11,IF($C$7,8,0),1,1)</f>
        <v>13.09</v>
      </c>
      <c r="H622" s="128"/>
      <c r="I622" s="128"/>
      <c r="K622" s="124"/>
      <c r="L622" s="279"/>
      <c r="M622" s="281"/>
      <c r="N622" s="280"/>
      <c r="O622" s="4"/>
      <c r="P622" s="4"/>
      <c r="Q622" s="3"/>
      <c r="S622" s="309">
        <f t="shared" ca="1" si="257"/>
        <v>13.53</v>
      </c>
      <c r="T622" s="309">
        <f t="shared" ca="1" si="258"/>
        <v>12.98</v>
      </c>
      <c r="U622" s="310">
        <f t="shared" ca="1" si="250"/>
        <v>0.19999999999999934</v>
      </c>
      <c r="V622" s="310" t="b">
        <f t="shared" ca="1" si="259"/>
        <v>0</v>
      </c>
      <c r="W622" s="3" t="b">
        <f t="shared" ca="1" si="260"/>
        <v>0</v>
      </c>
      <c r="X622" s="3" t="str">
        <f t="shared" ca="1" si="261"/>
        <v/>
      </c>
      <c r="Y622" s="3" t="str">
        <f t="shared" ca="1" si="251"/>
        <v/>
      </c>
      <c r="Z622" s="3" t="str">
        <f t="shared" ca="1" si="262"/>
        <v/>
      </c>
      <c r="AA622" s="3" t="str">
        <f t="shared" ca="1" si="263"/>
        <v/>
      </c>
      <c r="AB622" s="205">
        <f t="shared" ca="1" si="264"/>
        <v>9441</v>
      </c>
      <c r="AC622" s="205">
        <f t="shared" ca="1" si="265"/>
        <v>149</v>
      </c>
      <c r="AD622" s="205">
        <f t="shared" ca="1" si="252"/>
        <v>63.36241610738255</v>
      </c>
      <c r="AE622" s="205">
        <f t="shared" ca="1" si="253"/>
        <v>13.36241610738255</v>
      </c>
      <c r="AF622" s="205">
        <f t="shared" ca="1" si="266"/>
        <v>2.6724832214765102</v>
      </c>
      <c r="AG622" s="205"/>
      <c r="AH622" s="205"/>
      <c r="AI622" s="205"/>
      <c r="AJ622" s="205"/>
      <c r="AK622" s="4"/>
      <c r="AL622" s="4"/>
      <c r="AM622" s="309">
        <f t="shared" ca="1" si="267"/>
        <v>13.53</v>
      </c>
      <c r="AN622" s="309">
        <f t="shared" ca="1" si="268"/>
        <v>12.98</v>
      </c>
      <c r="AO622" s="310">
        <f t="shared" ca="1" si="269"/>
        <v>0.19999999999999934</v>
      </c>
      <c r="AP622" s="310" t="b">
        <f t="shared" ca="1" si="270"/>
        <v>0</v>
      </c>
      <c r="AQ622" s="309">
        <f t="shared" ca="1" si="271"/>
        <v>0</v>
      </c>
      <c r="AR622" s="205">
        <f t="shared" ca="1" si="254"/>
        <v>0</v>
      </c>
      <c r="AS622" s="45" t="b">
        <f t="shared" ca="1" si="255"/>
        <v>0</v>
      </c>
      <c r="AT622">
        <f t="shared" ca="1" si="256"/>
        <v>0</v>
      </c>
      <c r="AU622" t="b">
        <f t="shared" ca="1" si="272"/>
        <v>0</v>
      </c>
      <c r="AV622" t="b">
        <f t="shared" ca="1" si="273"/>
        <v>0</v>
      </c>
      <c r="AW622" s="266" t="b">
        <f t="shared" ca="1" si="274"/>
        <v>0</v>
      </c>
      <c r="AX622" s="266" t="b">
        <f t="shared" ca="1" si="275"/>
        <v>0</v>
      </c>
      <c r="AY622" s="266" t="b">
        <f t="shared" ca="1" si="276"/>
        <v>0</v>
      </c>
    </row>
    <row r="623" spans="1:51" x14ac:dyDescent="0.25">
      <c r="A623">
        <v>591</v>
      </c>
      <c r="B623" s="163">
        <f ca="1">OFFSET(InputPriceData!B$15,CalculationsAndCharts!$A623+$A$11,0,1,1)</f>
        <v>41156</v>
      </c>
      <c r="C623" s="3">
        <f ca="1">OFFSET(InputPriceData!G$15,CalculationsAndCharts!$A623+$A$11,IF($C$7,8,0),1,1)</f>
        <v>892400</v>
      </c>
      <c r="D623" s="4">
        <f ca="1">OFFSET(InputPriceData!C$15,CalculationsAndCharts!$A623+$A$11,IF($C$7,8,0),1,1)</f>
        <v>13.02</v>
      </c>
      <c r="E623" s="4">
        <f ca="1">OFFSET(InputPriceData!D$15,CalculationsAndCharts!$A623+$A$11,IF($C$7,8,0),1,1)</f>
        <v>13.45</v>
      </c>
      <c r="F623" s="4">
        <f ca="1">OFFSET(InputPriceData!E$15,CalculationsAndCharts!$A623+$A$11,IF($C$7,8,0),1,1)</f>
        <v>12.93</v>
      </c>
      <c r="G623" s="4">
        <f ca="1">OFFSET(InputPriceData!F$15,CalculationsAndCharts!$A623+$A$11,IF($C$7,8,0),1,1)</f>
        <v>13.34</v>
      </c>
      <c r="H623" s="128"/>
      <c r="I623" s="128"/>
      <c r="K623" s="124"/>
      <c r="L623" s="279"/>
      <c r="M623" s="281"/>
      <c r="N623" s="280"/>
      <c r="O623" s="4"/>
      <c r="P623" s="4"/>
      <c r="Q623" s="3"/>
      <c r="S623" s="309">
        <f t="shared" ca="1" si="257"/>
        <v>13.53</v>
      </c>
      <c r="T623" s="309">
        <f t="shared" ca="1" si="258"/>
        <v>12.98</v>
      </c>
      <c r="U623" s="310">
        <f t="shared" ca="1" si="250"/>
        <v>0.65454545454545476</v>
      </c>
      <c r="V623" s="310" t="b">
        <f t="shared" ca="1" si="259"/>
        <v>0</v>
      </c>
      <c r="W623" s="3" t="b">
        <f t="shared" ca="1" si="260"/>
        <v>0</v>
      </c>
      <c r="X623" s="3" t="str">
        <f t="shared" ca="1" si="261"/>
        <v/>
      </c>
      <c r="Y623" s="3" t="str">
        <f t="shared" ca="1" si="251"/>
        <v/>
      </c>
      <c r="Z623" s="3" t="str">
        <f t="shared" ca="1" si="262"/>
        <v/>
      </c>
      <c r="AA623" s="3" t="str">
        <f t="shared" ca="1" si="263"/>
        <v/>
      </c>
      <c r="AB623" s="205">
        <f t="shared" ca="1" si="264"/>
        <v>9441</v>
      </c>
      <c r="AC623" s="205">
        <f t="shared" ca="1" si="265"/>
        <v>149</v>
      </c>
      <c r="AD623" s="205">
        <f t="shared" ca="1" si="252"/>
        <v>63.36241610738255</v>
      </c>
      <c r="AE623" s="205">
        <f t="shared" ca="1" si="253"/>
        <v>13.36241610738255</v>
      </c>
      <c r="AF623" s="205">
        <f t="shared" ca="1" si="266"/>
        <v>2.6724832214765102</v>
      </c>
      <c r="AG623" s="205"/>
      <c r="AH623" s="205"/>
      <c r="AI623" s="205"/>
      <c r="AJ623" s="205"/>
      <c r="AK623" s="4"/>
      <c r="AL623" s="4"/>
      <c r="AM623" s="309">
        <f t="shared" ca="1" si="267"/>
        <v>13.53</v>
      </c>
      <c r="AN623" s="309">
        <f t="shared" ca="1" si="268"/>
        <v>12.98</v>
      </c>
      <c r="AO623" s="310">
        <f t="shared" ca="1" si="269"/>
        <v>0.65454545454545476</v>
      </c>
      <c r="AP623" s="310" t="b">
        <f t="shared" ca="1" si="270"/>
        <v>0</v>
      </c>
      <c r="AQ623" s="309">
        <f t="shared" ca="1" si="271"/>
        <v>0</v>
      </c>
      <c r="AR623" s="205">
        <f t="shared" ca="1" si="254"/>
        <v>0</v>
      </c>
      <c r="AS623" s="45" t="b">
        <f t="shared" ca="1" si="255"/>
        <v>0</v>
      </c>
      <c r="AT623">
        <f t="shared" ca="1" si="256"/>
        <v>0</v>
      </c>
      <c r="AU623" t="b">
        <f t="shared" ca="1" si="272"/>
        <v>0</v>
      </c>
      <c r="AV623" t="b">
        <f t="shared" ca="1" si="273"/>
        <v>0</v>
      </c>
      <c r="AW623" s="266" t="b">
        <f t="shared" ca="1" si="274"/>
        <v>0</v>
      </c>
      <c r="AX623" s="266" t="b">
        <f t="shared" ca="1" si="275"/>
        <v>0</v>
      </c>
      <c r="AY623" s="266" t="b">
        <f t="shared" ca="1" si="276"/>
        <v>0</v>
      </c>
    </row>
    <row r="624" spans="1:51" x14ac:dyDescent="0.25">
      <c r="A624">
        <v>592</v>
      </c>
      <c r="B624" s="163">
        <f ca="1">OFFSET(InputPriceData!B$15,CalculationsAndCharts!$A624+$A$11,0,1,1)</f>
        <v>41152</v>
      </c>
      <c r="C624" s="3">
        <f ca="1">OFFSET(InputPriceData!G$15,CalculationsAndCharts!$A624+$A$11,IF($C$7,8,0),1,1)</f>
        <v>326600</v>
      </c>
      <c r="D624" s="4">
        <f ca="1">OFFSET(InputPriceData!C$15,CalculationsAndCharts!$A624+$A$11,IF($C$7,8,0),1,1)</f>
        <v>13.09</v>
      </c>
      <c r="E624" s="4">
        <f ca="1">OFFSET(InputPriceData!D$15,CalculationsAndCharts!$A624+$A$11,IF($C$7,8,0),1,1)</f>
        <v>13.13</v>
      </c>
      <c r="F624" s="4">
        <f ca="1">OFFSET(InputPriceData!E$15,CalculationsAndCharts!$A624+$A$11,IF($C$7,8,0),1,1)</f>
        <v>12.94</v>
      </c>
      <c r="G624" s="4">
        <f ca="1">OFFSET(InputPriceData!F$15,CalculationsAndCharts!$A624+$A$11,IF($C$7,8,0),1,1)</f>
        <v>13.02</v>
      </c>
      <c r="H624" s="128"/>
      <c r="I624" s="128"/>
      <c r="K624" s="124"/>
      <c r="L624" s="279"/>
      <c r="M624" s="281"/>
      <c r="N624" s="280"/>
      <c r="O624" s="4"/>
      <c r="P624" s="4"/>
      <c r="Q624" s="3"/>
      <c r="S624" s="309">
        <f t="shared" ca="1" si="257"/>
        <v>13.58</v>
      </c>
      <c r="T624" s="309">
        <f t="shared" ca="1" si="258"/>
        <v>12.98</v>
      </c>
      <c r="U624" s="310">
        <f t="shared" ca="1" si="250"/>
        <v>6.6666666666665292E-2</v>
      </c>
      <c r="V624" s="310" t="b">
        <f t="shared" ca="1" si="259"/>
        <v>0</v>
      </c>
      <c r="W624" s="3" t="b">
        <f t="shared" ca="1" si="260"/>
        <v>0</v>
      </c>
      <c r="X624" s="3" t="str">
        <f t="shared" ca="1" si="261"/>
        <v/>
      </c>
      <c r="Y624" s="3" t="str">
        <f t="shared" ca="1" si="251"/>
        <v/>
      </c>
      <c r="Z624" s="3" t="str">
        <f t="shared" ca="1" si="262"/>
        <v/>
      </c>
      <c r="AA624" s="3" t="str">
        <f t="shared" ca="1" si="263"/>
        <v/>
      </c>
      <c r="AB624" s="205">
        <f t="shared" ca="1" si="264"/>
        <v>9441</v>
      </c>
      <c r="AC624" s="205">
        <f t="shared" ca="1" si="265"/>
        <v>149</v>
      </c>
      <c r="AD624" s="205">
        <f t="shared" ca="1" si="252"/>
        <v>63.36241610738255</v>
      </c>
      <c r="AE624" s="205">
        <f t="shared" ca="1" si="253"/>
        <v>13.36241610738255</v>
      </c>
      <c r="AF624" s="205">
        <f t="shared" ca="1" si="266"/>
        <v>2.6724832214765102</v>
      </c>
      <c r="AG624" s="205"/>
      <c r="AH624" s="205"/>
      <c r="AI624" s="205"/>
      <c r="AJ624" s="205"/>
      <c r="AK624" s="4"/>
      <c r="AL624" s="4"/>
      <c r="AM624" s="309">
        <f t="shared" ca="1" si="267"/>
        <v>13.53</v>
      </c>
      <c r="AN624" s="309">
        <f t="shared" ca="1" si="268"/>
        <v>12.98</v>
      </c>
      <c r="AO624" s="310">
        <f t="shared" ca="1" si="269"/>
        <v>7.2727272727271322E-2</v>
      </c>
      <c r="AP624" s="310" t="b">
        <f t="shared" ca="1" si="270"/>
        <v>0</v>
      </c>
      <c r="AQ624" s="309">
        <f t="shared" ca="1" si="271"/>
        <v>0</v>
      </c>
      <c r="AR624" s="205">
        <f t="shared" ca="1" si="254"/>
        <v>0</v>
      </c>
      <c r="AS624" s="45" t="b">
        <f t="shared" ca="1" si="255"/>
        <v>0</v>
      </c>
      <c r="AT624">
        <f t="shared" ca="1" si="256"/>
        <v>0</v>
      </c>
      <c r="AU624" t="b">
        <f t="shared" ca="1" si="272"/>
        <v>0</v>
      </c>
      <c r="AV624" t="b">
        <f t="shared" ca="1" si="273"/>
        <v>0</v>
      </c>
      <c r="AW624" s="266" t="b">
        <f t="shared" ca="1" si="274"/>
        <v>0</v>
      </c>
      <c r="AX624" s="266" t="b">
        <f t="shared" ca="1" si="275"/>
        <v>0</v>
      </c>
      <c r="AY624" s="266" t="b">
        <f t="shared" ca="1" si="276"/>
        <v>1</v>
      </c>
    </row>
    <row r="625" spans="1:51" x14ac:dyDescent="0.25">
      <c r="A625">
        <v>593</v>
      </c>
      <c r="B625" s="163">
        <f ca="1">OFFSET(InputPriceData!B$15,CalculationsAndCharts!$A625+$A$11,0,1,1)</f>
        <v>41151</v>
      </c>
      <c r="C625" s="3">
        <f ca="1">OFFSET(InputPriceData!G$15,CalculationsAndCharts!$A625+$A$11,IF($C$7,8,0),1,1)</f>
        <v>304400</v>
      </c>
      <c r="D625" s="4">
        <f ca="1">OFFSET(InputPriceData!C$15,CalculationsAndCharts!$A625+$A$11,IF($C$7,8,0),1,1)</f>
        <v>13.1</v>
      </c>
      <c r="E625" s="4">
        <f ca="1">OFFSET(InputPriceData!D$15,CalculationsAndCharts!$A625+$A$11,IF($C$7,8,0),1,1)</f>
        <v>13.18</v>
      </c>
      <c r="F625" s="4">
        <f ca="1">OFFSET(InputPriceData!E$15,CalculationsAndCharts!$A625+$A$11,IF($C$7,8,0),1,1)</f>
        <v>12.98</v>
      </c>
      <c r="G625" s="4">
        <f ca="1">OFFSET(InputPriceData!F$15,CalculationsAndCharts!$A625+$A$11,IF($C$7,8,0),1,1)</f>
        <v>12.98</v>
      </c>
      <c r="H625" s="128"/>
      <c r="I625" s="128"/>
      <c r="K625" s="124"/>
      <c r="L625" s="279"/>
      <c r="M625" s="281"/>
      <c r="N625" s="280"/>
      <c r="O625" s="4"/>
      <c r="P625" s="4"/>
      <c r="Q625" s="3"/>
      <c r="S625" s="309">
        <f t="shared" ca="1" si="257"/>
        <v>13.6</v>
      </c>
      <c r="T625" s="309">
        <f t="shared" ca="1" si="258"/>
        <v>12.98</v>
      </c>
      <c r="U625" s="310">
        <f t="shared" ca="1" si="250"/>
        <v>0</v>
      </c>
      <c r="V625" s="310" t="b">
        <f t="shared" ca="1" si="259"/>
        <v>0</v>
      </c>
      <c r="W625" s="3" t="b">
        <f t="shared" ca="1" si="260"/>
        <v>0</v>
      </c>
      <c r="X625" s="3" t="str">
        <f t="shared" ca="1" si="261"/>
        <v/>
      </c>
      <c r="Y625" s="3" t="str">
        <f t="shared" ca="1" si="251"/>
        <v/>
      </c>
      <c r="Z625" s="3" t="str">
        <f t="shared" ca="1" si="262"/>
        <v/>
      </c>
      <c r="AA625" s="3" t="str">
        <f t="shared" ca="1" si="263"/>
        <v/>
      </c>
      <c r="AB625" s="205">
        <f t="shared" ca="1" si="264"/>
        <v>9441</v>
      </c>
      <c r="AC625" s="205">
        <f t="shared" ca="1" si="265"/>
        <v>149</v>
      </c>
      <c r="AD625" s="205">
        <f t="shared" ca="1" si="252"/>
        <v>63.36241610738255</v>
      </c>
      <c r="AE625" s="205">
        <f t="shared" ca="1" si="253"/>
        <v>13.36241610738255</v>
      </c>
      <c r="AF625" s="205">
        <f t="shared" ca="1" si="266"/>
        <v>2.6724832214765102</v>
      </c>
      <c r="AG625" s="205"/>
      <c r="AH625" s="205"/>
      <c r="AI625" s="205"/>
      <c r="AJ625" s="205"/>
      <c r="AK625" s="4"/>
      <c r="AL625" s="4"/>
      <c r="AM625" s="309">
        <f t="shared" ca="1" si="267"/>
        <v>13.53</v>
      </c>
      <c r="AN625" s="309">
        <f t="shared" ca="1" si="268"/>
        <v>12.98</v>
      </c>
      <c r="AO625" s="310">
        <f t="shared" ca="1" si="269"/>
        <v>0</v>
      </c>
      <c r="AP625" s="310" t="b">
        <f t="shared" ca="1" si="270"/>
        <v>0</v>
      </c>
      <c r="AQ625" s="309">
        <f t="shared" ca="1" si="271"/>
        <v>0.40229999999999999</v>
      </c>
      <c r="AR625" s="205">
        <f t="shared" ca="1" si="254"/>
        <v>13.0077</v>
      </c>
      <c r="AS625" s="45" t="b">
        <f t="shared" ca="1" si="255"/>
        <v>1</v>
      </c>
      <c r="AT625">
        <f t="shared" ca="1" si="256"/>
        <v>8</v>
      </c>
      <c r="AU625" t="b">
        <f t="shared" ca="1" si="272"/>
        <v>0</v>
      </c>
      <c r="AV625" t="b">
        <f t="shared" ca="1" si="273"/>
        <v>1</v>
      </c>
      <c r="AW625" s="266" t="b">
        <f t="shared" ca="1" si="274"/>
        <v>0</v>
      </c>
      <c r="AX625" s="266" t="b">
        <f t="shared" ca="1" si="275"/>
        <v>1</v>
      </c>
      <c r="AY625" s="266" t="b">
        <f t="shared" ca="1" si="276"/>
        <v>0</v>
      </c>
    </row>
    <row r="626" spans="1:51" x14ac:dyDescent="0.25">
      <c r="A626">
        <v>594</v>
      </c>
      <c r="B626" s="163">
        <f ca="1">OFFSET(InputPriceData!B$15,CalculationsAndCharts!$A626+$A$11,0,1,1)</f>
        <v>41150</v>
      </c>
      <c r="C626" s="3">
        <f ca="1">OFFSET(InputPriceData!G$15,CalculationsAndCharts!$A626+$A$11,IF($C$7,8,0),1,1)</f>
        <v>294500</v>
      </c>
      <c r="D626" s="4">
        <f ca="1">OFFSET(InputPriceData!C$15,CalculationsAndCharts!$A626+$A$11,IF($C$7,8,0),1,1)</f>
        <v>13.24</v>
      </c>
      <c r="E626" s="4">
        <f ca="1">OFFSET(InputPriceData!D$15,CalculationsAndCharts!$A626+$A$11,IF($C$7,8,0),1,1)</f>
        <v>13.26</v>
      </c>
      <c r="F626" s="4">
        <f ca="1">OFFSET(InputPriceData!E$15,CalculationsAndCharts!$A626+$A$11,IF($C$7,8,0),1,1)</f>
        <v>13.11</v>
      </c>
      <c r="G626" s="4">
        <f ca="1">OFFSET(InputPriceData!F$15,CalculationsAndCharts!$A626+$A$11,IF($C$7,8,0),1,1)</f>
        <v>13.16</v>
      </c>
      <c r="H626" s="128"/>
      <c r="I626" s="128"/>
      <c r="K626" s="124"/>
      <c r="L626" s="279"/>
      <c r="M626" s="281"/>
      <c r="N626" s="280"/>
      <c r="O626" s="4"/>
      <c r="P626" s="4"/>
      <c r="Q626" s="3"/>
      <c r="S626" s="309">
        <f t="shared" ca="1" si="257"/>
        <v>13.6</v>
      </c>
      <c r="T626" s="309">
        <f t="shared" ca="1" si="258"/>
        <v>13.16</v>
      </c>
      <c r="U626" s="310">
        <f t="shared" ca="1" si="250"/>
        <v>0</v>
      </c>
      <c r="V626" s="310" t="b">
        <f t="shared" ca="1" si="259"/>
        <v>0</v>
      </c>
      <c r="W626" s="3" t="b">
        <f t="shared" ca="1" si="260"/>
        <v>1</v>
      </c>
      <c r="X626" s="3">
        <f t="shared" ca="1" si="261"/>
        <v>13.6</v>
      </c>
      <c r="Y626" s="3">
        <f t="shared" ca="1" si="251"/>
        <v>-3.2352941176470553</v>
      </c>
      <c r="Z626" s="3">
        <f t="shared" ca="1" si="262"/>
        <v>-3.2352941176470553</v>
      </c>
      <c r="AA626" s="3">
        <f t="shared" ca="1" si="263"/>
        <v>33</v>
      </c>
      <c r="AB626" s="205">
        <f t="shared" ca="1" si="264"/>
        <v>9441</v>
      </c>
      <c r="AC626" s="205">
        <f t="shared" ca="1" si="265"/>
        <v>149</v>
      </c>
      <c r="AD626" s="205">
        <f t="shared" ca="1" si="252"/>
        <v>63.36241610738255</v>
      </c>
      <c r="AE626" s="205">
        <f t="shared" ca="1" si="253"/>
        <v>13.36241610738255</v>
      </c>
      <c r="AF626" s="205">
        <f t="shared" ca="1" si="266"/>
        <v>2.6724832214765102</v>
      </c>
      <c r="AG626" s="205"/>
      <c r="AH626" s="205"/>
      <c r="AI626" s="205"/>
      <c r="AJ626" s="205"/>
      <c r="AK626" s="4"/>
      <c r="AL626" s="4"/>
      <c r="AM626" s="309">
        <f t="shared" ca="1" si="267"/>
        <v>13.58</v>
      </c>
      <c r="AN626" s="309">
        <f t="shared" ca="1" si="268"/>
        <v>13.16</v>
      </c>
      <c r="AO626" s="310">
        <f t="shared" ca="1" si="269"/>
        <v>0</v>
      </c>
      <c r="AP626" s="310" t="b">
        <f t="shared" ca="1" si="270"/>
        <v>0</v>
      </c>
      <c r="AQ626" s="309">
        <f t="shared" ca="1" si="271"/>
        <v>0.40229999999999999</v>
      </c>
      <c r="AR626" s="205">
        <f t="shared" ca="1" si="254"/>
        <v>13.0077</v>
      </c>
      <c r="AS626" s="45" t="b">
        <f t="shared" ca="1" si="255"/>
        <v>0</v>
      </c>
      <c r="AT626">
        <f t="shared" ca="1" si="256"/>
        <v>7</v>
      </c>
      <c r="AU626" t="b">
        <f t="shared" ca="1" si="272"/>
        <v>0</v>
      </c>
      <c r="AV626" t="b">
        <f t="shared" ca="1" si="273"/>
        <v>0</v>
      </c>
      <c r="AW626" s="266" t="b">
        <f t="shared" ca="1" si="274"/>
        <v>0</v>
      </c>
      <c r="AX626" s="266" t="b">
        <f t="shared" ca="1" si="275"/>
        <v>1</v>
      </c>
      <c r="AY626" s="266" t="b">
        <f t="shared" ca="1" si="276"/>
        <v>0</v>
      </c>
    </row>
    <row r="627" spans="1:51" x14ac:dyDescent="0.25">
      <c r="A627">
        <v>595</v>
      </c>
      <c r="B627" s="163">
        <f ca="1">OFFSET(InputPriceData!B$15,CalculationsAndCharts!$A627+$A$11,0,1,1)</f>
        <v>41149</v>
      </c>
      <c r="C627" s="3">
        <f ca="1">OFFSET(InputPriceData!G$15,CalculationsAndCharts!$A627+$A$11,IF($C$7,8,0),1,1)</f>
        <v>266400</v>
      </c>
      <c r="D627" s="4">
        <f ca="1">OFFSET(InputPriceData!C$15,CalculationsAndCharts!$A627+$A$11,IF($C$7,8,0),1,1)</f>
        <v>13.24</v>
      </c>
      <c r="E627" s="4">
        <f ca="1">OFFSET(InputPriceData!D$15,CalculationsAndCharts!$A627+$A$11,IF($C$7,8,0),1,1)</f>
        <v>13.35</v>
      </c>
      <c r="F627" s="4">
        <f ca="1">OFFSET(InputPriceData!E$15,CalculationsAndCharts!$A627+$A$11,IF($C$7,8,0),1,1)</f>
        <v>13.09</v>
      </c>
      <c r="G627" s="4">
        <f ca="1">OFFSET(InputPriceData!F$15,CalculationsAndCharts!$A627+$A$11,IF($C$7,8,0),1,1)</f>
        <v>13.23</v>
      </c>
      <c r="H627" s="128"/>
      <c r="I627" s="128"/>
      <c r="K627" s="124"/>
      <c r="L627" s="279"/>
      <c r="M627" s="281"/>
      <c r="N627" s="280"/>
      <c r="O627" s="4"/>
      <c r="P627" s="4"/>
      <c r="Q627" s="3"/>
      <c r="S627" s="309">
        <f t="shared" ca="1" si="257"/>
        <v>13.7</v>
      </c>
      <c r="T627" s="309">
        <f t="shared" ca="1" si="258"/>
        <v>13.23</v>
      </c>
      <c r="U627" s="310">
        <f t="shared" ca="1" si="250"/>
        <v>0</v>
      </c>
      <c r="V627" s="310" t="b">
        <f t="shared" ca="1" si="259"/>
        <v>0</v>
      </c>
      <c r="W627" s="3" t="b">
        <f t="shared" ca="1" si="260"/>
        <v>0</v>
      </c>
      <c r="X627" s="3" t="str">
        <f t="shared" ca="1" si="261"/>
        <v/>
      </c>
      <c r="Y627" s="3" t="str">
        <f t="shared" ca="1" si="251"/>
        <v/>
      </c>
      <c r="Z627" s="3" t="str">
        <f t="shared" ca="1" si="262"/>
        <v/>
      </c>
      <c r="AA627" s="3" t="str">
        <f t="shared" ca="1" si="263"/>
        <v/>
      </c>
      <c r="AB627" s="205">
        <f t="shared" ca="1" si="264"/>
        <v>9408</v>
      </c>
      <c r="AC627" s="205">
        <f t="shared" ca="1" si="265"/>
        <v>148</v>
      </c>
      <c r="AD627" s="205">
        <f t="shared" ca="1" si="252"/>
        <v>63.567567567567565</v>
      </c>
      <c r="AE627" s="205">
        <f t="shared" ca="1" si="253"/>
        <v>13.567567567567565</v>
      </c>
      <c r="AF627" s="205">
        <f t="shared" ca="1" si="266"/>
        <v>2.7135135135135133</v>
      </c>
      <c r="AG627" s="205"/>
      <c r="AH627" s="205"/>
      <c r="AI627" s="205"/>
      <c r="AJ627" s="205"/>
      <c r="AK627" s="4"/>
      <c r="AL627" s="4"/>
      <c r="AM627" s="309">
        <f t="shared" ca="1" si="267"/>
        <v>13.6</v>
      </c>
      <c r="AN627" s="309">
        <f t="shared" ca="1" si="268"/>
        <v>13.23</v>
      </c>
      <c r="AO627" s="310">
        <f t="shared" ca="1" si="269"/>
        <v>0</v>
      </c>
      <c r="AP627" s="310" t="b">
        <f t="shared" ca="1" si="270"/>
        <v>0</v>
      </c>
      <c r="AQ627" s="309">
        <f t="shared" ca="1" si="271"/>
        <v>0.40229999999999999</v>
      </c>
      <c r="AR627" s="205">
        <f t="shared" ca="1" si="254"/>
        <v>13.0077</v>
      </c>
      <c r="AS627" s="45" t="b">
        <f t="shared" ca="1" si="255"/>
        <v>0</v>
      </c>
      <c r="AT627">
        <f t="shared" ca="1" si="256"/>
        <v>6</v>
      </c>
      <c r="AU627" t="b">
        <f t="shared" ca="1" si="272"/>
        <v>0</v>
      </c>
      <c r="AV627" t="b">
        <f t="shared" ca="1" si="273"/>
        <v>0</v>
      </c>
      <c r="AW627" s="266" t="b">
        <f t="shared" ca="1" si="274"/>
        <v>0</v>
      </c>
      <c r="AX627" s="266" t="b">
        <f t="shared" ca="1" si="275"/>
        <v>1</v>
      </c>
      <c r="AY627" s="266" t="b">
        <f t="shared" ca="1" si="276"/>
        <v>0</v>
      </c>
    </row>
    <row r="628" spans="1:51" x14ac:dyDescent="0.25">
      <c r="A628">
        <v>596</v>
      </c>
      <c r="B628" s="163">
        <f ca="1">OFFSET(InputPriceData!B$15,CalculationsAndCharts!$A628+$A$11,0,1,1)</f>
        <v>41148</v>
      </c>
      <c r="C628" s="3">
        <f ca="1">OFFSET(InputPriceData!G$15,CalculationsAndCharts!$A628+$A$11,IF($C$7,8,0),1,1)</f>
        <v>266500</v>
      </c>
      <c r="D628" s="4">
        <f ca="1">OFFSET(InputPriceData!C$15,CalculationsAndCharts!$A628+$A$11,IF($C$7,8,0),1,1)</f>
        <v>13.35</v>
      </c>
      <c r="E628" s="4">
        <f ca="1">OFFSET(InputPriceData!D$15,CalculationsAndCharts!$A628+$A$11,IF($C$7,8,0),1,1)</f>
        <v>13.41</v>
      </c>
      <c r="F628" s="4">
        <f ca="1">OFFSET(InputPriceData!E$15,CalculationsAndCharts!$A628+$A$11,IF($C$7,8,0),1,1)</f>
        <v>13.19</v>
      </c>
      <c r="G628" s="4">
        <f ca="1">OFFSET(InputPriceData!F$15,CalculationsAndCharts!$A628+$A$11,IF($C$7,8,0),1,1)</f>
        <v>13.26</v>
      </c>
      <c r="H628" s="128"/>
      <c r="I628" s="128"/>
      <c r="K628" s="124"/>
      <c r="L628" s="279"/>
      <c r="M628" s="281"/>
      <c r="N628" s="280"/>
      <c r="O628" s="4"/>
      <c r="P628" s="4"/>
      <c r="Q628" s="3"/>
      <c r="S628" s="309">
        <f t="shared" ca="1" si="257"/>
        <v>13.7</v>
      </c>
      <c r="T628" s="309">
        <f t="shared" ca="1" si="258"/>
        <v>13.26</v>
      </c>
      <c r="U628" s="310">
        <f t="shared" ca="1" si="250"/>
        <v>0</v>
      </c>
      <c r="V628" s="310" t="b">
        <f t="shared" ca="1" si="259"/>
        <v>0</v>
      </c>
      <c r="W628" s="3" t="b">
        <f t="shared" ca="1" si="260"/>
        <v>0</v>
      </c>
      <c r="X628" s="3" t="str">
        <f t="shared" ca="1" si="261"/>
        <v/>
      </c>
      <c r="Y628" s="3" t="str">
        <f t="shared" ca="1" si="251"/>
        <v/>
      </c>
      <c r="Z628" s="3" t="str">
        <f t="shared" ca="1" si="262"/>
        <v/>
      </c>
      <c r="AA628" s="3" t="str">
        <f t="shared" ca="1" si="263"/>
        <v/>
      </c>
      <c r="AB628" s="205">
        <f t="shared" ca="1" si="264"/>
        <v>9408</v>
      </c>
      <c r="AC628" s="205">
        <f t="shared" ca="1" si="265"/>
        <v>148</v>
      </c>
      <c r="AD628" s="205">
        <f t="shared" ca="1" si="252"/>
        <v>63.567567567567565</v>
      </c>
      <c r="AE628" s="205">
        <f t="shared" ca="1" si="253"/>
        <v>13.567567567567565</v>
      </c>
      <c r="AF628" s="205">
        <f t="shared" ca="1" si="266"/>
        <v>2.7135135135135133</v>
      </c>
      <c r="AG628" s="205"/>
      <c r="AH628" s="205"/>
      <c r="AI628" s="205"/>
      <c r="AJ628" s="205"/>
      <c r="AK628" s="4"/>
      <c r="AL628" s="4"/>
      <c r="AM628" s="309">
        <f t="shared" ca="1" si="267"/>
        <v>13.6</v>
      </c>
      <c r="AN628" s="309">
        <f t="shared" ca="1" si="268"/>
        <v>13.26</v>
      </c>
      <c r="AO628" s="310">
        <f t="shared" ca="1" si="269"/>
        <v>0</v>
      </c>
      <c r="AP628" s="310" t="b">
        <f t="shared" ca="1" si="270"/>
        <v>0</v>
      </c>
      <c r="AQ628" s="309">
        <f t="shared" ca="1" si="271"/>
        <v>0.40229999999999999</v>
      </c>
      <c r="AR628" s="205">
        <f t="shared" ca="1" si="254"/>
        <v>13.0077</v>
      </c>
      <c r="AS628" s="45" t="b">
        <f t="shared" ca="1" si="255"/>
        <v>0</v>
      </c>
      <c r="AT628">
        <f t="shared" ca="1" si="256"/>
        <v>5</v>
      </c>
      <c r="AU628" t="b">
        <f t="shared" ca="1" si="272"/>
        <v>0</v>
      </c>
      <c r="AV628" t="b">
        <f t="shared" ca="1" si="273"/>
        <v>0</v>
      </c>
      <c r="AW628" s="266" t="b">
        <f t="shared" ca="1" si="274"/>
        <v>0</v>
      </c>
      <c r="AX628" s="266" t="b">
        <f t="shared" ca="1" si="275"/>
        <v>1</v>
      </c>
      <c r="AY628" s="266" t="b">
        <f t="shared" ca="1" si="276"/>
        <v>0</v>
      </c>
    </row>
    <row r="629" spans="1:51" x14ac:dyDescent="0.25">
      <c r="A629">
        <v>597</v>
      </c>
      <c r="B629" s="163">
        <f ca="1">OFFSET(InputPriceData!B$15,CalculationsAndCharts!$A629+$A$11,0,1,1)</f>
        <v>41145</v>
      </c>
      <c r="C629" s="3">
        <f ca="1">OFFSET(InputPriceData!G$15,CalculationsAndCharts!$A629+$A$11,IF($C$7,8,0),1,1)</f>
        <v>151200</v>
      </c>
      <c r="D629" s="4">
        <f ca="1">OFFSET(InputPriceData!C$15,CalculationsAndCharts!$A629+$A$11,IF($C$7,8,0),1,1)</f>
        <v>13.38</v>
      </c>
      <c r="E629" s="4">
        <f ca="1">OFFSET(InputPriceData!D$15,CalculationsAndCharts!$A629+$A$11,IF($C$7,8,0),1,1)</f>
        <v>13.44</v>
      </c>
      <c r="F629" s="4">
        <f ca="1">OFFSET(InputPriceData!E$15,CalculationsAndCharts!$A629+$A$11,IF($C$7,8,0),1,1)</f>
        <v>13.27</v>
      </c>
      <c r="G629" s="4">
        <f ca="1">OFFSET(InputPriceData!F$15,CalculationsAndCharts!$A629+$A$11,IF($C$7,8,0),1,1)</f>
        <v>13.33</v>
      </c>
      <c r="H629" s="128"/>
      <c r="I629" s="128"/>
      <c r="K629" s="124"/>
      <c r="L629" s="279"/>
      <c r="M629" s="281"/>
      <c r="N629" s="280"/>
      <c r="O629" s="4"/>
      <c r="P629" s="4"/>
      <c r="Q629" s="3"/>
      <c r="S629" s="309">
        <f t="shared" ca="1" si="257"/>
        <v>13.7</v>
      </c>
      <c r="T629" s="309">
        <f t="shared" ca="1" si="258"/>
        <v>13.33</v>
      </c>
      <c r="U629" s="310">
        <f t="shared" ca="1" si="250"/>
        <v>0</v>
      </c>
      <c r="V629" s="310" t="b">
        <f t="shared" ca="1" si="259"/>
        <v>0</v>
      </c>
      <c r="W629" s="3" t="b">
        <f t="shared" ca="1" si="260"/>
        <v>1</v>
      </c>
      <c r="X629" s="3">
        <f t="shared" ca="1" si="261"/>
        <v>13.54</v>
      </c>
      <c r="Y629" s="3">
        <f t="shared" ca="1" si="251"/>
        <v>-1.5509601181683832</v>
      </c>
      <c r="Z629" s="3">
        <f t="shared" ca="1" si="262"/>
        <v>-1.5509601181683832</v>
      </c>
      <c r="AA629" s="3">
        <f t="shared" ca="1" si="263"/>
        <v>42</v>
      </c>
      <c r="AB629" s="205">
        <f t="shared" ca="1" si="264"/>
        <v>9408</v>
      </c>
      <c r="AC629" s="205">
        <f t="shared" ca="1" si="265"/>
        <v>148</v>
      </c>
      <c r="AD629" s="205">
        <f t="shared" ca="1" si="252"/>
        <v>63.567567567567565</v>
      </c>
      <c r="AE629" s="205">
        <f t="shared" ca="1" si="253"/>
        <v>13.567567567567565</v>
      </c>
      <c r="AF629" s="205">
        <f t="shared" ca="1" si="266"/>
        <v>2.7135135135135133</v>
      </c>
      <c r="AG629" s="205"/>
      <c r="AH629" s="205"/>
      <c r="AI629" s="205"/>
      <c r="AJ629" s="205"/>
      <c r="AK629" s="4"/>
      <c r="AL629" s="4"/>
      <c r="AM629" s="309">
        <f t="shared" ca="1" si="267"/>
        <v>13.7</v>
      </c>
      <c r="AN629" s="309">
        <f t="shared" ca="1" si="268"/>
        <v>13.33</v>
      </c>
      <c r="AO629" s="310">
        <f t="shared" ca="1" si="269"/>
        <v>0</v>
      </c>
      <c r="AP629" s="310" t="b">
        <f t="shared" ca="1" si="270"/>
        <v>0</v>
      </c>
      <c r="AQ629" s="309">
        <f t="shared" ca="1" si="271"/>
        <v>0.40229999999999999</v>
      </c>
      <c r="AR629" s="205">
        <f t="shared" ca="1" si="254"/>
        <v>13.0077</v>
      </c>
      <c r="AS629" s="45" t="b">
        <f t="shared" ca="1" si="255"/>
        <v>0</v>
      </c>
      <c r="AT629">
        <f t="shared" ca="1" si="256"/>
        <v>4</v>
      </c>
      <c r="AU629" t="b">
        <f t="shared" ca="1" si="272"/>
        <v>0</v>
      </c>
      <c r="AV629" t="b">
        <f t="shared" ca="1" si="273"/>
        <v>0</v>
      </c>
      <c r="AW629" s="266" t="b">
        <f t="shared" ca="1" si="274"/>
        <v>0</v>
      </c>
      <c r="AX629" s="266" t="b">
        <f t="shared" ca="1" si="275"/>
        <v>1</v>
      </c>
      <c r="AY629" s="266" t="b">
        <f t="shared" ca="1" si="276"/>
        <v>0</v>
      </c>
    </row>
    <row r="630" spans="1:51" x14ac:dyDescent="0.25">
      <c r="A630">
        <v>598</v>
      </c>
      <c r="B630" s="163">
        <f ca="1">OFFSET(InputPriceData!B$15,CalculationsAndCharts!$A630+$A$11,0,1,1)</f>
        <v>41144</v>
      </c>
      <c r="C630" s="3">
        <f ca="1">OFFSET(InputPriceData!G$15,CalculationsAndCharts!$A630+$A$11,IF($C$7,8,0),1,1)</f>
        <v>172100</v>
      </c>
      <c r="D630" s="4">
        <f ca="1">OFFSET(InputPriceData!C$15,CalculationsAndCharts!$A630+$A$11,IF($C$7,8,0),1,1)</f>
        <v>13.44</v>
      </c>
      <c r="E630" s="4">
        <f ca="1">OFFSET(InputPriceData!D$15,CalculationsAndCharts!$A630+$A$11,IF($C$7,8,0),1,1)</f>
        <v>13.5</v>
      </c>
      <c r="F630" s="4">
        <f ca="1">OFFSET(InputPriceData!E$15,CalculationsAndCharts!$A630+$A$11,IF($C$7,8,0),1,1)</f>
        <v>13.34</v>
      </c>
      <c r="G630" s="4">
        <f ca="1">OFFSET(InputPriceData!F$15,CalculationsAndCharts!$A630+$A$11,IF($C$7,8,0),1,1)</f>
        <v>13.41</v>
      </c>
      <c r="H630" s="128"/>
      <c r="I630" s="128"/>
      <c r="K630" s="124"/>
      <c r="L630" s="279"/>
      <c r="M630" s="281"/>
      <c r="N630" s="280"/>
      <c r="O630" s="4"/>
      <c r="P630" s="4"/>
      <c r="Q630" s="3"/>
      <c r="S630" s="309">
        <f t="shared" ca="1" si="257"/>
        <v>13.9</v>
      </c>
      <c r="T630" s="309">
        <f t="shared" ca="1" si="258"/>
        <v>13.38</v>
      </c>
      <c r="U630" s="310">
        <f t="shared" ca="1" si="250"/>
        <v>5.7692307692306509E-2</v>
      </c>
      <c r="V630" s="310" t="b">
        <f t="shared" ca="1" si="259"/>
        <v>1</v>
      </c>
      <c r="W630" s="3" t="b">
        <f t="shared" ca="1" si="260"/>
        <v>0</v>
      </c>
      <c r="X630" s="3" t="str">
        <f t="shared" ca="1" si="261"/>
        <v/>
      </c>
      <c r="Y630" s="3" t="str">
        <f t="shared" ca="1" si="251"/>
        <v/>
      </c>
      <c r="Z630" s="3" t="str">
        <f t="shared" ca="1" si="262"/>
        <v/>
      </c>
      <c r="AA630" s="3" t="str">
        <f t="shared" ca="1" si="263"/>
        <v/>
      </c>
      <c r="AB630" s="205">
        <f t="shared" ca="1" si="264"/>
        <v>9366</v>
      </c>
      <c r="AC630" s="205">
        <f t="shared" ca="1" si="265"/>
        <v>147</v>
      </c>
      <c r="AD630" s="205">
        <f t="shared" ca="1" si="252"/>
        <v>63.714285714285715</v>
      </c>
      <c r="AE630" s="205">
        <f t="shared" ca="1" si="253"/>
        <v>13.714285714285715</v>
      </c>
      <c r="AF630" s="205">
        <f t="shared" ca="1" si="266"/>
        <v>2.7428571428571433</v>
      </c>
      <c r="AG630" s="205"/>
      <c r="AH630" s="205"/>
      <c r="AI630" s="205"/>
      <c r="AJ630" s="205"/>
      <c r="AK630" s="4"/>
      <c r="AL630" s="4"/>
      <c r="AM630" s="309">
        <f t="shared" ca="1" si="267"/>
        <v>13.7</v>
      </c>
      <c r="AN630" s="309">
        <f t="shared" ca="1" si="268"/>
        <v>13.38</v>
      </c>
      <c r="AO630" s="310">
        <f t="shared" ca="1" si="269"/>
        <v>9.3749999999998446E-2</v>
      </c>
      <c r="AP630" s="310" t="b">
        <f t="shared" ca="1" si="270"/>
        <v>1</v>
      </c>
      <c r="AQ630" s="309">
        <f t="shared" ca="1" si="271"/>
        <v>0.40229999999999999</v>
      </c>
      <c r="AR630" s="205">
        <f t="shared" ca="1" si="254"/>
        <v>13.0077</v>
      </c>
      <c r="AS630" s="45" t="b">
        <f t="shared" ca="1" si="255"/>
        <v>0</v>
      </c>
      <c r="AT630">
        <f t="shared" ca="1" si="256"/>
        <v>3</v>
      </c>
      <c r="AU630" t="b">
        <f t="shared" ca="1" si="272"/>
        <v>0</v>
      </c>
      <c r="AV630" t="b">
        <f t="shared" ca="1" si="273"/>
        <v>0</v>
      </c>
      <c r="AW630" s="266" t="b">
        <f t="shared" ca="1" si="274"/>
        <v>0</v>
      </c>
      <c r="AX630" s="266" t="b">
        <f t="shared" ca="1" si="275"/>
        <v>1</v>
      </c>
      <c r="AY630" s="266" t="b">
        <f t="shared" ca="1" si="276"/>
        <v>0</v>
      </c>
    </row>
    <row r="631" spans="1:51" x14ac:dyDescent="0.25">
      <c r="A631">
        <v>599</v>
      </c>
      <c r="B631" s="163">
        <f ca="1">OFFSET(InputPriceData!B$15,CalculationsAndCharts!$A631+$A$11,0,1,1)</f>
        <v>41143</v>
      </c>
      <c r="C631" s="3">
        <f ca="1">OFFSET(InputPriceData!G$15,CalculationsAndCharts!$A631+$A$11,IF($C$7,8,0),1,1)</f>
        <v>214600</v>
      </c>
      <c r="D631" s="4">
        <f ca="1">OFFSET(InputPriceData!C$15,CalculationsAndCharts!$A631+$A$11,IF($C$7,8,0),1,1)</f>
        <v>13.4</v>
      </c>
      <c r="E631" s="4">
        <f ca="1">OFFSET(InputPriceData!D$15,CalculationsAndCharts!$A631+$A$11,IF($C$7,8,0),1,1)</f>
        <v>13.56</v>
      </c>
      <c r="F631" s="4">
        <f ca="1">OFFSET(InputPriceData!E$15,CalculationsAndCharts!$A631+$A$11,IF($C$7,8,0),1,1)</f>
        <v>13.37</v>
      </c>
      <c r="G631" s="4">
        <f ca="1">OFFSET(InputPriceData!F$15,CalculationsAndCharts!$A631+$A$11,IF($C$7,8,0),1,1)</f>
        <v>13.47</v>
      </c>
      <c r="H631" s="128"/>
      <c r="I631" s="128"/>
      <c r="K631" s="124"/>
      <c r="L631" s="279"/>
      <c r="M631" s="281"/>
      <c r="N631" s="280"/>
      <c r="O631" s="4"/>
      <c r="P631" s="4"/>
      <c r="Q631" s="3"/>
      <c r="S631" s="309">
        <f t="shared" ca="1" si="257"/>
        <v>14</v>
      </c>
      <c r="T631" s="309">
        <f t="shared" ca="1" si="258"/>
        <v>13.38</v>
      </c>
      <c r="U631" s="310">
        <f t="shared" ca="1" si="250"/>
        <v>0.1451612903225806</v>
      </c>
      <c r="V631" s="310" t="b">
        <f t="shared" ca="1" si="259"/>
        <v>0</v>
      </c>
      <c r="W631" s="3" t="b">
        <f t="shared" ca="1" si="260"/>
        <v>0</v>
      </c>
      <c r="X631" s="3" t="str">
        <f t="shared" ca="1" si="261"/>
        <v/>
      </c>
      <c r="Y631" s="3" t="str">
        <f t="shared" ca="1" si="251"/>
        <v/>
      </c>
      <c r="Z631" s="3" t="str">
        <f t="shared" ca="1" si="262"/>
        <v/>
      </c>
      <c r="AA631" s="3" t="str">
        <f t="shared" ca="1" si="263"/>
        <v/>
      </c>
      <c r="AB631" s="205">
        <f t="shared" ca="1" si="264"/>
        <v>9366</v>
      </c>
      <c r="AC631" s="205">
        <f t="shared" ca="1" si="265"/>
        <v>147</v>
      </c>
      <c r="AD631" s="205">
        <f t="shared" ca="1" si="252"/>
        <v>63.714285714285715</v>
      </c>
      <c r="AE631" s="205">
        <f t="shared" ca="1" si="253"/>
        <v>13.714285714285715</v>
      </c>
      <c r="AF631" s="205">
        <f t="shared" ca="1" si="266"/>
        <v>2.7428571428571433</v>
      </c>
      <c r="AG631" s="205"/>
      <c r="AH631" s="205"/>
      <c r="AI631" s="205"/>
      <c r="AJ631" s="205"/>
      <c r="AK631" s="4"/>
      <c r="AL631" s="4"/>
      <c r="AM631" s="309">
        <f t="shared" ca="1" si="267"/>
        <v>13.7</v>
      </c>
      <c r="AN631" s="309">
        <f t="shared" ca="1" si="268"/>
        <v>13.38</v>
      </c>
      <c r="AO631" s="310">
        <f t="shared" ca="1" si="269"/>
        <v>0.28125000000000089</v>
      </c>
      <c r="AP631" s="310" t="b">
        <f t="shared" ca="1" si="270"/>
        <v>0</v>
      </c>
      <c r="AQ631" s="309">
        <f t="shared" ca="1" si="271"/>
        <v>0.40229999999999999</v>
      </c>
      <c r="AR631" s="205">
        <f t="shared" ca="1" si="254"/>
        <v>13.0077</v>
      </c>
      <c r="AS631" s="45" t="b">
        <f t="shared" ca="1" si="255"/>
        <v>0</v>
      </c>
      <c r="AT631">
        <f t="shared" ca="1" si="256"/>
        <v>2</v>
      </c>
      <c r="AU631" t="b">
        <f t="shared" ca="1" si="272"/>
        <v>0</v>
      </c>
      <c r="AV631" t="b">
        <f t="shared" ca="1" si="273"/>
        <v>0</v>
      </c>
      <c r="AW631" s="266" t="b">
        <f t="shared" ca="1" si="274"/>
        <v>0</v>
      </c>
      <c r="AX631" s="266" t="b">
        <f t="shared" ca="1" si="275"/>
        <v>1</v>
      </c>
      <c r="AY631" s="266" t="b">
        <f t="shared" ca="1" si="276"/>
        <v>0</v>
      </c>
    </row>
    <row r="632" spans="1:51" x14ac:dyDescent="0.25">
      <c r="A632">
        <v>600</v>
      </c>
      <c r="B632" s="163">
        <f ca="1">OFFSET(InputPriceData!B$15,CalculationsAndCharts!$A632+$A$11,0,1,1)</f>
        <v>41142</v>
      </c>
      <c r="C632" s="3">
        <f ca="1">OFFSET(InputPriceData!G$15,CalculationsAndCharts!$A632+$A$11,IF($C$7,8,0),1,1)</f>
        <v>248400</v>
      </c>
      <c r="D632" s="4">
        <f ca="1">OFFSET(InputPriceData!C$15,CalculationsAndCharts!$A632+$A$11,IF($C$7,8,0),1,1)</f>
        <v>13.41</v>
      </c>
      <c r="E632" s="4">
        <f ca="1">OFFSET(InputPriceData!D$15,CalculationsAndCharts!$A632+$A$11,IF($C$7,8,0),1,1)</f>
        <v>13.53</v>
      </c>
      <c r="F632" s="4">
        <f ca="1">OFFSET(InputPriceData!E$15,CalculationsAndCharts!$A632+$A$11,IF($C$7,8,0),1,1)</f>
        <v>13.36</v>
      </c>
      <c r="G632" s="4">
        <f ca="1">OFFSET(InputPriceData!F$15,CalculationsAndCharts!$A632+$A$11,IF($C$7,8,0),1,1)</f>
        <v>13.44</v>
      </c>
      <c r="H632" s="128"/>
      <c r="I632" s="128"/>
      <c r="K632" s="124"/>
      <c r="L632" s="279"/>
      <c r="M632" s="281"/>
      <c r="N632" s="280"/>
      <c r="O632" s="4"/>
      <c r="P632" s="4"/>
      <c r="Q632" s="3"/>
      <c r="S632" s="309">
        <f t="shared" ca="1" si="257"/>
        <v>14.16</v>
      </c>
      <c r="T632" s="309">
        <f t="shared" ca="1" si="258"/>
        <v>13.38</v>
      </c>
      <c r="U632" s="310">
        <f t="shared" ca="1" si="250"/>
        <v>7.6923076923075345E-2</v>
      </c>
      <c r="V632" s="310" t="b">
        <f t="shared" ca="1" si="259"/>
        <v>0</v>
      </c>
      <c r="W632" s="3" t="b">
        <f t="shared" ca="1" si="260"/>
        <v>0</v>
      </c>
      <c r="X632" s="3" t="str">
        <f t="shared" ca="1" si="261"/>
        <v/>
      </c>
      <c r="Y632" s="3" t="str">
        <f t="shared" ca="1" si="251"/>
        <v/>
      </c>
      <c r="Z632" s="3" t="str">
        <f t="shared" ca="1" si="262"/>
        <v/>
      </c>
      <c r="AA632" s="3" t="str">
        <f t="shared" ca="1" si="263"/>
        <v/>
      </c>
      <c r="AB632" s="205">
        <f t="shared" ca="1" si="264"/>
        <v>9366</v>
      </c>
      <c r="AC632" s="205">
        <f t="shared" ca="1" si="265"/>
        <v>147</v>
      </c>
      <c r="AD632" s="205">
        <f t="shared" ca="1" si="252"/>
        <v>63.714285714285715</v>
      </c>
      <c r="AE632" s="205">
        <f t="shared" ca="1" si="253"/>
        <v>13.714285714285715</v>
      </c>
      <c r="AF632" s="205">
        <f t="shared" ca="1" si="266"/>
        <v>2.7428571428571433</v>
      </c>
      <c r="AG632" s="205"/>
      <c r="AH632" s="205"/>
      <c r="AI632" s="205"/>
      <c r="AJ632" s="205"/>
      <c r="AK632" s="4"/>
      <c r="AL632" s="4"/>
      <c r="AM632" s="309">
        <f t="shared" ca="1" si="267"/>
        <v>13.9</v>
      </c>
      <c r="AN632" s="309">
        <f t="shared" ca="1" si="268"/>
        <v>13.38</v>
      </c>
      <c r="AO632" s="310">
        <f t="shared" ca="1" si="269"/>
        <v>0.11538461538461302</v>
      </c>
      <c r="AP632" s="310" t="b">
        <f t="shared" ca="1" si="270"/>
        <v>0</v>
      </c>
      <c r="AQ632" s="309">
        <f t="shared" ca="1" si="271"/>
        <v>0.40229999999999999</v>
      </c>
      <c r="AR632" s="205">
        <f t="shared" ca="1" si="254"/>
        <v>13.0077</v>
      </c>
      <c r="AS632" s="45" t="b">
        <f t="shared" ca="1" si="255"/>
        <v>0</v>
      </c>
      <c r="AT632">
        <f t="shared" ca="1" si="256"/>
        <v>1</v>
      </c>
      <c r="AU632" t="b">
        <f t="shared" ca="1" si="272"/>
        <v>0</v>
      </c>
      <c r="AV632" t="b">
        <f t="shared" ca="1" si="273"/>
        <v>0</v>
      </c>
      <c r="AW632" s="266" t="b">
        <f t="shared" ca="1" si="274"/>
        <v>1</v>
      </c>
      <c r="AX632" s="266" t="b">
        <f t="shared" ca="1" si="275"/>
        <v>1</v>
      </c>
      <c r="AY632" s="266" t="b">
        <f t="shared" ca="1" si="276"/>
        <v>0</v>
      </c>
    </row>
    <row r="633" spans="1:51" x14ac:dyDescent="0.25">
      <c r="A633">
        <v>601</v>
      </c>
      <c r="B633" s="163">
        <f ca="1">OFFSET(InputPriceData!B$15,CalculationsAndCharts!$A633+$A$11,0,1,1)</f>
        <v>41141</v>
      </c>
      <c r="C633" s="3">
        <f ca="1">OFFSET(InputPriceData!G$15,CalculationsAndCharts!$A633+$A$11,IF($C$7,8,0),1,1)</f>
        <v>715600</v>
      </c>
      <c r="D633" s="4">
        <f ca="1">OFFSET(InputPriceData!C$15,CalculationsAndCharts!$A633+$A$11,IF($C$7,8,0),1,1)</f>
        <v>13.49</v>
      </c>
      <c r="E633" s="4">
        <f ca="1">OFFSET(InputPriceData!D$15,CalculationsAndCharts!$A633+$A$11,IF($C$7,8,0),1,1)</f>
        <v>13.52</v>
      </c>
      <c r="F633" s="4">
        <f ca="1">OFFSET(InputPriceData!E$15,CalculationsAndCharts!$A633+$A$11,IF($C$7,8,0),1,1)</f>
        <v>13.35</v>
      </c>
      <c r="G633" s="4">
        <f ca="1">OFFSET(InputPriceData!F$15,CalculationsAndCharts!$A633+$A$11,IF($C$7,8,0),1,1)</f>
        <v>13.4</v>
      </c>
      <c r="H633" s="128"/>
      <c r="I633" s="128"/>
      <c r="K633" s="124"/>
      <c r="L633" s="279"/>
      <c r="M633" s="281"/>
      <c r="N633" s="280"/>
      <c r="O633" s="4"/>
      <c r="P633" s="4"/>
      <c r="Q633" s="3"/>
      <c r="S633" s="309">
        <f t="shared" ca="1" si="257"/>
        <v>14.16</v>
      </c>
      <c r="T633" s="309">
        <f t="shared" ca="1" si="258"/>
        <v>13.38</v>
      </c>
      <c r="U633" s="310">
        <f t="shared" ca="1" si="250"/>
        <v>2.5641025641025116E-2</v>
      </c>
      <c r="V633" s="310" t="b">
        <f t="shared" ca="1" si="259"/>
        <v>1</v>
      </c>
      <c r="W633" s="3" t="b">
        <f t="shared" ca="1" si="260"/>
        <v>0</v>
      </c>
      <c r="X633" s="3" t="str">
        <f t="shared" ca="1" si="261"/>
        <v/>
      </c>
      <c r="Y633" s="3" t="str">
        <f t="shared" ca="1" si="251"/>
        <v/>
      </c>
      <c r="Z633" s="3" t="str">
        <f t="shared" ca="1" si="262"/>
        <v/>
      </c>
      <c r="AA633" s="3" t="str">
        <f t="shared" ca="1" si="263"/>
        <v/>
      </c>
      <c r="AB633" s="205">
        <f t="shared" ca="1" si="264"/>
        <v>9366</v>
      </c>
      <c r="AC633" s="205">
        <f t="shared" ca="1" si="265"/>
        <v>147</v>
      </c>
      <c r="AD633" s="205">
        <f t="shared" ca="1" si="252"/>
        <v>63.714285714285715</v>
      </c>
      <c r="AE633" s="205">
        <f t="shared" ca="1" si="253"/>
        <v>13.714285714285715</v>
      </c>
      <c r="AF633" s="205">
        <f t="shared" ca="1" si="266"/>
        <v>2.7428571428571433</v>
      </c>
      <c r="AG633" s="205"/>
      <c r="AH633" s="205"/>
      <c r="AI633" s="205"/>
      <c r="AJ633" s="205"/>
      <c r="AK633" s="4"/>
      <c r="AL633" s="4"/>
      <c r="AM633" s="309">
        <f t="shared" ca="1" si="267"/>
        <v>14</v>
      </c>
      <c r="AN633" s="309">
        <f t="shared" ca="1" si="268"/>
        <v>13.38</v>
      </c>
      <c r="AO633" s="310">
        <f t="shared" ca="1" si="269"/>
        <v>3.2258064516128386E-2</v>
      </c>
      <c r="AP633" s="310" t="b">
        <f t="shared" ca="1" si="270"/>
        <v>1</v>
      </c>
      <c r="AQ633" s="309">
        <f t="shared" ca="1" si="271"/>
        <v>0</v>
      </c>
      <c r="AR633" s="205">
        <f t="shared" ca="1" si="254"/>
        <v>0</v>
      </c>
      <c r="AS633" s="45" t="b">
        <f t="shared" ca="1" si="255"/>
        <v>0</v>
      </c>
      <c r="AT633">
        <f t="shared" ca="1" si="256"/>
        <v>0</v>
      </c>
      <c r="AU633" t="b">
        <f t="shared" ca="1" si="272"/>
        <v>0</v>
      </c>
      <c r="AV633" t="b">
        <f t="shared" ca="1" si="273"/>
        <v>0</v>
      </c>
      <c r="AW633" s="266" t="b">
        <f t="shared" ca="1" si="274"/>
        <v>0</v>
      </c>
      <c r="AX633" s="266" t="b">
        <f t="shared" ca="1" si="275"/>
        <v>0</v>
      </c>
      <c r="AY633" s="266" t="b">
        <f t="shared" ca="1" si="276"/>
        <v>0</v>
      </c>
    </row>
    <row r="634" spans="1:51" x14ac:dyDescent="0.25">
      <c r="A634">
        <v>602</v>
      </c>
      <c r="B634" s="163">
        <f ca="1">OFFSET(InputPriceData!B$15,CalculationsAndCharts!$A634+$A$11,0,1,1)</f>
        <v>41138</v>
      </c>
      <c r="C634" s="3">
        <f ca="1">OFFSET(InputPriceData!G$15,CalculationsAndCharts!$A634+$A$11,IF($C$7,8,0),1,1)</f>
        <v>172100</v>
      </c>
      <c r="D634" s="4">
        <f ca="1">OFFSET(InputPriceData!C$15,CalculationsAndCharts!$A634+$A$11,IF($C$7,8,0),1,1)</f>
        <v>13.56</v>
      </c>
      <c r="E634" s="4">
        <f ca="1">OFFSET(InputPriceData!D$15,CalculationsAndCharts!$A634+$A$11,IF($C$7,8,0),1,1)</f>
        <v>13.57</v>
      </c>
      <c r="F634" s="4">
        <f ca="1">OFFSET(InputPriceData!E$15,CalculationsAndCharts!$A634+$A$11,IF($C$7,8,0),1,1)</f>
        <v>13.44</v>
      </c>
      <c r="G634" s="4">
        <f ca="1">OFFSET(InputPriceData!F$15,CalculationsAndCharts!$A634+$A$11,IF($C$7,8,0),1,1)</f>
        <v>13.52</v>
      </c>
      <c r="H634" s="128"/>
      <c r="I634" s="128"/>
      <c r="K634" s="124"/>
      <c r="L634" s="279"/>
      <c r="M634" s="281"/>
      <c r="N634" s="280"/>
      <c r="O634" s="4"/>
      <c r="P634" s="4"/>
      <c r="Q634" s="3"/>
      <c r="S634" s="309">
        <f t="shared" ca="1" si="257"/>
        <v>14.16</v>
      </c>
      <c r="T634" s="309">
        <f t="shared" ca="1" si="258"/>
        <v>13.38</v>
      </c>
      <c r="U634" s="310">
        <f t="shared" ca="1" si="250"/>
        <v>0.17948717948717807</v>
      </c>
      <c r="V634" s="310" t="b">
        <f t="shared" ca="1" si="259"/>
        <v>0</v>
      </c>
      <c r="W634" s="3" t="b">
        <f t="shared" ca="1" si="260"/>
        <v>0</v>
      </c>
      <c r="X634" s="3" t="str">
        <f t="shared" ca="1" si="261"/>
        <v/>
      </c>
      <c r="Y634" s="3" t="str">
        <f t="shared" ca="1" si="251"/>
        <v/>
      </c>
      <c r="Z634" s="3" t="str">
        <f t="shared" ca="1" si="262"/>
        <v/>
      </c>
      <c r="AA634" s="3" t="str">
        <f t="shared" ca="1" si="263"/>
        <v/>
      </c>
      <c r="AB634" s="205">
        <f t="shared" ca="1" si="264"/>
        <v>9366</v>
      </c>
      <c r="AC634" s="205">
        <f t="shared" ca="1" si="265"/>
        <v>147</v>
      </c>
      <c r="AD634" s="205">
        <f t="shared" ca="1" si="252"/>
        <v>63.714285714285715</v>
      </c>
      <c r="AE634" s="205">
        <f t="shared" ca="1" si="253"/>
        <v>13.714285714285715</v>
      </c>
      <c r="AF634" s="205">
        <f t="shared" ca="1" si="266"/>
        <v>2.7428571428571433</v>
      </c>
      <c r="AG634" s="205"/>
      <c r="AH634" s="205"/>
      <c r="AI634" s="205"/>
      <c r="AJ634" s="205"/>
      <c r="AK634" s="4"/>
      <c r="AL634" s="4"/>
      <c r="AM634" s="309">
        <f t="shared" ca="1" si="267"/>
        <v>14.16</v>
      </c>
      <c r="AN634" s="309">
        <f t="shared" ca="1" si="268"/>
        <v>13.38</v>
      </c>
      <c r="AO634" s="310">
        <f t="shared" ca="1" si="269"/>
        <v>0.17948717948717807</v>
      </c>
      <c r="AP634" s="310" t="b">
        <f t="shared" ca="1" si="270"/>
        <v>0</v>
      </c>
      <c r="AQ634" s="309">
        <f t="shared" ca="1" si="271"/>
        <v>0</v>
      </c>
      <c r="AR634" s="205">
        <f t="shared" ca="1" si="254"/>
        <v>0</v>
      </c>
      <c r="AS634" s="45" t="b">
        <f t="shared" ca="1" si="255"/>
        <v>0</v>
      </c>
      <c r="AT634">
        <f t="shared" ca="1" si="256"/>
        <v>0</v>
      </c>
      <c r="AU634" t="b">
        <f t="shared" ca="1" si="272"/>
        <v>0</v>
      </c>
      <c r="AV634" t="b">
        <f t="shared" ca="1" si="273"/>
        <v>0</v>
      </c>
      <c r="AW634" s="266" t="b">
        <f t="shared" ca="1" si="274"/>
        <v>0</v>
      </c>
      <c r="AX634" s="266" t="b">
        <f t="shared" ca="1" si="275"/>
        <v>0</v>
      </c>
      <c r="AY634" s="266" t="b">
        <f t="shared" ca="1" si="276"/>
        <v>0</v>
      </c>
    </row>
    <row r="635" spans="1:51" x14ac:dyDescent="0.25">
      <c r="A635">
        <v>603</v>
      </c>
      <c r="B635" s="163">
        <f ca="1">OFFSET(InputPriceData!B$15,CalculationsAndCharts!$A635+$A$11,0,1,1)</f>
        <v>41137</v>
      </c>
      <c r="C635" s="3">
        <f ca="1">OFFSET(InputPriceData!G$15,CalculationsAndCharts!$A635+$A$11,IF($C$7,8,0),1,1)</f>
        <v>287500</v>
      </c>
      <c r="D635" s="4">
        <f ca="1">OFFSET(InputPriceData!C$15,CalculationsAndCharts!$A635+$A$11,IF($C$7,8,0),1,1)</f>
        <v>13.56</v>
      </c>
      <c r="E635" s="4">
        <f ca="1">OFFSET(InputPriceData!D$15,CalculationsAndCharts!$A635+$A$11,IF($C$7,8,0),1,1)</f>
        <v>13.56</v>
      </c>
      <c r="F635" s="4">
        <f ca="1">OFFSET(InputPriceData!E$15,CalculationsAndCharts!$A635+$A$11,IF($C$7,8,0),1,1)</f>
        <v>13.42</v>
      </c>
      <c r="G635" s="4">
        <f ca="1">OFFSET(InputPriceData!F$15,CalculationsAndCharts!$A635+$A$11,IF($C$7,8,0),1,1)</f>
        <v>13.51</v>
      </c>
      <c r="H635" s="128"/>
      <c r="I635" s="128"/>
      <c r="K635" s="124"/>
      <c r="L635" s="279"/>
      <c r="M635" s="281"/>
      <c r="N635" s="280"/>
      <c r="O635" s="4"/>
      <c r="P635" s="4"/>
      <c r="Q635" s="3"/>
      <c r="S635" s="309">
        <f t="shared" ca="1" si="257"/>
        <v>14.16</v>
      </c>
      <c r="T635" s="309">
        <f t="shared" ca="1" si="258"/>
        <v>13.38</v>
      </c>
      <c r="U635" s="310">
        <f t="shared" ca="1" si="250"/>
        <v>0.16666666666666552</v>
      </c>
      <c r="V635" s="310" t="b">
        <f t="shared" ca="1" si="259"/>
        <v>0</v>
      </c>
      <c r="W635" s="3" t="b">
        <f t="shared" ca="1" si="260"/>
        <v>0</v>
      </c>
      <c r="X635" s="3" t="str">
        <f t="shared" ca="1" si="261"/>
        <v/>
      </c>
      <c r="Y635" s="3" t="str">
        <f t="shared" ca="1" si="251"/>
        <v/>
      </c>
      <c r="Z635" s="3" t="str">
        <f t="shared" ca="1" si="262"/>
        <v/>
      </c>
      <c r="AA635" s="3" t="str">
        <f t="shared" ca="1" si="263"/>
        <v/>
      </c>
      <c r="AB635" s="205">
        <f t="shared" ca="1" si="264"/>
        <v>9366</v>
      </c>
      <c r="AC635" s="205">
        <f t="shared" ca="1" si="265"/>
        <v>147</v>
      </c>
      <c r="AD635" s="205">
        <f t="shared" ca="1" si="252"/>
        <v>63.714285714285715</v>
      </c>
      <c r="AE635" s="205">
        <f t="shared" ca="1" si="253"/>
        <v>13.714285714285715</v>
      </c>
      <c r="AF635" s="205">
        <f t="shared" ca="1" si="266"/>
        <v>2.7428571428571433</v>
      </c>
      <c r="AG635" s="205"/>
      <c r="AH635" s="205"/>
      <c r="AI635" s="205"/>
      <c r="AJ635" s="205"/>
      <c r="AK635" s="4"/>
      <c r="AL635" s="4"/>
      <c r="AM635" s="309">
        <f t="shared" ca="1" si="267"/>
        <v>14.16</v>
      </c>
      <c r="AN635" s="309">
        <f t="shared" ca="1" si="268"/>
        <v>13.38</v>
      </c>
      <c r="AO635" s="310">
        <f t="shared" ca="1" si="269"/>
        <v>0.16666666666666552</v>
      </c>
      <c r="AP635" s="310" t="b">
        <f t="shared" ca="1" si="270"/>
        <v>0</v>
      </c>
      <c r="AQ635" s="309">
        <f t="shared" ca="1" si="271"/>
        <v>0</v>
      </c>
      <c r="AR635" s="205">
        <f t="shared" ca="1" si="254"/>
        <v>0</v>
      </c>
      <c r="AS635" s="45" t="b">
        <f t="shared" ca="1" si="255"/>
        <v>0</v>
      </c>
      <c r="AT635">
        <f t="shared" ca="1" si="256"/>
        <v>0</v>
      </c>
      <c r="AU635" t="b">
        <f t="shared" ca="1" si="272"/>
        <v>0</v>
      </c>
      <c r="AV635" t="b">
        <f t="shared" ca="1" si="273"/>
        <v>0</v>
      </c>
      <c r="AW635" s="266" t="b">
        <f t="shared" ca="1" si="274"/>
        <v>0</v>
      </c>
      <c r="AX635" s="266" t="b">
        <f t="shared" ca="1" si="275"/>
        <v>0</v>
      </c>
      <c r="AY635" s="266" t="b">
        <f t="shared" ca="1" si="276"/>
        <v>0</v>
      </c>
    </row>
    <row r="636" spans="1:51" x14ac:dyDescent="0.25">
      <c r="A636">
        <v>604</v>
      </c>
      <c r="B636" s="163">
        <f ca="1">OFFSET(InputPriceData!B$15,CalculationsAndCharts!$A636+$A$11,0,1,1)</f>
        <v>41136</v>
      </c>
      <c r="C636" s="3">
        <f ca="1">OFFSET(InputPriceData!G$15,CalculationsAndCharts!$A636+$A$11,IF($C$7,8,0),1,1)</f>
        <v>471100</v>
      </c>
      <c r="D636" s="4">
        <f ca="1">OFFSET(InputPriceData!C$15,CalculationsAndCharts!$A636+$A$11,IF($C$7,8,0),1,1)</f>
        <v>13.33</v>
      </c>
      <c r="E636" s="4">
        <f ca="1">OFFSET(InputPriceData!D$15,CalculationsAndCharts!$A636+$A$11,IF($C$7,8,0),1,1)</f>
        <v>13.61</v>
      </c>
      <c r="F636" s="4">
        <f ca="1">OFFSET(InputPriceData!E$15,CalculationsAndCharts!$A636+$A$11,IF($C$7,8,0),1,1)</f>
        <v>13.33</v>
      </c>
      <c r="G636" s="4">
        <f ca="1">OFFSET(InputPriceData!F$15,CalculationsAndCharts!$A636+$A$11,IF($C$7,8,0),1,1)</f>
        <v>13.53</v>
      </c>
      <c r="H636" s="128"/>
      <c r="I636" s="128"/>
      <c r="K636" s="124"/>
      <c r="L636" s="279"/>
      <c r="M636" s="281"/>
      <c r="N636" s="280"/>
      <c r="O636" s="4"/>
      <c r="P636" s="4"/>
      <c r="Q636" s="3"/>
      <c r="S636" s="309">
        <f t="shared" ca="1" si="257"/>
        <v>14.16</v>
      </c>
      <c r="T636" s="309">
        <f t="shared" ca="1" si="258"/>
        <v>13.38</v>
      </c>
      <c r="U636" s="310">
        <f t="shared" ca="1" si="250"/>
        <v>0.19230769230769065</v>
      </c>
      <c r="V636" s="310" t="b">
        <f t="shared" ca="1" si="259"/>
        <v>0</v>
      </c>
      <c r="W636" s="3" t="b">
        <f t="shared" ca="1" si="260"/>
        <v>0</v>
      </c>
      <c r="X636" s="3" t="str">
        <f t="shared" ca="1" si="261"/>
        <v/>
      </c>
      <c r="Y636" s="3" t="str">
        <f t="shared" ca="1" si="251"/>
        <v/>
      </c>
      <c r="Z636" s="3" t="str">
        <f t="shared" ca="1" si="262"/>
        <v/>
      </c>
      <c r="AA636" s="3" t="str">
        <f t="shared" ca="1" si="263"/>
        <v/>
      </c>
      <c r="AB636" s="205">
        <f t="shared" ca="1" si="264"/>
        <v>9366</v>
      </c>
      <c r="AC636" s="205">
        <f t="shared" ca="1" si="265"/>
        <v>147</v>
      </c>
      <c r="AD636" s="205">
        <f t="shared" ca="1" si="252"/>
        <v>63.714285714285715</v>
      </c>
      <c r="AE636" s="205">
        <f t="shared" ca="1" si="253"/>
        <v>13.714285714285715</v>
      </c>
      <c r="AF636" s="205">
        <f t="shared" ca="1" si="266"/>
        <v>2.7428571428571433</v>
      </c>
      <c r="AG636" s="205"/>
      <c r="AH636" s="205"/>
      <c r="AI636" s="205"/>
      <c r="AJ636" s="205"/>
      <c r="AK636" s="4"/>
      <c r="AL636" s="4"/>
      <c r="AM636" s="309">
        <f t="shared" ca="1" si="267"/>
        <v>14.16</v>
      </c>
      <c r="AN636" s="309">
        <f t="shared" ca="1" si="268"/>
        <v>13.38</v>
      </c>
      <c r="AO636" s="310">
        <f t="shared" ca="1" si="269"/>
        <v>0.19230769230769065</v>
      </c>
      <c r="AP636" s="310" t="b">
        <f t="shared" ca="1" si="270"/>
        <v>0</v>
      </c>
      <c r="AQ636" s="309">
        <f t="shared" ca="1" si="271"/>
        <v>0</v>
      </c>
      <c r="AR636" s="205">
        <f t="shared" ca="1" si="254"/>
        <v>0</v>
      </c>
      <c r="AS636" s="45" t="b">
        <f t="shared" ca="1" si="255"/>
        <v>0</v>
      </c>
      <c r="AT636">
        <f t="shared" ca="1" si="256"/>
        <v>0</v>
      </c>
      <c r="AU636" t="b">
        <f t="shared" ca="1" si="272"/>
        <v>0</v>
      </c>
      <c r="AV636" t="b">
        <f t="shared" ca="1" si="273"/>
        <v>0</v>
      </c>
      <c r="AW636" s="266" t="b">
        <f t="shared" ca="1" si="274"/>
        <v>0</v>
      </c>
      <c r="AX636" s="266" t="b">
        <f t="shared" ca="1" si="275"/>
        <v>0</v>
      </c>
      <c r="AY636" s="266" t="b">
        <f t="shared" ca="1" si="276"/>
        <v>1</v>
      </c>
    </row>
    <row r="637" spans="1:51" x14ac:dyDescent="0.25">
      <c r="A637">
        <v>605</v>
      </c>
      <c r="B637" s="163">
        <f ca="1">OFFSET(InputPriceData!B$15,CalculationsAndCharts!$A637+$A$11,0,1,1)</f>
        <v>41135</v>
      </c>
      <c r="C637" s="3">
        <f ca="1">OFFSET(InputPriceData!G$15,CalculationsAndCharts!$A637+$A$11,IF($C$7,8,0),1,1)</f>
        <v>198300</v>
      </c>
      <c r="D637" s="4">
        <f ca="1">OFFSET(InputPriceData!C$15,CalculationsAndCharts!$A637+$A$11,IF($C$7,8,0),1,1)</f>
        <v>13.5</v>
      </c>
      <c r="E637" s="4">
        <f ca="1">OFFSET(InputPriceData!D$15,CalculationsAndCharts!$A637+$A$11,IF($C$7,8,0),1,1)</f>
        <v>13.56</v>
      </c>
      <c r="F637" s="4">
        <f ca="1">OFFSET(InputPriceData!E$15,CalculationsAndCharts!$A637+$A$11,IF($C$7,8,0),1,1)</f>
        <v>13.32</v>
      </c>
      <c r="G637" s="4">
        <f ca="1">OFFSET(InputPriceData!F$15,CalculationsAndCharts!$A637+$A$11,IF($C$7,8,0),1,1)</f>
        <v>13.38</v>
      </c>
      <c r="H637" s="128"/>
      <c r="I637" s="128"/>
      <c r="K637" s="124"/>
      <c r="L637" s="279"/>
      <c r="M637" s="281"/>
      <c r="N637" s="280"/>
      <c r="O637" s="4"/>
      <c r="P637" s="4"/>
      <c r="Q637" s="3"/>
      <c r="S637" s="309">
        <f t="shared" ca="1" si="257"/>
        <v>14.16</v>
      </c>
      <c r="T637" s="309">
        <f t="shared" ca="1" si="258"/>
        <v>13.38</v>
      </c>
      <c r="U637" s="310">
        <f t="shared" ca="1" si="250"/>
        <v>0</v>
      </c>
      <c r="V637" s="310" t="b">
        <f t="shared" ca="1" si="259"/>
        <v>0</v>
      </c>
      <c r="W637" s="3" t="b">
        <f t="shared" ca="1" si="260"/>
        <v>1</v>
      </c>
      <c r="X637" s="3">
        <f t="shared" ca="1" si="261"/>
        <v>13.74</v>
      </c>
      <c r="Y637" s="3">
        <f t="shared" ca="1" si="251"/>
        <v>-2.6200873362445374</v>
      </c>
      <c r="Z637" s="3">
        <f t="shared" ca="1" si="262"/>
        <v>-2.6200873362445374</v>
      </c>
      <c r="AA637" s="3">
        <f t="shared" ca="1" si="263"/>
        <v>36</v>
      </c>
      <c r="AB637" s="205">
        <f t="shared" ca="1" si="264"/>
        <v>9366</v>
      </c>
      <c r="AC637" s="205">
        <f t="shared" ca="1" si="265"/>
        <v>147</v>
      </c>
      <c r="AD637" s="205">
        <f t="shared" ca="1" si="252"/>
        <v>63.714285714285715</v>
      </c>
      <c r="AE637" s="205">
        <f t="shared" ca="1" si="253"/>
        <v>13.714285714285715</v>
      </c>
      <c r="AF637" s="205">
        <f t="shared" ca="1" si="266"/>
        <v>2.7428571428571433</v>
      </c>
      <c r="AG637" s="205"/>
      <c r="AH637" s="205"/>
      <c r="AI637" s="205"/>
      <c r="AJ637" s="205"/>
      <c r="AK637" s="4"/>
      <c r="AL637" s="4"/>
      <c r="AM637" s="309">
        <f t="shared" ca="1" si="267"/>
        <v>14.16</v>
      </c>
      <c r="AN637" s="309">
        <f t="shared" ca="1" si="268"/>
        <v>13.38</v>
      </c>
      <c r="AO637" s="310">
        <f t="shared" ca="1" si="269"/>
        <v>0</v>
      </c>
      <c r="AP637" s="310" t="b">
        <f t="shared" ca="1" si="270"/>
        <v>0</v>
      </c>
      <c r="AQ637" s="309">
        <f t="shared" ca="1" si="271"/>
        <v>0.40049999999999997</v>
      </c>
      <c r="AR637" s="205">
        <f t="shared" ca="1" si="254"/>
        <v>12.949499999999999</v>
      </c>
      <c r="AS637" s="45" t="b">
        <f t="shared" ca="1" si="255"/>
        <v>0</v>
      </c>
      <c r="AT637">
        <f t="shared" ca="1" si="256"/>
        <v>9</v>
      </c>
      <c r="AU637" t="b">
        <f t="shared" ca="1" si="272"/>
        <v>1</v>
      </c>
      <c r="AV637" t="b">
        <f t="shared" ca="1" si="273"/>
        <v>1</v>
      </c>
      <c r="AW637" s="266" t="b">
        <f t="shared" ca="1" si="274"/>
        <v>0</v>
      </c>
      <c r="AX637" s="266" t="b">
        <f t="shared" ca="1" si="275"/>
        <v>1</v>
      </c>
      <c r="AY637" s="266" t="b">
        <f t="shared" ca="1" si="276"/>
        <v>0</v>
      </c>
    </row>
    <row r="638" spans="1:51" x14ac:dyDescent="0.25">
      <c r="A638">
        <v>606</v>
      </c>
      <c r="B638" s="163">
        <f ca="1">OFFSET(InputPriceData!B$15,CalculationsAndCharts!$A638+$A$11,0,1,1)</f>
        <v>41134</v>
      </c>
      <c r="C638" s="3">
        <f ca="1">OFFSET(InputPriceData!G$15,CalculationsAndCharts!$A638+$A$11,IF($C$7,8,0),1,1)</f>
        <v>165100</v>
      </c>
      <c r="D638" s="4">
        <f ca="1">OFFSET(InputPriceData!C$15,CalculationsAndCharts!$A638+$A$11,IF($C$7,8,0),1,1)</f>
        <v>13.47</v>
      </c>
      <c r="E638" s="4">
        <f ca="1">OFFSET(InputPriceData!D$15,CalculationsAndCharts!$A638+$A$11,IF($C$7,8,0),1,1)</f>
        <v>13.63</v>
      </c>
      <c r="F638" s="4">
        <f ca="1">OFFSET(InputPriceData!E$15,CalculationsAndCharts!$A638+$A$11,IF($C$7,8,0),1,1)</f>
        <v>13.32</v>
      </c>
      <c r="G638" s="4">
        <f ca="1">OFFSET(InputPriceData!F$15,CalculationsAndCharts!$A638+$A$11,IF($C$7,8,0),1,1)</f>
        <v>13.4</v>
      </c>
      <c r="H638" s="128"/>
      <c r="I638" s="128"/>
      <c r="K638" s="124"/>
      <c r="L638" s="279"/>
      <c r="M638" s="281"/>
      <c r="N638" s="280"/>
      <c r="O638" s="4"/>
      <c r="P638" s="4"/>
      <c r="Q638" s="3"/>
      <c r="S638" s="309">
        <f t="shared" ca="1" si="257"/>
        <v>14.16</v>
      </c>
      <c r="T638" s="309">
        <f t="shared" ca="1" si="258"/>
        <v>13.4</v>
      </c>
      <c r="U638" s="310">
        <f t="shared" ca="1" si="250"/>
        <v>0</v>
      </c>
      <c r="V638" s="310" t="b">
        <f t="shared" ca="1" si="259"/>
        <v>0</v>
      </c>
      <c r="W638" s="3" t="b">
        <f t="shared" ca="1" si="260"/>
        <v>0</v>
      </c>
      <c r="X638" s="3" t="str">
        <f t="shared" ca="1" si="261"/>
        <v/>
      </c>
      <c r="Y638" s="3" t="str">
        <f t="shared" ca="1" si="251"/>
        <v/>
      </c>
      <c r="Z638" s="3" t="str">
        <f t="shared" ca="1" si="262"/>
        <v/>
      </c>
      <c r="AA638" s="3" t="str">
        <f t="shared" ca="1" si="263"/>
        <v/>
      </c>
      <c r="AB638" s="205">
        <f t="shared" ca="1" si="264"/>
        <v>9330</v>
      </c>
      <c r="AC638" s="205">
        <f t="shared" ca="1" si="265"/>
        <v>146</v>
      </c>
      <c r="AD638" s="205">
        <f t="shared" ca="1" si="252"/>
        <v>63.904109589041099</v>
      </c>
      <c r="AE638" s="205">
        <f t="shared" ca="1" si="253"/>
        <v>13.904109589041099</v>
      </c>
      <c r="AF638" s="205">
        <f t="shared" ca="1" si="266"/>
        <v>2.7808219178082201</v>
      </c>
      <c r="AG638" s="205"/>
      <c r="AH638" s="205"/>
      <c r="AI638" s="205"/>
      <c r="AJ638" s="205"/>
      <c r="AK638" s="4"/>
      <c r="AL638" s="4"/>
      <c r="AM638" s="309">
        <f t="shared" ca="1" si="267"/>
        <v>14.16</v>
      </c>
      <c r="AN638" s="309">
        <f t="shared" ca="1" si="268"/>
        <v>13.4</v>
      </c>
      <c r="AO638" s="310">
        <f t="shared" ca="1" si="269"/>
        <v>0</v>
      </c>
      <c r="AP638" s="310" t="b">
        <f t="shared" ca="1" si="270"/>
        <v>0</v>
      </c>
      <c r="AQ638" s="309">
        <f t="shared" ca="1" si="271"/>
        <v>0.40049999999999997</v>
      </c>
      <c r="AR638" s="205">
        <f t="shared" ca="1" si="254"/>
        <v>12.949499999999999</v>
      </c>
      <c r="AS638" s="45" t="b">
        <f t="shared" ca="1" si="255"/>
        <v>0</v>
      </c>
      <c r="AT638">
        <f t="shared" ca="1" si="256"/>
        <v>8</v>
      </c>
      <c r="AU638" t="b">
        <f t="shared" ca="1" si="272"/>
        <v>0</v>
      </c>
      <c r="AV638" t="b">
        <f t="shared" ca="1" si="273"/>
        <v>0</v>
      </c>
      <c r="AW638" s="266" t="b">
        <f t="shared" ca="1" si="274"/>
        <v>0</v>
      </c>
      <c r="AX638" s="266" t="b">
        <f t="shared" ca="1" si="275"/>
        <v>1</v>
      </c>
      <c r="AY638" s="266" t="b">
        <f t="shared" ca="1" si="276"/>
        <v>0</v>
      </c>
    </row>
    <row r="639" spans="1:51" x14ac:dyDescent="0.25">
      <c r="A639">
        <v>607</v>
      </c>
      <c r="B639" s="163">
        <f ca="1">OFFSET(InputPriceData!B$15,CalculationsAndCharts!$A639+$A$11,0,1,1)</f>
        <v>41131</v>
      </c>
      <c r="C639" s="3">
        <f ca="1">OFFSET(InputPriceData!G$15,CalculationsAndCharts!$A639+$A$11,IF($C$7,8,0),1,1)</f>
        <v>251900</v>
      </c>
      <c r="D639" s="4">
        <f ca="1">OFFSET(InputPriceData!C$15,CalculationsAndCharts!$A639+$A$11,IF($C$7,8,0),1,1)</f>
        <v>13.47</v>
      </c>
      <c r="E639" s="4">
        <f ca="1">OFFSET(InputPriceData!D$15,CalculationsAndCharts!$A639+$A$11,IF($C$7,8,0),1,1)</f>
        <v>13.51</v>
      </c>
      <c r="F639" s="4">
        <f ca="1">OFFSET(InputPriceData!E$15,CalculationsAndCharts!$A639+$A$11,IF($C$7,8,0),1,1)</f>
        <v>13.4</v>
      </c>
      <c r="G639" s="4">
        <f ca="1">OFFSET(InputPriceData!F$15,CalculationsAndCharts!$A639+$A$11,IF($C$7,8,0),1,1)</f>
        <v>13.47</v>
      </c>
      <c r="H639" s="128"/>
      <c r="I639" s="128"/>
      <c r="K639" s="124"/>
      <c r="L639" s="279"/>
      <c r="M639" s="281"/>
      <c r="N639" s="280"/>
      <c r="O639" s="4"/>
      <c r="P639" s="4"/>
      <c r="Q639" s="3"/>
      <c r="S639" s="309">
        <f t="shared" ca="1" si="257"/>
        <v>14.16</v>
      </c>
      <c r="T639" s="309">
        <f t="shared" ca="1" si="258"/>
        <v>13.47</v>
      </c>
      <c r="U639" s="310">
        <f t="shared" ca="1" si="250"/>
        <v>0</v>
      </c>
      <c r="V639" s="310" t="b">
        <f t="shared" ca="1" si="259"/>
        <v>0</v>
      </c>
      <c r="W639" s="3" t="b">
        <f t="shared" ca="1" si="260"/>
        <v>0</v>
      </c>
      <c r="X639" s="3" t="str">
        <f t="shared" ca="1" si="261"/>
        <v/>
      </c>
      <c r="Y639" s="3" t="str">
        <f t="shared" ca="1" si="251"/>
        <v/>
      </c>
      <c r="Z639" s="3" t="str">
        <f t="shared" ca="1" si="262"/>
        <v/>
      </c>
      <c r="AA639" s="3" t="str">
        <f t="shared" ca="1" si="263"/>
        <v/>
      </c>
      <c r="AB639" s="205">
        <f t="shared" ca="1" si="264"/>
        <v>9330</v>
      </c>
      <c r="AC639" s="205">
        <f t="shared" ca="1" si="265"/>
        <v>146</v>
      </c>
      <c r="AD639" s="205">
        <f t="shared" ca="1" si="252"/>
        <v>63.904109589041099</v>
      </c>
      <c r="AE639" s="205">
        <f t="shared" ca="1" si="253"/>
        <v>13.904109589041099</v>
      </c>
      <c r="AF639" s="205">
        <f t="shared" ca="1" si="266"/>
        <v>2.7808219178082201</v>
      </c>
      <c r="AG639" s="205"/>
      <c r="AH639" s="205"/>
      <c r="AI639" s="205"/>
      <c r="AJ639" s="205"/>
      <c r="AK639" s="4"/>
      <c r="AL639" s="4"/>
      <c r="AM639" s="309">
        <f t="shared" ca="1" si="267"/>
        <v>14.16</v>
      </c>
      <c r="AN639" s="309">
        <f t="shared" ca="1" si="268"/>
        <v>13.47</v>
      </c>
      <c r="AO639" s="310">
        <f t="shared" ca="1" si="269"/>
        <v>0</v>
      </c>
      <c r="AP639" s="310" t="b">
        <f t="shared" ca="1" si="270"/>
        <v>0</v>
      </c>
      <c r="AQ639" s="309">
        <f t="shared" ca="1" si="271"/>
        <v>0.40049999999999997</v>
      </c>
      <c r="AR639" s="205">
        <f t="shared" ca="1" si="254"/>
        <v>12.949499999999999</v>
      </c>
      <c r="AS639" s="45" t="b">
        <f t="shared" ca="1" si="255"/>
        <v>0</v>
      </c>
      <c r="AT639">
        <f t="shared" ca="1" si="256"/>
        <v>7</v>
      </c>
      <c r="AU639" t="b">
        <f t="shared" ca="1" si="272"/>
        <v>0</v>
      </c>
      <c r="AV639" t="b">
        <f t="shared" ca="1" si="273"/>
        <v>0</v>
      </c>
      <c r="AW639" s="266" t="b">
        <f t="shared" ca="1" si="274"/>
        <v>0</v>
      </c>
      <c r="AX639" s="266" t="b">
        <f t="shared" ca="1" si="275"/>
        <v>1</v>
      </c>
      <c r="AY639" s="266" t="b">
        <f t="shared" ca="1" si="276"/>
        <v>0</v>
      </c>
    </row>
    <row r="640" spans="1:51" x14ac:dyDescent="0.25">
      <c r="A640">
        <v>608</v>
      </c>
      <c r="B640" s="163">
        <f ca="1">OFFSET(InputPriceData!B$15,CalculationsAndCharts!$A640+$A$11,0,1,1)</f>
        <v>41130</v>
      </c>
      <c r="C640" s="3">
        <f ca="1">OFFSET(InputPriceData!G$15,CalculationsAndCharts!$A640+$A$11,IF($C$7,8,0),1,1)</f>
        <v>397600</v>
      </c>
      <c r="D640" s="4">
        <f ca="1">OFFSET(InputPriceData!C$15,CalculationsAndCharts!$A640+$A$11,IF($C$7,8,0),1,1)</f>
        <v>13.59</v>
      </c>
      <c r="E640" s="4">
        <f ca="1">OFFSET(InputPriceData!D$15,CalculationsAndCharts!$A640+$A$11,IF($C$7,8,0),1,1)</f>
        <v>13.61</v>
      </c>
      <c r="F640" s="4">
        <f ca="1">OFFSET(InputPriceData!E$15,CalculationsAndCharts!$A640+$A$11,IF($C$7,8,0),1,1)</f>
        <v>13.39</v>
      </c>
      <c r="G640" s="4">
        <f ca="1">OFFSET(InputPriceData!F$15,CalculationsAndCharts!$A640+$A$11,IF($C$7,8,0),1,1)</f>
        <v>13.47</v>
      </c>
      <c r="H640" s="128"/>
      <c r="I640" s="128"/>
      <c r="K640" s="124"/>
      <c r="L640" s="279"/>
      <c r="M640" s="281"/>
      <c r="N640" s="280"/>
      <c r="O640" s="4"/>
      <c r="P640" s="4"/>
      <c r="Q640" s="3"/>
      <c r="S640" s="309">
        <f t="shared" ca="1" si="257"/>
        <v>14.16</v>
      </c>
      <c r="T640" s="309">
        <f t="shared" ca="1" si="258"/>
        <v>13.47</v>
      </c>
      <c r="U640" s="310">
        <f t="shared" ca="1" si="250"/>
        <v>0</v>
      </c>
      <c r="V640" s="310" t="b">
        <f t="shared" ca="1" si="259"/>
        <v>0</v>
      </c>
      <c r="W640" s="3" t="b">
        <f t="shared" ca="1" si="260"/>
        <v>0</v>
      </c>
      <c r="X640" s="3" t="str">
        <f t="shared" ca="1" si="261"/>
        <v/>
      </c>
      <c r="Y640" s="3" t="str">
        <f t="shared" ca="1" si="251"/>
        <v/>
      </c>
      <c r="Z640" s="3" t="str">
        <f t="shared" ca="1" si="262"/>
        <v/>
      </c>
      <c r="AA640" s="3" t="str">
        <f t="shared" ca="1" si="263"/>
        <v/>
      </c>
      <c r="AB640" s="205">
        <f t="shared" ca="1" si="264"/>
        <v>9330</v>
      </c>
      <c r="AC640" s="205">
        <f t="shared" ca="1" si="265"/>
        <v>146</v>
      </c>
      <c r="AD640" s="205">
        <f t="shared" ca="1" si="252"/>
        <v>63.904109589041099</v>
      </c>
      <c r="AE640" s="205">
        <f t="shared" ca="1" si="253"/>
        <v>13.904109589041099</v>
      </c>
      <c r="AF640" s="205">
        <f t="shared" ca="1" si="266"/>
        <v>2.7808219178082201</v>
      </c>
      <c r="AG640" s="205"/>
      <c r="AH640" s="205"/>
      <c r="AI640" s="205"/>
      <c r="AJ640" s="205"/>
      <c r="AK640" s="4"/>
      <c r="AL640" s="4"/>
      <c r="AM640" s="309">
        <f t="shared" ca="1" si="267"/>
        <v>14.16</v>
      </c>
      <c r="AN640" s="309">
        <f t="shared" ca="1" si="268"/>
        <v>13.47</v>
      </c>
      <c r="AO640" s="310">
        <f t="shared" ca="1" si="269"/>
        <v>0</v>
      </c>
      <c r="AP640" s="310" t="b">
        <f t="shared" ca="1" si="270"/>
        <v>0</v>
      </c>
      <c r="AQ640" s="309">
        <f t="shared" ca="1" si="271"/>
        <v>0.40049999999999997</v>
      </c>
      <c r="AR640" s="205">
        <f t="shared" ca="1" si="254"/>
        <v>12.949499999999999</v>
      </c>
      <c r="AS640" s="45" t="b">
        <f t="shared" ca="1" si="255"/>
        <v>0</v>
      </c>
      <c r="AT640">
        <f t="shared" ca="1" si="256"/>
        <v>6</v>
      </c>
      <c r="AU640" t="b">
        <f t="shared" ca="1" si="272"/>
        <v>0</v>
      </c>
      <c r="AV640" t="b">
        <f t="shared" ca="1" si="273"/>
        <v>0</v>
      </c>
      <c r="AW640" s="266" t="b">
        <f t="shared" ca="1" si="274"/>
        <v>0</v>
      </c>
      <c r="AX640" s="266" t="b">
        <f t="shared" ca="1" si="275"/>
        <v>1</v>
      </c>
      <c r="AY640" s="266" t="b">
        <f t="shared" ca="1" si="276"/>
        <v>0</v>
      </c>
    </row>
    <row r="641" spans="1:51" x14ac:dyDescent="0.25">
      <c r="A641">
        <v>609</v>
      </c>
      <c r="B641" s="163">
        <f ca="1">OFFSET(InputPriceData!B$15,CalculationsAndCharts!$A641+$A$11,0,1,1)</f>
        <v>41129</v>
      </c>
      <c r="C641" s="3">
        <f ca="1">OFFSET(InputPriceData!G$15,CalculationsAndCharts!$A641+$A$11,IF($C$7,8,0),1,1)</f>
        <v>306700</v>
      </c>
      <c r="D641" s="4">
        <f ca="1">OFFSET(InputPriceData!C$15,CalculationsAndCharts!$A641+$A$11,IF($C$7,8,0),1,1)</f>
        <v>13.55</v>
      </c>
      <c r="E641" s="4">
        <f ca="1">OFFSET(InputPriceData!D$15,CalculationsAndCharts!$A641+$A$11,IF($C$7,8,0),1,1)</f>
        <v>13.67</v>
      </c>
      <c r="F641" s="4">
        <f ca="1">OFFSET(InputPriceData!E$15,CalculationsAndCharts!$A641+$A$11,IF($C$7,8,0),1,1)</f>
        <v>13.55</v>
      </c>
      <c r="G641" s="4">
        <f ca="1">OFFSET(InputPriceData!F$15,CalculationsAndCharts!$A641+$A$11,IF($C$7,8,0),1,1)</f>
        <v>13.58</v>
      </c>
      <c r="H641" s="128"/>
      <c r="I641" s="128"/>
      <c r="K641" s="124"/>
      <c r="L641" s="279"/>
      <c r="M641" s="281"/>
      <c r="N641" s="280"/>
      <c r="O641" s="4"/>
      <c r="P641" s="4"/>
      <c r="Q641" s="3"/>
      <c r="S641" s="309">
        <f t="shared" ca="1" si="257"/>
        <v>14.16</v>
      </c>
      <c r="T641" s="309">
        <f t="shared" ca="1" si="258"/>
        <v>13.54</v>
      </c>
      <c r="U641" s="310">
        <f t="shared" ca="1" si="250"/>
        <v>6.4516129032259451E-2</v>
      </c>
      <c r="V641" s="310" t="b">
        <f t="shared" ca="1" si="259"/>
        <v>0</v>
      </c>
      <c r="W641" s="3" t="b">
        <f t="shared" ca="1" si="260"/>
        <v>1</v>
      </c>
      <c r="X641" s="3">
        <f t="shared" ca="1" si="261"/>
        <v>13.76</v>
      </c>
      <c r="Y641" s="3">
        <f t="shared" ca="1" si="251"/>
        <v>-1.3081395348837188</v>
      </c>
      <c r="Z641" s="3">
        <f t="shared" ca="1" si="262"/>
        <v>-1.3081395348837188</v>
      </c>
      <c r="AA641" s="3">
        <f t="shared" ca="1" si="263"/>
        <v>43</v>
      </c>
      <c r="AB641" s="205">
        <f t="shared" ca="1" si="264"/>
        <v>9330</v>
      </c>
      <c r="AC641" s="205">
        <f t="shared" ca="1" si="265"/>
        <v>146</v>
      </c>
      <c r="AD641" s="205">
        <f t="shared" ca="1" si="252"/>
        <v>63.904109589041099</v>
      </c>
      <c r="AE641" s="205">
        <f t="shared" ca="1" si="253"/>
        <v>13.904109589041099</v>
      </c>
      <c r="AF641" s="205">
        <f t="shared" ca="1" si="266"/>
        <v>2.7808219178082201</v>
      </c>
      <c r="AG641" s="205"/>
      <c r="AH641" s="205"/>
      <c r="AI641" s="205"/>
      <c r="AJ641" s="205"/>
      <c r="AK641" s="4"/>
      <c r="AL641" s="4"/>
      <c r="AM641" s="309">
        <f t="shared" ca="1" si="267"/>
        <v>14.16</v>
      </c>
      <c r="AN641" s="309">
        <f t="shared" ca="1" si="268"/>
        <v>13.54</v>
      </c>
      <c r="AO641" s="310">
        <f t="shared" ca="1" si="269"/>
        <v>6.4516129032259451E-2</v>
      </c>
      <c r="AP641" s="310" t="b">
        <f t="shared" ca="1" si="270"/>
        <v>0</v>
      </c>
      <c r="AQ641" s="309">
        <f t="shared" ca="1" si="271"/>
        <v>0.40049999999999997</v>
      </c>
      <c r="AR641" s="205">
        <f t="shared" ca="1" si="254"/>
        <v>12.949499999999999</v>
      </c>
      <c r="AS641" s="45" t="b">
        <f t="shared" ca="1" si="255"/>
        <v>0</v>
      </c>
      <c r="AT641">
        <f t="shared" ca="1" si="256"/>
        <v>5</v>
      </c>
      <c r="AU641" t="b">
        <f t="shared" ca="1" si="272"/>
        <v>0</v>
      </c>
      <c r="AV641" t="b">
        <f t="shared" ca="1" si="273"/>
        <v>0</v>
      </c>
      <c r="AW641" s="266" t="b">
        <f t="shared" ca="1" si="274"/>
        <v>0</v>
      </c>
      <c r="AX641" s="266" t="b">
        <f t="shared" ca="1" si="275"/>
        <v>1</v>
      </c>
      <c r="AY641" s="266" t="b">
        <f t="shared" ca="1" si="276"/>
        <v>0</v>
      </c>
    </row>
    <row r="642" spans="1:51" x14ac:dyDescent="0.25">
      <c r="A642">
        <v>610</v>
      </c>
      <c r="B642" s="163">
        <f ca="1">OFFSET(InputPriceData!B$15,CalculationsAndCharts!$A642+$A$11,0,1,1)</f>
        <v>41128</v>
      </c>
      <c r="C642" s="3">
        <f ca="1">OFFSET(InputPriceData!G$15,CalculationsAndCharts!$A642+$A$11,IF($C$7,8,0),1,1)</f>
        <v>225100</v>
      </c>
      <c r="D642" s="4">
        <f ca="1">OFFSET(InputPriceData!C$15,CalculationsAndCharts!$A642+$A$11,IF($C$7,8,0),1,1)</f>
        <v>13.71</v>
      </c>
      <c r="E642" s="4">
        <f ca="1">OFFSET(InputPriceData!D$15,CalculationsAndCharts!$A642+$A$11,IF($C$7,8,0),1,1)</f>
        <v>13.72</v>
      </c>
      <c r="F642" s="4">
        <f ca="1">OFFSET(InputPriceData!E$15,CalculationsAndCharts!$A642+$A$11,IF($C$7,8,0),1,1)</f>
        <v>13.51</v>
      </c>
      <c r="G642" s="4">
        <f ca="1">OFFSET(InputPriceData!F$15,CalculationsAndCharts!$A642+$A$11,IF($C$7,8,0),1,1)</f>
        <v>13.6</v>
      </c>
      <c r="H642" s="128"/>
      <c r="I642" s="128"/>
      <c r="K642" s="124"/>
      <c r="L642" s="279"/>
      <c r="M642" s="281"/>
      <c r="N642" s="280"/>
      <c r="O642" s="4"/>
      <c r="P642" s="4"/>
      <c r="Q642" s="3"/>
      <c r="S642" s="309">
        <f t="shared" ca="1" si="257"/>
        <v>14.2</v>
      </c>
      <c r="T642" s="309">
        <f t="shared" ca="1" si="258"/>
        <v>13.54</v>
      </c>
      <c r="U642" s="310">
        <f t="shared" ca="1" si="250"/>
        <v>9.0909090909091647E-2</v>
      </c>
      <c r="V642" s="310" t="b">
        <f t="shared" ca="1" si="259"/>
        <v>0</v>
      </c>
      <c r="W642" s="3" t="b">
        <f t="shared" ca="1" si="260"/>
        <v>0</v>
      </c>
      <c r="X642" s="3" t="str">
        <f t="shared" ca="1" si="261"/>
        <v/>
      </c>
      <c r="Y642" s="3" t="str">
        <f t="shared" ca="1" si="251"/>
        <v/>
      </c>
      <c r="Z642" s="3" t="str">
        <f t="shared" ca="1" si="262"/>
        <v/>
      </c>
      <c r="AA642" s="3" t="str">
        <f t="shared" ca="1" si="263"/>
        <v/>
      </c>
      <c r="AB642" s="205">
        <f t="shared" ca="1" si="264"/>
        <v>9287</v>
      </c>
      <c r="AC642" s="205">
        <f t="shared" ca="1" si="265"/>
        <v>145</v>
      </c>
      <c r="AD642" s="205">
        <f t="shared" ca="1" si="252"/>
        <v>64.048275862068962</v>
      </c>
      <c r="AE642" s="205">
        <f t="shared" ca="1" si="253"/>
        <v>14.048275862068962</v>
      </c>
      <c r="AF642" s="205">
        <f t="shared" ca="1" si="266"/>
        <v>2.8096551724137928</v>
      </c>
      <c r="AG642" s="205"/>
      <c r="AH642" s="205"/>
      <c r="AI642" s="205"/>
      <c r="AJ642" s="205"/>
      <c r="AK642" s="4"/>
      <c r="AL642" s="4"/>
      <c r="AM642" s="309">
        <f t="shared" ca="1" si="267"/>
        <v>14.16</v>
      </c>
      <c r="AN642" s="309">
        <f t="shared" ca="1" si="268"/>
        <v>13.54</v>
      </c>
      <c r="AO642" s="310">
        <f t="shared" ca="1" si="269"/>
        <v>9.6774193548387746E-2</v>
      </c>
      <c r="AP642" s="310" t="b">
        <f t="shared" ca="1" si="270"/>
        <v>0</v>
      </c>
      <c r="AQ642" s="309">
        <f t="shared" ca="1" si="271"/>
        <v>0.40049999999999997</v>
      </c>
      <c r="AR642" s="205">
        <f t="shared" ca="1" si="254"/>
        <v>12.949499999999999</v>
      </c>
      <c r="AS642" s="45" t="b">
        <f t="shared" ca="1" si="255"/>
        <v>0</v>
      </c>
      <c r="AT642">
        <f t="shared" ca="1" si="256"/>
        <v>4</v>
      </c>
      <c r="AU642" t="b">
        <f t="shared" ca="1" si="272"/>
        <v>0</v>
      </c>
      <c r="AV642" t="b">
        <f t="shared" ca="1" si="273"/>
        <v>0</v>
      </c>
      <c r="AW642" s="266" t="b">
        <f t="shared" ca="1" si="274"/>
        <v>0</v>
      </c>
      <c r="AX642" s="266" t="b">
        <f t="shared" ca="1" si="275"/>
        <v>1</v>
      </c>
      <c r="AY642" s="266" t="b">
        <f t="shared" ca="1" si="276"/>
        <v>0</v>
      </c>
    </row>
    <row r="643" spans="1:51" x14ac:dyDescent="0.25">
      <c r="A643">
        <v>611</v>
      </c>
      <c r="B643" s="163">
        <f ca="1">OFFSET(InputPriceData!B$15,CalculationsAndCharts!$A643+$A$11,0,1,1)</f>
        <v>41127</v>
      </c>
      <c r="C643" s="3">
        <f ca="1">OFFSET(InputPriceData!G$15,CalculationsAndCharts!$A643+$A$11,IF($C$7,8,0),1,1)</f>
        <v>197900</v>
      </c>
      <c r="D643" s="4">
        <f ca="1">OFFSET(InputPriceData!C$15,CalculationsAndCharts!$A643+$A$11,IF($C$7,8,0),1,1)</f>
        <v>13.73</v>
      </c>
      <c r="E643" s="4">
        <f ca="1">OFFSET(InputPriceData!D$15,CalculationsAndCharts!$A643+$A$11,IF($C$7,8,0),1,1)</f>
        <v>13.84</v>
      </c>
      <c r="F643" s="4">
        <f ca="1">OFFSET(InputPriceData!E$15,CalculationsAndCharts!$A643+$A$11,IF($C$7,8,0),1,1)</f>
        <v>13.59</v>
      </c>
      <c r="G643" s="4">
        <f ca="1">OFFSET(InputPriceData!F$15,CalculationsAndCharts!$A643+$A$11,IF($C$7,8,0),1,1)</f>
        <v>13.6</v>
      </c>
      <c r="H643" s="128"/>
      <c r="I643" s="128"/>
      <c r="K643" s="124"/>
      <c r="L643" s="279"/>
      <c r="M643" s="281"/>
      <c r="N643" s="280"/>
      <c r="O643" s="4"/>
      <c r="P643" s="4"/>
      <c r="Q643" s="3"/>
      <c r="S643" s="309">
        <f t="shared" ca="1" si="257"/>
        <v>14.2</v>
      </c>
      <c r="T643" s="309">
        <f t="shared" ca="1" si="258"/>
        <v>13.54</v>
      </c>
      <c r="U643" s="310">
        <f t="shared" ca="1" si="250"/>
        <v>9.0909090909091647E-2</v>
      </c>
      <c r="V643" s="310" t="b">
        <f t="shared" ca="1" si="259"/>
        <v>1</v>
      </c>
      <c r="W643" s="3" t="b">
        <f t="shared" ca="1" si="260"/>
        <v>0</v>
      </c>
      <c r="X643" s="3" t="str">
        <f t="shared" ca="1" si="261"/>
        <v/>
      </c>
      <c r="Y643" s="3" t="str">
        <f t="shared" ca="1" si="251"/>
        <v/>
      </c>
      <c r="Z643" s="3" t="str">
        <f t="shared" ca="1" si="262"/>
        <v/>
      </c>
      <c r="AA643" s="3" t="str">
        <f t="shared" ca="1" si="263"/>
        <v/>
      </c>
      <c r="AB643" s="205">
        <f t="shared" ca="1" si="264"/>
        <v>9287</v>
      </c>
      <c r="AC643" s="205">
        <f t="shared" ca="1" si="265"/>
        <v>145</v>
      </c>
      <c r="AD643" s="205">
        <f t="shared" ca="1" si="252"/>
        <v>64.048275862068962</v>
      </c>
      <c r="AE643" s="205">
        <f t="shared" ca="1" si="253"/>
        <v>14.048275862068962</v>
      </c>
      <c r="AF643" s="205">
        <f t="shared" ca="1" si="266"/>
        <v>2.8096551724137928</v>
      </c>
      <c r="AG643" s="205"/>
      <c r="AH643" s="205"/>
      <c r="AI643" s="205"/>
      <c r="AJ643" s="205"/>
      <c r="AK643" s="4"/>
      <c r="AL643" s="4"/>
      <c r="AM643" s="309">
        <f t="shared" ca="1" si="267"/>
        <v>14.16</v>
      </c>
      <c r="AN643" s="309">
        <f t="shared" ca="1" si="268"/>
        <v>13.54</v>
      </c>
      <c r="AO643" s="310">
        <f t="shared" ca="1" si="269"/>
        <v>9.6774193548387746E-2</v>
      </c>
      <c r="AP643" s="310" t="b">
        <f t="shared" ca="1" si="270"/>
        <v>1</v>
      </c>
      <c r="AQ643" s="309">
        <f t="shared" ca="1" si="271"/>
        <v>0.40049999999999997</v>
      </c>
      <c r="AR643" s="205">
        <f t="shared" ca="1" si="254"/>
        <v>12.949499999999999</v>
      </c>
      <c r="AS643" s="45" t="b">
        <f t="shared" ca="1" si="255"/>
        <v>0</v>
      </c>
      <c r="AT643">
        <f t="shared" ca="1" si="256"/>
        <v>3</v>
      </c>
      <c r="AU643" t="b">
        <f t="shared" ca="1" si="272"/>
        <v>0</v>
      </c>
      <c r="AV643" t="b">
        <f t="shared" ca="1" si="273"/>
        <v>0</v>
      </c>
      <c r="AW643" s="266" t="b">
        <f t="shared" ca="1" si="274"/>
        <v>0</v>
      </c>
      <c r="AX643" s="266" t="b">
        <f t="shared" ca="1" si="275"/>
        <v>1</v>
      </c>
      <c r="AY643" s="266" t="b">
        <f t="shared" ca="1" si="276"/>
        <v>0</v>
      </c>
    </row>
    <row r="644" spans="1:51" x14ac:dyDescent="0.25">
      <c r="A644">
        <v>612</v>
      </c>
      <c r="B644" s="163">
        <f ca="1">OFFSET(InputPriceData!B$15,CalculationsAndCharts!$A644+$A$11,0,1,1)</f>
        <v>41124</v>
      </c>
      <c r="C644" s="3">
        <f ca="1">OFFSET(InputPriceData!G$15,CalculationsAndCharts!$A644+$A$11,IF($C$7,8,0),1,1)</f>
        <v>295500</v>
      </c>
      <c r="D644" s="4">
        <f ca="1">OFFSET(InputPriceData!C$15,CalculationsAndCharts!$A644+$A$11,IF($C$7,8,0),1,1)</f>
        <v>13.84</v>
      </c>
      <c r="E644" s="4">
        <f ca="1">OFFSET(InputPriceData!D$15,CalculationsAndCharts!$A644+$A$11,IF($C$7,8,0),1,1)</f>
        <v>13.89</v>
      </c>
      <c r="F644" s="4">
        <f ca="1">OFFSET(InputPriceData!E$15,CalculationsAndCharts!$A644+$A$11,IF($C$7,8,0),1,1)</f>
        <v>13.68</v>
      </c>
      <c r="G644" s="4">
        <f ca="1">OFFSET(InputPriceData!F$15,CalculationsAndCharts!$A644+$A$11,IF($C$7,8,0),1,1)</f>
        <v>13.7</v>
      </c>
      <c r="H644" s="128"/>
      <c r="I644" s="128"/>
      <c r="K644" s="124"/>
      <c r="L644" s="279"/>
      <c r="M644" s="281"/>
      <c r="N644" s="280"/>
      <c r="O644" s="4"/>
      <c r="P644" s="4"/>
      <c r="Q644" s="3"/>
      <c r="S644" s="309">
        <f t="shared" ca="1" si="257"/>
        <v>14.2</v>
      </c>
      <c r="T644" s="309">
        <f t="shared" ca="1" si="258"/>
        <v>13.54</v>
      </c>
      <c r="U644" s="310">
        <f t="shared" ca="1" si="250"/>
        <v>0.2424242424242426</v>
      </c>
      <c r="V644" s="310" t="b">
        <f t="shared" ca="1" si="259"/>
        <v>0</v>
      </c>
      <c r="W644" s="3" t="b">
        <f t="shared" ca="1" si="260"/>
        <v>0</v>
      </c>
      <c r="X644" s="3" t="str">
        <f t="shared" ca="1" si="261"/>
        <v/>
      </c>
      <c r="Y644" s="3" t="str">
        <f t="shared" ca="1" si="251"/>
        <v/>
      </c>
      <c r="Z644" s="3" t="str">
        <f t="shared" ca="1" si="262"/>
        <v/>
      </c>
      <c r="AA644" s="3" t="str">
        <f t="shared" ca="1" si="263"/>
        <v/>
      </c>
      <c r="AB644" s="205">
        <f t="shared" ca="1" si="264"/>
        <v>9287</v>
      </c>
      <c r="AC644" s="205">
        <f t="shared" ca="1" si="265"/>
        <v>145</v>
      </c>
      <c r="AD644" s="205">
        <f t="shared" ca="1" si="252"/>
        <v>64.048275862068962</v>
      </c>
      <c r="AE644" s="205">
        <f t="shared" ca="1" si="253"/>
        <v>14.048275862068962</v>
      </c>
      <c r="AF644" s="205">
        <f t="shared" ca="1" si="266"/>
        <v>2.8096551724137928</v>
      </c>
      <c r="AG644" s="205"/>
      <c r="AH644" s="205"/>
      <c r="AI644" s="205"/>
      <c r="AJ644" s="205"/>
      <c r="AK644" s="4"/>
      <c r="AL644" s="4"/>
      <c r="AM644" s="309">
        <f t="shared" ca="1" si="267"/>
        <v>14.2</v>
      </c>
      <c r="AN644" s="309">
        <f t="shared" ca="1" si="268"/>
        <v>13.54</v>
      </c>
      <c r="AO644" s="310">
        <f t="shared" ca="1" si="269"/>
        <v>0.2424242424242426</v>
      </c>
      <c r="AP644" s="310" t="b">
        <f t="shared" ca="1" si="270"/>
        <v>0</v>
      </c>
      <c r="AQ644" s="309">
        <f t="shared" ca="1" si="271"/>
        <v>0.40049999999999997</v>
      </c>
      <c r="AR644" s="205">
        <f t="shared" ca="1" si="254"/>
        <v>12.949499999999999</v>
      </c>
      <c r="AS644" s="45" t="b">
        <f t="shared" ca="1" si="255"/>
        <v>0</v>
      </c>
      <c r="AT644">
        <f t="shared" ca="1" si="256"/>
        <v>2</v>
      </c>
      <c r="AU644" t="b">
        <f t="shared" ca="1" si="272"/>
        <v>0</v>
      </c>
      <c r="AV644" t="b">
        <f t="shared" ca="1" si="273"/>
        <v>0</v>
      </c>
      <c r="AW644" s="266" t="b">
        <f t="shared" ca="1" si="274"/>
        <v>0</v>
      </c>
      <c r="AX644" s="266" t="b">
        <f t="shared" ca="1" si="275"/>
        <v>1</v>
      </c>
      <c r="AY644" s="266" t="b">
        <f t="shared" ca="1" si="276"/>
        <v>0</v>
      </c>
    </row>
    <row r="645" spans="1:51" x14ac:dyDescent="0.25">
      <c r="A645">
        <v>613</v>
      </c>
      <c r="B645" s="163">
        <f ca="1">OFFSET(InputPriceData!B$15,CalculationsAndCharts!$A645+$A$11,0,1,1)</f>
        <v>41123</v>
      </c>
      <c r="C645" s="3">
        <f ca="1">OFFSET(InputPriceData!G$15,CalculationsAndCharts!$A645+$A$11,IF($C$7,8,0),1,1)</f>
        <v>298100</v>
      </c>
      <c r="D645" s="4">
        <f ca="1">OFFSET(InputPriceData!C$15,CalculationsAndCharts!$A645+$A$11,IF($C$7,8,0),1,1)</f>
        <v>13.35</v>
      </c>
      <c r="E645" s="4">
        <f ca="1">OFFSET(InputPriceData!D$15,CalculationsAndCharts!$A645+$A$11,IF($C$7,8,0),1,1)</f>
        <v>13.71</v>
      </c>
      <c r="F645" s="4">
        <f ca="1">OFFSET(InputPriceData!E$15,CalculationsAndCharts!$A645+$A$11,IF($C$7,8,0),1,1)</f>
        <v>13.29</v>
      </c>
      <c r="G645" s="4">
        <f ca="1">OFFSET(InputPriceData!F$15,CalculationsAndCharts!$A645+$A$11,IF($C$7,8,0),1,1)</f>
        <v>13.66</v>
      </c>
      <c r="H645" s="128"/>
      <c r="I645" s="128"/>
      <c r="K645" s="124"/>
      <c r="L645" s="279"/>
      <c r="M645" s="281"/>
      <c r="N645" s="280"/>
      <c r="O645" s="4"/>
      <c r="P645" s="4"/>
      <c r="Q645" s="3"/>
      <c r="S645" s="309">
        <f t="shared" ca="1" si="257"/>
        <v>14.2</v>
      </c>
      <c r="T645" s="309">
        <f t="shared" ca="1" si="258"/>
        <v>13.54</v>
      </c>
      <c r="U645" s="310">
        <f t="shared" ca="1" si="250"/>
        <v>0.18181818181818329</v>
      </c>
      <c r="V645" s="310" t="b">
        <f t="shared" ca="1" si="259"/>
        <v>0</v>
      </c>
      <c r="W645" s="3" t="b">
        <f t="shared" ca="1" si="260"/>
        <v>0</v>
      </c>
      <c r="X645" s="3" t="str">
        <f t="shared" ca="1" si="261"/>
        <v/>
      </c>
      <c r="Y645" s="3" t="str">
        <f t="shared" ca="1" si="251"/>
        <v/>
      </c>
      <c r="Z645" s="3" t="str">
        <f t="shared" ca="1" si="262"/>
        <v/>
      </c>
      <c r="AA645" s="3" t="str">
        <f t="shared" ca="1" si="263"/>
        <v/>
      </c>
      <c r="AB645" s="205">
        <f t="shared" ca="1" si="264"/>
        <v>9287</v>
      </c>
      <c r="AC645" s="205">
        <f t="shared" ca="1" si="265"/>
        <v>145</v>
      </c>
      <c r="AD645" s="205">
        <f t="shared" ca="1" si="252"/>
        <v>64.048275862068962</v>
      </c>
      <c r="AE645" s="205">
        <f t="shared" ca="1" si="253"/>
        <v>14.048275862068962</v>
      </c>
      <c r="AF645" s="205">
        <f t="shared" ca="1" si="266"/>
        <v>2.8096551724137928</v>
      </c>
      <c r="AG645" s="205"/>
      <c r="AH645" s="205"/>
      <c r="AI645" s="205"/>
      <c r="AJ645" s="205"/>
      <c r="AK645" s="4"/>
      <c r="AL645" s="4"/>
      <c r="AM645" s="309">
        <f t="shared" ca="1" si="267"/>
        <v>14.2</v>
      </c>
      <c r="AN645" s="309">
        <f t="shared" ca="1" si="268"/>
        <v>13.54</v>
      </c>
      <c r="AO645" s="310">
        <f t="shared" ca="1" si="269"/>
        <v>0.18181818181818329</v>
      </c>
      <c r="AP645" s="310" t="b">
        <f t="shared" ca="1" si="270"/>
        <v>0</v>
      </c>
      <c r="AQ645" s="309">
        <f t="shared" ca="1" si="271"/>
        <v>0.40049999999999997</v>
      </c>
      <c r="AR645" s="205">
        <f t="shared" ca="1" si="254"/>
        <v>12.949499999999999</v>
      </c>
      <c r="AS645" s="45" t="b">
        <f t="shared" ca="1" si="255"/>
        <v>0</v>
      </c>
      <c r="AT645">
        <f t="shared" ca="1" si="256"/>
        <v>1</v>
      </c>
      <c r="AU645" t="b">
        <f t="shared" ca="1" si="272"/>
        <v>0</v>
      </c>
      <c r="AV645" t="b">
        <f t="shared" ca="1" si="273"/>
        <v>0</v>
      </c>
      <c r="AW645" s="266" t="b">
        <f t="shared" ca="1" si="274"/>
        <v>1</v>
      </c>
      <c r="AX645" s="266" t="b">
        <f t="shared" ca="1" si="275"/>
        <v>1</v>
      </c>
      <c r="AY645" s="266" t="b">
        <f t="shared" ca="1" si="276"/>
        <v>0</v>
      </c>
    </row>
    <row r="646" spans="1:51" x14ac:dyDescent="0.25">
      <c r="A646">
        <v>614</v>
      </c>
      <c r="B646" s="163">
        <f ca="1">OFFSET(InputPriceData!B$15,CalculationsAndCharts!$A646+$A$11,0,1,1)</f>
        <v>41122</v>
      </c>
      <c r="C646" s="3">
        <f ca="1">OFFSET(InputPriceData!G$15,CalculationsAndCharts!$A646+$A$11,IF($C$7,8,0),1,1)</f>
        <v>236500</v>
      </c>
      <c r="D646" s="4">
        <f ca="1">OFFSET(InputPriceData!C$15,CalculationsAndCharts!$A646+$A$11,IF($C$7,8,0),1,1)</f>
        <v>13.94</v>
      </c>
      <c r="E646" s="4">
        <f ca="1">OFFSET(InputPriceData!D$15,CalculationsAndCharts!$A646+$A$11,IF($C$7,8,0),1,1)</f>
        <v>14.06</v>
      </c>
      <c r="F646" s="4">
        <f ca="1">OFFSET(InputPriceData!E$15,CalculationsAndCharts!$A646+$A$11,IF($C$7,8,0),1,1)</f>
        <v>13.54</v>
      </c>
      <c r="G646" s="4">
        <f ca="1">OFFSET(InputPriceData!F$15,CalculationsAndCharts!$A646+$A$11,IF($C$7,8,0),1,1)</f>
        <v>13.54</v>
      </c>
      <c r="H646" s="128"/>
      <c r="I646" s="128"/>
      <c r="K646" s="124"/>
      <c r="L646" s="279"/>
      <c r="M646" s="281"/>
      <c r="N646" s="280"/>
      <c r="O646" s="4"/>
      <c r="P646" s="4"/>
      <c r="Q646" s="3"/>
      <c r="S646" s="309">
        <f t="shared" ca="1" si="257"/>
        <v>14.35</v>
      </c>
      <c r="T646" s="309">
        <f t="shared" ca="1" si="258"/>
        <v>13.54</v>
      </c>
      <c r="U646" s="310">
        <f t="shared" ca="1" si="250"/>
        <v>0</v>
      </c>
      <c r="V646" s="310" t="b">
        <f t="shared" ca="1" si="259"/>
        <v>1</v>
      </c>
      <c r="W646" s="3" t="b">
        <f t="shared" ca="1" si="260"/>
        <v>0</v>
      </c>
      <c r="X646" s="3" t="str">
        <f t="shared" ca="1" si="261"/>
        <v/>
      </c>
      <c r="Y646" s="3" t="str">
        <f t="shared" ca="1" si="251"/>
        <v/>
      </c>
      <c r="Z646" s="3" t="str">
        <f t="shared" ca="1" si="262"/>
        <v/>
      </c>
      <c r="AA646" s="3" t="str">
        <f t="shared" ca="1" si="263"/>
        <v/>
      </c>
      <c r="AB646" s="205">
        <f t="shared" ca="1" si="264"/>
        <v>9287</v>
      </c>
      <c r="AC646" s="205">
        <f t="shared" ca="1" si="265"/>
        <v>145</v>
      </c>
      <c r="AD646" s="205">
        <f t="shared" ca="1" si="252"/>
        <v>64.048275862068962</v>
      </c>
      <c r="AE646" s="205">
        <f t="shared" ca="1" si="253"/>
        <v>14.048275862068962</v>
      </c>
      <c r="AF646" s="205">
        <f t="shared" ca="1" si="266"/>
        <v>2.8096551724137928</v>
      </c>
      <c r="AG646" s="205"/>
      <c r="AH646" s="205"/>
      <c r="AI646" s="205"/>
      <c r="AJ646" s="205"/>
      <c r="AK646" s="4"/>
      <c r="AL646" s="4"/>
      <c r="AM646" s="309">
        <f t="shared" ca="1" si="267"/>
        <v>14.2</v>
      </c>
      <c r="AN646" s="309">
        <f t="shared" ca="1" si="268"/>
        <v>13.54</v>
      </c>
      <c r="AO646" s="310">
        <f t="shared" ca="1" si="269"/>
        <v>0</v>
      </c>
      <c r="AP646" s="310" t="b">
        <f t="shared" ca="1" si="270"/>
        <v>1</v>
      </c>
      <c r="AQ646" s="309">
        <f t="shared" ca="1" si="271"/>
        <v>0</v>
      </c>
      <c r="AR646" s="205">
        <f t="shared" ca="1" si="254"/>
        <v>0</v>
      </c>
      <c r="AS646" s="45" t="b">
        <f t="shared" ca="1" si="255"/>
        <v>0</v>
      </c>
      <c r="AT646">
        <f t="shared" ca="1" si="256"/>
        <v>0</v>
      </c>
      <c r="AU646" t="b">
        <f t="shared" ca="1" si="272"/>
        <v>0</v>
      </c>
      <c r="AV646" t="b">
        <f t="shared" ca="1" si="273"/>
        <v>0</v>
      </c>
      <c r="AW646" s="266" t="b">
        <f t="shared" ca="1" si="274"/>
        <v>0</v>
      </c>
      <c r="AX646" s="266" t="b">
        <f t="shared" ca="1" si="275"/>
        <v>0</v>
      </c>
      <c r="AY646" s="266" t="b">
        <f t="shared" ca="1" si="276"/>
        <v>0</v>
      </c>
    </row>
    <row r="647" spans="1:51" x14ac:dyDescent="0.25">
      <c r="A647">
        <v>615</v>
      </c>
      <c r="B647" s="163">
        <f ca="1">OFFSET(InputPriceData!B$15,CalculationsAndCharts!$A647+$A$11,0,1,1)</f>
        <v>41121</v>
      </c>
      <c r="C647" s="3">
        <f ca="1">OFFSET(InputPriceData!G$15,CalculationsAndCharts!$A647+$A$11,IF($C$7,8,0),1,1)</f>
        <v>323900</v>
      </c>
      <c r="D647" s="4">
        <f ca="1">OFFSET(InputPriceData!C$15,CalculationsAndCharts!$A647+$A$11,IF($C$7,8,0),1,1)</f>
        <v>14</v>
      </c>
      <c r="E647" s="4">
        <f ca="1">OFFSET(InputPriceData!D$15,CalculationsAndCharts!$A647+$A$11,IF($C$7,8,0),1,1)</f>
        <v>14.05</v>
      </c>
      <c r="F647" s="4">
        <f ca="1">OFFSET(InputPriceData!E$15,CalculationsAndCharts!$A647+$A$11,IF($C$7,8,0),1,1)</f>
        <v>13.88</v>
      </c>
      <c r="G647" s="4">
        <f ca="1">OFFSET(InputPriceData!F$15,CalculationsAndCharts!$A647+$A$11,IF($C$7,8,0),1,1)</f>
        <v>13.9</v>
      </c>
      <c r="H647" s="128"/>
      <c r="I647" s="128"/>
      <c r="K647" s="124"/>
      <c r="L647" s="279"/>
      <c r="M647" s="281"/>
      <c r="N647" s="280"/>
      <c r="O647" s="4"/>
      <c r="P647" s="4"/>
      <c r="Q647" s="3"/>
      <c r="S647" s="309">
        <f t="shared" ca="1" si="257"/>
        <v>14.36</v>
      </c>
      <c r="T647" s="309">
        <f t="shared" ca="1" si="258"/>
        <v>13.69</v>
      </c>
      <c r="U647" s="310">
        <f t="shared" ca="1" si="250"/>
        <v>0.31343283582089682</v>
      </c>
      <c r="V647" s="310" t="b">
        <f t="shared" ca="1" si="259"/>
        <v>0</v>
      </c>
      <c r="W647" s="3" t="b">
        <f t="shared" ca="1" si="260"/>
        <v>0</v>
      </c>
      <c r="X647" s="3" t="str">
        <f t="shared" ca="1" si="261"/>
        <v/>
      </c>
      <c r="Y647" s="3" t="str">
        <f t="shared" ca="1" si="251"/>
        <v/>
      </c>
      <c r="Z647" s="3" t="str">
        <f t="shared" ca="1" si="262"/>
        <v/>
      </c>
      <c r="AA647" s="3" t="str">
        <f t="shared" ca="1" si="263"/>
        <v/>
      </c>
      <c r="AB647" s="205">
        <f t="shared" ca="1" si="264"/>
        <v>9287</v>
      </c>
      <c r="AC647" s="205">
        <f t="shared" ca="1" si="265"/>
        <v>145</v>
      </c>
      <c r="AD647" s="205">
        <f t="shared" ca="1" si="252"/>
        <v>64.048275862068962</v>
      </c>
      <c r="AE647" s="205">
        <f t="shared" ca="1" si="253"/>
        <v>14.048275862068962</v>
      </c>
      <c r="AF647" s="205">
        <f t="shared" ca="1" si="266"/>
        <v>2.8096551724137928</v>
      </c>
      <c r="AG647" s="205"/>
      <c r="AH647" s="205"/>
      <c r="AI647" s="205"/>
      <c r="AJ647" s="205"/>
      <c r="AK647" s="4"/>
      <c r="AL647" s="4"/>
      <c r="AM647" s="309">
        <f t="shared" ca="1" si="267"/>
        <v>14.2</v>
      </c>
      <c r="AN647" s="309">
        <f t="shared" ca="1" si="268"/>
        <v>13.69</v>
      </c>
      <c r="AO647" s="310">
        <f t="shared" ca="1" si="269"/>
        <v>0.41176470588235481</v>
      </c>
      <c r="AP647" s="310" t="b">
        <f t="shared" ca="1" si="270"/>
        <v>0</v>
      </c>
      <c r="AQ647" s="309">
        <f t="shared" ca="1" si="271"/>
        <v>0</v>
      </c>
      <c r="AR647" s="205">
        <f t="shared" ca="1" si="254"/>
        <v>0</v>
      </c>
      <c r="AS647" s="45" t="b">
        <f t="shared" ca="1" si="255"/>
        <v>0</v>
      </c>
      <c r="AT647">
        <f t="shared" ca="1" si="256"/>
        <v>0</v>
      </c>
      <c r="AU647" t="b">
        <f t="shared" ca="1" si="272"/>
        <v>0</v>
      </c>
      <c r="AV647" t="b">
        <f t="shared" ca="1" si="273"/>
        <v>0</v>
      </c>
      <c r="AW647" s="266" t="b">
        <f t="shared" ca="1" si="274"/>
        <v>0</v>
      </c>
      <c r="AX647" s="266" t="b">
        <f t="shared" ca="1" si="275"/>
        <v>0</v>
      </c>
      <c r="AY647" s="266" t="b">
        <f t="shared" ca="1" si="276"/>
        <v>0</v>
      </c>
    </row>
    <row r="648" spans="1:51" x14ac:dyDescent="0.25">
      <c r="A648">
        <v>616</v>
      </c>
      <c r="B648" s="163">
        <f ca="1">OFFSET(InputPriceData!B$15,CalculationsAndCharts!$A648+$A$11,0,1,1)</f>
        <v>41120</v>
      </c>
      <c r="C648" s="3">
        <f ca="1">OFFSET(InputPriceData!G$15,CalculationsAndCharts!$A648+$A$11,IF($C$7,8,0),1,1)</f>
        <v>266200</v>
      </c>
      <c r="D648" s="4">
        <f ca="1">OFFSET(InputPriceData!C$15,CalculationsAndCharts!$A648+$A$11,IF($C$7,8,0),1,1)</f>
        <v>14.2</v>
      </c>
      <c r="E648" s="4">
        <f ca="1">OFFSET(InputPriceData!D$15,CalculationsAndCharts!$A648+$A$11,IF($C$7,8,0),1,1)</f>
        <v>14.23</v>
      </c>
      <c r="F648" s="4">
        <f ca="1">OFFSET(InputPriceData!E$15,CalculationsAndCharts!$A648+$A$11,IF($C$7,8,0),1,1)</f>
        <v>13.98</v>
      </c>
      <c r="G648" s="4">
        <f ca="1">OFFSET(InputPriceData!F$15,CalculationsAndCharts!$A648+$A$11,IF($C$7,8,0),1,1)</f>
        <v>14</v>
      </c>
      <c r="H648" s="128"/>
      <c r="I648" s="128"/>
      <c r="K648" s="124"/>
      <c r="L648" s="279"/>
      <c r="M648" s="281"/>
      <c r="N648" s="280"/>
      <c r="O648" s="4"/>
      <c r="P648" s="4"/>
      <c r="Q648" s="3"/>
      <c r="S648" s="309">
        <f t="shared" ca="1" si="257"/>
        <v>14.64</v>
      </c>
      <c r="T648" s="309">
        <f t="shared" ca="1" si="258"/>
        <v>13.69</v>
      </c>
      <c r="U648" s="310">
        <f t="shared" ca="1" si="250"/>
        <v>0.32631578947368439</v>
      </c>
      <c r="V648" s="310" t="b">
        <f t="shared" ca="1" si="259"/>
        <v>0</v>
      </c>
      <c r="W648" s="3" t="b">
        <f t="shared" ca="1" si="260"/>
        <v>0</v>
      </c>
      <c r="X648" s="3" t="str">
        <f t="shared" ca="1" si="261"/>
        <v/>
      </c>
      <c r="Y648" s="3" t="str">
        <f t="shared" ca="1" si="251"/>
        <v/>
      </c>
      <c r="Z648" s="3" t="str">
        <f t="shared" ca="1" si="262"/>
        <v/>
      </c>
      <c r="AA648" s="3" t="str">
        <f t="shared" ca="1" si="263"/>
        <v/>
      </c>
      <c r="AB648" s="205">
        <f t="shared" ca="1" si="264"/>
        <v>9287</v>
      </c>
      <c r="AC648" s="205">
        <f t="shared" ca="1" si="265"/>
        <v>145</v>
      </c>
      <c r="AD648" s="205">
        <f t="shared" ca="1" si="252"/>
        <v>64.048275862068962</v>
      </c>
      <c r="AE648" s="205">
        <f t="shared" ca="1" si="253"/>
        <v>14.048275862068962</v>
      </c>
      <c r="AF648" s="205">
        <f t="shared" ca="1" si="266"/>
        <v>2.8096551724137928</v>
      </c>
      <c r="AG648" s="205"/>
      <c r="AH648" s="205"/>
      <c r="AI648" s="205"/>
      <c r="AJ648" s="205"/>
      <c r="AK648" s="4"/>
      <c r="AL648" s="4"/>
      <c r="AM648" s="309">
        <f t="shared" ca="1" si="267"/>
        <v>14.35</v>
      </c>
      <c r="AN648" s="309">
        <f t="shared" ca="1" si="268"/>
        <v>13.69</v>
      </c>
      <c r="AO648" s="310">
        <f t="shared" ca="1" si="269"/>
        <v>0.46969696969697033</v>
      </c>
      <c r="AP648" s="310" t="b">
        <f t="shared" ca="1" si="270"/>
        <v>0</v>
      </c>
      <c r="AQ648" s="309">
        <f t="shared" ca="1" si="271"/>
        <v>0</v>
      </c>
      <c r="AR648" s="205">
        <f t="shared" ca="1" si="254"/>
        <v>0</v>
      </c>
      <c r="AS648" s="45" t="b">
        <f t="shared" ca="1" si="255"/>
        <v>0</v>
      </c>
      <c r="AT648">
        <f t="shared" ca="1" si="256"/>
        <v>0</v>
      </c>
      <c r="AU648" t="b">
        <f t="shared" ca="1" si="272"/>
        <v>0</v>
      </c>
      <c r="AV648" t="b">
        <f t="shared" ca="1" si="273"/>
        <v>0</v>
      </c>
      <c r="AW648" s="266" t="b">
        <f t="shared" ca="1" si="274"/>
        <v>0</v>
      </c>
      <c r="AX648" s="266" t="b">
        <f t="shared" ca="1" si="275"/>
        <v>0</v>
      </c>
      <c r="AY648" s="266" t="b">
        <f t="shared" ca="1" si="276"/>
        <v>1</v>
      </c>
    </row>
    <row r="649" spans="1:51" x14ac:dyDescent="0.25">
      <c r="A649">
        <v>617</v>
      </c>
      <c r="B649" s="163">
        <f ca="1">OFFSET(InputPriceData!B$15,CalculationsAndCharts!$A649+$A$11,0,1,1)</f>
        <v>41117</v>
      </c>
      <c r="C649" s="3">
        <f ca="1">OFFSET(InputPriceData!G$15,CalculationsAndCharts!$A649+$A$11,IF($C$7,8,0),1,1)</f>
        <v>296800</v>
      </c>
      <c r="D649" s="4">
        <f ca="1">OFFSET(InputPriceData!C$15,CalculationsAndCharts!$A649+$A$11,IF($C$7,8,0),1,1)</f>
        <v>13.78</v>
      </c>
      <c r="E649" s="4">
        <f ca="1">OFFSET(InputPriceData!D$15,CalculationsAndCharts!$A649+$A$11,IF($C$7,8,0),1,1)</f>
        <v>14.19</v>
      </c>
      <c r="F649" s="4">
        <f ca="1">OFFSET(InputPriceData!E$15,CalculationsAndCharts!$A649+$A$11,IF($C$7,8,0),1,1)</f>
        <v>13.76</v>
      </c>
      <c r="G649" s="4">
        <f ca="1">OFFSET(InputPriceData!F$15,CalculationsAndCharts!$A649+$A$11,IF($C$7,8,0),1,1)</f>
        <v>14.16</v>
      </c>
      <c r="H649" s="128"/>
      <c r="I649" s="128"/>
      <c r="K649" s="124"/>
      <c r="L649" s="279"/>
      <c r="M649" s="281"/>
      <c r="N649" s="280"/>
      <c r="O649" s="4"/>
      <c r="P649" s="4"/>
      <c r="Q649" s="3"/>
      <c r="S649" s="309">
        <f t="shared" ca="1" si="257"/>
        <v>14.64</v>
      </c>
      <c r="T649" s="309">
        <f t="shared" ca="1" si="258"/>
        <v>13.69</v>
      </c>
      <c r="U649" s="310">
        <f t="shared" ca="1" si="250"/>
        <v>0.49473684210526325</v>
      </c>
      <c r="V649" s="310" t="b">
        <f t="shared" ca="1" si="259"/>
        <v>0</v>
      </c>
      <c r="W649" s="3" t="b">
        <f t="shared" ca="1" si="260"/>
        <v>0</v>
      </c>
      <c r="X649" s="3" t="str">
        <f t="shared" ca="1" si="261"/>
        <v/>
      </c>
      <c r="Y649" s="3" t="str">
        <f t="shared" ca="1" si="251"/>
        <v/>
      </c>
      <c r="Z649" s="3" t="str">
        <f t="shared" ca="1" si="262"/>
        <v/>
      </c>
      <c r="AA649" s="3" t="str">
        <f t="shared" ca="1" si="263"/>
        <v/>
      </c>
      <c r="AB649" s="205">
        <f t="shared" ca="1" si="264"/>
        <v>9287</v>
      </c>
      <c r="AC649" s="205">
        <f t="shared" ca="1" si="265"/>
        <v>145</v>
      </c>
      <c r="AD649" s="205">
        <f t="shared" ca="1" si="252"/>
        <v>64.048275862068962</v>
      </c>
      <c r="AE649" s="205">
        <f t="shared" ca="1" si="253"/>
        <v>14.048275862068962</v>
      </c>
      <c r="AF649" s="205">
        <f t="shared" ca="1" si="266"/>
        <v>2.8096551724137928</v>
      </c>
      <c r="AG649" s="205"/>
      <c r="AH649" s="205"/>
      <c r="AI649" s="205"/>
      <c r="AJ649" s="205"/>
      <c r="AK649" s="4"/>
      <c r="AL649" s="4"/>
      <c r="AM649" s="309">
        <f t="shared" ca="1" si="267"/>
        <v>14.36</v>
      </c>
      <c r="AN649" s="309">
        <f t="shared" ca="1" si="268"/>
        <v>13.69</v>
      </c>
      <c r="AO649" s="310">
        <f t="shared" ca="1" si="269"/>
        <v>0.70149253731343386</v>
      </c>
      <c r="AP649" s="310" t="b">
        <f t="shared" ca="1" si="270"/>
        <v>0</v>
      </c>
      <c r="AQ649" s="309">
        <f t="shared" ca="1" si="271"/>
        <v>0.41339999999999999</v>
      </c>
      <c r="AR649" s="205">
        <f t="shared" ca="1" si="254"/>
        <v>13.366599999999998</v>
      </c>
      <c r="AS649" s="45" t="b">
        <f t="shared" ca="1" si="255"/>
        <v>0</v>
      </c>
      <c r="AT649">
        <f t="shared" ca="1" si="256"/>
        <v>9</v>
      </c>
      <c r="AU649" t="b">
        <f t="shared" ca="1" si="272"/>
        <v>1</v>
      </c>
      <c r="AV649" t="b">
        <f t="shared" ca="1" si="273"/>
        <v>1</v>
      </c>
      <c r="AW649" s="266" t="b">
        <f t="shared" ca="1" si="274"/>
        <v>0</v>
      </c>
      <c r="AX649" s="266" t="b">
        <f t="shared" ca="1" si="275"/>
        <v>1</v>
      </c>
      <c r="AY649" s="266" t="b">
        <f t="shared" ca="1" si="276"/>
        <v>0</v>
      </c>
    </row>
    <row r="650" spans="1:51" x14ac:dyDescent="0.25">
      <c r="A650">
        <v>618</v>
      </c>
      <c r="B650" s="163">
        <f ca="1">OFFSET(InputPriceData!B$15,CalculationsAndCharts!$A650+$A$11,0,1,1)</f>
        <v>41116</v>
      </c>
      <c r="C650" s="3">
        <f ca="1">OFFSET(InputPriceData!G$15,CalculationsAndCharts!$A650+$A$11,IF($C$7,8,0),1,1)</f>
        <v>430200</v>
      </c>
      <c r="D650" s="4">
        <f ca="1">OFFSET(InputPriceData!C$15,CalculationsAndCharts!$A650+$A$11,IF($C$7,8,0),1,1)</f>
        <v>13.9</v>
      </c>
      <c r="E650" s="4">
        <f ca="1">OFFSET(InputPriceData!D$15,CalculationsAndCharts!$A650+$A$11,IF($C$7,8,0),1,1)</f>
        <v>13.99</v>
      </c>
      <c r="F650" s="4">
        <f ca="1">OFFSET(InputPriceData!E$15,CalculationsAndCharts!$A650+$A$11,IF($C$7,8,0),1,1)</f>
        <v>13.68</v>
      </c>
      <c r="G650" s="4">
        <f ca="1">OFFSET(InputPriceData!F$15,CalculationsAndCharts!$A650+$A$11,IF($C$7,8,0),1,1)</f>
        <v>13.69</v>
      </c>
      <c r="H650" s="128"/>
      <c r="I650" s="128"/>
      <c r="K650" s="124"/>
      <c r="L650" s="279"/>
      <c r="M650" s="281"/>
      <c r="N650" s="280"/>
      <c r="O650" s="4"/>
      <c r="P650" s="4"/>
      <c r="Q650" s="3"/>
      <c r="S650" s="309">
        <f t="shared" ca="1" si="257"/>
        <v>14.64</v>
      </c>
      <c r="T650" s="309">
        <f t="shared" ca="1" si="258"/>
        <v>13.69</v>
      </c>
      <c r="U650" s="310">
        <f t="shared" ca="1" si="250"/>
        <v>0</v>
      </c>
      <c r="V650" s="310" t="b">
        <f t="shared" ca="1" si="259"/>
        <v>0</v>
      </c>
      <c r="W650" s="3" t="b">
        <f t="shared" ca="1" si="260"/>
        <v>0</v>
      </c>
      <c r="X650" s="3" t="str">
        <f t="shared" ca="1" si="261"/>
        <v/>
      </c>
      <c r="Y650" s="3" t="str">
        <f t="shared" ca="1" si="251"/>
        <v/>
      </c>
      <c r="Z650" s="3" t="str">
        <f t="shared" ca="1" si="262"/>
        <v/>
      </c>
      <c r="AA650" s="3" t="str">
        <f t="shared" ca="1" si="263"/>
        <v/>
      </c>
      <c r="AB650" s="205">
        <f t="shared" ca="1" si="264"/>
        <v>9287</v>
      </c>
      <c r="AC650" s="205">
        <f t="shared" ca="1" si="265"/>
        <v>145</v>
      </c>
      <c r="AD650" s="205">
        <f t="shared" ca="1" si="252"/>
        <v>64.048275862068962</v>
      </c>
      <c r="AE650" s="205">
        <f t="shared" ca="1" si="253"/>
        <v>14.048275862068962</v>
      </c>
      <c r="AF650" s="205">
        <f t="shared" ca="1" si="266"/>
        <v>2.8096551724137928</v>
      </c>
      <c r="AG650" s="205"/>
      <c r="AH650" s="205"/>
      <c r="AI650" s="205"/>
      <c r="AJ650" s="205"/>
      <c r="AK650" s="4"/>
      <c r="AL650" s="4"/>
      <c r="AM650" s="309">
        <f t="shared" ca="1" si="267"/>
        <v>14.64</v>
      </c>
      <c r="AN650" s="309">
        <f t="shared" ca="1" si="268"/>
        <v>13.69</v>
      </c>
      <c r="AO650" s="310">
        <f t="shared" ca="1" si="269"/>
        <v>0</v>
      </c>
      <c r="AP650" s="310" t="b">
        <f t="shared" ca="1" si="270"/>
        <v>0</v>
      </c>
      <c r="AQ650" s="309">
        <f t="shared" ca="1" si="271"/>
        <v>0.41339999999999999</v>
      </c>
      <c r="AR650" s="205">
        <f t="shared" ca="1" si="254"/>
        <v>13.366599999999998</v>
      </c>
      <c r="AS650" s="45" t="b">
        <f t="shared" ca="1" si="255"/>
        <v>0</v>
      </c>
      <c r="AT650">
        <f t="shared" ca="1" si="256"/>
        <v>8</v>
      </c>
      <c r="AU650" t="b">
        <f t="shared" ca="1" si="272"/>
        <v>0</v>
      </c>
      <c r="AV650" t="b">
        <f t="shared" ca="1" si="273"/>
        <v>0</v>
      </c>
      <c r="AW650" s="266" t="b">
        <f t="shared" ca="1" si="274"/>
        <v>0</v>
      </c>
      <c r="AX650" s="266" t="b">
        <f t="shared" ca="1" si="275"/>
        <v>1</v>
      </c>
      <c r="AY650" s="266" t="b">
        <f t="shared" ca="1" si="276"/>
        <v>0</v>
      </c>
    </row>
    <row r="651" spans="1:51" x14ac:dyDescent="0.25">
      <c r="A651">
        <v>619</v>
      </c>
      <c r="B651" s="163">
        <f ca="1">OFFSET(InputPriceData!B$15,CalculationsAndCharts!$A651+$A$11,0,1,1)</f>
        <v>41115</v>
      </c>
      <c r="C651" s="3">
        <f ca="1">OFFSET(InputPriceData!G$15,CalculationsAndCharts!$A651+$A$11,IF($C$7,8,0),1,1)</f>
        <v>505200</v>
      </c>
      <c r="D651" s="4">
        <f ca="1">OFFSET(InputPriceData!C$15,CalculationsAndCharts!$A651+$A$11,IF($C$7,8,0),1,1)</f>
        <v>13.78</v>
      </c>
      <c r="E651" s="4">
        <f ca="1">OFFSET(InputPriceData!D$15,CalculationsAndCharts!$A651+$A$11,IF($C$7,8,0),1,1)</f>
        <v>13.78</v>
      </c>
      <c r="F651" s="4">
        <f ca="1">OFFSET(InputPriceData!E$15,CalculationsAndCharts!$A651+$A$11,IF($C$7,8,0),1,1)</f>
        <v>13.68</v>
      </c>
      <c r="G651" s="4">
        <f ca="1">OFFSET(InputPriceData!F$15,CalculationsAndCharts!$A651+$A$11,IF($C$7,8,0),1,1)</f>
        <v>13.74</v>
      </c>
      <c r="H651" s="128"/>
      <c r="I651" s="128"/>
      <c r="K651" s="124"/>
      <c r="L651" s="279"/>
      <c r="M651" s="281"/>
      <c r="N651" s="280"/>
      <c r="O651" s="4"/>
      <c r="P651" s="4"/>
      <c r="Q651" s="3"/>
      <c r="S651" s="309">
        <f t="shared" ca="1" si="257"/>
        <v>14.64</v>
      </c>
      <c r="T651" s="309">
        <f t="shared" ca="1" si="258"/>
        <v>13.7</v>
      </c>
      <c r="U651" s="310">
        <f t="shared" ca="1" si="250"/>
        <v>4.2553191489362624E-2</v>
      </c>
      <c r="V651" s="310" t="b">
        <f t="shared" ca="1" si="259"/>
        <v>0</v>
      </c>
      <c r="W651" s="3" t="b">
        <f t="shared" ca="1" si="260"/>
        <v>0</v>
      </c>
      <c r="X651" s="3" t="str">
        <f t="shared" ca="1" si="261"/>
        <v/>
      </c>
      <c r="Y651" s="3" t="str">
        <f t="shared" ca="1" si="251"/>
        <v/>
      </c>
      <c r="Z651" s="3" t="str">
        <f t="shared" ca="1" si="262"/>
        <v/>
      </c>
      <c r="AA651" s="3" t="str">
        <f t="shared" ca="1" si="263"/>
        <v/>
      </c>
      <c r="AB651" s="205">
        <f t="shared" ca="1" si="264"/>
        <v>9287</v>
      </c>
      <c r="AC651" s="205">
        <f t="shared" ca="1" si="265"/>
        <v>145</v>
      </c>
      <c r="AD651" s="205">
        <f t="shared" ca="1" si="252"/>
        <v>64.048275862068962</v>
      </c>
      <c r="AE651" s="205">
        <f t="shared" ca="1" si="253"/>
        <v>14.048275862068962</v>
      </c>
      <c r="AF651" s="205">
        <f t="shared" ca="1" si="266"/>
        <v>2.8096551724137928</v>
      </c>
      <c r="AG651" s="205"/>
      <c r="AH651" s="205"/>
      <c r="AI651" s="205"/>
      <c r="AJ651" s="205"/>
      <c r="AK651" s="4"/>
      <c r="AL651" s="4"/>
      <c r="AM651" s="309">
        <f t="shared" ca="1" si="267"/>
        <v>14.64</v>
      </c>
      <c r="AN651" s="309">
        <f t="shared" ca="1" si="268"/>
        <v>13.7</v>
      </c>
      <c r="AO651" s="310">
        <f t="shared" ca="1" si="269"/>
        <v>4.2553191489362624E-2</v>
      </c>
      <c r="AP651" s="310" t="b">
        <f t="shared" ca="1" si="270"/>
        <v>0</v>
      </c>
      <c r="AQ651" s="309">
        <f t="shared" ca="1" si="271"/>
        <v>0.41339999999999999</v>
      </c>
      <c r="AR651" s="205">
        <f t="shared" ca="1" si="254"/>
        <v>13.366599999999998</v>
      </c>
      <c r="AS651" s="45" t="b">
        <f t="shared" ca="1" si="255"/>
        <v>0</v>
      </c>
      <c r="AT651">
        <f t="shared" ca="1" si="256"/>
        <v>7</v>
      </c>
      <c r="AU651" t="b">
        <f t="shared" ca="1" si="272"/>
        <v>0</v>
      </c>
      <c r="AV651" t="b">
        <f t="shared" ca="1" si="273"/>
        <v>0</v>
      </c>
      <c r="AW651" s="266" t="b">
        <f t="shared" ca="1" si="274"/>
        <v>0</v>
      </c>
      <c r="AX651" s="266" t="b">
        <f t="shared" ca="1" si="275"/>
        <v>1</v>
      </c>
      <c r="AY651" s="266" t="b">
        <f t="shared" ca="1" si="276"/>
        <v>0</v>
      </c>
    </row>
    <row r="652" spans="1:51" x14ac:dyDescent="0.25">
      <c r="A652">
        <v>620</v>
      </c>
      <c r="B652" s="163">
        <f ca="1">OFFSET(InputPriceData!B$15,CalculationsAndCharts!$A652+$A$11,0,1,1)</f>
        <v>41114</v>
      </c>
      <c r="C652" s="3">
        <f ca="1">OFFSET(InputPriceData!G$15,CalculationsAndCharts!$A652+$A$11,IF($C$7,8,0),1,1)</f>
        <v>449800</v>
      </c>
      <c r="D652" s="4">
        <f ca="1">OFFSET(InputPriceData!C$15,CalculationsAndCharts!$A652+$A$11,IF($C$7,8,0),1,1)</f>
        <v>13.68</v>
      </c>
      <c r="E652" s="4">
        <f ca="1">OFFSET(InputPriceData!D$15,CalculationsAndCharts!$A652+$A$11,IF($C$7,8,0),1,1)</f>
        <v>13.76</v>
      </c>
      <c r="F652" s="4">
        <f ca="1">OFFSET(InputPriceData!E$15,CalculationsAndCharts!$A652+$A$11,IF($C$7,8,0),1,1)</f>
        <v>13.6</v>
      </c>
      <c r="G652" s="4">
        <f ca="1">OFFSET(InputPriceData!F$15,CalculationsAndCharts!$A652+$A$11,IF($C$7,8,0),1,1)</f>
        <v>13.71</v>
      </c>
      <c r="H652" s="128"/>
      <c r="I652" s="128"/>
      <c r="K652" s="124"/>
      <c r="L652" s="279"/>
      <c r="M652" s="281"/>
      <c r="N652" s="280"/>
      <c r="O652" s="4"/>
      <c r="P652" s="4"/>
      <c r="Q652" s="3"/>
      <c r="S652" s="309">
        <f t="shared" ca="1" si="257"/>
        <v>14.64</v>
      </c>
      <c r="T652" s="309">
        <f t="shared" ca="1" si="258"/>
        <v>13.7</v>
      </c>
      <c r="U652" s="310">
        <f t="shared" ca="1" si="250"/>
        <v>1.0638297872342073E-2</v>
      </c>
      <c r="V652" s="310" t="b">
        <f t="shared" ca="1" si="259"/>
        <v>0</v>
      </c>
      <c r="W652" s="3" t="b">
        <f t="shared" ca="1" si="260"/>
        <v>0</v>
      </c>
      <c r="X652" s="3" t="str">
        <f t="shared" ca="1" si="261"/>
        <v/>
      </c>
      <c r="Y652" s="3" t="str">
        <f t="shared" ca="1" si="251"/>
        <v/>
      </c>
      <c r="Z652" s="3" t="str">
        <f t="shared" ca="1" si="262"/>
        <v/>
      </c>
      <c r="AA652" s="3" t="str">
        <f t="shared" ca="1" si="263"/>
        <v/>
      </c>
      <c r="AB652" s="205">
        <f t="shared" ca="1" si="264"/>
        <v>9287</v>
      </c>
      <c r="AC652" s="205">
        <f t="shared" ca="1" si="265"/>
        <v>145</v>
      </c>
      <c r="AD652" s="205">
        <f t="shared" ca="1" si="252"/>
        <v>64.048275862068962</v>
      </c>
      <c r="AE652" s="205">
        <f t="shared" ca="1" si="253"/>
        <v>14.048275862068962</v>
      </c>
      <c r="AF652" s="205">
        <f t="shared" ca="1" si="266"/>
        <v>2.8096551724137928</v>
      </c>
      <c r="AG652" s="205"/>
      <c r="AH652" s="205"/>
      <c r="AI652" s="205"/>
      <c r="AJ652" s="205"/>
      <c r="AK652" s="4"/>
      <c r="AL652" s="4"/>
      <c r="AM652" s="309">
        <f t="shared" ca="1" si="267"/>
        <v>14.64</v>
      </c>
      <c r="AN652" s="309">
        <f t="shared" ca="1" si="268"/>
        <v>13.7</v>
      </c>
      <c r="AO652" s="310">
        <f t="shared" ca="1" si="269"/>
        <v>1.0638297872342073E-2</v>
      </c>
      <c r="AP652" s="310" t="b">
        <f t="shared" ca="1" si="270"/>
        <v>0</v>
      </c>
      <c r="AQ652" s="309">
        <f t="shared" ca="1" si="271"/>
        <v>0.41339999999999999</v>
      </c>
      <c r="AR652" s="205">
        <f t="shared" ca="1" si="254"/>
        <v>13.366599999999998</v>
      </c>
      <c r="AS652" s="45" t="b">
        <f t="shared" ca="1" si="255"/>
        <v>0</v>
      </c>
      <c r="AT652">
        <f t="shared" ca="1" si="256"/>
        <v>6</v>
      </c>
      <c r="AU652" t="b">
        <f t="shared" ca="1" si="272"/>
        <v>0</v>
      </c>
      <c r="AV652" t="b">
        <f t="shared" ca="1" si="273"/>
        <v>0</v>
      </c>
      <c r="AW652" s="266" t="b">
        <f t="shared" ca="1" si="274"/>
        <v>0</v>
      </c>
      <c r="AX652" s="266" t="b">
        <f t="shared" ca="1" si="275"/>
        <v>1</v>
      </c>
      <c r="AY652" s="266" t="b">
        <f t="shared" ca="1" si="276"/>
        <v>0</v>
      </c>
    </row>
    <row r="653" spans="1:51" x14ac:dyDescent="0.25">
      <c r="A653">
        <v>621</v>
      </c>
      <c r="B653" s="163">
        <f ca="1">OFFSET(InputPriceData!B$15,CalculationsAndCharts!$A653+$A$11,0,1,1)</f>
        <v>41113</v>
      </c>
      <c r="C653" s="3">
        <f ca="1">OFFSET(InputPriceData!G$15,CalculationsAndCharts!$A653+$A$11,IF($C$7,8,0),1,1)</f>
        <v>474800</v>
      </c>
      <c r="D653" s="4">
        <f ca="1">OFFSET(InputPriceData!C$15,CalculationsAndCharts!$A653+$A$11,IF($C$7,8,0),1,1)</f>
        <v>13.53</v>
      </c>
      <c r="E653" s="4">
        <f ca="1">OFFSET(InputPriceData!D$15,CalculationsAndCharts!$A653+$A$11,IF($C$7,8,0),1,1)</f>
        <v>13.76</v>
      </c>
      <c r="F653" s="4">
        <f ca="1">OFFSET(InputPriceData!E$15,CalculationsAndCharts!$A653+$A$11,IF($C$7,8,0),1,1)</f>
        <v>13.42</v>
      </c>
      <c r="G653" s="4">
        <f ca="1">OFFSET(InputPriceData!F$15,CalculationsAndCharts!$A653+$A$11,IF($C$7,8,0),1,1)</f>
        <v>13.7</v>
      </c>
      <c r="H653" s="128"/>
      <c r="I653" s="128"/>
      <c r="K653" s="124"/>
      <c r="L653" s="279"/>
      <c r="M653" s="281"/>
      <c r="N653" s="280"/>
      <c r="O653" s="4"/>
      <c r="P653" s="4"/>
      <c r="Q653" s="3"/>
      <c r="S653" s="309">
        <f t="shared" ca="1" si="257"/>
        <v>14.64</v>
      </c>
      <c r="T653" s="309">
        <f t="shared" ca="1" si="258"/>
        <v>13.7</v>
      </c>
      <c r="U653" s="310">
        <f t="shared" ca="1" si="250"/>
        <v>0</v>
      </c>
      <c r="V653" s="310" t="b">
        <f t="shared" ca="1" si="259"/>
        <v>0</v>
      </c>
      <c r="W653" s="3" t="b">
        <f t="shared" ca="1" si="260"/>
        <v>0</v>
      </c>
      <c r="X653" s="3" t="str">
        <f t="shared" ca="1" si="261"/>
        <v/>
      </c>
      <c r="Y653" s="3" t="str">
        <f t="shared" ca="1" si="251"/>
        <v/>
      </c>
      <c r="Z653" s="3" t="str">
        <f t="shared" ca="1" si="262"/>
        <v/>
      </c>
      <c r="AA653" s="3" t="str">
        <f t="shared" ca="1" si="263"/>
        <v/>
      </c>
      <c r="AB653" s="205">
        <f t="shared" ca="1" si="264"/>
        <v>9287</v>
      </c>
      <c r="AC653" s="205">
        <f t="shared" ca="1" si="265"/>
        <v>145</v>
      </c>
      <c r="AD653" s="205">
        <f t="shared" ca="1" si="252"/>
        <v>64.048275862068962</v>
      </c>
      <c r="AE653" s="205">
        <f t="shared" ca="1" si="253"/>
        <v>14.048275862068962</v>
      </c>
      <c r="AF653" s="205">
        <f t="shared" ca="1" si="266"/>
        <v>2.8096551724137928</v>
      </c>
      <c r="AG653" s="205"/>
      <c r="AH653" s="205"/>
      <c r="AI653" s="205"/>
      <c r="AJ653" s="205"/>
      <c r="AK653" s="4"/>
      <c r="AL653" s="4"/>
      <c r="AM653" s="309">
        <f t="shared" ca="1" si="267"/>
        <v>14.64</v>
      </c>
      <c r="AN653" s="309">
        <f t="shared" ca="1" si="268"/>
        <v>13.7</v>
      </c>
      <c r="AO653" s="310">
        <f t="shared" ca="1" si="269"/>
        <v>0</v>
      </c>
      <c r="AP653" s="310" t="b">
        <f t="shared" ca="1" si="270"/>
        <v>0</v>
      </c>
      <c r="AQ653" s="309">
        <f t="shared" ca="1" si="271"/>
        <v>0.41339999999999999</v>
      </c>
      <c r="AR653" s="205">
        <f t="shared" ca="1" si="254"/>
        <v>13.366599999999998</v>
      </c>
      <c r="AS653" s="45" t="b">
        <f t="shared" ca="1" si="255"/>
        <v>0</v>
      </c>
      <c r="AT653">
        <f t="shared" ca="1" si="256"/>
        <v>5</v>
      </c>
      <c r="AU653" t="b">
        <f t="shared" ca="1" si="272"/>
        <v>0</v>
      </c>
      <c r="AV653" t="b">
        <f t="shared" ca="1" si="273"/>
        <v>0</v>
      </c>
      <c r="AW653" s="266" t="b">
        <f t="shared" ca="1" si="274"/>
        <v>0</v>
      </c>
      <c r="AX653" s="266" t="b">
        <f t="shared" ca="1" si="275"/>
        <v>1</v>
      </c>
      <c r="AY653" s="266" t="b">
        <f t="shared" ca="1" si="276"/>
        <v>0</v>
      </c>
    </row>
    <row r="654" spans="1:51" x14ac:dyDescent="0.25">
      <c r="A654">
        <v>622</v>
      </c>
      <c r="B654" s="163">
        <f ca="1">OFFSET(InputPriceData!B$15,CalculationsAndCharts!$A654+$A$11,0,1,1)</f>
        <v>41110</v>
      </c>
      <c r="C654" s="3">
        <f ca="1">OFFSET(InputPriceData!G$15,CalculationsAndCharts!$A654+$A$11,IF($C$7,8,0),1,1)</f>
        <v>688300</v>
      </c>
      <c r="D654" s="4">
        <f ca="1">OFFSET(InputPriceData!C$15,CalculationsAndCharts!$A654+$A$11,IF($C$7,8,0),1,1)</f>
        <v>13.78</v>
      </c>
      <c r="E654" s="4">
        <f ca="1">OFFSET(InputPriceData!D$15,CalculationsAndCharts!$A654+$A$11,IF($C$7,8,0),1,1)</f>
        <v>13.94</v>
      </c>
      <c r="F654" s="4">
        <f ca="1">OFFSET(InputPriceData!E$15,CalculationsAndCharts!$A654+$A$11,IF($C$7,8,0),1,1)</f>
        <v>13.73</v>
      </c>
      <c r="G654" s="4">
        <f ca="1">OFFSET(InputPriceData!F$15,CalculationsAndCharts!$A654+$A$11,IF($C$7,8,0),1,1)</f>
        <v>13.74</v>
      </c>
      <c r="H654" s="128"/>
      <c r="I654" s="128"/>
      <c r="K654" s="124"/>
      <c r="L654" s="279"/>
      <c r="M654" s="281"/>
      <c r="N654" s="280"/>
      <c r="O654" s="4"/>
      <c r="P654" s="4"/>
      <c r="Q654" s="3"/>
      <c r="S654" s="309">
        <f t="shared" ca="1" si="257"/>
        <v>14.64</v>
      </c>
      <c r="T654" s="309">
        <f t="shared" ca="1" si="258"/>
        <v>13.69</v>
      </c>
      <c r="U654" s="310">
        <f t="shared" ca="1" si="250"/>
        <v>5.2631578947369112E-2</v>
      </c>
      <c r="V654" s="310" t="b">
        <f t="shared" ca="1" si="259"/>
        <v>1</v>
      </c>
      <c r="W654" s="3" t="b">
        <f t="shared" ca="1" si="260"/>
        <v>0</v>
      </c>
      <c r="X654" s="3" t="str">
        <f t="shared" ca="1" si="261"/>
        <v/>
      </c>
      <c r="Y654" s="3" t="str">
        <f t="shared" ca="1" si="251"/>
        <v/>
      </c>
      <c r="Z654" s="3" t="str">
        <f t="shared" ca="1" si="262"/>
        <v/>
      </c>
      <c r="AA654" s="3" t="str">
        <f t="shared" ca="1" si="263"/>
        <v/>
      </c>
      <c r="AB654" s="205">
        <f t="shared" ca="1" si="264"/>
        <v>9287</v>
      </c>
      <c r="AC654" s="205">
        <f t="shared" ca="1" si="265"/>
        <v>145</v>
      </c>
      <c r="AD654" s="205">
        <f t="shared" ca="1" si="252"/>
        <v>64.048275862068962</v>
      </c>
      <c r="AE654" s="205">
        <f t="shared" ca="1" si="253"/>
        <v>14.048275862068962</v>
      </c>
      <c r="AF654" s="205">
        <f t="shared" ca="1" si="266"/>
        <v>2.8096551724137928</v>
      </c>
      <c r="AG654" s="205"/>
      <c r="AH654" s="205"/>
      <c r="AI654" s="205"/>
      <c r="AJ654" s="205"/>
      <c r="AK654" s="4"/>
      <c r="AL654" s="4"/>
      <c r="AM654" s="309">
        <f t="shared" ca="1" si="267"/>
        <v>14.64</v>
      </c>
      <c r="AN654" s="309">
        <f t="shared" ca="1" si="268"/>
        <v>13.74</v>
      </c>
      <c r="AO654" s="310">
        <f t="shared" ca="1" si="269"/>
        <v>0</v>
      </c>
      <c r="AP654" s="310" t="b">
        <f t="shared" ca="1" si="270"/>
        <v>0</v>
      </c>
      <c r="AQ654" s="309">
        <f t="shared" ca="1" si="271"/>
        <v>0.41339999999999999</v>
      </c>
      <c r="AR654" s="205">
        <f t="shared" ca="1" si="254"/>
        <v>13.366599999999998</v>
      </c>
      <c r="AS654" s="45" t="b">
        <f t="shared" ca="1" si="255"/>
        <v>0</v>
      </c>
      <c r="AT654">
        <f t="shared" ca="1" si="256"/>
        <v>4</v>
      </c>
      <c r="AU654" t="b">
        <f t="shared" ca="1" si="272"/>
        <v>0</v>
      </c>
      <c r="AV654" t="b">
        <f t="shared" ca="1" si="273"/>
        <v>0</v>
      </c>
      <c r="AW654" s="266" t="b">
        <f t="shared" ca="1" si="274"/>
        <v>0</v>
      </c>
      <c r="AX654" s="266" t="b">
        <f t="shared" ca="1" si="275"/>
        <v>1</v>
      </c>
      <c r="AY654" s="266" t="b">
        <f t="shared" ca="1" si="276"/>
        <v>0</v>
      </c>
    </row>
    <row r="655" spans="1:51" x14ac:dyDescent="0.25">
      <c r="A655">
        <v>623</v>
      </c>
      <c r="B655" s="163">
        <f ca="1">OFFSET(InputPriceData!B$15,CalculationsAndCharts!$A655+$A$11,0,1,1)</f>
        <v>41109</v>
      </c>
      <c r="C655" s="3">
        <f ca="1">OFFSET(InputPriceData!G$15,CalculationsAndCharts!$A655+$A$11,IF($C$7,8,0),1,1)</f>
        <v>336800</v>
      </c>
      <c r="D655" s="4">
        <f ca="1">OFFSET(InputPriceData!C$15,CalculationsAndCharts!$A655+$A$11,IF($C$7,8,0),1,1)</f>
        <v>13.92</v>
      </c>
      <c r="E655" s="4">
        <f ca="1">OFFSET(InputPriceData!D$15,CalculationsAndCharts!$A655+$A$11,IF($C$7,8,0),1,1)</f>
        <v>13.97</v>
      </c>
      <c r="F655" s="4">
        <f ca="1">OFFSET(InputPriceData!E$15,CalculationsAndCharts!$A655+$A$11,IF($C$7,8,0),1,1)</f>
        <v>13.73</v>
      </c>
      <c r="G655" s="4">
        <f ca="1">OFFSET(InputPriceData!F$15,CalculationsAndCharts!$A655+$A$11,IF($C$7,8,0),1,1)</f>
        <v>13.79</v>
      </c>
      <c r="H655" s="128"/>
      <c r="I655" s="128"/>
      <c r="K655" s="124"/>
      <c r="L655" s="279"/>
      <c r="M655" s="281"/>
      <c r="N655" s="280"/>
      <c r="O655" s="4"/>
      <c r="P655" s="4"/>
      <c r="Q655" s="3"/>
      <c r="S655" s="309">
        <f t="shared" ca="1" si="257"/>
        <v>14.64</v>
      </c>
      <c r="T655" s="309">
        <f t="shared" ca="1" si="258"/>
        <v>13.69</v>
      </c>
      <c r="U655" s="310">
        <f t="shared" ca="1" si="250"/>
        <v>0.10526315789473635</v>
      </c>
      <c r="V655" s="310" t="b">
        <f t="shared" ca="1" si="259"/>
        <v>0</v>
      </c>
      <c r="W655" s="3" t="b">
        <f t="shared" ca="1" si="260"/>
        <v>0</v>
      </c>
      <c r="X655" s="3" t="str">
        <f t="shared" ca="1" si="261"/>
        <v/>
      </c>
      <c r="Y655" s="3" t="str">
        <f t="shared" ca="1" si="251"/>
        <v/>
      </c>
      <c r="Z655" s="3" t="str">
        <f t="shared" ca="1" si="262"/>
        <v/>
      </c>
      <c r="AA655" s="3" t="str">
        <f t="shared" ca="1" si="263"/>
        <v/>
      </c>
      <c r="AB655" s="205">
        <f t="shared" ca="1" si="264"/>
        <v>9287</v>
      </c>
      <c r="AC655" s="205">
        <f t="shared" ca="1" si="265"/>
        <v>145</v>
      </c>
      <c r="AD655" s="205">
        <f t="shared" ca="1" si="252"/>
        <v>64.048275862068962</v>
      </c>
      <c r="AE655" s="205">
        <f t="shared" ca="1" si="253"/>
        <v>14.048275862068962</v>
      </c>
      <c r="AF655" s="205">
        <f t="shared" ca="1" si="266"/>
        <v>2.8096551724137928</v>
      </c>
      <c r="AG655" s="205"/>
      <c r="AH655" s="205"/>
      <c r="AI655" s="205"/>
      <c r="AJ655" s="205"/>
      <c r="AK655" s="4"/>
      <c r="AL655" s="4"/>
      <c r="AM655" s="309">
        <f t="shared" ca="1" si="267"/>
        <v>14.64</v>
      </c>
      <c r="AN655" s="309">
        <f t="shared" ca="1" si="268"/>
        <v>13.7</v>
      </c>
      <c r="AO655" s="310">
        <f t="shared" ca="1" si="269"/>
        <v>9.5744680851063552E-2</v>
      </c>
      <c r="AP655" s="310" t="b">
        <f t="shared" ca="1" si="270"/>
        <v>1</v>
      </c>
      <c r="AQ655" s="309">
        <f t="shared" ca="1" si="271"/>
        <v>0.41339999999999999</v>
      </c>
      <c r="AR655" s="205">
        <f t="shared" ca="1" si="254"/>
        <v>13.366599999999998</v>
      </c>
      <c r="AS655" s="45" t="b">
        <f t="shared" ca="1" si="255"/>
        <v>0</v>
      </c>
      <c r="AT655">
        <f t="shared" ca="1" si="256"/>
        <v>3</v>
      </c>
      <c r="AU655" t="b">
        <f t="shared" ca="1" si="272"/>
        <v>0</v>
      </c>
      <c r="AV655" t="b">
        <f t="shared" ca="1" si="273"/>
        <v>0</v>
      </c>
      <c r="AW655" s="266" t="b">
        <f t="shared" ca="1" si="274"/>
        <v>0</v>
      </c>
      <c r="AX655" s="266" t="b">
        <f t="shared" ca="1" si="275"/>
        <v>1</v>
      </c>
      <c r="AY655" s="266" t="b">
        <f t="shared" ca="1" si="276"/>
        <v>0</v>
      </c>
    </row>
    <row r="656" spans="1:51" x14ac:dyDescent="0.25">
      <c r="A656">
        <v>624</v>
      </c>
      <c r="B656" s="163">
        <f ca="1">OFFSET(InputPriceData!B$15,CalculationsAndCharts!$A656+$A$11,0,1,1)</f>
        <v>41108</v>
      </c>
      <c r="C656" s="3">
        <f ca="1">OFFSET(InputPriceData!G$15,CalculationsAndCharts!$A656+$A$11,IF($C$7,8,0),1,1)</f>
        <v>384100</v>
      </c>
      <c r="D656" s="4">
        <f ca="1">OFFSET(InputPriceData!C$15,CalculationsAndCharts!$A656+$A$11,IF($C$7,8,0),1,1)</f>
        <v>13.76</v>
      </c>
      <c r="E656" s="4">
        <f ca="1">OFFSET(InputPriceData!D$15,CalculationsAndCharts!$A656+$A$11,IF($C$7,8,0),1,1)</f>
        <v>13.96</v>
      </c>
      <c r="F656" s="4">
        <f ca="1">OFFSET(InputPriceData!E$15,CalculationsAndCharts!$A656+$A$11,IF($C$7,8,0),1,1)</f>
        <v>13.75</v>
      </c>
      <c r="G656" s="4">
        <f ca="1">OFFSET(InputPriceData!F$15,CalculationsAndCharts!$A656+$A$11,IF($C$7,8,0),1,1)</f>
        <v>13.94</v>
      </c>
      <c r="H656" s="128"/>
      <c r="I656" s="128"/>
      <c r="K656" s="124"/>
      <c r="L656" s="279"/>
      <c r="M656" s="281"/>
      <c r="N656" s="280"/>
      <c r="O656" s="4"/>
      <c r="P656" s="4"/>
      <c r="Q656" s="3"/>
      <c r="S656" s="309">
        <f t="shared" ca="1" si="257"/>
        <v>14.64</v>
      </c>
      <c r="T656" s="309">
        <f t="shared" ca="1" si="258"/>
        <v>13.69</v>
      </c>
      <c r="U656" s="310">
        <f t="shared" ca="1" si="250"/>
        <v>0.26315789473684181</v>
      </c>
      <c r="V656" s="310" t="b">
        <f t="shared" ca="1" si="259"/>
        <v>0</v>
      </c>
      <c r="W656" s="3" t="b">
        <f t="shared" ca="1" si="260"/>
        <v>1</v>
      </c>
      <c r="X656" s="3">
        <f t="shared" ca="1" si="261"/>
        <v>13.89</v>
      </c>
      <c r="Y656" s="3">
        <f t="shared" ca="1" si="251"/>
        <v>0.35997120230380802</v>
      </c>
      <c r="Z656" s="3">
        <f t="shared" ca="1" si="262"/>
        <v>0.35997120230380802</v>
      </c>
      <c r="AA656" s="3">
        <f t="shared" ca="1" si="263"/>
        <v>51</v>
      </c>
      <c r="AB656" s="205">
        <f t="shared" ca="1" si="264"/>
        <v>9287</v>
      </c>
      <c r="AC656" s="205">
        <f t="shared" ca="1" si="265"/>
        <v>145</v>
      </c>
      <c r="AD656" s="205">
        <f t="shared" ca="1" si="252"/>
        <v>64.048275862068962</v>
      </c>
      <c r="AE656" s="205">
        <f t="shared" ca="1" si="253"/>
        <v>14.048275862068962</v>
      </c>
      <c r="AF656" s="205">
        <f t="shared" ca="1" si="266"/>
        <v>2.8096551724137928</v>
      </c>
      <c r="AG656" s="205"/>
      <c r="AH656" s="205"/>
      <c r="AI656" s="205"/>
      <c r="AJ656" s="205"/>
      <c r="AK656" s="4"/>
      <c r="AL656" s="4"/>
      <c r="AM656" s="309">
        <f t="shared" ca="1" si="267"/>
        <v>14.64</v>
      </c>
      <c r="AN656" s="309">
        <f t="shared" ca="1" si="268"/>
        <v>13.69</v>
      </c>
      <c r="AO656" s="310">
        <f t="shared" ca="1" si="269"/>
        <v>0.26315789473684181</v>
      </c>
      <c r="AP656" s="310" t="b">
        <f t="shared" ca="1" si="270"/>
        <v>0</v>
      </c>
      <c r="AQ656" s="309">
        <f t="shared" ca="1" si="271"/>
        <v>0.41339999999999999</v>
      </c>
      <c r="AR656" s="205">
        <f t="shared" ca="1" si="254"/>
        <v>13.366599999999998</v>
      </c>
      <c r="AS656" s="45" t="b">
        <f t="shared" ca="1" si="255"/>
        <v>0</v>
      </c>
      <c r="AT656">
        <f t="shared" ca="1" si="256"/>
        <v>2</v>
      </c>
      <c r="AU656" t="b">
        <f t="shared" ca="1" si="272"/>
        <v>0</v>
      </c>
      <c r="AV656" t="b">
        <f t="shared" ca="1" si="273"/>
        <v>0</v>
      </c>
      <c r="AW656" s="266" t="b">
        <f t="shared" ca="1" si="274"/>
        <v>0</v>
      </c>
      <c r="AX656" s="266" t="b">
        <f t="shared" ca="1" si="275"/>
        <v>1</v>
      </c>
      <c r="AY656" s="266" t="b">
        <f t="shared" ca="1" si="276"/>
        <v>0</v>
      </c>
    </row>
    <row r="657" spans="1:51" x14ac:dyDescent="0.25">
      <c r="A657">
        <v>625</v>
      </c>
      <c r="B657" s="163">
        <f ca="1">OFFSET(InputPriceData!B$15,CalculationsAndCharts!$A657+$A$11,0,1,1)</f>
        <v>41107</v>
      </c>
      <c r="C657" s="3">
        <f ca="1">OFFSET(InputPriceData!G$15,CalculationsAndCharts!$A657+$A$11,IF($C$7,8,0),1,1)</f>
        <v>532500</v>
      </c>
      <c r="D657" s="4">
        <f ca="1">OFFSET(InputPriceData!C$15,CalculationsAndCharts!$A657+$A$11,IF($C$7,8,0),1,1)</f>
        <v>13.78</v>
      </c>
      <c r="E657" s="4">
        <f ca="1">OFFSET(InputPriceData!D$15,CalculationsAndCharts!$A657+$A$11,IF($C$7,8,0),1,1)</f>
        <v>13.86</v>
      </c>
      <c r="F657" s="4">
        <f ca="1">OFFSET(InputPriceData!E$15,CalculationsAndCharts!$A657+$A$11,IF($C$7,8,0),1,1)</f>
        <v>13.59</v>
      </c>
      <c r="G657" s="4">
        <f ca="1">OFFSET(InputPriceData!F$15,CalculationsAndCharts!$A657+$A$11,IF($C$7,8,0),1,1)</f>
        <v>13.77</v>
      </c>
      <c r="H657" s="128"/>
      <c r="I657" s="128"/>
      <c r="K657" s="124"/>
      <c r="L657" s="279"/>
      <c r="M657" s="281"/>
      <c r="N657" s="280"/>
      <c r="O657" s="4"/>
      <c r="P657" s="4"/>
      <c r="Q657" s="3"/>
      <c r="S657" s="309">
        <f t="shared" ca="1" si="257"/>
        <v>14.64</v>
      </c>
      <c r="T657" s="309">
        <f t="shared" ca="1" si="258"/>
        <v>13.69</v>
      </c>
      <c r="U657" s="310">
        <f t="shared" ca="1" si="250"/>
        <v>8.4210526315789458E-2</v>
      </c>
      <c r="V657" s="310" t="b">
        <f t="shared" ca="1" si="259"/>
        <v>0</v>
      </c>
      <c r="W657" s="3" t="b">
        <f t="shared" ca="1" si="260"/>
        <v>0</v>
      </c>
      <c r="X657" s="3" t="str">
        <f t="shared" ca="1" si="261"/>
        <v/>
      </c>
      <c r="Y657" s="3" t="str">
        <f t="shared" ca="1" si="251"/>
        <v/>
      </c>
      <c r="Z657" s="3" t="str">
        <f t="shared" ca="1" si="262"/>
        <v/>
      </c>
      <c r="AA657" s="3" t="str">
        <f t="shared" ca="1" si="263"/>
        <v/>
      </c>
      <c r="AB657" s="205">
        <f t="shared" ca="1" si="264"/>
        <v>9236</v>
      </c>
      <c r="AC657" s="205">
        <f t="shared" ca="1" si="265"/>
        <v>144</v>
      </c>
      <c r="AD657" s="205">
        <f t="shared" ca="1" si="252"/>
        <v>64.138888888888886</v>
      </c>
      <c r="AE657" s="205">
        <f t="shared" ca="1" si="253"/>
        <v>14.138888888888886</v>
      </c>
      <c r="AF657" s="205">
        <f t="shared" ca="1" si="266"/>
        <v>2.8277777777777775</v>
      </c>
      <c r="AG657" s="205"/>
      <c r="AH657" s="205"/>
      <c r="AI657" s="205"/>
      <c r="AJ657" s="205"/>
      <c r="AK657" s="4"/>
      <c r="AL657" s="4"/>
      <c r="AM657" s="309">
        <f t="shared" ca="1" si="267"/>
        <v>14.64</v>
      </c>
      <c r="AN657" s="309">
        <f t="shared" ca="1" si="268"/>
        <v>13.69</v>
      </c>
      <c r="AO657" s="310">
        <f t="shared" ca="1" si="269"/>
        <v>8.4210526315789458E-2</v>
      </c>
      <c r="AP657" s="310" t="b">
        <f t="shared" ca="1" si="270"/>
        <v>0</v>
      </c>
      <c r="AQ657" s="309">
        <f t="shared" ca="1" si="271"/>
        <v>0.41339999999999999</v>
      </c>
      <c r="AR657" s="205">
        <f t="shared" ca="1" si="254"/>
        <v>13.366599999999998</v>
      </c>
      <c r="AS657" s="45" t="b">
        <f t="shared" ca="1" si="255"/>
        <v>0</v>
      </c>
      <c r="AT657">
        <f t="shared" ca="1" si="256"/>
        <v>1</v>
      </c>
      <c r="AU657" t="b">
        <f t="shared" ca="1" si="272"/>
        <v>0</v>
      </c>
      <c r="AV657" t="b">
        <f t="shared" ca="1" si="273"/>
        <v>0</v>
      </c>
      <c r="AW657" s="266" t="b">
        <f t="shared" ca="1" si="274"/>
        <v>1</v>
      </c>
      <c r="AX657" s="266" t="b">
        <f t="shared" ca="1" si="275"/>
        <v>1</v>
      </c>
      <c r="AY657" s="266" t="b">
        <f t="shared" ca="1" si="276"/>
        <v>0</v>
      </c>
    </row>
    <row r="658" spans="1:51" x14ac:dyDescent="0.25">
      <c r="A658">
        <v>626</v>
      </c>
      <c r="B658" s="163">
        <f ca="1">OFFSET(InputPriceData!B$15,CalculationsAndCharts!$A658+$A$11,0,1,1)</f>
        <v>41106</v>
      </c>
      <c r="C658" s="3">
        <f ca="1">OFFSET(InputPriceData!G$15,CalculationsAndCharts!$A658+$A$11,IF($C$7,8,0),1,1)</f>
        <v>898100</v>
      </c>
      <c r="D658" s="4">
        <f ca="1">OFFSET(InputPriceData!C$15,CalculationsAndCharts!$A658+$A$11,IF($C$7,8,0),1,1)</f>
        <v>13.88</v>
      </c>
      <c r="E658" s="4">
        <f ca="1">OFFSET(InputPriceData!D$15,CalculationsAndCharts!$A658+$A$11,IF($C$7,8,0),1,1)</f>
        <v>13.94</v>
      </c>
      <c r="F658" s="4">
        <f ca="1">OFFSET(InputPriceData!E$15,CalculationsAndCharts!$A658+$A$11,IF($C$7,8,0),1,1)</f>
        <v>13.51</v>
      </c>
      <c r="G658" s="4">
        <f ca="1">OFFSET(InputPriceData!F$15,CalculationsAndCharts!$A658+$A$11,IF($C$7,8,0),1,1)</f>
        <v>13.76</v>
      </c>
      <c r="H658" s="128"/>
      <c r="I658" s="128"/>
      <c r="K658" s="124"/>
      <c r="L658" s="279"/>
      <c r="M658" s="281"/>
      <c r="N658" s="280"/>
      <c r="O658" s="4"/>
      <c r="P658" s="4"/>
      <c r="Q658" s="3"/>
      <c r="S658" s="309">
        <f t="shared" ca="1" si="257"/>
        <v>14.64</v>
      </c>
      <c r="T658" s="309">
        <f t="shared" ca="1" si="258"/>
        <v>13.69</v>
      </c>
      <c r="U658" s="310">
        <f t="shared" ca="1" si="250"/>
        <v>7.3684210526316005E-2</v>
      </c>
      <c r="V658" s="310" t="b">
        <f t="shared" ca="1" si="259"/>
        <v>1</v>
      </c>
      <c r="W658" s="3" t="b">
        <f t="shared" ca="1" si="260"/>
        <v>0</v>
      </c>
      <c r="X658" s="3" t="str">
        <f t="shared" ca="1" si="261"/>
        <v/>
      </c>
      <c r="Y658" s="3" t="str">
        <f t="shared" ca="1" si="251"/>
        <v/>
      </c>
      <c r="Z658" s="3" t="str">
        <f t="shared" ca="1" si="262"/>
        <v/>
      </c>
      <c r="AA658" s="3" t="str">
        <f t="shared" ca="1" si="263"/>
        <v/>
      </c>
      <c r="AB658" s="205">
        <f t="shared" ca="1" si="264"/>
        <v>9236</v>
      </c>
      <c r="AC658" s="205">
        <f t="shared" ca="1" si="265"/>
        <v>144</v>
      </c>
      <c r="AD658" s="205">
        <f t="shared" ca="1" si="252"/>
        <v>64.138888888888886</v>
      </c>
      <c r="AE658" s="205">
        <f t="shared" ca="1" si="253"/>
        <v>14.138888888888886</v>
      </c>
      <c r="AF658" s="205">
        <f t="shared" ca="1" si="266"/>
        <v>2.8277777777777775</v>
      </c>
      <c r="AG658" s="205"/>
      <c r="AH658" s="205"/>
      <c r="AI658" s="205"/>
      <c r="AJ658" s="205"/>
      <c r="AK658" s="4"/>
      <c r="AL658" s="4"/>
      <c r="AM658" s="309">
        <f t="shared" ca="1" si="267"/>
        <v>14.64</v>
      </c>
      <c r="AN658" s="309">
        <f t="shared" ca="1" si="268"/>
        <v>13.69</v>
      </c>
      <c r="AO658" s="310">
        <f t="shared" ca="1" si="269"/>
        <v>7.3684210526316005E-2</v>
      </c>
      <c r="AP658" s="310" t="b">
        <f t="shared" ca="1" si="270"/>
        <v>1</v>
      </c>
      <c r="AQ658" s="309">
        <f t="shared" ca="1" si="271"/>
        <v>0</v>
      </c>
      <c r="AR658" s="205">
        <f t="shared" ca="1" si="254"/>
        <v>0</v>
      </c>
      <c r="AS658" s="45" t="b">
        <f t="shared" ca="1" si="255"/>
        <v>0</v>
      </c>
      <c r="AT658">
        <f t="shared" ca="1" si="256"/>
        <v>0</v>
      </c>
      <c r="AU658" t="b">
        <f t="shared" ca="1" si="272"/>
        <v>0</v>
      </c>
      <c r="AV658" t="b">
        <f t="shared" ca="1" si="273"/>
        <v>0</v>
      </c>
      <c r="AW658" s="266" t="b">
        <f t="shared" ca="1" si="274"/>
        <v>0</v>
      </c>
      <c r="AX658" s="266" t="b">
        <f t="shared" ca="1" si="275"/>
        <v>0</v>
      </c>
      <c r="AY658" s="266" t="b">
        <f t="shared" ca="1" si="276"/>
        <v>0</v>
      </c>
    </row>
    <row r="659" spans="1:51" x14ac:dyDescent="0.25">
      <c r="A659">
        <v>627</v>
      </c>
      <c r="B659" s="163">
        <f ca="1">OFFSET(InputPriceData!B$15,CalculationsAndCharts!$A659+$A$11,0,1,1)</f>
        <v>41103</v>
      </c>
      <c r="C659" s="3">
        <f ca="1">OFFSET(InputPriceData!G$15,CalculationsAndCharts!$A659+$A$11,IF($C$7,8,0),1,1)</f>
        <v>332600</v>
      </c>
      <c r="D659" s="4">
        <f ca="1">OFFSET(InputPriceData!C$15,CalculationsAndCharts!$A659+$A$11,IF($C$7,8,0),1,1)</f>
        <v>14.18</v>
      </c>
      <c r="E659" s="4">
        <f ca="1">OFFSET(InputPriceData!D$15,CalculationsAndCharts!$A659+$A$11,IF($C$7,8,0),1,1)</f>
        <v>14.37</v>
      </c>
      <c r="F659" s="4">
        <f ca="1">OFFSET(InputPriceData!E$15,CalculationsAndCharts!$A659+$A$11,IF($C$7,8,0),1,1)</f>
        <v>14.16</v>
      </c>
      <c r="G659" s="4">
        <f ca="1">OFFSET(InputPriceData!F$15,CalculationsAndCharts!$A659+$A$11,IF($C$7,8,0),1,1)</f>
        <v>14.2</v>
      </c>
      <c r="H659" s="128"/>
      <c r="I659" s="128"/>
      <c r="K659" s="124"/>
      <c r="L659" s="279"/>
      <c r="M659" s="281"/>
      <c r="N659" s="280"/>
      <c r="O659" s="4"/>
      <c r="P659" s="4"/>
      <c r="Q659" s="3"/>
      <c r="S659" s="309">
        <f t="shared" ca="1" si="257"/>
        <v>14.64</v>
      </c>
      <c r="T659" s="309">
        <f t="shared" ca="1" si="258"/>
        <v>13.69</v>
      </c>
      <c r="U659" s="310">
        <f t="shared" ca="1" si="250"/>
        <v>0.53684210526315712</v>
      </c>
      <c r="V659" s="310" t="b">
        <f t="shared" ca="1" si="259"/>
        <v>0</v>
      </c>
      <c r="W659" s="3" t="b">
        <f t="shared" ca="1" si="260"/>
        <v>0</v>
      </c>
      <c r="X659" s="3" t="str">
        <f t="shared" ca="1" si="261"/>
        <v/>
      </c>
      <c r="Y659" s="3" t="str">
        <f t="shared" ca="1" si="251"/>
        <v/>
      </c>
      <c r="Z659" s="3" t="str">
        <f t="shared" ca="1" si="262"/>
        <v/>
      </c>
      <c r="AA659" s="3" t="str">
        <f t="shared" ca="1" si="263"/>
        <v/>
      </c>
      <c r="AB659" s="205">
        <f t="shared" ca="1" si="264"/>
        <v>9236</v>
      </c>
      <c r="AC659" s="205">
        <f t="shared" ca="1" si="265"/>
        <v>144</v>
      </c>
      <c r="AD659" s="205">
        <f t="shared" ca="1" si="252"/>
        <v>64.138888888888886</v>
      </c>
      <c r="AE659" s="205">
        <f t="shared" ca="1" si="253"/>
        <v>14.138888888888886</v>
      </c>
      <c r="AF659" s="205">
        <f t="shared" ca="1" si="266"/>
        <v>2.8277777777777775</v>
      </c>
      <c r="AG659" s="205"/>
      <c r="AH659" s="205"/>
      <c r="AI659" s="205"/>
      <c r="AJ659" s="205"/>
      <c r="AK659" s="4"/>
      <c r="AL659" s="4"/>
      <c r="AM659" s="309">
        <f t="shared" ca="1" si="267"/>
        <v>14.64</v>
      </c>
      <c r="AN659" s="309">
        <f t="shared" ca="1" si="268"/>
        <v>13.69</v>
      </c>
      <c r="AO659" s="310">
        <f t="shared" ca="1" si="269"/>
        <v>0.53684210526315712</v>
      </c>
      <c r="AP659" s="310" t="b">
        <f t="shared" ca="1" si="270"/>
        <v>0</v>
      </c>
      <c r="AQ659" s="309">
        <f t="shared" ca="1" si="271"/>
        <v>0</v>
      </c>
      <c r="AR659" s="205">
        <f t="shared" ca="1" si="254"/>
        <v>0</v>
      </c>
      <c r="AS659" s="45" t="b">
        <f t="shared" ca="1" si="255"/>
        <v>0</v>
      </c>
      <c r="AT659">
        <f t="shared" ca="1" si="256"/>
        <v>0</v>
      </c>
      <c r="AU659" t="b">
        <f t="shared" ca="1" si="272"/>
        <v>0</v>
      </c>
      <c r="AV659" t="b">
        <f t="shared" ca="1" si="273"/>
        <v>0</v>
      </c>
      <c r="AW659" s="266" t="b">
        <f t="shared" ca="1" si="274"/>
        <v>0</v>
      </c>
      <c r="AX659" s="266" t="b">
        <f t="shared" ca="1" si="275"/>
        <v>0</v>
      </c>
      <c r="AY659" s="266" t="b">
        <f t="shared" ca="1" si="276"/>
        <v>0</v>
      </c>
    </row>
    <row r="660" spans="1:51" x14ac:dyDescent="0.25">
      <c r="A660">
        <v>628</v>
      </c>
      <c r="B660" s="163">
        <f ca="1">OFFSET(InputPriceData!B$15,CalculationsAndCharts!$A660+$A$11,0,1,1)</f>
        <v>41102</v>
      </c>
      <c r="C660" s="3">
        <f ca="1">OFFSET(InputPriceData!G$15,CalculationsAndCharts!$A660+$A$11,IF($C$7,8,0),1,1)</f>
        <v>212900</v>
      </c>
      <c r="D660" s="4">
        <f ca="1">OFFSET(InputPriceData!C$15,CalculationsAndCharts!$A660+$A$11,IF($C$7,8,0),1,1)</f>
        <v>13.96</v>
      </c>
      <c r="E660" s="4">
        <f ca="1">OFFSET(InputPriceData!D$15,CalculationsAndCharts!$A660+$A$11,IF($C$7,8,0),1,1)</f>
        <v>14.26</v>
      </c>
      <c r="F660" s="4">
        <f ca="1">OFFSET(InputPriceData!E$15,CalculationsAndCharts!$A660+$A$11,IF($C$7,8,0),1,1)</f>
        <v>13.86</v>
      </c>
      <c r="G660" s="4">
        <f ca="1">OFFSET(InputPriceData!F$15,CalculationsAndCharts!$A660+$A$11,IF($C$7,8,0),1,1)</f>
        <v>14.19</v>
      </c>
      <c r="H660" s="128"/>
      <c r="I660" s="128"/>
      <c r="K660" s="124"/>
      <c r="L660" s="279"/>
      <c r="M660" s="281"/>
      <c r="N660" s="280"/>
      <c r="O660" s="4"/>
      <c r="P660" s="4"/>
      <c r="Q660" s="3"/>
      <c r="S660" s="309">
        <f t="shared" ca="1" si="257"/>
        <v>14.64</v>
      </c>
      <c r="T660" s="309">
        <f t="shared" ca="1" si="258"/>
        <v>13.69</v>
      </c>
      <c r="U660" s="310">
        <f t="shared" ca="1" si="250"/>
        <v>0.52631578947368363</v>
      </c>
      <c r="V660" s="310" t="b">
        <f t="shared" ca="1" si="259"/>
        <v>0</v>
      </c>
      <c r="W660" s="3" t="b">
        <f t="shared" ca="1" si="260"/>
        <v>0</v>
      </c>
      <c r="X660" s="3" t="str">
        <f t="shared" ca="1" si="261"/>
        <v/>
      </c>
      <c r="Y660" s="3" t="str">
        <f t="shared" ca="1" si="251"/>
        <v/>
      </c>
      <c r="Z660" s="3" t="str">
        <f t="shared" ca="1" si="262"/>
        <v/>
      </c>
      <c r="AA660" s="3" t="str">
        <f t="shared" ca="1" si="263"/>
        <v/>
      </c>
      <c r="AB660" s="205">
        <f t="shared" ca="1" si="264"/>
        <v>9236</v>
      </c>
      <c r="AC660" s="205">
        <f t="shared" ca="1" si="265"/>
        <v>144</v>
      </c>
      <c r="AD660" s="205">
        <f t="shared" ca="1" si="252"/>
        <v>64.138888888888886</v>
      </c>
      <c r="AE660" s="205">
        <f t="shared" ca="1" si="253"/>
        <v>14.138888888888886</v>
      </c>
      <c r="AF660" s="205">
        <f t="shared" ca="1" si="266"/>
        <v>2.8277777777777775</v>
      </c>
      <c r="AG660" s="205"/>
      <c r="AH660" s="205"/>
      <c r="AI660" s="205"/>
      <c r="AJ660" s="205"/>
      <c r="AK660" s="4"/>
      <c r="AL660" s="4"/>
      <c r="AM660" s="309">
        <f t="shared" ca="1" si="267"/>
        <v>14.64</v>
      </c>
      <c r="AN660" s="309">
        <f t="shared" ca="1" si="268"/>
        <v>13.69</v>
      </c>
      <c r="AO660" s="310">
        <f t="shared" ca="1" si="269"/>
        <v>0.52631578947368363</v>
      </c>
      <c r="AP660" s="310" t="b">
        <f t="shared" ca="1" si="270"/>
        <v>0</v>
      </c>
      <c r="AQ660" s="309">
        <f t="shared" ca="1" si="271"/>
        <v>0</v>
      </c>
      <c r="AR660" s="205">
        <f t="shared" ca="1" si="254"/>
        <v>0</v>
      </c>
      <c r="AS660" s="45" t="b">
        <f t="shared" ca="1" si="255"/>
        <v>0</v>
      </c>
      <c r="AT660">
        <f t="shared" ca="1" si="256"/>
        <v>0</v>
      </c>
      <c r="AU660" t="b">
        <f t="shared" ca="1" si="272"/>
        <v>0</v>
      </c>
      <c r="AV660" t="b">
        <f t="shared" ca="1" si="273"/>
        <v>0</v>
      </c>
      <c r="AW660" s="266" t="b">
        <f t="shared" ca="1" si="274"/>
        <v>0</v>
      </c>
      <c r="AX660" s="266" t="b">
        <f t="shared" ca="1" si="275"/>
        <v>0</v>
      </c>
      <c r="AY660" s="266" t="b">
        <f t="shared" ca="1" si="276"/>
        <v>0</v>
      </c>
    </row>
    <row r="661" spans="1:51" x14ac:dyDescent="0.25">
      <c r="A661">
        <v>629</v>
      </c>
      <c r="B661" s="163">
        <f ca="1">OFFSET(InputPriceData!B$15,CalculationsAndCharts!$A661+$A$11,0,1,1)</f>
        <v>41101</v>
      </c>
      <c r="C661" s="3">
        <f ca="1">OFFSET(InputPriceData!G$15,CalculationsAndCharts!$A661+$A$11,IF($C$7,8,0),1,1)</f>
        <v>257900</v>
      </c>
      <c r="D661" s="4">
        <f ca="1">OFFSET(InputPriceData!C$15,CalculationsAndCharts!$A661+$A$11,IF($C$7,8,0),1,1)</f>
        <v>14.12</v>
      </c>
      <c r="E661" s="4">
        <f ca="1">OFFSET(InputPriceData!D$15,CalculationsAndCharts!$A661+$A$11,IF($C$7,8,0),1,1)</f>
        <v>14.24</v>
      </c>
      <c r="F661" s="4">
        <f ca="1">OFFSET(InputPriceData!E$15,CalculationsAndCharts!$A661+$A$11,IF($C$7,8,0),1,1)</f>
        <v>13.88</v>
      </c>
      <c r="G661" s="4">
        <f ca="1">OFFSET(InputPriceData!F$15,CalculationsAndCharts!$A661+$A$11,IF($C$7,8,0),1,1)</f>
        <v>14.07</v>
      </c>
      <c r="H661" s="128"/>
      <c r="I661" s="128"/>
      <c r="K661" s="124"/>
      <c r="L661" s="279"/>
      <c r="M661" s="281"/>
      <c r="N661" s="280"/>
      <c r="O661" s="4"/>
      <c r="P661" s="4"/>
      <c r="Q661" s="3"/>
      <c r="S661" s="309">
        <f t="shared" ca="1" si="257"/>
        <v>14.64</v>
      </c>
      <c r="T661" s="309">
        <f t="shared" ca="1" si="258"/>
        <v>13.69</v>
      </c>
      <c r="U661" s="310">
        <f t="shared" ca="1" si="250"/>
        <v>0.40000000000000036</v>
      </c>
      <c r="V661" s="310" t="b">
        <f t="shared" ca="1" si="259"/>
        <v>0</v>
      </c>
      <c r="W661" s="3" t="b">
        <f t="shared" ca="1" si="260"/>
        <v>0</v>
      </c>
      <c r="X661" s="3" t="str">
        <f t="shared" ca="1" si="261"/>
        <v/>
      </c>
      <c r="Y661" s="3" t="str">
        <f t="shared" ca="1" si="251"/>
        <v/>
      </c>
      <c r="Z661" s="3" t="str">
        <f t="shared" ca="1" si="262"/>
        <v/>
      </c>
      <c r="AA661" s="3" t="str">
        <f t="shared" ca="1" si="263"/>
        <v/>
      </c>
      <c r="AB661" s="205">
        <f t="shared" ca="1" si="264"/>
        <v>9236</v>
      </c>
      <c r="AC661" s="205">
        <f t="shared" ca="1" si="265"/>
        <v>144</v>
      </c>
      <c r="AD661" s="205">
        <f t="shared" ca="1" si="252"/>
        <v>64.138888888888886</v>
      </c>
      <c r="AE661" s="205">
        <f t="shared" ca="1" si="253"/>
        <v>14.138888888888886</v>
      </c>
      <c r="AF661" s="205">
        <f t="shared" ca="1" si="266"/>
        <v>2.8277777777777775</v>
      </c>
      <c r="AG661" s="205"/>
      <c r="AH661" s="205"/>
      <c r="AI661" s="205"/>
      <c r="AJ661" s="205"/>
      <c r="AK661" s="4"/>
      <c r="AL661" s="4"/>
      <c r="AM661" s="309">
        <f t="shared" ca="1" si="267"/>
        <v>14.64</v>
      </c>
      <c r="AN661" s="309">
        <f t="shared" ca="1" si="268"/>
        <v>13.69</v>
      </c>
      <c r="AO661" s="310">
        <f t="shared" ca="1" si="269"/>
        <v>0.40000000000000036</v>
      </c>
      <c r="AP661" s="310" t="b">
        <f t="shared" ca="1" si="270"/>
        <v>0</v>
      </c>
      <c r="AQ661" s="309">
        <f t="shared" ca="1" si="271"/>
        <v>0</v>
      </c>
      <c r="AR661" s="205">
        <f t="shared" ca="1" si="254"/>
        <v>0</v>
      </c>
      <c r="AS661" s="45" t="b">
        <f t="shared" ca="1" si="255"/>
        <v>0</v>
      </c>
      <c r="AT661">
        <f t="shared" ca="1" si="256"/>
        <v>0</v>
      </c>
      <c r="AU661" t="b">
        <f t="shared" ca="1" si="272"/>
        <v>0</v>
      </c>
      <c r="AV661" t="b">
        <f t="shared" ca="1" si="273"/>
        <v>0</v>
      </c>
      <c r="AW661" s="266" t="b">
        <f t="shared" ca="1" si="274"/>
        <v>0</v>
      </c>
      <c r="AX661" s="266" t="b">
        <f t="shared" ca="1" si="275"/>
        <v>0</v>
      </c>
      <c r="AY661" s="266" t="b">
        <f t="shared" ca="1" si="276"/>
        <v>0</v>
      </c>
    </row>
    <row r="662" spans="1:51" x14ac:dyDescent="0.25">
      <c r="A662">
        <v>630</v>
      </c>
      <c r="B662" s="163">
        <f ca="1">OFFSET(InputPriceData!B$15,CalculationsAndCharts!$A662+$A$11,0,1,1)</f>
        <v>41100</v>
      </c>
      <c r="C662" s="3">
        <f ca="1">OFFSET(InputPriceData!G$15,CalculationsAndCharts!$A662+$A$11,IF($C$7,8,0),1,1)</f>
        <v>293400</v>
      </c>
      <c r="D662" s="4">
        <f ca="1">OFFSET(InputPriceData!C$15,CalculationsAndCharts!$A662+$A$11,IF($C$7,8,0),1,1)</f>
        <v>14.45</v>
      </c>
      <c r="E662" s="4">
        <f ca="1">OFFSET(InputPriceData!D$15,CalculationsAndCharts!$A662+$A$11,IF($C$7,8,0),1,1)</f>
        <v>14.54</v>
      </c>
      <c r="F662" s="4">
        <f ca="1">OFFSET(InputPriceData!E$15,CalculationsAndCharts!$A662+$A$11,IF($C$7,8,0),1,1)</f>
        <v>14.06</v>
      </c>
      <c r="G662" s="4">
        <f ca="1">OFFSET(InputPriceData!F$15,CalculationsAndCharts!$A662+$A$11,IF($C$7,8,0),1,1)</f>
        <v>14.11</v>
      </c>
      <c r="H662" s="128"/>
      <c r="I662" s="128"/>
      <c r="K662" s="124"/>
      <c r="L662" s="279"/>
      <c r="M662" s="281"/>
      <c r="N662" s="280"/>
      <c r="O662" s="4"/>
      <c r="P662" s="4"/>
      <c r="Q662" s="3"/>
      <c r="S662" s="309">
        <f t="shared" ca="1" si="257"/>
        <v>14.64</v>
      </c>
      <c r="T662" s="309">
        <f t="shared" ca="1" si="258"/>
        <v>13.69</v>
      </c>
      <c r="U662" s="310">
        <f t="shared" ca="1" si="250"/>
        <v>0.44210526315789417</v>
      </c>
      <c r="V662" s="310" t="b">
        <f t="shared" ca="1" si="259"/>
        <v>0</v>
      </c>
      <c r="W662" s="3" t="b">
        <f t="shared" ca="1" si="260"/>
        <v>0</v>
      </c>
      <c r="X662" s="3" t="str">
        <f t="shared" ca="1" si="261"/>
        <v/>
      </c>
      <c r="Y662" s="3" t="str">
        <f t="shared" ca="1" si="251"/>
        <v/>
      </c>
      <c r="Z662" s="3" t="str">
        <f t="shared" ca="1" si="262"/>
        <v/>
      </c>
      <c r="AA662" s="3" t="str">
        <f t="shared" ca="1" si="263"/>
        <v/>
      </c>
      <c r="AB662" s="205">
        <f t="shared" ca="1" si="264"/>
        <v>9236</v>
      </c>
      <c r="AC662" s="205">
        <f t="shared" ca="1" si="265"/>
        <v>144</v>
      </c>
      <c r="AD662" s="205">
        <f t="shared" ca="1" si="252"/>
        <v>64.138888888888886</v>
      </c>
      <c r="AE662" s="205">
        <f t="shared" ca="1" si="253"/>
        <v>14.138888888888886</v>
      </c>
      <c r="AF662" s="205">
        <f t="shared" ca="1" si="266"/>
        <v>2.8277777777777775</v>
      </c>
      <c r="AG662" s="205"/>
      <c r="AH662" s="205"/>
      <c r="AI662" s="205"/>
      <c r="AJ662" s="205"/>
      <c r="AK662" s="4"/>
      <c r="AL662" s="4"/>
      <c r="AM662" s="309">
        <f t="shared" ca="1" si="267"/>
        <v>14.64</v>
      </c>
      <c r="AN662" s="309">
        <f t="shared" ca="1" si="268"/>
        <v>13.69</v>
      </c>
      <c r="AO662" s="310">
        <f t="shared" ca="1" si="269"/>
        <v>0.44210526315789417</v>
      </c>
      <c r="AP662" s="310" t="b">
        <f t="shared" ca="1" si="270"/>
        <v>0</v>
      </c>
      <c r="AQ662" s="309">
        <f t="shared" ca="1" si="271"/>
        <v>0</v>
      </c>
      <c r="AR662" s="205">
        <f t="shared" ca="1" si="254"/>
        <v>0</v>
      </c>
      <c r="AS662" s="45" t="b">
        <f t="shared" ca="1" si="255"/>
        <v>0</v>
      </c>
      <c r="AT662">
        <f t="shared" ca="1" si="256"/>
        <v>0</v>
      </c>
      <c r="AU662" t="b">
        <f t="shared" ca="1" si="272"/>
        <v>0</v>
      </c>
      <c r="AV662" t="b">
        <f t="shared" ca="1" si="273"/>
        <v>0</v>
      </c>
      <c r="AW662" s="266" t="b">
        <f t="shared" ca="1" si="274"/>
        <v>0</v>
      </c>
      <c r="AX662" s="266" t="b">
        <f t="shared" ca="1" si="275"/>
        <v>0</v>
      </c>
      <c r="AY662" s="266" t="b">
        <f t="shared" ca="1" si="276"/>
        <v>0</v>
      </c>
    </row>
    <row r="663" spans="1:51" x14ac:dyDescent="0.25">
      <c r="A663">
        <v>631</v>
      </c>
      <c r="B663" s="163">
        <f ca="1">OFFSET(InputPriceData!B$15,CalculationsAndCharts!$A663+$A$11,0,1,1)</f>
        <v>41099</v>
      </c>
      <c r="C663" s="3">
        <f ca="1">OFFSET(InputPriceData!G$15,CalculationsAndCharts!$A663+$A$11,IF($C$7,8,0),1,1)</f>
        <v>411100</v>
      </c>
      <c r="D663" s="4">
        <f ca="1">OFFSET(InputPriceData!C$15,CalculationsAndCharts!$A663+$A$11,IF($C$7,8,0),1,1)</f>
        <v>14.38</v>
      </c>
      <c r="E663" s="4">
        <f ca="1">OFFSET(InputPriceData!D$15,CalculationsAndCharts!$A663+$A$11,IF($C$7,8,0),1,1)</f>
        <v>14.39</v>
      </c>
      <c r="F663" s="4">
        <f ca="1">OFFSET(InputPriceData!E$15,CalculationsAndCharts!$A663+$A$11,IF($C$7,8,0),1,1)</f>
        <v>14.17</v>
      </c>
      <c r="G663" s="4">
        <f ca="1">OFFSET(InputPriceData!F$15,CalculationsAndCharts!$A663+$A$11,IF($C$7,8,0),1,1)</f>
        <v>14.35</v>
      </c>
      <c r="H663" s="128"/>
      <c r="I663" s="128"/>
      <c r="K663" s="124"/>
      <c r="L663" s="279"/>
      <c r="M663" s="281"/>
      <c r="N663" s="280"/>
      <c r="O663" s="4"/>
      <c r="P663" s="4"/>
      <c r="Q663" s="3"/>
      <c r="S663" s="309">
        <f t="shared" ca="1" si="257"/>
        <v>14.64</v>
      </c>
      <c r="T663" s="309">
        <f t="shared" ca="1" si="258"/>
        <v>13.69</v>
      </c>
      <c r="U663" s="310">
        <f t="shared" ca="1" si="250"/>
        <v>0.69473684210526254</v>
      </c>
      <c r="V663" s="310" t="b">
        <f t="shared" ca="1" si="259"/>
        <v>0</v>
      </c>
      <c r="W663" s="3" t="b">
        <f t="shared" ca="1" si="260"/>
        <v>0</v>
      </c>
      <c r="X663" s="3" t="str">
        <f t="shared" ca="1" si="261"/>
        <v/>
      </c>
      <c r="Y663" s="3" t="str">
        <f t="shared" ca="1" si="251"/>
        <v/>
      </c>
      <c r="Z663" s="3" t="str">
        <f t="shared" ca="1" si="262"/>
        <v/>
      </c>
      <c r="AA663" s="3" t="str">
        <f t="shared" ca="1" si="263"/>
        <v/>
      </c>
      <c r="AB663" s="205">
        <f t="shared" ca="1" si="264"/>
        <v>9236</v>
      </c>
      <c r="AC663" s="205">
        <f t="shared" ca="1" si="265"/>
        <v>144</v>
      </c>
      <c r="AD663" s="205">
        <f t="shared" ca="1" si="252"/>
        <v>64.138888888888886</v>
      </c>
      <c r="AE663" s="205">
        <f t="shared" ca="1" si="253"/>
        <v>14.138888888888886</v>
      </c>
      <c r="AF663" s="205">
        <f t="shared" ca="1" si="266"/>
        <v>2.8277777777777775</v>
      </c>
      <c r="AG663" s="205"/>
      <c r="AH663" s="205"/>
      <c r="AI663" s="205"/>
      <c r="AJ663" s="205"/>
      <c r="AK663" s="4"/>
      <c r="AL663" s="4"/>
      <c r="AM663" s="309">
        <f t="shared" ca="1" si="267"/>
        <v>14.64</v>
      </c>
      <c r="AN663" s="309">
        <f t="shared" ca="1" si="268"/>
        <v>13.69</v>
      </c>
      <c r="AO663" s="310">
        <f t="shared" ca="1" si="269"/>
        <v>0.69473684210526254</v>
      </c>
      <c r="AP663" s="310" t="b">
        <f t="shared" ca="1" si="270"/>
        <v>0</v>
      </c>
      <c r="AQ663" s="309">
        <f t="shared" ca="1" si="271"/>
        <v>0</v>
      </c>
      <c r="AR663" s="205">
        <f t="shared" ca="1" si="254"/>
        <v>0</v>
      </c>
      <c r="AS663" s="45" t="b">
        <f t="shared" ca="1" si="255"/>
        <v>0</v>
      </c>
      <c r="AT663">
        <f t="shared" ca="1" si="256"/>
        <v>0</v>
      </c>
      <c r="AU663" t="b">
        <f t="shared" ca="1" si="272"/>
        <v>0</v>
      </c>
      <c r="AV663" t="b">
        <f t="shared" ca="1" si="273"/>
        <v>0</v>
      </c>
      <c r="AW663" s="266" t="b">
        <f t="shared" ca="1" si="274"/>
        <v>0</v>
      </c>
      <c r="AX663" s="266" t="b">
        <f t="shared" ca="1" si="275"/>
        <v>0</v>
      </c>
      <c r="AY663" s="266" t="b">
        <f t="shared" ca="1" si="276"/>
        <v>1</v>
      </c>
    </row>
    <row r="664" spans="1:51" x14ac:dyDescent="0.25">
      <c r="A664">
        <v>632</v>
      </c>
      <c r="B664" s="163">
        <f ca="1">OFFSET(InputPriceData!B$15,CalculationsAndCharts!$A664+$A$11,0,1,1)</f>
        <v>41096</v>
      </c>
      <c r="C664" s="3">
        <f ca="1">OFFSET(InputPriceData!G$15,CalculationsAndCharts!$A664+$A$11,IF($C$7,8,0),1,1)</f>
        <v>233600</v>
      </c>
      <c r="D664" s="4">
        <f ca="1">OFFSET(InputPriceData!C$15,CalculationsAndCharts!$A664+$A$11,IF($C$7,8,0),1,1)</f>
        <v>14.51</v>
      </c>
      <c r="E664" s="4">
        <f ca="1">OFFSET(InputPriceData!D$15,CalculationsAndCharts!$A664+$A$11,IF($C$7,8,0),1,1)</f>
        <v>14.61</v>
      </c>
      <c r="F664" s="4">
        <f ca="1">OFFSET(InputPriceData!E$15,CalculationsAndCharts!$A664+$A$11,IF($C$7,8,0),1,1)</f>
        <v>14.31</v>
      </c>
      <c r="G664" s="4">
        <f ca="1">OFFSET(InputPriceData!F$15,CalculationsAndCharts!$A664+$A$11,IF($C$7,8,0),1,1)</f>
        <v>14.36</v>
      </c>
      <c r="H664" s="128"/>
      <c r="I664" s="128"/>
      <c r="K664" s="124"/>
      <c r="L664" s="279"/>
      <c r="M664" s="281"/>
      <c r="N664" s="280"/>
      <c r="O664" s="4"/>
      <c r="P664" s="4"/>
      <c r="Q664" s="3"/>
      <c r="S664" s="309">
        <f t="shared" ca="1" si="257"/>
        <v>14.64</v>
      </c>
      <c r="T664" s="309">
        <f t="shared" ca="1" si="258"/>
        <v>13.69</v>
      </c>
      <c r="U664" s="310">
        <f t="shared" ca="1" si="250"/>
        <v>0.70526315789473593</v>
      </c>
      <c r="V664" s="310" t="b">
        <f t="shared" ca="1" si="259"/>
        <v>0</v>
      </c>
      <c r="W664" s="3" t="b">
        <f t="shared" ca="1" si="260"/>
        <v>0</v>
      </c>
      <c r="X664" s="3" t="str">
        <f t="shared" ca="1" si="261"/>
        <v/>
      </c>
      <c r="Y664" s="3" t="str">
        <f t="shared" ca="1" si="251"/>
        <v/>
      </c>
      <c r="Z664" s="3" t="str">
        <f t="shared" ca="1" si="262"/>
        <v/>
      </c>
      <c r="AA664" s="3" t="str">
        <f t="shared" ca="1" si="263"/>
        <v/>
      </c>
      <c r="AB664" s="205">
        <f t="shared" ca="1" si="264"/>
        <v>9236</v>
      </c>
      <c r="AC664" s="205">
        <f t="shared" ca="1" si="265"/>
        <v>144</v>
      </c>
      <c r="AD664" s="205">
        <f t="shared" ca="1" si="252"/>
        <v>64.138888888888886</v>
      </c>
      <c r="AE664" s="205">
        <f t="shared" ca="1" si="253"/>
        <v>14.138888888888886</v>
      </c>
      <c r="AF664" s="205">
        <f t="shared" ca="1" si="266"/>
        <v>2.8277777777777775</v>
      </c>
      <c r="AG664" s="205"/>
      <c r="AH664" s="205"/>
      <c r="AI664" s="205"/>
      <c r="AJ664" s="205"/>
      <c r="AK664" s="4"/>
      <c r="AL664" s="4"/>
      <c r="AM664" s="309">
        <f t="shared" ca="1" si="267"/>
        <v>14.64</v>
      </c>
      <c r="AN664" s="309">
        <f t="shared" ca="1" si="268"/>
        <v>13.69</v>
      </c>
      <c r="AO664" s="310">
        <f t="shared" ca="1" si="269"/>
        <v>0.70526315789473593</v>
      </c>
      <c r="AP664" s="310" t="b">
        <f t="shared" ca="1" si="270"/>
        <v>0</v>
      </c>
      <c r="AQ664" s="309">
        <f t="shared" ca="1" si="271"/>
        <v>0.41099999999999998</v>
      </c>
      <c r="AR664" s="205">
        <f t="shared" ca="1" si="254"/>
        <v>13.289</v>
      </c>
      <c r="AS664" s="45" t="b">
        <f t="shared" ca="1" si="255"/>
        <v>0</v>
      </c>
      <c r="AT664">
        <f t="shared" ca="1" si="256"/>
        <v>9</v>
      </c>
      <c r="AU664" t="b">
        <f t="shared" ca="1" si="272"/>
        <v>1</v>
      </c>
      <c r="AV664" t="b">
        <f t="shared" ca="1" si="273"/>
        <v>1</v>
      </c>
      <c r="AW664" s="266" t="b">
        <f t="shared" ca="1" si="274"/>
        <v>0</v>
      </c>
      <c r="AX664" s="266" t="b">
        <f t="shared" ca="1" si="275"/>
        <v>1</v>
      </c>
      <c r="AY664" s="266" t="b">
        <f t="shared" ca="1" si="276"/>
        <v>0</v>
      </c>
    </row>
    <row r="665" spans="1:51" x14ac:dyDescent="0.25">
      <c r="A665">
        <v>633</v>
      </c>
      <c r="B665" s="163">
        <f ca="1">OFFSET(InputPriceData!B$15,CalculationsAndCharts!$A665+$A$11,0,1,1)</f>
        <v>41095</v>
      </c>
      <c r="C665" s="3">
        <f ca="1">OFFSET(InputPriceData!G$15,CalculationsAndCharts!$A665+$A$11,IF($C$7,8,0),1,1)</f>
        <v>207300</v>
      </c>
      <c r="D665" s="4">
        <f ca="1">OFFSET(InputPriceData!C$15,CalculationsAndCharts!$A665+$A$11,IF($C$7,8,0),1,1)</f>
        <v>14.48</v>
      </c>
      <c r="E665" s="4">
        <f ca="1">OFFSET(InputPriceData!D$15,CalculationsAndCharts!$A665+$A$11,IF($C$7,8,0),1,1)</f>
        <v>14.71</v>
      </c>
      <c r="F665" s="4">
        <f ca="1">OFFSET(InputPriceData!E$15,CalculationsAndCharts!$A665+$A$11,IF($C$7,8,0),1,1)</f>
        <v>14.43</v>
      </c>
      <c r="G665" s="4">
        <f ca="1">OFFSET(InputPriceData!F$15,CalculationsAndCharts!$A665+$A$11,IF($C$7,8,0),1,1)</f>
        <v>14.64</v>
      </c>
      <c r="H665" s="128"/>
      <c r="I665" s="128"/>
      <c r="K665" s="124"/>
      <c r="L665" s="279"/>
      <c r="M665" s="281"/>
      <c r="N665" s="280"/>
      <c r="O665" s="4"/>
      <c r="P665" s="4"/>
      <c r="Q665" s="3"/>
      <c r="S665" s="309">
        <f t="shared" ca="1" si="257"/>
        <v>14.64</v>
      </c>
      <c r="T665" s="309">
        <f t="shared" ca="1" si="258"/>
        <v>13.69</v>
      </c>
      <c r="U665" s="310">
        <f t="shared" ca="1" si="250"/>
        <v>1</v>
      </c>
      <c r="V665" s="310" t="b">
        <f t="shared" ca="1" si="259"/>
        <v>0</v>
      </c>
      <c r="W665" s="3" t="b">
        <f t="shared" ca="1" si="260"/>
        <v>0</v>
      </c>
      <c r="X665" s="3" t="str">
        <f t="shared" ca="1" si="261"/>
        <v/>
      </c>
      <c r="Y665" s="3" t="str">
        <f t="shared" ca="1" si="251"/>
        <v/>
      </c>
      <c r="Z665" s="3" t="str">
        <f t="shared" ca="1" si="262"/>
        <v/>
      </c>
      <c r="AA665" s="3" t="str">
        <f t="shared" ca="1" si="263"/>
        <v/>
      </c>
      <c r="AB665" s="205">
        <f t="shared" ca="1" si="264"/>
        <v>9236</v>
      </c>
      <c r="AC665" s="205">
        <f t="shared" ca="1" si="265"/>
        <v>144</v>
      </c>
      <c r="AD665" s="205">
        <f t="shared" ca="1" si="252"/>
        <v>64.138888888888886</v>
      </c>
      <c r="AE665" s="205">
        <f t="shared" ca="1" si="253"/>
        <v>14.138888888888886</v>
      </c>
      <c r="AF665" s="205">
        <f t="shared" ca="1" si="266"/>
        <v>2.8277777777777775</v>
      </c>
      <c r="AG665" s="205"/>
      <c r="AH665" s="205"/>
      <c r="AI665" s="205"/>
      <c r="AJ665" s="205"/>
      <c r="AK665" s="4"/>
      <c r="AL665" s="4"/>
      <c r="AM665" s="309">
        <f t="shared" ca="1" si="267"/>
        <v>14.64</v>
      </c>
      <c r="AN665" s="309">
        <f t="shared" ca="1" si="268"/>
        <v>13.69</v>
      </c>
      <c r="AO665" s="310">
        <f t="shared" ca="1" si="269"/>
        <v>1</v>
      </c>
      <c r="AP665" s="310" t="b">
        <f t="shared" ca="1" si="270"/>
        <v>0</v>
      </c>
      <c r="AQ665" s="309">
        <f t="shared" ca="1" si="271"/>
        <v>0.41099999999999998</v>
      </c>
      <c r="AR665" s="205">
        <f t="shared" ca="1" si="254"/>
        <v>13.289</v>
      </c>
      <c r="AS665" s="45" t="b">
        <f t="shared" ca="1" si="255"/>
        <v>0</v>
      </c>
      <c r="AT665">
        <f t="shared" ca="1" si="256"/>
        <v>8</v>
      </c>
      <c r="AU665" t="b">
        <f t="shared" ca="1" si="272"/>
        <v>0</v>
      </c>
      <c r="AV665" t="b">
        <f t="shared" ca="1" si="273"/>
        <v>0</v>
      </c>
      <c r="AW665" s="266" t="b">
        <f t="shared" ca="1" si="274"/>
        <v>0</v>
      </c>
      <c r="AX665" s="266" t="b">
        <f t="shared" ca="1" si="275"/>
        <v>1</v>
      </c>
      <c r="AY665" s="266" t="b">
        <f t="shared" ca="1" si="276"/>
        <v>0</v>
      </c>
    </row>
    <row r="666" spans="1:51" x14ac:dyDescent="0.25">
      <c r="A666">
        <v>634</v>
      </c>
      <c r="B666" s="163">
        <f ca="1">OFFSET(InputPriceData!B$15,CalculationsAndCharts!$A666+$A$11,0,1,1)</f>
        <v>41093</v>
      </c>
      <c r="C666" s="3">
        <f ca="1">OFFSET(InputPriceData!G$15,CalculationsAndCharts!$A666+$A$11,IF($C$7,8,0),1,1)</f>
        <v>245700</v>
      </c>
      <c r="D666" s="4">
        <f ca="1">OFFSET(InputPriceData!C$15,CalculationsAndCharts!$A666+$A$11,IF($C$7,8,0),1,1)</f>
        <v>14.42</v>
      </c>
      <c r="E666" s="4">
        <f ca="1">OFFSET(InputPriceData!D$15,CalculationsAndCharts!$A666+$A$11,IF($C$7,8,0),1,1)</f>
        <v>14.53</v>
      </c>
      <c r="F666" s="4">
        <f ca="1">OFFSET(InputPriceData!E$15,CalculationsAndCharts!$A666+$A$11,IF($C$7,8,0),1,1)</f>
        <v>14.34</v>
      </c>
      <c r="G666" s="4">
        <f ca="1">OFFSET(InputPriceData!F$15,CalculationsAndCharts!$A666+$A$11,IF($C$7,8,0),1,1)</f>
        <v>14.49</v>
      </c>
      <c r="H666" s="128"/>
      <c r="I666" s="128"/>
      <c r="K666" s="124"/>
      <c r="L666" s="279"/>
      <c r="M666" s="281"/>
      <c r="N666" s="280"/>
      <c r="O666" s="4"/>
      <c r="P666" s="4"/>
      <c r="Q666" s="3"/>
      <c r="S666" s="309">
        <f t="shared" ca="1" si="257"/>
        <v>14.61</v>
      </c>
      <c r="T666" s="309">
        <f t="shared" ca="1" si="258"/>
        <v>13.69</v>
      </c>
      <c r="U666" s="310">
        <f t="shared" ca="1" si="250"/>
        <v>0.86956521739130521</v>
      </c>
      <c r="V666" s="310" t="b">
        <f t="shared" ca="1" si="259"/>
        <v>0</v>
      </c>
      <c r="W666" s="3" t="b">
        <f t="shared" ca="1" si="260"/>
        <v>0</v>
      </c>
      <c r="X666" s="3" t="str">
        <f t="shared" ca="1" si="261"/>
        <v/>
      </c>
      <c r="Y666" s="3" t="str">
        <f t="shared" ca="1" si="251"/>
        <v/>
      </c>
      <c r="Z666" s="3" t="str">
        <f t="shared" ca="1" si="262"/>
        <v/>
      </c>
      <c r="AA666" s="3" t="str">
        <f t="shared" ca="1" si="263"/>
        <v/>
      </c>
      <c r="AB666" s="205">
        <f t="shared" ca="1" si="264"/>
        <v>9236</v>
      </c>
      <c r="AC666" s="205">
        <f t="shared" ca="1" si="265"/>
        <v>144</v>
      </c>
      <c r="AD666" s="205">
        <f t="shared" ca="1" si="252"/>
        <v>64.138888888888886</v>
      </c>
      <c r="AE666" s="205">
        <f t="shared" ca="1" si="253"/>
        <v>14.138888888888886</v>
      </c>
      <c r="AF666" s="205">
        <f t="shared" ca="1" si="266"/>
        <v>2.8277777777777775</v>
      </c>
      <c r="AG666" s="205"/>
      <c r="AH666" s="205"/>
      <c r="AI666" s="205"/>
      <c r="AJ666" s="205"/>
      <c r="AK666" s="4"/>
      <c r="AL666" s="4"/>
      <c r="AM666" s="309">
        <f t="shared" ca="1" si="267"/>
        <v>14.61</v>
      </c>
      <c r="AN666" s="309">
        <f t="shared" ca="1" si="268"/>
        <v>13.69</v>
      </c>
      <c r="AO666" s="310">
        <f t="shared" ca="1" si="269"/>
        <v>0.86956521739130521</v>
      </c>
      <c r="AP666" s="310" t="b">
        <f t="shared" ca="1" si="270"/>
        <v>0</v>
      </c>
      <c r="AQ666" s="309">
        <f t="shared" ca="1" si="271"/>
        <v>0.41099999999999998</v>
      </c>
      <c r="AR666" s="205">
        <f t="shared" ca="1" si="254"/>
        <v>13.289</v>
      </c>
      <c r="AS666" s="45" t="b">
        <f t="shared" ca="1" si="255"/>
        <v>0</v>
      </c>
      <c r="AT666">
        <f t="shared" ca="1" si="256"/>
        <v>7</v>
      </c>
      <c r="AU666" t="b">
        <f t="shared" ca="1" si="272"/>
        <v>0</v>
      </c>
      <c r="AV666" t="b">
        <f t="shared" ca="1" si="273"/>
        <v>0</v>
      </c>
      <c r="AW666" s="266" t="b">
        <f t="shared" ca="1" si="274"/>
        <v>0</v>
      </c>
      <c r="AX666" s="266" t="b">
        <f t="shared" ca="1" si="275"/>
        <v>1</v>
      </c>
      <c r="AY666" s="266" t="b">
        <f t="shared" ca="1" si="276"/>
        <v>0</v>
      </c>
    </row>
    <row r="667" spans="1:51" x14ac:dyDescent="0.25">
      <c r="A667">
        <v>635</v>
      </c>
      <c r="B667" s="163">
        <f ca="1">OFFSET(InputPriceData!B$15,CalculationsAndCharts!$A667+$A$11,0,1,1)</f>
        <v>41092</v>
      </c>
      <c r="C667" s="3">
        <f ca="1">OFFSET(InputPriceData!G$15,CalculationsAndCharts!$A667+$A$11,IF($C$7,8,0),1,1)</f>
        <v>444300</v>
      </c>
      <c r="D667" s="4">
        <f ca="1">OFFSET(InputPriceData!C$15,CalculationsAndCharts!$A667+$A$11,IF($C$7,8,0),1,1)</f>
        <v>14.4</v>
      </c>
      <c r="E667" s="4">
        <f ca="1">OFFSET(InputPriceData!D$15,CalculationsAndCharts!$A667+$A$11,IF($C$7,8,0),1,1)</f>
        <v>14.48</v>
      </c>
      <c r="F667" s="4">
        <f ca="1">OFFSET(InputPriceData!E$15,CalculationsAndCharts!$A667+$A$11,IF($C$7,8,0),1,1)</f>
        <v>14.19</v>
      </c>
      <c r="G667" s="4">
        <f ca="1">OFFSET(InputPriceData!F$15,CalculationsAndCharts!$A667+$A$11,IF($C$7,8,0),1,1)</f>
        <v>14.32</v>
      </c>
      <c r="H667" s="128"/>
      <c r="I667" s="128"/>
      <c r="K667" s="124"/>
      <c r="L667" s="279"/>
      <c r="M667" s="281"/>
      <c r="N667" s="280"/>
      <c r="O667" s="4"/>
      <c r="P667" s="4"/>
      <c r="Q667" s="3"/>
      <c r="S667" s="309">
        <f t="shared" ca="1" si="257"/>
        <v>14.61</v>
      </c>
      <c r="T667" s="309">
        <f t="shared" ca="1" si="258"/>
        <v>13.69</v>
      </c>
      <c r="U667" s="310">
        <f t="shared" ca="1" si="250"/>
        <v>0.68478260869565311</v>
      </c>
      <c r="V667" s="310" t="b">
        <f t="shared" ca="1" si="259"/>
        <v>0</v>
      </c>
      <c r="W667" s="3" t="b">
        <f t="shared" ca="1" si="260"/>
        <v>0</v>
      </c>
      <c r="X667" s="3" t="str">
        <f t="shared" ca="1" si="261"/>
        <v/>
      </c>
      <c r="Y667" s="3" t="str">
        <f t="shared" ca="1" si="251"/>
        <v/>
      </c>
      <c r="Z667" s="3" t="str">
        <f t="shared" ca="1" si="262"/>
        <v/>
      </c>
      <c r="AA667" s="3" t="str">
        <f t="shared" ca="1" si="263"/>
        <v/>
      </c>
      <c r="AB667" s="205">
        <f t="shared" ca="1" si="264"/>
        <v>9236</v>
      </c>
      <c r="AC667" s="205">
        <f t="shared" ca="1" si="265"/>
        <v>144</v>
      </c>
      <c r="AD667" s="205">
        <f t="shared" ca="1" si="252"/>
        <v>64.138888888888886</v>
      </c>
      <c r="AE667" s="205">
        <f t="shared" ca="1" si="253"/>
        <v>14.138888888888886</v>
      </c>
      <c r="AF667" s="205">
        <f t="shared" ca="1" si="266"/>
        <v>2.8277777777777775</v>
      </c>
      <c r="AG667" s="205"/>
      <c r="AH667" s="205"/>
      <c r="AI667" s="205"/>
      <c r="AJ667" s="205"/>
      <c r="AK667" s="4"/>
      <c r="AL667" s="4"/>
      <c r="AM667" s="309">
        <f t="shared" ca="1" si="267"/>
        <v>14.61</v>
      </c>
      <c r="AN667" s="309">
        <f t="shared" ca="1" si="268"/>
        <v>13.69</v>
      </c>
      <c r="AO667" s="310">
        <f t="shared" ca="1" si="269"/>
        <v>0.68478260869565311</v>
      </c>
      <c r="AP667" s="310" t="b">
        <f t="shared" ca="1" si="270"/>
        <v>0</v>
      </c>
      <c r="AQ667" s="309">
        <f t="shared" ca="1" si="271"/>
        <v>0.41099999999999998</v>
      </c>
      <c r="AR667" s="205">
        <f t="shared" ca="1" si="254"/>
        <v>13.289</v>
      </c>
      <c r="AS667" s="45" t="b">
        <f t="shared" ca="1" si="255"/>
        <v>0</v>
      </c>
      <c r="AT667">
        <f t="shared" ca="1" si="256"/>
        <v>6</v>
      </c>
      <c r="AU667" t="b">
        <f t="shared" ca="1" si="272"/>
        <v>0</v>
      </c>
      <c r="AV667" t="b">
        <f t="shared" ca="1" si="273"/>
        <v>0</v>
      </c>
      <c r="AW667" s="266" t="b">
        <f t="shared" ca="1" si="274"/>
        <v>0</v>
      </c>
      <c r="AX667" s="266" t="b">
        <f t="shared" ca="1" si="275"/>
        <v>1</v>
      </c>
      <c r="AY667" s="266" t="b">
        <f t="shared" ca="1" si="276"/>
        <v>0</v>
      </c>
    </row>
    <row r="668" spans="1:51" x14ac:dyDescent="0.25">
      <c r="A668">
        <v>636</v>
      </c>
      <c r="B668" s="163">
        <f ca="1">OFFSET(InputPriceData!B$15,CalculationsAndCharts!$A668+$A$11,0,1,1)</f>
        <v>41089</v>
      </c>
      <c r="C668" s="3">
        <f ca="1">OFFSET(InputPriceData!G$15,CalculationsAndCharts!$A668+$A$11,IF($C$7,8,0),1,1)</f>
        <v>281800</v>
      </c>
      <c r="D668" s="4">
        <f ca="1">OFFSET(InputPriceData!C$15,CalculationsAndCharts!$A668+$A$11,IF($C$7,8,0),1,1)</f>
        <v>14.19</v>
      </c>
      <c r="E668" s="4">
        <f ca="1">OFFSET(InputPriceData!D$15,CalculationsAndCharts!$A668+$A$11,IF($C$7,8,0),1,1)</f>
        <v>14.34</v>
      </c>
      <c r="F668" s="4">
        <f ca="1">OFFSET(InputPriceData!E$15,CalculationsAndCharts!$A668+$A$11,IF($C$7,8,0),1,1)</f>
        <v>14.08</v>
      </c>
      <c r="G668" s="4">
        <f ca="1">OFFSET(InputPriceData!F$15,CalculationsAndCharts!$A668+$A$11,IF($C$7,8,0),1,1)</f>
        <v>14.31</v>
      </c>
      <c r="H668" s="128"/>
      <c r="I668" s="128"/>
      <c r="K668" s="124"/>
      <c r="L668" s="279"/>
      <c r="M668" s="281"/>
      <c r="N668" s="280"/>
      <c r="O668" s="4"/>
      <c r="P668" s="4"/>
      <c r="Q668" s="3"/>
      <c r="S668" s="309">
        <f t="shared" ca="1" si="257"/>
        <v>14.61</v>
      </c>
      <c r="T668" s="309">
        <f t="shared" ca="1" si="258"/>
        <v>13.69</v>
      </c>
      <c r="U668" s="310">
        <f t="shared" ca="1" si="250"/>
        <v>0.67391304347826197</v>
      </c>
      <c r="V668" s="310" t="b">
        <f t="shared" ca="1" si="259"/>
        <v>0</v>
      </c>
      <c r="W668" s="3" t="b">
        <f t="shared" ca="1" si="260"/>
        <v>0</v>
      </c>
      <c r="X668" s="3" t="str">
        <f t="shared" ca="1" si="261"/>
        <v/>
      </c>
      <c r="Y668" s="3" t="str">
        <f t="shared" ca="1" si="251"/>
        <v/>
      </c>
      <c r="Z668" s="3" t="str">
        <f t="shared" ca="1" si="262"/>
        <v/>
      </c>
      <c r="AA668" s="3" t="str">
        <f t="shared" ca="1" si="263"/>
        <v/>
      </c>
      <c r="AB668" s="205">
        <f t="shared" ca="1" si="264"/>
        <v>9236</v>
      </c>
      <c r="AC668" s="205">
        <f t="shared" ca="1" si="265"/>
        <v>144</v>
      </c>
      <c r="AD668" s="205">
        <f t="shared" ca="1" si="252"/>
        <v>64.138888888888886</v>
      </c>
      <c r="AE668" s="205">
        <f t="shared" ca="1" si="253"/>
        <v>14.138888888888886</v>
      </c>
      <c r="AF668" s="205">
        <f t="shared" ca="1" si="266"/>
        <v>2.8277777777777775</v>
      </c>
      <c r="AG668" s="205"/>
      <c r="AH668" s="205"/>
      <c r="AI668" s="205"/>
      <c r="AJ668" s="205"/>
      <c r="AK668" s="4"/>
      <c r="AL668" s="4"/>
      <c r="AM668" s="309">
        <f t="shared" ca="1" si="267"/>
        <v>14.61</v>
      </c>
      <c r="AN668" s="309">
        <f t="shared" ca="1" si="268"/>
        <v>13.69</v>
      </c>
      <c r="AO668" s="310">
        <f t="shared" ca="1" si="269"/>
        <v>0.67391304347826197</v>
      </c>
      <c r="AP668" s="310" t="b">
        <f t="shared" ca="1" si="270"/>
        <v>0</v>
      </c>
      <c r="AQ668" s="309">
        <f t="shared" ca="1" si="271"/>
        <v>0.41099999999999998</v>
      </c>
      <c r="AR668" s="205">
        <f t="shared" ca="1" si="254"/>
        <v>13.289</v>
      </c>
      <c r="AS668" s="45" t="b">
        <f t="shared" ca="1" si="255"/>
        <v>0</v>
      </c>
      <c r="AT668">
        <f t="shared" ca="1" si="256"/>
        <v>5</v>
      </c>
      <c r="AU668" t="b">
        <f t="shared" ca="1" si="272"/>
        <v>0</v>
      </c>
      <c r="AV668" t="b">
        <f t="shared" ca="1" si="273"/>
        <v>0</v>
      </c>
      <c r="AW668" s="266" t="b">
        <f t="shared" ca="1" si="274"/>
        <v>0</v>
      </c>
      <c r="AX668" s="266" t="b">
        <f t="shared" ca="1" si="275"/>
        <v>1</v>
      </c>
      <c r="AY668" s="266" t="b">
        <f t="shared" ca="1" si="276"/>
        <v>0</v>
      </c>
    </row>
    <row r="669" spans="1:51" x14ac:dyDescent="0.25">
      <c r="A669">
        <v>637</v>
      </c>
      <c r="B669" s="163">
        <f ca="1">OFFSET(InputPriceData!B$15,CalculationsAndCharts!$A669+$A$11,0,1,1)</f>
        <v>41088</v>
      </c>
      <c r="C669" s="3">
        <f ca="1">OFFSET(InputPriceData!G$15,CalculationsAndCharts!$A669+$A$11,IF($C$7,8,0),1,1)</f>
        <v>292600</v>
      </c>
      <c r="D669" s="4">
        <f ca="1">OFFSET(InputPriceData!C$15,CalculationsAndCharts!$A669+$A$11,IF($C$7,8,0),1,1)</f>
        <v>13.6</v>
      </c>
      <c r="E669" s="4">
        <f ca="1">OFFSET(InputPriceData!D$15,CalculationsAndCharts!$A669+$A$11,IF($C$7,8,0),1,1)</f>
        <v>13.97</v>
      </c>
      <c r="F669" s="4">
        <f ca="1">OFFSET(InputPriceData!E$15,CalculationsAndCharts!$A669+$A$11,IF($C$7,8,0),1,1)</f>
        <v>13.5</v>
      </c>
      <c r="G669" s="4">
        <f ca="1">OFFSET(InputPriceData!F$15,CalculationsAndCharts!$A669+$A$11,IF($C$7,8,0),1,1)</f>
        <v>13.96</v>
      </c>
      <c r="H669" s="128"/>
      <c r="I669" s="128"/>
      <c r="K669" s="124"/>
      <c r="L669" s="279"/>
      <c r="M669" s="281"/>
      <c r="N669" s="280"/>
      <c r="O669" s="4"/>
      <c r="P669" s="4"/>
      <c r="Q669" s="3"/>
      <c r="S669" s="309">
        <f t="shared" ca="1" si="257"/>
        <v>14.61</v>
      </c>
      <c r="T669" s="309">
        <f t="shared" ca="1" si="258"/>
        <v>13.69</v>
      </c>
      <c r="U669" s="310">
        <f t="shared" ca="1" si="250"/>
        <v>0.29347826086956669</v>
      </c>
      <c r="V669" s="310" t="b">
        <f t="shared" ca="1" si="259"/>
        <v>0</v>
      </c>
      <c r="W669" s="3" t="b">
        <f t="shared" ca="1" si="260"/>
        <v>0</v>
      </c>
      <c r="X669" s="3" t="str">
        <f t="shared" ca="1" si="261"/>
        <v/>
      </c>
      <c r="Y669" s="3" t="str">
        <f t="shared" ca="1" si="251"/>
        <v/>
      </c>
      <c r="Z669" s="3" t="str">
        <f t="shared" ca="1" si="262"/>
        <v/>
      </c>
      <c r="AA669" s="3" t="str">
        <f t="shared" ca="1" si="263"/>
        <v/>
      </c>
      <c r="AB669" s="205">
        <f t="shared" ca="1" si="264"/>
        <v>9236</v>
      </c>
      <c r="AC669" s="205">
        <f t="shared" ca="1" si="265"/>
        <v>144</v>
      </c>
      <c r="AD669" s="205">
        <f t="shared" ca="1" si="252"/>
        <v>64.138888888888886</v>
      </c>
      <c r="AE669" s="205">
        <f t="shared" ca="1" si="253"/>
        <v>14.138888888888886</v>
      </c>
      <c r="AF669" s="205">
        <f t="shared" ca="1" si="266"/>
        <v>2.8277777777777775</v>
      </c>
      <c r="AG669" s="205"/>
      <c r="AH669" s="205"/>
      <c r="AI669" s="205"/>
      <c r="AJ669" s="205"/>
      <c r="AK669" s="4"/>
      <c r="AL669" s="4"/>
      <c r="AM669" s="309">
        <f t="shared" ca="1" si="267"/>
        <v>14.61</v>
      </c>
      <c r="AN669" s="309">
        <f t="shared" ca="1" si="268"/>
        <v>13.69</v>
      </c>
      <c r="AO669" s="310">
        <f t="shared" ca="1" si="269"/>
        <v>0.29347826086956669</v>
      </c>
      <c r="AP669" s="310" t="b">
        <f t="shared" ca="1" si="270"/>
        <v>0</v>
      </c>
      <c r="AQ669" s="309">
        <f t="shared" ca="1" si="271"/>
        <v>0.41099999999999998</v>
      </c>
      <c r="AR669" s="205">
        <f t="shared" ca="1" si="254"/>
        <v>13.289</v>
      </c>
      <c r="AS669" s="45" t="b">
        <f t="shared" ca="1" si="255"/>
        <v>0</v>
      </c>
      <c r="AT669">
        <f t="shared" ca="1" si="256"/>
        <v>4</v>
      </c>
      <c r="AU669" t="b">
        <f t="shared" ca="1" si="272"/>
        <v>0</v>
      </c>
      <c r="AV669" t="b">
        <f t="shared" ca="1" si="273"/>
        <v>0</v>
      </c>
      <c r="AW669" s="266" t="b">
        <f t="shared" ca="1" si="274"/>
        <v>0</v>
      </c>
      <c r="AX669" s="266" t="b">
        <f t="shared" ca="1" si="275"/>
        <v>1</v>
      </c>
      <c r="AY669" s="266" t="b">
        <f t="shared" ca="1" si="276"/>
        <v>0</v>
      </c>
    </row>
    <row r="670" spans="1:51" x14ac:dyDescent="0.25">
      <c r="A670">
        <v>638</v>
      </c>
      <c r="B670" s="163">
        <f ca="1">OFFSET(InputPriceData!B$15,CalculationsAndCharts!$A670+$A$11,0,1,1)</f>
        <v>41087</v>
      </c>
      <c r="C670" s="3">
        <f ca="1">OFFSET(InputPriceData!G$15,CalculationsAndCharts!$A670+$A$11,IF($C$7,8,0),1,1)</f>
        <v>342700</v>
      </c>
      <c r="D670" s="4">
        <f ca="1">OFFSET(InputPriceData!C$15,CalculationsAndCharts!$A670+$A$11,IF($C$7,8,0),1,1)</f>
        <v>13.69</v>
      </c>
      <c r="E670" s="4">
        <f ca="1">OFFSET(InputPriceData!D$15,CalculationsAndCharts!$A670+$A$11,IF($C$7,8,0),1,1)</f>
        <v>13.77</v>
      </c>
      <c r="F670" s="4">
        <f ca="1">OFFSET(InputPriceData!E$15,CalculationsAndCharts!$A670+$A$11,IF($C$7,8,0),1,1)</f>
        <v>13.64</v>
      </c>
      <c r="G670" s="4">
        <f ca="1">OFFSET(InputPriceData!F$15,CalculationsAndCharts!$A670+$A$11,IF($C$7,8,0),1,1)</f>
        <v>13.7</v>
      </c>
      <c r="H670" s="128"/>
      <c r="I670" s="128"/>
      <c r="K670" s="124"/>
      <c r="L670" s="279"/>
      <c r="M670" s="281"/>
      <c r="N670" s="280"/>
      <c r="O670" s="4"/>
      <c r="P670" s="4"/>
      <c r="Q670" s="3"/>
      <c r="S670" s="309">
        <f t="shared" ca="1" si="257"/>
        <v>14.61</v>
      </c>
      <c r="T670" s="309">
        <f t="shared" ca="1" si="258"/>
        <v>13.69</v>
      </c>
      <c r="U670" s="310">
        <f t="shared" ca="1" si="250"/>
        <v>1.0869565217391073E-2</v>
      </c>
      <c r="V670" s="310" t="b">
        <f t="shared" ca="1" si="259"/>
        <v>0</v>
      </c>
      <c r="W670" s="3" t="b">
        <f t="shared" ca="1" si="260"/>
        <v>0</v>
      </c>
      <c r="X670" s="3" t="str">
        <f t="shared" ca="1" si="261"/>
        <v/>
      </c>
      <c r="Y670" s="3" t="str">
        <f t="shared" ca="1" si="251"/>
        <v/>
      </c>
      <c r="Z670" s="3" t="str">
        <f t="shared" ca="1" si="262"/>
        <v/>
      </c>
      <c r="AA670" s="3" t="str">
        <f t="shared" ca="1" si="263"/>
        <v/>
      </c>
      <c r="AB670" s="205">
        <f t="shared" ca="1" si="264"/>
        <v>9236</v>
      </c>
      <c r="AC670" s="205">
        <f t="shared" ca="1" si="265"/>
        <v>144</v>
      </c>
      <c r="AD670" s="205">
        <f t="shared" ca="1" si="252"/>
        <v>64.138888888888886</v>
      </c>
      <c r="AE670" s="205">
        <f t="shared" ca="1" si="253"/>
        <v>14.138888888888886</v>
      </c>
      <c r="AF670" s="205">
        <f t="shared" ca="1" si="266"/>
        <v>2.8277777777777775</v>
      </c>
      <c r="AG670" s="205"/>
      <c r="AH670" s="205"/>
      <c r="AI670" s="205"/>
      <c r="AJ670" s="205"/>
      <c r="AK670" s="4"/>
      <c r="AL670" s="4"/>
      <c r="AM670" s="309">
        <f t="shared" ca="1" si="267"/>
        <v>14.61</v>
      </c>
      <c r="AN670" s="309">
        <f t="shared" ca="1" si="268"/>
        <v>13.69</v>
      </c>
      <c r="AO670" s="310">
        <f t="shared" ca="1" si="269"/>
        <v>1.0869565217391073E-2</v>
      </c>
      <c r="AP670" s="310" t="b">
        <f t="shared" ca="1" si="270"/>
        <v>0</v>
      </c>
      <c r="AQ670" s="309">
        <f t="shared" ca="1" si="271"/>
        <v>0.41099999999999998</v>
      </c>
      <c r="AR670" s="205">
        <f t="shared" ca="1" si="254"/>
        <v>13.289</v>
      </c>
      <c r="AS670" s="45" t="b">
        <f t="shared" ca="1" si="255"/>
        <v>0</v>
      </c>
      <c r="AT670">
        <f t="shared" ca="1" si="256"/>
        <v>3</v>
      </c>
      <c r="AU670" t="b">
        <f t="shared" ca="1" si="272"/>
        <v>0</v>
      </c>
      <c r="AV670" t="b">
        <f t="shared" ca="1" si="273"/>
        <v>0</v>
      </c>
      <c r="AW670" s="266" t="b">
        <f t="shared" ca="1" si="274"/>
        <v>0</v>
      </c>
      <c r="AX670" s="266" t="b">
        <f t="shared" ca="1" si="275"/>
        <v>1</v>
      </c>
      <c r="AY670" s="266" t="b">
        <f t="shared" ca="1" si="276"/>
        <v>0</v>
      </c>
    </row>
    <row r="671" spans="1:51" x14ac:dyDescent="0.25">
      <c r="A671">
        <v>639</v>
      </c>
      <c r="B671" s="163">
        <f ca="1">OFFSET(InputPriceData!B$15,CalculationsAndCharts!$A671+$A$11,0,1,1)</f>
        <v>41086</v>
      </c>
      <c r="C671" s="3">
        <f ca="1">OFFSET(InputPriceData!G$15,CalculationsAndCharts!$A671+$A$11,IF($C$7,8,0),1,1)</f>
        <v>445600</v>
      </c>
      <c r="D671" s="4">
        <f ca="1">OFFSET(InputPriceData!C$15,CalculationsAndCharts!$A671+$A$11,IF($C$7,8,0),1,1)</f>
        <v>13.68</v>
      </c>
      <c r="E671" s="4">
        <f ca="1">OFFSET(InputPriceData!D$15,CalculationsAndCharts!$A671+$A$11,IF($C$7,8,0),1,1)</f>
        <v>13.79</v>
      </c>
      <c r="F671" s="4">
        <f ca="1">OFFSET(InputPriceData!E$15,CalculationsAndCharts!$A671+$A$11,IF($C$7,8,0),1,1)</f>
        <v>13.55</v>
      </c>
      <c r="G671" s="4">
        <f ca="1">OFFSET(InputPriceData!F$15,CalculationsAndCharts!$A671+$A$11,IF($C$7,8,0),1,1)</f>
        <v>13.69</v>
      </c>
      <c r="H671" s="128"/>
      <c r="I671" s="128"/>
      <c r="K671" s="124"/>
      <c r="L671" s="279"/>
      <c r="M671" s="281"/>
      <c r="N671" s="280"/>
      <c r="O671" s="4"/>
      <c r="P671" s="4"/>
      <c r="Q671" s="3"/>
      <c r="S671" s="309">
        <f t="shared" ca="1" si="257"/>
        <v>14.61</v>
      </c>
      <c r="T671" s="309">
        <f t="shared" ca="1" si="258"/>
        <v>13.69</v>
      </c>
      <c r="U671" s="310">
        <f t="shared" ca="1" si="250"/>
        <v>0</v>
      </c>
      <c r="V671" s="310" t="b">
        <f t="shared" ca="1" si="259"/>
        <v>0</v>
      </c>
      <c r="W671" s="3" t="b">
        <f t="shared" ca="1" si="260"/>
        <v>0</v>
      </c>
      <c r="X671" s="3" t="str">
        <f t="shared" ca="1" si="261"/>
        <v/>
      </c>
      <c r="Y671" s="3" t="str">
        <f t="shared" ca="1" si="251"/>
        <v/>
      </c>
      <c r="Z671" s="3" t="str">
        <f t="shared" ca="1" si="262"/>
        <v/>
      </c>
      <c r="AA671" s="3" t="str">
        <f t="shared" ca="1" si="263"/>
        <v/>
      </c>
      <c r="AB671" s="205">
        <f t="shared" ca="1" si="264"/>
        <v>9236</v>
      </c>
      <c r="AC671" s="205">
        <f t="shared" ca="1" si="265"/>
        <v>144</v>
      </c>
      <c r="AD671" s="205">
        <f t="shared" ca="1" si="252"/>
        <v>64.138888888888886</v>
      </c>
      <c r="AE671" s="205">
        <f t="shared" ca="1" si="253"/>
        <v>14.138888888888886</v>
      </c>
      <c r="AF671" s="205">
        <f t="shared" ca="1" si="266"/>
        <v>2.8277777777777775</v>
      </c>
      <c r="AG671" s="205"/>
      <c r="AH671" s="205"/>
      <c r="AI671" s="205"/>
      <c r="AJ671" s="205"/>
      <c r="AK671" s="4"/>
      <c r="AL671" s="4"/>
      <c r="AM671" s="309">
        <f t="shared" ca="1" si="267"/>
        <v>14.61</v>
      </c>
      <c r="AN671" s="309">
        <f t="shared" ca="1" si="268"/>
        <v>13.69</v>
      </c>
      <c r="AO671" s="310">
        <f t="shared" ca="1" si="269"/>
        <v>0</v>
      </c>
      <c r="AP671" s="310" t="b">
        <f t="shared" ca="1" si="270"/>
        <v>0</v>
      </c>
      <c r="AQ671" s="309">
        <f t="shared" ca="1" si="271"/>
        <v>0.41099999999999998</v>
      </c>
      <c r="AR671" s="205">
        <f t="shared" ca="1" si="254"/>
        <v>13.289</v>
      </c>
      <c r="AS671" s="45" t="b">
        <f t="shared" ca="1" si="255"/>
        <v>0</v>
      </c>
      <c r="AT671">
        <f t="shared" ca="1" si="256"/>
        <v>2</v>
      </c>
      <c r="AU671" t="b">
        <f t="shared" ca="1" si="272"/>
        <v>0</v>
      </c>
      <c r="AV671" t="b">
        <f t="shared" ca="1" si="273"/>
        <v>0</v>
      </c>
      <c r="AW671" s="266" t="b">
        <f t="shared" ca="1" si="274"/>
        <v>0</v>
      </c>
      <c r="AX671" s="266" t="b">
        <f t="shared" ca="1" si="275"/>
        <v>1</v>
      </c>
      <c r="AY671" s="266" t="b">
        <f t="shared" ca="1" si="276"/>
        <v>0</v>
      </c>
    </row>
    <row r="672" spans="1:51" x14ac:dyDescent="0.25">
      <c r="A672">
        <v>640</v>
      </c>
      <c r="B672" s="163">
        <f ca="1">OFFSET(InputPriceData!B$15,CalculationsAndCharts!$A672+$A$11,0,1,1)</f>
        <v>41085</v>
      </c>
      <c r="C672" s="3">
        <f ca="1">OFFSET(InputPriceData!G$15,CalculationsAndCharts!$A672+$A$11,IF($C$7,8,0),1,1)</f>
        <v>294100</v>
      </c>
      <c r="D672" s="4">
        <f ca="1">OFFSET(InputPriceData!C$15,CalculationsAndCharts!$A672+$A$11,IF($C$7,8,0),1,1)</f>
        <v>13.7</v>
      </c>
      <c r="E672" s="4">
        <f ca="1">OFFSET(InputPriceData!D$15,CalculationsAndCharts!$A672+$A$11,IF($C$7,8,0),1,1)</f>
        <v>13.87</v>
      </c>
      <c r="F672" s="4">
        <f ca="1">OFFSET(InputPriceData!E$15,CalculationsAndCharts!$A672+$A$11,IF($C$7,8,0),1,1)</f>
        <v>13.53</v>
      </c>
      <c r="G672" s="4">
        <f ca="1">OFFSET(InputPriceData!F$15,CalculationsAndCharts!$A672+$A$11,IF($C$7,8,0),1,1)</f>
        <v>13.69</v>
      </c>
      <c r="H672" s="128"/>
      <c r="I672" s="128"/>
      <c r="K672" s="124"/>
      <c r="L672" s="279"/>
      <c r="M672" s="281"/>
      <c r="N672" s="280"/>
      <c r="O672" s="4"/>
      <c r="P672" s="4"/>
      <c r="Q672" s="3"/>
      <c r="S672" s="309">
        <f t="shared" ca="1" si="257"/>
        <v>14.61</v>
      </c>
      <c r="T672" s="309">
        <f t="shared" ca="1" si="258"/>
        <v>13.69</v>
      </c>
      <c r="U672" s="310">
        <f t="shared" ca="1" si="250"/>
        <v>0</v>
      </c>
      <c r="V672" s="310" t="b">
        <f t="shared" ca="1" si="259"/>
        <v>0</v>
      </c>
      <c r="W672" s="3" t="b">
        <f t="shared" ca="1" si="260"/>
        <v>0</v>
      </c>
      <c r="X672" s="3" t="str">
        <f t="shared" ca="1" si="261"/>
        <v/>
      </c>
      <c r="Y672" s="3" t="str">
        <f t="shared" ca="1" si="251"/>
        <v/>
      </c>
      <c r="Z672" s="3" t="str">
        <f t="shared" ca="1" si="262"/>
        <v/>
      </c>
      <c r="AA672" s="3" t="str">
        <f t="shared" ca="1" si="263"/>
        <v/>
      </c>
      <c r="AB672" s="205">
        <f t="shared" ca="1" si="264"/>
        <v>9236</v>
      </c>
      <c r="AC672" s="205">
        <f t="shared" ca="1" si="265"/>
        <v>144</v>
      </c>
      <c r="AD672" s="205">
        <f t="shared" ca="1" si="252"/>
        <v>64.138888888888886</v>
      </c>
      <c r="AE672" s="205">
        <f t="shared" ca="1" si="253"/>
        <v>14.138888888888886</v>
      </c>
      <c r="AF672" s="205">
        <f t="shared" ca="1" si="266"/>
        <v>2.8277777777777775</v>
      </c>
      <c r="AG672" s="205"/>
      <c r="AH672" s="205"/>
      <c r="AI672" s="205"/>
      <c r="AJ672" s="205"/>
      <c r="AK672" s="4"/>
      <c r="AL672" s="4"/>
      <c r="AM672" s="309">
        <f t="shared" ca="1" si="267"/>
        <v>14.61</v>
      </c>
      <c r="AN672" s="309">
        <f t="shared" ca="1" si="268"/>
        <v>13.69</v>
      </c>
      <c r="AO672" s="310">
        <f t="shared" ca="1" si="269"/>
        <v>0</v>
      </c>
      <c r="AP672" s="310" t="b">
        <f t="shared" ca="1" si="270"/>
        <v>0</v>
      </c>
      <c r="AQ672" s="309">
        <f t="shared" ca="1" si="271"/>
        <v>0.41099999999999998</v>
      </c>
      <c r="AR672" s="205">
        <f t="shared" ca="1" si="254"/>
        <v>13.289</v>
      </c>
      <c r="AS672" s="45" t="b">
        <f t="shared" ca="1" si="255"/>
        <v>0</v>
      </c>
      <c r="AT672">
        <f t="shared" ca="1" si="256"/>
        <v>1</v>
      </c>
      <c r="AU672" t="b">
        <f t="shared" ca="1" si="272"/>
        <v>0</v>
      </c>
      <c r="AV672" t="b">
        <f t="shared" ca="1" si="273"/>
        <v>0</v>
      </c>
      <c r="AW672" s="266" t="b">
        <f t="shared" ca="1" si="274"/>
        <v>1</v>
      </c>
      <c r="AX672" s="266" t="b">
        <f t="shared" ca="1" si="275"/>
        <v>1</v>
      </c>
      <c r="AY672" s="266" t="b">
        <f t="shared" ca="1" si="276"/>
        <v>0</v>
      </c>
    </row>
    <row r="673" spans="1:51" x14ac:dyDescent="0.25">
      <c r="A673">
        <v>641</v>
      </c>
      <c r="B673" s="163">
        <f ca="1">OFFSET(InputPriceData!B$15,CalculationsAndCharts!$A673+$A$11,0,1,1)</f>
        <v>41082</v>
      </c>
      <c r="C673" s="3">
        <f ca="1">OFFSET(InputPriceData!G$15,CalculationsAndCharts!$A673+$A$11,IF($C$7,8,0),1,1)</f>
        <v>665800</v>
      </c>
      <c r="D673" s="4">
        <f ca="1">OFFSET(InputPriceData!C$15,CalculationsAndCharts!$A673+$A$11,IF($C$7,8,0),1,1)</f>
        <v>13.99</v>
      </c>
      <c r="E673" s="4">
        <f ca="1">OFFSET(InputPriceData!D$15,CalculationsAndCharts!$A673+$A$11,IF($C$7,8,0),1,1)</f>
        <v>14.03</v>
      </c>
      <c r="F673" s="4">
        <f ca="1">OFFSET(InputPriceData!E$15,CalculationsAndCharts!$A673+$A$11,IF($C$7,8,0),1,1)</f>
        <v>13.73</v>
      </c>
      <c r="G673" s="4">
        <f ca="1">OFFSET(InputPriceData!F$15,CalculationsAndCharts!$A673+$A$11,IF($C$7,8,0),1,1)</f>
        <v>13.89</v>
      </c>
      <c r="H673" s="128"/>
      <c r="I673" s="128"/>
      <c r="K673" s="124"/>
      <c r="L673" s="279"/>
      <c r="M673" s="281"/>
      <c r="N673" s="280"/>
      <c r="O673" s="4"/>
      <c r="P673" s="4"/>
      <c r="Q673" s="3"/>
      <c r="S673" s="309">
        <f t="shared" ca="1" si="257"/>
        <v>14.61</v>
      </c>
      <c r="T673" s="309">
        <f t="shared" ca="1" si="258"/>
        <v>13.83</v>
      </c>
      <c r="U673" s="310">
        <f t="shared" ref="U673:U736" ca="1" si="277">IFERROR((G673- T673)/(S673-T673),0)</f>
        <v>7.6923076923077621E-2</v>
      </c>
      <c r="V673" s="310" t="b">
        <f t="shared" ca="1" si="259"/>
        <v>1</v>
      </c>
      <c r="W673" s="3" t="b">
        <f t="shared" ca="1" si="260"/>
        <v>0</v>
      </c>
      <c r="X673" s="3" t="str">
        <f t="shared" ca="1" si="261"/>
        <v/>
      </c>
      <c r="Y673" s="3" t="str">
        <f t="shared" ref="Y673:Y736" ca="1" si="278">IF(W673,IFERROR(100*(G673-X673)/X673,0),"")</f>
        <v/>
      </c>
      <c r="Z673" s="3" t="str">
        <f t="shared" ca="1" si="262"/>
        <v/>
      </c>
      <c r="AA673" s="3" t="str">
        <f t="shared" ca="1" si="263"/>
        <v/>
      </c>
      <c r="AB673" s="205">
        <f t="shared" ca="1" si="264"/>
        <v>9236</v>
      </c>
      <c r="AC673" s="205">
        <f t="shared" ca="1" si="265"/>
        <v>144</v>
      </c>
      <c r="AD673" s="205">
        <f t="shared" ref="AD673:AD736" ca="1" si="279">IFERROR(AB673/AC673,0)</f>
        <v>64.138888888888886</v>
      </c>
      <c r="AE673" s="205">
        <f t="shared" ref="AE673:AE736" ca="1" si="280">IFERROR(AB673/AC673-50,0)</f>
        <v>14.138888888888886</v>
      </c>
      <c r="AF673" s="205">
        <f t="shared" ca="1" si="266"/>
        <v>2.8277777777777775</v>
      </c>
      <c r="AG673" s="205"/>
      <c r="AH673" s="205"/>
      <c r="AI673" s="205"/>
      <c r="AJ673" s="205"/>
      <c r="AK673" s="4"/>
      <c r="AL673" s="4"/>
      <c r="AM673" s="309">
        <f t="shared" ca="1" si="267"/>
        <v>14.61</v>
      </c>
      <c r="AN673" s="309">
        <f t="shared" ca="1" si="268"/>
        <v>13.83</v>
      </c>
      <c r="AO673" s="310">
        <f t="shared" ca="1" si="269"/>
        <v>7.6923076923077621E-2</v>
      </c>
      <c r="AP673" s="310" t="b">
        <f t="shared" ca="1" si="270"/>
        <v>1</v>
      </c>
      <c r="AQ673" s="309">
        <f t="shared" ca="1" si="271"/>
        <v>0</v>
      </c>
      <c r="AR673" s="205">
        <f t="shared" ref="AR673:AR736" ca="1" si="281">IF(AND(NOT(AX674),AW673),D673*(1-$E$22),IF(AX673,AR674,0))</f>
        <v>0</v>
      </c>
      <c r="AS673" s="45" t="b">
        <f t="shared" ref="AS673:AS736" ca="1" si="282">AND(AX673,F673&lt;AR673)</f>
        <v>0</v>
      </c>
      <c r="AT673">
        <f t="shared" ref="AT673:AT736" ca="1" si="283">IF(AX673,AT674+1,0)</f>
        <v>0</v>
      </c>
      <c r="AU673" t="b">
        <f t="shared" ca="1" si="272"/>
        <v>0</v>
      </c>
      <c r="AV673" t="b">
        <f t="shared" ca="1" si="273"/>
        <v>0</v>
      </c>
      <c r="AW673" s="266" t="b">
        <f t="shared" ca="1" si="274"/>
        <v>0</v>
      </c>
      <c r="AX673" s="266" t="b">
        <f t="shared" ca="1" si="275"/>
        <v>0</v>
      </c>
      <c r="AY673" s="266" t="b">
        <f t="shared" ca="1" si="276"/>
        <v>0</v>
      </c>
    </row>
    <row r="674" spans="1:51" x14ac:dyDescent="0.25">
      <c r="A674">
        <v>642</v>
      </c>
      <c r="B674" s="163">
        <f ca="1">OFFSET(InputPriceData!B$15,CalculationsAndCharts!$A674+$A$11,0,1,1)</f>
        <v>41081</v>
      </c>
      <c r="C674" s="3">
        <f ca="1">OFFSET(InputPriceData!G$15,CalculationsAndCharts!$A674+$A$11,IF($C$7,8,0),1,1)</f>
        <v>299800</v>
      </c>
      <c r="D674" s="4">
        <f ca="1">OFFSET(InputPriceData!C$15,CalculationsAndCharts!$A674+$A$11,IF($C$7,8,0),1,1)</f>
        <v>14.38</v>
      </c>
      <c r="E674" s="4">
        <f ca="1">OFFSET(InputPriceData!D$15,CalculationsAndCharts!$A674+$A$11,IF($C$7,8,0),1,1)</f>
        <v>14.43</v>
      </c>
      <c r="F674" s="4">
        <f ca="1">OFFSET(InputPriceData!E$15,CalculationsAndCharts!$A674+$A$11,IF($C$7,8,0),1,1)</f>
        <v>13.96</v>
      </c>
      <c r="G674" s="4">
        <f ca="1">OFFSET(InputPriceData!F$15,CalculationsAndCharts!$A674+$A$11,IF($C$7,8,0),1,1)</f>
        <v>13.97</v>
      </c>
      <c r="H674" s="128"/>
      <c r="I674" s="128"/>
      <c r="K674" s="124"/>
      <c r="L674" s="279"/>
      <c r="M674" s="281"/>
      <c r="N674" s="280"/>
      <c r="O674" s="4"/>
      <c r="P674" s="4"/>
      <c r="Q674" s="3"/>
      <c r="S674" s="309">
        <f t="shared" ref="S674:S737" ca="1" si="284">MAX(OFFSET($G674,0,0,$A$19,1))</f>
        <v>14.61</v>
      </c>
      <c r="T674" s="309">
        <f t="shared" ref="T674:T737" ca="1" si="285">MIN(OFFSET($G674,0,0,$A$19,1))</f>
        <v>13.83</v>
      </c>
      <c r="U674" s="310">
        <f t="shared" ca="1" si="277"/>
        <v>0.17948717948718038</v>
      </c>
      <c r="V674" s="310" t="b">
        <f t="shared" ref="V674:V737" ca="1" si="286">AND(U674&lt;$A$20,U675&gt;$A$20)</f>
        <v>0</v>
      </c>
      <c r="W674" s="3" t="b">
        <f t="shared" ref="W674:W737" ca="1" si="287">OFFSET(V674,($A$21-1),0,1,1)</f>
        <v>0</v>
      </c>
      <c r="X674" s="3" t="str">
        <f t="shared" ref="X674:X737" ca="1" si="288">IF($W674,OFFSET($G674,$A$19-1,0,1,1),"")</f>
        <v/>
      </c>
      <c r="Y674" s="3" t="str">
        <f t="shared" ca="1" si="278"/>
        <v/>
      </c>
      <c r="Z674" s="3" t="str">
        <f t="shared" ref="Z674:Z737" ca="1" si="289">IF(W674,IF(Y674&lt;-10,10,IF(Y674&gt;10,10,Y674)),"")</f>
        <v/>
      </c>
      <c r="AA674" s="3" t="str">
        <f t="shared" ref="AA674:AA737" ca="1" si="290">IF(W674,INT(5*(Z674+10)),"")</f>
        <v/>
      </c>
      <c r="AB674" s="205">
        <f t="shared" ref="AB674:AB737" ca="1" si="291">IF(A674&gt;$A$23,0,IF(W674,AA674,0))+AB675</f>
        <v>9236</v>
      </c>
      <c r="AC674" s="205">
        <f t="shared" ref="AC674:AC737" ca="1" si="292">IF(A674&gt;$A$23,0,IF(W674,1,0))+AC675</f>
        <v>144</v>
      </c>
      <c r="AD674" s="205">
        <f t="shared" ca="1" si="279"/>
        <v>64.138888888888886</v>
      </c>
      <c r="AE674" s="205">
        <f t="shared" ca="1" si="280"/>
        <v>14.138888888888886</v>
      </c>
      <c r="AF674" s="205">
        <f t="shared" ref="AF674:AF737" ca="1" si="293">AE674*0.2</f>
        <v>2.8277777777777775</v>
      </c>
      <c r="AG674" s="205"/>
      <c r="AH674" s="205"/>
      <c r="AI674" s="205"/>
      <c r="AJ674" s="205"/>
      <c r="AK674" s="4"/>
      <c r="AL674" s="4"/>
      <c r="AM674" s="309">
        <f t="shared" ref="AM674:AM737" ca="1" si="294">MAX(OFFSET($G674,0,0,$E$19,1))</f>
        <v>14.61</v>
      </c>
      <c r="AN674" s="309">
        <f t="shared" ref="AN674:AN737" ca="1" si="295">MIN(OFFSET($G674,0,0,$E$19,1))</f>
        <v>13.83</v>
      </c>
      <c r="AO674" s="310">
        <f t="shared" ref="AO674:AO737" ca="1" si="296">IFERROR(($G674- AN674)/(AM674-AN674),0)</f>
        <v>0.17948717948718038</v>
      </c>
      <c r="AP674" s="310" t="b">
        <f t="shared" ref="AP674:AP737" ca="1" si="297">AND(AO674&lt;$E$20,AO675&gt;$E$20)</f>
        <v>0</v>
      </c>
      <c r="AQ674" s="309">
        <f t="shared" ref="AQ674:AQ737" ca="1" si="298">IF(AND(NOT(AX675),AW674),D674*($E$22),IF(AX674,AQ675,0))</f>
        <v>0</v>
      </c>
      <c r="AR674" s="205">
        <f t="shared" ca="1" si="281"/>
        <v>0</v>
      </c>
      <c r="AS674" s="45" t="b">
        <f t="shared" ca="1" si="282"/>
        <v>0</v>
      </c>
      <c r="AT674">
        <f t="shared" ca="1" si="283"/>
        <v>0</v>
      </c>
      <c r="AU674" t="b">
        <f t="shared" ref="AU674:AU737" ca="1" si="299">(AT674&gt;=$E$21)</f>
        <v>0</v>
      </c>
      <c r="AV674" t="b">
        <f t="shared" ref="AV674:AV737" ca="1" si="300">OR(AS674,AU674)</f>
        <v>0</v>
      </c>
      <c r="AW674" s="266" t="b">
        <f t="shared" ref="AW674:AW737" ca="1" si="301">AND($AP675,NOT(AX675))</f>
        <v>0</v>
      </c>
      <c r="AX674" s="266" t="b">
        <f t="shared" ref="AX674:AX737" ca="1" si="302">IF(AX675,IF(AY674,FALSE,AX675),IF(AW674,TRUE,AX675))</f>
        <v>0</v>
      </c>
      <c r="AY674" s="266" t="b">
        <f t="shared" ref="AY674:AY737" ca="1" si="303">AND(AX675,AND(AV675&lt;&gt;AV676,AV675))</f>
        <v>0</v>
      </c>
    </row>
    <row r="675" spans="1:51" x14ac:dyDescent="0.25">
      <c r="A675">
        <v>643</v>
      </c>
      <c r="B675" s="163">
        <f ca="1">OFFSET(InputPriceData!B$15,CalculationsAndCharts!$A675+$A$11,0,1,1)</f>
        <v>41080</v>
      </c>
      <c r="C675" s="3">
        <f ca="1">OFFSET(InputPriceData!G$15,CalculationsAndCharts!$A675+$A$11,IF($C$7,8,0),1,1)</f>
        <v>124800</v>
      </c>
      <c r="D675" s="4">
        <f ca="1">OFFSET(InputPriceData!C$15,CalculationsAndCharts!$A675+$A$11,IF($C$7,8,0),1,1)</f>
        <v>14.58</v>
      </c>
      <c r="E675" s="4">
        <f ca="1">OFFSET(InputPriceData!D$15,CalculationsAndCharts!$A675+$A$11,IF($C$7,8,0),1,1)</f>
        <v>14.6</v>
      </c>
      <c r="F675" s="4">
        <f ca="1">OFFSET(InputPriceData!E$15,CalculationsAndCharts!$A675+$A$11,IF($C$7,8,0),1,1)</f>
        <v>14.36</v>
      </c>
      <c r="G675" s="4">
        <f ca="1">OFFSET(InputPriceData!F$15,CalculationsAndCharts!$A675+$A$11,IF($C$7,8,0),1,1)</f>
        <v>14.4</v>
      </c>
      <c r="H675" s="128"/>
      <c r="I675" s="128"/>
      <c r="K675" s="124"/>
      <c r="L675" s="279"/>
      <c r="M675" s="281"/>
      <c r="N675" s="280"/>
      <c r="O675" s="4"/>
      <c r="P675" s="4"/>
      <c r="Q675" s="3"/>
      <c r="S675" s="309">
        <f t="shared" ca="1" si="284"/>
        <v>14.61</v>
      </c>
      <c r="T675" s="309">
        <f t="shared" ca="1" si="285"/>
        <v>13.83</v>
      </c>
      <c r="U675" s="310">
        <f t="shared" ca="1" si="277"/>
        <v>0.73076923076923173</v>
      </c>
      <c r="V675" s="310" t="b">
        <f t="shared" ca="1" si="286"/>
        <v>0</v>
      </c>
      <c r="W675" s="3" t="b">
        <f t="shared" ca="1" si="287"/>
        <v>0</v>
      </c>
      <c r="X675" s="3" t="str">
        <f t="shared" ca="1" si="288"/>
        <v/>
      </c>
      <c r="Y675" s="3" t="str">
        <f t="shared" ca="1" si="278"/>
        <v/>
      </c>
      <c r="Z675" s="3" t="str">
        <f t="shared" ca="1" si="289"/>
        <v/>
      </c>
      <c r="AA675" s="3" t="str">
        <f t="shared" ca="1" si="290"/>
        <v/>
      </c>
      <c r="AB675" s="205">
        <f t="shared" ca="1" si="291"/>
        <v>9236</v>
      </c>
      <c r="AC675" s="205">
        <f t="shared" ca="1" si="292"/>
        <v>144</v>
      </c>
      <c r="AD675" s="205">
        <f t="shared" ca="1" si="279"/>
        <v>64.138888888888886</v>
      </c>
      <c r="AE675" s="205">
        <f t="shared" ca="1" si="280"/>
        <v>14.138888888888886</v>
      </c>
      <c r="AF675" s="205">
        <f t="shared" ca="1" si="293"/>
        <v>2.8277777777777775</v>
      </c>
      <c r="AG675" s="205"/>
      <c r="AH675" s="205"/>
      <c r="AI675" s="205"/>
      <c r="AJ675" s="205"/>
      <c r="AK675" s="4"/>
      <c r="AL675" s="4"/>
      <c r="AM675" s="309">
        <f t="shared" ca="1" si="294"/>
        <v>14.61</v>
      </c>
      <c r="AN675" s="309">
        <f t="shared" ca="1" si="295"/>
        <v>13.83</v>
      </c>
      <c r="AO675" s="310">
        <f t="shared" ca="1" si="296"/>
        <v>0.73076923076923173</v>
      </c>
      <c r="AP675" s="310" t="b">
        <f t="shared" ca="1" si="297"/>
        <v>0</v>
      </c>
      <c r="AQ675" s="309">
        <f t="shared" ca="1" si="298"/>
        <v>0</v>
      </c>
      <c r="AR675" s="205">
        <f t="shared" ca="1" si="281"/>
        <v>0</v>
      </c>
      <c r="AS675" s="45" t="b">
        <f t="shared" ca="1" si="282"/>
        <v>0</v>
      </c>
      <c r="AT675">
        <f t="shared" ca="1" si="283"/>
        <v>0</v>
      </c>
      <c r="AU675" t="b">
        <f t="shared" ca="1" si="299"/>
        <v>0</v>
      </c>
      <c r="AV675" t="b">
        <f t="shared" ca="1" si="300"/>
        <v>0</v>
      </c>
      <c r="AW675" s="266" t="b">
        <f t="shared" ca="1" si="301"/>
        <v>0</v>
      </c>
      <c r="AX675" s="266" t="b">
        <f t="shared" ca="1" si="302"/>
        <v>0</v>
      </c>
      <c r="AY675" s="266" t="b">
        <f t="shared" ca="1" si="303"/>
        <v>0</v>
      </c>
    </row>
    <row r="676" spans="1:51" x14ac:dyDescent="0.25">
      <c r="A676">
        <v>644</v>
      </c>
      <c r="B676" s="163">
        <f ca="1">OFFSET(InputPriceData!B$15,CalculationsAndCharts!$A676+$A$11,0,1,1)</f>
        <v>41079</v>
      </c>
      <c r="C676" s="3">
        <f ca="1">OFFSET(InputPriceData!G$15,CalculationsAndCharts!$A676+$A$11,IF($C$7,8,0),1,1)</f>
        <v>243100</v>
      </c>
      <c r="D676" s="4">
        <f ca="1">OFFSET(InputPriceData!C$15,CalculationsAndCharts!$A676+$A$11,IF($C$7,8,0),1,1)</f>
        <v>14.36</v>
      </c>
      <c r="E676" s="4">
        <f ca="1">OFFSET(InputPriceData!D$15,CalculationsAndCharts!$A676+$A$11,IF($C$7,8,0),1,1)</f>
        <v>14.66</v>
      </c>
      <c r="F676" s="4">
        <f ca="1">OFFSET(InputPriceData!E$15,CalculationsAndCharts!$A676+$A$11,IF($C$7,8,0),1,1)</f>
        <v>14.36</v>
      </c>
      <c r="G676" s="4">
        <f ca="1">OFFSET(InputPriceData!F$15,CalculationsAndCharts!$A676+$A$11,IF($C$7,8,0),1,1)</f>
        <v>14.61</v>
      </c>
      <c r="H676" s="128"/>
      <c r="I676" s="128"/>
      <c r="K676" s="124"/>
      <c r="L676" s="279"/>
      <c r="M676" s="281"/>
      <c r="N676" s="280"/>
      <c r="O676" s="4"/>
      <c r="P676" s="4"/>
      <c r="Q676" s="3"/>
      <c r="S676" s="309">
        <f t="shared" ca="1" si="284"/>
        <v>14.61</v>
      </c>
      <c r="T676" s="309">
        <f t="shared" ca="1" si="285"/>
        <v>13.83</v>
      </c>
      <c r="U676" s="310">
        <f t="shared" ca="1" si="277"/>
        <v>1</v>
      </c>
      <c r="V676" s="310" t="b">
        <f t="shared" ca="1" si="286"/>
        <v>0</v>
      </c>
      <c r="W676" s="3" t="b">
        <f t="shared" ca="1" si="287"/>
        <v>0</v>
      </c>
      <c r="X676" s="3" t="str">
        <f t="shared" ca="1" si="288"/>
        <v/>
      </c>
      <c r="Y676" s="3" t="str">
        <f t="shared" ca="1" si="278"/>
        <v/>
      </c>
      <c r="Z676" s="3" t="str">
        <f t="shared" ca="1" si="289"/>
        <v/>
      </c>
      <c r="AA676" s="3" t="str">
        <f t="shared" ca="1" si="290"/>
        <v/>
      </c>
      <c r="AB676" s="205">
        <f t="shared" ca="1" si="291"/>
        <v>9236</v>
      </c>
      <c r="AC676" s="205">
        <f t="shared" ca="1" si="292"/>
        <v>144</v>
      </c>
      <c r="AD676" s="205">
        <f t="shared" ca="1" si="279"/>
        <v>64.138888888888886</v>
      </c>
      <c r="AE676" s="205">
        <f t="shared" ca="1" si="280"/>
        <v>14.138888888888886</v>
      </c>
      <c r="AF676" s="205">
        <f t="shared" ca="1" si="293"/>
        <v>2.8277777777777775</v>
      </c>
      <c r="AG676" s="205"/>
      <c r="AH676" s="205"/>
      <c r="AI676" s="205"/>
      <c r="AJ676" s="205"/>
      <c r="AK676" s="4"/>
      <c r="AL676" s="4"/>
      <c r="AM676" s="309">
        <f t="shared" ca="1" si="294"/>
        <v>14.61</v>
      </c>
      <c r="AN676" s="309">
        <f t="shared" ca="1" si="295"/>
        <v>13.83</v>
      </c>
      <c r="AO676" s="310">
        <f t="shared" ca="1" si="296"/>
        <v>1</v>
      </c>
      <c r="AP676" s="310" t="b">
        <f t="shared" ca="1" si="297"/>
        <v>0</v>
      </c>
      <c r="AQ676" s="309">
        <f t="shared" ca="1" si="298"/>
        <v>0</v>
      </c>
      <c r="AR676" s="205">
        <f t="shared" ca="1" si="281"/>
        <v>0</v>
      </c>
      <c r="AS676" s="45" t="b">
        <f t="shared" ca="1" si="282"/>
        <v>0</v>
      </c>
      <c r="AT676">
        <f t="shared" ca="1" si="283"/>
        <v>0</v>
      </c>
      <c r="AU676" t="b">
        <f t="shared" ca="1" si="299"/>
        <v>0</v>
      </c>
      <c r="AV676" t="b">
        <f t="shared" ca="1" si="300"/>
        <v>0</v>
      </c>
      <c r="AW676" s="266" t="b">
        <f t="shared" ca="1" si="301"/>
        <v>0</v>
      </c>
      <c r="AX676" s="266" t="b">
        <f t="shared" ca="1" si="302"/>
        <v>0</v>
      </c>
      <c r="AY676" s="266" t="b">
        <f t="shared" ca="1" si="303"/>
        <v>0</v>
      </c>
    </row>
    <row r="677" spans="1:51" x14ac:dyDescent="0.25">
      <c r="A677">
        <v>645</v>
      </c>
      <c r="B677" s="163">
        <f ca="1">OFFSET(InputPriceData!B$15,CalculationsAndCharts!$A677+$A$11,0,1,1)</f>
        <v>41078</v>
      </c>
      <c r="C677" s="3">
        <f ca="1">OFFSET(InputPriceData!G$15,CalculationsAndCharts!$A677+$A$11,IF($C$7,8,0),1,1)</f>
        <v>370900</v>
      </c>
      <c r="D677" s="4">
        <f ca="1">OFFSET(InputPriceData!C$15,CalculationsAndCharts!$A677+$A$11,IF($C$7,8,0),1,1)</f>
        <v>14.09</v>
      </c>
      <c r="E677" s="4">
        <f ca="1">OFFSET(InputPriceData!D$15,CalculationsAndCharts!$A677+$A$11,IF($C$7,8,0),1,1)</f>
        <v>14.4</v>
      </c>
      <c r="F677" s="4">
        <f ca="1">OFFSET(InputPriceData!E$15,CalculationsAndCharts!$A677+$A$11,IF($C$7,8,0),1,1)</f>
        <v>14.05</v>
      </c>
      <c r="G677" s="4">
        <f ca="1">OFFSET(InputPriceData!F$15,CalculationsAndCharts!$A677+$A$11,IF($C$7,8,0),1,1)</f>
        <v>14.35</v>
      </c>
      <c r="H677" s="128"/>
      <c r="I677" s="128"/>
      <c r="K677" s="124"/>
      <c r="L677" s="279"/>
      <c r="M677" s="281"/>
      <c r="N677" s="280"/>
      <c r="O677" s="4"/>
      <c r="P677" s="4"/>
      <c r="Q677" s="3"/>
      <c r="S677" s="309">
        <f t="shared" ca="1" si="284"/>
        <v>14.45</v>
      </c>
      <c r="T677" s="309">
        <f t="shared" ca="1" si="285"/>
        <v>13.83</v>
      </c>
      <c r="U677" s="310">
        <f t="shared" ca="1" si="277"/>
        <v>0.8387096774193552</v>
      </c>
      <c r="V677" s="310" t="b">
        <f t="shared" ca="1" si="286"/>
        <v>0</v>
      </c>
      <c r="W677" s="3" t="b">
        <f t="shared" ca="1" si="287"/>
        <v>0</v>
      </c>
      <c r="X677" s="3" t="str">
        <f t="shared" ca="1" si="288"/>
        <v/>
      </c>
      <c r="Y677" s="3" t="str">
        <f t="shared" ca="1" si="278"/>
        <v/>
      </c>
      <c r="Z677" s="3" t="str">
        <f t="shared" ca="1" si="289"/>
        <v/>
      </c>
      <c r="AA677" s="3" t="str">
        <f t="shared" ca="1" si="290"/>
        <v/>
      </c>
      <c r="AB677" s="205">
        <f t="shared" ca="1" si="291"/>
        <v>9236</v>
      </c>
      <c r="AC677" s="205">
        <f t="shared" ca="1" si="292"/>
        <v>144</v>
      </c>
      <c r="AD677" s="205">
        <f t="shared" ca="1" si="279"/>
        <v>64.138888888888886</v>
      </c>
      <c r="AE677" s="205">
        <f t="shared" ca="1" si="280"/>
        <v>14.138888888888886</v>
      </c>
      <c r="AF677" s="205">
        <f t="shared" ca="1" si="293"/>
        <v>2.8277777777777775</v>
      </c>
      <c r="AG677" s="205"/>
      <c r="AH677" s="205"/>
      <c r="AI677" s="205"/>
      <c r="AJ677" s="205"/>
      <c r="AK677" s="4"/>
      <c r="AL677" s="4"/>
      <c r="AM677" s="309">
        <f t="shared" ca="1" si="294"/>
        <v>14.45</v>
      </c>
      <c r="AN677" s="309">
        <f t="shared" ca="1" si="295"/>
        <v>13.83</v>
      </c>
      <c r="AO677" s="310">
        <f t="shared" ca="1" si="296"/>
        <v>0.8387096774193552</v>
      </c>
      <c r="AP677" s="310" t="b">
        <f t="shared" ca="1" si="297"/>
        <v>0</v>
      </c>
      <c r="AQ677" s="309">
        <f t="shared" ca="1" si="298"/>
        <v>0</v>
      </c>
      <c r="AR677" s="205">
        <f t="shared" ca="1" si="281"/>
        <v>0</v>
      </c>
      <c r="AS677" s="45" t="b">
        <f t="shared" ca="1" si="282"/>
        <v>0</v>
      </c>
      <c r="AT677">
        <f t="shared" ca="1" si="283"/>
        <v>0</v>
      </c>
      <c r="AU677" t="b">
        <f t="shared" ca="1" si="299"/>
        <v>0</v>
      </c>
      <c r="AV677" t="b">
        <f t="shared" ca="1" si="300"/>
        <v>0</v>
      </c>
      <c r="AW677" s="266" t="b">
        <f t="shared" ca="1" si="301"/>
        <v>0</v>
      </c>
      <c r="AX677" s="266" t="b">
        <f t="shared" ca="1" si="302"/>
        <v>0</v>
      </c>
      <c r="AY677" s="266" t="b">
        <f t="shared" ca="1" si="303"/>
        <v>0</v>
      </c>
    </row>
    <row r="678" spans="1:51" x14ac:dyDescent="0.25">
      <c r="A678">
        <v>646</v>
      </c>
      <c r="B678" s="163">
        <f ca="1">OFFSET(InputPriceData!B$15,CalculationsAndCharts!$A678+$A$11,0,1,1)</f>
        <v>41075</v>
      </c>
      <c r="C678" s="3">
        <f ca="1">OFFSET(InputPriceData!G$15,CalculationsAndCharts!$A678+$A$11,IF($C$7,8,0),1,1)</f>
        <v>513900</v>
      </c>
      <c r="D678" s="4">
        <f ca="1">OFFSET(InputPriceData!C$15,CalculationsAndCharts!$A678+$A$11,IF($C$7,8,0),1,1)</f>
        <v>14.17</v>
      </c>
      <c r="E678" s="4">
        <f ca="1">OFFSET(InputPriceData!D$15,CalculationsAndCharts!$A678+$A$11,IF($C$7,8,0),1,1)</f>
        <v>14.28</v>
      </c>
      <c r="F678" s="4">
        <f ca="1">OFFSET(InputPriceData!E$15,CalculationsAndCharts!$A678+$A$11,IF($C$7,8,0),1,1)</f>
        <v>14.14</v>
      </c>
      <c r="G678" s="4">
        <f ca="1">OFFSET(InputPriceData!F$15,CalculationsAndCharts!$A678+$A$11,IF($C$7,8,0),1,1)</f>
        <v>14.18</v>
      </c>
      <c r="H678" s="128"/>
      <c r="I678" s="128"/>
      <c r="K678" s="124"/>
      <c r="L678" s="279"/>
      <c r="M678" s="281"/>
      <c r="N678" s="280"/>
      <c r="O678" s="4"/>
      <c r="P678" s="4"/>
      <c r="Q678" s="3"/>
      <c r="S678" s="309">
        <f t="shared" ca="1" si="284"/>
        <v>14.45</v>
      </c>
      <c r="T678" s="309">
        <f t="shared" ca="1" si="285"/>
        <v>13.83</v>
      </c>
      <c r="U678" s="310">
        <f t="shared" ca="1" si="277"/>
        <v>0.56451612903225823</v>
      </c>
      <c r="V678" s="310" t="b">
        <f t="shared" ca="1" si="286"/>
        <v>0</v>
      </c>
      <c r="W678" s="3" t="b">
        <f t="shared" ca="1" si="287"/>
        <v>0</v>
      </c>
      <c r="X678" s="3" t="str">
        <f t="shared" ca="1" si="288"/>
        <v/>
      </c>
      <c r="Y678" s="3" t="str">
        <f t="shared" ca="1" si="278"/>
        <v/>
      </c>
      <c r="Z678" s="3" t="str">
        <f t="shared" ca="1" si="289"/>
        <v/>
      </c>
      <c r="AA678" s="3" t="str">
        <f t="shared" ca="1" si="290"/>
        <v/>
      </c>
      <c r="AB678" s="205">
        <f t="shared" ca="1" si="291"/>
        <v>9236</v>
      </c>
      <c r="AC678" s="205">
        <f t="shared" ca="1" si="292"/>
        <v>144</v>
      </c>
      <c r="AD678" s="205">
        <f t="shared" ca="1" si="279"/>
        <v>64.138888888888886</v>
      </c>
      <c r="AE678" s="205">
        <f t="shared" ca="1" si="280"/>
        <v>14.138888888888886</v>
      </c>
      <c r="AF678" s="205">
        <f t="shared" ca="1" si="293"/>
        <v>2.8277777777777775</v>
      </c>
      <c r="AG678" s="205"/>
      <c r="AH678" s="205"/>
      <c r="AI678" s="205"/>
      <c r="AJ678" s="205"/>
      <c r="AK678" s="4"/>
      <c r="AL678" s="4"/>
      <c r="AM678" s="309">
        <f t="shared" ca="1" si="294"/>
        <v>14.45</v>
      </c>
      <c r="AN678" s="309">
        <f t="shared" ca="1" si="295"/>
        <v>13.83</v>
      </c>
      <c r="AO678" s="310">
        <f t="shared" ca="1" si="296"/>
        <v>0.56451612903225823</v>
      </c>
      <c r="AP678" s="310" t="b">
        <f t="shared" ca="1" si="297"/>
        <v>0</v>
      </c>
      <c r="AQ678" s="309">
        <f t="shared" ca="1" si="298"/>
        <v>0</v>
      </c>
      <c r="AR678" s="205">
        <f t="shared" ca="1" si="281"/>
        <v>0</v>
      </c>
      <c r="AS678" s="45" t="b">
        <f t="shared" ca="1" si="282"/>
        <v>0</v>
      </c>
      <c r="AT678">
        <f t="shared" ca="1" si="283"/>
        <v>0</v>
      </c>
      <c r="AU678" t="b">
        <f t="shared" ca="1" si="299"/>
        <v>0</v>
      </c>
      <c r="AV678" t="b">
        <f t="shared" ca="1" si="300"/>
        <v>0</v>
      </c>
      <c r="AW678" s="266" t="b">
        <f t="shared" ca="1" si="301"/>
        <v>0</v>
      </c>
      <c r="AX678" s="266" t="b">
        <f t="shared" ca="1" si="302"/>
        <v>0</v>
      </c>
      <c r="AY678" s="266" t="b">
        <f t="shared" ca="1" si="303"/>
        <v>0</v>
      </c>
    </row>
    <row r="679" spans="1:51" x14ac:dyDescent="0.25">
      <c r="A679">
        <v>647</v>
      </c>
      <c r="B679" s="163">
        <f ca="1">OFFSET(InputPriceData!B$15,CalculationsAndCharts!$A679+$A$11,0,1,1)</f>
        <v>41074</v>
      </c>
      <c r="C679" s="3">
        <f ca="1">OFFSET(InputPriceData!G$15,CalculationsAndCharts!$A679+$A$11,IF($C$7,8,0),1,1)</f>
        <v>194200</v>
      </c>
      <c r="D679" s="4">
        <f ca="1">OFFSET(InputPriceData!C$15,CalculationsAndCharts!$A679+$A$11,IF($C$7,8,0),1,1)</f>
        <v>14.04</v>
      </c>
      <c r="E679" s="4">
        <f ca="1">OFFSET(InputPriceData!D$15,CalculationsAndCharts!$A679+$A$11,IF($C$7,8,0),1,1)</f>
        <v>14.25</v>
      </c>
      <c r="F679" s="4">
        <f ca="1">OFFSET(InputPriceData!E$15,CalculationsAndCharts!$A679+$A$11,IF($C$7,8,0),1,1)</f>
        <v>14</v>
      </c>
      <c r="G679" s="4">
        <f ca="1">OFFSET(InputPriceData!F$15,CalculationsAndCharts!$A679+$A$11,IF($C$7,8,0),1,1)</f>
        <v>14.23</v>
      </c>
      <c r="H679" s="128"/>
      <c r="I679" s="128"/>
      <c r="K679" s="124"/>
      <c r="L679" s="279"/>
      <c r="M679" s="281"/>
      <c r="N679" s="280"/>
      <c r="O679" s="4"/>
      <c r="P679" s="4"/>
      <c r="Q679" s="3"/>
      <c r="S679" s="309">
        <f t="shared" ca="1" si="284"/>
        <v>14.45</v>
      </c>
      <c r="T679" s="309">
        <f t="shared" ca="1" si="285"/>
        <v>13.83</v>
      </c>
      <c r="U679" s="310">
        <f t="shared" ca="1" si="277"/>
        <v>0.64516129032258207</v>
      </c>
      <c r="V679" s="310" t="b">
        <f t="shared" ca="1" si="286"/>
        <v>0</v>
      </c>
      <c r="W679" s="3" t="b">
        <f t="shared" ca="1" si="287"/>
        <v>0</v>
      </c>
      <c r="X679" s="3" t="str">
        <f t="shared" ca="1" si="288"/>
        <v/>
      </c>
      <c r="Y679" s="3" t="str">
        <f t="shared" ca="1" si="278"/>
        <v/>
      </c>
      <c r="Z679" s="3" t="str">
        <f t="shared" ca="1" si="289"/>
        <v/>
      </c>
      <c r="AA679" s="3" t="str">
        <f t="shared" ca="1" si="290"/>
        <v/>
      </c>
      <c r="AB679" s="205">
        <f t="shared" ca="1" si="291"/>
        <v>9236</v>
      </c>
      <c r="AC679" s="205">
        <f t="shared" ca="1" si="292"/>
        <v>144</v>
      </c>
      <c r="AD679" s="205">
        <f t="shared" ca="1" si="279"/>
        <v>64.138888888888886</v>
      </c>
      <c r="AE679" s="205">
        <f t="shared" ca="1" si="280"/>
        <v>14.138888888888886</v>
      </c>
      <c r="AF679" s="205">
        <f t="shared" ca="1" si="293"/>
        <v>2.8277777777777775</v>
      </c>
      <c r="AG679" s="205"/>
      <c r="AH679" s="205"/>
      <c r="AI679" s="205"/>
      <c r="AJ679" s="205"/>
      <c r="AK679" s="4"/>
      <c r="AL679" s="4"/>
      <c r="AM679" s="309">
        <f t="shared" ca="1" si="294"/>
        <v>14.45</v>
      </c>
      <c r="AN679" s="309">
        <f t="shared" ca="1" si="295"/>
        <v>13.83</v>
      </c>
      <c r="AO679" s="310">
        <f t="shared" ca="1" si="296"/>
        <v>0.64516129032258207</v>
      </c>
      <c r="AP679" s="310" t="b">
        <f t="shared" ca="1" si="297"/>
        <v>0</v>
      </c>
      <c r="AQ679" s="309">
        <f t="shared" ca="1" si="298"/>
        <v>0</v>
      </c>
      <c r="AR679" s="205">
        <f t="shared" ca="1" si="281"/>
        <v>0</v>
      </c>
      <c r="AS679" s="45" t="b">
        <f t="shared" ca="1" si="282"/>
        <v>0</v>
      </c>
      <c r="AT679">
        <f t="shared" ca="1" si="283"/>
        <v>0</v>
      </c>
      <c r="AU679" t="b">
        <f t="shared" ca="1" si="299"/>
        <v>0</v>
      </c>
      <c r="AV679" t="b">
        <f t="shared" ca="1" si="300"/>
        <v>0</v>
      </c>
      <c r="AW679" s="266" t="b">
        <f t="shared" ca="1" si="301"/>
        <v>0</v>
      </c>
      <c r="AX679" s="266" t="b">
        <f t="shared" ca="1" si="302"/>
        <v>0</v>
      </c>
      <c r="AY679" s="266" t="b">
        <f t="shared" ca="1" si="303"/>
        <v>0</v>
      </c>
    </row>
    <row r="680" spans="1:51" x14ac:dyDescent="0.25">
      <c r="A680">
        <v>648</v>
      </c>
      <c r="B680" s="163">
        <f ca="1">OFFSET(InputPriceData!B$15,CalculationsAndCharts!$A680+$A$11,0,1,1)</f>
        <v>41073</v>
      </c>
      <c r="C680" s="3">
        <f ca="1">OFFSET(InputPriceData!G$15,CalculationsAndCharts!$A680+$A$11,IF($C$7,8,0),1,1)</f>
        <v>204000</v>
      </c>
      <c r="D680" s="4">
        <f ca="1">OFFSET(InputPriceData!C$15,CalculationsAndCharts!$A680+$A$11,IF($C$7,8,0),1,1)</f>
        <v>14.14</v>
      </c>
      <c r="E680" s="4">
        <f ca="1">OFFSET(InputPriceData!D$15,CalculationsAndCharts!$A680+$A$11,IF($C$7,8,0),1,1)</f>
        <v>14.32</v>
      </c>
      <c r="F680" s="4">
        <f ca="1">OFFSET(InputPriceData!E$15,CalculationsAndCharts!$A680+$A$11,IF($C$7,8,0),1,1)</f>
        <v>14.02</v>
      </c>
      <c r="G680" s="4">
        <f ca="1">OFFSET(InputPriceData!F$15,CalculationsAndCharts!$A680+$A$11,IF($C$7,8,0),1,1)</f>
        <v>14.07</v>
      </c>
      <c r="H680" s="128"/>
      <c r="I680" s="128"/>
      <c r="K680" s="124"/>
      <c r="L680" s="279"/>
      <c r="M680" s="281"/>
      <c r="N680" s="280"/>
      <c r="O680" s="4"/>
      <c r="P680" s="4"/>
      <c r="Q680" s="3"/>
      <c r="S680" s="309">
        <f t="shared" ca="1" si="284"/>
        <v>14.45</v>
      </c>
      <c r="T680" s="309">
        <f t="shared" ca="1" si="285"/>
        <v>13.83</v>
      </c>
      <c r="U680" s="310">
        <f t="shared" ca="1" si="277"/>
        <v>0.38709677419354921</v>
      </c>
      <c r="V680" s="310" t="b">
        <f t="shared" ca="1" si="286"/>
        <v>0</v>
      </c>
      <c r="W680" s="3" t="b">
        <f t="shared" ca="1" si="287"/>
        <v>0</v>
      </c>
      <c r="X680" s="3" t="str">
        <f t="shared" ca="1" si="288"/>
        <v/>
      </c>
      <c r="Y680" s="3" t="str">
        <f t="shared" ca="1" si="278"/>
        <v/>
      </c>
      <c r="Z680" s="3" t="str">
        <f t="shared" ca="1" si="289"/>
        <v/>
      </c>
      <c r="AA680" s="3" t="str">
        <f t="shared" ca="1" si="290"/>
        <v/>
      </c>
      <c r="AB680" s="205">
        <f t="shared" ca="1" si="291"/>
        <v>9236</v>
      </c>
      <c r="AC680" s="205">
        <f t="shared" ca="1" si="292"/>
        <v>144</v>
      </c>
      <c r="AD680" s="205">
        <f t="shared" ca="1" si="279"/>
        <v>64.138888888888886</v>
      </c>
      <c r="AE680" s="205">
        <f t="shared" ca="1" si="280"/>
        <v>14.138888888888886</v>
      </c>
      <c r="AF680" s="205">
        <f t="shared" ca="1" si="293"/>
        <v>2.8277777777777775</v>
      </c>
      <c r="AG680" s="205"/>
      <c r="AH680" s="205"/>
      <c r="AI680" s="205"/>
      <c r="AJ680" s="205"/>
      <c r="AK680" s="4"/>
      <c r="AL680" s="4"/>
      <c r="AM680" s="309">
        <f t="shared" ca="1" si="294"/>
        <v>14.45</v>
      </c>
      <c r="AN680" s="309">
        <f t="shared" ca="1" si="295"/>
        <v>13.83</v>
      </c>
      <c r="AO680" s="310">
        <f t="shared" ca="1" si="296"/>
        <v>0.38709677419354921</v>
      </c>
      <c r="AP680" s="310" t="b">
        <f t="shared" ca="1" si="297"/>
        <v>0</v>
      </c>
      <c r="AQ680" s="309">
        <f t="shared" ca="1" si="298"/>
        <v>0</v>
      </c>
      <c r="AR680" s="205">
        <f t="shared" ca="1" si="281"/>
        <v>0</v>
      </c>
      <c r="AS680" s="45" t="b">
        <f t="shared" ca="1" si="282"/>
        <v>0</v>
      </c>
      <c r="AT680">
        <f t="shared" ca="1" si="283"/>
        <v>0</v>
      </c>
      <c r="AU680" t="b">
        <f t="shared" ca="1" si="299"/>
        <v>0</v>
      </c>
      <c r="AV680" t="b">
        <f t="shared" ca="1" si="300"/>
        <v>0</v>
      </c>
      <c r="AW680" s="266" t="b">
        <f t="shared" ca="1" si="301"/>
        <v>0</v>
      </c>
      <c r="AX680" s="266" t="b">
        <f t="shared" ca="1" si="302"/>
        <v>0</v>
      </c>
      <c r="AY680" s="266" t="b">
        <f t="shared" ca="1" si="303"/>
        <v>0</v>
      </c>
    </row>
    <row r="681" spans="1:51" x14ac:dyDescent="0.25">
      <c r="A681">
        <v>649</v>
      </c>
      <c r="B681" s="163">
        <f ca="1">OFFSET(InputPriceData!B$15,CalculationsAndCharts!$A681+$A$11,0,1,1)</f>
        <v>41072</v>
      </c>
      <c r="C681" s="3">
        <f ca="1">OFFSET(InputPriceData!G$15,CalculationsAndCharts!$A681+$A$11,IF($C$7,8,0),1,1)</f>
        <v>181500</v>
      </c>
      <c r="D681" s="4">
        <f ca="1">OFFSET(InputPriceData!C$15,CalculationsAndCharts!$A681+$A$11,IF($C$7,8,0),1,1)</f>
        <v>14.1</v>
      </c>
      <c r="E681" s="4">
        <f ca="1">OFFSET(InputPriceData!D$15,CalculationsAndCharts!$A681+$A$11,IF($C$7,8,0),1,1)</f>
        <v>14.26</v>
      </c>
      <c r="F681" s="4">
        <f ca="1">OFFSET(InputPriceData!E$15,CalculationsAndCharts!$A681+$A$11,IF($C$7,8,0),1,1)</f>
        <v>13.94</v>
      </c>
      <c r="G681" s="4">
        <f ca="1">OFFSET(InputPriceData!F$15,CalculationsAndCharts!$A681+$A$11,IF($C$7,8,0),1,1)</f>
        <v>14.2</v>
      </c>
      <c r="H681" s="128"/>
      <c r="I681" s="128"/>
      <c r="K681" s="124"/>
      <c r="L681" s="279"/>
      <c r="M681" s="281"/>
      <c r="N681" s="280"/>
      <c r="O681" s="4"/>
      <c r="P681" s="4"/>
      <c r="Q681" s="3"/>
      <c r="S681" s="309">
        <f t="shared" ca="1" si="284"/>
        <v>14.45</v>
      </c>
      <c r="T681" s="309">
        <f t="shared" ca="1" si="285"/>
        <v>13.76</v>
      </c>
      <c r="U681" s="310">
        <f t="shared" ca="1" si="277"/>
        <v>0.63768115942028958</v>
      </c>
      <c r="V681" s="310" t="b">
        <f t="shared" ca="1" si="286"/>
        <v>0</v>
      </c>
      <c r="W681" s="3" t="b">
        <f t="shared" ca="1" si="287"/>
        <v>1</v>
      </c>
      <c r="X681" s="3">
        <f t="shared" ca="1" si="288"/>
        <v>13.76</v>
      </c>
      <c r="Y681" s="3">
        <f t="shared" ca="1" si="278"/>
        <v>3.1976744186046475</v>
      </c>
      <c r="Z681" s="3">
        <f t="shared" ca="1" si="289"/>
        <v>3.1976744186046475</v>
      </c>
      <c r="AA681" s="3">
        <f t="shared" ca="1" si="290"/>
        <v>65</v>
      </c>
      <c r="AB681" s="205">
        <f t="shared" ca="1" si="291"/>
        <v>9236</v>
      </c>
      <c r="AC681" s="205">
        <f t="shared" ca="1" si="292"/>
        <v>144</v>
      </c>
      <c r="AD681" s="205">
        <f t="shared" ca="1" si="279"/>
        <v>64.138888888888886</v>
      </c>
      <c r="AE681" s="205">
        <f t="shared" ca="1" si="280"/>
        <v>14.138888888888886</v>
      </c>
      <c r="AF681" s="205">
        <f t="shared" ca="1" si="293"/>
        <v>2.8277777777777775</v>
      </c>
      <c r="AG681" s="205"/>
      <c r="AH681" s="205"/>
      <c r="AI681" s="205"/>
      <c r="AJ681" s="205"/>
      <c r="AK681" s="4"/>
      <c r="AL681" s="4"/>
      <c r="AM681" s="309">
        <f t="shared" ca="1" si="294"/>
        <v>14.45</v>
      </c>
      <c r="AN681" s="309">
        <f t="shared" ca="1" si="295"/>
        <v>13.83</v>
      </c>
      <c r="AO681" s="310">
        <f t="shared" ca="1" si="296"/>
        <v>0.59677419354838657</v>
      </c>
      <c r="AP681" s="310" t="b">
        <f t="shared" ca="1" si="297"/>
        <v>0</v>
      </c>
      <c r="AQ681" s="309">
        <f t="shared" ca="1" si="298"/>
        <v>0</v>
      </c>
      <c r="AR681" s="205">
        <f t="shared" ca="1" si="281"/>
        <v>0</v>
      </c>
      <c r="AS681" s="45" t="b">
        <f t="shared" ca="1" si="282"/>
        <v>0</v>
      </c>
      <c r="AT681">
        <f t="shared" ca="1" si="283"/>
        <v>0</v>
      </c>
      <c r="AU681" t="b">
        <f t="shared" ca="1" si="299"/>
        <v>0</v>
      </c>
      <c r="AV681" t="b">
        <f t="shared" ca="1" si="300"/>
        <v>0</v>
      </c>
      <c r="AW681" s="266" t="b">
        <f t="shared" ca="1" si="301"/>
        <v>0</v>
      </c>
      <c r="AX681" s="266" t="b">
        <f t="shared" ca="1" si="302"/>
        <v>0</v>
      </c>
      <c r="AY681" s="266" t="b">
        <f t="shared" ca="1" si="303"/>
        <v>0</v>
      </c>
    </row>
    <row r="682" spans="1:51" x14ac:dyDescent="0.25">
      <c r="A682">
        <v>650</v>
      </c>
      <c r="B682" s="163">
        <f ca="1">OFFSET(InputPriceData!B$15,CalculationsAndCharts!$A682+$A$11,0,1,1)</f>
        <v>41071</v>
      </c>
      <c r="C682" s="3">
        <f ca="1">OFFSET(InputPriceData!G$15,CalculationsAndCharts!$A682+$A$11,IF($C$7,8,0),1,1)</f>
        <v>275800</v>
      </c>
      <c r="D682" s="4">
        <f ca="1">OFFSET(InputPriceData!C$15,CalculationsAndCharts!$A682+$A$11,IF($C$7,8,0),1,1)</f>
        <v>14.44</v>
      </c>
      <c r="E682" s="4">
        <f ca="1">OFFSET(InputPriceData!D$15,CalculationsAndCharts!$A682+$A$11,IF($C$7,8,0),1,1)</f>
        <v>14.47</v>
      </c>
      <c r="F682" s="4">
        <f ca="1">OFFSET(InputPriceData!E$15,CalculationsAndCharts!$A682+$A$11,IF($C$7,8,0),1,1)</f>
        <v>14.06</v>
      </c>
      <c r="G682" s="4">
        <f ca="1">OFFSET(InputPriceData!F$15,CalculationsAndCharts!$A682+$A$11,IF($C$7,8,0),1,1)</f>
        <v>14.09</v>
      </c>
      <c r="H682" s="128"/>
      <c r="I682" s="128"/>
      <c r="K682" s="124"/>
      <c r="L682" s="279"/>
      <c r="M682" s="281"/>
      <c r="N682" s="280"/>
      <c r="O682" s="4"/>
      <c r="P682" s="4"/>
      <c r="Q682" s="3"/>
      <c r="S682" s="309">
        <f t="shared" ca="1" si="284"/>
        <v>14.45</v>
      </c>
      <c r="T682" s="309">
        <f t="shared" ca="1" si="285"/>
        <v>13.76</v>
      </c>
      <c r="U682" s="310">
        <f t="shared" ca="1" si="277"/>
        <v>0.47826086956521785</v>
      </c>
      <c r="V682" s="310" t="b">
        <f t="shared" ca="1" si="286"/>
        <v>0</v>
      </c>
      <c r="W682" s="3" t="b">
        <f t="shared" ca="1" si="287"/>
        <v>0</v>
      </c>
      <c r="X682" s="3" t="str">
        <f t="shared" ca="1" si="288"/>
        <v/>
      </c>
      <c r="Y682" s="3" t="str">
        <f t="shared" ca="1" si="278"/>
        <v/>
      </c>
      <c r="Z682" s="3" t="str">
        <f t="shared" ca="1" si="289"/>
        <v/>
      </c>
      <c r="AA682" s="3" t="str">
        <f t="shared" ca="1" si="290"/>
        <v/>
      </c>
      <c r="AB682" s="205">
        <f t="shared" ca="1" si="291"/>
        <v>9171</v>
      </c>
      <c r="AC682" s="205">
        <f t="shared" ca="1" si="292"/>
        <v>143</v>
      </c>
      <c r="AD682" s="205">
        <f t="shared" ca="1" si="279"/>
        <v>64.132867132867133</v>
      </c>
      <c r="AE682" s="205">
        <f t="shared" ca="1" si="280"/>
        <v>14.132867132867133</v>
      </c>
      <c r="AF682" s="205">
        <f t="shared" ca="1" si="293"/>
        <v>2.826573426573427</v>
      </c>
      <c r="AG682" s="205"/>
      <c r="AH682" s="205"/>
      <c r="AI682" s="205"/>
      <c r="AJ682" s="205"/>
      <c r="AK682" s="4"/>
      <c r="AL682" s="4"/>
      <c r="AM682" s="309">
        <f t="shared" ca="1" si="294"/>
        <v>14.45</v>
      </c>
      <c r="AN682" s="309">
        <f t="shared" ca="1" si="295"/>
        <v>13.83</v>
      </c>
      <c r="AO682" s="310">
        <f t="shared" ca="1" si="296"/>
        <v>0.4193548387096776</v>
      </c>
      <c r="AP682" s="310" t="b">
        <f t="shared" ca="1" si="297"/>
        <v>0</v>
      </c>
      <c r="AQ682" s="309">
        <f t="shared" ca="1" si="298"/>
        <v>0</v>
      </c>
      <c r="AR682" s="205">
        <f t="shared" ca="1" si="281"/>
        <v>0</v>
      </c>
      <c r="AS682" s="45" t="b">
        <f t="shared" ca="1" si="282"/>
        <v>0</v>
      </c>
      <c r="AT682">
        <f t="shared" ca="1" si="283"/>
        <v>0</v>
      </c>
      <c r="AU682" t="b">
        <f t="shared" ca="1" si="299"/>
        <v>0</v>
      </c>
      <c r="AV682" t="b">
        <f t="shared" ca="1" si="300"/>
        <v>0</v>
      </c>
      <c r="AW682" s="266" t="b">
        <f t="shared" ca="1" si="301"/>
        <v>0</v>
      </c>
      <c r="AX682" s="266" t="b">
        <f t="shared" ca="1" si="302"/>
        <v>0</v>
      </c>
      <c r="AY682" s="266" t="b">
        <f t="shared" ca="1" si="303"/>
        <v>0</v>
      </c>
    </row>
    <row r="683" spans="1:51" x14ac:dyDescent="0.25">
      <c r="A683">
        <v>651</v>
      </c>
      <c r="B683" s="163">
        <f ca="1">OFFSET(InputPriceData!B$15,CalculationsAndCharts!$A683+$A$11,0,1,1)</f>
        <v>41068</v>
      </c>
      <c r="C683" s="3">
        <f ca="1">OFFSET(InputPriceData!G$15,CalculationsAndCharts!$A683+$A$11,IF($C$7,8,0),1,1)</f>
        <v>248000</v>
      </c>
      <c r="D683" s="4">
        <f ca="1">OFFSET(InputPriceData!C$15,CalculationsAndCharts!$A683+$A$11,IF($C$7,8,0),1,1)</f>
        <v>14.1</v>
      </c>
      <c r="E683" s="4">
        <f ca="1">OFFSET(InputPriceData!D$15,CalculationsAndCharts!$A683+$A$11,IF($C$7,8,0),1,1)</f>
        <v>14.42</v>
      </c>
      <c r="F683" s="4">
        <f ca="1">OFFSET(InputPriceData!E$15,CalculationsAndCharts!$A683+$A$11,IF($C$7,8,0),1,1)</f>
        <v>14.05</v>
      </c>
      <c r="G683" s="4">
        <f ca="1">OFFSET(InputPriceData!F$15,CalculationsAndCharts!$A683+$A$11,IF($C$7,8,0),1,1)</f>
        <v>14.26</v>
      </c>
      <c r="H683" s="128"/>
      <c r="I683" s="128"/>
      <c r="K683" s="124"/>
      <c r="L683" s="279"/>
      <c r="M683" s="281"/>
      <c r="N683" s="280"/>
      <c r="O683" s="4"/>
      <c r="P683" s="4"/>
      <c r="Q683" s="3"/>
      <c r="S683" s="309">
        <f t="shared" ca="1" si="284"/>
        <v>14.45</v>
      </c>
      <c r="T683" s="309">
        <f t="shared" ca="1" si="285"/>
        <v>13.76</v>
      </c>
      <c r="U683" s="310">
        <f t="shared" ca="1" si="277"/>
        <v>0.72463768115942084</v>
      </c>
      <c r="V683" s="310" t="b">
        <f t="shared" ca="1" si="286"/>
        <v>0</v>
      </c>
      <c r="W683" s="3" t="b">
        <f t="shared" ca="1" si="287"/>
        <v>0</v>
      </c>
      <c r="X683" s="3" t="str">
        <f t="shared" ca="1" si="288"/>
        <v/>
      </c>
      <c r="Y683" s="3" t="str">
        <f t="shared" ca="1" si="278"/>
        <v/>
      </c>
      <c r="Z683" s="3" t="str">
        <f t="shared" ca="1" si="289"/>
        <v/>
      </c>
      <c r="AA683" s="3" t="str">
        <f t="shared" ca="1" si="290"/>
        <v/>
      </c>
      <c r="AB683" s="205">
        <f t="shared" ca="1" si="291"/>
        <v>9171</v>
      </c>
      <c r="AC683" s="205">
        <f t="shared" ca="1" si="292"/>
        <v>143</v>
      </c>
      <c r="AD683" s="205">
        <f t="shared" ca="1" si="279"/>
        <v>64.132867132867133</v>
      </c>
      <c r="AE683" s="205">
        <f t="shared" ca="1" si="280"/>
        <v>14.132867132867133</v>
      </c>
      <c r="AF683" s="205">
        <f t="shared" ca="1" si="293"/>
        <v>2.826573426573427</v>
      </c>
      <c r="AG683" s="205"/>
      <c r="AH683" s="205"/>
      <c r="AI683" s="205"/>
      <c r="AJ683" s="205"/>
      <c r="AK683" s="4"/>
      <c r="AL683" s="4"/>
      <c r="AM683" s="309">
        <f t="shared" ca="1" si="294"/>
        <v>14.45</v>
      </c>
      <c r="AN683" s="309">
        <f t="shared" ca="1" si="295"/>
        <v>13.76</v>
      </c>
      <c r="AO683" s="310">
        <f t="shared" ca="1" si="296"/>
        <v>0.72463768115942084</v>
      </c>
      <c r="AP683" s="310" t="b">
        <f t="shared" ca="1" si="297"/>
        <v>0</v>
      </c>
      <c r="AQ683" s="309">
        <f t="shared" ca="1" si="298"/>
        <v>0</v>
      </c>
      <c r="AR683" s="205">
        <f t="shared" ca="1" si="281"/>
        <v>0</v>
      </c>
      <c r="AS683" s="45" t="b">
        <f t="shared" ca="1" si="282"/>
        <v>0</v>
      </c>
      <c r="AT683">
        <f t="shared" ca="1" si="283"/>
        <v>0</v>
      </c>
      <c r="AU683" t="b">
        <f t="shared" ca="1" si="299"/>
        <v>0</v>
      </c>
      <c r="AV683" t="b">
        <f t="shared" ca="1" si="300"/>
        <v>0</v>
      </c>
      <c r="AW683" s="266" t="b">
        <f t="shared" ca="1" si="301"/>
        <v>0</v>
      </c>
      <c r="AX683" s="266" t="b">
        <f t="shared" ca="1" si="302"/>
        <v>0</v>
      </c>
      <c r="AY683" s="266" t="b">
        <f t="shared" ca="1" si="303"/>
        <v>0</v>
      </c>
    </row>
    <row r="684" spans="1:51" x14ac:dyDescent="0.25">
      <c r="A684">
        <v>652</v>
      </c>
      <c r="B684" s="163">
        <f ca="1">OFFSET(InputPriceData!B$15,CalculationsAndCharts!$A684+$A$11,0,1,1)</f>
        <v>41067</v>
      </c>
      <c r="C684" s="3">
        <f ca="1">OFFSET(InputPriceData!G$15,CalculationsAndCharts!$A684+$A$11,IF($C$7,8,0),1,1)</f>
        <v>228200</v>
      </c>
      <c r="D684" s="4">
        <f ca="1">OFFSET(InputPriceData!C$15,CalculationsAndCharts!$A684+$A$11,IF($C$7,8,0),1,1)</f>
        <v>14.39</v>
      </c>
      <c r="E684" s="4">
        <f ca="1">OFFSET(InputPriceData!D$15,CalculationsAndCharts!$A684+$A$11,IF($C$7,8,0),1,1)</f>
        <v>14.46</v>
      </c>
      <c r="F684" s="4">
        <f ca="1">OFFSET(InputPriceData!E$15,CalculationsAndCharts!$A684+$A$11,IF($C$7,8,0),1,1)</f>
        <v>14.13</v>
      </c>
      <c r="G684" s="4">
        <f ca="1">OFFSET(InputPriceData!F$15,CalculationsAndCharts!$A684+$A$11,IF($C$7,8,0),1,1)</f>
        <v>14.14</v>
      </c>
      <c r="H684" s="128"/>
      <c r="I684" s="128"/>
      <c r="K684" s="124"/>
      <c r="L684" s="279"/>
      <c r="M684" s="281"/>
      <c r="N684" s="280"/>
      <c r="O684" s="4"/>
      <c r="P684" s="4"/>
      <c r="Q684" s="3"/>
      <c r="S684" s="309">
        <f t="shared" ca="1" si="284"/>
        <v>14.45</v>
      </c>
      <c r="T684" s="309">
        <f t="shared" ca="1" si="285"/>
        <v>13.76</v>
      </c>
      <c r="U684" s="310">
        <f t="shared" ca="1" si="277"/>
        <v>0.55072463768116098</v>
      </c>
      <c r="V684" s="310" t="b">
        <f t="shared" ca="1" si="286"/>
        <v>0</v>
      </c>
      <c r="W684" s="3" t="b">
        <f t="shared" ca="1" si="287"/>
        <v>0</v>
      </c>
      <c r="X684" s="3" t="str">
        <f t="shared" ca="1" si="288"/>
        <v/>
      </c>
      <c r="Y684" s="3" t="str">
        <f t="shared" ca="1" si="278"/>
        <v/>
      </c>
      <c r="Z684" s="3" t="str">
        <f t="shared" ca="1" si="289"/>
        <v/>
      </c>
      <c r="AA684" s="3" t="str">
        <f t="shared" ca="1" si="290"/>
        <v/>
      </c>
      <c r="AB684" s="205">
        <f t="shared" ca="1" si="291"/>
        <v>9171</v>
      </c>
      <c r="AC684" s="205">
        <f t="shared" ca="1" si="292"/>
        <v>143</v>
      </c>
      <c r="AD684" s="205">
        <f t="shared" ca="1" si="279"/>
        <v>64.132867132867133</v>
      </c>
      <c r="AE684" s="205">
        <f t="shared" ca="1" si="280"/>
        <v>14.132867132867133</v>
      </c>
      <c r="AF684" s="205">
        <f t="shared" ca="1" si="293"/>
        <v>2.826573426573427</v>
      </c>
      <c r="AG684" s="205"/>
      <c r="AH684" s="205"/>
      <c r="AI684" s="205"/>
      <c r="AJ684" s="205"/>
      <c r="AK684" s="4"/>
      <c r="AL684" s="4"/>
      <c r="AM684" s="309">
        <f t="shared" ca="1" si="294"/>
        <v>14.45</v>
      </c>
      <c r="AN684" s="309">
        <f t="shared" ca="1" si="295"/>
        <v>13.76</v>
      </c>
      <c r="AO684" s="310">
        <f t="shared" ca="1" si="296"/>
        <v>0.55072463768116098</v>
      </c>
      <c r="AP684" s="310" t="b">
        <f t="shared" ca="1" si="297"/>
        <v>0</v>
      </c>
      <c r="AQ684" s="309">
        <f t="shared" ca="1" si="298"/>
        <v>0</v>
      </c>
      <c r="AR684" s="205">
        <f t="shared" ca="1" si="281"/>
        <v>0</v>
      </c>
      <c r="AS684" s="45" t="b">
        <f t="shared" ca="1" si="282"/>
        <v>0</v>
      </c>
      <c r="AT684">
        <f t="shared" ca="1" si="283"/>
        <v>0</v>
      </c>
      <c r="AU684" t="b">
        <f t="shared" ca="1" si="299"/>
        <v>0</v>
      </c>
      <c r="AV684" t="b">
        <f t="shared" ca="1" si="300"/>
        <v>0</v>
      </c>
      <c r="AW684" s="266" t="b">
        <f t="shared" ca="1" si="301"/>
        <v>0</v>
      </c>
      <c r="AX684" s="266" t="b">
        <f t="shared" ca="1" si="302"/>
        <v>0</v>
      </c>
      <c r="AY684" s="266" t="b">
        <f t="shared" ca="1" si="303"/>
        <v>0</v>
      </c>
    </row>
    <row r="685" spans="1:51" x14ac:dyDescent="0.25">
      <c r="A685">
        <v>653</v>
      </c>
      <c r="B685" s="163">
        <f ca="1">OFFSET(InputPriceData!B$15,CalculationsAndCharts!$A685+$A$11,0,1,1)</f>
        <v>41066</v>
      </c>
      <c r="C685" s="3">
        <f ca="1">OFFSET(InputPriceData!G$15,CalculationsAndCharts!$A685+$A$11,IF($C$7,8,0),1,1)</f>
        <v>288100</v>
      </c>
      <c r="D685" s="4">
        <f ca="1">OFFSET(InputPriceData!C$15,CalculationsAndCharts!$A685+$A$11,IF($C$7,8,0),1,1)</f>
        <v>13.94</v>
      </c>
      <c r="E685" s="4">
        <f ca="1">OFFSET(InputPriceData!D$15,CalculationsAndCharts!$A685+$A$11,IF($C$7,8,0),1,1)</f>
        <v>14.24</v>
      </c>
      <c r="F685" s="4">
        <f ca="1">OFFSET(InputPriceData!E$15,CalculationsAndCharts!$A685+$A$11,IF($C$7,8,0),1,1)</f>
        <v>13.94</v>
      </c>
      <c r="G685" s="4">
        <f ca="1">OFFSET(InputPriceData!F$15,CalculationsAndCharts!$A685+$A$11,IF($C$7,8,0),1,1)</f>
        <v>14.23</v>
      </c>
      <c r="H685" s="128"/>
      <c r="I685" s="128"/>
      <c r="K685" s="124"/>
      <c r="L685" s="279"/>
      <c r="M685" s="281"/>
      <c r="N685" s="280"/>
      <c r="O685" s="4"/>
      <c r="P685" s="4"/>
      <c r="Q685" s="3"/>
      <c r="S685" s="309">
        <f t="shared" ca="1" si="284"/>
        <v>14.45</v>
      </c>
      <c r="T685" s="309">
        <f t="shared" ca="1" si="285"/>
        <v>13.76</v>
      </c>
      <c r="U685" s="310">
        <f t="shared" ca="1" si="277"/>
        <v>0.68115942028985654</v>
      </c>
      <c r="V685" s="310" t="b">
        <f t="shared" ca="1" si="286"/>
        <v>0</v>
      </c>
      <c r="W685" s="3" t="b">
        <f t="shared" ca="1" si="287"/>
        <v>0</v>
      </c>
      <c r="X685" s="3" t="str">
        <f t="shared" ca="1" si="288"/>
        <v/>
      </c>
      <c r="Y685" s="3" t="str">
        <f t="shared" ca="1" si="278"/>
        <v/>
      </c>
      <c r="Z685" s="3" t="str">
        <f t="shared" ca="1" si="289"/>
        <v/>
      </c>
      <c r="AA685" s="3" t="str">
        <f t="shared" ca="1" si="290"/>
        <v/>
      </c>
      <c r="AB685" s="205">
        <f t="shared" ca="1" si="291"/>
        <v>9171</v>
      </c>
      <c r="AC685" s="205">
        <f t="shared" ca="1" si="292"/>
        <v>143</v>
      </c>
      <c r="AD685" s="205">
        <f t="shared" ca="1" si="279"/>
        <v>64.132867132867133</v>
      </c>
      <c r="AE685" s="205">
        <f t="shared" ca="1" si="280"/>
        <v>14.132867132867133</v>
      </c>
      <c r="AF685" s="205">
        <f t="shared" ca="1" si="293"/>
        <v>2.826573426573427</v>
      </c>
      <c r="AG685" s="205"/>
      <c r="AH685" s="205"/>
      <c r="AI685" s="205"/>
      <c r="AJ685" s="205"/>
      <c r="AK685" s="4"/>
      <c r="AL685" s="4"/>
      <c r="AM685" s="309">
        <f t="shared" ca="1" si="294"/>
        <v>14.45</v>
      </c>
      <c r="AN685" s="309">
        <f t="shared" ca="1" si="295"/>
        <v>13.76</v>
      </c>
      <c r="AO685" s="310">
        <f t="shared" ca="1" si="296"/>
        <v>0.68115942028985654</v>
      </c>
      <c r="AP685" s="310" t="b">
        <f t="shared" ca="1" si="297"/>
        <v>0</v>
      </c>
      <c r="AQ685" s="309">
        <f t="shared" ca="1" si="298"/>
        <v>0</v>
      </c>
      <c r="AR685" s="205">
        <f t="shared" ca="1" si="281"/>
        <v>0</v>
      </c>
      <c r="AS685" s="45" t="b">
        <f t="shared" ca="1" si="282"/>
        <v>0</v>
      </c>
      <c r="AT685">
        <f t="shared" ca="1" si="283"/>
        <v>0</v>
      </c>
      <c r="AU685" t="b">
        <f t="shared" ca="1" si="299"/>
        <v>0</v>
      </c>
      <c r="AV685" t="b">
        <f t="shared" ca="1" si="300"/>
        <v>0</v>
      </c>
      <c r="AW685" s="266" t="b">
        <f t="shared" ca="1" si="301"/>
        <v>0</v>
      </c>
      <c r="AX685" s="266" t="b">
        <f t="shared" ca="1" si="302"/>
        <v>0</v>
      </c>
      <c r="AY685" s="266" t="b">
        <f t="shared" ca="1" si="303"/>
        <v>0</v>
      </c>
    </row>
    <row r="686" spans="1:51" x14ac:dyDescent="0.25">
      <c r="A686">
        <v>654</v>
      </c>
      <c r="B686" s="163">
        <f ca="1">OFFSET(InputPriceData!B$15,CalculationsAndCharts!$A686+$A$11,0,1,1)</f>
        <v>41065</v>
      </c>
      <c r="C686" s="3">
        <f ca="1">OFFSET(InputPriceData!G$15,CalculationsAndCharts!$A686+$A$11,IF($C$7,8,0),1,1)</f>
        <v>582400</v>
      </c>
      <c r="D686" s="4">
        <f ca="1">OFFSET(InputPriceData!C$15,CalculationsAndCharts!$A686+$A$11,IF($C$7,8,0),1,1)</f>
        <v>13.92</v>
      </c>
      <c r="E686" s="4">
        <f ca="1">OFFSET(InputPriceData!D$15,CalculationsAndCharts!$A686+$A$11,IF($C$7,8,0),1,1)</f>
        <v>14.04</v>
      </c>
      <c r="F686" s="4">
        <f ca="1">OFFSET(InputPriceData!E$15,CalculationsAndCharts!$A686+$A$11,IF($C$7,8,0),1,1)</f>
        <v>13.75</v>
      </c>
      <c r="G686" s="4">
        <f ca="1">OFFSET(InputPriceData!F$15,CalculationsAndCharts!$A686+$A$11,IF($C$7,8,0),1,1)</f>
        <v>13.83</v>
      </c>
      <c r="H686" s="128"/>
      <c r="I686" s="128"/>
      <c r="K686" s="124"/>
      <c r="L686" s="279"/>
      <c r="M686" s="281"/>
      <c r="N686" s="280"/>
      <c r="O686" s="4"/>
      <c r="P686" s="4"/>
      <c r="Q686" s="3"/>
      <c r="S686" s="309">
        <f t="shared" ca="1" si="284"/>
        <v>14.45</v>
      </c>
      <c r="T686" s="309">
        <f t="shared" ca="1" si="285"/>
        <v>13.76</v>
      </c>
      <c r="U686" s="310">
        <f t="shared" ca="1" si="277"/>
        <v>0.10144927536231932</v>
      </c>
      <c r="V686" s="310" t="b">
        <f t="shared" ca="1" si="286"/>
        <v>0</v>
      </c>
      <c r="W686" s="3" t="b">
        <f t="shared" ca="1" si="287"/>
        <v>1</v>
      </c>
      <c r="X686" s="3">
        <f t="shared" ca="1" si="288"/>
        <v>13.83</v>
      </c>
      <c r="Y686" s="3">
        <f t="shared" ca="1" si="278"/>
        <v>0</v>
      </c>
      <c r="Z686" s="3">
        <f t="shared" ca="1" si="289"/>
        <v>0</v>
      </c>
      <c r="AA686" s="3">
        <f t="shared" ca="1" si="290"/>
        <v>50</v>
      </c>
      <c r="AB686" s="205">
        <f t="shared" ca="1" si="291"/>
        <v>9171</v>
      </c>
      <c r="AC686" s="205">
        <f t="shared" ca="1" si="292"/>
        <v>143</v>
      </c>
      <c r="AD686" s="205">
        <f t="shared" ca="1" si="279"/>
        <v>64.132867132867133</v>
      </c>
      <c r="AE686" s="205">
        <f t="shared" ca="1" si="280"/>
        <v>14.132867132867133</v>
      </c>
      <c r="AF686" s="205">
        <f t="shared" ca="1" si="293"/>
        <v>2.826573426573427</v>
      </c>
      <c r="AG686" s="205"/>
      <c r="AH686" s="205"/>
      <c r="AI686" s="205"/>
      <c r="AJ686" s="205"/>
      <c r="AK686" s="4"/>
      <c r="AL686" s="4"/>
      <c r="AM686" s="309">
        <f t="shared" ca="1" si="294"/>
        <v>14.45</v>
      </c>
      <c r="AN686" s="309">
        <f t="shared" ca="1" si="295"/>
        <v>13.76</v>
      </c>
      <c r="AO686" s="310">
        <f t="shared" ca="1" si="296"/>
        <v>0.10144927536231932</v>
      </c>
      <c r="AP686" s="310" t="b">
        <f t="shared" ca="1" si="297"/>
        <v>0</v>
      </c>
      <c r="AQ686" s="309">
        <f t="shared" ca="1" si="298"/>
        <v>0</v>
      </c>
      <c r="AR686" s="205">
        <f t="shared" ca="1" si="281"/>
        <v>0</v>
      </c>
      <c r="AS686" s="45" t="b">
        <f t="shared" ca="1" si="282"/>
        <v>0</v>
      </c>
      <c r="AT686">
        <f t="shared" ca="1" si="283"/>
        <v>0</v>
      </c>
      <c r="AU686" t="b">
        <f t="shared" ca="1" si="299"/>
        <v>0</v>
      </c>
      <c r="AV686" t="b">
        <f t="shared" ca="1" si="300"/>
        <v>0</v>
      </c>
      <c r="AW686" s="266" t="b">
        <f t="shared" ca="1" si="301"/>
        <v>0</v>
      </c>
      <c r="AX686" s="266" t="b">
        <f t="shared" ca="1" si="302"/>
        <v>0</v>
      </c>
      <c r="AY686" s="266" t="b">
        <f t="shared" ca="1" si="303"/>
        <v>0</v>
      </c>
    </row>
    <row r="687" spans="1:51" x14ac:dyDescent="0.25">
      <c r="A687">
        <v>655</v>
      </c>
      <c r="B687" s="163">
        <f ca="1">OFFSET(InputPriceData!B$15,CalculationsAndCharts!$A687+$A$11,0,1,1)</f>
        <v>41064</v>
      </c>
      <c r="C687" s="3">
        <f ca="1">OFFSET(InputPriceData!G$15,CalculationsAndCharts!$A687+$A$11,IF($C$7,8,0),1,1)</f>
        <v>386500</v>
      </c>
      <c r="D687" s="4">
        <f ca="1">OFFSET(InputPriceData!C$15,CalculationsAndCharts!$A687+$A$11,IF($C$7,8,0),1,1)</f>
        <v>13.88</v>
      </c>
      <c r="E687" s="4">
        <f ca="1">OFFSET(InputPriceData!D$15,CalculationsAndCharts!$A687+$A$11,IF($C$7,8,0),1,1)</f>
        <v>14.05</v>
      </c>
      <c r="F687" s="4">
        <f ca="1">OFFSET(InputPriceData!E$15,CalculationsAndCharts!$A687+$A$11,IF($C$7,8,0),1,1)</f>
        <v>13.82</v>
      </c>
      <c r="G687" s="4">
        <f ca="1">OFFSET(InputPriceData!F$15,CalculationsAndCharts!$A687+$A$11,IF($C$7,8,0),1,1)</f>
        <v>13.99</v>
      </c>
      <c r="H687" s="128"/>
      <c r="I687" s="128"/>
      <c r="K687" s="124"/>
      <c r="L687" s="279"/>
      <c r="M687" s="281"/>
      <c r="N687" s="280"/>
      <c r="O687" s="4"/>
      <c r="P687" s="4"/>
      <c r="Q687" s="3"/>
      <c r="S687" s="309">
        <f t="shared" ca="1" si="284"/>
        <v>14.45</v>
      </c>
      <c r="T687" s="309">
        <f t="shared" ca="1" si="285"/>
        <v>13.76</v>
      </c>
      <c r="U687" s="310">
        <f t="shared" ca="1" si="277"/>
        <v>0.3333333333333342</v>
      </c>
      <c r="V687" s="310" t="b">
        <f t="shared" ca="1" si="286"/>
        <v>0</v>
      </c>
      <c r="W687" s="3" t="b">
        <f t="shared" ca="1" si="287"/>
        <v>0</v>
      </c>
      <c r="X687" s="3" t="str">
        <f t="shared" ca="1" si="288"/>
        <v/>
      </c>
      <c r="Y687" s="3" t="str">
        <f t="shared" ca="1" si="278"/>
        <v/>
      </c>
      <c r="Z687" s="3" t="str">
        <f t="shared" ca="1" si="289"/>
        <v/>
      </c>
      <c r="AA687" s="3" t="str">
        <f t="shared" ca="1" si="290"/>
        <v/>
      </c>
      <c r="AB687" s="205">
        <f t="shared" ca="1" si="291"/>
        <v>9121</v>
      </c>
      <c r="AC687" s="205">
        <f t="shared" ca="1" si="292"/>
        <v>142</v>
      </c>
      <c r="AD687" s="205">
        <f t="shared" ca="1" si="279"/>
        <v>64.232394366197184</v>
      </c>
      <c r="AE687" s="205">
        <f t="shared" ca="1" si="280"/>
        <v>14.232394366197184</v>
      </c>
      <c r="AF687" s="205">
        <f t="shared" ca="1" si="293"/>
        <v>2.846478873239437</v>
      </c>
      <c r="AG687" s="205"/>
      <c r="AH687" s="205"/>
      <c r="AI687" s="205"/>
      <c r="AJ687" s="205"/>
      <c r="AK687" s="4"/>
      <c r="AL687" s="4"/>
      <c r="AM687" s="309">
        <f t="shared" ca="1" si="294"/>
        <v>14.45</v>
      </c>
      <c r="AN687" s="309">
        <f t="shared" ca="1" si="295"/>
        <v>13.76</v>
      </c>
      <c r="AO687" s="310">
        <f t="shared" ca="1" si="296"/>
        <v>0.3333333333333342</v>
      </c>
      <c r="AP687" s="310" t="b">
        <f t="shared" ca="1" si="297"/>
        <v>0</v>
      </c>
      <c r="AQ687" s="309">
        <f t="shared" ca="1" si="298"/>
        <v>0</v>
      </c>
      <c r="AR687" s="205">
        <f t="shared" ca="1" si="281"/>
        <v>0</v>
      </c>
      <c r="AS687" s="45" t="b">
        <f t="shared" ca="1" si="282"/>
        <v>0</v>
      </c>
      <c r="AT687">
        <f t="shared" ca="1" si="283"/>
        <v>0</v>
      </c>
      <c r="AU687" t="b">
        <f t="shared" ca="1" si="299"/>
        <v>0</v>
      </c>
      <c r="AV687" t="b">
        <f t="shared" ca="1" si="300"/>
        <v>0</v>
      </c>
      <c r="AW687" s="266" t="b">
        <f t="shared" ca="1" si="301"/>
        <v>0</v>
      </c>
      <c r="AX687" s="266" t="b">
        <f t="shared" ca="1" si="302"/>
        <v>0</v>
      </c>
      <c r="AY687" s="266" t="b">
        <f t="shared" ca="1" si="303"/>
        <v>0</v>
      </c>
    </row>
    <row r="688" spans="1:51" x14ac:dyDescent="0.25">
      <c r="A688">
        <v>656</v>
      </c>
      <c r="B688" s="163">
        <f ca="1">OFFSET(InputPriceData!B$15,CalculationsAndCharts!$A688+$A$11,0,1,1)</f>
        <v>41061</v>
      </c>
      <c r="C688" s="3">
        <f ca="1">OFFSET(InputPriceData!G$15,CalculationsAndCharts!$A688+$A$11,IF($C$7,8,0),1,1)</f>
        <v>342500</v>
      </c>
      <c r="D688" s="4">
        <f ca="1">OFFSET(InputPriceData!C$15,CalculationsAndCharts!$A688+$A$11,IF($C$7,8,0),1,1)</f>
        <v>14</v>
      </c>
      <c r="E688" s="4">
        <f ca="1">OFFSET(InputPriceData!D$15,CalculationsAndCharts!$A688+$A$11,IF($C$7,8,0),1,1)</f>
        <v>14.14</v>
      </c>
      <c r="F688" s="4">
        <f ca="1">OFFSET(InputPriceData!E$15,CalculationsAndCharts!$A688+$A$11,IF($C$7,8,0),1,1)</f>
        <v>13.86</v>
      </c>
      <c r="G688" s="4">
        <f ca="1">OFFSET(InputPriceData!F$15,CalculationsAndCharts!$A688+$A$11,IF($C$7,8,0),1,1)</f>
        <v>13.86</v>
      </c>
      <c r="H688" s="128"/>
      <c r="I688" s="128"/>
      <c r="K688" s="124"/>
      <c r="L688" s="279"/>
      <c r="M688" s="281"/>
      <c r="N688" s="280"/>
      <c r="O688" s="4"/>
      <c r="P688" s="4"/>
      <c r="Q688" s="3"/>
      <c r="S688" s="309">
        <f t="shared" ca="1" si="284"/>
        <v>14.45</v>
      </c>
      <c r="T688" s="309">
        <f t="shared" ca="1" si="285"/>
        <v>13.76</v>
      </c>
      <c r="U688" s="310">
        <f t="shared" ca="1" si="277"/>
        <v>0.14492753623188365</v>
      </c>
      <c r="V688" s="310" t="b">
        <f t="shared" ca="1" si="286"/>
        <v>0</v>
      </c>
      <c r="W688" s="3" t="b">
        <f t="shared" ca="1" si="287"/>
        <v>0</v>
      </c>
      <c r="X688" s="3" t="str">
        <f t="shared" ca="1" si="288"/>
        <v/>
      </c>
      <c r="Y688" s="3" t="str">
        <f t="shared" ca="1" si="278"/>
        <v/>
      </c>
      <c r="Z688" s="3" t="str">
        <f t="shared" ca="1" si="289"/>
        <v/>
      </c>
      <c r="AA688" s="3" t="str">
        <f t="shared" ca="1" si="290"/>
        <v/>
      </c>
      <c r="AB688" s="205">
        <f t="shared" ca="1" si="291"/>
        <v>9121</v>
      </c>
      <c r="AC688" s="205">
        <f t="shared" ca="1" si="292"/>
        <v>142</v>
      </c>
      <c r="AD688" s="205">
        <f t="shared" ca="1" si="279"/>
        <v>64.232394366197184</v>
      </c>
      <c r="AE688" s="205">
        <f t="shared" ca="1" si="280"/>
        <v>14.232394366197184</v>
      </c>
      <c r="AF688" s="205">
        <f t="shared" ca="1" si="293"/>
        <v>2.846478873239437</v>
      </c>
      <c r="AG688" s="205"/>
      <c r="AH688" s="205"/>
      <c r="AI688" s="205"/>
      <c r="AJ688" s="205"/>
      <c r="AK688" s="4"/>
      <c r="AL688" s="4"/>
      <c r="AM688" s="309">
        <f t="shared" ca="1" si="294"/>
        <v>14.45</v>
      </c>
      <c r="AN688" s="309">
        <f t="shared" ca="1" si="295"/>
        <v>13.76</v>
      </c>
      <c r="AO688" s="310">
        <f t="shared" ca="1" si="296"/>
        <v>0.14492753623188365</v>
      </c>
      <c r="AP688" s="310" t="b">
        <f t="shared" ca="1" si="297"/>
        <v>0</v>
      </c>
      <c r="AQ688" s="309">
        <f t="shared" ca="1" si="298"/>
        <v>0</v>
      </c>
      <c r="AR688" s="205">
        <f t="shared" ca="1" si="281"/>
        <v>0</v>
      </c>
      <c r="AS688" s="45" t="b">
        <f t="shared" ca="1" si="282"/>
        <v>0</v>
      </c>
      <c r="AT688">
        <f t="shared" ca="1" si="283"/>
        <v>0</v>
      </c>
      <c r="AU688" t="b">
        <f t="shared" ca="1" si="299"/>
        <v>0</v>
      </c>
      <c r="AV688" t="b">
        <f t="shared" ca="1" si="300"/>
        <v>0</v>
      </c>
      <c r="AW688" s="266" t="b">
        <f t="shared" ca="1" si="301"/>
        <v>0</v>
      </c>
      <c r="AX688" s="266" t="b">
        <f t="shared" ca="1" si="302"/>
        <v>0</v>
      </c>
      <c r="AY688" s="266" t="b">
        <f t="shared" ca="1" si="303"/>
        <v>1</v>
      </c>
    </row>
    <row r="689" spans="1:51" x14ac:dyDescent="0.25">
      <c r="A689">
        <v>657</v>
      </c>
      <c r="B689" s="163">
        <f ca="1">OFFSET(InputPriceData!B$15,CalculationsAndCharts!$A689+$A$11,0,1,1)</f>
        <v>41060</v>
      </c>
      <c r="C689" s="3">
        <f ca="1">OFFSET(InputPriceData!G$15,CalculationsAndCharts!$A689+$A$11,IF($C$7,8,0),1,1)</f>
        <v>360000</v>
      </c>
      <c r="D689" s="4">
        <f ca="1">OFFSET(InputPriceData!C$15,CalculationsAndCharts!$A689+$A$11,IF($C$7,8,0),1,1)</f>
        <v>14.28</v>
      </c>
      <c r="E689" s="4">
        <f ca="1">OFFSET(InputPriceData!D$15,CalculationsAndCharts!$A689+$A$11,IF($C$7,8,0),1,1)</f>
        <v>14.4</v>
      </c>
      <c r="F689" s="4">
        <f ca="1">OFFSET(InputPriceData!E$15,CalculationsAndCharts!$A689+$A$11,IF($C$7,8,0),1,1)</f>
        <v>14.04</v>
      </c>
      <c r="G689" s="4">
        <f ca="1">OFFSET(InputPriceData!F$15,CalculationsAndCharts!$A689+$A$11,IF($C$7,8,0),1,1)</f>
        <v>14.24</v>
      </c>
      <c r="H689" s="128"/>
      <c r="I689" s="128"/>
      <c r="K689" s="124"/>
      <c r="L689" s="279"/>
      <c r="M689" s="281"/>
      <c r="N689" s="280"/>
      <c r="O689" s="4"/>
      <c r="P689" s="4"/>
      <c r="Q689" s="3"/>
      <c r="S689" s="309">
        <f t="shared" ca="1" si="284"/>
        <v>14.45</v>
      </c>
      <c r="T689" s="309">
        <f t="shared" ca="1" si="285"/>
        <v>13.76</v>
      </c>
      <c r="U689" s="310">
        <f t="shared" ca="1" si="277"/>
        <v>0.69565217391304457</v>
      </c>
      <c r="V689" s="310" t="b">
        <f t="shared" ca="1" si="286"/>
        <v>0</v>
      </c>
      <c r="W689" s="3" t="b">
        <f t="shared" ca="1" si="287"/>
        <v>0</v>
      </c>
      <c r="X689" s="3" t="str">
        <f t="shared" ca="1" si="288"/>
        <v/>
      </c>
      <c r="Y689" s="3" t="str">
        <f t="shared" ca="1" si="278"/>
        <v/>
      </c>
      <c r="Z689" s="3" t="str">
        <f t="shared" ca="1" si="289"/>
        <v/>
      </c>
      <c r="AA689" s="3" t="str">
        <f t="shared" ca="1" si="290"/>
        <v/>
      </c>
      <c r="AB689" s="205">
        <f t="shared" ca="1" si="291"/>
        <v>9121</v>
      </c>
      <c r="AC689" s="205">
        <f t="shared" ca="1" si="292"/>
        <v>142</v>
      </c>
      <c r="AD689" s="205">
        <f t="shared" ca="1" si="279"/>
        <v>64.232394366197184</v>
      </c>
      <c r="AE689" s="205">
        <f t="shared" ca="1" si="280"/>
        <v>14.232394366197184</v>
      </c>
      <c r="AF689" s="205">
        <f t="shared" ca="1" si="293"/>
        <v>2.846478873239437</v>
      </c>
      <c r="AG689" s="205"/>
      <c r="AH689" s="205"/>
      <c r="AI689" s="205"/>
      <c r="AJ689" s="205"/>
      <c r="AK689" s="4"/>
      <c r="AL689" s="4"/>
      <c r="AM689" s="309">
        <f t="shared" ca="1" si="294"/>
        <v>14.45</v>
      </c>
      <c r="AN689" s="309">
        <f t="shared" ca="1" si="295"/>
        <v>13.76</v>
      </c>
      <c r="AO689" s="310">
        <f t="shared" ca="1" si="296"/>
        <v>0.69565217391304457</v>
      </c>
      <c r="AP689" s="310" t="b">
        <f t="shared" ca="1" si="297"/>
        <v>0</v>
      </c>
      <c r="AQ689" s="309">
        <f t="shared" ca="1" si="298"/>
        <v>0.41249999999999998</v>
      </c>
      <c r="AR689" s="205">
        <f t="shared" ca="1" si="281"/>
        <v>13.3375</v>
      </c>
      <c r="AS689" s="45" t="b">
        <f t="shared" ca="1" si="282"/>
        <v>0</v>
      </c>
      <c r="AT689">
        <f t="shared" ca="1" si="283"/>
        <v>9</v>
      </c>
      <c r="AU689" t="b">
        <f t="shared" ca="1" si="299"/>
        <v>1</v>
      </c>
      <c r="AV689" t="b">
        <f t="shared" ca="1" si="300"/>
        <v>1</v>
      </c>
      <c r="AW689" s="266" t="b">
        <f t="shared" ca="1" si="301"/>
        <v>0</v>
      </c>
      <c r="AX689" s="266" t="b">
        <f t="shared" ca="1" si="302"/>
        <v>1</v>
      </c>
      <c r="AY689" s="266" t="b">
        <f t="shared" ca="1" si="303"/>
        <v>0</v>
      </c>
    </row>
    <row r="690" spans="1:51" x14ac:dyDescent="0.25">
      <c r="A690">
        <v>658</v>
      </c>
      <c r="B690" s="163">
        <f ca="1">OFFSET(InputPriceData!B$15,CalculationsAndCharts!$A690+$A$11,0,1,1)</f>
        <v>41059</v>
      </c>
      <c r="C690" s="3">
        <f ca="1">OFFSET(InputPriceData!G$15,CalculationsAndCharts!$A690+$A$11,IF($C$7,8,0),1,1)</f>
        <v>343700</v>
      </c>
      <c r="D690" s="4">
        <f ca="1">OFFSET(InputPriceData!C$15,CalculationsAndCharts!$A690+$A$11,IF($C$7,8,0),1,1)</f>
        <v>14.31</v>
      </c>
      <c r="E690" s="4">
        <f ca="1">OFFSET(InputPriceData!D$15,CalculationsAndCharts!$A690+$A$11,IF($C$7,8,0),1,1)</f>
        <v>14.34</v>
      </c>
      <c r="F690" s="4">
        <f ca="1">OFFSET(InputPriceData!E$15,CalculationsAndCharts!$A690+$A$11,IF($C$7,8,0),1,1)</f>
        <v>14.14</v>
      </c>
      <c r="G690" s="4">
        <f ca="1">OFFSET(InputPriceData!F$15,CalculationsAndCharts!$A690+$A$11,IF($C$7,8,0),1,1)</f>
        <v>14.25</v>
      </c>
      <c r="H690" s="128"/>
      <c r="I690" s="128"/>
      <c r="K690" s="124"/>
      <c r="L690" s="279"/>
      <c r="M690" s="281"/>
      <c r="N690" s="280"/>
      <c r="O690" s="4"/>
      <c r="P690" s="4"/>
      <c r="Q690" s="3"/>
      <c r="S690" s="309">
        <f t="shared" ca="1" si="284"/>
        <v>14.45</v>
      </c>
      <c r="T690" s="309">
        <f t="shared" ca="1" si="285"/>
        <v>13.76</v>
      </c>
      <c r="U690" s="310">
        <f t="shared" ca="1" si="277"/>
        <v>0.71014492753623271</v>
      </c>
      <c r="V690" s="310" t="b">
        <f t="shared" ca="1" si="286"/>
        <v>0</v>
      </c>
      <c r="W690" s="3" t="b">
        <f t="shared" ca="1" si="287"/>
        <v>0</v>
      </c>
      <c r="X690" s="3" t="str">
        <f t="shared" ca="1" si="288"/>
        <v/>
      </c>
      <c r="Y690" s="3" t="str">
        <f t="shared" ca="1" si="278"/>
        <v/>
      </c>
      <c r="Z690" s="3" t="str">
        <f t="shared" ca="1" si="289"/>
        <v/>
      </c>
      <c r="AA690" s="3" t="str">
        <f t="shared" ca="1" si="290"/>
        <v/>
      </c>
      <c r="AB690" s="205">
        <f t="shared" ca="1" si="291"/>
        <v>9121</v>
      </c>
      <c r="AC690" s="205">
        <f t="shared" ca="1" si="292"/>
        <v>142</v>
      </c>
      <c r="AD690" s="205">
        <f t="shared" ca="1" si="279"/>
        <v>64.232394366197184</v>
      </c>
      <c r="AE690" s="205">
        <f t="shared" ca="1" si="280"/>
        <v>14.232394366197184</v>
      </c>
      <c r="AF690" s="205">
        <f t="shared" ca="1" si="293"/>
        <v>2.846478873239437</v>
      </c>
      <c r="AG690" s="205"/>
      <c r="AH690" s="205"/>
      <c r="AI690" s="205"/>
      <c r="AJ690" s="205"/>
      <c r="AK690" s="4"/>
      <c r="AL690" s="4"/>
      <c r="AM690" s="309">
        <f t="shared" ca="1" si="294"/>
        <v>14.45</v>
      </c>
      <c r="AN690" s="309">
        <f t="shared" ca="1" si="295"/>
        <v>13.76</v>
      </c>
      <c r="AO690" s="310">
        <f t="shared" ca="1" si="296"/>
        <v>0.71014492753623271</v>
      </c>
      <c r="AP690" s="310" t="b">
        <f t="shared" ca="1" si="297"/>
        <v>0</v>
      </c>
      <c r="AQ690" s="309">
        <f t="shared" ca="1" si="298"/>
        <v>0.41249999999999998</v>
      </c>
      <c r="AR690" s="205">
        <f t="shared" ca="1" si="281"/>
        <v>13.3375</v>
      </c>
      <c r="AS690" s="45" t="b">
        <f t="shared" ca="1" si="282"/>
        <v>0</v>
      </c>
      <c r="AT690">
        <f t="shared" ca="1" si="283"/>
        <v>8</v>
      </c>
      <c r="AU690" t="b">
        <f t="shared" ca="1" si="299"/>
        <v>0</v>
      </c>
      <c r="AV690" t="b">
        <f t="shared" ca="1" si="300"/>
        <v>0</v>
      </c>
      <c r="AW690" s="266" t="b">
        <f t="shared" ca="1" si="301"/>
        <v>0</v>
      </c>
      <c r="AX690" s="266" t="b">
        <f t="shared" ca="1" si="302"/>
        <v>1</v>
      </c>
      <c r="AY690" s="266" t="b">
        <f t="shared" ca="1" si="303"/>
        <v>0</v>
      </c>
    </row>
    <row r="691" spans="1:51" x14ac:dyDescent="0.25">
      <c r="A691">
        <v>659</v>
      </c>
      <c r="B691" s="163">
        <f ca="1">OFFSET(InputPriceData!B$15,CalculationsAndCharts!$A691+$A$11,0,1,1)</f>
        <v>41058</v>
      </c>
      <c r="C691" s="3">
        <f ca="1">OFFSET(InputPriceData!G$15,CalculationsAndCharts!$A691+$A$11,IF($C$7,8,0),1,1)</f>
        <v>150200</v>
      </c>
      <c r="D691" s="4">
        <f ca="1">OFFSET(InputPriceData!C$15,CalculationsAndCharts!$A691+$A$11,IF($C$7,8,0),1,1)</f>
        <v>14.39</v>
      </c>
      <c r="E691" s="4">
        <f ca="1">OFFSET(InputPriceData!D$15,CalculationsAndCharts!$A691+$A$11,IF($C$7,8,0),1,1)</f>
        <v>14.58</v>
      </c>
      <c r="F691" s="4">
        <f ca="1">OFFSET(InputPriceData!E$15,CalculationsAndCharts!$A691+$A$11,IF($C$7,8,0),1,1)</f>
        <v>14.34</v>
      </c>
      <c r="G691" s="4">
        <f ca="1">OFFSET(InputPriceData!F$15,CalculationsAndCharts!$A691+$A$11,IF($C$7,8,0),1,1)</f>
        <v>14.45</v>
      </c>
      <c r="H691" s="128"/>
      <c r="I691" s="128"/>
      <c r="K691" s="124"/>
      <c r="L691" s="279"/>
      <c r="M691" s="281"/>
      <c r="N691" s="280"/>
      <c r="O691" s="4"/>
      <c r="P691" s="4"/>
      <c r="Q691" s="3"/>
      <c r="S691" s="309">
        <f t="shared" ca="1" si="284"/>
        <v>14.45</v>
      </c>
      <c r="T691" s="309">
        <f t="shared" ca="1" si="285"/>
        <v>13.76</v>
      </c>
      <c r="U691" s="310">
        <f t="shared" ca="1" si="277"/>
        <v>1</v>
      </c>
      <c r="V691" s="310" t="b">
        <f t="shared" ca="1" si="286"/>
        <v>0</v>
      </c>
      <c r="W691" s="3" t="b">
        <f t="shared" ca="1" si="287"/>
        <v>0</v>
      </c>
      <c r="X691" s="3" t="str">
        <f t="shared" ca="1" si="288"/>
        <v/>
      </c>
      <c r="Y691" s="3" t="str">
        <f t="shared" ca="1" si="278"/>
        <v/>
      </c>
      <c r="Z691" s="3" t="str">
        <f t="shared" ca="1" si="289"/>
        <v/>
      </c>
      <c r="AA691" s="3" t="str">
        <f t="shared" ca="1" si="290"/>
        <v/>
      </c>
      <c r="AB691" s="205">
        <f t="shared" ca="1" si="291"/>
        <v>9121</v>
      </c>
      <c r="AC691" s="205">
        <f t="shared" ca="1" si="292"/>
        <v>142</v>
      </c>
      <c r="AD691" s="205">
        <f t="shared" ca="1" si="279"/>
        <v>64.232394366197184</v>
      </c>
      <c r="AE691" s="205">
        <f t="shared" ca="1" si="280"/>
        <v>14.232394366197184</v>
      </c>
      <c r="AF691" s="205">
        <f t="shared" ca="1" si="293"/>
        <v>2.846478873239437</v>
      </c>
      <c r="AG691" s="205"/>
      <c r="AH691" s="205"/>
      <c r="AI691" s="205"/>
      <c r="AJ691" s="205"/>
      <c r="AK691" s="4"/>
      <c r="AL691" s="4"/>
      <c r="AM691" s="309">
        <f t="shared" ca="1" si="294"/>
        <v>14.45</v>
      </c>
      <c r="AN691" s="309">
        <f t="shared" ca="1" si="295"/>
        <v>13.76</v>
      </c>
      <c r="AO691" s="310">
        <f t="shared" ca="1" si="296"/>
        <v>1</v>
      </c>
      <c r="AP691" s="310" t="b">
        <f t="shared" ca="1" si="297"/>
        <v>0</v>
      </c>
      <c r="AQ691" s="309">
        <f t="shared" ca="1" si="298"/>
        <v>0.41249999999999998</v>
      </c>
      <c r="AR691" s="205">
        <f t="shared" ca="1" si="281"/>
        <v>13.3375</v>
      </c>
      <c r="AS691" s="45" t="b">
        <f t="shared" ca="1" si="282"/>
        <v>0</v>
      </c>
      <c r="AT691">
        <f t="shared" ca="1" si="283"/>
        <v>7</v>
      </c>
      <c r="AU691" t="b">
        <f t="shared" ca="1" si="299"/>
        <v>0</v>
      </c>
      <c r="AV691" t="b">
        <f t="shared" ca="1" si="300"/>
        <v>0</v>
      </c>
      <c r="AW691" s="266" t="b">
        <f t="shared" ca="1" si="301"/>
        <v>0</v>
      </c>
      <c r="AX691" s="266" t="b">
        <f t="shared" ca="1" si="302"/>
        <v>1</v>
      </c>
      <c r="AY691" s="266" t="b">
        <f t="shared" ca="1" si="303"/>
        <v>0</v>
      </c>
    </row>
    <row r="692" spans="1:51" x14ac:dyDescent="0.25">
      <c r="A692">
        <v>660</v>
      </c>
      <c r="B692" s="163">
        <f ca="1">OFFSET(InputPriceData!B$15,CalculationsAndCharts!$A692+$A$11,0,1,1)</f>
        <v>41054</v>
      </c>
      <c r="C692" s="3">
        <f ca="1">OFFSET(InputPriceData!G$15,CalculationsAndCharts!$A692+$A$11,IF($C$7,8,0),1,1)</f>
        <v>186700</v>
      </c>
      <c r="D692" s="4">
        <f ca="1">OFFSET(InputPriceData!C$15,CalculationsAndCharts!$A692+$A$11,IF($C$7,8,0),1,1)</f>
        <v>14.35</v>
      </c>
      <c r="E692" s="4">
        <f ca="1">OFFSET(InputPriceData!D$15,CalculationsAndCharts!$A692+$A$11,IF($C$7,8,0),1,1)</f>
        <v>14.38</v>
      </c>
      <c r="F692" s="4">
        <f ca="1">OFFSET(InputPriceData!E$15,CalculationsAndCharts!$A692+$A$11,IF($C$7,8,0),1,1)</f>
        <v>14.21</v>
      </c>
      <c r="G692" s="4">
        <f ca="1">OFFSET(InputPriceData!F$15,CalculationsAndCharts!$A692+$A$11,IF($C$7,8,0),1,1)</f>
        <v>14.28</v>
      </c>
      <c r="H692" s="128"/>
      <c r="I692" s="128"/>
      <c r="K692" s="124"/>
      <c r="L692" s="279"/>
      <c r="M692" s="281"/>
      <c r="N692" s="280"/>
      <c r="O692" s="4"/>
      <c r="P692" s="4"/>
      <c r="Q692" s="3"/>
      <c r="S692" s="309">
        <f t="shared" ca="1" si="284"/>
        <v>14.45</v>
      </c>
      <c r="T692" s="309">
        <f t="shared" ca="1" si="285"/>
        <v>13.76</v>
      </c>
      <c r="U692" s="310">
        <f t="shared" ca="1" si="277"/>
        <v>0.75362318840579701</v>
      </c>
      <c r="V692" s="310" t="b">
        <f t="shared" ca="1" si="286"/>
        <v>0</v>
      </c>
      <c r="W692" s="3" t="b">
        <f t="shared" ca="1" si="287"/>
        <v>0</v>
      </c>
      <c r="X692" s="3" t="str">
        <f t="shared" ca="1" si="288"/>
        <v/>
      </c>
      <c r="Y692" s="3" t="str">
        <f t="shared" ca="1" si="278"/>
        <v/>
      </c>
      <c r="Z692" s="3" t="str">
        <f t="shared" ca="1" si="289"/>
        <v/>
      </c>
      <c r="AA692" s="3" t="str">
        <f t="shared" ca="1" si="290"/>
        <v/>
      </c>
      <c r="AB692" s="205">
        <f t="shared" ca="1" si="291"/>
        <v>9121</v>
      </c>
      <c r="AC692" s="205">
        <f t="shared" ca="1" si="292"/>
        <v>142</v>
      </c>
      <c r="AD692" s="205">
        <f t="shared" ca="1" si="279"/>
        <v>64.232394366197184</v>
      </c>
      <c r="AE692" s="205">
        <f t="shared" ca="1" si="280"/>
        <v>14.232394366197184</v>
      </c>
      <c r="AF692" s="205">
        <f t="shared" ca="1" si="293"/>
        <v>2.846478873239437</v>
      </c>
      <c r="AG692" s="205"/>
      <c r="AH692" s="205"/>
      <c r="AI692" s="205"/>
      <c r="AJ692" s="205"/>
      <c r="AK692" s="4"/>
      <c r="AL692" s="4"/>
      <c r="AM692" s="309">
        <f t="shared" ca="1" si="294"/>
        <v>14.33</v>
      </c>
      <c r="AN692" s="309">
        <f t="shared" ca="1" si="295"/>
        <v>13.76</v>
      </c>
      <c r="AO692" s="310">
        <f t="shared" ca="1" si="296"/>
        <v>0.9122807017543848</v>
      </c>
      <c r="AP692" s="310" t="b">
        <f t="shared" ca="1" si="297"/>
        <v>0</v>
      </c>
      <c r="AQ692" s="309">
        <f t="shared" ca="1" si="298"/>
        <v>0.41249999999999998</v>
      </c>
      <c r="AR692" s="205">
        <f t="shared" ca="1" si="281"/>
        <v>13.3375</v>
      </c>
      <c r="AS692" s="45" t="b">
        <f t="shared" ca="1" si="282"/>
        <v>0</v>
      </c>
      <c r="AT692">
        <f t="shared" ca="1" si="283"/>
        <v>6</v>
      </c>
      <c r="AU692" t="b">
        <f t="shared" ca="1" si="299"/>
        <v>0</v>
      </c>
      <c r="AV692" t="b">
        <f t="shared" ca="1" si="300"/>
        <v>0</v>
      </c>
      <c r="AW692" s="266" t="b">
        <f t="shared" ca="1" si="301"/>
        <v>0</v>
      </c>
      <c r="AX692" s="266" t="b">
        <f t="shared" ca="1" si="302"/>
        <v>1</v>
      </c>
      <c r="AY692" s="266" t="b">
        <f t="shared" ca="1" si="303"/>
        <v>0</v>
      </c>
    </row>
    <row r="693" spans="1:51" x14ac:dyDescent="0.25">
      <c r="A693">
        <v>661</v>
      </c>
      <c r="B693" s="163">
        <f ca="1">OFFSET(InputPriceData!B$15,CalculationsAndCharts!$A693+$A$11,0,1,1)</f>
        <v>41053</v>
      </c>
      <c r="C693" s="3">
        <f ca="1">OFFSET(InputPriceData!G$15,CalculationsAndCharts!$A693+$A$11,IF($C$7,8,0),1,1)</f>
        <v>248500</v>
      </c>
      <c r="D693" s="4">
        <f ca="1">OFFSET(InputPriceData!C$15,CalculationsAndCharts!$A693+$A$11,IF($C$7,8,0),1,1)</f>
        <v>14.25</v>
      </c>
      <c r="E693" s="4">
        <f ca="1">OFFSET(InputPriceData!D$15,CalculationsAndCharts!$A693+$A$11,IF($C$7,8,0),1,1)</f>
        <v>14.35</v>
      </c>
      <c r="F693" s="4">
        <f ca="1">OFFSET(InputPriceData!E$15,CalculationsAndCharts!$A693+$A$11,IF($C$7,8,0),1,1)</f>
        <v>14.14</v>
      </c>
      <c r="G693" s="4">
        <f ca="1">OFFSET(InputPriceData!F$15,CalculationsAndCharts!$A693+$A$11,IF($C$7,8,0),1,1)</f>
        <v>14.33</v>
      </c>
      <c r="H693" s="128"/>
      <c r="I693" s="128"/>
      <c r="K693" s="124"/>
      <c r="L693" s="279"/>
      <c r="M693" s="281"/>
      <c r="N693" s="280"/>
      <c r="O693" s="4"/>
      <c r="P693" s="4"/>
      <c r="Q693" s="3"/>
      <c r="S693" s="309">
        <f t="shared" ca="1" si="284"/>
        <v>14.45</v>
      </c>
      <c r="T693" s="309">
        <f t="shared" ca="1" si="285"/>
        <v>13.76</v>
      </c>
      <c r="U693" s="310">
        <f t="shared" ca="1" si="277"/>
        <v>0.82608695652174013</v>
      </c>
      <c r="V693" s="310" t="b">
        <f t="shared" ca="1" si="286"/>
        <v>0</v>
      </c>
      <c r="W693" s="3" t="b">
        <f t="shared" ca="1" si="287"/>
        <v>0</v>
      </c>
      <c r="X693" s="3" t="str">
        <f t="shared" ca="1" si="288"/>
        <v/>
      </c>
      <c r="Y693" s="3" t="str">
        <f t="shared" ca="1" si="278"/>
        <v/>
      </c>
      <c r="Z693" s="3" t="str">
        <f t="shared" ca="1" si="289"/>
        <v/>
      </c>
      <c r="AA693" s="3" t="str">
        <f t="shared" ca="1" si="290"/>
        <v/>
      </c>
      <c r="AB693" s="205">
        <f t="shared" ca="1" si="291"/>
        <v>9121</v>
      </c>
      <c r="AC693" s="205">
        <f t="shared" ca="1" si="292"/>
        <v>142</v>
      </c>
      <c r="AD693" s="205">
        <f t="shared" ca="1" si="279"/>
        <v>64.232394366197184</v>
      </c>
      <c r="AE693" s="205">
        <f t="shared" ca="1" si="280"/>
        <v>14.232394366197184</v>
      </c>
      <c r="AF693" s="205">
        <f t="shared" ca="1" si="293"/>
        <v>2.846478873239437</v>
      </c>
      <c r="AG693" s="205"/>
      <c r="AH693" s="205"/>
      <c r="AI693" s="205"/>
      <c r="AJ693" s="205"/>
      <c r="AK693" s="4"/>
      <c r="AL693" s="4"/>
      <c r="AM693" s="309">
        <f t="shared" ca="1" si="294"/>
        <v>14.33</v>
      </c>
      <c r="AN693" s="309">
        <f t="shared" ca="1" si="295"/>
        <v>13.76</v>
      </c>
      <c r="AO693" s="310">
        <f t="shared" ca="1" si="296"/>
        <v>1</v>
      </c>
      <c r="AP693" s="310" t="b">
        <f t="shared" ca="1" si="297"/>
        <v>0</v>
      </c>
      <c r="AQ693" s="309">
        <f t="shared" ca="1" si="298"/>
        <v>0.41249999999999998</v>
      </c>
      <c r="AR693" s="205">
        <f t="shared" ca="1" si="281"/>
        <v>13.3375</v>
      </c>
      <c r="AS693" s="45" t="b">
        <f t="shared" ca="1" si="282"/>
        <v>0</v>
      </c>
      <c r="AT693">
        <f t="shared" ca="1" si="283"/>
        <v>5</v>
      </c>
      <c r="AU693" t="b">
        <f t="shared" ca="1" si="299"/>
        <v>0</v>
      </c>
      <c r="AV693" t="b">
        <f t="shared" ca="1" si="300"/>
        <v>0</v>
      </c>
      <c r="AW693" s="266" t="b">
        <f t="shared" ca="1" si="301"/>
        <v>0</v>
      </c>
      <c r="AX693" s="266" t="b">
        <f t="shared" ca="1" si="302"/>
        <v>1</v>
      </c>
      <c r="AY693" s="266" t="b">
        <f t="shared" ca="1" si="303"/>
        <v>0</v>
      </c>
    </row>
    <row r="694" spans="1:51" x14ac:dyDescent="0.25">
      <c r="A694">
        <v>662</v>
      </c>
      <c r="B694" s="163">
        <f ca="1">OFFSET(InputPriceData!B$15,CalculationsAndCharts!$A694+$A$11,0,1,1)</f>
        <v>41052</v>
      </c>
      <c r="C694" s="3">
        <f ca="1">OFFSET(InputPriceData!G$15,CalculationsAndCharts!$A694+$A$11,IF($C$7,8,0),1,1)</f>
        <v>257000</v>
      </c>
      <c r="D694" s="4">
        <f ca="1">OFFSET(InputPriceData!C$15,CalculationsAndCharts!$A694+$A$11,IF($C$7,8,0),1,1)</f>
        <v>13.81</v>
      </c>
      <c r="E694" s="4">
        <f ca="1">OFFSET(InputPriceData!D$15,CalculationsAndCharts!$A694+$A$11,IF($C$7,8,0),1,1)</f>
        <v>14.31</v>
      </c>
      <c r="F694" s="4">
        <f ca="1">OFFSET(InputPriceData!E$15,CalculationsAndCharts!$A694+$A$11,IF($C$7,8,0),1,1)</f>
        <v>13.74</v>
      </c>
      <c r="G694" s="4">
        <f ca="1">OFFSET(InputPriceData!F$15,CalculationsAndCharts!$A694+$A$11,IF($C$7,8,0),1,1)</f>
        <v>14.23</v>
      </c>
      <c r="H694" s="128"/>
      <c r="I694" s="128"/>
      <c r="K694" s="124"/>
      <c r="L694" s="279"/>
      <c r="M694" s="281"/>
      <c r="N694" s="280"/>
      <c r="O694" s="4"/>
      <c r="P694" s="4"/>
      <c r="Q694" s="3"/>
      <c r="S694" s="309">
        <f t="shared" ca="1" si="284"/>
        <v>14.45</v>
      </c>
      <c r="T694" s="309">
        <f t="shared" ca="1" si="285"/>
        <v>13.76</v>
      </c>
      <c r="U694" s="310">
        <f t="shared" ca="1" si="277"/>
        <v>0.68115942028985654</v>
      </c>
      <c r="V694" s="310" t="b">
        <f t="shared" ca="1" si="286"/>
        <v>0</v>
      </c>
      <c r="W694" s="3" t="b">
        <f t="shared" ca="1" si="287"/>
        <v>1</v>
      </c>
      <c r="X694" s="3">
        <f t="shared" ca="1" si="288"/>
        <v>13.83</v>
      </c>
      <c r="Y694" s="3">
        <f t="shared" ca="1" si="278"/>
        <v>2.892263195950834</v>
      </c>
      <c r="Z694" s="3">
        <f t="shared" ca="1" si="289"/>
        <v>2.892263195950834</v>
      </c>
      <c r="AA694" s="3">
        <f t="shared" ca="1" si="290"/>
        <v>64</v>
      </c>
      <c r="AB694" s="205">
        <f t="shared" ca="1" si="291"/>
        <v>9121</v>
      </c>
      <c r="AC694" s="205">
        <f t="shared" ca="1" si="292"/>
        <v>142</v>
      </c>
      <c r="AD694" s="205">
        <f t="shared" ca="1" si="279"/>
        <v>64.232394366197184</v>
      </c>
      <c r="AE694" s="205">
        <f t="shared" ca="1" si="280"/>
        <v>14.232394366197184</v>
      </c>
      <c r="AF694" s="205">
        <f t="shared" ca="1" si="293"/>
        <v>2.846478873239437</v>
      </c>
      <c r="AG694" s="205"/>
      <c r="AH694" s="205"/>
      <c r="AI694" s="205"/>
      <c r="AJ694" s="205"/>
      <c r="AK694" s="4"/>
      <c r="AL694" s="4"/>
      <c r="AM694" s="309">
        <f t="shared" ca="1" si="294"/>
        <v>14.45</v>
      </c>
      <c r="AN694" s="309">
        <f t="shared" ca="1" si="295"/>
        <v>13.76</v>
      </c>
      <c r="AO694" s="310">
        <f t="shared" ca="1" si="296"/>
        <v>0.68115942028985654</v>
      </c>
      <c r="AP694" s="310" t="b">
        <f t="shared" ca="1" si="297"/>
        <v>0</v>
      </c>
      <c r="AQ694" s="309">
        <f t="shared" ca="1" si="298"/>
        <v>0.41249999999999998</v>
      </c>
      <c r="AR694" s="205">
        <f t="shared" ca="1" si="281"/>
        <v>13.3375</v>
      </c>
      <c r="AS694" s="45" t="b">
        <f t="shared" ca="1" si="282"/>
        <v>0</v>
      </c>
      <c r="AT694">
        <f t="shared" ca="1" si="283"/>
        <v>4</v>
      </c>
      <c r="AU694" t="b">
        <f t="shared" ca="1" si="299"/>
        <v>0</v>
      </c>
      <c r="AV694" t="b">
        <f t="shared" ca="1" si="300"/>
        <v>0</v>
      </c>
      <c r="AW694" s="266" t="b">
        <f t="shared" ca="1" si="301"/>
        <v>0</v>
      </c>
      <c r="AX694" s="266" t="b">
        <f t="shared" ca="1" si="302"/>
        <v>1</v>
      </c>
      <c r="AY694" s="266" t="b">
        <f t="shared" ca="1" si="303"/>
        <v>0</v>
      </c>
    </row>
    <row r="695" spans="1:51" x14ac:dyDescent="0.25">
      <c r="A695">
        <v>663</v>
      </c>
      <c r="B695" s="163">
        <f ca="1">OFFSET(InputPriceData!B$15,CalculationsAndCharts!$A695+$A$11,0,1,1)</f>
        <v>41051</v>
      </c>
      <c r="C695" s="3">
        <f ca="1">OFFSET(InputPriceData!G$15,CalculationsAndCharts!$A695+$A$11,IF($C$7,8,0),1,1)</f>
        <v>338400</v>
      </c>
      <c r="D695" s="4">
        <f ca="1">OFFSET(InputPriceData!C$15,CalculationsAndCharts!$A695+$A$11,IF($C$7,8,0),1,1)</f>
        <v>14</v>
      </c>
      <c r="E695" s="4">
        <f ca="1">OFFSET(InputPriceData!D$15,CalculationsAndCharts!$A695+$A$11,IF($C$7,8,0),1,1)</f>
        <v>14.03</v>
      </c>
      <c r="F695" s="4">
        <f ca="1">OFFSET(InputPriceData!E$15,CalculationsAndCharts!$A695+$A$11,IF($C$7,8,0),1,1)</f>
        <v>13.8</v>
      </c>
      <c r="G695" s="4">
        <f ca="1">OFFSET(InputPriceData!F$15,CalculationsAndCharts!$A695+$A$11,IF($C$7,8,0),1,1)</f>
        <v>13.96</v>
      </c>
      <c r="H695" s="128"/>
      <c r="I695" s="128"/>
      <c r="K695" s="124"/>
      <c r="L695" s="279"/>
      <c r="M695" s="281"/>
      <c r="N695" s="280"/>
      <c r="O695" s="4"/>
      <c r="P695" s="4"/>
      <c r="Q695" s="3"/>
      <c r="S695" s="309">
        <f t="shared" ca="1" si="284"/>
        <v>14.45</v>
      </c>
      <c r="T695" s="309">
        <f t="shared" ca="1" si="285"/>
        <v>13.76</v>
      </c>
      <c r="U695" s="310">
        <f t="shared" ca="1" si="277"/>
        <v>0.28985507246376985</v>
      </c>
      <c r="V695" s="310" t="b">
        <f t="shared" ca="1" si="286"/>
        <v>0</v>
      </c>
      <c r="W695" s="3" t="b">
        <f t="shared" ca="1" si="287"/>
        <v>0</v>
      </c>
      <c r="X695" s="3" t="str">
        <f t="shared" ca="1" si="288"/>
        <v/>
      </c>
      <c r="Y695" s="3" t="str">
        <f t="shared" ca="1" si="278"/>
        <v/>
      </c>
      <c r="Z695" s="3" t="str">
        <f t="shared" ca="1" si="289"/>
        <v/>
      </c>
      <c r="AA695" s="3" t="str">
        <f t="shared" ca="1" si="290"/>
        <v/>
      </c>
      <c r="AB695" s="205">
        <f t="shared" ca="1" si="291"/>
        <v>9057</v>
      </c>
      <c r="AC695" s="205">
        <f t="shared" ca="1" si="292"/>
        <v>141</v>
      </c>
      <c r="AD695" s="205">
        <f t="shared" ca="1" si="279"/>
        <v>64.234042553191486</v>
      </c>
      <c r="AE695" s="205">
        <f t="shared" ca="1" si="280"/>
        <v>14.234042553191486</v>
      </c>
      <c r="AF695" s="205">
        <f t="shared" ca="1" si="293"/>
        <v>2.8468085106382972</v>
      </c>
      <c r="AG695" s="205"/>
      <c r="AH695" s="205"/>
      <c r="AI695" s="205"/>
      <c r="AJ695" s="205"/>
      <c r="AK695" s="4"/>
      <c r="AL695" s="4"/>
      <c r="AM695" s="309">
        <f t="shared" ca="1" si="294"/>
        <v>14.45</v>
      </c>
      <c r="AN695" s="309">
        <f t="shared" ca="1" si="295"/>
        <v>13.76</v>
      </c>
      <c r="AO695" s="310">
        <f t="shared" ca="1" si="296"/>
        <v>0.28985507246376985</v>
      </c>
      <c r="AP695" s="310" t="b">
        <f t="shared" ca="1" si="297"/>
        <v>0</v>
      </c>
      <c r="AQ695" s="309">
        <f t="shared" ca="1" si="298"/>
        <v>0.41249999999999998</v>
      </c>
      <c r="AR695" s="205">
        <f t="shared" ca="1" si="281"/>
        <v>13.3375</v>
      </c>
      <c r="AS695" s="45" t="b">
        <f t="shared" ca="1" si="282"/>
        <v>0</v>
      </c>
      <c r="AT695">
        <f t="shared" ca="1" si="283"/>
        <v>3</v>
      </c>
      <c r="AU695" t="b">
        <f t="shared" ca="1" si="299"/>
        <v>0</v>
      </c>
      <c r="AV695" t="b">
        <f t="shared" ca="1" si="300"/>
        <v>0</v>
      </c>
      <c r="AW695" s="266" t="b">
        <f t="shared" ca="1" si="301"/>
        <v>0</v>
      </c>
      <c r="AX695" s="266" t="b">
        <f t="shared" ca="1" si="302"/>
        <v>1</v>
      </c>
      <c r="AY695" s="266" t="b">
        <f t="shared" ca="1" si="303"/>
        <v>0</v>
      </c>
    </row>
    <row r="696" spans="1:51" x14ac:dyDescent="0.25">
      <c r="A696">
        <v>664</v>
      </c>
      <c r="B696" s="163">
        <f ca="1">OFFSET(InputPriceData!B$15,CalculationsAndCharts!$A696+$A$11,0,1,1)</f>
        <v>41050</v>
      </c>
      <c r="C696" s="3">
        <f ca="1">OFFSET(InputPriceData!G$15,CalculationsAndCharts!$A696+$A$11,IF($C$7,8,0),1,1)</f>
        <v>369400</v>
      </c>
      <c r="D696" s="4">
        <f ca="1">OFFSET(InputPriceData!C$15,CalculationsAndCharts!$A696+$A$11,IF($C$7,8,0),1,1)</f>
        <v>13.86</v>
      </c>
      <c r="E696" s="4">
        <f ca="1">OFFSET(InputPriceData!D$15,CalculationsAndCharts!$A696+$A$11,IF($C$7,8,0),1,1)</f>
        <v>14.1</v>
      </c>
      <c r="F696" s="4">
        <f ca="1">OFFSET(InputPriceData!E$15,CalculationsAndCharts!$A696+$A$11,IF($C$7,8,0),1,1)</f>
        <v>13.75</v>
      </c>
      <c r="G696" s="4">
        <f ca="1">OFFSET(InputPriceData!F$15,CalculationsAndCharts!$A696+$A$11,IF($C$7,8,0),1,1)</f>
        <v>13.96</v>
      </c>
      <c r="H696" s="128"/>
      <c r="I696" s="128"/>
      <c r="K696" s="124"/>
      <c r="L696" s="279"/>
      <c r="M696" s="281"/>
      <c r="N696" s="280"/>
      <c r="O696" s="4"/>
      <c r="P696" s="4"/>
      <c r="Q696" s="3"/>
      <c r="S696" s="309">
        <f t="shared" ca="1" si="284"/>
        <v>14.45</v>
      </c>
      <c r="T696" s="309">
        <f t="shared" ca="1" si="285"/>
        <v>13.76</v>
      </c>
      <c r="U696" s="310">
        <f t="shared" ca="1" si="277"/>
        <v>0.28985507246376985</v>
      </c>
      <c r="V696" s="310" t="b">
        <f t="shared" ca="1" si="286"/>
        <v>0</v>
      </c>
      <c r="W696" s="3" t="b">
        <f t="shared" ca="1" si="287"/>
        <v>0</v>
      </c>
      <c r="X696" s="3" t="str">
        <f t="shared" ca="1" si="288"/>
        <v/>
      </c>
      <c r="Y696" s="3" t="str">
        <f t="shared" ca="1" si="278"/>
        <v/>
      </c>
      <c r="Z696" s="3" t="str">
        <f t="shared" ca="1" si="289"/>
        <v/>
      </c>
      <c r="AA696" s="3" t="str">
        <f t="shared" ca="1" si="290"/>
        <v/>
      </c>
      <c r="AB696" s="205">
        <f t="shared" ca="1" si="291"/>
        <v>9057</v>
      </c>
      <c r="AC696" s="205">
        <f t="shared" ca="1" si="292"/>
        <v>141</v>
      </c>
      <c r="AD696" s="205">
        <f t="shared" ca="1" si="279"/>
        <v>64.234042553191486</v>
      </c>
      <c r="AE696" s="205">
        <f t="shared" ca="1" si="280"/>
        <v>14.234042553191486</v>
      </c>
      <c r="AF696" s="205">
        <f t="shared" ca="1" si="293"/>
        <v>2.8468085106382972</v>
      </c>
      <c r="AG696" s="205"/>
      <c r="AH696" s="205"/>
      <c r="AI696" s="205"/>
      <c r="AJ696" s="205"/>
      <c r="AK696" s="4"/>
      <c r="AL696" s="4"/>
      <c r="AM696" s="309">
        <f t="shared" ca="1" si="294"/>
        <v>14.45</v>
      </c>
      <c r="AN696" s="309">
        <f t="shared" ca="1" si="295"/>
        <v>13.76</v>
      </c>
      <c r="AO696" s="310">
        <f t="shared" ca="1" si="296"/>
        <v>0.28985507246376985</v>
      </c>
      <c r="AP696" s="310" t="b">
        <f t="shared" ca="1" si="297"/>
        <v>0</v>
      </c>
      <c r="AQ696" s="309">
        <f t="shared" ca="1" si="298"/>
        <v>0.41249999999999998</v>
      </c>
      <c r="AR696" s="205">
        <f t="shared" ca="1" si="281"/>
        <v>13.3375</v>
      </c>
      <c r="AS696" s="45" t="b">
        <f t="shared" ca="1" si="282"/>
        <v>0</v>
      </c>
      <c r="AT696">
        <f t="shared" ca="1" si="283"/>
        <v>2</v>
      </c>
      <c r="AU696" t="b">
        <f t="shared" ca="1" si="299"/>
        <v>0</v>
      </c>
      <c r="AV696" t="b">
        <f t="shared" ca="1" si="300"/>
        <v>0</v>
      </c>
      <c r="AW696" s="266" t="b">
        <f t="shared" ca="1" si="301"/>
        <v>0</v>
      </c>
      <c r="AX696" s="266" t="b">
        <f t="shared" ca="1" si="302"/>
        <v>1</v>
      </c>
      <c r="AY696" s="266" t="b">
        <f t="shared" ca="1" si="303"/>
        <v>0</v>
      </c>
    </row>
    <row r="697" spans="1:51" x14ac:dyDescent="0.25">
      <c r="A697">
        <v>665</v>
      </c>
      <c r="B697" s="163">
        <f ca="1">OFFSET(InputPriceData!B$15,CalculationsAndCharts!$A697+$A$11,0,1,1)</f>
        <v>41047</v>
      </c>
      <c r="C697" s="3">
        <f ca="1">OFFSET(InputPriceData!G$15,CalculationsAndCharts!$A697+$A$11,IF($C$7,8,0),1,1)</f>
        <v>443000</v>
      </c>
      <c r="D697" s="4">
        <f ca="1">OFFSET(InputPriceData!C$15,CalculationsAndCharts!$A697+$A$11,IF($C$7,8,0),1,1)</f>
        <v>13.75</v>
      </c>
      <c r="E697" s="4">
        <f ca="1">OFFSET(InputPriceData!D$15,CalculationsAndCharts!$A697+$A$11,IF($C$7,8,0),1,1)</f>
        <v>14.07</v>
      </c>
      <c r="F697" s="4">
        <f ca="1">OFFSET(InputPriceData!E$15,CalculationsAndCharts!$A697+$A$11,IF($C$7,8,0),1,1)</f>
        <v>13.75</v>
      </c>
      <c r="G697" s="4">
        <f ca="1">OFFSET(InputPriceData!F$15,CalculationsAndCharts!$A697+$A$11,IF($C$7,8,0),1,1)</f>
        <v>13.83</v>
      </c>
      <c r="H697" s="128"/>
      <c r="I697" s="128"/>
      <c r="K697" s="124"/>
      <c r="L697" s="279"/>
      <c r="M697" s="281"/>
      <c r="N697" s="280"/>
      <c r="O697" s="4"/>
      <c r="P697" s="4"/>
      <c r="Q697" s="3"/>
      <c r="S697" s="309">
        <f t="shared" ca="1" si="284"/>
        <v>14.45</v>
      </c>
      <c r="T697" s="309">
        <f t="shared" ca="1" si="285"/>
        <v>13.76</v>
      </c>
      <c r="U697" s="310">
        <f t="shared" ca="1" si="277"/>
        <v>0.10144927536231932</v>
      </c>
      <c r="V697" s="310" t="b">
        <f t="shared" ca="1" si="286"/>
        <v>0</v>
      </c>
      <c r="W697" s="3" t="b">
        <f t="shared" ca="1" si="287"/>
        <v>0</v>
      </c>
      <c r="X697" s="3" t="str">
        <f t="shared" ca="1" si="288"/>
        <v/>
      </c>
      <c r="Y697" s="3" t="str">
        <f t="shared" ca="1" si="278"/>
        <v/>
      </c>
      <c r="Z697" s="3" t="str">
        <f t="shared" ca="1" si="289"/>
        <v/>
      </c>
      <c r="AA697" s="3" t="str">
        <f t="shared" ca="1" si="290"/>
        <v/>
      </c>
      <c r="AB697" s="205">
        <f t="shared" ca="1" si="291"/>
        <v>9057</v>
      </c>
      <c r="AC697" s="205">
        <f t="shared" ca="1" si="292"/>
        <v>141</v>
      </c>
      <c r="AD697" s="205">
        <f t="shared" ca="1" si="279"/>
        <v>64.234042553191486</v>
      </c>
      <c r="AE697" s="205">
        <f t="shared" ca="1" si="280"/>
        <v>14.234042553191486</v>
      </c>
      <c r="AF697" s="205">
        <f t="shared" ca="1" si="293"/>
        <v>2.8468085106382972</v>
      </c>
      <c r="AG697" s="205"/>
      <c r="AH697" s="205"/>
      <c r="AI697" s="205"/>
      <c r="AJ697" s="205"/>
      <c r="AK697" s="4"/>
      <c r="AL697" s="4"/>
      <c r="AM697" s="309">
        <f t="shared" ca="1" si="294"/>
        <v>14.45</v>
      </c>
      <c r="AN697" s="309">
        <f t="shared" ca="1" si="295"/>
        <v>13.76</v>
      </c>
      <c r="AO697" s="310">
        <f t="shared" ca="1" si="296"/>
        <v>0.10144927536231932</v>
      </c>
      <c r="AP697" s="310" t="b">
        <f t="shared" ca="1" si="297"/>
        <v>0</v>
      </c>
      <c r="AQ697" s="309">
        <f t="shared" ca="1" si="298"/>
        <v>0.41249999999999998</v>
      </c>
      <c r="AR697" s="205">
        <f t="shared" ca="1" si="281"/>
        <v>13.3375</v>
      </c>
      <c r="AS697" s="45" t="b">
        <f t="shared" ca="1" si="282"/>
        <v>0</v>
      </c>
      <c r="AT697">
        <f t="shared" ca="1" si="283"/>
        <v>1</v>
      </c>
      <c r="AU697" t="b">
        <f t="shared" ca="1" si="299"/>
        <v>0</v>
      </c>
      <c r="AV697" t="b">
        <f t="shared" ca="1" si="300"/>
        <v>0</v>
      </c>
      <c r="AW697" s="266" t="b">
        <f t="shared" ca="1" si="301"/>
        <v>1</v>
      </c>
      <c r="AX697" s="266" t="b">
        <f t="shared" ca="1" si="302"/>
        <v>1</v>
      </c>
      <c r="AY697" s="266" t="b">
        <f t="shared" ca="1" si="303"/>
        <v>0</v>
      </c>
    </row>
    <row r="698" spans="1:51" x14ac:dyDescent="0.25">
      <c r="A698">
        <v>666</v>
      </c>
      <c r="B698" s="163">
        <f ca="1">OFFSET(InputPriceData!B$15,CalculationsAndCharts!$A698+$A$11,0,1,1)</f>
        <v>41046</v>
      </c>
      <c r="C698" s="3">
        <f ca="1">OFFSET(InputPriceData!G$15,CalculationsAndCharts!$A698+$A$11,IF($C$7,8,0),1,1)</f>
        <v>622200</v>
      </c>
      <c r="D698" s="4">
        <f ca="1">OFFSET(InputPriceData!C$15,CalculationsAndCharts!$A698+$A$11,IF($C$7,8,0),1,1)</f>
        <v>14.16</v>
      </c>
      <c r="E698" s="4">
        <f ca="1">OFFSET(InputPriceData!D$15,CalculationsAndCharts!$A698+$A$11,IF($C$7,8,0),1,1)</f>
        <v>14.25</v>
      </c>
      <c r="F698" s="4">
        <f ca="1">OFFSET(InputPriceData!E$15,CalculationsAndCharts!$A698+$A$11,IF($C$7,8,0),1,1)</f>
        <v>13.76</v>
      </c>
      <c r="G698" s="4">
        <f ca="1">OFFSET(InputPriceData!F$15,CalculationsAndCharts!$A698+$A$11,IF($C$7,8,0),1,1)</f>
        <v>13.76</v>
      </c>
      <c r="H698" s="128"/>
      <c r="I698" s="128"/>
      <c r="K698" s="124"/>
      <c r="L698" s="279"/>
      <c r="M698" s="281"/>
      <c r="N698" s="280"/>
      <c r="O698" s="4"/>
      <c r="P698" s="4"/>
      <c r="Q698" s="3"/>
      <c r="S698" s="309">
        <f t="shared" ca="1" si="284"/>
        <v>14.45</v>
      </c>
      <c r="T698" s="309">
        <f t="shared" ca="1" si="285"/>
        <v>13.76</v>
      </c>
      <c r="U698" s="310">
        <f t="shared" ca="1" si="277"/>
        <v>0</v>
      </c>
      <c r="V698" s="310" t="b">
        <f t="shared" ca="1" si="286"/>
        <v>1</v>
      </c>
      <c r="W698" s="3" t="b">
        <f t="shared" ca="1" si="287"/>
        <v>0</v>
      </c>
      <c r="X698" s="3" t="str">
        <f t="shared" ca="1" si="288"/>
        <v/>
      </c>
      <c r="Y698" s="3" t="str">
        <f t="shared" ca="1" si="278"/>
        <v/>
      </c>
      <c r="Z698" s="3" t="str">
        <f t="shared" ca="1" si="289"/>
        <v/>
      </c>
      <c r="AA698" s="3" t="str">
        <f t="shared" ca="1" si="290"/>
        <v/>
      </c>
      <c r="AB698" s="205">
        <f t="shared" ca="1" si="291"/>
        <v>9057</v>
      </c>
      <c r="AC698" s="205">
        <f t="shared" ca="1" si="292"/>
        <v>141</v>
      </c>
      <c r="AD698" s="205">
        <f t="shared" ca="1" si="279"/>
        <v>64.234042553191486</v>
      </c>
      <c r="AE698" s="205">
        <f t="shared" ca="1" si="280"/>
        <v>14.234042553191486</v>
      </c>
      <c r="AF698" s="205">
        <f t="shared" ca="1" si="293"/>
        <v>2.8468085106382972</v>
      </c>
      <c r="AG698" s="205"/>
      <c r="AH698" s="205"/>
      <c r="AI698" s="205"/>
      <c r="AJ698" s="205"/>
      <c r="AK698" s="4"/>
      <c r="AL698" s="4"/>
      <c r="AM698" s="309">
        <f t="shared" ca="1" si="294"/>
        <v>14.45</v>
      </c>
      <c r="AN698" s="309">
        <f t="shared" ca="1" si="295"/>
        <v>13.76</v>
      </c>
      <c r="AO698" s="310">
        <f t="shared" ca="1" si="296"/>
        <v>0</v>
      </c>
      <c r="AP698" s="310" t="b">
        <f t="shared" ca="1" si="297"/>
        <v>1</v>
      </c>
      <c r="AQ698" s="309">
        <f t="shared" ca="1" si="298"/>
        <v>0</v>
      </c>
      <c r="AR698" s="205">
        <f t="shared" ca="1" si="281"/>
        <v>0</v>
      </c>
      <c r="AS698" s="45" t="b">
        <f t="shared" ca="1" si="282"/>
        <v>0</v>
      </c>
      <c r="AT698">
        <f t="shared" ca="1" si="283"/>
        <v>0</v>
      </c>
      <c r="AU698" t="b">
        <f t="shared" ca="1" si="299"/>
        <v>0</v>
      </c>
      <c r="AV698" t="b">
        <f t="shared" ca="1" si="300"/>
        <v>0</v>
      </c>
      <c r="AW698" s="266" t="b">
        <f t="shared" ca="1" si="301"/>
        <v>0</v>
      </c>
      <c r="AX698" s="266" t="b">
        <f t="shared" ca="1" si="302"/>
        <v>0</v>
      </c>
      <c r="AY698" s="266" t="b">
        <f t="shared" ca="1" si="303"/>
        <v>0</v>
      </c>
    </row>
    <row r="699" spans="1:51" x14ac:dyDescent="0.25">
      <c r="A699">
        <v>667</v>
      </c>
      <c r="B699" s="163">
        <f ca="1">OFFSET(InputPriceData!B$15,CalculationsAndCharts!$A699+$A$11,0,1,1)</f>
        <v>41045</v>
      </c>
      <c r="C699" s="3">
        <f ca="1">OFFSET(InputPriceData!G$15,CalculationsAndCharts!$A699+$A$11,IF($C$7,8,0),1,1)</f>
        <v>273500</v>
      </c>
      <c r="D699" s="4">
        <f ca="1">OFFSET(InputPriceData!C$15,CalculationsAndCharts!$A699+$A$11,IF($C$7,8,0),1,1)</f>
        <v>14</v>
      </c>
      <c r="E699" s="4">
        <f ca="1">OFFSET(InputPriceData!D$15,CalculationsAndCharts!$A699+$A$11,IF($C$7,8,0),1,1)</f>
        <v>14.17</v>
      </c>
      <c r="F699" s="4">
        <f ca="1">OFFSET(InputPriceData!E$15,CalculationsAndCharts!$A699+$A$11,IF($C$7,8,0),1,1)</f>
        <v>13.97</v>
      </c>
      <c r="G699" s="4">
        <f ca="1">OFFSET(InputPriceData!F$15,CalculationsAndCharts!$A699+$A$11,IF($C$7,8,0),1,1)</f>
        <v>14.13</v>
      </c>
      <c r="H699" s="128"/>
      <c r="I699" s="128"/>
      <c r="K699" s="124"/>
      <c r="L699" s="279"/>
      <c r="M699" s="281"/>
      <c r="N699" s="280"/>
      <c r="O699" s="4"/>
      <c r="P699" s="4"/>
      <c r="Q699" s="3"/>
      <c r="S699" s="309">
        <f t="shared" ca="1" si="284"/>
        <v>14.45</v>
      </c>
      <c r="T699" s="309">
        <f t="shared" ca="1" si="285"/>
        <v>13.8</v>
      </c>
      <c r="U699" s="310">
        <f t="shared" ca="1" si="277"/>
        <v>0.50769230769230889</v>
      </c>
      <c r="V699" s="310" t="b">
        <f t="shared" ca="1" si="286"/>
        <v>0</v>
      </c>
      <c r="W699" s="3" t="b">
        <f t="shared" ca="1" si="287"/>
        <v>1</v>
      </c>
      <c r="X699" s="3">
        <f t="shared" ca="1" si="288"/>
        <v>13.87</v>
      </c>
      <c r="Y699" s="3">
        <f t="shared" ca="1" si="278"/>
        <v>1.8745493871665579</v>
      </c>
      <c r="Z699" s="3">
        <f t="shared" ca="1" si="289"/>
        <v>1.8745493871665579</v>
      </c>
      <c r="AA699" s="3">
        <f t="shared" ca="1" si="290"/>
        <v>59</v>
      </c>
      <c r="AB699" s="205">
        <f t="shared" ca="1" si="291"/>
        <v>9057</v>
      </c>
      <c r="AC699" s="205">
        <f t="shared" ca="1" si="292"/>
        <v>141</v>
      </c>
      <c r="AD699" s="205">
        <f t="shared" ca="1" si="279"/>
        <v>64.234042553191486</v>
      </c>
      <c r="AE699" s="205">
        <f t="shared" ca="1" si="280"/>
        <v>14.234042553191486</v>
      </c>
      <c r="AF699" s="205">
        <f t="shared" ca="1" si="293"/>
        <v>2.8468085106382972</v>
      </c>
      <c r="AG699" s="205"/>
      <c r="AH699" s="205"/>
      <c r="AI699" s="205"/>
      <c r="AJ699" s="205"/>
      <c r="AK699" s="4"/>
      <c r="AL699" s="4"/>
      <c r="AM699" s="309">
        <f t="shared" ca="1" si="294"/>
        <v>14.45</v>
      </c>
      <c r="AN699" s="309">
        <f t="shared" ca="1" si="295"/>
        <v>13.8</v>
      </c>
      <c r="AO699" s="310">
        <f t="shared" ca="1" si="296"/>
        <v>0.50769230769230889</v>
      </c>
      <c r="AP699" s="310" t="b">
        <f t="shared" ca="1" si="297"/>
        <v>0</v>
      </c>
      <c r="AQ699" s="309">
        <f t="shared" ca="1" si="298"/>
        <v>0</v>
      </c>
      <c r="AR699" s="205">
        <f t="shared" ca="1" si="281"/>
        <v>0</v>
      </c>
      <c r="AS699" s="45" t="b">
        <f t="shared" ca="1" si="282"/>
        <v>0</v>
      </c>
      <c r="AT699">
        <f t="shared" ca="1" si="283"/>
        <v>0</v>
      </c>
      <c r="AU699" t="b">
        <f t="shared" ca="1" si="299"/>
        <v>0</v>
      </c>
      <c r="AV699" t="b">
        <f t="shared" ca="1" si="300"/>
        <v>0</v>
      </c>
      <c r="AW699" s="266" t="b">
        <f t="shared" ca="1" si="301"/>
        <v>0</v>
      </c>
      <c r="AX699" s="266" t="b">
        <f t="shared" ca="1" si="302"/>
        <v>0</v>
      </c>
      <c r="AY699" s="266" t="b">
        <f t="shared" ca="1" si="303"/>
        <v>0</v>
      </c>
    </row>
    <row r="700" spans="1:51" x14ac:dyDescent="0.25">
      <c r="A700">
        <v>668</v>
      </c>
      <c r="B700" s="163">
        <f ca="1">OFFSET(InputPriceData!B$15,CalculationsAndCharts!$A700+$A$11,0,1,1)</f>
        <v>41044</v>
      </c>
      <c r="C700" s="3">
        <f ca="1">OFFSET(InputPriceData!G$15,CalculationsAndCharts!$A700+$A$11,IF($C$7,8,0),1,1)</f>
        <v>327100</v>
      </c>
      <c r="D700" s="4">
        <f ca="1">OFFSET(InputPriceData!C$15,CalculationsAndCharts!$A700+$A$11,IF($C$7,8,0),1,1)</f>
        <v>13.76</v>
      </c>
      <c r="E700" s="4">
        <f ca="1">OFFSET(InputPriceData!D$15,CalculationsAndCharts!$A700+$A$11,IF($C$7,8,0),1,1)</f>
        <v>14.11</v>
      </c>
      <c r="F700" s="4">
        <f ca="1">OFFSET(InputPriceData!E$15,CalculationsAndCharts!$A700+$A$11,IF($C$7,8,0),1,1)</f>
        <v>13.76</v>
      </c>
      <c r="G700" s="4">
        <f ca="1">OFFSET(InputPriceData!F$15,CalculationsAndCharts!$A700+$A$11,IF($C$7,8,0),1,1)</f>
        <v>13.99</v>
      </c>
      <c r="H700" s="128"/>
      <c r="I700" s="128"/>
      <c r="K700" s="124"/>
      <c r="L700" s="279"/>
      <c r="M700" s="281"/>
      <c r="N700" s="280"/>
      <c r="O700" s="4"/>
      <c r="P700" s="4"/>
      <c r="Q700" s="3"/>
      <c r="S700" s="309">
        <f t="shared" ca="1" si="284"/>
        <v>14.45</v>
      </c>
      <c r="T700" s="309">
        <f t="shared" ca="1" si="285"/>
        <v>13.8</v>
      </c>
      <c r="U700" s="310">
        <f t="shared" ca="1" si="277"/>
        <v>0.29230769230769216</v>
      </c>
      <c r="V700" s="310" t="b">
        <f t="shared" ca="1" si="286"/>
        <v>0</v>
      </c>
      <c r="W700" s="3" t="b">
        <f t="shared" ca="1" si="287"/>
        <v>0</v>
      </c>
      <c r="X700" s="3" t="str">
        <f t="shared" ca="1" si="288"/>
        <v/>
      </c>
      <c r="Y700" s="3" t="str">
        <f t="shared" ca="1" si="278"/>
        <v/>
      </c>
      <c r="Z700" s="3" t="str">
        <f t="shared" ca="1" si="289"/>
        <v/>
      </c>
      <c r="AA700" s="3" t="str">
        <f t="shared" ca="1" si="290"/>
        <v/>
      </c>
      <c r="AB700" s="205">
        <f t="shared" ca="1" si="291"/>
        <v>8998</v>
      </c>
      <c r="AC700" s="205">
        <f t="shared" ca="1" si="292"/>
        <v>140</v>
      </c>
      <c r="AD700" s="205">
        <f t="shared" ca="1" si="279"/>
        <v>64.271428571428572</v>
      </c>
      <c r="AE700" s="205">
        <f t="shared" ca="1" si="280"/>
        <v>14.271428571428572</v>
      </c>
      <c r="AF700" s="205">
        <f t="shared" ca="1" si="293"/>
        <v>2.8542857142857145</v>
      </c>
      <c r="AG700" s="205"/>
      <c r="AH700" s="205"/>
      <c r="AI700" s="205"/>
      <c r="AJ700" s="205"/>
      <c r="AK700" s="4"/>
      <c r="AL700" s="4"/>
      <c r="AM700" s="309">
        <f t="shared" ca="1" si="294"/>
        <v>14.45</v>
      </c>
      <c r="AN700" s="309">
        <f t="shared" ca="1" si="295"/>
        <v>13.8</v>
      </c>
      <c r="AO700" s="310">
        <f t="shared" ca="1" si="296"/>
        <v>0.29230769230769216</v>
      </c>
      <c r="AP700" s="310" t="b">
        <f t="shared" ca="1" si="297"/>
        <v>0</v>
      </c>
      <c r="AQ700" s="309">
        <f t="shared" ca="1" si="298"/>
        <v>0</v>
      </c>
      <c r="AR700" s="205">
        <f t="shared" ca="1" si="281"/>
        <v>0</v>
      </c>
      <c r="AS700" s="45" t="b">
        <f t="shared" ca="1" si="282"/>
        <v>0</v>
      </c>
      <c r="AT700">
        <f t="shared" ca="1" si="283"/>
        <v>0</v>
      </c>
      <c r="AU700" t="b">
        <f t="shared" ca="1" si="299"/>
        <v>0</v>
      </c>
      <c r="AV700" t="b">
        <f t="shared" ca="1" si="300"/>
        <v>0</v>
      </c>
      <c r="AW700" s="266" t="b">
        <f t="shared" ca="1" si="301"/>
        <v>0</v>
      </c>
      <c r="AX700" s="266" t="b">
        <f t="shared" ca="1" si="302"/>
        <v>0</v>
      </c>
      <c r="AY700" s="266" t="b">
        <f t="shared" ca="1" si="303"/>
        <v>0</v>
      </c>
    </row>
    <row r="701" spans="1:51" x14ac:dyDescent="0.25">
      <c r="A701">
        <v>669</v>
      </c>
      <c r="B701" s="163">
        <f ca="1">OFFSET(InputPriceData!B$15,CalculationsAndCharts!$A701+$A$11,0,1,1)</f>
        <v>41043</v>
      </c>
      <c r="C701" s="3">
        <f ca="1">OFFSET(InputPriceData!G$15,CalculationsAndCharts!$A701+$A$11,IF($C$7,8,0),1,1)</f>
        <v>259200</v>
      </c>
      <c r="D701" s="4">
        <f ca="1">OFFSET(InputPriceData!C$15,CalculationsAndCharts!$A701+$A$11,IF($C$7,8,0),1,1)</f>
        <v>13.66</v>
      </c>
      <c r="E701" s="4">
        <f ca="1">OFFSET(InputPriceData!D$15,CalculationsAndCharts!$A701+$A$11,IF($C$7,8,0),1,1)</f>
        <v>13.95</v>
      </c>
      <c r="F701" s="4">
        <f ca="1">OFFSET(InputPriceData!E$15,CalculationsAndCharts!$A701+$A$11,IF($C$7,8,0),1,1)</f>
        <v>13.66</v>
      </c>
      <c r="G701" s="4">
        <f ca="1">OFFSET(InputPriceData!F$15,CalculationsAndCharts!$A701+$A$11,IF($C$7,8,0),1,1)</f>
        <v>13.8</v>
      </c>
      <c r="H701" s="128"/>
      <c r="I701" s="128"/>
      <c r="K701" s="124"/>
      <c r="L701" s="279"/>
      <c r="M701" s="281"/>
      <c r="N701" s="280"/>
      <c r="O701" s="4"/>
      <c r="P701" s="4"/>
      <c r="Q701" s="3"/>
      <c r="S701" s="309">
        <f t="shared" ca="1" si="284"/>
        <v>14.45</v>
      </c>
      <c r="T701" s="309">
        <f t="shared" ca="1" si="285"/>
        <v>13.8</v>
      </c>
      <c r="U701" s="310">
        <f t="shared" ca="1" si="277"/>
        <v>0</v>
      </c>
      <c r="V701" s="310" t="b">
        <f t="shared" ca="1" si="286"/>
        <v>0</v>
      </c>
      <c r="W701" s="3" t="b">
        <f t="shared" ca="1" si="287"/>
        <v>0</v>
      </c>
      <c r="X701" s="3" t="str">
        <f t="shared" ca="1" si="288"/>
        <v/>
      </c>
      <c r="Y701" s="3" t="str">
        <f t="shared" ca="1" si="278"/>
        <v/>
      </c>
      <c r="Z701" s="3" t="str">
        <f t="shared" ca="1" si="289"/>
        <v/>
      </c>
      <c r="AA701" s="3" t="str">
        <f t="shared" ca="1" si="290"/>
        <v/>
      </c>
      <c r="AB701" s="205">
        <f t="shared" ca="1" si="291"/>
        <v>8998</v>
      </c>
      <c r="AC701" s="205">
        <f t="shared" ca="1" si="292"/>
        <v>140</v>
      </c>
      <c r="AD701" s="205">
        <f t="shared" ca="1" si="279"/>
        <v>64.271428571428572</v>
      </c>
      <c r="AE701" s="205">
        <f t="shared" ca="1" si="280"/>
        <v>14.271428571428572</v>
      </c>
      <c r="AF701" s="205">
        <f t="shared" ca="1" si="293"/>
        <v>2.8542857142857145</v>
      </c>
      <c r="AG701" s="205"/>
      <c r="AH701" s="205"/>
      <c r="AI701" s="205"/>
      <c r="AJ701" s="205"/>
      <c r="AK701" s="4"/>
      <c r="AL701" s="4"/>
      <c r="AM701" s="309">
        <f t="shared" ca="1" si="294"/>
        <v>14.45</v>
      </c>
      <c r="AN701" s="309">
        <f t="shared" ca="1" si="295"/>
        <v>13.8</v>
      </c>
      <c r="AO701" s="310">
        <f t="shared" ca="1" si="296"/>
        <v>0</v>
      </c>
      <c r="AP701" s="310" t="b">
        <f t="shared" ca="1" si="297"/>
        <v>0</v>
      </c>
      <c r="AQ701" s="309">
        <f t="shared" ca="1" si="298"/>
        <v>0</v>
      </c>
      <c r="AR701" s="205">
        <f t="shared" ca="1" si="281"/>
        <v>0</v>
      </c>
      <c r="AS701" s="45" t="b">
        <f t="shared" ca="1" si="282"/>
        <v>0</v>
      </c>
      <c r="AT701">
        <f t="shared" ca="1" si="283"/>
        <v>0</v>
      </c>
      <c r="AU701" t="b">
        <f t="shared" ca="1" si="299"/>
        <v>0</v>
      </c>
      <c r="AV701" t="b">
        <f t="shared" ca="1" si="300"/>
        <v>0</v>
      </c>
      <c r="AW701" s="266" t="b">
        <f t="shared" ca="1" si="301"/>
        <v>0</v>
      </c>
      <c r="AX701" s="266" t="b">
        <f t="shared" ca="1" si="302"/>
        <v>0</v>
      </c>
      <c r="AY701" s="266" t="b">
        <f t="shared" ca="1" si="303"/>
        <v>1</v>
      </c>
    </row>
    <row r="702" spans="1:51" x14ac:dyDescent="0.25">
      <c r="A702">
        <v>670</v>
      </c>
      <c r="B702" s="163">
        <f ca="1">OFFSET(InputPriceData!B$15,CalculationsAndCharts!$A702+$A$11,0,1,1)</f>
        <v>41040</v>
      </c>
      <c r="C702" s="3">
        <f ca="1">OFFSET(InputPriceData!G$15,CalculationsAndCharts!$A702+$A$11,IF($C$7,8,0),1,1)</f>
        <v>184800</v>
      </c>
      <c r="D702" s="4">
        <f ca="1">OFFSET(InputPriceData!C$15,CalculationsAndCharts!$A702+$A$11,IF($C$7,8,0),1,1)</f>
        <v>13.71</v>
      </c>
      <c r="E702" s="4">
        <f ca="1">OFFSET(InputPriceData!D$15,CalculationsAndCharts!$A702+$A$11,IF($C$7,8,0),1,1)</f>
        <v>13.95</v>
      </c>
      <c r="F702" s="4">
        <f ca="1">OFFSET(InputPriceData!E$15,CalculationsAndCharts!$A702+$A$11,IF($C$7,8,0),1,1)</f>
        <v>13.71</v>
      </c>
      <c r="G702" s="4">
        <f ca="1">OFFSET(InputPriceData!F$15,CalculationsAndCharts!$A702+$A$11,IF($C$7,8,0),1,1)</f>
        <v>13.8</v>
      </c>
      <c r="H702" s="128"/>
      <c r="I702" s="128"/>
      <c r="K702" s="124"/>
      <c r="L702" s="279"/>
      <c r="M702" s="281"/>
      <c r="N702" s="280"/>
      <c r="O702" s="4"/>
      <c r="P702" s="4"/>
      <c r="Q702" s="3"/>
      <c r="S702" s="309">
        <f t="shared" ca="1" si="284"/>
        <v>14.45</v>
      </c>
      <c r="T702" s="309">
        <f t="shared" ca="1" si="285"/>
        <v>13.8</v>
      </c>
      <c r="U702" s="310">
        <f t="shared" ca="1" si="277"/>
        <v>0</v>
      </c>
      <c r="V702" s="310" t="b">
        <f t="shared" ca="1" si="286"/>
        <v>0</v>
      </c>
      <c r="W702" s="3" t="b">
        <f t="shared" ca="1" si="287"/>
        <v>0</v>
      </c>
      <c r="X702" s="3" t="str">
        <f t="shared" ca="1" si="288"/>
        <v/>
      </c>
      <c r="Y702" s="3" t="str">
        <f t="shared" ca="1" si="278"/>
        <v/>
      </c>
      <c r="Z702" s="3" t="str">
        <f t="shared" ca="1" si="289"/>
        <v/>
      </c>
      <c r="AA702" s="3" t="str">
        <f t="shared" ca="1" si="290"/>
        <v/>
      </c>
      <c r="AB702" s="205">
        <f t="shared" ca="1" si="291"/>
        <v>8998</v>
      </c>
      <c r="AC702" s="205">
        <f t="shared" ca="1" si="292"/>
        <v>140</v>
      </c>
      <c r="AD702" s="205">
        <f t="shared" ca="1" si="279"/>
        <v>64.271428571428572</v>
      </c>
      <c r="AE702" s="205">
        <f t="shared" ca="1" si="280"/>
        <v>14.271428571428572</v>
      </c>
      <c r="AF702" s="205">
        <f t="shared" ca="1" si="293"/>
        <v>2.8542857142857145</v>
      </c>
      <c r="AG702" s="205"/>
      <c r="AH702" s="205"/>
      <c r="AI702" s="205"/>
      <c r="AJ702" s="205"/>
      <c r="AK702" s="4"/>
      <c r="AL702" s="4"/>
      <c r="AM702" s="309">
        <f t="shared" ca="1" si="294"/>
        <v>14.45</v>
      </c>
      <c r="AN702" s="309">
        <f t="shared" ca="1" si="295"/>
        <v>13.8</v>
      </c>
      <c r="AO702" s="310">
        <f t="shared" ca="1" si="296"/>
        <v>0</v>
      </c>
      <c r="AP702" s="310" t="b">
        <f t="shared" ca="1" si="297"/>
        <v>0</v>
      </c>
      <c r="AQ702" s="309">
        <f t="shared" ca="1" si="298"/>
        <v>0.41399999999999998</v>
      </c>
      <c r="AR702" s="205">
        <f t="shared" ca="1" si="281"/>
        <v>13.386000000000001</v>
      </c>
      <c r="AS702" s="45" t="b">
        <f t="shared" ca="1" si="282"/>
        <v>0</v>
      </c>
      <c r="AT702">
        <f t="shared" ca="1" si="283"/>
        <v>9</v>
      </c>
      <c r="AU702" t="b">
        <f t="shared" ca="1" si="299"/>
        <v>1</v>
      </c>
      <c r="AV702" t="b">
        <f t="shared" ca="1" si="300"/>
        <v>1</v>
      </c>
      <c r="AW702" s="266" t="b">
        <f t="shared" ca="1" si="301"/>
        <v>0</v>
      </c>
      <c r="AX702" s="266" t="b">
        <f t="shared" ca="1" si="302"/>
        <v>1</v>
      </c>
      <c r="AY702" s="266" t="b">
        <f t="shared" ca="1" si="303"/>
        <v>0</v>
      </c>
    </row>
    <row r="703" spans="1:51" x14ac:dyDescent="0.25">
      <c r="A703">
        <v>671</v>
      </c>
      <c r="B703" s="163">
        <f ca="1">OFFSET(InputPriceData!B$15,CalculationsAndCharts!$A703+$A$11,0,1,1)</f>
        <v>41039</v>
      </c>
      <c r="C703" s="3">
        <f ca="1">OFFSET(InputPriceData!G$15,CalculationsAndCharts!$A703+$A$11,IF($C$7,8,0),1,1)</f>
        <v>371000</v>
      </c>
      <c r="D703" s="4">
        <f ca="1">OFFSET(InputPriceData!C$15,CalculationsAndCharts!$A703+$A$11,IF($C$7,8,0),1,1)</f>
        <v>13.99</v>
      </c>
      <c r="E703" s="4">
        <f ca="1">OFFSET(InputPriceData!D$15,CalculationsAndCharts!$A703+$A$11,IF($C$7,8,0),1,1)</f>
        <v>14.02</v>
      </c>
      <c r="F703" s="4">
        <f ca="1">OFFSET(InputPriceData!E$15,CalculationsAndCharts!$A703+$A$11,IF($C$7,8,0),1,1)</f>
        <v>13.72</v>
      </c>
      <c r="G703" s="4">
        <f ca="1">OFFSET(InputPriceData!F$15,CalculationsAndCharts!$A703+$A$11,IF($C$7,8,0),1,1)</f>
        <v>13.83</v>
      </c>
      <c r="H703" s="128"/>
      <c r="I703" s="128"/>
      <c r="K703" s="124"/>
      <c r="L703" s="279"/>
      <c r="M703" s="281"/>
      <c r="N703" s="280"/>
      <c r="O703" s="4"/>
      <c r="P703" s="4"/>
      <c r="Q703" s="3"/>
      <c r="S703" s="309">
        <f t="shared" ca="1" si="284"/>
        <v>14.45</v>
      </c>
      <c r="T703" s="309">
        <f t="shared" ca="1" si="285"/>
        <v>13.83</v>
      </c>
      <c r="U703" s="310">
        <f t="shared" ca="1" si="277"/>
        <v>0</v>
      </c>
      <c r="V703" s="310" t="b">
        <f t="shared" ca="1" si="286"/>
        <v>1</v>
      </c>
      <c r="W703" s="3" t="b">
        <f t="shared" ca="1" si="287"/>
        <v>0</v>
      </c>
      <c r="X703" s="3" t="str">
        <f t="shared" ca="1" si="288"/>
        <v/>
      </c>
      <c r="Y703" s="3" t="str">
        <f t="shared" ca="1" si="278"/>
        <v/>
      </c>
      <c r="Z703" s="3" t="str">
        <f t="shared" ca="1" si="289"/>
        <v/>
      </c>
      <c r="AA703" s="3" t="str">
        <f t="shared" ca="1" si="290"/>
        <v/>
      </c>
      <c r="AB703" s="205">
        <f t="shared" ca="1" si="291"/>
        <v>8998</v>
      </c>
      <c r="AC703" s="205">
        <f t="shared" ca="1" si="292"/>
        <v>140</v>
      </c>
      <c r="AD703" s="205">
        <f t="shared" ca="1" si="279"/>
        <v>64.271428571428572</v>
      </c>
      <c r="AE703" s="205">
        <f t="shared" ca="1" si="280"/>
        <v>14.271428571428572</v>
      </c>
      <c r="AF703" s="205">
        <f t="shared" ca="1" si="293"/>
        <v>2.8542857142857145</v>
      </c>
      <c r="AG703" s="205"/>
      <c r="AH703" s="205"/>
      <c r="AI703" s="205"/>
      <c r="AJ703" s="205"/>
      <c r="AK703" s="4"/>
      <c r="AL703" s="4"/>
      <c r="AM703" s="309">
        <f t="shared" ca="1" si="294"/>
        <v>14.45</v>
      </c>
      <c r="AN703" s="309">
        <f t="shared" ca="1" si="295"/>
        <v>13.83</v>
      </c>
      <c r="AO703" s="310">
        <f t="shared" ca="1" si="296"/>
        <v>0</v>
      </c>
      <c r="AP703" s="310" t="b">
        <f t="shared" ca="1" si="297"/>
        <v>1</v>
      </c>
      <c r="AQ703" s="309">
        <f t="shared" ca="1" si="298"/>
        <v>0.41399999999999998</v>
      </c>
      <c r="AR703" s="205">
        <f t="shared" ca="1" si="281"/>
        <v>13.386000000000001</v>
      </c>
      <c r="AS703" s="45" t="b">
        <f t="shared" ca="1" si="282"/>
        <v>0</v>
      </c>
      <c r="AT703">
        <f t="shared" ca="1" si="283"/>
        <v>8</v>
      </c>
      <c r="AU703" t="b">
        <f t="shared" ca="1" si="299"/>
        <v>0</v>
      </c>
      <c r="AV703" t="b">
        <f t="shared" ca="1" si="300"/>
        <v>0</v>
      </c>
      <c r="AW703" s="266" t="b">
        <f t="shared" ca="1" si="301"/>
        <v>0</v>
      </c>
      <c r="AX703" s="266" t="b">
        <f t="shared" ca="1" si="302"/>
        <v>1</v>
      </c>
      <c r="AY703" s="266" t="b">
        <f t="shared" ca="1" si="303"/>
        <v>0</v>
      </c>
    </row>
    <row r="704" spans="1:51" x14ac:dyDescent="0.25">
      <c r="A704">
        <v>672</v>
      </c>
      <c r="B704" s="163">
        <f ca="1">OFFSET(InputPriceData!B$15,CalculationsAndCharts!$A704+$A$11,0,1,1)</f>
        <v>41038</v>
      </c>
      <c r="C704" s="3">
        <f ca="1">OFFSET(InputPriceData!G$15,CalculationsAndCharts!$A704+$A$11,IF($C$7,8,0),1,1)</f>
        <v>275000</v>
      </c>
      <c r="D704" s="4">
        <f ca="1">OFFSET(InputPriceData!C$15,CalculationsAndCharts!$A704+$A$11,IF($C$7,8,0),1,1)</f>
        <v>14.01</v>
      </c>
      <c r="E704" s="4">
        <f ca="1">OFFSET(InputPriceData!D$15,CalculationsAndCharts!$A704+$A$11,IF($C$7,8,0),1,1)</f>
        <v>14.06</v>
      </c>
      <c r="F704" s="4">
        <f ca="1">OFFSET(InputPriceData!E$15,CalculationsAndCharts!$A704+$A$11,IF($C$7,8,0),1,1)</f>
        <v>13.86</v>
      </c>
      <c r="G704" s="4">
        <f ca="1">OFFSET(InputPriceData!F$15,CalculationsAndCharts!$A704+$A$11,IF($C$7,8,0),1,1)</f>
        <v>13.93</v>
      </c>
      <c r="H704" s="128"/>
      <c r="I704" s="128"/>
      <c r="K704" s="124"/>
      <c r="L704" s="279"/>
      <c r="M704" s="281"/>
      <c r="N704" s="280"/>
      <c r="O704" s="4"/>
      <c r="P704" s="4"/>
      <c r="Q704" s="3"/>
      <c r="S704" s="309">
        <f t="shared" ca="1" si="284"/>
        <v>14.45</v>
      </c>
      <c r="T704" s="309">
        <f t="shared" ca="1" si="285"/>
        <v>13.83</v>
      </c>
      <c r="U704" s="310">
        <f t="shared" ca="1" si="277"/>
        <v>0.1612903225806448</v>
      </c>
      <c r="V704" s="310" t="b">
        <f t="shared" ca="1" si="286"/>
        <v>0</v>
      </c>
      <c r="W704" s="3" t="b">
        <f t="shared" ca="1" si="287"/>
        <v>0</v>
      </c>
      <c r="X704" s="3" t="str">
        <f t="shared" ca="1" si="288"/>
        <v/>
      </c>
      <c r="Y704" s="3" t="str">
        <f t="shared" ca="1" si="278"/>
        <v/>
      </c>
      <c r="Z704" s="3" t="str">
        <f t="shared" ca="1" si="289"/>
        <v/>
      </c>
      <c r="AA704" s="3" t="str">
        <f t="shared" ca="1" si="290"/>
        <v/>
      </c>
      <c r="AB704" s="205">
        <f t="shared" ca="1" si="291"/>
        <v>8998</v>
      </c>
      <c r="AC704" s="205">
        <f t="shared" ca="1" si="292"/>
        <v>140</v>
      </c>
      <c r="AD704" s="205">
        <f t="shared" ca="1" si="279"/>
        <v>64.271428571428572</v>
      </c>
      <c r="AE704" s="205">
        <f t="shared" ca="1" si="280"/>
        <v>14.271428571428572</v>
      </c>
      <c r="AF704" s="205">
        <f t="shared" ca="1" si="293"/>
        <v>2.8542857142857145</v>
      </c>
      <c r="AG704" s="205"/>
      <c r="AH704" s="205"/>
      <c r="AI704" s="205"/>
      <c r="AJ704" s="205"/>
      <c r="AK704" s="4"/>
      <c r="AL704" s="4"/>
      <c r="AM704" s="309">
        <f t="shared" ca="1" si="294"/>
        <v>14.45</v>
      </c>
      <c r="AN704" s="309">
        <f t="shared" ca="1" si="295"/>
        <v>13.83</v>
      </c>
      <c r="AO704" s="310">
        <f t="shared" ca="1" si="296"/>
        <v>0.1612903225806448</v>
      </c>
      <c r="AP704" s="310" t="b">
        <f t="shared" ca="1" si="297"/>
        <v>0</v>
      </c>
      <c r="AQ704" s="309">
        <f t="shared" ca="1" si="298"/>
        <v>0.41399999999999998</v>
      </c>
      <c r="AR704" s="205">
        <f t="shared" ca="1" si="281"/>
        <v>13.386000000000001</v>
      </c>
      <c r="AS704" s="45" t="b">
        <f t="shared" ca="1" si="282"/>
        <v>0</v>
      </c>
      <c r="AT704">
        <f t="shared" ca="1" si="283"/>
        <v>7</v>
      </c>
      <c r="AU704" t="b">
        <f t="shared" ca="1" si="299"/>
        <v>0</v>
      </c>
      <c r="AV704" t="b">
        <f t="shared" ca="1" si="300"/>
        <v>0</v>
      </c>
      <c r="AW704" s="266" t="b">
        <f t="shared" ca="1" si="301"/>
        <v>0</v>
      </c>
      <c r="AX704" s="266" t="b">
        <f t="shared" ca="1" si="302"/>
        <v>1</v>
      </c>
      <c r="AY704" s="266" t="b">
        <f t="shared" ca="1" si="303"/>
        <v>0</v>
      </c>
    </row>
    <row r="705" spans="1:51" x14ac:dyDescent="0.25">
      <c r="A705">
        <v>673</v>
      </c>
      <c r="B705" s="163">
        <f ca="1">OFFSET(InputPriceData!B$15,CalculationsAndCharts!$A705+$A$11,0,1,1)</f>
        <v>41037</v>
      </c>
      <c r="C705" s="3">
        <f ca="1">OFFSET(InputPriceData!G$15,CalculationsAndCharts!$A705+$A$11,IF($C$7,8,0),1,1)</f>
        <v>360800</v>
      </c>
      <c r="D705" s="4">
        <f ca="1">OFFSET(InputPriceData!C$15,CalculationsAndCharts!$A705+$A$11,IF($C$7,8,0),1,1)</f>
        <v>13.97</v>
      </c>
      <c r="E705" s="4">
        <f ca="1">OFFSET(InputPriceData!D$15,CalculationsAndCharts!$A705+$A$11,IF($C$7,8,0),1,1)</f>
        <v>14.2</v>
      </c>
      <c r="F705" s="4">
        <f ca="1">OFFSET(InputPriceData!E$15,CalculationsAndCharts!$A705+$A$11,IF($C$7,8,0),1,1)</f>
        <v>13.75</v>
      </c>
      <c r="G705" s="4">
        <f ca="1">OFFSET(InputPriceData!F$15,CalculationsAndCharts!$A705+$A$11,IF($C$7,8,0),1,1)</f>
        <v>14.17</v>
      </c>
      <c r="H705" s="128"/>
      <c r="I705" s="128"/>
      <c r="K705" s="124"/>
      <c r="L705" s="279"/>
      <c r="M705" s="281"/>
      <c r="N705" s="280"/>
      <c r="O705" s="4"/>
      <c r="P705" s="4"/>
      <c r="Q705" s="3"/>
      <c r="S705" s="309">
        <f t="shared" ca="1" si="284"/>
        <v>14.45</v>
      </c>
      <c r="T705" s="309">
        <f t="shared" ca="1" si="285"/>
        <v>13.81</v>
      </c>
      <c r="U705" s="310">
        <f t="shared" ca="1" si="277"/>
        <v>0.56250000000000022</v>
      </c>
      <c r="V705" s="310" t="b">
        <f t="shared" ca="1" si="286"/>
        <v>0</v>
      </c>
      <c r="W705" s="3" t="b">
        <f t="shared" ca="1" si="287"/>
        <v>1</v>
      </c>
      <c r="X705" s="3">
        <f t="shared" ca="1" si="288"/>
        <v>13.81</v>
      </c>
      <c r="Y705" s="3">
        <f t="shared" ca="1" si="278"/>
        <v>2.6068066618392427</v>
      </c>
      <c r="Z705" s="3">
        <f t="shared" ca="1" si="289"/>
        <v>2.6068066618392427</v>
      </c>
      <c r="AA705" s="3">
        <f t="shared" ca="1" si="290"/>
        <v>63</v>
      </c>
      <c r="AB705" s="205">
        <f t="shared" ca="1" si="291"/>
        <v>8998</v>
      </c>
      <c r="AC705" s="205">
        <f t="shared" ca="1" si="292"/>
        <v>140</v>
      </c>
      <c r="AD705" s="205">
        <f t="shared" ca="1" si="279"/>
        <v>64.271428571428572</v>
      </c>
      <c r="AE705" s="205">
        <f t="shared" ca="1" si="280"/>
        <v>14.271428571428572</v>
      </c>
      <c r="AF705" s="205">
        <f t="shared" ca="1" si="293"/>
        <v>2.8542857142857145</v>
      </c>
      <c r="AG705" s="205"/>
      <c r="AH705" s="205"/>
      <c r="AI705" s="205"/>
      <c r="AJ705" s="205"/>
      <c r="AK705" s="4"/>
      <c r="AL705" s="4"/>
      <c r="AM705" s="309">
        <f t="shared" ca="1" si="294"/>
        <v>14.45</v>
      </c>
      <c r="AN705" s="309">
        <f t="shared" ca="1" si="295"/>
        <v>13.83</v>
      </c>
      <c r="AO705" s="310">
        <f t="shared" ca="1" si="296"/>
        <v>0.54838709677419406</v>
      </c>
      <c r="AP705" s="310" t="b">
        <f t="shared" ca="1" si="297"/>
        <v>0</v>
      </c>
      <c r="AQ705" s="309">
        <f t="shared" ca="1" si="298"/>
        <v>0.41399999999999998</v>
      </c>
      <c r="AR705" s="205">
        <f t="shared" ca="1" si="281"/>
        <v>13.386000000000001</v>
      </c>
      <c r="AS705" s="45" t="b">
        <f t="shared" ca="1" si="282"/>
        <v>0</v>
      </c>
      <c r="AT705">
        <f t="shared" ca="1" si="283"/>
        <v>6</v>
      </c>
      <c r="AU705" t="b">
        <f t="shared" ca="1" si="299"/>
        <v>0</v>
      </c>
      <c r="AV705" t="b">
        <f t="shared" ca="1" si="300"/>
        <v>0</v>
      </c>
      <c r="AW705" s="266" t="b">
        <f t="shared" ca="1" si="301"/>
        <v>0</v>
      </c>
      <c r="AX705" s="266" t="b">
        <f t="shared" ca="1" si="302"/>
        <v>1</v>
      </c>
      <c r="AY705" s="266" t="b">
        <f t="shared" ca="1" si="303"/>
        <v>0</v>
      </c>
    </row>
    <row r="706" spans="1:51" x14ac:dyDescent="0.25">
      <c r="A706">
        <v>674</v>
      </c>
      <c r="B706" s="163">
        <f ca="1">OFFSET(InputPriceData!B$15,CalculationsAndCharts!$A706+$A$11,0,1,1)</f>
        <v>41036</v>
      </c>
      <c r="C706" s="3">
        <f ca="1">OFFSET(InputPriceData!G$15,CalculationsAndCharts!$A706+$A$11,IF($C$7,8,0),1,1)</f>
        <v>352300</v>
      </c>
      <c r="D706" s="4">
        <f ca="1">OFFSET(InputPriceData!C$15,CalculationsAndCharts!$A706+$A$11,IF($C$7,8,0),1,1)</f>
        <v>13.91</v>
      </c>
      <c r="E706" s="4">
        <f ca="1">OFFSET(InputPriceData!D$15,CalculationsAndCharts!$A706+$A$11,IF($C$7,8,0),1,1)</f>
        <v>14.27</v>
      </c>
      <c r="F706" s="4">
        <f ca="1">OFFSET(InputPriceData!E$15,CalculationsAndCharts!$A706+$A$11,IF($C$7,8,0),1,1)</f>
        <v>13.91</v>
      </c>
      <c r="G706" s="4">
        <f ca="1">OFFSET(InputPriceData!F$15,CalculationsAndCharts!$A706+$A$11,IF($C$7,8,0),1,1)</f>
        <v>14.04</v>
      </c>
      <c r="H706" s="128"/>
      <c r="I706" s="128"/>
      <c r="K706" s="124"/>
      <c r="L706" s="279"/>
      <c r="M706" s="281"/>
      <c r="N706" s="280"/>
      <c r="O706" s="4"/>
      <c r="P706" s="4"/>
      <c r="Q706" s="3"/>
      <c r="S706" s="309">
        <f t="shared" ca="1" si="284"/>
        <v>14.45</v>
      </c>
      <c r="T706" s="309">
        <f t="shared" ca="1" si="285"/>
        <v>13.81</v>
      </c>
      <c r="U706" s="310">
        <f t="shared" ca="1" si="277"/>
        <v>0.35937499999999856</v>
      </c>
      <c r="V706" s="310" t="b">
        <f t="shared" ca="1" si="286"/>
        <v>0</v>
      </c>
      <c r="W706" s="3" t="b">
        <f t="shared" ca="1" si="287"/>
        <v>0</v>
      </c>
      <c r="X706" s="3" t="str">
        <f t="shared" ca="1" si="288"/>
        <v/>
      </c>
      <c r="Y706" s="3" t="str">
        <f t="shared" ca="1" si="278"/>
        <v/>
      </c>
      <c r="Z706" s="3" t="str">
        <f t="shared" ca="1" si="289"/>
        <v/>
      </c>
      <c r="AA706" s="3" t="str">
        <f t="shared" ca="1" si="290"/>
        <v/>
      </c>
      <c r="AB706" s="205">
        <f t="shared" ca="1" si="291"/>
        <v>8935</v>
      </c>
      <c r="AC706" s="205">
        <f t="shared" ca="1" si="292"/>
        <v>139</v>
      </c>
      <c r="AD706" s="205">
        <f t="shared" ca="1" si="279"/>
        <v>64.280575539568346</v>
      </c>
      <c r="AE706" s="205">
        <f t="shared" ca="1" si="280"/>
        <v>14.280575539568346</v>
      </c>
      <c r="AF706" s="205">
        <f t="shared" ca="1" si="293"/>
        <v>2.8561151079136695</v>
      </c>
      <c r="AG706" s="205"/>
      <c r="AH706" s="205"/>
      <c r="AI706" s="205"/>
      <c r="AJ706" s="205"/>
      <c r="AK706" s="4"/>
      <c r="AL706" s="4"/>
      <c r="AM706" s="309">
        <f t="shared" ca="1" si="294"/>
        <v>14.45</v>
      </c>
      <c r="AN706" s="309">
        <f t="shared" ca="1" si="295"/>
        <v>13.83</v>
      </c>
      <c r="AO706" s="310">
        <f t="shared" ca="1" si="296"/>
        <v>0.33870967741935376</v>
      </c>
      <c r="AP706" s="310" t="b">
        <f t="shared" ca="1" si="297"/>
        <v>0</v>
      </c>
      <c r="AQ706" s="309">
        <f t="shared" ca="1" si="298"/>
        <v>0.41399999999999998</v>
      </c>
      <c r="AR706" s="205">
        <f t="shared" ca="1" si="281"/>
        <v>13.386000000000001</v>
      </c>
      <c r="AS706" s="45" t="b">
        <f t="shared" ca="1" si="282"/>
        <v>0</v>
      </c>
      <c r="AT706">
        <f t="shared" ca="1" si="283"/>
        <v>5</v>
      </c>
      <c r="AU706" t="b">
        <f t="shared" ca="1" si="299"/>
        <v>0</v>
      </c>
      <c r="AV706" t="b">
        <f t="shared" ca="1" si="300"/>
        <v>0</v>
      </c>
      <c r="AW706" s="266" t="b">
        <f t="shared" ca="1" si="301"/>
        <v>0</v>
      </c>
      <c r="AX706" s="266" t="b">
        <f t="shared" ca="1" si="302"/>
        <v>1</v>
      </c>
      <c r="AY706" s="266" t="b">
        <f t="shared" ca="1" si="303"/>
        <v>0</v>
      </c>
    </row>
    <row r="707" spans="1:51" x14ac:dyDescent="0.25">
      <c r="A707">
        <v>675</v>
      </c>
      <c r="B707" s="163">
        <f ca="1">OFFSET(InputPriceData!B$15,CalculationsAndCharts!$A707+$A$11,0,1,1)</f>
        <v>41033</v>
      </c>
      <c r="C707" s="3">
        <f ca="1">OFFSET(InputPriceData!G$15,CalculationsAndCharts!$A707+$A$11,IF($C$7,8,0),1,1)</f>
        <v>377400</v>
      </c>
      <c r="D707" s="4">
        <f ca="1">OFFSET(InputPriceData!C$15,CalculationsAndCharts!$A707+$A$11,IF($C$7,8,0),1,1)</f>
        <v>14.2</v>
      </c>
      <c r="E707" s="4">
        <f ca="1">OFFSET(InputPriceData!D$15,CalculationsAndCharts!$A707+$A$11,IF($C$7,8,0),1,1)</f>
        <v>14.2</v>
      </c>
      <c r="F707" s="4">
        <f ca="1">OFFSET(InputPriceData!E$15,CalculationsAndCharts!$A707+$A$11,IF($C$7,8,0),1,1)</f>
        <v>13.92</v>
      </c>
      <c r="G707" s="4">
        <f ca="1">OFFSET(InputPriceData!F$15,CalculationsAndCharts!$A707+$A$11,IF($C$7,8,0),1,1)</f>
        <v>14</v>
      </c>
      <c r="H707" s="128"/>
      <c r="I707" s="128"/>
      <c r="K707" s="124"/>
      <c r="L707" s="279"/>
      <c r="M707" s="281"/>
      <c r="N707" s="280"/>
      <c r="O707" s="4"/>
      <c r="P707" s="4"/>
      <c r="Q707" s="3"/>
      <c r="S707" s="309">
        <f t="shared" ca="1" si="284"/>
        <v>14.45</v>
      </c>
      <c r="T707" s="309">
        <f t="shared" ca="1" si="285"/>
        <v>13.81</v>
      </c>
      <c r="U707" s="310">
        <f t="shared" ca="1" si="277"/>
        <v>0.29687499999999978</v>
      </c>
      <c r="V707" s="310" t="b">
        <f t="shared" ca="1" si="286"/>
        <v>0</v>
      </c>
      <c r="W707" s="3" t="b">
        <f t="shared" ca="1" si="287"/>
        <v>0</v>
      </c>
      <c r="X707" s="3" t="str">
        <f t="shared" ca="1" si="288"/>
        <v/>
      </c>
      <c r="Y707" s="3" t="str">
        <f t="shared" ca="1" si="278"/>
        <v/>
      </c>
      <c r="Z707" s="3" t="str">
        <f t="shared" ca="1" si="289"/>
        <v/>
      </c>
      <c r="AA707" s="3" t="str">
        <f t="shared" ca="1" si="290"/>
        <v/>
      </c>
      <c r="AB707" s="205">
        <f t="shared" ca="1" si="291"/>
        <v>8935</v>
      </c>
      <c r="AC707" s="205">
        <f t="shared" ca="1" si="292"/>
        <v>139</v>
      </c>
      <c r="AD707" s="205">
        <f t="shared" ca="1" si="279"/>
        <v>64.280575539568346</v>
      </c>
      <c r="AE707" s="205">
        <f t="shared" ca="1" si="280"/>
        <v>14.280575539568346</v>
      </c>
      <c r="AF707" s="205">
        <f t="shared" ca="1" si="293"/>
        <v>2.8561151079136695</v>
      </c>
      <c r="AG707" s="205"/>
      <c r="AH707" s="205"/>
      <c r="AI707" s="205"/>
      <c r="AJ707" s="205"/>
      <c r="AK707" s="4"/>
      <c r="AL707" s="4"/>
      <c r="AM707" s="309">
        <f t="shared" ca="1" si="294"/>
        <v>14.45</v>
      </c>
      <c r="AN707" s="309">
        <f t="shared" ca="1" si="295"/>
        <v>13.81</v>
      </c>
      <c r="AO707" s="310">
        <f t="shared" ca="1" si="296"/>
        <v>0.29687499999999978</v>
      </c>
      <c r="AP707" s="310" t="b">
        <f t="shared" ca="1" si="297"/>
        <v>0</v>
      </c>
      <c r="AQ707" s="309">
        <f t="shared" ca="1" si="298"/>
        <v>0.41399999999999998</v>
      </c>
      <c r="AR707" s="205">
        <f t="shared" ca="1" si="281"/>
        <v>13.386000000000001</v>
      </c>
      <c r="AS707" s="45" t="b">
        <f t="shared" ca="1" si="282"/>
        <v>0</v>
      </c>
      <c r="AT707">
        <f t="shared" ca="1" si="283"/>
        <v>4</v>
      </c>
      <c r="AU707" t="b">
        <f t="shared" ca="1" si="299"/>
        <v>0</v>
      </c>
      <c r="AV707" t="b">
        <f t="shared" ca="1" si="300"/>
        <v>0</v>
      </c>
      <c r="AW707" s="266" t="b">
        <f t="shared" ca="1" si="301"/>
        <v>0</v>
      </c>
      <c r="AX707" s="266" t="b">
        <f t="shared" ca="1" si="302"/>
        <v>1</v>
      </c>
      <c r="AY707" s="266" t="b">
        <f t="shared" ca="1" si="303"/>
        <v>0</v>
      </c>
    </row>
    <row r="708" spans="1:51" x14ac:dyDescent="0.25">
      <c r="A708">
        <v>676</v>
      </c>
      <c r="B708" s="163">
        <f ca="1">OFFSET(InputPriceData!B$15,CalculationsAndCharts!$A708+$A$11,0,1,1)</f>
        <v>41032</v>
      </c>
      <c r="C708" s="3">
        <f ca="1">OFFSET(InputPriceData!G$15,CalculationsAndCharts!$A708+$A$11,IF($C$7,8,0),1,1)</f>
        <v>362200</v>
      </c>
      <c r="D708" s="4">
        <f ca="1">OFFSET(InputPriceData!C$15,CalculationsAndCharts!$A708+$A$11,IF($C$7,8,0),1,1)</f>
        <v>14.47</v>
      </c>
      <c r="E708" s="4">
        <f ca="1">OFFSET(InputPriceData!D$15,CalculationsAndCharts!$A708+$A$11,IF($C$7,8,0),1,1)</f>
        <v>14.52</v>
      </c>
      <c r="F708" s="4">
        <f ca="1">OFFSET(InputPriceData!E$15,CalculationsAndCharts!$A708+$A$11,IF($C$7,8,0),1,1)</f>
        <v>14.25</v>
      </c>
      <c r="G708" s="4">
        <f ca="1">OFFSET(InputPriceData!F$15,CalculationsAndCharts!$A708+$A$11,IF($C$7,8,0),1,1)</f>
        <v>14.25</v>
      </c>
      <c r="H708" s="128"/>
      <c r="I708" s="128"/>
      <c r="K708" s="124"/>
      <c r="L708" s="279"/>
      <c r="M708" s="281"/>
      <c r="N708" s="280"/>
      <c r="O708" s="4"/>
      <c r="P708" s="4"/>
      <c r="Q708" s="3"/>
      <c r="S708" s="309">
        <f t="shared" ca="1" si="284"/>
        <v>14.45</v>
      </c>
      <c r="T708" s="309">
        <f t="shared" ca="1" si="285"/>
        <v>13.81</v>
      </c>
      <c r="U708" s="310">
        <f t="shared" ca="1" si="277"/>
        <v>0.68750000000000056</v>
      </c>
      <c r="V708" s="310" t="b">
        <f t="shared" ca="1" si="286"/>
        <v>0</v>
      </c>
      <c r="W708" s="3" t="b">
        <f t="shared" ca="1" si="287"/>
        <v>0</v>
      </c>
      <c r="X708" s="3" t="str">
        <f t="shared" ca="1" si="288"/>
        <v/>
      </c>
      <c r="Y708" s="3" t="str">
        <f t="shared" ca="1" si="278"/>
        <v/>
      </c>
      <c r="Z708" s="3" t="str">
        <f t="shared" ca="1" si="289"/>
        <v/>
      </c>
      <c r="AA708" s="3" t="str">
        <f t="shared" ca="1" si="290"/>
        <v/>
      </c>
      <c r="AB708" s="205">
        <f t="shared" ca="1" si="291"/>
        <v>8935</v>
      </c>
      <c r="AC708" s="205">
        <f t="shared" ca="1" si="292"/>
        <v>139</v>
      </c>
      <c r="AD708" s="205">
        <f t="shared" ca="1" si="279"/>
        <v>64.280575539568346</v>
      </c>
      <c r="AE708" s="205">
        <f t="shared" ca="1" si="280"/>
        <v>14.280575539568346</v>
      </c>
      <c r="AF708" s="205">
        <f t="shared" ca="1" si="293"/>
        <v>2.8561151079136695</v>
      </c>
      <c r="AG708" s="205"/>
      <c r="AH708" s="205"/>
      <c r="AI708" s="205"/>
      <c r="AJ708" s="205"/>
      <c r="AK708" s="4"/>
      <c r="AL708" s="4"/>
      <c r="AM708" s="309">
        <f t="shared" ca="1" si="294"/>
        <v>14.45</v>
      </c>
      <c r="AN708" s="309">
        <f t="shared" ca="1" si="295"/>
        <v>13.81</v>
      </c>
      <c r="AO708" s="310">
        <f t="shared" ca="1" si="296"/>
        <v>0.68750000000000056</v>
      </c>
      <c r="AP708" s="310" t="b">
        <f t="shared" ca="1" si="297"/>
        <v>0</v>
      </c>
      <c r="AQ708" s="309">
        <f t="shared" ca="1" si="298"/>
        <v>0.41399999999999998</v>
      </c>
      <c r="AR708" s="205">
        <f t="shared" ca="1" si="281"/>
        <v>13.386000000000001</v>
      </c>
      <c r="AS708" s="45" t="b">
        <f t="shared" ca="1" si="282"/>
        <v>0</v>
      </c>
      <c r="AT708">
        <f t="shared" ca="1" si="283"/>
        <v>3</v>
      </c>
      <c r="AU708" t="b">
        <f t="shared" ca="1" si="299"/>
        <v>0</v>
      </c>
      <c r="AV708" t="b">
        <f t="shared" ca="1" si="300"/>
        <v>0</v>
      </c>
      <c r="AW708" s="266" t="b">
        <f t="shared" ca="1" si="301"/>
        <v>0</v>
      </c>
      <c r="AX708" s="266" t="b">
        <f t="shared" ca="1" si="302"/>
        <v>1</v>
      </c>
      <c r="AY708" s="266" t="b">
        <f t="shared" ca="1" si="303"/>
        <v>0</v>
      </c>
    </row>
    <row r="709" spans="1:51" x14ac:dyDescent="0.25">
      <c r="A709">
        <v>677</v>
      </c>
      <c r="B709" s="163">
        <f ca="1">OFFSET(InputPriceData!B$15,CalculationsAndCharts!$A709+$A$11,0,1,1)</f>
        <v>41031</v>
      </c>
      <c r="C709" s="3">
        <f ca="1">OFFSET(InputPriceData!G$15,CalculationsAndCharts!$A709+$A$11,IF($C$7,8,0),1,1)</f>
        <v>594300</v>
      </c>
      <c r="D709" s="4">
        <f ca="1">OFFSET(InputPriceData!C$15,CalculationsAndCharts!$A709+$A$11,IF($C$7,8,0),1,1)</f>
        <v>13.83</v>
      </c>
      <c r="E709" s="4">
        <f ca="1">OFFSET(InputPriceData!D$15,CalculationsAndCharts!$A709+$A$11,IF($C$7,8,0),1,1)</f>
        <v>14.54</v>
      </c>
      <c r="F709" s="4">
        <f ca="1">OFFSET(InputPriceData!E$15,CalculationsAndCharts!$A709+$A$11,IF($C$7,8,0),1,1)</f>
        <v>13.83</v>
      </c>
      <c r="G709" s="4">
        <f ca="1">OFFSET(InputPriceData!F$15,CalculationsAndCharts!$A709+$A$11,IF($C$7,8,0),1,1)</f>
        <v>14.45</v>
      </c>
      <c r="H709" s="128"/>
      <c r="I709" s="128"/>
      <c r="K709" s="124"/>
      <c r="L709" s="279"/>
      <c r="M709" s="281"/>
      <c r="N709" s="280"/>
      <c r="O709" s="4"/>
      <c r="P709" s="4"/>
      <c r="Q709" s="3"/>
      <c r="S709" s="309">
        <f t="shared" ca="1" si="284"/>
        <v>14.45</v>
      </c>
      <c r="T709" s="309">
        <f t="shared" ca="1" si="285"/>
        <v>13.81</v>
      </c>
      <c r="U709" s="310">
        <f t="shared" ca="1" si="277"/>
        <v>1</v>
      </c>
      <c r="V709" s="310" t="b">
        <f t="shared" ca="1" si="286"/>
        <v>0</v>
      </c>
      <c r="W709" s="3" t="b">
        <f t="shared" ca="1" si="287"/>
        <v>0</v>
      </c>
      <c r="X709" s="3" t="str">
        <f t="shared" ca="1" si="288"/>
        <v/>
      </c>
      <c r="Y709" s="3" t="str">
        <f t="shared" ca="1" si="278"/>
        <v/>
      </c>
      <c r="Z709" s="3" t="str">
        <f t="shared" ca="1" si="289"/>
        <v/>
      </c>
      <c r="AA709" s="3" t="str">
        <f t="shared" ca="1" si="290"/>
        <v/>
      </c>
      <c r="AB709" s="205">
        <f t="shared" ca="1" si="291"/>
        <v>8935</v>
      </c>
      <c r="AC709" s="205">
        <f t="shared" ca="1" si="292"/>
        <v>139</v>
      </c>
      <c r="AD709" s="205">
        <f t="shared" ca="1" si="279"/>
        <v>64.280575539568346</v>
      </c>
      <c r="AE709" s="205">
        <f t="shared" ca="1" si="280"/>
        <v>14.280575539568346</v>
      </c>
      <c r="AF709" s="205">
        <f t="shared" ca="1" si="293"/>
        <v>2.8561151079136695</v>
      </c>
      <c r="AG709" s="205"/>
      <c r="AH709" s="205"/>
      <c r="AI709" s="205"/>
      <c r="AJ709" s="205"/>
      <c r="AK709" s="4"/>
      <c r="AL709" s="4"/>
      <c r="AM709" s="309">
        <f t="shared" ca="1" si="294"/>
        <v>14.45</v>
      </c>
      <c r="AN709" s="309">
        <f t="shared" ca="1" si="295"/>
        <v>13.81</v>
      </c>
      <c r="AO709" s="310">
        <f t="shared" ca="1" si="296"/>
        <v>1</v>
      </c>
      <c r="AP709" s="310" t="b">
        <f t="shared" ca="1" si="297"/>
        <v>0</v>
      </c>
      <c r="AQ709" s="309">
        <f t="shared" ca="1" si="298"/>
        <v>0.41399999999999998</v>
      </c>
      <c r="AR709" s="205">
        <f t="shared" ca="1" si="281"/>
        <v>13.386000000000001</v>
      </c>
      <c r="AS709" s="45" t="b">
        <f t="shared" ca="1" si="282"/>
        <v>0</v>
      </c>
      <c r="AT709">
        <f t="shared" ca="1" si="283"/>
        <v>2</v>
      </c>
      <c r="AU709" t="b">
        <f t="shared" ca="1" si="299"/>
        <v>0</v>
      </c>
      <c r="AV709" t="b">
        <f t="shared" ca="1" si="300"/>
        <v>0</v>
      </c>
      <c r="AW709" s="266" t="b">
        <f t="shared" ca="1" si="301"/>
        <v>0</v>
      </c>
      <c r="AX709" s="266" t="b">
        <f t="shared" ca="1" si="302"/>
        <v>1</v>
      </c>
      <c r="AY709" s="266" t="b">
        <f t="shared" ca="1" si="303"/>
        <v>0</v>
      </c>
    </row>
    <row r="710" spans="1:51" x14ac:dyDescent="0.25">
      <c r="A710">
        <v>678</v>
      </c>
      <c r="B710" s="163">
        <f ca="1">OFFSET(InputPriceData!B$15,CalculationsAndCharts!$A710+$A$11,0,1,1)</f>
        <v>41030</v>
      </c>
      <c r="C710" s="3">
        <f ca="1">OFFSET(InputPriceData!G$15,CalculationsAndCharts!$A710+$A$11,IF($C$7,8,0),1,1)</f>
        <v>457300</v>
      </c>
      <c r="D710" s="4">
        <f ca="1">OFFSET(InputPriceData!C$15,CalculationsAndCharts!$A710+$A$11,IF($C$7,8,0),1,1)</f>
        <v>13.8</v>
      </c>
      <c r="E710" s="4">
        <f ca="1">OFFSET(InputPriceData!D$15,CalculationsAndCharts!$A710+$A$11,IF($C$7,8,0),1,1)</f>
        <v>14.09</v>
      </c>
      <c r="F710" s="4">
        <f ca="1">OFFSET(InputPriceData!E$15,CalculationsAndCharts!$A710+$A$11,IF($C$7,8,0),1,1)</f>
        <v>13.72</v>
      </c>
      <c r="G710" s="4">
        <f ca="1">OFFSET(InputPriceData!F$15,CalculationsAndCharts!$A710+$A$11,IF($C$7,8,0),1,1)</f>
        <v>13.98</v>
      </c>
      <c r="H710" s="128"/>
      <c r="I710" s="128"/>
      <c r="K710" s="124"/>
      <c r="L710" s="279"/>
      <c r="M710" s="281"/>
      <c r="N710" s="280"/>
      <c r="O710" s="4"/>
      <c r="P710" s="4"/>
      <c r="Q710" s="3"/>
      <c r="S710" s="309">
        <f t="shared" ca="1" si="284"/>
        <v>14.43</v>
      </c>
      <c r="T710" s="309">
        <f t="shared" ca="1" si="285"/>
        <v>13.81</v>
      </c>
      <c r="U710" s="310">
        <f t="shared" ca="1" si="277"/>
        <v>0.27419354838709703</v>
      </c>
      <c r="V710" s="310" t="b">
        <f t="shared" ca="1" si="286"/>
        <v>0</v>
      </c>
      <c r="W710" s="3" t="b">
        <f t="shared" ca="1" si="287"/>
        <v>0</v>
      </c>
      <c r="X710" s="3" t="str">
        <f t="shared" ca="1" si="288"/>
        <v/>
      </c>
      <c r="Y710" s="3" t="str">
        <f t="shared" ca="1" si="278"/>
        <v/>
      </c>
      <c r="Z710" s="3" t="str">
        <f t="shared" ca="1" si="289"/>
        <v/>
      </c>
      <c r="AA710" s="3" t="str">
        <f t="shared" ca="1" si="290"/>
        <v/>
      </c>
      <c r="AB710" s="205">
        <f t="shared" ca="1" si="291"/>
        <v>8935</v>
      </c>
      <c r="AC710" s="205">
        <f t="shared" ca="1" si="292"/>
        <v>139</v>
      </c>
      <c r="AD710" s="205">
        <f t="shared" ca="1" si="279"/>
        <v>64.280575539568346</v>
      </c>
      <c r="AE710" s="205">
        <f t="shared" ca="1" si="280"/>
        <v>14.280575539568346</v>
      </c>
      <c r="AF710" s="205">
        <f t="shared" ca="1" si="293"/>
        <v>2.8561151079136695</v>
      </c>
      <c r="AG710" s="205"/>
      <c r="AH710" s="205"/>
      <c r="AI710" s="205"/>
      <c r="AJ710" s="205"/>
      <c r="AK710" s="4"/>
      <c r="AL710" s="4"/>
      <c r="AM710" s="309">
        <f t="shared" ca="1" si="294"/>
        <v>14.21</v>
      </c>
      <c r="AN710" s="309">
        <f t="shared" ca="1" si="295"/>
        <v>13.81</v>
      </c>
      <c r="AO710" s="310">
        <f t="shared" ca="1" si="296"/>
        <v>0.42499999999999943</v>
      </c>
      <c r="AP710" s="310" t="b">
        <f t="shared" ca="1" si="297"/>
        <v>0</v>
      </c>
      <c r="AQ710" s="309">
        <f t="shared" ca="1" si="298"/>
        <v>0.41399999999999998</v>
      </c>
      <c r="AR710" s="205">
        <f t="shared" ca="1" si="281"/>
        <v>13.386000000000001</v>
      </c>
      <c r="AS710" s="45" t="b">
        <f t="shared" ca="1" si="282"/>
        <v>0</v>
      </c>
      <c r="AT710">
        <f t="shared" ca="1" si="283"/>
        <v>1</v>
      </c>
      <c r="AU710" t="b">
        <f t="shared" ca="1" si="299"/>
        <v>0</v>
      </c>
      <c r="AV710" t="b">
        <f t="shared" ca="1" si="300"/>
        <v>0</v>
      </c>
      <c r="AW710" s="266" t="b">
        <f t="shared" ca="1" si="301"/>
        <v>1</v>
      </c>
      <c r="AX710" s="266" t="b">
        <f t="shared" ca="1" si="302"/>
        <v>1</v>
      </c>
      <c r="AY710" s="266" t="b">
        <f t="shared" ca="1" si="303"/>
        <v>0</v>
      </c>
    </row>
    <row r="711" spans="1:51" x14ac:dyDescent="0.25">
      <c r="A711">
        <v>679</v>
      </c>
      <c r="B711" s="163">
        <f ca="1">OFFSET(InputPriceData!B$15,CalculationsAndCharts!$A711+$A$11,0,1,1)</f>
        <v>41029</v>
      </c>
      <c r="C711" s="3">
        <f ca="1">OFFSET(InputPriceData!G$15,CalculationsAndCharts!$A711+$A$11,IF($C$7,8,0),1,1)</f>
        <v>315500</v>
      </c>
      <c r="D711" s="4">
        <f ca="1">OFFSET(InputPriceData!C$15,CalculationsAndCharts!$A711+$A$11,IF($C$7,8,0),1,1)</f>
        <v>14.08</v>
      </c>
      <c r="E711" s="4">
        <f ca="1">OFFSET(InputPriceData!D$15,CalculationsAndCharts!$A711+$A$11,IF($C$7,8,0),1,1)</f>
        <v>14.12</v>
      </c>
      <c r="F711" s="4">
        <f ca="1">OFFSET(InputPriceData!E$15,CalculationsAndCharts!$A711+$A$11,IF($C$7,8,0),1,1)</f>
        <v>13.82</v>
      </c>
      <c r="G711" s="4">
        <f ca="1">OFFSET(InputPriceData!F$15,CalculationsAndCharts!$A711+$A$11,IF($C$7,8,0),1,1)</f>
        <v>13.83</v>
      </c>
      <c r="H711" s="128"/>
      <c r="I711" s="128"/>
      <c r="K711" s="124"/>
      <c r="L711" s="279"/>
      <c r="M711" s="281"/>
      <c r="N711" s="280"/>
      <c r="O711" s="4"/>
      <c r="P711" s="4"/>
      <c r="Q711" s="3"/>
      <c r="S711" s="309">
        <f t="shared" ca="1" si="284"/>
        <v>14.53</v>
      </c>
      <c r="T711" s="309">
        <f t="shared" ca="1" si="285"/>
        <v>13.81</v>
      </c>
      <c r="U711" s="310">
        <f t="shared" ca="1" si="277"/>
        <v>2.7777777777777228E-2</v>
      </c>
      <c r="V711" s="310" t="b">
        <f t="shared" ca="1" si="286"/>
        <v>1</v>
      </c>
      <c r="W711" s="3" t="b">
        <f t="shared" ca="1" si="287"/>
        <v>0</v>
      </c>
      <c r="X711" s="3" t="str">
        <f t="shared" ca="1" si="288"/>
        <v/>
      </c>
      <c r="Y711" s="3" t="str">
        <f t="shared" ca="1" si="278"/>
        <v/>
      </c>
      <c r="Z711" s="3" t="str">
        <f t="shared" ca="1" si="289"/>
        <v/>
      </c>
      <c r="AA711" s="3" t="str">
        <f t="shared" ca="1" si="290"/>
        <v/>
      </c>
      <c r="AB711" s="205">
        <f t="shared" ca="1" si="291"/>
        <v>8935</v>
      </c>
      <c r="AC711" s="205">
        <f t="shared" ca="1" si="292"/>
        <v>139</v>
      </c>
      <c r="AD711" s="205">
        <f t="shared" ca="1" si="279"/>
        <v>64.280575539568346</v>
      </c>
      <c r="AE711" s="205">
        <f t="shared" ca="1" si="280"/>
        <v>14.280575539568346</v>
      </c>
      <c r="AF711" s="205">
        <f t="shared" ca="1" si="293"/>
        <v>2.8561151079136695</v>
      </c>
      <c r="AG711" s="205"/>
      <c r="AH711" s="205"/>
      <c r="AI711" s="205"/>
      <c r="AJ711" s="205"/>
      <c r="AK711" s="4"/>
      <c r="AL711" s="4"/>
      <c r="AM711" s="309">
        <f t="shared" ca="1" si="294"/>
        <v>14.21</v>
      </c>
      <c r="AN711" s="309">
        <f t="shared" ca="1" si="295"/>
        <v>13.81</v>
      </c>
      <c r="AO711" s="310">
        <f t="shared" ca="1" si="296"/>
        <v>4.9999999999998893E-2</v>
      </c>
      <c r="AP711" s="310" t="b">
        <f t="shared" ca="1" si="297"/>
        <v>1</v>
      </c>
      <c r="AQ711" s="309">
        <f t="shared" ca="1" si="298"/>
        <v>0</v>
      </c>
      <c r="AR711" s="205">
        <f t="shared" ca="1" si="281"/>
        <v>0</v>
      </c>
      <c r="AS711" s="45" t="b">
        <f t="shared" ca="1" si="282"/>
        <v>0</v>
      </c>
      <c r="AT711">
        <f t="shared" ca="1" si="283"/>
        <v>0</v>
      </c>
      <c r="AU711" t="b">
        <f t="shared" ca="1" si="299"/>
        <v>0</v>
      </c>
      <c r="AV711" t="b">
        <f t="shared" ca="1" si="300"/>
        <v>0</v>
      </c>
      <c r="AW711" s="266" t="b">
        <f t="shared" ca="1" si="301"/>
        <v>0</v>
      </c>
      <c r="AX711" s="266" t="b">
        <f t="shared" ca="1" si="302"/>
        <v>0</v>
      </c>
      <c r="AY711" s="266" t="b">
        <f t="shared" ca="1" si="303"/>
        <v>0</v>
      </c>
    </row>
    <row r="712" spans="1:51" x14ac:dyDescent="0.25">
      <c r="A712">
        <v>680</v>
      </c>
      <c r="B712" s="163">
        <f ca="1">OFFSET(InputPriceData!B$15,CalculationsAndCharts!$A712+$A$11,0,1,1)</f>
        <v>41026</v>
      </c>
      <c r="C712" s="3">
        <f ca="1">OFFSET(InputPriceData!G$15,CalculationsAndCharts!$A712+$A$11,IF($C$7,8,0),1,1)</f>
        <v>374300</v>
      </c>
      <c r="D712" s="4">
        <f ca="1">OFFSET(InputPriceData!C$15,CalculationsAndCharts!$A712+$A$11,IF($C$7,8,0),1,1)</f>
        <v>13.95</v>
      </c>
      <c r="E712" s="4">
        <f ca="1">OFFSET(InputPriceData!D$15,CalculationsAndCharts!$A712+$A$11,IF($C$7,8,0),1,1)</f>
        <v>14.17</v>
      </c>
      <c r="F712" s="4">
        <f ca="1">OFFSET(InputPriceData!E$15,CalculationsAndCharts!$A712+$A$11,IF($C$7,8,0),1,1)</f>
        <v>13.91</v>
      </c>
      <c r="G712" s="4">
        <f ca="1">OFFSET(InputPriceData!F$15,CalculationsAndCharts!$A712+$A$11,IF($C$7,8,0),1,1)</f>
        <v>14.04</v>
      </c>
      <c r="H712" s="128"/>
      <c r="I712" s="128"/>
      <c r="K712" s="124"/>
      <c r="L712" s="279"/>
      <c r="M712" s="281"/>
      <c r="N712" s="280"/>
      <c r="O712" s="4"/>
      <c r="P712" s="4"/>
      <c r="Q712" s="3"/>
      <c r="S712" s="309">
        <f t="shared" ca="1" si="284"/>
        <v>14.53</v>
      </c>
      <c r="T712" s="309">
        <f t="shared" ca="1" si="285"/>
        <v>13.81</v>
      </c>
      <c r="U712" s="310">
        <f t="shared" ca="1" si="277"/>
        <v>0.31944444444444309</v>
      </c>
      <c r="V712" s="310" t="b">
        <f t="shared" ca="1" si="286"/>
        <v>0</v>
      </c>
      <c r="W712" s="3" t="b">
        <f t="shared" ca="1" si="287"/>
        <v>1</v>
      </c>
      <c r="X712" s="3">
        <f t="shared" ca="1" si="288"/>
        <v>14.53</v>
      </c>
      <c r="Y712" s="3">
        <f t="shared" ca="1" si="278"/>
        <v>-3.3723331039229199</v>
      </c>
      <c r="Z712" s="3">
        <f t="shared" ca="1" si="289"/>
        <v>-3.3723331039229199</v>
      </c>
      <c r="AA712" s="3">
        <f t="shared" ca="1" si="290"/>
        <v>33</v>
      </c>
      <c r="AB712" s="205">
        <f t="shared" ca="1" si="291"/>
        <v>8935</v>
      </c>
      <c r="AC712" s="205">
        <f t="shared" ca="1" si="292"/>
        <v>139</v>
      </c>
      <c r="AD712" s="205">
        <f t="shared" ca="1" si="279"/>
        <v>64.280575539568346</v>
      </c>
      <c r="AE712" s="205">
        <f t="shared" ca="1" si="280"/>
        <v>14.280575539568346</v>
      </c>
      <c r="AF712" s="205">
        <f t="shared" ca="1" si="293"/>
        <v>2.8561151079136695</v>
      </c>
      <c r="AG712" s="205"/>
      <c r="AH712" s="205"/>
      <c r="AI712" s="205"/>
      <c r="AJ712" s="205"/>
      <c r="AK712" s="4"/>
      <c r="AL712" s="4"/>
      <c r="AM712" s="309">
        <f t="shared" ca="1" si="294"/>
        <v>14.43</v>
      </c>
      <c r="AN712" s="309">
        <f t="shared" ca="1" si="295"/>
        <v>13.81</v>
      </c>
      <c r="AO712" s="310">
        <f t="shared" ca="1" si="296"/>
        <v>0.37096774193548215</v>
      </c>
      <c r="AP712" s="310" t="b">
        <f t="shared" ca="1" si="297"/>
        <v>0</v>
      </c>
      <c r="AQ712" s="309">
        <f t="shared" ca="1" si="298"/>
        <v>0</v>
      </c>
      <c r="AR712" s="205">
        <f t="shared" ca="1" si="281"/>
        <v>0</v>
      </c>
      <c r="AS712" s="45" t="b">
        <f t="shared" ca="1" si="282"/>
        <v>0</v>
      </c>
      <c r="AT712">
        <f t="shared" ca="1" si="283"/>
        <v>0</v>
      </c>
      <c r="AU712" t="b">
        <f t="shared" ca="1" si="299"/>
        <v>0</v>
      </c>
      <c r="AV712" t="b">
        <f t="shared" ca="1" si="300"/>
        <v>0</v>
      </c>
      <c r="AW712" s="266" t="b">
        <f t="shared" ca="1" si="301"/>
        <v>0</v>
      </c>
      <c r="AX712" s="266" t="b">
        <f t="shared" ca="1" si="302"/>
        <v>0</v>
      </c>
      <c r="AY712" s="266" t="b">
        <f t="shared" ca="1" si="303"/>
        <v>1</v>
      </c>
    </row>
    <row r="713" spans="1:51" x14ac:dyDescent="0.25">
      <c r="A713">
        <v>681</v>
      </c>
      <c r="B713" s="163">
        <f ca="1">OFFSET(InputPriceData!B$15,CalculationsAndCharts!$A713+$A$11,0,1,1)</f>
        <v>41025</v>
      </c>
      <c r="C713" s="3">
        <f ca="1">OFFSET(InputPriceData!G$15,CalculationsAndCharts!$A713+$A$11,IF($C$7,8,0),1,1)</f>
        <v>298200</v>
      </c>
      <c r="D713" s="4">
        <f ca="1">OFFSET(InputPriceData!C$15,CalculationsAndCharts!$A713+$A$11,IF($C$7,8,0),1,1)</f>
        <v>14.04</v>
      </c>
      <c r="E713" s="4">
        <f ca="1">OFFSET(InputPriceData!D$15,CalculationsAndCharts!$A713+$A$11,IF($C$7,8,0),1,1)</f>
        <v>14.04</v>
      </c>
      <c r="F713" s="4">
        <f ca="1">OFFSET(InputPriceData!E$15,CalculationsAndCharts!$A713+$A$11,IF($C$7,8,0),1,1)</f>
        <v>13.76</v>
      </c>
      <c r="G713" s="4">
        <f ca="1">OFFSET(InputPriceData!F$15,CalculationsAndCharts!$A713+$A$11,IF($C$7,8,0),1,1)</f>
        <v>13.98</v>
      </c>
      <c r="H713" s="128"/>
      <c r="I713" s="128"/>
      <c r="K713" s="124"/>
      <c r="L713" s="279"/>
      <c r="M713" s="281"/>
      <c r="N713" s="280"/>
      <c r="O713" s="4"/>
      <c r="P713" s="4"/>
      <c r="Q713" s="3"/>
      <c r="S713" s="309">
        <f t="shared" ca="1" si="284"/>
        <v>14.66</v>
      </c>
      <c r="T713" s="309">
        <f t="shared" ca="1" si="285"/>
        <v>13.81</v>
      </c>
      <c r="U713" s="310">
        <f t="shared" ca="1" si="277"/>
        <v>0.2</v>
      </c>
      <c r="V713" s="310" t="b">
        <f t="shared" ca="1" si="286"/>
        <v>0</v>
      </c>
      <c r="W713" s="3" t="b">
        <f t="shared" ca="1" si="287"/>
        <v>0</v>
      </c>
      <c r="X713" s="3" t="str">
        <f t="shared" ca="1" si="288"/>
        <v/>
      </c>
      <c r="Y713" s="3" t="str">
        <f t="shared" ca="1" si="278"/>
        <v/>
      </c>
      <c r="Z713" s="3" t="str">
        <f t="shared" ca="1" si="289"/>
        <v/>
      </c>
      <c r="AA713" s="3" t="str">
        <f t="shared" ca="1" si="290"/>
        <v/>
      </c>
      <c r="AB713" s="205">
        <f t="shared" ca="1" si="291"/>
        <v>8902</v>
      </c>
      <c r="AC713" s="205">
        <f t="shared" ca="1" si="292"/>
        <v>138</v>
      </c>
      <c r="AD713" s="205">
        <f t="shared" ca="1" si="279"/>
        <v>64.507246376811594</v>
      </c>
      <c r="AE713" s="205">
        <f t="shared" ca="1" si="280"/>
        <v>14.507246376811594</v>
      </c>
      <c r="AF713" s="205">
        <f t="shared" ca="1" si="293"/>
        <v>2.9014492753623191</v>
      </c>
      <c r="AG713" s="205"/>
      <c r="AH713" s="205"/>
      <c r="AI713" s="205"/>
      <c r="AJ713" s="205"/>
      <c r="AK713" s="4"/>
      <c r="AL713" s="4"/>
      <c r="AM713" s="309">
        <f t="shared" ca="1" si="294"/>
        <v>14.53</v>
      </c>
      <c r="AN713" s="309">
        <f t="shared" ca="1" si="295"/>
        <v>13.81</v>
      </c>
      <c r="AO713" s="310">
        <f t="shared" ca="1" si="296"/>
        <v>0.23611111111111138</v>
      </c>
      <c r="AP713" s="310" t="b">
        <f t="shared" ca="1" si="297"/>
        <v>0</v>
      </c>
      <c r="AQ713" s="309">
        <f t="shared" ca="1" si="298"/>
        <v>0.4173</v>
      </c>
      <c r="AR713" s="205">
        <f t="shared" ca="1" si="281"/>
        <v>13.492699999999999</v>
      </c>
      <c r="AS713" s="45" t="b">
        <f t="shared" ca="1" si="282"/>
        <v>0</v>
      </c>
      <c r="AT713">
        <f t="shared" ca="1" si="283"/>
        <v>9</v>
      </c>
      <c r="AU713" t="b">
        <f t="shared" ca="1" si="299"/>
        <v>1</v>
      </c>
      <c r="AV713" t="b">
        <f t="shared" ca="1" si="300"/>
        <v>1</v>
      </c>
      <c r="AW713" s="266" t="b">
        <f t="shared" ca="1" si="301"/>
        <v>0</v>
      </c>
      <c r="AX713" s="266" t="b">
        <f t="shared" ca="1" si="302"/>
        <v>1</v>
      </c>
      <c r="AY713" s="266" t="b">
        <f t="shared" ca="1" si="303"/>
        <v>0</v>
      </c>
    </row>
    <row r="714" spans="1:51" x14ac:dyDescent="0.25">
      <c r="A714">
        <v>682</v>
      </c>
      <c r="B714" s="163">
        <f ca="1">OFFSET(InputPriceData!B$15,CalculationsAndCharts!$A714+$A$11,0,1,1)</f>
        <v>41024</v>
      </c>
      <c r="C714" s="3">
        <f ca="1">OFFSET(InputPriceData!G$15,CalculationsAndCharts!$A714+$A$11,IF($C$7,8,0),1,1)</f>
        <v>274300</v>
      </c>
      <c r="D714" s="4">
        <f ca="1">OFFSET(InputPriceData!C$15,CalculationsAndCharts!$A714+$A$11,IF($C$7,8,0),1,1)</f>
        <v>14.16</v>
      </c>
      <c r="E714" s="4">
        <f ca="1">OFFSET(InputPriceData!D$15,CalculationsAndCharts!$A714+$A$11,IF($C$7,8,0),1,1)</f>
        <v>14.22</v>
      </c>
      <c r="F714" s="4">
        <f ca="1">OFFSET(InputPriceData!E$15,CalculationsAndCharts!$A714+$A$11,IF($C$7,8,0),1,1)</f>
        <v>14.03</v>
      </c>
      <c r="G714" s="4">
        <f ca="1">OFFSET(InputPriceData!F$15,CalculationsAndCharts!$A714+$A$11,IF($C$7,8,0),1,1)</f>
        <v>14.1</v>
      </c>
      <c r="H714" s="128"/>
      <c r="I714" s="128"/>
      <c r="K714" s="124"/>
      <c r="L714" s="279"/>
      <c r="M714" s="281"/>
      <c r="N714" s="280"/>
      <c r="O714" s="4"/>
      <c r="P714" s="4"/>
      <c r="Q714" s="3"/>
      <c r="S714" s="309">
        <f t="shared" ca="1" si="284"/>
        <v>14.66</v>
      </c>
      <c r="T714" s="309">
        <f t="shared" ca="1" si="285"/>
        <v>13.81</v>
      </c>
      <c r="U714" s="310">
        <f t="shared" ca="1" si="277"/>
        <v>0.34117647058823442</v>
      </c>
      <c r="V714" s="310" t="b">
        <f t="shared" ca="1" si="286"/>
        <v>0</v>
      </c>
      <c r="W714" s="3" t="b">
        <f t="shared" ca="1" si="287"/>
        <v>1</v>
      </c>
      <c r="X714" s="3">
        <f t="shared" ca="1" si="288"/>
        <v>14.46</v>
      </c>
      <c r="Y714" s="3">
        <f t="shared" ca="1" si="278"/>
        <v>-2.4896265560166055</v>
      </c>
      <c r="Z714" s="3">
        <f t="shared" ca="1" si="289"/>
        <v>-2.4896265560166055</v>
      </c>
      <c r="AA714" s="3">
        <f t="shared" ca="1" si="290"/>
        <v>37</v>
      </c>
      <c r="AB714" s="205">
        <f t="shared" ca="1" si="291"/>
        <v>8902</v>
      </c>
      <c r="AC714" s="205">
        <f t="shared" ca="1" si="292"/>
        <v>138</v>
      </c>
      <c r="AD714" s="205">
        <f t="shared" ca="1" si="279"/>
        <v>64.507246376811594</v>
      </c>
      <c r="AE714" s="205">
        <f t="shared" ca="1" si="280"/>
        <v>14.507246376811594</v>
      </c>
      <c r="AF714" s="205">
        <f t="shared" ca="1" si="293"/>
        <v>2.9014492753623191</v>
      </c>
      <c r="AG714" s="205"/>
      <c r="AH714" s="205"/>
      <c r="AI714" s="205"/>
      <c r="AJ714" s="205"/>
      <c r="AK714" s="4"/>
      <c r="AL714" s="4"/>
      <c r="AM714" s="309">
        <f t="shared" ca="1" si="294"/>
        <v>14.53</v>
      </c>
      <c r="AN714" s="309">
        <f t="shared" ca="1" si="295"/>
        <v>13.81</v>
      </c>
      <c r="AO714" s="310">
        <f t="shared" ca="1" si="296"/>
        <v>0.40277777777777724</v>
      </c>
      <c r="AP714" s="310" t="b">
        <f t="shared" ca="1" si="297"/>
        <v>0</v>
      </c>
      <c r="AQ714" s="309">
        <f t="shared" ca="1" si="298"/>
        <v>0.4173</v>
      </c>
      <c r="AR714" s="205">
        <f t="shared" ca="1" si="281"/>
        <v>13.492699999999999</v>
      </c>
      <c r="AS714" s="45" t="b">
        <f t="shared" ca="1" si="282"/>
        <v>0</v>
      </c>
      <c r="AT714">
        <f t="shared" ca="1" si="283"/>
        <v>8</v>
      </c>
      <c r="AU714" t="b">
        <f t="shared" ca="1" si="299"/>
        <v>0</v>
      </c>
      <c r="AV714" t="b">
        <f t="shared" ca="1" si="300"/>
        <v>0</v>
      </c>
      <c r="AW714" s="266" t="b">
        <f t="shared" ca="1" si="301"/>
        <v>0</v>
      </c>
      <c r="AX714" s="266" t="b">
        <f t="shared" ca="1" si="302"/>
        <v>1</v>
      </c>
      <c r="AY714" s="266" t="b">
        <f t="shared" ca="1" si="303"/>
        <v>0</v>
      </c>
    </row>
    <row r="715" spans="1:51" x14ac:dyDescent="0.25">
      <c r="A715">
        <v>683</v>
      </c>
      <c r="B715" s="163">
        <f ca="1">OFFSET(InputPriceData!B$15,CalculationsAndCharts!$A715+$A$11,0,1,1)</f>
        <v>41023</v>
      </c>
      <c r="C715" s="3">
        <f ca="1">OFFSET(InputPriceData!G$15,CalculationsAndCharts!$A715+$A$11,IF($C$7,8,0),1,1)</f>
        <v>276000</v>
      </c>
      <c r="D715" s="4">
        <f ca="1">OFFSET(InputPriceData!C$15,CalculationsAndCharts!$A715+$A$11,IF($C$7,8,0),1,1)</f>
        <v>13.94</v>
      </c>
      <c r="E715" s="4">
        <f ca="1">OFFSET(InputPriceData!D$15,CalculationsAndCharts!$A715+$A$11,IF($C$7,8,0),1,1)</f>
        <v>14.09</v>
      </c>
      <c r="F715" s="4">
        <f ca="1">OFFSET(InputPriceData!E$15,CalculationsAndCharts!$A715+$A$11,IF($C$7,8,0),1,1)</f>
        <v>13.86</v>
      </c>
      <c r="G715" s="4">
        <f ca="1">OFFSET(InputPriceData!F$15,CalculationsAndCharts!$A715+$A$11,IF($C$7,8,0),1,1)</f>
        <v>13.98</v>
      </c>
      <c r="H715" s="128"/>
      <c r="I715" s="128"/>
      <c r="K715" s="124"/>
      <c r="L715" s="279"/>
      <c r="M715" s="281"/>
      <c r="N715" s="280"/>
      <c r="O715" s="4"/>
      <c r="P715" s="4"/>
      <c r="Q715" s="3"/>
      <c r="S715" s="309">
        <f t="shared" ca="1" si="284"/>
        <v>14.75</v>
      </c>
      <c r="T715" s="309">
        <f t="shared" ca="1" si="285"/>
        <v>13.81</v>
      </c>
      <c r="U715" s="310">
        <f t="shared" ca="1" si="277"/>
        <v>0.18085106382978725</v>
      </c>
      <c r="V715" s="310" t="b">
        <f t="shared" ca="1" si="286"/>
        <v>0</v>
      </c>
      <c r="W715" s="3" t="b">
        <f t="shared" ca="1" si="287"/>
        <v>0</v>
      </c>
      <c r="X715" s="3" t="str">
        <f t="shared" ca="1" si="288"/>
        <v/>
      </c>
      <c r="Y715" s="3" t="str">
        <f t="shared" ca="1" si="278"/>
        <v/>
      </c>
      <c r="Z715" s="3" t="str">
        <f t="shared" ca="1" si="289"/>
        <v/>
      </c>
      <c r="AA715" s="3" t="str">
        <f t="shared" ca="1" si="290"/>
        <v/>
      </c>
      <c r="AB715" s="205">
        <f t="shared" ca="1" si="291"/>
        <v>8865</v>
      </c>
      <c r="AC715" s="205">
        <f t="shared" ca="1" si="292"/>
        <v>137</v>
      </c>
      <c r="AD715" s="205">
        <f t="shared" ca="1" si="279"/>
        <v>64.708029197080293</v>
      </c>
      <c r="AE715" s="205">
        <f t="shared" ca="1" si="280"/>
        <v>14.708029197080293</v>
      </c>
      <c r="AF715" s="205">
        <f t="shared" ca="1" si="293"/>
        <v>2.9416058394160589</v>
      </c>
      <c r="AG715" s="205"/>
      <c r="AH715" s="205"/>
      <c r="AI715" s="205"/>
      <c r="AJ715" s="205"/>
      <c r="AK715" s="4"/>
      <c r="AL715" s="4"/>
      <c r="AM715" s="309">
        <f t="shared" ca="1" si="294"/>
        <v>14.66</v>
      </c>
      <c r="AN715" s="309">
        <f t="shared" ca="1" si="295"/>
        <v>13.81</v>
      </c>
      <c r="AO715" s="310">
        <f t="shared" ca="1" si="296"/>
        <v>0.2</v>
      </c>
      <c r="AP715" s="310" t="b">
        <f t="shared" ca="1" si="297"/>
        <v>0</v>
      </c>
      <c r="AQ715" s="309">
        <f t="shared" ca="1" si="298"/>
        <v>0.4173</v>
      </c>
      <c r="AR715" s="205">
        <f t="shared" ca="1" si="281"/>
        <v>13.492699999999999</v>
      </c>
      <c r="AS715" s="45" t="b">
        <f t="shared" ca="1" si="282"/>
        <v>0</v>
      </c>
      <c r="AT715">
        <f t="shared" ca="1" si="283"/>
        <v>7</v>
      </c>
      <c r="AU715" t="b">
        <f t="shared" ca="1" si="299"/>
        <v>0</v>
      </c>
      <c r="AV715" t="b">
        <f t="shared" ca="1" si="300"/>
        <v>0</v>
      </c>
      <c r="AW715" s="266" t="b">
        <f t="shared" ca="1" si="301"/>
        <v>0</v>
      </c>
      <c r="AX715" s="266" t="b">
        <f t="shared" ca="1" si="302"/>
        <v>1</v>
      </c>
      <c r="AY715" s="266" t="b">
        <f t="shared" ca="1" si="303"/>
        <v>0</v>
      </c>
    </row>
    <row r="716" spans="1:51" x14ac:dyDescent="0.25">
      <c r="A716">
        <v>684</v>
      </c>
      <c r="B716" s="163">
        <f ca="1">OFFSET(InputPriceData!B$15,CalculationsAndCharts!$A716+$A$11,0,1,1)</f>
        <v>41022</v>
      </c>
      <c r="C716" s="3">
        <f ca="1">OFFSET(InputPriceData!G$15,CalculationsAndCharts!$A716+$A$11,IF($C$7,8,0),1,1)</f>
        <v>290500</v>
      </c>
      <c r="D716" s="4">
        <f ca="1">OFFSET(InputPriceData!C$15,CalculationsAndCharts!$A716+$A$11,IF($C$7,8,0),1,1)</f>
        <v>13.82</v>
      </c>
      <c r="E716" s="4">
        <f ca="1">OFFSET(InputPriceData!D$15,CalculationsAndCharts!$A716+$A$11,IF($C$7,8,0),1,1)</f>
        <v>13.9</v>
      </c>
      <c r="F716" s="4">
        <f ca="1">OFFSET(InputPriceData!E$15,CalculationsAndCharts!$A716+$A$11,IF($C$7,8,0),1,1)</f>
        <v>13.69</v>
      </c>
      <c r="G716" s="4">
        <f ca="1">OFFSET(InputPriceData!F$15,CalculationsAndCharts!$A716+$A$11,IF($C$7,8,0),1,1)</f>
        <v>13.87</v>
      </c>
      <c r="H716" s="128"/>
      <c r="I716" s="128"/>
      <c r="K716" s="124"/>
      <c r="L716" s="279"/>
      <c r="M716" s="281"/>
      <c r="N716" s="280"/>
      <c r="O716" s="4"/>
      <c r="P716" s="4"/>
      <c r="Q716" s="3"/>
      <c r="S716" s="309">
        <f t="shared" ca="1" si="284"/>
        <v>14.84</v>
      </c>
      <c r="T716" s="309">
        <f t="shared" ca="1" si="285"/>
        <v>13.81</v>
      </c>
      <c r="U716" s="310">
        <f t="shared" ca="1" si="277"/>
        <v>5.8252427184464814E-2</v>
      </c>
      <c r="V716" s="310" t="b">
        <f t="shared" ca="1" si="286"/>
        <v>1</v>
      </c>
      <c r="W716" s="3" t="b">
        <f t="shared" ca="1" si="287"/>
        <v>0</v>
      </c>
      <c r="X716" s="3" t="str">
        <f t="shared" ca="1" si="288"/>
        <v/>
      </c>
      <c r="Y716" s="3" t="str">
        <f t="shared" ca="1" si="278"/>
        <v/>
      </c>
      <c r="Z716" s="3" t="str">
        <f t="shared" ca="1" si="289"/>
        <v/>
      </c>
      <c r="AA716" s="3" t="str">
        <f t="shared" ca="1" si="290"/>
        <v/>
      </c>
      <c r="AB716" s="205">
        <f t="shared" ca="1" si="291"/>
        <v>8865</v>
      </c>
      <c r="AC716" s="205">
        <f t="shared" ca="1" si="292"/>
        <v>137</v>
      </c>
      <c r="AD716" s="205">
        <f t="shared" ca="1" si="279"/>
        <v>64.708029197080293</v>
      </c>
      <c r="AE716" s="205">
        <f t="shared" ca="1" si="280"/>
        <v>14.708029197080293</v>
      </c>
      <c r="AF716" s="205">
        <f t="shared" ca="1" si="293"/>
        <v>2.9416058394160589</v>
      </c>
      <c r="AG716" s="205"/>
      <c r="AH716" s="205"/>
      <c r="AI716" s="205"/>
      <c r="AJ716" s="205"/>
      <c r="AK716" s="4"/>
      <c r="AL716" s="4"/>
      <c r="AM716" s="309">
        <f t="shared" ca="1" si="294"/>
        <v>14.66</v>
      </c>
      <c r="AN716" s="309">
        <f t="shared" ca="1" si="295"/>
        <v>13.81</v>
      </c>
      <c r="AO716" s="310">
        <f t="shared" ca="1" si="296"/>
        <v>7.0588235294116175E-2</v>
      </c>
      <c r="AP716" s="310" t="b">
        <f t="shared" ca="1" si="297"/>
        <v>1</v>
      </c>
      <c r="AQ716" s="309">
        <f t="shared" ca="1" si="298"/>
        <v>0.4173</v>
      </c>
      <c r="AR716" s="205">
        <f t="shared" ca="1" si="281"/>
        <v>13.492699999999999</v>
      </c>
      <c r="AS716" s="45" t="b">
        <f t="shared" ca="1" si="282"/>
        <v>0</v>
      </c>
      <c r="AT716">
        <f t="shared" ca="1" si="283"/>
        <v>6</v>
      </c>
      <c r="AU716" t="b">
        <f t="shared" ca="1" si="299"/>
        <v>0</v>
      </c>
      <c r="AV716" t="b">
        <f t="shared" ca="1" si="300"/>
        <v>0</v>
      </c>
      <c r="AW716" s="266" t="b">
        <f t="shared" ca="1" si="301"/>
        <v>0</v>
      </c>
      <c r="AX716" s="266" t="b">
        <f t="shared" ca="1" si="302"/>
        <v>1</v>
      </c>
      <c r="AY716" s="266" t="b">
        <f t="shared" ca="1" si="303"/>
        <v>0</v>
      </c>
    </row>
    <row r="717" spans="1:51" x14ac:dyDescent="0.25">
      <c r="A717">
        <v>685</v>
      </c>
      <c r="B717" s="163">
        <f ca="1">OFFSET(InputPriceData!B$15,CalculationsAndCharts!$A717+$A$11,0,1,1)</f>
        <v>41019</v>
      </c>
      <c r="C717" s="3">
        <f ca="1">OFFSET(InputPriceData!G$15,CalculationsAndCharts!$A717+$A$11,IF($C$7,8,0),1,1)</f>
        <v>280500</v>
      </c>
      <c r="D717" s="4">
        <f ca="1">OFFSET(InputPriceData!C$15,CalculationsAndCharts!$A717+$A$11,IF($C$7,8,0),1,1)</f>
        <v>14.24</v>
      </c>
      <c r="E717" s="4">
        <f ca="1">OFFSET(InputPriceData!D$15,CalculationsAndCharts!$A717+$A$11,IF($C$7,8,0),1,1)</f>
        <v>14.24</v>
      </c>
      <c r="F717" s="4">
        <f ca="1">OFFSET(InputPriceData!E$15,CalculationsAndCharts!$A717+$A$11,IF($C$7,8,0),1,1)</f>
        <v>14</v>
      </c>
      <c r="G717" s="4">
        <f ca="1">OFFSET(InputPriceData!F$15,CalculationsAndCharts!$A717+$A$11,IF($C$7,8,0),1,1)</f>
        <v>14.02</v>
      </c>
      <c r="H717" s="128"/>
      <c r="I717" s="128"/>
      <c r="K717" s="124"/>
      <c r="L717" s="279"/>
      <c r="M717" s="281"/>
      <c r="N717" s="280"/>
      <c r="O717" s="4"/>
      <c r="P717" s="4"/>
      <c r="Q717" s="3"/>
      <c r="S717" s="309">
        <f t="shared" ca="1" si="284"/>
        <v>14.89</v>
      </c>
      <c r="T717" s="309">
        <f t="shared" ca="1" si="285"/>
        <v>13.81</v>
      </c>
      <c r="U717" s="310">
        <f t="shared" ca="1" si="277"/>
        <v>0.19444444444444359</v>
      </c>
      <c r="V717" s="310" t="b">
        <f t="shared" ca="1" si="286"/>
        <v>0</v>
      </c>
      <c r="W717" s="3" t="b">
        <f t="shared" ca="1" si="287"/>
        <v>0</v>
      </c>
      <c r="X717" s="3" t="str">
        <f t="shared" ca="1" si="288"/>
        <v/>
      </c>
      <c r="Y717" s="3" t="str">
        <f t="shared" ca="1" si="278"/>
        <v/>
      </c>
      <c r="Z717" s="3" t="str">
        <f t="shared" ca="1" si="289"/>
        <v/>
      </c>
      <c r="AA717" s="3" t="str">
        <f t="shared" ca="1" si="290"/>
        <v/>
      </c>
      <c r="AB717" s="205">
        <f t="shared" ca="1" si="291"/>
        <v>8865</v>
      </c>
      <c r="AC717" s="205">
        <f t="shared" ca="1" si="292"/>
        <v>137</v>
      </c>
      <c r="AD717" s="205">
        <f t="shared" ca="1" si="279"/>
        <v>64.708029197080293</v>
      </c>
      <c r="AE717" s="205">
        <f t="shared" ca="1" si="280"/>
        <v>14.708029197080293</v>
      </c>
      <c r="AF717" s="205">
        <f t="shared" ca="1" si="293"/>
        <v>2.9416058394160589</v>
      </c>
      <c r="AG717" s="205"/>
      <c r="AH717" s="205"/>
      <c r="AI717" s="205"/>
      <c r="AJ717" s="205"/>
      <c r="AK717" s="4"/>
      <c r="AL717" s="4"/>
      <c r="AM717" s="309">
        <f t="shared" ca="1" si="294"/>
        <v>14.75</v>
      </c>
      <c r="AN717" s="309">
        <f t="shared" ca="1" si="295"/>
        <v>13.81</v>
      </c>
      <c r="AO717" s="310">
        <f t="shared" ca="1" si="296"/>
        <v>0.22340425531914807</v>
      </c>
      <c r="AP717" s="310" t="b">
        <f t="shared" ca="1" si="297"/>
        <v>0</v>
      </c>
      <c r="AQ717" s="309">
        <f t="shared" ca="1" si="298"/>
        <v>0.4173</v>
      </c>
      <c r="AR717" s="205">
        <f t="shared" ca="1" si="281"/>
        <v>13.492699999999999</v>
      </c>
      <c r="AS717" s="45" t="b">
        <f t="shared" ca="1" si="282"/>
        <v>0</v>
      </c>
      <c r="AT717">
        <f t="shared" ca="1" si="283"/>
        <v>5</v>
      </c>
      <c r="AU717" t="b">
        <f t="shared" ca="1" si="299"/>
        <v>0</v>
      </c>
      <c r="AV717" t="b">
        <f t="shared" ca="1" si="300"/>
        <v>0</v>
      </c>
      <c r="AW717" s="266" t="b">
        <f t="shared" ca="1" si="301"/>
        <v>0</v>
      </c>
      <c r="AX717" s="266" t="b">
        <f t="shared" ca="1" si="302"/>
        <v>1</v>
      </c>
      <c r="AY717" s="266" t="b">
        <f t="shared" ca="1" si="303"/>
        <v>0</v>
      </c>
    </row>
    <row r="718" spans="1:51" x14ac:dyDescent="0.25">
      <c r="A718">
        <v>686</v>
      </c>
      <c r="B718" s="163">
        <f ca="1">OFFSET(InputPriceData!B$15,CalculationsAndCharts!$A718+$A$11,0,1,1)</f>
        <v>41018</v>
      </c>
      <c r="C718" s="3">
        <f ca="1">OFFSET(InputPriceData!G$15,CalculationsAndCharts!$A718+$A$11,IF($C$7,8,0),1,1)</f>
        <v>398900</v>
      </c>
      <c r="D718" s="4">
        <f ca="1">OFFSET(InputPriceData!C$15,CalculationsAndCharts!$A718+$A$11,IF($C$7,8,0),1,1)</f>
        <v>14.2</v>
      </c>
      <c r="E718" s="4">
        <f ca="1">OFFSET(InputPriceData!D$15,CalculationsAndCharts!$A718+$A$11,IF($C$7,8,0),1,1)</f>
        <v>14.31</v>
      </c>
      <c r="F718" s="4">
        <f ca="1">OFFSET(InputPriceData!E$15,CalculationsAndCharts!$A718+$A$11,IF($C$7,8,0),1,1)</f>
        <v>13.96</v>
      </c>
      <c r="G718" s="4">
        <f ca="1">OFFSET(InputPriceData!F$15,CalculationsAndCharts!$A718+$A$11,IF($C$7,8,0),1,1)</f>
        <v>14.01</v>
      </c>
      <c r="H718" s="128"/>
      <c r="I718" s="128"/>
      <c r="K718" s="124"/>
      <c r="L718" s="279"/>
      <c r="M718" s="281"/>
      <c r="N718" s="280"/>
      <c r="O718" s="4"/>
      <c r="P718" s="4"/>
      <c r="Q718" s="3"/>
      <c r="S718" s="309">
        <f t="shared" ca="1" si="284"/>
        <v>14.89</v>
      </c>
      <c r="T718" s="309">
        <f t="shared" ca="1" si="285"/>
        <v>13.81</v>
      </c>
      <c r="U718" s="310">
        <f t="shared" ca="1" si="277"/>
        <v>0.18518518518518451</v>
      </c>
      <c r="V718" s="310" t="b">
        <f t="shared" ca="1" si="286"/>
        <v>0</v>
      </c>
      <c r="W718" s="3" t="b">
        <f t="shared" ca="1" si="287"/>
        <v>0</v>
      </c>
      <c r="X718" s="3" t="str">
        <f t="shared" ca="1" si="288"/>
        <v/>
      </c>
      <c r="Y718" s="3" t="str">
        <f t="shared" ca="1" si="278"/>
        <v/>
      </c>
      <c r="Z718" s="3" t="str">
        <f t="shared" ca="1" si="289"/>
        <v/>
      </c>
      <c r="AA718" s="3" t="str">
        <f t="shared" ca="1" si="290"/>
        <v/>
      </c>
      <c r="AB718" s="205">
        <f t="shared" ca="1" si="291"/>
        <v>8865</v>
      </c>
      <c r="AC718" s="205">
        <f t="shared" ca="1" si="292"/>
        <v>137</v>
      </c>
      <c r="AD718" s="205">
        <f t="shared" ca="1" si="279"/>
        <v>64.708029197080293</v>
      </c>
      <c r="AE718" s="205">
        <f t="shared" ca="1" si="280"/>
        <v>14.708029197080293</v>
      </c>
      <c r="AF718" s="205">
        <f t="shared" ca="1" si="293"/>
        <v>2.9416058394160589</v>
      </c>
      <c r="AG718" s="205"/>
      <c r="AH718" s="205"/>
      <c r="AI718" s="205"/>
      <c r="AJ718" s="205"/>
      <c r="AK718" s="4"/>
      <c r="AL718" s="4"/>
      <c r="AM718" s="309">
        <f t="shared" ca="1" si="294"/>
        <v>14.84</v>
      </c>
      <c r="AN718" s="309">
        <f t="shared" ca="1" si="295"/>
        <v>13.81</v>
      </c>
      <c r="AO718" s="310">
        <f t="shared" ca="1" si="296"/>
        <v>0.19417475728155284</v>
      </c>
      <c r="AP718" s="310" t="b">
        <f t="shared" ca="1" si="297"/>
        <v>0</v>
      </c>
      <c r="AQ718" s="309">
        <f t="shared" ca="1" si="298"/>
        <v>0.4173</v>
      </c>
      <c r="AR718" s="205">
        <f t="shared" ca="1" si="281"/>
        <v>13.492699999999999</v>
      </c>
      <c r="AS718" s="45" t="b">
        <f t="shared" ca="1" si="282"/>
        <v>0</v>
      </c>
      <c r="AT718">
        <f t="shared" ca="1" si="283"/>
        <v>4</v>
      </c>
      <c r="AU718" t="b">
        <f t="shared" ca="1" si="299"/>
        <v>0</v>
      </c>
      <c r="AV718" t="b">
        <f t="shared" ca="1" si="300"/>
        <v>0</v>
      </c>
      <c r="AW718" s="266" t="b">
        <f t="shared" ca="1" si="301"/>
        <v>0</v>
      </c>
      <c r="AX718" s="266" t="b">
        <f t="shared" ca="1" si="302"/>
        <v>1</v>
      </c>
      <c r="AY718" s="266" t="b">
        <f t="shared" ca="1" si="303"/>
        <v>0</v>
      </c>
    </row>
    <row r="719" spans="1:51" x14ac:dyDescent="0.25">
      <c r="A719">
        <v>687</v>
      </c>
      <c r="B719" s="163">
        <f ca="1">OFFSET(InputPriceData!B$15,CalculationsAndCharts!$A719+$A$11,0,1,1)</f>
        <v>41017</v>
      </c>
      <c r="C719" s="3">
        <f ca="1">OFFSET(InputPriceData!G$15,CalculationsAndCharts!$A719+$A$11,IF($C$7,8,0),1,1)</f>
        <v>650900</v>
      </c>
      <c r="D719" s="4">
        <f ca="1">OFFSET(InputPriceData!C$15,CalculationsAndCharts!$A719+$A$11,IF($C$7,8,0),1,1)</f>
        <v>14.14</v>
      </c>
      <c r="E719" s="4">
        <f ca="1">OFFSET(InputPriceData!D$15,CalculationsAndCharts!$A719+$A$11,IF($C$7,8,0),1,1)</f>
        <v>14.27</v>
      </c>
      <c r="F719" s="4">
        <f ca="1">OFFSET(InputPriceData!E$15,CalculationsAndCharts!$A719+$A$11,IF($C$7,8,0),1,1)</f>
        <v>14.12</v>
      </c>
      <c r="G719" s="4">
        <f ca="1">OFFSET(InputPriceData!F$15,CalculationsAndCharts!$A719+$A$11,IF($C$7,8,0),1,1)</f>
        <v>14.17</v>
      </c>
      <c r="H719" s="128"/>
      <c r="I719" s="128"/>
      <c r="K719" s="124"/>
      <c r="L719" s="279"/>
      <c r="M719" s="281"/>
      <c r="N719" s="280"/>
      <c r="O719" s="4"/>
      <c r="P719" s="4"/>
      <c r="Q719" s="3"/>
      <c r="S719" s="309">
        <f t="shared" ca="1" si="284"/>
        <v>14.89</v>
      </c>
      <c r="T719" s="309">
        <f t="shared" ca="1" si="285"/>
        <v>13.81</v>
      </c>
      <c r="U719" s="310">
        <f t="shared" ca="1" si="277"/>
        <v>0.33333333333333276</v>
      </c>
      <c r="V719" s="310" t="b">
        <f t="shared" ca="1" si="286"/>
        <v>0</v>
      </c>
      <c r="W719" s="3" t="b">
        <f t="shared" ca="1" si="287"/>
        <v>0</v>
      </c>
      <c r="X719" s="3" t="str">
        <f t="shared" ca="1" si="288"/>
        <v/>
      </c>
      <c r="Y719" s="3" t="str">
        <f t="shared" ca="1" si="278"/>
        <v/>
      </c>
      <c r="Z719" s="3" t="str">
        <f t="shared" ca="1" si="289"/>
        <v/>
      </c>
      <c r="AA719" s="3" t="str">
        <f t="shared" ca="1" si="290"/>
        <v/>
      </c>
      <c r="AB719" s="205">
        <f t="shared" ca="1" si="291"/>
        <v>8865</v>
      </c>
      <c r="AC719" s="205">
        <f t="shared" ca="1" si="292"/>
        <v>137</v>
      </c>
      <c r="AD719" s="205">
        <f t="shared" ca="1" si="279"/>
        <v>64.708029197080293</v>
      </c>
      <c r="AE719" s="205">
        <f t="shared" ca="1" si="280"/>
        <v>14.708029197080293</v>
      </c>
      <c r="AF719" s="205">
        <f t="shared" ca="1" si="293"/>
        <v>2.9416058394160589</v>
      </c>
      <c r="AG719" s="205"/>
      <c r="AH719" s="205"/>
      <c r="AI719" s="205"/>
      <c r="AJ719" s="205"/>
      <c r="AK719" s="4"/>
      <c r="AL719" s="4"/>
      <c r="AM719" s="309">
        <f t="shared" ca="1" si="294"/>
        <v>14.89</v>
      </c>
      <c r="AN719" s="309">
        <f t="shared" ca="1" si="295"/>
        <v>13.81</v>
      </c>
      <c r="AO719" s="310">
        <f t="shared" ca="1" si="296"/>
        <v>0.33333333333333276</v>
      </c>
      <c r="AP719" s="310" t="b">
        <f t="shared" ca="1" si="297"/>
        <v>0</v>
      </c>
      <c r="AQ719" s="309">
        <f t="shared" ca="1" si="298"/>
        <v>0.4173</v>
      </c>
      <c r="AR719" s="205">
        <f t="shared" ca="1" si="281"/>
        <v>13.492699999999999</v>
      </c>
      <c r="AS719" s="45" t="b">
        <f t="shared" ca="1" si="282"/>
        <v>0</v>
      </c>
      <c r="AT719">
        <f t="shared" ca="1" si="283"/>
        <v>3</v>
      </c>
      <c r="AU719" t="b">
        <f t="shared" ca="1" si="299"/>
        <v>0</v>
      </c>
      <c r="AV719" t="b">
        <f t="shared" ca="1" si="300"/>
        <v>0</v>
      </c>
      <c r="AW719" s="266" t="b">
        <f t="shared" ca="1" si="301"/>
        <v>0</v>
      </c>
      <c r="AX719" s="266" t="b">
        <f t="shared" ca="1" si="302"/>
        <v>1</v>
      </c>
      <c r="AY719" s="266" t="b">
        <f t="shared" ca="1" si="303"/>
        <v>0</v>
      </c>
    </row>
    <row r="720" spans="1:51" x14ac:dyDescent="0.25">
      <c r="A720">
        <v>688</v>
      </c>
      <c r="B720" s="163">
        <f ca="1">OFFSET(InputPriceData!B$15,CalculationsAndCharts!$A720+$A$11,0,1,1)</f>
        <v>41016</v>
      </c>
      <c r="C720" s="3">
        <f ca="1">OFFSET(InputPriceData!G$15,CalculationsAndCharts!$A720+$A$11,IF($C$7,8,0),1,1)</f>
        <v>475700</v>
      </c>
      <c r="D720" s="4">
        <f ca="1">OFFSET(InputPriceData!C$15,CalculationsAndCharts!$A720+$A$11,IF($C$7,8,0),1,1)</f>
        <v>14.15</v>
      </c>
      <c r="E720" s="4">
        <f ca="1">OFFSET(InputPriceData!D$15,CalculationsAndCharts!$A720+$A$11,IF($C$7,8,0),1,1)</f>
        <v>14.38</v>
      </c>
      <c r="F720" s="4">
        <f ca="1">OFFSET(InputPriceData!E$15,CalculationsAndCharts!$A720+$A$11,IF($C$7,8,0),1,1)</f>
        <v>14.09</v>
      </c>
      <c r="G720" s="4">
        <f ca="1">OFFSET(InputPriceData!F$15,CalculationsAndCharts!$A720+$A$11,IF($C$7,8,0),1,1)</f>
        <v>14.21</v>
      </c>
      <c r="H720" s="128"/>
      <c r="I720" s="128"/>
      <c r="K720" s="124"/>
      <c r="L720" s="279"/>
      <c r="M720" s="281"/>
      <c r="N720" s="280"/>
      <c r="O720" s="4"/>
      <c r="P720" s="4"/>
      <c r="Q720" s="3"/>
      <c r="S720" s="309">
        <f t="shared" ca="1" si="284"/>
        <v>14.89</v>
      </c>
      <c r="T720" s="309">
        <f t="shared" ca="1" si="285"/>
        <v>13.81</v>
      </c>
      <c r="U720" s="310">
        <f t="shared" ca="1" si="277"/>
        <v>0.37037037037037068</v>
      </c>
      <c r="V720" s="310" t="b">
        <f t="shared" ca="1" si="286"/>
        <v>0</v>
      </c>
      <c r="W720" s="3" t="b">
        <f t="shared" ca="1" si="287"/>
        <v>0</v>
      </c>
      <c r="X720" s="3" t="str">
        <f t="shared" ca="1" si="288"/>
        <v/>
      </c>
      <c r="Y720" s="3" t="str">
        <f t="shared" ca="1" si="278"/>
        <v/>
      </c>
      <c r="Z720" s="3" t="str">
        <f t="shared" ca="1" si="289"/>
        <v/>
      </c>
      <c r="AA720" s="3" t="str">
        <f t="shared" ca="1" si="290"/>
        <v/>
      </c>
      <c r="AB720" s="205">
        <f t="shared" ca="1" si="291"/>
        <v>8865</v>
      </c>
      <c r="AC720" s="205">
        <f t="shared" ca="1" si="292"/>
        <v>137</v>
      </c>
      <c r="AD720" s="205">
        <f t="shared" ca="1" si="279"/>
        <v>64.708029197080293</v>
      </c>
      <c r="AE720" s="205">
        <f t="shared" ca="1" si="280"/>
        <v>14.708029197080293</v>
      </c>
      <c r="AF720" s="205">
        <f t="shared" ca="1" si="293"/>
        <v>2.9416058394160589</v>
      </c>
      <c r="AG720" s="205"/>
      <c r="AH720" s="205"/>
      <c r="AI720" s="205"/>
      <c r="AJ720" s="205"/>
      <c r="AK720" s="4"/>
      <c r="AL720" s="4"/>
      <c r="AM720" s="309">
        <f t="shared" ca="1" si="294"/>
        <v>14.89</v>
      </c>
      <c r="AN720" s="309">
        <f t="shared" ca="1" si="295"/>
        <v>13.81</v>
      </c>
      <c r="AO720" s="310">
        <f t="shared" ca="1" si="296"/>
        <v>0.37037037037037068</v>
      </c>
      <c r="AP720" s="310" t="b">
        <f t="shared" ca="1" si="297"/>
        <v>0</v>
      </c>
      <c r="AQ720" s="309">
        <f t="shared" ca="1" si="298"/>
        <v>0.4173</v>
      </c>
      <c r="AR720" s="205">
        <f t="shared" ca="1" si="281"/>
        <v>13.492699999999999</v>
      </c>
      <c r="AS720" s="45" t="b">
        <f t="shared" ca="1" si="282"/>
        <v>0</v>
      </c>
      <c r="AT720">
        <f t="shared" ca="1" si="283"/>
        <v>2</v>
      </c>
      <c r="AU720" t="b">
        <f t="shared" ca="1" si="299"/>
        <v>0</v>
      </c>
      <c r="AV720" t="b">
        <f t="shared" ca="1" si="300"/>
        <v>0</v>
      </c>
      <c r="AW720" s="266" t="b">
        <f t="shared" ca="1" si="301"/>
        <v>0</v>
      </c>
      <c r="AX720" s="266" t="b">
        <f t="shared" ca="1" si="302"/>
        <v>1</v>
      </c>
      <c r="AY720" s="266" t="b">
        <f t="shared" ca="1" si="303"/>
        <v>0</v>
      </c>
    </row>
    <row r="721" spans="1:51" x14ac:dyDescent="0.25">
      <c r="A721">
        <v>689</v>
      </c>
      <c r="B721" s="163">
        <f ca="1">OFFSET(InputPriceData!B$15,CalculationsAndCharts!$A721+$A$11,0,1,1)</f>
        <v>41015</v>
      </c>
      <c r="C721" s="3">
        <f ca="1">OFFSET(InputPriceData!G$15,CalculationsAndCharts!$A721+$A$11,IF($C$7,8,0),1,1)</f>
        <v>265300</v>
      </c>
      <c r="D721" s="4">
        <f ca="1">OFFSET(InputPriceData!C$15,CalculationsAndCharts!$A721+$A$11,IF($C$7,8,0),1,1)</f>
        <v>13.91</v>
      </c>
      <c r="E721" s="4">
        <f ca="1">OFFSET(InputPriceData!D$15,CalculationsAndCharts!$A721+$A$11,IF($C$7,8,0),1,1)</f>
        <v>14.13</v>
      </c>
      <c r="F721" s="4">
        <f ca="1">OFFSET(InputPriceData!E$15,CalculationsAndCharts!$A721+$A$11,IF($C$7,8,0),1,1)</f>
        <v>13.78</v>
      </c>
      <c r="G721" s="4">
        <f ca="1">OFFSET(InputPriceData!F$15,CalculationsAndCharts!$A721+$A$11,IF($C$7,8,0),1,1)</f>
        <v>13.99</v>
      </c>
      <c r="H721" s="128"/>
      <c r="I721" s="128"/>
      <c r="K721" s="124"/>
      <c r="L721" s="279"/>
      <c r="M721" s="281"/>
      <c r="N721" s="280"/>
      <c r="O721" s="4"/>
      <c r="P721" s="4"/>
      <c r="Q721" s="3"/>
      <c r="S721" s="309">
        <f t="shared" ca="1" si="284"/>
        <v>14.98</v>
      </c>
      <c r="T721" s="309">
        <f t="shared" ca="1" si="285"/>
        <v>13.81</v>
      </c>
      <c r="U721" s="310">
        <f t="shared" ca="1" si="277"/>
        <v>0.1538461538461536</v>
      </c>
      <c r="V721" s="310" t="b">
        <f t="shared" ca="1" si="286"/>
        <v>0</v>
      </c>
      <c r="W721" s="3" t="b">
        <f t="shared" ca="1" si="287"/>
        <v>0</v>
      </c>
      <c r="X721" s="3" t="str">
        <f t="shared" ca="1" si="288"/>
        <v/>
      </c>
      <c r="Y721" s="3" t="str">
        <f t="shared" ca="1" si="278"/>
        <v/>
      </c>
      <c r="Z721" s="3" t="str">
        <f t="shared" ca="1" si="289"/>
        <v/>
      </c>
      <c r="AA721" s="3" t="str">
        <f t="shared" ca="1" si="290"/>
        <v/>
      </c>
      <c r="AB721" s="205">
        <f t="shared" ca="1" si="291"/>
        <v>8865</v>
      </c>
      <c r="AC721" s="205">
        <f t="shared" ca="1" si="292"/>
        <v>137</v>
      </c>
      <c r="AD721" s="205">
        <f t="shared" ca="1" si="279"/>
        <v>64.708029197080293</v>
      </c>
      <c r="AE721" s="205">
        <f t="shared" ca="1" si="280"/>
        <v>14.708029197080293</v>
      </c>
      <c r="AF721" s="205">
        <f t="shared" ca="1" si="293"/>
        <v>2.9416058394160589</v>
      </c>
      <c r="AG721" s="205"/>
      <c r="AH721" s="205"/>
      <c r="AI721" s="205"/>
      <c r="AJ721" s="205"/>
      <c r="AK721" s="4"/>
      <c r="AL721" s="4"/>
      <c r="AM721" s="309">
        <f t="shared" ca="1" si="294"/>
        <v>14.89</v>
      </c>
      <c r="AN721" s="309">
        <f t="shared" ca="1" si="295"/>
        <v>13.81</v>
      </c>
      <c r="AO721" s="310">
        <f t="shared" ca="1" si="296"/>
        <v>0.16666666666666638</v>
      </c>
      <c r="AP721" s="310" t="b">
        <f t="shared" ca="1" si="297"/>
        <v>0</v>
      </c>
      <c r="AQ721" s="309">
        <f t="shared" ca="1" si="298"/>
        <v>0.4173</v>
      </c>
      <c r="AR721" s="205">
        <f t="shared" ca="1" si="281"/>
        <v>13.492699999999999</v>
      </c>
      <c r="AS721" s="45" t="b">
        <f t="shared" ca="1" si="282"/>
        <v>0</v>
      </c>
      <c r="AT721">
        <f t="shared" ca="1" si="283"/>
        <v>1</v>
      </c>
      <c r="AU721" t="b">
        <f t="shared" ca="1" si="299"/>
        <v>0</v>
      </c>
      <c r="AV721" t="b">
        <f t="shared" ca="1" si="300"/>
        <v>0</v>
      </c>
      <c r="AW721" s="266" t="b">
        <f t="shared" ca="1" si="301"/>
        <v>1</v>
      </c>
      <c r="AX721" s="266" t="b">
        <f t="shared" ca="1" si="302"/>
        <v>1</v>
      </c>
      <c r="AY721" s="266" t="b">
        <f t="shared" ca="1" si="303"/>
        <v>0</v>
      </c>
    </row>
    <row r="722" spans="1:51" x14ac:dyDescent="0.25">
      <c r="A722">
        <v>690</v>
      </c>
      <c r="B722" s="163">
        <f ca="1">OFFSET(InputPriceData!B$15,CalculationsAndCharts!$A722+$A$11,0,1,1)</f>
        <v>41012</v>
      </c>
      <c r="C722" s="3">
        <f ca="1">OFFSET(InputPriceData!G$15,CalculationsAndCharts!$A722+$A$11,IF($C$7,8,0),1,1)</f>
        <v>287000</v>
      </c>
      <c r="D722" s="4">
        <f ca="1">OFFSET(InputPriceData!C$15,CalculationsAndCharts!$A722+$A$11,IF($C$7,8,0),1,1)</f>
        <v>13.97</v>
      </c>
      <c r="E722" s="4">
        <f ca="1">OFFSET(InputPriceData!D$15,CalculationsAndCharts!$A722+$A$11,IF($C$7,8,0),1,1)</f>
        <v>14.04</v>
      </c>
      <c r="F722" s="4">
        <f ca="1">OFFSET(InputPriceData!E$15,CalculationsAndCharts!$A722+$A$11,IF($C$7,8,0),1,1)</f>
        <v>13.78</v>
      </c>
      <c r="G722" s="4">
        <f ca="1">OFFSET(InputPriceData!F$15,CalculationsAndCharts!$A722+$A$11,IF($C$7,8,0),1,1)</f>
        <v>13.81</v>
      </c>
      <c r="H722" s="128"/>
      <c r="I722" s="128"/>
      <c r="K722" s="124"/>
      <c r="L722" s="279"/>
      <c r="M722" s="281"/>
      <c r="N722" s="280"/>
      <c r="O722" s="4"/>
      <c r="P722" s="4"/>
      <c r="Q722" s="3"/>
      <c r="S722" s="309">
        <f t="shared" ca="1" si="284"/>
        <v>14.98</v>
      </c>
      <c r="T722" s="309">
        <f t="shared" ca="1" si="285"/>
        <v>13.81</v>
      </c>
      <c r="U722" s="310">
        <f t="shared" ca="1" si="277"/>
        <v>0</v>
      </c>
      <c r="V722" s="310" t="b">
        <f t="shared" ca="1" si="286"/>
        <v>1</v>
      </c>
      <c r="W722" s="3" t="b">
        <f t="shared" ca="1" si="287"/>
        <v>0</v>
      </c>
      <c r="X722" s="3" t="str">
        <f t="shared" ca="1" si="288"/>
        <v/>
      </c>
      <c r="Y722" s="3" t="str">
        <f t="shared" ca="1" si="278"/>
        <v/>
      </c>
      <c r="Z722" s="3" t="str">
        <f t="shared" ca="1" si="289"/>
        <v/>
      </c>
      <c r="AA722" s="3" t="str">
        <f t="shared" ca="1" si="290"/>
        <v/>
      </c>
      <c r="AB722" s="205">
        <f t="shared" ca="1" si="291"/>
        <v>8865</v>
      </c>
      <c r="AC722" s="205">
        <f t="shared" ca="1" si="292"/>
        <v>137</v>
      </c>
      <c r="AD722" s="205">
        <f t="shared" ca="1" si="279"/>
        <v>64.708029197080293</v>
      </c>
      <c r="AE722" s="205">
        <f t="shared" ca="1" si="280"/>
        <v>14.708029197080293</v>
      </c>
      <c r="AF722" s="205">
        <f t="shared" ca="1" si="293"/>
        <v>2.9416058394160589</v>
      </c>
      <c r="AG722" s="205"/>
      <c r="AH722" s="205"/>
      <c r="AI722" s="205"/>
      <c r="AJ722" s="205"/>
      <c r="AK722" s="4"/>
      <c r="AL722" s="4"/>
      <c r="AM722" s="309">
        <f t="shared" ca="1" si="294"/>
        <v>14.89</v>
      </c>
      <c r="AN722" s="309">
        <f t="shared" ca="1" si="295"/>
        <v>13.81</v>
      </c>
      <c r="AO722" s="310">
        <f t="shared" ca="1" si="296"/>
        <v>0</v>
      </c>
      <c r="AP722" s="310" t="b">
        <f t="shared" ca="1" si="297"/>
        <v>1</v>
      </c>
      <c r="AQ722" s="309">
        <f t="shared" ca="1" si="298"/>
        <v>0</v>
      </c>
      <c r="AR722" s="205">
        <f t="shared" ca="1" si="281"/>
        <v>0</v>
      </c>
      <c r="AS722" s="45" t="b">
        <f t="shared" ca="1" si="282"/>
        <v>0</v>
      </c>
      <c r="AT722">
        <f t="shared" ca="1" si="283"/>
        <v>0</v>
      </c>
      <c r="AU722" t="b">
        <f t="shared" ca="1" si="299"/>
        <v>0</v>
      </c>
      <c r="AV722" t="b">
        <f t="shared" ca="1" si="300"/>
        <v>0</v>
      </c>
      <c r="AW722" s="266" t="b">
        <f t="shared" ca="1" si="301"/>
        <v>0</v>
      </c>
      <c r="AX722" s="266" t="b">
        <f t="shared" ca="1" si="302"/>
        <v>0</v>
      </c>
      <c r="AY722" s="266" t="b">
        <f t="shared" ca="1" si="303"/>
        <v>0</v>
      </c>
    </row>
    <row r="723" spans="1:51" x14ac:dyDescent="0.25">
      <c r="A723">
        <v>691</v>
      </c>
      <c r="B723" s="163">
        <f ca="1">OFFSET(InputPriceData!B$15,CalculationsAndCharts!$A723+$A$11,0,1,1)</f>
        <v>41011</v>
      </c>
      <c r="C723" s="3">
        <f ca="1">OFFSET(InputPriceData!G$15,CalculationsAndCharts!$A723+$A$11,IF($C$7,8,0),1,1)</f>
        <v>200600</v>
      </c>
      <c r="D723" s="4">
        <f ca="1">OFFSET(InputPriceData!C$15,CalculationsAndCharts!$A723+$A$11,IF($C$7,8,0),1,1)</f>
        <v>13.92</v>
      </c>
      <c r="E723" s="4">
        <f ca="1">OFFSET(InputPriceData!D$15,CalculationsAndCharts!$A723+$A$11,IF($C$7,8,0),1,1)</f>
        <v>14.18</v>
      </c>
      <c r="F723" s="4">
        <f ca="1">OFFSET(InputPriceData!E$15,CalculationsAndCharts!$A723+$A$11,IF($C$7,8,0),1,1)</f>
        <v>13.92</v>
      </c>
      <c r="G723" s="4">
        <f ca="1">OFFSET(InputPriceData!F$15,CalculationsAndCharts!$A723+$A$11,IF($C$7,8,0),1,1)</f>
        <v>14.06</v>
      </c>
      <c r="H723" s="128"/>
      <c r="I723" s="128"/>
      <c r="K723" s="124"/>
      <c r="L723" s="279"/>
      <c r="M723" s="281"/>
      <c r="N723" s="280"/>
      <c r="O723" s="4"/>
      <c r="P723" s="4"/>
      <c r="Q723" s="3"/>
      <c r="S723" s="309">
        <f t="shared" ca="1" si="284"/>
        <v>15.05</v>
      </c>
      <c r="T723" s="309">
        <f t="shared" ca="1" si="285"/>
        <v>13.84</v>
      </c>
      <c r="U723" s="310">
        <f t="shared" ca="1" si="277"/>
        <v>0.18181818181818221</v>
      </c>
      <c r="V723" s="310" t="b">
        <f t="shared" ca="1" si="286"/>
        <v>0</v>
      </c>
      <c r="W723" s="3" t="b">
        <f t="shared" ca="1" si="287"/>
        <v>0</v>
      </c>
      <c r="X723" s="3" t="str">
        <f t="shared" ca="1" si="288"/>
        <v/>
      </c>
      <c r="Y723" s="3" t="str">
        <f t="shared" ca="1" si="278"/>
        <v/>
      </c>
      <c r="Z723" s="3" t="str">
        <f t="shared" ca="1" si="289"/>
        <v/>
      </c>
      <c r="AA723" s="3" t="str">
        <f t="shared" ca="1" si="290"/>
        <v/>
      </c>
      <c r="AB723" s="205">
        <f t="shared" ca="1" si="291"/>
        <v>8865</v>
      </c>
      <c r="AC723" s="205">
        <f t="shared" ca="1" si="292"/>
        <v>137</v>
      </c>
      <c r="AD723" s="205">
        <f t="shared" ca="1" si="279"/>
        <v>64.708029197080293</v>
      </c>
      <c r="AE723" s="205">
        <f t="shared" ca="1" si="280"/>
        <v>14.708029197080293</v>
      </c>
      <c r="AF723" s="205">
        <f t="shared" ca="1" si="293"/>
        <v>2.9416058394160589</v>
      </c>
      <c r="AG723" s="205"/>
      <c r="AH723" s="205"/>
      <c r="AI723" s="205"/>
      <c r="AJ723" s="205"/>
      <c r="AK723" s="4"/>
      <c r="AL723" s="4"/>
      <c r="AM723" s="309">
        <f t="shared" ca="1" si="294"/>
        <v>14.98</v>
      </c>
      <c r="AN723" s="309">
        <f t="shared" ca="1" si="295"/>
        <v>13.84</v>
      </c>
      <c r="AO723" s="310">
        <f t="shared" ca="1" si="296"/>
        <v>0.19298245614035134</v>
      </c>
      <c r="AP723" s="310" t="b">
        <f t="shared" ca="1" si="297"/>
        <v>0</v>
      </c>
      <c r="AQ723" s="309">
        <f t="shared" ca="1" si="298"/>
        <v>0</v>
      </c>
      <c r="AR723" s="205">
        <f t="shared" ca="1" si="281"/>
        <v>0</v>
      </c>
      <c r="AS723" s="45" t="b">
        <f t="shared" ca="1" si="282"/>
        <v>0</v>
      </c>
      <c r="AT723">
        <f t="shared" ca="1" si="283"/>
        <v>0</v>
      </c>
      <c r="AU723" t="b">
        <f t="shared" ca="1" si="299"/>
        <v>0</v>
      </c>
      <c r="AV723" t="b">
        <f t="shared" ca="1" si="300"/>
        <v>0</v>
      </c>
      <c r="AW723" s="266" t="b">
        <f t="shared" ca="1" si="301"/>
        <v>0</v>
      </c>
      <c r="AX723" s="266" t="b">
        <f t="shared" ca="1" si="302"/>
        <v>0</v>
      </c>
      <c r="AY723" s="266" t="b">
        <f t="shared" ca="1" si="303"/>
        <v>0</v>
      </c>
    </row>
    <row r="724" spans="1:51" x14ac:dyDescent="0.25">
      <c r="A724">
        <v>692</v>
      </c>
      <c r="B724" s="163">
        <f ca="1">OFFSET(InputPriceData!B$15,CalculationsAndCharts!$A724+$A$11,0,1,1)</f>
        <v>41010</v>
      </c>
      <c r="C724" s="3">
        <f ca="1">OFFSET(InputPriceData!G$15,CalculationsAndCharts!$A724+$A$11,IF($C$7,8,0),1,1)</f>
        <v>306100</v>
      </c>
      <c r="D724" s="4">
        <f ca="1">OFFSET(InputPriceData!C$15,CalculationsAndCharts!$A724+$A$11,IF($C$7,8,0),1,1)</f>
        <v>13.97</v>
      </c>
      <c r="E724" s="4">
        <f ca="1">OFFSET(InputPriceData!D$15,CalculationsAndCharts!$A724+$A$11,IF($C$7,8,0),1,1)</f>
        <v>14.08</v>
      </c>
      <c r="F724" s="4">
        <f ca="1">OFFSET(InputPriceData!E$15,CalculationsAndCharts!$A724+$A$11,IF($C$7,8,0),1,1)</f>
        <v>13.89</v>
      </c>
      <c r="G724" s="4">
        <f ca="1">OFFSET(InputPriceData!F$15,CalculationsAndCharts!$A724+$A$11,IF($C$7,8,0),1,1)</f>
        <v>13.96</v>
      </c>
      <c r="H724" s="128"/>
      <c r="I724" s="128"/>
      <c r="K724" s="124"/>
      <c r="L724" s="279"/>
      <c r="M724" s="281"/>
      <c r="N724" s="280"/>
      <c r="O724" s="4"/>
      <c r="P724" s="4"/>
      <c r="Q724" s="3"/>
      <c r="S724" s="309">
        <f t="shared" ca="1" si="284"/>
        <v>15.05</v>
      </c>
      <c r="T724" s="309">
        <f t="shared" ca="1" si="285"/>
        <v>13.84</v>
      </c>
      <c r="U724" s="310">
        <f t="shared" ca="1" si="277"/>
        <v>9.9173553719009017E-2</v>
      </c>
      <c r="V724" s="310" t="b">
        <f t="shared" ca="1" si="286"/>
        <v>0</v>
      </c>
      <c r="W724" s="3" t="b">
        <f t="shared" ca="1" si="287"/>
        <v>0</v>
      </c>
      <c r="X724" s="3" t="str">
        <f t="shared" ca="1" si="288"/>
        <v/>
      </c>
      <c r="Y724" s="3" t="str">
        <f t="shared" ca="1" si="278"/>
        <v/>
      </c>
      <c r="Z724" s="3" t="str">
        <f t="shared" ca="1" si="289"/>
        <v/>
      </c>
      <c r="AA724" s="3" t="str">
        <f t="shared" ca="1" si="290"/>
        <v/>
      </c>
      <c r="AB724" s="205">
        <f t="shared" ca="1" si="291"/>
        <v>8865</v>
      </c>
      <c r="AC724" s="205">
        <f t="shared" ca="1" si="292"/>
        <v>137</v>
      </c>
      <c r="AD724" s="205">
        <f t="shared" ca="1" si="279"/>
        <v>64.708029197080293</v>
      </c>
      <c r="AE724" s="205">
        <f t="shared" ca="1" si="280"/>
        <v>14.708029197080293</v>
      </c>
      <c r="AF724" s="205">
        <f t="shared" ca="1" si="293"/>
        <v>2.9416058394160589</v>
      </c>
      <c r="AG724" s="205"/>
      <c r="AH724" s="205"/>
      <c r="AI724" s="205"/>
      <c r="AJ724" s="205"/>
      <c r="AK724" s="4"/>
      <c r="AL724" s="4"/>
      <c r="AM724" s="309">
        <f t="shared" ca="1" si="294"/>
        <v>14.98</v>
      </c>
      <c r="AN724" s="309">
        <f t="shared" ca="1" si="295"/>
        <v>13.84</v>
      </c>
      <c r="AO724" s="310">
        <f t="shared" ca="1" si="296"/>
        <v>0.10526315789473767</v>
      </c>
      <c r="AP724" s="310" t="b">
        <f t="shared" ca="1" si="297"/>
        <v>0</v>
      </c>
      <c r="AQ724" s="309">
        <f t="shared" ca="1" si="298"/>
        <v>0</v>
      </c>
      <c r="AR724" s="205">
        <f t="shared" ca="1" si="281"/>
        <v>0</v>
      </c>
      <c r="AS724" s="45" t="b">
        <f t="shared" ca="1" si="282"/>
        <v>0</v>
      </c>
      <c r="AT724">
        <f t="shared" ca="1" si="283"/>
        <v>0</v>
      </c>
      <c r="AU724" t="b">
        <f t="shared" ca="1" si="299"/>
        <v>0</v>
      </c>
      <c r="AV724" t="b">
        <f t="shared" ca="1" si="300"/>
        <v>0</v>
      </c>
      <c r="AW724" s="266" t="b">
        <f t="shared" ca="1" si="301"/>
        <v>0</v>
      </c>
      <c r="AX724" s="266" t="b">
        <f t="shared" ca="1" si="302"/>
        <v>0</v>
      </c>
      <c r="AY724" s="266" t="b">
        <f t="shared" ca="1" si="303"/>
        <v>1</v>
      </c>
    </row>
    <row r="725" spans="1:51" x14ac:dyDescent="0.25">
      <c r="A725">
        <v>693</v>
      </c>
      <c r="B725" s="163">
        <f ca="1">OFFSET(InputPriceData!B$15,CalculationsAndCharts!$A725+$A$11,0,1,1)</f>
        <v>41009</v>
      </c>
      <c r="C725" s="3">
        <f ca="1">OFFSET(InputPriceData!G$15,CalculationsAndCharts!$A725+$A$11,IF($C$7,8,0),1,1)</f>
        <v>479800</v>
      </c>
      <c r="D725" s="4">
        <f ca="1">OFFSET(InputPriceData!C$15,CalculationsAndCharts!$A725+$A$11,IF($C$7,8,0),1,1)</f>
        <v>14.1</v>
      </c>
      <c r="E725" s="4">
        <f ca="1">OFFSET(InputPriceData!D$15,CalculationsAndCharts!$A725+$A$11,IF($C$7,8,0),1,1)</f>
        <v>14.1</v>
      </c>
      <c r="F725" s="4">
        <f ca="1">OFFSET(InputPriceData!E$15,CalculationsAndCharts!$A725+$A$11,IF($C$7,8,0),1,1)</f>
        <v>13.75</v>
      </c>
      <c r="G725" s="4">
        <f ca="1">OFFSET(InputPriceData!F$15,CalculationsAndCharts!$A725+$A$11,IF($C$7,8,0),1,1)</f>
        <v>13.84</v>
      </c>
      <c r="H725" s="128"/>
      <c r="I725" s="128"/>
      <c r="K725" s="124"/>
      <c r="L725" s="279"/>
      <c r="M725" s="281"/>
      <c r="N725" s="280"/>
      <c r="O725" s="4"/>
      <c r="P725" s="4"/>
      <c r="Q725" s="3"/>
      <c r="S725" s="309">
        <f t="shared" ca="1" si="284"/>
        <v>15.18</v>
      </c>
      <c r="T725" s="309">
        <f t="shared" ca="1" si="285"/>
        <v>13.84</v>
      </c>
      <c r="U725" s="310">
        <f t="shared" ca="1" si="277"/>
        <v>0</v>
      </c>
      <c r="V725" s="310" t="b">
        <f t="shared" ca="1" si="286"/>
        <v>0</v>
      </c>
      <c r="W725" s="3" t="b">
        <f t="shared" ca="1" si="287"/>
        <v>0</v>
      </c>
      <c r="X725" s="3" t="str">
        <f t="shared" ca="1" si="288"/>
        <v/>
      </c>
      <c r="Y725" s="3" t="str">
        <f t="shared" ca="1" si="278"/>
        <v/>
      </c>
      <c r="Z725" s="3" t="str">
        <f t="shared" ca="1" si="289"/>
        <v/>
      </c>
      <c r="AA725" s="3" t="str">
        <f t="shared" ca="1" si="290"/>
        <v/>
      </c>
      <c r="AB725" s="205">
        <f t="shared" ca="1" si="291"/>
        <v>8865</v>
      </c>
      <c r="AC725" s="205">
        <f t="shared" ca="1" si="292"/>
        <v>137</v>
      </c>
      <c r="AD725" s="205">
        <f t="shared" ca="1" si="279"/>
        <v>64.708029197080293</v>
      </c>
      <c r="AE725" s="205">
        <f t="shared" ca="1" si="280"/>
        <v>14.708029197080293</v>
      </c>
      <c r="AF725" s="205">
        <f t="shared" ca="1" si="293"/>
        <v>2.9416058394160589</v>
      </c>
      <c r="AG725" s="205"/>
      <c r="AH725" s="205"/>
      <c r="AI725" s="205"/>
      <c r="AJ725" s="205"/>
      <c r="AK725" s="4"/>
      <c r="AL725" s="4"/>
      <c r="AM725" s="309">
        <f t="shared" ca="1" si="294"/>
        <v>15.05</v>
      </c>
      <c r="AN725" s="309">
        <f t="shared" ca="1" si="295"/>
        <v>13.84</v>
      </c>
      <c r="AO725" s="310">
        <f t="shared" ca="1" si="296"/>
        <v>0</v>
      </c>
      <c r="AP725" s="310" t="b">
        <f t="shared" ca="1" si="297"/>
        <v>0</v>
      </c>
      <c r="AQ725" s="309">
        <f t="shared" ca="1" si="298"/>
        <v>0.43170000000000003</v>
      </c>
      <c r="AR725" s="205">
        <f t="shared" ca="1" si="281"/>
        <v>13.958299999999999</v>
      </c>
      <c r="AS725" s="45" t="b">
        <f t="shared" ca="1" si="282"/>
        <v>1</v>
      </c>
      <c r="AT725">
        <f t="shared" ca="1" si="283"/>
        <v>6</v>
      </c>
      <c r="AU725" t="b">
        <f t="shared" ca="1" si="299"/>
        <v>0</v>
      </c>
      <c r="AV725" t="b">
        <f t="shared" ca="1" si="300"/>
        <v>1</v>
      </c>
      <c r="AW725" s="266" t="b">
        <f t="shared" ca="1" si="301"/>
        <v>0</v>
      </c>
      <c r="AX725" s="266" t="b">
        <f t="shared" ca="1" si="302"/>
        <v>1</v>
      </c>
      <c r="AY725" s="266" t="b">
        <f t="shared" ca="1" si="303"/>
        <v>0</v>
      </c>
    </row>
    <row r="726" spans="1:51" x14ac:dyDescent="0.25">
      <c r="A726">
        <v>694</v>
      </c>
      <c r="B726" s="163">
        <f ca="1">OFFSET(InputPriceData!B$15,CalculationsAndCharts!$A726+$A$11,0,1,1)</f>
        <v>41008</v>
      </c>
      <c r="C726" s="3">
        <f ca="1">OFFSET(InputPriceData!G$15,CalculationsAndCharts!$A726+$A$11,IF($C$7,8,0),1,1)</f>
        <v>439300</v>
      </c>
      <c r="D726" s="4">
        <f ca="1">OFFSET(InputPriceData!C$15,CalculationsAndCharts!$A726+$A$11,IF($C$7,8,0),1,1)</f>
        <v>14.2</v>
      </c>
      <c r="E726" s="4">
        <f ca="1">OFFSET(InputPriceData!D$15,CalculationsAndCharts!$A726+$A$11,IF($C$7,8,0),1,1)</f>
        <v>14.33</v>
      </c>
      <c r="F726" s="4">
        <f ca="1">OFFSET(InputPriceData!E$15,CalculationsAndCharts!$A726+$A$11,IF($C$7,8,0),1,1)</f>
        <v>14.07</v>
      </c>
      <c r="G726" s="4">
        <f ca="1">OFFSET(InputPriceData!F$15,CalculationsAndCharts!$A726+$A$11,IF($C$7,8,0),1,1)</f>
        <v>14.09</v>
      </c>
      <c r="H726" s="128"/>
      <c r="I726" s="128"/>
      <c r="K726" s="124"/>
      <c r="L726" s="279"/>
      <c r="M726" s="281"/>
      <c r="N726" s="280"/>
      <c r="O726" s="4"/>
      <c r="P726" s="4"/>
      <c r="Q726" s="3"/>
      <c r="S726" s="309">
        <f t="shared" ca="1" si="284"/>
        <v>15.18</v>
      </c>
      <c r="T726" s="309">
        <f t="shared" ca="1" si="285"/>
        <v>14.09</v>
      </c>
      <c r="U726" s="310">
        <f t="shared" ca="1" si="277"/>
        <v>0</v>
      </c>
      <c r="V726" s="310" t="b">
        <f t="shared" ca="1" si="286"/>
        <v>0</v>
      </c>
      <c r="W726" s="3" t="b">
        <f t="shared" ca="1" si="287"/>
        <v>0</v>
      </c>
      <c r="X726" s="3" t="str">
        <f t="shared" ca="1" si="288"/>
        <v/>
      </c>
      <c r="Y726" s="3" t="str">
        <f t="shared" ca="1" si="278"/>
        <v/>
      </c>
      <c r="Z726" s="3" t="str">
        <f t="shared" ca="1" si="289"/>
        <v/>
      </c>
      <c r="AA726" s="3" t="str">
        <f t="shared" ca="1" si="290"/>
        <v/>
      </c>
      <c r="AB726" s="205">
        <f t="shared" ca="1" si="291"/>
        <v>8865</v>
      </c>
      <c r="AC726" s="205">
        <f t="shared" ca="1" si="292"/>
        <v>137</v>
      </c>
      <c r="AD726" s="205">
        <f t="shared" ca="1" si="279"/>
        <v>64.708029197080293</v>
      </c>
      <c r="AE726" s="205">
        <f t="shared" ca="1" si="280"/>
        <v>14.708029197080293</v>
      </c>
      <c r="AF726" s="205">
        <f t="shared" ca="1" si="293"/>
        <v>2.9416058394160589</v>
      </c>
      <c r="AG726" s="205"/>
      <c r="AH726" s="205"/>
      <c r="AI726" s="205"/>
      <c r="AJ726" s="205"/>
      <c r="AK726" s="4"/>
      <c r="AL726" s="4"/>
      <c r="AM726" s="309">
        <f t="shared" ca="1" si="294"/>
        <v>15.05</v>
      </c>
      <c r="AN726" s="309">
        <f t="shared" ca="1" si="295"/>
        <v>14.09</v>
      </c>
      <c r="AO726" s="310">
        <f t="shared" ca="1" si="296"/>
        <v>0</v>
      </c>
      <c r="AP726" s="310" t="b">
        <f t="shared" ca="1" si="297"/>
        <v>0</v>
      </c>
      <c r="AQ726" s="309">
        <f t="shared" ca="1" si="298"/>
        <v>0.43170000000000003</v>
      </c>
      <c r="AR726" s="205">
        <f t="shared" ca="1" si="281"/>
        <v>13.958299999999999</v>
      </c>
      <c r="AS726" s="45" t="b">
        <f t="shared" ca="1" si="282"/>
        <v>0</v>
      </c>
      <c r="AT726">
        <f t="shared" ca="1" si="283"/>
        <v>5</v>
      </c>
      <c r="AU726" t="b">
        <f t="shared" ca="1" si="299"/>
        <v>0</v>
      </c>
      <c r="AV726" t="b">
        <f t="shared" ca="1" si="300"/>
        <v>0</v>
      </c>
      <c r="AW726" s="266" t="b">
        <f t="shared" ca="1" si="301"/>
        <v>0</v>
      </c>
      <c r="AX726" s="266" t="b">
        <f t="shared" ca="1" si="302"/>
        <v>1</v>
      </c>
      <c r="AY726" s="266" t="b">
        <f t="shared" ca="1" si="303"/>
        <v>0</v>
      </c>
    </row>
    <row r="727" spans="1:51" x14ac:dyDescent="0.25">
      <c r="A727">
        <v>695</v>
      </c>
      <c r="B727" s="163">
        <f ca="1">OFFSET(InputPriceData!B$15,CalculationsAndCharts!$A727+$A$11,0,1,1)</f>
        <v>41004</v>
      </c>
      <c r="C727" s="3">
        <f ca="1">OFFSET(InputPriceData!G$15,CalculationsAndCharts!$A727+$A$11,IF($C$7,8,0),1,1)</f>
        <v>226800</v>
      </c>
      <c r="D727" s="4">
        <f ca="1">OFFSET(InputPriceData!C$15,CalculationsAndCharts!$A727+$A$11,IF($C$7,8,0),1,1)</f>
        <v>14.46</v>
      </c>
      <c r="E727" s="4">
        <f ca="1">OFFSET(InputPriceData!D$15,CalculationsAndCharts!$A727+$A$11,IF($C$7,8,0),1,1)</f>
        <v>14.54</v>
      </c>
      <c r="F727" s="4">
        <f ca="1">OFFSET(InputPriceData!E$15,CalculationsAndCharts!$A727+$A$11,IF($C$7,8,0),1,1)</f>
        <v>14.36</v>
      </c>
      <c r="G727" s="4">
        <f ca="1">OFFSET(InputPriceData!F$15,CalculationsAndCharts!$A727+$A$11,IF($C$7,8,0),1,1)</f>
        <v>14.43</v>
      </c>
      <c r="H727" s="128"/>
      <c r="I727" s="128"/>
      <c r="K727" s="124"/>
      <c r="L727" s="279"/>
      <c r="M727" s="281"/>
      <c r="N727" s="280"/>
      <c r="O727" s="4"/>
      <c r="P727" s="4"/>
      <c r="Q727" s="3"/>
      <c r="S727" s="309">
        <f t="shared" ca="1" si="284"/>
        <v>15.18</v>
      </c>
      <c r="T727" s="309">
        <f t="shared" ca="1" si="285"/>
        <v>14.43</v>
      </c>
      <c r="U727" s="310">
        <f t="shared" ca="1" si="277"/>
        <v>0</v>
      </c>
      <c r="V727" s="310" t="b">
        <f t="shared" ca="1" si="286"/>
        <v>0</v>
      </c>
      <c r="W727" s="3" t="b">
        <f t="shared" ca="1" si="287"/>
        <v>0</v>
      </c>
      <c r="X727" s="3" t="str">
        <f t="shared" ca="1" si="288"/>
        <v/>
      </c>
      <c r="Y727" s="3" t="str">
        <f t="shared" ca="1" si="278"/>
        <v/>
      </c>
      <c r="Z727" s="3" t="str">
        <f t="shared" ca="1" si="289"/>
        <v/>
      </c>
      <c r="AA727" s="3" t="str">
        <f t="shared" ca="1" si="290"/>
        <v/>
      </c>
      <c r="AB727" s="205">
        <f t="shared" ca="1" si="291"/>
        <v>8865</v>
      </c>
      <c r="AC727" s="205">
        <f t="shared" ca="1" si="292"/>
        <v>137</v>
      </c>
      <c r="AD727" s="205">
        <f t="shared" ca="1" si="279"/>
        <v>64.708029197080293</v>
      </c>
      <c r="AE727" s="205">
        <f t="shared" ca="1" si="280"/>
        <v>14.708029197080293</v>
      </c>
      <c r="AF727" s="205">
        <f t="shared" ca="1" si="293"/>
        <v>2.9416058394160589</v>
      </c>
      <c r="AG727" s="205"/>
      <c r="AH727" s="205"/>
      <c r="AI727" s="205"/>
      <c r="AJ727" s="205"/>
      <c r="AK727" s="4"/>
      <c r="AL727" s="4"/>
      <c r="AM727" s="309">
        <f t="shared" ca="1" si="294"/>
        <v>15.18</v>
      </c>
      <c r="AN727" s="309">
        <f t="shared" ca="1" si="295"/>
        <v>14.43</v>
      </c>
      <c r="AO727" s="310">
        <f t="shared" ca="1" si="296"/>
        <v>0</v>
      </c>
      <c r="AP727" s="310" t="b">
        <f t="shared" ca="1" si="297"/>
        <v>0</v>
      </c>
      <c r="AQ727" s="309">
        <f t="shared" ca="1" si="298"/>
        <v>0.43170000000000003</v>
      </c>
      <c r="AR727" s="205">
        <f t="shared" ca="1" si="281"/>
        <v>13.958299999999999</v>
      </c>
      <c r="AS727" s="45" t="b">
        <f t="shared" ca="1" si="282"/>
        <v>0</v>
      </c>
      <c r="AT727">
        <f t="shared" ca="1" si="283"/>
        <v>4</v>
      </c>
      <c r="AU727" t="b">
        <f t="shared" ca="1" si="299"/>
        <v>0</v>
      </c>
      <c r="AV727" t="b">
        <f t="shared" ca="1" si="300"/>
        <v>0</v>
      </c>
      <c r="AW727" s="266" t="b">
        <f t="shared" ca="1" si="301"/>
        <v>0</v>
      </c>
      <c r="AX727" s="266" t="b">
        <f t="shared" ca="1" si="302"/>
        <v>1</v>
      </c>
      <c r="AY727" s="266" t="b">
        <f t="shared" ca="1" si="303"/>
        <v>0</v>
      </c>
    </row>
    <row r="728" spans="1:51" x14ac:dyDescent="0.25">
      <c r="A728">
        <v>696</v>
      </c>
      <c r="B728" s="163">
        <f ca="1">OFFSET(InputPriceData!B$15,CalculationsAndCharts!$A728+$A$11,0,1,1)</f>
        <v>41003</v>
      </c>
      <c r="C728" s="3">
        <f ca="1">OFFSET(InputPriceData!G$15,CalculationsAndCharts!$A728+$A$11,IF($C$7,8,0),1,1)</f>
        <v>309100</v>
      </c>
      <c r="D728" s="4">
        <f ca="1">OFFSET(InputPriceData!C$15,CalculationsAndCharts!$A728+$A$11,IF($C$7,8,0),1,1)</f>
        <v>14.36</v>
      </c>
      <c r="E728" s="4">
        <f ca="1">OFFSET(InputPriceData!D$15,CalculationsAndCharts!$A728+$A$11,IF($C$7,8,0),1,1)</f>
        <v>14.55</v>
      </c>
      <c r="F728" s="4">
        <f ca="1">OFFSET(InputPriceData!E$15,CalculationsAndCharts!$A728+$A$11,IF($C$7,8,0),1,1)</f>
        <v>14.21</v>
      </c>
      <c r="G728" s="4">
        <f ca="1">OFFSET(InputPriceData!F$15,CalculationsAndCharts!$A728+$A$11,IF($C$7,8,0),1,1)</f>
        <v>14.53</v>
      </c>
      <c r="H728" s="128"/>
      <c r="I728" s="128"/>
      <c r="K728" s="124"/>
      <c r="L728" s="279"/>
      <c r="M728" s="281"/>
      <c r="N728" s="280"/>
      <c r="O728" s="4"/>
      <c r="P728" s="4"/>
      <c r="Q728" s="3"/>
      <c r="S728" s="309">
        <f t="shared" ca="1" si="284"/>
        <v>15.18</v>
      </c>
      <c r="T728" s="309">
        <f t="shared" ca="1" si="285"/>
        <v>14.46</v>
      </c>
      <c r="U728" s="310">
        <f t="shared" ca="1" si="277"/>
        <v>9.7222222222220309E-2</v>
      </c>
      <c r="V728" s="310" t="b">
        <f t="shared" ca="1" si="286"/>
        <v>0</v>
      </c>
      <c r="W728" s="3" t="b">
        <f t="shared" ca="1" si="287"/>
        <v>0</v>
      </c>
      <c r="X728" s="3" t="str">
        <f t="shared" ca="1" si="288"/>
        <v/>
      </c>
      <c r="Y728" s="3" t="str">
        <f t="shared" ca="1" si="278"/>
        <v/>
      </c>
      <c r="Z728" s="3" t="str">
        <f t="shared" ca="1" si="289"/>
        <v/>
      </c>
      <c r="AA728" s="3" t="str">
        <f t="shared" ca="1" si="290"/>
        <v/>
      </c>
      <c r="AB728" s="205">
        <f t="shared" ca="1" si="291"/>
        <v>8865</v>
      </c>
      <c r="AC728" s="205">
        <f t="shared" ca="1" si="292"/>
        <v>137</v>
      </c>
      <c r="AD728" s="205">
        <f t="shared" ca="1" si="279"/>
        <v>64.708029197080293</v>
      </c>
      <c r="AE728" s="205">
        <f t="shared" ca="1" si="280"/>
        <v>14.708029197080293</v>
      </c>
      <c r="AF728" s="205">
        <f t="shared" ca="1" si="293"/>
        <v>2.9416058394160589</v>
      </c>
      <c r="AG728" s="205"/>
      <c r="AH728" s="205"/>
      <c r="AI728" s="205"/>
      <c r="AJ728" s="205"/>
      <c r="AK728" s="4"/>
      <c r="AL728" s="4"/>
      <c r="AM728" s="309">
        <f t="shared" ca="1" si="294"/>
        <v>15.18</v>
      </c>
      <c r="AN728" s="309">
        <f t="shared" ca="1" si="295"/>
        <v>14.46</v>
      </c>
      <c r="AO728" s="310">
        <f t="shared" ca="1" si="296"/>
        <v>9.7222222222220309E-2</v>
      </c>
      <c r="AP728" s="310" t="b">
        <f t="shared" ca="1" si="297"/>
        <v>0</v>
      </c>
      <c r="AQ728" s="309">
        <f t="shared" ca="1" si="298"/>
        <v>0.43170000000000003</v>
      </c>
      <c r="AR728" s="205">
        <f t="shared" ca="1" si="281"/>
        <v>13.958299999999999</v>
      </c>
      <c r="AS728" s="45" t="b">
        <f t="shared" ca="1" si="282"/>
        <v>0</v>
      </c>
      <c r="AT728">
        <f t="shared" ca="1" si="283"/>
        <v>3</v>
      </c>
      <c r="AU728" t="b">
        <f t="shared" ca="1" si="299"/>
        <v>0</v>
      </c>
      <c r="AV728" t="b">
        <f t="shared" ca="1" si="300"/>
        <v>0</v>
      </c>
      <c r="AW728" s="266" t="b">
        <f t="shared" ca="1" si="301"/>
        <v>0</v>
      </c>
      <c r="AX728" s="266" t="b">
        <f t="shared" ca="1" si="302"/>
        <v>1</v>
      </c>
      <c r="AY728" s="266" t="b">
        <f t="shared" ca="1" si="303"/>
        <v>0</v>
      </c>
    </row>
    <row r="729" spans="1:51" x14ac:dyDescent="0.25">
      <c r="A729">
        <v>697</v>
      </c>
      <c r="B729" s="163">
        <f ca="1">OFFSET(InputPriceData!B$15,CalculationsAndCharts!$A729+$A$11,0,1,1)</f>
        <v>41002</v>
      </c>
      <c r="C729" s="3">
        <f ca="1">OFFSET(InputPriceData!G$15,CalculationsAndCharts!$A729+$A$11,IF($C$7,8,0),1,1)</f>
        <v>329700</v>
      </c>
      <c r="D729" s="4">
        <f ca="1">OFFSET(InputPriceData!C$15,CalculationsAndCharts!$A729+$A$11,IF($C$7,8,0),1,1)</f>
        <v>14.62</v>
      </c>
      <c r="E729" s="4">
        <f ca="1">OFFSET(InputPriceData!D$15,CalculationsAndCharts!$A729+$A$11,IF($C$7,8,0),1,1)</f>
        <v>14.69</v>
      </c>
      <c r="F729" s="4">
        <f ca="1">OFFSET(InputPriceData!E$15,CalculationsAndCharts!$A729+$A$11,IF($C$7,8,0),1,1)</f>
        <v>14.45</v>
      </c>
      <c r="G729" s="4">
        <f ca="1">OFFSET(InputPriceData!F$15,CalculationsAndCharts!$A729+$A$11,IF($C$7,8,0),1,1)</f>
        <v>14.53</v>
      </c>
      <c r="H729" s="128"/>
      <c r="I729" s="128"/>
      <c r="K729" s="124"/>
      <c r="L729" s="279"/>
      <c r="M729" s="281"/>
      <c r="N729" s="280"/>
      <c r="O729" s="4"/>
      <c r="P729" s="4"/>
      <c r="Q729" s="3"/>
      <c r="S729" s="309">
        <f t="shared" ca="1" si="284"/>
        <v>15.18</v>
      </c>
      <c r="T729" s="309">
        <f t="shared" ca="1" si="285"/>
        <v>14.46</v>
      </c>
      <c r="U729" s="310">
        <f t="shared" ca="1" si="277"/>
        <v>9.7222222222220309E-2</v>
      </c>
      <c r="V729" s="310" t="b">
        <f t="shared" ca="1" si="286"/>
        <v>1</v>
      </c>
      <c r="W729" s="3" t="b">
        <f t="shared" ca="1" si="287"/>
        <v>0</v>
      </c>
      <c r="X729" s="3" t="str">
        <f t="shared" ca="1" si="288"/>
        <v/>
      </c>
      <c r="Y729" s="3" t="str">
        <f t="shared" ca="1" si="278"/>
        <v/>
      </c>
      <c r="Z729" s="3" t="str">
        <f t="shared" ca="1" si="289"/>
        <v/>
      </c>
      <c r="AA729" s="3" t="str">
        <f t="shared" ca="1" si="290"/>
        <v/>
      </c>
      <c r="AB729" s="205">
        <f t="shared" ca="1" si="291"/>
        <v>8865</v>
      </c>
      <c r="AC729" s="205">
        <f t="shared" ca="1" si="292"/>
        <v>137</v>
      </c>
      <c r="AD729" s="205">
        <f t="shared" ca="1" si="279"/>
        <v>64.708029197080293</v>
      </c>
      <c r="AE729" s="205">
        <f t="shared" ca="1" si="280"/>
        <v>14.708029197080293</v>
      </c>
      <c r="AF729" s="205">
        <f t="shared" ca="1" si="293"/>
        <v>2.9416058394160589</v>
      </c>
      <c r="AG729" s="205"/>
      <c r="AH729" s="205"/>
      <c r="AI729" s="205"/>
      <c r="AJ729" s="205"/>
      <c r="AK729" s="4"/>
      <c r="AL729" s="4"/>
      <c r="AM729" s="309">
        <f t="shared" ca="1" si="294"/>
        <v>15.18</v>
      </c>
      <c r="AN729" s="309">
        <f t="shared" ca="1" si="295"/>
        <v>14.46</v>
      </c>
      <c r="AO729" s="310">
        <f t="shared" ca="1" si="296"/>
        <v>9.7222222222220309E-2</v>
      </c>
      <c r="AP729" s="310" t="b">
        <f t="shared" ca="1" si="297"/>
        <v>1</v>
      </c>
      <c r="AQ729" s="309">
        <f t="shared" ca="1" si="298"/>
        <v>0.43170000000000003</v>
      </c>
      <c r="AR729" s="205">
        <f t="shared" ca="1" si="281"/>
        <v>13.958299999999999</v>
      </c>
      <c r="AS729" s="45" t="b">
        <f t="shared" ca="1" si="282"/>
        <v>0</v>
      </c>
      <c r="AT729">
        <f t="shared" ca="1" si="283"/>
        <v>2</v>
      </c>
      <c r="AU729" t="b">
        <f t="shared" ca="1" si="299"/>
        <v>0</v>
      </c>
      <c r="AV729" t="b">
        <f t="shared" ca="1" si="300"/>
        <v>0</v>
      </c>
      <c r="AW729" s="266" t="b">
        <f t="shared" ca="1" si="301"/>
        <v>0</v>
      </c>
      <c r="AX729" s="266" t="b">
        <f t="shared" ca="1" si="302"/>
        <v>1</v>
      </c>
      <c r="AY729" s="266" t="b">
        <f t="shared" ca="1" si="303"/>
        <v>0</v>
      </c>
    </row>
    <row r="730" spans="1:51" x14ac:dyDescent="0.25">
      <c r="A730">
        <v>698</v>
      </c>
      <c r="B730" s="163">
        <f ca="1">OFFSET(InputPriceData!B$15,CalculationsAndCharts!$A730+$A$11,0,1,1)</f>
        <v>41001</v>
      </c>
      <c r="C730" s="3">
        <f ca="1">OFFSET(InputPriceData!G$15,CalculationsAndCharts!$A730+$A$11,IF($C$7,8,0),1,1)</f>
        <v>304900</v>
      </c>
      <c r="D730" s="4">
        <f ca="1">OFFSET(InputPriceData!C$15,CalculationsAndCharts!$A730+$A$11,IF($C$7,8,0),1,1)</f>
        <v>14.39</v>
      </c>
      <c r="E730" s="4">
        <f ca="1">OFFSET(InputPriceData!D$15,CalculationsAndCharts!$A730+$A$11,IF($C$7,8,0),1,1)</f>
        <v>14.68</v>
      </c>
      <c r="F730" s="4">
        <f ca="1">OFFSET(InputPriceData!E$15,CalculationsAndCharts!$A730+$A$11,IF($C$7,8,0),1,1)</f>
        <v>14.33</v>
      </c>
      <c r="G730" s="4">
        <f ca="1">OFFSET(InputPriceData!F$15,CalculationsAndCharts!$A730+$A$11,IF($C$7,8,0),1,1)</f>
        <v>14.66</v>
      </c>
      <c r="H730" s="128"/>
      <c r="I730" s="128"/>
      <c r="K730" s="124"/>
      <c r="L730" s="279"/>
      <c r="M730" s="281"/>
      <c r="N730" s="280"/>
      <c r="O730" s="4"/>
      <c r="P730" s="4"/>
      <c r="Q730" s="3"/>
      <c r="S730" s="309">
        <f t="shared" ca="1" si="284"/>
        <v>15.18</v>
      </c>
      <c r="T730" s="309">
        <f t="shared" ca="1" si="285"/>
        <v>14.46</v>
      </c>
      <c r="U730" s="310">
        <f t="shared" ca="1" si="277"/>
        <v>0.27777777777777724</v>
      </c>
      <c r="V730" s="310" t="b">
        <f t="shared" ca="1" si="286"/>
        <v>0</v>
      </c>
      <c r="W730" s="3" t="b">
        <f t="shared" ca="1" si="287"/>
        <v>0</v>
      </c>
      <c r="X730" s="3" t="str">
        <f t="shared" ca="1" si="288"/>
        <v/>
      </c>
      <c r="Y730" s="3" t="str">
        <f t="shared" ca="1" si="278"/>
        <v/>
      </c>
      <c r="Z730" s="3" t="str">
        <f t="shared" ca="1" si="289"/>
        <v/>
      </c>
      <c r="AA730" s="3" t="str">
        <f t="shared" ca="1" si="290"/>
        <v/>
      </c>
      <c r="AB730" s="205">
        <f t="shared" ca="1" si="291"/>
        <v>8865</v>
      </c>
      <c r="AC730" s="205">
        <f t="shared" ca="1" si="292"/>
        <v>137</v>
      </c>
      <c r="AD730" s="205">
        <f t="shared" ca="1" si="279"/>
        <v>64.708029197080293</v>
      </c>
      <c r="AE730" s="205">
        <f t="shared" ca="1" si="280"/>
        <v>14.708029197080293</v>
      </c>
      <c r="AF730" s="205">
        <f t="shared" ca="1" si="293"/>
        <v>2.9416058394160589</v>
      </c>
      <c r="AG730" s="205"/>
      <c r="AH730" s="205"/>
      <c r="AI730" s="205"/>
      <c r="AJ730" s="205"/>
      <c r="AK730" s="4"/>
      <c r="AL730" s="4"/>
      <c r="AM730" s="309">
        <f t="shared" ca="1" si="294"/>
        <v>15.18</v>
      </c>
      <c r="AN730" s="309">
        <f t="shared" ca="1" si="295"/>
        <v>14.46</v>
      </c>
      <c r="AO730" s="310">
        <f t="shared" ca="1" si="296"/>
        <v>0.27777777777777724</v>
      </c>
      <c r="AP730" s="310" t="b">
        <f t="shared" ca="1" si="297"/>
        <v>0</v>
      </c>
      <c r="AQ730" s="309">
        <f t="shared" ca="1" si="298"/>
        <v>0.43170000000000003</v>
      </c>
      <c r="AR730" s="205">
        <f t="shared" ca="1" si="281"/>
        <v>13.958299999999999</v>
      </c>
      <c r="AS730" s="45" t="b">
        <f t="shared" ca="1" si="282"/>
        <v>0</v>
      </c>
      <c r="AT730">
        <f t="shared" ca="1" si="283"/>
        <v>1</v>
      </c>
      <c r="AU730" t="b">
        <f t="shared" ca="1" si="299"/>
        <v>0</v>
      </c>
      <c r="AV730" t="b">
        <f t="shared" ca="1" si="300"/>
        <v>0</v>
      </c>
      <c r="AW730" s="266" t="b">
        <f t="shared" ca="1" si="301"/>
        <v>1</v>
      </c>
      <c r="AX730" s="266" t="b">
        <f t="shared" ca="1" si="302"/>
        <v>1</v>
      </c>
      <c r="AY730" s="266" t="b">
        <f t="shared" ca="1" si="303"/>
        <v>0</v>
      </c>
    </row>
    <row r="731" spans="1:51" x14ac:dyDescent="0.25">
      <c r="A731">
        <v>699</v>
      </c>
      <c r="B731" s="163">
        <f ca="1">OFFSET(InputPriceData!B$15,CalculationsAndCharts!$A731+$A$11,0,1,1)</f>
        <v>40998</v>
      </c>
      <c r="C731" s="3">
        <f ca="1">OFFSET(InputPriceData!G$15,CalculationsAndCharts!$A731+$A$11,IF($C$7,8,0),1,1)</f>
        <v>325700</v>
      </c>
      <c r="D731" s="4">
        <f ca="1">OFFSET(InputPriceData!C$15,CalculationsAndCharts!$A731+$A$11,IF($C$7,8,0),1,1)</f>
        <v>14.77</v>
      </c>
      <c r="E731" s="4">
        <f ca="1">OFFSET(InputPriceData!D$15,CalculationsAndCharts!$A731+$A$11,IF($C$7,8,0),1,1)</f>
        <v>14.94</v>
      </c>
      <c r="F731" s="4">
        <f ca="1">OFFSET(InputPriceData!E$15,CalculationsAndCharts!$A731+$A$11,IF($C$7,8,0),1,1)</f>
        <v>14.46</v>
      </c>
      <c r="G731" s="4">
        <f ca="1">OFFSET(InputPriceData!F$15,CalculationsAndCharts!$A731+$A$11,IF($C$7,8,0),1,1)</f>
        <v>14.46</v>
      </c>
      <c r="H731" s="128"/>
      <c r="I731" s="128"/>
      <c r="K731" s="124"/>
      <c r="L731" s="279"/>
      <c r="M731" s="281"/>
      <c r="N731" s="280"/>
      <c r="O731" s="4"/>
      <c r="P731" s="4"/>
      <c r="Q731" s="3"/>
      <c r="S731" s="309">
        <f t="shared" ca="1" si="284"/>
        <v>15.18</v>
      </c>
      <c r="T731" s="309">
        <f t="shared" ca="1" si="285"/>
        <v>14.41</v>
      </c>
      <c r="U731" s="310">
        <f t="shared" ca="1" si="277"/>
        <v>6.49350649350659E-2</v>
      </c>
      <c r="V731" s="310" t="b">
        <f t="shared" ca="1" si="286"/>
        <v>1</v>
      </c>
      <c r="W731" s="3" t="b">
        <f t="shared" ca="1" si="287"/>
        <v>0</v>
      </c>
      <c r="X731" s="3" t="str">
        <f t="shared" ca="1" si="288"/>
        <v/>
      </c>
      <c r="Y731" s="3" t="str">
        <f t="shared" ca="1" si="278"/>
        <v/>
      </c>
      <c r="Z731" s="3" t="str">
        <f t="shared" ca="1" si="289"/>
        <v/>
      </c>
      <c r="AA731" s="3" t="str">
        <f t="shared" ca="1" si="290"/>
        <v/>
      </c>
      <c r="AB731" s="205">
        <f t="shared" ca="1" si="291"/>
        <v>8865</v>
      </c>
      <c r="AC731" s="205">
        <f t="shared" ca="1" si="292"/>
        <v>137</v>
      </c>
      <c r="AD731" s="205">
        <f t="shared" ca="1" si="279"/>
        <v>64.708029197080293</v>
      </c>
      <c r="AE731" s="205">
        <f t="shared" ca="1" si="280"/>
        <v>14.708029197080293</v>
      </c>
      <c r="AF731" s="205">
        <f t="shared" ca="1" si="293"/>
        <v>2.9416058394160589</v>
      </c>
      <c r="AG731" s="205"/>
      <c r="AH731" s="205"/>
      <c r="AI731" s="205"/>
      <c r="AJ731" s="205"/>
      <c r="AK731" s="4"/>
      <c r="AL731" s="4"/>
      <c r="AM731" s="309">
        <f t="shared" ca="1" si="294"/>
        <v>15.18</v>
      </c>
      <c r="AN731" s="309">
        <f t="shared" ca="1" si="295"/>
        <v>14.46</v>
      </c>
      <c r="AO731" s="310">
        <f t="shared" ca="1" si="296"/>
        <v>0</v>
      </c>
      <c r="AP731" s="310" t="b">
        <f t="shared" ca="1" si="297"/>
        <v>1</v>
      </c>
      <c r="AQ731" s="309">
        <f t="shared" ca="1" si="298"/>
        <v>0</v>
      </c>
      <c r="AR731" s="205">
        <f t="shared" ca="1" si="281"/>
        <v>0</v>
      </c>
      <c r="AS731" s="45" t="b">
        <f t="shared" ca="1" si="282"/>
        <v>0</v>
      </c>
      <c r="AT731">
        <f t="shared" ca="1" si="283"/>
        <v>0</v>
      </c>
      <c r="AU731" t="b">
        <f t="shared" ca="1" si="299"/>
        <v>0</v>
      </c>
      <c r="AV731" t="b">
        <f t="shared" ca="1" si="300"/>
        <v>0</v>
      </c>
      <c r="AW731" s="266" t="b">
        <f t="shared" ca="1" si="301"/>
        <v>0</v>
      </c>
      <c r="AX731" s="266" t="b">
        <f t="shared" ca="1" si="302"/>
        <v>0</v>
      </c>
      <c r="AY731" s="266" t="b">
        <f t="shared" ca="1" si="303"/>
        <v>0</v>
      </c>
    </row>
    <row r="732" spans="1:51" x14ac:dyDescent="0.25">
      <c r="A732">
        <v>700</v>
      </c>
      <c r="B732" s="163">
        <f ca="1">OFFSET(InputPriceData!B$15,CalculationsAndCharts!$A732+$A$11,0,1,1)</f>
        <v>40997</v>
      </c>
      <c r="C732" s="3">
        <f ca="1">OFFSET(InputPriceData!G$15,CalculationsAndCharts!$A732+$A$11,IF($C$7,8,0),1,1)</f>
        <v>224000</v>
      </c>
      <c r="D732" s="4">
        <f ca="1">OFFSET(InputPriceData!C$15,CalculationsAndCharts!$A732+$A$11,IF($C$7,8,0),1,1)</f>
        <v>14.74</v>
      </c>
      <c r="E732" s="4">
        <f ca="1">OFFSET(InputPriceData!D$15,CalculationsAndCharts!$A732+$A$11,IF($C$7,8,0),1,1)</f>
        <v>14.78</v>
      </c>
      <c r="F732" s="4">
        <f ca="1">OFFSET(InputPriceData!E$15,CalculationsAndCharts!$A732+$A$11,IF($C$7,8,0),1,1)</f>
        <v>14.56</v>
      </c>
      <c r="G732" s="4">
        <f ca="1">OFFSET(InputPriceData!F$15,CalculationsAndCharts!$A732+$A$11,IF($C$7,8,0),1,1)</f>
        <v>14.75</v>
      </c>
      <c r="H732" s="128"/>
      <c r="I732" s="128"/>
      <c r="K732" s="124"/>
      <c r="L732" s="279"/>
      <c r="M732" s="281"/>
      <c r="N732" s="280"/>
      <c r="O732" s="4"/>
      <c r="P732" s="4"/>
      <c r="Q732" s="3"/>
      <c r="S732" s="309">
        <f t="shared" ca="1" si="284"/>
        <v>15.18</v>
      </c>
      <c r="T732" s="309">
        <f t="shared" ca="1" si="285"/>
        <v>14.31</v>
      </c>
      <c r="U732" s="310">
        <f t="shared" ca="1" si="277"/>
        <v>0.50574712643678155</v>
      </c>
      <c r="V732" s="310" t="b">
        <f t="shared" ca="1" si="286"/>
        <v>0</v>
      </c>
      <c r="W732" s="3" t="b">
        <f t="shared" ca="1" si="287"/>
        <v>1</v>
      </c>
      <c r="X732" s="3">
        <f t="shared" ca="1" si="288"/>
        <v>14.31</v>
      </c>
      <c r="Y732" s="3">
        <f t="shared" ca="1" si="278"/>
        <v>3.0747728860936374</v>
      </c>
      <c r="Z732" s="3">
        <f t="shared" ca="1" si="289"/>
        <v>3.0747728860936374</v>
      </c>
      <c r="AA732" s="3">
        <f t="shared" ca="1" si="290"/>
        <v>65</v>
      </c>
      <c r="AB732" s="205">
        <f t="shared" ca="1" si="291"/>
        <v>8865</v>
      </c>
      <c r="AC732" s="205">
        <f t="shared" ca="1" si="292"/>
        <v>137</v>
      </c>
      <c r="AD732" s="205">
        <f t="shared" ca="1" si="279"/>
        <v>64.708029197080293</v>
      </c>
      <c r="AE732" s="205">
        <f t="shared" ca="1" si="280"/>
        <v>14.708029197080293</v>
      </c>
      <c r="AF732" s="205">
        <f t="shared" ca="1" si="293"/>
        <v>2.9416058394160589</v>
      </c>
      <c r="AG732" s="205"/>
      <c r="AH732" s="205"/>
      <c r="AI732" s="205"/>
      <c r="AJ732" s="205"/>
      <c r="AK732" s="4"/>
      <c r="AL732" s="4"/>
      <c r="AM732" s="309">
        <f t="shared" ca="1" si="294"/>
        <v>15.18</v>
      </c>
      <c r="AN732" s="309">
        <f t="shared" ca="1" si="295"/>
        <v>14.67</v>
      </c>
      <c r="AO732" s="310">
        <f t="shared" ca="1" si="296"/>
        <v>0.15686274509803941</v>
      </c>
      <c r="AP732" s="310" t="b">
        <f t="shared" ca="1" si="297"/>
        <v>0</v>
      </c>
      <c r="AQ732" s="309">
        <f t="shared" ca="1" si="298"/>
        <v>0</v>
      </c>
      <c r="AR732" s="205">
        <f t="shared" ca="1" si="281"/>
        <v>0</v>
      </c>
      <c r="AS732" s="45" t="b">
        <f t="shared" ca="1" si="282"/>
        <v>0</v>
      </c>
      <c r="AT732">
        <f t="shared" ca="1" si="283"/>
        <v>0</v>
      </c>
      <c r="AU732" t="b">
        <f t="shared" ca="1" si="299"/>
        <v>0</v>
      </c>
      <c r="AV732" t="b">
        <f t="shared" ca="1" si="300"/>
        <v>0</v>
      </c>
      <c r="AW732" s="266" t="b">
        <f t="shared" ca="1" si="301"/>
        <v>0</v>
      </c>
      <c r="AX732" s="266" t="b">
        <f t="shared" ca="1" si="302"/>
        <v>0</v>
      </c>
      <c r="AY732" s="266" t="b">
        <f t="shared" ca="1" si="303"/>
        <v>0</v>
      </c>
    </row>
    <row r="733" spans="1:51" x14ac:dyDescent="0.25">
      <c r="A733">
        <v>701</v>
      </c>
      <c r="B733" s="163">
        <f ca="1">OFFSET(InputPriceData!B$15,CalculationsAndCharts!$A733+$A$11,0,1,1)</f>
        <v>40996</v>
      </c>
      <c r="C733" s="3">
        <f ca="1">OFFSET(InputPriceData!G$15,CalculationsAndCharts!$A733+$A$11,IF($C$7,8,0),1,1)</f>
        <v>181500</v>
      </c>
      <c r="D733" s="4">
        <f ca="1">OFFSET(InputPriceData!C$15,CalculationsAndCharts!$A733+$A$11,IF($C$7,8,0),1,1)</f>
        <v>14.89</v>
      </c>
      <c r="E733" s="4">
        <f ca="1">OFFSET(InputPriceData!D$15,CalculationsAndCharts!$A733+$A$11,IF($C$7,8,0),1,1)</f>
        <v>14.97</v>
      </c>
      <c r="F733" s="4">
        <f ca="1">OFFSET(InputPriceData!E$15,CalculationsAndCharts!$A733+$A$11,IF($C$7,8,0),1,1)</f>
        <v>14.72</v>
      </c>
      <c r="G733" s="4">
        <f ca="1">OFFSET(InputPriceData!F$15,CalculationsAndCharts!$A733+$A$11,IF($C$7,8,0),1,1)</f>
        <v>14.84</v>
      </c>
      <c r="H733" s="128"/>
      <c r="I733" s="128"/>
      <c r="K733" s="124"/>
      <c r="L733" s="279"/>
      <c r="M733" s="281"/>
      <c r="N733" s="280"/>
      <c r="O733" s="4"/>
      <c r="P733" s="4"/>
      <c r="Q733" s="3"/>
      <c r="S733" s="309">
        <f t="shared" ca="1" si="284"/>
        <v>15.18</v>
      </c>
      <c r="T733" s="309">
        <f t="shared" ca="1" si="285"/>
        <v>14.31</v>
      </c>
      <c r="U733" s="310">
        <f t="shared" ca="1" si="277"/>
        <v>0.60919540229885039</v>
      </c>
      <c r="V733" s="310" t="b">
        <f t="shared" ca="1" si="286"/>
        <v>0</v>
      </c>
      <c r="W733" s="3" t="b">
        <f t="shared" ca="1" si="287"/>
        <v>0</v>
      </c>
      <c r="X733" s="3" t="str">
        <f t="shared" ca="1" si="288"/>
        <v/>
      </c>
      <c r="Y733" s="3" t="str">
        <f t="shared" ca="1" si="278"/>
        <v/>
      </c>
      <c r="Z733" s="3" t="str">
        <f t="shared" ca="1" si="289"/>
        <v/>
      </c>
      <c r="AA733" s="3" t="str">
        <f t="shared" ca="1" si="290"/>
        <v/>
      </c>
      <c r="AB733" s="205">
        <f t="shared" ca="1" si="291"/>
        <v>8800</v>
      </c>
      <c r="AC733" s="205">
        <f t="shared" ca="1" si="292"/>
        <v>136</v>
      </c>
      <c r="AD733" s="205">
        <f t="shared" ca="1" si="279"/>
        <v>64.705882352941174</v>
      </c>
      <c r="AE733" s="205">
        <f t="shared" ca="1" si="280"/>
        <v>14.705882352941174</v>
      </c>
      <c r="AF733" s="205">
        <f t="shared" ca="1" si="293"/>
        <v>2.9411764705882351</v>
      </c>
      <c r="AG733" s="205"/>
      <c r="AH733" s="205"/>
      <c r="AI733" s="205"/>
      <c r="AJ733" s="205"/>
      <c r="AK733" s="4"/>
      <c r="AL733" s="4"/>
      <c r="AM733" s="309">
        <f t="shared" ca="1" si="294"/>
        <v>15.18</v>
      </c>
      <c r="AN733" s="309">
        <f t="shared" ca="1" si="295"/>
        <v>14.41</v>
      </c>
      <c r="AO733" s="310">
        <f t="shared" ca="1" si="296"/>
        <v>0.55844155844155841</v>
      </c>
      <c r="AP733" s="310" t="b">
        <f t="shared" ca="1" si="297"/>
        <v>0</v>
      </c>
      <c r="AQ733" s="309">
        <f t="shared" ca="1" si="298"/>
        <v>0</v>
      </c>
      <c r="AR733" s="205">
        <f t="shared" ca="1" si="281"/>
        <v>0</v>
      </c>
      <c r="AS733" s="45" t="b">
        <f t="shared" ca="1" si="282"/>
        <v>0</v>
      </c>
      <c r="AT733">
        <f t="shared" ca="1" si="283"/>
        <v>0</v>
      </c>
      <c r="AU733" t="b">
        <f t="shared" ca="1" si="299"/>
        <v>0</v>
      </c>
      <c r="AV733" t="b">
        <f t="shared" ca="1" si="300"/>
        <v>0</v>
      </c>
      <c r="AW733" s="266" t="b">
        <f t="shared" ca="1" si="301"/>
        <v>0</v>
      </c>
      <c r="AX733" s="266" t="b">
        <f t="shared" ca="1" si="302"/>
        <v>0</v>
      </c>
      <c r="AY733" s="266" t="b">
        <f t="shared" ca="1" si="303"/>
        <v>0</v>
      </c>
    </row>
    <row r="734" spans="1:51" x14ac:dyDescent="0.25">
      <c r="A734">
        <v>702</v>
      </c>
      <c r="B734" s="163">
        <f ca="1">OFFSET(InputPriceData!B$15,CalculationsAndCharts!$A734+$A$11,0,1,1)</f>
        <v>40995</v>
      </c>
      <c r="C734" s="3">
        <f ca="1">OFFSET(InputPriceData!G$15,CalculationsAndCharts!$A734+$A$11,IF($C$7,8,0),1,1)</f>
        <v>181600</v>
      </c>
      <c r="D734" s="4">
        <f ca="1">OFFSET(InputPriceData!C$15,CalculationsAndCharts!$A734+$A$11,IF($C$7,8,0),1,1)</f>
        <v>14.87</v>
      </c>
      <c r="E734" s="4">
        <f ca="1">OFFSET(InputPriceData!D$15,CalculationsAndCharts!$A734+$A$11,IF($C$7,8,0),1,1)</f>
        <v>14.92</v>
      </c>
      <c r="F734" s="4">
        <f ca="1">OFFSET(InputPriceData!E$15,CalculationsAndCharts!$A734+$A$11,IF($C$7,8,0),1,1)</f>
        <v>14.81</v>
      </c>
      <c r="G734" s="4">
        <f ca="1">OFFSET(InputPriceData!F$15,CalculationsAndCharts!$A734+$A$11,IF($C$7,8,0),1,1)</f>
        <v>14.89</v>
      </c>
      <c r="H734" s="128"/>
      <c r="I734" s="128"/>
      <c r="K734" s="124"/>
      <c r="L734" s="279"/>
      <c r="M734" s="281"/>
      <c r="N734" s="280"/>
      <c r="O734" s="4"/>
      <c r="P734" s="4"/>
      <c r="Q734" s="3"/>
      <c r="S734" s="309">
        <f t="shared" ca="1" si="284"/>
        <v>15.18</v>
      </c>
      <c r="T734" s="309">
        <f t="shared" ca="1" si="285"/>
        <v>14.31</v>
      </c>
      <c r="U734" s="310">
        <f t="shared" ca="1" si="277"/>
        <v>0.6666666666666673</v>
      </c>
      <c r="V734" s="310" t="b">
        <f t="shared" ca="1" si="286"/>
        <v>0</v>
      </c>
      <c r="W734" s="3" t="b">
        <f t="shared" ca="1" si="287"/>
        <v>1</v>
      </c>
      <c r="X734" s="3">
        <f t="shared" ca="1" si="288"/>
        <v>14.35</v>
      </c>
      <c r="Y734" s="3">
        <f t="shared" ca="1" si="278"/>
        <v>3.7630662020905987</v>
      </c>
      <c r="Z734" s="3">
        <f t="shared" ca="1" si="289"/>
        <v>3.7630662020905987</v>
      </c>
      <c r="AA734" s="3">
        <f t="shared" ca="1" si="290"/>
        <v>68</v>
      </c>
      <c r="AB734" s="205">
        <f t="shared" ca="1" si="291"/>
        <v>8800</v>
      </c>
      <c r="AC734" s="205">
        <f t="shared" ca="1" si="292"/>
        <v>136</v>
      </c>
      <c r="AD734" s="205">
        <f t="shared" ca="1" si="279"/>
        <v>64.705882352941174</v>
      </c>
      <c r="AE734" s="205">
        <f t="shared" ca="1" si="280"/>
        <v>14.705882352941174</v>
      </c>
      <c r="AF734" s="205">
        <f t="shared" ca="1" si="293"/>
        <v>2.9411764705882351</v>
      </c>
      <c r="AG734" s="205"/>
      <c r="AH734" s="205"/>
      <c r="AI734" s="205"/>
      <c r="AJ734" s="205"/>
      <c r="AK734" s="4"/>
      <c r="AL734" s="4"/>
      <c r="AM734" s="309">
        <f t="shared" ca="1" si="294"/>
        <v>15.18</v>
      </c>
      <c r="AN734" s="309">
        <f t="shared" ca="1" si="295"/>
        <v>14.31</v>
      </c>
      <c r="AO734" s="310">
        <f t="shared" ca="1" si="296"/>
        <v>0.6666666666666673</v>
      </c>
      <c r="AP734" s="310" t="b">
        <f t="shared" ca="1" si="297"/>
        <v>0</v>
      </c>
      <c r="AQ734" s="309">
        <f t="shared" ca="1" si="298"/>
        <v>0</v>
      </c>
      <c r="AR734" s="205">
        <f t="shared" ca="1" si="281"/>
        <v>0</v>
      </c>
      <c r="AS734" s="45" t="b">
        <f t="shared" ca="1" si="282"/>
        <v>0</v>
      </c>
      <c r="AT734">
        <f t="shared" ca="1" si="283"/>
        <v>0</v>
      </c>
      <c r="AU734" t="b">
        <f t="shared" ca="1" si="299"/>
        <v>0</v>
      </c>
      <c r="AV734" t="b">
        <f t="shared" ca="1" si="300"/>
        <v>0</v>
      </c>
      <c r="AW734" s="266" t="b">
        <f t="shared" ca="1" si="301"/>
        <v>0</v>
      </c>
      <c r="AX734" s="266" t="b">
        <f t="shared" ca="1" si="302"/>
        <v>0</v>
      </c>
      <c r="AY734" s="266" t="b">
        <f t="shared" ca="1" si="303"/>
        <v>0</v>
      </c>
    </row>
    <row r="735" spans="1:51" x14ac:dyDescent="0.25">
      <c r="A735">
        <v>703</v>
      </c>
      <c r="B735" s="163">
        <f ca="1">OFFSET(InputPriceData!B$15,CalculationsAndCharts!$A735+$A$11,0,1,1)</f>
        <v>40994</v>
      </c>
      <c r="C735" s="3">
        <f ca="1">OFFSET(InputPriceData!G$15,CalculationsAndCharts!$A735+$A$11,IF($C$7,8,0),1,1)</f>
        <v>172900</v>
      </c>
      <c r="D735" s="4">
        <f ca="1">OFFSET(InputPriceData!C$15,CalculationsAndCharts!$A735+$A$11,IF($C$7,8,0),1,1)</f>
        <v>14.76</v>
      </c>
      <c r="E735" s="4">
        <f ca="1">OFFSET(InputPriceData!D$15,CalculationsAndCharts!$A735+$A$11,IF($C$7,8,0),1,1)</f>
        <v>14.89</v>
      </c>
      <c r="F735" s="4">
        <f ca="1">OFFSET(InputPriceData!E$15,CalculationsAndCharts!$A735+$A$11,IF($C$7,8,0),1,1)</f>
        <v>14.72</v>
      </c>
      <c r="G735" s="4">
        <f ca="1">OFFSET(InputPriceData!F$15,CalculationsAndCharts!$A735+$A$11,IF($C$7,8,0),1,1)</f>
        <v>14.88</v>
      </c>
      <c r="H735" s="128"/>
      <c r="I735" s="128"/>
      <c r="K735" s="124"/>
      <c r="L735" s="279"/>
      <c r="M735" s="281"/>
      <c r="N735" s="280"/>
      <c r="O735" s="4"/>
      <c r="P735" s="4"/>
      <c r="Q735" s="3"/>
      <c r="S735" s="309">
        <f t="shared" ca="1" si="284"/>
        <v>15.18</v>
      </c>
      <c r="T735" s="309">
        <f t="shared" ca="1" si="285"/>
        <v>14.31</v>
      </c>
      <c r="U735" s="310">
        <f t="shared" ca="1" si="277"/>
        <v>0.65517241379310431</v>
      </c>
      <c r="V735" s="310" t="b">
        <f t="shared" ca="1" si="286"/>
        <v>0</v>
      </c>
      <c r="W735" s="3" t="b">
        <f t="shared" ca="1" si="287"/>
        <v>0</v>
      </c>
      <c r="X735" s="3" t="str">
        <f t="shared" ca="1" si="288"/>
        <v/>
      </c>
      <c r="Y735" s="3" t="str">
        <f t="shared" ca="1" si="278"/>
        <v/>
      </c>
      <c r="Z735" s="3" t="str">
        <f t="shared" ca="1" si="289"/>
        <v/>
      </c>
      <c r="AA735" s="3" t="str">
        <f t="shared" ca="1" si="290"/>
        <v/>
      </c>
      <c r="AB735" s="205">
        <f t="shared" ca="1" si="291"/>
        <v>8732</v>
      </c>
      <c r="AC735" s="205">
        <f t="shared" ca="1" si="292"/>
        <v>135</v>
      </c>
      <c r="AD735" s="205">
        <f t="shared" ca="1" si="279"/>
        <v>64.681481481481484</v>
      </c>
      <c r="AE735" s="205">
        <f t="shared" ca="1" si="280"/>
        <v>14.681481481481484</v>
      </c>
      <c r="AF735" s="205">
        <f t="shared" ca="1" si="293"/>
        <v>2.9362962962962968</v>
      </c>
      <c r="AG735" s="205"/>
      <c r="AH735" s="205"/>
      <c r="AI735" s="205"/>
      <c r="AJ735" s="205"/>
      <c r="AK735" s="4"/>
      <c r="AL735" s="4"/>
      <c r="AM735" s="309">
        <f t="shared" ca="1" si="294"/>
        <v>15.18</v>
      </c>
      <c r="AN735" s="309">
        <f t="shared" ca="1" si="295"/>
        <v>14.31</v>
      </c>
      <c r="AO735" s="310">
        <f t="shared" ca="1" si="296"/>
        <v>0.65517241379310431</v>
      </c>
      <c r="AP735" s="310" t="b">
        <f t="shared" ca="1" si="297"/>
        <v>0</v>
      </c>
      <c r="AQ735" s="309">
        <f t="shared" ca="1" si="298"/>
        <v>0</v>
      </c>
      <c r="AR735" s="205">
        <f t="shared" ca="1" si="281"/>
        <v>0</v>
      </c>
      <c r="AS735" s="45" t="b">
        <f t="shared" ca="1" si="282"/>
        <v>0</v>
      </c>
      <c r="AT735">
        <f t="shared" ca="1" si="283"/>
        <v>0</v>
      </c>
      <c r="AU735" t="b">
        <f t="shared" ca="1" si="299"/>
        <v>0</v>
      </c>
      <c r="AV735" t="b">
        <f t="shared" ca="1" si="300"/>
        <v>0</v>
      </c>
      <c r="AW735" s="266" t="b">
        <f t="shared" ca="1" si="301"/>
        <v>0</v>
      </c>
      <c r="AX735" s="266" t="b">
        <f t="shared" ca="1" si="302"/>
        <v>0</v>
      </c>
      <c r="AY735" s="266" t="b">
        <f t="shared" ca="1" si="303"/>
        <v>0</v>
      </c>
    </row>
    <row r="736" spans="1:51" x14ac:dyDescent="0.25">
      <c r="A736">
        <v>704</v>
      </c>
      <c r="B736" s="163">
        <f ca="1">OFFSET(InputPriceData!B$15,CalculationsAndCharts!$A736+$A$11,0,1,1)</f>
        <v>40991</v>
      </c>
      <c r="C736" s="3">
        <f ca="1">OFFSET(InputPriceData!G$15,CalculationsAndCharts!$A736+$A$11,IF($C$7,8,0),1,1)</f>
        <v>299800</v>
      </c>
      <c r="D736" s="4">
        <f ca="1">OFFSET(InputPriceData!C$15,CalculationsAndCharts!$A736+$A$11,IF($C$7,8,0),1,1)</f>
        <v>14.68</v>
      </c>
      <c r="E736" s="4">
        <f ca="1">OFFSET(InputPriceData!D$15,CalculationsAndCharts!$A736+$A$11,IF($C$7,8,0),1,1)</f>
        <v>14.68</v>
      </c>
      <c r="F736" s="4">
        <f ca="1">OFFSET(InputPriceData!E$15,CalculationsAndCharts!$A736+$A$11,IF($C$7,8,0),1,1)</f>
        <v>14.46</v>
      </c>
      <c r="G736" s="4">
        <f ca="1">OFFSET(InputPriceData!F$15,CalculationsAndCharts!$A736+$A$11,IF($C$7,8,0),1,1)</f>
        <v>14.67</v>
      </c>
      <c r="H736" s="128"/>
      <c r="I736" s="128"/>
      <c r="K736" s="124"/>
      <c r="L736" s="279"/>
      <c r="M736" s="281"/>
      <c r="N736" s="280"/>
      <c r="O736" s="4"/>
      <c r="P736" s="4"/>
      <c r="Q736" s="3"/>
      <c r="S736" s="309">
        <f t="shared" ca="1" si="284"/>
        <v>15.18</v>
      </c>
      <c r="T736" s="309">
        <f t="shared" ca="1" si="285"/>
        <v>14.31</v>
      </c>
      <c r="U736" s="310">
        <f t="shared" ca="1" si="277"/>
        <v>0.41379310344827558</v>
      </c>
      <c r="V736" s="310" t="b">
        <f t="shared" ca="1" si="286"/>
        <v>0</v>
      </c>
      <c r="W736" s="3" t="b">
        <f t="shared" ca="1" si="287"/>
        <v>0</v>
      </c>
      <c r="X736" s="3" t="str">
        <f t="shared" ca="1" si="288"/>
        <v/>
      </c>
      <c r="Y736" s="3" t="str">
        <f t="shared" ca="1" si="278"/>
        <v/>
      </c>
      <c r="Z736" s="3" t="str">
        <f t="shared" ca="1" si="289"/>
        <v/>
      </c>
      <c r="AA736" s="3" t="str">
        <f t="shared" ca="1" si="290"/>
        <v/>
      </c>
      <c r="AB736" s="205">
        <f t="shared" ca="1" si="291"/>
        <v>8732</v>
      </c>
      <c r="AC736" s="205">
        <f t="shared" ca="1" si="292"/>
        <v>135</v>
      </c>
      <c r="AD736" s="205">
        <f t="shared" ca="1" si="279"/>
        <v>64.681481481481484</v>
      </c>
      <c r="AE736" s="205">
        <f t="shared" ca="1" si="280"/>
        <v>14.681481481481484</v>
      </c>
      <c r="AF736" s="205">
        <f t="shared" ca="1" si="293"/>
        <v>2.9362962962962968</v>
      </c>
      <c r="AG736" s="205"/>
      <c r="AH736" s="205"/>
      <c r="AI736" s="205"/>
      <c r="AJ736" s="205"/>
      <c r="AK736" s="4"/>
      <c r="AL736" s="4"/>
      <c r="AM736" s="309">
        <f t="shared" ca="1" si="294"/>
        <v>15.18</v>
      </c>
      <c r="AN736" s="309">
        <f t="shared" ca="1" si="295"/>
        <v>14.31</v>
      </c>
      <c r="AO736" s="310">
        <f t="shared" ca="1" si="296"/>
        <v>0.41379310344827558</v>
      </c>
      <c r="AP736" s="310" t="b">
        <f t="shared" ca="1" si="297"/>
        <v>0</v>
      </c>
      <c r="AQ736" s="309">
        <f t="shared" ca="1" si="298"/>
        <v>0</v>
      </c>
      <c r="AR736" s="205">
        <f t="shared" ca="1" si="281"/>
        <v>0</v>
      </c>
      <c r="AS736" s="45" t="b">
        <f t="shared" ca="1" si="282"/>
        <v>0</v>
      </c>
      <c r="AT736">
        <f t="shared" ca="1" si="283"/>
        <v>0</v>
      </c>
      <c r="AU736" t="b">
        <f t="shared" ca="1" si="299"/>
        <v>0</v>
      </c>
      <c r="AV736" t="b">
        <f t="shared" ca="1" si="300"/>
        <v>0</v>
      </c>
      <c r="AW736" s="266" t="b">
        <f t="shared" ca="1" si="301"/>
        <v>0</v>
      </c>
      <c r="AX736" s="266" t="b">
        <f t="shared" ca="1" si="302"/>
        <v>0</v>
      </c>
      <c r="AY736" s="266" t="b">
        <f t="shared" ca="1" si="303"/>
        <v>0</v>
      </c>
    </row>
    <row r="737" spans="1:51" x14ac:dyDescent="0.25">
      <c r="A737">
        <v>705</v>
      </c>
      <c r="B737" s="163">
        <f ca="1">OFFSET(InputPriceData!B$15,CalculationsAndCharts!$A737+$A$11,0,1,1)</f>
        <v>40990</v>
      </c>
      <c r="C737" s="3">
        <f ca="1">OFFSET(InputPriceData!G$15,CalculationsAndCharts!$A737+$A$11,IF($C$7,8,0),1,1)</f>
        <v>244200</v>
      </c>
      <c r="D737" s="4">
        <f ca="1">OFFSET(InputPriceData!C$15,CalculationsAndCharts!$A737+$A$11,IF($C$7,8,0),1,1)</f>
        <v>14.83</v>
      </c>
      <c r="E737" s="4">
        <f ca="1">OFFSET(InputPriceData!D$15,CalculationsAndCharts!$A737+$A$11,IF($C$7,8,0),1,1)</f>
        <v>14.83</v>
      </c>
      <c r="F737" s="4">
        <f ca="1">OFFSET(InputPriceData!E$15,CalculationsAndCharts!$A737+$A$11,IF($C$7,8,0),1,1)</f>
        <v>14.51</v>
      </c>
      <c r="G737" s="4">
        <f ca="1">OFFSET(InputPriceData!F$15,CalculationsAndCharts!$A737+$A$11,IF($C$7,8,0),1,1)</f>
        <v>14.7</v>
      </c>
      <c r="H737" s="128"/>
      <c r="I737" s="128"/>
      <c r="K737" s="124"/>
      <c r="L737" s="279"/>
      <c r="M737" s="281"/>
      <c r="N737" s="280"/>
      <c r="O737" s="4"/>
      <c r="P737" s="4"/>
      <c r="Q737" s="3"/>
      <c r="S737" s="309">
        <f t="shared" ca="1" si="284"/>
        <v>15.18</v>
      </c>
      <c r="T737" s="309">
        <f t="shared" ca="1" si="285"/>
        <v>14.31</v>
      </c>
      <c r="U737" s="310">
        <f t="shared" ref="U737:U800" ca="1" si="304">IFERROR((G737- T737)/(S737-T737),0)</f>
        <v>0.44827586206896453</v>
      </c>
      <c r="V737" s="310" t="b">
        <f t="shared" ca="1" si="286"/>
        <v>0</v>
      </c>
      <c r="W737" s="3" t="b">
        <f t="shared" ca="1" si="287"/>
        <v>0</v>
      </c>
      <c r="X737" s="3" t="str">
        <f t="shared" ca="1" si="288"/>
        <v/>
      </c>
      <c r="Y737" s="3" t="str">
        <f t="shared" ref="Y737:Y800" ca="1" si="305">IF(W737,IFERROR(100*(G737-X737)/X737,0),"")</f>
        <v/>
      </c>
      <c r="Z737" s="3" t="str">
        <f t="shared" ca="1" si="289"/>
        <v/>
      </c>
      <c r="AA737" s="3" t="str">
        <f t="shared" ca="1" si="290"/>
        <v/>
      </c>
      <c r="AB737" s="205">
        <f t="shared" ca="1" si="291"/>
        <v>8732</v>
      </c>
      <c r="AC737" s="205">
        <f t="shared" ca="1" si="292"/>
        <v>135</v>
      </c>
      <c r="AD737" s="205">
        <f t="shared" ref="AD737:AD800" ca="1" si="306">IFERROR(AB737/AC737,0)</f>
        <v>64.681481481481484</v>
      </c>
      <c r="AE737" s="205">
        <f t="shared" ref="AE737:AE800" ca="1" si="307">IFERROR(AB737/AC737-50,0)</f>
        <v>14.681481481481484</v>
      </c>
      <c r="AF737" s="205">
        <f t="shared" ca="1" si="293"/>
        <v>2.9362962962962968</v>
      </c>
      <c r="AG737" s="205"/>
      <c r="AH737" s="205"/>
      <c r="AI737" s="205"/>
      <c r="AJ737" s="205"/>
      <c r="AK737" s="4"/>
      <c r="AL737" s="4"/>
      <c r="AM737" s="309">
        <f t="shared" ca="1" si="294"/>
        <v>15.18</v>
      </c>
      <c r="AN737" s="309">
        <f t="shared" ca="1" si="295"/>
        <v>14.31</v>
      </c>
      <c r="AO737" s="310">
        <f t="shared" ca="1" si="296"/>
        <v>0.44827586206896453</v>
      </c>
      <c r="AP737" s="310" t="b">
        <f t="shared" ca="1" si="297"/>
        <v>0</v>
      </c>
      <c r="AQ737" s="309">
        <f t="shared" ca="1" si="298"/>
        <v>0</v>
      </c>
      <c r="AR737" s="205">
        <f t="shared" ref="AR737:AR800" ca="1" si="308">IF(AND(NOT(AX738),AW737),D737*(1-$E$22),IF(AX737,AR738,0))</f>
        <v>0</v>
      </c>
      <c r="AS737" s="45" t="b">
        <f t="shared" ref="AS737:AS800" ca="1" si="309">AND(AX737,F737&lt;AR737)</f>
        <v>0</v>
      </c>
      <c r="AT737">
        <f t="shared" ref="AT737:AT800" ca="1" si="310">IF(AX737,AT738+1,0)</f>
        <v>0</v>
      </c>
      <c r="AU737" t="b">
        <f t="shared" ca="1" si="299"/>
        <v>0</v>
      </c>
      <c r="AV737" t="b">
        <f t="shared" ca="1" si="300"/>
        <v>0</v>
      </c>
      <c r="AW737" s="266" t="b">
        <f t="shared" ca="1" si="301"/>
        <v>0</v>
      </c>
      <c r="AX737" s="266" t="b">
        <f t="shared" ca="1" si="302"/>
        <v>0</v>
      </c>
      <c r="AY737" s="266" t="b">
        <f t="shared" ca="1" si="303"/>
        <v>0</v>
      </c>
    </row>
    <row r="738" spans="1:51" x14ac:dyDescent="0.25">
      <c r="A738">
        <v>706</v>
      </c>
      <c r="B738" s="163">
        <f ca="1">OFFSET(InputPriceData!B$15,CalculationsAndCharts!$A738+$A$11,0,1,1)</f>
        <v>40989</v>
      </c>
      <c r="C738" s="3">
        <f ca="1">OFFSET(InputPriceData!G$15,CalculationsAndCharts!$A738+$A$11,IF($C$7,8,0),1,1)</f>
        <v>218200</v>
      </c>
      <c r="D738" s="4">
        <f ca="1">OFFSET(InputPriceData!C$15,CalculationsAndCharts!$A738+$A$11,IF($C$7,8,0),1,1)</f>
        <v>14.98</v>
      </c>
      <c r="E738" s="4">
        <f ca="1">OFFSET(InputPriceData!D$15,CalculationsAndCharts!$A738+$A$11,IF($C$7,8,0),1,1)</f>
        <v>15.06</v>
      </c>
      <c r="F738" s="4">
        <f ca="1">OFFSET(InputPriceData!E$15,CalculationsAndCharts!$A738+$A$11,IF($C$7,8,0),1,1)</f>
        <v>14.82</v>
      </c>
      <c r="G738" s="4">
        <f ca="1">OFFSET(InputPriceData!F$15,CalculationsAndCharts!$A738+$A$11,IF($C$7,8,0),1,1)</f>
        <v>14.98</v>
      </c>
      <c r="H738" s="128"/>
      <c r="I738" s="128"/>
      <c r="K738" s="124"/>
      <c r="L738" s="279"/>
      <c r="M738" s="281"/>
      <c r="N738" s="280"/>
      <c r="O738" s="4"/>
      <c r="P738" s="4"/>
      <c r="Q738" s="3"/>
      <c r="S738" s="309">
        <f t="shared" ref="S738:S801" ca="1" si="311">MAX(OFFSET($G738,0,0,$A$19,1))</f>
        <v>15.18</v>
      </c>
      <c r="T738" s="309">
        <f t="shared" ref="T738:T801" ca="1" si="312">MIN(OFFSET($G738,0,0,$A$19,1))</f>
        <v>14.31</v>
      </c>
      <c r="U738" s="310">
        <f t="shared" ca="1" si="304"/>
        <v>0.77011494252873625</v>
      </c>
      <c r="V738" s="310" t="b">
        <f t="shared" ref="V738:V801" ca="1" si="313">AND(U738&lt;$A$20,U739&gt;$A$20)</f>
        <v>0</v>
      </c>
      <c r="W738" s="3" t="b">
        <f t="shared" ref="W738:W801" ca="1" si="314">OFFSET(V738,($A$21-1),0,1,1)</f>
        <v>0</v>
      </c>
      <c r="X738" s="3" t="str">
        <f t="shared" ref="X738:X801" ca="1" si="315">IF($W738,OFFSET($G738,$A$19-1,0,1,1),"")</f>
        <v/>
      </c>
      <c r="Y738" s="3" t="str">
        <f t="shared" ca="1" si="305"/>
        <v/>
      </c>
      <c r="Z738" s="3" t="str">
        <f t="shared" ref="Z738:Z801" ca="1" si="316">IF(W738,IF(Y738&lt;-10,10,IF(Y738&gt;10,10,Y738)),"")</f>
        <v/>
      </c>
      <c r="AA738" s="3" t="str">
        <f t="shared" ref="AA738:AA801" ca="1" si="317">IF(W738,INT(5*(Z738+10)),"")</f>
        <v/>
      </c>
      <c r="AB738" s="205">
        <f t="shared" ref="AB738:AB801" ca="1" si="318">IF(A738&gt;$A$23,0,IF(W738,AA738,0))+AB739</f>
        <v>8732</v>
      </c>
      <c r="AC738" s="205">
        <f t="shared" ref="AC738:AC801" ca="1" si="319">IF(A738&gt;$A$23,0,IF(W738,1,0))+AC739</f>
        <v>135</v>
      </c>
      <c r="AD738" s="205">
        <f t="shared" ca="1" si="306"/>
        <v>64.681481481481484</v>
      </c>
      <c r="AE738" s="205">
        <f t="shared" ca="1" si="307"/>
        <v>14.681481481481484</v>
      </c>
      <c r="AF738" s="205">
        <f t="shared" ref="AF738:AF801" ca="1" si="320">AE738*0.2</f>
        <v>2.9362962962962968</v>
      </c>
      <c r="AG738" s="205"/>
      <c r="AH738" s="205"/>
      <c r="AI738" s="205"/>
      <c r="AJ738" s="205"/>
      <c r="AK738" s="4"/>
      <c r="AL738" s="4"/>
      <c r="AM738" s="309">
        <f t="shared" ref="AM738:AM801" ca="1" si="321">MAX(OFFSET($G738,0,0,$E$19,1))</f>
        <v>15.18</v>
      </c>
      <c r="AN738" s="309">
        <f t="shared" ref="AN738:AN801" ca="1" si="322">MIN(OFFSET($G738,0,0,$E$19,1))</f>
        <v>14.31</v>
      </c>
      <c r="AO738" s="310">
        <f t="shared" ref="AO738:AO801" ca="1" si="323">IFERROR(($G738- AN738)/(AM738-AN738),0)</f>
        <v>0.77011494252873625</v>
      </c>
      <c r="AP738" s="310" t="b">
        <f t="shared" ref="AP738:AP801" ca="1" si="324">AND(AO738&lt;$E$20,AO739&gt;$E$20)</f>
        <v>0</v>
      </c>
      <c r="AQ738" s="309">
        <f t="shared" ref="AQ738:AQ801" ca="1" si="325">IF(AND(NOT(AX739),AW738),D738*($E$22),IF(AX738,AQ739,0))</f>
        <v>0</v>
      </c>
      <c r="AR738" s="205">
        <f t="shared" ca="1" si="308"/>
        <v>0</v>
      </c>
      <c r="AS738" s="45" t="b">
        <f t="shared" ca="1" si="309"/>
        <v>0</v>
      </c>
      <c r="AT738">
        <f t="shared" ca="1" si="310"/>
        <v>0</v>
      </c>
      <c r="AU738" t="b">
        <f t="shared" ref="AU738:AU801" ca="1" si="326">(AT738&gt;=$E$21)</f>
        <v>0</v>
      </c>
      <c r="AV738" t="b">
        <f t="shared" ref="AV738:AV801" ca="1" si="327">OR(AS738,AU738)</f>
        <v>0</v>
      </c>
      <c r="AW738" s="266" t="b">
        <f t="shared" ref="AW738:AW801" ca="1" si="328">AND($AP739,NOT(AX739))</f>
        <v>0</v>
      </c>
      <c r="AX738" s="266" t="b">
        <f t="shared" ref="AX738:AX801" ca="1" si="329">IF(AX739,IF(AY738,FALSE,AX739),IF(AW738,TRUE,AX739))</f>
        <v>0</v>
      </c>
      <c r="AY738" s="266" t="b">
        <f t="shared" ref="AY738:AY801" ca="1" si="330">AND(AX739,AND(AV739&lt;&gt;AV740,AV739))</f>
        <v>0</v>
      </c>
    </row>
    <row r="739" spans="1:51" x14ac:dyDescent="0.25">
      <c r="A739">
        <v>707</v>
      </c>
      <c r="B739" s="163">
        <f ca="1">OFFSET(InputPriceData!B$15,CalculationsAndCharts!$A739+$A$11,0,1,1)</f>
        <v>40988</v>
      </c>
      <c r="C739" s="3">
        <f ca="1">OFFSET(InputPriceData!G$15,CalculationsAndCharts!$A739+$A$11,IF($C$7,8,0),1,1)</f>
        <v>230300</v>
      </c>
      <c r="D739" s="4">
        <f ca="1">OFFSET(InputPriceData!C$15,CalculationsAndCharts!$A739+$A$11,IF($C$7,8,0),1,1)</f>
        <v>14.91</v>
      </c>
      <c r="E739" s="4">
        <f ca="1">OFFSET(InputPriceData!D$15,CalculationsAndCharts!$A739+$A$11,IF($C$7,8,0),1,1)</f>
        <v>15.02</v>
      </c>
      <c r="F739" s="4">
        <f ca="1">OFFSET(InputPriceData!E$15,CalculationsAndCharts!$A739+$A$11,IF($C$7,8,0),1,1)</f>
        <v>14.77</v>
      </c>
      <c r="G739" s="4">
        <f ca="1">OFFSET(InputPriceData!F$15,CalculationsAndCharts!$A739+$A$11,IF($C$7,8,0),1,1)</f>
        <v>14.96</v>
      </c>
      <c r="H739" s="128"/>
      <c r="I739" s="128"/>
      <c r="K739" s="124"/>
      <c r="L739" s="279"/>
      <c r="M739" s="281"/>
      <c r="N739" s="280"/>
      <c r="O739" s="4"/>
      <c r="P739" s="4"/>
      <c r="Q739" s="3"/>
      <c r="S739" s="309">
        <f t="shared" ca="1" si="311"/>
        <v>15.18</v>
      </c>
      <c r="T739" s="309">
        <f t="shared" ca="1" si="312"/>
        <v>14.31</v>
      </c>
      <c r="U739" s="310">
        <f t="shared" ca="1" si="304"/>
        <v>0.74712643678161028</v>
      </c>
      <c r="V739" s="310" t="b">
        <f t="shared" ca="1" si="313"/>
        <v>0</v>
      </c>
      <c r="W739" s="3" t="b">
        <f t="shared" ca="1" si="314"/>
        <v>1</v>
      </c>
      <c r="X739" s="3">
        <f t="shared" ca="1" si="315"/>
        <v>14.55</v>
      </c>
      <c r="Y739" s="3">
        <f t="shared" ca="1" si="305"/>
        <v>2.8178694158075608</v>
      </c>
      <c r="Z739" s="3">
        <f t="shared" ca="1" si="316"/>
        <v>2.8178694158075608</v>
      </c>
      <c r="AA739" s="3">
        <f t="shared" ca="1" si="317"/>
        <v>64</v>
      </c>
      <c r="AB739" s="205">
        <f t="shared" ca="1" si="318"/>
        <v>8732</v>
      </c>
      <c r="AC739" s="205">
        <f t="shared" ca="1" si="319"/>
        <v>135</v>
      </c>
      <c r="AD739" s="205">
        <f t="shared" ca="1" si="306"/>
        <v>64.681481481481484</v>
      </c>
      <c r="AE739" s="205">
        <f t="shared" ca="1" si="307"/>
        <v>14.681481481481484</v>
      </c>
      <c r="AF739" s="205">
        <f t="shared" ca="1" si="320"/>
        <v>2.9362962962962968</v>
      </c>
      <c r="AG739" s="205"/>
      <c r="AH739" s="205"/>
      <c r="AI739" s="205"/>
      <c r="AJ739" s="205"/>
      <c r="AK739" s="4"/>
      <c r="AL739" s="4"/>
      <c r="AM739" s="309">
        <f t="shared" ca="1" si="321"/>
        <v>15.18</v>
      </c>
      <c r="AN739" s="309">
        <f t="shared" ca="1" si="322"/>
        <v>14.31</v>
      </c>
      <c r="AO739" s="310">
        <f t="shared" ca="1" si="323"/>
        <v>0.74712643678161028</v>
      </c>
      <c r="AP739" s="310" t="b">
        <f t="shared" ca="1" si="324"/>
        <v>0</v>
      </c>
      <c r="AQ739" s="309">
        <f t="shared" ca="1" si="325"/>
        <v>0</v>
      </c>
      <c r="AR739" s="205">
        <f t="shared" ca="1" si="308"/>
        <v>0</v>
      </c>
      <c r="AS739" s="45" t="b">
        <f t="shared" ca="1" si="309"/>
        <v>0</v>
      </c>
      <c r="AT739">
        <f t="shared" ca="1" si="310"/>
        <v>0</v>
      </c>
      <c r="AU739" t="b">
        <f t="shared" ca="1" si="326"/>
        <v>0</v>
      </c>
      <c r="AV739" t="b">
        <f t="shared" ca="1" si="327"/>
        <v>0</v>
      </c>
      <c r="AW739" s="266" t="b">
        <f t="shared" ca="1" si="328"/>
        <v>0</v>
      </c>
      <c r="AX739" s="266" t="b">
        <f t="shared" ca="1" si="329"/>
        <v>0</v>
      </c>
      <c r="AY739" s="266" t="b">
        <f t="shared" ca="1" si="330"/>
        <v>0</v>
      </c>
    </row>
    <row r="740" spans="1:51" x14ac:dyDescent="0.25">
      <c r="A740">
        <v>708</v>
      </c>
      <c r="B740" s="163">
        <f ca="1">OFFSET(InputPriceData!B$15,CalculationsAndCharts!$A740+$A$11,0,1,1)</f>
        <v>40987</v>
      </c>
      <c r="C740" s="3">
        <f ca="1">OFFSET(InputPriceData!G$15,CalculationsAndCharts!$A740+$A$11,IF($C$7,8,0),1,1)</f>
        <v>234500</v>
      </c>
      <c r="D740" s="4">
        <f ca="1">OFFSET(InputPriceData!C$15,CalculationsAndCharts!$A740+$A$11,IF($C$7,8,0),1,1)</f>
        <v>15.01</v>
      </c>
      <c r="E740" s="4">
        <f ca="1">OFFSET(InputPriceData!D$15,CalculationsAndCharts!$A740+$A$11,IF($C$7,8,0),1,1)</f>
        <v>15.19</v>
      </c>
      <c r="F740" s="4">
        <f ca="1">OFFSET(InputPriceData!E$15,CalculationsAndCharts!$A740+$A$11,IF($C$7,8,0),1,1)</f>
        <v>14.9</v>
      </c>
      <c r="G740" s="4">
        <f ca="1">OFFSET(InputPriceData!F$15,CalculationsAndCharts!$A740+$A$11,IF($C$7,8,0),1,1)</f>
        <v>15.05</v>
      </c>
      <c r="H740" s="128"/>
      <c r="I740" s="128"/>
      <c r="K740" s="124"/>
      <c r="L740" s="279"/>
      <c r="M740" s="281"/>
      <c r="N740" s="280"/>
      <c r="O740" s="4"/>
      <c r="P740" s="4"/>
      <c r="Q740" s="3"/>
      <c r="S740" s="309">
        <f t="shared" ca="1" si="311"/>
        <v>15.18</v>
      </c>
      <c r="T740" s="309">
        <f t="shared" ca="1" si="312"/>
        <v>14.31</v>
      </c>
      <c r="U740" s="310">
        <f t="shared" ca="1" si="304"/>
        <v>0.85057471264367912</v>
      </c>
      <c r="V740" s="310" t="b">
        <f t="shared" ca="1" si="313"/>
        <v>0</v>
      </c>
      <c r="W740" s="3" t="b">
        <f t="shared" ca="1" si="314"/>
        <v>0</v>
      </c>
      <c r="X740" s="3" t="str">
        <f t="shared" ca="1" si="315"/>
        <v/>
      </c>
      <c r="Y740" s="3" t="str">
        <f t="shared" ca="1" si="305"/>
        <v/>
      </c>
      <c r="Z740" s="3" t="str">
        <f t="shared" ca="1" si="316"/>
        <v/>
      </c>
      <c r="AA740" s="3" t="str">
        <f t="shared" ca="1" si="317"/>
        <v/>
      </c>
      <c r="AB740" s="205">
        <f t="shared" ca="1" si="318"/>
        <v>8668</v>
      </c>
      <c r="AC740" s="205">
        <f t="shared" ca="1" si="319"/>
        <v>134</v>
      </c>
      <c r="AD740" s="205">
        <f t="shared" ca="1" si="306"/>
        <v>64.68656716417911</v>
      </c>
      <c r="AE740" s="205">
        <f t="shared" ca="1" si="307"/>
        <v>14.68656716417911</v>
      </c>
      <c r="AF740" s="205">
        <f t="shared" ca="1" si="320"/>
        <v>2.9373134328358219</v>
      </c>
      <c r="AG740" s="205"/>
      <c r="AH740" s="205"/>
      <c r="AI740" s="205"/>
      <c r="AJ740" s="205"/>
      <c r="AK740" s="4"/>
      <c r="AL740" s="4"/>
      <c r="AM740" s="309">
        <f t="shared" ca="1" si="321"/>
        <v>15.18</v>
      </c>
      <c r="AN740" s="309">
        <f t="shared" ca="1" si="322"/>
        <v>14.31</v>
      </c>
      <c r="AO740" s="310">
        <f t="shared" ca="1" si="323"/>
        <v>0.85057471264367912</v>
      </c>
      <c r="AP740" s="310" t="b">
        <f t="shared" ca="1" si="324"/>
        <v>0</v>
      </c>
      <c r="AQ740" s="309">
        <f t="shared" ca="1" si="325"/>
        <v>0</v>
      </c>
      <c r="AR740" s="205">
        <f t="shared" ca="1" si="308"/>
        <v>0</v>
      </c>
      <c r="AS740" s="45" t="b">
        <f t="shared" ca="1" si="309"/>
        <v>0</v>
      </c>
      <c r="AT740">
        <f t="shared" ca="1" si="310"/>
        <v>0</v>
      </c>
      <c r="AU740" t="b">
        <f t="shared" ca="1" si="326"/>
        <v>0</v>
      </c>
      <c r="AV740" t="b">
        <f t="shared" ca="1" si="327"/>
        <v>0</v>
      </c>
      <c r="AW740" s="266" t="b">
        <f t="shared" ca="1" si="328"/>
        <v>0</v>
      </c>
      <c r="AX740" s="266" t="b">
        <f t="shared" ca="1" si="329"/>
        <v>0</v>
      </c>
      <c r="AY740" s="266" t="b">
        <f t="shared" ca="1" si="330"/>
        <v>0</v>
      </c>
    </row>
    <row r="741" spans="1:51" x14ac:dyDescent="0.25">
      <c r="A741">
        <v>709</v>
      </c>
      <c r="B741" s="163">
        <f ca="1">OFFSET(InputPriceData!B$15,CalculationsAndCharts!$A741+$A$11,0,1,1)</f>
        <v>40984</v>
      </c>
      <c r="C741" s="3">
        <f ca="1">OFFSET(InputPriceData!G$15,CalculationsAndCharts!$A741+$A$11,IF($C$7,8,0),1,1)</f>
        <v>385800</v>
      </c>
      <c r="D741" s="4">
        <f ca="1">OFFSET(InputPriceData!C$15,CalculationsAndCharts!$A741+$A$11,IF($C$7,8,0),1,1)</f>
        <v>15.22</v>
      </c>
      <c r="E741" s="4">
        <f ca="1">OFFSET(InputPriceData!D$15,CalculationsAndCharts!$A741+$A$11,IF($C$7,8,0),1,1)</f>
        <v>15.22</v>
      </c>
      <c r="F741" s="4">
        <f ca="1">OFFSET(InputPriceData!E$15,CalculationsAndCharts!$A741+$A$11,IF($C$7,8,0),1,1)</f>
        <v>14.95</v>
      </c>
      <c r="G741" s="4">
        <f ca="1">OFFSET(InputPriceData!F$15,CalculationsAndCharts!$A741+$A$11,IF($C$7,8,0),1,1)</f>
        <v>15</v>
      </c>
      <c r="H741" s="128"/>
      <c r="I741" s="128"/>
      <c r="K741" s="124"/>
      <c r="L741" s="279"/>
      <c r="M741" s="281"/>
      <c r="N741" s="280"/>
      <c r="O741" s="4"/>
      <c r="P741" s="4"/>
      <c r="Q741" s="3"/>
      <c r="S741" s="309">
        <f t="shared" ca="1" si="311"/>
        <v>15.18</v>
      </c>
      <c r="T741" s="309">
        <f t="shared" ca="1" si="312"/>
        <v>14.31</v>
      </c>
      <c r="U741" s="310">
        <f t="shared" ca="1" si="304"/>
        <v>0.79310344827586221</v>
      </c>
      <c r="V741" s="310" t="b">
        <f t="shared" ca="1" si="313"/>
        <v>0</v>
      </c>
      <c r="W741" s="3" t="b">
        <f t="shared" ca="1" si="314"/>
        <v>0</v>
      </c>
      <c r="X741" s="3" t="str">
        <f t="shared" ca="1" si="315"/>
        <v/>
      </c>
      <c r="Y741" s="3" t="str">
        <f t="shared" ca="1" si="305"/>
        <v/>
      </c>
      <c r="Z741" s="3" t="str">
        <f t="shared" ca="1" si="316"/>
        <v/>
      </c>
      <c r="AA741" s="3" t="str">
        <f t="shared" ca="1" si="317"/>
        <v/>
      </c>
      <c r="AB741" s="205">
        <f t="shared" ca="1" si="318"/>
        <v>8668</v>
      </c>
      <c r="AC741" s="205">
        <f t="shared" ca="1" si="319"/>
        <v>134</v>
      </c>
      <c r="AD741" s="205">
        <f t="shared" ca="1" si="306"/>
        <v>64.68656716417911</v>
      </c>
      <c r="AE741" s="205">
        <f t="shared" ca="1" si="307"/>
        <v>14.68656716417911</v>
      </c>
      <c r="AF741" s="205">
        <f t="shared" ca="1" si="320"/>
        <v>2.9373134328358219</v>
      </c>
      <c r="AG741" s="205"/>
      <c r="AH741" s="205"/>
      <c r="AI741" s="205"/>
      <c r="AJ741" s="205"/>
      <c r="AK741" s="4"/>
      <c r="AL741" s="4"/>
      <c r="AM741" s="309">
        <f t="shared" ca="1" si="321"/>
        <v>15.18</v>
      </c>
      <c r="AN741" s="309">
        <f t="shared" ca="1" si="322"/>
        <v>14.31</v>
      </c>
      <c r="AO741" s="310">
        <f t="shared" ca="1" si="323"/>
        <v>0.79310344827586221</v>
      </c>
      <c r="AP741" s="310" t="b">
        <f t="shared" ca="1" si="324"/>
        <v>0</v>
      </c>
      <c r="AQ741" s="309">
        <f t="shared" ca="1" si="325"/>
        <v>0</v>
      </c>
      <c r="AR741" s="205">
        <f t="shared" ca="1" si="308"/>
        <v>0</v>
      </c>
      <c r="AS741" s="45" t="b">
        <f t="shared" ca="1" si="309"/>
        <v>0</v>
      </c>
      <c r="AT741">
        <f t="shared" ca="1" si="310"/>
        <v>0</v>
      </c>
      <c r="AU741" t="b">
        <f t="shared" ca="1" si="326"/>
        <v>0</v>
      </c>
      <c r="AV741" t="b">
        <f t="shared" ca="1" si="327"/>
        <v>0</v>
      </c>
      <c r="AW741" s="266" t="b">
        <f t="shared" ca="1" si="328"/>
        <v>0</v>
      </c>
      <c r="AX741" s="266" t="b">
        <f t="shared" ca="1" si="329"/>
        <v>0</v>
      </c>
      <c r="AY741" s="266" t="b">
        <f t="shared" ca="1" si="330"/>
        <v>1</v>
      </c>
    </row>
    <row r="742" spans="1:51" x14ac:dyDescent="0.25">
      <c r="A742">
        <v>710</v>
      </c>
      <c r="B742" s="163">
        <f ca="1">OFFSET(InputPriceData!B$15,CalculationsAndCharts!$A742+$A$11,0,1,1)</f>
        <v>40983</v>
      </c>
      <c r="C742" s="3">
        <f ca="1">OFFSET(InputPriceData!G$15,CalculationsAndCharts!$A742+$A$11,IF($C$7,8,0),1,1)</f>
        <v>275600</v>
      </c>
      <c r="D742" s="4">
        <f ca="1">OFFSET(InputPriceData!C$15,CalculationsAndCharts!$A742+$A$11,IF($C$7,8,0),1,1)</f>
        <v>14.92</v>
      </c>
      <c r="E742" s="4">
        <f ca="1">OFFSET(InputPriceData!D$15,CalculationsAndCharts!$A742+$A$11,IF($C$7,8,0),1,1)</f>
        <v>15.28</v>
      </c>
      <c r="F742" s="4">
        <f ca="1">OFFSET(InputPriceData!E$15,CalculationsAndCharts!$A742+$A$11,IF($C$7,8,0),1,1)</f>
        <v>14.85</v>
      </c>
      <c r="G742" s="4">
        <f ca="1">OFFSET(InputPriceData!F$15,CalculationsAndCharts!$A742+$A$11,IF($C$7,8,0),1,1)</f>
        <v>15.18</v>
      </c>
      <c r="H742" s="128"/>
      <c r="I742" s="128"/>
      <c r="K742" s="124"/>
      <c r="L742" s="279"/>
      <c r="M742" s="281"/>
      <c r="N742" s="280"/>
      <c r="O742" s="4"/>
      <c r="P742" s="4"/>
      <c r="Q742" s="3"/>
      <c r="S742" s="309">
        <f t="shared" ca="1" si="311"/>
        <v>15.18</v>
      </c>
      <c r="T742" s="309">
        <f t="shared" ca="1" si="312"/>
        <v>14.31</v>
      </c>
      <c r="U742" s="310">
        <f t="shared" ca="1" si="304"/>
        <v>1</v>
      </c>
      <c r="V742" s="310" t="b">
        <f t="shared" ca="1" si="313"/>
        <v>0</v>
      </c>
      <c r="W742" s="3" t="b">
        <f t="shared" ca="1" si="314"/>
        <v>1</v>
      </c>
      <c r="X742" s="3">
        <f t="shared" ca="1" si="315"/>
        <v>14.69</v>
      </c>
      <c r="Y742" s="3">
        <f t="shared" ca="1" si="305"/>
        <v>3.3356024506467001</v>
      </c>
      <c r="Z742" s="3">
        <f t="shared" ca="1" si="316"/>
        <v>3.3356024506467001</v>
      </c>
      <c r="AA742" s="3">
        <f t="shared" ca="1" si="317"/>
        <v>66</v>
      </c>
      <c r="AB742" s="205">
        <f t="shared" ca="1" si="318"/>
        <v>8668</v>
      </c>
      <c r="AC742" s="205">
        <f t="shared" ca="1" si="319"/>
        <v>134</v>
      </c>
      <c r="AD742" s="205">
        <f t="shared" ca="1" si="306"/>
        <v>64.68656716417911</v>
      </c>
      <c r="AE742" s="205">
        <f t="shared" ca="1" si="307"/>
        <v>14.68656716417911</v>
      </c>
      <c r="AF742" s="205">
        <f t="shared" ca="1" si="320"/>
        <v>2.9373134328358219</v>
      </c>
      <c r="AG742" s="205"/>
      <c r="AH742" s="205"/>
      <c r="AI742" s="205"/>
      <c r="AJ742" s="205"/>
      <c r="AK742" s="4"/>
      <c r="AL742" s="4"/>
      <c r="AM742" s="309">
        <f t="shared" ca="1" si="321"/>
        <v>15.18</v>
      </c>
      <c r="AN742" s="309">
        <f t="shared" ca="1" si="322"/>
        <v>14.31</v>
      </c>
      <c r="AO742" s="310">
        <f t="shared" ca="1" si="323"/>
        <v>1</v>
      </c>
      <c r="AP742" s="310" t="b">
        <f t="shared" ca="1" si="324"/>
        <v>0</v>
      </c>
      <c r="AQ742" s="309">
        <f t="shared" ca="1" si="325"/>
        <v>0.42959999999999998</v>
      </c>
      <c r="AR742" s="205">
        <f t="shared" ca="1" si="308"/>
        <v>13.8904</v>
      </c>
      <c r="AS742" s="45" t="b">
        <f t="shared" ca="1" si="309"/>
        <v>0</v>
      </c>
      <c r="AT742">
        <f t="shared" ca="1" si="310"/>
        <v>9</v>
      </c>
      <c r="AU742" t="b">
        <f t="shared" ca="1" si="326"/>
        <v>1</v>
      </c>
      <c r="AV742" t="b">
        <f t="shared" ca="1" si="327"/>
        <v>1</v>
      </c>
      <c r="AW742" s="266" t="b">
        <f t="shared" ca="1" si="328"/>
        <v>0</v>
      </c>
      <c r="AX742" s="266" t="b">
        <f t="shared" ca="1" si="329"/>
        <v>1</v>
      </c>
      <c r="AY742" s="266" t="b">
        <f t="shared" ca="1" si="330"/>
        <v>0</v>
      </c>
    </row>
    <row r="743" spans="1:51" x14ac:dyDescent="0.25">
      <c r="A743">
        <v>711</v>
      </c>
      <c r="B743" s="163">
        <f ca="1">OFFSET(InputPriceData!B$15,CalculationsAndCharts!$A743+$A$11,0,1,1)</f>
        <v>40982</v>
      </c>
      <c r="C743" s="3">
        <f ca="1">OFFSET(InputPriceData!G$15,CalculationsAndCharts!$A743+$A$11,IF($C$7,8,0),1,1)</f>
        <v>491400</v>
      </c>
      <c r="D743" s="4">
        <f ca="1">OFFSET(InputPriceData!C$15,CalculationsAndCharts!$A743+$A$11,IF($C$7,8,0),1,1)</f>
        <v>15.15</v>
      </c>
      <c r="E743" s="4">
        <f ca="1">OFFSET(InputPriceData!D$15,CalculationsAndCharts!$A743+$A$11,IF($C$7,8,0),1,1)</f>
        <v>15.15</v>
      </c>
      <c r="F743" s="4">
        <f ca="1">OFFSET(InputPriceData!E$15,CalculationsAndCharts!$A743+$A$11,IF($C$7,8,0),1,1)</f>
        <v>14.79</v>
      </c>
      <c r="G743" s="4">
        <f ca="1">OFFSET(InputPriceData!F$15,CalculationsAndCharts!$A743+$A$11,IF($C$7,8,0),1,1)</f>
        <v>14.9</v>
      </c>
      <c r="H743" s="128"/>
      <c r="I743" s="128"/>
      <c r="K743" s="124"/>
      <c r="L743" s="279"/>
      <c r="M743" s="281"/>
      <c r="N743" s="280"/>
      <c r="O743" s="4"/>
      <c r="P743" s="4"/>
      <c r="Q743" s="3"/>
      <c r="S743" s="309">
        <f t="shared" ca="1" si="311"/>
        <v>15.04</v>
      </c>
      <c r="T743" s="309">
        <f t="shared" ca="1" si="312"/>
        <v>14.31</v>
      </c>
      <c r="U743" s="310">
        <f t="shared" ca="1" si="304"/>
        <v>0.80821917808219312</v>
      </c>
      <c r="V743" s="310" t="b">
        <f t="shared" ca="1" si="313"/>
        <v>0</v>
      </c>
      <c r="W743" s="3" t="b">
        <f t="shared" ca="1" si="314"/>
        <v>0</v>
      </c>
      <c r="X743" s="3" t="str">
        <f t="shared" ca="1" si="315"/>
        <v/>
      </c>
      <c r="Y743" s="3" t="str">
        <f t="shared" ca="1" si="305"/>
        <v/>
      </c>
      <c r="Z743" s="3" t="str">
        <f t="shared" ca="1" si="316"/>
        <v/>
      </c>
      <c r="AA743" s="3" t="str">
        <f t="shared" ca="1" si="317"/>
        <v/>
      </c>
      <c r="AB743" s="205">
        <f t="shared" ca="1" si="318"/>
        <v>8602</v>
      </c>
      <c r="AC743" s="205">
        <f t="shared" ca="1" si="319"/>
        <v>133</v>
      </c>
      <c r="AD743" s="205">
        <f t="shared" ca="1" si="306"/>
        <v>64.676691729323309</v>
      </c>
      <c r="AE743" s="205">
        <f t="shared" ca="1" si="307"/>
        <v>14.676691729323309</v>
      </c>
      <c r="AF743" s="205">
        <f t="shared" ca="1" si="320"/>
        <v>2.935338345864662</v>
      </c>
      <c r="AG743" s="205"/>
      <c r="AH743" s="205"/>
      <c r="AI743" s="205"/>
      <c r="AJ743" s="205"/>
      <c r="AK743" s="4"/>
      <c r="AL743" s="4"/>
      <c r="AM743" s="309">
        <f t="shared" ca="1" si="321"/>
        <v>15.04</v>
      </c>
      <c r="AN743" s="309">
        <f t="shared" ca="1" si="322"/>
        <v>14.31</v>
      </c>
      <c r="AO743" s="310">
        <f t="shared" ca="1" si="323"/>
        <v>0.80821917808219312</v>
      </c>
      <c r="AP743" s="310" t="b">
        <f t="shared" ca="1" si="324"/>
        <v>0</v>
      </c>
      <c r="AQ743" s="309">
        <f t="shared" ca="1" si="325"/>
        <v>0.42959999999999998</v>
      </c>
      <c r="AR743" s="205">
        <f t="shared" ca="1" si="308"/>
        <v>13.8904</v>
      </c>
      <c r="AS743" s="45" t="b">
        <f t="shared" ca="1" si="309"/>
        <v>0</v>
      </c>
      <c r="AT743">
        <f t="shared" ca="1" si="310"/>
        <v>8</v>
      </c>
      <c r="AU743" t="b">
        <f t="shared" ca="1" si="326"/>
        <v>0</v>
      </c>
      <c r="AV743" t="b">
        <f t="shared" ca="1" si="327"/>
        <v>0</v>
      </c>
      <c r="AW743" s="266" t="b">
        <f t="shared" ca="1" si="328"/>
        <v>0</v>
      </c>
      <c r="AX743" s="266" t="b">
        <f t="shared" ca="1" si="329"/>
        <v>1</v>
      </c>
      <c r="AY743" s="266" t="b">
        <f t="shared" ca="1" si="330"/>
        <v>0</v>
      </c>
    </row>
    <row r="744" spans="1:51" x14ac:dyDescent="0.25">
      <c r="A744">
        <v>712</v>
      </c>
      <c r="B744" s="163">
        <f ca="1">OFFSET(InputPriceData!B$15,CalculationsAndCharts!$A744+$A$11,0,1,1)</f>
        <v>40981</v>
      </c>
      <c r="C744" s="3">
        <f ca="1">OFFSET(InputPriceData!G$15,CalculationsAndCharts!$A744+$A$11,IF($C$7,8,0),1,1)</f>
        <v>475200</v>
      </c>
      <c r="D744" s="4">
        <f ca="1">OFFSET(InputPriceData!C$15,CalculationsAndCharts!$A744+$A$11,IF($C$7,8,0),1,1)</f>
        <v>15</v>
      </c>
      <c r="E744" s="4">
        <f ca="1">OFFSET(InputPriceData!D$15,CalculationsAndCharts!$A744+$A$11,IF($C$7,8,0),1,1)</f>
        <v>15.1</v>
      </c>
      <c r="F744" s="4">
        <f ca="1">OFFSET(InputPriceData!E$15,CalculationsAndCharts!$A744+$A$11,IF($C$7,8,0),1,1)</f>
        <v>14.83</v>
      </c>
      <c r="G744" s="4">
        <f ca="1">OFFSET(InputPriceData!F$15,CalculationsAndCharts!$A744+$A$11,IF($C$7,8,0),1,1)</f>
        <v>15.04</v>
      </c>
      <c r="H744" s="128"/>
      <c r="I744" s="128"/>
      <c r="K744" s="124"/>
      <c r="L744" s="279"/>
      <c r="M744" s="281"/>
      <c r="N744" s="280"/>
      <c r="O744" s="4"/>
      <c r="P744" s="4"/>
      <c r="Q744" s="3"/>
      <c r="S744" s="309">
        <f t="shared" ca="1" si="311"/>
        <v>15.05</v>
      </c>
      <c r="T744" s="309">
        <f t="shared" ca="1" si="312"/>
        <v>14.31</v>
      </c>
      <c r="U744" s="310">
        <f t="shared" ca="1" si="304"/>
        <v>0.9864864864864844</v>
      </c>
      <c r="V744" s="310" t="b">
        <f t="shared" ca="1" si="313"/>
        <v>0</v>
      </c>
      <c r="W744" s="3" t="b">
        <f t="shared" ca="1" si="314"/>
        <v>0</v>
      </c>
      <c r="X744" s="3" t="str">
        <f t="shared" ca="1" si="315"/>
        <v/>
      </c>
      <c r="Y744" s="3" t="str">
        <f t="shared" ca="1" si="305"/>
        <v/>
      </c>
      <c r="Z744" s="3" t="str">
        <f t="shared" ca="1" si="316"/>
        <v/>
      </c>
      <c r="AA744" s="3" t="str">
        <f t="shared" ca="1" si="317"/>
        <v/>
      </c>
      <c r="AB744" s="205">
        <f t="shared" ca="1" si="318"/>
        <v>8602</v>
      </c>
      <c r="AC744" s="205">
        <f t="shared" ca="1" si="319"/>
        <v>133</v>
      </c>
      <c r="AD744" s="205">
        <f t="shared" ca="1" si="306"/>
        <v>64.676691729323309</v>
      </c>
      <c r="AE744" s="205">
        <f t="shared" ca="1" si="307"/>
        <v>14.676691729323309</v>
      </c>
      <c r="AF744" s="205">
        <f t="shared" ca="1" si="320"/>
        <v>2.935338345864662</v>
      </c>
      <c r="AG744" s="205"/>
      <c r="AH744" s="205"/>
      <c r="AI744" s="205"/>
      <c r="AJ744" s="205"/>
      <c r="AK744" s="4"/>
      <c r="AL744" s="4"/>
      <c r="AM744" s="309">
        <f t="shared" ca="1" si="321"/>
        <v>15.04</v>
      </c>
      <c r="AN744" s="309">
        <f t="shared" ca="1" si="322"/>
        <v>14.31</v>
      </c>
      <c r="AO744" s="310">
        <f t="shared" ca="1" si="323"/>
        <v>1</v>
      </c>
      <c r="AP744" s="310" t="b">
        <f t="shared" ca="1" si="324"/>
        <v>0</v>
      </c>
      <c r="AQ744" s="309">
        <f t="shared" ca="1" si="325"/>
        <v>0.42959999999999998</v>
      </c>
      <c r="AR744" s="205">
        <f t="shared" ca="1" si="308"/>
        <v>13.8904</v>
      </c>
      <c r="AS744" s="45" t="b">
        <f t="shared" ca="1" si="309"/>
        <v>0</v>
      </c>
      <c r="AT744">
        <f t="shared" ca="1" si="310"/>
        <v>7</v>
      </c>
      <c r="AU744" t="b">
        <f t="shared" ca="1" si="326"/>
        <v>0</v>
      </c>
      <c r="AV744" t="b">
        <f t="shared" ca="1" si="327"/>
        <v>0</v>
      </c>
      <c r="AW744" s="266" t="b">
        <f t="shared" ca="1" si="328"/>
        <v>0</v>
      </c>
      <c r="AX744" s="266" t="b">
        <f t="shared" ca="1" si="329"/>
        <v>1</v>
      </c>
      <c r="AY744" s="266" t="b">
        <f t="shared" ca="1" si="330"/>
        <v>0</v>
      </c>
    </row>
    <row r="745" spans="1:51" x14ac:dyDescent="0.25">
      <c r="A745">
        <v>713</v>
      </c>
      <c r="B745" s="163">
        <f ca="1">OFFSET(InputPriceData!B$15,CalculationsAndCharts!$A745+$A$11,0,1,1)</f>
        <v>40980</v>
      </c>
      <c r="C745" s="3">
        <f ca="1">OFFSET(InputPriceData!G$15,CalculationsAndCharts!$A745+$A$11,IF($C$7,8,0),1,1)</f>
        <v>219400</v>
      </c>
      <c r="D745" s="4">
        <f ca="1">OFFSET(InputPriceData!C$15,CalculationsAndCharts!$A745+$A$11,IF($C$7,8,0),1,1)</f>
        <v>14.86</v>
      </c>
      <c r="E745" s="4">
        <f ca="1">OFFSET(InputPriceData!D$15,CalculationsAndCharts!$A745+$A$11,IF($C$7,8,0),1,1)</f>
        <v>14.91</v>
      </c>
      <c r="F745" s="4">
        <f ca="1">OFFSET(InputPriceData!E$15,CalculationsAndCharts!$A745+$A$11,IF($C$7,8,0),1,1)</f>
        <v>14.71</v>
      </c>
      <c r="G745" s="4">
        <f ca="1">OFFSET(InputPriceData!F$15,CalculationsAndCharts!$A745+$A$11,IF($C$7,8,0),1,1)</f>
        <v>14.85</v>
      </c>
      <c r="H745" s="128"/>
      <c r="I745" s="128"/>
      <c r="K745" s="124"/>
      <c r="L745" s="279"/>
      <c r="M745" s="281"/>
      <c r="N745" s="280"/>
      <c r="O745" s="4"/>
      <c r="P745" s="4"/>
      <c r="Q745" s="3"/>
      <c r="S745" s="309">
        <f t="shared" ca="1" si="311"/>
        <v>15.05</v>
      </c>
      <c r="T745" s="309">
        <f t="shared" ca="1" si="312"/>
        <v>14.31</v>
      </c>
      <c r="U745" s="310">
        <f t="shared" ca="1" si="304"/>
        <v>0.72972972972972838</v>
      </c>
      <c r="V745" s="310" t="b">
        <f t="shared" ca="1" si="313"/>
        <v>0</v>
      </c>
      <c r="W745" s="3" t="b">
        <f t="shared" ca="1" si="314"/>
        <v>0</v>
      </c>
      <c r="X745" s="3" t="str">
        <f t="shared" ca="1" si="315"/>
        <v/>
      </c>
      <c r="Y745" s="3" t="str">
        <f t="shared" ca="1" si="305"/>
        <v/>
      </c>
      <c r="Z745" s="3" t="str">
        <f t="shared" ca="1" si="316"/>
        <v/>
      </c>
      <c r="AA745" s="3" t="str">
        <f t="shared" ca="1" si="317"/>
        <v/>
      </c>
      <c r="AB745" s="205">
        <f t="shared" ca="1" si="318"/>
        <v>8602</v>
      </c>
      <c r="AC745" s="205">
        <f t="shared" ca="1" si="319"/>
        <v>133</v>
      </c>
      <c r="AD745" s="205">
        <f t="shared" ca="1" si="306"/>
        <v>64.676691729323309</v>
      </c>
      <c r="AE745" s="205">
        <f t="shared" ca="1" si="307"/>
        <v>14.676691729323309</v>
      </c>
      <c r="AF745" s="205">
        <f t="shared" ca="1" si="320"/>
        <v>2.935338345864662</v>
      </c>
      <c r="AG745" s="205"/>
      <c r="AH745" s="205"/>
      <c r="AI745" s="205"/>
      <c r="AJ745" s="205"/>
      <c r="AK745" s="4"/>
      <c r="AL745" s="4"/>
      <c r="AM745" s="309">
        <f t="shared" ca="1" si="321"/>
        <v>14.87</v>
      </c>
      <c r="AN745" s="309">
        <f t="shared" ca="1" si="322"/>
        <v>14.31</v>
      </c>
      <c r="AO745" s="310">
        <f t="shared" ca="1" si="323"/>
        <v>0.96428571428571497</v>
      </c>
      <c r="AP745" s="310" t="b">
        <f t="shared" ca="1" si="324"/>
        <v>0</v>
      </c>
      <c r="AQ745" s="309">
        <f t="shared" ca="1" si="325"/>
        <v>0.42959999999999998</v>
      </c>
      <c r="AR745" s="205">
        <f t="shared" ca="1" si="308"/>
        <v>13.8904</v>
      </c>
      <c r="AS745" s="45" t="b">
        <f t="shared" ca="1" si="309"/>
        <v>0</v>
      </c>
      <c r="AT745">
        <f t="shared" ca="1" si="310"/>
        <v>6</v>
      </c>
      <c r="AU745" t="b">
        <f t="shared" ca="1" si="326"/>
        <v>0</v>
      </c>
      <c r="AV745" t="b">
        <f t="shared" ca="1" si="327"/>
        <v>0</v>
      </c>
      <c r="AW745" s="266" t="b">
        <f t="shared" ca="1" si="328"/>
        <v>0</v>
      </c>
      <c r="AX745" s="266" t="b">
        <f t="shared" ca="1" si="329"/>
        <v>1</v>
      </c>
      <c r="AY745" s="266" t="b">
        <f t="shared" ca="1" si="330"/>
        <v>0</v>
      </c>
    </row>
    <row r="746" spans="1:51" x14ac:dyDescent="0.25">
      <c r="A746">
        <v>714</v>
      </c>
      <c r="B746" s="163">
        <f ca="1">OFFSET(InputPriceData!B$15,CalculationsAndCharts!$A746+$A$11,0,1,1)</f>
        <v>40977</v>
      </c>
      <c r="C746" s="3">
        <f ca="1">OFFSET(InputPriceData!G$15,CalculationsAndCharts!$A746+$A$11,IF($C$7,8,0),1,1)</f>
        <v>384300</v>
      </c>
      <c r="D746" s="4">
        <f ca="1">OFFSET(InputPriceData!C$15,CalculationsAndCharts!$A746+$A$11,IF($C$7,8,0),1,1)</f>
        <v>14.66</v>
      </c>
      <c r="E746" s="4">
        <f ca="1">OFFSET(InputPriceData!D$15,CalculationsAndCharts!$A746+$A$11,IF($C$7,8,0),1,1)</f>
        <v>14.9</v>
      </c>
      <c r="F746" s="4">
        <f ca="1">OFFSET(InputPriceData!E$15,CalculationsAndCharts!$A746+$A$11,IF($C$7,8,0),1,1)</f>
        <v>14.58</v>
      </c>
      <c r="G746" s="4">
        <f ca="1">OFFSET(InputPriceData!F$15,CalculationsAndCharts!$A746+$A$11,IF($C$7,8,0),1,1)</f>
        <v>14.87</v>
      </c>
      <c r="H746" s="128"/>
      <c r="I746" s="128"/>
      <c r="K746" s="124"/>
      <c r="L746" s="279"/>
      <c r="M746" s="281"/>
      <c r="N746" s="280"/>
      <c r="O746" s="4"/>
      <c r="P746" s="4"/>
      <c r="Q746" s="3"/>
      <c r="S746" s="309">
        <f t="shared" ca="1" si="311"/>
        <v>15.05</v>
      </c>
      <c r="T746" s="309">
        <f t="shared" ca="1" si="312"/>
        <v>14.31</v>
      </c>
      <c r="U746" s="310">
        <f t="shared" ca="1" si="304"/>
        <v>0.7567567567567548</v>
      </c>
      <c r="V746" s="310" t="b">
        <f t="shared" ca="1" si="313"/>
        <v>0</v>
      </c>
      <c r="W746" s="3" t="b">
        <f t="shared" ca="1" si="314"/>
        <v>0</v>
      </c>
      <c r="X746" s="3" t="str">
        <f t="shared" ca="1" si="315"/>
        <v/>
      </c>
      <c r="Y746" s="3" t="str">
        <f t="shared" ca="1" si="305"/>
        <v/>
      </c>
      <c r="Z746" s="3" t="str">
        <f t="shared" ca="1" si="316"/>
        <v/>
      </c>
      <c r="AA746" s="3" t="str">
        <f t="shared" ca="1" si="317"/>
        <v/>
      </c>
      <c r="AB746" s="205">
        <f t="shared" ca="1" si="318"/>
        <v>8602</v>
      </c>
      <c r="AC746" s="205">
        <f t="shared" ca="1" si="319"/>
        <v>133</v>
      </c>
      <c r="AD746" s="205">
        <f t="shared" ca="1" si="306"/>
        <v>64.676691729323309</v>
      </c>
      <c r="AE746" s="205">
        <f t="shared" ca="1" si="307"/>
        <v>14.676691729323309</v>
      </c>
      <c r="AF746" s="205">
        <f t="shared" ca="1" si="320"/>
        <v>2.935338345864662</v>
      </c>
      <c r="AG746" s="205"/>
      <c r="AH746" s="205"/>
      <c r="AI746" s="205"/>
      <c r="AJ746" s="205"/>
      <c r="AK746" s="4"/>
      <c r="AL746" s="4"/>
      <c r="AM746" s="309">
        <f t="shared" ca="1" si="321"/>
        <v>15.05</v>
      </c>
      <c r="AN746" s="309">
        <f t="shared" ca="1" si="322"/>
        <v>14.31</v>
      </c>
      <c r="AO746" s="310">
        <f t="shared" ca="1" si="323"/>
        <v>0.7567567567567548</v>
      </c>
      <c r="AP746" s="310" t="b">
        <f t="shared" ca="1" si="324"/>
        <v>0</v>
      </c>
      <c r="AQ746" s="309">
        <f t="shared" ca="1" si="325"/>
        <v>0.42959999999999998</v>
      </c>
      <c r="AR746" s="205">
        <f t="shared" ca="1" si="308"/>
        <v>13.8904</v>
      </c>
      <c r="AS746" s="45" t="b">
        <f t="shared" ca="1" si="309"/>
        <v>0</v>
      </c>
      <c r="AT746">
        <f t="shared" ca="1" si="310"/>
        <v>5</v>
      </c>
      <c r="AU746" t="b">
        <f t="shared" ca="1" si="326"/>
        <v>0</v>
      </c>
      <c r="AV746" t="b">
        <f t="shared" ca="1" si="327"/>
        <v>0</v>
      </c>
      <c r="AW746" s="266" t="b">
        <f t="shared" ca="1" si="328"/>
        <v>0</v>
      </c>
      <c r="AX746" s="266" t="b">
        <f t="shared" ca="1" si="329"/>
        <v>1</v>
      </c>
      <c r="AY746" s="266" t="b">
        <f t="shared" ca="1" si="330"/>
        <v>0</v>
      </c>
    </row>
    <row r="747" spans="1:51" x14ac:dyDescent="0.25">
      <c r="A747">
        <v>715</v>
      </c>
      <c r="B747" s="163">
        <f ca="1">OFFSET(InputPriceData!B$15,CalculationsAndCharts!$A747+$A$11,0,1,1)</f>
        <v>40976</v>
      </c>
      <c r="C747" s="3">
        <f ca="1">OFFSET(InputPriceData!G$15,CalculationsAndCharts!$A747+$A$11,IF($C$7,8,0),1,1)</f>
        <v>575600</v>
      </c>
      <c r="D747" s="4">
        <f ca="1">OFFSET(InputPriceData!C$15,CalculationsAndCharts!$A747+$A$11,IF($C$7,8,0),1,1)</f>
        <v>14.51</v>
      </c>
      <c r="E747" s="4">
        <f ca="1">OFFSET(InputPriceData!D$15,CalculationsAndCharts!$A747+$A$11,IF($C$7,8,0),1,1)</f>
        <v>14.72</v>
      </c>
      <c r="F747" s="4">
        <f ca="1">OFFSET(InputPriceData!E$15,CalculationsAndCharts!$A747+$A$11,IF($C$7,8,0),1,1)</f>
        <v>14.27</v>
      </c>
      <c r="G747" s="4">
        <f ca="1">OFFSET(InputPriceData!F$15,CalculationsAndCharts!$A747+$A$11,IF($C$7,8,0),1,1)</f>
        <v>14.67</v>
      </c>
      <c r="H747" s="128"/>
      <c r="I747" s="128"/>
      <c r="K747" s="124"/>
      <c r="L747" s="279"/>
      <c r="M747" s="281"/>
      <c r="N747" s="280"/>
      <c r="O747" s="4"/>
      <c r="P747" s="4"/>
      <c r="Q747" s="3"/>
      <c r="S747" s="309">
        <f t="shared" ca="1" si="311"/>
        <v>15.05</v>
      </c>
      <c r="T747" s="309">
        <f t="shared" ca="1" si="312"/>
        <v>14.31</v>
      </c>
      <c r="U747" s="310">
        <f t="shared" ca="1" si="304"/>
        <v>0.48648648648648557</v>
      </c>
      <c r="V747" s="310" t="b">
        <f t="shared" ca="1" si="313"/>
        <v>0</v>
      </c>
      <c r="W747" s="3" t="b">
        <f t="shared" ca="1" si="314"/>
        <v>0</v>
      </c>
      <c r="X747" s="3" t="str">
        <f t="shared" ca="1" si="315"/>
        <v/>
      </c>
      <c r="Y747" s="3" t="str">
        <f t="shared" ca="1" si="305"/>
        <v/>
      </c>
      <c r="Z747" s="3" t="str">
        <f t="shared" ca="1" si="316"/>
        <v/>
      </c>
      <c r="AA747" s="3" t="str">
        <f t="shared" ca="1" si="317"/>
        <v/>
      </c>
      <c r="AB747" s="205">
        <f t="shared" ca="1" si="318"/>
        <v>8602</v>
      </c>
      <c r="AC747" s="205">
        <f t="shared" ca="1" si="319"/>
        <v>133</v>
      </c>
      <c r="AD747" s="205">
        <f t="shared" ca="1" si="306"/>
        <v>64.676691729323309</v>
      </c>
      <c r="AE747" s="205">
        <f t="shared" ca="1" si="307"/>
        <v>14.676691729323309</v>
      </c>
      <c r="AF747" s="205">
        <f t="shared" ca="1" si="320"/>
        <v>2.935338345864662</v>
      </c>
      <c r="AG747" s="205"/>
      <c r="AH747" s="205"/>
      <c r="AI747" s="205"/>
      <c r="AJ747" s="205"/>
      <c r="AK747" s="4"/>
      <c r="AL747" s="4"/>
      <c r="AM747" s="309">
        <f t="shared" ca="1" si="321"/>
        <v>15.05</v>
      </c>
      <c r="AN747" s="309">
        <f t="shared" ca="1" si="322"/>
        <v>14.31</v>
      </c>
      <c r="AO747" s="310">
        <f t="shared" ca="1" si="323"/>
        <v>0.48648648648648557</v>
      </c>
      <c r="AP747" s="310" t="b">
        <f t="shared" ca="1" si="324"/>
        <v>0</v>
      </c>
      <c r="AQ747" s="309">
        <f t="shared" ca="1" si="325"/>
        <v>0.42959999999999998</v>
      </c>
      <c r="AR747" s="205">
        <f t="shared" ca="1" si="308"/>
        <v>13.8904</v>
      </c>
      <c r="AS747" s="45" t="b">
        <f t="shared" ca="1" si="309"/>
        <v>0</v>
      </c>
      <c r="AT747">
        <f t="shared" ca="1" si="310"/>
        <v>4</v>
      </c>
      <c r="AU747" t="b">
        <f t="shared" ca="1" si="326"/>
        <v>0</v>
      </c>
      <c r="AV747" t="b">
        <f t="shared" ca="1" si="327"/>
        <v>0</v>
      </c>
      <c r="AW747" s="266" t="b">
        <f t="shared" ca="1" si="328"/>
        <v>0</v>
      </c>
      <c r="AX747" s="266" t="b">
        <f t="shared" ca="1" si="329"/>
        <v>1</v>
      </c>
      <c r="AY747" s="266" t="b">
        <f t="shared" ca="1" si="330"/>
        <v>0</v>
      </c>
    </row>
    <row r="748" spans="1:51" x14ac:dyDescent="0.25">
      <c r="A748">
        <v>716</v>
      </c>
      <c r="B748" s="163">
        <f ca="1">OFFSET(InputPriceData!B$15,CalculationsAndCharts!$A748+$A$11,0,1,1)</f>
        <v>40975</v>
      </c>
      <c r="C748" s="3">
        <f ca="1">OFFSET(InputPriceData!G$15,CalculationsAndCharts!$A748+$A$11,IF($C$7,8,0),1,1)</f>
        <v>422700</v>
      </c>
      <c r="D748" s="4">
        <f ca="1">OFFSET(InputPriceData!C$15,CalculationsAndCharts!$A748+$A$11,IF($C$7,8,0),1,1)</f>
        <v>14.38</v>
      </c>
      <c r="E748" s="4">
        <f ca="1">OFFSET(InputPriceData!D$15,CalculationsAndCharts!$A748+$A$11,IF($C$7,8,0),1,1)</f>
        <v>14.45</v>
      </c>
      <c r="F748" s="4">
        <f ca="1">OFFSET(InputPriceData!E$15,CalculationsAndCharts!$A748+$A$11,IF($C$7,8,0),1,1)</f>
        <v>14.23</v>
      </c>
      <c r="G748" s="4">
        <f ca="1">OFFSET(InputPriceData!F$15,CalculationsAndCharts!$A748+$A$11,IF($C$7,8,0),1,1)</f>
        <v>14.41</v>
      </c>
      <c r="H748" s="128"/>
      <c r="I748" s="128"/>
      <c r="K748" s="124"/>
      <c r="L748" s="279"/>
      <c r="M748" s="281"/>
      <c r="N748" s="280"/>
      <c r="O748" s="4"/>
      <c r="P748" s="4"/>
      <c r="Q748" s="3"/>
      <c r="S748" s="309">
        <f t="shared" ca="1" si="311"/>
        <v>15.05</v>
      </c>
      <c r="T748" s="309">
        <f t="shared" ca="1" si="312"/>
        <v>14.31</v>
      </c>
      <c r="U748" s="310">
        <f t="shared" ca="1" si="304"/>
        <v>0.13513513513513462</v>
      </c>
      <c r="V748" s="310" t="b">
        <f t="shared" ca="1" si="313"/>
        <v>0</v>
      </c>
      <c r="W748" s="3" t="b">
        <f t="shared" ca="1" si="314"/>
        <v>0</v>
      </c>
      <c r="X748" s="3" t="str">
        <f t="shared" ca="1" si="315"/>
        <v/>
      </c>
      <c r="Y748" s="3" t="str">
        <f t="shared" ca="1" si="305"/>
        <v/>
      </c>
      <c r="Z748" s="3" t="str">
        <f t="shared" ca="1" si="316"/>
        <v/>
      </c>
      <c r="AA748" s="3" t="str">
        <f t="shared" ca="1" si="317"/>
        <v/>
      </c>
      <c r="AB748" s="205">
        <f t="shared" ca="1" si="318"/>
        <v>8602</v>
      </c>
      <c r="AC748" s="205">
        <f t="shared" ca="1" si="319"/>
        <v>133</v>
      </c>
      <c r="AD748" s="205">
        <f t="shared" ca="1" si="306"/>
        <v>64.676691729323309</v>
      </c>
      <c r="AE748" s="205">
        <f t="shared" ca="1" si="307"/>
        <v>14.676691729323309</v>
      </c>
      <c r="AF748" s="205">
        <f t="shared" ca="1" si="320"/>
        <v>2.935338345864662</v>
      </c>
      <c r="AG748" s="205"/>
      <c r="AH748" s="205"/>
      <c r="AI748" s="205"/>
      <c r="AJ748" s="205"/>
      <c r="AK748" s="4"/>
      <c r="AL748" s="4"/>
      <c r="AM748" s="309">
        <f t="shared" ca="1" si="321"/>
        <v>15.05</v>
      </c>
      <c r="AN748" s="309">
        <f t="shared" ca="1" si="322"/>
        <v>14.31</v>
      </c>
      <c r="AO748" s="310">
        <f t="shared" ca="1" si="323"/>
        <v>0.13513513513513462</v>
      </c>
      <c r="AP748" s="310" t="b">
        <f t="shared" ca="1" si="324"/>
        <v>0</v>
      </c>
      <c r="AQ748" s="309">
        <f t="shared" ca="1" si="325"/>
        <v>0.42959999999999998</v>
      </c>
      <c r="AR748" s="205">
        <f t="shared" ca="1" si="308"/>
        <v>13.8904</v>
      </c>
      <c r="AS748" s="45" t="b">
        <f t="shared" ca="1" si="309"/>
        <v>0</v>
      </c>
      <c r="AT748">
        <f t="shared" ca="1" si="310"/>
        <v>3</v>
      </c>
      <c r="AU748" t="b">
        <f t="shared" ca="1" si="326"/>
        <v>0</v>
      </c>
      <c r="AV748" t="b">
        <f t="shared" ca="1" si="327"/>
        <v>0</v>
      </c>
      <c r="AW748" s="266" t="b">
        <f t="shared" ca="1" si="328"/>
        <v>0</v>
      </c>
      <c r="AX748" s="266" t="b">
        <f t="shared" ca="1" si="329"/>
        <v>1</v>
      </c>
      <c r="AY748" s="266" t="b">
        <f t="shared" ca="1" si="330"/>
        <v>0</v>
      </c>
    </row>
    <row r="749" spans="1:51" x14ac:dyDescent="0.25">
      <c r="A749">
        <v>717</v>
      </c>
      <c r="B749" s="163">
        <f ca="1">OFFSET(InputPriceData!B$15,CalculationsAndCharts!$A749+$A$11,0,1,1)</f>
        <v>40974</v>
      </c>
      <c r="C749" s="3">
        <f ca="1">OFFSET(InputPriceData!G$15,CalculationsAndCharts!$A749+$A$11,IF($C$7,8,0),1,1)</f>
        <v>402800</v>
      </c>
      <c r="D749" s="4">
        <f ca="1">OFFSET(InputPriceData!C$15,CalculationsAndCharts!$A749+$A$11,IF($C$7,8,0),1,1)</f>
        <v>14.46</v>
      </c>
      <c r="E749" s="4">
        <f ca="1">OFFSET(InputPriceData!D$15,CalculationsAndCharts!$A749+$A$11,IF($C$7,8,0),1,1)</f>
        <v>14.51</v>
      </c>
      <c r="F749" s="4">
        <f ca="1">OFFSET(InputPriceData!E$15,CalculationsAndCharts!$A749+$A$11,IF($C$7,8,0),1,1)</f>
        <v>14.19</v>
      </c>
      <c r="G749" s="4">
        <f ca="1">OFFSET(InputPriceData!F$15,CalculationsAndCharts!$A749+$A$11,IF($C$7,8,0),1,1)</f>
        <v>14.31</v>
      </c>
      <c r="H749" s="128"/>
      <c r="I749" s="128"/>
      <c r="K749" s="124"/>
      <c r="L749" s="279"/>
      <c r="M749" s="281"/>
      <c r="N749" s="280"/>
      <c r="O749" s="4"/>
      <c r="P749" s="4"/>
      <c r="Q749" s="3"/>
      <c r="S749" s="309">
        <f t="shared" ca="1" si="311"/>
        <v>15.05</v>
      </c>
      <c r="T749" s="309">
        <f t="shared" ca="1" si="312"/>
        <v>14.31</v>
      </c>
      <c r="U749" s="310">
        <f t="shared" ca="1" si="304"/>
        <v>0</v>
      </c>
      <c r="V749" s="310" t="b">
        <f t="shared" ca="1" si="313"/>
        <v>1</v>
      </c>
      <c r="W749" s="3" t="b">
        <f t="shared" ca="1" si="314"/>
        <v>0</v>
      </c>
      <c r="X749" s="3" t="str">
        <f t="shared" ca="1" si="315"/>
        <v/>
      </c>
      <c r="Y749" s="3" t="str">
        <f t="shared" ca="1" si="305"/>
        <v/>
      </c>
      <c r="Z749" s="3" t="str">
        <f t="shared" ca="1" si="316"/>
        <v/>
      </c>
      <c r="AA749" s="3" t="str">
        <f t="shared" ca="1" si="317"/>
        <v/>
      </c>
      <c r="AB749" s="205">
        <f t="shared" ca="1" si="318"/>
        <v>8602</v>
      </c>
      <c r="AC749" s="205">
        <f t="shared" ca="1" si="319"/>
        <v>133</v>
      </c>
      <c r="AD749" s="205">
        <f t="shared" ca="1" si="306"/>
        <v>64.676691729323309</v>
      </c>
      <c r="AE749" s="205">
        <f t="shared" ca="1" si="307"/>
        <v>14.676691729323309</v>
      </c>
      <c r="AF749" s="205">
        <f t="shared" ca="1" si="320"/>
        <v>2.935338345864662</v>
      </c>
      <c r="AG749" s="205"/>
      <c r="AH749" s="205"/>
      <c r="AI749" s="205"/>
      <c r="AJ749" s="205"/>
      <c r="AK749" s="4"/>
      <c r="AL749" s="4"/>
      <c r="AM749" s="309">
        <f t="shared" ca="1" si="321"/>
        <v>15.05</v>
      </c>
      <c r="AN749" s="309">
        <f t="shared" ca="1" si="322"/>
        <v>14.31</v>
      </c>
      <c r="AO749" s="310">
        <f t="shared" ca="1" si="323"/>
        <v>0</v>
      </c>
      <c r="AP749" s="310" t="b">
        <f t="shared" ca="1" si="324"/>
        <v>1</v>
      </c>
      <c r="AQ749" s="309">
        <f t="shared" ca="1" si="325"/>
        <v>0.42959999999999998</v>
      </c>
      <c r="AR749" s="205">
        <f t="shared" ca="1" si="308"/>
        <v>13.8904</v>
      </c>
      <c r="AS749" s="45" t="b">
        <f t="shared" ca="1" si="309"/>
        <v>0</v>
      </c>
      <c r="AT749">
        <f t="shared" ca="1" si="310"/>
        <v>2</v>
      </c>
      <c r="AU749" t="b">
        <f t="shared" ca="1" si="326"/>
        <v>0</v>
      </c>
      <c r="AV749" t="b">
        <f t="shared" ca="1" si="327"/>
        <v>0</v>
      </c>
      <c r="AW749" s="266" t="b">
        <f t="shared" ca="1" si="328"/>
        <v>0</v>
      </c>
      <c r="AX749" s="266" t="b">
        <f t="shared" ca="1" si="329"/>
        <v>1</v>
      </c>
      <c r="AY749" s="266" t="b">
        <f t="shared" ca="1" si="330"/>
        <v>0</v>
      </c>
    </row>
    <row r="750" spans="1:51" x14ac:dyDescent="0.25">
      <c r="A750">
        <v>718</v>
      </c>
      <c r="B750" s="163">
        <f ca="1">OFFSET(InputPriceData!B$15,CalculationsAndCharts!$A750+$A$11,0,1,1)</f>
        <v>40973</v>
      </c>
      <c r="C750" s="3">
        <f ca="1">OFFSET(InputPriceData!G$15,CalculationsAndCharts!$A750+$A$11,IF($C$7,8,0),1,1)</f>
        <v>261700</v>
      </c>
      <c r="D750" s="4">
        <f ca="1">OFFSET(InputPriceData!C$15,CalculationsAndCharts!$A750+$A$11,IF($C$7,8,0),1,1)</f>
        <v>14.32</v>
      </c>
      <c r="E750" s="4">
        <f ca="1">OFFSET(InputPriceData!D$15,CalculationsAndCharts!$A750+$A$11,IF($C$7,8,0),1,1)</f>
        <v>14.62</v>
      </c>
      <c r="F750" s="4">
        <f ca="1">OFFSET(InputPriceData!E$15,CalculationsAndCharts!$A750+$A$11,IF($C$7,8,0),1,1)</f>
        <v>14.21</v>
      </c>
      <c r="G750" s="4">
        <f ca="1">OFFSET(InputPriceData!F$15,CalculationsAndCharts!$A750+$A$11,IF($C$7,8,0),1,1)</f>
        <v>14.59</v>
      </c>
      <c r="H750" s="128"/>
      <c r="I750" s="128"/>
      <c r="K750" s="124"/>
      <c r="L750" s="279"/>
      <c r="M750" s="281"/>
      <c r="N750" s="280"/>
      <c r="O750" s="4"/>
      <c r="P750" s="4"/>
      <c r="Q750" s="3"/>
      <c r="S750" s="309">
        <f t="shared" ca="1" si="311"/>
        <v>15.05</v>
      </c>
      <c r="T750" s="309">
        <f t="shared" ca="1" si="312"/>
        <v>14.35</v>
      </c>
      <c r="U750" s="310">
        <f t="shared" ca="1" si="304"/>
        <v>0.34285714285714264</v>
      </c>
      <c r="V750" s="310" t="b">
        <f t="shared" ca="1" si="313"/>
        <v>0</v>
      </c>
      <c r="W750" s="3" t="b">
        <f t="shared" ca="1" si="314"/>
        <v>0</v>
      </c>
      <c r="X750" s="3" t="str">
        <f t="shared" ca="1" si="315"/>
        <v/>
      </c>
      <c r="Y750" s="3" t="str">
        <f t="shared" ca="1" si="305"/>
        <v/>
      </c>
      <c r="Z750" s="3" t="str">
        <f t="shared" ca="1" si="316"/>
        <v/>
      </c>
      <c r="AA750" s="3" t="str">
        <f t="shared" ca="1" si="317"/>
        <v/>
      </c>
      <c r="AB750" s="205">
        <f t="shared" ca="1" si="318"/>
        <v>8602</v>
      </c>
      <c r="AC750" s="205">
        <f t="shared" ca="1" si="319"/>
        <v>133</v>
      </c>
      <c r="AD750" s="205">
        <f t="shared" ca="1" si="306"/>
        <v>64.676691729323309</v>
      </c>
      <c r="AE750" s="205">
        <f t="shared" ca="1" si="307"/>
        <v>14.676691729323309</v>
      </c>
      <c r="AF750" s="205">
        <f t="shared" ca="1" si="320"/>
        <v>2.935338345864662</v>
      </c>
      <c r="AG750" s="205"/>
      <c r="AH750" s="205"/>
      <c r="AI750" s="205"/>
      <c r="AJ750" s="205"/>
      <c r="AK750" s="4"/>
      <c r="AL750" s="4"/>
      <c r="AM750" s="309">
        <f t="shared" ca="1" si="321"/>
        <v>15.05</v>
      </c>
      <c r="AN750" s="309">
        <f t="shared" ca="1" si="322"/>
        <v>14.35</v>
      </c>
      <c r="AO750" s="310">
        <f t="shared" ca="1" si="323"/>
        <v>0.34285714285714264</v>
      </c>
      <c r="AP750" s="310" t="b">
        <f t="shared" ca="1" si="324"/>
        <v>0</v>
      </c>
      <c r="AQ750" s="309">
        <f t="shared" ca="1" si="325"/>
        <v>0.42959999999999998</v>
      </c>
      <c r="AR750" s="205">
        <f t="shared" ca="1" si="308"/>
        <v>13.8904</v>
      </c>
      <c r="AS750" s="45" t="b">
        <f t="shared" ca="1" si="309"/>
        <v>0</v>
      </c>
      <c r="AT750">
        <f t="shared" ca="1" si="310"/>
        <v>1</v>
      </c>
      <c r="AU750" t="b">
        <f t="shared" ca="1" si="326"/>
        <v>0</v>
      </c>
      <c r="AV750" t="b">
        <f t="shared" ca="1" si="327"/>
        <v>0</v>
      </c>
      <c r="AW750" s="266" t="b">
        <f t="shared" ca="1" si="328"/>
        <v>1</v>
      </c>
      <c r="AX750" s="266" t="b">
        <f t="shared" ca="1" si="329"/>
        <v>1</v>
      </c>
      <c r="AY750" s="266" t="b">
        <f t="shared" ca="1" si="330"/>
        <v>0</v>
      </c>
    </row>
    <row r="751" spans="1:51" x14ac:dyDescent="0.25">
      <c r="A751">
        <v>719</v>
      </c>
      <c r="B751" s="163">
        <f ca="1">OFFSET(InputPriceData!B$15,CalculationsAndCharts!$A751+$A$11,0,1,1)</f>
        <v>40970</v>
      </c>
      <c r="C751" s="3">
        <f ca="1">OFFSET(InputPriceData!G$15,CalculationsAndCharts!$A751+$A$11,IF($C$7,8,0),1,1)</f>
        <v>321500</v>
      </c>
      <c r="D751" s="4">
        <f ca="1">OFFSET(InputPriceData!C$15,CalculationsAndCharts!$A751+$A$11,IF($C$7,8,0),1,1)</f>
        <v>14.62</v>
      </c>
      <c r="E751" s="4">
        <f ca="1">OFFSET(InputPriceData!D$15,CalculationsAndCharts!$A751+$A$11,IF($C$7,8,0),1,1)</f>
        <v>14.82</v>
      </c>
      <c r="F751" s="4">
        <f ca="1">OFFSET(InputPriceData!E$15,CalculationsAndCharts!$A751+$A$11,IF($C$7,8,0),1,1)</f>
        <v>14.18</v>
      </c>
      <c r="G751" s="4">
        <f ca="1">OFFSET(InputPriceData!F$15,CalculationsAndCharts!$A751+$A$11,IF($C$7,8,0),1,1)</f>
        <v>14.35</v>
      </c>
      <c r="H751" s="128"/>
      <c r="I751" s="128"/>
      <c r="K751" s="124"/>
      <c r="L751" s="279"/>
      <c r="M751" s="281"/>
      <c r="N751" s="280"/>
      <c r="O751" s="4"/>
      <c r="P751" s="4"/>
      <c r="Q751" s="3"/>
      <c r="S751" s="309">
        <f t="shared" ca="1" si="311"/>
        <v>15.17</v>
      </c>
      <c r="T751" s="309">
        <f t="shared" ca="1" si="312"/>
        <v>14.35</v>
      </c>
      <c r="U751" s="310">
        <f t="shared" ca="1" si="304"/>
        <v>0</v>
      </c>
      <c r="V751" s="310" t="b">
        <f t="shared" ca="1" si="313"/>
        <v>1</v>
      </c>
      <c r="W751" s="3" t="b">
        <f t="shared" ca="1" si="314"/>
        <v>0</v>
      </c>
      <c r="X751" s="3" t="str">
        <f t="shared" ca="1" si="315"/>
        <v/>
      </c>
      <c r="Y751" s="3" t="str">
        <f t="shared" ca="1" si="305"/>
        <v/>
      </c>
      <c r="Z751" s="3" t="str">
        <f t="shared" ca="1" si="316"/>
        <v/>
      </c>
      <c r="AA751" s="3" t="str">
        <f t="shared" ca="1" si="317"/>
        <v/>
      </c>
      <c r="AB751" s="205">
        <f t="shared" ca="1" si="318"/>
        <v>8602</v>
      </c>
      <c r="AC751" s="205">
        <f t="shared" ca="1" si="319"/>
        <v>133</v>
      </c>
      <c r="AD751" s="205">
        <f t="shared" ca="1" si="306"/>
        <v>64.676691729323309</v>
      </c>
      <c r="AE751" s="205">
        <f t="shared" ca="1" si="307"/>
        <v>14.676691729323309</v>
      </c>
      <c r="AF751" s="205">
        <f t="shared" ca="1" si="320"/>
        <v>2.935338345864662</v>
      </c>
      <c r="AG751" s="205"/>
      <c r="AH751" s="205"/>
      <c r="AI751" s="205"/>
      <c r="AJ751" s="205"/>
      <c r="AK751" s="4"/>
      <c r="AL751" s="4"/>
      <c r="AM751" s="309">
        <f t="shared" ca="1" si="321"/>
        <v>15.05</v>
      </c>
      <c r="AN751" s="309">
        <f t="shared" ca="1" si="322"/>
        <v>14.35</v>
      </c>
      <c r="AO751" s="310">
        <f t="shared" ca="1" si="323"/>
        <v>0</v>
      </c>
      <c r="AP751" s="310" t="b">
        <f t="shared" ca="1" si="324"/>
        <v>1</v>
      </c>
      <c r="AQ751" s="309">
        <f t="shared" ca="1" si="325"/>
        <v>0</v>
      </c>
      <c r="AR751" s="205">
        <f t="shared" ca="1" si="308"/>
        <v>0</v>
      </c>
      <c r="AS751" s="45" t="b">
        <f t="shared" ca="1" si="309"/>
        <v>0</v>
      </c>
      <c r="AT751">
        <f t="shared" ca="1" si="310"/>
        <v>0</v>
      </c>
      <c r="AU751" t="b">
        <f t="shared" ca="1" si="326"/>
        <v>0</v>
      </c>
      <c r="AV751" t="b">
        <f t="shared" ca="1" si="327"/>
        <v>0</v>
      </c>
      <c r="AW751" s="266" t="b">
        <f t="shared" ca="1" si="328"/>
        <v>0</v>
      </c>
      <c r="AX751" s="266" t="b">
        <f t="shared" ca="1" si="329"/>
        <v>0</v>
      </c>
      <c r="AY751" s="266" t="b">
        <f t="shared" ca="1" si="330"/>
        <v>0</v>
      </c>
    </row>
    <row r="752" spans="1:51" x14ac:dyDescent="0.25">
      <c r="A752">
        <v>720</v>
      </c>
      <c r="B752" s="163">
        <f ca="1">OFFSET(InputPriceData!B$15,CalculationsAndCharts!$A752+$A$11,0,1,1)</f>
        <v>40969</v>
      </c>
      <c r="C752" s="3">
        <f ca="1">OFFSET(InputPriceData!G$15,CalculationsAndCharts!$A752+$A$11,IF($C$7,8,0),1,1)</f>
        <v>218500</v>
      </c>
      <c r="D752" s="4">
        <f ca="1">OFFSET(InputPriceData!C$15,CalculationsAndCharts!$A752+$A$11,IF($C$7,8,0),1,1)</f>
        <v>14.53</v>
      </c>
      <c r="E752" s="4">
        <f ca="1">OFFSET(InputPriceData!D$15,CalculationsAndCharts!$A752+$A$11,IF($C$7,8,0),1,1)</f>
        <v>14.75</v>
      </c>
      <c r="F752" s="4">
        <f ca="1">OFFSET(InputPriceData!E$15,CalculationsAndCharts!$A752+$A$11,IF($C$7,8,0),1,1)</f>
        <v>14.48</v>
      </c>
      <c r="G752" s="4">
        <f ca="1">OFFSET(InputPriceData!F$15,CalculationsAndCharts!$A752+$A$11,IF($C$7,8,0),1,1)</f>
        <v>14.65</v>
      </c>
      <c r="H752" s="128"/>
      <c r="I752" s="128"/>
      <c r="K752" s="124"/>
      <c r="L752" s="279"/>
      <c r="M752" s="281"/>
      <c r="N752" s="280"/>
      <c r="O752" s="4"/>
      <c r="P752" s="4"/>
      <c r="Q752" s="3"/>
      <c r="S752" s="309">
        <f t="shared" ca="1" si="311"/>
        <v>15.19</v>
      </c>
      <c r="T752" s="309">
        <f t="shared" ca="1" si="312"/>
        <v>14.47</v>
      </c>
      <c r="U752" s="310">
        <f t="shared" ca="1" si="304"/>
        <v>0.25</v>
      </c>
      <c r="V752" s="310" t="b">
        <f t="shared" ca="1" si="313"/>
        <v>0</v>
      </c>
      <c r="W752" s="3" t="b">
        <f t="shared" ca="1" si="314"/>
        <v>0</v>
      </c>
      <c r="X752" s="3" t="str">
        <f t="shared" ca="1" si="315"/>
        <v/>
      </c>
      <c r="Y752" s="3" t="str">
        <f t="shared" ca="1" si="305"/>
        <v/>
      </c>
      <c r="Z752" s="3" t="str">
        <f t="shared" ca="1" si="316"/>
        <v/>
      </c>
      <c r="AA752" s="3" t="str">
        <f t="shared" ca="1" si="317"/>
        <v/>
      </c>
      <c r="AB752" s="205">
        <f t="shared" ca="1" si="318"/>
        <v>8602</v>
      </c>
      <c r="AC752" s="205">
        <f t="shared" ca="1" si="319"/>
        <v>133</v>
      </c>
      <c r="AD752" s="205">
        <f t="shared" ca="1" si="306"/>
        <v>64.676691729323309</v>
      </c>
      <c r="AE752" s="205">
        <f t="shared" ca="1" si="307"/>
        <v>14.676691729323309</v>
      </c>
      <c r="AF752" s="205">
        <f t="shared" ca="1" si="320"/>
        <v>2.935338345864662</v>
      </c>
      <c r="AG752" s="205"/>
      <c r="AH752" s="205"/>
      <c r="AI752" s="205"/>
      <c r="AJ752" s="205"/>
      <c r="AK752" s="4"/>
      <c r="AL752" s="4"/>
      <c r="AM752" s="309">
        <f t="shared" ca="1" si="321"/>
        <v>15.05</v>
      </c>
      <c r="AN752" s="309">
        <f t="shared" ca="1" si="322"/>
        <v>14.47</v>
      </c>
      <c r="AO752" s="310">
        <f t="shared" ca="1" si="323"/>
        <v>0.31034482758620635</v>
      </c>
      <c r="AP752" s="310" t="b">
        <f t="shared" ca="1" si="324"/>
        <v>0</v>
      </c>
      <c r="AQ752" s="309">
        <f t="shared" ca="1" si="325"/>
        <v>0</v>
      </c>
      <c r="AR752" s="205">
        <f t="shared" ca="1" si="308"/>
        <v>0</v>
      </c>
      <c r="AS752" s="45" t="b">
        <f t="shared" ca="1" si="309"/>
        <v>0</v>
      </c>
      <c r="AT752">
        <f t="shared" ca="1" si="310"/>
        <v>0</v>
      </c>
      <c r="AU752" t="b">
        <f t="shared" ca="1" si="326"/>
        <v>0</v>
      </c>
      <c r="AV752" t="b">
        <f t="shared" ca="1" si="327"/>
        <v>0</v>
      </c>
      <c r="AW752" s="266" t="b">
        <f t="shared" ca="1" si="328"/>
        <v>0</v>
      </c>
      <c r="AX752" s="266" t="b">
        <f t="shared" ca="1" si="329"/>
        <v>0</v>
      </c>
      <c r="AY752" s="266" t="b">
        <f t="shared" ca="1" si="330"/>
        <v>1</v>
      </c>
    </row>
    <row r="753" spans="1:51" x14ac:dyDescent="0.25">
      <c r="A753">
        <v>721</v>
      </c>
      <c r="B753" s="163">
        <f ca="1">OFFSET(InputPriceData!B$15,CalculationsAndCharts!$A753+$A$11,0,1,1)</f>
        <v>40968</v>
      </c>
      <c r="C753" s="3">
        <f ca="1">OFFSET(InputPriceData!G$15,CalculationsAndCharts!$A753+$A$11,IF($C$7,8,0),1,1)</f>
        <v>417300</v>
      </c>
      <c r="D753" s="4">
        <f ca="1">OFFSET(InputPriceData!C$15,CalculationsAndCharts!$A753+$A$11,IF($C$7,8,0),1,1)</f>
        <v>14.55</v>
      </c>
      <c r="E753" s="4">
        <f ca="1">OFFSET(InputPriceData!D$15,CalculationsAndCharts!$A753+$A$11,IF($C$7,8,0),1,1)</f>
        <v>14.63</v>
      </c>
      <c r="F753" s="4">
        <f ca="1">OFFSET(InputPriceData!E$15,CalculationsAndCharts!$A753+$A$11,IF($C$7,8,0),1,1)</f>
        <v>14.22</v>
      </c>
      <c r="G753" s="4">
        <f ca="1">OFFSET(InputPriceData!F$15,CalculationsAndCharts!$A753+$A$11,IF($C$7,8,0),1,1)</f>
        <v>14.47</v>
      </c>
      <c r="H753" s="128"/>
      <c r="I753" s="128"/>
      <c r="K753" s="124"/>
      <c r="L753" s="279"/>
      <c r="M753" s="281"/>
      <c r="N753" s="280"/>
      <c r="O753" s="4"/>
      <c r="P753" s="4"/>
      <c r="Q753" s="3"/>
      <c r="S753" s="309">
        <f t="shared" ca="1" si="311"/>
        <v>15.35</v>
      </c>
      <c r="T753" s="309">
        <f t="shared" ca="1" si="312"/>
        <v>14.47</v>
      </c>
      <c r="U753" s="310">
        <f t="shared" ca="1" si="304"/>
        <v>0</v>
      </c>
      <c r="V753" s="310" t="b">
        <f t="shared" ca="1" si="313"/>
        <v>0</v>
      </c>
      <c r="W753" s="3" t="b">
        <f t="shared" ca="1" si="314"/>
        <v>0</v>
      </c>
      <c r="X753" s="3" t="str">
        <f t="shared" ca="1" si="315"/>
        <v/>
      </c>
      <c r="Y753" s="3" t="str">
        <f t="shared" ca="1" si="305"/>
        <v/>
      </c>
      <c r="Z753" s="3" t="str">
        <f t="shared" ca="1" si="316"/>
        <v/>
      </c>
      <c r="AA753" s="3" t="str">
        <f t="shared" ca="1" si="317"/>
        <v/>
      </c>
      <c r="AB753" s="205">
        <f t="shared" ca="1" si="318"/>
        <v>8602</v>
      </c>
      <c r="AC753" s="205">
        <f t="shared" ca="1" si="319"/>
        <v>133</v>
      </c>
      <c r="AD753" s="205">
        <f t="shared" ca="1" si="306"/>
        <v>64.676691729323309</v>
      </c>
      <c r="AE753" s="205">
        <f t="shared" ca="1" si="307"/>
        <v>14.676691729323309</v>
      </c>
      <c r="AF753" s="205">
        <f t="shared" ca="1" si="320"/>
        <v>2.935338345864662</v>
      </c>
      <c r="AG753" s="205"/>
      <c r="AH753" s="205"/>
      <c r="AI753" s="205"/>
      <c r="AJ753" s="205"/>
      <c r="AK753" s="4"/>
      <c r="AL753" s="4"/>
      <c r="AM753" s="309">
        <f t="shared" ca="1" si="321"/>
        <v>15.17</v>
      </c>
      <c r="AN753" s="309">
        <f t="shared" ca="1" si="322"/>
        <v>14.47</v>
      </c>
      <c r="AO753" s="310">
        <f t="shared" ca="1" si="323"/>
        <v>0</v>
      </c>
      <c r="AP753" s="310" t="b">
        <f t="shared" ca="1" si="324"/>
        <v>0</v>
      </c>
      <c r="AQ753" s="309">
        <f t="shared" ca="1" si="325"/>
        <v>0.43979999999999997</v>
      </c>
      <c r="AR753" s="205">
        <f t="shared" ca="1" si="308"/>
        <v>14.2202</v>
      </c>
      <c r="AS753" s="45" t="b">
        <f t="shared" ca="1" si="309"/>
        <v>1</v>
      </c>
      <c r="AT753">
        <f t="shared" ca="1" si="310"/>
        <v>9</v>
      </c>
      <c r="AU753" t="b">
        <f t="shared" ca="1" si="326"/>
        <v>1</v>
      </c>
      <c r="AV753" t="b">
        <f t="shared" ca="1" si="327"/>
        <v>1</v>
      </c>
      <c r="AW753" s="266" t="b">
        <f t="shared" ca="1" si="328"/>
        <v>0</v>
      </c>
      <c r="AX753" s="266" t="b">
        <f t="shared" ca="1" si="329"/>
        <v>1</v>
      </c>
      <c r="AY753" s="266" t="b">
        <f t="shared" ca="1" si="330"/>
        <v>0</v>
      </c>
    </row>
    <row r="754" spans="1:51" x14ac:dyDescent="0.25">
      <c r="A754">
        <v>722</v>
      </c>
      <c r="B754" s="163">
        <f ca="1">OFFSET(InputPriceData!B$15,CalculationsAndCharts!$A754+$A$11,0,1,1)</f>
        <v>40967</v>
      </c>
      <c r="C754" s="3">
        <f ca="1">OFFSET(InputPriceData!G$15,CalculationsAndCharts!$A754+$A$11,IF($C$7,8,0),1,1)</f>
        <v>228200</v>
      </c>
      <c r="D754" s="4">
        <f ca="1">OFFSET(InputPriceData!C$15,CalculationsAndCharts!$A754+$A$11,IF($C$7,8,0),1,1)</f>
        <v>14.58</v>
      </c>
      <c r="E754" s="4">
        <f ca="1">OFFSET(InputPriceData!D$15,CalculationsAndCharts!$A754+$A$11,IF($C$7,8,0),1,1)</f>
        <v>14.78</v>
      </c>
      <c r="F754" s="4">
        <f ca="1">OFFSET(InputPriceData!E$15,CalculationsAndCharts!$A754+$A$11,IF($C$7,8,0),1,1)</f>
        <v>14.27</v>
      </c>
      <c r="G754" s="4">
        <f ca="1">OFFSET(InputPriceData!F$15,CalculationsAndCharts!$A754+$A$11,IF($C$7,8,0),1,1)</f>
        <v>14.5</v>
      </c>
      <c r="H754" s="128"/>
      <c r="I754" s="128"/>
      <c r="K754" s="124"/>
      <c r="L754" s="279"/>
      <c r="M754" s="281"/>
      <c r="N754" s="280"/>
      <c r="O754" s="4"/>
      <c r="P754" s="4"/>
      <c r="Q754" s="3"/>
      <c r="S754" s="309">
        <f t="shared" ca="1" si="311"/>
        <v>15.35</v>
      </c>
      <c r="T754" s="309">
        <f t="shared" ca="1" si="312"/>
        <v>14.5</v>
      </c>
      <c r="U754" s="310">
        <f t="shared" ca="1" si="304"/>
        <v>0</v>
      </c>
      <c r="V754" s="310" t="b">
        <f t="shared" ca="1" si="313"/>
        <v>0</v>
      </c>
      <c r="W754" s="3" t="b">
        <f t="shared" ca="1" si="314"/>
        <v>0</v>
      </c>
      <c r="X754" s="3" t="str">
        <f t="shared" ca="1" si="315"/>
        <v/>
      </c>
      <c r="Y754" s="3" t="str">
        <f t="shared" ca="1" si="305"/>
        <v/>
      </c>
      <c r="Z754" s="3" t="str">
        <f t="shared" ca="1" si="316"/>
        <v/>
      </c>
      <c r="AA754" s="3" t="str">
        <f t="shared" ca="1" si="317"/>
        <v/>
      </c>
      <c r="AB754" s="205">
        <f t="shared" ca="1" si="318"/>
        <v>8602</v>
      </c>
      <c r="AC754" s="205">
        <f t="shared" ca="1" si="319"/>
        <v>133</v>
      </c>
      <c r="AD754" s="205">
        <f t="shared" ca="1" si="306"/>
        <v>64.676691729323309</v>
      </c>
      <c r="AE754" s="205">
        <f t="shared" ca="1" si="307"/>
        <v>14.676691729323309</v>
      </c>
      <c r="AF754" s="205">
        <f t="shared" ca="1" si="320"/>
        <v>2.935338345864662</v>
      </c>
      <c r="AG754" s="205"/>
      <c r="AH754" s="205"/>
      <c r="AI754" s="205"/>
      <c r="AJ754" s="205"/>
      <c r="AK754" s="4"/>
      <c r="AL754" s="4"/>
      <c r="AM754" s="309">
        <f t="shared" ca="1" si="321"/>
        <v>15.19</v>
      </c>
      <c r="AN754" s="309">
        <f t="shared" ca="1" si="322"/>
        <v>14.5</v>
      </c>
      <c r="AO754" s="310">
        <f t="shared" ca="1" si="323"/>
        <v>0</v>
      </c>
      <c r="AP754" s="310" t="b">
        <f t="shared" ca="1" si="324"/>
        <v>0</v>
      </c>
      <c r="AQ754" s="309">
        <f t="shared" ca="1" si="325"/>
        <v>0.43979999999999997</v>
      </c>
      <c r="AR754" s="205">
        <f t="shared" ca="1" si="308"/>
        <v>14.2202</v>
      </c>
      <c r="AS754" s="45" t="b">
        <f t="shared" ca="1" si="309"/>
        <v>0</v>
      </c>
      <c r="AT754">
        <f t="shared" ca="1" si="310"/>
        <v>8</v>
      </c>
      <c r="AU754" t="b">
        <f t="shared" ca="1" si="326"/>
        <v>0</v>
      </c>
      <c r="AV754" t="b">
        <f t="shared" ca="1" si="327"/>
        <v>0</v>
      </c>
      <c r="AW754" s="266" t="b">
        <f t="shared" ca="1" si="328"/>
        <v>0</v>
      </c>
      <c r="AX754" s="266" t="b">
        <f t="shared" ca="1" si="329"/>
        <v>1</v>
      </c>
      <c r="AY754" s="266" t="b">
        <f t="shared" ca="1" si="330"/>
        <v>0</v>
      </c>
    </row>
    <row r="755" spans="1:51" x14ac:dyDescent="0.25">
      <c r="A755">
        <v>723</v>
      </c>
      <c r="B755" s="163">
        <f ca="1">OFFSET(InputPriceData!B$15,CalculationsAndCharts!$A755+$A$11,0,1,1)</f>
        <v>40966</v>
      </c>
      <c r="C755" s="3">
        <f ca="1">OFFSET(InputPriceData!G$15,CalculationsAndCharts!$A755+$A$11,IF($C$7,8,0),1,1)</f>
        <v>168600</v>
      </c>
      <c r="D755" s="4">
        <f ca="1">OFFSET(InputPriceData!C$15,CalculationsAndCharts!$A755+$A$11,IF($C$7,8,0),1,1)</f>
        <v>14.42</v>
      </c>
      <c r="E755" s="4">
        <f ca="1">OFFSET(InputPriceData!D$15,CalculationsAndCharts!$A755+$A$11,IF($C$7,8,0),1,1)</f>
        <v>14.7</v>
      </c>
      <c r="F755" s="4">
        <f ca="1">OFFSET(InputPriceData!E$15,CalculationsAndCharts!$A755+$A$11,IF($C$7,8,0),1,1)</f>
        <v>14.34</v>
      </c>
      <c r="G755" s="4">
        <f ca="1">OFFSET(InputPriceData!F$15,CalculationsAndCharts!$A755+$A$11,IF($C$7,8,0),1,1)</f>
        <v>14.6</v>
      </c>
      <c r="H755" s="128"/>
      <c r="I755" s="128"/>
      <c r="K755" s="124"/>
      <c r="L755" s="279"/>
      <c r="M755" s="281"/>
      <c r="N755" s="280"/>
      <c r="O755" s="4"/>
      <c r="P755" s="4"/>
      <c r="Q755" s="3"/>
      <c r="S755" s="309">
        <f t="shared" ca="1" si="311"/>
        <v>15.35</v>
      </c>
      <c r="T755" s="309">
        <f t="shared" ca="1" si="312"/>
        <v>14.55</v>
      </c>
      <c r="U755" s="310">
        <f t="shared" ca="1" si="304"/>
        <v>6.2499999999998751E-2</v>
      </c>
      <c r="V755" s="310" t="b">
        <f t="shared" ca="1" si="313"/>
        <v>0</v>
      </c>
      <c r="W755" s="3" t="b">
        <f t="shared" ca="1" si="314"/>
        <v>0</v>
      </c>
      <c r="X755" s="3" t="str">
        <f t="shared" ca="1" si="315"/>
        <v/>
      </c>
      <c r="Y755" s="3" t="str">
        <f t="shared" ca="1" si="305"/>
        <v/>
      </c>
      <c r="Z755" s="3" t="str">
        <f t="shared" ca="1" si="316"/>
        <v/>
      </c>
      <c r="AA755" s="3" t="str">
        <f t="shared" ca="1" si="317"/>
        <v/>
      </c>
      <c r="AB755" s="205">
        <f t="shared" ca="1" si="318"/>
        <v>8602</v>
      </c>
      <c r="AC755" s="205">
        <f t="shared" ca="1" si="319"/>
        <v>133</v>
      </c>
      <c r="AD755" s="205">
        <f t="shared" ca="1" si="306"/>
        <v>64.676691729323309</v>
      </c>
      <c r="AE755" s="205">
        <f t="shared" ca="1" si="307"/>
        <v>14.676691729323309</v>
      </c>
      <c r="AF755" s="205">
        <f t="shared" ca="1" si="320"/>
        <v>2.935338345864662</v>
      </c>
      <c r="AG755" s="205"/>
      <c r="AH755" s="205"/>
      <c r="AI755" s="205"/>
      <c r="AJ755" s="205"/>
      <c r="AK755" s="4"/>
      <c r="AL755" s="4"/>
      <c r="AM755" s="309">
        <f t="shared" ca="1" si="321"/>
        <v>15.35</v>
      </c>
      <c r="AN755" s="309">
        <f t="shared" ca="1" si="322"/>
        <v>14.55</v>
      </c>
      <c r="AO755" s="310">
        <f t="shared" ca="1" si="323"/>
        <v>6.2499999999998751E-2</v>
      </c>
      <c r="AP755" s="310" t="b">
        <f t="shared" ca="1" si="324"/>
        <v>0</v>
      </c>
      <c r="AQ755" s="309">
        <f t="shared" ca="1" si="325"/>
        <v>0.43979999999999997</v>
      </c>
      <c r="AR755" s="205">
        <f t="shared" ca="1" si="308"/>
        <v>14.2202</v>
      </c>
      <c r="AS755" s="45" t="b">
        <f t="shared" ca="1" si="309"/>
        <v>0</v>
      </c>
      <c r="AT755">
        <f t="shared" ca="1" si="310"/>
        <v>7</v>
      </c>
      <c r="AU755" t="b">
        <f t="shared" ca="1" si="326"/>
        <v>0</v>
      </c>
      <c r="AV755" t="b">
        <f t="shared" ca="1" si="327"/>
        <v>0</v>
      </c>
      <c r="AW755" s="266" t="b">
        <f t="shared" ca="1" si="328"/>
        <v>0</v>
      </c>
      <c r="AX755" s="266" t="b">
        <f t="shared" ca="1" si="329"/>
        <v>1</v>
      </c>
      <c r="AY755" s="266" t="b">
        <f t="shared" ca="1" si="330"/>
        <v>0</v>
      </c>
    </row>
    <row r="756" spans="1:51" x14ac:dyDescent="0.25">
      <c r="A756">
        <v>724</v>
      </c>
      <c r="B756" s="163">
        <f ca="1">OFFSET(InputPriceData!B$15,CalculationsAndCharts!$A756+$A$11,0,1,1)</f>
        <v>40963</v>
      </c>
      <c r="C756" s="3">
        <f ca="1">OFFSET(InputPriceData!G$15,CalculationsAndCharts!$A756+$A$11,IF($C$7,8,0),1,1)</f>
        <v>232700</v>
      </c>
      <c r="D756" s="4">
        <f ca="1">OFFSET(InputPriceData!C$15,CalculationsAndCharts!$A756+$A$11,IF($C$7,8,0),1,1)</f>
        <v>14.84</v>
      </c>
      <c r="E756" s="4">
        <f ca="1">OFFSET(InputPriceData!D$15,CalculationsAndCharts!$A756+$A$11,IF($C$7,8,0),1,1)</f>
        <v>14.92</v>
      </c>
      <c r="F756" s="4">
        <f ca="1">OFFSET(InputPriceData!E$15,CalculationsAndCharts!$A756+$A$11,IF($C$7,8,0),1,1)</f>
        <v>14.51</v>
      </c>
      <c r="G756" s="4">
        <f ca="1">OFFSET(InputPriceData!F$15,CalculationsAndCharts!$A756+$A$11,IF($C$7,8,0),1,1)</f>
        <v>14.55</v>
      </c>
      <c r="H756" s="128"/>
      <c r="I756" s="128"/>
      <c r="K756" s="124"/>
      <c r="L756" s="279"/>
      <c r="M756" s="281"/>
      <c r="N756" s="280"/>
      <c r="O756" s="4"/>
      <c r="P756" s="4"/>
      <c r="Q756" s="3"/>
      <c r="S756" s="309">
        <f t="shared" ca="1" si="311"/>
        <v>15.35</v>
      </c>
      <c r="T756" s="309">
        <f t="shared" ca="1" si="312"/>
        <v>14.55</v>
      </c>
      <c r="U756" s="310">
        <f t="shared" ca="1" si="304"/>
        <v>0</v>
      </c>
      <c r="V756" s="310" t="b">
        <f t="shared" ca="1" si="313"/>
        <v>1</v>
      </c>
      <c r="W756" s="3" t="b">
        <f t="shared" ca="1" si="314"/>
        <v>0</v>
      </c>
      <c r="X756" s="3" t="str">
        <f t="shared" ca="1" si="315"/>
        <v/>
      </c>
      <c r="Y756" s="3" t="str">
        <f t="shared" ca="1" si="305"/>
        <v/>
      </c>
      <c r="Z756" s="3" t="str">
        <f t="shared" ca="1" si="316"/>
        <v/>
      </c>
      <c r="AA756" s="3" t="str">
        <f t="shared" ca="1" si="317"/>
        <v/>
      </c>
      <c r="AB756" s="205">
        <f t="shared" ca="1" si="318"/>
        <v>8602</v>
      </c>
      <c r="AC756" s="205">
        <f t="shared" ca="1" si="319"/>
        <v>133</v>
      </c>
      <c r="AD756" s="205">
        <f t="shared" ca="1" si="306"/>
        <v>64.676691729323309</v>
      </c>
      <c r="AE756" s="205">
        <f t="shared" ca="1" si="307"/>
        <v>14.676691729323309</v>
      </c>
      <c r="AF756" s="205">
        <f t="shared" ca="1" si="320"/>
        <v>2.935338345864662</v>
      </c>
      <c r="AG756" s="205"/>
      <c r="AH756" s="205"/>
      <c r="AI756" s="205"/>
      <c r="AJ756" s="205"/>
      <c r="AK756" s="4"/>
      <c r="AL756" s="4"/>
      <c r="AM756" s="309">
        <f t="shared" ca="1" si="321"/>
        <v>15.35</v>
      </c>
      <c r="AN756" s="309">
        <f t="shared" ca="1" si="322"/>
        <v>14.55</v>
      </c>
      <c r="AO756" s="310">
        <f t="shared" ca="1" si="323"/>
        <v>0</v>
      </c>
      <c r="AP756" s="310" t="b">
        <f t="shared" ca="1" si="324"/>
        <v>1</v>
      </c>
      <c r="AQ756" s="309">
        <f t="shared" ca="1" si="325"/>
        <v>0.43979999999999997</v>
      </c>
      <c r="AR756" s="205">
        <f t="shared" ca="1" si="308"/>
        <v>14.2202</v>
      </c>
      <c r="AS756" s="45" t="b">
        <f t="shared" ca="1" si="309"/>
        <v>0</v>
      </c>
      <c r="AT756">
        <f t="shared" ca="1" si="310"/>
        <v>6</v>
      </c>
      <c r="AU756" t="b">
        <f t="shared" ca="1" si="326"/>
        <v>0</v>
      </c>
      <c r="AV756" t="b">
        <f t="shared" ca="1" si="327"/>
        <v>0</v>
      </c>
      <c r="AW756" s="266" t="b">
        <f t="shared" ca="1" si="328"/>
        <v>0</v>
      </c>
      <c r="AX756" s="266" t="b">
        <f t="shared" ca="1" si="329"/>
        <v>1</v>
      </c>
      <c r="AY756" s="266" t="b">
        <f t="shared" ca="1" si="330"/>
        <v>0</v>
      </c>
    </row>
    <row r="757" spans="1:51" x14ac:dyDescent="0.25">
      <c r="A757">
        <v>725</v>
      </c>
      <c r="B757" s="163">
        <f ca="1">OFFSET(InputPriceData!B$15,CalculationsAndCharts!$A757+$A$11,0,1,1)</f>
        <v>40962</v>
      </c>
      <c r="C757" s="3">
        <f ca="1">OFFSET(InputPriceData!G$15,CalculationsAndCharts!$A757+$A$11,IF($C$7,8,0),1,1)</f>
        <v>171000</v>
      </c>
      <c r="D757" s="4">
        <f ca="1">OFFSET(InputPriceData!C$15,CalculationsAndCharts!$A757+$A$11,IF($C$7,8,0),1,1)</f>
        <v>14.71</v>
      </c>
      <c r="E757" s="4">
        <f ca="1">OFFSET(InputPriceData!D$15,CalculationsAndCharts!$A757+$A$11,IF($C$7,8,0),1,1)</f>
        <v>14.86</v>
      </c>
      <c r="F757" s="4">
        <f ca="1">OFFSET(InputPriceData!E$15,CalculationsAndCharts!$A757+$A$11,IF($C$7,8,0),1,1)</f>
        <v>14.56</v>
      </c>
      <c r="G757" s="4">
        <f ca="1">OFFSET(InputPriceData!F$15,CalculationsAndCharts!$A757+$A$11,IF($C$7,8,0),1,1)</f>
        <v>14.85</v>
      </c>
      <c r="H757" s="128"/>
      <c r="I757" s="128"/>
      <c r="K757" s="124"/>
      <c r="L757" s="279"/>
      <c r="M757" s="281"/>
      <c r="N757" s="280"/>
      <c r="O757" s="4"/>
      <c r="P757" s="4"/>
      <c r="Q757" s="3"/>
      <c r="S757" s="309">
        <f t="shared" ca="1" si="311"/>
        <v>15.35</v>
      </c>
      <c r="T757" s="309">
        <f t="shared" ca="1" si="312"/>
        <v>14.64</v>
      </c>
      <c r="U757" s="310">
        <f t="shared" ca="1" si="304"/>
        <v>0.29577464788732305</v>
      </c>
      <c r="V757" s="310" t="b">
        <f t="shared" ca="1" si="313"/>
        <v>0</v>
      </c>
      <c r="W757" s="3" t="b">
        <f t="shared" ca="1" si="314"/>
        <v>0</v>
      </c>
      <c r="X757" s="3" t="str">
        <f t="shared" ca="1" si="315"/>
        <v/>
      </c>
      <c r="Y757" s="3" t="str">
        <f t="shared" ca="1" si="305"/>
        <v/>
      </c>
      <c r="Z757" s="3" t="str">
        <f t="shared" ca="1" si="316"/>
        <v/>
      </c>
      <c r="AA757" s="3" t="str">
        <f t="shared" ca="1" si="317"/>
        <v/>
      </c>
      <c r="AB757" s="205">
        <f t="shared" ca="1" si="318"/>
        <v>8602</v>
      </c>
      <c r="AC757" s="205">
        <f t="shared" ca="1" si="319"/>
        <v>133</v>
      </c>
      <c r="AD757" s="205">
        <f t="shared" ca="1" si="306"/>
        <v>64.676691729323309</v>
      </c>
      <c r="AE757" s="205">
        <f t="shared" ca="1" si="307"/>
        <v>14.676691729323309</v>
      </c>
      <c r="AF757" s="205">
        <f t="shared" ca="1" si="320"/>
        <v>2.935338345864662</v>
      </c>
      <c r="AG757" s="205"/>
      <c r="AH757" s="205"/>
      <c r="AI757" s="205"/>
      <c r="AJ757" s="205"/>
      <c r="AK757" s="4"/>
      <c r="AL757" s="4"/>
      <c r="AM757" s="309">
        <f t="shared" ca="1" si="321"/>
        <v>15.35</v>
      </c>
      <c r="AN757" s="309">
        <f t="shared" ca="1" si="322"/>
        <v>14.64</v>
      </c>
      <c r="AO757" s="310">
        <f t="shared" ca="1" si="323"/>
        <v>0.29577464788732305</v>
      </c>
      <c r="AP757" s="310" t="b">
        <f t="shared" ca="1" si="324"/>
        <v>0</v>
      </c>
      <c r="AQ757" s="309">
        <f t="shared" ca="1" si="325"/>
        <v>0.43979999999999997</v>
      </c>
      <c r="AR757" s="205">
        <f t="shared" ca="1" si="308"/>
        <v>14.2202</v>
      </c>
      <c r="AS757" s="45" t="b">
        <f t="shared" ca="1" si="309"/>
        <v>0</v>
      </c>
      <c r="AT757">
        <f t="shared" ca="1" si="310"/>
        <v>5</v>
      </c>
      <c r="AU757" t="b">
        <f t="shared" ca="1" si="326"/>
        <v>0</v>
      </c>
      <c r="AV757" t="b">
        <f t="shared" ca="1" si="327"/>
        <v>0</v>
      </c>
      <c r="AW757" s="266" t="b">
        <f t="shared" ca="1" si="328"/>
        <v>0</v>
      </c>
      <c r="AX757" s="266" t="b">
        <f t="shared" ca="1" si="329"/>
        <v>1</v>
      </c>
      <c r="AY757" s="266" t="b">
        <f t="shared" ca="1" si="330"/>
        <v>0</v>
      </c>
    </row>
    <row r="758" spans="1:51" x14ac:dyDescent="0.25">
      <c r="A758">
        <v>726</v>
      </c>
      <c r="B758" s="163">
        <f ca="1">OFFSET(InputPriceData!B$15,CalculationsAndCharts!$A758+$A$11,0,1,1)</f>
        <v>40961</v>
      </c>
      <c r="C758" s="3">
        <f ca="1">OFFSET(InputPriceData!G$15,CalculationsAndCharts!$A758+$A$11,IF($C$7,8,0),1,1)</f>
        <v>221700</v>
      </c>
      <c r="D758" s="4">
        <f ca="1">OFFSET(InputPriceData!C$15,CalculationsAndCharts!$A758+$A$11,IF($C$7,8,0),1,1)</f>
        <v>14.64</v>
      </c>
      <c r="E758" s="4">
        <f ca="1">OFFSET(InputPriceData!D$15,CalculationsAndCharts!$A758+$A$11,IF($C$7,8,0),1,1)</f>
        <v>14.82</v>
      </c>
      <c r="F758" s="4">
        <f ca="1">OFFSET(InputPriceData!E$15,CalculationsAndCharts!$A758+$A$11,IF($C$7,8,0),1,1)</f>
        <v>14.54</v>
      </c>
      <c r="G758" s="4">
        <f ca="1">OFFSET(InputPriceData!F$15,CalculationsAndCharts!$A758+$A$11,IF($C$7,8,0),1,1)</f>
        <v>14.64</v>
      </c>
      <c r="H758" s="128"/>
      <c r="I758" s="128"/>
      <c r="K758" s="124"/>
      <c r="L758" s="279"/>
      <c r="M758" s="281"/>
      <c r="N758" s="280"/>
      <c r="O758" s="4"/>
      <c r="P758" s="4"/>
      <c r="Q758" s="3"/>
      <c r="S758" s="309">
        <f t="shared" ca="1" si="311"/>
        <v>15.35</v>
      </c>
      <c r="T758" s="309">
        <f t="shared" ca="1" si="312"/>
        <v>14.64</v>
      </c>
      <c r="U758" s="310">
        <f t="shared" ca="1" si="304"/>
        <v>0</v>
      </c>
      <c r="V758" s="310" t="b">
        <f t="shared" ca="1" si="313"/>
        <v>0</v>
      </c>
      <c r="W758" s="3" t="b">
        <f t="shared" ca="1" si="314"/>
        <v>0</v>
      </c>
      <c r="X758" s="3" t="str">
        <f t="shared" ca="1" si="315"/>
        <v/>
      </c>
      <c r="Y758" s="3" t="str">
        <f t="shared" ca="1" si="305"/>
        <v/>
      </c>
      <c r="Z758" s="3" t="str">
        <f t="shared" ca="1" si="316"/>
        <v/>
      </c>
      <c r="AA758" s="3" t="str">
        <f t="shared" ca="1" si="317"/>
        <v/>
      </c>
      <c r="AB758" s="205">
        <f t="shared" ca="1" si="318"/>
        <v>8602</v>
      </c>
      <c r="AC758" s="205">
        <f t="shared" ca="1" si="319"/>
        <v>133</v>
      </c>
      <c r="AD758" s="205">
        <f t="shared" ca="1" si="306"/>
        <v>64.676691729323309</v>
      </c>
      <c r="AE758" s="205">
        <f t="shared" ca="1" si="307"/>
        <v>14.676691729323309</v>
      </c>
      <c r="AF758" s="205">
        <f t="shared" ca="1" si="320"/>
        <v>2.935338345864662</v>
      </c>
      <c r="AG758" s="205"/>
      <c r="AH758" s="205"/>
      <c r="AI758" s="205"/>
      <c r="AJ758" s="205"/>
      <c r="AK758" s="4"/>
      <c r="AL758" s="4"/>
      <c r="AM758" s="309">
        <f t="shared" ca="1" si="321"/>
        <v>15.35</v>
      </c>
      <c r="AN758" s="309">
        <f t="shared" ca="1" si="322"/>
        <v>14.64</v>
      </c>
      <c r="AO758" s="310">
        <f t="shared" ca="1" si="323"/>
        <v>0</v>
      </c>
      <c r="AP758" s="310" t="b">
        <f t="shared" ca="1" si="324"/>
        <v>0</v>
      </c>
      <c r="AQ758" s="309">
        <f t="shared" ca="1" si="325"/>
        <v>0.43979999999999997</v>
      </c>
      <c r="AR758" s="205">
        <f t="shared" ca="1" si="308"/>
        <v>14.2202</v>
      </c>
      <c r="AS758" s="45" t="b">
        <f t="shared" ca="1" si="309"/>
        <v>0</v>
      </c>
      <c r="AT758">
        <f t="shared" ca="1" si="310"/>
        <v>4</v>
      </c>
      <c r="AU758" t="b">
        <f t="shared" ca="1" si="326"/>
        <v>0</v>
      </c>
      <c r="AV758" t="b">
        <f t="shared" ca="1" si="327"/>
        <v>0</v>
      </c>
      <c r="AW758" s="266" t="b">
        <f t="shared" ca="1" si="328"/>
        <v>0</v>
      </c>
      <c r="AX758" s="266" t="b">
        <f t="shared" ca="1" si="329"/>
        <v>1</v>
      </c>
      <c r="AY758" s="266" t="b">
        <f t="shared" ca="1" si="330"/>
        <v>0</v>
      </c>
    </row>
    <row r="759" spans="1:51" x14ac:dyDescent="0.25">
      <c r="A759">
        <v>727</v>
      </c>
      <c r="B759" s="163">
        <f ca="1">OFFSET(InputPriceData!B$15,CalculationsAndCharts!$A759+$A$11,0,1,1)</f>
        <v>40960</v>
      </c>
      <c r="C759" s="3">
        <f ca="1">OFFSET(InputPriceData!G$15,CalculationsAndCharts!$A759+$A$11,IF($C$7,8,0),1,1)</f>
        <v>217200</v>
      </c>
      <c r="D759" s="4">
        <f ca="1">OFFSET(InputPriceData!C$15,CalculationsAndCharts!$A759+$A$11,IF($C$7,8,0),1,1)</f>
        <v>14.85</v>
      </c>
      <c r="E759" s="4">
        <f ca="1">OFFSET(InputPriceData!D$15,CalculationsAndCharts!$A759+$A$11,IF($C$7,8,0),1,1)</f>
        <v>14.97</v>
      </c>
      <c r="F759" s="4">
        <f ca="1">OFFSET(InputPriceData!E$15,CalculationsAndCharts!$A759+$A$11,IF($C$7,8,0),1,1)</f>
        <v>14.58</v>
      </c>
      <c r="G759" s="4">
        <f ca="1">OFFSET(InputPriceData!F$15,CalculationsAndCharts!$A759+$A$11,IF($C$7,8,0),1,1)</f>
        <v>14.69</v>
      </c>
      <c r="H759" s="128"/>
      <c r="I759" s="128"/>
      <c r="K759" s="124"/>
      <c r="L759" s="279"/>
      <c r="M759" s="281"/>
      <c r="N759" s="280"/>
      <c r="O759" s="4"/>
      <c r="P759" s="4"/>
      <c r="Q759" s="3"/>
      <c r="S759" s="309">
        <f t="shared" ca="1" si="311"/>
        <v>15.35</v>
      </c>
      <c r="T759" s="309">
        <f t="shared" ca="1" si="312"/>
        <v>14.68</v>
      </c>
      <c r="U759" s="310">
        <f t="shared" ca="1" si="304"/>
        <v>1.4925373134328042E-2</v>
      </c>
      <c r="V759" s="310" t="b">
        <f t="shared" ca="1" si="313"/>
        <v>1</v>
      </c>
      <c r="W759" s="3" t="b">
        <f t="shared" ca="1" si="314"/>
        <v>0</v>
      </c>
      <c r="X759" s="3" t="str">
        <f t="shared" ca="1" si="315"/>
        <v/>
      </c>
      <c r="Y759" s="3" t="str">
        <f t="shared" ca="1" si="305"/>
        <v/>
      </c>
      <c r="Z759" s="3" t="str">
        <f t="shared" ca="1" si="316"/>
        <v/>
      </c>
      <c r="AA759" s="3" t="str">
        <f t="shared" ca="1" si="317"/>
        <v/>
      </c>
      <c r="AB759" s="205">
        <f t="shared" ca="1" si="318"/>
        <v>8602</v>
      </c>
      <c r="AC759" s="205">
        <f t="shared" ca="1" si="319"/>
        <v>133</v>
      </c>
      <c r="AD759" s="205">
        <f t="shared" ca="1" si="306"/>
        <v>64.676691729323309</v>
      </c>
      <c r="AE759" s="205">
        <f t="shared" ca="1" si="307"/>
        <v>14.676691729323309</v>
      </c>
      <c r="AF759" s="205">
        <f t="shared" ca="1" si="320"/>
        <v>2.935338345864662</v>
      </c>
      <c r="AG759" s="205"/>
      <c r="AH759" s="205"/>
      <c r="AI759" s="205"/>
      <c r="AJ759" s="205"/>
      <c r="AK759" s="4"/>
      <c r="AL759" s="4"/>
      <c r="AM759" s="309">
        <f t="shared" ca="1" si="321"/>
        <v>15.35</v>
      </c>
      <c r="AN759" s="309">
        <f t="shared" ca="1" si="322"/>
        <v>14.68</v>
      </c>
      <c r="AO759" s="310">
        <f t="shared" ca="1" si="323"/>
        <v>1.4925373134328042E-2</v>
      </c>
      <c r="AP759" s="310" t="b">
        <f t="shared" ca="1" si="324"/>
        <v>1</v>
      </c>
      <c r="AQ759" s="309">
        <f t="shared" ca="1" si="325"/>
        <v>0.43979999999999997</v>
      </c>
      <c r="AR759" s="205">
        <f t="shared" ca="1" si="308"/>
        <v>14.2202</v>
      </c>
      <c r="AS759" s="45" t="b">
        <f t="shared" ca="1" si="309"/>
        <v>0</v>
      </c>
      <c r="AT759">
        <f t="shared" ca="1" si="310"/>
        <v>3</v>
      </c>
      <c r="AU759" t="b">
        <f t="shared" ca="1" si="326"/>
        <v>0</v>
      </c>
      <c r="AV759" t="b">
        <f t="shared" ca="1" si="327"/>
        <v>0</v>
      </c>
      <c r="AW759" s="266" t="b">
        <f t="shared" ca="1" si="328"/>
        <v>0</v>
      </c>
      <c r="AX759" s="266" t="b">
        <f t="shared" ca="1" si="329"/>
        <v>1</v>
      </c>
      <c r="AY759" s="266" t="b">
        <f t="shared" ca="1" si="330"/>
        <v>0</v>
      </c>
    </row>
    <row r="760" spans="1:51" x14ac:dyDescent="0.25">
      <c r="A760">
        <v>728</v>
      </c>
      <c r="B760" s="163">
        <f ca="1">OFFSET(InputPriceData!B$15,CalculationsAndCharts!$A760+$A$11,0,1,1)</f>
        <v>40956</v>
      </c>
      <c r="C760" s="3">
        <f ca="1">OFFSET(InputPriceData!G$15,CalculationsAndCharts!$A760+$A$11,IF($C$7,8,0),1,1)</f>
        <v>178500</v>
      </c>
      <c r="D760" s="4">
        <f ca="1">OFFSET(InputPriceData!C$15,CalculationsAndCharts!$A760+$A$11,IF($C$7,8,0),1,1)</f>
        <v>15.12</v>
      </c>
      <c r="E760" s="4">
        <f ca="1">OFFSET(InputPriceData!D$15,CalculationsAndCharts!$A760+$A$11,IF($C$7,8,0),1,1)</f>
        <v>15.17</v>
      </c>
      <c r="F760" s="4">
        <f ca="1">OFFSET(InputPriceData!E$15,CalculationsAndCharts!$A760+$A$11,IF($C$7,8,0),1,1)</f>
        <v>14.82</v>
      </c>
      <c r="G760" s="4">
        <f ca="1">OFFSET(InputPriceData!F$15,CalculationsAndCharts!$A760+$A$11,IF($C$7,8,0),1,1)</f>
        <v>14.86</v>
      </c>
      <c r="H760" s="128"/>
      <c r="I760" s="128"/>
      <c r="K760" s="124"/>
      <c r="L760" s="279"/>
      <c r="M760" s="281"/>
      <c r="N760" s="280"/>
      <c r="O760" s="4"/>
      <c r="P760" s="4"/>
      <c r="Q760" s="3"/>
      <c r="S760" s="309">
        <f t="shared" ca="1" si="311"/>
        <v>15.35</v>
      </c>
      <c r="T760" s="309">
        <f t="shared" ca="1" si="312"/>
        <v>14.68</v>
      </c>
      <c r="U760" s="310">
        <f t="shared" ca="1" si="304"/>
        <v>0.26865671641791006</v>
      </c>
      <c r="V760" s="310" t="b">
        <f t="shared" ca="1" si="313"/>
        <v>0</v>
      </c>
      <c r="W760" s="3" t="b">
        <f t="shared" ca="1" si="314"/>
        <v>0</v>
      </c>
      <c r="X760" s="3" t="str">
        <f t="shared" ca="1" si="315"/>
        <v/>
      </c>
      <c r="Y760" s="3" t="str">
        <f t="shared" ca="1" si="305"/>
        <v/>
      </c>
      <c r="Z760" s="3" t="str">
        <f t="shared" ca="1" si="316"/>
        <v/>
      </c>
      <c r="AA760" s="3" t="str">
        <f t="shared" ca="1" si="317"/>
        <v/>
      </c>
      <c r="AB760" s="205">
        <f t="shared" ca="1" si="318"/>
        <v>8602</v>
      </c>
      <c r="AC760" s="205">
        <f t="shared" ca="1" si="319"/>
        <v>133</v>
      </c>
      <c r="AD760" s="205">
        <f t="shared" ca="1" si="306"/>
        <v>64.676691729323309</v>
      </c>
      <c r="AE760" s="205">
        <f t="shared" ca="1" si="307"/>
        <v>14.676691729323309</v>
      </c>
      <c r="AF760" s="205">
        <f t="shared" ca="1" si="320"/>
        <v>2.935338345864662</v>
      </c>
      <c r="AG760" s="205"/>
      <c r="AH760" s="205"/>
      <c r="AI760" s="205"/>
      <c r="AJ760" s="205"/>
      <c r="AK760" s="4"/>
      <c r="AL760" s="4"/>
      <c r="AM760" s="309">
        <f t="shared" ca="1" si="321"/>
        <v>15.35</v>
      </c>
      <c r="AN760" s="309">
        <f t="shared" ca="1" si="322"/>
        <v>14.68</v>
      </c>
      <c r="AO760" s="310">
        <f t="shared" ca="1" si="323"/>
        <v>0.26865671641791006</v>
      </c>
      <c r="AP760" s="310" t="b">
        <f t="shared" ca="1" si="324"/>
        <v>0</v>
      </c>
      <c r="AQ760" s="309">
        <f t="shared" ca="1" si="325"/>
        <v>0.43979999999999997</v>
      </c>
      <c r="AR760" s="205">
        <f t="shared" ca="1" si="308"/>
        <v>14.2202</v>
      </c>
      <c r="AS760" s="45" t="b">
        <f t="shared" ca="1" si="309"/>
        <v>0</v>
      </c>
      <c r="AT760">
        <f t="shared" ca="1" si="310"/>
        <v>2</v>
      </c>
      <c r="AU760" t="b">
        <f t="shared" ca="1" si="326"/>
        <v>0</v>
      </c>
      <c r="AV760" t="b">
        <f t="shared" ca="1" si="327"/>
        <v>0</v>
      </c>
      <c r="AW760" s="266" t="b">
        <f t="shared" ca="1" si="328"/>
        <v>0</v>
      </c>
      <c r="AX760" s="266" t="b">
        <f t="shared" ca="1" si="329"/>
        <v>1</v>
      </c>
      <c r="AY760" s="266" t="b">
        <f t="shared" ca="1" si="330"/>
        <v>0</v>
      </c>
    </row>
    <row r="761" spans="1:51" x14ac:dyDescent="0.25">
      <c r="A761">
        <v>729</v>
      </c>
      <c r="B761" s="163">
        <f ca="1">OFFSET(InputPriceData!B$15,CalculationsAndCharts!$A761+$A$11,0,1,1)</f>
        <v>40955</v>
      </c>
      <c r="C761" s="3">
        <f ca="1">OFFSET(InputPriceData!G$15,CalculationsAndCharts!$A761+$A$11,IF($C$7,8,0),1,1)</f>
        <v>205900</v>
      </c>
      <c r="D761" s="4">
        <f ca="1">OFFSET(InputPriceData!C$15,CalculationsAndCharts!$A761+$A$11,IF($C$7,8,0),1,1)</f>
        <v>14.66</v>
      </c>
      <c r="E761" s="4">
        <f ca="1">OFFSET(InputPriceData!D$15,CalculationsAndCharts!$A761+$A$11,IF($C$7,8,0),1,1)</f>
        <v>15.06</v>
      </c>
      <c r="F761" s="4">
        <f ca="1">OFFSET(InputPriceData!E$15,CalculationsAndCharts!$A761+$A$11,IF($C$7,8,0),1,1)</f>
        <v>14.53</v>
      </c>
      <c r="G761" s="4">
        <f ca="1">OFFSET(InputPriceData!F$15,CalculationsAndCharts!$A761+$A$11,IF($C$7,8,0),1,1)</f>
        <v>15.05</v>
      </c>
      <c r="H761" s="128"/>
      <c r="I761" s="128"/>
      <c r="K761" s="124"/>
      <c r="L761" s="279"/>
      <c r="M761" s="281"/>
      <c r="N761" s="280"/>
      <c r="O761" s="4"/>
      <c r="P761" s="4"/>
      <c r="Q761" s="3"/>
      <c r="S761" s="309">
        <f t="shared" ca="1" si="311"/>
        <v>15.35</v>
      </c>
      <c r="T761" s="309">
        <f t="shared" ca="1" si="312"/>
        <v>14.59</v>
      </c>
      <c r="U761" s="310">
        <f t="shared" ca="1" si="304"/>
        <v>0.60526315789473817</v>
      </c>
      <c r="V761" s="310" t="b">
        <f t="shared" ca="1" si="313"/>
        <v>0</v>
      </c>
      <c r="W761" s="3" t="b">
        <f t="shared" ca="1" si="314"/>
        <v>0</v>
      </c>
      <c r="X761" s="3" t="str">
        <f t="shared" ca="1" si="315"/>
        <v/>
      </c>
      <c r="Y761" s="3" t="str">
        <f t="shared" ca="1" si="305"/>
        <v/>
      </c>
      <c r="Z761" s="3" t="str">
        <f t="shared" ca="1" si="316"/>
        <v/>
      </c>
      <c r="AA761" s="3" t="str">
        <f t="shared" ca="1" si="317"/>
        <v/>
      </c>
      <c r="AB761" s="205">
        <f t="shared" ca="1" si="318"/>
        <v>8602</v>
      </c>
      <c r="AC761" s="205">
        <f t="shared" ca="1" si="319"/>
        <v>133</v>
      </c>
      <c r="AD761" s="205">
        <f t="shared" ca="1" si="306"/>
        <v>64.676691729323309</v>
      </c>
      <c r="AE761" s="205">
        <f t="shared" ca="1" si="307"/>
        <v>14.676691729323309</v>
      </c>
      <c r="AF761" s="205">
        <f t="shared" ca="1" si="320"/>
        <v>2.935338345864662</v>
      </c>
      <c r="AG761" s="205"/>
      <c r="AH761" s="205"/>
      <c r="AI761" s="205"/>
      <c r="AJ761" s="205"/>
      <c r="AK761" s="4"/>
      <c r="AL761" s="4"/>
      <c r="AM761" s="309">
        <f t="shared" ca="1" si="321"/>
        <v>15.35</v>
      </c>
      <c r="AN761" s="309">
        <f t="shared" ca="1" si="322"/>
        <v>14.68</v>
      </c>
      <c r="AO761" s="310">
        <f t="shared" ca="1" si="323"/>
        <v>0.55223880597015085</v>
      </c>
      <c r="AP761" s="310" t="b">
        <f t="shared" ca="1" si="324"/>
        <v>0</v>
      </c>
      <c r="AQ761" s="309">
        <f t="shared" ca="1" si="325"/>
        <v>0.43979999999999997</v>
      </c>
      <c r="AR761" s="205">
        <f t="shared" ca="1" si="308"/>
        <v>14.2202</v>
      </c>
      <c r="AS761" s="45" t="b">
        <f t="shared" ca="1" si="309"/>
        <v>0</v>
      </c>
      <c r="AT761">
        <f t="shared" ca="1" si="310"/>
        <v>1</v>
      </c>
      <c r="AU761" t="b">
        <f t="shared" ca="1" si="326"/>
        <v>0</v>
      </c>
      <c r="AV761" t="b">
        <f t="shared" ca="1" si="327"/>
        <v>0</v>
      </c>
      <c r="AW761" s="266" t="b">
        <f t="shared" ca="1" si="328"/>
        <v>1</v>
      </c>
      <c r="AX761" s="266" t="b">
        <f t="shared" ca="1" si="329"/>
        <v>1</v>
      </c>
      <c r="AY761" s="266" t="b">
        <f t="shared" ca="1" si="330"/>
        <v>0</v>
      </c>
    </row>
    <row r="762" spans="1:51" x14ac:dyDescent="0.25">
      <c r="A762">
        <v>730</v>
      </c>
      <c r="B762" s="163">
        <f ca="1">OFFSET(InputPriceData!B$15,CalculationsAndCharts!$A762+$A$11,0,1,1)</f>
        <v>40954</v>
      </c>
      <c r="C762" s="3">
        <f ca="1">OFFSET(InputPriceData!G$15,CalculationsAndCharts!$A762+$A$11,IF($C$7,8,0),1,1)</f>
        <v>235900</v>
      </c>
      <c r="D762" s="4">
        <f ca="1">OFFSET(InputPriceData!C$15,CalculationsAndCharts!$A762+$A$11,IF($C$7,8,0),1,1)</f>
        <v>15.11</v>
      </c>
      <c r="E762" s="4">
        <f ca="1">OFFSET(InputPriceData!D$15,CalculationsAndCharts!$A762+$A$11,IF($C$7,8,0),1,1)</f>
        <v>15.25</v>
      </c>
      <c r="F762" s="4">
        <f ca="1">OFFSET(InputPriceData!E$15,CalculationsAndCharts!$A762+$A$11,IF($C$7,8,0),1,1)</f>
        <v>14.6</v>
      </c>
      <c r="G762" s="4">
        <f ca="1">OFFSET(InputPriceData!F$15,CalculationsAndCharts!$A762+$A$11,IF($C$7,8,0),1,1)</f>
        <v>14.68</v>
      </c>
      <c r="H762" s="128"/>
      <c r="I762" s="128"/>
      <c r="K762" s="124"/>
      <c r="L762" s="279"/>
      <c r="M762" s="281"/>
      <c r="N762" s="280"/>
      <c r="O762" s="4"/>
      <c r="P762" s="4"/>
      <c r="Q762" s="3"/>
      <c r="S762" s="309">
        <f t="shared" ca="1" si="311"/>
        <v>15.35</v>
      </c>
      <c r="T762" s="309">
        <f t="shared" ca="1" si="312"/>
        <v>14.59</v>
      </c>
      <c r="U762" s="310">
        <f t="shared" ca="1" si="304"/>
        <v>0.11842105263157879</v>
      </c>
      <c r="V762" s="310" t="b">
        <f t="shared" ca="1" si="313"/>
        <v>0</v>
      </c>
      <c r="W762" s="3" t="b">
        <f t="shared" ca="1" si="314"/>
        <v>0</v>
      </c>
      <c r="X762" s="3" t="str">
        <f t="shared" ca="1" si="315"/>
        <v/>
      </c>
      <c r="Y762" s="3" t="str">
        <f t="shared" ca="1" si="305"/>
        <v/>
      </c>
      <c r="Z762" s="3" t="str">
        <f t="shared" ca="1" si="316"/>
        <v/>
      </c>
      <c r="AA762" s="3" t="str">
        <f t="shared" ca="1" si="317"/>
        <v/>
      </c>
      <c r="AB762" s="205">
        <f t="shared" ca="1" si="318"/>
        <v>8602</v>
      </c>
      <c r="AC762" s="205">
        <f t="shared" ca="1" si="319"/>
        <v>133</v>
      </c>
      <c r="AD762" s="205">
        <f t="shared" ca="1" si="306"/>
        <v>64.676691729323309</v>
      </c>
      <c r="AE762" s="205">
        <f t="shared" ca="1" si="307"/>
        <v>14.676691729323309</v>
      </c>
      <c r="AF762" s="205">
        <f t="shared" ca="1" si="320"/>
        <v>2.935338345864662</v>
      </c>
      <c r="AG762" s="205"/>
      <c r="AH762" s="205"/>
      <c r="AI762" s="205"/>
      <c r="AJ762" s="205"/>
      <c r="AK762" s="4"/>
      <c r="AL762" s="4"/>
      <c r="AM762" s="309">
        <f t="shared" ca="1" si="321"/>
        <v>15.35</v>
      </c>
      <c r="AN762" s="309">
        <f t="shared" ca="1" si="322"/>
        <v>14.68</v>
      </c>
      <c r="AO762" s="310">
        <f t="shared" ca="1" si="323"/>
        <v>0</v>
      </c>
      <c r="AP762" s="310" t="b">
        <f t="shared" ca="1" si="324"/>
        <v>1</v>
      </c>
      <c r="AQ762" s="309">
        <f t="shared" ca="1" si="325"/>
        <v>0</v>
      </c>
      <c r="AR762" s="205">
        <f t="shared" ca="1" si="308"/>
        <v>0</v>
      </c>
      <c r="AS762" s="45" t="b">
        <f t="shared" ca="1" si="309"/>
        <v>0</v>
      </c>
      <c r="AT762">
        <f t="shared" ca="1" si="310"/>
        <v>0</v>
      </c>
      <c r="AU762" t="b">
        <f t="shared" ca="1" si="326"/>
        <v>0</v>
      </c>
      <c r="AV762" t="b">
        <f t="shared" ca="1" si="327"/>
        <v>0</v>
      </c>
      <c r="AW762" s="266" t="b">
        <f t="shared" ca="1" si="328"/>
        <v>0</v>
      </c>
      <c r="AX762" s="266" t="b">
        <f t="shared" ca="1" si="329"/>
        <v>0</v>
      </c>
      <c r="AY762" s="266" t="b">
        <f t="shared" ca="1" si="330"/>
        <v>0</v>
      </c>
    </row>
    <row r="763" spans="1:51" x14ac:dyDescent="0.25">
      <c r="A763">
        <v>731</v>
      </c>
      <c r="B763" s="163">
        <f ca="1">OFFSET(InputPriceData!B$15,CalculationsAndCharts!$A763+$A$11,0,1,1)</f>
        <v>40953</v>
      </c>
      <c r="C763" s="3">
        <f ca="1">OFFSET(InputPriceData!G$15,CalculationsAndCharts!$A763+$A$11,IF($C$7,8,0),1,1)</f>
        <v>223400</v>
      </c>
      <c r="D763" s="4">
        <f ca="1">OFFSET(InputPriceData!C$15,CalculationsAndCharts!$A763+$A$11,IF($C$7,8,0),1,1)</f>
        <v>14.98</v>
      </c>
      <c r="E763" s="4">
        <f ca="1">OFFSET(InputPriceData!D$15,CalculationsAndCharts!$A763+$A$11,IF($C$7,8,0),1,1)</f>
        <v>15.04</v>
      </c>
      <c r="F763" s="4">
        <f ca="1">OFFSET(InputPriceData!E$15,CalculationsAndCharts!$A763+$A$11,IF($C$7,8,0),1,1)</f>
        <v>14.8</v>
      </c>
      <c r="G763" s="4">
        <f ca="1">OFFSET(InputPriceData!F$15,CalculationsAndCharts!$A763+$A$11,IF($C$7,8,0),1,1)</f>
        <v>15.03</v>
      </c>
      <c r="H763" s="128"/>
      <c r="I763" s="128"/>
      <c r="K763" s="124"/>
      <c r="L763" s="279"/>
      <c r="M763" s="281"/>
      <c r="N763" s="280"/>
      <c r="O763" s="4"/>
      <c r="P763" s="4"/>
      <c r="Q763" s="3"/>
      <c r="S763" s="309">
        <f t="shared" ca="1" si="311"/>
        <v>15.35</v>
      </c>
      <c r="T763" s="309">
        <f t="shared" ca="1" si="312"/>
        <v>14.59</v>
      </c>
      <c r="U763" s="310">
        <f t="shared" ca="1" si="304"/>
        <v>0.5789473684210521</v>
      </c>
      <c r="V763" s="310" t="b">
        <f t="shared" ca="1" si="313"/>
        <v>0</v>
      </c>
      <c r="W763" s="3" t="b">
        <f t="shared" ca="1" si="314"/>
        <v>0</v>
      </c>
      <c r="X763" s="3" t="str">
        <f t="shared" ca="1" si="315"/>
        <v/>
      </c>
      <c r="Y763" s="3" t="str">
        <f t="shared" ca="1" si="305"/>
        <v/>
      </c>
      <c r="Z763" s="3" t="str">
        <f t="shared" ca="1" si="316"/>
        <v/>
      </c>
      <c r="AA763" s="3" t="str">
        <f t="shared" ca="1" si="317"/>
        <v/>
      </c>
      <c r="AB763" s="205">
        <f t="shared" ca="1" si="318"/>
        <v>8602</v>
      </c>
      <c r="AC763" s="205">
        <f t="shared" ca="1" si="319"/>
        <v>133</v>
      </c>
      <c r="AD763" s="205">
        <f t="shared" ca="1" si="306"/>
        <v>64.676691729323309</v>
      </c>
      <c r="AE763" s="205">
        <f t="shared" ca="1" si="307"/>
        <v>14.676691729323309</v>
      </c>
      <c r="AF763" s="205">
        <f t="shared" ca="1" si="320"/>
        <v>2.935338345864662</v>
      </c>
      <c r="AG763" s="205"/>
      <c r="AH763" s="205"/>
      <c r="AI763" s="205"/>
      <c r="AJ763" s="205"/>
      <c r="AK763" s="4"/>
      <c r="AL763" s="4"/>
      <c r="AM763" s="309">
        <f t="shared" ca="1" si="321"/>
        <v>15.35</v>
      </c>
      <c r="AN763" s="309">
        <f t="shared" ca="1" si="322"/>
        <v>14.59</v>
      </c>
      <c r="AO763" s="310">
        <f t="shared" ca="1" si="323"/>
        <v>0.5789473684210521</v>
      </c>
      <c r="AP763" s="310" t="b">
        <f t="shared" ca="1" si="324"/>
        <v>0</v>
      </c>
      <c r="AQ763" s="309">
        <f t="shared" ca="1" si="325"/>
        <v>0</v>
      </c>
      <c r="AR763" s="205">
        <f t="shared" ca="1" si="308"/>
        <v>0</v>
      </c>
      <c r="AS763" s="45" t="b">
        <f t="shared" ca="1" si="309"/>
        <v>0</v>
      </c>
      <c r="AT763">
        <f t="shared" ca="1" si="310"/>
        <v>0</v>
      </c>
      <c r="AU763" t="b">
        <f t="shared" ca="1" si="326"/>
        <v>0</v>
      </c>
      <c r="AV763" t="b">
        <f t="shared" ca="1" si="327"/>
        <v>0</v>
      </c>
      <c r="AW763" s="266" t="b">
        <f t="shared" ca="1" si="328"/>
        <v>0</v>
      </c>
      <c r="AX763" s="266" t="b">
        <f t="shared" ca="1" si="329"/>
        <v>0</v>
      </c>
      <c r="AY763" s="266" t="b">
        <f t="shared" ca="1" si="330"/>
        <v>0</v>
      </c>
    </row>
    <row r="764" spans="1:51" x14ac:dyDescent="0.25">
      <c r="A764">
        <v>732</v>
      </c>
      <c r="B764" s="163">
        <f ca="1">OFFSET(InputPriceData!B$15,CalculationsAndCharts!$A764+$A$11,0,1,1)</f>
        <v>40952</v>
      </c>
      <c r="C764" s="3">
        <f ca="1">OFFSET(InputPriceData!G$15,CalculationsAndCharts!$A764+$A$11,IF($C$7,8,0),1,1)</f>
        <v>156900</v>
      </c>
      <c r="D764" s="4">
        <f ca="1">OFFSET(InputPriceData!C$15,CalculationsAndCharts!$A764+$A$11,IF($C$7,8,0),1,1)</f>
        <v>15.03</v>
      </c>
      <c r="E764" s="4">
        <f ca="1">OFFSET(InputPriceData!D$15,CalculationsAndCharts!$A764+$A$11,IF($C$7,8,0),1,1)</f>
        <v>15.15</v>
      </c>
      <c r="F764" s="4">
        <f ca="1">OFFSET(InputPriceData!E$15,CalculationsAndCharts!$A764+$A$11,IF($C$7,8,0),1,1)</f>
        <v>14.9</v>
      </c>
      <c r="G764" s="4">
        <f ca="1">OFFSET(InputPriceData!F$15,CalculationsAndCharts!$A764+$A$11,IF($C$7,8,0),1,1)</f>
        <v>15.02</v>
      </c>
      <c r="H764" s="128"/>
      <c r="I764" s="128"/>
      <c r="K764" s="124"/>
      <c r="L764" s="279"/>
      <c r="M764" s="281"/>
      <c r="N764" s="280"/>
      <c r="O764" s="4"/>
      <c r="P764" s="4"/>
      <c r="Q764" s="3"/>
      <c r="S764" s="309">
        <f t="shared" ca="1" si="311"/>
        <v>15.35</v>
      </c>
      <c r="T764" s="309">
        <f t="shared" ca="1" si="312"/>
        <v>14.53</v>
      </c>
      <c r="U764" s="310">
        <f t="shared" ca="1" si="304"/>
        <v>0.59756097560975618</v>
      </c>
      <c r="V764" s="310" t="b">
        <f t="shared" ca="1" si="313"/>
        <v>0</v>
      </c>
      <c r="W764" s="3" t="b">
        <f t="shared" ca="1" si="314"/>
        <v>0</v>
      </c>
      <c r="X764" s="3" t="str">
        <f t="shared" ca="1" si="315"/>
        <v/>
      </c>
      <c r="Y764" s="3" t="str">
        <f t="shared" ca="1" si="305"/>
        <v/>
      </c>
      <c r="Z764" s="3" t="str">
        <f t="shared" ca="1" si="316"/>
        <v/>
      </c>
      <c r="AA764" s="3" t="str">
        <f t="shared" ca="1" si="317"/>
        <v/>
      </c>
      <c r="AB764" s="205">
        <f t="shared" ca="1" si="318"/>
        <v>8602</v>
      </c>
      <c r="AC764" s="205">
        <f t="shared" ca="1" si="319"/>
        <v>133</v>
      </c>
      <c r="AD764" s="205">
        <f t="shared" ca="1" si="306"/>
        <v>64.676691729323309</v>
      </c>
      <c r="AE764" s="205">
        <f t="shared" ca="1" si="307"/>
        <v>14.676691729323309</v>
      </c>
      <c r="AF764" s="205">
        <f t="shared" ca="1" si="320"/>
        <v>2.935338345864662</v>
      </c>
      <c r="AG764" s="205"/>
      <c r="AH764" s="205"/>
      <c r="AI764" s="205"/>
      <c r="AJ764" s="205"/>
      <c r="AK764" s="4"/>
      <c r="AL764" s="4"/>
      <c r="AM764" s="309">
        <f t="shared" ca="1" si="321"/>
        <v>15.35</v>
      </c>
      <c r="AN764" s="309">
        <f t="shared" ca="1" si="322"/>
        <v>14.59</v>
      </c>
      <c r="AO764" s="310">
        <f t="shared" ca="1" si="323"/>
        <v>0.56578947368421029</v>
      </c>
      <c r="AP764" s="310" t="b">
        <f t="shared" ca="1" si="324"/>
        <v>0</v>
      </c>
      <c r="AQ764" s="309">
        <f t="shared" ca="1" si="325"/>
        <v>0</v>
      </c>
      <c r="AR764" s="205">
        <f t="shared" ca="1" si="308"/>
        <v>0</v>
      </c>
      <c r="AS764" s="45" t="b">
        <f t="shared" ca="1" si="309"/>
        <v>0</v>
      </c>
      <c r="AT764">
        <f t="shared" ca="1" si="310"/>
        <v>0</v>
      </c>
      <c r="AU764" t="b">
        <f t="shared" ca="1" si="326"/>
        <v>0</v>
      </c>
      <c r="AV764" t="b">
        <f t="shared" ca="1" si="327"/>
        <v>0</v>
      </c>
      <c r="AW764" s="266" t="b">
        <f t="shared" ca="1" si="328"/>
        <v>0</v>
      </c>
      <c r="AX764" s="266" t="b">
        <f t="shared" ca="1" si="329"/>
        <v>0</v>
      </c>
      <c r="AY764" s="266" t="b">
        <f t="shared" ca="1" si="330"/>
        <v>0</v>
      </c>
    </row>
    <row r="765" spans="1:51" x14ac:dyDescent="0.25">
      <c r="A765">
        <v>733</v>
      </c>
      <c r="B765" s="163">
        <f ca="1">OFFSET(InputPriceData!B$15,CalculationsAndCharts!$A765+$A$11,0,1,1)</f>
        <v>40949</v>
      </c>
      <c r="C765" s="3">
        <f ca="1">OFFSET(InputPriceData!G$15,CalculationsAndCharts!$A765+$A$11,IF($C$7,8,0),1,1)</f>
        <v>259300</v>
      </c>
      <c r="D765" s="4">
        <f ca="1">OFFSET(InputPriceData!C$15,CalculationsAndCharts!$A765+$A$11,IF($C$7,8,0),1,1)</f>
        <v>14.86</v>
      </c>
      <c r="E765" s="4">
        <f ca="1">OFFSET(InputPriceData!D$15,CalculationsAndCharts!$A765+$A$11,IF($C$7,8,0),1,1)</f>
        <v>15.02</v>
      </c>
      <c r="F765" s="4">
        <f ca="1">OFFSET(InputPriceData!E$15,CalculationsAndCharts!$A765+$A$11,IF($C$7,8,0),1,1)</f>
        <v>14.76</v>
      </c>
      <c r="G765" s="4">
        <f ca="1">OFFSET(InputPriceData!F$15,CalculationsAndCharts!$A765+$A$11,IF($C$7,8,0),1,1)</f>
        <v>14.89</v>
      </c>
      <c r="H765" s="128"/>
      <c r="I765" s="128"/>
      <c r="K765" s="124"/>
      <c r="L765" s="279"/>
      <c r="M765" s="281"/>
      <c r="N765" s="280"/>
      <c r="O765" s="4"/>
      <c r="P765" s="4"/>
      <c r="Q765" s="3"/>
      <c r="S765" s="309">
        <f t="shared" ca="1" si="311"/>
        <v>15.35</v>
      </c>
      <c r="T765" s="309">
        <f t="shared" ca="1" si="312"/>
        <v>14.18</v>
      </c>
      <c r="U765" s="310">
        <f t="shared" ca="1" si="304"/>
        <v>0.60683760683760757</v>
      </c>
      <c r="V765" s="310" t="b">
        <f t="shared" ca="1" si="313"/>
        <v>0</v>
      </c>
      <c r="W765" s="3" t="b">
        <f t="shared" ca="1" si="314"/>
        <v>0</v>
      </c>
      <c r="X765" s="3" t="str">
        <f t="shared" ca="1" si="315"/>
        <v/>
      </c>
      <c r="Y765" s="3" t="str">
        <f t="shared" ca="1" si="305"/>
        <v/>
      </c>
      <c r="Z765" s="3" t="str">
        <f t="shared" ca="1" si="316"/>
        <v/>
      </c>
      <c r="AA765" s="3" t="str">
        <f t="shared" ca="1" si="317"/>
        <v/>
      </c>
      <c r="AB765" s="205">
        <f t="shared" ca="1" si="318"/>
        <v>8602</v>
      </c>
      <c r="AC765" s="205">
        <f t="shared" ca="1" si="319"/>
        <v>133</v>
      </c>
      <c r="AD765" s="205">
        <f t="shared" ca="1" si="306"/>
        <v>64.676691729323309</v>
      </c>
      <c r="AE765" s="205">
        <f t="shared" ca="1" si="307"/>
        <v>14.676691729323309</v>
      </c>
      <c r="AF765" s="205">
        <f t="shared" ca="1" si="320"/>
        <v>2.935338345864662</v>
      </c>
      <c r="AG765" s="205"/>
      <c r="AH765" s="205"/>
      <c r="AI765" s="205"/>
      <c r="AJ765" s="205"/>
      <c r="AK765" s="4"/>
      <c r="AL765" s="4"/>
      <c r="AM765" s="309">
        <f t="shared" ca="1" si="321"/>
        <v>15.35</v>
      </c>
      <c r="AN765" s="309">
        <f t="shared" ca="1" si="322"/>
        <v>14.59</v>
      </c>
      <c r="AO765" s="310">
        <f t="shared" ca="1" si="323"/>
        <v>0.39473684210526422</v>
      </c>
      <c r="AP765" s="310" t="b">
        <f t="shared" ca="1" si="324"/>
        <v>0</v>
      </c>
      <c r="AQ765" s="309">
        <f t="shared" ca="1" si="325"/>
        <v>0</v>
      </c>
      <c r="AR765" s="205">
        <f t="shared" ca="1" si="308"/>
        <v>0</v>
      </c>
      <c r="AS765" s="45" t="b">
        <f t="shared" ca="1" si="309"/>
        <v>0</v>
      </c>
      <c r="AT765">
        <f t="shared" ca="1" si="310"/>
        <v>0</v>
      </c>
      <c r="AU765" t="b">
        <f t="shared" ca="1" si="326"/>
        <v>0</v>
      </c>
      <c r="AV765" t="b">
        <f t="shared" ca="1" si="327"/>
        <v>0</v>
      </c>
      <c r="AW765" s="266" t="b">
        <f t="shared" ca="1" si="328"/>
        <v>0</v>
      </c>
      <c r="AX765" s="266" t="b">
        <f t="shared" ca="1" si="329"/>
        <v>0</v>
      </c>
      <c r="AY765" s="266" t="b">
        <f t="shared" ca="1" si="330"/>
        <v>0</v>
      </c>
    </row>
    <row r="766" spans="1:51" x14ac:dyDescent="0.25">
      <c r="A766">
        <v>734</v>
      </c>
      <c r="B766" s="163">
        <f ca="1">OFFSET(InputPriceData!B$15,CalculationsAndCharts!$A766+$A$11,0,1,1)</f>
        <v>40948</v>
      </c>
      <c r="C766" s="3">
        <f ca="1">OFFSET(InputPriceData!G$15,CalculationsAndCharts!$A766+$A$11,IF($C$7,8,0),1,1)</f>
        <v>188100</v>
      </c>
      <c r="D766" s="4">
        <f ca="1">OFFSET(InputPriceData!C$15,CalculationsAndCharts!$A766+$A$11,IF($C$7,8,0),1,1)</f>
        <v>15.05</v>
      </c>
      <c r="E766" s="4">
        <f ca="1">OFFSET(InputPriceData!D$15,CalculationsAndCharts!$A766+$A$11,IF($C$7,8,0),1,1)</f>
        <v>15.09</v>
      </c>
      <c r="F766" s="4">
        <f ca="1">OFFSET(InputPriceData!E$15,CalculationsAndCharts!$A766+$A$11,IF($C$7,8,0),1,1)</f>
        <v>14.88</v>
      </c>
      <c r="G766" s="4">
        <f ca="1">OFFSET(InputPriceData!F$15,CalculationsAndCharts!$A766+$A$11,IF($C$7,8,0),1,1)</f>
        <v>14.95</v>
      </c>
      <c r="H766" s="128"/>
      <c r="I766" s="128"/>
      <c r="K766" s="124"/>
      <c r="L766" s="279"/>
      <c r="M766" s="281"/>
      <c r="N766" s="280"/>
      <c r="O766" s="4"/>
      <c r="P766" s="4"/>
      <c r="Q766" s="3"/>
      <c r="S766" s="309">
        <f t="shared" ca="1" si="311"/>
        <v>15.35</v>
      </c>
      <c r="T766" s="309">
        <f t="shared" ca="1" si="312"/>
        <v>14.04</v>
      </c>
      <c r="U766" s="310">
        <f t="shared" ca="1" si="304"/>
        <v>0.69465648854961815</v>
      </c>
      <c r="V766" s="310" t="b">
        <f t="shared" ca="1" si="313"/>
        <v>0</v>
      </c>
      <c r="W766" s="3" t="b">
        <f t="shared" ca="1" si="314"/>
        <v>0</v>
      </c>
      <c r="X766" s="3" t="str">
        <f t="shared" ca="1" si="315"/>
        <v/>
      </c>
      <c r="Y766" s="3" t="str">
        <f t="shared" ca="1" si="305"/>
        <v/>
      </c>
      <c r="Z766" s="3" t="str">
        <f t="shared" ca="1" si="316"/>
        <v/>
      </c>
      <c r="AA766" s="3" t="str">
        <f t="shared" ca="1" si="317"/>
        <v/>
      </c>
      <c r="AB766" s="205">
        <f t="shared" ca="1" si="318"/>
        <v>8602</v>
      </c>
      <c r="AC766" s="205">
        <f t="shared" ca="1" si="319"/>
        <v>133</v>
      </c>
      <c r="AD766" s="205">
        <f t="shared" ca="1" si="306"/>
        <v>64.676691729323309</v>
      </c>
      <c r="AE766" s="205">
        <f t="shared" ca="1" si="307"/>
        <v>14.676691729323309</v>
      </c>
      <c r="AF766" s="205">
        <f t="shared" ca="1" si="320"/>
        <v>2.935338345864662</v>
      </c>
      <c r="AG766" s="205"/>
      <c r="AH766" s="205"/>
      <c r="AI766" s="205"/>
      <c r="AJ766" s="205"/>
      <c r="AK766" s="4"/>
      <c r="AL766" s="4"/>
      <c r="AM766" s="309">
        <f t="shared" ca="1" si="321"/>
        <v>15.35</v>
      </c>
      <c r="AN766" s="309">
        <f t="shared" ca="1" si="322"/>
        <v>14.53</v>
      </c>
      <c r="AO766" s="310">
        <f t="shared" ca="1" si="323"/>
        <v>0.5121951219512193</v>
      </c>
      <c r="AP766" s="310" t="b">
        <f t="shared" ca="1" si="324"/>
        <v>0</v>
      </c>
      <c r="AQ766" s="309">
        <f t="shared" ca="1" si="325"/>
        <v>0</v>
      </c>
      <c r="AR766" s="205">
        <f t="shared" ca="1" si="308"/>
        <v>0</v>
      </c>
      <c r="AS766" s="45" t="b">
        <f t="shared" ca="1" si="309"/>
        <v>0</v>
      </c>
      <c r="AT766">
        <f t="shared" ca="1" si="310"/>
        <v>0</v>
      </c>
      <c r="AU766" t="b">
        <f t="shared" ca="1" si="326"/>
        <v>0</v>
      </c>
      <c r="AV766" t="b">
        <f t="shared" ca="1" si="327"/>
        <v>0</v>
      </c>
      <c r="AW766" s="266" t="b">
        <f t="shared" ca="1" si="328"/>
        <v>0</v>
      </c>
      <c r="AX766" s="266" t="b">
        <f t="shared" ca="1" si="329"/>
        <v>0</v>
      </c>
      <c r="AY766" s="266" t="b">
        <f t="shared" ca="1" si="330"/>
        <v>0</v>
      </c>
    </row>
    <row r="767" spans="1:51" x14ac:dyDescent="0.25">
      <c r="A767">
        <v>735</v>
      </c>
      <c r="B767" s="163">
        <f ca="1">OFFSET(InputPriceData!B$15,CalculationsAndCharts!$A767+$A$11,0,1,1)</f>
        <v>40947</v>
      </c>
      <c r="C767" s="3">
        <f ca="1">OFFSET(InputPriceData!G$15,CalculationsAndCharts!$A767+$A$11,IF($C$7,8,0),1,1)</f>
        <v>193400</v>
      </c>
      <c r="D767" s="4">
        <f ca="1">OFFSET(InputPriceData!C$15,CalculationsAndCharts!$A767+$A$11,IF($C$7,8,0),1,1)</f>
        <v>15.16</v>
      </c>
      <c r="E767" s="4">
        <f ca="1">OFFSET(InputPriceData!D$15,CalculationsAndCharts!$A767+$A$11,IF($C$7,8,0),1,1)</f>
        <v>15.16</v>
      </c>
      <c r="F767" s="4">
        <f ca="1">OFFSET(InputPriceData!E$15,CalculationsAndCharts!$A767+$A$11,IF($C$7,8,0),1,1)</f>
        <v>14.87</v>
      </c>
      <c r="G767" s="4">
        <f ca="1">OFFSET(InputPriceData!F$15,CalculationsAndCharts!$A767+$A$11,IF($C$7,8,0),1,1)</f>
        <v>14.98</v>
      </c>
      <c r="H767" s="128"/>
      <c r="I767" s="128"/>
      <c r="K767" s="124"/>
      <c r="L767" s="279"/>
      <c r="M767" s="281"/>
      <c r="N767" s="280"/>
      <c r="O767" s="4"/>
      <c r="P767" s="4"/>
      <c r="Q767" s="3"/>
      <c r="S767" s="309">
        <f t="shared" ca="1" si="311"/>
        <v>15.35</v>
      </c>
      <c r="T767" s="309">
        <f t="shared" ca="1" si="312"/>
        <v>14.04</v>
      </c>
      <c r="U767" s="310">
        <f t="shared" ca="1" si="304"/>
        <v>0.7175572519083977</v>
      </c>
      <c r="V767" s="310" t="b">
        <f t="shared" ca="1" si="313"/>
        <v>0</v>
      </c>
      <c r="W767" s="3" t="b">
        <f t="shared" ca="1" si="314"/>
        <v>0</v>
      </c>
      <c r="X767" s="3" t="str">
        <f t="shared" ca="1" si="315"/>
        <v/>
      </c>
      <c r="Y767" s="3" t="str">
        <f t="shared" ca="1" si="305"/>
        <v/>
      </c>
      <c r="Z767" s="3" t="str">
        <f t="shared" ca="1" si="316"/>
        <v/>
      </c>
      <c r="AA767" s="3" t="str">
        <f t="shared" ca="1" si="317"/>
        <v/>
      </c>
      <c r="AB767" s="205">
        <f t="shared" ca="1" si="318"/>
        <v>8602</v>
      </c>
      <c r="AC767" s="205">
        <f t="shared" ca="1" si="319"/>
        <v>133</v>
      </c>
      <c r="AD767" s="205">
        <f t="shared" ca="1" si="306"/>
        <v>64.676691729323309</v>
      </c>
      <c r="AE767" s="205">
        <f t="shared" ca="1" si="307"/>
        <v>14.676691729323309</v>
      </c>
      <c r="AF767" s="205">
        <f t="shared" ca="1" si="320"/>
        <v>2.935338345864662</v>
      </c>
      <c r="AG767" s="205"/>
      <c r="AH767" s="205"/>
      <c r="AI767" s="205"/>
      <c r="AJ767" s="205"/>
      <c r="AK767" s="4"/>
      <c r="AL767" s="4"/>
      <c r="AM767" s="309">
        <f t="shared" ca="1" si="321"/>
        <v>15.35</v>
      </c>
      <c r="AN767" s="309">
        <f t="shared" ca="1" si="322"/>
        <v>14.18</v>
      </c>
      <c r="AO767" s="310">
        <f t="shared" ca="1" si="323"/>
        <v>0.68376068376068444</v>
      </c>
      <c r="AP767" s="310" t="b">
        <f t="shared" ca="1" si="324"/>
        <v>0</v>
      </c>
      <c r="AQ767" s="309">
        <f t="shared" ca="1" si="325"/>
        <v>0</v>
      </c>
      <c r="AR767" s="205">
        <f t="shared" ca="1" si="308"/>
        <v>0</v>
      </c>
      <c r="AS767" s="45" t="b">
        <f t="shared" ca="1" si="309"/>
        <v>0</v>
      </c>
      <c r="AT767">
        <f t="shared" ca="1" si="310"/>
        <v>0</v>
      </c>
      <c r="AU767" t="b">
        <f t="shared" ca="1" si="326"/>
        <v>0</v>
      </c>
      <c r="AV767" t="b">
        <f t="shared" ca="1" si="327"/>
        <v>0</v>
      </c>
      <c r="AW767" s="266" t="b">
        <f t="shared" ca="1" si="328"/>
        <v>0</v>
      </c>
      <c r="AX767" s="266" t="b">
        <f t="shared" ca="1" si="329"/>
        <v>0</v>
      </c>
      <c r="AY767" s="266" t="b">
        <f t="shared" ca="1" si="330"/>
        <v>0</v>
      </c>
    </row>
    <row r="768" spans="1:51" x14ac:dyDescent="0.25">
      <c r="A768">
        <v>736</v>
      </c>
      <c r="B768" s="163">
        <f ca="1">OFFSET(InputPriceData!B$15,CalculationsAndCharts!$A768+$A$11,0,1,1)</f>
        <v>40946</v>
      </c>
      <c r="C768" s="3">
        <f ca="1">OFFSET(InputPriceData!G$15,CalculationsAndCharts!$A768+$A$11,IF($C$7,8,0),1,1)</f>
        <v>199200</v>
      </c>
      <c r="D768" s="4">
        <f ca="1">OFFSET(InputPriceData!C$15,CalculationsAndCharts!$A768+$A$11,IF($C$7,8,0),1,1)</f>
        <v>15.18</v>
      </c>
      <c r="E768" s="4">
        <f ca="1">OFFSET(InputPriceData!D$15,CalculationsAndCharts!$A768+$A$11,IF($C$7,8,0),1,1)</f>
        <v>15.28</v>
      </c>
      <c r="F768" s="4">
        <f ca="1">OFFSET(InputPriceData!E$15,CalculationsAndCharts!$A768+$A$11,IF($C$7,8,0),1,1)</f>
        <v>15.04</v>
      </c>
      <c r="G768" s="4">
        <f ca="1">OFFSET(InputPriceData!F$15,CalculationsAndCharts!$A768+$A$11,IF($C$7,8,0),1,1)</f>
        <v>15.17</v>
      </c>
      <c r="H768" s="128"/>
      <c r="I768" s="128"/>
      <c r="K768" s="124"/>
      <c r="L768" s="279"/>
      <c r="M768" s="281"/>
      <c r="N768" s="280"/>
      <c r="O768" s="4"/>
      <c r="P768" s="4"/>
      <c r="Q768" s="3"/>
      <c r="S768" s="309">
        <f t="shared" ca="1" si="311"/>
        <v>15.35</v>
      </c>
      <c r="T768" s="309">
        <f t="shared" ca="1" si="312"/>
        <v>14.04</v>
      </c>
      <c r="U768" s="310">
        <f t="shared" ca="1" si="304"/>
        <v>0.86259541984732846</v>
      </c>
      <c r="V768" s="310" t="b">
        <f t="shared" ca="1" si="313"/>
        <v>0</v>
      </c>
      <c r="W768" s="3" t="b">
        <f t="shared" ca="1" si="314"/>
        <v>0</v>
      </c>
      <c r="X768" s="3" t="str">
        <f t="shared" ca="1" si="315"/>
        <v/>
      </c>
      <c r="Y768" s="3" t="str">
        <f t="shared" ca="1" si="305"/>
        <v/>
      </c>
      <c r="Z768" s="3" t="str">
        <f t="shared" ca="1" si="316"/>
        <v/>
      </c>
      <c r="AA768" s="3" t="str">
        <f t="shared" ca="1" si="317"/>
        <v/>
      </c>
      <c r="AB768" s="205">
        <f t="shared" ca="1" si="318"/>
        <v>8602</v>
      </c>
      <c r="AC768" s="205">
        <f t="shared" ca="1" si="319"/>
        <v>133</v>
      </c>
      <c r="AD768" s="205">
        <f t="shared" ca="1" si="306"/>
        <v>64.676691729323309</v>
      </c>
      <c r="AE768" s="205">
        <f t="shared" ca="1" si="307"/>
        <v>14.676691729323309</v>
      </c>
      <c r="AF768" s="205">
        <f t="shared" ca="1" si="320"/>
        <v>2.935338345864662</v>
      </c>
      <c r="AG768" s="205"/>
      <c r="AH768" s="205"/>
      <c r="AI768" s="205"/>
      <c r="AJ768" s="205"/>
      <c r="AK768" s="4"/>
      <c r="AL768" s="4"/>
      <c r="AM768" s="309">
        <f t="shared" ca="1" si="321"/>
        <v>15.35</v>
      </c>
      <c r="AN768" s="309">
        <f t="shared" ca="1" si="322"/>
        <v>14.04</v>
      </c>
      <c r="AO768" s="310">
        <f t="shared" ca="1" si="323"/>
        <v>0.86259541984732846</v>
      </c>
      <c r="AP768" s="310" t="b">
        <f t="shared" ca="1" si="324"/>
        <v>0</v>
      </c>
      <c r="AQ768" s="309">
        <f t="shared" ca="1" si="325"/>
        <v>0</v>
      </c>
      <c r="AR768" s="205">
        <f t="shared" ca="1" si="308"/>
        <v>0</v>
      </c>
      <c r="AS768" s="45" t="b">
        <f t="shared" ca="1" si="309"/>
        <v>0</v>
      </c>
      <c r="AT768">
        <f t="shared" ca="1" si="310"/>
        <v>0</v>
      </c>
      <c r="AU768" t="b">
        <f t="shared" ca="1" si="326"/>
        <v>0</v>
      </c>
      <c r="AV768" t="b">
        <f t="shared" ca="1" si="327"/>
        <v>0</v>
      </c>
      <c r="AW768" s="266" t="b">
        <f t="shared" ca="1" si="328"/>
        <v>0</v>
      </c>
      <c r="AX768" s="266" t="b">
        <f t="shared" ca="1" si="329"/>
        <v>0</v>
      </c>
      <c r="AY768" s="266" t="b">
        <f t="shared" ca="1" si="330"/>
        <v>0</v>
      </c>
    </row>
    <row r="769" spans="1:51" x14ac:dyDescent="0.25">
      <c r="A769">
        <v>737</v>
      </c>
      <c r="B769" s="163">
        <f ca="1">OFFSET(InputPriceData!B$15,CalculationsAndCharts!$A769+$A$11,0,1,1)</f>
        <v>40945</v>
      </c>
      <c r="C769" s="3">
        <f ca="1">OFFSET(InputPriceData!G$15,CalculationsAndCharts!$A769+$A$11,IF($C$7,8,0),1,1)</f>
        <v>195300</v>
      </c>
      <c r="D769" s="4">
        <f ca="1">OFFSET(InputPriceData!C$15,CalculationsAndCharts!$A769+$A$11,IF($C$7,8,0),1,1)</f>
        <v>15.29</v>
      </c>
      <c r="E769" s="4">
        <f ca="1">OFFSET(InputPriceData!D$15,CalculationsAndCharts!$A769+$A$11,IF($C$7,8,0),1,1)</f>
        <v>15.32</v>
      </c>
      <c r="F769" s="4">
        <f ca="1">OFFSET(InputPriceData!E$15,CalculationsAndCharts!$A769+$A$11,IF($C$7,8,0),1,1)</f>
        <v>15.14</v>
      </c>
      <c r="G769" s="4">
        <f ca="1">OFFSET(InputPriceData!F$15,CalculationsAndCharts!$A769+$A$11,IF($C$7,8,0),1,1)</f>
        <v>15.19</v>
      </c>
      <c r="H769" s="128"/>
      <c r="I769" s="128"/>
      <c r="K769" s="124"/>
      <c r="L769" s="279"/>
      <c r="M769" s="281"/>
      <c r="N769" s="280"/>
      <c r="O769" s="4"/>
      <c r="P769" s="4"/>
      <c r="Q769" s="3"/>
      <c r="S769" s="309">
        <f t="shared" ca="1" si="311"/>
        <v>15.35</v>
      </c>
      <c r="T769" s="309">
        <f t="shared" ca="1" si="312"/>
        <v>14.04</v>
      </c>
      <c r="U769" s="310">
        <f t="shared" ca="1" si="304"/>
        <v>0.87786259541984724</v>
      </c>
      <c r="V769" s="310" t="b">
        <f t="shared" ca="1" si="313"/>
        <v>0</v>
      </c>
      <c r="W769" s="3" t="b">
        <f t="shared" ca="1" si="314"/>
        <v>0</v>
      </c>
      <c r="X769" s="3" t="str">
        <f t="shared" ca="1" si="315"/>
        <v/>
      </c>
      <c r="Y769" s="3" t="str">
        <f t="shared" ca="1" si="305"/>
        <v/>
      </c>
      <c r="Z769" s="3" t="str">
        <f t="shared" ca="1" si="316"/>
        <v/>
      </c>
      <c r="AA769" s="3" t="str">
        <f t="shared" ca="1" si="317"/>
        <v/>
      </c>
      <c r="AB769" s="205">
        <f t="shared" ca="1" si="318"/>
        <v>8602</v>
      </c>
      <c r="AC769" s="205">
        <f t="shared" ca="1" si="319"/>
        <v>133</v>
      </c>
      <c r="AD769" s="205">
        <f t="shared" ca="1" si="306"/>
        <v>64.676691729323309</v>
      </c>
      <c r="AE769" s="205">
        <f t="shared" ca="1" si="307"/>
        <v>14.676691729323309</v>
      </c>
      <c r="AF769" s="205">
        <f t="shared" ca="1" si="320"/>
        <v>2.935338345864662</v>
      </c>
      <c r="AG769" s="205"/>
      <c r="AH769" s="205"/>
      <c r="AI769" s="205"/>
      <c r="AJ769" s="205"/>
      <c r="AK769" s="4"/>
      <c r="AL769" s="4"/>
      <c r="AM769" s="309">
        <f t="shared" ca="1" si="321"/>
        <v>15.35</v>
      </c>
      <c r="AN769" s="309">
        <f t="shared" ca="1" si="322"/>
        <v>14.04</v>
      </c>
      <c r="AO769" s="310">
        <f t="shared" ca="1" si="323"/>
        <v>0.87786259541984724</v>
      </c>
      <c r="AP769" s="310" t="b">
        <f t="shared" ca="1" si="324"/>
        <v>0</v>
      </c>
      <c r="AQ769" s="309">
        <f t="shared" ca="1" si="325"/>
        <v>0</v>
      </c>
      <c r="AR769" s="205">
        <f t="shared" ca="1" si="308"/>
        <v>0</v>
      </c>
      <c r="AS769" s="45" t="b">
        <f t="shared" ca="1" si="309"/>
        <v>0</v>
      </c>
      <c r="AT769">
        <f t="shared" ca="1" si="310"/>
        <v>0</v>
      </c>
      <c r="AU769" t="b">
        <f t="shared" ca="1" si="326"/>
        <v>0</v>
      </c>
      <c r="AV769" t="b">
        <f t="shared" ca="1" si="327"/>
        <v>0</v>
      </c>
      <c r="AW769" s="266" t="b">
        <f t="shared" ca="1" si="328"/>
        <v>0</v>
      </c>
      <c r="AX769" s="266" t="b">
        <f t="shared" ca="1" si="329"/>
        <v>0</v>
      </c>
      <c r="AY769" s="266" t="b">
        <f t="shared" ca="1" si="330"/>
        <v>0</v>
      </c>
    </row>
    <row r="770" spans="1:51" x14ac:dyDescent="0.25">
      <c r="A770">
        <v>738</v>
      </c>
      <c r="B770" s="163">
        <f ca="1">OFFSET(InputPriceData!B$15,CalculationsAndCharts!$A770+$A$11,0,1,1)</f>
        <v>40942</v>
      </c>
      <c r="C770" s="3">
        <f ca="1">OFFSET(InputPriceData!G$15,CalculationsAndCharts!$A770+$A$11,IF($C$7,8,0),1,1)</f>
        <v>418100</v>
      </c>
      <c r="D770" s="4">
        <f ca="1">OFFSET(InputPriceData!C$15,CalculationsAndCharts!$A770+$A$11,IF($C$7,8,0),1,1)</f>
        <v>15.29</v>
      </c>
      <c r="E770" s="4">
        <f ca="1">OFFSET(InputPriceData!D$15,CalculationsAndCharts!$A770+$A$11,IF($C$7,8,0),1,1)</f>
        <v>15.52</v>
      </c>
      <c r="F770" s="4">
        <f ca="1">OFFSET(InputPriceData!E$15,CalculationsAndCharts!$A770+$A$11,IF($C$7,8,0),1,1)</f>
        <v>15.26</v>
      </c>
      <c r="G770" s="4">
        <f ca="1">OFFSET(InputPriceData!F$15,CalculationsAndCharts!$A770+$A$11,IF($C$7,8,0),1,1)</f>
        <v>15.35</v>
      </c>
      <c r="H770" s="128"/>
      <c r="I770" s="128"/>
      <c r="K770" s="124"/>
      <c r="L770" s="279"/>
      <c r="M770" s="281"/>
      <c r="N770" s="280"/>
      <c r="O770" s="4"/>
      <c r="P770" s="4"/>
      <c r="Q770" s="3"/>
      <c r="S770" s="309">
        <f t="shared" ca="1" si="311"/>
        <v>15.35</v>
      </c>
      <c r="T770" s="309">
        <f t="shared" ca="1" si="312"/>
        <v>14.04</v>
      </c>
      <c r="U770" s="310">
        <f t="shared" ca="1" si="304"/>
        <v>1</v>
      </c>
      <c r="V770" s="310" t="b">
        <f t="shared" ca="1" si="313"/>
        <v>0</v>
      </c>
      <c r="W770" s="3" t="b">
        <f t="shared" ca="1" si="314"/>
        <v>0</v>
      </c>
      <c r="X770" s="3" t="str">
        <f t="shared" ca="1" si="315"/>
        <v/>
      </c>
      <c r="Y770" s="3" t="str">
        <f t="shared" ca="1" si="305"/>
        <v/>
      </c>
      <c r="Z770" s="3" t="str">
        <f t="shared" ca="1" si="316"/>
        <v/>
      </c>
      <c r="AA770" s="3" t="str">
        <f t="shared" ca="1" si="317"/>
        <v/>
      </c>
      <c r="AB770" s="205">
        <f t="shared" ca="1" si="318"/>
        <v>8602</v>
      </c>
      <c r="AC770" s="205">
        <f t="shared" ca="1" si="319"/>
        <v>133</v>
      </c>
      <c r="AD770" s="205">
        <f t="shared" ca="1" si="306"/>
        <v>64.676691729323309</v>
      </c>
      <c r="AE770" s="205">
        <f t="shared" ca="1" si="307"/>
        <v>14.676691729323309</v>
      </c>
      <c r="AF770" s="205">
        <f t="shared" ca="1" si="320"/>
        <v>2.935338345864662</v>
      </c>
      <c r="AG770" s="205"/>
      <c r="AH770" s="205"/>
      <c r="AI770" s="205"/>
      <c r="AJ770" s="205"/>
      <c r="AK770" s="4"/>
      <c r="AL770" s="4"/>
      <c r="AM770" s="309">
        <f t="shared" ca="1" si="321"/>
        <v>15.35</v>
      </c>
      <c r="AN770" s="309">
        <f t="shared" ca="1" si="322"/>
        <v>14.04</v>
      </c>
      <c r="AO770" s="310">
        <f t="shared" ca="1" si="323"/>
        <v>1</v>
      </c>
      <c r="AP770" s="310" t="b">
        <f t="shared" ca="1" si="324"/>
        <v>0</v>
      </c>
      <c r="AQ770" s="309">
        <f t="shared" ca="1" si="325"/>
        <v>0</v>
      </c>
      <c r="AR770" s="205">
        <f t="shared" ca="1" si="308"/>
        <v>0</v>
      </c>
      <c r="AS770" s="45" t="b">
        <f t="shared" ca="1" si="309"/>
        <v>0</v>
      </c>
      <c r="AT770">
        <f t="shared" ca="1" si="310"/>
        <v>0</v>
      </c>
      <c r="AU770" t="b">
        <f t="shared" ca="1" si="326"/>
        <v>0</v>
      </c>
      <c r="AV770" t="b">
        <f t="shared" ca="1" si="327"/>
        <v>0</v>
      </c>
      <c r="AW770" s="266" t="b">
        <f t="shared" ca="1" si="328"/>
        <v>0</v>
      </c>
      <c r="AX770" s="266" t="b">
        <f t="shared" ca="1" si="329"/>
        <v>0</v>
      </c>
      <c r="AY770" s="266" t="b">
        <f t="shared" ca="1" si="330"/>
        <v>0</v>
      </c>
    </row>
    <row r="771" spans="1:51" x14ac:dyDescent="0.25">
      <c r="A771">
        <v>739</v>
      </c>
      <c r="B771" s="163">
        <f ca="1">OFFSET(InputPriceData!B$15,CalculationsAndCharts!$A771+$A$11,0,1,1)</f>
        <v>40941</v>
      </c>
      <c r="C771" s="3">
        <f ca="1">OFFSET(InputPriceData!G$15,CalculationsAndCharts!$A771+$A$11,IF($C$7,8,0),1,1)</f>
        <v>315800</v>
      </c>
      <c r="D771" s="4">
        <f ca="1">OFFSET(InputPriceData!C$15,CalculationsAndCharts!$A771+$A$11,IF($C$7,8,0),1,1)</f>
        <v>15.04</v>
      </c>
      <c r="E771" s="4">
        <f ca="1">OFFSET(InputPriceData!D$15,CalculationsAndCharts!$A771+$A$11,IF($C$7,8,0),1,1)</f>
        <v>15.17</v>
      </c>
      <c r="F771" s="4">
        <f ca="1">OFFSET(InputPriceData!E$15,CalculationsAndCharts!$A771+$A$11,IF($C$7,8,0),1,1)</f>
        <v>14.94</v>
      </c>
      <c r="G771" s="4">
        <f ca="1">OFFSET(InputPriceData!F$15,CalculationsAndCharts!$A771+$A$11,IF($C$7,8,0),1,1)</f>
        <v>15.12</v>
      </c>
      <c r="H771" s="128"/>
      <c r="I771" s="128"/>
      <c r="K771" s="124"/>
      <c r="L771" s="279"/>
      <c r="M771" s="281"/>
      <c r="N771" s="280"/>
      <c r="O771" s="4"/>
      <c r="P771" s="4"/>
      <c r="Q771" s="3"/>
      <c r="S771" s="309">
        <f t="shared" ca="1" si="311"/>
        <v>15.12</v>
      </c>
      <c r="T771" s="309">
        <f t="shared" ca="1" si="312"/>
        <v>14.02</v>
      </c>
      <c r="U771" s="310">
        <f t="shared" ca="1" si="304"/>
        <v>1</v>
      </c>
      <c r="V771" s="310" t="b">
        <f t="shared" ca="1" si="313"/>
        <v>0</v>
      </c>
      <c r="W771" s="3" t="b">
        <f t="shared" ca="1" si="314"/>
        <v>0</v>
      </c>
      <c r="X771" s="3" t="str">
        <f t="shared" ca="1" si="315"/>
        <v/>
      </c>
      <c r="Y771" s="3" t="str">
        <f t="shared" ca="1" si="305"/>
        <v/>
      </c>
      <c r="Z771" s="3" t="str">
        <f t="shared" ca="1" si="316"/>
        <v/>
      </c>
      <c r="AA771" s="3" t="str">
        <f t="shared" ca="1" si="317"/>
        <v/>
      </c>
      <c r="AB771" s="205">
        <f t="shared" ca="1" si="318"/>
        <v>8602</v>
      </c>
      <c r="AC771" s="205">
        <f t="shared" ca="1" si="319"/>
        <v>133</v>
      </c>
      <c r="AD771" s="205">
        <f t="shared" ca="1" si="306"/>
        <v>64.676691729323309</v>
      </c>
      <c r="AE771" s="205">
        <f t="shared" ca="1" si="307"/>
        <v>14.676691729323309</v>
      </c>
      <c r="AF771" s="205">
        <f t="shared" ca="1" si="320"/>
        <v>2.935338345864662</v>
      </c>
      <c r="AG771" s="205"/>
      <c r="AH771" s="205"/>
      <c r="AI771" s="205"/>
      <c r="AJ771" s="205"/>
      <c r="AK771" s="4"/>
      <c r="AL771" s="4"/>
      <c r="AM771" s="309">
        <f t="shared" ca="1" si="321"/>
        <v>15.12</v>
      </c>
      <c r="AN771" s="309">
        <f t="shared" ca="1" si="322"/>
        <v>14.04</v>
      </c>
      <c r="AO771" s="310">
        <f t="shared" ca="1" si="323"/>
        <v>1</v>
      </c>
      <c r="AP771" s="310" t="b">
        <f t="shared" ca="1" si="324"/>
        <v>0</v>
      </c>
      <c r="AQ771" s="309">
        <f t="shared" ca="1" si="325"/>
        <v>0</v>
      </c>
      <c r="AR771" s="205">
        <f t="shared" ca="1" si="308"/>
        <v>0</v>
      </c>
      <c r="AS771" s="45" t="b">
        <f t="shared" ca="1" si="309"/>
        <v>0</v>
      </c>
      <c r="AT771">
        <f t="shared" ca="1" si="310"/>
        <v>0</v>
      </c>
      <c r="AU771" t="b">
        <f t="shared" ca="1" si="326"/>
        <v>0</v>
      </c>
      <c r="AV771" t="b">
        <f t="shared" ca="1" si="327"/>
        <v>0</v>
      </c>
      <c r="AW771" s="266" t="b">
        <f t="shared" ca="1" si="328"/>
        <v>0</v>
      </c>
      <c r="AX771" s="266" t="b">
        <f t="shared" ca="1" si="329"/>
        <v>0</v>
      </c>
      <c r="AY771" s="266" t="b">
        <f t="shared" ca="1" si="330"/>
        <v>0</v>
      </c>
    </row>
    <row r="772" spans="1:51" x14ac:dyDescent="0.25">
      <c r="A772">
        <v>740</v>
      </c>
      <c r="B772" s="163">
        <f ca="1">OFFSET(InputPriceData!B$15,CalculationsAndCharts!$A772+$A$11,0,1,1)</f>
        <v>40940</v>
      </c>
      <c r="C772" s="3">
        <f ca="1">OFFSET(InputPriceData!G$15,CalculationsAndCharts!$A772+$A$11,IF($C$7,8,0),1,1)</f>
        <v>347800</v>
      </c>
      <c r="D772" s="4">
        <f ca="1">OFFSET(InputPriceData!C$15,CalculationsAndCharts!$A772+$A$11,IF($C$7,8,0),1,1)</f>
        <v>14.88</v>
      </c>
      <c r="E772" s="4">
        <f ca="1">OFFSET(InputPriceData!D$15,CalculationsAndCharts!$A772+$A$11,IF($C$7,8,0),1,1)</f>
        <v>15.09</v>
      </c>
      <c r="F772" s="4">
        <f ca="1">OFFSET(InputPriceData!E$15,CalculationsAndCharts!$A772+$A$11,IF($C$7,8,0),1,1)</f>
        <v>14.8</v>
      </c>
      <c r="G772" s="4">
        <f ca="1">OFFSET(InputPriceData!F$15,CalculationsAndCharts!$A772+$A$11,IF($C$7,8,0),1,1)</f>
        <v>15.06</v>
      </c>
      <c r="H772" s="128"/>
      <c r="I772" s="128"/>
      <c r="K772" s="124"/>
      <c r="L772" s="279"/>
      <c r="M772" s="281"/>
      <c r="N772" s="280"/>
      <c r="O772" s="4"/>
      <c r="P772" s="4"/>
      <c r="Q772" s="3"/>
      <c r="S772" s="309">
        <f t="shared" ca="1" si="311"/>
        <v>15.06</v>
      </c>
      <c r="T772" s="309">
        <f t="shared" ca="1" si="312"/>
        <v>13.98</v>
      </c>
      <c r="U772" s="310">
        <f t="shared" ca="1" si="304"/>
        <v>1</v>
      </c>
      <c r="V772" s="310" t="b">
        <f t="shared" ca="1" si="313"/>
        <v>0</v>
      </c>
      <c r="W772" s="3" t="b">
        <f t="shared" ca="1" si="314"/>
        <v>0</v>
      </c>
      <c r="X772" s="3" t="str">
        <f t="shared" ca="1" si="315"/>
        <v/>
      </c>
      <c r="Y772" s="3" t="str">
        <f t="shared" ca="1" si="305"/>
        <v/>
      </c>
      <c r="Z772" s="3" t="str">
        <f t="shared" ca="1" si="316"/>
        <v/>
      </c>
      <c r="AA772" s="3" t="str">
        <f t="shared" ca="1" si="317"/>
        <v/>
      </c>
      <c r="AB772" s="205">
        <f t="shared" ca="1" si="318"/>
        <v>8602</v>
      </c>
      <c r="AC772" s="205">
        <f t="shared" ca="1" si="319"/>
        <v>133</v>
      </c>
      <c r="AD772" s="205">
        <f t="shared" ca="1" si="306"/>
        <v>64.676691729323309</v>
      </c>
      <c r="AE772" s="205">
        <f t="shared" ca="1" si="307"/>
        <v>14.676691729323309</v>
      </c>
      <c r="AF772" s="205">
        <f t="shared" ca="1" si="320"/>
        <v>2.935338345864662</v>
      </c>
      <c r="AG772" s="205"/>
      <c r="AH772" s="205"/>
      <c r="AI772" s="205"/>
      <c r="AJ772" s="205"/>
      <c r="AK772" s="4"/>
      <c r="AL772" s="4"/>
      <c r="AM772" s="309">
        <f t="shared" ca="1" si="321"/>
        <v>15.06</v>
      </c>
      <c r="AN772" s="309">
        <f t="shared" ca="1" si="322"/>
        <v>14.04</v>
      </c>
      <c r="AO772" s="310">
        <f t="shared" ca="1" si="323"/>
        <v>1</v>
      </c>
      <c r="AP772" s="310" t="b">
        <f t="shared" ca="1" si="324"/>
        <v>0</v>
      </c>
      <c r="AQ772" s="309">
        <f t="shared" ca="1" si="325"/>
        <v>0</v>
      </c>
      <c r="AR772" s="205">
        <f t="shared" ca="1" si="308"/>
        <v>0</v>
      </c>
      <c r="AS772" s="45" t="b">
        <f t="shared" ca="1" si="309"/>
        <v>0</v>
      </c>
      <c r="AT772">
        <f t="shared" ca="1" si="310"/>
        <v>0</v>
      </c>
      <c r="AU772" t="b">
        <f t="shared" ca="1" si="326"/>
        <v>0</v>
      </c>
      <c r="AV772" t="b">
        <f t="shared" ca="1" si="327"/>
        <v>0</v>
      </c>
      <c r="AW772" s="266" t="b">
        <f t="shared" ca="1" si="328"/>
        <v>0</v>
      </c>
      <c r="AX772" s="266" t="b">
        <f t="shared" ca="1" si="329"/>
        <v>0</v>
      </c>
      <c r="AY772" s="266" t="b">
        <f t="shared" ca="1" si="330"/>
        <v>0</v>
      </c>
    </row>
    <row r="773" spans="1:51" x14ac:dyDescent="0.25">
      <c r="A773">
        <v>741</v>
      </c>
      <c r="B773" s="163">
        <f ca="1">OFFSET(InputPriceData!B$15,CalculationsAndCharts!$A773+$A$11,0,1,1)</f>
        <v>40939</v>
      </c>
      <c r="C773" s="3">
        <f ca="1">OFFSET(InputPriceData!G$15,CalculationsAndCharts!$A773+$A$11,IF($C$7,8,0),1,1)</f>
        <v>250100</v>
      </c>
      <c r="D773" s="4">
        <f ca="1">OFFSET(InputPriceData!C$15,CalculationsAndCharts!$A773+$A$11,IF($C$7,8,0),1,1)</f>
        <v>14.94</v>
      </c>
      <c r="E773" s="4">
        <f ca="1">OFFSET(InputPriceData!D$15,CalculationsAndCharts!$A773+$A$11,IF($C$7,8,0),1,1)</f>
        <v>14.97</v>
      </c>
      <c r="F773" s="4">
        <f ca="1">OFFSET(InputPriceData!E$15,CalculationsAndCharts!$A773+$A$11,IF($C$7,8,0),1,1)</f>
        <v>14.66</v>
      </c>
      <c r="G773" s="4">
        <f ca="1">OFFSET(InputPriceData!F$15,CalculationsAndCharts!$A773+$A$11,IF($C$7,8,0),1,1)</f>
        <v>14.82</v>
      </c>
      <c r="H773" s="128"/>
      <c r="I773" s="128"/>
      <c r="K773" s="124"/>
      <c r="L773" s="279"/>
      <c r="M773" s="281"/>
      <c r="N773" s="280"/>
      <c r="O773" s="4"/>
      <c r="P773" s="4"/>
      <c r="Q773" s="3"/>
      <c r="S773" s="309">
        <f t="shared" ca="1" si="311"/>
        <v>15.03</v>
      </c>
      <c r="T773" s="309">
        <f t="shared" ca="1" si="312"/>
        <v>13.97</v>
      </c>
      <c r="U773" s="310">
        <f t="shared" ca="1" si="304"/>
        <v>0.80188679245283079</v>
      </c>
      <c r="V773" s="310" t="b">
        <f t="shared" ca="1" si="313"/>
        <v>0</v>
      </c>
      <c r="W773" s="3" t="b">
        <f t="shared" ca="1" si="314"/>
        <v>0</v>
      </c>
      <c r="X773" s="3" t="str">
        <f t="shared" ca="1" si="315"/>
        <v/>
      </c>
      <c r="Y773" s="3" t="str">
        <f t="shared" ca="1" si="305"/>
        <v/>
      </c>
      <c r="Z773" s="3" t="str">
        <f t="shared" ca="1" si="316"/>
        <v/>
      </c>
      <c r="AA773" s="3" t="str">
        <f t="shared" ca="1" si="317"/>
        <v/>
      </c>
      <c r="AB773" s="205">
        <f t="shared" ca="1" si="318"/>
        <v>8602</v>
      </c>
      <c r="AC773" s="205">
        <f t="shared" ca="1" si="319"/>
        <v>133</v>
      </c>
      <c r="AD773" s="205">
        <f t="shared" ca="1" si="306"/>
        <v>64.676691729323309</v>
      </c>
      <c r="AE773" s="205">
        <f t="shared" ca="1" si="307"/>
        <v>14.676691729323309</v>
      </c>
      <c r="AF773" s="205">
        <f t="shared" ca="1" si="320"/>
        <v>2.935338345864662</v>
      </c>
      <c r="AG773" s="205"/>
      <c r="AH773" s="205"/>
      <c r="AI773" s="205"/>
      <c r="AJ773" s="205"/>
      <c r="AK773" s="4"/>
      <c r="AL773" s="4"/>
      <c r="AM773" s="309">
        <f t="shared" ca="1" si="321"/>
        <v>15.03</v>
      </c>
      <c r="AN773" s="309">
        <f t="shared" ca="1" si="322"/>
        <v>14.02</v>
      </c>
      <c r="AO773" s="310">
        <f t="shared" ca="1" si="323"/>
        <v>0.792079207920793</v>
      </c>
      <c r="AP773" s="310" t="b">
        <f t="shared" ca="1" si="324"/>
        <v>0</v>
      </c>
      <c r="AQ773" s="309">
        <f t="shared" ca="1" si="325"/>
        <v>0</v>
      </c>
      <c r="AR773" s="205">
        <f t="shared" ca="1" si="308"/>
        <v>0</v>
      </c>
      <c r="AS773" s="45" t="b">
        <f t="shared" ca="1" si="309"/>
        <v>0</v>
      </c>
      <c r="AT773">
        <f t="shared" ca="1" si="310"/>
        <v>0</v>
      </c>
      <c r="AU773" t="b">
        <f t="shared" ca="1" si="326"/>
        <v>0</v>
      </c>
      <c r="AV773" t="b">
        <f t="shared" ca="1" si="327"/>
        <v>0</v>
      </c>
      <c r="AW773" s="266" t="b">
        <f t="shared" ca="1" si="328"/>
        <v>0</v>
      </c>
      <c r="AX773" s="266" t="b">
        <f t="shared" ca="1" si="329"/>
        <v>0</v>
      </c>
      <c r="AY773" s="266" t="b">
        <f t="shared" ca="1" si="330"/>
        <v>0</v>
      </c>
    </row>
    <row r="774" spans="1:51" x14ac:dyDescent="0.25">
      <c r="A774">
        <v>742</v>
      </c>
      <c r="B774" s="163">
        <f ca="1">OFFSET(InputPriceData!B$15,CalculationsAndCharts!$A774+$A$11,0,1,1)</f>
        <v>40938</v>
      </c>
      <c r="C774" s="3">
        <f ca="1">OFFSET(InputPriceData!G$15,CalculationsAndCharts!$A774+$A$11,IF($C$7,8,0),1,1)</f>
        <v>608500</v>
      </c>
      <c r="D774" s="4">
        <f ca="1">OFFSET(InputPriceData!C$15,CalculationsAndCharts!$A774+$A$11,IF($C$7,8,0),1,1)</f>
        <v>14.93</v>
      </c>
      <c r="E774" s="4">
        <f ca="1">OFFSET(InputPriceData!D$15,CalculationsAndCharts!$A774+$A$11,IF($C$7,8,0),1,1)</f>
        <v>14.99</v>
      </c>
      <c r="F774" s="4">
        <f ca="1">OFFSET(InputPriceData!E$15,CalculationsAndCharts!$A774+$A$11,IF($C$7,8,0),1,1)</f>
        <v>14.75</v>
      </c>
      <c r="G774" s="4">
        <f ca="1">OFFSET(InputPriceData!F$15,CalculationsAndCharts!$A774+$A$11,IF($C$7,8,0),1,1)</f>
        <v>14.84</v>
      </c>
      <c r="H774" s="128"/>
      <c r="I774" s="128"/>
      <c r="K774" s="124"/>
      <c r="L774" s="279"/>
      <c r="M774" s="281"/>
      <c r="N774" s="280"/>
      <c r="O774" s="4"/>
      <c r="P774" s="4"/>
      <c r="Q774" s="3"/>
      <c r="S774" s="309">
        <f t="shared" ca="1" si="311"/>
        <v>15.03</v>
      </c>
      <c r="T774" s="309">
        <f t="shared" ca="1" si="312"/>
        <v>13.97</v>
      </c>
      <c r="U774" s="310">
        <f t="shared" ca="1" si="304"/>
        <v>0.82075471698113234</v>
      </c>
      <c r="V774" s="310" t="b">
        <f t="shared" ca="1" si="313"/>
        <v>0</v>
      </c>
      <c r="W774" s="3" t="b">
        <f t="shared" ca="1" si="314"/>
        <v>0</v>
      </c>
      <c r="X774" s="3" t="str">
        <f t="shared" ca="1" si="315"/>
        <v/>
      </c>
      <c r="Y774" s="3" t="str">
        <f t="shared" ca="1" si="305"/>
        <v/>
      </c>
      <c r="Z774" s="3" t="str">
        <f t="shared" ca="1" si="316"/>
        <v/>
      </c>
      <c r="AA774" s="3" t="str">
        <f t="shared" ca="1" si="317"/>
        <v/>
      </c>
      <c r="AB774" s="205">
        <f t="shared" ca="1" si="318"/>
        <v>8602</v>
      </c>
      <c r="AC774" s="205">
        <f t="shared" ca="1" si="319"/>
        <v>133</v>
      </c>
      <c r="AD774" s="205">
        <f t="shared" ca="1" si="306"/>
        <v>64.676691729323309</v>
      </c>
      <c r="AE774" s="205">
        <f t="shared" ca="1" si="307"/>
        <v>14.676691729323309</v>
      </c>
      <c r="AF774" s="205">
        <f t="shared" ca="1" si="320"/>
        <v>2.935338345864662</v>
      </c>
      <c r="AG774" s="205"/>
      <c r="AH774" s="205"/>
      <c r="AI774" s="205"/>
      <c r="AJ774" s="205"/>
      <c r="AK774" s="4"/>
      <c r="AL774" s="4"/>
      <c r="AM774" s="309">
        <f t="shared" ca="1" si="321"/>
        <v>15.03</v>
      </c>
      <c r="AN774" s="309">
        <f t="shared" ca="1" si="322"/>
        <v>13.98</v>
      </c>
      <c r="AO774" s="310">
        <f t="shared" ca="1" si="323"/>
        <v>0.81904761904761936</v>
      </c>
      <c r="AP774" s="310" t="b">
        <f t="shared" ca="1" si="324"/>
        <v>0</v>
      </c>
      <c r="AQ774" s="309">
        <f t="shared" ca="1" si="325"/>
        <v>0</v>
      </c>
      <c r="AR774" s="205">
        <f t="shared" ca="1" si="308"/>
        <v>0</v>
      </c>
      <c r="AS774" s="45" t="b">
        <f t="shared" ca="1" si="309"/>
        <v>0</v>
      </c>
      <c r="AT774">
        <f t="shared" ca="1" si="310"/>
        <v>0</v>
      </c>
      <c r="AU774" t="b">
        <f t="shared" ca="1" si="326"/>
        <v>0</v>
      </c>
      <c r="AV774" t="b">
        <f t="shared" ca="1" si="327"/>
        <v>0</v>
      </c>
      <c r="AW774" s="266" t="b">
        <f t="shared" ca="1" si="328"/>
        <v>0</v>
      </c>
      <c r="AX774" s="266" t="b">
        <f t="shared" ca="1" si="329"/>
        <v>0</v>
      </c>
      <c r="AY774" s="266" t="b">
        <f t="shared" ca="1" si="330"/>
        <v>0</v>
      </c>
    </row>
    <row r="775" spans="1:51" x14ac:dyDescent="0.25">
      <c r="A775">
        <v>743</v>
      </c>
      <c r="B775" s="163">
        <f ca="1">OFFSET(InputPriceData!B$15,CalculationsAndCharts!$A775+$A$11,0,1,1)</f>
        <v>40935</v>
      </c>
      <c r="C775" s="3">
        <f ca="1">OFFSET(InputPriceData!G$15,CalculationsAndCharts!$A775+$A$11,IF($C$7,8,0),1,1)</f>
        <v>245800</v>
      </c>
      <c r="D775" s="4">
        <f ca="1">OFFSET(InputPriceData!C$15,CalculationsAndCharts!$A775+$A$11,IF($C$7,8,0),1,1)</f>
        <v>14.92</v>
      </c>
      <c r="E775" s="4">
        <f ca="1">OFFSET(InputPriceData!D$15,CalculationsAndCharts!$A775+$A$11,IF($C$7,8,0),1,1)</f>
        <v>15.06</v>
      </c>
      <c r="F775" s="4">
        <f ca="1">OFFSET(InputPriceData!E$15,CalculationsAndCharts!$A775+$A$11,IF($C$7,8,0),1,1)</f>
        <v>14.75</v>
      </c>
      <c r="G775" s="4">
        <f ca="1">OFFSET(InputPriceData!F$15,CalculationsAndCharts!$A775+$A$11,IF($C$7,8,0),1,1)</f>
        <v>15.03</v>
      </c>
      <c r="H775" s="128"/>
      <c r="I775" s="128"/>
      <c r="K775" s="124"/>
      <c r="L775" s="279"/>
      <c r="M775" s="281"/>
      <c r="N775" s="280"/>
      <c r="O775" s="4"/>
      <c r="P775" s="4"/>
      <c r="Q775" s="3"/>
      <c r="S775" s="309">
        <f t="shared" ca="1" si="311"/>
        <v>15.03</v>
      </c>
      <c r="T775" s="309">
        <f t="shared" ca="1" si="312"/>
        <v>13.97</v>
      </c>
      <c r="U775" s="310">
        <f t="shared" ca="1" si="304"/>
        <v>1</v>
      </c>
      <c r="V775" s="310" t="b">
        <f t="shared" ca="1" si="313"/>
        <v>0</v>
      </c>
      <c r="W775" s="3" t="b">
        <f t="shared" ca="1" si="314"/>
        <v>0</v>
      </c>
      <c r="X775" s="3" t="str">
        <f t="shared" ca="1" si="315"/>
        <v/>
      </c>
      <c r="Y775" s="3" t="str">
        <f t="shared" ca="1" si="305"/>
        <v/>
      </c>
      <c r="Z775" s="3" t="str">
        <f t="shared" ca="1" si="316"/>
        <v/>
      </c>
      <c r="AA775" s="3" t="str">
        <f t="shared" ca="1" si="317"/>
        <v/>
      </c>
      <c r="AB775" s="205">
        <f t="shared" ca="1" si="318"/>
        <v>8602</v>
      </c>
      <c r="AC775" s="205">
        <f t="shared" ca="1" si="319"/>
        <v>133</v>
      </c>
      <c r="AD775" s="205">
        <f t="shared" ca="1" si="306"/>
        <v>64.676691729323309</v>
      </c>
      <c r="AE775" s="205">
        <f t="shared" ca="1" si="307"/>
        <v>14.676691729323309</v>
      </c>
      <c r="AF775" s="205">
        <f t="shared" ca="1" si="320"/>
        <v>2.935338345864662</v>
      </c>
      <c r="AG775" s="205"/>
      <c r="AH775" s="205"/>
      <c r="AI775" s="205"/>
      <c r="AJ775" s="205"/>
      <c r="AK775" s="4"/>
      <c r="AL775" s="4"/>
      <c r="AM775" s="309">
        <f t="shared" ca="1" si="321"/>
        <v>15.03</v>
      </c>
      <c r="AN775" s="309">
        <f t="shared" ca="1" si="322"/>
        <v>13.97</v>
      </c>
      <c r="AO775" s="310">
        <f t="shared" ca="1" si="323"/>
        <v>1</v>
      </c>
      <c r="AP775" s="310" t="b">
        <f t="shared" ca="1" si="324"/>
        <v>0</v>
      </c>
      <c r="AQ775" s="309">
        <f t="shared" ca="1" si="325"/>
        <v>0</v>
      </c>
      <c r="AR775" s="205">
        <f t="shared" ca="1" si="308"/>
        <v>0</v>
      </c>
      <c r="AS775" s="45" t="b">
        <f t="shared" ca="1" si="309"/>
        <v>0</v>
      </c>
      <c r="AT775">
        <f t="shared" ca="1" si="310"/>
        <v>0</v>
      </c>
      <c r="AU775" t="b">
        <f t="shared" ca="1" si="326"/>
        <v>0</v>
      </c>
      <c r="AV775" t="b">
        <f t="shared" ca="1" si="327"/>
        <v>0</v>
      </c>
      <c r="AW775" s="266" t="b">
        <f t="shared" ca="1" si="328"/>
        <v>0</v>
      </c>
      <c r="AX775" s="266" t="b">
        <f t="shared" ca="1" si="329"/>
        <v>0</v>
      </c>
      <c r="AY775" s="266" t="b">
        <f t="shared" ca="1" si="330"/>
        <v>0</v>
      </c>
    </row>
    <row r="776" spans="1:51" x14ac:dyDescent="0.25">
      <c r="A776">
        <v>744</v>
      </c>
      <c r="B776" s="163">
        <f ca="1">OFFSET(InputPriceData!B$15,CalculationsAndCharts!$A776+$A$11,0,1,1)</f>
        <v>40934</v>
      </c>
      <c r="C776" s="3">
        <f ca="1">OFFSET(InputPriceData!G$15,CalculationsAndCharts!$A776+$A$11,IF($C$7,8,0),1,1)</f>
        <v>387400</v>
      </c>
      <c r="D776" s="4">
        <f ca="1">OFFSET(InputPriceData!C$15,CalculationsAndCharts!$A776+$A$11,IF($C$7,8,0),1,1)</f>
        <v>14.79</v>
      </c>
      <c r="E776" s="4">
        <f ca="1">OFFSET(InputPriceData!D$15,CalculationsAndCharts!$A776+$A$11,IF($C$7,8,0),1,1)</f>
        <v>15.03</v>
      </c>
      <c r="F776" s="4">
        <f ca="1">OFFSET(InputPriceData!E$15,CalculationsAndCharts!$A776+$A$11,IF($C$7,8,0),1,1)</f>
        <v>14.7</v>
      </c>
      <c r="G776" s="4">
        <f ca="1">OFFSET(InputPriceData!F$15,CalculationsAndCharts!$A776+$A$11,IF($C$7,8,0),1,1)</f>
        <v>15.02</v>
      </c>
      <c r="H776" s="128"/>
      <c r="I776" s="128"/>
      <c r="K776" s="124"/>
      <c r="L776" s="279"/>
      <c r="M776" s="281"/>
      <c r="N776" s="280"/>
      <c r="O776" s="4"/>
      <c r="P776" s="4"/>
      <c r="Q776" s="3"/>
      <c r="S776" s="309">
        <f t="shared" ca="1" si="311"/>
        <v>15.02</v>
      </c>
      <c r="T776" s="309">
        <f t="shared" ca="1" si="312"/>
        <v>13.97</v>
      </c>
      <c r="U776" s="310">
        <f t="shared" ca="1" si="304"/>
        <v>1</v>
      </c>
      <c r="V776" s="310" t="b">
        <f t="shared" ca="1" si="313"/>
        <v>0</v>
      </c>
      <c r="W776" s="3" t="b">
        <f t="shared" ca="1" si="314"/>
        <v>0</v>
      </c>
      <c r="X776" s="3" t="str">
        <f t="shared" ca="1" si="315"/>
        <v/>
      </c>
      <c r="Y776" s="3" t="str">
        <f t="shared" ca="1" si="305"/>
        <v/>
      </c>
      <c r="Z776" s="3" t="str">
        <f t="shared" ca="1" si="316"/>
        <v/>
      </c>
      <c r="AA776" s="3" t="str">
        <f t="shared" ca="1" si="317"/>
        <v/>
      </c>
      <c r="AB776" s="205">
        <f t="shared" ca="1" si="318"/>
        <v>8602</v>
      </c>
      <c r="AC776" s="205">
        <f t="shared" ca="1" si="319"/>
        <v>133</v>
      </c>
      <c r="AD776" s="205">
        <f t="shared" ca="1" si="306"/>
        <v>64.676691729323309</v>
      </c>
      <c r="AE776" s="205">
        <f t="shared" ca="1" si="307"/>
        <v>14.676691729323309</v>
      </c>
      <c r="AF776" s="205">
        <f t="shared" ca="1" si="320"/>
        <v>2.935338345864662</v>
      </c>
      <c r="AG776" s="205"/>
      <c r="AH776" s="205"/>
      <c r="AI776" s="205"/>
      <c r="AJ776" s="205"/>
      <c r="AK776" s="4"/>
      <c r="AL776" s="4"/>
      <c r="AM776" s="309">
        <f t="shared" ca="1" si="321"/>
        <v>15.02</v>
      </c>
      <c r="AN776" s="309">
        <f t="shared" ca="1" si="322"/>
        <v>13.97</v>
      </c>
      <c r="AO776" s="310">
        <f t="shared" ca="1" si="323"/>
        <v>1</v>
      </c>
      <c r="AP776" s="310" t="b">
        <f t="shared" ca="1" si="324"/>
        <v>0</v>
      </c>
      <c r="AQ776" s="309">
        <f t="shared" ca="1" si="325"/>
        <v>0</v>
      </c>
      <c r="AR776" s="205">
        <f t="shared" ca="1" si="308"/>
        <v>0</v>
      </c>
      <c r="AS776" s="45" t="b">
        <f t="shared" ca="1" si="309"/>
        <v>0</v>
      </c>
      <c r="AT776">
        <f t="shared" ca="1" si="310"/>
        <v>0</v>
      </c>
      <c r="AU776" t="b">
        <f t="shared" ca="1" si="326"/>
        <v>0</v>
      </c>
      <c r="AV776" t="b">
        <f t="shared" ca="1" si="327"/>
        <v>0</v>
      </c>
      <c r="AW776" s="266" t="b">
        <f t="shared" ca="1" si="328"/>
        <v>0</v>
      </c>
      <c r="AX776" s="266" t="b">
        <f t="shared" ca="1" si="329"/>
        <v>0</v>
      </c>
      <c r="AY776" s="266" t="b">
        <f t="shared" ca="1" si="330"/>
        <v>0</v>
      </c>
    </row>
    <row r="777" spans="1:51" x14ac:dyDescent="0.25">
      <c r="A777">
        <v>745</v>
      </c>
      <c r="B777" s="163">
        <f ca="1">OFFSET(InputPriceData!B$15,CalculationsAndCharts!$A777+$A$11,0,1,1)</f>
        <v>40933</v>
      </c>
      <c r="C777" s="3">
        <f ca="1">OFFSET(InputPriceData!G$15,CalculationsAndCharts!$A777+$A$11,IF($C$7,8,0),1,1)</f>
        <v>236000</v>
      </c>
      <c r="D777" s="4">
        <f ca="1">OFFSET(InputPriceData!C$15,CalculationsAndCharts!$A777+$A$11,IF($C$7,8,0),1,1)</f>
        <v>14.64</v>
      </c>
      <c r="E777" s="4">
        <f ca="1">OFFSET(InputPriceData!D$15,CalculationsAndCharts!$A777+$A$11,IF($C$7,8,0),1,1)</f>
        <v>14.83</v>
      </c>
      <c r="F777" s="4">
        <f ca="1">OFFSET(InputPriceData!E$15,CalculationsAndCharts!$A777+$A$11,IF($C$7,8,0),1,1)</f>
        <v>14.52</v>
      </c>
      <c r="G777" s="4">
        <f ca="1">OFFSET(InputPriceData!F$15,CalculationsAndCharts!$A777+$A$11,IF($C$7,8,0),1,1)</f>
        <v>14.7</v>
      </c>
      <c r="H777" s="128"/>
      <c r="I777" s="128"/>
      <c r="K777" s="124"/>
      <c r="L777" s="279"/>
      <c r="M777" s="281"/>
      <c r="N777" s="280"/>
      <c r="O777" s="4"/>
      <c r="P777" s="4"/>
      <c r="Q777" s="3"/>
      <c r="S777" s="309">
        <f t="shared" ca="1" si="311"/>
        <v>14.81</v>
      </c>
      <c r="T777" s="309">
        <f t="shared" ca="1" si="312"/>
        <v>13.97</v>
      </c>
      <c r="U777" s="310">
        <f t="shared" ca="1" si="304"/>
        <v>0.86904761904761763</v>
      </c>
      <c r="V777" s="310" t="b">
        <f t="shared" ca="1" si="313"/>
        <v>0</v>
      </c>
      <c r="W777" s="3" t="b">
        <f t="shared" ca="1" si="314"/>
        <v>0</v>
      </c>
      <c r="X777" s="3" t="str">
        <f t="shared" ca="1" si="315"/>
        <v/>
      </c>
      <c r="Y777" s="3" t="str">
        <f t="shared" ca="1" si="305"/>
        <v/>
      </c>
      <c r="Z777" s="3" t="str">
        <f t="shared" ca="1" si="316"/>
        <v/>
      </c>
      <c r="AA777" s="3" t="str">
        <f t="shared" ca="1" si="317"/>
        <v/>
      </c>
      <c r="AB777" s="205">
        <f t="shared" ca="1" si="318"/>
        <v>8602</v>
      </c>
      <c r="AC777" s="205">
        <f t="shared" ca="1" si="319"/>
        <v>133</v>
      </c>
      <c r="AD777" s="205">
        <f t="shared" ca="1" si="306"/>
        <v>64.676691729323309</v>
      </c>
      <c r="AE777" s="205">
        <f t="shared" ca="1" si="307"/>
        <v>14.676691729323309</v>
      </c>
      <c r="AF777" s="205">
        <f t="shared" ca="1" si="320"/>
        <v>2.935338345864662</v>
      </c>
      <c r="AG777" s="205"/>
      <c r="AH777" s="205"/>
      <c r="AI777" s="205"/>
      <c r="AJ777" s="205"/>
      <c r="AK777" s="4"/>
      <c r="AL777" s="4"/>
      <c r="AM777" s="309">
        <f t="shared" ca="1" si="321"/>
        <v>14.81</v>
      </c>
      <c r="AN777" s="309">
        <f t="shared" ca="1" si="322"/>
        <v>13.97</v>
      </c>
      <c r="AO777" s="310">
        <f t="shared" ca="1" si="323"/>
        <v>0.86904761904761763</v>
      </c>
      <c r="AP777" s="310" t="b">
        <f t="shared" ca="1" si="324"/>
        <v>0</v>
      </c>
      <c r="AQ777" s="309">
        <f t="shared" ca="1" si="325"/>
        <v>0</v>
      </c>
      <c r="AR777" s="205">
        <f t="shared" ca="1" si="308"/>
        <v>0</v>
      </c>
      <c r="AS777" s="45" t="b">
        <f t="shared" ca="1" si="309"/>
        <v>0</v>
      </c>
      <c r="AT777">
        <f t="shared" ca="1" si="310"/>
        <v>0</v>
      </c>
      <c r="AU777" t="b">
        <f t="shared" ca="1" si="326"/>
        <v>0</v>
      </c>
      <c r="AV777" t="b">
        <f t="shared" ca="1" si="327"/>
        <v>0</v>
      </c>
      <c r="AW777" s="266" t="b">
        <f t="shared" ca="1" si="328"/>
        <v>0</v>
      </c>
      <c r="AX777" s="266" t="b">
        <f t="shared" ca="1" si="329"/>
        <v>0</v>
      </c>
      <c r="AY777" s="266" t="b">
        <f t="shared" ca="1" si="330"/>
        <v>0</v>
      </c>
    </row>
    <row r="778" spans="1:51" x14ac:dyDescent="0.25">
      <c r="A778">
        <v>746</v>
      </c>
      <c r="B778" s="163">
        <f ca="1">OFFSET(InputPriceData!B$15,CalculationsAndCharts!$A778+$A$11,0,1,1)</f>
        <v>40932</v>
      </c>
      <c r="C778" s="3">
        <f ca="1">OFFSET(InputPriceData!G$15,CalculationsAndCharts!$A778+$A$11,IF($C$7,8,0),1,1)</f>
        <v>254700</v>
      </c>
      <c r="D778" s="4">
        <f ca="1">OFFSET(InputPriceData!C$15,CalculationsAndCharts!$A778+$A$11,IF($C$7,8,0),1,1)</f>
        <v>14.58</v>
      </c>
      <c r="E778" s="4">
        <f ca="1">OFFSET(InputPriceData!D$15,CalculationsAndCharts!$A778+$A$11,IF($C$7,8,0),1,1)</f>
        <v>14.73</v>
      </c>
      <c r="F778" s="4">
        <f ca="1">OFFSET(InputPriceData!E$15,CalculationsAndCharts!$A778+$A$11,IF($C$7,8,0),1,1)</f>
        <v>14.5</v>
      </c>
      <c r="G778" s="4">
        <f ca="1">OFFSET(InputPriceData!F$15,CalculationsAndCharts!$A778+$A$11,IF($C$7,8,0),1,1)</f>
        <v>14.59</v>
      </c>
      <c r="H778" s="128"/>
      <c r="I778" s="128"/>
      <c r="K778" s="124"/>
      <c r="L778" s="279"/>
      <c r="M778" s="281"/>
      <c r="N778" s="280"/>
      <c r="O778" s="4"/>
      <c r="P778" s="4"/>
      <c r="Q778" s="3"/>
      <c r="S778" s="309">
        <f t="shared" ca="1" si="311"/>
        <v>14.81</v>
      </c>
      <c r="T778" s="309">
        <f t="shared" ca="1" si="312"/>
        <v>13.97</v>
      </c>
      <c r="U778" s="310">
        <f t="shared" ca="1" si="304"/>
        <v>0.73809523809523725</v>
      </c>
      <c r="V778" s="310" t="b">
        <f t="shared" ca="1" si="313"/>
        <v>0</v>
      </c>
      <c r="W778" s="3" t="b">
        <f t="shared" ca="1" si="314"/>
        <v>0</v>
      </c>
      <c r="X778" s="3" t="str">
        <f t="shared" ca="1" si="315"/>
        <v/>
      </c>
      <c r="Y778" s="3" t="str">
        <f t="shared" ca="1" si="305"/>
        <v/>
      </c>
      <c r="Z778" s="3" t="str">
        <f t="shared" ca="1" si="316"/>
        <v/>
      </c>
      <c r="AA778" s="3" t="str">
        <f t="shared" ca="1" si="317"/>
        <v/>
      </c>
      <c r="AB778" s="205">
        <f t="shared" ca="1" si="318"/>
        <v>8602</v>
      </c>
      <c r="AC778" s="205">
        <f t="shared" ca="1" si="319"/>
        <v>133</v>
      </c>
      <c r="AD778" s="205">
        <f t="shared" ca="1" si="306"/>
        <v>64.676691729323309</v>
      </c>
      <c r="AE778" s="205">
        <f t="shared" ca="1" si="307"/>
        <v>14.676691729323309</v>
      </c>
      <c r="AF778" s="205">
        <f t="shared" ca="1" si="320"/>
        <v>2.935338345864662</v>
      </c>
      <c r="AG778" s="205"/>
      <c r="AH778" s="205"/>
      <c r="AI778" s="205"/>
      <c r="AJ778" s="205"/>
      <c r="AK778" s="4"/>
      <c r="AL778" s="4"/>
      <c r="AM778" s="309">
        <f t="shared" ca="1" si="321"/>
        <v>14.81</v>
      </c>
      <c r="AN778" s="309">
        <f t="shared" ca="1" si="322"/>
        <v>13.97</v>
      </c>
      <c r="AO778" s="310">
        <f t="shared" ca="1" si="323"/>
        <v>0.73809523809523725</v>
      </c>
      <c r="AP778" s="310" t="b">
        <f t="shared" ca="1" si="324"/>
        <v>0</v>
      </c>
      <c r="AQ778" s="309">
        <f t="shared" ca="1" si="325"/>
        <v>0</v>
      </c>
      <c r="AR778" s="205">
        <f t="shared" ca="1" si="308"/>
        <v>0</v>
      </c>
      <c r="AS778" s="45" t="b">
        <f t="shared" ca="1" si="309"/>
        <v>0</v>
      </c>
      <c r="AT778">
        <f t="shared" ca="1" si="310"/>
        <v>0</v>
      </c>
      <c r="AU778" t="b">
        <f t="shared" ca="1" si="326"/>
        <v>0</v>
      </c>
      <c r="AV778" t="b">
        <f t="shared" ca="1" si="327"/>
        <v>0</v>
      </c>
      <c r="AW778" s="266" t="b">
        <f t="shared" ca="1" si="328"/>
        <v>0</v>
      </c>
      <c r="AX778" s="266" t="b">
        <f t="shared" ca="1" si="329"/>
        <v>0</v>
      </c>
      <c r="AY778" s="266" t="b">
        <f t="shared" ca="1" si="330"/>
        <v>0</v>
      </c>
    </row>
    <row r="779" spans="1:51" x14ac:dyDescent="0.25">
      <c r="A779">
        <v>747</v>
      </c>
      <c r="B779" s="163">
        <f ca="1">OFFSET(InputPriceData!B$15,CalculationsAndCharts!$A779+$A$11,0,1,1)</f>
        <v>40931</v>
      </c>
      <c r="C779" s="3">
        <f ca="1">OFFSET(InputPriceData!G$15,CalculationsAndCharts!$A779+$A$11,IF($C$7,8,0),1,1)</f>
        <v>310300</v>
      </c>
      <c r="D779" s="4">
        <f ca="1">OFFSET(InputPriceData!C$15,CalculationsAndCharts!$A779+$A$11,IF($C$7,8,0),1,1)</f>
        <v>14.69</v>
      </c>
      <c r="E779" s="4">
        <f ca="1">OFFSET(InputPriceData!D$15,CalculationsAndCharts!$A779+$A$11,IF($C$7,8,0),1,1)</f>
        <v>14.88</v>
      </c>
      <c r="F779" s="4">
        <f ca="1">OFFSET(InputPriceData!E$15,CalculationsAndCharts!$A779+$A$11,IF($C$7,8,0),1,1)</f>
        <v>14.52</v>
      </c>
      <c r="G779" s="4">
        <f ca="1">OFFSET(InputPriceData!F$15,CalculationsAndCharts!$A779+$A$11,IF($C$7,8,0),1,1)</f>
        <v>14.64</v>
      </c>
      <c r="H779" s="128"/>
      <c r="I779" s="128"/>
      <c r="K779" s="124"/>
      <c r="L779" s="279"/>
      <c r="M779" s="281"/>
      <c r="N779" s="280"/>
      <c r="O779" s="4"/>
      <c r="P779" s="4"/>
      <c r="Q779" s="3"/>
      <c r="S779" s="309">
        <f t="shared" ca="1" si="311"/>
        <v>14.81</v>
      </c>
      <c r="T779" s="309">
        <f t="shared" ca="1" si="312"/>
        <v>13.97</v>
      </c>
      <c r="U779" s="310">
        <f t="shared" ca="1" si="304"/>
        <v>0.79761904761904767</v>
      </c>
      <c r="V779" s="310" t="b">
        <f t="shared" ca="1" si="313"/>
        <v>0</v>
      </c>
      <c r="W779" s="3" t="b">
        <f t="shared" ca="1" si="314"/>
        <v>0</v>
      </c>
      <c r="X779" s="3" t="str">
        <f t="shared" ca="1" si="315"/>
        <v/>
      </c>
      <c r="Y779" s="3" t="str">
        <f t="shared" ca="1" si="305"/>
        <v/>
      </c>
      <c r="Z779" s="3" t="str">
        <f t="shared" ca="1" si="316"/>
        <v/>
      </c>
      <c r="AA779" s="3" t="str">
        <f t="shared" ca="1" si="317"/>
        <v/>
      </c>
      <c r="AB779" s="205">
        <f t="shared" ca="1" si="318"/>
        <v>8602</v>
      </c>
      <c r="AC779" s="205">
        <f t="shared" ca="1" si="319"/>
        <v>133</v>
      </c>
      <c r="AD779" s="205">
        <f t="shared" ca="1" si="306"/>
        <v>64.676691729323309</v>
      </c>
      <c r="AE779" s="205">
        <f t="shared" ca="1" si="307"/>
        <v>14.676691729323309</v>
      </c>
      <c r="AF779" s="205">
        <f t="shared" ca="1" si="320"/>
        <v>2.935338345864662</v>
      </c>
      <c r="AG779" s="205"/>
      <c r="AH779" s="205"/>
      <c r="AI779" s="205"/>
      <c r="AJ779" s="205"/>
      <c r="AK779" s="4"/>
      <c r="AL779" s="4"/>
      <c r="AM779" s="309">
        <f t="shared" ca="1" si="321"/>
        <v>14.81</v>
      </c>
      <c r="AN779" s="309">
        <f t="shared" ca="1" si="322"/>
        <v>13.97</v>
      </c>
      <c r="AO779" s="310">
        <f t="shared" ca="1" si="323"/>
        <v>0.79761904761904767</v>
      </c>
      <c r="AP779" s="310" t="b">
        <f t="shared" ca="1" si="324"/>
        <v>0</v>
      </c>
      <c r="AQ779" s="309">
        <f t="shared" ca="1" si="325"/>
        <v>0</v>
      </c>
      <c r="AR779" s="205">
        <f t="shared" ca="1" si="308"/>
        <v>0</v>
      </c>
      <c r="AS779" s="45" t="b">
        <f t="shared" ca="1" si="309"/>
        <v>0</v>
      </c>
      <c r="AT779">
        <f t="shared" ca="1" si="310"/>
        <v>0</v>
      </c>
      <c r="AU779" t="b">
        <f t="shared" ca="1" si="326"/>
        <v>0</v>
      </c>
      <c r="AV779" t="b">
        <f t="shared" ca="1" si="327"/>
        <v>0</v>
      </c>
      <c r="AW779" s="266" t="b">
        <f t="shared" ca="1" si="328"/>
        <v>0</v>
      </c>
      <c r="AX779" s="266" t="b">
        <f t="shared" ca="1" si="329"/>
        <v>0</v>
      </c>
      <c r="AY779" s="266" t="b">
        <f t="shared" ca="1" si="330"/>
        <v>0</v>
      </c>
    </row>
    <row r="780" spans="1:51" x14ac:dyDescent="0.25">
      <c r="A780">
        <v>748</v>
      </c>
      <c r="B780" s="163">
        <f ca="1">OFFSET(InputPriceData!B$15,CalculationsAndCharts!$A780+$A$11,0,1,1)</f>
        <v>40928</v>
      </c>
      <c r="C780" s="3">
        <f ca="1">OFFSET(InputPriceData!G$15,CalculationsAndCharts!$A780+$A$11,IF($C$7,8,0),1,1)</f>
        <v>482400</v>
      </c>
      <c r="D780" s="4">
        <f ca="1">OFFSET(InputPriceData!C$15,CalculationsAndCharts!$A780+$A$11,IF($C$7,8,0),1,1)</f>
        <v>14.39</v>
      </c>
      <c r="E780" s="4">
        <f ca="1">OFFSET(InputPriceData!D$15,CalculationsAndCharts!$A780+$A$11,IF($C$7,8,0),1,1)</f>
        <v>14.83</v>
      </c>
      <c r="F780" s="4">
        <f ca="1">OFFSET(InputPriceData!E$15,CalculationsAndCharts!$A780+$A$11,IF($C$7,8,0),1,1)</f>
        <v>14.36</v>
      </c>
      <c r="G780" s="4">
        <f ca="1">OFFSET(InputPriceData!F$15,CalculationsAndCharts!$A780+$A$11,IF($C$7,8,0),1,1)</f>
        <v>14.81</v>
      </c>
      <c r="H780" s="128"/>
      <c r="I780" s="128"/>
      <c r="K780" s="124"/>
      <c r="L780" s="279"/>
      <c r="M780" s="281"/>
      <c r="N780" s="280"/>
      <c r="O780" s="4"/>
      <c r="P780" s="4"/>
      <c r="Q780" s="3"/>
      <c r="S780" s="309">
        <f t="shared" ca="1" si="311"/>
        <v>14.81</v>
      </c>
      <c r="T780" s="309">
        <f t="shared" ca="1" si="312"/>
        <v>13.97</v>
      </c>
      <c r="U780" s="310">
        <f t="shared" ca="1" si="304"/>
        <v>1</v>
      </c>
      <c r="V780" s="310" t="b">
        <f t="shared" ca="1" si="313"/>
        <v>0</v>
      </c>
      <c r="W780" s="3" t="b">
        <f t="shared" ca="1" si="314"/>
        <v>0</v>
      </c>
      <c r="X780" s="3" t="str">
        <f t="shared" ca="1" si="315"/>
        <v/>
      </c>
      <c r="Y780" s="3" t="str">
        <f t="shared" ca="1" si="305"/>
        <v/>
      </c>
      <c r="Z780" s="3" t="str">
        <f t="shared" ca="1" si="316"/>
        <v/>
      </c>
      <c r="AA780" s="3" t="str">
        <f t="shared" ca="1" si="317"/>
        <v/>
      </c>
      <c r="AB780" s="205">
        <f t="shared" ca="1" si="318"/>
        <v>8602</v>
      </c>
      <c r="AC780" s="205">
        <f t="shared" ca="1" si="319"/>
        <v>133</v>
      </c>
      <c r="AD780" s="205">
        <f t="shared" ca="1" si="306"/>
        <v>64.676691729323309</v>
      </c>
      <c r="AE780" s="205">
        <f t="shared" ca="1" si="307"/>
        <v>14.676691729323309</v>
      </c>
      <c r="AF780" s="205">
        <f t="shared" ca="1" si="320"/>
        <v>2.935338345864662</v>
      </c>
      <c r="AG780" s="205"/>
      <c r="AH780" s="205"/>
      <c r="AI780" s="205"/>
      <c r="AJ780" s="205"/>
      <c r="AK780" s="4"/>
      <c r="AL780" s="4"/>
      <c r="AM780" s="309">
        <f t="shared" ca="1" si="321"/>
        <v>14.81</v>
      </c>
      <c r="AN780" s="309">
        <f t="shared" ca="1" si="322"/>
        <v>13.97</v>
      </c>
      <c r="AO780" s="310">
        <f t="shared" ca="1" si="323"/>
        <v>1</v>
      </c>
      <c r="AP780" s="310" t="b">
        <f t="shared" ca="1" si="324"/>
        <v>0</v>
      </c>
      <c r="AQ780" s="309">
        <f t="shared" ca="1" si="325"/>
        <v>0</v>
      </c>
      <c r="AR780" s="205">
        <f t="shared" ca="1" si="308"/>
        <v>0</v>
      </c>
      <c r="AS780" s="45" t="b">
        <f t="shared" ca="1" si="309"/>
        <v>0</v>
      </c>
      <c r="AT780">
        <f t="shared" ca="1" si="310"/>
        <v>0</v>
      </c>
      <c r="AU780" t="b">
        <f t="shared" ca="1" si="326"/>
        <v>0</v>
      </c>
      <c r="AV780" t="b">
        <f t="shared" ca="1" si="327"/>
        <v>0</v>
      </c>
      <c r="AW780" s="266" t="b">
        <f t="shared" ca="1" si="328"/>
        <v>0</v>
      </c>
      <c r="AX780" s="266" t="b">
        <f t="shared" ca="1" si="329"/>
        <v>0</v>
      </c>
      <c r="AY780" s="266" t="b">
        <f t="shared" ca="1" si="330"/>
        <v>0</v>
      </c>
    </row>
    <row r="781" spans="1:51" x14ac:dyDescent="0.25">
      <c r="A781">
        <v>749</v>
      </c>
      <c r="B781" s="163">
        <f ca="1">OFFSET(InputPriceData!B$15,CalculationsAndCharts!$A781+$A$11,0,1,1)</f>
        <v>40927</v>
      </c>
      <c r="C781" s="3">
        <f ca="1">OFFSET(InputPriceData!G$15,CalculationsAndCharts!$A781+$A$11,IF($C$7,8,0),1,1)</f>
        <v>508000</v>
      </c>
      <c r="D781" s="4">
        <f ca="1">OFFSET(InputPriceData!C$15,CalculationsAndCharts!$A781+$A$11,IF($C$7,8,0),1,1)</f>
        <v>14.28</v>
      </c>
      <c r="E781" s="4">
        <f ca="1">OFFSET(InputPriceData!D$15,CalculationsAndCharts!$A781+$A$11,IF($C$7,8,0),1,1)</f>
        <v>14.63</v>
      </c>
      <c r="F781" s="4">
        <f ca="1">OFFSET(InputPriceData!E$15,CalculationsAndCharts!$A781+$A$11,IF($C$7,8,0),1,1)</f>
        <v>14.17</v>
      </c>
      <c r="G781" s="4">
        <f ca="1">OFFSET(InputPriceData!F$15,CalculationsAndCharts!$A781+$A$11,IF($C$7,8,0),1,1)</f>
        <v>14.53</v>
      </c>
      <c r="H781" s="128"/>
      <c r="I781" s="128"/>
      <c r="K781" s="124"/>
      <c r="L781" s="279"/>
      <c r="M781" s="281"/>
      <c r="N781" s="280"/>
      <c r="O781" s="4"/>
      <c r="P781" s="4"/>
      <c r="Q781" s="3"/>
      <c r="S781" s="309">
        <f t="shared" ca="1" si="311"/>
        <v>14.53</v>
      </c>
      <c r="T781" s="309">
        <f t="shared" ca="1" si="312"/>
        <v>13.97</v>
      </c>
      <c r="U781" s="310">
        <f t="shared" ca="1" si="304"/>
        <v>1</v>
      </c>
      <c r="V781" s="310" t="b">
        <f t="shared" ca="1" si="313"/>
        <v>0</v>
      </c>
      <c r="W781" s="3" t="b">
        <f t="shared" ca="1" si="314"/>
        <v>0</v>
      </c>
      <c r="X781" s="3" t="str">
        <f t="shared" ca="1" si="315"/>
        <v/>
      </c>
      <c r="Y781" s="3" t="str">
        <f t="shared" ca="1" si="305"/>
        <v/>
      </c>
      <c r="Z781" s="3" t="str">
        <f t="shared" ca="1" si="316"/>
        <v/>
      </c>
      <c r="AA781" s="3" t="str">
        <f t="shared" ca="1" si="317"/>
        <v/>
      </c>
      <c r="AB781" s="205">
        <f t="shared" ca="1" si="318"/>
        <v>8602</v>
      </c>
      <c r="AC781" s="205">
        <f t="shared" ca="1" si="319"/>
        <v>133</v>
      </c>
      <c r="AD781" s="205">
        <f t="shared" ca="1" si="306"/>
        <v>64.676691729323309</v>
      </c>
      <c r="AE781" s="205">
        <f t="shared" ca="1" si="307"/>
        <v>14.676691729323309</v>
      </c>
      <c r="AF781" s="205">
        <f t="shared" ca="1" si="320"/>
        <v>2.935338345864662</v>
      </c>
      <c r="AG781" s="205"/>
      <c r="AH781" s="205"/>
      <c r="AI781" s="205"/>
      <c r="AJ781" s="205"/>
      <c r="AK781" s="4"/>
      <c r="AL781" s="4"/>
      <c r="AM781" s="309">
        <f t="shared" ca="1" si="321"/>
        <v>14.53</v>
      </c>
      <c r="AN781" s="309">
        <f t="shared" ca="1" si="322"/>
        <v>13.97</v>
      </c>
      <c r="AO781" s="310">
        <f t="shared" ca="1" si="323"/>
        <v>1</v>
      </c>
      <c r="AP781" s="310" t="b">
        <f t="shared" ca="1" si="324"/>
        <v>0</v>
      </c>
      <c r="AQ781" s="309">
        <f t="shared" ca="1" si="325"/>
        <v>0</v>
      </c>
      <c r="AR781" s="205">
        <f t="shared" ca="1" si="308"/>
        <v>0</v>
      </c>
      <c r="AS781" s="45" t="b">
        <f t="shared" ca="1" si="309"/>
        <v>0</v>
      </c>
      <c r="AT781">
        <f t="shared" ca="1" si="310"/>
        <v>0</v>
      </c>
      <c r="AU781" t="b">
        <f t="shared" ca="1" si="326"/>
        <v>0</v>
      </c>
      <c r="AV781" t="b">
        <f t="shared" ca="1" si="327"/>
        <v>0</v>
      </c>
      <c r="AW781" s="266" t="b">
        <f t="shared" ca="1" si="328"/>
        <v>0</v>
      </c>
      <c r="AX781" s="266" t="b">
        <f t="shared" ca="1" si="329"/>
        <v>0</v>
      </c>
      <c r="AY781" s="266" t="b">
        <f t="shared" ca="1" si="330"/>
        <v>0</v>
      </c>
    </row>
    <row r="782" spans="1:51" x14ac:dyDescent="0.25">
      <c r="A782">
        <v>750</v>
      </c>
      <c r="B782" s="163">
        <f ca="1">OFFSET(InputPriceData!B$15,CalculationsAndCharts!$A782+$A$11,0,1,1)</f>
        <v>40926</v>
      </c>
      <c r="C782" s="3">
        <f ca="1">OFFSET(InputPriceData!G$15,CalculationsAndCharts!$A782+$A$11,IF($C$7,8,0),1,1)</f>
        <v>392900</v>
      </c>
      <c r="D782" s="4">
        <f ca="1">OFFSET(InputPriceData!C$15,CalculationsAndCharts!$A782+$A$11,IF($C$7,8,0),1,1)</f>
        <v>14.04</v>
      </c>
      <c r="E782" s="4">
        <f ca="1">OFFSET(InputPriceData!D$15,CalculationsAndCharts!$A782+$A$11,IF($C$7,8,0),1,1)</f>
        <v>14.24</v>
      </c>
      <c r="F782" s="4">
        <f ca="1">OFFSET(InputPriceData!E$15,CalculationsAndCharts!$A782+$A$11,IF($C$7,8,0),1,1)</f>
        <v>13.96</v>
      </c>
      <c r="G782" s="4">
        <f ca="1">OFFSET(InputPriceData!F$15,CalculationsAndCharts!$A782+$A$11,IF($C$7,8,0),1,1)</f>
        <v>14.18</v>
      </c>
      <c r="H782" s="128"/>
      <c r="I782" s="128"/>
      <c r="K782" s="124"/>
      <c r="L782" s="279"/>
      <c r="M782" s="281"/>
      <c r="N782" s="280"/>
      <c r="O782" s="4"/>
      <c r="P782" s="4"/>
      <c r="Q782" s="3"/>
      <c r="S782" s="309">
        <f t="shared" ca="1" si="311"/>
        <v>14.51</v>
      </c>
      <c r="T782" s="309">
        <f t="shared" ca="1" si="312"/>
        <v>13.97</v>
      </c>
      <c r="U782" s="310">
        <f t="shared" ca="1" si="304"/>
        <v>0.38888888888888778</v>
      </c>
      <c r="V782" s="310" t="b">
        <f t="shared" ca="1" si="313"/>
        <v>0</v>
      </c>
      <c r="W782" s="3" t="b">
        <f t="shared" ca="1" si="314"/>
        <v>0</v>
      </c>
      <c r="X782" s="3" t="str">
        <f t="shared" ca="1" si="315"/>
        <v/>
      </c>
      <c r="Y782" s="3" t="str">
        <f t="shared" ca="1" si="305"/>
        <v/>
      </c>
      <c r="Z782" s="3" t="str">
        <f t="shared" ca="1" si="316"/>
        <v/>
      </c>
      <c r="AA782" s="3" t="str">
        <f t="shared" ca="1" si="317"/>
        <v/>
      </c>
      <c r="AB782" s="205">
        <f t="shared" ca="1" si="318"/>
        <v>8602</v>
      </c>
      <c r="AC782" s="205">
        <f t="shared" ca="1" si="319"/>
        <v>133</v>
      </c>
      <c r="AD782" s="205">
        <f t="shared" ca="1" si="306"/>
        <v>64.676691729323309</v>
      </c>
      <c r="AE782" s="205">
        <f t="shared" ca="1" si="307"/>
        <v>14.676691729323309</v>
      </c>
      <c r="AF782" s="205">
        <f t="shared" ca="1" si="320"/>
        <v>2.935338345864662</v>
      </c>
      <c r="AG782" s="205"/>
      <c r="AH782" s="205"/>
      <c r="AI782" s="205"/>
      <c r="AJ782" s="205"/>
      <c r="AK782" s="4"/>
      <c r="AL782" s="4"/>
      <c r="AM782" s="309">
        <f t="shared" ca="1" si="321"/>
        <v>14.51</v>
      </c>
      <c r="AN782" s="309">
        <f t="shared" ca="1" si="322"/>
        <v>13.97</v>
      </c>
      <c r="AO782" s="310">
        <f t="shared" ca="1" si="323"/>
        <v>0.38888888888888778</v>
      </c>
      <c r="AP782" s="310" t="b">
        <f t="shared" ca="1" si="324"/>
        <v>0</v>
      </c>
      <c r="AQ782" s="309">
        <f t="shared" ca="1" si="325"/>
        <v>0</v>
      </c>
      <c r="AR782" s="205">
        <f t="shared" ca="1" si="308"/>
        <v>0</v>
      </c>
      <c r="AS782" s="45" t="b">
        <f t="shared" ca="1" si="309"/>
        <v>0</v>
      </c>
      <c r="AT782">
        <f t="shared" ca="1" si="310"/>
        <v>0</v>
      </c>
      <c r="AU782" t="b">
        <f t="shared" ca="1" si="326"/>
        <v>0</v>
      </c>
      <c r="AV782" t="b">
        <f t="shared" ca="1" si="327"/>
        <v>0</v>
      </c>
      <c r="AW782" s="266" t="b">
        <f t="shared" ca="1" si="328"/>
        <v>0</v>
      </c>
      <c r="AX782" s="266" t="b">
        <f t="shared" ca="1" si="329"/>
        <v>0</v>
      </c>
      <c r="AY782" s="266" t="b">
        <f t="shared" ca="1" si="330"/>
        <v>0</v>
      </c>
    </row>
    <row r="783" spans="1:51" x14ac:dyDescent="0.25">
      <c r="A783">
        <v>751</v>
      </c>
      <c r="B783" s="163">
        <f ca="1">OFFSET(InputPriceData!B$15,CalculationsAndCharts!$A783+$A$11,0,1,1)</f>
        <v>40925</v>
      </c>
      <c r="C783" s="3">
        <f ca="1">OFFSET(InputPriceData!G$15,CalculationsAndCharts!$A783+$A$11,IF($C$7,8,0),1,1)</f>
        <v>442200</v>
      </c>
      <c r="D783" s="4">
        <f ca="1">OFFSET(InputPriceData!C$15,CalculationsAndCharts!$A783+$A$11,IF($C$7,8,0),1,1)</f>
        <v>14.23</v>
      </c>
      <c r="E783" s="4">
        <f ca="1">OFFSET(InputPriceData!D$15,CalculationsAndCharts!$A783+$A$11,IF($C$7,8,0),1,1)</f>
        <v>14.28</v>
      </c>
      <c r="F783" s="4">
        <f ca="1">OFFSET(InputPriceData!E$15,CalculationsAndCharts!$A783+$A$11,IF($C$7,8,0),1,1)</f>
        <v>14.01</v>
      </c>
      <c r="G783" s="4">
        <f ca="1">OFFSET(InputPriceData!F$15,CalculationsAndCharts!$A783+$A$11,IF($C$7,8,0),1,1)</f>
        <v>14.04</v>
      </c>
      <c r="H783" s="128"/>
      <c r="I783" s="128"/>
      <c r="K783" s="124"/>
      <c r="L783" s="279"/>
      <c r="M783" s="281"/>
      <c r="N783" s="280"/>
      <c r="O783" s="4"/>
      <c r="P783" s="4"/>
      <c r="Q783" s="3"/>
      <c r="S783" s="309">
        <f t="shared" ca="1" si="311"/>
        <v>14.51</v>
      </c>
      <c r="T783" s="309">
        <f t="shared" ca="1" si="312"/>
        <v>13.97</v>
      </c>
      <c r="U783" s="310">
        <f t="shared" ca="1" si="304"/>
        <v>0.12962962962962707</v>
      </c>
      <c r="V783" s="310" t="b">
        <f t="shared" ca="1" si="313"/>
        <v>0</v>
      </c>
      <c r="W783" s="3" t="b">
        <f t="shared" ca="1" si="314"/>
        <v>0</v>
      </c>
      <c r="X783" s="3" t="str">
        <f t="shared" ca="1" si="315"/>
        <v/>
      </c>
      <c r="Y783" s="3" t="str">
        <f t="shared" ca="1" si="305"/>
        <v/>
      </c>
      <c r="Z783" s="3" t="str">
        <f t="shared" ca="1" si="316"/>
        <v/>
      </c>
      <c r="AA783" s="3" t="str">
        <f t="shared" ca="1" si="317"/>
        <v/>
      </c>
      <c r="AB783" s="205">
        <f t="shared" ca="1" si="318"/>
        <v>8602</v>
      </c>
      <c r="AC783" s="205">
        <f t="shared" ca="1" si="319"/>
        <v>133</v>
      </c>
      <c r="AD783" s="205">
        <f t="shared" ca="1" si="306"/>
        <v>64.676691729323309</v>
      </c>
      <c r="AE783" s="205">
        <f t="shared" ca="1" si="307"/>
        <v>14.676691729323309</v>
      </c>
      <c r="AF783" s="205">
        <f t="shared" ca="1" si="320"/>
        <v>2.935338345864662</v>
      </c>
      <c r="AG783" s="205"/>
      <c r="AH783" s="205"/>
      <c r="AI783" s="205"/>
      <c r="AJ783" s="205"/>
      <c r="AK783" s="4"/>
      <c r="AL783" s="4"/>
      <c r="AM783" s="309">
        <f t="shared" ca="1" si="321"/>
        <v>14.51</v>
      </c>
      <c r="AN783" s="309">
        <f t="shared" ca="1" si="322"/>
        <v>13.97</v>
      </c>
      <c r="AO783" s="310">
        <f t="shared" ca="1" si="323"/>
        <v>0.12962962962962707</v>
      </c>
      <c r="AP783" s="310" t="b">
        <f t="shared" ca="1" si="324"/>
        <v>0</v>
      </c>
      <c r="AQ783" s="309">
        <f t="shared" ca="1" si="325"/>
        <v>0</v>
      </c>
      <c r="AR783" s="205">
        <f t="shared" ca="1" si="308"/>
        <v>0</v>
      </c>
      <c r="AS783" s="45" t="b">
        <f t="shared" ca="1" si="309"/>
        <v>0</v>
      </c>
      <c r="AT783">
        <f t="shared" ca="1" si="310"/>
        <v>0</v>
      </c>
      <c r="AU783" t="b">
        <f t="shared" ca="1" si="326"/>
        <v>0</v>
      </c>
      <c r="AV783" t="b">
        <f t="shared" ca="1" si="327"/>
        <v>0</v>
      </c>
      <c r="AW783" s="266" t="b">
        <f t="shared" ca="1" si="328"/>
        <v>0</v>
      </c>
      <c r="AX783" s="266" t="b">
        <f t="shared" ca="1" si="329"/>
        <v>0</v>
      </c>
      <c r="AY783" s="266" t="b">
        <f t="shared" ca="1" si="330"/>
        <v>0</v>
      </c>
    </row>
    <row r="784" spans="1:51" x14ac:dyDescent="0.25">
      <c r="A784">
        <v>752</v>
      </c>
      <c r="B784" s="163">
        <f ca="1">OFFSET(InputPriceData!B$15,CalculationsAndCharts!$A784+$A$11,0,1,1)</f>
        <v>40921</v>
      </c>
      <c r="C784" s="3">
        <f ca="1">OFFSET(InputPriceData!G$15,CalculationsAndCharts!$A784+$A$11,IF($C$7,8,0),1,1)</f>
        <v>315800</v>
      </c>
      <c r="D784" s="4">
        <f ca="1">OFFSET(InputPriceData!C$15,CalculationsAndCharts!$A784+$A$11,IF($C$7,8,0),1,1)</f>
        <v>14.11</v>
      </c>
      <c r="E784" s="4">
        <f ca="1">OFFSET(InputPriceData!D$15,CalculationsAndCharts!$A784+$A$11,IF($C$7,8,0),1,1)</f>
        <v>14.2</v>
      </c>
      <c r="F784" s="4">
        <f ca="1">OFFSET(InputPriceData!E$15,CalculationsAndCharts!$A784+$A$11,IF($C$7,8,0),1,1)</f>
        <v>14.03</v>
      </c>
      <c r="G784" s="4">
        <f ca="1">OFFSET(InputPriceData!F$15,CalculationsAndCharts!$A784+$A$11,IF($C$7,8,0),1,1)</f>
        <v>14.12</v>
      </c>
      <c r="H784" s="128"/>
      <c r="I784" s="128"/>
      <c r="K784" s="124"/>
      <c r="L784" s="279"/>
      <c r="M784" s="281"/>
      <c r="N784" s="280"/>
      <c r="O784" s="4"/>
      <c r="P784" s="4"/>
      <c r="Q784" s="3"/>
      <c r="S784" s="309">
        <f t="shared" ca="1" si="311"/>
        <v>14.51</v>
      </c>
      <c r="T784" s="309">
        <f t="shared" ca="1" si="312"/>
        <v>13.72</v>
      </c>
      <c r="U784" s="310">
        <f t="shared" ca="1" si="304"/>
        <v>0.50632911392404933</v>
      </c>
      <c r="V784" s="310" t="b">
        <f t="shared" ca="1" si="313"/>
        <v>0</v>
      </c>
      <c r="W784" s="3" t="b">
        <f t="shared" ca="1" si="314"/>
        <v>0</v>
      </c>
      <c r="X784" s="3" t="str">
        <f t="shared" ca="1" si="315"/>
        <v/>
      </c>
      <c r="Y784" s="3" t="str">
        <f t="shared" ca="1" si="305"/>
        <v/>
      </c>
      <c r="Z784" s="3" t="str">
        <f t="shared" ca="1" si="316"/>
        <v/>
      </c>
      <c r="AA784" s="3" t="str">
        <f t="shared" ca="1" si="317"/>
        <v/>
      </c>
      <c r="AB784" s="205">
        <f t="shared" ca="1" si="318"/>
        <v>8602</v>
      </c>
      <c r="AC784" s="205">
        <f t="shared" ca="1" si="319"/>
        <v>133</v>
      </c>
      <c r="AD784" s="205">
        <f t="shared" ca="1" si="306"/>
        <v>64.676691729323309</v>
      </c>
      <c r="AE784" s="205">
        <f t="shared" ca="1" si="307"/>
        <v>14.676691729323309</v>
      </c>
      <c r="AF784" s="205">
        <f t="shared" ca="1" si="320"/>
        <v>2.935338345864662</v>
      </c>
      <c r="AG784" s="205"/>
      <c r="AH784" s="205"/>
      <c r="AI784" s="205"/>
      <c r="AJ784" s="205"/>
      <c r="AK784" s="4"/>
      <c r="AL784" s="4"/>
      <c r="AM784" s="309">
        <f t="shared" ca="1" si="321"/>
        <v>14.51</v>
      </c>
      <c r="AN784" s="309">
        <f t="shared" ca="1" si="322"/>
        <v>13.97</v>
      </c>
      <c r="AO784" s="310">
        <f t="shared" ca="1" si="323"/>
        <v>0.27777777777777557</v>
      </c>
      <c r="AP784" s="310" t="b">
        <f t="shared" ca="1" si="324"/>
        <v>0</v>
      </c>
      <c r="AQ784" s="309">
        <f t="shared" ca="1" si="325"/>
        <v>0</v>
      </c>
      <c r="AR784" s="205">
        <f t="shared" ca="1" si="308"/>
        <v>0</v>
      </c>
      <c r="AS784" s="45" t="b">
        <f t="shared" ca="1" si="309"/>
        <v>0</v>
      </c>
      <c r="AT784">
        <f t="shared" ca="1" si="310"/>
        <v>0</v>
      </c>
      <c r="AU784" t="b">
        <f t="shared" ca="1" si="326"/>
        <v>0</v>
      </c>
      <c r="AV784" t="b">
        <f t="shared" ca="1" si="327"/>
        <v>0</v>
      </c>
      <c r="AW784" s="266" t="b">
        <f t="shared" ca="1" si="328"/>
        <v>0</v>
      </c>
      <c r="AX784" s="266" t="b">
        <f t="shared" ca="1" si="329"/>
        <v>0</v>
      </c>
      <c r="AY784" s="266" t="b">
        <f t="shared" ca="1" si="330"/>
        <v>0</v>
      </c>
    </row>
    <row r="785" spans="1:51" x14ac:dyDescent="0.25">
      <c r="A785">
        <v>753</v>
      </c>
      <c r="B785" s="163">
        <f ca="1">OFFSET(InputPriceData!B$15,CalculationsAndCharts!$A785+$A$11,0,1,1)</f>
        <v>40920</v>
      </c>
      <c r="C785" s="3">
        <f ca="1">OFFSET(InputPriceData!G$15,CalculationsAndCharts!$A785+$A$11,IF($C$7,8,0),1,1)</f>
        <v>298600</v>
      </c>
      <c r="D785" s="4">
        <f ca="1">OFFSET(InputPriceData!C$15,CalculationsAndCharts!$A785+$A$11,IF($C$7,8,0),1,1)</f>
        <v>14.21</v>
      </c>
      <c r="E785" s="4">
        <f ca="1">OFFSET(InputPriceData!D$15,CalculationsAndCharts!$A785+$A$11,IF($C$7,8,0),1,1)</f>
        <v>14.36</v>
      </c>
      <c r="F785" s="4">
        <f ca="1">OFFSET(InputPriceData!E$15,CalculationsAndCharts!$A785+$A$11,IF($C$7,8,0),1,1)</f>
        <v>14.05</v>
      </c>
      <c r="G785" s="4">
        <f ca="1">OFFSET(InputPriceData!F$15,CalculationsAndCharts!$A785+$A$11,IF($C$7,8,0),1,1)</f>
        <v>14.23</v>
      </c>
      <c r="H785" s="128"/>
      <c r="I785" s="128"/>
      <c r="K785" s="124"/>
      <c r="L785" s="279"/>
      <c r="M785" s="281"/>
      <c r="N785" s="280"/>
      <c r="O785" s="4"/>
      <c r="P785" s="4"/>
      <c r="Q785" s="3"/>
      <c r="S785" s="309">
        <f t="shared" ca="1" si="311"/>
        <v>14.51</v>
      </c>
      <c r="T785" s="309">
        <f t="shared" ca="1" si="312"/>
        <v>13.72</v>
      </c>
      <c r="U785" s="310">
        <f t="shared" ca="1" si="304"/>
        <v>0.645569620253165</v>
      </c>
      <c r="V785" s="310" t="b">
        <f t="shared" ca="1" si="313"/>
        <v>0</v>
      </c>
      <c r="W785" s="3" t="b">
        <f t="shared" ca="1" si="314"/>
        <v>0</v>
      </c>
      <c r="X785" s="3" t="str">
        <f t="shared" ca="1" si="315"/>
        <v/>
      </c>
      <c r="Y785" s="3" t="str">
        <f t="shared" ca="1" si="305"/>
        <v/>
      </c>
      <c r="Z785" s="3" t="str">
        <f t="shared" ca="1" si="316"/>
        <v/>
      </c>
      <c r="AA785" s="3" t="str">
        <f t="shared" ca="1" si="317"/>
        <v/>
      </c>
      <c r="AB785" s="205">
        <f t="shared" ca="1" si="318"/>
        <v>8602</v>
      </c>
      <c r="AC785" s="205">
        <f t="shared" ca="1" si="319"/>
        <v>133</v>
      </c>
      <c r="AD785" s="205">
        <f t="shared" ca="1" si="306"/>
        <v>64.676691729323309</v>
      </c>
      <c r="AE785" s="205">
        <f t="shared" ca="1" si="307"/>
        <v>14.676691729323309</v>
      </c>
      <c r="AF785" s="205">
        <f t="shared" ca="1" si="320"/>
        <v>2.935338345864662</v>
      </c>
      <c r="AG785" s="205"/>
      <c r="AH785" s="205"/>
      <c r="AI785" s="205"/>
      <c r="AJ785" s="205"/>
      <c r="AK785" s="4"/>
      <c r="AL785" s="4"/>
      <c r="AM785" s="309">
        <f t="shared" ca="1" si="321"/>
        <v>14.51</v>
      </c>
      <c r="AN785" s="309">
        <f t="shared" ca="1" si="322"/>
        <v>13.97</v>
      </c>
      <c r="AO785" s="310">
        <f t="shared" ca="1" si="323"/>
        <v>0.48148148148148184</v>
      </c>
      <c r="AP785" s="310" t="b">
        <f t="shared" ca="1" si="324"/>
        <v>0</v>
      </c>
      <c r="AQ785" s="309">
        <f t="shared" ca="1" si="325"/>
        <v>0</v>
      </c>
      <c r="AR785" s="205">
        <f t="shared" ca="1" si="308"/>
        <v>0</v>
      </c>
      <c r="AS785" s="45" t="b">
        <f t="shared" ca="1" si="309"/>
        <v>0</v>
      </c>
      <c r="AT785">
        <f t="shared" ca="1" si="310"/>
        <v>0</v>
      </c>
      <c r="AU785" t="b">
        <f t="shared" ca="1" si="326"/>
        <v>0</v>
      </c>
      <c r="AV785" t="b">
        <f t="shared" ca="1" si="327"/>
        <v>0</v>
      </c>
      <c r="AW785" s="266" t="b">
        <f t="shared" ca="1" si="328"/>
        <v>0</v>
      </c>
      <c r="AX785" s="266" t="b">
        <f t="shared" ca="1" si="329"/>
        <v>0</v>
      </c>
      <c r="AY785" s="266" t="b">
        <f t="shared" ca="1" si="330"/>
        <v>0</v>
      </c>
    </row>
    <row r="786" spans="1:51" x14ac:dyDescent="0.25">
      <c r="A786">
        <v>754</v>
      </c>
      <c r="B786" s="163">
        <f ca="1">OFFSET(InputPriceData!B$15,CalculationsAndCharts!$A786+$A$11,0,1,1)</f>
        <v>40919</v>
      </c>
      <c r="C786" s="3">
        <f ca="1">OFFSET(InputPriceData!G$15,CalculationsAndCharts!$A786+$A$11,IF($C$7,8,0),1,1)</f>
        <v>397800</v>
      </c>
      <c r="D786" s="4">
        <f ca="1">OFFSET(InputPriceData!C$15,CalculationsAndCharts!$A786+$A$11,IF($C$7,8,0),1,1)</f>
        <v>14.1</v>
      </c>
      <c r="E786" s="4">
        <f ca="1">OFFSET(InputPriceData!D$15,CalculationsAndCharts!$A786+$A$11,IF($C$7,8,0),1,1)</f>
        <v>14.2</v>
      </c>
      <c r="F786" s="4">
        <f ca="1">OFFSET(InputPriceData!E$15,CalculationsAndCharts!$A786+$A$11,IF($C$7,8,0),1,1)</f>
        <v>14.1</v>
      </c>
      <c r="G786" s="4">
        <f ca="1">OFFSET(InputPriceData!F$15,CalculationsAndCharts!$A786+$A$11,IF($C$7,8,0),1,1)</f>
        <v>14.15</v>
      </c>
      <c r="H786" s="128"/>
      <c r="I786" s="128"/>
      <c r="K786" s="124"/>
      <c r="L786" s="279"/>
      <c r="M786" s="281"/>
      <c r="N786" s="280"/>
      <c r="O786" s="4"/>
      <c r="P786" s="4"/>
      <c r="Q786" s="3"/>
      <c r="S786" s="309">
        <f t="shared" ca="1" si="311"/>
        <v>14.51</v>
      </c>
      <c r="T786" s="309">
        <f t="shared" ca="1" si="312"/>
        <v>13.72</v>
      </c>
      <c r="U786" s="310">
        <f t="shared" ca="1" si="304"/>
        <v>0.54430379746835467</v>
      </c>
      <c r="V786" s="310" t="b">
        <f t="shared" ca="1" si="313"/>
        <v>0</v>
      </c>
      <c r="W786" s="3" t="b">
        <f t="shared" ca="1" si="314"/>
        <v>0</v>
      </c>
      <c r="X786" s="3" t="str">
        <f t="shared" ca="1" si="315"/>
        <v/>
      </c>
      <c r="Y786" s="3" t="str">
        <f t="shared" ca="1" si="305"/>
        <v/>
      </c>
      <c r="Z786" s="3" t="str">
        <f t="shared" ca="1" si="316"/>
        <v/>
      </c>
      <c r="AA786" s="3" t="str">
        <f t="shared" ca="1" si="317"/>
        <v/>
      </c>
      <c r="AB786" s="205">
        <f t="shared" ca="1" si="318"/>
        <v>8602</v>
      </c>
      <c r="AC786" s="205">
        <f t="shared" ca="1" si="319"/>
        <v>133</v>
      </c>
      <c r="AD786" s="205">
        <f t="shared" ca="1" si="306"/>
        <v>64.676691729323309</v>
      </c>
      <c r="AE786" s="205">
        <f t="shared" ca="1" si="307"/>
        <v>14.676691729323309</v>
      </c>
      <c r="AF786" s="205">
        <f t="shared" ca="1" si="320"/>
        <v>2.935338345864662</v>
      </c>
      <c r="AG786" s="205"/>
      <c r="AH786" s="205"/>
      <c r="AI786" s="205"/>
      <c r="AJ786" s="205"/>
      <c r="AK786" s="4"/>
      <c r="AL786" s="4"/>
      <c r="AM786" s="309">
        <f t="shared" ca="1" si="321"/>
        <v>14.51</v>
      </c>
      <c r="AN786" s="309">
        <f t="shared" ca="1" si="322"/>
        <v>13.72</v>
      </c>
      <c r="AO786" s="310">
        <f t="shared" ca="1" si="323"/>
        <v>0.54430379746835467</v>
      </c>
      <c r="AP786" s="310" t="b">
        <f t="shared" ca="1" si="324"/>
        <v>0</v>
      </c>
      <c r="AQ786" s="309">
        <f t="shared" ca="1" si="325"/>
        <v>0</v>
      </c>
      <c r="AR786" s="205">
        <f t="shared" ca="1" si="308"/>
        <v>0</v>
      </c>
      <c r="AS786" s="45" t="b">
        <f t="shared" ca="1" si="309"/>
        <v>0</v>
      </c>
      <c r="AT786">
        <f t="shared" ca="1" si="310"/>
        <v>0</v>
      </c>
      <c r="AU786" t="b">
        <f t="shared" ca="1" si="326"/>
        <v>0</v>
      </c>
      <c r="AV786" t="b">
        <f t="shared" ca="1" si="327"/>
        <v>0</v>
      </c>
      <c r="AW786" s="266" t="b">
        <f t="shared" ca="1" si="328"/>
        <v>0</v>
      </c>
      <c r="AX786" s="266" t="b">
        <f t="shared" ca="1" si="329"/>
        <v>0</v>
      </c>
      <c r="AY786" s="266" t="b">
        <f t="shared" ca="1" si="330"/>
        <v>0</v>
      </c>
    </row>
    <row r="787" spans="1:51" x14ac:dyDescent="0.25">
      <c r="A787">
        <v>755</v>
      </c>
      <c r="B787" s="163">
        <f ca="1">OFFSET(InputPriceData!B$15,CalculationsAndCharts!$A787+$A$11,0,1,1)</f>
        <v>40918</v>
      </c>
      <c r="C787" s="3">
        <f ca="1">OFFSET(InputPriceData!G$15,CalculationsAndCharts!$A787+$A$11,IF($C$7,8,0),1,1)</f>
        <v>298500</v>
      </c>
      <c r="D787" s="4">
        <f ca="1">OFFSET(InputPriceData!C$15,CalculationsAndCharts!$A787+$A$11,IF($C$7,8,0),1,1)</f>
        <v>14.1</v>
      </c>
      <c r="E787" s="4">
        <f ca="1">OFFSET(InputPriceData!D$15,CalculationsAndCharts!$A787+$A$11,IF($C$7,8,0),1,1)</f>
        <v>14.24</v>
      </c>
      <c r="F787" s="4">
        <f ca="1">OFFSET(InputPriceData!E$15,CalculationsAndCharts!$A787+$A$11,IF($C$7,8,0),1,1)</f>
        <v>14.09</v>
      </c>
      <c r="G787" s="4">
        <f ca="1">OFFSET(InputPriceData!F$15,CalculationsAndCharts!$A787+$A$11,IF($C$7,8,0),1,1)</f>
        <v>14.14</v>
      </c>
      <c r="H787" s="128"/>
      <c r="I787" s="128"/>
      <c r="K787" s="124"/>
      <c r="L787" s="279"/>
      <c r="M787" s="281"/>
      <c r="N787" s="280"/>
      <c r="O787" s="4"/>
      <c r="P787" s="4"/>
      <c r="Q787" s="3"/>
      <c r="S787" s="309">
        <f t="shared" ca="1" si="311"/>
        <v>14.51</v>
      </c>
      <c r="T787" s="309">
        <f t="shared" ca="1" si="312"/>
        <v>13.57</v>
      </c>
      <c r="U787" s="310">
        <f t="shared" ca="1" si="304"/>
        <v>0.60638297872340485</v>
      </c>
      <c r="V787" s="310" t="b">
        <f t="shared" ca="1" si="313"/>
        <v>0</v>
      </c>
      <c r="W787" s="3" t="b">
        <f t="shared" ca="1" si="314"/>
        <v>0</v>
      </c>
      <c r="X787" s="3" t="str">
        <f t="shared" ca="1" si="315"/>
        <v/>
      </c>
      <c r="Y787" s="3" t="str">
        <f t="shared" ca="1" si="305"/>
        <v/>
      </c>
      <c r="Z787" s="3" t="str">
        <f t="shared" ca="1" si="316"/>
        <v/>
      </c>
      <c r="AA787" s="3" t="str">
        <f t="shared" ca="1" si="317"/>
        <v/>
      </c>
      <c r="AB787" s="205">
        <f t="shared" ca="1" si="318"/>
        <v>8602</v>
      </c>
      <c r="AC787" s="205">
        <f t="shared" ca="1" si="319"/>
        <v>133</v>
      </c>
      <c r="AD787" s="205">
        <f t="shared" ca="1" si="306"/>
        <v>64.676691729323309</v>
      </c>
      <c r="AE787" s="205">
        <f t="shared" ca="1" si="307"/>
        <v>14.676691729323309</v>
      </c>
      <c r="AF787" s="205">
        <f t="shared" ca="1" si="320"/>
        <v>2.935338345864662</v>
      </c>
      <c r="AG787" s="205"/>
      <c r="AH787" s="205"/>
      <c r="AI787" s="205"/>
      <c r="AJ787" s="205"/>
      <c r="AK787" s="4"/>
      <c r="AL787" s="4"/>
      <c r="AM787" s="309">
        <f t="shared" ca="1" si="321"/>
        <v>14.51</v>
      </c>
      <c r="AN787" s="309">
        <f t="shared" ca="1" si="322"/>
        <v>13.72</v>
      </c>
      <c r="AO787" s="310">
        <f t="shared" ca="1" si="323"/>
        <v>0.53164556962025367</v>
      </c>
      <c r="AP787" s="310" t="b">
        <f t="shared" ca="1" si="324"/>
        <v>0</v>
      </c>
      <c r="AQ787" s="309">
        <f t="shared" ca="1" si="325"/>
        <v>0</v>
      </c>
      <c r="AR787" s="205">
        <f t="shared" ca="1" si="308"/>
        <v>0</v>
      </c>
      <c r="AS787" s="45" t="b">
        <f t="shared" ca="1" si="309"/>
        <v>0</v>
      </c>
      <c r="AT787">
        <f t="shared" ca="1" si="310"/>
        <v>0</v>
      </c>
      <c r="AU787" t="b">
        <f t="shared" ca="1" si="326"/>
        <v>0</v>
      </c>
      <c r="AV787" t="b">
        <f t="shared" ca="1" si="327"/>
        <v>0</v>
      </c>
      <c r="AW787" s="266" t="b">
        <f t="shared" ca="1" si="328"/>
        <v>0</v>
      </c>
      <c r="AX787" s="266" t="b">
        <f t="shared" ca="1" si="329"/>
        <v>0</v>
      </c>
      <c r="AY787" s="266" t="b">
        <f t="shared" ca="1" si="330"/>
        <v>0</v>
      </c>
    </row>
    <row r="788" spans="1:51" x14ac:dyDescent="0.25">
      <c r="A788">
        <v>756</v>
      </c>
      <c r="B788" s="163">
        <f ca="1">OFFSET(InputPriceData!B$15,CalculationsAndCharts!$A788+$A$11,0,1,1)</f>
        <v>40917</v>
      </c>
      <c r="C788" s="3">
        <f ca="1">OFFSET(InputPriceData!G$15,CalculationsAndCharts!$A788+$A$11,IF($C$7,8,0),1,1)</f>
        <v>357900</v>
      </c>
      <c r="D788" s="4">
        <f ca="1">OFFSET(InputPriceData!C$15,CalculationsAndCharts!$A788+$A$11,IF($C$7,8,0),1,1)</f>
        <v>14.09</v>
      </c>
      <c r="E788" s="4">
        <f ca="1">OFFSET(InputPriceData!D$15,CalculationsAndCharts!$A788+$A$11,IF($C$7,8,0),1,1)</f>
        <v>14.13</v>
      </c>
      <c r="F788" s="4">
        <f ca="1">OFFSET(InputPriceData!E$15,CalculationsAndCharts!$A788+$A$11,IF($C$7,8,0),1,1)</f>
        <v>13.89</v>
      </c>
      <c r="G788" s="4">
        <f ca="1">OFFSET(InputPriceData!F$15,CalculationsAndCharts!$A788+$A$11,IF($C$7,8,0),1,1)</f>
        <v>14.02</v>
      </c>
      <c r="H788" s="128"/>
      <c r="I788" s="128"/>
      <c r="K788" s="124"/>
      <c r="L788" s="279"/>
      <c r="M788" s="281"/>
      <c r="N788" s="280"/>
      <c r="O788" s="4"/>
      <c r="P788" s="4"/>
      <c r="Q788" s="3"/>
      <c r="S788" s="309">
        <f t="shared" ca="1" si="311"/>
        <v>14.51</v>
      </c>
      <c r="T788" s="309">
        <f t="shared" ca="1" si="312"/>
        <v>13.57</v>
      </c>
      <c r="U788" s="310">
        <f t="shared" ca="1" si="304"/>
        <v>0.47872340425531862</v>
      </c>
      <c r="V788" s="310" t="b">
        <f t="shared" ca="1" si="313"/>
        <v>0</v>
      </c>
      <c r="W788" s="3" t="b">
        <f t="shared" ca="1" si="314"/>
        <v>0</v>
      </c>
      <c r="X788" s="3" t="str">
        <f t="shared" ca="1" si="315"/>
        <v/>
      </c>
      <c r="Y788" s="3" t="str">
        <f t="shared" ca="1" si="305"/>
        <v/>
      </c>
      <c r="Z788" s="3" t="str">
        <f t="shared" ca="1" si="316"/>
        <v/>
      </c>
      <c r="AA788" s="3" t="str">
        <f t="shared" ca="1" si="317"/>
        <v/>
      </c>
      <c r="AB788" s="205">
        <f t="shared" ca="1" si="318"/>
        <v>8602</v>
      </c>
      <c r="AC788" s="205">
        <f t="shared" ca="1" si="319"/>
        <v>133</v>
      </c>
      <c r="AD788" s="205">
        <f t="shared" ca="1" si="306"/>
        <v>64.676691729323309</v>
      </c>
      <c r="AE788" s="205">
        <f t="shared" ca="1" si="307"/>
        <v>14.676691729323309</v>
      </c>
      <c r="AF788" s="205">
        <f t="shared" ca="1" si="320"/>
        <v>2.935338345864662</v>
      </c>
      <c r="AG788" s="205"/>
      <c r="AH788" s="205"/>
      <c r="AI788" s="205"/>
      <c r="AJ788" s="205"/>
      <c r="AK788" s="4"/>
      <c r="AL788" s="4"/>
      <c r="AM788" s="309">
        <f t="shared" ca="1" si="321"/>
        <v>14.51</v>
      </c>
      <c r="AN788" s="309">
        <f t="shared" ca="1" si="322"/>
        <v>13.72</v>
      </c>
      <c r="AO788" s="310">
        <f t="shared" ca="1" si="323"/>
        <v>0.37974683544303706</v>
      </c>
      <c r="AP788" s="310" t="b">
        <f t="shared" ca="1" si="324"/>
        <v>0</v>
      </c>
      <c r="AQ788" s="309">
        <f t="shared" ca="1" si="325"/>
        <v>0</v>
      </c>
      <c r="AR788" s="205">
        <f t="shared" ca="1" si="308"/>
        <v>0</v>
      </c>
      <c r="AS788" s="45" t="b">
        <f t="shared" ca="1" si="309"/>
        <v>0</v>
      </c>
      <c r="AT788">
        <f t="shared" ca="1" si="310"/>
        <v>0</v>
      </c>
      <c r="AU788" t="b">
        <f t="shared" ca="1" si="326"/>
        <v>0</v>
      </c>
      <c r="AV788" t="b">
        <f t="shared" ca="1" si="327"/>
        <v>0</v>
      </c>
      <c r="AW788" s="266" t="b">
        <f t="shared" ca="1" si="328"/>
        <v>0</v>
      </c>
      <c r="AX788" s="266" t="b">
        <f t="shared" ca="1" si="329"/>
        <v>0</v>
      </c>
      <c r="AY788" s="266" t="b">
        <f t="shared" ca="1" si="330"/>
        <v>0</v>
      </c>
    </row>
    <row r="789" spans="1:51" x14ac:dyDescent="0.25">
      <c r="A789">
        <v>757</v>
      </c>
      <c r="B789" s="163">
        <f ca="1">OFFSET(InputPriceData!B$15,CalculationsAndCharts!$A789+$A$11,0,1,1)</f>
        <v>40914</v>
      </c>
      <c r="C789" s="3">
        <f ca="1">OFFSET(InputPriceData!G$15,CalculationsAndCharts!$A789+$A$11,IF($C$7,8,0),1,1)</f>
        <v>385400</v>
      </c>
      <c r="D789" s="4">
        <f ca="1">OFFSET(InputPriceData!C$15,CalculationsAndCharts!$A789+$A$11,IF($C$7,8,0),1,1)</f>
        <v>14.01</v>
      </c>
      <c r="E789" s="4">
        <f ca="1">OFFSET(InputPriceData!D$15,CalculationsAndCharts!$A789+$A$11,IF($C$7,8,0),1,1)</f>
        <v>14.19</v>
      </c>
      <c r="F789" s="4">
        <f ca="1">OFFSET(InputPriceData!E$15,CalculationsAndCharts!$A789+$A$11,IF($C$7,8,0),1,1)</f>
        <v>13.93</v>
      </c>
      <c r="G789" s="4">
        <f ca="1">OFFSET(InputPriceData!F$15,CalculationsAndCharts!$A789+$A$11,IF($C$7,8,0),1,1)</f>
        <v>13.98</v>
      </c>
      <c r="H789" s="128"/>
      <c r="I789" s="128"/>
      <c r="K789" s="124"/>
      <c r="L789" s="279"/>
      <c r="M789" s="281"/>
      <c r="N789" s="280"/>
      <c r="O789" s="4"/>
      <c r="P789" s="4"/>
      <c r="Q789" s="3"/>
      <c r="S789" s="309">
        <f t="shared" ca="1" si="311"/>
        <v>14.51</v>
      </c>
      <c r="T789" s="309">
        <f t="shared" ca="1" si="312"/>
        <v>13.57</v>
      </c>
      <c r="U789" s="310">
        <f t="shared" ca="1" si="304"/>
        <v>0.43617021276595785</v>
      </c>
      <c r="V789" s="310" t="b">
        <f t="shared" ca="1" si="313"/>
        <v>0</v>
      </c>
      <c r="W789" s="3" t="b">
        <f t="shared" ca="1" si="314"/>
        <v>0</v>
      </c>
      <c r="X789" s="3" t="str">
        <f t="shared" ca="1" si="315"/>
        <v/>
      </c>
      <c r="Y789" s="3" t="str">
        <f t="shared" ca="1" si="305"/>
        <v/>
      </c>
      <c r="Z789" s="3" t="str">
        <f t="shared" ca="1" si="316"/>
        <v/>
      </c>
      <c r="AA789" s="3" t="str">
        <f t="shared" ca="1" si="317"/>
        <v/>
      </c>
      <c r="AB789" s="205">
        <f t="shared" ca="1" si="318"/>
        <v>8602</v>
      </c>
      <c r="AC789" s="205">
        <f t="shared" ca="1" si="319"/>
        <v>133</v>
      </c>
      <c r="AD789" s="205">
        <f t="shared" ca="1" si="306"/>
        <v>64.676691729323309</v>
      </c>
      <c r="AE789" s="205">
        <f t="shared" ca="1" si="307"/>
        <v>14.676691729323309</v>
      </c>
      <c r="AF789" s="205">
        <f t="shared" ca="1" si="320"/>
        <v>2.935338345864662</v>
      </c>
      <c r="AG789" s="205"/>
      <c r="AH789" s="205"/>
      <c r="AI789" s="205"/>
      <c r="AJ789" s="205"/>
      <c r="AK789" s="4"/>
      <c r="AL789" s="4"/>
      <c r="AM789" s="309">
        <f t="shared" ca="1" si="321"/>
        <v>14.51</v>
      </c>
      <c r="AN789" s="309">
        <f t="shared" ca="1" si="322"/>
        <v>13.57</v>
      </c>
      <c r="AO789" s="310">
        <f t="shared" ca="1" si="323"/>
        <v>0.43617021276595785</v>
      </c>
      <c r="AP789" s="310" t="b">
        <f t="shared" ca="1" si="324"/>
        <v>0</v>
      </c>
      <c r="AQ789" s="309">
        <f t="shared" ca="1" si="325"/>
        <v>0</v>
      </c>
      <c r="AR789" s="205">
        <f t="shared" ca="1" si="308"/>
        <v>0</v>
      </c>
      <c r="AS789" s="45" t="b">
        <f t="shared" ca="1" si="309"/>
        <v>0</v>
      </c>
      <c r="AT789">
        <f t="shared" ca="1" si="310"/>
        <v>0</v>
      </c>
      <c r="AU789" t="b">
        <f t="shared" ca="1" si="326"/>
        <v>0</v>
      </c>
      <c r="AV789" t="b">
        <f t="shared" ca="1" si="327"/>
        <v>0</v>
      </c>
      <c r="AW789" s="266" t="b">
        <f t="shared" ca="1" si="328"/>
        <v>0</v>
      </c>
      <c r="AX789" s="266" t="b">
        <f t="shared" ca="1" si="329"/>
        <v>0</v>
      </c>
      <c r="AY789" s="266" t="b">
        <f t="shared" ca="1" si="330"/>
        <v>0</v>
      </c>
    </row>
    <row r="790" spans="1:51" x14ac:dyDescent="0.25">
      <c r="A790">
        <v>758</v>
      </c>
      <c r="B790" s="163">
        <f ca="1">OFFSET(InputPriceData!B$15,CalculationsAndCharts!$A790+$A$11,0,1,1)</f>
        <v>40913</v>
      </c>
      <c r="C790" s="3">
        <f ca="1">OFFSET(InputPriceData!G$15,CalculationsAndCharts!$A790+$A$11,IF($C$7,8,0),1,1)</f>
        <v>696000</v>
      </c>
      <c r="D790" s="4">
        <f ca="1">OFFSET(InputPriceData!C$15,CalculationsAndCharts!$A790+$A$11,IF($C$7,8,0),1,1)</f>
        <v>14.5</v>
      </c>
      <c r="E790" s="4">
        <f ca="1">OFFSET(InputPriceData!D$15,CalculationsAndCharts!$A790+$A$11,IF($C$7,8,0),1,1)</f>
        <v>14.61</v>
      </c>
      <c r="F790" s="4">
        <f ca="1">OFFSET(InputPriceData!E$15,CalculationsAndCharts!$A790+$A$11,IF($C$7,8,0),1,1)</f>
        <v>13.89</v>
      </c>
      <c r="G790" s="4">
        <f ca="1">OFFSET(InputPriceData!F$15,CalculationsAndCharts!$A790+$A$11,IF($C$7,8,0),1,1)</f>
        <v>13.97</v>
      </c>
      <c r="H790" s="128"/>
      <c r="I790" s="128"/>
      <c r="K790" s="124"/>
      <c r="L790" s="279"/>
      <c r="M790" s="281"/>
      <c r="N790" s="280"/>
      <c r="O790" s="4"/>
      <c r="P790" s="4"/>
      <c r="Q790" s="3"/>
      <c r="S790" s="309">
        <f t="shared" ca="1" si="311"/>
        <v>14.51</v>
      </c>
      <c r="T790" s="309">
        <f t="shared" ca="1" si="312"/>
        <v>13.57</v>
      </c>
      <c r="U790" s="310">
        <f t="shared" ca="1" si="304"/>
        <v>0.42553191489361764</v>
      </c>
      <c r="V790" s="310" t="b">
        <f t="shared" ca="1" si="313"/>
        <v>0</v>
      </c>
      <c r="W790" s="3" t="b">
        <f t="shared" ca="1" si="314"/>
        <v>0</v>
      </c>
      <c r="X790" s="3" t="str">
        <f t="shared" ca="1" si="315"/>
        <v/>
      </c>
      <c r="Y790" s="3" t="str">
        <f t="shared" ca="1" si="305"/>
        <v/>
      </c>
      <c r="Z790" s="3" t="str">
        <f t="shared" ca="1" si="316"/>
        <v/>
      </c>
      <c r="AA790" s="3" t="str">
        <f t="shared" ca="1" si="317"/>
        <v/>
      </c>
      <c r="AB790" s="205">
        <f t="shared" ca="1" si="318"/>
        <v>8602</v>
      </c>
      <c r="AC790" s="205">
        <f t="shared" ca="1" si="319"/>
        <v>133</v>
      </c>
      <c r="AD790" s="205">
        <f t="shared" ca="1" si="306"/>
        <v>64.676691729323309</v>
      </c>
      <c r="AE790" s="205">
        <f t="shared" ca="1" si="307"/>
        <v>14.676691729323309</v>
      </c>
      <c r="AF790" s="205">
        <f t="shared" ca="1" si="320"/>
        <v>2.935338345864662</v>
      </c>
      <c r="AG790" s="205"/>
      <c r="AH790" s="205"/>
      <c r="AI790" s="205"/>
      <c r="AJ790" s="205"/>
      <c r="AK790" s="4"/>
      <c r="AL790" s="4"/>
      <c r="AM790" s="309">
        <f t="shared" ca="1" si="321"/>
        <v>14.51</v>
      </c>
      <c r="AN790" s="309">
        <f t="shared" ca="1" si="322"/>
        <v>13.57</v>
      </c>
      <c r="AO790" s="310">
        <f t="shared" ca="1" si="323"/>
        <v>0.42553191489361764</v>
      </c>
      <c r="AP790" s="310" t="b">
        <f t="shared" ca="1" si="324"/>
        <v>0</v>
      </c>
      <c r="AQ790" s="309">
        <f t="shared" ca="1" si="325"/>
        <v>0</v>
      </c>
      <c r="AR790" s="205">
        <f t="shared" ca="1" si="308"/>
        <v>0</v>
      </c>
      <c r="AS790" s="45" t="b">
        <f t="shared" ca="1" si="309"/>
        <v>0</v>
      </c>
      <c r="AT790">
        <f t="shared" ca="1" si="310"/>
        <v>0</v>
      </c>
      <c r="AU790" t="b">
        <f t="shared" ca="1" si="326"/>
        <v>0</v>
      </c>
      <c r="AV790" t="b">
        <f t="shared" ca="1" si="327"/>
        <v>0</v>
      </c>
      <c r="AW790" s="266" t="b">
        <f t="shared" ca="1" si="328"/>
        <v>0</v>
      </c>
      <c r="AX790" s="266" t="b">
        <f t="shared" ca="1" si="329"/>
        <v>0</v>
      </c>
      <c r="AY790" s="266" t="b">
        <f t="shared" ca="1" si="330"/>
        <v>0</v>
      </c>
    </row>
    <row r="791" spans="1:51" x14ac:dyDescent="0.25">
      <c r="A791">
        <v>759</v>
      </c>
      <c r="B791" s="163">
        <f ca="1">OFFSET(InputPriceData!B$15,CalculationsAndCharts!$A791+$A$11,0,1,1)</f>
        <v>40912</v>
      </c>
      <c r="C791" s="3">
        <f ca="1">OFFSET(InputPriceData!G$15,CalculationsAndCharts!$A791+$A$11,IF($C$7,8,0),1,1)</f>
        <v>490900</v>
      </c>
      <c r="D791" s="4">
        <f ca="1">OFFSET(InputPriceData!C$15,CalculationsAndCharts!$A791+$A$11,IF($C$7,8,0),1,1)</f>
        <v>13.87</v>
      </c>
      <c r="E791" s="4">
        <f ca="1">OFFSET(InputPriceData!D$15,CalculationsAndCharts!$A791+$A$11,IF($C$7,8,0),1,1)</f>
        <v>14.18</v>
      </c>
      <c r="F791" s="4">
        <f ca="1">OFFSET(InputPriceData!E$15,CalculationsAndCharts!$A791+$A$11,IF($C$7,8,0),1,1)</f>
        <v>13.8</v>
      </c>
      <c r="G791" s="4">
        <f ca="1">OFFSET(InputPriceData!F$15,CalculationsAndCharts!$A791+$A$11,IF($C$7,8,0),1,1)</f>
        <v>14.04</v>
      </c>
      <c r="H791" s="128"/>
      <c r="I791" s="128"/>
      <c r="K791" s="124"/>
      <c r="L791" s="279"/>
      <c r="M791" s="281"/>
      <c r="N791" s="280"/>
      <c r="O791" s="4"/>
      <c r="P791" s="4"/>
      <c r="Q791" s="3"/>
      <c r="S791" s="309">
        <f t="shared" ca="1" si="311"/>
        <v>14.51</v>
      </c>
      <c r="T791" s="309">
        <f t="shared" ca="1" si="312"/>
        <v>13.42</v>
      </c>
      <c r="U791" s="310">
        <f t="shared" ca="1" si="304"/>
        <v>0.56880733944954065</v>
      </c>
      <c r="V791" s="310" t="b">
        <f t="shared" ca="1" si="313"/>
        <v>0</v>
      </c>
      <c r="W791" s="3" t="b">
        <f t="shared" ca="1" si="314"/>
        <v>0</v>
      </c>
      <c r="X791" s="3" t="str">
        <f t="shared" ca="1" si="315"/>
        <v/>
      </c>
      <c r="Y791" s="3" t="str">
        <f t="shared" ca="1" si="305"/>
        <v/>
      </c>
      <c r="Z791" s="3" t="str">
        <f t="shared" ca="1" si="316"/>
        <v/>
      </c>
      <c r="AA791" s="3" t="str">
        <f t="shared" ca="1" si="317"/>
        <v/>
      </c>
      <c r="AB791" s="205">
        <f t="shared" ca="1" si="318"/>
        <v>8602</v>
      </c>
      <c r="AC791" s="205">
        <f t="shared" ca="1" si="319"/>
        <v>133</v>
      </c>
      <c r="AD791" s="205">
        <f t="shared" ca="1" si="306"/>
        <v>64.676691729323309</v>
      </c>
      <c r="AE791" s="205">
        <f t="shared" ca="1" si="307"/>
        <v>14.676691729323309</v>
      </c>
      <c r="AF791" s="205">
        <f t="shared" ca="1" si="320"/>
        <v>2.935338345864662</v>
      </c>
      <c r="AG791" s="205"/>
      <c r="AH791" s="205"/>
      <c r="AI791" s="205"/>
      <c r="AJ791" s="205"/>
      <c r="AK791" s="4"/>
      <c r="AL791" s="4"/>
      <c r="AM791" s="309">
        <f t="shared" ca="1" si="321"/>
        <v>14.51</v>
      </c>
      <c r="AN791" s="309">
        <f t="shared" ca="1" si="322"/>
        <v>13.57</v>
      </c>
      <c r="AO791" s="310">
        <f t="shared" ca="1" si="323"/>
        <v>0.49999999999999906</v>
      </c>
      <c r="AP791" s="310" t="b">
        <f t="shared" ca="1" si="324"/>
        <v>0</v>
      </c>
      <c r="AQ791" s="309">
        <f t="shared" ca="1" si="325"/>
        <v>0</v>
      </c>
      <c r="AR791" s="205">
        <f t="shared" ca="1" si="308"/>
        <v>0</v>
      </c>
      <c r="AS791" s="45" t="b">
        <f t="shared" ca="1" si="309"/>
        <v>0</v>
      </c>
      <c r="AT791">
        <f t="shared" ca="1" si="310"/>
        <v>0</v>
      </c>
      <c r="AU791" t="b">
        <f t="shared" ca="1" si="326"/>
        <v>0</v>
      </c>
      <c r="AV791" t="b">
        <f t="shared" ca="1" si="327"/>
        <v>0</v>
      </c>
      <c r="AW791" s="266" t="b">
        <f t="shared" ca="1" si="328"/>
        <v>0</v>
      </c>
      <c r="AX791" s="266" t="b">
        <f t="shared" ca="1" si="329"/>
        <v>0</v>
      </c>
      <c r="AY791" s="266" t="b">
        <f t="shared" ca="1" si="330"/>
        <v>0</v>
      </c>
    </row>
    <row r="792" spans="1:51" x14ac:dyDescent="0.25">
      <c r="A792">
        <v>760</v>
      </c>
      <c r="B792" s="163">
        <f ca="1">OFFSET(InputPriceData!B$15,CalculationsAndCharts!$A792+$A$11,0,1,1)</f>
        <v>40911</v>
      </c>
      <c r="C792" s="3">
        <f ca="1">OFFSET(InputPriceData!G$15,CalculationsAndCharts!$A792+$A$11,IF($C$7,8,0),1,1)</f>
        <v>389100</v>
      </c>
      <c r="D792" s="4">
        <f ca="1">OFFSET(InputPriceData!C$15,CalculationsAndCharts!$A792+$A$11,IF($C$7,8,0),1,1)</f>
        <v>14.47</v>
      </c>
      <c r="E792" s="4">
        <f ca="1">OFFSET(InputPriceData!D$15,CalculationsAndCharts!$A792+$A$11,IF($C$7,8,0),1,1)</f>
        <v>14.62</v>
      </c>
      <c r="F792" s="4">
        <f ca="1">OFFSET(InputPriceData!E$15,CalculationsAndCharts!$A792+$A$11,IF($C$7,8,0),1,1)</f>
        <v>14.33</v>
      </c>
      <c r="G792" s="4">
        <f ca="1">OFFSET(InputPriceData!F$15,CalculationsAndCharts!$A792+$A$11,IF($C$7,8,0),1,1)</f>
        <v>14.36</v>
      </c>
      <c r="H792" s="128"/>
      <c r="I792" s="128"/>
      <c r="K792" s="124"/>
      <c r="L792" s="279"/>
      <c r="M792" s="281"/>
      <c r="N792" s="280"/>
      <c r="O792" s="4"/>
      <c r="P792" s="4"/>
      <c r="Q792" s="3"/>
      <c r="S792" s="309">
        <f t="shared" ca="1" si="311"/>
        <v>14.51</v>
      </c>
      <c r="T792" s="309">
        <f t="shared" ca="1" si="312"/>
        <v>13.42</v>
      </c>
      <c r="U792" s="310">
        <f t="shared" ca="1" si="304"/>
        <v>0.86238532110091703</v>
      </c>
      <c r="V792" s="310" t="b">
        <f t="shared" ca="1" si="313"/>
        <v>0</v>
      </c>
      <c r="W792" s="3" t="b">
        <f t="shared" ca="1" si="314"/>
        <v>0</v>
      </c>
      <c r="X792" s="3" t="str">
        <f t="shared" ca="1" si="315"/>
        <v/>
      </c>
      <c r="Y792" s="3" t="str">
        <f t="shared" ca="1" si="305"/>
        <v/>
      </c>
      <c r="Z792" s="3" t="str">
        <f t="shared" ca="1" si="316"/>
        <v/>
      </c>
      <c r="AA792" s="3" t="str">
        <f t="shared" ca="1" si="317"/>
        <v/>
      </c>
      <c r="AB792" s="205">
        <f t="shared" ca="1" si="318"/>
        <v>8602</v>
      </c>
      <c r="AC792" s="205">
        <f t="shared" ca="1" si="319"/>
        <v>133</v>
      </c>
      <c r="AD792" s="205">
        <f t="shared" ca="1" si="306"/>
        <v>64.676691729323309</v>
      </c>
      <c r="AE792" s="205">
        <f t="shared" ca="1" si="307"/>
        <v>14.676691729323309</v>
      </c>
      <c r="AF792" s="205">
        <f t="shared" ca="1" si="320"/>
        <v>2.935338345864662</v>
      </c>
      <c r="AG792" s="205"/>
      <c r="AH792" s="205"/>
      <c r="AI792" s="205"/>
      <c r="AJ792" s="205"/>
      <c r="AK792" s="4"/>
      <c r="AL792" s="4"/>
      <c r="AM792" s="309">
        <f t="shared" ca="1" si="321"/>
        <v>14.51</v>
      </c>
      <c r="AN792" s="309">
        <f t="shared" ca="1" si="322"/>
        <v>13.57</v>
      </c>
      <c r="AO792" s="310">
        <f t="shared" ca="1" si="323"/>
        <v>0.84042553191489311</v>
      </c>
      <c r="AP792" s="310" t="b">
        <f t="shared" ca="1" si="324"/>
        <v>0</v>
      </c>
      <c r="AQ792" s="309">
        <f t="shared" ca="1" si="325"/>
        <v>0</v>
      </c>
      <c r="AR792" s="205">
        <f t="shared" ca="1" si="308"/>
        <v>0</v>
      </c>
      <c r="AS792" s="45" t="b">
        <f t="shared" ca="1" si="309"/>
        <v>0</v>
      </c>
      <c r="AT792">
        <f t="shared" ca="1" si="310"/>
        <v>0</v>
      </c>
      <c r="AU792" t="b">
        <f t="shared" ca="1" si="326"/>
        <v>0</v>
      </c>
      <c r="AV792" t="b">
        <f t="shared" ca="1" si="327"/>
        <v>0</v>
      </c>
      <c r="AW792" s="266" t="b">
        <f t="shared" ca="1" si="328"/>
        <v>0</v>
      </c>
      <c r="AX792" s="266" t="b">
        <f t="shared" ca="1" si="329"/>
        <v>0</v>
      </c>
      <c r="AY792" s="266" t="b">
        <f t="shared" ca="1" si="330"/>
        <v>0</v>
      </c>
    </row>
    <row r="793" spans="1:51" x14ac:dyDescent="0.25">
      <c r="A793">
        <v>761</v>
      </c>
      <c r="B793" s="163">
        <f ca="1">OFFSET(InputPriceData!B$15,CalculationsAndCharts!$A793+$A$11,0,1,1)</f>
        <v>40907</v>
      </c>
      <c r="C793" s="3">
        <f ca="1">OFFSET(InputPriceData!G$15,CalculationsAndCharts!$A793+$A$11,IF($C$7,8,0),1,1)</f>
        <v>259500</v>
      </c>
      <c r="D793" s="4">
        <f ca="1">OFFSET(InputPriceData!C$15,CalculationsAndCharts!$A793+$A$11,IF($C$7,8,0),1,1)</f>
        <v>14.46</v>
      </c>
      <c r="E793" s="4">
        <f ca="1">OFFSET(InputPriceData!D$15,CalculationsAndCharts!$A793+$A$11,IF($C$7,8,0),1,1)</f>
        <v>14.58</v>
      </c>
      <c r="F793" s="4">
        <f ca="1">OFFSET(InputPriceData!E$15,CalculationsAndCharts!$A793+$A$11,IF($C$7,8,0),1,1)</f>
        <v>14.29</v>
      </c>
      <c r="G793" s="4">
        <f ca="1">OFFSET(InputPriceData!F$15,CalculationsAndCharts!$A793+$A$11,IF($C$7,8,0),1,1)</f>
        <v>14.29</v>
      </c>
      <c r="H793" s="128"/>
      <c r="I793" s="128"/>
      <c r="K793" s="124"/>
      <c r="L793" s="279"/>
      <c r="M793" s="281"/>
      <c r="N793" s="280"/>
      <c r="O793" s="4"/>
      <c r="P793" s="4"/>
      <c r="Q793" s="3"/>
      <c r="S793" s="309">
        <f t="shared" ca="1" si="311"/>
        <v>14.51</v>
      </c>
      <c r="T793" s="309">
        <f t="shared" ca="1" si="312"/>
        <v>13.42</v>
      </c>
      <c r="U793" s="310">
        <f t="shared" ca="1" si="304"/>
        <v>0.79816513761467833</v>
      </c>
      <c r="V793" s="310" t="b">
        <f t="shared" ca="1" si="313"/>
        <v>0</v>
      </c>
      <c r="W793" s="3" t="b">
        <f t="shared" ca="1" si="314"/>
        <v>0</v>
      </c>
      <c r="X793" s="3" t="str">
        <f t="shared" ca="1" si="315"/>
        <v/>
      </c>
      <c r="Y793" s="3" t="str">
        <f t="shared" ca="1" si="305"/>
        <v/>
      </c>
      <c r="Z793" s="3" t="str">
        <f t="shared" ca="1" si="316"/>
        <v/>
      </c>
      <c r="AA793" s="3" t="str">
        <f t="shared" ca="1" si="317"/>
        <v/>
      </c>
      <c r="AB793" s="205">
        <f t="shared" ca="1" si="318"/>
        <v>8602</v>
      </c>
      <c r="AC793" s="205">
        <f t="shared" ca="1" si="319"/>
        <v>133</v>
      </c>
      <c r="AD793" s="205">
        <f t="shared" ca="1" si="306"/>
        <v>64.676691729323309</v>
      </c>
      <c r="AE793" s="205">
        <f t="shared" ca="1" si="307"/>
        <v>14.676691729323309</v>
      </c>
      <c r="AF793" s="205">
        <f t="shared" ca="1" si="320"/>
        <v>2.935338345864662</v>
      </c>
      <c r="AG793" s="205"/>
      <c r="AH793" s="205"/>
      <c r="AI793" s="205"/>
      <c r="AJ793" s="205"/>
      <c r="AK793" s="4"/>
      <c r="AL793" s="4"/>
      <c r="AM793" s="309">
        <f t="shared" ca="1" si="321"/>
        <v>14.51</v>
      </c>
      <c r="AN793" s="309">
        <f t="shared" ca="1" si="322"/>
        <v>13.42</v>
      </c>
      <c r="AO793" s="310">
        <f t="shared" ca="1" si="323"/>
        <v>0.79816513761467833</v>
      </c>
      <c r="AP793" s="310" t="b">
        <f t="shared" ca="1" si="324"/>
        <v>0</v>
      </c>
      <c r="AQ793" s="309">
        <f t="shared" ca="1" si="325"/>
        <v>0</v>
      </c>
      <c r="AR793" s="205">
        <f t="shared" ca="1" si="308"/>
        <v>0</v>
      </c>
      <c r="AS793" s="45" t="b">
        <f t="shared" ca="1" si="309"/>
        <v>0</v>
      </c>
      <c r="AT793">
        <f t="shared" ca="1" si="310"/>
        <v>0</v>
      </c>
      <c r="AU793" t="b">
        <f t="shared" ca="1" si="326"/>
        <v>0</v>
      </c>
      <c r="AV793" t="b">
        <f t="shared" ca="1" si="327"/>
        <v>0</v>
      </c>
      <c r="AW793" s="266" t="b">
        <f t="shared" ca="1" si="328"/>
        <v>0</v>
      </c>
      <c r="AX793" s="266" t="b">
        <f t="shared" ca="1" si="329"/>
        <v>0</v>
      </c>
      <c r="AY793" s="266" t="b">
        <f t="shared" ca="1" si="330"/>
        <v>0</v>
      </c>
    </row>
    <row r="794" spans="1:51" x14ac:dyDescent="0.25">
      <c r="A794">
        <v>762</v>
      </c>
      <c r="B794" s="163">
        <f ca="1">OFFSET(InputPriceData!B$15,CalculationsAndCharts!$A794+$A$11,0,1,1)</f>
        <v>40906</v>
      </c>
      <c r="C794" s="3">
        <f ca="1">OFFSET(InputPriceData!G$15,CalculationsAndCharts!$A794+$A$11,IF($C$7,8,0),1,1)</f>
        <v>153000</v>
      </c>
      <c r="D794" s="4">
        <f ca="1">OFFSET(InputPriceData!C$15,CalculationsAndCharts!$A794+$A$11,IF($C$7,8,0),1,1)</f>
        <v>14.29</v>
      </c>
      <c r="E794" s="4">
        <f ca="1">OFFSET(InputPriceData!D$15,CalculationsAndCharts!$A794+$A$11,IF($C$7,8,0),1,1)</f>
        <v>14.52</v>
      </c>
      <c r="F794" s="4">
        <f ca="1">OFFSET(InputPriceData!E$15,CalculationsAndCharts!$A794+$A$11,IF($C$7,8,0),1,1)</f>
        <v>14.29</v>
      </c>
      <c r="G794" s="4">
        <f ca="1">OFFSET(InputPriceData!F$15,CalculationsAndCharts!$A794+$A$11,IF($C$7,8,0),1,1)</f>
        <v>14.51</v>
      </c>
      <c r="H794" s="128"/>
      <c r="I794" s="128"/>
      <c r="K794" s="124"/>
      <c r="L794" s="279"/>
      <c r="M794" s="281"/>
      <c r="N794" s="280"/>
      <c r="O794" s="4"/>
      <c r="P794" s="4"/>
      <c r="Q794" s="3"/>
      <c r="S794" s="309">
        <f t="shared" ca="1" si="311"/>
        <v>14.51</v>
      </c>
      <c r="T794" s="309">
        <f t="shared" ca="1" si="312"/>
        <v>13.42</v>
      </c>
      <c r="U794" s="310">
        <f t="shared" ca="1" si="304"/>
        <v>1</v>
      </c>
      <c r="V794" s="310" t="b">
        <f t="shared" ca="1" si="313"/>
        <v>0</v>
      </c>
      <c r="W794" s="3" t="b">
        <f t="shared" ca="1" si="314"/>
        <v>0</v>
      </c>
      <c r="X794" s="3" t="str">
        <f t="shared" ca="1" si="315"/>
        <v/>
      </c>
      <c r="Y794" s="3" t="str">
        <f t="shared" ca="1" si="305"/>
        <v/>
      </c>
      <c r="Z794" s="3" t="str">
        <f t="shared" ca="1" si="316"/>
        <v/>
      </c>
      <c r="AA794" s="3" t="str">
        <f t="shared" ca="1" si="317"/>
        <v/>
      </c>
      <c r="AB794" s="205">
        <f t="shared" ca="1" si="318"/>
        <v>8602</v>
      </c>
      <c r="AC794" s="205">
        <f t="shared" ca="1" si="319"/>
        <v>133</v>
      </c>
      <c r="AD794" s="205">
        <f t="shared" ca="1" si="306"/>
        <v>64.676691729323309</v>
      </c>
      <c r="AE794" s="205">
        <f t="shared" ca="1" si="307"/>
        <v>14.676691729323309</v>
      </c>
      <c r="AF794" s="205">
        <f t="shared" ca="1" si="320"/>
        <v>2.935338345864662</v>
      </c>
      <c r="AG794" s="205"/>
      <c r="AH794" s="205"/>
      <c r="AI794" s="205"/>
      <c r="AJ794" s="205"/>
      <c r="AK794" s="4"/>
      <c r="AL794" s="4"/>
      <c r="AM794" s="309">
        <f t="shared" ca="1" si="321"/>
        <v>14.51</v>
      </c>
      <c r="AN794" s="309">
        <f t="shared" ca="1" si="322"/>
        <v>13.42</v>
      </c>
      <c r="AO794" s="310">
        <f t="shared" ca="1" si="323"/>
        <v>1</v>
      </c>
      <c r="AP794" s="310" t="b">
        <f t="shared" ca="1" si="324"/>
        <v>0</v>
      </c>
      <c r="AQ794" s="309">
        <f t="shared" ca="1" si="325"/>
        <v>0</v>
      </c>
      <c r="AR794" s="205">
        <f t="shared" ca="1" si="308"/>
        <v>0</v>
      </c>
      <c r="AS794" s="45" t="b">
        <f t="shared" ca="1" si="309"/>
        <v>0</v>
      </c>
      <c r="AT794">
        <f t="shared" ca="1" si="310"/>
        <v>0</v>
      </c>
      <c r="AU794" t="b">
        <f t="shared" ca="1" si="326"/>
        <v>0</v>
      </c>
      <c r="AV794" t="b">
        <f t="shared" ca="1" si="327"/>
        <v>0</v>
      </c>
      <c r="AW794" s="266" t="b">
        <f t="shared" ca="1" si="328"/>
        <v>0</v>
      </c>
      <c r="AX794" s="266" t="b">
        <f t="shared" ca="1" si="329"/>
        <v>0</v>
      </c>
      <c r="AY794" s="266" t="b">
        <f t="shared" ca="1" si="330"/>
        <v>0</v>
      </c>
    </row>
    <row r="795" spans="1:51" x14ac:dyDescent="0.25">
      <c r="A795">
        <v>763</v>
      </c>
      <c r="B795" s="163">
        <f ca="1">OFFSET(InputPriceData!B$15,CalculationsAndCharts!$A795+$A$11,0,1,1)</f>
        <v>40905</v>
      </c>
      <c r="C795" s="3">
        <f ca="1">OFFSET(InputPriceData!G$15,CalculationsAndCharts!$A795+$A$11,IF($C$7,8,0),1,1)</f>
        <v>298100</v>
      </c>
      <c r="D795" s="4">
        <f ca="1">OFFSET(InputPriceData!C$15,CalculationsAndCharts!$A795+$A$11,IF($C$7,8,0),1,1)</f>
        <v>14.51</v>
      </c>
      <c r="E795" s="4">
        <f ca="1">OFFSET(InputPriceData!D$15,CalculationsAndCharts!$A795+$A$11,IF($C$7,8,0),1,1)</f>
        <v>14.64</v>
      </c>
      <c r="F795" s="4">
        <f ca="1">OFFSET(InputPriceData!E$15,CalculationsAndCharts!$A795+$A$11,IF($C$7,8,0),1,1)</f>
        <v>14.22</v>
      </c>
      <c r="G795" s="4">
        <f ca="1">OFFSET(InputPriceData!F$15,CalculationsAndCharts!$A795+$A$11,IF($C$7,8,0),1,1)</f>
        <v>14.24</v>
      </c>
      <c r="H795" s="128"/>
      <c r="I795" s="128"/>
      <c r="K795" s="124"/>
      <c r="L795" s="279"/>
      <c r="M795" s="281"/>
      <c r="N795" s="280"/>
      <c r="O795" s="4"/>
      <c r="P795" s="4"/>
      <c r="Q795" s="3"/>
      <c r="S795" s="309">
        <f t="shared" ca="1" si="311"/>
        <v>14.51</v>
      </c>
      <c r="T795" s="309">
        <f t="shared" ca="1" si="312"/>
        <v>13.42</v>
      </c>
      <c r="U795" s="310">
        <f t="shared" ca="1" si="304"/>
        <v>0.75229357798165175</v>
      </c>
      <c r="V795" s="310" t="b">
        <f t="shared" ca="1" si="313"/>
        <v>0</v>
      </c>
      <c r="W795" s="3" t="b">
        <f t="shared" ca="1" si="314"/>
        <v>0</v>
      </c>
      <c r="X795" s="3" t="str">
        <f t="shared" ca="1" si="315"/>
        <v/>
      </c>
      <c r="Y795" s="3" t="str">
        <f t="shared" ca="1" si="305"/>
        <v/>
      </c>
      <c r="Z795" s="3" t="str">
        <f t="shared" ca="1" si="316"/>
        <v/>
      </c>
      <c r="AA795" s="3" t="str">
        <f t="shared" ca="1" si="317"/>
        <v/>
      </c>
      <c r="AB795" s="205">
        <f t="shared" ca="1" si="318"/>
        <v>8602</v>
      </c>
      <c r="AC795" s="205">
        <f t="shared" ca="1" si="319"/>
        <v>133</v>
      </c>
      <c r="AD795" s="205">
        <f t="shared" ca="1" si="306"/>
        <v>64.676691729323309</v>
      </c>
      <c r="AE795" s="205">
        <f t="shared" ca="1" si="307"/>
        <v>14.676691729323309</v>
      </c>
      <c r="AF795" s="205">
        <f t="shared" ca="1" si="320"/>
        <v>2.935338345864662</v>
      </c>
      <c r="AG795" s="205"/>
      <c r="AH795" s="205"/>
      <c r="AI795" s="205"/>
      <c r="AJ795" s="205"/>
      <c r="AK795" s="4"/>
      <c r="AL795" s="4"/>
      <c r="AM795" s="309">
        <f t="shared" ca="1" si="321"/>
        <v>14.51</v>
      </c>
      <c r="AN795" s="309">
        <f t="shared" ca="1" si="322"/>
        <v>13.42</v>
      </c>
      <c r="AO795" s="310">
        <f t="shared" ca="1" si="323"/>
        <v>0.75229357798165175</v>
      </c>
      <c r="AP795" s="310" t="b">
        <f t="shared" ca="1" si="324"/>
        <v>0</v>
      </c>
      <c r="AQ795" s="309">
        <f t="shared" ca="1" si="325"/>
        <v>0</v>
      </c>
      <c r="AR795" s="205">
        <f t="shared" ca="1" si="308"/>
        <v>0</v>
      </c>
      <c r="AS795" s="45" t="b">
        <f t="shared" ca="1" si="309"/>
        <v>0</v>
      </c>
      <c r="AT795">
        <f t="shared" ca="1" si="310"/>
        <v>0</v>
      </c>
      <c r="AU795" t="b">
        <f t="shared" ca="1" si="326"/>
        <v>0</v>
      </c>
      <c r="AV795" t="b">
        <f t="shared" ca="1" si="327"/>
        <v>0</v>
      </c>
      <c r="AW795" s="266" t="b">
        <f t="shared" ca="1" si="328"/>
        <v>0</v>
      </c>
      <c r="AX795" s="266" t="b">
        <f t="shared" ca="1" si="329"/>
        <v>0</v>
      </c>
      <c r="AY795" s="266" t="b">
        <f t="shared" ca="1" si="330"/>
        <v>0</v>
      </c>
    </row>
    <row r="796" spans="1:51" x14ac:dyDescent="0.25">
      <c r="A796">
        <v>764</v>
      </c>
      <c r="B796" s="163">
        <f ca="1">OFFSET(InputPriceData!B$15,CalculationsAndCharts!$A796+$A$11,0,1,1)</f>
        <v>40904</v>
      </c>
      <c r="C796" s="3">
        <f ca="1">OFFSET(InputPriceData!G$15,CalculationsAndCharts!$A796+$A$11,IF($C$7,8,0),1,1)</f>
        <v>217600</v>
      </c>
      <c r="D796" s="4">
        <f ca="1">OFFSET(InputPriceData!C$15,CalculationsAndCharts!$A796+$A$11,IF($C$7,8,0),1,1)</f>
        <v>14.39</v>
      </c>
      <c r="E796" s="4">
        <f ca="1">OFFSET(InputPriceData!D$15,CalculationsAndCharts!$A796+$A$11,IF($C$7,8,0),1,1)</f>
        <v>14.6</v>
      </c>
      <c r="F796" s="4">
        <f ca="1">OFFSET(InputPriceData!E$15,CalculationsAndCharts!$A796+$A$11,IF($C$7,8,0),1,1)</f>
        <v>14.34</v>
      </c>
      <c r="G796" s="4">
        <f ca="1">OFFSET(InputPriceData!F$15,CalculationsAndCharts!$A796+$A$11,IF($C$7,8,0),1,1)</f>
        <v>14.51</v>
      </c>
      <c r="H796" s="128"/>
      <c r="I796" s="128"/>
      <c r="K796" s="124"/>
      <c r="L796" s="279"/>
      <c r="M796" s="281"/>
      <c r="N796" s="280"/>
      <c r="O796" s="4"/>
      <c r="P796" s="4"/>
      <c r="Q796" s="3"/>
      <c r="S796" s="309">
        <f t="shared" ca="1" si="311"/>
        <v>14.51</v>
      </c>
      <c r="T796" s="309">
        <f t="shared" ca="1" si="312"/>
        <v>13.42</v>
      </c>
      <c r="U796" s="310">
        <f t="shared" ca="1" si="304"/>
        <v>1</v>
      </c>
      <c r="V796" s="310" t="b">
        <f t="shared" ca="1" si="313"/>
        <v>0</v>
      </c>
      <c r="W796" s="3" t="b">
        <f t="shared" ca="1" si="314"/>
        <v>0</v>
      </c>
      <c r="X796" s="3" t="str">
        <f t="shared" ca="1" si="315"/>
        <v/>
      </c>
      <c r="Y796" s="3" t="str">
        <f t="shared" ca="1" si="305"/>
        <v/>
      </c>
      <c r="Z796" s="3" t="str">
        <f t="shared" ca="1" si="316"/>
        <v/>
      </c>
      <c r="AA796" s="3" t="str">
        <f t="shared" ca="1" si="317"/>
        <v/>
      </c>
      <c r="AB796" s="205">
        <f t="shared" ca="1" si="318"/>
        <v>8602</v>
      </c>
      <c r="AC796" s="205">
        <f t="shared" ca="1" si="319"/>
        <v>133</v>
      </c>
      <c r="AD796" s="205">
        <f t="shared" ca="1" si="306"/>
        <v>64.676691729323309</v>
      </c>
      <c r="AE796" s="205">
        <f t="shared" ca="1" si="307"/>
        <v>14.676691729323309</v>
      </c>
      <c r="AF796" s="205">
        <f t="shared" ca="1" si="320"/>
        <v>2.935338345864662</v>
      </c>
      <c r="AG796" s="205"/>
      <c r="AH796" s="205"/>
      <c r="AI796" s="205"/>
      <c r="AJ796" s="205"/>
      <c r="AK796" s="4"/>
      <c r="AL796" s="4"/>
      <c r="AM796" s="309">
        <f t="shared" ca="1" si="321"/>
        <v>14.51</v>
      </c>
      <c r="AN796" s="309">
        <f t="shared" ca="1" si="322"/>
        <v>13.42</v>
      </c>
      <c r="AO796" s="310">
        <f t="shared" ca="1" si="323"/>
        <v>1</v>
      </c>
      <c r="AP796" s="310" t="b">
        <f t="shared" ca="1" si="324"/>
        <v>0</v>
      </c>
      <c r="AQ796" s="309">
        <f t="shared" ca="1" si="325"/>
        <v>0</v>
      </c>
      <c r="AR796" s="205">
        <f t="shared" ca="1" si="308"/>
        <v>0</v>
      </c>
      <c r="AS796" s="45" t="b">
        <f t="shared" ca="1" si="309"/>
        <v>0</v>
      </c>
      <c r="AT796">
        <f t="shared" ca="1" si="310"/>
        <v>0</v>
      </c>
      <c r="AU796" t="b">
        <f t="shared" ca="1" si="326"/>
        <v>0</v>
      </c>
      <c r="AV796" t="b">
        <f t="shared" ca="1" si="327"/>
        <v>0</v>
      </c>
      <c r="AW796" s="266" t="b">
        <f t="shared" ca="1" si="328"/>
        <v>0</v>
      </c>
      <c r="AX796" s="266" t="b">
        <f t="shared" ca="1" si="329"/>
        <v>0</v>
      </c>
      <c r="AY796" s="266" t="b">
        <f t="shared" ca="1" si="330"/>
        <v>0</v>
      </c>
    </row>
    <row r="797" spans="1:51" x14ac:dyDescent="0.25">
      <c r="A797">
        <v>765</v>
      </c>
      <c r="B797" s="163">
        <f ca="1">OFFSET(InputPriceData!B$15,CalculationsAndCharts!$A797+$A$11,0,1,1)</f>
        <v>40900</v>
      </c>
      <c r="C797" s="3">
        <f ca="1">OFFSET(InputPriceData!G$15,CalculationsAndCharts!$A797+$A$11,IF($C$7,8,0),1,1)</f>
        <v>132500</v>
      </c>
      <c r="D797" s="4">
        <f ca="1">OFFSET(InputPriceData!C$15,CalculationsAndCharts!$A797+$A$11,IF($C$7,8,0),1,1)</f>
        <v>14.41</v>
      </c>
      <c r="E797" s="4">
        <f ca="1">OFFSET(InputPriceData!D$15,CalculationsAndCharts!$A797+$A$11,IF($C$7,8,0),1,1)</f>
        <v>14.53</v>
      </c>
      <c r="F797" s="4">
        <f ca="1">OFFSET(InputPriceData!E$15,CalculationsAndCharts!$A797+$A$11,IF($C$7,8,0),1,1)</f>
        <v>14.31</v>
      </c>
      <c r="G797" s="4">
        <f ca="1">OFFSET(InputPriceData!F$15,CalculationsAndCharts!$A797+$A$11,IF($C$7,8,0),1,1)</f>
        <v>14.41</v>
      </c>
      <c r="H797" s="128"/>
      <c r="I797" s="128"/>
      <c r="K797" s="124"/>
      <c r="L797" s="279"/>
      <c r="M797" s="281"/>
      <c r="N797" s="280"/>
      <c r="O797" s="4"/>
      <c r="P797" s="4"/>
      <c r="Q797" s="3"/>
      <c r="S797" s="309">
        <f t="shared" ca="1" si="311"/>
        <v>14.44</v>
      </c>
      <c r="T797" s="309">
        <f t="shared" ca="1" si="312"/>
        <v>13.42</v>
      </c>
      <c r="U797" s="310">
        <f t="shared" ca="1" si="304"/>
        <v>0.97058823529411831</v>
      </c>
      <c r="V797" s="310" t="b">
        <f t="shared" ca="1" si="313"/>
        <v>0</v>
      </c>
      <c r="W797" s="3" t="b">
        <f t="shared" ca="1" si="314"/>
        <v>0</v>
      </c>
      <c r="X797" s="3" t="str">
        <f t="shared" ca="1" si="315"/>
        <v/>
      </c>
      <c r="Y797" s="3" t="str">
        <f t="shared" ca="1" si="305"/>
        <v/>
      </c>
      <c r="Z797" s="3" t="str">
        <f t="shared" ca="1" si="316"/>
        <v/>
      </c>
      <c r="AA797" s="3" t="str">
        <f t="shared" ca="1" si="317"/>
        <v/>
      </c>
      <c r="AB797" s="205">
        <f t="shared" ca="1" si="318"/>
        <v>8602</v>
      </c>
      <c r="AC797" s="205">
        <f t="shared" ca="1" si="319"/>
        <v>133</v>
      </c>
      <c r="AD797" s="205">
        <f t="shared" ca="1" si="306"/>
        <v>64.676691729323309</v>
      </c>
      <c r="AE797" s="205">
        <f t="shared" ca="1" si="307"/>
        <v>14.676691729323309</v>
      </c>
      <c r="AF797" s="205">
        <f t="shared" ca="1" si="320"/>
        <v>2.935338345864662</v>
      </c>
      <c r="AG797" s="205"/>
      <c r="AH797" s="205"/>
      <c r="AI797" s="205"/>
      <c r="AJ797" s="205"/>
      <c r="AK797" s="4"/>
      <c r="AL797" s="4"/>
      <c r="AM797" s="309">
        <f t="shared" ca="1" si="321"/>
        <v>14.44</v>
      </c>
      <c r="AN797" s="309">
        <f t="shared" ca="1" si="322"/>
        <v>13.42</v>
      </c>
      <c r="AO797" s="310">
        <f t="shared" ca="1" si="323"/>
        <v>0.97058823529411831</v>
      </c>
      <c r="AP797" s="310" t="b">
        <f t="shared" ca="1" si="324"/>
        <v>0</v>
      </c>
      <c r="AQ797" s="309">
        <f t="shared" ca="1" si="325"/>
        <v>0</v>
      </c>
      <c r="AR797" s="205">
        <f t="shared" ca="1" si="308"/>
        <v>0</v>
      </c>
      <c r="AS797" s="45" t="b">
        <f t="shared" ca="1" si="309"/>
        <v>0</v>
      </c>
      <c r="AT797">
        <f t="shared" ca="1" si="310"/>
        <v>0</v>
      </c>
      <c r="AU797" t="b">
        <f t="shared" ca="1" si="326"/>
        <v>0</v>
      </c>
      <c r="AV797" t="b">
        <f t="shared" ca="1" si="327"/>
        <v>0</v>
      </c>
      <c r="AW797" s="266" t="b">
        <f t="shared" ca="1" si="328"/>
        <v>0</v>
      </c>
      <c r="AX797" s="266" t="b">
        <f t="shared" ca="1" si="329"/>
        <v>0</v>
      </c>
      <c r="AY797" s="266" t="b">
        <f t="shared" ca="1" si="330"/>
        <v>0</v>
      </c>
    </row>
    <row r="798" spans="1:51" x14ac:dyDescent="0.25">
      <c r="A798">
        <v>766</v>
      </c>
      <c r="B798" s="163">
        <f ca="1">OFFSET(InputPriceData!B$15,CalculationsAndCharts!$A798+$A$11,0,1,1)</f>
        <v>40899</v>
      </c>
      <c r="C798" s="3">
        <f ca="1">OFFSET(InputPriceData!G$15,CalculationsAndCharts!$A798+$A$11,IF($C$7,8,0),1,1)</f>
        <v>327500</v>
      </c>
      <c r="D798" s="4">
        <f ca="1">OFFSET(InputPriceData!C$15,CalculationsAndCharts!$A798+$A$11,IF($C$7,8,0),1,1)</f>
        <v>14.42</v>
      </c>
      <c r="E798" s="4">
        <f ca="1">OFFSET(InputPriceData!D$15,CalculationsAndCharts!$A798+$A$11,IF($C$7,8,0),1,1)</f>
        <v>14.61</v>
      </c>
      <c r="F798" s="4">
        <f ca="1">OFFSET(InputPriceData!E$15,CalculationsAndCharts!$A798+$A$11,IF($C$7,8,0),1,1)</f>
        <v>14.25</v>
      </c>
      <c r="G798" s="4">
        <f ca="1">OFFSET(InputPriceData!F$15,CalculationsAndCharts!$A798+$A$11,IF($C$7,8,0),1,1)</f>
        <v>14.35</v>
      </c>
      <c r="H798" s="128"/>
      <c r="I798" s="128"/>
      <c r="K798" s="124"/>
      <c r="L798" s="279"/>
      <c r="M798" s="281"/>
      <c r="N798" s="280"/>
      <c r="O798" s="4"/>
      <c r="P798" s="4"/>
      <c r="Q798" s="3"/>
      <c r="S798" s="309">
        <f t="shared" ca="1" si="311"/>
        <v>14.44</v>
      </c>
      <c r="T798" s="309">
        <f t="shared" ca="1" si="312"/>
        <v>13.38</v>
      </c>
      <c r="U798" s="310">
        <f t="shared" ca="1" si="304"/>
        <v>0.91509433962264153</v>
      </c>
      <c r="V798" s="310" t="b">
        <f t="shared" ca="1" si="313"/>
        <v>0</v>
      </c>
      <c r="W798" s="3" t="b">
        <f t="shared" ca="1" si="314"/>
        <v>0</v>
      </c>
      <c r="X798" s="3" t="str">
        <f t="shared" ca="1" si="315"/>
        <v/>
      </c>
      <c r="Y798" s="3" t="str">
        <f t="shared" ca="1" si="305"/>
        <v/>
      </c>
      <c r="Z798" s="3" t="str">
        <f t="shared" ca="1" si="316"/>
        <v/>
      </c>
      <c r="AA798" s="3" t="str">
        <f t="shared" ca="1" si="317"/>
        <v/>
      </c>
      <c r="AB798" s="205">
        <f t="shared" ca="1" si="318"/>
        <v>8602</v>
      </c>
      <c r="AC798" s="205">
        <f t="shared" ca="1" si="319"/>
        <v>133</v>
      </c>
      <c r="AD798" s="205">
        <f t="shared" ca="1" si="306"/>
        <v>64.676691729323309</v>
      </c>
      <c r="AE798" s="205">
        <f t="shared" ca="1" si="307"/>
        <v>14.676691729323309</v>
      </c>
      <c r="AF798" s="205">
        <f t="shared" ca="1" si="320"/>
        <v>2.935338345864662</v>
      </c>
      <c r="AG798" s="205"/>
      <c r="AH798" s="205"/>
      <c r="AI798" s="205"/>
      <c r="AJ798" s="205"/>
      <c r="AK798" s="4"/>
      <c r="AL798" s="4"/>
      <c r="AM798" s="309">
        <f t="shared" ca="1" si="321"/>
        <v>14.44</v>
      </c>
      <c r="AN798" s="309">
        <f t="shared" ca="1" si="322"/>
        <v>13.42</v>
      </c>
      <c r="AO798" s="310">
        <f t="shared" ca="1" si="323"/>
        <v>0.91176470588235303</v>
      </c>
      <c r="AP798" s="310" t="b">
        <f t="shared" ca="1" si="324"/>
        <v>0</v>
      </c>
      <c r="AQ798" s="309">
        <f t="shared" ca="1" si="325"/>
        <v>0</v>
      </c>
      <c r="AR798" s="205">
        <f t="shared" ca="1" si="308"/>
        <v>0</v>
      </c>
      <c r="AS798" s="45" t="b">
        <f t="shared" ca="1" si="309"/>
        <v>0</v>
      </c>
      <c r="AT798">
        <f t="shared" ca="1" si="310"/>
        <v>0</v>
      </c>
      <c r="AU798" t="b">
        <f t="shared" ca="1" si="326"/>
        <v>0</v>
      </c>
      <c r="AV798" t="b">
        <f t="shared" ca="1" si="327"/>
        <v>0</v>
      </c>
      <c r="AW798" s="266" t="b">
        <f t="shared" ca="1" si="328"/>
        <v>0</v>
      </c>
      <c r="AX798" s="266" t="b">
        <f t="shared" ca="1" si="329"/>
        <v>0</v>
      </c>
      <c r="AY798" s="266" t="b">
        <f t="shared" ca="1" si="330"/>
        <v>0</v>
      </c>
    </row>
    <row r="799" spans="1:51" x14ac:dyDescent="0.25">
      <c r="A799">
        <v>767</v>
      </c>
      <c r="B799" s="163">
        <f ca="1">OFFSET(InputPriceData!B$15,CalculationsAndCharts!$A799+$A$11,0,1,1)</f>
        <v>40898</v>
      </c>
      <c r="C799" s="3">
        <f ca="1">OFFSET(InputPriceData!G$15,CalculationsAndCharts!$A799+$A$11,IF($C$7,8,0),1,1)</f>
        <v>341700</v>
      </c>
      <c r="D799" s="4">
        <f ca="1">OFFSET(InputPriceData!C$15,CalculationsAndCharts!$A799+$A$11,IF($C$7,8,0),1,1)</f>
        <v>14.28</v>
      </c>
      <c r="E799" s="4">
        <f ca="1">OFFSET(InputPriceData!D$15,CalculationsAndCharts!$A799+$A$11,IF($C$7,8,0),1,1)</f>
        <v>14.46</v>
      </c>
      <c r="F799" s="4">
        <f ca="1">OFFSET(InputPriceData!E$15,CalculationsAndCharts!$A799+$A$11,IF($C$7,8,0),1,1)</f>
        <v>14.14</v>
      </c>
      <c r="G799" s="4">
        <f ca="1">OFFSET(InputPriceData!F$15,CalculationsAndCharts!$A799+$A$11,IF($C$7,8,0),1,1)</f>
        <v>14.44</v>
      </c>
      <c r="H799" s="128"/>
      <c r="I799" s="128"/>
      <c r="K799" s="124"/>
      <c r="L799" s="279"/>
      <c r="M799" s="281"/>
      <c r="N799" s="280"/>
      <c r="O799" s="4"/>
      <c r="P799" s="4"/>
      <c r="Q799" s="3"/>
      <c r="S799" s="309">
        <f t="shared" ca="1" si="311"/>
        <v>14.44</v>
      </c>
      <c r="T799" s="309">
        <f t="shared" ca="1" si="312"/>
        <v>13.38</v>
      </c>
      <c r="U799" s="310">
        <f t="shared" ca="1" si="304"/>
        <v>1</v>
      </c>
      <c r="V799" s="310" t="b">
        <f t="shared" ca="1" si="313"/>
        <v>0</v>
      </c>
      <c r="W799" s="3" t="b">
        <f t="shared" ca="1" si="314"/>
        <v>0</v>
      </c>
      <c r="X799" s="3" t="str">
        <f t="shared" ca="1" si="315"/>
        <v/>
      </c>
      <c r="Y799" s="3" t="str">
        <f t="shared" ca="1" si="305"/>
        <v/>
      </c>
      <c r="Z799" s="3" t="str">
        <f t="shared" ca="1" si="316"/>
        <v/>
      </c>
      <c r="AA799" s="3" t="str">
        <f t="shared" ca="1" si="317"/>
        <v/>
      </c>
      <c r="AB799" s="205">
        <f t="shared" ca="1" si="318"/>
        <v>8602</v>
      </c>
      <c r="AC799" s="205">
        <f t="shared" ca="1" si="319"/>
        <v>133</v>
      </c>
      <c r="AD799" s="205">
        <f t="shared" ca="1" si="306"/>
        <v>64.676691729323309</v>
      </c>
      <c r="AE799" s="205">
        <f t="shared" ca="1" si="307"/>
        <v>14.676691729323309</v>
      </c>
      <c r="AF799" s="205">
        <f t="shared" ca="1" si="320"/>
        <v>2.935338345864662</v>
      </c>
      <c r="AG799" s="205"/>
      <c r="AH799" s="205"/>
      <c r="AI799" s="205"/>
      <c r="AJ799" s="205"/>
      <c r="AK799" s="4"/>
      <c r="AL799" s="4"/>
      <c r="AM799" s="309">
        <f t="shared" ca="1" si="321"/>
        <v>14.44</v>
      </c>
      <c r="AN799" s="309">
        <f t="shared" ca="1" si="322"/>
        <v>13.42</v>
      </c>
      <c r="AO799" s="310">
        <f t="shared" ca="1" si="323"/>
        <v>1</v>
      </c>
      <c r="AP799" s="310" t="b">
        <f t="shared" ca="1" si="324"/>
        <v>0</v>
      </c>
      <c r="AQ799" s="309">
        <f t="shared" ca="1" si="325"/>
        <v>0</v>
      </c>
      <c r="AR799" s="205">
        <f t="shared" ca="1" si="308"/>
        <v>0</v>
      </c>
      <c r="AS799" s="45" t="b">
        <f t="shared" ca="1" si="309"/>
        <v>0</v>
      </c>
      <c r="AT799">
        <f t="shared" ca="1" si="310"/>
        <v>0</v>
      </c>
      <c r="AU799" t="b">
        <f t="shared" ca="1" si="326"/>
        <v>0</v>
      </c>
      <c r="AV799" t="b">
        <f t="shared" ca="1" si="327"/>
        <v>0</v>
      </c>
      <c r="AW799" s="266" t="b">
        <f t="shared" ca="1" si="328"/>
        <v>0</v>
      </c>
      <c r="AX799" s="266" t="b">
        <f t="shared" ca="1" si="329"/>
        <v>0</v>
      </c>
      <c r="AY799" s="266" t="b">
        <f t="shared" ca="1" si="330"/>
        <v>0</v>
      </c>
    </row>
    <row r="800" spans="1:51" x14ac:dyDescent="0.25">
      <c r="A800">
        <v>768</v>
      </c>
      <c r="B800" s="163">
        <f ca="1">OFFSET(InputPriceData!B$15,CalculationsAndCharts!$A800+$A$11,0,1,1)</f>
        <v>40897</v>
      </c>
      <c r="C800" s="3">
        <f ca="1">OFFSET(InputPriceData!G$15,CalculationsAndCharts!$A800+$A$11,IF($C$7,8,0),1,1)</f>
        <v>407900</v>
      </c>
      <c r="D800" s="4">
        <f ca="1">OFFSET(InputPriceData!C$15,CalculationsAndCharts!$A800+$A$11,IF($C$7,8,0),1,1)</f>
        <v>13.91</v>
      </c>
      <c r="E800" s="4">
        <f ca="1">OFFSET(InputPriceData!D$15,CalculationsAndCharts!$A800+$A$11,IF($C$7,8,0),1,1)</f>
        <v>14.31</v>
      </c>
      <c r="F800" s="4">
        <f ca="1">OFFSET(InputPriceData!E$15,CalculationsAndCharts!$A800+$A$11,IF($C$7,8,0),1,1)</f>
        <v>13.83</v>
      </c>
      <c r="G800" s="4">
        <f ca="1">OFFSET(InputPriceData!F$15,CalculationsAndCharts!$A800+$A$11,IF($C$7,8,0),1,1)</f>
        <v>14.26</v>
      </c>
      <c r="H800" s="128"/>
      <c r="I800" s="128"/>
      <c r="K800" s="124"/>
      <c r="L800" s="279"/>
      <c r="M800" s="281"/>
      <c r="N800" s="280"/>
      <c r="O800" s="4"/>
      <c r="P800" s="4"/>
      <c r="Q800" s="3"/>
      <c r="S800" s="309">
        <f t="shared" ca="1" si="311"/>
        <v>14.26</v>
      </c>
      <c r="T800" s="309">
        <f t="shared" ca="1" si="312"/>
        <v>12.84</v>
      </c>
      <c r="U800" s="310">
        <f t="shared" ca="1" si="304"/>
        <v>1</v>
      </c>
      <c r="V800" s="310" t="b">
        <f t="shared" ca="1" si="313"/>
        <v>0</v>
      </c>
      <c r="W800" s="3" t="b">
        <f t="shared" ca="1" si="314"/>
        <v>0</v>
      </c>
      <c r="X800" s="3" t="str">
        <f t="shared" ca="1" si="315"/>
        <v/>
      </c>
      <c r="Y800" s="3" t="str">
        <f t="shared" ca="1" si="305"/>
        <v/>
      </c>
      <c r="Z800" s="3" t="str">
        <f t="shared" ca="1" si="316"/>
        <v/>
      </c>
      <c r="AA800" s="3" t="str">
        <f t="shared" ca="1" si="317"/>
        <v/>
      </c>
      <c r="AB800" s="205">
        <f t="shared" ca="1" si="318"/>
        <v>8602</v>
      </c>
      <c r="AC800" s="205">
        <f t="shared" ca="1" si="319"/>
        <v>133</v>
      </c>
      <c r="AD800" s="205">
        <f t="shared" ca="1" si="306"/>
        <v>64.676691729323309</v>
      </c>
      <c r="AE800" s="205">
        <f t="shared" ca="1" si="307"/>
        <v>14.676691729323309</v>
      </c>
      <c r="AF800" s="205">
        <f t="shared" ca="1" si="320"/>
        <v>2.935338345864662</v>
      </c>
      <c r="AG800" s="205"/>
      <c r="AH800" s="205"/>
      <c r="AI800" s="205"/>
      <c r="AJ800" s="205"/>
      <c r="AK800" s="4"/>
      <c r="AL800" s="4"/>
      <c r="AM800" s="309">
        <f t="shared" ca="1" si="321"/>
        <v>14.26</v>
      </c>
      <c r="AN800" s="309">
        <f t="shared" ca="1" si="322"/>
        <v>13.38</v>
      </c>
      <c r="AO800" s="310">
        <f t="shared" ca="1" si="323"/>
        <v>1</v>
      </c>
      <c r="AP800" s="310" t="b">
        <f t="shared" ca="1" si="324"/>
        <v>0</v>
      </c>
      <c r="AQ800" s="309">
        <f t="shared" ca="1" si="325"/>
        <v>0</v>
      </c>
      <c r="AR800" s="205">
        <f t="shared" ca="1" si="308"/>
        <v>0</v>
      </c>
      <c r="AS800" s="45" t="b">
        <f t="shared" ca="1" si="309"/>
        <v>0</v>
      </c>
      <c r="AT800">
        <f t="shared" ca="1" si="310"/>
        <v>0</v>
      </c>
      <c r="AU800" t="b">
        <f t="shared" ca="1" si="326"/>
        <v>0</v>
      </c>
      <c r="AV800" t="b">
        <f t="shared" ca="1" si="327"/>
        <v>0</v>
      </c>
      <c r="AW800" s="266" t="b">
        <f t="shared" ca="1" si="328"/>
        <v>0</v>
      </c>
      <c r="AX800" s="266" t="b">
        <f t="shared" ca="1" si="329"/>
        <v>0</v>
      </c>
      <c r="AY800" s="266" t="b">
        <f t="shared" ca="1" si="330"/>
        <v>0</v>
      </c>
    </row>
    <row r="801" spans="1:51" x14ac:dyDescent="0.25">
      <c r="A801">
        <v>769</v>
      </c>
      <c r="B801" s="163">
        <f ca="1">OFFSET(InputPriceData!B$15,CalculationsAndCharts!$A801+$A$11,0,1,1)</f>
        <v>40896</v>
      </c>
      <c r="C801" s="3">
        <f ca="1">OFFSET(InputPriceData!G$15,CalculationsAndCharts!$A801+$A$11,IF($C$7,8,0),1,1)</f>
        <v>622100</v>
      </c>
      <c r="D801" s="4">
        <f ca="1">OFFSET(InputPriceData!C$15,CalculationsAndCharts!$A801+$A$11,IF($C$7,8,0),1,1)</f>
        <v>14.07</v>
      </c>
      <c r="E801" s="4">
        <f ca="1">OFFSET(InputPriceData!D$15,CalculationsAndCharts!$A801+$A$11,IF($C$7,8,0),1,1)</f>
        <v>14.42</v>
      </c>
      <c r="F801" s="4">
        <f ca="1">OFFSET(InputPriceData!E$15,CalculationsAndCharts!$A801+$A$11,IF($C$7,8,0),1,1)</f>
        <v>13.71</v>
      </c>
      <c r="G801" s="4">
        <f ca="1">OFFSET(InputPriceData!F$15,CalculationsAndCharts!$A801+$A$11,IF($C$7,8,0),1,1)</f>
        <v>13.72</v>
      </c>
      <c r="H801" s="128"/>
      <c r="I801" s="128"/>
      <c r="K801" s="124"/>
      <c r="L801" s="279"/>
      <c r="M801" s="281"/>
      <c r="N801" s="280"/>
      <c r="O801" s="4"/>
      <c r="P801" s="4"/>
      <c r="Q801" s="3"/>
      <c r="S801" s="309">
        <f t="shared" ca="1" si="311"/>
        <v>13.96</v>
      </c>
      <c r="T801" s="309">
        <f t="shared" ca="1" si="312"/>
        <v>12.84</v>
      </c>
      <c r="U801" s="310">
        <f t="shared" ref="U801:U864" ca="1" si="331">IFERROR((G801- T801)/(S801-T801),0)</f>
        <v>0.7857142857142857</v>
      </c>
      <c r="V801" s="310" t="b">
        <f t="shared" ca="1" si="313"/>
        <v>0</v>
      </c>
      <c r="W801" s="3" t="b">
        <f t="shared" ca="1" si="314"/>
        <v>0</v>
      </c>
      <c r="X801" s="3" t="str">
        <f t="shared" ca="1" si="315"/>
        <v/>
      </c>
      <c r="Y801" s="3" t="str">
        <f t="shared" ref="Y801:Y864" ca="1" si="332">IF(W801,IFERROR(100*(G801-X801)/X801,0),"")</f>
        <v/>
      </c>
      <c r="Z801" s="3" t="str">
        <f t="shared" ca="1" si="316"/>
        <v/>
      </c>
      <c r="AA801" s="3" t="str">
        <f t="shared" ca="1" si="317"/>
        <v/>
      </c>
      <c r="AB801" s="205">
        <f t="shared" ca="1" si="318"/>
        <v>8602</v>
      </c>
      <c r="AC801" s="205">
        <f t="shared" ca="1" si="319"/>
        <v>133</v>
      </c>
      <c r="AD801" s="205">
        <f t="shared" ref="AD801:AD864" ca="1" si="333">IFERROR(AB801/AC801,0)</f>
        <v>64.676691729323309</v>
      </c>
      <c r="AE801" s="205">
        <f t="shared" ref="AE801:AE864" ca="1" si="334">IFERROR(AB801/AC801-50,0)</f>
        <v>14.676691729323309</v>
      </c>
      <c r="AF801" s="205">
        <f t="shared" ca="1" si="320"/>
        <v>2.935338345864662</v>
      </c>
      <c r="AG801" s="205"/>
      <c r="AH801" s="205"/>
      <c r="AI801" s="205"/>
      <c r="AJ801" s="205"/>
      <c r="AK801" s="4"/>
      <c r="AL801" s="4"/>
      <c r="AM801" s="309">
        <f t="shared" ca="1" si="321"/>
        <v>13.96</v>
      </c>
      <c r="AN801" s="309">
        <f t="shared" ca="1" si="322"/>
        <v>13.38</v>
      </c>
      <c r="AO801" s="310">
        <f t="shared" ca="1" si="323"/>
        <v>0.58620689655172387</v>
      </c>
      <c r="AP801" s="310" t="b">
        <f t="shared" ca="1" si="324"/>
        <v>0</v>
      </c>
      <c r="AQ801" s="309">
        <f t="shared" ca="1" si="325"/>
        <v>0</v>
      </c>
      <c r="AR801" s="205">
        <f t="shared" ref="AR801:AR864" ca="1" si="335">IF(AND(NOT(AX802),AW801),D801*(1-$E$22),IF(AX801,AR802,0))</f>
        <v>0</v>
      </c>
      <c r="AS801" s="45" t="b">
        <f t="shared" ref="AS801:AS864" ca="1" si="336">AND(AX801,F801&lt;AR801)</f>
        <v>0</v>
      </c>
      <c r="AT801">
        <f t="shared" ref="AT801:AT864" ca="1" si="337">IF(AX801,AT802+1,0)</f>
        <v>0</v>
      </c>
      <c r="AU801" t="b">
        <f t="shared" ca="1" si="326"/>
        <v>0</v>
      </c>
      <c r="AV801" t="b">
        <f t="shared" ca="1" si="327"/>
        <v>0</v>
      </c>
      <c r="AW801" s="266" t="b">
        <f t="shared" ca="1" si="328"/>
        <v>0</v>
      </c>
      <c r="AX801" s="266" t="b">
        <f t="shared" ca="1" si="329"/>
        <v>0</v>
      </c>
      <c r="AY801" s="266" t="b">
        <f t="shared" ca="1" si="330"/>
        <v>0</v>
      </c>
    </row>
    <row r="802" spans="1:51" x14ac:dyDescent="0.25">
      <c r="A802">
        <v>770</v>
      </c>
      <c r="B802" s="163">
        <f ca="1">OFFSET(InputPriceData!B$15,CalculationsAndCharts!$A802+$A$11,0,1,1)</f>
        <v>40893</v>
      </c>
      <c r="C802" s="3">
        <f ca="1">OFFSET(InputPriceData!G$15,CalculationsAndCharts!$A802+$A$11,IF($C$7,8,0),1,1)</f>
        <v>1024200</v>
      </c>
      <c r="D802" s="4">
        <f ca="1">OFFSET(InputPriceData!C$15,CalculationsAndCharts!$A802+$A$11,IF($C$7,8,0),1,1)</f>
        <v>13.93</v>
      </c>
      <c r="E802" s="4">
        <f ca="1">OFFSET(InputPriceData!D$15,CalculationsAndCharts!$A802+$A$11,IF($C$7,8,0),1,1)</f>
        <v>14.19</v>
      </c>
      <c r="F802" s="4">
        <f ca="1">OFFSET(InputPriceData!E$15,CalculationsAndCharts!$A802+$A$11,IF($C$7,8,0),1,1)</f>
        <v>13.75</v>
      </c>
      <c r="G802" s="4">
        <f ca="1">OFFSET(InputPriceData!F$15,CalculationsAndCharts!$A802+$A$11,IF($C$7,8,0),1,1)</f>
        <v>13.96</v>
      </c>
      <c r="H802" s="128"/>
      <c r="I802" s="128"/>
      <c r="K802" s="124"/>
      <c r="L802" s="279"/>
      <c r="M802" s="281"/>
      <c r="N802" s="280"/>
      <c r="O802" s="4"/>
      <c r="P802" s="4"/>
      <c r="Q802" s="3"/>
      <c r="S802" s="309">
        <f t="shared" ref="S802:S865" ca="1" si="338">MAX(OFFSET($G802,0,0,$A$19,1))</f>
        <v>13.96</v>
      </c>
      <c r="T802" s="309">
        <f t="shared" ref="T802:T865" ca="1" si="339">MIN(OFFSET($G802,0,0,$A$19,1))</f>
        <v>12.84</v>
      </c>
      <c r="U802" s="310">
        <f t="shared" ca="1" si="331"/>
        <v>1</v>
      </c>
      <c r="V802" s="310" t="b">
        <f t="shared" ref="V802:V865" ca="1" si="340">AND(U802&lt;$A$20,U803&gt;$A$20)</f>
        <v>0</v>
      </c>
      <c r="W802" s="3" t="b">
        <f t="shared" ref="W802:W865" ca="1" si="341">OFFSET(V802,($A$21-1),0,1,1)</f>
        <v>1</v>
      </c>
      <c r="X802" s="3">
        <f t="shared" ref="X802:X865" ca="1" si="342">IF($W802,OFFSET($G802,$A$19-1,0,1,1),"")</f>
        <v>13.06</v>
      </c>
      <c r="Y802" s="3">
        <f t="shared" ca="1" si="332"/>
        <v>6.891271056661564</v>
      </c>
      <c r="Z802" s="3">
        <f t="shared" ref="Z802:Z865" ca="1" si="343">IF(W802,IF(Y802&lt;-10,10,IF(Y802&gt;10,10,Y802)),"")</f>
        <v>6.891271056661564</v>
      </c>
      <c r="AA802" s="3">
        <f t="shared" ref="AA802:AA865" ca="1" si="344">IF(W802,INT(5*(Z802+10)),"")</f>
        <v>84</v>
      </c>
      <c r="AB802" s="205">
        <f t="shared" ref="AB802:AB865" ca="1" si="345">IF(A802&gt;$A$23,0,IF(W802,AA802,0))+AB803</f>
        <v>8602</v>
      </c>
      <c r="AC802" s="205">
        <f t="shared" ref="AC802:AC865" ca="1" si="346">IF(A802&gt;$A$23,0,IF(W802,1,0))+AC803</f>
        <v>133</v>
      </c>
      <c r="AD802" s="205">
        <f t="shared" ca="1" si="333"/>
        <v>64.676691729323309</v>
      </c>
      <c r="AE802" s="205">
        <f t="shared" ca="1" si="334"/>
        <v>14.676691729323309</v>
      </c>
      <c r="AF802" s="205">
        <f t="shared" ref="AF802:AF865" ca="1" si="347">AE802*0.2</f>
        <v>2.935338345864662</v>
      </c>
      <c r="AG802" s="205"/>
      <c r="AH802" s="205"/>
      <c r="AI802" s="205"/>
      <c r="AJ802" s="205"/>
      <c r="AK802" s="4"/>
      <c r="AL802" s="4"/>
      <c r="AM802" s="309">
        <f t="shared" ref="AM802:AM865" ca="1" si="348">MAX(OFFSET($G802,0,0,$E$19,1))</f>
        <v>13.96</v>
      </c>
      <c r="AN802" s="309">
        <f t="shared" ref="AN802:AN865" ca="1" si="349">MIN(OFFSET($G802,0,0,$E$19,1))</f>
        <v>12.84</v>
      </c>
      <c r="AO802" s="310">
        <f t="shared" ref="AO802:AO865" ca="1" si="350">IFERROR(($G802- AN802)/(AM802-AN802),0)</f>
        <v>1</v>
      </c>
      <c r="AP802" s="310" t="b">
        <f t="shared" ref="AP802:AP865" ca="1" si="351">AND(AO802&lt;$E$20,AO803&gt;$E$20)</f>
        <v>0</v>
      </c>
      <c r="AQ802" s="309">
        <f t="shared" ref="AQ802:AQ865" ca="1" si="352">IF(AND(NOT(AX803),AW802),D802*($E$22),IF(AX802,AQ803,0))</f>
        <v>0</v>
      </c>
      <c r="AR802" s="205">
        <f t="shared" ca="1" si="335"/>
        <v>0</v>
      </c>
      <c r="AS802" s="45" t="b">
        <f t="shared" ca="1" si="336"/>
        <v>0</v>
      </c>
      <c r="AT802">
        <f t="shared" ca="1" si="337"/>
        <v>0</v>
      </c>
      <c r="AU802" t="b">
        <f t="shared" ref="AU802:AU865" ca="1" si="353">(AT802&gt;=$E$21)</f>
        <v>0</v>
      </c>
      <c r="AV802" t="b">
        <f t="shared" ref="AV802:AV865" ca="1" si="354">OR(AS802,AU802)</f>
        <v>0</v>
      </c>
      <c r="AW802" s="266" t="b">
        <f t="shared" ref="AW802:AW865" ca="1" si="355">AND($AP803,NOT(AX803))</f>
        <v>0</v>
      </c>
      <c r="AX802" s="266" t="b">
        <f t="shared" ref="AX802:AX865" ca="1" si="356">IF(AX803,IF(AY802,FALSE,AX803),IF(AW802,TRUE,AX803))</f>
        <v>0</v>
      </c>
      <c r="AY802" s="266" t="b">
        <f t="shared" ref="AY802:AY865" ca="1" si="357">AND(AX803,AND(AV803&lt;&gt;AV804,AV803))</f>
        <v>0</v>
      </c>
    </row>
    <row r="803" spans="1:51" x14ac:dyDescent="0.25">
      <c r="A803">
        <v>771</v>
      </c>
      <c r="B803" s="163">
        <f ca="1">OFFSET(InputPriceData!B$15,CalculationsAndCharts!$A803+$A$11,0,1,1)</f>
        <v>40892</v>
      </c>
      <c r="C803" s="3">
        <f ca="1">OFFSET(InputPriceData!G$15,CalculationsAndCharts!$A803+$A$11,IF($C$7,8,0),1,1)</f>
        <v>452900</v>
      </c>
      <c r="D803" s="4">
        <f ca="1">OFFSET(InputPriceData!C$15,CalculationsAndCharts!$A803+$A$11,IF($C$7,8,0),1,1)</f>
        <v>13.74</v>
      </c>
      <c r="E803" s="4">
        <f ca="1">OFFSET(InputPriceData!D$15,CalculationsAndCharts!$A803+$A$11,IF($C$7,8,0),1,1)</f>
        <v>13.88</v>
      </c>
      <c r="F803" s="4">
        <f ca="1">OFFSET(InputPriceData!E$15,CalculationsAndCharts!$A803+$A$11,IF($C$7,8,0),1,1)</f>
        <v>13.56</v>
      </c>
      <c r="G803" s="4">
        <f ca="1">OFFSET(InputPriceData!F$15,CalculationsAndCharts!$A803+$A$11,IF($C$7,8,0),1,1)</f>
        <v>13.84</v>
      </c>
      <c r="H803" s="128"/>
      <c r="I803" s="128"/>
      <c r="K803" s="124"/>
      <c r="L803" s="279"/>
      <c r="M803" s="281"/>
      <c r="N803" s="280"/>
      <c r="O803" s="4"/>
      <c r="P803" s="4"/>
      <c r="Q803" s="3"/>
      <c r="S803" s="309">
        <f t="shared" ca="1" si="338"/>
        <v>13.9</v>
      </c>
      <c r="T803" s="309">
        <f t="shared" ca="1" si="339"/>
        <v>12.84</v>
      </c>
      <c r="U803" s="310">
        <f t="shared" ca="1" si="331"/>
        <v>0.94339622641509391</v>
      </c>
      <c r="V803" s="310" t="b">
        <f t="shared" ca="1" si="340"/>
        <v>0</v>
      </c>
      <c r="W803" s="3" t="b">
        <f t="shared" ca="1" si="341"/>
        <v>0</v>
      </c>
      <c r="X803" s="3" t="str">
        <f t="shared" ca="1" si="342"/>
        <v/>
      </c>
      <c r="Y803" s="3" t="str">
        <f t="shared" ca="1" si="332"/>
        <v/>
      </c>
      <c r="Z803" s="3" t="str">
        <f t="shared" ca="1" si="343"/>
        <v/>
      </c>
      <c r="AA803" s="3" t="str">
        <f t="shared" ca="1" si="344"/>
        <v/>
      </c>
      <c r="AB803" s="205">
        <f t="shared" ca="1" si="345"/>
        <v>8518</v>
      </c>
      <c r="AC803" s="205">
        <f t="shared" ca="1" si="346"/>
        <v>132</v>
      </c>
      <c r="AD803" s="205">
        <f t="shared" ca="1" si="333"/>
        <v>64.530303030303031</v>
      </c>
      <c r="AE803" s="205">
        <f t="shared" ca="1" si="334"/>
        <v>14.530303030303031</v>
      </c>
      <c r="AF803" s="205">
        <f t="shared" ca="1" si="347"/>
        <v>2.9060606060606062</v>
      </c>
      <c r="AG803" s="205"/>
      <c r="AH803" s="205"/>
      <c r="AI803" s="205"/>
      <c r="AJ803" s="205"/>
      <c r="AK803" s="4"/>
      <c r="AL803" s="4"/>
      <c r="AM803" s="309">
        <f t="shared" ca="1" si="348"/>
        <v>13.9</v>
      </c>
      <c r="AN803" s="309">
        <f t="shared" ca="1" si="349"/>
        <v>12.84</v>
      </c>
      <c r="AO803" s="310">
        <f t="shared" ca="1" si="350"/>
        <v>0.94339622641509391</v>
      </c>
      <c r="AP803" s="310" t="b">
        <f t="shared" ca="1" si="351"/>
        <v>0</v>
      </c>
      <c r="AQ803" s="309">
        <f t="shared" ca="1" si="352"/>
        <v>0</v>
      </c>
      <c r="AR803" s="205">
        <f t="shared" ca="1" si="335"/>
        <v>0</v>
      </c>
      <c r="AS803" s="45" t="b">
        <f t="shared" ca="1" si="336"/>
        <v>0</v>
      </c>
      <c r="AT803">
        <f t="shared" ca="1" si="337"/>
        <v>0</v>
      </c>
      <c r="AU803" t="b">
        <f t="shared" ca="1" si="353"/>
        <v>0</v>
      </c>
      <c r="AV803" t="b">
        <f t="shared" ca="1" si="354"/>
        <v>0</v>
      </c>
      <c r="AW803" s="266" t="b">
        <f t="shared" ca="1" si="355"/>
        <v>0</v>
      </c>
      <c r="AX803" s="266" t="b">
        <f t="shared" ca="1" si="356"/>
        <v>0</v>
      </c>
      <c r="AY803" s="266" t="b">
        <f t="shared" ca="1" si="357"/>
        <v>0</v>
      </c>
    </row>
    <row r="804" spans="1:51" x14ac:dyDescent="0.25">
      <c r="A804">
        <v>772</v>
      </c>
      <c r="B804" s="163">
        <f ca="1">OFFSET(InputPriceData!B$15,CalculationsAndCharts!$A804+$A$11,0,1,1)</f>
        <v>40891</v>
      </c>
      <c r="C804" s="3">
        <f ca="1">OFFSET(InputPriceData!G$15,CalculationsAndCharts!$A804+$A$11,IF($C$7,8,0),1,1)</f>
        <v>593300</v>
      </c>
      <c r="D804" s="4">
        <f ca="1">OFFSET(InputPriceData!C$15,CalculationsAndCharts!$A804+$A$11,IF($C$7,8,0),1,1)</f>
        <v>13.75</v>
      </c>
      <c r="E804" s="4">
        <f ca="1">OFFSET(InputPriceData!D$15,CalculationsAndCharts!$A804+$A$11,IF($C$7,8,0),1,1)</f>
        <v>13.83</v>
      </c>
      <c r="F804" s="4">
        <f ca="1">OFFSET(InputPriceData!E$15,CalculationsAndCharts!$A804+$A$11,IF($C$7,8,0),1,1)</f>
        <v>13.56</v>
      </c>
      <c r="G804" s="4">
        <f ca="1">OFFSET(InputPriceData!F$15,CalculationsAndCharts!$A804+$A$11,IF($C$7,8,0),1,1)</f>
        <v>13.57</v>
      </c>
      <c r="H804" s="128"/>
      <c r="I804" s="128"/>
      <c r="K804" s="124"/>
      <c r="L804" s="279"/>
      <c r="M804" s="281"/>
      <c r="N804" s="280"/>
      <c r="O804" s="4"/>
      <c r="P804" s="4"/>
      <c r="Q804" s="3"/>
      <c r="S804" s="309">
        <f t="shared" ca="1" si="338"/>
        <v>13.9</v>
      </c>
      <c r="T804" s="309">
        <f t="shared" ca="1" si="339"/>
        <v>12.84</v>
      </c>
      <c r="U804" s="310">
        <f t="shared" ca="1" si="331"/>
        <v>0.68867924528301894</v>
      </c>
      <c r="V804" s="310" t="b">
        <f t="shared" ca="1" si="340"/>
        <v>0</v>
      </c>
      <c r="W804" s="3" t="b">
        <f t="shared" ca="1" si="341"/>
        <v>0</v>
      </c>
      <c r="X804" s="3" t="str">
        <f t="shared" ca="1" si="342"/>
        <v/>
      </c>
      <c r="Y804" s="3" t="str">
        <f t="shared" ca="1" si="332"/>
        <v/>
      </c>
      <c r="Z804" s="3" t="str">
        <f t="shared" ca="1" si="343"/>
        <v/>
      </c>
      <c r="AA804" s="3" t="str">
        <f t="shared" ca="1" si="344"/>
        <v/>
      </c>
      <c r="AB804" s="205">
        <f t="shared" ca="1" si="345"/>
        <v>8518</v>
      </c>
      <c r="AC804" s="205">
        <f t="shared" ca="1" si="346"/>
        <v>132</v>
      </c>
      <c r="AD804" s="205">
        <f t="shared" ca="1" si="333"/>
        <v>64.530303030303031</v>
      </c>
      <c r="AE804" s="205">
        <f t="shared" ca="1" si="334"/>
        <v>14.530303030303031</v>
      </c>
      <c r="AF804" s="205">
        <f t="shared" ca="1" si="347"/>
        <v>2.9060606060606062</v>
      </c>
      <c r="AG804" s="205"/>
      <c r="AH804" s="205"/>
      <c r="AI804" s="205"/>
      <c r="AJ804" s="205"/>
      <c r="AK804" s="4"/>
      <c r="AL804" s="4"/>
      <c r="AM804" s="309">
        <f t="shared" ca="1" si="348"/>
        <v>13.9</v>
      </c>
      <c r="AN804" s="309">
        <f t="shared" ca="1" si="349"/>
        <v>12.84</v>
      </c>
      <c r="AO804" s="310">
        <f t="shared" ca="1" si="350"/>
        <v>0.68867924528301894</v>
      </c>
      <c r="AP804" s="310" t="b">
        <f t="shared" ca="1" si="351"/>
        <v>0</v>
      </c>
      <c r="AQ804" s="309">
        <f t="shared" ca="1" si="352"/>
        <v>0</v>
      </c>
      <c r="AR804" s="205">
        <f t="shared" ca="1" si="335"/>
        <v>0</v>
      </c>
      <c r="AS804" s="45" t="b">
        <f t="shared" ca="1" si="336"/>
        <v>0</v>
      </c>
      <c r="AT804">
        <f t="shared" ca="1" si="337"/>
        <v>0</v>
      </c>
      <c r="AU804" t="b">
        <f t="shared" ca="1" si="353"/>
        <v>0</v>
      </c>
      <c r="AV804" t="b">
        <f t="shared" ca="1" si="354"/>
        <v>0</v>
      </c>
      <c r="AW804" s="266" t="b">
        <f t="shared" ca="1" si="355"/>
        <v>0</v>
      </c>
      <c r="AX804" s="266" t="b">
        <f t="shared" ca="1" si="356"/>
        <v>0</v>
      </c>
      <c r="AY804" s="266" t="b">
        <f t="shared" ca="1" si="357"/>
        <v>0</v>
      </c>
    </row>
    <row r="805" spans="1:51" x14ac:dyDescent="0.25">
      <c r="A805">
        <v>773</v>
      </c>
      <c r="B805" s="163">
        <f ca="1">OFFSET(InputPriceData!B$15,CalculationsAndCharts!$A805+$A$11,0,1,1)</f>
        <v>40890</v>
      </c>
      <c r="C805" s="3">
        <f ca="1">OFFSET(InputPriceData!G$15,CalculationsAndCharts!$A805+$A$11,IF($C$7,8,0),1,1)</f>
        <v>946400</v>
      </c>
      <c r="D805" s="4">
        <f ca="1">OFFSET(InputPriceData!C$15,CalculationsAndCharts!$A805+$A$11,IF($C$7,8,0),1,1)</f>
        <v>13.92</v>
      </c>
      <c r="E805" s="4">
        <f ca="1">OFFSET(InputPriceData!D$15,CalculationsAndCharts!$A805+$A$11,IF($C$7,8,0),1,1)</f>
        <v>14.07</v>
      </c>
      <c r="F805" s="4">
        <f ca="1">OFFSET(InputPriceData!E$15,CalculationsAndCharts!$A805+$A$11,IF($C$7,8,0),1,1)</f>
        <v>13.81</v>
      </c>
      <c r="G805" s="4">
        <f ca="1">OFFSET(InputPriceData!F$15,CalculationsAndCharts!$A805+$A$11,IF($C$7,8,0),1,1)</f>
        <v>13.87</v>
      </c>
      <c r="H805" s="128"/>
      <c r="I805" s="128"/>
      <c r="K805" s="124"/>
      <c r="L805" s="279"/>
      <c r="M805" s="281"/>
      <c r="N805" s="280"/>
      <c r="O805" s="4"/>
      <c r="P805" s="4"/>
      <c r="Q805" s="3"/>
      <c r="S805" s="309">
        <f t="shared" ca="1" si="338"/>
        <v>13.9</v>
      </c>
      <c r="T805" s="309">
        <f t="shared" ca="1" si="339"/>
        <v>12.84</v>
      </c>
      <c r="U805" s="310">
        <f t="shared" ca="1" si="331"/>
        <v>0.97169811320754607</v>
      </c>
      <c r="V805" s="310" t="b">
        <f t="shared" ca="1" si="340"/>
        <v>0</v>
      </c>
      <c r="W805" s="3" t="b">
        <f t="shared" ca="1" si="341"/>
        <v>0</v>
      </c>
      <c r="X805" s="3" t="str">
        <f t="shared" ca="1" si="342"/>
        <v/>
      </c>
      <c r="Y805" s="3" t="str">
        <f t="shared" ca="1" si="332"/>
        <v/>
      </c>
      <c r="Z805" s="3" t="str">
        <f t="shared" ca="1" si="343"/>
        <v/>
      </c>
      <c r="AA805" s="3" t="str">
        <f t="shared" ca="1" si="344"/>
        <v/>
      </c>
      <c r="AB805" s="205">
        <f t="shared" ca="1" si="345"/>
        <v>8518</v>
      </c>
      <c r="AC805" s="205">
        <f t="shared" ca="1" si="346"/>
        <v>132</v>
      </c>
      <c r="AD805" s="205">
        <f t="shared" ca="1" si="333"/>
        <v>64.530303030303031</v>
      </c>
      <c r="AE805" s="205">
        <f t="shared" ca="1" si="334"/>
        <v>14.530303030303031</v>
      </c>
      <c r="AF805" s="205">
        <f t="shared" ca="1" si="347"/>
        <v>2.9060606060606062</v>
      </c>
      <c r="AG805" s="205"/>
      <c r="AH805" s="205"/>
      <c r="AI805" s="205"/>
      <c r="AJ805" s="205"/>
      <c r="AK805" s="4"/>
      <c r="AL805" s="4"/>
      <c r="AM805" s="309">
        <f t="shared" ca="1" si="348"/>
        <v>13.9</v>
      </c>
      <c r="AN805" s="309">
        <f t="shared" ca="1" si="349"/>
        <v>12.84</v>
      </c>
      <c r="AO805" s="310">
        <f t="shared" ca="1" si="350"/>
        <v>0.97169811320754607</v>
      </c>
      <c r="AP805" s="310" t="b">
        <f t="shared" ca="1" si="351"/>
        <v>0</v>
      </c>
      <c r="AQ805" s="309">
        <f t="shared" ca="1" si="352"/>
        <v>0</v>
      </c>
      <c r="AR805" s="205">
        <f t="shared" ca="1" si="335"/>
        <v>0</v>
      </c>
      <c r="AS805" s="45" t="b">
        <f t="shared" ca="1" si="336"/>
        <v>0</v>
      </c>
      <c r="AT805">
        <f t="shared" ca="1" si="337"/>
        <v>0</v>
      </c>
      <c r="AU805" t="b">
        <f t="shared" ca="1" si="353"/>
        <v>0</v>
      </c>
      <c r="AV805" t="b">
        <f t="shared" ca="1" si="354"/>
        <v>0</v>
      </c>
      <c r="AW805" s="266" t="b">
        <f t="shared" ca="1" si="355"/>
        <v>0</v>
      </c>
      <c r="AX805" s="266" t="b">
        <f t="shared" ca="1" si="356"/>
        <v>0</v>
      </c>
      <c r="AY805" s="266" t="b">
        <f t="shared" ca="1" si="357"/>
        <v>0</v>
      </c>
    </row>
    <row r="806" spans="1:51" x14ac:dyDescent="0.25">
      <c r="A806">
        <v>774</v>
      </c>
      <c r="B806" s="163">
        <f ca="1">OFFSET(InputPriceData!B$15,CalculationsAndCharts!$A806+$A$11,0,1,1)</f>
        <v>40889</v>
      </c>
      <c r="C806" s="3">
        <f ca="1">OFFSET(InputPriceData!G$15,CalculationsAndCharts!$A806+$A$11,IF($C$7,8,0),1,1)</f>
        <v>639300</v>
      </c>
      <c r="D806" s="4">
        <f ca="1">OFFSET(InputPriceData!C$15,CalculationsAndCharts!$A806+$A$11,IF($C$7,8,0),1,1)</f>
        <v>13.64</v>
      </c>
      <c r="E806" s="4">
        <f ca="1">OFFSET(InputPriceData!D$15,CalculationsAndCharts!$A806+$A$11,IF($C$7,8,0),1,1)</f>
        <v>13.87</v>
      </c>
      <c r="F806" s="4">
        <f ca="1">OFFSET(InputPriceData!E$15,CalculationsAndCharts!$A806+$A$11,IF($C$7,8,0),1,1)</f>
        <v>13.52</v>
      </c>
      <c r="G806" s="4">
        <f ca="1">OFFSET(InputPriceData!F$15,CalculationsAndCharts!$A806+$A$11,IF($C$7,8,0),1,1)</f>
        <v>13.84</v>
      </c>
      <c r="H806" s="128"/>
      <c r="I806" s="128"/>
      <c r="K806" s="124"/>
      <c r="L806" s="279"/>
      <c r="M806" s="281"/>
      <c r="N806" s="280"/>
      <c r="O806" s="4"/>
      <c r="P806" s="4"/>
      <c r="Q806" s="3"/>
      <c r="S806" s="309">
        <f t="shared" ca="1" si="338"/>
        <v>13.9</v>
      </c>
      <c r="T806" s="309">
        <f t="shared" ca="1" si="339"/>
        <v>12.84</v>
      </c>
      <c r="U806" s="310">
        <f t="shared" ca="1" si="331"/>
        <v>0.94339622641509391</v>
      </c>
      <c r="V806" s="310" t="b">
        <f t="shared" ca="1" si="340"/>
        <v>0</v>
      </c>
      <c r="W806" s="3" t="b">
        <f t="shared" ca="1" si="341"/>
        <v>0</v>
      </c>
      <c r="X806" s="3" t="str">
        <f t="shared" ca="1" si="342"/>
        <v/>
      </c>
      <c r="Y806" s="3" t="str">
        <f t="shared" ca="1" si="332"/>
        <v/>
      </c>
      <c r="Z806" s="3" t="str">
        <f t="shared" ca="1" si="343"/>
        <v/>
      </c>
      <c r="AA806" s="3" t="str">
        <f t="shared" ca="1" si="344"/>
        <v/>
      </c>
      <c r="AB806" s="205">
        <f t="shared" ca="1" si="345"/>
        <v>8518</v>
      </c>
      <c r="AC806" s="205">
        <f t="shared" ca="1" si="346"/>
        <v>132</v>
      </c>
      <c r="AD806" s="205">
        <f t="shared" ca="1" si="333"/>
        <v>64.530303030303031</v>
      </c>
      <c r="AE806" s="205">
        <f t="shared" ca="1" si="334"/>
        <v>14.530303030303031</v>
      </c>
      <c r="AF806" s="205">
        <f t="shared" ca="1" si="347"/>
        <v>2.9060606060606062</v>
      </c>
      <c r="AG806" s="205"/>
      <c r="AH806" s="205"/>
      <c r="AI806" s="205"/>
      <c r="AJ806" s="205"/>
      <c r="AK806" s="4"/>
      <c r="AL806" s="4"/>
      <c r="AM806" s="309">
        <f t="shared" ca="1" si="348"/>
        <v>13.9</v>
      </c>
      <c r="AN806" s="309">
        <f t="shared" ca="1" si="349"/>
        <v>12.84</v>
      </c>
      <c r="AO806" s="310">
        <f t="shared" ca="1" si="350"/>
        <v>0.94339622641509391</v>
      </c>
      <c r="AP806" s="310" t="b">
        <f t="shared" ca="1" si="351"/>
        <v>0</v>
      </c>
      <c r="AQ806" s="309">
        <f t="shared" ca="1" si="352"/>
        <v>0</v>
      </c>
      <c r="AR806" s="205">
        <f t="shared" ca="1" si="335"/>
        <v>0</v>
      </c>
      <c r="AS806" s="45" t="b">
        <f t="shared" ca="1" si="336"/>
        <v>0</v>
      </c>
      <c r="AT806">
        <f t="shared" ca="1" si="337"/>
        <v>0</v>
      </c>
      <c r="AU806" t="b">
        <f t="shared" ca="1" si="353"/>
        <v>0</v>
      </c>
      <c r="AV806" t="b">
        <f t="shared" ca="1" si="354"/>
        <v>0</v>
      </c>
      <c r="AW806" s="266" t="b">
        <f t="shared" ca="1" si="355"/>
        <v>0</v>
      </c>
      <c r="AX806" s="266" t="b">
        <f t="shared" ca="1" si="356"/>
        <v>0</v>
      </c>
      <c r="AY806" s="266" t="b">
        <f t="shared" ca="1" si="357"/>
        <v>0</v>
      </c>
    </row>
    <row r="807" spans="1:51" x14ac:dyDescent="0.25">
      <c r="A807">
        <v>775</v>
      </c>
      <c r="B807" s="163">
        <f ca="1">OFFSET(InputPriceData!B$15,CalculationsAndCharts!$A807+$A$11,0,1,1)</f>
        <v>40886</v>
      </c>
      <c r="C807" s="3">
        <f ca="1">OFFSET(InputPriceData!G$15,CalculationsAndCharts!$A807+$A$11,IF($C$7,8,0),1,1)</f>
        <v>481200</v>
      </c>
      <c r="D807" s="4">
        <f ca="1">OFFSET(InputPriceData!C$15,CalculationsAndCharts!$A807+$A$11,IF($C$7,8,0),1,1)</f>
        <v>13.48</v>
      </c>
      <c r="E807" s="4">
        <f ca="1">OFFSET(InputPriceData!D$15,CalculationsAndCharts!$A807+$A$11,IF($C$7,8,0),1,1)</f>
        <v>13.83</v>
      </c>
      <c r="F807" s="4">
        <f ca="1">OFFSET(InputPriceData!E$15,CalculationsAndCharts!$A807+$A$11,IF($C$7,8,0),1,1)</f>
        <v>13.48</v>
      </c>
      <c r="G807" s="4">
        <f ca="1">OFFSET(InputPriceData!F$15,CalculationsAndCharts!$A807+$A$11,IF($C$7,8,0),1,1)</f>
        <v>13.78</v>
      </c>
      <c r="H807" s="128"/>
      <c r="I807" s="128"/>
      <c r="K807" s="124"/>
      <c r="L807" s="279"/>
      <c r="M807" s="281"/>
      <c r="N807" s="280"/>
      <c r="O807" s="4"/>
      <c r="P807" s="4"/>
      <c r="Q807" s="3"/>
      <c r="S807" s="309">
        <f t="shared" ca="1" si="338"/>
        <v>13.98</v>
      </c>
      <c r="T807" s="309">
        <f t="shared" ca="1" si="339"/>
        <v>12.84</v>
      </c>
      <c r="U807" s="310">
        <f t="shared" ca="1" si="331"/>
        <v>0.82456140350877105</v>
      </c>
      <c r="V807" s="310" t="b">
        <f t="shared" ca="1" si="340"/>
        <v>0</v>
      </c>
      <c r="W807" s="3" t="b">
        <f t="shared" ca="1" si="341"/>
        <v>0</v>
      </c>
      <c r="X807" s="3" t="str">
        <f t="shared" ca="1" si="342"/>
        <v/>
      </c>
      <c r="Y807" s="3" t="str">
        <f t="shared" ca="1" si="332"/>
        <v/>
      </c>
      <c r="Z807" s="3" t="str">
        <f t="shared" ca="1" si="343"/>
        <v/>
      </c>
      <c r="AA807" s="3" t="str">
        <f t="shared" ca="1" si="344"/>
        <v/>
      </c>
      <c r="AB807" s="205">
        <f t="shared" ca="1" si="345"/>
        <v>8518</v>
      </c>
      <c r="AC807" s="205">
        <f t="shared" ca="1" si="346"/>
        <v>132</v>
      </c>
      <c r="AD807" s="205">
        <f t="shared" ca="1" si="333"/>
        <v>64.530303030303031</v>
      </c>
      <c r="AE807" s="205">
        <f t="shared" ca="1" si="334"/>
        <v>14.530303030303031</v>
      </c>
      <c r="AF807" s="205">
        <f t="shared" ca="1" si="347"/>
        <v>2.9060606060606062</v>
      </c>
      <c r="AG807" s="205"/>
      <c r="AH807" s="205"/>
      <c r="AI807" s="205"/>
      <c r="AJ807" s="205"/>
      <c r="AK807" s="4"/>
      <c r="AL807" s="4"/>
      <c r="AM807" s="309">
        <f t="shared" ca="1" si="348"/>
        <v>13.9</v>
      </c>
      <c r="AN807" s="309">
        <f t="shared" ca="1" si="349"/>
        <v>12.84</v>
      </c>
      <c r="AO807" s="310">
        <f t="shared" ca="1" si="350"/>
        <v>0.88679245283018782</v>
      </c>
      <c r="AP807" s="310" t="b">
        <f t="shared" ca="1" si="351"/>
        <v>0</v>
      </c>
      <c r="AQ807" s="309">
        <f t="shared" ca="1" si="352"/>
        <v>0</v>
      </c>
      <c r="AR807" s="205">
        <f t="shared" ca="1" si="335"/>
        <v>0</v>
      </c>
      <c r="AS807" s="45" t="b">
        <f t="shared" ca="1" si="336"/>
        <v>0</v>
      </c>
      <c r="AT807">
        <f t="shared" ca="1" si="337"/>
        <v>0</v>
      </c>
      <c r="AU807" t="b">
        <f t="shared" ca="1" si="353"/>
        <v>0</v>
      </c>
      <c r="AV807" t="b">
        <f t="shared" ca="1" si="354"/>
        <v>0</v>
      </c>
      <c r="AW807" s="266" t="b">
        <f t="shared" ca="1" si="355"/>
        <v>0</v>
      </c>
      <c r="AX807" s="266" t="b">
        <f t="shared" ca="1" si="356"/>
        <v>0</v>
      </c>
      <c r="AY807" s="266" t="b">
        <f t="shared" ca="1" si="357"/>
        <v>0</v>
      </c>
    </row>
    <row r="808" spans="1:51" x14ac:dyDescent="0.25">
      <c r="A808">
        <v>776</v>
      </c>
      <c r="B808" s="163">
        <f ca="1">OFFSET(InputPriceData!B$15,CalculationsAndCharts!$A808+$A$11,0,1,1)</f>
        <v>40885</v>
      </c>
      <c r="C808" s="3">
        <f ca="1">OFFSET(InputPriceData!G$15,CalculationsAndCharts!$A808+$A$11,IF($C$7,8,0),1,1)</f>
        <v>401000</v>
      </c>
      <c r="D808" s="4">
        <f ca="1">OFFSET(InputPriceData!C$15,CalculationsAndCharts!$A808+$A$11,IF($C$7,8,0),1,1)</f>
        <v>13.78</v>
      </c>
      <c r="E808" s="4">
        <f ca="1">OFFSET(InputPriceData!D$15,CalculationsAndCharts!$A808+$A$11,IF($C$7,8,0),1,1)</f>
        <v>13.78</v>
      </c>
      <c r="F808" s="4">
        <f ca="1">OFFSET(InputPriceData!E$15,CalculationsAndCharts!$A808+$A$11,IF($C$7,8,0),1,1)</f>
        <v>13.39</v>
      </c>
      <c r="G808" s="4">
        <f ca="1">OFFSET(InputPriceData!F$15,CalculationsAndCharts!$A808+$A$11,IF($C$7,8,0),1,1)</f>
        <v>13.42</v>
      </c>
      <c r="H808" s="128"/>
      <c r="I808" s="128"/>
      <c r="K808" s="124"/>
      <c r="L808" s="279"/>
      <c r="M808" s="281"/>
      <c r="N808" s="280"/>
      <c r="O808" s="4"/>
      <c r="P808" s="4"/>
      <c r="Q808" s="3"/>
      <c r="S808" s="309">
        <f t="shared" ca="1" si="338"/>
        <v>13.98</v>
      </c>
      <c r="T808" s="309">
        <f t="shared" ca="1" si="339"/>
        <v>12.84</v>
      </c>
      <c r="U808" s="310">
        <f t="shared" ca="1" si="331"/>
        <v>0.50877192982456121</v>
      </c>
      <c r="V808" s="310" t="b">
        <f t="shared" ca="1" si="340"/>
        <v>0</v>
      </c>
      <c r="W808" s="3" t="b">
        <f t="shared" ca="1" si="341"/>
        <v>0</v>
      </c>
      <c r="X808" s="3" t="str">
        <f t="shared" ca="1" si="342"/>
        <v/>
      </c>
      <c r="Y808" s="3" t="str">
        <f t="shared" ca="1" si="332"/>
        <v/>
      </c>
      <c r="Z808" s="3" t="str">
        <f t="shared" ca="1" si="343"/>
        <v/>
      </c>
      <c r="AA808" s="3" t="str">
        <f t="shared" ca="1" si="344"/>
        <v/>
      </c>
      <c r="AB808" s="205">
        <f t="shared" ca="1" si="345"/>
        <v>8518</v>
      </c>
      <c r="AC808" s="205">
        <f t="shared" ca="1" si="346"/>
        <v>132</v>
      </c>
      <c r="AD808" s="205">
        <f t="shared" ca="1" si="333"/>
        <v>64.530303030303031</v>
      </c>
      <c r="AE808" s="205">
        <f t="shared" ca="1" si="334"/>
        <v>14.530303030303031</v>
      </c>
      <c r="AF808" s="205">
        <f t="shared" ca="1" si="347"/>
        <v>2.9060606060606062</v>
      </c>
      <c r="AG808" s="205"/>
      <c r="AH808" s="205"/>
      <c r="AI808" s="205"/>
      <c r="AJ808" s="205"/>
      <c r="AK808" s="4"/>
      <c r="AL808" s="4"/>
      <c r="AM808" s="309">
        <f t="shared" ca="1" si="348"/>
        <v>13.9</v>
      </c>
      <c r="AN808" s="309">
        <f t="shared" ca="1" si="349"/>
        <v>12.84</v>
      </c>
      <c r="AO808" s="310">
        <f t="shared" ca="1" si="350"/>
        <v>0.54716981132075448</v>
      </c>
      <c r="AP808" s="310" t="b">
        <f t="shared" ca="1" si="351"/>
        <v>0</v>
      </c>
      <c r="AQ808" s="309">
        <f t="shared" ca="1" si="352"/>
        <v>0</v>
      </c>
      <c r="AR808" s="205">
        <f t="shared" ca="1" si="335"/>
        <v>0</v>
      </c>
      <c r="AS808" s="45" t="b">
        <f t="shared" ca="1" si="336"/>
        <v>0</v>
      </c>
      <c r="AT808">
        <f t="shared" ca="1" si="337"/>
        <v>0</v>
      </c>
      <c r="AU808" t="b">
        <f t="shared" ca="1" si="353"/>
        <v>0</v>
      </c>
      <c r="AV808" t="b">
        <f t="shared" ca="1" si="354"/>
        <v>0</v>
      </c>
      <c r="AW808" s="266" t="b">
        <f t="shared" ca="1" si="355"/>
        <v>0</v>
      </c>
      <c r="AX808" s="266" t="b">
        <f t="shared" ca="1" si="356"/>
        <v>0</v>
      </c>
      <c r="AY808" s="266" t="b">
        <f t="shared" ca="1" si="357"/>
        <v>0</v>
      </c>
    </row>
    <row r="809" spans="1:51" x14ac:dyDescent="0.25">
      <c r="A809">
        <v>777</v>
      </c>
      <c r="B809" s="163">
        <f ca="1">OFFSET(InputPriceData!B$15,CalculationsAndCharts!$A809+$A$11,0,1,1)</f>
        <v>40884</v>
      </c>
      <c r="C809" s="3">
        <f ca="1">OFFSET(InputPriceData!G$15,CalculationsAndCharts!$A809+$A$11,IF($C$7,8,0),1,1)</f>
        <v>364400</v>
      </c>
      <c r="D809" s="4">
        <f ca="1">OFFSET(InputPriceData!C$15,CalculationsAndCharts!$A809+$A$11,IF($C$7,8,0),1,1)</f>
        <v>13.8</v>
      </c>
      <c r="E809" s="4">
        <f ca="1">OFFSET(InputPriceData!D$15,CalculationsAndCharts!$A809+$A$11,IF($C$7,8,0),1,1)</f>
        <v>13.95</v>
      </c>
      <c r="F809" s="4">
        <f ca="1">OFFSET(InputPriceData!E$15,CalculationsAndCharts!$A809+$A$11,IF($C$7,8,0),1,1)</f>
        <v>13.6</v>
      </c>
      <c r="G809" s="4">
        <f ca="1">OFFSET(InputPriceData!F$15,CalculationsAndCharts!$A809+$A$11,IF($C$7,8,0),1,1)</f>
        <v>13.88</v>
      </c>
      <c r="H809" s="128"/>
      <c r="I809" s="128"/>
      <c r="K809" s="124"/>
      <c r="L809" s="279"/>
      <c r="M809" s="281"/>
      <c r="N809" s="280"/>
      <c r="O809" s="4"/>
      <c r="P809" s="4"/>
      <c r="Q809" s="3"/>
      <c r="S809" s="309">
        <f t="shared" ca="1" si="338"/>
        <v>14.13</v>
      </c>
      <c r="T809" s="309">
        <f t="shared" ca="1" si="339"/>
        <v>12.84</v>
      </c>
      <c r="U809" s="310">
        <f t="shared" ca="1" si="331"/>
        <v>0.806201550387597</v>
      </c>
      <c r="V809" s="310" t="b">
        <f t="shared" ca="1" si="340"/>
        <v>0</v>
      </c>
      <c r="W809" s="3" t="b">
        <f t="shared" ca="1" si="341"/>
        <v>0</v>
      </c>
      <c r="X809" s="3" t="str">
        <f t="shared" ca="1" si="342"/>
        <v/>
      </c>
      <c r="Y809" s="3" t="str">
        <f t="shared" ca="1" si="332"/>
        <v/>
      </c>
      <c r="Z809" s="3" t="str">
        <f t="shared" ca="1" si="343"/>
        <v/>
      </c>
      <c r="AA809" s="3" t="str">
        <f t="shared" ca="1" si="344"/>
        <v/>
      </c>
      <c r="AB809" s="205">
        <f t="shared" ca="1" si="345"/>
        <v>8518</v>
      </c>
      <c r="AC809" s="205">
        <f t="shared" ca="1" si="346"/>
        <v>132</v>
      </c>
      <c r="AD809" s="205">
        <f t="shared" ca="1" si="333"/>
        <v>64.530303030303031</v>
      </c>
      <c r="AE809" s="205">
        <f t="shared" ca="1" si="334"/>
        <v>14.530303030303031</v>
      </c>
      <c r="AF809" s="205">
        <f t="shared" ca="1" si="347"/>
        <v>2.9060606060606062</v>
      </c>
      <c r="AG809" s="205"/>
      <c r="AH809" s="205"/>
      <c r="AI809" s="205"/>
      <c r="AJ809" s="205"/>
      <c r="AK809" s="4"/>
      <c r="AL809" s="4"/>
      <c r="AM809" s="309">
        <f t="shared" ca="1" si="348"/>
        <v>13.98</v>
      </c>
      <c r="AN809" s="309">
        <f t="shared" ca="1" si="349"/>
        <v>12.84</v>
      </c>
      <c r="AO809" s="310">
        <f t="shared" ca="1" si="350"/>
        <v>0.91228070175438636</v>
      </c>
      <c r="AP809" s="310" t="b">
        <f t="shared" ca="1" si="351"/>
        <v>0</v>
      </c>
      <c r="AQ809" s="309">
        <f t="shared" ca="1" si="352"/>
        <v>0</v>
      </c>
      <c r="AR809" s="205">
        <f t="shared" ca="1" si="335"/>
        <v>0</v>
      </c>
      <c r="AS809" s="45" t="b">
        <f t="shared" ca="1" si="336"/>
        <v>0</v>
      </c>
      <c r="AT809">
        <f t="shared" ca="1" si="337"/>
        <v>0</v>
      </c>
      <c r="AU809" t="b">
        <f t="shared" ca="1" si="353"/>
        <v>0</v>
      </c>
      <c r="AV809" t="b">
        <f t="shared" ca="1" si="354"/>
        <v>0</v>
      </c>
      <c r="AW809" s="266" t="b">
        <f t="shared" ca="1" si="355"/>
        <v>0</v>
      </c>
      <c r="AX809" s="266" t="b">
        <f t="shared" ca="1" si="356"/>
        <v>0</v>
      </c>
      <c r="AY809" s="266" t="b">
        <f t="shared" ca="1" si="357"/>
        <v>1</v>
      </c>
    </row>
    <row r="810" spans="1:51" x14ac:dyDescent="0.25">
      <c r="A810">
        <v>778</v>
      </c>
      <c r="B810" s="163">
        <f ca="1">OFFSET(InputPriceData!B$15,CalculationsAndCharts!$A810+$A$11,0,1,1)</f>
        <v>40883</v>
      </c>
      <c r="C810" s="3">
        <f ca="1">OFFSET(InputPriceData!G$15,CalculationsAndCharts!$A810+$A$11,IF($C$7,8,0),1,1)</f>
        <v>389400</v>
      </c>
      <c r="D810" s="4">
        <f ca="1">OFFSET(InputPriceData!C$15,CalculationsAndCharts!$A810+$A$11,IF($C$7,8,0),1,1)</f>
        <v>13.91</v>
      </c>
      <c r="E810" s="4">
        <f ca="1">OFFSET(InputPriceData!D$15,CalculationsAndCharts!$A810+$A$11,IF($C$7,8,0),1,1)</f>
        <v>14</v>
      </c>
      <c r="F810" s="4">
        <f ca="1">OFFSET(InputPriceData!E$15,CalculationsAndCharts!$A810+$A$11,IF($C$7,8,0),1,1)</f>
        <v>13.76</v>
      </c>
      <c r="G810" s="4">
        <f ca="1">OFFSET(InputPriceData!F$15,CalculationsAndCharts!$A810+$A$11,IF($C$7,8,0),1,1)</f>
        <v>13.9</v>
      </c>
      <c r="H810" s="128"/>
      <c r="I810" s="128"/>
      <c r="K810" s="124"/>
      <c r="L810" s="279"/>
      <c r="M810" s="281"/>
      <c r="N810" s="280"/>
      <c r="O810" s="4"/>
      <c r="P810" s="4"/>
      <c r="Q810" s="3"/>
      <c r="S810" s="309">
        <f t="shared" ca="1" si="338"/>
        <v>14.13</v>
      </c>
      <c r="T810" s="309">
        <f t="shared" ca="1" si="339"/>
        <v>12.84</v>
      </c>
      <c r="U810" s="310">
        <f t="shared" ca="1" si="331"/>
        <v>0.82170542635658894</v>
      </c>
      <c r="V810" s="310" t="b">
        <f t="shared" ca="1" si="340"/>
        <v>0</v>
      </c>
      <c r="W810" s="3" t="b">
        <f t="shared" ca="1" si="341"/>
        <v>0</v>
      </c>
      <c r="X810" s="3" t="str">
        <f t="shared" ca="1" si="342"/>
        <v/>
      </c>
      <c r="Y810" s="3" t="str">
        <f t="shared" ca="1" si="332"/>
        <v/>
      </c>
      <c r="Z810" s="3" t="str">
        <f t="shared" ca="1" si="343"/>
        <v/>
      </c>
      <c r="AA810" s="3" t="str">
        <f t="shared" ca="1" si="344"/>
        <v/>
      </c>
      <c r="AB810" s="205">
        <f t="shared" ca="1" si="345"/>
        <v>8518</v>
      </c>
      <c r="AC810" s="205">
        <f t="shared" ca="1" si="346"/>
        <v>132</v>
      </c>
      <c r="AD810" s="205">
        <f t="shared" ca="1" si="333"/>
        <v>64.530303030303031</v>
      </c>
      <c r="AE810" s="205">
        <f t="shared" ca="1" si="334"/>
        <v>14.530303030303031</v>
      </c>
      <c r="AF810" s="205">
        <f t="shared" ca="1" si="347"/>
        <v>2.9060606060606062</v>
      </c>
      <c r="AG810" s="205"/>
      <c r="AH810" s="205"/>
      <c r="AI810" s="205"/>
      <c r="AJ810" s="205"/>
      <c r="AK810" s="4"/>
      <c r="AL810" s="4"/>
      <c r="AM810" s="309">
        <f t="shared" ca="1" si="348"/>
        <v>13.98</v>
      </c>
      <c r="AN810" s="309">
        <f t="shared" ca="1" si="349"/>
        <v>12.84</v>
      </c>
      <c r="AO810" s="310">
        <f t="shared" ca="1" si="350"/>
        <v>0.92982456140350878</v>
      </c>
      <c r="AP810" s="310" t="b">
        <f t="shared" ca="1" si="351"/>
        <v>0</v>
      </c>
      <c r="AQ810" s="309">
        <f t="shared" ca="1" si="352"/>
        <v>0.38789999999999997</v>
      </c>
      <c r="AR810" s="205">
        <f t="shared" ca="1" si="335"/>
        <v>12.5421</v>
      </c>
      <c r="AS810" s="45" t="b">
        <f t="shared" ca="1" si="336"/>
        <v>0</v>
      </c>
      <c r="AT810">
        <f t="shared" ca="1" si="337"/>
        <v>9</v>
      </c>
      <c r="AU810" t="b">
        <f t="shared" ca="1" si="353"/>
        <v>1</v>
      </c>
      <c r="AV810" t="b">
        <f t="shared" ca="1" si="354"/>
        <v>1</v>
      </c>
      <c r="AW810" s="266" t="b">
        <f t="shared" ca="1" si="355"/>
        <v>0</v>
      </c>
      <c r="AX810" s="266" t="b">
        <f t="shared" ca="1" si="356"/>
        <v>1</v>
      </c>
      <c r="AY810" s="266" t="b">
        <f t="shared" ca="1" si="357"/>
        <v>0</v>
      </c>
    </row>
    <row r="811" spans="1:51" x14ac:dyDescent="0.25">
      <c r="A811">
        <v>779</v>
      </c>
      <c r="B811" s="163">
        <f ca="1">OFFSET(InputPriceData!B$15,CalculationsAndCharts!$A811+$A$11,0,1,1)</f>
        <v>40882</v>
      </c>
      <c r="C811" s="3">
        <f ca="1">OFFSET(InputPriceData!G$15,CalculationsAndCharts!$A811+$A$11,IF($C$7,8,0),1,1)</f>
        <v>537900</v>
      </c>
      <c r="D811" s="4">
        <f ca="1">OFFSET(InputPriceData!C$15,CalculationsAndCharts!$A811+$A$11,IF($C$7,8,0),1,1)</f>
        <v>13.73</v>
      </c>
      <c r="E811" s="4">
        <f ca="1">OFFSET(InputPriceData!D$15,CalculationsAndCharts!$A811+$A$11,IF($C$7,8,0),1,1)</f>
        <v>14.09</v>
      </c>
      <c r="F811" s="4">
        <f ca="1">OFFSET(InputPriceData!E$15,CalculationsAndCharts!$A811+$A$11,IF($C$7,8,0),1,1)</f>
        <v>13.67</v>
      </c>
      <c r="G811" s="4">
        <f ca="1">OFFSET(InputPriceData!F$15,CalculationsAndCharts!$A811+$A$11,IF($C$7,8,0),1,1)</f>
        <v>13.9</v>
      </c>
      <c r="H811" s="128"/>
      <c r="I811" s="128"/>
      <c r="K811" s="124"/>
      <c r="L811" s="279"/>
      <c r="M811" s="281"/>
      <c r="N811" s="280"/>
      <c r="O811" s="4"/>
      <c r="P811" s="4"/>
      <c r="Q811" s="3"/>
      <c r="S811" s="309">
        <f t="shared" ca="1" si="338"/>
        <v>14.13</v>
      </c>
      <c r="T811" s="309">
        <f t="shared" ca="1" si="339"/>
        <v>12.84</v>
      </c>
      <c r="U811" s="310">
        <f t="shared" ca="1" si="331"/>
        <v>0.82170542635658894</v>
      </c>
      <c r="V811" s="310" t="b">
        <f t="shared" ca="1" si="340"/>
        <v>0</v>
      </c>
      <c r="W811" s="3" t="b">
        <f t="shared" ca="1" si="341"/>
        <v>0</v>
      </c>
      <c r="X811" s="3" t="str">
        <f t="shared" ca="1" si="342"/>
        <v/>
      </c>
      <c r="Y811" s="3" t="str">
        <f t="shared" ca="1" si="332"/>
        <v/>
      </c>
      <c r="Z811" s="3" t="str">
        <f t="shared" ca="1" si="343"/>
        <v/>
      </c>
      <c r="AA811" s="3" t="str">
        <f t="shared" ca="1" si="344"/>
        <v/>
      </c>
      <c r="AB811" s="205">
        <f t="shared" ca="1" si="345"/>
        <v>8518</v>
      </c>
      <c r="AC811" s="205">
        <f t="shared" ca="1" si="346"/>
        <v>132</v>
      </c>
      <c r="AD811" s="205">
        <f t="shared" ca="1" si="333"/>
        <v>64.530303030303031</v>
      </c>
      <c r="AE811" s="205">
        <f t="shared" ca="1" si="334"/>
        <v>14.530303030303031</v>
      </c>
      <c r="AF811" s="205">
        <f t="shared" ca="1" si="347"/>
        <v>2.9060606060606062</v>
      </c>
      <c r="AG811" s="205"/>
      <c r="AH811" s="205"/>
      <c r="AI811" s="205"/>
      <c r="AJ811" s="205"/>
      <c r="AK811" s="4"/>
      <c r="AL811" s="4"/>
      <c r="AM811" s="309">
        <f t="shared" ca="1" si="348"/>
        <v>14.13</v>
      </c>
      <c r="AN811" s="309">
        <f t="shared" ca="1" si="349"/>
        <v>12.84</v>
      </c>
      <c r="AO811" s="310">
        <f t="shared" ca="1" si="350"/>
        <v>0.82170542635658894</v>
      </c>
      <c r="AP811" s="310" t="b">
        <f t="shared" ca="1" si="351"/>
        <v>0</v>
      </c>
      <c r="AQ811" s="309">
        <f t="shared" ca="1" si="352"/>
        <v>0.38789999999999997</v>
      </c>
      <c r="AR811" s="205">
        <f t="shared" ca="1" si="335"/>
        <v>12.5421</v>
      </c>
      <c r="AS811" s="45" t="b">
        <f t="shared" ca="1" si="336"/>
        <v>0</v>
      </c>
      <c r="AT811">
        <f t="shared" ca="1" si="337"/>
        <v>8</v>
      </c>
      <c r="AU811" t="b">
        <f t="shared" ca="1" si="353"/>
        <v>0</v>
      </c>
      <c r="AV811" t="b">
        <f t="shared" ca="1" si="354"/>
        <v>0</v>
      </c>
      <c r="AW811" s="266" t="b">
        <f t="shared" ca="1" si="355"/>
        <v>0</v>
      </c>
      <c r="AX811" s="266" t="b">
        <f t="shared" ca="1" si="356"/>
        <v>1</v>
      </c>
      <c r="AY811" s="266" t="b">
        <f t="shared" ca="1" si="357"/>
        <v>0</v>
      </c>
    </row>
    <row r="812" spans="1:51" x14ac:dyDescent="0.25">
      <c r="A812">
        <v>780</v>
      </c>
      <c r="B812" s="163">
        <f ca="1">OFFSET(InputPriceData!B$15,CalculationsAndCharts!$A812+$A$11,0,1,1)</f>
        <v>40879</v>
      </c>
      <c r="C812" s="3">
        <f ca="1">OFFSET(InputPriceData!G$15,CalculationsAndCharts!$A812+$A$11,IF($C$7,8,0),1,1)</f>
        <v>618100</v>
      </c>
      <c r="D812" s="4">
        <f ca="1">OFFSET(InputPriceData!C$15,CalculationsAndCharts!$A812+$A$11,IF($C$7,8,0),1,1)</f>
        <v>13.66</v>
      </c>
      <c r="E812" s="4">
        <f ca="1">OFFSET(InputPriceData!D$15,CalculationsAndCharts!$A812+$A$11,IF($C$7,8,0),1,1)</f>
        <v>13.78</v>
      </c>
      <c r="F812" s="4">
        <f ca="1">OFFSET(InputPriceData!E$15,CalculationsAndCharts!$A812+$A$11,IF($C$7,8,0),1,1)</f>
        <v>13.5</v>
      </c>
      <c r="G812" s="4">
        <f ca="1">OFFSET(InputPriceData!F$15,CalculationsAndCharts!$A812+$A$11,IF($C$7,8,0),1,1)</f>
        <v>13.55</v>
      </c>
      <c r="H812" s="128"/>
      <c r="I812" s="128"/>
      <c r="K812" s="124"/>
      <c r="L812" s="279"/>
      <c r="M812" s="281"/>
      <c r="N812" s="280"/>
      <c r="O812" s="4"/>
      <c r="P812" s="4"/>
      <c r="Q812" s="3"/>
      <c r="S812" s="309">
        <f t="shared" ca="1" si="338"/>
        <v>14.13</v>
      </c>
      <c r="T812" s="309">
        <f t="shared" ca="1" si="339"/>
        <v>12.84</v>
      </c>
      <c r="U812" s="310">
        <f t="shared" ca="1" si="331"/>
        <v>0.55038759689922512</v>
      </c>
      <c r="V812" s="310" t="b">
        <f t="shared" ca="1" si="340"/>
        <v>0</v>
      </c>
      <c r="W812" s="3" t="b">
        <f t="shared" ca="1" si="341"/>
        <v>0</v>
      </c>
      <c r="X812" s="3" t="str">
        <f t="shared" ca="1" si="342"/>
        <v/>
      </c>
      <c r="Y812" s="3" t="str">
        <f t="shared" ca="1" si="332"/>
        <v/>
      </c>
      <c r="Z812" s="3" t="str">
        <f t="shared" ca="1" si="343"/>
        <v/>
      </c>
      <c r="AA812" s="3" t="str">
        <f t="shared" ca="1" si="344"/>
        <v/>
      </c>
      <c r="AB812" s="205">
        <f t="shared" ca="1" si="345"/>
        <v>8518</v>
      </c>
      <c r="AC812" s="205">
        <f t="shared" ca="1" si="346"/>
        <v>132</v>
      </c>
      <c r="AD812" s="205">
        <f t="shared" ca="1" si="333"/>
        <v>64.530303030303031</v>
      </c>
      <c r="AE812" s="205">
        <f t="shared" ca="1" si="334"/>
        <v>14.530303030303031</v>
      </c>
      <c r="AF812" s="205">
        <f t="shared" ca="1" si="347"/>
        <v>2.9060606060606062</v>
      </c>
      <c r="AG812" s="205"/>
      <c r="AH812" s="205"/>
      <c r="AI812" s="205"/>
      <c r="AJ812" s="205"/>
      <c r="AK812" s="4"/>
      <c r="AL812" s="4"/>
      <c r="AM812" s="309">
        <f t="shared" ca="1" si="348"/>
        <v>14.13</v>
      </c>
      <c r="AN812" s="309">
        <f t="shared" ca="1" si="349"/>
        <v>12.84</v>
      </c>
      <c r="AO812" s="310">
        <f t="shared" ca="1" si="350"/>
        <v>0.55038759689922512</v>
      </c>
      <c r="AP812" s="310" t="b">
        <f t="shared" ca="1" si="351"/>
        <v>0</v>
      </c>
      <c r="AQ812" s="309">
        <f t="shared" ca="1" si="352"/>
        <v>0.38789999999999997</v>
      </c>
      <c r="AR812" s="205">
        <f t="shared" ca="1" si="335"/>
        <v>12.5421</v>
      </c>
      <c r="AS812" s="45" t="b">
        <f t="shared" ca="1" si="336"/>
        <v>0</v>
      </c>
      <c r="AT812">
        <f t="shared" ca="1" si="337"/>
        <v>7</v>
      </c>
      <c r="AU812" t="b">
        <f t="shared" ca="1" si="353"/>
        <v>0</v>
      </c>
      <c r="AV812" t="b">
        <f t="shared" ca="1" si="354"/>
        <v>0</v>
      </c>
      <c r="AW812" s="266" t="b">
        <f t="shared" ca="1" si="355"/>
        <v>0</v>
      </c>
      <c r="AX812" s="266" t="b">
        <f t="shared" ca="1" si="356"/>
        <v>1</v>
      </c>
      <c r="AY812" s="266" t="b">
        <f t="shared" ca="1" si="357"/>
        <v>0</v>
      </c>
    </row>
    <row r="813" spans="1:51" x14ac:dyDescent="0.25">
      <c r="A813">
        <v>781</v>
      </c>
      <c r="B813" s="163">
        <f ca="1">OFFSET(InputPriceData!B$15,CalculationsAndCharts!$A813+$A$11,0,1,1)</f>
        <v>40878</v>
      </c>
      <c r="C813" s="3">
        <f ca="1">OFFSET(InputPriceData!G$15,CalculationsAndCharts!$A813+$A$11,IF($C$7,8,0),1,1)</f>
        <v>456600</v>
      </c>
      <c r="D813" s="4">
        <f ca="1">OFFSET(InputPriceData!C$15,CalculationsAndCharts!$A813+$A$11,IF($C$7,8,0),1,1)</f>
        <v>13.69</v>
      </c>
      <c r="E813" s="4">
        <f ca="1">OFFSET(InputPriceData!D$15,CalculationsAndCharts!$A813+$A$11,IF($C$7,8,0),1,1)</f>
        <v>13.72</v>
      </c>
      <c r="F813" s="4">
        <f ca="1">OFFSET(InputPriceData!E$15,CalculationsAndCharts!$A813+$A$11,IF($C$7,8,0),1,1)</f>
        <v>13.48</v>
      </c>
      <c r="G813" s="4">
        <f ca="1">OFFSET(InputPriceData!F$15,CalculationsAndCharts!$A813+$A$11,IF($C$7,8,0),1,1)</f>
        <v>13.49</v>
      </c>
      <c r="H813" s="128"/>
      <c r="I813" s="128"/>
      <c r="K813" s="124"/>
      <c r="L813" s="279"/>
      <c r="M813" s="281"/>
      <c r="N813" s="280"/>
      <c r="O813" s="4"/>
      <c r="P813" s="4"/>
      <c r="Q813" s="3"/>
      <c r="S813" s="309">
        <f t="shared" ca="1" si="338"/>
        <v>14.13</v>
      </c>
      <c r="T813" s="309">
        <f t="shared" ca="1" si="339"/>
        <v>12.84</v>
      </c>
      <c r="U813" s="310">
        <f t="shared" ca="1" si="331"/>
        <v>0.50387596899224796</v>
      </c>
      <c r="V813" s="310" t="b">
        <f t="shared" ca="1" si="340"/>
        <v>0</v>
      </c>
      <c r="W813" s="3" t="b">
        <f t="shared" ca="1" si="341"/>
        <v>0</v>
      </c>
      <c r="X813" s="3" t="str">
        <f t="shared" ca="1" si="342"/>
        <v/>
      </c>
      <c r="Y813" s="3" t="str">
        <f t="shared" ca="1" si="332"/>
        <v/>
      </c>
      <c r="Z813" s="3" t="str">
        <f t="shared" ca="1" si="343"/>
        <v/>
      </c>
      <c r="AA813" s="3" t="str">
        <f t="shared" ca="1" si="344"/>
        <v/>
      </c>
      <c r="AB813" s="205">
        <f t="shared" ca="1" si="345"/>
        <v>8518</v>
      </c>
      <c r="AC813" s="205">
        <f t="shared" ca="1" si="346"/>
        <v>132</v>
      </c>
      <c r="AD813" s="205">
        <f t="shared" ca="1" si="333"/>
        <v>64.530303030303031</v>
      </c>
      <c r="AE813" s="205">
        <f t="shared" ca="1" si="334"/>
        <v>14.530303030303031</v>
      </c>
      <c r="AF813" s="205">
        <f t="shared" ca="1" si="347"/>
        <v>2.9060606060606062</v>
      </c>
      <c r="AG813" s="205"/>
      <c r="AH813" s="205"/>
      <c r="AI813" s="205"/>
      <c r="AJ813" s="205"/>
      <c r="AK813" s="4"/>
      <c r="AL813" s="4"/>
      <c r="AM813" s="309">
        <f t="shared" ca="1" si="348"/>
        <v>14.13</v>
      </c>
      <c r="AN813" s="309">
        <f t="shared" ca="1" si="349"/>
        <v>12.84</v>
      </c>
      <c r="AO813" s="310">
        <f t="shared" ca="1" si="350"/>
        <v>0.50387596899224796</v>
      </c>
      <c r="AP813" s="310" t="b">
        <f t="shared" ca="1" si="351"/>
        <v>0</v>
      </c>
      <c r="AQ813" s="309">
        <f t="shared" ca="1" si="352"/>
        <v>0.38789999999999997</v>
      </c>
      <c r="AR813" s="205">
        <f t="shared" ca="1" si="335"/>
        <v>12.5421</v>
      </c>
      <c r="AS813" s="45" t="b">
        <f t="shared" ca="1" si="336"/>
        <v>0</v>
      </c>
      <c r="AT813">
        <f t="shared" ca="1" si="337"/>
        <v>6</v>
      </c>
      <c r="AU813" t="b">
        <f t="shared" ca="1" si="353"/>
        <v>0</v>
      </c>
      <c r="AV813" t="b">
        <f t="shared" ca="1" si="354"/>
        <v>0</v>
      </c>
      <c r="AW813" s="266" t="b">
        <f t="shared" ca="1" si="355"/>
        <v>0</v>
      </c>
      <c r="AX813" s="266" t="b">
        <f t="shared" ca="1" si="356"/>
        <v>1</v>
      </c>
      <c r="AY813" s="266" t="b">
        <f t="shared" ca="1" si="357"/>
        <v>0</v>
      </c>
    </row>
    <row r="814" spans="1:51" x14ac:dyDescent="0.25">
      <c r="A814">
        <v>782</v>
      </c>
      <c r="B814" s="163">
        <f ca="1">OFFSET(InputPriceData!B$15,CalculationsAndCharts!$A814+$A$11,0,1,1)</f>
        <v>40877</v>
      </c>
      <c r="C814" s="3">
        <f ca="1">OFFSET(InputPriceData!G$15,CalculationsAndCharts!$A814+$A$11,IF($C$7,8,0),1,1)</f>
        <v>1200000</v>
      </c>
      <c r="D814" s="4">
        <f ca="1">OFFSET(InputPriceData!C$15,CalculationsAndCharts!$A814+$A$11,IF($C$7,8,0),1,1)</f>
        <v>13.81</v>
      </c>
      <c r="E814" s="4">
        <f ca="1">OFFSET(InputPriceData!D$15,CalculationsAndCharts!$A814+$A$11,IF($C$7,8,0),1,1)</f>
        <v>13.83</v>
      </c>
      <c r="F814" s="4">
        <f ca="1">OFFSET(InputPriceData!E$15,CalculationsAndCharts!$A814+$A$11,IF($C$7,8,0),1,1)</f>
        <v>13.51</v>
      </c>
      <c r="G814" s="4">
        <f ca="1">OFFSET(InputPriceData!F$15,CalculationsAndCharts!$A814+$A$11,IF($C$7,8,0),1,1)</f>
        <v>13.75</v>
      </c>
      <c r="H814" s="128"/>
      <c r="I814" s="128"/>
      <c r="K814" s="124"/>
      <c r="L814" s="279"/>
      <c r="M814" s="281"/>
      <c r="N814" s="280"/>
      <c r="O814" s="4"/>
      <c r="P814" s="4"/>
      <c r="Q814" s="3"/>
      <c r="S814" s="309">
        <f t="shared" ca="1" si="338"/>
        <v>14.13</v>
      </c>
      <c r="T814" s="309">
        <f t="shared" ca="1" si="339"/>
        <v>12.84</v>
      </c>
      <c r="U814" s="310">
        <f t="shared" ca="1" si="331"/>
        <v>0.70542635658914687</v>
      </c>
      <c r="V814" s="310" t="b">
        <f t="shared" ca="1" si="340"/>
        <v>0</v>
      </c>
      <c r="W814" s="3" t="b">
        <f t="shared" ca="1" si="341"/>
        <v>0</v>
      </c>
      <c r="X814" s="3" t="str">
        <f t="shared" ca="1" si="342"/>
        <v/>
      </c>
      <c r="Y814" s="3" t="str">
        <f t="shared" ca="1" si="332"/>
        <v/>
      </c>
      <c r="Z814" s="3" t="str">
        <f t="shared" ca="1" si="343"/>
        <v/>
      </c>
      <c r="AA814" s="3" t="str">
        <f t="shared" ca="1" si="344"/>
        <v/>
      </c>
      <c r="AB814" s="205">
        <f t="shared" ca="1" si="345"/>
        <v>8518</v>
      </c>
      <c r="AC814" s="205">
        <f t="shared" ca="1" si="346"/>
        <v>132</v>
      </c>
      <c r="AD814" s="205">
        <f t="shared" ca="1" si="333"/>
        <v>64.530303030303031</v>
      </c>
      <c r="AE814" s="205">
        <f t="shared" ca="1" si="334"/>
        <v>14.530303030303031</v>
      </c>
      <c r="AF814" s="205">
        <f t="shared" ca="1" si="347"/>
        <v>2.9060606060606062</v>
      </c>
      <c r="AG814" s="205"/>
      <c r="AH814" s="205"/>
      <c r="AI814" s="205"/>
      <c r="AJ814" s="205"/>
      <c r="AK814" s="4"/>
      <c r="AL814" s="4"/>
      <c r="AM814" s="309">
        <f t="shared" ca="1" si="348"/>
        <v>14.13</v>
      </c>
      <c r="AN814" s="309">
        <f t="shared" ca="1" si="349"/>
        <v>12.84</v>
      </c>
      <c r="AO814" s="310">
        <f t="shared" ca="1" si="350"/>
        <v>0.70542635658914687</v>
      </c>
      <c r="AP814" s="310" t="b">
        <f t="shared" ca="1" si="351"/>
        <v>0</v>
      </c>
      <c r="AQ814" s="309">
        <f t="shared" ca="1" si="352"/>
        <v>0.38789999999999997</v>
      </c>
      <c r="AR814" s="205">
        <f t="shared" ca="1" si="335"/>
        <v>12.5421</v>
      </c>
      <c r="AS814" s="45" t="b">
        <f t="shared" ca="1" si="336"/>
        <v>0</v>
      </c>
      <c r="AT814">
        <f t="shared" ca="1" si="337"/>
        <v>5</v>
      </c>
      <c r="AU814" t="b">
        <f t="shared" ca="1" si="353"/>
        <v>0</v>
      </c>
      <c r="AV814" t="b">
        <f t="shared" ca="1" si="354"/>
        <v>0</v>
      </c>
      <c r="AW814" s="266" t="b">
        <f t="shared" ca="1" si="355"/>
        <v>0</v>
      </c>
      <c r="AX814" s="266" t="b">
        <f t="shared" ca="1" si="356"/>
        <v>1</v>
      </c>
      <c r="AY814" s="266" t="b">
        <f t="shared" ca="1" si="357"/>
        <v>0</v>
      </c>
    </row>
    <row r="815" spans="1:51" x14ac:dyDescent="0.25">
      <c r="A815">
        <v>783</v>
      </c>
      <c r="B815" s="163">
        <f ca="1">OFFSET(InputPriceData!B$15,CalculationsAndCharts!$A815+$A$11,0,1,1)</f>
        <v>40876</v>
      </c>
      <c r="C815" s="3">
        <f ca="1">OFFSET(InputPriceData!G$15,CalculationsAndCharts!$A815+$A$11,IF($C$7,8,0),1,1)</f>
        <v>435700</v>
      </c>
      <c r="D815" s="4">
        <f ca="1">OFFSET(InputPriceData!C$15,CalculationsAndCharts!$A815+$A$11,IF($C$7,8,0),1,1)</f>
        <v>13.44</v>
      </c>
      <c r="E815" s="4">
        <f ca="1">OFFSET(InputPriceData!D$15,CalculationsAndCharts!$A815+$A$11,IF($C$7,8,0),1,1)</f>
        <v>13.54</v>
      </c>
      <c r="F815" s="4">
        <f ca="1">OFFSET(InputPriceData!E$15,CalculationsAndCharts!$A815+$A$11,IF($C$7,8,0),1,1)</f>
        <v>13.27</v>
      </c>
      <c r="G815" s="4">
        <f ca="1">OFFSET(InputPriceData!F$15,CalculationsAndCharts!$A815+$A$11,IF($C$7,8,0),1,1)</f>
        <v>13.38</v>
      </c>
      <c r="H815" s="128"/>
      <c r="I815" s="128"/>
      <c r="K815" s="124"/>
      <c r="L815" s="279"/>
      <c r="M815" s="281"/>
      <c r="N815" s="280"/>
      <c r="O815" s="4"/>
      <c r="P815" s="4"/>
      <c r="Q815" s="3"/>
      <c r="S815" s="309">
        <f t="shared" ca="1" si="338"/>
        <v>14.13</v>
      </c>
      <c r="T815" s="309">
        <f t="shared" ca="1" si="339"/>
        <v>12.84</v>
      </c>
      <c r="U815" s="310">
        <f t="shared" ca="1" si="331"/>
        <v>0.41860465116279111</v>
      </c>
      <c r="V815" s="310" t="b">
        <f t="shared" ca="1" si="340"/>
        <v>0</v>
      </c>
      <c r="W815" s="3" t="b">
        <f t="shared" ca="1" si="341"/>
        <v>0</v>
      </c>
      <c r="X815" s="3" t="str">
        <f t="shared" ca="1" si="342"/>
        <v/>
      </c>
      <c r="Y815" s="3" t="str">
        <f t="shared" ca="1" si="332"/>
        <v/>
      </c>
      <c r="Z815" s="3" t="str">
        <f t="shared" ca="1" si="343"/>
        <v/>
      </c>
      <c r="AA815" s="3" t="str">
        <f t="shared" ca="1" si="344"/>
        <v/>
      </c>
      <c r="AB815" s="205">
        <f t="shared" ca="1" si="345"/>
        <v>8518</v>
      </c>
      <c r="AC815" s="205">
        <f t="shared" ca="1" si="346"/>
        <v>132</v>
      </c>
      <c r="AD815" s="205">
        <f t="shared" ca="1" si="333"/>
        <v>64.530303030303031</v>
      </c>
      <c r="AE815" s="205">
        <f t="shared" ca="1" si="334"/>
        <v>14.530303030303031</v>
      </c>
      <c r="AF815" s="205">
        <f t="shared" ca="1" si="347"/>
        <v>2.9060606060606062</v>
      </c>
      <c r="AG815" s="205"/>
      <c r="AH815" s="205"/>
      <c r="AI815" s="205"/>
      <c r="AJ815" s="205"/>
      <c r="AK815" s="4"/>
      <c r="AL815" s="4"/>
      <c r="AM815" s="309">
        <f t="shared" ca="1" si="348"/>
        <v>14.13</v>
      </c>
      <c r="AN815" s="309">
        <f t="shared" ca="1" si="349"/>
        <v>12.84</v>
      </c>
      <c r="AO815" s="310">
        <f t="shared" ca="1" si="350"/>
        <v>0.41860465116279111</v>
      </c>
      <c r="AP815" s="310" t="b">
        <f t="shared" ca="1" si="351"/>
        <v>0</v>
      </c>
      <c r="AQ815" s="309">
        <f t="shared" ca="1" si="352"/>
        <v>0.38789999999999997</v>
      </c>
      <c r="AR815" s="205">
        <f t="shared" ca="1" si="335"/>
        <v>12.5421</v>
      </c>
      <c r="AS815" s="45" t="b">
        <f t="shared" ca="1" si="336"/>
        <v>0</v>
      </c>
      <c r="AT815">
        <f t="shared" ca="1" si="337"/>
        <v>4</v>
      </c>
      <c r="AU815" t="b">
        <f t="shared" ca="1" si="353"/>
        <v>0</v>
      </c>
      <c r="AV815" t="b">
        <f t="shared" ca="1" si="354"/>
        <v>0</v>
      </c>
      <c r="AW815" s="266" t="b">
        <f t="shared" ca="1" si="355"/>
        <v>0</v>
      </c>
      <c r="AX815" s="266" t="b">
        <f t="shared" ca="1" si="356"/>
        <v>1</v>
      </c>
      <c r="AY815" s="266" t="b">
        <f t="shared" ca="1" si="357"/>
        <v>0</v>
      </c>
    </row>
    <row r="816" spans="1:51" x14ac:dyDescent="0.25">
      <c r="A816">
        <v>784</v>
      </c>
      <c r="B816" s="163">
        <f ca="1">OFFSET(InputPriceData!B$15,CalculationsAndCharts!$A816+$A$11,0,1,1)</f>
        <v>40875</v>
      </c>
      <c r="C816" s="3">
        <f ca="1">OFFSET(InputPriceData!G$15,CalculationsAndCharts!$A816+$A$11,IF($C$7,8,0),1,1)</f>
        <v>552500</v>
      </c>
      <c r="D816" s="4">
        <f ca="1">OFFSET(InputPriceData!C$15,CalculationsAndCharts!$A816+$A$11,IF($C$7,8,0),1,1)</f>
        <v>13.14</v>
      </c>
      <c r="E816" s="4">
        <f ca="1">OFFSET(InputPriceData!D$15,CalculationsAndCharts!$A816+$A$11,IF($C$7,8,0),1,1)</f>
        <v>13.41</v>
      </c>
      <c r="F816" s="4">
        <f ca="1">OFFSET(InputPriceData!E$15,CalculationsAndCharts!$A816+$A$11,IF($C$7,8,0),1,1)</f>
        <v>13.14</v>
      </c>
      <c r="G816" s="4">
        <f ca="1">OFFSET(InputPriceData!F$15,CalculationsAndCharts!$A816+$A$11,IF($C$7,8,0),1,1)</f>
        <v>13.4</v>
      </c>
      <c r="H816" s="128"/>
      <c r="I816" s="128"/>
      <c r="K816" s="124"/>
      <c r="L816" s="279"/>
      <c r="M816" s="281"/>
      <c r="N816" s="280"/>
      <c r="O816" s="4"/>
      <c r="P816" s="4"/>
      <c r="Q816" s="3"/>
      <c r="S816" s="309">
        <f t="shared" ca="1" si="338"/>
        <v>14.13</v>
      </c>
      <c r="T816" s="309">
        <f t="shared" ca="1" si="339"/>
        <v>12.84</v>
      </c>
      <c r="U816" s="310">
        <f t="shared" ca="1" si="331"/>
        <v>0.434108527131783</v>
      </c>
      <c r="V816" s="310" t="b">
        <f t="shared" ca="1" si="340"/>
        <v>0</v>
      </c>
      <c r="W816" s="3" t="b">
        <f t="shared" ca="1" si="341"/>
        <v>0</v>
      </c>
      <c r="X816" s="3" t="str">
        <f t="shared" ca="1" si="342"/>
        <v/>
      </c>
      <c r="Y816" s="3" t="str">
        <f t="shared" ca="1" si="332"/>
        <v/>
      </c>
      <c r="Z816" s="3" t="str">
        <f t="shared" ca="1" si="343"/>
        <v/>
      </c>
      <c r="AA816" s="3" t="str">
        <f t="shared" ca="1" si="344"/>
        <v/>
      </c>
      <c r="AB816" s="205">
        <f t="shared" ca="1" si="345"/>
        <v>8518</v>
      </c>
      <c r="AC816" s="205">
        <f t="shared" ca="1" si="346"/>
        <v>132</v>
      </c>
      <c r="AD816" s="205">
        <f t="shared" ca="1" si="333"/>
        <v>64.530303030303031</v>
      </c>
      <c r="AE816" s="205">
        <f t="shared" ca="1" si="334"/>
        <v>14.530303030303031</v>
      </c>
      <c r="AF816" s="205">
        <f t="shared" ca="1" si="347"/>
        <v>2.9060606060606062</v>
      </c>
      <c r="AG816" s="205"/>
      <c r="AH816" s="205"/>
      <c r="AI816" s="205"/>
      <c r="AJ816" s="205"/>
      <c r="AK816" s="4"/>
      <c r="AL816" s="4"/>
      <c r="AM816" s="309">
        <f t="shared" ca="1" si="348"/>
        <v>14.13</v>
      </c>
      <c r="AN816" s="309">
        <f t="shared" ca="1" si="349"/>
        <v>12.84</v>
      </c>
      <c r="AO816" s="310">
        <f t="shared" ca="1" si="350"/>
        <v>0.434108527131783</v>
      </c>
      <c r="AP816" s="310" t="b">
        <f t="shared" ca="1" si="351"/>
        <v>0</v>
      </c>
      <c r="AQ816" s="309">
        <f t="shared" ca="1" si="352"/>
        <v>0.38789999999999997</v>
      </c>
      <c r="AR816" s="205">
        <f t="shared" ca="1" si="335"/>
        <v>12.5421</v>
      </c>
      <c r="AS816" s="45" t="b">
        <f t="shared" ca="1" si="336"/>
        <v>0</v>
      </c>
      <c r="AT816">
        <f t="shared" ca="1" si="337"/>
        <v>3</v>
      </c>
      <c r="AU816" t="b">
        <f t="shared" ca="1" si="353"/>
        <v>0</v>
      </c>
      <c r="AV816" t="b">
        <f t="shared" ca="1" si="354"/>
        <v>0</v>
      </c>
      <c r="AW816" s="266" t="b">
        <f t="shared" ca="1" si="355"/>
        <v>0</v>
      </c>
      <c r="AX816" s="266" t="b">
        <f t="shared" ca="1" si="356"/>
        <v>1</v>
      </c>
      <c r="AY816" s="266" t="b">
        <f t="shared" ca="1" si="357"/>
        <v>0</v>
      </c>
    </row>
    <row r="817" spans="1:51" x14ac:dyDescent="0.25">
      <c r="A817">
        <v>785</v>
      </c>
      <c r="B817" s="163">
        <f ca="1">OFFSET(InputPriceData!B$15,CalculationsAndCharts!$A817+$A$11,0,1,1)</f>
        <v>40872</v>
      </c>
      <c r="C817" s="3">
        <f ca="1">OFFSET(InputPriceData!G$15,CalculationsAndCharts!$A817+$A$11,IF($C$7,8,0),1,1)</f>
        <v>295900</v>
      </c>
      <c r="D817" s="4">
        <f ca="1">OFFSET(InputPriceData!C$15,CalculationsAndCharts!$A817+$A$11,IF($C$7,8,0),1,1)</f>
        <v>12.89</v>
      </c>
      <c r="E817" s="4">
        <f ca="1">OFFSET(InputPriceData!D$15,CalculationsAndCharts!$A817+$A$11,IF($C$7,8,0),1,1)</f>
        <v>13.14</v>
      </c>
      <c r="F817" s="4">
        <f ca="1">OFFSET(InputPriceData!E$15,CalculationsAndCharts!$A817+$A$11,IF($C$7,8,0),1,1)</f>
        <v>12.82</v>
      </c>
      <c r="G817" s="4">
        <f ca="1">OFFSET(InputPriceData!F$15,CalculationsAndCharts!$A817+$A$11,IF($C$7,8,0),1,1)</f>
        <v>12.84</v>
      </c>
      <c r="H817" s="128"/>
      <c r="I817" s="128"/>
      <c r="K817" s="124"/>
      <c r="L817" s="279"/>
      <c r="M817" s="281"/>
      <c r="N817" s="280"/>
      <c r="O817" s="4"/>
      <c r="P817" s="4"/>
      <c r="Q817" s="3"/>
      <c r="S817" s="309">
        <f t="shared" ca="1" si="338"/>
        <v>14.13</v>
      </c>
      <c r="T817" s="309">
        <f t="shared" ca="1" si="339"/>
        <v>12.84</v>
      </c>
      <c r="U817" s="310">
        <f t="shared" ca="1" si="331"/>
        <v>0</v>
      </c>
      <c r="V817" s="310" t="b">
        <f t="shared" ca="1" si="340"/>
        <v>0</v>
      </c>
      <c r="W817" s="3" t="b">
        <f t="shared" ca="1" si="341"/>
        <v>1</v>
      </c>
      <c r="X817" s="3">
        <f t="shared" ca="1" si="342"/>
        <v>13.12</v>
      </c>
      <c r="Y817" s="3">
        <f t="shared" ca="1" si="332"/>
        <v>-2.1341463414634099</v>
      </c>
      <c r="Z817" s="3">
        <f t="shared" ca="1" si="343"/>
        <v>-2.1341463414634099</v>
      </c>
      <c r="AA817" s="3">
        <f t="shared" ca="1" si="344"/>
        <v>39</v>
      </c>
      <c r="AB817" s="205">
        <f t="shared" ca="1" si="345"/>
        <v>8518</v>
      </c>
      <c r="AC817" s="205">
        <f t="shared" ca="1" si="346"/>
        <v>132</v>
      </c>
      <c r="AD817" s="205">
        <f t="shared" ca="1" si="333"/>
        <v>64.530303030303031</v>
      </c>
      <c r="AE817" s="205">
        <f t="shared" ca="1" si="334"/>
        <v>14.530303030303031</v>
      </c>
      <c r="AF817" s="205">
        <f t="shared" ca="1" si="347"/>
        <v>2.9060606060606062</v>
      </c>
      <c r="AG817" s="205"/>
      <c r="AH817" s="205"/>
      <c r="AI817" s="205"/>
      <c r="AJ817" s="205"/>
      <c r="AK817" s="4"/>
      <c r="AL817" s="4"/>
      <c r="AM817" s="309">
        <f t="shared" ca="1" si="348"/>
        <v>14.13</v>
      </c>
      <c r="AN817" s="309">
        <f t="shared" ca="1" si="349"/>
        <v>12.84</v>
      </c>
      <c r="AO817" s="310">
        <f t="shared" ca="1" si="350"/>
        <v>0</v>
      </c>
      <c r="AP817" s="310" t="b">
        <f t="shared" ca="1" si="351"/>
        <v>0</v>
      </c>
      <c r="AQ817" s="309">
        <f t="shared" ca="1" si="352"/>
        <v>0.38789999999999997</v>
      </c>
      <c r="AR817" s="205">
        <f t="shared" ca="1" si="335"/>
        <v>12.5421</v>
      </c>
      <c r="AS817" s="45" t="b">
        <f t="shared" ca="1" si="336"/>
        <v>0</v>
      </c>
      <c r="AT817">
        <f t="shared" ca="1" si="337"/>
        <v>2</v>
      </c>
      <c r="AU817" t="b">
        <f t="shared" ca="1" si="353"/>
        <v>0</v>
      </c>
      <c r="AV817" t="b">
        <f t="shared" ca="1" si="354"/>
        <v>0</v>
      </c>
      <c r="AW817" s="266" t="b">
        <f t="shared" ca="1" si="355"/>
        <v>0</v>
      </c>
      <c r="AX817" s="266" t="b">
        <f t="shared" ca="1" si="356"/>
        <v>1</v>
      </c>
      <c r="AY817" s="266" t="b">
        <f t="shared" ca="1" si="357"/>
        <v>0</v>
      </c>
    </row>
    <row r="818" spans="1:51" x14ac:dyDescent="0.25">
      <c r="A818">
        <v>786</v>
      </c>
      <c r="B818" s="163">
        <f ca="1">OFFSET(InputPriceData!B$15,CalculationsAndCharts!$A818+$A$11,0,1,1)</f>
        <v>40870</v>
      </c>
      <c r="C818" s="3">
        <f ca="1">OFFSET(InputPriceData!G$15,CalculationsAndCharts!$A818+$A$11,IF($C$7,8,0),1,1)</f>
        <v>612700</v>
      </c>
      <c r="D818" s="4">
        <f ca="1">OFFSET(InputPriceData!C$15,CalculationsAndCharts!$A818+$A$11,IF($C$7,8,0),1,1)</f>
        <v>12.93</v>
      </c>
      <c r="E818" s="4">
        <f ca="1">OFFSET(InputPriceData!D$15,CalculationsAndCharts!$A818+$A$11,IF($C$7,8,0),1,1)</f>
        <v>13.03</v>
      </c>
      <c r="F818" s="4">
        <f ca="1">OFFSET(InputPriceData!E$15,CalculationsAndCharts!$A818+$A$11,IF($C$7,8,0),1,1)</f>
        <v>12.8</v>
      </c>
      <c r="G818" s="4">
        <f ca="1">OFFSET(InputPriceData!F$15,CalculationsAndCharts!$A818+$A$11,IF($C$7,8,0),1,1)</f>
        <v>12.9</v>
      </c>
      <c r="H818" s="128"/>
      <c r="I818" s="128"/>
      <c r="K818" s="124"/>
      <c r="L818" s="279"/>
      <c r="M818" s="281"/>
      <c r="N818" s="280"/>
      <c r="O818" s="4"/>
      <c r="P818" s="4"/>
      <c r="Q818" s="3"/>
      <c r="S818" s="309">
        <f t="shared" ca="1" si="338"/>
        <v>14.13</v>
      </c>
      <c r="T818" s="309">
        <f t="shared" ca="1" si="339"/>
        <v>12.9</v>
      </c>
      <c r="U818" s="310">
        <f t="shared" ca="1" si="331"/>
        <v>0</v>
      </c>
      <c r="V818" s="310" t="b">
        <f t="shared" ca="1" si="340"/>
        <v>0</v>
      </c>
      <c r="W818" s="3" t="b">
        <f t="shared" ca="1" si="341"/>
        <v>0</v>
      </c>
      <c r="X818" s="3" t="str">
        <f t="shared" ca="1" si="342"/>
        <v/>
      </c>
      <c r="Y818" s="3" t="str">
        <f t="shared" ca="1" si="332"/>
        <v/>
      </c>
      <c r="Z818" s="3" t="str">
        <f t="shared" ca="1" si="343"/>
        <v/>
      </c>
      <c r="AA818" s="3" t="str">
        <f t="shared" ca="1" si="344"/>
        <v/>
      </c>
      <c r="AB818" s="205">
        <f t="shared" ca="1" si="345"/>
        <v>8479</v>
      </c>
      <c r="AC818" s="205">
        <f t="shared" ca="1" si="346"/>
        <v>131</v>
      </c>
      <c r="AD818" s="205">
        <f t="shared" ca="1" si="333"/>
        <v>64.725190839694662</v>
      </c>
      <c r="AE818" s="205">
        <f t="shared" ca="1" si="334"/>
        <v>14.725190839694662</v>
      </c>
      <c r="AF818" s="205">
        <f t="shared" ca="1" si="347"/>
        <v>2.9450381679389324</v>
      </c>
      <c r="AG818" s="205"/>
      <c r="AH818" s="205"/>
      <c r="AI818" s="205"/>
      <c r="AJ818" s="205"/>
      <c r="AK818" s="4"/>
      <c r="AL818" s="4"/>
      <c r="AM818" s="309">
        <f t="shared" ca="1" si="348"/>
        <v>14.13</v>
      </c>
      <c r="AN818" s="309">
        <f t="shared" ca="1" si="349"/>
        <v>12.9</v>
      </c>
      <c r="AO818" s="310">
        <f t="shared" ca="1" si="350"/>
        <v>0</v>
      </c>
      <c r="AP818" s="310" t="b">
        <f t="shared" ca="1" si="351"/>
        <v>0</v>
      </c>
      <c r="AQ818" s="309">
        <f t="shared" ca="1" si="352"/>
        <v>0.38789999999999997</v>
      </c>
      <c r="AR818" s="205">
        <f t="shared" ca="1" si="335"/>
        <v>12.5421</v>
      </c>
      <c r="AS818" s="45" t="b">
        <f t="shared" ca="1" si="336"/>
        <v>0</v>
      </c>
      <c r="AT818">
        <f t="shared" ca="1" si="337"/>
        <v>1</v>
      </c>
      <c r="AU818" t="b">
        <f t="shared" ca="1" si="353"/>
        <v>0</v>
      </c>
      <c r="AV818" t="b">
        <f t="shared" ca="1" si="354"/>
        <v>0</v>
      </c>
      <c r="AW818" s="266" t="b">
        <f t="shared" ca="1" si="355"/>
        <v>1</v>
      </c>
      <c r="AX818" s="266" t="b">
        <f t="shared" ca="1" si="356"/>
        <v>1</v>
      </c>
      <c r="AY818" s="266" t="b">
        <f t="shared" ca="1" si="357"/>
        <v>0</v>
      </c>
    </row>
    <row r="819" spans="1:51" x14ac:dyDescent="0.25">
      <c r="A819">
        <v>787</v>
      </c>
      <c r="B819" s="163">
        <f ca="1">OFFSET(InputPriceData!B$15,CalculationsAndCharts!$A819+$A$11,0,1,1)</f>
        <v>40869</v>
      </c>
      <c r="C819" s="3">
        <f ca="1">OFFSET(InputPriceData!G$15,CalculationsAndCharts!$A819+$A$11,IF($C$7,8,0),1,1)</f>
        <v>733200</v>
      </c>
      <c r="D819" s="4">
        <f ca="1">OFFSET(InputPriceData!C$15,CalculationsAndCharts!$A819+$A$11,IF($C$7,8,0),1,1)</f>
        <v>13.25</v>
      </c>
      <c r="E819" s="4">
        <f ca="1">OFFSET(InputPriceData!D$15,CalculationsAndCharts!$A819+$A$11,IF($C$7,8,0),1,1)</f>
        <v>13.3</v>
      </c>
      <c r="F819" s="4">
        <f ca="1">OFFSET(InputPriceData!E$15,CalculationsAndCharts!$A819+$A$11,IF($C$7,8,0),1,1)</f>
        <v>13.04</v>
      </c>
      <c r="G819" s="4">
        <f ca="1">OFFSET(InputPriceData!F$15,CalculationsAndCharts!$A819+$A$11,IF($C$7,8,0),1,1)</f>
        <v>13.06</v>
      </c>
      <c r="H819" s="128"/>
      <c r="I819" s="128"/>
      <c r="K819" s="124"/>
      <c r="L819" s="279"/>
      <c r="M819" s="281"/>
      <c r="N819" s="280"/>
      <c r="O819" s="4"/>
      <c r="P819" s="4"/>
      <c r="Q819" s="3"/>
      <c r="S819" s="309">
        <f t="shared" ca="1" si="338"/>
        <v>14.13</v>
      </c>
      <c r="T819" s="309">
        <f t="shared" ca="1" si="339"/>
        <v>13.06</v>
      </c>
      <c r="U819" s="310">
        <f t="shared" ca="1" si="331"/>
        <v>0</v>
      </c>
      <c r="V819" s="310" t="b">
        <f t="shared" ca="1" si="340"/>
        <v>1</v>
      </c>
      <c r="W819" s="3" t="b">
        <f t="shared" ca="1" si="341"/>
        <v>0</v>
      </c>
      <c r="X819" s="3" t="str">
        <f t="shared" ca="1" si="342"/>
        <v/>
      </c>
      <c r="Y819" s="3" t="str">
        <f t="shared" ca="1" si="332"/>
        <v/>
      </c>
      <c r="Z819" s="3" t="str">
        <f t="shared" ca="1" si="343"/>
        <v/>
      </c>
      <c r="AA819" s="3" t="str">
        <f t="shared" ca="1" si="344"/>
        <v/>
      </c>
      <c r="AB819" s="205">
        <f t="shared" ca="1" si="345"/>
        <v>8479</v>
      </c>
      <c r="AC819" s="205">
        <f t="shared" ca="1" si="346"/>
        <v>131</v>
      </c>
      <c r="AD819" s="205">
        <f t="shared" ca="1" si="333"/>
        <v>64.725190839694662</v>
      </c>
      <c r="AE819" s="205">
        <f t="shared" ca="1" si="334"/>
        <v>14.725190839694662</v>
      </c>
      <c r="AF819" s="205">
        <f t="shared" ca="1" si="347"/>
        <v>2.9450381679389324</v>
      </c>
      <c r="AG819" s="205"/>
      <c r="AH819" s="205"/>
      <c r="AI819" s="205"/>
      <c r="AJ819" s="205"/>
      <c r="AK819" s="4"/>
      <c r="AL819" s="4"/>
      <c r="AM819" s="309">
        <f t="shared" ca="1" si="348"/>
        <v>14.13</v>
      </c>
      <c r="AN819" s="309">
        <f t="shared" ca="1" si="349"/>
        <v>13.06</v>
      </c>
      <c r="AO819" s="310">
        <f t="shared" ca="1" si="350"/>
        <v>0</v>
      </c>
      <c r="AP819" s="310" t="b">
        <f t="shared" ca="1" si="351"/>
        <v>1</v>
      </c>
      <c r="AQ819" s="309">
        <f t="shared" ca="1" si="352"/>
        <v>0</v>
      </c>
      <c r="AR819" s="205">
        <f t="shared" ca="1" si="335"/>
        <v>0</v>
      </c>
      <c r="AS819" s="45" t="b">
        <f t="shared" ca="1" si="336"/>
        <v>0</v>
      </c>
      <c r="AT819">
        <f t="shared" ca="1" si="337"/>
        <v>0</v>
      </c>
      <c r="AU819" t="b">
        <f t="shared" ca="1" si="353"/>
        <v>0</v>
      </c>
      <c r="AV819" t="b">
        <f t="shared" ca="1" si="354"/>
        <v>0</v>
      </c>
      <c r="AW819" s="266" t="b">
        <f t="shared" ca="1" si="355"/>
        <v>0</v>
      </c>
      <c r="AX819" s="266" t="b">
        <f t="shared" ca="1" si="356"/>
        <v>0</v>
      </c>
      <c r="AY819" s="266" t="b">
        <f t="shared" ca="1" si="357"/>
        <v>0</v>
      </c>
    </row>
    <row r="820" spans="1:51" x14ac:dyDescent="0.25">
      <c r="A820">
        <v>788</v>
      </c>
      <c r="B820" s="163">
        <f ca="1">OFFSET(InputPriceData!B$15,CalculationsAndCharts!$A820+$A$11,0,1,1)</f>
        <v>40868</v>
      </c>
      <c r="C820" s="3">
        <f ca="1">OFFSET(InputPriceData!G$15,CalculationsAndCharts!$A820+$A$11,IF($C$7,8,0),1,1)</f>
        <v>650800</v>
      </c>
      <c r="D820" s="4">
        <f ca="1">OFFSET(InputPriceData!C$15,CalculationsAndCharts!$A820+$A$11,IF($C$7,8,0),1,1)</f>
        <v>13.52</v>
      </c>
      <c r="E820" s="4">
        <f ca="1">OFFSET(InputPriceData!D$15,CalculationsAndCharts!$A820+$A$11,IF($C$7,8,0),1,1)</f>
        <v>13.52</v>
      </c>
      <c r="F820" s="4">
        <f ca="1">OFFSET(InputPriceData!E$15,CalculationsAndCharts!$A820+$A$11,IF($C$7,8,0),1,1)</f>
        <v>13.21</v>
      </c>
      <c r="G820" s="4">
        <f ca="1">OFFSET(InputPriceData!F$15,CalculationsAndCharts!$A820+$A$11,IF($C$7,8,0),1,1)</f>
        <v>13.3</v>
      </c>
      <c r="H820" s="128"/>
      <c r="I820" s="128"/>
      <c r="K820" s="124"/>
      <c r="L820" s="279"/>
      <c r="M820" s="281"/>
      <c r="N820" s="280"/>
      <c r="O820" s="4"/>
      <c r="P820" s="4"/>
      <c r="Q820" s="3"/>
      <c r="S820" s="309">
        <f t="shared" ca="1" si="338"/>
        <v>14.13</v>
      </c>
      <c r="T820" s="309">
        <f t="shared" ca="1" si="339"/>
        <v>13.12</v>
      </c>
      <c r="U820" s="310">
        <f t="shared" ca="1" si="331"/>
        <v>0.17821782178217943</v>
      </c>
      <c r="V820" s="310" t="b">
        <f t="shared" ca="1" si="340"/>
        <v>0</v>
      </c>
      <c r="W820" s="3" t="b">
        <f t="shared" ca="1" si="341"/>
        <v>0</v>
      </c>
      <c r="X820" s="3" t="str">
        <f t="shared" ca="1" si="342"/>
        <v/>
      </c>
      <c r="Y820" s="3" t="str">
        <f t="shared" ca="1" si="332"/>
        <v/>
      </c>
      <c r="Z820" s="3" t="str">
        <f t="shared" ca="1" si="343"/>
        <v/>
      </c>
      <c r="AA820" s="3" t="str">
        <f t="shared" ca="1" si="344"/>
        <v/>
      </c>
      <c r="AB820" s="205">
        <f t="shared" ca="1" si="345"/>
        <v>8479</v>
      </c>
      <c r="AC820" s="205">
        <f t="shared" ca="1" si="346"/>
        <v>131</v>
      </c>
      <c r="AD820" s="205">
        <f t="shared" ca="1" si="333"/>
        <v>64.725190839694662</v>
      </c>
      <c r="AE820" s="205">
        <f t="shared" ca="1" si="334"/>
        <v>14.725190839694662</v>
      </c>
      <c r="AF820" s="205">
        <f t="shared" ca="1" si="347"/>
        <v>2.9450381679389324</v>
      </c>
      <c r="AG820" s="205"/>
      <c r="AH820" s="205"/>
      <c r="AI820" s="205"/>
      <c r="AJ820" s="205"/>
      <c r="AK820" s="4"/>
      <c r="AL820" s="4"/>
      <c r="AM820" s="309">
        <f t="shared" ca="1" si="348"/>
        <v>14.13</v>
      </c>
      <c r="AN820" s="309">
        <f t="shared" ca="1" si="349"/>
        <v>13.12</v>
      </c>
      <c r="AO820" s="310">
        <f t="shared" ca="1" si="350"/>
        <v>0.17821782178217943</v>
      </c>
      <c r="AP820" s="310" t="b">
        <f t="shared" ca="1" si="351"/>
        <v>0</v>
      </c>
      <c r="AQ820" s="309">
        <f t="shared" ca="1" si="352"/>
        <v>0</v>
      </c>
      <c r="AR820" s="205">
        <f t="shared" ca="1" si="335"/>
        <v>0</v>
      </c>
      <c r="AS820" s="45" t="b">
        <f t="shared" ca="1" si="336"/>
        <v>0</v>
      </c>
      <c r="AT820">
        <f t="shared" ca="1" si="337"/>
        <v>0</v>
      </c>
      <c r="AU820" t="b">
        <f t="shared" ca="1" si="353"/>
        <v>0</v>
      </c>
      <c r="AV820" t="b">
        <f t="shared" ca="1" si="354"/>
        <v>0</v>
      </c>
      <c r="AW820" s="266" t="b">
        <f t="shared" ca="1" si="355"/>
        <v>0</v>
      </c>
      <c r="AX820" s="266" t="b">
        <f t="shared" ca="1" si="356"/>
        <v>0</v>
      </c>
      <c r="AY820" s="266" t="b">
        <f t="shared" ca="1" si="357"/>
        <v>0</v>
      </c>
    </row>
    <row r="821" spans="1:51" x14ac:dyDescent="0.25">
      <c r="A821">
        <v>789</v>
      </c>
      <c r="B821" s="163">
        <f ca="1">OFFSET(InputPriceData!B$15,CalculationsAndCharts!$A821+$A$11,0,1,1)</f>
        <v>40865</v>
      </c>
      <c r="C821" s="3">
        <f ca="1">OFFSET(InputPriceData!G$15,CalculationsAndCharts!$A821+$A$11,IF($C$7,8,0),1,1)</f>
        <v>379100</v>
      </c>
      <c r="D821" s="4">
        <f ca="1">OFFSET(InputPriceData!C$15,CalculationsAndCharts!$A821+$A$11,IF($C$7,8,0),1,1)</f>
        <v>13.58</v>
      </c>
      <c r="E821" s="4">
        <f ca="1">OFFSET(InputPriceData!D$15,CalculationsAndCharts!$A821+$A$11,IF($C$7,8,0),1,1)</f>
        <v>13.74</v>
      </c>
      <c r="F821" s="4">
        <f ca="1">OFFSET(InputPriceData!E$15,CalculationsAndCharts!$A821+$A$11,IF($C$7,8,0),1,1)</f>
        <v>13.5</v>
      </c>
      <c r="G821" s="4">
        <f ca="1">OFFSET(InputPriceData!F$15,CalculationsAndCharts!$A821+$A$11,IF($C$7,8,0),1,1)</f>
        <v>13.62</v>
      </c>
      <c r="H821" s="128"/>
      <c r="I821" s="128"/>
      <c r="K821" s="124"/>
      <c r="L821" s="279"/>
      <c r="M821" s="281"/>
      <c r="N821" s="280"/>
      <c r="O821" s="4"/>
      <c r="P821" s="4"/>
      <c r="Q821" s="3"/>
      <c r="S821" s="309">
        <f t="shared" ca="1" si="338"/>
        <v>14.13</v>
      </c>
      <c r="T821" s="309">
        <f t="shared" ca="1" si="339"/>
        <v>13.12</v>
      </c>
      <c r="U821" s="310">
        <f t="shared" ca="1" si="331"/>
        <v>0.49504950495049427</v>
      </c>
      <c r="V821" s="310" t="b">
        <f t="shared" ca="1" si="340"/>
        <v>0</v>
      </c>
      <c r="W821" s="3" t="b">
        <f t="shared" ca="1" si="341"/>
        <v>1</v>
      </c>
      <c r="X821" s="3">
        <f t="shared" ca="1" si="342"/>
        <v>13.2</v>
      </c>
      <c r="Y821" s="3">
        <f t="shared" ca="1" si="332"/>
        <v>3.1818181818181817</v>
      </c>
      <c r="Z821" s="3">
        <f t="shared" ca="1" si="343"/>
        <v>3.1818181818181817</v>
      </c>
      <c r="AA821" s="3">
        <f t="shared" ca="1" si="344"/>
        <v>65</v>
      </c>
      <c r="AB821" s="205">
        <f t="shared" ca="1" si="345"/>
        <v>8479</v>
      </c>
      <c r="AC821" s="205">
        <f t="shared" ca="1" si="346"/>
        <v>131</v>
      </c>
      <c r="AD821" s="205">
        <f t="shared" ca="1" si="333"/>
        <v>64.725190839694662</v>
      </c>
      <c r="AE821" s="205">
        <f t="shared" ca="1" si="334"/>
        <v>14.725190839694662</v>
      </c>
      <c r="AF821" s="205">
        <f t="shared" ca="1" si="347"/>
        <v>2.9450381679389324</v>
      </c>
      <c r="AG821" s="205"/>
      <c r="AH821" s="205"/>
      <c r="AI821" s="205"/>
      <c r="AJ821" s="205"/>
      <c r="AK821" s="4"/>
      <c r="AL821" s="4"/>
      <c r="AM821" s="309">
        <f t="shared" ca="1" si="348"/>
        <v>14.13</v>
      </c>
      <c r="AN821" s="309">
        <f t="shared" ca="1" si="349"/>
        <v>13.12</v>
      </c>
      <c r="AO821" s="310">
        <f t="shared" ca="1" si="350"/>
        <v>0.49504950495049427</v>
      </c>
      <c r="AP821" s="310" t="b">
        <f t="shared" ca="1" si="351"/>
        <v>0</v>
      </c>
      <c r="AQ821" s="309">
        <f t="shared" ca="1" si="352"/>
        <v>0</v>
      </c>
      <c r="AR821" s="205">
        <f t="shared" ca="1" si="335"/>
        <v>0</v>
      </c>
      <c r="AS821" s="45" t="b">
        <f t="shared" ca="1" si="336"/>
        <v>0</v>
      </c>
      <c r="AT821">
        <f t="shared" ca="1" si="337"/>
        <v>0</v>
      </c>
      <c r="AU821" t="b">
        <f t="shared" ca="1" si="353"/>
        <v>0</v>
      </c>
      <c r="AV821" t="b">
        <f t="shared" ca="1" si="354"/>
        <v>0</v>
      </c>
      <c r="AW821" s="266" t="b">
        <f t="shared" ca="1" si="355"/>
        <v>0</v>
      </c>
      <c r="AX821" s="266" t="b">
        <f t="shared" ca="1" si="356"/>
        <v>0</v>
      </c>
      <c r="AY821" s="266" t="b">
        <f t="shared" ca="1" si="357"/>
        <v>0</v>
      </c>
    </row>
    <row r="822" spans="1:51" x14ac:dyDescent="0.25">
      <c r="A822">
        <v>790</v>
      </c>
      <c r="B822" s="163">
        <f ca="1">OFFSET(InputPriceData!B$15,CalculationsAndCharts!$A822+$A$11,0,1,1)</f>
        <v>40864</v>
      </c>
      <c r="C822" s="3">
        <f ca="1">OFFSET(InputPriceData!G$15,CalculationsAndCharts!$A822+$A$11,IF($C$7,8,0),1,1)</f>
        <v>655700</v>
      </c>
      <c r="D822" s="4">
        <f ca="1">OFFSET(InputPriceData!C$15,CalculationsAndCharts!$A822+$A$11,IF($C$7,8,0),1,1)</f>
        <v>13.41</v>
      </c>
      <c r="E822" s="4">
        <f ca="1">OFFSET(InputPriceData!D$15,CalculationsAndCharts!$A822+$A$11,IF($C$7,8,0),1,1)</f>
        <v>13.73</v>
      </c>
      <c r="F822" s="4">
        <f ca="1">OFFSET(InputPriceData!E$15,CalculationsAndCharts!$A822+$A$11,IF($C$7,8,0),1,1)</f>
        <v>13.41</v>
      </c>
      <c r="G822" s="4">
        <f ca="1">OFFSET(InputPriceData!F$15,CalculationsAndCharts!$A822+$A$11,IF($C$7,8,0),1,1)</f>
        <v>13.57</v>
      </c>
      <c r="H822" s="128"/>
      <c r="I822" s="128"/>
      <c r="K822" s="124"/>
      <c r="L822" s="279"/>
      <c r="M822" s="281"/>
      <c r="N822" s="280"/>
      <c r="O822" s="4"/>
      <c r="P822" s="4"/>
      <c r="Q822" s="3"/>
      <c r="S822" s="309">
        <f t="shared" ca="1" si="338"/>
        <v>14.13</v>
      </c>
      <c r="T822" s="309">
        <f t="shared" ca="1" si="339"/>
        <v>13.12</v>
      </c>
      <c r="U822" s="310">
        <f t="shared" ca="1" si="331"/>
        <v>0.44554455445544588</v>
      </c>
      <c r="V822" s="310" t="b">
        <f t="shared" ca="1" si="340"/>
        <v>0</v>
      </c>
      <c r="W822" s="3" t="b">
        <f t="shared" ca="1" si="341"/>
        <v>0</v>
      </c>
      <c r="X822" s="3" t="str">
        <f t="shared" ca="1" si="342"/>
        <v/>
      </c>
      <c r="Y822" s="3" t="str">
        <f t="shared" ca="1" si="332"/>
        <v/>
      </c>
      <c r="Z822" s="3" t="str">
        <f t="shared" ca="1" si="343"/>
        <v/>
      </c>
      <c r="AA822" s="3" t="str">
        <f t="shared" ca="1" si="344"/>
        <v/>
      </c>
      <c r="AB822" s="205">
        <f t="shared" ca="1" si="345"/>
        <v>8414</v>
      </c>
      <c r="AC822" s="205">
        <f t="shared" ca="1" si="346"/>
        <v>130</v>
      </c>
      <c r="AD822" s="205">
        <f t="shared" ca="1" si="333"/>
        <v>64.723076923076917</v>
      </c>
      <c r="AE822" s="205">
        <f t="shared" ca="1" si="334"/>
        <v>14.723076923076917</v>
      </c>
      <c r="AF822" s="205">
        <f t="shared" ca="1" si="347"/>
        <v>2.9446153846153837</v>
      </c>
      <c r="AG822" s="205"/>
      <c r="AH822" s="205"/>
      <c r="AI822" s="205"/>
      <c r="AJ822" s="205"/>
      <c r="AK822" s="4"/>
      <c r="AL822" s="4"/>
      <c r="AM822" s="309">
        <f t="shared" ca="1" si="348"/>
        <v>14.13</v>
      </c>
      <c r="AN822" s="309">
        <f t="shared" ca="1" si="349"/>
        <v>13.12</v>
      </c>
      <c r="AO822" s="310">
        <f t="shared" ca="1" si="350"/>
        <v>0.44554455445544588</v>
      </c>
      <c r="AP822" s="310" t="b">
        <f t="shared" ca="1" si="351"/>
        <v>0</v>
      </c>
      <c r="AQ822" s="309">
        <f t="shared" ca="1" si="352"/>
        <v>0</v>
      </c>
      <c r="AR822" s="205">
        <f t="shared" ca="1" si="335"/>
        <v>0</v>
      </c>
      <c r="AS822" s="45" t="b">
        <f t="shared" ca="1" si="336"/>
        <v>0</v>
      </c>
      <c r="AT822">
        <f t="shared" ca="1" si="337"/>
        <v>0</v>
      </c>
      <c r="AU822" t="b">
        <f t="shared" ca="1" si="353"/>
        <v>0</v>
      </c>
      <c r="AV822" t="b">
        <f t="shared" ca="1" si="354"/>
        <v>0</v>
      </c>
      <c r="AW822" s="266" t="b">
        <f t="shared" ca="1" si="355"/>
        <v>0</v>
      </c>
      <c r="AX822" s="266" t="b">
        <f t="shared" ca="1" si="356"/>
        <v>0</v>
      </c>
      <c r="AY822" s="266" t="b">
        <f t="shared" ca="1" si="357"/>
        <v>0</v>
      </c>
    </row>
    <row r="823" spans="1:51" x14ac:dyDescent="0.25">
      <c r="A823">
        <v>791</v>
      </c>
      <c r="B823" s="163">
        <f ca="1">OFFSET(InputPriceData!B$15,CalculationsAndCharts!$A823+$A$11,0,1,1)</f>
        <v>40863</v>
      </c>
      <c r="C823" s="3">
        <f ca="1">OFFSET(InputPriceData!G$15,CalculationsAndCharts!$A823+$A$11,IF($C$7,8,0),1,1)</f>
        <v>464200</v>
      </c>
      <c r="D823" s="4">
        <f ca="1">OFFSET(InputPriceData!C$15,CalculationsAndCharts!$A823+$A$11,IF($C$7,8,0),1,1)</f>
        <v>13.82</v>
      </c>
      <c r="E823" s="4">
        <f ca="1">OFFSET(InputPriceData!D$15,CalculationsAndCharts!$A823+$A$11,IF($C$7,8,0),1,1)</f>
        <v>13.87</v>
      </c>
      <c r="F823" s="4">
        <f ca="1">OFFSET(InputPriceData!E$15,CalculationsAndCharts!$A823+$A$11,IF($C$7,8,0),1,1)</f>
        <v>13.45</v>
      </c>
      <c r="G823" s="4">
        <f ca="1">OFFSET(InputPriceData!F$15,CalculationsAndCharts!$A823+$A$11,IF($C$7,8,0),1,1)</f>
        <v>13.47</v>
      </c>
      <c r="H823" s="128"/>
      <c r="I823" s="128"/>
      <c r="K823" s="124"/>
      <c r="L823" s="279"/>
      <c r="M823" s="281"/>
      <c r="N823" s="280"/>
      <c r="O823" s="4"/>
      <c r="P823" s="4"/>
      <c r="Q823" s="3"/>
      <c r="S823" s="309">
        <f t="shared" ca="1" si="338"/>
        <v>14.46</v>
      </c>
      <c r="T823" s="309">
        <f t="shared" ca="1" si="339"/>
        <v>13.12</v>
      </c>
      <c r="U823" s="310">
        <f t="shared" ca="1" si="331"/>
        <v>0.26119402985074702</v>
      </c>
      <c r="V823" s="310" t="b">
        <f t="shared" ca="1" si="340"/>
        <v>0</v>
      </c>
      <c r="W823" s="3" t="b">
        <f t="shared" ca="1" si="341"/>
        <v>0</v>
      </c>
      <c r="X823" s="3" t="str">
        <f t="shared" ca="1" si="342"/>
        <v/>
      </c>
      <c r="Y823" s="3" t="str">
        <f t="shared" ca="1" si="332"/>
        <v/>
      </c>
      <c r="Z823" s="3" t="str">
        <f t="shared" ca="1" si="343"/>
        <v/>
      </c>
      <c r="AA823" s="3" t="str">
        <f t="shared" ca="1" si="344"/>
        <v/>
      </c>
      <c r="AB823" s="205">
        <f t="shared" ca="1" si="345"/>
        <v>8414</v>
      </c>
      <c r="AC823" s="205">
        <f t="shared" ca="1" si="346"/>
        <v>130</v>
      </c>
      <c r="AD823" s="205">
        <f t="shared" ca="1" si="333"/>
        <v>64.723076923076917</v>
      </c>
      <c r="AE823" s="205">
        <f t="shared" ca="1" si="334"/>
        <v>14.723076923076917</v>
      </c>
      <c r="AF823" s="205">
        <f t="shared" ca="1" si="347"/>
        <v>2.9446153846153837</v>
      </c>
      <c r="AG823" s="205"/>
      <c r="AH823" s="205"/>
      <c r="AI823" s="205"/>
      <c r="AJ823" s="205"/>
      <c r="AK823" s="4"/>
      <c r="AL823" s="4"/>
      <c r="AM823" s="309">
        <f t="shared" ca="1" si="348"/>
        <v>14.13</v>
      </c>
      <c r="AN823" s="309">
        <f t="shared" ca="1" si="349"/>
        <v>13.12</v>
      </c>
      <c r="AO823" s="310">
        <f t="shared" ca="1" si="350"/>
        <v>0.3465346534653474</v>
      </c>
      <c r="AP823" s="310" t="b">
        <f t="shared" ca="1" si="351"/>
        <v>0</v>
      </c>
      <c r="AQ823" s="309">
        <f t="shared" ca="1" si="352"/>
        <v>0</v>
      </c>
      <c r="AR823" s="205">
        <f t="shared" ca="1" si="335"/>
        <v>0</v>
      </c>
      <c r="AS823" s="45" t="b">
        <f t="shared" ca="1" si="336"/>
        <v>0</v>
      </c>
      <c r="AT823">
        <f t="shared" ca="1" si="337"/>
        <v>0</v>
      </c>
      <c r="AU823" t="b">
        <f t="shared" ca="1" si="353"/>
        <v>0</v>
      </c>
      <c r="AV823" t="b">
        <f t="shared" ca="1" si="354"/>
        <v>0</v>
      </c>
      <c r="AW823" s="266" t="b">
        <f t="shared" ca="1" si="355"/>
        <v>0</v>
      </c>
      <c r="AX823" s="266" t="b">
        <f t="shared" ca="1" si="356"/>
        <v>0</v>
      </c>
      <c r="AY823" s="266" t="b">
        <f t="shared" ca="1" si="357"/>
        <v>0</v>
      </c>
    </row>
    <row r="824" spans="1:51" x14ac:dyDescent="0.25">
      <c r="A824">
        <v>792</v>
      </c>
      <c r="B824" s="163">
        <f ca="1">OFFSET(InputPriceData!B$15,CalculationsAndCharts!$A824+$A$11,0,1,1)</f>
        <v>40862</v>
      </c>
      <c r="C824" s="3">
        <f ca="1">OFFSET(InputPriceData!G$15,CalculationsAndCharts!$A824+$A$11,IF($C$7,8,0),1,1)</f>
        <v>244800</v>
      </c>
      <c r="D824" s="4">
        <f ca="1">OFFSET(InputPriceData!C$15,CalculationsAndCharts!$A824+$A$11,IF($C$7,8,0),1,1)</f>
        <v>13.74</v>
      </c>
      <c r="E824" s="4">
        <f ca="1">OFFSET(InputPriceData!D$15,CalculationsAndCharts!$A824+$A$11,IF($C$7,8,0),1,1)</f>
        <v>14.07</v>
      </c>
      <c r="F824" s="4">
        <f ca="1">OFFSET(InputPriceData!E$15,CalculationsAndCharts!$A824+$A$11,IF($C$7,8,0),1,1)</f>
        <v>13.7</v>
      </c>
      <c r="G824" s="4">
        <f ca="1">OFFSET(InputPriceData!F$15,CalculationsAndCharts!$A824+$A$11,IF($C$7,8,0),1,1)</f>
        <v>13.98</v>
      </c>
      <c r="H824" s="128"/>
      <c r="I824" s="128"/>
      <c r="K824" s="124"/>
      <c r="L824" s="279"/>
      <c r="M824" s="281"/>
      <c r="N824" s="280"/>
      <c r="O824" s="4"/>
      <c r="P824" s="4"/>
      <c r="Q824" s="3"/>
      <c r="S824" s="309">
        <f t="shared" ca="1" si="338"/>
        <v>14.46</v>
      </c>
      <c r="T824" s="309">
        <f t="shared" ca="1" si="339"/>
        <v>13.12</v>
      </c>
      <c r="U824" s="310">
        <f t="shared" ca="1" si="331"/>
        <v>0.64179104477611948</v>
      </c>
      <c r="V824" s="310" t="b">
        <f t="shared" ca="1" si="340"/>
        <v>0</v>
      </c>
      <c r="W824" s="3" t="b">
        <f t="shared" ca="1" si="341"/>
        <v>0</v>
      </c>
      <c r="X824" s="3" t="str">
        <f t="shared" ca="1" si="342"/>
        <v/>
      </c>
      <c r="Y824" s="3" t="str">
        <f t="shared" ca="1" si="332"/>
        <v/>
      </c>
      <c r="Z824" s="3" t="str">
        <f t="shared" ca="1" si="343"/>
        <v/>
      </c>
      <c r="AA824" s="3" t="str">
        <f t="shared" ca="1" si="344"/>
        <v/>
      </c>
      <c r="AB824" s="205">
        <f t="shared" ca="1" si="345"/>
        <v>8414</v>
      </c>
      <c r="AC824" s="205">
        <f t="shared" ca="1" si="346"/>
        <v>130</v>
      </c>
      <c r="AD824" s="205">
        <f t="shared" ca="1" si="333"/>
        <v>64.723076923076917</v>
      </c>
      <c r="AE824" s="205">
        <f t="shared" ca="1" si="334"/>
        <v>14.723076923076917</v>
      </c>
      <c r="AF824" s="205">
        <f t="shared" ca="1" si="347"/>
        <v>2.9446153846153837</v>
      </c>
      <c r="AG824" s="205"/>
      <c r="AH824" s="205"/>
      <c r="AI824" s="205"/>
      <c r="AJ824" s="205"/>
      <c r="AK824" s="4"/>
      <c r="AL824" s="4"/>
      <c r="AM824" s="309">
        <f t="shared" ca="1" si="348"/>
        <v>14.13</v>
      </c>
      <c r="AN824" s="309">
        <f t="shared" ca="1" si="349"/>
        <v>13.12</v>
      </c>
      <c r="AO824" s="310">
        <f t="shared" ca="1" si="350"/>
        <v>0.85148514851485135</v>
      </c>
      <c r="AP824" s="310" t="b">
        <f t="shared" ca="1" si="351"/>
        <v>0</v>
      </c>
      <c r="AQ824" s="309">
        <f t="shared" ca="1" si="352"/>
        <v>0</v>
      </c>
      <c r="AR824" s="205">
        <f t="shared" ca="1" si="335"/>
        <v>0</v>
      </c>
      <c r="AS824" s="45" t="b">
        <f t="shared" ca="1" si="336"/>
        <v>0</v>
      </c>
      <c r="AT824">
        <f t="shared" ca="1" si="337"/>
        <v>0</v>
      </c>
      <c r="AU824" t="b">
        <f t="shared" ca="1" si="353"/>
        <v>0</v>
      </c>
      <c r="AV824" t="b">
        <f t="shared" ca="1" si="354"/>
        <v>0</v>
      </c>
      <c r="AW824" s="266" t="b">
        <f t="shared" ca="1" si="355"/>
        <v>0</v>
      </c>
      <c r="AX824" s="266" t="b">
        <f t="shared" ca="1" si="356"/>
        <v>0</v>
      </c>
      <c r="AY824" s="266" t="b">
        <f t="shared" ca="1" si="357"/>
        <v>0</v>
      </c>
    </row>
    <row r="825" spans="1:51" x14ac:dyDescent="0.25">
      <c r="A825">
        <v>793</v>
      </c>
      <c r="B825" s="163">
        <f ca="1">OFFSET(InputPriceData!B$15,CalculationsAndCharts!$A825+$A$11,0,1,1)</f>
        <v>40861</v>
      </c>
      <c r="C825" s="3">
        <f ca="1">OFFSET(InputPriceData!G$15,CalculationsAndCharts!$A825+$A$11,IF($C$7,8,0),1,1)</f>
        <v>469100</v>
      </c>
      <c r="D825" s="4">
        <f ca="1">OFFSET(InputPriceData!C$15,CalculationsAndCharts!$A825+$A$11,IF($C$7,8,0),1,1)</f>
        <v>14.1</v>
      </c>
      <c r="E825" s="4">
        <f ca="1">OFFSET(InputPriceData!D$15,CalculationsAndCharts!$A825+$A$11,IF($C$7,8,0),1,1)</f>
        <v>14.15</v>
      </c>
      <c r="F825" s="4">
        <f ca="1">OFFSET(InputPriceData!E$15,CalculationsAndCharts!$A825+$A$11,IF($C$7,8,0),1,1)</f>
        <v>13.73</v>
      </c>
      <c r="G825" s="4">
        <f ca="1">OFFSET(InputPriceData!F$15,CalculationsAndCharts!$A825+$A$11,IF($C$7,8,0),1,1)</f>
        <v>13.84</v>
      </c>
      <c r="H825" s="128"/>
      <c r="I825" s="128"/>
      <c r="K825" s="124"/>
      <c r="L825" s="279"/>
      <c r="M825" s="281"/>
      <c r="N825" s="280"/>
      <c r="O825" s="4"/>
      <c r="P825" s="4"/>
      <c r="Q825" s="3"/>
      <c r="S825" s="309">
        <f t="shared" ca="1" si="338"/>
        <v>14.46</v>
      </c>
      <c r="T825" s="309">
        <f t="shared" ca="1" si="339"/>
        <v>13.12</v>
      </c>
      <c r="U825" s="310">
        <f t="shared" ca="1" si="331"/>
        <v>0.53731343283582067</v>
      </c>
      <c r="V825" s="310" t="b">
        <f t="shared" ca="1" si="340"/>
        <v>0</v>
      </c>
      <c r="W825" s="3" t="b">
        <f t="shared" ca="1" si="341"/>
        <v>0</v>
      </c>
      <c r="X825" s="3" t="str">
        <f t="shared" ca="1" si="342"/>
        <v/>
      </c>
      <c r="Y825" s="3" t="str">
        <f t="shared" ca="1" si="332"/>
        <v/>
      </c>
      <c r="Z825" s="3" t="str">
        <f t="shared" ca="1" si="343"/>
        <v/>
      </c>
      <c r="AA825" s="3" t="str">
        <f t="shared" ca="1" si="344"/>
        <v/>
      </c>
      <c r="AB825" s="205">
        <f t="shared" ca="1" si="345"/>
        <v>8414</v>
      </c>
      <c r="AC825" s="205">
        <f t="shared" ca="1" si="346"/>
        <v>130</v>
      </c>
      <c r="AD825" s="205">
        <f t="shared" ca="1" si="333"/>
        <v>64.723076923076917</v>
      </c>
      <c r="AE825" s="205">
        <f t="shared" ca="1" si="334"/>
        <v>14.723076923076917</v>
      </c>
      <c r="AF825" s="205">
        <f t="shared" ca="1" si="347"/>
        <v>2.9446153846153837</v>
      </c>
      <c r="AG825" s="205"/>
      <c r="AH825" s="205"/>
      <c r="AI825" s="205"/>
      <c r="AJ825" s="205"/>
      <c r="AK825" s="4"/>
      <c r="AL825" s="4"/>
      <c r="AM825" s="309">
        <f t="shared" ca="1" si="348"/>
        <v>14.46</v>
      </c>
      <c r="AN825" s="309">
        <f t="shared" ca="1" si="349"/>
        <v>13.12</v>
      </c>
      <c r="AO825" s="310">
        <f t="shared" ca="1" si="350"/>
        <v>0.53731343283582067</v>
      </c>
      <c r="AP825" s="310" t="b">
        <f t="shared" ca="1" si="351"/>
        <v>0</v>
      </c>
      <c r="AQ825" s="309">
        <f t="shared" ca="1" si="352"/>
        <v>0</v>
      </c>
      <c r="AR825" s="205">
        <f t="shared" ca="1" si="335"/>
        <v>0</v>
      </c>
      <c r="AS825" s="45" t="b">
        <f t="shared" ca="1" si="336"/>
        <v>0</v>
      </c>
      <c r="AT825">
        <f t="shared" ca="1" si="337"/>
        <v>0</v>
      </c>
      <c r="AU825" t="b">
        <f t="shared" ca="1" si="353"/>
        <v>0</v>
      </c>
      <c r="AV825" t="b">
        <f t="shared" ca="1" si="354"/>
        <v>0</v>
      </c>
      <c r="AW825" s="266" t="b">
        <f t="shared" ca="1" si="355"/>
        <v>0</v>
      </c>
      <c r="AX825" s="266" t="b">
        <f t="shared" ca="1" si="356"/>
        <v>0</v>
      </c>
      <c r="AY825" s="266" t="b">
        <f t="shared" ca="1" si="357"/>
        <v>0</v>
      </c>
    </row>
    <row r="826" spans="1:51" x14ac:dyDescent="0.25">
      <c r="A826">
        <v>794</v>
      </c>
      <c r="B826" s="163">
        <f ca="1">OFFSET(InputPriceData!B$15,CalculationsAndCharts!$A826+$A$11,0,1,1)</f>
        <v>40858</v>
      </c>
      <c r="C826" s="3">
        <f ca="1">OFFSET(InputPriceData!G$15,CalculationsAndCharts!$A826+$A$11,IF($C$7,8,0),1,1)</f>
        <v>474300</v>
      </c>
      <c r="D826" s="4">
        <f ca="1">OFFSET(InputPriceData!C$15,CalculationsAndCharts!$A826+$A$11,IF($C$7,8,0),1,1)</f>
        <v>13.81</v>
      </c>
      <c r="E826" s="4">
        <f ca="1">OFFSET(InputPriceData!D$15,CalculationsAndCharts!$A826+$A$11,IF($C$7,8,0),1,1)</f>
        <v>14.19</v>
      </c>
      <c r="F826" s="4">
        <f ca="1">OFFSET(InputPriceData!E$15,CalculationsAndCharts!$A826+$A$11,IF($C$7,8,0),1,1)</f>
        <v>13.71</v>
      </c>
      <c r="G826" s="4">
        <f ca="1">OFFSET(InputPriceData!F$15,CalculationsAndCharts!$A826+$A$11,IF($C$7,8,0),1,1)</f>
        <v>14.13</v>
      </c>
      <c r="H826" s="128"/>
      <c r="I826" s="128"/>
      <c r="K826" s="124"/>
      <c r="L826" s="279"/>
      <c r="M826" s="281"/>
      <c r="N826" s="280"/>
      <c r="O826" s="4"/>
      <c r="P826" s="4"/>
      <c r="Q826" s="3"/>
      <c r="S826" s="309">
        <f t="shared" ca="1" si="338"/>
        <v>14.46</v>
      </c>
      <c r="T826" s="309">
        <f t="shared" ca="1" si="339"/>
        <v>13.12</v>
      </c>
      <c r="U826" s="310">
        <f t="shared" ca="1" si="331"/>
        <v>0.75373134328358238</v>
      </c>
      <c r="V826" s="310" t="b">
        <f t="shared" ca="1" si="340"/>
        <v>0</v>
      </c>
      <c r="W826" s="3" t="b">
        <f t="shared" ca="1" si="341"/>
        <v>0</v>
      </c>
      <c r="X826" s="3" t="str">
        <f t="shared" ca="1" si="342"/>
        <v/>
      </c>
      <c r="Y826" s="3" t="str">
        <f t="shared" ca="1" si="332"/>
        <v/>
      </c>
      <c r="Z826" s="3" t="str">
        <f t="shared" ca="1" si="343"/>
        <v/>
      </c>
      <c r="AA826" s="3" t="str">
        <f t="shared" ca="1" si="344"/>
        <v/>
      </c>
      <c r="AB826" s="205">
        <f t="shared" ca="1" si="345"/>
        <v>8414</v>
      </c>
      <c r="AC826" s="205">
        <f t="shared" ca="1" si="346"/>
        <v>130</v>
      </c>
      <c r="AD826" s="205">
        <f t="shared" ca="1" si="333"/>
        <v>64.723076923076917</v>
      </c>
      <c r="AE826" s="205">
        <f t="shared" ca="1" si="334"/>
        <v>14.723076923076917</v>
      </c>
      <c r="AF826" s="205">
        <f t="shared" ca="1" si="347"/>
        <v>2.9446153846153837</v>
      </c>
      <c r="AG826" s="205"/>
      <c r="AH826" s="205"/>
      <c r="AI826" s="205"/>
      <c r="AJ826" s="205"/>
      <c r="AK826" s="4"/>
      <c r="AL826" s="4"/>
      <c r="AM826" s="309">
        <f t="shared" ca="1" si="348"/>
        <v>14.46</v>
      </c>
      <c r="AN826" s="309">
        <f t="shared" ca="1" si="349"/>
        <v>13.12</v>
      </c>
      <c r="AO826" s="310">
        <f t="shared" ca="1" si="350"/>
        <v>0.75373134328358238</v>
      </c>
      <c r="AP826" s="310" t="b">
        <f t="shared" ca="1" si="351"/>
        <v>0</v>
      </c>
      <c r="AQ826" s="309">
        <f t="shared" ca="1" si="352"/>
        <v>0</v>
      </c>
      <c r="AR826" s="205">
        <f t="shared" ca="1" si="335"/>
        <v>0</v>
      </c>
      <c r="AS826" s="45" t="b">
        <f t="shared" ca="1" si="336"/>
        <v>0</v>
      </c>
      <c r="AT826">
        <f t="shared" ca="1" si="337"/>
        <v>0</v>
      </c>
      <c r="AU826" t="b">
        <f t="shared" ca="1" si="353"/>
        <v>0</v>
      </c>
      <c r="AV826" t="b">
        <f t="shared" ca="1" si="354"/>
        <v>0</v>
      </c>
      <c r="AW826" s="266" t="b">
        <f t="shared" ca="1" si="355"/>
        <v>0</v>
      </c>
      <c r="AX826" s="266" t="b">
        <f t="shared" ca="1" si="356"/>
        <v>0</v>
      </c>
      <c r="AY826" s="266" t="b">
        <f t="shared" ca="1" si="357"/>
        <v>0</v>
      </c>
    </row>
    <row r="827" spans="1:51" x14ac:dyDescent="0.25">
      <c r="A827">
        <v>795</v>
      </c>
      <c r="B827" s="163">
        <f ca="1">OFFSET(InputPriceData!B$15,CalculationsAndCharts!$A827+$A$11,0,1,1)</f>
        <v>40857</v>
      </c>
      <c r="C827" s="3">
        <f ca="1">OFFSET(InputPriceData!G$15,CalculationsAndCharts!$A827+$A$11,IF($C$7,8,0),1,1)</f>
        <v>527100</v>
      </c>
      <c r="D827" s="4">
        <f ca="1">OFFSET(InputPriceData!C$15,CalculationsAndCharts!$A827+$A$11,IF($C$7,8,0),1,1)</f>
        <v>13.7</v>
      </c>
      <c r="E827" s="4">
        <f ca="1">OFFSET(InputPriceData!D$15,CalculationsAndCharts!$A827+$A$11,IF($C$7,8,0),1,1)</f>
        <v>13.89</v>
      </c>
      <c r="F827" s="4">
        <f ca="1">OFFSET(InputPriceData!E$15,CalculationsAndCharts!$A827+$A$11,IF($C$7,8,0),1,1)</f>
        <v>13.53</v>
      </c>
      <c r="G827" s="4">
        <f ca="1">OFFSET(InputPriceData!F$15,CalculationsAndCharts!$A827+$A$11,IF($C$7,8,0),1,1)</f>
        <v>13.7</v>
      </c>
      <c r="H827" s="128"/>
      <c r="I827" s="128"/>
      <c r="K827" s="124"/>
      <c r="L827" s="279"/>
      <c r="M827" s="281"/>
      <c r="N827" s="280"/>
      <c r="O827" s="4"/>
      <c r="P827" s="4"/>
      <c r="Q827" s="3"/>
      <c r="S827" s="309">
        <f t="shared" ca="1" si="338"/>
        <v>14.49</v>
      </c>
      <c r="T827" s="309">
        <f t="shared" ca="1" si="339"/>
        <v>13.12</v>
      </c>
      <c r="U827" s="310">
        <f t="shared" ca="1" si="331"/>
        <v>0.4233576642335764</v>
      </c>
      <c r="V827" s="310" t="b">
        <f t="shared" ca="1" si="340"/>
        <v>0</v>
      </c>
      <c r="W827" s="3" t="b">
        <f t="shared" ca="1" si="341"/>
        <v>0</v>
      </c>
      <c r="X827" s="3" t="str">
        <f t="shared" ca="1" si="342"/>
        <v/>
      </c>
      <c r="Y827" s="3" t="str">
        <f t="shared" ca="1" si="332"/>
        <v/>
      </c>
      <c r="Z827" s="3" t="str">
        <f t="shared" ca="1" si="343"/>
        <v/>
      </c>
      <c r="AA827" s="3" t="str">
        <f t="shared" ca="1" si="344"/>
        <v/>
      </c>
      <c r="AB827" s="205">
        <f t="shared" ca="1" si="345"/>
        <v>8414</v>
      </c>
      <c r="AC827" s="205">
        <f t="shared" ca="1" si="346"/>
        <v>130</v>
      </c>
      <c r="AD827" s="205">
        <f t="shared" ca="1" si="333"/>
        <v>64.723076923076917</v>
      </c>
      <c r="AE827" s="205">
        <f t="shared" ca="1" si="334"/>
        <v>14.723076923076917</v>
      </c>
      <c r="AF827" s="205">
        <f t="shared" ca="1" si="347"/>
        <v>2.9446153846153837</v>
      </c>
      <c r="AG827" s="205"/>
      <c r="AH827" s="205"/>
      <c r="AI827" s="205"/>
      <c r="AJ827" s="205"/>
      <c r="AK827" s="4"/>
      <c r="AL827" s="4"/>
      <c r="AM827" s="309">
        <f t="shared" ca="1" si="348"/>
        <v>14.46</v>
      </c>
      <c r="AN827" s="309">
        <f t="shared" ca="1" si="349"/>
        <v>13.12</v>
      </c>
      <c r="AO827" s="310">
        <f t="shared" ca="1" si="350"/>
        <v>0.43283582089552192</v>
      </c>
      <c r="AP827" s="310" t="b">
        <f t="shared" ca="1" si="351"/>
        <v>0</v>
      </c>
      <c r="AQ827" s="309">
        <f t="shared" ca="1" si="352"/>
        <v>0</v>
      </c>
      <c r="AR827" s="205">
        <f t="shared" ca="1" si="335"/>
        <v>0</v>
      </c>
      <c r="AS827" s="45" t="b">
        <f t="shared" ca="1" si="336"/>
        <v>0</v>
      </c>
      <c r="AT827">
        <f t="shared" ca="1" si="337"/>
        <v>0</v>
      </c>
      <c r="AU827" t="b">
        <f t="shared" ca="1" si="353"/>
        <v>0</v>
      </c>
      <c r="AV827" t="b">
        <f t="shared" ca="1" si="354"/>
        <v>0</v>
      </c>
      <c r="AW827" s="266" t="b">
        <f t="shared" ca="1" si="355"/>
        <v>0</v>
      </c>
      <c r="AX827" s="266" t="b">
        <f t="shared" ca="1" si="356"/>
        <v>0</v>
      </c>
      <c r="AY827" s="266" t="b">
        <f t="shared" ca="1" si="357"/>
        <v>0</v>
      </c>
    </row>
    <row r="828" spans="1:51" x14ac:dyDescent="0.25">
      <c r="A828">
        <v>796</v>
      </c>
      <c r="B828" s="163">
        <f ca="1">OFFSET(InputPriceData!B$15,CalculationsAndCharts!$A828+$A$11,0,1,1)</f>
        <v>40856</v>
      </c>
      <c r="C828" s="3">
        <f ca="1">OFFSET(InputPriceData!G$15,CalculationsAndCharts!$A828+$A$11,IF($C$7,8,0),1,1)</f>
        <v>590300</v>
      </c>
      <c r="D828" s="4">
        <f ca="1">OFFSET(InputPriceData!C$15,CalculationsAndCharts!$A828+$A$11,IF($C$7,8,0),1,1)</f>
        <v>13.67</v>
      </c>
      <c r="E828" s="4">
        <f ca="1">OFFSET(InputPriceData!D$15,CalculationsAndCharts!$A828+$A$11,IF($C$7,8,0),1,1)</f>
        <v>13.87</v>
      </c>
      <c r="F828" s="4">
        <f ca="1">OFFSET(InputPriceData!E$15,CalculationsAndCharts!$A828+$A$11,IF($C$7,8,0),1,1)</f>
        <v>13.5</v>
      </c>
      <c r="G828" s="4">
        <f ca="1">OFFSET(InputPriceData!F$15,CalculationsAndCharts!$A828+$A$11,IF($C$7,8,0),1,1)</f>
        <v>13.5</v>
      </c>
      <c r="H828" s="128"/>
      <c r="I828" s="128"/>
      <c r="K828" s="124"/>
      <c r="L828" s="279"/>
      <c r="M828" s="281"/>
      <c r="N828" s="280"/>
      <c r="O828" s="4"/>
      <c r="P828" s="4"/>
      <c r="Q828" s="3"/>
      <c r="S828" s="309">
        <f t="shared" ca="1" si="338"/>
        <v>14.49</v>
      </c>
      <c r="T828" s="309">
        <f t="shared" ca="1" si="339"/>
        <v>13.12</v>
      </c>
      <c r="U828" s="310">
        <f t="shared" ca="1" si="331"/>
        <v>0.27737226277372301</v>
      </c>
      <c r="V828" s="310" t="b">
        <f t="shared" ca="1" si="340"/>
        <v>0</v>
      </c>
      <c r="W828" s="3" t="b">
        <f t="shared" ca="1" si="341"/>
        <v>0</v>
      </c>
      <c r="X828" s="3" t="str">
        <f t="shared" ca="1" si="342"/>
        <v/>
      </c>
      <c r="Y828" s="3" t="str">
        <f t="shared" ca="1" si="332"/>
        <v/>
      </c>
      <c r="Z828" s="3" t="str">
        <f t="shared" ca="1" si="343"/>
        <v/>
      </c>
      <c r="AA828" s="3" t="str">
        <f t="shared" ca="1" si="344"/>
        <v/>
      </c>
      <c r="AB828" s="205">
        <f t="shared" ca="1" si="345"/>
        <v>8414</v>
      </c>
      <c r="AC828" s="205">
        <f t="shared" ca="1" si="346"/>
        <v>130</v>
      </c>
      <c r="AD828" s="205">
        <f t="shared" ca="1" si="333"/>
        <v>64.723076923076917</v>
      </c>
      <c r="AE828" s="205">
        <f t="shared" ca="1" si="334"/>
        <v>14.723076923076917</v>
      </c>
      <c r="AF828" s="205">
        <f t="shared" ca="1" si="347"/>
        <v>2.9446153846153837</v>
      </c>
      <c r="AG828" s="205"/>
      <c r="AH828" s="205"/>
      <c r="AI828" s="205"/>
      <c r="AJ828" s="205"/>
      <c r="AK828" s="4"/>
      <c r="AL828" s="4"/>
      <c r="AM828" s="309">
        <f t="shared" ca="1" si="348"/>
        <v>14.46</v>
      </c>
      <c r="AN828" s="309">
        <f t="shared" ca="1" si="349"/>
        <v>13.12</v>
      </c>
      <c r="AO828" s="310">
        <f t="shared" ca="1" si="350"/>
        <v>0.28358208955223907</v>
      </c>
      <c r="AP828" s="310" t="b">
        <f t="shared" ca="1" si="351"/>
        <v>0</v>
      </c>
      <c r="AQ828" s="309">
        <f t="shared" ca="1" si="352"/>
        <v>0</v>
      </c>
      <c r="AR828" s="205">
        <f t="shared" ca="1" si="335"/>
        <v>0</v>
      </c>
      <c r="AS828" s="45" t="b">
        <f t="shared" ca="1" si="336"/>
        <v>0</v>
      </c>
      <c r="AT828">
        <f t="shared" ca="1" si="337"/>
        <v>0</v>
      </c>
      <c r="AU828" t="b">
        <f t="shared" ca="1" si="353"/>
        <v>0</v>
      </c>
      <c r="AV828" t="b">
        <f t="shared" ca="1" si="354"/>
        <v>0</v>
      </c>
      <c r="AW828" s="266" t="b">
        <f t="shared" ca="1" si="355"/>
        <v>0</v>
      </c>
      <c r="AX828" s="266" t="b">
        <f t="shared" ca="1" si="356"/>
        <v>0</v>
      </c>
      <c r="AY828" s="266" t="b">
        <f t="shared" ca="1" si="357"/>
        <v>0</v>
      </c>
    </row>
    <row r="829" spans="1:51" x14ac:dyDescent="0.25">
      <c r="A829">
        <v>797</v>
      </c>
      <c r="B829" s="163">
        <f ca="1">OFFSET(InputPriceData!B$15,CalculationsAndCharts!$A829+$A$11,0,1,1)</f>
        <v>40855</v>
      </c>
      <c r="C829" s="3">
        <f ca="1">OFFSET(InputPriceData!G$15,CalculationsAndCharts!$A829+$A$11,IF($C$7,8,0),1,1)</f>
        <v>569400</v>
      </c>
      <c r="D829" s="4">
        <f ca="1">OFFSET(InputPriceData!C$15,CalculationsAndCharts!$A829+$A$11,IF($C$7,8,0),1,1)</f>
        <v>13.78</v>
      </c>
      <c r="E829" s="4">
        <f ca="1">OFFSET(InputPriceData!D$15,CalculationsAndCharts!$A829+$A$11,IF($C$7,8,0),1,1)</f>
        <v>14.01</v>
      </c>
      <c r="F829" s="4">
        <f ca="1">OFFSET(InputPriceData!E$15,CalculationsAndCharts!$A829+$A$11,IF($C$7,8,0),1,1)</f>
        <v>13.56</v>
      </c>
      <c r="G829" s="4">
        <f ca="1">OFFSET(InputPriceData!F$15,CalculationsAndCharts!$A829+$A$11,IF($C$7,8,0),1,1)</f>
        <v>13.99</v>
      </c>
      <c r="H829" s="128"/>
      <c r="I829" s="128"/>
      <c r="K829" s="124"/>
      <c r="L829" s="279"/>
      <c r="M829" s="281"/>
      <c r="N829" s="280"/>
      <c r="O829" s="4"/>
      <c r="P829" s="4"/>
      <c r="Q829" s="3"/>
      <c r="S829" s="309">
        <f t="shared" ca="1" si="338"/>
        <v>14.6</v>
      </c>
      <c r="T829" s="309">
        <f t="shared" ca="1" si="339"/>
        <v>13.12</v>
      </c>
      <c r="U829" s="310">
        <f t="shared" ca="1" si="331"/>
        <v>0.58783783783783838</v>
      </c>
      <c r="V829" s="310" t="b">
        <f t="shared" ca="1" si="340"/>
        <v>0</v>
      </c>
      <c r="W829" s="3" t="b">
        <f t="shared" ca="1" si="341"/>
        <v>0</v>
      </c>
      <c r="X829" s="3" t="str">
        <f t="shared" ca="1" si="342"/>
        <v/>
      </c>
      <c r="Y829" s="3" t="str">
        <f t="shared" ca="1" si="332"/>
        <v/>
      </c>
      <c r="Z829" s="3" t="str">
        <f t="shared" ca="1" si="343"/>
        <v/>
      </c>
      <c r="AA829" s="3" t="str">
        <f t="shared" ca="1" si="344"/>
        <v/>
      </c>
      <c r="AB829" s="205">
        <f t="shared" ca="1" si="345"/>
        <v>8414</v>
      </c>
      <c r="AC829" s="205">
        <f t="shared" ca="1" si="346"/>
        <v>130</v>
      </c>
      <c r="AD829" s="205">
        <f t="shared" ca="1" si="333"/>
        <v>64.723076923076917</v>
      </c>
      <c r="AE829" s="205">
        <f t="shared" ca="1" si="334"/>
        <v>14.723076923076917</v>
      </c>
      <c r="AF829" s="205">
        <f t="shared" ca="1" si="347"/>
        <v>2.9446153846153837</v>
      </c>
      <c r="AG829" s="205"/>
      <c r="AH829" s="205"/>
      <c r="AI829" s="205"/>
      <c r="AJ829" s="205"/>
      <c r="AK829" s="4"/>
      <c r="AL829" s="4"/>
      <c r="AM829" s="309">
        <f t="shared" ca="1" si="348"/>
        <v>14.49</v>
      </c>
      <c r="AN829" s="309">
        <f t="shared" ca="1" si="349"/>
        <v>13.12</v>
      </c>
      <c r="AO829" s="310">
        <f t="shared" ca="1" si="350"/>
        <v>0.63503649635036519</v>
      </c>
      <c r="AP829" s="310" t="b">
        <f t="shared" ca="1" si="351"/>
        <v>0</v>
      </c>
      <c r="AQ829" s="309">
        <f t="shared" ca="1" si="352"/>
        <v>0</v>
      </c>
      <c r="AR829" s="205">
        <f t="shared" ca="1" si="335"/>
        <v>0</v>
      </c>
      <c r="AS829" s="45" t="b">
        <f t="shared" ca="1" si="336"/>
        <v>0</v>
      </c>
      <c r="AT829">
        <f t="shared" ca="1" si="337"/>
        <v>0</v>
      </c>
      <c r="AU829" t="b">
        <f t="shared" ca="1" si="353"/>
        <v>0</v>
      </c>
      <c r="AV829" t="b">
        <f t="shared" ca="1" si="354"/>
        <v>0</v>
      </c>
      <c r="AW829" s="266" t="b">
        <f t="shared" ca="1" si="355"/>
        <v>0</v>
      </c>
      <c r="AX829" s="266" t="b">
        <f t="shared" ca="1" si="356"/>
        <v>0</v>
      </c>
      <c r="AY829" s="266" t="b">
        <f t="shared" ca="1" si="357"/>
        <v>0</v>
      </c>
    </row>
    <row r="830" spans="1:51" x14ac:dyDescent="0.25">
      <c r="A830">
        <v>798</v>
      </c>
      <c r="B830" s="163">
        <f ca="1">OFFSET(InputPriceData!B$15,CalculationsAndCharts!$A830+$A$11,0,1,1)</f>
        <v>40854</v>
      </c>
      <c r="C830" s="3">
        <f ca="1">OFFSET(InputPriceData!G$15,CalculationsAndCharts!$A830+$A$11,IF($C$7,8,0),1,1)</f>
        <v>497900</v>
      </c>
      <c r="D830" s="4">
        <f ca="1">OFFSET(InputPriceData!C$15,CalculationsAndCharts!$A830+$A$11,IF($C$7,8,0),1,1)</f>
        <v>13.72</v>
      </c>
      <c r="E830" s="4">
        <f ca="1">OFFSET(InputPriceData!D$15,CalculationsAndCharts!$A830+$A$11,IF($C$7,8,0),1,1)</f>
        <v>13.82</v>
      </c>
      <c r="F830" s="4">
        <f ca="1">OFFSET(InputPriceData!E$15,CalculationsAndCharts!$A830+$A$11,IF($C$7,8,0),1,1)</f>
        <v>13.43</v>
      </c>
      <c r="G830" s="4">
        <f ca="1">OFFSET(InputPriceData!F$15,CalculationsAndCharts!$A830+$A$11,IF($C$7,8,0),1,1)</f>
        <v>13.67</v>
      </c>
      <c r="H830" s="128"/>
      <c r="I830" s="128"/>
      <c r="K830" s="124"/>
      <c r="L830" s="279"/>
      <c r="M830" s="281"/>
      <c r="N830" s="280"/>
      <c r="O830" s="4"/>
      <c r="P830" s="4"/>
      <c r="Q830" s="3"/>
      <c r="S830" s="309">
        <f t="shared" ca="1" si="338"/>
        <v>14.6</v>
      </c>
      <c r="T830" s="309">
        <f t="shared" ca="1" si="339"/>
        <v>13.12</v>
      </c>
      <c r="U830" s="310">
        <f t="shared" ca="1" si="331"/>
        <v>0.37162162162162199</v>
      </c>
      <c r="V830" s="310" t="b">
        <f t="shared" ca="1" si="340"/>
        <v>0</v>
      </c>
      <c r="W830" s="3" t="b">
        <f t="shared" ca="1" si="341"/>
        <v>0</v>
      </c>
      <c r="X830" s="3" t="str">
        <f t="shared" ca="1" si="342"/>
        <v/>
      </c>
      <c r="Y830" s="3" t="str">
        <f t="shared" ca="1" si="332"/>
        <v/>
      </c>
      <c r="Z830" s="3" t="str">
        <f t="shared" ca="1" si="343"/>
        <v/>
      </c>
      <c r="AA830" s="3" t="str">
        <f t="shared" ca="1" si="344"/>
        <v/>
      </c>
      <c r="AB830" s="205">
        <f t="shared" ca="1" si="345"/>
        <v>8414</v>
      </c>
      <c r="AC830" s="205">
        <f t="shared" ca="1" si="346"/>
        <v>130</v>
      </c>
      <c r="AD830" s="205">
        <f t="shared" ca="1" si="333"/>
        <v>64.723076923076917</v>
      </c>
      <c r="AE830" s="205">
        <f t="shared" ca="1" si="334"/>
        <v>14.723076923076917</v>
      </c>
      <c r="AF830" s="205">
        <f t="shared" ca="1" si="347"/>
        <v>2.9446153846153837</v>
      </c>
      <c r="AG830" s="205"/>
      <c r="AH830" s="205"/>
      <c r="AI830" s="205"/>
      <c r="AJ830" s="205"/>
      <c r="AK830" s="4"/>
      <c r="AL830" s="4"/>
      <c r="AM830" s="309">
        <f t="shared" ca="1" si="348"/>
        <v>14.49</v>
      </c>
      <c r="AN830" s="309">
        <f t="shared" ca="1" si="349"/>
        <v>13.12</v>
      </c>
      <c r="AO830" s="310">
        <f t="shared" ca="1" si="350"/>
        <v>0.40145985401459877</v>
      </c>
      <c r="AP830" s="310" t="b">
        <f t="shared" ca="1" si="351"/>
        <v>0</v>
      </c>
      <c r="AQ830" s="309">
        <f t="shared" ca="1" si="352"/>
        <v>0</v>
      </c>
      <c r="AR830" s="205">
        <f t="shared" ca="1" si="335"/>
        <v>0</v>
      </c>
      <c r="AS830" s="45" t="b">
        <f t="shared" ca="1" si="336"/>
        <v>0</v>
      </c>
      <c r="AT830">
        <f t="shared" ca="1" si="337"/>
        <v>0</v>
      </c>
      <c r="AU830" t="b">
        <f t="shared" ca="1" si="353"/>
        <v>0</v>
      </c>
      <c r="AV830" t="b">
        <f t="shared" ca="1" si="354"/>
        <v>0</v>
      </c>
      <c r="AW830" s="266" t="b">
        <f t="shared" ca="1" si="355"/>
        <v>0</v>
      </c>
      <c r="AX830" s="266" t="b">
        <f t="shared" ca="1" si="356"/>
        <v>0</v>
      </c>
      <c r="AY830" s="266" t="b">
        <f t="shared" ca="1" si="357"/>
        <v>0</v>
      </c>
    </row>
    <row r="831" spans="1:51" x14ac:dyDescent="0.25">
      <c r="A831">
        <v>799</v>
      </c>
      <c r="B831" s="163">
        <f ca="1">OFFSET(InputPriceData!B$15,CalculationsAndCharts!$A831+$A$11,0,1,1)</f>
        <v>40851</v>
      </c>
      <c r="C831" s="3">
        <f ca="1">OFFSET(InputPriceData!G$15,CalculationsAndCharts!$A831+$A$11,IF($C$7,8,0),1,1)</f>
        <v>485400</v>
      </c>
      <c r="D831" s="4">
        <f ca="1">OFFSET(InputPriceData!C$15,CalculationsAndCharts!$A831+$A$11,IF($C$7,8,0),1,1)</f>
        <v>13.69</v>
      </c>
      <c r="E831" s="4">
        <f ca="1">OFFSET(InputPriceData!D$15,CalculationsAndCharts!$A831+$A$11,IF($C$7,8,0),1,1)</f>
        <v>13.75</v>
      </c>
      <c r="F831" s="4">
        <f ca="1">OFFSET(InputPriceData!E$15,CalculationsAndCharts!$A831+$A$11,IF($C$7,8,0),1,1)</f>
        <v>13.47</v>
      </c>
      <c r="G831" s="4">
        <f ca="1">OFFSET(InputPriceData!F$15,CalculationsAndCharts!$A831+$A$11,IF($C$7,8,0),1,1)</f>
        <v>13.72</v>
      </c>
      <c r="H831" s="128"/>
      <c r="I831" s="128"/>
      <c r="K831" s="124"/>
      <c r="L831" s="279"/>
      <c r="M831" s="281"/>
      <c r="N831" s="280"/>
      <c r="O831" s="4"/>
      <c r="P831" s="4"/>
      <c r="Q831" s="3"/>
      <c r="S831" s="309">
        <f t="shared" ca="1" si="338"/>
        <v>14.6</v>
      </c>
      <c r="T831" s="309">
        <f t="shared" ca="1" si="339"/>
        <v>13.12</v>
      </c>
      <c r="U831" s="310">
        <f t="shared" ca="1" si="331"/>
        <v>0.40540540540540626</v>
      </c>
      <c r="V831" s="310" t="b">
        <f t="shared" ca="1" si="340"/>
        <v>0</v>
      </c>
      <c r="W831" s="3" t="b">
        <f t="shared" ca="1" si="341"/>
        <v>0</v>
      </c>
      <c r="X831" s="3" t="str">
        <f t="shared" ca="1" si="342"/>
        <v/>
      </c>
      <c r="Y831" s="3" t="str">
        <f t="shared" ca="1" si="332"/>
        <v/>
      </c>
      <c r="Z831" s="3" t="str">
        <f t="shared" ca="1" si="343"/>
        <v/>
      </c>
      <c r="AA831" s="3" t="str">
        <f t="shared" ca="1" si="344"/>
        <v/>
      </c>
      <c r="AB831" s="205">
        <f t="shared" ca="1" si="345"/>
        <v>8414</v>
      </c>
      <c r="AC831" s="205">
        <f t="shared" ca="1" si="346"/>
        <v>130</v>
      </c>
      <c r="AD831" s="205">
        <f t="shared" ca="1" si="333"/>
        <v>64.723076923076917</v>
      </c>
      <c r="AE831" s="205">
        <f t="shared" ca="1" si="334"/>
        <v>14.723076923076917</v>
      </c>
      <c r="AF831" s="205">
        <f t="shared" ca="1" si="347"/>
        <v>2.9446153846153837</v>
      </c>
      <c r="AG831" s="205"/>
      <c r="AH831" s="205"/>
      <c r="AI831" s="205"/>
      <c r="AJ831" s="205"/>
      <c r="AK831" s="4"/>
      <c r="AL831" s="4"/>
      <c r="AM831" s="309">
        <f t="shared" ca="1" si="348"/>
        <v>14.6</v>
      </c>
      <c r="AN831" s="309">
        <f t="shared" ca="1" si="349"/>
        <v>13.12</v>
      </c>
      <c r="AO831" s="310">
        <f t="shared" ca="1" si="350"/>
        <v>0.40540540540540626</v>
      </c>
      <c r="AP831" s="310" t="b">
        <f t="shared" ca="1" si="351"/>
        <v>0</v>
      </c>
      <c r="AQ831" s="309">
        <f t="shared" ca="1" si="352"/>
        <v>0</v>
      </c>
      <c r="AR831" s="205">
        <f t="shared" ca="1" si="335"/>
        <v>0</v>
      </c>
      <c r="AS831" s="45" t="b">
        <f t="shared" ca="1" si="336"/>
        <v>0</v>
      </c>
      <c r="AT831">
        <f t="shared" ca="1" si="337"/>
        <v>0</v>
      </c>
      <c r="AU831" t="b">
        <f t="shared" ca="1" si="353"/>
        <v>0</v>
      </c>
      <c r="AV831" t="b">
        <f t="shared" ca="1" si="354"/>
        <v>0</v>
      </c>
      <c r="AW831" s="266" t="b">
        <f t="shared" ca="1" si="355"/>
        <v>0</v>
      </c>
      <c r="AX831" s="266" t="b">
        <f t="shared" ca="1" si="356"/>
        <v>0</v>
      </c>
      <c r="AY831" s="266" t="b">
        <f t="shared" ca="1" si="357"/>
        <v>0</v>
      </c>
    </row>
    <row r="832" spans="1:51" x14ac:dyDescent="0.25">
      <c r="A832">
        <v>800</v>
      </c>
      <c r="B832" s="163">
        <f ca="1">OFFSET(InputPriceData!B$15,CalculationsAndCharts!$A832+$A$11,0,1,1)</f>
        <v>40850</v>
      </c>
      <c r="C832" s="3">
        <f ca="1">OFFSET(InputPriceData!G$15,CalculationsAndCharts!$A832+$A$11,IF($C$7,8,0),1,1)</f>
        <v>507800</v>
      </c>
      <c r="D832" s="4">
        <f ca="1">OFFSET(InputPriceData!C$15,CalculationsAndCharts!$A832+$A$11,IF($C$7,8,0),1,1)</f>
        <v>13.64</v>
      </c>
      <c r="E832" s="4">
        <f ca="1">OFFSET(InputPriceData!D$15,CalculationsAndCharts!$A832+$A$11,IF($C$7,8,0),1,1)</f>
        <v>13.8</v>
      </c>
      <c r="F832" s="4">
        <f ca="1">OFFSET(InputPriceData!E$15,CalculationsAndCharts!$A832+$A$11,IF($C$7,8,0),1,1)</f>
        <v>13.31</v>
      </c>
      <c r="G832" s="4">
        <f ca="1">OFFSET(InputPriceData!F$15,CalculationsAndCharts!$A832+$A$11,IF($C$7,8,0),1,1)</f>
        <v>13.79</v>
      </c>
      <c r="H832" s="128"/>
      <c r="I832" s="128"/>
      <c r="K832" s="124"/>
      <c r="L832" s="279"/>
      <c r="M832" s="281"/>
      <c r="N832" s="280"/>
      <c r="O832" s="4"/>
      <c r="P832" s="4"/>
      <c r="Q832" s="3"/>
      <c r="S832" s="309">
        <f t="shared" ca="1" si="338"/>
        <v>14.6</v>
      </c>
      <c r="T832" s="309">
        <f t="shared" ca="1" si="339"/>
        <v>13.12</v>
      </c>
      <c r="U832" s="310">
        <f t="shared" ca="1" si="331"/>
        <v>0.45270270270270252</v>
      </c>
      <c r="V832" s="310" t="b">
        <f t="shared" ca="1" si="340"/>
        <v>0</v>
      </c>
      <c r="W832" s="3" t="b">
        <f t="shared" ca="1" si="341"/>
        <v>0</v>
      </c>
      <c r="X832" s="3" t="str">
        <f t="shared" ca="1" si="342"/>
        <v/>
      </c>
      <c r="Y832" s="3" t="str">
        <f t="shared" ca="1" si="332"/>
        <v/>
      </c>
      <c r="Z832" s="3" t="str">
        <f t="shared" ca="1" si="343"/>
        <v/>
      </c>
      <c r="AA832" s="3" t="str">
        <f t="shared" ca="1" si="344"/>
        <v/>
      </c>
      <c r="AB832" s="205">
        <f t="shared" ca="1" si="345"/>
        <v>8414</v>
      </c>
      <c r="AC832" s="205">
        <f t="shared" ca="1" si="346"/>
        <v>130</v>
      </c>
      <c r="AD832" s="205">
        <f t="shared" ca="1" si="333"/>
        <v>64.723076923076917</v>
      </c>
      <c r="AE832" s="205">
        <f t="shared" ca="1" si="334"/>
        <v>14.723076923076917</v>
      </c>
      <c r="AF832" s="205">
        <f t="shared" ca="1" si="347"/>
        <v>2.9446153846153837</v>
      </c>
      <c r="AG832" s="205"/>
      <c r="AH832" s="205"/>
      <c r="AI832" s="205"/>
      <c r="AJ832" s="205"/>
      <c r="AK832" s="4"/>
      <c r="AL832" s="4"/>
      <c r="AM832" s="309">
        <f t="shared" ca="1" si="348"/>
        <v>14.6</v>
      </c>
      <c r="AN832" s="309">
        <f t="shared" ca="1" si="349"/>
        <v>13.12</v>
      </c>
      <c r="AO832" s="310">
        <f t="shared" ca="1" si="350"/>
        <v>0.45270270270270252</v>
      </c>
      <c r="AP832" s="310" t="b">
        <f t="shared" ca="1" si="351"/>
        <v>0</v>
      </c>
      <c r="AQ832" s="309">
        <f t="shared" ca="1" si="352"/>
        <v>0</v>
      </c>
      <c r="AR832" s="205">
        <f t="shared" ca="1" si="335"/>
        <v>0</v>
      </c>
      <c r="AS832" s="45" t="b">
        <f t="shared" ca="1" si="336"/>
        <v>0</v>
      </c>
      <c r="AT832">
        <f t="shared" ca="1" si="337"/>
        <v>0</v>
      </c>
      <c r="AU832" t="b">
        <f t="shared" ca="1" si="353"/>
        <v>0</v>
      </c>
      <c r="AV832" t="b">
        <f t="shared" ca="1" si="354"/>
        <v>0</v>
      </c>
      <c r="AW832" s="266" t="b">
        <f t="shared" ca="1" si="355"/>
        <v>0</v>
      </c>
      <c r="AX832" s="266" t="b">
        <f t="shared" ca="1" si="356"/>
        <v>0</v>
      </c>
      <c r="AY832" s="266" t="b">
        <f t="shared" ca="1" si="357"/>
        <v>0</v>
      </c>
    </row>
    <row r="833" spans="1:51" x14ac:dyDescent="0.25">
      <c r="A833">
        <v>801</v>
      </c>
      <c r="B833" s="163">
        <f ca="1">OFFSET(InputPriceData!B$15,CalculationsAndCharts!$A833+$A$11,0,1,1)</f>
        <v>40849</v>
      </c>
      <c r="C833" s="3">
        <f ca="1">OFFSET(InputPriceData!G$15,CalculationsAndCharts!$A833+$A$11,IF($C$7,8,0),1,1)</f>
        <v>729700</v>
      </c>
      <c r="D833" s="4">
        <f ca="1">OFFSET(InputPriceData!C$15,CalculationsAndCharts!$A833+$A$11,IF($C$7,8,0),1,1)</f>
        <v>13.31</v>
      </c>
      <c r="E833" s="4">
        <f ca="1">OFFSET(InputPriceData!D$15,CalculationsAndCharts!$A833+$A$11,IF($C$7,8,0),1,1)</f>
        <v>13.5</v>
      </c>
      <c r="F833" s="4">
        <f ca="1">OFFSET(InputPriceData!E$15,CalculationsAndCharts!$A833+$A$11,IF($C$7,8,0),1,1)</f>
        <v>13.15</v>
      </c>
      <c r="G833" s="4">
        <f ca="1">OFFSET(InputPriceData!F$15,CalculationsAndCharts!$A833+$A$11,IF($C$7,8,0),1,1)</f>
        <v>13.43</v>
      </c>
      <c r="H833" s="128"/>
      <c r="I833" s="128"/>
      <c r="K833" s="124"/>
      <c r="L833" s="279"/>
      <c r="M833" s="281"/>
      <c r="N833" s="280"/>
      <c r="O833" s="4"/>
      <c r="P833" s="4"/>
      <c r="Q833" s="3"/>
      <c r="S833" s="309">
        <f t="shared" ca="1" si="338"/>
        <v>14.6</v>
      </c>
      <c r="T833" s="309">
        <f t="shared" ca="1" si="339"/>
        <v>13.12</v>
      </c>
      <c r="U833" s="310">
        <f t="shared" ca="1" si="331"/>
        <v>0.20945945945945973</v>
      </c>
      <c r="V833" s="310" t="b">
        <f t="shared" ca="1" si="340"/>
        <v>0</v>
      </c>
      <c r="W833" s="3" t="b">
        <f t="shared" ca="1" si="341"/>
        <v>0</v>
      </c>
      <c r="X833" s="3" t="str">
        <f t="shared" ca="1" si="342"/>
        <v/>
      </c>
      <c r="Y833" s="3" t="str">
        <f t="shared" ca="1" si="332"/>
        <v/>
      </c>
      <c r="Z833" s="3" t="str">
        <f t="shared" ca="1" si="343"/>
        <v/>
      </c>
      <c r="AA833" s="3" t="str">
        <f t="shared" ca="1" si="344"/>
        <v/>
      </c>
      <c r="AB833" s="205">
        <f t="shared" ca="1" si="345"/>
        <v>8414</v>
      </c>
      <c r="AC833" s="205">
        <f t="shared" ca="1" si="346"/>
        <v>130</v>
      </c>
      <c r="AD833" s="205">
        <f t="shared" ca="1" si="333"/>
        <v>64.723076923076917</v>
      </c>
      <c r="AE833" s="205">
        <f t="shared" ca="1" si="334"/>
        <v>14.723076923076917</v>
      </c>
      <c r="AF833" s="205">
        <f t="shared" ca="1" si="347"/>
        <v>2.9446153846153837</v>
      </c>
      <c r="AG833" s="205"/>
      <c r="AH833" s="205"/>
      <c r="AI833" s="205"/>
      <c r="AJ833" s="205"/>
      <c r="AK833" s="4"/>
      <c r="AL833" s="4"/>
      <c r="AM833" s="309">
        <f t="shared" ca="1" si="348"/>
        <v>14.6</v>
      </c>
      <c r="AN833" s="309">
        <f t="shared" ca="1" si="349"/>
        <v>13.12</v>
      </c>
      <c r="AO833" s="310">
        <f t="shared" ca="1" si="350"/>
        <v>0.20945945945945973</v>
      </c>
      <c r="AP833" s="310" t="b">
        <f t="shared" ca="1" si="351"/>
        <v>0</v>
      </c>
      <c r="AQ833" s="309">
        <f t="shared" ca="1" si="352"/>
        <v>0</v>
      </c>
      <c r="AR833" s="205">
        <f t="shared" ca="1" si="335"/>
        <v>0</v>
      </c>
      <c r="AS833" s="45" t="b">
        <f t="shared" ca="1" si="336"/>
        <v>0</v>
      </c>
      <c r="AT833">
        <f t="shared" ca="1" si="337"/>
        <v>0</v>
      </c>
      <c r="AU833" t="b">
        <f t="shared" ca="1" si="353"/>
        <v>0</v>
      </c>
      <c r="AV833" t="b">
        <f t="shared" ca="1" si="354"/>
        <v>0</v>
      </c>
      <c r="AW833" s="266" t="b">
        <f t="shared" ca="1" si="355"/>
        <v>0</v>
      </c>
      <c r="AX833" s="266" t="b">
        <f t="shared" ca="1" si="356"/>
        <v>0</v>
      </c>
      <c r="AY833" s="266" t="b">
        <f t="shared" ca="1" si="357"/>
        <v>1</v>
      </c>
    </row>
    <row r="834" spans="1:51" x14ac:dyDescent="0.25">
      <c r="A834">
        <v>802</v>
      </c>
      <c r="B834" s="163">
        <f ca="1">OFFSET(InputPriceData!B$15,CalculationsAndCharts!$A834+$A$11,0,1,1)</f>
        <v>40848</v>
      </c>
      <c r="C834" s="3">
        <f ca="1">OFFSET(InputPriceData!G$15,CalculationsAndCharts!$A834+$A$11,IF($C$7,8,0),1,1)</f>
        <v>1421600</v>
      </c>
      <c r="D834" s="4">
        <f ca="1">OFFSET(InputPriceData!C$15,CalculationsAndCharts!$A834+$A$11,IF($C$7,8,0),1,1)</f>
        <v>13.01</v>
      </c>
      <c r="E834" s="4">
        <f ca="1">OFFSET(InputPriceData!D$15,CalculationsAndCharts!$A834+$A$11,IF($C$7,8,0),1,1)</f>
        <v>13.35</v>
      </c>
      <c r="F834" s="4">
        <f ca="1">OFFSET(InputPriceData!E$15,CalculationsAndCharts!$A834+$A$11,IF($C$7,8,0),1,1)</f>
        <v>12.94</v>
      </c>
      <c r="G834" s="4">
        <f ca="1">OFFSET(InputPriceData!F$15,CalculationsAndCharts!$A834+$A$11,IF($C$7,8,0),1,1)</f>
        <v>13.12</v>
      </c>
      <c r="H834" s="128"/>
      <c r="I834" s="128"/>
      <c r="K834" s="124"/>
      <c r="L834" s="279"/>
      <c r="M834" s="281"/>
      <c r="N834" s="280"/>
      <c r="O834" s="4"/>
      <c r="P834" s="4"/>
      <c r="Q834" s="3"/>
      <c r="S834" s="309">
        <f t="shared" ca="1" si="338"/>
        <v>14.6</v>
      </c>
      <c r="T834" s="309">
        <f t="shared" ca="1" si="339"/>
        <v>13.12</v>
      </c>
      <c r="U834" s="310">
        <f t="shared" ca="1" si="331"/>
        <v>0</v>
      </c>
      <c r="V834" s="310" t="b">
        <f t="shared" ca="1" si="340"/>
        <v>1</v>
      </c>
      <c r="W834" s="3" t="b">
        <f t="shared" ca="1" si="341"/>
        <v>0</v>
      </c>
      <c r="X834" s="3" t="str">
        <f t="shared" ca="1" si="342"/>
        <v/>
      </c>
      <c r="Y834" s="3" t="str">
        <f t="shared" ca="1" si="332"/>
        <v/>
      </c>
      <c r="Z834" s="3" t="str">
        <f t="shared" ca="1" si="343"/>
        <v/>
      </c>
      <c r="AA834" s="3" t="str">
        <f t="shared" ca="1" si="344"/>
        <v/>
      </c>
      <c r="AB834" s="205">
        <f t="shared" ca="1" si="345"/>
        <v>8414</v>
      </c>
      <c r="AC834" s="205">
        <f t="shared" ca="1" si="346"/>
        <v>130</v>
      </c>
      <c r="AD834" s="205">
        <f t="shared" ca="1" si="333"/>
        <v>64.723076923076917</v>
      </c>
      <c r="AE834" s="205">
        <f t="shared" ca="1" si="334"/>
        <v>14.723076923076917</v>
      </c>
      <c r="AF834" s="205">
        <f t="shared" ca="1" si="347"/>
        <v>2.9446153846153837</v>
      </c>
      <c r="AG834" s="205"/>
      <c r="AH834" s="205"/>
      <c r="AI834" s="205"/>
      <c r="AJ834" s="205"/>
      <c r="AK834" s="4"/>
      <c r="AL834" s="4"/>
      <c r="AM834" s="309">
        <f t="shared" ca="1" si="348"/>
        <v>14.6</v>
      </c>
      <c r="AN834" s="309">
        <f t="shared" ca="1" si="349"/>
        <v>13.12</v>
      </c>
      <c r="AO834" s="310">
        <f t="shared" ca="1" si="350"/>
        <v>0</v>
      </c>
      <c r="AP834" s="310" t="b">
        <f t="shared" ca="1" si="351"/>
        <v>1</v>
      </c>
      <c r="AQ834" s="309">
        <f t="shared" ca="1" si="352"/>
        <v>0.40319999999999995</v>
      </c>
      <c r="AR834" s="205">
        <f t="shared" ca="1" si="335"/>
        <v>13.036799999999999</v>
      </c>
      <c r="AS834" s="45" t="b">
        <f t="shared" ca="1" si="336"/>
        <v>1</v>
      </c>
      <c r="AT834">
        <f t="shared" ca="1" si="337"/>
        <v>4</v>
      </c>
      <c r="AU834" t="b">
        <f t="shared" ca="1" si="353"/>
        <v>0</v>
      </c>
      <c r="AV834" t="b">
        <f t="shared" ca="1" si="354"/>
        <v>1</v>
      </c>
      <c r="AW834" s="266" t="b">
        <f t="shared" ca="1" si="355"/>
        <v>0</v>
      </c>
      <c r="AX834" s="266" t="b">
        <f t="shared" ca="1" si="356"/>
        <v>1</v>
      </c>
      <c r="AY834" s="266" t="b">
        <f t="shared" ca="1" si="357"/>
        <v>0</v>
      </c>
    </row>
    <row r="835" spans="1:51" x14ac:dyDescent="0.25">
      <c r="A835">
        <v>803</v>
      </c>
      <c r="B835" s="163">
        <f ca="1">OFFSET(InputPriceData!B$15,CalculationsAndCharts!$A835+$A$11,0,1,1)</f>
        <v>40847</v>
      </c>
      <c r="C835" s="3">
        <f ca="1">OFFSET(InputPriceData!G$15,CalculationsAndCharts!$A835+$A$11,IF($C$7,8,0),1,1)</f>
        <v>755900</v>
      </c>
      <c r="D835" s="4">
        <f ca="1">OFFSET(InputPriceData!C$15,CalculationsAndCharts!$A835+$A$11,IF($C$7,8,0),1,1)</f>
        <v>13.46</v>
      </c>
      <c r="E835" s="4">
        <f ca="1">OFFSET(InputPriceData!D$15,CalculationsAndCharts!$A835+$A$11,IF($C$7,8,0),1,1)</f>
        <v>13.63</v>
      </c>
      <c r="F835" s="4">
        <f ca="1">OFFSET(InputPriceData!E$15,CalculationsAndCharts!$A835+$A$11,IF($C$7,8,0),1,1)</f>
        <v>13.37</v>
      </c>
      <c r="G835" s="4">
        <f ca="1">OFFSET(InputPriceData!F$15,CalculationsAndCharts!$A835+$A$11,IF($C$7,8,0),1,1)</f>
        <v>13.41</v>
      </c>
      <c r="H835" s="128"/>
      <c r="I835" s="128"/>
      <c r="K835" s="124"/>
      <c r="L835" s="279"/>
      <c r="M835" s="281"/>
      <c r="N835" s="280"/>
      <c r="O835" s="4"/>
      <c r="P835" s="4"/>
      <c r="Q835" s="3"/>
      <c r="S835" s="309">
        <f t="shared" ca="1" si="338"/>
        <v>14.6</v>
      </c>
      <c r="T835" s="309">
        <f t="shared" ca="1" si="339"/>
        <v>13.2</v>
      </c>
      <c r="U835" s="310">
        <f t="shared" ca="1" si="331"/>
        <v>0.15000000000000058</v>
      </c>
      <c r="V835" s="310" t="b">
        <f t="shared" ca="1" si="340"/>
        <v>0</v>
      </c>
      <c r="W835" s="3" t="b">
        <f t="shared" ca="1" si="341"/>
        <v>0</v>
      </c>
      <c r="X835" s="3" t="str">
        <f t="shared" ca="1" si="342"/>
        <v/>
      </c>
      <c r="Y835" s="3" t="str">
        <f t="shared" ca="1" si="332"/>
        <v/>
      </c>
      <c r="Z835" s="3" t="str">
        <f t="shared" ca="1" si="343"/>
        <v/>
      </c>
      <c r="AA835" s="3" t="str">
        <f t="shared" ca="1" si="344"/>
        <v/>
      </c>
      <c r="AB835" s="205">
        <f t="shared" ca="1" si="345"/>
        <v>8414</v>
      </c>
      <c r="AC835" s="205">
        <f t="shared" ca="1" si="346"/>
        <v>130</v>
      </c>
      <c r="AD835" s="205">
        <f t="shared" ca="1" si="333"/>
        <v>64.723076923076917</v>
      </c>
      <c r="AE835" s="205">
        <f t="shared" ca="1" si="334"/>
        <v>14.723076923076917</v>
      </c>
      <c r="AF835" s="205">
        <f t="shared" ca="1" si="347"/>
        <v>2.9446153846153837</v>
      </c>
      <c r="AG835" s="205"/>
      <c r="AH835" s="205"/>
      <c r="AI835" s="205"/>
      <c r="AJ835" s="205"/>
      <c r="AK835" s="4"/>
      <c r="AL835" s="4"/>
      <c r="AM835" s="309">
        <f t="shared" ca="1" si="348"/>
        <v>14.6</v>
      </c>
      <c r="AN835" s="309">
        <f t="shared" ca="1" si="349"/>
        <v>13.2</v>
      </c>
      <c r="AO835" s="310">
        <f t="shared" ca="1" si="350"/>
        <v>0.15000000000000058</v>
      </c>
      <c r="AP835" s="310" t="b">
        <f t="shared" ca="1" si="351"/>
        <v>0</v>
      </c>
      <c r="AQ835" s="309">
        <f t="shared" ca="1" si="352"/>
        <v>0.40319999999999995</v>
      </c>
      <c r="AR835" s="205">
        <f t="shared" ca="1" si="335"/>
        <v>13.036799999999999</v>
      </c>
      <c r="AS835" s="45" t="b">
        <f t="shared" ca="1" si="336"/>
        <v>0</v>
      </c>
      <c r="AT835">
        <f t="shared" ca="1" si="337"/>
        <v>3</v>
      </c>
      <c r="AU835" t="b">
        <f t="shared" ca="1" si="353"/>
        <v>0</v>
      </c>
      <c r="AV835" t="b">
        <f t="shared" ca="1" si="354"/>
        <v>0</v>
      </c>
      <c r="AW835" s="266" t="b">
        <f t="shared" ca="1" si="355"/>
        <v>0</v>
      </c>
      <c r="AX835" s="266" t="b">
        <f t="shared" ca="1" si="356"/>
        <v>1</v>
      </c>
      <c r="AY835" s="266" t="b">
        <f t="shared" ca="1" si="357"/>
        <v>0</v>
      </c>
    </row>
    <row r="836" spans="1:51" x14ac:dyDescent="0.25">
      <c r="A836">
        <v>804</v>
      </c>
      <c r="B836" s="163">
        <f ca="1">OFFSET(InputPriceData!B$15,CalculationsAndCharts!$A836+$A$11,0,1,1)</f>
        <v>40844</v>
      </c>
      <c r="C836" s="3">
        <f ca="1">OFFSET(InputPriceData!G$15,CalculationsAndCharts!$A836+$A$11,IF($C$7,8,0),1,1)</f>
        <v>579700</v>
      </c>
      <c r="D836" s="4">
        <f ca="1">OFFSET(InputPriceData!C$15,CalculationsAndCharts!$A836+$A$11,IF($C$7,8,0),1,1)</f>
        <v>13.57</v>
      </c>
      <c r="E836" s="4">
        <f ca="1">OFFSET(InputPriceData!D$15,CalculationsAndCharts!$A836+$A$11,IF($C$7,8,0),1,1)</f>
        <v>13.74</v>
      </c>
      <c r="F836" s="4">
        <f ca="1">OFFSET(InputPriceData!E$15,CalculationsAndCharts!$A836+$A$11,IF($C$7,8,0),1,1)</f>
        <v>13.23</v>
      </c>
      <c r="G836" s="4">
        <f ca="1">OFFSET(InputPriceData!F$15,CalculationsAndCharts!$A836+$A$11,IF($C$7,8,0),1,1)</f>
        <v>13.63</v>
      </c>
      <c r="H836" s="128"/>
      <c r="I836" s="128"/>
      <c r="K836" s="124"/>
      <c r="L836" s="279"/>
      <c r="M836" s="281"/>
      <c r="N836" s="280"/>
      <c r="O836" s="4"/>
      <c r="P836" s="4"/>
      <c r="Q836" s="3"/>
      <c r="S836" s="309">
        <f t="shared" ca="1" si="338"/>
        <v>14.6</v>
      </c>
      <c r="T836" s="309">
        <f t="shared" ca="1" si="339"/>
        <v>13.2</v>
      </c>
      <c r="U836" s="310">
        <f t="shared" ca="1" si="331"/>
        <v>0.30714285714285811</v>
      </c>
      <c r="V836" s="310" t="b">
        <f t="shared" ca="1" si="340"/>
        <v>0</v>
      </c>
      <c r="W836" s="3" t="b">
        <f t="shared" ca="1" si="341"/>
        <v>0</v>
      </c>
      <c r="X836" s="3" t="str">
        <f t="shared" ca="1" si="342"/>
        <v/>
      </c>
      <c r="Y836" s="3" t="str">
        <f t="shared" ca="1" si="332"/>
        <v/>
      </c>
      <c r="Z836" s="3" t="str">
        <f t="shared" ca="1" si="343"/>
        <v/>
      </c>
      <c r="AA836" s="3" t="str">
        <f t="shared" ca="1" si="344"/>
        <v/>
      </c>
      <c r="AB836" s="205">
        <f t="shared" ca="1" si="345"/>
        <v>8414</v>
      </c>
      <c r="AC836" s="205">
        <f t="shared" ca="1" si="346"/>
        <v>130</v>
      </c>
      <c r="AD836" s="205">
        <f t="shared" ca="1" si="333"/>
        <v>64.723076923076917</v>
      </c>
      <c r="AE836" s="205">
        <f t="shared" ca="1" si="334"/>
        <v>14.723076923076917</v>
      </c>
      <c r="AF836" s="205">
        <f t="shared" ca="1" si="347"/>
        <v>2.9446153846153837</v>
      </c>
      <c r="AG836" s="205"/>
      <c r="AH836" s="205"/>
      <c r="AI836" s="205"/>
      <c r="AJ836" s="205"/>
      <c r="AK836" s="4"/>
      <c r="AL836" s="4"/>
      <c r="AM836" s="309">
        <f t="shared" ca="1" si="348"/>
        <v>14.6</v>
      </c>
      <c r="AN836" s="309">
        <f t="shared" ca="1" si="349"/>
        <v>13.2</v>
      </c>
      <c r="AO836" s="310">
        <f t="shared" ca="1" si="350"/>
        <v>0.30714285714285811</v>
      </c>
      <c r="AP836" s="310" t="b">
        <f t="shared" ca="1" si="351"/>
        <v>0</v>
      </c>
      <c r="AQ836" s="309">
        <f t="shared" ca="1" si="352"/>
        <v>0.40319999999999995</v>
      </c>
      <c r="AR836" s="205">
        <f t="shared" ca="1" si="335"/>
        <v>13.036799999999999</v>
      </c>
      <c r="AS836" s="45" t="b">
        <f t="shared" ca="1" si="336"/>
        <v>0</v>
      </c>
      <c r="AT836">
        <f t="shared" ca="1" si="337"/>
        <v>2</v>
      </c>
      <c r="AU836" t="b">
        <f t="shared" ca="1" si="353"/>
        <v>0</v>
      </c>
      <c r="AV836" t="b">
        <f t="shared" ca="1" si="354"/>
        <v>0</v>
      </c>
      <c r="AW836" s="266" t="b">
        <f t="shared" ca="1" si="355"/>
        <v>0</v>
      </c>
      <c r="AX836" s="266" t="b">
        <f t="shared" ca="1" si="356"/>
        <v>1</v>
      </c>
      <c r="AY836" s="266" t="b">
        <f t="shared" ca="1" si="357"/>
        <v>0</v>
      </c>
    </row>
    <row r="837" spans="1:51" x14ac:dyDescent="0.25">
      <c r="A837">
        <v>805</v>
      </c>
      <c r="B837" s="163">
        <f ca="1">OFFSET(InputPriceData!B$15,CalculationsAndCharts!$A837+$A$11,0,1,1)</f>
        <v>40843</v>
      </c>
      <c r="C837" s="3">
        <f ca="1">OFFSET(InputPriceData!G$15,CalculationsAndCharts!$A837+$A$11,IF($C$7,8,0),1,1)</f>
        <v>1807500</v>
      </c>
      <c r="D837" s="4">
        <f ca="1">OFFSET(InputPriceData!C$15,CalculationsAndCharts!$A837+$A$11,IF($C$7,8,0),1,1)</f>
        <v>13.44</v>
      </c>
      <c r="E837" s="4">
        <f ca="1">OFFSET(InputPriceData!D$15,CalculationsAndCharts!$A837+$A$11,IF($C$7,8,0),1,1)</f>
        <v>13.71</v>
      </c>
      <c r="F837" s="4">
        <f ca="1">OFFSET(InputPriceData!E$15,CalculationsAndCharts!$A837+$A$11,IF($C$7,8,0),1,1)</f>
        <v>13.05</v>
      </c>
      <c r="G837" s="4">
        <f ca="1">OFFSET(InputPriceData!F$15,CalculationsAndCharts!$A837+$A$11,IF($C$7,8,0),1,1)</f>
        <v>13.57</v>
      </c>
      <c r="H837" s="128"/>
      <c r="I837" s="128"/>
      <c r="K837" s="124"/>
      <c r="L837" s="279"/>
      <c r="M837" s="281"/>
      <c r="N837" s="280"/>
      <c r="O837" s="4"/>
      <c r="P837" s="4"/>
      <c r="Q837" s="3"/>
      <c r="S837" s="309">
        <f t="shared" ca="1" si="338"/>
        <v>14.6</v>
      </c>
      <c r="T837" s="309">
        <f t="shared" ca="1" si="339"/>
        <v>13.2</v>
      </c>
      <c r="U837" s="310">
        <f t="shared" ca="1" si="331"/>
        <v>0.26428571428571496</v>
      </c>
      <c r="V837" s="310" t="b">
        <f t="shared" ca="1" si="340"/>
        <v>0</v>
      </c>
      <c r="W837" s="3" t="b">
        <f t="shared" ca="1" si="341"/>
        <v>0</v>
      </c>
      <c r="X837" s="3" t="str">
        <f t="shared" ca="1" si="342"/>
        <v/>
      </c>
      <c r="Y837" s="3" t="str">
        <f t="shared" ca="1" si="332"/>
        <v/>
      </c>
      <c r="Z837" s="3" t="str">
        <f t="shared" ca="1" si="343"/>
        <v/>
      </c>
      <c r="AA837" s="3" t="str">
        <f t="shared" ca="1" si="344"/>
        <v/>
      </c>
      <c r="AB837" s="205">
        <f t="shared" ca="1" si="345"/>
        <v>8414</v>
      </c>
      <c r="AC837" s="205">
        <f t="shared" ca="1" si="346"/>
        <v>130</v>
      </c>
      <c r="AD837" s="205">
        <f t="shared" ca="1" si="333"/>
        <v>64.723076923076917</v>
      </c>
      <c r="AE837" s="205">
        <f t="shared" ca="1" si="334"/>
        <v>14.723076923076917</v>
      </c>
      <c r="AF837" s="205">
        <f t="shared" ca="1" si="347"/>
        <v>2.9446153846153837</v>
      </c>
      <c r="AG837" s="205"/>
      <c r="AH837" s="205"/>
      <c r="AI837" s="205"/>
      <c r="AJ837" s="205"/>
      <c r="AK837" s="4"/>
      <c r="AL837" s="4"/>
      <c r="AM837" s="309">
        <f t="shared" ca="1" si="348"/>
        <v>14.6</v>
      </c>
      <c r="AN837" s="309">
        <f t="shared" ca="1" si="349"/>
        <v>13.2</v>
      </c>
      <c r="AO837" s="310">
        <f t="shared" ca="1" si="350"/>
        <v>0.26428571428571496</v>
      </c>
      <c r="AP837" s="310" t="b">
        <f t="shared" ca="1" si="351"/>
        <v>0</v>
      </c>
      <c r="AQ837" s="309">
        <f t="shared" ca="1" si="352"/>
        <v>0.40319999999999995</v>
      </c>
      <c r="AR837" s="205">
        <f t="shared" ca="1" si="335"/>
        <v>13.036799999999999</v>
      </c>
      <c r="AS837" s="45" t="b">
        <f t="shared" ca="1" si="336"/>
        <v>0</v>
      </c>
      <c r="AT837">
        <f t="shared" ca="1" si="337"/>
        <v>1</v>
      </c>
      <c r="AU837" t="b">
        <f t="shared" ca="1" si="353"/>
        <v>0</v>
      </c>
      <c r="AV837" t="b">
        <f t="shared" ca="1" si="354"/>
        <v>0</v>
      </c>
      <c r="AW837" s="266" t="b">
        <f t="shared" ca="1" si="355"/>
        <v>1</v>
      </c>
      <c r="AX837" s="266" t="b">
        <f t="shared" ca="1" si="356"/>
        <v>1</v>
      </c>
      <c r="AY837" s="266" t="b">
        <f t="shared" ca="1" si="357"/>
        <v>0</v>
      </c>
    </row>
    <row r="838" spans="1:51" x14ac:dyDescent="0.25">
      <c r="A838">
        <v>806</v>
      </c>
      <c r="B838" s="163">
        <f ca="1">OFFSET(InputPriceData!B$15,CalculationsAndCharts!$A838+$A$11,0,1,1)</f>
        <v>40842</v>
      </c>
      <c r="C838" s="3">
        <f ca="1">OFFSET(InputPriceData!G$15,CalculationsAndCharts!$A838+$A$11,IF($C$7,8,0),1,1)</f>
        <v>2445900</v>
      </c>
      <c r="D838" s="4">
        <f ca="1">OFFSET(InputPriceData!C$15,CalculationsAndCharts!$A838+$A$11,IF($C$7,8,0),1,1)</f>
        <v>12.92</v>
      </c>
      <c r="E838" s="4">
        <f ca="1">OFFSET(InputPriceData!D$15,CalculationsAndCharts!$A838+$A$11,IF($C$7,8,0),1,1)</f>
        <v>13.49</v>
      </c>
      <c r="F838" s="4">
        <f ca="1">OFFSET(InputPriceData!E$15,CalculationsAndCharts!$A838+$A$11,IF($C$7,8,0),1,1)</f>
        <v>12.87</v>
      </c>
      <c r="G838" s="4">
        <f ca="1">OFFSET(InputPriceData!F$15,CalculationsAndCharts!$A838+$A$11,IF($C$7,8,0),1,1)</f>
        <v>13.2</v>
      </c>
      <c r="H838" s="128"/>
      <c r="I838" s="128"/>
      <c r="K838" s="124"/>
      <c r="L838" s="279"/>
      <c r="M838" s="281"/>
      <c r="N838" s="280"/>
      <c r="O838" s="4"/>
      <c r="P838" s="4"/>
      <c r="Q838" s="3"/>
      <c r="S838" s="309">
        <f t="shared" ca="1" si="338"/>
        <v>14.6</v>
      </c>
      <c r="T838" s="309">
        <f t="shared" ca="1" si="339"/>
        <v>13.2</v>
      </c>
      <c r="U838" s="310">
        <f t="shared" ca="1" si="331"/>
        <v>0</v>
      </c>
      <c r="V838" s="310" t="b">
        <f t="shared" ca="1" si="340"/>
        <v>1</v>
      </c>
      <c r="W838" s="3" t="b">
        <f t="shared" ca="1" si="341"/>
        <v>0</v>
      </c>
      <c r="X838" s="3" t="str">
        <f t="shared" ca="1" si="342"/>
        <v/>
      </c>
      <c r="Y838" s="3" t="str">
        <f t="shared" ca="1" si="332"/>
        <v/>
      </c>
      <c r="Z838" s="3" t="str">
        <f t="shared" ca="1" si="343"/>
        <v/>
      </c>
      <c r="AA838" s="3" t="str">
        <f t="shared" ca="1" si="344"/>
        <v/>
      </c>
      <c r="AB838" s="205">
        <f t="shared" ca="1" si="345"/>
        <v>8414</v>
      </c>
      <c r="AC838" s="205">
        <f t="shared" ca="1" si="346"/>
        <v>130</v>
      </c>
      <c r="AD838" s="205">
        <f t="shared" ca="1" si="333"/>
        <v>64.723076923076917</v>
      </c>
      <c r="AE838" s="205">
        <f t="shared" ca="1" si="334"/>
        <v>14.723076923076917</v>
      </c>
      <c r="AF838" s="205">
        <f t="shared" ca="1" si="347"/>
        <v>2.9446153846153837</v>
      </c>
      <c r="AG838" s="205"/>
      <c r="AH838" s="205"/>
      <c r="AI838" s="205"/>
      <c r="AJ838" s="205"/>
      <c r="AK838" s="4"/>
      <c r="AL838" s="4"/>
      <c r="AM838" s="309">
        <f t="shared" ca="1" si="348"/>
        <v>14.6</v>
      </c>
      <c r="AN838" s="309">
        <f t="shared" ca="1" si="349"/>
        <v>13.2</v>
      </c>
      <c r="AO838" s="310">
        <f t="shared" ca="1" si="350"/>
        <v>0</v>
      </c>
      <c r="AP838" s="310" t="b">
        <f t="shared" ca="1" si="351"/>
        <v>1</v>
      </c>
      <c r="AQ838" s="309">
        <f t="shared" ca="1" si="352"/>
        <v>0</v>
      </c>
      <c r="AR838" s="205">
        <f t="shared" ca="1" si="335"/>
        <v>0</v>
      </c>
      <c r="AS838" s="45" t="b">
        <f t="shared" ca="1" si="336"/>
        <v>0</v>
      </c>
      <c r="AT838">
        <f t="shared" ca="1" si="337"/>
        <v>0</v>
      </c>
      <c r="AU838" t="b">
        <f t="shared" ca="1" si="353"/>
        <v>0</v>
      </c>
      <c r="AV838" t="b">
        <f t="shared" ca="1" si="354"/>
        <v>0</v>
      </c>
      <c r="AW838" s="266" t="b">
        <f t="shared" ca="1" si="355"/>
        <v>0</v>
      </c>
      <c r="AX838" s="266" t="b">
        <f t="shared" ca="1" si="356"/>
        <v>0</v>
      </c>
      <c r="AY838" s="266" t="b">
        <f t="shared" ca="1" si="357"/>
        <v>0</v>
      </c>
    </row>
    <row r="839" spans="1:51" x14ac:dyDescent="0.25">
      <c r="A839">
        <v>807</v>
      </c>
      <c r="B839" s="163">
        <f ca="1">OFFSET(InputPriceData!B$15,CalculationsAndCharts!$A839+$A$11,0,1,1)</f>
        <v>40841</v>
      </c>
      <c r="C839" s="3">
        <f ca="1">OFFSET(InputPriceData!G$15,CalculationsAndCharts!$A839+$A$11,IF($C$7,8,0),1,1)</f>
        <v>478500</v>
      </c>
      <c r="D839" s="4">
        <f ca="1">OFFSET(InputPriceData!C$15,CalculationsAndCharts!$A839+$A$11,IF($C$7,8,0),1,1)</f>
        <v>14.32</v>
      </c>
      <c r="E839" s="4">
        <f ca="1">OFFSET(InputPriceData!D$15,CalculationsAndCharts!$A839+$A$11,IF($C$7,8,0),1,1)</f>
        <v>14.32</v>
      </c>
      <c r="F839" s="4">
        <f ca="1">OFFSET(InputPriceData!E$15,CalculationsAndCharts!$A839+$A$11,IF($C$7,8,0),1,1)</f>
        <v>14.07</v>
      </c>
      <c r="G839" s="4">
        <f ca="1">OFFSET(InputPriceData!F$15,CalculationsAndCharts!$A839+$A$11,IF($C$7,8,0),1,1)</f>
        <v>14.1</v>
      </c>
      <c r="H839" s="128"/>
      <c r="I839" s="128"/>
      <c r="K839" s="124"/>
      <c r="L839" s="279"/>
      <c r="M839" s="281"/>
      <c r="N839" s="280"/>
      <c r="O839" s="4"/>
      <c r="P839" s="4"/>
      <c r="Q839" s="3"/>
      <c r="S839" s="309">
        <f t="shared" ca="1" si="338"/>
        <v>14.6</v>
      </c>
      <c r="T839" s="309">
        <f t="shared" ca="1" si="339"/>
        <v>13.33</v>
      </c>
      <c r="U839" s="310">
        <f t="shared" ca="1" si="331"/>
        <v>0.60629921259842512</v>
      </c>
      <c r="V839" s="310" t="b">
        <f t="shared" ca="1" si="340"/>
        <v>0</v>
      </c>
      <c r="W839" s="3" t="b">
        <f t="shared" ca="1" si="341"/>
        <v>1</v>
      </c>
      <c r="X839" s="3">
        <f t="shared" ca="1" si="342"/>
        <v>13.56</v>
      </c>
      <c r="Y839" s="3">
        <f t="shared" ca="1" si="332"/>
        <v>3.982300884955746</v>
      </c>
      <c r="Z839" s="3">
        <f t="shared" ca="1" si="343"/>
        <v>3.982300884955746</v>
      </c>
      <c r="AA839" s="3">
        <f t="shared" ca="1" si="344"/>
        <v>69</v>
      </c>
      <c r="AB839" s="205">
        <f t="shared" ca="1" si="345"/>
        <v>8414</v>
      </c>
      <c r="AC839" s="205">
        <f t="shared" ca="1" si="346"/>
        <v>130</v>
      </c>
      <c r="AD839" s="205">
        <f t="shared" ca="1" si="333"/>
        <v>64.723076923076917</v>
      </c>
      <c r="AE839" s="205">
        <f t="shared" ca="1" si="334"/>
        <v>14.723076923076917</v>
      </c>
      <c r="AF839" s="205">
        <f t="shared" ca="1" si="347"/>
        <v>2.9446153846153837</v>
      </c>
      <c r="AG839" s="205"/>
      <c r="AH839" s="205"/>
      <c r="AI839" s="205"/>
      <c r="AJ839" s="205"/>
      <c r="AK839" s="4"/>
      <c r="AL839" s="4"/>
      <c r="AM839" s="309">
        <f t="shared" ca="1" si="348"/>
        <v>14.6</v>
      </c>
      <c r="AN839" s="309">
        <f t="shared" ca="1" si="349"/>
        <v>13.96</v>
      </c>
      <c r="AO839" s="310">
        <f t="shared" ca="1" si="350"/>
        <v>0.21874999999999853</v>
      </c>
      <c r="AP839" s="310" t="b">
        <f t="shared" ca="1" si="351"/>
        <v>0</v>
      </c>
      <c r="AQ839" s="309">
        <f t="shared" ca="1" si="352"/>
        <v>0</v>
      </c>
      <c r="AR839" s="205">
        <f t="shared" ca="1" si="335"/>
        <v>0</v>
      </c>
      <c r="AS839" s="45" t="b">
        <f t="shared" ca="1" si="336"/>
        <v>0</v>
      </c>
      <c r="AT839">
        <f t="shared" ca="1" si="337"/>
        <v>0</v>
      </c>
      <c r="AU839" t="b">
        <f t="shared" ca="1" si="353"/>
        <v>0</v>
      </c>
      <c r="AV839" t="b">
        <f t="shared" ca="1" si="354"/>
        <v>0</v>
      </c>
      <c r="AW839" s="266" t="b">
        <f t="shared" ca="1" si="355"/>
        <v>0</v>
      </c>
      <c r="AX839" s="266" t="b">
        <f t="shared" ca="1" si="356"/>
        <v>0</v>
      </c>
      <c r="AY839" s="266" t="b">
        <f t="shared" ca="1" si="357"/>
        <v>0</v>
      </c>
    </row>
    <row r="840" spans="1:51" x14ac:dyDescent="0.25">
      <c r="A840">
        <v>808</v>
      </c>
      <c r="B840" s="163">
        <f ca="1">OFFSET(InputPriceData!B$15,CalculationsAndCharts!$A840+$A$11,0,1,1)</f>
        <v>40840</v>
      </c>
      <c r="C840" s="3">
        <f ca="1">OFFSET(InputPriceData!G$15,CalculationsAndCharts!$A840+$A$11,IF($C$7,8,0),1,1)</f>
        <v>495100</v>
      </c>
      <c r="D840" s="4">
        <f ca="1">OFFSET(InputPriceData!C$15,CalculationsAndCharts!$A840+$A$11,IF($C$7,8,0),1,1)</f>
        <v>14.37</v>
      </c>
      <c r="E840" s="4">
        <f ca="1">OFFSET(InputPriceData!D$15,CalculationsAndCharts!$A840+$A$11,IF($C$7,8,0),1,1)</f>
        <v>14.55</v>
      </c>
      <c r="F840" s="4">
        <f ca="1">OFFSET(InputPriceData!E$15,CalculationsAndCharts!$A840+$A$11,IF($C$7,8,0),1,1)</f>
        <v>14.24</v>
      </c>
      <c r="G840" s="4">
        <f ca="1">OFFSET(InputPriceData!F$15,CalculationsAndCharts!$A840+$A$11,IF($C$7,8,0),1,1)</f>
        <v>14.46</v>
      </c>
      <c r="H840" s="128"/>
      <c r="I840" s="128"/>
      <c r="K840" s="124"/>
      <c r="L840" s="279"/>
      <c r="M840" s="281"/>
      <c r="N840" s="280"/>
      <c r="O840" s="4"/>
      <c r="P840" s="4"/>
      <c r="Q840" s="3"/>
      <c r="S840" s="309">
        <f t="shared" ca="1" si="338"/>
        <v>14.6</v>
      </c>
      <c r="T840" s="309">
        <f t="shared" ca="1" si="339"/>
        <v>13.33</v>
      </c>
      <c r="U840" s="310">
        <f t="shared" ca="1" si="331"/>
        <v>0.88976377952755992</v>
      </c>
      <c r="V840" s="310" t="b">
        <f t="shared" ca="1" si="340"/>
        <v>0</v>
      </c>
      <c r="W840" s="3" t="b">
        <f t="shared" ca="1" si="341"/>
        <v>0</v>
      </c>
      <c r="X840" s="3" t="str">
        <f t="shared" ca="1" si="342"/>
        <v/>
      </c>
      <c r="Y840" s="3" t="str">
        <f t="shared" ca="1" si="332"/>
        <v/>
      </c>
      <c r="Z840" s="3" t="str">
        <f t="shared" ca="1" si="343"/>
        <v/>
      </c>
      <c r="AA840" s="3" t="str">
        <f t="shared" ca="1" si="344"/>
        <v/>
      </c>
      <c r="AB840" s="205">
        <f t="shared" ca="1" si="345"/>
        <v>8345</v>
      </c>
      <c r="AC840" s="205">
        <f t="shared" ca="1" si="346"/>
        <v>129</v>
      </c>
      <c r="AD840" s="205">
        <f t="shared" ca="1" si="333"/>
        <v>64.689922480620154</v>
      </c>
      <c r="AE840" s="205">
        <f t="shared" ca="1" si="334"/>
        <v>14.689922480620154</v>
      </c>
      <c r="AF840" s="205">
        <f t="shared" ca="1" si="347"/>
        <v>2.9379844961240309</v>
      </c>
      <c r="AG840" s="205"/>
      <c r="AH840" s="205"/>
      <c r="AI840" s="205"/>
      <c r="AJ840" s="205"/>
      <c r="AK840" s="4"/>
      <c r="AL840" s="4"/>
      <c r="AM840" s="309">
        <f t="shared" ca="1" si="348"/>
        <v>14.6</v>
      </c>
      <c r="AN840" s="309">
        <f t="shared" ca="1" si="349"/>
        <v>13.33</v>
      </c>
      <c r="AO840" s="310">
        <f t="shared" ca="1" si="350"/>
        <v>0.88976377952755992</v>
      </c>
      <c r="AP840" s="310" t="b">
        <f t="shared" ca="1" si="351"/>
        <v>0</v>
      </c>
      <c r="AQ840" s="309">
        <f t="shared" ca="1" si="352"/>
        <v>0</v>
      </c>
      <c r="AR840" s="205">
        <f t="shared" ca="1" si="335"/>
        <v>0</v>
      </c>
      <c r="AS840" s="45" t="b">
        <f t="shared" ca="1" si="336"/>
        <v>0</v>
      </c>
      <c r="AT840">
        <f t="shared" ca="1" si="337"/>
        <v>0</v>
      </c>
      <c r="AU840" t="b">
        <f t="shared" ca="1" si="353"/>
        <v>0</v>
      </c>
      <c r="AV840" t="b">
        <f t="shared" ca="1" si="354"/>
        <v>0</v>
      </c>
      <c r="AW840" s="266" t="b">
        <f t="shared" ca="1" si="355"/>
        <v>0</v>
      </c>
      <c r="AX840" s="266" t="b">
        <f t="shared" ca="1" si="356"/>
        <v>0</v>
      </c>
      <c r="AY840" s="266" t="b">
        <f t="shared" ca="1" si="357"/>
        <v>0</v>
      </c>
    </row>
    <row r="841" spans="1:51" x14ac:dyDescent="0.25">
      <c r="A841">
        <v>809</v>
      </c>
      <c r="B841" s="163">
        <f ca="1">OFFSET(InputPriceData!B$15,CalculationsAndCharts!$A841+$A$11,0,1,1)</f>
        <v>40837</v>
      </c>
      <c r="C841" s="3">
        <f ca="1">OFFSET(InputPriceData!G$15,CalculationsAndCharts!$A841+$A$11,IF($C$7,8,0),1,1)</f>
        <v>566700</v>
      </c>
      <c r="D841" s="4">
        <f ca="1">OFFSET(InputPriceData!C$15,CalculationsAndCharts!$A841+$A$11,IF($C$7,8,0),1,1)</f>
        <v>14.41</v>
      </c>
      <c r="E841" s="4">
        <f ca="1">OFFSET(InputPriceData!D$15,CalculationsAndCharts!$A841+$A$11,IF($C$7,8,0),1,1)</f>
        <v>14.41</v>
      </c>
      <c r="F841" s="4">
        <f ca="1">OFFSET(InputPriceData!E$15,CalculationsAndCharts!$A841+$A$11,IF($C$7,8,0),1,1)</f>
        <v>14.14</v>
      </c>
      <c r="G841" s="4">
        <f ca="1">OFFSET(InputPriceData!F$15,CalculationsAndCharts!$A841+$A$11,IF($C$7,8,0),1,1)</f>
        <v>14.27</v>
      </c>
      <c r="H841" s="128"/>
      <c r="I841" s="128"/>
      <c r="K841" s="124"/>
      <c r="L841" s="279"/>
      <c r="M841" s="281"/>
      <c r="N841" s="280"/>
      <c r="O841" s="4"/>
      <c r="P841" s="4"/>
      <c r="Q841" s="3"/>
      <c r="S841" s="309">
        <f t="shared" ca="1" si="338"/>
        <v>14.6</v>
      </c>
      <c r="T841" s="309">
        <f t="shared" ca="1" si="339"/>
        <v>13.33</v>
      </c>
      <c r="U841" s="310">
        <f t="shared" ca="1" si="331"/>
        <v>0.74015748031496054</v>
      </c>
      <c r="V841" s="310" t="b">
        <f t="shared" ca="1" si="340"/>
        <v>0</v>
      </c>
      <c r="W841" s="3" t="b">
        <f t="shared" ca="1" si="341"/>
        <v>0</v>
      </c>
      <c r="X841" s="3" t="str">
        <f t="shared" ca="1" si="342"/>
        <v/>
      </c>
      <c r="Y841" s="3" t="str">
        <f t="shared" ca="1" si="332"/>
        <v/>
      </c>
      <c r="Z841" s="3" t="str">
        <f t="shared" ca="1" si="343"/>
        <v/>
      </c>
      <c r="AA841" s="3" t="str">
        <f t="shared" ca="1" si="344"/>
        <v/>
      </c>
      <c r="AB841" s="205">
        <f t="shared" ca="1" si="345"/>
        <v>8345</v>
      </c>
      <c r="AC841" s="205">
        <f t="shared" ca="1" si="346"/>
        <v>129</v>
      </c>
      <c r="AD841" s="205">
        <f t="shared" ca="1" si="333"/>
        <v>64.689922480620154</v>
      </c>
      <c r="AE841" s="205">
        <f t="shared" ca="1" si="334"/>
        <v>14.689922480620154</v>
      </c>
      <c r="AF841" s="205">
        <f t="shared" ca="1" si="347"/>
        <v>2.9379844961240309</v>
      </c>
      <c r="AG841" s="205"/>
      <c r="AH841" s="205"/>
      <c r="AI841" s="205"/>
      <c r="AJ841" s="205"/>
      <c r="AK841" s="4"/>
      <c r="AL841" s="4"/>
      <c r="AM841" s="309">
        <f t="shared" ca="1" si="348"/>
        <v>14.6</v>
      </c>
      <c r="AN841" s="309">
        <f t="shared" ca="1" si="349"/>
        <v>13.33</v>
      </c>
      <c r="AO841" s="310">
        <f t="shared" ca="1" si="350"/>
        <v>0.74015748031496054</v>
      </c>
      <c r="AP841" s="310" t="b">
        <f t="shared" ca="1" si="351"/>
        <v>0</v>
      </c>
      <c r="AQ841" s="309">
        <f t="shared" ca="1" si="352"/>
        <v>0</v>
      </c>
      <c r="AR841" s="205">
        <f t="shared" ca="1" si="335"/>
        <v>0</v>
      </c>
      <c r="AS841" s="45" t="b">
        <f t="shared" ca="1" si="336"/>
        <v>0</v>
      </c>
      <c r="AT841">
        <f t="shared" ca="1" si="337"/>
        <v>0</v>
      </c>
      <c r="AU841" t="b">
        <f t="shared" ca="1" si="353"/>
        <v>0</v>
      </c>
      <c r="AV841" t="b">
        <f t="shared" ca="1" si="354"/>
        <v>0</v>
      </c>
      <c r="AW841" s="266" t="b">
        <f t="shared" ca="1" si="355"/>
        <v>0</v>
      </c>
      <c r="AX841" s="266" t="b">
        <f t="shared" ca="1" si="356"/>
        <v>0</v>
      </c>
      <c r="AY841" s="266" t="b">
        <f t="shared" ca="1" si="357"/>
        <v>0</v>
      </c>
    </row>
    <row r="842" spans="1:51" x14ac:dyDescent="0.25">
      <c r="A842">
        <v>810</v>
      </c>
      <c r="B842" s="163">
        <f ca="1">OFFSET(InputPriceData!B$15,CalculationsAndCharts!$A842+$A$11,0,1,1)</f>
        <v>40836</v>
      </c>
      <c r="C842" s="3">
        <f ca="1">OFFSET(InputPriceData!G$15,CalculationsAndCharts!$A842+$A$11,IF($C$7,8,0),1,1)</f>
        <v>644300</v>
      </c>
      <c r="D842" s="4">
        <f ca="1">OFFSET(InputPriceData!C$15,CalculationsAndCharts!$A842+$A$11,IF($C$7,8,0),1,1)</f>
        <v>14.29</v>
      </c>
      <c r="E842" s="4">
        <f ca="1">OFFSET(InputPriceData!D$15,CalculationsAndCharts!$A842+$A$11,IF($C$7,8,0),1,1)</f>
        <v>14.35</v>
      </c>
      <c r="F842" s="4">
        <f ca="1">OFFSET(InputPriceData!E$15,CalculationsAndCharts!$A842+$A$11,IF($C$7,8,0),1,1)</f>
        <v>14.07</v>
      </c>
      <c r="G842" s="4">
        <f ca="1">OFFSET(InputPriceData!F$15,CalculationsAndCharts!$A842+$A$11,IF($C$7,8,0),1,1)</f>
        <v>14.24</v>
      </c>
      <c r="H842" s="128"/>
      <c r="I842" s="128"/>
      <c r="K842" s="124"/>
      <c r="L842" s="279"/>
      <c r="M842" s="281"/>
      <c r="N842" s="280"/>
      <c r="O842" s="4"/>
      <c r="P842" s="4"/>
      <c r="Q842" s="3"/>
      <c r="S842" s="309">
        <f t="shared" ca="1" si="338"/>
        <v>14.6</v>
      </c>
      <c r="T842" s="309">
        <f t="shared" ca="1" si="339"/>
        <v>13.33</v>
      </c>
      <c r="U842" s="310">
        <f t="shared" ca="1" si="331"/>
        <v>0.71653543307086653</v>
      </c>
      <c r="V842" s="310" t="b">
        <f t="shared" ca="1" si="340"/>
        <v>0</v>
      </c>
      <c r="W842" s="3" t="b">
        <f t="shared" ca="1" si="341"/>
        <v>0</v>
      </c>
      <c r="X842" s="3" t="str">
        <f t="shared" ca="1" si="342"/>
        <v/>
      </c>
      <c r="Y842" s="3" t="str">
        <f t="shared" ca="1" si="332"/>
        <v/>
      </c>
      <c r="Z842" s="3" t="str">
        <f t="shared" ca="1" si="343"/>
        <v/>
      </c>
      <c r="AA842" s="3" t="str">
        <f t="shared" ca="1" si="344"/>
        <v/>
      </c>
      <c r="AB842" s="205">
        <f t="shared" ca="1" si="345"/>
        <v>8345</v>
      </c>
      <c r="AC842" s="205">
        <f t="shared" ca="1" si="346"/>
        <v>129</v>
      </c>
      <c r="AD842" s="205">
        <f t="shared" ca="1" si="333"/>
        <v>64.689922480620154</v>
      </c>
      <c r="AE842" s="205">
        <f t="shared" ca="1" si="334"/>
        <v>14.689922480620154</v>
      </c>
      <c r="AF842" s="205">
        <f t="shared" ca="1" si="347"/>
        <v>2.9379844961240309</v>
      </c>
      <c r="AG842" s="205"/>
      <c r="AH842" s="205"/>
      <c r="AI842" s="205"/>
      <c r="AJ842" s="205"/>
      <c r="AK842" s="4"/>
      <c r="AL842" s="4"/>
      <c r="AM842" s="309">
        <f t="shared" ca="1" si="348"/>
        <v>14.6</v>
      </c>
      <c r="AN842" s="309">
        <f t="shared" ca="1" si="349"/>
        <v>13.33</v>
      </c>
      <c r="AO842" s="310">
        <f t="shared" ca="1" si="350"/>
        <v>0.71653543307086653</v>
      </c>
      <c r="AP842" s="310" t="b">
        <f t="shared" ca="1" si="351"/>
        <v>0</v>
      </c>
      <c r="AQ842" s="309">
        <f t="shared" ca="1" si="352"/>
        <v>0</v>
      </c>
      <c r="AR842" s="205">
        <f t="shared" ca="1" si="335"/>
        <v>0</v>
      </c>
      <c r="AS842" s="45" t="b">
        <f t="shared" ca="1" si="336"/>
        <v>0</v>
      </c>
      <c r="AT842">
        <f t="shared" ca="1" si="337"/>
        <v>0</v>
      </c>
      <c r="AU842" t="b">
        <f t="shared" ca="1" si="353"/>
        <v>0</v>
      </c>
      <c r="AV842" t="b">
        <f t="shared" ca="1" si="354"/>
        <v>0</v>
      </c>
      <c r="AW842" s="266" t="b">
        <f t="shared" ca="1" si="355"/>
        <v>0</v>
      </c>
      <c r="AX842" s="266" t="b">
        <f t="shared" ca="1" si="356"/>
        <v>0</v>
      </c>
      <c r="AY842" s="266" t="b">
        <f t="shared" ca="1" si="357"/>
        <v>0</v>
      </c>
    </row>
    <row r="843" spans="1:51" x14ac:dyDescent="0.25">
      <c r="A843">
        <v>811</v>
      </c>
      <c r="B843" s="163">
        <f ca="1">OFFSET(InputPriceData!B$15,CalculationsAndCharts!$A843+$A$11,0,1,1)</f>
        <v>40835</v>
      </c>
      <c r="C843" s="3">
        <f ca="1">OFFSET(InputPriceData!G$15,CalculationsAndCharts!$A843+$A$11,IF($C$7,8,0),1,1)</f>
        <v>632400</v>
      </c>
      <c r="D843" s="4">
        <f ca="1">OFFSET(InputPriceData!C$15,CalculationsAndCharts!$A843+$A$11,IF($C$7,8,0),1,1)</f>
        <v>14.46</v>
      </c>
      <c r="E843" s="4">
        <f ca="1">OFFSET(InputPriceData!D$15,CalculationsAndCharts!$A843+$A$11,IF($C$7,8,0),1,1)</f>
        <v>14.52</v>
      </c>
      <c r="F843" s="4">
        <f ca="1">OFFSET(InputPriceData!E$15,CalculationsAndCharts!$A843+$A$11,IF($C$7,8,0),1,1)</f>
        <v>14.06</v>
      </c>
      <c r="G843" s="4">
        <f ca="1">OFFSET(InputPriceData!F$15,CalculationsAndCharts!$A843+$A$11,IF($C$7,8,0),1,1)</f>
        <v>14.16</v>
      </c>
      <c r="H843" s="128"/>
      <c r="I843" s="128"/>
      <c r="K843" s="124"/>
      <c r="L843" s="279"/>
      <c r="M843" s="281"/>
      <c r="N843" s="280"/>
      <c r="O843" s="4"/>
      <c r="P843" s="4"/>
      <c r="Q843" s="3"/>
      <c r="S843" s="309">
        <f t="shared" ca="1" si="338"/>
        <v>14.6</v>
      </c>
      <c r="T843" s="309">
        <f t="shared" ca="1" si="339"/>
        <v>13.33</v>
      </c>
      <c r="U843" s="310">
        <f t="shared" ca="1" si="331"/>
        <v>0.65354330708661446</v>
      </c>
      <c r="V843" s="310" t="b">
        <f t="shared" ca="1" si="340"/>
        <v>0</v>
      </c>
      <c r="W843" s="3" t="b">
        <f t="shared" ca="1" si="341"/>
        <v>0</v>
      </c>
      <c r="X843" s="3" t="str">
        <f t="shared" ca="1" si="342"/>
        <v/>
      </c>
      <c r="Y843" s="3" t="str">
        <f t="shared" ca="1" si="332"/>
        <v/>
      </c>
      <c r="Z843" s="3" t="str">
        <f t="shared" ca="1" si="343"/>
        <v/>
      </c>
      <c r="AA843" s="3" t="str">
        <f t="shared" ca="1" si="344"/>
        <v/>
      </c>
      <c r="AB843" s="205">
        <f t="shared" ca="1" si="345"/>
        <v>8345</v>
      </c>
      <c r="AC843" s="205">
        <f t="shared" ca="1" si="346"/>
        <v>129</v>
      </c>
      <c r="AD843" s="205">
        <f t="shared" ca="1" si="333"/>
        <v>64.689922480620154</v>
      </c>
      <c r="AE843" s="205">
        <f t="shared" ca="1" si="334"/>
        <v>14.689922480620154</v>
      </c>
      <c r="AF843" s="205">
        <f t="shared" ca="1" si="347"/>
        <v>2.9379844961240309</v>
      </c>
      <c r="AG843" s="205"/>
      <c r="AH843" s="205"/>
      <c r="AI843" s="205"/>
      <c r="AJ843" s="205"/>
      <c r="AK843" s="4"/>
      <c r="AL843" s="4"/>
      <c r="AM843" s="309">
        <f t="shared" ca="1" si="348"/>
        <v>14.6</v>
      </c>
      <c r="AN843" s="309">
        <f t="shared" ca="1" si="349"/>
        <v>13.33</v>
      </c>
      <c r="AO843" s="310">
        <f t="shared" ca="1" si="350"/>
        <v>0.65354330708661446</v>
      </c>
      <c r="AP843" s="310" t="b">
        <f t="shared" ca="1" si="351"/>
        <v>0</v>
      </c>
      <c r="AQ843" s="309">
        <f t="shared" ca="1" si="352"/>
        <v>0</v>
      </c>
      <c r="AR843" s="205">
        <f t="shared" ca="1" si="335"/>
        <v>0</v>
      </c>
      <c r="AS843" s="45" t="b">
        <f t="shared" ca="1" si="336"/>
        <v>0</v>
      </c>
      <c r="AT843">
        <f t="shared" ca="1" si="337"/>
        <v>0</v>
      </c>
      <c r="AU843" t="b">
        <f t="shared" ca="1" si="353"/>
        <v>0</v>
      </c>
      <c r="AV843" t="b">
        <f t="shared" ca="1" si="354"/>
        <v>0</v>
      </c>
      <c r="AW843" s="266" t="b">
        <f t="shared" ca="1" si="355"/>
        <v>0</v>
      </c>
      <c r="AX843" s="266" t="b">
        <f t="shared" ca="1" si="356"/>
        <v>0</v>
      </c>
      <c r="AY843" s="266" t="b">
        <f t="shared" ca="1" si="357"/>
        <v>0</v>
      </c>
    </row>
    <row r="844" spans="1:51" x14ac:dyDescent="0.25">
      <c r="A844">
        <v>812</v>
      </c>
      <c r="B844" s="163">
        <f ca="1">OFFSET(InputPriceData!B$15,CalculationsAndCharts!$A844+$A$11,0,1,1)</f>
        <v>40834</v>
      </c>
      <c r="C844" s="3">
        <f ca="1">OFFSET(InputPriceData!G$15,CalculationsAndCharts!$A844+$A$11,IF($C$7,8,0),1,1)</f>
        <v>836200</v>
      </c>
      <c r="D844" s="4">
        <f ca="1">OFFSET(InputPriceData!C$15,CalculationsAndCharts!$A844+$A$11,IF($C$7,8,0),1,1)</f>
        <v>14.12</v>
      </c>
      <c r="E844" s="4">
        <f ca="1">OFFSET(InputPriceData!D$15,CalculationsAndCharts!$A844+$A$11,IF($C$7,8,0),1,1)</f>
        <v>14.6</v>
      </c>
      <c r="F844" s="4">
        <f ca="1">OFFSET(InputPriceData!E$15,CalculationsAndCharts!$A844+$A$11,IF($C$7,8,0),1,1)</f>
        <v>13.99</v>
      </c>
      <c r="G844" s="4">
        <f ca="1">OFFSET(InputPriceData!F$15,CalculationsAndCharts!$A844+$A$11,IF($C$7,8,0),1,1)</f>
        <v>14.49</v>
      </c>
      <c r="H844" s="128"/>
      <c r="I844" s="128"/>
      <c r="K844" s="124"/>
      <c r="L844" s="279"/>
      <c r="M844" s="281"/>
      <c r="N844" s="280"/>
      <c r="O844" s="4"/>
      <c r="P844" s="4"/>
      <c r="Q844" s="3"/>
      <c r="S844" s="309">
        <f t="shared" ca="1" si="338"/>
        <v>14.6</v>
      </c>
      <c r="T844" s="309">
        <f t="shared" ca="1" si="339"/>
        <v>13.33</v>
      </c>
      <c r="U844" s="310">
        <f t="shared" ca="1" si="331"/>
        <v>0.91338582677165392</v>
      </c>
      <c r="V844" s="310" t="b">
        <f t="shared" ca="1" si="340"/>
        <v>0</v>
      </c>
      <c r="W844" s="3" t="b">
        <f t="shared" ca="1" si="341"/>
        <v>0</v>
      </c>
      <c r="X844" s="3" t="str">
        <f t="shared" ca="1" si="342"/>
        <v/>
      </c>
      <c r="Y844" s="3" t="str">
        <f t="shared" ca="1" si="332"/>
        <v/>
      </c>
      <c r="Z844" s="3" t="str">
        <f t="shared" ca="1" si="343"/>
        <v/>
      </c>
      <c r="AA844" s="3" t="str">
        <f t="shared" ca="1" si="344"/>
        <v/>
      </c>
      <c r="AB844" s="205">
        <f t="shared" ca="1" si="345"/>
        <v>8345</v>
      </c>
      <c r="AC844" s="205">
        <f t="shared" ca="1" si="346"/>
        <v>129</v>
      </c>
      <c r="AD844" s="205">
        <f t="shared" ca="1" si="333"/>
        <v>64.689922480620154</v>
      </c>
      <c r="AE844" s="205">
        <f t="shared" ca="1" si="334"/>
        <v>14.689922480620154</v>
      </c>
      <c r="AF844" s="205">
        <f t="shared" ca="1" si="347"/>
        <v>2.9379844961240309</v>
      </c>
      <c r="AG844" s="205"/>
      <c r="AH844" s="205"/>
      <c r="AI844" s="205"/>
      <c r="AJ844" s="205"/>
      <c r="AK844" s="4"/>
      <c r="AL844" s="4"/>
      <c r="AM844" s="309">
        <f t="shared" ca="1" si="348"/>
        <v>14.6</v>
      </c>
      <c r="AN844" s="309">
        <f t="shared" ca="1" si="349"/>
        <v>13.33</v>
      </c>
      <c r="AO844" s="310">
        <f t="shared" ca="1" si="350"/>
        <v>0.91338582677165392</v>
      </c>
      <c r="AP844" s="310" t="b">
        <f t="shared" ca="1" si="351"/>
        <v>0</v>
      </c>
      <c r="AQ844" s="309">
        <f t="shared" ca="1" si="352"/>
        <v>0</v>
      </c>
      <c r="AR844" s="205">
        <f t="shared" ca="1" si="335"/>
        <v>0</v>
      </c>
      <c r="AS844" s="45" t="b">
        <f t="shared" ca="1" si="336"/>
        <v>0</v>
      </c>
      <c r="AT844">
        <f t="shared" ca="1" si="337"/>
        <v>0</v>
      </c>
      <c r="AU844" t="b">
        <f t="shared" ca="1" si="353"/>
        <v>0</v>
      </c>
      <c r="AV844" t="b">
        <f t="shared" ca="1" si="354"/>
        <v>0</v>
      </c>
      <c r="AW844" s="266" t="b">
        <f t="shared" ca="1" si="355"/>
        <v>0</v>
      </c>
      <c r="AX844" s="266" t="b">
        <f t="shared" ca="1" si="356"/>
        <v>0</v>
      </c>
      <c r="AY844" s="266" t="b">
        <f t="shared" ca="1" si="357"/>
        <v>0</v>
      </c>
    </row>
    <row r="845" spans="1:51" x14ac:dyDescent="0.25">
      <c r="A845">
        <v>813</v>
      </c>
      <c r="B845" s="163">
        <f ca="1">OFFSET(InputPriceData!B$15,CalculationsAndCharts!$A845+$A$11,0,1,1)</f>
        <v>40833</v>
      </c>
      <c r="C845" s="3">
        <f ca="1">OFFSET(InputPriceData!G$15,CalculationsAndCharts!$A845+$A$11,IF($C$7,8,0),1,1)</f>
        <v>747900</v>
      </c>
      <c r="D845" s="4">
        <f ca="1">OFFSET(InputPriceData!C$15,CalculationsAndCharts!$A845+$A$11,IF($C$7,8,0),1,1)</f>
        <v>14.53</v>
      </c>
      <c r="E845" s="4">
        <f ca="1">OFFSET(InputPriceData!D$15,CalculationsAndCharts!$A845+$A$11,IF($C$7,8,0),1,1)</f>
        <v>14.58</v>
      </c>
      <c r="F845" s="4">
        <f ca="1">OFFSET(InputPriceData!E$15,CalculationsAndCharts!$A845+$A$11,IF($C$7,8,0),1,1)</f>
        <v>13.91</v>
      </c>
      <c r="G845" s="4">
        <f ca="1">OFFSET(InputPriceData!F$15,CalculationsAndCharts!$A845+$A$11,IF($C$7,8,0),1,1)</f>
        <v>14.12</v>
      </c>
      <c r="H845" s="128"/>
      <c r="I845" s="128"/>
      <c r="K845" s="124"/>
      <c r="L845" s="279"/>
      <c r="M845" s="281"/>
      <c r="N845" s="280"/>
      <c r="O845" s="4"/>
      <c r="P845" s="4"/>
      <c r="Q845" s="3"/>
      <c r="S845" s="309">
        <f t="shared" ca="1" si="338"/>
        <v>14.6</v>
      </c>
      <c r="T845" s="309">
        <f t="shared" ca="1" si="339"/>
        <v>13.33</v>
      </c>
      <c r="U845" s="310">
        <f t="shared" ca="1" si="331"/>
        <v>0.62204724409448775</v>
      </c>
      <c r="V845" s="310" t="b">
        <f t="shared" ca="1" si="340"/>
        <v>0</v>
      </c>
      <c r="W845" s="3" t="b">
        <f t="shared" ca="1" si="341"/>
        <v>0</v>
      </c>
      <c r="X845" s="3" t="str">
        <f t="shared" ca="1" si="342"/>
        <v/>
      </c>
      <c r="Y845" s="3" t="str">
        <f t="shared" ca="1" si="332"/>
        <v/>
      </c>
      <c r="Z845" s="3" t="str">
        <f t="shared" ca="1" si="343"/>
        <v/>
      </c>
      <c r="AA845" s="3" t="str">
        <f t="shared" ca="1" si="344"/>
        <v/>
      </c>
      <c r="AB845" s="205">
        <f t="shared" ca="1" si="345"/>
        <v>8345</v>
      </c>
      <c r="AC845" s="205">
        <f t="shared" ca="1" si="346"/>
        <v>129</v>
      </c>
      <c r="AD845" s="205">
        <f t="shared" ca="1" si="333"/>
        <v>64.689922480620154</v>
      </c>
      <c r="AE845" s="205">
        <f t="shared" ca="1" si="334"/>
        <v>14.689922480620154</v>
      </c>
      <c r="AF845" s="205">
        <f t="shared" ca="1" si="347"/>
        <v>2.9379844961240309</v>
      </c>
      <c r="AG845" s="205"/>
      <c r="AH845" s="205"/>
      <c r="AI845" s="205"/>
      <c r="AJ845" s="205"/>
      <c r="AK845" s="4"/>
      <c r="AL845" s="4"/>
      <c r="AM845" s="309">
        <f t="shared" ca="1" si="348"/>
        <v>14.6</v>
      </c>
      <c r="AN845" s="309">
        <f t="shared" ca="1" si="349"/>
        <v>13.33</v>
      </c>
      <c r="AO845" s="310">
        <f t="shared" ca="1" si="350"/>
        <v>0.62204724409448775</v>
      </c>
      <c r="AP845" s="310" t="b">
        <f t="shared" ca="1" si="351"/>
        <v>0</v>
      </c>
      <c r="AQ845" s="309">
        <f t="shared" ca="1" si="352"/>
        <v>0</v>
      </c>
      <c r="AR845" s="205">
        <f t="shared" ca="1" si="335"/>
        <v>0</v>
      </c>
      <c r="AS845" s="45" t="b">
        <f t="shared" ca="1" si="336"/>
        <v>0</v>
      </c>
      <c r="AT845">
        <f t="shared" ca="1" si="337"/>
        <v>0</v>
      </c>
      <c r="AU845" t="b">
        <f t="shared" ca="1" si="353"/>
        <v>0</v>
      </c>
      <c r="AV845" t="b">
        <f t="shared" ca="1" si="354"/>
        <v>0</v>
      </c>
      <c r="AW845" s="266" t="b">
        <f t="shared" ca="1" si="355"/>
        <v>0</v>
      </c>
      <c r="AX845" s="266" t="b">
        <f t="shared" ca="1" si="356"/>
        <v>0</v>
      </c>
      <c r="AY845" s="266" t="b">
        <f t="shared" ca="1" si="357"/>
        <v>0</v>
      </c>
    </row>
    <row r="846" spans="1:51" x14ac:dyDescent="0.25">
      <c r="A846">
        <v>814</v>
      </c>
      <c r="B846" s="163">
        <f ca="1">OFFSET(InputPriceData!B$15,CalculationsAndCharts!$A846+$A$11,0,1,1)</f>
        <v>40830</v>
      </c>
      <c r="C846" s="3">
        <f ca="1">OFFSET(InputPriceData!G$15,CalculationsAndCharts!$A846+$A$11,IF($C$7,8,0),1,1)</f>
        <v>599200</v>
      </c>
      <c r="D846" s="4">
        <f ca="1">OFFSET(InputPriceData!C$15,CalculationsAndCharts!$A846+$A$11,IF($C$7,8,0),1,1)</f>
        <v>14.67</v>
      </c>
      <c r="E846" s="4">
        <f ca="1">OFFSET(InputPriceData!D$15,CalculationsAndCharts!$A846+$A$11,IF($C$7,8,0),1,1)</f>
        <v>15</v>
      </c>
      <c r="F846" s="4">
        <f ca="1">OFFSET(InputPriceData!E$15,CalculationsAndCharts!$A846+$A$11,IF($C$7,8,0),1,1)</f>
        <v>14.46</v>
      </c>
      <c r="G846" s="4">
        <f ca="1">OFFSET(InputPriceData!F$15,CalculationsAndCharts!$A846+$A$11,IF($C$7,8,0),1,1)</f>
        <v>14.6</v>
      </c>
      <c r="H846" s="128"/>
      <c r="I846" s="128"/>
      <c r="K846" s="124"/>
      <c r="L846" s="279"/>
      <c r="M846" s="281"/>
      <c r="N846" s="280"/>
      <c r="O846" s="4"/>
      <c r="P846" s="4"/>
      <c r="Q846" s="3"/>
      <c r="S846" s="309">
        <f t="shared" ca="1" si="338"/>
        <v>14.6</v>
      </c>
      <c r="T846" s="309">
        <f t="shared" ca="1" si="339"/>
        <v>13.33</v>
      </c>
      <c r="U846" s="310">
        <f t="shared" ca="1" si="331"/>
        <v>1</v>
      </c>
      <c r="V846" s="310" t="b">
        <f t="shared" ca="1" si="340"/>
        <v>0</v>
      </c>
      <c r="W846" s="3" t="b">
        <f t="shared" ca="1" si="341"/>
        <v>0</v>
      </c>
      <c r="X846" s="3" t="str">
        <f t="shared" ca="1" si="342"/>
        <v/>
      </c>
      <c r="Y846" s="3" t="str">
        <f t="shared" ca="1" si="332"/>
        <v/>
      </c>
      <c r="Z846" s="3" t="str">
        <f t="shared" ca="1" si="343"/>
        <v/>
      </c>
      <c r="AA846" s="3" t="str">
        <f t="shared" ca="1" si="344"/>
        <v/>
      </c>
      <c r="AB846" s="205">
        <f t="shared" ca="1" si="345"/>
        <v>8345</v>
      </c>
      <c r="AC846" s="205">
        <f t="shared" ca="1" si="346"/>
        <v>129</v>
      </c>
      <c r="AD846" s="205">
        <f t="shared" ca="1" si="333"/>
        <v>64.689922480620154</v>
      </c>
      <c r="AE846" s="205">
        <f t="shared" ca="1" si="334"/>
        <v>14.689922480620154</v>
      </c>
      <c r="AF846" s="205">
        <f t="shared" ca="1" si="347"/>
        <v>2.9379844961240309</v>
      </c>
      <c r="AG846" s="205"/>
      <c r="AH846" s="205"/>
      <c r="AI846" s="205"/>
      <c r="AJ846" s="205"/>
      <c r="AK846" s="4"/>
      <c r="AL846" s="4"/>
      <c r="AM846" s="309">
        <f t="shared" ca="1" si="348"/>
        <v>14.6</v>
      </c>
      <c r="AN846" s="309">
        <f t="shared" ca="1" si="349"/>
        <v>13.33</v>
      </c>
      <c r="AO846" s="310">
        <f t="shared" ca="1" si="350"/>
        <v>1</v>
      </c>
      <c r="AP846" s="310" t="b">
        <f t="shared" ca="1" si="351"/>
        <v>0</v>
      </c>
      <c r="AQ846" s="309">
        <f t="shared" ca="1" si="352"/>
        <v>0</v>
      </c>
      <c r="AR846" s="205">
        <f t="shared" ca="1" si="335"/>
        <v>0</v>
      </c>
      <c r="AS846" s="45" t="b">
        <f t="shared" ca="1" si="336"/>
        <v>0</v>
      </c>
      <c r="AT846">
        <f t="shared" ca="1" si="337"/>
        <v>0</v>
      </c>
      <c r="AU846" t="b">
        <f t="shared" ca="1" si="353"/>
        <v>0</v>
      </c>
      <c r="AV846" t="b">
        <f t="shared" ca="1" si="354"/>
        <v>0</v>
      </c>
      <c r="AW846" s="266" t="b">
        <f t="shared" ca="1" si="355"/>
        <v>0</v>
      </c>
      <c r="AX846" s="266" t="b">
        <f t="shared" ca="1" si="356"/>
        <v>0</v>
      </c>
      <c r="AY846" s="266" t="b">
        <f t="shared" ca="1" si="357"/>
        <v>1</v>
      </c>
    </row>
    <row r="847" spans="1:51" x14ac:dyDescent="0.25">
      <c r="A847">
        <v>815</v>
      </c>
      <c r="B847" s="163">
        <f ca="1">OFFSET(InputPriceData!B$15,CalculationsAndCharts!$A847+$A$11,0,1,1)</f>
        <v>40829</v>
      </c>
      <c r="C847" s="3">
        <f ca="1">OFFSET(InputPriceData!G$15,CalculationsAndCharts!$A847+$A$11,IF($C$7,8,0),1,1)</f>
        <v>726900</v>
      </c>
      <c r="D847" s="4">
        <f ca="1">OFFSET(InputPriceData!C$15,CalculationsAndCharts!$A847+$A$11,IF($C$7,8,0),1,1)</f>
        <v>14.48</v>
      </c>
      <c r="E847" s="4">
        <f ca="1">OFFSET(InputPriceData!D$15,CalculationsAndCharts!$A847+$A$11,IF($C$7,8,0),1,1)</f>
        <v>14.65</v>
      </c>
      <c r="F847" s="4">
        <f ca="1">OFFSET(InputPriceData!E$15,CalculationsAndCharts!$A847+$A$11,IF($C$7,8,0),1,1)</f>
        <v>14.26</v>
      </c>
      <c r="G847" s="4">
        <f ca="1">OFFSET(InputPriceData!F$15,CalculationsAndCharts!$A847+$A$11,IF($C$7,8,0),1,1)</f>
        <v>14.47</v>
      </c>
      <c r="H847" s="128"/>
      <c r="I847" s="128"/>
      <c r="K847" s="124"/>
      <c r="L847" s="279"/>
      <c r="M847" s="281"/>
      <c r="N847" s="280"/>
      <c r="O847" s="4"/>
      <c r="P847" s="4"/>
      <c r="Q847" s="3"/>
      <c r="S847" s="309">
        <f t="shared" ca="1" si="338"/>
        <v>14.55</v>
      </c>
      <c r="T847" s="309">
        <f t="shared" ca="1" si="339"/>
        <v>13.33</v>
      </c>
      <c r="U847" s="310">
        <f t="shared" ca="1" si="331"/>
        <v>0.93442622950819665</v>
      </c>
      <c r="V847" s="310" t="b">
        <f t="shared" ca="1" si="340"/>
        <v>0</v>
      </c>
      <c r="W847" s="3" t="b">
        <f t="shared" ca="1" si="341"/>
        <v>1</v>
      </c>
      <c r="X847" s="3">
        <f t="shared" ca="1" si="342"/>
        <v>13.96</v>
      </c>
      <c r="Y847" s="3">
        <f t="shared" ca="1" si="332"/>
        <v>3.6532951289398263</v>
      </c>
      <c r="Z847" s="3">
        <f t="shared" ca="1" si="343"/>
        <v>3.6532951289398263</v>
      </c>
      <c r="AA847" s="3">
        <f t="shared" ca="1" si="344"/>
        <v>68</v>
      </c>
      <c r="AB847" s="205">
        <f t="shared" ca="1" si="345"/>
        <v>8345</v>
      </c>
      <c r="AC847" s="205">
        <f t="shared" ca="1" si="346"/>
        <v>129</v>
      </c>
      <c r="AD847" s="205">
        <f t="shared" ca="1" si="333"/>
        <v>64.689922480620154</v>
      </c>
      <c r="AE847" s="205">
        <f t="shared" ca="1" si="334"/>
        <v>14.689922480620154</v>
      </c>
      <c r="AF847" s="205">
        <f t="shared" ca="1" si="347"/>
        <v>2.9379844961240309</v>
      </c>
      <c r="AG847" s="205"/>
      <c r="AH847" s="205"/>
      <c r="AI847" s="205"/>
      <c r="AJ847" s="205"/>
      <c r="AK847" s="4"/>
      <c r="AL847" s="4"/>
      <c r="AM847" s="309">
        <f t="shared" ca="1" si="348"/>
        <v>14.55</v>
      </c>
      <c r="AN847" s="309">
        <f t="shared" ca="1" si="349"/>
        <v>13.33</v>
      </c>
      <c r="AO847" s="310">
        <f t="shared" ca="1" si="350"/>
        <v>0.93442622950819665</v>
      </c>
      <c r="AP847" s="310" t="b">
        <f t="shared" ca="1" si="351"/>
        <v>0</v>
      </c>
      <c r="AQ847" s="309">
        <f t="shared" ca="1" si="352"/>
        <v>0.40379999999999999</v>
      </c>
      <c r="AR847" s="205">
        <f t="shared" ca="1" si="335"/>
        <v>13.0562</v>
      </c>
      <c r="AS847" s="45" t="b">
        <f t="shared" ca="1" si="336"/>
        <v>0</v>
      </c>
      <c r="AT847">
        <f t="shared" ca="1" si="337"/>
        <v>9</v>
      </c>
      <c r="AU847" t="b">
        <f t="shared" ca="1" si="353"/>
        <v>1</v>
      </c>
      <c r="AV847" t="b">
        <f t="shared" ca="1" si="354"/>
        <v>1</v>
      </c>
      <c r="AW847" s="266" t="b">
        <f t="shared" ca="1" si="355"/>
        <v>0</v>
      </c>
      <c r="AX847" s="266" t="b">
        <f t="shared" ca="1" si="356"/>
        <v>1</v>
      </c>
      <c r="AY847" s="266" t="b">
        <f t="shared" ca="1" si="357"/>
        <v>0</v>
      </c>
    </row>
    <row r="848" spans="1:51" x14ac:dyDescent="0.25">
      <c r="A848">
        <v>816</v>
      </c>
      <c r="B848" s="163">
        <f ca="1">OFFSET(InputPriceData!B$15,CalculationsAndCharts!$A848+$A$11,0,1,1)</f>
        <v>40828</v>
      </c>
      <c r="C848" s="3">
        <f ca="1">OFFSET(InputPriceData!G$15,CalculationsAndCharts!$A848+$A$11,IF($C$7,8,0),1,1)</f>
        <v>1046900</v>
      </c>
      <c r="D848" s="4">
        <f ca="1">OFFSET(InputPriceData!C$15,CalculationsAndCharts!$A848+$A$11,IF($C$7,8,0),1,1)</f>
        <v>14.6</v>
      </c>
      <c r="E848" s="4">
        <f ca="1">OFFSET(InputPriceData!D$15,CalculationsAndCharts!$A848+$A$11,IF($C$7,8,0),1,1)</f>
        <v>14.69</v>
      </c>
      <c r="F848" s="4">
        <f ca="1">OFFSET(InputPriceData!E$15,CalculationsAndCharts!$A848+$A$11,IF($C$7,8,0),1,1)</f>
        <v>14.52</v>
      </c>
      <c r="G848" s="4">
        <f ca="1">OFFSET(InputPriceData!F$15,CalculationsAndCharts!$A848+$A$11,IF($C$7,8,0),1,1)</f>
        <v>14.55</v>
      </c>
      <c r="H848" s="128"/>
      <c r="I848" s="128"/>
      <c r="K848" s="124"/>
      <c r="L848" s="279"/>
      <c r="M848" s="281"/>
      <c r="N848" s="280"/>
      <c r="O848" s="4"/>
      <c r="P848" s="4"/>
      <c r="Q848" s="3"/>
      <c r="S848" s="309">
        <f t="shared" ca="1" si="338"/>
        <v>14.55</v>
      </c>
      <c r="T848" s="309">
        <f t="shared" ca="1" si="339"/>
        <v>13.33</v>
      </c>
      <c r="U848" s="310">
        <f t="shared" ca="1" si="331"/>
        <v>1</v>
      </c>
      <c r="V848" s="310" t="b">
        <f t="shared" ca="1" si="340"/>
        <v>0</v>
      </c>
      <c r="W848" s="3" t="b">
        <f t="shared" ca="1" si="341"/>
        <v>0</v>
      </c>
      <c r="X848" s="3" t="str">
        <f t="shared" ca="1" si="342"/>
        <v/>
      </c>
      <c r="Y848" s="3" t="str">
        <f t="shared" ca="1" si="332"/>
        <v/>
      </c>
      <c r="Z848" s="3" t="str">
        <f t="shared" ca="1" si="343"/>
        <v/>
      </c>
      <c r="AA848" s="3" t="str">
        <f t="shared" ca="1" si="344"/>
        <v/>
      </c>
      <c r="AB848" s="205">
        <f t="shared" ca="1" si="345"/>
        <v>8277</v>
      </c>
      <c r="AC848" s="205">
        <f t="shared" ca="1" si="346"/>
        <v>128</v>
      </c>
      <c r="AD848" s="205">
        <f t="shared" ca="1" si="333"/>
        <v>64.6640625</v>
      </c>
      <c r="AE848" s="205">
        <f t="shared" ca="1" si="334"/>
        <v>14.6640625</v>
      </c>
      <c r="AF848" s="205">
        <f t="shared" ca="1" si="347"/>
        <v>2.9328125000000003</v>
      </c>
      <c r="AG848" s="205"/>
      <c r="AH848" s="205"/>
      <c r="AI848" s="205"/>
      <c r="AJ848" s="205"/>
      <c r="AK848" s="4"/>
      <c r="AL848" s="4"/>
      <c r="AM848" s="309">
        <f t="shared" ca="1" si="348"/>
        <v>14.55</v>
      </c>
      <c r="AN848" s="309">
        <f t="shared" ca="1" si="349"/>
        <v>13.33</v>
      </c>
      <c r="AO848" s="310">
        <f t="shared" ca="1" si="350"/>
        <v>1</v>
      </c>
      <c r="AP848" s="310" t="b">
        <f t="shared" ca="1" si="351"/>
        <v>0</v>
      </c>
      <c r="AQ848" s="309">
        <f t="shared" ca="1" si="352"/>
        <v>0.40379999999999999</v>
      </c>
      <c r="AR848" s="205">
        <f t="shared" ca="1" si="335"/>
        <v>13.0562</v>
      </c>
      <c r="AS848" s="45" t="b">
        <f t="shared" ca="1" si="336"/>
        <v>0</v>
      </c>
      <c r="AT848">
        <f t="shared" ca="1" si="337"/>
        <v>8</v>
      </c>
      <c r="AU848" t="b">
        <f t="shared" ca="1" si="353"/>
        <v>0</v>
      </c>
      <c r="AV848" t="b">
        <f t="shared" ca="1" si="354"/>
        <v>0</v>
      </c>
      <c r="AW848" s="266" t="b">
        <f t="shared" ca="1" si="355"/>
        <v>0</v>
      </c>
      <c r="AX848" s="266" t="b">
        <f t="shared" ca="1" si="356"/>
        <v>1</v>
      </c>
      <c r="AY848" s="266" t="b">
        <f t="shared" ca="1" si="357"/>
        <v>0</v>
      </c>
    </row>
    <row r="849" spans="1:51" x14ac:dyDescent="0.25">
      <c r="A849">
        <v>817</v>
      </c>
      <c r="B849" s="163">
        <f ca="1">OFFSET(InputPriceData!B$15,CalculationsAndCharts!$A849+$A$11,0,1,1)</f>
        <v>40827</v>
      </c>
      <c r="C849" s="3">
        <f ca="1">OFFSET(InputPriceData!G$15,CalculationsAndCharts!$A849+$A$11,IF($C$7,8,0),1,1)</f>
        <v>921300</v>
      </c>
      <c r="D849" s="4">
        <f ca="1">OFFSET(InputPriceData!C$15,CalculationsAndCharts!$A849+$A$11,IF($C$7,8,0),1,1)</f>
        <v>14.31</v>
      </c>
      <c r="E849" s="4">
        <f ca="1">OFFSET(InputPriceData!D$15,CalculationsAndCharts!$A849+$A$11,IF($C$7,8,0),1,1)</f>
        <v>14.6</v>
      </c>
      <c r="F849" s="4">
        <f ca="1">OFFSET(InputPriceData!E$15,CalculationsAndCharts!$A849+$A$11,IF($C$7,8,0),1,1)</f>
        <v>14.25</v>
      </c>
      <c r="G849" s="4">
        <f ca="1">OFFSET(InputPriceData!F$15,CalculationsAndCharts!$A849+$A$11,IF($C$7,8,0),1,1)</f>
        <v>14.55</v>
      </c>
      <c r="H849" s="128"/>
      <c r="I849" s="128"/>
      <c r="K849" s="124"/>
      <c r="L849" s="279"/>
      <c r="M849" s="281"/>
      <c r="N849" s="280"/>
      <c r="O849" s="4"/>
      <c r="P849" s="4"/>
      <c r="Q849" s="3"/>
      <c r="S849" s="309">
        <f t="shared" ca="1" si="338"/>
        <v>14.55</v>
      </c>
      <c r="T849" s="309">
        <f t="shared" ca="1" si="339"/>
        <v>13.33</v>
      </c>
      <c r="U849" s="310">
        <f t="shared" ca="1" si="331"/>
        <v>1</v>
      </c>
      <c r="V849" s="310" t="b">
        <f t="shared" ca="1" si="340"/>
        <v>0</v>
      </c>
      <c r="W849" s="3" t="b">
        <f t="shared" ca="1" si="341"/>
        <v>0</v>
      </c>
      <c r="X849" s="3" t="str">
        <f t="shared" ca="1" si="342"/>
        <v/>
      </c>
      <c r="Y849" s="3" t="str">
        <f t="shared" ca="1" si="332"/>
        <v/>
      </c>
      <c r="Z849" s="3" t="str">
        <f t="shared" ca="1" si="343"/>
        <v/>
      </c>
      <c r="AA849" s="3" t="str">
        <f t="shared" ca="1" si="344"/>
        <v/>
      </c>
      <c r="AB849" s="205">
        <f t="shared" ca="1" si="345"/>
        <v>8277</v>
      </c>
      <c r="AC849" s="205">
        <f t="shared" ca="1" si="346"/>
        <v>128</v>
      </c>
      <c r="AD849" s="205">
        <f t="shared" ca="1" si="333"/>
        <v>64.6640625</v>
      </c>
      <c r="AE849" s="205">
        <f t="shared" ca="1" si="334"/>
        <v>14.6640625</v>
      </c>
      <c r="AF849" s="205">
        <f t="shared" ca="1" si="347"/>
        <v>2.9328125000000003</v>
      </c>
      <c r="AG849" s="205"/>
      <c r="AH849" s="205"/>
      <c r="AI849" s="205"/>
      <c r="AJ849" s="205"/>
      <c r="AK849" s="4"/>
      <c r="AL849" s="4"/>
      <c r="AM849" s="309">
        <f t="shared" ca="1" si="348"/>
        <v>14.55</v>
      </c>
      <c r="AN849" s="309">
        <f t="shared" ca="1" si="349"/>
        <v>13.33</v>
      </c>
      <c r="AO849" s="310">
        <f t="shared" ca="1" si="350"/>
        <v>1</v>
      </c>
      <c r="AP849" s="310" t="b">
        <f t="shared" ca="1" si="351"/>
        <v>0</v>
      </c>
      <c r="AQ849" s="309">
        <f t="shared" ca="1" si="352"/>
        <v>0.40379999999999999</v>
      </c>
      <c r="AR849" s="205">
        <f t="shared" ca="1" si="335"/>
        <v>13.0562</v>
      </c>
      <c r="AS849" s="45" t="b">
        <f t="shared" ca="1" si="336"/>
        <v>0</v>
      </c>
      <c r="AT849">
        <f t="shared" ca="1" si="337"/>
        <v>7</v>
      </c>
      <c r="AU849" t="b">
        <f t="shared" ca="1" si="353"/>
        <v>0</v>
      </c>
      <c r="AV849" t="b">
        <f t="shared" ca="1" si="354"/>
        <v>0</v>
      </c>
      <c r="AW849" s="266" t="b">
        <f t="shared" ca="1" si="355"/>
        <v>0</v>
      </c>
      <c r="AX849" s="266" t="b">
        <f t="shared" ca="1" si="356"/>
        <v>1</v>
      </c>
      <c r="AY849" s="266" t="b">
        <f t="shared" ca="1" si="357"/>
        <v>0</v>
      </c>
    </row>
    <row r="850" spans="1:51" x14ac:dyDescent="0.25">
      <c r="A850">
        <v>818</v>
      </c>
      <c r="B850" s="163">
        <f ca="1">OFFSET(InputPriceData!B$15,CalculationsAndCharts!$A850+$A$11,0,1,1)</f>
        <v>40826</v>
      </c>
      <c r="C850" s="3">
        <f ca="1">OFFSET(InputPriceData!G$15,CalculationsAndCharts!$A850+$A$11,IF($C$7,8,0),1,1)</f>
        <v>569100</v>
      </c>
      <c r="D850" s="4">
        <f ca="1">OFFSET(InputPriceData!C$15,CalculationsAndCharts!$A850+$A$11,IF($C$7,8,0),1,1)</f>
        <v>14.11</v>
      </c>
      <c r="E850" s="4">
        <f ca="1">OFFSET(InputPriceData!D$15,CalculationsAndCharts!$A850+$A$11,IF($C$7,8,0),1,1)</f>
        <v>14.4</v>
      </c>
      <c r="F850" s="4">
        <f ca="1">OFFSET(InputPriceData!E$15,CalculationsAndCharts!$A850+$A$11,IF($C$7,8,0),1,1)</f>
        <v>14.07</v>
      </c>
      <c r="G850" s="4">
        <f ca="1">OFFSET(InputPriceData!F$15,CalculationsAndCharts!$A850+$A$11,IF($C$7,8,0),1,1)</f>
        <v>14.39</v>
      </c>
      <c r="H850" s="128"/>
      <c r="I850" s="128"/>
      <c r="K850" s="124"/>
      <c r="L850" s="279"/>
      <c r="M850" s="281"/>
      <c r="N850" s="280"/>
      <c r="O850" s="4"/>
      <c r="P850" s="4"/>
      <c r="Q850" s="3"/>
      <c r="S850" s="309">
        <f t="shared" ca="1" si="338"/>
        <v>14.57</v>
      </c>
      <c r="T850" s="309">
        <f t="shared" ca="1" si="339"/>
        <v>13.33</v>
      </c>
      <c r="U850" s="310">
        <f t="shared" ca="1" si="331"/>
        <v>0.85483870967741959</v>
      </c>
      <c r="V850" s="310" t="b">
        <f t="shared" ca="1" si="340"/>
        <v>0</v>
      </c>
      <c r="W850" s="3" t="b">
        <f t="shared" ca="1" si="341"/>
        <v>0</v>
      </c>
      <c r="X850" s="3" t="str">
        <f t="shared" ca="1" si="342"/>
        <v/>
      </c>
      <c r="Y850" s="3" t="str">
        <f t="shared" ca="1" si="332"/>
        <v/>
      </c>
      <c r="Z850" s="3" t="str">
        <f t="shared" ca="1" si="343"/>
        <v/>
      </c>
      <c r="AA850" s="3" t="str">
        <f t="shared" ca="1" si="344"/>
        <v/>
      </c>
      <c r="AB850" s="205">
        <f t="shared" ca="1" si="345"/>
        <v>8277</v>
      </c>
      <c r="AC850" s="205">
        <f t="shared" ca="1" si="346"/>
        <v>128</v>
      </c>
      <c r="AD850" s="205">
        <f t="shared" ca="1" si="333"/>
        <v>64.6640625</v>
      </c>
      <c r="AE850" s="205">
        <f t="shared" ca="1" si="334"/>
        <v>14.6640625</v>
      </c>
      <c r="AF850" s="205">
        <f t="shared" ca="1" si="347"/>
        <v>2.9328125000000003</v>
      </c>
      <c r="AG850" s="205"/>
      <c r="AH850" s="205"/>
      <c r="AI850" s="205"/>
      <c r="AJ850" s="205"/>
      <c r="AK850" s="4"/>
      <c r="AL850" s="4"/>
      <c r="AM850" s="309">
        <f t="shared" ca="1" si="348"/>
        <v>14.39</v>
      </c>
      <c r="AN850" s="309">
        <f t="shared" ca="1" si="349"/>
        <v>13.33</v>
      </c>
      <c r="AO850" s="310">
        <f t="shared" ca="1" si="350"/>
        <v>1</v>
      </c>
      <c r="AP850" s="310" t="b">
        <f t="shared" ca="1" si="351"/>
        <v>0</v>
      </c>
      <c r="AQ850" s="309">
        <f t="shared" ca="1" si="352"/>
        <v>0.40379999999999999</v>
      </c>
      <c r="AR850" s="205">
        <f t="shared" ca="1" si="335"/>
        <v>13.0562</v>
      </c>
      <c r="AS850" s="45" t="b">
        <f t="shared" ca="1" si="336"/>
        <v>0</v>
      </c>
      <c r="AT850">
        <f t="shared" ca="1" si="337"/>
        <v>6</v>
      </c>
      <c r="AU850" t="b">
        <f t="shared" ca="1" si="353"/>
        <v>0</v>
      </c>
      <c r="AV850" t="b">
        <f t="shared" ca="1" si="354"/>
        <v>0</v>
      </c>
      <c r="AW850" s="266" t="b">
        <f t="shared" ca="1" si="355"/>
        <v>0</v>
      </c>
      <c r="AX850" s="266" t="b">
        <f t="shared" ca="1" si="356"/>
        <v>1</v>
      </c>
      <c r="AY850" s="266" t="b">
        <f t="shared" ca="1" si="357"/>
        <v>0</v>
      </c>
    </row>
    <row r="851" spans="1:51" x14ac:dyDescent="0.25">
      <c r="A851">
        <v>819</v>
      </c>
      <c r="B851" s="163">
        <f ca="1">OFFSET(InputPriceData!B$15,CalculationsAndCharts!$A851+$A$11,0,1,1)</f>
        <v>40823</v>
      </c>
      <c r="C851" s="3">
        <f ca="1">OFFSET(InputPriceData!G$15,CalculationsAndCharts!$A851+$A$11,IF($C$7,8,0),1,1)</f>
        <v>779400</v>
      </c>
      <c r="D851" s="4">
        <f ca="1">OFFSET(InputPriceData!C$15,CalculationsAndCharts!$A851+$A$11,IF($C$7,8,0),1,1)</f>
        <v>14.34</v>
      </c>
      <c r="E851" s="4">
        <f ca="1">OFFSET(InputPriceData!D$15,CalculationsAndCharts!$A851+$A$11,IF($C$7,8,0),1,1)</f>
        <v>14.42</v>
      </c>
      <c r="F851" s="4">
        <f ca="1">OFFSET(InputPriceData!E$15,CalculationsAndCharts!$A851+$A$11,IF($C$7,8,0),1,1)</f>
        <v>13.89</v>
      </c>
      <c r="G851" s="4">
        <f ca="1">OFFSET(InputPriceData!F$15,CalculationsAndCharts!$A851+$A$11,IF($C$7,8,0),1,1)</f>
        <v>13.96</v>
      </c>
      <c r="H851" s="128"/>
      <c r="I851" s="128"/>
      <c r="K851" s="124"/>
      <c r="L851" s="279"/>
      <c r="M851" s="281"/>
      <c r="N851" s="280"/>
      <c r="O851" s="4"/>
      <c r="P851" s="4"/>
      <c r="Q851" s="3"/>
      <c r="S851" s="309">
        <f t="shared" ca="1" si="338"/>
        <v>14.57</v>
      </c>
      <c r="T851" s="309">
        <f t="shared" ca="1" si="339"/>
        <v>13.33</v>
      </c>
      <c r="U851" s="310">
        <f t="shared" ca="1" si="331"/>
        <v>0.50806451612903281</v>
      </c>
      <c r="V851" s="310" t="b">
        <f t="shared" ca="1" si="340"/>
        <v>0</v>
      </c>
      <c r="W851" s="3" t="b">
        <f t="shared" ca="1" si="341"/>
        <v>0</v>
      </c>
      <c r="X851" s="3" t="str">
        <f t="shared" ca="1" si="342"/>
        <v/>
      </c>
      <c r="Y851" s="3" t="str">
        <f t="shared" ca="1" si="332"/>
        <v/>
      </c>
      <c r="Z851" s="3" t="str">
        <f t="shared" ca="1" si="343"/>
        <v/>
      </c>
      <c r="AA851" s="3" t="str">
        <f t="shared" ca="1" si="344"/>
        <v/>
      </c>
      <c r="AB851" s="205">
        <f t="shared" ca="1" si="345"/>
        <v>8277</v>
      </c>
      <c r="AC851" s="205">
        <f t="shared" ca="1" si="346"/>
        <v>128</v>
      </c>
      <c r="AD851" s="205">
        <f t="shared" ca="1" si="333"/>
        <v>64.6640625</v>
      </c>
      <c r="AE851" s="205">
        <f t="shared" ca="1" si="334"/>
        <v>14.6640625</v>
      </c>
      <c r="AF851" s="205">
        <f t="shared" ca="1" si="347"/>
        <v>2.9328125000000003</v>
      </c>
      <c r="AG851" s="205"/>
      <c r="AH851" s="205"/>
      <c r="AI851" s="205"/>
      <c r="AJ851" s="205"/>
      <c r="AK851" s="4"/>
      <c r="AL851" s="4"/>
      <c r="AM851" s="309">
        <f t="shared" ca="1" si="348"/>
        <v>14.44</v>
      </c>
      <c r="AN851" s="309">
        <f t="shared" ca="1" si="349"/>
        <v>13.33</v>
      </c>
      <c r="AO851" s="310">
        <f t="shared" ca="1" si="350"/>
        <v>0.56756756756756854</v>
      </c>
      <c r="AP851" s="310" t="b">
        <f t="shared" ca="1" si="351"/>
        <v>0</v>
      </c>
      <c r="AQ851" s="309">
        <f t="shared" ca="1" si="352"/>
        <v>0.40379999999999999</v>
      </c>
      <c r="AR851" s="205">
        <f t="shared" ca="1" si="335"/>
        <v>13.0562</v>
      </c>
      <c r="AS851" s="45" t="b">
        <f t="shared" ca="1" si="336"/>
        <v>0</v>
      </c>
      <c r="AT851">
        <f t="shared" ca="1" si="337"/>
        <v>5</v>
      </c>
      <c r="AU851" t="b">
        <f t="shared" ca="1" si="353"/>
        <v>0</v>
      </c>
      <c r="AV851" t="b">
        <f t="shared" ca="1" si="354"/>
        <v>0</v>
      </c>
      <c r="AW851" s="266" t="b">
        <f t="shared" ca="1" si="355"/>
        <v>0</v>
      </c>
      <c r="AX851" s="266" t="b">
        <f t="shared" ca="1" si="356"/>
        <v>1</v>
      </c>
      <c r="AY851" s="266" t="b">
        <f t="shared" ca="1" si="357"/>
        <v>0</v>
      </c>
    </row>
    <row r="852" spans="1:51" x14ac:dyDescent="0.25">
      <c r="A852">
        <v>820</v>
      </c>
      <c r="B852" s="163">
        <f ca="1">OFFSET(InputPriceData!B$15,CalculationsAndCharts!$A852+$A$11,0,1,1)</f>
        <v>40822</v>
      </c>
      <c r="C852" s="3">
        <f ca="1">OFFSET(InputPriceData!G$15,CalculationsAndCharts!$A852+$A$11,IF($C$7,8,0),1,1)</f>
        <v>1106300</v>
      </c>
      <c r="D852" s="4">
        <f ca="1">OFFSET(InputPriceData!C$15,CalculationsAndCharts!$A852+$A$11,IF($C$7,8,0),1,1)</f>
        <v>14.17</v>
      </c>
      <c r="E852" s="4">
        <f ca="1">OFFSET(InputPriceData!D$15,CalculationsAndCharts!$A852+$A$11,IF($C$7,8,0),1,1)</f>
        <v>14.29</v>
      </c>
      <c r="F852" s="4">
        <f ca="1">OFFSET(InputPriceData!E$15,CalculationsAndCharts!$A852+$A$11,IF($C$7,8,0),1,1)</f>
        <v>14.05</v>
      </c>
      <c r="G852" s="4">
        <f ca="1">OFFSET(InputPriceData!F$15,CalculationsAndCharts!$A852+$A$11,IF($C$7,8,0),1,1)</f>
        <v>14.29</v>
      </c>
      <c r="H852" s="128"/>
      <c r="I852" s="128"/>
      <c r="K852" s="124"/>
      <c r="L852" s="279"/>
      <c r="M852" s="281"/>
      <c r="N852" s="280"/>
      <c r="O852" s="4"/>
      <c r="P852" s="4"/>
      <c r="Q852" s="3"/>
      <c r="S852" s="309">
        <f t="shared" ca="1" si="338"/>
        <v>14.57</v>
      </c>
      <c r="T852" s="309">
        <f t="shared" ca="1" si="339"/>
        <v>13.33</v>
      </c>
      <c r="U852" s="310">
        <f t="shared" ca="1" si="331"/>
        <v>0.77419354838709586</v>
      </c>
      <c r="V852" s="310" t="b">
        <f t="shared" ca="1" si="340"/>
        <v>0</v>
      </c>
      <c r="W852" s="3" t="b">
        <f t="shared" ca="1" si="341"/>
        <v>0</v>
      </c>
      <c r="X852" s="3" t="str">
        <f t="shared" ca="1" si="342"/>
        <v/>
      </c>
      <c r="Y852" s="3" t="str">
        <f t="shared" ca="1" si="332"/>
        <v/>
      </c>
      <c r="Z852" s="3" t="str">
        <f t="shared" ca="1" si="343"/>
        <v/>
      </c>
      <c r="AA852" s="3" t="str">
        <f t="shared" ca="1" si="344"/>
        <v/>
      </c>
      <c r="AB852" s="205">
        <f t="shared" ca="1" si="345"/>
        <v>8277</v>
      </c>
      <c r="AC852" s="205">
        <f t="shared" ca="1" si="346"/>
        <v>128</v>
      </c>
      <c r="AD852" s="205">
        <f t="shared" ca="1" si="333"/>
        <v>64.6640625</v>
      </c>
      <c r="AE852" s="205">
        <f t="shared" ca="1" si="334"/>
        <v>14.6640625</v>
      </c>
      <c r="AF852" s="205">
        <f t="shared" ca="1" si="347"/>
        <v>2.9328125000000003</v>
      </c>
      <c r="AG852" s="205"/>
      <c r="AH852" s="205"/>
      <c r="AI852" s="205"/>
      <c r="AJ852" s="205"/>
      <c r="AK852" s="4"/>
      <c r="AL852" s="4"/>
      <c r="AM852" s="309">
        <f t="shared" ca="1" si="348"/>
        <v>14.57</v>
      </c>
      <c r="AN852" s="309">
        <f t="shared" ca="1" si="349"/>
        <v>13.33</v>
      </c>
      <c r="AO852" s="310">
        <f t="shared" ca="1" si="350"/>
        <v>0.77419354838709586</v>
      </c>
      <c r="AP852" s="310" t="b">
        <f t="shared" ca="1" si="351"/>
        <v>0</v>
      </c>
      <c r="AQ852" s="309">
        <f t="shared" ca="1" si="352"/>
        <v>0.40379999999999999</v>
      </c>
      <c r="AR852" s="205">
        <f t="shared" ca="1" si="335"/>
        <v>13.0562</v>
      </c>
      <c r="AS852" s="45" t="b">
        <f t="shared" ca="1" si="336"/>
        <v>0</v>
      </c>
      <c r="AT852">
        <f t="shared" ca="1" si="337"/>
        <v>4</v>
      </c>
      <c r="AU852" t="b">
        <f t="shared" ca="1" si="353"/>
        <v>0</v>
      </c>
      <c r="AV852" t="b">
        <f t="shared" ca="1" si="354"/>
        <v>0</v>
      </c>
      <c r="AW852" s="266" t="b">
        <f t="shared" ca="1" si="355"/>
        <v>0</v>
      </c>
      <c r="AX852" s="266" t="b">
        <f t="shared" ca="1" si="356"/>
        <v>1</v>
      </c>
      <c r="AY852" s="266" t="b">
        <f t="shared" ca="1" si="357"/>
        <v>0</v>
      </c>
    </row>
    <row r="853" spans="1:51" x14ac:dyDescent="0.25">
      <c r="A853">
        <v>821</v>
      </c>
      <c r="B853" s="163">
        <f ca="1">OFFSET(InputPriceData!B$15,CalculationsAndCharts!$A853+$A$11,0,1,1)</f>
        <v>40821</v>
      </c>
      <c r="C853" s="3">
        <f ca="1">OFFSET(InputPriceData!G$15,CalculationsAndCharts!$A853+$A$11,IF($C$7,8,0),1,1)</f>
        <v>1288200</v>
      </c>
      <c r="D853" s="4">
        <f ca="1">OFFSET(InputPriceData!C$15,CalculationsAndCharts!$A853+$A$11,IF($C$7,8,0),1,1)</f>
        <v>14.08</v>
      </c>
      <c r="E853" s="4">
        <f ca="1">OFFSET(InputPriceData!D$15,CalculationsAndCharts!$A853+$A$11,IF($C$7,8,0),1,1)</f>
        <v>14.26</v>
      </c>
      <c r="F853" s="4">
        <f ca="1">OFFSET(InputPriceData!E$15,CalculationsAndCharts!$A853+$A$11,IF($C$7,8,0),1,1)</f>
        <v>13.78</v>
      </c>
      <c r="G853" s="4">
        <f ca="1">OFFSET(InputPriceData!F$15,CalculationsAndCharts!$A853+$A$11,IF($C$7,8,0),1,1)</f>
        <v>14.15</v>
      </c>
      <c r="H853" s="128"/>
      <c r="I853" s="128"/>
      <c r="K853" s="124"/>
      <c r="L853" s="279"/>
      <c r="M853" s="281"/>
      <c r="N853" s="280"/>
      <c r="O853" s="4"/>
      <c r="P853" s="4"/>
      <c r="Q853" s="3"/>
      <c r="S853" s="309">
        <f t="shared" ca="1" si="338"/>
        <v>14.57</v>
      </c>
      <c r="T853" s="309">
        <f t="shared" ca="1" si="339"/>
        <v>13.33</v>
      </c>
      <c r="U853" s="310">
        <f t="shared" ca="1" si="331"/>
        <v>0.66129032258064524</v>
      </c>
      <c r="V853" s="310" t="b">
        <f t="shared" ca="1" si="340"/>
        <v>0</v>
      </c>
      <c r="W853" s="3" t="b">
        <f t="shared" ca="1" si="341"/>
        <v>0</v>
      </c>
      <c r="X853" s="3" t="str">
        <f t="shared" ca="1" si="342"/>
        <v/>
      </c>
      <c r="Y853" s="3" t="str">
        <f t="shared" ca="1" si="332"/>
        <v/>
      </c>
      <c r="Z853" s="3" t="str">
        <f t="shared" ca="1" si="343"/>
        <v/>
      </c>
      <c r="AA853" s="3" t="str">
        <f t="shared" ca="1" si="344"/>
        <v/>
      </c>
      <c r="AB853" s="205">
        <f t="shared" ca="1" si="345"/>
        <v>8277</v>
      </c>
      <c r="AC853" s="205">
        <f t="shared" ca="1" si="346"/>
        <v>128</v>
      </c>
      <c r="AD853" s="205">
        <f t="shared" ca="1" si="333"/>
        <v>64.6640625</v>
      </c>
      <c r="AE853" s="205">
        <f t="shared" ca="1" si="334"/>
        <v>14.6640625</v>
      </c>
      <c r="AF853" s="205">
        <f t="shared" ca="1" si="347"/>
        <v>2.9328125000000003</v>
      </c>
      <c r="AG853" s="205"/>
      <c r="AH853" s="205"/>
      <c r="AI853" s="205"/>
      <c r="AJ853" s="205"/>
      <c r="AK853" s="4"/>
      <c r="AL853" s="4"/>
      <c r="AM853" s="309">
        <f t="shared" ca="1" si="348"/>
        <v>14.57</v>
      </c>
      <c r="AN853" s="309">
        <f t="shared" ca="1" si="349"/>
        <v>13.33</v>
      </c>
      <c r="AO853" s="310">
        <f t="shared" ca="1" si="350"/>
        <v>0.66129032258064524</v>
      </c>
      <c r="AP853" s="310" t="b">
        <f t="shared" ca="1" si="351"/>
        <v>0</v>
      </c>
      <c r="AQ853" s="309">
        <f t="shared" ca="1" si="352"/>
        <v>0.40379999999999999</v>
      </c>
      <c r="AR853" s="205">
        <f t="shared" ca="1" si="335"/>
        <v>13.0562</v>
      </c>
      <c r="AS853" s="45" t="b">
        <f t="shared" ca="1" si="336"/>
        <v>0</v>
      </c>
      <c r="AT853">
        <f t="shared" ca="1" si="337"/>
        <v>3</v>
      </c>
      <c r="AU853" t="b">
        <f t="shared" ca="1" si="353"/>
        <v>0</v>
      </c>
      <c r="AV853" t="b">
        <f t="shared" ca="1" si="354"/>
        <v>0</v>
      </c>
      <c r="AW853" s="266" t="b">
        <f t="shared" ca="1" si="355"/>
        <v>0</v>
      </c>
      <c r="AX853" s="266" t="b">
        <f t="shared" ca="1" si="356"/>
        <v>1</v>
      </c>
      <c r="AY853" s="266" t="b">
        <f t="shared" ca="1" si="357"/>
        <v>0</v>
      </c>
    </row>
    <row r="854" spans="1:51" x14ac:dyDescent="0.25">
      <c r="A854">
        <v>822</v>
      </c>
      <c r="B854" s="163">
        <f ca="1">OFFSET(InputPriceData!B$15,CalculationsAndCharts!$A854+$A$11,0,1,1)</f>
        <v>40820</v>
      </c>
      <c r="C854" s="3">
        <f ca="1">OFFSET(InputPriceData!G$15,CalculationsAndCharts!$A854+$A$11,IF($C$7,8,0),1,1)</f>
        <v>1455200</v>
      </c>
      <c r="D854" s="4">
        <f ca="1">OFFSET(InputPriceData!C$15,CalculationsAndCharts!$A854+$A$11,IF($C$7,8,0),1,1)</f>
        <v>13.24</v>
      </c>
      <c r="E854" s="4">
        <f ca="1">OFFSET(InputPriceData!D$15,CalculationsAndCharts!$A854+$A$11,IF($C$7,8,0),1,1)</f>
        <v>14.11</v>
      </c>
      <c r="F854" s="4">
        <f ca="1">OFFSET(InputPriceData!E$15,CalculationsAndCharts!$A854+$A$11,IF($C$7,8,0),1,1)</f>
        <v>13.22</v>
      </c>
      <c r="G854" s="4">
        <f ca="1">OFFSET(InputPriceData!F$15,CalculationsAndCharts!$A854+$A$11,IF($C$7,8,0),1,1)</f>
        <v>14.07</v>
      </c>
      <c r="H854" s="128"/>
      <c r="I854" s="128"/>
      <c r="K854" s="124"/>
      <c r="L854" s="279"/>
      <c r="M854" s="281"/>
      <c r="N854" s="280"/>
      <c r="O854" s="4"/>
      <c r="P854" s="4"/>
      <c r="Q854" s="3"/>
      <c r="S854" s="309">
        <f t="shared" ca="1" si="338"/>
        <v>14.57</v>
      </c>
      <c r="T854" s="309">
        <f t="shared" ca="1" si="339"/>
        <v>13.33</v>
      </c>
      <c r="U854" s="310">
        <f t="shared" ca="1" si="331"/>
        <v>0.59677419354838712</v>
      </c>
      <c r="V854" s="310" t="b">
        <f t="shared" ca="1" si="340"/>
        <v>0</v>
      </c>
      <c r="W854" s="3" t="b">
        <f t="shared" ca="1" si="341"/>
        <v>0</v>
      </c>
      <c r="X854" s="3" t="str">
        <f t="shared" ca="1" si="342"/>
        <v/>
      </c>
      <c r="Y854" s="3" t="str">
        <f t="shared" ca="1" si="332"/>
        <v/>
      </c>
      <c r="Z854" s="3" t="str">
        <f t="shared" ca="1" si="343"/>
        <v/>
      </c>
      <c r="AA854" s="3" t="str">
        <f t="shared" ca="1" si="344"/>
        <v/>
      </c>
      <c r="AB854" s="205">
        <f t="shared" ca="1" si="345"/>
        <v>8277</v>
      </c>
      <c r="AC854" s="205">
        <f t="shared" ca="1" si="346"/>
        <v>128</v>
      </c>
      <c r="AD854" s="205">
        <f t="shared" ca="1" si="333"/>
        <v>64.6640625</v>
      </c>
      <c r="AE854" s="205">
        <f t="shared" ca="1" si="334"/>
        <v>14.6640625</v>
      </c>
      <c r="AF854" s="205">
        <f t="shared" ca="1" si="347"/>
        <v>2.9328125000000003</v>
      </c>
      <c r="AG854" s="205"/>
      <c r="AH854" s="205"/>
      <c r="AI854" s="205"/>
      <c r="AJ854" s="205"/>
      <c r="AK854" s="4"/>
      <c r="AL854" s="4"/>
      <c r="AM854" s="309">
        <f t="shared" ca="1" si="348"/>
        <v>14.57</v>
      </c>
      <c r="AN854" s="309">
        <f t="shared" ca="1" si="349"/>
        <v>13.33</v>
      </c>
      <c r="AO854" s="310">
        <f t="shared" ca="1" si="350"/>
        <v>0.59677419354838712</v>
      </c>
      <c r="AP854" s="310" t="b">
        <f t="shared" ca="1" si="351"/>
        <v>0</v>
      </c>
      <c r="AQ854" s="309">
        <f t="shared" ca="1" si="352"/>
        <v>0.40379999999999999</v>
      </c>
      <c r="AR854" s="205">
        <f t="shared" ca="1" si="335"/>
        <v>13.0562</v>
      </c>
      <c r="AS854" s="45" t="b">
        <f t="shared" ca="1" si="336"/>
        <v>0</v>
      </c>
      <c r="AT854">
        <f t="shared" ca="1" si="337"/>
        <v>2</v>
      </c>
      <c r="AU854" t="b">
        <f t="shared" ca="1" si="353"/>
        <v>0</v>
      </c>
      <c r="AV854" t="b">
        <f t="shared" ca="1" si="354"/>
        <v>0</v>
      </c>
      <c r="AW854" s="266" t="b">
        <f t="shared" ca="1" si="355"/>
        <v>0</v>
      </c>
      <c r="AX854" s="266" t="b">
        <f t="shared" ca="1" si="356"/>
        <v>1</v>
      </c>
      <c r="AY854" s="266" t="b">
        <f t="shared" ca="1" si="357"/>
        <v>0</v>
      </c>
    </row>
    <row r="855" spans="1:51" x14ac:dyDescent="0.25">
      <c r="A855">
        <v>823</v>
      </c>
      <c r="B855" s="163">
        <f ca="1">OFFSET(InputPriceData!B$15,CalculationsAndCharts!$A855+$A$11,0,1,1)</f>
        <v>40819</v>
      </c>
      <c r="C855" s="3">
        <f ca="1">OFFSET(InputPriceData!G$15,CalculationsAndCharts!$A855+$A$11,IF($C$7,8,0),1,1)</f>
        <v>1441800</v>
      </c>
      <c r="D855" s="4">
        <f ca="1">OFFSET(InputPriceData!C$15,CalculationsAndCharts!$A855+$A$11,IF($C$7,8,0),1,1)</f>
        <v>13.46</v>
      </c>
      <c r="E855" s="4">
        <f ca="1">OFFSET(InputPriceData!D$15,CalculationsAndCharts!$A855+$A$11,IF($C$7,8,0),1,1)</f>
        <v>13.88</v>
      </c>
      <c r="F855" s="4">
        <f ca="1">OFFSET(InputPriceData!E$15,CalculationsAndCharts!$A855+$A$11,IF($C$7,8,0),1,1)</f>
        <v>13.33</v>
      </c>
      <c r="G855" s="4">
        <f ca="1">OFFSET(InputPriceData!F$15,CalculationsAndCharts!$A855+$A$11,IF($C$7,8,0),1,1)</f>
        <v>13.33</v>
      </c>
      <c r="H855" s="128"/>
      <c r="I855" s="128"/>
      <c r="K855" s="124"/>
      <c r="L855" s="279"/>
      <c r="M855" s="281"/>
      <c r="N855" s="280"/>
      <c r="O855" s="4"/>
      <c r="P855" s="4"/>
      <c r="Q855" s="3"/>
      <c r="S855" s="309">
        <f t="shared" ca="1" si="338"/>
        <v>14.57</v>
      </c>
      <c r="T855" s="309">
        <f t="shared" ca="1" si="339"/>
        <v>13.33</v>
      </c>
      <c r="U855" s="310">
        <f t="shared" ca="1" si="331"/>
        <v>0</v>
      </c>
      <c r="V855" s="310" t="b">
        <f t="shared" ca="1" si="340"/>
        <v>0</v>
      </c>
      <c r="W855" s="3" t="b">
        <f t="shared" ca="1" si="341"/>
        <v>0</v>
      </c>
      <c r="X855" s="3" t="str">
        <f t="shared" ca="1" si="342"/>
        <v/>
      </c>
      <c r="Y855" s="3" t="str">
        <f t="shared" ca="1" si="332"/>
        <v/>
      </c>
      <c r="Z855" s="3" t="str">
        <f t="shared" ca="1" si="343"/>
        <v/>
      </c>
      <c r="AA855" s="3" t="str">
        <f t="shared" ca="1" si="344"/>
        <v/>
      </c>
      <c r="AB855" s="205">
        <f t="shared" ca="1" si="345"/>
        <v>8277</v>
      </c>
      <c r="AC855" s="205">
        <f t="shared" ca="1" si="346"/>
        <v>128</v>
      </c>
      <c r="AD855" s="205">
        <f t="shared" ca="1" si="333"/>
        <v>64.6640625</v>
      </c>
      <c r="AE855" s="205">
        <f t="shared" ca="1" si="334"/>
        <v>14.6640625</v>
      </c>
      <c r="AF855" s="205">
        <f t="shared" ca="1" si="347"/>
        <v>2.9328125000000003</v>
      </c>
      <c r="AG855" s="205"/>
      <c r="AH855" s="205"/>
      <c r="AI855" s="205"/>
      <c r="AJ855" s="205"/>
      <c r="AK855" s="4"/>
      <c r="AL855" s="4"/>
      <c r="AM855" s="309">
        <f t="shared" ca="1" si="348"/>
        <v>14.57</v>
      </c>
      <c r="AN855" s="309">
        <f t="shared" ca="1" si="349"/>
        <v>13.33</v>
      </c>
      <c r="AO855" s="310">
        <f t="shared" ca="1" si="350"/>
        <v>0</v>
      </c>
      <c r="AP855" s="310" t="b">
        <f t="shared" ca="1" si="351"/>
        <v>0</v>
      </c>
      <c r="AQ855" s="309">
        <f t="shared" ca="1" si="352"/>
        <v>0.40379999999999999</v>
      </c>
      <c r="AR855" s="205">
        <f t="shared" ca="1" si="335"/>
        <v>13.0562</v>
      </c>
      <c r="AS855" s="45" t="b">
        <f t="shared" ca="1" si="336"/>
        <v>0</v>
      </c>
      <c r="AT855">
        <f t="shared" ca="1" si="337"/>
        <v>1</v>
      </c>
      <c r="AU855" t="b">
        <f t="shared" ca="1" si="353"/>
        <v>0</v>
      </c>
      <c r="AV855" t="b">
        <f t="shared" ca="1" si="354"/>
        <v>0</v>
      </c>
      <c r="AW855" s="266" t="b">
        <f t="shared" ca="1" si="355"/>
        <v>1</v>
      </c>
      <c r="AX855" s="266" t="b">
        <f t="shared" ca="1" si="356"/>
        <v>1</v>
      </c>
      <c r="AY855" s="266" t="b">
        <f t="shared" ca="1" si="357"/>
        <v>0</v>
      </c>
    </row>
    <row r="856" spans="1:51" x14ac:dyDescent="0.25">
      <c r="A856">
        <v>824</v>
      </c>
      <c r="B856" s="163">
        <f ca="1">OFFSET(InputPriceData!B$15,CalculationsAndCharts!$A856+$A$11,0,1,1)</f>
        <v>40816</v>
      </c>
      <c r="C856" s="3">
        <f ca="1">OFFSET(InputPriceData!G$15,CalculationsAndCharts!$A856+$A$11,IF($C$7,8,0),1,1)</f>
        <v>703200</v>
      </c>
      <c r="D856" s="4">
        <f ca="1">OFFSET(InputPriceData!C$15,CalculationsAndCharts!$A856+$A$11,IF($C$7,8,0),1,1)</f>
        <v>13.69</v>
      </c>
      <c r="E856" s="4">
        <f ca="1">OFFSET(InputPriceData!D$15,CalculationsAndCharts!$A856+$A$11,IF($C$7,8,0),1,1)</f>
        <v>13.89</v>
      </c>
      <c r="F856" s="4">
        <f ca="1">OFFSET(InputPriceData!E$15,CalculationsAndCharts!$A856+$A$11,IF($C$7,8,0),1,1)</f>
        <v>13.54</v>
      </c>
      <c r="G856" s="4">
        <f ca="1">OFFSET(InputPriceData!F$15,CalculationsAndCharts!$A856+$A$11,IF($C$7,8,0),1,1)</f>
        <v>13.56</v>
      </c>
      <c r="H856" s="128"/>
      <c r="I856" s="128"/>
      <c r="K856" s="124"/>
      <c r="L856" s="279"/>
      <c r="M856" s="281"/>
      <c r="N856" s="280"/>
      <c r="O856" s="4"/>
      <c r="P856" s="4"/>
      <c r="Q856" s="3"/>
      <c r="S856" s="309">
        <f t="shared" ca="1" si="338"/>
        <v>14.57</v>
      </c>
      <c r="T856" s="309">
        <f t="shared" ca="1" si="339"/>
        <v>13.45</v>
      </c>
      <c r="U856" s="310">
        <f t="shared" ca="1" si="331"/>
        <v>9.8214285714286712E-2</v>
      </c>
      <c r="V856" s="310" t="b">
        <f t="shared" ca="1" si="340"/>
        <v>1</v>
      </c>
      <c r="W856" s="3" t="b">
        <f t="shared" ca="1" si="341"/>
        <v>0</v>
      </c>
      <c r="X856" s="3" t="str">
        <f t="shared" ca="1" si="342"/>
        <v/>
      </c>
      <c r="Y856" s="3" t="str">
        <f t="shared" ca="1" si="332"/>
        <v/>
      </c>
      <c r="Z856" s="3" t="str">
        <f t="shared" ca="1" si="343"/>
        <v/>
      </c>
      <c r="AA856" s="3" t="str">
        <f t="shared" ca="1" si="344"/>
        <v/>
      </c>
      <c r="AB856" s="205">
        <f t="shared" ca="1" si="345"/>
        <v>8277</v>
      </c>
      <c r="AC856" s="205">
        <f t="shared" ca="1" si="346"/>
        <v>128</v>
      </c>
      <c r="AD856" s="205">
        <f t="shared" ca="1" si="333"/>
        <v>64.6640625</v>
      </c>
      <c r="AE856" s="205">
        <f t="shared" ca="1" si="334"/>
        <v>14.6640625</v>
      </c>
      <c r="AF856" s="205">
        <f t="shared" ca="1" si="347"/>
        <v>2.9328125000000003</v>
      </c>
      <c r="AG856" s="205"/>
      <c r="AH856" s="205"/>
      <c r="AI856" s="205"/>
      <c r="AJ856" s="205"/>
      <c r="AK856" s="4"/>
      <c r="AL856" s="4"/>
      <c r="AM856" s="309">
        <f t="shared" ca="1" si="348"/>
        <v>14.57</v>
      </c>
      <c r="AN856" s="309">
        <f t="shared" ca="1" si="349"/>
        <v>13.45</v>
      </c>
      <c r="AO856" s="310">
        <f t="shared" ca="1" si="350"/>
        <v>9.8214285714286712E-2</v>
      </c>
      <c r="AP856" s="310" t="b">
        <f t="shared" ca="1" si="351"/>
        <v>1</v>
      </c>
      <c r="AQ856" s="309">
        <f t="shared" ca="1" si="352"/>
        <v>0</v>
      </c>
      <c r="AR856" s="205">
        <f t="shared" ca="1" si="335"/>
        <v>0</v>
      </c>
      <c r="AS856" s="45" t="b">
        <f t="shared" ca="1" si="336"/>
        <v>0</v>
      </c>
      <c r="AT856">
        <f t="shared" ca="1" si="337"/>
        <v>0</v>
      </c>
      <c r="AU856" t="b">
        <f t="shared" ca="1" si="353"/>
        <v>0</v>
      </c>
      <c r="AV856" t="b">
        <f t="shared" ca="1" si="354"/>
        <v>0</v>
      </c>
      <c r="AW856" s="266" t="b">
        <f t="shared" ca="1" si="355"/>
        <v>0</v>
      </c>
      <c r="AX856" s="266" t="b">
        <f t="shared" ca="1" si="356"/>
        <v>0</v>
      </c>
      <c r="AY856" s="266" t="b">
        <f t="shared" ca="1" si="357"/>
        <v>0</v>
      </c>
    </row>
    <row r="857" spans="1:51" x14ac:dyDescent="0.25">
      <c r="A857">
        <v>825</v>
      </c>
      <c r="B857" s="163">
        <f ca="1">OFFSET(InputPriceData!B$15,CalculationsAndCharts!$A857+$A$11,0,1,1)</f>
        <v>40815</v>
      </c>
      <c r="C857" s="3">
        <f ca="1">OFFSET(InputPriceData!G$15,CalculationsAndCharts!$A857+$A$11,IF($C$7,8,0),1,1)</f>
        <v>478600</v>
      </c>
      <c r="D857" s="4">
        <f ca="1">OFFSET(InputPriceData!C$15,CalculationsAndCharts!$A857+$A$11,IF($C$7,8,0),1,1)</f>
        <v>13.79</v>
      </c>
      <c r="E857" s="4">
        <f ca="1">OFFSET(InputPriceData!D$15,CalculationsAndCharts!$A857+$A$11,IF($C$7,8,0),1,1)</f>
        <v>14.03</v>
      </c>
      <c r="F857" s="4">
        <f ca="1">OFFSET(InputPriceData!E$15,CalculationsAndCharts!$A857+$A$11,IF($C$7,8,0),1,1)</f>
        <v>13.49</v>
      </c>
      <c r="G857" s="4">
        <f ca="1">OFFSET(InputPriceData!F$15,CalculationsAndCharts!$A857+$A$11,IF($C$7,8,0),1,1)</f>
        <v>13.88</v>
      </c>
      <c r="H857" s="128"/>
      <c r="I857" s="128"/>
      <c r="K857" s="124"/>
      <c r="L857" s="279"/>
      <c r="M857" s="281"/>
      <c r="N857" s="280"/>
      <c r="O857" s="4"/>
      <c r="P857" s="4"/>
      <c r="Q857" s="3"/>
      <c r="S857" s="309">
        <f t="shared" ca="1" si="338"/>
        <v>14.57</v>
      </c>
      <c r="T857" s="309">
        <f t="shared" ca="1" si="339"/>
        <v>13.45</v>
      </c>
      <c r="U857" s="310">
        <f t="shared" ca="1" si="331"/>
        <v>0.3839285714285724</v>
      </c>
      <c r="V857" s="310" t="b">
        <f t="shared" ca="1" si="340"/>
        <v>0</v>
      </c>
      <c r="W857" s="3" t="b">
        <f t="shared" ca="1" si="341"/>
        <v>0</v>
      </c>
      <c r="X857" s="3" t="str">
        <f t="shared" ca="1" si="342"/>
        <v/>
      </c>
      <c r="Y857" s="3" t="str">
        <f t="shared" ca="1" si="332"/>
        <v/>
      </c>
      <c r="Z857" s="3" t="str">
        <f t="shared" ca="1" si="343"/>
        <v/>
      </c>
      <c r="AA857" s="3" t="str">
        <f t="shared" ca="1" si="344"/>
        <v/>
      </c>
      <c r="AB857" s="205">
        <f t="shared" ca="1" si="345"/>
        <v>8277</v>
      </c>
      <c r="AC857" s="205">
        <f t="shared" ca="1" si="346"/>
        <v>128</v>
      </c>
      <c r="AD857" s="205">
        <f t="shared" ca="1" si="333"/>
        <v>64.6640625</v>
      </c>
      <c r="AE857" s="205">
        <f t="shared" ca="1" si="334"/>
        <v>14.6640625</v>
      </c>
      <c r="AF857" s="205">
        <f t="shared" ca="1" si="347"/>
        <v>2.9328125000000003</v>
      </c>
      <c r="AG857" s="205"/>
      <c r="AH857" s="205"/>
      <c r="AI857" s="205"/>
      <c r="AJ857" s="205"/>
      <c r="AK857" s="4"/>
      <c r="AL857" s="4"/>
      <c r="AM857" s="309">
        <f t="shared" ca="1" si="348"/>
        <v>14.57</v>
      </c>
      <c r="AN857" s="309">
        <f t="shared" ca="1" si="349"/>
        <v>13.45</v>
      </c>
      <c r="AO857" s="310">
        <f t="shared" ca="1" si="350"/>
        <v>0.3839285714285724</v>
      </c>
      <c r="AP857" s="310" t="b">
        <f t="shared" ca="1" si="351"/>
        <v>0</v>
      </c>
      <c r="AQ857" s="309">
        <f t="shared" ca="1" si="352"/>
        <v>0</v>
      </c>
      <c r="AR857" s="205">
        <f t="shared" ca="1" si="335"/>
        <v>0</v>
      </c>
      <c r="AS857" s="45" t="b">
        <f t="shared" ca="1" si="336"/>
        <v>0</v>
      </c>
      <c r="AT857">
        <f t="shared" ca="1" si="337"/>
        <v>0</v>
      </c>
      <c r="AU857" t="b">
        <f t="shared" ca="1" si="353"/>
        <v>0</v>
      </c>
      <c r="AV857" t="b">
        <f t="shared" ca="1" si="354"/>
        <v>0</v>
      </c>
      <c r="AW857" s="266" t="b">
        <f t="shared" ca="1" si="355"/>
        <v>0</v>
      </c>
      <c r="AX857" s="266" t="b">
        <f t="shared" ca="1" si="356"/>
        <v>0</v>
      </c>
      <c r="AY857" s="266" t="b">
        <f t="shared" ca="1" si="357"/>
        <v>0</v>
      </c>
    </row>
    <row r="858" spans="1:51" x14ac:dyDescent="0.25">
      <c r="A858">
        <v>826</v>
      </c>
      <c r="B858" s="163">
        <f ca="1">OFFSET(InputPriceData!B$15,CalculationsAndCharts!$A858+$A$11,0,1,1)</f>
        <v>40814</v>
      </c>
      <c r="C858" s="3">
        <f ca="1">OFFSET(InputPriceData!G$15,CalculationsAndCharts!$A858+$A$11,IF($C$7,8,0),1,1)</f>
        <v>617200</v>
      </c>
      <c r="D858" s="4">
        <f ca="1">OFFSET(InputPriceData!C$15,CalculationsAndCharts!$A858+$A$11,IF($C$7,8,0),1,1)</f>
        <v>14.06</v>
      </c>
      <c r="E858" s="4">
        <f ca="1">OFFSET(InputPriceData!D$15,CalculationsAndCharts!$A858+$A$11,IF($C$7,8,0),1,1)</f>
        <v>14.18</v>
      </c>
      <c r="F858" s="4">
        <f ca="1">OFFSET(InputPriceData!E$15,CalculationsAndCharts!$A858+$A$11,IF($C$7,8,0),1,1)</f>
        <v>13.57</v>
      </c>
      <c r="G858" s="4">
        <f ca="1">OFFSET(InputPriceData!F$15,CalculationsAndCharts!$A858+$A$11,IF($C$7,8,0),1,1)</f>
        <v>13.6</v>
      </c>
      <c r="H858" s="128"/>
      <c r="I858" s="128"/>
      <c r="K858" s="124"/>
      <c r="L858" s="279"/>
      <c r="M858" s="281"/>
      <c r="N858" s="280"/>
      <c r="O858" s="4"/>
      <c r="P858" s="4"/>
      <c r="Q858" s="3"/>
      <c r="S858" s="309">
        <f t="shared" ca="1" si="338"/>
        <v>14.57</v>
      </c>
      <c r="T858" s="309">
        <f t="shared" ca="1" si="339"/>
        <v>13.45</v>
      </c>
      <c r="U858" s="310">
        <f t="shared" ca="1" si="331"/>
        <v>0.13392857142857162</v>
      </c>
      <c r="V858" s="310" t="b">
        <f t="shared" ca="1" si="340"/>
        <v>0</v>
      </c>
      <c r="W858" s="3" t="b">
        <f t="shared" ca="1" si="341"/>
        <v>0</v>
      </c>
      <c r="X858" s="3" t="str">
        <f t="shared" ca="1" si="342"/>
        <v/>
      </c>
      <c r="Y858" s="3" t="str">
        <f t="shared" ca="1" si="332"/>
        <v/>
      </c>
      <c r="Z858" s="3" t="str">
        <f t="shared" ca="1" si="343"/>
        <v/>
      </c>
      <c r="AA858" s="3" t="str">
        <f t="shared" ca="1" si="344"/>
        <v/>
      </c>
      <c r="AB858" s="205">
        <f t="shared" ca="1" si="345"/>
        <v>8277</v>
      </c>
      <c r="AC858" s="205">
        <f t="shared" ca="1" si="346"/>
        <v>128</v>
      </c>
      <c r="AD858" s="205">
        <f t="shared" ca="1" si="333"/>
        <v>64.6640625</v>
      </c>
      <c r="AE858" s="205">
        <f t="shared" ca="1" si="334"/>
        <v>14.6640625</v>
      </c>
      <c r="AF858" s="205">
        <f t="shared" ca="1" si="347"/>
        <v>2.9328125000000003</v>
      </c>
      <c r="AG858" s="205"/>
      <c r="AH858" s="205"/>
      <c r="AI858" s="205"/>
      <c r="AJ858" s="205"/>
      <c r="AK858" s="4"/>
      <c r="AL858" s="4"/>
      <c r="AM858" s="309">
        <f t="shared" ca="1" si="348"/>
        <v>14.57</v>
      </c>
      <c r="AN858" s="309">
        <f t="shared" ca="1" si="349"/>
        <v>13.45</v>
      </c>
      <c r="AO858" s="310">
        <f t="shared" ca="1" si="350"/>
        <v>0.13392857142857162</v>
      </c>
      <c r="AP858" s="310" t="b">
        <f t="shared" ca="1" si="351"/>
        <v>0</v>
      </c>
      <c r="AQ858" s="309">
        <f t="shared" ca="1" si="352"/>
        <v>0</v>
      </c>
      <c r="AR858" s="205">
        <f t="shared" ca="1" si="335"/>
        <v>0</v>
      </c>
      <c r="AS858" s="45" t="b">
        <f t="shared" ca="1" si="336"/>
        <v>0</v>
      </c>
      <c r="AT858">
        <f t="shared" ca="1" si="337"/>
        <v>0</v>
      </c>
      <c r="AU858" t="b">
        <f t="shared" ca="1" si="353"/>
        <v>0</v>
      </c>
      <c r="AV858" t="b">
        <f t="shared" ca="1" si="354"/>
        <v>0</v>
      </c>
      <c r="AW858" s="266" t="b">
        <f t="shared" ca="1" si="355"/>
        <v>0</v>
      </c>
      <c r="AX858" s="266" t="b">
        <f t="shared" ca="1" si="356"/>
        <v>0</v>
      </c>
      <c r="AY858" s="266" t="b">
        <f t="shared" ca="1" si="357"/>
        <v>0</v>
      </c>
    </row>
    <row r="859" spans="1:51" x14ac:dyDescent="0.25">
      <c r="A859">
        <v>827</v>
      </c>
      <c r="B859" s="163">
        <f ca="1">OFFSET(InputPriceData!B$15,CalculationsAndCharts!$A859+$A$11,0,1,1)</f>
        <v>40813</v>
      </c>
      <c r="C859" s="3">
        <f ca="1">OFFSET(InputPriceData!G$15,CalculationsAndCharts!$A859+$A$11,IF($C$7,8,0),1,1)</f>
        <v>1968400</v>
      </c>
      <c r="D859" s="4">
        <f ca="1">OFFSET(InputPriceData!C$15,CalculationsAndCharts!$A859+$A$11,IF($C$7,8,0),1,1)</f>
        <v>14.03</v>
      </c>
      <c r="E859" s="4">
        <f ca="1">OFFSET(InputPriceData!D$15,CalculationsAndCharts!$A859+$A$11,IF($C$7,8,0),1,1)</f>
        <v>14.32</v>
      </c>
      <c r="F859" s="4">
        <f ca="1">OFFSET(InputPriceData!E$15,CalculationsAndCharts!$A859+$A$11,IF($C$7,8,0),1,1)</f>
        <v>13.85</v>
      </c>
      <c r="G859" s="4">
        <f ca="1">OFFSET(InputPriceData!F$15,CalculationsAndCharts!$A859+$A$11,IF($C$7,8,0),1,1)</f>
        <v>14.01</v>
      </c>
      <c r="H859" s="128"/>
      <c r="I859" s="128"/>
      <c r="K859" s="124"/>
      <c r="L859" s="279"/>
      <c r="M859" s="281"/>
      <c r="N859" s="280"/>
      <c r="O859" s="4"/>
      <c r="P859" s="4"/>
      <c r="Q859" s="3"/>
      <c r="S859" s="309">
        <f t="shared" ca="1" si="338"/>
        <v>14.57</v>
      </c>
      <c r="T859" s="309">
        <f t="shared" ca="1" si="339"/>
        <v>13.45</v>
      </c>
      <c r="U859" s="310">
        <f t="shared" ca="1" si="331"/>
        <v>0.5</v>
      </c>
      <c r="V859" s="310" t="b">
        <f t="shared" ca="1" si="340"/>
        <v>0</v>
      </c>
      <c r="W859" s="3" t="b">
        <f t="shared" ca="1" si="341"/>
        <v>0</v>
      </c>
      <c r="X859" s="3" t="str">
        <f t="shared" ca="1" si="342"/>
        <v/>
      </c>
      <c r="Y859" s="3" t="str">
        <f t="shared" ca="1" si="332"/>
        <v/>
      </c>
      <c r="Z859" s="3" t="str">
        <f t="shared" ca="1" si="343"/>
        <v/>
      </c>
      <c r="AA859" s="3" t="str">
        <f t="shared" ca="1" si="344"/>
        <v/>
      </c>
      <c r="AB859" s="205">
        <f t="shared" ca="1" si="345"/>
        <v>8277</v>
      </c>
      <c r="AC859" s="205">
        <f t="shared" ca="1" si="346"/>
        <v>128</v>
      </c>
      <c r="AD859" s="205">
        <f t="shared" ca="1" si="333"/>
        <v>64.6640625</v>
      </c>
      <c r="AE859" s="205">
        <f t="shared" ca="1" si="334"/>
        <v>14.6640625</v>
      </c>
      <c r="AF859" s="205">
        <f t="shared" ca="1" si="347"/>
        <v>2.9328125000000003</v>
      </c>
      <c r="AG859" s="205"/>
      <c r="AH859" s="205"/>
      <c r="AI859" s="205"/>
      <c r="AJ859" s="205"/>
      <c r="AK859" s="4"/>
      <c r="AL859" s="4"/>
      <c r="AM859" s="309">
        <f t="shared" ca="1" si="348"/>
        <v>14.57</v>
      </c>
      <c r="AN859" s="309">
        <f t="shared" ca="1" si="349"/>
        <v>13.45</v>
      </c>
      <c r="AO859" s="310">
        <f t="shared" ca="1" si="350"/>
        <v>0.5</v>
      </c>
      <c r="AP859" s="310" t="b">
        <f t="shared" ca="1" si="351"/>
        <v>0</v>
      </c>
      <c r="AQ859" s="309">
        <f t="shared" ca="1" si="352"/>
        <v>0</v>
      </c>
      <c r="AR859" s="205">
        <f t="shared" ca="1" si="335"/>
        <v>0</v>
      </c>
      <c r="AS859" s="45" t="b">
        <f t="shared" ca="1" si="336"/>
        <v>0</v>
      </c>
      <c r="AT859">
        <f t="shared" ca="1" si="337"/>
        <v>0</v>
      </c>
      <c r="AU859" t="b">
        <f t="shared" ca="1" si="353"/>
        <v>0</v>
      </c>
      <c r="AV859" t="b">
        <f t="shared" ca="1" si="354"/>
        <v>0</v>
      </c>
      <c r="AW859" s="266" t="b">
        <f t="shared" ca="1" si="355"/>
        <v>0</v>
      </c>
      <c r="AX859" s="266" t="b">
        <f t="shared" ca="1" si="356"/>
        <v>0</v>
      </c>
      <c r="AY859" s="266" t="b">
        <f t="shared" ca="1" si="357"/>
        <v>0</v>
      </c>
    </row>
    <row r="860" spans="1:51" x14ac:dyDescent="0.25">
      <c r="A860">
        <v>828</v>
      </c>
      <c r="B860" s="163">
        <f ca="1">OFFSET(InputPriceData!B$15,CalculationsAndCharts!$A860+$A$11,0,1,1)</f>
        <v>40812</v>
      </c>
      <c r="C860" s="3">
        <f ca="1">OFFSET(InputPriceData!G$15,CalculationsAndCharts!$A860+$A$11,IF($C$7,8,0),1,1)</f>
        <v>979000</v>
      </c>
      <c r="D860" s="4">
        <f ca="1">OFFSET(InputPriceData!C$15,CalculationsAndCharts!$A860+$A$11,IF($C$7,8,0),1,1)</f>
        <v>13.6</v>
      </c>
      <c r="E860" s="4">
        <f ca="1">OFFSET(InputPriceData!D$15,CalculationsAndCharts!$A860+$A$11,IF($C$7,8,0),1,1)</f>
        <v>13.84</v>
      </c>
      <c r="F860" s="4">
        <f ca="1">OFFSET(InputPriceData!E$15,CalculationsAndCharts!$A860+$A$11,IF($C$7,8,0),1,1)</f>
        <v>13.27</v>
      </c>
      <c r="G860" s="4">
        <f ca="1">OFFSET(InputPriceData!F$15,CalculationsAndCharts!$A860+$A$11,IF($C$7,8,0),1,1)</f>
        <v>13.82</v>
      </c>
      <c r="H860" s="128"/>
      <c r="I860" s="128"/>
      <c r="K860" s="124"/>
      <c r="L860" s="279"/>
      <c r="M860" s="281"/>
      <c r="N860" s="280"/>
      <c r="O860" s="4"/>
      <c r="P860" s="4"/>
      <c r="Q860" s="3"/>
      <c r="S860" s="309">
        <f t="shared" ca="1" si="338"/>
        <v>15.2</v>
      </c>
      <c r="T860" s="309">
        <f t="shared" ca="1" si="339"/>
        <v>13.45</v>
      </c>
      <c r="U860" s="310">
        <f t="shared" ca="1" si="331"/>
        <v>0.21142857142857199</v>
      </c>
      <c r="V860" s="310" t="b">
        <f t="shared" ca="1" si="340"/>
        <v>0</v>
      </c>
      <c r="W860" s="3" t="b">
        <f t="shared" ca="1" si="341"/>
        <v>0</v>
      </c>
      <c r="X860" s="3" t="str">
        <f t="shared" ca="1" si="342"/>
        <v/>
      </c>
      <c r="Y860" s="3" t="str">
        <f t="shared" ca="1" si="332"/>
        <v/>
      </c>
      <c r="Z860" s="3" t="str">
        <f t="shared" ca="1" si="343"/>
        <v/>
      </c>
      <c r="AA860" s="3" t="str">
        <f t="shared" ca="1" si="344"/>
        <v/>
      </c>
      <c r="AB860" s="205">
        <f t="shared" ca="1" si="345"/>
        <v>8277</v>
      </c>
      <c r="AC860" s="205">
        <f t="shared" ca="1" si="346"/>
        <v>128</v>
      </c>
      <c r="AD860" s="205">
        <f t="shared" ca="1" si="333"/>
        <v>64.6640625</v>
      </c>
      <c r="AE860" s="205">
        <f t="shared" ca="1" si="334"/>
        <v>14.6640625</v>
      </c>
      <c r="AF860" s="205">
        <f t="shared" ca="1" si="347"/>
        <v>2.9328125000000003</v>
      </c>
      <c r="AG860" s="205"/>
      <c r="AH860" s="205"/>
      <c r="AI860" s="205"/>
      <c r="AJ860" s="205"/>
      <c r="AK860" s="4"/>
      <c r="AL860" s="4"/>
      <c r="AM860" s="309">
        <f t="shared" ca="1" si="348"/>
        <v>14.57</v>
      </c>
      <c r="AN860" s="309">
        <f t="shared" ca="1" si="349"/>
        <v>13.45</v>
      </c>
      <c r="AO860" s="310">
        <f t="shared" ca="1" si="350"/>
        <v>0.33035714285714346</v>
      </c>
      <c r="AP860" s="310" t="b">
        <f t="shared" ca="1" si="351"/>
        <v>0</v>
      </c>
      <c r="AQ860" s="309">
        <f t="shared" ca="1" si="352"/>
        <v>0</v>
      </c>
      <c r="AR860" s="205">
        <f t="shared" ca="1" si="335"/>
        <v>0</v>
      </c>
      <c r="AS860" s="45" t="b">
        <f t="shared" ca="1" si="336"/>
        <v>0</v>
      </c>
      <c r="AT860">
        <f t="shared" ca="1" si="337"/>
        <v>0</v>
      </c>
      <c r="AU860" t="b">
        <f t="shared" ca="1" si="353"/>
        <v>0</v>
      </c>
      <c r="AV860" t="b">
        <f t="shared" ca="1" si="354"/>
        <v>0</v>
      </c>
      <c r="AW860" s="266" t="b">
        <f t="shared" ca="1" si="355"/>
        <v>0</v>
      </c>
      <c r="AX860" s="266" t="b">
        <f t="shared" ca="1" si="356"/>
        <v>0</v>
      </c>
      <c r="AY860" s="266" t="b">
        <f t="shared" ca="1" si="357"/>
        <v>0</v>
      </c>
    </row>
    <row r="861" spans="1:51" x14ac:dyDescent="0.25">
      <c r="A861">
        <v>829</v>
      </c>
      <c r="B861" s="163">
        <f ca="1">OFFSET(InputPriceData!B$15,CalculationsAndCharts!$A861+$A$11,0,1,1)</f>
        <v>40809</v>
      </c>
      <c r="C861" s="3">
        <f ca="1">OFFSET(InputPriceData!G$15,CalculationsAndCharts!$A861+$A$11,IF($C$7,8,0),1,1)</f>
        <v>1201300</v>
      </c>
      <c r="D861" s="4">
        <f ca="1">OFFSET(InputPriceData!C$15,CalculationsAndCharts!$A861+$A$11,IF($C$7,8,0),1,1)</f>
        <v>13.51</v>
      </c>
      <c r="E861" s="4">
        <f ca="1">OFFSET(InputPriceData!D$15,CalculationsAndCharts!$A861+$A$11,IF($C$7,8,0),1,1)</f>
        <v>13.73</v>
      </c>
      <c r="F861" s="4">
        <f ca="1">OFFSET(InputPriceData!E$15,CalculationsAndCharts!$A861+$A$11,IF($C$7,8,0),1,1)</f>
        <v>13.34</v>
      </c>
      <c r="G861" s="4">
        <f ca="1">OFFSET(InputPriceData!F$15,CalculationsAndCharts!$A861+$A$11,IF($C$7,8,0),1,1)</f>
        <v>13.49</v>
      </c>
      <c r="H861" s="128"/>
      <c r="I861" s="128"/>
      <c r="K861" s="124"/>
      <c r="L861" s="279"/>
      <c r="M861" s="281"/>
      <c r="N861" s="280"/>
      <c r="O861" s="4"/>
      <c r="P861" s="4"/>
      <c r="Q861" s="3"/>
      <c r="S861" s="309">
        <f t="shared" ca="1" si="338"/>
        <v>15.2</v>
      </c>
      <c r="T861" s="309">
        <f t="shared" ca="1" si="339"/>
        <v>13.45</v>
      </c>
      <c r="U861" s="310">
        <f t="shared" ca="1" si="331"/>
        <v>2.2857142857143384E-2</v>
      </c>
      <c r="V861" s="310" t="b">
        <f t="shared" ca="1" si="340"/>
        <v>0</v>
      </c>
      <c r="W861" s="3" t="b">
        <f t="shared" ca="1" si="341"/>
        <v>0</v>
      </c>
      <c r="X861" s="3" t="str">
        <f t="shared" ca="1" si="342"/>
        <v/>
      </c>
      <c r="Y861" s="3" t="str">
        <f t="shared" ca="1" si="332"/>
        <v/>
      </c>
      <c r="Z861" s="3" t="str">
        <f t="shared" ca="1" si="343"/>
        <v/>
      </c>
      <c r="AA861" s="3" t="str">
        <f t="shared" ca="1" si="344"/>
        <v/>
      </c>
      <c r="AB861" s="205">
        <f t="shared" ca="1" si="345"/>
        <v>8277</v>
      </c>
      <c r="AC861" s="205">
        <f t="shared" ca="1" si="346"/>
        <v>128</v>
      </c>
      <c r="AD861" s="205">
        <f t="shared" ca="1" si="333"/>
        <v>64.6640625</v>
      </c>
      <c r="AE861" s="205">
        <f t="shared" ca="1" si="334"/>
        <v>14.6640625</v>
      </c>
      <c r="AF861" s="205">
        <f t="shared" ca="1" si="347"/>
        <v>2.9328125000000003</v>
      </c>
      <c r="AG861" s="205"/>
      <c r="AH861" s="205"/>
      <c r="AI861" s="205"/>
      <c r="AJ861" s="205"/>
      <c r="AK861" s="4"/>
      <c r="AL861" s="4"/>
      <c r="AM861" s="309">
        <f t="shared" ca="1" si="348"/>
        <v>14.57</v>
      </c>
      <c r="AN861" s="309">
        <f t="shared" ca="1" si="349"/>
        <v>13.45</v>
      </c>
      <c r="AO861" s="310">
        <f t="shared" ca="1" si="350"/>
        <v>3.571428571428651E-2</v>
      </c>
      <c r="AP861" s="310" t="b">
        <f t="shared" ca="1" si="351"/>
        <v>0</v>
      </c>
      <c r="AQ861" s="309">
        <f t="shared" ca="1" si="352"/>
        <v>0</v>
      </c>
      <c r="AR861" s="205">
        <f t="shared" ca="1" si="335"/>
        <v>0</v>
      </c>
      <c r="AS861" s="45" t="b">
        <f t="shared" ca="1" si="336"/>
        <v>0</v>
      </c>
      <c r="AT861">
        <f t="shared" ca="1" si="337"/>
        <v>0</v>
      </c>
      <c r="AU861" t="b">
        <f t="shared" ca="1" si="353"/>
        <v>0</v>
      </c>
      <c r="AV861" t="b">
        <f t="shared" ca="1" si="354"/>
        <v>0</v>
      </c>
      <c r="AW861" s="266" t="b">
        <f t="shared" ca="1" si="355"/>
        <v>0</v>
      </c>
      <c r="AX861" s="266" t="b">
        <f t="shared" ca="1" si="356"/>
        <v>0</v>
      </c>
      <c r="AY861" s="266" t="b">
        <f t="shared" ca="1" si="357"/>
        <v>0</v>
      </c>
    </row>
    <row r="862" spans="1:51" x14ac:dyDescent="0.25">
      <c r="A862">
        <v>830</v>
      </c>
      <c r="B862" s="163">
        <f ca="1">OFFSET(InputPriceData!B$15,CalculationsAndCharts!$A862+$A$11,0,1,1)</f>
        <v>40808</v>
      </c>
      <c r="C862" s="3">
        <f ca="1">OFFSET(InputPriceData!G$15,CalculationsAndCharts!$A862+$A$11,IF($C$7,8,0),1,1)</f>
        <v>1484600</v>
      </c>
      <c r="D862" s="4">
        <f ca="1">OFFSET(InputPriceData!C$15,CalculationsAndCharts!$A862+$A$11,IF($C$7,8,0),1,1)</f>
        <v>13.09</v>
      </c>
      <c r="E862" s="4">
        <f ca="1">OFFSET(InputPriceData!D$15,CalculationsAndCharts!$A862+$A$11,IF($C$7,8,0),1,1)</f>
        <v>13.66</v>
      </c>
      <c r="F862" s="4">
        <f ca="1">OFFSET(InputPriceData!E$15,CalculationsAndCharts!$A862+$A$11,IF($C$7,8,0),1,1)</f>
        <v>13.02</v>
      </c>
      <c r="G862" s="4">
        <f ca="1">OFFSET(InputPriceData!F$15,CalculationsAndCharts!$A862+$A$11,IF($C$7,8,0),1,1)</f>
        <v>13.53</v>
      </c>
      <c r="H862" s="128"/>
      <c r="I862" s="128"/>
      <c r="K862" s="124"/>
      <c r="L862" s="279"/>
      <c r="M862" s="281"/>
      <c r="N862" s="280"/>
      <c r="O862" s="4"/>
      <c r="P862" s="4"/>
      <c r="Q862" s="3"/>
      <c r="S862" s="309">
        <f t="shared" ca="1" si="338"/>
        <v>15.2</v>
      </c>
      <c r="T862" s="309">
        <f t="shared" ca="1" si="339"/>
        <v>13.45</v>
      </c>
      <c r="U862" s="310">
        <f t="shared" ca="1" si="331"/>
        <v>4.5714285714285756E-2</v>
      </c>
      <c r="V862" s="310" t="b">
        <f t="shared" ca="1" si="340"/>
        <v>0</v>
      </c>
      <c r="W862" s="3" t="b">
        <f t="shared" ca="1" si="341"/>
        <v>0</v>
      </c>
      <c r="X862" s="3" t="str">
        <f t="shared" ca="1" si="342"/>
        <v/>
      </c>
      <c r="Y862" s="3" t="str">
        <f t="shared" ca="1" si="332"/>
        <v/>
      </c>
      <c r="Z862" s="3" t="str">
        <f t="shared" ca="1" si="343"/>
        <v/>
      </c>
      <c r="AA862" s="3" t="str">
        <f t="shared" ca="1" si="344"/>
        <v/>
      </c>
      <c r="AB862" s="205">
        <f t="shared" ca="1" si="345"/>
        <v>8277</v>
      </c>
      <c r="AC862" s="205">
        <f t="shared" ca="1" si="346"/>
        <v>128</v>
      </c>
      <c r="AD862" s="205">
        <f t="shared" ca="1" si="333"/>
        <v>64.6640625</v>
      </c>
      <c r="AE862" s="205">
        <f t="shared" ca="1" si="334"/>
        <v>14.6640625</v>
      </c>
      <c r="AF862" s="205">
        <f t="shared" ca="1" si="347"/>
        <v>2.9328125000000003</v>
      </c>
      <c r="AG862" s="205"/>
      <c r="AH862" s="205"/>
      <c r="AI862" s="205"/>
      <c r="AJ862" s="205"/>
      <c r="AK862" s="4"/>
      <c r="AL862" s="4"/>
      <c r="AM862" s="309">
        <f t="shared" ca="1" si="348"/>
        <v>15.2</v>
      </c>
      <c r="AN862" s="309">
        <f t="shared" ca="1" si="349"/>
        <v>13.45</v>
      </c>
      <c r="AO862" s="310">
        <f t="shared" ca="1" si="350"/>
        <v>4.5714285714285756E-2</v>
      </c>
      <c r="AP862" s="310" t="b">
        <f t="shared" ca="1" si="351"/>
        <v>0</v>
      </c>
      <c r="AQ862" s="309">
        <f t="shared" ca="1" si="352"/>
        <v>0</v>
      </c>
      <c r="AR862" s="205">
        <f t="shared" ca="1" si="335"/>
        <v>0</v>
      </c>
      <c r="AS862" s="45" t="b">
        <f t="shared" ca="1" si="336"/>
        <v>0</v>
      </c>
      <c r="AT862">
        <f t="shared" ca="1" si="337"/>
        <v>0</v>
      </c>
      <c r="AU862" t="b">
        <f t="shared" ca="1" si="353"/>
        <v>0</v>
      </c>
      <c r="AV862" t="b">
        <f t="shared" ca="1" si="354"/>
        <v>0</v>
      </c>
      <c r="AW862" s="266" t="b">
        <f t="shared" ca="1" si="355"/>
        <v>0</v>
      </c>
      <c r="AX862" s="266" t="b">
        <f t="shared" ca="1" si="356"/>
        <v>0</v>
      </c>
      <c r="AY862" s="266" t="b">
        <f t="shared" ca="1" si="357"/>
        <v>1</v>
      </c>
    </row>
    <row r="863" spans="1:51" x14ac:dyDescent="0.25">
      <c r="A863">
        <v>831</v>
      </c>
      <c r="B863" s="163">
        <f ca="1">OFFSET(InputPriceData!B$15,CalculationsAndCharts!$A863+$A$11,0,1,1)</f>
        <v>40807</v>
      </c>
      <c r="C863" s="3">
        <f ca="1">OFFSET(InputPriceData!G$15,CalculationsAndCharts!$A863+$A$11,IF($C$7,8,0),1,1)</f>
        <v>750200</v>
      </c>
      <c r="D863" s="4">
        <f ca="1">OFFSET(InputPriceData!C$15,CalculationsAndCharts!$A863+$A$11,IF($C$7,8,0),1,1)</f>
        <v>13.97</v>
      </c>
      <c r="E863" s="4">
        <f ca="1">OFFSET(InputPriceData!D$15,CalculationsAndCharts!$A863+$A$11,IF($C$7,8,0),1,1)</f>
        <v>14</v>
      </c>
      <c r="F863" s="4">
        <f ca="1">OFFSET(InputPriceData!E$15,CalculationsAndCharts!$A863+$A$11,IF($C$7,8,0),1,1)</f>
        <v>13.43</v>
      </c>
      <c r="G863" s="4">
        <f ca="1">OFFSET(InputPriceData!F$15,CalculationsAndCharts!$A863+$A$11,IF($C$7,8,0),1,1)</f>
        <v>13.45</v>
      </c>
      <c r="H863" s="128"/>
      <c r="I863" s="128"/>
      <c r="K863" s="124"/>
      <c r="L863" s="279"/>
      <c r="M863" s="281"/>
      <c r="N863" s="280"/>
      <c r="O863" s="4"/>
      <c r="P863" s="4"/>
      <c r="Q863" s="3"/>
      <c r="S863" s="309">
        <f t="shared" ca="1" si="338"/>
        <v>15.2</v>
      </c>
      <c r="T863" s="309">
        <f t="shared" ca="1" si="339"/>
        <v>13.45</v>
      </c>
      <c r="U863" s="310">
        <f t="shared" ca="1" si="331"/>
        <v>0</v>
      </c>
      <c r="V863" s="310" t="b">
        <f t="shared" ca="1" si="340"/>
        <v>0</v>
      </c>
      <c r="W863" s="3" t="b">
        <f t="shared" ca="1" si="341"/>
        <v>0</v>
      </c>
      <c r="X863" s="3" t="str">
        <f t="shared" ca="1" si="342"/>
        <v/>
      </c>
      <c r="Y863" s="3" t="str">
        <f t="shared" ca="1" si="332"/>
        <v/>
      </c>
      <c r="Z863" s="3" t="str">
        <f t="shared" ca="1" si="343"/>
        <v/>
      </c>
      <c r="AA863" s="3" t="str">
        <f t="shared" ca="1" si="344"/>
        <v/>
      </c>
      <c r="AB863" s="205">
        <f t="shared" ca="1" si="345"/>
        <v>8277</v>
      </c>
      <c r="AC863" s="205">
        <f t="shared" ca="1" si="346"/>
        <v>128</v>
      </c>
      <c r="AD863" s="205">
        <f t="shared" ca="1" si="333"/>
        <v>64.6640625</v>
      </c>
      <c r="AE863" s="205">
        <f t="shared" ca="1" si="334"/>
        <v>14.6640625</v>
      </c>
      <c r="AF863" s="205">
        <f t="shared" ca="1" si="347"/>
        <v>2.9328125000000003</v>
      </c>
      <c r="AG863" s="205"/>
      <c r="AH863" s="205"/>
      <c r="AI863" s="205"/>
      <c r="AJ863" s="205"/>
      <c r="AK863" s="4"/>
      <c r="AL863" s="4"/>
      <c r="AM863" s="309">
        <f t="shared" ca="1" si="348"/>
        <v>15.2</v>
      </c>
      <c r="AN863" s="309">
        <f t="shared" ca="1" si="349"/>
        <v>13.45</v>
      </c>
      <c r="AO863" s="310">
        <f t="shared" ca="1" si="350"/>
        <v>0</v>
      </c>
      <c r="AP863" s="310" t="b">
        <f t="shared" ca="1" si="351"/>
        <v>0</v>
      </c>
      <c r="AQ863" s="309">
        <f t="shared" ca="1" si="352"/>
        <v>0.41910000000000003</v>
      </c>
      <c r="AR863" s="205">
        <f t="shared" ca="1" si="335"/>
        <v>13.5509</v>
      </c>
      <c r="AS863" s="45" t="b">
        <f t="shared" ca="1" si="336"/>
        <v>1</v>
      </c>
      <c r="AT863">
        <f t="shared" ca="1" si="337"/>
        <v>1</v>
      </c>
      <c r="AU863" t="b">
        <f t="shared" ca="1" si="353"/>
        <v>0</v>
      </c>
      <c r="AV863" t="b">
        <f t="shared" ca="1" si="354"/>
        <v>1</v>
      </c>
      <c r="AW863" s="266" t="b">
        <f t="shared" ca="1" si="355"/>
        <v>1</v>
      </c>
      <c r="AX863" s="266" t="b">
        <f t="shared" ca="1" si="356"/>
        <v>1</v>
      </c>
      <c r="AY863" s="266" t="b">
        <f t="shared" ca="1" si="357"/>
        <v>0</v>
      </c>
    </row>
    <row r="864" spans="1:51" x14ac:dyDescent="0.25">
      <c r="A864">
        <v>832</v>
      </c>
      <c r="B864" s="163">
        <f ca="1">OFFSET(InputPriceData!B$15,CalculationsAndCharts!$A864+$A$11,0,1,1)</f>
        <v>40806</v>
      </c>
      <c r="C864" s="3">
        <f ca="1">OFFSET(InputPriceData!G$15,CalculationsAndCharts!$A864+$A$11,IF($C$7,8,0),1,1)</f>
        <v>837300</v>
      </c>
      <c r="D864" s="4">
        <f ca="1">OFFSET(InputPriceData!C$15,CalculationsAndCharts!$A864+$A$11,IF($C$7,8,0),1,1)</f>
        <v>14.35</v>
      </c>
      <c r="E864" s="4">
        <f ca="1">OFFSET(InputPriceData!D$15,CalculationsAndCharts!$A864+$A$11,IF($C$7,8,0),1,1)</f>
        <v>14.51</v>
      </c>
      <c r="F864" s="4">
        <f ca="1">OFFSET(InputPriceData!E$15,CalculationsAndCharts!$A864+$A$11,IF($C$7,8,0),1,1)</f>
        <v>13.95</v>
      </c>
      <c r="G864" s="4">
        <f ca="1">OFFSET(InputPriceData!F$15,CalculationsAndCharts!$A864+$A$11,IF($C$7,8,0),1,1)</f>
        <v>13.96</v>
      </c>
      <c r="H864" s="128"/>
      <c r="I864" s="128"/>
      <c r="K864" s="124"/>
      <c r="L864" s="279"/>
      <c r="M864" s="281"/>
      <c r="N864" s="280"/>
      <c r="O864" s="4"/>
      <c r="P864" s="4"/>
      <c r="Q864" s="3"/>
      <c r="S864" s="309">
        <f t="shared" ca="1" si="338"/>
        <v>15.2</v>
      </c>
      <c r="T864" s="309">
        <f t="shared" ca="1" si="339"/>
        <v>13.87</v>
      </c>
      <c r="U864" s="310">
        <f t="shared" ca="1" si="331"/>
        <v>6.7669172932332058E-2</v>
      </c>
      <c r="V864" s="310" t="b">
        <f t="shared" ca="1" si="340"/>
        <v>1</v>
      </c>
      <c r="W864" s="3" t="b">
        <f t="shared" ca="1" si="341"/>
        <v>0</v>
      </c>
      <c r="X864" s="3" t="str">
        <f t="shared" ca="1" si="342"/>
        <v/>
      </c>
      <c r="Y864" s="3" t="str">
        <f t="shared" ca="1" si="332"/>
        <v/>
      </c>
      <c r="Z864" s="3" t="str">
        <f t="shared" ca="1" si="343"/>
        <v/>
      </c>
      <c r="AA864" s="3" t="str">
        <f t="shared" ca="1" si="344"/>
        <v/>
      </c>
      <c r="AB864" s="205">
        <f t="shared" ca="1" si="345"/>
        <v>8277</v>
      </c>
      <c r="AC864" s="205">
        <f t="shared" ca="1" si="346"/>
        <v>128</v>
      </c>
      <c r="AD864" s="205">
        <f t="shared" ca="1" si="333"/>
        <v>64.6640625</v>
      </c>
      <c r="AE864" s="205">
        <f t="shared" ca="1" si="334"/>
        <v>14.6640625</v>
      </c>
      <c r="AF864" s="205">
        <f t="shared" ca="1" si="347"/>
        <v>2.9328125000000003</v>
      </c>
      <c r="AG864" s="205"/>
      <c r="AH864" s="205"/>
      <c r="AI864" s="205"/>
      <c r="AJ864" s="205"/>
      <c r="AK864" s="4"/>
      <c r="AL864" s="4"/>
      <c r="AM864" s="309">
        <f t="shared" ca="1" si="348"/>
        <v>15.2</v>
      </c>
      <c r="AN864" s="309">
        <f t="shared" ca="1" si="349"/>
        <v>13.87</v>
      </c>
      <c r="AO864" s="310">
        <f t="shared" ca="1" si="350"/>
        <v>6.7669172932332058E-2</v>
      </c>
      <c r="AP864" s="310" t="b">
        <f t="shared" ca="1" si="351"/>
        <v>1</v>
      </c>
      <c r="AQ864" s="309">
        <f t="shared" ca="1" si="352"/>
        <v>0</v>
      </c>
      <c r="AR864" s="205">
        <f t="shared" ca="1" si="335"/>
        <v>0</v>
      </c>
      <c r="AS864" s="45" t="b">
        <f t="shared" ca="1" si="336"/>
        <v>0</v>
      </c>
      <c r="AT864">
        <f t="shared" ca="1" si="337"/>
        <v>0</v>
      </c>
      <c r="AU864" t="b">
        <f t="shared" ca="1" si="353"/>
        <v>0</v>
      </c>
      <c r="AV864" t="b">
        <f t="shared" ca="1" si="354"/>
        <v>0</v>
      </c>
      <c r="AW864" s="266" t="b">
        <f t="shared" ca="1" si="355"/>
        <v>0</v>
      </c>
      <c r="AX864" s="266" t="b">
        <f t="shared" ca="1" si="356"/>
        <v>0</v>
      </c>
      <c r="AY864" s="266" t="b">
        <f t="shared" ca="1" si="357"/>
        <v>0</v>
      </c>
    </row>
    <row r="865" spans="1:51" x14ac:dyDescent="0.25">
      <c r="A865">
        <v>833</v>
      </c>
      <c r="B865" s="163">
        <f ca="1">OFFSET(InputPriceData!B$15,CalculationsAndCharts!$A865+$A$11,0,1,1)</f>
        <v>40805</v>
      </c>
      <c r="C865" s="3">
        <f ca="1">OFFSET(InputPriceData!G$15,CalculationsAndCharts!$A865+$A$11,IF($C$7,8,0),1,1)</f>
        <v>751400</v>
      </c>
      <c r="D865" s="4">
        <f ca="1">OFFSET(InputPriceData!C$15,CalculationsAndCharts!$A865+$A$11,IF($C$7,8,0),1,1)</f>
        <v>14.25</v>
      </c>
      <c r="E865" s="4">
        <f ca="1">OFFSET(InputPriceData!D$15,CalculationsAndCharts!$A865+$A$11,IF($C$7,8,0),1,1)</f>
        <v>14.45</v>
      </c>
      <c r="F865" s="4">
        <f ca="1">OFFSET(InputPriceData!E$15,CalculationsAndCharts!$A865+$A$11,IF($C$7,8,0),1,1)</f>
        <v>14.07</v>
      </c>
      <c r="G865" s="4">
        <f ca="1">OFFSET(InputPriceData!F$15,CalculationsAndCharts!$A865+$A$11,IF($C$7,8,0),1,1)</f>
        <v>14.27</v>
      </c>
      <c r="H865" s="128"/>
      <c r="I865" s="128"/>
      <c r="K865" s="124"/>
      <c r="L865" s="279"/>
      <c r="M865" s="281"/>
      <c r="N865" s="280"/>
      <c r="O865" s="4"/>
      <c r="P865" s="4"/>
      <c r="Q865" s="3"/>
      <c r="S865" s="309">
        <f t="shared" ca="1" si="338"/>
        <v>15.2</v>
      </c>
      <c r="T865" s="309">
        <f t="shared" ca="1" si="339"/>
        <v>13.87</v>
      </c>
      <c r="U865" s="310">
        <f t="shared" ref="U865:U928" ca="1" si="358">IFERROR((G865- T865)/(S865-T865),0)</f>
        <v>0.30075187969924838</v>
      </c>
      <c r="V865" s="310" t="b">
        <f t="shared" ca="1" si="340"/>
        <v>0</v>
      </c>
      <c r="W865" s="3" t="b">
        <f t="shared" ca="1" si="341"/>
        <v>0</v>
      </c>
      <c r="X865" s="3" t="str">
        <f t="shared" ca="1" si="342"/>
        <v/>
      </c>
      <c r="Y865" s="3" t="str">
        <f t="shared" ref="Y865:Y928" ca="1" si="359">IF(W865,IFERROR(100*(G865-X865)/X865,0),"")</f>
        <v/>
      </c>
      <c r="Z865" s="3" t="str">
        <f t="shared" ca="1" si="343"/>
        <v/>
      </c>
      <c r="AA865" s="3" t="str">
        <f t="shared" ca="1" si="344"/>
        <v/>
      </c>
      <c r="AB865" s="205">
        <f t="shared" ca="1" si="345"/>
        <v>8277</v>
      </c>
      <c r="AC865" s="205">
        <f t="shared" ca="1" si="346"/>
        <v>128</v>
      </c>
      <c r="AD865" s="205">
        <f t="shared" ref="AD865:AD928" ca="1" si="360">IFERROR(AB865/AC865,0)</f>
        <v>64.6640625</v>
      </c>
      <c r="AE865" s="205">
        <f t="shared" ref="AE865:AE928" ca="1" si="361">IFERROR(AB865/AC865-50,0)</f>
        <v>14.6640625</v>
      </c>
      <c r="AF865" s="205">
        <f t="shared" ca="1" si="347"/>
        <v>2.9328125000000003</v>
      </c>
      <c r="AG865" s="205"/>
      <c r="AH865" s="205"/>
      <c r="AI865" s="205"/>
      <c r="AJ865" s="205"/>
      <c r="AK865" s="4"/>
      <c r="AL865" s="4"/>
      <c r="AM865" s="309">
        <f t="shared" ca="1" si="348"/>
        <v>15.2</v>
      </c>
      <c r="AN865" s="309">
        <f t="shared" ca="1" si="349"/>
        <v>13.87</v>
      </c>
      <c r="AO865" s="310">
        <f t="shared" ca="1" si="350"/>
        <v>0.30075187969924838</v>
      </c>
      <c r="AP865" s="310" t="b">
        <f t="shared" ca="1" si="351"/>
        <v>0</v>
      </c>
      <c r="AQ865" s="309">
        <f t="shared" ca="1" si="352"/>
        <v>0</v>
      </c>
      <c r="AR865" s="205">
        <f t="shared" ref="AR865:AR928" ca="1" si="362">IF(AND(NOT(AX866),AW865),D865*(1-$E$22),IF(AX865,AR866,0))</f>
        <v>0</v>
      </c>
      <c r="AS865" s="45" t="b">
        <f t="shared" ref="AS865:AS928" ca="1" si="363">AND(AX865,F865&lt;AR865)</f>
        <v>0</v>
      </c>
      <c r="AT865">
        <f t="shared" ref="AT865:AT928" ca="1" si="364">IF(AX865,AT866+1,0)</f>
        <v>0</v>
      </c>
      <c r="AU865" t="b">
        <f t="shared" ca="1" si="353"/>
        <v>0</v>
      </c>
      <c r="AV865" t="b">
        <f t="shared" ca="1" si="354"/>
        <v>0</v>
      </c>
      <c r="AW865" s="266" t="b">
        <f t="shared" ca="1" si="355"/>
        <v>0</v>
      </c>
      <c r="AX865" s="266" t="b">
        <f t="shared" ca="1" si="356"/>
        <v>0</v>
      </c>
      <c r="AY865" s="266" t="b">
        <f t="shared" ca="1" si="357"/>
        <v>0</v>
      </c>
    </row>
    <row r="866" spans="1:51" x14ac:dyDescent="0.25">
      <c r="A866">
        <v>834</v>
      </c>
      <c r="B866" s="163">
        <f ca="1">OFFSET(InputPriceData!B$15,CalculationsAndCharts!$A866+$A$11,0,1,1)</f>
        <v>40802</v>
      </c>
      <c r="C866" s="3">
        <f ca="1">OFFSET(InputPriceData!G$15,CalculationsAndCharts!$A866+$A$11,IF($C$7,8,0),1,1)</f>
        <v>1721600</v>
      </c>
      <c r="D866" s="4">
        <f ca="1">OFFSET(InputPriceData!C$15,CalculationsAndCharts!$A866+$A$11,IF($C$7,8,0),1,1)</f>
        <v>14.69</v>
      </c>
      <c r="E866" s="4">
        <f ca="1">OFFSET(InputPriceData!D$15,CalculationsAndCharts!$A866+$A$11,IF($C$7,8,0),1,1)</f>
        <v>14.72</v>
      </c>
      <c r="F866" s="4">
        <f ca="1">OFFSET(InputPriceData!E$15,CalculationsAndCharts!$A866+$A$11,IF($C$7,8,0),1,1)</f>
        <v>14.38</v>
      </c>
      <c r="G866" s="4">
        <f ca="1">OFFSET(InputPriceData!F$15,CalculationsAndCharts!$A866+$A$11,IF($C$7,8,0),1,1)</f>
        <v>14.44</v>
      </c>
      <c r="H866" s="128"/>
      <c r="I866" s="128"/>
      <c r="K866" s="124"/>
      <c r="L866" s="279"/>
      <c r="M866" s="281"/>
      <c r="N866" s="280"/>
      <c r="O866" s="4"/>
      <c r="P866" s="4"/>
      <c r="Q866" s="3"/>
      <c r="S866" s="309">
        <f t="shared" ref="S866:S929" ca="1" si="365">MAX(OFFSET($G866,0,0,$A$19,1))</f>
        <v>15.2</v>
      </c>
      <c r="T866" s="309">
        <f t="shared" ref="T866:T929" ca="1" si="366">MIN(OFFSET($G866,0,0,$A$19,1))</f>
        <v>13.87</v>
      </c>
      <c r="U866" s="310">
        <f t="shared" ca="1" si="358"/>
        <v>0.42857142857142877</v>
      </c>
      <c r="V866" s="310" t="b">
        <f t="shared" ref="V866:V929" ca="1" si="367">AND(U866&lt;$A$20,U867&gt;$A$20)</f>
        <v>0</v>
      </c>
      <c r="W866" s="3" t="b">
        <f t="shared" ref="W866:W929" ca="1" si="368">OFFSET(V866,($A$21-1),0,1,1)</f>
        <v>0</v>
      </c>
      <c r="X866" s="3" t="str">
        <f t="shared" ref="X866:X929" ca="1" si="369">IF($W866,OFFSET($G866,$A$19-1,0,1,1),"")</f>
        <v/>
      </c>
      <c r="Y866" s="3" t="str">
        <f t="shared" ca="1" si="359"/>
        <v/>
      </c>
      <c r="Z866" s="3" t="str">
        <f t="shared" ref="Z866:Z929" ca="1" si="370">IF(W866,IF(Y866&lt;-10,10,IF(Y866&gt;10,10,Y866)),"")</f>
        <v/>
      </c>
      <c r="AA866" s="3" t="str">
        <f t="shared" ref="AA866:AA929" ca="1" si="371">IF(W866,INT(5*(Z866+10)),"")</f>
        <v/>
      </c>
      <c r="AB866" s="205">
        <f t="shared" ref="AB866:AB929" ca="1" si="372">IF(A866&gt;$A$23,0,IF(W866,AA866,0))+AB867</f>
        <v>8277</v>
      </c>
      <c r="AC866" s="205">
        <f t="shared" ref="AC866:AC929" ca="1" si="373">IF(A866&gt;$A$23,0,IF(W866,1,0))+AC867</f>
        <v>128</v>
      </c>
      <c r="AD866" s="205">
        <f t="shared" ca="1" si="360"/>
        <v>64.6640625</v>
      </c>
      <c r="AE866" s="205">
        <f t="shared" ca="1" si="361"/>
        <v>14.6640625</v>
      </c>
      <c r="AF866" s="205">
        <f t="shared" ref="AF866:AF929" ca="1" si="374">AE866*0.2</f>
        <v>2.9328125000000003</v>
      </c>
      <c r="AG866" s="205"/>
      <c r="AH866" s="205"/>
      <c r="AI866" s="205"/>
      <c r="AJ866" s="205"/>
      <c r="AK866" s="4"/>
      <c r="AL866" s="4"/>
      <c r="AM866" s="309">
        <f t="shared" ref="AM866:AM929" ca="1" si="375">MAX(OFFSET($G866,0,0,$E$19,1))</f>
        <v>15.2</v>
      </c>
      <c r="AN866" s="309">
        <f t="shared" ref="AN866:AN929" ca="1" si="376">MIN(OFFSET($G866,0,0,$E$19,1))</f>
        <v>13.87</v>
      </c>
      <c r="AO866" s="310">
        <f t="shared" ref="AO866:AO929" ca="1" si="377">IFERROR(($G866- AN866)/(AM866-AN866),0)</f>
        <v>0.42857142857142877</v>
      </c>
      <c r="AP866" s="310" t="b">
        <f t="shared" ref="AP866:AP929" ca="1" si="378">AND(AO866&lt;$E$20,AO867&gt;$E$20)</f>
        <v>0</v>
      </c>
      <c r="AQ866" s="309">
        <f t="shared" ref="AQ866:AQ929" ca="1" si="379">IF(AND(NOT(AX867),AW866),D866*($E$22),IF(AX866,AQ867,0))</f>
        <v>0</v>
      </c>
      <c r="AR866" s="205">
        <f t="shared" ca="1" si="362"/>
        <v>0</v>
      </c>
      <c r="AS866" s="45" t="b">
        <f t="shared" ca="1" si="363"/>
        <v>0</v>
      </c>
      <c r="AT866">
        <f t="shared" ca="1" si="364"/>
        <v>0</v>
      </c>
      <c r="AU866" t="b">
        <f t="shared" ref="AU866:AU929" ca="1" si="380">(AT866&gt;=$E$21)</f>
        <v>0</v>
      </c>
      <c r="AV866" t="b">
        <f t="shared" ref="AV866:AV929" ca="1" si="381">OR(AS866,AU866)</f>
        <v>0</v>
      </c>
      <c r="AW866" s="266" t="b">
        <f t="shared" ref="AW866:AW929" ca="1" si="382">AND($AP867,NOT(AX867))</f>
        <v>0</v>
      </c>
      <c r="AX866" s="266" t="b">
        <f t="shared" ref="AX866:AX929" ca="1" si="383">IF(AX867,IF(AY866,FALSE,AX867),IF(AW866,TRUE,AX867))</f>
        <v>0</v>
      </c>
      <c r="AY866" s="266" t="b">
        <f t="shared" ref="AY866:AY929" ca="1" si="384">AND(AX867,AND(AV867&lt;&gt;AV868,AV867))</f>
        <v>0</v>
      </c>
    </row>
    <row r="867" spans="1:51" x14ac:dyDescent="0.25">
      <c r="A867">
        <v>835</v>
      </c>
      <c r="B867" s="163">
        <f ca="1">OFFSET(InputPriceData!B$15,CalculationsAndCharts!$A867+$A$11,0,1,1)</f>
        <v>40801</v>
      </c>
      <c r="C867" s="3">
        <f ca="1">OFFSET(InputPriceData!G$15,CalculationsAndCharts!$A867+$A$11,IF($C$7,8,0),1,1)</f>
        <v>633900</v>
      </c>
      <c r="D867" s="4">
        <f ca="1">OFFSET(InputPriceData!C$15,CalculationsAndCharts!$A867+$A$11,IF($C$7,8,0),1,1)</f>
        <v>14.69</v>
      </c>
      <c r="E867" s="4">
        <f ca="1">OFFSET(InputPriceData!D$15,CalculationsAndCharts!$A867+$A$11,IF($C$7,8,0),1,1)</f>
        <v>14.74</v>
      </c>
      <c r="F867" s="4">
        <f ca="1">OFFSET(InputPriceData!E$15,CalculationsAndCharts!$A867+$A$11,IF($C$7,8,0),1,1)</f>
        <v>14.36</v>
      </c>
      <c r="G867" s="4">
        <f ca="1">OFFSET(InputPriceData!F$15,CalculationsAndCharts!$A867+$A$11,IF($C$7,8,0),1,1)</f>
        <v>14.57</v>
      </c>
      <c r="H867" s="128"/>
      <c r="I867" s="128"/>
      <c r="K867" s="124"/>
      <c r="L867" s="279"/>
      <c r="M867" s="281"/>
      <c r="N867" s="280"/>
      <c r="O867" s="4"/>
      <c r="P867" s="4"/>
      <c r="Q867" s="3"/>
      <c r="S867" s="309">
        <f t="shared" ca="1" si="365"/>
        <v>15.2</v>
      </c>
      <c r="T867" s="309">
        <f t="shared" ca="1" si="366"/>
        <v>13.32</v>
      </c>
      <c r="U867" s="310">
        <f t="shared" ca="1" si="358"/>
        <v>0.66489361702127692</v>
      </c>
      <c r="V867" s="310" t="b">
        <f t="shared" ca="1" si="367"/>
        <v>0</v>
      </c>
      <c r="W867" s="3" t="b">
        <f t="shared" ca="1" si="368"/>
        <v>0</v>
      </c>
      <c r="X867" s="3" t="str">
        <f t="shared" ca="1" si="369"/>
        <v/>
      </c>
      <c r="Y867" s="3" t="str">
        <f t="shared" ca="1" si="359"/>
        <v/>
      </c>
      <c r="Z867" s="3" t="str">
        <f t="shared" ca="1" si="370"/>
        <v/>
      </c>
      <c r="AA867" s="3" t="str">
        <f t="shared" ca="1" si="371"/>
        <v/>
      </c>
      <c r="AB867" s="205">
        <f t="shared" ca="1" si="372"/>
        <v>8277</v>
      </c>
      <c r="AC867" s="205">
        <f t="shared" ca="1" si="373"/>
        <v>128</v>
      </c>
      <c r="AD867" s="205">
        <f t="shared" ca="1" si="360"/>
        <v>64.6640625</v>
      </c>
      <c r="AE867" s="205">
        <f t="shared" ca="1" si="361"/>
        <v>14.6640625</v>
      </c>
      <c r="AF867" s="205">
        <f t="shared" ca="1" si="374"/>
        <v>2.9328125000000003</v>
      </c>
      <c r="AG867" s="205"/>
      <c r="AH867" s="205"/>
      <c r="AI867" s="205"/>
      <c r="AJ867" s="205"/>
      <c r="AK867" s="4"/>
      <c r="AL867" s="4"/>
      <c r="AM867" s="309">
        <f t="shared" ca="1" si="375"/>
        <v>15.2</v>
      </c>
      <c r="AN867" s="309">
        <f t="shared" ca="1" si="376"/>
        <v>13.87</v>
      </c>
      <c r="AO867" s="310">
        <f t="shared" ca="1" si="377"/>
        <v>0.52631578947368496</v>
      </c>
      <c r="AP867" s="310" t="b">
        <f t="shared" ca="1" si="378"/>
        <v>0</v>
      </c>
      <c r="AQ867" s="309">
        <f t="shared" ca="1" si="379"/>
        <v>0</v>
      </c>
      <c r="AR867" s="205">
        <f t="shared" ca="1" si="362"/>
        <v>0</v>
      </c>
      <c r="AS867" s="45" t="b">
        <f t="shared" ca="1" si="363"/>
        <v>0</v>
      </c>
      <c r="AT867">
        <f t="shared" ca="1" si="364"/>
        <v>0</v>
      </c>
      <c r="AU867" t="b">
        <f t="shared" ca="1" si="380"/>
        <v>0</v>
      </c>
      <c r="AV867" t="b">
        <f t="shared" ca="1" si="381"/>
        <v>0</v>
      </c>
      <c r="AW867" s="266" t="b">
        <f t="shared" ca="1" si="382"/>
        <v>0</v>
      </c>
      <c r="AX867" s="266" t="b">
        <f t="shared" ca="1" si="383"/>
        <v>0</v>
      </c>
      <c r="AY867" s="266" t="b">
        <f t="shared" ca="1" si="384"/>
        <v>0</v>
      </c>
    </row>
    <row r="868" spans="1:51" x14ac:dyDescent="0.25">
      <c r="A868">
        <v>836</v>
      </c>
      <c r="B868" s="163">
        <f ca="1">OFFSET(InputPriceData!B$15,CalculationsAndCharts!$A868+$A$11,0,1,1)</f>
        <v>40800</v>
      </c>
      <c r="C868" s="3">
        <f ca="1">OFFSET(InputPriceData!G$15,CalculationsAndCharts!$A868+$A$11,IF($C$7,8,0),1,1)</f>
        <v>1200900</v>
      </c>
      <c r="D868" s="4">
        <f ca="1">OFFSET(InputPriceData!C$15,CalculationsAndCharts!$A868+$A$11,IF($C$7,8,0),1,1)</f>
        <v>14.5</v>
      </c>
      <c r="E868" s="4">
        <f ca="1">OFFSET(InputPriceData!D$15,CalculationsAndCharts!$A868+$A$11,IF($C$7,8,0),1,1)</f>
        <v>14.76</v>
      </c>
      <c r="F868" s="4">
        <f ca="1">OFFSET(InputPriceData!E$15,CalculationsAndCharts!$A868+$A$11,IF($C$7,8,0),1,1)</f>
        <v>14.25</v>
      </c>
      <c r="G868" s="4">
        <f ca="1">OFFSET(InputPriceData!F$15,CalculationsAndCharts!$A868+$A$11,IF($C$7,8,0),1,1)</f>
        <v>14.57</v>
      </c>
      <c r="H868" s="128"/>
      <c r="I868" s="128"/>
      <c r="K868" s="124"/>
      <c r="L868" s="279"/>
      <c r="M868" s="281"/>
      <c r="N868" s="280"/>
      <c r="O868" s="4"/>
      <c r="P868" s="4"/>
      <c r="Q868" s="3"/>
      <c r="S868" s="309">
        <f t="shared" ca="1" si="365"/>
        <v>15.2</v>
      </c>
      <c r="T868" s="309">
        <f t="shared" ca="1" si="366"/>
        <v>13.06</v>
      </c>
      <c r="U868" s="310">
        <f t="shared" ca="1" si="358"/>
        <v>0.70560747663551426</v>
      </c>
      <c r="V868" s="310" t="b">
        <f t="shared" ca="1" si="367"/>
        <v>0</v>
      </c>
      <c r="W868" s="3" t="b">
        <f t="shared" ca="1" si="368"/>
        <v>0</v>
      </c>
      <c r="X868" s="3" t="str">
        <f t="shared" ca="1" si="369"/>
        <v/>
      </c>
      <c r="Y868" s="3" t="str">
        <f t="shared" ca="1" si="359"/>
        <v/>
      </c>
      <c r="Z868" s="3" t="str">
        <f t="shared" ca="1" si="370"/>
        <v/>
      </c>
      <c r="AA868" s="3" t="str">
        <f t="shared" ca="1" si="371"/>
        <v/>
      </c>
      <c r="AB868" s="205">
        <f t="shared" ca="1" si="372"/>
        <v>8277</v>
      </c>
      <c r="AC868" s="205">
        <f t="shared" ca="1" si="373"/>
        <v>128</v>
      </c>
      <c r="AD868" s="205">
        <f t="shared" ca="1" si="360"/>
        <v>64.6640625</v>
      </c>
      <c r="AE868" s="205">
        <f t="shared" ca="1" si="361"/>
        <v>14.6640625</v>
      </c>
      <c r="AF868" s="205">
        <f t="shared" ca="1" si="374"/>
        <v>2.9328125000000003</v>
      </c>
      <c r="AG868" s="205"/>
      <c r="AH868" s="205"/>
      <c r="AI868" s="205"/>
      <c r="AJ868" s="205"/>
      <c r="AK868" s="4"/>
      <c r="AL868" s="4"/>
      <c r="AM868" s="309">
        <f t="shared" ca="1" si="375"/>
        <v>15.2</v>
      </c>
      <c r="AN868" s="309">
        <f t="shared" ca="1" si="376"/>
        <v>13.87</v>
      </c>
      <c r="AO868" s="310">
        <f t="shared" ca="1" si="377"/>
        <v>0.52631578947368496</v>
      </c>
      <c r="AP868" s="310" t="b">
        <f t="shared" ca="1" si="378"/>
        <v>0</v>
      </c>
      <c r="AQ868" s="309">
        <f t="shared" ca="1" si="379"/>
        <v>0</v>
      </c>
      <c r="AR868" s="205">
        <f t="shared" ca="1" si="362"/>
        <v>0</v>
      </c>
      <c r="AS868" s="45" t="b">
        <f t="shared" ca="1" si="363"/>
        <v>0</v>
      </c>
      <c r="AT868">
        <f t="shared" ca="1" si="364"/>
        <v>0</v>
      </c>
      <c r="AU868" t="b">
        <f t="shared" ca="1" si="380"/>
        <v>0</v>
      </c>
      <c r="AV868" t="b">
        <f t="shared" ca="1" si="381"/>
        <v>0</v>
      </c>
      <c r="AW868" s="266" t="b">
        <f t="shared" ca="1" si="382"/>
        <v>0</v>
      </c>
      <c r="AX868" s="266" t="b">
        <f t="shared" ca="1" si="383"/>
        <v>0</v>
      </c>
      <c r="AY868" s="266" t="b">
        <f t="shared" ca="1" si="384"/>
        <v>0</v>
      </c>
    </row>
    <row r="869" spans="1:51" x14ac:dyDescent="0.25">
      <c r="A869">
        <v>837</v>
      </c>
      <c r="B869" s="163">
        <f ca="1">OFFSET(InputPriceData!B$15,CalculationsAndCharts!$A869+$A$11,0,1,1)</f>
        <v>40799</v>
      </c>
      <c r="C869" s="3">
        <f ca="1">OFFSET(InputPriceData!G$15,CalculationsAndCharts!$A869+$A$11,IF($C$7,8,0),1,1)</f>
        <v>1970000</v>
      </c>
      <c r="D869" s="4">
        <f ca="1">OFFSET(InputPriceData!C$15,CalculationsAndCharts!$A869+$A$11,IF($C$7,8,0),1,1)</f>
        <v>14.07</v>
      </c>
      <c r="E869" s="4">
        <f ca="1">OFFSET(InputPriceData!D$15,CalculationsAndCharts!$A869+$A$11,IF($C$7,8,0),1,1)</f>
        <v>14.65</v>
      </c>
      <c r="F869" s="4">
        <f ca="1">OFFSET(InputPriceData!E$15,CalculationsAndCharts!$A869+$A$11,IF($C$7,8,0),1,1)</f>
        <v>14.07</v>
      </c>
      <c r="G869" s="4">
        <f ca="1">OFFSET(InputPriceData!F$15,CalculationsAndCharts!$A869+$A$11,IF($C$7,8,0),1,1)</f>
        <v>14.39</v>
      </c>
      <c r="H869" s="128"/>
      <c r="I869" s="128"/>
      <c r="K869" s="124"/>
      <c r="L869" s="279"/>
      <c r="M869" s="281"/>
      <c r="N869" s="280"/>
      <c r="O869" s="4"/>
      <c r="P869" s="4"/>
      <c r="Q869" s="3"/>
      <c r="S869" s="309">
        <f t="shared" ca="1" si="365"/>
        <v>15.2</v>
      </c>
      <c r="T869" s="309">
        <f t="shared" ca="1" si="366"/>
        <v>13.03</v>
      </c>
      <c r="U869" s="310">
        <f t="shared" ca="1" si="358"/>
        <v>0.62672811059907896</v>
      </c>
      <c r="V869" s="310" t="b">
        <f t="shared" ca="1" si="367"/>
        <v>0</v>
      </c>
      <c r="W869" s="3" t="b">
        <f t="shared" ca="1" si="368"/>
        <v>1</v>
      </c>
      <c r="X869" s="3">
        <f t="shared" ca="1" si="369"/>
        <v>13.03</v>
      </c>
      <c r="Y869" s="3">
        <f t="shared" ca="1" si="359"/>
        <v>10.437452033768237</v>
      </c>
      <c r="Z869" s="3">
        <f t="shared" ca="1" si="370"/>
        <v>10</v>
      </c>
      <c r="AA869" s="3">
        <f t="shared" ca="1" si="371"/>
        <v>100</v>
      </c>
      <c r="AB869" s="205">
        <f t="shared" ca="1" si="372"/>
        <v>8277</v>
      </c>
      <c r="AC869" s="205">
        <f t="shared" ca="1" si="373"/>
        <v>128</v>
      </c>
      <c r="AD869" s="205">
        <f t="shared" ca="1" si="360"/>
        <v>64.6640625</v>
      </c>
      <c r="AE869" s="205">
        <f t="shared" ca="1" si="361"/>
        <v>14.6640625</v>
      </c>
      <c r="AF869" s="205">
        <f t="shared" ca="1" si="374"/>
        <v>2.9328125000000003</v>
      </c>
      <c r="AG869" s="205"/>
      <c r="AH869" s="205"/>
      <c r="AI869" s="205"/>
      <c r="AJ869" s="205"/>
      <c r="AK869" s="4"/>
      <c r="AL869" s="4"/>
      <c r="AM869" s="309">
        <f t="shared" ca="1" si="375"/>
        <v>15.2</v>
      </c>
      <c r="AN869" s="309">
        <f t="shared" ca="1" si="376"/>
        <v>13.32</v>
      </c>
      <c r="AO869" s="310">
        <f t="shared" ca="1" si="377"/>
        <v>0.56914893617021323</v>
      </c>
      <c r="AP869" s="310" t="b">
        <f t="shared" ca="1" si="378"/>
        <v>0</v>
      </c>
      <c r="AQ869" s="309">
        <f t="shared" ca="1" si="379"/>
        <v>0</v>
      </c>
      <c r="AR869" s="205">
        <f t="shared" ca="1" si="362"/>
        <v>0</v>
      </c>
      <c r="AS869" s="45" t="b">
        <f t="shared" ca="1" si="363"/>
        <v>0</v>
      </c>
      <c r="AT869">
        <f t="shared" ca="1" si="364"/>
        <v>0</v>
      </c>
      <c r="AU869" t="b">
        <f t="shared" ca="1" si="380"/>
        <v>0</v>
      </c>
      <c r="AV869" t="b">
        <f t="shared" ca="1" si="381"/>
        <v>0</v>
      </c>
      <c r="AW869" s="266" t="b">
        <f t="shared" ca="1" si="382"/>
        <v>0</v>
      </c>
      <c r="AX869" s="266" t="b">
        <f t="shared" ca="1" si="383"/>
        <v>0</v>
      </c>
      <c r="AY869" s="266" t="b">
        <f t="shared" ca="1" si="384"/>
        <v>0</v>
      </c>
    </row>
    <row r="870" spans="1:51" x14ac:dyDescent="0.25">
      <c r="A870">
        <v>838</v>
      </c>
      <c r="B870" s="163">
        <f ca="1">OFFSET(InputPriceData!B$15,CalculationsAndCharts!$A870+$A$11,0,1,1)</f>
        <v>40798</v>
      </c>
      <c r="C870" s="3">
        <f ca="1">OFFSET(InputPriceData!G$15,CalculationsAndCharts!$A870+$A$11,IF($C$7,8,0),1,1)</f>
        <v>1285100</v>
      </c>
      <c r="D870" s="4">
        <f ca="1">OFFSET(InputPriceData!C$15,CalculationsAndCharts!$A870+$A$11,IF($C$7,8,0),1,1)</f>
        <v>13.74</v>
      </c>
      <c r="E870" s="4">
        <f ca="1">OFFSET(InputPriceData!D$15,CalculationsAndCharts!$A870+$A$11,IF($C$7,8,0),1,1)</f>
        <v>14.06</v>
      </c>
      <c r="F870" s="4">
        <f ca="1">OFFSET(InputPriceData!E$15,CalculationsAndCharts!$A870+$A$11,IF($C$7,8,0),1,1)</f>
        <v>13.68</v>
      </c>
      <c r="G870" s="4">
        <f ca="1">OFFSET(InputPriceData!F$15,CalculationsAndCharts!$A870+$A$11,IF($C$7,8,0),1,1)</f>
        <v>14.06</v>
      </c>
      <c r="H870" s="128"/>
      <c r="I870" s="128"/>
      <c r="K870" s="124"/>
      <c r="L870" s="279"/>
      <c r="M870" s="281"/>
      <c r="N870" s="280"/>
      <c r="O870" s="4"/>
      <c r="P870" s="4"/>
      <c r="Q870" s="3"/>
      <c r="S870" s="309">
        <f t="shared" ca="1" si="365"/>
        <v>15.2</v>
      </c>
      <c r="T870" s="309">
        <f t="shared" ca="1" si="366"/>
        <v>13.03</v>
      </c>
      <c r="U870" s="310">
        <f t="shared" ca="1" si="358"/>
        <v>0.47465437788018489</v>
      </c>
      <c r="V870" s="310" t="b">
        <f t="shared" ca="1" si="367"/>
        <v>0</v>
      </c>
      <c r="W870" s="3" t="b">
        <f t="shared" ca="1" si="368"/>
        <v>0</v>
      </c>
      <c r="X870" s="3" t="str">
        <f t="shared" ca="1" si="369"/>
        <v/>
      </c>
      <c r="Y870" s="3" t="str">
        <f t="shared" ca="1" si="359"/>
        <v/>
      </c>
      <c r="Z870" s="3" t="str">
        <f t="shared" ca="1" si="370"/>
        <v/>
      </c>
      <c r="AA870" s="3" t="str">
        <f t="shared" ca="1" si="371"/>
        <v/>
      </c>
      <c r="AB870" s="205">
        <f t="shared" ca="1" si="372"/>
        <v>8177</v>
      </c>
      <c r="AC870" s="205">
        <f t="shared" ca="1" si="373"/>
        <v>127</v>
      </c>
      <c r="AD870" s="205">
        <f t="shared" ca="1" si="360"/>
        <v>64.385826771653541</v>
      </c>
      <c r="AE870" s="205">
        <f t="shared" ca="1" si="361"/>
        <v>14.385826771653541</v>
      </c>
      <c r="AF870" s="205">
        <f t="shared" ca="1" si="374"/>
        <v>2.8771653543307085</v>
      </c>
      <c r="AG870" s="205"/>
      <c r="AH870" s="205"/>
      <c r="AI870" s="205"/>
      <c r="AJ870" s="205"/>
      <c r="AK870" s="4"/>
      <c r="AL870" s="4"/>
      <c r="AM870" s="309">
        <f t="shared" ca="1" si="375"/>
        <v>15.2</v>
      </c>
      <c r="AN870" s="309">
        <f t="shared" ca="1" si="376"/>
        <v>13.06</v>
      </c>
      <c r="AO870" s="310">
        <f t="shared" ca="1" si="377"/>
        <v>0.4672897196261685</v>
      </c>
      <c r="AP870" s="310" t="b">
        <f t="shared" ca="1" si="378"/>
        <v>0</v>
      </c>
      <c r="AQ870" s="309">
        <f t="shared" ca="1" si="379"/>
        <v>0</v>
      </c>
      <c r="AR870" s="205">
        <f t="shared" ca="1" si="362"/>
        <v>0</v>
      </c>
      <c r="AS870" s="45" t="b">
        <f t="shared" ca="1" si="363"/>
        <v>0</v>
      </c>
      <c r="AT870">
        <f t="shared" ca="1" si="364"/>
        <v>0</v>
      </c>
      <c r="AU870" t="b">
        <f t="shared" ca="1" si="380"/>
        <v>0</v>
      </c>
      <c r="AV870" t="b">
        <f t="shared" ca="1" si="381"/>
        <v>0</v>
      </c>
      <c r="AW870" s="266" t="b">
        <f t="shared" ca="1" si="382"/>
        <v>0</v>
      </c>
      <c r="AX870" s="266" t="b">
        <f t="shared" ca="1" si="383"/>
        <v>0</v>
      </c>
      <c r="AY870" s="266" t="b">
        <f t="shared" ca="1" si="384"/>
        <v>0</v>
      </c>
    </row>
    <row r="871" spans="1:51" x14ac:dyDescent="0.25">
      <c r="A871">
        <v>839</v>
      </c>
      <c r="B871" s="163">
        <f ca="1">OFFSET(InputPriceData!B$15,CalculationsAndCharts!$A871+$A$11,0,1,1)</f>
        <v>40795</v>
      </c>
      <c r="C871" s="3">
        <f ca="1">OFFSET(InputPriceData!G$15,CalculationsAndCharts!$A871+$A$11,IF($C$7,8,0),1,1)</f>
        <v>1015100</v>
      </c>
      <c r="D871" s="4">
        <f ca="1">OFFSET(InputPriceData!C$15,CalculationsAndCharts!$A871+$A$11,IF($C$7,8,0),1,1)</f>
        <v>13.71</v>
      </c>
      <c r="E871" s="4">
        <f ca="1">OFFSET(InputPriceData!D$15,CalculationsAndCharts!$A871+$A$11,IF($C$7,8,0),1,1)</f>
        <v>14.03</v>
      </c>
      <c r="F871" s="4">
        <f ca="1">OFFSET(InputPriceData!E$15,CalculationsAndCharts!$A871+$A$11,IF($C$7,8,0),1,1)</f>
        <v>13.58</v>
      </c>
      <c r="G871" s="4">
        <f ca="1">OFFSET(InputPriceData!F$15,CalculationsAndCharts!$A871+$A$11,IF($C$7,8,0),1,1)</f>
        <v>13.97</v>
      </c>
      <c r="H871" s="128"/>
      <c r="I871" s="128"/>
      <c r="K871" s="124"/>
      <c r="L871" s="279"/>
      <c r="M871" s="281"/>
      <c r="N871" s="280"/>
      <c r="O871" s="4"/>
      <c r="P871" s="4"/>
      <c r="Q871" s="3"/>
      <c r="S871" s="309">
        <f t="shared" ca="1" si="365"/>
        <v>15.2</v>
      </c>
      <c r="T871" s="309">
        <f t="shared" ca="1" si="366"/>
        <v>13.03</v>
      </c>
      <c r="U871" s="310">
        <f t="shared" ca="1" si="358"/>
        <v>0.43317972350230477</v>
      </c>
      <c r="V871" s="310" t="b">
        <f t="shared" ca="1" si="367"/>
        <v>0</v>
      </c>
      <c r="W871" s="3" t="b">
        <f t="shared" ca="1" si="368"/>
        <v>0</v>
      </c>
      <c r="X871" s="3" t="str">
        <f t="shared" ca="1" si="369"/>
        <v/>
      </c>
      <c r="Y871" s="3" t="str">
        <f t="shared" ca="1" si="359"/>
        <v/>
      </c>
      <c r="Z871" s="3" t="str">
        <f t="shared" ca="1" si="370"/>
        <v/>
      </c>
      <c r="AA871" s="3" t="str">
        <f t="shared" ca="1" si="371"/>
        <v/>
      </c>
      <c r="AB871" s="205">
        <f t="shared" ca="1" si="372"/>
        <v>8177</v>
      </c>
      <c r="AC871" s="205">
        <f t="shared" ca="1" si="373"/>
        <v>127</v>
      </c>
      <c r="AD871" s="205">
        <f t="shared" ca="1" si="360"/>
        <v>64.385826771653541</v>
      </c>
      <c r="AE871" s="205">
        <f t="shared" ca="1" si="361"/>
        <v>14.385826771653541</v>
      </c>
      <c r="AF871" s="205">
        <f t="shared" ca="1" si="374"/>
        <v>2.8771653543307085</v>
      </c>
      <c r="AG871" s="205"/>
      <c r="AH871" s="205"/>
      <c r="AI871" s="205"/>
      <c r="AJ871" s="205"/>
      <c r="AK871" s="4"/>
      <c r="AL871" s="4"/>
      <c r="AM871" s="309">
        <f t="shared" ca="1" si="375"/>
        <v>15.2</v>
      </c>
      <c r="AN871" s="309">
        <f t="shared" ca="1" si="376"/>
        <v>13.03</v>
      </c>
      <c r="AO871" s="310">
        <f t="shared" ca="1" si="377"/>
        <v>0.43317972350230477</v>
      </c>
      <c r="AP871" s="310" t="b">
        <f t="shared" ca="1" si="378"/>
        <v>0</v>
      </c>
      <c r="AQ871" s="309">
        <f t="shared" ca="1" si="379"/>
        <v>0</v>
      </c>
      <c r="AR871" s="205">
        <f t="shared" ca="1" si="362"/>
        <v>0</v>
      </c>
      <c r="AS871" s="45" t="b">
        <f t="shared" ca="1" si="363"/>
        <v>0</v>
      </c>
      <c r="AT871">
        <f t="shared" ca="1" si="364"/>
        <v>0</v>
      </c>
      <c r="AU871" t="b">
        <f t="shared" ca="1" si="380"/>
        <v>0</v>
      </c>
      <c r="AV871" t="b">
        <f t="shared" ca="1" si="381"/>
        <v>0</v>
      </c>
      <c r="AW871" s="266" t="b">
        <f t="shared" ca="1" si="382"/>
        <v>0</v>
      </c>
      <c r="AX871" s="266" t="b">
        <f t="shared" ca="1" si="383"/>
        <v>0</v>
      </c>
      <c r="AY871" s="266" t="b">
        <f t="shared" ca="1" si="384"/>
        <v>0</v>
      </c>
    </row>
    <row r="872" spans="1:51" x14ac:dyDescent="0.25">
      <c r="A872">
        <v>840</v>
      </c>
      <c r="B872" s="163">
        <f ca="1">OFFSET(InputPriceData!B$15,CalculationsAndCharts!$A872+$A$11,0,1,1)</f>
        <v>40794</v>
      </c>
      <c r="C872" s="3">
        <f ca="1">OFFSET(InputPriceData!G$15,CalculationsAndCharts!$A872+$A$11,IF($C$7,8,0),1,1)</f>
        <v>873500</v>
      </c>
      <c r="D872" s="4">
        <f ca="1">OFFSET(InputPriceData!C$15,CalculationsAndCharts!$A872+$A$11,IF($C$7,8,0),1,1)</f>
        <v>14.02</v>
      </c>
      <c r="E872" s="4">
        <f ca="1">OFFSET(InputPriceData!D$15,CalculationsAndCharts!$A872+$A$11,IF($C$7,8,0),1,1)</f>
        <v>14.26</v>
      </c>
      <c r="F872" s="4">
        <f ca="1">OFFSET(InputPriceData!E$15,CalculationsAndCharts!$A872+$A$11,IF($C$7,8,0),1,1)</f>
        <v>13.86</v>
      </c>
      <c r="G872" s="4">
        <f ca="1">OFFSET(InputPriceData!F$15,CalculationsAndCharts!$A872+$A$11,IF($C$7,8,0),1,1)</f>
        <v>13.87</v>
      </c>
      <c r="H872" s="128"/>
      <c r="I872" s="128"/>
      <c r="K872" s="124"/>
      <c r="L872" s="279"/>
      <c r="M872" s="281"/>
      <c r="N872" s="280"/>
      <c r="O872" s="4"/>
      <c r="P872" s="4"/>
      <c r="Q872" s="3"/>
      <c r="S872" s="309">
        <f t="shared" ca="1" si="365"/>
        <v>15.2</v>
      </c>
      <c r="T872" s="309">
        <f t="shared" ca="1" si="366"/>
        <v>13.03</v>
      </c>
      <c r="U872" s="310">
        <f t="shared" ca="1" si="358"/>
        <v>0.38709677419354832</v>
      </c>
      <c r="V872" s="310" t="b">
        <f t="shared" ca="1" si="367"/>
        <v>0</v>
      </c>
      <c r="W872" s="3" t="b">
        <f t="shared" ca="1" si="368"/>
        <v>0</v>
      </c>
      <c r="X872" s="3" t="str">
        <f t="shared" ca="1" si="369"/>
        <v/>
      </c>
      <c r="Y872" s="3" t="str">
        <f t="shared" ca="1" si="359"/>
        <v/>
      </c>
      <c r="Z872" s="3" t="str">
        <f t="shared" ca="1" si="370"/>
        <v/>
      </c>
      <c r="AA872" s="3" t="str">
        <f t="shared" ca="1" si="371"/>
        <v/>
      </c>
      <c r="AB872" s="205">
        <f t="shared" ca="1" si="372"/>
        <v>8177</v>
      </c>
      <c r="AC872" s="205">
        <f t="shared" ca="1" si="373"/>
        <v>127</v>
      </c>
      <c r="AD872" s="205">
        <f t="shared" ca="1" si="360"/>
        <v>64.385826771653541</v>
      </c>
      <c r="AE872" s="205">
        <f t="shared" ca="1" si="361"/>
        <v>14.385826771653541</v>
      </c>
      <c r="AF872" s="205">
        <f t="shared" ca="1" si="374"/>
        <v>2.8771653543307085</v>
      </c>
      <c r="AG872" s="205"/>
      <c r="AH872" s="205"/>
      <c r="AI872" s="205"/>
      <c r="AJ872" s="205"/>
      <c r="AK872" s="4"/>
      <c r="AL872" s="4"/>
      <c r="AM872" s="309">
        <f t="shared" ca="1" si="375"/>
        <v>15.2</v>
      </c>
      <c r="AN872" s="309">
        <f t="shared" ca="1" si="376"/>
        <v>13.03</v>
      </c>
      <c r="AO872" s="310">
        <f t="shared" ca="1" si="377"/>
        <v>0.38709677419354832</v>
      </c>
      <c r="AP872" s="310" t="b">
        <f t="shared" ca="1" si="378"/>
        <v>0</v>
      </c>
      <c r="AQ872" s="309">
        <f t="shared" ca="1" si="379"/>
        <v>0</v>
      </c>
      <c r="AR872" s="205">
        <f t="shared" ca="1" si="362"/>
        <v>0</v>
      </c>
      <c r="AS872" s="45" t="b">
        <f t="shared" ca="1" si="363"/>
        <v>0</v>
      </c>
      <c r="AT872">
        <f t="shared" ca="1" si="364"/>
        <v>0</v>
      </c>
      <c r="AU872" t="b">
        <f t="shared" ca="1" si="380"/>
        <v>0</v>
      </c>
      <c r="AV872" t="b">
        <f t="shared" ca="1" si="381"/>
        <v>0</v>
      </c>
      <c r="AW872" s="266" t="b">
        <f t="shared" ca="1" si="382"/>
        <v>0</v>
      </c>
      <c r="AX872" s="266" t="b">
        <f t="shared" ca="1" si="383"/>
        <v>0</v>
      </c>
      <c r="AY872" s="266" t="b">
        <f t="shared" ca="1" si="384"/>
        <v>0</v>
      </c>
    </row>
    <row r="873" spans="1:51" x14ac:dyDescent="0.25">
      <c r="A873">
        <v>841</v>
      </c>
      <c r="B873" s="163">
        <f ca="1">OFFSET(InputPriceData!B$15,CalculationsAndCharts!$A873+$A$11,0,1,1)</f>
        <v>40793</v>
      </c>
      <c r="C873" s="3">
        <f ca="1">OFFSET(InputPriceData!G$15,CalculationsAndCharts!$A873+$A$11,IF($C$7,8,0),1,1)</f>
        <v>1508900</v>
      </c>
      <c r="D873" s="4">
        <f ca="1">OFFSET(InputPriceData!C$15,CalculationsAndCharts!$A873+$A$11,IF($C$7,8,0),1,1)</f>
        <v>14.09</v>
      </c>
      <c r="E873" s="4">
        <f ca="1">OFFSET(InputPriceData!D$15,CalculationsAndCharts!$A873+$A$11,IF($C$7,8,0),1,1)</f>
        <v>14.19</v>
      </c>
      <c r="F873" s="4">
        <f ca="1">OFFSET(InputPriceData!E$15,CalculationsAndCharts!$A873+$A$11,IF($C$7,8,0),1,1)</f>
        <v>13.95</v>
      </c>
      <c r="G873" s="4">
        <f ca="1">OFFSET(InputPriceData!F$15,CalculationsAndCharts!$A873+$A$11,IF($C$7,8,0),1,1)</f>
        <v>14.07</v>
      </c>
      <c r="H873" s="128"/>
      <c r="I873" s="128"/>
      <c r="K873" s="124"/>
      <c r="L873" s="279"/>
      <c r="M873" s="281"/>
      <c r="N873" s="280"/>
      <c r="O873" s="4"/>
      <c r="P873" s="4"/>
      <c r="Q873" s="3"/>
      <c r="S873" s="309">
        <f t="shared" ca="1" si="365"/>
        <v>15.2</v>
      </c>
      <c r="T873" s="309">
        <f t="shared" ca="1" si="366"/>
        <v>13.03</v>
      </c>
      <c r="U873" s="310">
        <f t="shared" ca="1" si="358"/>
        <v>0.47926267281106033</v>
      </c>
      <c r="V873" s="310" t="b">
        <f t="shared" ca="1" si="367"/>
        <v>0</v>
      </c>
      <c r="W873" s="3" t="b">
        <f t="shared" ca="1" si="368"/>
        <v>0</v>
      </c>
      <c r="X873" s="3" t="str">
        <f t="shared" ca="1" si="369"/>
        <v/>
      </c>
      <c r="Y873" s="3" t="str">
        <f t="shared" ca="1" si="359"/>
        <v/>
      </c>
      <c r="Z873" s="3" t="str">
        <f t="shared" ca="1" si="370"/>
        <v/>
      </c>
      <c r="AA873" s="3" t="str">
        <f t="shared" ca="1" si="371"/>
        <v/>
      </c>
      <c r="AB873" s="205">
        <f t="shared" ca="1" si="372"/>
        <v>8177</v>
      </c>
      <c r="AC873" s="205">
        <f t="shared" ca="1" si="373"/>
        <v>127</v>
      </c>
      <c r="AD873" s="205">
        <f t="shared" ca="1" si="360"/>
        <v>64.385826771653541</v>
      </c>
      <c r="AE873" s="205">
        <f t="shared" ca="1" si="361"/>
        <v>14.385826771653541</v>
      </c>
      <c r="AF873" s="205">
        <f t="shared" ca="1" si="374"/>
        <v>2.8771653543307085</v>
      </c>
      <c r="AG873" s="205"/>
      <c r="AH873" s="205"/>
      <c r="AI873" s="205"/>
      <c r="AJ873" s="205"/>
      <c r="AK873" s="4"/>
      <c r="AL873" s="4"/>
      <c r="AM873" s="309">
        <f t="shared" ca="1" si="375"/>
        <v>15.2</v>
      </c>
      <c r="AN873" s="309">
        <f t="shared" ca="1" si="376"/>
        <v>13.03</v>
      </c>
      <c r="AO873" s="310">
        <f t="shared" ca="1" si="377"/>
        <v>0.47926267281106033</v>
      </c>
      <c r="AP873" s="310" t="b">
        <f t="shared" ca="1" si="378"/>
        <v>0</v>
      </c>
      <c r="AQ873" s="309">
        <f t="shared" ca="1" si="379"/>
        <v>0</v>
      </c>
      <c r="AR873" s="205">
        <f t="shared" ca="1" si="362"/>
        <v>0</v>
      </c>
      <c r="AS873" s="45" t="b">
        <f t="shared" ca="1" si="363"/>
        <v>0</v>
      </c>
      <c r="AT873">
        <f t="shared" ca="1" si="364"/>
        <v>0</v>
      </c>
      <c r="AU873" t="b">
        <f t="shared" ca="1" si="380"/>
        <v>0</v>
      </c>
      <c r="AV873" t="b">
        <f t="shared" ca="1" si="381"/>
        <v>0</v>
      </c>
      <c r="AW873" s="266" t="b">
        <f t="shared" ca="1" si="382"/>
        <v>0</v>
      </c>
      <c r="AX873" s="266" t="b">
        <f t="shared" ca="1" si="383"/>
        <v>0</v>
      </c>
      <c r="AY873" s="266" t="b">
        <f t="shared" ca="1" si="384"/>
        <v>0</v>
      </c>
    </row>
    <row r="874" spans="1:51" x14ac:dyDescent="0.25">
      <c r="A874">
        <v>842</v>
      </c>
      <c r="B874" s="163">
        <f ca="1">OFFSET(InputPriceData!B$15,CalculationsAndCharts!$A874+$A$11,0,1,1)</f>
        <v>40792</v>
      </c>
      <c r="C874" s="3">
        <f ca="1">OFFSET(InputPriceData!G$15,CalculationsAndCharts!$A874+$A$11,IF($C$7,8,0),1,1)</f>
        <v>1073500</v>
      </c>
      <c r="D874" s="4">
        <f ca="1">OFFSET(InputPriceData!C$15,CalculationsAndCharts!$A874+$A$11,IF($C$7,8,0),1,1)</f>
        <v>13.64</v>
      </c>
      <c r="E874" s="4">
        <f ca="1">OFFSET(InputPriceData!D$15,CalculationsAndCharts!$A874+$A$11,IF($C$7,8,0),1,1)</f>
        <v>13.9</v>
      </c>
      <c r="F874" s="4">
        <f ca="1">OFFSET(InputPriceData!E$15,CalculationsAndCharts!$A874+$A$11,IF($C$7,8,0),1,1)</f>
        <v>13.38</v>
      </c>
      <c r="G874" s="4">
        <f ca="1">OFFSET(InputPriceData!F$15,CalculationsAndCharts!$A874+$A$11,IF($C$7,8,0),1,1)</f>
        <v>13.88</v>
      </c>
      <c r="H874" s="128"/>
      <c r="I874" s="128"/>
      <c r="K874" s="124"/>
      <c r="L874" s="279"/>
      <c r="M874" s="281"/>
      <c r="N874" s="280"/>
      <c r="O874" s="4"/>
      <c r="P874" s="4"/>
      <c r="Q874" s="3"/>
      <c r="S874" s="309">
        <f t="shared" ca="1" si="365"/>
        <v>15.2</v>
      </c>
      <c r="T874" s="309">
        <f t="shared" ca="1" si="366"/>
        <v>13.03</v>
      </c>
      <c r="U874" s="310">
        <f t="shared" ca="1" si="358"/>
        <v>0.39170506912442465</v>
      </c>
      <c r="V874" s="310" t="b">
        <f t="shared" ca="1" si="367"/>
        <v>0</v>
      </c>
      <c r="W874" s="3" t="b">
        <f t="shared" ca="1" si="368"/>
        <v>0</v>
      </c>
      <c r="X874" s="3" t="str">
        <f t="shared" ca="1" si="369"/>
        <v/>
      </c>
      <c r="Y874" s="3" t="str">
        <f t="shared" ca="1" si="359"/>
        <v/>
      </c>
      <c r="Z874" s="3" t="str">
        <f t="shared" ca="1" si="370"/>
        <v/>
      </c>
      <c r="AA874" s="3" t="str">
        <f t="shared" ca="1" si="371"/>
        <v/>
      </c>
      <c r="AB874" s="205">
        <f t="shared" ca="1" si="372"/>
        <v>8177</v>
      </c>
      <c r="AC874" s="205">
        <f t="shared" ca="1" si="373"/>
        <v>127</v>
      </c>
      <c r="AD874" s="205">
        <f t="shared" ca="1" si="360"/>
        <v>64.385826771653541</v>
      </c>
      <c r="AE874" s="205">
        <f t="shared" ca="1" si="361"/>
        <v>14.385826771653541</v>
      </c>
      <c r="AF874" s="205">
        <f t="shared" ca="1" si="374"/>
        <v>2.8771653543307085</v>
      </c>
      <c r="AG874" s="205"/>
      <c r="AH874" s="205"/>
      <c r="AI874" s="205"/>
      <c r="AJ874" s="205"/>
      <c r="AK874" s="4"/>
      <c r="AL874" s="4"/>
      <c r="AM874" s="309">
        <f t="shared" ca="1" si="375"/>
        <v>15.2</v>
      </c>
      <c r="AN874" s="309">
        <f t="shared" ca="1" si="376"/>
        <v>13.03</v>
      </c>
      <c r="AO874" s="310">
        <f t="shared" ca="1" si="377"/>
        <v>0.39170506912442465</v>
      </c>
      <c r="AP874" s="310" t="b">
        <f t="shared" ca="1" si="378"/>
        <v>0</v>
      </c>
      <c r="AQ874" s="309">
        <f t="shared" ca="1" si="379"/>
        <v>0</v>
      </c>
      <c r="AR874" s="205">
        <f t="shared" ca="1" si="362"/>
        <v>0</v>
      </c>
      <c r="AS874" s="45" t="b">
        <f t="shared" ca="1" si="363"/>
        <v>0</v>
      </c>
      <c r="AT874">
        <f t="shared" ca="1" si="364"/>
        <v>0</v>
      </c>
      <c r="AU874" t="b">
        <f t="shared" ca="1" si="380"/>
        <v>0</v>
      </c>
      <c r="AV874" t="b">
        <f t="shared" ca="1" si="381"/>
        <v>0</v>
      </c>
      <c r="AW874" s="266" t="b">
        <f t="shared" ca="1" si="382"/>
        <v>0</v>
      </c>
      <c r="AX874" s="266" t="b">
        <f t="shared" ca="1" si="383"/>
        <v>0</v>
      </c>
      <c r="AY874" s="266" t="b">
        <f t="shared" ca="1" si="384"/>
        <v>0</v>
      </c>
    </row>
    <row r="875" spans="1:51" x14ac:dyDescent="0.25">
      <c r="A875">
        <v>843</v>
      </c>
      <c r="B875" s="163">
        <f ca="1">OFFSET(InputPriceData!B$15,CalculationsAndCharts!$A875+$A$11,0,1,1)</f>
        <v>40788</v>
      </c>
      <c r="C875" s="3">
        <f ca="1">OFFSET(InputPriceData!G$15,CalculationsAndCharts!$A875+$A$11,IF($C$7,8,0),1,1)</f>
        <v>651100</v>
      </c>
      <c r="D875" s="4">
        <f ca="1">OFFSET(InputPriceData!C$15,CalculationsAndCharts!$A875+$A$11,IF($C$7,8,0),1,1)</f>
        <v>14.28</v>
      </c>
      <c r="E875" s="4">
        <f ca="1">OFFSET(InputPriceData!D$15,CalculationsAndCharts!$A875+$A$11,IF($C$7,8,0),1,1)</f>
        <v>14.36</v>
      </c>
      <c r="F875" s="4">
        <f ca="1">OFFSET(InputPriceData!E$15,CalculationsAndCharts!$A875+$A$11,IF($C$7,8,0),1,1)</f>
        <v>13.95</v>
      </c>
      <c r="G875" s="4">
        <f ca="1">OFFSET(InputPriceData!F$15,CalculationsAndCharts!$A875+$A$11,IF($C$7,8,0),1,1)</f>
        <v>14.01</v>
      </c>
      <c r="H875" s="128"/>
      <c r="I875" s="128"/>
      <c r="K875" s="124"/>
      <c r="L875" s="279"/>
      <c r="M875" s="281"/>
      <c r="N875" s="280"/>
      <c r="O875" s="4"/>
      <c r="P875" s="4"/>
      <c r="Q875" s="3"/>
      <c r="S875" s="309">
        <f t="shared" ca="1" si="365"/>
        <v>15.2</v>
      </c>
      <c r="T875" s="309">
        <f t="shared" ca="1" si="366"/>
        <v>13.03</v>
      </c>
      <c r="U875" s="310">
        <f t="shared" ca="1" si="358"/>
        <v>0.45161290322580666</v>
      </c>
      <c r="V875" s="310" t="b">
        <f t="shared" ca="1" si="367"/>
        <v>0</v>
      </c>
      <c r="W875" s="3" t="b">
        <f t="shared" ca="1" si="368"/>
        <v>0</v>
      </c>
      <c r="X875" s="3" t="str">
        <f t="shared" ca="1" si="369"/>
        <v/>
      </c>
      <c r="Y875" s="3" t="str">
        <f t="shared" ca="1" si="359"/>
        <v/>
      </c>
      <c r="Z875" s="3" t="str">
        <f t="shared" ca="1" si="370"/>
        <v/>
      </c>
      <c r="AA875" s="3" t="str">
        <f t="shared" ca="1" si="371"/>
        <v/>
      </c>
      <c r="AB875" s="205">
        <f t="shared" ca="1" si="372"/>
        <v>8177</v>
      </c>
      <c r="AC875" s="205">
        <f t="shared" ca="1" si="373"/>
        <v>127</v>
      </c>
      <c r="AD875" s="205">
        <f t="shared" ca="1" si="360"/>
        <v>64.385826771653541</v>
      </c>
      <c r="AE875" s="205">
        <f t="shared" ca="1" si="361"/>
        <v>14.385826771653541</v>
      </c>
      <c r="AF875" s="205">
        <f t="shared" ca="1" si="374"/>
        <v>2.8771653543307085</v>
      </c>
      <c r="AG875" s="205"/>
      <c r="AH875" s="205"/>
      <c r="AI875" s="205"/>
      <c r="AJ875" s="205"/>
      <c r="AK875" s="4"/>
      <c r="AL875" s="4"/>
      <c r="AM875" s="309">
        <f t="shared" ca="1" si="375"/>
        <v>15.2</v>
      </c>
      <c r="AN875" s="309">
        <f t="shared" ca="1" si="376"/>
        <v>13.03</v>
      </c>
      <c r="AO875" s="310">
        <f t="shared" ca="1" si="377"/>
        <v>0.45161290322580666</v>
      </c>
      <c r="AP875" s="310" t="b">
        <f t="shared" ca="1" si="378"/>
        <v>0</v>
      </c>
      <c r="AQ875" s="309">
        <f t="shared" ca="1" si="379"/>
        <v>0</v>
      </c>
      <c r="AR875" s="205">
        <f t="shared" ca="1" si="362"/>
        <v>0</v>
      </c>
      <c r="AS875" s="45" t="b">
        <f t="shared" ca="1" si="363"/>
        <v>0</v>
      </c>
      <c r="AT875">
        <f t="shared" ca="1" si="364"/>
        <v>0</v>
      </c>
      <c r="AU875" t="b">
        <f t="shared" ca="1" si="380"/>
        <v>0</v>
      </c>
      <c r="AV875" t="b">
        <f t="shared" ca="1" si="381"/>
        <v>0</v>
      </c>
      <c r="AW875" s="266" t="b">
        <f t="shared" ca="1" si="382"/>
        <v>0</v>
      </c>
      <c r="AX875" s="266" t="b">
        <f t="shared" ca="1" si="383"/>
        <v>0</v>
      </c>
      <c r="AY875" s="266" t="b">
        <f t="shared" ca="1" si="384"/>
        <v>0</v>
      </c>
    </row>
    <row r="876" spans="1:51" x14ac:dyDescent="0.25">
      <c r="A876">
        <v>844</v>
      </c>
      <c r="B876" s="163">
        <f ca="1">OFFSET(InputPriceData!B$15,CalculationsAndCharts!$A876+$A$11,0,1,1)</f>
        <v>40787</v>
      </c>
      <c r="C876" s="3">
        <f ca="1">OFFSET(InputPriceData!G$15,CalculationsAndCharts!$A876+$A$11,IF($C$7,8,0),1,1)</f>
        <v>1456200</v>
      </c>
      <c r="D876" s="4">
        <f ca="1">OFFSET(InputPriceData!C$15,CalculationsAndCharts!$A876+$A$11,IF($C$7,8,0),1,1)</f>
        <v>15.25</v>
      </c>
      <c r="E876" s="4">
        <f ca="1">OFFSET(InputPriceData!D$15,CalculationsAndCharts!$A876+$A$11,IF($C$7,8,0),1,1)</f>
        <v>15.45</v>
      </c>
      <c r="F876" s="4">
        <f ca="1">OFFSET(InputPriceData!E$15,CalculationsAndCharts!$A876+$A$11,IF($C$7,8,0),1,1)</f>
        <v>14.37</v>
      </c>
      <c r="G876" s="4">
        <f ca="1">OFFSET(InputPriceData!F$15,CalculationsAndCharts!$A876+$A$11,IF($C$7,8,0),1,1)</f>
        <v>14.47</v>
      </c>
      <c r="H876" s="128"/>
      <c r="I876" s="128"/>
      <c r="K876" s="124"/>
      <c r="L876" s="279"/>
      <c r="M876" s="281"/>
      <c r="N876" s="280"/>
      <c r="O876" s="4"/>
      <c r="P876" s="4"/>
      <c r="Q876" s="3"/>
      <c r="S876" s="309">
        <f t="shared" ca="1" si="365"/>
        <v>15.2</v>
      </c>
      <c r="T876" s="309">
        <f t="shared" ca="1" si="366"/>
        <v>13.03</v>
      </c>
      <c r="U876" s="310">
        <f t="shared" ca="1" si="358"/>
        <v>0.66359447004608352</v>
      </c>
      <c r="V876" s="310" t="b">
        <f t="shared" ca="1" si="367"/>
        <v>0</v>
      </c>
      <c r="W876" s="3" t="b">
        <f t="shared" ca="1" si="368"/>
        <v>0</v>
      </c>
      <c r="X876" s="3" t="str">
        <f t="shared" ca="1" si="369"/>
        <v/>
      </c>
      <c r="Y876" s="3" t="str">
        <f t="shared" ca="1" si="359"/>
        <v/>
      </c>
      <c r="Z876" s="3" t="str">
        <f t="shared" ca="1" si="370"/>
        <v/>
      </c>
      <c r="AA876" s="3" t="str">
        <f t="shared" ca="1" si="371"/>
        <v/>
      </c>
      <c r="AB876" s="205">
        <f t="shared" ca="1" si="372"/>
        <v>8177</v>
      </c>
      <c r="AC876" s="205">
        <f t="shared" ca="1" si="373"/>
        <v>127</v>
      </c>
      <c r="AD876" s="205">
        <f t="shared" ca="1" si="360"/>
        <v>64.385826771653541</v>
      </c>
      <c r="AE876" s="205">
        <f t="shared" ca="1" si="361"/>
        <v>14.385826771653541</v>
      </c>
      <c r="AF876" s="205">
        <f t="shared" ca="1" si="374"/>
        <v>2.8771653543307085</v>
      </c>
      <c r="AG876" s="205"/>
      <c r="AH876" s="205"/>
      <c r="AI876" s="205"/>
      <c r="AJ876" s="205"/>
      <c r="AK876" s="4"/>
      <c r="AL876" s="4"/>
      <c r="AM876" s="309">
        <f t="shared" ca="1" si="375"/>
        <v>15.2</v>
      </c>
      <c r="AN876" s="309">
        <f t="shared" ca="1" si="376"/>
        <v>13.03</v>
      </c>
      <c r="AO876" s="310">
        <f t="shared" ca="1" si="377"/>
        <v>0.66359447004608352</v>
      </c>
      <c r="AP876" s="310" t="b">
        <f t="shared" ca="1" si="378"/>
        <v>0</v>
      </c>
      <c r="AQ876" s="309">
        <f t="shared" ca="1" si="379"/>
        <v>0</v>
      </c>
      <c r="AR876" s="205">
        <f t="shared" ca="1" si="362"/>
        <v>0</v>
      </c>
      <c r="AS876" s="45" t="b">
        <f t="shared" ca="1" si="363"/>
        <v>0</v>
      </c>
      <c r="AT876">
        <f t="shared" ca="1" si="364"/>
        <v>0</v>
      </c>
      <c r="AU876" t="b">
        <f t="shared" ca="1" si="380"/>
        <v>0</v>
      </c>
      <c r="AV876" t="b">
        <f t="shared" ca="1" si="381"/>
        <v>0</v>
      </c>
      <c r="AW876" s="266" t="b">
        <f t="shared" ca="1" si="382"/>
        <v>0</v>
      </c>
      <c r="AX876" s="266" t="b">
        <f t="shared" ca="1" si="383"/>
        <v>0</v>
      </c>
      <c r="AY876" s="266" t="b">
        <f t="shared" ca="1" si="384"/>
        <v>1</v>
      </c>
    </row>
    <row r="877" spans="1:51" x14ac:dyDescent="0.25">
      <c r="A877">
        <v>845</v>
      </c>
      <c r="B877" s="163">
        <f ca="1">OFFSET(InputPriceData!B$15,CalculationsAndCharts!$A877+$A$11,0,1,1)</f>
        <v>40786</v>
      </c>
      <c r="C877" s="3">
        <f ca="1">OFFSET(InputPriceData!G$15,CalculationsAndCharts!$A877+$A$11,IF($C$7,8,0),1,1)</f>
        <v>1099600</v>
      </c>
      <c r="D877" s="4">
        <f ca="1">OFFSET(InputPriceData!C$15,CalculationsAndCharts!$A877+$A$11,IF($C$7,8,0),1,1)</f>
        <v>15.28</v>
      </c>
      <c r="E877" s="4">
        <f ca="1">OFFSET(InputPriceData!D$15,CalculationsAndCharts!$A877+$A$11,IF($C$7,8,0),1,1)</f>
        <v>15.52</v>
      </c>
      <c r="F877" s="4">
        <f ca="1">OFFSET(InputPriceData!E$15,CalculationsAndCharts!$A877+$A$11,IF($C$7,8,0),1,1)</f>
        <v>15.08</v>
      </c>
      <c r="G877" s="4">
        <f ca="1">OFFSET(InputPriceData!F$15,CalculationsAndCharts!$A877+$A$11,IF($C$7,8,0),1,1)</f>
        <v>15.2</v>
      </c>
      <c r="H877" s="128"/>
      <c r="I877" s="128"/>
      <c r="K877" s="124"/>
      <c r="L877" s="279"/>
      <c r="M877" s="281"/>
      <c r="N877" s="280"/>
      <c r="O877" s="4"/>
      <c r="P877" s="4"/>
      <c r="Q877" s="3"/>
      <c r="S877" s="309">
        <f t="shared" ca="1" si="365"/>
        <v>15.2</v>
      </c>
      <c r="T877" s="309">
        <f t="shared" ca="1" si="366"/>
        <v>13.03</v>
      </c>
      <c r="U877" s="310">
        <f t="shared" ca="1" si="358"/>
        <v>1</v>
      </c>
      <c r="V877" s="310" t="b">
        <f t="shared" ca="1" si="367"/>
        <v>0</v>
      </c>
      <c r="W877" s="3" t="b">
        <f t="shared" ca="1" si="368"/>
        <v>1</v>
      </c>
      <c r="X877" s="3">
        <f t="shared" ca="1" si="369"/>
        <v>13.74</v>
      </c>
      <c r="Y877" s="3">
        <f t="shared" ca="1" si="359"/>
        <v>10.625909752547301</v>
      </c>
      <c r="Z877" s="3">
        <f t="shared" ca="1" si="370"/>
        <v>10</v>
      </c>
      <c r="AA877" s="3">
        <f t="shared" ca="1" si="371"/>
        <v>100</v>
      </c>
      <c r="AB877" s="205">
        <f t="shared" ca="1" si="372"/>
        <v>8177</v>
      </c>
      <c r="AC877" s="205">
        <f t="shared" ca="1" si="373"/>
        <v>127</v>
      </c>
      <c r="AD877" s="205">
        <f t="shared" ca="1" si="360"/>
        <v>64.385826771653541</v>
      </c>
      <c r="AE877" s="205">
        <f t="shared" ca="1" si="361"/>
        <v>14.385826771653541</v>
      </c>
      <c r="AF877" s="205">
        <f t="shared" ca="1" si="374"/>
        <v>2.8771653543307085</v>
      </c>
      <c r="AG877" s="205"/>
      <c r="AH877" s="205"/>
      <c r="AI877" s="205"/>
      <c r="AJ877" s="205"/>
      <c r="AK877" s="4"/>
      <c r="AL877" s="4"/>
      <c r="AM877" s="309">
        <f t="shared" ca="1" si="375"/>
        <v>15.2</v>
      </c>
      <c r="AN877" s="309">
        <f t="shared" ca="1" si="376"/>
        <v>13.03</v>
      </c>
      <c r="AO877" s="310">
        <f t="shared" ca="1" si="377"/>
        <v>1</v>
      </c>
      <c r="AP877" s="310" t="b">
        <f t="shared" ca="1" si="378"/>
        <v>0</v>
      </c>
      <c r="AQ877" s="309">
        <f t="shared" ca="1" si="379"/>
        <v>0.38489999999999996</v>
      </c>
      <c r="AR877" s="205">
        <f t="shared" ca="1" si="362"/>
        <v>12.4451</v>
      </c>
      <c r="AS877" s="45" t="b">
        <f t="shared" ca="1" si="363"/>
        <v>0</v>
      </c>
      <c r="AT877">
        <f t="shared" ca="1" si="364"/>
        <v>9</v>
      </c>
      <c r="AU877" t="b">
        <f t="shared" ca="1" si="380"/>
        <v>1</v>
      </c>
      <c r="AV877" t="b">
        <f t="shared" ca="1" si="381"/>
        <v>1</v>
      </c>
      <c r="AW877" s="266" t="b">
        <f t="shared" ca="1" si="382"/>
        <v>0</v>
      </c>
      <c r="AX877" s="266" t="b">
        <f t="shared" ca="1" si="383"/>
        <v>1</v>
      </c>
      <c r="AY877" s="266" t="b">
        <f t="shared" ca="1" si="384"/>
        <v>0</v>
      </c>
    </row>
    <row r="878" spans="1:51" x14ac:dyDescent="0.25">
      <c r="A878">
        <v>846</v>
      </c>
      <c r="B878" s="163">
        <f ca="1">OFFSET(InputPriceData!B$15,CalculationsAndCharts!$A878+$A$11,0,1,1)</f>
        <v>40785</v>
      </c>
      <c r="C878" s="3">
        <f ca="1">OFFSET(InputPriceData!G$15,CalculationsAndCharts!$A878+$A$11,IF($C$7,8,0),1,1)</f>
        <v>1009000</v>
      </c>
      <c r="D878" s="4">
        <f ca="1">OFFSET(InputPriceData!C$15,CalculationsAndCharts!$A878+$A$11,IF($C$7,8,0),1,1)</f>
        <v>15.02</v>
      </c>
      <c r="E878" s="4">
        <f ca="1">OFFSET(InputPriceData!D$15,CalculationsAndCharts!$A878+$A$11,IF($C$7,8,0),1,1)</f>
        <v>15.27</v>
      </c>
      <c r="F878" s="4">
        <f ca="1">OFFSET(InputPriceData!E$15,CalculationsAndCharts!$A878+$A$11,IF($C$7,8,0),1,1)</f>
        <v>14.68</v>
      </c>
      <c r="G878" s="4">
        <f ca="1">OFFSET(InputPriceData!F$15,CalculationsAndCharts!$A878+$A$11,IF($C$7,8,0),1,1)</f>
        <v>15.18</v>
      </c>
      <c r="H878" s="128"/>
      <c r="I878" s="128"/>
      <c r="K878" s="124"/>
      <c r="L878" s="279"/>
      <c r="M878" s="281"/>
      <c r="N878" s="280"/>
      <c r="O878" s="4"/>
      <c r="P878" s="4"/>
      <c r="Q878" s="3"/>
      <c r="S878" s="309">
        <f t="shared" ca="1" si="365"/>
        <v>15.18</v>
      </c>
      <c r="T878" s="309">
        <f t="shared" ca="1" si="366"/>
        <v>13.03</v>
      </c>
      <c r="U878" s="310">
        <f t="shared" ca="1" si="358"/>
        <v>1</v>
      </c>
      <c r="V878" s="310" t="b">
        <f t="shared" ca="1" si="367"/>
        <v>0</v>
      </c>
      <c r="W878" s="3" t="b">
        <f t="shared" ca="1" si="368"/>
        <v>0</v>
      </c>
      <c r="X878" s="3" t="str">
        <f t="shared" ca="1" si="369"/>
        <v/>
      </c>
      <c r="Y878" s="3" t="str">
        <f t="shared" ca="1" si="359"/>
        <v/>
      </c>
      <c r="Z878" s="3" t="str">
        <f t="shared" ca="1" si="370"/>
        <v/>
      </c>
      <c r="AA878" s="3" t="str">
        <f t="shared" ca="1" si="371"/>
        <v/>
      </c>
      <c r="AB878" s="205">
        <f t="shared" ca="1" si="372"/>
        <v>8077</v>
      </c>
      <c r="AC878" s="205">
        <f t="shared" ca="1" si="373"/>
        <v>126</v>
      </c>
      <c r="AD878" s="205">
        <f t="shared" ca="1" si="360"/>
        <v>64.103174603174608</v>
      </c>
      <c r="AE878" s="205">
        <f t="shared" ca="1" si="361"/>
        <v>14.103174603174608</v>
      </c>
      <c r="AF878" s="205">
        <f t="shared" ca="1" si="374"/>
        <v>2.8206349206349217</v>
      </c>
      <c r="AG878" s="205"/>
      <c r="AH878" s="205"/>
      <c r="AI878" s="205"/>
      <c r="AJ878" s="205"/>
      <c r="AK878" s="4"/>
      <c r="AL878" s="4"/>
      <c r="AM878" s="309">
        <f t="shared" ca="1" si="375"/>
        <v>15.18</v>
      </c>
      <c r="AN878" s="309">
        <f t="shared" ca="1" si="376"/>
        <v>13.03</v>
      </c>
      <c r="AO878" s="310">
        <f t="shared" ca="1" si="377"/>
        <v>1</v>
      </c>
      <c r="AP878" s="310" t="b">
        <f t="shared" ca="1" si="378"/>
        <v>0</v>
      </c>
      <c r="AQ878" s="309">
        <f t="shared" ca="1" si="379"/>
        <v>0.38489999999999996</v>
      </c>
      <c r="AR878" s="205">
        <f t="shared" ca="1" si="362"/>
        <v>12.4451</v>
      </c>
      <c r="AS878" s="45" t="b">
        <f t="shared" ca="1" si="363"/>
        <v>0</v>
      </c>
      <c r="AT878">
        <f t="shared" ca="1" si="364"/>
        <v>8</v>
      </c>
      <c r="AU878" t="b">
        <f t="shared" ca="1" si="380"/>
        <v>0</v>
      </c>
      <c r="AV878" t="b">
        <f t="shared" ca="1" si="381"/>
        <v>0</v>
      </c>
      <c r="AW878" s="266" t="b">
        <f t="shared" ca="1" si="382"/>
        <v>0</v>
      </c>
      <c r="AX878" s="266" t="b">
        <f t="shared" ca="1" si="383"/>
        <v>1</v>
      </c>
      <c r="AY878" s="266" t="b">
        <f t="shared" ca="1" si="384"/>
        <v>0</v>
      </c>
    </row>
    <row r="879" spans="1:51" x14ac:dyDescent="0.25">
      <c r="A879">
        <v>847</v>
      </c>
      <c r="B879" s="163">
        <f ca="1">OFFSET(InputPriceData!B$15,CalculationsAndCharts!$A879+$A$11,0,1,1)</f>
        <v>40784</v>
      </c>
      <c r="C879" s="3">
        <f ca="1">OFFSET(InputPriceData!G$15,CalculationsAndCharts!$A879+$A$11,IF($C$7,8,0),1,1)</f>
        <v>1007400</v>
      </c>
      <c r="D879" s="4">
        <f ca="1">OFFSET(InputPriceData!C$15,CalculationsAndCharts!$A879+$A$11,IF($C$7,8,0),1,1)</f>
        <v>14.72</v>
      </c>
      <c r="E879" s="4">
        <f ca="1">OFFSET(InputPriceData!D$15,CalculationsAndCharts!$A879+$A$11,IF($C$7,8,0),1,1)</f>
        <v>15.1</v>
      </c>
      <c r="F879" s="4">
        <f ca="1">OFFSET(InputPriceData!E$15,CalculationsAndCharts!$A879+$A$11,IF($C$7,8,0),1,1)</f>
        <v>14.55</v>
      </c>
      <c r="G879" s="4">
        <f ca="1">OFFSET(InputPriceData!F$15,CalculationsAndCharts!$A879+$A$11,IF($C$7,8,0),1,1)</f>
        <v>15.07</v>
      </c>
      <c r="H879" s="128"/>
      <c r="I879" s="128"/>
      <c r="K879" s="124"/>
      <c r="L879" s="279"/>
      <c r="M879" s="281"/>
      <c r="N879" s="280"/>
      <c r="O879" s="4"/>
      <c r="P879" s="4"/>
      <c r="Q879" s="3"/>
      <c r="S879" s="309">
        <f t="shared" ca="1" si="365"/>
        <v>15.07</v>
      </c>
      <c r="T879" s="309">
        <f t="shared" ca="1" si="366"/>
        <v>13.03</v>
      </c>
      <c r="U879" s="310">
        <f t="shared" ca="1" si="358"/>
        <v>1</v>
      </c>
      <c r="V879" s="310" t="b">
        <f t="shared" ca="1" si="367"/>
        <v>0</v>
      </c>
      <c r="W879" s="3" t="b">
        <f t="shared" ca="1" si="368"/>
        <v>0</v>
      </c>
      <c r="X879" s="3" t="str">
        <f t="shared" ca="1" si="369"/>
        <v/>
      </c>
      <c r="Y879" s="3" t="str">
        <f t="shared" ca="1" si="359"/>
        <v/>
      </c>
      <c r="Z879" s="3" t="str">
        <f t="shared" ca="1" si="370"/>
        <v/>
      </c>
      <c r="AA879" s="3" t="str">
        <f t="shared" ca="1" si="371"/>
        <v/>
      </c>
      <c r="AB879" s="205">
        <f t="shared" ca="1" si="372"/>
        <v>8077</v>
      </c>
      <c r="AC879" s="205">
        <f t="shared" ca="1" si="373"/>
        <v>126</v>
      </c>
      <c r="AD879" s="205">
        <f t="shared" ca="1" si="360"/>
        <v>64.103174603174608</v>
      </c>
      <c r="AE879" s="205">
        <f t="shared" ca="1" si="361"/>
        <v>14.103174603174608</v>
      </c>
      <c r="AF879" s="205">
        <f t="shared" ca="1" si="374"/>
        <v>2.8206349206349217</v>
      </c>
      <c r="AG879" s="205"/>
      <c r="AH879" s="205"/>
      <c r="AI879" s="205"/>
      <c r="AJ879" s="205"/>
      <c r="AK879" s="4"/>
      <c r="AL879" s="4"/>
      <c r="AM879" s="309">
        <f t="shared" ca="1" si="375"/>
        <v>15.07</v>
      </c>
      <c r="AN879" s="309">
        <f t="shared" ca="1" si="376"/>
        <v>13.03</v>
      </c>
      <c r="AO879" s="310">
        <f t="shared" ca="1" si="377"/>
        <v>1</v>
      </c>
      <c r="AP879" s="310" t="b">
        <f t="shared" ca="1" si="378"/>
        <v>0</v>
      </c>
      <c r="AQ879" s="309">
        <f t="shared" ca="1" si="379"/>
        <v>0.38489999999999996</v>
      </c>
      <c r="AR879" s="205">
        <f t="shared" ca="1" si="362"/>
        <v>12.4451</v>
      </c>
      <c r="AS879" s="45" t="b">
        <f t="shared" ca="1" si="363"/>
        <v>0</v>
      </c>
      <c r="AT879">
        <f t="shared" ca="1" si="364"/>
        <v>7</v>
      </c>
      <c r="AU879" t="b">
        <f t="shared" ca="1" si="380"/>
        <v>0</v>
      </c>
      <c r="AV879" t="b">
        <f t="shared" ca="1" si="381"/>
        <v>0</v>
      </c>
      <c r="AW879" s="266" t="b">
        <f t="shared" ca="1" si="382"/>
        <v>0</v>
      </c>
      <c r="AX879" s="266" t="b">
        <f t="shared" ca="1" si="383"/>
        <v>1</v>
      </c>
      <c r="AY879" s="266" t="b">
        <f t="shared" ca="1" si="384"/>
        <v>0</v>
      </c>
    </row>
    <row r="880" spans="1:51" x14ac:dyDescent="0.25">
      <c r="A880">
        <v>848</v>
      </c>
      <c r="B880" s="163">
        <f ca="1">OFFSET(InputPriceData!B$15,CalculationsAndCharts!$A880+$A$11,0,1,1)</f>
        <v>40781</v>
      </c>
      <c r="C880" s="3">
        <f ca="1">OFFSET(InputPriceData!G$15,CalculationsAndCharts!$A880+$A$11,IF($C$7,8,0),1,1)</f>
        <v>1018000</v>
      </c>
      <c r="D880" s="4">
        <f ca="1">OFFSET(InputPriceData!C$15,CalculationsAndCharts!$A880+$A$11,IF($C$7,8,0),1,1)</f>
        <v>14.08</v>
      </c>
      <c r="E880" s="4">
        <f ca="1">OFFSET(InputPriceData!D$15,CalculationsAndCharts!$A880+$A$11,IF($C$7,8,0),1,1)</f>
        <v>14.61</v>
      </c>
      <c r="F880" s="4">
        <f ca="1">OFFSET(InputPriceData!E$15,CalculationsAndCharts!$A880+$A$11,IF($C$7,8,0),1,1)</f>
        <v>13.71</v>
      </c>
      <c r="G880" s="4">
        <f ca="1">OFFSET(InputPriceData!F$15,CalculationsAndCharts!$A880+$A$11,IF($C$7,8,0),1,1)</f>
        <v>14.59</v>
      </c>
      <c r="H880" s="128"/>
      <c r="I880" s="128"/>
      <c r="K880" s="124"/>
      <c r="L880" s="279"/>
      <c r="M880" s="281"/>
      <c r="N880" s="280"/>
      <c r="O880" s="4"/>
      <c r="P880" s="4"/>
      <c r="Q880" s="3"/>
      <c r="S880" s="309">
        <f t="shared" ca="1" si="365"/>
        <v>14.83</v>
      </c>
      <c r="T880" s="309">
        <f t="shared" ca="1" si="366"/>
        <v>13.03</v>
      </c>
      <c r="U880" s="310">
        <f t="shared" ca="1" si="358"/>
        <v>0.86666666666666659</v>
      </c>
      <c r="V880" s="310" t="b">
        <f t="shared" ca="1" si="367"/>
        <v>0</v>
      </c>
      <c r="W880" s="3" t="b">
        <f t="shared" ca="1" si="368"/>
        <v>0</v>
      </c>
      <c r="X880" s="3" t="str">
        <f t="shared" ca="1" si="369"/>
        <v/>
      </c>
      <c r="Y880" s="3" t="str">
        <f t="shared" ca="1" si="359"/>
        <v/>
      </c>
      <c r="Z880" s="3" t="str">
        <f t="shared" ca="1" si="370"/>
        <v/>
      </c>
      <c r="AA880" s="3" t="str">
        <f t="shared" ca="1" si="371"/>
        <v/>
      </c>
      <c r="AB880" s="205">
        <f t="shared" ca="1" si="372"/>
        <v>8077</v>
      </c>
      <c r="AC880" s="205">
        <f t="shared" ca="1" si="373"/>
        <v>126</v>
      </c>
      <c r="AD880" s="205">
        <f t="shared" ca="1" si="360"/>
        <v>64.103174603174608</v>
      </c>
      <c r="AE880" s="205">
        <f t="shared" ca="1" si="361"/>
        <v>14.103174603174608</v>
      </c>
      <c r="AF880" s="205">
        <f t="shared" ca="1" si="374"/>
        <v>2.8206349206349217</v>
      </c>
      <c r="AG880" s="205"/>
      <c r="AH880" s="205"/>
      <c r="AI880" s="205"/>
      <c r="AJ880" s="205"/>
      <c r="AK880" s="4"/>
      <c r="AL880" s="4"/>
      <c r="AM880" s="309">
        <f t="shared" ca="1" si="375"/>
        <v>14.83</v>
      </c>
      <c r="AN880" s="309">
        <f t="shared" ca="1" si="376"/>
        <v>13.03</v>
      </c>
      <c r="AO880" s="310">
        <f t="shared" ca="1" si="377"/>
        <v>0.86666666666666659</v>
      </c>
      <c r="AP880" s="310" t="b">
        <f t="shared" ca="1" si="378"/>
        <v>0</v>
      </c>
      <c r="AQ880" s="309">
        <f t="shared" ca="1" si="379"/>
        <v>0.38489999999999996</v>
      </c>
      <c r="AR880" s="205">
        <f t="shared" ca="1" si="362"/>
        <v>12.4451</v>
      </c>
      <c r="AS880" s="45" t="b">
        <f t="shared" ca="1" si="363"/>
        <v>0</v>
      </c>
      <c r="AT880">
        <f t="shared" ca="1" si="364"/>
        <v>6</v>
      </c>
      <c r="AU880" t="b">
        <f t="shared" ca="1" si="380"/>
        <v>0</v>
      </c>
      <c r="AV880" t="b">
        <f t="shared" ca="1" si="381"/>
        <v>0</v>
      </c>
      <c r="AW880" s="266" t="b">
        <f t="shared" ca="1" si="382"/>
        <v>0</v>
      </c>
      <c r="AX880" s="266" t="b">
        <f t="shared" ca="1" si="383"/>
        <v>1</v>
      </c>
      <c r="AY880" s="266" t="b">
        <f t="shared" ca="1" si="384"/>
        <v>0</v>
      </c>
    </row>
    <row r="881" spans="1:51" x14ac:dyDescent="0.25">
      <c r="A881">
        <v>849</v>
      </c>
      <c r="B881" s="163">
        <f ca="1">OFFSET(InputPriceData!B$15,CalculationsAndCharts!$A881+$A$11,0,1,1)</f>
        <v>40780</v>
      </c>
      <c r="C881" s="3">
        <f ca="1">OFFSET(InputPriceData!G$15,CalculationsAndCharts!$A881+$A$11,IF($C$7,8,0),1,1)</f>
        <v>1480300</v>
      </c>
      <c r="D881" s="4">
        <f ca="1">OFFSET(InputPriceData!C$15,CalculationsAndCharts!$A881+$A$11,IF($C$7,8,0),1,1)</f>
        <v>14.21</v>
      </c>
      <c r="E881" s="4">
        <f ca="1">OFFSET(InputPriceData!D$15,CalculationsAndCharts!$A881+$A$11,IF($C$7,8,0),1,1)</f>
        <v>14.41</v>
      </c>
      <c r="F881" s="4">
        <f ca="1">OFFSET(InputPriceData!E$15,CalculationsAndCharts!$A881+$A$11,IF($C$7,8,0),1,1)</f>
        <v>14.01</v>
      </c>
      <c r="G881" s="4">
        <f ca="1">OFFSET(InputPriceData!F$15,CalculationsAndCharts!$A881+$A$11,IF($C$7,8,0),1,1)</f>
        <v>14.17</v>
      </c>
      <c r="H881" s="128"/>
      <c r="I881" s="128"/>
      <c r="K881" s="124"/>
      <c r="L881" s="279"/>
      <c r="M881" s="281"/>
      <c r="N881" s="280"/>
      <c r="O881" s="4"/>
      <c r="P881" s="4"/>
      <c r="Q881" s="3"/>
      <c r="S881" s="309">
        <f t="shared" ca="1" si="365"/>
        <v>14.83</v>
      </c>
      <c r="T881" s="309">
        <f t="shared" ca="1" si="366"/>
        <v>13.03</v>
      </c>
      <c r="U881" s="310">
        <f t="shared" ca="1" si="358"/>
        <v>0.63333333333333341</v>
      </c>
      <c r="V881" s="310" t="b">
        <f t="shared" ca="1" si="367"/>
        <v>0</v>
      </c>
      <c r="W881" s="3" t="b">
        <f t="shared" ca="1" si="368"/>
        <v>0</v>
      </c>
      <c r="X881" s="3" t="str">
        <f t="shared" ca="1" si="369"/>
        <v/>
      </c>
      <c r="Y881" s="3" t="str">
        <f t="shared" ca="1" si="359"/>
        <v/>
      </c>
      <c r="Z881" s="3" t="str">
        <f t="shared" ca="1" si="370"/>
        <v/>
      </c>
      <c r="AA881" s="3" t="str">
        <f t="shared" ca="1" si="371"/>
        <v/>
      </c>
      <c r="AB881" s="205">
        <f t="shared" ca="1" si="372"/>
        <v>8077</v>
      </c>
      <c r="AC881" s="205">
        <f t="shared" ca="1" si="373"/>
        <v>126</v>
      </c>
      <c r="AD881" s="205">
        <f t="shared" ca="1" si="360"/>
        <v>64.103174603174608</v>
      </c>
      <c r="AE881" s="205">
        <f t="shared" ca="1" si="361"/>
        <v>14.103174603174608</v>
      </c>
      <c r="AF881" s="205">
        <f t="shared" ca="1" si="374"/>
        <v>2.8206349206349217</v>
      </c>
      <c r="AG881" s="205"/>
      <c r="AH881" s="205"/>
      <c r="AI881" s="205"/>
      <c r="AJ881" s="205"/>
      <c r="AK881" s="4"/>
      <c r="AL881" s="4"/>
      <c r="AM881" s="309">
        <f t="shared" ca="1" si="375"/>
        <v>14.83</v>
      </c>
      <c r="AN881" s="309">
        <f t="shared" ca="1" si="376"/>
        <v>13.03</v>
      </c>
      <c r="AO881" s="310">
        <f t="shared" ca="1" si="377"/>
        <v>0.63333333333333341</v>
      </c>
      <c r="AP881" s="310" t="b">
        <f t="shared" ca="1" si="378"/>
        <v>0</v>
      </c>
      <c r="AQ881" s="309">
        <f t="shared" ca="1" si="379"/>
        <v>0.38489999999999996</v>
      </c>
      <c r="AR881" s="205">
        <f t="shared" ca="1" si="362"/>
        <v>12.4451</v>
      </c>
      <c r="AS881" s="45" t="b">
        <f t="shared" ca="1" si="363"/>
        <v>0</v>
      </c>
      <c r="AT881">
        <f t="shared" ca="1" si="364"/>
        <v>5</v>
      </c>
      <c r="AU881" t="b">
        <f t="shared" ca="1" si="380"/>
        <v>0</v>
      </c>
      <c r="AV881" t="b">
        <f t="shared" ca="1" si="381"/>
        <v>0</v>
      </c>
      <c r="AW881" s="266" t="b">
        <f t="shared" ca="1" si="382"/>
        <v>0</v>
      </c>
      <c r="AX881" s="266" t="b">
        <f t="shared" ca="1" si="383"/>
        <v>1</v>
      </c>
      <c r="AY881" s="266" t="b">
        <f t="shared" ca="1" si="384"/>
        <v>0</v>
      </c>
    </row>
    <row r="882" spans="1:51" x14ac:dyDescent="0.25">
      <c r="A882">
        <v>850</v>
      </c>
      <c r="B882" s="163">
        <f ca="1">OFFSET(InputPriceData!B$15,CalculationsAndCharts!$A882+$A$11,0,1,1)</f>
        <v>40779</v>
      </c>
      <c r="C882" s="3">
        <f ca="1">OFFSET(InputPriceData!G$15,CalculationsAndCharts!$A882+$A$11,IF($C$7,8,0),1,1)</f>
        <v>990700</v>
      </c>
      <c r="D882" s="4">
        <f ca="1">OFFSET(InputPriceData!C$15,CalculationsAndCharts!$A882+$A$11,IF($C$7,8,0),1,1)</f>
        <v>13.83</v>
      </c>
      <c r="E882" s="4">
        <f ca="1">OFFSET(InputPriceData!D$15,CalculationsAndCharts!$A882+$A$11,IF($C$7,8,0),1,1)</f>
        <v>14.19</v>
      </c>
      <c r="F882" s="4">
        <f ca="1">OFFSET(InputPriceData!E$15,CalculationsAndCharts!$A882+$A$11,IF($C$7,8,0),1,1)</f>
        <v>13.69</v>
      </c>
      <c r="G882" s="4">
        <f ca="1">OFFSET(InputPriceData!F$15,CalculationsAndCharts!$A882+$A$11,IF($C$7,8,0),1,1)</f>
        <v>14.11</v>
      </c>
      <c r="H882" s="128"/>
      <c r="I882" s="128"/>
      <c r="K882" s="124"/>
      <c r="L882" s="279"/>
      <c r="M882" s="281"/>
      <c r="N882" s="280"/>
      <c r="O882" s="4"/>
      <c r="P882" s="4"/>
      <c r="Q882" s="3"/>
      <c r="S882" s="309">
        <f t="shared" ca="1" si="365"/>
        <v>15.21</v>
      </c>
      <c r="T882" s="309">
        <f t="shared" ca="1" si="366"/>
        <v>13.03</v>
      </c>
      <c r="U882" s="310">
        <f t="shared" ca="1" si="358"/>
        <v>0.49541284403669694</v>
      </c>
      <c r="V882" s="310" t="b">
        <f t="shared" ca="1" si="367"/>
        <v>0</v>
      </c>
      <c r="W882" s="3" t="b">
        <f t="shared" ca="1" si="368"/>
        <v>0</v>
      </c>
      <c r="X882" s="3" t="str">
        <f t="shared" ca="1" si="369"/>
        <v/>
      </c>
      <c r="Y882" s="3" t="str">
        <f t="shared" ca="1" si="359"/>
        <v/>
      </c>
      <c r="Z882" s="3" t="str">
        <f t="shared" ca="1" si="370"/>
        <v/>
      </c>
      <c r="AA882" s="3" t="str">
        <f t="shared" ca="1" si="371"/>
        <v/>
      </c>
      <c r="AB882" s="205">
        <f t="shared" ca="1" si="372"/>
        <v>8077</v>
      </c>
      <c r="AC882" s="205">
        <f t="shared" ca="1" si="373"/>
        <v>126</v>
      </c>
      <c r="AD882" s="205">
        <f t="shared" ca="1" si="360"/>
        <v>64.103174603174608</v>
      </c>
      <c r="AE882" s="205">
        <f t="shared" ca="1" si="361"/>
        <v>14.103174603174608</v>
      </c>
      <c r="AF882" s="205">
        <f t="shared" ca="1" si="374"/>
        <v>2.8206349206349217</v>
      </c>
      <c r="AG882" s="205"/>
      <c r="AH882" s="205"/>
      <c r="AI882" s="205"/>
      <c r="AJ882" s="205"/>
      <c r="AK882" s="4"/>
      <c r="AL882" s="4"/>
      <c r="AM882" s="309">
        <f t="shared" ca="1" si="375"/>
        <v>14.83</v>
      </c>
      <c r="AN882" s="309">
        <f t="shared" ca="1" si="376"/>
        <v>13.03</v>
      </c>
      <c r="AO882" s="310">
        <f t="shared" ca="1" si="377"/>
        <v>0.59999999999999976</v>
      </c>
      <c r="AP882" s="310" t="b">
        <f t="shared" ca="1" si="378"/>
        <v>0</v>
      </c>
      <c r="AQ882" s="309">
        <f t="shared" ca="1" si="379"/>
        <v>0.38489999999999996</v>
      </c>
      <c r="AR882" s="205">
        <f t="shared" ca="1" si="362"/>
        <v>12.4451</v>
      </c>
      <c r="AS882" s="45" t="b">
        <f t="shared" ca="1" si="363"/>
        <v>0</v>
      </c>
      <c r="AT882">
        <f t="shared" ca="1" si="364"/>
        <v>4</v>
      </c>
      <c r="AU882" t="b">
        <f t="shared" ca="1" si="380"/>
        <v>0</v>
      </c>
      <c r="AV882" t="b">
        <f t="shared" ca="1" si="381"/>
        <v>0</v>
      </c>
      <c r="AW882" s="266" t="b">
        <f t="shared" ca="1" si="382"/>
        <v>0</v>
      </c>
      <c r="AX882" s="266" t="b">
        <f t="shared" ca="1" si="383"/>
        <v>1</v>
      </c>
      <c r="AY882" s="266" t="b">
        <f t="shared" ca="1" si="384"/>
        <v>0</v>
      </c>
    </row>
    <row r="883" spans="1:51" x14ac:dyDescent="0.25">
      <c r="A883">
        <v>851</v>
      </c>
      <c r="B883" s="163">
        <f ca="1">OFFSET(InputPriceData!B$15,CalculationsAndCharts!$A883+$A$11,0,1,1)</f>
        <v>40778</v>
      </c>
      <c r="C883" s="3">
        <f ca="1">OFFSET(InputPriceData!G$15,CalculationsAndCharts!$A883+$A$11,IF($C$7,8,0),1,1)</f>
        <v>969900</v>
      </c>
      <c r="D883" s="4">
        <f ca="1">OFFSET(InputPriceData!C$15,CalculationsAndCharts!$A883+$A$11,IF($C$7,8,0),1,1)</f>
        <v>13.35</v>
      </c>
      <c r="E883" s="4">
        <f ca="1">OFFSET(InputPriceData!D$15,CalculationsAndCharts!$A883+$A$11,IF($C$7,8,0),1,1)</f>
        <v>13.87</v>
      </c>
      <c r="F883" s="4">
        <f ca="1">OFFSET(InputPriceData!E$15,CalculationsAndCharts!$A883+$A$11,IF($C$7,8,0),1,1)</f>
        <v>13.23</v>
      </c>
      <c r="G883" s="4">
        <f ca="1">OFFSET(InputPriceData!F$15,CalculationsAndCharts!$A883+$A$11,IF($C$7,8,0),1,1)</f>
        <v>13.87</v>
      </c>
      <c r="H883" s="128"/>
      <c r="I883" s="128"/>
      <c r="K883" s="124"/>
      <c r="L883" s="279"/>
      <c r="M883" s="281"/>
      <c r="N883" s="280"/>
      <c r="O883" s="4"/>
      <c r="P883" s="4"/>
      <c r="Q883" s="3"/>
      <c r="S883" s="309">
        <f t="shared" ca="1" si="365"/>
        <v>15.32</v>
      </c>
      <c r="T883" s="309">
        <f t="shared" ca="1" si="366"/>
        <v>13.03</v>
      </c>
      <c r="U883" s="310">
        <f t="shared" ca="1" si="358"/>
        <v>0.36681222707423561</v>
      </c>
      <c r="V883" s="310" t="b">
        <f t="shared" ca="1" si="367"/>
        <v>0</v>
      </c>
      <c r="W883" s="3" t="b">
        <f t="shared" ca="1" si="368"/>
        <v>0</v>
      </c>
      <c r="X883" s="3" t="str">
        <f t="shared" ca="1" si="369"/>
        <v/>
      </c>
      <c r="Y883" s="3" t="str">
        <f t="shared" ca="1" si="359"/>
        <v/>
      </c>
      <c r="Z883" s="3" t="str">
        <f t="shared" ca="1" si="370"/>
        <v/>
      </c>
      <c r="AA883" s="3" t="str">
        <f t="shared" ca="1" si="371"/>
        <v/>
      </c>
      <c r="AB883" s="205">
        <f t="shared" ca="1" si="372"/>
        <v>8077</v>
      </c>
      <c r="AC883" s="205">
        <f t="shared" ca="1" si="373"/>
        <v>126</v>
      </c>
      <c r="AD883" s="205">
        <f t="shared" ca="1" si="360"/>
        <v>64.103174603174608</v>
      </c>
      <c r="AE883" s="205">
        <f t="shared" ca="1" si="361"/>
        <v>14.103174603174608</v>
      </c>
      <c r="AF883" s="205">
        <f t="shared" ca="1" si="374"/>
        <v>2.8206349206349217</v>
      </c>
      <c r="AG883" s="205"/>
      <c r="AH883" s="205"/>
      <c r="AI883" s="205"/>
      <c r="AJ883" s="205"/>
      <c r="AK883" s="4"/>
      <c r="AL883" s="4"/>
      <c r="AM883" s="309">
        <f t="shared" ca="1" si="375"/>
        <v>14.83</v>
      </c>
      <c r="AN883" s="309">
        <f t="shared" ca="1" si="376"/>
        <v>13.03</v>
      </c>
      <c r="AO883" s="310">
        <f t="shared" ca="1" si="377"/>
        <v>0.4666666666666664</v>
      </c>
      <c r="AP883" s="310" t="b">
        <f t="shared" ca="1" si="378"/>
        <v>0</v>
      </c>
      <c r="AQ883" s="309">
        <f t="shared" ca="1" si="379"/>
        <v>0.38489999999999996</v>
      </c>
      <c r="AR883" s="205">
        <f t="shared" ca="1" si="362"/>
        <v>12.4451</v>
      </c>
      <c r="AS883" s="45" t="b">
        <f t="shared" ca="1" si="363"/>
        <v>0</v>
      </c>
      <c r="AT883">
        <f t="shared" ca="1" si="364"/>
        <v>3</v>
      </c>
      <c r="AU883" t="b">
        <f t="shared" ca="1" si="380"/>
        <v>0</v>
      </c>
      <c r="AV883" t="b">
        <f t="shared" ca="1" si="381"/>
        <v>0</v>
      </c>
      <c r="AW883" s="266" t="b">
        <f t="shared" ca="1" si="382"/>
        <v>0</v>
      </c>
      <c r="AX883" s="266" t="b">
        <f t="shared" ca="1" si="383"/>
        <v>1</v>
      </c>
      <c r="AY883" s="266" t="b">
        <f t="shared" ca="1" si="384"/>
        <v>0</v>
      </c>
    </row>
    <row r="884" spans="1:51" x14ac:dyDescent="0.25">
      <c r="A884">
        <v>852</v>
      </c>
      <c r="B884" s="163">
        <f ca="1">OFFSET(InputPriceData!B$15,CalculationsAndCharts!$A884+$A$11,0,1,1)</f>
        <v>40777</v>
      </c>
      <c r="C884" s="3">
        <f ca="1">OFFSET(InputPriceData!G$15,CalculationsAndCharts!$A884+$A$11,IF($C$7,8,0),1,1)</f>
        <v>1074200</v>
      </c>
      <c r="D884" s="4">
        <f ca="1">OFFSET(InputPriceData!C$15,CalculationsAndCharts!$A884+$A$11,IF($C$7,8,0),1,1)</f>
        <v>13.3</v>
      </c>
      <c r="E884" s="4">
        <f ca="1">OFFSET(InputPriceData!D$15,CalculationsAndCharts!$A884+$A$11,IF($C$7,8,0),1,1)</f>
        <v>13.38</v>
      </c>
      <c r="F884" s="4">
        <f ca="1">OFFSET(InputPriceData!E$15,CalculationsAndCharts!$A884+$A$11,IF($C$7,8,0),1,1)</f>
        <v>13.06</v>
      </c>
      <c r="G884" s="4">
        <f ca="1">OFFSET(InputPriceData!F$15,CalculationsAndCharts!$A884+$A$11,IF($C$7,8,0),1,1)</f>
        <v>13.32</v>
      </c>
      <c r="H884" s="128"/>
      <c r="I884" s="128"/>
      <c r="K884" s="124"/>
      <c r="L884" s="279"/>
      <c r="M884" s="281"/>
      <c r="N884" s="280"/>
      <c r="O884" s="4"/>
      <c r="P884" s="4"/>
      <c r="Q884" s="3"/>
      <c r="S884" s="309">
        <f t="shared" ca="1" si="365"/>
        <v>15.32</v>
      </c>
      <c r="T884" s="309">
        <f t="shared" ca="1" si="366"/>
        <v>13.03</v>
      </c>
      <c r="U884" s="310">
        <f t="shared" ca="1" si="358"/>
        <v>0.12663755458515319</v>
      </c>
      <c r="V884" s="310" t="b">
        <f t="shared" ca="1" si="367"/>
        <v>0</v>
      </c>
      <c r="W884" s="3" t="b">
        <f t="shared" ca="1" si="368"/>
        <v>0</v>
      </c>
      <c r="X884" s="3" t="str">
        <f t="shared" ca="1" si="369"/>
        <v/>
      </c>
      <c r="Y884" s="3" t="str">
        <f t="shared" ca="1" si="359"/>
        <v/>
      </c>
      <c r="Z884" s="3" t="str">
        <f t="shared" ca="1" si="370"/>
        <v/>
      </c>
      <c r="AA884" s="3" t="str">
        <f t="shared" ca="1" si="371"/>
        <v/>
      </c>
      <c r="AB884" s="205">
        <f t="shared" ca="1" si="372"/>
        <v>8077</v>
      </c>
      <c r="AC884" s="205">
        <f t="shared" ca="1" si="373"/>
        <v>126</v>
      </c>
      <c r="AD884" s="205">
        <f t="shared" ca="1" si="360"/>
        <v>64.103174603174608</v>
      </c>
      <c r="AE884" s="205">
        <f t="shared" ca="1" si="361"/>
        <v>14.103174603174608</v>
      </c>
      <c r="AF884" s="205">
        <f t="shared" ca="1" si="374"/>
        <v>2.8206349206349217</v>
      </c>
      <c r="AG884" s="205"/>
      <c r="AH884" s="205"/>
      <c r="AI884" s="205"/>
      <c r="AJ884" s="205"/>
      <c r="AK884" s="4"/>
      <c r="AL884" s="4"/>
      <c r="AM884" s="309">
        <f t="shared" ca="1" si="375"/>
        <v>15.21</v>
      </c>
      <c r="AN884" s="309">
        <f t="shared" ca="1" si="376"/>
        <v>13.03</v>
      </c>
      <c r="AO884" s="310">
        <f t="shared" ca="1" si="377"/>
        <v>0.13302752293578016</v>
      </c>
      <c r="AP884" s="310" t="b">
        <f t="shared" ca="1" si="378"/>
        <v>0</v>
      </c>
      <c r="AQ884" s="309">
        <f t="shared" ca="1" si="379"/>
        <v>0.38489999999999996</v>
      </c>
      <c r="AR884" s="205">
        <f t="shared" ca="1" si="362"/>
        <v>12.4451</v>
      </c>
      <c r="AS884" s="45" t="b">
        <f t="shared" ca="1" si="363"/>
        <v>0</v>
      </c>
      <c r="AT884">
        <f t="shared" ca="1" si="364"/>
        <v>2</v>
      </c>
      <c r="AU884" t="b">
        <f t="shared" ca="1" si="380"/>
        <v>0</v>
      </c>
      <c r="AV884" t="b">
        <f t="shared" ca="1" si="381"/>
        <v>0</v>
      </c>
      <c r="AW884" s="266" t="b">
        <f t="shared" ca="1" si="382"/>
        <v>0</v>
      </c>
      <c r="AX884" s="266" t="b">
        <f t="shared" ca="1" si="383"/>
        <v>1</v>
      </c>
      <c r="AY884" s="266" t="b">
        <f t="shared" ca="1" si="384"/>
        <v>0</v>
      </c>
    </row>
    <row r="885" spans="1:51" x14ac:dyDescent="0.25">
      <c r="A885">
        <v>853</v>
      </c>
      <c r="B885" s="163">
        <f ca="1">OFFSET(InputPriceData!B$15,CalculationsAndCharts!$A885+$A$11,0,1,1)</f>
        <v>40774</v>
      </c>
      <c r="C885" s="3">
        <f ca="1">OFFSET(InputPriceData!G$15,CalculationsAndCharts!$A885+$A$11,IF($C$7,8,0),1,1)</f>
        <v>1517800</v>
      </c>
      <c r="D885" s="4">
        <f ca="1">OFFSET(InputPriceData!C$15,CalculationsAndCharts!$A885+$A$11,IF($C$7,8,0),1,1)</f>
        <v>12.83</v>
      </c>
      <c r="E885" s="4">
        <f ca="1">OFFSET(InputPriceData!D$15,CalculationsAndCharts!$A885+$A$11,IF($C$7,8,0),1,1)</f>
        <v>13.22</v>
      </c>
      <c r="F885" s="4">
        <f ca="1">OFFSET(InputPriceData!E$15,CalculationsAndCharts!$A885+$A$11,IF($C$7,8,0),1,1)</f>
        <v>12.75</v>
      </c>
      <c r="G885" s="4">
        <f ca="1">OFFSET(InputPriceData!F$15,CalculationsAndCharts!$A885+$A$11,IF($C$7,8,0),1,1)</f>
        <v>13.06</v>
      </c>
      <c r="H885" s="128"/>
      <c r="I885" s="128"/>
      <c r="K885" s="124"/>
      <c r="L885" s="279"/>
      <c r="M885" s="281"/>
      <c r="N885" s="280"/>
      <c r="O885" s="4"/>
      <c r="P885" s="4"/>
      <c r="Q885" s="3"/>
      <c r="S885" s="309">
        <f t="shared" ca="1" si="365"/>
        <v>15.32</v>
      </c>
      <c r="T885" s="309">
        <f t="shared" ca="1" si="366"/>
        <v>13.03</v>
      </c>
      <c r="U885" s="310">
        <f t="shared" ca="1" si="358"/>
        <v>1.3100436681223199E-2</v>
      </c>
      <c r="V885" s="310" t="b">
        <f t="shared" ca="1" si="367"/>
        <v>0</v>
      </c>
      <c r="W885" s="3" t="b">
        <f t="shared" ca="1" si="368"/>
        <v>0</v>
      </c>
      <c r="X885" s="3" t="str">
        <f t="shared" ca="1" si="369"/>
        <v/>
      </c>
      <c r="Y885" s="3" t="str">
        <f t="shared" ca="1" si="359"/>
        <v/>
      </c>
      <c r="Z885" s="3" t="str">
        <f t="shared" ca="1" si="370"/>
        <v/>
      </c>
      <c r="AA885" s="3" t="str">
        <f t="shared" ca="1" si="371"/>
        <v/>
      </c>
      <c r="AB885" s="205">
        <f t="shared" ca="1" si="372"/>
        <v>8077</v>
      </c>
      <c r="AC885" s="205">
        <f t="shared" ca="1" si="373"/>
        <v>126</v>
      </c>
      <c r="AD885" s="205">
        <f t="shared" ca="1" si="360"/>
        <v>64.103174603174608</v>
      </c>
      <c r="AE885" s="205">
        <f t="shared" ca="1" si="361"/>
        <v>14.103174603174608</v>
      </c>
      <c r="AF885" s="205">
        <f t="shared" ca="1" si="374"/>
        <v>2.8206349206349217</v>
      </c>
      <c r="AG885" s="205"/>
      <c r="AH885" s="205"/>
      <c r="AI885" s="205"/>
      <c r="AJ885" s="205"/>
      <c r="AK885" s="4"/>
      <c r="AL885" s="4"/>
      <c r="AM885" s="309">
        <f t="shared" ca="1" si="375"/>
        <v>15.32</v>
      </c>
      <c r="AN885" s="309">
        <f t="shared" ca="1" si="376"/>
        <v>13.03</v>
      </c>
      <c r="AO885" s="310">
        <f t="shared" ca="1" si="377"/>
        <v>1.3100436681223199E-2</v>
      </c>
      <c r="AP885" s="310" t="b">
        <f t="shared" ca="1" si="378"/>
        <v>0</v>
      </c>
      <c r="AQ885" s="309">
        <f t="shared" ca="1" si="379"/>
        <v>0.38489999999999996</v>
      </c>
      <c r="AR885" s="205">
        <f t="shared" ca="1" si="362"/>
        <v>12.4451</v>
      </c>
      <c r="AS885" s="45" t="b">
        <f t="shared" ca="1" si="363"/>
        <v>0</v>
      </c>
      <c r="AT885">
        <f t="shared" ca="1" si="364"/>
        <v>1</v>
      </c>
      <c r="AU885" t="b">
        <f t="shared" ca="1" si="380"/>
        <v>0</v>
      </c>
      <c r="AV885" t="b">
        <f t="shared" ca="1" si="381"/>
        <v>0</v>
      </c>
      <c r="AW885" s="266" t="b">
        <f t="shared" ca="1" si="382"/>
        <v>1</v>
      </c>
      <c r="AX885" s="266" t="b">
        <f t="shared" ca="1" si="383"/>
        <v>1</v>
      </c>
      <c r="AY885" s="266" t="b">
        <f t="shared" ca="1" si="384"/>
        <v>0</v>
      </c>
    </row>
    <row r="886" spans="1:51" x14ac:dyDescent="0.25">
      <c r="A886">
        <v>854</v>
      </c>
      <c r="B886" s="163">
        <f ca="1">OFFSET(InputPriceData!B$15,CalculationsAndCharts!$A886+$A$11,0,1,1)</f>
        <v>40773</v>
      </c>
      <c r="C886" s="3">
        <f ca="1">OFFSET(InputPriceData!G$15,CalculationsAndCharts!$A886+$A$11,IF($C$7,8,0),1,1)</f>
        <v>1085100</v>
      </c>
      <c r="D886" s="4">
        <f ca="1">OFFSET(InputPriceData!C$15,CalculationsAndCharts!$A886+$A$11,IF($C$7,8,0),1,1)</f>
        <v>13.37</v>
      </c>
      <c r="E886" s="4">
        <f ca="1">OFFSET(InputPriceData!D$15,CalculationsAndCharts!$A886+$A$11,IF($C$7,8,0),1,1)</f>
        <v>13.42</v>
      </c>
      <c r="F886" s="4">
        <f ca="1">OFFSET(InputPriceData!E$15,CalculationsAndCharts!$A886+$A$11,IF($C$7,8,0),1,1)</f>
        <v>12.83</v>
      </c>
      <c r="G886" s="4">
        <f ca="1">OFFSET(InputPriceData!F$15,CalculationsAndCharts!$A886+$A$11,IF($C$7,8,0),1,1)</f>
        <v>13.03</v>
      </c>
      <c r="H886" s="128"/>
      <c r="I886" s="128"/>
      <c r="K886" s="124"/>
      <c r="L886" s="279"/>
      <c r="M886" s="281"/>
      <c r="N886" s="280"/>
      <c r="O886" s="4"/>
      <c r="P886" s="4"/>
      <c r="Q886" s="3"/>
      <c r="S886" s="309">
        <f t="shared" ca="1" si="365"/>
        <v>15.32</v>
      </c>
      <c r="T886" s="309">
        <f t="shared" ca="1" si="366"/>
        <v>13.03</v>
      </c>
      <c r="U886" s="310">
        <f t="shared" ca="1" si="358"/>
        <v>0</v>
      </c>
      <c r="V886" s="310" t="b">
        <f t="shared" ca="1" si="367"/>
        <v>1</v>
      </c>
      <c r="W886" s="3" t="b">
        <f t="shared" ca="1" si="368"/>
        <v>0</v>
      </c>
      <c r="X886" s="3" t="str">
        <f t="shared" ca="1" si="369"/>
        <v/>
      </c>
      <c r="Y886" s="3" t="str">
        <f t="shared" ca="1" si="359"/>
        <v/>
      </c>
      <c r="Z886" s="3" t="str">
        <f t="shared" ca="1" si="370"/>
        <v/>
      </c>
      <c r="AA886" s="3" t="str">
        <f t="shared" ca="1" si="371"/>
        <v/>
      </c>
      <c r="AB886" s="205">
        <f t="shared" ca="1" si="372"/>
        <v>8077</v>
      </c>
      <c r="AC886" s="205">
        <f t="shared" ca="1" si="373"/>
        <v>126</v>
      </c>
      <c r="AD886" s="205">
        <f t="shared" ca="1" si="360"/>
        <v>64.103174603174608</v>
      </c>
      <c r="AE886" s="205">
        <f t="shared" ca="1" si="361"/>
        <v>14.103174603174608</v>
      </c>
      <c r="AF886" s="205">
        <f t="shared" ca="1" si="374"/>
        <v>2.8206349206349217</v>
      </c>
      <c r="AG886" s="205"/>
      <c r="AH886" s="205"/>
      <c r="AI886" s="205"/>
      <c r="AJ886" s="205"/>
      <c r="AK886" s="4"/>
      <c r="AL886" s="4"/>
      <c r="AM886" s="309">
        <f t="shared" ca="1" si="375"/>
        <v>15.32</v>
      </c>
      <c r="AN886" s="309">
        <f t="shared" ca="1" si="376"/>
        <v>13.03</v>
      </c>
      <c r="AO886" s="310">
        <f t="shared" ca="1" si="377"/>
        <v>0</v>
      </c>
      <c r="AP886" s="310" t="b">
        <f t="shared" ca="1" si="378"/>
        <v>1</v>
      </c>
      <c r="AQ886" s="309">
        <f t="shared" ca="1" si="379"/>
        <v>0</v>
      </c>
      <c r="AR886" s="205">
        <f t="shared" ca="1" si="362"/>
        <v>0</v>
      </c>
      <c r="AS886" s="45" t="b">
        <f t="shared" ca="1" si="363"/>
        <v>0</v>
      </c>
      <c r="AT886">
        <f t="shared" ca="1" si="364"/>
        <v>0</v>
      </c>
      <c r="AU886" t="b">
        <f t="shared" ca="1" si="380"/>
        <v>0</v>
      </c>
      <c r="AV886" t="b">
        <f t="shared" ca="1" si="381"/>
        <v>0</v>
      </c>
      <c r="AW886" s="266" t="b">
        <f t="shared" ca="1" si="382"/>
        <v>0</v>
      </c>
      <c r="AX886" s="266" t="b">
        <f t="shared" ca="1" si="383"/>
        <v>0</v>
      </c>
      <c r="AY886" s="266" t="b">
        <f t="shared" ca="1" si="384"/>
        <v>0</v>
      </c>
    </row>
    <row r="887" spans="1:51" x14ac:dyDescent="0.25">
      <c r="A887">
        <v>855</v>
      </c>
      <c r="B887" s="163">
        <f ca="1">OFFSET(InputPriceData!B$15,CalculationsAndCharts!$A887+$A$11,0,1,1)</f>
        <v>40772</v>
      </c>
      <c r="C887" s="3">
        <f ca="1">OFFSET(InputPriceData!G$15,CalculationsAndCharts!$A887+$A$11,IF($C$7,8,0),1,1)</f>
        <v>666900</v>
      </c>
      <c r="D887" s="4">
        <f ca="1">OFFSET(InputPriceData!C$15,CalculationsAndCharts!$A887+$A$11,IF($C$7,8,0),1,1)</f>
        <v>13.84</v>
      </c>
      <c r="E887" s="4">
        <f ca="1">OFFSET(InputPriceData!D$15,CalculationsAndCharts!$A887+$A$11,IF($C$7,8,0),1,1)</f>
        <v>13.92</v>
      </c>
      <c r="F887" s="4">
        <f ca="1">OFFSET(InputPriceData!E$15,CalculationsAndCharts!$A887+$A$11,IF($C$7,8,0),1,1)</f>
        <v>13.49</v>
      </c>
      <c r="G887" s="4">
        <f ca="1">OFFSET(InputPriceData!F$15,CalculationsAndCharts!$A887+$A$11,IF($C$7,8,0),1,1)</f>
        <v>13.62</v>
      </c>
      <c r="H887" s="128"/>
      <c r="I887" s="128"/>
      <c r="K887" s="124"/>
      <c r="L887" s="279"/>
      <c r="M887" s="281"/>
      <c r="N887" s="280"/>
      <c r="O887" s="4"/>
      <c r="P887" s="4"/>
      <c r="Q887" s="3"/>
      <c r="S887" s="309">
        <f t="shared" ca="1" si="365"/>
        <v>15.66</v>
      </c>
      <c r="T887" s="309">
        <f t="shared" ca="1" si="366"/>
        <v>13.34</v>
      </c>
      <c r="U887" s="310">
        <f t="shared" ca="1" si="358"/>
        <v>0.12068965517241351</v>
      </c>
      <c r="V887" s="310" t="b">
        <f t="shared" ca="1" si="367"/>
        <v>0</v>
      </c>
      <c r="W887" s="3" t="b">
        <f t="shared" ca="1" si="368"/>
        <v>0</v>
      </c>
      <c r="X887" s="3" t="str">
        <f t="shared" ca="1" si="369"/>
        <v/>
      </c>
      <c r="Y887" s="3" t="str">
        <f t="shared" ca="1" si="359"/>
        <v/>
      </c>
      <c r="Z887" s="3" t="str">
        <f t="shared" ca="1" si="370"/>
        <v/>
      </c>
      <c r="AA887" s="3" t="str">
        <f t="shared" ca="1" si="371"/>
        <v/>
      </c>
      <c r="AB887" s="205">
        <f t="shared" ca="1" si="372"/>
        <v>8077</v>
      </c>
      <c r="AC887" s="205">
        <f t="shared" ca="1" si="373"/>
        <v>126</v>
      </c>
      <c r="AD887" s="205">
        <f t="shared" ca="1" si="360"/>
        <v>64.103174603174608</v>
      </c>
      <c r="AE887" s="205">
        <f t="shared" ca="1" si="361"/>
        <v>14.103174603174608</v>
      </c>
      <c r="AF887" s="205">
        <f t="shared" ca="1" si="374"/>
        <v>2.8206349206349217</v>
      </c>
      <c r="AG887" s="205"/>
      <c r="AH887" s="205"/>
      <c r="AI887" s="205"/>
      <c r="AJ887" s="205"/>
      <c r="AK887" s="4"/>
      <c r="AL887" s="4"/>
      <c r="AM887" s="309">
        <f t="shared" ca="1" si="375"/>
        <v>15.32</v>
      </c>
      <c r="AN887" s="309">
        <f t="shared" ca="1" si="376"/>
        <v>13.34</v>
      </c>
      <c r="AO887" s="310">
        <f t="shared" ca="1" si="377"/>
        <v>0.14141414141414105</v>
      </c>
      <c r="AP887" s="310" t="b">
        <f t="shared" ca="1" si="378"/>
        <v>0</v>
      </c>
      <c r="AQ887" s="309">
        <f t="shared" ca="1" si="379"/>
        <v>0</v>
      </c>
      <c r="AR887" s="205">
        <f t="shared" ca="1" si="362"/>
        <v>0</v>
      </c>
      <c r="AS887" s="45" t="b">
        <f t="shared" ca="1" si="363"/>
        <v>0</v>
      </c>
      <c r="AT887">
        <f t="shared" ca="1" si="364"/>
        <v>0</v>
      </c>
      <c r="AU887" t="b">
        <f t="shared" ca="1" si="380"/>
        <v>0</v>
      </c>
      <c r="AV887" t="b">
        <f t="shared" ca="1" si="381"/>
        <v>0</v>
      </c>
      <c r="AW887" s="266" t="b">
        <f t="shared" ca="1" si="382"/>
        <v>0</v>
      </c>
      <c r="AX887" s="266" t="b">
        <f t="shared" ca="1" si="383"/>
        <v>0</v>
      </c>
      <c r="AY887" s="266" t="b">
        <f t="shared" ca="1" si="384"/>
        <v>0</v>
      </c>
    </row>
    <row r="888" spans="1:51" x14ac:dyDescent="0.25">
      <c r="A888">
        <v>856</v>
      </c>
      <c r="B888" s="163">
        <f ca="1">OFFSET(InputPriceData!B$15,CalculationsAndCharts!$A888+$A$11,0,1,1)</f>
        <v>40771</v>
      </c>
      <c r="C888" s="3">
        <f ca="1">OFFSET(InputPriceData!G$15,CalculationsAndCharts!$A888+$A$11,IF($C$7,8,0),1,1)</f>
        <v>485300</v>
      </c>
      <c r="D888" s="4">
        <f ca="1">OFFSET(InputPriceData!C$15,CalculationsAndCharts!$A888+$A$11,IF($C$7,8,0),1,1)</f>
        <v>14.04</v>
      </c>
      <c r="E888" s="4">
        <f ca="1">OFFSET(InputPriceData!D$15,CalculationsAndCharts!$A888+$A$11,IF($C$7,8,0),1,1)</f>
        <v>14.1</v>
      </c>
      <c r="F888" s="4">
        <f ca="1">OFFSET(InputPriceData!E$15,CalculationsAndCharts!$A888+$A$11,IF($C$7,8,0),1,1)</f>
        <v>13.68</v>
      </c>
      <c r="G888" s="4">
        <f ca="1">OFFSET(InputPriceData!F$15,CalculationsAndCharts!$A888+$A$11,IF($C$7,8,0),1,1)</f>
        <v>13.82</v>
      </c>
      <c r="H888" s="128"/>
      <c r="I888" s="128"/>
      <c r="K888" s="124"/>
      <c r="L888" s="279"/>
      <c r="M888" s="281"/>
      <c r="N888" s="280"/>
      <c r="O888" s="4"/>
      <c r="P888" s="4"/>
      <c r="Q888" s="3"/>
      <c r="S888" s="309">
        <f t="shared" ca="1" si="365"/>
        <v>15.84</v>
      </c>
      <c r="T888" s="309">
        <f t="shared" ca="1" si="366"/>
        <v>13.34</v>
      </c>
      <c r="U888" s="310">
        <f t="shared" ca="1" si="358"/>
        <v>0.19200000000000017</v>
      </c>
      <c r="V888" s="310" t="b">
        <f t="shared" ca="1" si="367"/>
        <v>0</v>
      </c>
      <c r="W888" s="3" t="b">
        <f t="shared" ca="1" si="368"/>
        <v>0</v>
      </c>
      <c r="X888" s="3" t="str">
        <f t="shared" ca="1" si="369"/>
        <v/>
      </c>
      <c r="Y888" s="3" t="str">
        <f t="shared" ca="1" si="359"/>
        <v/>
      </c>
      <c r="Z888" s="3" t="str">
        <f t="shared" ca="1" si="370"/>
        <v/>
      </c>
      <c r="AA888" s="3" t="str">
        <f t="shared" ca="1" si="371"/>
        <v/>
      </c>
      <c r="AB888" s="205">
        <f t="shared" ca="1" si="372"/>
        <v>8077</v>
      </c>
      <c r="AC888" s="205">
        <f t="shared" ca="1" si="373"/>
        <v>126</v>
      </c>
      <c r="AD888" s="205">
        <f t="shared" ca="1" si="360"/>
        <v>64.103174603174608</v>
      </c>
      <c r="AE888" s="205">
        <f t="shared" ca="1" si="361"/>
        <v>14.103174603174608</v>
      </c>
      <c r="AF888" s="205">
        <f t="shared" ca="1" si="374"/>
        <v>2.8206349206349217</v>
      </c>
      <c r="AG888" s="205"/>
      <c r="AH888" s="205"/>
      <c r="AI888" s="205"/>
      <c r="AJ888" s="205"/>
      <c r="AK888" s="4"/>
      <c r="AL888" s="4"/>
      <c r="AM888" s="309">
        <f t="shared" ca="1" si="375"/>
        <v>15.32</v>
      </c>
      <c r="AN888" s="309">
        <f t="shared" ca="1" si="376"/>
        <v>13.34</v>
      </c>
      <c r="AO888" s="310">
        <f t="shared" ca="1" si="377"/>
        <v>0.2424242424242426</v>
      </c>
      <c r="AP888" s="310" t="b">
        <f t="shared" ca="1" si="378"/>
        <v>0</v>
      </c>
      <c r="AQ888" s="309">
        <f t="shared" ca="1" si="379"/>
        <v>0</v>
      </c>
      <c r="AR888" s="205">
        <f t="shared" ca="1" si="362"/>
        <v>0</v>
      </c>
      <c r="AS888" s="45" t="b">
        <f t="shared" ca="1" si="363"/>
        <v>0</v>
      </c>
      <c r="AT888">
        <f t="shared" ca="1" si="364"/>
        <v>0</v>
      </c>
      <c r="AU888" t="b">
        <f t="shared" ca="1" si="380"/>
        <v>0</v>
      </c>
      <c r="AV888" t="b">
        <f t="shared" ca="1" si="381"/>
        <v>0</v>
      </c>
      <c r="AW888" s="266" t="b">
        <f t="shared" ca="1" si="382"/>
        <v>0</v>
      </c>
      <c r="AX888" s="266" t="b">
        <f t="shared" ca="1" si="383"/>
        <v>0</v>
      </c>
      <c r="AY888" s="266" t="b">
        <f t="shared" ca="1" si="384"/>
        <v>0</v>
      </c>
    </row>
    <row r="889" spans="1:51" x14ac:dyDescent="0.25">
      <c r="A889">
        <v>857</v>
      </c>
      <c r="B889" s="163">
        <f ca="1">OFFSET(InputPriceData!B$15,CalculationsAndCharts!$A889+$A$11,0,1,1)</f>
        <v>40770</v>
      </c>
      <c r="C889" s="3">
        <f ca="1">OFFSET(InputPriceData!G$15,CalculationsAndCharts!$A889+$A$11,IF($C$7,8,0),1,1)</f>
        <v>457600</v>
      </c>
      <c r="D889" s="4">
        <f ca="1">OFFSET(InputPriceData!C$15,CalculationsAndCharts!$A889+$A$11,IF($C$7,8,0),1,1)</f>
        <v>14.21</v>
      </c>
      <c r="E889" s="4">
        <f ca="1">OFFSET(InputPriceData!D$15,CalculationsAndCharts!$A889+$A$11,IF($C$7,8,0),1,1)</f>
        <v>14.27</v>
      </c>
      <c r="F889" s="4">
        <f ca="1">OFFSET(InputPriceData!E$15,CalculationsAndCharts!$A889+$A$11,IF($C$7,8,0),1,1)</f>
        <v>13.8</v>
      </c>
      <c r="G889" s="4">
        <f ca="1">OFFSET(InputPriceData!F$15,CalculationsAndCharts!$A889+$A$11,IF($C$7,8,0),1,1)</f>
        <v>14.15</v>
      </c>
      <c r="H889" s="128"/>
      <c r="I889" s="128"/>
      <c r="K889" s="124"/>
      <c r="L889" s="279"/>
      <c r="M889" s="281"/>
      <c r="N889" s="280"/>
      <c r="O889" s="4"/>
      <c r="P889" s="4"/>
      <c r="Q889" s="3"/>
      <c r="S889" s="309">
        <f t="shared" ca="1" si="365"/>
        <v>15.9</v>
      </c>
      <c r="T889" s="309">
        <f t="shared" ca="1" si="366"/>
        <v>13.34</v>
      </c>
      <c r="U889" s="310">
        <f t="shared" ca="1" si="358"/>
        <v>0.31640625000000011</v>
      </c>
      <c r="V889" s="310" t="b">
        <f t="shared" ca="1" si="367"/>
        <v>0</v>
      </c>
      <c r="W889" s="3" t="b">
        <f t="shared" ca="1" si="368"/>
        <v>0</v>
      </c>
      <c r="X889" s="3" t="str">
        <f t="shared" ca="1" si="369"/>
        <v/>
      </c>
      <c r="Y889" s="3" t="str">
        <f t="shared" ca="1" si="359"/>
        <v/>
      </c>
      <c r="Z889" s="3" t="str">
        <f t="shared" ca="1" si="370"/>
        <v/>
      </c>
      <c r="AA889" s="3" t="str">
        <f t="shared" ca="1" si="371"/>
        <v/>
      </c>
      <c r="AB889" s="205">
        <f t="shared" ca="1" si="372"/>
        <v>8077</v>
      </c>
      <c r="AC889" s="205">
        <f t="shared" ca="1" si="373"/>
        <v>126</v>
      </c>
      <c r="AD889" s="205">
        <f t="shared" ca="1" si="360"/>
        <v>64.103174603174608</v>
      </c>
      <c r="AE889" s="205">
        <f t="shared" ca="1" si="361"/>
        <v>14.103174603174608</v>
      </c>
      <c r="AF889" s="205">
        <f t="shared" ca="1" si="374"/>
        <v>2.8206349206349217</v>
      </c>
      <c r="AG889" s="205"/>
      <c r="AH889" s="205"/>
      <c r="AI889" s="205"/>
      <c r="AJ889" s="205"/>
      <c r="AK889" s="4"/>
      <c r="AL889" s="4"/>
      <c r="AM889" s="309">
        <f t="shared" ca="1" si="375"/>
        <v>15.66</v>
      </c>
      <c r="AN889" s="309">
        <f t="shared" ca="1" si="376"/>
        <v>13.34</v>
      </c>
      <c r="AO889" s="310">
        <f t="shared" ca="1" si="377"/>
        <v>0.34913793103448293</v>
      </c>
      <c r="AP889" s="310" t="b">
        <f t="shared" ca="1" si="378"/>
        <v>0</v>
      </c>
      <c r="AQ889" s="309">
        <f t="shared" ca="1" si="379"/>
        <v>0</v>
      </c>
      <c r="AR889" s="205">
        <f t="shared" ca="1" si="362"/>
        <v>0</v>
      </c>
      <c r="AS889" s="45" t="b">
        <f t="shared" ca="1" si="363"/>
        <v>0</v>
      </c>
      <c r="AT889">
        <f t="shared" ca="1" si="364"/>
        <v>0</v>
      </c>
      <c r="AU889" t="b">
        <f t="shared" ca="1" si="380"/>
        <v>0</v>
      </c>
      <c r="AV889" t="b">
        <f t="shared" ca="1" si="381"/>
        <v>0</v>
      </c>
      <c r="AW889" s="266" t="b">
        <f t="shared" ca="1" si="382"/>
        <v>0</v>
      </c>
      <c r="AX889" s="266" t="b">
        <f t="shared" ca="1" si="383"/>
        <v>0</v>
      </c>
      <c r="AY889" s="266" t="b">
        <f t="shared" ca="1" si="384"/>
        <v>0</v>
      </c>
    </row>
    <row r="890" spans="1:51" x14ac:dyDescent="0.25">
      <c r="A890">
        <v>858</v>
      </c>
      <c r="B890" s="163">
        <f ca="1">OFFSET(InputPriceData!B$15,CalculationsAndCharts!$A890+$A$11,0,1,1)</f>
        <v>40767</v>
      </c>
      <c r="C890" s="3">
        <f ca="1">OFFSET(InputPriceData!G$15,CalculationsAndCharts!$A890+$A$11,IF($C$7,8,0),1,1)</f>
        <v>942000</v>
      </c>
      <c r="D890" s="4">
        <f ca="1">OFFSET(InputPriceData!C$15,CalculationsAndCharts!$A890+$A$11,IF($C$7,8,0),1,1)</f>
        <v>13.97</v>
      </c>
      <c r="E890" s="4">
        <f ca="1">OFFSET(InputPriceData!D$15,CalculationsAndCharts!$A890+$A$11,IF($C$7,8,0),1,1)</f>
        <v>14.3</v>
      </c>
      <c r="F890" s="4">
        <f ca="1">OFFSET(InputPriceData!E$15,CalculationsAndCharts!$A890+$A$11,IF($C$7,8,0),1,1)</f>
        <v>13.82</v>
      </c>
      <c r="G890" s="4">
        <f ca="1">OFFSET(InputPriceData!F$15,CalculationsAndCharts!$A890+$A$11,IF($C$7,8,0),1,1)</f>
        <v>14.13</v>
      </c>
      <c r="H890" s="128"/>
      <c r="I890" s="128"/>
      <c r="K890" s="124"/>
      <c r="L890" s="279"/>
      <c r="M890" s="281"/>
      <c r="N890" s="280"/>
      <c r="O890" s="4"/>
      <c r="P890" s="4"/>
      <c r="Q890" s="3"/>
      <c r="S890" s="309">
        <f t="shared" ca="1" si="365"/>
        <v>15.9</v>
      </c>
      <c r="T890" s="309">
        <f t="shared" ca="1" si="366"/>
        <v>13.34</v>
      </c>
      <c r="U890" s="310">
        <f t="shared" ca="1" si="358"/>
        <v>0.30859375000000028</v>
      </c>
      <c r="V890" s="310" t="b">
        <f t="shared" ca="1" si="367"/>
        <v>0</v>
      </c>
      <c r="W890" s="3" t="b">
        <f t="shared" ca="1" si="368"/>
        <v>1</v>
      </c>
      <c r="X890" s="3">
        <f t="shared" ca="1" si="369"/>
        <v>15.82</v>
      </c>
      <c r="Y890" s="3">
        <f t="shared" ca="1" si="359"/>
        <v>-10.682680151706696</v>
      </c>
      <c r="Z890" s="3">
        <f t="shared" ca="1" si="370"/>
        <v>10</v>
      </c>
      <c r="AA890" s="3">
        <f t="shared" ca="1" si="371"/>
        <v>100</v>
      </c>
      <c r="AB890" s="205">
        <f t="shared" ca="1" si="372"/>
        <v>8077</v>
      </c>
      <c r="AC890" s="205">
        <f t="shared" ca="1" si="373"/>
        <v>126</v>
      </c>
      <c r="AD890" s="205">
        <f t="shared" ca="1" si="360"/>
        <v>64.103174603174608</v>
      </c>
      <c r="AE890" s="205">
        <f t="shared" ca="1" si="361"/>
        <v>14.103174603174608</v>
      </c>
      <c r="AF890" s="205">
        <f t="shared" ca="1" si="374"/>
        <v>2.8206349206349217</v>
      </c>
      <c r="AG890" s="205"/>
      <c r="AH890" s="205"/>
      <c r="AI890" s="205"/>
      <c r="AJ890" s="205"/>
      <c r="AK890" s="4"/>
      <c r="AL890" s="4"/>
      <c r="AM890" s="309">
        <f t="shared" ca="1" si="375"/>
        <v>15.84</v>
      </c>
      <c r="AN890" s="309">
        <f t="shared" ca="1" si="376"/>
        <v>13.34</v>
      </c>
      <c r="AO890" s="310">
        <f t="shared" ca="1" si="377"/>
        <v>0.31600000000000039</v>
      </c>
      <c r="AP890" s="310" t="b">
        <f t="shared" ca="1" si="378"/>
        <v>0</v>
      </c>
      <c r="AQ890" s="309">
        <f t="shared" ca="1" si="379"/>
        <v>0</v>
      </c>
      <c r="AR890" s="205">
        <f t="shared" ca="1" si="362"/>
        <v>0</v>
      </c>
      <c r="AS890" s="45" t="b">
        <f t="shared" ca="1" si="363"/>
        <v>0</v>
      </c>
      <c r="AT890">
        <f t="shared" ca="1" si="364"/>
        <v>0</v>
      </c>
      <c r="AU890" t="b">
        <f t="shared" ca="1" si="380"/>
        <v>0</v>
      </c>
      <c r="AV890" t="b">
        <f t="shared" ca="1" si="381"/>
        <v>0</v>
      </c>
      <c r="AW890" s="266" t="b">
        <f t="shared" ca="1" si="382"/>
        <v>0</v>
      </c>
      <c r="AX890" s="266" t="b">
        <f t="shared" ca="1" si="383"/>
        <v>0</v>
      </c>
      <c r="AY890" s="266" t="b">
        <f t="shared" ca="1" si="384"/>
        <v>0</v>
      </c>
    </row>
    <row r="891" spans="1:51" x14ac:dyDescent="0.25">
      <c r="A891">
        <v>859</v>
      </c>
      <c r="B891" s="163">
        <f ca="1">OFFSET(InputPriceData!B$15,CalculationsAndCharts!$A891+$A$11,0,1,1)</f>
        <v>40766</v>
      </c>
      <c r="C891" s="3">
        <f ca="1">OFFSET(InputPriceData!G$15,CalculationsAndCharts!$A891+$A$11,IF($C$7,8,0),1,1)</f>
        <v>779700</v>
      </c>
      <c r="D891" s="4">
        <f ca="1">OFFSET(InputPriceData!C$15,CalculationsAndCharts!$A891+$A$11,IF($C$7,8,0),1,1)</f>
        <v>13.44</v>
      </c>
      <c r="E891" s="4">
        <f ca="1">OFFSET(InputPriceData!D$15,CalculationsAndCharts!$A891+$A$11,IF($C$7,8,0),1,1)</f>
        <v>13.99</v>
      </c>
      <c r="F891" s="4">
        <f ca="1">OFFSET(InputPriceData!E$15,CalculationsAndCharts!$A891+$A$11,IF($C$7,8,0),1,1)</f>
        <v>13.36</v>
      </c>
      <c r="G891" s="4">
        <f ca="1">OFFSET(InputPriceData!F$15,CalculationsAndCharts!$A891+$A$11,IF($C$7,8,0),1,1)</f>
        <v>13.81</v>
      </c>
      <c r="H891" s="128"/>
      <c r="I891" s="128"/>
      <c r="K891" s="124"/>
      <c r="L891" s="279"/>
      <c r="M891" s="281"/>
      <c r="N891" s="280"/>
      <c r="O891" s="4"/>
      <c r="P891" s="4"/>
      <c r="Q891" s="3"/>
      <c r="S891" s="309">
        <f t="shared" ca="1" si="365"/>
        <v>16.3</v>
      </c>
      <c r="T891" s="309">
        <f t="shared" ca="1" si="366"/>
        <v>13.34</v>
      </c>
      <c r="U891" s="310">
        <f t="shared" ca="1" si="358"/>
        <v>0.15878378378378397</v>
      </c>
      <c r="V891" s="310" t="b">
        <f t="shared" ca="1" si="367"/>
        <v>0</v>
      </c>
      <c r="W891" s="3" t="b">
        <f t="shared" ca="1" si="368"/>
        <v>0</v>
      </c>
      <c r="X891" s="3" t="str">
        <f t="shared" ca="1" si="369"/>
        <v/>
      </c>
      <c r="Y891" s="3" t="str">
        <f t="shared" ca="1" si="359"/>
        <v/>
      </c>
      <c r="Z891" s="3" t="str">
        <f t="shared" ca="1" si="370"/>
        <v/>
      </c>
      <c r="AA891" s="3" t="str">
        <f t="shared" ca="1" si="371"/>
        <v/>
      </c>
      <c r="AB891" s="205">
        <f t="shared" ca="1" si="372"/>
        <v>7977</v>
      </c>
      <c r="AC891" s="205">
        <f t="shared" ca="1" si="373"/>
        <v>125</v>
      </c>
      <c r="AD891" s="205">
        <f t="shared" ca="1" si="360"/>
        <v>63.816000000000003</v>
      </c>
      <c r="AE891" s="205">
        <f t="shared" ca="1" si="361"/>
        <v>13.816000000000003</v>
      </c>
      <c r="AF891" s="205">
        <f t="shared" ca="1" si="374"/>
        <v>2.7632000000000008</v>
      </c>
      <c r="AG891" s="205"/>
      <c r="AH891" s="205"/>
      <c r="AI891" s="205"/>
      <c r="AJ891" s="205"/>
      <c r="AK891" s="4"/>
      <c r="AL891" s="4"/>
      <c r="AM891" s="309">
        <f t="shared" ca="1" si="375"/>
        <v>15.9</v>
      </c>
      <c r="AN891" s="309">
        <f t="shared" ca="1" si="376"/>
        <v>13.34</v>
      </c>
      <c r="AO891" s="310">
        <f t="shared" ca="1" si="377"/>
        <v>0.18359375000000022</v>
      </c>
      <c r="AP891" s="310" t="b">
        <f t="shared" ca="1" si="378"/>
        <v>0</v>
      </c>
      <c r="AQ891" s="309">
        <f t="shared" ca="1" si="379"/>
        <v>0</v>
      </c>
      <c r="AR891" s="205">
        <f t="shared" ca="1" si="362"/>
        <v>0</v>
      </c>
      <c r="AS891" s="45" t="b">
        <f t="shared" ca="1" si="363"/>
        <v>0</v>
      </c>
      <c r="AT891">
        <f t="shared" ca="1" si="364"/>
        <v>0</v>
      </c>
      <c r="AU891" t="b">
        <f t="shared" ca="1" si="380"/>
        <v>0</v>
      </c>
      <c r="AV891" t="b">
        <f t="shared" ca="1" si="381"/>
        <v>0</v>
      </c>
      <c r="AW891" s="266" t="b">
        <f t="shared" ca="1" si="382"/>
        <v>0</v>
      </c>
      <c r="AX891" s="266" t="b">
        <f t="shared" ca="1" si="383"/>
        <v>0</v>
      </c>
      <c r="AY891" s="266" t="b">
        <f t="shared" ca="1" si="384"/>
        <v>0</v>
      </c>
    </row>
    <row r="892" spans="1:51" x14ac:dyDescent="0.25">
      <c r="A892">
        <v>860</v>
      </c>
      <c r="B892" s="163">
        <f ca="1">OFFSET(InputPriceData!B$15,CalculationsAndCharts!$A892+$A$11,0,1,1)</f>
        <v>40765</v>
      </c>
      <c r="C892" s="3">
        <f ca="1">OFFSET(InputPriceData!G$15,CalculationsAndCharts!$A892+$A$11,IF($C$7,8,0),1,1)</f>
        <v>1242800</v>
      </c>
      <c r="D892" s="4">
        <f ca="1">OFFSET(InputPriceData!C$15,CalculationsAndCharts!$A892+$A$11,IF($C$7,8,0),1,1)</f>
        <v>14.34</v>
      </c>
      <c r="E892" s="4">
        <f ca="1">OFFSET(InputPriceData!D$15,CalculationsAndCharts!$A892+$A$11,IF($C$7,8,0),1,1)</f>
        <v>14.34</v>
      </c>
      <c r="F892" s="4">
        <f ca="1">OFFSET(InputPriceData!E$15,CalculationsAndCharts!$A892+$A$11,IF($C$7,8,0),1,1)</f>
        <v>13.23</v>
      </c>
      <c r="G892" s="4">
        <f ca="1">OFFSET(InputPriceData!F$15,CalculationsAndCharts!$A892+$A$11,IF($C$7,8,0),1,1)</f>
        <v>13.34</v>
      </c>
      <c r="H892" s="128"/>
      <c r="I892" s="128"/>
      <c r="K892" s="124"/>
      <c r="L892" s="279"/>
      <c r="M892" s="281"/>
      <c r="N892" s="280"/>
      <c r="O892" s="4"/>
      <c r="P892" s="4"/>
      <c r="Q892" s="3"/>
      <c r="S892" s="309">
        <f t="shared" ca="1" si="365"/>
        <v>16.62</v>
      </c>
      <c r="T892" s="309">
        <f t="shared" ca="1" si="366"/>
        <v>13.34</v>
      </c>
      <c r="U892" s="310">
        <f t="shared" ca="1" si="358"/>
        <v>0</v>
      </c>
      <c r="V892" s="310" t="b">
        <f t="shared" ca="1" si="367"/>
        <v>0</v>
      </c>
      <c r="W892" s="3" t="b">
        <f t="shared" ca="1" si="368"/>
        <v>0</v>
      </c>
      <c r="X892" s="3" t="str">
        <f t="shared" ca="1" si="369"/>
        <v/>
      </c>
      <c r="Y892" s="3" t="str">
        <f t="shared" ca="1" si="359"/>
        <v/>
      </c>
      <c r="Z892" s="3" t="str">
        <f t="shared" ca="1" si="370"/>
        <v/>
      </c>
      <c r="AA892" s="3" t="str">
        <f t="shared" ca="1" si="371"/>
        <v/>
      </c>
      <c r="AB892" s="205">
        <f t="shared" ca="1" si="372"/>
        <v>7977</v>
      </c>
      <c r="AC892" s="205">
        <f t="shared" ca="1" si="373"/>
        <v>125</v>
      </c>
      <c r="AD892" s="205">
        <f t="shared" ca="1" si="360"/>
        <v>63.816000000000003</v>
      </c>
      <c r="AE892" s="205">
        <f t="shared" ca="1" si="361"/>
        <v>13.816000000000003</v>
      </c>
      <c r="AF892" s="205">
        <f t="shared" ca="1" si="374"/>
        <v>2.7632000000000008</v>
      </c>
      <c r="AG892" s="205"/>
      <c r="AH892" s="205"/>
      <c r="AI892" s="205"/>
      <c r="AJ892" s="205"/>
      <c r="AK892" s="4"/>
      <c r="AL892" s="4"/>
      <c r="AM892" s="309">
        <f t="shared" ca="1" si="375"/>
        <v>15.9</v>
      </c>
      <c r="AN892" s="309">
        <f t="shared" ca="1" si="376"/>
        <v>13.34</v>
      </c>
      <c r="AO892" s="310">
        <f t="shared" ca="1" si="377"/>
        <v>0</v>
      </c>
      <c r="AP892" s="310" t="b">
        <f t="shared" ca="1" si="378"/>
        <v>0</v>
      </c>
      <c r="AQ892" s="309">
        <f t="shared" ca="1" si="379"/>
        <v>0</v>
      </c>
      <c r="AR892" s="205">
        <f t="shared" ca="1" si="362"/>
        <v>0</v>
      </c>
      <c r="AS892" s="45" t="b">
        <f t="shared" ca="1" si="363"/>
        <v>0</v>
      </c>
      <c r="AT892">
        <f t="shared" ca="1" si="364"/>
        <v>0</v>
      </c>
      <c r="AU892" t="b">
        <f t="shared" ca="1" si="380"/>
        <v>0</v>
      </c>
      <c r="AV892" t="b">
        <f t="shared" ca="1" si="381"/>
        <v>0</v>
      </c>
      <c r="AW892" s="266" t="b">
        <f t="shared" ca="1" si="382"/>
        <v>0</v>
      </c>
      <c r="AX892" s="266" t="b">
        <f t="shared" ca="1" si="383"/>
        <v>0</v>
      </c>
      <c r="AY892" s="266" t="b">
        <f t="shared" ca="1" si="384"/>
        <v>1</v>
      </c>
    </row>
    <row r="893" spans="1:51" x14ac:dyDescent="0.25">
      <c r="A893">
        <v>861</v>
      </c>
      <c r="B893" s="163">
        <f ca="1">OFFSET(InputPriceData!B$15,CalculationsAndCharts!$A893+$A$11,0,1,1)</f>
        <v>40764</v>
      </c>
      <c r="C893" s="3">
        <f ca="1">OFFSET(InputPriceData!G$15,CalculationsAndCharts!$A893+$A$11,IF($C$7,8,0),1,1)</f>
        <v>3445100</v>
      </c>
      <c r="D893" s="4">
        <f ca="1">OFFSET(InputPriceData!C$15,CalculationsAndCharts!$A893+$A$11,IF($C$7,8,0),1,1)</f>
        <v>13.93</v>
      </c>
      <c r="E893" s="4">
        <f ca="1">OFFSET(InputPriceData!D$15,CalculationsAndCharts!$A893+$A$11,IF($C$7,8,0),1,1)</f>
        <v>14.07</v>
      </c>
      <c r="F893" s="4">
        <f ca="1">OFFSET(InputPriceData!E$15,CalculationsAndCharts!$A893+$A$11,IF($C$7,8,0),1,1)</f>
        <v>13.06</v>
      </c>
      <c r="G893" s="4">
        <f ca="1">OFFSET(InputPriceData!F$15,CalculationsAndCharts!$A893+$A$11,IF($C$7,8,0),1,1)</f>
        <v>13.73</v>
      </c>
      <c r="H893" s="128"/>
      <c r="I893" s="128"/>
      <c r="K893" s="124"/>
      <c r="L893" s="279"/>
      <c r="M893" s="281"/>
      <c r="N893" s="280"/>
      <c r="O893" s="4"/>
      <c r="P893" s="4"/>
      <c r="Q893" s="3"/>
      <c r="S893" s="309">
        <f t="shared" ca="1" si="365"/>
        <v>16.79</v>
      </c>
      <c r="T893" s="309">
        <f t="shared" ca="1" si="366"/>
        <v>13.73</v>
      </c>
      <c r="U893" s="310">
        <f t="shared" ca="1" si="358"/>
        <v>0</v>
      </c>
      <c r="V893" s="310" t="b">
        <f t="shared" ca="1" si="367"/>
        <v>0</v>
      </c>
      <c r="W893" s="3" t="b">
        <f t="shared" ca="1" si="368"/>
        <v>0</v>
      </c>
      <c r="X893" s="3" t="str">
        <f t="shared" ca="1" si="369"/>
        <v/>
      </c>
      <c r="Y893" s="3" t="str">
        <f t="shared" ca="1" si="359"/>
        <v/>
      </c>
      <c r="Z893" s="3" t="str">
        <f t="shared" ca="1" si="370"/>
        <v/>
      </c>
      <c r="AA893" s="3" t="str">
        <f t="shared" ca="1" si="371"/>
        <v/>
      </c>
      <c r="AB893" s="205">
        <f t="shared" ca="1" si="372"/>
        <v>7977</v>
      </c>
      <c r="AC893" s="205">
        <f t="shared" ca="1" si="373"/>
        <v>125</v>
      </c>
      <c r="AD893" s="205">
        <f t="shared" ca="1" si="360"/>
        <v>63.816000000000003</v>
      </c>
      <c r="AE893" s="205">
        <f t="shared" ca="1" si="361"/>
        <v>13.816000000000003</v>
      </c>
      <c r="AF893" s="205">
        <f t="shared" ca="1" si="374"/>
        <v>2.7632000000000008</v>
      </c>
      <c r="AG893" s="205"/>
      <c r="AH893" s="205"/>
      <c r="AI893" s="205"/>
      <c r="AJ893" s="205"/>
      <c r="AK893" s="4"/>
      <c r="AL893" s="4"/>
      <c r="AM893" s="309">
        <f t="shared" ca="1" si="375"/>
        <v>16.3</v>
      </c>
      <c r="AN893" s="309">
        <f t="shared" ca="1" si="376"/>
        <v>13.73</v>
      </c>
      <c r="AO893" s="310">
        <f t="shared" ca="1" si="377"/>
        <v>0</v>
      </c>
      <c r="AP893" s="310" t="b">
        <f t="shared" ca="1" si="378"/>
        <v>0</v>
      </c>
      <c r="AQ893" s="309">
        <f t="shared" ca="1" si="379"/>
        <v>0.41789999999999999</v>
      </c>
      <c r="AR893" s="205">
        <f t="shared" ca="1" si="362"/>
        <v>13.5121</v>
      </c>
      <c r="AS893" s="45" t="b">
        <f t="shared" ca="1" si="363"/>
        <v>1</v>
      </c>
      <c r="AT893">
        <f t="shared" ca="1" si="364"/>
        <v>1</v>
      </c>
      <c r="AU893" t="b">
        <f t="shared" ca="1" si="380"/>
        <v>0</v>
      </c>
      <c r="AV893" t="b">
        <f t="shared" ca="1" si="381"/>
        <v>1</v>
      </c>
      <c r="AW893" s="266" t="b">
        <f t="shared" ca="1" si="382"/>
        <v>1</v>
      </c>
      <c r="AX893" s="266" t="b">
        <f t="shared" ca="1" si="383"/>
        <v>1</v>
      </c>
      <c r="AY893" s="266" t="b">
        <f t="shared" ca="1" si="384"/>
        <v>0</v>
      </c>
    </row>
    <row r="894" spans="1:51" x14ac:dyDescent="0.25">
      <c r="A894">
        <v>862</v>
      </c>
      <c r="B894" s="163">
        <f ca="1">OFFSET(InputPriceData!B$15,CalculationsAndCharts!$A894+$A$11,0,1,1)</f>
        <v>40763</v>
      </c>
      <c r="C894" s="3">
        <f ca="1">OFFSET(InputPriceData!G$15,CalculationsAndCharts!$A894+$A$11,IF($C$7,8,0),1,1)</f>
        <v>1259200</v>
      </c>
      <c r="D894" s="4">
        <f ca="1">OFFSET(InputPriceData!C$15,CalculationsAndCharts!$A894+$A$11,IF($C$7,8,0),1,1)</f>
        <v>14.42</v>
      </c>
      <c r="E894" s="4">
        <f ca="1">OFFSET(InputPriceData!D$15,CalculationsAndCharts!$A894+$A$11,IF($C$7,8,0),1,1)</f>
        <v>14.9</v>
      </c>
      <c r="F894" s="4">
        <f ca="1">OFFSET(InputPriceData!E$15,CalculationsAndCharts!$A894+$A$11,IF($C$7,8,0),1,1)</f>
        <v>13.74</v>
      </c>
      <c r="G894" s="4">
        <f ca="1">OFFSET(InputPriceData!F$15,CalculationsAndCharts!$A894+$A$11,IF($C$7,8,0),1,1)</f>
        <v>13.74</v>
      </c>
      <c r="H894" s="128"/>
      <c r="I894" s="128"/>
      <c r="K894" s="124"/>
      <c r="L894" s="279"/>
      <c r="M894" s="281"/>
      <c r="N894" s="280"/>
      <c r="O894" s="4"/>
      <c r="P894" s="4"/>
      <c r="Q894" s="3"/>
      <c r="S894" s="309">
        <f t="shared" ca="1" si="365"/>
        <v>16.79</v>
      </c>
      <c r="T894" s="309">
        <f t="shared" ca="1" si="366"/>
        <v>13.74</v>
      </c>
      <c r="U894" s="310">
        <f t="shared" ca="1" si="358"/>
        <v>0</v>
      </c>
      <c r="V894" s="310" t="b">
        <f t="shared" ca="1" si="367"/>
        <v>1</v>
      </c>
      <c r="W894" s="3" t="b">
        <f t="shared" ca="1" si="368"/>
        <v>0</v>
      </c>
      <c r="X894" s="3" t="str">
        <f t="shared" ca="1" si="369"/>
        <v/>
      </c>
      <c r="Y894" s="3" t="str">
        <f t="shared" ca="1" si="359"/>
        <v/>
      </c>
      <c r="Z894" s="3" t="str">
        <f t="shared" ca="1" si="370"/>
        <v/>
      </c>
      <c r="AA894" s="3" t="str">
        <f t="shared" ca="1" si="371"/>
        <v/>
      </c>
      <c r="AB894" s="205">
        <f t="shared" ca="1" si="372"/>
        <v>7977</v>
      </c>
      <c r="AC894" s="205">
        <f t="shared" ca="1" si="373"/>
        <v>125</v>
      </c>
      <c r="AD894" s="205">
        <f t="shared" ca="1" si="360"/>
        <v>63.816000000000003</v>
      </c>
      <c r="AE894" s="205">
        <f t="shared" ca="1" si="361"/>
        <v>13.816000000000003</v>
      </c>
      <c r="AF894" s="205">
        <f t="shared" ca="1" si="374"/>
        <v>2.7632000000000008</v>
      </c>
      <c r="AG894" s="205"/>
      <c r="AH894" s="205"/>
      <c r="AI894" s="205"/>
      <c r="AJ894" s="205"/>
      <c r="AK894" s="4"/>
      <c r="AL894" s="4"/>
      <c r="AM894" s="309">
        <f t="shared" ca="1" si="375"/>
        <v>16.62</v>
      </c>
      <c r="AN894" s="309">
        <f t="shared" ca="1" si="376"/>
        <v>13.74</v>
      </c>
      <c r="AO894" s="310">
        <f t="shared" ca="1" si="377"/>
        <v>0</v>
      </c>
      <c r="AP894" s="310" t="b">
        <f t="shared" ca="1" si="378"/>
        <v>1</v>
      </c>
      <c r="AQ894" s="309">
        <f t="shared" ca="1" si="379"/>
        <v>0</v>
      </c>
      <c r="AR894" s="205">
        <f t="shared" ca="1" si="362"/>
        <v>0</v>
      </c>
      <c r="AS894" s="45" t="b">
        <f t="shared" ca="1" si="363"/>
        <v>0</v>
      </c>
      <c r="AT894">
        <f t="shared" ca="1" si="364"/>
        <v>0</v>
      </c>
      <c r="AU894" t="b">
        <f t="shared" ca="1" si="380"/>
        <v>0</v>
      </c>
      <c r="AV894" t="b">
        <f t="shared" ca="1" si="381"/>
        <v>0</v>
      </c>
      <c r="AW894" s="266" t="b">
        <f t="shared" ca="1" si="382"/>
        <v>0</v>
      </c>
      <c r="AX894" s="266" t="b">
        <f t="shared" ca="1" si="383"/>
        <v>0</v>
      </c>
      <c r="AY894" s="266" t="b">
        <f t="shared" ca="1" si="384"/>
        <v>0</v>
      </c>
    </row>
    <row r="895" spans="1:51" x14ac:dyDescent="0.25">
      <c r="A895">
        <v>863</v>
      </c>
      <c r="B895" s="163">
        <f ca="1">OFFSET(InputPriceData!B$15,CalculationsAndCharts!$A895+$A$11,0,1,1)</f>
        <v>40760</v>
      </c>
      <c r="C895" s="3">
        <f ca="1">OFFSET(InputPriceData!G$15,CalculationsAndCharts!$A895+$A$11,IF($C$7,8,0),1,1)</f>
        <v>1482400</v>
      </c>
      <c r="D895" s="4">
        <f ca="1">OFFSET(InputPriceData!C$15,CalculationsAndCharts!$A895+$A$11,IF($C$7,8,0),1,1)</f>
        <v>14.57</v>
      </c>
      <c r="E895" s="4">
        <f ca="1">OFFSET(InputPriceData!D$15,CalculationsAndCharts!$A895+$A$11,IF($C$7,8,0),1,1)</f>
        <v>15.02</v>
      </c>
      <c r="F895" s="4">
        <f ca="1">OFFSET(InputPriceData!E$15,CalculationsAndCharts!$A895+$A$11,IF($C$7,8,0),1,1)</f>
        <v>14.29</v>
      </c>
      <c r="G895" s="4">
        <f ca="1">OFFSET(InputPriceData!F$15,CalculationsAndCharts!$A895+$A$11,IF($C$7,8,0),1,1)</f>
        <v>14.83</v>
      </c>
      <c r="H895" s="128"/>
      <c r="I895" s="128"/>
      <c r="K895" s="124"/>
      <c r="L895" s="279"/>
      <c r="M895" s="281"/>
      <c r="N895" s="280"/>
      <c r="O895" s="4"/>
      <c r="P895" s="4"/>
      <c r="Q895" s="3"/>
      <c r="S895" s="309">
        <f t="shared" ca="1" si="365"/>
        <v>16.89</v>
      </c>
      <c r="T895" s="309">
        <f t="shared" ca="1" si="366"/>
        <v>14.46</v>
      </c>
      <c r="U895" s="310">
        <f t="shared" ca="1" si="358"/>
        <v>0.1522633744855964</v>
      </c>
      <c r="V895" s="310" t="b">
        <f t="shared" ca="1" si="367"/>
        <v>0</v>
      </c>
      <c r="W895" s="3" t="b">
        <f t="shared" ca="1" si="368"/>
        <v>0</v>
      </c>
      <c r="X895" s="3" t="str">
        <f t="shared" ca="1" si="369"/>
        <v/>
      </c>
      <c r="Y895" s="3" t="str">
        <f t="shared" ca="1" si="359"/>
        <v/>
      </c>
      <c r="Z895" s="3" t="str">
        <f t="shared" ca="1" si="370"/>
        <v/>
      </c>
      <c r="AA895" s="3" t="str">
        <f t="shared" ca="1" si="371"/>
        <v/>
      </c>
      <c r="AB895" s="205">
        <f t="shared" ca="1" si="372"/>
        <v>7977</v>
      </c>
      <c r="AC895" s="205">
        <f t="shared" ca="1" si="373"/>
        <v>125</v>
      </c>
      <c r="AD895" s="205">
        <f t="shared" ca="1" si="360"/>
        <v>63.816000000000003</v>
      </c>
      <c r="AE895" s="205">
        <f t="shared" ca="1" si="361"/>
        <v>13.816000000000003</v>
      </c>
      <c r="AF895" s="205">
        <f t="shared" ca="1" si="374"/>
        <v>2.7632000000000008</v>
      </c>
      <c r="AG895" s="205"/>
      <c r="AH895" s="205"/>
      <c r="AI895" s="205"/>
      <c r="AJ895" s="205"/>
      <c r="AK895" s="4"/>
      <c r="AL895" s="4"/>
      <c r="AM895" s="309">
        <f t="shared" ca="1" si="375"/>
        <v>16.79</v>
      </c>
      <c r="AN895" s="309">
        <f t="shared" ca="1" si="376"/>
        <v>14.46</v>
      </c>
      <c r="AO895" s="310">
        <f t="shared" ca="1" si="377"/>
        <v>0.15879828326180234</v>
      </c>
      <c r="AP895" s="310" t="b">
        <f t="shared" ca="1" si="378"/>
        <v>0</v>
      </c>
      <c r="AQ895" s="309">
        <f t="shared" ca="1" si="379"/>
        <v>0</v>
      </c>
      <c r="AR895" s="205">
        <f t="shared" ca="1" si="362"/>
        <v>0</v>
      </c>
      <c r="AS895" s="45" t="b">
        <f t="shared" ca="1" si="363"/>
        <v>0</v>
      </c>
      <c r="AT895">
        <f t="shared" ca="1" si="364"/>
        <v>0</v>
      </c>
      <c r="AU895" t="b">
        <f t="shared" ca="1" si="380"/>
        <v>0</v>
      </c>
      <c r="AV895" t="b">
        <f t="shared" ca="1" si="381"/>
        <v>0</v>
      </c>
      <c r="AW895" s="266" t="b">
        <f t="shared" ca="1" si="382"/>
        <v>0</v>
      </c>
      <c r="AX895" s="266" t="b">
        <f t="shared" ca="1" si="383"/>
        <v>0</v>
      </c>
      <c r="AY895" s="266" t="b">
        <f t="shared" ca="1" si="384"/>
        <v>0</v>
      </c>
    </row>
    <row r="896" spans="1:51" x14ac:dyDescent="0.25">
      <c r="A896">
        <v>864</v>
      </c>
      <c r="B896" s="163">
        <f ca="1">OFFSET(InputPriceData!B$15,CalculationsAndCharts!$A896+$A$11,0,1,1)</f>
        <v>40759</v>
      </c>
      <c r="C896" s="3">
        <f ca="1">OFFSET(InputPriceData!G$15,CalculationsAndCharts!$A896+$A$11,IF($C$7,8,0),1,1)</f>
        <v>1302000</v>
      </c>
      <c r="D896" s="4">
        <f ca="1">OFFSET(InputPriceData!C$15,CalculationsAndCharts!$A896+$A$11,IF($C$7,8,0),1,1)</f>
        <v>14.56</v>
      </c>
      <c r="E896" s="4">
        <f ca="1">OFFSET(InputPriceData!D$15,CalculationsAndCharts!$A896+$A$11,IF($C$7,8,0),1,1)</f>
        <v>14.63</v>
      </c>
      <c r="F896" s="4">
        <f ca="1">OFFSET(InputPriceData!E$15,CalculationsAndCharts!$A896+$A$11,IF($C$7,8,0),1,1)</f>
        <v>14.34</v>
      </c>
      <c r="G896" s="4">
        <f ca="1">OFFSET(InputPriceData!F$15,CalculationsAndCharts!$A896+$A$11,IF($C$7,8,0),1,1)</f>
        <v>14.46</v>
      </c>
      <c r="H896" s="128"/>
      <c r="I896" s="128"/>
      <c r="K896" s="124"/>
      <c r="L896" s="279"/>
      <c r="M896" s="281"/>
      <c r="N896" s="280"/>
      <c r="O896" s="4"/>
      <c r="P896" s="4"/>
      <c r="Q896" s="3"/>
      <c r="S896" s="309">
        <f t="shared" ca="1" si="365"/>
        <v>16.89</v>
      </c>
      <c r="T896" s="309">
        <f t="shared" ca="1" si="366"/>
        <v>14.46</v>
      </c>
      <c r="U896" s="310">
        <f t="shared" ca="1" si="358"/>
        <v>0</v>
      </c>
      <c r="V896" s="310" t="b">
        <f t="shared" ca="1" si="367"/>
        <v>0</v>
      </c>
      <c r="W896" s="3" t="b">
        <f t="shared" ca="1" si="368"/>
        <v>0</v>
      </c>
      <c r="X896" s="3" t="str">
        <f t="shared" ca="1" si="369"/>
        <v/>
      </c>
      <c r="Y896" s="3" t="str">
        <f t="shared" ca="1" si="359"/>
        <v/>
      </c>
      <c r="Z896" s="3" t="str">
        <f t="shared" ca="1" si="370"/>
        <v/>
      </c>
      <c r="AA896" s="3" t="str">
        <f t="shared" ca="1" si="371"/>
        <v/>
      </c>
      <c r="AB896" s="205">
        <f t="shared" ca="1" si="372"/>
        <v>7977</v>
      </c>
      <c r="AC896" s="205">
        <f t="shared" ca="1" si="373"/>
        <v>125</v>
      </c>
      <c r="AD896" s="205">
        <f t="shared" ca="1" si="360"/>
        <v>63.816000000000003</v>
      </c>
      <c r="AE896" s="205">
        <f t="shared" ca="1" si="361"/>
        <v>13.816000000000003</v>
      </c>
      <c r="AF896" s="205">
        <f t="shared" ca="1" si="374"/>
        <v>2.7632000000000008</v>
      </c>
      <c r="AG896" s="205"/>
      <c r="AH896" s="205"/>
      <c r="AI896" s="205"/>
      <c r="AJ896" s="205"/>
      <c r="AK896" s="4"/>
      <c r="AL896" s="4"/>
      <c r="AM896" s="309">
        <f t="shared" ca="1" si="375"/>
        <v>16.79</v>
      </c>
      <c r="AN896" s="309">
        <f t="shared" ca="1" si="376"/>
        <v>14.46</v>
      </c>
      <c r="AO896" s="310">
        <f t="shared" ca="1" si="377"/>
        <v>0</v>
      </c>
      <c r="AP896" s="310" t="b">
        <f t="shared" ca="1" si="378"/>
        <v>0</v>
      </c>
      <c r="AQ896" s="309">
        <f t="shared" ca="1" si="379"/>
        <v>0</v>
      </c>
      <c r="AR896" s="205">
        <f t="shared" ca="1" si="362"/>
        <v>0</v>
      </c>
      <c r="AS896" s="45" t="b">
        <f t="shared" ca="1" si="363"/>
        <v>0</v>
      </c>
      <c r="AT896">
        <f t="shared" ca="1" si="364"/>
        <v>0</v>
      </c>
      <c r="AU896" t="b">
        <f t="shared" ca="1" si="380"/>
        <v>0</v>
      </c>
      <c r="AV896" t="b">
        <f t="shared" ca="1" si="381"/>
        <v>0</v>
      </c>
      <c r="AW896" s="266" t="b">
        <f t="shared" ca="1" si="382"/>
        <v>0</v>
      </c>
      <c r="AX896" s="266" t="b">
        <f t="shared" ca="1" si="383"/>
        <v>0</v>
      </c>
      <c r="AY896" s="266" t="b">
        <f t="shared" ca="1" si="384"/>
        <v>0</v>
      </c>
    </row>
    <row r="897" spans="1:51" x14ac:dyDescent="0.25">
      <c r="A897">
        <v>865</v>
      </c>
      <c r="B897" s="163">
        <f ca="1">OFFSET(InputPriceData!B$15,CalculationsAndCharts!$A897+$A$11,0,1,1)</f>
        <v>40758</v>
      </c>
      <c r="C897" s="3">
        <f ca="1">OFFSET(InputPriceData!G$15,CalculationsAndCharts!$A897+$A$11,IF($C$7,8,0),1,1)</f>
        <v>593900</v>
      </c>
      <c r="D897" s="4">
        <f ca="1">OFFSET(InputPriceData!C$15,CalculationsAndCharts!$A897+$A$11,IF($C$7,8,0),1,1)</f>
        <v>14.58</v>
      </c>
      <c r="E897" s="4">
        <f ca="1">OFFSET(InputPriceData!D$15,CalculationsAndCharts!$A897+$A$11,IF($C$7,8,0),1,1)</f>
        <v>14.72</v>
      </c>
      <c r="F897" s="4">
        <f ca="1">OFFSET(InputPriceData!E$15,CalculationsAndCharts!$A897+$A$11,IF($C$7,8,0),1,1)</f>
        <v>14.21</v>
      </c>
      <c r="G897" s="4">
        <f ca="1">OFFSET(InputPriceData!F$15,CalculationsAndCharts!$A897+$A$11,IF($C$7,8,0),1,1)</f>
        <v>14.7</v>
      </c>
      <c r="H897" s="128"/>
      <c r="I897" s="128"/>
      <c r="K897" s="124"/>
      <c r="L897" s="279"/>
      <c r="M897" s="281"/>
      <c r="N897" s="280"/>
      <c r="O897" s="4"/>
      <c r="P897" s="4"/>
      <c r="Q897" s="3"/>
      <c r="S897" s="309">
        <f t="shared" ca="1" si="365"/>
        <v>16.89</v>
      </c>
      <c r="T897" s="309">
        <f t="shared" ca="1" si="366"/>
        <v>14.52</v>
      </c>
      <c r="U897" s="310">
        <f t="shared" ca="1" si="358"/>
        <v>7.5949367088607445E-2</v>
      </c>
      <c r="V897" s="310" t="b">
        <f t="shared" ca="1" si="367"/>
        <v>0</v>
      </c>
      <c r="W897" s="3" t="b">
        <f t="shared" ca="1" si="368"/>
        <v>0</v>
      </c>
      <c r="X897" s="3" t="str">
        <f t="shared" ca="1" si="369"/>
        <v/>
      </c>
      <c r="Y897" s="3" t="str">
        <f t="shared" ca="1" si="359"/>
        <v/>
      </c>
      <c r="Z897" s="3" t="str">
        <f t="shared" ca="1" si="370"/>
        <v/>
      </c>
      <c r="AA897" s="3" t="str">
        <f t="shared" ca="1" si="371"/>
        <v/>
      </c>
      <c r="AB897" s="205">
        <f t="shared" ca="1" si="372"/>
        <v>7977</v>
      </c>
      <c r="AC897" s="205">
        <f t="shared" ca="1" si="373"/>
        <v>125</v>
      </c>
      <c r="AD897" s="205">
        <f t="shared" ca="1" si="360"/>
        <v>63.816000000000003</v>
      </c>
      <c r="AE897" s="205">
        <f t="shared" ca="1" si="361"/>
        <v>13.816000000000003</v>
      </c>
      <c r="AF897" s="205">
        <f t="shared" ca="1" si="374"/>
        <v>2.7632000000000008</v>
      </c>
      <c r="AG897" s="205"/>
      <c r="AH897" s="205"/>
      <c r="AI897" s="205"/>
      <c r="AJ897" s="205"/>
      <c r="AK897" s="4"/>
      <c r="AL897" s="4"/>
      <c r="AM897" s="309">
        <f t="shared" ca="1" si="375"/>
        <v>16.89</v>
      </c>
      <c r="AN897" s="309">
        <f t="shared" ca="1" si="376"/>
        <v>14.52</v>
      </c>
      <c r="AO897" s="310">
        <f t="shared" ca="1" si="377"/>
        <v>7.5949367088607445E-2</v>
      </c>
      <c r="AP897" s="310" t="b">
        <f t="shared" ca="1" si="378"/>
        <v>0</v>
      </c>
      <c r="AQ897" s="309">
        <f t="shared" ca="1" si="379"/>
        <v>0</v>
      </c>
      <c r="AR897" s="205">
        <f t="shared" ca="1" si="362"/>
        <v>0</v>
      </c>
      <c r="AS897" s="45" t="b">
        <f t="shared" ca="1" si="363"/>
        <v>0</v>
      </c>
      <c r="AT897">
        <f t="shared" ca="1" si="364"/>
        <v>0</v>
      </c>
      <c r="AU897" t="b">
        <f t="shared" ca="1" si="380"/>
        <v>0</v>
      </c>
      <c r="AV897" t="b">
        <f t="shared" ca="1" si="381"/>
        <v>0</v>
      </c>
      <c r="AW897" s="266" t="b">
        <f t="shared" ca="1" si="382"/>
        <v>0</v>
      </c>
      <c r="AX897" s="266" t="b">
        <f t="shared" ca="1" si="383"/>
        <v>0</v>
      </c>
      <c r="AY897" s="266" t="b">
        <f t="shared" ca="1" si="384"/>
        <v>0</v>
      </c>
    </row>
    <row r="898" spans="1:51" x14ac:dyDescent="0.25">
      <c r="A898">
        <v>866</v>
      </c>
      <c r="B898" s="163">
        <f ca="1">OFFSET(InputPriceData!B$15,CalculationsAndCharts!$A898+$A$11,0,1,1)</f>
        <v>40757</v>
      </c>
      <c r="C898" s="3">
        <f ca="1">OFFSET(InputPriceData!G$15,CalculationsAndCharts!$A898+$A$11,IF($C$7,8,0),1,1)</f>
        <v>910900</v>
      </c>
      <c r="D898" s="4">
        <f ca="1">OFFSET(InputPriceData!C$15,CalculationsAndCharts!$A898+$A$11,IF($C$7,8,0),1,1)</f>
        <v>15.18</v>
      </c>
      <c r="E898" s="4">
        <f ca="1">OFFSET(InputPriceData!D$15,CalculationsAndCharts!$A898+$A$11,IF($C$7,8,0),1,1)</f>
        <v>15.28</v>
      </c>
      <c r="F898" s="4">
        <f ca="1">OFFSET(InputPriceData!E$15,CalculationsAndCharts!$A898+$A$11,IF($C$7,8,0),1,1)</f>
        <v>14.52</v>
      </c>
      <c r="G898" s="4">
        <f ca="1">OFFSET(InputPriceData!F$15,CalculationsAndCharts!$A898+$A$11,IF($C$7,8,0),1,1)</f>
        <v>14.52</v>
      </c>
      <c r="H898" s="128"/>
      <c r="I898" s="128"/>
      <c r="K898" s="124"/>
      <c r="L898" s="279"/>
      <c r="M898" s="281"/>
      <c r="N898" s="280"/>
      <c r="O898" s="4"/>
      <c r="P898" s="4"/>
      <c r="Q898" s="3"/>
      <c r="S898" s="309">
        <f t="shared" ca="1" si="365"/>
        <v>17.16</v>
      </c>
      <c r="T898" s="309">
        <f t="shared" ca="1" si="366"/>
        <v>14.52</v>
      </c>
      <c r="U898" s="310">
        <f t="shared" ca="1" si="358"/>
        <v>0</v>
      </c>
      <c r="V898" s="310" t="b">
        <f t="shared" ca="1" si="367"/>
        <v>0</v>
      </c>
      <c r="W898" s="3" t="b">
        <f t="shared" ca="1" si="368"/>
        <v>0</v>
      </c>
      <c r="X898" s="3" t="str">
        <f t="shared" ca="1" si="369"/>
        <v/>
      </c>
      <c r="Y898" s="3" t="str">
        <f t="shared" ca="1" si="359"/>
        <v/>
      </c>
      <c r="Z898" s="3" t="str">
        <f t="shared" ca="1" si="370"/>
        <v/>
      </c>
      <c r="AA898" s="3" t="str">
        <f t="shared" ca="1" si="371"/>
        <v/>
      </c>
      <c r="AB898" s="205">
        <f t="shared" ca="1" si="372"/>
        <v>7977</v>
      </c>
      <c r="AC898" s="205">
        <f t="shared" ca="1" si="373"/>
        <v>125</v>
      </c>
      <c r="AD898" s="205">
        <f t="shared" ca="1" si="360"/>
        <v>63.816000000000003</v>
      </c>
      <c r="AE898" s="205">
        <f t="shared" ca="1" si="361"/>
        <v>13.816000000000003</v>
      </c>
      <c r="AF898" s="205">
        <f t="shared" ca="1" si="374"/>
        <v>2.7632000000000008</v>
      </c>
      <c r="AG898" s="205"/>
      <c r="AH898" s="205"/>
      <c r="AI898" s="205"/>
      <c r="AJ898" s="205"/>
      <c r="AK898" s="4"/>
      <c r="AL898" s="4"/>
      <c r="AM898" s="309">
        <f t="shared" ca="1" si="375"/>
        <v>16.89</v>
      </c>
      <c r="AN898" s="309">
        <f t="shared" ca="1" si="376"/>
        <v>14.52</v>
      </c>
      <c r="AO898" s="310">
        <f t="shared" ca="1" si="377"/>
        <v>0</v>
      </c>
      <c r="AP898" s="310" t="b">
        <f t="shared" ca="1" si="378"/>
        <v>0</v>
      </c>
      <c r="AQ898" s="309">
        <f t="shared" ca="1" si="379"/>
        <v>0</v>
      </c>
      <c r="AR898" s="205">
        <f t="shared" ca="1" si="362"/>
        <v>0</v>
      </c>
      <c r="AS898" s="45" t="b">
        <f t="shared" ca="1" si="363"/>
        <v>0</v>
      </c>
      <c r="AT898">
        <f t="shared" ca="1" si="364"/>
        <v>0</v>
      </c>
      <c r="AU898" t="b">
        <f t="shared" ca="1" si="380"/>
        <v>0</v>
      </c>
      <c r="AV898" t="b">
        <f t="shared" ca="1" si="381"/>
        <v>0</v>
      </c>
      <c r="AW898" s="266" t="b">
        <f t="shared" ca="1" si="382"/>
        <v>0</v>
      </c>
      <c r="AX898" s="266" t="b">
        <f t="shared" ca="1" si="383"/>
        <v>0</v>
      </c>
      <c r="AY898" s="266" t="b">
        <f t="shared" ca="1" si="384"/>
        <v>0</v>
      </c>
    </row>
    <row r="899" spans="1:51" x14ac:dyDescent="0.25">
      <c r="A899">
        <v>867</v>
      </c>
      <c r="B899" s="163">
        <f ca="1">OFFSET(InputPriceData!B$15,CalculationsAndCharts!$A899+$A$11,0,1,1)</f>
        <v>40756</v>
      </c>
      <c r="C899" s="3">
        <f ca="1">OFFSET(InputPriceData!G$15,CalculationsAndCharts!$A899+$A$11,IF($C$7,8,0),1,1)</f>
        <v>504800</v>
      </c>
      <c r="D899" s="4">
        <f ca="1">OFFSET(InputPriceData!C$15,CalculationsAndCharts!$A899+$A$11,IF($C$7,8,0),1,1)</f>
        <v>15.43</v>
      </c>
      <c r="E899" s="4">
        <f ca="1">OFFSET(InputPriceData!D$15,CalculationsAndCharts!$A899+$A$11,IF($C$7,8,0),1,1)</f>
        <v>15.5</v>
      </c>
      <c r="F899" s="4">
        <f ca="1">OFFSET(InputPriceData!E$15,CalculationsAndCharts!$A899+$A$11,IF($C$7,8,0),1,1)</f>
        <v>15.09</v>
      </c>
      <c r="G899" s="4">
        <f ca="1">OFFSET(InputPriceData!F$15,CalculationsAndCharts!$A899+$A$11,IF($C$7,8,0),1,1)</f>
        <v>15.21</v>
      </c>
      <c r="H899" s="128"/>
      <c r="I899" s="128"/>
      <c r="K899" s="124"/>
      <c r="L899" s="279"/>
      <c r="M899" s="281"/>
      <c r="N899" s="280"/>
      <c r="O899" s="4"/>
      <c r="P899" s="4"/>
      <c r="Q899" s="3"/>
      <c r="S899" s="309">
        <f t="shared" ca="1" si="365"/>
        <v>17.29</v>
      </c>
      <c r="T899" s="309">
        <f t="shared" ca="1" si="366"/>
        <v>15.12</v>
      </c>
      <c r="U899" s="310">
        <f t="shared" ca="1" si="358"/>
        <v>4.1474654377880942E-2</v>
      </c>
      <c r="V899" s="310" t="b">
        <f t="shared" ca="1" si="367"/>
        <v>0</v>
      </c>
      <c r="W899" s="3" t="b">
        <f t="shared" ca="1" si="368"/>
        <v>0</v>
      </c>
      <c r="X899" s="3" t="str">
        <f t="shared" ca="1" si="369"/>
        <v/>
      </c>
      <c r="Y899" s="3" t="str">
        <f t="shared" ca="1" si="359"/>
        <v/>
      </c>
      <c r="Z899" s="3" t="str">
        <f t="shared" ca="1" si="370"/>
        <v/>
      </c>
      <c r="AA899" s="3" t="str">
        <f t="shared" ca="1" si="371"/>
        <v/>
      </c>
      <c r="AB899" s="205">
        <f t="shared" ca="1" si="372"/>
        <v>7977</v>
      </c>
      <c r="AC899" s="205">
        <f t="shared" ca="1" si="373"/>
        <v>125</v>
      </c>
      <c r="AD899" s="205">
        <f t="shared" ca="1" si="360"/>
        <v>63.816000000000003</v>
      </c>
      <c r="AE899" s="205">
        <f t="shared" ca="1" si="361"/>
        <v>13.816000000000003</v>
      </c>
      <c r="AF899" s="205">
        <f t="shared" ca="1" si="374"/>
        <v>2.7632000000000008</v>
      </c>
      <c r="AG899" s="205"/>
      <c r="AH899" s="205"/>
      <c r="AI899" s="205"/>
      <c r="AJ899" s="205"/>
      <c r="AK899" s="4"/>
      <c r="AL899" s="4"/>
      <c r="AM899" s="309">
        <f t="shared" ca="1" si="375"/>
        <v>16.89</v>
      </c>
      <c r="AN899" s="309">
        <f t="shared" ca="1" si="376"/>
        <v>15.12</v>
      </c>
      <c r="AO899" s="310">
        <f t="shared" ca="1" si="377"/>
        <v>5.0847457627119529E-2</v>
      </c>
      <c r="AP899" s="310" t="b">
        <f t="shared" ca="1" si="378"/>
        <v>0</v>
      </c>
      <c r="AQ899" s="309">
        <f t="shared" ca="1" si="379"/>
        <v>0</v>
      </c>
      <c r="AR899" s="205">
        <f t="shared" ca="1" si="362"/>
        <v>0</v>
      </c>
      <c r="AS899" s="45" t="b">
        <f t="shared" ca="1" si="363"/>
        <v>0</v>
      </c>
      <c r="AT899">
        <f t="shared" ca="1" si="364"/>
        <v>0</v>
      </c>
      <c r="AU899" t="b">
        <f t="shared" ca="1" si="380"/>
        <v>0</v>
      </c>
      <c r="AV899" t="b">
        <f t="shared" ca="1" si="381"/>
        <v>0</v>
      </c>
      <c r="AW899" s="266" t="b">
        <f t="shared" ca="1" si="382"/>
        <v>0</v>
      </c>
      <c r="AX899" s="266" t="b">
        <f t="shared" ca="1" si="383"/>
        <v>0</v>
      </c>
      <c r="AY899" s="266" t="b">
        <f t="shared" ca="1" si="384"/>
        <v>0</v>
      </c>
    </row>
    <row r="900" spans="1:51" x14ac:dyDescent="0.25">
      <c r="A900">
        <v>868</v>
      </c>
      <c r="B900" s="163">
        <f ca="1">OFFSET(InputPriceData!B$15,CalculationsAndCharts!$A900+$A$11,0,1,1)</f>
        <v>40753</v>
      </c>
      <c r="C900" s="3">
        <f ca="1">OFFSET(InputPriceData!G$15,CalculationsAndCharts!$A900+$A$11,IF($C$7,8,0),1,1)</f>
        <v>841000</v>
      </c>
      <c r="D900" s="4">
        <f ca="1">OFFSET(InputPriceData!C$15,CalculationsAndCharts!$A900+$A$11,IF($C$7,8,0),1,1)</f>
        <v>15.03</v>
      </c>
      <c r="E900" s="4">
        <f ca="1">OFFSET(InputPriceData!D$15,CalculationsAndCharts!$A900+$A$11,IF($C$7,8,0),1,1)</f>
        <v>15.54</v>
      </c>
      <c r="F900" s="4">
        <f ca="1">OFFSET(InputPriceData!E$15,CalculationsAndCharts!$A900+$A$11,IF($C$7,8,0),1,1)</f>
        <v>15</v>
      </c>
      <c r="G900" s="4">
        <f ca="1">OFFSET(InputPriceData!F$15,CalculationsAndCharts!$A900+$A$11,IF($C$7,8,0),1,1)</f>
        <v>15.32</v>
      </c>
      <c r="H900" s="128"/>
      <c r="I900" s="128"/>
      <c r="K900" s="124"/>
      <c r="L900" s="279"/>
      <c r="M900" s="281"/>
      <c r="N900" s="280"/>
      <c r="O900" s="4"/>
      <c r="P900" s="4"/>
      <c r="Q900" s="3"/>
      <c r="S900" s="309">
        <f t="shared" ca="1" si="365"/>
        <v>17.29</v>
      </c>
      <c r="T900" s="309">
        <f t="shared" ca="1" si="366"/>
        <v>15.12</v>
      </c>
      <c r="U900" s="310">
        <f t="shared" ca="1" si="358"/>
        <v>9.216589861751201E-2</v>
      </c>
      <c r="V900" s="310" t="b">
        <f t="shared" ca="1" si="367"/>
        <v>0</v>
      </c>
      <c r="W900" s="3" t="b">
        <f t="shared" ca="1" si="368"/>
        <v>0</v>
      </c>
      <c r="X900" s="3" t="str">
        <f t="shared" ca="1" si="369"/>
        <v/>
      </c>
      <c r="Y900" s="3" t="str">
        <f t="shared" ca="1" si="359"/>
        <v/>
      </c>
      <c r="Z900" s="3" t="str">
        <f t="shared" ca="1" si="370"/>
        <v/>
      </c>
      <c r="AA900" s="3" t="str">
        <f t="shared" ca="1" si="371"/>
        <v/>
      </c>
      <c r="AB900" s="205">
        <f t="shared" ca="1" si="372"/>
        <v>7977</v>
      </c>
      <c r="AC900" s="205">
        <f t="shared" ca="1" si="373"/>
        <v>125</v>
      </c>
      <c r="AD900" s="205">
        <f t="shared" ca="1" si="360"/>
        <v>63.816000000000003</v>
      </c>
      <c r="AE900" s="205">
        <f t="shared" ca="1" si="361"/>
        <v>13.816000000000003</v>
      </c>
      <c r="AF900" s="205">
        <f t="shared" ca="1" si="374"/>
        <v>2.7632000000000008</v>
      </c>
      <c r="AG900" s="205"/>
      <c r="AH900" s="205"/>
      <c r="AI900" s="205"/>
      <c r="AJ900" s="205"/>
      <c r="AK900" s="4"/>
      <c r="AL900" s="4"/>
      <c r="AM900" s="309">
        <f t="shared" ca="1" si="375"/>
        <v>17.16</v>
      </c>
      <c r="AN900" s="309">
        <f t="shared" ca="1" si="376"/>
        <v>15.12</v>
      </c>
      <c r="AO900" s="310">
        <f t="shared" ca="1" si="377"/>
        <v>9.8039215686274994E-2</v>
      </c>
      <c r="AP900" s="310" t="b">
        <f t="shared" ca="1" si="378"/>
        <v>0</v>
      </c>
      <c r="AQ900" s="309">
        <f t="shared" ca="1" si="379"/>
        <v>0</v>
      </c>
      <c r="AR900" s="205">
        <f t="shared" ca="1" si="362"/>
        <v>0</v>
      </c>
      <c r="AS900" s="45" t="b">
        <f t="shared" ca="1" si="363"/>
        <v>0</v>
      </c>
      <c r="AT900">
        <f t="shared" ca="1" si="364"/>
        <v>0</v>
      </c>
      <c r="AU900" t="b">
        <f t="shared" ca="1" si="380"/>
        <v>0</v>
      </c>
      <c r="AV900" t="b">
        <f t="shared" ca="1" si="381"/>
        <v>0</v>
      </c>
      <c r="AW900" s="266" t="b">
        <f t="shared" ca="1" si="382"/>
        <v>0</v>
      </c>
      <c r="AX900" s="266" t="b">
        <f t="shared" ca="1" si="383"/>
        <v>0</v>
      </c>
      <c r="AY900" s="266" t="b">
        <f t="shared" ca="1" si="384"/>
        <v>0</v>
      </c>
    </row>
    <row r="901" spans="1:51" x14ac:dyDescent="0.25">
      <c r="A901">
        <v>869</v>
      </c>
      <c r="B901" s="163">
        <f ca="1">OFFSET(InputPriceData!B$15,CalculationsAndCharts!$A901+$A$11,0,1,1)</f>
        <v>40752</v>
      </c>
      <c r="C901" s="3">
        <f ca="1">OFFSET(InputPriceData!G$15,CalculationsAndCharts!$A901+$A$11,IF($C$7,8,0),1,1)</f>
        <v>561600</v>
      </c>
      <c r="D901" s="4">
        <f ca="1">OFFSET(InputPriceData!C$15,CalculationsAndCharts!$A901+$A$11,IF($C$7,8,0),1,1)</f>
        <v>15.1</v>
      </c>
      <c r="E901" s="4">
        <f ca="1">OFFSET(InputPriceData!D$15,CalculationsAndCharts!$A901+$A$11,IF($C$7,8,0),1,1)</f>
        <v>15.33</v>
      </c>
      <c r="F901" s="4">
        <f ca="1">OFFSET(InputPriceData!E$15,CalculationsAndCharts!$A901+$A$11,IF($C$7,8,0),1,1)</f>
        <v>15.1</v>
      </c>
      <c r="G901" s="4">
        <f ca="1">OFFSET(InputPriceData!F$15,CalculationsAndCharts!$A901+$A$11,IF($C$7,8,0),1,1)</f>
        <v>15.13</v>
      </c>
      <c r="H901" s="128"/>
      <c r="I901" s="128"/>
      <c r="K901" s="124"/>
      <c r="L901" s="279"/>
      <c r="M901" s="281"/>
      <c r="N901" s="280"/>
      <c r="O901" s="4"/>
      <c r="P901" s="4"/>
      <c r="Q901" s="3"/>
      <c r="S901" s="309">
        <f t="shared" ca="1" si="365"/>
        <v>17.29</v>
      </c>
      <c r="T901" s="309">
        <f t="shared" ca="1" si="366"/>
        <v>15.12</v>
      </c>
      <c r="U901" s="310">
        <f t="shared" ca="1" si="358"/>
        <v>4.6082949308762968E-3</v>
      </c>
      <c r="V901" s="310" t="b">
        <f t="shared" ca="1" si="367"/>
        <v>0</v>
      </c>
      <c r="W901" s="3" t="b">
        <f t="shared" ca="1" si="368"/>
        <v>0</v>
      </c>
      <c r="X901" s="3" t="str">
        <f t="shared" ca="1" si="369"/>
        <v/>
      </c>
      <c r="Y901" s="3" t="str">
        <f t="shared" ca="1" si="359"/>
        <v/>
      </c>
      <c r="Z901" s="3" t="str">
        <f t="shared" ca="1" si="370"/>
        <v/>
      </c>
      <c r="AA901" s="3" t="str">
        <f t="shared" ca="1" si="371"/>
        <v/>
      </c>
      <c r="AB901" s="205">
        <f t="shared" ca="1" si="372"/>
        <v>7977</v>
      </c>
      <c r="AC901" s="205">
        <f t="shared" ca="1" si="373"/>
        <v>125</v>
      </c>
      <c r="AD901" s="205">
        <f t="shared" ca="1" si="360"/>
        <v>63.816000000000003</v>
      </c>
      <c r="AE901" s="205">
        <f t="shared" ca="1" si="361"/>
        <v>13.816000000000003</v>
      </c>
      <c r="AF901" s="205">
        <f t="shared" ca="1" si="374"/>
        <v>2.7632000000000008</v>
      </c>
      <c r="AG901" s="205"/>
      <c r="AH901" s="205"/>
      <c r="AI901" s="205"/>
      <c r="AJ901" s="205"/>
      <c r="AK901" s="4"/>
      <c r="AL901" s="4"/>
      <c r="AM901" s="309">
        <f t="shared" ca="1" si="375"/>
        <v>17.29</v>
      </c>
      <c r="AN901" s="309">
        <f t="shared" ca="1" si="376"/>
        <v>15.12</v>
      </c>
      <c r="AO901" s="310">
        <f t="shared" ca="1" si="377"/>
        <v>4.6082949308762968E-3</v>
      </c>
      <c r="AP901" s="310" t="b">
        <f t="shared" ca="1" si="378"/>
        <v>0</v>
      </c>
      <c r="AQ901" s="309">
        <f t="shared" ca="1" si="379"/>
        <v>0</v>
      </c>
      <c r="AR901" s="205">
        <f t="shared" ca="1" si="362"/>
        <v>0</v>
      </c>
      <c r="AS901" s="45" t="b">
        <f t="shared" ca="1" si="363"/>
        <v>0</v>
      </c>
      <c r="AT901">
        <f t="shared" ca="1" si="364"/>
        <v>0</v>
      </c>
      <c r="AU901" t="b">
        <f t="shared" ca="1" si="380"/>
        <v>0</v>
      </c>
      <c r="AV901" t="b">
        <f t="shared" ca="1" si="381"/>
        <v>0</v>
      </c>
      <c r="AW901" s="266" t="b">
        <f t="shared" ca="1" si="382"/>
        <v>0</v>
      </c>
      <c r="AX901" s="266" t="b">
        <f t="shared" ca="1" si="383"/>
        <v>0</v>
      </c>
      <c r="AY901" s="266" t="b">
        <f t="shared" ca="1" si="384"/>
        <v>0</v>
      </c>
    </row>
    <row r="902" spans="1:51" x14ac:dyDescent="0.25">
      <c r="A902">
        <v>870</v>
      </c>
      <c r="B902" s="163">
        <f ca="1">OFFSET(InputPriceData!B$15,CalculationsAndCharts!$A902+$A$11,0,1,1)</f>
        <v>40751</v>
      </c>
      <c r="C902" s="3">
        <f ca="1">OFFSET(InputPriceData!G$15,CalculationsAndCharts!$A902+$A$11,IF($C$7,8,0),1,1)</f>
        <v>630900</v>
      </c>
      <c r="D902" s="4">
        <f ca="1">OFFSET(InputPriceData!C$15,CalculationsAndCharts!$A902+$A$11,IF($C$7,8,0),1,1)</f>
        <v>15.24</v>
      </c>
      <c r="E902" s="4">
        <f ca="1">OFFSET(InputPriceData!D$15,CalculationsAndCharts!$A902+$A$11,IF($C$7,8,0),1,1)</f>
        <v>15.26</v>
      </c>
      <c r="F902" s="4">
        <f ca="1">OFFSET(InputPriceData!E$15,CalculationsAndCharts!$A902+$A$11,IF($C$7,8,0),1,1)</f>
        <v>15</v>
      </c>
      <c r="G902" s="4">
        <f ca="1">OFFSET(InputPriceData!F$15,CalculationsAndCharts!$A902+$A$11,IF($C$7,8,0),1,1)</f>
        <v>15.12</v>
      </c>
      <c r="H902" s="128"/>
      <c r="I902" s="128"/>
      <c r="K902" s="124"/>
      <c r="L902" s="279"/>
      <c r="M902" s="281"/>
      <c r="N902" s="280"/>
      <c r="O902" s="4"/>
      <c r="P902" s="4"/>
      <c r="Q902" s="3"/>
      <c r="S902" s="309">
        <f t="shared" ca="1" si="365"/>
        <v>17.29</v>
      </c>
      <c r="T902" s="309">
        <f t="shared" ca="1" si="366"/>
        <v>15.12</v>
      </c>
      <c r="U902" s="310">
        <f t="shared" ca="1" si="358"/>
        <v>0</v>
      </c>
      <c r="V902" s="310" t="b">
        <f t="shared" ca="1" si="367"/>
        <v>0</v>
      </c>
      <c r="W902" s="3" t="b">
        <f t="shared" ca="1" si="368"/>
        <v>0</v>
      </c>
      <c r="X902" s="3" t="str">
        <f t="shared" ca="1" si="369"/>
        <v/>
      </c>
      <c r="Y902" s="3" t="str">
        <f t="shared" ca="1" si="359"/>
        <v/>
      </c>
      <c r="Z902" s="3" t="str">
        <f t="shared" ca="1" si="370"/>
        <v/>
      </c>
      <c r="AA902" s="3" t="str">
        <f t="shared" ca="1" si="371"/>
        <v/>
      </c>
      <c r="AB902" s="205">
        <f t="shared" ca="1" si="372"/>
        <v>7977</v>
      </c>
      <c r="AC902" s="205">
        <f t="shared" ca="1" si="373"/>
        <v>125</v>
      </c>
      <c r="AD902" s="205">
        <f t="shared" ca="1" si="360"/>
        <v>63.816000000000003</v>
      </c>
      <c r="AE902" s="205">
        <f t="shared" ca="1" si="361"/>
        <v>13.816000000000003</v>
      </c>
      <c r="AF902" s="205">
        <f t="shared" ca="1" si="374"/>
        <v>2.7632000000000008</v>
      </c>
      <c r="AG902" s="205"/>
      <c r="AH902" s="205"/>
      <c r="AI902" s="205"/>
      <c r="AJ902" s="205"/>
      <c r="AK902" s="4"/>
      <c r="AL902" s="4"/>
      <c r="AM902" s="309">
        <f t="shared" ca="1" si="375"/>
        <v>17.29</v>
      </c>
      <c r="AN902" s="309">
        <f t="shared" ca="1" si="376"/>
        <v>15.12</v>
      </c>
      <c r="AO902" s="310">
        <f t="shared" ca="1" si="377"/>
        <v>0</v>
      </c>
      <c r="AP902" s="310" t="b">
        <f t="shared" ca="1" si="378"/>
        <v>0</v>
      </c>
      <c r="AQ902" s="309">
        <f t="shared" ca="1" si="379"/>
        <v>0</v>
      </c>
      <c r="AR902" s="205">
        <f t="shared" ca="1" si="362"/>
        <v>0</v>
      </c>
      <c r="AS902" s="45" t="b">
        <f t="shared" ca="1" si="363"/>
        <v>0</v>
      </c>
      <c r="AT902">
        <f t="shared" ca="1" si="364"/>
        <v>0</v>
      </c>
      <c r="AU902" t="b">
        <f t="shared" ca="1" si="380"/>
        <v>0</v>
      </c>
      <c r="AV902" t="b">
        <f t="shared" ca="1" si="381"/>
        <v>0</v>
      </c>
      <c r="AW902" s="266" t="b">
        <f t="shared" ca="1" si="382"/>
        <v>0</v>
      </c>
      <c r="AX902" s="266" t="b">
        <f t="shared" ca="1" si="383"/>
        <v>0</v>
      </c>
      <c r="AY902" s="266" t="b">
        <f t="shared" ca="1" si="384"/>
        <v>1</v>
      </c>
    </row>
    <row r="903" spans="1:51" x14ac:dyDescent="0.25">
      <c r="A903">
        <v>871</v>
      </c>
      <c r="B903" s="163">
        <f ca="1">OFFSET(InputPriceData!B$15,CalculationsAndCharts!$A903+$A$11,0,1,1)</f>
        <v>40750</v>
      </c>
      <c r="C903" s="3">
        <f ca="1">OFFSET(InputPriceData!G$15,CalculationsAndCharts!$A903+$A$11,IF($C$7,8,0),1,1)</f>
        <v>821500</v>
      </c>
      <c r="D903" s="4">
        <f ca="1">OFFSET(InputPriceData!C$15,CalculationsAndCharts!$A903+$A$11,IF($C$7,8,0),1,1)</f>
        <v>15.73</v>
      </c>
      <c r="E903" s="4">
        <f ca="1">OFFSET(InputPriceData!D$15,CalculationsAndCharts!$A903+$A$11,IF($C$7,8,0),1,1)</f>
        <v>15.73</v>
      </c>
      <c r="F903" s="4">
        <f ca="1">OFFSET(InputPriceData!E$15,CalculationsAndCharts!$A903+$A$11,IF($C$7,8,0),1,1)</f>
        <v>15.16</v>
      </c>
      <c r="G903" s="4">
        <f ca="1">OFFSET(InputPriceData!F$15,CalculationsAndCharts!$A903+$A$11,IF($C$7,8,0),1,1)</f>
        <v>15.28</v>
      </c>
      <c r="H903" s="128"/>
      <c r="I903" s="128"/>
      <c r="K903" s="124"/>
      <c r="L903" s="279"/>
      <c r="M903" s="281"/>
      <c r="N903" s="280"/>
      <c r="O903" s="4"/>
      <c r="P903" s="4"/>
      <c r="Q903" s="3"/>
      <c r="S903" s="309">
        <f t="shared" ca="1" si="365"/>
        <v>17.29</v>
      </c>
      <c r="T903" s="309">
        <f t="shared" ca="1" si="366"/>
        <v>15.28</v>
      </c>
      <c r="U903" s="310">
        <f t="shared" ca="1" si="358"/>
        <v>0</v>
      </c>
      <c r="V903" s="310" t="b">
        <f t="shared" ca="1" si="367"/>
        <v>0</v>
      </c>
      <c r="W903" s="3" t="b">
        <f t="shared" ca="1" si="368"/>
        <v>0</v>
      </c>
      <c r="X903" s="3" t="str">
        <f t="shared" ca="1" si="369"/>
        <v/>
      </c>
      <c r="Y903" s="3" t="str">
        <f t="shared" ca="1" si="359"/>
        <v/>
      </c>
      <c r="Z903" s="3" t="str">
        <f t="shared" ca="1" si="370"/>
        <v/>
      </c>
      <c r="AA903" s="3" t="str">
        <f t="shared" ca="1" si="371"/>
        <v/>
      </c>
      <c r="AB903" s="205">
        <f t="shared" ca="1" si="372"/>
        <v>7977</v>
      </c>
      <c r="AC903" s="205">
        <f t="shared" ca="1" si="373"/>
        <v>125</v>
      </c>
      <c r="AD903" s="205">
        <f t="shared" ca="1" si="360"/>
        <v>63.816000000000003</v>
      </c>
      <c r="AE903" s="205">
        <f t="shared" ca="1" si="361"/>
        <v>13.816000000000003</v>
      </c>
      <c r="AF903" s="205">
        <f t="shared" ca="1" si="374"/>
        <v>2.7632000000000008</v>
      </c>
      <c r="AG903" s="205"/>
      <c r="AH903" s="205"/>
      <c r="AI903" s="205"/>
      <c r="AJ903" s="205"/>
      <c r="AK903" s="4"/>
      <c r="AL903" s="4"/>
      <c r="AM903" s="309">
        <f t="shared" ca="1" si="375"/>
        <v>17.29</v>
      </c>
      <c r="AN903" s="309">
        <f t="shared" ca="1" si="376"/>
        <v>15.28</v>
      </c>
      <c r="AO903" s="310">
        <f t="shared" ca="1" si="377"/>
        <v>0</v>
      </c>
      <c r="AP903" s="310" t="b">
        <f t="shared" ca="1" si="378"/>
        <v>0</v>
      </c>
      <c r="AQ903" s="309">
        <f t="shared" ca="1" si="379"/>
        <v>0.47339999999999999</v>
      </c>
      <c r="AR903" s="205">
        <f t="shared" ca="1" si="362"/>
        <v>15.3066</v>
      </c>
      <c r="AS903" s="45" t="b">
        <f t="shared" ca="1" si="363"/>
        <v>1</v>
      </c>
      <c r="AT903">
        <f t="shared" ca="1" si="364"/>
        <v>4</v>
      </c>
      <c r="AU903" t="b">
        <f t="shared" ca="1" si="380"/>
        <v>0</v>
      </c>
      <c r="AV903" t="b">
        <f t="shared" ca="1" si="381"/>
        <v>1</v>
      </c>
      <c r="AW903" s="266" t="b">
        <f t="shared" ca="1" si="382"/>
        <v>0</v>
      </c>
      <c r="AX903" s="266" t="b">
        <f t="shared" ca="1" si="383"/>
        <v>1</v>
      </c>
      <c r="AY903" s="266" t="b">
        <f t="shared" ca="1" si="384"/>
        <v>0</v>
      </c>
    </row>
    <row r="904" spans="1:51" x14ac:dyDescent="0.25">
      <c r="A904">
        <v>872</v>
      </c>
      <c r="B904" s="163">
        <f ca="1">OFFSET(InputPriceData!B$15,CalculationsAndCharts!$A904+$A$11,0,1,1)</f>
        <v>40749</v>
      </c>
      <c r="C904" s="3">
        <f ca="1">OFFSET(InputPriceData!G$15,CalculationsAndCharts!$A904+$A$11,IF($C$7,8,0),1,1)</f>
        <v>438300</v>
      </c>
      <c r="D904" s="4">
        <f ca="1">OFFSET(InputPriceData!C$15,CalculationsAndCharts!$A904+$A$11,IF($C$7,8,0),1,1)</f>
        <v>15.69</v>
      </c>
      <c r="E904" s="4">
        <f ca="1">OFFSET(InputPriceData!D$15,CalculationsAndCharts!$A904+$A$11,IF($C$7,8,0),1,1)</f>
        <v>15.81</v>
      </c>
      <c r="F904" s="4">
        <f ca="1">OFFSET(InputPriceData!E$15,CalculationsAndCharts!$A904+$A$11,IF($C$7,8,0),1,1)</f>
        <v>15.56</v>
      </c>
      <c r="G904" s="4">
        <f ca="1">OFFSET(InputPriceData!F$15,CalculationsAndCharts!$A904+$A$11,IF($C$7,8,0),1,1)</f>
        <v>15.66</v>
      </c>
      <c r="H904" s="128"/>
      <c r="I904" s="128"/>
      <c r="K904" s="124"/>
      <c r="L904" s="279"/>
      <c r="M904" s="281"/>
      <c r="N904" s="280"/>
      <c r="O904" s="4"/>
      <c r="P904" s="4"/>
      <c r="Q904" s="3"/>
      <c r="S904" s="309">
        <f t="shared" ca="1" si="365"/>
        <v>17.29</v>
      </c>
      <c r="T904" s="309">
        <f t="shared" ca="1" si="366"/>
        <v>15.66</v>
      </c>
      <c r="U904" s="310">
        <f t="shared" ca="1" si="358"/>
        <v>0</v>
      </c>
      <c r="V904" s="310" t="b">
        <f t="shared" ca="1" si="367"/>
        <v>0</v>
      </c>
      <c r="W904" s="3" t="b">
        <f t="shared" ca="1" si="368"/>
        <v>0</v>
      </c>
      <c r="X904" s="3" t="str">
        <f t="shared" ca="1" si="369"/>
        <v/>
      </c>
      <c r="Y904" s="3" t="str">
        <f t="shared" ca="1" si="359"/>
        <v/>
      </c>
      <c r="Z904" s="3" t="str">
        <f t="shared" ca="1" si="370"/>
        <v/>
      </c>
      <c r="AA904" s="3" t="str">
        <f t="shared" ca="1" si="371"/>
        <v/>
      </c>
      <c r="AB904" s="205">
        <f t="shared" ca="1" si="372"/>
        <v>7977</v>
      </c>
      <c r="AC904" s="205">
        <f t="shared" ca="1" si="373"/>
        <v>125</v>
      </c>
      <c r="AD904" s="205">
        <f t="shared" ca="1" si="360"/>
        <v>63.816000000000003</v>
      </c>
      <c r="AE904" s="205">
        <f t="shared" ca="1" si="361"/>
        <v>13.816000000000003</v>
      </c>
      <c r="AF904" s="205">
        <f t="shared" ca="1" si="374"/>
        <v>2.7632000000000008</v>
      </c>
      <c r="AG904" s="205"/>
      <c r="AH904" s="205"/>
      <c r="AI904" s="205"/>
      <c r="AJ904" s="205"/>
      <c r="AK904" s="4"/>
      <c r="AL904" s="4"/>
      <c r="AM904" s="309">
        <f t="shared" ca="1" si="375"/>
        <v>17.29</v>
      </c>
      <c r="AN904" s="309">
        <f t="shared" ca="1" si="376"/>
        <v>15.66</v>
      </c>
      <c r="AO904" s="310">
        <f t="shared" ca="1" si="377"/>
        <v>0</v>
      </c>
      <c r="AP904" s="310" t="b">
        <f t="shared" ca="1" si="378"/>
        <v>0</v>
      </c>
      <c r="AQ904" s="309">
        <f t="shared" ca="1" si="379"/>
        <v>0.47339999999999999</v>
      </c>
      <c r="AR904" s="205">
        <f t="shared" ca="1" si="362"/>
        <v>15.3066</v>
      </c>
      <c r="AS904" s="45" t="b">
        <f t="shared" ca="1" si="363"/>
        <v>0</v>
      </c>
      <c r="AT904">
        <f t="shared" ca="1" si="364"/>
        <v>3</v>
      </c>
      <c r="AU904" t="b">
        <f t="shared" ca="1" si="380"/>
        <v>0</v>
      </c>
      <c r="AV904" t="b">
        <f t="shared" ca="1" si="381"/>
        <v>0</v>
      </c>
      <c r="AW904" s="266" t="b">
        <f t="shared" ca="1" si="382"/>
        <v>0</v>
      </c>
      <c r="AX904" s="266" t="b">
        <f t="shared" ca="1" si="383"/>
        <v>1</v>
      </c>
      <c r="AY904" s="266" t="b">
        <f t="shared" ca="1" si="384"/>
        <v>0</v>
      </c>
    </row>
    <row r="905" spans="1:51" x14ac:dyDescent="0.25">
      <c r="A905">
        <v>873</v>
      </c>
      <c r="B905" s="163">
        <f ca="1">OFFSET(InputPriceData!B$15,CalculationsAndCharts!$A905+$A$11,0,1,1)</f>
        <v>40746</v>
      </c>
      <c r="C905" s="3">
        <f ca="1">OFFSET(InputPriceData!G$15,CalculationsAndCharts!$A905+$A$11,IF($C$7,8,0),1,1)</f>
        <v>415700</v>
      </c>
      <c r="D905" s="4">
        <f ca="1">OFFSET(InputPriceData!C$15,CalculationsAndCharts!$A905+$A$11,IF($C$7,8,0),1,1)</f>
        <v>15.9</v>
      </c>
      <c r="E905" s="4">
        <f ca="1">OFFSET(InputPriceData!D$15,CalculationsAndCharts!$A905+$A$11,IF($C$7,8,0),1,1)</f>
        <v>15.98</v>
      </c>
      <c r="F905" s="4">
        <f ca="1">OFFSET(InputPriceData!E$15,CalculationsAndCharts!$A905+$A$11,IF($C$7,8,0),1,1)</f>
        <v>15.76</v>
      </c>
      <c r="G905" s="4">
        <f ca="1">OFFSET(InputPriceData!F$15,CalculationsAndCharts!$A905+$A$11,IF($C$7,8,0),1,1)</f>
        <v>15.84</v>
      </c>
      <c r="H905" s="128"/>
      <c r="I905" s="128"/>
      <c r="K905" s="124"/>
      <c r="L905" s="279"/>
      <c r="M905" s="281"/>
      <c r="N905" s="280"/>
      <c r="O905" s="4"/>
      <c r="P905" s="4"/>
      <c r="Q905" s="3"/>
      <c r="S905" s="309">
        <f t="shared" ca="1" si="365"/>
        <v>17.29</v>
      </c>
      <c r="T905" s="309">
        <f t="shared" ca="1" si="366"/>
        <v>15.82</v>
      </c>
      <c r="U905" s="310">
        <f t="shared" ca="1" si="358"/>
        <v>1.3605442176870469E-2</v>
      </c>
      <c r="V905" s="310" t="b">
        <f t="shared" ca="1" si="367"/>
        <v>0</v>
      </c>
      <c r="W905" s="3" t="b">
        <f t="shared" ca="1" si="368"/>
        <v>0</v>
      </c>
      <c r="X905" s="3" t="str">
        <f t="shared" ca="1" si="369"/>
        <v/>
      </c>
      <c r="Y905" s="3" t="str">
        <f t="shared" ca="1" si="359"/>
        <v/>
      </c>
      <c r="Z905" s="3" t="str">
        <f t="shared" ca="1" si="370"/>
        <v/>
      </c>
      <c r="AA905" s="3" t="str">
        <f t="shared" ca="1" si="371"/>
        <v/>
      </c>
      <c r="AB905" s="205">
        <f t="shared" ca="1" si="372"/>
        <v>7977</v>
      </c>
      <c r="AC905" s="205">
        <f t="shared" ca="1" si="373"/>
        <v>125</v>
      </c>
      <c r="AD905" s="205">
        <f t="shared" ca="1" si="360"/>
        <v>63.816000000000003</v>
      </c>
      <c r="AE905" s="205">
        <f t="shared" ca="1" si="361"/>
        <v>13.816000000000003</v>
      </c>
      <c r="AF905" s="205">
        <f t="shared" ca="1" si="374"/>
        <v>2.7632000000000008</v>
      </c>
      <c r="AG905" s="205"/>
      <c r="AH905" s="205"/>
      <c r="AI905" s="205"/>
      <c r="AJ905" s="205"/>
      <c r="AK905" s="4"/>
      <c r="AL905" s="4"/>
      <c r="AM905" s="309">
        <f t="shared" ca="1" si="375"/>
        <v>17.29</v>
      </c>
      <c r="AN905" s="309">
        <f t="shared" ca="1" si="376"/>
        <v>15.82</v>
      </c>
      <c r="AO905" s="310">
        <f t="shared" ca="1" si="377"/>
        <v>1.3605442176870469E-2</v>
      </c>
      <c r="AP905" s="310" t="b">
        <f t="shared" ca="1" si="378"/>
        <v>0</v>
      </c>
      <c r="AQ905" s="309">
        <f t="shared" ca="1" si="379"/>
        <v>0.47339999999999999</v>
      </c>
      <c r="AR905" s="205">
        <f t="shared" ca="1" si="362"/>
        <v>15.3066</v>
      </c>
      <c r="AS905" s="45" t="b">
        <f t="shared" ca="1" si="363"/>
        <v>0</v>
      </c>
      <c r="AT905">
        <f t="shared" ca="1" si="364"/>
        <v>2</v>
      </c>
      <c r="AU905" t="b">
        <f t="shared" ca="1" si="380"/>
        <v>0</v>
      </c>
      <c r="AV905" t="b">
        <f t="shared" ca="1" si="381"/>
        <v>0</v>
      </c>
      <c r="AW905" s="266" t="b">
        <f t="shared" ca="1" si="382"/>
        <v>0</v>
      </c>
      <c r="AX905" s="266" t="b">
        <f t="shared" ca="1" si="383"/>
        <v>1</v>
      </c>
      <c r="AY905" s="266" t="b">
        <f t="shared" ca="1" si="384"/>
        <v>0</v>
      </c>
    </row>
    <row r="906" spans="1:51" x14ac:dyDescent="0.25">
      <c r="A906">
        <v>874</v>
      </c>
      <c r="B906" s="163">
        <f ca="1">OFFSET(InputPriceData!B$15,CalculationsAndCharts!$A906+$A$11,0,1,1)</f>
        <v>40745</v>
      </c>
      <c r="C906" s="3">
        <f ca="1">OFFSET(InputPriceData!G$15,CalculationsAndCharts!$A906+$A$11,IF($C$7,8,0),1,1)</f>
        <v>1024000</v>
      </c>
      <c r="D906" s="4">
        <f ca="1">OFFSET(InputPriceData!C$15,CalculationsAndCharts!$A906+$A$11,IF($C$7,8,0),1,1)</f>
        <v>15.78</v>
      </c>
      <c r="E906" s="4">
        <f ca="1">OFFSET(InputPriceData!D$15,CalculationsAndCharts!$A906+$A$11,IF($C$7,8,0),1,1)</f>
        <v>16.09</v>
      </c>
      <c r="F906" s="4">
        <f ca="1">OFFSET(InputPriceData!E$15,CalculationsAndCharts!$A906+$A$11,IF($C$7,8,0),1,1)</f>
        <v>15.78</v>
      </c>
      <c r="G906" s="4">
        <f ca="1">OFFSET(InputPriceData!F$15,CalculationsAndCharts!$A906+$A$11,IF($C$7,8,0),1,1)</f>
        <v>15.9</v>
      </c>
      <c r="H906" s="128"/>
      <c r="I906" s="128"/>
      <c r="K906" s="124"/>
      <c r="L906" s="279"/>
      <c r="M906" s="281"/>
      <c r="N906" s="280"/>
      <c r="O906" s="4"/>
      <c r="P906" s="4"/>
      <c r="Q906" s="3"/>
      <c r="S906" s="309">
        <f t="shared" ca="1" si="365"/>
        <v>17.29</v>
      </c>
      <c r="T906" s="309">
        <f t="shared" ca="1" si="366"/>
        <v>15.82</v>
      </c>
      <c r="U906" s="310">
        <f t="shared" ca="1" si="358"/>
        <v>5.4421768707483081E-2</v>
      </c>
      <c r="V906" s="310" t="b">
        <f t="shared" ca="1" si="367"/>
        <v>0</v>
      </c>
      <c r="W906" s="3" t="b">
        <f t="shared" ca="1" si="368"/>
        <v>0</v>
      </c>
      <c r="X906" s="3" t="str">
        <f t="shared" ca="1" si="369"/>
        <v/>
      </c>
      <c r="Y906" s="3" t="str">
        <f t="shared" ca="1" si="359"/>
        <v/>
      </c>
      <c r="Z906" s="3" t="str">
        <f t="shared" ca="1" si="370"/>
        <v/>
      </c>
      <c r="AA906" s="3" t="str">
        <f t="shared" ca="1" si="371"/>
        <v/>
      </c>
      <c r="AB906" s="205">
        <f t="shared" ca="1" si="372"/>
        <v>7977</v>
      </c>
      <c r="AC906" s="205">
        <f t="shared" ca="1" si="373"/>
        <v>125</v>
      </c>
      <c r="AD906" s="205">
        <f t="shared" ca="1" si="360"/>
        <v>63.816000000000003</v>
      </c>
      <c r="AE906" s="205">
        <f t="shared" ca="1" si="361"/>
        <v>13.816000000000003</v>
      </c>
      <c r="AF906" s="205">
        <f t="shared" ca="1" si="374"/>
        <v>2.7632000000000008</v>
      </c>
      <c r="AG906" s="205"/>
      <c r="AH906" s="205"/>
      <c r="AI906" s="205"/>
      <c r="AJ906" s="205"/>
      <c r="AK906" s="4"/>
      <c r="AL906" s="4"/>
      <c r="AM906" s="309">
        <f t="shared" ca="1" si="375"/>
        <v>17.29</v>
      </c>
      <c r="AN906" s="309">
        <f t="shared" ca="1" si="376"/>
        <v>15.82</v>
      </c>
      <c r="AO906" s="310">
        <f t="shared" ca="1" si="377"/>
        <v>5.4421768707483081E-2</v>
      </c>
      <c r="AP906" s="310" t="b">
        <f t="shared" ca="1" si="378"/>
        <v>0</v>
      </c>
      <c r="AQ906" s="309">
        <f t="shared" ca="1" si="379"/>
        <v>0.47339999999999999</v>
      </c>
      <c r="AR906" s="205">
        <f t="shared" ca="1" si="362"/>
        <v>15.3066</v>
      </c>
      <c r="AS906" s="45" t="b">
        <f t="shared" ca="1" si="363"/>
        <v>0</v>
      </c>
      <c r="AT906">
        <f t="shared" ca="1" si="364"/>
        <v>1</v>
      </c>
      <c r="AU906" t="b">
        <f t="shared" ca="1" si="380"/>
        <v>0</v>
      </c>
      <c r="AV906" t="b">
        <f t="shared" ca="1" si="381"/>
        <v>0</v>
      </c>
      <c r="AW906" s="266" t="b">
        <f t="shared" ca="1" si="382"/>
        <v>1</v>
      </c>
      <c r="AX906" s="266" t="b">
        <f t="shared" ca="1" si="383"/>
        <v>1</v>
      </c>
      <c r="AY906" s="266" t="b">
        <f t="shared" ca="1" si="384"/>
        <v>0</v>
      </c>
    </row>
    <row r="907" spans="1:51" x14ac:dyDescent="0.25">
      <c r="A907">
        <v>875</v>
      </c>
      <c r="B907" s="163">
        <f ca="1">OFFSET(InputPriceData!B$15,CalculationsAndCharts!$A907+$A$11,0,1,1)</f>
        <v>40744</v>
      </c>
      <c r="C907" s="3">
        <f ca="1">OFFSET(InputPriceData!G$15,CalculationsAndCharts!$A907+$A$11,IF($C$7,8,0),1,1)</f>
        <v>760100</v>
      </c>
      <c r="D907" s="4">
        <f ca="1">OFFSET(InputPriceData!C$15,CalculationsAndCharts!$A907+$A$11,IF($C$7,8,0),1,1)</f>
        <v>15.92</v>
      </c>
      <c r="E907" s="4">
        <f ca="1">OFFSET(InputPriceData!D$15,CalculationsAndCharts!$A907+$A$11,IF($C$7,8,0),1,1)</f>
        <v>16.010000000000002</v>
      </c>
      <c r="F907" s="4">
        <f ca="1">OFFSET(InputPriceData!E$15,CalculationsAndCharts!$A907+$A$11,IF($C$7,8,0),1,1)</f>
        <v>15.45</v>
      </c>
      <c r="G907" s="4">
        <f ca="1">OFFSET(InputPriceData!F$15,CalculationsAndCharts!$A907+$A$11,IF($C$7,8,0),1,1)</f>
        <v>15.82</v>
      </c>
      <c r="H907" s="128"/>
      <c r="I907" s="128"/>
      <c r="K907" s="124"/>
      <c r="L907" s="279"/>
      <c r="M907" s="281"/>
      <c r="N907" s="280"/>
      <c r="O907" s="4"/>
      <c r="P907" s="4"/>
      <c r="Q907" s="3"/>
      <c r="S907" s="309">
        <f t="shared" ca="1" si="365"/>
        <v>17.29</v>
      </c>
      <c r="T907" s="309">
        <f t="shared" ca="1" si="366"/>
        <v>15.82</v>
      </c>
      <c r="U907" s="310">
        <f t="shared" ca="1" si="358"/>
        <v>0</v>
      </c>
      <c r="V907" s="310" t="b">
        <f t="shared" ca="1" si="367"/>
        <v>1</v>
      </c>
      <c r="W907" s="3" t="b">
        <f t="shared" ca="1" si="368"/>
        <v>0</v>
      </c>
      <c r="X907" s="3" t="str">
        <f t="shared" ca="1" si="369"/>
        <v/>
      </c>
      <c r="Y907" s="3" t="str">
        <f t="shared" ca="1" si="359"/>
        <v/>
      </c>
      <c r="Z907" s="3" t="str">
        <f t="shared" ca="1" si="370"/>
        <v/>
      </c>
      <c r="AA907" s="3" t="str">
        <f t="shared" ca="1" si="371"/>
        <v/>
      </c>
      <c r="AB907" s="205">
        <f t="shared" ca="1" si="372"/>
        <v>7977</v>
      </c>
      <c r="AC907" s="205">
        <f t="shared" ca="1" si="373"/>
        <v>125</v>
      </c>
      <c r="AD907" s="205">
        <f t="shared" ca="1" si="360"/>
        <v>63.816000000000003</v>
      </c>
      <c r="AE907" s="205">
        <f t="shared" ca="1" si="361"/>
        <v>13.816000000000003</v>
      </c>
      <c r="AF907" s="205">
        <f t="shared" ca="1" si="374"/>
        <v>2.7632000000000008</v>
      </c>
      <c r="AG907" s="205"/>
      <c r="AH907" s="205"/>
      <c r="AI907" s="205"/>
      <c r="AJ907" s="205"/>
      <c r="AK907" s="4"/>
      <c r="AL907" s="4"/>
      <c r="AM907" s="309">
        <f t="shared" ca="1" si="375"/>
        <v>17.29</v>
      </c>
      <c r="AN907" s="309">
        <f t="shared" ca="1" si="376"/>
        <v>15.82</v>
      </c>
      <c r="AO907" s="310">
        <f t="shared" ca="1" si="377"/>
        <v>0</v>
      </c>
      <c r="AP907" s="310" t="b">
        <f t="shared" ca="1" si="378"/>
        <v>1</v>
      </c>
      <c r="AQ907" s="309">
        <f t="shared" ca="1" si="379"/>
        <v>0</v>
      </c>
      <c r="AR907" s="205">
        <f t="shared" ca="1" si="362"/>
        <v>0</v>
      </c>
      <c r="AS907" s="45" t="b">
        <f t="shared" ca="1" si="363"/>
        <v>0</v>
      </c>
      <c r="AT907">
        <f t="shared" ca="1" si="364"/>
        <v>0</v>
      </c>
      <c r="AU907" t="b">
        <f t="shared" ca="1" si="380"/>
        <v>0</v>
      </c>
      <c r="AV907" t="b">
        <f t="shared" ca="1" si="381"/>
        <v>0</v>
      </c>
      <c r="AW907" s="266" t="b">
        <f t="shared" ca="1" si="382"/>
        <v>0</v>
      </c>
      <c r="AX907" s="266" t="b">
        <f t="shared" ca="1" si="383"/>
        <v>0</v>
      </c>
      <c r="AY907" s="266" t="b">
        <f t="shared" ca="1" si="384"/>
        <v>0</v>
      </c>
    </row>
    <row r="908" spans="1:51" x14ac:dyDescent="0.25">
      <c r="A908">
        <v>876</v>
      </c>
      <c r="B908" s="163">
        <f ca="1">OFFSET(InputPriceData!B$15,CalculationsAndCharts!$A908+$A$11,0,1,1)</f>
        <v>40743</v>
      </c>
      <c r="C908" s="3">
        <f ca="1">OFFSET(InputPriceData!G$15,CalculationsAndCharts!$A908+$A$11,IF($C$7,8,0),1,1)</f>
        <v>1017400</v>
      </c>
      <c r="D908" s="4">
        <f ca="1">OFFSET(InputPriceData!C$15,CalculationsAndCharts!$A908+$A$11,IF($C$7,8,0),1,1)</f>
        <v>16.72</v>
      </c>
      <c r="E908" s="4">
        <f ca="1">OFFSET(InputPriceData!D$15,CalculationsAndCharts!$A908+$A$11,IF($C$7,8,0),1,1)</f>
        <v>17</v>
      </c>
      <c r="F908" s="4">
        <f ca="1">OFFSET(InputPriceData!E$15,CalculationsAndCharts!$A908+$A$11,IF($C$7,8,0),1,1)</f>
        <v>16.02</v>
      </c>
      <c r="G908" s="4">
        <f ca="1">OFFSET(InputPriceData!F$15,CalculationsAndCharts!$A908+$A$11,IF($C$7,8,0),1,1)</f>
        <v>16.3</v>
      </c>
      <c r="H908" s="128"/>
      <c r="I908" s="128"/>
      <c r="K908" s="124"/>
      <c r="L908" s="279"/>
      <c r="M908" s="281"/>
      <c r="N908" s="280"/>
      <c r="O908" s="4"/>
      <c r="P908" s="4"/>
      <c r="Q908" s="3"/>
      <c r="S908" s="309">
        <f t="shared" ca="1" si="365"/>
        <v>17.29</v>
      </c>
      <c r="T908" s="309">
        <f t="shared" ca="1" si="366"/>
        <v>16.02</v>
      </c>
      <c r="U908" s="310">
        <f t="shared" ca="1" si="358"/>
        <v>0.22047244094488286</v>
      </c>
      <c r="V908" s="310" t="b">
        <f t="shared" ca="1" si="367"/>
        <v>0</v>
      </c>
      <c r="W908" s="3" t="b">
        <f t="shared" ca="1" si="368"/>
        <v>0</v>
      </c>
      <c r="X908" s="3" t="str">
        <f t="shared" ca="1" si="369"/>
        <v/>
      </c>
      <c r="Y908" s="3" t="str">
        <f t="shared" ca="1" si="359"/>
        <v/>
      </c>
      <c r="Z908" s="3" t="str">
        <f t="shared" ca="1" si="370"/>
        <v/>
      </c>
      <c r="AA908" s="3" t="str">
        <f t="shared" ca="1" si="371"/>
        <v/>
      </c>
      <c r="AB908" s="205">
        <f t="shared" ca="1" si="372"/>
        <v>7977</v>
      </c>
      <c r="AC908" s="205">
        <f t="shared" ca="1" si="373"/>
        <v>125</v>
      </c>
      <c r="AD908" s="205">
        <f t="shared" ca="1" si="360"/>
        <v>63.816000000000003</v>
      </c>
      <c r="AE908" s="205">
        <f t="shared" ca="1" si="361"/>
        <v>13.816000000000003</v>
      </c>
      <c r="AF908" s="205">
        <f t="shared" ca="1" si="374"/>
        <v>2.7632000000000008</v>
      </c>
      <c r="AG908" s="205"/>
      <c r="AH908" s="205"/>
      <c r="AI908" s="205"/>
      <c r="AJ908" s="205"/>
      <c r="AK908" s="4"/>
      <c r="AL908" s="4"/>
      <c r="AM908" s="309">
        <f t="shared" ca="1" si="375"/>
        <v>17.29</v>
      </c>
      <c r="AN908" s="309">
        <f t="shared" ca="1" si="376"/>
        <v>16.149999999999999</v>
      </c>
      <c r="AO908" s="310">
        <f t="shared" ca="1" si="377"/>
        <v>0.13157894736842285</v>
      </c>
      <c r="AP908" s="310" t="b">
        <f t="shared" ca="1" si="378"/>
        <v>0</v>
      </c>
      <c r="AQ908" s="309">
        <f t="shared" ca="1" si="379"/>
        <v>0</v>
      </c>
      <c r="AR908" s="205">
        <f t="shared" ca="1" si="362"/>
        <v>0</v>
      </c>
      <c r="AS908" s="45" t="b">
        <f t="shared" ca="1" si="363"/>
        <v>0</v>
      </c>
      <c r="AT908">
        <f t="shared" ca="1" si="364"/>
        <v>0</v>
      </c>
      <c r="AU908" t="b">
        <f t="shared" ca="1" si="380"/>
        <v>0</v>
      </c>
      <c r="AV908" t="b">
        <f t="shared" ca="1" si="381"/>
        <v>0</v>
      </c>
      <c r="AW908" s="266" t="b">
        <f t="shared" ca="1" si="382"/>
        <v>0</v>
      </c>
      <c r="AX908" s="266" t="b">
        <f t="shared" ca="1" si="383"/>
        <v>0</v>
      </c>
      <c r="AY908" s="266" t="b">
        <f t="shared" ca="1" si="384"/>
        <v>0</v>
      </c>
    </row>
    <row r="909" spans="1:51" x14ac:dyDescent="0.25">
      <c r="A909">
        <v>877</v>
      </c>
      <c r="B909" s="163">
        <f ca="1">OFFSET(InputPriceData!B$15,CalculationsAndCharts!$A909+$A$11,0,1,1)</f>
        <v>40742</v>
      </c>
      <c r="C909" s="3">
        <f ca="1">OFFSET(InputPriceData!G$15,CalculationsAndCharts!$A909+$A$11,IF($C$7,8,0),1,1)</f>
        <v>728400</v>
      </c>
      <c r="D909" s="4">
        <f ca="1">OFFSET(InputPriceData!C$15,CalculationsAndCharts!$A909+$A$11,IF($C$7,8,0),1,1)</f>
        <v>16.71</v>
      </c>
      <c r="E909" s="4">
        <f ca="1">OFFSET(InputPriceData!D$15,CalculationsAndCharts!$A909+$A$11,IF($C$7,8,0),1,1)</f>
        <v>16.87</v>
      </c>
      <c r="F909" s="4">
        <f ca="1">OFFSET(InputPriceData!E$15,CalculationsAndCharts!$A909+$A$11,IF($C$7,8,0),1,1)</f>
        <v>16.600000000000001</v>
      </c>
      <c r="G909" s="4">
        <f ca="1">OFFSET(InputPriceData!F$15,CalculationsAndCharts!$A909+$A$11,IF($C$7,8,0),1,1)</f>
        <v>16.62</v>
      </c>
      <c r="H909" s="128"/>
      <c r="I909" s="128"/>
      <c r="K909" s="124"/>
      <c r="L909" s="279"/>
      <c r="M909" s="281"/>
      <c r="N909" s="280"/>
      <c r="O909" s="4"/>
      <c r="P909" s="4"/>
      <c r="Q909" s="3"/>
      <c r="S909" s="309">
        <f t="shared" ca="1" si="365"/>
        <v>17.29</v>
      </c>
      <c r="T909" s="309">
        <f t="shared" ca="1" si="366"/>
        <v>15.92</v>
      </c>
      <c r="U909" s="310">
        <f t="shared" ca="1" si="358"/>
        <v>0.51094890510949009</v>
      </c>
      <c r="V909" s="310" t="b">
        <f t="shared" ca="1" si="367"/>
        <v>0</v>
      </c>
      <c r="W909" s="3" t="b">
        <f t="shared" ca="1" si="368"/>
        <v>0</v>
      </c>
      <c r="X909" s="3" t="str">
        <f t="shared" ca="1" si="369"/>
        <v/>
      </c>
      <c r="Y909" s="3" t="str">
        <f t="shared" ca="1" si="359"/>
        <v/>
      </c>
      <c r="Z909" s="3" t="str">
        <f t="shared" ca="1" si="370"/>
        <v/>
      </c>
      <c r="AA909" s="3" t="str">
        <f t="shared" ca="1" si="371"/>
        <v/>
      </c>
      <c r="AB909" s="205">
        <f t="shared" ca="1" si="372"/>
        <v>7977</v>
      </c>
      <c r="AC909" s="205">
        <f t="shared" ca="1" si="373"/>
        <v>125</v>
      </c>
      <c r="AD909" s="205">
        <f t="shared" ca="1" si="360"/>
        <v>63.816000000000003</v>
      </c>
      <c r="AE909" s="205">
        <f t="shared" ca="1" si="361"/>
        <v>13.816000000000003</v>
      </c>
      <c r="AF909" s="205">
        <f t="shared" ca="1" si="374"/>
        <v>2.7632000000000008</v>
      </c>
      <c r="AG909" s="205"/>
      <c r="AH909" s="205"/>
      <c r="AI909" s="205"/>
      <c r="AJ909" s="205"/>
      <c r="AK909" s="4"/>
      <c r="AL909" s="4"/>
      <c r="AM909" s="309">
        <f t="shared" ca="1" si="375"/>
        <v>17.29</v>
      </c>
      <c r="AN909" s="309">
        <f t="shared" ca="1" si="376"/>
        <v>16.02</v>
      </c>
      <c r="AO909" s="310">
        <f t="shared" ca="1" si="377"/>
        <v>0.47244094488189103</v>
      </c>
      <c r="AP909" s="310" t="b">
        <f t="shared" ca="1" si="378"/>
        <v>0</v>
      </c>
      <c r="AQ909" s="309">
        <f t="shared" ca="1" si="379"/>
        <v>0</v>
      </c>
      <c r="AR909" s="205">
        <f t="shared" ca="1" si="362"/>
        <v>0</v>
      </c>
      <c r="AS909" s="45" t="b">
        <f t="shared" ca="1" si="363"/>
        <v>0</v>
      </c>
      <c r="AT909">
        <f t="shared" ca="1" si="364"/>
        <v>0</v>
      </c>
      <c r="AU909" t="b">
        <f t="shared" ca="1" si="380"/>
        <v>0</v>
      </c>
      <c r="AV909" t="b">
        <f t="shared" ca="1" si="381"/>
        <v>0</v>
      </c>
      <c r="AW909" s="266" t="b">
        <f t="shared" ca="1" si="382"/>
        <v>0</v>
      </c>
      <c r="AX909" s="266" t="b">
        <f t="shared" ca="1" si="383"/>
        <v>0</v>
      </c>
      <c r="AY909" s="266" t="b">
        <f t="shared" ca="1" si="384"/>
        <v>0</v>
      </c>
    </row>
    <row r="910" spans="1:51" x14ac:dyDescent="0.25">
      <c r="A910">
        <v>878</v>
      </c>
      <c r="B910" s="163">
        <f ca="1">OFFSET(InputPriceData!B$15,CalculationsAndCharts!$A910+$A$11,0,1,1)</f>
        <v>40739</v>
      </c>
      <c r="C910" s="3">
        <f ca="1">OFFSET(InputPriceData!G$15,CalculationsAndCharts!$A910+$A$11,IF($C$7,8,0),1,1)</f>
        <v>614200</v>
      </c>
      <c r="D910" s="4">
        <f ca="1">OFFSET(InputPriceData!C$15,CalculationsAndCharts!$A910+$A$11,IF($C$7,8,0),1,1)</f>
        <v>16.68</v>
      </c>
      <c r="E910" s="4">
        <f ca="1">OFFSET(InputPriceData!D$15,CalculationsAndCharts!$A910+$A$11,IF($C$7,8,0),1,1)</f>
        <v>16.91</v>
      </c>
      <c r="F910" s="4">
        <f ca="1">OFFSET(InputPriceData!E$15,CalculationsAndCharts!$A910+$A$11,IF($C$7,8,0),1,1)</f>
        <v>16.5</v>
      </c>
      <c r="G910" s="4">
        <f ca="1">OFFSET(InputPriceData!F$15,CalculationsAndCharts!$A910+$A$11,IF($C$7,8,0),1,1)</f>
        <v>16.79</v>
      </c>
      <c r="H910" s="128"/>
      <c r="I910" s="128"/>
      <c r="K910" s="124"/>
      <c r="L910" s="279"/>
      <c r="M910" s="281"/>
      <c r="N910" s="280"/>
      <c r="O910" s="4"/>
      <c r="P910" s="4"/>
      <c r="Q910" s="3"/>
      <c r="S910" s="309">
        <f t="shared" ca="1" si="365"/>
        <v>17.29</v>
      </c>
      <c r="T910" s="309">
        <f t="shared" ca="1" si="366"/>
        <v>15.92</v>
      </c>
      <c r="U910" s="310">
        <f t="shared" ca="1" si="358"/>
        <v>0.63503649635036474</v>
      </c>
      <c r="V910" s="310" t="b">
        <f t="shared" ca="1" si="367"/>
        <v>0</v>
      </c>
      <c r="W910" s="3" t="b">
        <f t="shared" ca="1" si="368"/>
        <v>0</v>
      </c>
      <c r="X910" s="3" t="str">
        <f t="shared" ca="1" si="369"/>
        <v/>
      </c>
      <c r="Y910" s="3" t="str">
        <f t="shared" ca="1" si="359"/>
        <v/>
      </c>
      <c r="Z910" s="3" t="str">
        <f t="shared" ca="1" si="370"/>
        <v/>
      </c>
      <c r="AA910" s="3" t="str">
        <f t="shared" ca="1" si="371"/>
        <v/>
      </c>
      <c r="AB910" s="205">
        <f t="shared" ca="1" si="372"/>
        <v>7977</v>
      </c>
      <c r="AC910" s="205">
        <f t="shared" ca="1" si="373"/>
        <v>125</v>
      </c>
      <c r="AD910" s="205">
        <f t="shared" ca="1" si="360"/>
        <v>63.816000000000003</v>
      </c>
      <c r="AE910" s="205">
        <f t="shared" ca="1" si="361"/>
        <v>13.816000000000003</v>
      </c>
      <c r="AF910" s="205">
        <f t="shared" ca="1" si="374"/>
        <v>2.7632000000000008</v>
      </c>
      <c r="AG910" s="205"/>
      <c r="AH910" s="205"/>
      <c r="AI910" s="205"/>
      <c r="AJ910" s="205"/>
      <c r="AK910" s="4"/>
      <c r="AL910" s="4"/>
      <c r="AM910" s="309">
        <f t="shared" ca="1" si="375"/>
        <v>17.29</v>
      </c>
      <c r="AN910" s="309">
        <f t="shared" ca="1" si="376"/>
        <v>16.02</v>
      </c>
      <c r="AO910" s="310">
        <f t="shared" ca="1" si="377"/>
        <v>0.60629921259842512</v>
      </c>
      <c r="AP910" s="310" t="b">
        <f t="shared" ca="1" si="378"/>
        <v>0</v>
      </c>
      <c r="AQ910" s="309">
        <f t="shared" ca="1" si="379"/>
        <v>0</v>
      </c>
      <c r="AR910" s="205">
        <f t="shared" ca="1" si="362"/>
        <v>0</v>
      </c>
      <c r="AS910" s="45" t="b">
        <f t="shared" ca="1" si="363"/>
        <v>0</v>
      </c>
      <c r="AT910">
        <f t="shared" ca="1" si="364"/>
        <v>0</v>
      </c>
      <c r="AU910" t="b">
        <f t="shared" ca="1" si="380"/>
        <v>0</v>
      </c>
      <c r="AV910" t="b">
        <f t="shared" ca="1" si="381"/>
        <v>0</v>
      </c>
      <c r="AW910" s="266" t="b">
        <f t="shared" ca="1" si="382"/>
        <v>0</v>
      </c>
      <c r="AX910" s="266" t="b">
        <f t="shared" ca="1" si="383"/>
        <v>0</v>
      </c>
      <c r="AY910" s="266" t="b">
        <f t="shared" ca="1" si="384"/>
        <v>0</v>
      </c>
    </row>
    <row r="911" spans="1:51" x14ac:dyDescent="0.25">
      <c r="A911">
        <v>879</v>
      </c>
      <c r="B911" s="163">
        <f ca="1">OFFSET(InputPriceData!B$15,CalculationsAndCharts!$A911+$A$11,0,1,1)</f>
        <v>40738</v>
      </c>
      <c r="C911" s="3">
        <f ca="1">OFFSET(InputPriceData!G$15,CalculationsAndCharts!$A911+$A$11,IF($C$7,8,0),1,1)</f>
        <v>356900</v>
      </c>
      <c r="D911" s="4">
        <f ca="1">OFFSET(InputPriceData!C$15,CalculationsAndCharts!$A911+$A$11,IF($C$7,8,0),1,1)</f>
        <v>16.93</v>
      </c>
      <c r="E911" s="4">
        <f ca="1">OFFSET(InputPriceData!D$15,CalculationsAndCharts!$A911+$A$11,IF($C$7,8,0),1,1)</f>
        <v>17.04</v>
      </c>
      <c r="F911" s="4">
        <f ca="1">OFFSET(InputPriceData!E$15,CalculationsAndCharts!$A911+$A$11,IF($C$7,8,0),1,1)</f>
        <v>16.46</v>
      </c>
      <c r="G911" s="4">
        <f ca="1">OFFSET(InputPriceData!F$15,CalculationsAndCharts!$A911+$A$11,IF($C$7,8,0),1,1)</f>
        <v>16.63</v>
      </c>
      <c r="H911" s="128"/>
      <c r="I911" s="128"/>
      <c r="K911" s="124"/>
      <c r="L911" s="279"/>
      <c r="M911" s="281"/>
      <c r="N911" s="280"/>
      <c r="O911" s="4"/>
      <c r="P911" s="4"/>
      <c r="Q911" s="3"/>
      <c r="S911" s="309">
        <f t="shared" ca="1" si="365"/>
        <v>17.29</v>
      </c>
      <c r="T911" s="309">
        <f t="shared" ca="1" si="366"/>
        <v>15.88</v>
      </c>
      <c r="U911" s="310">
        <f t="shared" ca="1" si="358"/>
        <v>0.5319148936170206</v>
      </c>
      <c r="V911" s="310" t="b">
        <f t="shared" ca="1" si="367"/>
        <v>0</v>
      </c>
      <c r="W911" s="3" t="b">
        <f t="shared" ca="1" si="368"/>
        <v>0</v>
      </c>
      <c r="X911" s="3" t="str">
        <f t="shared" ca="1" si="369"/>
        <v/>
      </c>
      <c r="Y911" s="3" t="str">
        <f t="shared" ca="1" si="359"/>
        <v/>
      </c>
      <c r="Z911" s="3" t="str">
        <f t="shared" ca="1" si="370"/>
        <v/>
      </c>
      <c r="AA911" s="3" t="str">
        <f t="shared" ca="1" si="371"/>
        <v/>
      </c>
      <c r="AB911" s="205">
        <f t="shared" ca="1" si="372"/>
        <v>7977</v>
      </c>
      <c r="AC911" s="205">
        <f t="shared" ca="1" si="373"/>
        <v>125</v>
      </c>
      <c r="AD911" s="205">
        <f t="shared" ca="1" si="360"/>
        <v>63.816000000000003</v>
      </c>
      <c r="AE911" s="205">
        <f t="shared" ca="1" si="361"/>
        <v>13.816000000000003</v>
      </c>
      <c r="AF911" s="205">
        <f t="shared" ca="1" si="374"/>
        <v>2.7632000000000008</v>
      </c>
      <c r="AG911" s="205"/>
      <c r="AH911" s="205"/>
      <c r="AI911" s="205"/>
      <c r="AJ911" s="205"/>
      <c r="AK911" s="4"/>
      <c r="AL911" s="4"/>
      <c r="AM911" s="309">
        <f t="shared" ca="1" si="375"/>
        <v>17.29</v>
      </c>
      <c r="AN911" s="309">
        <f t="shared" ca="1" si="376"/>
        <v>15.92</v>
      </c>
      <c r="AO911" s="310">
        <f t="shared" ca="1" si="377"/>
        <v>0.51824817518248134</v>
      </c>
      <c r="AP911" s="310" t="b">
        <f t="shared" ca="1" si="378"/>
        <v>0</v>
      </c>
      <c r="AQ911" s="309">
        <f t="shared" ca="1" si="379"/>
        <v>0</v>
      </c>
      <c r="AR911" s="205">
        <f t="shared" ca="1" si="362"/>
        <v>0</v>
      </c>
      <c r="AS911" s="45" t="b">
        <f t="shared" ca="1" si="363"/>
        <v>0</v>
      </c>
      <c r="AT911">
        <f t="shared" ca="1" si="364"/>
        <v>0</v>
      </c>
      <c r="AU911" t="b">
        <f t="shared" ca="1" si="380"/>
        <v>0</v>
      </c>
      <c r="AV911" t="b">
        <f t="shared" ca="1" si="381"/>
        <v>0</v>
      </c>
      <c r="AW911" s="266" t="b">
        <f t="shared" ca="1" si="382"/>
        <v>0</v>
      </c>
      <c r="AX911" s="266" t="b">
        <f t="shared" ca="1" si="383"/>
        <v>0</v>
      </c>
      <c r="AY911" s="266" t="b">
        <f t="shared" ca="1" si="384"/>
        <v>0</v>
      </c>
    </row>
    <row r="912" spans="1:51" x14ac:dyDescent="0.25">
      <c r="A912">
        <v>880</v>
      </c>
      <c r="B912" s="163">
        <f ca="1">OFFSET(InputPriceData!B$15,CalculationsAndCharts!$A912+$A$11,0,1,1)</f>
        <v>40737</v>
      </c>
      <c r="C912" s="3">
        <f ca="1">OFFSET(InputPriceData!G$15,CalculationsAndCharts!$A912+$A$11,IF($C$7,8,0),1,1)</f>
        <v>365900</v>
      </c>
      <c r="D912" s="4">
        <f ca="1">OFFSET(InputPriceData!C$15,CalculationsAndCharts!$A912+$A$11,IF($C$7,8,0),1,1)</f>
        <v>16.850000000000001</v>
      </c>
      <c r="E912" s="4">
        <f ca="1">OFFSET(InputPriceData!D$15,CalculationsAndCharts!$A912+$A$11,IF($C$7,8,0),1,1)</f>
        <v>17.09</v>
      </c>
      <c r="F912" s="4">
        <f ca="1">OFFSET(InputPriceData!E$15,CalculationsAndCharts!$A912+$A$11,IF($C$7,8,0),1,1)</f>
        <v>16.73</v>
      </c>
      <c r="G912" s="4">
        <f ca="1">OFFSET(InputPriceData!F$15,CalculationsAndCharts!$A912+$A$11,IF($C$7,8,0),1,1)</f>
        <v>16.89</v>
      </c>
      <c r="H912" s="128"/>
      <c r="I912" s="128"/>
      <c r="K912" s="124"/>
      <c r="L912" s="279"/>
      <c r="M912" s="281"/>
      <c r="N912" s="280"/>
      <c r="O912" s="4"/>
      <c r="P912" s="4"/>
      <c r="Q912" s="3"/>
      <c r="S912" s="309">
        <f t="shared" ca="1" si="365"/>
        <v>17.29</v>
      </c>
      <c r="T912" s="309">
        <f t="shared" ca="1" si="366"/>
        <v>15.88</v>
      </c>
      <c r="U912" s="310">
        <f t="shared" ca="1" si="358"/>
        <v>0.71631205673758935</v>
      </c>
      <c r="V912" s="310" t="b">
        <f t="shared" ca="1" si="367"/>
        <v>0</v>
      </c>
      <c r="W912" s="3" t="b">
        <f t="shared" ca="1" si="368"/>
        <v>0</v>
      </c>
      <c r="X912" s="3" t="str">
        <f t="shared" ca="1" si="369"/>
        <v/>
      </c>
      <c r="Y912" s="3" t="str">
        <f t="shared" ca="1" si="359"/>
        <v/>
      </c>
      <c r="Z912" s="3" t="str">
        <f t="shared" ca="1" si="370"/>
        <v/>
      </c>
      <c r="AA912" s="3" t="str">
        <f t="shared" ca="1" si="371"/>
        <v/>
      </c>
      <c r="AB912" s="205">
        <f t="shared" ca="1" si="372"/>
        <v>7977</v>
      </c>
      <c r="AC912" s="205">
        <f t="shared" ca="1" si="373"/>
        <v>125</v>
      </c>
      <c r="AD912" s="205">
        <f t="shared" ca="1" si="360"/>
        <v>63.816000000000003</v>
      </c>
      <c r="AE912" s="205">
        <f t="shared" ca="1" si="361"/>
        <v>13.816000000000003</v>
      </c>
      <c r="AF912" s="205">
        <f t="shared" ca="1" si="374"/>
        <v>2.7632000000000008</v>
      </c>
      <c r="AG912" s="205"/>
      <c r="AH912" s="205"/>
      <c r="AI912" s="205"/>
      <c r="AJ912" s="205"/>
      <c r="AK912" s="4"/>
      <c r="AL912" s="4"/>
      <c r="AM912" s="309">
        <f t="shared" ca="1" si="375"/>
        <v>17.29</v>
      </c>
      <c r="AN912" s="309">
        <f t="shared" ca="1" si="376"/>
        <v>15.92</v>
      </c>
      <c r="AO912" s="310">
        <f t="shared" ca="1" si="377"/>
        <v>0.70802919708029288</v>
      </c>
      <c r="AP912" s="310" t="b">
        <f t="shared" ca="1" si="378"/>
        <v>0</v>
      </c>
      <c r="AQ912" s="309">
        <f t="shared" ca="1" si="379"/>
        <v>0</v>
      </c>
      <c r="AR912" s="205">
        <f t="shared" ca="1" si="362"/>
        <v>0</v>
      </c>
      <c r="AS912" s="45" t="b">
        <f t="shared" ca="1" si="363"/>
        <v>0</v>
      </c>
      <c r="AT912">
        <f t="shared" ca="1" si="364"/>
        <v>0</v>
      </c>
      <c r="AU912" t="b">
        <f t="shared" ca="1" si="380"/>
        <v>0</v>
      </c>
      <c r="AV912" t="b">
        <f t="shared" ca="1" si="381"/>
        <v>0</v>
      </c>
      <c r="AW912" s="266" t="b">
        <f t="shared" ca="1" si="382"/>
        <v>0</v>
      </c>
      <c r="AX912" s="266" t="b">
        <f t="shared" ca="1" si="383"/>
        <v>0</v>
      </c>
      <c r="AY912" s="266" t="b">
        <f t="shared" ca="1" si="384"/>
        <v>0</v>
      </c>
    </row>
    <row r="913" spans="1:51" x14ac:dyDescent="0.25">
      <c r="A913">
        <v>881</v>
      </c>
      <c r="B913" s="163">
        <f ca="1">OFFSET(InputPriceData!B$15,CalculationsAndCharts!$A913+$A$11,0,1,1)</f>
        <v>40736</v>
      </c>
      <c r="C913" s="3">
        <f ca="1">OFFSET(InputPriceData!G$15,CalculationsAndCharts!$A913+$A$11,IF($C$7,8,0),1,1)</f>
        <v>249900</v>
      </c>
      <c r="D913" s="4">
        <f ca="1">OFFSET(InputPriceData!C$15,CalculationsAndCharts!$A913+$A$11,IF($C$7,8,0),1,1)</f>
        <v>16.670000000000002</v>
      </c>
      <c r="E913" s="4">
        <f ca="1">OFFSET(InputPriceData!D$15,CalculationsAndCharts!$A913+$A$11,IF($C$7,8,0),1,1)</f>
        <v>16.87</v>
      </c>
      <c r="F913" s="4">
        <f ca="1">OFFSET(InputPriceData!E$15,CalculationsAndCharts!$A913+$A$11,IF($C$7,8,0),1,1)</f>
        <v>16.52</v>
      </c>
      <c r="G913" s="4">
        <f ca="1">OFFSET(InputPriceData!F$15,CalculationsAndCharts!$A913+$A$11,IF($C$7,8,0),1,1)</f>
        <v>16.71</v>
      </c>
      <c r="H913" s="128"/>
      <c r="I913" s="128"/>
      <c r="K913" s="124"/>
      <c r="L913" s="279"/>
      <c r="M913" s="281"/>
      <c r="N913" s="280"/>
      <c r="O913" s="4"/>
      <c r="P913" s="4"/>
      <c r="Q913" s="3"/>
      <c r="S913" s="309">
        <f t="shared" ca="1" si="365"/>
        <v>17.29</v>
      </c>
      <c r="T913" s="309">
        <f t="shared" ca="1" si="366"/>
        <v>15.88</v>
      </c>
      <c r="U913" s="310">
        <f t="shared" ca="1" si="358"/>
        <v>0.58865248226950428</v>
      </c>
      <c r="V913" s="310" t="b">
        <f t="shared" ca="1" si="367"/>
        <v>0</v>
      </c>
      <c r="W913" s="3" t="b">
        <f t="shared" ca="1" si="368"/>
        <v>0</v>
      </c>
      <c r="X913" s="3" t="str">
        <f t="shared" ca="1" si="369"/>
        <v/>
      </c>
      <c r="Y913" s="3" t="str">
        <f t="shared" ca="1" si="359"/>
        <v/>
      </c>
      <c r="Z913" s="3" t="str">
        <f t="shared" ca="1" si="370"/>
        <v/>
      </c>
      <c r="AA913" s="3" t="str">
        <f t="shared" ca="1" si="371"/>
        <v/>
      </c>
      <c r="AB913" s="205">
        <f t="shared" ca="1" si="372"/>
        <v>7977</v>
      </c>
      <c r="AC913" s="205">
        <f t="shared" ca="1" si="373"/>
        <v>125</v>
      </c>
      <c r="AD913" s="205">
        <f t="shared" ca="1" si="360"/>
        <v>63.816000000000003</v>
      </c>
      <c r="AE913" s="205">
        <f t="shared" ca="1" si="361"/>
        <v>13.816000000000003</v>
      </c>
      <c r="AF913" s="205">
        <f t="shared" ca="1" si="374"/>
        <v>2.7632000000000008</v>
      </c>
      <c r="AG913" s="205"/>
      <c r="AH913" s="205"/>
      <c r="AI913" s="205"/>
      <c r="AJ913" s="205"/>
      <c r="AK913" s="4"/>
      <c r="AL913" s="4"/>
      <c r="AM913" s="309">
        <f t="shared" ca="1" si="375"/>
        <v>17.29</v>
      </c>
      <c r="AN913" s="309">
        <f t="shared" ca="1" si="376"/>
        <v>15.88</v>
      </c>
      <c r="AO913" s="310">
        <f t="shared" ca="1" si="377"/>
        <v>0.58865248226950428</v>
      </c>
      <c r="AP913" s="310" t="b">
        <f t="shared" ca="1" si="378"/>
        <v>0</v>
      </c>
      <c r="AQ913" s="309">
        <f t="shared" ca="1" si="379"/>
        <v>0</v>
      </c>
      <c r="AR913" s="205">
        <f t="shared" ca="1" si="362"/>
        <v>0</v>
      </c>
      <c r="AS913" s="45" t="b">
        <f t="shared" ca="1" si="363"/>
        <v>0</v>
      </c>
      <c r="AT913">
        <f t="shared" ca="1" si="364"/>
        <v>0</v>
      </c>
      <c r="AU913" t="b">
        <f t="shared" ca="1" si="380"/>
        <v>0</v>
      </c>
      <c r="AV913" t="b">
        <f t="shared" ca="1" si="381"/>
        <v>0</v>
      </c>
      <c r="AW913" s="266" t="b">
        <f t="shared" ca="1" si="382"/>
        <v>0</v>
      </c>
      <c r="AX913" s="266" t="b">
        <f t="shared" ca="1" si="383"/>
        <v>0</v>
      </c>
      <c r="AY913" s="266" t="b">
        <f t="shared" ca="1" si="384"/>
        <v>0</v>
      </c>
    </row>
    <row r="914" spans="1:51" x14ac:dyDescent="0.25">
      <c r="A914">
        <v>882</v>
      </c>
      <c r="B914" s="163">
        <f ca="1">OFFSET(InputPriceData!B$15,CalculationsAndCharts!$A914+$A$11,0,1,1)</f>
        <v>40735</v>
      </c>
      <c r="C914" s="3">
        <f ca="1">OFFSET(InputPriceData!G$15,CalculationsAndCharts!$A914+$A$11,IF($C$7,8,0),1,1)</f>
        <v>436000</v>
      </c>
      <c r="D914" s="4">
        <f ca="1">OFFSET(InputPriceData!C$15,CalculationsAndCharts!$A914+$A$11,IF($C$7,8,0),1,1)</f>
        <v>16.97</v>
      </c>
      <c r="E914" s="4">
        <f ca="1">OFFSET(InputPriceData!D$15,CalculationsAndCharts!$A914+$A$11,IF($C$7,8,0),1,1)</f>
        <v>17.04</v>
      </c>
      <c r="F914" s="4">
        <f ca="1">OFFSET(InputPriceData!E$15,CalculationsAndCharts!$A914+$A$11,IF($C$7,8,0),1,1)</f>
        <v>16.739999999999998</v>
      </c>
      <c r="G914" s="4">
        <f ca="1">OFFSET(InputPriceData!F$15,CalculationsAndCharts!$A914+$A$11,IF($C$7,8,0),1,1)</f>
        <v>16.77</v>
      </c>
      <c r="H914" s="128"/>
      <c r="I914" s="128"/>
      <c r="K914" s="124"/>
      <c r="L914" s="279"/>
      <c r="M914" s="281"/>
      <c r="N914" s="280"/>
      <c r="O914" s="4"/>
      <c r="P914" s="4"/>
      <c r="Q914" s="3"/>
      <c r="S914" s="309">
        <f t="shared" ca="1" si="365"/>
        <v>17.29</v>
      </c>
      <c r="T914" s="309">
        <f t="shared" ca="1" si="366"/>
        <v>15.8</v>
      </c>
      <c r="U914" s="310">
        <f t="shared" ca="1" si="358"/>
        <v>0.65100671140939592</v>
      </c>
      <c r="V914" s="310" t="b">
        <f t="shared" ca="1" si="367"/>
        <v>0</v>
      </c>
      <c r="W914" s="3" t="b">
        <f t="shared" ca="1" si="368"/>
        <v>0</v>
      </c>
      <c r="X914" s="3" t="str">
        <f t="shared" ca="1" si="369"/>
        <v/>
      </c>
      <c r="Y914" s="3" t="str">
        <f t="shared" ca="1" si="359"/>
        <v/>
      </c>
      <c r="Z914" s="3" t="str">
        <f t="shared" ca="1" si="370"/>
        <v/>
      </c>
      <c r="AA914" s="3" t="str">
        <f t="shared" ca="1" si="371"/>
        <v/>
      </c>
      <c r="AB914" s="205">
        <f t="shared" ca="1" si="372"/>
        <v>7977</v>
      </c>
      <c r="AC914" s="205">
        <f t="shared" ca="1" si="373"/>
        <v>125</v>
      </c>
      <c r="AD914" s="205">
        <f t="shared" ca="1" si="360"/>
        <v>63.816000000000003</v>
      </c>
      <c r="AE914" s="205">
        <f t="shared" ca="1" si="361"/>
        <v>13.816000000000003</v>
      </c>
      <c r="AF914" s="205">
        <f t="shared" ca="1" si="374"/>
        <v>2.7632000000000008</v>
      </c>
      <c r="AG914" s="205"/>
      <c r="AH914" s="205"/>
      <c r="AI914" s="205"/>
      <c r="AJ914" s="205"/>
      <c r="AK914" s="4"/>
      <c r="AL914" s="4"/>
      <c r="AM914" s="309">
        <f t="shared" ca="1" si="375"/>
        <v>17.29</v>
      </c>
      <c r="AN914" s="309">
        <f t="shared" ca="1" si="376"/>
        <v>15.88</v>
      </c>
      <c r="AO914" s="310">
        <f t="shared" ca="1" si="377"/>
        <v>0.63120567375886516</v>
      </c>
      <c r="AP914" s="310" t="b">
        <f t="shared" ca="1" si="378"/>
        <v>0</v>
      </c>
      <c r="AQ914" s="309">
        <f t="shared" ca="1" si="379"/>
        <v>0</v>
      </c>
      <c r="AR914" s="205">
        <f t="shared" ca="1" si="362"/>
        <v>0</v>
      </c>
      <c r="AS914" s="45" t="b">
        <f t="shared" ca="1" si="363"/>
        <v>0</v>
      </c>
      <c r="AT914">
        <f t="shared" ca="1" si="364"/>
        <v>0</v>
      </c>
      <c r="AU914" t="b">
        <f t="shared" ca="1" si="380"/>
        <v>0</v>
      </c>
      <c r="AV914" t="b">
        <f t="shared" ca="1" si="381"/>
        <v>0</v>
      </c>
      <c r="AW914" s="266" t="b">
        <f t="shared" ca="1" si="382"/>
        <v>0</v>
      </c>
      <c r="AX914" s="266" t="b">
        <f t="shared" ca="1" si="383"/>
        <v>0</v>
      </c>
      <c r="AY914" s="266" t="b">
        <f t="shared" ca="1" si="384"/>
        <v>0</v>
      </c>
    </row>
    <row r="915" spans="1:51" x14ac:dyDescent="0.25">
      <c r="A915">
        <v>883</v>
      </c>
      <c r="B915" s="163">
        <f ca="1">OFFSET(InputPriceData!B$15,CalculationsAndCharts!$A915+$A$11,0,1,1)</f>
        <v>40732</v>
      </c>
      <c r="C915" s="3">
        <f ca="1">OFFSET(InputPriceData!G$15,CalculationsAndCharts!$A915+$A$11,IF($C$7,8,0),1,1)</f>
        <v>272300</v>
      </c>
      <c r="D915" s="4">
        <f ca="1">OFFSET(InputPriceData!C$15,CalculationsAndCharts!$A915+$A$11,IF($C$7,8,0),1,1)</f>
        <v>17.100000000000001</v>
      </c>
      <c r="E915" s="4">
        <f ca="1">OFFSET(InputPriceData!D$15,CalculationsAndCharts!$A915+$A$11,IF($C$7,8,0),1,1)</f>
        <v>17.2</v>
      </c>
      <c r="F915" s="4">
        <f ca="1">OFFSET(InputPriceData!E$15,CalculationsAndCharts!$A915+$A$11,IF($C$7,8,0),1,1)</f>
        <v>17.05</v>
      </c>
      <c r="G915" s="4">
        <f ca="1">OFFSET(InputPriceData!F$15,CalculationsAndCharts!$A915+$A$11,IF($C$7,8,0),1,1)</f>
        <v>17.16</v>
      </c>
      <c r="H915" s="128"/>
      <c r="I915" s="128"/>
      <c r="K915" s="124"/>
      <c r="L915" s="279"/>
      <c r="M915" s="281"/>
      <c r="N915" s="280"/>
      <c r="O915" s="4"/>
      <c r="P915" s="4"/>
      <c r="Q915" s="3"/>
      <c r="S915" s="309">
        <f t="shared" ca="1" si="365"/>
        <v>17.29</v>
      </c>
      <c r="T915" s="309">
        <f t="shared" ca="1" si="366"/>
        <v>15.8</v>
      </c>
      <c r="U915" s="310">
        <f t="shared" ca="1" si="358"/>
        <v>0.91275167785234956</v>
      </c>
      <c r="V915" s="310" t="b">
        <f t="shared" ca="1" si="367"/>
        <v>0</v>
      </c>
      <c r="W915" s="3" t="b">
        <f t="shared" ca="1" si="368"/>
        <v>0</v>
      </c>
      <c r="X915" s="3" t="str">
        <f t="shared" ca="1" si="369"/>
        <v/>
      </c>
      <c r="Y915" s="3" t="str">
        <f t="shared" ca="1" si="359"/>
        <v/>
      </c>
      <c r="Z915" s="3" t="str">
        <f t="shared" ca="1" si="370"/>
        <v/>
      </c>
      <c r="AA915" s="3" t="str">
        <f t="shared" ca="1" si="371"/>
        <v/>
      </c>
      <c r="AB915" s="205">
        <f t="shared" ca="1" si="372"/>
        <v>7977</v>
      </c>
      <c r="AC915" s="205">
        <f t="shared" ca="1" si="373"/>
        <v>125</v>
      </c>
      <c r="AD915" s="205">
        <f t="shared" ca="1" si="360"/>
        <v>63.816000000000003</v>
      </c>
      <c r="AE915" s="205">
        <f t="shared" ca="1" si="361"/>
        <v>13.816000000000003</v>
      </c>
      <c r="AF915" s="205">
        <f t="shared" ca="1" si="374"/>
        <v>2.7632000000000008</v>
      </c>
      <c r="AG915" s="205"/>
      <c r="AH915" s="205"/>
      <c r="AI915" s="205"/>
      <c r="AJ915" s="205"/>
      <c r="AK915" s="4"/>
      <c r="AL915" s="4"/>
      <c r="AM915" s="309">
        <f t="shared" ca="1" si="375"/>
        <v>17.29</v>
      </c>
      <c r="AN915" s="309">
        <f t="shared" ca="1" si="376"/>
        <v>15.88</v>
      </c>
      <c r="AO915" s="310">
        <f t="shared" ca="1" si="377"/>
        <v>0.90780141843971696</v>
      </c>
      <c r="AP915" s="310" t="b">
        <f t="shared" ca="1" si="378"/>
        <v>0</v>
      </c>
      <c r="AQ915" s="309">
        <f t="shared" ca="1" si="379"/>
        <v>0</v>
      </c>
      <c r="AR915" s="205">
        <f t="shared" ca="1" si="362"/>
        <v>0</v>
      </c>
      <c r="AS915" s="45" t="b">
        <f t="shared" ca="1" si="363"/>
        <v>0</v>
      </c>
      <c r="AT915">
        <f t="shared" ca="1" si="364"/>
        <v>0</v>
      </c>
      <c r="AU915" t="b">
        <f t="shared" ca="1" si="380"/>
        <v>0</v>
      </c>
      <c r="AV915" t="b">
        <f t="shared" ca="1" si="381"/>
        <v>0</v>
      </c>
      <c r="AW915" s="266" t="b">
        <f t="shared" ca="1" si="382"/>
        <v>0</v>
      </c>
      <c r="AX915" s="266" t="b">
        <f t="shared" ca="1" si="383"/>
        <v>0</v>
      </c>
      <c r="AY915" s="266" t="b">
        <f t="shared" ca="1" si="384"/>
        <v>0</v>
      </c>
    </row>
    <row r="916" spans="1:51" x14ac:dyDescent="0.25">
      <c r="A916">
        <v>884</v>
      </c>
      <c r="B916" s="163">
        <f ca="1">OFFSET(InputPriceData!B$15,CalculationsAndCharts!$A916+$A$11,0,1,1)</f>
        <v>40731</v>
      </c>
      <c r="C916" s="3">
        <f ca="1">OFFSET(InputPriceData!G$15,CalculationsAndCharts!$A916+$A$11,IF($C$7,8,0),1,1)</f>
        <v>693400</v>
      </c>
      <c r="D916" s="4">
        <f ca="1">OFFSET(InputPriceData!C$15,CalculationsAndCharts!$A916+$A$11,IF($C$7,8,0),1,1)</f>
        <v>17.25</v>
      </c>
      <c r="E916" s="4">
        <f ca="1">OFFSET(InputPriceData!D$15,CalculationsAndCharts!$A916+$A$11,IF($C$7,8,0),1,1)</f>
        <v>17.37</v>
      </c>
      <c r="F916" s="4">
        <f ca="1">OFFSET(InputPriceData!E$15,CalculationsAndCharts!$A916+$A$11,IF($C$7,8,0),1,1)</f>
        <v>17.11</v>
      </c>
      <c r="G916" s="4">
        <f ca="1">OFFSET(InputPriceData!F$15,CalculationsAndCharts!$A916+$A$11,IF($C$7,8,0),1,1)</f>
        <v>17.29</v>
      </c>
      <c r="H916" s="128"/>
      <c r="I916" s="128"/>
      <c r="K916" s="124"/>
      <c r="L916" s="279"/>
      <c r="M916" s="281"/>
      <c r="N916" s="280"/>
      <c r="O916" s="4"/>
      <c r="P916" s="4"/>
      <c r="Q916" s="3"/>
      <c r="S916" s="309">
        <f t="shared" ca="1" si="365"/>
        <v>17.29</v>
      </c>
      <c r="T916" s="309">
        <f t="shared" ca="1" si="366"/>
        <v>15.66</v>
      </c>
      <c r="U916" s="310">
        <f t="shared" ca="1" si="358"/>
        <v>1</v>
      </c>
      <c r="V916" s="310" t="b">
        <f t="shared" ca="1" si="367"/>
        <v>0</v>
      </c>
      <c r="W916" s="3" t="b">
        <f t="shared" ca="1" si="368"/>
        <v>0</v>
      </c>
      <c r="X916" s="3" t="str">
        <f t="shared" ca="1" si="369"/>
        <v/>
      </c>
      <c r="Y916" s="3" t="str">
        <f t="shared" ca="1" si="359"/>
        <v/>
      </c>
      <c r="Z916" s="3" t="str">
        <f t="shared" ca="1" si="370"/>
        <v/>
      </c>
      <c r="AA916" s="3" t="str">
        <f t="shared" ca="1" si="371"/>
        <v/>
      </c>
      <c r="AB916" s="205">
        <f t="shared" ca="1" si="372"/>
        <v>7977</v>
      </c>
      <c r="AC916" s="205">
        <f t="shared" ca="1" si="373"/>
        <v>125</v>
      </c>
      <c r="AD916" s="205">
        <f t="shared" ca="1" si="360"/>
        <v>63.816000000000003</v>
      </c>
      <c r="AE916" s="205">
        <f t="shared" ca="1" si="361"/>
        <v>13.816000000000003</v>
      </c>
      <c r="AF916" s="205">
        <f t="shared" ca="1" si="374"/>
        <v>2.7632000000000008</v>
      </c>
      <c r="AG916" s="205"/>
      <c r="AH916" s="205"/>
      <c r="AI916" s="205"/>
      <c r="AJ916" s="205"/>
      <c r="AK916" s="4"/>
      <c r="AL916" s="4"/>
      <c r="AM916" s="309">
        <f t="shared" ca="1" si="375"/>
        <v>17.29</v>
      </c>
      <c r="AN916" s="309">
        <f t="shared" ca="1" si="376"/>
        <v>15.8</v>
      </c>
      <c r="AO916" s="310">
        <f t="shared" ca="1" si="377"/>
        <v>1</v>
      </c>
      <c r="AP916" s="310" t="b">
        <f t="shared" ca="1" si="378"/>
        <v>0</v>
      </c>
      <c r="AQ916" s="309">
        <f t="shared" ca="1" si="379"/>
        <v>0</v>
      </c>
      <c r="AR916" s="205">
        <f t="shared" ca="1" si="362"/>
        <v>0</v>
      </c>
      <c r="AS916" s="45" t="b">
        <f t="shared" ca="1" si="363"/>
        <v>0</v>
      </c>
      <c r="AT916">
        <f t="shared" ca="1" si="364"/>
        <v>0</v>
      </c>
      <c r="AU916" t="b">
        <f t="shared" ca="1" si="380"/>
        <v>0</v>
      </c>
      <c r="AV916" t="b">
        <f t="shared" ca="1" si="381"/>
        <v>0</v>
      </c>
      <c r="AW916" s="266" t="b">
        <f t="shared" ca="1" si="382"/>
        <v>0</v>
      </c>
      <c r="AX916" s="266" t="b">
        <f t="shared" ca="1" si="383"/>
        <v>0</v>
      </c>
      <c r="AY916" s="266" t="b">
        <f t="shared" ca="1" si="384"/>
        <v>0</v>
      </c>
    </row>
    <row r="917" spans="1:51" x14ac:dyDescent="0.25">
      <c r="A917">
        <v>885</v>
      </c>
      <c r="B917" s="163">
        <f ca="1">OFFSET(InputPriceData!B$15,CalculationsAndCharts!$A917+$A$11,0,1,1)</f>
        <v>40730</v>
      </c>
      <c r="C917" s="3">
        <f ca="1">OFFSET(InputPriceData!G$15,CalculationsAndCharts!$A917+$A$11,IF($C$7,8,0),1,1)</f>
        <v>695700</v>
      </c>
      <c r="D917" s="4">
        <f ca="1">OFFSET(InputPriceData!C$15,CalculationsAndCharts!$A917+$A$11,IF($C$7,8,0),1,1)</f>
        <v>16.829999999999998</v>
      </c>
      <c r="E917" s="4">
        <f ca="1">OFFSET(InputPriceData!D$15,CalculationsAndCharts!$A917+$A$11,IF($C$7,8,0),1,1)</f>
        <v>17.2</v>
      </c>
      <c r="F917" s="4">
        <f ca="1">OFFSET(InputPriceData!E$15,CalculationsAndCharts!$A917+$A$11,IF($C$7,8,0),1,1)</f>
        <v>16.75</v>
      </c>
      <c r="G917" s="4">
        <f ca="1">OFFSET(InputPriceData!F$15,CalculationsAndCharts!$A917+$A$11,IF($C$7,8,0),1,1)</f>
        <v>17.13</v>
      </c>
      <c r="H917" s="128"/>
      <c r="I917" s="128"/>
      <c r="K917" s="124"/>
      <c r="L917" s="279"/>
      <c r="M917" s="281"/>
      <c r="N917" s="280"/>
      <c r="O917" s="4"/>
      <c r="P917" s="4"/>
      <c r="Q917" s="3"/>
      <c r="S917" s="309">
        <f t="shared" ca="1" si="365"/>
        <v>17.13</v>
      </c>
      <c r="T917" s="309">
        <f t="shared" ca="1" si="366"/>
        <v>15.66</v>
      </c>
      <c r="U917" s="310">
        <f t="shared" ca="1" si="358"/>
        <v>1</v>
      </c>
      <c r="V917" s="310" t="b">
        <f t="shared" ca="1" si="367"/>
        <v>0</v>
      </c>
      <c r="W917" s="3" t="b">
        <f t="shared" ca="1" si="368"/>
        <v>0</v>
      </c>
      <c r="X917" s="3" t="str">
        <f t="shared" ca="1" si="369"/>
        <v/>
      </c>
      <c r="Y917" s="3" t="str">
        <f t="shared" ca="1" si="359"/>
        <v/>
      </c>
      <c r="Z917" s="3" t="str">
        <f t="shared" ca="1" si="370"/>
        <v/>
      </c>
      <c r="AA917" s="3" t="str">
        <f t="shared" ca="1" si="371"/>
        <v/>
      </c>
      <c r="AB917" s="205">
        <f t="shared" ca="1" si="372"/>
        <v>7977</v>
      </c>
      <c r="AC917" s="205">
        <f t="shared" ca="1" si="373"/>
        <v>125</v>
      </c>
      <c r="AD917" s="205">
        <f t="shared" ca="1" si="360"/>
        <v>63.816000000000003</v>
      </c>
      <c r="AE917" s="205">
        <f t="shared" ca="1" si="361"/>
        <v>13.816000000000003</v>
      </c>
      <c r="AF917" s="205">
        <f t="shared" ca="1" si="374"/>
        <v>2.7632000000000008</v>
      </c>
      <c r="AG917" s="205"/>
      <c r="AH917" s="205"/>
      <c r="AI917" s="205"/>
      <c r="AJ917" s="205"/>
      <c r="AK917" s="4"/>
      <c r="AL917" s="4"/>
      <c r="AM917" s="309">
        <f t="shared" ca="1" si="375"/>
        <v>17.13</v>
      </c>
      <c r="AN917" s="309">
        <f t="shared" ca="1" si="376"/>
        <v>15.8</v>
      </c>
      <c r="AO917" s="310">
        <f t="shared" ca="1" si="377"/>
        <v>1</v>
      </c>
      <c r="AP917" s="310" t="b">
        <f t="shared" ca="1" si="378"/>
        <v>0</v>
      </c>
      <c r="AQ917" s="309">
        <f t="shared" ca="1" si="379"/>
        <v>0</v>
      </c>
      <c r="AR917" s="205">
        <f t="shared" ca="1" si="362"/>
        <v>0</v>
      </c>
      <c r="AS917" s="45" t="b">
        <f t="shared" ca="1" si="363"/>
        <v>0</v>
      </c>
      <c r="AT917">
        <f t="shared" ca="1" si="364"/>
        <v>0</v>
      </c>
      <c r="AU917" t="b">
        <f t="shared" ca="1" si="380"/>
        <v>0</v>
      </c>
      <c r="AV917" t="b">
        <f t="shared" ca="1" si="381"/>
        <v>0</v>
      </c>
      <c r="AW917" s="266" t="b">
        <f t="shared" ca="1" si="382"/>
        <v>0</v>
      </c>
      <c r="AX917" s="266" t="b">
        <f t="shared" ca="1" si="383"/>
        <v>0</v>
      </c>
      <c r="AY917" s="266" t="b">
        <f t="shared" ca="1" si="384"/>
        <v>0</v>
      </c>
    </row>
    <row r="918" spans="1:51" x14ac:dyDescent="0.25">
      <c r="A918">
        <v>886</v>
      </c>
      <c r="B918" s="163">
        <f ca="1">OFFSET(InputPriceData!B$15,CalculationsAndCharts!$A918+$A$11,0,1,1)</f>
        <v>40729</v>
      </c>
      <c r="C918" s="3">
        <f ca="1">OFFSET(InputPriceData!G$15,CalculationsAndCharts!$A918+$A$11,IF($C$7,8,0),1,1)</f>
        <v>484600</v>
      </c>
      <c r="D918" s="4">
        <f ca="1">OFFSET(InputPriceData!C$15,CalculationsAndCharts!$A918+$A$11,IF($C$7,8,0),1,1)</f>
        <v>16.79</v>
      </c>
      <c r="E918" s="4">
        <f ca="1">OFFSET(InputPriceData!D$15,CalculationsAndCharts!$A918+$A$11,IF($C$7,8,0),1,1)</f>
        <v>16.93</v>
      </c>
      <c r="F918" s="4">
        <f ca="1">OFFSET(InputPriceData!E$15,CalculationsAndCharts!$A918+$A$11,IF($C$7,8,0),1,1)</f>
        <v>16.72</v>
      </c>
      <c r="G918" s="4">
        <f ca="1">OFFSET(InputPriceData!F$15,CalculationsAndCharts!$A918+$A$11,IF($C$7,8,0),1,1)</f>
        <v>16.8</v>
      </c>
      <c r="H918" s="128"/>
      <c r="I918" s="128"/>
      <c r="K918" s="124"/>
      <c r="L918" s="279"/>
      <c r="M918" s="281"/>
      <c r="N918" s="280"/>
      <c r="O918" s="4"/>
      <c r="P918" s="4"/>
      <c r="Q918" s="3"/>
      <c r="S918" s="309">
        <f t="shared" ca="1" si="365"/>
        <v>16.82</v>
      </c>
      <c r="T918" s="309">
        <f t="shared" ca="1" si="366"/>
        <v>15.66</v>
      </c>
      <c r="U918" s="310">
        <f t="shared" ca="1" si="358"/>
        <v>0.98275862068965558</v>
      </c>
      <c r="V918" s="310" t="b">
        <f t="shared" ca="1" si="367"/>
        <v>0</v>
      </c>
      <c r="W918" s="3" t="b">
        <f t="shared" ca="1" si="368"/>
        <v>0</v>
      </c>
      <c r="X918" s="3" t="str">
        <f t="shared" ca="1" si="369"/>
        <v/>
      </c>
      <c r="Y918" s="3" t="str">
        <f t="shared" ca="1" si="359"/>
        <v/>
      </c>
      <c r="Z918" s="3" t="str">
        <f t="shared" ca="1" si="370"/>
        <v/>
      </c>
      <c r="AA918" s="3" t="str">
        <f t="shared" ca="1" si="371"/>
        <v/>
      </c>
      <c r="AB918" s="205">
        <f t="shared" ca="1" si="372"/>
        <v>7977</v>
      </c>
      <c r="AC918" s="205">
        <f t="shared" ca="1" si="373"/>
        <v>125</v>
      </c>
      <c r="AD918" s="205">
        <f t="shared" ca="1" si="360"/>
        <v>63.816000000000003</v>
      </c>
      <c r="AE918" s="205">
        <f t="shared" ca="1" si="361"/>
        <v>13.816000000000003</v>
      </c>
      <c r="AF918" s="205">
        <f t="shared" ca="1" si="374"/>
        <v>2.7632000000000008</v>
      </c>
      <c r="AG918" s="205"/>
      <c r="AH918" s="205"/>
      <c r="AI918" s="205"/>
      <c r="AJ918" s="205"/>
      <c r="AK918" s="4"/>
      <c r="AL918" s="4"/>
      <c r="AM918" s="309">
        <f t="shared" ca="1" si="375"/>
        <v>16.82</v>
      </c>
      <c r="AN918" s="309">
        <f t="shared" ca="1" si="376"/>
        <v>15.66</v>
      </c>
      <c r="AO918" s="310">
        <f t="shared" ca="1" si="377"/>
        <v>0.98275862068965558</v>
      </c>
      <c r="AP918" s="310" t="b">
        <f t="shared" ca="1" si="378"/>
        <v>0</v>
      </c>
      <c r="AQ918" s="309">
        <f t="shared" ca="1" si="379"/>
        <v>0</v>
      </c>
      <c r="AR918" s="205">
        <f t="shared" ca="1" si="362"/>
        <v>0</v>
      </c>
      <c r="AS918" s="45" t="b">
        <f t="shared" ca="1" si="363"/>
        <v>0</v>
      </c>
      <c r="AT918">
        <f t="shared" ca="1" si="364"/>
        <v>0</v>
      </c>
      <c r="AU918" t="b">
        <f t="shared" ca="1" si="380"/>
        <v>0</v>
      </c>
      <c r="AV918" t="b">
        <f t="shared" ca="1" si="381"/>
        <v>0</v>
      </c>
      <c r="AW918" s="266" t="b">
        <f t="shared" ca="1" si="382"/>
        <v>0</v>
      </c>
      <c r="AX918" s="266" t="b">
        <f t="shared" ca="1" si="383"/>
        <v>0</v>
      </c>
      <c r="AY918" s="266" t="b">
        <f t="shared" ca="1" si="384"/>
        <v>0</v>
      </c>
    </row>
    <row r="919" spans="1:51" x14ac:dyDescent="0.25">
      <c r="A919">
        <v>887</v>
      </c>
      <c r="B919" s="163">
        <f ca="1">OFFSET(InputPriceData!B$15,CalculationsAndCharts!$A919+$A$11,0,1,1)</f>
        <v>40725</v>
      </c>
      <c r="C919" s="3">
        <f ca="1">OFFSET(InputPriceData!G$15,CalculationsAndCharts!$A919+$A$11,IF($C$7,8,0),1,1)</f>
        <v>464000</v>
      </c>
      <c r="D919" s="4">
        <f ca="1">OFFSET(InputPriceData!C$15,CalculationsAndCharts!$A919+$A$11,IF($C$7,8,0),1,1)</f>
        <v>16.57</v>
      </c>
      <c r="E919" s="4">
        <f ca="1">OFFSET(InputPriceData!D$15,CalculationsAndCharts!$A919+$A$11,IF($C$7,8,0),1,1)</f>
        <v>16.940000000000001</v>
      </c>
      <c r="F919" s="4">
        <f ca="1">OFFSET(InputPriceData!E$15,CalculationsAndCharts!$A919+$A$11,IF($C$7,8,0),1,1)</f>
        <v>16.57</v>
      </c>
      <c r="G919" s="4">
        <f ca="1">OFFSET(InputPriceData!F$15,CalculationsAndCharts!$A919+$A$11,IF($C$7,8,0),1,1)</f>
        <v>16.82</v>
      </c>
      <c r="H919" s="128"/>
      <c r="I919" s="128"/>
      <c r="K919" s="124"/>
      <c r="L919" s="279"/>
      <c r="M919" s="281"/>
      <c r="N919" s="280"/>
      <c r="O919" s="4"/>
      <c r="P919" s="4"/>
      <c r="Q919" s="3"/>
      <c r="S919" s="309">
        <f t="shared" ca="1" si="365"/>
        <v>16.82</v>
      </c>
      <c r="T919" s="309">
        <f t="shared" ca="1" si="366"/>
        <v>15.4</v>
      </c>
      <c r="U919" s="310">
        <f t="shared" ca="1" si="358"/>
        <v>1</v>
      </c>
      <c r="V919" s="310" t="b">
        <f t="shared" ca="1" si="367"/>
        <v>0</v>
      </c>
      <c r="W919" s="3" t="b">
        <f t="shared" ca="1" si="368"/>
        <v>0</v>
      </c>
      <c r="X919" s="3" t="str">
        <f t="shared" ca="1" si="369"/>
        <v/>
      </c>
      <c r="Y919" s="3" t="str">
        <f t="shared" ca="1" si="359"/>
        <v/>
      </c>
      <c r="Z919" s="3" t="str">
        <f t="shared" ca="1" si="370"/>
        <v/>
      </c>
      <c r="AA919" s="3" t="str">
        <f t="shared" ca="1" si="371"/>
        <v/>
      </c>
      <c r="AB919" s="205">
        <f t="shared" ca="1" si="372"/>
        <v>7977</v>
      </c>
      <c r="AC919" s="205">
        <f t="shared" ca="1" si="373"/>
        <v>125</v>
      </c>
      <c r="AD919" s="205">
        <f t="shared" ca="1" si="360"/>
        <v>63.816000000000003</v>
      </c>
      <c r="AE919" s="205">
        <f t="shared" ca="1" si="361"/>
        <v>13.816000000000003</v>
      </c>
      <c r="AF919" s="205">
        <f t="shared" ca="1" si="374"/>
        <v>2.7632000000000008</v>
      </c>
      <c r="AG919" s="205"/>
      <c r="AH919" s="205"/>
      <c r="AI919" s="205"/>
      <c r="AJ919" s="205"/>
      <c r="AK919" s="4"/>
      <c r="AL919" s="4"/>
      <c r="AM919" s="309">
        <f t="shared" ca="1" si="375"/>
        <v>16.82</v>
      </c>
      <c r="AN919" s="309">
        <f t="shared" ca="1" si="376"/>
        <v>15.66</v>
      </c>
      <c r="AO919" s="310">
        <f t="shared" ca="1" si="377"/>
        <v>1</v>
      </c>
      <c r="AP919" s="310" t="b">
        <f t="shared" ca="1" si="378"/>
        <v>0</v>
      </c>
      <c r="AQ919" s="309">
        <f t="shared" ca="1" si="379"/>
        <v>0</v>
      </c>
      <c r="AR919" s="205">
        <f t="shared" ca="1" si="362"/>
        <v>0</v>
      </c>
      <c r="AS919" s="45" t="b">
        <f t="shared" ca="1" si="363"/>
        <v>0</v>
      </c>
      <c r="AT919">
        <f t="shared" ca="1" si="364"/>
        <v>0</v>
      </c>
      <c r="AU919" t="b">
        <f t="shared" ca="1" si="380"/>
        <v>0</v>
      </c>
      <c r="AV919" t="b">
        <f t="shared" ca="1" si="381"/>
        <v>0</v>
      </c>
      <c r="AW919" s="266" t="b">
        <f t="shared" ca="1" si="382"/>
        <v>0</v>
      </c>
      <c r="AX919" s="266" t="b">
        <f t="shared" ca="1" si="383"/>
        <v>0</v>
      </c>
      <c r="AY919" s="266" t="b">
        <f t="shared" ca="1" si="384"/>
        <v>0</v>
      </c>
    </row>
    <row r="920" spans="1:51" x14ac:dyDescent="0.25">
      <c r="A920">
        <v>888</v>
      </c>
      <c r="B920" s="163">
        <f ca="1">OFFSET(InputPriceData!B$15,CalculationsAndCharts!$A920+$A$11,0,1,1)</f>
        <v>40724</v>
      </c>
      <c r="C920" s="3">
        <f ca="1">OFFSET(InputPriceData!G$15,CalculationsAndCharts!$A920+$A$11,IF($C$7,8,0),1,1)</f>
        <v>672400</v>
      </c>
      <c r="D920" s="4">
        <f ca="1">OFFSET(InputPriceData!C$15,CalculationsAndCharts!$A920+$A$11,IF($C$7,8,0),1,1)</f>
        <v>16.329999999999998</v>
      </c>
      <c r="E920" s="4">
        <f ca="1">OFFSET(InputPriceData!D$15,CalculationsAndCharts!$A920+$A$11,IF($C$7,8,0),1,1)</f>
        <v>16.600000000000001</v>
      </c>
      <c r="F920" s="4">
        <f ca="1">OFFSET(InputPriceData!E$15,CalculationsAndCharts!$A920+$A$11,IF($C$7,8,0),1,1)</f>
        <v>16.260000000000002</v>
      </c>
      <c r="G920" s="4">
        <f ca="1">OFFSET(InputPriceData!F$15,CalculationsAndCharts!$A920+$A$11,IF($C$7,8,0),1,1)</f>
        <v>16.559999999999999</v>
      </c>
      <c r="H920" s="128"/>
      <c r="I920" s="128"/>
      <c r="K920" s="124"/>
      <c r="L920" s="279"/>
      <c r="M920" s="281"/>
      <c r="N920" s="280"/>
      <c r="O920" s="4"/>
      <c r="P920" s="4"/>
      <c r="Q920" s="3"/>
      <c r="S920" s="309">
        <f t="shared" ca="1" si="365"/>
        <v>16.559999999999999</v>
      </c>
      <c r="T920" s="309">
        <f t="shared" ca="1" si="366"/>
        <v>15.4</v>
      </c>
      <c r="U920" s="310">
        <f t="shared" ca="1" si="358"/>
        <v>1</v>
      </c>
      <c r="V920" s="310" t="b">
        <f t="shared" ca="1" si="367"/>
        <v>0</v>
      </c>
      <c r="W920" s="3" t="b">
        <f t="shared" ca="1" si="368"/>
        <v>0</v>
      </c>
      <c r="X920" s="3" t="str">
        <f t="shared" ca="1" si="369"/>
        <v/>
      </c>
      <c r="Y920" s="3" t="str">
        <f t="shared" ca="1" si="359"/>
        <v/>
      </c>
      <c r="Z920" s="3" t="str">
        <f t="shared" ca="1" si="370"/>
        <v/>
      </c>
      <c r="AA920" s="3" t="str">
        <f t="shared" ca="1" si="371"/>
        <v/>
      </c>
      <c r="AB920" s="205">
        <f t="shared" ca="1" si="372"/>
        <v>7977</v>
      </c>
      <c r="AC920" s="205">
        <f t="shared" ca="1" si="373"/>
        <v>125</v>
      </c>
      <c r="AD920" s="205">
        <f t="shared" ca="1" si="360"/>
        <v>63.816000000000003</v>
      </c>
      <c r="AE920" s="205">
        <f t="shared" ca="1" si="361"/>
        <v>13.816000000000003</v>
      </c>
      <c r="AF920" s="205">
        <f t="shared" ca="1" si="374"/>
        <v>2.7632000000000008</v>
      </c>
      <c r="AG920" s="205"/>
      <c r="AH920" s="205"/>
      <c r="AI920" s="205"/>
      <c r="AJ920" s="205"/>
      <c r="AK920" s="4"/>
      <c r="AL920" s="4"/>
      <c r="AM920" s="309">
        <f t="shared" ca="1" si="375"/>
        <v>16.559999999999999</v>
      </c>
      <c r="AN920" s="309">
        <f t="shared" ca="1" si="376"/>
        <v>15.66</v>
      </c>
      <c r="AO920" s="310">
        <f t="shared" ca="1" si="377"/>
        <v>1</v>
      </c>
      <c r="AP920" s="310" t="b">
        <f t="shared" ca="1" si="378"/>
        <v>0</v>
      </c>
      <c r="AQ920" s="309">
        <f t="shared" ca="1" si="379"/>
        <v>0</v>
      </c>
      <c r="AR920" s="205">
        <f t="shared" ca="1" si="362"/>
        <v>0</v>
      </c>
      <c r="AS920" s="45" t="b">
        <f t="shared" ca="1" si="363"/>
        <v>0</v>
      </c>
      <c r="AT920">
        <f t="shared" ca="1" si="364"/>
        <v>0</v>
      </c>
      <c r="AU920" t="b">
        <f t="shared" ca="1" si="380"/>
        <v>0</v>
      </c>
      <c r="AV920" t="b">
        <f t="shared" ca="1" si="381"/>
        <v>0</v>
      </c>
      <c r="AW920" s="266" t="b">
        <f t="shared" ca="1" si="382"/>
        <v>0</v>
      </c>
      <c r="AX920" s="266" t="b">
        <f t="shared" ca="1" si="383"/>
        <v>0</v>
      </c>
      <c r="AY920" s="266" t="b">
        <f t="shared" ca="1" si="384"/>
        <v>0</v>
      </c>
    </row>
    <row r="921" spans="1:51" x14ac:dyDescent="0.25">
      <c r="A921">
        <v>889</v>
      </c>
      <c r="B921" s="163">
        <f ca="1">OFFSET(InputPriceData!B$15,CalculationsAndCharts!$A921+$A$11,0,1,1)</f>
        <v>40723</v>
      </c>
      <c r="C921" s="3">
        <f ca="1">OFFSET(InputPriceData!G$15,CalculationsAndCharts!$A921+$A$11,IF($C$7,8,0),1,1)</f>
        <v>431600</v>
      </c>
      <c r="D921" s="4">
        <f ca="1">OFFSET(InputPriceData!C$15,CalculationsAndCharts!$A921+$A$11,IF($C$7,8,0),1,1)</f>
        <v>16.399999999999999</v>
      </c>
      <c r="E921" s="4">
        <f ca="1">OFFSET(InputPriceData!D$15,CalculationsAndCharts!$A921+$A$11,IF($C$7,8,0),1,1)</f>
        <v>16.41</v>
      </c>
      <c r="F921" s="4">
        <f ca="1">OFFSET(InputPriceData!E$15,CalculationsAndCharts!$A921+$A$11,IF($C$7,8,0),1,1)</f>
        <v>16.22</v>
      </c>
      <c r="G921" s="4">
        <f ca="1">OFFSET(InputPriceData!F$15,CalculationsAndCharts!$A921+$A$11,IF($C$7,8,0),1,1)</f>
        <v>16.32</v>
      </c>
      <c r="H921" s="128"/>
      <c r="I921" s="128"/>
      <c r="K921" s="124"/>
      <c r="L921" s="279"/>
      <c r="M921" s="281"/>
      <c r="N921" s="280"/>
      <c r="O921" s="4"/>
      <c r="P921" s="4"/>
      <c r="Q921" s="3"/>
      <c r="S921" s="309">
        <f t="shared" ca="1" si="365"/>
        <v>16.36</v>
      </c>
      <c r="T921" s="309">
        <f t="shared" ca="1" si="366"/>
        <v>15.4</v>
      </c>
      <c r="U921" s="310">
        <f t="shared" ca="1" si="358"/>
        <v>0.95833333333333415</v>
      </c>
      <c r="V921" s="310" t="b">
        <f t="shared" ca="1" si="367"/>
        <v>0</v>
      </c>
      <c r="W921" s="3" t="b">
        <f t="shared" ca="1" si="368"/>
        <v>0</v>
      </c>
      <c r="X921" s="3" t="str">
        <f t="shared" ca="1" si="369"/>
        <v/>
      </c>
      <c r="Y921" s="3" t="str">
        <f t="shared" ca="1" si="359"/>
        <v/>
      </c>
      <c r="Z921" s="3" t="str">
        <f t="shared" ca="1" si="370"/>
        <v/>
      </c>
      <c r="AA921" s="3" t="str">
        <f t="shared" ca="1" si="371"/>
        <v/>
      </c>
      <c r="AB921" s="205">
        <f t="shared" ca="1" si="372"/>
        <v>7977</v>
      </c>
      <c r="AC921" s="205">
        <f t="shared" ca="1" si="373"/>
        <v>125</v>
      </c>
      <c r="AD921" s="205">
        <f t="shared" ca="1" si="360"/>
        <v>63.816000000000003</v>
      </c>
      <c r="AE921" s="205">
        <f t="shared" ca="1" si="361"/>
        <v>13.816000000000003</v>
      </c>
      <c r="AF921" s="205">
        <f t="shared" ca="1" si="374"/>
        <v>2.7632000000000008</v>
      </c>
      <c r="AG921" s="205"/>
      <c r="AH921" s="205"/>
      <c r="AI921" s="205"/>
      <c r="AJ921" s="205"/>
      <c r="AK921" s="4"/>
      <c r="AL921" s="4"/>
      <c r="AM921" s="309">
        <f t="shared" ca="1" si="375"/>
        <v>16.36</v>
      </c>
      <c r="AN921" s="309">
        <f t="shared" ca="1" si="376"/>
        <v>15.4</v>
      </c>
      <c r="AO921" s="310">
        <f t="shared" ca="1" si="377"/>
        <v>0.95833333333333415</v>
      </c>
      <c r="AP921" s="310" t="b">
        <f t="shared" ca="1" si="378"/>
        <v>0</v>
      </c>
      <c r="AQ921" s="309">
        <f t="shared" ca="1" si="379"/>
        <v>0</v>
      </c>
      <c r="AR921" s="205">
        <f t="shared" ca="1" si="362"/>
        <v>0</v>
      </c>
      <c r="AS921" s="45" t="b">
        <f t="shared" ca="1" si="363"/>
        <v>0</v>
      </c>
      <c r="AT921">
        <f t="shared" ca="1" si="364"/>
        <v>0</v>
      </c>
      <c r="AU921" t="b">
        <f t="shared" ca="1" si="380"/>
        <v>0</v>
      </c>
      <c r="AV921" t="b">
        <f t="shared" ca="1" si="381"/>
        <v>0</v>
      </c>
      <c r="AW921" s="266" t="b">
        <f t="shared" ca="1" si="382"/>
        <v>0</v>
      </c>
      <c r="AX921" s="266" t="b">
        <f t="shared" ca="1" si="383"/>
        <v>0</v>
      </c>
      <c r="AY921" s="266" t="b">
        <f t="shared" ca="1" si="384"/>
        <v>0</v>
      </c>
    </row>
    <row r="922" spans="1:51" x14ac:dyDescent="0.25">
      <c r="A922">
        <v>890</v>
      </c>
      <c r="B922" s="163">
        <f ca="1">OFFSET(InputPriceData!B$15,CalculationsAndCharts!$A922+$A$11,0,1,1)</f>
        <v>40722</v>
      </c>
      <c r="C922" s="3">
        <f ca="1">OFFSET(InputPriceData!G$15,CalculationsAndCharts!$A922+$A$11,IF($C$7,8,0),1,1)</f>
        <v>336700</v>
      </c>
      <c r="D922" s="4">
        <f ca="1">OFFSET(InputPriceData!C$15,CalculationsAndCharts!$A922+$A$11,IF($C$7,8,0),1,1)</f>
        <v>16.18</v>
      </c>
      <c r="E922" s="4">
        <f ca="1">OFFSET(InputPriceData!D$15,CalculationsAndCharts!$A922+$A$11,IF($C$7,8,0),1,1)</f>
        <v>16.36</v>
      </c>
      <c r="F922" s="4">
        <f ca="1">OFFSET(InputPriceData!E$15,CalculationsAndCharts!$A922+$A$11,IF($C$7,8,0),1,1)</f>
        <v>16.059999999999999</v>
      </c>
      <c r="G922" s="4">
        <f ca="1">OFFSET(InputPriceData!F$15,CalculationsAndCharts!$A922+$A$11,IF($C$7,8,0),1,1)</f>
        <v>16.36</v>
      </c>
      <c r="H922" s="128"/>
      <c r="I922" s="128"/>
      <c r="K922" s="124"/>
      <c r="L922" s="279"/>
      <c r="M922" s="281"/>
      <c r="N922" s="280"/>
      <c r="O922" s="4"/>
      <c r="P922" s="4"/>
      <c r="Q922" s="3"/>
      <c r="S922" s="309">
        <f t="shared" ca="1" si="365"/>
        <v>16.36</v>
      </c>
      <c r="T922" s="309">
        <f t="shared" ca="1" si="366"/>
        <v>15.4</v>
      </c>
      <c r="U922" s="310">
        <f t="shared" ca="1" si="358"/>
        <v>1</v>
      </c>
      <c r="V922" s="310" t="b">
        <f t="shared" ca="1" si="367"/>
        <v>0</v>
      </c>
      <c r="W922" s="3" t="b">
        <f t="shared" ca="1" si="368"/>
        <v>0</v>
      </c>
      <c r="X922" s="3" t="str">
        <f t="shared" ca="1" si="369"/>
        <v/>
      </c>
      <c r="Y922" s="3" t="str">
        <f t="shared" ca="1" si="359"/>
        <v/>
      </c>
      <c r="Z922" s="3" t="str">
        <f t="shared" ca="1" si="370"/>
        <v/>
      </c>
      <c r="AA922" s="3" t="str">
        <f t="shared" ca="1" si="371"/>
        <v/>
      </c>
      <c r="AB922" s="205">
        <f t="shared" ca="1" si="372"/>
        <v>7977</v>
      </c>
      <c r="AC922" s="205">
        <f t="shared" ca="1" si="373"/>
        <v>125</v>
      </c>
      <c r="AD922" s="205">
        <f t="shared" ca="1" si="360"/>
        <v>63.816000000000003</v>
      </c>
      <c r="AE922" s="205">
        <f t="shared" ca="1" si="361"/>
        <v>13.816000000000003</v>
      </c>
      <c r="AF922" s="205">
        <f t="shared" ca="1" si="374"/>
        <v>2.7632000000000008</v>
      </c>
      <c r="AG922" s="205"/>
      <c r="AH922" s="205"/>
      <c r="AI922" s="205"/>
      <c r="AJ922" s="205"/>
      <c r="AK922" s="4"/>
      <c r="AL922" s="4"/>
      <c r="AM922" s="309">
        <f t="shared" ca="1" si="375"/>
        <v>16.36</v>
      </c>
      <c r="AN922" s="309">
        <f t="shared" ca="1" si="376"/>
        <v>15.4</v>
      </c>
      <c r="AO922" s="310">
        <f t="shared" ca="1" si="377"/>
        <v>1</v>
      </c>
      <c r="AP922" s="310" t="b">
        <f t="shared" ca="1" si="378"/>
        <v>0</v>
      </c>
      <c r="AQ922" s="309">
        <f t="shared" ca="1" si="379"/>
        <v>0</v>
      </c>
      <c r="AR922" s="205">
        <f t="shared" ca="1" si="362"/>
        <v>0</v>
      </c>
      <c r="AS922" s="45" t="b">
        <f t="shared" ca="1" si="363"/>
        <v>0</v>
      </c>
      <c r="AT922">
        <f t="shared" ca="1" si="364"/>
        <v>0</v>
      </c>
      <c r="AU922" t="b">
        <f t="shared" ca="1" si="380"/>
        <v>0</v>
      </c>
      <c r="AV922" t="b">
        <f t="shared" ca="1" si="381"/>
        <v>0</v>
      </c>
      <c r="AW922" s="266" t="b">
        <f t="shared" ca="1" si="382"/>
        <v>0</v>
      </c>
      <c r="AX922" s="266" t="b">
        <f t="shared" ca="1" si="383"/>
        <v>0</v>
      </c>
      <c r="AY922" s="266" t="b">
        <f t="shared" ca="1" si="384"/>
        <v>0</v>
      </c>
    </row>
    <row r="923" spans="1:51" x14ac:dyDescent="0.25">
      <c r="A923">
        <v>891</v>
      </c>
      <c r="B923" s="163">
        <f ca="1">OFFSET(InputPriceData!B$15,CalculationsAndCharts!$A923+$A$11,0,1,1)</f>
        <v>40721</v>
      </c>
      <c r="C923" s="3">
        <f ca="1">OFFSET(InputPriceData!G$15,CalculationsAndCharts!$A923+$A$11,IF($C$7,8,0),1,1)</f>
        <v>377300</v>
      </c>
      <c r="D923" s="4">
        <f ca="1">OFFSET(InputPriceData!C$15,CalculationsAndCharts!$A923+$A$11,IF($C$7,8,0),1,1)</f>
        <v>15.97</v>
      </c>
      <c r="E923" s="4">
        <f ca="1">OFFSET(InputPriceData!D$15,CalculationsAndCharts!$A923+$A$11,IF($C$7,8,0),1,1)</f>
        <v>16.170000000000002</v>
      </c>
      <c r="F923" s="4">
        <f ca="1">OFFSET(InputPriceData!E$15,CalculationsAndCharts!$A923+$A$11,IF($C$7,8,0),1,1)</f>
        <v>15.89</v>
      </c>
      <c r="G923" s="4">
        <f ca="1">OFFSET(InputPriceData!F$15,CalculationsAndCharts!$A923+$A$11,IF($C$7,8,0),1,1)</f>
        <v>16.149999999999999</v>
      </c>
      <c r="H923" s="128"/>
      <c r="I923" s="128"/>
      <c r="K923" s="124"/>
      <c r="L923" s="279"/>
      <c r="M923" s="281"/>
      <c r="N923" s="280"/>
      <c r="O923" s="4"/>
      <c r="P923" s="4"/>
      <c r="Q923" s="3"/>
      <c r="S923" s="309">
        <f t="shared" ca="1" si="365"/>
        <v>16.149999999999999</v>
      </c>
      <c r="T923" s="309">
        <f t="shared" ca="1" si="366"/>
        <v>15.4</v>
      </c>
      <c r="U923" s="310">
        <f t="shared" ca="1" si="358"/>
        <v>1</v>
      </c>
      <c r="V923" s="310" t="b">
        <f t="shared" ca="1" si="367"/>
        <v>0</v>
      </c>
      <c r="W923" s="3" t="b">
        <f t="shared" ca="1" si="368"/>
        <v>0</v>
      </c>
      <c r="X923" s="3" t="str">
        <f t="shared" ca="1" si="369"/>
        <v/>
      </c>
      <c r="Y923" s="3" t="str">
        <f t="shared" ca="1" si="359"/>
        <v/>
      </c>
      <c r="Z923" s="3" t="str">
        <f t="shared" ca="1" si="370"/>
        <v/>
      </c>
      <c r="AA923" s="3" t="str">
        <f t="shared" ca="1" si="371"/>
        <v/>
      </c>
      <c r="AB923" s="205">
        <f t="shared" ca="1" si="372"/>
        <v>7977</v>
      </c>
      <c r="AC923" s="205">
        <f t="shared" ca="1" si="373"/>
        <v>125</v>
      </c>
      <c r="AD923" s="205">
        <f t="shared" ca="1" si="360"/>
        <v>63.816000000000003</v>
      </c>
      <c r="AE923" s="205">
        <f t="shared" ca="1" si="361"/>
        <v>13.816000000000003</v>
      </c>
      <c r="AF923" s="205">
        <f t="shared" ca="1" si="374"/>
        <v>2.7632000000000008</v>
      </c>
      <c r="AG923" s="205"/>
      <c r="AH923" s="205"/>
      <c r="AI923" s="205"/>
      <c r="AJ923" s="205"/>
      <c r="AK923" s="4"/>
      <c r="AL923" s="4"/>
      <c r="AM923" s="309">
        <f t="shared" ca="1" si="375"/>
        <v>16.149999999999999</v>
      </c>
      <c r="AN923" s="309">
        <f t="shared" ca="1" si="376"/>
        <v>15.4</v>
      </c>
      <c r="AO923" s="310">
        <f t="shared" ca="1" si="377"/>
        <v>1</v>
      </c>
      <c r="AP923" s="310" t="b">
        <f t="shared" ca="1" si="378"/>
        <v>0</v>
      </c>
      <c r="AQ923" s="309">
        <f t="shared" ca="1" si="379"/>
        <v>0</v>
      </c>
      <c r="AR923" s="205">
        <f t="shared" ca="1" si="362"/>
        <v>0</v>
      </c>
      <c r="AS923" s="45" t="b">
        <f t="shared" ca="1" si="363"/>
        <v>0</v>
      </c>
      <c r="AT923">
        <f t="shared" ca="1" si="364"/>
        <v>0</v>
      </c>
      <c r="AU923" t="b">
        <f t="shared" ca="1" si="380"/>
        <v>0</v>
      </c>
      <c r="AV923" t="b">
        <f t="shared" ca="1" si="381"/>
        <v>0</v>
      </c>
      <c r="AW923" s="266" t="b">
        <f t="shared" ca="1" si="382"/>
        <v>0</v>
      </c>
      <c r="AX923" s="266" t="b">
        <f t="shared" ca="1" si="383"/>
        <v>0</v>
      </c>
      <c r="AY923" s="266" t="b">
        <f t="shared" ca="1" si="384"/>
        <v>0</v>
      </c>
    </row>
    <row r="924" spans="1:51" x14ac:dyDescent="0.25">
      <c r="A924">
        <v>892</v>
      </c>
      <c r="B924" s="163">
        <f ca="1">OFFSET(InputPriceData!B$15,CalculationsAndCharts!$A924+$A$11,0,1,1)</f>
        <v>40718</v>
      </c>
      <c r="C924" s="3">
        <f ca="1">OFFSET(InputPriceData!G$15,CalculationsAndCharts!$A924+$A$11,IF($C$7,8,0),1,1)</f>
        <v>353100</v>
      </c>
      <c r="D924" s="4">
        <f ca="1">OFFSET(InputPriceData!C$15,CalculationsAndCharts!$A924+$A$11,IF($C$7,8,0),1,1)</f>
        <v>16.190000000000001</v>
      </c>
      <c r="E924" s="4">
        <f ca="1">OFFSET(InputPriceData!D$15,CalculationsAndCharts!$A924+$A$11,IF($C$7,8,0),1,1)</f>
        <v>16.25</v>
      </c>
      <c r="F924" s="4">
        <f ca="1">OFFSET(InputPriceData!E$15,CalculationsAndCharts!$A924+$A$11,IF($C$7,8,0),1,1)</f>
        <v>15.96</v>
      </c>
      <c r="G924" s="4">
        <f ca="1">OFFSET(InputPriceData!F$15,CalculationsAndCharts!$A924+$A$11,IF($C$7,8,0),1,1)</f>
        <v>16.02</v>
      </c>
      <c r="H924" s="128"/>
      <c r="I924" s="128"/>
      <c r="K924" s="124"/>
      <c r="L924" s="279"/>
      <c r="M924" s="281"/>
      <c r="N924" s="280"/>
      <c r="O924" s="4"/>
      <c r="P924" s="4"/>
      <c r="Q924" s="3"/>
      <c r="S924" s="309">
        <f t="shared" ca="1" si="365"/>
        <v>16.13</v>
      </c>
      <c r="T924" s="309">
        <f t="shared" ca="1" si="366"/>
        <v>15.4</v>
      </c>
      <c r="U924" s="310">
        <f t="shared" ca="1" si="358"/>
        <v>0.84931506849315119</v>
      </c>
      <c r="V924" s="310" t="b">
        <f t="shared" ca="1" si="367"/>
        <v>0</v>
      </c>
      <c r="W924" s="3" t="b">
        <f t="shared" ca="1" si="368"/>
        <v>1</v>
      </c>
      <c r="X924" s="3">
        <f t="shared" ca="1" si="369"/>
        <v>15.92</v>
      </c>
      <c r="Y924" s="3">
        <f t="shared" ca="1" si="359"/>
        <v>0.62814070351758566</v>
      </c>
      <c r="Z924" s="3">
        <f t="shared" ca="1" si="370"/>
        <v>0.62814070351758566</v>
      </c>
      <c r="AA924" s="3">
        <f t="shared" ca="1" si="371"/>
        <v>53</v>
      </c>
      <c r="AB924" s="205">
        <f t="shared" ca="1" si="372"/>
        <v>7977</v>
      </c>
      <c r="AC924" s="205">
        <f t="shared" ca="1" si="373"/>
        <v>125</v>
      </c>
      <c r="AD924" s="205">
        <f t="shared" ca="1" si="360"/>
        <v>63.816000000000003</v>
      </c>
      <c r="AE924" s="205">
        <f t="shared" ca="1" si="361"/>
        <v>13.816000000000003</v>
      </c>
      <c r="AF924" s="205">
        <f t="shared" ca="1" si="374"/>
        <v>2.7632000000000008</v>
      </c>
      <c r="AG924" s="205"/>
      <c r="AH924" s="205"/>
      <c r="AI924" s="205"/>
      <c r="AJ924" s="205"/>
      <c r="AK924" s="4"/>
      <c r="AL924" s="4"/>
      <c r="AM924" s="309">
        <f t="shared" ca="1" si="375"/>
        <v>16.13</v>
      </c>
      <c r="AN924" s="309">
        <f t="shared" ca="1" si="376"/>
        <v>15.4</v>
      </c>
      <c r="AO924" s="310">
        <f t="shared" ca="1" si="377"/>
        <v>0.84931506849315119</v>
      </c>
      <c r="AP924" s="310" t="b">
        <f t="shared" ca="1" si="378"/>
        <v>0</v>
      </c>
      <c r="AQ924" s="309">
        <f t="shared" ca="1" si="379"/>
        <v>0</v>
      </c>
      <c r="AR924" s="205">
        <f t="shared" ca="1" si="362"/>
        <v>0</v>
      </c>
      <c r="AS924" s="45" t="b">
        <f t="shared" ca="1" si="363"/>
        <v>0</v>
      </c>
      <c r="AT924">
        <f t="shared" ca="1" si="364"/>
        <v>0</v>
      </c>
      <c r="AU924" t="b">
        <f t="shared" ca="1" si="380"/>
        <v>0</v>
      </c>
      <c r="AV924" t="b">
        <f t="shared" ca="1" si="381"/>
        <v>0</v>
      </c>
      <c r="AW924" s="266" t="b">
        <f t="shared" ca="1" si="382"/>
        <v>0</v>
      </c>
      <c r="AX924" s="266" t="b">
        <f t="shared" ca="1" si="383"/>
        <v>0</v>
      </c>
      <c r="AY924" s="266" t="b">
        <f t="shared" ca="1" si="384"/>
        <v>0</v>
      </c>
    </row>
    <row r="925" spans="1:51" x14ac:dyDescent="0.25">
      <c r="A925">
        <v>893</v>
      </c>
      <c r="B925" s="163">
        <f ca="1">OFFSET(InputPriceData!B$15,CalculationsAndCharts!$A925+$A$11,0,1,1)</f>
        <v>40717</v>
      </c>
      <c r="C925" s="3">
        <f ca="1">OFFSET(InputPriceData!G$15,CalculationsAndCharts!$A925+$A$11,IF($C$7,8,0),1,1)</f>
        <v>524700</v>
      </c>
      <c r="D925" s="4">
        <f ca="1">OFFSET(InputPriceData!C$15,CalculationsAndCharts!$A925+$A$11,IF($C$7,8,0),1,1)</f>
        <v>15.77</v>
      </c>
      <c r="E925" s="4">
        <f ca="1">OFFSET(InputPriceData!D$15,CalculationsAndCharts!$A925+$A$11,IF($C$7,8,0),1,1)</f>
        <v>16.239999999999998</v>
      </c>
      <c r="F925" s="4">
        <f ca="1">OFFSET(InputPriceData!E$15,CalculationsAndCharts!$A925+$A$11,IF($C$7,8,0),1,1)</f>
        <v>15.71</v>
      </c>
      <c r="G925" s="4">
        <f ca="1">OFFSET(InputPriceData!F$15,CalculationsAndCharts!$A925+$A$11,IF($C$7,8,0),1,1)</f>
        <v>16.13</v>
      </c>
      <c r="H925" s="128"/>
      <c r="I925" s="128"/>
      <c r="K925" s="124"/>
      <c r="L925" s="279"/>
      <c r="M925" s="281"/>
      <c r="N925" s="280"/>
      <c r="O925" s="4"/>
      <c r="P925" s="4"/>
      <c r="Q925" s="3"/>
      <c r="S925" s="309">
        <f t="shared" ca="1" si="365"/>
        <v>16.62</v>
      </c>
      <c r="T925" s="309">
        <f t="shared" ca="1" si="366"/>
        <v>15.4</v>
      </c>
      <c r="U925" s="310">
        <f t="shared" ca="1" si="358"/>
        <v>0.59836065573770347</v>
      </c>
      <c r="V925" s="310" t="b">
        <f t="shared" ca="1" si="367"/>
        <v>0</v>
      </c>
      <c r="W925" s="3" t="b">
        <f t="shared" ca="1" si="368"/>
        <v>0</v>
      </c>
      <c r="X925" s="3" t="str">
        <f t="shared" ca="1" si="369"/>
        <v/>
      </c>
      <c r="Y925" s="3" t="str">
        <f t="shared" ca="1" si="359"/>
        <v/>
      </c>
      <c r="Z925" s="3" t="str">
        <f t="shared" ca="1" si="370"/>
        <v/>
      </c>
      <c r="AA925" s="3" t="str">
        <f t="shared" ca="1" si="371"/>
        <v/>
      </c>
      <c r="AB925" s="205">
        <f t="shared" ca="1" si="372"/>
        <v>7924</v>
      </c>
      <c r="AC925" s="205">
        <f t="shared" ca="1" si="373"/>
        <v>124</v>
      </c>
      <c r="AD925" s="205">
        <f t="shared" ca="1" si="360"/>
        <v>63.903225806451616</v>
      </c>
      <c r="AE925" s="205">
        <f t="shared" ca="1" si="361"/>
        <v>13.903225806451616</v>
      </c>
      <c r="AF925" s="205">
        <f t="shared" ca="1" si="374"/>
        <v>2.7806451612903231</v>
      </c>
      <c r="AG925" s="205"/>
      <c r="AH925" s="205"/>
      <c r="AI925" s="205"/>
      <c r="AJ925" s="205"/>
      <c r="AK925" s="4"/>
      <c r="AL925" s="4"/>
      <c r="AM925" s="309">
        <f t="shared" ca="1" si="375"/>
        <v>16.13</v>
      </c>
      <c r="AN925" s="309">
        <f t="shared" ca="1" si="376"/>
        <v>15.4</v>
      </c>
      <c r="AO925" s="310">
        <f t="shared" ca="1" si="377"/>
        <v>1</v>
      </c>
      <c r="AP925" s="310" t="b">
        <f t="shared" ca="1" si="378"/>
        <v>0</v>
      </c>
      <c r="AQ925" s="309">
        <f t="shared" ca="1" si="379"/>
        <v>0</v>
      </c>
      <c r="AR925" s="205">
        <f t="shared" ca="1" si="362"/>
        <v>0</v>
      </c>
      <c r="AS925" s="45" t="b">
        <f t="shared" ca="1" si="363"/>
        <v>0</v>
      </c>
      <c r="AT925">
        <f t="shared" ca="1" si="364"/>
        <v>0</v>
      </c>
      <c r="AU925" t="b">
        <f t="shared" ca="1" si="380"/>
        <v>0</v>
      </c>
      <c r="AV925" t="b">
        <f t="shared" ca="1" si="381"/>
        <v>0</v>
      </c>
      <c r="AW925" s="266" t="b">
        <f t="shared" ca="1" si="382"/>
        <v>0</v>
      </c>
      <c r="AX925" s="266" t="b">
        <f t="shared" ca="1" si="383"/>
        <v>0</v>
      </c>
      <c r="AY925" s="266" t="b">
        <f t="shared" ca="1" si="384"/>
        <v>0</v>
      </c>
    </row>
    <row r="926" spans="1:51" x14ac:dyDescent="0.25">
      <c r="A926">
        <v>894</v>
      </c>
      <c r="B926" s="163">
        <f ca="1">OFFSET(InputPriceData!B$15,CalculationsAndCharts!$A926+$A$11,0,1,1)</f>
        <v>40716</v>
      </c>
      <c r="C926" s="3">
        <f ca="1">OFFSET(InputPriceData!G$15,CalculationsAndCharts!$A926+$A$11,IF($C$7,8,0),1,1)</f>
        <v>459400</v>
      </c>
      <c r="D926" s="4">
        <f ca="1">OFFSET(InputPriceData!C$15,CalculationsAndCharts!$A926+$A$11,IF($C$7,8,0),1,1)</f>
        <v>16.059999999999999</v>
      </c>
      <c r="E926" s="4">
        <f ca="1">OFFSET(InputPriceData!D$15,CalculationsAndCharts!$A926+$A$11,IF($C$7,8,0),1,1)</f>
        <v>16.29</v>
      </c>
      <c r="F926" s="4">
        <f ca="1">OFFSET(InputPriceData!E$15,CalculationsAndCharts!$A926+$A$11,IF($C$7,8,0),1,1)</f>
        <v>15.91</v>
      </c>
      <c r="G926" s="4">
        <f ca="1">OFFSET(InputPriceData!F$15,CalculationsAndCharts!$A926+$A$11,IF($C$7,8,0),1,1)</f>
        <v>15.92</v>
      </c>
      <c r="H926" s="128"/>
      <c r="I926" s="128"/>
      <c r="K926" s="124"/>
      <c r="L926" s="279"/>
      <c r="M926" s="281"/>
      <c r="N926" s="280"/>
      <c r="O926" s="4"/>
      <c r="P926" s="4"/>
      <c r="Q926" s="3"/>
      <c r="S926" s="309">
        <f t="shared" ca="1" si="365"/>
        <v>16.62</v>
      </c>
      <c r="T926" s="309">
        <f t="shared" ca="1" si="366"/>
        <v>15.4</v>
      </c>
      <c r="U926" s="310">
        <f t="shared" ca="1" si="358"/>
        <v>0.42622950819672073</v>
      </c>
      <c r="V926" s="310" t="b">
        <f t="shared" ca="1" si="367"/>
        <v>0</v>
      </c>
      <c r="W926" s="3" t="b">
        <f t="shared" ca="1" si="368"/>
        <v>0</v>
      </c>
      <c r="X926" s="3" t="str">
        <f t="shared" ca="1" si="369"/>
        <v/>
      </c>
      <c r="Y926" s="3" t="str">
        <f t="shared" ca="1" si="359"/>
        <v/>
      </c>
      <c r="Z926" s="3" t="str">
        <f t="shared" ca="1" si="370"/>
        <v/>
      </c>
      <c r="AA926" s="3" t="str">
        <f t="shared" ca="1" si="371"/>
        <v/>
      </c>
      <c r="AB926" s="205">
        <f t="shared" ca="1" si="372"/>
        <v>7924</v>
      </c>
      <c r="AC926" s="205">
        <f t="shared" ca="1" si="373"/>
        <v>124</v>
      </c>
      <c r="AD926" s="205">
        <f t="shared" ca="1" si="360"/>
        <v>63.903225806451616</v>
      </c>
      <c r="AE926" s="205">
        <f t="shared" ca="1" si="361"/>
        <v>13.903225806451616</v>
      </c>
      <c r="AF926" s="205">
        <f t="shared" ca="1" si="374"/>
        <v>2.7806451612903231</v>
      </c>
      <c r="AG926" s="205"/>
      <c r="AH926" s="205"/>
      <c r="AI926" s="205"/>
      <c r="AJ926" s="205"/>
      <c r="AK926" s="4"/>
      <c r="AL926" s="4"/>
      <c r="AM926" s="309">
        <f t="shared" ca="1" si="375"/>
        <v>16.11</v>
      </c>
      <c r="AN926" s="309">
        <f t="shared" ca="1" si="376"/>
        <v>15.4</v>
      </c>
      <c r="AO926" s="310">
        <f t="shared" ca="1" si="377"/>
        <v>0.73239436619718346</v>
      </c>
      <c r="AP926" s="310" t="b">
        <f t="shared" ca="1" si="378"/>
        <v>0</v>
      </c>
      <c r="AQ926" s="309">
        <f t="shared" ca="1" si="379"/>
        <v>0</v>
      </c>
      <c r="AR926" s="205">
        <f t="shared" ca="1" si="362"/>
        <v>0</v>
      </c>
      <c r="AS926" s="45" t="b">
        <f t="shared" ca="1" si="363"/>
        <v>0</v>
      </c>
      <c r="AT926">
        <f t="shared" ca="1" si="364"/>
        <v>0</v>
      </c>
      <c r="AU926" t="b">
        <f t="shared" ca="1" si="380"/>
        <v>0</v>
      </c>
      <c r="AV926" t="b">
        <f t="shared" ca="1" si="381"/>
        <v>0</v>
      </c>
      <c r="AW926" s="266" t="b">
        <f t="shared" ca="1" si="382"/>
        <v>0</v>
      </c>
      <c r="AX926" s="266" t="b">
        <f t="shared" ca="1" si="383"/>
        <v>0</v>
      </c>
      <c r="AY926" s="266" t="b">
        <f t="shared" ca="1" si="384"/>
        <v>0</v>
      </c>
    </row>
    <row r="927" spans="1:51" x14ac:dyDescent="0.25">
      <c r="A927">
        <v>895</v>
      </c>
      <c r="B927" s="163">
        <f ca="1">OFFSET(InputPriceData!B$15,CalculationsAndCharts!$A927+$A$11,0,1,1)</f>
        <v>40715</v>
      </c>
      <c r="C927" s="3">
        <f ca="1">OFFSET(InputPriceData!G$15,CalculationsAndCharts!$A927+$A$11,IF($C$7,8,0),1,1)</f>
        <v>543400</v>
      </c>
      <c r="D927" s="4">
        <f ca="1">OFFSET(InputPriceData!C$15,CalculationsAndCharts!$A927+$A$11,IF($C$7,8,0),1,1)</f>
        <v>15.98</v>
      </c>
      <c r="E927" s="4">
        <f ca="1">OFFSET(InputPriceData!D$15,CalculationsAndCharts!$A927+$A$11,IF($C$7,8,0),1,1)</f>
        <v>16.170000000000002</v>
      </c>
      <c r="F927" s="4">
        <f ca="1">OFFSET(InputPriceData!E$15,CalculationsAndCharts!$A927+$A$11,IF($C$7,8,0),1,1)</f>
        <v>15.93</v>
      </c>
      <c r="G927" s="4">
        <f ca="1">OFFSET(InputPriceData!F$15,CalculationsAndCharts!$A927+$A$11,IF($C$7,8,0),1,1)</f>
        <v>16.11</v>
      </c>
      <c r="H927" s="128"/>
      <c r="I927" s="128"/>
      <c r="K927" s="124"/>
      <c r="L927" s="279"/>
      <c r="M927" s="281"/>
      <c r="N927" s="280"/>
      <c r="O927" s="4"/>
      <c r="P927" s="4"/>
      <c r="Q927" s="3"/>
      <c r="S927" s="309">
        <f t="shared" ca="1" si="365"/>
        <v>16.62</v>
      </c>
      <c r="T927" s="309">
        <f t="shared" ca="1" si="366"/>
        <v>15.4</v>
      </c>
      <c r="U927" s="310">
        <f t="shared" ca="1" si="358"/>
        <v>0.58196721311475308</v>
      </c>
      <c r="V927" s="310" t="b">
        <f t="shared" ca="1" si="367"/>
        <v>0</v>
      </c>
      <c r="W927" s="3" t="b">
        <f t="shared" ca="1" si="368"/>
        <v>0</v>
      </c>
      <c r="X927" s="3" t="str">
        <f t="shared" ca="1" si="369"/>
        <v/>
      </c>
      <c r="Y927" s="3" t="str">
        <f t="shared" ca="1" si="359"/>
        <v/>
      </c>
      <c r="Z927" s="3" t="str">
        <f t="shared" ca="1" si="370"/>
        <v/>
      </c>
      <c r="AA927" s="3" t="str">
        <f t="shared" ca="1" si="371"/>
        <v/>
      </c>
      <c r="AB927" s="205">
        <f t="shared" ca="1" si="372"/>
        <v>7924</v>
      </c>
      <c r="AC927" s="205">
        <f t="shared" ca="1" si="373"/>
        <v>124</v>
      </c>
      <c r="AD927" s="205">
        <f t="shared" ca="1" si="360"/>
        <v>63.903225806451616</v>
      </c>
      <c r="AE927" s="205">
        <f t="shared" ca="1" si="361"/>
        <v>13.903225806451616</v>
      </c>
      <c r="AF927" s="205">
        <f t="shared" ca="1" si="374"/>
        <v>2.7806451612903231</v>
      </c>
      <c r="AG927" s="205"/>
      <c r="AH927" s="205"/>
      <c r="AI927" s="205"/>
      <c r="AJ927" s="205"/>
      <c r="AK927" s="4"/>
      <c r="AL927" s="4"/>
      <c r="AM927" s="309">
        <f t="shared" ca="1" si="375"/>
        <v>16.62</v>
      </c>
      <c r="AN927" s="309">
        <f t="shared" ca="1" si="376"/>
        <v>15.4</v>
      </c>
      <c r="AO927" s="310">
        <f t="shared" ca="1" si="377"/>
        <v>0.58196721311475308</v>
      </c>
      <c r="AP927" s="310" t="b">
        <f t="shared" ca="1" si="378"/>
        <v>0</v>
      </c>
      <c r="AQ927" s="309">
        <f t="shared" ca="1" si="379"/>
        <v>0</v>
      </c>
      <c r="AR927" s="205">
        <f t="shared" ca="1" si="362"/>
        <v>0</v>
      </c>
      <c r="AS927" s="45" t="b">
        <f t="shared" ca="1" si="363"/>
        <v>0</v>
      </c>
      <c r="AT927">
        <f t="shared" ca="1" si="364"/>
        <v>0</v>
      </c>
      <c r="AU927" t="b">
        <f t="shared" ca="1" si="380"/>
        <v>0</v>
      </c>
      <c r="AV927" t="b">
        <f t="shared" ca="1" si="381"/>
        <v>0</v>
      </c>
      <c r="AW927" s="266" t="b">
        <f t="shared" ca="1" si="382"/>
        <v>0</v>
      </c>
      <c r="AX927" s="266" t="b">
        <f t="shared" ca="1" si="383"/>
        <v>0</v>
      </c>
      <c r="AY927" s="266" t="b">
        <f t="shared" ca="1" si="384"/>
        <v>0</v>
      </c>
    </row>
    <row r="928" spans="1:51" x14ac:dyDescent="0.25">
      <c r="A928">
        <v>896</v>
      </c>
      <c r="B928" s="163">
        <f ca="1">OFFSET(InputPriceData!B$15,CalculationsAndCharts!$A928+$A$11,0,1,1)</f>
        <v>40714</v>
      </c>
      <c r="C928" s="3">
        <f ca="1">OFFSET(InputPriceData!G$15,CalculationsAndCharts!$A928+$A$11,IF($C$7,8,0),1,1)</f>
        <v>932300</v>
      </c>
      <c r="D928" s="4">
        <f ca="1">OFFSET(InputPriceData!C$15,CalculationsAndCharts!$A928+$A$11,IF($C$7,8,0),1,1)</f>
        <v>15.92</v>
      </c>
      <c r="E928" s="4">
        <f ca="1">OFFSET(InputPriceData!D$15,CalculationsAndCharts!$A928+$A$11,IF($C$7,8,0),1,1)</f>
        <v>16.25</v>
      </c>
      <c r="F928" s="4">
        <f ca="1">OFFSET(InputPriceData!E$15,CalculationsAndCharts!$A928+$A$11,IF($C$7,8,0),1,1)</f>
        <v>15.78</v>
      </c>
      <c r="G928" s="4">
        <f ca="1">OFFSET(InputPriceData!F$15,CalculationsAndCharts!$A928+$A$11,IF($C$7,8,0),1,1)</f>
        <v>15.88</v>
      </c>
      <c r="H928" s="128"/>
      <c r="I928" s="128"/>
      <c r="K928" s="124"/>
      <c r="L928" s="279"/>
      <c r="M928" s="281"/>
      <c r="N928" s="280"/>
      <c r="O928" s="4"/>
      <c r="P928" s="4"/>
      <c r="Q928" s="3"/>
      <c r="S928" s="309">
        <f t="shared" ca="1" si="365"/>
        <v>16.62</v>
      </c>
      <c r="T928" s="309">
        <f t="shared" ca="1" si="366"/>
        <v>15.4</v>
      </c>
      <c r="U928" s="310">
        <f t="shared" ca="1" si="358"/>
        <v>0.39344262295081983</v>
      </c>
      <c r="V928" s="310" t="b">
        <f t="shared" ca="1" si="367"/>
        <v>0</v>
      </c>
      <c r="W928" s="3" t="b">
        <f t="shared" ca="1" si="368"/>
        <v>0</v>
      </c>
      <c r="X928" s="3" t="str">
        <f t="shared" ca="1" si="369"/>
        <v/>
      </c>
      <c r="Y928" s="3" t="str">
        <f t="shared" ca="1" si="359"/>
        <v/>
      </c>
      <c r="Z928" s="3" t="str">
        <f t="shared" ca="1" si="370"/>
        <v/>
      </c>
      <c r="AA928" s="3" t="str">
        <f t="shared" ca="1" si="371"/>
        <v/>
      </c>
      <c r="AB928" s="205">
        <f t="shared" ca="1" si="372"/>
        <v>7924</v>
      </c>
      <c r="AC928" s="205">
        <f t="shared" ca="1" si="373"/>
        <v>124</v>
      </c>
      <c r="AD928" s="205">
        <f t="shared" ca="1" si="360"/>
        <v>63.903225806451616</v>
      </c>
      <c r="AE928" s="205">
        <f t="shared" ca="1" si="361"/>
        <v>13.903225806451616</v>
      </c>
      <c r="AF928" s="205">
        <f t="shared" ca="1" si="374"/>
        <v>2.7806451612903231</v>
      </c>
      <c r="AG928" s="205"/>
      <c r="AH928" s="205"/>
      <c r="AI928" s="205"/>
      <c r="AJ928" s="205"/>
      <c r="AK928" s="4"/>
      <c r="AL928" s="4"/>
      <c r="AM928" s="309">
        <f t="shared" ca="1" si="375"/>
        <v>16.62</v>
      </c>
      <c r="AN928" s="309">
        <f t="shared" ca="1" si="376"/>
        <v>15.4</v>
      </c>
      <c r="AO928" s="310">
        <f t="shared" ca="1" si="377"/>
        <v>0.39344262295081983</v>
      </c>
      <c r="AP928" s="310" t="b">
        <f t="shared" ca="1" si="378"/>
        <v>0</v>
      </c>
      <c r="AQ928" s="309">
        <f t="shared" ca="1" si="379"/>
        <v>0</v>
      </c>
      <c r="AR928" s="205">
        <f t="shared" ca="1" si="362"/>
        <v>0</v>
      </c>
      <c r="AS928" s="45" t="b">
        <f t="shared" ca="1" si="363"/>
        <v>0</v>
      </c>
      <c r="AT928">
        <f t="shared" ca="1" si="364"/>
        <v>0</v>
      </c>
      <c r="AU928" t="b">
        <f t="shared" ca="1" si="380"/>
        <v>0</v>
      </c>
      <c r="AV928" t="b">
        <f t="shared" ca="1" si="381"/>
        <v>0</v>
      </c>
      <c r="AW928" s="266" t="b">
        <f t="shared" ca="1" si="382"/>
        <v>0</v>
      </c>
      <c r="AX928" s="266" t="b">
        <f t="shared" ca="1" si="383"/>
        <v>0</v>
      </c>
      <c r="AY928" s="266" t="b">
        <f t="shared" ca="1" si="384"/>
        <v>0</v>
      </c>
    </row>
    <row r="929" spans="1:51" x14ac:dyDescent="0.25">
      <c r="A929">
        <v>897</v>
      </c>
      <c r="B929" s="163">
        <f ca="1">OFFSET(InputPriceData!B$15,CalculationsAndCharts!$A929+$A$11,0,1,1)</f>
        <v>40711</v>
      </c>
      <c r="C929" s="3">
        <f ca="1">OFFSET(InputPriceData!G$15,CalculationsAndCharts!$A929+$A$11,IF($C$7,8,0),1,1)</f>
        <v>607500</v>
      </c>
      <c r="D929" s="4">
        <f ca="1">OFFSET(InputPriceData!C$15,CalculationsAndCharts!$A929+$A$11,IF($C$7,8,0),1,1)</f>
        <v>16.100000000000001</v>
      </c>
      <c r="E929" s="4">
        <f ca="1">OFFSET(InputPriceData!D$15,CalculationsAndCharts!$A929+$A$11,IF($C$7,8,0),1,1)</f>
        <v>16.309999999999999</v>
      </c>
      <c r="F929" s="4">
        <f ca="1">OFFSET(InputPriceData!E$15,CalculationsAndCharts!$A929+$A$11,IF($C$7,8,0),1,1)</f>
        <v>16</v>
      </c>
      <c r="G929" s="4">
        <f ca="1">OFFSET(InputPriceData!F$15,CalculationsAndCharts!$A929+$A$11,IF($C$7,8,0),1,1)</f>
        <v>16.02</v>
      </c>
      <c r="H929" s="128"/>
      <c r="I929" s="128"/>
      <c r="K929" s="124"/>
      <c r="L929" s="279"/>
      <c r="M929" s="281"/>
      <c r="N929" s="280"/>
      <c r="O929" s="4"/>
      <c r="P929" s="4"/>
      <c r="Q929" s="3"/>
      <c r="S929" s="309">
        <f t="shared" ca="1" si="365"/>
        <v>16.62</v>
      </c>
      <c r="T929" s="309">
        <f t="shared" ca="1" si="366"/>
        <v>15.4</v>
      </c>
      <c r="U929" s="310">
        <f t="shared" ref="U929:U992" ca="1" si="385">IFERROR((G929- T929)/(S929-T929),0)</f>
        <v>0.50819672131147453</v>
      </c>
      <c r="V929" s="310" t="b">
        <f t="shared" ca="1" si="367"/>
        <v>0</v>
      </c>
      <c r="W929" s="3" t="b">
        <f t="shared" ca="1" si="368"/>
        <v>1</v>
      </c>
      <c r="X929" s="3">
        <f t="shared" ca="1" si="369"/>
        <v>16.079999999999998</v>
      </c>
      <c r="Y929" s="3">
        <f t="shared" ref="Y929:Y992" ca="1" si="386">IF(W929,IFERROR(100*(G929-X929)/X929,0),"")</f>
        <v>-0.37313432835820104</v>
      </c>
      <c r="Z929" s="3">
        <f t="shared" ca="1" si="370"/>
        <v>-0.37313432835820104</v>
      </c>
      <c r="AA929" s="3">
        <f t="shared" ca="1" si="371"/>
        <v>48</v>
      </c>
      <c r="AB929" s="205">
        <f t="shared" ca="1" si="372"/>
        <v>7924</v>
      </c>
      <c r="AC929" s="205">
        <f t="shared" ca="1" si="373"/>
        <v>124</v>
      </c>
      <c r="AD929" s="205">
        <f t="shared" ref="AD929:AD992" ca="1" si="387">IFERROR(AB929/AC929,0)</f>
        <v>63.903225806451616</v>
      </c>
      <c r="AE929" s="205">
        <f t="shared" ref="AE929:AE992" ca="1" si="388">IFERROR(AB929/AC929-50,0)</f>
        <v>13.903225806451616</v>
      </c>
      <c r="AF929" s="205">
        <f t="shared" ca="1" si="374"/>
        <v>2.7806451612903231</v>
      </c>
      <c r="AG929" s="205"/>
      <c r="AH929" s="205"/>
      <c r="AI929" s="205"/>
      <c r="AJ929" s="205"/>
      <c r="AK929" s="4"/>
      <c r="AL929" s="4"/>
      <c r="AM929" s="309">
        <f t="shared" ca="1" si="375"/>
        <v>16.62</v>
      </c>
      <c r="AN929" s="309">
        <f t="shared" ca="1" si="376"/>
        <v>15.4</v>
      </c>
      <c r="AO929" s="310">
        <f t="shared" ca="1" si="377"/>
        <v>0.50819672131147453</v>
      </c>
      <c r="AP929" s="310" t="b">
        <f t="shared" ca="1" si="378"/>
        <v>0</v>
      </c>
      <c r="AQ929" s="309">
        <f t="shared" ca="1" si="379"/>
        <v>0</v>
      </c>
      <c r="AR929" s="205">
        <f t="shared" ref="AR929:AR992" ca="1" si="389">IF(AND(NOT(AX930),AW929),D929*(1-$E$22),IF(AX929,AR930,0))</f>
        <v>0</v>
      </c>
      <c r="AS929" s="45" t="b">
        <f t="shared" ref="AS929:AS992" ca="1" si="390">AND(AX929,F929&lt;AR929)</f>
        <v>0</v>
      </c>
      <c r="AT929">
        <f t="shared" ref="AT929:AT992" ca="1" si="391">IF(AX929,AT930+1,0)</f>
        <v>0</v>
      </c>
      <c r="AU929" t="b">
        <f t="shared" ca="1" si="380"/>
        <v>0</v>
      </c>
      <c r="AV929" t="b">
        <f t="shared" ca="1" si="381"/>
        <v>0</v>
      </c>
      <c r="AW929" s="266" t="b">
        <f t="shared" ca="1" si="382"/>
        <v>0</v>
      </c>
      <c r="AX929" s="266" t="b">
        <f t="shared" ca="1" si="383"/>
        <v>0</v>
      </c>
      <c r="AY929" s="266" t="b">
        <f t="shared" ca="1" si="384"/>
        <v>0</v>
      </c>
    </row>
    <row r="930" spans="1:51" x14ac:dyDescent="0.25">
      <c r="A930">
        <v>898</v>
      </c>
      <c r="B930" s="163">
        <f ca="1">OFFSET(InputPriceData!B$15,CalculationsAndCharts!$A930+$A$11,0,1,1)</f>
        <v>40710</v>
      </c>
      <c r="C930" s="3">
        <f ca="1">OFFSET(InputPriceData!G$15,CalculationsAndCharts!$A930+$A$11,IF($C$7,8,0),1,1)</f>
        <v>373500</v>
      </c>
      <c r="D930" s="4">
        <f ca="1">OFFSET(InputPriceData!C$15,CalculationsAndCharts!$A930+$A$11,IF($C$7,8,0),1,1)</f>
        <v>15.84</v>
      </c>
      <c r="E930" s="4">
        <f ca="1">OFFSET(InputPriceData!D$15,CalculationsAndCharts!$A930+$A$11,IF($C$7,8,0),1,1)</f>
        <v>16.12</v>
      </c>
      <c r="F930" s="4">
        <f ca="1">OFFSET(InputPriceData!E$15,CalculationsAndCharts!$A930+$A$11,IF($C$7,8,0),1,1)</f>
        <v>15.82</v>
      </c>
      <c r="G930" s="4">
        <f ca="1">OFFSET(InputPriceData!F$15,CalculationsAndCharts!$A930+$A$11,IF($C$7,8,0),1,1)</f>
        <v>16.010000000000002</v>
      </c>
      <c r="H930" s="128"/>
      <c r="I930" s="128"/>
      <c r="K930" s="124"/>
      <c r="L930" s="279"/>
      <c r="M930" s="281"/>
      <c r="N930" s="280"/>
      <c r="O930" s="4"/>
      <c r="P930" s="4"/>
      <c r="Q930" s="3"/>
      <c r="S930" s="309">
        <f t="shared" ref="S930:S993" ca="1" si="392">MAX(OFFSET($G930,0,0,$A$19,1))</f>
        <v>16.62</v>
      </c>
      <c r="T930" s="309">
        <f t="shared" ref="T930:T993" ca="1" si="393">MIN(OFFSET($G930,0,0,$A$19,1))</f>
        <v>15.4</v>
      </c>
      <c r="U930" s="310">
        <f t="shared" ca="1" si="385"/>
        <v>0.50000000000000078</v>
      </c>
      <c r="V930" s="310" t="b">
        <f t="shared" ref="V930:V993" ca="1" si="394">AND(U930&lt;$A$20,U931&gt;$A$20)</f>
        <v>0</v>
      </c>
      <c r="W930" s="3" t="b">
        <f t="shared" ref="W930:W993" ca="1" si="395">OFFSET(V930,($A$21-1),0,1,1)</f>
        <v>0</v>
      </c>
      <c r="X930" s="3" t="str">
        <f t="shared" ref="X930:X993" ca="1" si="396">IF($W930,OFFSET($G930,$A$19-1,0,1,1),"")</f>
        <v/>
      </c>
      <c r="Y930" s="3" t="str">
        <f t="shared" ca="1" si="386"/>
        <v/>
      </c>
      <c r="Z930" s="3" t="str">
        <f t="shared" ref="Z930:Z993" ca="1" si="397">IF(W930,IF(Y930&lt;-10,10,IF(Y930&gt;10,10,Y930)),"")</f>
        <v/>
      </c>
      <c r="AA930" s="3" t="str">
        <f t="shared" ref="AA930:AA993" ca="1" si="398">IF(W930,INT(5*(Z930+10)),"")</f>
        <v/>
      </c>
      <c r="AB930" s="205">
        <f t="shared" ref="AB930:AB993" ca="1" si="399">IF(A930&gt;$A$23,0,IF(W930,AA930,0))+AB931</f>
        <v>7876</v>
      </c>
      <c r="AC930" s="205">
        <f t="shared" ref="AC930:AC993" ca="1" si="400">IF(A930&gt;$A$23,0,IF(W930,1,0))+AC931</f>
        <v>123</v>
      </c>
      <c r="AD930" s="205">
        <f t="shared" ca="1" si="387"/>
        <v>64.032520325203251</v>
      </c>
      <c r="AE930" s="205">
        <f t="shared" ca="1" si="388"/>
        <v>14.032520325203251</v>
      </c>
      <c r="AF930" s="205">
        <f t="shared" ref="AF930:AF993" ca="1" si="401">AE930*0.2</f>
        <v>2.8065040650406505</v>
      </c>
      <c r="AG930" s="205"/>
      <c r="AH930" s="205"/>
      <c r="AI930" s="205"/>
      <c r="AJ930" s="205"/>
      <c r="AK930" s="4"/>
      <c r="AL930" s="4"/>
      <c r="AM930" s="309">
        <f t="shared" ref="AM930:AM993" ca="1" si="402">MAX(OFFSET($G930,0,0,$E$19,1))</f>
        <v>16.62</v>
      </c>
      <c r="AN930" s="309">
        <f t="shared" ref="AN930:AN993" ca="1" si="403">MIN(OFFSET($G930,0,0,$E$19,1))</f>
        <v>15.4</v>
      </c>
      <c r="AO930" s="310">
        <f t="shared" ref="AO930:AO993" ca="1" si="404">IFERROR(($G930- AN930)/(AM930-AN930),0)</f>
        <v>0.50000000000000078</v>
      </c>
      <c r="AP930" s="310" t="b">
        <f t="shared" ref="AP930:AP993" ca="1" si="405">AND(AO930&lt;$E$20,AO931&gt;$E$20)</f>
        <v>0</v>
      </c>
      <c r="AQ930" s="309">
        <f t="shared" ref="AQ930:AQ993" ca="1" si="406">IF(AND(NOT(AX931),AW930),D930*($E$22),IF(AX930,AQ931,0))</f>
        <v>0</v>
      </c>
      <c r="AR930" s="205">
        <f t="shared" ca="1" si="389"/>
        <v>0</v>
      </c>
      <c r="AS930" s="45" t="b">
        <f t="shared" ca="1" si="390"/>
        <v>0</v>
      </c>
      <c r="AT930">
        <f t="shared" ca="1" si="391"/>
        <v>0</v>
      </c>
      <c r="AU930" t="b">
        <f t="shared" ref="AU930:AU993" ca="1" si="407">(AT930&gt;=$E$21)</f>
        <v>0</v>
      </c>
      <c r="AV930" t="b">
        <f t="shared" ref="AV930:AV993" ca="1" si="408">OR(AS930,AU930)</f>
        <v>0</v>
      </c>
      <c r="AW930" s="266" t="b">
        <f t="shared" ref="AW930:AW993" ca="1" si="409">AND($AP931,NOT(AX931))</f>
        <v>0</v>
      </c>
      <c r="AX930" s="266" t="b">
        <f t="shared" ref="AX930:AX993" ca="1" si="410">IF(AX931,IF(AY930,FALSE,AX931),IF(AW930,TRUE,AX931))</f>
        <v>0</v>
      </c>
      <c r="AY930" s="266" t="b">
        <f t="shared" ref="AY930:AY993" ca="1" si="411">AND(AX931,AND(AV931&lt;&gt;AV932,AV931))</f>
        <v>0</v>
      </c>
    </row>
    <row r="931" spans="1:51" x14ac:dyDescent="0.25">
      <c r="A931">
        <v>899</v>
      </c>
      <c r="B931" s="163">
        <f ca="1">OFFSET(InputPriceData!B$15,CalculationsAndCharts!$A931+$A$11,0,1,1)</f>
        <v>40709</v>
      </c>
      <c r="C931" s="3">
        <f ca="1">OFFSET(InputPriceData!G$15,CalculationsAndCharts!$A931+$A$11,IF($C$7,8,0),1,1)</f>
        <v>508300</v>
      </c>
      <c r="D931" s="4">
        <f ca="1">OFFSET(InputPriceData!C$15,CalculationsAndCharts!$A931+$A$11,IF($C$7,8,0),1,1)</f>
        <v>15.87</v>
      </c>
      <c r="E931" s="4">
        <f ca="1">OFFSET(InputPriceData!D$15,CalculationsAndCharts!$A931+$A$11,IF($C$7,8,0),1,1)</f>
        <v>16.079999999999998</v>
      </c>
      <c r="F931" s="4">
        <f ca="1">OFFSET(InputPriceData!E$15,CalculationsAndCharts!$A931+$A$11,IF($C$7,8,0),1,1)</f>
        <v>15.76</v>
      </c>
      <c r="G931" s="4">
        <f ca="1">OFFSET(InputPriceData!F$15,CalculationsAndCharts!$A931+$A$11,IF($C$7,8,0),1,1)</f>
        <v>15.8</v>
      </c>
      <c r="H931" s="128"/>
      <c r="I931" s="128"/>
      <c r="K931" s="124"/>
      <c r="L931" s="279"/>
      <c r="M931" s="281"/>
      <c r="N931" s="280"/>
      <c r="O931" s="4"/>
      <c r="P931" s="4"/>
      <c r="Q931" s="3"/>
      <c r="S931" s="309">
        <f t="shared" ca="1" si="392"/>
        <v>16.62</v>
      </c>
      <c r="T931" s="309">
        <f t="shared" ca="1" si="393"/>
        <v>15.4</v>
      </c>
      <c r="U931" s="310">
        <f t="shared" ca="1" si="385"/>
        <v>0.32786885245901654</v>
      </c>
      <c r="V931" s="310" t="b">
        <f t="shared" ca="1" si="394"/>
        <v>0</v>
      </c>
      <c r="W931" s="3" t="b">
        <f t="shared" ca="1" si="395"/>
        <v>0</v>
      </c>
      <c r="X931" s="3" t="str">
        <f t="shared" ca="1" si="396"/>
        <v/>
      </c>
      <c r="Y931" s="3" t="str">
        <f t="shared" ca="1" si="386"/>
        <v/>
      </c>
      <c r="Z931" s="3" t="str">
        <f t="shared" ca="1" si="397"/>
        <v/>
      </c>
      <c r="AA931" s="3" t="str">
        <f t="shared" ca="1" si="398"/>
        <v/>
      </c>
      <c r="AB931" s="205">
        <f t="shared" ca="1" si="399"/>
        <v>7876</v>
      </c>
      <c r="AC931" s="205">
        <f t="shared" ca="1" si="400"/>
        <v>123</v>
      </c>
      <c r="AD931" s="205">
        <f t="shared" ca="1" si="387"/>
        <v>64.032520325203251</v>
      </c>
      <c r="AE931" s="205">
        <f t="shared" ca="1" si="388"/>
        <v>14.032520325203251</v>
      </c>
      <c r="AF931" s="205">
        <f t="shared" ca="1" si="401"/>
        <v>2.8065040650406505</v>
      </c>
      <c r="AG931" s="205"/>
      <c r="AH931" s="205"/>
      <c r="AI931" s="205"/>
      <c r="AJ931" s="205"/>
      <c r="AK931" s="4"/>
      <c r="AL931" s="4"/>
      <c r="AM931" s="309">
        <f t="shared" ca="1" si="402"/>
        <v>16.62</v>
      </c>
      <c r="AN931" s="309">
        <f t="shared" ca="1" si="403"/>
        <v>15.4</v>
      </c>
      <c r="AO931" s="310">
        <f t="shared" ca="1" si="404"/>
        <v>0.32786885245901654</v>
      </c>
      <c r="AP931" s="310" t="b">
        <f t="shared" ca="1" si="405"/>
        <v>0</v>
      </c>
      <c r="AQ931" s="309">
        <f t="shared" ca="1" si="406"/>
        <v>0</v>
      </c>
      <c r="AR931" s="205">
        <f t="shared" ca="1" si="389"/>
        <v>0</v>
      </c>
      <c r="AS931" s="45" t="b">
        <f t="shared" ca="1" si="390"/>
        <v>0</v>
      </c>
      <c r="AT931">
        <f t="shared" ca="1" si="391"/>
        <v>0</v>
      </c>
      <c r="AU931" t="b">
        <f t="shared" ca="1" si="407"/>
        <v>0</v>
      </c>
      <c r="AV931" t="b">
        <f t="shared" ca="1" si="408"/>
        <v>0</v>
      </c>
      <c r="AW931" s="266" t="b">
        <f t="shared" ca="1" si="409"/>
        <v>0</v>
      </c>
      <c r="AX931" s="266" t="b">
        <f t="shared" ca="1" si="410"/>
        <v>0</v>
      </c>
      <c r="AY931" s="266" t="b">
        <f t="shared" ca="1" si="411"/>
        <v>0</v>
      </c>
    </row>
    <row r="932" spans="1:51" x14ac:dyDescent="0.25">
      <c r="A932">
        <v>900</v>
      </c>
      <c r="B932" s="163">
        <f ca="1">OFFSET(InputPriceData!B$15,CalculationsAndCharts!$A932+$A$11,0,1,1)</f>
        <v>40708</v>
      </c>
      <c r="C932" s="3">
        <f ca="1">OFFSET(InputPriceData!G$15,CalculationsAndCharts!$A932+$A$11,IF($C$7,8,0),1,1)</f>
        <v>296900</v>
      </c>
      <c r="D932" s="4">
        <f ca="1">OFFSET(InputPriceData!C$15,CalculationsAndCharts!$A932+$A$11,IF($C$7,8,0),1,1)</f>
        <v>15.78</v>
      </c>
      <c r="E932" s="4">
        <f ca="1">OFFSET(InputPriceData!D$15,CalculationsAndCharts!$A932+$A$11,IF($C$7,8,0),1,1)</f>
        <v>16.010000000000002</v>
      </c>
      <c r="F932" s="4">
        <f ca="1">OFFSET(InputPriceData!E$15,CalculationsAndCharts!$A932+$A$11,IF($C$7,8,0),1,1)</f>
        <v>15.78</v>
      </c>
      <c r="G932" s="4">
        <f ca="1">OFFSET(InputPriceData!F$15,CalculationsAndCharts!$A932+$A$11,IF($C$7,8,0),1,1)</f>
        <v>15.99</v>
      </c>
      <c r="H932" s="128"/>
      <c r="I932" s="128"/>
      <c r="K932" s="124"/>
      <c r="L932" s="279"/>
      <c r="M932" s="281"/>
      <c r="N932" s="280"/>
      <c r="O932" s="4"/>
      <c r="P932" s="4"/>
      <c r="Q932" s="3"/>
      <c r="S932" s="309">
        <f t="shared" ca="1" si="392"/>
        <v>16.62</v>
      </c>
      <c r="T932" s="309">
        <f t="shared" ca="1" si="393"/>
        <v>15.4</v>
      </c>
      <c r="U932" s="310">
        <f t="shared" ca="1" si="385"/>
        <v>0.48360655737704883</v>
      </c>
      <c r="V932" s="310" t="b">
        <f t="shared" ca="1" si="394"/>
        <v>0</v>
      </c>
      <c r="W932" s="3" t="b">
        <f t="shared" ca="1" si="395"/>
        <v>0</v>
      </c>
      <c r="X932" s="3" t="str">
        <f t="shared" ca="1" si="396"/>
        <v/>
      </c>
      <c r="Y932" s="3" t="str">
        <f t="shared" ca="1" si="386"/>
        <v/>
      </c>
      <c r="Z932" s="3" t="str">
        <f t="shared" ca="1" si="397"/>
        <v/>
      </c>
      <c r="AA932" s="3" t="str">
        <f t="shared" ca="1" si="398"/>
        <v/>
      </c>
      <c r="AB932" s="205">
        <f t="shared" ca="1" si="399"/>
        <v>7876</v>
      </c>
      <c r="AC932" s="205">
        <f t="shared" ca="1" si="400"/>
        <v>123</v>
      </c>
      <c r="AD932" s="205">
        <f t="shared" ca="1" si="387"/>
        <v>64.032520325203251</v>
      </c>
      <c r="AE932" s="205">
        <f t="shared" ca="1" si="388"/>
        <v>14.032520325203251</v>
      </c>
      <c r="AF932" s="205">
        <f t="shared" ca="1" si="401"/>
        <v>2.8065040650406505</v>
      </c>
      <c r="AG932" s="205"/>
      <c r="AH932" s="205"/>
      <c r="AI932" s="205"/>
      <c r="AJ932" s="205"/>
      <c r="AK932" s="4"/>
      <c r="AL932" s="4"/>
      <c r="AM932" s="309">
        <f t="shared" ca="1" si="402"/>
        <v>16.62</v>
      </c>
      <c r="AN932" s="309">
        <f t="shared" ca="1" si="403"/>
        <v>15.4</v>
      </c>
      <c r="AO932" s="310">
        <f t="shared" ca="1" si="404"/>
        <v>0.48360655737704883</v>
      </c>
      <c r="AP932" s="310" t="b">
        <f t="shared" ca="1" si="405"/>
        <v>0</v>
      </c>
      <c r="AQ932" s="309">
        <f t="shared" ca="1" si="406"/>
        <v>0</v>
      </c>
      <c r="AR932" s="205">
        <f t="shared" ca="1" si="389"/>
        <v>0</v>
      </c>
      <c r="AS932" s="45" t="b">
        <f t="shared" ca="1" si="390"/>
        <v>0</v>
      </c>
      <c r="AT932">
        <f t="shared" ca="1" si="391"/>
        <v>0</v>
      </c>
      <c r="AU932" t="b">
        <f t="shared" ca="1" si="407"/>
        <v>0</v>
      </c>
      <c r="AV932" t="b">
        <f t="shared" ca="1" si="408"/>
        <v>0</v>
      </c>
      <c r="AW932" s="266" t="b">
        <f t="shared" ca="1" si="409"/>
        <v>0</v>
      </c>
      <c r="AX932" s="266" t="b">
        <f t="shared" ca="1" si="410"/>
        <v>0</v>
      </c>
      <c r="AY932" s="266" t="b">
        <f t="shared" ca="1" si="411"/>
        <v>0</v>
      </c>
    </row>
    <row r="933" spans="1:51" x14ac:dyDescent="0.25">
      <c r="A933">
        <v>901</v>
      </c>
      <c r="B933" s="163">
        <f ca="1">OFFSET(InputPriceData!B$15,CalculationsAndCharts!$A933+$A$11,0,1,1)</f>
        <v>40707</v>
      </c>
      <c r="C933" s="3">
        <f ca="1">OFFSET(InputPriceData!G$15,CalculationsAndCharts!$A933+$A$11,IF($C$7,8,0),1,1)</f>
        <v>438900</v>
      </c>
      <c r="D933" s="4">
        <f ca="1">OFFSET(InputPriceData!C$15,CalculationsAndCharts!$A933+$A$11,IF($C$7,8,0),1,1)</f>
        <v>15.81</v>
      </c>
      <c r="E933" s="4">
        <f ca="1">OFFSET(InputPriceData!D$15,CalculationsAndCharts!$A933+$A$11,IF($C$7,8,0),1,1)</f>
        <v>15.86</v>
      </c>
      <c r="F933" s="4">
        <f ca="1">OFFSET(InputPriceData!E$15,CalculationsAndCharts!$A933+$A$11,IF($C$7,8,0),1,1)</f>
        <v>15.6</v>
      </c>
      <c r="G933" s="4">
        <f ca="1">OFFSET(InputPriceData!F$15,CalculationsAndCharts!$A933+$A$11,IF($C$7,8,0),1,1)</f>
        <v>15.66</v>
      </c>
      <c r="H933" s="128"/>
      <c r="I933" s="128"/>
      <c r="K933" s="124"/>
      <c r="L933" s="279"/>
      <c r="M933" s="281"/>
      <c r="N933" s="280"/>
      <c r="O933" s="4"/>
      <c r="P933" s="4"/>
      <c r="Q933" s="3"/>
      <c r="S933" s="309">
        <f t="shared" ca="1" si="392"/>
        <v>16.62</v>
      </c>
      <c r="T933" s="309">
        <f t="shared" ca="1" si="393"/>
        <v>15.4</v>
      </c>
      <c r="U933" s="310">
        <f t="shared" ca="1" si="385"/>
        <v>0.21311475409836036</v>
      </c>
      <c r="V933" s="310" t="b">
        <f t="shared" ca="1" si="394"/>
        <v>0</v>
      </c>
      <c r="W933" s="3" t="b">
        <f t="shared" ca="1" si="395"/>
        <v>0</v>
      </c>
      <c r="X933" s="3" t="str">
        <f t="shared" ca="1" si="396"/>
        <v/>
      </c>
      <c r="Y933" s="3" t="str">
        <f t="shared" ca="1" si="386"/>
        <v/>
      </c>
      <c r="Z933" s="3" t="str">
        <f t="shared" ca="1" si="397"/>
        <v/>
      </c>
      <c r="AA933" s="3" t="str">
        <f t="shared" ca="1" si="398"/>
        <v/>
      </c>
      <c r="AB933" s="205">
        <f t="shared" ca="1" si="399"/>
        <v>7876</v>
      </c>
      <c r="AC933" s="205">
        <f t="shared" ca="1" si="400"/>
        <v>123</v>
      </c>
      <c r="AD933" s="205">
        <f t="shared" ca="1" si="387"/>
        <v>64.032520325203251</v>
      </c>
      <c r="AE933" s="205">
        <f t="shared" ca="1" si="388"/>
        <v>14.032520325203251</v>
      </c>
      <c r="AF933" s="205">
        <f t="shared" ca="1" si="401"/>
        <v>2.8065040650406505</v>
      </c>
      <c r="AG933" s="205"/>
      <c r="AH933" s="205"/>
      <c r="AI933" s="205"/>
      <c r="AJ933" s="205"/>
      <c r="AK933" s="4"/>
      <c r="AL933" s="4"/>
      <c r="AM933" s="309">
        <f t="shared" ca="1" si="402"/>
        <v>16.62</v>
      </c>
      <c r="AN933" s="309">
        <f t="shared" ca="1" si="403"/>
        <v>15.4</v>
      </c>
      <c r="AO933" s="310">
        <f t="shared" ca="1" si="404"/>
        <v>0.21311475409836036</v>
      </c>
      <c r="AP933" s="310" t="b">
        <f t="shared" ca="1" si="405"/>
        <v>0</v>
      </c>
      <c r="AQ933" s="309">
        <f t="shared" ca="1" si="406"/>
        <v>0</v>
      </c>
      <c r="AR933" s="205">
        <f t="shared" ca="1" si="389"/>
        <v>0</v>
      </c>
      <c r="AS933" s="45" t="b">
        <f t="shared" ca="1" si="390"/>
        <v>0</v>
      </c>
      <c r="AT933">
        <f t="shared" ca="1" si="391"/>
        <v>0</v>
      </c>
      <c r="AU933" t="b">
        <f t="shared" ca="1" si="407"/>
        <v>0</v>
      </c>
      <c r="AV933" t="b">
        <f t="shared" ca="1" si="408"/>
        <v>0</v>
      </c>
      <c r="AW933" s="266" t="b">
        <f t="shared" ca="1" si="409"/>
        <v>0</v>
      </c>
      <c r="AX933" s="266" t="b">
        <f t="shared" ca="1" si="410"/>
        <v>0</v>
      </c>
      <c r="AY933" s="266" t="b">
        <f t="shared" ca="1" si="411"/>
        <v>0</v>
      </c>
    </row>
    <row r="934" spans="1:51" x14ac:dyDescent="0.25">
      <c r="A934">
        <v>902</v>
      </c>
      <c r="B934" s="163">
        <f ca="1">OFFSET(InputPriceData!B$15,CalculationsAndCharts!$A934+$A$11,0,1,1)</f>
        <v>40704</v>
      </c>
      <c r="C934" s="3">
        <f ca="1">OFFSET(InputPriceData!G$15,CalculationsAndCharts!$A934+$A$11,IF($C$7,8,0),1,1)</f>
        <v>1035300</v>
      </c>
      <c r="D934" s="4">
        <f ca="1">OFFSET(InputPriceData!C$15,CalculationsAndCharts!$A934+$A$11,IF($C$7,8,0),1,1)</f>
        <v>15.58</v>
      </c>
      <c r="E934" s="4">
        <f ca="1">OFFSET(InputPriceData!D$15,CalculationsAndCharts!$A934+$A$11,IF($C$7,8,0),1,1)</f>
        <v>15.92</v>
      </c>
      <c r="F934" s="4">
        <f ca="1">OFFSET(InputPriceData!E$15,CalculationsAndCharts!$A934+$A$11,IF($C$7,8,0),1,1)</f>
        <v>15.52</v>
      </c>
      <c r="G934" s="4">
        <f ca="1">OFFSET(InputPriceData!F$15,CalculationsAndCharts!$A934+$A$11,IF($C$7,8,0),1,1)</f>
        <v>15.78</v>
      </c>
      <c r="H934" s="128"/>
      <c r="I934" s="128"/>
      <c r="K934" s="124"/>
      <c r="L934" s="279"/>
      <c r="M934" s="281"/>
      <c r="N934" s="280"/>
      <c r="O934" s="4"/>
      <c r="P934" s="4"/>
      <c r="Q934" s="3"/>
      <c r="S934" s="309">
        <f t="shared" ca="1" si="392"/>
        <v>16.62</v>
      </c>
      <c r="T934" s="309">
        <f t="shared" ca="1" si="393"/>
        <v>15.4</v>
      </c>
      <c r="U934" s="310">
        <f t="shared" ca="1" si="385"/>
        <v>0.31147540983606459</v>
      </c>
      <c r="V934" s="310" t="b">
        <f t="shared" ca="1" si="394"/>
        <v>0</v>
      </c>
      <c r="W934" s="3" t="b">
        <f t="shared" ca="1" si="395"/>
        <v>0</v>
      </c>
      <c r="X934" s="3" t="str">
        <f t="shared" ca="1" si="396"/>
        <v/>
      </c>
      <c r="Y934" s="3" t="str">
        <f t="shared" ca="1" si="386"/>
        <v/>
      </c>
      <c r="Z934" s="3" t="str">
        <f t="shared" ca="1" si="397"/>
        <v/>
      </c>
      <c r="AA934" s="3" t="str">
        <f t="shared" ca="1" si="398"/>
        <v/>
      </c>
      <c r="AB934" s="205">
        <f t="shared" ca="1" si="399"/>
        <v>7876</v>
      </c>
      <c r="AC934" s="205">
        <f t="shared" ca="1" si="400"/>
        <v>123</v>
      </c>
      <c r="AD934" s="205">
        <f t="shared" ca="1" si="387"/>
        <v>64.032520325203251</v>
      </c>
      <c r="AE934" s="205">
        <f t="shared" ca="1" si="388"/>
        <v>14.032520325203251</v>
      </c>
      <c r="AF934" s="205">
        <f t="shared" ca="1" si="401"/>
        <v>2.8065040650406505</v>
      </c>
      <c r="AG934" s="205"/>
      <c r="AH934" s="205"/>
      <c r="AI934" s="205"/>
      <c r="AJ934" s="205"/>
      <c r="AK934" s="4"/>
      <c r="AL934" s="4"/>
      <c r="AM934" s="309">
        <f t="shared" ca="1" si="402"/>
        <v>16.62</v>
      </c>
      <c r="AN934" s="309">
        <f t="shared" ca="1" si="403"/>
        <v>15.4</v>
      </c>
      <c r="AO934" s="310">
        <f t="shared" ca="1" si="404"/>
        <v>0.31147540983606459</v>
      </c>
      <c r="AP934" s="310" t="b">
        <f t="shared" ca="1" si="405"/>
        <v>0</v>
      </c>
      <c r="AQ934" s="309">
        <f t="shared" ca="1" si="406"/>
        <v>0</v>
      </c>
      <c r="AR934" s="205">
        <f t="shared" ca="1" si="389"/>
        <v>0</v>
      </c>
      <c r="AS934" s="45" t="b">
        <f t="shared" ca="1" si="390"/>
        <v>0</v>
      </c>
      <c r="AT934">
        <f t="shared" ca="1" si="391"/>
        <v>0</v>
      </c>
      <c r="AU934" t="b">
        <f t="shared" ca="1" si="407"/>
        <v>0</v>
      </c>
      <c r="AV934" t="b">
        <f t="shared" ca="1" si="408"/>
        <v>0</v>
      </c>
      <c r="AW934" s="266" t="b">
        <f t="shared" ca="1" si="409"/>
        <v>0</v>
      </c>
      <c r="AX934" s="266" t="b">
        <f t="shared" ca="1" si="410"/>
        <v>0</v>
      </c>
      <c r="AY934" s="266" t="b">
        <f t="shared" ca="1" si="411"/>
        <v>0</v>
      </c>
    </row>
    <row r="935" spans="1:51" x14ac:dyDescent="0.25">
      <c r="A935">
        <v>903</v>
      </c>
      <c r="B935" s="163">
        <f ca="1">OFFSET(InputPriceData!B$15,CalculationsAndCharts!$A935+$A$11,0,1,1)</f>
        <v>40703</v>
      </c>
      <c r="C935" s="3">
        <f ca="1">OFFSET(InputPriceData!G$15,CalculationsAndCharts!$A935+$A$11,IF($C$7,8,0),1,1)</f>
        <v>916300</v>
      </c>
      <c r="D935" s="4">
        <f ca="1">OFFSET(InputPriceData!C$15,CalculationsAndCharts!$A935+$A$11,IF($C$7,8,0),1,1)</f>
        <v>15.45</v>
      </c>
      <c r="E935" s="4">
        <f ca="1">OFFSET(InputPriceData!D$15,CalculationsAndCharts!$A935+$A$11,IF($C$7,8,0),1,1)</f>
        <v>15.75</v>
      </c>
      <c r="F935" s="4">
        <f ca="1">OFFSET(InputPriceData!E$15,CalculationsAndCharts!$A935+$A$11,IF($C$7,8,0),1,1)</f>
        <v>15.32</v>
      </c>
      <c r="G935" s="4">
        <f ca="1">OFFSET(InputPriceData!F$15,CalculationsAndCharts!$A935+$A$11,IF($C$7,8,0),1,1)</f>
        <v>15.71</v>
      </c>
      <c r="H935" s="128"/>
      <c r="I935" s="128"/>
      <c r="K935" s="124"/>
      <c r="L935" s="279"/>
      <c r="M935" s="281"/>
      <c r="N935" s="280"/>
      <c r="O935" s="4"/>
      <c r="P935" s="4"/>
      <c r="Q935" s="3"/>
      <c r="S935" s="309">
        <f t="shared" ca="1" si="392"/>
        <v>16.62</v>
      </c>
      <c r="T935" s="309">
        <f t="shared" ca="1" si="393"/>
        <v>15.4</v>
      </c>
      <c r="U935" s="310">
        <f t="shared" ca="1" si="385"/>
        <v>0.25409836065573799</v>
      </c>
      <c r="V935" s="310" t="b">
        <f t="shared" ca="1" si="394"/>
        <v>0</v>
      </c>
      <c r="W935" s="3" t="b">
        <f t="shared" ca="1" si="395"/>
        <v>0</v>
      </c>
      <c r="X935" s="3" t="str">
        <f t="shared" ca="1" si="396"/>
        <v/>
      </c>
      <c r="Y935" s="3" t="str">
        <f t="shared" ca="1" si="386"/>
        <v/>
      </c>
      <c r="Z935" s="3" t="str">
        <f t="shared" ca="1" si="397"/>
        <v/>
      </c>
      <c r="AA935" s="3" t="str">
        <f t="shared" ca="1" si="398"/>
        <v/>
      </c>
      <c r="AB935" s="205">
        <f t="shared" ca="1" si="399"/>
        <v>7876</v>
      </c>
      <c r="AC935" s="205">
        <f t="shared" ca="1" si="400"/>
        <v>123</v>
      </c>
      <c r="AD935" s="205">
        <f t="shared" ca="1" si="387"/>
        <v>64.032520325203251</v>
      </c>
      <c r="AE935" s="205">
        <f t="shared" ca="1" si="388"/>
        <v>14.032520325203251</v>
      </c>
      <c r="AF935" s="205">
        <f t="shared" ca="1" si="401"/>
        <v>2.8065040650406505</v>
      </c>
      <c r="AG935" s="205"/>
      <c r="AH935" s="205"/>
      <c r="AI935" s="205"/>
      <c r="AJ935" s="205"/>
      <c r="AK935" s="4"/>
      <c r="AL935" s="4"/>
      <c r="AM935" s="309">
        <f t="shared" ca="1" si="402"/>
        <v>16.62</v>
      </c>
      <c r="AN935" s="309">
        <f t="shared" ca="1" si="403"/>
        <v>15.4</v>
      </c>
      <c r="AO935" s="310">
        <f t="shared" ca="1" si="404"/>
        <v>0.25409836065573799</v>
      </c>
      <c r="AP935" s="310" t="b">
        <f t="shared" ca="1" si="405"/>
        <v>0</v>
      </c>
      <c r="AQ935" s="309">
        <f t="shared" ca="1" si="406"/>
        <v>0</v>
      </c>
      <c r="AR935" s="205">
        <f t="shared" ca="1" si="389"/>
        <v>0</v>
      </c>
      <c r="AS935" s="45" t="b">
        <f t="shared" ca="1" si="390"/>
        <v>0</v>
      </c>
      <c r="AT935">
        <f t="shared" ca="1" si="391"/>
        <v>0</v>
      </c>
      <c r="AU935" t="b">
        <f t="shared" ca="1" si="407"/>
        <v>0</v>
      </c>
      <c r="AV935" t="b">
        <f t="shared" ca="1" si="408"/>
        <v>0</v>
      </c>
      <c r="AW935" s="266" t="b">
        <f t="shared" ca="1" si="409"/>
        <v>0</v>
      </c>
      <c r="AX935" s="266" t="b">
        <f t="shared" ca="1" si="410"/>
        <v>0</v>
      </c>
      <c r="AY935" s="266" t="b">
        <f t="shared" ca="1" si="411"/>
        <v>0</v>
      </c>
    </row>
    <row r="936" spans="1:51" x14ac:dyDescent="0.25">
      <c r="A936">
        <v>904</v>
      </c>
      <c r="B936" s="163">
        <f ca="1">OFFSET(InputPriceData!B$15,CalculationsAndCharts!$A936+$A$11,0,1,1)</f>
        <v>40702</v>
      </c>
      <c r="C936" s="3">
        <f ca="1">OFFSET(InputPriceData!G$15,CalculationsAndCharts!$A936+$A$11,IF($C$7,8,0),1,1)</f>
        <v>821800</v>
      </c>
      <c r="D936" s="4">
        <f ca="1">OFFSET(InputPriceData!C$15,CalculationsAndCharts!$A936+$A$11,IF($C$7,8,0),1,1)</f>
        <v>15.42</v>
      </c>
      <c r="E936" s="4">
        <f ca="1">OFFSET(InputPriceData!D$15,CalculationsAndCharts!$A936+$A$11,IF($C$7,8,0),1,1)</f>
        <v>15.54</v>
      </c>
      <c r="F936" s="4">
        <f ca="1">OFFSET(InputPriceData!E$15,CalculationsAndCharts!$A936+$A$11,IF($C$7,8,0),1,1)</f>
        <v>15.32</v>
      </c>
      <c r="G936" s="4">
        <f ca="1">OFFSET(InputPriceData!F$15,CalculationsAndCharts!$A936+$A$11,IF($C$7,8,0),1,1)</f>
        <v>15.4</v>
      </c>
      <c r="H936" s="128"/>
      <c r="I936" s="128"/>
      <c r="K936" s="124"/>
      <c r="L936" s="279"/>
      <c r="M936" s="281"/>
      <c r="N936" s="280"/>
      <c r="O936" s="4"/>
      <c r="P936" s="4"/>
      <c r="Q936" s="3"/>
      <c r="S936" s="309">
        <f t="shared" ca="1" si="392"/>
        <v>16.62</v>
      </c>
      <c r="T936" s="309">
        <f t="shared" ca="1" si="393"/>
        <v>15.4</v>
      </c>
      <c r="U936" s="310">
        <f t="shared" ca="1" si="385"/>
        <v>0</v>
      </c>
      <c r="V936" s="310" t="b">
        <f t="shared" ca="1" si="394"/>
        <v>0</v>
      </c>
      <c r="W936" s="3" t="b">
        <f t="shared" ca="1" si="395"/>
        <v>0</v>
      </c>
      <c r="X936" s="3" t="str">
        <f t="shared" ca="1" si="396"/>
        <v/>
      </c>
      <c r="Y936" s="3" t="str">
        <f t="shared" ca="1" si="386"/>
        <v/>
      </c>
      <c r="Z936" s="3" t="str">
        <f t="shared" ca="1" si="397"/>
        <v/>
      </c>
      <c r="AA936" s="3" t="str">
        <f t="shared" ca="1" si="398"/>
        <v/>
      </c>
      <c r="AB936" s="205">
        <f t="shared" ca="1" si="399"/>
        <v>7876</v>
      </c>
      <c r="AC936" s="205">
        <f t="shared" ca="1" si="400"/>
        <v>123</v>
      </c>
      <c r="AD936" s="205">
        <f t="shared" ca="1" si="387"/>
        <v>64.032520325203251</v>
      </c>
      <c r="AE936" s="205">
        <f t="shared" ca="1" si="388"/>
        <v>14.032520325203251</v>
      </c>
      <c r="AF936" s="205">
        <f t="shared" ca="1" si="401"/>
        <v>2.8065040650406505</v>
      </c>
      <c r="AG936" s="205"/>
      <c r="AH936" s="205"/>
      <c r="AI936" s="205"/>
      <c r="AJ936" s="205"/>
      <c r="AK936" s="4"/>
      <c r="AL936" s="4"/>
      <c r="AM936" s="309">
        <f t="shared" ca="1" si="402"/>
        <v>16.62</v>
      </c>
      <c r="AN936" s="309">
        <f t="shared" ca="1" si="403"/>
        <v>15.4</v>
      </c>
      <c r="AO936" s="310">
        <f t="shared" ca="1" si="404"/>
        <v>0</v>
      </c>
      <c r="AP936" s="310" t="b">
        <f t="shared" ca="1" si="405"/>
        <v>0</v>
      </c>
      <c r="AQ936" s="309">
        <f t="shared" ca="1" si="406"/>
        <v>0</v>
      </c>
      <c r="AR936" s="205">
        <f t="shared" ca="1" si="389"/>
        <v>0</v>
      </c>
      <c r="AS936" s="45" t="b">
        <f t="shared" ca="1" si="390"/>
        <v>0</v>
      </c>
      <c r="AT936">
        <f t="shared" ca="1" si="391"/>
        <v>0</v>
      </c>
      <c r="AU936" t="b">
        <f t="shared" ca="1" si="407"/>
        <v>0</v>
      </c>
      <c r="AV936" t="b">
        <f t="shared" ca="1" si="408"/>
        <v>0</v>
      </c>
      <c r="AW936" s="266" t="b">
        <f t="shared" ca="1" si="409"/>
        <v>0</v>
      </c>
      <c r="AX936" s="266" t="b">
        <f t="shared" ca="1" si="410"/>
        <v>0</v>
      </c>
      <c r="AY936" s="266" t="b">
        <f t="shared" ca="1" si="411"/>
        <v>0</v>
      </c>
    </row>
    <row r="937" spans="1:51" x14ac:dyDescent="0.25">
      <c r="A937">
        <v>905</v>
      </c>
      <c r="B937" s="163">
        <f ca="1">OFFSET(InputPriceData!B$15,CalculationsAndCharts!$A937+$A$11,0,1,1)</f>
        <v>40701</v>
      </c>
      <c r="C937" s="3">
        <f ca="1">OFFSET(InputPriceData!G$15,CalculationsAndCharts!$A937+$A$11,IF($C$7,8,0),1,1)</f>
        <v>519700</v>
      </c>
      <c r="D937" s="4">
        <f ca="1">OFFSET(InputPriceData!C$15,CalculationsAndCharts!$A937+$A$11,IF($C$7,8,0),1,1)</f>
        <v>15.53</v>
      </c>
      <c r="E937" s="4">
        <f ca="1">OFFSET(InputPriceData!D$15,CalculationsAndCharts!$A937+$A$11,IF($C$7,8,0),1,1)</f>
        <v>15.64</v>
      </c>
      <c r="F937" s="4">
        <f ca="1">OFFSET(InputPriceData!E$15,CalculationsAndCharts!$A937+$A$11,IF($C$7,8,0),1,1)</f>
        <v>15.4</v>
      </c>
      <c r="G937" s="4">
        <f ca="1">OFFSET(InputPriceData!F$15,CalculationsAndCharts!$A937+$A$11,IF($C$7,8,0),1,1)</f>
        <v>15.41</v>
      </c>
      <c r="H937" s="128"/>
      <c r="I937" s="128"/>
      <c r="K937" s="124"/>
      <c r="L937" s="279"/>
      <c r="M937" s="281"/>
      <c r="N937" s="280"/>
      <c r="O937" s="4"/>
      <c r="P937" s="4"/>
      <c r="Q937" s="3"/>
      <c r="S937" s="309">
        <f t="shared" ca="1" si="392"/>
        <v>16.62</v>
      </c>
      <c r="T937" s="309">
        <f t="shared" ca="1" si="393"/>
        <v>15.41</v>
      </c>
      <c r="U937" s="310">
        <f t="shared" ca="1" si="385"/>
        <v>0</v>
      </c>
      <c r="V937" s="310" t="b">
        <f t="shared" ca="1" si="394"/>
        <v>0</v>
      </c>
      <c r="W937" s="3" t="b">
        <f t="shared" ca="1" si="395"/>
        <v>0</v>
      </c>
      <c r="X937" s="3" t="str">
        <f t="shared" ca="1" si="396"/>
        <v/>
      </c>
      <c r="Y937" s="3" t="str">
        <f t="shared" ca="1" si="386"/>
        <v/>
      </c>
      <c r="Z937" s="3" t="str">
        <f t="shared" ca="1" si="397"/>
        <v/>
      </c>
      <c r="AA937" s="3" t="str">
        <f t="shared" ca="1" si="398"/>
        <v/>
      </c>
      <c r="AB937" s="205">
        <f t="shared" ca="1" si="399"/>
        <v>7876</v>
      </c>
      <c r="AC937" s="205">
        <f t="shared" ca="1" si="400"/>
        <v>123</v>
      </c>
      <c r="AD937" s="205">
        <f t="shared" ca="1" si="387"/>
        <v>64.032520325203251</v>
      </c>
      <c r="AE937" s="205">
        <f t="shared" ca="1" si="388"/>
        <v>14.032520325203251</v>
      </c>
      <c r="AF937" s="205">
        <f t="shared" ca="1" si="401"/>
        <v>2.8065040650406505</v>
      </c>
      <c r="AG937" s="205"/>
      <c r="AH937" s="205"/>
      <c r="AI937" s="205"/>
      <c r="AJ937" s="205"/>
      <c r="AK937" s="4"/>
      <c r="AL937" s="4"/>
      <c r="AM937" s="309">
        <f t="shared" ca="1" si="402"/>
        <v>16.62</v>
      </c>
      <c r="AN937" s="309">
        <f t="shared" ca="1" si="403"/>
        <v>15.41</v>
      </c>
      <c r="AO937" s="310">
        <f t="shared" ca="1" si="404"/>
        <v>0</v>
      </c>
      <c r="AP937" s="310" t="b">
        <f t="shared" ca="1" si="405"/>
        <v>0</v>
      </c>
      <c r="AQ937" s="309">
        <f t="shared" ca="1" si="406"/>
        <v>0</v>
      </c>
      <c r="AR937" s="205">
        <f t="shared" ca="1" si="389"/>
        <v>0</v>
      </c>
      <c r="AS937" s="45" t="b">
        <f t="shared" ca="1" si="390"/>
        <v>0</v>
      </c>
      <c r="AT937">
        <f t="shared" ca="1" si="391"/>
        <v>0</v>
      </c>
      <c r="AU937" t="b">
        <f t="shared" ca="1" si="407"/>
        <v>0</v>
      </c>
      <c r="AV937" t="b">
        <f t="shared" ca="1" si="408"/>
        <v>0</v>
      </c>
      <c r="AW937" s="266" t="b">
        <f t="shared" ca="1" si="409"/>
        <v>0</v>
      </c>
      <c r="AX937" s="266" t="b">
        <f t="shared" ca="1" si="410"/>
        <v>0</v>
      </c>
      <c r="AY937" s="266" t="b">
        <f t="shared" ca="1" si="411"/>
        <v>0</v>
      </c>
    </row>
    <row r="938" spans="1:51" x14ac:dyDescent="0.25">
      <c r="A938">
        <v>906</v>
      </c>
      <c r="B938" s="163">
        <f ca="1">OFFSET(InputPriceData!B$15,CalculationsAndCharts!$A938+$A$11,0,1,1)</f>
        <v>40700</v>
      </c>
      <c r="C938" s="3">
        <f ca="1">OFFSET(InputPriceData!G$15,CalculationsAndCharts!$A938+$A$11,IF($C$7,8,0),1,1)</f>
        <v>577100</v>
      </c>
      <c r="D938" s="4">
        <f ca="1">OFFSET(InputPriceData!C$15,CalculationsAndCharts!$A938+$A$11,IF($C$7,8,0),1,1)</f>
        <v>15.71</v>
      </c>
      <c r="E938" s="4">
        <f ca="1">OFFSET(InputPriceData!D$15,CalculationsAndCharts!$A938+$A$11,IF($C$7,8,0),1,1)</f>
        <v>15.77</v>
      </c>
      <c r="F938" s="4">
        <f ca="1">OFFSET(InputPriceData!E$15,CalculationsAndCharts!$A938+$A$11,IF($C$7,8,0),1,1)</f>
        <v>15.44</v>
      </c>
      <c r="G938" s="4">
        <f ca="1">OFFSET(InputPriceData!F$15,CalculationsAndCharts!$A938+$A$11,IF($C$7,8,0),1,1)</f>
        <v>15.44</v>
      </c>
      <c r="H938" s="128"/>
      <c r="I938" s="128"/>
      <c r="K938" s="124"/>
      <c r="L938" s="279"/>
      <c r="M938" s="281"/>
      <c r="N938" s="280"/>
      <c r="O938" s="4"/>
      <c r="P938" s="4"/>
      <c r="Q938" s="3"/>
      <c r="S938" s="309">
        <f t="shared" ca="1" si="392"/>
        <v>16.62</v>
      </c>
      <c r="T938" s="309">
        <f t="shared" ca="1" si="393"/>
        <v>15.44</v>
      </c>
      <c r="U938" s="310">
        <f t="shared" ca="1" si="385"/>
        <v>0</v>
      </c>
      <c r="V938" s="310" t="b">
        <f t="shared" ca="1" si="394"/>
        <v>0</v>
      </c>
      <c r="W938" s="3" t="b">
        <f t="shared" ca="1" si="395"/>
        <v>0</v>
      </c>
      <c r="X938" s="3" t="str">
        <f t="shared" ca="1" si="396"/>
        <v/>
      </c>
      <c r="Y938" s="3" t="str">
        <f t="shared" ca="1" si="386"/>
        <v/>
      </c>
      <c r="Z938" s="3" t="str">
        <f t="shared" ca="1" si="397"/>
        <v/>
      </c>
      <c r="AA938" s="3" t="str">
        <f t="shared" ca="1" si="398"/>
        <v/>
      </c>
      <c r="AB938" s="205">
        <f t="shared" ca="1" si="399"/>
        <v>7876</v>
      </c>
      <c r="AC938" s="205">
        <f t="shared" ca="1" si="400"/>
        <v>123</v>
      </c>
      <c r="AD938" s="205">
        <f t="shared" ca="1" si="387"/>
        <v>64.032520325203251</v>
      </c>
      <c r="AE938" s="205">
        <f t="shared" ca="1" si="388"/>
        <v>14.032520325203251</v>
      </c>
      <c r="AF938" s="205">
        <f t="shared" ca="1" si="401"/>
        <v>2.8065040650406505</v>
      </c>
      <c r="AG938" s="205"/>
      <c r="AH938" s="205"/>
      <c r="AI938" s="205"/>
      <c r="AJ938" s="205"/>
      <c r="AK938" s="4"/>
      <c r="AL938" s="4"/>
      <c r="AM938" s="309">
        <f t="shared" ca="1" si="402"/>
        <v>16.62</v>
      </c>
      <c r="AN938" s="309">
        <f t="shared" ca="1" si="403"/>
        <v>15.44</v>
      </c>
      <c r="AO938" s="310">
        <f t="shared" ca="1" si="404"/>
        <v>0</v>
      </c>
      <c r="AP938" s="310" t="b">
        <f t="shared" ca="1" si="405"/>
        <v>0</v>
      </c>
      <c r="AQ938" s="309">
        <f t="shared" ca="1" si="406"/>
        <v>0</v>
      </c>
      <c r="AR938" s="205">
        <f t="shared" ca="1" si="389"/>
        <v>0</v>
      </c>
      <c r="AS938" s="45" t="b">
        <f t="shared" ca="1" si="390"/>
        <v>0</v>
      </c>
      <c r="AT938">
        <f t="shared" ca="1" si="391"/>
        <v>0</v>
      </c>
      <c r="AU938" t="b">
        <f t="shared" ca="1" si="407"/>
        <v>0</v>
      </c>
      <c r="AV938" t="b">
        <f t="shared" ca="1" si="408"/>
        <v>0</v>
      </c>
      <c r="AW938" s="266" t="b">
        <f t="shared" ca="1" si="409"/>
        <v>0</v>
      </c>
      <c r="AX938" s="266" t="b">
        <f t="shared" ca="1" si="410"/>
        <v>0</v>
      </c>
      <c r="AY938" s="266" t="b">
        <f t="shared" ca="1" si="411"/>
        <v>1</v>
      </c>
    </row>
    <row r="939" spans="1:51" x14ac:dyDescent="0.25">
      <c r="A939">
        <v>907</v>
      </c>
      <c r="B939" s="163">
        <f ca="1">OFFSET(InputPriceData!B$15,CalculationsAndCharts!$A939+$A$11,0,1,1)</f>
        <v>40697</v>
      </c>
      <c r="C939" s="3">
        <f ca="1">OFFSET(InputPriceData!G$15,CalculationsAndCharts!$A939+$A$11,IF($C$7,8,0),1,1)</f>
        <v>1730200</v>
      </c>
      <c r="D939" s="4">
        <f ca="1">OFFSET(InputPriceData!C$15,CalculationsAndCharts!$A939+$A$11,IF($C$7,8,0),1,1)</f>
        <v>15.76</v>
      </c>
      <c r="E939" s="4">
        <f ca="1">OFFSET(InputPriceData!D$15,CalculationsAndCharts!$A939+$A$11,IF($C$7,8,0),1,1)</f>
        <v>15.83</v>
      </c>
      <c r="F939" s="4">
        <f ca="1">OFFSET(InputPriceData!E$15,CalculationsAndCharts!$A939+$A$11,IF($C$7,8,0),1,1)</f>
        <v>15.54</v>
      </c>
      <c r="G939" s="4">
        <f ca="1">OFFSET(InputPriceData!F$15,CalculationsAndCharts!$A939+$A$11,IF($C$7,8,0),1,1)</f>
        <v>15.75</v>
      </c>
      <c r="H939" s="128"/>
      <c r="I939" s="128"/>
      <c r="K939" s="124"/>
      <c r="L939" s="279"/>
      <c r="M939" s="281"/>
      <c r="N939" s="280"/>
      <c r="O939" s="4"/>
      <c r="P939" s="4"/>
      <c r="Q939" s="3"/>
      <c r="S939" s="309">
        <f t="shared" ca="1" si="392"/>
        <v>16.72</v>
      </c>
      <c r="T939" s="309">
        <f t="shared" ca="1" si="393"/>
        <v>15.75</v>
      </c>
      <c r="U939" s="310">
        <f t="shared" ca="1" si="385"/>
        <v>0</v>
      </c>
      <c r="V939" s="310" t="b">
        <f t="shared" ca="1" si="394"/>
        <v>0</v>
      </c>
      <c r="W939" s="3" t="b">
        <f t="shared" ca="1" si="395"/>
        <v>0</v>
      </c>
      <c r="X939" s="3" t="str">
        <f t="shared" ca="1" si="396"/>
        <v/>
      </c>
      <c r="Y939" s="3" t="str">
        <f t="shared" ca="1" si="386"/>
        <v/>
      </c>
      <c r="Z939" s="3" t="str">
        <f t="shared" ca="1" si="397"/>
        <v/>
      </c>
      <c r="AA939" s="3" t="str">
        <f t="shared" ca="1" si="398"/>
        <v/>
      </c>
      <c r="AB939" s="205">
        <f t="shared" ca="1" si="399"/>
        <v>7876</v>
      </c>
      <c r="AC939" s="205">
        <f t="shared" ca="1" si="400"/>
        <v>123</v>
      </c>
      <c r="AD939" s="205">
        <f t="shared" ca="1" si="387"/>
        <v>64.032520325203251</v>
      </c>
      <c r="AE939" s="205">
        <f t="shared" ca="1" si="388"/>
        <v>14.032520325203251</v>
      </c>
      <c r="AF939" s="205">
        <f t="shared" ca="1" si="401"/>
        <v>2.8065040650406505</v>
      </c>
      <c r="AG939" s="205"/>
      <c r="AH939" s="205"/>
      <c r="AI939" s="205"/>
      <c r="AJ939" s="205"/>
      <c r="AK939" s="4"/>
      <c r="AL939" s="4"/>
      <c r="AM939" s="309">
        <f t="shared" ca="1" si="402"/>
        <v>16.62</v>
      </c>
      <c r="AN939" s="309">
        <f t="shared" ca="1" si="403"/>
        <v>15.75</v>
      </c>
      <c r="AO939" s="310">
        <f t="shared" ca="1" si="404"/>
        <v>0</v>
      </c>
      <c r="AP939" s="310" t="b">
        <f t="shared" ca="1" si="405"/>
        <v>0</v>
      </c>
      <c r="AQ939" s="309">
        <f t="shared" ca="1" si="406"/>
        <v>0.48420000000000002</v>
      </c>
      <c r="AR939" s="205">
        <f t="shared" ca="1" si="389"/>
        <v>15.655799999999999</v>
      </c>
      <c r="AS939" s="45" t="b">
        <f t="shared" ca="1" si="390"/>
        <v>1</v>
      </c>
      <c r="AT939">
        <f t="shared" ca="1" si="391"/>
        <v>7</v>
      </c>
      <c r="AU939" t="b">
        <f t="shared" ca="1" si="407"/>
        <v>0</v>
      </c>
      <c r="AV939" t="b">
        <f t="shared" ca="1" si="408"/>
        <v>1</v>
      </c>
      <c r="AW939" s="266" t="b">
        <f t="shared" ca="1" si="409"/>
        <v>0</v>
      </c>
      <c r="AX939" s="266" t="b">
        <f t="shared" ca="1" si="410"/>
        <v>1</v>
      </c>
      <c r="AY939" s="266" t="b">
        <f t="shared" ca="1" si="411"/>
        <v>0</v>
      </c>
    </row>
    <row r="940" spans="1:51" x14ac:dyDescent="0.25">
      <c r="A940">
        <v>908</v>
      </c>
      <c r="B940" s="163">
        <f ca="1">OFFSET(InputPriceData!B$15,CalculationsAndCharts!$A940+$A$11,0,1,1)</f>
        <v>40696</v>
      </c>
      <c r="C940" s="3">
        <f ca="1">OFFSET(InputPriceData!G$15,CalculationsAndCharts!$A940+$A$11,IF($C$7,8,0),1,1)</f>
        <v>1038500</v>
      </c>
      <c r="D940" s="4">
        <f ca="1">OFFSET(InputPriceData!C$15,CalculationsAndCharts!$A940+$A$11,IF($C$7,8,0),1,1)</f>
        <v>15.94</v>
      </c>
      <c r="E940" s="4">
        <f ca="1">OFFSET(InputPriceData!D$15,CalculationsAndCharts!$A940+$A$11,IF($C$7,8,0),1,1)</f>
        <v>16.11</v>
      </c>
      <c r="F940" s="4">
        <f ca="1">OFFSET(InputPriceData!E$15,CalculationsAndCharts!$A940+$A$11,IF($C$7,8,0),1,1)</f>
        <v>15.84</v>
      </c>
      <c r="G940" s="4">
        <f ca="1">OFFSET(InputPriceData!F$15,CalculationsAndCharts!$A940+$A$11,IF($C$7,8,0),1,1)</f>
        <v>15.9</v>
      </c>
      <c r="H940" s="128"/>
      <c r="I940" s="128"/>
      <c r="K940" s="124"/>
      <c r="L940" s="279"/>
      <c r="M940" s="281"/>
      <c r="N940" s="280"/>
      <c r="O940" s="4"/>
      <c r="P940" s="4"/>
      <c r="Q940" s="3"/>
      <c r="S940" s="309">
        <f t="shared" ca="1" si="392"/>
        <v>16.72</v>
      </c>
      <c r="T940" s="309">
        <f t="shared" ca="1" si="393"/>
        <v>15.9</v>
      </c>
      <c r="U940" s="310">
        <f t="shared" ca="1" si="385"/>
        <v>0</v>
      </c>
      <c r="V940" s="310" t="b">
        <f t="shared" ca="1" si="394"/>
        <v>0</v>
      </c>
      <c r="W940" s="3" t="b">
        <f t="shared" ca="1" si="395"/>
        <v>0</v>
      </c>
      <c r="X940" s="3" t="str">
        <f t="shared" ca="1" si="396"/>
        <v/>
      </c>
      <c r="Y940" s="3" t="str">
        <f t="shared" ca="1" si="386"/>
        <v/>
      </c>
      <c r="Z940" s="3" t="str">
        <f t="shared" ca="1" si="397"/>
        <v/>
      </c>
      <c r="AA940" s="3" t="str">
        <f t="shared" ca="1" si="398"/>
        <v/>
      </c>
      <c r="AB940" s="205">
        <f t="shared" ca="1" si="399"/>
        <v>7876</v>
      </c>
      <c r="AC940" s="205">
        <f t="shared" ca="1" si="400"/>
        <v>123</v>
      </c>
      <c r="AD940" s="205">
        <f t="shared" ca="1" si="387"/>
        <v>64.032520325203251</v>
      </c>
      <c r="AE940" s="205">
        <f t="shared" ca="1" si="388"/>
        <v>14.032520325203251</v>
      </c>
      <c r="AF940" s="205">
        <f t="shared" ca="1" si="401"/>
        <v>2.8065040650406505</v>
      </c>
      <c r="AG940" s="205"/>
      <c r="AH940" s="205"/>
      <c r="AI940" s="205"/>
      <c r="AJ940" s="205"/>
      <c r="AK940" s="4"/>
      <c r="AL940" s="4"/>
      <c r="AM940" s="309">
        <f t="shared" ca="1" si="402"/>
        <v>16.62</v>
      </c>
      <c r="AN940" s="309">
        <f t="shared" ca="1" si="403"/>
        <v>15.9</v>
      </c>
      <c r="AO940" s="310">
        <f t="shared" ca="1" si="404"/>
        <v>0</v>
      </c>
      <c r="AP940" s="310" t="b">
        <f t="shared" ca="1" si="405"/>
        <v>0</v>
      </c>
      <c r="AQ940" s="309">
        <f t="shared" ca="1" si="406"/>
        <v>0.48420000000000002</v>
      </c>
      <c r="AR940" s="205">
        <f t="shared" ca="1" si="389"/>
        <v>15.655799999999999</v>
      </c>
      <c r="AS940" s="45" t="b">
        <f t="shared" ca="1" si="390"/>
        <v>0</v>
      </c>
      <c r="AT940">
        <f t="shared" ca="1" si="391"/>
        <v>6</v>
      </c>
      <c r="AU940" t="b">
        <f t="shared" ca="1" si="407"/>
        <v>0</v>
      </c>
      <c r="AV940" t="b">
        <f t="shared" ca="1" si="408"/>
        <v>0</v>
      </c>
      <c r="AW940" s="266" t="b">
        <f t="shared" ca="1" si="409"/>
        <v>0</v>
      </c>
      <c r="AX940" s="266" t="b">
        <f t="shared" ca="1" si="410"/>
        <v>1</v>
      </c>
      <c r="AY940" s="266" t="b">
        <f t="shared" ca="1" si="411"/>
        <v>0</v>
      </c>
    </row>
    <row r="941" spans="1:51" x14ac:dyDescent="0.25">
      <c r="A941">
        <v>909</v>
      </c>
      <c r="B941" s="163">
        <f ca="1">OFFSET(InputPriceData!B$15,CalculationsAndCharts!$A941+$A$11,0,1,1)</f>
        <v>40695</v>
      </c>
      <c r="C941" s="3">
        <f ca="1">OFFSET(InputPriceData!G$15,CalculationsAndCharts!$A941+$A$11,IF($C$7,8,0),1,1)</f>
        <v>1441200</v>
      </c>
      <c r="D941" s="4">
        <f ca="1">OFFSET(InputPriceData!C$15,CalculationsAndCharts!$A941+$A$11,IF($C$7,8,0),1,1)</f>
        <v>16.62</v>
      </c>
      <c r="E941" s="4">
        <f ca="1">OFFSET(InputPriceData!D$15,CalculationsAndCharts!$A941+$A$11,IF($C$7,8,0),1,1)</f>
        <v>16.79</v>
      </c>
      <c r="F941" s="4">
        <f ca="1">OFFSET(InputPriceData!E$15,CalculationsAndCharts!$A941+$A$11,IF($C$7,8,0),1,1)</f>
        <v>15.89</v>
      </c>
      <c r="G941" s="4">
        <f ca="1">OFFSET(InputPriceData!F$15,CalculationsAndCharts!$A941+$A$11,IF($C$7,8,0),1,1)</f>
        <v>15.92</v>
      </c>
      <c r="H941" s="128"/>
      <c r="I941" s="128"/>
      <c r="K941" s="124"/>
      <c r="L941" s="279"/>
      <c r="M941" s="281"/>
      <c r="N941" s="280"/>
      <c r="O941" s="4"/>
      <c r="P941" s="4"/>
      <c r="Q941" s="3"/>
      <c r="S941" s="309">
        <f t="shared" ca="1" si="392"/>
        <v>16.850000000000001</v>
      </c>
      <c r="T941" s="309">
        <f t="shared" ca="1" si="393"/>
        <v>15.92</v>
      </c>
      <c r="U941" s="310">
        <f t="shared" ca="1" si="385"/>
        <v>0</v>
      </c>
      <c r="V941" s="310" t="b">
        <f t="shared" ca="1" si="394"/>
        <v>1</v>
      </c>
      <c r="W941" s="3" t="b">
        <f t="shared" ca="1" si="395"/>
        <v>1</v>
      </c>
      <c r="X941" s="3">
        <f t="shared" ca="1" si="396"/>
        <v>16.850000000000001</v>
      </c>
      <c r="Y941" s="3">
        <f t="shared" ca="1" si="386"/>
        <v>-5.5192878338279012</v>
      </c>
      <c r="Z941" s="3">
        <f t="shared" ca="1" si="397"/>
        <v>-5.5192878338279012</v>
      </c>
      <c r="AA941" s="3">
        <f t="shared" ca="1" si="398"/>
        <v>22</v>
      </c>
      <c r="AB941" s="205">
        <f t="shared" ca="1" si="399"/>
        <v>7876</v>
      </c>
      <c r="AC941" s="205">
        <f t="shared" ca="1" si="400"/>
        <v>123</v>
      </c>
      <c r="AD941" s="205">
        <f t="shared" ca="1" si="387"/>
        <v>64.032520325203251</v>
      </c>
      <c r="AE941" s="205">
        <f t="shared" ca="1" si="388"/>
        <v>14.032520325203251</v>
      </c>
      <c r="AF941" s="205">
        <f t="shared" ca="1" si="401"/>
        <v>2.8065040650406505</v>
      </c>
      <c r="AG941" s="205"/>
      <c r="AH941" s="205"/>
      <c r="AI941" s="205"/>
      <c r="AJ941" s="205"/>
      <c r="AK941" s="4"/>
      <c r="AL941" s="4"/>
      <c r="AM941" s="309">
        <f t="shared" ca="1" si="402"/>
        <v>16.72</v>
      </c>
      <c r="AN941" s="309">
        <f t="shared" ca="1" si="403"/>
        <v>15.92</v>
      </c>
      <c r="AO941" s="310">
        <f t="shared" ca="1" si="404"/>
        <v>0</v>
      </c>
      <c r="AP941" s="310" t="b">
        <f t="shared" ca="1" si="405"/>
        <v>1</v>
      </c>
      <c r="AQ941" s="309">
        <f t="shared" ca="1" si="406"/>
        <v>0.48420000000000002</v>
      </c>
      <c r="AR941" s="205">
        <f t="shared" ca="1" si="389"/>
        <v>15.655799999999999</v>
      </c>
      <c r="AS941" s="45" t="b">
        <f t="shared" ca="1" si="390"/>
        <v>0</v>
      </c>
      <c r="AT941">
        <f t="shared" ca="1" si="391"/>
        <v>5</v>
      </c>
      <c r="AU941" t="b">
        <f t="shared" ca="1" si="407"/>
        <v>0</v>
      </c>
      <c r="AV941" t="b">
        <f t="shared" ca="1" si="408"/>
        <v>0</v>
      </c>
      <c r="AW941" s="266" t="b">
        <f t="shared" ca="1" si="409"/>
        <v>0</v>
      </c>
      <c r="AX941" s="266" t="b">
        <f t="shared" ca="1" si="410"/>
        <v>1</v>
      </c>
      <c r="AY941" s="266" t="b">
        <f t="shared" ca="1" si="411"/>
        <v>0</v>
      </c>
    </row>
    <row r="942" spans="1:51" x14ac:dyDescent="0.25">
      <c r="A942">
        <v>910</v>
      </c>
      <c r="B942" s="163">
        <f ca="1">OFFSET(InputPriceData!B$15,CalculationsAndCharts!$A942+$A$11,0,1,1)</f>
        <v>40694</v>
      </c>
      <c r="C942" s="3">
        <f ca="1">OFFSET(InputPriceData!G$15,CalculationsAndCharts!$A942+$A$11,IF($C$7,8,0),1,1)</f>
        <v>751200</v>
      </c>
      <c r="D942" s="4">
        <f ca="1">OFFSET(InputPriceData!C$15,CalculationsAndCharts!$A942+$A$11,IF($C$7,8,0),1,1)</f>
        <v>16.559999999999999</v>
      </c>
      <c r="E942" s="4">
        <f ca="1">OFFSET(InputPriceData!D$15,CalculationsAndCharts!$A942+$A$11,IF($C$7,8,0),1,1)</f>
        <v>16.71</v>
      </c>
      <c r="F942" s="4">
        <f ca="1">OFFSET(InputPriceData!E$15,CalculationsAndCharts!$A942+$A$11,IF($C$7,8,0),1,1)</f>
        <v>16.399999999999999</v>
      </c>
      <c r="G942" s="4">
        <f ca="1">OFFSET(InputPriceData!F$15,CalculationsAndCharts!$A942+$A$11,IF($C$7,8,0),1,1)</f>
        <v>16.62</v>
      </c>
      <c r="H942" s="128"/>
      <c r="I942" s="128"/>
      <c r="K942" s="124"/>
      <c r="L942" s="279"/>
      <c r="M942" s="281"/>
      <c r="N942" s="280"/>
      <c r="O942" s="4"/>
      <c r="P942" s="4"/>
      <c r="Q942" s="3"/>
      <c r="S942" s="309">
        <f t="shared" ca="1" si="392"/>
        <v>17.11</v>
      </c>
      <c r="T942" s="309">
        <f t="shared" ca="1" si="393"/>
        <v>16.02</v>
      </c>
      <c r="U942" s="310">
        <f t="shared" ca="1" si="385"/>
        <v>0.55045871559633164</v>
      </c>
      <c r="V942" s="310" t="b">
        <f t="shared" ca="1" si="394"/>
        <v>0</v>
      </c>
      <c r="W942" s="3" t="b">
        <f t="shared" ca="1" si="395"/>
        <v>0</v>
      </c>
      <c r="X942" s="3" t="str">
        <f t="shared" ca="1" si="396"/>
        <v/>
      </c>
      <c r="Y942" s="3" t="str">
        <f t="shared" ca="1" si="386"/>
        <v/>
      </c>
      <c r="Z942" s="3" t="str">
        <f t="shared" ca="1" si="397"/>
        <v/>
      </c>
      <c r="AA942" s="3" t="str">
        <f t="shared" ca="1" si="398"/>
        <v/>
      </c>
      <c r="AB942" s="205">
        <f t="shared" ca="1" si="399"/>
        <v>7854</v>
      </c>
      <c r="AC942" s="205">
        <f t="shared" ca="1" si="400"/>
        <v>122</v>
      </c>
      <c r="AD942" s="205">
        <f t="shared" ca="1" si="387"/>
        <v>64.377049180327873</v>
      </c>
      <c r="AE942" s="205">
        <f t="shared" ca="1" si="388"/>
        <v>14.377049180327873</v>
      </c>
      <c r="AF942" s="205">
        <f t="shared" ca="1" si="401"/>
        <v>2.8754098360655749</v>
      </c>
      <c r="AG942" s="205"/>
      <c r="AH942" s="205"/>
      <c r="AI942" s="205"/>
      <c r="AJ942" s="205"/>
      <c r="AK942" s="4"/>
      <c r="AL942" s="4"/>
      <c r="AM942" s="309">
        <f t="shared" ca="1" si="402"/>
        <v>16.72</v>
      </c>
      <c r="AN942" s="309">
        <f t="shared" ca="1" si="403"/>
        <v>16.02</v>
      </c>
      <c r="AO942" s="310">
        <f t="shared" ca="1" si="404"/>
        <v>0.85714285714286009</v>
      </c>
      <c r="AP942" s="310" t="b">
        <f t="shared" ca="1" si="405"/>
        <v>0</v>
      </c>
      <c r="AQ942" s="309">
        <f t="shared" ca="1" si="406"/>
        <v>0.48420000000000002</v>
      </c>
      <c r="AR942" s="205">
        <f t="shared" ca="1" si="389"/>
        <v>15.655799999999999</v>
      </c>
      <c r="AS942" s="45" t="b">
        <f t="shared" ca="1" si="390"/>
        <v>0</v>
      </c>
      <c r="AT942">
        <f t="shared" ca="1" si="391"/>
        <v>4</v>
      </c>
      <c r="AU942" t="b">
        <f t="shared" ca="1" si="407"/>
        <v>0</v>
      </c>
      <c r="AV942" t="b">
        <f t="shared" ca="1" si="408"/>
        <v>0</v>
      </c>
      <c r="AW942" s="266" t="b">
        <f t="shared" ca="1" si="409"/>
        <v>0</v>
      </c>
      <c r="AX942" s="266" t="b">
        <f t="shared" ca="1" si="410"/>
        <v>1</v>
      </c>
      <c r="AY942" s="266" t="b">
        <f t="shared" ca="1" si="411"/>
        <v>0</v>
      </c>
    </row>
    <row r="943" spans="1:51" x14ac:dyDescent="0.25">
      <c r="A943">
        <v>911</v>
      </c>
      <c r="B943" s="163">
        <f ca="1">OFFSET(InputPriceData!B$15,CalculationsAndCharts!$A943+$A$11,0,1,1)</f>
        <v>40690</v>
      </c>
      <c r="C943" s="3">
        <f ca="1">OFFSET(InputPriceData!G$15,CalculationsAndCharts!$A943+$A$11,IF($C$7,8,0),1,1)</f>
        <v>755600</v>
      </c>
      <c r="D943" s="4">
        <f ca="1">OFFSET(InputPriceData!C$15,CalculationsAndCharts!$A943+$A$11,IF($C$7,8,0),1,1)</f>
        <v>16.399999999999999</v>
      </c>
      <c r="E943" s="4">
        <f ca="1">OFFSET(InputPriceData!D$15,CalculationsAndCharts!$A943+$A$11,IF($C$7,8,0),1,1)</f>
        <v>16.72</v>
      </c>
      <c r="F943" s="4">
        <f ca="1">OFFSET(InputPriceData!E$15,CalculationsAndCharts!$A943+$A$11,IF($C$7,8,0),1,1)</f>
        <v>16.37</v>
      </c>
      <c r="G943" s="4">
        <f ca="1">OFFSET(InputPriceData!F$15,CalculationsAndCharts!$A943+$A$11,IF($C$7,8,0),1,1)</f>
        <v>16.510000000000002</v>
      </c>
      <c r="H943" s="128"/>
      <c r="I943" s="128"/>
      <c r="K943" s="124"/>
      <c r="L943" s="279"/>
      <c r="M943" s="281"/>
      <c r="N943" s="280"/>
      <c r="O943" s="4"/>
      <c r="P943" s="4"/>
      <c r="Q943" s="3"/>
      <c r="S943" s="309">
        <f t="shared" ca="1" si="392"/>
        <v>17.11</v>
      </c>
      <c r="T943" s="309">
        <f t="shared" ca="1" si="393"/>
        <v>16.02</v>
      </c>
      <c r="U943" s="310">
        <f t="shared" ca="1" si="385"/>
        <v>0.44954128440367158</v>
      </c>
      <c r="V943" s="310" t="b">
        <f t="shared" ca="1" si="394"/>
        <v>0</v>
      </c>
      <c r="W943" s="3" t="b">
        <f t="shared" ca="1" si="395"/>
        <v>0</v>
      </c>
      <c r="X943" s="3" t="str">
        <f t="shared" ca="1" si="396"/>
        <v/>
      </c>
      <c r="Y943" s="3" t="str">
        <f t="shared" ca="1" si="386"/>
        <v/>
      </c>
      <c r="Z943" s="3" t="str">
        <f t="shared" ca="1" si="397"/>
        <v/>
      </c>
      <c r="AA943" s="3" t="str">
        <f t="shared" ca="1" si="398"/>
        <v/>
      </c>
      <c r="AB943" s="205">
        <f t="shared" ca="1" si="399"/>
        <v>7854</v>
      </c>
      <c r="AC943" s="205">
        <f t="shared" ca="1" si="400"/>
        <v>122</v>
      </c>
      <c r="AD943" s="205">
        <f t="shared" ca="1" si="387"/>
        <v>64.377049180327873</v>
      </c>
      <c r="AE943" s="205">
        <f t="shared" ca="1" si="388"/>
        <v>14.377049180327873</v>
      </c>
      <c r="AF943" s="205">
        <f t="shared" ca="1" si="401"/>
        <v>2.8754098360655749</v>
      </c>
      <c r="AG943" s="205"/>
      <c r="AH943" s="205"/>
      <c r="AI943" s="205"/>
      <c r="AJ943" s="205"/>
      <c r="AK943" s="4"/>
      <c r="AL943" s="4"/>
      <c r="AM943" s="309">
        <f t="shared" ca="1" si="402"/>
        <v>16.850000000000001</v>
      </c>
      <c r="AN943" s="309">
        <f t="shared" ca="1" si="403"/>
        <v>16.02</v>
      </c>
      <c r="AO943" s="310">
        <f t="shared" ca="1" si="404"/>
        <v>0.59036144578313365</v>
      </c>
      <c r="AP943" s="310" t="b">
        <f t="shared" ca="1" si="405"/>
        <v>0</v>
      </c>
      <c r="AQ943" s="309">
        <f t="shared" ca="1" si="406"/>
        <v>0.48420000000000002</v>
      </c>
      <c r="AR943" s="205">
        <f t="shared" ca="1" si="389"/>
        <v>15.655799999999999</v>
      </c>
      <c r="AS943" s="45" t="b">
        <f t="shared" ca="1" si="390"/>
        <v>0</v>
      </c>
      <c r="AT943">
        <f t="shared" ca="1" si="391"/>
        <v>3</v>
      </c>
      <c r="AU943" t="b">
        <f t="shared" ca="1" si="407"/>
        <v>0</v>
      </c>
      <c r="AV943" t="b">
        <f t="shared" ca="1" si="408"/>
        <v>0</v>
      </c>
      <c r="AW943" s="266" t="b">
        <f t="shared" ca="1" si="409"/>
        <v>0</v>
      </c>
      <c r="AX943" s="266" t="b">
        <f t="shared" ca="1" si="410"/>
        <v>1</v>
      </c>
      <c r="AY943" s="266" t="b">
        <f t="shared" ca="1" si="411"/>
        <v>0</v>
      </c>
    </row>
    <row r="944" spans="1:51" x14ac:dyDescent="0.25">
      <c r="A944">
        <v>912</v>
      </c>
      <c r="B944" s="163">
        <f ca="1">OFFSET(InputPriceData!B$15,CalculationsAndCharts!$A944+$A$11,0,1,1)</f>
        <v>40689</v>
      </c>
      <c r="C944" s="3">
        <f ca="1">OFFSET(InputPriceData!G$15,CalculationsAndCharts!$A944+$A$11,IF($C$7,8,0),1,1)</f>
        <v>315000</v>
      </c>
      <c r="D944" s="4">
        <f ca="1">OFFSET(InputPriceData!C$15,CalculationsAndCharts!$A944+$A$11,IF($C$7,8,0),1,1)</f>
        <v>16.14</v>
      </c>
      <c r="E944" s="4">
        <f ca="1">OFFSET(InputPriceData!D$15,CalculationsAndCharts!$A944+$A$11,IF($C$7,8,0),1,1)</f>
        <v>16.309999999999999</v>
      </c>
      <c r="F944" s="4">
        <f ca="1">OFFSET(InputPriceData!E$15,CalculationsAndCharts!$A944+$A$11,IF($C$7,8,0),1,1)</f>
        <v>16.100000000000001</v>
      </c>
      <c r="G944" s="4">
        <f ca="1">OFFSET(InputPriceData!F$15,CalculationsAndCharts!$A944+$A$11,IF($C$7,8,0),1,1)</f>
        <v>16.29</v>
      </c>
      <c r="H944" s="128"/>
      <c r="I944" s="128"/>
      <c r="K944" s="124"/>
      <c r="L944" s="279"/>
      <c r="M944" s="281"/>
      <c r="N944" s="280"/>
      <c r="O944" s="4"/>
      <c r="P944" s="4"/>
      <c r="Q944" s="3"/>
      <c r="S944" s="309">
        <f t="shared" ca="1" si="392"/>
        <v>17.11</v>
      </c>
      <c r="T944" s="309">
        <f t="shared" ca="1" si="393"/>
        <v>16.02</v>
      </c>
      <c r="U944" s="310">
        <f t="shared" ca="1" si="385"/>
        <v>0.24770642201834828</v>
      </c>
      <c r="V944" s="310" t="b">
        <f t="shared" ca="1" si="394"/>
        <v>0</v>
      </c>
      <c r="W944" s="3" t="b">
        <f t="shared" ca="1" si="395"/>
        <v>0</v>
      </c>
      <c r="X944" s="3" t="str">
        <f t="shared" ca="1" si="396"/>
        <v/>
      </c>
      <c r="Y944" s="3" t="str">
        <f t="shared" ca="1" si="386"/>
        <v/>
      </c>
      <c r="Z944" s="3" t="str">
        <f t="shared" ca="1" si="397"/>
        <v/>
      </c>
      <c r="AA944" s="3" t="str">
        <f t="shared" ca="1" si="398"/>
        <v/>
      </c>
      <c r="AB944" s="205">
        <f t="shared" ca="1" si="399"/>
        <v>7854</v>
      </c>
      <c r="AC944" s="205">
        <f t="shared" ca="1" si="400"/>
        <v>122</v>
      </c>
      <c r="AD944" s="205">
        <f t="shared" ca="1" si="387"/>
        <v>64.377049180327873</v>
      </c>
      <c r="AE944" s="205">
        <f t="shared" ca="1" si="388"/>
        <v>14.377049180327873</v>
      </c>
      <c r="AF944" s="205">
        <f t="shared" ca="1" si="401"/>
        <v>2.8754098360655749</v>
      </c>
      <c r="AG944" s="205"/>
      <c r="AH944" s="205"/>
      <c r="AI944" s="205"/>
      <c r="AJ944" s="205"/>
      <c r="AK944" s="4"/>
      <c r="AL944" s="4"/>
      <c r="AM944" s="309">
        <f t="shared" ca="1" si="402"/>
        <v>17.11</v>
      </c>
      <c r="AN944" s="309">
        <f t="shared" ca="1" si="403"/>
        <v>16.02</v>
      </c>
      <c r="AO944" s="310">
        <f t="shared" ca="1" si="404"/>
        <v>0.24770642201834828</v>
      </c>
      <c r="AP944" s="310" t="b">
        <f t="shared" ca="1" si="405"/>
        <v>0</v>
      </c>
      <c r="AQ944" s="309">
        <f t="shared" ca="1" si="406"/>
        <v>0.48420000000000002</v>
      </c>
      <c r="AR944" s="205">
        <f t="shared" ca="1" si="389"/>
        <v>15.655799999999999</v>
      </c>
      <c r="AS944" s="45" t="b">
        <f t="shared" ca="1" si="390"/>
        <v>0</v>
      </c>
      <c r="AT944">
        <f t="shared" ca="1" si="391"/>
        <v>2</v>
      </c>
      <c r="AU944" t="b">
        <f t="shared" ca="1" si="407"/>
        <v>0</v>
      </c>
      <c r="AV944" t="b">
        <f t="shared" ca="1" si="408"/>
        <v>0</v>
      </c>
      <c r="AW944" s="266" t="b">
        <f t="shared" ca="1" si="409"/>
        <v>0</v>
      </c>
      <c r="AX944" s="266" t="b">
        <f t="shared" ca="1" si="410"/>
        <v>1</v>
      </c>
      <c r="AY944" s="266" t="b">
        <f t="shared" ca="1" si="411"/>
        <v>0</v>
      </c>
    </row>
    <row r="945" spans="1:51" x14ac:dyDescent="0.25">
      <c r="A945">
        <v>913</v>
      </c>
      <c r="B945" s="163">
        <f ca="1">OFFSET(InputPriceData!B$15,CalculationsAndCharts!$A945+$A$11,0,1,1)</f>
        <v>40688</v>
      </c>
      <c r="C945" s="3">
        <f ca="1">OFFSET(InputPriceData!G$15,CalculationsAndCharts!$A945+$A$11,IF($C$7,8,0),1,1)</f>
        <v>434900</v>
      </c>
      <c r="D945" s="4">
        <f ca="1">OFFSET(InputPriceData!C$15,CalculationsAndCharts!$A945+$A$11,IF($C$7,8,0),1,1)</f>
        <v>16.14</v>
      </c>
      <c r="E945" s="4">
        <f ca="1">OFFSET(InputPriceData!D$15,CalculationsAndCharts!$A945+$A$11,IF($C$7,8,0),1,1)</f>
        <v>16.309999999999999</v>
      </c>
      <c r="F945" s="4">
        <f ca="1">OFFSET(InputPriceData!E$15,CalculationsAndCharts!$A945+$A$11,IF($C$7,8,0),1,1)</f>
        <v>16.059999999999999</v>
      </c>
      <c r="G945" s="4">
        <f ca="1">OFFSET(InputPriceData!F$15,CalculationsAndCharts!$A945+$A$11,IF($C$7,8,0),1,1)</f>
        <v>16.18</v>
      </c>
      <c r="H945" s="128"/>
      <c r="I945" s="128"/>
      <c r="K945" s="124"/>
      <c r="L945" s="279"/>
      <c r="M945" s="281"/>
      <c r="N945" s="280"/>
      <c r="O945" s="4"/>
      <c r="P945" s="4"/>
      <c r="Q945" s="3"/>
      <c r="S945" s="309">
        <f t="shared" ca="1" si="392"/>
        <v>17.11</v>
      </c>
      <c r="T945" s="309">
        <f t="shared" ca="1" si="393"/>
        <v>16.02</v>
      </c>
      <c r="U945" s="310">
        <f t="shared" ca="1" si="385"/>
        <v>0.14678899082568822</v>
      </c>
      <c r="V945" s="310" t="b">
        <f t="shared" ca="1" si="394"/>
        <v>0</v>
      </c>
      <c r="W945" s="3" t="b">
        <f t="shared" ca="1" si="395"/>
        <v>1</v>
      </c>
      <c r="X945" s="3">
        <f t="shared" ca="1" si="396"/>
        <v>17.07</v>
      </c>
      <c r="Y945" s="3">
        <f t="shared" ca="1" si="386"/>
        <v>-5.2138254247217377</v>
      </c>
      <c r="Z945" s="3">
        <f t="shared" ca="1" si="397"/>
        <v>-5.2138254247217377</v>
      </c>
      <c r="AA945" s="3">
        <f t="shared" ca="1" si="398"/>
        <v>23</v>
      </c>
      <c r="AB945" s="205">
        <f t="shared" ca="1" si="399"/>
        <v>7854</v>
      </c>
      <c r="AC945" s="205">
        <f t="shared" ca="1" si="400"/>
        <v>122</v>
      </c>
      <c r="AD945" s="205">
        <f t="shared" ca="1" si="387"/>
        <v>64.377049180327873</v>
      </c>
      <c r="AE945" s="205">
        <f t="shared" ca="1" si="388"/>
        <v>14.377049180327873</v>
      </c>
      <c r="AF945" s="205">
        <f t="shared" ca="1" si="401"/>
        <v>2.8754098360655749</v>
      </c>
      <c r="AG945" s="205"/>
      <c r="AH945" s="205"/>
      <c r="AI945" s="205"/>
      <c r="AJ945" s="205"/>
      <c r="AK945" s="4"/>
      <c r="AL945" s="4"/>
      <c r="AM945" s="309">
        <f t="shared" ca="1" si="402"/>
        <v>17.11</v>
      </c>
      <c r="AN945" s="309">
        <f t="shared" ca="1" si="403"/>
        <v>16.02</v>
      </c>
      <c r="AO945" s="310">
        <f t="shared" ca="1" si="404"/>
        <v>0.14678899082568822</v>
      </c>
      <c r="AP945" s="310" t="b">
        <f t="shared" ca="1" si="405"/>
        <v>0</v>
      </c>
      <c r="AQ945" s="309">
        <f t="shared" ca="1" si="406"/>
        <v>0.48420000000000002</v>
      </c>
      <c r="AR945" s="205">
        <f t="shared" ca="1" si="389"/>
        <v>15.655799999999999</v>
      </c>
      <c r="AS945" s="45" t="b">
        <f t="shared" ca="1" si="390"/>
        <v>0</v>
      </c>
      <c r="AT945">
        <f t="shared" ca="1" si="391"/>
        <v>1</v>
      </c>
      <c r="AU945" t="b">
        <f t="shared" ca="1" si="407"/>
        <v>0</v>
      </c>
      <c r="AV945" t="b">
        <f t="shared" ca="1" si="408"/>
        <v>0</v>
      </c>
      <c r="AW945" s="266" t="b">
        <f t="shared" ca="1" si="409"/>
        <v>1</v>
      </c>
      <c r="AX945" s="266" t="b">
        <f t="shared" ca="1" si="410"/>
        <v>1</v>
      </c>
      <c r="AY945" s="266" t="b">
        <f t="shared" ca="1" si="411"/>
        <v>0</v>
      </c>
    </row>
    <row r="946" spans="1:51" x14ac:dyDescent="0.25">
      <c r="A946">
        <v>914</v>
      </c>
      <c r="B946" s="163">
        <f ca="1">OFFSET(InputPriceData!B$15,CalculationsAndCharts!$A946+$A$11,0,1,1)</f>
        <v>40687</v>
      </c>
      <c r="C946" s="3">
        <f ca="1">OFFSET(InputPriceData!G$15,CalculationsAndCharts!$A946+$A$11,IF($C$7,8,0),1,1)</f>
        <v>479200</v>
      </c>
      <c r="D946" s="4">
        <f ca="1">OFFSET(InputPriceData!C$15,CalculationsAndCharts!$A946+$A$11,IF($C$7,8,0),1,1)</f>
        <v>16.149999999999999</v>
      </c>
      <c r="E946" s="4">
        <f ca="1">OFFSET(InputPriceData!D$15,CalculationsAndCharts!$A946+$A$11,IF($C$7,8,0),1,1)</f>
        <v>16.21</v>
      </c>
      <c r="F946" s="4">
        <f ca="1">OFFSET(InputPriceData!E$15,CalculationsAndCharts!$A946+$A$11,IF($C$7,8,0),1,1)</f>
        <v>16.07</v>
      </c>
      <c r="G946" s="4">
        <f ca="1">OFFSET(InputPriceData!F$15,CalculationsAndCharts!$A946+$A$11,IF($C$7,8,0),1,1)</f>
        <v>16.079999999999998</v>
      </c>
      <c r="H946" s="128"/>
      <c r="I946" s="128"/>
      <c r="K946" s="124"/>
      <c r="L946" s="279"/>
      <c r="M946" s="281"/>
      <c r="N946" s="280"/>
      <c r="O946" s="4"/>
      <c r="P946" s="4"/>
      <c r="Q946" s="3"/>
      <c r="S946" s="309">
        <f t="shared" ca="1" si="392"/>
        <v>17.25</v>
      </c>
      <c r="T946" s="309">
        <f t="shared" ca="1" si="393"/>
        <v>16.02</v>
      </c>
      <c r="U946" s="310">
        <f t="shared" ca="1" si="385"/>
        <v>4.8780487804876989E-2</v>
      </c>
      <c r="V946" s="310" t="b">
        <f t="shared" ca="1" si="394"/>
        <v>1</v>
      </c>
      <c r="W946" s="3" t="b">
        <f t="shared" ca="1" si="395"/>
        <v>0</v>
      </c>
      <c r="X946" s="3" t="str">
        <f t="shared" ca="1" si="396"/>
        <v/>
      </c>
      <c r="Y946" s="3" t="str">
        <f t="shared" ca="1" si="386"/>
        <v/>
      </c>
      <c r="Z946" s="3" t="str">
        <f t="shared" ca="1" si="397"/>
        <v/>
      </c>
      <c r="AA946" s="3" t="str">
        <f t="shared" ca="1" si="398"/>
        <v/>
      </c>
      <c r="AB946" s="205">
        <f t="shared" ca="1" si="399"/>
        <v>7831</v>
      </c>
      <c r="AC946" s="205">
        <f t="shared" ca="1" si="400"/>
        <v>121</v>
      </c>
      <c r="AD946" s="205">
        <f t="shared" ca="1" si="387"/>
        <v>64.719008264462815</v>
      </c>
      <c r="AE946" s="205">
        <f t="shared" ca="1" si="388"/>
        <v>14.719008264462815</v>
      </c>
      <c r="AF946" s="205">
        <f t="shared" ca="1" si="401"/>
        <v>2.9438016528925632</v>
      </c>
      <c r="AG946" s="205"/>
      <c r="AH946" s="205"/>
      <c r="AI946" s="205"/>
      <c r="AJ946" s="205"/>
      <c r="AK946" s="4"/>
      <c r="AL946" s="4"/>
      <c r="AM946" s="309">
        <f t="shared" ca="1" si="402"/>
        <v>17.11</v>
      </c>
      <c r="AN946" s="309">
        <f t="shared" ca="1" si="403"/>
        <v>16.02</v>
      </c>
      <c r="AO946" s="310">
        <f t="shared" ca="1" si="404"/>
        <v>5.5045871559631858E-2</v>
      </c>
      <c r="AP946" s="310" t="b">
        <f t="shared" ca="1" si="405"/>
        <v>1</v>
      </c>
      <c r="AQ946" s="309">
        <f t="shared" ca="1" si="406"/>
        <v>0</v>
      </c>
      <c r="AR946" s="205">
        <f t="shared" ca="1" si="389"/>
        <v>0</v>
      </c>
      <c r="AS946" s="45" t="b">
        <f t="shared" ca="1" si="390"/>
        <v>0</v>
      </c>
      <c r="AT946">
        <f t="shared" ca="1" si="391"/>
        <v>0</v>
      </c>
      <c r="AU946" t="b">
        <f t="shared" ca="1" si="407"/>
        <v>0</v>
      </c>
      <c r="AV946" t="b">
        <f t="shared" ca="1" si="408"/>
        <v>0</v>
      </c>
      <c r="AW946" s="266" t="b">
        <f t="shared" ca="1" si="409"/>
        <v>0</v>
      </c>
      <c r="AX946" s="266" t="b">
        <f t="shared" ca="1" si="410"/>
        <v>0</v>
      </c>
      <c r="AY946" s="266" t="b">
        <f t="shared" ca="1" si="411"/>
        <v>0</v>
      </c>
    </row>
    <row r="947" spans="1:51" x14ac:dyDescent="0.25">
      <c r="A947">
        <v>915</v>
      </c>
      <c r="B947" s="163">
        <f ca="1">OFFSET(InputPriceData!B$15,CalculationsAndCharts!$A947+$A$11,0,1,1)</f>
        <v>40686</v>
      </c>
      <c r="C947" s="3">
        <f ca="1">OFFSET(InputPriceData!G$15,CalculationsAndCharts!$A947+$A$11,IF($C$7,8,0),1,1)</f>
        <v>320800</v>
      </c>
      <c r="D947" s="4">
        <f ca="1">OFFSET(InputPriceData!C$15,CalculationsAndCharts!$A947+$A$11,IF($C$7,8,0),1,1)</f>
        <v>16.170000000000002</v>
      </c>
      <c r="E947" s="4">
        <f ca="1">OFFSET(InputPriceData!D$15,CalculationsAndCharts!$A947+$A$11,IF($C$7,8,0),1,1)</f>
        <v>16.309999999999999</v>
      </c>
      <c r="F947" s="4">
        <f ca="1">OFFSET(InputPriceData!E$15,CalculationsAndCharts!$A947+$A$11,IF($C$7,8,0),1,1)</f>
        <v>16.04</v>
      </c>
      <c r="G947" s="4">
        <f ca="1">OFFSET(InputPriceData!F$15,CalculationsAndCharts!$A947+$A$11,IF($C$7,8,0),1,1)</f>
        <v>16.149999999999999</v>
      </c>
      <c r="H947" s="128"/>
      <c r="I947" s="128"/>
      <c r="K947" s="124"/>
      <c r="L947" s="279"/>
      <c r="M947" s="281"/>
      <c r="N947" s="280"/>
      <c r="O947" s="4"/>
      <c r="P947" s="4"/>
      <c r="Q947" s="3"/>
      <c r="S947" s="309">
        <f t="shared" ca="1" si="392"/>
        <v>17.3</v>
      </c>
      <c r="T947" s="309">
        <f t="shared" ca="1" si="393"/>
        <v>16.02</v>
      </c>
      <c r="U947" s="310">
        <f t="shared" ca="1" si="385"/>
        <v>0.10156249999999914</v>
      </c>
      <c r="V947" s="310" t="b">
        <f t="shared" ca="1" si="394"/>
        <v>0</v>
      </c>
      <c r="W947" s="3" t="b">
        <f t="shared" ca="1" si="395"/>
        <v>0</v>
      </c>
      <c r="X947" s="3" t="str">
        <f t="shared" ca="1" si="396"/>
        <v/>
      </c>
      <c r="Y947" s="3" t="str">
        <f t="shared" ca="1" si="386"/>
        <v/>
      </c>
      <c r="Z947" s="3" t="str">
        <f t="shared" ca="1" si="397"/>
        <v/>
      </c>
      <c r="AA947" s="3" t="str">
        <f t="shared" ca="1" si="398"/>
        <v/>
      </c>
      <c r="AB947" s="205">
        <f t="shared" ca="1" si="399"/>
        <v>7831</v>
      </c>
      <c r="AC947" s="205">
        <f t="shared" ca="1" si="400"/>
        <v>121</v>
      </c>
      <c r="AD947" s="205">
        <f t="shared" ca="1" si="387"/>
        <v>64.719008264462815</v>
      </c>
      <c r="AE947" s="205">
        <f t="shared" ca="1" si="388"/>
        <v>14.719008264462815</v>
      </c>
      <c r="AF947" s="205">
        <f t="shared" ca="1" si="401"/>
        <v>2.9438016528925632</v>
      </c>
      <c r="AG947" s="205"/>
      <c r="AH947" s="205"/>
      <c r="AI947" s="205"/>
      <c r="AJ947" s="205"/>
      <c r="AK947" s="4"/>
      <c r="AL947" s="4"/>
      <c r="AM947" s="309">
        <f t="shared" ca="1" si="402"/>
        <v>17.11</v>
      </c>
      <c r="AN947" s="309">
        <f t="shared" ca="1" si="403"/>
        <v>16.02</v>
      </c>
      <c r="AO947" s="310">
        <f t="shared" ca="1" si="404"/>
        <v>0.11926605504587066</v>
      </c>
      <c r="AP947" s="310" t="b">
        <f t="shared" ca="1" si="405"/>
        <v>0</v>
      </c>
      <c r="AQ947" s="309">
        <f t="shared" ca="1" si="406"/>
        <v>0</v>
      </c>
      <c r="AR947" s="205">
        <f t="shared" ca="1" si="389"/>
        <v>0</v>
      </c>
      <c r="AS947" s="45" t="b">
        <f t="shared" ca="1" si="390"/>
        <v>0</v>
      </c>
      <c r="AT947">
        <f t="shared" ca="1" si="391"/>
        <v>0</v>
      </c>
      <c r="AU947" t="b">
        <f t="shared" ca="1" si="407"/>
        <v>0</v>
      </c>
      <c r="AV947" t="b">
        <f t="shared" ca="1" si="408"/>
        <v>0</v>
      </c>
      <c r="AW947" s="266" t="b">
        <f t="shared" ca="1" si="409"/>
        <v>0</v>
      </c>
      <c r="AX947" s="266" t="b">
        <f t="shared" ca="1" si="410"/>
        <v>0</v>
      </c>
      <c r="AY947" s="266" t="b">
        <f t="shared" ca="1" si="411"/>
        <v>0</v>
      </c>
    </row>
    <row r="948" spans="1:51" x14ac:dyDescent="0.25">
      <c r="A948">
        <v>916</v>
      </c>
      <c r="B948" s="163">
        <f ca="1">OFFSET(InputPriceData!B$15,CalculationsAndCharts!$A948+$A$11,0,1,1)</f>
        <v>40683</v>
      </c>
      <c r="C948" s="3">
        <f ca="1">OFFSET(InputPriceData!G$15,CalculationsAndCharts!$A948+$A$11,IF($C$7,8,0),1,1)</f>
        <v>494500</v>
      </c>
      <c r="D948" s="4">
        <f ca="1">OFFSET(InputPriceData!C$15,CalculationsAndCharts!$A948+$A$11,IF($C$7,8,0),1,1)</f>
        <v>16.32</v>
      </c>
      <c r="E948" s="4">
        <f ca="1">OFFSET(InputPriceData!D$15,CalculationsAndCharts!$A948+$A$11,IF($C$7,8,0),1,1)</f>
        <v>16.5</v>
      </c>
      <c r="F948" s="4">
        <f ca="1">OFFSET(InputPriceData!E$15,CalculationsAndCharts!$A948+$A$11,IF($C$7,8,0),1,1)</f>
        <v>16.260000000000002</v>
      </c>
      <c r="G948" s="4">
        <f ca="1">OFFSET(InputPriceData!F$15,CalculationsAndCharts!$A948+$A$11,IF($C$7,8,0),1,1)</f>
        <v>16.350000000000001</v>
      </c>
      <c r="H948" s="128"/>
      <c r="I948" s="128"/>
      <c r="K948" s="124"/>
      <c r="L948" s="279"/>
      <c r="M948" s="281"/>
      <c r="N948" s="280"/>
      <c r="O948" s="4"/>
      <c r="P948" s="4"/>
      <c r="Q948" s="3"/>
      <c r="S948" s="309">
        <f t="shared" ca="1" si="392"/>
        <v>17.36</v>
      </c>
      <c r="T948" s="309">
        <f t="shared" ca="1" si="393"/>
        <v>16.02</v>
      </c>
      <c r="U948" s="310">
        <f t="shared" ca="1" si="385"/>
        <v>0.24626865671641932</v>
      </c>
      <c r="V948" s="310" t="b">
        <f t="shared" ca="1" si="394"/>
        <v>0</v>
      </c>
      <c r="W948" s="3" t="b">
        <f t="shared" ca="1" si="395"/>
        <v>0</v>
      </c>
      <c r="X948" s="3" t="str">
        <f t="shared" ca="1" si="396"/>
        <v/>
      </c>
      <c r="Y948" s="3" t="str">
        <f t="shared" ca="1" si="386"/>
        <v/>
      </c>
      <c r="Z948" s="3" t="str">
        <f t="shared" ca="1" si="397"/>
        <v/>
      </c>
      <c r="AA948" s="3" t="str">
        <f t="shared" ca="1" si="398"/>
        <v/>
      </c>
      <c r="AB948" s="205">
        <f t="shared" ca="1" si="399"/>
        <v>7831</v>
      </c>
      <c r="AC948" s="205">
        <f t="shared" ca="1" si="400"/>
        <v>121</v>
      </c>
      <c r="AD948" s="205">
        <f t="shared" ca="1" si="387"/>
        <v>64.719008264462815</v>
      </c>
      <c r="AE948" s="205">
        <f t="shared" ca="1" si="388"/>
        <v>14.719008264462815</v>
      </c>
      <c r="AF948" s="205">
        <f t="shared" ca="1" si="401"/>
        <v>2.9438016528925632</v>
      </c>
      <c r="AG948" s="205"/>
      <c r="AH948" s="205"/>
      <c r="AI948" s="205"/>
      <c r="AJ948" s="205"/>
      <c r="AK948" s="4"/>
      <c r="AL948" s="4"/>
      <c r="AM948" s="309">
        <f t="shared" ca="1" si="402"/>
        <v>17.25</v>
      </c>
      <c r="AN948" s="309">
        <f t="shared" ca="1" si="403"/>
        <v>16.02</v>
      </c>
      <c r="AO948" s="310">
        <f t="shared" ca="1" si="404"/>
        <v>0.26829268292683067</v>
      </c>
      <c r="AP948" s="310" t="b">
        <f t="shared" ca="1" si="405"/>
        <v>0</v>
      </c>
      <c r="AQ948" s="309">
        <f t="shared" ca="1" si="406"/>
        <v>0</v>
      </c>
      <c r="AR948" s="205">
        <f t="shared" ca="1" si="389"/>
        <v>0</v>
      </c>
      <c r="AS948" s="45" t="b">
        <f t="shared" ca="1" si="390"/>
        <v>0</v>
      </c>
      <c r="AT948">
        <f t="shared" ca="1" si="391"/>
        <v>0</v>
      </c>
      <c r="AU948" t="b">
        <f t="shared" ca="1" si="407"/>
        <v>0</v>
      </c>
      <c r="AV948" t="b">
        <f t="shared" ca="1" si="408"/>
        <v>0</v>
      </c>
      <c r="AW948" s="266" t="b">
        <f t="shared" ca="1" si="409"/>
        <v>0</v>
      </c>
      <c r="AX948" s="266" t="b">
        <f t="shared" ca="1" si="410"/>
        <v>0</v>
      </c>
      <c r="AY948" s="266" t="b">
        <f t="shared" ca="1" si="411"/>
        <v>0</v>
      </c>
    </row>
    <row r="949" spans="1:51" x14ac:dyDescent="0.25">
      <c r="A949">
        <v>917</v>
      </c>
      <c r="B949" s="163">
        <f ca="1">OFFSET(InputPriceData!B$15,CalculationsAndCharts!$A949+$A$11,0,1,1)</f>
        <v>40682</v>
      </c>
      <c r="C949" s="3">
        <f ca="1">OFFSET(InputPriceData!G$15,CalculationsAndCharts!$A949+$A$11,IF($C$7,8,0),1,1)</f>
        <v>472500</v>
      </c>
      <c r="D949" s="4">
        <f ca="1">OFFSET(InputPriceData!C$15,CalculationsAndCharts!$A949+$A$11,IF($C$7,8,0),1,1)</f>
        <v>16.41</v>
      </c>
      <c r="E949" s="4">
        <f ca="1">OFFSET(InputPriceData!D$15,CalculationsAndCharts!$A949+$A$11,IF($C$7,8,0),1,1)</f>
        <v>16.57</v>
      </c>
      <c r="F949" s="4">
        <f ca="1">OFFSET(InputPriceData!E$15,CalculationsAndCharts!$A949+$A$11,IF($C$7,8,0),1,1)</f>
        <v>16.27</v>
      </c>
      <c r="G949" s="4">
        <f ca="1">OFFSET(InputPriceData!F$15,CalculationsAndCharts!$A949+$A$11,IF($C$7,8,0),1,1)</f>
        <v>16.420000000000002</v>
      </c>
      <c r="H949" s="128"/>
      <c r="I949" s="128"/>
      <c r="K949" s="124"/>
      <c r="L949" s="279"/>
      <c r="M949" s="281"/>
      <c r="N949" s="280"/>
      <c r="O949" s="4"/>
      <c r="P949" s="4"/>
      <c r="Q949" s="3"/>
      <c r="S949" s="309">
        <f t="shared" ca="1" si="392"/>
        <v>17.36</v>
      </c>
      <c r="T949" s="309">
        <f t="shared" ca="1" si="393"/>
        <v>16.02</v>
      </c>
      <c r="U949" s="310">
        <f t="shared" ca="1" si="385"/>
        <v>0.2985074626865688</v>
      </c>
      <c r="V949" s="310" t="b">
        <f t="shared" ca="1" si="394"/>
        <v>0</v>
      </c>
      <c r="W949" s="3" t="b">
        <f t="shared" ca="1" si="395"/>
        <v>0</v>
      </c>
      <c r="X949" s="3" t="str">
        <f t="shared" ca="1" si="396"/>
        <v/>
      </c>
      <c r="Y949" s="3" t="str">
        <f t="shared" ca="1" si="386"/>
        <v/>
      </c>
      <c r="Z949" s="3" t="str">
        <f t="shared" ca="1" si="397"/>
        <v/>
      </c>
      <c r="AA949" s="3" t="str">
        <f t="shared" ca="1" si="398"/>
        <v/>
      </c>
      <c r="AB949" s="205">
        <f t="shared" ca="1" si="399"/>
        <v>7831</v>
      </c>
      <c r="AC949" s="205">
        <f t="shared" ca="1" si="400"/>
        <v>121</v>
      </c>
      <c r="AD949" s="205">
        <f t="shared" ca="1" si="387"/>
        <v>64.719008264462815</v>
      </c>
      <c r="AE949" s="205">
        <f t="shared" ca="1" si="388"/>
        <v>14.719008264462815</v>
      </c>
      <c r="AF949" s="205">
        <f t="shared" ca="1" si="401"/>
        <v>2.9438016528925632</v>
      </c>
      <c r="AG949" s="205"/>
      <c r="AH949" s="205"/>
      <c r="AI949" s="205"/>
      <c r="AJ949" s="205"/>
      <c r="AK949" s="4"/>
      <c r="AL949" s="4"/>
      <c r="AM949" s="309">
        <f t="shared" ca="1" si="402"/>
        <v>17.3</v>
      </c>
      <c r="AN949" s="309">
        <f t="shared" ca="1" si="403"/>
        <v>16.02</v>
      </c>
      <c r="AO949" s="310">
        <f t="shared" ca="1" si="404"/>
        <v>0.31250000000000139</v>
      </c>
      <c r="AP949" s="310" t="b">
        <f t="shared" ca="1" si="405"/>
        <v>0</v>
      </c>
      <c r="AQ949" s="309">
        <f t="shared" ca="1" si="406"/>
        <v>0</v>
      </c>
      <c r="AR949" s="205">
        <f t="shared" ca="1" si="389"/>
        <v>0</v>
      </c>
      <c r="AS949" s="45" t="b">
        <f t="shared" ca="1" si="390"/>
        <v>0</v>
      </c>
      <c r="AT949">
        <f t="shared" ca="1" si="391"/>
        <v>0</v>
      </c>
      <c r="AU949" t="b">
        <f t="shared" ca="1" si="407"/>
        <v>0</v>
      </c>
      <c r="AV949" t="b">
        <f t="shared" ca="1" si="408"/>
        <v>0</v>
      </c>
      <c r="AW949" s="266" t="b">
        <f t="shared" ca="1" si="409"/>
        <v>0</v>
      </c>
      <c r="AX949" s="266" t="b">
        <f t="shared" ca="1" si="410"/>
        <v>0</v>
      </c>
      <c r="AY949" s="266" t="b">
        <f t="shared" ca="1" si="411"/>
        <v>0</v>
      </c>
    </row>
    <row r="950" spans="1:51" x14ac:dyDescent="0.25">
      <c r="A950">
        <v>918</v>
      </c>
      <c r="B950" s="163">
        <f ca="1">OFFSET(InputPriceData!B$15,CalculationsAndCharts!$A950+$A$11,0,1,1)</f>
        <v>40681</v>
      </c>
      <c r="C950" s="3">
        <f ca="1">OFFSET(InputPriceData!G$15,CalculationsAndCharts!$A950+$A$11,IF($C$7,8,0),1,1)</f>
        <v>687100</v>
      </c>
      <c r="D950" s="4">
        <f ca="1">OFFSET(InputPriceData!C$15,CalculationsAndCharts!$A950+$A$11,IF($C$7,8,0),1,1)</f>
        <v>16.02</v>
      </c>
      <c r="E950" s="4">
        <f ca="1">OFFSET(InputPriceData!D$15,CalculationsAndCharts!$A950+$A$11,IF($C$7,8,0),1,1)</f>
        <v>16.350000000000001</v>
      </c>
      <c r="F950" s="4">
        <f ca="1">OFFSET(InputPriceData!E$15,CalculationsAndCharts!$A950+$A$11,IF($C$7,8,0),1,1)</f>
        <v>15.93</v>
      </c>
      <c r="G950" s="4">
        <f ca="1">OFFSET(InputPriceData!F$15,CalculationsAndCharts!$A950+$A$11,IF($C$7,8,0),1,1)</f>
        <v>16.309999999999999</v>
      </c>
      <c r="H950" s="128"/>
      <c r="I950" s="128"/>
      <c r="K950" s="124"/>
      <c r="L950" s="279"/>
      <c r="M950" s="281"/>
      <c r="N950" s="280"/>
      <c r="O950" s="4"/>
      <c r="P950" s="4"/>
      <c r="Q950" s="3"/>
      <c r="S950" s="309">
        <f t="shared" ca="1" si="392"/>
        <v>17.36</v>
      </c>
      <c r="T950" s="309">
        <f t="shared" ca="1" si="393"/>
        <v>16.02</v>
      </c>
      <c r="U950" s="310">
        <f t="shared" ca="1" si="385"/>
        <v>0.21641791044776057</v>
      </c>
      <c r="V950" s="310" t="b">
        <f t="shared" ca="1" si="394"/>
        <v>0</v>
      </c>
      <c r="W950" s="3" t="b">
        <f t="shared" ca="1" si="395"/>
        <v>1</v>
      </c>
      <c r="X950" s="3">
        <f t="shared" ca="1" si="396"/>
        <v>17.16</v>
      </c>
      <c r="Y950" s="3">
        <f t="shared" ca="1" si="386"/>
        <v>-4.9533799533799616</v>
      </c>
      <c r="Z950" s="3">
        <f t="shared" ca="1" si="397"/>
        <v>-4.9533799533799616</v>
      </c>
      <c r="AA950" s="3">
        <f t="shared" ca="1" si="398"/>
        <v>25</v>
      </c>
      <c r="AB950" s="205">
        <f t="shared" ca="1" si="399"/>
        <v>7831</v>
      </c>
      <c r="AC950" s="205">
        <f t="shared" ca="1" si="400"/>
        <v>121</v>
      </c>
      <c r="AD950" s="205">
        <f t="shared" ca="1" si="387"/>
        <v>64.719008264462815</v>
      </c>
      <c r="AE950" s="205">
        <f t="shared" ca="1" si="388"/>
        <v>14.719008264462815</v>
      </c>
      <c r="AF950" s="205">
        <f t="shared" ca="1" si="401"/>
        <v>2.9438016528925632</v>
      </c>
      <c r="AG950" s="205"/>
      <c r="AH950" s="205"/>
      <c r="AI950" s="205"/>
      <c r="AJ950" s="205"/>
      <c r="AK950" s="4"/>
      <c r="AL950" s="4"/>
      <c r="AM950" s="309">
        <f t="shared" ca="1" si="402"/>
        <v>17.36</v>
      </c>
      <c r="AN950" s="309">
        <f t="shared" ca="1" si="403"/>
        <v>16.02</v>
      </c>
      <c r="AO950" s="310">
        <f t="shared" ca="1" si="404"/>
        <v>0.21641791044776057</v>
      </c>
      <c r="AP950" s="310" t="b">
        <f t="shared" ca="1" si="405"/>
        <v>0</v>
      </c>
      <c r="AQ950" s="309">
        <f t="shared" ca="1" si="406"/>
        <v>0</v>
      </c>
      <c r="AR950" s="205">
        <f t="shared" ca="1" si="389"/>
        <v>0</v>
      </c>
      <c r="AS950" s="45" t="b">
        <f t="shared" ca="1" si="390"/>
        <v>0</v>
      </c>
      <c r="AT950">
        <f t="shared" ca="1" si="391"/>
        <v>0</v>
      </c>
      <c r="AU950" t="b">
        <f t="shared" ca="1" si="407"/>
        <v>0</v>
      </c>
      <c r="AV950" t="b">
        <f t="shared" ca="1" si="408"/>
        <v>0</v>
      </c>
      <c r="AW950" s="266" t="b">
        <f t="shared" ca="1" si="409"/>
        <v>0</v>
      </c>
      <c r="AX950" s="266" t="b">
        <f t="shared" ca="1" si="410"/>
        <v>0</v>
      </c>
      <c r="AY950" s="266" t="b">
        <f t="shared" ca="1" si="411"/>
        <v>0</v>
      </c>
    </row>
    <row r="951" spans="1:51" x14ac:dyDescent="0.25">
      <c r="A951">
        <v>919</v>
      </c>
      <c r="B951" s="163">
        <f ca="1">OFFSET(InputPriceData!B$15,CalculationsAndCharts!$A951+$A$11,0,1,1)</f>
        <v>40680</v>
      </c>
      <c r="C951" s="3">
        <f ca="1">OFFSET(InputPriceData!G$15,CalculationsAndCharts!$A951+$A$11,IF($C$7,8,0),1,1)</f>
        <v>680700</v>
      </c>
      <c r="D951" s="4">
        <f ca="1">OFFSET(InputPriceData!C$15,CalculationsAndCharts!$A951+$A$11,IF($C$7,8,0),1,1)</f>
        <v>16</v>
      </c>
      <c r="E951" s="4">
        <f ca="1">OFFSET(InputPriceData!D$15,CalculationsAndCharts!$A951+$A$11,IF($C$7,8,0),1,1)</f>
        <v>16.170000000000002</v>
      </c>
      <c r="F951" s="4">
        <f ca="1">OFFSET(InputPriceData!E$15,CalculationsAndCharts!$A951+$A$11,IF($C$7,8,0),1,1)</f>
        <v>15.95</v>
      </c>
      <c r="G951" s="4">
        <f ca="1">OFFSET(InputPriceData!F$15,CalculationsAndCharts!$A951+$A$11,IF($C$7,8,0),1,1)</f>
        <v>16.04</v>
      </c>
      <c r="H951" s="128"/>
      <c r="I951" s="128"/>
      <c r="K951" s="124"/>
      <c r="L951" s="279"/>
      <c r="M951" s="281"/>
      <c r="N951" s="280"/>
      <c r="O951" s="4"/>
      <c r="P951" s="4"/>
      <c r="Q951" s="3"/>
      <c r="S951" s="309">
        <f t="shared" ca="1" si="392"/>
        <v>17.62</v>
      </c>
      <c r="T951" s="309">
        <f t="shared" ca="1" si="393"/>
        <v>16.02</v>
      </c>
      <c r="U951" s="310">
        <f t="shared" ca="1" si="385"/>
        <v>1.2499999999999723E-2</v>
      </c>
      <c r="V951" s="310" t="b">
        <f t="shared" ca="1" si="394"/>
        <v>0</v>
      </c>
      <c r="W951" s="3" t="b">
        <f t="shared" ca="1" si="395"/>
        <v>0</v>
      </c>
      <c r="X951" s="3" t="str">
        <f t="shared" ca="1" si="396"/>
        <v/>
      </c>
      <c r="Y951" s="3" t="str">
        <f t="shared" ca="1" si="386"/>
        <v/>
      </c>
      <c r="Z951" s="3" t="str">
        <f t="shared" ca="1" si="397"/>
        <v/>
      </c>
      <c r="AA951" s="3" t="str">
        <f t="shared" ca="1" si="398"/>
        <v/>
      </c>
      <c r="AB951" s="205">
        <f t="shared" ca="1" si="399"/>
        <v>7806</v>
      </c>
      <c r="AC951" s="205">
        <f t="shared" ca="1" si="400"/>
        <v>120</v>
      </c>
      <c r="AD951" s="205">
        <f t="shared" ca="1" si="387"/>
        <v>65.05</v>
      </c>
      <c r="AE951" s="205">
        <f t="shared" ca="1" si="388"/>
        <v>15.049999999999997</v>
      </c>
      <c r="AF951" s="205">
        <f t="shared" ca="1" si="401"/>
        <v>3.01</v>
      </c>
      <c r="AG951" s="205"/>
      <c r="AH951" s="205"/>
      <c r="AI951" s="205"/>
      <c r="AJ951" s="205"/>
      <c r="AK951" s="4"/>
      <c r="AL951" s="4"/>
      <c r="AM951" s="309">
        <f t="shared" ca="1" si="402"/>
        <v>17.36</v>
      </c>
      <c r="AN951" s="309">
        <f t="shared" ca="1" si="403"/>
        <v>16.02</v>
      </c>
      <c r="AO951" s="310">
        <f t="shared" ca="1" si="404"/>
        <v>1.4925373134328042E-2</v>
      </c>
      <c r="AP951" s="310" t="b">
        <f t="shared" ca="1" si="405"/>
        <v>0</v>
      </c>
      <c r="AQ951" s="309">
        <f t="shared" ca="1" si="406"/>
        <v>0</v>
      </c>
      <c r="AR951" s="205">
        <f t="shared" ca="1" si="389"/>
        <v>0</v>
      </c>
      <c r="AS951" s="45" t="b">
        <f t="shared" ca="1" si="390"/>
        <v>0</v>
      </c>
      <c r="AT951">
        <f t="shared" ca="1" si="391"/>
        <v>0</v>
      </c>
      <c r="AU951" t="b">
        <f t="shared" ca="1" si="407"/>
        <v>0</v>
      </c>
      <c r="AV951" t="b">
        <f t="shared" ca="1" si="408"/>
        <v>0</v>
      </c>
      <c r="AW951" s="266" t="b">
        <f t="shared" ca="1" si="409"/>
        <v>0</v>
      </c>
      <c r="AX951" s="266" t="b">
        <f t="shared" ca="1" si="410"/>
        <v>0</v>
      </c>
      <c r="AY951" s="266" t="b">
        <f t="shared" ca="1" si="411"/>
        <v>0</v>
      </c>
    </row>
    <row r="952" spans="1:51" x14ac:dyDescent="0.25">
      <c r="A952">
        <v>920</v>
      </c>
      <c r="B952" s="163">
        <f ca="1">OFFSET(InputPriceData!B$15,CalculationsAndCharts!$A952+$A$11,0,1,1)</f>
        <v>40679</v>
      </c>
      <c r="C952" s="3">
        <f ca="1">OFFSET(InputPriceData!G$15,CalculationsAndCharts!$A952+$A$11,IF($C$7,8,0),1,1)</f>
        <v>1405700</v>
      </c>
      <c r="D952" s="4">
        <f ca="1">OFFSET(InputPriceData!C$15,CalculationsAndCharts!$A952+$A$11,IF($C$7,8,0),1,1)</f>
        <v>15.82</v>
      </c>
      <c r="E952" s="4">
        <f ca="1">OFFSET(InputPriceData!D$15,CalculationsAndCharts!$A952+$A$11,IF($C$7,8,0),1,1)</f>
        <v>16.309999999999999</v>
      </c>
      <c r="F952" s="4">
        <f ca="1">OFFSET(InputPriceData!E$15,CalculationsAndCharts!$A952+$A$11,IF($C$7,8,0),1,1)</f>
        <v>15.75</v>
      </c>
      <c r="G952" s="4">
        <f ca="1">OFFSET(InputPriceData!F$15,CalculationsAndCharts!$A952+$A$11,IF($C$7,8,0),1,1)</f>
        <v>16.02</v>
      </c>
      <c r="H952" s="128"/>
      <c r="I952" s="128"/>
      <c r="K952" s="124"/>
      <c r="L952" s="279"/>
      <c r="M952" s="281"/>
      <c r="N952" s="280"/>
      <c r="O952" s="4"/>
      <c r="P952" s="4"/>
      <c r="Q952" s="3"/>
      <c r="S952" s="309">
        <f t="shared" ca="1" si="392"/>
        <v>17.62</v>
      </c>
      <c r="T952" s="309">
        <f t="shared" ca="1" si="393"/>
        <v>16.02</v>
      </c>
      <c r="U952" s="310">
        <f t="shared" ca="1" si="385"/>
        <v>0</v>
      </c>
      <c r="V952" s="310" t="b">
        <f t="shared" ca="1" si="394"/>
        <v>0</v>
      </c>
      <c r="W952" s="3" t="b">
        <f t="shared" ca="1" si="395"/>
        <v>0</v>
      </c>
      <c r="X952" s="3" t="str">
        <f t="shared" ca="1" si="396"/>
        <v/>
      </c>
      <c r="Y952" s="3" t="str">
        <f t="shared" ca="1" si="386"/>
        <v/>
      </c>
      <c r="Z952" s="3" t="str">
        <f t="shared" ca="1" si="397"/>
        <v/>
      </c>
      <c r="AA952" s="3" t="str">
        <f t="shared" ca="1" si="398"/>
        <v/>
      </c>
      <c r="AB952" s="205">
        <f t="shared" ca="1" si="399"/>
        <v>7806</v>
      </c>
      <c r="AC952" s="205">
        <f t="shared" ca="1" si="400"/>
        <v>120</v>
      </c>
      <c r="AD952" s="205">
        <f t="shared" ca="1" si="387"/>
        <v>65.05</v>
      </c>
      <c r="AE952" s="205">
        <f t="shared" ca="1" si="388"/>
        <v>15.049999999999997</v>
      </c>
      <c r="AF952" s="205">
        <f t="shared" ca="1" si="401"/>
        <v>3.01</v>
      </c>
      <c r="AG952" s="205"/>
      <c r="AH952" s="205"/>
      <c r="AI952" s="205"/>
      <c r="AJ952" s="205"/>
      <c r="AK952" s="4"/>
      <c r="AL952" s="4"/>
      <c r="AM952" s="309">
        <f t="shared" ca="1" si="402"/>
        <v>17.36</v>
      </c>
      <c r="AN952" s="309">
        <f t="shared" ca="1" si="403"/>
        <v>16.02</v>
      </c>
      <c r="AO952" s="310">
        <f t="shared" ca="1" si="404"/>
        <v>0</v>
      </c>
      <c r="AP952" s="310" t="b">
        <f t="shared" ca="1" si="405"/>
        <v>0</v>
      </c>
      <c r="AQ952" s="309">
        <f t="shared" ca="1" si="406"/>
        <v>0</v>
      </c>
      <c r="AR952" s="205">
        <f t="shared" ca="1" si="389"/>
        <v>0</v>
      </c>
      <c r="AS952" s="45" t="b">
        <f t="shared" ca="1" si="390"/>
        <v>0</v>
      </c>
      <c r="AT952">
        <f t="shared" ca="1" si="391"/>
        <v>0</v>
      </c>
      <c r="AU952" t="b">
        <f t="shared" ca="1" si="407"/>
        <v>0</v>
      </c>
      <c r="AV952" t="b">
        <f t="shared" ca="1" si="408"/>
        <v>0</v>
      </c>
      <c r="AW952" s="266" t="b">
        <f t="shared" ca="1" si="409"/>
        <v>0</v>
      </c>
      <c r="AX952" s="266" t="b">
        <f t="shared" ca="1" si="410"/>
        <v>0</v>
      </c>
      <c r="AY952" s="266" t="b">
        <f t="shared" ca="1" si="411"/>
        <v>0</v>
      </c>
    </row>
    <row r="953" spans="1:51" x14ac:dyDescent="0.25">
      <c r="A953">
        <v>921</v>
      </c>
      <c r="B953" s="163">
        <f ca="1">OFFSET(InputPriceData!B$15,CalculationsAndCharts!$A953+$A$11,0,1,1)</f>
        <v>40676</v>
      </c>
      <c r="C953" s="3">
        <f ca="1">OFFSET(InputPriceData!G$15,CalculationsAndCharts!$A953+$A$11,IF($C$7,8,0),1,1)</f>
        <v>503700</v>
      </c>
      <c r="D953" s="4">
        <f ca="1">OFFSET(InputPriceData!C$15,CalculationsAndCharts!$A953+$A$11,IF($C$7,8,0),1,1)</f>
        <v>16.62</v>
      </c>
      <c r="E953" s="4">
        <f ca="1">OFFSET(InputPriceData!D$15,CalculationsAndCharts!$A953+$A$11,IF($C$7,8,0),1,1)</f>
        <v>16.75</v>
      </c>
      <c r="F953" s="4">
        <f ca="1">OFFSET(InputPriceData!E$15,CalculationsAndCharts!$A953+$A$11,IF($C$7,8,0),1,1)</f>
        <v>16.489999999999998</v>
      </c>
      <c r="G953" s="4">
        <f ca="1">OFFSET(InputPriceData!F$15,CalculationsAndCharts!$A953+$A$11,IF($C$7,8,0),1,1)</f>
        <v>16.55</v>
      </c>
      <c r="H953" s="128"/>
      <c r="I953" s="128"/>
      <c r="K953" s="124"/>
      <c r="L953" s="279"/>
      <c r="M953" s="281"/>
      <c r="N953" s="280"/>
      <c r="O953" s="4"/>
      <c r="P953" s="4"/>
      <c r="Q953" s="3"/>
      <c r="S953" s="309">
        <f t="shared" ca="1" si="392"/>
        <v>17.62</v>
      </c>
      <c r="T953" s="309">
        <f t="shared" ca="1" si="393"/>
        <v>16.5</v>
      </c>
      <c r="U953" s="310">
        <f t="shared" ca="1" si="385"/>
        <v>4.4642857142857741E-2</v>
      </c>
      <c r="V953" s="310" t="b">
        <f t="shared" ca="1" si="394"/>
        <v>0</v>
      </c>
      <c r="W953" s="3" t="b">
        <f t="shared" ca="1" si="395"/>
        <v>0</v>
      </c>
      <c r="X953" s="3" t="str">
        <f t="shared" ca="1" si="396"/>
        <v/>
      </c>
      <c r="Y953" s="3" t="str">
        <f t="shared" ca="1" si="386"/>
        <v/>
      </c>
      <c r="Z953" s="3" t="str">
        <f t="shared" ca="1" si="397"/>
        <v/>
      </c>
      <c r="AA953" s="3" t="str">
        <f t="shared" ca="1" si="398"/>
        <v/>
      </c>
      <c r="AB953" s="205">
        <f t="shared" ca="1" si="399"/>
        <v>7806</v>
      </c>
      <c r="AC953" s="205">
        <f t="shared" ca="1" si="400"/>
        <v>120</v>
      </c>
      <c r="AD953" s="205">
        <f t="shared" ca="1" si="387"/>
        <v>65.05</v>
      </c>
      <c r="AE953" s="205">
        <f t="shared" ca="1" si="388"/>
        <v>15.049999999999997</v>
      </c>
      <c r="AF953" s="205">
        <f t="shared" ca="1" si="401"/>
        <v>3.01</v>
      </c>
      <c r="AG953" s="205"/>
      <c r="AH953" s="205"/>
      <c r="AI953" s="205"/>
      <c r="AJ953" s="205"/>
      <c r="AK953" s="4"/>
      <c r="AL953" s="4"/>
      <c r="AM953" s="309">
        <f t="shared" ca="1" si="402"/>
        <v>17.62</v>
      </c>
      <c r="AN953" s="309">
        <f t="shared" ca="1" si="403"/>
        <v>16.5</v>
      </c>
      <c r="AO953" s="310">
        <f t="shared" ca="1" si="404"/>
        <v>4.4642857142857741E-2</v>
      </c>
      <c r="AP953" s="310" t="b">
        <f t="shared" ca="1" si="405"/>
        <v>0</v>
      </c>
      <c r="AQ953" s="309">
        <f t="shared" ca="1" si="406"/>
        <v>0</v>
      </c>
      <c r="AR953" s="205">
        <f t="shared" ca="1" si="389"/>
        <v>0</v>
      </c>
      <c r="AS953" s="45" t="b">
        <f t="shared" ca="1" si="390"/>
        <v>0</v>
      </c>
      <c r="AT953">
        <f t="shared" ca="1" si="391"/>
        <v>0</v>
      </c>
      <c r="AU953" t="b">
        <f t="shared" ca="1" si="407"/>
        <v>0</v>
      </c>
      <c r="AV953" t="b">
        <f t="shared" ca="1" si="408"/>
        <v>0</v>
      </c>
      <c r="AW953" s="266" t="b">
        <f t="shared" ca="1" si="409"/>
        <v>0</v>
      </c>
      <c r="AX953" s="266" t="b">
        <f t="shared" ca="1" si="410"/>
        <v>0</v>
      </c>
      <c r="AY953" s="266" t="b">
        <f t="shared" ca="1" si="411"/>
        <v>0</v>
      </c>
    </row>
    <row r="954" spans="1:51" x14ac:dyDescent="0.25">
      <c r="A954">
        <v>922</v>
      </c>
      <c r="B954" s="163">
        <f ca="1">OFFSET(InputPriceData!B$15,CalculationsAndCharts!$A954+$A$11,0,1,1)</f>
        <v>40675</v>
      </c>
      <c r="C954" s="3">
        <f ca="1">OFFSET(InputPriceData!G$15,CalculationsAndCharts!$A954+$A$11,IF($C$7,8,0),1,1)</f>
        <v>571000</v>
      </c>
      <c r="D954" s="4">
        <f ca="1">OFFSET(InputPriceData!C$15,CalculationsAndCharts!$A954+$A$11,IF($C$7,8,0),1,1)</f>
        <v>16.489999999999998</v>
      </c>
      <c r="E954" s="4">
        <f ca="1">OFFSET(InputPriceData!D$15,CalculationsAndCharts!$A954+$A$11,IF($C$7,8,0),1,1)</f>
        <v>16.79</v>
      </c>
      <c r="F954" s="4">
        <f ca="1">OFFSET(InputPriceData!E$15,CalculationsAndCharts!$A954+$A$11,IF($C$7,8,0),1,1)</f>
        <v>16.329999999999998</v>
      </c>
      <c r="G954" s="4">
        <f ca="1">OFFSET(InputPriceData!F$15,CalculationsAndCharts!$A954+$A$11,IF($C$7,8,0),1,1)</f>
        <v>16.61</v>
      </c>
      <c r="H954" s="128"/>
      <c r="I954" s="128"/>
      <c r="K954" s="124"/>
      <c r="L954" s="279"/>
      <c r="M954" s="281"/>
      <c r="N954" s="280"/>
      <c r="O954" s="4"/>
      <c r="P954" s="4"/>
      <c r="Q954" s="3"/>
      <c r="S954" s="309">
        <f t="shared" ca="1" si="392"/>
        <v>17.62</v>
      </c>
      <c r="T954" s="309">
        <f t="shared" ca="1" si="393"/>
        <v>16.5</v>
      </c>
      <c r="U954" s="310">
        <f t="shared" ca="1" si="385"/>
        <v>9.8214285714285116E-2</v>
      </c>
      <c r="V954" s="310" t="b">
        <f t="shared" ca="1" si="394"/>
        <v>0</v>
      </c>
      <c r="W954" s="3" t="b">
        <f t="shared" ca="1" si="395"/>
        <v>0</v>
      </c>
      <c r="X954" s="3" t="str">
        <f t="shared" ca="1" si="396"/>
        <v/>
      </c>
      <c r="Y954" s="3" t="str">
        <f t="shared" ca="1" si="386"/>
        <v/>
      </c>
      <c r="Z954" s="3" t="str">
        <f t="shared" ca="1" si="397"/>
        <v/>
      </c>
      <c r="AA954" s="3" t="str">
        <f t="shared" ca="1" si="398"/>
        <v/>
      </c>
      <c r="AB954" s="205">
        <f t="shared" ca="1" si="399"/>
        <v>7806</v>
      </c>
      <c r="AC954" s="205">
        <f t="shared" ca="1" si="400"/>
        <v>120</v>
      </c>
      <c r="AD954" s="205">
        <f t="shared" ca="1" si="387"/>
        <v>65.05</v>
      </c>
      <c r="AE954" s="205">
        <f t="shared" ca="1" si="388"/>
        <v>15.049999999999997</v>
      </c>
      <c r="AF954" s="205">
        <f t="shared" ca="1" si="401"/>
        <v>3.01</v>
      </c>
      <c r="AG954" s="205"/>
      <c r="AH954" s="205"/>
      <c r="AI954" s="205"/>
      <c r="AJ954" s="205"/>
      <c r="AK954" s="4"/>
      <c r="AL954" s="4"/>
      <c r="AM954" s="309">
        <f t="shared" ca="1" si="402"/>
        <v>17.62</v>
      </c>
      <c r="AN954" s="309">
        <f t="shared" ca="1" si="403"/>
        <v>16.5</v>
      </c>
      <c r="AO954" s="310">
        <f t="shared" ca="1" si="404"/>
        <v>9.8214285714285116E-2</v>
      </c>
      <c r="AP954" s="310" t="b">
        <f t="shared" ca="1" si="405"/>
        <v>0</v>
      </c>
      <c r="AQ954" s="309">
        <f t="shared" ca="1" si="406"/>
        <v>0</v>
      </c>
      <c r="AR954" s="205">
        <f t="shared" ca="1" si="389"/>
        <v>0</v>
      </c>
      <c r="AS954" s="45" t="b">
        <f t="shared" ca="1" si="390"/>
        <v>0</v>
      </c>
      <c r="AT954">
        <f t="shared" ca="1" si="391"/>
        <v>0</v>
      </c>
      <c r="AU954" t="b">
        <f t="shared" ca="1" si="407"/>
        <v>0</v>
      </c>
      <c r="AV954" t="b">
        <f t="shared" ca="1" si="408"/>
        <v>0</v>
      </c>
      <c r="AW954" s="266" t="b">
        <f t="shared" ca="1" si="409"/>
        <v>0</v>
      </c>
      <c r="AX954" s="266" t="b">
        <f t="shared" ca="1" si="410"/>
        <v>0</v>
      </c>
      <c r="AY954" s="266" t="b">
        <f t="shared" ca="1" si="411"/>
        <v>0</v>
      </c>
    </row>
    <row r="955" spans="1:51" x14ac:dyDescent="0.25">
      <c r="A955">
        <v>923</v>
      </c>
      <c r="B955" s="163">
        <f ca="1">OFFSET(InputPriceData!B$15,CalculationsAndCharts!$A955+$A$11,0,1,1)</f>
        <v>40674</v>
      </c>
      <c r="C955" s="3">
        <f ca="1">OFFSET(InputPriceData!G$15,CalculationsAndCharts!$A955+$A$11,IF($C$7,8,0),1,1)</f>
        <v>531800</v>
      </c>
      <c r="D955" s="4">
        <f ca="1">OFFSET(InputPriceData!C$15,CalculationsAndCharts!$A955+$A$11,IF($C$7,8,0),1,1)</f>
        <v>16.62</v>
      </c>
      <c r="E955" s="4">
        <f ca="1">OFFSET(InputPriceData!D$15,CalculationsAndCharts!$A955+$A$11,IF($C$7,8,0),1,1)</f>
        <v>16.760000000000002</v>
      </c>
      <c r="F955" s="4">
        <f ca="1">OFFSET(InputPriceData!E$15,CalculationsAndCharts!$A955+$A$11,IF($C$7,8,0),1,1)</f>
        <v>16.47</v>
      </c>
      <c r="G955" s="4">
        <f ca="1">OFFSET(InputPriceData!F$15,CalculationsAndCharts!$A955+$A$11,IF($C$7,8,0),1,1)</f>
        <v>16.5</v>
      </c>
      <c r="H955" s="128"/>
      <c r="I955" s="128"/>
      <c r="K955" s="124"/>
      <c r="L955" s="279"/>
      <c r="M955" s="281"/>
      <c r="N955" s="280"/>
      <c r="O955" s="4"/>
      <c r="P955" s="4"/>
      <c r="Q955" s="3"/>
      <c r="S955" s="309">
        <f t="shared" ca="1" si="392"/>
        <v>17.760000000000002</v>
      </c>
      <c r="T955" s="309">
        <f t="shared" ca="1" si="393"/>
        <v>16.5</v>
      </c>
      <c r="U955" s="310">
        <f t="shared" ca="1" si="385"/>
        <v>0</v>
      </c>
      <c r="V955" s="310" t="b">
        <f t="shared" ca="1" si="394"/>
        <v>0</v>
      </c>
      <c r="W955" s="3" t="b">
        <f t="shared" ca="1" si="395"/>
        <v>0</v>
      </c>
      <c r="X955" s="3" t="str">
        <f t="shared" ca="1" si="396"/>
        <v/>
      </c>
      <c r="Y955" s="3" t="str">
        <f t="shared" ca="1" si="386"/>
        <v/>
      </c>
      <c r="Z955" s="3" t="str">
        <f t="shared" ca="1" si="397"/>
        <v/>
      </c>
      <c r="AA955" s="3" t="str">
        <f t="shared" ca="1" si="398"/>
        <v/>
      </c>
      <c r="AB955" s="205">
        <f t="shared" ca="1" si="399"/>
        <v>7806</v>
      </c>
      <c r="AC955" s="205">
        <f t="shared" ca="1" si="400"/>
        <v>120</v>
      </c>
      <c r="AD955" s="205">
        <f t="shared" ca="1" si="387"/>
        <v>65.05</v>
      </c>
      <c r="AE955" s="205">
        <f t="shared" ca="1" si="388"/>
        <v>15.049999999999997</v>
      </c>
      <c r="AF955" s="205">
        <f t="shared" ca="1" si="401"/>
        <v>3.01</v>
      </c>
      <c r="AG955" s="205"/>
      <c r="AH955" s="205"/>
      <c r="AI955" s="205"/>
      <c r="AJ955" s="205"/>
      <c r="AK955" s="4"/>
      <c r="AL955" s="4"/>
      <c r="AM955" s="309">
        <f t="shared" ca="1" si="402"/>
        <v>17.62</v>
      </c>
      <c r="AN955" s="309">
        <f t="shared" ca="1" si="403"/>
        <v>16.5</v>
      </c>
      <c r="AO955" s="310">
        <f t="shared" ca="1" si="404"/>
        <v>0</v>
      </c>
      <c r="AP955" s="310" t="b">
        <f t="shared" ca="1" si="405"/>
        <v>0</v>
      </c>
      <c r="AQ955" s="309">
        <f t="shared" ca="1" si="406"/>
        <v>0</v>
      </c>
      <c r="AR955" s="205">
        <f t="shared" ca="1" si="389"/>
        <v>0</v>
      </c>
      <c r="AS955" s="45" t="b">
        <f t="shared" ca="1" si="390"/>
        <v>0</v>
      </c>
      <c r="AT955">
        <f t="shared" ca="1" si="391"/>
        <v>0</v>
      </c>
      <c r="AU955" t="b">
        <f t="shared" ca="1" si="407"/>
        <v>0</v>
      </c>
      <c r="AV955" t="b">
        <f t="shared" ca="1" si="408"/>
        <v>0</v>
      </c>
      <c r="AW955" s="266" t="b">
        <f t="shared" ca="1" si="409"/>
        <v>0</v>
      </c>
      <c r="AX955" s="266" t="b">
        <f t="shared" ca="1" si="410"/>
        <v>0</v>
      </c>
      <c r="AY955" s="266" t="b">
        <f t="shared" ca="1" si="411"/>
        <v>0</v>
      </c>
    </row>
    <row r="956" spans="1:51" x14ac:dyDescent="0.25">
      <c r="A956">
        <v>924</v>
      </c>
      <c r="B956" s="163">
        <f ca="1">OFFSET(InputPriceData!B$15,CalculationsAndCharts!$A956+$A$11,0,1,1)</f>
        <v>40673</v>
      </c>
      <c r="C956" s="3">
        <f ca="1">OFFSET(InputPriceData!G$15,CalculationsAndCharts!$A956+$A$11,IF($C$7,8,0),1,1)</f>
        <v>407600</v>
      </c>
      <c r="D956" s="4">
        <f ca="1">OFFSET(InputPriceData!C$15,CalculationsAndCharts!$A956+$A$11,IF($C$7,8,0),1,1)</f>
        <v>16.63</v>
      </c>
      <c r="E956" s="4">
        <f ca="1">OFFSET(InputPriceData!D$15,CalculationsAndCharts!$A956+$A$11,IF($C$7,8,0),1,1)</f>
        <v>16.82</v>
      </c>
      <c r="F956" s="4">
        <f ca="1">OFFSET(InputPriceData!E$15,CalculationsAndCharts!$A956+$A$11,IF($C$7,8,0),1,1)</f>
        <v>16.63</v>
      </c>
      <c r="G956" s="4">
        <f ca="1">OFFSET(InputPriceData!F$15,CalculationsAndCharts!$A956+$A$11,IF($C$7,8,0),1,1)</f>
        <v>16.72</v>
      </c>
      <c r="H956" s="128"/>
      <c r="I956" s="128"/>
      <c r="K956" s="124"/>
      <c r="L956" s="279"/>
      <c r="M956" s="281"/>
      <c r="N956" s="280"/>
      <c r="O956" s="4"/>
      <c r="P956" s="4"/>
      <c r="Q956" s="3"/>
      <c r="S956" s="309">
        <f t="shared" ca="1" si="392"/>
        <v>17.79</v>
      </c>
      <c r="T956" s="309">
        <f t="shared" ca="1" si="393"/>
        <v>16.63</v>
      </c>
      <c r="U956" s="310">
        <f t="shared" ca="1" si="385"/>
        <v>7.7586206896551588E-2</v>
      </c>
      <c r="V956" s="310" t="b">
        <f t="shared" ca="1" si="394"/>
        <v>0</v>
      </c>
      <c r="W956" s="3" t="b">
        <f t="shared" ca="1" si="395"/>
        <v>0</v>
      </c>
      <c r="X956" s="3" t="str">
        <f t="shared" ca="1" si="396"/>
        <v/>
      </c>
      <c r="Y956" s="3" t="str">
        <f t="shared" ca="1" si="386"/>
        <v/>
      </c>
      <c r="Z956" s="3" t="str">
        <f t="shared" ca="1" si="397"/>
        <v/>
      </c>
      <c r="AA956" s="3" t="str">
        <f t="shared" ca="1" si="398"/>
        <v/>
      </c>
      <c r="AB956" s="205">
        <f t="shared" ca="1" si="399"/>
        <v>7806</v>
      </c>
      <c r="AC956" s="205">
        <f t="shared" ca="1" si="400"/>
        <v>120</v>
      </c>
      <c r="AD956" s="205">
        <f t="shared" ca="1" si="387"/>
        <v>65.05</v>
      </c>
      <c r="AE956" s="205">
        <f t="shared" ca="1" si="388"/>
        <v>15.049999999999997</v>
      </c>
      <c r="AF956" s="205">
        <f t="shared" ca="1" si="401"/>
        <v>3.01</v>
      </c>
      <c r="AG956" s="205"/>
      <c r="AH956" s="205"/>
      <c r="AI956" s="205"/>
      <c r="AJ956" s="205"/>
      <c r="AK956" s="4"/>
      <c r="AL956" s="4"/>
      <c r="AM956" s="309">
        <f t="shared" ca="1" si="402"/>
        <v>17.62</v>
      </c>
      <c r="AN956" s="309">
        <f t="shared" ca="1" si="403"/>
        <v>16.63</v>
      </c>
      <c r="AO956" s="310">
        <f t="shared" ca="1" si="404"/>
        <v>9.0909090909090579E-2</v>
      </c>
      <c r="AP956" s="310" t="b">
        <f t="shared" ca="1" si="405"/>
        <v>0</v>
      </c>
      <c r="AQ956" s="309">
        <f t="shared" ca="1" si="406"/>
        <v>0</v>
      </c>
      <c r="AR956" s="205">
        <f t="shared" ca="1" si="389"/>
        <v>0</v>
      </c>
      <c r="AS956" s="45" t="b">
        <f t="shared" ca="1" si="390"/>
        <v>0</v>
      </c>
      <c r="AT956">
        <f t="shared" ca="1" si="391"/>
        <v>0</v>
      </c>
      <c r="AU956" t="b">
        <f t="shared" ca="1" si="407"/>
        <v>0</v>
      </c>
      <c r="AV956" t="b">
        <f t="shared" ca="1" si="408"/>
        <v>0</v>
      </c>
      <c r="AW956" s="266" t="b">
        <f t="shared" ca="1" si="409"/>
        <v>0</v>
      </c>
      <c r="AX956" s="266" t="b">
        <f t="shared" ca="1" si="410"/>
        <v>0</v>
      </c>
      <c r="AY956" s="266" t="b">
        <f t="shared" ca="1" si="411"/>
        <v>0</v>
      </c>
    </row>
    <row r="957" spans="1:51" x14ac:dyDescent="0.25">
      <c r="A957">
        <v>925</v>
      </c>
      <c r="B957" s="163">
        <f ca="1">OFFSET(InputPriceData!B$15,CalculationsAndCharts!$A957+$A$11,0,1,1)</f>
        <v>40672</v>
      </c>
      <c r="C957" s="3">
        <f ca="1">OFFSET(InputPriceData!G$15,CalculationsAndCharts!$A957+$A$11,IF($C$7,8,0),1,1)</f>
        <v>477700</v>
      </c>
      <c r="D957" s="4">
        <f ca="1">OFFSET(InputPriceData!C$15,CalculationsAndCharts!$A957+$A$11,IF($C$7,8,0),1,1)</f>
        <v>16.79</v>
      </c>
      <c r="E957" s="4">
        <f ca="1">OFFSET(InputPriceData!D$15,CalculationsAndCharts!$A957+$A$11,IF($C$7,8,0),1,1)</f>
        <v>16.89</v>
      </c>
      <c r="F957" s="4">
        <f ca="1">OFFSET(InputPriceData!E$15,CalculationsAndCharts!$A957+$A$11,IF($C$7,8,0),1,1)</f>
        <v>16.559999999999999</v>
      </c>
      <c r="G957" s="4">
        <f ca="1">OFFSET(InputPriceData!F$15,CalculationsAndCharts!$A957+$A$11,IF($C$7,8,0),1,1)</f>
        <v>16.63</v>
      </c>
      <c r="H957" s="128"/>
      <c r="I957" s="128"/>
      <c r="K957" s="124"/>
      <c r="L957" s="279"/>
      <c r="M957" s="281"/>
      <c r="N957" s="280"/>
      <c r="O957" s="4"/>
      <c r="P957" s="4"/>
      <c r="Q957" s="3"/>
      <c r="S957" s="309">
        <f t="shared" ca="1" si="392"/>
        <v>17.79</v>
      </c>
      <c r="T957" s="309">
        <f t="shared" ca="1" si="393"/>
        <v>16.63</v>
      </c>
      <c r="U957" s="310">
        <f t="shared" ca="1" si="385"/>
        <v>0</v>
      </c>
      <c r="V957" s="310" t="b">
        <f t="shared" ca="1" si="394"/>
        <v>0</v>
      </c>
      <c r="W957" s="3" t="b">
        <f t="shared" ca="1" si="395"/>
        <v>0</v>
      </c>
      <c r="X957" s="3" t="str">
        <f t="shared" ca="1" si="396"/>
        <v/>
      </c>
      <c r="Y957" s="3" t="str">
        <f t="shared" ca="1" si="386"/>
        <v/>
      </c>
      <c r="Z957" s="3" t="str">
        <f t="shared" ca="1" si="397"/>
        <v/>
      </c>
      <c r="AA957" s="3" t="str">
        <f t="shared" ca="1" si="398"/>
        <v/>
      </c>
      <c r="AB957" s="205">
        <f t="shared" ca="1" si="399"/>
        <v>7806</v>
      </c>
      <c r="AC957" s="205">
        <f t="shared" ca="1" si="400"/>
        <v>120</v>
      </c>
      <c r="AD957" s="205">
        <f t="shared" ca="1" si="387"/>
        <v>65.05</v>
      </c>
      <c r="AE957" s="205">
        <f t="shared" ca="1" si="388"/>
        <v>15.049999999999997</v>
      </c>
      <c r="AF957" s="205">
        <f t="shared" ca="1" si="401"/>
        <v>3.01</v>
      </c>
      <c r="AG957" s="205"/>
      <c r="AH957" s="205"/>
      <c r="AI957" s="205"/>
      <c r="AJ957" s="205"/>
      <c r="AK957" s="4"/>
      <c r="AL957" s="4"/>
      <c r="AM957" s="309">
        <f t="shared" ca="1" si="402"/>
        <v>17.760000000000002</v>
      </c>
      <c r="AN957" s="309">
        <f t="shared" ca="1" si="403"/>
        <v>16.63</v>
      </c>
      <c r="AO957" s="310">
        <f t="shared" ca="1" si="404"/>
        <v>0</v>
      </c>
      <c r="AP957" s="310" t="b">
        <f t="shared" ca="1" si="405"/>
        <v>0</v>
      </c>
      <c r="AQ957" s="309">
        <f t="shared" ca="1" si="406"/>
        <v>0</v>
      </c>
      <c r="AR957" s="205">
        <f t="shared" ca="1" si="389"/>
        <v>0</v>
      </c>
      <c r="AS957" s="45" t="b">
        <f t="shared" ca="1" si="390"/>
        <v>0</v>
      </c>
      <c r="AT957">
        <f t="shared" ca="1" si="391"/>
        <v>0</v>
      </c>
      <c r="AU957" t="b">
        <f t="shared" ca="1" si="407"/>
        <v>0</v>
      </c>
      <c r="AV957" t="b">
        <f t="shared" ca="1" si="408"/>
        <v>0</v>
      </c>
      <c r="AW957" s="266" t="b">
        <f t="shared" ca="1" si="409"/>
        <v>0</v>
      </c>
      <c r="AX957" s="266" t="b">
        <f t="shared" ca="1" si="410"/>
        <v>0</v>
      </c>
      <c r="AY957" s="266" t="b">
        <f t="shared" ca="1" si="411"/>
        <v>1</v>
      </c>
    </row>
    <row r="958" spans="1:51" x14ac:dyDescent="0.25">
      <c r="A958">
        <v>926</v>
      </c>
      <c r="B958" s="163">
        <f ca="1">OFFSET(InputPriceData!B$15,CalculationsAndCharts!$A958+$A$11,0,1,1)</f>
        <v>40669</v>
      </c>
      <c r="C958" s="3">
        <f ca="1">OFFSET(InputPriceData!G$15,CalculationsAndCharts!$A958+$A$11,IF($C$7,8,0),1,1)</f>
        <v>610000</v>
      </c>
      <c r="D958" s="4">
        <f ca="1">OFFSET(InputPriceData!C$15,CalculationsAndCharts!$A958+$A$11,IF($C$7,8,0),1,1)</f>
        <v>17.059999999999999</v>
      </c>
      <c r="E958" s="4">
        <f ca="1">OFFSET(InputPriceData!D$15,CalculationsAndCharts!$A958+$A$11,IF($C$7,8,0),1,1)</f>
        <v>17.16</v>
      </c>
      <c r="F958" s="4">
        <f ca="1">OFFSET(InputPriceData!E$15,CalculationsAndCharts!$A958+$A$11,IF($C$7,8,0),1,1)</f>
        <v>16.760000000000002</v>
      </c>
      <c r="G958" s="4">
        <f ca="1">OFFSET(InputPriceData!F$15,CalculationsAndCharts!$A958+$A$11,IF($C$7,8,0),1,1)</f>
        <v>16.850000000000001</v>
      </c>
      <c r="H958" s="128"/>
      <c r="I958" s="128"/>
      <c r="K958" s="124"/>
      <c r="L958" s="279"/>
      <c r="M958" s="281"/>
      <c r="N958" s="280"/>
      <c r="O958" s="4"/>
      <c r="P958" s="4"/>
      <c r="Q958" s="3"/>
      <c r="S958" s="309">
        <f t="shared" ca="1" si="392"/>
        <v>17.79</v>
      </c>
      <c r="T958" s="309">
        <f t="shared" ca="1" si="393"/>
        <v>16.850000000000001</v>
      </c>
      <c r="U958" s="310">
        <f t="shared" ca="1" si="385"/>
        <v>0</v>
      </c>
      <c r="V958" s="310" t="b">
        <f t="shared" ca="1" si="394"/>
        <v>1</v>
      </c>
      <c r="W958" s="3" t="b">
        <f t="shared" ca="1" si="395"/>
        <v>0</v>
      </c>
      <c r="X958" s="3" t="str">
        <f t="shared" ca="1" si="396"/>
        <v/>
      </c>
      <c r="Y958" s="3" t="str">
        <f t="shared" ca="1" si="386"/>
        <v/>
      </c>
      <c r="Z958" s="3" t="str">
        <f t="shared" ca="1" si="397"/>
        <v/>
      </c>
      <c r="AA958" s="3" t="str">
        <f t="shared" ca="1" si="398"/>
        <v/>
      </c>
      <c r="AB958" s="205">
        <f t="shared" ca="1" si="399"/>
        <v>7806</v>
      </c>
      <c r="AC958" s="205">
        <f t="shared" ca="1" si="400"/>
        <v>120</v>
      </c>
      <c r="AD958" s="205">
        <f t="shared" ca="1" si="387"/>
        <v>65.05</v>
      </c>
      <c r="AE958" s="205">
        <f t="shared" ca="1" si="388"/>
        <v>15.049999999999997</v>
      </c>
      <c r="AF958" s="205">
        <f t="shared" ca="1" si="401"/>
        <v>3.01</v>
      </c>
      <c r="AG958" s="205"/>
      <c r="AH958" s="205"/>
      <c r="AI958" s="205"/>
      <c r="AJ958" s="205"/>
      <c r="AK958" s="4"/>
      <c r="AL958" s="4"/>
      <c r="AM958" s="309">
        <f t="shared" ca="1" si="402"/>
        <v>17.79</v>
      </c>
      <c r="AN958" s="309">
        <f t="shared" ca="1" si="403"/>
        <v>16.850000000000001</v>
      </c>
      <c r="AO958" s="310">
        <f t="shared" ca="1" si="404"/>
        <v>0</v>
      </c>
      <c r="AP958" s="310" t="b">
        <f t="shared" ca="1" si="405"/>
        <v>1</v>
      </c>
      <c r="AQ958" s="309">
        <f t="shared" ca="1" si="406"/>
        <v>0.5181</v>
      </c>
      <c r="AR958" s="205">
        <f t="shared" ca="1" si="389"/>
        <v>16.751899999999999</v>
      </c>
      <c r="AS958" s="45" t="b">
        <f t="shared" ca="1" si="390"/>
        <v>0</v>
      </c>
      <c r="AT958">
        <f t="shared" ca="1" si="391"/>
        <v>9</v>
      </c>
      <c r="AU958" t="b">
        <f t="shared" ca="1" si="407"/>
        <v>1</v>
      </c>
      <c r="AV958" t="b">
        <f t="shared" ca="1" si="408"/>
        <v>1</v>
      </c>
      <c r="AW958" s="266" t="b">
        <f t="shared" ca="1" si="409"/>
        <v>0</v>
      </c>
      <c r="AX958" s="266" t="b">
        <f t="shared" ca="1" si="410"/>
        <v>1</v>
      </c>
      <c r="AY958" s="266" t="b">
        <f t="shared" ca="1" si="411"/>
        <v>0</v>
      </c>
    </row>
    <row r="959" spans="1:51" x14ac:dyDescent="0.25">
      <c r="A959">
        <v>927</v>
      </c>
      <c r="B959" s="163">
        <f ca="1">OFFSET(InputPriceData!B$15,CalculationsAndCharts!$A959+$A$11,0,1,1)</f>
        <v>40668</v>
      </c>
      <c r="C959" s="3">
        <f ca="1">OFFSET(InputPriceData!G$15,CalculationsAndCharts!$A959+$A$11,IF($C$7,8,0),1,1)</f>
        <v>565200</v>
      </c>
      <c r="D959" s="4">
        <f ca="1">OFFSET(InputPriceData!C$15,CalculationsAndCharts!$A959+$A$11,IF($C$7,8,0),1,1)</f>
        <v>16.91</v>
      </c>
      <c r="E959" s="4">
        <f ca="1">OFFSET(InputPriceData!D$15,CalculationsAndCharts!$A959+$A$11,IF($C$7,8,0),1,1)</f>
        <v>17.43</v>
      </c>
      <c r="F959" s="4">
        <f ca="1">OFFSET(InputPriceData!E$15,CalculationsAndCharts!$A959+$A$11,IF($C$7,8,0),1,1)</f>
        <v>16.86</v>
      </c>
      <c r="G959" s="4">
        <f ca="1">OFFSET(InputPriceData!F$15,CalculationsAndCharts!$A959+$A$11,IF($C$7,8,0),1,1)</f>
        <v>17.11</v>
      </c>
      <c r="H959" s="128"/>
      <c r="I959" s="128"/>
      <c r="K959" s="124"/>
      <c r="L959" s="279"/>
      <c r="M959" s="281"/>
      <c r="N959" s="280"/>
      <c r="O959" s="4"/>
      <c r="P959" s="4"/>
      <c r="Q959" s="3"/>
      <c r="S959" s="309">
        <f t="shared" ca="1" si="392"/>
        <v>17.79</v>
      </c>
      <c r="T959" s="309">
        <f t="shared" ca="1" si="393"/>
        <v>16.940000000000001</v>
      </c>
      <c r="U959" s="310">
        <f t="shared" ca="1" si="385"/>
        <v>0.19999999999999832</v>
      </c>
      <c r="V959" s="310" t="b">
        <f t="shared" ca="1" si="394"/>
        <v>0</v>
      </c>
      <c r="W959" s="3" t="b">
        <f t="shared" ca="1" si="395"/>
        <v>0</v>
      </c>
      <c r="X959" s="3" t="str">
        <f t="shared" ca="1" si="396"/>
        <v/>
      </c>
      <c r="Y959" s="3" t="str">
        <f t="shared" ca="1" si="386"/>
        <v/>
      </c>
      <c r="Z959" s="3" t="str">
        <f t="shared" ca="1" si="397"/>
        <v/>
      </c>
      <c r="AA959" s="3" t="str">
        <f t="shared" ca="1" si="398"/>
        <v/>
      </c>
      <c r="AB959" s="205">
        <f t="shared" ca="1" si="399"/>
        <v>7806</v>
      </c>
      <c r="AC959" s="205">
        <f t="shared" ca="1" si="400"/>
        <v>120</v>
      </c>
      <c r="AD959" s="205">
        <f t="shared" ca="1" si="387"/>
        <v>65.05</v>
      </c>
      <c r="AE959" s="205">
        <f t="shared" ca="1" si="388"/>
        <v>15.049999999999997</v>
      </c>
      <c r="AF959" s="205">
        <f t="shared" ca="1" si="401"/>
        <v>3.01</v>
      </c>
      <c r="AG959" s="205"/>
      <c r="AH959" s="205"/>
      <c r="AI959" s="205"/>
      <c r="AJ959" s="205"/>
      <c r="AK959" s="4"/>
      <c r="AL959" s="4"/>
      <c r="AM959" s="309">
        <f t="shared" ca="1" si="402"/>
        <v>17.79</v>
      </c>
      <c r="AN959" s="309">
        <f t="shared" ca="1" si="403"/>
        <v>16.940000000000001</v>
      </c>
      <c r="AO959" s="310">
        <f t="shared" ca="1" si="404"/>
        <v>0.19999999999999832</v>
      </c>
      <c r="AP959" s="310" t="b">
        <f t="shared" ca="1" si="405"/>
        <v>0</v>
      </c>
      <c r="AQ959" s="309">
        <f t="shared" ca="1" si="406"/>
        <v>0.5181</v>
      </c>
      <c r="AR959" s="205">
        <f t="shared" ca="1" si="389"/>
        <v>16.751899999999999</v>
      </c>
      <c r="AS959" s="45" t="b">
        <f t="shared" ca="1" si="390"/>
        <v>0</v>
      </c>
      <c r="AT959">
        <f t="shared" ca="1" si="391"/>
        <v>8</v>
      </c>
      <c r="AU959" t="b">
        <f t="shared" ca="1" si="407"/>
        <v>0</v>
      </c>
      <c r="AV959" t="b">
        <f t="shared" ca="1" si="408"/>
        <v>0</v>
      </c>
      <c r="AW959" s="266" t="b">
        <f t="shared" ca="1" si="409"/>
        <v>0</v>
      </c>
      <c r="AX959" s="266" t="b">
        <f t="shared" ca="1" si="410"/>
        <v>1</v>
      </c>
      <c r="AY959" s="266" t="b">
        <f t="shared" ca="1" si="411"/>
        <v>0</v>
      </c>
    </row>
    <row r="960" spans="1:51" x14ac:dyDescent="0.25">
      <c r="A960">
        <v>928</v>
      </c>
      <c r="B960" s="163">
        <f ca="1">OFFSET(InputPriceData!B$15,CalculationsAndCharts!$A960+$A$11,0,1,1)</f>
        <v>40667</v>
      </c>
      <c r="C960" s="3">
        <f ca="1">OFFSET(InputPriceData!G$15,CalculationsAndCharts!$A960+$A$11,IF($C$7,8,0),1,1)</f>
        <v>444500</v>
      </c>
      <c r="D960" s="4">
        <f ca="1">OFFSET(InputPriceData!C$15,CalculationsAndCharts!$A960+$A$11,IF($C$7,8,0),1,1)</f>
        <v>17.059999999999999</v>
      </c>
      <c r="E960" s="4">
        <f ca="1">OFFSET(InputPriceData!D$15,CalculationsAndCharts!$A960+$A$11,IF($C$7,8,0),1,1)</f>
        <v>17.190000000000001</v>
      </c>
      <c r="F960" s="4">
        <f ca="1">OFFSET(InputPriceData!E$15,CalculationsAndCharts!$A960+$A$11,IF($C$7,8,0),1,1)</f>
        <v>16.87</v>
      </c>
      <c r="G960" s="4">
        <f ca="1">OFFSET(InputPriceData!F$15,CalculationsAndCharts!$A960+$A$11,IF($C$7,8,0),1,1)</f>
        <v>16.940000000000001</v>
      </c>
      <c r="H960" s="128"/>
      <c r="I960" s="128"/>
      <c r="K960" s="124"/>
      <c r="L960" s="279"/>
      <c r="M960" s="281"/>
      <c r="N960" s="280"/>
      <c r="O960" s="4"/>
      <c r="P960" s="4"/>
      <c r="Q960" s="3"/>
      <c r="S960" s="309">
        <f t="shared" ca="1" si="392"/>
        <v>17.79</v>
      </c>
      <c r="T960" s="309">
        <f t="shared" ca="1" si="393"/>
        <v>16.940000000000001</v>
      </c>
      <c r="U960" s="310">
        <f t="shared" ca="1" si="385"/>
        <v>0</v>
      </c>
      <c r="V960" s="310" t="b">
        <f t="shared" ca="1" si="394"/>
        <v>0</v>
      </c>
      <c r="W960" s="3" t="b">
        <f t="shared" ca="1" si="395"/>
        <v>0</v>
      </c>
      <c r="X960" s="3" t="str">
        <f t="shared" ca="1" si="396"/>
        <v/>
      </c>
      <c r="Y960" s="3" t="str">
        <f t="shared" ca="1" si="386"/>
        <v/>
      </c>
      <c r="Z960" s="3" t="str">
        <f t="shared" ca="1" si="397"/>
        <v/>
      </c>
      <c r="AA960" s="3" t="str">
        <f t="shared" ca="1" si="398"/>
        <v/>
      </c>
      <c r="AB960" s="205">
        <f t="shared" ca="1" si="399"/>
        <v>7806</v>
      </c>
      <c r="AC960" s="205">
        <f t="shared" ca="1" si="400"/>
        <v>120</v>
      </c>
      <c r="AD960" s="205">
        <f t="shared" ca="1" si="387"/>
        <v>65.05</v>
      </c>
      <c r="AE960" s="205">
        <f t="shared" ca="1" si="388"/>
        <v>15.049999999999997</v>
      </c>
      <c r="AF960" s="205">
        <f t="shared" ca="1" si="401"/>
        <v>3.01</v>
      </c>
      <c r="AG960" s="205"/>
      <c r="AH960" s="205"/>
      <c r="AI960" s="205"/>
      <c r="AJ960" s="205"/>
      <c r="AK960" s="4"/>
      <c r="AL960" s="4"/>
      <c r="AM960" s="309">
        <f t="shared" ca="1" si="402"/>
        <v>17.79</v>
      </c>
      <c r="AN960" s="309">
        <f t="shared" ca="1" si="403"/>
        <v>16.940000000000001</v>
      </c>
      <c r="AO960" s="310">
        <f t="shared" ca="1" si="404"/>
        <v>0</v>
      </c>
      <c r="AP960" s="310" t="b">
        <f t="shared" ca="1" si="405"/>
        <v>0</v>
      </c>
      <c r="AQ960" s="309">
        <f t="shared" ca="1" si="406"/>
        <v>0.5181</v>
      </c>
      <c r="AR960" s="205">
        <f t="shared" ca="1" si="389"/>
        <v>16.751899999999999</v>
      </c>
      <c r="AS960" s="45" t="b">
        <f t="shared" ca="1" si="390"/>
        <v>0</v>
      </c>
      <c r="AT960">
        <f t="shared" ca="1" si="391"/>
        <v>7</v>
      </c>
      <c r="AU960" t="b">
        <f t="shared" ca="1" si="407"/>
        <v>0</v>
      </c>
      <c r="AV960" t="b">
        <f t="shared" ca="1" si="408"/>
        <v>0</v>
      </c>
      <c r="AW960" s="266" t="b">
        <f t="shared" ca="1" si="409"/>
        <v>0</v>
      </c>
      <c r="AX960" s="266" t="b">
        <f t="shared" ca="1" si="410"/>
        <v>1</v>
      </c>
      <c r="AY960" s="266" t="b">
        <f t="shared" ca="1" si="411"/>
        <v>0</v>
      </c>
    </row>
    <row r="961" spans="1:51" x14ac:dyDescent="0.25">
      <c r="A961">
        <v>929</v>
      </c>
      <c r="B961" s="163">
        <f ca="1">OFFSET(InputPriceData!B$15,CalculationsAndCharts!$A961+$A$11,0,1,1)</f>
        <v>40666</v>
      </c>
      <c r="C961" s="3">
        <f ca="1">OFFSET(InputPriceData!G$15,CalculationsAndCharts!$A961+$A$11,IF($C$7,8,0),1,1)</f>
        <v>451900</v>
      </c>
      <c r="D961" s="4">
        <f ca="1">OFFSET(InputPriceData!C$15,CalculationsAndCharts!$A961+$A$11,IF($C$7,8,0),1,1)</f>
        <v>17.05</v>
      </c>
      <c r="E961" s="4">
        <f ca="1">OFFSET(InputPriceData!D$15,CalculationsAndCharts!$A961+$A$11,IF($C$7,8,0),1,1)</f>
        <v>17.149999999999999</v>
      </c>
      <c r="F961" s="4">
        <f ca="1">OFFSET(InputPriceData!E$15,CalculationsAndCharts!$A961+$A$11,IF($C$7,8,0),1,1)</f>
        <v>16.89</v>
      </c>
      <c r="G961" s="4">
        <f ca="1">OFFSET(InputPriceData!F$15,CalculationsAndCharts!$A961+$A$11,IF($C$7,8,0),1,1)</f>
        <v>16.989999999999998</v>
      </c>
      <c r="H961" s="128"/>
      <c r="I961" s="128"/>
      <c r="K961" s="124"/>
      <c r="L961" s="279"/>
      <c r="M961" s="281"/>
      <c r="N961" s="280"/>
      <c r="O961" s="4"/>
      <c r="P961" s="4"/>
      <c r="Q961" s="3"/>
      <c r="S961" s="309">
        <f t="shared" ca="1" si="392"/>
        <v>17.940000000000001</v>
      </c>
      <c r="T961" s="309">
        <f t="shared" ca="1" si="393"/>
        <v>16.989999999999998</v>
      </c>
      <c r="U961" s="310">
        <f t="shared" ca="1" si="385"/>
        <v>0</v>
      </c>
      <c r="V961" s="310" t="b">
        <f t="shared" ca="1" si="394"/>
        <v>0</v>
      </c>
      <c r="W961" s="3" t="b">
        <f t="shared" ca="1" si="395"/>
        <v>0</v>
      </c>
      <c r="X961" s="3" t="str">
        <f t="shared" ca="1" si="396"/>
        <v/>
      </c>
      <c r="Y961" s="3" t="str">
        <f t="shared" ca="1" si="386"/>
        <v/>
      </c>
      <c r="Z961" s="3" t="str">
        <f t="shared" ca="1" si="397"/>
        <v/>
      </c>
      <c r="AA961" s="3" t="str">
        <f t="shared" ca="1" si="398"/>
        <v/>
      </c>
      <c r="AB961" s="205">
        <f t="shared" ca="1" si="399"/>
        <v>7806</v>
      </c>
      <c r="AC961" s="205">
        <f t="shared" ca="1" si="400"/>
        <v>120</v>
      </c>
      <c r="AD961" s="205">
        <f t="shared" ca="1" si="387"/>
        <v>65.05</v>
      </c>
      <c r="AE961" s="205">
        <f t="shared" ca="1" si="388"/>
        <v>15.049999999999997</v>
      </c>
      <c r="AF961" s="205">
        <f t="shared" ca="1" si="401"/>
        <v>3.01</v>
      </c>
      <c r="AG961" s="205"/>
      <c r="AH961" s="205"/>
      <c r="AI961" s="205"/>
      <c r="AJ961" s="205"/>
      <c r="AK961" s="4"/>
      <c r="AL961" s="4"/>
      <c r="AM961" s="309">
        <f t="shared" ca="1" si="402"/>
        <v>17.79</v>
      </c>
      <c r="AN961" s="309">
        <f t="shared" ca="1" si="403"/>
        <v>16.989999999999998</v>
      </c>
      <c r="AO961" s="310">
        <f t="shared" ca="1" si="404"/>
        <v>0</v>
      </c>
      <c r="AP961" s="310" t="b">
        <f t="shared" ca="1" si="405"/>
        <v>0</v>
      </c>
      <c r="AQ961" s="309">
        <f t="shared" ca="1" si="406"/>
        <v>0.5181</v>
      </c>
      <c r="AR961" s="205">
        <f t="shared" ca="1" si="389"/>
        <v>16.751899999999999</v>
      </c>
      <c r="AS961" s="45" t="b">
        <f t="shared" ca="1" si="390"/>
        <v>0</v>
      </c>
      <c r="AT961">
        <f t="shared" ca="1" si="391"/>
        <v>6</v>
      </c>
      <c r="AU961" t="b">
        <f t="shared" ca="1" si="407"/>
        <v>0</v>
      </c>
      <c r="AV961" t="b">
        <f t="shared" ca="1" si="408"/>
        <v>0</v>
      </c>
      <c r="AW961" s="266" t="b">
        <f t="shared" ca="1" si="409"/>
        <v>0</v>
      </c>
      <c r="AX961" s="266" t="b">
        <f t="shared" ca="1" si="410"/>
        <v>1</v>
      </c>
      <c r="AY961" s="266" t="b">
        <f t="shared" ca="1" si="411"/>
        <v>0</v>
      </c>
    </row>
    <row r="962" spans="1:51" x14ac:dyDescent="0.25">
      <c r="A962">
        <v>930</v>
      </c>
      <c r="B962" s="163">
        <f ca="1">OFFSET(InputPriceData!B$15,CalculationsAndCharts!$A962+$A$11,0,1,1)</f>
        <v>40665</v>
      </c>
      <c r="C962" s="3">
        <f ca="1">OFFSET(InputPriceData!G$15,CalculationsAndCharts!$A962+$A$11,IF($C$7,8,0),1,1)</f>
        <v>459300</v>
      </c>
      <c r="D962" s="4">
        <f ca="1">OFFSET(InputPriceData!C$15,CalculationsAndCharts!$A962+$A$11,IF($C$7,8,0),1,1)</f>
        <v>17.28</v>
      </c>
      <c r="E962" s="4">
        <f ca="1">OFFSET(InputPriceData!D$15,CalculationsAndCharts!$A962+$A$11,IF($C$7,8,0),1,1)</f>
        <v>17.41</v>
      </c>
      <c r="F962" s="4">
        <f ca="1">OFFSET(InputPriceData!E$15,CalculationsAndCharts!$A962+$A$11,IF($C$7,8,0),1,1)</f>
        <v>16.989999999999998</v>
      </c>
      <c r="G962" s="4">
        <f ca="1">OFFSET(InputPriceData!F$15,CalculationsAndCharts!$A962+$A$11,IF($C$7,8,0),1,1)</f>
        <v>17.07</v>
      </c>
      <c r="H962" s="128"/>
      <c r="I962" s="128"/>
      <c r="K962" s="124"/>
      <c r="L962" s="279"/>
      <c r="M962" s="281"/>
      <c r="N962" s="280"/>
      <c r="O962" s="4"/>
      <c r="P962" s="4"/>
      <c r="Q962" s="3"/>
      <c r="S962" s="309">
        <f t="shared" ca="1" si="392"/>
        <v>18.010000000000002</v>
      </c>
      <c r="T962" s="309">
        <f t="shared" ca="1" si="393"/>
        <v>17.07</v>
      </c>
      <c r="U962" s="310">
        <f t="shared" ca="1" si="385"/>
        <v>0</v>
      </c>
      <c r="V962" s="310" t="b">
        <f t="shared" ca="1" si="394"/>
        <v>1</v>
      </c>
      <c r="W962" s="3" t="b">
        <f t="shared" ca="1" si="395"/>
        <v>0</v>
      </c>
      <c r="X962" s="3" t="str">
        <f t="shared" ca="1" si="396"/>
        <v/>
      </c>
      <c r="Y962" s="3" t="str">
        <f t="shared" ca="1" si="386"/>
        <v/>
      </c>
      <c r="Z962" s="3" t="str">
        <f t="shared" ca="1" si="397"/>
        <v/>
      </c>
      <c r="AA962" s="3" t="str">
        <f t="shared" ca="1" si="398"/>
        <v/>
      </c>
      <c r="AB962" s="205">
        <f t="shared" ca="1" si="399"/>
        <v>7806</v>
      </c>
      <c r="AC962" s="205">
        <f t="shared" ca="1" si="400"/>
        <v>120</v>
      </c>
      <c r="AD962" s="205">
        <f t="shared" ca="1" si="387"/>
        <v>65.05</v>
      </c>
      <c r="AE962" s="205">
        <f t="shared" ca="1" si="388"/>
        <v>15.049999999999997</v>
      </c>
      <c r="AF962" s="205">
        <f t="shared" ca="1" si="401"/>
        <v>3.01</v>
      </c>
      <c r="AG962" s="205"/>
      <c r="AH962" s="205"/>
      <c r="AI962" s="205"/>
      <c r="AJ962" s="205"/>
      <c r="AK962" s="4"/>
      <c r="AL962" s="4"/>
      <c r="AM962" s="309">
        <f t="shared" ca="1" si="402"/>
        <v>17.79</v>
      </c>
      <c r="AN962" s="309">
        <f t="shared" ca="1" si="403"/>
        <v>17.07</v>
      </c>
      <c r="AO962" s="310">
        <f t="shared" ca="1" si="404"/>
        <v>0</v>
      </c>
      <c r="AP962" s="310" t="b">
        <f t="shared" ca="1" si="405"/>
        <v>1</v>
      </c>
      <c r="AQ962" s="309">
        <f t="shared" ca="1" si="406"/>
        <v>0.5181</v>
      </c>
      <c r="AR962" s="205">
        <f t="shared" ca="1" si="389"/>
        <v>16.751899999999999</v>
      </c>
      <c r="AS962" s="45" t="b">
        <f t="shared" ca="1" si="390"/>
        <v>0</v>
      </c>
      <c r="AT962">
        <f t="shared" ca="1" si="391"/>
        <v>5</v>
      </c>
      <c r="AU962" t="b">
        <f t="shared" ca="1" si="407"/>
        <v>0</v>
      </c>
      <c r="AV962" t="b">
        <f t="shared" ca="1" si="408"/>
        <v>0</v>
      </c>
      <c r="AW962" s="266" t="b">
        <f t="shared" ca="1" si="409"/>
        <v>0</v>
      </c>
      <c r="AX962" s="266" t="b">
        <f t="shared" ca="1" si="410"/>
        <v>1</v>
      </c>
      <c r="AY962" s="266" t="b">
        <f t="shared" ca="1" si="411"/>
        <v>0</v>
      </c>
    </row>
    <row r="963" spans="1:51" x14ac:dyDescent="0.25">
      <c r="A963">
        <v>931</v>
      </c>
      <c r="B963" s="163">
        <f ca="1">OFFSET(InputPriceData!B$15,CalculationsAndCharts!$A963+$A$11,0,1,1)</f>
        <v>40662</v>
      </c>
      <c r="C963" s="3">
        <f ca="1">OFFSET(InputPriceData!G$15,CalculationsAndCharts!$A963+$A$11,IF($C$7,8,0),1,1)</f>
        <v>258000</v>
      </c>
      <c r="D963" s="4">
        <f ca="1">OFFSET(InputPriceData!C$15,CalculationsAndCharts!$A963+$A$11,IF($C$7,8,0),1,1)</f>
        <v>17.37</v>
      </c>
      <c r="E963" s="4">
        <f ca="1">OFFSET(InputPriceData!D$15,CalculationsAndCharts!$A963+$A$11,IF($C$7,8,0),1,1)</f>
        <v>17.399999999999999</v>
      </c>
      <c r="F963" s="4">
        <f ca="1">OFFSET(InputPriceData!E$15,CalculationsAndCharts!$A963+$A$11,IF($C$7,8,0),1,1)</f>
        <v>17.2</v>
      </c>
      <c r="G963" s="4">
        <f ca="1">OFFSET(InputPriceData!F$15,CalculationsAndCharts!$A963+$A$11,IF($C$7,8,0),1,1)</f>
        <v>17.25</v>
      </c>
      <c r="H963" s="128"/>
      <c r="I963" s="128"/>
      <c r="K963" s="124"/>
      <c r="L963" s="279"/>
      <c r="M963" s="281"/>
      <c r="N963" s="280"/>
      <c r="O963" s="4"/>
      <c r="P963" s="4"/>
      <c r="Q963" s="3"/>
      <c r="S963" s="309">
        <f t="shared" ca="1" si="392"/>
        <v>18.010000000000002</v>
      </c>
      <c r="T963" s="309">
        <f t="shared" ca="1" si="393"/>
        <v>17.16</v>
      </c>
      <c r="U963" s="310">
        <f t="shared" ca="1" si="385"/>
        <v>0.10588235294117612</v>
      </c>
      <c r="V963" s="310" t="b">
        <f t="shared" ca="1" si="394"/>
        <v>0</v>
      </c>
      <c r="W963" s="3" t="b">
        <f t="shared" ca="1" si="395"/>
        <v>0</v>
      </c>
      <c r="X963" s="3" t="str">
        <f t="shared" ca="1" si="396"/>
        <v/>
      </c>
      <c r="Y963" s="3" t="str">
        <f t="shared" ca="1" si="386"/>
        <v/>
      </c>
      <c r="Z963" s="3" t="str">
        <f t="shared" ca="1" si="397"/>
        <v/>
      </c>
      <c r="AA963" s="3" t="str">
        <f t="shared" ca="1" si="398"/>
        <v/>
      </c>
      <c r="AB963" s="205">
        <f t="shared" ca="1" si="399"/>
        <v>7806</v>
      </c>
      <c r="AC963" s="205">
        <f t="shared" ca="1" si="400"/>
        <v>120</v>
      </c>
      <c r="AD963" s="205">
        <f t="shared" ca="1" si="387"/>
        <v>65.05</v>
      </c>
      <c r="AE963" s="205">
        <f t="shared" ca="1" si="388"/>
        <v>15.049999999999997</v>
      </c>
      <c r="AF963" s="205">
        <f t="shared" ca="1" si="401"/>
        <v>3.01</v>
      </c>
      <c r="AG963" s="205"/>
      <c r="AH963" s="205"/>
      <c r="AI963" s="205"/>
      <c r="AJ963" s="205"/>
      <c r="AK963" s="4"/>
      <c r="AL963" s="4"/>
      <c r="AM963" s="309">
        <f t="shared" ca="1" si="402"/>
        <v>17.940000000000001</v>
      </c>
      <c r="AN963" s="309">
        <f t="shared" ca="1" si="403"/>
        <v>17.16</v>
      </c>
      <c r="AO963" s="310">
        <f t="shared" ca="1" si="404"/>
        <v>0.11538461538461503</v>
      </c>
      <c r="AP963" s="310" t="b">
        <f t="shared" ca="1" si="405"/>
        <v>0</v>
      </c>
      <c r="AQ963" s="309">
        <f t="shared" ca="1" si="406"/>
        <v>0.5181</v>
      </c>
      <c r="AR963" s="205">
        <f t="shared" ca="1" si="389"/>
        <v>16.751899999999999</v>
      </c>
      <c r="AS963" s="45" t="b">
        <f t="shared" ca="1" si="390"/>
        <v>0</v>
      </c>
      <c r="AT963">
        <f t="shared" ca="1" si="391"/>
        <v>4</v>
      </c>
      <c r="AU963" t="b">
        <f t="shared" ca="1" si="407"/>
        <v>0</v>
      </c>
      <c r="AV963" t="b">
        <f t="shared" ca="1" si="408"/>
        <v>0</v>
      </c>
      <c r="AW963" s="266" t="b">
        <f t="shared" ca="1" si="409"/>
        <v>0</v>
      </c>
      <c r="AX963" s="266" t="b">
        <f t="shared" ca="1" si="410"/>
        <v>1</v>
      </c>
      <c r="AY963" s="266" t="b">
        <f t="shared" ca="1" si="411"/>
        <v>0</v>
      </c>
    </row>
    <row r="964" spans="1:51" x14ac:dyDescent="0.25">
      <c r="A964">
        <v>932</v>
      </c>
      <c r="B964" s="163">
        <f ca="1">OFFSET(InputPriceData!B$15,CalculationsAndCharts!$A964+$A$11,0,1,1)</f>
        <v>40661</v>
      </c>
      <c r="C964" s="3">
        <f ca="1">OFFSET(InputPriceData!G$15,CalculationsAndCharts!$A964+$A$11,IF($C$7,8,0),1,1)</f>
        <v>383000</v>
      </c>
      <c r="D964" s="4">
        <f ca="1">OFFSET(InputPriceData!C$15,CalculationsAndCharts!$A964+$A$11,IF($C$7,8,0),1,1)</f>
        <v>17.28</v>
      </c>
      <c r="E964" s="4">
        <f ca="1">OFFSET(InputPriceData!D$15,CalculationsAndCharts!$A964+$A$11,IF($C$7,8,0),1,1)</f>
        <v>17.52</v>
      </c>
      <c r="F964" s="4">
        <f ca="1">OFFSET(InputPriceData!E$15,CalculationsAndCharts!$A964+$A$11,IF($C$7,8,0),1,1)</f>
        <v>17.170000000000002</v>
      </c>
      <c r="G964" s="4">
        <f ca="1">OFFSET(InputPriceData!F$15,CalculationsAndCharts!$A964+$A$11,IF($C$7,8,0),1,1)</f>
        <v>17.3</v>
      </c>
      <c r="H964" s="128"/>
      <c r="I964" s="128"/>
      <c r="K964" s="124"/>
      <c r="L964" s="279"/>
      <c r="M964" s="281"/>
      <c r="N964" s="280"/>
      <c r="O964" s="4"/>
      <c r="P964" s="4"/>
      <c r="Q964" s="3"/>
      <c r="S964" s="309">
        <f t="shared" ca="1" si="392"/>
        <v>18.010000000000002</v>
      </c>
      <c r="T964" s="309">
        <f t="shared" ca="1" si="393"/>
        <v>17.16</v>
      </c>
      <c r="U964" s="310">
        <f t="shared" ca="1" si="385"/>
        <v>0.16470588235294156</v>
      </c>
      <c r="V964" s="310" t="b">
        <f t="shared" ca="1" si="394"/>
        <v>0</v>
      </c>
      <c r="W964" s="3" t="b">
        <f t="shared" ca="1" si="395"/>
        <v>0</v>
      </c>
      <c r="X964" s="3" t="str">
        <f t="shared" ca="1" si="396"/>
        <v/>
      </c>
      <c r="Y964" s="3" t="str">
        <f t="shared" ca="1" si="386"/>
        <v/>
      </c>
      <c r="Z964" s="3" t="str">
        <f t="shared" ca="1" si="397"/>
        <v/>
      </c>
      <c r="AA964" s="3" t="str">
        <f t="shared" ca="1" si="398"/>
        <v/>
      </c>
      <c r="AB964" s="205">
        <f t="shared" ca="1" si="399"/>
        <v>7806</v>
      </c>
      <c r="AC964" s="205">
        <f t="shared" ca="1" si="400"/>
        <v>120</v>
      </c>
      <c r="AD964" s="205">
        <f t="shared" ca="1" si="387"/>
        <v>65.05</v>
      </c>
      <c r="AE964" s="205">
        <f t="shared" ca="1" si="388"/>
        <v>15.049999999999997</v>
      </c>
      <c r="AF964" s="205">
        <f t="shared" ca="1" si="401"/>
        <v>3.01</v>
      </c>
      <c r="AG964" s="205"/>
      <c r="AH964" s="205"/>
      <c r="AI964" s="205"/>
      <c r="AJ964" s="205"/>
      <c r="AK964" s="4"/>
      <c r="AL964" s="4"/>
      <c r="AM964" s="309">
        <f t="shared" ca="1" si="402"/>
        <v>18.010000000000002</v>
      </c>
      <c r="AN964" s="309">
        <f t="shared" ca="1" si="403"/>
        <v>17.16</v>
      </c>
      <c r="AO964" s="310">
        <f t="shared" ca="1" si="404"/>
        <v>0.16470588235294156</v>
      </c>
      <c r="AP964" s="310" t="b">
        <f t="shared" ca="1" si="405"/>
        <v>0</v>
      </c>
      <c r="AQ964" s="309">
        <f t="shared" ca="1" si="406"/>
        <v>0.5181</v>
      </c>
      <c r="AR964" s="205">
        <f t="shared" ca="1" si="389"/>
        <v>16.751899999999999</v>
      </c>
      <c r="AS964" s="45" t="b">
        <f t="shared" ca="1" si="390"/>
        <v>0</v>
      </c>
      <c r="AT964">
        <f t="shared" ca="1" si="391"/>
        <v>3</v>
      </c>
      <c r="AU964" t="b">
        <f t="shared" ca="1" si="407"/>
        <v>0</v>
      </c>
      <c r="AV964" t="b">
        <f t="shared" ca="1" si="408"/>
        <v>0</v>
      </c>
      <c r="AW964" s="266" t="b">
        <f t="shared" ca="1" si="409"/>
        <v>0</v>
      </c>
      <c r="AX964" s="266" t="b">
        <f t="shared" ca="1" si="410"/>
        <v>1</v>
      </c>
      <c r="AY964" s="266" t="b">
        <f t="shared" ca="1" si="411"/>
        <v>0</v>
      </c>
    </row>
    <row r="965" spans="1:51" x14ac:dyDescent="0.25">
      <c r="A965">
        <v>933</v>
      </c>
      <c r="B965" s="163">
        <f ca="1">OFFSET(InputPriceData!B$15,CalculationsAndCharts!$A965+$A$11,0,1,1)</f>
        <v>40660</v>
      </c>
      <c r="C965" s="3">
        <f ca="1">OFFSET(InputPriceData!G$15,CalculationsAndCharts!$A965+$A$11,IF($C$7,8,0),1,1)</f>
        <v>476300</v>
      </c>
      <c r="D965" s="4">
        <f ca="1">OFFSET(InputPriceData!C$15,CalculationsAndCharts!$A965+$A$11,IF($C$7,8,0),1,1)</f>
        <v>17.399999999999999</v>
      </c>
      <c r="E965" s="4">
        <f ca="1">OFFSET(InputPriceData!D$15,CalculationsAndCharts!$A965+$A$11,IF($C$7,8,0),1,1)</f>
        <v>17.47</v>
      </c>
      <c r="F965" s="4">
        <f ca="1">OFFSET(InputPriceData!E$15,CalculationsAndCharts!$A965+$A$11,IF($C$7,8,0),1,1)</f>
        <v>17.12</v>
      </c>
      <c r="G965" s="4">
        <f ca="1">OFFSET(InputPriceData!F$15,CalculationsAndCharts!$A965+$A$11,IF($C$7,8,0),1,1)</f>
        <v>17.36</v>
      </c>
      <c r="H965" s="128"/>
      <c r="I965" s="128"/>
      <c r="K965" s="124"/>
      <c r="L965" s="279"/>
      <c r="M965" s="281"/>
      <c r="N965" s="280"/>
      <c r="O965" s="4"/>
      <c r="P965" s="4"/>
      <c r="Q965" s="3"/>
      <c r="S965" s="309">
        <f t="shared" ca="1" si="392"/>
        <v>18.010000000000002</v>
      </c>
      <c r="T965" s="309">
        <f t="shared" ca="1" si="393"/>
        <v>17.16</v>
      </c>
      <c r="U965" s="310">
        <f t="shared" ca="1" si="385"/>
        <v>0.2352941176470576</v>
      </c>
      <c r="V965" s="310" t="b">
        <f t="shared" ca="1" si="394"/>
        <v>0</v>
      </c>
      <c r="W965" s="3" t="b">
        <f t="shared" ca="1" si="395"/>
        <v>0</v>
      </c>
      <c r="X965" s="3" t="str">
        <f t="shared" ca="1" si="396"/>
        <v/>
      </c>
      <c r="Y965" s="3" t="str">
        <f t="shared" ca="1" si="386"/>
        <v/>
      </c>
      <c r="Z965" s="3" t="str">
        <f t="shared" ca="1" si="397"/>
        <v/>
      </c>
      <c r="AA965" s="3" t="str">
        <f t="shared" ca="1" si="398"/>
        <v/>
      </c>
      <c r="AB965" s="205">
        <f t="shared" ca="1" si="399"/>
        <v>7806</v>
      </c>
      <c r="AC965" s="205">
        <f t="shared" ca="1" si="400"/>
        <v>120</v>
      </c>
      <c r="AD965" s="205">
        <f t="shared" ca="1" si="387"/>
        <v>65.05</v>
      </c>
      <c r="AE965" s="205">
        <f t="shared" ca="1" si="388"/>
        <v>15.049999999999997</v>
      </c>
      <c r="AF965" s="205">
        <f t="shared" ca="1" si="401"/>
        <v>3.01</v>
      </c>
      <c r="AG965" s="205"/>
      <c r="AH965" s="205"/>
      <c r="AI965" s="205"/>
      <c r="AJ965" s="205"/>
      <c r="AK965" s="4"/>
      <c r="AL965" s="4"/>
      <c r="AM965" s="309">
        <f t="shared" ca="1" si="402"/>
        <v>18.010000000000002</v>
      </c>
      <c r="AN965" s="309">
        <f t="shared" ca="1" si="403"/>
        <v>17.16</v>
      </c>
      <c r="AO965" s="310">
        <f t="shared" ca="1" si="404"/>
        <v>0.2352941176470576</v>
      </c>
      <c r="AP965" s="310" t="b">
        <f t="shared" ca="1" si="405"/>
        <v>0</v>
      </c>
      <c r="AQ965" s="309">
        <f t="shared" ca="1" si="406"/>
        <v>0.5181</v>
      </c>
      <c r="AR965" s="205">
        <f t="shared" ca="1" si="389"/>
        <v>16.751899999999999</v>
      </c>
      <c r="AS965" s="45" t="b">
        <f t="shared" ca="1" si="390"/>
        <v>0</v>
      </c>
      <c r="AT965">
        <f t="shared" ca="1" si="391"/>
        <v>2</v>
      </c>
      <c r="AU965" t="b">
        <f t="shared" ca="1" si="407"/>
        <v>0</v>
      </c>
      <c r="AV965" t="b">
        <f t="shared" ca="1" si="408"/>
        <v>0</v>
      </c>
      <c r="AW965" s="266" t="b">
        <f t="shared" ca="1" si="409"/>
        <v>0</v>
      </c>
      <c r="AX965" s="266" t="b">
        <f t="shared" ca="1" si="410"/>
        <v>1</v>
      </c>
      <c r="AY965" s="266" t="b">
        <f t="shared" ca="1" si="411"/>
        <v>0</v>
      </c>
    </row>
    <row r="966" spans="1:51" x14ac:dyDescent="0.25">
      <c r="A966">
        <v>934</v>
      </c>
      <c r="B966" s="163">
        <f ca="1">OFFSET(InputPriceData!B$15,CalculationsAndCharts!$A966+$A$11,0,1,1)</f>
        <v>40659</v>
      </c>
      <c r="C966" s="3">
        <f ca="1">OFFSET(InputPriceData!G$15,CalculationsAndCharts!$A966+$A$11,IF($C$7,8,0),1,1)</f>
        <v>295900</v>
      </c>
      <c r="D966" s="4">
        <f ca="1">OFFSET(InputPriceData!C$15,CalculationsAndCharts!$A966+$A$11,IF($C$7,8,0),1,1)</f>
        <v>17.27</v>
      </c>
      <c r="E966" s="4">
        <f ca="1">OFFSET(InputPriceData!D$15,CalculationsAndCharts!$A966+$A$11,IF($C$7,8,0),1,1)</f>
        <v>17.440000000000001</v>
      </c>
      <c r="F966" s="4">
        <f ca="1">OFFSET(InputPriceData!E$15,CalculationsAndCharts!$A966+$A$11,IF($C$7,8,0),1,1)</f>
        <v>17.18</v>
      </c>
      <c r="G966" s="4">
        <f ca="1">OFFSET(InputPriceData!F$15,CalculationsAndCharts!$A966+$A$11,IF($C$7,8,0),1,1)</f>
        <v>17.350000000000001</v>
      </c>
      <c r="H966" s="128"/>
      <c r="I966" s="128"/>
      <c r="K966" s="124"/>
      <c r="L966" s="279"/>
      <c r="M966" s="281"/>
      <c r="N966" s="280"/>
      <c r="O966" s="4"/>
      <c r="P966" s="4"/>
      <c r="Q966" s="3"/>
      <c r="S966" s="309">
        <f t="shared" ca="1" si="392"/>
        <v>18.010000000000002</v>
      </c>
      <c r="T966" s="309">
        <f t="shared" ca="1" si="393"/>
        <v>17.16</v>
      </c>
      <c r="U966" s="310">
        <f t="shared" ca="1" si="385"/>
        <v>0.223529411764707</v>
      </c>
      <c r="V966" s="310" t="b">
        <f t="shared" ca="1" si="394"/>
        <v>0</v>
      </c>
      <c r="W966" s="3" t="b">
        <f t="shared" ca="1" si="395"/>
        <v>0</v>
      </c>
      <c r="X966" s="3" t="str">
        <f t="shared" ca="1" si="396"/>
        <v/>
      </c>
      <c r="Y966" s="3" t="str">
        <f t="shared" ca="1" si="386"/>
        <v/>
      </c>
      <c r="Z966" s="3" t="str">
        <f t="shared" ca="1" si="397"/>
        <v/>
      </c>
      <c r="AA966" s="3" t="str">
        <f t="shared" ca="1" si="398"/>
        <v/>
      </c>
      <c r="AB966" s="205">
        <f t="shared" ca="1" si="399"/>
        <v>7806</v>
      </c>
      <c r="AC966" s="205">
        <f t="shared" ca="1" si="400"/>
        <v>120</v>
      </c>
      <c r="AD966" s="205">
        <f t="shared" ca="1" si="387"/>
        <v>65.05</v>
      </c>
      <c r="AE966" s="205">
        <f t="shared" ca="1" si="388"/>
        <v>15.049999999999997</v>
      </c>
      <c r="AF966" s="205">
        <f t="shared" ca="1" si="401"/>
        <v>3.01</v>
      </c>
      <c r="AG966" s="205"/>
      <c r="AH966" s="205"/>
      <c r="AI966" s="205"/>
      <c r="AJ966" s="205"/>
      <c r="AK966" s="4"/>
      <c r="AL966" s="4"/>
      <c r="AM966" s="309">
        <f t="shared" ca="1" si="402"/>
        <v>18.010000000000002</v>
      </c>
      <c r="AN966" s="309">
        <f t="shared" ca="1" si="403"/>
        <v>17.16</v>
      </c>
      <c r="AO966" s="310">
        <f t="shared" ca="1" si="404"/>
        <v>0.223529411764707</v>
      </c>
      <c r="AP966" s="310" t="b">
        <f t="shared" ca="1" si="405"/>
        <v>0</v>
      </c>
      <c r="AQ966" s="309">
        <f t="shared" ca="1" si="406"/>
        <v>0.5181</v>
      </c>
      <c r="AR966" s="205">
        <f t="shared" ca="1" si="389"/>
        <v>16.751899999999999</v>
      </c>
      <c r="AS966" s="45" t="b">
        <f t="shared" ca="1" si="390"/>
        <v>0</v>
      </c>
      <c r="AT966">
        <f t="shared" ca="1" si="391"/>
        <v>1</v>
      </c>
      <c r="AU966" t="b">
        <f t="shared" ca="1" si="407"/>
        <v>0</v>
      </c>
      <c r="AV966" t="b">
        <f t="shared" ca="1" si="408"/>
        <v>0</v>
      </c>
      <c r="AW966" s="266" t="b">
        <f t="shared" ca="1" si="409"/>
        <v>1</v>
      </c>
      <c r="AX966" s="266" t="b">
        <f t="shared" ca="1" si="410"/>
        <v>1</v>
      </c>
      <c r="AY966" s="266" t="b">
        <f t="shared" ca="1" si="411"/>
        <v>0</v>
      </c>
    </row>
    <row r="967" spans="1:51" x14ac:dyDescent="0.25">
      <c r="A967">
        <v>935</v>
      </c>
      <c r="B967" s="163">
        <f ca="1">OFFSET(InputPriceData!B$15,CalculationsAndCharts!$A967+$A$11,0,1,1)</f>
        <v>40658</v>
      </c>
      <c r="C967" s="3">
        <f ca="1">OFFSET(InputPriceData!G$15,CalculationsAndCharts!$A967+$A$11,IF($C$7,8,0),1,1)</f>
        <v>566400</v>
      </c>
      <c r="D967" s="4">
        <f ca="1">OFFSET(InputPriceData!C$15,CalculationsAndCharts!$A967+$A$11,IF($C$7,8,0),1,1)</f>
        <v>17.53</v>
      </c>
      <c r="E967" s="4">
        <f ca="1">OFFSET(InputPriceData!D$15,CalculationsAndCharts!$A967+$A$11,IF($C$7,8,0),1,1)</f>
        <v>17.55</v>
      </c>
      <c r="F967" s="4">
        <f ca="1">OFFSET(InputPriceData!E$15,CalculationsAndCharts!$A967+$A$11,IF($C$7,8,0),1,1)</f>
        <v>17.14</v>
      </c>
      <c r="G967" s="4">
        <f ca="1">OFFSET(InputPriceData!F$15,CalculationsAndCharts!$A967+$A$11,IF($C$7,8,0),1,1)</f>
        <v>17.16</v>
      </c>
      <c r="H967" s="128"/>
      <c r="I967" s="128"/>
      <c r="K967" s="124"/>
      <c r="L967" s="279"/>
      <c r="M967" s="281"/>
      <c r="N967" s="280"/>
      <c r="O967" s="4"/>
      <c r="P967" s="4"/>
      <c r="Q967" s="3"/>
      <c r="S967" s="309">
        <f t="shared" ca="1" si="392"/>
        <v>18.010000000000002</v>
      </c>
      <c r="T967" s="309">
        <f t="shared" ca="1" si="393"/>
        <v>17.16</v>
      </c>
      <c r="U967" s="310">
        <f t="shared" ca="1" si="385"/>
        <v>0</v>
      </c>
      <c r="V967" s="310" t="b">
        <f t="shared" ca="1" si="394"/>
        <v>1</v>
      </c>
      <c r="W967" s="3" t="b">
        <f t="shared" ca="1" si="395"/>
        <v>0</v>
      </c>
      <c r="X967" s="3" t="str">
        <f t="shared" ca="1" si="396"/>
        <v/>
      </c>
      <c r="Y967" s="3" t="str">
        <f t="shared" ca="1" si="386"/>
        <v/>
      </c>
      <c r="Z967" s="3" t="str">
        <f t="shared" ca="1" si="397"/>
        <v/>
      </c>
      <c r="AA967" s="3" t="str">
        <f t="shared" ca="1" si="398"/>
        <v/>
      </c>
      <c r="AB967" s="205">
        <f t="shared" ca="1" si="399"/>
        <v>7806</v>
      </c>
      <c r="AC967" s="205">
        <f t="shared" ca="1" si="400"/>
        <v>120</v>
      </c>
      <c r="AD967" s="205">
        <f t="shared" ca="1" si="387"/>
        <v>65.05</v>
      </c>
      <c r="AE967" s="205">
        <f t="shared" ca="1" si="388"/>
        <v>15.049999999999997</v>
      </c>
      <c r="AF967" s="205">
        <f t="shared" ca="1" si="401"/>
        <v>3.01</v>
      </c>
      <c r="AG967" s="205"/>
      <c r="AH967" s="205"/>
      <c r="AI967" s="205"/>
      <c r="AJ967" s="205"/>
      <c r="AK967" s="4"/>
      <c r="AL967" s="4"/>
      <c r="AM967" s="309">
        <f t="shared" ca="1" si="402"/>
        <v>18.010000000000002</v>
      </c>
      <c r="AN967" s="309">
        <f t="shared" ca="1" si="403"/>
        <v>17.16</v>
      </c>
      <c r="AO967" s="310">
        <f t="shared" ca="1" si="404"/>
        <v>0</v>
      </c>
      <c r="AP967" s="310" t="b">
        <f t="shared" ca="1" si="405"/>
        <v>1</v>
      </c>
      <c r="AQ967" s="309">
        <f t="shared" ca="1" si="406"/>
        <v>0</v>
      </c>
      <c r="AR967" s="205">
        <f t="shared" ca="1" si="389"/>
        <v>0</v>
      </c>
      <c r="AS967" s="45" t="b">
        <f t="shared" ca="1" si="390"/>
        <v>0</v>
      </c>
      <c r="AT967">
        <f t="shared" ca="1" si="391"/>
        <v>0</v>
      </c>
      <c r="AU967" t="b">
        <f t="shared" ca="1" si="407"/>
        <v>0</v>
      </c>
      <c r="AV967" t="b">
        <f t="shared" ca="1" si="408"/>
        <v>0</v>
      </c>
      <c r="AW967" s="266" t="b">
        <f t="shared" ca="1" si="409"/>
        <v>0</v>
      </c>
      <c r="AX967" s="266" t="b">
        <f t="shared" ca="1" si="410"/>
        <v>0</v>
      </c>
      <c r="AY967" s="266" t="b">
        <f t="shared" ca="1" si="411"/>
        <v>0</v>
      </c>
    </row>
    <row r="968" spans="1:51" x14ac:dyDescent="0.25">
      <c r="A968">
        <v>936</v>
      </c>
      <c r="B968" s="163">
        <f ca="1">OFFSET(InputPriceData!B$15,CalculationsAndCharts!$A968+$A$11,0,1,1)</f>
        <v>40654</v>
      </c>
      <c r="C968" s="3">
        <f ca="1">OFFSET(InputPriceData!G$15,CalculationsAndCharts!$A968+$A$11,IF($C$7,8,0),1,1)</f>
        <v>264800</v>
      </c>
      <c r="D968" s="4">
        <f ca="1">OFFSET(InputPriceData!C$15,CalculationsAndCharts!$A968+$A$11,IF($C$7,8,0),1,1)</f>
        <v>17.84</v>
      </c>
      <c r="E968" s="4">
        <f ca="1">OFFSET(InputPriceData!D$15,CalculationsAndCharts!$A968+$A$11,IF($C$7,8,0),1,1)</f>
        <v>17.850000000000001</v>
      </c>
      <c r="F968" s="4">
        <f ca="1">OFFSET(InputPriceData!E$15,CalculationsAndCharts!$A968+$A$11,IF($C$7,8,0),1,1)</f>
        <v>17.41</v>
      </c>
      <c r="G968" s="4">
        <f ca="1">OFFSET(InputPriceData!F$15,CalculationsAndCharts!$A968+$A$11,IF($C$7,8,0),1,1)</f>
        <v>17.62</v>
      </c>
      <c r="H968" s="128"/>
      <c r="I968" s="128"/>
      <c r="K968" s="124"/>
      <c r="L968" s="279"/>
      <c r="M968" s="281"/>
      <c r="N968" s="280"/>
      <c r="O968" s="4"/>
      <c r="P968" s="4"/>
      <c r="Q968" s="3"/>
      <c r="S968" s="309">
        <f t="shared" ca="1" si="392"/>
        <v>18.010000000000002</v>
      </c>
      <c r="T968" s="309">
        <f t="shared" ca="1" si="393"/>
        <v>16.95</v>
      </c>
      <c r="U968" s="310">
        <f t="shared" ca="1" si="385"/>
        <v>0.63207547169811351</v>
      </c>
      <c r="V968" s="310" t="b">
        <f t="shared" ca="1" si="394"/>
        <v>0</v>
      </c>
      <c r="W968" s="3" t="b">
        <f t="shared" ca="1" si="395"/>
        <v>0</v>
      </c>
      <c r="X968" s="3" t="str">
        <f t="shared" ca="1" si="396"/>
        <v/>
      </c>
      <c r="Y968" s="3" t="str">
        <f t="shared" ca="1" si="386"/>
        <v/>
      </c>
      <c r="Z968" s="3" t="str">
        <f t="shared" ca="1" si="397"/>
        <v/>
      </c>
      <c r="AA968" s="3" t="str">
        <f t="shared" ca="1" si="398"/>
        <v/>
      </c>
      <c r="AB968" s="205">
        <f t="shared" ca="1" si="399"/>
        <v>7806</v>
      </c>
      <c r="AC968" s="205">
        <f t="shared" ca="1" si="400"/>
        <v>120</v>
      </c>
      <c r="AD968" s="205">
        <f t="shared" ca="1" si="387"/>
        <v>65.05</v>
      </c>
      <c r="AE968" s="205">
        <f t="shared" ca="1" si="388"/>
        <v>15.049999999999997</v>
      </c>
      <c r="AF968" s="205">
        <f t="shared" ca="1" si="401"/>
        <v>3.01</v>
      </c>
      <c r="AG968" s="205"/>
      <c r="AH968" s="205"/>
      <c r="AI968" s="205"/>
      <c r="AJ968" s="205"/>
      <c r="AK968" s="4"/>
      <c r="AL968" s="4"/>
      <c r="AM968" s="309">
        <f t="shared" ca="1" si="402"/>
        <v>18.010000000000002</v>
      </c>
      <c r="AN968" s="309">
        <f t="shared" ca="1" si="403"/>
        <v>17.37</v>
      </c>
      <c r="AO968" s="310">
        <f t="shared" ca="1" si="404"/>
        <v>0.39062499999999967</v>
      </c>
      <c r="AP968" s="310" t="b">
        <f t="shared" ca="1" si="405"/>
        <v>0</v>
      </c>
      <c r="AQ968" s="309">
        <f t="shared" ca="1" si="406"/>
        <v>0</v>
      </c>
      <c r="AR968" s="205">
        <f t="shared" ca="1" si="389"/>
        <v>0</v>
      </c>
      <c r="AS968" s="45" t="b">
        <f t="shared" ca="1" si="390"/>
        <v>0</v>
      </c>
      <c r="AT968">
        <f t="shared" ca="1" si="391"/>
        <v>0</v>
      </c>
      <c r="AU968" t="b">
        <f t="shared" ca="1" si="407"/>
        <v>0</v>
      </c>
      <c r="AV968" t="b">
        <f t="shared" ca="1" si="408"/>
        <v>0</v>
      </c>
      <c r="AW968" s="266" t="b">
        <f t="shared" ca="1" si="409"/>
        <v>0</v>
      </c>
      <c r="AX968" s="266" t="b">
        <f t="shared" ca="1" si="410"/>
        <v>0</v>
      </c>
      <c r="AY968" s="266" t="b">
        <f t="shared" ca="1" si="411"/>
        <v>0</v>
      </c>
    </row>
    <row r="969" spans="1:51" x14ac:dyDescent="0.25">
      <c r="A969">
        <v>937</v>
      </c>
      <c r="B969" s="163">
        <f ca="1">OFFSET(InputPriceData!B$15,CalculationsAndCharts!$A969+$A$11,0,1,1)</f>
        <v>40653</v>
      </c>
      <c r="C969" s="3">
        <f ca="1">OFFSET(InputPriceData!G$15,CalculationsAndCharts!$A969+$A$11,IF($C$7,8,0),1,1)</f>
        <v>501300</v>
      </c>
      <c r="D969" s="4">
        <f ca="1">OFFSET(InputPriceData!C$15,CalculationsAndCharts!$A969+$A$11,IF($C$7,8,0),1,1)</f>
        <v>17.739999999999998</v>
      </c>
      <c r="E969" s="4">
        <f ca="1">OFFSET(InputPriceData!D$15,CalculationsAndCharts!$A969+$A$11,IF($C$7,8,0),1,1)</f>
        <v>17.82</v>
      </c>
      <c r="F969" s="4">
        <f ca="1">OFFSET(InputPriceData!E$15,CalculationsAndCharts!$A969+$A$11,IF($C$7,8,0),1,1)</f>
        <v>17.11</v>
      </c>
      <c r="G969" s="4">
        <f ca="1">OFFSET(InputPriceData!F$15,CalculationsAndCharts!$A969+$A$11,IF($C$7,8,0),1,1)</f>
        <v>17.48</v>
      </c>
      <c r="H969" s="128"/>
      <c r="I969" s="128"/>
      <c r="K969" s="124"/>
      <c r="L969" s="279"/>
      <c r="M969" s="281"/>
      <c r="N969" s="280"/>
      <c r="O969" s="4"/>
      <c r="P969" s="4"/>
      <c r="Q969" s="3"/>
      <c r="S969" s="309">
        <f t="shared" ca="1" si="392"/>
        <v>18.010000000000002</v>
      </c>
      <c r="T969" s="309">
        <f t="shared" ca="1" si="393"/>
        <v>16.91</v>
      </c>
      <c r="U969" s="310">
        <f t="shared" ca="1" si="385"/>
        <v>0.51818181818181774</v>
      </c>
      <c r="V969" s="310" t="b">
        <f t="shared" ca="1" si="394"/>
        <v>0</v>
      </c>
      <c r="W969" s="3" t="b">
        <f t="shared" ca="1" si="395"/>
        <v>0</v>
      </c>
      <c r="X969" s="3" t="str">
        <f t="shared" ca="1" si="396"/>
        <v/>
      </c>
      <c r="Y969" s="3" t="str">
        <f t="shared" ca="1" si="386"/>
        <v/>
      </c>
      <c r="Z969" s="3" t="str">
        <f t="shared" ca="1" si="397"/>
        <v/>
      </c>
      <c r="AA969" s="3" t="str">
        <f t="shared" ca="1" si="398"/>
        <v/>
      </c>
      <c r="AB969" s="205">
        <f t="shared" ca="1" si="399"/>
        <v>7806</v>
      </c>
      <c r="AC969" s="205">
        <f t="shared" ca="1" si="400"/>
        <v>120</v>
      </c>
      <c r="AD969" s="205">
        <f t="shared" ca="1" si="387"/>
        <v>65.05</v>
      </c>
      <c r="AE969" s="205">
        <f t="shared" ca="1" si="388"/>
        <v>15.049999999999997</v>
      </c>
      <c r="AF969" s="205">
        <f t="shared" ca="1" si="401"/>
        <v>3.01</v>
      </c>
      <c r="AG969" s="205"/>
      <c r="AH969" s="205"/>
      <c r="AI969" s="205"/>
      <c r="AJ969" s="205"/>
      <c r="AK969" s="4"/>
      <c r="AL969" s="4"/>
      <c r="AM969" s="309">
        <f t="shared" ca="1" si="402"/>
        <v>18.010000000000002</v>
      </c>
      <c r="AN969" s="309">
        <f t="shared" ca="1" si="403"/>
        <v>17.329999999999998</v>
      </c>
      <c r="AO969" s="310">
        <f t="shared" ca="1" si="404"/>
        <v>0.22058823529411972</v>
      </c>
      <c r="AP969" s="310" t="b">
        <f t="shared" ca="1" si="405"/>
        <v>0</v>
      </c>
      <c r="AQ969" s="309">
        <f t="shared" ca="1" si="406"/>
        <v>0</v>
      </c>
      <c r="AR969" s="205">
        <f t="shared" ca="1" si="389"/>
        <v>0</v>
      </c>
      <c r="AS969" s="45" t="b">
        <f t="shared" ca="1" si="390"/>
        <v>0</v>
      </c>
      <c r="AT969">
        <f t="shared" ca="1" si="391"/>
        <v>0</v>
      </c>
      <c r="AU969" t="b">
        <f t="shared" ca="1" si="407"/>
        <v>0</v>
      </c>
      <c r="AV969" t="b">
        <f t="shared" ca="1" si="408"/>
        <v>0</v>
      </c>
      <c r="AW969" s="266" t="b">
        <f t="shared" ca="1" si="409"/>
        <v>0</v>
      </c>
      <c r="AX969" s="266" t="b">
        <f t="shared" ca="1" si="410"/>
        <v>0</v>
      </c>
      <c r="AY969" s="266" t="b">
        <f t="shared" ca="1" si="411"/>
        <v>0</v>
      </c>
    </row>
    <row r="970" spans="1:51" x14ac:dyDescent="0.25">
      <c r="A970">
        <v>938</v>
      </c>
      <c r="B970" s="163">
        <f ca="1">OFFSET(InputPriceData!B$15,CalculationsAndCharts!$A970+$A$11,0,1,1)</f>
        <v>40652</v>
      </c>
      <c r="C970" s="3">
        <f ca="1">OFFSET(InputPriceData!G$15,CalculationsAndCharts!$A970+$A$11,IF($C$7,8,0),1,1)</f>
        <v>217000</v>
      </c>
      <c r="D970" s="4">
        <f ca="1">OFFSET(InputPriceData!C$15,CalculationsAndCharts!$A970+$A$11,IF($C$7,8,0),1,1)</f>
        <v>17.62</v>
      </c>
      <c r="E970" s="4">
        <f ca="1">OFFSET(InputPriceData!D$15,CalculationsAndCharts!$A970+$A$11,IF($C$7,8,0),1,1)</f>
        <v>17.71</v>
      </c>
      <c r="F970" s="4">
        <f ca="1">OFFSET(InputPriceData!E$15,CalculationsAndCharts!$A970+$A$11,IF($C$7,8,0),1,1)</f>
        <v>17.48</v>
      </c>
      <c r="G970" s="4">
        <f ca="1">OFFSET(InputPriceData!F$15,CalculationsAndCharts!$A970+$A$11,IF($C$7,8,0),1,1)</f>
        <v>17.52</v>
      </c>
      <c r="H970" s="128"/>
      <c r="I970" s="128"/>
      <c r="K970" s="124"/>
      <c r="L970" s="279"/>
      <c r="M970" s="281"/>
      <c r="N970" s="280"/>
      <c r="O970" s="4"/>
      <c r="P970" s="4"/>
      <c r="Q970" s="3"/>
      <c r="S970" s="309">
        <f t="shared" ca="1" si="392"/>
        <v>18.010000000000002</v>
      </c>
      <c r="T970" s="309">
        <f t="shared" ca="1" si="393"/>
        <v>16.91</v>
      </c>
      <c r="U970" s="310">
        <f t="shared" ca="1" si="385"/>
        <v>0.55454545454545334</v>
      </c>
      <c r="V970" s="310" t="b">
        <f t="shared" ca="1" si="394"/>
        <v>0</v>
      </c>
      <c r="W970" s="3" t="b">
        <f t="shared" ca="1" si="395"/>
        <v>0</v>
      </c>
      <c r="X970" s="3" t="str">
        <f t="shared" ca="1" si="396"/>
        <v/>
      </c>
      <c r="Y970" s="3" t="str">
        <f t="shared" ca="1" si="386"/>
        <v/>
      </c>
      <c r="Z970" s="3" t="str">
        <f t="shared" ca="1" si="397"/>
        <v/>
      </c>
      <c r="AA970" s="3" t="str">
        <f t="shared" ca="1" si="398"/>
        <v/>
      </c>
      <c r="AB970" s="205">
        <f t="shared" ca="1" si="399"/>
        <v>7806</v>
      </c>
      <c r="AC970" s="205">
        <f t="shared" ca="1" si="400"/>
        <v>120</v>
      </c>
      <c r="AD970" s="205">
        <f t="shared" ca="1" si="387"/>
        <v>65.05</v>
      </c>
      <c r="AE970" s="205">
        <f t="shared" ca="1" si="388"/>
        <v>15.049999999999997</v>
      </c>
      <c r="AF970" s="205">
        <f t="shared" ca="1" si="401"/>
        <v>3.01</v>
      </c>
      <c r="AG970" s="205"/>
      <c r="AH970" s="205"/>
      <c r="AI970" s="205"/>
      <c r="AJ970" s="205"/>
      <c r="AK970" s="4"/>
      <c r="AL970" s="4"/>
      <c r="AM970" s="309">
        <f t="shared" ca="1" si="402"/>
        <v>18.010000000000002</v>
      </c>
      <c r="AN970" s="309">
        <f t="shared" ca="1" si="403"/>
        <v>16.95</v>
      </c>
      <c r="AO970" s="310">
        <f t="shared" ca="1" si="404"/>
        <v>0.53773584905660288</v>
      </c>
      <c r="AP970" s="310" t="b">
        <f t="shared" ca="1" si="405"/>
        <v>0</v>
      </c>
      <c r="AQ970" s="309">
        <f t="shared" ca="1" si="406"/>
        <v>0</v>
      </c>
      <c r="AR970" s="205">
        <f t="shared" ca="1" si="389"/>
        <v>0</v>
      </c>
      <c r="AS970" s="45" t="b">
        <f t="shared" ca="1" si="390"/>
        <v>0</v>
      </c>
      <c r="AT970">
        <f t="shared" ca="1" si="391"/>
        <v>0</v>
      </c>
      <c r="AU970" t="b">
        <f t="shared" ca="1" si="407"/>
        <v>0</v>
      </c>
      <c r="AV970" t="b">
        <f t="shared" ca="1" si="408"/>
        <v>0</v>
      </c>
      <c r="AW970" s="266" t="b">
        <f t="shared" ca="1" si="409"/>
        <v>0</v>
      </c>
      <c r="AX970" s="266" t="b">
        <f t="shared" ca="1" si="410"/>
        <v>0</v>
      </c>
      <c r="AY970" s="266" t="b">
        <f t="shared" ca="1" si="411"/>
        <v>0</v>
      </c>
    </row>
    <row r="971" spans="1:51" x14ac:dyDescent="0.25">
      <c r="A971">
        <v>939</v>
      </c>
      <c r="B971" s="163">
        <f ca="1">OFFSET(InputPriceData!B$15,CalculationsAndCharts!$A971+$A$11,0,1,1)</f>
        <v>40651</v>
      </c>
      <c r="C971" s="3">
        <f ca="1">OFFSET(InputPriceData!G$15,CalculationsAndCharts!$A971+$A$11,IF($C$7,8,0),1,1)</f>
        <v>243400</v>
      </c>
      <c r="D971" s="4">
        <f ca="1">OFFSET(InputPriceData!C$15,CalculationsAndCharts!$A971+$A$11,IF($C$7,8,0),1,1)</f>
        <v>17.61</v>
      </c>
      <c r="E971" s="4">
        <f ca="1">OFFSET(InputPriceData!D$15,CalculationsAndCharts!$A971+$A$11,IF($C$7,8,0),1,1)</f>
        <v>17.66</v>
      </c>
      <c r="F971" s="4">
        <f ca="1">OFFSET(InputPriceData!E$15,CalculationsAndCharts!$A971+$A$11,IF($C$7,8,0),1,1)</f>
        <v>17.399999999999999</v>
      </c>
      <c r="G971" s="4">
        <f ca="1">OFFSET(InputPriceData!F$15,CalculationsAndCharts!$A971+$A$11,IF($C$7,8,0),1,1)</f>
        <v>17.57</v>
      </c>
      <c r="H971" s="128"/>
      <c r="I971" s="128"/>
      <c r="K971" s="124"/>
      <c r="L971" s="279"/>
      <c r="M971" s="281"/>
      <c r="N971" s="280"/>
      <c r="O971" s="4"/>
      <c r="P971" s="4"/>
      <c r="Q971" s="3"/>
      <c r="S971" s="309">
        <f t="shared" ca="1" si="392"/>
        <v>18.010000000000002</v>
      </c>
      <c r="T971" s="309">
        <f t="shared" ca="1" si="393"/>
        <v>16.91</v>
      </c>
      <c r="U971" s="310">
        <f t="shared" ca="1" si="385"/>
        <v>0.59999999999999931</v>
      </c>
      <c r="V971" s="310" t="b">
        <f t="shared" ca="1" si="394"/>
        <v>0</v>
      </c>
      <c r="W971" s="3" t="b">
        <f t="shared" ca="1" si="395"/>
        <v>0</v>
      </c>
      <c r="X971" s="3" t="str">
        <f t="shared" ca="1" si="396"/>
        <v/>
      </c>
      <c r="Y971" s="3" t="str">
        <f t="shared" ca="1" si="386"/>
        <v/>
      </c>
      <c r="Z971" s="3" t="str">
        <f t="shared" ca="1" si="397"/>
        <v/>
      </c>
      <c r="AA971" s="3" t="str">
        <f t="shared" ca="1" si="398"/>
        <v/>
      </c>
      <c r="AB971" s="205">
        <f t="shared" ca="1" si="399"/>
        <v>7806</v>
      </c>
      <c r="AC971" s="205">
        <f t="shared" ca="1" si="400"/>
        <v>120</v>
      </c>
      <c r="AD971" s="205">
        <f t="shared" ca="1" si="387"/>
        <v>65.05</v>
      </c>
      <c r="AE971" s="205">
        <f t="shared" ca="1" si="388"/>
        <v>15.049999999999997</v>
      </c>
      <c r="AF971" s="205">
        <f t="shared" ca="1" si="401"/>
        <v>3.01</v>
      </c>
      <c r="AG971" s="205"/>
      <c r="AH971" s="205"/>
      <c r="AI971" s="205"/>
      <c r="AJ971" s="205"/>
      <c r="AK971" s="4"/>
      <c r="AL971" s="4"/>
      <c r="AM971" s="309">
        <f t="shared" ca="1" si="402"/>
        <v>18.010000000000002</v>
      </c>
      <c r="AN971" s="309">
        <f t="shared" ca="1" si="403"/>
        <v>16.91</v>
      </c>
      <c r="AO971" s="310">
        <f t="shared" ca="1" si="404"/>
        <v>0.59999999999999931</v>
      </c>
      <c r="AP971" s="310" t="b">
        <f t="shared" ca="1" si="405"/>
        <v>0</v>
      </c>
      <c r="AQ971" s="309">
        <f t="shared" ca="1" si="406"/>
        <v>0</v>
      </c>
      <c r="AR971" s="205">
        <f t="shared" ca="1" si="389"/>
        <v>0</v>
      </c>
      <c r="AS971" s="45" t="b">
        <f t="shared" ca="1" si="390"/>
        <v>0</v>
      </c>
      <c r="AT971">
        <f t="shared" ca="1" si="391"/>
        <v>0</v>
      </c>
      <c r="AU971" t="b">
        <f t="shared" ca="1" si="407"/>
        <v>0</v>
      </c>
      <c r="AV971" t="b">
        <f t="shared" ca="1" si="408"/>
        <v>0</v>
      </c>
      <c r="AW971" s="266" t="b">
        <f t="shared" ca="1" si="409"/>
        <v>0</v>
      </c>
      <c r="AX971" s="266" t="b">
        <f t="shared" ca="1" si="410"/>
        <v>0</v>
      </c>
      <c r="AY971" s="266" t="b">
        <f t="shared" ca="1" si="411"/>
        <v>0</v>
      </c>
    </row>
    <row r="972" spans="1:51" x14ac:dyDescent="0.25">
      <c r="A972">
        <v>940</v>
      </c>
      <c r="B972" s="163">
        <f ca="1">OFFSET(InputPriceData!B$15,CalculationsAndCharts!$A972+$A$11,0,1,1)</f>
        <v>40648</v>
      </c>
      <c r="C972" s="3">
        <f ca="1">OFFSET(InputPriceData!G$15,CalculationsAndCharts!$A972+$A$11,IF($C$7,8,0),1,1)</f>
        <v>319200</v>
      </c>
      <c r="D972" s="4">
        <f ca="1">OFFSET(InputPriceData!C$15,CalculationsAndCharts!$A972+$A$11,IF($C$7,8,0),1,1)</f>
        <v>17.72</v>
      </c>
      <c r="E972" s="4">
        <f ca="1">OFFSET(InputPriceData!D$15,CalculationsAndCharts!$A972+$A$11,IF($C$7,8,0),1,1)</f>
        <v>17.79</v>
      </c>
      <c r="F972" s="4">
        <f ca="1">OFFSET(InputPriceData!E$15,CalculationsAndCharts!$A972+$A$11,IF($C$7,8,0),1,1)</f>
        <v>17.54</v>
      </c>
      <c r="G972" s="4">
        <f ca="1">OFFSET(InputPriceData!F$15,CalculationsAndCharts!$A972+$A$11,IF($C$7,8,0),1,1)</f>
        <v>17.760000000000002</v>
      </c>
      <c r="H972" s="128"/>
      <c r="I972" s="128"/>
      <c r="K972" s="124"/>
      <c r="L972" s="279"/>
      <c r="M972" s="281"/>
      <c r="N972" s="280"/>
      <c r="O972" s="4"/>
      <c r="P972" s="4"/>
      <c r="Q972" s="3"/>
      <c r="S972" s="309">
        <f t="shared" ca="1" si="392"/>
        <v>18.010000000000002</v>
      </c>
      <c r="T972" s="309">
        <f t="shared" ca="1" si="393"/>
        <v>16.87</v>
      </c>
      <c r="U972" s="310">
        <f t="shared" ca="1" si="385"/>
        <v>0.78070175438596501</v>
      </c>
      <c r="V972" s="310" t="b">
        <f t="shared" ca="1" si="394"/>
        <v>0</v>
      </c>
      <c r="W972" s="3" t="b">
        <f t="shared" ca="1" si="395"/>
        <v>0</v>
      </c>
      <c r="X972" s="3" t="str">
        <f t="shared" ca="1" si="396"/>
        <v/>
      </c>
      <c r="Y972" s="3" t="str">
        <f t="shared" ca="1" si="386"/>
        <v/>
      </c>
      <c r="Z972" s="3" t="str">
        <f t="shared" ca="1" si="397"/>
        <v/>
      </c>
      <c r="AA972" s="3" t="str">
        <f t="shared" ca="1" si="398"/>
        <v/>
      </c>
      <c r="AB972" s="205">
        <f t="shared" ca="1" si="399"/>
        <v>7806</v>
      </c>
      <c r="AC972" s="205">
        <f t="shared" ca="1" si="400"/>
        <v>120</v>
      </c>
      <c r="AD972" s="205">
        <f t="shared" ca="1" si="387"/>
        <v>65.05</v>
      </c>
      <c r="AE972" s="205">
        <f t="shared" ca="1" si="388"/>
        <v>15.049999999999997</v>
      </c>
      <c r="AF972" s="205">
        <f t="shared" ca="1" si="401"/>
        <v>3.01</v>
      </c>
      <c r="AG972" s="205"/>
      <c r="AH972" s="205"/>
      <c r="AI972" s="205"/>
      <c r="AJ972" s="205"/>
      <c r="AK972" s="4"/>
      <c r="AL972" s="4"/>
      <c r="AM972" s="309">
        <f t="shared" ca="1" si="402"/>
        <v>18.010000000000002</v>
      </c>
      <c r="AN972" s="309">
        <f t="shared" ca="1" si="403"/>
        <v>16.91</v>
      </c>
      <c r="AO972" s="310">
        <f t="shared" ca="1" si="404"/>
        <v>0.77272727272727304</v>
      </c>
      <c r="AP972" s="310" t="b">
        <f t="shared" ca="1" si="405"/>
        <v>0</v>
      </c>
      <c r="AQ972" s="309">
        <f t="shared" ca="1" si="406"/>
        <v>0</v>
      </c>
      <c r="AR972" s="205">
        <f t="shared" ca="1" si="389"/>
        <v>0</v>
      </c>
      <c r="AS972" s="45" t="b">
        <f t="shared" ca="1" si="390"/>
        <v>0</v>
      </c>
      <c r="AT972">
        <f t="shared" ca="1" si="391"/>
        <v>0</v>
      </c>
      <c r="AU972" t="b">
        <f t="shared" ca="1" si="407"/>
        <v>0</v>
      </c>
      <c r="AV972" t="b">
        <f t="shared" ca="1" si="408"/>
        <v>0</v>
      </c>
      <c r="AW972" s="266" t="b">
        <f t="shared" ca="1" si="409"/>
        <v>0</v>
      </c>
      <c r="AX972" s="266" t="b">
        <f t="shared" ca="1" si="410"/>
        <v>0</v>
      </c>
      <c r="AY972" s="266" t="b">
        <f t="shared" ca="1" si="411"/>
        <v>0</v>
      </c>
    </row>
    <row r="973" spans="1:51" x14ac:dyDescent="0.25">
      <c r="A973">
        <v>941</v>
      </c>
      <c r="B973" s="163">
        <f ca="1">OFFSET(InputPriceData!B$15,CalculationsAndCharts!$A973+$A$11,0,1,1)</f>
        <v>40647</v>
      </c>
      <c r="C973" s="3">
        <f ca="1">OFFSET(InputPriceData!G$15,CalculationsAndCharts!$A973+$A$11,IF($C$7,8,0),1,1)</f>
        <v>379300</v>
      </c>
      <c r="D973" s="4">
        <f ca="1">OFFSET(InputPriceData!C$15,CalculationsAndCharts!$A973+$A$11,IF($C$7,8,0),1,1)</f>
        <v>17.32</v>
      </c>
      <c r="E973" s="4">
        <f ca="1">OFFSET(InputPriceData!D$15,CalculationsAndCharts!$A973+$A$11,IF($C$7,8,0),1,1)</f>
        <v>17.89</v>
      </c>
      <c r="F973" s="4">
        <f ca="1">OFFSET(InputPriceData!E$15,CalculationsAndCharts!$A973+$A$11,IF($C$7,8,0),1,1)</f>
        <v>17.29</v>
      </c>
      <c r="G973" s="4">
        <f ca="1">OFFSET(InputPriceData!F$15,CalculationsAndCharts!$A973+$A$11,IF($C$7,8,0),1,1)</f>
        <v>17.79</v>
      </c>
      <c r="H973" s="128"/>
      <c r="I973" s="128"/>
      <c r="K973" s="124"/>
      <c r="L973" s="279"/>
      <c r="M973" s="281"/>
      <c r="N973" s="280"/>
      <c r="O973" s="4"/>
      <c r="P973" s="4"/>
      <c r="Q973" s="3"/>
      <c r="S973" s="309">
        <f t="shared" ca="1" si="392"/>
        <v>18.010000000000002</v>
      </c>
      <c r="T973" s="309">
        <f t="shared" ca="1" si="393"/>
        <v>16.84</v>
      </c>
      <c r="U973" s="310">
        <f t="shared" ca="1" si="385"/>
        <v>0.81196581196581019</v>
      </c>
      <c r="V973" s="310" t="b">
        <f t="shared" ca="1" si="394"/>
        <v>0</v>
      </c>
      <c r="W973" s="3" t="b">
        <f t="shared" ca="1" si="395"/>
        <v>0</v>
      </c>
      <c r="X973" s="3" t="str">
        <f t="shared" ca="1" si="396"/>
        <v/>
      </c>
      <c r="Y973" s="3" t="str">
        <f t="shared" ca="1" si="386"/>
        <v/>
      </c>
      <c r="Z973" s="3" t="str">
        <f t="shared" ca="1" si="397"/>
        <v/>
      </c>
      <c r="AA973" s="3" t="str">
        <f t="shared" ca="1" si="398"/>
        <v/>
      </c>
      <c r="AB973" s="205">
        <f t="shared" ca="1" si="399"/>
        <v>7806</v>
      </c>
      <c r="AC973" s="205">
        <f t="shared" ca="1" si="400"/>
        <v>120</v>
      </c>
      <c r="AD973" s="205">
        <f t="shared" ca="1" si="387"/>
        <v>65.05</v>
      </c>
      <c r="AE973" s="205">
        <f t="shared" ca="1" si="388"/>
        <v>15.049999999999997</v>
      </c>
      <c r="AF973" s="205">
        <f t="shared" ca="1" si="401"/>
        <v>3.01</v>
      </c>
      <c r="AG973" s="205"/>
      <c r="AH973" s="205"/>
      <c r="AI973" s="205"/>
      <c r="AJ973" s="205"/>
      <c r="AK973" s="4"/>
      <c r="AL973" s="4"/>
      <c r="AM973" s="309">
        <f t="shared" ca="1" si="402"/>
        <v>18.010000000000002</v>
      </c>
      <c r="AN973" s="309">
        <f t="shared" ca="1" si="403"/>
        <v>16.91</v>
      </c>
      <c r="AO973" s="310">
        <f t="shared" ca="1" si="404"/>
        <v>0.79999999999999805</v>
      </c>
      <c r="AP973" s="310" t="b">
        <f t="shared" ca="1" si="405"/>
        <v>0</v>
      </c>
      <c r="AQ973" s="309">
        <f t="shared" ca="1" si="406"/>
        <v>0</v>
      </c>
      <c r="AR973" s="205">
        <f t="shared" ca="1" si="389"/>
        <v>0</v>
      </c>
      <c r="AS973" s="45" t="b">
        <f t="shared" ca="1" si="390"/>
        <v>0</v>
      </c>
      <c r="AT973">
        <f t="shared" ca="1" si="391"/>
        <v>0</v>
      </c>
      <c r="AU973" t="b">
        <f t="shared" ca="1" si="407"/>
        <v>0</v>
      </c>
      <c r="AV973" t="b">
        <f t="shared" ca="1" si="408"/>
        <v>0</v>
      </c>
      <c r="AW973" s="266" t="b">
        <f t="shared" ca="1" si="409"/>
        <v>0</v>
      </c>
      <c r="AX973" s="266" t="b">
        <f t="shared" ca="1" si="410"/>
        <v>0</v>
      </c>
      <c r="AY973" s="266" t="b">
        <f t="shared" ca="1" si="411"/>
        <v>0</v>
      </c>
    </row>
    <row r="974" spans="1:51" x14ac:dyDescent="0.25">
      <c r="A974">
        <v>942</v>
      </c>
      <c r="B974" s="163">
        <f ca="1">OFFSET(InputPriceData!B$15,CalculationsAndCharts!$A974+$A$11,0,1,1)</f>
        <v>40646</v>
      </c>
      <c r="C974" s="3">
        <f ca="1">OFFSET(InputPriceData!G$15,CalculationsAndCharts!$A974+$A$11,IF($C$7,8,0),1,1)</f>
        <v>146900</v>
      </c>
      <c r="D974" s="4">
        <f ca="1">OFFSET(InputPriceData!C$15,CalculationsAndCharts!$A974+$A$11,IF($C$7,8,0),1,1)</f>
        <v>17.54</v>
      </c>
      <c r="E974" s="4">
        <f ca="1">OFFSET(InputPriceData!D$15,CalculationsAndCharts!$A974+$A$11,IF($C$7,8,0),1,1)</f>
        <v>17.71</v>
      </c>
      <c r="F974" s="4">
        <f ca="1">OFFSET(InputPriceData!E$15,CalculationsAndCharts!$A974+$A$11,IF($C$7,8,0),1,1)</f>
        <v>17.3</v>
      </c>
      <c r="G974" s="4">
        <f ca="1">OFFSET(InputPriceData!F$15,CalculationsAndCharts!$A974+$A$11,IF($C$7,8,0),1,1)</f>
        <v>17.37</v>
      </c>
      <c r="H974" s="128"/>
      <c r="I974" s="128"/>
      <c r="K974" s="124"/>
      <c r="L974" s="279"/>
      <c r="M974" s="281"/>
      <c r="N974" s="280"/>
      <c r="O974" s="4"/>
      <c r="P974" s="4"/>
      <c r="Q974" s="3"/>
      <c r="S974" s="309">
        <f t="shared" ca="1" si="392"/>
        <v>18.010000000000002</v>
      </c>
      <c r="T974" s="309">
        <f t="shared" ca="1" si="393"/>
        <v>16.84</v>
      </c>
      <c r="U974" s="310">
        <f t="shared" ca="1" si="385"/>
        <v>0.45299145299145332</v>
      </c>
      <c r="V974" s="310" t="b">
        <f t="shared" ca="1" si="394"/>
        <v>0</v>
      </c>
      <c r="W974" s="3" t="b">
        <f t="shared" ca="1" si="395"/>
        <v>0</v>
      </c>
      <c r="X974" s="3" t="str">
        <f t="shared" ca="1" si="396"/>
        <v/>
      </c>
      <c r="Y974" s="3" t="str">
        <f t="shared" ca="1" si="386"/>
        <v/>
      </c>
      <c r="Z974" s="3" t="str">
        <f t="shared" ca="1" si="397"/>
        <v/>
      </c>
      <c r="AA974" s="3" t="str">
        <f t="shared" ca="1" si="398"/>
        <v/>
      </c>
      <c r="AB974" s="205">
        <f t="shared" ca="1" si="399"/>
        <v>7806</v>
      </c>
      <c r="AC974" s="205">
        <f t="shared" ca="1" si="400"/>
        <v>120</v>
      </c>
      <c r="AD974" s="205">
        <f t="shared" ca="1" si="387"/>
        <v>65.05</v>
      </c>
      <c r="AE974" s="205">
        <f t="shared" ca="1" si="388"/>
        <v>15.049999999999997</v>
      </c>
      <c r="AF974" s="205">
        <f t="shared" ca="1" si="401"/>
        <v>3.01</v>
      </c>
      <c r="AG974" s="205"/>
      <c r="AH974" s="205"/>
      <c r="AI974" s="205"/>
      <c r="AJ974" s="205"/>
      <c r="AK974" s="4"/>
      <c r="AL974" s="4"/>
      <c r="AM974" s="309">
        <f t="shared" ca="1" si="402"/>
        <v>18.010000000000002</v>
      </c>
      <c r="AN974" s="309">
        <f t="shared" ca="1" si="403"/>
        <v>16.87</v>
      </c>
      <c r="AO974" s="310">
        <f t="shared" ca="1" si="404"/>
        <v>0.43859649122806993</v>
      </c>
      <c r="AP974" s="310" t="b">
        <f t="shared" ca="1" si="405"/>
        <v>0</v>
      </c>
      <c r="AQ974" s="309">
        <f t="shared" ca="1" si="406"/>
        <v>0</v>
      </c>
      <c r="AR974" s="205">
        <f t="shared" ca="1" si="389"/>
        <v>0</v>
      </c>
      <c r="AS974" s="45" t="b">
        <f t="shared" ca="1" si="390"/>
        <v>0</v>
      </c>
      <c r="AT974">
        <f t="shared" ca="1" si="391"/>
        <v>0</v>
      </c>
      <c r="AU974" t="b">
        <f t="shared" ca="1" si="407"/>
        <v>0</v>
      </c>
      <c r="AV974" t="b">
        <f t="shared" ca="1" si="408"/>
        <v>0</v>
      </c>
      <c r="AW974" s="266" t="b">
        <f t="shared" ca="1" si="409"/>
        <v>0</v>
      </c>
      <c r="AX974" s="266" t="b">
        <f t="shared" ca="1" si="410"/>
        <v>0</v>
      </c>
      <c r="AY974" s="266" t="b">
        <f t="shared" ca="1" si="411"/>
        <v>0</v>
      </c>
    </row>
    <row r="975" spans="1:51" x14ac:dyDescent="0.25">
      <c r="A975">
        <v>943</v>
      </c>
      <c r="B975" s="163">
        <f ca="1">OFFSET(InputPriceData!B$15,CalculationsAndCharts!$A975+$A$11,0,1,1)</f>
        <v>40645</v>
      </c>
      <c r="C975" s="3">
        <f ca="1">OFFSET(InputPriceData!G$15,CalculationsAndCharts!$A975+$A$11,IF($C$7,8,0),1,1)</f>
        <v>192300</v>
      </c>
      <c r="D975" s="4">
        <f ca="1">OFFSET(InputPriceData!C$15,CalculationsAndCharts!$A975+$A$11,IF($C$7,8,0),1,1)</f>
        <v>17.46</v>
      </c>
      <c r="E975" s="4">
        <f ca="1">OFFSET(InputPriceData!D$15,CalculationsAndCharts!$A975+$A$11,IF($C$7,8,0),1,1)</f>
        <v>17.77</v>
      </c>
      <c r="F975" s="4">
        <f ca="1">OFFSET(InputPriceData!E$15,CalculationsAndCharts!$A975+$A$11,IF($C$7,8,0),1,1)</f>
        <v>17.41</v>
      </c>
      <c r="G975" s="4">
        <f ca="1">OFFSET(InputPriceData!F$15,CalculationsAndCharts!$A975+$A$11,IF($C$7,8,0),1,1)</f>
        <v>17.45</v>
      </c>
      <c r="H975" s="128"/>
      <c r="I975" s="128"/>
      <c r="K975" s="124"/>
      <c r="L975" s="279"/>
      <c r="M975" s="281"/>
      <c r="N975" s="280"/>
      <c r="O975" s="4"/>
      <c r="P975" s="4"/>
      <c r="Q975" s="3"/>
      <c r="S975" s="309">
        <f t="shared" ca="1" si="392"/>
        <v>18.010000000000002</v>
      </c>
      <c r="T975" s="309">
        <f t="shared" ca="1" si="393"/>
        <v>16.59</v>
      </c>
      <c r="U975" s="310">
        <f t="shared" ca="1" si="385"/>
        <v>0.60563380281690027</v>
      </c>
      <c r="V975" s="310" t="b">
        <f t="shared" ca="1" si="394"/>
        <v>0</v>
      </c>
      <c r="W975" s="3" t="b">
        <f t="shared" ca="1" si="395"/>
        <v>0</v>
      </c>
      <c r="X975" s="3" t="str">
        <f t="shared" ca="1" si="396"/>
        <v/>
      </c>
      <c r="Y975" s="3" t="str">
        <f t="shared" ca="1" si="386"/>
        <v/>
      </c>
      <c r="Z975" s="3" t="str">
        <f t="shared" ca="1" si="397"/>
        <v/>
      </c>
      <c r="AA975" s="3" t="str">
        <f t="shared" ca="1" si="398"/>
        <v/>
      </c>
      <c r="AB975" s="205">
        <f t="shared" ca="1" si="399"/>
        <v>7806</v>
      </c>
      <c r="AC975" s="205">
        <f t="shared" ca="1" si="400"/>
        <v>120</v>
      </c>
      <c r="AD975" s="205">
        <f t="shared" ca="1" si="387"/>
        <v>65.05</v>
      </c>
      <c r="AE975" s="205">
        <f t="shared" ca="1" si="388"/>
        <v>15.049999999999997</v>
      </c>
      <c r="AF975" s="205">
        <f t="shared" ca="1" si="401"/>
        <v>3.01</v>
      </c>
      <c r="AG975" s="205"/>
      <c r="AH975" s="205"/>
      <c r="AI975" s="205"/>
      <c r="AJ975" s="205"/>
      <c r="AK975" s="4"/>
      <c r="AL975" s="4"/>
      <c r="AM975" s="309">
        <f t="shared" ca="1" si="402"/>
        <v>18.010000000000002</v>
      </c>
      <c r="AN975" s="309">
        <f t="shared" ca="1" si="403"/>
        <v>16.84</v>
      </c>
      <c r="AO975" s="310">
        <f t="shared" ca="1" si="404"/>
        <v>0.52136752136752007</v>
      </c>
      <c r="AP975" s="310" t="b">
        <f t="shared" ca="1" si="405"/>
        <v>0</v>
      </c>
      <c r="AQ975" s="309">
        <f t="shared" ca="1" si="406"/>
        <v>0</v>
      </c>
      <c r="AR975" s="205">
        <f t="shared" ca="1" si="389"/>
        <v>0</v>
      </c>
      <c r="AS975" s="45" t="b">
        <f t="shared" ca="1" si="390"/>
        <v>0</v>
      </c>
      <c r="AT975">
        <f t="shared" ca="1" si="391"/>
        <v>0</v>
      </c>
      <c r="AU975" t="b">
        <f t="shared" ca="1" si="407"/>
        <v>0</v>
      </c>
      <c r="AV975" t="b">
        <f t="shared" ca="1" si="408"/>
        <v>0</v>
      </c>
      <c r="AW975" s="266" t="b">
        <f t="shared" ca="1" si="409"/>
        <v>0</v>
      </c>
      <c r="AX975" s="266" t="b">
        <f t="shared" ca="1" si="410"/>
        <v>0</v>
      </c>
      <c r="AY975" s="266" t="b">
        <f t="shared" ca="1" si="411"/>
        <v>0</v>
      </c>
    </row>
    <row r="976" spans="1:51" x14ac:dyDescent="0.25">
      <c r="A976">
        <v>944</v>
      </c>
      <c r="B976" s="163">
        <f ca="1">OFFSET(InputPriceData!B$15,CalculationsAndCharts!$A976+$A$11,0,1,1)</f>
        <v>40644</v>
      </c>
      <c r="C976" s="3">
        <f ca="1">OFFSET(InputPriceData!G$15,CalculationsAndCharts!$A976+$A$11,IF($C$7,8,0),1,1)</f>
        <v>192500</v>
      </c>
      <c r="D976" s="4">
        <f ca="1">OFFSET(InputPriceData!C$15,CalculationsAndCharts!$A976+$A$11,IF($C$7,8,0),1,1)</f>
        <v>17.62</v>
      </c>
      <c r="E976" s="4">
        <f ca="1">OFFSET(InputPriceData!D$15,CalculationsAndCharts!$A976+$A$11,IF($C$7,8,0),1,1)</f>
        <v>17.75</v>
      </c>
      <c r="F976" s="4">
        <f ca="1">OFFSET(InputPriceData!E$15,CalculationsAndCharts!$A976+$A$11,IF($C$7,8,0),1,1)</f>
        <v>17.55</v>
      </c>
      <c r="G976" s="4">
        <f ca="1">OFFSET(InputPriceData!F$15,CalculationsAndCharts!$A976+$A$11,IF($C$7,8,0),1,1)</f>
        <v>17.579999999999998</v>
      </c>
      <c r="H976" s="128"/>
      <c r="I976" s="128"/>
      <c r="K976" s="124"/>
      <c r="L976" s="279"/>
      <c r="M976" s="281"/>
      <c r="N976" s="280"/>
      <c r="O976" s="4"/>
      <c r="P976" s="4"/>
      <c r="Q976" s="3"/>
      <c r="S976" s="309">
        <f t="shared" ca="1" si="392"/>
        <v>18.010000000000002</v>
      </c>
      <c r="T976" s="309">
        <f t="shared" ca="1" si="393"/>
        <v>16.52</v>
      </c>
      <c r="U976" s="310">
        <f t="shared" ca="1" si="385"/>
        <v>0.71140939597315256</v>
      </c>
      <c r="V976" s="310" t="b">
        <f t="shared" ca="1" si="394"/>
        <v>0</v>
      </c>
      <c r="W976" s="3" t="b">
        <f t="shared" ca="1" si="395"/>
        <v>0</v>
      </c>
      <c r="X976" s="3" t="str">
        <f t="shared" ca="1" si="396"/>
        <v/>
      </c>
      <c r="Y976" s="3" t="str">
        <f t="shared" ca="1" si="386"/>
        <v/>
      </c>
      <c r="Z976" s="3" t="str">
        <f t="shared" ca="1" si="397"/>
        <v/>
      </c>
      <c r="AA976" s="3" t="str">
        <f t="shared" ca="1" si="398"/>
        <v/>
      </c>
      <c r="AB976" s="205">
        <f t="shared" ca="1" si="399"/>
        <v>7806</v>
      </c>
      <c r="AC976" s="205">
        <f t="shared" ca="1" si="400"/>
        <v>120</v>
      </c>
      <c r="AD976" s="205">
        <f t="shared" ca="1" si="387"/>
        <v>65.05</v>
      </c>
      <c r="AE976" s="205">
        <f t="shared" ca="1" si="388"/>
        <v>15.049999999999997</v>
      </c>
      <c r="AF976" s="205">
        <f t="shared" ca="1" si="401"/>
        <v>3.01</v>
      </c>
      <c r="AG976" s="205"/>
      <c r="AH976" s="205"/>
      <c r="AI976" s="205"/>
      <c r="AJ976" s="205"/>
      <c r="AK976" s="4"/>
      <c r="AL976" s="4"/>
      <c r="AM976" s="309">
        <f t="shared" ca="1" si="402"/>
        <v>18.010000000000002</v>
      </c>
      <c r="AN976" s="309">
        <f t="shared" ca="1" si="403"/>
        <v>16.84</v>
      </c>
      <c r="AO976" s="310">
        <f t="shared" ca="1" si="404"/>
        <v>0.63247863247863023</v>
      </c>
      <c r="AP976" s="310" t="b">
        <f t="shared" ca="1" si="405"/>
        <v>0</v>
      </c>
      <c r="AQ976" s="309">
        <f t="shared" ca="1" si="406"/>
        <v>0</v>
      </c>
      <c r="AR976" s="205">
        <f t="shared" ca="1" si="389"/>
        <v>0</v>
      </c>
      <c r="AS976" s="45" t="b">
        <f t="shared" ca="1" si="390"/>
        <v>0</v>
      </c>
      <c r="AT976">
        <f t="shared" ca="1" si="391"/>
        <v>0</v>
      </c>
      <c r="AU976" t="b">
        <f t="shared" ca="1" si="407"/>
        <v>0</v>
      </c>
      <c r="AV976" t="b">
        <f t="shared" ca="1" si="408"/>
        <v>0</v>
      </c>
      <c r="AW976" s="266" t="b">
        <f t="shared" ca="1" si="409"/>
        <v>0</v>
      </c>
      <c r="AX976" s="266" t="b">
        <f t="shared" ca="1" si="410"/>
        <v>0</v>
      </c>
      <c r="AY976" s="266" t="b">
        <f t="shared" ca="1" si="411"/>
        <v>0</v>
      </c>
    </row>
    <row r="977" spans="1:51" x14ac:dyDescent="0.25">
      <c r="A977">
        <v>945</v>
      </c>
      <c r="B977" s="163">
        <f ca="1">OFFSET(InputPriceData!B$15,CalculationsAndCharts!$A977+$A$11,0,1,1)</f>
        <v>40641</v>
      </c>
      <c r="C977" s="3">
        <f ca="1">OFFSET(InputPriceData!G$15,CalculationsAndCharts!$A977+$A$11,IF($C$7,8,0),1,1)</f>
        <v>442800</v>
      </c>
      <c r="D977" s="4">
        <f ca="1">OFFSET(InputPriceData!C$15,CalculationsAndCharts!$A977+$A$11,IF($C$7,8,0),1,1)</f>
        <v>18.09</v>
      </c>
      <c r="E977" s="4">
        <f ca="1">OFFSET(InputPriceData!D$15,CalculationsAndCharts!$A977+$A$11,IF($C$7,8,0),1,1)</f>
        <v>18.09</v>
      </c>
      <c r="F977" s="4">
        <f ca="1">OFFSET(InputPriceData!E$15,CalculationsAndCharts!$A977+$A$11,IF($C$7,8,0),1,1)</f>
        <v>17.489999999999998</v>
      </c>
      <c r="G977" s="4">
        <f ca="1">OFFSET(InputPriceData!F$15,CalculationsAndCharts!$A977+$A$11,IF($C$7,8,0),1,1)</f>
        <v>17.579999999999998</v>
      </c>
      <c r="H977" s="128"/>
      <c r="I977" s="128"/>
      <c r="K977" s="124"/>
      <c r="L977" s="279"/>
      <c r="M977" s="281"/>
      <c r="N977" s="280"/>
      <c r="O977" s="4"/>
      <c r="P977" s="4"/>
      <c r="Q977" s="3"/>
      <c r="S977" s="309">
        <f t="shared" ca="1" si="392"/>
        <v>18.010000000000002</v>
      </c>
      <c r="T977" s="309">
        <f t="shared" ca="1" si="393"/>
        <v>16.489999999999998</v>
      </c>
      <c r="U977" s="310">
        <f t="shared" ca="1" si="385"/>
        <v>0.71710526315789314</v>
      </c>
      <c r="V977" s="310" t="b">
        <f t="shared" ca="1" si="394"/>
        <v>0</v>
      </c>
      <c r="W977" s="3" t="b">
        <f t="shared" ca="1" si="395"/>
        <v>0</v>
      </c>
      <c r="X977" s="3" t="str">
        <f t="shared" ca="1" si="396"/>
        <v/>
      </c>
      <c r="Y977" s="3" t="str">
        <f t="shared" ca="1" si="386"/>
        <v/>
      </c>
      <c r="Z977" s="3" t="str">
        <f t="shared" ca="1" si="397"/>
        <v/>
      </c>
      <c r="AA977" s="3" t="str">
        <f t="shared" ca="1" si="398"/>
        <v/>
      </c>
      <c r="AB977" s="205">
        <f t="shared" ca="1" si="399"/>
        <v>7806</v>
      </c>
      <c r="AC977" s="205">
        <f t="shared" ca="1" si="400"/>
        <v>120</v>
      </c>
      <c r="AD977" s="205">
        <f t="shared" ca="1" si="387"/>
        <v>65.05</v>
      </c>
      <c r="AE977" s="205">
        <f t="shared" ca="1" si="388"/>
        <v>15.049999999999997</v>
      </c>
      <c r="AF977" s="205">
        <f t="shared" ca="1" si="401"/>
        <v>3.01</v>
      </c>
      <c r="AG977" s="205"/>
      <c r="AH977" s="205"/>
      <c r="AI977" s="205"/>
      <c r="AJ977" s="205"/>
      <c r="AK977" s="4"/>
      <c r="AL977" s="4"/>
      <c r="AM977" s="309">
        <f t="shared" ca="1" si="402"/>
        <v>18.010000000000002</v>
      </c>
      <c r="AN977" s="309">
        <f t="shared" ca="1" si="403"/>
        <v>16.59</v>
      </c>
      <c r="AO977" s="310">
        <f t="shared" ca="1" si="404"/>
        <v>0.69718309859154737</v>
      </c>
      <c r="AP977" s="310" t="b">
        <f t="shared" ca="1" si="405"/>
        <v>0</v>
      </c>
      <c r="AQ977" s="309">
        <f t="shared" ca="1" si="406"/>
        <v>0</v>
      </c>
      <c r="AR977" s="205">
        <f t="shared" ca="1" si="389"/>
        <v>0</v>
      </c>
      <c r="AS977" s="45" t="b">
        <f t="shared" ca="1" si="390"/>
        <v>0</v>
      </c>
      <c r="AT977">
        <f t="shared" ca="1" si="391"/>
        <v>0</v>
      </c>
      <c r="AU977" t="b">
        <f t="shared" ca="1" si="407"/>
        <v>0</v>
      </c>
      <c r="AV977" t="b">
        <f t="shared" ca="1" si="408"/>
        <v>0</v>
      </c>
      <c r="AW977" s="266" t="b">
        <f t="shared" ca="1" si="409"/>
        <v>0</v>
      </c>
      <c r="AX977" s="266" t="b">
        <f t="shared" ca="1" si="410"/>
        <v>0</v>
      </c>
      <c r="AY977" s="266" t="b">
        <f t="shared" ca="1" si="411"/>
        <v>0</v>
      </c>
    </row>
    <row r="978" spans="1:51" x14ac:dyDescent="0.25">
      <c r="A978">
        <v>946</v>
      </c>
      <c r="B978" s="163">
        <f ca="1">OFFSET(InputPriceData!B$15,CalculationsAndCharts!$A978+$A$11,0,1,1)</f>
        <v>40640</v>
      </c>
      <c r="C978" s="3">
        <f ca="1">OFFSET(InputPriceData!G$15,CalculationsAndCharts!$A978+$A$11,IF($C$7,8,0),1,1)</f>
        <v>547000</v>
      </c>
      <c r="D978" s="4">
        <f ca="1">OFFSET(InputPriceData!C$15,CalculationsAndCharts!$A978+$A$11,IF($C$7,8,0),1,1)</f>
        <v>17.97</v>
      </c>
      <c r="E978" s="4">
        <f ca="1">OFFSET(InputPriceData!D$15,CalculationsAndCharts!$A978+$A$11,IF($C$7,8,0),1,1)</f>
        <v>18.12</v>
      </c>
      <c r="F978" s="4">
        <f ca="1">OFFSET(InputPriceData!E$15,CalculationsAndCharts!$A978+$A$11,IF($C$7,8,0),1,1)</f>
        <v>17.89</v>
      </c>
      <c r="G978" s="4">
        <f ca="1">OFFSET(InputPriceData!F$15,CalculationsAndCharts!$A978+$A$11,IF($C$7,8,0),1,1)</f>
        <v>17.940000000000001</v>
      </c>
      <c r="H978" s="128"/>
      <c r="I978" s="128"/>
      <c r="K978" s="124"/>
      <c r="L978" s="279"/>
      <c r="M978" s="281"/>
      <c r="N978" s="280"/>
      <c r="O978" s="4"/>
      <c r="P978" s="4"/>
      <c r="Q978" s="3"/>
      <c r="S978" s="309">
        <f t="shared" ca="1" si="392"/>
        <v>18.010000000000002</v>
      </c>
      <c r="T978" s="309">
        <f t="shared" ca="1" si="393"/>
        <v>16.489999999999998</v>
      </c>
      <c r="U978" s="310">
        <f t="shared" ca="1" si="385"/>
        <v>0.95394736842105254</v>
      </c>
      <c r="V978" s="310" t="b">
        <f t="shared" ca="1" si="394"/>
        <v>0</v>
      </c>
      <c r="W978" s="3" t="b">
        <f t="shared" ca="1" si="395"/>
        <v>0</v>
      </c>
      <c r="X978" s="3" t="str">
        <f t="shared" ca="1" si="396"/>
        <v/>
      </c>
      <c r="Y978" s="3" t="str">
        <f t="shared" ca="1" si="386"/>
        <v/>
      </c>
      <c r="Z978" s="3" t="str">
        <f t="shared" ca="1" si="397"/>
        <v/>
      </c>
      <c r="AA978" s="3" t="str">
        <f t="shared" ca="1" si="398"/>
        <v/>
      </c>
      <c r="AB978" s="205">
        <f t="shared" ca="1" si="399"/>
        <v>7806</v>
      </c>
      <c r="AC978" s="205">
        <f t="shared" ca="1" si="400"/>
        <v>120</v>
      </c>
      <c r="AD978" s="205">
        <f t="shared" ca="1" si="387"/>
        <v>65.05</v>
      </c>
      <c r="AE978" s="205">
        <f t="shared" ca="1" si="388"/>
        <v>15.049999999999997</v>
      </c>
      <c r="AF978" s="205">
        <f t="shared" ca="1" si="401"/>
        <v>3.01</v>
      </c>
      <c r="AG978" s="205"/>
      <c r="AH978" s="205"/>
      <c r="AI978" s="205"/>
      <c r="AJ978" s="205"/>
      <c r="AK978" s="4"/>
      <c r="AL978" s="4"/>
      <c r="AM978" s="309">
        <f t="shared" ca="1" si="402"/>
        <v>18.010000000000002</v>
      </c>
      <c r="AN978" s="309">
        <f t="shared" ca="1" si="403"/>
        <v>16.52</v>
      </c>
      <c r="AO978" s="310">
        <f t="shared" ca="1" si="404"/>
        <v>0.95302013422818777</v>
      </c>
      <c r="AP978" s="310" t="b">
        <f t="shared" ca="1" si="405"/>
        <v>0</v>
      </c>
      <c r="AQ978" s="309">
        <f t="shared" ca="1" si="406"/>
        <v>0</v>
      </c>
      <c r="AR978" s="205">
        <f t="shared" ca="1" si="389"/>
        <v>0</v>
      </c>
      <c r="AS978" s="45" t="b">
        <f t="shared" ca="1" si="390"/>
        <v>0</v>
      </c>
      <c r="AT978">
        <f t="shared" ca="1" si="391"/>
        <v>0</v>
      </c>
      <c r="AU978" t="b">
        <f t="shared" ca="1" si="407"/>
        <v>0</v>
      </c>
      <c r="AV978" t="b">
        <f t="shared" ca="1" si="408"/>
        <v>0</v>
      </c>
      <c r="AW978" s="266" t="b">
        <f t="shared" ca="1" si="409"/>
        <v>0</v>
      </c>
      <c r="AX978" s="266" t="b">
        <f t="shared" ca="1" si="410"/>
        <v>0</v>
      </c>
      <c r="AY978" s="266" t="b">
        <f t="shared" ca="1" si="411"/>
        <v>0</v>
      </c>
    </row>
    <row r="979" spans="1:51" x14ac:dyDescent="0.25">
      <c r="A979">
        <v>947</v>
      </c>
      <c r="B979" s="163">
        <f ca="1">OFFSET(InputPriceData!B$15,CalculationsAndCharts!$A979+$A$11,0,1,1)</f>
        <v>40639</v>
      </c>
      <c r="C979" s="3">
        <f ca="1">OFFSET(InputPriceData!G$15,CalculationsAndCharts!$A979+$A$11,IF($C$7,8,0),1,1)</f>
        <v>432000</v>
      </c>
      <c r="D979" s="4">
        <f ca="1">OFFSET(InputPriceData!C$15,CalculationsAndCharts!$A979+$A$11,IF($C$7,8,0),1,1)</f>
        <v>18.010000000000002</v>
      </c>
      <c r="E979" s="4">
        <f ca="1">OFFSET(InputPriceData!D$15,CalculationsAndCharts!$A979+$A$11,IF($C$7,8,0),1,1)</f>
        <v>18.079999999999998</v>
      </c>
      <c r="F979" s="4">
        <f ca="1">OFFSET(InputPriceData!E$15,CalculationsAndCharts!$A979+$A$11,IF($C$7,8,0),1,1)</f>
        <v>17.87</v>
      </c>
      <c r="G979" s="4">
        <f ca="1">OFFSET(InputPriceData!F$15,CalculationsAndCharts!$A979+$A$11,IF($C$7,8,0),1,1)</f>
        <v>18.010000000000002</v>
      </c>
      <c r="H979" s="128"/>
      <c r="I979" s="128"/>
      <c r="K979" s="124"/>
      <c r="L979" s="279"/>
      <c r="M979" s="281"/>
      <c r="N979" s="280"/>
      <c r="O979" s="4"/>
      <c r="P979" s="4"/>
      <c r="Q979" s="3"/>
      <c r="S979" s="309">
        <f t="shared" ca="1" si="392"/>
        <v>18.010000000000002</v>
      </c>
      <c r="T979" s="309">
        <f t="shared" ca="1" si="393"/>
        <v>16.489999999999998</v>
      </c>
      <c r="U979" s="310">
        <f t="shared" ca="1" si="385"/>
        <v>1</v>
      </c>
      <c r="V979" s="310" t="b">
        <f t="shared" ca="1" si="394"/>
        <v>0</v>
      </c>
      <c r="W979" s="3" t="b">
        <f t="shared" ca="1" si="395"/>
        <v>0</v>
      </c>
      <c r="X979" s="3" t="str">
        <f t="shared" ca="1" si="396"/>
        <v/>
      </c>
      <c r="Y979" s="3" t="str">
        <f t="shared" ca="1" si="386"/>
        <v/>
      </c>
      <c r="Z979" s="3" t="str">
        <f t="shared" ca="1" si="397"/>
        <v/>
      </c>
      <c r="AA979" s="3" t="str">
        <f t="shared" ca="1" si="398"/>
        <v/>
      </c>
      <c r="AB979" s="205">
        <f t="shared" ca="1" si="399"/>
        <v>7806</v>
      </c>
      <c r="AC979" s="205">
        <f t="shared" ca="1" si="400"/>
        <v>120</v>
      </c>
      <c r="AD979" s="205">
        <f t="shared" ca="1" si="387"/>
        <v>65.05</v>
      </c>
      <c r="AE979" s="205">
        <f t="shared" ca="1" si="388"/>
        <v>15.049999999999997</v>
      </c>
      <c r="AF979" s="205">
        <f t="shared" ca="1" si="401"/>
        <v>3.01</v>
      </c>
      <c r="AG979" s="205"/>
      <c r="AH979" s="205"/>
      <c r="AI979" s="205"/>
      <c r="AJ979" s="205"/>
      <c r="AK979" s="4"/>
      <c r="AL979" s="4"/>
      <c r="AM979" s="309">
        <f t="shared" ca="1" si="402"/>
        <v>18.010000000000002</v>
      </c>
      <c r="AN979" s="309">
        <f t="shared" ca="1" si="403"/>
        <v>16.489999999999998</v>
      </c>
      <c r="AO979" s="310">
        <f t="shared" ca="1" si="404"/>
        <v>1</v>
      </c>
      <c r="AP979" s="310" t="b">
        <f t="shared" ca="1" si="405"/>
        <v>0</v>
      </c>
      <c r="AQ979" s="309">
        <f t="shared" ca="1" si="406"/>
        <v>0</v>
      </c>
      <c r="AR979" s="205">
        <f t="shared" ca="1" si="389"/>
        <v>0</v>
      </c>
      <c r="AS979" s="45" t="b">
        <f t="shared" ca="1" si="390"/>
        <v>0</v>
      </c>
      <c r="AT979">
        <f t="shared" ca="1" si="391"/>
        <v>0</v>
      </c>
      <c r="AU979" t="b">
        <f t="shared" ca="1" si="407"/>
        <v>0</v>
      </c>
      <c r="AV979" t="b">
        <f t="shared" ca="1" si="408"/>
        <v>0</v>
      </c>
      <c r="AW979" s="266" t="b">
        <f t="shared" ca="1" si="409"/>
        <v>0</v>
      </c>
      <c r="AX979" s="266" t="b">
        <f t="shared" ca="1" si="410"/>
        <v>0</v>
      </c>
      <c r="AY979" s="266" t="b">
        <f t="shared" ca="1" si="411"/>
        <v>0</v>
      </c>
    </row>
    <row r="980" spans="1:51" x14ac:dyDescent="0.25">
      <c r="A980">
        <v>948</v>
      </c>
      <c r="B980" s="163">
        <f ca="1">OFFSET(InputPriceData!B$15,CalculationsAndCharts!$A980+$A$11,0,1,1)</f>
        <v>40638</v>
      </c>
      <c r="C980" s="3">
        <f ca="1">OFFSET(InputPriceData!G$15,CalculationsAndCharts!$A980+$A$11,IF($C$7,8,0),1,1)</f>
        <v>289900</v>
      </c>
      <c r="D980" s="4">
        <f ca="1">OFFSET(InputPriceData!C$15,CalculationsAndCharts!$A980+$A$11,IF($C$7,8,0),1,1)</f>
        <v>17.79</v>
      </c>
      <c r="E980" s="4">
        <f ca="1">OFFSET(InputPriceData!D$15,CalculationsAndCharts!$A980+$A$11,IF($C$7,8,0),1,1)</f>
        <v>18.07</v>
      </c>
      <c r="F980" s="4">
        <f ca="1">OFFSET(InputPriceData!E$15,CalculationsAndCharts!$A980+$A$11,IF($C$7,8,0),1,1)</f>
        <v>17.78</v>
      </c>
      <c r="G980" s="4">
        <f ca="1">OFFSET(InputPriceData!F$15,CalculationsAndCharts!$A980+$A$11,IF($C$7,8,0),1,1)</f>
        <v>17.93</v>
      </c>
      <c r="H980" s="128"/>
      <c r="I980" s="128"/>
      <c r="K980" s="124"/>
      <c r="L980" s="279"/>
      <c r="M980" s="281"/>
      <c r="N980" s="280"/>
      <c r="O980" s="4"/>
      <c r="P980" s="4"/>
      <c r="Q980" s="3"/>
      <c r="S980" s="309">
        <f t="shared" ca="1" si="392"/>
        <v>17.93</v>
      </c>
      <c r="T980" s="309">
        <f t="shared" ca="1" si="393"/>
        <v>16.489999999999998</v>
      </c>
      <c r="U980" s="310">
        <f t="shared" ca="1" si="385"/>
        <v>1</v>
      </c>
      <c r="V980" s="310" t="b">
        <f t="shared" ca="1" si="394"/>
        <v>0</v>
      </c>
      <c r="W980" s="3" t="b">
        <f t="shared" ca="1" si="395"/>
        <v>0</v>
      </c>
      <c r="X980" s="3" t="str">
        <f t="shared" ca="1" si="396"/>
        <v/>
      </c>
      <c r="Y980" s="3" t="str">
        <f t="shared" ca="1" si="386"/>
        <v/>
      </c>
      <c r="Z980" s="3" t="str">
        <f t="shared" ca="1" si="397"/>
        <v/>
      </c>
      <c r="AA980" s="3" t="str">
        <f t="shared" ca="1" si="398"/>
        <v/>
      </c>
      <c r="AB980" s="205">
        <f t="shared" ca="1" si="399"/>
        <v>7806</v>
      </c>
      <c r="AC980" s="205">
        <f t="shared" ca="1" si="400"/>
        <v>120</v>
      </c>
      <c r="AD980" s="205">
        <f t="shared" ca="1" si="387"/>
        <v>65.05</v>
      </c>
      <c r="AE980" s="205">
        <f t="shared" ca="1" si="388"/>
        <v>15.049999999999997</v>
      </c>
      <c r="AF980" s="205">
        <f t="shared" ca="1" si="401"/>
        <v>3.01</v>
      </c>
      <c r="AG980" s="205"/>
      <c r="AH980" s="205"/>
      <c r="AI980" s="205"/>
      <c r="AJ980" s="205"/>
      <c r="AK980" s="4"/>
      <c r="AL980" s="4"/>
      <c r="AM980" s="309">
        <f t="shared" ca="1" si="402"/>
        <v>17.93</v>
      </c>
      <c r="AN980" s="309">
        <f t="shared" ca="1" si="403"/>
        <v>16.489999999999998</v>
      </c>
      <c r="AO980" s="310">
        <f t="shared" ca="1" si="404"/>
        <v>1</v>
      </c>
      <c r="AP980" s="310" t="b">
        <f t="shared" ca="1" si="405"/>
        <v>0</v>
      </c>
      <c r="AQ980" s="309">
        <f t="shared" ca="1" si="406"/>
        <v>0</v>
      </c>
      <c r="AR980" s="205">
        <f t="shared" ca="1" si="389"/>
        <v>0</v>
      </c>
      <c r="AS980" s="45" t="b">
        <f t="shared" ca="1" si="390"/>
        <v>0</v>
      </c>
      <c r="AT980">
        <f t="shared" ca="1" si="391"/>
        <v>0</v>
      </c>
      <c r="AU980" t="b">
        <f t="shared" ca="1" si="407"/>
        <v>0</v>
      </c>
      <c r="AV980" t="b">
        <f t="shared" ca="1" si="408"/>
        <v>0</v>
      </c>
      <c r="AW980" s="266" t="b">
        <f t="shared" ca="1" si="409"/>
        <v>0</v>
      </c>
      <c r="AX980" s="266" t="b">
        <f t="shared" ca="1" si="410"/>
        <v>0</v>
      </c>
      <c r="AY980" s="266" t="b">
        <f t="shared" ca="1" si="411"/>
        <v>0</v>
      </c>
    </row>
    <row r="981" spans="1:51" x14ac:dyDescent="0.25">
      <c r="A981">
        <v>949</v>
      </c>
      <c r="B981" s="163">
        <f ca="1">OFFSET(InputPriceData!B$15,CalculationsAndCharts!$A981+$A$11,0,1,1)</f>
        <v>40637</v>
      </c>
      <c r="C981" s="3">
        <f ca="1">OFFSET(InputPriceData!G$15,CalculationsAndCharts!$A981+$A$11,IF($C$7,8,0),1,1)</f>
        <v>479900</v>
      </c>
      <c r="D981" s="4">
        <f ca="1">OFFSET(InputPriceData!C$15,CalculationsAndCharts!$A981+$A$11,IF($C$7,8,0),1,1)</f>
        <v>17.64</v>
      </c>
      <c r="E981" s="4">
        <f ca="1">OFFSET(InputPriceData!D$15,CalculationsAndCharts!$A981+$A$11,IF($C$7,8,0),1,1)</f>
        <v>18.04</v>
      </c>
      <c r="F981" s="4">
        <f ca="1">OFFSET(InputPriceData!E$15,CalculationsAndCharts!$A981+$A$11,IF($C$7,8,0),1,1)</f>
        <v>17.559999999999999</v>
      </c>
      <c r="G981" s="4">
        <f ca="1">OFFSET(InputPriceData!F$15,CalculationsAndCharts!$A981+$A$11,IF($C$7,8,0),1,1)</f>
        <v>17.89</v>
      </c>
      <c r="H981" s="128"/>
      <c r="I981" s="128"/>
      <c r="K981" s="124"/>
      <c r="L981" s="279"/>
      <c r="M981" s="281"/>
      <c r="N981" s="280"/>
      <c r="O981" s="4"/>
      <c r="P981" s="4"/>
      <c r="Q981" s="3"/>
      <c r="S981" s="309">
        <f t="shared" ca="1" si="392"/>
        <v>17.89</v>
      </c>
      <c r="T981" s="309">
        <f t="shared" ca="1" si="393"/>
        <v>16.489999999999998</v>
      </c>
      <c r="U981" s="310">
        <f t="shared" ca="1" si="385"/>
        <v>1</v>
      </c>
      <c r="V981" s="310" t="b">
        <f t="shared" ca="1" si="394"/>
        <v>0</v>
      </c>
      <c r="W981" s="3" t="b">
        <f t="shared" ca="1" si="395"/>
        <v>0</v>
      </c>
      <c r="X981" s="3" t="str">
        <f t="shared" ca="1" si="396"/>
        <v/>
      </c>
      <c r="Y981" s="3" t="str">
        <f t="shared" ca="1" si="386"/>
        <v/>
      </c>
      <c r="Z981" s="3" t="str">
        <f t="shared" ca="1" si="397"/>
        <v/>
      </c>
      <c r="AA981" s="3" t="str">
        <f t="shared" ca="1" si="398"/>
        <v/>
      </c>
      <c r="AB981" s="205">
        <f t="shared" ca="1" si="399"/>
        <v>7806</v>
      </c>
      <c r="AC981" s="205">
        <f t="shared" ca="1" si="400"/>
        <v>120</v>
      </c>
      <c r="AD981" s="205">
        <f t="shared" ca="1" si="387"/>
        <v>65.05</v>
      </c>
      <c r="AE981" s="205">
        <f t="shared" ca="1" si="388"/>
        <v>15.049999999999997</v>
      </c>
      <c r="AF981" s="205">
        <f t="shared" ca="1" si="401"/>
        <v>3.01</v>
      </c>
      <c r="AG981" s="205"/>
      <c r="AH981" s="205"/>
      <c r="AI981" s="205"/>
      <c r="AJ981" s="205"/>
      <c r="AK981" s="4"/>
      <c r="AL981" s="4"/>
      <c r="AM981" s="309">
        <f t="shared" ca="1" si="402"/>
        <v>17.89</v>
      </c>
      <c r="AN981" s="309">
        <f t="shared" ca="1" si="403"/>
        <v>16.489999999999998</v>
      </c>
      <c r="AO981" s="310">
        <f t="shared" ca="1" si="404"/>
        <v>1</v>
      </c>
      <c r="AP981" s="310" t="b">
        <f t="shared" ca="1" si="405"/>
        <v>0</v>
      </c>
      <c r="AQ981" s="309">
        <f t="shared" ca="1" si="406"/>
        <v>0</v>
      </c>
      <c r="AR981" s="205">
        <f t="shared" ca="1" si="389"/>
        <v>0</v>
      </c>
      <c r="AS981" s="45" t="b">
        <f t="shared" ca="1" si="390"/>
        <v>0</v>
      </c>
      <c r="AT981">
        <f t="shared" ca="1" si="391"/>
        <v>0</v>
      </c>
      <c r="AU981" t="b">
        <f t="shared" ca="1" si="407"/>
        <v>0</v>
      </c>
      <c r="AV981" t="b">
        <f t="shared" ca="1" si="408"/>
        <v>0</v>
      </c>
      <c r="AW981" s="266" t="b">
        <f t="shared" ca="1" si="409"/>
        <v>0</v>
      </c>
      <c r="AX981" s="266" t="b">
        <f t="shared" ca="1" si="410"/>
        <v>0</v>
      </c>
      <c r="AY981" s="266" t="b">
        <f t="shared" ca="1" si="411"/>
        <v>0</v>
      </c>
    </row>
    <row r="982" spans="1:51" x14ac:dyDescent="0.25">
      <c r="A982">
        <v>950</v>
      </c>
      <c r="B982" s="163">
        <f ca="1">OFFSET(InputPriceData!B$15,CalculationsAndCharts!$A982+$A$11,0,1,1)</f>
        <v>40634</v>
      </c>
      <c r="C982" s="3">
        <f ca="1">OFFSET(InputPriceData!G$15,CalculationsAndCharts!$A982+$A$11,IF($C$7,8,0),1,1)</f>
        <v>283000</v>
      </c>
      <c r="D982" s="4">
        <f ca="1">OFFSET(InputPriceData!C$15,CalculationsAndCharts!$A982+$A$11,IF($C$7,8,0),1,1)</f>
        <v>17.68</v>
      </c>
      <c r="E982" s="4">
        <f ca="1">OFFSET(InputPriceData!D$15,CalculationsAndCharts!$A982+$A$11,IF($C$7,8,0),1,1)</f>
        <v>17.79</v>
      </c>
      <c r="F982" s="4">
        <f ca="1">OFFSET(InputPriceData!E$15,CalculationsAndCharts!$A982+$A$11,IF($C$7,8,0),1,1)</f>
        <v>17.54</v>
      </c>
      <c r="G982" s="4">
        <f ca="1">OFFSET(InputPriceData!F$15,CalculationsAndCharts!$A982+$A$11,IF($C$7,8,0),1,1)</f>
        <v>17.64</v>
      </c>
      <c r="H982" s="128"/>
      <c r="I982" s="128"/>
      <c r="K982" s="124"/>
      <c r="L982" s="279"/>
      <c r="M982" s="281"/>
      <c r="N982" s="280"/>
      <c r="O982" s="4"/>
      <c r="P982" s="4"/>
      <c r="Q982" s="3"/>
      <c r="S982" s="309">
        <f t="shared" ca="1" si="392"/>
        <v>17.64</v>
      </c>
      <c r="T982" s="309">
        <f t="shared" ca="1" si="393"/>
        <v>16.489999999999998</v>
      </c>
      <c r="U982" s="310">
        <f t="shared" ca="1" si="385"/>
        <v>1</v>
      </c>
      <c r="V982" s="310" t="b">
        <f t="shared" ca="1" si="394"/>
        <v>0</v>
      </c>
      <c r="W982" s="3" t="b">
        <f t="shared" ca="1" si="395"/>
        <v>0</v>
      </c>
      <c r="X982" s="3" t="str">
        <f t="shared" ca="1" si="396"/>
        <v/>
      </c>
      <c r="Y982" s="3" t="str">
        <f t="shared" ca="1" si="386"/>
        <v/>
      </c>
      <c r="Z982" s="3" t="str">
        <f t="shared" ca="1" si="397"/>
        <v/>
      </c>
      <c r="AA982" s="3" t="str">
        <f t="shared" ca="1" si="398"/>
        <v/>
      </c>
      <c r="AB982" s="205">
        <f t="shared" ca="1" si="399"/>
        <v>7806</v>
      </c>
      <c r="AC982" s="205">
        <f t="shared" ca="1" si="400"/>
        <v>120</v>
      </c>
      <c r="AD982" s="205">
        <f t="shared" ca="1" si="387"/>
        <v>65.05</v>
      </c>
      <c r="AE982" s="205">
        <f t="shared" ca="1" si="388"/>
        <v>15.049999999999997</v>
      </c>
      <c r="AF982" s="205">
        <f t="shared" ca="1" si="401"/>
        <v>3.01</v>
      </c>
      <c r="AG982" s="205"/>
      <c r="AH982" s="205"/>
      <c r="AI982" s="205"/>
      <c r="AJ982" s="205"/>
      <c r="AK982" s="4"/>
      <c r="AL982" s="4"/>
      <c r="AM982" s="309">
        <f t="shared" ca="1" si="402"/>
        <v>17.64</v>
      </c>
      <c r="AN982" s="309">
        <f t="shared" ca="1" si="403"/>
        <v>16.489999999999998</v>
      </c>
      <c r="AO982" s="310">
        <f t="shared" ca="1" si="404"/>
        <v>1</v>
      </c>
      <c r="AP982" s="310" t="b">
        <f t="shared" ca="1" si="405"/>
        <v>0</v>
      </c>
      <c r="AQ982" s="309">
        <f t="shared" ca="1" si="406"/>
        <v>0</v>
      </c>
      <c r="AR982" s="205">
        <f t="shared" ca="1" si="389"/>
        <v>0</v>
      </c>
      <c r="AS982" s="45" t="b">
        <f t="shared" ca="1" si="390"/>
        <v>0</v>
      </c>
      <c r="AT982">
        <f t="shared" ca="1" si="391"/>
        <v>0</v>
      </c>
      <c r="AU982" t="b">
        <f t="shared" ca="1" si="407"/>
        <v>0</v>
      </c>
      <c r="AV982" t="b">
        <f t="shared" ca="1" si="408"/>
        <v>0</v>
      </c>
      <c r="AW982" s="266" t="b">
        <f t="shared" ca="1" si="409"/>
        <v>0</v>
      </c>
      <c r="AX982" s="266" t="b">
        <f t="shared" ca="1" si="410"/>
        <v>0</v>
      </c>
      <c r="AY982" s="266" t="b">
        <f t="shared" ca="1" si="411"/>
        <v>0</v>
      </c>
    </row>
    <row r="983" spans="1:51" x14ac:dyDescent="0.25">
      <c r="A983">
        <v>951</v>
      </c>
      <c r="B983" s="163">
        <f ca="1">OFFSET(InputPriceData!B$15,CalculationsAndCharts!$A983+$A$11,0,1,1)</f>
        <v>40633</v>
      </c>
      <c r="C983" s="3">
        <f ca="1">OFFSET(InputPriceData!G$15,CalculationsAndCharts!$A983+$A$11,IF($C$7,8,0),1,1)</f>
        <v>486600</v>
      </c>
      <c r="D983" s="4">
        <f ca="1">OFFSET(InputPriceData!C$15,CalculationsAndCharts!$A983+$A$11,IF($C$7,8,0),1,1)</f>
        <v>17.3</v>
      </c>
      <c r="E983" s="4">
        <f ca="1">OFFSET(InputPriceData!D$15,CalculationsAndCharts!$A983+$A$11,IF($C$7,8,0),1,1)</f>
        <v>17.559999999999999</v>
      </c>
      <c r="F983" s="4">
        <f ca="1">OFFSET(InputPriceData!E$15,CalculationsAndCharts!$A983+$A$11,IF($C$7,8,0),1,1)</f>
        <v>17.23</v>
      </c>
      <c r="G983" s="4">
        <f ca="1">OFFSET(InputPriceData!F$15,CalculationsAndCharts!$A983+$A$11,IF($C$7,8,0),1,1)</f>
        <v>17.54</v>
      </c>
      <c r="H983" s="128"/>
      <c r="I983" s="128"/>
      <c r="K983" s="124"/>
      <c r="L983" s="279"/>
      <c r="M983" s="281"/>
      <c r="N983" s="280"/>
      <c r="O983" s="4"/>
      <c r="P983" s="4"/>
      <c r="Q983" s="3"/>
      <c r="S983" s="309">
        <f t="shared" ca="1" si="392"/>
        <v>17.54</v>
      </c>
      <c r="T983" s="309">
        <f t="shared" ca="1" si="393"/>
        <v>16.489999999999998</v>
      </c>
      <c r="U983" s="310">
        <f t="shared" ca="1" si="385"/>
        <v>1</v>
      </c>
      <c r="V983" s="310" t="b">
        <f t="shared" ca="1" si="394"/>
        <v>0</v>
      </c>
      <c r="W983" s="3" t="b">
        <f t="shared" ca="1" si="395"/>
        <v>0</v>
      </c>
      <c r="X983" s="3" t="str">
        <f t="shared" ca="1" si="396"/>
        <v/>
      </c>
      <c r="Y983" s="3" t="str">
        <f t="shared" ca="1" si="386"/>
        <v/>
      </c>
      <c r="Z983" s="3" t="str">
        <f t="shared" ca="1" si="397"/>
        <v/>
      </c>
      <c r="AA983" s="3" t="str">
        <f t="shared" ca="1" si="398"/>
        <v/>
      </c>
      <c r="AB983" s="205">
        <f t="shared" ca="1" si="399"/>
        <v>7806</v>
      </c>
      <c r="AC983" s="205">
        <f t="shared" ca="1" si="400"/>
        <v>120</v>
      </c>
      <c r="AD983" s="205">
        <f t="shared" ca="1" si="387"/>
        <v>65.05</v>
      </c>
      <c r="AE983" s="205">
        <f t="shared" ca="1" si="388"/>
        <v>15.049999999999997</v>
      </c>
      <c r="AF983" s="205">
        <f t="shared" ca="1" si="401"/>
        <v>3.01</v>
      </c>
      <c r="AG983" s="205"/>
      <c r="AH983" s="205"/>
      <c r="AI983" s="205"/>
      <c r="AJ983" s="205"/>
      <c r="AK983" s="4"/>
      <c r="AL983" s="4"/>
      <c r="AM983" s="309">
        <f t="shared" ca="1" si="402"/>
        <v>17.54</v>
      </c>
      <c r="AN983" s="309">
        <f t="shared" ca="1" si="403"/>
        <v>16.489999999999998</v>
      </c>
      <c r="AO983" s="310">
        <f t="shared" ca="1" si="404"/>
        <v>1</v>
      </c>
      <c r="AP983" s="310" t="b">
        <f t="shared" ca="1" si="405"/>
        <v>0</v>
      </c>
      <c r="AQ983" s="309">
        <f t="shared" ca="1" si="406"/>
        <v>0</v>
      </c>
      <c r="AR983" s="205">
        <f t="shared" ca="1" si="389"/>
        <v>0</v>
      </c>
      <c r="AS983" s="45" t="b">
        <f t="shared" ca="1" si="390"/>
        <v>0</v>
      </c>
      <c r="AT983">
        <f t="shared" ca="1" si="391"/>
        <v>0</v>
      </c>
      <c r="AU983" t="b">
        <f t="shared" ca="1" si="407"/>
        <v>0</v>
      </c>
      <c r="AV983" t="b">
        <f t="shared" ca="1" si="408"/>
        <v>0</v>
      </c>
      <c r="AW983" s="266" t="b">
        <f t="shared" ca="1" si="409"/>
        <v>0</v>
      </c>
      <c r="AX983" s="266" t="b">
        <f t="shared" ca="1" si="410"/>
        <v>0</v>
      </c>
      <c r="AY983" s="266" t="b">
        <f t="shared" ca="1" si="411"/>
        <v>0</v>
      </c>
    </row>
    <row r="984" spans="1:51" x14ac:dyDescent="0.25">
      <c r="A984">
        <v>952</v>
      </c>
      <c r="B984" s="163">
        <f ca="1">OFFSET(InputPriceData!B$15,CalculationsAndCharts!$A984+$A$11,0,1,1)</f>
        <v>40632</v>
      </c>
      <c r="C984" s="3">
        <f ca="1">OFFSET(InputPriceData!G$15,CalculationsAndCharts!$A984+$A$11,IF($C$7,8,0),1,1)</f>
        <v>888900</v>
      </c>
      <c r="D984" s="4">
        <f ca="1">OFFSET(InputPriceData!C$15,CalculationsAndCharts!$A984+$A$11,IF($C$7,8,0),1,1)</f>
        <v>16.97</v>
      </c>
      <c r="E984" s="4">
        <f ca="1">OFFSET(InputPriceData!D$15,CalculationsAndCharts!$A984+$A$11,IF($C$7,8,0),1,1)</f>
        <v>17.36</v>
      </c>
      <c r="F984" s="4">
        <f ca="1">OFFSET(InputPriceData!E$15,CalculationsAndCharts!$A984+$A$11,IF($C$7,8,0),1,1)</f>
        <v>16.940000000000001</v>
      </c>
      <c r="G984" s="4">
        <f ca="1">OFFSET(InputPriceData!F$15,CalculationsAndCharts!$A984+$A$11,IF($C$7,8,0),1,1)</f>
        <v>17.329999999999998</v>
      </c>
      <c r="H984" s="128"/>
      <c r="I984" s="128"/>
      <c r="K984" s="124"/>
      <c r="L984" s="279"/>
      <c r="M984" s="281"/>
      <c r="N984" s="280"/>
      <c r="O984" s="4"/>
      <c r="P984" s="4"/>
      <c r="Q984" s="3"/>
      <c r="S984" s="309">
        <f t="shared" ca="1" si="392"/>
        <v>17.329999999999998</v>
      </c>
      <c r="T984" s="309">
        <f t="shared" ca="1" si="393"/>
        <v>16.489999999999998</v>
      </c>
      <c r="U984" s="310">
        <f t="shared" ca="1" si="385"/>
        <v>1</v>
      </c>
      <c r="V984" s="310" t="b">
        <f t="shared" ca="1" si="394"/>
        <v>0</v>
      </c>
      <c r="W984" s="3" t="b">
        <f t="shared" ca="1" si="395"/>
        <v>0</v>
      </c>
      <c r="X984" s="3" t="str">
        <f t="shared" ca="1" si="396"/>
        <v/>
      </c>
      <c r="Y984" s="3" t="str">
        <f t="shared" ca="1" si="386"/>
        <v/>
      </c>
      <c r="Z984" s="3" t="str">
        <f t="shared" ca="1" si="397"/>
        <v/>
      </c>
      <c r="AA984" s="3" t="str">
        <f t="shared" ca="1" si="398"/>
        <v/>
      </c>
      <c r="AB984" s="205">
        <f t="shared" ca="1" si="399"/>
        <v>7806</v>
      </c>
      <c r="AC984" s="205">
        <f t="shared" ca="1" si="400"/>
        <v>120</v>
      </c>
      <c r="AD984" s="205">
        <f t="shared" ca="1" si="387"/>
        <v>65.05</v>
      </c>
      <c r="AE984" s="205">
        <f t="shared" ca="1" si="388"/>
        <v>15.049999999999997</v>
      </c>
      <c r="AF984" s="205">
        <f t="shared" ca="1" si="401"/>
        <v>3.01</v>
      </c>
      <c r="AG984" s="205"/>
      <c r="AH984" s="205"/>
      <c r="AI984" s="205"/>
      <c r="AJ984" s="205"/>
      <c r="AK984" s="4"/>
      <c r="AL984" s="4"/>
      <c r="AM984" s="309">
        <f t="shared" ca="1" si="402"/>
        <v>17.329999999999998</v>
      </c>
      <c r="AN984" s="309">
        <f t="shared" ca="1" si="403"/>
        <v>16.489999999999998</v>
      </c>
      <c r="AO984" s="310">
        <f t="shared" ca="1" si="404"/>
        <v>1</v>
      </c>
      <c r="AP984" s="310" t="b">
        <f t="shared" ca="1" si="405"/>
        <v>0</v>
      </c>
      <c r="AQ984" s="309">
        <f t="shared" ca="1" si="406"/>
        <v>0</v>
      </c>
      <c r="AR984" s="205">
        <f t="shared" ca="1" si="389"/>
        <v>0</v>
      </c>
      <c r="AS984" s="45" t="b">
        <f t="shared" ca="1" si="390"/>
        <v>0</v>
      </c>
      <c r="AT984">
        <f t="shared" ca="1" si="391"/>
        <v>0</v>
      </c>
      <c r="AU984" t="b">
        <f t="shared" ca="1" si="407"/>
        <v>0</v>
      </c>
      <c r="AV984" t="b">
        <f t="shared" ca="1" si="408"/>
        <v>0</v>
      </c>
      <c r="AW984" s="266" t="b">
        <f t="shared" ca="1" si="409"/>
        <v>0</v>
      </c>
      <c r="AX984" s="266" t="b">
        <f t="shared" ca="1" si="410"/>
        <v>0</v>
      </c>
      <c r="AY984" s="266" t="b">
        <f t="shared" ca="1" si="411"/>
        <v>0</v>
      </c>
    </row>
    <row r="985" spans="1:51" x14ac:dyDescent="0.25">
      <c r="A985">
        <v>953</v>
      </c>
      <c r="B985" s="163">
        <f ca="1">OFFSET(InputPriceData!B$15,CalculationsAndCharts!$A985+$A$11,0,1,1)</f>
        <v>40631</v>
      </c>
      <c r="C985" s="3">
        <f ca="1">OFFSET(InputPriceData!G$15,CalculationsAndCharts!$A985+$A$11,IF($C$7,8,0),1,1)</f>
        <v>261200</v>
      </c>
      <c r="D985" s="4">
        <f ca="1">OFFSET(InputPriceData!C$15,CalculationsAndCharts!$A985+$A$11,IF($C$7,8,0),1,1)</f>
        <v>16.88</v>
      </c>
      <c r="E985" s="4">
        <f ca="1">OFFSET(InputPriceData!D$15,CalculationsAndCharts!$A985+$A$11,IF($C$7,8,0),1,1)</f>
        <v>17.03</v>
      </c>
      <c r="F985" s="4">
        <f ca="1">OFFSET(InputPriceData!E$15,CalculationsAndCharts!$A985+$A$11,IF($C$7,8,0),1,1)</f>
        <v>16.71</v>
      </c>
      <c r="G985" s="4">
        <f ca="1">OFFSET(InputPriceData!F$15,CalculationsAndCharts!$A985+$A$11,IF($C$7,8,0),1,1)</f>
        <v>16.95</v>
      </c>
      <c r="H985" s="128"/>
      <c r="I985" s="128"/>
      <c r="K985" s="124"/>
      <c r="L985" s="279"/>
      <c r="M985" s="281"/>
      <c r="N985" s="280"/>
      <c r="O985" s="4"/>
      <c r="P985" s="4"/>
      <c r="Q985" s="3"/>
      <c r="S985" s="309">
        <f t="shared" ca="1" si="392"/>
        <v>17.010000000000002</v>
      </c>
      <c r="T985" s="309">
        <f t="shared" ca="1" si="393"/>
        <v>16.489999999999998</v>
      </c>
      <c r="U985" s="310">
        <f t="shared" ca="1" si="385"/>
        <v>0.88461538461538092</v>
      </c>
      <c r="V985" s="310" t="b">
        <f t="shared" ca="1" si="394"/>
        <v>0</v>
      </c>
      <c r="W985" s="3" t="b">
        <f t="shared" ca="1" si="395"/>
        <v>0</v>
      </c>
      <c r="X985" s="3" t="str">
        <f t="shared" ca="1" si="396"/>
        <v/>
      </c>
      <c r="Y985" s="3" t="str">
        <f t="shared" ca="1" si="386"/>
        <v/>
      </c>
      <c r="Z985" s="3" t="str">
        <f t="shared" ca="1" si="397"/>
        <v/>
      </c>
      <c r="AA985" s="3" t="str">
        <f t="shared" ca="1" si="398"/>
        <v/>
      </c>
      <c r="AB985" s="205">
        <f t="shared" ca="1" si="399"/>
        <v>7806</v>
      </c>
      <c r="AC985" s="205">
        <f t="shared" ca="1" si="400"/>
        <v>120</v>
      </c>
      <c r="AD985" s="205">
        <f t="shared" ca="1" si="387"/>
        <v>65.05</v>
      </c>
      <c r="AE985" s="205">
        <f t="shared" ca="1" si="388"/>
        <v>15.049999999999997</v>
      </c>
      <c r="AF985" s="205">
        <f t="shared" ca="1" si="401"/>
        <v>3.01</v>
      </c>
      <c r="AG985" s="205"/>
      <c r="AH985" s="205"/>
      <c r="AI985" s="205"/>
      <c r="AJ985" s="205"/>
      <c r="AK985" s="4"/>
      <c r="AL985" s="4"/>
      <c r="AM985" s="309">
        <f t="shared" ca="1" si="402"/>
        <v>17.010000000000002</v>
      </c>
      <c r="AN985" s="309">
        <f t="shared" ca="1" si="403"/>
        <v>16.489999999999998</v>
      </c>
      <c r="AO985" s="310">
        <f t="shared" ca="1" si="404"/>
        <v>0.88461538461538092</v>
      </c>
      <c r="AP985" s="310" t="b">
        <f t="shared" ca="1" si="405"/>
        <v>0</v>
      </c>
      <c r="AQ985" s="309">
        <f t="shared" ca="1" si="406"/>
        <v>0</v>
      </c>
      <c r="AR985" s="205">
        <f t="shared" ca="1" si="389"/>
        <v>0</v>
      </c>
      <c r="AS985" s="45" t="b">
        <f t="shared" ca="1" si="390"/>
        <v>0</v>
      </c>
      <c r="AT985">
        <f t="shared" ca="1" si="391"/>
        <v>0</v>
      </c>
      <c r="AU985" t="b">
        <f t="shared" ca="1" si="407"/>
        <v>0</v>
      </c>
      <c r="AV985" t="b">
        <f t="shared" ca="1" si="408"/>
        <v>0</v>
      </c>
      <c r="AW985" s="266" t="b">
        <f t="shared" ca="1" si="409"/>
        <v>0</v>
      </c>
      <c r="AX985" s="266" t="b">
        <f t="shared" ca="1" si="410"/>
        <v>0</v>
      </c>
      <c r="AY985" s="266" t="b">
        <f t="shared" ca="1" si="411"/>
        <v>0</v>
      </c>
    </row>
    <row r="986" spans="1:51" x14ac:dyDescent="0.25">
      <c r="A986">
        <v>954</v>
      </c>
      <c r="B986" s="163">
        <f ca="1">OFFSET(InputPriceData!B$15,CalculationsAndCharts!$A986+$A$11,0,1,1)</f>
        <v>40630</v>
      </c>
      <c r="C986" s="3">
        <f ca="1">OFFSET(InputPriceData!G$15,CalculationsAndCharts!$A986+$A$11,IF($C$7,8,0),1,1)</f>
        <v>342000</v>
      </c>
      <c r="D986" s="4">
        <f ca="1">OFFSET(InputPriceData!C$15,CalculationsAndCharts!$A986+$A$11,IF($C$7,8,0),1,1)</f>
        <v>17.14</v>
      </c>
      <c r="E986" s="4">
        <f ca="1">OFFSET(InputPriceData!D$15,CalculationsAndCharts!$A986+$A$11,IF($C$7,8,0),1,1)</f>
        <v>17.14</v>
      </c>
      <c r="F986" s="4">
        <f ca="1">OFFSET(InputPriceData!E$15,CalculationsAndCharts!$A986+$A$11,IF($C$7,8,0),1,1)</f>
        <v>16.84</v>
      </c>
      <c r="G986" s="4">
        <f ca="1">OFFSET(InputPriceData!F$15,CalculationsAndCharts!$A986+$A$11,IF($C$7,8,0),1,1)</f>
        <v>16.91</v>
      </c>
      <c r="H986" s="128"/>
      <c r="I986" s="128"/>
      <c r="K986" s="124"/>
      <c r="L986" s="279"/>
      <c r="M986" s="281"/>
      <c r="N986" s="280"/>
      <c r="O986" s="4"/>
      <c r="P986" s="4"/>
      <c r="Q986" s="3"/>
      <c r="S986" s="309">
        <f t="shared" ca="1" si="392"/>
        <v>17.010000000000002</v>
      </c>
      <c r="T986" s="309">
        <f t="shared" ca="1" si="393"/>
        <v>16.489999999999998</v>
      </c>
      <c r="U986" s="310">
        <f t="shared" ca="1" si="385"/>
        <v>0.80769230769230616</v>
      </c>
      <c r="V986" s="310" t="b">
        <f t="shared" ca="1" si="394"/>
        <v>0</v>
      </c>
      <c r="W986" s="3" t="b">
        <f t="shared" ca="1" si="395"/>
        <v>0</v>
      </c>
      <c r="X986" s="3" t="str">
        <f t="shared" ca="1" si="396"/>
        <v/>
      </c>
      <c r="Y986" s="3" t="str">
        <f t="shared" ca="1" si="386"/>
        <v/>
      </c>
      <c r="Z986" s="3" t="str">
        <f t="shared" ca="1" si="397"/>
        <v/>
      </c>
      <c r="AA986" s="3" t="str">
        <f t="shared" ca="1" si="398"/>
        <v/>
      </c>
      <c r="AB986" s="205">
        <f t="shared" ca="1" si="399"/>
        <v>7806</v>
      </c>
      <c r="AC986" s="205">
        <f t="shared" ca="1" si="400"/>
        <v>120</v>
      </c>
      <c r="AD986" s="205">
        <f t="shared" ca="1" si="387"/>
        <v>65.05</v>
      </c>
      <c r="AE986" s="205">
        <f t="shared" ca="1" si="388"/>
        <v>15.049999999999997</v>
      </c>
      <c r="AF986" s="205">
        <f t="shared" ca="1" si="401"/>
        <v>3.01</v>
      </c>
      <c r="AG986" s="205"/>
      <c r="AH986" s="205"/>
      <c r="AI986" s="205"/>
      <c r="AJ986" s="205"/>
      <c r="AK986" s="4"/>
      <c r="AL986" s="4"/>
      <c r="AM986" s="309">
        <f t="shared" ca="1" si="402"/>
        <v>17.010000000000002</v>
      </c>
      <c r="AN986" s="309">
        <f t="shared" ca="1" si="403"/>
        <v>16.489999999999998</v>
      </c>
      <c r="AO986" s="310">
        <f t="shared" ca="1" si="404"/>
        <v>0.80769230769230616</v>
      </c>
      <c r="AP986" s="310" t="b">
        <f t="shared" ca="1" si="405"/>
        <v>0</v>
      </c>
      <c r="AQ986" s="309">
        <f t="shared" ca="1" si="406"/>
        <v>0</v>
      </c>
      <c r="AR986" s="205">
        <f t="shared" ca="1" si="389"/>
        <v>0</v>
      </c>
      <c r="AS986" s="45" t="b">
        <f t="shared" ca="1" si="390"/>
        <v>0</v>
      </c>
      <c r="AT986">
        <f t="shared" ca="1" si="391"/>
        <v>0</v>
      </c>
      <c r="AU986" t="b">
        <f t="shared" ca="1" si="407"/>
        <v>0</v>
      </c>
      <c r="AV986" t="b">
        <f t="shared" ca="1" si="408"/>
        <v>0</v>
      </c>
      <c r="AW986" s="266" t="b">
        <f t="shared" ca="1" si="409"/>
        <v>0</v>
      </c>
      <c r="AX986" s="266" t="b">
        <f t="shared" ca="1" si="410"/>
        <v>0</v>
      </c>
      <c r="AY986" s="266" t="b">
        <f t="shared" ca="1" si="411"/>
        <v>0</v>
      </c>
    </row>
    <row r="987" spans="1:51" x14ac:dyDescent="0.25">
      <c r="A987">
        <v>955</v>
      </c>
      <c r="B987" s="163">
        <f ca="1">OFFSET(InputPriceData!B$15,CalculationsAndCharts!$A987+$A$11,0,1,1)</f>
        <v>40627</v>
      </c>
      <c r="C987" s="3">
        <f ca="1">OFFSET(InputPriceData!G$15,CalculationsAndCharts!$A987+$A$11,IF($C$7,8,0),1,1)</f>
        <v>261000</v>
      </c>
      <c r="D987" s="4">
        <f ca="1">OFFSET(InputPriceData!C$15,CalculationsAndCharts!$A987+$A$11,IF($C$7,8,0),1,1)</f>
        <v>17.03</v>
      </c>
      <c r="E987" s="4">
        <f ca="1">OFFSET(InputPriceData!D$15,CalculationsAndCharts!$A987+$A$11,IF($C$7,8,0),1,1)</f>
        <v>17.23</v>
      </c>
      <c r="F987" s="4">
        <f ca="1">OFFSET(InputPriceData!E$15,CalculationsAndCharts!$A987+$A$11,IF($C$7,8,0),1,1)</f>
        <v>16.940000000000001</v>
      </c>
      <c r="G987" s="4">
        <f ca="1">OFFSET(InputPriceData!F$15,CalculationsAndCharts!$A987+$A$11,IF($C$7,8,0),1,1)</f>
        <v>17.010000000000002</v>
      </c>
      <c r="H987" s="128"/>
      <c r="I987" s="128"/>
      <c r="K987" s="124"/>
      <c r="L987" s="279"/>
      <c r="M987" s="281"/>
      <c r="N987" s="280"/>
      <c r="O987" s="4"/>
      <c r="P987" s="4"/>
      <c r="Q987" s="3"/>
      <c r="S987" s="309">
        <f t="shared" ca="1" si="392"/>
        <v>17.010000000000002</v>
      </c>
      <c r="T987" s="309">
        <f t="shared" ca="1" si="393"/>
        <v>16.37</v>
      </c>
      <c r="U987" s="310">
        <f t="shared" ca="1" si="385"/>
        <v>1</v>
      </c>
      <c r="V987" s="310" t="b">
        <f t="shared" ca="1" si="394"/>
        <v>0</v>
      </c>
      <c r="W987" s="3" t="b">
        <f t="shared" ca="1" si="395"/>
        <v>0</v>
      </c>
      <c r="X987" s="3" t="str">
        <f t="shared" ca="1" si="396"/>
        <v/>
      </c>
      <c r="Y987" s="3" t="str">
        <f t="shared" ca="1" si="386"/>
        <v/>
      </c>
      <c r="Z987" s="3" t="str">
        <f t="shared" ca="1" si="397"/>
        <v/>
      </c>
      <c r="AA987" s="3" t="str">
        <f t="shared" ca="1" si="398"/>
        <v/>
      </c>
      <c r="AB987" s="205">
        <f t="shared" ca="1" si="399"/>
        <v>7806</v>
      </c>
      <c r="AC987" s="205">
        <f t="shared" ca="1" si="400"/>
        <v>120</v>
      </c>
      <c r="AD987" s="205">
        <f t="shared" ca="1" si="387"/>
        <v>65.05</v>
      </c>
      <c r="AE987" s="205">
        <f t="shared" ca="1" si="388"/>
        <v>15.049999999999997</v>
      </c>
      <c r="AF987" s="205">
        <f t="shared" ca="1" si="401"/>
        <v>3.01</v>
      </c>
      <c r="AG987" s="205"/>
      <c r="AH987" s="205"/>
      <c r="AI987" s="205"/>
      <c r="AJ987" s="205"/>
      <c r="AK987" s="4"/>
      <c r="AL987" s="4"/>
      <c r="AM987" s="309">
        <f t="shared" ca="1" si="402"/>
        <v>17.010000000000002</v>
      </c>
      <c r="AN987" s="309">
        <f t="shared" ca="1" si="403"/>
        <v>16.489999999999998</v>
      </c>
      <c r="AO987" s="310">
        <f t="shared" ca="1" si="404"/>
        <v>1</v>
      </c>
      <c r="AP987" s="310" t="b">
        <f t="shared" ca="1" si="405"/>
        <v>0</v>
      </c>
      <c r="AQ987" s="309">
        <f t="shared" ca="1" si="406"/>
        <v>0</v>
      </c>
      <c r="AR987" s="205">
        <f t="shared" ca="1" si="389"/>
        <v>0</v>
      </c>
      <c r="AS987" s="45" t="b">
        <f t="shared" ca="1" si="390"/>
        <v>0</v>
      </c>
      <c r="AT987">
        <f t="shared" ca="1" si="391"/>
        <v>0</v>
      </c>
      <c r="AU987" t="b">
        <f t="shared" ca="1" si="407"/>
        <v>0</v>
      </c>
      <c r="AV987" t="b">
        <f t="shared" ca="1" si="408"/>
        <v>0</v>
      </c>
      <c r="AW987" s="266" t="b">
        <f t="shared" ca="1" si="409"/>
        <v>0</v>
      </c>
      <c r="AX987" s="266" t="b">
        <f t="shared" ca="1" si="410"/>
        <v>0</v>
      </c>
      <c r="AY987" s="266" t="b">
        <f t="shared" ca="1" si="411"/>
        <v>0</v>
      </c>
    </row>
    <row r="988" spans="1:51" x14ac:dyDescent="0.25">
      <c r="A988">
        <v>956</v>
      </c>
      <c r="B988" s="163">
        <f ca="1">OFFSET(InputPriceData!B$15,CalculationsAndCharts!$A988+$A$11,0,1,1)</f>
        <v>40626</v>
      </c>
      <c r="C988" s="3">
        <f ca="1">OFFSET(InputPriceData!G$15,CalculationsAndCharts!$A988+$A$11,IF($C$7,8,0),1,1)</f>
        <v>334900</v>
      </c>
      <c r="D988" s="4">
        <f ca="1">OFFSET(InputPriceData!C$15,CalculationsAndCharts!$A988+$A$11,IF($C$7,8,0),1,1)</f>
        <v>16.91</v>
      </c>
      <c r="E988" s="4">
        <f ca="1">OFFSET(InputPriceData!D$15,CalculationsAndCharts!$A988+$A$11,IF($C$7,8,0),1,1)</f>
        <v>17.03</v>
      </c>
      <c r="F988" s="4">
        <f ca="1">OFFSET(InputPriceData!E$15,CalculationsAndCharts!$A988+$A$11,IF($C$7,8,0),1,1)</f>
        <v>16.809999999999999</v>
      </c>
      <c r="G988" s="4">
        <f ca="1">OFFSET(InputPriceData!F$15,CalculationsAndCharts!$A988+$A$11,IF($C$7,8,0),1,1)</f>
        <v>16.93</v>
      </c>
      <c r="H988" s="128"/>
      <c r="I988" s="128"/>
      <c r="K988" s="124"/>
      <c r="L988" s="279"/>
      <c r="M988" s="281"/>
      <c r="N988" s="280"/>
      <c r="O988" s="4"/>
      <c r="P988" s="4"/>
      <c r="Q988" s="3"/>
      <c r="S988" s="309">
        <f t="shared" ca="1" si="392"/>
        <v>16.93</v>
      </c>
      <c r="T988" s="309">
        <f t="shared" ca="1" si="393"/>
        <v>16.12</v>
      </c>
      <c r="U988" s="310">
        <f t="shared" ca="1" si="385"/>
        <v>1</v>
      </c>
      <c r="V988" s="310" t="b">
        <f t="shared" ca="1" si="394"/>
        <v>0</v>
      </c>
      <c r="W988" s="3" t="b">
        <f t="shared" ca="1" si="395"/>
        <v>0</v>
      </c>
      <c r="X988" s="3" t="str">
        <f t="shared" ca="1" si="396"/>
        <v/>
      </c>
      <c r="Y988" s="3" t="str">
        <f t="shared" ca="1" si="386"/>
        <v/>
      </c>
      <c r="Z988" s="3" t="str">
        <f t="shared" ca="1" si="397"/>
        <v/>
      </c>
      <c r="AA988" s="3" t="str">
        <f t="shared" ca="1" si="398"/>
        <v/>
      </c>
      <c r="AB988" s="205">
        <f t="shared" ca="1" si="399"/>
        <v>7806</v>
      </c>
      <c r="AC988" s="205">
        <f t="shared" ca="1" si="400"/>
        <v>120</v>
      </c>
      <c r="AD988" s="205">
        <f t="shared" ca="1" si="387"/>
        <v>65.05</v>
      </c>
      <c r="AE988" s="205">
        <f t="shared" ca="1" si="388"/>
        <v>15.049999999999997</v>
      </c>
      <c r="AF988" s="205">
        <f t="shared" ca="1" si="401"/>
        <v>3.01</v>
      </c>
      <c r="AG988" s="205"/>
      <c r="AH988" s="205"/>
      <c r="AI988" s="205"/>
      <c r="AJ988" s="205"/>
      <c r="AK988" s="4"/>
      <c r="AL988" s="4"/>
      <c r="AM988" s="309">
        <f t="shared" ca="1" si="402"/>
        <v>16.93</v>
      </c>
      <c r="AN988" s="309">
        <f t="shared" ca="1" si="403"/>
        <v>16.489999999999998</v>
      </c>
      <c r="AO988" s="310">
        <f t="shared" ca="1" si="404"/>
        <v>1</v>
      </c>
      <c r="AP988" s="310" t="b">
        <f t="shared" ca="1" si="405"/>
        <v>0</v>
      </c>
      <c r="AQ988" s="309">
        <f t="shared" ca="1" si="406"/>
        <v>0</v>
      </c>
      <c r="AR988" s="205">
        <f t="shared" ca="1" si="389"/>
        <v>0</v>
      </c>
      <c r="AS988" s="45" t="b">
        <f t="shared" ca="1" si="390"/>
        <v>0</v>
      </c>
      <c r="AT988">
        <f t="shared" ca="1" si="391"/>
        <v>0</v>
      </c>
      <c r="AU988" t="b">
        <f t="shared" ca="1" si="407"/>
        <v>0</v>
      </c>
      <c r="AV988" t="b">
        <f t="shared" ca="1" si="408"/>
        <v>0</v>
      </c>
      <c r="AW988" s="266" t="b">
        <f t="shared" ca="1" si="409"/>
        <v>0</v>
      </c>
      <c r="AX988" s="266" t="b">
        <f t="shared" ca="1" si="410"/>
        <v>0</v>
      </c>
      <c r="AY988" s="266" t="b">
        <f t="shared" ca="1" si="411"/>
        <v>0</v>
      </c>
    </row>
    <row r="989" spans="1:51" x14ac:dyDescent="0.25">
      <c r="A989">
        <v>957</v>
      </c>
      <c r="B989" s="163">
        <f ca="1">OFFSET(InputPriceData!B$15,CalculationsAndCharts!$A989+$A$11,0,1,1)</f>
        <v>40625</v>
      </c>
      <c r="C989" s="3">
        <f ca="1">OFFSET(InputPriceData!G$15,CalculationsAndCharts!$A989+$A$11,IF($C$7,8,0),1,1)</f>
        <v>648500</v>
      </c>
      <c r="D989" s="4">
        <f ca="1">OFFSET(InputPriceData!C$15,CalculationsAndCharts!$A989+$A$11,IF($C$7,8,0),1,1)</f>
        <v>16.89</v>
      </c>
      <c r="E989" s="4">
        <f ca="1">OFFSET(InputPriceData!D$15,CalculationsAndCharts!$A989+$A$11,IF($C$7,8,0),1,1)</f>
        <v>16.89</v>
      </c>
      <c r="F989" s="4">
        <f ca="1">OFFSET(InputPriceData!E$15,CalculationsAndCharts!$A989+$A$11,IF($C$7,8,0),1,1)</f>
        <v>16.63</v>
      </c>
      <c r="G989" s="4">
        <f ca="1">OFFSET(InputPriceData!F$15,CalculationsAndCharts!$A989+$A$11,IF($C$7,8,0),1,1)</f>
        <v>16.87</v>
      </c>
      <c r="H989" s="128"/>
      <c r="I989" s="128"/>
      <c r="K989" s="124"/>
      <c r="L989" s="279"/>
      <c r="M989" s="281"/>
      <c r="N989" s="280"/>
      <c r="O989" s="4"/>
      <c r="P989" s="4"/>
      <c r="Q989" s="3"/>
      <c r="S989" s="309">
        <f t="shared" ca="1" si="392"/>
        <v>16.920000000000002</v>
      </c>
      <c r="T989" s="309">
        <f t="shared" ca="1" si="393"/>
        <v>16.12</v>
      </c>
      <c r="U989" s="310">
        <f t="shared" ca="1" si="385"/>
        <v>0.93749999999999911</v>
      </c>
      <c r="V989" s="310" t="b">
        <f t="shared" ca="1" si="394"/>
        <v>0</v>
      </c>
      <c r="W989" s="3" t="b">
        <f t="shared" ca="1" si="395"/>
        <v>0</v>
      </c>
      <c r="X989" s="3" t="str">
        <f t="shared" ca="1" si="396"/>
        <v/>
      </c>
      <c r="Y989" s="3" t="str">
        <f t="shared" ca="1" si="386"/>
        <v/>
      </c>
      <c r="Z989" s="3" t="str">
        <f t="shared" ca="1" si="397"/>
        <v/>
      </c>
      <c r="AA989" s="3" t="str">
        <f t="shared" ca="1" si="398"/>
        <v/>
      </c>
      <c r="AB989" s="205">
        <f t="shared" ca="1" si="399"/>
        <v>7806</v>
      </c>
      <c r="AC989" s="205">
        <f t="shared" ca="1" si="400"/>
        <v>120</v>
      </c>
      <c r="AD989" s="205">
        <f t="shared" ca="1" si="387"/>
        <v>65.05</v>
      </c>
      <c r="AE989" s="205">
        <f t="shared" ca="1" si="388"/>
        <v>15.049999999999997</v>
      </c>
      <c r="AF989" s="205">
        <f t="shared" ca="1" si="401"/>
        <v>3.01</v>
      </c>
      <c r="AG989" s="205"/>
      <c r="AH989" s="205"/>
      <c r="AI989" s="205"/>
      <c r="AJ989" s="205"/>
      <c r="AK989" s="4"/>
      <c r="AL989" s="4"/>
      <c r="AM989" s="309">
        <f t="shared" ca="1" si="402"/>
        <v>16.920000000000002</v>
      </c>
      <c r="AN989" s="309">
        <f t="shared" ca="1" si="403"/>
        <v>16.37</v>
      </c>
      <c r="AO989" s="310">
        <f t="shared" ca="1" si="404"/>
        <v>0.90909090909090795</v>
      </c>
      <c r="AP989" s="310" t="b">
        <f t="shared" ca="1" si="405"/>
        <v>0</v>
      </c>
      <c r="AQ989" s="309">
        <f t="shared" ca="1" si="406"/>
        <v>0</v>
      </c>
      <c r="AR989" s="205">
        <f t="shared" ca="1" si="389"/>
        <v>0</v>
      </c>
      <c r="AS989" s="45" t="b">
        <f t="shared" ca="1" si="390"/>
        <v>0</v>
      </c>
      <c r="AT989">
        <f t="shared" ca="1" si="391"/>
        <v>0</v>
      </c>
      <c r="AU989" t="b">
        <f t="shared" ca="1" si="407"/>
        <v>0</v>
      </c>
      <c r="AV989" t="b">
        <f t="shared" ca="1" si="408"/>
        <v>0</v>
      </c>
      <c r="AW989" s="266" t="b">
        <f t="shared" ca="1" si="409"/>
        <v>0</v>
      </c>
      <c r="AX989" s="266" t="b">
        <f t="shared" ca="1" si="410"/>
        <v>0</v>
      </c>
      <c r="AY989" s="266" t="b">
        <f t="shared" ca="1" si="411"/>
        <v>0</v>
      </c>
    </row>
    <row r="990" spans="1:51" x14ac:dyDescent="0.25">
      <c r="A990">
        <v>958</v>
      </c>
      <c r="B990" s="163">
        <f ca="1">OFFSET(InputPriceData!B$15,CalculationsAndCharts!$A990+$A$11,0,1,1)</f>
        <v>40624</v>
      </c>
      <c r="C990" s="3">
        <f ca="1">OFFSET(InputPriceData!G$15,CalculationsAndCharts!$A990+$A$11,IF($C$7,8,0),1,1)</f>
        <v>282600</v>
      </c>
      <c r="D990" s="4">
        <f ca="1">OFFSET(InputPriceData!C$15,CalculationsAndCharts!$A990+$A$11,IF($C$7,8,0),1,1)</f>
        <v>16.95</v>
      </c>
      <c r="E990" s="4">
        <f ca="1">OFFSET(InputPriceData!D$15,CalculationsAndCharts!$A990+$A$11,IF($C$7,8,0),1,1)</f>
        <v>16.989999999999998</v>
      </c>
      <c r="F990" s="4">
        <f ca="1">OFFSET(InputPriceData!E$15,CalculationsAndCharts!$A990+$A$11,IF($C$7,8,0),1,1)</f>
        <v>16.77</v>
      </c>
      <c r="G990" s="4">
        <f ca="1">OFFSET(InputPriceData!F$15,CalculationsAndCharts!$A990+$A$11,IF($C$7,8,0),1,1)</f>
        <v>16.84</v>
      </c>
      <c r="H990" s="128"/>
      <c r="I990" s="128"/>
      <c r="K990" s="124"/>
      <c r="L990" s="279"/>
      <c r="M990" s="281"/>
      <c r="N990" s="280"/>
      <c r="O990" s="4"/>
      <c r="P990" s="4"/>
      <c r="Q990" s="3"/>
      <c r="S990" s="309">
        <f t="shared" ca="1" si="392"/>
        <v>16.920000000000002</v>
      </c>
      <c r="T990" s="309">
        <f t="shared" ca="1" si="393"/>
        <v>16.12</v>
      </c>
      <c r="U990" s="310">
        <f t="shared" ca="1" si="385"/>
        <v>0.8999999999999978</v>
      </c>
      <c r="V990" s="310" t="b">
        <f t="shared" ca="1" si="394"/>
        <v>0</v>
      </c>
      <c r="W990" s="3" t="b">
        <f t="shared" ca="1" si="395"/>
        <v>0</v>
      </c>
      <c r="X990" s="3" t="str">
        <f t="shared" ca="1" si="396"/>
        <v/>
      </c>
      <c r="Y990" s="3" t="str">
        <f t="shared" ca="1" si="386"/>
        <v/>
      </c>
      <c r="Z990" s="3" t="str">
        <f t="shared" ca="1" si="397"/>
        <v/>
      </c>
      <c r="AA990" s="3" t="str">
        <f t="shared" ca="1" si="398"/>
        <v/>
      </c>
      <c r="AB990" s="205">
        <f t="shared" ca="1" si="399"/>
        <v>7806</v>
      </c>
      <c r="AC990" s="205">
        <f t="shared" ca="1" si="400"/>
        <v>120</v>
      </c>
      <c r="AD990" s="205">
        <f t="shared" ca="1" si="387"/>
        <v>65.05</v>
      </c>
      <c r="AE990" s="205">
        <f t="shared" ca="1" si="388"/>
        <v>15.049999999999997</v>
      </c>
      <c r="AF990" s="205">
        <f t="shared" ca="1" si="401"/>
        <v>3.01</v>
      </c>
      <c r="AG990" s="205"/>
      <c r="AH990" s="205"/>
      <c r="AI990" s="205"/>
      <c r="AJ990" s="205"/>
      <c r="AK990" s="4"/>
      <c r="AL990" s="4"/>
      <c r="AM990" s="309">
        <f t="shared" ca="1" si="402"/>
        <v>16.920000000000002</v>
      </c>
      <c r="AN990" s="309">
        <f t="shared" ca="1" si="403"/>
        <v>16.12</v>
      </c>
      <c r="AO990" s="310">
        <f t="shared" ca="1" si="404"/>
        <v>0.8999999999999978</v>
      </c>
      <c r="AP990" s="310" t="b">
        <f t="shared" ca="1" si="405"/>
        <v>0</v>
      </c>
      <c r="AQ990" s="309">
        <f t="shared" ca="1" si="406"/>
        <v>0</v>
      </c>
      <c r="AR990" s="205">
        <f t="shared" ca="1" si="389"/>
        <v>0</v>
      </c>
      <c r="AS990" s="45" t="b">
        <f t="shared" ca="1" si="390"/>
        <v>0</v>
      </c>
      <c r="AT990">
        <f t="shared" ca="1" si="391"/>
        <v>0</v>
      </c>
      <c r="AU990" t="b">
        <f t="shared" ca="1" si="407"/>
        <v>0</v>
      </c>
      <c r="AV990" t="b">
        <f t="shared" ca="1" si="408"/>
        <v>0</v>
      </c>
      <c r="AW990" s="266" t="b">
        <f t="shared" ca="1" si="409"/>
        <v>0</v>
      </c>
      <c r="AX990" s="266" t="b">
        <f t="shared" ca="1" si="410"/>
        <v>0</v>
      </c>
      <c r="AY990" s="266" t="b">
        <f t="shared" ca="1" si="411"/>
        <v>0</v>
      </c>
    </row>
    <row r="991" spans="1:51" x14ac:dyDescent="0.25">
      <c r="A991">
        <v>959</v>
      </c>
      <c r="B991" s="163">
        <f ca="1">OFFSET(InputPriceData!B$15,CalculationsAndCharts!$A991+$A$11,0,1,1)</f>
        <v>40623</v>
      </c>
      <c r="C991" s="3">
        <f ca="1">OFFSET(InputPriceData!G$15,CalculationsAndCharts!$A991+$A$11,IF($C$7,8,0),1,1)</f>
        <v>238800</v>
      </c>
      <c r="D991" s="4">
        <f ca="1">OFFSET(InputPriceData!C$15,CalculationsAndCharts!$A991+$A$11,IF($C$7,8,0),1,1)</f>
        <v>16.72</v>
      </c>
      <c r="E991" s="4">
        <f ca="1">OFFSET(InputPriceData!D$15,CalculationsAndCharts!$A991+$A$11,IF($C$7,8,0),1,1)</f>
        <v>17.02</v>
      </c>
      <c r="F991" s="4">
        <f ca="1">OFFSET(InputPriceData!E$15,CalculationsAndCharts!$A991+$A$11,IF($C$7,8,0),1,1)</f>
        <v>16.66</v>
      </c>
      <c r="G991" s="4">
        <f ca="1">OFFSET(InputPriceData!F$15,CalculationsAndCharts!$A991+$A$11,IF($C$7,8,0),1,1)</f>
        <v>16.88</v>
      </c>
      <c r="H991" s="128"/>
      <c r="I991" s="128"/>
      <c r="K991" s="124"/>
      <c r="L991" s="279"/>
      <c r="M991" s="281"/>
      <c r="N991" s="280"/>
      <c r="O991" s="4"/>
      <c r="P991" s="4"/>
      <c r="Q991" s="3"/>
      <c r="S991" s="309">
        <f t="shared" ca="1" si="392"/>
        <v>16.920000000000002</v>
      </c>
      <c r="T991" s="309">
        <f t="shared" ca="1" si="393"/>
        <v>16.12</v>
      </c>
      <c r="U991" s="310">
        <f t="shared" ca="1" si="385"/>
        <v>0.94999999999999662</v>
      </c>
      <c r="V991" s="310" t="b">
        <f t="shared" ca="1" si="394"/>
        <v>0</v>
      </c>
      <c r="W991" s="3" t="b">
        <f t="shared" ca="1" si="395"/>
        <v>0</v>
      </c>
      <c r="X991" s="3" t="str">
        <f t="shared" ca="1" si="396"/>
        <v/>
      </c>
      <c r="Y991" s="3" t="str">
        <f t="shared" ca="1" si="386"/>
        <v/>
      </c>
      <c r="Z991" s="3" t="str">
        <f t="shared" ca="1" si="397"/>
        <v/>
      </c>
      <c r="AA991" s="3" t="str">
        <f t="shared" ca="1" si="398"/>
        <v/>
      </c>
      <c r="AB991" s="205">
        <f t="shared" ca="1" si="399"/>
        <v>7806</v>
      </c>
      <c r="AC991" s="205">
        <f t="shared" ca="1" si="400"/>
        <v>120</v>
      </c>
      <c r="AD991" s="205">
        <f t="shared" ca="1" si="387"/>
        <v>65.05</v>
      </c>
      <c r="AE991" s="205">
        <f t="shared" ca="1" si="388"/>
        <v>15.049999999999997</v>
      </c>
      <c r="AF991" s="205">
        <f t="shared" ca="1" si="401"/>
        <v>3.01</v>
      </c>
      <c r="AG991" s="205"/>
      <c r="AH991" s="205"/>
      <c r="AI991" s="205"/>
      <c r="AJ991" s="205"/>
      <c r="AK991" s="4"/>
      <c r="AL991" s="4"/>
      <c r="AM991" s="309">
        <f t="shared" ca="1" si="402"/>
        <v>16.920000000000002</v>
      </c>
      <c r="AN991" s="309">
        <f t="shared" ca="1" si="403"/>
        <v>16.12</v>
      </c>
      <c r="AO991" s="310">
        <f t="shared" ca="1" si="404"/>
        <v>0.94999999999999662</v>
      </c>
      <c r="AP991" s="310" t="b">
        <f t="shared" ca="1" si="405"/>
        <v>0</v>
      </c>
      <c r="AQ991" s="309">
        <f t="shared" ca="1" si="406"/>
        <v>0</v>
      </c>
      <c r="AR991" s="205">
        <f t="shared" ca="1" si="389"/>
        <v>0</v>
      </c>
      <c r="AS991" s="45" t="b">
        <f t="shared" ca="1" si="390"/>
        <v>0</v>
      </c>
      <c r="AT991">
        <f t="shared" ca="1" si="391"/>
        <v>0</v>
      </c>
      <c r="AU991" t="b">
        <f t="shared" ca="1" si="407"/>
        <v>0</v>
      </c>
      <c r="AV991" t="b">
        <f t="shared" ca="1" si="408"/>
        <v>0</v>
      </c>
      <c r="AW991" s="266" t="b">
        <f t="shared" ca="1" si="409"/>
        <v>0</v>
      </c>
      <c r="AX991" s="266" t="b">
        <f t="shared" ca="1" si="410"/>
        <v>0</v>
      </c>
      <c r="AY991" s="266" t="b">
        <f t="shared" ca="1" si="411"/>
        <v>0</v>
      </c>
    </row>
    <row r="992" spans="1:51" x14ac:dyDescent="0.25">
      <c r="A992">
        <v>960</v>
      </c>
      <c r="B992" s="163">
        <f ca="1">OFFSET(InputPriceData!B$15,CalculationsAndCharts!$A992+$A$11,0,1,1)</f>
        <v>40620</v>
      </c>
      <c r="C992" s="3">
        <f ca="1">OFFSET(InputPriceData!G$15,CalculationsAndCharts!$A992+$A$11,IF($C$7,8,0),1,1)</f>
        <v>546700</v>
      </c>
      <c r="D992" s="4">
        <f ca="1">OFFSET(InputPriceData!C$15,CalculationsAndCharts!$A992+$A$11,IF($C$7,8,0),1,1)</f>
        <v>16.66</v>
      </c>
      <c r="E992" s="4">
        <f ca="1">OFFSET(InputPriceData!D$15,CalculationsAndCharts!$A992+$A$11,IF($C$7,8,0),1,1)</f>
        <v>16.7</v>
      </c>
      <c r="F992" s="4">
        <f ca="1">OFFSET(InputPriceData!E$15,CalculationsAndCharts!$A992+$A$11,IF($C$7,8,0),1,1)</f>
        <v>16.39</v>
      </c>
      <c r="G992" s="4">
        <f ca="1">OFFSET(InputPriceData!F$15,CalculationsAndCharts!$A992+$A$11,IF($C$7,8,0),1,1)</f>
        <v>16.59</v>
      </c>
      <c r="H992" s="128"/>
      <c r="I992" s="128"/>
      <c r="K992" s="124"/>
      <c r="L992" s="279"/>
      <c r="M992" s="281"/>
      <c r="N992" s="280"/>
      <c r="O992" s="4"/>
      <c r="P992" s="4"/>
      <c r="Q992" s="3"/>
      <c r="S992" s="309">
        <f t="shared" ca="1" si="392"/>
        <v>16.920000000000002</v>
      </c>
      <c r="T992" s="309">
        <f t="shared" ca="1" si="393"/>
        <v>16.12</v>
      </c>
      <c r="U992" s="310">
        <f t="shared" ca="1" si="385"/>
        <v>0.58749999999999802</v>
      </c>
      <c r="V992" s="310" t="b">
        <f t="shared" ca="1" si="394"/>
        <v>0</v>
      </c>
      <c r="W992" s="3" t="b">
        <f t="shared" ca="1" si="395"/>
        <v>0</v>
      </c>
      <c r="X992" s="3" t="str">
        <f t="shared" ca="1" si="396"/>
        <v/>
      </c>
      <c r="Y992" s="3" t="str">
        <f t="shared" ca="1" si="386"/>
        <v/>
      </c>
      <c r="Z992" s="3" t="str">
        <f t="shared" ca="1" si="397"/>
        <v/>
      </c>
      <c r="AA992" s="3" t="str">
        <f t="shared" ca="1" si="398"/>
        <v/>
      </c>
      <c r="AB992" s="205">
        <f t="shared" ca="1" si="399"/>
        <v>7806</v>
      </c>
      <c r="AC992" s="205">
        <f t="shared" ca="1" si="400"/>
        <v>120</v>
      </c>
      <c r="AD992" s="205">
        <f t="shared" ca="1" si="387"/>
        <v>65.05</v>
      </c>
      <c r="AE992" s="205">
        <f t="shared" ca="1" si="388"/>
        <v>15.049999999999997</v>
      </c>
      <c r="AF992" s="205">
        <f t="shared" ca="1" si="401"/>
        <v>3.01</v>
      </c>
      <c r="AG992" s="205"/>
      <c r="AH992" s="205"/>
      <c r="AI992" s="205"/>
      <c r="AJ992" s="205"/>
      <c r="AK992" s="4"/>
      <c r="AL992" s="4"/>
      <c r="AM992" s="309">
        <f t="shared" ca="1" si="402"/>
        <v>16.920000000000002</v>
      </c>
      <c r="AN992" s="309">
        <f t="shared" ca="1" si="403"/>
        <v>16.12</v>
      </c>
      <c r="AO992" s="310">
        <f t="shared" ca="1" si="404"/>
        <v>0.58749999999999802</v>
      </c>
      <c r="AP992" s="310" t="b">
        <f t="shared" ca="1" si="405"/>
        <v>0</v>
      </c>
      <c r="AQ992" s="309">
        <f t="shared" ca="1" si="406"/>
        <v>0</v>
      </c>
      <c r="AR992" s="205">
        <f t="shared" ca="1" si="389"/>
        <v>0</v>
      </c>
      <c r="AS992" s="45" t="b">
        <f t="shared" ca="1" si="390"/>
        <v>0</v>
      </c>
      <c r="AT992">
        <f t="shared" ca="1" si="391"/>
        <v>0</v>
      </c>
      <c r="AU992" t="b">
        <f t="shared" ca="1" si="407"/>
        <v>0</v>
      </c>
      <c r="AV992" t="b">
        <f t="shared" ca="1" si="408"/>
        <v>0</v>
      </c>
      <c r="AW992" s="266" t="b">
        <f t="shared" ca="1" si="409"/>
        <v>0</v>
      </c>
      <c r="AX992" s="266" t="b">
        <f t="shared" ca="1" si="410"/>
        <v>0</v>
      </c>
      <c r="AY992" s="266" t="b">
        <f t="shared" ca="1" si="411"/>
        <v>0</v>
      </c>
    </row>
    <row r="993" spans="1:51" x14ac:dyDescent="0.25">
      <c r="A993">
        <v>961</v>
      </c>
      <c r="B993" s="163">
        <f ca="1">OFFSET(InputPriceData!B$15,CalculationsAndCharts!$A993+$A$11,0,1,1)</f>
        <v>40619</v>
      </c>
      <c r="C993" s="3">
        <f ca="1">OFFSET(InputPriceData!G$15,CalculationsAndCharts!$A993+$A$11,IF($C$7,8,0),1,1)</f>
        <v>351900</v>
      </c>
      <c r="D993" s="4">
        <f ca="1">OFFSET(InputPriceData!C$15,CalculationsAndCharts!$A993+$A$11,IF($C$7,8,0),1,1)</f>
        <v>16.78</v>
      </c>
      <c r="E993" s="4">
        <f ca="1">OFFSET(InputPriceData!D$15,CalculationsAndCharts!$A993+$A$11,IF($C$7,8,0),1,1)</f>
        <v>16.989999999999998</v>
      </c>
      <c r="F993" s="4">
        <f ca="1">OFFSET(InputPriceData!E$15,CalculationsAndCharts!$A993+$A$11,IF($C$7,8,0),1,1)</f>
        <v>16.48</v>
      </c>
      <c r="G993" s="4">
        <f ca="1">OFFSET(InputPriceData!F$15,CalculationsAndCharts!$A993+$A$11,IF($C$7,8,0),1,1)</f>
        <v>16.52</v>
      </c>
      <c r="H993" s="128"/>
      <c r="I993" s="128"/>
      <c r="K993" s="124"/>
      <c r="L993" s="279"/>
      <c r="M993" s="281"/>
      <c r="N993" s="280"/>
      <c r="O993" s="4"/>
      <c r="P993" s="4"/>
      <c r="Q993" s="3"/>
      <c r="S993" s="309">
        <f t="shared" ca="1" si="392"/>
        <v>17.010000000000002</v>
      </c>
      <c r="T993" s="309">
        <f t="shared" ca="1" si="393"/>
        <v>16.12</v>
      </c>
      <c r="U993" s="310">
        <f t="shared" ref="U993:U1056" ca="1" si="412">IFERROR((G993- T993)/(S993-T993),0)</f>
        <v>0.44943820224718911</v>
      </c>
      <c r="V993" s="310" t="b">
        <f t="shared" ca="1" si="394"/>
        <v>0</v>
      </c>
      <c r="W993" s="3" t="b">
        <f t="shared" ca="1" si="395"/>
        <v>0</v>
      </c>
      <c r="X993" s="3" t="str">
        <f t="shared" ca="1" si="396"/>
        <v/>
      </c>
      <c r="Y993" s="3" t="str">
        <f t="shared" ref="Y993:Y1056" ca="1" si="413">IF(W993,IFERROR(100*(G993-X993)/X993,0),"")</f>
        <v/>
      </c>
      <c r="Z993" s="3" t="str">
        <f t="shared" ca="1" si="397"/>
        <v/>
      </c>
      <c r="AA993" s="3" t="str">
        <f t="shared" ca="1" si="398"/>
        <v/>
      </c>
      <c r="AB993" s="205">
        <f t="shared" ca="1" si="399"/>
        <v>7806</v>
      </c>
      <c r="AC993" s="205">
        <f t="shared" ca="1" si="400"/>
        <v>120</v>
      </c>
      <c r="AD993" s="205">
        <f t="shared" ref="AD993:AD1056" ca="1" si="414">IFERROR(AB993/AC993,0)</f>
        <v>65.05</v>
      </c>
      <c r="AE993" s="205">
        <f t="shared" ref="AE993:AE1056" ca="1" si="415">IFERROR(AB993/AC993-50,0)</f>
        <v>15.049999999999997</v>
      </c>
      <c r="AF993" s="205">
        <f t="shared" ca="1" si="401"/>
        <v>3.01</v>
      </c>
      <c r="AG993" s="205"/>
      <c r="AH993" s="205"/>
      <c r="AI993" s="205"/>
      <c r="AJ993" s="205"/>
      <c r="AK993" s="4"/>
      <c r="AL993" s="4"/>
      <c r="AM993" s="309">
        <f t="shared" ca="1" si="402"/>
        <v>16.920000000000002</v>
      </c>
      <c r="AN993" s="309">
        <f t="shared" ca="1" si="403"/>
        <v>16.12</v>
      </c>
      <c r="AO993" s="310">
        <f t="shared" ca="1" si="404"/>
        <v>0.49999999999999778</v>
      </c>
      <c r="AP993" s="310" t="b">
        <f t="shared" ca="1" si="405"/>
        <v>0</v>
      </c>
      <c r="AQ993" s="309">
        <f t="shared" ca="1" si="406"/>
        <v>0</v>
      </c>
      <c r="AR993" s="205">
        <f t="shared" ref="AR993:AR1056" ca="1" si="416">IF(AND(NOT(AX994),AW993),D993*(1-$E$22),IF(AX993,AR994,0))</f>
        <v>0</v>
      </c>
      <c r="AS993" s="45" t="b">
        <f t="shared" ref="AS993:AS1056" ca="1" si="417">AND(AX993,F993&lt;AR993)</f>
        <v>0</v>
      </c>
      <c r="AT993">
        <f t="shared" ref="AT993:AT1056" ca="1" si="418">IF(AX993,AT994+1,0)</f>
        <v>0</v>
      </c>
      <c r="AU993" t="b">
        <f t="shared" ca="1" si="407"/>
        <v>0</v>
      </c>
      <c r="AV993" t="b">
        <f t="shared" ca="1" si="408"/>
        <v>0</v>
      </c>
      <c r="AW993" s="266" t="b">
        <f t="shared" ca="1" si="409"/>
        <v>0</v>
      </c>
      <c r="AX993" s="266" t="b">
        <f t="shared" ca="1" si="410"/>
        <v>0</v>
      </c>
      <c r="AY993" s="266" t="b">
        <f t="shared" ca="1" si="411"/>
        <v>0</v>
      </c>
    </row>
    <row r="994" spans="1:51" x14ac:dyDescent="0.25">
      <c r="A994">
        <v>962</v>
      </c>
      <c r="B994" s="163">
        <f ca="1">OFFSET(InputPriceData!B$15,CalculationsAndCharts!$A994+$A$11,0,1,1)</f>
        <v>40618</v>
      </c>
      <c r="C994" s="3">
        <f ca="1">OFFSET(InputPriceData!G$15,CalculationsAndCharts!$A994+$A$11,IF($C$7,8,0),1,1)</f>
        <v>729000</v>
      </c>
      <c r="D994" s="4">
        <f ca="1">OFFSET(InputPriceData!C$15,CalculationsAndCharts!$A994+$A$11,IF($C$7,8,0),1,1)</f>
        <v>16.43</v>
      </c>
      <c r="E994" s="4">
        <f ca="1">OFFSET(InputPriceData!D$15,CalculationsAndCharts!$A994+$A$11,IF($C$7,8,0),1,1)</f>
        <v>16.68</v>
      </c>
      <c r="F994" s="4">
        <f ca="1">OFFSET(InputPriceData!E$15,CalculationsAndCharts!$A994+$A$11,IF($C$7,8,0),1,1)</f>
        <v>16.3</v>
      </c>
      <c r="G994" s="4">
        <f ca="1">OFFSET(InputPriceData!F$15,CalculationsAndCharts!$A994+$A$11,IF($C$7,8,0),1,1)</f>
        <v>16.489999999999998</v>
      </c>
      <c r="H994" s="128"/>
      <c r="I994" s="128"/>
      <c r="K994" s="124"/>
      <c r="L994" s="279"/>
      <c r="M994" s="281"/>
      <c r="N994" s="280"/>
      <c r="O994" s="4"/>
      <c r="P994" s="4"/>
      <c r="Q994" s="3"/>
      <c r="S994" s="309">
        <f t="shared" ref="S994:S1057" ca="1" si="419">MAX(OFFSET($G994,0,0,$A$19,1))</f>
        <v>17.809999999999999</v>
      </c>
      <c r="T994" s="309">
        <f t="shared" ref="T994:T1057" ca="1" si="420">MIN(OFFSET($G994,0,0,$A$19,1))</f>
        <v>16.12</v>
      </c>
      <c r="U994" s="310">
        <f t="shared" ca="1" si="412"/>
        <v>0.21893491124260234</v>
      </c>
      <c r="V994" s="310" t="b">
        <f t="shared" ref="V994:V1057" ca="1" si="421">AND(U994&lt;$A$20,U995&gt;$A$20)</f>
        <v>0</v>
      </c>
      <c r="W994" s="3" t="b">
        <f t="shared" ref="W994:W1057" ca="1" si="422">OFFSET(V994,($A$21-1),0,1,1)</f>
        <v>0</v>
      </c>
      <c r="X994" s="3" t="str">
        <f t="shared" ref="X994:X1057" ca="1" si="423">IF($W994,OFFSET($G994,$A$19-1,0,1,1),"")</f>
        <v/>
      </c>
      <c r="Y994" s="3" t="str">
        <f t="shared" ca="1" si="413"/>
        <v/>
      </c>
      <c r="Z994" s="3" t="str">
        <f t="shared" ref="Z994:Z1057" ca="1" si="424">IF(W994,IF(Y994&lt;-10,10,IF(Y994&gt;10,10,Y994)),"")</f>
        <v/>
      </c>
      <c r="AA994" s="3" t="str">
        <f t="shared" ref="AA994:AA1057" ca="1" si="425">IF(W994,INT(5*(Z994+10)),"")</f>
        <v/>
      </c>
      <c r="AB994" s="205">
        <f t="shared" ref="AB994:AB1057" ca="1" si="426">IF(A994&gt;$A$23,0,IF(W994,AA994,0))+AB995</f>
        <v>7806</v>
      </c>
      <c r="AC994" s="205">
        <f t="shared" ref="AC994:AC1057" ca="1" si="427">IF(A994&gt;$A$23,0,IF(W994,1,0))+AC995</f>
        <v>120</v>
      </c>
      <c r="AD994" s="205">
        <f t="shared" ca="1" si="414"/>
        <v>65.05</v>
      </c>
      <c r="AE994" s="205">
        <f t="shared" ca="1" si="415"/>
        <v>15.049999999999997</v>
      </c>
      <c r="AF994" s="205">
        <f t="shared" ref="AF994:AF1057" ca="1" si="428">AE994*0.2</f>
        <v>3.01</v>
      </c>
      <c r="AG994" s="205"/>
      <c r="AH994" s="205"/>
      <c r="AI994" s="205"/>
      <c r="AJ994" s="205"/>
      <c r="AK994" s="4"/>
      <c r="AL994" s="4"/>
      <c r="AM994" s="309">
        <f t="shared" ref="AM994:AM1057" ca="1" si="429">MAX(OFFSET($G994,0,0,$E$19,1))</f>
        <v>16.920000000000002</v>
      </c>
      <c r="AN994" s="309">
        <f t="shared" ref="AN994:AN1057" ca="1" si="430">MIN(OFFSET($G994,0,0,$E$19,1))</f>
        <v>16.12</v>
      </c>
      <c r="AO994" s="310">
        <f t="shared" ref="AO994:AO1057" ca="1" si="431">IFERROR(($G994- AN994)/(AM994-AN994),0)</f>
        <v>0.46249999999999641</v>
      </c>
      <c r="AP994" s="310" t="b">
        <f t="shared" ref="AP994:AP1057" ca="1" si="432">AND(AO994&lt;$E$20,AO995&gt;$E$20)</f>
        <v>0</v>
      </c>
      <c r="AQ994" s="309">
        <f t="shared" ref="AQ994:AQ1057" ca="1" si="433">IF(AND(NOT(AX995),AW994),D994*($E$22),IF(AX994,AQ995,0))</f>
        <v>0</v>
      </c>
      <c r="AR994" s="205">
        <f t="shared" ca="1" si="416"/>
        <v>0</v>
      </c>
      <c r="AS994" s="45" t="b">
        <f t="shared" ca="1" si="417"/>
        <v>0</v>
      </c>
      <c r="AT994">
        <f t="shared" ca="1" si="418"/>
        <v>0</v>
      </c>
      <c r="AU994" t="b">
        <f t="shared" ref="AU994:AU1057" ca="1" si="434">(AT994&gt;=$E$21)</f>
        <v>0</v>
      </c>
      <c r="AV994" t="b">
        <f t="shared" ref="AV994:AV1057" ca="1" si="435">OR(AS994,AU994)</f>
        <v>0</v>
      </c>
      <c r="AW994" s="266" t="b">
        <f t="shared" ref="AW994:AW1057" ca="1" si="436">AND($AP995,NOT(AX995))</f>
        <v>0</v>
      </c>
      <c r="AX994" s="266" t="b">
        <f t="shared" ref="AX994:AX1057" ca="1" si="437">IF(AX995,IF(AY994,FALSE,AX995),IF(AW994,TRUE,AX995))</f>
        <v>0</v>
      </c>
      <c r="AY994" s="266" t="b">
        <f t="shared" ref="AY994:AY1057" ca="1" si="438">AND(AX995,AND(AV995&lt;&gt;AV996,AV995))</f>
        <v>0</v>
      </c>
    </row>
    <row r="995" spans="1:51" x14ac:dyDescent="0.25">
      <c r="A995">
        <v>963</v>
      </c>
      <c r="B995" s="163">
        <f ca="1">OFFSET(InputPriceData!B$15,CalculationsAndCharts!$A995+$A$11,0,1,1)</f>
        <v>40617</v>
      </c>
      <c r="C995" s="3">
        <f ca="1">OFFSET(InputPriceData!G$15,CalculationsAndCharts!$A995+$A$11,IF($C$7,8,0),1,1)</f>
        <v>769600</v>
      </c>
      <c r="D995" s="4">
        <f ca="1">OFFSET(InputPriceData!C$15,CalculationsAndCharts!$A995+$A$11,IF($C$7,8,0),1,1)</f>
        <v>16.39</v>
      </c>
      <c r="E995" s="4">
        <f ca="1">OFFSET(InputPriceData!D$15,CalculationsAndCharts!$A995+$A$11,IF($C$7,8,0),1,1)</f>
        <v>16.649999999999999</v>
      </c>
      <c r="F995" s="4">
        <f ca="1">OFFSET(InputPriceData!E$15,CalculationsAndCharts!$A995+$A$11,IF($C$7,8,0),1,1)</f>
        <v>16.13</v>
      </c>
      <c r="G995" s="4">
        <f ca="1">OFFSET(InputPriceData!F$15,CalculationsAndCharts!$A995+$A$11,IF($C$7,8,0),1,1)</f>
        <v>16.489999999999998</v>
      </c>
      <c r="H995" s="128"/>
      <c r="I995" s="128"/>
      <c r="K995" s="124"/>
      <c r="L995" s="279"/>
      <c r="M995" s="281"/>
      <c r="N995" s="280"/>
      <c r="O995" s="4"/>
      <c r="P995" s="4"/>
      <c r="Q995" s="3"/>
      <c r="S995" s="309">
        <f t="shared" ca="1" si="419"/>
        <v>17.809999999999999</v>
      </c>
      <c r="T995" s="309">
        <f t="shared" ca="1" si="420"/>
        <v>16.12</v>
      </c>
      <c r="U995" s="310">
        <f t="shared" ca="1" si="412"/>
        <v>0.21893491124260234</v>
      </c>
      <c r="V995" s="310" t="b">
        <f t="shared" ca="1" si="421"/>
        <v>0</v>
      </c>
      <c r="W995" s="3" t="b">
        <f t="shared" ca="1" si="422"/>
        <v>0</v>
      </c>
      <c r="X995" s="3" t="str">
        <f t="shared" ca="1" si="423"/>
        <v/>
      </c>
      <c r="Y995" s="3" t="str">
        <f t="shared" ca="1" si="413"/>
        <v/>
      </c>
      <c r="Z995" s="3" t="str">
        <f t="shared" ca="1" si="424"/>
        <v/>
      </c>
      <c r="AA995" s="3" t="str">
        <f t="shared" ca="1" si="425"/>
        <v/>
      </c>
      <c r="AB995" s="205">
        <f t="shared" ca="1" si="426"/>
        <v>7806</v>
      </c>
      <c r="AC995" s="205">
        <f t="shared" ca="1" si="427"/>
        <v>120</v>
      </c>
      <c r="AD995" s="205">
        <f t="shared" ca="1" si="414"/>
        <v>65.05</v>
      </c>
      <c r="AE995" s="205">
        <f t="shared" ca="1" si="415"/>
        <v>15.049999999999997</v>
      </c>
      <c r="AF995" s="205">
        <f t="shared" ca="1" si="428"/>
        <v>3.01</v>
      </c>
      <c r="AG995" s="205"/>
      <c r="AH995" s="205"/>
      <c r="AI995" s="205"/>
      <c r="AJ995" s="205"/>
      <c r="AK995" s="4"/>
      <c r="AL995" s="4"/>
      <c r="AM995" s="309">
        <f t="shared" ca="1" si="429"/>
        <v>17.010000000000002</v>
      </c>
      <c r="AN995" s="309">
        <f t="shared" ca="1" si="430"/>
        <v>16.12</v>
      </c>
      <c r="AO995" s="310">
        <f t="shared" ca="1" si="431"/>
        <v>0.41573033707864854</v>
      </c>
      <c r="AP995" s="310" t="b">
        <f t="shared" ca="1" si="432"/>
        <v>0</v>
      </c>
      <c r="AQ995" s="309">
        <f t="shared" ca="1" si="433"/>
        <v>0</v>
      </c>
      <c r="AR995" s="205">
        <f t="shared" ca="1" si="416"/>
        <v>0</v>
      </c>
      <c r="AS995" s="45" t="b">
        <f t="shared" ca="1" si="417"/>
        <v>0</v>
      </c>
      <c r="AT995">
        <f t="shared" ca="1" si="418"/>
        <v>0</v>
      </c>
      <c r="AU995" t="b">
        <f t="shared" ca="1" si="434"/>
        <v>0</v>
      </c>
      <c r="AV995" t="b">
        <f t="shared" ca="1" si="435"/>
        <v>0</v>
      </c>
      <c r="AW995" s="266" t="b">
        <f t="shared" ca="1" si="436"/>
        <v>0</v>
      </c>
      <c r="AX995" s="266" t="b">
        <f t="shared" ca="1" si="437"/>
        <v>0</v>
      </c>
      <c r="AY995" s="266" t="b">
        <f t="shared" ca="1" si="438"/>
        <v>0</v>
      </c>
    </row>
    <row r="996" spans="1:51" x14ac:dyDescent="0.25">
      <c r="A996">
        <v>964</v>
      </c>
      <c r="B996" s="163">
        <f ca="1">OFFSET(InputPriceData!B$15,CalculationsAndCharts!$A996+$A$11,0,1,1)</f>
        <v>40616</v>
      </c>
      <c r="C996" s="3">
        <f ca="1">OFFSET(InputPriceData!G$15,CalculationsAndCharts!$A996+$A$11,IF($C$7,8,0),1,1)</f>
        <v>289700</v>
      </c>
      <c r="D996" s="4">
        <f ca="1">OFFSET(InputPriceData!C$15,CalculationsAndCharts!$A996+$A$11,IF($C$7,8,0),1,1)</f>
        <v>16.739999999999998</v>
      </c>
      <c r="E996" s="4">
        <f ca="1">OFFSET(InputPriceData!D$15,CalculationsAndCharts!$A996+$A$11,IF($C$7,8,0),1,1)</f>
        <v>16.91</v>
      </c>
      <c r="F996" s="4">
        <f ca="1">OFFSET(InputPriceData!E$15,CalculationsAndCharts!$A996+$A$11,IF($C$7,8,0),1,1)</f>
        <v>16.61</v>
      </c>
      <c r="G996" s="4">
        <f ca="1">OFFSET(InputPriceData!F$15,CalculationsAndCharts!$A996+$A$11,IF($C$7,8,0),1,1)</f>
        <v>16.82</v>
      </c>
      <c r="H996" s="128"/>
      <c r="I996" s="128"/>
      <c r="K996" s="124"/>
      <c r="L996" s="279"/>
      <c r="M996" s="281"/>
      <c r="N996" s="280"/>
      <c r="O996" s="4"/>
      <c r="P996" s="4"/>
      <c r="Q996" s="3"/>
      <c r="S996" s="309">
        <f t="shared" ca="1" si="419"/>
        <v>17.809999999999999</v>
      </c>
      <c r="T996" s="309">
        <f t="shared" ca="1" si="420"/>
        <v>16.12</v>
      </c>
      <c r="U996" s="310">
        <f t="shared" ca="1" si="412"/>
        <v>0.41420118343195278</v>
      </c>
      <c r="V996" s="310" t="b">
        <f t="shared" ca="1" si="421"/>
        <v>0</v>
      </c>
      <c r="W996" s="3" t="b">
        <f t="shared" ca="1" si="422"/>
        <v>0</v>
      </c>
      <c r="X996" s="3" t="str">
        <f t="shared" ca="1" si="423"/>
        <v/>
      </c>
      <c r="Y996" s="3" t="str">
        <f t="shared" ca="1" si="413"/>
        <v/>
      </c>
      <c r="Z996" s="3" t="str">
        <f t="shared" ca="1" si="424"/>
        <v/>
      </c>
      <c r="AA996" s="3" t="str">
        <f t="shared" ca="1" si="425"/>
        <v/>
      </c>
      <c r="AB996" s="205">
        <f t="shared" ca="1" si="426"/>
        <v>7806</v>
      </c>
      <c r="AC996" s="205">
        <f t="shared" ca="1" si="427"/>
        <v>120</v>
      </c>
      <c r="AD996" s="205">
        <f t="shared" ca="1" si="414"/>
        <v>65.05</v>
      </c>
      <c r="AE996" s="205">
        <f t="shared" ca="1" si="415"/>
        <v>15.049999999999997</v>
      </c>
      <c r="AF996" s="205">
        <f t="shared" ca="1" si="428"/>
        <v>3.01</v>
      </c>
      <c r="AG996" s="205"/>
      <c r="AH996" s="205"/>
      <c r="AI996" s="205"/>
      <c r="AJ996" s="205"/>
      <c r="AK996" s="4"/>
      <c r="AL996" s="4"/>
      <c r="AM996" s="309">
        <f t="shared" ca="1" si="429"/>
        <v>17.809999999999999</v>
      </c>
      <c r="AN996" s="309">
        <f t="shared" ca="1" si="430"/>
        <v>16.12</v>
      </c>
      <c r="AO996" s="310">
        <f t="shared" ca="1" si="431"/>
        <v>0.41420118343195278</v>
      </c>
      <c r="AP996" s="310" t="b">
        <f t="shared" ca="1" si="432"/>
        <v>0</v>
      </c>
      <c r="AQ996" s="309">
        <f t="shared" ca="1" si="433"/>
        <v>0</v>
      </c>
      <c r="AR996" s="205">
        <f t="shared" ca="1" si="416"/>
        <v>0</v>
      </c>
      <c r="AS996" s="45" t="b">
        <f t="shared" ca="1" si="417"/>
        <v>0</v>
      </c>
      <c r="AT996">
        <f t="shared" ca="1" si="418"/>
        <v>0</v>
      </c>
      <c r="AU996" t="b">
        <f t="shared" ca="1" si="434"/>
        <v>0</v>
      </c>
      <c r="AV996" t="b">
        <f t="shared" ca="1" si="435"/>
        <v>0</v>
      </c>
      <c r="AW996" s="266" t="b">
        <f t="shared" ca="1" si="436"/>
        <v>0</v>
      </c>
      <c r="AX996" s="266" t="b">
        <f t="shared" ca="1" si="437"/>
        <v>0</v>
      </c>
      <c r="AY996" s="266" t="b">
        <f t="shared" ca="1" si="438"/>
        <v>0</v>
      </c>
    </row>
    <row r="997" spans="1:51" x14ac:dyDescent="0.25">
      <c r="A997">
        <v>965</v>
      </c>
      <c r="B997" s="163">
        <f ca="1">OFFSET(InputPriceData!B$15,CalculationsAndCharts!$A997+$A$11,0,1,1)</f>
        <v>40613</v>
      </c>
      <c r="C997" s="3">
        <f ca="1">OFFSET(InputPriceData!G$15,CalculationsAndCharts!$A997+$A$11,IF($C$7,8,0),1,1)</f>
        <v>465100</v>
      </c>
      <c r="D997" s="4">
        <f ca="1">OFFSET(InputPriceData!C$15,CalculationsAndCharts!$A997+$A$11,IF($C$7,8,0),1,1)</f>
        <v>16.61</v>
      </c>
      <c r="E997" s="4">
        <f ca="1">OFFSET(InputPriceData!D$15,CalculationsAndCharts!$A997+$A$11,IF($C$7,8,0),1,1)</f>
        <v>17.02</v>
      </c>
      <c r="F997" s="4">
        <f ca="1">OFFSET(InputPriceData!E$15,CalculationsAndCharts!$A997+$A$11,IF($C$7,8,0),1,1)</f>
        <v>16.48</v>
      </c>
      <c r="G997" s="4">
        <f ca="1">OFFSET(InputPriceData!F$15,CalculationsAndCharts!$A997+$A$11,IF($C$7,8,0),1,1)</f>
        <v>16.87</v>
      </c>
      <c r="H997" s="128"/>
      <c r="I997" s="128"/>
      <c r="K997" s="124"/>
      <c r="L997" s="279"/>
      <c r="M997" s="281"/>
      <c r="N997" s="280"/>
      <c r="O997" s="4"/>
      <c r="P997" s="4"/>
      <c r="Q997" s="3"/>
      <c r="S997" s="309">
        <f t="shared" ca="1" si="419"/>
        <v>17.809999999999999</v>
      </c>
      <c r="T997" s="309">
        <f t="shared" ca="1" si="420"/>
        <v>16.12</v>
      </c>
      <c r="U997" s="310">
        <f t="shared" ca="1" si="412"/>
        <v>0.44378698224852131</v>
      </c>
      <c r="V997" s="310" t="b">
        <f t="shared" ca="1" si="421"/>
        <v>0</v>
      </c>
      <c r="W997" s="3" t="b">
        <f t="shared" ca="1" si="422"/>
        <v>0</v>
      </c>
      <c r="X997" s="3" t="str">
        <f t="shared" ca="1" si="423"/>
        <v/>
      </c>
      <c r="Y997" s="3" t="str">
        <f t="shared" ca="1" si="413"/>
        <v/>
      </c>
      <c r="Z997" s="3" t="str">
        <f t="shared" ca="1" si="424"/>
        <v/>
      </c>
      <c r="AA997" s="3" t="str">
        <f t="shared" ca="1" si="425"/>
        <v/>
      </c>
      <c r="AB997" s="205">
        <f t="shared" ca="1" si="426"/>
        <v>7806</v>
      </c>
      <c r="AC997" s="205">
        <f t="shared" ca="1" si="427"/>
        <v>120</v>
      </c>
      <c r="AD997" s="205">
        <f t="shared" ca="1" si="414"/>
        <v>65.05</v>
      </c>
      <c r="AE997" s="205">
        <f t="shared" ca="1" si="415"/>
        <v>15.049999999999997</v>
      </c>
      <c r="AF997" s="205">
        <f t="shared" ca="1" si="428"/>
        <v>3.01</v>
      </c>
      <c r="AG997" s="205"/>
      <c r="AH997" s="205"/>
      <c r="AI997" s="205"/>
      <c r="AJ997" s="205"/>
      <c r="AK997" s="4"/>
      <c r="AL997" s="4"/>
      <c r="AM997" s="309">
        <f t="shared" ca="1" si="429"/>
        <v>17.809999999999999</v>
      </c>
      <c r="AN997" s="309">
        <f t="shared" ca="1" si="430"/>
        <v>16.12</v>
      </c>
      <c r="AO997" s="310">
        <f t="shared" ca="1" si="431"/>
        <v>0.44378698224852131</v>
      </c>
      <c r="AP997" s="310" t="b">
        <f t="shared" ca="1" si="432"/>
        <v>0</v>
      </c>
      <c r="AQ997" s="309">
        <f t="shared" ca="1" si="433"/>
        <v>0</v>
      </c>
      <c r="AR997" s="205">
        <f t="shared" ca="1" si="416"/>
        <v>0</v>
      </c>
      <c r="AS997" s="45" t="b">
        <f t="shared" ca="1" si="417"/>
        <v>0</v>
      </c>
      <c r="AT997">
        <f t="shared" ca="1" si="418"/>
        <v>0</v>
      </c>
      <c r="AU997" t="b">
        <f t="shared" ca="1" si="434"/>
        <v>0</v>
      </c>
      <c r="AV997" t="b">
        <f t="shared" ca="1" si="435"/>
        <v>0</v>
      </c>
      <c r="AW997" s="266" t="b">
        <f t="shared" ca="1" si="436"/>
        <v>0</v>
      </c>
      <c r="AX997" s="266" t="b">
        <f t="shared" ca="1" si="437"/>
        <v>0</v>
      </c>
      <c r="AY997" s="266" t="b">
        <f t="shared" ca="1" si="438"/>
        <v>0</v>
      </c>
    </row>
    <row r="998" spans="1:51" x14ac:dyDescent="0.25">
      <c r="A998">
        <v>966</v>
      </c>
      <c r="B998" s="163">
        <f ca="1">OFFSET(InputPriceData!B$15,CalculationsAndCharts!$A998+$A$11,0,1,1)</f>
        <v>40612</v>
      </c>
      <c r="C998" s="3">
        <f ca="1">OFFSET(InputPriceData!G$15,CalculationsAndCharts!$A998+$A$11,IF($C$7,8,0),1,1)</f>
        <v>309700</v>
      </c>
      <c r="D998" s="4">
        <f ca="1">OFFSET(InputPriceData!C$15,CalculationsAndCharts!$A998+$A$11,IF($C$7,8,0),1,1)</f>
        <v>16.670000000000002</v>
      </c>
      <c r="E998" s="4">
        <f ca="1">OFFSET(InputPriceData!D$15,CalculationsAndCharts!$A998+$A$11,IF($C$7,8,0),1,1)</f>
        <v>16.850000000000001</v>
      </c>
      <c r="F998" s="4">
        <f ca="1">OFFSET(InputPriceData!E$15,CalculationsAndCharts!$A998+$A$11,IF($C$7,8,0),1,1)</f>
        <v>16.52</v>
      </c>
      <c r="G998" s="4">
        <f ca="1">OFFSET(InputPriceData!F$15,CalculationsAndCharts!$A998+$A$11,IF($C$7,8,0),1,1)</f>
        <v>16.63</v>
      </c>
      <c r="H998" s="128"/>
      <c r="I998" s="128"/>
      <c r="K998" s="124"/>
      <c r="L998" s="279"/>
      <c r="M998" s="281"/>
      <c r="N998" s="280"/>
      <c r="O998" s="4"/>
      <c r="P998" s="4"/>
      <c r="Q998" s="3"/>
      <c r="S998" s="309">
        <f t="shared" ca="1" si="419"/>
        <v>17.809999999999999</v>
      </c>
      <c r="T998" s="309">
        <f t="shared" ca="1" si="420"/>
        <v>16.12</v>
      </c>
      <c r="U998" s="310">
        <f t="shared" ca="1" si="412"/>
        <v>0.30177514792899329</v>
      </c>
      <c r="V998" s="310" t="b">
        <f t="shared" ca="1" si="421"/>
        <v>0</v>
      </c>
      <c r="W998" s="3" t="b">
        <f t="shared" ca="1" si="422"/>
        <v>0</v>
      </c>
      <c r="X998" s="3" t="str">
        <f t="shared" ca="1" si="423"/>
        <v/>
      </c>
      <c r="Y998" s="3" t="str">
        <f t="shared" ca="1" si="413"/>
        <v/>
      </c>
      <c r="Z998" s="3" t="str">
        <f t="shared" ca="1" si="424"/>
        <v/>
      </c>
      <c r="AA998" s="3" t="str">
        <f t="shared" ca="1" si="425"/>
        <v/>
      </c>
      <c r="AB998" s="205">
        <f t="shared" ca="1" si="426"/>
        <v>7806</v>
      </c>
      <c r="AC998" s="205">
        <f t="shared" ca="1" si="427"/>
        <v>120</v>
      </c>
      <c r="AD998" s="205">
        <f t="shared" ca="1" si="414"/>
        <v>65.05</v>
      </c>
      <c r="AE998" s="205">
        <f t="shared" ca="1" si="415"/>
        <v>15.049999999999997</v>
      </c>
      <c r="AF998" s="205">
        <f t="shared" ca="1" si="428"/>
        <v>3.01</v>
      </c>
      <c r="AG998" s="205"/>
      <c r="AH998" s="205"/>
      <c r="AI998" s="205"/>
      <c r="AJ998" s="205"/>
      <c r="AK998" s="4"/>
      <c r="AL998" s="4"/>
      <c r="AM998" s="309">
        <f t="shared" ca="1" si="429"/>
        <v>17.809999999999999</v>
      </c>
      <c r="AN998" s="309">
        <f t="shared" ca="1" si="430"/>
        <v>16.12</v>
      </c>
      <c r="AO998" s="310">
        <f t="shared" ca="1" si="431"/>
        <v>0.30177514792899329</v>
      </c>
      <c r="AP998" s="310" t="b">
        <f t="shared" ca="1" si="432"/>
        <v>0</v>
      </c>
      <c r="AQ998" s="309">
        <f t="shared" ca="1" si="433"/>
        <v>0</v>
      </c>
      <c r="AR998" s="205">
        <f t="shared" ca="1" si="416"/>
        <v>0</v>
      </c>
      <c r="AS998" s="45" t="b">
        <f t="shared" ca="1" si="417"/>
        <v>0</v>
      </c>
      <c r="AT998">
        <f t="shared" ca="1" si="418"/>
        <v>0</v>
      </c>
      <c r="AU998" t="b">
        <f t="shared" ca="1" si="434"/>
        <v>0</v>
      </c>
      <c r="AV998" t="b">
        <f t="shared" ca="1" si="435"/>
        <v>0</v>
      </c>
      <c r="AW998" s="266" t="b">
        <f t="shared" ca="1" si="436"/>
        <v>0</v>
      </c>
      <c r="AX998" s="266" t="b">
        <f t="shared" ca="1" si="437"/>
        <v>0</v>
      </c>
      <c r="AY998" s="266" t="b">
        <f t="shared" ca="1" si="438"/>
        <v>0</v>
      </c>
    </row>
    <row r="999" spans="1:51" x14ac:dyDescent="0.25">
      <c r="A999">
        <v>967</v>
      </c>
      <c r="B999" s="163">
        <f ca="1">OFFSET(InputPriceData!B$15,CalculationsAndCharts!$A999+$A$11,0,1,1)</f>
        <v>40611</v>
      </c>
      <c r="C999" s="3">
        <f ca="1">OFFSET(InputPriceData!G$15,CalculationsAndCharts!$A999+$A$11,IF($C$7,8,0),1,1)</f>
        <v>295500</v>
      </c>
      <c r="D999" s="4">
        <f ca="1">OFFSET(InputPriceData!C$15,CalculationsAndCharts!$A999+$A$11,IF($C$7,8,0),1,1)</f>
        <v>16.84</v>
      </c>
      <c r="E999" s="4">
        <f ca="1">OFFSET(InputPriceData!D$15,CalculationsAndCharts!$A999+$A$11,IF($C$7,8,0),1,1)</f>
        <v>17.03</v>
      </c>
      <c r="F999" s="4">
        <f ca="1">OFFSET(InputPriceData!E$15,CalculationsAndCharts!$A999+$A$11,IF($C$7,8,0),1,1)</f>
        <v>16.72</v>
      </c>
      <c r="G999" s="4">
        <f ca="1">OFFSET(InputPriceData!F$15,CalculationsAndCharts!$A999+$A$11,IF($C$7,8,0),1,1)</f>
        <v>16.91</v>
      </c>
      <c r="H999" s="128"/>
      <c r="I999" s="128"/>
      <c r="K999" s="124"/>
      <c r="L999" s="279"/>
      <c r="M999" s="281"/>
      <c r="N999" s="280"/>
      <c r="O999" s="4"/>
      <c r="P999" s="4"/>
      <c r="Q999" s="3"/>
      <c r="S999" s="309">
        <f t="shared" ca="1" si="419"/>
        <v>17.809999999999999</v>
      </c>
      <c r="T999" s="309">
        <f t="shared" ca="1" si="420"/>
        <v>16.12</v>
      </c>
      <c r="U999" s="310">
        <f t="shared" ca="1" si="412"/>
        <v>0.46745562130177526</v>
      </c>
      <c r="V999" s="310" t="b">
        <f t="shared" ca="1" si="421"/>
        <v>0</v>
      </c>
      <c r="W999" s="3" t="b">
        <f t="shared" ca="1" si="422"/>
        <v>0</v>
      </c>
      <c r="X999" s="3" t="str">
        <f t="shared" ca="1" si="423"/>
        <v/>
      </c>
      <c r="Y999" s="3" t="str">
        <f t="shared" ca="1" si="413"/>
        <v/>
      </c>
      <c r="Z999" s="3" t="str">
        <f t="shared" ca="1" si="424"/>
        <v/>
      </c>
      <c r="AA999" s="3" t="str">
        <f t="shared" ca="1" si="425"/>
        <v/>
      </c>
      <c r="AB999" s="205">
        <f t="shared" ca="1" si="426"/>
        <v>7806</v>
      </c>
      <c r="AC999" s="205">
        <f t="shared" ca="1" si="427"/>
        <v>120</v>
      </c>
      <c r="AD999" s="205">
        <f t="shared" ca="1" si="414"/>
        <v>65.05</v>
      </c>
      <c r="AE999" s="205">
        <f t="shared" ca="1" si="415"/>
        <v>15.049999999999997</v>
      </c>
      <c r="AF999" s="205">
        <f t="shared" ca="1" si="428"/>
        <v>3.01</v>
      </c>
      <c r="AG999" s="205"/>
      <c r="AH999" s="205"/>
      <c r="AI999" s="205"/>
      <c r="AJ999" s="205"/>
      <c r="AK999" s="4"/>
      <c r="AL999" s="4"/>
      <c r="AM999" s="309">
        <f t="shared" ca="1" si="429"/>
        <v>17.809999999999999</v>
      </c>
      <c r="AN999" s="309">
        <f t="shared" ca="1" si="430"/>
        <v>16.12</v>
      </c>
      <c r="AO999" s="310">
        <f t="shared" ca="1" si="431"/>
        <v>0.46745562130177526</v>
      </c>
      <c r="AP999" s="310" t="b">
        <f t="shared" ca="1" si="432"/>
        <v>0</v>
      </c>
      <c r="AQ999" s="309">
        <f t="shared" ca="1" si="433"/>
        <v>0</v>
      </c>
      <c r="AR999" s="205">
        <f t="shared" ca="1" si="416"/>
        <v>0</v>
      </c>
      <c r="AS999" s="45" t="b">
        <f t="shared" ca="1" si="417"/>
        <v>0</v>
      </c>
      <c r="AT999">
        <f t="shared" ca="1" si="418"/>
        <v>0</v>
      </c>
      <c r="AU999" t="b">
        <f t="shared" ca="1" si="434"/>
        <v>0</v>
      </c>
      <c r="AV999" t="b">
        <f t="shared" ca="1" si="435"/>
        <v>0</v>
      </c>
      <c r="AW999" s="266" t="b">
        <f t="shared" ca="1" si="436"/>
        <v>0</v>
      </c>
      <c r="AX999" s="266" t="b">
        <f t="shared" ca="1" si="437"/>
        <v>0</v>
      </c>
      <c r="AY999" s="266" t="b">
        <f t="shared" ca="1" si="438"/>
        <v>0</v>
      </c>
    </row>
    <row r="1000" spans="1:51" x14ac:dyDescent="0.25">
      <c r="A1000">
        <v>968</v>
      </c>
      <c r="B1000" s="163">
        <f ca="1">OFFSET(InputPriceData!B$15,CalculationsAndCharts!$A1000+$A$11,0,1,1)</f>
        <v>40610</v>
      </c>
      <c r="C1000" s="3">
        <f ca="1">OFFSET(InputPriceData!G$15,CalculationsAndCharts!$A1000+$A$11,IF($C$7,8,0),1,1)</f>
        <v>343100</v>
      </c>
      <c r="D1000" s="4">
        <f ca="1">OFFSET(InputPriceData!C$15,CalculationsAndCharts!$A1000+$A$11,IF($C$7,8,0),1,1)</f>
        <v>16.510000000000002</v>
      </c>
      <c r="E1000" s="4">
        <f ca="1">OFFSET(InputPriceData!D$15,CalculationsAndCharts!$A1000+$A$11,IF($C$7,8,0),1,1)</f>
        <v>16.989999999999998</v>
      </c>
      <c r="F1000" s="4">
        <f ca="1">OFFSET(InputPriceData!E$15,CalculationsAndCharts!$A1000+$A$11,IF($C$7,8,0),1,1)</f>
        <v>16.309999999999999</v>
      </c>
      <c r="G1000" s="4">
        <f ca="1">OFFSET(InputPriceData!F$15,CalculationsAndCharts!$A1000+$A$11,IF($C$7,8,0),1,1)</f>
        <v>16.920000000000002</v>
      </c>
      <c r="H1000" s="128"/>
      <c r="I1000" s="128"/>
      <c r="K1000" s="124"/>
      <c r="L1000" s="279"/>
      <c r="M1000" s="281"/>
      <c r="N1000" s="280"/>
      <c r="O1000" s="4"/>
      <c r="P1000" s="4"/>
      <c r="Q1000" s="3"/>
      <c r="S1000" s="309">
        <f t="shared" ca="1" si="419"/>
        <v>17.809999999999999</v>
      </c>
      <c r="T1000" s="309">
        <f t="shared" ca="1" si="420"/>
        <v>15.9</v>
      </c>
      <c r="U1000" s="310">
        <f t="shared" ca="1" si="412"/>
        <v>0.53403141361256656</v>
      </c>
      <c r="V1000" s="310" t="b">
        <f t="shared" ca="1" si="421"/>
        <v>0</v>
      </c>
      <c r="W1000" s="3" t="b">
        <f t="shared" ca="1" si="422"/>
        <v>0</v>
      </c>
      <c r="X1000" s="3" t="str">
        <f t="shared" ca="1" si="423"/>
        <v/>
      </c>
      <c r="Y1000" s="3" t="str">
        <f t="shared" ca="1" si="413"/>
        <v/>
      </c>
      <c r="Z1000" s="3" t="str">
        <f t="shared" ca="1" si="424"/>
        <v/>
      </c>
      <c r="AA1000" s="3" t="str">
        <f t="shared" ca="1" si="425"/>
        <v/>
      </c>
      <c r="AB1000" s="205">
        <f t="shared" ca="1" si="426"/>
        <v>7806</v>
      </c>
      <c r="AC1000" s="205">
        <f t="shared" ca="1" si="427"/>
        <v>120</v>
      </c>
      <c r="AD1000" s="205">
        <f t="shared" ca="1" si="414"/>
        <v>65.05</v>
      </c>
      <c r="AE1000" s="205">
        <f t="shared" ca="1" si="415"/>
        <v>15.049999999999997</v>
      </c>
      <c r="AF1000" s="205">
        <f t="shared" ca="1" si="428"/>
        <v>3.01</v>
      </c>
      <c r="AG1000" s="205"/>
      <c r="AH1000" s="205"/>
      <c r="AI1000" s="205"/>
      <c r="AJ1000" s="205"/>
      <c r="AK1000" s="4"/>
      <c r="AL1000" s="4"/>
      <c r="AM1000" s="309">
        <f t="shared" ca="1" si="429"/>
        <v>17.809999999999999</v>
      </c>
      <c r="AN1000" s="309">
        <f t="shared" ca="1" si="430"/>
        <v>16.12</v>
      </c>
      <c r="AO1000" s="310">
        <f t="shared" ca="1" si="431"/>
        <v>0.47337278106508979</v>
      </c>
      <c r="AP1000" s="310" t="b">
        <f t="shared" ca="1" si="432"/>
        <v>0</v>
      </c>
      <c r="AQ1000" s="309">
        <f t="shared" ca="1" si="433"/>
        <v>0</v>
      </c>
      <c r="AR1000" s="205">
        <f t="shared" ca="1" si="416"/>
        <v>0</v>
      </c>
      <c r="AS1000" s="45" t="b">
        <f t="shared" ca="1" si="417"/>
        <v>0</v>
      </c>
      <c r="AT1000">
        <f t="shared" ca="1" si="418"/>
        <v>0</v>
      </c>
      <c r="AU1000" t="b">
        <f t="shared" ca="1" si="434"/>
        <v>0</v>
      </c>
      <c r="AV1000" t="b">
        <f t="shared" ca="1" si="435"/>
        <v>0</v>
      </c>
      <c r="AW1000" s="266" t="b">
        <f t="shared" ca="1" si="436"/>
        <v>0</v>
      </c>
      <c r="AX1000" s="266" t="b">
        <f t="shared" ca="1" si="437"/>
        <v>0</v>
      </c>
      <c r="AY1000" s="266" t="b">
        <f t="shared" ca="1" si="438"/>
        <v>0</v>
      </c>
    </row>
    <row r="1001" spans="1:51" x14ac:dyDescent="0.25">
      <c r="A1001">
        <v>969</v>
      </c>
      <c r="B1001" s="163">
        <f ca="1">OFFSET(InputPriceData!B$15,CalculationsAndCharts!$A1001+$A$11,0,1,1)</f>
        <v>40609</v>
      </c>
      <c r="C1001" s="3">
        <f ca="1">OFFSET(InputPriceData!G$15,CalculationsAndCharts!$A1001+$A$11,IF($C$7,8,0),1,1)</f>
        <v>393400</v>
      </c>
      <c r="D1001" s="4">
        <f ca="1">OFFSET(InputPriceData!C$15,CalculationsAndCharts!$A1001+$A$11,IF($C$7,8,0),1,1)</f>
        <v>16.91</v>
      </c>
      <c r="E1001" s="4">
        <f ca="1">OFFSET(InputPriceData!D$15,CalculationsAndCharts!$A1001+$A$11,IF($C$7,8,0),1,1)</f>
        <v>17.059999999999999</v>
      </c>
      <c r="F1001" s="4">
        <f ca="1">OFFSET(InputPriceData!E$15,CalculationsAndCharts!$A1001+$A$11,IF($C$7,8,0),1,1)</f>
        <v>16.41</v>
      </c>
      <c r="G1001" s="4">
        <f ca="1">OFFSET(InputPriceData!F$15,CalculationsAndCharts!$A1001+$A$11,IF($C$7,8,0),1,1)</f>
        <v>16.510000000000002</v>
      </c>
      <c r="H1001" s="128"/>
      <c r="I1001" s="128"/>
      <c r="K1001" s="124"/>
      <c r="L1001" s="279"/>
      <c r="M1001" s="281"/>
      <c r="N1001" s="280"/>
      <c r="O1001" s="4"/>
      <c r="P1001" s="4"/>
      <c r="Q1001" s="3"/>
      <c r="S1001" s="309">
        <f t="shared" ca="1" si="419"/>
        <v>17.809999999999999</v>
      </c>
      <c r="T1001" s="309">
        <f t="shared" ca="1" si="420"/>
        <v>15.9</v>
      </c>
      <c r="U1001" s="310">
        <f t="shared" ca="1" si="412"/>
        <v>0.31937172774869199</v>
      </c>
      <c r="V1001" s="310" t="b">
        <f t="shared" ca="1" si="421"/>
        <v>0</v>
      </c>
      <c r="W1001" s="3" t="b">
        <f t="shared" ca="1" si="422"/>
        <v>0</v>
      </c>
      <c r="X1001" s="3" t="str">
        <f t="shared" ca="1" si="423"/>
        <v/>
      </c>
      <c r="Y1001" s="3" t="str">
        <f t="shared" ca="1" si="413"/>
        <v/>
      </c>
      <c r="Z1001" s="3" t="str">
        <f t="shared" ca="1" si="424"/>
        <v/>
      </c>
      <c r="AA1001" s="3" t="str">
        <f t="shared" ca="1" si="425"/>
        <v/>
      </c>
      <c r="AB1001" s="205">
        <f t="shared" ca="1" si="426"/>
        <v>7806</v>
      </c>
      <c r="AC1001" s="205">
        <f t="shared" ca="1" si="427"/>
        <v>120</v>
      </c>
      <c r="AD1001" s="205">
        <f t="shared" ca="1" si="414"/>
        <v>65.05</v>
      </c>
      <c r="AE1001" s="205">
        <f t="shared" ca="1" si="415"/>
        <v>15.049999999999997</v>
      </c>
      <c r="AF1001" s="205">
        <f t="shared" ca="1" si="428"/>
        <v>3.01</v>
      </c>
      <c r="AG1001" s="205"/>
      <c r="AH1001" s="205"/>
      <c r="AI1001" s="205"/>
      <c r="AJ1001" s="205"/>
      <c r="AK1001" s="4"/>
      <c r="AL1001" s="4"/>
      <c r="AM1001" s="309">
        <f t="shared" ca="1" si="429"/>
        <v>17.809999999999999</v>
      </c>
      <c r="AN1001" s="309">
        <f t="shared" ca="1" si="430"/>
        <v>16.12</v>
      </c>
      <c r="AO1001" s="310">
        <f t="shared" ca="1" si="431"/>
        <v>0.23076923076923142</v>
      </c>
      <c r="AP1001" s="310" t="b">
        <f t="shared" ca="1" si="432"/>
        <v>0</v>
      </c>
      <c r="AQ1001" s="309">
        <f t="shared" ca="1" si="433"/>
        <v>0</v>
      </c>
      <c r="AR1001" s="205">
        <f t="shared" ca="1" si="416"/>
        <v>0</v>
      </c>
      <c r="AS1001" s="45" t="b">
        <f t="shared" ca="1" si="417"/>
        <v>0</v>
      </c>
      <c r="AT1001">
        <f t="shared" ca="1" si="418"/>
        <v>0</v>
      </c>
      <c r="AU1001" t="b">
        <f t="shared" ca="1" si="434"/>
        <v>0</v>
      </c>
      <c r="AV1001" t="b">
        <f t="shared" ca="1" si="435"/>
        <v>0</v>
      </c>
      <c r="AW1001" s="266" t="b">
        <f t="shared" ca="1" si="436"/>
        <v>0</v>
      </c>
      <c r="AX1001" s="266" t="b">
        <f t="shared" ca="1" si="437"/>
        <v>0</v>
      </c>
      <c r="AY1001" s="266" t="b">
        <f t="shared" ca="1" si="438"/>
        <v>0</v>
      </c>
    </row>
    <row r="1002" spans="1:51" x14ac:dyDescent="0.25">
      <c r="A1002">
        <v>970</v>
      </c>
      <c r="B1002" s="163">
        <f ca="1">OFFSET(InputPriceData!B$15,CalculationsAndCharts!$A1002+$A$11,0,1,1)</f>
        <v>40606</v>
      </c>
      <c r="C1002" s="3">
        <f ca="1">OFFSET(InputPriceData!G$15,CalculationsAndCharts!$A1002+$A$11,IF($C$7,8,0),1,1)</f>
        <v>452200</v>
      </c>
      <c r="D1002" s="4">
        <f ca="1">OFFSET(InputPriceData!C$15,CalculationsAndCharts!$A1002+$A$11,IF($C$7,8,0),1,1)</f>
        <v>16.899999999999999</v>
      </c>
      <c r="E1002" s="4">
        <f ca="1">OFFSET(InputPriceData!D$15,CalculationsAndCharts!$A1002+$A$11,IF($C$7,8,0),1,1)</f>
        <v>16.98</v>
      </c>
      <c r="F1002" s="4">
        <f ca="1">OFFSET(InputPriceData!E$15,CalculationsAndCharts!$A1002+$A$11,IF($C$7,8,0),1,1)</f>
        <v>16.670000000000002</v>
      </c>
      <c r="G1002" s="4">
        <f ca="1">OFFSET(InputPriceData!F$15,CalculationsAndCharts!$A1002+$A$11,IF($C$7,8,0),1,1)</f>
        <v>16.899999999999999</v>
      </c>
      <c r="H1002" s="128"/>
      <c r="I1002" s="128"/>
      <c r="K1002" s="124"/>
      <c r="L1002" s="279"/>
      <c r="M1002" s="281"/>
      <c r="N1002" s="280"/>
      <c r="O1002" s="4"/>
      <c r="P1002" s="4"/>
      <c r="Q1002" s="3"/>
      <c r="S1002" s="309">
        <f t="shared" ca="1" si="419"/>
        <v>17.809999999999999</v>
      </c>
      <c r="T1002" s="309">
        <f t="shared" ca="1" si="420"/>
        <v>15.9</v>
      </c>
      <c r="U1002" s="310">
        <f t="shared" ca="1" si="412"/>
        <v>0.52356020942408332</v>
      </c>
      <c r="V1002" s="310" t="b">
        <f t="shared" ca="1" si="421"/>
        <v>0</v>
      </c>
      <c r="W1002" s="3" t="b">
        <f t="shared" ca="1" si="422"/>
        <v>0</v>
      </c>
      <c r="X1002" s="3" t="str">
        <f t="shared" ca="1" si="423"/>
        <v/>
      </c>
      <c r="Y1002" s="3" t="str">
        <f t="shared" ca="1" si="413"/>
        <v/>
      </c>
      <c r="Z1002" s="3" t="str">
        <f t="shared" ca="1" si="424"/>
        <v/>
      </c>
      <c r="AA1002" s="3" t="str">
        <f t="shared" ca="1" si="425"/>
        <v/>
      </c>
      <c r="AB1002" s="205">
        <f t="shared" ca="1" si="426"/>
        <v>7806</v>
      </c>
      <c r="AC1002" s="205">
        <f t="shared" ca="1" si="427"/>
        <v>120</v>
      </c>
      <c r="AD1002" s="205">
        <f t="shared" ca="1" si="414"/>
        <v>65.05</v>
      </c>
      <c r="AE1002" s="205">
        <f t="shared" ca="1" si="415"/>
        <v>15.049999999999997</v>
      </c>
      <c r="AF1002" s="205">
        <f t="shared" ca="1" si="428"/>
        <v>3.01</v>
      </c>
      <c r="AG1002" s="205"/>
      <c r="AH1002" s="205"/>
      <c r="AI1002" s="205"/>
      <c r="AJ1002" s="205"/>
      <c r="AK1002" s="4"/>
      <c r="AL1002" s="4"/>
      <c r="AM1002" s="309">
        <f t="shared" ca="1" si="429"/>
        <v>17.809999999999999</v>
      </c>
      <c r="AN1002" s="309">
        <f t="shared" ca="1" si="430"/>
        <v>15.9</v>
      </c>
      <c r="AO1002" s="310">
        <f t="shared" ca="1" si="431"/>
        <v>0.52356020942408332</v>
      </c>
      <c r="AP1002" s="310" t="b">
        <f t="shared" ca="1" si="432"/>
        <v>0</v>
      </c>
      <c r="AQ1002" s="309">
        <f t="shared" ca="1" si="433"/>
        <v>0</v>
      </c>
      <c r="AR1002" s="205">
        <f t="shared" ca="1" si="416"/>
        <v>0</v>
      </c>
      <c r="AS1002" s="45" t="b">
        <f t="shared" ca="1" si="417"/>
        <v>0</v>
      </c>
      <c r="AT1002">
        <f t="shared" ca="1" si="418"/>
        <v>0</v>
      </c>
      <c r="AU1002" t="b">
        <f t="shared" ca="1" si="434"/>
        <v>0</v>
      </c>
      <c r="AV1002" t="b">
        <f t="shared" ca="1" si="435"/>
        <v>0</v>
      </c>
      <c r="AW1002" s="266" t="b">
        <f t="shared" ca="1" si="436"/>
        <v>0</v>
      </c>
      <c r="AX1002" s="266" t="b">
        <f t="shared" ca="1" si="437"/>
        <v>0</v>
      </c>
      <c r="AY1002" s="266" t="b">
        <f t="shared" ca="1" si="438"/>
        <v>0</v>
      </c>
    </row>
    <row r="1003" spans="1:51" x14ac:dyDescent="0.25">
      <c r="A1003">
        <v>971</v>
      </c>
      <c r="B1003" s="163">
        <f ca="1">OFFSET(InputPriceData!B$15,CalculationsAndCharts!$A1003+$A$11,0,1,1)</f>
        <v>40605</v>
      </c>
      <c r="C1003" s="3">
        <f ca="1">OFFSET(InputPriceData!G$15,CalculationsAndCharts!$A1003+$A$11,IF($C$7,8,0),1,1)</f>
        <v>344400</v>
      </c>
      <c r="D1003" s="4">
        <f ca="1">OFFSET(InputPriceData!C$15,CalculationsAndCharts!$A1003+$A$11,IF($C$7,8,0),1,1)</f>
        <v>16.54</v>
      </c>
      <c r="E1003" s="4">
        <f ca="1">OFFSET(InputPriceData!D$15,CalculationsAndCharts!$A1003+$A$11,IF($C$7,8,0),1,1)</f>
        <v>16.989999999999998</v>
      </c>
      <c r="F1003" s="4">
        <f ca="1">OFFSET(InputPriceData!E$15,CalculationsAndCharts!$A1003+$A$11,IF($C$7,8,0),1,1)</f>
        <v>16.54</v>
      </c>
      <c r="G1003" s="4">
        <f ca="1">OFFSET(InputPriceData!F$15,CalculationsAndCharts!$A1003+$A$11,IF($C$7,8,0),1,1)</f>
        <v>16.91</v>
      </c>
      <c r="H1003" s="128"/>
      <c r="I1003" s="128"/>
      <c r="K1003" s="124"/>
      <c r="L1003" s="279"/>
      <c r="M1003" s="281"/>
      <c r="N1003" s="280"/>
      <c r="O1003" s="4"/>
      <c r="P1003" s="4"/>
      <c r="Q1003" s="3"/>
      <c r="S1003" s="309">
        <f t="shared" ca="1" si="419"/>
        <v>17.809999999999999</v>
      </c>
      <c r="T1003" s="309">
        <f t="shared" ca="1" si="420"/>
        <v>15.9</v>
      </c>
      <c r="U1003" s="310">
        <f t="shared" ca="1" si="412"/>
        <v>0.528795811518325</v>
      </c>
      <c r="V1003" s="310" t="b">
        <f t="shared" ca="1" si="421"/>
        <v>0</v>
      </c>
      <c r="W1003" s="3" t="b">
        <f t="shared" ca="1" si="422"/>
        <v>0</v>
      </c>
      <c r="X1003" s="3" t="str">
        <f t="shared" ca="1" si="423"/>
        <v/>
      </c>
      <c r="Y1003" s="3" t="str">
        <f t="shared" ca="1" si="413"/>
        <v/>
      </c>
      <c r="Z1003" s="3" t="str">
        <f t="shared" ca="1" si="424"/>
        <v/>
      </c>
      <c r="AA1003" s="3" t="str">
        <f t="shared" ca="1" si="425"/>
        <v/>
      </c>
      <c r="AB1003" s="205">
        <f t="shared" ca="1" si="426"/>
        <v>7806</v>
      </c>
      <c r="AC1003" s="205">
        <f t="shared" ca="1" si="427"/>
        <v>120</v>
      </c>
      <c r="AD1003" s="205">
        <f t="shared" ca="1" si="414"/>
        <v>65.05</v>
      </c>
      <c r="AE1003" s="205">
        <f t="shared" ca="1" si="415"/>
        <v>15.049999999999997</v>
      </c>
      <c r="AF1003" s="205">
        <f t="shared" ca="1" si="428"/>
        <v>3.01</v>
      </c>
      <c r="AG1003" s="205"/>
      <c r="AH1003" s="205"/>
      <c r="AI1003" s="205"/>
      <c r="AJ1003" s="205"/>
      <c r="AK1003" s="4"/>
      <c r="AL1003" s="4"/>
      <c r="AM1003" s="309">
        <f t="shared" ca="1" si="429"/>
        <v>17.809999999999999</v>
      </c>
      <c r="AN1003" s="309">
        <f t="shared" ca="1" si="430"/>
        <v>15.9</v>
      </c>
      <c r="AO1003" s="310">
        <f t="shared" ca="1" si="431"/>
        <v>0.528795811518325</v>
      </c>
      <c r="AP1003" s="310" t="b">
        <f t="shared" ca="1" si="432"/>
        <v>0</v>
      </c>
      <c r="AQ1003" s="309">
        <f t="shared" ca="1" si="433"/>
        <v>0</v>
      </c>
      <c r="AR1003" s="205">
        <f t="shared" ca="1" si="416"/>
        <v>0</v>
      </c>
      <c r="AS1003" s="45" t="b">
        <f t="shared" ca="1" si="417"/>
        <v>0</v>
      </c>
      <c r="AT1003">
        <f t="shared" ca="1" si="418"/>
        <v>0</v>
      </c>
      <c r="AU1003" t="b">
        <f t="shared" ca="1" si="434"/>
        <v>0</v>
      </c>
      <c r="AV1003" t="b">
        <f t="shared" ca="1" si="435"/>
        <v>0</v>
      </c>
      <c r="AW1003" s="266" t="b">
        <f t="shared" ca="1" si="436"/>
        <v>0</v>
      </c>
      <c r="AX1003" s="266" t="b">
        <f t="shared" ca="1" si="437"/>
        <v>0</v>
      </c>
      <c r="AY1003" s="266" t="b">
        <f t="shared" ca="1" si="438"/>
        <v>0</v>
      </c>
    </row>
    <row r="1004" spans="1:51" x14ac:dyDescent="0.25">
      <c r="A1004">
        <v>972</v>
      </c>
      <c r="B1004" s="163">
        <f ca="1">OFFSET(InputPriceData!B$15,CalculationsAndCharts!$A1004+$A$11,0,1,1)</f>
        <v>40604</v>
      </c>
      <c r="C1004" s="3">
        <f ca="1">OFFSET(InputPriceData!G$15,CalculationsAndCharts!$A1004+$A$11,IF($C$7,8,0),1,1)</f>
        <v>552900</v>
      </c>
      <c r="D1004" s="4">
        <f ca="1">OFFSET(InputPriceData!C$15,CalculationsAndCharts!$A1004+$A$11,IF($C$7,8,0),1,1)</f>
        <v>16.13</v>
      </c>
      <c r="E1004" s="4">
        <f ca="1">OFFSET(InputPriceData!D$15,CalculationsAndCharts!$A1004+$A$11,IF($C$7,8,0),1,1)</f>
        <v>16.41</v>
      </c>
      <c r="F1004" s="4">
        <f ca="1">OFFSET(InputPriceData!E$15,CalculationsAndCharts!$A1004+$A$11,IF($C$7,8,0),1,1)</f>
        <v>16.11</v>
      </c>
      <c r="G1004" s="4">
        <f ca="1">OFFSET(InputPriceData!F$15,CalculationsAndCharts!$A1004+$A$11,IF($C$7,8,0),1,1)</f>
        <v>16.37</v>
      </c>
      <c r="H1004" s="128"/>
      <c r="I1004" s="128"/>
      <c r="K1004" s="124"/>
      <c r="L1004" s="279"/>
      <c r="M1004" s="281"/>
      <c r="N1004" s="280"/>
      <c r="O1004" s="4"/>
      <c r="P1004" s="4"/>
      <c r="Q1004" s="3"/>
      <c r="S1004" s="309">
        <f t="shared" ca="1" si="419"/>
        <v>17.809999999999999</v>
      </c>
      <c r="T1004" s="309">
        <f t="shared" ca="1" si="420"/>
        <v>15.9</v>
      </c>
      <c r="U1004" s="310">
        <f t="shared" ca="1" si="412"/>
        <v>0.24607329842931991</v>
      </c>
      <c r="V1004" s="310" t="b">
        <f t="shared" ca="1" si="421"/>
        <v>0</v>
      </c>
      <c r="W1004" s="3" t="b">
        <f t="shared" ca="1" si="422"/>
        <v>0</v>
      </c>
      <c r="X1004" s="3" t="str">
        <f t="shared" ca="1" si="423"/>
        <v/>
      </c>
      <c r="Y1004" s="3" t="str">
        <f t="shared" ca="1" si="413"/>
        <v/>
      </c>
      <c r="Z1004" s="3" t="str">
        <f t="shared" ca="1" si="424"/>
        <v/>
      </c>
      <c r="AA1004" s="3" t="str">
        <f t="shared" ca="1" si="425"/>
        <v/>
      </c>
      <c r="AB1004" s="205">
        <f t="shared" ca="1" si="426"/>
        <v>7806</v>
      </c>
      <c r="AC1004" s="205">
        <f t="shared" ca="1" si="427"/>
        <v>120</v>
      </c>
      <c r="AD1004" s="205">
        <f t="shared" ca="1" si="414"/>
        <v>65.05</v>
      </c>
      <c r="AE1004" s="205">
        <f t="shared" ca="1" si="415"/>
        <v>15.049999999999997</v>
      </c>
      <c r="AF1004" s="205">
        <f t="shared" ca="1" si="428"/>
        <v>3.01</v>
      </c>
      <c r="AG1004" s="205"/>
      <c r="AH1004" s="205"/>
      <c r="AI1004" s="205"/>
      <c r="AJ1004" s="205"/>
      <c r="AK1004" s="4"/>
      <c r="AL1004" s="4"/>
      <c r="AM1004" s="309">
        <f t="shared" ca="1" si="429"/>
        <v>17.809999999999999</v>
      </c>
      <c r="AN1004" s="309">
        <f t="shared" ca="1" si="430"/>
        <v>15.9</v>
      </c>
      <c r="AO1004" s="310">
        <f t="shared" ca="1" si="431"/>
        <v>0.24607329842931991</v>
      </c>
      <c r="AP1004" s="310" t="b">
        <f t="shared" ca="1" si="432"/>
        <v>0</v>
      </c>
      <c r="AQ1004" s="309">
        <f t="shared" ca="1" si="433"/>
        <v>0</v>
      </c>
      <c r="AR1004" s="205">
        <f t="shared" ca="1" si="416"/>
        <v>0</v>
      </c>
      <c r="AS1004" s="45" t="b">
        <f t="shared" ca="1" si="417"/>
        <v>0</v>
      </c>
      <c r="AT1004">
        <f t="shared" ca="1" si="418"/>
        <v>0</v>
      </c>
      <c r="AU1004" t="b">
        <f t="shared" ca="1" si="434"/>
        <v>0</v>
      </c>
      <c r="AV1004" t="b">
        <f t="shared" ca="1" si="435"/>
        <v>0</v>
      </c>
      <c r="AW1004" s="266" t="b">
        <f t="shared" ca="1" si="436"/>
        <v>0</v>
      </c>
      <c r="AX1004" s="266" t="b">
        <f t="shared" ca="1" si="437"/>
        <v>0</v>
      </c>
      <c r="AY1004" s="266" t="b">
        <f t="shared" ca="1" si="438"/>
        <v>0</v>
      </c>
    </row>
    <row r="1005" spans="1:51" x14ac:dyDescent="0.25">
      <c r="A1005">
        <v>973</v>
      </c>
      <c r="B1005" s="163">
        <f ca="1">OFFSET(InputPriceData!B$15,CalculationsAndCharts!$A1005+$A$11,0,1,1)</f>
        <v>40603</v>
      </c>
      <c r="C1005" s="3">
        <f ca="1">OFFSET(InputPriceData!G$15,CalculationsAndCharts!$A1005+$A$11,IF($C$7,8,0),1,1)</f>
        <v>977200</v>
      </c>
      <c r="D1005" s="4">
        <f ca="1">OFFSET(InputPriceData!C$15,CalculationsAndCharts!$A1005+$A$11,IF($C$7,8,0),1,1)</f>
        <v>16.66</v>
      </c>
      <c r="E1005" s="4">
        <f ca="1">OFFSET(InputPriceData!D$15,CalculationsAndCharts!$A1005+$A$11,IF($C$7,8,0),1,1)</f>
        <v>16.72</v>
      </c>
      <c r="F1005" s="4">
        <f ca="1">OFFSET(InputPriceData!E$15,CalculationsAndCharts!$A1005+$A$11,IF($C$7,8,0),1,1)</f>
        <v>16.12</v>
      </c>
      <c r="G1005" s="4">
        <f ca="1">OFFSET(InputPriceData!F$15,CalculationsAndCharts!$A1005+$A$11,IF($C$7,8,0),1,1)</f>
        <v>16.12</v>
      </c>
      <c r="H1005" s="128"/>
      <c r="I1005" s="128"/>
      <c r="K1005" s="124"/>
      <c r="L1005" s="279"/>
      <c r="M1005" s="281"/>
      <c r="N1005" s="280"/>
      <c r="O1005" s="4"/>
      <c r="P1005" s="4"/>
      <c r="Q1005" s="3"/>
      <c r="S1005" s="309">
        <f t="shared" ca="1" si="419"/>
        <v>17.809999999999999</v>
      </c>
      <c r="T1005" s="309">
        <f t="shared" ca="1" si="420"/>
        <v>15.9</v>
      </c>
      <c r="U1005" s="310">
        <f t="shared" ca="1" si="412"/>
        <v>0.11518324607329886</v>
      </c>
      <c r="V1005" s="310" t="b">
        <f t="shared" ca="1" si="421"/>
        <v>0</v>
      </c>
      <c r="W1005" s="3" t="b">
        <f t="shared" ca="1" si="422"/>
        <v>0</v>
      </c>
      <c r="X1005" s="3" t="str">
        <f t="shared" ca="1" si="423"/>
        <v/>
      </c>
      <c r="Y1005" s="3" t="str">
        <f t="shared" ca="1" si="413"/>
        <v/>
      </c>
      <c r="Z1005" s="3" t="str">
        <f t="shared" ca="1" si="424"/>
        <v/>
      </c>
      <c r="AA1005" s="3" t="str">
        <f t="shared" ca="1" si="425"/>
        <v/>
      </c>
      <c r="AB1005" s="205">
        <f t="shared" ca="1" si="426"/>
        <v>7806</v>
      </c>
      <c r="AC1005" s="205">
        <f t="shared" ca="1" si="427"/>
        <v>120</v>
      </c>
      <c r="AD1005" s="205">
        <f t="shared" ca="1" si="414"/>
        <v>65.05</v>
      </c>
      <c r="AE1005" s="205">
        <f t="shared" ca="1" si="415"/>
        <v>15.049999999999997</v>
      </c>
      <c r="AF1005" s="205">
        <f t="shared" ca="1" si="428"/>
        <v>3.01</v>
      </c>
      <c r="AG1005" s="205"/>
      <c r="AH1005" s="205"/>
      <c r="AI1005" s="205"/>
      <c r="AJ1005" s="205"/>
      <c r="AK1005" s="4"/>
      <c r="AL1005" s="4"/>
      <c r="AM1005" s="309">
        <f t="shared" ca="1" si="429"/>
        <v>17.809999999999999</v>
      </c>
      <c r="AN1005" s="309">
        <f t="shared" ca="1" si="430"/>
        <v>15.9</v>
      </c>
      <c r="AO1005" s="310">
        <f t="shared" ca="1" si="431"/>
        <v>0.11518324607329886</v>
      </c>
      <c r="AP1005" s="310" t="b">
        <f t="shared" ca="1" si="432"/>
        <v>0</v>
      </c>
      <c r="AQ1005" s="309">
        <f t="shared" ca="1" si="433"/>
        <v>0</v>
      </c>
      <c r="AR1005" s="205">
        <f t="shared" ca="1" si="416"/>
        <v>0</v>
      </c>
      <c r="AS1005" s="45" t="b">
        <f t="shared" ca="1" si="417"/>
        <v>0</v>
      </c>
      <c r="AT1005">
        <f t="shared" ca="1" si="418"/>
        <v>0</v>
      </c>
      <c r="AU1005" t="b">
        <f t="shared" ca="1" si="434"/>
        <v>0</v>
      </c>
      <c r="AV1005" t="b">
        <f t="shared" ca="1" si="435"/>
        <v>0</v>
      </c>
      <c r="AW1005" s="266" t="b">
        <f t="shared" ca="1" si="436"/>
        <v>0</v>
      </c>
      <c r="AX1005" s="266" t="b">
        <f t="shared" ca="1" si="437"/>
        <v>0</v>
      </c>
      <c r="AY1005" s="266" t="b">
        <f t="shared" ca="1" si="438"/>
        <v>0</v>
      </c>
    </row>
    <row r="1006" spans="1:51" x14ac:dyDescent="0.25">
      <c r="A1006">
        <v>974</v>
      </c>
      <c r="B1006" s="163">
        <f ca="1">OFFSET(InputPriceData!B$15,CalculationsAndCharts!$A1006+$A$11,0,1,1)</f>
        <v>40602</v>
      </c>
      <c r="C1006" s="3">
        <f ca="1">OFFSET(InputPriceData!G$15,CalculationsAndCharts!$A1006+$A$11,IF($C$7,8,0),1,1)</f>
        <v>674800</v>
      </c>
      <c r="D1006" s="4">
        <f ca="1">OFFSET(InputPriceData!C$15,CalculationsAndCharts!$A1006+$A$11,IF($C$7,8,0),1,1)</f>
        <v>16.649999999999999</v>
      </c>
      <c r="E1006" s="4">
        <f ca="1">OFFSET(InputPriceData!D$15,CalculationsAndCharts!$A1006+$A$11,IF($C$7,8,0),1,1)</f>
        <v>16.8</v>
      </c>
      <c r="F1006" s="4">
        <f ca="1">OFFSET(InputPriceData!E$15,CalculationsAndCharts!$A1006+$A$11,IF($C$7,8,0),1,1)</f>
        <v>16.5</v>
      </c>
      <c r="G1006" s="4">
        <f ca="1">OFFSET(InputPriceData!F$15,CalculationsAndCharts!$A1006+$A$11,IF($C$7,8,0),1,1)</f>
        <v>16.59</v>
      </c>
      <c r="H1006" s="128"/>
      <c r="I1006" s="128"/>
      <c r="K1006" s="124"/>
      <c r="L1006" s="279"/>
      <c r="M1006" s="281"/>
      <c r="N1006" s="280"/>
      <c r="O1006" s="4"/>
      <c r="P1006" s="4"/>
      <c r="Q1006" s="3"/>
      <c r="S1006" s="309">
        <f t="shared" ca="1" si="419"/>
        <v>17.809999999999999</v>
      </c>
      <c r="T1006" s="309">
        <f t="shared" ca="1" si="420"/>
        <v>15.81</v>
      </c>
      <c r="U1006" s="310">
        <f t="shared" ca="1" si="412"/>
        <v>0.39</v>
      </c>
      <c r="V1006" s="310" t="b">
        <f t="shared" ca="1" si="421"/>
        <v>0</v>
      </c>
      <c r="W1006" s="3" t="b">
        <f t="shared" ca="1" si="422"/>
        <v>1</v>
      </c>
      <c r="X1006" s="3">
        <f t="shared" ca="1" si="423"/>
        <v>15.81</v>
      </c>
      <c r="Y1006" s="3">
        <f t="shared" ca="1" si="413"/>
        <v>4.9335863377609073</v>
      </c>
      <c r="Z1006" s="3">
        <f t="shared" ca="1" si="424"/>
        <v>4.9335863377609073</v>
      </c>
      <c r="AA1006" s="3">
        <f t="shared" ca="1" si="425"/>
        <v>74</v>
      </c>
      <c r="AB1006" s="205">
        <f t="shared" ca="1" si="426"/>
        <v>7806</v>
      </c>
      <c r="AC1006" s="205">
        <f t="shared" ca="1" si="427"/>
        <v>120</v>
      </c>
      <c r="AD1006" s="205">
        <f t="shared" ca="1" si="414"/>
        <v>65.05</v>
      </c>
      <c r="AE1006" s="205">
        <f t="shared" ca="1" si="415"/>
        <v>15.049999999999997</v>
      </c>
      <c r="AF1006" s="205">
        <f t="shared" ca="1" si="428"/>
        <v>3.01</v>
      </c>
      <c r="AG1006" s="205"/>
      <c r="AH1006" s="205"/>
      <c r="AI1006" s="205"/>
      <c r="AJ1006" s="205"/>
      <c r="AK1006" s="4"/>
      <c r="AL1006" s="4"/>
      <c r="AM1006" s="309">
        <f t="shared" ca="1" si="429"/>
        <v>17.809999999999999</v>
      </c>
      <c r="AN1006" s="309">
        <f t="shared" ca="1" si="430"/>
        <v>15.9</v>
      </c>
      <c r="AO1006" s="310">
        <f t="shared" ca="1" si="431"/>
        <v>0.36125654450261785</v>
      </c>
      <c r="AP1006" s="310" t="b">
        <f t="shared" ca="1" si="432"/>
        <v>0</v>
      </c>
      <c r="AQ1006" s="309">
        <f t="shared" ca="1" si="433"/>
        <v>0</v>
      </c>
      <c r="AR1006" s="205">
        <f t="shared" ca="1" si="416"/>
        <v>0</v>
      </c>
      <c r="AS1006" s="45" t="b">
        <f t="shared" ca="1" si="417"/>
        <v>0</v>
      </c>
      <c r="AT1006">
        <f t="shared" ca="1" si="418"/>
        <v>0</v>
      </c>
      <c r="AU1006" t="b">
        <f t="shared" ca="1" si="434"/>
        <v>0</v>
      </c>
      <c r="AV1006" t="b">
        <f t="shared" ca="1" si="435"/>
        <v>0</v>
      </c>
      <c r="AW1006" s="266" t="b">
        <f t="shared" ca="1" si="436"/>
        <v>0</v>
      </c>
      <c r="AX1006" s="266" t="b">
        <f t="shared" ca="1" si="437"/>
        <v>0</v>
      </c>
      <c r="AY1006" s="266" t="b">
        <f t="shared" ca="1" si="438"/>
        <v>0</v>
      </c>
    </row>
    <row r="1007" spans="1:51" x14ac:dyDescent="0.25">
      <c r="A1007">
        <v>975</v>
      </c>
      <c r="B1007" s="163">
        <f ca="1">OFFSET(InputPriceData!B$15,CalculationsAndCharts!$A1007+$A$11,0,1,1)</f>
        <v>40599</v>
      </c>
      <c r="C1007" s="3">
        <f ca="1">OFFSET(InputPriceData!G$15,CalculationsAndCharts!$A1007+$A$11,IF($C$7,8,0),1,1)</f>
        <v>887000</v>
      </c>
      <c r="D1007" s="4">
        <f ca="1">OFFSET(InputPriceData!C$15,CalculationsAndCharts!$A1007+$A$11,IF($C$7,8,0),1,1)</f>
        <v>16.600000000000001</v>
      </c>
      <c r="E1007" s="4">
        <f ca="1">OFFSET(InputPriceData!D$15,CalculationsAndCharts!$A1007+$A$11,IF($C$7,8,0),1,1)</f>
        <v>16.8</v>
      </c>
      <c r="F1007" s="4">
        <f ca="1">OFFSET(InputPriceData!E$15,CalculationsAndCharts!$A1007+$A$11,IF($C$7,8,0),1,1)</f>
        <v>16.559999999999999</v>
      </c>
      <c r="G1007" s="4">
        <f ca="1">OFFSET(InputPriceData!F$15,CalculationsAndCharts!$A1007+$A$11,IF($C$7,8,0),1,1)</f>
        <v>16.63</v>
      </c>
      <c r="H1007" s="128"/>
      <c r="I1007" s="128"/>
      <c r="K1007" s="124"/>
      <c r="L1007" s="279"/>
      <c r="M1007" s="281"/>
      <c r="N1007" s="280"/>
      <c r="O1007" s="4"/>
      <c r="P1007" s="4"/>
      <c r="Q1007" s="3"/>
      <c r="S1007" s="309">
        <f t="shared" ca="1" si="419"/>
        <v>17.809999999999999</v>
      </c>
      <c r="T1007" s="309">
        <f t="shared" ca="1" si="420"/>
        <v>15.81</v>
      </c>
      <c r="U1007" s="310">
        <f t="shared" ca="1" si="412"/>
        <v>0.40999999999999964</v>
      </c>
      <c r="V1007" s="310" t="b">
        <f t="shared" ca="1" si="421"/>
        <v>0</v>
      </c>
      <c r="W1007" s="3" t="b">
        <f t="shared" ca="1" si="422"/>
        <v>0</v>
      </c>
      <c r="X1007" s="3" t="str">
        <f t="shared" ca="1" si="423"/>
        <v/>
      </c>
      <c r="Y1007" s="3" t="str">
        <f t="shared" ca="1" si="413"/>
        <v/>
      </c>
      <c r="Z1007" s="3" t="str">
        <f t="shared" ca="1" si="424"/>
        <v/>
      </c>
      <c r="AA1007" s="3" t="str">
        <f t="shared" ca="1" si="425"/>
        <v/>
      </c>
      <c r="AB1007" s="205">
        <f t="shared" ca="1" si="426"/>
        <v>7732</v>
      </c>
      <c r="AC1007" s="205">
        <f t="shared" ca="1" si="427"/>
        <v>119</v>
      </c>
      <c r="AD1007" s="205">
        <f t="shared" ca="1" si="414"/>
        <v>64.974789915966383</v>
      </c>
      <c r="AE1007" s="205">
        <f t="shared" ca="1" si="415"/>
        <v>14.974789915966383</v>
      </c>
      <c r="AF1007" s="205">
        <f t="shared" ca="1" si="428"/>
        <v>2.9949579831932769</v>
      </c>
      <c r="AG1007" s="205"/>
      <c r="AH1007" s="205"/>
      <c r="AI1007" s="205"/>
      <c r="AJ1007" s="205"/>
      <c r="AK1007" s="4"/>
      <c r="AL1007" s="4"/>
      <c r="AM1007" s="309">
        <f t="shared" ca="1" si="429"/>
        <v>17.809999999999999</v>
      </c>
      <c r="AN1007" s="309">
        <f t="shared" ca="1" si="430"/>
        <v>15.9</v>
      </c>
      <c r="AO1007" s="310">
        <f t="shared" ca="1" si="431"/>
        <v>0.38219895287958078</v>
      </c>
      <c r="AP1007" s="310" t="b">
        <f t="shared" ca="1" si="432"/>
        <v>0</v>
      </c>
      <c r="AQ1007" s="309">
        <f t="shared" ca="1" si="433"/>
        <v>0</v>
      </c>
      <c r="AR1007" s="205">
        <f t="shared" ca="1" si="416"/>
        <v>0</v>
      </c>
      <c r="AS1007" s="45" t="b">
        <f t="shared" ca="1" si="417"/>
        <v>0</v>
      </c>
      <c r="AT1007">
        <f t="shared" ca="1" si="418"/>
        <v>0</v>
      </c>
      <c r="AU1007" t="b">
        <f t="shared" ca="1" si="434"/>
        <v>0</v>
      </c>
      <c r="AV1007" t="b">
        <f t="shared" ca="1" si="435"/>
        <v>0</v>
      </c>
      <c r="AW1007" s="266" t="b">
        <f t="shared" ca="1" si="436"/>
        <v>0</v>
      </c>
      <c r="AX1007" s="266" t="b">
        <f t="shared" ca="1" si="437"/>
        <v>0</v>
      </c>
      <c r="AY1007" s="266" t="b">
        <f t="shared" ca="1" si="438"/>
        <v>0</v>
      </c>
    </row>
    <row r="1008" spans="1:51" x14ac:dyDescent="0.25">
      <c r="A1008">
        <v>976</v>
      </c>
      <c r="B1008" s="163">
        <f ca="1">OFFSET(InputPriceData!B$15,CalculationsAndCharts!$A1008+$A$11,0,1,1)</f>
        <v>40598</v>
      </c>
      <c r="C1008" s="3">
        <f ca="1">OFFSET(InputPriceData!G$15,CalculationsAndCharts!$A1008+$A$11,IF($C$7,8,0),1,1)</f>
        <v>646200</v>
      </c>
      <c r="D1008" s="4">
        <f ca="1">OFFSET(InputPriceData!C$15,CalculationsAndCharts!$A1008+$A$11,IF($C$7,8,0),1,1)</f>
        <v>16.62</v>
      </c>
      <c r="E1008" s="4">
        <f ca="1">OFFSET(InputPriceData!D$15,CalculationsAndCharts!$A1008+$A$11,IF($C$7,8,0),1,1)</f>
        <v>16.75</v>
      </c>
      <c r="F1008" s="4">
        <f ca="1">OFFSET(InputPriceData!E$15,CalculationsAndCharts!$A1008+$A$11,IF($C$7,8,0),1,1)</f>
        <v>16.399999999999999</v>
      </c>
      <c r="G1008" s="4">
        <f ca="1">OFFSET(InputPriceData!F$15,CalculationsAndCharts!$A1008+$A$11,IF($C$7,8,0),1,1)</f>
        <v>16.61</v>
      </c>
      <c r="H1008" s="128"/>
      <c r="I1008" s="128"/>
      <c r="K1008" s="124"/>
      <c r="L1008" s="279"/>
      <c r="M1008" s="281"/>
      <c r="N1008" s="280"/>
      <c r="O1008" s="4"/>
      <c r="P1008" s="4"/>
      <c r="Q1008" s="3"/>
      <c r="S1008" s="309">
        <f t="shared" ca="1" si="419"/>
        <v>17.809999999999999</v>
      </c>
      <c r="T1008" s="309">
        <f t="shared" ca="1" si="420"/>
        <v>15.81</v>
      </c>
      <c r="U1008" s="310">
        <f t="shared" ca="1" si="412"/>
        <v>0.3999999999999998</v>
      </c>
      <c r="V1008" s="310" t="b">
        <f t="shared" ca="1" si="421"/>
        <v>0</v>
      </c>
      <c r="W1008" s="3" t="b">
        <f t="shared" ca="1" si="422"/>
        <v>0</v>
      </c>
      <c r="X1008" s="3" t="str">
        <f t="shared" ca="1" si="423"/>
        <v/>
      </c>
      <c r="Y1008" s="3" t="str">
        <f t="shared" ca="1" si="413"/>
        <v/>
      </c>
      <c r="Z1008" s="3" t="str">
        <f t="shared" ca="1" si="424"/>
        <v/>
      </c>
      <c r="AA1008" s="3" t="str">
        <f t="shared" ca="1" si="425"/>
        <v/>
      </c>
      <c r="AB1008" s="205">
        <f t="shared" ca="1" si="426"/>
        <v>7732</v>
      </c>
      <c r="AC1008" s="205">
        <f t="shared" ca="1" si="427"/>
        <v>119</v>
      </c>
      <c r="AD1008" s="205">
        <f t="shared" ca="1" si="414"/>
        <v>64.974789915966383</v>
      </c>
      <c r="AE1008" s="205">
        <f t="shared" ca="1" si="415"/>
        <v>14.974789915966383</v>
      </c>
      <c r="AF1008" s="205">
        <f t="shared" ca="1" si="428"/>
        <v>2.9949579831932769</v>
      </c>
      <c r="AG1008" s="205"/>
      <c r="AH1008" s="205"/>
      <c r="AI1008" s="205"/>
      <c r="AJ1008" s="205"/>
      <c r="AK1008" s="4"/>
      <c r="AL1008" s="4"/>
      <c r="AM1008" s="309">
        <f t="shared" ca="1" si="429"/>
        <v>17.809999999999999</v>
      </c>
      <c r="AN1008" s="309">
        <f t="shared" ca="1" si="430"/>
        <v>15.81</v>
      </c>
      <c r="AO1008" s="310">
        <f t="shared" ca="1" si="431"/>
        <v>0.3999999999999998</v>
      </c>
      <c r="AP1008" s="310" t="b">
        <f t="shared" ca="1" si="432"/>
        <v>0</v>
      </c>
      <c r="AQ1008" s="309">
        <f t="shared" ca="1" si="433"/>
        <v>0</v>
      </c>
      <c r="AR1008" s="205">
        <f t="shared" ca="1" si="416"/>
        <v>0</v>
      </c>
      <c r="AS1008" s="45" t="b">
        <f t="shared" ca="1" si="417"/>
        <v>0</v>
      </c>
      <c r="AT1008">
        <f t="shared" ca="1" si="418"/>
        <v>0</v>
      </c>
      <c r="AU1008" t="b">
        <f t="shared" ca="1" si="434"/>
        <v>0</v>
      </c>
      <c r="AV1008" t="b">
        <f t="shared" ca="1" si="435"/>
        <v>0</v>
      </c>
      <c r="AW1008" s="266" t="b">
        <f t="shared" ca="1" si="436"/>
        <v>0</v>
      </c>
      <c r="AX1008" s="266" t="b">
        <f t="shared" ca="1" si="437"/>
        <v>0</v>
      </c>
      <c r="AY1008" s="266" t="b">
        <f t="shared" ca="1" si="438"/>
        <v>0</v>
      </c>
    </row>
    <row r="1009" spans="1:51" x14ac:dyDescent="0.25">
      <c r="A1009">
        <v>977</v>
      </c>
      <c r="B1009" s="163">
        <f ca="1">OFFSET(InputPriceData!B$15,CalculationsAndCharts!$A1009+$A$11,0,1,1)</f>
        <v>40597</v>
      </c>
      <c r="C1009" s="3">
        <f ca="1">OFFSET(InputPriceData!G$15,CalculationsAndCharts!$A1009+$A$11,IF($C$7,8,0),1,1)</f>
        <v>1149600</v>
      </c>
      <c r="D1009" s="4">
        <f ca="1">OFFSET(InputPriceData!C$15,CalculationsAndCharts!$A1009+$A$11,IF($C$7,8,0),1,1)</f>
        <v>16.97</v>
      </c>
      <c r="E1009" s="4">
        <f ca="1">OFFSET(InputPriceData!D$15,CalculationsAndCharts!$A1009+$A$11,IF($C$7,8,0),1,1)</f>
        <v>16.97</v>
      </c>
      <c r="F1009" s="4">
        <f ca="1">OFFSET(InputPriceData!E$15,CalculationsAndCharts!$A1009+$A$11,IF($C$7,8,0),1,1)</f>
        <v>16.420000000000002</v>
      </c>
      <c r="G1009" s="4">
        <f ca="1">OFFSET(InputPriceData!F$15,CalculationsAndCharts!$A1009+$A$11,IF($C$7,8,0),1,1)</f>
        <v>16.510000000000002</v>
      </c>
      <c r="H1009" s="128"/>
      <c r="I1009" s="128"/>
      <c r="K1009" s="124"/>
      <c r="L1009" s="279"/>
      <c r="M1009" s="281"/>
      <c r="N1009" s="280"/>
      <c r="O1009" s="4"/>
      <c r="P1009" s="4"/>
      <c r="Q1009" s="3"/>
      <c r="S1009" s="309">
        <f t="shared" ca="1" si="419"/>
        <v>17.809999999999999</v>
      </c>
      <c r="T1009" s="309">
        <f t="shared" ca="1" si="420"/>
        <v>15.81</v>
      </c>
      <c r="U1009" s="310">
        <f t="shared" ca="1" si="412"/>
        <v>0.35000000000000087</v>
      </c>
      <c r="V1009" s="310" t="b">
        <f t="shared" ca="1" si="421"/>
        <v>0</v>
      </c>
      <c r="W1009" s="3" t="b">
        <f t="shared" ca="1" si="422"/>
        <v>0</v>
      </c>
      <c r="X1009" s="3" t="str">
        <f t="shared" ca="1" si="423"/>
        <v/>
      </c>
      <c r="Y1009" s="3" t="str">
        <f t="shared" ca="1" si="413"/>
        <v/>
      </c>
      <c r="Z1009" s="3" t="str">
        <f t="shared" ca="1" si="424"/>
        <v/>
      </c>
      <c r="AA1009" s="3" t="str">
        <f t="shared" ca="1" si="425"/>
        <v/>
      </c>
      <c r="AB1009" s="205">
        <f t="shared" ca="1" si="426"/>
        <v>7732</v>
      </c>
      <c r="AC1009" s="205">
        <f t="shared" ca="1" si="427"/>
        <v>119</v>
      </c>
      <c r="AD1009" s="205">
        <f t="shared" ca="1" si="414"/>
        <v>64.974789915966383</v>
      </c>
      <c r="AE1009" s="205">
        <f t="shared" ca="1" si="415"/>
        <v>14.974789915966383</v>
      </c>
      <c r="AF1009" s="205">
        <f t="shared" ca="1" si="428"/>
        <v>2.9949579831932769</v>
      </c>
      <c r="AG1009" s="205"/>
      <c r="AH1009" s="205"/>
      <c r="AI1009" s="205"/>
      <c r="AJ1009" s="205"/>
      <c r="AK1009" s="4"/>
      <c r="AL1009" s="4"/>
      <c r="AM1009" s="309">
        <f t="shared" ca="1" si="429"/>
        <v>17.809999999999999</v>
      </c>
      <c r="AN1009" s="309">
        <f t="shared" ca="1" si="430"/>
        <v>15.81</v>
      </c>
      <c r="AO1009" s="310">
        <f t="shared" ca="1" si="431"/>
        <v>0.35000000000000087</v>
      </c>
      <c r="AP1009" s="310" t="b">
        <f t="shared" ca="1" si="432"/>
        <v>0</v>
      </c>
      <c r="AQ1009" s="309">
        <f t="shared" ca="1" si="433"/>
        <v>0</v>
      </c>
      <c r="AR1009" s="205">
        <f t="shared" ca="1" si="416"/>
        <v>0</v>
      </c>
      <c r="AS1009" s="45" t="b">
        <f t="shared" ca="1" si="417"/>
        <v>0</v>
      </c>
      <c r="AT1009">
        <f t="shared" ca="1" si="418"/>
        <v>0</v>
      </c>
      <c r="AU1009" t="b">
        <f t="shared" ca="1" si="434"/>
        <v>0</v>
      </c>
      <c r="AV1009" t="b">
        <f t="shared" ca="1" si="435"/>
        <v>0</v>
      </c>
      <c r="AW1009" s="266" t="b">
        <f t="shared" ca="1" si="436"/>
        <v>0</v>
      </c>
      <c r="AX1009" s="266" t="b">
        <f t="shared" ca="1" si="437"/>
        <v>0</v>
      </c>
      <c r="AY1009" s="266" t="b">
        <f t="shared" ca="1" si="438"/>
        <v>0</v>
      </c>
    </row>
    <row r="1010" spans="1:51" x14ac:dyDescent="0.25">
      <c r="A1010">
        <v>978</v>
      </c>
      <c r="B1010" s="163">
        <f ca="1">OFFSET(InputPriceData!B$15,CalculationsAndCharts!$A1010+$A$11,0,1,1)</f>
        <v>40596</v>
      </c>
      <c r="C1010" s="3">
        <f ca="1">OFFSET(InputPriceData!G$15,CalculationsAndCharts!$A1010+$A$11,IF($C$7,8,0),1,1)</f>
        <v>644700</v>
      </c>
      <c r="D1010" s="4">
        <f ca="1">OFFSET(InputPriceData!C$15,CalculationsAndCharts!$A1010+$A$11,IF($C$7,8,0),1,1)</f>
        <v>17.59</v>
      </c>
      <c r="E1010" s="4">
        <f ca="1">OFFSET(InputPriceData!D$15,CalculationsAndCharts!$A1010+$A$11,IF($C$7,8,0),1,1)</f>
        <v>17.59</v>
      </c>
      <c r="F1010" s="4">
        <f ca="1">OFFSET(InputPriceData!E$15,CalculationsAndCharts!$A1010+$A$11,IF($C$7,8,0),1,1)</f>
        <v>16.98</v>
      </c>
      <c r="G1010" s="4">
        <f ca="1">OFFSET(InputPriceData!F$15,CalculationsAndCharts!$A1010+$A$11,IF($C$7,8,0),1,1)</f>
        <v>17.010000000000002</v>
      </c>
      <c r="H1010" s="128"/>
      <c r="I1010" s="128"/>
      <c r="K1010" s="124"/>
      <c r="L1010" s="279"/>
      <c r="M1010" s="281"/>
      <c r="N1010" s="280"/>
      <c r="O1010" s="4"/>
      <c r="P1010" s="4"/>
      <c r="Q1010" s="3"/>
      <c r="S1010" s="309">
        <f t="shared" ca="1" si="419"/>
        <v>17.809999999999999</v>
      </c>
      <c r="T1010" s="309">
        <f t="shared" ca="1" si="420"/>
        <v>15.81</v>
      </c>
      <c r="U1010" s="310">
        <f t="shared" ca="1" si="412"/>
        <v>0.60000000000000109</v>
      </c>
      <c r="V1010" s="310" t="b">
        <f t="shared" ca="1" si="421"/>
        <v>0</v>
      </c>
      <c r="W1010" s="3" t="b">
        <f t="shared" ca="1" si="422"/>
        <v>0</v>
      </c>
      <c r="X1010" s="3" t="str">
        <f t="shared" ca="1" si="423"/>
        <v/>
      </c>
      <c r="Y1010" s="3" t="str">
        <f t="shared" ca="1" si="413"/>
        <v/>
      </c>
      <c r="Z1010" s="3" t="str">
        <f t="shared" ca="1" si="424"/>
        <v/>
      </c>
      <c r="AA1010" s="3" t="str">
        <f t="shared" ca="1" si="425"/>
        <v/>
      </c>
      <c r="AB1010" s="205">
        <f t="shared" ca="1" si="426"/>
        <v>7732</v>
      </c>
      <c r="AC1010" s="205">
        <f t="shared" ca="1" si="427"/>
        <v>119</v>
      </c>
      <c r="AD1010" s="205">
        <f t="shared" ca="1" si="414"/>
        <v>64.974789915966383</v>
      </c>
      <c r="AE1010" s="205">
        <f t="shared" ca="1" si="415"/>
        <v>14.974789915966383</v>
      </c>
      <c r="AF1010" s="205">
        <f t="shared" ca="1" si="428"/>
        <v>2.9949579831932769</v>
      </c>
      <c r="AG1010" s="205"/>
      <c r="AH1010" s="205"/>
      <c r="AI1010" s="205"/>
      <c r="AJ1010" s="205"/>
      <c r="AK1010" s="4"/>
      <c r="AL1010" s="4"/>
      <c r="AM1010" s="309">
        <f t="shared" ca="1" si="429"/>
        <v>17.809999999999999</v>
      </c>
      <c r="AN1010" s="309">
        <f t="shared" ca="1" si="430"/>
        <v>15.81</v>
      </c>
      <c r="AO1010" s="310">
        <f t="shared" ca="1" si="431"/>
        <v>0.60000000000000109</v>
      </c>
      <c r="AP1010" s="310" t="b">
        <f t="shared" ca="1" si="432"/>
        <v>0</v>
      </c>
      <c r="AQ1010" s="309">
        <f t="shared" ca="1" si="433"/>
        <v>0</v>
      </c>
      <c r="AR1010" s="205">
        <f t="shared" ca="1" si="416"/>
        <v>0</v>
      </c>
      <c r="AS1010" s="45" t="b">
        <f t="shared" ca="1" si="417"/>
        <v>0</v>
      </c>
      <c r="AT1010">
        <f t="shared" ca="1" si="418"/>
        <v>0</v>
      </c>
      <c r="AU1010" t="b">
        <f t="shared" ca="1" si="434"/>
        <v>0</v>
      </c>
      <c r="AV1010" t="b">
        <f t="shared" ca="1" si="435"/>
        <v>0</v>
      </c>
      <c r="AW1010" s="266" t="b">
        <f t="shared" ca="1" si="436"/>
        <v>0</v>
      </c>
      <c r="AX1010" s="266" t="b">
        <f t="shared" ca="1" si="437"/>
        <v>0</v>
      </c>
      <c r="AY1010" s="266" t="b">
        <f t="shared" ca="1" si="438"/>
        <v>0</v>
      </c>
    </row>
    <row r="1011" spans="1:51" x14ac:dyDescent="0.25">
      <c r="A1011">
        <v>979</v>
      </c>
      <c r="B1011" s="163">
        <f ca="1">OFFSET(InputPriceData!B$15,CalculationsAndCharts!$A1011+$A$11,0,1,1)</f>
        <v>40592</v>
      </c>
      <c r="C1011" s="3">
        <f ca="1">OFFSET(InputPriceData!G$15,CalculationsAndCharts!$A1011+$A$11,IF($C$7,8,0),1,1)</f>
        <v>915900</v>
      </c>
      <c r="D1011" s="4">
        <f ca="1">OFFSET(InputPriceData!C$15,CalculationsAndCharts!$A1011+$A$11,IF($C$7,8,0),1,1)</f>
        <v>17.8</v>
      </c>
      <c r="E1011" s="4">
        <f ca="1">OFFSET(InputPriceData!D$15,CalculationsAndCharts!$A1011+$A$11,IF($C$7,8,0),1,1)</f>
        <v>18.04</v>
      </c>
      <c r="F1011" s="4">
        <f ca="1">OFFSET(InputPriceData!E$15,CalculationsAndCharts!$A1011+$A$11,IF($C$7,8,0),1,1)</f>
        <v>17.600000000000001</v>
      </c>
      <c r="G1011" s="4">
        <f ca="1">OFFSET(InputPriceData!F$15,CalculationsAndCharts!$A1011+$A$11,IF($C$7,8,0),1,1)</f>
        <v>17.809999999999999</v>
      </c>
      <c r="H1011" s="128"/>
      <c r="I1011" s="128"/>
      <c r="K1011" s="124"/>
      <c r="L1011" s="279"/>
      <c r="M1011" s="281"/>
      <c r="N1011" s="280"/>
      <c r="O1011" s="4"/>
      <c r="P1011" s="4"/>
      <c r="Q1011" s="3"/>
      <c r="S1011" s="309">
        <f t="shared" ca="1" si="419"/>
        <v>17.809999999999999</v>
      </c>
      <c r="T1011" s="309">
        <f t="shared" ca="1" si="420"/>
        <v>15.81</v>
      </c>
      <c r="U1011" s="310">
        <f t="shared" ca="1" si="412"/>
        <v>1</v>
      </c>
      <c r="V1011" s="310" t="b">
        <f t="shared" ca="1" si="421"/>
        <v>0</v>
      </c>
      <c r="W1011" s="3" t="b">
        <f t="shared" ca="1" si="422"/>
        <v>0</v>
      </c>
      <c r="X1011" s="3" t="str">
        <f t="shared" ca="1" si="423"/>
        <v/>
      </c>
      <c r="Y1011" s="3" t="str">
        <f t="shared" ca="1" si="413"/>
        <v/>
      </c>
      <c r="Z1011" s="3" t="str">
        <f t="shared" ca="1" si="424"/>
        <v/>
      </c>
      <c r="AA1011" s="3" t="str">
        <f t="shared" ca="1" si="425"/>
        <v/>
      </c>
      <c r="AB1011" s="205">
        <f t="shared" ca="1" si="426"/>
        <v>7732</v>
      </c>
      <c r="AC1011" s="205">
        <f t="shared" ca="1" si="427"/>
        <v>119</v>
      </c>
      <c r="AD1011" s="205">
        <f t="shared" ca="1" si="414"/>
        <v>64.974789915966383</v>
      </c>
      <c r="AE1011" s="205">
        <f t="shared" ca="1" si="415"/>
        <v>14.974789915966383</v>
      </c>
      <c r="AF1011" s="205">
        <f t="shared" ca="1" si="428"/>
        <v>2.9949579831932769</v>
      </c>
      <c r="AG1011" s="205"/>
      <c r="AH1011" s="205"/>
      <c r="AI1011" s="205"/>
      <c r="AJ1011" s="205"/>
      <c r="AK1011" s="4"/>
      <c r="AL1011" s="4"/>
      <c r="AM1011" s="309">
        <f t="shared" ca="1" si="429"/>
        <v>17.809999999999999</v>
      </c>
      <c r="AN1011" s="309">
        <f t="shared" ca="1" si="430"/>
        <v>15.81</v>
      </c>
      <c r="AO1011" s="310">
        <f t="shared" ca="1" si="431"/>
        <v>1</v>
      </c>
      <c r="AP1011" s="310" t="b">
        <f t="shared" ca="1" si="432"/>
        <v>0</v>
      </c>
      <c r="AQ1011" s="309">
        <f t="shared" ca="1" si="433"/>
        <v>0</v>
      </c>
      <c r="AR1011" s="205">
        <f t="shared" ca="1" si="416"/>
        <v>0</v>
      </c>
      <c r="AS1011" s="45" t="b">
        <f t="shared" ca="1" si="417"/>
        <v>0</v>
      </c>
      <c r="AT1011">
        <f t="shared" ca="1" si="418"/>
        <v>0</v>
      </c>
      <c r="AU1011" t="b">
        <f t="shared" ca="1" si="434"/>
        <v>0</v>
      </c>
      <c r="AV1011" t="b">
        <f t="shared" ca="1" si="435"/>
        <v>0</v>
      </c>
      <c r="AW1011" s="266" t="b">
        <f t="shared" ca="1" si="436"/>
        <v>0</v>
      </c>
      <c r="AX1011" s="266" t="b">
        <f t="shared" ca="1" si="437"/>
        <v>0</v>
      </c>
      <c r="AY1011" s="266" t="b">
        <f t="shared" ca="1" si="438"/>
        <v>0</v>
      </c>
    </row>
    <row r="1012" spans="1:51" x14ac:dyDescent="0.25">
      <c r="A1012">
        <v>980</v>
      </c>
      <c r="B1012" s="163">
        <f ca="1">OFFSET(InputPriceData!B$15,CalculationsAndCharts!$A1012+$A$11,0,1,1)</f>
        <v>40591</v>
      </c>
      <c r="C1012" s="3">
        <f ca="1">OFFSET(InputPriceData!G$15,CalculationsAndCharts!$A1012+$A$11,IF($C$7,8,0),1,1)</f>
        <v>1287800</v>
      </c>
      <c r="D1012" s="4">
        <f ca="1">OFFSET(InputPriceData!C$15,CalculationsAndCharts!$A1012+$A$11,IF($C$7,8,0),1,1)</f>
        <v>17.329999999999998</v>
      </c>
      <c r="E1012" s="4">
        <f ca="1">OFFSET(InputPriceData!D$15,CalculationsAndCharts!$A1012+$A$11,IF($C$7,8,0),1,1)</f>
        <v>17.850000000000001</v>
      </c>
      <c r="F1012" s="4">
        <f ca="1">OFFSET(InputPriceData!E$15,CalculationsAndCharts!$A1012+$A$11,IF($C$7,8,0),1,1)</f>
        <v>17.23</v>
      </c>
      <c r="G1012" s="4">
        <f ca="1">OFFSET(InputPriceData!F$15,CalculationsAndCharts!$A1012+$A$11,IF($C$7,8,0),1,1)</f>
        <v>17.72</v>
      </c>
      <c r="H1012" s="128"/>
      <c r="I1012" s="128"/>
      <c r="K1012" s="124"/>
      <c r="L1012" s="279"/>
      <c r="M1012" s="281"/>
      <c r="N1012" s="280"/>
      <c r="O1012" s="4"/>
      <c r="P1012" s="4"/>
      <c r="Q1012" s="3"/>
      <c r="S1012" s="309">
        <f t="shared" ca="1" si="419"/>
        <v>17.72</v>
      </c>
      <c r="T1012" s="309">
        <f t="shared" ca="1" si="420"/>
        <v>15.81</v>
      </c>
      <c r="U1012" s="310">
        <f t="shared" ca="1" si="412"/>
        <v>1</v>
      </c>
      <c r="V1012" s="310" t="b">
        <f t="shared" ca="1" si="421"/>
        <v>0</v>
      </c>
      <c r="W1012" s="3" t="b">
        <f t="shared" ca="1" si="422"/>
        <v>0</v>
      </c>
      <c r="X1012" s="3" t="str">
        <f t="shared" ca="1" si="423"/>
        <v/>
      </c>
      <c r="Y1012" s="3" t="str">
        <f t="shared" ca="1" si="413"/>
        <v/>
      </c>
      <c r="Z1012" s="3" t="str">
        <f t="shared" ca="1" si="424"/>
        <v/>
      </c>
      <c r="AA1012" s="3" t="str">
        <f t="shared" ca="1" si="425"/>
        <v/>
      </c>
      <c r="AB1012" s="205">
        <f t="shared" ca="1" si="426"/>
        <v>7732</v>
      </c>
      <c r="AC1012" s="205">
        <f t="shared" ca="1" si="427"/>
        <v>119</v>
      </c>
      <c r="AD1012" s="205">
        <f t="shared" ca="1" si="414"/>
        <v>64.974789915966383</v>
      </c>
      <c r="AE1012" s="205">
        <f t="shared" ca="1" si="415"/>
        <v>14.974789915966383</v>
      </c>
      <c r="AF1012" s="205">
        <f t="shared" ca="1" si="428"/>
        <v>2.9949579831932769</v>
      </c>
      <c r="AG1012" s="205"/>
      <c r="AH1012" s="205"/>
      <c r="AI1012" s="205"/>
      <c r="AJ1012" s="205"/>
      <c r="AK1012" s="4"/>
      <c r="AL1012" s="4"/>
      <c r="AM1012" s="309">
        <f t="shared" ca="1" si="429"/>
        <v>17.72</v>
      </c>
      <c r="AN1012" s="309">
        <f t="shared" ca="1" si="430"/>
        <v>15.81</v>
      </c>
      <c r="AO1012" s="310">
        <f t="shared" ca="1" si="431"/>
        <v>1</v>
      </c>
      <c r="AP1012" s="310" t="b">
        <f t="shared" ca="1" si="432"/>
        <v>0</v>
      </c>
      <c r="AQ1012" s="309">
        <f t="shared" ca="1" si="433"/>
        <v>0</v>
      </c>
      <c r="AR1012" s="205">
        <f t="shared" ca="1" si="416"/>
        <v>0</v>
      </c>
      <c r="AS1012" s="45" t="b">
        <f t="shared" ca="1" si="417"/>
        <v>0</v>
      </c>
      <c r="AT1012">
        <f t="shared" ca="1" si="418"/>
        <v>0</v>
      </c>
      <c r="AU1012" t="b">
        <f t="shared" ca="1" si="434"/>
        <v>0</v>
      </c>
      <c r="AV1012" t="b">
        <f t="shared" ca="1" si="435"/>
        <v>0</v>
      </c>
      <c r="AW1012" s="266" t="b">
        <f t="shared" ca="1" si="436"/>
        <v>0</v>
      </c>
      <c r="AX1012" s="266" t="b">
        <f t="shared" ca="1" si="437"/>
        <v>0</v>
      </c>
      <c r="AY1012" s="266" t="b">
        <f t="shared" ca="1" si="438"/>
        <v>0</v>
      </c>
    </row>
    <row r="1013" spans="1:51" x14ac:dyDescent="0.25">
      <c r="A1013">
        <v>981</v>
      </c>
      <c r="B1013" s="163">
        <f ca="1">OFFSET(InputPriceData!B$15,CalculationsAndCharts!$A1013+$A$11,0,1,1)</f>
        <v>40590</v>
      </c>
      <c r="C1013" s="3">
        <f ca="1">OFFSET(InputPriceData!G$15,CalculationsAndCharts!$A1013+$A$11,IF($C$7,8,0),1,1)</f>
        <v>1411900</v>
      </c>
      <c r="D1013" s="4">
        <f ca="1">OFFSET(InputPriceData!C$15,CalculationsAndCharts!$A1013+$A$11,IF($C$7,8,0),1,1)</f>
        <v>16.53</v>
      </c>
      <c r="E1013" s="4">
        <f ca="1">OFFSET(InputPriceData!D$15,CalculationsAndCharts!$A1013+$A$11,IF($C$7,8,0),1,1)</f>
        <v>17.37</v>
      </c>
      <c r="F1013" s="4">
        <f ca="1">OFFSET(InputPriceData!E$15,CalculationsAndCharts!$A1013+$A$11,IF($C$7,8,0),1,1)</f>
        <v>16.45</v>
      </c>
      <c r="G1013" s="4">
        <f ca="1">OFFSET(InputPriceData!F$15,CalculationsAndCharts!$A1013+$A$11,IF($C$7,8,0),1,1)</f>
        <v>17.309999999999999</v>
      </c>
      <c r="H1013" s="128"/>
      <c r="I1013" s="128"/>
      <c r="K1013" s="124"/>
      <c r="L1013" s="279"/>
      <c r="M1013" s="281"/>
      <c r="N1013" s="280"/>
      <c r="O1013" s="4"/>
      <c r="P1013" s="4"/>
      <c r="Q1013" s="3"/>
      <c r="S1013" s="309">
        <f t="shared" ca="1" si="419"/>
        <v>17.309999999999999</v>
      </c>
      <c r="T1013" s="309">
        <f t="shared" ca="1" si="420"/>
        <v>15.81</v>
      </c>
      <c r="U1013" s="310">
        <f t="shared" ca="1" si="412"/>
        <v>1</v>
      </c>
      <c r="V1013" s="310" t="b">
        <f t="shared" ca="1" si="421"/>
        <v>0</v>
      </c>
      <c r="W1013" s="3" t="b">
        <f t="shared" ca="1" si="422"/>
        <v>0</v>
      </c>
      <c r="X1013" s="3" t="str">
        <f t="shared" ca="1" si="423"/>
        <v/>
      </c>
      <c r="Y1013" s="3" t="str">
        <f t="shared" ca="1" si="413"/>
        <v/>
      </c>
      <c r="Z1013" s="3" t="str">
        <f t="shared" ca="1" si="424"/>
        <v/>
      </c>
      <c r="AA1013" s="3" t="str">
        <f t="shared" ca="1" si="425"/>
        <v/>
      </c>
      <c r="AB1013" s="205">
        <f t="shared" ca="1" si="426"/>
        <v>7732</v>
      </c>
      <c r="AC1013" s="205">
        <f t="shared" ca="1" si="427"/>
        <v>119</v>
      </c>
      <c r="AD1013" s="205">
        <f t="shared" ca="1" si="414"/>
        <v>64.974789915966383</v>
      </c>
      <c r="AE1013" s="205">
        <f t="shared" ca="1" si="415"/>
        <v>14.974789915966383</v>
      </c>
      <c r="AF1013" s="205">
        <f t="shared" ca="1" si="428"/>
        <v>2.9949579831932769</v>
      </c>
      <c r="AG1013" s="205"/>
      <c r="AH1013" s="205"/>
      <c r="AI1013" s="205"/>
      <c r="AJ1013" s="205"/>
      <c r="AK1013" s="4"/>
      <c r="AL1013" s="4"/>
      <c r="AM1013" s="309">
        <f t="shared" ca="1" si="429"/>
        <v>17.309999999999999</v>
      </c>
      <c r="AN1013" s="309">
        <f t="shared" ca="1" si="430"/>
        <v>15.81</v>
      </c>
      <c r="AO1013" s="310">
        <f t="shared" ca="1" si="431"/>
        <v>1</v>
      </c>
      <c r="AP1013" s="310" t="b">
        <f t="shared" ca="1" si="432"/>
        <v>0</v>
      </c>
      <c r="AQ1013" s="309">
        <f t="shared" ca="1" si="433"/>
        <v>0</v>
      </c>
      <c r="AR1013" s="205">
        <f t="shared" ca="1" si="416"/>
        <v>0</v>
      </c>
      <c r="AS1013" s="45" t="b">
        <f t="shared" ca="1" si="417"/>
        <v>0</v>
      </c>
      <c r="AT1013">
        <f t="shared" ca="1" si="418"/>
        <v>0</v>
      </c>
      <c r="AU1013" t="b">
        <f t="shared" ca="1" si="434"/>
        <v>0</v>
      </c>
      <c r="AV1013" t="b">
        <f t="shared" ca="1" si="435"/>
        <v>0</v>
      </c>
      <c r="AW1013" s="266" t="b">
        <f t="shared" ca="1" si="436"/>
        <v>0</v>
      </c>
      <c r="AX1013" s="266" t="b">
        <f t="shared" ca="1" si="437"/>
        <v>0</v>
      </c>
      <c r="AY1013" s="266" t="b">
        <f t="shared" ca="1" si="438"/>
        <v>1</v>
      </c>
    </row>
    <row r="1014" spans="1:51" x14ac:dyDescent="0.25">
      <c r="A1014">
        <v>982</v>
      </c>
      <c r="B1014" s="163">
        <f ca="1">OFFSET(InputPriceData!B$15,CalculationsAndCharts!$A1014+$A$11,0,1,1)</f>
        <v>40589</v>
      </c>
      <c r="C1014" s="3">
        <f ca="1">OFFSET(InputPriceData!G$15,CalculationsAndCharts!$A1014+$A$11,IF($C$7,8,0),1,1)</f>
        <v>1257300</v>
      </c>
      <c r="D1014" s="4">
        <f ca="1">OFFSET(InputPriceData!C$15,CalculationsAndCharts!$A1014+$A$11,IF($C$7,8,0),1,1)</f>
        <v>16.13</v>
      </c>
      <c r="E1014" s="4">
        <f ca="1">OFFSET(InputPriceData!D$15,CalculationsAndCharts!$A1014+$A$11,IF($C$7,8,0),1,1)</f>
        <v>16.46</v>
      </c>
      <c r="F1014" s="4">
        <f ca="1">OFFSET(InputPriceData!E$15,CalculationsAndCharts!$A1014+$A$11,IF($C$7,8,0),1,1)</f>
        <v>16.13</v>
      </c>
      <c r="G1014" s="4">
        <f ca="1">OFFSET(InputPriceData!F$15,CalculationsAndCharts!$A1014+$A$11,IF($C$7,8,0),1,1)</f>
        <v>16.420000000000002</v>
      </c>
      <c r="H1014" s="128"/>
      <c r="I1014" s="128"/>
      <c r="K1014" s="124"/>
      <c r="L1014" s="279"/>
      <c r="M1014" s="281"/>
      <c r="N1014" s="280"/>
      <c r="O1014" s="4"/>
      <c r="P1014" s="4"/>
      <c r="Q1014" s="3"/>
      <c r="S1014" s="309">
        <f t="shared" ca="1" si="419"/>
        <v>16.53</v>
      </c>
      <c r="T1014" s="309">
        <f t="shared" ca="1" si="420"/>
        <v>15.81</v>
      </c>
      <c r="U1014" s="310">
        <f t="shared" ca="1" si="412"/>
        <v>0.8472222222222231</v>
      </c>
      <c r="V1014" s="310" t="b">
        <f t="shared" ca="1" si="421"/>
        <v>0</v>
      </c>
      <c r="W1014" s="3" t="b">
        <f t="shared" ca="1" si="422"/>
        <v>0</v>
      </c>
      <c r="X1014" s="3" t="str">
        <f t="shared" ca="1" si="423"/>
        <v/>
      </c>
      <c r="Y1014" s="3" t="str">
        <f t="shared" ca="1" si="413"/>
        <v/>
      </c>
      <c r="Z1014" s="3" t="str">
        <f t="shared" ca="1" si="424"/>
        <v/>
      </c>
      <c r="AA1014" s="3" t="str">
        <f t="shared" ca="1" si="425"/>
        <v/>
      </c>
      <c r="AB1014" s="205">
        <f t="shared" ca="1" si="426"/>
        <v>7732</v>
      </c>
      <c r="AC1014" s="205">
        <f t="shared" ca="1" si="427"/>
        <v>119</v>
      </c>
      <c r="AD1014" s="205">
        <f t="shared" ca="1" si="414"/>
        <v>64.974789915966383</v>
      </c>
      <c r="AE1014" s="205">
        <f t="shared" ca="1" si="415"/>
        <v>14.974789915966383</v>
      </c>
      <c r="AF1014" s="205">
        <f t="shared" ca="1" si="428"/>
        <v>2.9949579831932769</v>
      </c>
      <c r="AG1014" s="205"/>
      <c r="AH1014" s="205"/>
      <c r="AI1014" s="205"/>
      <c r="AJ1014" s="205"/>
      <c r="AK1014" s="4"/>
      <c r="AL1014" s="4"/>
      <c r="AM1014" s="309">
        <f t="shared" ca="1" si="429"/>
        <v>16.53</v>
      </c>
      <c r="AN1014" s="309">
        <f t="shared" ca="1" si="430"/>
        <v>15.81</v>
      </c>
      <c r="AO1014" s="310">
        <f t="shared" ca="1" si="431"/>
        <v>0.8472222222222231</v>
      </c>
      <c r="AP1014" s="310" t="b">
        <f t="shared" ca="1" si="432"/>
        <v>0</v>
      </c>
      <c r="AQ1014" s="309">
        <f t="shared" ca="1" si="433"/>
        <v>0.47639999999999999</v>
      </c>
      <c r="AR1014" s="205">
        <f t="shared" ca="1" si="416"/>
        <v>15.403600000000001</v>
      </c>
      <c r="AS1014" s="45" t="b">
        <f t="shared" ca="1" si="417"/>
        <v>0</v>
      </c>
      <c r="AT1014">
        <f t="shared" ca="1" si="418"/>
        <v>9</v>
      </c>
      <c r="AU1014" t="b">
        <f t="shared" ca="1" si="434"/>
        <v>1</v>
      </c>
      <c r="AV1014" t="b">
        <f t="shared" ca="1" si="435"/>
        <v>1</v>
      </c>
      <c r="AW1014" s="266" t="b">
        <f t="shared" ca="1" si="436"/>
        <v>0</v>
      </c>
      <c r="AX1014" s="266" t="b">
        <f t="shared" ca="1" si="437"/>
        <v>1</v>
      </c>
      <c r="AY1014" s="266" t="b">
        <f t="shared" ca="1" si="438"/>
        <v>0</v>
      </c>
    </row>
    <row r="1015" spans="1:51" x14ac:dyDescent="0.25">
      <c r="A1015">
        <v>983</v>
      </c>
      <c r="B1015" s="163">
        <f ca="1">OFFSET(InputPriceData!B$15,CalculationsAndCharts!$A1015+$A$11,0,1,1)</f>
        <v>40588</v>
      </c>
      <c r="C1015" s="3">
        <f ca="1">OFFSET(InputPriceData!G$15,CalculationsAndCharts!$A1015+$A$11,IF($C$7,8,0),1,1)</f>
        <v>516600</v>
      </c>
      <c r="D1015" s="4">
        <f ca="1">OFFSET(InputPriceData!C$15,CalculationsAndCharts!$A1015+$A$11,IF($C$7,8,0),1,1)</f>
        <v>16.12</v>
      </c>
      <c r="E1015" s="4">
        <f ca="1">OFFSET(InputPriceData!D$15,CalculationsAndCharts!$A1015+$A$11,IF($C$7,8,0),1,1)</f>
        <v>16.260000000000002</v>
      </c>
      <c r="F1015" s="4">
        <f ca="1">OFFSET(InputPriceData!E$15,CalculationsAndCharts!$A1015+$A$11,IF($C$7,8,0),1,1)</f>
        <v>16.09</v>
      </c>
      <c r="G1015" s="4">
        <f ca="1">OFFSET(InputPriceData!F$15,CalculationsAndCharts!$A1015+$A$11,IF($C$7,8,0),1,1)</f>
        <v>16.18</v>
      </c>
      <c r="H1015" s="128"/>
      <c r="I1015" s="128"/>
      <c r="K1015" s="124"/>
      <c r="L1015" s="279"/>
      <c r="M1015" s="281"/>
      <c r="N1015" s="280"/>
      <c r="O1015" s="4"/>
      <c r="P1015" s="4"/>
      <c r="Q1015" s="3"/>
      <c r="S1015" s="309">
        <f t="shared" ca="1" si="419"/>
        <v>16.53</v>
      </c>
      <c r="T1015" s="309">
        <f t="shared" ca="1" si="420"/>
        <v>15.81</v>
      </c>
      <c r="U1015" s="310">
        <f t="shared" ca="1" si="412"/>
        <v>0.5138888888888874</v>
      </c>
      <c r="V1015" s="310" t="b">
        <f t="shared" ca="1" si="421"/>
        <v>0</v>
      </c>
      <c r="W1015" s="3" t="b">
        <f t="shared" ca="1" si="422"/>
        <v>0</v>
      </c>
      <c r="X1015" s="3" t="str">
        <f t="shared" ca="1" si="423"/>
        <v/>
      </c>
      <c r="Y1015" s="3" t="str">
        <f t="shared" ca="1" si="413"/>
        <v/>
      </c>
      <c r="Z1015" s="3" t="str">
        <f t="shared" ca="1" si="424"/>
        <v/>
      </c>
      <c r="AA1015" s="3" t="str">
        <f t="shared" ca="1" si="425"/>
        <v/>
      </c>
      <c r="AB1015" s="205">
        <f t="shared" ca="1" si="426"/>
        <v>7732</v>
      </c>
      <c r="AC1015" s="205">
        <f t="shared" ca="1" si="427"/>
        <v>119</v>
      </c>
      <c r="AD1015" s="205">
        <f t="shared" ca="1" si="414"/>
        <v>64.974789915966383</v>
      </c>
      <c r="AE1015" s="205">
        <f t="shared" ca="1" si="415"/>
        <v>14.974789915966383</v>
      </c>
      <c r="AF1015" s="205">
        <f t="shared" ca="1" si="428"/>
        <v>2.9949579831932769</v>
      </c>
      <c r="AG1015" s="205"/>
      <c r="AH1015" s="205"/>
      <c r="AI1015" s="205"/>
      <c r="AJ1015" s="205"/>
      <c r="AK1015" s="4"/>
      <c r="AL1015" s="4"/>
      <c r="AM1015" s="309">
        <f t="shared" ca="1" si="429"/>
        <v>16.53</v>
      </c>
      <c r="AN1015" s="309">
        <f t="shared" ca="1" si="430"/>
        <v>15.81</v>
      </c>
      <c r="AO1015" s="310">
        <f t="shared" ca="1" si="431"/>
        <v>0.5138888888888874</v>
      </c>
      <c r="AP1015" s="310" t="b">
        <f t="shared" ca="1" si="432"/>
        <v>0</v>
      </c>
      <c r="AQ1015" s="309">
        <f t="shared" ca="1" si="433"/>
        <v>0.47639999999999999</v>
      </c>
      <c r="AR1015" s="205">
        <f t="shared" ca="1" si="416"/>
        <v>15.403600000000001</v>
      </c>
      <c r="AS1015" s="45" t="b">
        <f t="shared" ca="1" si="417"/>
        <v>0</v>
      </c>
      <c r="AT1015">
        <f t="shared" ca="1" si="418"/>
        <v>8</v>
      </c>
      <c r="AU1015" t="b">
        <f t="shared" ca="1" si="434"/>
        <v>0</v>
      </c>
      <c r="AV1015" t="b">
        <f t="shared" ca="1" si="435"/>
        <v>0</v>
      </c>
      <c r="AW1015" s="266" t="b">
        <f t="shared" ca="1" si="436"/>
        <v>0</v>
      </c>
      <c r="AX1015" s="266" t="b">
        <f t="shared" ca="1" si="437"/>
        <v>1</v>
      </c>
      <c r="AY1015" s="266" t="b">
        <f t="shared" ca="1" si="438"/>
        <v>0</v>
      </c>
    </row>
    <row r="1016" spans="1:51" x14ac:dyDescent="0.25">
      <c r="A1016">
        <v>984</v>
      </c>
      <c r="B1016" s="163">
        <f ca="1">OFFSET(InputPriceData!B$15,CalculationsAndCharts!$A1016+$A$11,0,1,1)</f>
        <v>40585</v>
      </c>
      <c r="C1016" s="3">
        <f ca="1">OFFSET(InputPriceData!G$15,CalculationsAndCharts!$A1016+$A$11,IF($C$7,8,0),1,1)</f>
        <v>394300</v>
      </c>
      <c r="D1016" s="4">
        <f ca="1">OFFSET(InputPriceData!C$15,CalculationsAndCharts!$A1016+$A$11,IF($C$7,8,0),1,1)</f>
        <v>15.88</v>
      </c>
      <c r="E1016" s="4">
        <f ca="1">OFFSET(InputPriceData!D$15,CalculationsAndCharts!$A1016+$A$11,IF($C$7,8,0),1,1)</f>
        <v>16.149999999999999</v>
      </c>
      <c r="F1016" s="4">
        <f ca="1">OFFSET(InputPriceData!E$15,CalculationsAndCharts!$A1016+$A$11,IF($C$7,8,0),1,1)</f>
        <v>15.69</v>
      </c>
      <c r="G1016" s="4">
        <f ca="1">OFFSET(InputPriceData!F$15,CalculationsAndCharts!$A1016+$A$11,IF($C$7,8,0),1,1)</f>
        <v>16.149999999999999</v>
      </c>
      <c r="H1016" s="128"/>
      <c r="I1016" s="128"/>
      <c r="K1016" s="124"/>
      <c r="L1016" s="279"/>
      <c r="M1016" s="281"/>
      <c r="N1016" s="280"/>
      <c r="O1016" s="4"/>
      <c r="P1016" s="4"/>
      <c r="Q1016" s="3"/>
      <c r="S1016" s="309">
        <f t="shared" ca="1" si="419"/>
        <v>16.53</v>
      </c>
      <c r="T1016" s="309">
        <f t="shared" ca="1" si="420"/>
        <v>15.81</v>
      </c>
      <c r="U1016" s="310">
        <f t="shared" ca="1" si="412"/>
        <v>0.47222222222221916</v>
      </c>
      <c r="V1016" s="310" t="b">
        <f t="shared" ca="1" si="421"/>
        <v>0</v>
      </c>
      <c r="W1016" s="3" t="b">
        <f t="shared" ca="1" si="422"/>
        <v>0</v>
      </c>
      <c r="X1016" s="3" t="str">
        <f t="shared" ca="1" si="423"/>
        <v/>
      </c>
      <c r="Y1016" s="3" t="str">
        <f t="shared" ca="1" si="413"/>
        <v/>
      </c>
      <c r="Z1016" s="3" t="str">
        <f t="shared" ca="1" si="424"/>
        <v/>
      </c>
      <c r="AA1016" s="3" t="str">
        <f t="shared" ca="1" si="425"/>
        <v/>
      </c>
      <c r="AB1016" s="205">
        <f t="shared" ca="1" si="426"/>
        <v>7732</v>
      </c>
      <c r="AC1016" s="205">
        <f t="shared" ca="1" si="427"/>
        <v>119</v>
      </c>
      <c r="AD1016" s="205">
        <f t="shared" ca="1" si="414"/>
        <v>64.974789915966383</v>
      </c>
      <c r="AE1016" s="205">
        <f t="shared" ca="1" si="415"/>
        <v>14.974789915966383</v>
      </c>
      <c r="AF1016" s="205">
        <f t="shared" ca="1" si="428"/>
        <v>2.9949579831932769</v>
      </c>
      <c r="AG1016" s="205"/>
      <c r="AH1016" s="205"/>
      <c r="AI1016" s="205"/>
      <c r="AJ1016" s="205"/>
      <c r="AK1016" s="4"/>
      <c r="AL1016" s="4"/>
      <c r="AM1016" s="309">
        <f t="shared" ca="1" si="429"/>
        <v>16.53</v>
      </c>
      <c r="AN1016" s="309">
        <f t="shared" ca="1" si="430"/>
        <v>15.81</v>
      </c>
      <c r="AO1016" s="310">
        <f t="shared" ca="1" si="431"/>
        <v>0.47222222222221916</v>
      </c>
      <c r="AP1016" s="310" t="b">
        <f t="shared" ca="1" si="432"/>
        <v>0</v>
      </c>
      <c r="AQ1016" s="309">
        <f t="shared" ca="1" si="433"/>
        <v>0.47639999999999999</v>
      </c>
      <c r="AR1016" s="205">
        <f t="shared" ca="1" si="416"/>
        <v>15.403600000000001</v>
      </c>
      <c r="AS1016" s="45" t="b">
        <f t="shared" ca="1" si="417"/>
        <v>0</v>
      </c>
      <c r="AT1016">
        <f t="shared" ca="1" si="418"/>
        <v>7</v>
      </c>
      <c r="AU1016" t="b">
        <f t="shared" ca="1" si="434"/>
        <v>0</v>
      </c>
      <c r="AV1016" t="b">
        <f t="shared" ca="1" si="435"/>
        <v>0</v>
      </c>
      <c r="AW1016" s="266" t="b">
        <f t="shared" ca="1" si="436"/>
        <v>0</v>
      </c>
      <c r="AX1016" s="266" t="b">
        <f t="shared" ca="1" si="437"/>
        <v>1</v>
      </c>
      <c r="AY1016" s="266" t="b">
        <f t="shared" ca="1" si="438"/>
        <v>0</v>
      </c>
    </row>
    <row r="1017" spans="1:51" x14ac:dyDescent="0.25">
      <c r="A1017">
        <v>985</v>
      </c>
      <c r="B1017" s="163">
        <f ca="1">OFFSET(InputPriceData!B$15,CalculationsAndCharts!$A1017+$A$11,0,1,1)</f>
        <v>40584</v>
      </c>
      <c r="C1017" s="3">
        <f ca="1">OFFSET(InputPriceData!G$15,CalculationsAndCharts!$A1017+$A$11,IF($C$7,8,0),1,1)</f>
        <v>331900</v>
      </c>
      <c r="D1017" s="4">
        <f ca="1">OFFSET(InputPriceData!C$15,CalculationsAndCharts!$A1017+$A$11,IF($C$7,8,0),1,1)</f>
        <v>15.8</v>
      </c>
      <c r="E1017" s="4">
        <f ca="1">OFFSET(InputPriceData!D$15,CalculationsAndCharts!$A1017+$A$11,IF($C$7,8,0),1,1)</f>
        <v>16</v>
      </c>
      <c r="F1017" s="4">
        <f ca="1">OFFSET(InputPriceData!E$15,CalculationsAndCharts!$A1017+$A$11,IF($C$7,8,0),1,1)</f>
        <v>15.8</v>
      </c>
      <c r="G1017" s="4">
        <f ca="1">OFFSET(InputPriceData!F$15,CalculationsAndCharts!$A1017+$A$11,IF($C$7,8,0),1,1)</f>
        <v>15.9</v>
      </c>
      <c r="H1017" s="128"/>
      <c r="I1017" s="128"/>
      <c r="K1017" s="124"/>
      <c r="L1017" s="279"/>
      <c r="M1017" s="281"/>
      <c r="N1017" s="280"/>
      <c r="O1017" s="4"/>
      <c r="P1017" s="4"/>
      <c r="Q1017" s="3"/>
      <c r="S1017" s="309">
        <f t="shared" ca="1" si="419"/>
        <v>16.53</v>
      </c>
      <c r="T1017" s="309">
        <f t="shared" ca="1" si="420"/>
        <v>15.81</v>
      </c>
      <c r="U1017" s="310">
        <f t="shared" ca="1" si="412"/>
        <v>0.12499999999999969</v>
      </c>
      <c r="V1017" s="310" t="b">
        <f t="shared" ca="1" si="421"/>
        <v>0</v>
      </c>
      <c r="W1017" s="3" t="b">
        <f t="shared" ca="1" si="422"/>
        <v>1</v>
      </c>
      <c r="X1017" s="3">
        <f t="shared" ca="1" si="423"/>
        <v>16.07</v>
      </c>
      <c r="Y1017" s="3">
        <f t="shared" ca="1" si="413"/>
        <v>-1.0578718108276286</v>
      </c>
      <c r="Z1017" s="3">
        <f t="shared" ca="1" si="424"/>
        <v>-1.0578718108276286</v>
      </c>
      <c r="AA1017" s="3">
        <f t="shared" ca="1" si="425"/>
        <v>44</v>
      </c>
      <c r="AB1017" s="205">
        <f t="shared" ca="1" si="426"/>
        <v>7732</v>
      </c>
      <c r="AC1017" s="205">
        <f t="shared" ca="1" si="427"/>
        <v>119</v>
      </c>
      <c r="AD1017" s="205">
        <f t="shared" ca="1" si="414"/>
        <v>64.974789915966383</v>
      </c>
      <c r="AE1017" s="205">
        <f t="shared" ca="1" si="415"/>
        <v>14.974789915966383</v>
      </c>
      <c r="AF1017" s="205">
        <f t="shared" ca="1" si="428"/>
        <v>2.9949579831932769</v>
      </c>
      <c r="AG1017" s="205"/>
      <c r="AH1017" s="205"/>
      <c r="AI1017" s="205"/>
      <c r="AJ1017" s="205"/>
      <c r="AK1017" s="4"/>
      <c r="AL1017" s="4"/>
      <c r="AM1017" s="309">
        <f t="shared" ca="1" si="429"/>
        <v>16.53</v>
      </c>
      <c r="AN1017" s="309">
        <f t="shared" ca="1" si="430"/>
        <v>15.81</v>
      </c>
      <c r="AO1017" s="310">
        <f t="shared" ca="1" si="431"/>
        <v>0.12499999999999969</v>
      </c>
      <c r="AP1017" s="310" t="b">
        <f t="shared" ca="1" si="432"/>
        <v>0</v>
      </c>
      <c r="AQ1017" s="309">
        <f t="shared" ca="1" si="433"/>
        <v>0.47639999999999999</v>
      </c>
      <c r="AR1017" s="205">
        <f t="shared" ca="1" si="416"/>
        <v>15.403600000000001</v>
      </c>
      <c r="AS1017" s="45" t="b">
        <f t="shared" ca="1" si="417"/>
        <v>0</v>
      </c>
      <c r="AT1017">
        <f t="shared" ca="1" si="418"/>
        <v>6</v>
      </c>
      <c r="AU1017" t="b">
        <f t="shared" ca="1" si="434"/>
        <v>0</v>
      </c>
      <c r="AV1017" t="b">
        <f t="shared" ca="1" si="435"/>
        <v>0</v>
      </c>
      <c r="AW1017" s="266" t="b">
        <f t="shared" ca="1" si="436"/>
        <v>0</v>
      </c>
      <c r="AX1017" s="266" t="b">
        <f t="shared" ca="1" si="437"/>
        <v>1</v>
      </c>
      <c r="AY1017" s="266" t="b">
        <f t="shared" ca="1" si="438"/>
        <v>0</v>
      </c>
    </row>
    <row r="1018" spans="1:51" x14ac:dyDescent="0.25">
      <c r="A1018">
        <v>986</v>
      </c>
      <c r="B1018" s="163">
        <f ca="1">OFFSET(InputPriceData!B$15,CalculationsAndCharts!$A1018+$A$11,0,1,1)</f>
        <v>40583</v>
      </c>
      <c r="C1018" s="3">
        <f ca="1">OFFSET(InputPriceData!G$15,CalculationsAndCharts!$A1018+$A$11,IF($C$7,8,0),1,1)</f>
        <v>301500</v>
      </c>
      <c r="D1018" s="4">
        <f ca="1">OFFSET(InputPriceData!C$15,CalculationsAndCharts!$A1018+$A$11,IF($C$7,8,0),1,1)</f>
        <v>15.91</v>
      </c>
      <c r="E1018" s="4">
        <f ca="1">OFFSET(InputPriceData!D$15,CalculationsAndCharts!$A1018+$A$11,IF($C$7,8,0),1,1)</f>
        <v>15.96</v>
      </c>
      <c r="F1018" s="4">
        <f ca="1">OFFSET(InputPriceData!E$15,CalculationsAndCharts!$A1018+$A$11,IF($C$7,8,0),1,1)</f>
        <v>15.81</v>
      </c>
      <c r="G1018" s="4">
        <f ca="1">OFFSET(InputPriceData!F$15,CalculationsAndCharts!$A1018+$A$11,IF($C$7,8,0),1,1)</f>
        <v>15.92</v>
      </c>
      <c r="H1018" s="128"/>
      <c r="I1018" s="128"/>
      <c r="K1018" s="124"/>
      <c r="L1018" s="279"/>
      <c r="M1018" s="281"/>
      <c r="N1018" s="280"/>
      <c r="O1018" s="4"/>
      <c r="P1018" s="4"/>
      <c r="Q1018" s="3"/>
      <c r="S1018" s="309">
        <f t="shared" ca="1" si="419"/>
        <v>16.53</v>
      </c>
      <c r="T1018" s="309">
        <f t="shared" ca="1" si="420"/>
        <v>15.81</v>
      </c>
      <c r="U1018" s="310">
        <f t="shared" ca="1" si="412"/>
        <v>0.15277777777777685</v>
      </c>
      <c r="V1018" s="310" t="b">
        <f t="shared" ca="1" si="421"/>
        <v>0</v>
      </c>
      <c r="W1018" s="3" t="b">
        <f t="shared" ca="1" si="422"/>
        <v>0</v>
      </c>
      <c r="X1018" s="3" t="str">
        <f t="shared" ca="1" si="423"/>
        <v/>
      </c>
      <c r="Y1018" s="3" t="str">
        <f t="shared" ca="1" si="413"/>
        <v/>
      </c>
      <c r="Z1018" s="3" t="str">
        <f t="shared" ca="1" si="424"/>
        <v/>
      </c>
      <c r="AA1018" s="3" t="str">
        <f t="shared" ca="1" si="425"/>
        <v/>
      </c>
      <c r="AB1018" s="205">
        <f t="shared" ca="1" si="426"/>
        <v>7688</v>
      </c>
      <c r="AC1018" s="205">
        <f t="shared" ca="1" si="427"/>
        <v>118</v>
      </c>
      <c r="AD1018" s="205">
        <f t="shared" ca="1" si="414"/>
        <v>65.152542372881356</v>
      </c>
      <c r="AE1018" s="205">
        <f t="shared" ca="1" si="415"/>
        <v>15.152542372881356</v>
      </c>
      <c r="AF1018" s="205">
        <f t="shared" ca="1" si="428"/>
        <v>3.0305084745762714</v>
      </c>
      <c r="AG1018" s="205"/>
      <c r="AH1018" s="205"/>
      <c r="AI1018" s="205"/>
      <c r="AJ1018" s="205"/>
      <c r="AK1018" s="4"/>
      <c r="AL1018" s="4"/>
      <c r="AM1018" s="309">
        <f t="shared" ca="1" si="429"/>
        <v>16.53</v>
      </c>
      <c r="AN1018" s="309">
        <f t="shared" ca="1" si="430"/>
        <v>15.81</v>
      </c>
      <c r="AO1018" s="310">
        <f t="shared" ca="1" si="431"/>
        <v>0.15277777777777685</v>
      </c>
      <c r="AP1018" s="310" t="b">
        <f t="shared" ca="1" si="432"/>
        <v>0</v>
      </c>
      <c r="AQ1018" s="309">
        <f t="shared" ca="1" si="433"/>
        <v>0.47639999999999999</v>
      </c>
      <c r="AR1018" s="205">
        <f t="shared" ca="1" si="416"/>
        <v>15.403600000000001</v>
      </c>
      <c r="AS1018" s="45" t="b">
        <f t="shared" ca="1" si="417"/>
        <v>0</v>
      </c>
      <c r="AT1018">
        <f t="shared" ca="1" si="418"/>
        <v>5</v>
      </c>
      <c r="AU1018" t="b">
        <f t="shared" ca="1" si="434"/>
        <v>0</v>
      </c>
      <c r="AV1018" t="b">
        <f t="shared" ca="1" si="435"/>
        <v>0</v>
      </c>
      <c r="AW1018" s="266" t="b">
        <f t="shared" ca="1" si="436"/>
        <v>0</v>
      </c>
      <c r="AX1018" s="266" t="b">
        <f t="shared" ca="1" si="437"/>
        <v>1</v>
      </c>
      <c r="AY1018" s="266" t="b">
        <f t="shared" ca="1" si="438"/>
        <v>0</v>
      </c>
    </row>
    <row r="1019" spans="1:51" x14ac:dyDescent="0.25">
      <c r="A1019">
        <v>987</v>
      </c>
      <c r="B1019" s="163">
        <f ca="1">OFFSET(InputPriceData!B$15,CalculationsAndCharts!$A1019+$A$11,0,1,1)</f>
        <v>40582</v>
      </c>
      <c r="C1019" s="3">
        <f ca="1">OFFSET(InputPriceData!G$15,CalculationsAndCharts!$A1019+$A$11,IF($C$7,8,0),1,1)</f>
        <v>261400</v>
      </c>
      <c r="D1019" s="4">
        <f ca="1">OFFSET(InputPriceData!C$15,CalculationsAndCharts!$A1019+$A$11,IF($C$7,8,0),1,1)</f>
        <v>15.85</v>
      </c>
      <c r="E1019" s="4">
        <f ca="1">OFFSET(InputPriceData!D$15,CalculationsAndCharts!$A1019+$A$11,IF($C$7,8,0),1,1)</f>
        <v>15.95</v>
      </c>
      <c r="F1019" s="4">
        <f ca="1">OFFSET(InputPriceData!E$15,CalculationsAndCharts!$A1019+$A$11,IF($C$7,8,0),1,1)</f>
        <v>15.75</v>
      </c>
      <c r="G1019" s="4">
        <f ca="1">OFFSET(InputPriceData!F$15,CalculationsAndCharts!$A1019+$A$11,IF($C$7,8,0),1,1)</f>
        <v>15.92</v>
      </c>
      <c r="H1019" s="128"/>
      <c r="I1019" s="128"/>
      <c r="K1019" s="124"/>
      <c r="L1019" s="279"/>
      <c r="M1019" s="281"/>
      <c r="N1019" s="280"/>
      <c r="O1019" s="4"/>
      <c r="P1019" s="4"/>
      <c r="Q1019" s="3"/>
      <c r="S1019" s="309">
        <f t="shared" ca="1" si="419"/>
        <v>16.53</v>
      </c>
      <c r="T1019" s="309">
        <f t="shared" ca="1" si="420"/>
        <v>15.81</v>
      </c>
      <c r="U1019" s="310">
        <f t="shared" ca="1" si="412"/>
        <v>0.15277777777777685</v>
      </c>
      <c r="V1019" s="310" t="b">
        <f t="shared" ca="1" si="421"/>
        <v>0</v>
      </c>
      <c r="W1019" s="3" t="b">
        <f t="shared" ca="1" si="422"/>
        <v>0</v>
      </c>
      <c r="X1019" s="3" t="str">
        <f t="shared" ca="1" si="423"/>
        <v/>
      </c>
      <c r="Y1019" s="3" t="str">
        <f t="shared" ca="1" si="413"/>
        <v/>
      </c>
      <c r="Z1019" s="3" t="str">
        <f t="shared" ca="1" si="424"/>
        <v/>
      </c>
      <c r="AA1019" s="3" t="str">
        <f t="shared" ca="1" si="425"/>
        <v/>
      </c>
      <c r="AB1019" s="205">
        <f t="shared" ca="1" si="426"/>
        <v>7688</v>
      </c>
      <c r="AC1019" s="205">
        <f t="shared" ca="1" si="427"/>
        <v>118</v>
      </c>
      <c r="AD1019" s="205">
        <f t="shared" ca="1" si="414"/>
        <v>65.152542372881356</v>
      </c>
      <c r="AE1019" s="205">
        <f t="shared" ca="1" si="415"/>
        <v>15.152542372881356</v>
      </c>
      <c r="AF1019" s="205">
        <f t="shared" ca="1" si="428"/>
        <v>3.0305084745762714</v>
      </c>
      <c r="AG1019" s="205"/>
      <c r="AH1019" s="205"/>
      <c r="AI1019" s="205"/>
      <c r="AJ1019" s="205"/>
      <c r="AK1019" s="4"/>
      <c r="AL1019" s="4"/>
      <c r="AM1019" s="309">
        <f t="shared" ca="1" si="429"/>
        <v>16.53</v>
      </c>
      <c r="AN1019" s="309">
        <f t="shared" ca="1" si="430"/>
        <v>15.81</v>
      </c>
      <c r="AO1019" s="310">
        <f t="shared" ca="1" si="431"/>
        <v>0.15277777777777685</v>
      </c>
      <c r="AP1019" s="310" t="b">
        <f t="shared" ca="1" si="432"/>
        <v>0</v>
      </c>
      <c r="AQ1019" s="309">
        <f t="shared" ca="1" si="433"/>
        <v>0.47639999999999999</v>
      </c>
      <c r="AR1019" s="205">
        <f t="shared" ca="1" si="416"/>
        <v>15.403600000000001</v>
      </c>
      <c r="AS1019" s="45" t="b">
        <f t="shared" ca="1" si="417"/>
        <v>0</v>
      </c>
      <c r="AT1019">
        <f t="shared" ca="1" si="418"/>
        <v>4</v>
      </c>
      <c r="AU1019" t="b">
        <f t="shared" ca="1" si="434"/>
        <v>0</v>
      </c>
      <c r="AV1019" t="b">
        <f t="shared" ca="1" si="435"/>
        <v>0</v>
      </c>
      <c r="AW1019" s="266" t="b">
        <f t="shared" ca="1" si="436"/>
        <v>0</v>
      </c>
      <c r="AX1019" s="266" t="b">
        <f t="shared" ca="1" si="437"/>
        <v>1</v>
      </c>
      <c r="AY1019" s="266" t="b">
        <f t="shared" ca="1" si="438"/>
        <v>0</v>
      </c>
    </row>
    <row r="1020" spans="1:51" x14ac:dyDescent="0.25">
      <c r="A1020">
        <v>988</v>
      </c>
      <c r="B1020" s="163">
        <f ca="1">OFFSET(InputPriceData!B$15,CalculationsAndCharts!$A1020+$A$11,0,1,1)</f>
        <v>40581</v>
      </c>
      <c r="C1020" s="3">
        <f ca="1">OFFSET(InputPriceData!G$15,CalculationsAndCharts!$A1020+$A$11,IF($C$7,8,0),1,1)</f>
        <v>522000</v>
      </c>
      <c r="D1020" s="4">
        <f ca="1">OFFSET(InputPriceData!C$15,CalculationsAndCharts!$A1020+$A$11,IF($C$7,8,0),1,1)</f>
        <v>16.010000000000002</v>
      </c>
      <c r="E1020" s="4">
        <f ca="1">OFFSET(InputPriceData!D$15,CalculationsAndCharts!$A1020+$A$11,IF($C$7,8,0),1,1)</f>
        <v>16.04</v>
      </c>
      <c r="F1020" s="4">
        <f ca="1">OFFSET(InputPriceData!E$15,CalculationsAndCharts!$A1020+$A$11,IF($C$7,8,0),1,1)</f>
        <v>15.75</v>
      </c>
      <c r="G1020" s="4">
        <f ca="1">OFFSET(InputPriceData!F$15,CalculationsAndCharts!$A1020+$A$11,IF($C$7,8,0),1,1)</f>
        <v>15.91</v>
      </c>
      <c r="H1020" s="128"/>
      <c r="I1020" s="128"/>
      <c r="K1020" s="124"/>
      <c r="L1020" s="279"/>
      <c r="M1020" s="281"/>
      <c r="N1020" s="280"/>
      <c r="O1020" s="4"/>
      <c r="P1020" s="4"/>
      <c r="Q1020" s="3"/>
      <c r="S1020" s="309">
        <f t="shared" ca="1" si="419"/>
        <v>16.559999999999999</v>
      </c>
      <c r="T1020" s="309">
        <f t="shared" ca="1" si="420"/>
        <v>15.81</v>
      </c>
      <c r="U1020" s="310">
        <f t="shared" ca="1" si="412"/>
        <v>0.13333333333333316</v>
      </c>
      <c r="V1020" s="310" t="b">
        <f t="shared" ca="1" si="421"/>
        <v>0</v>
      </c>
      <c r="W1020" s="3" t="b">
        <f t="shared" ca="1" si="422"/>
        <v>0</v>
      </c>
      <c r="X1020" s="3" t="str">
        <f t="shared" ca="1" si="423"/>
        <v/>
      </c>
      <c r="Y1020" s="3" t="str">
        <f t="shared" ca="1" si="413"/>
        <v/>
      </c>
      <c r="Z1020" s="3" t="str">
        <f t="shared" ca="1" si="424"/>
        <v/>
      </c>
      <c r="AA1020" s="3" t="str">
        <f t="shared" ca="1" si="425"/>
        <v/>
      </c>
      <c r="AB1020" s="205">
        <f t="shared" ca="1" si="426"/>
        <v>7688</v>
      </c>
      <c r="AC1020" s="205">
        <f t="shared" ca="1" si="427"/>
        <v>118</v>
      </c>
      <c r="AD1020" s="205">
        <f t="shared" ca="1" si="414"/>
        <v>65.152542372881356</v>
      </c>
      <c r="AE1020" s="205">
        <f t="shared" ca="1" si="415"/>
        <v>15.152542372881356</v>
      </c>
      <c r="AF1020" s="205">
        <f t="shared" ca="1" si="428"/>
        <v>3.0305084745762714</v>
      </c>
      <c r="AG1020" s="205"/>
      <c r="AH1020" s="205"/>
      <c r="AI1020" s="205"/>
      <c r="AJ1020" s="205"/>
      <c r="AK1020" s="4"/>
      <c r="AL1020" s="4"/>
      <c r="AM1020" s="309">
        <f t="shared" ca="1" si="429"/>
        <v>16.53</v>
      </c>
      <c r="AN1020" s="309">
        <f t="shared" ca="1" si="430"/>
        <v>15.81</v>
      </c>
      <c r="AO1020" s="310">
        <f t="shared" ca="1" si="431"/>
        <v>0.13888888888888828</v>
      </c>
      <c r="AP1020" s="310" t="b">
        <f t="shared" ca="1" si="432"/>
        <v>0</v>
      </c>
      <c r="AQ1020" s="309">
        <f t="shared" ca="1" si="433"/>
        <v>0.47639999999999999</v>
      </c>
      <c r="AR1020" s="205">
        <f t="shared" ca="1" si="416"/>
        <v>15.403600000000001</v>
      </c>
      <c r="AS1020" s="45" t="b">
        <f t="shared" ca="1" si="417"/>
        <v>0</v>
      </c>
      <c r="AT1020">
        <f t="shared" ca="1" si="418"/>
        <v>3</v>
      </c>
      <c r="AU1020" t="b">
        <f t="shared" ca="1" si="434"/>
        <v>0</v>
      </c>
      <c r="AV1020" t="b">
        <f t="shared" ca="1" si="435"/>
        <v>0</v>
      </c>
      <c r="AW1020" s="266" t="b">
        <f t="shared" ca="1" si="436"/>
        <v>0</v>
      </c>
      <c r="AX1020" s="266" t="b">
        <f t="shared" ca="1" si="437"/>
        <v>1</v>
      </c>
      <c r="AY1020" s="266" t="b">
        <f t="shared" ca="1" si="438"/>
        <v>0</v>
      </c>
    </row>
    <row r="1021" spans="1:51" x14ac:dyDescent="0.25">
      <c r="A1021">
        <v>989</v>
      </c>
      <c r="B1021" s="163">
        <f ca="1">OFFSET(InputPriceData!B$15,CalculationsAndCharts!$A1021+$A$11,0,1,1)</f>
        <v>40578</v>
      </c>
      <c r="C1021" s="3">
        <f ca="1">OFFSET(InputPriceData!G$15,CalculationsAndCharts!$A1021+$A$11,IF($C$7,8,0),1,1)</f>
        <v>425000</v>
      </c>
      <c r="D1021" s="4">
        <f ca="1">OFFSET(InputPriceData!C$15,CalculationsAndCharts!$A1021+$A$11,IF($C$7,8,0),1,1)</f>
        <v>16.05</v>
      </c>
      <c r="E1021" s="4">
        <f ca="1">OFFSET(InputPriceData!D$15,CalculationsAndCharts!$A1021+$A$11,IF($C$7,8,0),1,1)</f>
        <v>16.09</v>
      </c>
      <c r="F1021" s="4">
        <f ca="1">OFFSET(InputPriceData!E$15,CalculationsAndCharts!$A1021+$A$11,IF($C$7,8,0),1,1)</f>
        <v>15.82</v>
      </c>
      <c r="G1021" s="4">
        <f ca="1">OFFSET(InputPriceData!F$15,CalculationsAndCharts!$A1021+$A$11,IF($C$7,8,0),1,1)</f>
        <v>15.97</v>
      </c>
      <c r="H1021" s="128"/>
      <c r="I1021" s="128"/>
      <c r="K1021" s="124"/>
      <c r="L1021" s="279"/>
      <c r="M1021" s="281"/>
      <c r="N1021" s="280"/>
      <c r="O1021" s="4"/>
      <c r="P1021" s="4"/>
      <c r="Q1021" s="3"/>
      <c r="S1021" s="309">
        <f t="shared" ca="1" si="419"/>
        <v>16.559999999999999</v>
      </c>
      <c r="T1021" s="309">
        <f t="shared" ca="1" si="420"/>
        <v>15.81</v>
      </c>
      <c r="U1021" s="310">
        <f t="shared" ca="1" si="412"/>
        <v>0.21333333333333404</v>
      </c>
      <c r="V1021" s="310" t="b">
        <f t="shared" ca="1" si="421"/>
        <v>0</v>
      </c>
      <c r="W1021" s="3" t="b">
        <f t="shared" ca="1" si="422"/>
        <v>0</v>
      </c>
      <c r="X1021" s="3" t="str">
        <f t="shared" ca="1" si="423"/>
        <v/>
      </c>
      <c r="Y1021" s="3" t="str">
        <f t="shared" ca="1" si="413"/>
        <v/>
      </c>
      <c r="Z1021" s="3" t="str">
        <f t="shared" ca="1" si="424"/>
        <v/>
      </c>
      <c r="AA1021" s="3" t="str">
        <f t="shared" ca="1" si="425"/>
        <v/>
      </c>
      <c r="AB1021" s="205">
        <f t="shared" ca="1" si="426"/>
        <v>7688</v>
      </c>
      <c r="AC1021" s="205">
        <f t="shared" ca="1" si="427"/>
        <v>118</v>
      </c>
      <c r="AD1021" s="205">
        <f t="shared" ca="1" si="414"/>
        <v>65.152542372881356</v>
      </c>
      <c r="AE1021" s="205">
        <f t="shared" ca="1" si="415"/>
        <v>15.152542372881356</v>
      </c>
      <c r="AF1021" s="205">
        <f t="shared" ca="1" si="428"/>
        <v>3.0305084745762714</v>
      </c>
      <c r="AG1021" s="205"/>
      <c r="AH1021" s="205"/>
      <c r="AI1021" s="205"/>
      <c r="AJ1021" s="205"/>
      <c r="AK1021" s="4"/>
      <c r="AL1021" s="4"/>
      <c r="AM1021" s="309">
        <f t="shared" ca="1" si="429"/>
        <v>16.53</v>
      </c>
      <c r="AN1021" s="309">
        <f t="shared" ca="1" si="430"/>
        <v>15.81</v>
      </c>
      <c r="AO1021" s="310">
        <f t="shared" ca="1" si="431"/>
        <v>0.22222222222222221</v>
      </c>
      <c r="AP1021" s="310" t="b">
        <f t="shared" ca="1" si="432"/>
        <v>0</v>
      </c>
      <c r="AQ1021" s="309">
        <f t="shared" ca="1" si="433"/>
        <v>0.47639999999999999</v>
      </c>
      <c r="AR1021" s="205">
        <f t="shared" ca="1" si="416"/>
        <v>15.403600000000001</v>
      </c>
      <c r="AS1021" s="45" t="b">
        <f t="shared" ca="1" si="417"/>
        <v>0</v>
      </c>
      <c r="AT1021">
        <f t="shared" ca="1" si="418"/>
        <v>2</v>
      </c>
      <c r="AU1021" t="b">
        <f t="shared" ca="1" si="434"/>
        <v>0</v>
      </c>
      <c r="AV1021" t="b">
        <f t="shared" ca="1" si="435"/>
        <v>0</v>
      </c>
      <c r="AW1021" s="266" t="b">
        <f t="shared" ca="1" si="436"/>
        <v>0</v>
      </c>
      <c r="AX1021" s="266" t="b">
        <f t="shared" ca="1" si="437"/>
        <v>1</v>
      </c>
      <c r="AY1021" s="266" t="b">
        <f t="shared" ca="1" si="438"/>
        <v>0</v>
      </c>
    </row>
    <row r="1022" spans="1:51" x14ac:dyDescent="0.25">
      <c r="A1022">
        <v>990</v>
      </c>
      <c r="B1022" s="163">
        <f ca="1">OFFSET(InputPriceData!B$15,CalculationsAndCharts!$A1022+$A$11,0,1,1)</f>
        <v>40577</v>
      </c>
      <c r="C1022" s="3">
        <f ca="1">OFFSET(InputPriceData!G$15,CalculationsAndCharts!$A1022+$A$11,IF($C$7,8,0),1,1)</f>
        <v>426600</v>
      </c>
      <c r="D1022" s="4">
        <f ca="1">OFFSET(InputPriceData!C$15,CalculationsAndCharts!$A1022+$A$11,IF($C$7,8,0),1,1)</f>
        <v>15.88</v>
      </c>
      <c r="E1022" s="4">
        <f ca="1">OFFSET(InputPriceData!D$15,CalculationsAndCharts!$A1022+$A$11,IF($C$7,8,0),1,1)</f>
        <v>16.05</v>
      </c>
      <c r="F1022" s="4">
        <f ca="1">OFFSET(InputPriceData!E$15,CalculationsAndCharts!$A1022+$A$11,IF($C$7,8,0),1,1)</f>
        <v>15.76</v>
      </c>
      <c r="G1022" s="4">
        <f ca="1">OFFSET(InputPriceData!F$15,CalculationsAndCharts!$A1022+$A$11,IF($C$7,8,0),1,1)</f>
        <v>15.97</v>
      </c>
      <c r="H1022" s="128"/>
      <c r="I1022" s="128"/>
      <c r="K1022" s="124"/>
      <c r="L1022" s="279"/>
      <c r="M1022" s="281"/>
      <c r="N1022" s="280"/>
      <c r="O1022" s="4"/>
      <c r="P1022" s="4"/>
      <c r="Q1022" s="3"/>
      <c r="S1022" s="309">
        <f t="shared" ca="1" si="419"/>
        <v>16.579999999999998</v>
      </c>
      <c r="T1022" s="309">
        <f t="shared" ca="1" si="420"/>
        <v>15.81</v>
      </c>
      <c r="U1022" s="310">
        <f t="shared" ca="1" si="412"/>
        <v>0.20779220779220858</v>
      </c>
      <c r="V1022" s="310" t="b">
        <f t="shared" ca="1" si="421"/>
        <v>0</v>
      </c>
      <c r="W1022" s="3" t="b">
        <f t="shared" ca="1" si="422"/>
        <v>0</v>
      </c>
      <c r="X1022" s="3" t="str">
        <f t="shared" ca="1" si="423"/>
        <v/>
      </c>
      <c r="Y1022" s="3" t="str">
        <f t="shared" ca="1" si="413"/>
        <v/>
      </c>
      <c r="Z1022" s="3" t="str">
        <f t="shared" ca="1" si="424"/>
        <v/>
      </c>
      <c r="AA1022" s="3" t="str">
        <f t="shared" ca="1" si="425"/>
        <v/>
      </c>
      <c r="AB1022" s="205">
        <f t="shared" ca="1" si="426"/>
        <v>7688</v>
      </c>
      <c r="AC1022" s="205">
        <f t="shared" ca="1" si="427"/>
        <v>118</v>
      </c>
      <c r="AD1022" s="205">
        <f t="shared" ca="1" si="414"/>
        <v>65.152542372881356</v>
      </c>
      <c r="AE1022" s="205">
        <f t="shared" ca="1" si="415"/>
        <v>15.152542372881356</v>
      </c>
      <c r="AF1022" s="205">
        <f t="shared" ca="1" si="428"/>
        <v>3.0305084745762714</v>
      </c>
      <c r="AG1022" s="205"/>
      <c r="AH1022" s="205"/>
      <c r="AI1022" s="205"/>
      <c r="AJ1022" s="205"/>
      <c r="AK1022" s="4"/>
      <c r="AL1022" s="4"/>
      <c r="AM1022" s="309">
        <f t="shared" ca="1" si="429"/>
        <v>16.559999999999999</v>
      </c>
      <c r="AN1022" s="309">
        <f t="shared" ca="1" si="430"/>
        <v>15.81</v>
      </c>
      <c r="AO1022" s="310">
        <f t="shared" ca="1" si="431"/>
        <v>0.21333333333333404</v>
      </c>
      <c r="AP1022" s="310" t="b">
        <f t="shared" ca="1" si="432"/>
        <v>0</v>
      </c>
      <c r="AQ1022" s="309">
        <f t="shared" ca="1" si="433"/>
        <v>0.47639999999999999</v>
      </c>
      <c r="AR1022" s="205">
        <f t="shared" ca="1" si="416"/>
        <v>15.403600000000001</v>
      </c>
      <c r="AS1022" s="45" t="b">
        <f t="shared" ca="1" si="417"/>
        <v>0</v>
      </c>
      <c r="AT1022">
        <f t="shared" ca="1" si="418"/>
        <v>1</v>
      </c>
      <c r="AU1022" t="b">
        <f t="shared" ca="1" si="434"/>
        <v>0</v>
      </c>
      <c r="AV1022" t="b">
        <f t="shared" ca="1" si="435"/>
        <v>0</v>
      </c>
      <c r="AW1022" s="266" t="b">
        <f t="shared" ca="1" si="436"/>
        <v>1</v>
      </c>
      <c r="AX1022" s="266" t="b">
        <f t="shared" ca="1" si="437"/>
        <v>1</v>
      </c>
      <c r="AY1022" s="266" t="b">
        <f t="shared" ca="1" si="438"/>
        <v>0</v>
      </c>
    </row>
    <row r="1023" spans="1:51" x14ac:dyDescent="0.25">
      <c r="A1023">
        <v>991</v>
      </c>
      <c r="B1023" s="163">
        <f ca="1">OFFSET(InputPriceData!B$15,CalculationsAndCharts!$A1023+$A$11,0,1,1)</f>
        <v>40576</v>
      </c>
      <c r="C1023" s="3">
        <f ca="1">OFFSET(InputPriceData!G$15,CalculationsAndCharts!$A1023+$A$11,IF($C$7,8,0),1,1)</f>
        <v>348300</v>
      </c>
      <c r="D1023" s="4">
        <f ca="1">OFFSET(InputPriceData!C$15,CalculationsAndCharts!$A1023+$A$11,IF($C$7,8,0),1,1)</f>
        <v>16.100000000000001</v>
      </c>
      <c r="E1023" s="4">
        <f ca="1">OFFSET(InputPriceData!D$15,CalculationsAndCharts!$A1023+$A$11,IF($C$7,8,0),1,1)</f>
        <v>16.16</v>
      </c>
      <c r="F1023" s="4">
        <f ca="1">OFFSET(InputPriceData!E$15,CalculationsAndCharts!$A1023+$A$11,IF($C$7,8,0),1,1)</f>
        <v>15.8</v>
      </c>
      <c r="G1023" s="4">
        <f ca="1">OFFSET(InputPriceData!F$15,CalculationsAndCharts!$A1023+$A$11,IF($C$7,8,0),1,1)</f>
        <v>15.81</v>
      </c>
      <c r="H1023" s="128"/>
      <c r="I1023" s="128"/>
      <c r="K1023" s="124"/>
      <c r="L1023" s="279"/>
      <c r="M1023" s="281"/>
      <c r="N1023" s="280"/>
      <c r="O1023" s="4"/>
      <c r="P1023" s="4"/>
      <c r="Q1023" s="3"/>
      <c r="S1023" s="309">
        <f t="shared" ca="1" si="419"/>
        <v>16.579999999999998</v>
      </c>
      <c r="T1023" s="309">
        <f t="shared" ca="1" si="420"/>
        <v>15.81</v>
      </c>
      <c r="U1023" s="310">
        <f t="shared" ca="1" si="412"/>
        <v>0</v>
      </c>
      <c r="V1023" s="310" t="b">
        <f t="shared" ca="1" si="421"/>
        <v>1</v>
      </c>
      <c r="W1023" s="3" t="b">
        <f t="shared" ca="1" si="422"/>
        <v>0</v>
      </c>
      <c r="X1023" s="3" t="str">
        <f t="shared" ca="1" si="423"/>
        <v/>
      </c>
      <c r="Y1023" s="3" t="str">
        <f t="shared" ca="1" si="413"/>
        <v/>
      </c>
      <c r="Z1023" s="3" t="str">
        <f t="shared" ca="1" si="424"/>
        <v/>
      </c>
      <c r="AA1023" s="3" t="str">
        <f t="shared" ca="1" si="425"/>
        <v/>
      </c>
      <c r="AB1023" s="205">
        <f t="shared" ca="1" si="426"/>
        <v>7688</v>
      </c>
      <c r="AC1023" s="205">
        <f t="shared" ca="1" si="427"/>
        <v>118</v>
      </c>
      <c r="AD1023" s="205">
        <f t="shared" ca="1" si="414"/>
        <v>65.152542372881356</v>
      </c>
      <c r="AE1023" s="205">
        <f t="shared" ca="1" si="415"/>
        <v>15.152542372881356</v>
      </c>
      <c r="AF1023" s="205">
        <f t="shared" ca="1" si="428"/>
        <v>3.0305084745762714</v>
      </c>
      <c r="AG1023" s="205"/>
      <c r="AH1023" s="205"/>
      <c r="AI1023" s="205"/>
      <c r="AJ1023" s="205"/>
      <c r="AK1023" s="4"/>
      <c r="AL1023" s="4"/>
      <c r="AM1023" s="309">
        <f t="shared" ca="1" si="429"/>
        <v>16.559999999999999</v>
      </c>
      <c r="AN1023" s="309">
        <f t="shared" ca="1" si="430"/>
        <v>15.81</v>
      </c>
      <c r="AO1023" s="310">
        <f t="shared" ca="1" si="431"/>
        <v>0</v>
      </c>
      <c r="AP1023" s="310" t="b">
        <f t="shared" ca="1" si="432"/>
        <v>1</v>
      </c>
      <c r="AQ1023" s="309">
        <f t="shared" ca="1" si="433"/>
        <v>0</v>
      </c>
      <c r="AR1023" s="205">
        <f t="shared" ca="1" si="416"/>
        <v>0</v>
      </c>
      <c r="AS1023" s="45" t="b">
        <f t="shared" ca="1" si="417"/>
        <v>0</v>
      </c>
      <c r="AT1023">
        <f t="shared" ca="1" si="418"/>
        <v>0</v>
      </c>
      <c r="AU1023" t="b">
        <f t="shared" ca="1" si="434"/>
        <v>0</v>
      </c>
      <c r="AV1023" t="b">
        <f t="shared" ca="1" si="435"/>
        <v>0</v>
      </c>
      <c r="AW1023" s="266" t="b">
        <f t="shared" ca="1" si="436"/>
        <v>0</v>
      </c>
      <c r="AX1023" s="266" t="b">
        <f t="shared" ca="1" si="437"/>
        <v>0</v>
      </c>
      <c r="AY1023" s="266" t="b">
        <f t="shared" ca="1" si="438"/>
        <v>0</v>
      </c>
    </row>
    <row r="1024" spans="1:51" x14ac:dyDescent="0.25">
      <c r="A1024">
        <v>992</v>
      </c>
      <c r="B1024" s="163">
        <f ca="1">OFFSET(InputPriceData!B$15,CalculationsAndCharts!$A1024+$A$11,0,1,1)</f>
        <v>40575</v>
      </c>
      <c r="C1024" s="3">
        <f ca="1">OFFSET(InputPriceData!G$15,CalculationsAndCharts!$A1024+$A$11,IF($C$7,8,0),1,1)</f>
        <v>469400</v>
      </c>
      <c r="D1024" s="4">
        <f ca="1">OFFSET(InputPriceData!C$15,CalculationsAndCharts!$A1024+$A$11,IF($C$7,8,0),1,1)</f>
        <v>16.07</v>
      </c>
      <c r="E1024" s="4">
        <f ca="1">OFFSET(InputPriceData!D$15,CalculationsAndCharts!$A1024+$A$11,IF($C$7,8,0),1,1)</f>
        <v>16.239999999999998</v>
      </c>
      <c r="F1024" s="4">
        <f ca="1">OFFSET(InputPriceData!E$15,CalculationsAndCharts!$A1024+$A$11,IF($C$7,8,0),1,1)</f>
        <v>16.02</v>
      </c>
      <c r="G1024" s="4">
        <f ca="1">OFFSET(InputPriceData!F$15,CalculationsAndCharts!$A1024+$A$11,IF($C$7,8,0),1,1)</f>
        <v>16.18</v>
      </c>
      <c r="H1024" s="128"/>
      <c r="I1024" s="128"/>
      <c r="K1024" s="124"/>
      <c r="L1024" s="279"/>
      <c r="M1024" s="281"/>
      <c r="N1024" s="280"/>
      <c r="O1024" s="4"/>
      <c r="P1024" s="4"/>
      <c r="Q1024" s="3"/>
      <c r="S1024" s="309">
        <f t="shared" ca="1" si="419"/>
        <v>16.579999999999998</v>
      </c>
      <c r="T1024" s="309">
        <f t="shared" ca="1" si="420"/>
        <v>15.86</v>
      </c>
      <c r="U1024" s="310">
        <f t="shared" ca="1" si="412"/>
        <v>0.44444444444444553</v>
      </c>
      <c r="V1024" s="310" t="b">
        <f t="shared" ca="1" si="421"/>
        <v>0</v>
      </c>
      <c r="W1024" s="3" t="b">
        <f t="shared" ca="1" si="422"/>
        <v>0</v>
      </c>
      <c r="X1024" s="3" t="str">
        <f t="shared" ca="1" si="423"/>
        <v/>
      </c>
      <c r="Y1024" s="3" t="str">
        <f t="shared" ca="1" si="413"/>
        <v/>
      </c>
      <c r="Z1024" s="3" t="str">
        <f t="shared" ca="1" si="424"/>
        <v/>
      </c>
      <c r="AA1024" s="3" t="str">
        <f t="shared" ca="1" si="425"/>
        <v/>
      </c>
      <c r="AB1024" s="205">
        <f t="shared" ca="1" si="426"/>
        <v>7688</v>
      </c>
      <c r="AC1024" s="205">
        <f t="shared" ca="1" si="427"/>
        <v>118</v>
      </c>
      <c r="AD1024" s="205">
        <f t="shared" ca="1" si="414"/>
        <v>65.152542372881356</v>
      </c>
      <c r="AE1024" s="205">
        <f t="shared" ca="1" si="415"/>
        <v>15.152542372881356</v>
      </c>
      <c r="AF1024" s="205">
        <f t="shared" ca="1" si="428"/>
        <v>3.0305084745762714</v>
      </c>
      <c r="AG1024" s="205"/>
      <c r="AH1024" s="205"/>
      <c r="AI1024" s="205"/>
      <c r="AJ1024" s="205"/>
      <c r="AK1024" s="4"/>
      <c r="AL1024" s="4"/>
      <c r="AM1024" s="309">
        <f t="shared" ca="1" si="429"/>
        <v>16.579999999999998</v>
      </c>
      <c r="AN1024" s="309">
        <f t="shared" ca="1" si="430"/>
        <v>15.86</v>
      </c>
      <c r="AO1024" s="310">
        <f t="shared" ca="1" si="431"/>
        <v>0.44444444444444553</v>
      </c>
      <c r="AP1024" s="310" t="b">
        <f t="shared" ca="1" si="432"/>
        <v>0</v>
      </c>
      <c r="AQ1024" s="309">
        <f t="shared" ca="1" si="433"/>
        <v>0</v>
      </c>
      <c r="AR1024" s="205">
        <f t="shared" ca="1" si="416"/>
        <v>0</v>
      </c>
      <c r="AS1024" s="45" t="b">
        <f t="shared" ca="1" si="417"/>
        <v>0</v>
      </c>
      <c r="AT1024">
        <f t="shared" ca="1" si="418"/>
        <v>0</v>
      </c>
      <c r="AU1024" t="b">
        <f t="shared" ca="1" si="434"/>
        <v>0</v>
      </c>
      <c r="AV1024" t="b">
        <f t="shared" ca="1" si="435"/>
        <v>0</v>
      </c>
      <c r="AW1024" s="266" t="b">
        <f t="shared" ca="1" si="436"/>
        <v>0</v>
      </c>
      <c r="AX1024" s="266" t="b">
        <f t="shared" ca="1" si="437"/>
        <v>0</v>
      </c>
      <c r="AY1024" s="266" t="b">
        <f t="shared" ca="1" si="438"/>
        <v>1</v>
      </c>
    </row>
    <row r="1025" spans="1:51" x14ac:dyDescent="0.25">
      <c r="A1025">
        <v>993</v>
      </c>
      <c r="B1025" s="163">
        <f ca="1">OFFSET(InputPriceData!B$15,CalculationsAndCharts!$A1025+$A$11,0,1,1)</f>
        <v>40574</v>
      </c>
      <c r="C1025" s="3">
        <f ca="1">OFFSET(InputPriceData!G$15,CalculationsAndCharts!$A1025+$A$11,IF($C$7,8,0),1,1)</f>
        <v>608700</v>
      </c>
      <c r="D1025" s="4">
        <f ca="1">OFFSET(InputPriceData!C$15,CalculationsAndCharts!$A1025+$A$11,IF($C$7,8,0),1,1)</f>
        <v>16.07</v>
      </c>
      <c r="E1025" s="4">
        <f ca="1">OFFSET(InputPriceData!D$15,CalculationsAndCharts!$A1025+$A$11,IF($C$7,8,0),1,1)</f>
        <v>16.13</v>
      </c>
      <c r="F1025" s="4">
        <f ca="1">OFFSET(InputPriceData!E$15,CalculationsAndCharts!$A1025+$A$11,IF($C$7,8,0),1,1)</f>
        <v>15.87</v>
      </c>
      <c r="G1025" s="4">
        <f ca="1">OFFSET(InputPriceData!F$15,CalculationsAndCharts!$A1025+$A$11,IF($C$7,8,0),1,1)</f>
        <v>16.03</v>
      </c>
      <c r="H1025" s="128"/>
      <c r="I1025" s="128"/>
      <c r="K1025" s="124"/>
      <c r="L1025" s="279"/>
      <c r="M1025" s="281"/>
      <c r="N1025" s="280"/>
      <c r="O1025" s="4"/>
      <c r="P1025" s="4"/>
      <c r="Q1025" s="3"/>
      <c r="S1025" s="309">
        <f t="shared" ca="1" si="419"/>
        <v>16.579999999999998</v>
      </c>
      <c r="T1025" s="309">
        <f t="shared" ca="1" si="420"/>
        <v>15.86</v>
      </c>
      <c r="U1025" s="310">
        <f t="shared" ca="1" si="412"/>
        <v>0.23611111111111385</v>
      </c>
      <c r="V1025" s="310" t="b">
        <f t="shared" ca="1" si="421"/>
        <v>0</v>
      </c>
      <c r="W1025" s="3" t="b">
        <f t="shared" ca="1" si="422"/>
        <v>0</v>
      </c>
      <c r="X1025" s="3" t="str">
        <f t="shared" ca="1" si="423"/>
        <v/>
      </c>
      <c r="Y1025" s="3" t="str">
        <f t="shared" ca="1" si="413"/>
        <v/>
      </c>
      <c r="Z1025" s="3" t="str">
        <f t="shared" ca="1" si="424"/>
        <v/>
      </c>
      <c r="AA1025" s="3" t="str">
        <f t="shared" ca="1" si="425"/>
        <v/>
      </c>
      <c r="AB1025" s="205">
        <f t="shared" ca="1" si="426"/>
        <v>7688</v>
      </c>
      <c r="AC1025" s="205">
        <f t="shared" ca="1" si="427"/>
        <v>118</v>
      </c>
      <c r="AD1025" s="205">
        <f t="shared" ca="1" si="414"/>
        <v>65.152542372881356</v>
      </c>
      <c r="AE1025" s="205">
        <f t="shared" ca="1" si="415"/>
        <v>15.152542372881356</v>
      </c>
      <c r="AF1025" s="205">
        <f t="shared" ca="1" si="428"/>
        <v>3.0305084745762714</v>
      </c>
      <c r="AG1025" s="205"/>
      <c r="AH1025" s="205"/>
      <c r="AI1025" s="205"/>
      <c r="AJ1025" s="205"/>
      <c r="AK1025" s="4"/>
      <c r="AL1025" s="4"/>
      <c r="AM1025" s="309">
        <f t="shared" ca="1" si="429"/>
        <v>16.579999999999998</v>
      </c>
      <c r="AN1025" s="309">
        <f t="shared" ca="1" si="430"/>
        <v>15.86</v>
      </c>
      <c r="AO1025" s="310">
        <f t="shared" ca="1" si="431"/>
        <v>0.23611111111111385</v>
      </c>
      <c r="AP1025" s="310" t="b">
        <f t="shared" ca="1" si="432"/>
        <v>0</v>
      </c>
      <c r="AQ1025" s="309">
        <f t="shared" ca="1" si="433"/>
        <v>0.48089999999999999</v>
      </c>
      <c r="AR1025" s="205">
        <f t="shared" ca="1" si="416"/>
        <v>15.549100000000001</v>
      </c>
      <c r="AS1025" s="45" t="b">
        <f t="shared" ca="1" si="417"/>
        <v>0</v>
      </c>
      <c r="AT1025">
        <f t="shared" ca="1" si="418"/>
        <v>9</v>
      </c>
      <c r="AU1025" t="b">
        <f t="shared" ca="1" si="434"/>
        <v>1</v>
      </c>
      <c r="AV1025" t="b">
        <f t="shared" ca="1" si="435"/>
        <v>1</v>
      </c>
      <c r="AW1025" s="266" t="b">
        <f t="shared" ca="1" si="436"/>
        <v>0</v>
      </c>
      <c r="AX1025" s="266" t="b">
        <f t="shared" ca="1" si="437"/>
        <v>1</v>
      </c>
      <c r="AY1025" s="266" t="b">
        <f t="shared" ca="1" si="438"/>
        <v>0</v>
      </c>
    </row>
    <row r="1026" spans="1:51" x14ac:dyDescent="0.25">
      <c r="A1026">
        <v>994</v>
      </c>
      <c r="B1026" s="163">
        <f ca="1">OFFSET(InputPriceData!B$15,CalculationsAndCharts!$A1026+$A$11,0,1,1)</f>
        <v>40571</v>
      </c>
      <c r="C1026" s="3">
        <f ca="1">OFFSET(InputPriceData!G$15,CalculationsAndCharts!$A1026+$A$11,IF($C$7,8,0),1,1)</f>
        <v>698300</v>
      </c>
      <c r="D1026" s="4">
        <f ca="1">OFFSET(InputPriceData!C$15,CalculationsAndCharts!$A1026+$A$11,IF($C$7,8,0),1,1)</f>
        <v>16.48</v>
      </c>
      <c r="E1026" s="4">
        <f ca="1">OFFSET(InputPriceData!D$15,CalculationsAndCharts!$A1026+$A$11,IF($C$7,8,0),1,1)</f>
        <v>16.5</v>
      </c>
      <c r="F1026" s="4">
        <f ca="1">OFFSET(InputPriceData!E$15,CalculationsAndCharts!$A1026+$A$11,IF($C$7,8,0),1,1)</f>
        <v>15.93</v>
      </c>
      <c r="G1026" s="4">
        <f ca="1">OFFSET(InputPriceData!F$15,CalculationsAndCharts!$A1026+$A$11,IF($C$7,8,0),1,1)</f>
        <v>15.94</v>
      </c>
      <c r="H1026" s="128"/>
      <c r="I1026" s="128"/>
      <c r="K1026" s="124"/>
      <c r="L1026" s="279"/>
      <c r="M1026" s="281"/>
      <c r="N1026" s="280"/>
      <c r="O1026" s="4"/>
      <c r="P1026" s="4"/>
      <c r="Q1026" s="3"/>
      <c r="S1026" s="309">
        <f t="shared" ca="1" si="419"/>
        <v>16.579999999999998</v>
      </c>
      <c r="T1026" s="309">
        <f t="shared" ca="1" si="420"/>
        <v>15.86</v>
      </c>
      <c r="U1026" s="310">
        <f t="shared" ca="1" si="412"/>
        <v>0.11111111111111138</v>
      </c>
      <c r="V1026" s="310" t="b">
        <f t="shared" ca="1" si="421"/>
        <v>0</v>
      </c>
      <c r="W1026" s="3" t="b">
        <f t="shared" ca="1" si="422"/>
        <v>0</v>
      </c>
      <c r="X1026" s="3" t="str">
        <f t="shared" ca="1" si="423"/>
        <v/>
      </c>
      <c r="Y1026" s="3" t="str">
        <f t="shared" ca="1" si="413"/>
        <v/>
      </c>
      <c r="Z1026" s="3" t="str">
        <f t="shared" ca="1" si="424"/>
        <v/>
      </c>
      <c r="AA1026" s="3" t="str">
        <f t="shared" ca="1" si="425"/>
        <v/>
      </c>
      <c r="AB1026" s="205">
        <f t="shared" ca="1" si="426"/>
        <v>7688</v>
      </c>
      <c r="AC1026" s="205">
        <f t="shared" ca="1" si="427"/>
        <v>118</v>
      </c>
      <c r="AD1026" s="205">
        <f t="shared" ca="1" si="414"/>
        <v>65.152542372881356</v>
      </c>
      <c r="AE1026" s="205">
        <f t="shared" ca="1" si="415"/>
        <v>15.152542372881356</v>
      </c>
      <c r="AF1026" s="205">
        <f t="shared" ca="1" si="428"/>
        <v>3.0305084745762714</v>
      </c>
      <c r="AG1026" s="205"/>
      <c r="AH1026" s="205"/>
      <c r="AI1026" s="205"/>
      <c r="AJ1026" s="205"/>
      <c r="AK1026" s="4"/>
      <c r="AL1026" s="4"/>
      <c r="AM1026" s="309">
        <f t="shared" ca="1" si="429"/>
        <v>16.579999999999998</v>
      </c>
      <c r="AN1026" s="309">
        <f t="shared" ca="1" si="430"/>
        <v>15.86</v>
      </c>
      <c r="AO1026" s="310">
        <f t="shared" ca="1" si="431"/>
        <v>0.11111111111111138</v>
      </c>
      <c r="AP1026" s="310" t="b">
        <f t="shared" ca="1" si="432"/>
        <v>0</v>
      </c>
      <c r="AQ1026" s="309">
        <f t="shared" ca="1" si="433"/>
        <v>0.48089999999999999</v>
      </c>
      <c r="AR1026" s="205">
        <f t="shared" ca="1" si="416"/>
        <v>15.549100000000001</v>
      </c>
      <c r="AS1026" s="45" t="b">
        <f t="shared" ca="1" si="417"/>
        <v>0</v>
      </c>
      <c r="AT1026">
        <f t="shared" ca="1" si="418"/>
        <v>8</v>
      </c>
      <c r="AU1026" t="b">
        <f t="shared" ca="1" si="434"/>
        <v>0</v>
      </c>
      <c r="AV1026" t="b">
        <f t="shared" ca="1" si="435"/>
        <v>0</v>
      </c>
      <c r="AW1026" s="266" t="b">
        <f t="shared" ca="1" si="436"/>
        <v>0</v>
      </c>
      <c r="AX1026" s="266" t="b">
        <f t="shared" ca="1" si="437"/>
        <v>1</v>
      </c>
      <c r="AY1026" s="266" t="b">
        <f t="shared" ca="1" si="438"/>
        <v>0</v>
      </c>
    </row>
    <row r="1027" spans="1:51" x14ac:dyDescent="0.25">
      <c r="A1027">
        <v>995</v>
      </c>
      <c r="B1027" s="163">
        <f ca="1">OFFSET(InputPriceData!B$15,CalculationsAndCharts!$A1027+$A$11,0,1,1)</f>
        <v>40570</v>
      </c>
      <c r="C1027" s="3">
        <f ca="1">OFFSET(InputPriceData!G$15,CalculationsAndCharts!$A1027+$A$11,IF($C$7,8,0),1,1)</f>
        <v>598100</v>
      </c>
      <c r="D1027" s="4">
        <f ca="1">OFFSET(InputPriceData!C$15,CalculationsAndCharts!$A1027+$A$11,IF($C$7,8,0),1,1)</f>
        <v>16.239999999999998</v>
      </c>
      <c r="E1027" s="4">
        <f ca="1">OFFSET(InputPriceData!D$15,CalculationsAndCharts!$A1027+$A$11,IF($C$7,8,0),1,1)</f>
        <v>16.600000000000001</v>
      </c>
      <c r="F1027" s="4">
        <f ca="1">OFFSET(InputPriceData!E$15,CalculationsAndCharts!$A1027+$A$11,IF($C$7,8,0),1,1)</f>
        <v>16.22</v>
      </c>
      <c r="G1027" s="4">
        <f ca="1">OFFSET(InputPriceData!F$15,CalculationsAndCharts!$A1027+$A$11,IF($C$7,8,0),1,1)</f>
        <v>16.53</v>
      </c>
      <c r="H1027" s="128"/>
      <c r="I1027" s="128"/>
      <c r="K1027" s="124"/>
      <c r="L1027" s="279"/>
      <c r="M1027" s="281"/>
      <c r="N1027" s="280"/>
      <c r="O1027" s="4"/>
      <c r="P1027" s="4"/>
      <c r="Q1027" s="3"/>
      <c r="S1027" s="309">
        <f t="shared" ca="1" si="419"/>
        <v>16.579999999999998</v>
      </c>
      <c r="T1027" s="309">
        <f t="shared" ca="1" si="420"/>
        <v>15.86</v>
      </c>
      <c r="U1027" s="310">
        <f t="shared" ca="1" si="412"/>
        <v>0.93055555555555935</v>
      </c>
      <c r="V1027" s="310" t="b">
        <f t="shared" ca="1" si="421"/>
        <v>0</v>
      </c>
      <c r="W1027" s="3" t="b">
        <f t="shared" ca="1" si="422"/>
        <v>0</v>
      </c>
      <c r="X1027" s="3" t="str">
        <f t="shared" ca="1" si="423"/>
        <v/>
      </c>
      <c r="Y1027" s="3" t="str">
        <f t="shared" ca="1" si="413"/>
        <v/>
      </c>
      <c r="Z1027" s="3" t="str">
        <f t="shared" ca="1" si="424"/>
        <v/>
      </c>
      <c r="AA1027" s="3" t="str">
        <f t="shared" ca="1" si="425"/>
        <v/>
      </c>
      <c r="AB1027" s="205">
        <f t="shared" ca="1" si="426"/>
        <v>7688</v>
      </c>
      <c r="AC1027" s="205">
        <f t="shared" ca="1" si="427"/>
        <v>118</v>
      </c>
      <c r="AD1027" s="205">
        <f t="shared" ca="1" si="414"/>
        <v>65.152542372881356</v>
      </c>
      <c r="AE1027" s="205">
        <f t="shared" ca="1" si="415"/>
        <v>15.152542372881356</v>
      </c>
      <c r="AF1027" s="205">
        <f t="shared" ca="1" si="428"/>
        <v>3.0305084745762714</v>
      </c>
      <c r="AG1027" s="205"/>
      <c r="AH1027" s="205"/>
      <c r="AI1027" s="205"/>
      <c r="AJ1027" s="205"/>
      <c r="AK1027" s="4"/>
      <c r="AL1027" s="4"/>
      <c r="AM1027" s="309">
        <f t="shared" ca="1" si="429"/>
        <v>16.579999999999998</v>
      </c>
      <c r="AN1027" s="309">
        <f t="shared" ca="1" si="430"/>
        <v>15.86</v>
      </c>
      <c r="AO1027" s="310">
        <f t="shared" ca="1" si="431"/>
        <v>0.93055555555555935</v>
      </c>
      <c r="AP1027" s="310" t="b">
        <f t="shared" ca="1" si="432"/>
        <v>0</v>
      </c>
      <c r="AQ1027" s="309">
        <f t="shared" ca="1" si="433"/>
        <v>0.48089999999999999</v>
      </c>
      <c r="AR1027" s="205">
        <f t="shared" ca="1" si="416"/>
        <v>15.549100000000001</v>
      </c>
      <c r="AS1027" s="45" t="b">
        <f t="shared" ca="1" si="417"/>
        <v>0</v>
      </c>
      <c r="AT1027">
        <f t="shared" ca="1" si="418"/>
        <v>7</v>
      </c>
      <c r="AU1027" t="b">
        <f t="shared" ca="1" si="434"/>
        <v>0</v>
      </c>
      <c r="AV1027" t="b">
        <f t="shared" ca="1" si="435"/>
        <v>0</v>
      </c>
      <c r="AW1027" s="266" t="b">
        <f t="shared" ca="1" si="436"/>
        <v>0</v>
      </c>
      <c r="AX1027" s="266" t="b">
        <f t="shared" ca="1" si="437"/>
        <v>1</v>
      </c>
      <c r="AY1027" s="266" t="b">
        <f t="shared" ca="1" si="438"/>
        <v>0</v>
      </c>
    </row>
    <row r="1028" spans="1:51" x14ac:dyDescent="0.25">
      <c r="A1028">
        <v>996</v>
      </c>
      <c r="B1028" s="163">
        <f ca="1">OFFSET(InputPriceData!B$15,CalculationsAndCharts!$A1028+$A$11,0,1,1)</f>
        <v>40569</v>
      </c>
      <c r="C1028" s="3">
        <f ca="1">OFFSET(InputPriceData!G$15,CalculationsAndCharts!$A1028+$A$11,IF($C$7,8,0),1,1)</f>
        <v>348500</v>
      </c>
      <c r="D1028" s="4">
        <f ca="1">OFFSET(InputPriceData!C$15,CalculationsAndCharts!$A1028+$A$11,IF($C$7,8,0),1,1)</f>
        <v>16.25</v>
      </c>
      <c r="E1028" s="4">
        <f ca="1">OFFSET(InputPriceData!D$15,CalculationsAndCharts!$A1028+$A$11,IF($C$7,8,0),1,1)</f>
        <v>16.489999999999998</v>
      </c>
      <c r="F1028" s="4">
        <f ca="1">OFFSET(InputPriceData!E$15,CalculationsAndCharts!$A1028+$A$11,IF($C$7,8,0),1,1)</f>
        <v>16.07</v>
      </c>
      <c r="G1028" s="4">
        <f ca="1">OFFSET(InputPriceData!F$15,CalculationsAndCharts!$A1028+$A$11,IF($C$7,8,0),1,1)</f>
        <v>16.32</v>
      </c>
      <c r="H1028" s="128"/>
      <c r="I1028" s="128"/>
      <c r="K1028" s="124"/>
      <c r="L1028" s="279"/>
      <c r="M1028" s="281"/>
      <c r="N1028" s="280"/>
      <c r="O1028" s="4"/>
      <c r="P1028" s="4"/>
      <c r="Q1028" s="3"/>
      <c r="S1028" s="309">
        <f t="shared" ca="1" si="419"/>
        <v>16.579999999999998</v>
      </c>
      <c r="T1028" s="309">
        <f t="shared" ca="1" si="420"/>
        <v>15.86</v>
      </c>
      <c r="U1028" s="310">
        <f t="shared" ca="1" si="412"/>
        <v>0.63888888888889106</v>
      </c>
      <c r="V1028" s="310" t="b">
        <f t="shared" ca="1" si="421"/>
        <v>0</v>
      </c>
      <c r="W1028" s="3" t="b">
        <f t="shared" ca="1" si="422"/>
        <v>0</v>
      </c>
      <c r="X1028" s="3" t="str">
        <f t="shared" ca="1" si="423"/>
        <v/>
      </c>
      <c r="Y1028" s="3" t="str">
        <f t="shared" ca="1" si="413"/>
        <v/>
      </c>
      <c r="Z1028" s="3" t="str">
        <f t="shared" ca="1" si="424"/>
        <v/>
      </c>
      <c r="AA1028" s="3" t="str">
        <f t="shared" ca="1" si="425"/>
        <v/>
      </c>
      <c r="AB1028" s="205">
        <f t="shared" ca="1" si="426"/>
        <v>7688</v>
      </c>
      <c r="AC1028" s="205">
        <f t="shared" ca="1" si="427"/>
        <v>118</v>
      </c>
      <c r="AD1028" s="205">
        <f t="shared" ca="1" si="414"/>
        <v>65.152542372881356</v>
      </c>
      <c r="AE1028" s="205">
        <f t="shared" ca="1" si="415"/>
        <v>15.152542372881356</v>
      </c>
      <c r="AF1028" s="205">
        <f t="shared" ca="1" si="428"/>
        <v>3.0305084745762714</v>
      </c>
      <c r="AG1028" s="205"/>
      <c r="AH1028" s="205"/>
      <c r="AI1028" s="205"/>
      <c r="AJ1028" s="205"/>
      <c r="AK1028" s="4"/>
      <c r="AL1028" s="4"/>
      <c r="AM1028" s="309">
        <f t="shared" ca="1" si="429"/>
        <v>16.579999999999998</v>
      </c>
      <c r="AN1028" s="309">
        <f t="shared" ca="1" si="430"/>
        <v>15.86</v>
      </c>
      <c r="AO1028" s="310">
        <f t="shared" ca="1" si="431"/>
        <v>0.63888888888889106</v>
      </c>
      <c r="AP1028" s="310" t="b">
        <f t="shared" ca="1" si="432"/>
        <v>0</v>
      </c>
      <c r="AQ1028" s="309">
        <f t="shared" ca="1" si="433"/>
        <v>0.48089999999999999</v>
      </c>
      <c r="AR1028" s="205">
        <f t="shared" ca="1" si="416"/>
        <v>15.549100000000001</v>
      </c>
      <c r="AS1028" s="45" t="b">
        <f t="shared" ca="1" si="417"/>
        <v>0</v>
      </c>
      <c r="AT1028">
        <f t="shared" ca="1" si="418"/>
        <v>6</v>
      </c>
      <c r="AU1028" t="b">
        <f t="shared" ca="1" si="434"/>
        <v>0</v>
      </c>
      <c r="AV1028" t="b">
        <f t="shared" ca="1" si="435"/>
        <v>0</v>
      </c>
      <c r="AW1028" s="266" t="b">
        <f t="shared" ca="1" si="436"/>
        <v>0</v>
      </c>
      <c r="AX1028" s="266" t="b">
        <f t="shared" ca="1" si="437"/>
        <v>1</v>
      </c>
      <c r="AY1028" s="266" t="b">
        <f t="shared" ca="1" si="438"/>
        <v>0</v>
      </c>
    </row>
    <row r="1029" spans="1:51" x14ac:dyDescent="0.25">
      <c r="A1029">
        <v>997</v>
      </c>
      <c r="B1029" s="163">
        <f ca="1">OFFSET(InputPriceData!B$15,CalculationsAndCharts!$A1029+$A$11,0,1,1)</f>
        <v>40568</v>
      </c>
      <c r="C1029" s="3">
        <f ca="1">OFFSET(InputPriceData!G$15,CalculationsAndCharts!$A1029+$A$11,IF($C$7,8,0),1,1)</f>
        <v>699900</v>
      </c>
      <c r="D1029" s="4">
        <f ca="1">OFFSET(InputPriceData!C$15,CalculationsAndCharts!$A1029+$A$11,IF($C$7,8,0),1,1)</f>
        <v>15.87</v>
      </c>
      <c r="E1029" s="4">
        <f ca="1">OFFSET(InputPriceData!D$15,CalculationsAndCharts!$A1029+$A$11,IF($C$7,8,0),1,1)</f>
        <v>16.239999999999998</v>
      </c>
      <c r="F1029" s="4">
        <f ca="1">OFFSET(InputPriceData!E$15,CalculationsAndCharts!$A1029+$A$11,IF($C$7,8,0),1,1)</f>
        <v>15.8</v>
      </c>
      <c r="G1029" s="4">
        <f ca="1">OFFSET(InputPriceData!F$15,CalculationsAndCharts!$A1029+$A$11,IF($C$7,8,0),1,1)</f>
        <v>16.149999999999999</v>
      </c>
      <c r="H1029" s="128"/>
      <c r="I1029" s="128"/>
      <c r="K1029" s="124"/>
      <c r="L1029" s="279"/>
      <c r="M1029" s="281"/>
      <c r="N1029" s="280"/>
      <c r="O1029" s="4"/>
      <c r="P1029" s="4"/>
      <c r="Q1029" s="3"/>
      <c r="S1029" s="309">
        <f t="shared" ca="1" si="419"/>
        <v>16.579999999999998</v>
      </c>
      <c r="T1029" s="309">
        <f t="shared" ca="1" si="420"/>
        <v>15.86</v>
      </c>
      <c r="U1029" s="310">
        <f t="shared" ca="1" si="412"/>
        <v>0.40277777777777724</v>
      </c>
      <c r="V1029" s="310" t="b">
        <f t="shared" ca="1" si="421"/>
        <v>0</v>
      </c>
      <c r="W1029" s="3" t="b">
        <f t="shared" ca="1" si="422"/>
        <v>0</v>
      </c>
      <c r="X1029" s="3" t="str">
        <f t="shared" ca="1" si="423"/>
        <v/>
      </c>
      <c r="Y1029" s="3" t="str">
        <f t="shared" ca="1" si="413"/>
        <v/>
      </c>
      <c r="Z1029" s="3" t="str">
        <f t="shared" ca="1" si="424"/>
        <v/>
      </c>
      <c r="AA1029" s="3" t="str">
        <f t="shared" ca="1" si="425"/>
        <v/>
      </c>
      <c r="AB1029" s="205">
        <f t="shared" ca="1" si="426"/>
        <v>7688</v>
      </c>
      <c r="AC1029" s="205">
        <f t="shared" ca="1" si="427"/>
        <v>118</v>
      </c>
      <c r="AD1029" s="205">
        <f t="shared" ca="1" si="414"/>
        <v>65.152542372881356</v>
      </c>
      <c r="AE1029" s="205">
        <f t="shared" ca="1" si="415"/>
        <v>15.152542372881356</v>
      </c>
      <c r="AF1029" s="205">
        <f t="shared" ca="1" si="428"/>
        <v>3.0305084745762714</v>
      </c>
      <c r="AG1029" s="205"/>
      <c r="AH1029" s="205"/>
      <c r="AI1029" s="205"/>
      <c r="AJ1029" s="205"/>
      <c r="AK1029" s="4"/>
      <c r="AL1029" s="4"/>
      <c r="AM1029" s="309">
        <f t="shared" ca="1" si="429"/>
        <v>16.579999999999998</v>
      </c>
      <c r="AN1029" s="309">
        <f t="shared" ca="1" si="430"/>
        <v>15.86</v>
      </c>
      <c r="AO1029" s="310">
        <f t="shared" ca="1" si="431"/>
        <v>0.40277777777777724</v>
      </c>
      <c r="AP1029" s="310" t="b">
        <f t="shared" ca="1" si="432"/>
        <v>0</v>
      </c>
      <c r="AQ1029" s="309">
        <f t="shared" ca="1" si="433"/>
        <v>0.48089999999999999</v>
      </c>
      <c r="AR1029" s="205">
        <f t="shared" ca="1" si="416"/>
        <v>15.549100000000001</v>
      </c>
      <c r="AS1029" s="45" t="b">
        <f t="shared" ca="1" si="417"/>
        <v>0</v>
      </c>
      <c r="AT1029">
        <f t="shared" ca="1" si="418"/>
        <v>5</v>
      </c>
      <c r="AU1029" t="b">
        <f t="shared" ca="1" si="434"/>
        <v>0</v>
      </c>
      <c r="AV1029" t="b">
        <f t="shared" ca="1" si="435"/>
        <v>0</v>
      </c>
      <c r="AW1029" s="266" t="b">
        <f t="shared" ca="1" si="436"/>
        <v>0</v>
      </c>
      <c r="AX1029" s="266" t="b">
        <f t="shared" ca="1" si="437"/>
        <v>1</v>
      </c>
      <c r="AY1029" s="266" t="b">
        <f t="shared" ca="1" si="438"/>
        <v>0</v>
      </c>
    </row>
    <row r="1030" spans="1:51" x14ac:dyDescent="0.25">
      <c r="A1030">
        <v>998</v>
      </c>
      <c r="B1030" s="163">
        <f ca="1">OFFSET(InputPriceData!B$15,CalculationsAndCharts!$A1030+$A$11,0,1,1)</f>
        <v>40567</v>
      </c>
      <c r="C1030" s="3">
        <f ca="1">OFFSET(InputPriceData!G$15,CalculationsAndCharts!$A1030+$A$11,IF($C$7,8,0),1,1)</f>
        <v>406500</v>
      </c>
      <c r="D1030" s="4">
        <f ca="1">OFFSET(InputPriceData!C$15,CalculationsAndCharts!$A1030+$A$11,IF($C$7,8,0),1,1)</f>
        <v>15.83</v>
      </c>
      <c r="E1030" s="4">
        <f ca="1">OFFSET(InputPriceData!D$15,CalculationsAndCharts!$A1030+$A$11,IF($C$7,8,0),1,1)</f>
        <v>16.04</v>
      </c>
      <c r="F1030" s="4">
        <f ca="1">OFFSET(InputPriceData!E$15,CalculationsAndCharts!$A1030+$A$11,IF($C$7,8,0),1,1)</f>
        <v>15.68</v>
      </c>
      <c r="G1030" s="4">
        <f ca="1">OFFSET(InputPriceData!F$15,CalculationsAndCharts!$A1030+$A$11,IF($C$7,8,0),1,1)</f>
        <v>15.89</v>
      </c>
      <c r="H1030" s="128"/>
      <c r="I1030" s="128"/>
      <c r="K1030" s="124"/>
      <c r="L1030" s="279"/>
      <c r="M1030" s="281"/>
      <c r="N1030" s="280"/>
      <c r="O1030" s="4"/>
      <c r="P1030" s="4"/>
      <c r="Q1030" s="3"/>
      <c r="S1030" s="309">
        <f t="shared" ca="1" si="419"/>
        <v>16.579999999999998</v>
      </c>
      <c r="T1030" s="309">
        <f t="shared" ca="1" si="420"/>
        <v>15.86</v>
      </c>
      <c r="U1030" s="310">
        <f t="shared" ca="1" si="412"/>
        <v>4.1666666666668309E-2</v>
      </c>
      <c r="V1030" s="310" t="b">
        <f t="shared" ca="1" si="421"/>
        <v>0</v>
      </c>
      <c r="W1030" s="3" t="b">
        <f t="shared" ca="1" si="422"/>
        <v>0</v>
      </c>
      <c r="X1030" s="3" t="str">
        <f t="shared" ca="1" si="423"/>
        <v/>
      </c>
      <c r="Y1030" s="3" t="str">
        <f t="shared" ca="1" si="413"/>
        <v/>
      </c>
      <c r="Z1030" s="3" t="str">
        <f t="shared" ca="1" si="424"/>
        <v/>
      </c>
      <c r="AA1030" s="3" t="str">
        <f t="shared" ca="1" si="425"/>
        <v/>
      </c>
      <c r="AB1030" s="205">
        <f t="shared" ca="1" si="426"/>
        <v>7688</v>
      </c>
      <c r="AC1030" s="205">
        <f t="shared" ca="1" si="427"/>
        <v>118</v>
      </c>
      <c r="AD1030" s="205">
        <f t="shared" ca="1" si="414"/>
        <v>65.152542372881356</v>
      </c>
      <c r="AE1030" s="205">
        <f t="shared" ca="1" si="415"/>
        <v>15.152542372881356</v>
      </c>
      <c r="AF1030" s="205">
        <f t="shared" ca="1" si="428"/>
        <v>3.0305084745762714</v>
      </c>
      <c r="AG1030" s="205"/>
      <c r="AH1030" s="205"/>
      <c r="AI1030" s="205"/>
      <c r="AJ1030" s="205"/>
      <c r="AK1030" s="4"/>
      <c r="AL1030" s="4"/>
      <c r="AM1030" s="309">
        <f t="shared" ca="1" si="429"/>
        <v>16.579999999999998</v>
      </c>
      <c r="AN1030" s="309">
        <f t="shared" ca="1" si="430"/>
        <v>15.86</v>
      </c>
      <c r="AO1030" s="310">
        <f t="shared" ca="1" si="431"/>
        <v>4.1666666666668309E-2</v>
      </c>
      <c r="AP1030" s="310" t="b">
        <f t="shared" ca="1" si="432"/>
        <v>0</v>
      </c>
      <c r="AQ1030" s="309">
        <f t="shared" ca="1" si="433"/>
        <v>0.48089999999999999</v>
      </c>
      <c r="AR1030" s="205">
        <f t="shared" ca="1" si="416"/>
        <v>15.549100000000001</v>
      </c>
      <c r="AS1030" s="45" t="b">
        <f t="shared" ca="1" si="417"/>
        <v>0</v>
      </c>
      <c r="AT1030">
        <f t="shared" ca="1" si="418"/>
        <v>4</v>
      </c>
      <c r="AU1030" t="b">
        <f t="shared" ca="1" si="434"/>
        <v>0</v>
      </c>
      <c r="AV1030" t="b">
        <f t="shared" ca="1" si="435"/>
        <v>0</v>
      </c>
      <c r="AW1030" s="266" t="b">
        <f t="shared" ca="1" si="436"/>
        <v>0</v>
      </c>
      <c r="AX1030" s="266" t="b">
        <f t="shared" ca="1" si="437"/>
        <v>1</v>
      </c>
      <c r="AY1030" s="266" t="b">
        <f t="shared" ca="1" si="438"/>
        <v>0</v>
      </c>
    </row>
    <row r="1031" spans="1:51" x14ac:dyDescent="0.25">
      <c r="A1031">
        <v>999</v>
      </c>
      <c r="B1031" s="163">
        <f ca="1">OFFSET(InputPriceData!B$15,CalculationsAndCharts!$A1031+$A$11,0,1,1)</f>
        <v>40564</v>
      </c>
      <c r="C1031" s="3">
        <f ca="1">OFFSET(InputPriceData!G$15,CalculationsAndCharts!$A1031+$A$11,IF($C$7,8,0),1,1)</f>
        <v>620300</v>
      </c>
      <c r="D1031" s="4">
        <f ca="1">OFFSET(InputPriceData!C$15,CalculationsAndCharts!$A1031+$A$11,IF($C$7,8,0),1,1)</f>
        <v>16.02</v>
      </c>
      <c r="E1031" s="4">
        <f ca="1">OFFSET(InputPriceData!D$15,CalculationsAndCharts!$A1031+$A$11,IF($C$7,8,0),1,1)</f>
        <v>16.02</v>
      </c>
      <c r="F1031" s="4">
        <f ca="1">OFFSET(InputPriceData!E$15,CalculationsAndCharts!$A1031+$A$11,IF($C$7,8,0),1,1)</f>
        <v>15.57</v>
      </c>
      <c r="G1031" s="4">
        <f ca="1">OFFSET(InputPriceData!F$15,CalculationsAndCharts!$A1031+$A$11,IF($C$7,8,0),1,1)</f>
        <v>15.86</v>
      </c>
      <c r="H1031" s="128"/>
      <c r="I1031" s="128"/>
      <c r="K1031" s="124"/>
      <c r="L1031" s="279"/>
      <c r="M1031" s="281"/>
      <c r="N1031" s="280"/>
      <c r="O1031" s="4"/>
      <c r="P1031" s="4"/>
      <c r="Q1031" s="3"/>
      <c r="S1031" s="309">
        <f t="shared" ca="1" si="419"/>
        <v>16.579999999999998</v>
      </c>
      <c r="T1031" s="309">
        <f t="shared" ca="1" si="420"/>
        <v>15.86</v>
      </c>
      <c r="U1031" s="310">
        <f t="shared" ca="1" si="412"/>
        <v>0</v>
      </c>
      <c r="V1031" s="310" t="b">
        <f t="shared" ca="1" si="421"/>
        <v>0</v>
      </c>
      <c r="W1031" s="3" t="b">
        <f t="shared" ca="1" si="422"/>
        <v>0</v>
      </c>
      <c r="X1031" s="3" t="str">
        <f t="shared" ca="1" si="423"/>
        <v/>
      </c>
      <c r="Y1031" s="3" t="str">
        <f t="shared" ca="1" si="413"/>
        <v/>
      </c>
      <c r="Z1031" s="3" t="str">
        <f t="shared" ca="1" si="424"/>
        <v/>
      </c>
      <c r="AA1031" s="3" t="str">
        <f t="shared" ca="1" si="425"/>
        <v/>
      </c>
      <c r="AB1031" s="205">
        <f t="shared" ca="1" si="426"/>
        <v>7688</v>
      </c>
      <c r="AC1031" s="205">
        <f t="shared" ca="1" si="427"/>
        <v>118</v>
      </c>
      <c r="AD1031" s="205">
        <f t="shared" ca="1" si="414"/>
        <v>65.152542372881356</v>
      </c>
      <c r="AE1031" s="205">
        <f t="shared" ca="1" si="415"/>
        <v>15.152542372881356</v>
      </c>
      <c r="AF1031" s="205">
        <f t="shared" ca="1" si="428"/>
        <v>3.0305084745762714</v>
      </c>
      <c r="AG1031" s="205"/>
      <c r="AH1031" s="205"/>
      <c r="AI1031" s="205"/>
      <c r="AJ1031" s="205"/>
      <c r="AK1031" s="4"/>
      <c r="AL1031" s="4"/>
      <c r="AM1031" s="309">
        <f t="shared" ca="1" si="429"/>
        <v>16.579999999999998</v>
      </c>
      <c r="AN1031" s="309">
        <f t="shared" ca="1" si="430"/>
        <v>15.86</v>
      </c>
      <c r="AO1031" s="310">
        <f t="shared" ca="1" si="431"/>
        <v>0</v>
      </c>
      <c r="AP1031" s="310" t="b">
        <f t="shared" ca="1" si="432"/>
        <v>0</v>
      </c>
      <c r="AQ1031" s="309">
        <f t="shared" ca="1" si="433"/>
        <v>0.48089999999999999</v>
      </c>
      <c r="AR1031" s="205">
        <f t="shared" ca="1" si="416"/>
        <v>15.549100000000001</v>
      </c>
      <c r="AS1031" s="45" t="b">
        <f t="shared" ca="1" si="417"/>
        <v>0</v>
      </c>
      <c r="AT1031">
        <f t="shared" ca="1" si="418"/>
        <v>3</v>
      </c>
      <c r="AU1031" t="b">
        <f t="shared" ca="1" si="434"/>
        <v>0</v>
      </c>
      <c r="AV1031" t="b">
        <f t="shared" ca="1" si="435"/>
        <v>0</v>
      </c>
      <c r="AW1031" s="266" t="b">
        <f t="shared" ca="1" si="436"/>
        <v>0</v>
      </c>
      <c r="AX1031" s="266" t="b">
        <f t="shared" ca="1" si="437"/>
        <v>1</v>
      </c>
      <c r="AY1031" s="266" t="b">
        <f t="shared" ca="1" si="438"/>
        <v>0</v>
      </c>
    </row>
    <row r="1032" spans="1:51" x14ac:dyDescent="0.25">
      <c r="A1032">
        <v>1000</v>
      </c>
      <c r="B1032" s="163">
        <f ca="1">OFFSET(InputPriceData!B$15,CalculationsAndCharts!$A1032+$A$11,0,1,1)</f>
        <v>40563</v>
      </c>
      <c r="C1032" s="3">
        <f ca="1">OFFSET(InputPriceData!G$15,CalculationsAndCharts!$A1032+$A$11,IF($C$7,8,0),1,1)</f>
        <v>355400</v>
      </c>
      <c r="D1032" s="4">
        <f ca="1">OFFSET(InputPriceData!C$15,CalculationsAndCharts!$A1032+$A$11,IF($C$7,8,0),1,1)</f>
        <v>15.89</v>
      </c>
      <c r="E1032" s="4">
        <f ca="1">OFFSET(InputPriceData!D$15,CalculationsAndCharts!$A1032+$A$11,IF($C$7,8,0),1,1)</f>
        <v>16.149999999999999</v>
      </c>
      <c r="F1032" s="4">
        <f ca="1">OFFSET(InputPriceData!E$15,CalculationsAndCharts!$A1032+$A$11,IF($C$7,8,0),1,1)</f>
        <v>15.89</v>
      </c>
      <c r="G1032" s="4">
        <f ca="1">OFFSET(InputPriceData!F$15,CalculationsAndCharts!$A1032+$A$11,IF($C$7,8,0),1,1)</f>
        <v>15.99</v>
      </c>
      <c r="H1032" s="128"/>
      <c r="I1032" s="128"/>
      <c r="K1032" s="124"/>
      <c r="L1032" s="279"/>
      <c r="M1032" s="281"/>
      <c r="N1032" s="280"/>
      <c r="O1032" s="4"/>
      <c r="P1032" s="4"/>
      <c r="Q1032" s="3"/>
      <c r="S1032" s="309">
        <f t="shared" ca="1" si="419"/>
        <v>16.579999999999998</v>
      </c>
      <c r="T1032" s="309">
        <f t="shared" ca="1" si="420"/>
        <v>15.98</v>
      </c>
      <c r="U1032" s="310">
        <f t="shared" ca="1" si="412"/>
        <v>1.6666666666666372E-2</v>
      </c>
      <c r="V1032" s="310" t="b">
        <f t="shared" ca="1" si="421"/>
        <v>0</v>
      </c>
      <c r="W1032" s="3" t="b">
        <f t="shared" ca="1" si="422"/>
        <v>0</v>
      </c>
      <c r="X1032" s="3" t="str">
        <f t="shared" ca="1" si="423"/>
        <v/>
      </c>
      <c r="Y1032" s="3" t="str">
        <f t="shared" ca="1" si="413"/>
        <v/>
      </c>
      <c r="Z1032" s="3" t="str">
        <f t="shared" ca="1" si="424"/>
        <v/>
      </c>
      <c r="AA1032" s="3" t="str">
        <f t="shared" ca="1" si="425"/>
        <v/>
      </c>
      <c r="AB1032" s="205">
        <f t="shared" ca="1" si="426"/>
        <v>7688</v>
      </c>
      <c r="AC1032" s="205">
        <f t="shared" ca="1" si="427"/>
        <v>118</v>
      </c>
      <c r="AD1032" s="205">
        <f t="shared" ca="1" si="414"/>
        <v>65.152542372881356</v>
      </c>
      <c r="AE1032" s="205">
        <f t="shared" ca="1" si="415"/>
        <v>15.152542372881356</v>
      </c>
      <c r="AF1032" s="205">
        <f t="shared" ca="1" si="428"/>
        <v>3.0305084745762714</v>
      </c>
      <c r="AG1032" s="205"/>
      <c r="AH1032" s="205"/>
      <c r="AI1032" s="205"/>
      <c r="AJ1032" s="205"/>
      <c r="AK1032" s="4"/>
      <c r="AL1032" s="4"/>
      <c r="AM1032" s="309">
        <f t="shared" ca="1" si="429"/>
        <v>16.579999999999998</v>
      </c>
      <c r="AN1032" s="309">
        <f t="shared" ca="1" si="430"/>
        <v>15.98</v>
      </c>
      <c r="AO1032" s="310">
        <f t="shared" ca="1" si="431"/>
        <v>1.6666666666666372E-2</v>
      </c>
      <c r="AP1032" s="310" t="b">
        <f t="shared" ca="1" si="432"/>
        <v>0</v>
      </c>
      <c r="AQ1032" s="309">
        <f t="shared" ca="1" si="433"/>
        <v>0.48089999999999999</v>
      </c>
      <c r="AR1032" s="205">
        <f t="shared" ca="1" si="416"/>
        <v>15.549100000000001</v>
      </c>
      <c r="AS1032" s="45" t="b">
        <f t="shared" ca="1" si="417"/>
        <v>0</v>
      </c>
      <c r="AT1032">
        <f t="shared" ca="1" si="418"/>
        <v>2</v>
      </c>
      <c r="AU1032" t="b">
        <f t="shared" ca="1" si="434"/>
        <v>0</v>
      </c>
      <c r="AV1032" t="b">
        <f t="shared" ca="1" si="435"/>
        <v>0</v>
      </c>
      <c r="AW1032" s="266" t="b">
        <f t="shared" ca="1" si="436"/>
        <v>0</v>
      </c>
      <c r="AX1032" s="266" t="b">
        <f t="shared" ca="1" si="437"/>
        <v>1</v>
      </c>
      <c r="AY1032" s="266" t="b">
        <f t="shared" ca="1" si="438"/>
        <v>0</v>
      </c>
    </row>
    <row r="1033" spans="1:51" x14ac:dyDescent="0.25">
      <c r="A1033">
        <v>1001</v>
      </c>
      <c r="B1033" s="163">
        <f ca="1">OFFSET(InputPriceData!B$15,CalculationsAndCharts!$A1033+$A$11,0,1,1)</f>
        <v>40562</v>
      </c>
      <c r="C1033" s="3">
        <f ca="1">OFFSET(InputPriceData!G$15,CalculationsAndCharts!$A1033+$A$11,IF($C$7,8,0),1,1)</f>
        <v>534400</v>
      </c>
      <c r="D1033" s="4">
        <f ca="1">OFFSET(InputPriceData!C$15,CalculationsAndCharts!$A1033+$A$11,IF($C$7,8,0),1,1)</f>
        <v>16.03</v>
      </c>
      <c r="E1033" s="4">
        <f ca="1">OFFSET(InputPriceData!D$15,CalculationsAndCharts!$A1033+$A$11,IF($C$7,8,0),1,1)</f>
        <v>16.11</v>
      </c>
      <c r="F1033" s="4">
        <f ca="1">OFFSET(InputPriceData!E$15,CalculationsAndCharts!$A1033+$A$11,IF($C$7,8,0),1,1)</f>
        <v>15.85</v>
      </c>
      <c r="G1033" s="4">
        <f ca="1">OFFSET(InputPriceData!F$15,CalculationsAndCharts!$A1033+$A$11,IF($C$7,8,0),1,1)</f>
        <v>15.98</v>
      </c>
      <c r="H1033" s="128"/>
      <c r="I1033" s="128"/>
      <c r="K1033" s="124"/>
      <c r="L1033" s="279"/>
      <c r="M1033" s="281"/>
      <c r="N1033" s="280"/>
      <c r="O1033" s="4"/>
      <c r="P1033" s="4"/>
      <c r="Q1033" s="3"/>
      <c r="S1033" s="309">
        <f t="shared" ca="1" si="419"/>
        <v>16.579999999999998</v>
      </c>
      <c r="T1033" s="309">
        <f t="shared" ca="1" si="420"/>
        <v>15.98</v>
      </c>
      <c r="U1033" s="310">
        <f t="shared" ca="1" si="412"/>
        <v>0</v>
      </c>
      <c r="V1033" s="310" t="b">
        <f t="shared" ca="1" si="421"/>
        <v>0</v>
      </c>
      <c r="W1033" s="3" t="b">
        <f t="shared" ca="1" si="422"/>
        <v>0</v>
      </c>
      <c r="X1033" s="3" t="str">
        <f t="shared" ca="1" si="423"/>
        <v/>
      </c>
      <c r="Y1033" s="3" t="str">
        <f t="shared" ca="1" si="413"/>
        <v/>
      </c>
      <c r="Z1033" s="3" t="str">
        <f t="shared" ca="1" si="424"/>
        <v/>
      </c>
      <c r="AA1033" s="3" t="str">
        <f t="shared" ca="1" si="425"/>
        <v/>
      </c>
      <c r="AB1033" s="205">
        <f t="shared" ca="1" si="426"/>
        <v>7688</v>
      </c>
      <c r="AC1033" s="205">
        <f t="shared" ca="1" si="427"/>
        <v>118</v>
      </c>
      <c r="AD1033" s="205">
        <f t="shared" ca="1" si="414"/>
        <v>65.152542372881356</v>
      </c>
      <c r="AE1033" s="205">
        <f t="shared" ca="1" si="415"/>
        <v>15.152542372881356</v>
      </c>
      <c r="AF1033" s="205">
        <f t="shared" ca="1" si="428"/>
        <v>3.0305084745762714</v>
      </c>
      <c r="AG1033" s="205"/>
      <c r="AH1033" s="205"/>
      <c r="AI1033" s="205"/>
      <c r="AJ1033" s="205"/>
      <c r="AK1033" s="4"/>
      <c r="AL1033" s="4"/>
      <c r="AM1033" s="309">
        <f t="shared" ca="1" si="429"/>
        <v>16.579999999999998</v>
      </c>
      <c r="AN1033" s="309">
        <f t="shared" ca="1" si="430"/>
        <v>15.98</v>
      </c>
      <c r="AO1033" s="310">
        <f t="shared" ca="1" si="431"/>
        <v>0</v>
      </c>
      <c r="AP1033" s="310" t="b">
        <f t="shared" ca="1" si="432"/>
        <v>0</v>
      </c>
      <c r="AQ1033" s="309">
        <f t="shared" ca="1" si="433"/>
        <v>0.48089999999999999</v>
      </c>
      <c r="AR1033" s="205">
        <f t="shared" ca="1" si="416"/>
        <v>15.549100000000001</v>
      </c>
      <c r="AS1033" s="45" t="b">
        <f t="shared" ca="1" si="417"/>
        <v>0</v>
      </c>
      <c r="AT1033">
        <f t="shared" ca="1" si="418"/>
        <v>1</v>
      </c>
      <c r="AU1033" t="b">
        <f t="shared" ca="1" si="434"/>
        <v>0</v>
      </c>
      <c r="AV1033" t="b">
        <f t="shared" ca="1" si="435"/>
        <v>0</v>
      </c>
      <c r="AW1033" s="266" t="b">
        <f t="shared" ca="1" si="436"/>
        <v>1</v>
      </c>
      <c r="AX1033" s="266" t="b">
        <f t="shared" ca="1" si="437"/>
        <v>1</v>
      </c>
      <c r="AY1033" s="266" t="b">
        <f t="shared" ca="1" si="438"/>
        <v>0</v>
      </c>
    </row>
    <row r="1034" spans="1:51" x14ac:dyDescent="0.25">
      <c r="A1034">
        <v>1002</v>
      </c>
      <c r="B1034" s="163">
        <f ca="1">OFFSET(InputPriceData!B$15,CalculationsAndCharts!$A1034+$A$11,0,1,1)</f>
        <v>40561</v>
      </c>
      <c r="C1034" s="3">
        <f ca="1">OFFSET(InputPriceData!G$15,CalculationsAndCharts!$A1034+$A$11,IF($C$7,8,0),1,1)</f>
        <v>586500</v>
      </c>
      <c r="D1034" s="4">
        <f ca="1">OFFSET(InputPriceData!C$15,CalculationsAndCharts!$A1034+$A$11,IF($C$7,8,0),1,1)</f>
        <v>16.09</v>
      </c>
      <c r="E1034" s="4">
        <f ca="1">OFFSET(InputPriceData!D$15,CalculationsAndCharts!$A1034+$A$11,IF($C$7,8,0),1,1)</f>
        <v>16.37</v>
      </c>
      <c r="F1034" s="4">
        <f ca="1">OFFSET(InputPriceData!E$15,CalculationsAndCharts!$A1034+$A$11,IF($C$7,8,0),1,1)</f>
        <v>15.98</v>
      </c>
      <c r="G1034" s="4">
        <f ca="1">OFFSET(InputPriceData!F$15,CalculationsAndCharts!$A1034+$A$11,IF($C$7,8,0),1,1)</f>
        <v>16.07</v>
      </c>
      <c r="H1034" s="128"/>
      <c r="I1034" s="128"/>
      <c r="K1034" s="124"/>
      <c r="L1034" s="279"/>
      <c r="M1034" s="281"/>
      <c r="N1034" s="280"/>
      <c r="O1034" s="4"/>
      <c r="P1034" s="4"/>
      <c r="Q1034" s="3"/>
      <c r="S1034" s="309">
        <f t="shared" ca="1" si="419"/>
        <v>16.579999999999998</v>
      </c>
      <c r="T1034" s="309">
        <f t="shared" ca="1" si="420"/>
        <v>16.02</v>
      </c>
      <c r="U1034" s="310">
        <f t="shared" ca="1" si="412"/>
        <v>8.9285714285715759E-2</v>
      </c>
      <c r="V1034" s="310" t="b">
        <f t="shared" ca="1" si="421"/>
        <v>1</v>
      </c>
      <c r="W1034" s="3" t="b">
        <f t="shared" ca="1" si="422"/>
        <v>0</v>
      </c>
      <c r="X1034" s="3" t="str">
        <f t="shared" ca="1" si="423"/>
        <v/>
      </c>
      <c r="Y1034" s="3" t="str">
        <f t="shared" ca="1" si="413"/>
        <v/>
      </c>
      <c r="Z1034" s="3" t="str">
        <f t="shared" ca="1" si="424"/>
        <v/>
      </c>
      <c r="AA1034" s="3" t="str">
        <f t="shared" ca="1" si="425"/>
        <v/>
      </c>
      <c r="AB1034" s="205">
        <f t="shared" ca="1" si="426"/>
        <v>7688</v>
      </c>
      <c r="AC1034" s="205">
        <f t="shared" ca="1" si="427"/>
        <v>118</v>
      </c>
      <c r="AD1034" s="205">
        <f t="shared" ca="1" si="414"/>
        <v>65.152542372881356</v>
      </c>
      <c r="AE1034" s="205">
        <f t="shared" ca="1" si="415"/>
        <v>15.152542372881356</v>
      </c>
      <c r="AF1034" s="205">
        <f t="shared" ca="1" si="428"/>
        <v>3.0305084745762714</v>
      </c>
      <c r="AG1034" s="205"/>
      <c r="AH1034" s="205"/>
      <c r="AI1034" s="205"/>
      <c r="AJ1034" s="205"/>
      <c r="AK1034" s="4"/>
      <c r="AL1034" s="4"/>
      <c r="AM1034" s="309">
        <f t="shared" ca="1" si="429"/>
        <v>16.579999999999998</v>
      </c>
      <c r="AN1034" s="309">
        <f t="shared" ca="1" si="430"/>
        <v>16.02</v>
      </c>
      <c r="AO1034" s="310">
        <f t="shared" ca="1" si="431"/>
        <v>8.9285714285715759E-2</v>
      </c>
      <c r="AP1034" s="310" t="b">
        <f t="shared" ca="1" si="432"/>
        <v>1</v>
      </c>
      <c r="AQ1034" s="309">
        <f t="shared" ca="1" si="433"/>
        <v>0</v>
      </c>
      <c r="AR1034" s="205">
        <f t="shared" ca="1" si="416"/>
        <v>0</v>
      </c>
      <c r="AS1034" s="45" t="b">
        <f t="shared" ca="1" si="417"/>
        <v>0</v>
      </c>
      <c r="AT1034">
        <f t="shared" ca="1" si="418"/>
        <v>0</v>
      </c>
      <c r="AU1034" t="b">
        <f t="shared" ca="1" si="434"/>
        <v>0</v>
      </c>
      <c r="AV1034" t="b">
        <f t="shared" ca="1" si="435"/>
        <v>0</v>
      </c>
      <c r="AW1034" s="266" t="b">
        <f t="shared" ca="1" si="436"/>
        <v>0</v>
      </c>
      <c r="AX1034" s="266" t="b">
        <f t="shared" ca="1" si="437"/>
        <v>0</v>
      </c>
      <c r="AY1034" s="266" t="b">
        <f t="shared" ca="1" si="438"/>
        <v>0</v>
      </c>
    </row>
    <row r="1035" spans="1:51" x14ac:dyDescent="0.25">
      <c r="A1035">
        <v>1003</v>
      </c>
      <c r="B1035" s="163">
        <f ca="1">OFFSET(InputPriceData!B$15,CalculationsAndCharts!$A1035+$A$11,0,1,1)</f>
        <v>40557</v>
      </c>
      <c r="C1035" s="3">
        <f ca="1">OFFSET(InputPriceData!G$15,CalculationsAndCharts!$A1035+$A$11,IF($C$7,8,0),1,1)</f>
        <v>605300</v>
      </c>
      <c r="D1035" s="4">
        <f ca="1">OFFSET(InputPriceData!C$15,CalculationsAndCharts!$A1035+$A$11,IF($C$7,8,0),1,1)</f>
        <v>16.37</v>
      </c>
      <c r="E1035" s="4">
        <f ca="1">OFFSET(InputPriceData!D$15,CalculationsAndCharts!$A1035+$A$11,IF($C$7,8,0),1,1)</f>
        <v>16.489999999999998</v>
      </c>
      <c r="F1035" s="4">
        <f ca="1">OFFSET(InputPriceData!E$15,CalculationsAndCharts!$A1035+$A$11,IF($C$7,8,0),1,1)</f>
        <v>16.23</v>
      </c>
      <c r="G1035" s="4">
        <f ca="1">OFFSET(InputPriceData!F$15,CalculationsAndCharts!$A1035+$A$11,IF($C$7,8,0),1,1)</f>
        <v>16.25</v>
      </c>
      <c r="H1035" s="128"/>
      <c r="I1035" s="128"/>
      <c r="K1035" s="124"/>
      <c r="L1035" s="279"/>
      <c r="M1035" s="281"/>
      <c r="N1035" s="280"/>
      <c r="O1035" s="4"/>
      <c r="P1035" s="4"/>
      <c r="Q1035" s="3"/>
      <c r="S1035" s="309">
        <f t="shared" ca="1" si="419"/>
        <v>16.579999999999998</v>
      </c>
      <c r="T1035" s="309">
        <f t="shared" ca="1" si="420"/>
        <v>16.02</v>
      </c>
      <c r="U1035" s="310">
        <f t="shared" ca="1" si="412"/>
        <v>0.41071428571428742</v>
      </c>
      <c r="V1035" s="310" t="b">
        <f t="shared" ca="1" si="421"/>
        <v>0</v>
      </c>
      <c r="W1035" s="3" t="b">
        <f t="shared" ca="1" si="422"/>
        <v>0</v>
      </c>
      <c r="X1035" s="3" t="str">
        <f t="shared" ca="1" si="423"/>
        <v/>
      </c>
      <c r="Y1035" s="3" t="str">
        <f t="shared" ca="1" si="413"/>
        <v/>
      </c>
      <c r="Z1035" s="3" t="str">
        <f t="shared" ca="1" si="424"/>
        <v/>
      </c>
      <c r="AA1035" s="3" t="str">
        <f t="shared" ca="1" si="425"/>
        <v/>
      </c>
      <c r="AB1035" s="205">
        <f t="shared" ca="1" si="426"/>
        <v>7688</v>
      </c>
      <c r="AC1035" s="205">
        <f t="shared" ca="1" si="427"/>
        <v>118</v>
      </c>
      <c r="AD1035" s="205">
        <f t="shared" ca="1" si="414"/>
        <v>65.152542372881356</v>
      </c>
      <c r="AE1035" s="205">
        <f t="shared" ca="1" si="415"/>
        <v>15.152542372881356</v>
      </c>
      <c r="AF1035" s="205">
        <f t="shared" ca="1" si="428"/>
        <v>3.0305084745762714</v>
      </c>
      <c r="AG1035" s="205"/>
      <c r="AH1035" s="205"/>
      <c r="AI1035" s="205"/>
      <c r="AJ1035" s="205"/>
      <c r="AK1035" s="4"/>
      <c r="AL1035" s="4"/>
      <c r="AM1035" s="309">
        <f t="shared" ca="1" si="429"/>
        <v>16.579999999999998</v>
      </c>
      <c r="AN1035" s="309">
        <f t="shared" ca="1" si="430"/>
        <v>16.02</v>
      </c>
      <c r="AO1035" s="310">
        <f t="shared" ca="1" si="431"/>
        <v>0.41071428571428742</v>
      </c>
      <c r="AP1035" s="310" t="b">
        <f t="shared" ca="1" si="432"/>
        <v>0</v>
      </c>
      <c r="AQ1035" s="309">
        <f t="shared" ca="1" si="433"/>
        <v>0</v>
      </c>
      <c r="AR1035" s="205">
        <f t="shared" ca="1" si="416"/>
        <v>0</v>
      </c>
      <c r="AS1035" s="45" t="b">
        <f t="shared" ca="1" si="417"/>
        <v>0</v>
      </c>
      <c r="AT1035">
        <f t="shared" ca="1" si="418"/>
        <v>0</v>
      </c>
      <c r="AU1035" t="b">
        <f t="shared" ca="1" si="434"/>
        <v>0</v>
      </c>
      <c r="AV1035" t="b">
        <f t="shared" ca="1" si="435"/>
        <v>0</v>
      </c>
      <c r="AW1035" s="266" t="b">
        <f t="shared" ca="1" si="436"/>
        <v>0</v>
      </c>
      <c r="AX1035" s="266" t="b">
        <f t="shared" ca="1" si="437"/>
        <v>0</v>
      </c>
      <c r="AY1035" s="266" t="b">
        <f t="shared" ca="1" si="438"/>
        <v>0</v>
      </c>
    </row>
    <row r="1036" spans="1:51" x14ac:dyDescent="0.25">
      <c r="A1036">
        <v>1004</v>
      </c>
      <c r="B1036" s="163">
        <f ca="1">OFFSET(InputPriceData!B$15,CalculationsAndCharts!$A1036+$A$11,0,1,1)</f>
        <v>40556</v>
      </c>
      <c r="C1036" s="3">
        <f ca="1">OFFSET(InputPriceData!G$15,CalculationsAndCharts!$A1036+$A$11,IF($C$7,8,0),1,1)</f>
        <v>440600</v>
      </c>
      <c r="D1036" s="4">
        <f ca="1">OFFSET(InputPriceData!C$15,CalculationsAndCharts!$A1036+$A$11,IF($C$7,8,0),1,1)</f>
        <v>16.46</v>
      </c>
      <c r="E1036" s="4">
        <f ca="1">OFFSET(InputPriceData!D$15,CalculationsAndCharts!$A1036+$A$11,IF($C$7,8,0),1,1)</f>
        <v>16.600000000000001</v>
      </c>
      <c r="F1036" s="4">
        <f ca="1">OFFSET(InputPriceData!E$15,CalculationsAndCharts!$A1036+$A$11,IF($C$7,8,0),1,1)</f>
        <v>16.32</v>
      </c>
      <c r="G1036" s="4">
        <f ca="1">OFFSET(InputPriceData!F$15,CalculationsAndCharts!$A1036+$A$11,IF($C$7,8,0),1,1)</f>
        <v>16.37</v>
      </c>
      <c r="H1036" s="128"/>
      <c r="I1036" s="128"/>
      <c r="K1036" s="124"/>
      <c r="L1036" s="279"/>
      <c r="M1036" s="281"/>
      <c r="N1036" s="280"/>
      <c r="O1036" s="4"/>
      <c r="P1036" s="4"/>
      <c r="Q1036" s="3"/>
      <c r="S1036" s="309">
        <f t="shared" ca="1" si="419"/>
        <v>16.579999999999998</v>
      </c>
      <c r="T1036" s="309">
        <f t="shared" ca="1" si="420"/>
        <v>15.98</v>
      </c>
      <c r="U1036" s="310">
        <f t="shared" ca="1" si="412"/>
        <v>0.65000000000000324</v>
      </c>
      <c r="V1036" s="310" t="b">
        <f t="shared" ca="1" si="421"/>
        <v>0</v>
      </c>
      <c r="W1036" s="3" t="b">
        <f t="shared" ca="1" si="422"/>
        <v>0</v>
      </c>
      <c r="X1036" s="3" t="str">
        <f t="shared" ca="1" si="423"/>
        <v/>
      </c>
      <c r="Y1036" s="3" t="str">
        <f t="shared" ca="1" si="413"/>
        <v/>
      </c>
      <c r="Z1036" s="3" t="str">
        <f t="shared" ca="1" si="424"/>
        <v/>
      </c>
      <c r="AA1036" s="3" t="str">
        <f t="shared" ca="1" si="425"/>
        <v/>
      </c>
      <c r="AB1036" s="205">
        <f t="shared" ca="1" si="426"/>
        <v>7688</v>
      </c>
      <c r="AC1036" s="205">
        <f t="shared" ca="1" si="427"/>
        <v>118</v>
      </c>
      <c r="AD1036" s="205">
        <f t="shared" ca="1" si="414"/>
        <v>65.152542372881356</v>
      </c>
      <c r="AE1036" s="205">
        <f t="shared" ca="1" si="415"/>
        <v>15.152542372881356</v>
      </c>
      <c r="AF1036" s="205">
        <f t="shared" ca="1" si="428"/>
        <v>3.0305084745762714</v>
      </c>
      <c r="AG1036" s="205"/>
      <c r="AH1036" s="205"/>
      <c r="AI1036" s="205"/>
      <c r="AJ1036" s="205"/>
      <c r="AK1036" s="4"/>
      <c r="AL1036" s="4"/>
      <c r="AM1036" s="309">
        <f t="shared" ca="1" si="429"/>
        <v>16.579999999999998</v>
      </c>
      <c r="AN1036" s="309">
        <f t="shared" ca="1" si="430"/>
        <v>16.02</v>
      </c>
      <c r="AO1036" s="310">
        <f t="shared" ca="1" si="431"/>
        <v>0.625000000000004</v>
      </c>
      <c r="AP1036" s="310" t="b">
        <f t="shared" ca="1" si="432"/>
        <v>0</v>
      </c>
      <c r="AQ1036" s="309">
        <f t="shared" ca="1" si="433"/>
        <v>0</v>
      </c>
      <c r="AR1036" s="205">
        <f t="shared" ca="1" si="416"/>
        <v>0</v>
      </c>
      <c r="AS1036" s="45" t="b">
        <f t="shared" ca="1" si="417"/>
        <v>0</v>
      </c>
      <c r="AT1036">
        <f t="shared" ca="1" si="418"/>
        <v>0</v>
      </c>
      <c r="AU1036" t="b">
        <f t="shared" ca="1" si="434"/>
        <v>0</v>
      </c>
      <c r="AV1036" t="b">
        <f t="shared" ca="1" si="435"/>
        <v>0</v>
      </c>
      <c r="AW1036" s="266" t="b">
        <f t="shared" ca="1" si="436"/>
        <v>0</v>
      </c>
      <c r="AX1036" s="266" t="b">
        <f t="shared" ca="1" si="437"/>
        <v>0</v>
      </c>
      <c r="AY1036" s="266" t="b">
        <f t="shared" ca="1" si="438"/>
        <v>0</v>
      </c>
    </row>
    <row r="1037" spans="1:51" x14ac:dyDescent="0.25">
      <c r="A1037">
        <v>1005</v>
      </c>
      <c r="B1037" s="163">
        <f ca="1">OFFSET(InputPriceData!B$15,CalculationsAndCharts!$A1037+$A$11,0,1,1)</f>
        <v>40555</v>
      </c>
      <c r="C1037" s="3">
        <f ca="1">OFFSET(InputPriceData!G$15,CalculationsAndCharts!$A1037+$A$11,IF($C$7,8,0),1,1)</f>
        <v>184200</v>
      </c>
      <c r="D1037" s="4">
        <f ca="1">OFFSET(InputPriceData!C$15,CalculationsAndCharts!$A1037+$A$11,IF($C$7,8,0),1,1)</f>
        <v>16.559999999999999</v>
      </c>
      <c r="E1037" s="4">
        <f ca="1">OFFSET(InputPriceData!D$15,CalculationsAndCharts!$A1037+$A$11,IF($C$7,8,0),1,1)</f>
        <v>16.649999999999999</v>
      </c>
      <c r="F1037" s="4">
        <f ca="1">OFFSET(InputPriceData!E$15,CalculationsAndCharts!$A1037+$A$11,IF($C$7,8,0),1,1)</f>
        <v>16.399999999999999</v>
      </c>
      <c r="G1037" s="4">
        <f ca="1">OFFSET(InputPriceData!F$15,CalculationsAndCharts!$A1037+$A$11,IF($C$7,8,0),1,1)</f>
        <v>16.559999999999999</v>
      </c>
      <c r="H1037" s="128"/>
      <c r="I1037" s="128"/>
      <c r="K1037" s="124"/>
      <c r="L1037" s="279"/>
      <c r="M1037" s="281"/>
      <c r="N1037" s="280"/>
      <c r="O1037" s="4"/>
      <c r="P1037" s="4"/>
      <c r="Q1037" s="3"/>
      <c r="S1037" s="309">
        <f t="shared" ca="1" si="419"/>
        <v>16.579999999999998</v>
      </c>
      <c r="T1037" s="309">
        <f t="shared" ca="1" si="420"/>
        <v>15.98</v>
      </c>
      <c r="U1037" s="310">
        <f t="shared" ca="1" si="412"/>
        <v>0.96666666666666723</v>
      </c>
      <c r="V1037" s="310" t="b">
        <f t="shared" ca="1" si="421"/>
        <v>0</v>
      </c>
      <c r="W1037" s="3" t="b">
        <f t="shared" ca="1" si="422"/>
        <v>0</v>
      </c>
      <c r="X1037" s="3" t="str">
        <f t="shared" ca="1" si="423"/>
        <v/>
      </c>
      <c r="Y1037" s="3" t="str">
        <f t="shared" ca="1" si="413"/>
        <v/>
      </c>
      <c r="Z1037" s="3" t="str">
        <f t="shared" ca="1" si="424"/>
        <v/>
      </c>
      <c r="AA1037" s="3" t="str">
        <f t="shared" ca="1" si="425"/>
        <v/>
      </c>
      <c r="AB1037" s="205">
        <f t="shared" ca="1" si="426"/>
        <v>7688</v>
      </c>
      <c r="AC1037" s="205">
        <f t="shared" ca="1" si="427"/>
        <v>118</v>
      </c>
      <c r="AD1037" s="205">
        <f t="shared" ca="1" si="414"/>
        <v>65.152542372881356</v>
      </c>
      <c r="AE1037" s="205">
        <f t="shared" ca="1" si="415"/>
        <v>15.152542372881356</v>
      </c>
      <c r="AF1037" s="205">
        <f t="shared" ca="1" si="428"/>
        <v>3.0305084745762714</v>
      </c>
      <c r="AG1037" s="205"/>
      <c r="AH1037" s="205"/>
      <c r="AI1037" s="205"/>
      <c r="AJ1037" s="205"/>
      <c r="AK1037" s="4"/>
      <c r="AL1037" s="4"/>
      <c r="AM1037" s="309">
        <f t="shared" ca="1" si="429"/>
        <v>16.579999999999998</v>
      </c>
      <c r="AN1037" s="309">
        <f t="shared" ca="1" si="430"/>
        <v>16.02</v>
      </c>
      <c r="AO1037" s="310">
        <f t="shared" ca="1" si="431"/>
        <v>0.96428571428571497</v>
      </c>
      <c r="AP1037" s="310" t="b">
        <f t="shared" ca="1" si="432"/>
        <v>0</v>
      </c>
      <c r="AQ1037" s="309">
        <f t="shared" ca="1" si="433"/>
        <v>0</v>
      </c>
      <c r="AR1037" s="205">
        <f t="shared" ca="1" si="416"/>
        <v>0</v>
      </c>
      <c r="AS1037" s="45" t="b">
        <f t="shared" ca="1" si="417"/>
        <v>0</v>
      </c>
      <c r="AT1037">
        <f t="shared" ca="1" si="418"/>
        <v>0</v>
      </c>
      <c r="AU1037" t="b">
        <f t="shared" ca="1" si="434"/>
        <v>0</v>
      </c>
      <c r="AV1037" t="b">
        <f t="shared" ca="1" si="435"/>
        <v>0</v>
      </c>
      <c r="AW1037" s="266" t="b">
        <f t="shared" ca="1" si="436"/>
        <v>0</v>
      </c>
      <c r="AX1037" s="266" t="b">
        <f t="shared" ca="1" si="437"/>
        <v>0</v>
      </c>
      <c r="AY1037" s="266" t="b">
        <f t="shared" ca="1" si="438"/>
        <v>0</v>
      </c>
    </row>
    <row r="1038" spans="1:51" x14ac:dyDescent="0.25">
      <c r="A1038">
        <v>1006</v>
      </c>
      <c r="B1038" s="163">
        <f ca="1">OFFSET(InputPriceData!B$15,CalculationsAndCharts!$A1038+$A$11,0,1,1)</f>
        <v>40554</v>
      </c>
      <c r="C1038" s="3">
        <f ca="1">OFFSET(InputPriceData!G$15,CalculationsAndCharts!$A1038+$A$11,IF($C$7,8,0),1,1)</f>
        <v>390000</v>
      </c>
      <c r="D1038" s="4">
        <f ca="1">OFFSET(InputPriceData!C$15,CalculationsAndCharts!$A1038+$A$11,IF($C$7,8,0),1,1)</f>
        <v>16.690000000000001</v>
      </c>
      <c r="E1038" s="4">
        <f ca="1">OFFSET(InputPriceData!D$15,CalculationsAndCharts!$A1038+$A$11,IF($C$7,8,0),1,1)</f>
        <v>16.78</v>
      </c>
      <c r="F1038" s="4">
        <f ca="1">OFFSET(InputPriceData!E$15,CalculationsAndCharts!$A1038+$A$11,IF($C$7,8,0),1,1)</f>
        <v>16.350000000000001</v>
      </c>
      <c r="G1038" s="4">
        <f ca="1">OFFSET(InputPriceData!F$15,CalculationsAndCharts!$A1038+$A$11,IF($C$7,8,0),1,1)</f>
        <v>16.510000000000002</v>
      </c>
      <c r="H1038" s="128"/>
      <c r="I1038" s="128"/>
      <c r="K1038" s="124"/>
      <c r="L1038" s="279"/>
      <c r="M1038" s="281"/>
      <c r="N1038" s="280"/>
      <c r="O1038" s="4"/>
      <c r="P1038" s="4"/>
      <c r="Q1038" s="3"/>
      <c r="S1038" s="309">
        <f t="shared" ca="1" si="419"/>
        <v>16.579999999999998</v>
      </c>
      <c r="T1038" s="309">
        <f t="shared" ca="1" si="420"/>
        <v>15.98</v>
      </c>
      <c r="U1038" s="310">
        <f t="shared" ca="1" si="412"/>
        <v>0.88333333333333841</v>
      </c>
      <c r="V1038" s="310" t="b">
        <f t="shared" ca="1" si="421"/>
        <v>0</v>
      </c>
      <c r="W1038" s="3" t="b">
        <f t="shared" ca="1" si="422"/>
        <v>0</v>
      </c>
      <c r="X1038" s="3" t="str">
        <f t="shared" ca="1" si="423"/>
        <v/>
      </c>
      <c r="Y1038" s="3" t="str">
        <f t="shared" ca="1" si="413"/>
        <v/>
      </c>
      <c r="Z1038" s="3" t="str">
        <f t="shared" ca="1" si="424"/>
        <v/>
      </c>
      <c r="AA1038" s="3" t="str">
        <f t="shared" ca="1" si="425"/>
        <v/>
      </c>
      <c r="AB1038" s="205">
        <f t="shared" ca="1" si="426"/>
        <v>7688</v>
      </c>
      <c r="AC1038" s="205">
        <f t="shared" ca="1" si="427"/>
        <v>118</v>
      </c>
      <c r="AD1038" s="205">
        <f t="shared" ca="1" si="414"/>
        <v>65.152542372881356</v>
      </c>
      <c r="AE1038" s="205">
        <f t="shared" ca="1" si="415"/>
        <v>15.152542372881356</v>
      </c>
      <c r="AF1038" s="205">
        <f t="shared" ca="1" si="428"/>
        <v>3.0305084745762714</v>
      </c>
      <c r="AG1038" s="205"/>
      <c r="AH1038" s="205"/>
      <c r="AI1038" s="205"/>
      <c r="AJ1038" s="205"/>
      <c r="AK1038" s="4"/>
      <c r="AL1038" s="4"/>
      <c r="AM1038" s="309">
        <f t="shared" ca="1" si="429"/>
        <v>16.579999999999998</v>
      </c>
      <c r="AN1038" s="309">
        <f t="shared" ca="1" si="430"/>
        <v>15.98</v>
      </c>
      <c r="AO1038" s="310">
        <f t="shared" ca="1" si="431"/>
        <v>0.88333333333333841</v>
      </c>
      <c r="AP1038" s="310" t="b">
        <f t="shared" ca="1" si="432"/>
        <v>0</v>
      </c>
      <c r="AQ1038" s="309">
        <f t="shared" ca="1" si="433"/>
        <v>0</v>
      </c>
      <c r="AR1038" s="205">
        <f t="shared" ca="1" si="416"/>
        <v>0</v>
      </c>
      <c r="AS1038" s="45" t="b">
        <f t="shared" ca="1" si="417"/>
        <v>0</v>
      </c>
      <c r="AT1038">
        <f t="shared" ca="1" si="418"/>
        <v>0</v>
      </c>
      <c r="AU1038" t="b">
        <f t="shared" ca="1" si="434"/>
        <v>0</v>
      </c>
      <c r="AV1038" t="b">
        <f t="shared" ca="1" si="435"/>
        <v>0</v>
      </c>
      <c r="AW1038" s="266" t="b">
        <f t="shared" ca="1" si="436"/>
        <v>0</v>
      </c>
      <c r="AX1038" s="266" t="b">
        <f t="shared" ca="1" si="437"/>
        <v>0</v>
      </c>
      <c r="AY1038" s="266" t="b">
        <f t="shared" ca="1" si="438"/>
        <v>0</v>
      </c>
    </row>
    <row r="1039" spans="1:51" x14ac:dyDescent="0.25">
      <c r="A1039">
        <v>1007</v>
      </c>
      <c r="B1039" s="163">
        <f ca="1">OFFSET(InputPriceData!B$15,CalculationsAndCharts!$A1039+$A$11,0,1,1)</f>
        <v>40553</v>
      </c>
      <c r="C1039" s="3">
        <f ca="1">OFFSET(InputPriceData!G$15,CalculationsAndCharts!$A1039+$A$11,IF($C$7,8,0),1,1)</f>
        <v>626900</v>
      </c>
      <c r="D1039" s="4">
        <f ca="1">OFFSET(InputPriceData!C$15,CalculationsAndCharts!$A1039+$A$11,IF($C$7,8,0),1,1)</f>
        <v>16.21</v>
      </c>
      <c r="E1039" s="4">
        <f ca="1">OFFSET(InputPriceData!D$15,CalculationsAndCharts!$A1039+$A$11,IF($C$7,8,0),1,1)</f>
        <v>16.739999999999998</v>
      </c>
      <c r="F1039" s="4">
        <f ca="1">OFFSET(InputPriceData!E$15,CalculationsAndCharts!$A1039+$A$11,IF($C$7,8,0),1,1)</f>
        <v>16.21</v>
      </c>
      <c r="G1039" s="4">
        <f ca="1">OFFSET(InputPriceData!F$15,CalculationsAndCharts!$A1039+$A$11,IF($C$7,8,0),1,1)</f>
        <v>16.579999999999998</v>
      </c>
      <c r="H1039" s="128"/>
      <c r="I1039" s="128"/>
      <c r="K1039" s="124"/>
      <c r="L1039" s="279"/>
      <c r="M1039" s="281"/>
      <c r="N1039" s="280"/>
      <c r="O1039" s="4"/>
      <c r="P1039" s="4"/>
      <c r="Q1039" s="3"/>
      <c r="S1039" s="309">
        <f t="shared" ca="1" si="419"/>
        <v>16.579999999999998</v>
      </c>
      <c r="T1039" s="309">
        <f t="shared" ca="1" si="420"/>
        <v>15.82</v>
      </c>
      <c r="U1039" s="310">
        <f t="shared" ca="1" si="412"/>
        <v>1</v>
      </c>
      <c r="V1039" s="310" t="b">
        <f t="shared" ca="1" si="421"/>
        <v>0</v>
      </c>
      <c r="W1039" s="3" t="b">
        <f t="shared" ca="1" si="422"/>
        <v>0</v>
      </c>
      <c r="X1039" s="3" t="str">
        <f t="shared" ca="1" si="423"/>
        <v/>
      </c>
      <c r="Y1039" s="3" t="str">
        <f t="shared" ca="1" si="413"/>
        <v/>
      </c>
      <c r="Z1039" s="3" t="str">
        <f t="shared" ca="1" si="424"/>
        <v/>
      </c>
      <c r="AA1039" s="3" t="str">
        <f t="shared" ca="1" si="425"/>
        <v/>
      </c>
      <c r="AB1039" s="205">
        <f t="shared" ca="1" si="426"/>
        <v>7688</v>
      </c>
      <c r="AC1039" s="205">
        <f t="shared" ca="1" si="427"/>
        <v>118</v>
      </c>
      <c r="AD1039" s="205">
        <f t="shared" ca="1" si="414"/>
        <v>65.152542372881356</v>
      </c>
      <c r="AE1039" s="205">
        <f t="shared" ca="1" si="415"/>
        <v>15.152542372881356</v>
      </c>
      <c r="AF1039" s="205">
        <f t="shared" ca="1" si="428"/>
        <v>3.0305084745762714</v>
      </c>
      <c r="AG1039" s="205"/>
      <c r="AH1039" s="205"/>
      <c r="AI1039" s="205"/>
      <c r="AJ1039" s="205"/>
      <c r="AK1039" s="4"/>
      <c r="AL1039" s="4"/>
      <c r="AM1039" s="309">
        <f t="shared" ca="1" si="429"/>
        <v>16.579999999999998</v>
      </c>
      <c r="AN1039" s="309">
        <f t="shared" ca="1" si="430"/>
        <v>15.98</v>
      </c>
      <c r="AO1039" s="310">
        <f t="shared" ca="1" si="431"/>
        <v>1</v>
      </c>
      <c r="AP1039" s="310" t="b">
        <f t="shared" ca="1" si="432"/>
        <v>0</v>
      </c>
      <c r="AQ1039" s="309">
        <f t="shared" ca="1" si="433"/>
        <v>0</v>
      </c>
      <c r="AR1039" s="205">
        <f t="shared" ca="1" si="416"/>
        <v>0</v>
      </c>
      <c r="AS1039" s="45" t="b">
        <f t="shared" ca="1" si="417"/>
        <v>0</v>
      </c>
      <c r="AT1039">
        <f t="shared" ca="1" si="418"/>
        <v>0</v>
      </c>
      <c r="AU1039" t="b">
        <f t="shared" ca="1" si="434"/>
        <v>0</v>
      </c>
      <c r="AV1039" t="b">
        <f t="shared" ca="1" si="435"/>
        <v>0</v>
      </c>
      <c r="AW1039" s="266" t="b">
        <f t="shared" ca="1" si="436"/>
        <v>0</v>
      </c>
      <c r="AX1039" s="266" t="b">
        <f t="shared" ca="1" si="437"/>
        <v>0</v>
      </c>
      <c r="AY1039" s="266" t="b">
        <f t="shared" ca="1" si="438"/>
        <v>0</v>
      </c>
    </row>
    <row r="1040" spans="1:51" x14ac:dyDescent="0.25">
      <c r="A1040">
        <v>1008</v>
      </c>
      <c r="B1040" s="163">
        <f ca="1">OFFSET(InputPriceData!B$15,CalculationsAndCharts!$A1040+$A$11,0,1,1)</f>
        <v>40550</v>
      </c>
      <c r="C1040" s="3">
        <f ca="1">OFFSET(InputPriceData!G$15,CalculationsAndCharts!$A1040+$A$11,IF($C$7,8,0),1,1)</f>
        <v>474600</v>
      </c>
      <c r="D1040" s="4">
        <f ca="1">OFFSET(InputPriceData!C$15,CalculationsAndCharts!$A1040+$A$11,IF($C$7,8,0),1,1)</f>
        <v>16.27</v>
      </c>
      <c r="E1040" s="4">
        <f ca="1">OFFSET(InputPriceData!D$15,CalculationsAndCharts!$A1040+$A$11,IF($C$7,8,0),1,1)</f>
        <v>16.350000000000001</v>
      </c>
      <c r="F1040" s="4">
        <f ca="1">OFFSET(InputPriceData!E$15,CalculationsAndCharts!$A1040+$A$11,IF($C$7,8,0),1,1)</f>
        <v>16.07</v>
      </c>
      <c r="G1040" s="4">
        <f ca="1">OFFSET(InputPriceData!F$15,CalculationsAndCharts!$A1040+$A$11,IF($C$7,8,0),1,1)</f>
        <v>16.32</v>
      </c>
      <c r="H1040" s="128"/>
      <c r="I1040" s="128"/>
      <c r="K1040" s="124"/>
      <c r="L1040" s="279"/>
      <c r="M1040" s="281"/>
      <c r="N1040" s="280"/>
      <c r="O1040" s="4"/>
      <c r="P1040" s="4"/>
      <c r="Q1040" s="3"/>
      <c r="S1040" s="309">
        <f t="shared" ca="1" si="419"/>
        <v>16.399999999999999</v>
      </c>
      <c r="T1040" s="309">
        <f t="shared" ca="1" si="420"/>
        <v>15.82</v>
      </c>
      <c r="U1040" s="310">
        <f t="shared" ca="1" si="412"/>
        <v>0.86206896551724388</v>
      </c>
      <c r="V1040" s="310" t="b">
        <f t="shared" ca="1" si="421"/>
        <v>0</v>
      </c>
      <c r="W1040" s="3" t="b">
        <f t="shared" ca="1" si="422"/>
        <v>0</v>
      </c>
      <c r="X1040" s="3" t="str">
        <f t="shared" ca="1" si="423"/>
        <v/>
      </c>
      <c r="Y1040" s="3" t="str">
        <f t="shared" ca="1" si="413"/>
        <v/>
      </c>
      <c r="Z1040" s="3" t="str">
        <f t="shared" ca="1" si="424"/>
        <v/>
      </c>
      <c r="AA1040" s="3" t="str">
        <f t="shared" ca="1" si="425"/>
        <v/>
      </c>
      <c r="AB1040" s="205">
        <f t="shared" ca="1" si="426"/>
        <v>7688</v>
      </c>
      <c r="AC1040" s="205">
        <f t="shared" ca="1" si="427"/>
        <v>118</v>
      </c>
      <c r="AD1040" s="205">
        <f t="shared" ca="1" si="414"/>
        <v>65.152542372881356</v>
      </c>
      <c r="AE1040" s="205">
        <f t="shared" ca="1" si="415"/>
        <v>15.152542372881356</v>
      </c>
      <c r="AF1040" s="205">
        <f t="shared" ca="1" si="428"/>
        <v>3.0305084745762714</v>
      </c>
      <c r="AG1040" s="205"/>
      <c r="AH1040" s="205"/>
      <c r="AI1040" s="205"/>
      <c r="AJ1040" s="205"/>
      <c r="AK1040" s="4"/>
      <c r="AL1040" s="4"/>
      <c r="AM1040" s="309">
        <f t="shared" ca="1" si="429"/>
        <v>16.399999999999999</v>
      </c>
      <c r="AN1040" s="309">
        <f t="shared" ca="1" si="430"/>
        <v>15.98</v>
      </c>
      <c r="AO1040" s="310">
        <f t="shared" ca="1" si="431"/>
        <v>0.80952380952381275</v>
      </c>
      <c r="AP1040" s="310" t="b">
        <f t="shared" ca="1" si="432"/>
        <v>0</v>
      </c>
      <c r="AQ1040" s="309">
        <f t="shared" ca="1" si="433"/>
        <v>0</v>
      </c>
      <c r="AR1040" s="205">
        <f t="shared" ca="1" si="416"/>
        <v>0</v>
      </c>
      <c r="AS1040" s="45" t="b">
        <f t="shared" ca="1" si="417"/>
        <v>0</v>
      </c>
      <c r="AT1040">
        <f t="shared" ca="1" si="418"/>
        <v>0</v>
      </c>
      <c r="AU1040" t="b">
        <f t="shared" ca="1" si="434"/>
        <v>0</v>
      </c>
      <c r="AV1040" t="b">
        <f t="shared" ca="1" si="435"/>
        <v>0</v>
      </c>
      <c r="AW1040" s="266" t="b">
        <f t="shared" ca="1" si="436"/>
        <v>0</v>
      </c>
      <c r="AX1040" s="266" t="b">
        <f t="shared" ca="1" si="437"/>
        <v>0</v>
      </c>
      <c r="AY1040" s="266" t="b">
        <f t="shared" ca="1" si="438"/>
        <v>0</v>
      </c>
    </row>
    <row r="1041" spans="1:51" x14ac:dyDescent="0.25">
      <c r="A1041">
        <v>1009</v>
      </c>
      <c r="B1041" s="163">
        <f ca="1">OFFSET(InputPriceData!B$15,CalculationsAndCharts!$A1041+$A$11,0,1,1)</f>
        <v>40549</v>
      </c>
      <c r="C1041" s="3">
        <f ca="1">OFFSET(InputPriceData!G$15,CalculationsAndCharts!$A1041+$A$11,IF($C$7,8,0),1,1)</f>
        <v>385700</v>
      </c>
      <c r="D1041" s="4">
        <f ca="1">OFFSET(InputPriceData!C$15,CalculationsAndCharts!$A1041+$A$11,IF($C$7,8,0),1,1)</f>
        <v>16.329999999999998</v>
      </c>
      <c r="E1041" s="4">
        <f ca="1">OFFSET(InputPriceData!D$15,CalculationsAndCharts!$A1041+$A$11,IF($C$7,8,0),1,1)</f>
        <v>16.420000000000002</v>
      </c>
      <c r="F1041" s="4">
        <f ca="1">OFFSET(InputPriceData!E$15,CalculationsAndCharts!$A1041+$A$11,IF($C$7,8,0),1,1)</f>
        <v>16.22</v>
      </c>
      <c r="G1041" s="4">
        <f ca="1">OFFSET(InputPriceData!F$15,CalculationsAndCharts!$A1041+$A$11,IF($C$7,8,0),1,1)</f>
        <v>16.3</v>
      </c>
      <c r="H1041" s="128"/>
      <c r="I1041" s="128"/>
      <c r="K1041" s="124"/>
      <c r="L1041" s="279"/>
      <c r="M1041" s="281"/>
      <c r="N1041" s="280"/>
      <c r="O1041" s="4"/>
      <c r="P1041" s="4"/>
      <c r="Q1041" s="3"/>
      <c r="S1041" s="309">
        <f t="shared" ca="1" si="419"/>
        <v>16.399999999999999</v>
      </c>
      <c r="T1041" s="309">
        <f t="shared" ca="1" si="420"/>
        <v>15.82</v>
      </c>
      <c r="U1041" s="310">
        <f t="shared" ca="1" si="412"/>
        <v>0.82758620689655493</v>
      </c>
      <c r="V1041" s="310" t="b">
        <f t="shared" ca="1" si="421"/>
        <v>0</v>
      </c>
      <c r="W1041" s="3" t="b">
        <f t="shared" ca="1" si="422"/>
        <v>0</v>
      </c>
      <c r="X1041" s="3" t="str">
        <f t="shared" ca="1" si="423"/>
        <v/>
      </c>
      <c r="Y1041" s="3" t="str">
        <f t="shared" ca="1" si="413"/>
        <v/>
      </c>
      <c r="Z1041" s="3" t="str">
        <f t="shared" ca="1" si="424"/>
        <v/>
      </c>
      <c r="AA1041" s="3" t="str">
        <f t="shared" ca="1" si="425"/>
        <v/>
      </c>
      <c r="AB1041" s="205">
        <f t="shared" ca="1" si="426"/>
        <v>7688</v>
      </c>
      <c r="AC1041" s="205">
        <f t="shared" ca="1" si="427"/>
        <v>118</v>
      </c>
      <c r="AD1041" s="205">
        <f t="shared" ca="1" si="414"/>
        <v>65.152542372881356</v>
      </c>
      <c r="AE1041" s="205">
        <f t="shared" ca="1" si="415"/>
        <v>15.152542372881356</v>
      </c>
      <c r="AF1041" s="205">
        <f t="shared" ca="1" si="428"/>
        <v>3.0305084745762714</v>
      </c>
      <c r="AG1041" s="205"/>
      <c r="AH1041" s="205"/>
      <c r="AI1041" s="205"/>
      <c r="AJ1041" s="205"/>
      <c r="AK1041" s="4"/>
      <c r="AL1041" s="4"/>
      <c r="AM1041" s="309">
        <f t="shared" ca="1" si="429"/>
        <v>16.399999999999999</v>
      </c>
      <c r="AN1041" s="309">
        <f t="shared" ca="1" si="430"/>
        <v>15.82</v>
      </c>
      <c r="AO1041" s="310">
        <f t="shared" ca="1" si="431"/>
        <v>0.82758620689655493</v>
      </c>
      <c r="AP1041" s="310" t="b">
        <f t="shared" ca="1" si="432"/>
        <v>0</v>
      </c>
      <c r="AQ1041" s="309">
        <f t="shared" ca="1" si="433"/>
        <v>0</v>
      </c>
      <c r="AR1041" s="205">
        <f t="shared" ca="1" si="416"/>
        <v>0</v>
      </c>
      <c r="AS1041" s="45" t="b">
        <f t="shared" ca="1" si="417"/>
        <v>0</v>
      </c>
      <c r="AT1041">
        <f t="shared" ca="1" si="418"/>
        <v>0</v>
      </c>
      <c r="AU1041" t="b">
        <f t="shared" ca="1" si="434"/>
        <v>0</v>
      </c>
      <c r="AV1041" t="b">
        <f t="shared" ca="1" si="435"/>
        <v>0</v>
      </c>
      <c r="AW1041" s="266" t="b">
        <f t="shared" ca="1" si="436"/>
        <v>0</v>
      </c>
      <c r="AX1041" s="266" t="b">
        <f t="shared" ca="1" si="437"/>
        <v>0</v>
      </c>
      <c r="AY1041" s="266" t="b">
        <f t="shared" ca="1" si="438"/>
        <v>0</v>
      </c>
    </row>
    <row r="1042" spans="1:51" x14ac:dyDescent="0.25">
      <c r="A1042">
        <v>1010</v>
      </c>
      <c r="B1042" s="163">
        <f ca="1">OFFSET(InputPriceData!B$15,CalculationsAndCharts!$A1042+$A$11,0,1,1)</f>
        <v>40548</v>
      </c>
      <c r="C1042" s="3">
        <f ca="1">OFFSET(InputPriceData!G$15,CalculationsAndCharts!$A1042+$A$11,IF($C$7,8,0),1,1)</f>
        <v>421100</v>
      </c>
      <c r="D1042" s="4">
        <f ca="1">OFFSET(InputPriceData!C$15,CalculationsAndCharts!$A1042+$A$11,IF($C$7,8,0),1,1)</f>
        <v>15.98</v>
      </c>
      <c r="E1042" s="4">
        <f ca="1">OFFSET(InputPriceData!D$15,CalculationsAndCharts!$A1042+$A$11,IF($C$7,8,0),1,1)</f>
        <v>16.32</v>
      </c>
      <c r="F1042" s="4">
        <f ca="1">OFFSET(InputPriceData!E$15,CalculationsAndCharts!$A1042+$A$11,IF($C$7,8,0),1,1)</f>
        <v>15.97</v>
      </c>
      <c r="G1042" s="4">
        <f ca="1">OFFSET(InputPriceData!F$15,CalculationsAndCharts!$A1042+$A$11,IF($C$7,8,0),1,1)</f>
        <v>16.309999999999999</v>
      </c>
      <c r="H1042" s="128"/>
      <c r="I1042" s="128"/>
      <c r="K1042" s="124"/>
      <c r="L1042" s="279"/>
      <c r="M1042" s="281"/>
      <c r="N1042" s="280"/>
      <c r="O1042" s="4"/>
      <c r="P1042" s="4"/>
      <c r="Q1042" s="3"/>
      <c r="S1042" s="309">
        <f t="shared" ca="1" si="419"/>
        <v>16.600000000000001</v>
      </c>
      <c r="T1042" s="309">
        <f t="shared" ca="1" si="420"/>
        <v>15.82</v>
      </c>
      <c r="U1042" s="310">
        <f t="shared" ca="1" si="412"/>
        <v>0.62820512820512531</v>
      </c>
      <c r="V1042" s="310" t="b">
        <f t="shared" ca="1" si="421"/>
        <v>0</v>
      </c>
      <c r="W1042" s="3" t="b">
        <f t="shared" ca="1" si="422"/>
        <v>0</v>
      </c>
      <c r="X1042" s="3" t="str">
        <f t="shared" ca="1" si="423"/>
        <v/>
      </c>
      <c r="Y1042" s="3" t="str">
        <f t="shared" ca="1" si="413"/>
        <v/>
      </c>
      <c r="Z1042" s="3" t="str">
        <f t="shared" ca="1" si="424"/>
        <v/>
      </c>
      <c r="AA1042" s="3" t="str">
        <f t="shared" ca="1" si="425"/>
        <v/>
      </c>
      <c r="AB1042" s="205">
        <f t="shared" ca="1" si="426"/>
        <v>7688</v>
      </c>
      <c r="AC1042" s="205">
        <f t="shared" ca="1" si="427"/>
        <v>118</v>
      </c>
      <c r="AD1042" s="205">
        <f t="shared" ca="1" si="414"/>
        <v>65.152542372881356</v>
      </c>
      <c r="AE1042" s="205">
        <f t="shared" ca="1" si="415"/>
        <v>15.152542372881356</v>
      </c>
      <c r="AF1042" s="205">
        <f t="shared" ca="1" si="428"/>
        <v>3.0305084745762714</v>
      </c>
      <c r="AG1042" s="205"/>
      <c r="AH1042" s="205"/>
      <c r="AI1042" s="205"/>
      <c r="AJ1042" s="205"/>
      <c r="AK1042" s="4"/>
      <c r="AL1042" s="4"/>
      <c r="AM1042" s="309">
        <f t="shared" ca="1" si="429"/>
        <v>16.399999999999999</v>
      </c>
      <c r="AN1042" s="309">
        <f t="shared" ca="1" si="430"/>
        <v>15.82</v>
      </c>
      <c r="AO1042" s="310">
        <f t="shared" ca="1" si="431"/>
        <v>0.84482758620689635</v>
      </c>
      <c r="AP1042" s="310" t="b">
        <f t="shared" ca="1" si="432"/>
        <v>0</v>
      </c>
      <c r="AQ1042" s="309">
        <f t="shared" ca="1" si="433"/>
        <v>0</v>
      </c>
      <c r="AR1042" s="205">
        <f t="shared" ca="1" si="416"/>
        <v>0</v>
      </c>
      <c r="AS1042" s="45" t="b">
        <f t="shared" ca="1" si="417"/>
        <v>0</v>
      </c>
      <c r="AT1042">
        <f t="shared" ca="1" si="418"/>
        <v>0</v>
      </c>
      <c r="AU1042" t="b">
        <f t="shared" ca="1" si="434"/>
        <v>0</v>
      </c>
      <c r="AV1042" t="b">
        <f t="shared" ca="1" si="435"/>
        <v>0</v>
      </c>
      <c r="AW1042" s="266" t="b">
        <f t="shared" ca="1" si="436"/>
        <v>0</v>
      </c>
      <c r="AX1042" s="266" t="b">
        <f t="shared" ca="1" si="437"/>
        <v>0</v>
      </c>
      <c r="AY1042" s="266" t="b">
        <f t="shared" ca="1" si="438"/>
        <v>0</v>
      </c>
    </row>
    <row r="1043" spans="1:51" x14ac:dyDescent="0.25">
      <c r="A1043">
        <v>1011</v>
      </c>
      <c r="B1043" s="163">
        <f ca="1">OFFSET(InputPriceData!B$15,CalculationsAndCharts!$A1043+$A$11,0,1,1)</f>
        <v>40547</v>
      </c>
      <c r="C1043" s="3">
        <f ca="1">OFFSET(InputPriceData!G$15,CalculationsAndCharts!$A1043+$A$11,IF($C$7,8,0),1,1)</f>
        <v>393700</v>
      </c>
      <c r="D1043" s="4">
        <f ca="1">OFFSET(InputPriceData!C$15,CalculationsAndCharts!$A1043+$A$11,IF($C$7,8,0),1,1)</f>
        <v>16.350000000000001</v>
      </c>
      <c r="E1043" s="4">
        <f ca="1">OFFSET(InputPriceData!D$15,CalculationsAndCharts!$A1043+$A$11,IF($C$7,8,0),1,1)</f>
        <v>16.440000000000001</v>
      </c>
      <c r="F1043" s="4">
        <f ca="1">OFFSET(InputPriceData!E$15,CalculationsAndCharts!$A1043+$A$11,IF($C$7,8,0),1,1)</f>
        <v>15.86</v>
      </c>
      <c r="G1043" s="4">
        <f ca="1">OFFSET(InputPriceData!F$15,CalculationsAndCharts!$A1043+$A$11,IF($C$7,8,0),1,1)</f>
        <v>16.04</v>
      </c>
      <c r="H1043" s="128"/>
      <c r="I1043" s="128"/>
      <c r="K1043" s="124"/>
      <c r="L1043" s="279"/>
      <c r="M1043" s="281"/>
      <c r="N1043" s="280"/>
      <c r="O1043" s="4"/>
      <c r="P1043" s="4"/>
      <c r="Q1043" s="3"/>
      <c r="S1043" s="309">
        <f t="shared" ca="1" si="419"/>
        <v>16.600000000000001</v>
      </c>
      <c r="T1043" s="309">
        <f t="shared" ca="1" si="420"/>
        <v>15.82</v>
      </c>
      <c r="U1043" s="310">
        <f t="shared" ca="1" si="412"/>
        <v>0.28205128205128016</v>
      </c>
      <c r="V1043" s="310" t="b">
        <f t="shared" ca="1" si="421"/>
        <v>0</v>
      </c>
      <c r="W1043" s="3" t="b">
        <f t="shared" ca="1" si="422"/>
        <v>0</v>
      </c>
      <c r="X1043" s="3" t="str">
        <f t="shared" ca="1" si="423"/>
        <v/>
      </c>
      <c r="Y1043" s="3" t="str">
        <f t="shared" ca="1" si="413"/>
        <v/>
      </c>
      <c r="Z1043" s="3" t="str">
        <f t="shared" ca="1" si="424"/>
        <v/>
      </c>
      <c r="AA1043" s="3" t="str">
        <f t="shared" ca="1" si="425"/>
        <v/>
      </c>
      <c r="AB1043" s="205">
        <f t="shared" ca="1" si="426"/>
        <v>7688</v>
      </c>
      <c r="AC1043" s="205">
        <f t="shared" ca="1" si="427"/>
        <v>118</v>
      </c>
      <c r="AD1043" s="205">
        <f t="shared" ca="1" si="414"/>
        <v>65.152542372881356</v>
      </c>
      <c r="AE1043" s="205">
        <f t="shared" ca="1" si="415"/>
        <v>15.152542372881356</v>
      </c>
      <c r="AF1043" s="205">
        <f t="shared" ca="1" si="428"/>
        <v>3.0305084745762714</v>
      </c>
      <c r="AG1043" s="205"/>
      <c r="AH1043" s="205"/>
      <c r="AI1043" s="205"/>
      <c r="AJ1043" s="205"/>
      <c r="AK1043" s="4"/>
      <c r="AL1043" s="4"/>
      <c r="AM1043" s="309">
        <f t="shared" ca="1" si="429"/>
        <v>16.399999999999999</v>
      </c>
      <c r="AN1043" s="309">
        <f t="shared" ca="1" si="430"/>
        <v>15.82</v>
      </c>
      <c r="AO1043" s="310">
        <f t="shared" ca="1" si="431"/>
        <v>0.37931034482758536</v>
      </c>
      <c r="AP1043" s="310" t="b">
        <f t="shared" ca="1" si="432"/>
        <v>0</v>
      </c>
      <c r="AQ1043" s="309">
        <f t="shared" ca="1" si="433"/>
        <v>0</v>
      </c>
      <c r="AR1043" s="205">
        <f t="shared" ca="1" si="416"/>
        <v>0</v>
      </c>
      <c r="AS1043" s="45" t="b">
        <f t="shared" ca="1" si="417"/>
        <v>0</v>
      </c>
      <c r="AT1043">
        <f t="shared" ca="1" si="418"/>
        <v>0</v>
      </c>
      <c r="AU1043" t="b">
        <f t="shared" ca="1" si="434"/>
        <v>0</v>
      </c>
      <c r="AV1043" t="b">
        <f t="shared" ca="1" si="435"/>
        <v>0</v>
      </c>
      <c r="AW1043" s="266" t="b">
        <f t="shared" ca="1" si="436"/>
        <v>0</v>
      </c>
      <c r="AX1043" s="266" t="b">
        <f t="shared" ca="1" si="437"/>
        <v>0</v>
      </c>
      <c r="AY1043" s="266" t="b">
        <f t="shared" ca="1" si="438"/>
        <v>0</v>
      </c>
    </row>
    <row r="1044" spans="1:51" x14ac:dyDescent="0.25">
      <c r="A1044">
        <v>1012</v>
      </c>
      <c r="B1044" s="163">
        <f ca="1">OFFSET(InputPriceData!B$15,CalculationsAndCharts!$A1044+$A$11,0,1,1)</f>
        <v>40546</v>
      </c>
      <c r="C1044" s="3">
        <f ca="1">OFFSET(InputPriceData!G$15,CalculationsAndCharts!$A1044+$A$11,IF($C$7,8,0),1,1)</f>
        <v>544300</v>
      </c>
      <c r="D1044" s="4">
        <f ca="1">OFFSET(InputPriceData!C$15,CalculationsAndCharts!$A1044+$A$11,IF($C$7,8,0),1,1)</f>
        <v>16.2</v>
      </c>
      <c r="E1044" s="4">
        <f ca="1">OFFSET(InputPriceData!D$15,CalculationsAndCharts!$A1044+$A$11,IF($C$7,8,0),1,1)</f>
        <v>16.46</v>
      </c>
      <c r="F1044" s="4">
        <f ca="1">OFFSET(InputPriceData!E$15,CalculationsAndCharts!$A1044+$A$11,IF($C$7,8,0),1,1)</f>
        <v>16.2</v>
      </c>
      <c r="G1044" s="4">
        <f ca="1">OFFSET(InputPriceData!F$15,CalculationsAndCharts!$A1044+$A$11,IF($C$7,8,0),1,1)</f>
        <v>16.29</v>
      </c>
      <c r="H1044" s="128"/>
      <c r="I1044" s="128"/>
      <c r="K1044" s="124"/>
      <c r="L1044" s="279"/>
      <c r="M1044" s="281"/>
      <c r="N1044" s="280"/>
      <c r="O1044" s="4"/>
      <c r="P1044" s="4"/>
      <c r="Q1044" s="3"/>
      <c r="S1044" s="309">
        <f t="shared" ca="1" si="419"/>
        <v>16.600000000000001</v>
      </c>
      <c r="T1044" s="309">
        <f t="shared" ca="1" si="420"/>
        <v>15.82</v>
      </c>
      <c r="U1044" s="310">
        <f t="shared" ca="1" si="412"/>
        <v>0.6025641025641002</v>
      </c>
      <c r="V1044" s="310" t="b">
        <f t="shared" ca="1" si="421"/>
        <v>0</v>
      </c>
      <c r="W1044" s="3" t="b">
        <f t="shared" ca="1" si="422"/>
        <v>0</v>
      </c>
      <c r="X1044" s="3" t="str">
        <f t="shared" ca="1" si="423"/>
        <v/>
      </c>
      <c r="Y1044" s="3" t="str">
        <f t="shared" ca="1" si="413"/>
        <v/>
      </c>
      <c r="Z1044" s="3" t="str">
        <f t="shared" ca="1" si="424"/>
        <v/>
      </c>
      <c r="AA1044" s="3" t="str">
        <f t="shared" ca="1" si="425"/>
        <v/>
      </c>
      <c r="AB1044" s="205">
        <f t="shared" ca="1" si="426"/>
        <v>7688</v>
      </c>
      <c r="AC1044" s="205">
        <f t="shared" ca="1" si="427"/>
        <v>118</v>
      </c>
      <c r="AD1044" s="205">
        <f t="shared" ca="1" si="414"/>
        <v>65.152542372881356</v>
      </c>
      <c r="AE1044" s="205">
        <f t="shared" ca="1" si="415"/>
        <v>15.152542372881356</v>
      </c>
      <c r="AF1044" s="205">
        <f t="shared" ca="1" si="428"/>
        <v>3.0305084745762714</v>
      </c>
      <c r="AG1044" s="205"/>
      <c r="AH1044" s="205"/>
      <c r="AI1044" s="205"/>
      <c r="AJ1044" s="205"/>
      <c r="AK1044" s="4"/>
      <c r="AL1044" s="4"/>
      <c r="AM1044" s="309">
        <f t="shared" ca="1" si="429"/>
        <v>16.600000000000001</v>
      </c>
      <c r="AN1044" s="309">
        <f t="shared" ca="1" si="430"/>
        <v>15.82</v>
      </c>
      <c r="AO1044" s="310">
        <f t="shared" ca="1" si="431"/>
        <v>0.6025641025641002</v>
      </c>
      <c r="AP1044" s="310" t="b">
        <f t="shared" ca="1" si="432"/>
        <v>0</v>
      </c>
      <c r="AQ1044" s="309">
        <f t="shared" ca="1" si="433"/>
        <v>0</v>
      </c>
      <c r="AR1044" s="205">
        <f t="shared" ca="1" si="416"/>
        <v>0</v>
      </c>
      <c r="AS1044" s="45" t="b">
        <f t="shared" ca="1" si="417"/>
        <v>0</v>
      </c>
      <c r="AT1044">
        <f t="shared" ca="1" si="418"/>
        <v>0</v>
      </c>
      <c r="AU1044" t="b">
        <f t="shared" ca="1" si="434"/>
        <v>0</v>
      </c>
      <c r="AV1044" t="b">
        <f t="shared" ca="1" si="435"/>
        <v>0</v>
      </c>
      <c r="AW1044" s="266" t="b">
        <f t="shared" ca="1" si="436"/>
        <v>0</v>
      </c>
      <c r="AX1044" s="266" t="b">
        <f t="shared" ca="1" si="437"/>
        <v>0</v>
      </c>
      <c r="AY1044" s="266" t="b">
        <f t="shared" ca="1" si="438"/>
        <v>0</v>
      </c>
    </row>
    <row r="1045" spans="1:51" x14ac:dyDescent="0.25">
      <c r="A1045">
        <v>1013</v>
      </c>
      <c r="B1045" s="163">
        <f ca="1">OFFSET(InputPriceData!B$15,CalculationsAndCharts!$A1045+$A$11,0,1,1)</f>
        <v>40543</v>
      </c>
      <c r="C1045" s="3">
        <f ca="1">OFFSET(InputPriceData!G$15,CalculationsAndCharts!$A1045+$A$11,IF($C$7,8,0),1,1)</f>
        <v>229100</v>
      </c>
      <c r="D1045" s="4">
        <f ca="1">OFFSET(InputPriceData!C$15,CalculationsAndCharts!$A1045+$A$11,IF($C$7,8,0),1,1)</f>
        <v>16.149999999999999</v>
      </c>
      <c r="E1045" s="4">
        <f ca="1">OFFSET(InputPriceData!D$15,CalculationsAndCharts!$A1045+$A$11,IF($C$7,8,0),1,1)</f>
        <v>16.23</v>
      </c>
      <c r="F1045" s="4">
        <f ca="1">OFFSET(InputPriceData!E$15,CalculationsAndCharts!$A1045+$A$11,IF($C$7,8,0),1,1)</f>
        <v>16.02</v>
      </c>
      <c r="G1045" s="4">
        <f ca="1">OFFSET(InputPriceData!F$15,CalculationsAndCharts!$A1045+$A$11,IF($C$7,8,0),1,1)</f>
        <v>16.02</v>
      </c>
      <c r="H1045" s="128"/>
      <c r="I1045" s="128"/>
      <c r="K1045" s="124"/>
      <c r="L1045" s="279"/>
      <c r="M1045" s="281"/>
      <c r="N1045" s="280"/>
      <c r="O1045" s="4"/>
      <c r="P1045" s="4"/>
      <c r="Q1045" s="3"/>
      <c r="S1045" s="309">
        <f t="shared" ca="1" si="419"/>
        <v>16.670000000000002</v>
      </c>
      <c r="T1045" s="309">
        <f t="shared" ca="1" si="420"/>
        <v>15.82</v>
      </c>
      <c r="U1045" s="310">
        <f t="shared" ca="1" si="412"/>
        <v>0.2352941176470576</v>
      </c>
      <c r="V1045" s="310" t="b">
        <f t="shared" ca="1" si="421"/>
        <v>0</v>
      </c>
      <c r="W1045" s="3" t="b">
        <f t="shared" ca="1" si="422"/>
        <v>0</v>
      </c>
      <c r="X1045" s="3" t="str">
        <f t="shared" ca="1" si="423"/>
        <v/>
      </c>
      <c r="Y1045" s="3" t="str">
        <f t="shared" ca="1" si="413"/>
        <v/>
      </c>
      <c r="Z1045" s="3" t="str">
        <f t="shared" ca="1" si="424"/>
        <v/>
      </c>
      <c r="AA1045" s="3" t="str">
        <f t="shared" ca="1" si="425"/>
        <v/>
      </c>
      <c r="AB1045" s="205">
        <f t="shared" ca="1" si="426"/>
        <v>7688</v>
      </c>
      <c r="AC1045" s="205">
        <f t="shared" ca="1" si="427"/>
        <v>118</v>
      </c>
      <c r="AD1045" s="205">
        <f t="shared" ca="1" si="414"/>
        <v>65.152542372881356</v>
      </c>
      <c r="AE1045" s="205">
        <f t="shared" ca="1" si="415"/>
        <v>15.152542372881356</v>
      </c>
      <c r="AF1045" s="205">
        <f t="shared" ca="1" si="428"/>
        <v>3.0305084745762714</v>
      </c>
      <c r="AG1045" s="205"/>
      <c r="AH1045" s="205"/>
      <c r="AI1045" s="205"/>
      <c r="AJ1045" s="205"/>
      <c r="AK1045" s="4"/>
      <c r="AL1045" s="4"/>
      <c r="AM1045" s="309">
        <f t="shared" ca="1" si="429"/>
        <v>16.600000000000001</v>
      </c>
      <c r="AN1045" s="309">
        <f t="shared" ca="1" si="430"/>
        <v>15.82</v>
      </c>
      <c r="AO1045" s="310">
        <f t="shared" ca="1" si="431"/>
        <v>0.25641025641025511</v>
      </c>
      <c r="AP1045" s="310" t="b">
        <f t="shared" ca="1" si="432"/>
        <v>0</v>
      </c>
      <c r="AQ1045" s="309">
        <f t="shared" ca="1" si="433"/>
        <v>0</v>
      </c>
      <c r="AR1045" s="205">
        <f t="shared" ca="1" si="416"/>
        <v>0</v>
      </c>
      <c r="AS1045" s="45" t="b">
        <f t="shared" ca="1" si="417"/>
        <v>0</v>
      </c>
      <c r="AT1045">
        <f t="shared" ca="1" si="418"/>
        <v>0</v>
      </c>
      <c r="AU1045" t="b">
        <f t="shared" ca="1" si="434"/>
        <v>0</v>
      </c>
      <c r="AV1045" t="b">
        <f t="shared" ca="1" si="435"/>
        <v>0</v>
      </c>
      <c r="AW1045" s="266" t="b">
        <f t="shared" ca="1" si="436"/>
        <v>0</v>
      </c>
      <c r="AX1045" s="266" t="b">
        <f t="shared" ca="1" si="437"/>
        <v>0</v>
      </c>
      <c r="AY1045" s="266" t="b">
        <f t="shared" ca="1" si="438"/>
        <v>0</v>
      </c>
    </row>
    <row r="1046" spans="1:51" x14ac:dyDescent="0.25">
      <c r="A1046">
        <v>1014</v>
      </c>
      <c r="B1046" s="163">
        <f ca="1">OFFSET(InputPriceData!B$15,CalculationsAndCharts!$A1046+$A$11,0,1,1)</f>
        <v>40542</v>
      </c>
      <c r="C1046" s="3">
        <f ca="1">OFFSET(InputPriceData!G$15,CalculationsAndCharts!$A1046+$A$11,IF($C$7,8,0),1,1)</f>
        <v>145400</v>
      </c>
      <c r="D1046" s="4">
        <f ca="1">OFFSET(InputPriceData!C$15,CalculationsAndCharts!$A1046+$A$11,IF($C$7,8,0),1,1)</f>
        <v>16.13</v>
      </c>
      <c r="E1046" s="4">
        <f ca="1">OFFSET(InputPriceData!D$15,CalculationsAndCharts!$A1046+$A$11,IF($C$7,8,0),1,1)</f>
        <v>16.350000000000001</v>
      </c>
      <c r="F1046" s="4">
        <f ca="1">OFFSET(InputPriceData!E$15,CalculationsAndCharts!$A1046+$A$11,IF($C$7,8,0),1,1)</f>
        <v>16.12</v>
      </c>
      <c r="G1046" s="4">
        <f ca="1">OFFSET(InputPriceData!F$15,CalculationsAndCharts!$A1046+$A$11,IF($C$7,8,0),1,1)</f>
        <v>16.23</v>
      </c>
      <c r="H1046" s="128"/>
      <c r="I1046" s="128"/>
      <c r="K1046" s="124"/>
      <c r="L1046" s="279"/>
      <c r="M1046" s="281"/>
      <c r="N1046" s="280"/>
      <c r="O1046" s="4"/>
      <c r="P1046" s="4"/>
      <c r="Q1046" s="3"/>
      <c r="S1046" s="309">
        <f t="shared" ca="1" si="419"/>
        <v>16.670000000000002</v>
      </c>
      <c r="T1046" s="309">
        <f t="shared" ca="1" si="420"/>
        <v>15.82</v>
      </c>
      <c r="U1046" s="310">
        <f t="shared" ca="1" si="412"/>
        <v>0.48235294117646993</v>
      </c>
      <c r="V1046" s="310" t="b">
        <f t="shared" ca="1" si="421"/>
        <v>0</v>
      </c>
      <c r="W1046" s="3" t="b">
        <f t="shared" ca="1" si="422"/>
        <v>0</v>
      </c>
      <c r="X1046" s="3" t="str">
        <f t="shared" ca="1" si="423"/>
        <v/>
      </c>
      <c r="Y1046" s="3" t="str">
        <f t="shared" ca="1" si="413"/>
        <v/>
      </c>
      <c r="Z1046" s="3" t="str">
        <f t="shared" ca="1" si="424"/>
        <v/>
      </c>
      <c r="AA1046" s="3" t="str">
        <f t="shared" ca="1" si="425"/>
        <v/>
      </c>
      <c r="AB1046" s="205">
        <f t="shared" ca="1" si="426"/>
        <v>7688</v>
      </c>
      <c r="AC1046" s="205">
        <f t="shared" ca="1" si="427"/>
        <v>118</v>
      </c>
      <c r="AD1046" s="205">
        <f t="shared" ca="1" si="414"/>
        <v>65.152542372881356</v>
      </c>
      <c r="AE1046" s="205">
        <f t="shared" ca="1" si="415"/>
        <v>15.152542372881356</v>
      </c>
      <c r="AF1046" s="205">
        <f t="shared" ca="1" si="428"/>
        <v>3.0305084745762714</v>
      </c>
      <c r="AG1046" s="205"/>
      <c r="AH1046" s="205"/>
      <c r="AI1046" s="205"/>
      <c r="AJ1046" s="205"/>
      <c r="AK1046" s="4"/>
      <c r="AL1046" s="4"/>
      <c r="AM1046" s="309">
        <f t="shared" ca="1" si="429"/>
        <v>16.600000000000001</v>
      </c>
      <c r="AN1046" s="309">
        <f t="shared" ca="1" si="430"/>
        <v>15.82</v>
      </c>
      <c r="AO1046" s="310">
        <f t="shared" ca="1" si="431"/>
        <v>0.52564102564102511</v>
      </c>
      <c r="AP1046" s="310" t="b">
        <f t="shared" ca="1" si="432"/>
        <v>0</v>
      </c>
      <c r="AQ1046" s="309">
        <f t="shared" ca="1" si="433"/>
        <v>0</v>
      </c>
      <c r="AR1046" s="205">
        <f t="shared" ca="1" si="416"/>
        <v>0</v>
      </c>
      <c r="AS1046" s="45" t="b">
        <f t="shared" ca="1" si="417"/>
        <v>0</v>
      </c>
      <c r="AT1046">
        <f t="shared" ca="1" si="418"/>
        <v>0</v>
      </c>
      <c r="AU1046" t="b">
        <f t="shared" ca="1" si="434"/>
        <v>0</v>
      </c>
      <c r="AV1046" t="b">
        <f t="shared" ca="1" si="435"/>
        <v>0</v>
      </c>
      <c r="AW1046" s="266" t="b">
        <f t="shared" ca="1" si="436"/>
        <v>0</v>
      </c>
      <c r="AX1046" s="266" t="b">
        <f t="shared" ca="1" si="437"/>
        <v>0</v>
      </c>
      <c r="AY1046" s="266" t="b">
        <f t="shared" ca="1" si="438"/>
        <v>0</v>
      </c>
    </row>
    <row r="1047" spans="1:51" x14ac:dyDescent="0.25">
      <c r="A1047">
        <v>1015</v>
      </c>
      <c r="B1047" s="163">
        <f ca="1">OFFSET(InputPriceData!B$15,CalculationsAndCharts!$A1047+$A$11,0,1,1)</f>
        <v>40541</v>
      </c>
      <c r="C1047" s="3">
        <f ca="1">OFFSET(InputPriceData!G$15,CalculationsAndCharts!$A1047+$A$11,IF($C$7,8,0),1,1)</f>
        <v>100500</v>
      </c>
      <c r="D1047" s="4">
        <f ca="1">OFFSET(InputPriceData!C$15,CalculationsAndCharts!$A1047+$A$11,IF($C$7,8,0),1,1)</f>
        <v>16.25</v>
      </c>
      <c r="E1047" s="4">
        <f ca="1">OFFSET(InputPriceData!D$15,CalculationsAndCharts!$A1047+$A$11,IF($C$7,8,0),1,1)</f>
        <v>16.27</v>
      </c>
      <c r="F1047" s="4">
        <f ca="1">OFFSET(InputPriceData!E$15,CalculationsAndCharts!$A1047+$A$11,IF($C$7,8,0),1,1)</f>
        <v>16.13</v>
      </c>
      <c r="G1047" s="4">
        <f ca="1">OFFSET(InputPriceData!F$15,CalculationsAndCharts!$A1047+$A$11,IF($C$7,8,0),1,1)</f>
        <v>16.170000000000002</v>
      </c>
      <c r="H1047" s="128"/>
      <c r="I1047" s="128"/>
      <c r="K1047" s="124"/>
      <c r="L1047" s="279"/>
      <c r="M1047" s="281"/>
      <c r="N1047" s="280"/>
      <c r="O1047" s="4"/>
      <c r="P1047" s="4"/>
      <c r="Q1047" s="3"/>
      <c r="S1047" s="309">
        <f t="shared" ca="1" si="419"/>
        <v>16.670000000000002</v>
      </c>
      <c r="T1047" s="309">
        <f t="shared" ca="1" si="420"/>
        <v>15.82</v>
      </c>
      <c r="U1047" s="310">
        <f t="shared" ca="1" si="412"/>
        <v>0.41176470588235392</v>
      </c>
      <c r="V1047" s="310" t="b">
        <f t="shared" ca="1" si="421"/>
        <v>0</v>
      </c>
      <c r="W1047" s="3" t="b">
        <f t="shared" ca="1" si="422"/>
        <v>0</v>
      </c>
      <c r="X1047" s="3" t="str">
        <f t="shared" ca="1" si="423"/>
        <v/>
      </c>
      <c r="Y1047" s="3" t="str">
        <f t="shared" ca="1" si="413"/>
        <v/>
      </c>
      <c r="Z1047" s="3" t="str">
        <f t="shared" ca="1" si="424"/>
        <v/>
      </c>
      <c r="AA1047" s="3" t="str">
        <f t="shared" ca="1" si="425"/>
        <v/>
      </c>
      <c r="AB1047" s="205">
        <f t="shared" ca="1" si="426"/>
        <v>7688</v>
      </c>
      <c r="AC1047" s="205">
        <f t="shared" ca="1" si="427"/>
        <v>118</v>
      </c>
      <c r="AD1047" s="205">
        <f t="shared" ca="1" si="414"/>
        <v>65.152542372881356</v>
      </c>
      <c r="AE1047" s="205">
        <f t="shared" ca="1" si="415"/>
        <v>15.152542372881356</v>
      </c>
      <c r="AF1047" s="205">
        <f t="shared" ca="1" si="428"/>
        <v>3.0305084745762714</v>
      </c>
      <c r="AG1047" s="205"/>
      <c r="AH1047" s="205"/>
      <c r="AI1047" s="205"/>
      <c r="AJ1047" s="205"/>
      <c r="AK1047" s="4"/>
      <c r="AL1047" s="4"/>
      <c r="AM1047" s="309">
        <f t="shared" ca="1" si="429"/>
        <v>16.670000000000002</v>
      </c>
      <c r="AN1047" s="309">
        <f t="shared" ca="1" si="430"/>
        <v>15.82</v>
      </c>
      <c r="AO1047" s="310">
        <f t="shared" ca="1" si="431"/>
        <v>0.41176470588235392</v>
      </c>
      <c r="AP1047" s="310" t="b">
        <f t="shared" ca="1" si="432"/>
        <v>0</v>
      </c>
      <c r="AQ1047" s="309">
        <f t="shared" ca="1" si="433"/>
        <v>0</v>
      </c>
      <c r="AR1047" s="205">
        <f t="shared" ca="1" si="416"/>
        <v>0</v>
      </c>
      <c r="AS1047" s="45" t="b">
        <f t="shared" ca="1" si="417"/>
        <v>0</v>
      </c>
      <c r="AT1047">
        <f t="shared" ca="1" si="418"/>
        <v>0</v>
      </c>
      <c r="AU1047" t="b">
        <f t="shared" ca="1" si="434"/>
        <v>0</v>
      </c>
      <c r="AV1047" t="b">
        <f t="shared" ca="1" si="435"/>
        <v>0</v>
      </c>
      <c r="AW1047" s="266" t="b">
        <f t="shared" ca="1" si="436"/>
        <v>0</v>
      </c>
      <c r="AX1047" s="266" t="b">
        <f t="shared" ca="1" si="437"/>
        <v>0</v>
      </c>
      <c r="AY1047" s="266" t="b">
        <f t="shared" ca="1" si="438"/>
        <v>0</v>
      </c>
    </row>
    <row r="1048" spans="1:51" x14ac:dyDescent="0.25">
      <c r="A1048">
        <v>1016</v>
      </c>
      <c r="B1048" s="163">
        <f ca="1">OFFSET(InputPriceData!B$15,CalculationsAndCharts!$A1048+$A$11,0,1,1)</f>
        <v>40540</v>
      </c>
      <c r="C1048" s="3">
        <f ca="1">OFFSET(InputPriceData!G$15,CalculationsAndCharts!$A1048+$A$11,IF($C$7,8,0),1,1)</f>
        <v>181000</v>
      </c>
      <c r="D1048" s="4">
        <f ca="1">OFFSET(InputPriceData!C$15,CalculationsAndCharts!$A1048+$A$11,IF($C$7,8,0),1,1)</f>
        <v>16.14</v>
      </c>
      <c r="E1048" s="4">
        <f ca="1">OFFSET(InputPriceData!D$15,CalculationsAndCharts!$A1048+$A$11,IF($C$7,8,0),1,1)</f>
        <v>16.239999999999998</v>
      </c>
      <c r="F1048" s="4">
        <f ca="1">OFFSET(InputPriceData!E$15,CalculationsAndCharts!$A1048+$A$11,IF($C$7,8,0),1,1)</f>
        <v>15.98</v>
      </c>
      <c r="G1048" s="4">
        <f ca="1">OFFSET(InputPriceData!F$15,CalculationsAndCharts!$A1048+$A$11,IF($C$7,8,0),1,1)</f>
        <v>16.18</v>
      </c>
      <c r="H1048" s="128"/>
      <c r="I1048" s="128"/>
      <c r="K1048" s="124"/>
      <c r="L1048" s="279"/>
      <c r="M1048" s="281"/>
      <c r="N1048" s="280"/>
      <c r="O1048" s="4"/>
      <c r="P1048" s="4"/>
      <c r="Q1048" s="3"/>
      <c r="S1048" s="309">
        <f t="shared" ca="1" si="419"/>
        <v>16.670000000000002</v>
      </c>
      <c r="T1048" s="309">
        <f t="shared" ca="1" si="420"/>
        <v>15.82</v>
      </c>
      <c r="U1048" s="310">
        <f t="shared" ca="1" si="412"/>
        <v>0.42352941176470449</v>
      </c>
      <c r="V1048" s="310" t="b">
        <f t="shared" ca="1" si="421"/>
        <v>0</v>
      </c>
      <c r="W1048" s="3" t="b">
        <f t="shared" ca="1" si="422"/>
        <v>0</v>
      </c>
      <c r="X1048" s="3" t="str">
        <f t="shared" ca="1" si="423"/>
        <v/>
      </c>
      <c r="Y1048" s="3" t="str">
        <f t="shared" ca="1" si="413"/>
        <v/>
      </c>
      <c r="Z1048" s="3" t="str">
        <f t="shared" ca="1" si="424"/>
        <v/>
      </c>
      <c r="AA1048" s="3" t="str">
        <f t="shared" ca="1" si="425"/>
        <v/>
      </c>
      <c r="AB1048" s="205">
        <f t="shared" ca="1" si="426"/>
        <v>7688</v>
      </c>
      <c r="AC1048" s="205">
        <f t="shared" ca="1" si="427"/>
        <v>118</v>
      </c>
      <c r="AD1048" s="205">
        <f t="shared" ca="1" si="414"/>
        <v>65.152542372881356</v>
      </c>
      <c r="AE1048" s="205">
        <f t="shared" ca="1" si="415"/>
        <v>15.152542372881356</v>
      </c>
      <c r="AF1048" s="205">
        <f t="shared" ca="1" si="428"/>
        <v>3.0305084745762714</v>
      </c>
      <c r="AG1048" s="205"/>
      <c r="AH1048" s="205"/>
      <c r="AI1048" s="205"/>
      <c r="AJ1048" s="205"/>
      <c r="AK1048" s="4"/>
      <c r="AL1048" s="4"/>
      <c r="AM1048" s="309">
        <f t="shared" ca="1" si="429"/>
        <v>16.670000000000002</v>
      </c>
      <c r="AN1048" s="309">
        <f t="shared" ca="1" si="430"/>
        <v>15.82</v>
      </c>
      <c r="AO1048" s="310">
        <f t="shared" ca="1" si="431"/>
        <v>0.42352941176470449</v>
      </c>
      <c r="AP1048" s="310" t="b">
        <f t="shared" ca="1" si="432"/>
        <v>0</v>
      </c>
      <c r="AQ1048" s="309">
        <f t="shared" ca="1" si="433"/>
        <v>0</v>
      </c>
      <c r="AR1048" s="205">
        <f t="shared" ca="1" si="416"/>
        <v>0</v>
      </c>
      <c r="AS1048" s="45" t="b">
        <f t="shared" ca="1" si="417"/>
        <v>0</v>
      </c>
      <c r="AT1048">
        <f t="shared" ca="1" si="418"/>
        <v>0</v>
      </c>
      <c r="AU1048" t="b">
        <f t="shared" ca="1" si="434"/>
        <v>0</v>
      </c>
      <c r="AV1048" t="b">
        <f t="shared" ca="1" si="435"/>
        <v>0</v>
      </c>
      <c r="AW1048" s="266" t="b">
        <f t="shared" ca="1" si="436"/>
        <v>0</v>
      </c>
      <c r="AX1048" s="266" t="b">
        <f t="shared" ca="1" si="437"/>
        <v>0</v>
      </c>
      <c r="AY1048" s="266" t="b">
        <f t="shared" ca="1" si="438"/>
        <v>0</v>
      </c>
    </row>
    <row r="1049" spans="1:51" x14ac:dyDescent="0.25">
      <c r="A1049">
        <v>1017</v>
      </c>
      <c r="B1049" s="163">
        <f ca="1">OFFSET(InputPriceData!B$15,CalculationsAndCharts!$A1049+$A$11,0,1,1)</f>
        <v>40539</v>
      </c>
      <c r="C1049" s="3">
        <f ca="1">OFFSET(InputPriceData!G$15,CalculationsAndCharts!$A1049+$A$11,IF($C$7,8,0),1,1)</f>
        <v>121500</v>
      </c>
      <c r="D1049" s="4">
        <f ca="1">OFFSET(InputPriceData!C$15,CalculationsAndCharts!$A1049+$A$11,IF($C$7,8,0),1,1)</f>
        <v>16.05</v>
      </c>
      <c r="E1049" s="4">
        <f ca="1">OFFSET(InputPriceData!D$15,CalculationsAndCharts!$A1049+$A$11,IF($C$7,8,0),1,1)</f>
        <v>16.239999999999998</v>
      </c>
      <c r="F1049" s="4">
        <f ca="1">OFFSET(InputPriceData!E$15,CalculationsAndCharts!$A1049+$A$11,IF($C$7,8,0),1,1)</f>
        <v>15.97</v>
      </c>
      <c r="G1049" s="4">
        <f ca="1">OFFSET(InputPriceData!F$15,CalculationsAndCharts!$A1049+$A$11,IF($C$7,8,0),1,1)</f>
        <v>16.13</v>
      </c>
      <c r="H1049" s="128"/>
      <c r="I1049" s="128"/>
      <c r="K1049" s="124"/>
      <c r="L1049" s="279"/>
      <c r="M1049" s="281"/>
      <c r="N1049" s="280"/>
      <c r="O1049" s="4"/>
      <c r="P1049" s="4"/>
      <c r="Q1049" s="3"/>
      <c r="S1049" s="309">
        <f t="shared" ca="1" si="419"/>
        <v>16.670000000000002</v>
      </c>
      <c r="T1049" s="309">
        <f t="shared" ca="1" si="420"/>
        <v>15.75</v>
      </c>
      <c r="U1049" s="310">
        <f t="shared" ca="1" si="412"/>
        <v>0.41304347826086774</v>
      </c>
      <c r="V1049" s="310" t="b">
        <f t="shared" ca="1" si="421"/>
        <v>0</v>
      </c>
      <c r="W1049" s="3" t="b">
        <f t="shared" ca="1" si="422"/>
        <v>0</v>
      </c>
      <c r="X1049" s="3" t="str">
        <f t="shared" ca="1" si="423"/>
        <v/>
      </c>
      <c r="Y1049" s="3" t="str">
        <f t="shared" ca="1" si="413"/>
        <v/>
      </c>
      <c r="Z1049" s="3" t="str">
        <f t="shared" ca="1" si="424"/>
        <v/>
      </c>
      <c r="AA1049" s="3" t="str">
        <f t="shared" ca="1" si="425"/>
        <v/>
      </c>
      <c r="AB1049" s="205">
        <f t="shared" ca="1" si="426"/>
        <v>7688</v>
      </c>
      <c r="AC1049" s="205">
        <f t="shared" ca="1" si="427"/>
        <v>118</v>
      </c>
      <c r="AD1049" s="205">
        <f t="shared" ca="1" si="414"/>
        <v>65.152542372881356</v>
      </c>
      <c r="AE1049" s="205">
        <f t="shared" ca="1" si="415"/>
        <v>15.152542372881356</v>
      </c>
      <c r="AF1049" s="205">
        <f t="shared" ca="1" si="428"/>
        <v>3.0305084745762714</v>
      </c>
      <c r="AG1049" s="205"/>
      <c r="AH1049" s="205"/>
      <c r="AI1049" s="205"/>
      <c r="AJ1049" s="205"/>
      <c r="AK1049" s="4"/>
      <c r="AL1049" s="4"/>
      <c r="AM1049" s="309">
        <f t="shared" ca="1" si="429"/>
        <v>16.670000000000002</v>
      </c>
      <c r="AN1049" s="309">
        <f t="shared" ca="1" si="430"/>
        <v>15.82</v>
      </c>
      <c r="AO1049" s="310">
        <f t="shared" ca="1" si="431"/>
        <v>0.36470588235293905</v>
      </c>
      <c r="AP1049" s="310" t="b">
        <f t="shared" ca="1" si="432"/>
        <v>0</v>
      </c>
      <c r="AQ1049" s="309">
        <f t="shared" ca="1" si="433"/>
        <v>0</v>
      </c>
      <c r="AR1049" s="205">
        <f t="shared" ca="1" si="416"/>
        <v>0</v>
      </c>
      <c r="AS1049" s="45" t="b">
        <f t="shared" ca="1" si="417"/>
        <v>0</v>
      </c>
      <c r="AT1049">
        <f t="shared" ca="1" si="418"/>
        <v>0</v>
      </c>
      <c r="AU1049" t="b">
        <f t="shared" ca="1" si="434"/>
        <v>0</v>
      </c>
      <c r="AV1049" t="b">
        <f t="shared" ca="1" si="435"/>
        <v>0</v>
      </c>
      <c r="AW1049" s="266" t="b">
        <f t="shared" ca="1" si="436"/>
        <v>0</v>
      </c>
      <c r="AX1049" s="266" t="b">
        <f t="shared" ca="1" si="437"/>
        <v>0</v>
      </c>
      <c r="AY1049" s="266" t="b">
        <f t="shared" ca="1" si="438"/>
        <v>0</v>
      </c>
    </row>
    <row r="1050" spans="1:51" x14ac:dyDescent="0.25">
      <c r="A1050">
        <v>1018</v>
      </c>
      <c r="B1050" s="163">
        <f ca="1">OFFSET(InputPriceData!B$15,CalculationsAndCharts!$A1050+$A$11,0,1,1)</f>
        <v>40535</v>
      </c>
      <c r="C1050" s="3">
        <f ca="1">OFFSET(InputPriceData!G$15,CalculationsAndCharts!$A1050+$A$11,IF($C$7,8,0),1,1)</f>
        <v>290600</v>
      </c>
      <c r="D1050" s="4">
        <f ca="1">OFFSET(InputPriceData!C$15,CalculationsAndCharts!$A1050+$A$11,IF($C$7,8,0),1,1)</f>
        <v>16.100000000000001</v>
      </c>
      <c r="E1050" s="4">
        <f ca="1">OFFSET(InputPriceData!D$15,CalculationsAndCharts!$A1050+$A$11,IF($C$7,8,0),1,1)</f>
        <v>16.2</v>
      </c>
      <c r="F1050" s="4">
        <f ca="1">OFFSET(InputPriceData!E$15,CalculationsAndCharts!$A1050+$A$11,IF($C$7,8,0),1,1)</f>
        <v>15.97</v>
      </c>
      <c r="G1050" s="4">
        <f ca="1">OFFSET(InputPriceData!F$15,CalculationsAndCharts!$A1050+$A$11,IF($C$7,8,0),1,1)</f>
        <v>16.059999999999999</v>
      </c>
      <c r="H1050" s="128"/>
      <c r="I1050" s="128"/>
      <c r="K1050" s="124"/>
      <c r="L1050" s="279"/>
      <c r="M1050" s="281"/>
      <c r="N1050" s="280"/>
      <c r="O1050" s="4"/>
      <c r="P1050" s="4"/>
      <c r="Q1050" s="3"/>
      <c r="S1050" s="309">
        <f t="shared" ca="1" si="419"/>
        <v>16.670000000000002</v>
      </c>
      <c r="T1050" s="309">
        <f t="shared" ca="1" si="420"/>
        <v>15.48</v>
      </c>
      <c r="U1050" s="310">
        <f t="shared" ca="1" si="412"/>
        <v>0.48739495798319132</v>
      </c>
      <c r="V1050" s="310" t="b">
        <f t="shared" ca="1" si="421"/>
        <v>0</v>
      </c>
      <c r="W1050" s="3" t="b">
        <f t="shared" ca="1" si="422"/>
        <v>0</v>
      </c>
      <c r="X1050" s="3" t="str">
        <f t="shared" ca="1" si="423"/>
        <v/>
      </c>
      <c r="Y1050" s="3" t="str">
        <f t="shared" ca="1" si="413"/>
        <v/>
      </c>
      <c r="Z1050" s="3" t="str">
        <f t="shared" ca="1" si="424"/>
        <v/>
      </c>
      <c r="AA1050" s="3" t="str">
        <f t="shared" ca="1" si="425"/>
        <v/>
      </c>
      <c r="AB1050" s="205">
        <f t="shared" ca="1" si="426"/>
        <v>7688</v>
      </c>
      <c r="AC1050" s="205">
        <f t="shared" ca="1" si="427"/>
        <v>118</v>
      </c>
      <c r="AD1050" s="205">
        <f t="shared" ca="1" si="414"/>
        <v>65.152542372881356</v>
      </c>
      <c r="AE1050" s="205">
        <f t="shared" ca="1" si="415"/>
        <v>15.152542372881356</v>
      </c>
      <c r="AF1050" s="205">
        <f t="shared" ca="1" si="428"/>
        <v>3.0305084745762714</v>
      </c>
      <c r="AG1050" s="205"/>
      <c r="AH1050" s="205"/>
      <c r="AI1050" s="205"/>
      <c r="AJ1050" s="205"/>
      <c r="AK1050" s="4"/>
      <c r="AL1050" s="4"/>
      <c r="AM1050" s="309">
        <f t="shared" ca="1" si="429"/>
        <v>16.670000000000002</v>
      </c>
      <c r="AN1050" s="309">
        <f t="shared" ca="1" si="430"/>
        <v>15.82</v>
      </c>
      <c r="AO1050" s="310">
        <f t="shared" ca="1" si="431"/>
        <v>0.28235294117646825</v>
      </c>
      <c r="AP1050" s="310" t="b">
        <f t="shared" ca="1" si="432"/>
        <v>0</v>
      </c>
      <c r="AQ1050" s="309">
        <f t="shared" ca="1" si="433"/>
        <v>0</v>
      </c>
      <c r="AR1050" s="205">
        <f t="shared" ca="1" si="416"/>
        <v>0</v>
      </c>
      <c r="AS1050" s="45" t="b">
        <f t="shared" ca="1" si="417"/>
        <v>0</v>
      </c>
      <c r="AT1050">
        <f t="shared" ca="1" si="418"/>
        <v>0</v>
      </c>
      <c r="AU1050" t="b">
        <f t="shared" ca="1" si="434"/>
        <v>0</v>
      </c>
      <c r="AV1050" t="b">
        <f t="shared" ca="1" si="435"/>
        <v>0</v>
      </c>
      <c r="AW1050" s="266" t="b">
        <f t="shared" ca="1" si="436"/>
        <v>0</v>
      </c>
      <c r="AX1050" s="266" t="b">
        <f t="shared" ca="1" si="437"/>
        <v>0</v>
      </c>
      <c r="AY1050" s="266" t="b">
        <f t="shared" ca="1" si="438"/>
        <v>0</v>
      </c>
    </row>
    <row r="1051" spans="1:51" x14ac:dyDescent="0.25">
      <c r="A1051">
        <v>1019</v>
      </c>
      <c r="B1051" s="163">
        <f ca="1">OFFSET(InputPriceData!B$15,CalculationsAndCharts!$A1051+$A$11,0,1,1)</f>
        <v>40534</v>
      </c>
      <c r="C1051" s="3">
        <f ca="1">OFFSET(InputPriceData!G$15,CalculationsAndCharts!$A1051+$A$11,IF($C$7,8,0),1,1)</f>
        <v>304900</v>
      </c>
      <c r="D1051" s="4">
        <f ca="1">OFFSET(InputPriceData!C$15,CalculationsAndCharts!$A1051+$A$11,IF($C$7,8,0),1,1)</f>
        <v>16.29</v>
      </c>
      <c r="E1051" s="4">
        <f ca="1">OFFSET(InputPriceData!D$15,CalculationsAndCharts!$A1051+$A$11,IF($C$7,8,0),1,1)</f>
        <v>16.29</v>
      </c>
      <c r="F1051" s="4">
        <f ca="1">OFFSET(InputPriceData!E$15,CalculationsAndCharts!$A1051+$A$11,IF($C$7,8,0),1,1)</f>
        <v>16.079999999999998</v>
      </c>
      <c r="G1051" s="4">
        <f ca="1">OFFSET(InputPriceData!F$15,CalculationsAndCharts!$A1051+$A$11,IF($C$7,8,0),1,1)</f>
        <v>16.11</v>
      </c>
      <c r="H1051" s="128"/>
      <c r="I1051" s="128"/>
      <c r="K1051" s="124"/>
      <c r="L1051" s="279"/>
      <c r="M1051" s="281"/>
      <c r="N1051" s="280"/>
      <c r="O1051" s="4"/>
      <c r="P1051" s="4"/>
      <c r="Q1051" s="3"/>
      <c r="S1051" s="309">
        <f t="shared" ca="1" si="419"/>
        <v>16.670000000000002</v>
      </c>
      <c r="T1051" s="309">
        <f t="shared" ca="1" si="420"/>
        <v>15.45</v>
      </c>
      <c r="U1051" s="310">
        <f t="shared" ca="1" si="412"/>
        <v>0.5409836065573761</v>
      </c>
      <c r="V1051" s="310" t="b">
        <f t="shared" ca="1" si="421"/>
        <v>0</v>
      </c>
      <c r="W1051" s="3" t="b">
        <f t="shared" ca="1" si="422"/>
        <v>0</v>
      </c>
      <c r="X1051" s="3" t="str">
        <f t="shared" ca="1" si="423"/>
        <v/>
      </c>
      <c r="Y1051" s="3" t="str">
        <f t="shared" ca="1" si="413"/>
        <v/>
      </c>
      <c r="Z1051" s="3" t="str">
        <f t="shared" ca="1" si="424"/>
        <v/>
      </c>
      <c r="AA1051" s="3" t="str">
        <f t="shared" ca="1" si="425"/>
        <v/>
      </c>
      <c r="AB1051" s="205">
        <f t="shared" ca="1" si="426"/>
        <v>7688</v>
      </c>
      <c r="AC1051" s="205">
        <f t="shared" ca="1" si="427"/>
        <v>118</v>
      </c>
      <c r="AD1051" s="205">
        <f t="shared" ca="1" si="414"/>
        <v>65.152542372881356</v>
      </c>
      <c r="AE1051" s="205">
        <f t="shared" ca="1" si="415"/>
        <v>15.152542372881356</v>
      </c>
      <c r="AF1051" s="205">
        <f t="shared" ca="1" si="428"/>
        <v>3.0305084745762714</v>
      </c>
      <c r="AG1051" s="205"/>
      <c r="AH1051" s="205"/>
      <c r="AI1051" s="205"/>
      <c r="AJ1051" s="205"/>
      <c r="AK1051" s="4"/>
      <c r="AL1051" s="4"/>
      <c r="AM1051" s="309">
        <f t="shared" ca="1" si="429"/>
        <v>16.670000000000002</v>
      </c>
      <c r="AN1051" s="309">
        <f t="shared" ca="1" si="430"/>
        <v>15.75</v>
      </c>
      <c r="AO1051" s="310">
        <f t="shared" ca="1" si="431"/>
        <v>0.39130434782608559</v>
      </c>
      <c r="AP1051" s="310" t="b">
        <f t="shared" ca="1" si="432"/>
        <v>0</v>
      </c>
      <c r="AQ1051" s="309">
        <f t="shared" ca="1" si="433"/>
        <v>0</v>
      </c>
      <c r="AR1051" s="205">
        <f t="shared" ca="1" si="416"/>
        <v>0</v>
      </c>
      <c r="AS1051" s="45" t="b">
        <f t="shared" ca="1" si="417"/>
        <v>0</v>
      </c>
      <c r="AT1051">
        <f t="shared" ca="1" si="418"/>
        <v>0</v>
      </c>
      <c r="AU1051" t="b">
        <f t="shared" ca="1" si="434"/>
        <v>0</v>
      </c>
      <c r="AV1051" t="b">
        <f t="shared" ca="1" si="435"/>
        <v>0</v>
      </c>
      <c r="AW1051" s="266" t="b">
        <f t="shared" ca="1" si="436"/>
        <v>0</v>
      </c>
      <c r="AX1051" s="266" t="b">
        <f t="shared" ca="1" si="437"/>
        <v>0</v>
      </c>
      <c r="AY1051" s="266" t="b">
        <f t="shared" ca="1" si="438"/>
        <v>0</v>
      </c>
    </row>
    <row r="1052" spans="1:51" x14ac:dyDescent="0.25">
      <c r="A1052">
        <v>1020</v>
      </c>
      <c r="B1052" s="163">
        <f ca="1">OFFSET(InputPriceData!B$15,CalculationsAndCharts!$A1052+$A$11,0,1,1)</f>
        <v>40533</v>
      </c>
      <c r="C1052" s="3">
        <f ca="1">OFFSET(InputPriceData!G$15,CalculationsAndCharts!$A1052+$A$11,IF($C$7,8,0),1,1)</f>
        <v>302500</v>
      </c>
      <c r="D1052" s="4">
        <f ca="1">OFFSET(InputPriceData!C$15,CalculationsAndCharts!$A1052+$A$11,IF($C$7,8,0),1,1)</f>
        <v>16.079999999999998</v>
      </c>
      <c r="E1052" s="4">
        <f ca="1">OFFSET(InputPriceData!D$15,CalculationsAndCharts!$A1052+$A$11,IF($C$7,8,0),1,1)</f>
        <v>16.25</v>
      </c>
      <c r="F1052" s="4">
        <f ca="1">OFFSET(InputPriceData!E$15,CalculationsAndCharts!$A1052+$A$11,IF($C$7,8,0),1,1)</f>
        <v>16.07</v>
      </c>
      <c r="G1052" s="4">
        <f ca="1">OFFSET(InputPriceData!F$15,CalculationsAndCharts!$A1052+$A$11,IF($C$7,8,0),1,1)</f>
        <v>16.21</v>
      </c>
      <c r="H1052" s="128"/>
      <c r="I1052" s="128"/>
      <c r="K1052" s="124"/>
      <c r="L1052" s="279"/>
      <c r="M1052" s="281"/>
      <c r="N1052" s="280"/>
      <c r="O1052" s="4"/>
      <c r="P1052" s="4"/>
      <c r="Q1052" s="3"/>
      <c r="S1052" s="309">
        <f t="shared" ca="1" si="419"/>
        <v>16.670000000000002</v>
      </c>
      <c r="T1052" s="309">
        <f t="shared" ca="1" si="420"/>
        <v>15.45</v>
      </c>
      <c r="U1052" s="310">
        <f t="shared" ca="1" si="412"/>
        <v>0.62295081967213117</v>
      </c>
      <c r="V1052" s="310" t="b">
        <f t="shared" ca="1" si="421"/>
        <v>0</v>
      </c>
      <c r="W1052" s="3" t="b">
        <f t="shared" ca="1" si="422"/>
        <v>0</v>
      </c>
      <c r="X1052" s="3" t="str">
        <f t="shared" ca="1" si="423"/>
        <v/>
      </c>
      <c r="Y1052" s="3" t="str">
        <f t="shared" ca="1" si="413"/>
        <v/>
      </c>
      <c r="Z1052" s="3" t="str">
        <f t="shared" ca="1" si="424"/>
        <v/>
      </c>
      <c r="AA1052" s="3" t="str">
        <f t="shared" ca="1" si="425"/>
        <v/>
      </c>
      <c r="AB1052" s="205">
        <f t="shared" ca="1" si="426"/>
        <v>7688</v>
      </c>
      <c r="AC1052" s="205">
        <f t="shared" ca="1" si="427"/>
        <v>118</v>
      </c>
      <c r="AD1052" s="205">
        <f t="shared" ca="1" si="414"/>
        <v>65.152542372881356</v>
      </c>
      <c r="AE1052" s="205">
        <f t="shared" ca="1" si="415"/>
        <v>15.152542372881356</v>
      </c>
      <c r="AF1052" s="205">
        <f t="shared" ca="1" si="428"/>
        <v>3.0305084745762714</v>
      </c>
      <c r="AG1052" s="205"/>
      <c r="AH1052" s="205"/>
      <c r="AI1052" s="205"/>
      <c r="AJ1052" s="205"/>
      <c r="AK1052" s="4"/>
      <c r="AL1052" s="4"/>
      <c r="AM1052" s="309">
        <f t="shared" ca="1" si="429"/>
        <v>16.670000000000002</v>
      </c>
      <c r="AN1052" s="309">
        <f t="shared" ca="1" si="430"/>
        <v>15.48</v>
      </c>
      <c r="AO1052" s="310">
        <f t="shared" ca="1" si="431"/>
        <v>0.61344537815126021</v>
      </c>
      <c r="AP1052" s="310" t="b">
        <f t="shared" ca="1" si="432"/>
        <v>0</v>
      </c>
      <c r="AQ1052" s="309">
        <f t="shared" ca="1" si="433"/>
        <v>0</v>
      </c>
      <c r="AR1052" s="205">
        <f t="shared" ca="1" si="416"/>
        <v>0</v>
      </c>
      <c r="AS1052" s="45" t="b">
        <f t="shared" ca="1" si="417"/>
        <v>0</v>
      </c>
      <c r="AT1052">
        <f t="shared" ca="1" si="418"/>
        <v>0</v>
      </c>
      <c r="AU1052" t="b">
        <f t="shared" ca="1" si="434"/>
        <v>0</v>
      </c>
      <c r="AV1052" t="b">
        <f t="shared" ca="1" si="435"/>
        <v>0</v>
      </c>
      <c r="AW1052" s="266" t="b">
        <f t="shared" ca="1" si="436"/>
        <v>0</v>
      </c>
      <c r="AX1052" s="266" t="b">
        <f t="shared" ca="1" si="437"/>
        <v>0</v>
      </c>
      <c r="AY1052" s="266" t="b">
        <f t="shared" ca="1" si="438"/>
        <v>0</v>
      </c>
    </row>
    <row r="1053" spans="1:51" x14ac:dyDescent="0.25">
      <c r="A1053">
        <v>1021</v>
      </c>
      <c r="B1053" s="163">
        <f ca="1">OFFSET(InputPriceData!B$15,CalculationsAndCharts!$A1053+$A$11,0,1,1)</f>
        <v>40532</v>
      </c>
      <c r="C1053" s="3">
        <f ca="1">OFFSET(InputPriceData!G$15,CalculationsAndCharts!$A1053+$A$11,IF($C$7,8,0),1,1)</f>
        <v>378000</v>
      </c>
      <c r="D1053" s="4">
        <f ca="1">OFFSET(InputPriceData!C$15,CalculationsAndCharts!$A1053+$A$11,IF($C$7,8,0),1,1)</f>
        <v>15.8</v>
      </c>
      <c r="E1053" s="4">
        <f ca="1">OFFSET(InputPriceData!D$15,CalculationsAndCharts!$A1053+$A$11,IF($C$7,8,0),1,1)</f>
        <v>16.23</v>
      </c>
      <c r="F1053" s="4">
        <f ca="1">OFFSET(InputPriceData!E$15,CalculationsAndCharts!$A1053+$A$11,IF($C$7,8,0),1,1)</f>
        <v>15.8</v>
      </c>
      <c r="G1053" s="4">
        <f ca="1">OFFSET(InputPriceData!F$15,CalculationsAndCharts!$A1053+$A$11,IF($C$7,8,0),1,1)</f>
        <v>15.98</v>
      </c>
      <c r="H1053" s="128"/>
      <c r="I1053" s="128"/>
      <c r="K1053" s="124"/>
      <c r="L1053" s="279"/>
      <c r="M1053" s="281"/>
      <c r="N1053" s="280"/>
      <c r="O1053" s="4"/>
      <c r="P1053" s="4"/>
      <c r="Q1053" s="3"/>
      <c r="S1053" s="309">
        <f t="shared" ca="1" si="419"/>
        <v>16.670000000000002</v>
      </c>
      <c r="T1053" s="309">
        <f t="shared" ca="1" si="420"/>
        <v>15.45</v>
      </c>
      <c r="U1053" s="310">
        <f t="shared" ca="1" si="412"/>
        <v>0.43442622950819682</v>
      </c>
      <c r="V1053" s="310" t="b">
        <f t="shared" ca="1" si="421"/>
        <v>0</v>
      </c>
      <c r="W1053" s="3" t="b">
        <f t="shared" ca="1" si="422"/>
        <v>0</v>
      </c>
      <c r="X1053" s="3" t="str">
        <f t="shared" ca="1" si="423"/>
        <v/>
      </c>
      <c r="Y1053" s="3" t="str">
        <f t="shared" ca="1" si="413"/>
        <v/>
      </c>
      <c r="Z1053" s="3" t="str">
        <f t="shared" ca="1" si="424"/>
        <v/>
      </c>
      <c r="AA1053" s="3" t="str">
        <f t="shared" ca="1" si="425"/>
        <v/>
      </c>
      <c r="AB1053" s="205">
        <f t="shared" ca="1" si="426"/>
        <v>7688</v>
      </c>
      <c r="AC1053" s="205">
        <f t="shared" ca="1" si="427"/>
        <v>118</v>
      </c>
      <c r="AD1053" s="205">
        <f t="shared" ca="1" si="414"/>
        <v>65.152542372881356</v>
      </c>
      <c r="AE1053" s="205">
        <f t="shared" ca="1" si="415"/>
        <v>15.152542372881356</v>
      </c>
      <c r="AF1053" s="205">
        <f t="shared" ca="1" si="428"/>
        <v>3.0305084745762714</v>
      </c>
      <c r="AG1053" s="205"/>
      <c r="AH1053" s="205"/>
      <c r="AI1053" s="205"/>
      <c r="AJ1053" s="205"/>
      <c r="AK1053" s="4"/>
      <c r="AL1053" s="4"/>
      <c r="AM1053" s="309">
        <f t="shared" ca="1" si="429"/>
        <v>16.670000000000002</v>
      </c>
      <c r="AN1053" s="309">
        <f t="shared" ca="1" si="430"/>
        <v>15.45</v>
      </c>
      <c r="AO1053" s="310">
        <f t="shared" ca="1" si="431"/>
        <v>0.43442622950819682</v>
      </c>
      <c r="AP1053" s="310" t="b">
        <f t="shared" ca="1" si="432"/>
        <v>0</v>
      </c>
      <c r="AQ1053" s="309">
        <f t="shared" ca="1" si="433"/>
        <v>0</v>
      </c>
      <c r="AR1053" s="205">
        <f t="shared" ca="1" si="416"/>
        <v>0</v>
      </c>
      <c r="AS1053" s="45" t="b">
        <f t="shared" ca="1" si="417"/>
        <v>0</v>
      </c>
      <c r="AT1053">
        <f t="shared" ca="1" si="418"/>
        <v>0</v>
      </c>
      <c r="AU1053" t="b">
        <f t="shared" ca="1" si="434"/>
        <v>0</v>
      </c>
      <c r="AV1053" t="b">
        <f t="shared" ca="1" si="435"/>
        <v>0</v>
      </c>
      <c r="AW1053" s="266" t="b">
        <f t="shared" ca="1" si="436"/>
        <v>0</v>
      </c>
      <c r="AX1053" s="266" t="b">
        <f t="shared" ca="1" si="437"/>
        <v>0</v>
      </c>
      <c r="AY1053" s="266" t="b">
        <f t="shared" ca="1" si="438"/>
        <v>0</v>
      </c>
    </row>
    <row r="1054" spans="1:51" x14ac:dyDescent="0.25">
      <c r="A1054">
        <v>1022</v>
      </c>
      <c r="B1054" s="163">
        <f ca="1">OFFSET(InputPriceData!B$15,CalculationsAndCharts!$A1054+$A$11,0,1,1)</f>
        <v>40529</v>
      </c>
      <c r="C1054" s="3">
        <f ca="1">OFFSET(InputPriceData!G$15,CalculationsAndCharts!$A1054+$A$11,IF($C$7,8,0),1,1)</f>
        <v>815300</v>
      </c>
      <c r="D1054" s="4">
        <f ca="1">OFFSET(InputPriceData!C$15,CalculationsAndCharts!$A1054+$A$11,IF($C$7,8,0),1,1)</f>
        <v>16.39</v>
      </c>
      <c r="E1054" s="4">
        <f ca="1">OFFSET(InputPriceData!D$15,CalculationsAndCharts!$A1054+$A$11,IF($C$7,8,0),1,1)</f>
        <v>16.420000000000002</v>
      </c>
      <c r="F1054" s="4">
        <f ca="1">OFFSET(InputPriceData!E$15,CalculationsAndCharts!$A1054+$A$11,IF($C$7,8,0),1,1)</f>
        <v>16.100000000000001</v>
      </c>
      <c r="G1054" s="4">
        <f ca="1">OFFSET(InputPriceData!F$15,CalculationsAndCharts!$A1054+$A$11,IF($C$7,8,0),1,1)</f>
        <v>16.239999999999998</v>
      </c>
      <c r="H1054" s="128"/>
      <c r="I1054" s="128"/>
      <c r="K1054" s="124"/>
      <c r="L1054" s="279"/>
      <c r="M1054" s="281"/>
      <c r="N1054" s="280"/>
      <c r="O1054" s="4"/>
      <c r="P1054" s="4"/>
      <c r="Q1054" s="3"/>
      <c r="S1054" s="309">
        <f t="shared" ca="1" si="419"/>
        <v>16.670000000000002</v>
      </c>
      <c r="T1054" s="309">
        <f t="shared" ca="1" si="420"/>
        <v>15.3</v>
      </c>
      <c r="U1054" s="310">
        <f t="shared" ca="1" si="412"/>
        <v>0.6861313868613117</v>
      </c>
      <c r="V1054" s="310" t="b">
        <f t="shared" ca="1" si="421"/>
        <v>0</v>
      </c>
      <c r="W1054" s="3" t="b">
        <f t="shared" ca="1" si="422"/>
        <v>0</v>
      </c>
      <c r="X1054" s="3" t="str">
        <f t="shared" ca="1" si="423"/>
        <v/>
      </c>
      <c r="Y1054" s="3" t="str">
        <f t="shared" ca="1" si="413"/>
        <v/>
      </c>
      <c r="Z1054" s="3" t="str">
        <f t="shared" ca="1" si="424"/>
        <v/>
      </c>
      <c r="AA1054" s="3" t="str">
        <f t="shared" ca="1" si="425"/>
        <v/>
      </c>
      <c r="AB1054" s="205">
        <f t="shared" ca="1" si="426"/>
        <v>7688</v>
      </c>
      <c r="AC1054" s="205">
        <f t="shared" ca="1" si="427"/>
        <v>118</v>
      </c>
      <c r="AD1054" s="205">
        <f t="shared" ca="1" si="414"/>
        <v>65.152542372881356</v>
      </c>
      <c r="AE1054" s="205">
        <f t="shared" ca="1" si="415"/>
        <v>15.152542372881356</v>
      </c>
      <c r="AF1054" s="205">
        <f t="shared" ca="1" si="428"/>
        <v>3.0305084745762714</v>
      </c>
      <c r="AG1054" s="205"/>
      <c r="AH1054" s="205"/>
      <c r="AI1054" s="205"/>
      <c r="AJ1054" s="205"/>
      <c r="AK1054" s="4"/>
      <c r="AL1054" s="4"/>
      <c r="AM1054" s="309">
        <f t="shared" ca="1" si="429"/>
        <v>16.670000000000002</v>
      </c>
      <c r="AN1054" s="309">
        <f t="shared" ca="1" si="430"/>
        <v>15.45</v>
      </c>
      <c r="AO1054" s="310">
        <f t="shared" ca="1" si="431"/>
        <v>0.64754098360655543</v>
      </c>
      <c r="AP1054" s="310" t="b">
        <f t="shared" ca="1" si="432"/>
        <v>0</v>
      </c>
      <c r="AQ1054" s="309">
        <f t="shared" ca="1" si="433"/>
        <v>0</v>
      </c>
      <c r="AR1054" s="205">
        <f t="shared" ca="1" si="416"/>
        <v>0</v>
      </c>
      <c r="AS1054" s="45" t="b">
        <f t="shared" ca="1" si="417"/>
        <v>0</v>
      </c>
      <c r="AT1054">
        <f t="shared" ca="1" si="418"/>
        <v>0</v>
      </c>
      <c r="AU1054" t="b">
        <f t="shared" ca="1" si="434"/>
        <v>0</v>
      </c>
      <c r="AV1054" t="b">
        <f t="shared" ca="1" si="435"/>
        <v>0</v>
      </c>
      <c r="AW1054" s="266" t="b">
        <f t="shared" ca="1" si="436"/>
        <v>0</v>
      </c>
      <c r="AX1054" s="266" t="b">
        <f t="shared" ca="1" si="437"/>
        <v>0</v>
      </c>
      <c r="AY1054" s="266" t="b">
        <f t="shared" ca="1" si="438"/>
        <v>0</v>
      </c>
    </row>
    <row r="1055" spans="1:51" x14ac:dyDescent="0.25">
      <c r="A1055">
        <v>1023</v>
      </c>
      <c r="B1055" s="163">
        <f ca="1">OFFSET(InputPriceData!B$15,CalculationsAndCharts!$A1055+$A$11,0,1,1)</f>
        <v>40528</v>
      </c>
      <c r="C1055" s="3">
        <f ca="1">OFFSET(InputPriceData!G$15,CalculationsAndCharts!$A1055+$A$11,IF($C$7,8,0),1,1)</f>
        <v>895800</v>
      </c>
      <c r="D1055" s="4">
        <f ca="1">OFFSET(InputPriceData!C$15,CalculationsAndCharts!$A1055+$A$11,IF($C$7,8,0),1,1)</f>
        <v>15.94</v>
      </c>
      <c r="E1055" s="4">
        <f ca="1">OFFSET(InputPriceData!D$15,CalculationsAndCharts!$A1055+$A$11,IF($C$7,8,0),1,1)</f>
        <v>16.61</v>
      </c>
      <c r="F1055" s="4">
        <f ca="1">OFFSET(InputPriceData!E$15,CalculationsAndCharts!$A1055+$A$11,IF($C$7,8,0),1,1)</f>
        <v>15.8</v>
      </c>
      <c r="G1055" s="4">
        <f ca="1">OFFSET(InputPriceData!F$15,CalculationsAndCharts!$A1055+$A$11,IF($C$7,8,0),1,1)</f>
        <v>16.399999999999999</v>
      </c>
      <c r="H1055" s="128"/>
      <c r="I1055" s="128"/>
      <c r="K1055" s="124"/>
      <c r="L1055" s="279"/>
      <c r="M1055" s="281"/>
      <c r="N1055" s="280"/>
      <c r="O1055" s="4"/>
      <c r="P1055" s="4"/>
      <c r="Q1055" s="3"/>
      <c r="S1055" s="309">
        <f t="shared" ca="1" si="419"/>
        <v>16.670000000000002</v>
      </c>
      <c r="T1055" s="309">
        <f t="shared" ca="1" si="420"/>
        <v>15.3</v>
      </c>
      <c r="U1055" s="310">
        <f t="shared" ca="1" si="412"/>
        <v>0.80291970802919499</v>
      </c>
      <c r="V1055" s="310" t="b">
        <f t="shared" ca="1" si="421"/>
        <v>0</v>
      </c>
      <c r="W1055" s="3" t="b">
        <f t="shared" ca="1" si="422"/>
        <v>0</v>
      </c>
      <c r="X1055" s="3" t="str">
        <f t="shared" ca="1" si="423"/>
        <v/>
      </c>
      <c r="Y1055" s="3" t="str">
        <f t="shared" ca="1" si="413"/>
        <v/>
      </c>
      <c r="Z1055" s="3" t="str">
        <f t="shared" ca="1" si="424"/>
        <v/>
      </c>
      <c r="AA1055" s="3" t="str">
        <f t="shared" ca="1" si="425"/>
        <v/>
      </c>
      <c r="AB1055" s="205">
        <f t="shared" ca="1" si="426"/>
        <v>7688</v>
      </c>
      <c r="AC1055" s="205">
        <f t="shared" ca="1" si="427"/>
        <v>118</v>
      </c>
      <c r="AD1055" s="205">
        <f t="shared" ca="1" si="414"/>
        <v>65.152542372881356</v>
      </c>
      <c r="AE1055" s="205">
        <f t="shared" ca="1" si="415"/>
        <v>15.152542372881356</v>
      </c>
      <c r="AF1055" s="205">
        <f t="shared" ca="1" si="428"/>
        <v>3.0305084745762714</v>
      </c>
      <c r="AG1055" s="205"/>
      <c r="AH1055" s="205"/>
      <c r="AI1055" s="205"/>
      <c r="AJ1055" s="205"/>
      <c r="AK1055" s="4"/>
      <c r="AL1055" s="4"/>
      <c r="AM1055" s="309">
        <f t="shared" ca="1" si="429"/>
        <v>16.670000000000002</v>
      </c>
      <c r="AN1055" s="309">
        <f t="shared" ca="1" si="430"/>
        <v>15.45</v>
      </c>
      <c r="AO1055" s="310">
        <f t="shared" ca="1" si="431"/>
        <v>0.7786885245901618</v>
      </c>
      <c r="AP1055" s="310" t="b">
        <f t="shared" ca="1" si="432"/>
        <v>0</v>
      </c>
      <c r="AQ1055" s="309">
        <f t="shared" ca="1" si="433"/>
        <v>0</v>
      </c>
      <c r="AR1055" s="205">
        <f t="shared" ca="1" si="416"/>
        <v>0</v>
      </c>
      <c r="AS1055" s="45" t="b">
        <f t="shared" ca="1" si="417"/>
        <v>0</v>
      </c>
      <c r="AT1055">
        <f t="shared" ca="1" si="418"/>
        <v>0</v>
      </c>
      <c r="AU1055" t="b">
        <f t="shared" ca="1" si="434"/>
        <v>0</v>
      </c>
      <c r="AV1055" t="b">
        <f t="shared" ca="1" si="435"/>
        <v>0</v>
      </c>
      <c r="AW1055" s="266" t="b">
        <f t="shared" ca="1" si="436"/>
        <v>0</v>
      </c>
      <c r="AX1055" s="266" t="b">
        <f t="shared" ca="1" si="437"/>
        <v>0</v>
      </c>
      <c r="AY1055" s="266" t="b">
        <f t="shared" ca="1" si="438"/>
        <v>0</v>
      </c>
    </row>
    <row r="1056" spans="1:51" x14ac:dyDescent="0.25">
      <c r="A1056">
        <v>1024</v>
      </c>
      <c r="B1056" s="163">
        <f ca="1">OFFSET(InputPriceData!B$15,CalculationsAndCharts!$A1056+$A$11,0,1,1)</f>
        <v>40527</v>
      </c>
      <c r="C1056" s="3">
        <f ca="1">OFFSET(InputPriceData!G$15,CalculationsAndCharts!$A1056+$A$11,IF($C$7,8,0),1,1)</f>
        <v>675700</v>
      </c>
      <c r="D1056" s="4">
        <f ca="1">OFFSET(InputPriceData!C$15,CalculationsAndCharts!$A1056+$A$11,IF($C$7,8,0),1,1)</f>
        <v>16.21</v>
      </c>
      <c r="E1056" s="4">
        <f ca="1">OFFSET(InputPriceData!D$15,CalculationsAndCharts!$A1056+$A$11,IF($C$7,8,0),1,1)</f>
        <v>16.29</v>
      </c>
      <c r="F1056" s="4">
        <f ca="1">OFFSET(InputPriceData!E$15,CalculationsAndCharts!$A1056+$A$11,IF($C$7,8,0),1,1)</f>
        <v>15.79</v>
      </c>
      <c r="G1056" s="4">
        <f ca="1">OFFSET(InputPriceData!F$15,CalculationsAndCharts!$A1056+$A$11,IF($C$7,8,0),1,1)</f>
        <v>15.82</v>
      </c>
      <c r="H1056" s="128"/>
      <c r="I1056" s="128"/>
      <c r="K1056" s="124"/>
      <c r="L1056" s="279"/>
      <c r="M1056" s="281"/>
      <c r="N1056" s="280"/>
      <c r="O1056" s="4"/>
      <c r="P1056" s="4"/>
      <c r="Q1056" s="3"/>
      <c r="S1056" s="309">
        <f t="shared" ca="1" si="419"/>
        <v>16.670000000000002</v>
      </c>
      <c r="T1056" s="309">
        <f t="shared" ca="1" si="420"/>
        <v>15.19</v>
      </c>
      <c r="U1056" s="310">
        <f t="shared" ca="1" si="412"/>
        <v>0.42567567567567555</v>
      </c>
      <c r="V1056" s="310" t="b">
        <f t="shared" ca="1" si="421"/>
        <v>0</v>
      </c>
      <c r="W1056" s="3" t="b">
        <f t="shared" ca="1" si="422"/>
        <v>0</v>
      </c>
      <c r="X1056" s="3" t="str">
        <f t="shared" ca="1" si="423"/>
        <v/>
      </c>
      <c r="Y1056" s="3" t="str">
        <f t="shared" ca="1" si="413"/>
        <v/>
      </c>
      <c r="Z1056" s="3" t="str">
        <f t="shared" ca="1" si="424"/>
        <v/>
      </c>
      <c r="AA1056" s="3" t="str">
        <f t="shared" ca="1" si="425"/>
        <v/>
      </c>
      <c r="AB1056" s="205">
        <f t="shared" ca="1" si="426"/>
        <v>7688</v>
      </c>
      <c r="AC1056" s="205">
        <f t="shared" ca="1" si="427"/>
        <v>118</v>
      </c>
      <c r="AD1056" s="205">
        <f t="shared" ca="1" si="414"/>
        <v>65.152542372881356</v>
      </c>
      <c r="AE1056" s="205">
        <f t="shared" ca="1" si="415"/>
        <v>15.152542372881356</v>
      </c>
      <c r="AF1056" s="205">
        <f t="shared" ca="1" si="428"/>
        <v>3.0305084745762714</v>
      </c>
      <c r="AG1056" s="205"/>
      <c r="AH1056" s="205"/>
      <c r="AI1056" s="205"/>
      <c r="AJ1056" s="205"/>
      <c r="AK1056" s="4"/>
      <c r="AL1056" s="4"/>
      <c r="AM1056" s="309">
        <f t="shared" ca="1" si="429"/>
        <v>16.670000000000002</v>
      </c>
      <c r="AN1056" s="309">
        <f t="shared" ca="1" si="430"/>
        <v>15.3</v>
      </c>
      <c r="AO1056" s="310">
        <f t="shared" ca="1" si="431"/>
        <v>0.37956204379561986</v>
      </c>
      <c r="AP1056" s="310" t="b">
        <f t="shared" ca="1" si="432"/>
        <v>0</v>
      </c>
      <c r="AQ1056" s="309">
        <f t="shared" ca="1" si="433"/>
        <v>0</v>
      </c>
      <c r="AR1056" s="205">
        <f t="shared" ca="1" si="416"/>
        <v>0</v>
      </c>
      <c r="AS1056" s="45" t="b">
        <f t="shared" ca="1" si="417"/>
        <v>0</v>
      </c>
      <c r="AT1056">
        <f t="shared" ca="1" si="418"/>
        <v>0</v>
      </c>
      <c r="AU1056" t="b">
        <f t="shared" ca="1" si="434"/>
        <v>0</v>
      </c>
      <c r="AV1056" t="b">
        <f t="shared" ca="1" si="435"/>
        <v>0</v>
      </c>
      <c r="AW1056" s="266" t="b">
        <f t="shared" ca="1" si="436"/>
        <v>0</v>
      </c>
      <c r="AX1056" s="266" t="b">
        <f t="shared" ca="1" si="437"/>
        <v>0</v>
      </c>
      <c r="AY1056" s="266" t="b">
        <f t="shared" ca="1" si="438"/>
        <v>0</v>
      </c>
    </row>
    <row r="1057" spans="1:51" x14ac:dyDescent="0.25">
      <c r="A1057">
        <v>1025</v>
      </c>
      <c r="B1057" s="163">
        <f ca="1">OFFSET(InputPriceData!B$15,CalculationsAndCharts!$A1057+$A$11,0,1,1)</f>
        <v>40526</v>
      </c>
      <c r="C1057" s="3">
        <f ca="1">OFFSET(InputPriceData!G$15,CalculationsAndCharts!$A1057+$A$11,IF($C$7,8,0),1,1)</f>
        <v>596300</v>
      </c>
      <c r="D1057" s="4">
        <f ca="1">OFFSET(InputPriceData!C$15,CalculationsAndCharts!$A1057+$A$11,IF($C$7,8,0),1,1)</f>
        <v>16.41</v>
      </c>
      <c r="E1057" s="4">
        <f ca="1">OFFSET(InputPriceData!D$15,CalculationsAndCharts!$A1057+$A$11,IF($C$7,8,0),1,1)</f>
        <v>16.52</v>
      </c>
      <c r="F1057" s="4">
        <f ca="1">OFFSET(InputPriceData!E$15,CalculationsAndCharts!$A1057+$A$11,IF($C$7,8,0),1,1)</f>
        <v>16.12</v>
      </c>
      <c r="G1057" s="4">
        <f ca="1">OFFSET(InputPriceData!F$15,CalculationsAndCharts!$A1057+$A$11,IF($C$7,8,0),1,1)</f>
        <v>16.190000000000001</v>
      </c>
      <c r="H1057" s="128"/>
      <c r="I1057" s="128"/>
      <c r="K1057" s="124"/>
      <c r="L1057" s="279"/>
      <c r="M1057" s="281"/>
      <c r="N1057" s="280"/>
      <c r="O1057" s="4"/>
      <c r="P1057" s="4"/>
      <c r="Q1057" s="3"/>
      <c r="S1057" s="309">
        <f t="shared" ca="1" si="419"/>
        <v>16.670000000000002</v>
      </c>
      <c r="T1057" s="309">
        <f t="shared" ca="1" si="420"/>
        <v>15</v>
      </c>
      <c r="U1057" s="310">
        <f t="shared" ref="U1057:U1120" ca="1" si="439">IFERROR((G1057- T1057)/(S1057-T1057),0)</f>
        <v>0.71257485029940126</v>
      </c>
      <c r="V1057" s="310" t="b">
        <f t="shared" ca="1" si="421"/>
        <v>0</v>
      </c>
      <c r="W1057" s="3" t="b">
        <f t="shared" ca="1" si="422"/>
        <v>0</v>
      </c>
      <c r="X1057" s="3" t="str">
        <f t="shared" ca="1" si="423"/>
        <v/>
      </c>
      <c r="Y1057" s="3" t="str">
        <f t="shared" ref="Y1057:Y1120" ca="1" si="440">IF(W1057,IFERROR(100*(G1057-X1057)/X1057,0),"")</f>
        <v/>
      </c>
      <c r="Z1057" s="3" t="str">
        <f t="shared" ca="1" si="424"/>
        <v/>
      </c>
      <c r="AA1057" s="3" t="str">
        <f t="shared" ca="1" si="425"/>
        <v/>
      </c>
      <c r="AB1057" s="205">
        <f t="shared" ca="1" si="426"/>
        <v>7688</v>
      </c>
      <c r="AC1057" s="205">
        <f t="shared" ca="1" si="427"/>
        <v>118</v>
      </c>
      <c r="AD1057" s="205">
        <f t="shared" ref="AD1057:AD1120" ca="1" si="441">IFERROR(AB1057/AC1057,0)</f>
        <v>65.152542372881356</v>
      </c>
      <c r="AE1057" s="205">
        <f t="shared" ref="AE1057:AE1120" ca="1" si="442">IFERROR(AB1057/AC1057-50,0)</f>
        <v>15.152542372881356</v>
      </c>
      <c r="AF1057" s="205">
        <f t="shared" ca="1" si="428"/>
        <v>3.0305084745762714</v>
      </c>
      <c r="AG1057" s="205"/>
      <c r="AH1057" s="205"/>
      <c r="AI1057" s="205"/>
      <c r="AJ1057" s="205"/>
      <c r="AK1057" s="4"/>
      <c r="AL1057" s="4"/>
      <c r="AM1057" s="309">
        <f t="shared" ca="1" si="429"/>
        <v>16.670000000000002</v>
      </c>
      <c r="AN1057" s="309">
        <f t="shared" ca="1" si="430"/>
        <v>15.3</v>
      </c>
      <c r="AO1057" s="310">
        <f t="shared" ca="1" si="431"/>
        <v>0.64963503649635035</v>
      </c>
      <c r="AP1057" s="310" t="b">
        <f t="shared" ca="1" si="432"/>
        <v>0</v>
      </c>
      <c r="AQ1057" s="309">
        <f t="shared" ca="1" si="433"/>
        <v>0</v>
      </c>
      <c r="AR1057" s="205">
        <f t="shared" ref="AR1057:AR1120" ca="1" si="443">IF(AND(NOT(AX1058),AW1057),D1057*(1-$E$22),IF(AX1057,AR1058,0))</f>
        <v>0</v>
      </c>
      <c r="AS1057" s="45" t="b">
        <f t="shared" ref="AS1057:AS1120" ca="1" si="444">AND(AX1057,F1057&lt;AR1057)</f>
        <v>0</v>
      </c>
      <c r="AT1057">
        <f t="shared" ref="AT1057:AT1120" ca="1" si="445">IF(AX1057,AT1058+1,0)</f>
        <v>0</v>
      </c>
      <c r="AU1057" t="b">
        <f t="shared" ca="1" si="434"/>
        <v>0</v>
      </c>
      <c r="AV1057" t="b">
        <f t="shared" ca="1" si="435"/>
        <v>0</v>
      </c>
      <c r="AW1057" s="266" t="b">
        <f t="shared" ca="1" si="436"/>
        <v>0</v>
      </c>
      <c r="AX1057" s="266" t="b">
        <f t="shared" ca="1" si="437"/>
        <v>0</v>
      </c>
      <c r="AY1057" s="266" t="b">
        <f t="shared" ca="1" si="438"/>
        <v>0</v>
      </c>
    </row>
    <row r="1058" spans="1:51" x14ac:dyDescent="0.25">
      <c r="A1058">
        <v>1026</v>
      </c>
      <c r="B1058" s="163">
        <f ca="1">OFFSET(InputPriceData!B$15,CalculationsAndCharts!$A1058+$A$11,0,1,1)</f>
        <v>40525</v>
      </c>
      <c r="C1058" s="3">
        <f ca="1">OFFSET(InputPriceData!G$15,CalculationsAndCharts!$A1058+$A$11,IF($C$7,8,0),1,1)</f>
        <v>389700</v>
      </c>
      <c r="D1058" s="4">
        <f ca="1">OFFSET(InputPriceData!C$15,CalculationsAndCharts!$A1058+$A$11,IF($C$7,8,0),1,1)</f>
        <v>16.63</v>
      </c>
      <c r="E1058" s="4">
        <f ca="1">OFFSET(InputPriceData!D$15,CalculationsAndCharts!$A1058+$A$11,IF($C$7,8,0),1,1)</f>
        <v>16.690000000000001</v>
      </c>
      <c r="F1058" s="4">
        <f ca="1">OFFSET(InputPriceData!E$15,CalculationsAndCharts!$A1058+$A$11,IF($C$7,8,0),1,1)</f>
        <v>16.260000000000002</v>
      </c>
      <c r="G1058" s="4">
        <f ca="1">OFFSET(InputPriceData!F$15,CalculationsAndCharts!$A1058+$A$11,IF($C$7,8,0),1,1)</f>
        <v>16.32</v>
      </c>
      <c r="H1058" s="128"/>
      <c r="I1058" s="128"/>
      <c r="K1058" s="124"/>
      <c r="L1058" s="279"/>
      <c r="M1058" s="281"/>
      <c r="N1058" s="280"/>
      <c r="O1058" s="4"/>
      <c r="P1058" s="4"/>
      <c r="Q1058" s="3"/>
      <c r="S1058" s="309">
        <f t="shared" ref="S1058:S1121" ca="1" si="446">MAX(OFFSET($G1058,0,0,$A$19,1))</f>
        <v>16.670000000000002</v>
      </c>
      <c r="T1058" s="309">
        <f t="shared" ref="T1058:T1121" ca="1" si="447">MIN(OFFSET($G1058,0,0,$A$19,1))</f>
        <v>14.84</v>
      </c>
      <c r="U1058" s="310">
        <f t="shared" ca="1" si="439"/>
        <v>0.80874316939890656</v>
      </c>
      <c r="V1058" s="310" t="b">
        <f t="shared" ref="V1058:V1121" ca="1" si="448">AND(U1058&lt;$A$20,U1059&gt;$A$20)</f>
        <v>0</v>
      </c>
      <c r="W1058" s="3" t="b">
        <f t="shared" ref="W1058:W1121" ca="1" si="449">OFFSET(V1058,($A$21-1),0,1,1)</f>
        <v>0</v>
      </c>
      <c r="X1058" s="3" t="str">
        <f t="shared" ref="X1058:X1121" ca="1" si="450">IF($W1058,OFFSET($G1058,$A$19-1,0,1,1),"")</f>
        <v/>
      </c>
      <c r="Y1058" s="3" t="str">
        <f t="shared" ca="1" si="440"/>
        <v/>
      </c>
      <c r="Z1058" s="3" t="str">
        <f t="shared" ref="Z1058:Z1121" ca="1" si="451">IF(W1058,IF(Y1058&lt;-10,10,IF(Y1058&gt;10,10,Y1058)),"")</f>
        <v/>
      </c>
      <c r="AA1058" s="3" t="str">
        <f t="shared" ref="AA1058:AA1121" ca="1" si="452">IF(W1058,INT(5*(Z1058+10)),"")</f>
        <v/>
      </c>
      <c r="AB1058" s="205">
        <f t="shared" ref="AB1058:AB1121" ca="1" si="453">IF(A1058&gt;$A$23,0,IF(W1058,AA1058,0))+AB1059</f>
        <v>7688</v>
      </c>
      <c r="AC1058" s="205">
        <f t="shared" ref="AC1058:AC1121" ca="1" si="454">IF(A1058&gt;$A$23,0,IF(W1058,1,0))+AC1059</f>
        <v>118</v>
      </c>
      <c r="AD1058" s="205">
        <f t="shared" ca="1" si="441"/>
        <v>65.152542372881356</v>
      </c>
      <c r="AE1058" s="205">
        <f t="shared" ca="1" si="442"/>
        <v>15.152542372881356</v>
      </c>
      <c r="AF1058" s="205">
        <f t="shared" ref="AF1058:AF1121" ca="1" si="455">AE1058*0.2</f>
        <v>3.0305084745762714</v>
      </c>
      <c r="AG1058" s="205"/>
      <c r="AH1058" s="205"/>
      <c r="AI1058" s="205"/>
      <c r="AJ1058" s="205"/>
      <c r="AK1058" s="4"/>
      <c r="AL1058" s="4"/>
      <c r="AM1058" s="309">
        <f t="shared" ref="AM1058:AM1121" ca="1" si="456">MAX(OFFSET($G1058,0,0,$E$19,1))</f>
        <v>16.670000000000002</v>
      </c>
      <c r="AN1058" s="309">
        <f t="shared" ref="AN1058:AN1121" ca="1" si="457">MIN(OFFSET($G1058,0,0,$E$19,1))</f>
        <v>15.19</v>
      </c>
      <c r="AO1058" s="310">
        <f t="shared" ref="AO1058:AO1121" ca="1" si="458">IFERROR(($G1058- AN1058)/(AM1058-AN1058),0)</f>
        <v>0.76351351351351293</v>
      </c>
      <c r="AP1058" s="310" t="b">
        <f t="shared" ref="AP1058:AP1121" ca="1" si="459">AND(AO1058&lt;$E$20,AO1059&gt;$E$20)</f>
        <v>0</v>
      </c>
      <c r="AQ1058" s="309">
        <f t="shared" ref="AQ1058:AQ1121" ca="1" si="460">IF(AND(NOT(AX1059),AW1058),D1058*($E$22),IF(AX1058,AQ1059,0))</f>
        <v>0</v>
      </c>
      <c r="AR1058" s="205">
        <f t="shared" ca="1" si="443"/>
        <v>0</v>
      </c>
      <c r="AS1058" s="45" t="b">
        <f t="shared" ca="1" si="444"/>
        <v>0</v>
      </c>
      <c r="AT1058">
        <f t="shared" ca="1" si="445"/>
        <v>0</v>
      </c>
      <c r="AU1058" t="b">
        <f t="shared" ref="AU1058:AU1121" ca="1" si="461">(AT1058&gt;=$E$21)</f>
        <v>0</v>
      </c>
      <c r="AV1058" t="b">
        <f t="shared" ref="AV1058:AV1121" ca="1" si="462">OR(AS1058,AU1058)</f>
        <v>0</v>
      </c>
      <c r="AW1058" s="266" t="b">
        <f t="shared" ref="AW1058:AW1121" ca="1" si="463">AND($AP1059,NOT(AX1059))</f>
        <v>0</v>
      </c>
      <c r="AX1058" s="266" t="b">
        <f t="shared" ref="AX1058:AX1121" ca="1" si="464">IF(AX1059,IF(AY1058,FALSE,AX1059),IF(AW1058,TRUE,AX1059))</f>
        <v>0</v>
      </c>
      <c r="AY1058" s="266" t="b">
        <f t="shared" ref="AY1058:AY1121" ca="1" si="465">AND(AX1059,AND(AV1059&lt;&gt;AV1060,AV1059))</f>
        <v>0</v>
      </c>
    </row>
    <row r="1059" spans="1:51" x14ac:dyDescent="0.25">
      <c r="A1059">
        <v>1027</v>
      </c>
      <c r="B1059" s="163">
        <f ca="1">OFFSET(InputPriceData!B$15,CalculationsAndCharts!$A1059+$A$11,0,1,1)</f>
        <v>40522</v>
      </c>
      <c r="C1059" s="3">
        <f ca="1">OFFSET(InputPriceData!G$15,CalculationsAndCharts!$A1059+$A$11,IF($C$7,8,0),1,1)</f>
        <v>346400</v>
      </c>
      <c r="D1059" s="4">
        <f ca="1">OFFSET(InputPriceData!C$15,CalculationsAndCharts!$A1059+$A$11,IF($C$7,8,0),1,1)</f>
        <v>16.63</v>
      </c>
      <c r="E1059" s="4">
        <f ca="1">OFFSET(InputPriceData!D$15,CalculationsAndCharts!$A1059+$A$11,IF($C$7,8,0),1,1)</f>
        <v>16.66</v>
      </c>
      <c r="F1059" s="4">
        <f ca="1">OFFSET(InputPriceData!E$15,CalculationsAndCharts!$A1059+$A$11,IF($C$7,8,0),1,1)</f>
        <v>16.45</v>
      </c>
      <c r="G1059" s="4">
        <f ca="1">OFFSET(InputPriceData!F$15,CalculationsAndCharts!$A1059+$A$11,IF($C$7,8,0),1,1)</f>
        <v>16.600000000000001</v>
      </c>
      <c r="H1059" s="128"/>
      <c r="I1059" s="128"/>
      <c r="K1059" s="124"/>
      <c r="L1059" s="279"/>
      <c r="M1059" s="281"/>
      <c r="N1059" s="280"/>
      <c r="O1059" s="4"/>
      <c r="P1059" s="4"/>
      <c r="Q1059" s="3"/>
      <c r="S1059" s="309">
        <f t="shared" ca="1" si="446"/>
        <v>16.670000000000002</v>
      </c>
      <c r="T1059" s="309">
        <f t="shared" ca="1" si="447"/>
        <v>14.84</v>
      </c>
      <c r="U1059" s="310">
        <f t="shared" ca="1" si="439"/>
        <v>0.96174863387978127</v>
      </c>
      <c r="V1059" s="310" t="b">
        <f t="shared" ca="1" si="448"/>
        <v>0</v>
      </c>
      <c r="W1059" s="3" t="b">
        <f t="shared" ca="1" si="449"/>
        <v>1</v>
      </c>
      <c r="X1059" s="3">
        <f t="shared" ca="1" si="450"/>
        <v>14.87</v>
      </c>
      <c r="Y1059" s="3">
        <f t="shared" ca="1" si="440"/>
        <v>11.634162743779438</v>
      </c>
      <c r="Z1059" s="3">
        <f t="shared" ca="1" si="451"/>
        <v>10</v>
      </c>
      <c r="AA1059" s="3">
        <f t="shared" ca="1" si="452"/>
        <v>100</v>
      </c>
      <c r="AB1059" s="205">
        <f t="shared" ca="1" si="453"/>
        <v>7688</v>
      </c>
      <c r="AC1059" s="205">
        <f t="shared" ca="1" si="454"/>
        <v>118</v>
      </c>
      <c r="AD1059" s="205">
        <f t="shared" ca="1" si="441"/>
        <v>65.152542372881356</v>
      </c>
      <c r="AE1059" s="205">
        <f t="shared" ca="1" si="442"/>
        <v>15.152542372881356</v>
      </c>
      <c r="AF1059" s="205">
        <f t="shared" ca="1" si="455"/>
        <v>3.0305084745762714</v>
      </c>
      <c r="AG1059" s="205"/>
      <c r="AH1059" s="205"/>
      <c r="AI1059" s="205"/>
      <c r="AJ1059" s="205"/>
      <c r="AK1059" s="4"/>
      <c r="AL1059" s="4"/>
      <c r="AM1059" s="309">
        <f t="shared" ca="1" si="456"/>
        <v>16.670000000000002</v>
      </c>
      <c r="AN1059" s="309">
        <f t="shared" ca="1" si="457"/>
        <v>15</v>
      </c>
      <c r="AO1059" s="310">
        <f t="shared" ca="1" si="458"/>
        <v>0.95808383233532923</v>
      </c>
      <c r="AP1059" s="310" t="b">
        <f t="shared" ca="1" si="459"/>
        <v>0</v>
      </c>
      <c r="AQ1059" s="309">
        <f t="shared" ca="1" si="460"/>
        <v>0</v>
      </c>
      <c r="AR1059" s="205">
        <f t="shared" ca="1" si="443"/>
        <v>0</v>
      </c>
      <c r="AS1059" s="45" t="b">
        <f t="shared" ca="1" si="444"/>
        <v>0</v>
      </c>
      <c r="AT1059">
        <f t="shared" ca="1" si="445"/>
        <v>0</v>
      </c>
      <c r="AU1059" t="b">
        <f t="shared" ca="1" si="461"/>
        <v>0</v>
      </c>
      <c r="AV1059" t="b">
        <f t="shared" ca="1" si="462"/>
        <v>0</v>
      </c>
      <c r="AW1059" s="266" t="b">
        <f t="shared" ca="1" si="463"/>
        <v>0</v>
      </c>
      <c r="AX1059" s="266" t="b">
        <f t="shared" ca="1" si="464"/>
        <v>0</v>
      </c>
      <c r="AY1059" s="266" t="b">
        <f t="shared" ca="1" si="465"/>
        <v>0</v>
      </c>
    </row>
    <row r="1060" spans="1:51" x14ac:dyDescent="0.25">
      <c r="A1060">
        <v>1028</v>
      </c>
      <c r="B1060" s="163">
        <f ca="1">OFFSET(InputPriceData!B$15,CalculationsAndCharts!$A1060+$A$11,0,1,1)</f>
        <v>40521</v>
      </c>
      <c r="C1060" s="3">
        <f ca="1">OFFSET(InputPriceData!G$15,CalculationsAndCharts!$A1060+$A$11,IF($C$7,8,0),1,1)</f>
        <v>336200</v>
      </c>
      <c r="D1060" s="4">
        <f ca="1">OFFSET(InputPriceData!C$15,CalculationsAndCharts!$A1060+$A$11,IF($C$7,8,0),1,1)</f>
        <v>16.7</v>
      </c>
      <c r="E1060" s="4">
        <f ca="1">OFFSET(InputPriceData!D$15,CalculationsAndCharts!$A1060+$A$11,IF($C$7,8,0),1,1)</f>
        <v>16.7</v>
      </c>
      <c r="F1060" s="4">
        <f ca="1">OFFSET(InputPriceData!E$15,CalculationsAndCharts!$A1060+$A$11,IF($C$7,8,0),1,1)</f>
        <v>16.5</v>
      </c>
      <c r="G1060" s="4">
        <f ca="1">OFFSET(InputPriceData!F$15,CalculationsAndCharts!$A1060+$A$11,IF($C$7,8,0),1,1)</f>
        <v>16.559999999999999</v>
      </c>
      <c r="H1060" s="128"/>
      <c r="I1060" s="128"/>
      <c r="K1060" s="124"/>
      <c r="L1060" s="279"/>
      <c r="M1060" s="281"/>
      <c r="N1060" s="280"/>
      <c r="O1060" s="4"/>
      <c r="P1060" s="4"/>
      <c r="Q1060" s="3"/>
      <c r="S1060" s="309">
        <f t="shared" ca="1" si="446"/>
        <v>16.670000000000002</v>
      </c>
      <c r="T1060" s="309">
        <f t="shared" ca="1" si="447"/>
        <v>14.84</v>
      </c>
      <c r="U1060" s="310">
        <f t="shared" ca="1" si="439"/>
        <v>0.93989071038251204</v>
      </c>
      <c r="V1060" s="310" t="b">
        <f t="shared" ca="1" si="448"/>
        <v>0</v>
      </c>
      <c r="W1060" s="3" t="b">
        <f t="shared" ca="1" si="449"/>
        <v>0</v>
      </c>
      <c r="X1060" s="3" t="str">
        <f t="shared" ca="1" si="450"/>
        <v/>
      </c>
      <c r="Y1060" s="3" t="str">
        <f t="shared" ca="1" si="440"/>
        <v/>
      </c>
      <c r="Z1060" s="3" t="str">
        <f t="shared" ca="1" si="451"/>
        <v/>
      </c>
      <c r="AA1060" s="3" t="str">
        <f t="shared" ca="1" si="452"/>
        <v/>
      </c>
      <c r="AB1060" s="205">
        <f t="shared" ca="1" si="453"/>
        <v>7588</v>
      </c>
      <c r="AC1060" s="205">
        <f t="shared" ca="1" si="454"/>
        <v>117</v>
      </c>
      <c r="AD1060" s="205">
        <f t="shared" ca="1" si="441"/>
        <v>64.854700854700852</v>
      </c>
      <c r="AE1060" s="205">
        <f t="shared" ca="1" si="442"/>
        <v>14.854700854700852</v>
      </c>
      <c r="AF1060" s="205">
        <f t="shared" ca="1" si="455"/>
        <v>2.9709401709401706</v>
      </c>
      <c r="AG1060" s="205"/>
      <c r="AH1060" s="205"/>
      <c r="AI1060" s="205"/>
      <c r="AJ1060" s="205"/>
      <c r="AK1060" s="4"/>
      <c r="AL1060" s="4"/>
      <c r="AM1060" s="309">
        <f t="shared" ca="1" si="456"/>
        <v>16.670000000000002</v>
      </c>
      <c r="AN1060" s="309">
        <f t="shared" ca="1" si="457"/>
        <v>14.84</v>
      </c>
      <c r="AO1060" s="310">
        <f t="shared" ca="1" si="458"/>
        <v>0.93989071038251204</v>
      </c>
      <c r="AP1060" s="310" t="b">
        <f t="shared" ca="1" si="459"/>
        <v>0</v>
      </c>
      <c r="AQ1060" s="309">
        <f t="shared" ca="1" si="460"/>
        <v>0</v>
      </c>
      <c r="AR1060" s="205">
        <f t="shared" ca="1" si="443"/>
        <v>0</v>
      </c>
      <c r="AS1060" s="45" t="b">
        <f t="shared" ca="1" si="444"/>
        <v>0</v>
      </c>
      <c r="AT1060">
        <f t="shared" ca="1" si="445"/>
        <v>0</v>
      </c>
      <c r="AU1060" t="b">
        <f t="shared" ca="1" si="461"/>
        <v>0</v>
      </c>
      <c r="AV1060" t="b">
        <f t="shared" ca="1" si="462"/>
        <v>0</v>
      </c>
      <c r="AW1060" s="266" t="b">
        <f t="shared" ca="1" si="463"/>
        <v>0</v>
      </c>
      <c r="AX1060" s="266" t="b">
        <f t="shared" ca="1" si="464"/>
        <v>0</v>
      </c>
      <c r="AY1060" s="266" t="b">
        <f t="shared" ca="1" si="465"/>
        <v>0</v>
      </c>
    </row>
    <row r="1061" spans="1:51" x14ac:dyDescent="0.25">
      <c r="A1061">
        <v>1029</v>
      </c>
      <c r="B1061" s="163">
        <f ca="1">OFFSET(InputPriceData!B$15,CalculationsAndCharts!$A1061+$A$11,0,1,1)</f>
        <v>40520</v>
      </c>
      <c r="C1061" s="3">
        <f ca="1">OFFSET(InputPriceData!G$15,CalculationsAndCharts!$A1061+$A$11,IF($C$7,8,0),1,1)</f>
        <v>339400</v>
      </c>
      <c r="D1061" s="4">
        <f ca="1">OFFSET(InputPriceData!C$15,CalculationsAndCharts!$A1061+$A$11,IF($C$7,8,0),1,1)</f>
        <v>16.66</v>
      </c>
      <c r="E1061" s="4">
        <f ca="1">OFFSET(InputPriceData!D$15,CalculationsAndCharts!$A1061+$A$11,IF($C$7,8,0),1,1)</f>
        <v>16.75</v>
      </c>
      <c r="F1061" s="4">
        <f ca="1">OFFSET(InputPriceData!E$15,CalculationsAndCharts!$A1061+$A$11,IF($C$7,8,0),1,1)</f>
        <v>16.510000000000002</v>
      </c>
      <c r="G1061" s="4">
        <f ca="1">OFFSET(InputPriceData!F$15,CalculationsAndCharts!$A1061+$A$11,IF($C$7,8,0),1,1)</f>
        <v>16.559999999999999</v>
      </c>
      <c r="H1061" s="128"/>
      <c r="I1061" s="128"/>
      <c r="K1061" s="124"/>
      <c r="L1061" s="279"/>
      <c r="M1061" s="281"/>
      <c r="N1061" s="280"/>
      <c r="O1061" s="4"/>
      <c r="P1061" s="4"/>
      <c r="Q1061" s="3"/>
      <c r="S1061" s="309">
        <f t="shared" ca="1" si="446"/>
        <v>16.670000000000002</v>
      </c>
      <c r="T1061" s="309">
        <f t="shared" ca="1" si="447"/>
        <v>14.84</v>
      </c>
      <c r="U1061" s="310">
        <f t="shared" ca="1" si="439"/>
        <v>0.93989071038251204</v>
      </c>
      <c r="V1061" s="310" t="b">
        <f t="shared" ca="1" si="448"/>
        <v>0</v>
      </c>
      <c r="W1061" s="3" t="b">
        <f t="shared" ca="1" si="449"/>
        <v>0</v>
      </c>
      <c r="X1061" s="3" t="str">
        <f t="shared" ca="1" si="450"/>
        <v/>
      </c>
      <c r="Y1061" s="3" t="str">
        <f t="shared" ca="1" si="440"/>
        <v/>
      </c>
      <c r="Z1061" s="3" t="str">
        <f t="shared" ca="1" si="451"/>
        <v/>
      </c>
      <c r="AA1061" s="3" t="str">
        <f t="shared" ca="1" si="452"/>
        <v/>
      </c>
      <c r="AB1061" s="205">
        <f t="shared" ca="1" si="453"/>
        <v>7588</v>
      </c>
      <c r="AC1061" s="205">
        <f t="shared" ca="1" si="454"/>
        <v>117</v>
      </c>
      <c r="AD1061" s="205">
        <f t="shared" ca="1" si="441"/>
        <v>64.854700854700852</v>
      </c>
      <c r="AE1061" s="205">
        <f t="shared" ca="1" si="442"/>
        <v>14.854700854700852</v>
      </c>
      <c r="AF1061" s="205">
        <f t="shared" ca="1" si="455"/>
        <v>2.9709401709401706</v>
      </c>
      <c r="AG1061" s="205"/>
      <c r="AH1061" s="205"/>
      <c r="AI1061" s="205"/>
      <c r="AJ1061" s="205"/>
      <c r="AK1061" s="4"/>
      <c r="AL1061" s="4"/>
      <c r="AM1061" s="309">
        <f t="shared" ca="1" si="456"/>
        <v>16.670000000000002</v>
      </c>
      <c r="AN1061" s="309">
        <f t="shared" ca="1" si="457"/>
        <v>14.84</v>
      </c>
      <c r="AO1061" s="310">
        <f t="shared" ca="1" si="458"/>
        <v>0.93989071038251204</v>
      </c>
      <c r="AP1061" s="310" t="b">
        <f t="shared" ca="1" si="459"/>
        <v>0</v>
      </c>
      <c r="AQ1061" s="309">
        <f t="shared" ca="1" si="460"/>
        <v>0</v>
      </c>
      <c r="AR1061" s="205">
        <f t="shared" ca="1" si="443"/>
        <v>0</v>
      </c>
      <c r="AS1061" s="45" t="b">
        <f t="shared" ca="1" si="444"/>
        <v>0</v>
      </c>
      <c r="AT1061">
        <f t="shared" ca="1" si="445"/>
        <v>0</v>
      </c>
      <c r="AU1061" t="b">
        <f t="shared" ca="1" si="461"/>
        <v>0</v>
      </c>
      <c r="AV1061" t="b">
        <f t="shared" ca="1" si="462"/>
        <v>0</v>
      </c>
      <c r="AW1061" s="266" t="b">
        <f t="shared" ca="1" si="463"/>
        <v>0</v>
      </c>
      <c r="AX1061" s="266" t="b">
        <f t="shared" ca="1" si="464"/>
        <v>0</v>
      </c>
      <c r="AY1061" s="266" t="b">
        <f t="shared" ca="1" si="465"/>
        <v>0</v>
      </c>
    </row>
    <row r="1062" spans="1:51" x14ac:dyDescent="0.25">
      <c r="A1062">
        <v>1030</v>
      </c>
      <c r="B1062" s="163">
        <f ca="1">OFFSET(InputPriceData!B$15,CalculationsAndCharts!$A1062+$A$11,0,1,1)</f>
        <v>40519</v>
      </c>
      <c r="C1062" s="3">
        <f ca="1">OFFSET(InputPriceData!G$15,CalculationsAndCharts!$A1062+$A$11,IF($C$7,8,0),1,1)</f>
        <v>561300</v>
      </c>
      <c r="D1062" s="4">
        <f ca="1">OFFSET(InputPriceData!C$15,CalculationsAndCharts!$A1062+$A$11,IF($C$7,8,0),1,1)</f>
        <v>16.510000000000002</v>
      </c>
      <c r="E1062" s="4">
        <f ca="1">OFFSET(InputPriceData!D$15,CalculationsAndCharts!$A1062+$A$11,IF($C$7,8,0),1,1)</f>
        <v>16.77</v>
      </c>
      <c r="F1062" s="4">
        <f ca="1">OFFSET(InputPriceData!E$15,CalculationsAndCharts!$A1062+$A$11,IF($C$7,8,0),1,1)</f>
        <v>16.47</v>
      </c>
      <c r="G1062" s="4">
        <f ca="1">OFFSET(InputPriceData!F$15,CalculationsAndCharts!$A1062+$A$11,IF($C$7,8,0),1,1)</f>
        <v>16.670000000000002</v>
      </c>
      <c r="H1062" s="128"/>
      <c r="I1062" s="128"/>
      <c r="K1062" s="124"/>
      <c r="L1062" s="279"/>
      <c r="M1062" s="281"/>
      <c r="N1062" s="280"/>
      <c r="O1062" s="4"/>
      <c r="P1062" s="4"/>
      <c r="Q1062" s="3"/>
      <c r="S1062" s="309">
        <f t="shared" ca="1" si="446"/>
        <v>16.670000000000002</v>
      </c>
      <c r="T1062" s="309">
        <f t="shared" ca="1" si="447"/>
        <v>14.84</v>
      </c>
      <c r="U1062" s="310">
        <f t="shared" ca="1" si="439"/>
        <v>1</v>
      </c>
      <c r="V1062" s="310" t="b">
        <f t="shared" ca="1" si="448"/>
        <v>0</v>
      </c>
      <c r="W1062" s="3" t="b">
        <f t="shared" ca="1" si="449"/>
        <v>0</v>
      </c>
      <c r="X1062" s="3" t="str">
        <f t="shared" ca="1" si="450"/>
        <v/>
      </c>
      <c r="Y1062" s="3" t="str">
        <f t="shared" ca="1" si="440"/>
        <v/>
      </c>
      <c r="Z1062" s="3" t="str">
        <f t="shared" ca="1" si="451"/>
        <v/>
      </c>
      <c r="AA1062" s="3" t="str">
        <f t="shared" ca="1" si="452"/>
        <v/>
      </c>
      <c r="AB1062" s="205">
        <f t="shared" ca="1" si="453"/>
        <v>7588</v>
      </c>
      <c r="AC1062" s="205">
        <f t="shared" ca="1" si="454"/>
        <v>117</v>
      </c>
      <c r="AD1062" s="205">
        <f t="shared" ca="1" si="441"/>
        <v>64.854700854700852</v>
      </c>
      <c r="AE1062" s="205">
        <f t="shared" ca="1" si="442"/>
        <v>14.854700854700852</v>
      </c>
      <c r="AF1062" s="205">
        <f t="shared" ca="1" si="455"/>
        <v>2.9709401709401706</v>
      </c>
      <c r="AG1062" s="205"/>
      <c r="AH1062" s="205"/>
      <c r="AI1062" s="205"/>
      <c r="AJ1062" s="205"/>
      <c r="AK1062" s="4"/>
      <c r="AL1062" s="4"/>
      <c r="AM1062" s="309">
        <f t="shared" ca="1" si="456"/>
        <v>16.670000000000002</v>
      </c>
      <c r="AN1062" s="309">
        <f t="shared" ca="1" si="457"/>
        <v>14.84</v>
      </c>
      <c r="AO1062" s="310">
        <f t="shared" ca="1" si="458"/>
        <v>1</v>
      </c>
      <c r="AP1062" s="310" t="b">
        <f t="shared" ca="1" si="459"/>
        <v>0</v>
      </c>
      <c r="AQ1062" s="309">
        <f t="shared" ca="1" si="460"/>
        <v>0</v>
      </c>
      <c r="AR1062" s="205">
        <f t="shared" ca="1" si="443"/>
        <v>0</v>
      </c>
      <c r="AS1062" s="45" t="b">
        <f t="shared" ca="1" si="444"/>
        <v>0</v>
      </c>
      <c r="AT1062">
        <f t="shared" ca="1" si="445"/>
        <v>0</v>
      </c>
      <c r="AU1062" t="b">
        <f t="shared" ca="1" si="461"/>
        <v>0</v>
      </c>
      <c r="AV1062" t="b">
        <f t="shared" ca="1" si="462"/>
        <v>0</v>
      </c>
      <c r="AW1062" s="266" t="b">
        <f t="shared" ca="1" si="463"/>
        <v>0</v>
      </c>
      <c r="AX1062" s="266" t="b">
        <f t="shared" ca="1" si="464"/>
        <v>0</v>
      </c>
      <c r="AY1062" s="266" t="b">
        <f t="shared" ca="1" si="465"/>
        <v>0</v>
      </c>
    </row>
    <row r="1063" spans="1:51" x14ac:dyDescent="0.25">
      <c r="A1063">
        <v>1031</v>
      </c>
      <c r="B1063" s="163">
        <f ca="1">OFFSET(InputPriceData!B$15,CalculationsAndCharts!$A1063+$A$11,0,1,1)</f>
        <v>40518</v>
      </c>
      <c r="C1063" s="3">
        <f ca="1">OFFSET(InputPriceData!G$15,CalculationsAndCharts!$A1063+$A$11,IF($C$7,8,0),1,1)</f>
        <v>430200</v>
      </c>
      <c r="D1063" s="4">
        <f ca="1">OFFSET(InputPriceData!C$15,CalculationsAndCharts!$A1063+$A$11,IF($C$7,8,0),1,1)</f>
        <v>16.399999999999999</v>
      </c>
      <c r="E1063" s="4">
        <f ca="1">OFFSET(InputPriceData!D$15,CalculationsAndCharts!$A1063+$A$11,IF($C$7,8,0),1,1)</f>
        <v>16.5</v>
      </c>
      <c r="F1063" s="4">
        <f ca="1">OFFSET(InputPriceData!E$15,CalculationsAndCharts!$A1063+$A$11,IF($C$7,8,0),1,1)</f>
        <v>16.23</v>
      </c>
      <c r="G1063" s="4">
        <f ca="1">OFFSET(InputPriceData!F$15,CalculationsAndCharts!$A1063+$A$11,IF($C$7,8,0),1,1)</f>
        <v>16.399999999999999</v>
      </c>
      <c r="H1063" s="128"/>
      <c r="I1063" s="128"/>
      <c r="K1063" s="124"/>
      <c r="L1063" s="279"/>
      <c r="M1063" s="281"/>
      <c r="N1063" s="280"/>
      <c r="O1063" s="4"/>
      <c r="P1063" s="4"/>
      <c r="Q1063" s="3"/>
      <c r="S1063" s="309">
        <f t="shared" ca="1" si="446"/>
        <v>16.46</v>
      </c>
      <c r="T1063" s="309">
        <f t="shared" ca="1" si="447"/>
        <v>14.84</v>
      </c>
      <c r="U1063" s="310">
        <f t="shared" ca="1" si="439"/>
        <v>0.96296296296296158</v>
      </c>
      <c r="V1063" s="310" t="b">
        <f t="shared" ca="1" si="448"/>
        <v>0</v>
      </c>
      <c r="W1063" s="3" t="b">
        <f t="shared" ca="1" si="449"/>
        <v>0</v>
      </c>
      <c r="X1063" s="3" t="str">
        <f t="shared" ca="1" si="450"/>
        <v/>
      </c>
      <c r="Y1063" s="3" t="str">
        <f t="shared" ca="1" si="440"/>
        <v/>
      </c>
      <c r="Z1063" s="3" t="str">
        <f t="shared" ca="1" si="451"/>
        <v/>
      </c>
      <c r="AA1063" s="3" t="str">
        <f t="shared" ca="1" si="452"/>
        <v/>
      </c>
      <c r="AB1063" s="205">
        <f t="shared" ca="1" si="453"/>
        <v>7588</v>
      </c>
      <c r="AC1063" s="205">
        <f t="shared" ca="1" si="454"/>
        <v>117</v>
      </c>
      <c r="AD1063" s="205">
        <f t="shared" ca="1" si="441"/>
        <v>64.854700854700852</v>
      </c>
      <c r="AE1063" s="205">
        <f t="shared" ca="1" si="442"/>
        <v>14.854700854700852</v>
      </c>
      <c r="AF1063" s="205">
        <f t="shared" ca="1" si="455"/>
        <v>2.9709401709401706</v>
      </c>
      <c r="AG1063" s="205"/>
      <c r="AH1063" s="205"/>
      <c r="AI1063" s="205"/>
      <c r="AJ1063" s="205"/>
      <c r="AK1063" s="4"/>
      <c r="AL1063" s="4"/>
      <c r="AM1063" s="309">
        <f t="shared" ca="1" si="456"/>
        <v>16.46</v>
      </c>
      <c r="AN1063" s="309">
        <f t="shared" ca="1" si="457"/>
        <v>14.84</v>
      </c>
      <c r="AO1063" s="310">
        <f t="shared" ca="1" si="458"/>
        <v>0.96296296296296158</v>
      </c>
      <c r="AP1063" s="310" t="b">
        <f t="shared" ca="1" si="459"/>
        <v>0</v>
      </c>
      <c r="AQ1063" s="309">
        <f t="shared" ca="1" si="460"/>
        <v>0</v>
      </c>
      <c r="AR1063" s="205">
        <f t="shared" ca="1" si="443"/>
        <v>0</v>
      </c>
      <c r="AS1063" s="45" t="b">
        <f t="shared" ca="1" si="444"/>
        <v>0</v>
      </c>
      <c r="AT1063">
        <f t="shared" ca="1" si="445"/>
        <v>0</v>
      </c>
      <c r="AU1063" t="b">
        <f t="shared" ca="1" si="461"/>
        <v>0</v>
      </c>
      <c r="AV1063" t="b">
        <f t="shared" ca="1" si="462"/>
        <v>0</v>
      </c>
      <c r="AW1063" s="266" t="b">
        <f t="shared" ca="1" si="463"/>
        <v>0</v>
      </c>
      <c r="AX1063" s="266" t="b">
        <f t="shared" ca="1" si="464"/>
        <v>0</v>
      </c>
      <c r="AY1063" s="266" t="b">
        <f t="shared" ca="1" si="465"/>
        <v>0</v>
      </c>
    </row>
    <row r="1064" spans="1:51" x14ac:dyDescent="0.25">
      <c r="A1064">
        <v>1032</v>
      </c>
      <c r="B1064" s="163">
        <f ca="1">OFFSET(InputPriceData!B$15,CalculationsAndCharts!$A1064+$A$11,0,1,1)</f>
        <v>40515</v>
      </c>
      <c r="C1064" s="3">
        <f ca="1">OFFSET(InputPriceData!G$15,CalculationsAndCharts!$A1064+$A$11,IF($C$7,8,0),1,1)</f>
        <v>819600</v>
      </c>
      <c r="D1064" s="4">
        <f ca="1">OFFSET(InputPriceData!C$15,CalculationsAndCharts!$A1064+$A$11,IF($C$7,8,0),1,1)</f>
        <v>16.059999999999999</v>
      </c>
      <c r="E1064" s="4">
        <f ca="1">OFFSET(InputPriceData!D$15,CalculationsAndCharts!$A1064+$A$11,IF($C$7,8,0),1,1)</f>
        <v>16.559999999999999</v>
      </c>
      <c r="F1064" s="4">
        <f ca="1">OFFSET(InputPriceData!E$15,CalculationsAndCharts!$A1064+$A$11,IF($C$7,8,0),1,1)</f>
        <v>15.86</v>
      </c>
      <c r="G1064" s="4">
        <f ca="1">OFFSET(InputPriceData!F$15,CalculationsAndCharts!$A1064+$A$11,IF($C$7,8,0),1,1)</f>
        <v>16.46</v>
      </c>
      <c r="H1064" s="128"/>
      <c r="I1064" s="128"/>
      <c r="K1064" s="124"/>
      <c r="L1064" s="279"/>
      <c r="M1064" s="281"/>
      <c r="N1064" s="280"/>
      <c r="O1064" s="4"/>
      <c r="P1064" s="4"/>
      <c r="Q1064" s="3"/>
      <c r="S1064" s="309">
        <f t="shared" ca="1" si="446"/>
        <v>16.46</v>
      </c>
      <c r="T1064" s="309">
        <f t="shared" ca="1" si="447"/>
        <v>14.84</v>
      </c>
      <c r="U1064" s="310">
        <f t="shared" ca="1" si="439"/>
        <v>1</v>
      </c>
      <c r="V1064" s="310" t="b">
        <f t="shared" ca="1" si="448"/>
        <v>0</v>
      </c>
      <c r="W1064" s="3" t="b">
        <f t="shared" ca="1" si="449"/>
        <v>0</v>
      </c>
      <c r="X1064" s="3" t="str">
        <f t="shared" ca="1" si="450"/>
        <v/>
      </c>
      <c r="Y1064" s="3" t="str">
        <f t="shared" ca="1" si="440"/>
        <v/>
      </c>
      <c r="Z1064" s="3" t="str">
        <f t="shared" ca="1" si="451"/>
        <v/>
      </c>
      <c r="AA1064" s="3" t="str">
        <f t="shared" ca="1" si="452"/>
        <v/>
      </c>
      <c r="AB1064" s="205">
        <f t="shared" ca="1" si="453"/>
        <v>7588</v>
      </c>
      <c r="AC1064" s="205">
        <f t="shared" ca="1" si="454"/>
        <v>117</v>
      </c>
      <c r="AD1064" s="205">
        <f t="shared" ca="1" si="441"/>
        <v>64.854700854700852</v>
      </c>
      <c r="AE1064" s="205">
        <f t="shared" ca="1" si="442"/>
        <v>14.854700854700852</v>
      </c>
      <c r="AF1064" s="205">
        <f t="shared" ca="1" si="455"/>
        <v>2.9709401709401706</v>
      </c>
      <c r="AG1064" s="205"/>
      <c r="AH1064" s="205"/>
      <c r="AI1064" s="205"/>
      <c r="AJ1064" s="205"/>
      <c r="AK1064" s="4"/>
      <c r="AL1064" s="4"/>
      <c r="AM1064" s="309">
        <f t="shared" ca="1" si="456"/>
        <v>16.46</v>
      </c>
      <c r="AN1064" s="309">
        <f t="shared" ca="1" si="457"/>
        <v>14.84</v>
      </c>
      <c r="AO1064" s="310">
        <f t="shared" ca="1" si="458"/>
        <v>1</v>
      </c>
      <c r="AP1064" s="310" t="b">
        <f t="shared" ca="1" si="459"/>
        <v>0</v>
      </c>
      <c r="AQ1064" s="309">
        <f t="shared" ca="1" si="460"/>
        <v>0</v>
      </c>
      <c r="AR1064" s="205">
        <f t="shared" ca="1" si="443"/>
        <v>0</v>
      </c>
      <c r="AS1064" s="45" t="b">
        <f t="shared" ca="1" si="444"/>
        <v>0</v>
      </c>
      <c r="AT1064">
        <f t="shared" ca="1" si="445"/>
        <v>0</v>
      </c>
      <c r="AU1064" t="b">
        <f t="shared" ca="1" si="461"/>
        <v>0</v>
      </c>
      <c r="AV1064" t="b">
        <f t="shared" ca="1" si="462"/>
        <v>0</v>
      </c>
      <c r="AW1064" s="266" t="b">
        <f t="shared" ca="1" si="463"/>
        <v>0</v>
      </c>
      <c r="AX1064" s="266" t="b">
        <f t="shared" ca="1" si="464"/>
        <v>0</v>
      </c>
      <c r="AY1064" s="266" t="b">
        <f t="shared" ca="1" si="465"/>
        <v>0</v>
      </c>
    </row>
    <row r="1065" spans="1:51" x14ac:dyDescent="0.25">
      <c r="A1065">
        <v>1033</v>
      </c>
      <c r="B1065" s="163">
        <f ca="1">OFFSET(InputPriceData!B$15,CalculationsAndCharts!$A1065+$A$11,0,1,1)</f>
        <v>40514</v>
      </c>
      <c r="C1065" s="3">
        <f ca="1">OFFSET(InputPriceData!G$15,CalculationsAndCharts!$A1065+$A$11,IF($C$7,8,0),1,1)</f>
        <v>578100</v>
      </c>
      <c r="D1065" s="4">
        <f ca="1">OFFSET(InputPriceData!C$15,CalculationsAndCharts!$A1065+$A$11,IF($C$7,8,0),1,1)</f>
        <v>15.74</v>
      </c>
      <c r="E1065" s="4">
        <f ca="1">OFFSET(InputPriceData!D$15,CalculationsAndCharts!$A1065+$A$11,IF($C$7,8,0),1,1)</f>
        <v>16.190000000000001</v>
      </c>
      <c r="F1065" s="4">
        <f ca="1">OFFSET(InputPriceData!E$15,CalculationsAndCharts!$A1065+$A$11,IF($C$7,8,0),1,1)</f>
        <v>15.61</v>
      </c>
      <c r="G1065" s="4">
        <f ca="1">OFFSET(InputPriceData!F$15,CalculationsAndCharts!$A1065+$A$11,IF($C$7,8,0),1,1)</f>
        <v>16.149999999999999</v>
      </c>
      <c r="H1065" s="128"/>
      <c r="I1065" s="128"/>
      <c r="K1065" s="124"/>
      <c r="L1065" s="279"/>
      <c r="M1065" s="281"/>
      <c r="N1065" s="280"/>
      <c r="O1065" s="4"/>
      <c r="P1065" s="4"/>
      <c r="Q1065" s="3"/>
      <c r="S1065" s="309">
        <f t="shared" ca="1" si="446"/>
        <v>16.149999999999999</v>
      </c>
      <c r="T1065" s="309">
        <f t="shared" ca="1" si="447"/>
        <v>14.84</v>
      </c>
      <c r="U1065" s="310">
        <f t="shared" ca="1" si="439"/>
        <v>1</v>
      </c>
      <c r="V1065" s="310" t="b">
        <f t="shared" ca="1" si="448"/>
        <v>0</v>
      </c>
      <c r="W1065" s="3" t="b">
        <f t="shared" ca="1" si="449"/>
        <v>0</v>
      </c>
      <c r="X1065" s="3" t="str">
        <f t="shared" ca="1" si="450"/>
        <v/>
      </c>
      <c r="Y1065" s="3" t="str">
        <f t="shared" ca="1" si="440"/>
        <v/>
      </c>
      <c r="Z1065" s="3" t="str">
        <f t="shared" ca="1" si="451"/>
        <v/>
      </c>
      <c r="AA1065" s="3" t="str">
        <f t="shared" ca="1" si="452"/>
        <v/>
      </c>
      <c r="AB1065" s="205">
        <f t="shared" ca="1" si="453"/>
        <v>7588</v>
      </c>
      <c r="AC1065" s="205">
        <f t="shared" ca="1" si="454"/>
        <v>117</v>
      </c>
      <c r="AD1065" s="205">
        <f t="shared" ca="1" si="441"/>
        <v>64.854700854700852</v>
      </c>
      <c r="AE1065" s="205">
        <f t="shared" ca="1" si="442"/>
        <v>14.854700854700852</v>
      </c>
      <c r="AF1065" s="205">
        <f t="shared" ca="1" si="455"/>
        <v>2.9709401709401706</v>
      </c>
      <c r="AG1065" s="205"/>
      <c r="AH1065" s="205"/>
      <c r="AI1065" s="205"/>
      <c r="AJ1065" s="205"/>
      <c r="AK1065" s="4"/>
      <c r="AL1065" s="4"/>
      <c r="AM1065" s="309">
        <f t="shared" ca="1" si="456"/>
        <v>16.149999999999999</v>
      </c>
      <c r="AN1065" s="309">
        <f t="shared" ca="1" si="457"/>
        <v>14.84</v>
      </c>
      <c r="AO1065" s="310">
        <f t="shared" ca="1" si="458"/>
        <v>1</v>
      </c>
      <c r="AP1065" s="310" t="b">
        <f t="shared" ca="1" si="459"/>
        <v>0</v>
      </c>
      <c r="AQ1065" s="309">
        <f t="shared" ca="1" si="460"/>
        <v>0</v>
      </c>
      <c r="AR1065" s="205">
        <f t="shared" ca="1" si="443"/>
        <v>0</v>
      </c>
      <c r="AS1065" s="45" t="b">
        <f t="shared" ca="1" si="444"/>
        <v>0</v>
      </c>
      <c r="AT1065">
        <f t="shared" ca="1" si="445"/>
        <v>0</v>
      </c>
      <c r="AU1065" t="b">
        <f t="shared" ca="1" si="461"/>
        <v>0</v>
      </c>
      <c r="AV1065" t="b">
        <f t="shared" ca="1" si="462"/>
        <v>0</v>
      </c>
      <c r="AW1065" s="266" t="b">
        <f t="shared" ca="1" si="463"/>
        <v>0</v>
      </c>
      <c r="AX1065" s="266" t="b">
        <f t="shared" ca="1" si="464"/>
        <v>0</v>
      </c>
      <c r="AY1065" s="266" t="b">
        <f t="shared" ca="1" si="465"/>
        <v>0</v>
      </c>
    </row>
    <row r="1066" spans="1:51" x14ac:dyDescent="0.25">
      <c r="A1066">
        <v>1034</v>
      </c>
      <c r="B1066" s="163">
        <f ca="1">OFFSET(InputPriceData!B$15,CalculationsAndCharts!$A1066+$A$11,0,1,1)</f>
        <v>40513</v>
      </c>
      <c r="C1066" s="3">
        <f ca="1">OFFSET(InputPriceData!G$15,CalculationsAndCharts!$A1066+$A$11,IF($C$7,8,0),1,1)</f>
        <v>501600</v>
      </c>
      <c r="D1066" s="4">
        <f ca="1">OFFSET(InputPriceData!C$15,CalculationsAndCharts!$A1066+$A$11,IF($C$7,8,0),1,1)</f>
        <v>15.72</v>
      </c>
      <c r="E1066" s="4">
        <f ca="1">OFFSET(InputPriceData!D$15,CalculationsAndCharts!$A1066+$A$11,IF($C$7,8,0),1,1)</f>
        <v>15.85</v>
      </c>
      <c r="F1066" s="4">
        <f ca="1">OFFSET(InputPriceData!E$15,CalculationsAndCharts!$A1066+$A$11,IF($C$7,8,0),1,1)</f>
        <v>15.51</v>
      </c>
      <c r="G1066" s="4">
        <f ca="1">OFFSET(InputPriceData!F$15,CalculationsAndCharts!$A1066+$A$11,IF($C$7,8,0),1,1)</f>
        <v>15.75</v>
      </c>
      <c r="H1066" s="128"/>
      <c r="I1066" s="128"/>
      <c r="K1066" s="124"/>
      <c r="L1066" s="279"/>
      <c r="M1066" s="281"/>
      <c r="N1066" s="280"/>
      <c r="O1066" s="4"/>
      <c r="P1066" s="4"/>
      <c r="Q1066" s="3"/>
      <c r="S1066" s="309">
        <f t="shared" ca="1" si="446"/>
        <v>15.75</v>
      </c>
      <c r="T1066" s="309">
        <f t="shared" ca="1" si="447"/>
        <v>14.84</v>
      </c>
      <c r="U1066" s="310">
        <f t="shared" ca="1" si="439"/>
        <v>1</v>
      </c>
      <c r="V1066" s="310" t="b">
        <f t="shared" ca="1" si="448"/>
        <v>0</v>
      </c>
      <c r="W1066" s="3" t="b">
        <f t="shared" ca="1" si="449"/>
        <v>0</v>
      </c>
      <c r="X1066" s="3" t="str">
        <f t="shared" ca="1" si="450"/>
        <v/>
      </c>
      <c r="Y1066" s="3" t="str">
        <f t="shared" ca="1" si="440"/>
        <v/>
      </c>
      <c r="Z1066" s="3" t="str">
        <f t="shared" ca="1" si="451"/>
        <v/>
      </c>
      <c r="AA1066" s="3" t="str">
        <f t="shared" ca="1" si="452"/>
        <v/>
      </c>
      <c r="AB1066" s="205">
        <f t="shared" ca="1" si="453"/>
        <v>7588</v>
      </c>
      <c r="AC1066" s="205">
        <f t="shared" ca="1" si="454"/>
        <v>117</v>
      </c>
      <c r="AD1066" s="205">
        <f t="shared" ca="1" si="441"/>
        <v>64.854700854700852</v>
      </c>
      <c r="AE1066" s="205">
        <f t="shared" ca="1" si="442"/>
        <v>14.854700854700852</v>
      </c>
      <c r="AF1066" s="205">
        <f t="shared" ca="1" si="455"/>
        <v>2.9709401709401706</v>
      </c>
      <c r="AG1066" s="205"/>
      <c r="AH1066" s="205"/>
      <c r="AI1066" s="205"/>
      <c r="AJ1066" s="205"/>
      <c r="AK1066" s="4"/>
      <c r="AL1066" s="4"/>
      <c r="AM1066" s="309">
        <f t="shared" ca="1" si="456"/>
        <v>15.75</v>
      </c>
      <c r="AN1066" s="309">
        <f t="shared" ca="1" si="457"/>
        <v>14.84</v>
      </c>
      <c r="AO1066" s="310">
        <f t="shared" ca="1" si="458"/>
        <v>1</v>
      </c>
      <c r="AP1066" s="310" t="b">
        <f t="shared" ca="1" si="459"/>
        <v>0</v>
      </c>
      <c r="AQ1066" s="309">
        <f t="shared" ca="1" si="460"/>
        <v>0</v>
      </c>
      <c r="AR1066" s="205">
        <f t="shared" ca="1" si="443"/>
        <v>0</v>
      </c>
      <c r="AS1066" s="45" t="b">
        <f t="shared" ca="1" si="444"/>
        <v>0</v>
      </c>
      <c r="AT1066">
        <f t="shared" ca="1" si="445"/>
        <v>0</v>
      </c>
      <c r="AU1066" t="b">
        <f t="shared" ca="1" si="461"/>
        <v>0</v>
      </c>
      <c r="AV1066" t="b">
        <f t="shared" ca="1" si="462"/>
        <v>0</v>
      </c>
      <c r="AW1066" s="266" t="b">
        <f t="shared" ca="1" si="463"/>
        <v>0</v>
      </c>
      <c r="AX1066" s="266" t="b">
        <f t="shared" ca="1" si="464"/>
        <v>0</v>
      </c>
      <c r="AY1066" s="266" t="b">
        <f t="shared" ca="1" si="465"/>
        <v>1</v>
      </c>
    </row>
    <row r="1067" spans="1:51" x14ac:dyDescent="0.25">
      <c r="A1067">
        <v>1035</v>
      </c>
      <c r="B1067" s="163">
        <f ca="1">OFFSET(InputPriceData!B$15,CalculationsAndCharts!$A1067+$A$11,0,1,1)</f>
        <v>40512</v>
      </c>
      <c r="C1067" s="3">
        <f ca="1">OFFSET(InputPriceData!G$15,CalculationsAndCharts!$A1067+$A$11,IF($C$7,8,0),1,1)</f>
        <v>587400</v>
      </c>
      <c r="D1067" s="4">
        <f ca="1">OFFSET(InputPriceData!C$15,CalculationsAndCharts!$A1067+$A$11,IF($C$7,8,0),1,1)</f>
        <v>15.33</v>
      </c>
      <c r="E1067" s="4">
        <f ca="1">OFFSET(InputPriceData!D$15,CalculationsAndCharts!$A1067+$A$11,IF($C$7,8,0),1,1)</f>
        <v>15.61</v>
      </c>
      <c r="F1067" s="4">
        <f ca="1">OFFSET(InputPriceData!E$15,CalculationsAndCharts!$A1067+$A$11,IF($C$7,8,0),1,1)</f>
        <v>15.28</v>
      </c>
      <c r="G1067" s="4">
        <f ca="1">OFFSET(InputPriceData!F$15,CalculationsAndCharts!$A1067+$A$11,IF($C$7,8,0),1,1)</f>
        <v>15.48</v>
      </c>
      <c r="H1067" s="128"/>
      <c r="I1067" s="128"/>
      <c r="K1067" s="124"/>
      <c r="L1067" s="279"/>
      <c r="M1067" s="281"/>
      <c r="N1067" s="280"/>
      <c r="O1067" s="4"/>
      <c r="P1067" s="4"/>
      <c r="Q1067" s="3"/>
      <c r="S1067" s="309">
        <f t="shared" ca="1" si="446"/>
        <v>15.62</v>
      </c>
      <c r="T1067" s="309">
        <f t="shared" ca="1" si="447"/>
        <v>14.84</v>
      </c>
      <c r="U1067" s="310">
        <f t="shared" ca="1" si="439"/>
        <v>0.82051282051282193</v>
      </c>
      <c r="V1067" s="310" t="b">
        <f t="shared" ca="1" si="448"/>
        <v>0</v>
      </c>
      <c r="W1067" s="3" t="b">
        <f t="shared" ca="1" si="449"/>
        <v>0</v>
      </c>
      <c r="X1067" s="3" t="str">
        <f t="shared" ca="1" si="450"/>
        <v/>
      </c>
      <c r="Y1067" s="3" t="str">
        <f t="shared" ca="1" si="440"/>
        <v/>
      </c>
      <c r="Z1067" s="3" t="str">
        <f t="shared" ca="1" si="451"/>
        <v/>
      </c>
      <c r="AA1067" s="3" t="str">
        <f t="shared" ca="1" si="452"/>
        <v/>
      </c>
      <c r="AB1067" s="205">
        <f t="shared" ca="1" si="453"/>
        <v>7588</v>
      </c>
      <c r="AC1067" s="205">
        <f t="shared" ca="1" si="454"/>
        <v>117</v>
      </c>
      <c r="AD1067" s="205">
        <f t="shared" ca="1" si="441"/>
        <v>64.854700854700852</v>
      </c>
      <c r="AE1067" s="205">
        <f t="shared" ca="1" si="442"/>
        <v>14.854700854700852</v>
      </c>
      <c r="AF1067" s="205">
        <f t="shared" ca="1" si="455"/>
        <v>2.9709401709401706</v>
      </c>
      <c r="AG1067" s="205"/>
      <c r="AH1067" s="205"/>
      <c r="AI1067" s="205"/>
      <c r="AJ1067" s="205"/>
      <c r="AK1067" s="4"/>
      <c r="AL1067" s="4"/>
      <c r="AM1067" s="309">
        <f t="shared" ca="1" si="456"/>
        <v>15.62</v>
      </c>
      <c r="AN1067" s="309">
        <f t="shared" ca="1" si="457"/>
        <v>14.84</v>
      </c>
      <c r="AO1067" s="310">
        <f t="shared" ca="1" si="458"/>
        <v>0.82051282051282193</v>
      </c>
      <c r="AP1067" s="310" t="b">
        <f t="shared" ca="1" si="459"/>
        <v>0</v>
      </c>
      <c r="AQ1067" s="309">
        <f t="shared" ca="1" si="460"/>
        <v>0.44700000000000001</v>
      </c>
      <c r="AR1067" s="205">
        <f t="shared" ca="1" si="443"/>
        <v>14.452999999999999</v>
      </c>
      <c r="AS1067" s="45" t="b">
        <f t="shared" ca="1" si="444"/>
        <v>0</v>
      </c>
      <c r="AT1067">
        <f t="shared" ca="1" si="445"/>
        <v>9</v>
      </c>
      <c r="AU1067" t="b">
        <f t="shared" ca="1" si="461"/>
        <v>1</v>
      </c>
      <c r="AV1067" t="b">
        <f t="shared" ca="1" si="462"/>
        <v>1</v>
      </c>
      <c r="AW1067" s="266" t="b">
        <f t="shared" ca="1" si="463"/>
        <v>0</v>
      </c>
      <c r="AX1067" s="266" t="b">
        <f t="shared" ca="1" si="464"/>
        <v>1</v>
      </c>
      <c r="AY1067" s="266" t="b">
        <f t="shared" ca="1" si="465"/>
        <v>0</v>
      </c>
    </row>
    <row r="1068" spans="1:51" x14ac:dyDescent="0.25">
      <c r="A1068">
        <v>1036</v>
      </c>
      <c r="B1068" s="163">
        <f ca="1">OFFSET(InputPriceData!B$15,CalculationsAndCharts!$A1068+$A$11,0,1,1)</f>
        <v>40511</v>
      </c>
      <c r="C1068" s="3">
        <f ca="1">OFFSET(InputPriceData!G$15,CalculationsAndCharts!$A1068+$A$11,IF($C$7,8,0),1,1)</f>
        <v>294200</v>
      </c>
      <c r="D1068" s="4">
        <f ca="1">OFFSET(InputPriceData!C$15,CalculationsAndCharts!$A1068+$A$11,IF($C$7,8,0),1,1)</f>
        <v>15.34</v>
      </c>
      <c r="E1068" s="4">
        <f ca="1">OFFSET(InputPriceData!D$15,CalculationsAndCharts!$A1068+$A$11,IF($C$7,8,0),1,1)</f>
        <v>15.49</v>
      </c>
      <c r="F1068" s="4">
        <f ca="1">OFFSET(InputPriceData!E$15,CalculationsAndCharts!$A1068+$A$11,IF($C$7,8,0),1,1)</f>
        <v>15.24</v>
      </c>
      <c r="G1068" s="4">
        <f ca="1">OFFSET(InputPriceData!F$15,CalculationsAndCharts!$A1068+$A$11,IF($C$7,8,0),1,1)</f>
        <v>15.45</v>
      </c>
      <c r="H1068" s="128"/>
      <c r="I1068" s="128"/>
      <c r="K1068" s="124"/>
      <c r="L1068" s="279"/>
      <c r="M1068" s="281"/>
      <c r="N1068" s="280"/>
      <c r="O1068" s="4"/>
      <c r="P1068" s="4"/>
      <c r="Q1068" s="3"/>
      <c r="S1068" s="309">
        <f t="shared" ca="1" si="446"/>
        <v>15.62</v>
      </c>
      <c r="T1068" s="309">
        <f t="shared" ca="1" si="447"/>
        <v>14.84</v>
      </c>
      <c r="U1068" s="310">
        <f t="shared" ca="1" si="439"/>
        <v>0.78205128205128194</v>
      </c>
      <c r="V1068" s="310" t="b">
        <f t="shared" ca="1" si="448"/>
        <v>0</v>
      </c>
      <c r="W1068" s="3" t="b">
        <f t="shared" ca="1" si="449"/>
        <v>0</v>
      </c>
      <c r="X1068" s="3" t="str">
        <f t="shared" ca="1" si="450"/>
        <v/>
      </c>
      <c r="Y1068" s="3" t="str">
        <f t="shared" ca="1" si="440"/>
        <v/>
      </c>
      <c r="Z1068" s="3" t="str">
        <f t="shared" ca="1" si="451"/>
        <v/>
      </c>
      <c r="AA1068" s="3" t="str">
        <f t="shared" ca="1" si="452"/>
        <v/>
      </c>
      <c r="AB1068" s="205">
        <f t="shared" ca="1" si="453"/>
        <v>7588</v>
      </c>
      <c r="AC1068" s="205">
        <f t="shared" ca="1" si="454"/>
        <v>117</v>
      </c>
      <c r="AD1068" s="205">
        <f t="shared" ca="1" si="441"/>
        <v>64.854700854700852</v>
      </c>
      <c r="AE1068" s="205">
        <f t="shared" ca="1" si="442"/>
        <v>14.854700854700852</v>
      </c>
      <c r="AF1068" s="205">
        <f t="shared" ca="1" si="455"/>
        <v>2.9709401709401706</v>
      </c>
      <c r="AG1068" s="205"/>
      <c r="AH1068" s="205"/>
      <c r="AI1068" s="205"/>
      <c r="AJ1068" s="205"/>
      <c r="AK1068" s="4"/>
      <c r="AL1068" s="4"/>
      <c r="AM1068" s="309">
        <f t="shared" ca="1" si="456"/>
        <v>15.62</v>
      </c>
      <c r="AN1068" s="309">
        <f t="shared" ca="1" si="457"/>
        <v>14.84</v>
      </c>
      <c r="AO1068" s="310">
        <f t="shared" ca="1" si="458"/>
        <v>0.78205128205128194</v>
      </c>
      <c r="AP1068" s="310" t="b">
        <f t="shared" ca="1" si="459"/>
        <v>0</v>
      </c>
      <c r="AQ1068" s="309">
        <f t="shared" ca="1" si="460"/>
        <v>0.44700000000000001</v>
      </c>
      <c r="AR1068" s="205">
        <f t="shared" ca="1" si="443"/>
        <v>14.452999999999999</v>
      </c>
      <c r="AS1068" s="45" t="b">
        <f t="shared" ca="1" si="444"/>
        <v>0</v>
      </c>
      <c r="AT1068">
        <f t="shared" ca="1" si="445"/>
        <v>8</v>
      </c>
      <c r="AU1068" t="b">
        <f t="shared" ca="1" si="461"/>
        <v>0</v>
      </c>
      <c r="AV1068" t="b">
        <f t="shared" ca="1" si="462"/>
        <v>0</v>
      </c>
      <c r="AW1068" s="266" t="b">
        <f t="shared" ca="1" si="463"/>
        <v>0</v>
      </c>
      <c r="AX1068" s="266" t="b">
        <f t="shared" ca="1" si="464"/>
        <v>1</v>
      </c>
      <c r="AY1068" s="266" t="b">
        <f t="shared" ca="1" si="465"/>
        <v>0</v>
      </c>
    </row>
    <row r="1069" spans="1:51" x14ac:dyDescent="0.25">
      <c r="A1069">
        <v>1037</v>
      </c>
      <c r="B1069" s="163">
        <f ca="1">OFFSET(InputPriceData!B$15,CalculationsAndCharts!$A1069+$A$11,0,1,1)</f>
        <v>40508</v>
      </c>
      <c r="C1069" s="3">
        <f ca="1">OFFSET(InputPriceData!G$15,CalculationsAndCharts!$A1069+$A$11,IF($C$7,8,0),1,1)</f>
        <v>174900</v>
      </c>
      <c r="D1069" s="4">
        <f ca="1">OFFSET(InputPriceData!C$15,CalculationsAndCharts!$A1069+$A$11,IF($C$7,8,0),1,1)</f>
        <v>15.52</v>
      </c>
      <c r="E1069" s="4">
        <f ca="1">OFFSET(InputPriceData!D$15,CalculationsAndCharts!$A1069+$A$11,IF($C$7,8,0),1,1)</f>
        <v>15.61</v>
      </c>
      <c r="F1069" s="4">
        <f ca="1">OFFSET(InputPriceData!E$15,CalculationsAndCharts!$A1069+$A$11,IF($C$7,8,0),1,1)</f>
        <v>15.45</v>
      </c>
      <c r="G1069" s="4">
        <f ca="1">OFFSET(InputPriceData!F$15,CalculationsAndCharts!$A1069+$A$11,IF($C$7,8,0),1,1)</f>
        <v>15.46</v>
      </c>
      <c r="H1069" s="128"/>
      <c r="I1069" s="128"/>
      <c r="K1069" s="124"/>
      <c r="L1069" s="279"/>
      <c r="M1069" s="281"/>
      <c r="N1069" s="280"/>
      <c r="O1069" s="4"/>
      <c r="P1069" s="4"/>
      <c r="Q1069" s="3"/>
      <c r="S1069" s="309">
        <f t="shared" ca="1" si="446"/>
        <v>15.62</v>
      </c>
      <c r="T1069" s="309">
        <f t="shared" ca="1" si="447"/>
        <v>14.84</v>
      </c>
      <c r="U1069" s="310">
        <f t="shared" ca="1" si="439"/>
        <v>0.79487179487179682</v>
      </c>
      <c r="V1069" s="310" t="b">
        <f t="shared" ca="1" si="448"/>
        <v>0</v>
      </c>
      <c r="W1069" s="3" t="b">
        <f t="shared" ca="1" si="449"/>
        <v>0</v>
      </c>
      <c r="X1069" s="3" t="str">
        <f t="shared" ca="1" si="450"/>
        <v/>
      </c>
      <c r="Y1069" s="3" t="str">
        <f t="shared" ca="1" si="440"/>
        <v/>
      </c>
      <c r="Z1069" s="3" t="str">
        <f t="shared" ca="1" si="451"/>
        <v/>
      </c>
      <c r="AA1069" s="3" t="str">
        <f t="shared" ca="1" si="452"/>
        <v/>
      </c>
      <c r="AB1069" s="205">
        <f t="shared" ca="1" si="453"/>
        <v>7588</v>
      </c>
      <c r="AC1069" s="205">
        <f t="shared" ca="1" si="454"/>
        <v>117</v>
      </c>
      <c r="AD1069" s="205">
        <f t="shared" ca="1" si="441"/>
        <v>64.854700854700852</v>
      </c>
      <c r="AE1069" s="205">
        <f t="shared" ca="1" si="442"/>
        <v>14.854700854700852</v>
      </c>
      <c r="AF1069" s="205">
        <f t="shared" ca="1" si="455"/>
        <v>2.9709401709401706</v>
      </c>
      <c r="AG1069" s="205"/>
      <c r="AH1069" s="205"/>
      <c r="AI1069" s="205"/>
      <c r="AJ1069" s="205"/>
      <c r="AK1069" s="4"/>
      <c r="AL1069" s="4"/>
      <c r="AM1069" s="309">
        <f t="shared" ca="1" si="456"/>
        <v>15.62</v>
      </c>
      <c r="AN1069" s="309">
        <f t="shared" ca="1" si="457"/>
        <v>14.84</v>
      </c>
      <c r="AO1069" s="310">
        <f t="shared" ca="1" si="458"/>
        <v>0.79487179487179682</v>
      </c>
      <c r="AP1069" s="310" t="b">
        <f t="shared" ca="1" si="459"/>
        <v>0</v>
      </c>
      <c r="AQ1069" s="309">
        <f t="shared" ca="1" si="460"/>
        <v>0.44700000000000001</v>
      </c>
      <c r="AR1069" s="205">
        <f t="shared" ca="1" si="443"/>
        <v>14.452999999999999</v>
      </c>
      <c r="AS1069" s="45" t="b">
        <f t="shared" ca="1" si="444"/>
        <v>0</v>
      </c>
      <c r="AT1069">
        <f t="shared" ca="1" si="445"/>
        <v>7</v>
      </c>
      <c r="AU1069" t="b">
        <f t="shared" ca="1" si="461"/>
        <v>0</v>
      </c>
      <c r="AV1069" t="b">
        <f t="shared" ca="1" si="462"/>
        <v>0</v>
      </c>
      <c r="AW1069" s="266" t="b">
        <f t="shared" ca="1" si="463"/>
        <v>0</v>
      </c>
      <c r="AX1069" s="266" t="b">
        <f t="shared" ca="1" si="464"/>
        <v>1</v>
      </c>
      <c r="AY1069" s="266" t="b">
        <f t="shared" ca="1" si="465"/>
        <v>0</v>
      </c>
    </row>
    <row r="1070" spans="1:51" x14ac:dyDescent="0.25">
      <c r="A1070">
        <v>1038</v>
      </c>
      <c r="B1070" s="163">
        <f ca="1">OFFSET(InputPriceData!B$15,CalculationsAndCharts!$A1070+$A$11,0,1,1)</f>
        <v>40506</v>
      </c>
      <c r="C1070" s="3">
        <f ca="1">OFFSET(InputPriceData!G$15,CalculationsAndCharts!$A1070+$A$11,IF($C$7,8,0),1,1)</f>
        <v>293300</v>
      </c>
      <c r="D1070" s="4">
        <f ca="1">OFFSET(InputPriceData!C$15,CalculationsAndCharts!$A1070+$A$11,IF($C$7,8,0),1,1)</f>
        <v>15.43</v>
      </c>
      <c r="E1070" s="4">
        <f ca="1">OFFSET(InputPriceData!D$15,CalculationsAndCharts!$A1070+$A$11,IF($C$7,8,0),1,1)</f>
        <v>15.62</v>
      </c>
      <c r="F1070" s="4">
        <f ca="1">OFFSET(InputPriceData!E$15,CalculationsAndCharts!$A1070+$A$11,IF($C$7,8,0),1,1)</f>
        <v>15.43</v>
      </c>
      <c r="G1070" s="4">
        <f ca="1">OFFSET(InputPriceData!F$15,CalculationsAndCharts!$A1070+$A$11,IF($C$7,8,0),1,1)</f>
        <v>15.62</v>
      </c>
      <c r="H1070" s="128"/>
      <c r="I1070" s="128"/>
      <c r="K1070" s="124"/>
      <c r="L1070" s="279"/>
      <c r="M1070" s="281"/>
      <c r="N1070" s="280"/>
      <c r="O1070" s="4"/>
      <c r="P1070" s="4"/>
      <c r="Q1070" s="3"/>
      <c r="S1070" s="309">
        <f t="shared" ca="1" si="446"/>
        <v>15.62</v>
      </c>
      <c r="T1070" s="309">
        <f t="shared" ca="1" si="447"/>
        <v>14.84</v>
      </c>
      <c r="U1070" s="310">
        <f t="shared" ca="1" si="439"/>
        <v>1</v>
      </c>
      <c r="V1070" s="310" t="b">
        <f t="shared" ca="1" si="448"/>
        <v>0</v>
      </c>
      <c r="W1070" s="3" t="b">
        <f t="shared" ca="1" si="449"/>
        <v>1</v>
      </c>
      <c r="X1070" s="3">
        <f t="shared" ca="1" si="450"/>
        <v>14.84</v>
      </c>
      <c r="Y1070" s="3">
        <f t="shared" ca="1" si="440"/>
        <v>5.2560646900269505</v>
      </c>
      <c r="Z1070" s="3">
        <f t="shared" ca="1" si="451"/>
        <v>5.2560646900269505</v>
      </c>
      <c r="AA1070" s="3">
        <f t="shared" ca="1" si="452"/>
        <v>76</v>
      </c>
      <c r="AB1070" s="205">
        <f t="shared" ca="1" si="453"/>
        <v>7588</v>
      </c>
      <c r="AC1070" s="205">
        <f t="shared" ca="1" si="454"/>
        <v>117</v>
      </c>
      <c r="AD1070" s="205">
        <f t="shared" ca="1" si="441"/>
        <v>64.854700854700852</v>
      </c>
      <c r="AE1070" s="205">
        <f t="shared" ca="1" si="442"/>
        <v>14.854700854700852</v>
      </c>
      <c r="AF1070" s="205">
        <f t="shared" ca="1" si="455"/>
        <v>2.9709401709401706</v>
      </c>
      <c r="AG1070" s="205"/>
      <c r="AH1070" s="205"/>
      <c r="AI1070" s="205"/>
      <c r="AJ1070" s="205"/>
      <c r="AK1070" s="4"/>
      <c r="AL1070" s="4"/>
      <c r="AM1070" s="309">
        <f t="shared" ca="1" si="456"/>
        <v>15.62</v>
      </c>
      <c r="AN1070" s="309">
        <f t="shared" ca="1" si="457"/>
        <v>14.84</v>
      </c>
      <c r="AO1070" s="310">
        <f t="shared" ca="1" si="458"/>
        <v>1</v>
      </c>
      <c r="AP1070" s="310" t="b">
        <f t="shared" ca="1" si="459"/>
        <v>0</v>
      </c>
      <c r="AQ1070" s="309">
        <f t="shared" ca="1" si="460"/>
        <v>0.44700000000000001</v>
      </c>
      <c r="AR1070" s="205">
        <f t="shared" ca="1" si="443"/>
        <v>14.452999999999999</v>
      </c>
      <c r="AS1070" s="45" t="b">
        <f t="shared" ca="1" si="444"/>
        <v>0</v>
      </c>
      <c r="AT1070">
        <f t="shared" ca="1" si="445"/>
        <v>6</v>
      </c>
      <c r="AU1070" t="b">
        <f t="shared" ca="1" si="461"/>
        <v>0</v>
      </c>
      <c r="AV1070" t="b">
        <f t="shared" ca="1" si="462"/>
        <v>0</v>
      </c>
      <c r="AW1070" s="266" t="b">
        <f t="shared" ca="1" si="463"/>
        <v>0</v>
      </c>
      <c r="AX1070" s="266" t="b">
        <f t="shared" ca="1" si="464"/>
        <v>1</v>
      </c>
      <c r="AY1070" s="266" t="b">
        <f t="shared" ca="1" si="465"/>
        <v>0</v>
      </c>
    </row>
    <row r="1071" spans="1:51" x14ac:dyDescent="0.25">
      <c r="A1071">
        <v>1039</v>
      </c>
      <c r="B1071" s="163">
        <f ca="1">OFFSET(InputPriceData!B$15,CalculationsAndCharts!$A1071+$A$11,0,1,1)</f>
        <v>40505</v>
      </c>
      <c r="C1071" s="3">
        <f ca="1">OFFSET(InputPriceData!G$15,CalculationsAndCharts!$A1071+$A$11,IF($C$7,8,0),1,1)</f>
        <v>333200</v>
      </c>
      <c r="D1071" s="4">
        <f ca="1">OFFSET(InputPriceData!C$15,CalculationsAndCharts!$A1071+$A$11,IF($C$7,8,0),1,1)</f>
        <v>15.22</v>
      </c>
      <c r="E1071" s="4">
        <f ca="1">OFFSET(InputPriceData!D$15,CalculationsAndCharts!$A1071+$A$11,IF($C$7,8,0),1,1)</f>
        <v>15.35</v>
      </c>
      <c r="F1071" s="4">
        <f ca="1">OFFSET(InputPriceData!E$15,CalculationsAndCharts!$A1071+$A$11,IF($C$7,8,0),1,1)</f>
        <v>15.1</v>
      </c>
      <c r="G1071" s="4">
        <f ca="1">OFFSET(InputPriceData!F$15,CalculationsAndCharts!$A1071+$A$11,IF($C$7,8,0),1,1)</f>
        <v>15.3</v>
      </c>
      <c r="H1071" s="128"/>
      <c r="I1071" s="128"/>
      <c r="K1071" s="124"/>
      <c r="L1071" s="279"/>
      <c r="M1071" s="281"/>
      <c r="N1071" s="280"/>
      <c r="O1071" s="4"/>
      <c r="P1071" s="4"/>
      <c r="Q1071" s="3"/>
      <c r="S1071" s="309">
        <f t="shared" ca="1" si="446"/>
        <v>15.47</v>
      </c>
      <c r="T1071" s="309">
        <f t="shared" ca="1" si="447"/>
        <v>14.84</v>
      </c>
      <c r="U1071" s="310">
        <f t="shared" ca="1" si="439"/>
        <v>0.73015873015873056</v>
      </c>
      <c r="V1071" s="310" t="b">
        <f t="shared" ca="1" si="448"/>
        <v>0</v>
      </c>
      <c r="W1071" s="3" t="b">
        <f t="shared" ca="1" si="449"/>
        <v>0</v>
      </c>
      <c r="X1071" s="3" t="str">
        <f t="shared" ca="1" si="450"/>
        <v/>
      </c>
      <c r="Y1071" s="3" t="str">
        <f t="shared" ca="1" si="440"/>
        <v/>
      </c>
      <c r="Z1071" s="3" t="str">
        <f t="shared" ca="1" si="451"/>
        <v/>
      </c>
      <c r="AA1071" s="3" t="str">
        <f t="shared" ca="1" si="452"/>
        <v/>
      </c>
      <c r="AB1071" s="205">
        <f t="shared" ca="1" si="453"/>
        <v>7512</v>
      </c>
      <c r="AC1071" s="205">
        <f t="shared" ca="1" si="454"/>
        <v>116</v>
      </c>
      <c r="AD1071" s="205">
        <f t="shared" ca="1" si="441"/>
        <v>64.758620689655174</v>
      </c>
      <c r="AE1071" s="205">
        <f t="shared" ca="1" si="442"/>
        <v>14.758620689655174</v>
      </c>
      <c r="AF1071" s="205">
        <f t="shared" ca="1" si="455"/>
        <v>2.9517241379310351</v>
      </c>
      <c r="AG1071" s="205"/>
      <c r="AH1071" s="205"/>
      <c r="AI1071" s="205"/>
      <c r="AJ1071" s="205"/>
      <c r="AK1071" s="4"/>
      <c r="AL1071" s="4"/>
      <c r="AM1071" s="309">
        <f t="shared" ca="1" si="456"/>
        <v>15.47</v>
      </c>
      <c r="AN1071" s="309">
        <f t="shared" ca="1" si="457"/>
        <v>14.84</v>
      </c>
      <c r="AO1071" s="310">
        <f t="shared" ca="1" si="458"/>
        <v>0.73015873015873056</v>
      </c>
      <c r="AP1071" s="310" t="b">
        <f t="shared" ca="1" si="459"/>
        <v>0</v>
      </c>
      <c r="AQ1071" s="309">
        <f t="shared" ca="1" si="460"/>
        <v>0.44700000000000001</v>
      </c>
      <c r="AR1071" s="205">
        <f t="shared" ca="1" si="443"/>
        <v>14.452999999999999</v>
      </c>
      <c r="AS1071" s="45" t="b">
        <f t="shared" ca="1" si="444"/>
        <v>0</v>
      </c>
      <c r="AT1071">
        <f t="shared" ca="1" si="445"/>
        <v>5</v>
      </c>
      <c r="AU1071" t="b">
        <f t="shared" ca="1" si="461"/>
        <v>0</v>
      </c>
      <c r="AV1071" t="b">
        <f t="shared" ca="1" si="462"/>
        <v>0</v>
      </c>
      <c r="AW1071" s="266" t="b">
        <f t="shared" ca="1" si="463"/>
        <v>0</v>
      </c>
      <c r="AX1071" s="266" t="b">
        <f t="shared" ca="1" si="464"/>
        <v>1</v>
      </c>
      <c r="AY1071" s="266" t="b">
        <f t="shared" ca="1" si="465"/>
        <v>0</v>
      </c>
    </row>
    <row r="1072" spans="1:51" x14ac:dyDescent="0.25">
      <c r="A1072">
        <v>1040</v>
      </c>
      <c r="B1072" s="163">
        <f ca="1">OFFSET(InputPriceData!B$15,CalculationsAndCharts!$A1072+$A$11,0,1,1)</f>
        <v>40504</v>
      </c>
      <c r="C1072" s="3">
        <f ca="1">OFFSET(InputPriceData!G$15,CalculationsAndCharts!$A1072+$A$11,IF($C$7,8,0),1,1)</f>
        <v>555200</v>
      </c>
      <c r="D1072" s="4">
        <f ca="1">OFFSET(InputPriceData!C$15,CalculationsAndCharts!$A1072+$A$11,IF($C$7,8,0),1,1)</f>
        <v>15.14</v>
      </c>
      <c r="E1072" s="4">
        <f ca="1">OFFSET(InputPriceData!D$15,CalculationsAndCharts!$A1072+$A$11,IF($C$7,8,0),1,1)</f>
        <v>15.47</v>
      </c>
      <c r="F1072" s="4">
        <f ca="1">OFFSET(InputPriceData!E$15,CalculationsAndCharts!$A1072+$A$11,IF($C$7,8,0),1,1)</f>
        <v>15.01</v>
      </c>
      <c r="G1072" s="4">
        <f ca="1">OFFSET(InputPriceData!F$15,CalculationsAndCharts!$A1072+$A$11,IF($C$7,8,0),1,1)</f>
        <v>15.35</v>
      </c>
      <c r="H1072" s="128"/>
      <c r="I1072" s="128"/>
      <c r="K1072" s="124"/>
      <c r="L1072" s="279"/>
      <c r="M1072" s="281"/>
      <c r="N1072" s="280"/>
      <c r="O1072" s="4"/>
      <c r="P1072" s="4"/>
      <c r="Q1072" s="3"/>
      <c r="S1072" s="309">
        <f t="shared" ca="1" si="446"/>
        <v>15.47</v>
      </c>
      <c r="T1072" s="309">
        <f t="shared" ca="1" si="447"/>
        <v>14.84</v>
      </c>
      <c r="U1072" s="310">
        <f t="shared" ca="1" si="439"/>
        <v>0.8095238095238082</v>
      </c>
      <c r="V1072" s="310" t="b">
        <f t="shared" ca="1" si="448"/>
        <v>0</v>
      </c>
      <c r="W1072" s="3" t="b">
        <f t="shared" ca="1" si="449"/>
        <v>0</v>
      </c>
      <c r="X1072" s="3" t="str">
        <f t="shared" ca="1" si="450"/>
        <v/>
      </c>
      <c r="Y1072" s="3" t="str">
        <f t="shared" ca="1" si="440"/>
        <v/>
      </c>
      <c r="Z1072" s="3" t="str">
        <f t="shared" ca="1" si="451"/>
        <v/>
      </c>
      <c r="AA1072" s="3" t="str">
        <f t="shared" ca="1" si="452"/>
        <v/>
      </c>
      <c r="AB1072" s="205">
        <f t="shared" ca="1" si="453"/>
        <v>7512</v>
      </c>
      <c r="AC1072" s="205">
        <f t="shared" ca="1" si="454"/>
        <v>116</v>
      </c>
      <c r="AD1072" s="205">
        <f t="shared" ca="1" si="441"/>
        <v>64.758620689655174</v>
      </c>
      <c r="AE1072" s="205">
        <f t="shared" ca="1" si="442"/>
        <v>14.758620689655174</v>
      </c>
      <c r="AF1072" s="205">
        <f t="shared" ca="1" si="455"/>
        <v>2.9517241379310351</v>
      </c>
      <c r="AG1072" s="205"/>
      <c r="AH1072" s="205"/>
      <c r="AI1072" s="205"/>
      <c r="AJ1072" s="205"/>
      <c r="AK1072" s="4"/>
      <c r="AL1072" s="4"/>
      <c r="AM1072" s="309">
        <f t="shared" ca="1" si="456"/>
        <v>15.47</v>
      </c>
      <c r="AN1072" s="309">
        <f t="shared" ca="1" si="457"/>
        <v>14.84</v>
      </c>
      <c r="AO1072" s="310">
        <f t="shared" ca="1" si="458"/>
        <v>0.8095238095238082</v>
      </c>
      <c r="AP1072" s="310" t="b">
        <f t="shared" ca="1" si="459"/>
        <v>0</v>
      </c>
      <c r="AQ1072" s="309">
        <f t="shared" ca="1" si="460"/>
        <v>0.44700000000000001</v>
      </c>
      <c r="AR1072" s="205">
        <f t="shared" ca="1" si="443"/>
        <v>14.452999999999999</v>
      </c>
      <c r="AS1072" s="45" t="b">
        <f t="shared" ca="1" si="444"/>
        <v>0</v>
      </c>
      <c r="AT1072">
        <f t="shared" ca="1" si="445"/>
        <v>4</v>
      </c>
      <c r="AU1072" t="b">
        <f t="shared" ca="1" si="461"/>
        <v>0</v>
      </c>
      <c r="AV1072" t="b">
        <f t="shared" ca="1" si="462"/>
        <v>0</v>
      </c>
      <c r="AW1072" s="266" t="b">
        <f t="shared" ca="1" si="463"/>
        <v>0</v>
      </c>
      <c r="AX1072" s="266" t="b">
        <f t="shared" ca="1" si="464"/>
        <v>1</v>
      </c>
      <c r="AY1072" s="266" t="b">
        <f t="shared" ca="1" si="465"/>
        <v>0</v>
      </c>
    </row>
    <row r="1073" spans="1:51" x14ac:dyDescent="0.25">
      <c r="A1073">
        <v>1041</v>
      </c>
      <c r="B1073" s="163">
        <f ca="1">OFFSET(InputPriceData!B$15,CalculationsAndCharts!$A1073+$A$11,0,1,1)</f>
        <v>40501</v>
      </c>
      <c r="C1073" s="3">
        <f ca="1">OFFSET(InputPriceData!G$15,CalculationsAndCharts!$A1073+$A$11,IF($C$7,8,0),1,1)</f>
        <v>291600</v>
      </c>
      <c r="D1073" s="4">
        <f ca="1">OFFSET(InputPriceData!C$15,CalculationsAndCharts!$A1073+$A$11,IF($C$7,8,0),1,1)</f>
        <v>15.01</v>
      </c>
      <c r="E1073" s="4">
        <f ca="1">OFFSET(InputPriceData!D$15,CalculationsAndCharts!$A1073+$A$11,IF($C$7,8,0),1,1)</f>
        <v>15.21</v>
      </c>
      <c r="F1073" s="4">
        <f ca="1">OFFSET(InputPriceData!E$15,CalculationsAndCharts!$A1073+$A$11,IF($C$7,8,0),1,1)</f>
        <v>14.95</v>
      </c>
      <c r="G1073" s="4">
        <f ca="1">OFFSET(InputPriceData!F$15,CalculationsAndCharts!$A1073+$A$11,IF($C$7,8,0),1,1)</f>
        <v>15.19</v>
      </c>
      <c r="H1073" s="128"/>
      <c r="I1073" s="128"/>
      <c r="K1073" s="124"/>
      <c r="L1073" s="279"/>
      <c r="M1073" s="281"/>
      <c r="N1073" s="280"/>
      <c r="O1073" s="4"/>
      <c r="P1073" s="4"/>
      <c r="Q1073" s="3"/>
      <c r="S1073" s="309">
        <f t="shared" ca="1" si="446"/>
        <v>15.47</v>
      </c>
      <c r="T1073" s="309">
        <f t="shared" ca="1" si="447"/>
        <v>14.84</v>
      </c>
      <c r="U1073" s="310">
        <f t="shared" ca="1" si="439"/>
        <v>0.55555555555555425</v>
      </c>
      <c r="V1073" s="310" t="b">
        <f t="shared" ca="1" si="448"/>
        <v>0</v>
      </c>
      <c r="W1073" s="3" t="b">
        <f t="shared" ca="1" si="449"/>
        <v>0</v>
      </c>
      <c r="X1073" s="3" t="str">
        <f t="shared" ca="1" si="450"/>
        <v/>
      </c>
      <c r="Y1073" s="3" t="str">
        <f t="shared" ca="1" si="440"/>
        <v/>
      </c>
      <c r="Z1073" s="3" t="str">
        <f t="shared" ca="1" si="451"/>
        <v/>
      </c>
      <c r="AA1073" s="3" t="str">
        <f t="shared" ca="1" si="452"/>
        <v/>
      </c>
      <c r="AB1073" s="205">
        <f t="shared" ca="1" si="453"/>
        <v>7512</v>
      </c>
      <c r="AC1073" s="205">
        <f t="shared" ca="1" si="454"/>
        <v>116</v>
      </c>
      <c r="AD1073" s="205">
        <f t="shared" ca="1" si="441"/>
        <v>64.758620689655174</v>
      </c>
      <c r="AE1073" s="205">
        <f t="shared" ca="1" si="442"/>
        <v>14.758620689655174</v>
      </c>
      <c r="AF1073" s="205">
        <f t="shared" ca="1" si="455"/>
        <v>2.9517241379310351</v>
      </c>
      <c r="AG1073" s="205"/>
      <c r="AH1073" s="205"/>
      <c r="AI1073" s="205"/>
      <c r="AJ1073" s="205"/>
      <c r="AK1073" s="4"/>
      <c r="AL1073" s="4"/>
      <c r="AM1073" s="309">
        <f t="shared" ca="1" si="456"/>
        <v>15.47</v>
      </c>
      <c r="AN1073" s="309">
        <f t="shared" ca="1" si="457"/>
        <v>14.84</v>
      </c>
      <c r="AO1073" s="310">
        <f t="shared" ca="1" si="458"/>
        <v>0.55555555555555425</v>
      </c>
      <c r="AP1073" s="310" t="b">
        <f t="shared" ca="1" si="459"/>
        <v>0</v>
      </c>
      <c r="AQ1073" s="309">
        <f t="shared" ca="1" si="460"/>
        <v>0.44700000000000001</v>
      </c>
      <c r="AR1073" s="205">
        <f t="shared" ca="1" si="443"/>
        <v>14.452999999999999</v>
      </c>
      <c r="AS1073" s="45" t="b">
        <f t="shared" ca="1" si="444"/>
        <v>0</v>
      </c>
      <c r="AT1073">
        <f t="shared" ca="1" si="445"/>
        <v>3</v>
      </c>
      <c r="AU1073" t="b">
        <f t="shared" ca="1" si="461"/>
        <v>0</v>
      </c>
      <c r="AV1073" t="b">
        <f t="shared" ca="1" si="462"/>
        <v>0</v>
      </c>
      <c r="AW1073" s="266" t="b">
        <f t="shared" ca="1" si="463"/>
        <v>0</v>
      </c>
      <c r="AX1073" s="266" t="b">
        <f t="shared" ca="1" si="464"/>
        <v>1</v>
      </c>
      <c r="AY1073" s="266" t="b">
        <f t="shared" ca="1" si="465"/>
        <v>0</v>
      </c>
    </row>
    <row r="1074" spans="1:51" x14ac:dyDescent="0.25">
      <c r="A1074">
        <v>1042</v>
      </c>
      <c r="B1074" s="163">
        <f ca="1">OFFSET(InputPriceData!B$15,CalculationsAndCharts!$A1074+$A$11,0,1,1)</f>
        <v>40500</v>
      </c>
      <c r="C1074" s="3">
        <f ca="1">OFFSET(InputPriceData!G$15,CalculationsAndCharts!$A1074+$A$11,IF($C$7,8,0),1,1)</f>
        <v>321300</v>
      </c>
      <c r="D1074" s="4">
        <f ca="1">OFFSET(InputPriceData!C$15,CalculationsAndCharts!$A1074+$A$11,IF($C$7,8,0),1,1)</f>
        <v>14.97</v>
      </c>
      <c r="E1074" s="4">
        <f ca="1">OFFSET(InputPriceData!D$15,CalculationsAndCharts!$A1074+$A$11,IF($C$7,8,0),1,1)</f>
        <v>15.16</v>
      </c>
      <c r="F1074" s="4">
        <f ca="1">OFFSET(InputPriceData!E$15,CalculationsAndCharts!$A1074+$A$11,IF($C$7,8,0),1,1)</f>
        <v>14.91</v>
      </c>
      <c r="G1074" s="4">
        <f ca="1">OFFSET(InputPriceData!F$15,CalculationsAndCharts!$A1074+$A$11,IF($C$7,8,0),1,1)</f>
        <v>15</v>
      </c>
      <c r="H1074" s="128"/>
      <c r="I1074" s="128"/>
      <c r="K1074" s="124"/>
      <c r="L1074" s="279"/>
      <c r="M1074" s="281"/>
      <c r="N1074" s="280"/>
      <c r="O1074" s="4"/>
      <c r="P1074" s="4"/>
      <c r="Q1074" s="3"/>
      <c r="S1074" s="309">
        <f t="shared" ca="1" si="446"/>
        <v>15.47</v>
      </c>
      <c r="T1074" s="309">
        <f t="shared" ca="1" si="447"/>
        <v>14.84</v>
      </c>
      <c r="U1074" s="310">
        <f t="shared" ca="1" si="439"/>
        <v>0.2539682539682539</v>
      </c>
      <c r="V1074" s="310" t="b">
        <f t="shared" ca="1" si="448"/>
        <v>0</v>
      </c>
      <c r="W1074" s="3" t="b">
        <f t="shared" ca="1" si="449"/>
        <v>0</v>
      </c>
      <c r="X1074" s="3" t="str">
        <f t="shared" ca="1" si="450"/>
        <v/>
      </c>
      <c r="Y1074" s="3" t="str">
        <f t="shared" ca="1" si="440"/>
        <v/>
      </c>
      <c r="Z1074" s="3" t="str">
        <f t="shared" ca="1" si="451"/>
        <v/>
      </c>
      <c r="AA1074" s="3" t="str">
        <f t="shared" ca="1" si="452"/>
        <v/>
      </c>
      <c r="AB1074" s="205">
        <f t="shared" ca="1" si="453"/>
        <v>7512</v>
      </c>
      <c r="AC1074" s="205">
        <f t="shared" ca="1" si="454"/>
        <v>116</v>
      </c>
      <c r="AD1074" s="205">
        <f t="shared" ca="1" si="441"/>
        <v>64.758620689655174</v>
      </c>
      <c r="AE1074" s="205">
        <f t="shared" ca="1" si="442"/>
        <v>14.758620689655174</v>
      </c>
      <c r="AF1074" s="205">
        <f t="shared" ca="1" si="455"/>
        <v>2.9517241379310351</v>
      </c>
      <c r="AG1074" s="205"/>
      <c r="AH1074" s="205"/>
      <c r="AI1074" s="205"/>
      <c r="AJ1074" s="205"/>
      <c r="AK1074" s="4"/>
      <c r="AL1074" s="4"/>
      <c r="AM1074" s="309">
        <f t="shared" ca="1" si="456"/>
        <v>15.47</v>
      </c>
      <c r="AN1074" s="309">
        <f t="shared" ca="1" si="457"/>
        <v>14.84</v>
      </c>
      <c r="AO1074" s="310">
        <f t="shared" ca="1" si="458"/>
        <v>0.2539682539682539</v>
      </c>
      <c r="AP1074" s="310" t="b">
        <f t="shared" ca="1" si="459"/>
        <v>0</v>
      </c>
      <c r="AQ1074" s="309">
        <f t="shared" ca="1" si="460"/>
        <v>0.44700000000000001</v>
      </c>
      <c r="AR1074" s="205">
        <f t="shared" ca="1" si="443"/>
        <v>14.452999999999999</v>
      </c>
      <c r="AS1074" s="45" t="b">
        <f t="shared" ca="1" si="444"/>
        <v>0</v>
      </c>
      <c r="AT1074">
        <f t="shared" ca="1" si="445"/>
        <v>2</v>
      </c>
      <c r="AU1074" t="b">
        <f t="shared" ca="1" si="461"/>
        <v>0</v>
      </c>
      <c r="AV1074" t="b">
        <f t="shared" ca="1" si="462"/>
        <v>0</v>
      </c>
      <c r="AW1074" s="266" t="b">
        <f t="shared" ca="1" si="463"/>
        <v>0</v>
      </c>
      <c r="AX1074" s="266" t="b">
        <f t="shared" ca="1" si="464"/>
        <v>1</v>
      </c>
      <c r="AY1074" s="266" t="b">
        <f t="shared" ca="1" si="465"/>
        <v>0</v>
      </c>
    </row>
    <row r="1075" spans="1:51" x14ac:dyDescent="0.25">
      <c r="A1075">
        <v>1043</v>
      </c>
      <c r="B1075" s="163">
        <f ca="1">OFFSET(InputPriceData!B$15,CalculationsAndCharts!$A1075+$A$11,0,1,1)</f>
        <v>40499</v>
      </c>
      <c r="C1075" s="3">
        <f ca="1">OFFSET(InputPriceData!G$15,CalculationsAndCharts!$A1075+$A$11,IF($C$7,8,0),1,1)</f>
        <v>486500</v>
      </c>
      <c r="D1075" s="4">
        <f ca="1">OFFSET(InputPriceData!C$15,CalculationsAndCharts!$A1075+$A$11,IF($C$7,8,0),1,1)</f>
        <v>14.9</v>
      </c>
      <c r="E1075" s="4">
        <f ca="1">OFFSET(InputPriceData!D$15,CalculationsAndCharts!$A1075+$A$11,IF($C$7,8,0),1,1)</f>
        <v>15</v>
      </c>
      <c r="F1075" s="4">
        <f ca="1">OFFSET(InputPriceData!E$15,CalculationsAndCharts!$A1075+$A$11,IF($C$7,8,0),1,1)</f>
        <v>14.76</v>
      </c>
      <c r="G1075" s="4">
        <f ca="1">OFFSET(InputPriceData!F$15,CalculationsAndCharts!$A1075+$A$11,IF($C$7,8,0),1,1)</f>
        <v>14.84</v>
      </c>
      <c r="H1075" s="128"/>
      <c r="I1075" s="128"/>
      <c r="K1075" s="124"/>
      <c r="L1075" s="279"/>
      <c r="M1075" s="281"/>
      <c r="N1075" s="280"/>
      <c r="O1075" s="4"/>
      <c r="P1075" s="4"/>
      <c r="Q1075" s="3"/>
      <c r="S1075" s="309">
        <f t="shared" ca="1" si="446"/>
        <v>15.47</v>
      </c>
      <c r="T1075" s="309">
        <f t="shared" ca="1" si="447"/>
        <v>14.84</v>
      </c>
      <c r="U1075" s="310">
        <f t="shared" ca="1" si="439"/>
        <v>0</v>
      </c>
      <c r="V1075" s="310" t="b">
        <f t="shared" ca="1" si="448"/>
        <v>0</v>
      </c>
      <c r="W1075" s="3" t="b">
        <f t="shared" ca="1" si="449"/>
        <v>0</v>
      </c>
      <c r="X1075" s="3" t="str">
        <f t="shared" ca="1" si="450"/>
        <v/>
      </c>
      <c r="Y1075" s="3" t="str">
        <f t="shared" ca="1" si="440"/>
        <v/>
      </c>
      <c r="Z1075" s="3" t="str">
        <f t="shared" ca="1" si="451"/>
        <v/>
      </c>
      <c r="AA1075" s="3" t="str">
        <f t="shared" ca="1" si="452"/>
        <v/>
      </c>
      <c r="AB1075" s="205">
        <f t="shared" ca="1" si="453"/>
        <v>7512</v>
      </c>
      <c r="AC1075" s="205">
        <f t="shared" ca="1" si="454"/>
        <v>116</v>
      </c>
      <c r="AD1075" s="205">
        <f t="shared" ca="1" si="441"/>
        <v>64.758620689655174</v>
      </c>
      <c r="AE1075" s="205">
        <f t="shared" ca="1" si="442"/>
        <v>14.758620689655174</v>
      </c>
      <c r="AF1075" s="205">
        <f t="shared" ca="1" si="455"/>
        <v>2.9517241379310351</v>
      </c>
      <c r="AG1075" s="205"/>
      <c r="AH1075" s="205"/>
      <c r="AI1075" s="205"/>
      <c r="AJ1075" s="205"/>
      <c r="AK1075" s="4"/>
      <c r="AL1075" s="4"/>
      <c r="AM1075" s="309">
        <f t="shared" ca="1" si="456"/>
        <v>15.47</v>
      </c>
      <c r="AN1075" s="309">
        <f t="shared" ca="1" si="457"/>
        <v>14.84</v>
      </c>
      <c r="AO1075" s="310">
        <f t="shared" ca="1" si="458"/>
        <v>0</v>
      </c>
      <c r="AP1075" s="310" t="b">
        <f t="shared" ca="1" si="459"/>
        <v>0</v>
      </c>
      <c r="AQ1075" s="309">
        <f t="shared" ca="1" si="460"/>
        <v>0.44700000000000001</v>
      </c>
      <c r="AR1075" s="205">
        <f t="shared" ca="1" si="443"/>
        <v>14.452999999999999</v>
      </c>
      <c r="AS1075" s="45" t="b">
        <f t="shared" ca="1" si="444"/>
        <v>0</v>
      </c>
      <c r="AT1075">
        <f t="shared" ca="1" si="445"/>
        <v>1</v>
      </c>
      <c r="AU1075" t="b">
        <f t="shared" ca="1" si="461"/>
        <v>0</v>
      </c>
      <c r="AV1075" t="b">
        <f t="shared" ca="1" si="462"/>
        <v>0</v>
      </c>
      <c r="AW1075" s="266" t="b">
        <f t="shared" ca="1" si="463"/>
        <v>1</v>
      </c>
      <c r="AX1075" s="266" t="b">
        <f t="shared" ca="1" si="464"/>
        <v>1</v>
      </c>
      <c r="AY1075" s="266" t="b">
        <f t="shared" ca="1" si="465"/>
        <v>0</v>
      </c>
    </row>
    <row r="1076" spans="1:51" x14ac:dyDescent="0.25">
      <c r="A1076">
        <v>1044</v>
      </c>
      <c r="B1076" s="163">
        <f ca="1">OFFSET(InputPriceData!B$15,CalculationsAndCharts!$A1076+$A$11,0,1,1)</f>
        <v>40498</v>
      </c>
      <c r="C1076" s="3">
        <f ca="1">OFFSET(InputPriceData!G$15,CalculationsAndCharts!$A1076+$A$11,IF($C$7,8,0),1,1)</f>
        <v>480900</v>
      </c>
      <c r="D1076" s="4">
        <f ca="1">OFFSET(InputPriceData!C$15,CalculationsAndCharts!$A1076+$A$11,IF($C$7,8,0),1,1)</f>
        <v>14.87</v>
      </c>
      <c r="E1076" s="4">
        <f ca="1">OFFSET(InputPriceData!D$15,CalculationsAndCharts!$A1076+$A$11,IF($C$7,8,0),1,1)</f>
        <v>14.99</v>
      </c>
      <c r="F1076" s="4">
        <f ca="1">OFFSET(InputPriceData!E$15,CalculationsAndCharts!$A1076+$A$11,IF($C$7,8,0),1,1)</f>
        <v>14.79</v>
      </c>
      <c r="G1076" s="4">
        <f ca="1">OFFSET(InputPriceData!F$15,CalculationsAndCharts!$A1076+$A$11,IF($C$7,8,0),1,1)</f>
        <v>14.87</v>
      </c>
      <c r="H1076" s="128"/>
      <c r="I1076" s="128"/>
      <c r="K1076" s="124"/>
      <c r="L1076" s="279"/>
      <c r="M1076" s="281"/>
      <c r="N1076" s="280"/>
      <c r="O1076" s="4"/>
      <c r="P1076" s="4"/>
      <c r="Q1076" s="3"/>
      <c r="S1076" s="309">
        <f t="shared" ca="1" si="446"/>
        <v>15.47</v>
      </c>
      <c r="T1076" s="309">
        <f t="shared" ca="1" si="447"/>
        <v>14.84</v>
      </c>
      <c r="U1076" s="310">
        <f t="shared" ca="1" si="439"/>
        <v>4.7619047619046548E-2</v>
      </c>
      <c r="V1076" s="310" t="b">
        <f t="shared" ca="1" si="448"/>
        <v>1</v>
      </c>
      <c r="W1076" s="3" t="b">
        <f t="shared" ca="1" si="449"/>
        <v>0</v>
      </c>
      <c r="X1076" s="3" t="str">
        <f t="shared" ca="1" si="450"/>
        <v/>
      </c>
      <c r="Y1076" s="3" t="str">
        <f t="shared" ca="1" si="440"/>
        <v/>
      </c>
      <c r="Z1076" s="3" t="str">
        <f t="shared" ca="1" si="451"/>
        <v/>
      </c>
      <c r="AA1076" s="3" t="str">
        <f t="shared" ca="1" si="452"/>
        <v/>
      </c>
      <c r="AB1076" s="205">
        <f t="shared" ca="1" si="453"/>
        <v>7512</v>
      </c>
      <c r="AC1076" s="205">
        <f t="shared" ca="1" si="454"/>
        <v>116</v>
      </c>
      <c r="AD1076" s="205">
        <f t="shared" ca="1" si="441"/>
        <v>64.758620689655174</v>
      </c>
      <c r="AE1076" s="205">
        <f t="shared" ca="1" si="442"/>
        <v>14.758620689655174</v>
      </c>
      <c r="AF1076" s="205">
        <f t="shared" ca="1" si="455"/>
        <v>2.9517241379310351</v>
      </c>
      <c r="AG1076" s="205"/>
      <c r="AH1076" s="205"/>
      <c r="AI1076" s="205"/>
      <c r="AJ1076" s="205"/>
      <c r="AK1076" s="4"/>
      <c r="AL1076" s="4"/>
      <c r="AM1076" s="309">
        <f t="shared" ca="1" si="456"/>
        <v>15.47</v>
      </c>
      <c r="AN1076" s="309">
        <f t="shared" ca="1" si="457"/>
        <v>14.84</v>
      </c>
      <c r="AO1076" s="310">
        <f t="shared" ca="1" si="458"/>
        <v>4.7619047619046548E-2</v>
      </c>
      <c r="AP1076" s="310" t="b">
        <f t="shared" ca="1" si="459"/>
        <v>1</v>
      </c>
      <c r="AQ1076" s="309">
        <f t="shared" ca="1" si="460"/>
        <v>0</v>
      </c>
      <c r="AR1076" s="205">
        <f t="shared" ca="1" si="443"/>
        <v>0</v>
      </c>
      <c r="AS1076" s="45" t="b">
        <f t="shared" ca="1" si="444"/>
        <v>0</v>
      </c>
      <c r="AT1076">
        <f t="shared" ca="1" si="445"/>
        <v>0</v>
      </c>
      <c r="AU1076" t="b">
        <f t="shared" ca="1" si="461"/>
        <v>0</v>
      </c>
      <c r="AV1076" t="b">
        <f t="shared" ca="1" si="462"/>
        <v>0</v>
      </c>
      <c r="AW1076" s="266" t="b">
        <f t="shared" ca="1" si="463"/>
        <v>0</v>
      </c>
      <c r="AX1076" s="266" t="b">
        <f t="shared" ca="1" si="464"/>
        <v>0</v>
      </c>
      <c r="AY1076" s="266" t="b">
        <f t="shared" ca="1" si="465"/>
        <v>0</v>
      </c>
    </row>
    <row r="1077" spans="1:51" x14ac:dyDescent="0.25">
      <c r="A1077">
        <v>1045</v>
      </c>
      <c r="B1077" s="163">
        <f ca="1">OFFSET(InputPriceData!B$15,CalculationsAndCharts!$A1077+$A$11,0,1,1)</f>
        <v>40497</v>
      </c>
      <c r="C1077" s="3">
        <f ca="1">OFFSET(InputPriceData!G$15,CalculationsAndCharts!$A1077+$A$11,IF($C$7,8,0),1,1)</f>
        <v>255400</v>
      </c>
      <c r="D1077" s="4">
        <f ca="1">OFFSET(InputPriceData!C$15,CalculationsAndCharts!$A1077+$A$11,IF($C$7,8,0),1,1)</f>
        <v>15.08</v>
      </c>
      <c r="E1077" s="4">
        <f ca="1">OFFSET(InputPriceData!D$15,CalculationsAndCharts!$A1077+$A$11,IF($C$7,8,0),1,1)</f>
        <v>15.24</v>
      </c>
      <c r="F1077" s="4">
        <f ca="1">OFFSET(InputPriceData!E$15,CalculationsAndCharts!$A1077+$A$11,IF($C$7,8,0),1,1)</f>
        <v>15</v>
      </c>
      <c r="G1077" s="4">
        <f ca="1">OFFSET(InputPriceData!F$15,CalculationsAndCharts!$A1077+$A$11,IF($C$7,8,0),1,1)</f>
        <v>15.01</v>
      </c>
      <c r="H1077" s="128"/>
      <c r="I1077" s="128"/>
      <c r="K1077" s="124"/>
      <c r="L1077" s="279"/>
      <c r="M1077" s="281"/>
      <c r="N1077" s="280"/>
      <c r="O1077" s="4"/>
      <c r="P1077" s="4"/>
      <c r="Q1077" s="3"/>
      <c r="S1077" s="309">
        <f t="shared" ca="1" si="446"/>
        <v>15.47</v>
      </c>
      <c r="T1077" s="309">
        <f t="shared" ca="1" si="447"/>
        <v>14.84</v>
      </c>
      <c r="U1077" s="310">
        <f t="shared" ca="1" si="439"/>
        <v>0.26984126984126938</v>
      </c>
      <c r="V1077" s="310" t="b">
        <f t="shared" ca="1" si="448"/>
        <v>0</v>
      </c>
      <c r="W1077" s="3" t="b">
        <f t="shared" ca="1" si="449"/>
        <v>0</v>
      </c>
      <c r="X1077" s="3" t="str">
        <f t="shared" ca="1" si="450"/>
        <v/>
      </c>
      <c r="Y1077" s="3" t="str">
        <f t="shared" ca="1" si="440"/>
        <v/>
      </c>
      <c r="Z1077" s="3" t="str">
        <f t="shared" ca="1" si="451"/>
        <v/>
      </c>
      <c r="AA1077" s="3" t="str">
        <f t="shared" ca="1" si="452"/>
        <v/>
      </c>
      <c r="AB1077" s="205">
        <f t="shared" ca="1" si="453"/>
        <v>7512</v>
      </c>
      <c r="AC1077" s="205">
        <f t="shared" ca="1" si="454"/>
        <v>116</v>
      </c>
      <c r="AD1077" s="205">
        <f t="shared" ca="1" si="441"/>
        <v>64.758620689655174</v>
      </c>
      <c r="AE1077" s="205">
        <f t="shared" ca="1" si="442"/>
        <v>14.758620689655174</v>
      </c>
      <c r="AF1077" s="205">
        <f t="shared" ca="1" si="455"/>
        <v>2.9517241379310351</v>
      </c>
      <c r="AG1077" s="205"/>
      <c r="AH1077" s="205"/>
      <c r="AI1077" s="205"/>
      <c r="AJ1077" s="205"/>
      <c r="AK1077" s="4"/>
      <c r="AL1077" s="4"/>
      <c r="AM1077" s="309">
        <f t="shared" ca="1" si="456"/>
        <v>15.47</v>
      </c>
      <c r="AN1077" s="309">
        <f t="shared" ca="1" si="457"/>
        <v>14.84</v>
      </c>
      <c r="AO1077" s="310">
        <f t="shared" ca="1" si="458"/>
        <v>0.26984126984126938</v>
      </c>
      <c r="AP1077" s="310" t="b">
        <f t="shared" ca="1" si="459"/>
        <v>0</v>
      </c>
      <c r="AQ1077" s="309">
        <f t="shared" ca="1" si="460"/>
        <v>0</v>
      </c>
      <c r="AR1077" s="205">
        <f t="shared" ca="1" si="443"/>
        <v>0</v>
      </c>
      <c r="AS1077" s="45" t="b">
        <f t="shared" ca="1" si="444"/>
        <v>0</v>
      </c>
      <c r="AT1077">
        <f t="shared" ca="1" si="445"/>
        <v>0</v>
      </c>
      <c r="AU1077" t="b">
        <f t="shared" ca="1" si="461"/>
        <v>0</v>
      </c>
      <c r="AV1077" t="b">
        <f t="shared" ca="1" si="462"/>
        <v>0</v>
      </c>
      <c r="AW1077" s="266" t="b">
        <f t="shared" ca="1" si="463"/>
        <v>0</v>
      </c>
      <c r="AX1077" s="266" t="b">
        <f t="shared" ca="1" si="464"/>
        <v>0</v>
      </c>
      <c r="AY1077" s="266" t="b">
        <f t="shared" ca="1" si="465"/>
        <v>1</v>
      </c>
    </row>
    <row r="1078" spans="1:51" x14ac:dyDescent="0.25">
      <c r="A1078">
        <v>1046</v>
      </c>
      <c r="B1078" s="163">
        <f ca="1">OFFSET(InputPriceData!B$15,CalculationsAndCharts!$A1078+$A$11,0,1,1)</f>
        <v>40494</v>
      </c>
      <c r="C1078" s="3">
        <f ca="1">OFFSET(InputPriceData!G$15,CalculationsAndCharts!$A1078+$A$11,IF($C$7,8,0),1,1)</f>
        <v>414900</v>
      </c>
      <c r="D1078" s="4">
        <f ca="1">OFFSET(InputPriceData!C$15,CalculationsAndCharts!$A1078+$A$11,IF($C$7,8,0),1,1)</f>
        <v>14.98</v>
      </c>
      <c r="E1078" s="4">
        <f ca="1">OFFSET(InputPriceData!D$15,CalculationsAndCharts!$A1078+$A$11,IF($C$7,8,0),1,1)</f>
        <v>15.18</v>
      </c>
      <c r="F1078" s="4">
        <f ca="1">OFFSET(InputPriceData!E$15,CalculationsAndCharts!$A1078+$A$11,IF($C$7,8,0),1,1)</f>
        <v>14.85</v>
      </c>
      <c r="G1078" s="4">
        <f ca="1">OFFSET(InputPriceData!F$15,CalculationsAndCharts!$A1078+$A$11,IF($C$7,8,0),1,1)</f>
        <v>15.04</v>
      </c>
      <c r="H1078" s="128"/>
      <c r="I1078" s="128"/>
      <c r="K1078" s="124"/>
      <c r="L1078" s="279"/>
      <c r="M1078" s="281"/>
      <c r="N1078" s="280"/>
      <c r="O1078" s="4"/>
      <c r="P1078" s="4"/>
      <c r="Q1078" s="3"/>
      <c r="S1078" s="309">
        <f t="shared" ca="1" si="446"/>
        <v>15.47</v>
      </c>
      <c r="T1078" s="309">
        <f t="shared" ca="1" si="447"/>
        <v>14.77</v>
      </c>
      <c r="U1078" s="310">
        <f t="shared" ca="1" si="439"/>
        <v>0.38571428571428451</v>
      </c>
      <c r="V1078" s="310" t="b">
        <f t="shared" ca="1" si="448"/>
        <v>0</v>
      </c>
      <c r="W1078" s="3" t="b">
        <f t="shared" ca="1" si="449"/>
        <v>0</v>
      </c>
      <c r="X1078" s="3" t="str">
        <f t="shared" ca="1" si="450"/>
        <v/>
      </c>
      <c r="Y1078" s="3" t="str">
        <f t="shared" ca="1" si="440"/>
        <v/>
      </c>
      <c r="Z1078" s="3" t="str">
        <f t="shared" ca="1" si="451"/>
        <v/>
      </c>
      <c r="AA1078" s="3" t="str">
        <f t="shared" ca="1" si="452"/>
        <v/>
      </c>
      <c r="AB1078" s="205">
        <f t="shared" ca="1" si="453"/>
        <v>7512</v>
      </c>
      <c r="AC1078" s="205">
        <f t="shared" ca="1" si="454"/>
        <v>116</v>
      </c>
      <c r="AD1078" s="205">
        <f t="shared" ca="1" si="441"/>
        <v>64.758620689655174</v>
      </c>
      <c r="AE1078" s="205">
        <f t="shared" ca="1" si="442"/>
        <v>14.758620689655174</v>
      </c>
      <c r="AF1078" s="205">
        <f t="shared" ca="1" si="455"/>
        <v>2.9517241379310351</v>
      </c>
      <c r="AG1078" s="205"/>
      <c r="AH1078" s="205"/>
      <c r="AI1078" s="205"/>
      <c r="AJ1078" s="205"/>
      <c r="AK1078" s="4"/>
      <c r="AL1078" s="4"/>
      <c r="AM1078" s="309">
        <f t="shared" ca="1" si="456"/>
        <v>15.47</v>
      </c>
      <c r="AN1078" s="309">
        <f t="shared" ca="1" si="457"/>
        <v>14.84</v>
      </c>
      <c r="AO1078" s="310">
        <f t="shared" ca="1" si="458"/>
        <v>0.31746031746031594</v>
      </c>
      <c r="AP1078" s="310" t="b">
        <f t="shared" ca="1" si="459"/>
        <v>0</v>
      </c>
      <c r="AQ1078" s="309">
        <f t="shared" ca="1" si="460"/>
        <v>0.45059999999999995</v>
      </c>
      <c r="AR1078" s="205">
        <f t="shared" ca="1" si="443"/>
        <v>14.5694</v>
      </c>
      <c r="AS1078" s="45" t="b">
        <f t="shared" ca="1" si="444"/>
        <v>0</v>
      </c>
      <c r="AT1078">
        <f t="shared" ca="1" si="445"/>
        <v>9</v>
      </c>
      <c r="AU1078" t="b">
        <f t="shared" ca="1" si="461"/>
        <v>1</v>
      </c>
      <c r="AV1078" t="b">
        <f t="shared" ca="1" si="462"/>
        <v>1</v>
      </c>
      <c r="AW1078" s="266" t="b">
        <f t="shared" ca="1" si="463"/>
        <v>0</v>
      </c>
      <c r="AX1078" s="266" t="b">
        <f t="shared" ca="1" si="464"/>
        <v>1</v>
      </c>
      <c r="AY1078" s="266" t="b">
        <f t="shared" ca="1" si="465"/>
        <v>0</v>
      </c>
    </row>
    <row r="1079" spans="1:51" x14ac:dyDescent="0.25">
      <c r="A1079">
        <v>1047</v>
      </c>
      <c r="B1079" s="163">
        <f ca="1">OFFSET(InputPriceData!B$15,CalculationsAndCharts!$A1079+$A$11,0,1,1)</f>
        <v>40493</v>
      </c>
      <c r="C1079" s="3">
        <f ca="1">OFFSET(InputPriceData!G$15,CalculationsAndCharts!$A1079+$A$11,IF($C$7,8,0),1,1)</f>
        <v>366800</v>
      </c>
      <c r="D1079" s="4">
        <f ca="1">OFFSET(InputPriceData!C$15,CalculationsAndCharts!$A1079+$A$11,IF($C$7,8,0),1,1)</f>
        <v>15.16</v>
      </c>
      <c r="E1079" s="4">
        <f ca="1">OFFSET(InputPriceData!D$15,CalculationsAndCharts!$A1079+$A$11,IF($C$7,8,0),1,1)</f>
        <v>15.22</v>
      </c>
      <c r="F1079" s="4">
        <f ca="1">OFFSET(InputPriceData!E$15,CalculationsAndCharts!$A1079+$A$11,IF($C$7,8,0),1,1)</f>
        <v>14.98</v>
      </c>
      <c r="G1079" s="4">
        <f ca="1">OFFSET(InputPriceData!F$15,CalculationsAndCharts!$A1079+$A$11,IF($C$7,8,0),1,1)</f>
        <v>15.12</v>
      </c>
      <c r="H1079" s="128"/>
      <c r="I1079" s="128"/>
      <c r="K1079" s="124"/>
      <c r="L1079" s="279"/>
      <c r="M1079" s="281"/>
      <c r="N1079" s="280"/>
      <c r="O1079" s="4"/>
      <c r="P1079" s="4"/>
      <c r="Q1079" s="3"/>
      <c r="S1079" s="309">
        <f t="shared" ca="1" si="446"/>
        <v>15.47</v>
      </c>
      <c r="T1079" s="309">
        <f t="shared" ca="1" si="447"/>
        <v>14.77</v>
      </c>
      <c r="U1079" s="310">
        <f t="shared" ca="1" si="439"/>
        <v>0.49999999999999872</v>
      </c>
      <c r="V1079" s="310" t="b">
        <f t="shared" ca="1" si="448"/>
        <v>0</v>
      </c>
      <c r="W1079" s="3" t="b">
        <f t="shared" ca="1" si="449"/>
        <v>0</v>
      </c>
      <c r="X1079" s="3" t="str">
        <f t="shared" ca="1" si="450"/>
        <v/>
      </c>
      <c r="Y1079" s="3" t="str">
        <f t="shared" ca="1" si="440"/>
        <v/>
      </c>
      <c r="Z1079" s="3" t="str">
        <f t="shared" ca="1" si="451"/>
        <v/>
      </c>
      <c r="AA1079" s="3" t="str">
        <f t="shared" ca="1" si="452"/>
        <v/>
      </c>
      <c r="AB1079" s="205">
        <f t="shared" ca="1" si="453"/>
        <v>7512</v>
      </c>
      <c r="AC1079" s="205">
        <f t="shared" ca="1" si="454"/>
        <v>116</v>
      </c>
      <c r="AD1079" s="205">
        <f t="shared" ca="1" si="441"/>
        <v>64.758620689655174</v>
      </c>
      <c r="AE1079" s="205">
        <f t="shared" ca="1" si="442"/>
        <v>14.758620689655174</v>
      </c>
      <c r="AF1079" s="205">
        <f t="shared" ca="1" si="455"/>
        <v>2.9517241379310351</v>
      </c>
      <c r="AG1079" s="205"/>
      <c r="AH1079" s="205"/>
      <c r="AI1079" s="205"/>
      <c r="AJ1079" s="205"/>
      <c r="AK1079" s="4"/>
      <c r="AL1079" s="4"/>
      <c r="AM1079" s="309">
        <f t="shared" ca="1" si="456"/>
        <v>15.47</v>
      </c>
      <c r="AN1079" s="309">
        <f t="shared" ca="1" si="457"/>
        <v>14.84</v>
      </c>
      <c r="AO1079" s="310">
        <f t="shared" ca="1" si="458"/>
        <v>0.44444444444444287</v>
      </c>
      <c r="AP1079" s="310" t="b">
        <f t="shared" ca="1" si="459"/>
        <v>0</v>
      </c>
      <c r="AQ1079" s="309">
        <f t="shared" ca="1" si="460"/>
        <v>0.45059999999999995</v>
      </c>
      <c r="AR1079" s="205">
        <f t="shared" ca="1" si="443"/>
        <v>14.5694</v>
      </c>
      <c r="AS1079" s="45" t="b">
        <f t="shared" ca="1" si="444"/>
        <v>0</v>
      </c>
      <c r="AT1079">
        <f t="shared" ca="1" si="445"/>
        <v>8</v>
      </c>
      <c r="AU1079" t="b">
        <f t="shared" ca="1" si="461"/>
        <v>0</v>
      </c>
      <c r="AV1079" t="b">
        <f t="shared" ca="1" si="462"/>
        <v>0</v>
      </c>
      <c r="AW1079" s="266" t="b">
        <f t="shared" ca="1" si="463"/>
        <v>0</v>
      </c>
      <c r="AX1079" s="266" t="b">
        <f t="shared" ca="1" si="464"/>
        <v>1</v>
      </c>
      <c r="AY1079" s="266" t="b">
        <f t="shared" ca="1" si="465"/>
        <v>0</v>
      </c>
    </row>
    <row r="1080" spans="1:51" x14ac:dyDescent="0.25">
      <c r="A1080">
        <v>1048</v>
      </c>
      <c r="B1080" s="163">
        <f ca="1">OFFSET(InputPriceData!B$15,CalculationsAndCharts!$A1080+$A$11,0,1,1)</f>
        <v>40492</v>
      </c>
      <c r="C1080" s="3">
        <f ca="1">OFFSET(InputPriceData!G$15,CalculationsAndCharts!$A1080+$A$11,IF($C$7,8,0),1,1)</f>
        <v>314400</v>
      </c>
      <c r="D1080" s="4">
        <f ca="1">OFFSET(InputPriceData!C$15,CalculationsAndCharts!$A1080+$A$11,IF($C$7,8,0),1,1)</f>
        <v>15.13</v>
      </c>
      <c r="E1080" s="4">
        <f ca="1">OFFSET(InputPriceData!D$15,CalculationsAndCharts!$A1080+$A$11,IF($C$7,8,0),1,1)</f>
        <v>15.3</v>
      </c>
      <c r="F1080" s="4">
        <f ca="1">OFFSET(InputPriceData!E$15,CalculationsAndCharts!$A1080+$A$11,IF($C$7,8,0),1,1)</f>
        <v>15.09</v>
      </c>
      <c r="G1080" s="4">
        <f ca="1">OFFSET(InputPriceData!F$15,CalculationsAndCharts!$A1080+$A$11,IF($C$7,8,0),1,1)</f>
        <v>15.26</v>
      </c>
      <c r="H1080" s="128"/>
      <c r="I1080" s="128"/>
      <c r="K1080" s="124"/>
      <c r="L1080" s="279"/>
      <c r="M1080" s="281"/>
      <c r="N1080" s="280"/>
      <c r="O1080" s="4"/>
      <c r="P1080" s="4"/>
      <c r="Q1080" s="3"/>
      <c r="S1080" s="309">
        <f t="shared" ca="1" si="446"/>
        <v>15.47</v>
      </c>
      <c r="T1080" s="309">
        <f t="shared" ca="1" si="447"/>
        <v>14.77</v>
      </c>
      <c r="U1080" s="310">
        <f t="shared" ca="1" si="439"/>
        <v>0.69999999999999929</v>
      </c>
      <c r="V1080" s="310" t="b">
        <f t="shared" ca="1" si="448"/>
        <v>0</v>
      </c>
      <c r="W1080" s="3" t="b">
        <f t="shared" ca="1" si="449"/>
        <v>0</v>
      </c>
      <c r="X1080" s="3" t="str">
        <f t="shared" ca="1" si="450"/>
        <v/>
      </c>
      <c r="Y1080" s="3" t="str">
        <f t="shared" ca="1" si="440"/>
        <v/>
      </c>
      <c r="Z1080" s="3" t="str">
        <f t="shared" ca="1" si="451"/>
        <v/>
      </c>
      <c r="AA1080" s="3" t="str">
        <f t="shared" ca="1" si="452"/>
        <v/>
      </c>
      <c r="AB1080" s="205">
        <f t="shared" ca="1" si="453"/>
        <v>7512</v>
      </c>
      <c r="AC1080" s="205">
        <f t="shared" ca="1" si="454"/>
        <v>116</v>
      </c>
      <c r="AD1080" s="205">
        <f t="shared" ca="1" si="441"/>
        <v>64.758620689655174</v>
      </c>
      <c r="AE1080" s="205">
        <f t="shared" ca="1" si="442"/>
        <v>14.758620689655174</v>
      </c>
      <c r="AF1080" s="205">
        <f t="shared" ca="1" si="455"/>
        <v>2.9517241379310351</v>
      </c>
      <c r="AG1080" s="205"/>
      <c r="AH1080" s="205"/>
      <c r="AI1080" s="205"/>
      <c r="AJ1080" s="205"/>
      <c r="AK1080" s="4"/>
      <c r="AL1080" s="4"/>
      <c r="AM1080" s="309">
        <f t="shared" ca="1" si="456"/>
        <v>15.47</v>
      </c>
      <c r="AN1080" s="309">
        <f t="shared" ca="1" si="457"/>
        <v>14.77</v>
      </c>
      <c r="AO1080" s="310">
        <f t="shared" ca="1" si="458"/>
        <v>0.69999999999999929</v>
      </c>
      <c r="AP1080" s="310" t="b">
        <f t="shared" ca="1" si="459"/>
        <v>0</v>
      </c>
      <c r="AQ1080" s="309">
        <f t="shared" ca="1" si="460"/>
        <v>0.45059999999999995</v>
      </c>
      <c r="AR1080" s="205">
        <f t="shared" ca="1" si="443"/>
        <v>14.5694</v>
      </c>
      <c r="AS1080" s="45" t="b">
        <f t="shared" ca="1" si="444"/>
        <v>0</v>
      </c>
      <c r="AT1080">
        <f t="shared" ca="1" si="445"/>
        <v>7</v>
      </c>
      <c r="AU1080" t="b">
        <f t="shared" ca="1" si="461"/>
        <v>0</v>
      </c>
      <c r="AV1080" t="b">
        <f t="shared" ca="1" si="462"/>
        <v>0</v>
      </c>
      <c r="AW1080" s="266" t="b">
        <f t="shared" ca="1" si="463"/>
        <v>0</v>
      </c>
      <c r="AX1080" s="266" t="b">
        <f t="shared" ca="1" si="464"/>
        <v>1</v>
      </c>
      <c r="AY1080" s="266" t="b">
        <f t="shared" ca="1" si="465"/>
        <v>0</v>
      </c>
    </row>
    <row r="1081" spans="1:51" x14ac:dyDescent="0.25">
      <c r="A1081">
        <v>1049</v>
      </c>
      <c r="B1081" s="163">
        <f ca="1">OFFSET(InputPriceData!B$15,CalculationsAndCharts!$A1081+$A$11,0,1,1)</f>
        <v>40491</v>
      </c>
      <c r="C1081" s="3">
        <f ca="1">OFFSET(InputPriceData!G$15,CalculationsAndCharts!$A1081+$A$11,IF($C$7,8,0),1,1)</f>
        <v>273500</v>
      </c>
      <c r="D1081" s="4">
        <f ca="1">OFFSET(InputPriceData!C$15,CalculationsAndCharts!$A1081+$A$11,IF($C$7,8,0),1,1)</f>
        <v>15.27</v>
      </c>
      <c r="E1081" s="4">
        <f ca="1">OFFSET(InputPriceData!D$15,CalculationsAndCharts!$A1081+$A$11,IF($C$7,8,0),1,1)</f>
        <v>15.4</v>
      </c>
      <c r="F1081" s="4">
        <f ca="1">OFFSET(InputPriceData!E$15,CalculationsAndCharts!$A1081+$A$11,IF($C$7,8,0),1,1)</f>
        <v>15.09</v>
      </c>
      <c r="G1081" s="4">
        <f ca="1">OFFSET(InputPriceData!F$15,CalculationsAndCharts!$A1081+$A$11,IF($C$7,8,0),1,1)</f>
        <v>15.13</v>
      </c>
      <c r="H1081" s="128"/>
      <c r="I1081" s="128"/>
      <c r="K1081" s="124"/>
      <c r="L1081" s="279"/>
      <c r="M1081" s="281"/>
      <c r="N1081" s="280"/>
      <c r="O1081" s="4"/>
      <c r="P1081" s="4"/>
      <c r="Q1081" s="3"/>
      <c r="S1081" s="309">
        <f t="shared" ca="1" si="446"/>
        <v>15.47</v>
      </c>
      <c r="T1081" s="309">
        <f t="shared" ca="1" si="447"/>
        <v>14.77</v>
      </c>
      <c r="U1081" s="310">
        <f t="shared" ca="1" si="439"/>
        <v>0.51428571428571523</v>
      </c>
      <c r="V1081" s="310" t="b">
        <f t="shared" ca="1" si="448"/>
        <v>0</v>
      </c>
      <c r="W1081" s="3" t="b">
        <f t="shared" ca="1" si="449"/>
        <v>0</v>
      </c>
      <c r="X1081" s="3" t="str">
        <f t="shared" ca="1" si="450"/>
        <v/>
      </c>
      <c r="Y1081" s="3" t="str">
        <f t="shared" ca="1" si="440"/>
        <v/>
      </c>
      <c r="Z1081" s="3" t="str">
        <f t="shared" ca="1" si="451"/>
        <v/>
      </c>
      <c r="AA1081" s="3" t="str">
        <f t="shared" ca="1" si="452"/>
        <v/>
      </c>
      <c r="AB1081" s="205">
        <f t="shared" ca="1" si="453"/>
        <v>7512</v>
      </c>
      <c r="AC1081" s="205">
        <f t="shared" ca="1" si="454"/>
        <v>116</v>
      </c>
      <c r="AD1081" s="205">
        <f t="shared" ca="1" si="441"/>
        <v>64.758620689655174</v>
      </c>
      <c r="AE1081" s="205">
        <f t="shared" ca="1" si="442"/>
        <v>14.758620689655174</v>
      </c>
      <c r="AF1081" s="205">
        <f t="shared" ca="1" si="455"/>
        <v>2.9517241379310351</v>
      </c>
      <c r="AG1081" s="205"/>
      <c r="AH1081" s="205"/>
      <c r="AI1081" s="205"/>
      <c r="AJ1081" s="205"/>
      <c r="AK1081" s="4"/>
      <c r="AL1081" s="4"/>
      <c r="AM1081" s="309">
        <f t="shared" ca="1" si="456"/>
        <v>15.47</v>
      </c>
      <c r="AN1081" s="309">
        <f t="shared" ca="1" si="457"/>
        <v>14.77</v>
      </c>
      <c r="AO1081" s="310">
        <f t="shared" ca="1" si="458"/>
        <v>0.51428571428571523</v>
      </c>
      <c r="AP1081" s="310" t="b">
        <f t="shared" ca="1" si="459"/>
        <v>0</v>
      </c>
      <c r="AQ1081" s="309">
        <f t="shared" ca="1" si="460"/>
        <v>0.45059999999999995</v>
      </c>
      <c r="AR1081" s="205">
        <f t="shared" ca="1" si="443"/>
        <v>14.5694</v>
      </c>
      <c r="AS1081" s="45" t="b">
        <f t="shared" ca="1" si="444"/>
        <v>0</v>
      </c>
      <c r="AT1081">
        <f t="shared" ca="1" si="445"/>
        <v>6</v>
      </c>
      <c r="AU1081" t="b">
        <f t="shared" ca="1" si="461"/>
        <v>0</v>
      </c>
      <c r="AV1081" t="b">
        <f t="shared" ca="1" si="462"/>
        <v>0</v>
      </c>
      <c r="AW1081" s="266" t="b">
        <f t="shared" ca="1" si="463"/>
        <v>0</v>
      </c>
      <c r="AX1081" s="266" t="b">
        <f t="shared" ca="1" si="464"/>
        <v>1</v>
      </c>
      <c r="AY1081" s="266" t="b">
        <f t="shared" ca="1" si="465"/>
        <v>0</v>
      </c>
    </row>
    <row r="1082" spans="1:51" x14ac:dyDescent="0.25">
      <c r="A1082">
        <v>1050</v>
      </c>
      <c r="B1082" s="163">
        <f ca="1">OFFSET(InputPriceData!B$15,CalculationsAndCharts!$A1082+$A$11,0,1,1)</f>
        <v>40490</v>
      </c>
      <c r="C1082" s="3">
        <f ca="1">OFFSET(InputPriceData!G$15,CalculationsAndCharts!$A1082+$A$11,IF($C$7,8,0),1,1)</f>
        <v>258700</v>
      </c>
      <c r="D1082" s="4">
        <f ca="1">OFFSET(InputPriceData!C$15,CalculationsAndCharts!$A1082+$A$11,IF($C$7,8,0),1,1)</f>
        <v>15.38</v>
      </c>
      <c r="E1082" s="4">
        <f ca="1">OFFSET(InputPriceData!D$15,CalculationsAndCharts!$A1082+$A$11,IF($C$7,8,0),1,1)</f>
        <v>15.5</v>
      </c>
      <c r="F1082" s="4">
        <f ca="1">OFFSET(InputPriceData!E$15,CalculationsAndCharts!$A1082+$A$11,IF($C$7,8,0),1,1)</f>
        <v>15.18</v>
      </c>
      <c r="G1082" s="4">
        <f ca="1">OFFSET(InputPriceData!F$15,CalculationsAndCharts!$A1082+$A$11,IF($C$7,8,0),1,1)</f>
        <v>15.27</v>
      </c>
      <c r="H1082" s="128"/>
      <c r="I1082" s="128"/>
      <c r="K1082" s="124"/>
      <c r="L1082" s="279"/>
      <c r="M1082" s="281"/>
      <c r="N1082" s="280"/>
      <c r="O1082" s="4"/>
      <c r="P1082" s="4"/>
      <c r="Q1082" s="3"/>
      <c r="S1082" s="309">
        <f t="shared" ca="1" si="446"/>
        <v>15.47</v>
      </c>
      <c r="T1082" s="309">
        <f t="shared" ca="1" si="447"/>
        <v>14.77</v>
      </c>
      <c r="U1082" s="310">
        <f t="shared" ca="1" si="439"/>
        <v>0.71428571428571319</v>
      </c>
      <c r="V1082" s="310" t="b">
        <f t="shared" ca="1" si="448"/>
        <v>0</v>
      </c>
      <c r="W1082" s="3" t="b">
        <f t="shared" ca="1" si="449"/>
        <v>0</v>
      </c>
      <c r="X1082" s="3" t="str">
        <f t="shared" ca="1" si="450"/>
        <v/>
      </c>
      <c r="Y1082" s="3" t="str">
        <f t="shared" ca="1" si="440"/>
        <v/>
      </c>
      <c r="Z1082" s="3" t="str">
        <f t="shared" ca="1" si="451"/>
        <v/>
      </c>
      <c r="AA1082" s="3" t="str">
        <f t="shared" ca="1" si="452"/>
        <v/>
      </c>
      <c r="AB1082" s="205">
        <f t="shared" ca="1" si="453"/>
        <v>7512</v>
      </c>
      <c r="AC1082" s="205">
        <f t="shared" ca="1" si="454"/>
        <v>116</v>
      </c>
      <c r="AD1082" s="205">
        <f t="shared" ca="1" si="441"/>
        <v>64.758620689655174</v>
      </c>
      <c r="AE1082" s="205">
        <f t="shared" ca="1" si="442"/>
        <v>14.758620689655174</v>
      </c>
      <c r="AF1082" s="205">
        <f t="shared" ca="1" si="455"/>
        <v>2.9517241379310351</v>
      </c>
      <c r="AG1082" s="205"/>
      <c r="AH1082" s="205"/>
      <c r="AI1082" s="205"/>
      <c r="AJ1082" s="205"/>
      <c r="AK1082" s="4"/>
      <c r="AL1082" s="4"/>
      <c r="AM1082" s="309">
        <f t="shared" ca="1" si="456"/>
        <v>15.47</v>
      </c>
      <c r="AN1082" s="309">
        <f t="shared" ca="1" si="457"/>
        <v>14.77</v>
      </c>
      <c r="AO1082" s="310">
        <f t="shared" ca="1" si="458"/>
        <v>0.71428571428571319</v>
      </c>
      <c r="AP1082" s="310" t="b">
        <f t="shared" ca="1" si="459"/>
        <v>0</v>
      </c>
      <c r="AQ1082" s="309">
        <f t="shared" ca="1" si="460"/>
        <v>0.45059999999999995</v>
      </c>
      <c r="AR1082" s="205">
        <f t="shared" ca="1" si="443"/>
        <v>14.5694</v>
      </c>
      <c r="AS1082" s="45" t="b">
        <f t="shared" ca="1" si="444"/>
        <v>0</v>
      </c>
      <c r="AT1082">
        <f t="shared" ca="1" si="445"/>
        <v>5</v>
      </c>
      <c r="AU1082" t="b">
        <f t="shared" ca="1" si="461"/>
        <v>0</v>
      </c>
      <c r="AV1082" t="b">
        <f t="shared" ca="1" si="462"/>
        <v>0</v>
      </c>
      <c r="AW1082" s="266" t="b">
        <f t="shared" ca="1" si="463"/>
        <v>0</v>
      </c>
      <c r="AX1082" s="266" t="b">
        <f t="shared" ca="1" si="464"/>
        <v>1</v>
      </c>
      <c r="AY1082" s="266" t="b">
        <f t="shared" ca="1" si="465"/>
        <v>0</v>
      </c>
    </row>
    <row r="1083" spans="1:51" x14ac:dyDescent="0.25">
      <c r="A1083">
        <v>1051</v>
      </c>
      <c r="B1083" s="163">
        <f ca="1">OFFSET(InputPriceData!B$15,CalculationsAndCharts!$A1083+$A$11,0,1,1)</f>
        <v>40487</v>
      </c>
      <c r="C1083" s="3">
        <f ca="1">OFFSET(InputPriceData!G$15,CalculationsAndCharts!$A1083+$A$11,IF($C$7,8,0),1,1)</f>
        <v>460500</v>
      </c>
      <c r="D1083" s="4">
        <f ca="1">OFFSET(InputPriceData!C$15,CalculationsAndCharts!$A1083+$A$11,IF($C$7,8,0),1,1)</f>
        <v>15.32</v>
      </c>
      <c r="E1083" s="4">
        <f ca="1">OFFSET(InputPriceData!D$15,CalculationsAndCharts!$A1083+$A$11,IF($C$7,8,0),1,1)</f>
        <v>15.56</v>
      </c>
      <c r="F1083" s="4">
        <f ca="1">OFFSET(InputPriceData!E$15,CalculationsAndCharts!$A1083+$A$11,IF($C$7,8,0),1,1)</f>
        <v>15.32</v>
      </c>
      <c r="G1083" s="4">
        <f ca="1">OFFSET(InputPriceData!F$15,CalculationsAndCharts!$A1083+$A$11,IF($C$7,8,0),1,1)</f>
        <v>15.47</v>
      </c>
      <c r="H1083" s="128"/>
      <c r="I1083" s="128"/>
      <c r="K1083" s="124"/>
      <c r="L1083" s="279"/>
      <c r="M1083" s="281"/>
      <c r="N1083" s="280"/>
      <c r="O1083" s="4"/>
      <c r="P1083" s="4"/>
      <c r="Q1083" s="3"/>
      <c r="S1083" s="309">
        <f t="shared" ca="1" si="446"/>
        <v>15.49</v>
      </c>
      <c r="T1083" s="309">
        <f t="shared" ca="1" si="447"/>
        <v>14.77</v>
      </c>
      <c r="U1083" s="310">
        <f t="shared" ca="1" si="439"/>
        <v>0.97222222222222288</v>
      </c>
      <c r="V1083" s="310" t="b">
        <f t="shared" ca="1" si="448"/>
        <v>0</v>
      </c>
      <c r="W1083" s="3" t="b">
        <f t="shared" ca="1" si="449"/>
        <v>0</v>
      </c>
      <c r="X1083" s="3" t="str">
        <f t="shared" ca="1" si="450"/>
        <v/>
      </c>
      <c r="Y1083" s="3" t="str">
        <f t="shared" ca="1" si="440"/>
        <v/>
      </c>
      <c r="Z1083" s="3" t="str">
        <f t="shared" ca="1" si="451"/>
        <v/>
      </c>
      <c r="AA1083" s="3" t="str">
        <f t="shared" ca="1" si="452"/>
        <v/>
      </c>
      <c r="AB1083" s="205">
        <f t="shared" ca="1" si="453"/>
        <v>7512</v>
      </c>
      <c r="AC1083" s="205">
        <f t="shared" ca="1" si="454"/>
        <v>116</v>
      </c>
      <c r="AD1083" s="205">
        <f t="shared" ca="1" si="441"/>
        <v>64.758620689655174</v>
      </c>
      <c r="AE1083" s="205">
        <f t="shared" ca="1" si="442"/>
        <v>14.758620689655174</v>
      </c>
      <c r="AF1083" s="205">
        <f t="shared" ca="1" si="455"/>
        <v>2.9517241379310351</v>
      </c>
      <c r="AG1083" s="205"/>
      <c r="AH1083" s="205"/>
      <c r="AI1083" s="205"/>
      <c r="AJ1083" s="205"/>
      <c r="AK1083" s="4"/>
      <c r="AL1083" s="4"/>
      <c r="AM1083" s="309">
        <f t="shared" ca="1" si="456"/>
        <v>15.47</v>
      </c>
      <c r="AN1083" s="309">
        <f t="shared" ca="1" si="457"/>
        <v>14.77</v>
      </c>
      <c r="AO1083" s="310">
        <f t="shared" ca="1" si="458"/>
        <v>1</v>
      </c>
      <c r="AP1083" s="310" t="b">
        <f t="shared" ca="1" si="459"/>
        <v>0</v>
      </c>
      <c r="AQ1083" s="309">
        <f t="shared" ca="1" si="460"/>
        <v>0.45059999999999995</v>
      </c>
      <c r="AR1083" s="205">
        <f t="shared" ca="1" si="443"/>
        <v>14.5694</v>
      </c>
      <c r="AS1083" s="45" t="b">
        <f t="shared" ca="1" si="444"/>
        <v>0</v>
      </c>
      <c r="AT1083">
        <f t="shared" ca="1" si="445"/>
        <v>4</v>
      </c>
      <c r="AU1083" t="b">
        <f t="shared" ca="1" si="461"/>
        <v>0</v>
      </c>
      <c r="AV1083" t="b">
        <f t="shared" ca="1" si="462"/>
        <v>0</v>
      </c>
      <c r="AW1083" s="266" t="b">
        <f t="shared" ca="1" si="463"/>
        <v>0</v>
      </c>
      <c r="AX1083" s="266" t="b">
        <f t="shared" ca="1" si="464"/>
        <v>1</v>
      </c>
      <c r="AY1083" s="266" t="b">
        <f t="shared" ca="1" si="465"/>
        <v>0</v>
      </c>
    </row>
    <row r="1084" spans="1:51" x14ac:dyDescent="0.25">
      <c r="A1084">
        <v>1052</v>
      </c>
      <c r="B1084" s="163">
        <f ca="1">OFFSET(InputPriceData!B$15,CalculationsAndCharts!$A1084+$A$11,0,1,1)</f>
        <v>40486</v>
      </c>
      <c r="C1084" s="3">
        <f ca="1">OFFSET(InputPriceData!G$15,CalculationsAndCharts!$A1084+$A$11,IF($C$7,8,0),1,1)</f>
        <v>558300</v>
      </c>
      <c r="D1084" s="4">
        <f ca="1">OFFSET(InputPriceData!C$15,CalculationsAndCharts!$A1084+$A$11,IF($C$7,8,0),1,1)</f>
        <v>15.25</v>
      </c>
      <c r="E1084" s="4">
        <f ca="1">OFFSET(InputPriceData!D$15,CalculationsAndCharts!$A1084+$A$11,IF($C$7,8,0),1,1)</f>
        <v>15.39</v>
      </c>
      <c r="F1084" s="4">
        <f ca="1">OFFSET(InputPriceData!E$15,CalculationsAndCharts!$A1084+$A$11,IF($C$7,8,0),1,1)</f>
        <v>15.14</v>
      </c>
      <c r="G1084" s="4">
        <f ca="1">OFFSET(InputPriceData!F$15,CalculationsAndCharts!$A1084+$A$11,IF($C$7,8,0),1,1)</f>
        <v>15.37</v>
      </c>
      <c r="H1084" s="128"/>
      <c r="I1084" s="128"/>
      <c r="K1084" s="124"/>
      <c r="L1084" s="279"/>
      <c r="M1084" s="281"/>
      <c r="N1084" s="280"/>
      <c r="O1084" s="4"/>
      <c r="P1084" s="4"/>
      <c r="Q1084" s="3"/>
      <c r="S1084" s="309">
        <f t="shared" ca="1" si="446"/>
        <v>15.49</v>
      </c>
      <c r="T1084" s="309">
        <f t="shared" ca="1" si="447"/>
        <v>14.77</v>
      </c>
      <c r="U1084" s="310">
        <f t="shared" ca="1" si="439"/>
        <v>0.83333333333333215</v>
      </c>
      <c r="V1084" s="310" t="b">
        <f t="shared" ca="1" si="448"/>
        <v>0</v>
      </c>
      <c r="W1084" s="3" t="b">
        <f t="shared" ca="1" si="449"/>
        <v>0</v>
      </c>
      <c r="X1084" s="3" t="str">
        <f t="shared" ca="1" si="450"/>
        <v/>
      </c>
      <c r="Y1084" s="3" t="str">
        <f t="shared" ca="1" si="440"/>
        <v/>
      </c>
      <c r="Z1084" s="3" t="str">
        <f t="shared" ca="1" si="451"/>
        <v/>
      </c>
      <c r="AA1084" s="3" t="str">
        <f t="shared" ca="1" si="452"/>
        <v/>
      </c>
      <c r="AB1084" s="205">
        <f t="shared" ca="1" si="453"/>
        <v>7512</v>
      </c>
      <c r="AC1084" s="205">
        <f t="shared" ca="1" si="454"/>
        <v>116</v>
      </c>
      <c r="AD1084" s="205">
        <f t="shared" ca="1" si="441"/>
        <v>64.758620689655174</v>
      </c>
      <c r="AE1084" s="205">
        <f t="shared" ca="1" si="442"/>
        <v>14.758620689655174</v>
      </c>
      <c r="AF1084" s="205">
        <f t="shared" ca="1" si="455"/>
        <v>2.9517241379310351</v>
      </c>
      <c r="AG1084" s="205"/>
      <c r="AH1084" s="205"/>
      <c r="AI1084" s="205"/>
      <c r="AJ1084" s="205"/>
      <c r="AK1084" s="4"/>
      <c r="AL1084" s="4"/>
      <c r="AM1084" s="309">
        <f t="shared" ca="1" si="456"/>
        <v>15.46</v>
      </c>
      <c r="AN1084" s="309">
        <f t="shared" ca="1" si="457"/>
        <v>14.77</v>
      </c>
      <c r="AO1084" s="310">
        <f t="shared" ca="1" si="458"/>
        <v>0.86956521739130221</v>
      </c>
      <c r="AP1084" s="310" t="b">
        <f t="shared" ca="1" si="459"/>
        <v>0</v>
      </c>
      <c r="AQ1084" s="309">
        <f t="shared" ca="1" si="460"/>
        <v>0.45059999999999995</v>
      </c>
      <c r="AR1084" s="205">
        <f t="shared" ca="1" si="443"/>
        <v>14.5694</v>
      </c>
      <c r="AS1084" s="45" t="b">
        <f t="shared" ca="1" si="444"/>
        <v>0</v>
      </c>
      <c r="AT1084">
        <f t="shared" ca="1" si="445"/>
        <v>3</v>
      </c>
      <c r="AU1084" t="b">
        <f t="shared" ca="1" si="461"/>
        <v>0</v>
      </c>
      <c r="AV1084" t="b">
        <f t="shared" ca="1" si="462"/>
        <v>0</v>
      </c>
      <c r="AW1084" s="266" t="b">
        <f t="shared" ca="1" si="463"/>
        <v>0</v>
      </c>
      <c r="AX1084" s="266" t="b">
        <f t="shared" ca="1" si="464"/>
        <v>1</v>
      </c>
      <c r="AY1084" s="266" t="b">
        <f t="shared" ca="1" si="465"/>
        <v>0</v>
      </c>
    </row>
    <row r="1085" spans="1:51" x14ac:dyDescent="0.25">
      <c r="A1085">
        <v>1053</v>
      </c>
      <c r="B1085" s="163">
        <f ca="1">OFFSET(InputPriceData!B$15,CalculationsAndCharts!$A1085+$A$11,0,1,1)</f>
        <v>40485</v>
      </c>
      <c r="C1085" s="3">
        <f ca="1">OFFSET(InputPriceData!G$15,CalculationsAndCharts!$A1085+$A$11,IF($C$7,8,0),1,1)</f>
        <v>315800</v>
      </c>
      <c r="D1085" s="4">
        <f ca="1">OFFSET(InputPriceData!C$15,CalculationsAndCharts!$A1085+$A$11,IF($C$7,8,0),1,1)</f>
        <v>15.04</v>
      </c>
      <c r="E1085" s="4">
        <f ca="1">OFFSET(InputPriceData!D$15,CalculationsAndCharts!$A1085+$A$11,IF($C$7,8,0),1,1)</f>
        <v>15.15</v>
      </c>
      <c r="F1085" s="4">
        <f ca="1">OFFSET(InputPriceData!E$15,CalculationsAndCharts!$A1085+$A$11,IF($C$7,8,0),1,1)</f>
        <v>14.88</v>
      </c>
      <c r="G1085" s="4">
        <f ca="1">OFFSET(InputPriceData!F$15,CalculationsAndCharts!$A1085+$A$11,IF($C$7,8,0),1,1)</f>
        <v>15.14</v>
      </c>
      <c r="H1085" s="128"/>
      <c r="I1085" s="128"/>
      <c r="K1085" s="124"/>
      <c r="L1085" s="279"/>
      <c r="M1085" s="281"/>
      <c r="N1085" s="280"/>
      <c r="O1085" s="4"/>
      <c r="P1085" s="4"/>
      <c r="Q1085" s="3"/>
      <c r="S1085" s="309">
        <f t="shared" ca="1" si="446"/>
        <v>15.49</v>
      </c>
      <c r="T1085" s="309">
        <f t="shared" ca="1" si="447"/>
        <v>14.77</v>
      </c>
      <c r="U1085" s="310">
        <f t="shared" ca="1" si="439"/>
        <v>0.51388888888888984</v>
      </c>
      <c r="V1085" s="310" t="b">
        <f t="shared" ca="1" si="448"/>
        <v>0</v>
      </c>
      <c r="W1085" s="3" t="b">
        <f t="shared" ca="1" si="449"/>
        <v>0</v>
      </c>
      <c r="X1085" s="3" t="str">
        <f t="shared" ca="1" si="450"/>
        <v/>
      </c>
      <c r="Y1085" s="3" t="str">
        <f t="shared" ca="1" si="440"/>
        <v/>
      </c>
      <c r="Z1085" s="3" t="str">
        <f t="shared" ca="1" si="451"/>
        <v/>
      </c>
      <c r="AA1085" s="3" t="str">
        <f t="shared" ca="1" si="452"/>
        <v/>
      </c>
      <c r="AB1085" s="205">
        <f t="shared" ca="1" si="453"/>
        <v>7512</v>
      </c>
      <c r="AC1085" s="205">
        <f t="shared" ca="1" si="454"/>
        <v>116</v>
      </c>
      <c r="AD1085" s="205">
        <f t="shared" ca="1" si="441"/>
        <v>64.758620689655174</v>
      </c>
      <c r="AE1085" s="205">
        <f t="shared" ca="1" si="442"/>
        <v>14.758620689655174</v>
      </c>
      <c r="AF1085" s="205">
        <f t="shared" ca="1" si="455"/>
        <v>2.9517241379310351</v>
      </c>
      <c r="AG1085" s="205"/>
      <c r="AH1085" s="205"/>
      <c r="AI1085" s="205"/>
      <c r="AJ1085" s="205"/>
      <c r="AK1085" s="4"/>
      <c r="AL1085" s="4"/>
      <c r="AM1085" s="309">
        <f t="shared" ca="1" si="456"/>
        <v>15.49</v>
      </c>
      <c r="AN1085" s="309">
        <f t="shared" ca="1" si="457"/>
        <v>14.77</v>
      </c>
      <c r="AO1085" s="310">
        <f t="shared" ca="1" si="458"/>
        <v>0.51388888888888984</v>
      </c>
      <c r="AP1085" s="310" t="b">
        <f t="shared" ca="1" si="459"/>
        <v>0</v>
      </c>
      <c r="AQ1085" s="309">
        <f t="shared" ca="1" si="460"/>
        <v>0.45059999999999995</v>
      </c>
      <c r="AR1085" s="205">
        <f t="shared" ca="1" si="443"/>
        <v>14.5694</v>
      </c>
      <c r="AS1085" s="45" t="b">
        <f t="shared" ca="1" si="444"/>
        <v>0</v>
      </c>
      <c r="AT1085">
        <f t="shared" ca="1" si="445"/>
        <v>2</v>
      </c>
      <c r="AU1085" t="b">
        <f t="shared" ca="1" si="461"/>
        <v>0</v>
      </c>
      <c r="AV1085" t="b">
        <f t="shared" ca="1" si="462"/>
        <v>0</v>
      </c>
      <c r="AW1085" s="266" t="b">
        <f t="shared" ca="1" si="463"/>
        <v>0</v>
      </c>
      <c r="AX1085" s="266" t="b">
        <f t="shared" ca="1" si="464"/>
        <v>1</v>
      </c>
      <c r="AY1085" s="266" t="b">
        <f t="shared" ca="1" si="465"/>
        <v>0</v>
      </c>
    </row>
    <row r="1086" spans="1:51" x14ac:dyDescent="0.25">
      <c r="A1086">
        <v>1054</v>
      </c>
      <c r="B1086" s="163">
        <f ca="1">OFFSET(InputPriceData!B$15,CalculationsAndCharts!$A1086+$A$11,0,1,1)</f>
        <v>40484</v>
      </c>
      <c r="C1086" s="3">
        <f ca="1">OFFSET(InputPriceData!G$15,CalculationsAndCharts!$A1086+$A$11,IF($C$7,8,0),1,1)</f>
        <v>337900</v>
      </c>
      <c r="D1086" s="4">
        <f ca="1">OFFSET(InputPriceData!C$15,CalculationsAndCharts!$A1086+$A$11,IF($C$7,8,0),1,1)</f>
        <v>15.02</v>
      </c>
      <c r="E1086" s="4">
        <f ca="1">OFFSET(InputPriceData!D$15,CalculationsAndCharts!$A1086+$A$11,IF($C$7,8,0),1,1)</f>
        <v>15.05</v>
      </c>
      <c r="F1086" s="4">
        <f ca="1">OFFSET(InputPriceData!E$15,CalculationsAndCharts!$A1086+$A$11,IF($C$7,8,0),1,1)</f>
        <v>14.76</v>
      </c>
      <c r="G1086" s="4">
        <f ca="1">OFFSET(InputPriceData!F$15,CalculationsAndCharts!$A1086+$A$11,IF($C$7,8,0),1,1)</f>
        <v>15.01</v>
      </c>
      <c r="H1086" s="128"/>
      <c r="I1086" s="128"/>
      <c r="K1086" s="124"/>
      <c r="L1086" s="279"/>
      <c r="M1086" s="281"/>
      <c r="N1086" s="280"/>
      <c r="O1086" s="4"/>
      <c r="P1086" s="4"/>
      <c r="Q1086" s="3"/>
      <c r="S1086" s="309">
        <f t="shared" ca="1" si="446"/>
        <v>15.49</v>
      </c>
      <c r="T1086" s="309">
        <f t="shared" ca="1" si="447"/>
        <v>14.77</v>
      </c>
      <c r="U1086" s="310">
        <f t="shared" ca="1" si="439"/>
        <v>0.33333333333333331</v>
      </c>
      <c r="V1086" s="310" t="b">
        <f t="shared" ca="1" si="448"/>
        <v>0</v>
      </c>
      <c r="W1086" s="3" t="b">
        <f t="shared" ca="1" si="449"/>
        <v>0</v>
      </c>
      <c r="X1086" s="3" t="str">
        <f t="shared" ca="1" si="450"/>
        <v/>
      </c>
      <c r="Y1086" s="3" t="str">
        <f t="shared" ca="1" si="440"/>
        <v/>
      </c>
      <c r="Z1086" s="3" t="str">
        <f t="shared" ca="1" si="451"/>
        <v/>
      </c>
      <c r="AA1086" s="3" t="str">
        <f t="shared" ca="1" si="452"/>
        <v/>
      </c>
      <c r="AB1086" s="205">
        <f t="shared" ca="1" si="453"/>
        <v>7512</v>
      </c>
      <c r="AC1086" s="205">
        <f t="shared" ca="1" si="454"/>
        <v>116</v>
      </c>
      <c r="AD1086" s="205">
        <f t="shared" ca="1" si="441"/>
        <v>64.758620689655174</v>
      </c>
      <c r="AE1086" s="205">
        <f t="shared" ca="1" si="442"/>
        <v>14.758620689655174</v>
      </c>
      <c r="AF1086" s="205">
        <f t="shared" ca="1" si="455"/>
        <v>2.9517241379310351</v>
      </c>
      <c r="AG1086" s="205"/>
      <c r="AH1086" s="205"/>
      <c r="AI1086" s="205"/>
      <c r="AJ1086" s="205"/>
      <c r="AK1086" s="4"/>
      <c r="AL1086" s="4"/>
      <c r="AM1086" s="309">
        <f t="shared" ca="1" si="456"/>
        <v>15.49</v>
      </c>
      <c r="AN1086" s="309">
        <f t="shared" ca="1" si="457"/>
        <v>14.77</v>
      </c>
      <c r="AO1086" s="310">
        <f t="shared" ca="1" si="458"/>
        <v>0.33333333333333331</v>
      </c>
      <c r="AP1086" s="310" t="b">
        <f t="shared" ca="1" si="459"/>
        <v>0</v>
      </c>
      <c r="AQ1086" s="309">
        <f t="shared" ca="1" si="460"/>
        <v>0.45059999999999995</v>
      </c>
      <c r="AR1086" s="205">
        <f t="shared" ca="1" si="443"/>
        <v>14.5694</v>
      </c>
      <c r="AS1086" s="45" t="b">
        <f t="shared" ca="1" si="444"/>
        <v>0</v>
      </c>
      <c r="AT1086">
        <f t="shared" ca="1" si="445"/>
        <v>1</v>
      </c>
      <c r="AU1086" t="b">
        <f t="shared" ca="1" si="461"/>
        <v>0</v>
      </c>
      <c r="AV1086" t="b">
        <f t="shared" ca="1" si="462"/>
        <v>0</v>
      </c>
      <c r="AW1086" s="266" t="b">
        <f t="shared" ca="1" si="463"/>
        <v>1</v>
      </c>
      <c r="AX1086" s="266" t="b">
        <f t="shared" ca="1" si="464"/>
        <v>1</v>
      </c>
      <c r="AY1086" s="266" t="b">
        <f t="shared" ca="1" si="465"/>
        <v>0</v>
      </c>
    </row>
    <row r="1087" spans="1:51" x14ac:dyDescent="0.25">
      <c r="A1087">
        <v>1055</v>
      </c>
      <c r="B1087" s="163">
        <f ca="1">OFFSET(InputPriceData!B$15,CalculationsAndCharts!$A1087+$A$11,0,1,1)</f>
        <v>40483</v>
      </c>
      <c r="C1087" s="3">
        <f ca="1">OFFSET(InputPriceData!G$15,CalculationsAndCharts!$A1087+$A$11,IF($C$7,8,0),1,1)</f>
        <v>287300</v>
      </c>
      <c r="D1087" s="4">
        <f ca="1">OFFSET(InputPriceData!C$15,CalculationsAndCharts!$A1087+$A$11,IF($C$7,8,0),1,1)</f>
        <v>14.92</v>
      </c>
      <c r="E1087" s="4">
        <f ca="1">OFFSET(InputPriceData!D$15,CalculationsAndCharts!$A1087+$A$11,IF($C$7,8,0),1,1)</f>
        <v>15.07</v>
      </c>
      <c r="F1087" s="4">
        <f ca="1">OFFSET(InputPriceData!E$15,CalculationsAndCharts!$A1087+$A$11,IF($C$7,8,0),1,1)</f>
        <v>14.7</v>
      </c>
      <c r="G1087" s="4">
        <f ca="1">OFFSET(InputPriceData!F$15,CalculationsAndCharts!$A1087+$A$11,IF($C$7,8,0),1,1)</f>
        <v>14.84</v>
      </c>
      <c r="H1087" s="128"/>
      <c r="I1087" s="128"/>
      <c r="K1087" s="124"/>
      <c r="L1087" s="279"/>
      <c r="M1087" s="281"/>
      <c r="N1087" s="280"/>
      <c r="O1087" s="4"/>
      <c r="P1087" s="4"/>
      <c r="Q1087" s="3"/>
      <c r="S1087" s="309">
        <f t="shared" ca="1" si="446"/>
        <v>15.49</v>
      </c>
      <c r="T1087" s="309">
        <f t="shared" ca="1" si="447"/>
        <v>14.77</v>
      </c>
      <c r="U1087" s="310">
        <f t="shared" ca="1" si="439"/>
        <v>9.7222222222222529E-2</v>
      </c>
      <c r="V1087" s="310" t="b">
        <f t="shared" ca="1" si="448"/>
        <v>1</v>
      </c>
      <c r="W1087" s="3" t="b">
        <f t="shared" ca="1" si="449"/>
        <v>0</v>
      </c>
      <c r="X1087" s="3" t="str">
        <f t="shared" ca="1" si="450"/>
        <v/>
      </c>
      <c r="Y1087" s="3" t="str">
        <f t="shared" ca="1" si="440"/>
        <v/>
      </c>
      <c r="Z1087" s="3" t="str">
        <f t="shared" ca="1" si="451"/>
        <v/>
      </c>
      <c r="AA1087" s="3" t="str">
        <f t="shared" ca="1" si="452"/>
        <v/>
      </c>
      <c r="AB1087" s="205">
        <f t="shared" ca="1" si="453"/>
        <v>7512</v>
      </c>
      <c r="AC1087" s="205">
        <f t="shared" ca="1" si="454"/>
        <v>116</v>
      </c>
      <c r="AD1087" s="205">
        <f t="shared" ca="1" si="441"/>
        <v>64.758620689655174</v>
      </c>
      <c r="AE1087" s="205">
        <f t="shared" ca="1" si="442"/>
        <v>14.758620689655174</v>
      </c>
      <c r="AF1087" s="205">
        <f t="shared" ca="1" si="455"/>
        <v>2.9517241379310351</v>
      </c>
      <c r="AG1087" s="205"/>
      <c r="AH1087" s="205"/>
      <c r="AI1087" s="205"/>
      <c r="AJ1087" s="205"/>
      <c r="AK1087" s="4"/>
      <c r="AL1087" s="4"/>
      <c r="AM1087" s="309">
        <f t="shared" ca="1" si="456"/>
        <v>15.49</v>
      </c>
      <c r="AN1087" s="309">
        <f t="shared" ca="1" si="457"/>
        <v>14.77</v>
      </c>
      <c r="AO1087" s="310">
        <f t="shared" ca="1" si="458"/>
        <v>9.7222222222222529E-2</v>
      </c>
      <c r="AP1087" s="310" t="b">
        <f t="shared" ca="1" si="459"/>
        <v>1</v>
      </c>
      <c r="AQ1087" s="309">
        <f t="shared" ca="1" si="460"/>
        <v>0</v>
      </c>
      <c r="AR1087" s="205">
        <f t="shared" ca="1" si="443"/>
        <v>0</v>
      </c>
      <c r="AS1087" s="45" t="b">
        <f t="shared" ca="1" si="444"/>
        <v>0</v>
      </c>
      <c r="AT1087">
        <f t="shared" ca="1" si="445"/>
        <v>0</v>
      </c>
      <c r="AU1087" t="b">
        <f t="shared" ca="1" si="461"/>
        <v>0</v>
      </c>
      <c r="AV1087" t="b">
        <f t="shared" ca="1" si="462"/>
        <v>0</v>
      </c>
      <c r="AW1087" s="266" t="b">
        <f t="shared" ca="1" si="463"/>
        <v>0</v>
      </c>
      <c r="AX1087" s="266" t="b">
        <f t="shared" ca="1" si="464"/>
        <v>0</v>
      </c>
      <c r="AY1087" s="266" t="b">
        <f t="shared" ca="1" si="465"/>
        <v>0</v>
      </c>
    </row>
    <row r="1088" spans="1:51" x14ac:dyDescent="0.25">
      <c r="A1088">
        <v>1056</v>
      </c>
      <c r="B1088" s="163">
        <f ca="1">OFFSET(InputPriceData!B$15,CalculationsAndCharts!$A1088+$A$11,0,1,1)</f>
        <v>40480</v>
      </c>
      <c r="C1088" s="3">
        <f ca="1">OFFSET(InputPriceData!G$15,CalculationsAndCharts!$A1088+$A$11,IF($C$7,8,0),1,1)</f>
        <v>280400</v>
      </c>
      <c r="D1088" s="4">
        <f ca="1">OFFSET(InputPriceData!C$15,CalculationsAndCharts!$A1088+$A$11,IF($C$7,8,0),1,1)</f>
        <v>14.87</v>
      </c>
      <c r="E1088" s="4">
        <f ca="1">OFFSET(InputPriceData!D$15,CalculationsAndCharts!$A1088+$A$11,IF($C$7,8,0),1,1)</f>
        <v>15.05</v>
      </c>
      <c r="F1088" s="4">
        <f ca="1">OFFSET(InputPriceData!E$15,CalculationsAndCharts!$A1088+$A$11,IF($C$7,8,0),1,1)</f>
        <v>14.75</v>
      </c>
      <c r="G1088" s="4">
        <f ca="1">OFFSET(InputPriceData!F$15,CalculationsAndCharts!$A1088+$A$11,IF($C$7,8,0),1,1)</f>
        <v>14.91</v>
      </c>
      <c r="H1088" s="128"/>
      <c r="I1088" s="128"/>
      <c r="K1088" s="124"/>
      <c r="L1088" s="279"/>
      <c r="M1088" s="281"/>
      <c r="N1088" s="280"/>
      <c r="O1088" s="4"/>
      <c r="P1088" s="4"/>
      <c r="Q1088" s="3"/>
      <c r="S1088" s="309">
        <f t="shared" ca="1" si="446"/>
        <v>15.49</v>
      </c>
      <c r="T1088" s="309">
        <f t="shared" ca="1" si="447"/>
        <v>14.77</v>
      </c>
      <c r="U1088" s="310">
        <f t="shared" ca="1" si="439"/>
        <v>0.19444444444444506</v>
      </c>
      <c r="V1088" s="310" t="b">
        <f t="shared" ca="1" si="448"/>
        <v>0</v>
      </c>
      <c r="W1088" s="3" t="b">
        <f t="shared" ca="1" si="449"/>
        <v>0</v>
      </c>
      <c r="X1088" s="3" t="str">
        <f t="shared" ca="1" si="450"/>
        <v/>
      </c>
      <c r="Y1088" s="3" t="str">
        <f t="shared" ca="1" si="440"/>
        <v/>
      </c>
      <c r="Z1088" s="3" t="str">
        <f t="shared" ca="1" si="451"/>
        <v/>
      </c>
      <c r="AA1088" s="3" t="str">
        <f t="shared" ca="1" si="452"/>
        <v/>
      </c>
      <c r="AB1088" s="205">
        <f t="shared" ca="1" si="453"/>
        <v>7512</v>
      </c>
      <c r="AC1088" s="205">
        <f t="shared" ca="1" si="454"/>
        <v>116</v>
      </c>
      <c r="AD1088" s="205">
        <f t="shared" ca="1" si="441"/>
        <v>64.758620689655174</v>
      </c>
      <c r="AE1088" s="205">
        <f t="shared" ca="1" si="442"/>
        <v>14.758620689655174</v>
      </c>
      <c r="AF1088" s="205">
        <f t="shared" ca="1" si="455"/>
        <v>2.9517241379310351</v>
      </c>
      <c r="AG1088" s="205"/>
      <c r="AH1088" s="205"/>
      <c r="AI1088" s="205"/>
      <c r="AJ1088" s="205"/>
      <c r="AK1088" s="4"/>
      <c r="AL1088" s="4"/>
      <c r="AM1088" s="309">
        <f t="shared" ca="1" si="456"/>
        <v>15.49</v>
      </c>
      <c r="AN1088" s="309">
        <f t="shared" ca="1" si="457"/>
        <v>14.77</v>
      </c>
      <c r="AO1088" s="310">
        <f t="shared" ca="1" si="458"/>
        <v>0.19444444444444506</v>
      </c>
      <c r="AP1088" s="310" t="b">
        <f t="shared" ca="1" si="459"/>
        <v>0</v>
      </c>
      <c r="AQ1088" s="309">
        <f t="shared" ca="1" si="460"/>
        <v>0</v>
      </c>
      <c r="AR1088" s="205">
        <f t="shared" ca="1" si="443"/>
        <v>0</v>
      </c>
      <c r="AS1088" s="45" t="b">
        <f t="shared" ca="1" si="444"/>
        <v>0</v>
      </c>
      <c r="AT1088">
        <f t="shared" ca="1" si="445"/>
        <v>0</v>
      </c>
      <c r="AU1088" t="b">
        <f t="shared" ca="1" si="461"/>
        <v>0</v>
      </c>
      <c r="AV1088" t="b">
        <f t="shared" ca="1" si="462"/>
        <v>0</v>
      </c>
      <c r="AW1088" s="266" t="b">
        <f t="shared" ca="1" si="463"/>
        <v>0</v>
      </c>
      <c r="AX1088" s="266" t="b">
        <f t="shared" ca="1" si="464"/>
        <v>0</v>
      </c>
      <c r="AY1088" s="266" t="b">
        <f t="shared" ca="1" si="465"/>
        <v>0</v>
      </c>
    </row>
    <row r="1089" spans="1:51" x14ac:dyDescent="0.25">
      <c r="A1089">
        <v>1057</v>
      </c>
      <c r="B1089" s="163">
        <f ca="1">OFFSET(InputPriceData!B$15,CalculationsAndCharts!$A1089+$A$11,0,1,1)</f>
        <v>40479</v>
      </c>
      <c r="C1089" s="3">
        <f ca="1">OFFSET(InputPriceData!G$15,CalculationsAndCharts!$A1089+$A$11,IF($C$7,8,0),1,1)</f>
        <v>249400</v>
      </c>
      <c r="D1089" s="4">
        <f ca="1">OFFSET(InputPriceData!C$15,CalculationsAndCharts!$A1089+$A$11,IF($C$7,8,0),1,1)</f>
        <v>15.16</v>
      </c>
      <c r="E1089" s="4">
        <f ca="1">OFFSET(InputPriceData!D$15,CalculationsAndCharts!$A1089+$A$11,IF($C$7,8,0),1,1)</f>
        <v>15.16</v>
      </c>
      <c r="F1089" s="4">
        <f ca="1">OFFSET(InputPriceData!E$15,CalculationsAndCharts!$A1089+$A$11,IF($C$7,8,0),1,1)</f>
        <v>14.84</v>
      </c>
      <c r="G1089" s="4">
        <f ca="1">OFFSET(InputPriceData!F$15,CalculationsAndCharts!$A1089+$A$11,IF($C$7,8,0),1,1)</f>
        <v>14.93</v>
      </c>
      <c r="H1089" s="128"/>
      <c r="I1089" s="128"/>
      <c r="K1089" s="124"/>
      <c r="L1089" s="279"/>
      <c r="M1089" s="281"/>
      <c r="N1089" s="280"/>
      <c r="O1089" s="4"/>
      <c r="P1089" s="4"/>
      <c r="Q1089" s="3"/>
      <c r="S1089" s="309">
        <f t="shared" ca="1" si="446"/>
        <v>15.49</v>
      </c>
      <c r="T1089" s="309">
        <f t="shared" ca="1" si="447"/>
        <v>14.77</v>
      </c>
      <c r="U1089" s="310">
        <f t="shared" ca="1" si="439"/>
        <v>0.22222222222222221</v>
      </c>
      <c r="V1089" s="310" t="b">
        <f t="shared" ca="1" si="448"/>
        <v>0</v>
      </c>
      <c r="W1089" s="3" t="b">
        <f t="shared" ca="1" si="449"/>
        <v>0</v>
      </c>
      <c r="X1089" s="3" t="str">
        <f t="shared" ca="1" si="450"/>
        <v/>
      </c>
      <c r="Y1089" s="3" t="str">
        <f t="shared" ca="1" si="440"/>
        <v/>
      </c>
      <c r="Z1089" s="3" t="str">
        <f t="shared" ca="1" si="451"/>
        <v/>
      </c>
      <c r="AA1089" s="3" t="str">
        <f t="shared" ca="1" si="452"/>
        <v/>
      </c>
      <c r="AB1089" s="205">
        <f t="shared" ca="1" si="453"/>
        <v>7512</v>
      </c>
      <c r="AC1089" s="205">
        <f t="shared" ca="1" si="454"/>
        <v>116</v>
      </c>
      <c r="AD1089" s="205">
        <f t="shared" ca="1" si="441"/>
        <v>64.758620689655174</v>
      </c>
      <c r="AE1089" s="205">
        <f t="shared" ca="1" si="442"/>
        <v>14.758620689655174</v>
      </c>
      <c r="AF1089" s="205">
        <f t="shared" ca="1" si="455"/>
        <v>2.9517241379310351</v>
      </c>
      <c r="AG1089" s="205"/>
      <c r="AH1089" s="205"/>
      <c r="AI1089" s="205"/>
      <c r="AJ1089" s="205"/>
      <c r="AK1089" s="4"/>
      <c r="AL1089" s="4"/>
      <c r="AM1089" s="309">
        <f t="shared" ca="1" si="456"/>
        <v>15.49</v>
      </c>
      <c r="AN1089" s="309">
        <f t="shared" ca="1" si="457"/>
        <v>14.77</v>
      </c>
      <c r="AO1089" s="310">
        <f t="shared" ca="1" si="458"/>
        <v>0.22222222222222221</v>
      </c>
      <c r="AP1089" s="310" t="b">
        <f t="shared" ca="1" si="459"/>
        <v>0</v>
      </c>
      <c r="AQ1089" s="309">
        <f t="shared" ca="1" si="460"/>
        <v>0</v>
      </c>
      <c r="AR1089" s="205">
        <f t="shared" ca="1" si="443"/>
        <v>0</v>
      </c>
      <c r="AS1089" s="45" t="b">
        <f t="shared" ca="1" si="444"/>
        <v>0</v>
      </c>
      <c r="AT1089">
        <f t="shared" ca="1" si="445"/>
        <v>0</v>
      </c>
      <c r="AU1089" t="b">
        <f t="shared" ca="1" si="461"/>
        <v>0</v>
      </c>
      <c r="AV1089" t="b">
        <f t="shared" ca="1" si="462"/>
        <v>0</v>
      </c>
      <c r="AW1089" s="266" t="b">
        <f t="shared" ca="1" si="463"/>
        <v>0</v>
      </c>
      <c r="AX1089" s="266" t="b">
        <f t="shared" ca="1" si="464"/>
        <v>0</v>
      </c>
      <c r="AY1089" s="266" t="b">
        <f t="shared" ca="1" si="465"/>
        <v>0</v>
      </c>
    </row>
    <row r="1090" spans="1:51" x14ac:dyDescent="0.25">
      <c r="A1090">
        <v>1058</v>
      </c>
      <c r="B1090" s="163">
        <f ca="1">OFFSET(InputPriceData!B$15,CalculationsAndCharts!$A1090+$A$11,0,1,1)</f>
        <v>40478</v>
      </c>
      <c r="C1090" s="3">
        <f ca="1">OFFSET(InputPriceData!G$15,CalculationsAndCharts!$A1090+$A$11,IF($C$7,8,0),1,1)</f>
        <v>287800</v>
      </c>
      <c r="D1090" s="4">
        <f ca="1">OFFSET(InputPriceData!C$15,CalculationsAndCharts!$A1090+$A$11,IF($C$7,8,0),1,1)</f>
        <v>15.11</v>
      </c>
      <c r="E1090" s="4">
        <f ca="1">OFFSET(InputPriceData!D$15,CalculationsAndCharts!$A1090+$A$11,IF($C$7,8,0),1,1)</f>
        <v>15.11</v>
      </c>
      <c r="F1090" s="4">
        <f ca="1">OFFSET(InputPriceData!E$15,CalculationsAndCharts!$A1090+$A$11,IF($C$7,8,0),1,1)</f>
        <v>14.95</v>
      </c>
      <c r="G1090" s="4">
        <f ca="1">OFFSET(InputPriceData!F$15,CalculationsAndCharts!$A1090+$A$11,IF($C$7,8,0),1,1)</f>
        <v>15.07</v>
      </c>
      <c r="H1090" s="128"/>
      <c r="I1090" s="128"/>
      <c r="K1090" s="124"/>
      <c r="L1090" s="279"/>
      <c r="M1090" s="281"/>
      <c r="N1090" s="280"/>
      <c r="O1090" s="4"/>
      <c r="P1090" s="4"/>
      <c r="Q1090" s="3"/>
      <c r="S1090" s="309">
        <f t="shared" ca="1" si="446"/>
        <v>15.49</v>
      </c>
      <c r="T1090" s="309">
        <f t="shared" ca="1" si="447"/>
        <v>14.43</v>
      </c>
      <c r="U1090" s="310">
        <f t="shared" ca="1" si="439"/>
        <v>0.60377358490566058</v>
      </c>
      <c r="V1090" s="310" t="b">
        <f t="shared" ca="1" si="448"/>
        <v>0</v>
      </c>
      <c r="W1090" s="3" t="b">
        <f t="shared" ca="1" si="449"/>
        <v>1</v>
      </c>
      <c r="X1090" s="3">
        <f t="shared" ca="1" si="450"/>
        <v>14.43</v>
      </c>
      <c r="Y1090" s="3">
        <f t="shared" ca="1" si="440"/>
        <v>4.4352044352044393</v>
      </c>
      <c r="Z1090" s="3">
        <f t="shared" ca="1" si="451"/>
        <v>4.4352044352044393</v>
      </c>
      <c r="AA1090" s="3">
        <f t="shared" ca="1" si="452"/>
        <v>72</v>
      </c>
      <c r="AB1090" s="205">
        <f t="shared" ca="1" si="453"/>
        <v>7512</v>
      </c>
      <c r="AC1090" s="205">
        <f t="shared" ca="1" si="454"/>
        <v>116</v>
      </c>
      <c r="AD1090" s="205">
        <f t="shared" ca="1" si="441"/>
        <v>64.758620689655174</v>
      </c>
      <c r="AE1090" s="205">
        <f t="shared" ca="1" si="442"/>
        <v>14.758620689655174</v>
      </c>
      <c r="AF1090" s="205">
        <f t="shared" ca="1" si="455"/>
        <v>2.9517241379310351</v>
      </c>
      <c r="AG1090" s="205"/>
      <c r="AH1090" s="205"/>
      <c r="AI1090" s="205"/>
      <c r="AJ1090" s="205"/>
      <c r="AK1090" s="4"/>
      <c r="AL1090" s="4"/>
      <c r="AM1090" s="309">
        <f t="shared" ca="1" si="456"/>
        <v>15.49</v>
      </c>
      <c r="AN1090" s="309">
        <f t="shared" ca="1" si="457"/>
        <v>14.77</v>
      </c>
      <c r="AO1090" s="310">
        <f t="shared" ca="1" si="458"/>
        <v>0.4166666666666673</v>
      </c>
      <c r="AP1090" s="310" t="b">
        <f t="shared" ca="1" si="459"/>
        <v>0</v>
      </c>
      <c r="AQ1090" s="309">
        <f t="shared" ca="1" si="460"/>
        <v>0</v>
      </c>
      <c r="AR1090" s="205">
        <f t="shared" ca="1" si="443"/>
        <v>0</v>
      </c>
      <c r="AS1090" s="45" t="b">
        <f t="shared" ca="1" si="444"/>
        <v>0</v>
      </c>
      <c r="AT1090">
        <f t="shared" ca="1" si="445"/>
        <v>0</v>
      </c>
      <c r="AU1090" t="b">
        <f t="shared" ca="1" si="461"/>
        <v>0</v>
      </c>
      <c r="AV1090" t="b">
        <f t="shared" ca="1" si="462"/>
        <v>0</v>
      </c>
      <c r="AW1090" s="266" t="b">
        <f t="shared" ca="1" si="463"/>
        <v>0</v>
      </c>
      <c r="AX1090" s="266" t="b">
        <f t="shared" ca="1" si="464"/>
        <v>0</v>
      </c>
      <c r="AY1090" s="266" t="b">
        <f t="shared" ca="1" si="465"/>
        <v>0</v>
      </c>
    </row>
    <row r="1091" spans="1:51" x14ac:dyDescent="0.25">
      <c r="A1091">
        <v>1059</v>
      </c>
      <c r="B1091" s="163">
        <f ca="1">OFFSET(InputPriceData!B$15,CalculationsAndCharts!$A1091+$A$11,0,1,1)</f>
        <v>40477</v>
      </c>
      <c r="C1091" s="3">
        <f ca="1">OFFSET(InputPriceData!G$15,CalculationsAndCharts!$A1091+$A$11,IF($C$7,8,0),1,1)</f>
        <v>354800</v>
      </c>
      <c r="D1091" s="4">
        <f ca="1">OFFSET(InputPriceData!C$15,CalculationsAndCharts!$A1091+$A$11,IF($C$7,8,0),1,1)</f>
        <v>14.93</v>
      </c>
      <c r="E1091" s="4">
        <f ca="1">OFFSET(InputPriceData!D$15,CalculationsAndCharts!$A1091+$A$11,IF($C$7,8,0),1,1)</f>
        <v>15.18</v>
      </c>
      <c r="F1091" s="4">
        <f ca="1">OFFSET(InputPriceData!E$15,CalculationsAndCharts!$A1091+$A$11,IF($C$7,8,0),1,1)</f>
        <v>14.83</v>
      </c>
      <c r="G1091" s="4">
        <f ca="1">OFFSET(InputPriceData!F$15,CalculationsAndCharts!$A1091+$A$11,IF($C$7,8,0),1,1)</f>
        <v>15.16</v>
      </c>
      <c r="H1091" s="128"/>
      <c r="I1091" s="128"/>
      <c r="K1091" s="124"/>
      <c r="L1091" s="279"/>
      <c r="M1091" s="281"/>
      <c r="N1091" s="280"/>
      <c r="O1091" s="4"/>
      <c r="P1091" s="4"/>
      <c r="Q1091" s="3"/>
      <c r="S1091" s="309">
        <f t="shared" ca="1" si="446"/>
        <v>15.49</v>
      </c>
      <c r="T1091" s="309">
        <f t="shared" ca="1" si="447"/>
        <v>14.43</v>
      </c>
      <c r="U1091" s="310">
        <f t="shared" ca="1" si="439"/>
        <v>0.68867924528301894</v>
      </c>
      <c r="V1091" s="310" t="b">
        <f t="shared" ca="1" si="448"/>
        <v>0</v>
      </c>
      <c r="W1091" s="3" t="b">
        <f t="shared" ca="1" si="449"/>
        <v>0</v>
      </c>
      <c r="X1091" s="3" t="str">
        <f t="shared" ca="1" si="450"/>
        <v/>
      </c>
      <c r="Y1091" s="3" t="str">
        <f t="shared" ca="1" si="440"/>
        <v/>
      </c>
      <c r="Z1091" s="3" t="str">
        <f t="shared" ca="1" si="451"/>
        <v/>
      </c>
      <c r="AA1091" s="3" t="str">
        <f t="shared" ca="1" si="452"/>
        <v/>
      </c>
      <c r="AB1091" s="205">
        <f t="shared" ca="1" si="453"/>
        <v>7440</v>
      </c>
      <c r="AC1091" s="205">
        <f t="shared" ca="1" si="454"/>
        <v>115</v>
      </c>
      <c r="AD1091" s="205">
        <f t="shared" ca="1" si="441"/>
        <v>64.695652173913047</v>
      </c>
      <c r="AE1091" s="205">
        <f t="shared" ca="1" si="442"/>
        <v>14.695652173913047</v>
      </c>
      <c r="AF1091" s="205">
        <f t="shared" ca="1" si="455"/>
        <v>2.9391304347826095</v>
      </c>
      <c r="AG1091" s="205"/>
      <c r="AH1091" s="205"/>
      <c r="AI1091" s="205"/>
      <c r="AJ1091" s="205"/>
      <c r="AK1091" s="4"/>
      <c r="AL1091" s="4"/>
      <c r="AM1091" s="309">
        <f t="shared" ca="1" si="456"/>
        <v>15.49</v>
      </c>
      <c r="AN1091" s="309">
        <f t="shared" ca="1" si="457"/>
        <v>14.77</v>
      </c>
      <c r="AO1091" s="310">
        <f t="shared" ca="1" si="458"/>
        <v>0.54166666666666696</v>
      </c>
      <c r="AP1091" s="310" t="b">
        <f t="shared" ca="1" si="459"/>
        <v>0</v>
      </c>
      <c r="AQ1091" s="309">
        <f t="shared" ca="1" si="460"/>
        <v>0</v>
      </c>
      <c r="AR1091" s="205">
        <f t="shared" ca="1" si="443"/>
        <v>0</v>
      </c>
      <c r="AS1091" s="45" t="b">
        <f t="shared" ca="1" si="444"/>
        <v>0</v>
      </c>
      <c r="AT1091">
        <f t="shared" ca="1" si="445"/>
        <v>0</v>
      </c>
      <c r="AU1091" t="b">
        <f t="shared" ca="1" si="461"/>
        <v>0</v>
      </c>
      <c r="AV1091" t="b">
        <f t="shared" ca="1" si="462"/>
        <v>0</v>
      </c>
      <c r="AW1091" s="266" t="b">
        <f t="shared" ca="1" si="463"/>
        <v>0</v>
      </c>
      <c r="AX1091" s="266" t="b">
        <f t="shared" ca="1" si="464"/>
        <v>0</v>
      </c>
      <c r="AY1091" s="266" t="b">
        <f t="shared" ca="1" si="465"/>
        <v>0</v>
      </c>
    </row>
    <row r="1092" spans="1:51" x14ac:dyDescent="0.25">
      <c r="A1092">
        <v>1060</v>
      </c>
      <c r="B1092" s="163">
        <f ca="1">OFFSET(InputPriceData!B$15,CalculationsAndCharts!$A1092+$A$11,0,1,1)</f>
        <v>40476</v>
      </c>
      <c r="C1092" s="3">
        <f ca="1">OFFSET(InputPriceData!G$15,CalculationsAndCharts!$A1092+$A$11,IF($C$7,8,0),1,1)</f>
        <v>334600</v>
      </c>
      <c r="D1092" s="4">
        <f ca="1">OFFSET(InputPriceData!C$15,CalculationsAndCharts!$A1092+$A$11,IF($C$7,8,0),1,1)</f>
        <v>15.02</v>
      </c>
      <c r="E1092" s="4">
        <f ca="1">OFFSET(InputPriceData!D$15,CalculationsAndCharts!$A1092+$A$11,IF($C$7,8,0),1,1)</f>
        <v>15.11</v>
      </c>
      <c r="F1092" s="4">
        <f ca="1">OFFSET(InputPriceData!E$15,CalculationsAndCharts!$A1092+$A$11,IF($C$7,8,0),1,1)</f>
        <v>14.99</v>
      </c>
      <c r="G1092" s="4">
        <f ca="1">OFFSET(InputPriceData!F$15,CalculationsAndCharts!$A1092+$A$11,IF($C$7,8,0),1,1)</f>
        <v>15.05</v>
      </c>
      <c r="H1092" s="128"/>
      <c r="I1092" s="128"/>
      <c r="K1092" s="124"/>
      <c r="L1092" s="279"/>
      <c r="M1092" s="281"/>
      <c r="N1092" s="280"/>
      <c r="O1092" s="4"/>
      <c r="P1092" s="4"/>
      <c r="Q1092" s="3"/>
      <c r="S1092" s="309">
        <f t="shared" ca="1" si="446"/>
        <v>15.49</v>
      </c>
      <c r="T1092" s="309">
        <f t="shared" ca="1" si="447"/>
        <v>14.43</v>
      </c>
      <c r="U1092" s="310">
        <f t="shared" ca="1" si="439"/>
        <v>0.58490566037735914</v>
      </c>
      <c r="V1092" s="310" t="b">
        <f t="shared" ca="1" si="448"/>
        <v>0</v>
      </c>
      <c r="W1092" s="3" t="b">
        <f t="shared" ca="1" si="449"/>
        <v>0</v>
      </c>
      <c r="X1092" s="3" t="str">
        <f t="shared" ca="1" si="450"/>
        <v/>
      </c>
      <c r="Y1092" s="3" t="str">
        <f t="shared" ca="1" si="440"/>
        <v/>
      </c>
      <c r="Z1092" s="3" t="str">
        <f t="shared" ca="1" si="451"/>
        <v/>
      </c>
      <c r="AA1092" s="3" t="str">
        <f t="shared" ca="1" si="452"/>
        <v/>
      </c>
      <c r="AB1092" s="205">
        <f t="shared" ca="1" si="453"/>
        <v>7440</v>
      </c>
      <c r="AC1092" s="205">
        <f t="shared" ca="1" si="454"/>
        <v>115</v>
      </c>
      <c r="AD1092" s="205">
        <f t="shared" ca="1" si="441"/>
        <v>64.695652173913047</v>
      </c>
      <c r="AE1092" s="205">
        <f t="shared" ca="1" si="442"/>
        <v>14.695652173913047</v>
      </c>
      <c r="AF1092" s="205">
        <f t="shared" ca="1" si="455"/>
        <v>2.9391304347826095</v>
      </c>
      <c r="AG1092" s="205"/>
      <c r="AH1092" s="205"/>
      <c r="AI1092" s="205"/>
      <c r="AJ1092" s="205"/>
      <c r="AK1092" s="4"/>
      <c r="AL1092" s="4"/>
      <c r="AM1092" s="309">
        <f t="shared" ca="1" si="456"/>
        <v>15.49</v>
      </c>
      <c r="AN1092" s="309">
        <f t="shared" ca="1" si="457"/>
        <v>14.43</v>
      </c>
      <c r="AO1092" s="310">
        <f t="shared" ca="1" si="458"/>
        <v>0.58490566037735914</v>
      </c>
      <c r="AP1092" s="310" t="b">
        <f t="shared" ca="1" si="459"/>
        <v>0</v>
      </c>
      <c r="AQ1092" s="309">
        <f t="shared" ca="1" si="460"/>
        <v>0</v>
      </c>
      <c r="AR1092" s="205">
        <f t="shared" ca="1" si="443"/>
        <v>0</v>
      </c>
      <c r="AS1092" s="45" t="b">
        <f t="shared" ca="1" si="444"/>
        <v>0</v>
      </c>
      <c r="AT1092">
        <f t="shared" ca="1" si="445"/>
        <v>0</v>
      </c>
      <c r="AU1092" t="b">
        <f t="shared" ca="1" si="461"/>
        <v>0</v>
      </c>
      <c r="AV1092" t="b">
        <f t="shared" ca="1" si="462"/>
        <v>0</v>
      </c>
      <c r="AW1092" s="266" t="b">
        <f t="shared" ca="1" si="463"/>
        <v>0</v>
      </c>
      <c r="AX1092" s="266" t="b">
        <f t="shared" ca="1" si="464"/>
        <v>0</v>
      </c>
      <c r="AY1092" s="266" t="b">
        <f t="shared" ca="1" si="465"/>
        <v>0</v>
      </c>
    </row>
    <row r="1093" spans="1:51" x14ac:dyDescent="0.25">
      <c r="A1093">
        <v>1061</v>
      </c>
      <c r="B1093" s="163">
        <f ca="1">OFFSET(InputPriceData!B$15,CalculationsAndCharts!$A1093+$A$11,0,1,1)</f>
        <v>40473</v>
      </c>
      <c r="C1093" s="3">
        <f ca="1">OFFSET(InputPriceData!G$15,CalculationsAndCharts!$A1093+$A$11,IF($C$7,8,0),1,1)</f>
        <v>545000</v>
      </c>
      <c r="D1093" s="4">
        <f ca="1">OFFSET(InputPriceData!C$15,CalculationsAndCharts!$A1093+$A$11,IF($C$7,8,0),1,1)</f>
        <v>14.99</v>
      </c>
      <c r="E1093" s="4">
        <f ca="1">OFFSET(InputPriceData!D$15,CalculationsAndCharts!$A1093+$A$11,IF($C$7,8,0),1,1)</f>
        <v>15.05</v>
      </c>
      <c r="F1093" s="4">
        <f ca="1">OFFSET(InputPriceData!E$15,CalculationsAndCharts!$A1093+$A$11,IF($C$7,8,0),1,1)</f>
        <v>14.9</v>
      </c>
      <c r="G1093" s="4">
        <f ca="1">OFFSET(InputPriceData!F$15,CalculationsAndCharts!$A1093+$A$11,IF($C$7,8,0),1,1)</f>
        <v>14.96</v>
      </c>
      <c r="H1093" s="128"/>
      <c r="I1093" s="128"/>
      <c r="K1093" s="124"/>
      <c r="L1093" s="279"/>
      <c r="M1093" s="281"/>
      <c r="N1093" s="280"/>
      <c r="O1093" s="4"/>
      <c r="P1093" s="4"/>
      <c r="Q1093" s="3"/>
      <c r="S1093" s="309">
        <f t="shared" ca="1" si="446"/>
        <v>15.49</v>
      </c>
      <c r="T1093" s="309">
        <f t="shared" ca="1" si="447"/>
        <v>14.43</v>
      </c>
      <c r="U1093" s="310">
        <f t="shared" ca="1" si="439"/>
        <v>0.50000000000000089</v>
      </c>
      <c r="V1093" s="310" t="b">
        <f t="shared" ca="1" si="448"/>
        <v>0</v>
      </c>
      <c r="W1093" s="3" t="b">
        <f t="shared" ca="1" si="449"/>
        <v>0</v>
      </c>
      <c r="X1093" s="3" t="str">
        <f t="shared" ca="1" si="450"/>
        <v/>
      </c>
      <c r="Y1093" s="3" t="str">
        <f t="shared" ca="1" si="440"/>
        <v/>
      </c>
      <c r="Z1093" s="3" t="str">
        <f t="shared" ca="1" si="451"/>
        <v/>
      </c>
      <c r="AA1093" s="3" t="str">
        <f t="shared" ca="1" si="452"/>
        <v/>
      </c>
      <c r="AB1093" s="205">
        <f t="shared" ca="1" si="453"/>
        <v>7440</v>
      </c>
      <c r="AC1093" s="205">
        <f t="shared" ca="1" si="454"/>
        <v>115</v>
      </c>
      <c r="AD1093" s="205">
        <f t="shared" ca="1" si="441"/>
        <v>64.695652173913047</v>
      </c>
      <c r="AE1093" s="205">
        <f t="shared" ca="1" si="442"/>
        <v>14.695652173913047</v>
      </c>
      <c r="AF1093" s="205">
        <f t="shared" ca="1" si="455"/>
        <v>2.9391304347826095</v>
      </c>
      <c r="AG1093" s="205"/>
      <c r="AH1093" s="205"/>
      <c r="AI1093" s="205"/>
      <c r="AJ1093" s="205"/>
      <c r="AK1093" s="4"/>
      <c r="AL1093" s="4"/>
      <c r="AM1093" s="309">
        <f t="shared" ca="1" si="456"/>
        <v>15.49</v>
      </c>
      <c r="AN1093" s="309">
        <f t="shared" ca="1" si="457"/>
        <v>14.43</v>
      </c>
      <c r="AO1093" s="310">
        <f t="shared" ca="1" si="458"/>
        <v>0.50000000000000089</v>
      </c>
      <c r="AP1093" s="310" t="b">
        <f t="shared" ca="1" si="459"/>
        <v>0</v>
      </c>
      <c r="AQ1093" s="309">
        <f t="shared" ca="1" si="460"/>
        <v>0</v>
      </c>
      <c r="AR1093" s="205">
        <f t="shared" ca="1" si="443"/>
        <v>0</v>
      </c>
      <c r="AS1093" s="45" t="b">
        <f t="shared" ca="1" si="444"/>
        <v>0</v>
      </c>
      <c r="AT1093">
        <f t="shared" ca="1" si="445"/>
        <v>0</v>
      </c>
      <c r="AU1093" t="b">
        <f t="shared" ca="1" si="461"/>
        <v>0</v>
      </c>
      <c r="AV1093" t="b">
        <f t="shared" ca="1" si="462"/>
        <v>0</v>
      </c>
      <c r="AW1093" s="266" t="b">
        <f t="shared" ca="1" si="463"/>
        <v>0</v>
      </c>
      <c r="AX1093" s="266" t="b">
        <f t="shared" ca="1" si="464"/>
        <v>0</v>
      </c>
      <c r="AY1093" s="266" t="b">
        <f t="shared" ca="1" si="465"/>
        <v>0</v>
      </c>
    </row>
    <row r="1094" spans="1:51" x14ac:dyDescent="0.25">
      <c r="A1094">
        <v>1062</v>
      </c>
      <c r="B1094" s="163">
        <f ca="1">OFFSET(InputPriceData!B$15,CalculationsAndCharts!$A1094+$A$11,0,1,1)</f>
        <v>40472</v>
      </c>
      <c r="C1094" s="3">
        <f ca="1">OFFSET(InputPriceData!G$15,CalculationsAndCharts!$A1094+$A$11,IF($C$7,8,0),1,1)</f>
        <v>717000</v>
      </c>
      <c r="D1094" s="4">
        <f ca="1">OFFSET(InputPriceData!C$15,CalculationsAndCharts!$A1094+$A$11,IF($C$7,8,0),1,1)</f>
        <v>14.88</v>
      </c>
      <c r="E1094" s="4">
        <f ca="1">OFFSET(InputPriceData!D$15,CalculationsAndCharts!$A1094+$A$11,IF($C$7,8,0),1,1)</f>
        <v>14.98</v>
      </c>
      <c r="F1094" s="4">
        <f ca="1">OFFSET(InputPriceData!E$15,CalculationsAndCharts!$A1094+$A$11,IF($C$7,8,0),1,1)</f>
        <v>14.74</v>
      </c>
      <c r="G1094" s="4">
        <f ca="1">OFFSET(InputPriceData!F$15,CalculationsAndCharts!$A1094+$A$11,IF($C$7,8,0),1,1)</f>
        <v>14.96</v>
      </c>
      <c r="H1094" s="128"/>
      <c r="I1094" s="128"/>
      <c r="K1094" s="124"/>
      <c r="L1094" s="279"/>
      <c r="M1094" s="281"/>
      <c r="N1094" s="280"/>
      <c r="O1094" s="4"/>
      <c r="P1094" s="4"/>
      <c r="Q1094" s="3"/>
      <c r="S1094" s="309">
        <f t="shared" ca="1" si="446"/>
        <v>15.49</v>
      </c>
      <c r="T1094" s="309">
        <f t="shared" ca="1" si="447"/>
        <v>14.43</v>
      </c>
      <c r="U1094" s="310">
        <f t="shared" ca="1" si="439"/>
        <v>0.50000000000000089</v>
      </c>
      <c r="V1094" s="310" t="b">
        <f t="shared" ca="1" si="448"/>
        <v>0</v>
      </c>
      <c r="W1094" s="3" t="b">
        <f t="shared" ca="1" si="449"/>
        <v>0</v>
      </c>
      <c r="X1094" s="3" t="str">
        <f t="shared" ca="1" si="450"/>
        <v/>
      </c>
      <c r="Y1094" s="3" t="str">
        <f t="shared" ca="1" si="440"/>
        <v/>
      </c>
      <c r="Z1094" s="3" t="str">
        <f t="shared" ca="1" si="451"/>
        <v/>
      </c>
      <c r="AA1094" s="3" t="str">
        <f t="shared" ca="1" si="452"/>
        <v/>
      </c>
      <c r="AB1094" s="205">
        <f t="shared" ca="1" si="453"/>
        <v>7440</v>
      </c>
      <c r="AC1094" s="205">
        <f t="shared" ca="1" si="454"/>
        <v>115</v>
      </c>
      <c r="AD1094" s="205">
        <f t="shared" ca="1" si="441"/>
        <v>64.695652173913047</v>
      </c>
      <c r="AE1094" s="205">
        <f t="shared" ca="1" si="442"/>
        <v>14.695652173913047</v>
      </c>
      <c r="AF1094" s="205">
        <f t="shared" ca="1" si="455"/>
        <v>2.9391304347826095</v>
      </c>
      <c r="AG1094" s="205"/>
      <c r="AH1094" s="205"/>
      <c r="AI1094" s="205"/>
      <c r="AJ1094" s="205"/>
      <c r="AK1094" s="4"/>
      <c r="AL1094" s="4"/>
      <c r="AM1094" s="309">
        <f t="shared" ca="1" si="456"/>
        <v>15.49</v>
      </c>
      <c r="AN1094" s="309">
        <f t="shared" ca="1" si="457"/>
        <v>14.43</v>
      </c>
      <c r="AO1094" s="310">
        <f t="shared" ca="1" si="458"/>
        <v>0.50000000000000089</v>
      </c>
      <c r="AP1094" s="310" t="b">
        <f t="shared" ca="1" si="459"/>
        <v>0</v>
      </c>
      <c r="AQ1094" s="309">
        <f t="shared" ca="1" si="460"/>
        <v>0</v>
      </c>
      <c r="AR1094" s="205">
        <f t="shared" ca="1" si="443"/>
        <v>0</v>
      </c>
      <c r="AS1094" s="45" t="b">
        <f t="shared" ca="1" si="444"/>
        <v>0</v>
      </c>
      <c r="AT1094">
        <f t="shared" ca="1" si="445"/>
        <v>0</v>
      </c>
      <c r="AU1094" t="b">
        <f t="shared" ca="1" si="461"/>
        <v>0</v>
      </c>
      <c r="AV1094" t="b">
        <f t="shared" ca="1" si="462"/>
        <v>0</v>
      </c>
      <c r="AW1094" s="266" t="b">
        <f t="shared" ca="1" si="463"/>
        <v>0</v>
      </c>
      <c r="AX1094" s="266" t="b">
        <f t="shared" ca="1" si="464"/>
        <v>0</v>
      </c>
      <c r="AY1094" s="266" t="b">
        <f t="shared" ca="1" si="465"/>
        <v>0</v>
      </c>
    </row>
    <row r="1095" spans="1:51" x14ac:dyDescent="0.25">
      <c r="A1095">
        <v>1063</v>
      </c>
      <c r="B1095" s="163">
        <f ca="1">OFFSET(InputPriceData!B$15,CalculationsAndCharts!$A1095+$A$11,0,1,1)</f>
        <v>40471</v>
      </c>
      <c r="C1095" s="3">
        <f ca="1">OFFSET(InputPriceData!G$15,CalculationsAndCharts!$A1095+$A$11,IF($C$7,8,0),1,1)</f>
        <v>1246400</v>
      </c>
      <c r="D1095" s="4">
        <f ca="1">OFFSET(InputPriceData!C$15,CalculationsAndCharts!$A1095+$A$11,IF($C$7,8,0),1,1)</f>
        <v>14.89</v>
      </c>
      <c r="E1095" s="4">
        <f ca="1">OFFSET(InputPriceData!D$15,CalculationsAndCharts!$A1095+$A$11,IF($C$7,8,0),1,1)</f>
        <v>15.02</v>
      </c>
      <c r="F1095" s="4">
        <f ca="1">OFFSET(InputPriceData!E$15,CalculationsAndCharts!$A1095+$A$11,IF($C$7,8,0),1,1)</f>
        <v>14.7</v>
      </c>
      <c r="G1095" s="4">
        <f ca="1">OFFSET(InputPriceData!F$15,CalculationsAndCharts!$A1095+$A$11,IF($C$7,8,0),1,1)</f>
        <v>14.77</v>
      </c>
      <c r="H1095" s="128"/>
      <c r="I1095" s="128"/>
      <c r="K1095" s="124"/>
      <c r="L1095" s="279"/>
      <c r="M1095" s="281"/>
      <c r="N1095" s="280"/>
      <c r="O1095" s="4"/>
      <c r="P1095" s="4"/>
      <c r="Q1095" s="3"/>
      <c r="S1095" s="309">
        <f t="shared" ca="1" si="446"/>
        <v>15.49</v>
      </c>
      <c r="T1095" s="309">
        <f t="shared" ca="1" si="447"/>
        <v>14.43</v>
      </c>
      <c r="U1095" s="310">
        <f t="shared" ca="1" si="439"/>
        <v>0.32075471698113178</v>
      </c>
      <c r="V1095" s="310" t="b">
        <f t="shared" ca="1" si="448"/>
        <v>0</v>
      </c>
      <c r="W1095" s="3" t="b">
        <f t="shared" ca="1" si="449"/>
        <v>0</v>
      </c>
      <c r="X1095" s="3" t="str">
        <f t="shared" ca="1" si="450"/>
        <v/>
      </c>
      <c r="Y1095" s="3" t="str">
        <f t="shared" ca="1" si="440"/>
        <v/>
      </c>
      <c r="Z1095" s="3" t="str">
        <f t="shared" ca="1" si="451"/>
        <v/>
      </c>
      <c r="AA1095" s="3" t="str">
        <f t="shared" ca="1" si="452"/>
        <v/>
      </c>
      <c r="AB1095" s="205">
        <f t="shared" ca="1" si="453"/>
        <v>7440</v>
      </c>
      <c r="AC1095" s="205">
        <f t="shared" ca="1" si="454"/>
        <v>115</v>
      </c>
      <c r="AD1095" s="205">
        <f t="shared" ca="1" si="441"/>
        <v>64.695652173913047</v>
      </c>
      <c r="AE1095" s="205">
        <f t="shared" ca="1" si="442"/>
        <v>14.695652173913047</v>
      </c>
      <c r="AF1095" s="205">
        <f t="shared" ca="1" si="455"/>
        <v>2.9391304347826095</v>
      </c>
      <c r="AG1095" s="205"/>
      <c r="AH1095" s="205"/>
      <c r="AI1095" s="205"/>
      <c r="AJ1095" s="205"/>
      <c r="AK1095" s="4"/>
      <c r="AL1095" s="4"/>
      <c r="AM1095" s="309">
        <f t="shared" ca="1" si="456"/>
        <v>15.49</v>
      </c>
      <c r="AN1095" s="309">
        <f t="shared" ca="1" si="457"/>
        <v>14.43</v>
      </c>
      <c r="AO1095" s="310">
        <f t="shared" ca="1" si="458"/>
        <v>0.32075471698113178</v>
      </c>
      <c r="AP1095" s="310" t="b">
        <f t="shared" ca="1" si="459"/>
        <v>0</v>
      </c>
      <c r="AQ1095" s="309">
        <f t="shared" ca="1" si="460"/>
        <v>0</v>
      </c>
      <c r="AR1095" s="205">
        <f t="shared" ca="1" si="443"/>
        <v>0</v>
      </c>
      <c r="AS1095" s="45" t="b">
        <f t="shared" ca="1" si="444"/>
        <v>0</v>
      </c>
      <c r="AT1095">
        <f t="shared" ca="1" si="445"/>
        <v>0</v>
      </c>
      <c r="AU1095" t="b">
        <f t="shared" ca="1" si="461"/>
        <v>0</v>
      </c>
      <c r="AV1095" t="b">
        <f t="shared" ca="1" si="462"/>
        <v>0</v>
      </c>
      <c r="AW1095" s="266" t="b">
        <f t="shared" ca="1" si="463"/>
        <v>0</v>
      </c>
      <c r="AX1095" s="266" t="b">
        <f t="shared" ca="1" si="464"/>
        <v>0</v>
      </c>
      <c r="AY1095" s="266" t="b">
        <f t="shared" ca="1" si="465"/>
        <v>0</v>
      </c>
    </row>
    <row r="1096" spans="1:51" x14ac:dyDescent="0.25">
      <c r="A1096">
        <v>1064</v>
      </c>
      <c r="B1096" s="163">
        <f ca="1">OFFSET(InputPriceData!B$15,CalculationsAndCharts!$A1096+$A$11,0,1,1)</f>
        <v>40470</v>
      </c>
      <c r="C1096" s="3">
        <f ca="1">OFFSET(InputPriceData!G$15,CalculationsAndCharts!$A1096+$A$11,IF($C$7,8,0),1,1)</f>
        <v>1267100</v>
      </c>
      <c r="D1096" s="4">
        <f ca="1">OFFSET(InputPriceData!C$15,CalculationsAndCharts!$A1096+$A$11,IF($C$7,8,0),1,1)</f>
        <v>14.95</v>
      </c>
      <c r="E1096" s="4">
        <f ca="1">OFFSET(InputPriceData!D$15,CalculationsAndCharts!$A1096+$A$11,IF($C$7,8,0),1,1)</f>
        <v>15.09</v>
      </c>
      <c r="F1096" s="4">
        <f ca="1">OFFSET(InputPriceData!E$15,CalculationsAndCharts!$A1096+$A$11,IF($C$7,8,0),1,1)</f>
        <v>14.69</v>
      </c>
      <c r="G1096" s="4">
        <f ca="1">OFFSET(InputPriceData!F$15,CalculationsAndCharts!$A1096+$A$11,IF($C$7,8,0),1,1)</f>
        <v>14.89</v>
      </c>
      <c r="H1096" s="128"/>
      <c r="I1096" s="128"/>
      <c r="K1096" s="124"/>
      <c r="L1096" s="279"/>
      <c r="M1096" s="281"/>
      <c r="N1096" s="280"/>
      <c r="O1096" s="4"/>
      <c r="P1096" s="4"/>
      <c r="Q1096" s="3"/>
      <c r="S1096" s="309">
        <f t="shared" ca="1" si="446"/>
        <v>15.49</v>
      </c>
      <c r="T1096" s="309">
        <f t="shared" ca="1" si="447"/>
        <v>14.43</v>
      </c>
      <c r="U1096" s="310">
        <f t="shared" ca="1" si="439"/>
        <v>0.43396226415094402</v>
      </c>
      <c r="V1096" s="310" t="b">
        <f t="shared" ca="1" si="448"/>
        <v>0</v>
      </c>
      <c r="W1096" s="3" t="b">
        <f t="shared" ca="1" si="449"/>
        <v>0</v>
      </c>
      <c r="X1096" s="3" t="str">
        <f t="shared" ca="1" si="450"/>
        <v/>
      </c>
      <c r="Y1096" s="3" t="str">
        <f t="shared" ca="1" si="440"/>
        <v/>
      </c>
      <c r="Z1096" s="3" t="str">
        <f t="shared" ca="1" si="451"/>
        <v/>
      </c>
      <c r="AA1096" s="3" t="str">
        <f t="shared" ca="1" si="452"/>
        <v/>
      </c>
      <c r="AB1096" s="205">
        <f t="shared" ca="1" si="453"/>
        <v>7440</v>
      </c>
      <c r="AC1096" s="205">
        <f t="shared" ca="1" si="454"/>
        <v>115</v>
      </c>
      <c r="AD1096" s="205">
        <f t="shared" ca="1" si="441"/>
        <v>64.695652173913047</v>
      </c>
      <c r="AE1096" s="205">
        <f t="shared" ca="1" si="442"/>
        <v>14.695652173913047</v>
      </c>
      <c r="AF1096" s="205">
        <f t="shared" ca="1" si="455"/>
        <v>2.9391304347826095</v>
      </c>
      <c r="AG1096" s="205"/>
      <c r="AH1096" s="205"/>
      <c r="AI1096" s="205"/>
      <c r="AJ1096" s="205"/>
      <c r="AK1096" s="4"/>
      <c r="AL1096" s="4"/>
      <c r="AM1096" s="309">
        <f t="shared" ca="1" si="456"/>
        <v>15.49</v>
      </c>
      <c r="AN1096" s="309">
        <f t="shared" ca="1" si="457"/>
        <v>14.43</v>
      </c>
      <c r="AO1096" s="310">
        <f t="shared" ca="1" si="458"/>
        <v>0.43396226415094402</v>
      </c>
      <c r="AP1096" s="310" t="b">
        <f t="shared" ca="1" si="459"/>
        <v>0</v>
      </c>
      <c r="AQ1096" s="309">
        <f t="shared" ca="1" si="460"/>
        <v>0</v>
      </c>
      <c r="AR1096" s="205">
        <f t="shared" ca="1" si="443"/>
        <v>0</v>
      </c>
      <c r="AS1096" s="45" t="b">
        <f t="shared" ca="1" si="444"/>
        <v>0</v>
      </c>
      <c r="AT1096">
        <f t="shared" ca="1" si="445"/>
        <v>0</v>
      </c>
      <c r="AU1096" t="b">
        <f t="shared" ca="1" si="461"/>
        <v>0</v>
      </c>
      <c r="AV1096" t="b">
        <f t="shared" ca="1" si="462"/>
        <v>0</v>
      </c>
      <c r="AW1096" s="266" t="b">
        <f t="shared" ca="1" si="463"/>
        <v>0</v>
      </c>
      <c r="AX1096" s="266" t="b">
        <f t="shared" ca="1" si="464"/>
        <v>0</v>
      </c>
      <c r="AY1096" s="266" t="b">
        <f t="shared" ca="1" si="465"/>
        <v>0</v>
      </c>
    </row>
    <row r="1097" spans="1:51" x14ac:dyDescent="0.25">
      <c r="A1097">
        <v>1065</v>
      </c>
      <c r="B1097" s="163">
        <f ca="1">OFFSET(InputPriceData!B$15,CalculationsAndCharts!$A1097+$A$11,0,1,1)</f>
        <v>40469</v>
      </c>
      <c r="C1097" s="3">
        <f ca="1">OFFSET(InputPriceData!G$15,CalculationsAndCharts!$A1097+$A$11,IF($C$7,8,0),1,1)</f>
        <v>541200</v>
      </c>
      <c r="D1097" s="4">
        <f ca="1">OFFSET(InputPriceData!C$15,CalculationsAndCharts!$A1097+$A$11,IF($C$7,8,0),1,1)</f>
        <v>15.53</v>
      </c>
      <c r="E1097" s="4">
        <f ca="1">OFFSET(InputPriceData!D$15,CalculationsAndCharts!$A1097+$A$11,IF($C$7,8,0),1,1)</f>
        <v>15.53</v>
      </c>
      <c r="F1097" s="4">
        <f ca="1">OFFSET(InputPriceData!E$15,CalculationsAndCharts!$A1097+$A$11,IF($C$7,8,0),1,1)</f>
        <v>15.2</v>
      </c>
      <c r="G1097" s="4">
        <f ca="1">OFFSET(InputPriceData!F$15,CalculationsAndCharts!$A1097+$A$11,IF($C$7,8,0),1,1)</f>
        <v>15.24</v>
      </c>
      <c r="H1097" s="128"/>
      <c r="I1097" s="128"/>
      <c r="K1097" s="124"/>
      <c r="L1097" s="279"/>
      <c r="M1097" s="281"/>
      <c r="N1097" s="280"/>
      <c r="O1097" s="4"/>
      <c r="P1097" s="4"/>
      <c r="Q1097" s="3"/>
      <c r="S1097" s="309">
        <f t="shared" ca="1" si="446"/>
        <v>15.49</v>
      </c>
      <c r="T1097" s="309">
        <f t="shared" ca="1" si="447"/>
        <v>14.28</v>
      </c>
      <c r="U1097" s="310">
        <f t="shared" ca="1" si="439"/>
        <v>0.79338842975206625</v>
      </c>
      <c r="V1097" s="310" t="b">
        <f t="shared" ca="1" si="448"/>
        <v>0</v>
      </c>
      <c r="W1097" s="3" t="b">
        <f t="shared" ca="1" si="449"/>
        <v>0</v>
      </c>
      <c r="X1097" s="3" t="str">
        <f t="shared" ca="1" si="450"/>
        <v/>
      </c>
      <c r="Y1097" s="3" t="str">
        <f t="shared" ca="1" si="440"/>
        <v/>
      </c>
      <c r="Z1097" s="3" t="str">
        <f t="shared" ca="1" si="451"/>
        <v/>
      </c>
      <c r="AA1097" s="3" t="str">
        <f t="shared" ca="1" si="452"/>
        <v/>
      </c>
      <c r="AB1097" s="205">
        <f t="shared" ca="1" si="453"/>
        <v>7440</v>
      </c>
      <c r="AC1097" s="205">
        <f t="shared" ca="1" si="454"/>
        <v>115</v>
      </c>
      <c r="AD1097" s="205">
        <f t="shared" ca="1" si="441"/>
        <v>64.695652173913047</v>
      </c>
      <c r="AE1097" s="205">
        <f t="shared" ca="1" si="442"/>
        <v>14.695652173913047</v>
      </c>
      <c r="AF1097" s="205">
        <f t="shared" ca="1" si="455"/>
        <v>2.9391304347826095</v>
      </c>
      <c r="AG1097" s="205"/>
      <c r="AH1097" s="205"/>
      <c r="AI1097" s="205"/>
      <c r="AJ1097" s="205"/>
      <c r="AK1097" s="4"/>
      <c r="AL1097" s="4"/>
      <c r="AM1097" s="309">
        <f t="shared" ca="1" si="456"/>
        <v>15.49</v>
      </c>
      <c r="AN1097" s="309">
        <f t="shared" ca="1" si="457"/>
        <v>14.43</v>
      </c>
      <c r="AO1097" s="310">
        <f t="shared" ca="1" si="458"/>
        <v>0.76415094339622658</v>
      </c>
      <c r="AP1097" s="310" t="b">
        <f t="shared" ca="1" si="459"/>
        <v>0</v>
      </c>
      <c r="AQ1097" s="309">
        <f t="shared" ca="1" si="460"/>
        <v>0</v>
      </c>
      <c r="AR1097" s="205">
        <f t="shared" ca="1" si="443"/>
        <v>0</v>
      </c>
      <c r="AS1097" s="45" t="b">
        <f t="shared" ca="1" si="444"/>
        <v>0</v>
      </c>
      <c r="AT1097">
        <f t="shared" ca="1" si="445"/>
        <v>0</v>
      </c>
      <c r="AU1097" t="b">
        <f t="shared" ca="1" si="461"/>
        <v>0</v>
      </c>
      <c r="AV1097" t="b">
        <f t="shared" ca="1" si="462"/>
        <v>0</v>
      </c>
      <c r="AW1097" s="266" t="b">
        <f t="shared" ca="1" si="463"/>
        <v>0</v>
      </c>
      <c r="AX1097" s="266" t="b">
        <f t="shared" ca="1" si="464"/>
        <v>0</v>
      </c>
      <c r="AY1097" s="266" t="b">
        <f t="shared" ca="1" si="465"/>
        <v>0</v>
      </c>
    </row>
    <row r="1098" spans="1:51" x14ac:dyDescent="0.25">
      <c r="A1098">
        <v>1066</v>
      </c>
      <c r="B1098" s="163">
        <f ca="1">OFFSET(InputPriceData!B$15,CalculationsAndCharts!$A1098+$A$11,0,1,1)</f>
        <v>40466</v>
      </c>
      <c r="C1098" s="3">
        <f ca="1">OFFSET(InputPriceData!G$15,CalculationsAndCharts!$A1098+$A$11,IF($C$7,8,0),1,1)</f>
        <v>575400</v>
      </c>
      <c r="D1098" s="4">
        <f ca="1">OFFSET(InputPriceData!C$15,CalculationsAndCharts!$A1098+$A$11,IF($C$7,8,0),1,1)</f>
        <v>15.55</v>
      </c>
      <c r="E1098" s="4">
        <f ca="1">OFFSET(InputPriceData!D$15,CalculationsAndCharts!$A1098+$A$11,IF($C$7,8,0),1,1)</f>
        <v>15.75</v>
      </c>
      <c r="F1098" s="4">
        <f ca="1">OFFSET(InputPriceData!E$15,CalculationsAndCharts!$A1098+$A$11,IF($C$7,8,0),1,1)</f>
        <v>15.37</v>
      </c>
      <c r="G1098" s="4">
        <f ca="1">OFFSET(InputPriceData!F$15,CalculationsAndCharts!$A1098+$A$11,IF($C$7,8,0),1,1)</f>
        <v>15.46</v>
      </c>
      <c r="H1098" s="128"/>
      <c r="I1098" s="128"/>
      <c r="K1098" s="124"/>
      <c r="L1098" s="279"/>
      <c r="M1098" s="281"/>
      <c r="N1098" s="280"/>
      <c r="O1098" s="4"/>
      <c r="P1098" s="4"/>
      <c r="Q1098" s="3"/>
      <c r="S1098" s="309">
        <f t="shared" ca="1" si="446"/>
        <v>15.49</v>
      </c>
      <c r="T1098" s="309">
        <f t="shared" ca="1" si="447"/>
        <v>14.28</v>
      </c>
      <c r="U1098" s="310">
        <f t="shared" ca="1" si="439"/>
        <v>0.97520661157024846</v>
      </c>
      <c r="V1098" s="310" t="b">
        <f t="shared" ca="1" si="448"/>
        <v>0</v>
      </c>
      <c r="W1098" s="3" t="b">
        <f t="shared" ca="1" si="449"/>
        <v>1</v>
      </c>
      <c r="X1098" s="3">
        <f t="shared" ca="1" si="450"/>
        <v>14.56</v>
      </c>
      <c r="Y1098" s="3">
        <f t="shared" ca="1" si="440"/>
        <v>6.1813186813186833</v>
      </c>
      <c r="Z1098" s="3">
        <f t="shared" ca="1" si="451"/>
        <v>6.1813186813186833</v>
      </c>
      <c r="AA1098" s="3">
        <f t="shared" ca="1" si="452"/>
        <v>80</v>
      </c>
      <c r="AB1098" s="205">
        <f t="shared" ca="1" si="453"/>
        <v>7440</v>
      </c>
      <c r="AC1098" s="205">
        <f t="shared" ca="1" si="454"/>
        <v>115</v>
      </c>
      <c r="AD1098" s="205">
        <f t="shared" ca="1" si="441"/>
        <v>64.695652173913047</v>
      </c>
      <c r="AE1098" s="205">
        <f t="shared" ca="1" si="442"/>
        <v>14.695652173913047</v>
      </c>
      <c r="AF1098" s="205">
        <f t="shared" ca="1" si="455"/>
        <v>2.9391304347826095</v>
      </c>
      <c r="AG1098" s="205"/>
      <c r="AH1098" s="205"/>
      <c r="AI1098" s="205"/>
      <c r="AJ1098" s="205"/>
      <c r="AK1098" s="4"/>
      <c r="AL1098" s="4"/>
      <c r="AM1098" s="309">
        <f t="shared" ca="1" si="456"/>
        <v>15.49</v>
      </c>
      <c r="AN1098" s="309">
        <f t="shared" ca="1" si="457"/>
        <v>14.43</v>
      </c>
      <c r="AO1098" s="310">
        <f t="shared" ca="1" si="458"/>
        <v>0.97169811320754773</v>
      </c>
      <c r="AP1098" s="310" t="b">
        <f t="shared" ca="1" si="459"/>
        <v>0</v>
      </c>
      <c r="AQ1098" s="309">
        <f t="shared" ca="1" si="460"/>
        <v>0</v>
      </c>
      <c r="AR1098" s="205">
        <f t="shared" ca="1" si="443"/>
        <v>0</v>
      </c>
      <c r="AS1098" s="45" t="b">
        <f t="shared" ca="1" si="444"/>
        <v>0</v>
      </c>
      <c r="AT1098">
        <f t="shared" ca="1" si="445"/>
        <v>0</v>
      </c>
      <c r="AU1098" t="b">
        <f t="shared" ca="1" si="461"/>
        <v>0</v>
      </c>
      <c r="AV1098" t="b">
        <f t="shared" ca="1" si="462"/>
        <v>0</v>
      </c>
      <c r="AW1098" s="266" t="b">
        <f t="shared" ca="1" si="463"/>
        <v>0</v>
      </c>
      <c r="AX1098" s="266" t="b">
        <f t="shared" ca="1" si="464"/>
        <v>0</v>
      </c>
      <c r="AY1098" s="266" t="b">
        <f t="shared" ca="1" si="465"/>
        <v>0</v>
      </c>
    </row>
    <row r="1099" spans="1:51" x14ac:dyDescent="0.25">
      <c r="A1099">
        <v>1067</v>
      </c>
      <c r="B1099" s="163">
        <f ca="1">OFFSET(InputPriceData!B$15,CalculationsAndCharts!$A1099+$A$11,0,1,1)</f>
        <v>40465</v>
      </c>
      <c r="C1099" s="3">
        <f ca="1">OFFSET(InputPriceData!G$15,CalculationsAndCharts!$A1099+$A$11,IF($C$7,8,0),1,1)</f>
        <v>788300</v>
      </c>
      <c r="D1099" s="4">
        <f ca="1">OFFSET(InputPriceData!C$15,CalculationsAndCharts!$A1099+$A$11,IF($C$7,8,0),1,1)</f>
        <v>15.55</v>
      </c>
      <c r="E1099" s="4">
        <f ca="1">OFFSET(InputPriceData!D$15,CalculationsAndCharts!$A1099+$A$11,IF($C$7,8,0),1,1)</f>
        <v>15.65</v>
      </c>
      <c r="F1099" s="4">
        <f ca="1">OFFSET(InputPriceData!E$15,CalculationsAndCharts!$A1099+$A$11,IF($C$7,8,0),1,1)</f>
        <v>15.26</v>
      </c>
      <c r="G1099" s="4">
        <f ca="1">OFFSET(InputPriceData!F$15,CalculationsAndCharts!$A1099+$A$11,IF($C$7,8,0),1,1)</f>
        <v>15.37</v>
      </c>
      <c r="H1099" s="128"/>
      <c r="I1099" s="128"/>
      <c r="K1099" s="124"/>
      <c r="L1099" s="279"/>
      <c r="M1099" s="281"/>
      <c r="N1099" s="280"/>
      <c r="O1099" s="4"/>
      <c r="P1099" s="4"/>
      <c r="Q1099" s="3"/>
      <c r="S1099" s="309">
        <f t="shared" ca="1" si="446"/>
        <v>15.85</v>
      </c>
      <c r="T1099" s="309">
        <f t="shared" ca="1" si="447"/>
        <v>14.28</v>
      </c>
      <c r="U1099" s="310">
        <f t="shared" ca="1" si="439"/>
        <v>0.69426751592356661</v>
      </c>
      <c r="V1099" s="310" t="b">
        <f t="shared" ca="1" si="448"/>
        <v>0</v>
      </c>
      <c r="W1099" s="3" t="b">
        <f t="shared" ca="1" si="449"/>
        <v>0</v>
      </c>
      <c r="X1099" s="3" t="str">
        <f t="shared" ca="1" si="450"/>
        <v/>
      </c>
      <c r="Y1099" s="3" t="str">
        <f t="shared" ca="1" si="440"/>
        <v/>
      </c>
      <c r="Z1099" s="3" t="str">
        <f t="shared" ca="1" si="451"/>
        <v/>
      </c>
      <c r="AA1099" s="3" t="str">
        <f t="shared" ca="1" si="452"/>
        <v/>
      </c>
      <c r="AB1099" s="205">
        <f t="shared" ca="1" si="453"/>
        <v>7360</v>
      </c>
      <c r="AC1099" s="205">
        <f t="shared" ca="1" si="454"/>
        <v>114</v>
      </c>
      <c r="AD1099" s="205">
        <f t="shared" ca="1" si="441"/>
        <v>64.561403508771932</v>
      </c>
      <c r="AE1099" s="205">
        <f t="shared" ca="1" si="442"/>
        <v>14.561403508771932</v>
      </c>
      <c r="AF1099" s="205">
        <f t="shared" ca="1" si="455"/>
        <v>2.9122807017543866</v>
      </c>
      <c r="AG1099" s="205"/>
      <c r="AH1099" s="205"/>
      <c r="AI1099" s="205"/>
      <c r="AJ1099" s="205"/>
      <c r="AK1099" s="4"/>
      <c r="AL1099" s="4"/>
      <c r="AM1099" s="309">
        <f t="shared" ca="1" si="456"/>
        <v>15.49</v>
      </c>
      <c r="AN1099" s="309">
        <f t="shared" ca="1" si="457"/>
        <v>14.28</v>
      </c>
      <c r="AO1099" s="310">
        <f t="shared" ca="1" si="458"/>
        <v>0.90082644628099096</v>
      </c>
      <c r="AP1099" s="310" t="b">
        <f t="shared" ca="1" si="459"/>
        <v>0</v>
      </c>
      <c r="AQ1099" s="309">
        <f t="shared" ca="1" si="460"/>
        <v>0</v>
      </c>
      <c r="AR1099" s="205">
        <f t="shared" ca="1" si="443"/>
        <v>0</v>
      </c>
      <c r="AS1099" s="45" t="b">
        <f t="shared" ca="1" si="444"/>
        <v>0</v>
      </c>
      <c r="AT1099">
        <f t="shared" ca="1" si="445"/>
        <v>0</v>
      </c>
      <c r="AU1099" t="b">
        <f t="shared" ca="1" si="461"/>
        <v>0</v>
      </c>
      <c r="AV1099" t="b">
        <f t="shared" ca="1" si="462"/>
        <v>0</v>
      </c>
      <c r="AW1099" s="266" t="b">
        <f t="shared" ca="1" si="463"/>
        <v>0</v>
      </c>
      <c r="AX1099" s="266" t="b">
        <f t="shared" ca="1" si="464"/>
        <v>0</v>
      </c>
      <c r="AY1099" s="266" t="b">
        <f t="shared" ca="1" si="465"/>
        <v>0</v>
      </c>
    </row>
    <row r="1100" spans="1:51" x14ac:dyDescent="0.25">
      <c r="A1100">
        <v>1068</v>
      </c>
      <c r="B1100" s="163">
        <f ca="1">OFFSET(InputPriceData!B$15,CalculationsAndCharts!$A1100+$A$11,0,1,1)</f>
        <v>40464</v>
      </c>
      <c r="C1100" s="3">
        <f ca="1">OFFSET(InputPriceData!G$15,CalculationsAndCharts!$A1100+$A$11,IF($C$7,8,0),1,1)</f>
        <v>1134200</v>
      </c>
      <c r="D1100" s="4">
        <f ca="1">OFFSET(InputPriceData!C$15,CalculationsAndCharts!$A1100+$A$11,IF($C$7,8,0),1,1)</f>
        <v>14.97</v>
      </c>
      <c r="E1100" s="4">
        <f ca="1">OFFSET(InputPriceData!D$15,CalculationsAndCharts!$A1100+$A$11,IF($C$7,8,0),1,1)</f>
        <v>15.58</v>
      </c>
      <c r="F1100" s="4">
        <f ca="1">OFFSET(InputPriceData!E$15,CalculationsAndCharts!$A1100+$A$11,IF($C$7,8,0),1,1)</f>
        <v>14.95</v>
      </c>
      <c r="G1100" s="4">
        <f ca="1">OFFSET(InputPriceData!F$15,CalculationsAndCharts!$A1100+$A$11,IF($C$7,8,0),1,1)</f>
        <v>15.49</v>
      </c>
      <c r="H1100" s="128"/>
      <c r="I1100" s="128"/>
      <c r="K1100" s="124"/>
      <c r="L1100" s="279"/>
      <c r="M1100" s="281"/>
      <c r="N1100" s="280"/>
      <c r="O1100" s="4"/>
      <c r="P1100" s="4"/>
      <c r="Q1100" s="3"/>
      <c r="S1100" s="309">
        <f t="shared" ca="1" si="446"/>
        <v>15.85</v>
      </c>
      <c r="T1100" s="309">
        <f t="shared" ca="1" si="447"/>
        <v>14.28</v>
      </c>
      <c r="U1100" s="310">
        <f t="shared" ca="1" si="439"/>
        <v>0.77070063694267554</v>
      </c>
      <c r="V1100" s="310" t="b">
        <f t="shared" ca="1" si="448"/>
        <v>0</v>
      </c>
      <c r="W1100" s="3" t="b">
        <f t="shared" ca="1" si="449"/>
        <v>0</v>
      </c>
      <c r="X1100" s="3" t="str">
        <f t="shared" ca="1" si="450"/>
        <v/>
      </c>
      <c r="Y1100" s="3" t="str">
        <f t="shared" ca="1" si="440"/>
        <v/>
      </c>
      <c r="Z1100" s="3" t="str">
        <f t="shared" ca="1" si="451"/>
        <v/>
      </c>
      <c r="AA1100" s="3" t="str">
        <f t="shared" ca="1" si="452"/>
        <v/>
      </c>
      <c r="AB1100" s="205">
        <f t="shared" ca="1" si="453"/>
        <v>7360</v>
      </c>
      <c r="AC1100" s="205">
        <f t="shared" ca="1" si="454"/>
        <v>114</v>
      </c>
      <c r="AD1100" s="205">
        <f t="shared" ca="1" si="441"/>
        <v>64.561403508771932</v>
      </c>
      <c r="AE1100" s="205">
        <f t="shared" ca="1" si="442"/>
        <v>14.561403508771932</v>
      </c>
      <c r="AF1100" s="205">
        <f t="shared" ca="1" si="455"/>
        <v>2.9122807017543866</v>
      </c>
      <c r="AG1100" s="205"/>
      <c r="AH1100" s="205"/>
      <c r="AI1100" s="205"/>
      <c r="AJ1100" s="205"/>
      <c r="AK1100" s="4"/>
      <c r="AL1100" s="4"/>
      <c r="AM1100" s="309">
        <f t="shared" ca="1" si="456"/>
        <v>15.49</v>
      </c>
      <c r="AN1100" s="309">
        <f t="shared" ca="1" si="457"/>
        <v>14.28</v>
      </c>
      <c r="AO1100" s="310">
        <f t="shared" ca="1" si="458"/>
        <v>1</v>
      </c>
      <c r="AP1100" s="310" t="b">
        <f t="shared" ca="1" si="459"/>
        <v>0</v>
      </c>
      <c r="AQ1100" s="309">
        <f t="shared" ca="1" si="460"/>
        <v>0</v>
      </c>
      <c r="AR1100" s="205">
        <f t="shared" ca="1" si="443"/>
        <v>0</v>
      </c>
      <c r="AS1100" s="45" t="b">
        <f t="shared" ca="1" si="444"/>
        <v>0</v>
      </c>
      <c r="AT1100">
        <f t="shared" ca="1" si="445"/>
        <v>0</v>
      </c>
      <c r="AU1100" t="b">
        <f t="shared" ca="1" si="461"/>
        <v>0</v>
      </c>
      <c r="AV1100" t="b">
        <f t="shared" ca="1" si="462"/>
        <v>0</v>
      </c>
      <c r="AW1100" s="266" t="b">
        <f t="shared" ca="1" si="463"/>
        <v>0</v>
      </c>
      <c r="AX1100" s="266" t="b">
        <f t="shared" ca="1" si="464"/>
        <v>0</v>
      </c>
      <c r="AY1100" s="266" t="b">
        <f t="shared" ca="1" si="465"/>
        <v>0</v>
      </c>
    </row>
    <row r="1101" spans="1:51" x14ac:dyDescent="0.25">
      <c r="A1101">
        <v>1069</v>
      </c>
      <c r="B1101" s="163">
        <f ca="1">OFFSET(InputPriceData!B$15,CalculationsAndCharts!$A1101+$A$11,0,1,1)</f>
        <v>40463</v>
      </c>
      <c r="C1101" s="3">
        <f ca="1">OFFSET(InputPriceData!G$15,CalculationsAndCharts!$A1101+$A$11,IF($C$7,8,0),1,1)</f>
        <v>326000</v>
      </c>
      <c r="D1101" s="4">
        <f ca="1">OFFSET(InputPriceData!C$15,CalculationsAndCharts!$A1101+$A$11,IF($C$7,8,0),1,1)</f>
        <v>14.77</v>
      </c>
      <c r="E1101" s="4">
        <f ca="1">OFFSET(InputPriceData!D$15,CalculationsAndCharts!$A1101+$A$11,IF($C$7,8,0),1,1)</f>
        <v>14.83</v>
      </c>
      <c r="F1101" s="4">
        <f ca="1">OFFSET(InputPriceData!E$15,CalculationsAndCharts!$A1101+$A$11,IF($C$7,8,0),1,1)</f>
        <v>14.51</v>
      </c>
      <c r="G1101" s="4">
        <f ca="1">OFFSET(InputPriceData!F$15,CalculationsAndCharts!$A1101+$A$11,IF($C$7,8,0),1,1)</f>
        <v>14.78</v>
      </c>
      <c r="H1101" s="128"/>
      <c r="I1101" s="128"/>
      <c r="K1101" s="124"/>
      <c r="L1101" s="279"/>
      <c r="M1101" s="281"/>
      <c r="N1101" s="280"/>
      <c r="O1101" s="4"/>
      <c r="P1101" s="4"/>
      <c r="Q1101" s="3"/>
      <c r="S1101" s="309">
        <f t="shared" ca="1" si="446"/>
        <v>16.05</v>
      </c>
      <c r="T1101" s="309">
        <f t="shared" ca="1" si="447"/>
        <v>14.28</v>
      </c>
      <c r="U1101" s="310">
        <f t="shared" ca="1" si="439"/>
        <v>0.28248587570621447</v>
      </c>
      <c r="V1101" s="310" t="b">
        <f t="shared" ca="1" si="448"/>
        <v>0</v>
      </c>
      <c r="W1101" s="3" t="b">
        <f t="shared" ca="1" si="449"/>
        <v>0</v>
      </c>
      <c r="X1101" s="3" t="str">
        <f t="shared" ca="1" si="450"/>
        <v/>
      </c>
      <c r="Y1101" s="3" t="str">
        <f t="shared" ca="1" si="440"/>
        <v/>
      </c>
      <c r="Z1101" s="3" t="str">
        <f t="shared" ca="1" si="451"/>
        <v/>
      </c>
      <c r="AA1101" s="3" t="str">
        <f t="shared" ca="1" si="452"/>
        <v/>
      </c>
      <c r="AB1101" s="205">
        <f t="shared" ca="1" si="453"/>
        <v>7360</v>
      </c>
      <c r="AC1101" s="205">
        <f t="shared" ca="1" si="454"/>
        <v>114</v>
      </c>
      <c r="AD1101" s="205">
        <f t="shared" ca="1" si="441"/>
        <v>64.561403508771932</v>
      </c>
      <c r="AE1101" s="205">
        <f t="shared" ca="1" si="442"/>
        <v>14.561403508771932</v>
      </c>
      <c r="AF1101" s="205">
        <f t="shared" ca="1" si="455"/>
        <v>2.9122807017543866</v>
      </c>
      <c r="AG1101" s="205"/>
      <c r="AH1101" s="205"/>
      <c r="AI1101" s="205"/>
      <c r="AJ1101" s="205"/>
      <c r="AK1101" s="4"/>
      <c r="AL1101" s="4"/>
      <c r="AM1101" s="309">
        <f t="shared" ca="1" si="456"/>
        <v>15.85</v>
      </c>
      <c r="AN1101" s="309">
        <f t="shared" ca="1" si="457"/>
        <v>14.28</v>
      </c>
      <c r="AO1101" s="310">
        <f t="shared" ca="1" si="458"/>
        <v>0.31847133757961776</v>
      </c>
      <c r="AP1101" s="310" t="b">
        <f t="shared" ca="1" si="459"/>
        <v>0</v>
      </c>
      <c r="AQ1101" s="309">
        <f t="shared" ca="1" si="460"/>
        <v>0</v>
      </c>
      <c r="AR1101" s="205">
        <f t="shared" ca="1" si="443"/>
        <v>0</v>
      </c>
      <c r="AS1101" s="45" t="b">
        <f t="shared" ca="1" si="444"/>
        <v>0</v>
      </c>
      <c r="AT1101">
        <f t="shared" ca="1" si="445"/>
        <v>0</v>
      </c>
      <c r="AU1101" t="b">
        <f t="shared" ca="1" si="461"/>
        <v>0</v>
      </c>
      <c r="AV1101" t="b">
        <f t="shared" ca="1" si="462"/>
        <v>0</v>
      </c>
      <c r="AW1101" s="266" t="b">
        <f t="shared" ca="1" si="463"/>
        <v>0</v>
      </c>
      <c r="AX1101" s="266" t="b">
        <f t="shared" ca="1" si="464"/>
        <v>0</v>
      </c>
      <c r="AY1101" s="266" t="b">
        <f t="shared" ca="1" si="465"/>
        <v>0</v>
      </c>
    </row>
    <row r="1102" spans="1:51" x14ac:dyDescent="0.25">
      <c r="A1102">
        <v>1070</v>
      </c>
      <c r="B1102" s="163">
        <f ca="1">OFFSET(InputPriceData!B$15,CalculationsAndCharts!$A1102+$A$11,0,1,1)</f>
        <v>40462</v>
      </c>
      <c r="C1102" s="3">
        <f ca="1">OFFSET(InputPriceData!G$15,CalculationsAndCharts!$A1102+$A$11,IF($C$7,8,0),1,1)</f>
        <v>322900</v>
      </c>
      <c r="D1102" s="4">
        <f ca="1">OFFSET(InputPriceData!C$15,CalculationsAndCharts!$A1102+$A$11,IF($C$7,8,0),1,1)</f>
        <v>14.88</v>
      </c>
      <c r="E1102" s="4">
        <f ca="1">OFFSET(InputPriceData!D$15,CalculationsAndCharts!$A1102+$A$11,IF($C$7,8,0),1,1)</f>
        <v>14.95</v>
      </c>
      <c r="F1102" s="4">
        <f ca="1">OFFSET(InputPriceData!E$15,CalculationsAndCharts!$A1102+$A$11,IF($C$7,8,0),1,1)</f>
        <v>14.77</v>
      </c>
      <c r="G1102" s="4">
        <f ca="1">OFFSET(InputPriceData!F$15,CalculationsAndCharts!$A1102+$A$11,IF($C$7,8,0),1,1)</f>
        <v>14.82</v>
      </c>
      <c r="H1102" s="128"/>
      <c r="I1102" s="128"/>
      <c r="K1102" s="124"/>
      <c r="L1102" s="279"/>
      <c r="M1102" s="281"/>
      <c r="N1102" s="280"/>
      <c r="O1102" s="4"/>
      <c r="P1102" s="4"/>
      <c r="Q1102" s="3"/>
      <c r="S1102" s="309">
        <f t="shared" ca="1" si="446"/>
        <v>16.05</v>
      </c>
      <c r="T1102" s="309">
        <f t="shared" ca="1" si="447"/>
        <v>14.28</v>
      </c>
      <c r="U1102" s="310">
        <f t="shared" ca="1" si="439"/>
        <v>0.30508474576271216</v>
      </c>
      <c r="V1102" s="310" t="b">
        <f t="shared" ca="1" si="448"/>
        <v>0</v>
      </c>
      <c r="W1102" s="3" t="b">
        <f t="shared" ca="1" si="449"/>
        <v>0</v>
      </c>
      <c r="X1102" s="3" t="str">
        <f t="shared" ca="1" si="450"/>
        <v/>
      </c>
      <c r="Y1102" s="3" t="str">
        <f t="shared" ca="1" si="440"/>
        <v/>
      </c>
      <c r="Z1102" s="3" t="str">
        <f t="shared" ca="1" si="451"/>
        <v/>
      </c>
      <c r="AA1102" s="3" t="str">
        <f t="shared" ca="1" si="452"/>
        <v/>
      </c>
      <c r="AB1102" s="205">
        <f t="shared" ca="1" si="453"/>
        <v>7360</v>
      </c>
      <c r="AC1102" s="205">
        <f t="shared" ca="1" si="454"/>
        <v>114</v>
      </c>
      <c r="AD1102" s="205">
        <f t="shared" ca="1" si="441"/>
        <v>64.561403508771932</v>
      </c>
      <c r="AE1102" s="205">
        <f t="shared" ca="1" si="442"/>
        <v>14.561403508771932</v>
      </c>
      <c r="AF1102" s="205">
        <f t="shared" ca="1" si="455"/>
        <v>2.9122807017543866</v>
      </c>
      <c r="AG1102" s="205"/>
      <c r="AH1102" s="205"/>
      <c r="AI1102" s="205"/>
      <c r="AJ1102" s="205"/>
      <c r="AK1102" s="4"/>
      <c r="AL1102" s="4"/>
      <c r="AM1102" s="309">
        <f t="shared" ca="1" si="456"/>
        <v>15.85</v>
      </c>
      <c r="AN1102" s="309">
        <f t="shared" ca="1" si="457"/>
        <v>14.28</v>
      </c>
      <c r="AO1102" s="310">
        <f t="shared" ca="1" si="458"/>
        <v>0.3439490445859878</v>
      </c>
      <c r="AP1102" s="310" t="b">
        <f t="shared" ca="1" si="459"/>
        <v>0</v>
      </c>
      <c r="AQ1102" s="309">
        <f t="shared" ca="1" si="460"/>
        <v>0</v>
      </c>
      <c r="AR1102" s="205">
        <f t="shared" ca="1" si="443"/>
        <v>0</v>
      </c>
      <c r="AS1102" s="45" t="b">
        <f t="shared" ca="1" si="444"/>
        <v>0</v>
      </c>
      <c r="AT1102">
        <f t="shared" ca="1" si="445"/>
        <v>0</v>
      </c>
      <c r="AU1102" t="b">
        <f t="shared" ca="1" si="461"/>
        <v>0</v>
      </c>
      <c r="AV1102" t="b">
        <f t="shared" ca="1" si="462"/>
        <v>0</v>
      </c>
      <c r="AW1102" s="266" t="b">
        <f t="shared" ca="1" si="463"/>
        <v>0</v>
      </c>
      <c r="AX1102" s="266" t="b">
        <f t="shared" ca="1" si="464"/>
        <v>0</v>
      </c>
      <c r="AY1102" s="266" t="b">
        <f t="shared" ca="1" si="465"/>
        <v>0</v>
      </c>
    </row>
    <row r="1103" spans="1:51" x14ac:dyDescent="0.25">
      <c r="A1103">
        <v>1071</v>
      </c>
      <c r="B1103" s="163">
        <f ca="1">OFFSET(InputPriceData!B$15,CalculationsAndCharts!$A1103+$A$11,0,1,1)</f>
        <v>40459</v>
      </c>
      <c r="C1103" s="3">
        <f ca="1">OFFSET(InputPriceData!G$15,CalculationsAndCharts!$A1103+$A$11,IF($C$7,8,0),1,1)</f>
        <v>275800</v>
      </c>
      <c r="D1103" s="4">
        <f ca="1">OFFSET(InputPriceData!C$15,CalculationsAndCharts!$A1103+$A$11,IF($C$7,8,0),1,1)</f>
        <v>14.83</v>
      </c>
      <c r="E1103" s="4">
        <f ca="1">OFFSET(InputPriceData!D$15,CalculationsAndCharts!$A1103+$A$11,IF($C$7,8,0),1,1)</f>
        <v>14.9</v>
      </c>
      <c r="F1103" s="4">
        <f ca="1">OFFSET(InputPriceData!E$15,CalculationsAndCharts!$A1103+$A$11,IF($C$7,8,0),1,1)</f>
        <v>14.66</v>
      </c>
      <c r="G1103" s="4">
        <f ca="1">OFFSET(InputPriceData!F$15,CalculationsAndCharts!$A1103+$A$11,IF($C$7,8,0),1,1)</f>
        <v>14.85</v>
      </c>
      <c r="H1103" s="128"/>
      <c r="I1103" s="128"/>
      <c r="K1103" s="124"/>
      <c r="L1103" s="279"/>
      <c r="M1103" s="281"/>
      <c r="N1103" s="280"/>
      <c r="O1103" s="4"/>
      <c r="P1103" s="4"/>
      <c r="Q1103" s="3"/>
      <c r="S1103" s="309">
        <f t="shared" ca="1" si="446"/>
        <v>16.05</v>
      </c>
      <c r="T1103" s="309">
        <f t="shared" ca="1" si="447"/>
        <v>14.28</v>
      </c>
      <c r="U1103" s="310">
        <f t="shared" ca="1" si="439"/>
        <v>0.32203389830508466</v>
      </c>
      <c r="V1103" s="310" t="b">
        <f t="shared" ca="1" si="448"/>
        <v>0</v>
      </c>
      <c r="W1103" s="3" t="b">
        <f t="shared" ca="1" si="449"/>
        <v>0</v>
      </c>
      <c r="X1103" s="3" t="str">
        <f t="shared" ca="1" si="450"/>
        <v/>
      </c>
      <c r="Y1103" s="3" t="str">
        <f t="shared" ca="1" si="440"/>
        <v/>
      </c>
      <c r="Z1103" s="3" t="str">
        <f t="shared" ca="1" si="451"/>
        <v/>
      </c>
      <c r="AA1103" s="3" t="str">
        <f t="shared" ca="1" si="452"/>
        <v/>
      </c>
      <c r="AB1103" s="205">
        <f t="shared" ca="1" si="453"/>
        <v>7360</v>
      </c>
      <c r="AC1103" s="205">
        <f t="shared" ca="1" si="454"/>
        <v>114</v>
      </c>
      <c r="AD1103" s="205">
        <f t="shared" ca="1" si="441"/>
        <v>64.561403508771932</v>
      </c>
      <c r="AE1103" s="205">
        <f t="shared" ca="1" si="442"/>
        <v>14.561403508771932</v>
      </c>
      <c r="AF1103" s="205">
        <f t="shared" ca="1" si="455"/>
        <v>2.9122807017543866</v>
      </c>
      <c r="AG1103" s="205"/>
      <c r="AH1103" s="205"/>
      <c r="AI1103" s="205"/>
      <c r="AJ1103" s="205"/>
      <c r="AK1103" s="4"/>
      <c r="AL1103" s="4"/>
      <c r="AM1103" s="309">
        <f t="shared" ca="1" si="456"/>
        <v>16.05</v>
      </c>
      <c r="AN1103" s="309">
        <f t="shared" ca="1" si="457"/>
        <v>14.28</v>
      </c>
      <c r="AO1103" s="310">
        <f t="shared" ca="1" si="458"/>
        <v>0.32203389830508466</v>
      </c>
      <c r="AP1103" s="310" t="b">
        <f t="shared" ca="1" si="459"/>
        <v>0</v>
      </c>
      <c r="AQ1103" s="309">
        <f t="shared" ca="1" si="460"/>
        <v>0</v>
      </c>
      <c r="AR1103" s="205">
        <f t="shared" ca="1" si="443"/>
        <v>0</v>
      </c>
      <c r="AS1103" s="45" t="b">
        <f t="shared" ca="1" si="444"/>
        <v>0</v>
      </c>
      <c r="AT1103">
        <f t="shared" ca="1" si="445"/>
        <v>0</v>
      </c>
      <c r="AU1103" t="b">
        <f t="shared" ca="1" si="461"/>
        <v>0</v>
      </c>
      <c r="AV1103" t="b">
        <f t="shared" ca="1" si="462"/>
        <v>0</v>
      </c>
      <c r="AW1103" s="266" t="b">
        <f t="shared" ca="1" si="463"/>
        <v>0</v>
      </c>
      <c r="AX1103" s="266" t="b">
        <f t="shared" ca="1" si="464"/>
        <v>0</v>
      </c>
      <c r="AY1103" s="266" t="b">
        <f t="shared" ca="1" si="465"/>
        <v>0</v>
      </c>
    </row>
    <row r="1104" spans="1:51" x14ac:dyDescent="0.25">
      <c r="A1104">
        <v>1072</v>
      </c>
      <c r="B1104" s="163">
        <f ca="1">OFFSET(InputPriceData!B$15,CalculationsAndCharts!$A1104+$A$11,0,1,1)</f>
        <v>40458</v>
      </c>
      <c r="C1104" s="3">
        <f ca="1">OFFSET(InputPriceData!G$15,CalculationsAndCharts!$A1104+$A$11,IF($C$7,8,0),1,1)</f>
        <v>295700</v>
      </c>
      <c r="D1104" s="4">
        <f ca="1">OFFSET(InputPriceData!C$15,CalculationsAndCharts!$A1104+$A$11,IF($C$7,8,0),1,1)</f>
        <v>14.94</v>
      </c>
      <c r="E1104" s="4">
        <f ca="1">OFFSET(InputPriceData!D$15,CalculationsAndCharts!$A1104+$A$11,IF($C$7,8,0),1,1)</f>
        <v>14.96</v>
      </c>
      <c r="F1104" s="4">
        <f ca="1">OFFSET(InputPriceData!E$15,CalculationsAndCharts!$A1104+$A$11,IF($C$7,8,0),1,1)</f>
        <v>14.71</v>
      </c>
      <c r="G1104" s="4">
        <f ca="1">OFFSET(InputPriceData!F$15,CalculationsAndCharts!$A1104+$A$11,IF($C$7,8,0),1,1)</f>
        <v>14.78</v>
      </c>
      <c r="H1104" s="128"/>
      <c r="I1104" s="128"/>
      <c r="K1104" s="124"/>
      <c r="L1104" s="279"/>
      <c r="M1104" s="281"/>
      <c r="N1104" s="280"/>
      <c r="O1104" s="4"/>
      <c r="P1104" s="4"/>
      <c r="Q1104" s="3"/>
      <c r="S1104" s="309">
        <f t="shared" ca="1" si="446"/>
        <v>16.05</v>
      </c>
      <c r="T1104" s="309">
        <f t="shared" ca="1" si="447"/>
        <v>14.28</v>
      </c>
      <c r="U1104" s="310">
        <f t="shared" ca="1" si="439"/>
        <v>0.28248587570621447</v>
      </c>
      <c r="V1104" s="310" t="b">
        <f t="shared" ca="1" si="448"/>
        <v>0</v>
      </c>
      <c r="W1104" s="3" t="b">
        <f t="shared" ca="1" si="449"/>
        <v>0</v>
      </c>
      <c r="X1104" s="3" t="str">
        <f t="shared" ca="1" si="450"/>
        <v/>
      </c>
      <c r="Y1104" s="3" t="str">
        <f t="shared" ca="1" si="440"/>
        <v/>
      </c>
      <c r="Z1104" s="3" t="str">
        <f t="shared" ca="1" si="451"/>
        <v/>
      </c>
      <c r="AA1104" s="3" t="str">
        <f t="shared" ca="1" si="452"/>
        <v/>
      </c>
      <c r="AB1104" s="205">
        <f t="shared" ca="1" si="453"/>
        <v>7360</v>
      </c>
      <c r="AC1104" s="205">
        <f t="shared" ca="1" si="454"/>
        <v>114</v>
      </c>
      <c r="AD1104" s="205">
        <f t="shared" ca="1" si="441"/>
        <v>64.561403508771932</v>
      </c>
      <c r="AE1104" s="205">
        <f t="shared" ca="1" si="442"/>
        <v>14.561403508771932</v>
      </c>
      <c r="AF1104" s="205">
        <f t="shared" ca="1" si="455"/>
        <v>2.9122807017543866</v>
      </c>
      <c r="AG1104" s="205"/>
      <c r="AH1104" s="205"/>
      <c r="AI1104" s="205"/>
      <c r="AJ1104" s="205"/>
      <c r="AK1104" s="4"/>
      <c r="AL1104" s="4"/>
      <c r="AM1104" s="309">
        <f t="shared" ca="1" si="456"/>
        <v>16.05</v>
      </c>
      <c r="AN1104" s="309">
        <f t="shared" ca="1" si="457"/>
        <v>14.28</v>
      </c>
      <c r="AO1104" s="310">
        <f t="shared" ca="1" si="458"/>
        <v>0.28248587570621447</v>
      </c>
      <c r="AP1104" s="310" t="b">
        <f t="shared" ca="1" si="459"/>
        <v>0</v>
      </c>
      <c r="AQ1104" s="309">
        <f t="shared" ca="1" si="460"/>
        <v>0</v>
      </c>
      <c r="AR1104" s="205">
        <f t="shared" ca="1" si="443"/>
        <v>0</v>
      </c>
      <c r="AS1104" s="45" t="b">
        <f t="shared" ca="1" si="444"/>
        <v>0</v>
      </c>
      <c r="AT1104">
        <f t="shared" ca="1" si="445"/>
        <v>0</v>
      </c>
      <c r="AU1104" t="b">
        <f t="shared" ca="1" si="461"/>
        <v>0</v>
      </c>
      <c r="AV1104" t="b">
        <f t="shared" ca="1" si="462"/>
        <v>0</v>
      </c>
      <c r="AW1104" s="266" t="b">
        <f t="shared" ca="1" si="463"/>
        <v>0</v>
      </c>
      <c r="AX1104" s="266" t="b">
        <f t="shared" ca="1" si="464"/>
        <v>0</v>
      </c>
      <c r="AY1104" s="266" t="b">
        <f t="shared" ca="1" si="465"/>
        <v>0</v>
      </c>
    </row>
    <row r="1105" spans="1:51" x14ac:dyDescent="0.25">
      <c r="A1105">
        <v>1073</v>
      </c>
      <c r="B1105" s="163">
        <f ca="1">OFFSET(InputPriceData!B$15,CalculationsAndCharts!$A1105+$A$11,0,1,1)</f>
        <v>40457</v>
      </c>
      <c r="C1105" s="3">
        <f ca="1">OFFSET(InputPriceData!G$15,CalculationsAndCharts!$A1105+$A$11,IF($C$7,8,0),1,1)</f>
        <v>493700</v>
      </c>
      <c r="D1105" s="4">
        <f ca="1">OFFSET(InputPriceData!C$15,CalculationsAndCharts!$A1105+$A$11,IF($C$7,8,0),1,1)</f>
        <v>14.85</v>
      </c>
      <c r="E1105" s="4">
        <f ca="1">OFFSET(InputPriceData!D$15,CalculationsAndCharts!$A1105+$A$11,IF($C$7,8,0),1,1)</f>
        <v>15</v>
      </c>
      <c r="F1105" s="4">
        <f ca="1">OFFSET(InputPriceData!E$15,CalculationsAndCharts!$A1105+$A$11,IF($C$7,8,0),1,1)</f>
        <v>14.75</v>
      </c>
      <c r="G1105" s="4">
        <f ca="1">OFFSET(InputPriceData!F$15,CalculationsAndCharts!$A1105+$A$11,IF($C$7,8,0),1,1)</f>
        <v>14.82</v>
      </c>
      <c r="H1105" s="128"/>
      <c r="I1105" s="128"/>
      <c r="K1105" s="124"/>
      <c r="L1105" s="279"/>
      <c r="M1105" s="281"/>
      <c r="N1105" s="280"/>
      <c r="O1105" s="4"/>
      <c r="P1105" s="4"/>
      <c r="Q1105" s="3"/>
      <c r="S1105" s="309">
        <f t="shared" ca="1" si="446"/>
        <v>16.05</v>
      </c>
      <c r="T1105" s="309">
        <f t="shared" ca="1" si="447"/>
        <v>14.28</v>
      </c>
      <c r="U1105" s="310">
        <f t="shared" ca="1" si="439"/>
        <v>0.30508474576271216</v>
      </c>
      <c r="V1105" s="310" t="b">
        <f t="shared" ca="1" si="448"/>
        <v>0</v>
      </c>
      <c r="W1105" s="3" t="b">
        <f t="shared" ca="1" si="449"/>
        <v>0</v>
      </c>
      <c r="X1105" s="3" t="str">
        <f t="shared" ca="1" si="450"/>
        <v/>
      </c>
      <c r="Y1105" s="3" t="str">
        <f t="shared" ca="1" si="440"/>
        <v/>
      </c>
      <c r="Z1105" s="3" t="str">
        <f t="shared" ca="1" si="451"/>
        <v/>
      </c>
      <c r="AA1105" s="3" t="str">
        <f t="shared" ca="1" si="452"/>
        <v/>
      </c>
      <c r="AB1105" s="205">
        <f t="shared" ca="1" si="453"/>
        <v>7360</v>
      </c>
      <c r="AC1105" s="205">
        <f t="shared" ca="1" si="454"/>
        <v>114</v>
      </c>
      <c r="AD1105" s="205">
        <f t="shared" ca="1" si="441"/>
        <v>64.561403508771932</v>
      </c>
      <c r="AE1105" s="205">
        <f t="shared" ca="1" si="442"/>
        <v>14.561403508771932</v>
      </c>
      <c r="AF1105" s="205">
        <f t="shared" ca="1" si="455"/>
        <v>2.9122807017543866</v>
      </c>
      <c r="AG1105" s="205"/>
      <c r="AH1105" s="205"/>
      <c r="AI1105" s="205"/>
      <c r="AJ1105" s="205"/>
      <c r="AK1105" s="4"/>
      <c r="AL1105" s="4"/>
      <c r="AM1105" s="309">
        <f t="shared" ca="1" si="456"/>
        <v>16.05</v>
      </c>
      <c r="AN1105" s="309">
        <f t="shared" ca="1" si="457"/>
        <v>14.28</v>
      </c>
      <c r="AO1105" s="310">
        <f t="shared" ca="1" si="458"/>
        <v>0.30508474576271216</v>
      </c>
      <c r="AP1105" s="310" t="b">
        <f t="shared" ca="1" si="459"/>
        <v>0</v>
      </c>
      <c r="AQ1105" s="309">
        <f t="shared" ca="1" si="460"/>
        <v>0</v>
      </c>
      <c r="AR1105" s="205">
        <f t="shared" ca="1" si="443"/>
        <v>0</v>
      </c>
      <c r="AS1105" s="45" t="b">
        <f t="shared" ca="1" si="444"/>
        <v>0</v>
      </c>
      <c r="AT1105">
        <f t="shared" ca="1" si="445"/>
        <v>0</v>
      </c>
      <c r="AU1105" t="b">
        <f t="shared" ca="1" si="461"/>
        <v>0</v>
      </c>
      <c r="AV1105" t="b">
        <f t="shared" ca="1" si="462"/>
        <v>0</v>
      </c>
      <c r="AW1105" s="266" t="b">
        <f t="shared" ca="1" si="463"/>
        <v>0</v>
      </c>
      <c r="AX1105" s="266" t="b">
        <f t="shared" ca="1" si="464"/>
        <v>0</v>
      </c>
      <c r="AY1105" s="266" t="b">
        <f t="shared" ca="1" si="465"/>
        <v>1</v>
      </c>
    </row>
    <row r="1106" spans="1:51" x14ac:dyDescent="0.25">
      <c r="A1106">
        <v>1074</v>
      </c>
      <c r="B1106" s="163">
        <f ca="1">OFFSET(InputPriceData!B$15,CalculationsAndCharts!$A1106+$A$11,0,1,1)</f>
        <v>40456</v>
      </c>
      <c r="C1106" s="3">
        <f ca="1">OFFSET(InputPriceData!G$15,CalculationsAndCharts!$A1106+$A$11,IF($C$7,8,0),1,1)</f>
        <v>648400</v>
      </c>
      <c r="D1106" s="4">
        <f ca="1">OFFSET(InputPriceData!C$15,CalculationsAndCharts!$A1106+$A$11,IF($C$7,8,0),1,1)</f>
        <v>14.59</v>
      </c>
      <c r="E1106" s="4">
        <f ca="1">OFFSET(InputPriceData!D$15,CalculationsAndCharts!$A1106+$A$11,IF($C$7,8,0),1,1)</f>
        <v>15.02</v>
      </c>
      <c r="F1106" s="4">
        <f ca="1">OFFSET(InputPriceData!E$15,CalculationsAndCharts!$A1106+$A$11,IF($C$7,8,0),1,1)</f>
        <v>14.5</v>
      </c>
      <c r="G1106" s="4">
        <f ca="1">OFFSET(InputPriceData!F$15,CalculationsAndCharts!$A1106+$A$11,IF($C$7,8,0),1,1)</f>
        <v>14.92</v>
      </c>
      <c r="H1106" s="128"/>
      <c r="I1106" s="128"/>
      <c r="K1106" s="124"/>
      <c r="L1106" s="279"/>
      <c r="M1106" s="281"/>
      <c r="N1106" s="280"/>
      <c r="O1106" s="4"/>
      <c r="P1106" s="4"/>
      <c r="Q1106" s="3"/>
      <c r="S1106" s="309">
        <f t="shared" ca="1" si="446"/>
        <v>16.05</v>
      </c>
      <c r="T1106" s="309">
        <f t="shared" ca="1" si="447"/>
        <v>14.28</v>
      </c>
      <c r="U1106" s="310">
        <f t="shared" ca="1" si="439"/>
        <v>0.36158192090395486</v>
      </c>
      <c r="V1106" s="310" t="b">
        <f t="shared" ca="1" si="448"/>
        <v>0</v>
      </c>
      <c r="W1106" s="3" t="b">
        <f t="shared" ca="1" si="449"/>
        <v>0</v>
      </c>
      <c r="X1106" s="3" t="str">
        <f t="shared" ca="1" si="450"/>
        <v/>
      </c>
      <c r="Y1106" s="3" t="str">
        <f t="shared" ca="1" si="440"/>
        <v/>
      </c>
      <c r="Z1106" s="3" t="str">
        <f t="shared" ca="1" si="451"/>
        <v/>
      </c>
      <c r="AA1106" s="3" t="str">
        <f t="shared" ca="1" si="452"/>
        <v/>
      </c>
      <c r="AB1106" s="205">
        <f t="shared" ca="1" si="453"/>
        <v>7360</v>
      </c>
      <c r="AC1106" s="205">
        <f t="shared" ca="1" si="454"/>
        <v>114</v>
      </c>
      <c r="AD1106" s="205">
        <f t="shared" ca="1" si="441"/>
        <v>64.561403508771932</v>
      </c>
      <c r="AE1106" s="205">
        <f t="shared" ca="1" si="442"/>
        <v>14.561403508771932</v>
      </c>
      <c r="AF1106" s="205">
        <f t="shared" ca="1" si="455"/>
        <v>2.9122807017543866</v>
      </c>
      <c r="AG1106" s="205"/>
      <c r="AH1106" s="205"/>
      <c r="AI1106" s="205"/>
      <c r="AJ1106" s="205"/>
      <c r="AK1106" s="4"/>
      <c r="AL1106" s="4"/>
      <c r="AM1106" s="309">
        <f t="shared" ca="1" si="456"/>
        <v>16.05</v>
      </c>
      <c r="AN1106" s="309">
        <f t="shared" ca="1" si="457"/>
        <v>14.28</v>
      </c>
      <c r="AO1106" s="310">
        <f t="shared" ca="1" si="458"/>
        <v>0.36158192090395486</v>
      </c>
      <c r="AP1106" s="310" t="b">
        <f t="shared" ca="1" si="459"/>
        <v>0</v>
      </c>
      <c r="AQ1106" s="309">
        <f t="shared" ca="1" si="460"/>
        <v>0.43680000000000002</v>
      </c>
      <c r="AR1106" s="205">
        <f t="shared" ca="1" si="443"/>
        <v>14.123200000000001</v>
      </c>
      <c r="AS1106" s="45" t="b">
        <f t="shared" ca="1" si="444"/>
        <v>0</v>
      </c>
      <c r="AT1106">
        <f t="shared" ca="1" si="445"/>
        <v>9</v>
      </c>
      <c r="AU1106" t="b">
        <f t="shared" ca="1" si="461"/>
        <v>1</v>
      </c>
      <c r="AV1106" t="b">
        <f t="shared" ca="1" si="462"/>
        <v>1</v>
      </c>
      <c r="AW1106" s="266" t="b">
        <f t="shared" ca="1" si="463"/>
        <v>0</v>
      </c>
      <c r="AX1106" s="266" t="b">
        <f t="shared" ca="1" si="464"/>
        <v>1</v>
      </c>
      <c r="AY1106" s="266" t="b">
        <f t="shared" ca="1" si="465"/>
        <v>0</v>
      </c>
    </row>
    <row r="1107" spans="1:51" x14ac:dyDescent="0.25">
      <c r="A1107">
        <v>1075</v>
      </c>
      <c r="B1107" s="163">
        <f ca="1">OFFSET(InputPriceData!B$15,CalculationsAndCharts!$A1107+$A$11,0,1,1)</f>
        <v>40455</v>
      </c>
      <c r="C1107" s="3">
        <f ca="1">OFFSET(InputPriceData!G$15,CalculationsAndCharts!$A1107+$A$11,IF($C$7,8,0),1,1)</f>
        <v>409400</v>
      </c>
      <c r="D1107" s="4">
        <f ca="1">OFFSET(InputPriceData!C$15,CalculationsAndCharts!$A1107+$A$11,IF($C$7,8,0),1,1)</f>
        <v>14.61</v>
      </c>
      <c r="E1107" s="4">
        <f ca="1">OFFSET(InputPriceData!D$15,CalculationsAndCharts!$A1107+$A$11,IF($C$7,8,0),1,1)</f>
        <v>14.72</v>
      </c>
      <c r="F1107" s="4">
        <f ca="1">OFFSET(InputPriceData!E$15,CalculationsAndCharts!$A1107+$A$11,IF($C$7,8,0),1,1)</f>
        <v>14.35</v>
      </c>
      <c r="G1107" s="4">
        <f ca="1">OFFSET(InputPriceData!F$15,CalculationsAndCharts!$A1107+$A$11,IF($C$7,8,0),1,1)</f>
        <v>14.43</v>
      </c>
      <c r="H1107" s="128"/>
      <c r="I1107" s="128"/>
      <c r="K1107" s="124"/>
      <c r="L1107" s="279"/>
      <c r="M1107" s="281"/>
      <c r="N1107" s="280"/>
      <c r="O1107" s="4"/>
      <c r="P1107" s="4"/>
      <c r="Q1107" s="3"/>
      <c r="S1107" s="309">
        <f t="shared" ca="1" si="446"/>
        <v>16.05</v>
      </c>
      <c r="T1107" s="309">
        <f t="shared" ca="1" si="447"/>
        <v>14.28</v>
      </c>
      <c r="U1107" s="310">
        <f t="shared" ca="1" si="439"/>
        <v>8.4745762711864542E-2</v>
      </c>
      <c r="V1107" s="310" t="b">
        <f t="shared" ca="1" si="448"/>
        <v>1</v>
      </c>
      <c r="W1107" s="3" t="b">
        <f t="shared" ca="1" si="449"/>
        <v>0</v>
      </c>
      <c r="X1107" s="3" t="str">
        <f t="shared" ca="1" si="450"/>
        <v/>
      </c>
      <c r="Y1107" s="3" t="str">
        <f t="shared" ca="1" si="440"/>
        <v/>
      </c>
      <c r="Z1107" s="3" t="str">
        <f t="shared" ca="1" si="451"/>
        <v/>
      </c>
      <c r="AA1107" s="3" t="str">
        <f t="shared" ca="1" si="452"/>
        <v/>
      </c>
      <c r="AB1107" s="205">
        <f t="shared" ca="1" si="453"/>
        <v>7360</v>
      </c>
      <c r="AC1107" s="205">
        <f t="shared" ca="1" si="454"/>
        <v>114</v>
      </c>
      <c r="AD1107" s="205">
        <f t="shared" ca="1" si="441"/>
        <v>64.561403508771932</v>
      </c>
      <c r="AE1107" s="205">
        <f t="shared" ca="1" si="442"/>
        <v>14.561403508771932</v>
      </c>
      <c r="AF1107" s="205">
        <f t="shared" ca="1" si="455"/>
        <v>2.9122807017543866</v>
      </c>
      <c r="AG1107" s="205"/>
      <c r="AH1107" s="205"/>
      <c r="AI1107" s="205"/>
      <c r="AJ1107" s="205"/>
      <c r="AK1107" s="4"/>
      <c r="AL1107" s="4"/>
      <c r="AM1107" s="309">
        <f t="shared" ca="1" si="456"/>
        <v>16.05</v>
      </c>
      <c r="AN1107" s="309">
        <f t="shared" ca="1" si="457"/>
        <v>14.28</v>
      </c>
      <c r="AO1107" s="310">
        <f t="shared" ca="1" si="458"/>
        <v>8.4745762711864542E-2</v>
      </c>
      <c r="AP1107" s="310" t="b">
        <f t="shared" ca="1" si="459"/>
        <v>1</v>
      </c>
      <c r="AQ1107" s="309">
        <f t="shared" ca="1" si="460"/>
        <v>0.43680000000000002</v>
      </c>
      <c r="AR1107" s="205">
        <f t="shared" ca="1" si="443"/>
        <v>14.123200000000001</v>
      </c>
      <c r="AS1107" s="45" t="b">
        <f t="shared" ca="1" si="444"/>
        <v>0</v>
      </c>
      <c r="AT1107">
        <f t="shared" ca="1" si="445"/>
        <v>8</v>
      </c>
      <c r="AU1107" t="b">
        <f t="shared" ca="1" si="461"/>
        <v>0</v>
      </c>
      <c r="AV1107" t="b">
        <f t="shared" ca="1" si="462"/>
        <v>0</v>
      </c>
      <c r="AW1107" s="266" t="b">
        <f t="shared" ca="1" si="463"/>
        <v>0</v>
      </c>
      <c r="AX1107" s="266" t="b">
        <f t="shared" ca="1" si="464"/>
        <v>1</v>
      </c>
      <c r="AY1107" s="266" t="b">
        <f t="shared" ca="1" si="465"/>
        <v>0</v>
      </c>
    </row>
    <row r="1108" spans="1:51" x14ac:dyDescent="0.25">
      <c r="A1108">
        <v>1076</v>
      </c>
      <c r="B1108" s="163">
        <f ca="1">OFFSET(InputPriceData!B$15,CalculationsAndCharts!$A1108+$A$11,0,1,1)</f>
        <v>40452</v>
      </c>
      <c r="C1108" s="3">
        <f ca="1">OFFSET(InputPriceData!G$15,CalculationsAndCharts!$A1108+$A$11,IF($C$7,8,0),1,1)</f>
        <v>440200</v>
      </c>
      <c r="D1108" s="4">
        <f ca="1">OFFSET(InputPriceData!C$15,CalculationsAndCharts!$A1108+$A$11,IF($C$7,8,0),1,1)</f>
        <v>14.96</v>
      </c>
      <c r="E1108" s="4">
        <f ca="1">OFFSET(InputPriceData!D$15,CalculationsAndCharts!$A1108+$A$11,IF($C$7,8,0),1,1)</f>
        <v>14.96</v>
      </c>
      <c r="F1108" s="4">
        <f ca="1">OFFSET(InputPriceData!E$15,CalculationsAndCharts!$A1108+$A$11,IF($C$7,8,0),1,1)</f>
        <v>14.57</v>
      </c>
      <c r="G1108" s="4">
        <f ca="1">OFFSET(InputPriceData!F$15,CalculationsAndCharts!$A1108+$A$11,IF($C$7,8,0),1,1)</f>
        <v>14.63</v>
      </c>
      <c r="H1108" s="128"/>
      <c r="I1108" s="128"/>
      <c r="K1108" s="124"/>
      <c r="L1108" s="279"/>
      <c r="M1108" s="281"/>
      <c r="N1108" s="280"/>
      <c r="O1108" s="4"/>
      <c r="P1108" s="4"/>
      <c r="Q1108" s="3"/>
      <c r="S1108" s="309">
        <f t="shared" ca="1" si="446"/>
        <v>16.05</v>
      </c>
      <c r="T1108" s="309">
        <f t="shared" ca="1" si="447"/>
        <v>14.28</v>
      </c>
      <c r="U1108" s="310">
        <f t="shared" ca="1" si="439"/>
        <v>0.19774011299435093</v>
      </c>
      <c r="V1108" s="310" t="b">
        <f t="shared" ca="1" si="448"/>
        <v>0</v>
      </c>
      <c r="W1108" s="3" t="b">
        <f t="shared" ca="1" si="449"/>
        <v>0</v>
      </c>
      <c r="X1108" s="3" t="str">
        <f t="shared" ca="1" si="450"/>
        <v/>
      </c>
      <c r="Y1108" s="3" t="str">
        <f t="shared" ca="1" si="440"/>
        <v/>
      </c>
      <c r="Z1108" s="3" t="str">
        <f t="shared" ca="1" si="451"/>
        <v/>
      </c>
      <c r="AA1108" s="3" t="str">
        <f t="shared" ca="1" si="452"/>
        <v/>
      </c>
      <c r="AB1108" s="205">
        <f t="shared" ca="1" si="453"/>
        <v>7360</v>
      </c>
      <c r="AC1108" s="205">
        <f t="shared" ca="1" si="454"/>
        <v>114</v>
      </c>
      <c r="AD1108" s="205">
        <f t="shared" ca="1" si="441"/>
        <v>64.561403508771932</v>
      </c>
      <c r="AE1108" s="205">
        <f t="shared" ca="1" si="442"/>
        <v>14.561403508771932</v>
      </c>
      <c r="AF1108" s="205">
        <f t="shared" ca="1" si="455"/>
        <v>2.9122807017543866</v>
      </c>
      <c r="AG1108" s="205"/>
      <c r="AH1108" s="205"/>
      <c r="AI1108" s="205"/>
      <c r="AJ1108" s="205"/>
      <c r="AK1108" s="4"/>
      <c r="AL1108" s="4"/>
      <c r="AM1108" s="309">
        <f t="shared" ca="1" si="456"/>
        <v>16.05</v>
      </c>
      <c r="AN1108" s="309">
        <f t="shared" ca="1" si="457"/>
        <v>14.28</v>
      </c>
      <c r="AO1108" s="310">
        <f t="shared" ca="1" si="458"/>
        <v>0.19774011299435093</v>
      </c>
      <c r="AP1108" s="310" t="b">
        <f t="shared" ca="1" si="459"/>
        <v>0</v>
      </c>
      <c r="AQ1108" s="309">
        <f t="shared" ca="1" si="460"/>
        <v>0.43680000000000002</v>
      </c>
      <c r="AR1108" s="205">
        <f t="shared" ca="1" si="443"/>
        <v>14.123200000000001</v>
      </c>
      <c r="AS1108" s="45" t="b">
        <f t="shared" ca="1" si="444"/>
        <v>0</v>
      </c>
      <c r="AT1108">
        <f t="shared" ca="1" si="445"/>
        <v>7</v>
      </c>
      <c r="AU1108" t="b">
        <f t="shared" ca="1" si="461"/>
        <v>0</v>
      </c>
      <c r="AV1108" t="b">
        <f t="shared" ca="1" si="462"/>
        <v>0</v>
      </c>
      <c r="AW1108" s="266" t="b">
        <f t="shared" ca="1" si="463"/>
        <v>0</v>
      </c>
      <c r="AX1108" s="266" t="b">
        <f t="shared" ca="1" si="464"/>
        <v>1</v>
      </c>
      <c r="AY1108" s="266" t="b">
        <f t="shared" ca="1" si="465"/>
        <v>0</v>
      </c>
    </row>
    <row r="1109" spans="1:51" x14ac:dyDescent="0.25">
      <c r="A1109">
        <v>1077</v>
      </c>
      <c r="B1109" s="163">
        <f ca="1">OFFSET(InputPriceData!B$15,CalculationsAndCharts!$A1109+$A$11,0,1,1)</f>
        <v>40451</v>
      </c>
      <c r="C1109" s="3">
        <f ca="1">OFFSET(InputPriceData!G$15,CalculationsAndCharts!$A1109+$A$11,IF($C$7,8,0),1,1)</f>
        <v>563600</v>
      </c>
      <c r="D1109" s="4">
        <f ca="1">OFFSET(InputPriceData!C$15,CalculationsAndCharts!$A1109+$A$11,IF($C$7,8,0),1,1)</f>
        <v>14.95</v>
      </c>
      <c r="E1109" s="4">
        <f ca="1">OFFSET(InputPriceData!D$15,CalculationsAndCharts!$A1109+$A$11,IF($C$7,8,0),1,1)</f>
        <v>15.16</v>
      </c>
      <c r="F1109" s="4">
        <f ca="1">OFFSET(InputPriceData!E$15,CalculationsAndCharts!$A1109+$A$11,IF($C$7,8,0),1,1)</f>
        <v>14.82</v>
      </c>
      <c r="G1109" s="4">
        <f ca="1">OFFSET(InputPriceData!F$15,CalculationsAndCharts!$A1109+$A$11,IF($C$7,8,0),1,1)</f>
        <v>14.87</v>
      </c>
      <c r="H1109" s="128"/>
      <c r="I1109" s="128"/>
      <c r="K1109" s="124"/>
      <c r="L1109" s="279"/>
      <c r="M1109" s="281"/>
      <c r="N1109" s="280"/>
      <c r="O1109" s="4"/>
      <c r="P1109" s="4"/>
      <c r="Q1109" s="3"/>
      <c r="S1109" s="309">
        <f t="shared" ca="1" si="446"/>
        <v>16.05</v>
      </c>
      <c r="T1109" s="309">
        <f t="shared" ca="1" si="447"/>
        <v>14.28</v>
      </c>
      <c r="U1109" s="310">
        <f t="shared" ca="1" si="439"/>
        <v>0.33333333333333298</v>
      </c>
      <c r="V1109" s="310" t="b">
        <f t="shared" ca="1" si="448"/>
        <v>0</v>
      </c>
      <c r="W1109" s="3" t="b">
        <f t="shared" ca="1" si="449"/>
        <v>0</v>
      </c>
      <c r="X1109" s="3" t="str">
        <f t="shared" ca="1" si="450"/>
        <v/>
      </c>
      <c r="Y1109" s="3" t="str">
        <f t="shared" ca="1" si="440"/>
        <v/>
      </c>
      <c r="Z1109" s="3" t="str">
        <f t="shared" ca="1" si="451"/>
        <v/>
      </c>
      <c r="AA1109" s="3" t="str">
        <f t="shared" ca="1" si="452"/>
        <v/>
      </c>
      <c r="AB1109" s="205">
        <f t="shared" ca="1" si="453"/>
        <v>7360</v>
      </c>
      <c r="AC1109" s="205">
        <f t="shared" ca="1" si="454"/>
        <v>114</v>
      </c>
      <c r="AD1109" s="205">
        <f t="shared" ca="1" si="441"/>
        <v>64.561403508771932</v>
      </c>
      <c r="AE1109" s="205">
        <f t="shared" ca="1" si="442"/>
        <v>14.561403508771932</v>
      </c>
      <c r="AF1109" s="205">
        <f t="shared" ca="1" si="455"/>
        <v>2.9122807017543866</v>
      </c>
      <c r="AG1109" s="205"/>
      <c r="AH1109" s="205"/>
      <c r="AI1109" s="205"/>
      <c r="AJ1109" s="205"/>
      <c r="AK1109" s="4"/>
      <c r="AL1109" s="4"/>
      <c r="AM1109" s="309">
        <f t="shared" ca="1" si="456"/>
        <v>16.05</v>
      </c>
      <c r="AN1109" s="309">
        <f t="shared" ca="1" si="457"/>
        <v>14.28</v>
      </c>
      <c r="AO1109" s="310">
        <f t="shared" ca="1" si="458"/>
        <v>0.33333333333333298</v>
      </c>
      <c r="AP1109" s="310" t="b">
        <f t="shared" ca="1" si="459"/>
        <v>0</v>
      </c>
      <c r="AQ1109" s="309">
        <f t="shared" ca="1" si="460"/>
        <v>0.43680000000000002</v>
      </c>
      <c r="AR1109" s="205">
        <f t="shared" ca="1" si="443"/>
        <v>14.123200000000001</v>
      </c>
      <c r="AS1109" s="45" t="b">
        <f t="shared" ca="1" si="444"/>
        <v>0</v>
      </c>
      <c r="AT1109">
        <f t="shared" ca="1" si="445"/>
        <v>6</v>
      </c>
      <c r="AU1109" t="b">
        <f t="shared" ca="1" si="461"/>
        <v>0</v>
      </c>
      <c r="AV1109" t="b">
        <f t="shared" ca="1" si="462"/>
        <v>0</v>
      </c>
      <c r="AW1109" s="266" t="b">
        <f t="shared" ca="1" si="463"/>
        <v>0</v>
      </c>
      <c r="AX1109" s="266" t="b">
        <f t="shared" ca="1" si="464"/>
        <v>1</v>
      </c>
      <c r="AY1109" s="266" t="b">
        <f t="shared" ca="1" si="465"/>
        <v>0</v>
      </c>
    </row>
    <row r="1110" spans="1:51" x14ac:dyDescent="0.25">
      <c r="A1110">
        <v>1078</v>
      </c>
      <c r="B1110" s="163">
        <f ca="1">OFFSET(InputPriceData!B$15,CalculationsAndCharts!$A1110+$A$11,0,1,1)</f>
        <v>40450</v>
      </c>
      <c r="C1110" s="3">
        <f ca="1">OFFSET(InputPriceData!G$15,CalculationsAndCharts!$A1110+$A$11,IF($C$7,8,0),1,1)</f>
        <v>541600</v>
      </c>
      <c r="D1110" s="4">
        <f ca="1">OFFSET(InputPriceData!C$15,CalculationsAndCharts!$A1110+$A$11,IF($C$7,8,0),1,1)</f>
        <v>14.74</v>
      </c>
      <c r="E1110" s="4">
        <f ca="1">OFFSET(InputPriceData!D$15,CalculationsAndCharts!$A1110+$A$11,IF($C$7,8,0),1,1)</f>
        <v>14.99</v>
      </c>
      <c r="F1110" s="4">
        <f ca="1">OFFSET(InputPriceData!E$15,CalculationsAndCharts!$A1110+$A$11,IF($C$7,8,0),1,1)</f>
        <v>14.74</v>
      </c>
      <c r="G1110" s="4">
        <f ca="1">OFFSET(InputPriceData!F$15,CalculationsAndCharts!$A1110+$A$11,IF($C$7,8,0),1,1)</f>
        <v>14.88</v>
      </c>
      <c r="H1110" s="128"/>
      <c r="I1110" s="128"/>
      <c r="K1110" s="124"/>
      <c r="L1110" s="279"/>
      <c r="M1110" s="281"/>
      <c r="N1110" s="280"/>
      <c r="O1110" s="4"/>
      <c r="P1110" s="4"/>
      <c r="Q1110" s="3"/>
      <c r="S1110" s="309">
        <f t="shared" ca="1" si="446"/>
        <v>16.05</v>
      </c>
      <c r="T1110" s="309">
        <f t="shared" ca="1" si="447"/>
        <v>14.28</v>
      </c>
      <c r="U1110" s="310">
        <f t="shared" ca="1" si="439"/>
        <v>0.33898305084745817</v>
      </c>
      <c r="V1110" s="310" t="b">
        <f t="shared" ca="1" si="448"/>
        <v>0</v>
      </c>
      <c r="W1110" s="3" t="b">
        <f t="shared" ca="1" si="449"/>
        <v>0</v>
      </c>
      <c r="X1110" s="3" t="str">
        <f t="shared" ca="1" si="450"/>
        <v/>
      </c>
      <c r="Y1110" s="3" t="str">
        <f t="shared" ca="1" si="440"/>
        <v/>
      </c>
      <c r="Z1110" s="3" t="str">
        <f t="shared" ca="1" si="451"/>
        <v/>
      </c>
      <c r="AA1110" s="3" t="str">
        <f t="shared" ca="1" si="452"/>
        <v/>
      </c>
      <c r="AB1110" s="205">
        <f t="shared" ca="1" si="453"/>
        <v>7360</v>
      </c>
      <c r="AC1110" s="205">
        <f t="shared" ca="1" si="454"/>
        <v>114</v>
      </c>
      <c r="AD1110" s="205">
        <f t="shared" ca="1" si="441"/>
        <v>64.561403508771932</v>
      </c>
      <c r="AE1110" s="205">
        <f t="shared" ca="1" si="442"/>
        <v>14.561403508771932</v>
      </c>
      <c r="AF1110" s="205">
        <f t="shared" ca="1" si="455"/>
        <v>2.9122807017543866</v>
      </c>
      <c r="AG1110" s="205"/>
      <c r="AH1110" s="205"/>
      <c r="AI1110" s="205"/>
      <c r="AJ1110" s="205"/>
      <c r="AK1110" s="4"/>
      <c r="AL1110" s="4"/>
      <c r="AM1110" s="309">
        <f t="shared" ca="1" si="456"/>
        <v>16.05</v>
      </c>
      <c r="AN1110" s="309">
        <f t="shared" ca="1" si="457"/>
        <v>14.28</v>
      </c>
      <c r="AO1110" s="310">
        <f t="shared" ca="1" si="458"/>
        <v>0.33898305084745817</v>
      </c>
      <c r="AP1110" s="310" t="b">
        <f t="shared" ca="1" si="459"/>
        <v>0</v>
      </c>
      <c r="AQ1110" s="309">
        <f t="shared" ca="1" si="460"/>
        <v>0.43680000000000002</v>
      </c>
      <c r="AR1110" s="205">
        <f t="shared" ca="1" si="443"/>
        <v>14.123200000000001</v>
      </c>
      <c r="AS1110" s="45" t="b">
        <f t="shared" ca="1" si="444"/>
        <v>0</v>
      </c>
      <c r="AT1110">
        <f t="shared" ca="1" si="445"/>
        <v>5</v>
      </c>
      <c r="AU1110" t="b">
        <f t="shared" ca="1" si="461"/>
        <v>0</v>
      </c>
      <c r="AV1110" t="b">
        <f t="shared" ca="1" si="462"/>
        <v>0</v>
      </c>
      <c r="AW1110" s="266" t="b">
        <f t="shared" ca="1" si="463"/>
        <v>0</v>
      </c>
      <c r="AX1110" s="266" t="b">
        <f t="shared" ca="1" si="464"/>
        <v>1</v>
      </c>
      <c r="AY1110" s="266" t="b">
        <f t="shared" ca="1" si="465"/>
        <v>0</v>
      </c>
    </row>
    <row r="1111" spans="1:51" x14ac:dyDescent="0.25">
      <c r="A1111">
        <v>1079</v>
      </c>
      <c r="B1111" s="163">
        <f ca="1">OFFSET(InputPriceData!B$15,CalculationsAndCharts!$A1111+$A$11,0,1,1)</f>
        <v>40449</v>
      </c>
      <c r="C1111" s="3">
        <f ca="1">OFFSET(InputPriceData!G$15,CalculationsAndCharts!$A1111+$A$11,IF($C$7,8,0),1,1)</f>
        <v>662700</v>
      </c>
      <c r="D1111" s="4">
        <f ca="1">OFFSET(InputPriceData!C$15,CalculationsAndCharts!$A1111+$A$11,IF($C$7,8,0),1,1)</f>
        <v>14.7</v>
      </c>
      <c r="E1111" s="4">
        <f ca="1">OFFSET(InputPriceData!D$15,CalculationsAndCharts!$A1111+$A$11,IF($C$7,8,0),1,1)</f>
        <v>14.87</v>
      </c>
      <c r="F1111" s="4">
        <f ca="1">OFFSET(InputPriceData!E$15,CalculationsAndCharts!$A1111+$A$11,IF($C$7,8,0),1,1)</f>
        <v>14.52</v>
      </c>
      <c r="G1111" s="4">
        <f ca="1">OFFSET(InputPriceData!F$15,CalculationsAndCharts!$A1111+$A$11,IF($C$7,8,0),1,1)</f>
        <v>14.83</v>
      </c>
      <c r="H1111" s="128"/>
      <c r="I1111" s="128"/>
      <c r="K1111" s="124"/>
      <c r="L1111" s="279"/>
      <c r="M1111" s="281"/>
      <c r="N1111" s="280"/>
      <c r="O1111" s="4"/>
      <c r="P1111" s="4"/>
      <c r="Q1111" s="3"/>
      <c r="S1111" s="309">
        <f t="shared" ca="1" si="446"/>
        <v>16.05</v>
      </c>
      <c r="T1111" s="309">
        <f t="shared" ca="1" si="447"/>
        <v>14.28</v>
      </c>
      <c r="U1111" s="310">
        <f t="shared" ca="1" si="439"/>
        <v>0.31073446327683635</v>
      </c>
      <c r="V1111" s="310" t="b">
        <f t="shared" ca="1" si="448"/>
        <v>0</v>
      </c>
      <c r="W1111" s="3" t="b">
        <f t="shared" ca="1" si="449"/>
        <v>0</v>
      </c>
      <c r="X1111" s="3" t="str">
        <f t="shared" ca="1" si="450"/>
        <v/>
      </c>
      <c r="Y1111" s="3" t="str">
        <f t="shared" ca="1" si="440"/>
        <v/>
      </c>
      <c r="Z1111" s="3" t="str">
        <f t="shared" ca="1" si="451"/>
        <v/>
      </c>
      <c r="AA1111" s="3" t="str">
        <f t="shared" ca="1" si="452"/>
        <v/>
      </c>
      <c r="AB1111" s="205">
        <f t="shared" ca="1" si="453"/>
        <v>7360</v>
      </c>
      <c r="AC1111" s="205">
        <f t="shared" ca="1" si="454"/>
        <v>114</v>
      </c>
      <c r="AD1111" s="205">
        <f t="shared" ca="1" si="441"/>
        <v>64.561403508771932</v>
      </c>
      <c r="AE1111" s="205">
        <f t="shared" ca="1" si="442"/>
        <v>14.561403508771932</v>
      </c>
      <c r="AF1111" s="205">
        <f t="shared" ca="1" si="455"/>
        <v>2.9122807017543866</v>
      </c>
      <c r="AG1111" s="205"/>
      <c r="AH1111" s="205"/>
      <c r="AI1111" s="205"/>
      <c r="AJ1111" s="205"/>
      <c r="AK1111" s="4"/>
      <c r="AL1111" s="4"/>
      <c r="AM1111" s="309">
        <f t="shared" ca="1" si="456"/>
        <v>16.05</v>
      </c>
      <c r="AN1111" s="309">
        <f t="shared" ca="1" si="457"/>
        <v>14.28</v>
      </c>
      <c r="AO1111" s="310">
        <f t="shared" ca="1" si="458"/>
        <v>0.31073446327683635</v>
      </c>
      <c r="AP1111" s="310" t="b">
        <f t="shared" ca="1" si="459"/>
        <v>0</v>
      </c>
      <c r="AQ1111" s="309">
        <f t="shared" ca="1" si="460"/>
        <v>0.43680000000000002</v>
      </c>
      <c r="AR1111" s="205">
        <f t="shared" ca="1" si="443"/>
        <v>14.123200000000001</v>
      </c>
      <c r="AS1111" s="45" t="b">
        <f t="shared" ca="1" si="444"/>
        <v>0</v>
      </c>
      <c r="AT1111">
        <f t="shared" ca="1" si="445"/>
        <v>4</v>
      </c>
      <c r="AU1111" t="b">
        <f t="shared" ca="1" si="461"/>
        <v>0</v>
      </c>
      <c r="AV1111" t="b">
        <f t="shared" ca="1" si="462"/>
        <v>0</v>
      </c>
      <c r="AW1111" s="266" t="b">
        <f t="shared" ca="1" si="463"/>
        <v>0</v>
      </c>
      <c r="AX1111" s="266" t="b">
        <f t="shared" ca="1" si="464"/>
        <v>1</v>
      </c>
      <c r="AY1111" s="266" t="b">
        <f t="shared" ca="1" si="465"/>
        <v>0</v>
      </c>
    </row>
    <row r="1112" spans="1:51" x14ac:dyDescent="0.25">
      <c r="A1112">
        <v>1080</v>
      </c>
      <c r="B1112" s="163">
        <f ca="1">OFFSET(InputPriceData!B$15,CalculationsAndCharts!$A1112+$A$11,0,1,1)</f>
        <v>40448</v>
      </c>
      <c r="C1112" s="3">
        <f ca="1">OFFSET(InputPriceData!G$15,CalculationsAndCharts!$A1112+$A$11,IF($C$7,8,0),1,1)</f>
        <v>500400</v>
      </c>
      <c r="D1112" s="4">
        <f ca="1">OFFSET(InputPriceData!C$15,CalculationsAndCharts!$A1112+$A$11,IF($C$7,8,0),1,1)</f>
        <v>14.72</v>
      </c>
      <c r="E1112" s="4">
        <f ca="1">OFFSET(InputPriceData!D$15,CalculationsAndCharts!$A1112+$A$11,IF($C$7,8,0),1,1)</f>
        <v>14.72</v>
      </c>
      <c r="F1112" s="4">
        <f ca="1">OFFSET(InputPriceData!E$15,CalculationsAndCharts!$A1112+$A$11,IF($C$7,8,0),1,1)</f>
        <v>14.45</v>
      </c>
      <c r="G1112" s="4">
        <f ca="1">OFFSET(InputPriceData!F$15,CalculationsAndCharts!$A1112+$A$11,IF($C$7,8,0),1,1)</f>
        <v>14.63</v>
      </c>
      <c r="H1112" s="128"/>
      <c r="I1112" s="128"/>
      <c r="K1112" s="124"/>
      <c r="L1112" s="279"/>
      <c r="M1112" s="281"/>
      <c r="N1112" s="280"/>
      <c r="O1112" s="4"/>
      <c r="P1112" s="4"/>
      <c r="Q1112" s="3"/>
      <c r="S1112" s="309">
        <f t="shared" ca="1" si="446"/>
        <v>16.05</v>
      </c>
      <c r="T1112" s="309">
        <f t="shared" ca="1" si="447"/>
        <v>14.28</v>
      </c>
      <c r="U1112" s="310">
        <f t="shared" ca="1" si="439"/>
        <v>0.19774011299435093</v>
      </c>
      <c r="V1112" s="310" t="b">
        <f t="shared" ca="1" si="448"/>
        <v>0</v>
      </c>
      <c r="W1112" s="3" t="b">
        <f t="shared" ca="1" si="449"/>
        <v>0</v>
      </c>
      <c r="X1112" s="3" t="str">
        <f t="shared" ca="1" si="450"/>
        <v/>
      </c>
      <c r="Y1112" s="3" t="str">
        <f t="shared" ca="1" si="440"/>
        <v/>
      </c>
      <c r="Z1112" s="3" t="str">
        <f t="shared" ca="1" si="451"/>
        <v/>
      </c>
      <c r="AA1112" s="3" t="str">
        <f t="shared" ca="1" si="452"/>
        <v/>
      </c>
      <c r="AB1112" s="205">
        <f t="shared" ca="1" si="453"/>
        <v>7360</v>
      </c>
      <c r="AC1112" s="205">
        <f t="shared" ca="1" si="454"/>
        <v>114</v>
      </c>
      <c r="AD1112" s="205">
        <f t="shared" ca="1" si="441"/>
        <v>64.561403508771932</v>
      </c>
      <c r="AE1112" s="205">
        <f t="shared" ca="1" si="442"/>
        <v>14.561403508771932</v>
      </c>
      <c r="AF1112" s="205">
        <f t="shared" ca="1" si="455"/>
        <v>2.9122807017543866</v>
      </c>
      <c r="AG1112" s="205"/>
      <c r="AH1112" s="205"/>
      <c r="AI1112" s="205"/>
      <c r="AJ1112" s="205"/>
      <c r="AK1112" s="4"/>
      <c r="AL1112" s="4"/>
      <c r="AM1112" s="309">
        <f t="shared" ca="1" si="456"/>
        <v>16.05</v>
      </c>
      <c r="AN1112" s="309">
        <f t="shared" ca="1" si="457"/>
        <v>14.28</v>
      </c>
      <c r="AO1112" s="310">
        <f t="shared" ca="1" si="458"/>
        <v>0.19774011299435093</v>
      </c>
      <c r="AP1112" s="310" t="b">
        <f t="shared" ca="1" si="459"/>
        <v>0</v>
      </c>
      <c r="AQ1112" s="309">
        <f t="shared" ca="1" si="460"/>
        <v>0.43680000000000002</v>
      </c>
      <c r="AR1112" s="205">
        <f t="shared" ca="1" si="443"/>
        <v>14.123200000000001</v>
      </c>
      <c r="AS1112" s="45" t="b">
        <f t="shared" ca="1" si="444"/>
        <v>0</v>
      </c>
      <c r="AT1112">
        <f t="shared" ca="1" si="445"/>
        <v>3</v>
      </c>
      <c r="AU1112" t="b">
        <f t="shared" ca="1" si="461"/>
        <v>0</v>
      </c>
      <c r="AV1112" t="b">
        <f t="shared" ca="1" si="462"/>
        <v>0</v>
      </c>
      <c r="AW1112" s="266" t="b">
        <f t="shared" ca="1" si="463"/>
        <v>0</v>
      </c>
      <c r="AX1112" s="266" t="b">
        <f t="shared" ca="1" si="464"/>
        <v>1</v>
      </c>
      <c r="AY1112" s="266" t="b">
        <f t="shared" ca="1" si="465"/>
        <v>0</v>
      </c>
    </row>
    <row r="1113" spans="1:51" x14ac:dyDescent="0.25">
      <c r="A1113">
        <v>1081</v>
      </c>
      <c r="B1113" s="163">
        <f ca="1">OFFSET(InputPriceData!B$15,CalculationsAndCharts!$A1113+$A$11,0,1,1)</f>
        <v>40445</v>
      </c>
      <c r="C1113" s="3">
        <f ca="1">OFFSET(InputPriceData!G$15,CalculationsAndCharts!$A1113+$A$11,IF($C$7,8,0),1,1)</f>
        <v>574100</v>
      </c>
      <c r="D1113" s="4">
        <f ca="1">OFFSET(InputPriceData!C$15,CalculationsAndCharts!$A1113+$A$11,IF($C$7,8,0),1,1)</f>
        <v>14.46</v>
      </c>
      <c r="E1113" s="4">
        <f ca="1">OFFSET(InputPriceData!D$15,CalculationsAndCharts!$A1113+$A$11,IF($C$7,8,0),1,1)</f>
        <v>14.75</v>
      </c>
      <c r="F1113" s="4">
        <f ca="1">OFFSET(InputPriceData!E$15,CalculationsAndCharts!$A1113+$A$11,IF($C$7,8,0),1,1)</f>
        <v>14.42</v>
      </c>
      <c r="G1113" s="4">
        <f ca="1">OFFSET(InputPriceData!F$15,CalculationsAndCharts!$A1113+$A$11,IF($C$7,8,0),1,1)</f>
        <v>14.72</v>
      </c>
      <c r="H1113" s="128"/>
      <c r="I1113" s="128"/>
      <c r="K1113" s="124"/>
      <c r="L1113" s="279"/>
      <c r="M1113" s="281"/>
      <c r="N1113" s="280"/>
      <c r="O1113" s="4"/>
      <c r="P1113" s="4"/>
      <c r="Q1113" s="3"/>
      <c r="S1113" s="309">
        <f t="shared" ca="1" si="446"/>
        <v>16.05</v>
      </c>
      <c r="T1113" s="309">
        <f t="shared" ca="1" si="447"/>
        <v>14.28</v>
      </c>
      <c r="U1113" s="310">
        <f t="shared" ca="1" si="439"/>
        <v>0.24858757062146947</v>
      </c>
      <c r="V1113" s="310" t="b">
        <f t="shared" ca="1" si="448"/>
        <v>0</v>
      </c>
      <c r="W1113" s="3" t="b">
        <f t="shared" ca="1" si="449"/>
        <v>0</v>
      </c>
      <c r="X1113" s="3" t="str">
        <f t="shared" ca="1" si="450"/>
        <v/>
      </c>
      <c r="Y1113" s="3" t="str">
        <f t="shared" ca="1" si="440"/>
        <v/>
      </c>
      <c r="Z1113" s="3" t="str">
        <f t="shared" ca="1" si="451"/>
        <v/>
      </c>
      <c r="AA1113" s="3" t="str">
        <f t="shared" ca="1" si="452"/>
        <v/>
      </c>
      <c r="AB1113" s="205">
        <f t="shared" ca="1" si="453"/>
        <v>7360</v>
      </c>
      <c r="AC1113" s="205">
        <f t="shared" ca="1" si="454"/>
        <v>114</v>
      </c>
      <c r="AD1113" s="205">
        <f t="shared" ca="1" si="441"/>
        <v>64.561403508771932</v>
      </c>
      <c r="AE1113" s="205">
        <f t="shared" ca="1" si="442"/>
        <v>14.561403508771932</v>
      </c>
      <c r="AF1113" s="205">
        <f t="shared" ca="1" si="455"/>
        <v>2.9122807017543866</v>
      </c>
      <c r="AG1113" s="205"/>
      <c r="AH1113" s="205"/>
      <c r="AI1113" s="205"/>
      <c r="AJ1113" s="205"/>
      <c r="AK1113" s="4"/>
      <c r="AL1113" s="4"/>
      <c r="AM1113" s="309">
        <f t="shared" ca="1" si="456"/>
        <v>16.05</v>
      </c>
      <c r="AN1113" s="309">
        <f t="shared" ca="1" si="457"/>
        <v>14.28</v>
      </c>
      <c r="AO1113" s="310">
        <f t="shared" ca="1" si="458"/>
        <v>0.24858757062146947</v>
      </c>
      <c r="AP1113" s="310" t="b">
        <f t="shared" ca="1" si="459"/>
        <v>0</v>
      </c>
      <c r="AQ1113" s="309">
        <f t="shared" ca="1" si="460"/>
        <v>0.43680000000000002</v>
      </c>
      <c r="AR1113" s="205">
        <f t="shared" ca="1" si="443"/>
        <v>14.123200000000001</v>
      </c>
      <c r="AS1113" s="45" t="b">
        <f t="shared" ca="1" si="444"/>
        <v>0</v>
      </c>
      <c r="AT1113">
        <f t="shared" ca="1" si="445"/>
        <v>2</v>
      </c>
      <c r="AU1113" t="b">
        <f t="shared" ca="1" si="461"/>
        <v>0</v>
      </c>
      <c r="AV1113" t="b">
        <f t="shared" ca="1" si="462"/>
        <v>0</v>
      </c>
      <c r="AW1113" s="266" t="b">
        <f t="shared" ca="1" si="463"/>
        <v>0</v>
      </c>
      <c r="AX1113" s="266" t="b">
        <f t="shared" ca="1" si="464"/>
        <v>1</v>
      </c>
      <c r="AY1113" s="266" t="b">
        <f t="shared" ca="1" si="465"/>
        <v>0</v>
      </c>
    </row>
    <row r="1114" spans="1:51" x14ac:dyDescent="0.25">
      <c r="A1114">
        <v>1082</v>
      </c>
      <c r="B1114" s="163">
        <f ca="1">OFFSET(InputPriceData!B$15,CalculationsAndCharts!$A1114+$A$11,0,1,1)</f>
        <v>40444</v>
      </c>
      <c r="C1114" s="3">
        <f ca="1">OFFSET(InputPriceData!G$15,CalculationsAndCharts!$A1114+$A$11,IF($C$7,8,0),1,1)</f>
        <v>1137000</v>
      </c>
      <c r="D1114" s="4">
        <f ca="1">OFFSET(InputPriceData!C$15,CalculationsAndCharts!$A1114+$A$11,IF($C$7,8,0),1,1)</f>
        <v>14.56</v>
      </c>
      <c r="E1114" s="4">
        <f ca="1">OFFSET(InputPriceData!D$15,CalculationsAndCharts!$A1114+$A$11,IF($C$7,8,0),1,1)</f>
        <v>14.71</v>
      </c>
      <c r="F1114" s="4">
        <f ca="1">OFFSET(InputPriceData!E$15,CalculationsAndCharts!$A1114+$A$11,IF($C$7,8,0),1,1)</f>
        <v>14.23</v>
      </c>
      <c r="G1114" s="4">
        <f ca="1">OFFSET(InputPriceData!F$15,CalculationsAndCharts!$A1114+$A$11,IF($C$7,8,0),1,1)</f>
        <v>14.28</v>
      </c>
      <c r="H1114" s="128"/>
      <c r="I1114" s="128"/>
      <c r="K1114" s="124"/>
      <c r="L1114" s="279"/>
      <c r="M1114" s="281"/>
      <c r="N1114" s="280"/>
      <c r="O1114" s="4"/>
      <c r="P1114" s="4"/>
      <c r="Q1114" s="3"/>
      <c r="S1114" s="309">
        <f t="shared" ca="1" si="446"/>
        <v>16.05</v>
      </c>
      <c r="T1114" s="309">
        <f t="shared" ca="1" si="447"/>
        <v>14.28</v>
      </c>
      <c r="U1114" s="310">
        <f t="shared" ca="1" si="439"/>
        <v>0</v>
      </c>
      <c r="V1114" s="310" t="b">
        <f t="shared" ca="1" si="448"/>
        <v>0</v>
      </c>
      <c r="W1114" s="3" t="b">
        <f t="shared" ca="1" si="449"/>
        <v>1</v>
      </c>
      <c r="X1114" s="3">
        <f t="shared" ca="1" si="450"/>
        <v>14.65</v>
      </c>
      <c r="Y1114" s="3">
        <f t="shared" ca="1" si="440"/>
        <v>-2.5255972696245803</v>
      </c>
      <c r="Z1114" s="3">
        <f t="shared" ca="1" si="451"/>
        <v>-2.5255972696245803</v>
      </c>
      <c r="AA1114" s="3">
        <f t="shared" ca="1" si="452"/>
        <v>37</v>
      </c>
      <c r="AB1114" s="205">
        <f t="shared" ca="1" si="453"/>
        <v>7360</v>
      </c>
      <c r="AC1114" s="205">
        <f t="shared" ca="1" si="454"/>
        <v>114</v>
      </c>
      <c r="AD1114" s="205">
        <f t="shared" ca="1" si="441"/>
        <v>64.561403508771932</v>
      </c>
      <c r="AE1114" s="205">
        <f t="shared" ca="1" si="442"/>
        <v>14.561403508771932</v>
      </c>
      <c r="AF1114" s="205">
        <f t="shared" ca="1" si="455"/>
        <v>2.9122807017543866</v>
      </c>
      <c r="AG1114" s="205"/>
      <c r="AH1114" s="205"/>
      <c r="AI1114" s="205"/>
      <c r="AJ1114" s="205"/>
      <c r="AK1114" s="4"/>
      <c r="AL1114" s="4"/>
      <c r="AM1114" s="309">
        <f t="shared" ca="1" si="456"/>
        <v>16.05</v>
      </c>
      <c r="AN1114" s="309">
        <f t="shared" ca="1" si="457"/>
        <v>14.28</v>
      </c>
      <c r="AO1114" s="310">
        <f t="shared" ca="1" si="458"/>
        <v>0</v>
      </c>
      <c r="AP1114" s="310" t="b">
        <f t="shared" ca="1" si="459"/>
        <v>0</v>
      </c>
      <c r="AQ1114" s="309">
        <f t="shared" ca="1" si="460"/>
        <v>0.43680000000000002</v>
      </c>
      <c r="AR1114" s="205">
        <f t="shared" ca="1" si="443"/>
        <v>14.123200000000001</v>
      </c>
      <c r="AS1114" s="45" t="b">
        <f t="shared" ca="1" si="444"/>
        <v>0</v>
      </c>
      <c r="AT1114">
        <f t="shared" ca="1" si="445"/>
        <v>1</v>
      </c>
      <c r="AU1114" t="b">
        <f t="shared" ca="1" si="461"/>
        <v>0</v>
      </c>
      <c r="AV1114" t="b">
        <f t="shared" ca="1" si="462"/>
        <v>0</v>
      </c>
      <c r="AW1114" s="266" t="b">
        <f t="shared" ca="1" si="463"/>
        <v>1</v>
      </c>
      <c r="AX1114" s="266" t="b">
        <f t="shared" ca="1" si="464"/>
        <v>1</v>
      </c>
      <c r="AY1114" s="266" t="b">
        <f t="shared" ca="1" si="465"/>
        <v>0</v>
      </c>
    </row>
    <row r="1115" spans="1:51" x14ac:dyDescent="0.25">
      <c r="A1115">
        <v>1083</v>
      </c>
      <c r="B1115" s="163">
        <f ca="1">OFFSET(InputPriceData!B$15,CalculationsAndCharts!$A1115+$A$11,0,1,1)</f>
        <v>40443</v>
      </c>
      <c r="C1115" s="3">
        <f ca="1">OFFSET(InputPriceData!G$15,CalculationsAndCharts!$A1115+$A$11,IF($C$7,8,0),1,1)</f>
        <v>1111100</v>
      </c>
      <c r="D1115" s="4">
        <f ca="1">OFFSET(InputPriceData!C$15,CalculationsAndCharts!$A1115+$A$11,IF($C$7,8,0),1,1)</f>
        <v>14.75</v>
      </c>
      <c r="E1115" s="4">
        <f ca="1">OFFSET(InputPriceData!D$15,CalculationsAndCharts!$A1115+$A$11,IF($C$7,8,0),1,1)</f>
        <v>15</v>
      </c>
      <c r="F1115" s="4">
        <f ca="1">OFFSET(InputPriceData!E$15,CalculationsAndCharts!$A1115+$A$11,IF($C$7,8,0),1,1)</f>
        <v>14.5</v>
      </c>
      <c r="G1115" s="4">
        <f ca="1">OFFSET(InputPriceData!F$15,CalculationsAndCharts!$A1115+$A$11,IF($C$7,8,0),1,1)</f>
        <v>14.56</v>
      </c>
      <c r="H1115" s="128"/>
      <c r="I1115" s="128"/>
      <c r="K1115" s="124"/>
      <c r="L1115" s="279"/>
      <c r="M1115" s="281"/>
      <c r="N1115" s="280"/>
      <c r="O1115" s="4"/>
      <c r="P1115" s="4"/>
      <c r="Q1115" s="3"/>
      <c r="S1115" s="309">
        <f t="shared" ca="1" si="446"/>
        <v>16.05</v>
      </c>
      <c r="T1115" s="309">
        <f t="shared" ca="1" si="447"/>
        <v>14.54</v>
      </c>
      <c r="U1115" s="310">
        <f t="shared" ca="1" si="439"/>
        <v>1.3245033112583661E-2</v>
      </c>
      <c r="V1115" s="310" t="b">
        <f t="shared" ca="1" si="448"/>
        <v>1</v>
      </c>
      <c r="W1115" s="3" t="b">
        <f t="shared" ca="1" si="449"/>
        <v>0</v>
      </c>
      <c r="X1115" s="3" t="str">
        <f t="shared" ca="1" si="450"/>
        <v/>
      </c>
      <c r="Y1115" s="3" t="str">
        <f t="shared" ca="1" si="440"/>
        <v/>
      </c>
      <c r="Z1115" s="3" t="str">
        <f t="shared" ca="1" si="451"/>
        <v/>
      </c>
      <c r="AA1115" s="3" t="str">
        <f t="shared" ca="1" si="452"/>
        <v/>
      </c>
      <c r="AB1115" s="205">
        <f t="shared" ca="1" si="453"/>
        <v>7323</v>
      </c>
      <c r="AC1115" s="205">
        <f t="shared" ca="1" si="454"/>
        <v>113</v>
      </c>
      <c r="AD1115" s="205">
        <f t="shared" ca="1" si="441"/>
        <v>64.805309734513273</v>
      </c>
      <c r="AE1115" s="205">
        <f t="shared" ca="1" si="442"/>
        <v>14.805309734513273</v>
      </c>
      <c r="AF1115" s="205">
        <f t="shared" ca="1" si="455"/>
        <v>2.9610619469026549</v>
      </c>
      <c r="AG1115" s="205"/>
      <c r="AH1115" s="205"/>
      <c r="AI1115" s="205"/>
      <c r="AJ1115" s="205"/>
      <c r="AK1115" s="4"/>
      <c r="AL1115" s="4"/>
      <c r="AM1115" s="309">
        <f t="shared" ca="1" si="456"/>
        <v>16.05</v>
      </c>
      <c r="AN1115" s="309">
        <f t="shared" ca="1" si="457"/>
        <v>14.54</v>
      </c>
      <c r="AO1115" s="310">
        <f t="shared" ca="1" si="458"/>
        <v>1.3245033112583661E-2</v>
      </c>
      <c r="AP1115" s="310" t="b">
        <f t="shared" ca="1" si="459"/>
        <v>1</v>
      </c>
      <c r="AQ1115" s="309">
        <f t="shared" ca="1" si="460"/>
        <v>0</v>
      </c>
      <c r="AR1115" s="205">
        <f t="shared" ca="1" si="443"/>
        <v>0</v>
      </c>
      <c r="AS1115" s="45" t="b">
        <f t="shared" ca="1" si="444"/>
        <v>0</v>
      </c>
      <c r="AT1115">
        <f t="shared" ca="1" si="445"/>
        <v>0</v>
      </c>
      <c r="AU1115" t="b">
        <f t="shared" ca="1" si="461"/>
        <v>0</v>
      </c>
      <c r="AV1115" t="b">
        <f t="shared" ca="1" si="462"/>
        <v>0</v>
      </c>
      <c r="AW1115" s="266" t="b">
        <f t="shared" ca="1" si="463"/>
        <v>0</v>
      </c>
      <c r="AX1115" s="266" t="b">
        <f t="shared" ca="1" si="464"/>
        <v>0</v>
      </c>
      <c r="AY1115" s="266" t="b">
        <f t="shared" ca="1" si="465"/>
        <v>0</v>
      </c>
    </row>
    <row r="1116" spans="1:51" x14ac:dyDescent="0.25">
      <c r="A1116">
        <v>1084</v>
      </c>
      <c r="B1116" s="163">
        <f ca="1">OFFSET(InputPriceData!B$15,CalculationsAndCharts!$A1116+$A$11,0,1,1)</f>
        <v>40442</v>
      </c>
      <c r="C1116" s="3">
        <f ca="1">OFFSET(InputPriceData!G$15,CalculationsAndCharts!$A1116+$A$11,IF($C$7,8,0),1,1)</f>
        <v>1277000</v>
      </c>
      <c r="D1116" s="4">
        <f ca="1">OFFSET(InputPriceData!C$15,CalculationsAndCharts!$A1116+$A$11,IF($C$7,8,0),1,1)</f>
        <v>15.57</v>
      </c>
      <c r="E1116" s="4">
        <f ca="1">OFFSET(InputPriceData!D$15,CalculationsAndCharts!$A1116+$A$11,IF($C$7,8,0),1,1)</f>
        <v>16.04</v>
      </c>
      <c r="F1116" s="4">
        <f ca="1">OFFSET(InputPriceData!E$15,CalculationsAndCharts!$A1116+$A$11,IF($C$7,8,0),1,1)</f>
        <v>15.55</v>
      </c>
      <c r="G1116" s="4">
        <f ca="1">OFFSET(InputPriceData!F$15,CalculationsAndCharts!$A1116+$A$11,IF($C$7,8,0),1,1)</f>
        <v>15.85</v>
      </c>
      <c r="H1116" s="128"/>
      <c r="I1116" s="128"/>
      <c r="K1116" s="124"/>
      <c r="L1116" s="279"/>
      <c r="M1116" s="281"/>
      <c r="N1116" s="280"/>
      <c r="O1116" s="4"/>
      <c r="P1116" s="4"/>
      <c r="Q1116" s="3"/>
      <c r="S1116" s="309">
        <f t="shared" ca="1" si="446"/>
        <v>16.05</v>
      </c>
      <c r="T1116" s="309">
        <f t="shared" ca="1" si="447"/>
        <v>14.54</v>
      </c>
      <c r="U1116" s="310">
        <f t="shared" ca="1" si="439"/>
        <v>0.86754966887417162</v>
      </c>
      <c r="V1116" s="310" t="b">
        <f t="shared" ca="1" si="448"/>
        <v>0</v>
      </c>
      <c r="W1116" s="3" t="b">
        <f t="shared" ca="1" si="449"/>
        <v>0</v>
      </c>
      <c r="X1116" s="3" t="str">
        <f t="shared" ca="1" si="450"/>
        <v/>
      </c>
      <c r="Y1116" s="3" t="str">
        <f t="shared" ca="1" si="440"/>
        <v/>
      </c>
      <c r="Z1116" s="3" t="str">
        <f t="shared" ca="1" si="451"/>
        <v/>
      </c>
      <c r="AA1116" s="3" t="str">
        <f t="shared" ca="1" si="452"/>
        <v/>
      </c>
      <c r="AB1116" s="205">
        <f t="shared" ca="1" si="453"/>
        <v>7323</v>
      </c>
      <c r="AC1116" s="205">
        <f t="shared" ca="1" si="454"/>
        <v>113</v>
      </c>
      <c r="AD1116" s="205">
        <f t="shared" ca="1" si="441"/>
        <v>64.805309734513273</v>
      </c>
      <c r="AE1116" s="205">
        <f t="shared" ca="1" si="442"/>
        <v>14.805309734513273</v>
      </c>
      <c r="AF1116" s="205">
        <f t="shared" ca="1" si="455"/>
        <v>2.9610619469026549</v>
      </c>
      <c r="AG1116" s="205"/>
      <c r="AH1116" s="205"/>
      <c r="AI1116" s="205"/>
      <c r="AJ1116" s="205"/>
      <c r="AK1116" s="4"/>
      <c r="AL1116" s="4"/>
      <c r="AM1116" s="309">
        <f t="shared" ca="1" si="456"/>
        <v>16.05</v>
      </c>
      <c r="AN1116" s="309">
        <f t="shared" ca="1" si="457"/>
        <v>14.54</v>
      </c>
      <c r="AO1116" s="310">
        <f t="shared" ca="1" si="458"/>
        <v>0.86754966887417162</v>
      </c>
      <c r="AP1116" s="310" t="b">
        <f t="shared" ca="1" si="459"/>
        <v>0</v>
      </c>
      <c r="AQ1116" s="309">
        <f t="shared" ca="1" si="460"/>
        <v>0</v>
      </c>
      <c r="AR1116" s="205">
        <f t="shared" ca="1" si="443"/>
        <v>0</v>
      </c>
      <c r="AS1116" s="45" t="b">
        <f t="shared" ca="1" si="444"/>
        <v>0</v>
      </c>
      <c r="AT1116">
        <f t="shared" ca="1" si="445"/>
        <v>0</v>
      </c>
      <c r="AU1116" t="b">
        <f t="shared" ca="1" si="461"/>
        <v>0</v>
      </c>
      <c r="AV1116" t="b">
        <f t="shared" ca="1" si="462"/>
        <v>0</v>
      </c>
      <c r="AW1116" s="266" t="b">
        <f t="shared" ca="1" si="463"/>
        <v>0</v>
      </c>
      <c r="AX1116" s="266" t="b">
        <f t="shared" ca="1" si="464"/>
        <v>0</v>
      </c>
      <c r="AY1116" s="266" t="b">
        <f t="shared" ca="1" si="465"/>
        <v>0</v>
      </c>
    </row>
    <row r="1117" spans="1:51" x14ac:dyDescent="0.25">
      <c r="A1117">
        <v>1085</v>
      </c>
      <c r="B1117" s="163">
        <f ca="1">OFFSET(InputPriceData!B$15,CalculationsAndCharts!$A1117+$A$11,0,1,1)</f>
        <v>40441</v>
      </c>
      <c r="C1117" s="3">
        <f ca="1">OFFSET(InputPriceData!G$15,CalculationsAndCharts!$A1117+$A$11,IF($C$7,8,0),1,1)</f>
        <v>1852900</v>
      </c>
      <c r="D1117" s="4">
        <f ca="1">OFFSET(InputPriceData!C$15,CalculationsAndCharts!$A1117+$A$11,IF($C$7,8,0),1,1)</f>
        <v>16.12</v>
      </c>
      <c r="E1117" s="4">
        <f ca="1">OFFSET(InputPriceData!D$15,CalculationsAndCharts!$A1117+$A$11,IF($C$7,8,0),1,1)</f>
        <v>16.329999999999998</v>
      </c>
      <c r="F1117" s="4">
        <f ca="1">OFFSET(InputPriceData!E$15,CalculationsAndCharts!$A1117+$A$11,IF($C$7,8,0),1,1)</f>
        <v>15.49</v>
      </c>
      <c r="G1117" s="4">
        <f ca="1">OFFSET(InputPriceData!F$15,CalculationsAndCharts!$A1117+$A$11,IF($C$7,8,0),1,1)</f>
        <v>15.54</v>
      </c>
      <c r="H1117" s="128"/>
      <c r="I1117" s="128"/>
      <c r="K1117" s="124"/>
      <c r="L1117" s="279"/>
      <c r="M1117" s="281"/>
      <c r="N1117" s="280"/>
      <c r="O1117" s="4"/>
      <c r="P1117" s="4"/>
      <c r="Q1117" s="3"/>
      <c r="S1117" s="309">
        <f t="shared" ca="1" si="446"/>
        <v>16.05</v>
      </c>
      <c r="T1117" s="309">
        <f t="shared" ca="1" si="447"/>
        <v>14.54</v>
      </c>
      <c r="U1117" s="310">
        <f t="shared" ca="1" si="439"/>
        <v>0.66225165562913835</v>
      </c>
      <c r="V1117" s="310" t="b">
        <f t="shared" ca="1" si="448"/>
        <v>0</v>
      </c>
      <c r="W1117" s="3" t="b">
        <f t="shared" ca="1" si="449"/>
        <v>0</v>
      </c>
      <c r="X1117" s="3" t="str">
        <f t="shared" ca="1" si="450"/>
        <v/>
      </c>
      <c r="Y1117" s="3" t="str">
        <f t="shared" ca="1" si="440"/>
        <v/>
      </c>
      <c r="Z1117" s="3" t="str">
        <f t="shared" ca="1" si="451"/>
        <v/>
      </c>
      <c r="AA1117" s="3" t="str">
        <f t="shared" ca="1" si="452"/>
        <v/>
      </c>
      <c r="AB1117" s="205">
        <f t="shared" ca="1" si="453"/>
        <v>7323</v>
      </c>
      <c r="AC1117" s="205">
        <f t="shared" ca="1" si="454"/>
        <v>113</v>
      </c>
      <c r="AD1117" s="205">
        <f t="shared" ca="1" si="441"/>
        <v>64.805309734513273</v>
      </c>
      <c r="AE1117" s="205">
        <f t="shared" ca="1" si="442"/>
        <v>14.805309734513273</v>
      </c>
      <c r="AF1117" s="205">
        <f t="shared" ca="1" si="455"/>
        <v>2.9610619469026549</v>
      </c>
      <c r="AG1117" s="205"/>
      <c r="AH1117" s="205"/>
      <c r="AI1117" s="205"/>
      <c r="AJ1117" s="205"/>
      <c r="AK1117" s="4"/>
      <c r="AL1117" s="4"/>
      <c r="AM1117" s="309">
        <f t="shared" ca="1" si="456"/>
        <v>16.05</v>
      </c>
      <c r="AN1117" s="309">
        <f t="shared" ca="1" si="457"/>
        <v>14.54</v>
      </c>
      <c r="AO1117" s="310">
        <f t="shared" ca="1" si="458"/>
        <v>0.66225165562913835</v>
      </c>
      <c r="AP1117" s="310" t="b">
        <f t="shared" ca="1" si="459"/>
        <v>0</v>
      </c>
      <c r="AQ1117" s="309">
        <f t="shared" ca="1" si="460"/>
        <v>0</v>
      </c>
      <c r="AR1117" s="205">
        <f t="shared" ca="1" si="443"/>
        <v>0</v>
      </c>
      <c r="AS1117" s="45" t="b">
        <f t="shared" ca="1" si="444"/>
        <v>0</v>
      </c>
      <c r="AT1117">
        <f t="shared" ca="1" si="445"/>
        <v>0</v>
      </c>
      <c r="AU1117" t="b">
        <f t="shared" ca="1" si="461"/>
        <v>0</v>
      </c>
      <c r="AV1117" t="b">
        <f t="shared" ca="1" si="462"/>
        <v>0</v>
      </c>
      <c r="AW1117" s="266" t="b">
        <f t="shared" ca="1" si="463"/>
        <v>0</v>
      </c>
      <c r="AX1117" s="266" t="b">
        <f t="shared" ca="1" si="464"/>
        <v>0</v>
      </c>
      <c r="AY1117" s="266" t="b">
        <f t="shared" ca="1" si="465"/>
        <v>0</v>
      </c>
    </row>
    <row r="1118" spans="1:51" x14ac:dyDescent="0.25">
      <c r="A1118">
        <v>1086</v>
      </c>
      <c r="B1118" s="163">
        <f ca="1">OFFSET(InputPriceData!B$15,CalculationsAndCharts!$A1118+$A$11,0,1,1)</f>
        <v>40438</v>
      </c>
      <c r="C1118" s="3">
        <f ca="1">OFFSET(InputPriceData!G$15,CalculationsAndCharts!$A1118+$A$11,IF($C$7,8,0),1,1)</f>
        <v>1104700</v>
      </c>
      <c r="D1118" s="4">
        <f ca="1">OFFSET(InputPriceData!C$15,CalculationsAndCharts!$A1118+$A$11,IF($C$7,8,0),1,1)</f>
        <v>16.04</v>
      </c>
      <c r="E1118" s="4">
        <f ca="1">OFFSET(InputPriceData!D$15,CalculationsAndCharts!$A1118+$A$11,IF($C$7,8,0),1,1)</f>
        <v>16.18</v>
      </c>
      <c r="F1118" s="4">
        <f ca="1">OFFSET(InputPriceData!E$15,CalculationsAndCharts!$A1118+$A$11,IF($C$7,8,0),1,1)</f>
        <v>15.81</v>
      </c>
      <c r="G1118" s="4">
        <f ca="1">OFFSET(InputPriceData!F$15,CalculationsAndCharts!$A1118+$A$11,IF($C$7,8,0),1,1)</f>
        <v>16.05</v>
      </c>
      <c r="H1118" s="128"/>
      <c r="I1118" s="128"/>
      <c r="K1118" s="124"/>
      <c r="L1118" s="279"/>
      <c r="M1118" s="281"/>
      <c r="N1118" s="280"/>
      <c r="O1118" s="4"/>
      <c r="P1118" s="4"/>
      <c r="Q1118" s="3"/>
      <c r="S1118" s="309">
        <f t="shared" ca="1" si="446"/>
        <v>16.05</v>
      </c>
      <c r="T1118" s="309">
        <f t="shared" ca="1" si="447"/>
        <v>14.5</v>
      </c>
      <c r="U1118" s="310">
        <f t="shared" ca="1" si="439"/>
        <v>1</v>
      </c>
      <c r="V1118" s="310" t="b">
        <f t="shared" ca="1" si="448"/>
        <v>0</v>
      </c>
      <c r="W1118" s="3" t="b">
        <f t="shared" ca="1" si="449"/>
        <v>0</v>
      </c>
      <c r="X1118" s="3" t="str">
        <f t="shared" ca="1" si="450"/>
        <v/>
      </c>
      <c r="Y1118" s="3" t="str">
        <f t="shared" ca="1" si="440"/>
        <v/>
      </c>
      <c r="Z1118" s="3" t="str">
        <f t="shared" ca="1" si="451"/>
        <v/>
      </c>
      <c r="AA1118" s="3" t="str">
        <f t="shared" ca="1" si="452"/>
        <v/>
      </c>
      <c r="AB1118" s="205">
        <f t="shared" ca="1" si="453"/>
        <v>7323</v>
      </c>
      <c r="AC1118" s="205">
        <f t="shared" ca="1" si="454"/>
        <v>113</v>
      </c>
      <c r="AD1118" s="205">
        <f t="shared" ca="1" si="441"/>
        <v>64.805309734513273</v>
      </c>
      <c r="AE1118" s="205">
        <f t="shared" ca="1" si="442"/>
        <v>14.805309734513273</v>
      </c>
      <c r="AF1118" s="205">
        <f t="shared" ca="1" si="455"/>
        <v>2.9610619469026549</v>
      </c>
      <c r="AG1118" s="205"/>
      <c r="AH1118" s="205"/>
      <c r="AI1118" s="205"/>
      <c r="AJ1118" s="205"/>
      <c r="AK1118" s="4"/>
      <c r="AL1118" s="4"/>
      <c r="AM1118" s="309">
        <f t="shared" ca="1" si="456"/>
        <v>16.05</v>
      </c>
      <c r="AN1118" s="309">
        <f t="shared" ca="1" si="457"/>
        <v>14.54</v>
      </c>
      <c r="AO1118" s="310">
        <f t="shared" ca="1" si="458"/>
        <v>1</v>
      </c>
      <c r="AP1118" s="310" t="b">
        <f t="shared" ca="1" si="459"/>
        <v>0</v>
      </c>
      <c r="AQ1118" s="309">
        <f t="shared" ca="1" si="460"/>
        <v>0</v>
      </c>
      <c r="AR1118" s="205">
        <f t="shared" ca="1" si="443"/>
        <v>0</v>
      </c>
      <c r="AS1118" s="45" t="b">
        <f t="shared" ca="1" si="444"/>
        <v>0</v>
      </c>
      <c r="AT1118">
        <f t="shared" ca="1" si="445"/>
        <v>0</v>
      </c>
      <c r="AU1118" t="b">
        <f t="shared" ca="1" si="461"/>
        <v>0</v>
      </c>
      <c r="AV1118" t="b">
        <f t="shared" ca="1" si="462"/>
        <v>0</v>
      </c>
      <c r="AW1118" s="266" t="b">
        <f t="shared" ca="1" si="463"/>
        <v>0</v>
      </c>
      <c r="AX1118" s="266" t="b">
        <f t="shared" ca="1" si="464"/>
        <v>0</v>
      </c>
      <c r="AY1118" s="266" t="b">
        <f t="shared" ca="1" si="465"/>
        <v>0</v>
      </c>
    </row>
    <row r="1119" spans="1:51" x14ac:dyDescent="0.25">
      <c r="A1119">
        <v>1087</v>
      </c>
      <c r="B1119" s="163">
        <f ca="1">OFFSET(InputPriceData!B$15,CalculationsAndCharts!$A1119+$A$11,0,1,1)</f>
        <v>40437</v>
      </c>
      <c r="C1119" s="3">
        <f ca="1">OFFSET(InputPriceData!G$15,CalculationsAndCharts!$A1119+$A$11,IF($C$7,8,0),1,1)</f>
        <v>602900</v>
      </c>
      <c r="D1119" s="4">
        <f ca="1">OFFSET(InputPriceData!C$15,CalculationsAndCharts!$A1119+$A$11,IF($C$7,8,0),1,1)</f>
        <v>15.91</v>
      </c>
      <c r="E1119" s="4">
        <f ca="1">OFFSET(InputPriceData!D$15,CalculationsAndCharts!$A1119+$A$11,IF($C$7,8,0),1,1)</f>
        <v>16.079999999999998</v>
      </c>
      <c r="F1119" s="4">
        <f ca="1">OFFSET(InputPriceData!E$15,CalculationsAndCharts!$A1119+$A$11,IF($C$7,8,0),1,1)</f>
        <v>15.75</v>
      </c>
      <c r="G1119" s="4">
        <f ca="1">OFFSET(InputPriceData!F$15,CalculationsAndCharts!$A1119+$A$11,IF($C$7,8,0),1,1)</f>
        <v>15.91</v>
      </c>
      <c r="H1119" s="128"/>
      <c r="I1119" s="128"/>
      <c r="K1119" s="124"/>
      <c r="L1119" s="279"/>
      <c r="M1119" s="281"/>
      <c r="N1119" s="280"/>
      <c r="O1119" s="4"/>
      <c r="P1119" s="4"/>
      <c r="Q1119" s="3"/>
      <c r="S1119" s="309">
        <f t="shared" ca="1" si="446"/>
        <v>16.010000000000002</v>
      </c>
      <c r="T1119" s="309">
        <f t="shared" ca="1" si="447"/>
        <v>14.5</v>
      </c>
      <c r="U1119" s="310">
        <f t="shared" ca="1" si="439"/>
        <v>0.9337748344370852</v>
      </c>
      <c r="V1119" s="310" t="b">
        <f t="shared" ca="1" si="448"/>
        <v>0</v>
      </c>
      <c r="W1119" s="3" t="b">
        <f t="shared" ca="1" si="449"/>
        <v>0</v>
      </c>
      <c r="X1119" s="3" t="str">
        <f t="shared" ca="1" si="450"/>
        <v/>
      </c>
      <c r="Y1119" s="3" t="str">
        <f t="shared" ca="1" si="440"/>
        <v/>
      </c>
      <c r="Z1119" s="3" t="str">
        <f t="shared" ca="1" si="451"/>
        <v/>
      </c>
      <c r="AA1119" s="3" t="str">
        <f t="shared" ca="1" si="452"/>
        <v/>
      </c>
      <c r="AB1119" s="205">
        <f t="shared" ca="1" si="453"/>
        <v>7323</v>
      </c>
      <c r="AC1119" s="205">
        <f t="shared" ca="1" si="454"/>
        <v>113</v>
      </c>
      <c r="AD1119" s="205">
        <f t="shared" ca="1" si="441"/>
        <v>64.805309734513273</v>
      </c>
      <c r="AE1119" s="205">
        <f t="shared" ca="1" si="442"/>
        <v>14.805309734513273</v>
      </c>
      <c r="AF1119" s="205">
        <f t="shared" ca="1" si="455"/>
        <v>2.9610619469026549</v>
      </c>
      <c r="AG1119" s="205"/>
      <c r="AH1119" s="205"/>
      <c r="AI1119" s="205"/>
      <c r="AJ1119" s="205"/>
      <c r="AK1119" s="4"/>
      <c r="AL1119" s="4"/>
      <c r="AM1119" s="309">
        <f t="shared" ca="1" si="456"/>
        <v>16.010000000000002</v>
      </c>
      <c r="AN1119" s="309">
        <f t="shared" ca="1" si="457"/>
        <v>14.54</v>
      </c>
      <c r="AO1119" s="310">
        <f t="shared" ca="1" si="458"/>
        <v>0.93197278911564541</v>
      </c>
      <c r="AP1119" s="310" t="b">
        <f t="shared" ca="1" si="459"/>
        <v>0</v>
      </c>
      <c r="AQ1119" s="309">
        <f t="shared" ca="1" si="460"/>
        <v>0</v>
      </c>
      <c r="AR1119" s="205">
        <f t="shared" ca="1" si="443"/>
        <v>0</v>
      </c>
      <c r="AS1119" s="45" t="b">
        <f t="shared" ca="1" si="444"/>
        <v>0</v>
      </c>
      <c r="AT1119">
        <f t="shared" ca="1" si="445"/>
        <v>0</v>
      </c>
      <c r="AU1119" t="b">
        <f t="shared" ca="1" si="461"/>
        <v>0</v>
      </c>
      <c r="AV1119" t="b">
        <f t="shared" ca="1" si="462"/>
        <v>0</v>
      </c>
      <c r="AW1119" s="266" t="b">
        <f t="shared" ca="1" si="463"/>
        <v>0</v>
      </c>
      <c r="AX1119" s="266" t="b">
        <f t="shared" ca="1" si="464"/>
        <v>0</v>
      </c>
      <c r="AY1119" s="266" t="b">
        <f t="shared" ca="1" si="465"/>
        <v>0</v>
      </c>
    </row>
    <row r="1120" spans="1:51" x14ac:dyDescent="0.25">
      <c r="A1120">
        <v>1088</v>
      </c>
      <c r="B1120" s="163">
        <f ca="1">OFFSET(InputPriceData!B$15,CalculationsAndCharts!$A1120+$A$11,0,1,1)</f>
        <v>40436</v>
      </c>
      <c r="C1120" s="3">
        <f ca="1">OFFSET(InputPriceData!G$15,CalculationsAndCharts!$A1120+$A$11,IF($C$7,8,0),1,1)</f>
        <v>565500</v>
      </c>
      <c r="D1120" s="4">
        <f ca="1">OFFSET(InputPriceData!C$15,CalculationsAndCharts!$A1120+$A$11,IF($C$7,8,0),1,1)</f>
        <v>15.85</v>
      </c>
      <c r="E1120" s="4">
        <f ca="1">OFFSET(InputPriceData!D$15,CalculationsAndCharts!$A1120+$A$11,IF($C$7,8,0),1,1)</f>
        <v>16.03</v>
      </c>
      <c r="F1120" s="4">
        <f ca="1">OFFSET(InputPriceData!E$15,CalculationsAndCharts!$A1120+$A$11,IF($C$7,8,0),1,1)</f>
        <v>15.71</v>
      </c>
      <c r="G1120" s="4">
        <f ca="1">OFFSET(InputPriceData!F$15,CalculationsAndCharts!$A1120+$A$11,IF($C$7,8,0),1,1)</f>
        <v>16.010000000000002</v>
      </c>
      <c r="H1120" s="128"/>
      <c r="I1120" s="128"/>
      <c r="K1120" s="124"/>
      <c r="L1120" s="279"/>
      <c r="M1120" s="281"/>
      <c r="N1120" s="280"/>
      <c r="O1120" s="4"/>
      <c r="P1120" s="4"/>
      <c r="Q1120" s="3"/>
      <c r="S1120" s="309">
        <f t="shared" ca="1" si="446"/>
        <v>16.010000000000002</v>
      </c>
      <c r="T1120" s="309">
        <f t="shared" ca="1" si="447"/>
        <v>14.5</v>
      </c>
      <c r="U1120" s="310">
        <f t="shared" ca="1" si="439"/>
        <v>1</v>
      </c>
      <c r="V1120" s="310" t="b">
        <f t="shared" ca="1" si="448"/>
        <v>0</v>
      </c>
      <c r="W1120" s="3" t="b">
        <f t="shared" ca="1" si="449"/>
        <v>0</v>
      </c>
      <c r="X1120" s="3" t="str">
        <f t="shared" ca="1" si="450"/>
        <v/>
      </c>
      <c r="Y1120" s="3" t="str">
        <f t="shared" ca="1" si="440"/>
        <v/>
      </c>
      <c r="Z1120" s="3" t="str">
        <f t="shared" ca="1" si="451"/>
        <v/>
      </c>
      <c r="AA1120" s="3" t="str">
        <f t="shared" ca="1" si="452"/>
        <v/>
      </c>
      <c r="AB1120" s="205">
        <f t="shared" ca="1" si="453"/>
        <v>7323</v>
      </c>
      <c r="AC1120" s="205">
        <f t="shared" ca="1" si="454"/>
        <v>113</v>
      </c>
      <c r="AD1120" s="205">
        <f t="shared" ca="1" si="441"/>
        <v>64.805309734513273</v>
      </c>
      <c r="AE1120" s="205">
        <f t="shared" ca="1" si="442"/>
        <v>14.805309734513273</v>
      </c>
      <c r="AF1120" s="205">
        <f t="shared" ca="1" si="455"/>
        <v>2.9610619469026549</v>
      </c>
      <c r="AG1120" s="205"/>
      <c r="AH1120" s="205"/>
      <c r="AI1120" s="205"/>
      <c r="AJ1120" s="205"/>
      <c r="AK1120" s="4"/>
      <c r="AL1120" s="4"/>
      <c r="AM1120" s="309">
        <f t="shared" ca="1" si="456"/>
        <v>16.010000000000002</v>
      </c>
      <c r="AN1120" s="309">
        <f t="shared" ca="1" si="457"/>
        <v>14.5</v>
      </c>
      <c r="AO1120" s="310">
        <f t="shared" ca="1" si="458"/>
        <v>1</v>
      </c>
      <c r="AP1120" s="310" t="b">
        <f t="shared" ca="1" si="459"/>
        <v>0</v>
      </c>
      <c r="AQ1120" s="309">
        <f t="shared" ca="1" si="460"/>
        <v>0</v>
      </c>
      <c r="AR1120" s="205">
        <f t="shared" ca="1" si="443"/>
        <v>0</v>
      </c>
      <c r="AS1120" s="45" t="b">
        <f t="shared" ca="1" si="444"/>
        <v>0</v>
      </c>
      <c r="AT1120">
        <f t="shared" ca="1" si="445"/>
        <v>0</v>
      </c>
      <c r="AU1120" t="b">
        <f t="shared" ca="1" si="461"/>
        <v>0</v>
      </c>
      <c r="AV1120" t="b">
        <f t="shared" ca="1" si="462"/>
        <v>0</v>
      </c>
      <c r="AW1120" s="266" t="b">
        <f t="shared" ca="1" si="463"/>
        <v>0</v>
      </c>
      <c r="AX1120" s="266" t="b">
        <f t="shared" ca="1" si="464"/>
        <v>0</v>
      </c>
      <c r="AY1120" s="266" t="b">
        <f t="shared" ca="1" si="465"/>
        <v>0</v>
      </c>
    </row>
    <row r="1121" spans="1:51" x14ac:dyDescent="0.25">
      <c r="A1121">
        <v>1089</v>
      </c>
      <c r="B1121" s="163">
        <f ca="1">OFFSET(InputPriceData!B$15,CalculationsAndCharts!$A1121+$A$11,0,1,1)</f>
        <v>40435</v>
      </c>
      <c r="C1121" s="3">
        <f ca="1">OFFSET(InputPriceData!G$15,CalculationsAndCharts!$A1121+$A$11,IF($C$7,8,0),1,1)</f>
        <v>812100</v>
      </c>
      <c r="D1121" s="4">
        <f ca="1">OFFSET(InputPriceData!C$15,CalculationsAndCharts!$A1121+$A$11,IF($C$7,8,0),1,1)</f>
        <v>16.010000000000002</v>
      </c>
      <c r="E1121" s="4">
        <f ca="1">OFFSET(InputPriceData!D$15,CalculationsAndCharts!$A1121+$A$11,IF($C$7,8,0),1,1)</f>
        <v>16.059999999999999</v>
      </c>
      <c r="F1121" s="4">
        <f ca="1">OFFSET(InputPriceData!E$15,CalculationsAndCharts!$A1121+$A$11,IF($C$7,8,0),1,1)</f>
        <v>15.77</v>
      </c>
      <c r="G1121" s="4">
        <f ca="1">OFFSET(InputPriceData!F$15,CalculationsAndCharts!$A1121+$A$11,IF($C$7,8,0),1,1)</f>
        <v>15.84</v>
      </c>
      <c r="H1121" s="128"/>
      <c r="I1121" s="128"/>
      <c r="K1121" s="124"/>
      <c r="L1121" s="279"/>
      <c r="M1121" s="281"/>
      <c r="N1121" s="280"/>
      <c r="O1121" s="4"/>
      <c r="P1121" s="4"/>
      <c r="Q1121" s="3"/>
      <c r="S1121" s="309">
        <f t="shared" ca="1" si="446"/>
        <v>15.92</v>
      </c>
      <c r="T1121" s="309">
        <f t="shared" ca="1" si="447"/>
        <v>14.5</v>
      </c>
      <c r="U1121" s="310">
        <f t="shared" ref="U1121:U1184" ca="1" si="466">IFERROR((G1121- T1121)/(S1121-T1121),0)</f>
        <v>0.94366197183098588</v>
      </c>
      <c r="V1121" s="310" t="b">
        <f t="shared" ca="1" si="448"/>
        <v>0</v>
      </c>
      <c r="W1121" s="3" t="b">
        <f t="shared" ca="1" si="449"/>
        <v>1</v>
      </c>
      <c r="X1121" s="3">
        <f t="shared" ca="1" si="450"/>
        <v>14.92</v>
      </c>
      <c r="Y1121" s="3">
        <f t="shared" ref="Y1121:Y1184" ca="1" si="467">IF(W1121,IFERROR(100*(G1121-X1121)/X1121,0),"")</f>
        <v>6.1662198391420908</v>
      </c>
      <c r="Z1121" s="3">
        <f t="shared" ca="1" si="451"/>
        <v>6.1662198391420908</v>
      </c>
      <c r="AA1121" s="3">
        <f t="shared" ca="1" si="452"/>
        <v>80</v>
      </c>
      <c r="AB1121" s="205">
        <f t="shared" ca="1" si="453"/>
        <v>7323</v>
      </c>
      <c r="AC1121" s="205">
        <f t="shared" ca="1" si="454"/>
        <v>113</v>
      </c>
      <c r="AD1121" s="205">
        <f t="shared" ref="AD1121:AD1184" ca="1" si="468">IFERROR(AB1121/AC1121,0)</f>
        <v>64.805309734513273</v>
      </c>
      <c r="AE1121" s="205">
        <f t="shared" ref="AE1121:AE1184" ca="1" si="469">IFERROR(AB1121/AC1121-50,0)</f>
        <v>14.805309734513273</v>
      </c>
      <c r="AF1121" s="205">
        <f t="shared" ca="1" si="455"/>
        <v>2.9610619469026549</v>
      </c>
      <c r="AG1121" s="205"/>
      <c r="AH1121" s="205"/>
      <c r="AI1121" s="205"/>
      <c r="AJ1121" s="205"/>
      <c r="AK1121" s="4"/>
      <c r="AL1121" s="4"/>
      <c r="AM1121" s="309">
        <f t="shared" ca="1" si="456"/>
        <v>15.92</v>
      </c>
      <c r="AN1121" s="309">
        <f t="shared" ca="1" si="457"/>
        <v>14.5</v>
      </c>
      <c r="AO1121" s="310">
        <f t="shared" ca="1" si="458"/>
        <v>0.94366197183098588</v>
      </c>
      <c r="AP1121" s="310" t="b">
        <f t="shared" ca="1" si="459"/>
        <v>0</v>
      </c>
      <c r="AQ1121" s="309">
        <f t="shared" ca="1" si="460"/>
        <v>0</v>
      </c>
      <c r="AR1121" s="205">
        <f t="shared" ref="AR1121:AR1184" ca="1" si="470">IF(AND(NOT(AX1122),AW1121),D1121*(1-$E$22),IF(AX1121,AR1122,0))</f>
        <v>0</v>
      </c>
      <c r="AS1121" s="45" t="b">
        <f t="shared" ref="AS1121:AS1184" ca="1" si="471">AND(AX1121,F1121&lt;AR1121)</f>
        <v>0</v>
      </c>
      <c r="AT1121">
        <f t="shared" ref="AT1121:AT1184" ca="1" si="472">IF(AX1121,AT1122+1,0)</f>
        <v>0</v>
      </c>
      <c r="AU1121" t="b">
        <f t="shared" ca="1" si="461"/>
        <v>0</v>
      </c>
      <c r="AV1121" t="b">
        <f t="shared" ca="1" si="462"/>
        <v>0</v>
      </c>
      <c r="AW1121" s="266" t="b">
        <f t="shared" ca="1" si="463"/>
        <v>0</v>
      </c>
      <c r="AX1121" s="266" t="b">
        <f t="shared" ca="1" si="464"/>
        <v>0</v>
      </c>
      <c r="AY1121" s="266" t="b">
        <f t="shared" ca="1" si="465"/>
        <v>1</v>
      </c>
    </row>
    <row r="1122" spans="1:51" x14ac:dyDescent="0.25">
      <c r="A1122">
        <v>1090</v>
      </c>
      <c r="B1122" s="163">
        <f ca="1">OFFSET(InputPriceData!B$15,CalculationsAndCharts!$A1122+$A$11,0,1,1)</f>
        <v>40434</v>
      </c>
      <c r="C1122" s="3">
        <f ca="1">OFFSET(InputPriceData!G$15,CalculationsAndCharts!$A1122+$A$11,IF($C$7,8,0),1,1)</f>
        <v>608600</v>
      </c>
      <c r="D1122" s="4">
        <f ca="1">OFFSET(InputPriceData!C$15,CalculationsAndCharts!$A1122+$A$11,IF($C$7,8,0),1,1)</f>
        <v>15.68</v>
      </c>
      <c r="E1122" s="4">
        <f ca="1">OFFSET(InputPriceData!D$15,CalculationsAndCharts!$A1122+$A$11,IF($C$7,8,0),1,1)</f>
        <v>15.93</v>
      </c>
      <c r="F1122" s="4">
        <f ca="1">OFFSET(InputPriceData!E$15,CalculationsAndCharts!$A1122+$A$11,IF($C$7,8,0),1,1)</f>
        <v>15.53</v>
      </c>
      <c r="G1122" s="4">
        <f ca="1">OFFSET(InputPriceData!F$15,CalculationsAndCharts!$A1122+$A$11,IF($C$7,8,0),1,1)</f>
        <v>15.68</v>
      </c>
      <c r="H1122" s="128"/>
      <c r="I1122" s="128"/>
      <c r="K1122" s="124"/>
      <c r="L1122" s="279"/>
      <c r="M1122" s="281"/>
      <c r="N1122" s="280"/>
      <c r="O1122" s="4"/>
      <c r="P1122" s="4"/>
      <c r="Q1122" s="3"/>
      <c r="S1122" s="309">
        <f t="shared" ref="S1122:S1185" ca="1" si="473">MAX(OFFSET($G1122,0,0,$A$19,1))</f>
        <v>15.92</v>
      </c>
      <c r="T1122" s="309">
        <f t="shared" ref="T1122:T1185" ca="1" si="474">MIN(OFFSET($G1122,0,0,$A$19,1))</f>
        <v>14.5</v>
      </c>
      <c r="U1122" s="310">
        <f t="shared" ca="1" si="466"/>
        <v>0.83098591549295764</v>
      </c>
      <c r="V1122" s="310" t="b">
        <f t="shared" ref="V1122:V1185" ca="1" si="475">AND(U1122&lt;$A$20,U1123&gt;$A$20)</f>
        <v>0</v>
      </c>
      <c r="W1122" s="3" t="b">
        <f t="shared" ref="W1122:W1185" ca="1" si="476">OFFSET(V1122,($A$21-1),0,1,1)</f>
        <v>0</v>
      </c>
      <c r="X1122" s="3" t="str">
        <f t="shared" ref="X1122:X1185" ca="1" si="477">IF($W1122,OFFSET($G1122,$A$19-1,0,1,1),"")</f>
        <v/>
      </c>
      <c r="Y1122" s="3" t="str">
        <f t="shared" ca="1" si="467"/>
        <v/>
      </c>
      <c r="Z1122" s="3" t="str">
        <f t="shared" ref="Z1122:Z1185" ca="1" si="478">IF(W1122,IF(Y1122&lt;-10,10,IF(Y1122&gt;10,10,Y1122)),"")</f>
        <v/>
      </c>
      <c r="AA1122" s="3" t="str">
        <f t="shared" ref="AA1122:AA1185" ca="1" si="479">IF(W1122,INT(5*(Z1122+10)),"")</f>
        <v/>
      </c>
      <c r="AB1122" s="205">
        <f t="shared" ref="AB1122:AB1185" ca="1" si="480">IF(A1122&gt;$A$23,0,IF(W1122,AA1122,0))+AB1123</f>
        <v>7243</v>
      </c>
      <c r="AC1122" s="205">
        <f t="shared" ref="AC1122:AC1185" ca="1" si="481">IF(A1122&gt;$A$23,0,IF(W1122,1,0))+AC1123</f>
        <v>112</v>
      </c>
      <c r="AD1122" s="205">
        <f t="shared" ca="1" si="468"/>
        <v>64.669642857142861</v>
      </c>
      <c r="AE1122" s="205">
        <f t="shared" ca="1" si="469"/>
        <v>14.669642857142861</v>
      </c>
      <c r="AF1122" s="205">
        <f t="shared" ref="AF1122:AF1185" ca="1" si="482">AE1122*0.2</f>
        <v>2.9339285714285723</v>
      </c>
      <c r="AG1122" s="205"/>
      <c r="AH1122" s="205"/>
      <c r="AI1122" s="205"/>
      <c r="AJ1122" s="205"/>
      <c r="AK1122" s="4"/>
      <c r="AL1122" s="4"/>
      <c r="AM1122" s="309">
        <f t="shared" ref="AM1122:AM1185" ca="1" si="483">MAX(OFFSET($G1122,0,0,$E$19,1))</f>
        <v>15.92</v>
      </c>
      <c r="AN1122" s="309">
        <f t="shared" ref="AN1122:AN1185" ca="1" si="484">MIN(OFFSET($G1122,0,0,$E$19,1))</f>
        <v>14.5</v>
      </c>
      <c r="AO1122" s="310">
        <f t="shared" ref="AO1122:AO1185" ca="1" si="485">IFERROR(($G1122- AN1122)/(AM1122-AN1122),0)</f>
        <v>0.83098591549295764</v>
      </c>
      <c r="AP1122" s="310" t="b">
        <f t="shared" ref="AP1122:AP1185" ca="1" si="486">AND(AO1122&lt;$E$20,AO1123&gt;$E$20)</f>
        <v>0</v>
      </c>
      <c r="AQ1122" s="309">
        <f t="shared" ref="AQ1122:AQ1185" ca="1" si="487">IF(AND(NOT(AX1123),AW1122),D1122*($E$22),IF(AX1122,AQ1123,0))</f>
        <v>0.438</v>
      </c>
      <c r="AR1122" s="205">
        <f t="shared" ca="1" si="470"/>
        <v>14.161999999999999</v>
      </c>
      <c r="AS1122" s="45" t="b">
        <f t="shared" ca="1" si="471"/>
        <v>0</v>
      </c>
      <c r="AT1122">
        <f t="shared" ca="1" si="472"/>
        <v>9</v>
      </c>
      <c r="AU1122" t="b">
        <f t="shared" ref="AU1122:AU1185" ca="1" si="488">(AT1122&gt;=$E$21)</f>
        <v>1</v>
      </c>
      <c r="AV1122" t="b">
        <f t="shared" ref="AV1122:AV1185" ca="1" si="489">OR(AS1122,AU1122)</f>
        <v>1</v>
      </c>
      <c r="AW1122" s="266" t="b">
        <f t="shared" ref="AW1122:AW1185" ca="1" si="490">AND($AP1123,NOT(AX1123))</f>
        <v>0</v>
      </c>
      <c r="AX1122" s="266" t="b">
        <f t="shared" ref="AX1122:AX1185" ca="1" si="491">IF(AX1123,IF(AY1122,FALSE,AX1123),IF(AW1122,TRUE,AX1123))</f>
        <v>1</v>
      </c>
      <c r="AY1122" s="266" t="b">
        <f t="shared" ref="AY1122:AY1185" ca="1" si="492">AND(AX1123,AND(AV1123&lt;&gt;AV1124,AV1123))</f>
        <v>0</v>
      </c>
    </row>
    <row r="1123" spans="1:51" x14ac:dyDescent="0.25">
      <c r="A1123">
        <v>1091</v>
      </c>
      <c r="B1123" s="163">
        <f ca="1">OFFSET(InputPriceData!B$15,CalculationsAndCharts!$A1123+$A$11,0,1,1)</f>
        <v>40431</v>
      </c>
      <c r="C1123" s="3">
        <f ca="1">OFFSET(InputPriceData!G$15,CalculationsAndCharts!$A1123+$A$11,IF($C$7,8,0),1,1)</f>
        <v>467300</v>
      </c>
      <c r="D1123" s="4">
        <f ca="1">OFFSET(InputPriceData!C$15,CalculationsAndCharts!$A1123+$A$11,IF($C$7,8,0),1,1)</f>
        <v>15.72</v>
      </c>
      <c r="E1123" s="4">
        <f ca="1">OFFSET(InputPriceData!D$15,CalculationsAndCharts!$A1123+$A$11,IF($C$7,8,0),1,1)</f>
        <v>15.85</v>
      </c>
      <c r="F1123" s="4">
        <f ca="1">OFFSET(InputPriceData!E$15,CalculationsAndCharts!$A1123+$A$11,IF($C$7,8,0),1,1)</f>
        <v>15.45</v>
      </c>
      <c r="G1123" s="4">
        <f ca="1">OFFSET(InputPriceData!F$15,CalculationsAndCharts!$A1123+$A$11,IF($C$7,8,0),1,1)</f>
        <v>15.52</v>
      </c>
      <c r="H1123" s="128"/>
      <c r="I1123" s="128"/>
      <c r="K1123" s="124"/>
      <c r="L1123" s="279"/>
      <c r="M1123" s="281"/>
      <c r="N1123" s="280"/>
      <c r="O1123" s="4"/>
      <c r="P1123" s="4"/>
      <c r="Q1123" s="3"/>
      <c r="S1123" s="309">
        <f t="shared" ca="1" si="473"/>
        <v>15.92</v>
      </c>
      <c r="T1123" s="309">
        <f t="shared" ca="1" si="474"/>
        <v>14.5</v>
      </c>
      <c r="U1123" s="310">
        <f t="shared" ca="1" si="466"/>
        <v>0.71830985915492929</v>
      </c>
      <c r="V1123" s="310" t="b">
        <f t="shared" ca="1" si="475"/>
        <v>0</v>
      </c>
      <c r="W1123" s="3" t="b">
        <f t="shared" ca="1" si="476"/>
        <v>0</v>
      </c>
      <c r="X1123" s="3" t="str">
        <f t="shared" ca="1" si="477"/>
        <v/>
      </c>
      <c r="Y1123" s="3" t="str">
        <f t="shared" ca="1" si="467"/>
        <v/>
      </c>
      <c r="Z1123" s="3" t="str">
        <f t="shared" ca="1" si="478"/>
        <v/>
      </c>
      <c r="AA1123" s="3" t="str">
        <f t="shared" ca="1" si="479"/>
        <v/>
      </c>
      <c r="AB1123" s="205">
        <f t="shared" ca="1" si="480"/>
        <v>7243</v>
      </c>
      <c r="AC1123" s="205">
        <f t="shared" ca="1" si="481"/>
        <v>112</v>
      </c>
      <c r="AD1123" s="205">
        <f t="shared" ca="1" si="468"/>
        <v>64.669642857142861</v>
      </c>
      <c r="AE1123" s="205">
        <f t="shared" ca="1" si="469"/>
        <v>14.669642857142861</v>
      </c>
      <c r="AF1123" s="205">
        <f t="shared" ca="1" si="482"/>
        <v>2.9339285714285723</v>
      </c>
      <c r="AG1123" s="205"/>
      <c r="AH1123" s="205"/>
      <c r="AI1123" s="205"/>
      <c r="AJ1123" s="205"/>
      <c r="AK1123" s="4"/>
      <c r="AL1123" s="4"/>
      <c r="AM1123" s="309">
        <f t="shared" ca="1" si="483"/>
        <v>15.92</v>
      </c>
      <c r="AN1123" s="309">
        <f t="shared" ca="1" si="484"/>
        <v>14.5</v>
      </c>
      <c r="AO1123" s="310">
        <f t="shared" ca="1" si="485"/>
        <v>0.71830985915492929</v>
      </c>
      <c r="AP1123" s="310" t="b">
        <f t="shared" ca="1" si="486"/>
        <v>0</v>
      </c>
      <c r="AQ1123" s="309">
        <f t="shared" ca="1" si="487"/>
        <v>0.438</v>
      </c>
      <c r="AR1123" s="205">
        <f t="shared" ca="1" si="470"/>
        <v>14.161999999999999</v>
      </c>
      <c r="AS1123" s="45" t="b">
        <f t="shared" ca="1" si="471"/>
        <v>0</v>
      </c>
      <c r="AT1123">
        <f t="shared" ca="1" si="472"/>
        <v>8</v>
      </c>
      <c r="AU1123" t="b">
        <f t="shared" ca="1" si="488"/>
        <v>0</v>
      </c>
      <c r="AV1123" t="b">
        <f t="shared" ca="1" si="489"/>
        <v>0</v>
      </c>
      <c r="AW1123" s="266" t="b">
        <f t="shared" ca="1" si="490"/>
        <v>0</v>
      </c>
      <c r="AX1123" s="266" t="b">
        <f t="shared" ca="1" si="491"/>
        <v>1</v>
      </c>
      <c r="AY1123" s="266" t="b">
        <f t="shared" ca="1" si="492"/>
        <v>0</v>
      </c>
    </row>
    <row r="1124" spans="1:51" x14ac:dyDescent="0.25">
      <c r="A1124">
        <v>1092</v>
      </c>
      <c r="B1124" s="163">
        <f ca="1">OFFSET(InputPriceData!B$15,CalculationsAndCharts!$A1124+$A$11,0,1,1)</f>
        <v>40430</v>
      </c>
      <c r="C1124" s="3">
        <f ca="1">OFFSET(InputPriceData!G$15,CalculationsAndCharts!$A1124+$A$11,IF($C$7,8,0),1,1)</f>
        <v>610900</v>
      </c>
      <c r="D1124" s="4">
        <f ca="1">OFFSET(InputPriceData!C$15,CalculationsAndCharts!$A1124+$A$11,IF($C$7,8,0),1,1)</f>
        <v>16</v>
      </c>
      <c r="E1124" s="4">
        <f ca="1">OFFSET(InputPriceData!D$15,CalculationsAndCharts!$A1124+$A$11,IF($C$7,8,0),1,1)</f>
        <v>16.170000000000002</v>
      </c>
      <c r="F1124" s="4">
        <f ca="1">OFFSET(InputPriceData!E$15,CalculationsAndCharts!$A1124+$A$11,IF($C$7,8,0),1,1)</f>
        <v>15.6</v>
      </c>
      <c r="G1124" s="4">
        <f ca="1">OFFSET(InputPriceData!F$15,CalculationsAndCharts!$A1124+$A$11,IF($C$7,8,0),1,1)</f>
        <v>15.7</v>
      </c>
      <c r="H1124" s="128"/>
      <c r="I1124" s="128"/>
      <c r="K1124" s="124"/>
      <c r="L1124" s="279"/>
      <c r="M1124" s="281"/>
      <c r="N1124" s="280"/>
      <c r="O1124" s="4"/>
      <c r="P1124" s="4"/>
      <c r="Q1124" s="3"/>
      <c r="S1124" s="309">
        <f t="shared" ca="1" si="473"/>
        <v>15.92</v>
      </c>
      <c r="T1124" s="309">
        <f t="shared" ca="1" si="474"/>
        <v>14.5</v>
      </c>
      <c r="U1124" s="310">
        <f t="shared" ca="1" si="466"/>
        <v>0.84507042253521081</v>
      </c>
      <c r="V1124" s="310" t="b">
        <f t="shared" ca="1" si="475"/>
        <v>0</v>
      </c>
      <c r="W1124" s="3" t="b">
        <f t="shared" ca="1" si="476"/>
        <v>0</v>
      </c>
      <c r="X1124" s="3" t="str">
        <f t="shared" ca="1" si="477"/>
        <v/>
      </c>
      <c r="Y1124" s="3" t="str">
        <f t="shared" ca="1" si="467"/>
        <v/>
      </c>
      <c r="Z1124" s="3" t="str">
        <f t="shared" ca="1" si="478"/>
        <v/>
      </c>
      <c r="AA1124" s="3" t="str">
        <f t="shared" ca="1" si="479"/>
        <v/>
      </c>
      <c r="AB1124" s="205">
        <f t="shared" ca="1" si="480"/>
        <v>7243</v>
      </c>
      <c r="AC1124" s="205">
        <f t="shared" ca="1" si="481"/>
        <v>112</v>
      </c>
      <c r="AD1124" s="205">
        <f t="shared" ca="1" si="468"/>
        <v>64.669642857142861</v>
      </c>
      <c r="AE1124" s="205">
        <f t="shared" ca="1" si="469"/>
        <v>14.669642857142861</v>
      </c>
      <c r="AF1124" s="205">
        <f t="shared" ca="1" si="482"/>
        <v>2.9339285714285723</v>
      </c>
      <c r="AG1124" s="205"/>
      <c r="AH1124" s="205"/>
      <c r="AI1124" s="205"/>
      <c r="AJ1124" s="205"/>
      <c r="AK1124" s="4"/>
      <c r="AL1124" s="4"/>
      <c r="AM1124" s="309">
        <f t="shared" ca="1" si="483"/>
        <v>15.92</v>
      </c>
      <c r="AN1124" s="309">
        <f t="shared" ca="1" si="484"/>
        <v>14.5</v>
      </c>
      <c r="AO1124" s="310">
        <f t="shared" ca="1" si="485"/>
        <v>0.84507042253521081</v>
      </c>
      <c r="AP1124" s="310" t="b">
        <f t="shared" ca="1" si="486"/>
        <v>0</v>
      </c>
      <c r="AQ1124" s="309">
        <f t="shared" ca="1" si="487"/>
        <v>0.438</v>
      </c>
      <c r="AR1124" s="205">
        <f t="shared" ca="1" si="470"/>
        <v>14.161999999999999</v>
      </c>
      <c r="AS1124" s="45" t="b">
        <f t="shared" ca="1" si="471"/>
        <v>0</v>
      </c>
      <c r="AT1124">
        <f t="shared" ca="1" si="472"/>
        <v>7</v>
      </c>
      <c r="AU1124" t="b">
        <f t="shared" ca="1" si="488"/>
        <v>0</v>
      </c>
      <c r="AV1124" t="b">
        <f t="shared" ca="1" si="489"/>
        <v>0</v>
      </c>
      <c r="AW1124" s="266" t="b">
        <f t="shared" ca="1" si="490"/>
        <v>0</v>
      </c>
      <c r="AX1124" s="266" t="b">
        <f t="shared" ca="1" si="491"/>
        <v>1</v>
      </c>
      <c r="AY1124" s="266" t="b">
        <f t="shared" ca="1" si="492"/>
        <v>0</v>
      </c>
    </row>
    <row r="1125" spans="1:51" x14ac:dyDescent="0.25">
      <c r="A1125">
        <v>1093</v>
      </c>
      <c r="B1125" s="163">
        <f ca="1">OFFSET(InputPriceData!B$15,CalculationsAndCharts!$A1125+$A$11,0,1,1)</f>
        <v>40429</v>
      </c>
      <c r="C1125" s="3">
        <f ca="1">OFFSET(InputPriceData!G$15,CalculationsAndCharts!$A1125+$A$11,IF($C$7,8,0),1,1)</f>
        <v>569600</v>
      </c>
      <c r="D1125" s="4">
        <f ca="1">OFFSET(InputPriceData!C$15,CalculationsAndCharts!$A1125+$A$11,IF($C$7,8,0),1,1)</f>
        <v>15.77</v>
      </c>
      <c r="E1125" s="4">
        <f ca="1">OFFSET(InputPriceData!D$15,CalculationsAndCharts!$A1125+$A$11,IF($C$7,8,0),1,1)</f>
        <v>16</v>
      </c>
      <c r="F1125" s="4">
        <f ca="1">OFFSET(InputPriceData!E$15,CalculationsAndCharts!$A1125+$A$11,IF($C$7,8,0),1,1)</f>
        <v>15.75</v>
      </c>
      <c r="G1125" s="4">
        <f ca="1">OFFSET(InputPriceData!F$15,CalculationsAndCharts!$A1125+$A$11,IF($C$7,8,0),1,1)</f>
        <v>15.92</v>
      </c>
      <c r="H1125" s="128"/>
      <c r="I1125" s="128"/>
      <c r="K1125" s="124"/>
      <c r="L1125" s="279"/>
      <c r="M1125" s="281"/>
      <c r="N1125" s="280"/>
      <c r="O1125" s="4"/>
      <c r="P1125" s="4"/>
      <c r="Q1125" s="3"/>
      <c r="S1125" s="309">
        <f t="shared" ca="1" si="473"/>
        <v>15.92</v>
      </c>
      <c r="T1125" s="309">
        <f t="shared" ca="1" si="474"/>
        <v>14.5</v>
      </c>
      <c r="U1125" s="310">
        <f t="shared" ca="1" si="466"/>
        <v>1</v>
      </c>
      <c r="V1125" s="310" t="b">
        <f t="shared" ca="1" si="475"/>
        <v>0</v>
      </c>
      <c r="W1125" s="3" t="b">
        <f t="shared" ca="1" si="476"/>
        <v>0</v>
      </c>
      <c r="X1125" s="3" t="str">
        <f t="shared" ca="1" si="477"/>
        <v/>
      </c>
      <c r="Y1125" s="3" t="str">
        <f t="shared" ca="1" si="467"/>
        <v/>
      </c>
      <c r="Z1125" s="3" t="str">
        <f t="shared" ca="1" si="478"/>
        <v/>
      </c>
      <c r="AA1125" s="3" t="str">
        <f t="shared" ca="1" si="479"/>
        <v/>
      </c>
      <c r="AB1125" s="205">
        <f t="shared" ca="1" si="480"/>
        <v>7243</v>
      </c>
      <c r="AC1125" s="205">
        <f t="shared" ca="1" si="481"/>
        <v>112</v>
      </c>
      <c r="AD1125" s="205">
        <f t="shared" ca="1" si="468"/>
        <v>64.669642857142861</v>
      </c>
      <c r="AE1125" s="205">
        <f t="shared" ca="1" si="469"/>
        <v>14.669642857142861</v>
      </c>
      <c r="AF1125" s="205">
        <f t="shared" ca="1" si="482"/>
        <v>2.9339285714285723</v>
      </c>
      <c r="AG1125" s="205"/>
      <c r="AH1125" s="205"/>
      <c r="AI1125" s="205"/>
      <c r="AJ1125" s="205"/>
      <c r="AK1125" s="4"/>
      <c r="AL1125" s="4"/>
      <c r="AM1125" s="309">
        <f t="shared" ca="1" si="483"/>
        <v>15.92</v>
      </c>
      <c r="AN1125" s="309">
        <f t="shared" ca="1" si="484"/>
        <v>14.5</v>
      </c>
      <c r="AO1125" s="310">
        <f t="shared" ca="1" si="485"/>
        <v>1</v>
      </c>
      <c r="AP1125" s="310" t="b">
        <f t="shared" ca="1" si="486"/>
        <v>0</v>
      </c>
      <c r="AQ1125" s="309">
        <f t="shared" ca="1" si="487"/>
        <v>0.438</v>
      </c>
      <c r="AR1125" s="205">
        <f t="shared" ca="1" si="470"/>
        <v>14.161999999999999</v>
      </c>
      <c r="AS1125" s="45" t="b">
        <f t="shared" ca="1" si="471"/>
        <v>0</v>
      </c>
      <c r="AT1125">
        <f t="shared" ca="1" si="472"/>
        <v>6</v>
      </c>
      <c r="AU1125" t="b">
        <f t="shared" ca="1" si="488"/>
        <v>0</v>
      </c>
      <c r="AV1125" t="b">
        <f t="shared" ca="1" si="489"/>
        <v>0</v>
      </c>
      <c r="AW1125" s="266" t="b">
        <f t="shared" ca="1" si="490"/>
        <v>0</v>
      </c>
      <c r="AX1125" s="266" t="b">
        <f t="shared" ca="1" si="491"/>
        <v>1</v>
      </c>
      <c r="AY1125" s="266" t="b">
        <f t="shared" ca="1" si="492"/>
        <v>0</v>
      </c>
    </row>
    <row r="1126" spans="1:51" x14ac:dyDescent="0.25">
      <c r="A1126">
        <v>1094</v>
      </c>
      <c r="B1126" s="163">
        <f ca="1">OFFSET(InputPriceData!B$15,CalculationsAndCharts!$A1126+$A$11,0,1,1)</f>
        <v>40428</v>
      </c>
      <c r="C1126" s="3">
        <f ca="1">OFFSET(InputPriceData!G$15,CalculationsAndCharts!$A1126+$A$11,IF($C$7,8,0),1,1)</f>
        <v>670100</v>
      </c>
      <c r="D1126" s="4">
        <f ca="1">OFFSET(InputPriceData!C$15,CalculationsAndCharts!$A1126+$A$11,IF($C$7,8,0),1,1)</f>
        <v>15.75</v>
      </c>
      <c r="E1126" s="4">
        <f ca="1">OFFSET(InputPriceData!D$15,CalculationsAndCharts!$A1126+$A$11,IF($C$7,8,0),1,1)</f>
        <v>15.82</v>
      </c>
      <c r="F1126" s="4">
        <f ca="1">OFFSET(InputPriceData!E$15,CalculationsAndCharts!$A1126+$A$11,IF($C$7,8,0),1,1)</f>
        <v>15.42</v>
      </c>
      <c r="G1126" s="4">
        <f ca="1">OFFSET(InputPriceData!F$15,CalculationsAndCharts!$A1126+$A$11,IF($C$7,8,0),1,1)</f>
        <v>15.68</v>
      </c>
      <c r="H1126" s="128"/>
      <c r="I1126" s="128"/>
      <c r="K1126" s="124"/>
      <c r="L1126" s="279"/>
      <c r="M1126" s="281"/>
      <c r="N1126" s="280"/>
      <c r="O1126" s="4"/>
      <c r="P1126" s="4"/>
      <c r="Q1126" s="3"/>
      <c r="S1126" s="309">
        <f t="shared" ca="1" si="473"/>
        <v>15.68</v>
      </c>
      <c r="T1126" s="309">
        <f t="shared" ca="1" si="474"/>
        <v>14.5</v>
      </c>
      <c r="U1126" s="310">
        <f t="shared" ca="1" si="466"/>
        <v>1</v>
      </c>
      <c r="V1126" s="310" t="b">
        <f t="shared" ca="1" si="475"/>
        <v>0</v>
      </c>
      <c r="W1126" s="3" t="b">
        <f t="shared" ca="1" si="476"/>
        <v>0</v>
      </c>
      <c r="X1126" s="3" t="str">
        <f t="shared" ca="1" si="477"/>
        <v/>
      </c>
      <c r="Y1126" s="3" t="str">
        <f t="shared" ca="1" si="467"/>
        <v/>
      </c>
      <c r="Z1126" s="3" t="str">
        <f t="shared" ca="1" si="478"/>
        <v/>
      </c>
      <c r="AA1126" s="3" t="str">
        <f t="shared" ca="1" si="479"/>
        <v/>
      </c>
      <c r="AB1126" s="205">
        <f t="shared" ca="1" si="480"/>
        <v>7243</v>
      </c>
      <c r="AC1126" s="205">
        <f t="shared" ca="1" si="481"/>
        <v>112</v>
      </c>
      <c r="AD1126" s="205">
        <f t="shared" ca="1" si="468"/>
        <v>64.669642857142861</v>
      </c>
      <c r="AE1126" s="205">
        <f t="shared" ca="1" si="469"/>
        <v>14.669642857142861</v>
      </c>
      <c r="AF1126" s="205">
        <f t="shared" ca="1" si="482"/>
        <v>2.9339285714285723</v>
      </c>
      <c r="AG1126" s="205"/>
      <c r="AH1126" s="205"/>
      <c r="AI1126" s="205"/>
      <c r="AJ1126" s="205"/>
      <c r="AK1126" s="4"/>
      <c r="AL1126" s="4"/>
      <c r="AM1126" s="309">
        <f t="shared" ca="1" si="483"/>
        <v>15.68</v>
      </c>
      <c r="AN1126" s="309">
        <f t="shared" ca="1" si="484"/>
        <v>14.5</v>
      </c>
      <c r="AO1126" s="310">
        <f t="shared" ca="1" si="485"/>
        <v>1</v>
      </c>
      <c r="AP1126" s="310" t="b">
        <f t="shared" ca="1" si="486"/>
        <v>0</v>
      </c>
      <c r="AQ1126" s="309">
        <f t="shared" ca="1" si="487"/>
        <v>0.438</v>
      </c>
      <c r="AR1126" s="205">
        <f t="shared" ca="1" si="470"/>
        <v>14.161999999999999</v>
      </c>
      <c r="AS1126" s="45" t="b">
        <f t="shared" ca="1" si="471"/>
        <v>0</v>
      </c>
      <c r="AT1126">
        <f t="shared" ca="1" si="472"/>
        <v>5</v>
      </c>
      <c r="AU1126" t="b">
        <f t="shared" ca="1" si="488"/>
        <v>0</v>
      </c>
      <c r="AV1126" t="b">
        <f t="shared" ca="1" si="489"/>
        <v>0</v>
      </c>
      <c r="AW1126" s="266" t="b">
        <f t="shared" ca="1" si="490"/>
        <v>0</v>
      </c>
      <c r="AX1126" s="266" t="b">
        <f t="shared" ca="1" si="491"/>
        <v>1</v>
      </c>
      <c r="AY1126" s="266" t="b">
        <f t="shared" ca="1" si="492"/>
        <v>0</v>
      </c>
    </row>
    <row r="1127" spans="1:51" x14ac:dyDescent="0.25">
      <c r="A1127">
        <v>1095</v>
      </c>
      <c r="B1127" s="163">
        <f ca="1">OFFSET(InputPriceData!B$15,CalculationsAndCharts!$A1127+$A$11,0,1,1)</f>
        <v>40424</v>
      </c>
      <c r="C1127" s="3">
        <f ca="1">OFFSET(InputPriceData!G$15,CalculationsAndCharts!$A1127+$A$11,IF($C$7,8,0),1,1)</f>
        <v>956400</v>
      </c>
      <c r="D1127" s="4">
        <f ca="1">OFFSET(InputPriceData!C$15,CalculationsAndCharts!$A1127+$A$11,IF($C$7,8,0),1,1)</f>
        <v>15.43</v>
      </c>
      <c r="E1127" s="4">
        <f ca="1">OFFSET(InputPriceData!D$15,CalculationsAndCharts!$A1127+$A$11,IF($C$7,8,0),1,1)</f>
        <v>15.77</v>
      </c>
      <c r="F1127" s="4">
        <f ca="1">OFFSET(InputPriceData!E$15,CalculationsAndCharts!$A1127+$A$11,IF($C$7,8,0),1,1)</f>
        <v>15.43</v>
      </c>
      <c r="G1127" s="4">
        <f ca="1">OFFSET(InputPriceData!F$15,CalculationsAndCharts!$A1127+$A$11,IF($C$7,8,0),1,1)</f>
        <v>15.58</v>
      </c>
      <c r="H1127" s="128"/>
      <c r="I1127" s="128"/>
      <c r="K1127" s="124"/>
      <c r="L1127" s="279"/>
      <c r="M1127" s="281"/>
      <c r="N1127" s="280"/>
      <c r="O1127" s="4"/>
      <c r="P1127" s="4"/>
      <c r="Q1127" s="3"/>
      <c r="S1127" s="309">
        <f t="shared" ca="1" si="473"/>
        <v>15.58</v>
      </c>
      <c r="T1127" s="309">
        <f t="shared" ca="1" si="474"/>
        <v>14.5</v>
      </c>
      <c r="U1127" s="310">
        <f t="shared" ca="1" si="466"/>
        <v>1</v>
      </c>
      <c r="V1127" s="310" t="b">
        <f t="shared" ca="1" si="475"/>
        <v>0</v>
      </c>
      <c r="W1127" s="3" t="b">
        <f t="shared" ca="1" si="476"/>
        <v>1</v>
      </c>
      <c r="X1127" s="3">
        <f t="shared" ca="1" si="477"/>
        <v>15.12</v>
      </c>
      <c r="Y1127" s="3">
        <f t="shared" ca="1" si="467"/>
        <v>3.0423280423280481</v>
      </c>
      <c r="Z1127" s="3">
        <f t="shared" ca="1" si="478"/>
        <v>3.0423280423280481</v>
      </c>
      <c r="AA1127" s="3">
        <f t="shared" ca="1" si="479"/>
        <v>65</v>
      </c>
      <c r="AB1127" s="205">
        <f t="shared" ca="1" si="480"/>
        <v>7243</v>
      </c>
      <c r="AC1127" s="205">
        <f t="shared" ca="1" si="481"/>
        <v>112</v>
      </c>
      <c r="AD1127" s="205">
        <f t="shared" ca="1" si="468"/>
        <v>64.669642857142861</v>
      </c>
      <c r="AE1127" s="205">
        <f t="shared" ca="1" si="469"/>
        <v>14.669642857142861</v>
      </c>
      <c r="AF1127" s="205">
        <f t="shared" ca="1" si="482"/>
        <v>2.9339285714285723</v>
      </c>
      <c r="AG1127" s="205"/>
      <c r="AH1127" s="205"/>
      <c r="AI1127" s="205"/>
      <c r="AJ1127" s="205"/>
      <c r="AK1127" s="4"/>
      <c r="AL1127" s="4"/>
      <c r="AM1127" s="309">
        <f t="shared" ca="1" si="483"/>
        <v>15.58</v>
      </c>
      <c r="AN1127" s="309">
        <f t="shared" ca="1" si="484"/>
        <v>14.5</v>
      </c>
      <c r="AO1127" s="310">
        <f t="shared" ca="1" si="485"/>
        <v>1</v>
      </c>
      <c r="AP1127" s="310" t="b">
        <f t="shared" ca="1" si="486"/>
        <v>0</v>
      </c>
      <c r="AQ1127" s="309">
        <f t="shared" ca="1" si="487"/>
        <v>0.438</v>
      </c>
      <c r="AR1127" s="205">
        <f t="shared" ca="1" si="470"/>
        <v>14.161999999999999</v>
      </c>
      <c r="AS1127" s="45" t="b">
        <f t="shared" ca="1" si="471"/>
        <v>0</v>
      </c>
      <c r="AT1127">
        <f t="shared" ca="1" si="472"/>
        <v>4</v>
      </c>
      <c r="AU1127" t="b">
        <f t="shared" ca="1" si="488"/>
        <v>0</v>
      </c>
      <c r="AV1127" t="b">
        <f t="shared" ca="1" si="489"/>
        <v>0</v>
      </c>
      <c r="AW1127" s="266" t="b">
        <f t="shared" ca="1" si="490"/>
        <v>0</v>
      </c>
      <c r="AX1127" s="266" t="b">
        <f t="shared" ca="1" si="491"/>
        <v>1</v>
      </c>
      <c r="AY1127" s="266" t="b">
        <f t="shared" ca="1" si="492"/>
        <v>0</v>
      </c>
    </row>
    <row r="1128" spans="1:51" x14ac:dyDescent="0.25">
      <c r="A1128">
        <v>1096</v>
      </c>
      <c r="B1128" s="163">
        <f ca="1">OFFSET(InputPriceData!B$15,CalculationsAndCharts!$A1128+$A$11,0,1,1)</f>
        <v>40423</v>
      </c>
      <c r="C1128" s="3">
        <f ca="1">OFFSET(InputPriceData!G$15,CalculationsAndCharts!$A1128+$A$11,IF($C$7,8,0),1,1)</f>
        <v>368400</v>
      </c>
      <c r="D1128" s="4">
        <f ca="1">OFFSET(InputPriceData!C$15,CalculationsAndCharts!$A1128+$A$11,IF($C$7,8,0),1,1)</f>
        <v>15.05</v>
      </c>
      <c r="E1128" s="4">
        <f ca="1">OFFSET(InputPriceData!D$15,CalculationsAndCharts!$A1128+$A$11,IF($C$7,8,0),1,1)</f>
        <v>15.26</v>
      </c>
      <c r="F1128" s="4">
        <f ca="1">OFFSET(InputPriceData!E$15,CalculationsAndCharts!$A1128+$A$11,IF($C$7,8,0),1,1)</f>
        <v>14.99</v>
      </c>
      <c r="G1128" s="4">
        <f ca="1">OFFSET(InputPriceData!F$15,CalculationsAndCharts!$A1128+$A$11,IF($C$7,8,0),1,1)</f>
        <v>15.21</v>
      </c>
      <c r="H1128" s="128"/>
      <c r="I1128" s="128"/>
      <c r="K1128" s="124"/>
      <c r="L1128" s="279"/>
      <c r="M1128" s="281"/>
      <c r="N1128" s="280"/>
      <c r="O1128" s="4"/>
      <c r="P1128" s="4"/>
      <c r="Q1128" s="3"/>
      <c r="S1128" s="309">
        <f t="shared" ca="1" si="473"/>
        <v>15.65</v>
      </c>
      <c r="T1128" s="309">
        <f t="shared" ca="1" si="474"/>
        <v>14.5</v>
      </c>
      <c r="U1128" s="310">
        <f t="shared" ca="1" si="466"/>
        <v>0.61739130434782663</v>
      </c>
      <c r="V1128" s="310" t="b">
        <f t="shared" ca="1" si="475"/>
        <v>0</v>
      </c>
      <c r="W1128" s="3" t="b">
        <f t="shared" ca="1" si="476"/>
        <v>0</v>
      </c>
      <c r="X1128" s="3" t="str">
        <f t="shared" ca="1" si="477"/>
        <v/>
      </c>
      <c r="Y1128" s="3" t="str">
        <f t="shared" ca="1" si="467"/>
        <v/>
      </c>
      <c r="Z1128" s="3" t="str">
        <f t="shared" ca="1" si="478"/>
        <v/>
      </c>
      <c r="AA1128" s="3" t="str">
        <f t="shared" ca="1" si="479"/>
        <v/>
      </c>
      <c r="AB1128" s="205">
        <f t="shared" ca="1" si="480"/>
        <v>7178</v>
      </c>
      <c r="AC1128" s="205">
        <f t="shared" ca="1" si="481"/>
        <v>111</v>
      </c>
      <c r="AD1128" s="205">
        <f t="shared" ca="1" si="468"/>
        <v>64.666666666666671</v>
      </c>
      <c r="AE1128" s="205">
        <f t="shared" ca="1" si="469"/>
        <v>14.666666666666671</v>
      </c>
      <c r="AF1128" s="205">
        <f t="shared" ca="1" si="482"/>
        <v>2.9333333333333345</v>
      </c>
      <c r="AG1128" s="205"/>
      <c r="AH1128" s="205"/>
      <c r="AI1128" s="205"/>
      <c r="AJ1128" s="205"/>
      <c r="AK1128" s="4"/>
      <c r="AL1128" s="4"/>
      <c r="AM1128" s="309">
        <f t="shared" ca="1" si="483"/>
        <v>15.27</v>
      </c>
      <c r="AN1128" s="309">
        <f t="shared" ca="1" si="484"/>
        <v>14.5</v>
      </c>
      <c r="AO1128" s="310">
        <f t="shared" ca="1" si="485"/>
        <v>0.92207792207792372</v>
      </c>
      <c r="AP1128" s="310" t="b">
        <f t="shared" ca="1" si="486"/>
        <v>0</v>
      </c>
      <c r="AQ1128" s="309">
        <f t="shared" ca="1" si="487"/>
        <v>0.438</v>
      </c>
      <c r="AR1128" s="205">
        <f t="shared" ca="1" si="470"/>
        <v>14.161999999999999</v>
      </c>
      <c r="AS1128" s="45" t="b">
        <f t="shared" ca="1" si="471"/>
        <v>0</v>
      </c>
      <c r="AT1128">
        <f t="shared" ca="1" si="472"/>
        <v>3</v>
      </c>
      <c r="AU1128" t="b">
        <f t="shared" ca="1" si="488"/>
        <v>0</v>
      </c>
      <c r="AV1128" t="b">
        <f t="shared" ca="1" si="489"/>
        <v>0</v>
      </c>
      <c r="AW1128" s="266" t="b">
        <f t="shared" ca="1" si="490"/>
        <v>0</v>
      </c>
      <c r="AX1128" s="266" t="b">
        <f t="shared" ca="1" si="491"/>
        <v>1</v>
      </c>
      <c r="AY1128" s="266" t="b">
        <f t="shared" ca="1" si="492"/>
        <v>0</v>
      </c>
    </row>
    <row r="1129" spans="1:51" x14ac:dyDescent="0.25">
      <c r="A1129">
        <v>1097</v>
      </c>
      <c r="B1129" s="163">
        <f ca="1">OFFSET(InputPriceData!B$15,CalculationsAndCharts!$A1129+$A$11,0,1,1)</f>
        <v>40422</v>
      </c>
      <c r="C1129" s="3">
        <f ca="1">OFFSET(InputPriceData!G$15,CalculationsAndCharts!$A1129+$A$11,IF($C$7,8,0),1,1)</f>
        <v>508400</v>
      </c>
      <c r="D1129" s="4">
        <f ca="1">OFFSET(InputPriceData!C$15,CalculationsAndCharts!$A1129+$A$11,IF($C$7,8,0),1,1)</f>
        <v>14.76</v>
      </c>
      <c r="E1129" s="4">
        <f ca="1">OFFSET(InputPriceData!D$15,CalculationsAndCharts!$A1129+$A$11,IF($C$7,8,0),1,1)</f>
        <v>15.11</v>
      </c>
      <c r="F1129" s="4">
        <f ca="1">OFFSET(InputPriceData!E$15,CalculationsAndCharts!$A1129+$A$11,IF($C$7,8,0),1,1)</f>
        <v>14.56</v>
      </c>
      <c r="G1129" s="4">
        <f ca="1">OFFSET(InputPriceData!F$15,CalculationsAndCharts!$A1129+$A$11,IF($C$7,8,0),1,1)</f>
        <v>15.07</v>
      </c>
      <c r="H1129" s="128"/>
      <c r="I1129" s="128"/>
      <c r="K1129" s="124"/>
      <c r="L1129" s="279"/>
      <c r="M1129" s="281"/>
      <c r="N1129" s="280"/>
      <c r="O1129" s="4"/>
      <c r="P1129" s="4"/>
      <c r="Q1129" s="3"/>
      <c r="S1129" s="309">
        <f t="shared" ca="1" si="473"/>
        <v>16.18</v>
      </c>
      <c r="T1129" s="309">
        <f t="shared" ca="1" si="474"/>
        <v>14.5</v>
      </c>
      <c r="U1129" s="310">
        <f t="shared" ca="1" si="466"/>
        <v>0.33928571428571452</v>
      </c>
      <c r="V1129" s="310" t="b">
        <f t="shared" ca="1" si="475"/>
        <v>0</v>
      </c>
      <c r="W1129" s="3" t="b">
        <f t="shared" ca="1" si="476"/>
        <v>0</v>
      </c>
      <c r="X1129" s="3" t="str">
        <f t="shared" ca="1" si="477"/>
        <v/>
      </c>
      <c r="Y1129" s="3" t="str">
        <f t="shared" ca="1" si="467"/>
        <v/>
      </c>
      <c r="Z1129" s="3" t="str">
        <f t="shared" ca="1" si="478"/>
        <v/>
      </c>
      <c r="AA1129" s="3" t="str">
        <f t="shared" ca="1" si="479"/>
        <v/>
      </c>
      <c r="AB1129" s="205">
        <f t="shared" ca="1" si="480"/>
        <v>7178</v>
      </c>
      <c r="AC1129" s="205">
        <f t="shared" ca="1" si="481"/>
        <v>111</v>
      </c>
      <c r="AD1129" s="205">
        <f t="shared" ca="1" si="468"/>
        <v>64.666666666666671</v>
      </c>
      <c r="AE1129" s="205">
        <f t="shared" ca="1" si="469"/>
        <v>14.666666666666671</v>
      </c>
      <c r="AF1129" s="205">
        <f t="shared" ca="1" si="482"/>
        <v>2.9333333333333345</v>
      </c>
      <c r="AG1129" s="205"/>
      <c r="AH1129" s="205"/>
      <c r="AI1129" s="205"/>
      <c r="AJ1129" s="205"/>
      <c r="AK1129" s="4"/>
      <c r="AL1129" s="4"/>
      <c r="AM1129" s="309">
        <f t="shared" ca="1" si="483"/>
        <v>15.27</v>
      </c>
      <c r="AN1129" s="309">
        <f t="shared" ca="1" si="484"/>
        <v>14.5</v>
      </c>
      <c r="AO1129" s="310">
        <f t="shared" ca="1" si="485"/>
        <v>0.74025974025974106</v>
      </c>
      <c r="AP1129" s="310" t="b">
        <f t="shared" ca="1" si="486"/>
        <v>0</v>
      </c>
      <c r="AQ1129" s="309">
        <f t="shared" ca="1" si="487"/>
        <v>0.438</v>
      </c>
      <c r="AR1129" s="205">
        <f t="shared" ca="1" si="470"/>
        <v>14.161999999999999</v>
      </c>
      <c r="AS1129" s="45" t="b">
        <f t="shared" ca="1" si="471"/>
        <v>0</v>
      </c>
      <c r="AT1129">
        <f t="shared" ca="1" si="472"/>
        <v>2</v>
      </c>
      <c r="AU1129" t="b">
        <f t="shared" ca="1" si="488"/>
        <v>0</v>
      </c>
      <c r="AV1129" t="b">
        <f t="shared" ca="1" si="489"/>
        <v>0</v>
      </c>
      <c r="AW1129" s="266" t="b">
        <f t="shared" ca="1" si="490"/>
        <v>0</v>
      </c>
      <c r="AX1129" s="266" t="b">
        <f t="shared" ca="1" si="491"/>
        <v>1</v>
      </c>
      <c r="AY1129" s="266" t="b">
        <f t="shared" ca="1" si="492"/>
        <v>0</v>
      </c>
    </row>
    <row r="1130" spans="1:51" x14ac:dyDescent="0.25">
      <c r="A1130">
        <v>1098</v>
      </c>
      <c r="B1130" s="163">
        <f ca="1">OFFSET(InputPriceData!B$15,CalculationsAndCharts!$A1130+$A$11,0,1,1)</f>
        <v>40421</v>
      </c>
      <c r="C1130" s="3">
        <f ca="1">OFFSET(InputPriceData!G$15,CalculationsAndCharts!$A1130+$A$11,IF($C$7,8,0),1,1)</f>
        <v>604600</v>
      </c>
      <c r="D1130" s="4">
        <f ca="1">OFFSET(InputPriceData!C$15,CalculationsAndCharts!$A1130+$A$11,IF($C$7,8,0),1,1)</f>
        <v>14.6</v>
      </c>
      <c r="E1130" s="4">
        <f ca="1">OFFSET(InputPriceData!D$15,CalculationsAndCharts!$A1130+$A$11,IF($C$7,8,0),1,1)</f>
        <v>14.76</v>
      </c>
      <c r="F1130" s="4">
        <f ca="1">OFFSET(InputPriceData!E$15,CalculationsAndCharts!$A1130+$A$11,IF($C$7,8,0),1,1)</f>
        <v>14.46</v>
      </c>
      <c r="G1130" s="4">
        <f ca="1">OFFSET(InputPriceData!F$15,CalculationsAndCharts!$A1130+$A$11,IF($C$7,8,0),1,1)</f>
        <v>14.54</v>
      </c>
      <c r="H1130" s="128"/>
      <c r="I1130" s="128"/>
      <c r="K1130" s="124"/>
      <c r="L1130" s="279"/>
      <c r="M1130" s="281"/>
      <c r="N1130" s="280"/>
      <c r="O1130" s="4"/>
      <c r="P1130" s="4"/>
      <c r="Q1130" s="3"/>
      <c r="S1130" s="309">
        <f t="shared" ca="1" si="473"/>
        <v>16.18</v>
      </c>
      <c r="T1130" s="309">
        <f t="shared" ca="1" si="474"/>
        <v>14.5</v>
      </c>
      <c r="U1130" s="310">
        <f t="shared" ca="1" si="466"/>
        <v>2.3809523809523305E-2</v>
      </c>
      <c r="V1130" s="310" t="b">
        <f t="shared" ca="1" si="475"/>
        <v>0</v>
      </c>
      <c r="W1130" s="3" t="b">
        <f t="shared" ca="1" si="476"/>
        <v>0</v>
      </c>
      <c r="X1130" s="3" t="str">
        <f t="shared" ca="1" si="477"/>
        <v/>
      </c>
      <c r="Y1130" s="3" t="str">
        <f t="shared" ca="1" si="467"/>
        <v/>
      </c>
      <c r="Z1130" s="3" t="str">
        <f t="shared" ca="1" si="478"/>
        <v/>
      </c>
      <c r="AA1130" s="3" t="str">
        <f t="shared" ca="1" si="479"/>
        <v/>
      </c>
      <c r="AB1130" s="205">
        <f t="shared" ca="1" si="480"/>
        <v>7178</v>
      </c>
      <c r="AC1130" s="205">
        <f t="shared" ca="1" si="481"/>
        <v>111</v>
      </c>
      <c r="AD1130" s="205">
        <f t="shared" ca="1" si="468"/>
        <v>64.666666666666671</v>
      </c>
      <c r="AE1130" s="205">
        <f t="shared" ca="1" si="469"/>
        <v>14.666666666666671</v>
      </c>
      <c r="AF1130" s="205">
        <f t="shared" ca="1" si="482"/>
        <v>2.9333333333333345</v>
      </c>
      <c r="AG1130" s="205"/>
      <c r="AH1130" s="205"/>
      <c r="AI1130" s="205"/>
      <c r="AJ1130" s="205"/>
      <c r="AK1130" s="4"/>
      <c r="AL1130" s="4"/>
      <c r="AM1130" s="309">
        <f t="shared" ca="1" si="483"/>
        <v>15.65</v>
      </c>
      <c r="AN1130" s="309">
        <f t="shared" ca="1" si="484"/>
        <v>14.5</v>
      </c>
      <c r="AO1130" s="310">
        <f t="shared" ca="1" si="485"/>
        <v>3.4782608695651425E-2</v>
      </c>
      <c r="AP1130" s="310" t="b">
        <f t="shared" ca="1" si="486"/>
        <v>0</v>
      </c>
      <c r="AQ1130" s="309">
        <f t="shared" ca="1" si="487"/>
        <v>0.438</v>
      </c>
      <c r="AR1130" s="205">
        <f t="shared" ca="1" si="470"/>
        <v>14.161999999999999</v>
      </c>
      <c r="AS1130" s="45" t="b">
        <f t="shared" ca="1" si="471"/>
        <v>0</v>
      </c>
      <c r="AT1130">
        <f t="shared" ca="1" si="472"/>
        <v>1</v>
      </c>
      <c r="AU1130" t="b">
        <f t="shared" ca="1" si="488"/>
        <v>0</v>
      </c>
      <c r="AV1130" t="b">
        <f t="shared" ca="1" si="489"/>
        <v>0</v>
      </c>
      <c r="AW1130" s="266" t="b">
        <f t="shared" ca="1" si="490"/>
        <v>1</v>
      </c>
      <c r="AX1130" s="266" t="b">
        <f t="shared" ca="1" si="491"/>
        <v>1</v>
      </c>
      <c r="AY1130" s="266" t="b">
        <f t="shared" ca="1" si="492"/>
        <v>0</v>
      </c>
    </row>
    <row r="1131" spans="1:51" x14ac:dyDescent="0.25">
      <c r="A1131">
        <v>1099</v>
      </c>
      <c r="B1131" s="163">
        <f ca="1">OFFSET(InputPriceData!B$15,CalculationsAndCharts!$A1131+$A$11,0,1,1)</f>
        <v>40420</v>
      </c>
      <c r="C1131" s="3">
        <f ca="1">OFFSET(InputPriceData!G$15,CalculationsAndCharts!$A1131+$A$11,IF($C$7,8,0),1,1)</f>
        <v>393200</v>
      </c>
      <c r="D1131" s="4">
        <f ca="1">OFFSET(InputPriceData!C$15,CalculationsAndCharts!$A1131+$A$11,IF($C$7,8,0),1,1)</f>
        <v>14.92</v>
      </c>
      <c r="E1131" s="4">
        <f ca="1">OFFSET(InputPriceData!D$15,CalculationsAndCharts!$A1131+$A$11,IF($C$7,8,0),1,1)</f>
        <v>14.99</v>
      </c>
      <c r="F1131" s="4">
        <f ca="1">OFFSET(InputPriceData!E$15,CalculationsAndCharts!$A1131+$A$11,IF($C$7,8,0),1,1)</f>
        <v>14.65</v>
      </c>
      <c r="G1131" s="4">
        <f ca="1">OFFSET(InputPriceData!F$15,CalculationsAndCharts!$A1131+$A$11,IF($C$7,8,0),1,1)</f>
        <v>14.65</v>
      </c>
      <c r="H1131" s="128"/>
      <c r="I1131" s="128"/>
      <c r="K1131" s="124"/>
      <c r="L1131" s="279"/>
      <c r="M1131" s="281"/>
      <c r="N1131" s="280"/>
      <c r="O1131" s="4"/>
      <c r="P1131" s="4"/>
      <c r="Q1131" s="3"/>
      <c r="S1131" s="309">
        <f t="shared" ca="1" si="473"/>
        <v>16.18</v>
      </c>
      <c r="T1131" s="309">
        <f t="shared" ca="1" si="474"/>
        <v>14.5</v>
      </c>
      <c r="U1131" s="310">
        <f t="shared" ca="1" si="466"/>
        <v>8.928571428571451E-2</v>
      </c>
      <c r="V1131" s="310" t="b">
        <f t="shared" ca="1" si="475"/>
        <v>1</v>
      </c>
      <c r="W1131" s="3" t="b">
        <f t="shared" ca="1" si="476"/>
        <v>0</v>
      </c>
      <c r="X1131" s="3" t="str">
        <f t="shared" ca="1" si="477"/>
        <v/>
      </c>
      <c r="Y1131" s="3" t="str">
        <f t="shared" ca="1" si="467"/>
        <v/>
      </c>
      <c r="Z1131" s="3" t="str">
        <f t="shared" ca="1" si="478"/>
        <v/>
      </c>
      <c r="AA1131" s="3" t="str">
        <f t="shared" ca="1" si="479"/>
        <v/>
      </c>
      <c r="AB1131" s="205">
        <f t="shared" ca="1" si="480"/>
        <v>7178</v>
      </c>
      <c r="AC1131" s="205">
        <f t="shared" ca="1" si="481"/>
        <v>111</v>
      </c>
      <c r="AD1131" s="205">
        <f t="shared" ca="1" si="468"/>
        <v>64.666666666666671</v>
      </c>
      <c r="AE1131" s="205">
        <f t="shared" ca="1" si="469"/>
        <v>14.666666666666671</v>
      </c>
      <c r="AF1131" s="205">
        <f t="shared" ca="1" si="482"/>
        <v>2.9333333333333345</v>
      </c>
      <c r="AG1131" s="205"/>
      <c r="AH1131" s="205"/>
      <c r="AI1131" s="205"/>
      <c r="AJ1131" s="205"/>
      <c r="AK1131" s="4"/>
      <c r="AL1131" s="4"/>
      <c r="AM1131" s="309">
        <f t="shared" ca="1" si="483"/>
        <v>16.18</v>
      </c>
      <c r="AN1131" s="309">
        <f t="shared" ca="1" si="484"/>
        <v>14.5</v>
      </c>
      <c r="AO1131" s="310">
        <f t="shared" ca="1" si="485"/>
        <v>8.928571428571451E-2</v>
      </c>
      <c r="AP1131" s="310" t="b">
        <f t="shared" ca="1" si="486"/>
        <v>1</v>
      </c>
      <c r="AQ1131" s="309">
        <f t="shared" ca="1" si="487"/>
        <v>0</v>
      </c>
      <c r="AR1131" s="205">
        <f t="shared" ca="1" si="470"/>
        <v>0</v>
      </c>
      <c r="AS1131" s="45" t="b">
        <f t="shared" ca="1" si="471"/>
        <v>0</v>
      </c>
      <c r="AT1131">
        <f t="shared" ca="1" si="472"/>
        <v>0</v>
      </c>
      <c r="AU1131" t="b">
        <f t="shared" ca="1" si="488"/>
        <v>0</v>
      </c>
      <c r="AV1131" t="b">
        <f t="shared" ca="1" si="489"/>
        <v>0</v>
      </c>
      <c r="AW1131" s="266" t="b">
        <f t="shared" ca="1" si="490"/>
        <v>0</v>
      </c>
      <c r="AX1131" s="266" t="b">
        <f t="shared" ca="1" si="491"/>
        <v>0</v>
      </c>
      <c r="AY1131" s="266" t="b">
        <f t="shared" ca="1" si="492"/>
        <v>0</v>
      </c>
    </row>
    <row r="1132" spans="1:51" x14ac:dyDescent="0.25">
      <c r="A1132">
        <v>1100</v>
      </c>
      <c r="B1132" s="163">
        <f ca="1">OFFSET(InputPriceData!B$15,CalculationsAndCharts!$A1132+$A$11,0,1,1)</f>
        <v>40417</v>
      </c>
      <c r="C1132" s="3">
        <f ca="1">OFFSET(InputPriceData!G$15,CalculationsAndCharts!$A1132+$A$11,IF($C$7,8,0),1,1)</f>
        <v>465100</v>
      </c>
      <c r="D1132" s="4">
        <f ca="1">OFFSET(InputPriceData!C$15,CalculationsAndCharts!$A1132+$A$11,IF($C$7,8,0),1,1)</f>
        <v>14.72</v>
      </c>
      <c r="E1132" s="4">
        <f ca="1">OFFSET(InputPriceData!D$15,CalculationsAndCharts!$A1132+$A$11,IF($C$7,8,0),1,1)</f>
        <v>15.02</v>
      </c>
      <c r="F1132" s="4">
        <f ca="1">OFFSET(InputPriceData!E$15,CalculationsAndCharts!$A1132+$A$11,IF($C$7,8,0),1,1)</f>
        <v>14.5</v>
      </c>
      <c r="G1132" s="4">
        <f ca="1">OFFSET(InputPriceData!F$15,CalculationsAndCharts!$A1132+$A$11,IF($C$7,8,0),1,1)</f>
        <v>14.95</v>
      </c>
      <c r="H1132" s="128"/>
      <c r="I1132" s="128"/>
      <c r="K1132" s="124"/>
      <c r="L1132" s="279"/>
      <c r="M1132" s="281"/>
      <c r="N1132" s="280"/>
      <c r="O1132" s="4"/>
      <c r="P1132" s="4"/>
      <c r="Q1132" s="3"/>
      <c r="S1132" s="309">
        <f t="shared" ca="1" si="473"/>
        <v>16.18</v>
      </c>
      <c r="T1132" s="309">
        <f t="shared" ca="1" si="474"/>
        <v>14.5</v>
      </c>
      <c r="U1132" s="310">
        <f t="shared" ca="1" si="466"/>
        <v>0.26785714285714246</v>
      </c>
      <c r="V1132" s="310" t="b">
        <f t="shared" ca="1" si="475"/>
        <v>0</v>
      </c>
      <c r="W1132" s="3" t="b">
        <f t="shared" ca="1" si="476"/>
        <v>0</v>
      </c>
      <c r="X1132" s="3" t="str">
        <f t="shared" ca="1" si="477"/>
        <v/>
      </c>
      <c r="Y1132" s="3" t="str">
        <f t="shared" ca="1" si="467"/>
        <v/>
      </c>
      <c r="Z1132" s="3" t="str">
        <f t="shared" ca="1" si="478"/>
        <v/>
      </c>
      <c r="AA1132" s="3" t="str">
        <f t="shared" ca="1" si="479"/>
        <v/>
      </c>
      <c r="AB1132" s="205">
        <f t="shared" ca="1" si="480"/>
        <v>7178</v>
      </c>
      <c r="AC1132" s="205">
        <f t="shared" ca="1" si="481"/>
        <v>111</v>
      </c>
      <c r="AD1132" s="205">
        <f t="shared" ca="1" si="468"/>
        <v>64.666666666666671</v>
      </c>
      <c r="AE1132" s="205">
        <f t="shared" ca="1" si="469"/>
        <v>14.666666666666671</v>
      </c>
      <c r="AF1132" s="205">
        <f t="shared" ca="1" si="482"/>
        <v>2.9333333333333345</v>
      </c>
      <c r="AG1132" s="205"/>
      <c r="AH1132" s="205"/>
      <c r="AI1132" s="205"/>
      <c r="AJ1132" s="205"/>
      <c r="AK1132" s="4"/>
      <c r="AL1132" s="4"/>
      <c r="AM1132" s="309">
        <f t="shared" ca="1" si="483"/>
        <v>16.18</v>
      </c>
      <c r="AN1132" s="309">
        <f t="shared" ca="1" si="484"/>
        <v>14.5</v>
      </c>
      <c r="AO1132" s="310">
        <f t="shared" ca="1" si="485"/>
        <v>0.26785714285714246</v>
      </c>
      <c r="AP1132" s="310" t="b">
        <f t="shared" ca="1" si="486"/>
        <v>0</v>
      </c>
      <c r="AQ1132" s="309">
        <f t="shared" ca="1" si="487"/>
        <v>0</v>
      </c>
      <c r="AR1132" s="205">
        <f t="shared" ca="1" si="470"/>
        <v>0</v>
      </c>
      <c r="AS1132" s="45" t="b">
        <f t="shared" ca="1" si="471"/>
        <v>0</v>
      </c>
      <c r="AT1132">
        <f t="shared" ca="1" si="472"/>
        <v>0</v>
      </c>
      <c r="AU1132" t="b">
        <f t="shared" ca="1" si="488"/>
        <v>0</v>
      </c>
      <c r="AV1132" t="b">
        <f t="shared" ca="1" si="489"/>
        <v>0</v>
      </c>
      <c r="AW1132" s="266" t="b">
        <f t="shared" ca="1" si="490"/>
        <v>0</v>
      </c>
      <c r="AX1132" s="266" t="b">
        <f t="shared" ca="1" si="491"/>
        <v>0</v>
      </c>
      <c r="AY1132" s="266" t="b">
        <f t="shared" ca="1" si="492"/>
        <v>0</v>
      </c>
    </row>
    <row r="1133" spans="1:51" x14ac:dyDescent="0.25">
      <c r="A1133">
        <v>1101</v>
      </c>
      <c r="B1133" s="163">
        <f ca="1">OFFSET(InputPriceData!B$15,CalculationsAndCharts!$A1133+$A$11,0,1,1)</f>
        <v>40416</v>
      </c>
      <c r="C1133" s="3">
        <f ca="1">OFFSET(InputPriceData!G$15,CalculationsAndCharts!$A1133+$A$11,IF($C$7,8,0),1,1)</f>
        <v>334400</v>
      </c>
      <c r="D1133" s="4">
        <f ca="1">OFFSET(InputPriceData!C$15,CalculationsAndCharts!$A1133+$A$11,IF($C$7,8,0),1,1)</f>
        <v>14.62</v>
      </c>
      <c r="E1133" s="4">
        <f ca="1">OFFSET(InputPriceData!D$15,CalculationsAndCharts!$A1133+$A$11,IF($C$7,8,0),1,1)</f>
        <v>14.81</v>
      </c>
      <c r="F1133" s="4">
        <f ca="1">OFFSET(InputPriceData!E$15,CalculationsAndCharts!$A1133+$A$11,IF($C$7,8,0),1,1)</f>
        <v>14.56</v>
      </c>
      <c r="G1133" s="4">
        <f ca="1">OFFSET(InputPriceData!F$15,CalculationsAndCharts!$A1133+$A$11,IF($C$7,8,0),1,1)</f>
        <v>14.56</v>
      </c>
      <c r="H1133" s="128"/>
      <c r="I1133" s="128"/>
      <c r="K1133" s="124"/>
      <c r="L1133" s="279"/>
      <c r="M1133" s="281"/>
      <c r="N1133" s="280"/>
      <c r="O1133" s="4"/>
      <c r="P1133" s="4"/>
      <c r="Q1133" s="3"/>
      <c r="S1133" s="309">
        <f t="shared" ca="1" si="473"/>
        <v>16.18</v>
      </c>
      <c r="T1133" s="309">
        <f t="shared" ca="1" si="474"/>
        <v>14.5</v>
      </c>
      <c r="U1133" s="310">
        <f t="shared" ca="1" si="466"/>
        <v>3.5714285714286018E-2</v>
      </c>
      <c r="V1133" s="310" t="b">
        <f t="shared" ca="1" si="475"/>
        <v>0</v>
      </c>
      <c r="W1133" s="3" t="b">
        <f t="shared" ca="1" si="476"/>
        <v>0</v>
      </c>
      <c r="X1133" s="3" t="str">
        <f t="shared" ca="1" si="477"/>
        <v/>
      </c>
      <c r="Y1133" s="3" t="str">
        <f t="shared" ca="1" si="467"/>
        <v/>
      </c>
      <c r="Z1133" s="3" t="str">
        <f t="shared" ca="1" si="478"/>
        <v/>
      </c>
      <c r="AA1133" s="3" t="str">
        <f t="shared" ca="1" si="479"/>
        <v/>
      </c>
      <c r="AB1133" s="205">
        <f t="shared" ca="1" si="480"/>
        <v>7178</v>
      </c>
      <c r="AC1133" s="205">
        <f t="shared" ca="1" si="481"/>
        <v>111</v>
      </c>
      <c r="AD1133" s="205">
        <f t="shared" ca="1" si="468"/>
        <v>64.666666666666671</v>
      </c>
      <c r="AE1133" s="205">
        <f t="shared" ca="1" si="469"/>
        <v>14.666666666666671</v>
      </c>
      <c r="AF1133" s="205">
        <f t="shared" ca="1" si="482"/>
        <v>2.9333333333333345</v>
      </c>
      <c r="AG1133" s="205"/>
      <c r="AH1133" s="205"/>
      <c r="AI1133" s="205"/>
      <c r="AJ1133" s="205"/>
      <c r="AK1133" s="4"/>
      <c r="AL1133" s="4"/>
      <c r="AM1133" s="309">
        <f t="shared" ca="1" si="483"/>
        <v>16.18</v>
      </c>
      <c r="AN1133" s="309">
        <f t="shared" ca="1" si="484"/>
        <v>14.5</v>
      </c>
      <c r="AO1133" s="310">
        <f t="shared" ca="1" si="485"/>
        <v>3.5714285714286018E-2</v>
      </c>
      <c r="AP1133" s="310" t="b">
        <f t="shared" ca="1" si="486"/>
        <v>0</v>
      </c>
      <c r="AQ1133" s="309">
        <f t="shared" ca="1" si="487"/>
        <v>0</v>
      </c>
      <c r="AR1133" s="205">
        <f t="shared" ca="1" si="470"/>
        <v>0</v>
      </c>
      <c r="AS1133" s="45" t="b">
        <f t="shared" ca="1" si="471"/>
        <v>0</v>
      </c>
      <c r="AT1133">
        <f t="shared" ca="1" si="472"/>
        <v>0</v>
      </c>
      <c r="AU1133" t="b">
        <f t="shared" ca="1" si="488"/>
        <v>0</v>
      </c>
      <c r="AV1133" t="b">
        <f t="shared" ca="1" si="489"/>
        <v>0</v>
      </c>
      <c r="AW1133" s="266" t="b">
        <f t="shared" ca="1" si="490"/>
        <v>0</v>
      </c>
      <c r="AX1133" s="266" t="b">
        <f t="shared" ca="1" si="491"/>
        <v>0</v>
      </c>
      <c r="AY1133" s="266" t="b">
        <f t="shared" ca="1" si="492"/>
        <v>0</v>
      </c>
    </row>
    <row r="1134" spans="1:51" x14ac:dyDescent="0.25">
      <c r="A1134">
        <v>1102</v>
      </c>
      <c r="B1134" s="163">
        <f ca="1">OFFSET(InputPriceData!B$15,CalculationsAndCharts!$A1134+$A$11,0,1,1)</f>
        <v>40415</v>
      </c>
      <c r="C1134" s="3">
        <f ca="1">OFFSET(InputPriceData!G$15,CalculationsAndCharts!$A1134+$A$11,IF($C$7,8,0),1,1)</f>
        <v>339800</v>
      </c>
      <c r="D1134" s="4">
        <f ca="1">OFFSET(InputPriceData!C$15,CalculationsAndCharts!$A1134+$A$11,IF($C$7,8,0),1,1)</f>
        <v>14.43</v>
      </c>
      <c r="E1134" s="4">
        <f ca="1">OFFSET(InputPriceData!D$15,CalculationsAndCharts!$A1134+$A$11,IF($C$7,8,0),1,1)</f>
        <v>14.65</v>
      </c>
      <c r="F1134" s="4">
        <f ca="1">OFFSET(InputPriceData!E$15,CalculationsAndCharts!$A1134+$A$11,IF($C$7,8,0),1,1)</f>
        <v>14.32</v>
      </c>
      <c r="G1134" s="4">
        <f ca="1">OFFSET(InputPriceData!F$15,CalculationsAndCharts!$A1134+$A$11,IF($C$7,8,0),1,1)</f>
        <v>14.59</v>
      </c>
      <c r="H1134" s="128"/>
      <c r="I1134" s="128"/>
      <c r="K1134" s="124"/>
      <c r="L1134" s="279"/>
      <c r="M1134" s="281"/>
      <c r="N1134" s="280"/>
      <c r="O1134" s="4"/>
      <c r="P1134" s="4"/>
      <c r="Q1134" s="3"/>
      <c r="S1134" s="309">
        <f t="shared" ca="1" si="473"/>
        <v>16.28</v>
      </c>
      <c r="T1134" s="309">
        <f t="shared" ca="1" si="474"/>
        <v>14.5</v>
      </c>
      <c r="U1134" s="310">
        <f t="shared" ca="1" si="466"/>
        <v>5.0561797752808876E-2</v>
      </c>
      <c r="V1134" s="310" t="b">
        <f t="shared" ca="1" si="475"/>
        <v>0</v>
      </c>
      <c r="W1134" s="3" t="b">
        <f t="shared" ca="1" si="476"/>
        <v>0</v>
      </c>
      <c r="X1134" s="3" t="str">
        <f t="shared" ca="1" si="477"/>
        <v/>
      </c>
      <c r="Y1134" s="3" t="str">
        <f t="shared" ca="1" si="467"/>
        <v/>
      </c>
      <c r="Z1134" s="3" t="str">
        <f t="shared" ca="1" si="478"/>
        <v/>
      </c>
      <c r="AA1134" s="3" t="str">
        <f t="shared" ca="1" si="479"/>
        <v/>
      </c>
      <c r="AB1134" s="205">
        <f t="shared" ca="1" si="480"/>
        <v>7178</v>
      </c>
      <c r="AC1134" s="205">
        <f t="shared" ca="1" si="481"/>
        <v>111</v>
      </c>
      <c r="AD1134" s="205">
        <f t="shared" ca="1" si="468"/>
        <v>64.666666666666671</v>
      </c>
      <c r="AE1134" s="205">
        <f t="shared" ca="1" si="469"/>
        <v>14.666666666666671</v>
      </c>
      <c r="AF1134" s="205">
        <f t="shared" ca="1" si="482"/>
        <v>2.9333333333333345</v>
      </c>
      <c r="AG1134" s="205"/>
      <c r="AH1134" s="205"/>
      <c r="AI1134" s="205"/>
      <c r="AJ1134" s="205"/>
      <c r="AK1134" s="4"/>
      <c r="AL1134" s="4"/>
      <c r="AM1134" s="309">
        <f t="shared" ca="1" si="483"/>
        <v>16.18</v>
      </c>
      <c r="AN1134" s="309">
        <f t="shared" ca="1" si="484"/>
        <v>14.5</v>
      </c>
      <c r="AO1134" s="310">
        <f t="shared" ca="1" si="485"/>
        <v>5.3571428571428499E-2</v>
      </c>
      <c r="AP1134" s="310" t="b">
        <f t="shared" ca="1" si="486"/>
        <v>0</v>
      </c>
      <c r="AQ1134" s="309">
        <f t="shared" ca="1" si="487"/>
        <v>0</v>
      </c>
      <c r="AR1134" s="205">
        <f t="shared" ca="1" si="470"/>
        <v>0</v>
      </c>
      <c r="AS1134" s="45" t="b">
        <f t="shared" ca="1" si="471"/>
        <v>0</v>
      </c>
      <c r="AT1134">
        <f t="shared" ca="1" si="472"/>
        <v>0</v>
      </c>
      <c r="AU1134" t="b">
        <f t="shared" ca="1" si="488"/>
        <v>0</v>
      </c>
      <c r="AV1134" t="b">
        <f t="shared" ca="1" si="489"/>
        <v>0</v>
      </c>
      <c r="AW1134" s="266" t="b">
        <f t="shared" ca="1" si="490"/>
        <v>0</v>
      </c>
      <c r="AX1134" s="266" t="b">
        <f t="shared" ca="1" si="491"/>
        <v>0</v>
      </c>
      <c r="AY1134" s="266" t="b">
        <f t="shared" ca="1" si="492"/>
        <v>1</v>
      </c>
    </row>
    <row r="1135" spans="1:51" x14ac:dyDescent="0.25">
      <c r="A1135">
        <v>1103</v>
      </c>
      <c r="B1135" s="163">
        <f ca="1">OFFSET(InputPriceData!B$15,CalculationsAndCharts!$A1135+$A$11,0,1,1)</f>
        <v>40414</v>
      </c>
      <c r="C1135" s="3">
        <f ca="1">OFFSET(InputPriceData!G$15,CalculationsAndCharts!$A1135+$A$11,IF($C$7,8,0),1,1)</f>
        <v>412000</v>
      </c>
      <c r="D1135" s="4">
        <f ca="1">OFFSET(InputPriceData!C$15,CalculationsAndCharts!$A1135+$A$11,IF($C$7,8,0),1,1)</f>
        <v>14.56</v>
      </c>
      <c r="E1135" s="4">
        <f ca="1">OFFSET(InputPriceData!D$15,CalculationsAndCharts!$A1135+$A$11,IF($C$7,8,0),1,1)</f>
        <v>14.66</v>
      </c>
      <c r="F1135" s="4">
        <f ca="1">OFFSET(InputPriceData!E$15,CalculationsAndCharts!$A1135+$A$11,IF($C$7,8,0),1,1)</f>
        <v>14.24</v>
      </c>
      <c r="G1135" s="4">
        <f ca="1">OFFSET(InputPriceData!F$15,CalculationsAndCharts!$A1135+$A$11,IF($C$7,8,0),1,1)</f>
        <v>14.5</v>
      </c>
      <c r="H1135" s="128"/>
      <c r="I1135" s="128"/>
      <c r="K1135" s="124"/>
      <c r="L1135" s="279"/>
      <c r="M1135" s="281"/>
      <c r="N1135" s="280"/>
      <c r="O1135" s="4"/>
      <c r="P1135" s="4"/>
      <c r="Q1135" s="3"/>
      <c r="S1135" s="309">
        <f t="shared" ca="1" si="473"/>
        <v>16.28</v>
      </c>
      <c r="T1135" s="309">
        <f t="shared" ca="1" si="474"/>
        <v>14.5</v>
      </c>
      <c r="U1135" s="310">
        <f t="shared" ca="1" si="466"/>
        <v>0</v>
      </c>
      <c r="V1135" s="310" t="b">
        <f t="shared" ca="1" si="475"/>
        <v>0</v>
      </c>
      <c r="W1135" s="3" t="b">
        <f t="shared" ca="1" si="476"/>
        <v>0</v>
      </c>
      <c r="X1135" s="3" t="str">
        <f t="shared" ca="1" si="477"/>
        <v/>
      </c>
      <c r="Y1135" s="3" t="str">
        <f t="shared" ca="1" si="467"/>
        <v/>
      </c>
      <c r="Z1135" s="3" t="str">
        <f t="shared" ca="1" si="478"/>
        <v/>
      </c>
      <c r="AA1135" s="3" t="str">
        <f t="shared" ca="1" si="479"/>
        <v/>
      </c>
      <c r="AB1135" s="205">
        <f t="shared" ca="1" si="480"/>
        <v>7178</v>
      </c>
      <c r="AC1135" s="205">
        <f t="shared" ca="1" si="481"/>
        <v>111</v>
      </c>
      <c r="AD1135" s="205">
        <f t="shared" ca="1" si="468"/>
        <v>64.666666666666671</v>
      </c>
      <c r="AE1135" s="205">
        <f t="shared" ca="1" si="469"/>
        <v>14.666666666666671</v>
      </c>
      <c r="AF1135" s="205">
        <f t="shared" ca="1" si="482"/>
        <v>2.9333333333333345</v>
      </c>
      <c r="AG1135" s="205"/>
      <c r="AH1135" s="205"/>
      <c r="AI1135" s="205"/>
      <c r="AJ1135" s="205"/>
      <c r="AK1135" s="4"/>
      <c r="AL1135" s="4"/>
      <c r="AM1135" s="309">
        <f t="shared" ca="1" si="483"/>
        <v>16.18</v>
      </c>
      <c r="AN1135" s="309">
        <f t="shared" ca="1" si="484"/>
        <v>14.5</v>
      </c>
      <c r="AO1135" s="310">
        <f t="shared" ca="1" si="485"/>
        <v>0</v>
      </c>
      <c r="AP1135" s="310" t="b">
        <f t="shared" ca="1" si="486"/>
        <v>0</v>
      </c>
      <c r="AQ1135" s="309">
        <f t="shared" ca="1" si="487"/>
        <v>0.44819999999999999</v>
      </c>
      <c r="AR1135" s="205">
        <f t="shared" ca="1" si="470"/>
        <v>14.4918</v>
      </c>
      <c r="AS1135" s="45" t="b">
        <f t="shared" ca="1" si="471"/>
        <v>1</v>
      </c>
      <c r="AT1135">
        <f t="shared" ca="1" si="472"/>
        <v>9</v>
      </c>
      <c r="AU1135" t="b">
        <f t="shared" ca="1" si="488"/>
        <v>1</v>
      </c>
      <c r="AV1135" t="b">
        <f t="shared" ca="1" si="489"/>
        <v>1</v>
      </c>
      <c r="AW1135" s="266" t="b">
        <f t="shared" ca="1" si="490"/>
        <v>0</v>
      </c>
      <c r="AX1135" s="266" t="b">
        <f t="shared" ca="1" si="491"/>
        <v>1</v>
      </c>
      <c r="AY1135" s="266" t="b">
        <f t="shared" ca="1" si="492"/>
        <v>0</v>
      </c>
    </row>
    <row r="1136" spans="1:51" x14ac:dyDescent="0.25">
      <c r="A1136">
        <v>1104</v>
      </c>
      <c r="B1136" s="163">
        <f ca="1">OFFSET(InputPriceData!B$15,CalculationsAndCharts!$A1136+$A$11,0,1,1)</f>
        <v>40413</v>
      </c>
      <c r="C1136" s="3">
        <f ca="1">OFFSET(InputPriceData!G$15,CalculationsAndCharts!$A1136+$A$11,IF($C$7,8,0),1,1)</f>
        <v>350400</v>
      </c>
      <c r="D1136" s="4">
        <f ca="1">OFFSET(InputPriceData!C$15,CalculationsAndCharts!$A1136+$A$11,IF($C$7,8,0),1,1)</f>
        <v>14.97</v>
      </c>
      <c r="E1136" s="4">
        <f ca="1">OFFSET(InputPriceData!D$15,CalculationsAndCharts!$A1136+$A$11,IF($C$7,8,0),1,1)</f>
        <v>15.07</v>
      </c>
      <c r="F1136" s="4">
        <f ca="1">OFFSET(InputPriceData!E$15,CalculationsAndCharts!$A1136+$A$11,IF($C$7,8,0),1,1)</f>
        <v>14.66</v>
      </c>
      <c r="G1136" s="4">
        <f ca="1">OFFSET(InputPriceData!F$15,CalculationsAndCharts!$A1136+$A$11,IF($C$7,8,0),1,1)</f>
        <v>14.68</v>
      </c>
      <c r="H1136" s="128"/>
      <c r="I1136" s="128"/>
      <c r="K1136" s="124"/>
      <c r="L1136" s="279"/>
      <c r="M1136" s="281"/>
      <c r="N1136" s="280"/>
      <c r="O1136" s="4"/>
      <c r="P1136" s="4"/>
      <c r="Q1136" s="3"/>
      <c r="S1136" s="309">
        <f t="shared" ca="1" si="473"/>
        <v>16.28</v>
      </c>
      <c r="T1136" s="309">
        <f t="shared" ca="1" si="474"/>
        <v>14.68</v>
      </c>
      <c r="U1136" s="310">
        <f t="shared" ca="1" si="466"/>
        <v>0</v>
      </c>
      <c r="V1136" s="310" t="b">
        <f t="shared" ca="1" si="475"/>
        <v>0</v>
      </c>
      <c r="W1136" s="3" t="b">
        <f t="shared" ca="1" si="476"/>
        <v>0</v>
      </c>
      <c r="X1136" s="3" t="str">
        <f t="shared" ca="1" si="477"/>
        <v/>
      </c>
      <c r="Y1136" s="3" t="str">
        <f t="shared" ca="1" si="467"/>
        <v/>
      </c>
      <c r="Z1136" s="3" t="str">
        <f t="shared" ca="1" si="478"/>
        <v/>
      </c>
      <c r="AA1136" s="3" t="str">
        <f t="shared" ca="1" si="479"/>
        <v/>
      </c>
      <c r="AB1136" s="205">
        <f t="shared" ca="1" si="480"/>
        <v>7178</v>
      </c>
      <c r="AC1136" s="205">
        <f t="shared" ca="1" si="481"/>
        <v>111</v>
      </c>
      <c r="AD1136" s="205">
        <f t="shared" ca="1" si="468"/>
        <v>64.666666666666671</v>
      </c>
      <c r="AE1136" s="205">
        <f t="shared" ca="1" si="469"/>
        <v>14.666666666666671</v>
      </c>
      <c r="AF1136" s="205">
        <f t="shared" ca="1" si="482"/>
        <v>2.9333333333333345</v>
      </c>
      <c r="AG1136" s="205"/>
      <c r="AH1136" s="205"/>
      <c r="AI1136" s="205"/>
      <c r="AJ1136" s="205"/>
      <c r="AK1136" s="4"/>
      <c r="AL1136" s="4"/>
      <c r="AM1136" s="309">
        <f t="shared" ca="1" si="483"/>
        <v>16.28</v>
      </c>
      <c r="AN1136" s="309">
        <f t="shared" ca="1" si="484"/>
        <v>14.68</v>
      </c>
      <c r="AO1136" s="310">
        <f t="shared" ca="1" si="485"/>
        <v>0</v>
      </c>
      <c r="AP1136" s="310" t="b">
        <f t="shared" ca="1" si="486"/>
        <v>0</v>
      </c>
      <c r="AQ1136" s="309">
        <f t="shared" ca="1" si="487"/>
        <v>0.44819999999999999</v>
      </c>
      <c r="AR1136" s="205">
        <f t="shared" ca="1" si="470"/>
        <v>14.4918</v>
      </c>
      <c r="AS1136" s="45" t="b">
        <f t="shared" ca="1" si="471"/>
        <v>0</v>
      </c>
      <c r="AT1136">
        <f t="shared" ca="1" si="472"/>
        <v>8</v>
      </c>
      <c r="AU1136" t="b">
        <f t="shared" ca="1" si="488"/>
        <v>0</v>
      </c>
      <c r="AV1136" t="b">
        <f t="shared" ca="1" si="489"/>
        <v>0</v>
      </c>
      <c r="AW1136" s="266" t="b">
        <f t="shared" ca="1" si="490"/>
        <v>0</v>
      </c>
      <c r="AX1136" s="266" t="b">
        <f t="shared" ca="1" si="491"/>
        <v>1</v>
      </c>
      <c r="AY1136" s="266" t="b">
        <f t="shared" ca="1" si="492"/>
        <v>0</v>
      </c>
    </row>
    <row r="1137" spans="1:51" x14ac:dyDescent="0.25">
      <c r="A1137">
        <v>1105</v>
      </c>
      <c r="B1137" s="163">
        <f ca="1">OFFSET(InputPriceData!B$15,CalculationsAndCharts!$A1137+$A$11,0,1,1)</f>
        <v>40410</v>
      </c>
      <c r="C1137" s="3">
        <f ca="1">OFFSET(InputPriceData!G$15,CalculationsAndCharts!$A1137+$A$11,IF($C$7,8,0),1,1)</f>
        <v>367100</v>
      </c>
      <c r="D1137" s="4">
        <f ca="1">OFFSET(InputPriceData!C$15,CalculationsAndCharts!$A1137+$A$11,IF($C$7,8,0),1,1)</f>
        <v>14.83</v>
      </c>
      <c r="E1137" s="4">
        <f ca="1">OFFSET(InputPriceData!D$15,CalculationsAndCharts!$A1137+$A$11,IF($C$7,8,0),1,1)</f>
        <v>14.99</v>
      </c>
      <c r="F1137" s="4">
        <f ca="1">OFFSET(InputPriceData!E$15,CalculationsAndCharts!$A1137+$A$11,IF($C$7,8,0),1,1)</f>
        <v>14.56</v>
      </c>
      <c r="G1137" s="4">
        <f ca="1">OFFSET(InputPriceData!F$15,CalculationsAndCharts!$A1137+$A$11,IF($C$7,8,0),1,1)</f>
        <v>14.91</v>
      </c>
      <c r="H1137" s="128"/>
      <c r="I1137" s="128"/>
      <c r="K1137" s="124"/>
      <c r="L1137" s="279"/>
      <c r="M1137" s="281"/>
      <c r="N1137" s="280"/>
      <c r="O1137" s="4"/>
      <c r="P1137" s="4"/>
      <c r="Q1137" s="3"/>
      <c r="S1137" s="309">
        <f t="shared" ca="1" si="473"/>
        <v>16.28</v>
      </c>
      <c r="T1137" s="309">
        <f t="shared" ca="1" si="474"/>
        <v>14.81</v>
      </c>
      <c r="U1137" s="310">
        <f t="shared" ca="1" si="466"/>
        <v>6.802721088435347E-2</v>
      </c>
      <c r="V1137" s="310" t="b">
        <f t="shared" ca="1" si="475"/>
        <v>0</v>
      </c>
      <c r="W1137" s="3" t="b">
        <f t="shared" ca="1" si="476"/>
        <v>0</v>
      </c>
      <c r="X1137" s="3" t="str">
        <f t="shared" ca="1" si="477"/>
        <v/>
      </c>
      <c r="Y1137" s="3" t="str">
        <f t="shared" ca="1" si="467"/>
        <v/>
      </c>
      <c r="Z1137" s="3" t="str">
        <f t="shared" ca="1" si="478"/>
        <v/>
      </c>
      <c r="AA1137" s="3" t="str">
        <f t="shared" ca="1" si="479"/>
        <v/>
      </c>
      <c r="AB1137" s="205">
        <f t="shared" ca="1" si="480"/>
        <v>7178</v>
      </c>
      <c r="AC1137" s="205">
        <f t="shared" ca="1" si="481"/>
        <v>111</v>
      </c>
      <c r="AD1137" s="205">
        <f t="shared" ca="1" si="468"/>
        <v>64.666666666666671</v>
      </c>
      <c r="AE1137" s="205">
        <f t="shared" ca="1" si="469"/>
        <v>14.666666666666671</v>
      </c>
      <c r="AF1137" s="205">
        <f t="shared" ca="1" si="482"/>
        <v>2.9333333333333345</v>
      </c>
      <c r="AG1137" s="205"/>
      <c r="AH1137" s="205"/>
      <c r="AI1137" s="205"/>
      <c r="AJ1137" s="205"/>
      <c r="AK1137" s="4"/>
      <c r="AL1137" s="4"/>
      <c r="AM1137" s="309">
        <f t="shared" ca="1" si="483"/>
        <v>16.28</v>
      </c>
      <c r="AN1137" s="309">
        <f t="shared" ca="1" si="484"/>
        <v>14.81</v>
      </c>
      <c r="AO1137" s="310">
        <f t="shared" ca="1" si="485"/>
        <v>6.802721088435347E-2</v>
      </c>
      <c r="AP1137" s="310" t="b">
        <f t="shared" ca="1" si="486"/>
        <v>0</v>
      </c>
      <c r="AQ1137" s="309">
        <f t="shared" ca="1" si="487"/>
        <v>0.44819999999999999</v>
      </c>
      <c r="AR1137" s="205">
        <f t="shared" ca="1" si="470"/>
        <v>14.4918</v>
      </c>
      <c r="AS1137" s="45" t="b">
        <f t="shared" ca="1" si="471"/>
        <v>0</v>
      </c>
      <c r="AT1137">
        <f t="shared" ca="1" si="472"/>
        <v>7</v>
      </c>
      <c r="AU1137" t="b">
        <f t="shared" ca="1" si="488"/>
        <v>0</v>
      </c>
      <c r="AV1137" t="b">
        <f t="shared" ca="1" si="489"/>
        <v>0</v>
      </c>
      <c r="AW1137" s="266" t="b">
        <f t="shared" ca="1" si="490"/>
        <v>0</v>
      </c>
      <c r="AX1137" s="266" t="b">
        <f t="shared" ca="1" si="491"/>
        <v>1</v>
      </c>
      <c r="AY1137" s="266" t="b">
        <f t="shared" ca="1" si="492"/>
        <v>0</v>
      </c>
    </row>
    <row r="1138" spans="1:51" x14ac:dyDescent="0.25">
      <c r="A1138">
        <v>1106</v>
      </c>
      <c r="B1138" s="163">
        <f ca="1">OFFSET(InputPriceData!B$15,CalculationsAndCharts!$A1138+$A$11,0,1,1)</f>
        <v>40409</v>
      </c>
      <c r="C1138" s="3">
        <f ca="1">OFFSET(InputPriceData!G$15,CalculationsAndCharts!$A1138+$A$11,IF($C$7,8,0),1,1)</f>
        <v>465400</v>
      </c>
      <c r="D1138" s="4">
        <f ca="1">OFFSET(InputPriceData!C$15,CalculationsAndCharts!$A1138+$A$11,IF($C$7,8,0),1,1)</f>
        <v>15.18</v>
      </c>
      <c r="E1138" s="4">
        <f ca="1">OFFSET(InputPriceData!D$15,CalculationsAndCharts!$A1138+$A$11,IF($C$7,8,0),1,1)</f>
        <v>15.28</v>
      </c>
      <c r="F1138" s="4">
        <f ca="1">OFFSET(InputPriceData!E$15,CalculationsAndCharts!$A1138+$A$11,IF($C$7,8,0),1,1)</f>
        <v>14.59</v>
      </c>
      <c r="G1138" s="4">
        <f ca="1">OFFSET(InputPriceData!F$15,CalculationsAndCharts!$A1138+$A$11,IF($C$7,8,0),1,1)</f>
        <v>14.92</v>
      </c>
      <c r="H1138" s="128"/>
      <c r="I1138" s="128"/>
      <c r="K1138" s="124"/>
      <c r="L1138" s="279"/>
      <c r="M1138" s="281"/>
      <c r="N1138" s="280"/>
      <c r="O1138" s="4"/>
      <c r="P1138" s="4"/>
      <c r="Q1138" s="3"/>
      <c r="S1138" s="309">
        <f t="shared" ca="1" si="473"/>
        <v>16.28</v>
      </c>
      <c r="T1138" s="309">
        <f t="shared" ca="1" si="474"/>
        <v>14.81</v>
      </c>
      <c r="U1138" s="310">
        <f t="shared" ca="1" si="466"/>
        <v>7.4829931972788699E-2</v>
      </c>
      <c r="V1138" s="310" t="b">
        <f t="shared" ca="1" si="475"/>
        <v>1</v>
      </c>
      <c r="W1138" s="3" t="b">
        <f t="shared" ca="1" si="476"/>
        <v>0</v>
      </c>
      <c r="X1138" s="3" t="str">
        <f t="shared" ca="1" si="477"/>
        <v/>
      </c>
      <c r="Y1138" s="3" t="str">
        <f t="shared" ca="1" si="467"/>
        <v/>
      </c>
      <c r="Z1138" s="3" t="str">
        <f t="shared" ca="1" si="478"/>
        <v/>
      </c>
      <c r="AA1138" s="3" t="str">
        <f t="shared" ca="1" si="479"/>
        <v/>
      </c>
      <c r="AB1138" s="205">
        <f t="shared" ca="1" si="480"/>
        <v>7178</v>
      </c>
      <c r="AC1138" s="205">
        <f t="shared" ca="1" si="481"/>
        <v>111</v>
      </c>
      <c r="AD1138" s="205">
        <f t="shared" ca="1" si="468"/>
        <v>64.666666666666671</v>
      </c>
      <c r="AE1138" s="205">
        <f t="shared" ca="1" si="469"/>
        <v>14.666666666666671</v>
      </c>
      <c r="AF1138" s="205">
        <f t="shared" ca="1" si="482"/>
        <v>2.9333333333333345</v>
      </c>
      <c r="AG1138" s="205"/>
      <c r="AH1138" s="205"/>
      <c r="AI1138" s="205"/>
      <c r="AJ1138" s="205"/>
      <c r="AK1138" s="4"/>
      <c r="AL1138" s="4"/>
      <c r="AM1138" s="309">
        <f t="shared" ca="1" si="483"/>
        <v>16.28</v>
      </c>
      <c r="AN1138" s="309">
        <f t="shared" ca="1" si="484"/>
        <v>14.81</v>
      </c>
      <c r="AO1138" s="310">
        <f t="shared" ca="1" si="485"/>
        <v>7.4829931972788699E-2</v>
      </c>
      <c r="AP1138" s="310" t="b">
        <f t="shared" ca="1" si="486"/>
        <v>1</v>
      </c>
      <c r="AQ1138" s="309">
        <f t="shared" ca="1" si="487"/>
        <v>0.44819999999999999</v>
      </c>
      <c r="AR1138" s="205">
        <f t="shared" ca="1" si="470"/>
        <v>14.4918</v>
      </c>
      <c r="AS1138" s="45" t="b">
        <f t="shared" ca="1" si="471"/>
        <v>0</v>
      </c>
      <c r="AT1138">
        <f t="shared" ca="1" si="472"/>
        <v>6</v>
      </c>
      <c r="AU1138" t="b">
        <f t="shared" ca="1" si="488"/>
        <v>0</v>
      </c>
      <c r="AV1138" t="b">
        <f t="shared" ca="1" si="489"/>
        <v>0</v>
      </c>
      <c r="AW1138" s="266" t="b">
        <f t="shared" ca="1" si="490"/>
        <v>0</v>
      </c>
      <c r="AX1138" s="266" t="b">
        <f t="shared" ca="1" si="491"/>
        <v>1</v>
      </c>
      <c r="AY1138" s="266" t="b">
        <f t="shared" ca="1" si="492"/>
        <v>0</v>
      </c>
    </row>
    <row r="1139" spans="1:51" x14ac:dyDescent="0.25">
      <c r="A1139">
        <v>1107</v>
      </c>
      <c r="B1139" s="163">
        <f ca="1">OFFSET(InputPriceData!B$15,CalculationsAndCharts!$A1139+$A$11,0,1,1)</f>
        <v>40408</v>
      </c>
      <c r="C1139" s="3">
        <f ca="1">OFFSET(InputPriceData!G$15,CalculationsAndCharts!$A1139+$A$11,IF($C$7,8,0),1,1)</f>
        <v>317500</v>
      </c>
      <c r="D1139" s="4">
        <f ca="1">OFFSET(InputPriceData!C$15,CalculationsAndCharts!$A1139+$A$11,IF($C$7,8,0),1,1)</f>
        <v>15.25</v>
      </c>
      <c r="E1139" s="4">
        <f ca="1">OFFSET(InputPriceData!D$15,CalculationsAndCharts!$A1139+$A$11,IF($C$7,8,0),1,1)</f>
        <v>15.4</v>
      </c>
      <c r="F1139" s="4">
        <f ca="1">OFFSET(InputPriceData!E$15,CalculationsAndCharts!$A1139+$A$11,IF($C$7,8,0),1,1)</f>
        <v>14.99</v>
      </c>
      <c r="G1139" s="4">
        <f ca="1">OFFSET(InputPriceData!F$15,CalculationsAndCharts!$A1139+$A$11,IF($C$7,8,0),1,1)</f>
        <v>15.27</v>
      </c>
      <c r="H1139" s="128"/>
      <c r="I1139" s="128"/>
      <c r="K1139" s="124"/>
      <c r="L1139" s="279"/>
      <c r="M1139" s="281"/>
      <c r="N1139" s="280"/>
      <c r="O1139" s="4"/>
      <c r="P1139" s="4"/>
      <c r="Q1139" s="3"/>
      <c r="S1139" s="309">
        <f t="shared" ca="1" si="473"/>
        <v>16.309999999999999</v>
      </c>
      <c r="T1139" s="309">
        <f t="shared" ca="1" si="474"/>
        <v>14.81</v>
      </c>
      <c r="U1139" s="310">
        <f t="shared" ca="1" si="466"/>
        <v>0.30666666666666642</v>
      </c>
      <c r="V1139" s="310" t="b">
        <f t="shared" ca="1" si="475"/>
        <v>0</v>
      </c>
      <c r="W1139" s="3" t="b">
        <f t="shared" ca="1" si="476"/>
        <v>0</v>
      </c>
      <c r="X1139" s="3" t="str">
        <f t="shared" ca="1" si="477"/>
        <v/>
      </c>
      <c r="Y1139" s="3" t="str">
        <f t="shared" ca="1" si="467"/>
        <v/>
      </c>
      <c r="Z1139" s="3" t="str">
        <f t="shared" ca="1" si="478"/>
        <v/>
      </c>
      <c r="AA1139" s="3" t="str">
        <f t="shared" ca="1" si="479"/>
        <v/>
      </c>
      <c r="AB1139" s="205">
        <f t="shared" ca="1" si="480"/>
        <v>7178</v>
      </c>
      <c r="AC1139" s="205">
        <f t="shared" ca="1" si="481"/>
        <v>111</v>
      </c>
      <c r="AD1139" s="205">
        <f t="shared" ca="1" si="468"/>
        <v>64.666666666666671</v>
      </c>
      <c r="AE1139" s="205">
        <f t="shared" ca="1" si="469"/>
        <v>14.666666666666671</v>
      </c>
      <c r="AF1139" s="205">
        <f t="shared" ca="1" si="482"/>
        <v>2.9333333333333345</v>
      </c>
      <c r="AG1139" s="205"/>
      <c r="AH1139" s="205"/>
      <c r="AI1139" s="205"/>
      <c r="AJ1139" s="205"/>
      <c r="AK1139" s="4"/>
      <c r="AL1139" s="4"/>
      <c r="AM1139" s="309">
        <f t="shared" ca="1" si="483"/>
        <v>16.28</v>
      </c>
      <c r="AN1139" s="309">
        <f t="shared" ca="1" si="484"/>
        <v>14.81</v>
      </c>
      <c r="AO1139" s="310">
        <f t="shared" ca="1" si="485"/>
        <v>0.31292517006802645</v>
      </c>
      <c r="AP1139" s="310" t="b">
        <f t="shared" ca="1" si="486"/>
        <v>0</v>
      </c>
      <c r="AQ1139" s="309">
        <f t="shared" ca="1" si="487"/>
        <v>0.44819999999999999</v>
      </c>
      <c r="AR1139" s="205">
        <f t="shared" ca="1" si="470"/>
        <v>14.4918</v>
      </c>
      <c r="AS1139" s="45" t="b">
        <f t="shared" ca="1" si="471"/>
        <v>0</v>
      </c>
      <c r="AT1139">
        <f t="shared" ca="1" si="472"/>
        <v>5</v>
      </c>
      <c r="AU1139" t="b">
        <f t="shared" ca="1" si="488"/>
        <v>0</v>
      </c>
      <c r="AV1139" t="b">
        <f t="shared" ca="1" si="489"/>
        <v>0</v>
      </c>
      <c r="AW1139" s="266" t="b">
        <f t="shared" ca="1" si="490"/>
        <v>0</v>
      </c>
      <c r="AX1139" s="266" t="b">
        <f t="shared" ca="1" si="491"/>
        <v>1</v>
      </c>
      <c r="AY1139" s="266" t="b">
        <f t="shared" ca="1" si="492"/>
        <v>0</v>
      </c>
    </row>
    <row r="1140" spans="1:51" x14ac:dyDescent="0.25">
      <c r="A1140">
        <v>1108</v>
      </c>
      <c r="B1140" s="163">
        <f ca="1">OFFSET(InputPriceData!B$15,CalculationsAndCharts!$A1140+$A$11,0,1,1)</f>
        <v>40407</v>
      </c>
      <c r="C1140" s="3">
        <f ca="1">OFFSET(InputPriceData!G$15,CalculationsAndCharts!$A1140+$A$11,IF($C$7,8,0),1,1)</f>
        <v>419200</v>
      </c>
      <c r="D1140" s="4">
        <f ca="1">OFFSET(InputPriceData!C$15,CalculationsAndCharts!$A1140+$A$11,IF($C$7,8,0),1,1)</f>
        <v>15.17</v>
      </c>
      <c r="E1140" s="4">
        <f ca="1">OFFSET(InputPriceData!D$15,CalculationsAndCharts!$A1140+$A$11,IF($C$7,8,0),1,1)</f>
        <v>15.38</v>
      </c>
      <c r="F1140" s="4">
        <f ca="1">OFFSET(InputPriceData!E$15,CalculationsAndCharts!$A1140+$A$11,IF($C$7,8,0),1,1)</f>
        <v>15.08</v>
      </c>
      <c r="G1140" s="4">
        <f ca="1">OFFSET(InputPriceData!F$15,CalculationsAndCharts!$A1140+$A$11,IF($C$7,8,0),1,1)</f>
        <v>15.22</v>
      </c>
      <c r="H1140" s="128"/>
      <c r="I1140" s="128"/>
      <c r="K1140" s="124"/>
      <c r="L1140" s="279"/>
      <c r="M1140" s="281"/>
      <c r="N1140" s="280"/>
      <c r="O1140" s="4"/>
      <c r="P1140" s="4"/>
      <c r="Q1140" s="3"/>
      <c r="S1140" s="309">
        <f t="shared" ca="1" si="473"/>
        <v>16.309999999999999</v>
      </c>
      <c r="T1140" s="309">
        <f t="shared" ca="1" si="474"/>
        <v>14.81</v>
      </c>
      <c r="U1140" s="310">
        <f t="shared" ca="1" si="466"/>
        <v>0.27333333333333376</v>
      </c>
      <c r="V1140" s="310" t="b">
        <f t="shared" ca="1" si="475"/>
        <v>0</v>
      </c>
      <c r="W1140" s="3" t="b">
        <f t="shared" ca="1" si="476"/>
        <v>0</v>
      </c>
      <c r="X1140" s="3" t="str">
        <f t="shared" ca="1" si="477"/>
        <v/>
      </c>
      <c r="Y1140" s="3" t="str">
        <f t="shared" ca="1" si="467"/>
        <v/>
      </c>
      <c r="Z1140" s="3" t="str">
        <f t="shared" ca="1" si="478"/>
        <v/>
      </c>
      <c r="AA1140" s="3" t="str">
        <f t="shared" ca="1" si="479"/>
        <v/>
      </c>
      <c r="AB1140" s="205">
        <f t="shared" ca="1" si="480"/>
        <v>7178</v>
      </c>
      <c r="AC1140" s="205">
        <f t="shared" ca="1" si="481"/>
        <v>111</v>
      </c>
      <c r="AD1140" s="205">
        <f t="shared" ca="1" si="468"/>
        <v>64.666666666666671</v>
      </c>
      <c r="AE1140" s="205">
        <f t="shared" ca="1" si="469"/>
        <v>14.666666666666671</v>
      </c>
      <c r="AF1140" s="205">
        <f t="shared" ca="1" si="482"/>
        <v>2.9333333333333345</v>
      </c>
      <c r="AG1140" s="205"/>
      <c r="AH1140" s="205"/>
      <c r="AI1140" s="205"/>
      <c r="AJ1140" s="205"/>
      <c r="AK1140" s="4"/>
      <c r="AL1140" s="4"/>
      <c r="AM1140" s="309">
        <f t="shared" ca="1" si="483"/>
        <v>16.28</v>
      </c>
      <c r="AN1140" s="309">
        <f t="shared" ca="1" si="484"/>
        <v>14.81</v>
      </c>
      <c r="AO1140" s="310">
        <f t="shared" ca="1" si="485"/>
        <v>0.27891156462585032</v>
      </c>
      <c r="AP1140" s="310" t="b">
        <f t="shared" ca="1" si="486"/>
        <v>0</v>
      </c>
      <c r="AQ1140" s="309">
        <f t="shared" ca="1" si="487"/>
        <v>0.44819999999999999</v>
      </c>
      <c r="AR1140" s="205">
        <f t="shared" ca="1" si="470"/>
        <v>14.4918</v>
      </c>
      <c r="AS1140" s="45" t="b">
        <f t="shared" ca="1" si="471"/>
        <v>0</v>
      </c>
      <c r="AT1140">
        <f t="shared" ca="1" si="472"/>
        <v>4</v>
      </c>
      <c r="AU1140" t="b">
        <f t="shared" ca="1" si="488"/>
        <v>0</v>
      </c>
      <c r="AV1140" t="b">
        <f t="shared" ca="1" si="489"/>
        <v>0</v>
      </c>
      <c r="AW1140" s="266" t="b">
        <f t="shared" ca="1" si="490"/>
        <v>0</v>
      </c>
      <c r="AX1140" s="266" t="b">
        <f t="shared" ca="1" si="491"/>
        <v>1</v>
      </c>
      <c r="AY1140" s="266" t="b">
        <f t="shared" ca="1" si="492"/>
        <v>0</v>
      </c>
    </row>
    <row r="1141" spans="1:51" x14ac:dyDescent="0.25">
      <c r="A1141">
        <v>1109</v>
      </c>
      <c r="B1141" s="163">
        <f ca="1">OFFSET(InputPriceData!B$15,CalculationsAndCharts!$A1141+$A$11,0,1,1)</f>
        <v>40406</v>
      </c>
      <c r="C1141" s="3">
        <f ca="1">OFFSET(InputPriceData!G$15,CalculationsAndCharts!$A1141+$A$11,IF($C$7,8,0),1,1)</f>
        <v>351000</v>
      </c>
      <c r="D1141" s="4">
        <f ca="1">OFFSET(InputPriceData!C$15,CalculationsAndCharts!$A1141+$A$11,IF($C$7,8,0),1,1)</f>
        <v>14.72</v>
      </c>
      <c r="E1141" s="4">
        <f ca="1">OFFSET(InputPriceData!D$15,CalculationsAndCharts!$A1141+$A$11,IF($C$7,8,0),1,1)</f>
        <v>15.15</v>
      </c>
      <c r="F1141" s="4">
        <f ca="1">OFFSET(InputPriceData!E$15,CalculationsAndCharts!$A1141+$A$11,IF($C$7,8,0),1,1)</f>
        <v>14.66</v>
      </c>
      <c r="G1141" s="4">
        <f ca="1">OFFSET(InputPriceData!F$15,CalculationsAndCharts!$A1141+$A$11,IF($C$7,8,0),1,1)</f>
        <v>14.98</v>
      </c>
      <c r="H1141" s="128"/>
      <c r="I1141" s="128"/>
      <c r="K1141" s="124"/>
      <c r="L1141" s="279"/>
      <c r="M1141" s="281"/>
      <c r="N1141" s="280"/>
      <c r="O1141" s="4"/>
      <c r="P1141" s="4"/>
      <c r="Q1141" s="3"/>
      <c r="S1141" s="309">
        <f t="shared" ca="1" si="473"/>
        <v>16.309999999999999</v>
      </c>
      <c r="T1141" s="309">
        <f t="shared" ca="1" si="474"/>
        <v>14.81</v>
      </c>
      <c r="U1141" s="310">
        <f t="shared" ca="1" si="466"/>
        <v>0.11333333333333342</v>
      </c>
      <c r="V1141" s="310" t="b">
        <f t="shared" ca="1" si="475"/>
        <v>0</v>
      </c>
      <c r="W1141" s="3" t="b">
        <f t="shared" ca="1" si="476"/>
        <v>0</v>
      </c>
      <c r="X1141" s="3" t="str">
        <f t="shared" ca="1" si="477"/>
        <v/>
      </c>
      <c r="Y1141" s="3" t="str">
        <f t="shared" ca="1" si="467"/>
        <v/>
      </c>
      <c r="Z1141" s="3" t="str">
        <f t="shared" ca="1" si="478"/>
        <v/>
      </c>
      <c r="AA1141" s="3" t="str">
        <f t="shared" ca="1" si="479"/>
        <v/>
      </c>
      <c r="AB1141" s="205">
        <f t="shared" ca="1" si="480"/>
        <v>7178</v>
      </c>
      <c r="AC1141" s="205">
        <f t="shared" ca="1" si="481"/>
        <v>111</v>
      </c>
      <c r="AD1141" s="205">
        <f t="shared" ca="1" si="468"/>
        <v>64.666666666666671</v>
      </c>
      <c r="AE1141" s="205">
        <f t="shared" ca="1" si="469"/>
        <v>14.666666666666671</v>
      </c>
      <c r="AF1141" s="205">
        <f t="shared" ca="1" si="482"/>
        <v>2.9333333333333345</v>
      </c>
      <c r="AG1141" s="205"/>
      <c r="AH1141" s="205"/>
      <c r="AI1141" s="205"/>
      <c r="AJ1141" s="205"/>
      <c r="AK1141" s="4"/>
      <c r="AL1141" s="4"/>
      <c r="AM1141" s="309">
        <f t="shared" ca="1" si="483"/>
        <v>16.309999999999999</v>
      </c>
      <c r="AN1141" s="309">
        <f t="shared" ca="1" si="484"/>
        <v>14.81</v>
      </c>
      <c r="AO1141" s="310">
        <f t="shared" ca="1" si="485"/>
        <v>0.11333333333333342</v>
      </c>
      <c r="AP1141" s="310" t="b">
        <f t="shared" ca="1" si="486"/>
        <v>0</v>
      </c>
      <c r="AQ1141" s="309">
        <f t="shared" ca="1" si="487"/>
        <v>0.44819999999999999</v>
      </c>
      <c r="AR1141" s="205">
        <f t="shared" ca="1" si="470"/>
        <v>14.4918</v>
      </c>
      <c r="AS1141" s="45" t="b">
        <f t="shared" ca="1" si="471"/>
        <v>0</v>
      </c>
      <c r="AT1141">
        <f t="shared" ca="1" si="472"/>
        <v>3</v>
      </c>
      <c r="AU1141" t="b">
        <f t="shared" ca="1" si="488"/>
        <v>0</v>
      </c>
      <c r="AV1141" t="b">
        <f t="shared" ca="1" si="489"/>
        <v>0</v>
      </c>
      <c r="AW1141" s="266" t="b">
        <f t="shared" ca="1" si="490"/>
        <v>0</v>
      </c>
      <c r="AX1141" s="266" t="b">
        <f t="shared" ca="1" si="491"/>
        <v>1</v>
      </c>
      <c r="AY1141" s="266" t="b">
        <f t="shared" ca="1" si="492"/>
        <v>0</v>
      </c>
    </row>
    <row r="1142" spans="1:51" x14ac:dyDescent="0.25">
      <c r="A1142">
        <v>1110</v>
      </c>
      <c r="B1142" s="163">
        <f ca="1">OFFSET(InputPriceData!B$15,CalculationsAndCharts!$A1142+$A$11,0,1,1)</f>
        <v>40403</v>
      </c>
      <c r="C1142" s="3">
        <f ca="1">OFFSET(InputPriceData!G$15,CalculationsAndCharts!$A1142+$A$11,IF($C$7,8,0),1,1)</f>
        <v>332100</v>
      </c>
      <c r="D1142" s="4">
        <f ca="1">OFFSET(InputPriceData!C$15,CalculationsAndCharts!$A1142+$A$11,IF($C$7,8,0),1,1)</f>
        <v>15.1</v>
      </c>
      <c r="E1142" s="4">
        <f ca="1">OFFSET(InputPriceData!D$15,CalculationsAndCharts!$A1142+$A$11,IF($C$7,8,0),1,1)</f>
        <v>15.1</v>
      </c>
      <c r="F1142" s="4">
        <f ca="1">OFFSET(InputPriceData!E$15,CalculationsAndCharts!$A1142+$A$11,IF($C$7,8,0),1,1)</f>
        <v>14.8</v>
      </c>
      <c r="G1142" s="4">
        <f ca="1">OFFSET(InputPriceData!F$15,CalculationsAndCharts!$A1142+$A$11,IF($C$7,8,0),1,1)</f>
        <v>14.81</v>
      </c>
      <c r="H1142" s="128"/>
      <c r="I1142" s="128"/>
      <c r="K1142" s="124"/>
      <c r="L1142" s="279"/>
      <c r="M1142" s="281"/>
      <c r="N1142" s="280"/>
      <c r="O1142" s="4"/>
      <c r="P1142" s="4"/>
      <c r="Q1142" s="3"/>
      <c r="S1142" s="309">
        <f t="shared" ca="1" si="473"/>
        <v>16.309999999999999</v>
      </c>
      <c r="T1142" s="309">
        <f t="shared" ca="1" si="474"/>
        <v>14.81</v>
      </c>
      <c r="U1142" s="310">
        <f t="shared" ca="1" si="466"/>
        <v>0</v>
      </c>
      <c r="V1142" s="310" t="b">
        <f t="shared" ca="1" si="475"/>
        <v>0</v>
      </c>
      <c r="W1142" s="3" t="b">
        <f t="shared" ca="1" si="476"/>
        <v>0</v>
      </c>
      <c r="X1142" s="3" t="str">
        <f t="shared" ca="1" si="477"/>
        <v/>
      </c>
      <c r="Y1142" s="3" t="str">
        <f t="shared" ca="1" si="467"/>
        <v/>
      </c>
      <c r="Z1142" s="3" t="str">
        <f t="shared" ca="1" si="478"/>
        <v/>
      </c>
      <c r="AA1142" s="3" t="str">
        <f t="shared" ca="1" si="479"/>
        <v/>
      </c>
      <c r="AB1142" s="205">
        <f t="shared" ca="1" si="480"/>
        <v>7178</v>
      </c>
      <c r="AC1142" s="205">
        <f t="shared" ca="1" si="481"/>
        <v>111</v>
      </c>
      <c r="AD1142" s="205">
        <f t="shared" ca="1" si="468"/>
        <v>64.666666666666671</v>
      </c>
      <c r="AE1142" s="205">
        <f t="shared" ca="1" si="469"/>
        <v>14.666666666666671</v>
      </c>
      <c r="AF1142" s="205">
        <f t="shared" ca="1" si="482"/>
        <v>2.9333333333333345</v>
      </c>
      <c r="AG1142" s="205"/>
      <c r="AH1142" s="205"/>
      <c r="AI1142" s="205"/>
      <c r="AJ1142" s="205"/>
      <c r="AK1142" s="4"/>
      <c r="AL1142" s="4"/>
      <c r="AM1142" s="309">
        <f t="shared" ca="1" si="483"/>
        <v>16.309999999999999</v>
      </c>
      <c r="AN1142" s="309">
        <f t="shared" ca="1" si="484"/>
        <v>14.81</v>
      </c>
      <c r="AO1142" s="310">
        <f t="shared" ca="1" si="485"/>
        <v>0</v>
      </c>
      <c r="AP1142" s="310" t="b">
        <f t="shared" ca="1" si="486"/>
        <v>0</v>
      </c>
      <c r="AQ1142" s="309">
        <f t="shared" ca="1" si="487"/>
        <v>0.44819999999999999</v>
      </c>
      <c r="AR1142" s="205">
        <f t="shared" ca="1" si="470"/>
        <v>14.4918</v>
      </c>
      <c r="AS1142" s="45" t="b">
        <f t="shared" ca="1" si="471"/>
        <v>0</v>
      </c>
      <c r="AT1142">
        <f t="shared" ca="1" si="472"/>
        <v>2</v>
      </c>
      <c r="AU1142" t="b">
        <f t="shared" ca="1" si="488"/>
        <v>0</v>
      </c>
      <c r="AV1142" t="b">
        <f t="shared" ca="1" si="489"/>
        <v>0</v>
      </c>
      <c r="AW1142" s="266" t="b">
        <f t="shared" ca="1" si="490"/>
        <v>0</v>
      </c>
      <c r="AX1142" s="266" t="b">
        <f t="shared" ca="1" si="491"/>
        <v>1</v>
      </c>
      <c r="AY1142" s="266" t="b">
        <f t="shared" ca="1" si="492"/>
        <v>0</v>
      </c>
    </row>
    <row r="1143" spans="1:51" x14ac:dyDescent="0.25">
      <c r="A1143">
        <v>1111</v>
      </c>
      <c r="B1143" s="163">
        <f ca="1">OFFSET(InputPriceData!B$15,CalculationsAndCharts!$A1143+$A$11,0,1,1)</f>
        <v>40402</v>
      </c>
      <c r="C1143" s="3">
        <f ca="1">OFFSET(InputPriceData!G$15,CalculationsAndCharts!$A1143+$A$11,IF($C$7,8,0),1,1)</f>
        <v>440500</v>
      </c>
      <c r="D1143" s="4">
        <f ca="1">OFFSET(InputPriceData!C$15,CalculationsAndCharts!$A1143+$A$11,IF($C$7,8,0),1,1)</f>
        <v>14.94</v>
      </c>
      <c r="E1143" s="4">
        <f ca="1">OFFSET(InputPriceData!D$15,CalculationsAndCharts!$A1143+$A$11,IF($C$7,8,0),1,1)</f>
        <v>15.22</v>
      </c>
      <c r="F1143" s="4">
        <f ca="1">OFFSET(InputPriceData!E$15,CalculationsAndCharts!$A1143+$A$11,IF($C$7,8,0),1,1)</f>
        <v>14.84</v>
      </c>
      <c r="G1143" s="4">
        <f ca="1">OFFSET(InputPriceData!F$15,CalculationsAndCharts!$A1143+$A$11,IF($C$7,8,0),1,1)</f>
        <v>15.2</v>
      </c>
      <c r="H1143" s="128"/>
      <c r="I1143" s="128"/>
      <c r="K1143" s="124"/>
      <c r="L1143" s="279"/>
      <c r="M1143" s="281"/>
      <c r="N1143" s="280"/>
      <c r="O1143" s="4"/>
      <c r="P1143" s="4"/>
      <c r="Q1143" s="3"/>
      <c r="S1143" s="309">
        <f t="shared" ca="1" si="473"/>
        <v>16.309999999999999</v>
      </c>
      <c r="T1143" s="309">
        <f t="shared" ca="1" si="474"/>
        <v>15.12</v>
      </c>
      <c r="U1143" s="310">
        <f t="shared" ca="1" si="466"/>
        <v>6.7226890756302615E-2</v>
      </c>
      <c r="V1143" s="310" t="b">
        <f t="shared" ca="1" si="475"/>
        <v>0</v>
      </c>
      <c r="W1143" s="3" t="b">
        <f t="shared" ca="1" si="476"/>
        <v>0</v>
      </c>
      <c r="X1143" s="3" t="str">
        <f t="shared" ca="1" si="477"/>
        <v/>
      </c>
      <c r="Y1143" s="3" t="str">
        <f t="shared" ca="1" si="467"/>
        <v/>
      </c>
      <c r="Z1143" s="3" t="str">
        <f t="shared" ca="1" si="478"/>
        <v/>
      </c>
      <c r="AA1143" s="3" t="str">
        <f t="shared" ca="1" si="479"/>
        <v/>
      </c>
      <c r="AB1143" s="205">
        <f t="shared" ca="1" si="480"/>
        <v>7178</v>
      </c>
      <c r="AC1143" s="205">
        <f t="shared" ca="1" si="481"/>
        <v>111</v>
      </c>
      <c r="AD1143" s="205">
        <f t="shared" ca="1" si="468"/>
        <v>64.666666666666671</v>
      </c>
      <c r="AE1143" s="205">
        <f t="shared" ca="1" si="469"/>
        <v>14.666666666666671</v>
      </c>
      <c r="AF1143" s="205">
        <f t="shared" ca="1" si="482"/>
        <v>2.9333333333333345</v>
      </c>
      <c r="AG1143" s="205"/>
      <c r="AH1143" s="205"/>
      <c r="AI1143" s="205"/>
      <c r="AJ1143" s="205"/>
      <c r="AK1143" s="4"/>
      <c r="AL1143" s="4"/>
      <c r="AM1143" s="309">
        <f t="shared" ca="1" si="483"/>
        <v>16.309999999999999</v>
      </c>
      <c r="AN1143" s="309">
        <f t="shared" ca="1" si="484"/>
        <v>15.12</v>
      </c>
      <c r="AO1143" s="310">
        <f t="shared" ca="1" si="485"/>
        <v>6.7226890756302615E-2</v>
      </c>
      <c r="AP1143" s="310" t="b">
        <f t="shared" ca="1" si="486"/>
        <v>0</v>
      </c>
      <c r="AQ1143" s="309">
        <f t="shared" ca="1" si="487"/>
        <v>0.44819999999999999</v>
      </c>
      <c r="AR1143" s="205">
        <f t="shared" ca="1" si="470"/>
        <v>14.4918</v>
      </c>
      <c r="AS1143" s="45" t="b">
        <f t="shared" ca="1" si="471"/>
        <v>0</v>
      </c>
      <c r="AT1143">
        <f t="shared" ca="1" si="472"/>
        <v>1</v>
      </c>
      <c r="AU1143" t="b">
        <f t="shared" ca="1" si="488"/>
        <v>0</v>
      </c>
      <c r="AV1143" t="b">
        <f t="shared" ca="1" si="489"/>
        <v>0</v>
      </c>
      <c r="AW1143" s="266" t="b">
        <f t="shared" ca="1" si="490"/>
        <v>1</v>
      </c>
      <c r="AX1143" s="266" t="b">
        <f t="shared" ca="1" si="491"/>
        <v>1</v>
      </c>
      <c r="AY1143" s="266" t="b">
        <f t="shared" ca="1" si="492"/>
        <v>0</v>
      </c>
    </row>
    <row r="1144" spans="1:51" x14ac:dyDescent="0.25">
      <c r="A1144">
        <v>1112</v>
      </c>
      <c r="B1144" s="163">
        <f ca="1">OFFSET(InputPriceData!B$15,CalculationsAndCharts!$A1144+$A$11,0,1,1)</f>
        <v>40401</v>
      </c>
      <c r="C1144" s="3">
        <f ca="1">OFFSET(InputPriceData!G$15,CalculationsAndCharts!$A1144+$A$11,IF($C$7,8,0),1,1)</f>
        <v>534300</v>
      </c>
      <c r="D1144" s="4">
        <f ca="1">OFFSET(InputPriceData!C$15,CalculationsAndCharts!$A1144+$A$11,IF($C$7,8,0),1,1)</f>
        <v>15.34</v>
      </c>
      <c r="E1144" s="4">
        <f ca="1">OFFSET(InputPriceData!D$15,CalculationsAndCharts!$A1144+$A$11,IF($C$7,8,0),1,1)</f>
        <v>15.34</v>
      </c>
      <c r="F1144" s="4">
        <f ca="1">OFFSET(InputPriceData!E$15,CalculationsAndCharts!$A1144+$A$11,IF($C$7,8,0),1,1)</f>
        <v>15.07</v>
      </c>
      <c r="G1144" s="4">
        <f ca="1">OFFSET(InputPriceData!F$15,CalculationsAndCharts!$A1144+$A$11,IF($C$7,8,0),1,1)</f>
        <v>15.12</v>
      </c>
      <c r="H1144" s="128"/>
      <c r="I1144" s="128"/>
      <c r="K1144" s="124"/>
      <c r="L1144" s="279"/>
      <c r="M1144" s="281"/>
      <c r="N1144" s="280"/>
      <c r="O1144" s="4"/>
      <c r="P1144" s="4"/>
      <c r="Q1144" s="3"/>
      <c r="S1144" s="309">
        <f t="shared" ca="1" si="473"/>
        <v>16.309999999999999</v>
      </c>
      <c r="T1144" s="309">
        <f t="shared" ca="1" si="474"/>
        <v>15.12</v>
      </c>
      <c r="U1144" s="310">
        <f t="shared" ca="1" si="466"/>
        <v>0</v>
      </c>
      <c r="V1144" s="310" t="b">
        <f t="shared" ca="1" si="475"/>
        <v>1</v>
      </c>
      <c r="W1144" s="3" t="b">
        <f t="shared" ca="1" si="476"/>
        <v>0</v>
      </c>
      <c r="X1144" s="3" t="str">
        <f t="shared" ca="1" si="477"/>
        <v/>
      </c>
      <c r="Y1144" s="3" t="str">
        <f t="shared" ca="1" si="467"/>
        <v/>
      </c>
      <c r="Z1144" s="3" t="str">
        <f t="shared" ca="1" si="478"/>
        <v/>
      </c>
      <c r="AA1144" s="3" t="str">
        <f t="shared" ca="1" si="479"/>
        <v/>
      </c>
      <c r="AB1144" s="205">
        <f t="shared" ca="1" si="480"/>
        <v>7178</v>
      </c>
      <c r="AC1144" s="205">
        <f t="shared" ca="1" si="481"/>
        <v>111</v>
      </c>
      <c r="AD1144" s="205">
        <f t="shared" ca="1" si="468"/>
        <v>64.666666666666671</v>
      </c>
      <c r="AE1144" s="205">
        <f t="shared" ca="1" si="469"/>
        <v>14.666666666666671</v>
      </c>
      <c r="AF1144" s="205">
        <f t="shared" ca="1" si="482"/>
        <v>2.9333333333333345</v>
      </c>
      <c r="AG1144" s="205"/>
      <c r="AH1144" s="205"/>
      <c r="AI1144" s="205"/>
      <c r="AJ1144" s="205"/>
      <c r="AK1144" s="4"/>
      <c r="AL1144" s="4"/>
      <c r="AM1144" s="309">
        <f t="shared" ca="1" si="483"/>
        <v>16.309999999999999</v>
      </c>
      <c r="AN1144" s="309">
        <f t="shared" ca="1" si="484"/>
        <v>15.12</v>
      </c>
      <c r="AO1144" s="310">
        <f t="shared" ca="1" si="485"/>
        <v>0</v>
      </c>
      <c r="AP1144" s="310" t="b">
        <f t="shared" ca="1" si="486"/>
        <v>1</v>
      </c>
      <c r="AQ1144" s="309">
        <f t="shared" ca="1" si="487"/>
        <v>0</v>
      </c>
      <c r="AR1144" s="205">
        <f t="shared" ca="1" si="470"/>
        <v>0</v>
      </c>
      <c r="AS1144" s="45" t="b">
        <f t="shared" ca="1" si="471"/>
        <v>0</v>
      </c>
      <c r="AT1144">
        <f t="shared" ca="1" si="472"/>
        <v>0</v>
      </c>
      <c r="AU1144" t="b">
        <f t="shared" ca="1" si="488"/>
        <v>0</v>
      </c>
      <c r="AV1144" t="b">
        <f t="shared" ca="1" si="489"/>
        <v>0</v>
      </c>
      <c r="AW1144" s="266" t="b">
        <f t="shared" ca="1" si="490"/>
        <v>0</v>
      </c>
      <c r="AX1144" s="266" t="b">
        <f t="shared" ca="1" si="491"/>
        <v>0</v>
      </c>
      <c r="AY1144" s="266" t="b">
        <f t="shared" ca="1" si="492"/>
        <v>0</v>
      </c>
    </row>
    <row r="1145" spans="1:51" x14ac:dyDescent="0.25">
      <c r="A1145">
        <v>1113</v>
      </c>
      <c r="B1145" s="163">
        <f ca="1">OFFSET(InputPriceData!B$15,CalculationsAndCharts!$A1145+$A$11,0,1,1)</f>
        <v>40400</v>
      </c>
      <c r="C1145" s="3">
        <f ca="1">OFFSET(InputPriceData!G$15,CalculationsAndCharts!$A1145+$A$11,IF($C$7,8,0),1,1)</f>
        <v>985800</v>
      </c>
      <c r="D1145" s="4">
        <f ca="1">OFFSET(InputPriceData!C$15,CalculationsAndCharts!$A1145+$A$11,IF($C$7,8,0),1,1)</f>
        <v>15.99</v>
      </c>
      <c r="E1145" s="4">
        <f ca="1">OFFSET(InputPriceData!D$15,CalculationsAndCharts!$A1145+$A$11,IF($C$7,8,0),1,1)</f>
        <v>16.13</v>
      </c>
      <c r="F1145" s="4">
        <f ca="1">OFFSET(InputPriceData!E$15,CalculationsAndCharts!$A1145+$A$11,IF($C$7,8,0),1,1)</f>
        <v>15.61</v>
      </c>
      <c r="G1145" s="4">
        <f ca="1">OFFSET(InputPriceData!F$15,CalculationsAndCharts!$A1145+$A$11,IF($C$7,8,0),1,1)</f>
        <v>15.65</v>
      </c>
      <c r="H1145" s="128"/>
      <c r="I1145" s="128"/>
      <c r="K1145" s="124"/>
      <c r="L1145" s="279"/>
      <c r="M1145" s="281"/>
      <c r="N1145" s="280"/>
      <c r="O1145" s="4"/>
      <c r="P1145" s="4"/>
      <c r="Q1145" s="3"/>
      <c r="S1145" s="309">
        <f t="shared" ca="1" si="473"/>
        <v>16.309999999999999</v>
      </c>
      <c r="T1145" s="309">
        <f t="shared" ca="1" si="474"/>
        <v>14.98</v>
      </c>
      <c r="U1145" s="310">
        <f t="shared" ca="1" si="466"/>
        <v>0.50375939849624118</v>
      </c>
      <c r="V1145" s="310" t="b">
        <f t="shared" ca="1" si="475"/>
        <v>0</v>
      </c>
      <c r="W1145" s="3" t="b">
        <f t="shared" ca="1" si="476"/>
        <v>0</v>
      </c>
      <c r="X1145" s="3" t="str">
        <f t="shared" ca="1" si="477"/>
        <v/>
      </c>
      <c r="Y1145" s="3" t="str">
        <f t="shared" ca="1" si="467"/>
        <v/>
      </c>
      <c r="Z1145" s="3" t="str">
        <f t="shared" ca="1" si="478"/>
        <v/>
      </c>
      <c r="AA1145" s="3" t="str">
        <f t="shared" ca="1" si="479"/>
        <v/>
      </c>
      <c r="AB1145" s="205">
        <f t="shared" ca="1" si="480"/>
        <v>7178</v>
      </c>
      <c r="AC1145" s="205">
        <f t="shared" ca="1" si="481"/>
        <v>111</v>
      </c>
      <c r="AD1145" s="205">
        <f t="shared" ca="1" si="468"/>
        <v>64.666666666666671</v>
      </c>
      <c r="AE1145" s="205">
        <f t="shared" ca="1" si="469"/>
        <v>14.666666666666671</v>
      </c>
      <c r="AF1145" s="205">
        <f t="shared" ca="1" si="482"/>
        <v>2.9333333333333345</v>
      </c>
      <c r="AG1145" s="205"/>
      <c r="AH1145" s="205"/>
      <c r="AI1145" s="205"/>
      <c r="AJ1145" s="205"/>
      <c r="AK1145" s="4"/>
      <c r="AL1145" s="4"/>
      <c r="AM1145" s="309">
        <f t="shared" ca="1" si="483"/>
        <v>16.309999999999999</v>
      </c>
      <c r="AN1145" s="309">
        <f t="shared" ca="1" si="484"/>
        <v>15.46</v>
      </c>
      <c r="AO1145" s="310">
        <f t="shared" ca="1" si="485"/>
        <v>0.22352941176470587</v>
      </c>
      <c r="AP1145" s="310" t="b">
        <f t="shared" ca="1" si="486"/>
        <v>0</v>
      </c>
      <c r="AQ1145" s="309">
        <f t="shared" ca="1" si="487"/>
        <v>0</v>
      </c>
      <c r="AR1145" s="205">
        <f t="shared" ca="1" si="470"/>
        <v>0</v>
      </c>
      <c r="AS1145" s="45" t="b">
        <f t="shared" ca="1" si="471"/>
        <v>0</v>
      </c>
      <c r="AT1145">
        <f t="shared" ca="1" si="472"/>
        <v>0</v>
      </c>
      <c r="AU1145" t="b">
        <f t="shared" ca="1" si="488"/>
        <v>0</v>
      </c>
      <c r="AV1145" t="b">
        <f t="shared" ca="1" si="489"/>
        <v>0</v>
      </c>
      <c r="AW1145" s="266" t="b">
        <f t="shared" ca="1" si="490"/>
        <v>0</v>
      </c>
      <c r="AX1145" s="266" t="b">
        <f t="shared" ca="1" si="491"/>
        <v>0</v>
      </c>
      <c r="AY1145" s="266" t="b">
        <f t="shared" ca="1" si="492"/>
        <v>0</v>
      </c>
    </row>
    <row r="1146" spans="1:51" x14ac:dyDescent="0.25">
      <c r="A1146">
        <v>1114</v>
      </c>
      <c r="B1146" s="163">
        <f ca="1">OFFSET(InputPriceData!B$15,CalculationsAndCharts!$A1146+$A$11,0,1,1)</f>
        <v>40399</v>
      </c>
      <c r="C1146" s="3">
        <f ca="1">OFFSET(InputPriceData!G$15,CalculationsAndCharts!$A1146+$A$11,IF($C$7,8,0),1,1)</f>
        <v>432700</v>
      </c>
      <c r="D1146" s="4">
        <f ca="1">OFFSET(InputPriceData!C$15,CalculationsAndCharts!$A1146+$A$11,IF($C$7,8,0),1,1)</f>
        <v>15.96</v>
      </c>
      <c r="E1146" s="4">
        <f ca="1">OFFSET(InputPriceData!D$15,CalculationsAndCharts!$A1146+$A$11,IF($C$7,8,0),1,1)</f>
        <v>16.2</v>
      </c>
      <c r="F1146" s="4">
        <f ca="1">OFFSET(InputPriceData!E$15,CalculationsAndCharts!$A1146+$A$11,IF($C$7,8,0),1,1)</f>
        <v>15.96</v>
      </c>
      <c r="G1146" s="4">
        <f ca="1">OFFSET(InputPriceData!F$15,CalculationsAndCharts!$A1146+$A$11,IF($C$7,8,0),1,1)</f>
        <v>16.18</v>
      </c>
      <c r="H1146" s="128"/>
      <c r="I1146" s="128"/>
      <c r="K1146" s="124"/>
      <c r="L1146" s="279"/>
      <c r="M1146" s="281"/>
      <c r="N1146" s="280"/>
      <c r="O1146" s="4"/>
      <c r="P1146" s="4"/>
      <c r="Q1146" s="3"/>
      <c r="S1146" s="309">
        <f t="shared" ca="1" si="473"/>
        <v>16.309999999999999</v>
      </c>
      <c r="T1146" s="309">
        <f t="shared" ca="1" si="474"/>
        <v>14.98</v>
      </c>
      <c r="U1146" s="310">
        <f t="shared" ca="1" si="466"/>
        <v>0.90225563909774498</v>
      </c>
      <c r="V1146" s="310" t="b">
        <f t="shared" ca="1" si="475"/>
        <v>0</v>
      </c>
      <c r="W1146" s="3" t="b">
        <f t="shared" ca="1" si="476"/>
        <v>0</v>
      </c>
      <c r="X1146" s="3" t="str">
        <f t="shared" ca="1" si="477"/>
        <v/>
      </c>
      <c r="Y1146" s="3" t="str">
        <f t="shared" ca="1" si="467"/>
        <v/>
      </c>
      <c r="Z1146" s="3" t="str">
        <f t="shared" ca="1" si="478"/>
        <v/>
      </c>
      <c r="AA1146" s="3" t="str">
        <f t="shared" ca="1" si="479"/>
        <v/>
      </c>
      <c r="AB1146" s="205">
        <f t="shared" ca="1" si="480"/>
        <v>7178</v>
      </c>
      <c r="AC1146" s="205">
        <f t="shared" ca="1" si="481"/>
        <v>111</v>
      </c>
      <c r="AD1146" s="205">
        <f t="shared" ca="1" si="468"/>
        <v>64.666666666666671</v>
      </c>
      <c r="AE1146" s="205">
        <f t="shared" ca="1" si="469"/>
        <v>14.666666666666671</v>
      </c>
      <c r="AF1146" s="205">
        <f t="shared" ca="1" si="482"/>
        <v>2.9333333333333345</v>
      </c>
      <c r="AG1146" s="205"/>
      <c r="AH1146" s="205"/>
      <c r="AI1146" s="205"/>
      <c r="AJ1146" s="205"/>
      <c r="AK1146" s="4"/>
      <c r="AL1146" s="4"/>
      <c r="AM1146" s="309">
        <f t="shared" ca="1" si="483"/>
        <v>16.309999999999999</v>
      </c>
      <c r="AN1146" s="309">
        <f t="shared" ca="1" si="484"/>
        <v>15.14</v>
      </c>
      <c r="AO1146" s="310">
        <f t="shared" ca="1" si="485"/>
        <v>0.88888888888888962</v>
      </c>
      <c r="AP1146" s="310" t="b">
        <f t="shared" ca="1" si="486"/>
        <v>0</v>
      </c>
      <c r="AQ1146" s="309">
        <f t="shared" ca="1" si="487"/>
        <v>0</v>
      </c>
      <c r="AR1146" s="205">
        <f t="shared" ca="1" si="470"/>
        <v>0</v>
      </c>
      <c r="AS1146" s="45" t="b">
        <f t="shared" ca="1" si="471"/>
        <v>0</v>
      </c>
      <c r="AT1146">
        <f t="shared" ca="1" si="472"/>
        <v>0</v>
      </c>
      <c r="AU1146" t="b">
        <f t="shared" ca="1" si="488"/>
        <v>0</v>
      </c>
      <c r="AV1146" t="b">
        <f t="shared" ca="1" si="489"/>
        <v>0</v>
      </c>
      <c r="AW1146" s="266" t="b">
        <f t="shared" ca="1" si="490"/>
        <v>0</v>
      </c>
      <c r="AX1146" s="266" t="b">
        <f t="shared" ca="1" si="491"/>
        <v>0</v>
      </c>
      <c r="AY1146" s="266" t="b">
        <f t="shared" ca="1" si="492"/>
        <v>0</v>
      </c>
    </row>
    <row r="1147" spans="1:51" x14ac:dyDescent="0.25">
      <c r="A1147">
        <v>1115</v>
      </c>
      <c r="B1147" s="163">
        <f ca="1">OFFSET(InputPriceData!B$15,CalculationsAndCharts!$A1147+$A$11,0,1,1)</f>
        <v>40396</v>
      </c>
      <c r="C1147" s="3">
        <f ca="1">OFFSET(InputPriceData!G$15,CalculationsAndCharts!$A1147+$A$11,IF($C$7,8,0),1,1)</f>
        <v>629600</v>
      </c>
      <c r="D1147" s="4">
        <f ca="1">OFFSET(InputPriceData!C$15,CalculationsAndCharts!$A1147+$A$11,IF($C$7,8,0),1,1)</f>
        <v>15.74</v>
      </c>
      <c r="E1147" s="4">
        <f ca="1">OFFSET(InputPriceData!D$15,CalculationsAndCharts!$A1147+$A$11,IF($C$7,8,0),1,1)</f>
        <v>16.02</v>
      </c>
      <c r="F1147" s="4">
        <f ca="1">OFFSET(InputPriceData!E$15,CalculationsAndCharts!$A1147+$A$11,IF($C$7,8,0),1,1)</f>
        <v>15.63</v>
      </c>
      <c r="G1147" s="4">
        <f ca="1">OFFSET(InputPriceData!F$15,CalculationsAndCharts!$A1147+$A$11,IF($C$7,8,0),1,1)</f>
        <v>15.91</v>
      </c>
      <c r="H1147" s="128"/>
      <c r="I1147" s="128"/>
      <c r="K1147" s="124"/>
      <c r="L1147" s="279"/>
      <c r="M1147" s="281"/>
      <c r="N1147" s="280"/>
      <c r="O1147" s="4"/>
      <c r="P1147" s="4"/>
      <c r="Q1147" s="3"/>
      <c r="S1147" s="309">
        <f t="shared" ca="1" si="473"/>
        <v>16.309999999999999</v>
      </c>
      <c r="T1147" s="309">
        <f t="shared" ca="1" si="474"/>
        <v>14.98</v>
      </c>
      <c r="U1147" s="310">
        <f t="shared" ca="1" si="466"/>
        <v>0.69924812030075256</v>
      </c>
      <c r="V1147" s="310" t="b">
        <f t="shared" ca="1" si="475"/>
        <v>0</v>
      </c>
      <c r="W1147" s="3" t="b">
        <f t="shared" ca="1" si="476"/>
        <v>0</v>
      </c>
      <c r="X1147" s="3" t="str">
        <f t="shared" ca="1" si="477"/>
        <v/>
      </c>
      <c r="Y1147" s="3" t="str">
        <f t="shared" ca="1" si="467"/>
        <v/>
      </c>
      <c r="Z1147" s="3" t="str">
        <f t="shared" ca="1" si="478"/>
        <v/>
      </c>
      <c r="AA1147" s="3" t="str">
        <f t="shared" ca="1" si="479"/>
        <v/>
      </c>
      <c r="AB1147" s="205">
        <f t="shared" ca="1" si="480"/>
        <v>7178</v>
      </c>
      <c r="AC1147" s="205">
        <f t="shared" ca="1" si="481"/>
        <v>111</v>
      </c>
      <c r="AD1147" s="205">
        <f t="shared" ca="1" si="468"/>
        <v>64.666666666666671</v>
      </c>
      <c r="AE1147" s="205">
        <f t="shared" ca="1" si="469"/>
        <v>14.666666666666671</v>
      </c>
      <c r="AF1147" s="205">
        <f t="shared" ca="1" si="482"/>
        <v>2.9333333333333345</v>
      </c>
      <c r="AG1147" s="205"/>
      <c r="AH1147" s="205"/>
      <c r="AI1147" s="205"/>
      <c r="AJ1147" s="205"/>
      <c r="AK1147" s="4"/>
      <c r="AL1147" s="4"/>
      <c r="AM1147" s="309">
        <f t="shared" ca="1" si="483"/>
        <v>16.309999999999999</v>
      </c>
      <c r="AN1147" s="309">
        <f t="shared" ca="1" si="484"/>
        <v>14.98</v>
      </c>
      <c r="AO1147" s="310">
        <f t="shared" ca="1" si="485"/>
        <v>0.69924812030075256</v>
      </c>
      <c r="AP1147" s="310" t="b">
        <f t="shared" ca="1" si="486"/>
        <v>0</v>
      </c>
      <c r="AQ1147" s="309">
        <f t="shared" ca="1" si="487"/>
        <v>0</v>
      </c>
      <c r="AR1147" s="205">
        <f t="shared" ca="1" si="470"/>
        <v>0</v>
      </c>
      <c r="AS1147" s="45" t="b">
        <f t="shared" ca="1" si="471"/>
        <v>0</v>
      </c>
      <c r="AT1147">
        <f t="shared" ca="1" si="472"/>
        <v>0</v>
      </c>
      <c r="AU1147" t="b">
        <f t="shared" ca="1" si="488"/>
        <v>0</v>
      </c>
      <c r="AV1147" t="b">
        <f t="shared" ca="1" si="489"/>
        <v>0</v>
      </c>
      <c r="AW1147" s="266" t="b">
        <f t="shared" ca="1" si="490"/>
        <v>0</v>
      </c>
      <c r="AX1147" s="266" t="b">
        <f t="shared" ca="1" si="491"/>
        <v>0</v>
      </c>
      <c r="AY1147" s="266" t="b">
        <f t="shared" ca="1" si="492"/>
        <v>0</v>
      </c>
    </row>
    <row r="1148" spans="1:51" x14ac:dyDescent="0.25">
      <c r="A1148">
        <v>1116</v>
      </c>
      <c r="B1148" s="163">
        <f ca="1">OFFSET(InputPriceData!B$15,CalculationsAndCharts!$A1148+$A$11,0,1,1)</f>
        <v>40395</v>
      </c>
      <c r="C1148" s="3">
        <f ca="1">OFFSET(InputPriceData!G$15,CalculationsAndCharts!$A1148+$A$11,IF($C$7,8,0),1,1)</f>
        <v>307600</v>
      </c>
      <c r="D1148" s="4">
        <f ca="1">OFFSET(InputPriceData!C$15,CalculationsAndCharts!$A1148+$A$11,IF($C$7,8,0),1,1)</f>
        <v>16.02</v>
      </c>
      <c r="E1148" s="4">
        <f ca="1">OFFSET(InputPriceData!D$15,CalculationsAndCharts!$A1148+$A$11,IF($C$7,8,0),1,1)</f>
        <v>16.12</v>
      </c>
      <c r="F1148" s="4">
        <f ca="1">OFFSET(InputPriceData!E$15,CalculationsAndCharts!$A1148+$A$11,IF($C$7,8,0),1,1)</f>
        <v>15.88</v>
      </c>
      <c r="G1148" s="4">
        <f ca="1">OFFSET(InputPriceData!F$15,CalculationsAndCharts!$A1148+$A$11,IF($C$7,8,0),1,1)</f>
        <v>15.94</v>
      </c>
      <c r="H1148" s="128"/>
      <c r="I1148" s="128"/>
      <c r="K1148" s="124"/>
      <c r="L1148" s="279"/>
      <c r="M1148" s="281"/>
      <c r="N1148" s="280"/>
      <c r="O1148" s="4"/>
      <c r="P1148" s="4"/>
      <c r="Q1148" s="3"/>
      <c r="S1148" s="309">
        <f t="shared" ca="1" si="473"/>
        <v>16.309999999999999</v>
      </c>
      <c r="T1148" s="309">
        <f t="shared" ca="1" si="474"/>
        <v>14.98</v>
      </c>
      <c r="U1148" s="310">
        <f t="shared" ca="1" si="466"/>
        <v>0.72180451127819567</v>
      </c>
      <c r="V1148" s="310" t="b">
        <f t="shared" ca="1" si="475"/>
        <v>0</v>
      </c>
      <c r="W1148" s="3" t="b">
        <f t="shared" ca="1" si="476"/>
        <v>0</v>
      </c>
      <c r="X1148" s="3" t="str">
        <f t="shared" ca="1" si="477"/>
        <v/>
      </c>
      <c r="Y1148" s="3" t="str">
        <f t="shared" ca="1" si="467"/>
        <v/>
      </c>
      <c r="Z1148" s="3" t="str">
        <f t="shared" ca="1" si="478"/>
        <v/>
      </c>
      <c r="AA1148" s="3" t="str">
        <f t="shared" ca="1" si="479"/>
        <v/>
      </c>
      <c r="AB1148" s="205">
        <f t="shared" ca="1" si="480"/>
        <v>7178</v>
      </c>
      <c r="AC1148" s="205">
        <f t="shared" ca="1" si="481"/>
        <v>111</v>
      </c>
      <c r="AD1148" s="205">
        <f t="shared" ca="1" si="468"/>
        <v>64.666666666666671</v>
      </c>
      <c r="AE1148" s="205">
        <f t="shared" ca="1" si="469"/>
        <v>14.666666666666671</v>
      </c>
      <c r="AF1148" s="205">
        <f t="shared" ca="1" si="482"/>
        <v>2.9333333333333345</v>
      </c>
      <c r="AG1148" s="205"/>
      <c r="AH1148" s="205"/>
      <c r="AI1148" s="205"/>
      <c r="AJ1148" s="205"/>
      <c r="AK1148" s="4"/>
      <c r="AL1148" s="4"/>
      <c r="AM1148" s="309">
        <f t="shared" ca="1" si="483"/>
        <v>16.309999999999999</v>
      </c>
      <c r="AN1148" s="309">
        <f t="shared" ca="1" si="484"/>
        <v>14.98</v>
      </c>
      <c r="AO1148" s="310">
        <f t="shared" ca="1" si="485"/>
        <v>0.72180451127819567</v>
      </c>
      <c r="AP1148" s="310" t="b">
        <f t="shared" ca="1" si="486"/>
        <v>0</v>
      </c>
      <c r="AQ1148" s="309">
        <f t="shared" ca="1" si="487"/>
        <v>0</v>
      </c>
      <c r="AR1148" s="205">
        <f t="shared" ca="1" si="470"/>
        <v>0</v>
      </c>
      <c r="AS1148" s="45" t="b">
        <f t="shared" ca="1" si="471"/>
        <v>0</v>
      </c>
      <c r="AT1148">
        <f t="shared" ca="1" si="472"/>
        <v>0</v>
      </c>
      <c r="AU1148" t="b">
        <f t="shared" ca="1" si="488"/>
        <v>0</v>
      </c>
      <c r="AV1148" t="b">
        <f t="shared" ca="1" si="489"/>
        <v>0</v>
      </c>
      <c r="AW1148" s="266" t="b">
        <f t="shared" ca="1" si="490"/>
        <v>0</v>
      </c>
      <c r="AX1148" s="266" t="b">
        <f t="shared" ca="1" si="491"/>
        <v>0</v>
      </c>
      <c r="AY1148" s="266" t="b">
        <f t="shared" ca="1" si="492"/>
        <v>0</v>
      </c>
    </row>
    <row r="1149" spans="1:51" x14ac:dyDescent="0.25">
      <c r="A1149">
        <v>1117</v>
      </c>
      <c r="B1149" s="163">
        <f ca="1">OFFSET(InputPriceData!B$15,CalculationsAndCharts!$A1149+$A$11,0,1,1)</f>
        <v>40394</v>
      </c>
      <c r="C1149" s="3">
        <f ca="1">OFFSET(InputPriceData!G$15,CalculationsAndCharts!$A1149+$A$11,IF($C$7,8,0),1,1)</f>
        <v>356100</v>
      </c>
      <c r="D1149" s="4">
        <f ca="1">OFFSET(InputPriceData!C$15,CalculationsAndCharts!$A1149+$A$11,IF($C$7,8,0),1,1)</f>
        <v>16.059999999999999</v>
      </c>
      <c r="E1149" s="4">
        <f ca="1">OFFSET(InputPriceData!D$15,CalculationsAndCharts!$A1149+$A$11,IF($C$7,8,0),1,1)</f>
        <v>16.190000000000001</v>
      </c>
      <c r="F1149" s="4">
        <f ca="1">OFFSET(InputPriceData!E$15,CalculationsAndCharts!$A1149+$A$11,IF($C$7,8,0),1,1)</f>
        <v>16.02</v>
      </c>
      <c r="G1149" s="4">
        <f ca="1">OFFSET(InputPriceData!F$15,CalculationsAndCharts!$A1149+$A$11,IF($C$7,8,0),1,1)</f>
        <v>16.170000000000002</v>
      </c>
      <c r="H1149" s="128"/>
      <c r="I1149" s="128"/>
      <c r="K1149" s="124"/>
      <c r="L1149" s="279"/>
      <c r="M1149" s="281"/>
      <c r="N1149" s="280"/>
      <c r="O1149" s="4"/>
      <c r="P1149" s="4"/>
      <c r="Q1149" s="3"/>
      <c r="S1149" s="309">
        <f t="shared" ca="1" si="473"/>
        <v>16.309999999999999</v>
      </c>
      <c r="T1149" s="309">
        <f t="shared" ca="1" si="474"/>
        <v>14.98</v>
      </c>
      <c r="U1149" s="310">
        <f t="shared" ca="1" si="466"/>
        <v>0.89473684210526527</v>
      </c>
      <c r="V1149" s="310" t="b">
        <f t="shared" ca="1" si="475"/>
        <v>0</v>
      </c>
      <c r="W1149" s="3" t="b">
        <f t="shared" ca="1" si="476"/>
        <v>0</v>
      </c>
      <c r="X1149" s="3" t="str">
        <f t="shared" ca="1" si="477"/>
        <v/>
      </c>
      <c r="Y1149" s="3" t="str">
        <f t="shared" ca="1" si="467"/>
        <v/>
      </c>
      <c r="Z1149" s="3" t="str">
        <f t="shared" ca="1" si="478"/>
        <v/>
      </c>
      <c r="AA1149" s="3" t="str">
        <f t="shared" ca="1" si="479"/>
        <v/>
      </c>
      <c r="AB1149" s="205">
        <f t="shared" ca="1" si="480"/>
        <v>7178</v>
      </c>
      <c r="AC1149" s="205">
        <f t="shared" ca="1" si="481"/>
        <v>111</v>
      </c>
      <c r="AD1149" s="205">
        <f t="shared" ca="1" si="468"/>
        <v>64.666666666666671</v>
      </c>
      <c r="AE1149" s="205">
        <f t="shared" ca="1" si="469"/>
        <v>14.666666666666671</v>
      </c>
      <c r="AF1149" s="205">
        <f t="shared" ca="1" si="482"/>
        <v>2.9333333333333345</v>
      </c>
      <c r="AG1149" s="205"/>
      <c r="AH1149" s="205"/>
      <c r="AI1149" s="205"/>
      <c r="AJ1149" s="205"/>
      <c r="AK1149" s="4"/>
      <c r="AL1149" s="4"/>
      <c r="AM1149" s="309">
        <f t="shared" ca="1" si="483"/>
        <v>16.309999999999999</v>
      </c>
      <c r="AN1149" s="309">
        <f t="shared" ca="1" si="484"/>
        <v>14.98</v>
      </c>
      <c r="AO1149" s="310">
        <f t="shared" ca="1" si="485"/>
        <v>0.89473684210526527</v>
      </c>
      <c r="AP1149" s="310" t="b">
        <f t="shared" ca="1" si="486"/>
        <v>0</v>
      </c>
      <c r="AQ1149" s="309">
        <f t="shared" ca="1" si="487"/>
        <v>0</v>
      </c>
      <c r="AR1149" s="205">
        <f t="shared" ca="1" si="470"/>
        <v>0</v>
      </c>
      <c r="AS1149" s="45" t="b">
        <f t="shared" ca="1" si="471"/>
        <v>0</v>
      </c>
      <c r="AT1149">
        <f t="shared" ca="1" si="472"/>
        <v>0</v>
      </c>
      <c r="AU1149" t="b">
        <f t="shared" ca="1" si="488"/>
        <v>0</v>
      </c>
      <c r="AV1149" t="b">
        <f t="shared" ca="1" si="489"/>
        <v>0</v>
      </c>
      <c r="AW1149" s="266" t="b">
        <f t="shared" ca="1" si="490"/>
        <v>0</v>
      </c>
      <c r="AX1149" s="266" t="b">
        <f t="shared" ca="1" si="491"/>
        <v>0</v>
      </c>
      <c r="AY1149" s="266" t="b">
        <f t="shared" ca="1" si="492"/>
        <v>0</v>
      </c>
    </row>
    <row r="1150" spans="1:51" x14ac:dyDescent="0.25">
      <c r="A1150">
        <v>1118</v>
      </c>
      <c r="B1150" s="163">
        <f ca="1">OFFSET(InputPriceData!B$15,CalculationsAndCharts!$A1150+$A$11,0,1,1)</f>
        <v>40393</v>
      </c>
      <c r="C1150" s="3">
        <f ca="1">OFFSET(InputPriceData!G$15,CalculationsAndCharts!$A1150+$A$11,IF($C$7,8,0),1,1)</f>
        <v>547700</v>
      </c>
      <c r="D1150" s="4">
        <f ca="1">OFFSET(InputPriceData!C$15,CalculationsAndCharts!$A1150+$A$11,IF($C$7,8,0),1,1)</f>
        <v>16.2</v>
      </c>
      <c r="E1150" s="4">
        <f ca="1">OFFSET(InputPriceData!D$15,CalculationsAndCharts!$A1150+$A$11,IF($C$7,8,0),1,1)</f>
        <v>16.25</v>
      </c>
      <c r="F1150" s="4">
        <f ca="1">OFFSET(InputPriceData!E$15,CalculationsAndCharts!$A1150+$A$11,IF($C$7,8,0),1,1)</f>
        <v>15.92</v>
      </c>
      <c r="G1150" s="4">
        <f ca="1">OFFSET(InputPriceData!F$15,CalculationsAndCharts!$A1150+$A$11,IF($C$7,8,0),1,1)</f>
        <v>16.02</v>
      </c>
      <c r="H1150" s="128"/>
      <c r="I1150" s="128"/>
      <c r="K1150" s="124"/>
      <c r="L1150" s="279"/>
      <c r="M1150" s="281"/>
      <c r="N1150" s="280"/>
      <c r="O1150" s="4"/>
      <c r="P1150" s="4"/>
      <c r="Q1150" s="3"/>
      <c r="S1150" s="309">
        <f t="shared" ca="1" si="473"/>
        <v>16.309999999999999</v>
      </c>
      <c r="T1150" s="309">
        <f t="shared" ca="1" si="474"/>
        <v>14.98</v>
      </c>
      <c r="U1150" s="310">
        <f t="shared" ca="1" si="466"/>
        <v>0.78195488721804551</v>
      </c>
      <c r="V1150" s="310" t="b">
        <f t="shared" ca="1" si="475"/>
        <v>0</v>
      </c>
      <c r="W1150" s="3" t="b">
        <f t="shared" ca="1" si="476"/>
        <v>0</v>
      </c>
      <c r="X1150" s="3" t="str">
        <f t="shared" ca="1" si="477"/>
        <v/>
      </c>
      <c r="Y1150" s="3" t="str">
        <f t="shared" ca="1" si="467"/>
        <v/>
      </c>
      <c r="Z1150" s="3" t="str">
        <f t="shared" ca="1" si="478"/>
        <v/>
      </c>
      <c r="AA1150" s="3" t="str">
        <f t="shared" ca="1" si="479"/>
        <v/>
      </c>
      <c r="AB1150" s="205">
        <f t="shared" ca="1" si="480"/>
        <v>7178</v>
      </c>
      <c r="AC1150" s="205">
        <f t="shared" ca="1" si="481"/>
        <v>111</v>
      </c>
      <c r="AD1150" s="205">
        <f t="shared" ca="1" si="468"/>
        <v>64.666666666666671</v>
      </c>
      <c r="AE1150" s="205">
        <f t="shared" ca="1" si="469"/>
        <v>14.666666666666671</v>
      </c>
      <c r="AF1150" s="205">
        <f t="shared" ca="1" si="482"/>
        <v>2.9333333333333345</v>
      </c>
      <c r="AG1150" s="205"/>
      <c r="AH1150" s="205"/>
      <c r="AI1150" s="205"/>
      <c r="AJ1150" s="205"/>
      <c r="AK1150" s="4"/>
      <c r="AL1150" s="4"/>
      <c r="AM1150" s="309">
        <f t="shared" ca="1" si="483"/>
        <v>16.309999999999999</v>
      </c>
      <c r="AN1150" s="309">
        <f t="shared" ca="1" si="484"/>
        <v>14.98</v>
      </c>
      <c r="AO1150" s="310">
        <f t="shared" ca="1" si="485"/>
        <v>0.78195488721804551</v>
      </c>
      <c r="AP1150" s="310" t="b">
        <f t="shared" ca="1" si="486"/>
        <v>0</v>
      </c>
      <c r="AQ1150" s="309">
        <f t="shared" ca="1" si="487"/>
        <v>0</v>
      </c>
      <c r="AR1150" s="205">
        <f t="shared" ca="1" si="470"/>
        <v>0</v>
      </c>
      <c r="AS1150" s="45" t="b">
        <f t="shared" ca="1" si="471"/>
        <v>0</v>
      </c>
      <c r="AT1150">
        <f t="shared" ca="1" si="472"/>
        <v>0</v>
      </c>
      <c r="AU1150" t="b">
        <f t="shared" ca="1" si="488"/>
        <v>0</v>
      </c>
      <c r="AV1150" t="b">
        <f t="shared" ca="1" si="489"/>
        <v>0</v>
      </c>
      <c r="AW1150" s="266" t="b">
        <f t="shared" ca="1" si="490"/>
        <v>0</v>
      </c>
      <c r="AX1150" s="266" t="b">
        <f t="shared" ca="1" si="491"/>
        <v>0</v>
      </c>
      <c r="AY1150" s="266" t="b">
        <f t="shared" ca="1" si="492"/>
        <v>0</v>
      </c>
    </row>
    <row r="1151" spans="1:51" x14ac:dyDescent="0.25">
      <c r="A1151">
        <v>1119</v>
      </c>
      <c r="B1151" s="163">
        <f ca="1">OFFSET(InputPriceData!B$15,CalculationsAndCharts!$A1151+$A$11,0,1,1)</f>
        <v>40392</v>
      </c>
      <c r="C1151" s="3">
        <f ca="1">OFFSET(InputPriceData!G$15,CalculationsAndCharts!$A1151+$A$11,IF($C$7,8,0),1,1)</f>
        <v>609200</v>
      </c>
      <c r="D1151" s="4">
        <f ca="1">OFFSET(InputPriceData!C$15,CalculationsAndCharts!$A1151+$A$11,IF($C$7,8,0),1,1)</f>
        <v>16.260000000000002</v>
      </c>
      <c r="E1151" s="4">
        <f ca="1">OFFSET(InputPriceData!D$15,CalculationsAndCharts!$A1151+$A$11,IF($C$7,8,0),1,1)</f>
        <v>16.350000000000001</v>
      </c>
      <c r="F1151" s="4">
        <f ca="1">OFFSET(InputPriceData!E$15,CalculationsAndCharts!$A1151+$A$11,IF($C$7,8,0),1,1)</f>
        <v>16</v>
      </c>
      <c r="G1151" s="4">
        <f ca="1">OFFSET(InputPriceData!F$15,CalculationsAndCharts!$A1151+$A$11,IF($C$7,8,0),1,1)</f>
        <v>16.28</v>
      </c>
      <c r="H1151" s="128"/>
      <c r="I1151" s="128"/>
      <c r="K1151" s="124"/>
      <c r="L1151" s="279"/>
      <c r="M1151" s="281"/>
      <c r="N1151" s="280"/>
      <c r="O1151" s="4"/>
      <c r="P1151" s="4"/>
      <c r="Q1151" s="3"/>
      <c r="S1151" s="309">
        <f t="shared" ca="1" si="473"/>
        <v>16.309999999999999</v>
      </c>
      <c r="T1151" s="309">
        <f t="shared" ca="1" si="474"/>
        <v>14.98</v>
      </c>
      <c r="U1151" s="310">
        <f t="shared" ca="1" si="466"/>
        <v>0.97744360902255822</v>
      </c>
      <c r="V1151" s="310" t="b">
        <f t="shared" ca="1" si="475"/>
        <v>0</v>
      </c>
      <c r="W1151" s="3" t="b">
        <f t="shared" ca="1" si="476"/>
        <v>0</v>
      </c>
      <c r="X1151" s="3" t="str">
        <f t="shared" ca="1" si="477"/>
        <v/>
      </c>
      <c r="Y1151" s="3" t="str">
        <f t="shared" ca="1" si="467"/>
        <v/>
      </c>
      <c r="Z1151" s="3" t="str">
        <f t="shared" ca="1" si="478"/>
        <v/>
      </c>
      <c r="AA1151" s="3" t="str">
        <f t="shared" ca="1" si="479"/>
        <v/>
      </c>
      <c r="AB1151" s="205">
        <f t="shared" ca="1" si="480"/>
        <v>7178</v>
      </c>
      <c r="AC1151" s="205">
        <f t="shared" ca="1" si="481"/>
        <v>111</v>
      </c>
      <c r="AD1151" s="205">
        <f t="shared" ca="1" si="468"/>
        <v>64.666666666666671</v>
      </c>
      <c r="AE1151" s="205">
        <f t="shared" ca="1" si="469"/>
        <v>14.666666666666671</v>
      </c>
      <c r="AF1151" s="205">
        <f t="shared" ca="1" si="482"/>
        <v>2.9333333333333345</v>
      </c>
      <c r="AG1151" s="205"/>
      <c r="AH1151" s="205"/>
      <c r="AI1151" s="205"/>
      <c r="AJ1151" s="205"/>
      <c r="AK1151" s="4"/>
      <c r="AL1151" s="4"/>
      <c r="AM1151" s="309">
        <f t="shared" ca="1" si="483"/>
        <v>16.309999999999999</v>
      </c>
      <c r="AN1151" s="309">
        <f t="shared" ca="1" si="484"/>
        <v>14.98</v>
      </c>
      <c r="AO1151" s="310">
        <f t="shared" ca="1" si="485"/>
        <v>0.97744360902255822</v>
      </c>
      <c r="AP1151" s="310" t="b">
        <f t="shared" ca="1" si="486"/>
        <v>0</v>
      </c>
      <c r="AQ1151" s="309">
        <f t="shared" ca="1" si="487"/>
        <v>0</v>
      </c>
      <c r="AR1151" s="205">
        <f t="shared" ca="1" si="470"/>
        <v>0</v>
      </c>
      <c r="AS1151" s="45" t="b">
        <f t="shared" ca="1" si="471"/>
        <v>0</v>
      </c>
      <c r="AT1151">
        <f t="shared" ca="1" si="472"/>
        <v>0</v>
      </c>
      <c r="AU1151" t="b">
        <f t="shared" ca="1" si="488"/>
        <v>0</v>
      </c>
      <c r="AV1151" t="b">
        <f t="shared" ca="1" si="489"/>
        <v>0</v>
      </c>
      <c r="AW1151" s="266" t="b">
        <f t="shared" ca="1" si="490"/>
        <v>0</v>
      </c>
      <c r="AX1151" s="266" t="b">
        <f t="shared" ca="1" si="491"/>
        <v>0</v>
      </c>
      <c r="AY1151" s="266" t="b">
        <f t="shared" ca="1" si="492"/>
        <v>0</v>
      </c>
    </row>
    <row r="1152" spans="1:51" x14ac:dyDescent="0.25">
      <c r="A1152">
        <v>1120</v>
      </c>
      <c r="B1152" s="163">
        <f ca="1">OFFSET(InputPriceData!B$15,CalculationsAndCharts!$A1152+$A$11,0,1,1)</f>
        <v>40389</v>
      </c>
      <c r="C1152" s="3">
        <f ca="1">OFFSET(InputPriceData!G$15,CalculationsAndCharts!$A1152+$A$11,IF($C$7,8,0),1,1)</f>
        <v>555200</v>
      </c>
      <c r="D1152" s="4">
        <f ca="1">OFFSET(InputPriceData!C$15,CalculationsAndCharts!$A1152+$A$11,IF($C$7,8,0),1,1)</f>
        <v>15.76</v>
      </c>
      <c r="E1152" s="4">
        <f ca="1">OFFSET(InputPriceData!D$15,CalculationsAndCharts!$A1152+$A$11,IF($C$7,8,0),1,1)</f>
        <v>16.149999999999999</v>
      </c>
      <c r="F1152" s="4">
        <f ca="1">OFFSET(InputPriceData!E$15,CalculationsAndCharts!$A1152+$A$11,IF($C$7,8,0),1,1)</f>
        <v>15.65</v>
      </c>
      <c r="G1152" s="4">
        <f ca="1">OFFSET(InputPriceData!F$15,CalculationsAndCharts!$A1152+$A$11,IF($C$7,8,0),1,1)</f>
        <v>16.02</v>
      </c>
      <c r="H1152" s="128"/>
      <c r="I1152" s="128"/>
      <c r="K1152" s="124"/>
      <c r="L1152" s="279"/>
      <c r="M1152" s="281"/>
      <c r="N1152" s="280"/>
      <c r="O1152" s="4"/>
      <c r="P1152" s="4"/>
      <c r="Q1152" s="3"/>
      <c r="S1152" s="309">
        <f t="shared" ca="1" si="473"/>
        <v>16.309999999999999</v>
      </c>
      <c r="T1152" s="309">
        <f t="shared" ca="1" si="474"/>
        <v>14.78</v>
      </c>
      <c r="U1152" s="310">
        <f t="shared" ca="1" si="466"/>
        <v>0.81045751633986973</v>
      </c>
      <c r="V1152" s="310" t="b">
        <f t="shared" ca="1" si="475"/>
        <v>0</v>
      </c>
      <c r="W1152" s="3" t="b">
        <f t="shared" ca="1" si="476"/>
        <v>0</v>
      </c>
      <c r="X1152" s="3" t="str">
        <f t="shared" ca="1" si="477"/>
        <v/>
      </c>
      <c r="Y1152" s="3" t="str">
        <f t="shared" ca="1" si="467"/>
        <v/>
      </c>
      <c r="Z1152" s="3" t="str">
        <f t="shared" ca="1" si="478"/>
        <v/>
      </c>
      <c r="AA1152" s="3" t="str">
        <f t="shared" ca="1" si="479"/>
        <v/>
      </c>
      <c r="AB1152" s="205">
        <f t="shared" ca="1" si="480"/>
        <v>7178</v>
      </c>
      <c r="AC1152" s="205">
        <f t="shared" ca="1" si="481"/>
        <v>111</v>
      </c>
      <c r="AD1152" s="205">
        <f t="shared" ca="1" si="468"/>
        <v>64.666666666666671</v>
      </c>
      <c r="AE1152" s="205">
        <f t="shared" ca="1" si="469"/>
        <v>14.666666666666671</v>
      </c>
      <c r="AF1152" s="205">
        <f t="shared" ca="1" si="482"/>
        <v>2.9333333333333345</v>
      </c>
      <c r="AG1152" s="205"/>
      <c r="AH1152" s="205"/>
      <c r="AI1152" s="205"/>
      <c r="AJ1152" s="205"/>
      <c r="AK1152" s="4"/>
      <c r="AL1152" s="4"/>
      <c r="AM1152" s="309">
        <f t="shared" ca="1" si="483"/>
        <v>16.309999999999999</v>
      </c>
      <c r="AN1152" s="309">
        <f t="shared" ca="1" si="484"/>
        <v>14.98</v>
      </c>
      <c r="AO1152" s="310">
        <f t="shared" ca="1" si="485"/>
        <v>0.78195488721804551</v>
      </c>
      <c r="AP1152" s="310" t="b">
        <f t="shared" ca="1" si="486"/>
        <v>0</v>
      </c>
      <c r="AQ1152" s="309">
        <f t="shared" ca="1" si="487"/>
        <v>0</v>
      </c>
      <c r="AR1152" s="205">
        <f t="shared" ca="1" si="470"/>
        <v>0</v>
      </c>
      <c r="AS1152" s="45" t="b">
        <f t="shared" ca="1" si="471"/>
        <v>0</v>
      </c>
      <c r="AT1152">
        <f t="shared" ca="1" si="472"/>
        <v>0</v>
      </c>
      <c r="AU1152" t="b">
        <f t="shared" ca="1" si="488"/>
        <v>0</v>
      </c>
      <c r="AV1152" t="b">
        <f t="shared" ca="1" si="489"/>
        <v>0</v>
      </c>
      <c r="AW1152" s="266" t="b">
        <f t="shared" ca="1" si="490"/>
        <v>0</v>
      </c>
      <c r="AX1152" s="266" t="b">
        <f t="shared" ca="1" si="491"/>
        <v>0</v>
      </c>
      <c r="AY1152" s="266" t="b">
        <f t="shared" ca="1" si="492"/>
        <v>0</v>
      </c>
    </row>
    <row r="1153" spans="1:51" x14ac:dyDescent="0.25">
      <c r="A1153">
        <v>1121</v>
      </c>
      <c r="B1153" s="163">
        <f ca="1">OFFSET(InputPriceData!B$15,CalculationsAndCharts!$A1153+$A$11,0,1,1)</f>
        <v>40388</v>
      </c>
      <c r="C1153" s="3">
        <f ca="1">OFFSET(InputPriceData!G$15,CalculationsAndCharts!$A1153+$A$11,IF($C$7,8,0),1,1)</f>
        <v>725600</v>
      </c>
      <c r="D1153" s="4">
        <f ca="1">OFFSET(InputPriceData!C$15,CalculationsAndCharts!$A1153+$A$11,IF($C$7,8,0),1,1)</f>
        <v>16.13</v>
      </c>
      <c r="E1153" s="4">
        <f ca="1">OFFSET(InputPriceData!D$15,CalculationsAndCharts!$A1153+$A$11,IF($C$7,8,0),1,1)</f>
        <v>16.18</v>
      </c>
      <c r="F1153" s="4">
        <f ca="1">OFFSET(InputPriceData!E$15,CalculationsAndCharts!$A1153+$A$11,IF($C$7,8,0),1,1)</f>
        <v>15.82</v>
      </c>
      <c r="G1153" s="4">
        <f ca="1">OFFSET(InputPriceData!F$15,CalculationsAndCharts!$A1153+$A$11,IF($C$7,8,0),1,1)</f>
        <v>15.96</v>
      </c>
      <c r="H1153" s="128"/>
      <c r="I1153" s="128"/>
      <c r="K1153" s="124"/>
      <c r="L1153" s="279"/>
      <c r="M1153" s="281"/>
      <c r="N1153" s="280"/>
      <c r="O1153" s="4"/>
      <c r="P1153" s="4"/>
      <c r="Q1153" s="3"/>
      <c r="S1153" s="309">
        <f t="shared" ca="1" si="473"/>
        <v>16.309999999999999</v>
      </c>
      <c r="T1153" s="309">
        <f t="shared" ca="1" si="474"/>
        <v>14.21</v>
      </c>
      <c r="U1153" s="310">
        <f t="shared" ca="1" si="466"/>
        <v>0.83333333333333415</v>
      </c>
      <c r="V1153" s="310" t="b">
        <f t="shared" ca="1" si="475"/>
        <v>0</v>
      </c>
      <c r="W1153" s="3" t="b">
        <f t="shared" ca="1" si="476"/>
        <v>0</v>
      </c>
      <c r="X1153" s="3" t="str">
        <f t="shared" ca="1" si="477"/>
        <v/>
      </c>
      <c r="Y1153" s="3" t="str">
        <f t="shared" ca="1" si="467"/>
        <v/>
      </c>
      <c r="Z1153" s="3" t="str">
        <f t="shared" ca="1" si="478"/>
        <v/>
      </c>
      <c r="AA1153" s="3" t="str">
        <f t="shared" ca="1" si="479"/>
        <v/>
      </c>
      <c r="AB1153" s="205">
        <f t="shared" ca="1" si="480"/>
        <v>7178</v>
      </c>
      <c r="AC1153" s="205">
        <f t="shared" ca="1" si="481"/>
        <v>111</v>
      </c>
      <c r="AD1153" s="205">
        <f t="shared" ca="1" si="468"/>
        <v>64.666666666666671</v>
      </c>
      <c r="AE1153" s="205">
        <f t="shared" ca="1" si="469"/>
        <v>14.666666666666671</v>
      </c>
      <c r="AF1153" s="205">
        <f t="shared" ca="1" si="482"/>
        <v>2.9333333333333345</v>
      </c>
      <c r="AG1153" s="205"/>
      <c r="AH1153" s="205"/>
      <c r="AI1153" s="205"/>
      <c r="AJ1153" s="205"/>
      <c r="AK1153" s="4"/>
      <c r="AL1153" s="4"/>
      <c r="AM1153" s="309">
        <f t="shared" ca="1" si="483"/>
        <v>16.309999999999999</v>
      </c>
      <c r="AN1153" s="309">
        <f t="shared" ca="1" si="484"/>
        <v>14.98</v>
      </c>
      <c r="AO1153" s="310">
        <f t="shared" ca="1" si="485"/>
        <v>0.73684210526315919</v>
      </c>
      <c r="AP1153" s="310" t="b">
        <f t="shared" ca="1" si="486"/>
        <v>0</v>
      </c>
      <c r="AQ1153" s="309">
        <f t="shared" ca="1" si="487"/>
        <v>0</v>
      </c>
      <c r="AR1153" s="205">
        <f t="shared" ca="1" si="470"/>
        <v>0</v>
      </c>
      <c r="AS1153" s="45" t="b">
        <f t="shared" ca="1" si="471"/>
        <v>0</v>
      </c>
      <c r="AT1153">
        <f t="shared" ca="1" si="472"/>
        <v>0</v>
      </c>
      <c r="AU1153" t="b">
        <f t="shared" ca="1" si="488"/>
        <v>0</v>
      </c>
      <c r="AV1153" t="b">
        <f t="shared" ca="1" si="489"/>
        <v>0</v>
      </c>
      <c r="AW1153" s="266" t="b">
        <f t="shared" ca="1" si="490"/>
        <v>0</v>
      </c>
      <c r="AX1153" s="266" t="b">
        <f t="shared" ca="1" si="491"/>
        <v>0</v>
      </c>
      <c r="AY1153" s="266" t="b">
        <f t="shared" ca="1" si="492"/>
        <v>0</v>
      </c>
    </row>
    <row r="1154" spans="1:51" x14ac:dyDescent="0.25">
      <c r="A1154">
        <v>1122</v>
      </c>
      <c r="B1154" s="163">
        <f ca="1">OFFSET(InputPriceData!B$15,CalculationsAndCharts!$A1154+$A$11,0,1,1)</f>
        <v>40387</v>
      </c>
      <c r="C1154" s="3">
        <f ca="1">OFFSET(InputPriceData!G$15,CalculationsAndCharts!$A1154+$A$11,IF($C$7,8,0),1,1)</f>
        <v>664200</v>
      </c>
      <c r="D1154" s="4">
        <f ca="1">OFFSET(InputPriceData!C$15,CalculationsAndCharts!$A1154+$A$11,IF($C$7,8,0),1,1)</f>
        <v>16.11</v>
      </c>
      <c r="E1154" s="4">
        <f ca="1">OFFSET(InputPriceData!D$15,CalculationsAndCharts!$A1154+$A$11,IF($C$7,8,0),1,1)</f>
        <v>16.25</v>
      </c>
      <c r="F1154" s="4">
        <f ca="1">OFFSET(InputPriceData!E$15,CalculationsAndCharts!$A1154+$A$11,IF($C$7,8,0),1,1)</f>
        <v>15.83</v>
      </c>
      <c r="G1154" s="4">
        <f ca="1">OFFSET(InputPriceData!F$15,CalculationsAndCharts!$A1154+$A$11,IF($C$7,8,0),1,1)</f>
        <v>16.04</v>
      </c>
      <c r="H1154" s="128"/>
      <c r="I1154" s="128"/>
      <c r="K1154" s="124"/>
      <c r="L1154" s="279"/>
      <c r="M1154" s="281"/>
      <c r="N1154" s="280"/>
      <c r="O1154" s="4"/>
      <c r="P1154" s="4"/>
      <c r="Q1154" s="3"/>
      <c r="S1154" s="309">
        <f t="shared" ca="1" si="473"/>
        <v>16.309999999999999</v>
      </c>
      <c r="T1154" s="309">
        <f t="shared" ca="1" si="474"/>
        <v>14.21</v>
      </c>
      <c r="U1154" s="310">
        <f t="shared" ca="1" si="466"/>
        <v>0.87142857142857155</v>
      </c>
      <c r="V1154" s="310" t="b">
        <f t="shared" ca="1" si="475"/>
        <v>0</v>
      </c>
      <c r="W1154" s="3" t="b">
        <f t="shared" ca="1" si="476"/>
        <v>0</v>
      </c>
      <c r="X1154" s="3" t="str">
        <f t="shared" ca="1" si="477"/>
        <v/>
      </c>
      <c r="Y1154" s="3" t="str">
        <f t="shared" ca="1" si="467"/>
        <v/>
      </c>
      <c r="Z1154" s="3" t="str">
        <f t="shared" ca="1" si="478"/>
        <v/>
      </c>
      <c r="AA1154" s="3" t="str">
        <f t="shared" ca="1" si="479"/>
        <v/>
      </c>
      <c r="AB1154" s="205">
        <f t="shared" ca="1" si="480"/>
        <v>7178</v>
      </c>
      <c r="AC1154" s="205">
        <f t="shared" ca="1" si="481"/>
        <v>111</v>
      </c>
      <c r="AD1154" s="205">
        <f t="shared" ca="1" si="468"/>
        <v>64.666666666666671</v>
      </c>
      <c r="AE1154" s="205">
        <f t="shared" ca="1" si="469"/>
        <v>14.666666666666671</v>
      </c>
      <c r="AF1154" s="205">
        <f t="shared" ca="1" si="482"/>
        <v>2.9333333333333345</v>
      </c>
      <c r="AG1154" s="205"/>
      <c r="AH1154" s="205"/>
      <c r="AI1154" s="205"/>
      <c r="AJ1154" s="205"/>
      <c r="AK1154" s="4"/>
      <c r="AL1154" s="4"/>
      <c r="AM1154" s="309">
        <f t="shared" ca="1" si="483"/>
        <v>16.309999999999999</v>
      </c>
      <c r="AN1154" s="309">
        <f t="shared" ca="1" si="484"/>
        <v>14.78</v>
      </c>
      <c r="AO1154" s="310">
        <f t="shared" ca="1" si="485"/>
        <v>0.82352941176470607</v>
      </c>
      <c r="AP1154" s="310" t="b">
        <f t="shared" ca="1" si="486"/>
        <v>0</v>
      </c>
      <c r="AQ1154" s="309">
        <f t="shared" ca="1" si="487"/>
        <v>0</v>
      </c>
      <c r="AR1154" s="205">
        <f t="shared" ca="1" si="470"/>
        <v>0</v>
      </c>
      <c r="AS1154" s="45" t="b">
        <f t="shared" ca="1" si="471"/>
        <v>0</v>
      </c>
      <c r="AT1154">
        <f t="shared" ca="1" si="472"/>
        <v>0</v>
      </c>
      <c r="AU1154" t="b">
        <f t="shared" ca="1" si="488"/>
        <v>0</v>
      </c>
      <c r="AV1154" t="b">
        <f t="shared" ca="1" si="489"/>
        <v>0</v>
      </c>
      <c r="AW1154" s="266" t="b">
        <f t="shared" ca="1" si="490"/>
        <v>0</v>
      </c>
      <c r="AX1154" s="266" t="b">
        <f t="shared" ca="1" si="491"/>
        <v>0</v>
      </c>
      <c r="AY1154" s="266" t="b">
        <f t="shared" ca="1" si="492"/>
        <v>0</v>
      </c>
    </row>
    <row r="1155" spans="1:51" x14ac:dyDescent="0.25">
      <c r="A1155">
        <v>1123</v>
      </c>
      <c r="B1155" s="163">
        <f ca="1">OFFSET(InputPriceData!B$15,CalculationsAndCharts!$A1155+$A$11,0,1,1)</f>
        <v>40386</v>
      </c>
      <c r="C1155" s="3">
        <f ca="1">OFFSET(InputPriceData!G$15,CalculationsAndCharts!$A1155+$A$11,IF($C$7,8,0),1,1)</f>
        <v>478300</v>
      </c>
      <c r="D1155" s="4">
        <f ca="1">OFFSET(InputPriceData!C$15,CalculationsAndCharts!$A1155+$A$11,IF($C$7,8,0),1,1)</f>
        <v>16.41</v>
      </c>
      <c r="E1155" s="4">
        <f ca="1">OFFSET(InputPriceData!D$15,CalculationsAndCharts!$A1155+$A$11,IF($C$7,8,0),1,1)</f>
        <v>16.43</v>
      </c>
      <c r="F1155" s="4">
        <f ca="1">OFFSET(InputPriceData!E$15,CalculationsAndCharts!$A1155+$A$11,IF($C$7,8,0),1,1)</f>
        <v>16.13</v>
      </c>
      <c r="G1155" s="4">
        <f ca="1">OFFSET(InputPriceData!F$15,CalculationsAndCharts!$A1155+$A$11,IF($C$7,8,0),1,1)</f>
        <v>16.2</v>
      </c>
      <c r="H1155" s="128"/>
      <c r="I1155" s="128"/>
      <c r="K1155" s="124"/>
      <c r="L1155" s="279"/>
      <c r="M1155" s="281"/>
      <c r="N1155" s="280"/>
      <c r="O1155" s="4"/>
      <c r="P1155" s="4"/>
      <c r="Q1155" s="3"/>
      <c r="S1155" s="309">
        <f t="shared" ca="1" si="473"/>
        <v>16.309999999999999</v>
      </c>
      <c r="T1155" s="309">
        <f t="shared" ca="1" si="474"/>
        <v>14.21</v>
      </c>
      <c r="U1155" s="310">
        <f t="shared" ca="1" si="466"/>
        <v>0.94761904761904781</v>
      </c>
      <c r="V1155" s="310" t="b">
        <f t="shared" ca="1" si="475"/>
        <v>0</v>
      </c>
      <c r="W1155" s="3" t="b">
        <f t="shared" ca="1" si="476"/>
        <v>0</v>
      </c>
      <c r="X1155" s="3" t="str">
        <f t="shared" ca="1" si="477"/>
        <v/>
      </c>
      <c r="Y1155" s="3" t="str">
        <f t="shared" ca="1" si="467"/>
        <v/>
      </c>
      <c r="Z1155" s="3" t="str">
        <f t="shared" ca="1" si="478"/>
        <v/>
      </c>
      <c r="AA1155" s="3" t="str">
        <f t="shared" ca="1" si="479"/>
        <v/>
      </c>
      <c r="AB1155" s="205">
        <f t="shared" ca="1" si="480"/>
        <v>7178</v>
      </c>
      <c r="AC1155" s="205">
        <f t="shared" ca="1" si="481"/>
        <v>111</v>
      </c>
      <c r="AD1155" s="205">
        <f t="shared" ca="1" si="468"/>
        <v>64.666666666666671</v>
      </c>
      <c r="AE1155" s="205">
        <f t="shared" ca="1" si="469"/>
        <v>14.666666666666671</v>
      </c>
      <c r="AF1155" s="205">
        <f t="shared" ca="1" si="482"/>
        <v>2.9333333333333345</v>
      </c>
      <c r="AG1155" s="205"/>
      <c r="AH1155" s="205"/>
      <c r="AI1155" s="205"/>
      <c r="AJ1155" s="205"/>
      <c r="AK1155" s="4"/>
      <c r="AL1155" s="4"/>
      <c r="AM1155" s="309">
        <f t="shared" ca="1" si="483"/>
        <v>16.309999999999999</v>
      </c>
      <c r="AN1155" s="309">
        <f t="shared" ca="1" si="484"/>
        <v>14.21</v>
      </c>
      <c r="AO1155" s="310">
        <f t="shared" ca="1" si="485"/>
        <v>0.94761904761904781</v>
      </c>
      <c r="AP1155" s="310" t="b">
        <f t="shared" ca="1" si="486"/>
        <v>0</v>
      </c>
      <c r="AQ1155" s="309">
        <f t="shared" ca="1" si="487"/>
        <v>0</v>
      </c>
      <c r="AR1155" s="205">
        <f t="shared" ca="1" si="470"/>
        <v>0</v>
      </c>
      <c r="AS1155" s="45" t="b">
        <f t="shared" ca="1" si="471"/>
        <v>0</v>
      </c>
      <c r="AT1155">
        <f t="shared" ca="1" si="472"/>
        <v>0</v>
      </c>
      <c r="AU1155" t="b">
        <f t="shared" ca="1" si="488"/>
        <v>0</v>
      </c>
      <c r="AV1155" t="b">
        <f t="shared" ca="1" si="489"/>
        <v>0</v>
      </c>
      <c r="AW1155" s="266" t="b">
        <f t="shared" ca="1" si="490"/>
        <v>0</v>
      </c>
      <c r="AX1155" s="266" t="b">
        <f t="shared" ca="1" si="491"/>
        <v>0</v>
      </c>
      <c r="AY1155" s="266" t="b">
        <f t="shared" ca="1" si="492"/>
        <v>0</v>
      </c>
    </row>
    <row r="1156" spans="1:51" x14ac:dyDescent="0.25">
      <c r="A1156">
        <v>1124</v>
      </c>
      <c r="B1156" s="163">
        <f ca="1">OFFSET(InputPriceData!B$15,CalculationsAndCharts!$A1156+$A$11,0,1,1)</f>
        <v>40385</v>
      </c>
      <c r="C1156" s="3">
        <f ca="1">OFFSET(InputPriceData!G$15,CalculationsAndCharts!$A1156+$A$11,IF($C$7,8,0),1,1)</f>
        <v>580400</v>
      </c>
      <c r="D1156" s="4">
        <f ca="1">OFFSET(InputPriceData!C$15,CalculationsAndCharts!$A1156+$A$11,IF($C$7,8,0),1,1)</f>
        <v>16.149999999999999</v>
      </c>
      <c r="E1156" s="4">
        <f ca="1">OFFSET(InputPriceData!D$15,CalculationsAndCharts!$A1156+$A$11,IF($C$7,8,0),1,1)</f>
        <v>16.399999999999999</v>
      </c>
      <c r="F1156" s="4">
        <f ca="1">OFFSET(InputPriceData!E$15,CalculationsAndCharts!$A1156+$A$11,IF($C$7,8,0),1,1)</f>
        <v>16.09</v>
      </c>
      <c r="G1156" s="4">
        <f ca="1">OFFSET(InputPriceData!F$15,CalculationsAndCharts!$A1156+$A$11,IF($C$7,8,0),1,1)</f>
        <v>16.309999999999999</v>
      </c>
      <c r="H1156" s="128"/>
      <c r="I1156" s="128"/>
      <c r="K1156" s="124"/>
      <c r="L1156" s="279"/>
      <c r="M1156" s="281"/>
      <c r="N1156" s="280"/>
      <c r="O1156" s="4"/>
      <c r="P1156" s="4"/>
      <c r="Q1156" s="3"/>
      <c r="S1156" s="309">
        <f t="shared" ca="1" si="473"/>
        <v>16.309999999999999</v>
      </c>
      <c r="T1156" s="309">
        <f t="shared" ca="1" si="474"/>
        <v>14.21</v>
      </c>
      <c r="U1156" s="310">
        <f t="shared" ca="1" si="466"/>
        <v>1</v>
      </c>
      <c r="V1156" s="310" t="b">
        <f t="shared" ca="1" si="475"/>
        <v>0</v>
      </c>
      <c r="W1156" s="3" t="b">
        <f t="shared" ca="1" si="476"/>
        <v>0</v>
      </c>
      <c r="X1156" s="3" t="str">
        <f t="shared" ca="1" si="477"/>
        <v/>
      </c>
      <c r="Y1156" s="3" t="str">
        <f t="shared" ca="1" si="467"/>
        <v/>
      </c>
      <c r="Z1156" s="3" t="str">
        <f t="shared" ca="1" si="478"/>
        <v/>
      </c>
      <c r="AA1156" s="3" t="str">
        <f t="shared" ca="1" si="479"/>
        <v/>
      </c>
      <c r="AB1156" s="205">
        <f t="shared" ca="1" si="480"/>
        <v>7178</v>
      </c>
      <c r="AC1156" s="205">
        <f t="shared" ca="1" si="481"/>
        <v>111</v>
      </c>
      <c r="AD1156" s="205">
        <f t="shared" ca="1" si="468"/>
        <v>64.666666666666671</v>
      </c>
      <c r="AE1156" s="205">
        <f t="shared" ca="1" si="469"/>
        <v>14.666666666666671</v>
      </c>
      <c r="AF1156" s="205">
        <f t="shared" ca="1" si="482"/>
        <v>2.9333333333333345</v>
      </c>
      <c r="AG1156" s="205"/>
      <c r="AH1156" s="205"/>
      <c r="AI1156" s="205"/>
      <c r="AJ1156" s="205"/>
      <c r="AK1156" s="4"/>
      <c r="AL1156" s="4"/>
      <c r="AM1156" s="309">
        <f t="shared" ca="1" si="483"/>
        <v>16.309999999999999</v>
      </c>
      <c r="AN1156" s="309">
        <f t="shared" ca="1" si="484"/>
        <v>14.21</v>
      </c>
      <c r="AO1156" s="310">
        <f t="shared" ca="1" si="485"/>
        <v>1</v>
      </c>
      <c r="AP1156" s="310" t="b">
        <f t="shared" ca="1" si="486"/>
        <v>0</v>
      </c>
      <c r="AQ1156" s="309">
        <f t="shared" ca="1" si="487"/>
        <v>0</v>
      </c>
      <c r="AR1156" s="205">
        <f t="shared" ca="1" si="470"/>
        <v>0</v>
      </c>
      <c r="AS1156" s="45" t="b">
        <f t="shared" ca="1" si="471"/>
        <v>0</v>
      </c>
      <c r="AT1156">
        <f t="shared" ca="1" si="472"/>
        <v>0</v>
      </c>
      <c r="AU1156" t="b">
        <f t="shared" ca="1" si="488"/>
        <v>0</v>
      </c>
      <c r="AV1156" t="b">
        <f t="shared" ca="1" si="489"/>
        <v>0</v>
      </c>
      <c r="AW1156" s="266" t="b">
        <f t="shared" ca="1" si="490"/>
        <v>0</v>
      </c>
      <c r="AX1156" s="266" t="b">
        <f t="shared" ca="1" si="491"/>
        <v>0</v>
      </c>
      <c r="AY1156" s="266" t="b">
        <f t="shared" ca="1" si="492"/>
        <v>0</v>
      </c>
    </row>
    <row r="1157" spans="1:51" x14ac:dyDescent="0.25">
      <c r="A1157">
        <v>1125</v>
      </c>
      <c r="B1157" s="163">
        <f ca="1">OFFSET(InputPriceData!B$15,CalculationsAndCharts!$A1157+$A$11,0,1,1)</f>
        <v>40382</v>
      </c>
      <c r="C1157" s="3">
        <f ca="1">OFFSET(InputPriceData!G$15,CalculationsAndCharts!$A1157+$A$11,IF($C$7,8,0),1,1)</f>
        <v>607800</v>
      </c>
      <c r="D1157" s="4">
        <f ca="1">OFFSET(InputPriceData!C$15,CalculationsAndCharts!$A1157+$A$11,IF($C$7,8,0),1,1)</f>
        <v>15.76</v>
      </c>
      <c r="E1157" s="4">
        <f ca="1">OFFSET(InputPriceData!D$15,CalculationsAndCharts!$A1157+$A$11,IF($C$7,8,0),1,1)</f>
        <v>16.190000000000001</v>
      </c>
      <c r="F1157" s="4">
        <f ca="1">OFFSET(InputPriceData!E$15,CalculationsAndCharts!$A1157+$A$11,IF($C$7,8,0),1,1)</f>
        <v>15.75</v>
      </c>
      <c r="G1157" s="4">
        <f ca="1">OFFSET(InputPriceData!F$15,CalculationsAndCharts!$A1157+$A$11,IF($C$7,8,0),1,1)</f>
        <v>16.09</v>
      </c>
      <c r="H1157" s="128"/>
      <c r="I1157" s="128"/>
      <c r="K1157" s="124"/>
      <c r="L1157" s="279"/>
      <c r="M1157" s="281"/>
      <c r="N1157" s="280"/>
      <c r="O1157" s="4"/>
      <c r="P1157" s="4"/>
      <c r="Q1157" s="3"/>
      <c r="S1157" s="309">
        <f t="shared" ca="1" si="473"/>
        <v>16.09</v>
      </c>
      <c r="T1157" s="309">
        <f t="shared" ca="1" si="474"/>
        <v>14.21</v>
      </c>
      <c r="U1157" s="310">
        <f t="shared" ca="1" si="466"/>
        <v>1</v>
      </c>
      <c r="V1157" s="310" t="b">
        <f t="shared" ca="1" si="475"/>
        <v>0</v>
      </c>
      <c r="W1157" s="3" t="b">
        <f t="shared" ca="1" si="476"/>
        <v>1</v>
      </c>
      <c r="X1157" s="3">
        <f t="shared" ca="1" si="477"/>
        <v>14.53</v>
      </c>
      <c r="Y1157" s="3">
        <f t="shared" ca="1" si="467"/>
        <v>10.736407432897458</v>
      </c>
      <c r="Z1157" s="3">
        <f t="shared" ca="1" si="478"/>
        <v>10</v>
      </c>
      <c r="AA1157" s="3">
        <f t="shared" ca="1" si="479"/>
        <v>100</v>
      </c>
      <c r="AB1157" s="205">
        <f t="shared" ca="1" si="480"/>
        <v>7178</v>
      </c>
      <c r="AC1157" s="205">
        <f t="shared" ca="1" si="481"/>
        <v>111</v>
      </c>
      <c r="AD1157" s="205">
        <f t="shared" ca="1" si="468"/>
        <v>64.666666666666671</v>
      </c>
      <c r="AE1157" s="205">
        <f t="shared" ca="1" si="469"/>
        <v>14.666666666666671</v>
      </c>
      <c r="AF1157" s="205">
        <f t="shared" ca="1" si="482"/>
        <v>2.9333333333333345</v>
      </c>
      <c r="AG1157" s="205"/>
      <c r="AH1157" s="205"/>
      <c r="AI1157" s="205"/>
      <c r="AJ1157" s="205"/>
      <c r="AK1157" s="4"/>
      <c r="AL1157" s="4"/>
      <c r="AM1157" s="309">
        <f t="shared" ca="1" si="483"/>
        <v>16.09</v>
      </c>
      <c r="AN1157" s="309">
        <f t="shared" ca="1" si="484"/>
        <v>14.21</v>
      </c>
      <c r="AO1157" s="310">
        <f t="shared" ca="1" si="485"/>
        <v>1</v>
      </c>
      <c r="AP1157" s="310" t="b">
        <f t="shared" ca="1" si="486"/>
        <v>0</v>
      </c>
      <c r="AQ1157" s="309">
        <f t="shared" ca="1" si="487"/>
        <v>0</v>
      </c>
      <c r="AR1157" s="205">
        <f t="shared" ca="1" si="470"/>
        <v>0</v>
      </c>
      <c r="AS1157" s="45" t="b">
        <f t="shared" ca="1" si="471"/>
        <v>0</v>
      </c>
      <c r="AT1157">
        <f t="shared" ca="1" si="472"/>
        <v>0</v>
      </c>
      <c r="AU1157" t="b">
        <f t="shared" ca="1" si="488"/>
        <v>0</v>
      </c>
      <c r="AV1157" t="b">
        <f t="shared" ca="1" si="489"/>
        <v>0</v>
      </c>
      <c r="AW1157" s="266" t="b">
        <f t="shared" ca="1" si="490"/>
        <v>0</v>
      </c>
      <c r="AX1157" s="266" t="b">
        <f t="shared" ca="1" si="491"/>
        <v>0</v>
      </c>
      <c r="AY1157" s="266" t="b">
        <f t="shared" ca="1" si="492"/>
        <v>0</v>
      </c>
    </row>
    <row r="1158" spans="1:51" x14ac:dyDescent="0.25">
      <c r="A1158">
        <v>1126</v>
      </c>
      <c r="B1158" s="163">
        <f ca="1">OFFSET(InputPriceData!B$15,CalculationsAndCharts!$A1158+$A$11,0,1,1)</f>
        <v>40381</v>
      </c>
      <c r="C1158" s="3">
        <f ca="1">OFFSET(InputPriceData!G$15,CalculationsAndCharts!$A1158+$A$11,IF($C$7,8,0),1,1)</f>
        <v>632700</v>
      </c>
      <c r="D1158" s="4">
        <f ca="1">OFFSET(InputPriceData!C$15,CalculationsAndCharts!$A1158+$A$11,IF($C$7,8,0),1,1)</f>
        <v>15.69</v>
      </c>
      <c r="E1158" s="4">
        <f ca="1">OFFSET(InputPriceData!D$15,CalculationsAndCharts!$A1158+$A$11,IF($C$7,8,0),1,1)</f>
        <v>15.99</v>
      </c>
      <c r="F1158" s="4">
        <f ca="1">OFFSET(InputPriceData!E$15,CalculationsAndCharts!$A1158+$A$11,IF($C$7,8,0),1,1)</f>
        <v>15.66</v>
      </c>
      <c r="G1158" s="4">
        <f ca="1">OFFSET(InputPriceData!F$15,CalculationsAndCharts!$A1158+$A$11,IF($C$7,8,0),1,1)</f>
        <v>15.86</v>
      </c>
      <c r="H1158" s="128"/>
      <c r="I1158" s="128"/>
      <c r="K1158" s="124"/>
      <c r="L1158" s="279"/>
      <c r="M1158" s="281"/>
      <c r="N1158" s="280"/>
      <c r="O1158" s="4"/>
      <c r="P1158" s="4"/>
      <c r="Q1158" s="3"/>
      <c r="S1158" s="309">
        <f t="shared" ca="1" si="473"/>
        <v>15.86</v>
      </c>
      <c r="T1158" s="309">
        <f t="shared" ca="1" si="474"/>
        <v>14.21</v>
      </c>
      <c r="U1158" s="310">
        <f t="shared" ca="1" si="466"/>
        <v>1</v>
      </c>
      <c r="V1158" s="310" t="b">
        <f t="shared" ca="1" si="475"/>
        <v>0</v>
      </c>
      <c r="W1158" s="3" t="b">
        <f t="shared" ca="1" si="476"/>
        <v>0</v>
      </c>
      <c r="X1158" s="3" t="str">
        <f t="shared" ca="1" si="477"/>
        <v/>
      </c>
      <c r="Y1158" s="3" t="str">
        <f t="shared" ca="1" si="467"/>
        <v/>
      </c>
      <c r="Z1158" s="3" t="str">
        <f t="shared" ca="1" si="478"/>
        <v/>
      </c>
      <c r="AA1158" s="3" t="str">
        <f t="shared" ca="1" si="479"/>
        <v/>
      </c>
      <c r="AB1158" s="205">
        <f t="shared" ca="1" si="480"/>
        <v>7078</v>
      </c>
      <c r="AC1158" s="205">
        <f t="shared" ca="1" si="481"/>
        <v>110</v>
      </c>
      <c r="AD1158" s="205">
        <f t="shared" ca="1" si="468"/>
        <v>64.345454545454544</v>
      </c>
      <c r="AE1158" s="205">
        <f t="shared" ca="1" si="469"/>
        <v>14.345454545454544</v>
      </c>
      <c r="AF1158" s="205">
        <f t="shared" ca="1" si="482"/>
        <v>2.8690909090909091</v>
      </c>
      <c r="AG1158" s="205"/>
      <c r="AH1158" s="205"/>
      <c r="AI1158" s="205"/>
      <c r="AJ1158" s="205"/>
      <c r="AK1158" s="4"/>
      <c r="AL1158" s="4"/>
      <c r="AM1158" s="309">
        <f t="shared" ca="1" si="483"/>
        <v>15.86</v>
      </c>
      <c r="AN1158" s="309">
        <f t="shared" ca="1" si="484"/>
        <v>14.21</v>
      </c>
      <c r="AO1158" s="310">
        <f t="shared" ca="1" si="485"/>
        <v>1</v>
      </c>
      <c r="AP1158" s="310" t="b">
        <f t="shared" ca="1" si="486"/>
        <v>0</v>
      </c>
      <c r="AQ1158" s="309">
        <f t="shared" ca="1" si="487"/>
        <v>0</v>
      </c>
      <c r="AR1158" s="205">
        <f t="shared" ca="1" si="470"/>
        <v>0</v>
      </c>
      <c r="AS1158" s="45" t="b">
        <f t="shared" ca="1" si="471"/>
        <v>0</v>
      </c>
      <c r="AT1158">
        <f t="shared" ca="1" si="472"/>
        <v>0</v>
      </c>
      <c r="AU1158" t="b">
        <f t="shared" ca="1" si="488"/>
        <v>0</v>
      </c>
      <c r="AV1158" t="b">
        <f t="shared" ca="1" si="489"/>
        <v>0</v>
      </c>
      <c r="AW1158" s="266" t="b">
        <f t="shared" ca="1" si="490"/>
        <v>0</v>
      </c>
      <c r="AX1158" s="266" t="b">
        <f t="shared" ca="1" si="491"/>
        <v>0</v>
      </c>
      <c r="AY1158" s="266" t="b">
        <f t="shared" ca="1" si="492"/>
        <v>0</v>
      </c>
    </row>
    <row r="1159" spans="1:51" x14ac:dyDescent="0.25">
      <c r="A1159">
        <v>1127</v>
      </c>
      <c r="B1159" s="163">
        <f ca="1">OFFSET(InputPriceData!B$15,CalculationsAndCharts!$A1159+$A$11,0,1,1)</f>
        <v>40380</v>
      </c>
      <c r="C1159" s="3">
        <f ca="1">OFFSET(InputPriceData!G$15,CalculationsAndCharts!$A1159+$A$11,IF($C$7,8,0),1,1)</f>
        <v>1340600</v>
      </c>
      <c r="D1159" s="4">
        <f ca="1">OFFSET(InputPriceData!C$15,CalculationsAndCharts!$A1159+$A$11,IF($C$7,8,0),1,1)</f>
        <v>15.83</v>
      </c>
      <c r="E1159" s="4">
        <f ca="1">OFFSET(InputPriceData!D$15,CalculationsAndCharts!$A1159+$A$11,IF($C$7,8,0),1,1)</f>
        <v>15.95</v>
      </c>
      <c r="F1159" s="4">
        <f ca="1">OFFSET(InputPriceData!E$15,CalculationsAndCharts!$A1159+$A$11,IF($C$7,8,0),1,1)</f>
        <v>15.37</v>
      </c>
      <c r="G1159" s="4">
        <f ca="1">OFFSET(InputPriceData!F$15,CalculationsAndCharts!$A1159+$A$11,IF($C$7,8,0),1,1)</f>
        <v>15.46</v>
      </c>
      <c r="H1159" s="128"/>
      <c r="I1159" s="128"/>
      <c r="K1159" s="124"/>
      <c r="L1159" s="279"/>
      <c r="M1159" s="281"/>
      <c r="N1159" s="280"/>
      <c r="O1159" s="4"/>
      <c r="P1159" s="4"/>
      <c r="Q1159" s="3"/>
      <c r="S1159" s="309">
        <f t="shared" ca="1" si="473"/>
        <v>15.65</v>
      </c>
      <c r="T1159" s="309">
        <f t="shared" ca="1" si="474"/>
        <v>14.21</v>
      </c>
      <c r="U1159" s="310">
        <f t="shared" ca="1" si="466"/>
        <v>0.8680555555555558</v>
      </c>
      <c r="V1159" s="310" t="b">
        <f t="shared" ca="1" si="475"/>
        <v>0</v>
      </c>
      <c r="W1159" s="3" t="b">
        <f t="shared" ca="1" si="476"/>
        <v>0</v>
      </c>
      <c r="X1159" s="3" t="str">
        <f t="shared" ca="1" si="477"/>
        <v/>
      </c>
      <c r="Y1159" s="3" t="str">
        <f t="shared" ca="1" si="467"/>
        <v/>
      </c>
      <c r="Z1159" s="3" t="str">
        <f t="shared" ca="1" si="478"/>
        <v/>
      </c>
      <c r="AA1159" s="3" t="str">
        <f t="shared" ca="1" si="479"/>
        <v/>
      </c>
      <c r="AB1159" s="205">
        <f t="shared" ca="1" si="480"/>
        <v>7078</v>
      </c>
      <c r="AC1159" s="205">
        <f t="shared" ca="1" si="481"/>
        <v>110</v>
      </c>
      <c r="AD1159" s="205">
        <f t="shared" ca="1" si="468"/>
        <v>64.345454545454544</v>
      </c>
      <c r="AE1159" s="205">
        <f t="shared" ca="1" si="469"/>
        <v>14.345454545454544</v>
      </c>
      <c r="AF1159" s="205">
        <f t="shared" ca="1" si="482"/>
        <v>2.8690909090909091</v>
      </c>
      <c r="AG1159" s="205"/>
      <c r="AH1159" s="205"/>
      <c r="AI1159" s="205"/>
      <c r="AJ1159" s="205"/>
      <c r="AK1159" s="4"/>
      <c r="AL1159" s="4"/>
      <c r="AM1159" s="309">
        <f t="shared" ca="1" si="483"/>
        <v>15.65</v>
      </c>
      <c r="AN1159" s="309">
        <f t="shared" ca="1" si="484"/>
        <v>14.21</v>
      </c>
      <c r="AO1159" s="310">
        <f t="shared" ca="1" si="485"/>
        <v>0.8680555555555558</v>
      </c>
      <c r="AP1159" s="310" t="b">
        <f t="shared" ca="1" si="486"/>
        <v>0</v>
      </c>
      <c r="AQ1159" s="309">
        <f t="shared" ca="1" si="487"/>
        <v>0</v>
      </c>
      <c r="AR1159" s="205">
        <f t="shared" ca="1" si="470"/>
        <v>0</v>
      </c>
      <c r="AS1159" s="45" t="b">
        <f t="shared" ca="1" si="471"/>
        <v>0</v>
      </c>
      <c r="AT1159">
        <f t="shared" ca="1" si="472"/>
        <v>0</v>
      </c>
      <c r="AU1159" t="b">
        <f t="shared" ca="1" si="488"/>
        <v>0</v>
      </c>
      <c r="AV1159" t="b">
        <f t="shared" ca="1" si="489"/>
        <v>0</v>
      </c>
      <c r="AW1159" s="266" t="b">
        <f t="shared" ca="1" si="490"/>
        <v>0</v>
      </c>
      <c r="AX1159" s="266" t="b">
        <f t="shared" ca="1" si="491"/>
        <v>0</v>
      </c>
      <c r="AY1159" s="266" t="b">
        <f t="shared" ca="1" si="492"/>
        <v>0</v>
      </c>
    </row>
    <row r="1160" spans="1:51" x14ac:dyDescent="0.25">
      <c r="A1160">
        <v>1128</v>
      </c>
      <c r="B1160" s="163">
        <f ca="1">OFFSET(InputPriceData!B$15,CalculationsAndCharts!$A1160+$A$11,0,1,1)</f>
        <v>40379</v>
      </c>
      <c r="C1160" s="3">
        <f ca="1">OFFSET(InputPriceData!G$15,CalculationsAndCharts!$A1160+$A$11,IF($C$7,8,0),1,1)</f>
        <v>1073400</v>
      </c>
      <c r="D1160" s="4">
        <f ca="1">OFFSET(InputPriceData!C$15,CalculationsAndCharts!$A1160+$A$11,IF($C$7,8,0),1,1)</f>
        <v>15.08</v>
      </c>
      <c r="E1160" s="4">
        <f ca="1">OFFSET(InputPriceData!D$15,CalculationsAndCharts!$A1160+$A$11,IF($C$7,8,0),1,1)</f>
        <v>15.74</v>
      </c>
      <c r="F1160" s="4">
        <f ca="1">OFFSET(InputPriceData!E$15,CalculationsAndCharts!$A1160+$A$11,IF($C$7,8,0),1,1)</f>
        <v>15.05</v>
      </c>
      <c r="G1160" s="4">
        <f ca="1">OFFSET(InputPriceData!F$15,CalculationsAndCharts!$A1160+$A$11,IF($C$7,8,0),1,1)</f>
        <v>15.65</v>
      </c>
      <c r="H1160" s="128"/>
      <c r="I1160" s="128"/>
      <c r="K1160" s="124"/>
      <c r="L1160" s="279"/>
      <c r="M1160" s="281"/>
      <c r="N1160" s="280"/>
      <c r="O1160" s="4"/>
      <c r="P1160" s="4"/>
      <c r="Q1160" s="3"/>
      <c r="S1160" s="309">
        <f t="shared" ca="1" si="473"/>
        <v>15.65</v>
      </c>
      <c r="T1160" s="309">
        <f t="shared" ca="1" si="474"/>
        <v>14.21</v>
      </c>
      <c r="U1160" s="310">
        <f t="shared" ca="1" si="466"/>
        <v>1</v>
      </c>
      <c r="V1160" s="310" t="b">
        <f t="shared" ca="1" si="475"/>
        <v>0</v>
      </c>
      <c r="W1160" s="3" t="b">
        <f t="shared" ca="1" si="476"/>
        <v>0</v>
      </c>
      <c r="X1160" s="3" t="str">
        <f t="shared" ca="1" si="477"/>
        <v/>
      </c>
      <c r="Y1160" s="3" t="str">
        <f t="shared" ca="1" si="467"/>
        <v/>
      </c>
      <c r="Z1160" s="3" t="str">
        <f t="shared" ca="1" si="478"/>
        <v/>
      </c>
      <c r="AA1160" s="3" t="str">
        <f t="shared" ca="1" si="479"/>
        <v/>
      </c>
      <c r="AB1160" s="205">
        <f t="shared" ca="1" si="480"/>
        <v>7078</v>
      </c>
      <c r="AC1160" s="205">
        <f t="shared" ca="1" si="481"/>
        <v>110</v>
      </c>
      <c r="AD1160" s="205">
        <f t="shared" ca="1" si="468"/>
        <v>64.345454545454544</v>
      </c>
      <c r="AE1160" s="205">
        <f t="shared" ca="1" si="469"/>
        <v>14.345454545454544</v>
      </c>
      <c r="AF1160" s="205">
        <f t="shared" ca="1" si="482"/>
        <v>2.8690909090909091</v>
      </c>
      <c r="AG1160" s="205"/>
      <c r="AH1160" s="205"/>
      <c r="AI1160" s="205"/>
      <c r="AJ1160" s="205"/>
      <c r="AK1160" s="4"/>
      <c r="AL1160" s="4"/>
      <c r="AM1160" s="309">
        <f t="shared" ca="1" si="483"/>
        <v>15.65</v>
      </c>
      <c r="AN1160" s="309">
        <f t="shared" ca="1" si="484"/>
        <v>14.21</v>
      </c>
      <c r="AO1160" s="310">
        <f t="shared" ca="1" si="485"/>
        <v>1</v>
      </c>
      <c r="AP1160" s="310" t="b">
        <f t="shared" ca="1" si="486"/>
        <v>0</v>
      </c>
      <c r="AQ1160" s="309">
        <f t="shared" ca="1" si="487"/>
        <v>0</v>
      </c>
      <c r="AR1160" s="205">
        <f t="shared" ca="1" si="470"/>
        <v>0</v>
      </c>
      <c r="AS1160" s="45" t="b">
        <f t="shared" ca="1" si="471"/>
        <v>0</v>
      </c>
      <c r="AT1160">
        <f t="shared" ca="1" si="472"/>
        <v>0</v>
      </c>
      <c r="AU1160" t="b">
        <f t="shared" ca="1" si="488"/>
        <v>0</v>
      </c>
      <c r="AV1160" t="b">
        <f t="shared" ca="1" si="489"/>
        <v>0</v>
      </c>
      <c r="AW1160" s="266" t="b">
        <f t="shared" ca="1" si="490"/>
        <v>0</v>
      </c>
      <c r="AX1160" s="266" t="b">
        <f t="shared" ca="1" si="491"/>
        <v>0</v>
      </c>
      <c r="AY1160" s="266" t="b">
        <f t="shared" ca="1" si="492"/>
        <v>0</v>
      </c>
    </row>
    <row r="1161" spans="1:51" x14ac:dyDescent="0.25">
      <c r="A1161">
        <v>1129</v>
      </c>
      <c r="B1161" s="163">
        <f ca="1">OFFSET(InputPriceData!B$15,CalculationsAndCharts!$A1161+$A$11,0,1,1)</f>
        <v>40378</v>
      </c>
      <c r="C1161" s="3">
        <f ca="1">OFFSET(InputPriceData!G$15,CalculationsAndCharts!$A1161+$A$11,IF($C$7,8,0),1,1)</f>
        <v>1040700</v>
      </c>
      <c r="D1161" s="4">
        <f ca="1">OFFSET(InputPriceData!C$15,CalculationsAndCharts!$A1161+$A$11,IF($C$7,8,0),1,1)</f>
        <v>15</v>
      </c>
      <c r="E1161" s="4">
        <f ca="1">OFFSET(InputPriceData!D$15,CalculationsAndCharts!$A1161+$A$11,IF($C$7,8,0),1,1)</f>
        <v>15.25</v>
      </c>
      <c r="F1161" s="4">
        <f ca="1">OFFSET(InputPriceData!E$15,CalculationsAndCharts!$A1161+$A$11,IF($C$7,8,0),1,1)</f>
        <v>14.81</v>
      </c>
      <c r="G1161" s="4">
        <f ca="1">OFFSET(InputPriceData!F$15,CalculationsAndCharts!$A1161+$A$11,IF($C$7,8,0),1,1)</f>
        <v>15.14</v>
      </c>
      <c r="H1161" s="128"/>
      <c r="I1161" s="128"/>
      <c r="K1161" s="124"/>
      <c r="L1161" s="279"/>
      <c r="M1161" s="281"/>
      <c r="N1161" s="280"/>
      <c r="O1161" s="4"/>
      <c r="P1161" s="4"/>
      <c r="Q1161" s="3"/>
      <c r="S1161" s="309">
        <f t="shared" ca="1" si="473"/>
        <v>15.41</v>
      </c>
      <c r="T1161" s="309">
        <f t="shared" ca="1" si="474"/>
        <v>14.21</v>
      </c>
      <c r="U1161" s="310">
        <f t="shared" ca="1" si="466"/>
        <v>0.77500000000000024</v>
      </c>
      <c r="V1161" s="310" t="b">
        <f t="shared" ca="1" si="475"/>
        <v>0</v>
      </c>
      <c r="W1161" s="3" t="b">
        <f t="shared" ca="1" si="476"/>
        <v>0</v>
      </c>
      <c r="X1161" s="3" t="str">
        <f t="shared" ca="1" si="477"/>
        <v/>
      </c>
      <c r="Y1161" s="3" t="str">
        <f t="shared" ca="1" si="467"/>
        <v/>
      </c>
      <c r="Z1161" s="3" t="str">
        <f t="shared" ca="1" si="478"/>
        <v/>
      </c>
      <c r="AA1161" s="3" t="str">
        <f t="shared" ca="1" si="479"/>
        <v/>
      </c>
      <c r="AB1161" s="205">
        <f t="shared" ca="1" si="480"/>
        <v>7078</v>
      </c>
      <c r="AC1161" s="205">
        <f t="shared" ca="1" si="481"/>
        <v>110</v>
      </c>
      <c r="AD1161" s="205">
        <f t="shared" ca="1" si="468"/>
        <v>64.345454545454544</v>
      </c>
      <c r="AE1161" s="205">
        <f t="shared" ca="1" si="469"/>
        <v>14.345454545454544</v>
      </c>
      <c r="AF1161" s="205">
        <f t="shared" ca="1" si="482"/>
        <v>2.8690909090909091</v>
      </c>
      <c r="AG1161" s="205"/>
      <c r="AH1161" s="205"/>
      <c r="AI1161" s="205"/>
      <c r="AJ1161" s="205"/>
      <c r="AK1161" s="4"/>
      <c r="AL1161" s="4"/>
      <c r="AM1161" s="309">
        <f t="shared" ca="1" si="483"/>
        <v>15.41</v>
      </c>
      <c r="AN1161" s="309">
        <f t="shared" ca="1" si="484"/>
        <v>14.21</v>
      </c>
      <c r="AO1161" s="310">
        <f t="shared" ca="1" si="485"/>
        <v>0.77500000000000024</v>
      </c>
      <c r="AP1161" s="310" t="b">
        <f t="shared" ca="1" si="486"/>
        <v>0</v>
      </c>
      <c r="AQ1161" s="309">
        <f t="shared" ca="1" si="487"/>
        <v>0</v>
      </c>
      <c r="AR1161" s="205">
        <f t="shared" ca="1" si="470"/>
        <v>0</v>
      </c>
      <c r="AS1161" s="45" t="b">
        <f t="shared" ca="1" si="471"/>
        <v>0</v>
      </c>
      <c r="AT1161">
        <f t="shared" ca="1" si="472"/>
        <v>0</v>
      </c>
      <c r="AU1161" t="b">
        <f t="shared" ca="1" si="488"/>
        <v>0</v>
      </c>
      <c r="AV1161" t="b">
        <f t="shared" ca="1" si="489"/>
        <v>0</v>
      </c>
      <c r="AW1161" s="266" t="b">
        <f t="shared" ca="1" si="490"/>
        <v>0</v>
      </c>
      <c r="AX1161" s="266" t="b">
        <f t="shared" ca="1" si="491"/>
        <v>0</v>
      </c>
      <c r="AY1161" s="266" t="b">
        <f t="shared" ca="1" si="492"/>
        <v>0</v>
      </c>
    </row>
    <row r="1162" spans="1:51" x14ac:dyDescent="0.25">
      <c r="A1162">
        <v>1130</v>
      </c>
      <c r="B1162" s="163">
        <f ca="1">OFFSET(InputPriceData!B$15,CalculationsAndCharts!$A1162+$A$11,0,1,1)</f>
        <v>40375</v>
      </c>
      <c r="C1162" s="3">
        <f ca="1">OFFSET(InputPriceData!G$15,CalculationsAndCharts!$A1162+$A$11,IF($C$7,8,0),1,1)</f>
        <v>597300</v>
      </c>
      <c r="D1162" s="4">
        <f ca="1">OFFSET(InputPriceData!C$15,CalculationsAndCharts!$A1162+$A$11,IF($C$7,8,0),1,1)</f>
        <v>15.08</v>
      </c>
      <c r="E1162" s="4">
        <f ca="1">OFFSET(InputPriceData!D$15,CalculationsAndCharts!$A1162+$A$11,IF($C$7,8,0),1,1)</f>
        <v>15.33</v>
      </c>
      <c r="F1162" s="4">
        <f ca="1">OFFSET(InputPriceData!E$15,CalculationsAndCharts!$A1162+$A$11,IF($C$7,8,0),1,1)</f>
        <v>14.96</v>
      </c>
      <c r="G1162" s="4">
        <f ca="1">OFFSET(InputPriceData!F$15,CalculationsAndCharts!$A1162+$A$11,IF($C$7,8,0),1,1)</f>
        <v>14.98</v>
      </c>
      <c r="H1162" s="128"/>
      <c r="I1162" s="128"/>
      <c r="K1162" s="124"/>
      <c r="L1162" s="279"/>
      <c r="M1162" s="281"/>
      <c r="N1162" s="280"/>
      <c r="O1162" s="4"/>
      <c r="P1162" s="4"/>
      <c r="Q1162" s="3"/>
      <c r="S1162" s="309">
        <f t="shared" ca="1" si="473"/>
        <v>15.41</v>
      </c>
      <c r="T1162" s="309">
        <f t="shared" ca="1" si="474"/>
        <v>14.21</v>
      </c>
      <c r="U1162" s="310">
        <f t="shared" ca="1" si="466"/>
        <v>0.64166666666666672</v>
      </c>
      <c r="V1162" s="310" t="b">
        <f t="shared" ca="1" si="475"/>
        <v>0</v>
      </c>
      <c r="W1162" s="3" t="b">
        <f t="shared" ca="1" si="476"/>
        <v>0</v>
      </c>
      <c r="X1162" s="3" t="str">
        <f t="shared" ca="1" si="477"/>
        <v/>
      </c>
      <c r="Y1162" s="3" t="str">
        <f t="shared" ca="1" si="467"/>
        <v/>
      </c>
      <c r="Z1162" s="3" t="str">
        <f t="shared" ca="1" si="478"/>
        <v/>
      </c>
      <c r="AA1162" s="3" t="str">
        <f t="shared" ca="1" si="479"/>
        <v/>
      </c>
      <c r="AB1162" s="205">
        <f t="shared" ca="1" si="480"/>
        <v>7078</v>
      </c>
      <c r="AC1162" s="205">
        <f t="shared" ca="1" si="481"/>
        <v>110</v>
      </c>
      <c r="AD1162" s="205">
        <f t="shared" ca="1" si="468"/>
        <v>64.345454545454544</v>
      </c>
      <c r="AE1162" s="205">
        <f t="shared" ca="1" si="469"/>
        <v>14.345454545454544</v>
      </c>
      <c r="AF1162" s="205">
        <f t="shared" ca="1" si="482"/>
        <v>2.8690909090909091</v>
      </c>
      <c r="AG1162" s="205"/>
      <c r="AH1162" s="205"/>
      <c r="AI1162" s="205"/>
      <c r="AJ1162" s="205"/>
      <c r="AK1162" s="4"/>
      <c r="AL1162" s="4"/>
      <c r="AM1162" s="309">
        <f t="shared" ca="1" si="483"/>
        <v>15.41</v>
      </c>
      <c r="AN1162" s="309">
        <f t="shared" ca="1" si="484"/>
        <v>14.21</v>
      </c>
      <c r="AO1162" s="310">
        <f t="shared" ca="1" si="485"/>
        <v>0.64166666666666672</v>
      </c>
      <c r="AP1162" s="310" t="b">
        <f t="shared" ca="1" si="486"/>
        <v>0</v>
      </c>
      <c r="AQ1162" s="309">
        <f t="shared" ca="1" si="487"/>
        <v>0</v>
      </c>
      <c r="AR1162" s="205">
        <f t="shared" ca="1" si="470"/>
        <v>0</v>
      </c>
      <c r="AS1162" s="45" t="b">
        <f t="shared" ca="1" si="471"/>
        <v>0</v>
      </c>
      <c r="AT1162">
        <f t="shared" ca="1" si="472"/>
        <v>0</v>
      </c>
      <c r="AU1162" t="b">
        <f t="shared" ca="1" si="488"/>
        <v>0</v>
      </c>
      <c r="AV1162" t="b">
        <f t="shared" ca="1" si="489"/>
        <v>0</v>
      </c>
      <c r="AW1162" s="266" t="b">
        <f t="shared" ca="1" si="490"/>
        <v>0</v>
      </c>
      <c r="AX1162" s="266" t="b">
        <f t="shared" ca="1" si="491"/>
        <v>0</v>
      </c>
      <c r="AY1162" s="266" t="b">
        <f t="shared" ca="1" si="492"/>
        <v>0</v>
      </c>
    </row>
    <row r="1163" spans="1:51" x14ac:dyDescent="0.25">
      <c r="A1163">
        <v>1131</v>
      </c>
      <c r="B1163" s="163">
        <f ca="1">OFFSET(InputPriceData!B$15,CalculationsAndCharts!$A1163+$A$11,0,1,1)</f>
        <v>40374</v>
      </c>
      <c r="C1163" s="3">
        <f ca="1">OFFSET(InputPriceData!G$15,CalculationsAndCharts!$A1163+$A$11,IF($C$7,8,0),1,1)</f>
        <v>568000</v>
      </c>
      <c r="D1163" s="4">
        <f ca="1">OFFSET(InputPriceData!C$15,CalculationsAndCharts!$A1163+$A$11,IF($C$7,8,0),1,1)</f>
        <v>15.43</v>
      </c>
      <c r="E1163" s="4">
        <f ca="1">OFFSET(InputPriceData!D$15,CalculationsAndCharts!$A1163+$A$11,IF($C$7,8,0),1,1)</f>
        <v>15.47</v>
      </c>
      <c r="F1163" s="4">
        <f ca="1">OFFSET(InputPriceData!E$15,CalculationsAndCharts!$A1163+$A$11,IF($C$7,8,0),1,1)</f>
        <v>15.03</v>
      </c>
      <c r="G1163" s="4">
        <f ca="1">OFFSET(InputPriceData!F$15,CalculationsAndCharts!$A1163+$A$11,IF($C$7,8,0),1,1)</f>
        <v>15.19</v>
      </c>
      <c r="H1163" s="128"/>
      <c r="I1163" s="128"/>
      <c r="K1163" s="124"/>
      <c r="L1163" s="279"/>
      <c r="M1163" s="281"/>
      <c r="N1163" s="280"/>
      <c r="O1163" s="4"/>
      <c r="P1163" s="4"/>
      <c r="Q1163" s="3"/>
      <c r="S1163" s="309">
        <f t="shared" ca="1" si="473"/>
        <v>15.41</v>
      </c>
      <c r="T1163" s="309">
        <f t="shared" ca="1" si="474"/>
        <v>14.21</v>
      </c>
      <c r="U1163" s="310">
        <f t="shared" ca="1" si="466"/>
        <v>0.81666666666666599</v>
      </c>
      <c r="V1163" s="310" t="b">
        <f t="shared" ca="1" si="475"/>
        <v>0</v>
      </c>
      <c r="W1163" s="3" t="b">
        <f t="shared" ca="1" si="476"/>
        <v>0</v>
      </c>
      <c r="X1163" s="3" t="str">
        <f t="shared" ca="1" si="477"/>
        <v/>
      </c>
      <c r="Y1163" s="3" t="str">
        <f t="shared" ca="1" si="467"/>
        <v/>
      </c>
      <c r="Z1163" s="3" t="str">
        <f t="shared" ca="1" si="478"/>
        <v/>
      </c>
      <c r="AA1163" s="3" t="str">
        <f t="shared" ca="1" si="479"/>
        <v/>
      </c>
      <c r="AB1163" s="205">
        <f t="shared" ca="1" si="480"/>
        <v>7078</v>
      </c>
      <c r="AC1163" s="205">
        <f t="shared" ca="1" si="481"/>
        <v>110</v>
      </c>
      <c r="AD1163" s="205">
        <f t="shared" ca="1" si="468"/>
        <v>64.345454545454544</v>
      </c>
      <c r="AE1163" s="205">
        <f t="shared" ca="1" si="469"/>
        <v>14.345454545454544</v>
      </c>
      <c r="AF1163" s="205">
        <f t="shared" ca="1" si="482"/>
        <v>2.8690909090909091</v>
      </c>
      <c r="AG1163" s="205"/>
      <c r="AH1163" s="205"/>
      <c r="AI1163" s="205"/>
      <c r="AJ1163" s="205"/>
      <c r="AK1163" s="4"/>
      <c r="AL1163" s="4"/>
      <c r="AM1163" s="309">
        <f t="shared" ca="1" si="483"/>
        <v>15.41</v>
      </c>
      <c r="AN1163" s="309">
        <f t="shared" ca="1" si="484"/>
        <v>14.21</v>
      </c>
      <c r="AO1163" s="310">
        <f t="shared" ca="1" si="485"/>
        <v>0.81666666666666599</v>
      </c>
      <c r="AP1163" s="310" t="b">
        <f t="shared" ca="1" si="486"/>
        <v>0</v>
      </c>
      <c r="AQ1163" s="309">
        <f t="shared" ca="1" si="487"/>
        <v>0</v>
      </c>
      <c r="AR1163" s="205">
        <f t="shared" ca="1" si="470"/>
        <v>0</v>
      </c>
      <c r="AS1163" s="45" t="b">
        <f t="shared" ca="1" si="471"/>
        <v>0</v>
      </c>
      <c r="AT1163">
        <f t="shared" ca="1" si="472"/>
        <v>0</v>
      </c>
      <c r="AU1163" t="b">
        <f t="shared" ca="1" si="488"/>
        <v>0</v>
      </c>
      <c r="AV1163" t="b">
        <f t="shared" ca="1" si="489"/>
        <v>0</v>
      </c>
      <c r="AW1163" s="266" t="b">
        <f t="shared" ca="1" si="490"/>
        <v>0</v>
      </c>
      <c r="AX1163" s="266" t="b">
        <f t="shared" ca="1" si="491"/>
        <v>0</v>
      </c>
      <c r="AY1163" s="266" t="b">
        <f t="shared" ca="1" si="492"/>
        <v>0</v>
      </c>
    </row>
    <row r="1164" spans="1:51" x14ac:dyDescent="0.25">
      <c r="A1164">
        <v>1132</v>
      </c>
      <c r="B1164" s="163">
        <f ca="1">OFFSET(InputPriceData!B$15,CalculationsAndCharts!$A1164+$A$11,0,1,1)</f>
        <v>40373</v>
      </c>
      <c r="C1164" s="3">
        <f ca="1">OFFSET(InputPriceData!G$15,CalculationsAndCharts!$A1164+$A$11,IF($C$7,8,0),1,1)</f>
        <v>496000</v>
      </c>
      <c r="D1164" s="4">
        <f ca="1">OFFSET(InputPriceData!C$15,CalculationsAndCharts!$A1164+$A$11,IF($C$7,8,0),1,1)</f>
        <v>15.32</v>
      </c>
      <c r="E1164" s="4">
        <f ca="1">OFFSET(InputPriceData!D$15,CalculationsAndCharts!$A1164+$A$11,IF($C$7,8,0),1,1)</f>
        <v>15.53</v>
      </c>
      <c r="F1164" s="4">
        <f ca="1">OFFSET(InputPriceData!E$15,CalculationsAndCharts!$A1164+$A$11,IF($C$7,8,0),1,1)</f>
        <v>15.2</v>
      </c>
      <c r="G1164" s="4">
        <f ca="1">OFFSET(InputPriceData!F$15,CalculationsAndCharts!$A1164+$A$11,IF($C$7,8,0),1,1)</f>
        <v>15.41</v>
      </c>
      <c r="H1164" s="128"/>
      <c r="I1164" s="128"/>
      <c r="K1164" s="124"/>
      <c r="L1164" s="279"/>
      <c r="M1164" s="281"/>
      <c r="N1164" s="280"/>
      <c r="O1164" s="4"/>
      <c r="P1164" s="4"/>
      <c r="Q1164" s="3"/>
      <c r="S1164" s="309">
        <f t="shared" ca="1" si="473"/>
        <v>15.41</v>
      </c>
      <c r="T1164" s="309">
        <f t="shared" ca="1" si="474"/>
        <v>14.21</v>
      </c>
      <c r="U1164" s="310">
        <f t="shared" ca="1" si="466"/>
        <v>1</v>
      </c>
      <c r="V1164" s="310" t="b">
        <f t="shared" ca="1" si="475"/>
        <v>0</v>
      </c>
      <c r="W1164" s="3" t="b">
        <f t="shared" ca="1" si="476"/>
        <v>0</v>
      </c>
      <c r="X1164" s="3" t="str">
        <f t="shared" ca="1" si="477"/>
        <v/>
      </c>
      <c r="Y1164" s="3" t="str">
        <f t="shared" ca="1" si="467"/>
        <v/>
      </c>
      <c r="Z1164" s="3" t="str">
        <f t="shared" ca="1" si="478"/>
        <v/>
      </c>
      <c r="AA1164" s="3" t="str">
        <f t="shared" ca="1" si="479"/>
        <v/>
      </c>
      <c r="AB1164" s="205">
        <f t="shared" ca="1" si="480"/>
        <v>7078</v>
      </c>
      <c r="AC1164" s="205">
        <f t="shared" ca="1" si="481"/>
        <v>110</v>
      </c>
      <c r="AD1164" s="205">
        <f t="shared" ca="1" si="468"/>
        <v>64.345454545454544</v>
      </c>
      <c r="AE1164" s="205">
        <f t="shared" ca="1" si="469"/>
        <v>14.345454545454544</v>
      </c>
      <c r="AF1164" s="205">
        <f t="shared" ca="1" si="482"/>
        <v>2.8690909090909091</v>
      </c>
      <c r="AG1164" s="205"/>
      <c r="AH1164" s="205"/>
      <c r="AI1164" s="205"/>
      <c r="AJ1164" s="205"/>
      <c r="AK1164" s="4"/>
      <c r="AL1164" s="4"/>
      <c r="AM1164" s="309">
        <f t="shared" ca="1" si="483"/>
        <v>15.41</v>
      </c>
      <c r="AN1164" s="309">
        <f t="shared" ca="1" si="484"/>
        <v>14.21</v>
      </c>
      <c r="AO1164" s="310">
        <f t="shared" ca="1" si="485"/>
        <v>1</v>
      </c>
      <c r="AP1164" s="310" t="b">
        <f t="shared" ca="1" si="486"/>
        <v>0</v>
      </c>
      <c r="AQ1164" s="309">
        <f t="shared" ca="1" si="487"/>
        <v>0</v>
      </c>
      <c r="AR1164" s="205">
        <f t="shared" ca="1" si="470"/>
        <v>0</v>
      </c>
      <c r="AS1164" s="45" t="b">
        <f t="shared" ca="1" si="471"/>
        <v>0</v>
      </c>
      <c r="AT1164">
        <f t="shared" ca="1" si="472"/>
        <v>0</v>
      </c>
      <c r="AU1164" t="b">
        <f t="shared" ca="1" si="488"/>
        <v>0</v>
      </c>
      <c r="AV1164" t="b">
        <f t="shared" ca="1" si="489"/>
        <v>0</v>
      </c>
      <c r="AW1164" s="266" t="b">
        <f t="shared" ca="1" si="490"/>
        <v>0</v>
      </c>
      <c r="AX1164" s="266" t="b">
        <f t="shared" ca="1" si="491"/>
        <v>0</v>
      </c>
      <c r="AY1164" s="266" t="b">
        <f t="shared" ca="1" si="492"/>
        <v>1</v>
      </c>
    </row>
    <row r="1165" spans="1:51" x14ac:dyDescent="0.25">
      <c r="A1165">
        <v>1133</v>
      </c>
      <c r="B1165" s="163">
        <f ca="1">OFFSET(InputPriceData!B$15,CalculationsAndCharts!$A1165+$A$11,0,1,1)</f>
        <v>40372</v>
      </c>
      <c r="C1165" s="3">
        <f ca="1">OFFSET(InputPriceData!G$15,CalculationsAndCharts!$A1165+$A$11,IF($C$7,8,0),1,1)</f>
        <v>536900</v>
      </c>
      <c r="D1165" s="4">
        <f ca="1">OFFSET(InputPriceData!C$15,CalculationsAndCharts!$A1165+$A$11,IF($C$7,8,0),1,1)</f>
        <v>15.23</v>
      </c>
      <c r="E1165" s="4">
        <f ca="1">OFFSET(InputPriceData!D$15,CalculationsAndCharts!$A1165+$A$11,IF($C$7,8,0),1,1)</f>
        <v>15.46</v>
      </c>
      <c r="F1165" s="4">
        <f ca="1">OFFSET(InputPriceData!E$15,CalculationsAndCharts!$A1165+$A$11,IF($C$7,8,0),1,1)</f>
        <v>15.09</v>
      </c>
      <c r="G1165" s="4">
        <f ca="1">OFFSET(InputPriceData!F$15,CalculationsAndCharts!$A1165+$A$11,IF($C$7,8,0),1,1)</f>
        <v>15.4</v>
      </c>
      <c r="H1165" s="128"/>
      <c r="I1165" s="128"/>
      <c r="K1165" s="124"/>
      <c r="L1165" s="279"/>
      <c r="M1165" s="281"/>
      <c r="N1165" s="280"/>
      <c r="O1165" s="4"/>
      <c r="P1165" s="4"/>
      <c r="Q1165" s="3"/>
      <c r="S1165" s="309">
        <f t="shared" ca="1" si="473"/>
        <v>15.4</v>
      </c>
      <c r="T1165" s="309">
        <f t="shared" ca="1" si="474"/>
        <v>14.21</v>
      </c>
      <c r="U1165" s="310">
        <f t="shared" ca="1" si="466"/>
        <v>1</v>
      </c>
      <c r="V1165" s="310" t="b">
        <f t="shared" ca="1" si="475"/>
        <v>0</v>
      </c>
      <c r="W1165" s="3" t="b">
        <f t="shared" ca="1" si="476"/>
        <v>0</v>
      </c>
      <c r="X1165" s="3" t="str">
        <f t="shared" ca="1" si="477"/>
        <v/>
      </c>
      <c r="Y1165" s="3" t="str">
        <f t="shared" ca="1" si="467"/>
        <v/>
      </c>
      <c r="Z1165" s="3" t="str">
        <f t="shared" ca="1" si="478"/>
        <v/>
      </c>
      <c r="AA1165" s="3" t="str">
        <f t="shared" ca="1" si="479"/>
        <v/>
      </c>
      <c r="AB1165" s="205">
        <f t="shared" ca="1" si="480"/>
        <v>7078</v>
      </c>
      <c r="AC1165" s="205">
        <f t="shared" ca="1" si="481"/>
        <v>110</v>
      </c>
      <c r="AD1165" s="205">
        <f t="shared" ca="1" si="468"/>
        <v>64.345454545454544</v>
      </c>
      <c r="AE1165" s="205">
        <f t="shared" ca="1" si="469"/>
        <v>14.345454545454544</v>
      </c>
      <c r="AF1165" s="205">
        <f t="shared" ca="1" si="482"/>
        <v>2.8690909090909091</v>
      </c>
      <c r="AG1165" s="205"/>
      <c r="AH1165" s="205"/>
      <c r="AI1165" s="205"/>
      <c r="AJ1165" s="205"/>
      <c r="AK1165" s="4"/>
      <c r="AL1165" s="4"/>
      <c r="AM1165" s="309">
        <f t="shared" ca="1" si="483"/>
        <v>15.4</v>
      </c>
      <c r="AN1165" s="309">
        <f t="shared" ca="1" si="484"/>
        <v>14.21</v>
      </c>
      <c r="AO1165" s="310">
        <f t="shared" ca="1" si="485"/>
        <v>1</v>
      </c>
      <c r="AP1165" s="310" t="b">
        <f t="shared" ca="1" si="486"/>
        <v>0</v>
      </c>
      <c r="AQ1165" s="309">
        <f t="shared" ca="1" si="487"/>
        <v>0.43559999999999999</v>
      </c>
      <c r="AR1165" s="205">
        <f t="shared" ca="1" si="470"/>
        <v>14.084399999999999</v>
      </c>
      <c r="AS1165" s="45" t="b">
        <f t="shared" ca="1" si="471"/>
        <v>0</v>
      </c>
      <c r="AT1165">
        <f t="shared" ca="1" si="472"/>
        <v>9</v>
      </c>
      <c r="AU1165" t="b">
        <f t="shared" ca="1" si="488"/>
        <v>1</v>
      </c>
      <c r="AV1165" t="b">
        <f t="shared" ca="1" si="489"/>
        <v>1</v>
      </c>
      <c r="AW1165" s="266" t="b">
        <f t="shared" ca="1" si="490"/>
        <v>0</v>
      </c>
      <c r="AX1165" s="266" t="b">
        <f t="shared" ca="1" si="491"/>
        <v>1</v>
      </c>
      <c r="AY1165" s="266" t="b">
        <f t="shared" ca="1" si="492"/>
        <v>0</v>
      </c>
    </row>
    <row r="1166" spans="1:51" x14ac:dyDescent="0.25">
      <c r="A1166">
        <v>1134</v>
      </c>
      <c r="B1166" s="163">
        <f ca="1">OFFSET(InputPriceData!B$15,CalculationsAndCharts!$A1166+$A$11,0,1,1)</f>
        <v>40371</v>
      </c>
      <c r="C1166" s="3">
        <f ca="1">OFFSET(InputPriceData!G$15,CalculationsAndCharts!$A1166+$A$11,IF($C$7,8,0),1,1)</f>
        <v>435900</v>
      </c>
      <c r="D1166" s="4">
        <f ca="1">OFFSET(InputPriceData!C$15,CalculationsAndCharts!$A1166+$A$11,IF($C$7,8,0),1,1)</f>
        <v>15.06</v>
      </c>
      <c r="E1166" s="4">
        <f ca="1">OFFSET(InputPriceData!D$15,CalculationsAndCharts!$A1166+$A$11,IF($C$7,8,0),1,1)</f>
        <v>15.31</v>
      </c>
      <c r="F1166" s="4">
        <f ca="1">OFFSET(InputPriceData!E$15,CalculationsAndCharts!$A1166+$A$11,IF($C$7,8,0),1,1)</f>
        <v>15.01</v>
      </c>
      <c r="G1166" s="4">
        <f ca="1">OFFSET(InputPriceData!F$15,CalculationsAndCharts!$A1166+$A$11,IF($C$7,8,0),1,1)</f>
        <v>15.07</v>
      </c>
      <c r="H1166" s="128"/>
      <c r="I1166" s="128"/>
      <c r="K1166" s="124"/>
      <c r="L1166" s="279"/>
      <c r="M1166" s="281"/>
      <c r="N1166" s="280"/>
      <c r="O1166" s="4"/>
      <c r="P1166" s="4"/>
      <c r="Q1166" s="3"/>
      <c r="S1166" s="309">
        <f t="shared" ca="1" si="473"/>
        <v>15.39</v>
      </c>
      <c r="T1166" s="309">
        <f t="shared" ca="1" si="474"/>
        <v>14.21</v>
      </c>
      <c r="U1166" s="310">
        <f t="shared" ca="1" si="466"/>
        <v>0.72881355932203362</v>
      </c>
      <c r="V1166" s="310" t="b">
        <f t="shared" ca="1" si="475"/>
        <v>0</v>
      </c>
      <c r="W1166" s="3" t="b">
        <f t="shared" ca="1" si="476"/>
        <v>0</v>
      </c>
      <c r="X1166" s="3" t="str">
        <f t="shared" ca="1" si="477"/>
        <v/>
      </c>
      <c r="Y1166" s="3" t="str">
        <f t="shared" ca="1" si="467"/>
        <v/>
      </c>
      <c r="Z1166" s="3" t="str">
        <f t="shared" ca="1" si="478"/>
        <v/>
      </c>
      <c r="AA1166" s="3" t="str">
        <f t="shared" ca="1" si="479"/>
        <v/>
      </c>
      <c r="AB1166" s="205">
        <f t="shared" ca="1" si="480"/>
        <v>7078</v>
      </c>
      <c r="AC1166" s="205">
        <f t="shared" ca="1" si="481"/>
        <v>110</v>
      </c>
      <c r="AD1166" s="205">
        <f t="shared" ca="1" si="468"/>
        <v>64.345454545454544</v>
      </c>
      <c r="AE1166" s="205">
        <f t="shared" ca="1" si="469"/>
        <v>14.345454545454544</v>
      </c>
      <c r="AF1166" s="205">
        <f t="shared" ca="1" si="482"/>
        <v>2.8690909090909091</v>
      </c>
      <c r="AG1166" s="205"/>
      <c r="AH1166" s="205"/>
      <c r="AI1166" s="205"/>
      <c r="AJ1166" s="205"/>
      <c r="AK1166" s="4"/>
      <c r="AL1166" s="4"/>
      <c r="AM1166" s="309">
        <f t="shared" ca="1" si="483"/>
        <v>15.26</v>
      </c>
      <c r="AN1166" s="309">
        <f t="shared" ca="1" si="484"/>
        <v>14.21</v>
      </c>
      <c r="AO1166" s="310">
        <f t="shared" ca="1" si="485"/>
        <v>0.81904761904761936</v>
      </c>
      <c r="AP1166" s="310" t="b">
        <f t="shared" ca="1" si="486"/>
        <v>0</v>
      </c>
      <c r="AQ1166" s="309">
        <f t="shared" ca="1" si="487"/>
        <v>0.43559999999999999</v>
      </c>
      <c r="AR1166" s="205">
        <f t="shared" ca="1" si="470"/>
        <v>14.084399999999999</v>
      </c>
      <c r="AS1166" s="45" t="b">
        <f t="shared" ca="1" si="471"/>
        <v>0</v>
      </c>
      <c r="AT1166">
        <f t="shared" ca="1" si="472"/>
        <v>8</v>
      </c>
      <c r="AU1166" t="b">
        <f t="shared" ca="1" si="488"/>
        <v>0</v>
      </c>
      <c r="AV1166" t="b">
        <f t="shared" ca="1" si="489"/>
        <v>0</v>
      </c>
      <c r="AW1166" s="266" t="b">
        <f t="shared" ca="1" si="490"/>
        <v>0</v>
      </c>
      <c r="AX1166" s="266" t="b">
        <f t="shared" ca="1" si="491"/>
        <v>1</v>
      </c>
      <c r="AY1166" s="266" t="b">
        <f t="shared" ca="1" si="492"/>
        <v>0</v>
      </c>
    </row>
    <row r="1167" spans="1:51" x14ac:dyDescent="0.25">
      <c r="A1167">
        <v>1135</v>
      </c>
      <c r="B1167" s="163">
        <f ca="1">OFFSET(InputPriceData!B$15,CalculationsAndCharts!$A1167+$A$11,0,1,1)</f>
        <v>40368</v>
      </c>
      <c r="C1167" s="3">
        <f ca="1">OFFSET(InputPriceData!G$15,CalculationsAndCharts!$A1167+$A$11,IF($C$7,8,0),1,1)</f>
        <v>229800</v>
      </c>
      <c r="D1167" s="4">
        <f ca="1">OFFSET(InputPriceData!C$15,CalculationsAndCharts!$A1167+$A$11,IF($C$7,8,0),1,1)</f>
        <v>15.03</v>
      </c>
      <c r="E1167" s="4">
        <f ca="1">OFFSET(InputPriceData!D$15,CalculationsAndCharts!$A1167+$A$11,IF($C$7,8,0),1,1)</f>
        <v>15.15</v>
      </c>
      <c r="F1167" s="4">
        <f ca="1">OFFSET(InputPriceData!E$15,CalculationsAndCharts!$A1167+$A$11,IF($C$7,8,0),1,1)</f>
        <v>14.9</v>
      </c>
      <c r="G1167" s="4">
        <f ca="1">OFFSET(InputPriceData!F$15,CalculationsAndCharts!$A1167+$A$11,IF($C$7,8,0),1,1)</f>
        <v>15.07</v>
      </c>
      <c r="H1167" s="128"/>
      <c r="I1167" s="128"/>
      <c r="K1167" s="124"/>
      <c r="L1167" s="279"/>
      <c r="M1167" s="281"/>
      <c r="N1167" s="280"/>
      <c r="O1167" s="4"/>
      <c r="P1167" s="4"/>
      <c r="Q1167" s="3"/>
      <c r="S1167" s="309">
        <f t="shared" ca="1" si="473"/>
        <v>15.39</v>
      </c>
      <c r="T1167" s="309">
        <f t="shared" ca="1" si="474"/>
        <v>14.21</v>
      </c>
      <c r="U1167" s="310">
        <f t="shared" ca="1" si="466"/>
        <v>0.72881355932203362</v>
      </c>
      <c r="V1167" s="310" t="b">
        <f t="shared" ca="1" si="475"/>
        <v>0</v>
      </c>
      <c r="W1167" s="3" t="b">
        <f t="shared" ca="1" si="476"/>
        <v>0</v>
      </c>
      <c r="X1167" s="3" t="str">
        <f t="shared" ca="1" si="477"/>
        <v/>
      </c>
      <c r="Y1167" s="3" t="str">
        <f t="shared" ca="1" si="467"/>
        <v/>
      </c>
      <c r="Z1167" s="3" t="str">
        <f t="shared" ca="1" si="478"/>
        <v/>
      </c>
      <c r="AA1167" s="3" t="str">
        <f t="shared" ca="1" si="479"/>
        <v/>
      </c>
      <c r="AB1167" s="205">
        <f t="shared" ca="1" si="480"/>
        <v>7078</v>
      </c>
      <c r="AC1167" s="205">
        <f t="shared" ca="1" si="481"/>
        <v>110</v>
      </c>
      <c r="AD1167" s="205">
        <f t="shared" ca="1" si="468"/>
        <v>64.345454545454544</v>
      </c>
      <c r="AE1167" s="205">
        <f t="shared" ca="1" si="469"/>
        <v>14.345454545454544</v>
      </c>
      <c r="AF1167" s="205">
        <f t="shared" ca="1" si="482"/>
        <v>2.8690909090909091</v>
      </c>
      <c r="AG1167" s="205"/>
      <c r="AH1167" s="205"/>
      <c r="AI1167" s="205"/>
      <c r="AJ1167" s="205"/>
      <c r="AK1167" s="4"/>
      <c r="AL1167" s="4"/>
      <c r="AM1167" s="309">
        <f t="shared" ca="1" si="483"/>
        <v>15.26</v>
      </c>
      <c r="AN1167" s="309">
        <f t="shared" ca="1" si="484"/>
        <v>14.21</v>
      </c>
      <c r="AO1167" s="310">
        <f t="shared" ca="1" si="485"/>
        <v>0.81904761904761936</v>
      </c>
      <c r="AP1167" s="310" t="b">
        <f t="shared" ca="1" si="486"/>
        <v>0</v>
      </c>
      <c r="AQ1167" s="309">
        <f t="shared" ca="1" si="487"/>
        <v>0.43559999999999999</v>
      </c>
      <c r="AR1167" s="205">
        <f t="shared" ca="1" si="470"/>
        <v>14.084399999999999</v>
      </c>
      <c r="AS1167" s="45" t="b">
        <f t="shared" ca="1" si="471"/>
        <v>0</v>
      </c>
      <c r="AT1167">
        <f t="shared" ca="1" si="472"/>
        <v>7</v>
      </c>
      <c r="AU1167" t="b">
        <f t="shared" ca="1" si="488"/>
        <v>0</v>
      </c>
      <c r="AV1167" t="b">
        <f t="shared" ca="1" si="489"/>
        <v>0</v>
      </c>
      <c r="AW1167" s="266" t="b">
        <f t="shared" ca="1" si="490"/>
        <v>0</v>
      </c>
      <c r="AX1167" s="266" t="b">
        <f t="shared" ca="1" si="491"/>
        <v>1</v>
      </c>
      <c r="AY1167" s="266" t="b">
        <f t="shared" ca="1" si="492"/>
        <v>0</v>
      </c>
    </row>
    <row r="1168" spans="1:51" x14ac:dyDescent="0.25">
      <c r="A1168">
        <v>1136</v>
      </c>
      <c r="B1168" s="163">
        <f ca="1">OFFSET(InputPriceData!B$15,CalculationsAndCharts!$A1168+$A$11,0,1,1)</f>
        <v>40367</v>
      </c>
      <c r="C1168" s="3">
        <f ca="1">OFFSET(InputPriceData!G$15,CalculationsAndCharts!$A1168+$A$11,IF($C$7,8,0),1,1)</f>
        <v>679700</v>
      </c>
      <c r="D1168" s="4">
        <f ca="1">OFFSET(InputPriceData!C$15,CalculationsAndCharts!$A1168+$A$11,IF($C$7,8,0),1,1)</f>
        <v>14.88</v>
      </c>
      <c r="E1168" s="4">
        <f ca="1">OFFSET(InputPriceData!D$15,CalculationsAndCharts!$A1168+$A$11,IF($C$7,8,0),1,1)</f>
        <v>15.07</v>
      </c>
      <c r="F1168" s="4">
        <f ca="1">OFFSET(InputPriceData!E$15,CalculationsAndCharts!$A1168+$A$11,IF($C$7,8,0),1,1)</f>
        <v>14.79</v>
      </c>
      <c r="G1168" s="4">
        <f ca="1">OFFSET(InputPriceData!F$15,CalculationsAndCharts!$A1168+$A$11,IF($C$7,8,0),1,1)</f>
        <v>15.04</v>
      </c>
      <c r="H1168" s="128"/>
      <c r="I1168" s="128"/>
      <c r="K1168" s="124"/>
      <c r="L1168" s="279"/>
      <c r="M1168" s="281"/>
      <c r="N1168" s="280"/>
      <c r="O1168" s="4"/>
      <c r="P1168" s="4"/>
      <c r="Q1168" s="3"/>
      <c r="S1168" s="309">
        <f t="shared" ca="1" si="473"/>
        <v>15.39</v>
      </c>
      <c r="T1168" s="309">
        <f t="shared" ca="1" si="474"/>
        <v>14.21</v>
      </c>
      <c r="U1168" s="310">
        <f t="shared" ca="1" si="466"/>
        <v>0.70338983050847326</v>
      </c>
      <c r="V1168" s="310" t="b">
        <f t="shared" ca="1" si="475"/>
        <v>0</v>
      </c>
      <c r="W1168" s="3" t="b">
        <f t="shared" ca="1" si="476"/>
        <v>0</v>
      </c>
      <c r="X1168" s="3" t="str">
        <f t="shared" ca="1" si="477"/>
        <v/>
      </c>
      <c r="Y1168" s="3" t="str">
        <f t="shared" ca="1" si="467"/>
        <v/>
      </c>
      <c r="Z1168" s="3" t="str">
        <f t="shared" ca="1" si="478"/>
        <v/>
      </c>
      <c r="AA1168" s="3" t="str">
        <f t="shared" ca="1" si="479"/>
        <v/>
      </c>
      <c r="AB1168" s="205">
        <f t="shared" ca="1" si="480"/>
        <v>7078</v>
      </c>
      <c r="AC1168" s="205">
        <f t="shared" ca="1" si="481"/>
        <v>110</v>
      </c>
      <c r="AD1168" s="205">
        <f t="shared" ca="1" si="468"/>
        <v>64.345454545454544</v>
      </c>
      <c r="AE1168" s="205">
        <f t="shared" ca="1" si="469"/>
        <v>14.345454545454544</v>
      </c>
      <c r="AF1168" s="205">
        <f t="shared" ca="1" si="482"/>
        <v>2.8690909090909091</v>
      </c>
      <c r="AG1168" s="205"/>
      <c r="AH1168" s="205"/>
      <c r="AI1168" s="205"/>
      <c r="AJ1168" s="205"/>
      <c r="AK1168" s="4"/>
      <c r="AL1168" s="4"/>
      <c r="AM1168" s="309">
        <f t="shared" ca="1" si="483"/>
        <v>15.39</v>
      </c>
      <c r="AN1168" s="309">
        <f t="shared" ca="1" si="484"/>
        <v>14.21</v>
      </c>
      <c r="AO1168" s="310">
        <f t="shared" ca="1" si="485"/>
        <v>0.70338983050847326</v>
      </c>
      <c r="AP1168" s="310" t="b">
        <f t="shared" ca="1" si="486"/>
        <v>0</v>
      </c>
      <c r="AQ1168" s="309">
        <f t="shared" ca="1" si="487"/>
        <v>0.43559999999999999</v>
      </c>
      <c r="AR1168" s="205">
        <f t="shared" ca="1" si="470"/>
        <v>14.084399999999999</v>
      </c>
      <c r="AS1168" s="45" t="b">
        <f t="shared" ca="1" si="471"/>
        <v>0</v>
      </c>
      <c r="AT1168">
        <f t="shared" ca="1" si="472"/>
        <v>6</v>
      </c>
      <c r="AU1168" t="b">
        <f t="shared" ca="1" si="488"/>
        <v>0</v>
      </c>
      <c r="AV1168" t="b">
        <f t="shared" ca="1" si="489"/>
        <v>0</v>
      </c>
      <c r="AW1168" s="266" t="b">
        <f t="shared" ca="1" si="490"/>
        <v>0</v>
      </c>
      <c r="AX1168" s="266" t="b">
        <f t="shared" ca="1" si="491"/>
        <v>1</v>
      </c>
      <c r="AY1168" s="266" t="b">
        <f t="shared" ca="1" si="492"/>
        <v>0</v>
      </c>
    </row>
    <row r="1169" spans="1:51" x14ac:dyDescent="0.25">
      <c r="A1169">
        <v>1137</v>
      </c>
      <c r="B1169" s="163">
        <f ca="1">OFFSET(InputPriceData!B$15,CalculationsAndCharts!$A1169+$A$11,0,1,1)</f>
        <v>40366</v>
      </c>
      <c r="C1169" s="3">
        <f ca="1">OFFSET(InputPriceData!G$15,CalculationsAndCharts!$A1169+$A$11,IF($C$7,8,0),1,1)</f>
        <v>684300</v>
      </c>
      <c r="D1169" s="4">
        <f ca="1">OFFSET(InputPriceData!C$15,CalculationsAndCharts!$A1169+$A$11,IF($C$7,8,0),1,1)</f>
        <v>14.25</v>
      </c>
      <c r="E1169" s="4">
        <f ca="1">OFFSET(InputPriceData!D$15,CalculationsAndCharts!$A1169+$A$11,IF($C$7,8,0),1,1)</f>
        <v>14.81</v>
      </c>
      <c r="F1169" s="4">
        <f ca="1">OFFSET(InputPriceData!E$15,CalculationsAndCharts!$A1169+$A$11,IF($C$7,8,0),1,1)</f>
        <v>14.25</v>
      </c>
      <c r="G1169" s="4">
        <f ca="1">OFFSET(InputPriceData!F$15,CalculationsAndCharts!$A1169+$A$11,IF($C$7,8,0),1,1)</f>
        <v>14.78</v>
      </c>
      <c r="H1169" s="128"/>
      <c r="I1169" s="128"/>
      <c r="K1169" s="124"/>
      <c r="L1169" s="279"/>
      <c r="M1169" s="281"/>
      <c r="N1169" s="280"/>
      <c r="O1169" s="4"/>
      <c r="P1169" s="4"/>
      <c r="Q1169" s="3"/>
      <c r="S1169" s="309">
        <f t="shared" ca="1" si="473"/>
        <v>15.39</v>
      </c>
      <c r="T1169" s="309">
        <f t="shared" ca="1" si="474"/>
        <v>14.21</v>
      </c>
      <c r="U1169" s="310">
        <f t="shared" ca="1" si="466"/>
        <v>0.483050847457626</v>
      </c>
      <c r="V1169" s="310" t="b">
        <f t="shared" ca="1" si="475"/>
        <v>0</v>
      </c>
      <c r="W1169" s="3" t="b">
        <f t="shared" ca="1" si="476"/>
        <v>0</v>
      </c>
      <c r="X1169" s="3" t="str">
        <f t="shared" ca="1" si="477"/>
        <v/>
      </c>
      <c r="Y1169" s="3" t="str">
        <f t="shared" ca="1" si="467"/>
        <v/>
      </c>
      <c r="Z1169" s="3" t="str">
        <f t="shared" ca="1" si="478"/>
        <v/>
      </c>
      <c r="AA1169" s="3" t="str">
        <f t="shared" ca="1" si="479"/>
        <v/>
      </c>
      <c r="AB1169" s="205">
        <f t="shared" ca="1" si="480"/>
        <v>7078</v>
      </c>
      <c r="AC1169" s="205">
        <f t="shared" ca="1" si="481"/>
        <v>110</v>
      </c>
      <c r="AD1169" s="205">
        <f t="shared" ca="1" si="468"/>
        <v>64.345454545454544</v>
      </c>
      <c r="AE1169" s="205">
        <f t="shared" ca="1" si="469"/>
        <v>14.345454545454544</v>
      </c>
      <c r="AF1169" s="205">
        <f t="shared" ca="1" si="482"/>
        <v>2.8690909090909091</v>
      </c>
      <c r="AG1169" s="205"/>
      <c r="AH1169" s="205"/>
      <c r="AI1169" s="205"/>
      <c r="AJ1169" s="205"/>
      <c r="AK1169" s="4"/>
      <c r="AL1169" s="4"/>
      <c r="AM1169" s="309">
        <f t="shared" ca="1" si="483"/>
        <v>15.39</v>
      </c>
      <c r="AN1169" s="309">
        <f t="shared" ca="1" si="484"/>
        <v>14.21</v>
      </c>
      <c r="AO1169" s="310">
        <f t="shared" ca="1" si="485"/>
        <v>0.483050847457626</v>
      </c>
      <c r="AP1169" s="310" t="b">
        <f t="shared" ca="1" si="486"/>
        <v>0</v>
      </c>
      <c r="AQ1169" s="309">
        <f t="shared" ca="1" si="487"/>
        <v>0.43559999999999999</v>
      </c>
      <c r="AR1169" s="205">
        <f t="shared" ca="1" si="470"/>
        <v>14.084399999999999</v>
      </c>
      <c r="AS1169" s="45" t="b">
        <f t="shared" ca="1" si="471"/>
        <v>0</v>
      </c>
      <c r="AT1169">
        <f t="shared" ca="1" si="472"/>
        <v>5</v>
      </c>
      <c r="AU1169" t="b">
        <f t="shared" ca="1" si="488"/>
        <v>0</v>
      </c>
      <c r="AV1169" t="b">
        <f t="shared" ca="1" si="489"/>
        <v>0</v>
      </c>
      <c r="AW1169" s="266" t="b">
        <f t="shared" ca="1" si="490"/>
        <v>0</v>
      </c>
      <c r="AX1169" s="266" t="b">
        <f t="shared" ca="1" si="491"/>
        <v>1</v>
      </c>
      <c r="AY1169" s="266" t="b">
        <f t="shared" ca="1" si="492"/>
        <v>0</v>
      </c>
    </row>
    <row r="1170" spans="1:51" x14ac:dyDescent="0.25">
      <c r="A1170">
        <v>1138</v>
      </c>
      <c r="B1170" s="163">
        <f ca="1">OFFSET(InputPriceData!B$15,CalculationsAndCharts!$A1170+$A$11,0,1,1)</f>
        <v>40365</v>
      </c>
      <c r="C1170" s="3">
        <f ca="1">OFFSET(InputPriceData!G$15,CalculationsAndCharts!$A1170+$A$11,IF($C$7,8,0),1,1)</f>
        <v>942200</v>
      </c>
      <c r="D1170" s="4">
        <f ca="1">OFFSET(InputPriceData!C$15,CalculationsAndCharts!$A1170+$A$11,IF($C$7,8,0),1,1)</f>
        <v>14.53</v>
      </c>
      <c r="E1170" s="4">
        <f ca="1">OFFSET(InputPriceData!D$15,CalculationsAndCharts!$A1170+$A$11,IF($C$7,8,0),1,1)</f>
        <v>14.73</v>
      </c>
      <c r="F1170" s="4">
        <f ca="1">OFFSET(InputPriceData!E$15,CalculationsAndCharts!$A1170+$A$11,IF($C$7,8,0),1,1)</f>
        <v>14.14</v>
      </c>
      <c r="G1170" s="4">
        <f ca="1">OFFSET(InputPriceData!F$15,CalculationsAndCharts!$A1170+$A$11,IF($C$7,8,0),1,1)</f>
        <v>14.21</v>
      </c>
      <c r="H1170" s="128"/>
      <c r="I1170" s="128"/>
      <c r="K1170" s="124"/>
      <c r="L1170" s="279"/>
      <c r="M1170" s="281"/>
      <c r="N1170" s="280"/>
      <c r="O1170" s="4"/>
      <c r="P1170" s="4"/>
      <c r="Q1170" s="3"/>
      <c r="S1170" s="309">
        <f t="shared" ca="1" si="473"/>
        <v>15.39</v>
      </c>
      <c r="T1170" s="309">
        <f t="shared" ca="1" si="474"/>
        <v>14.21</v>
      </c>
      <c r="U1170" s="310">
        <f t="shared" ca="1" si="466"/>
        <v>0</v>
      </c>
      <c r="V1170" s="310" t="b">
        <f t="shared" ca="1" si="475"/>
        <v>0</v>
      </c>
      <c r="W1170" s="3" t="b">
        <f t="shared" ca="1" si="476"/>
        <v>0</v>
      </c>
      <c r="X1170" s="3" t="str">
        <f t="shared" ca="1" si="477"/>
        <v/>
      </c>
      <c r="Y1170" s="3" t="str">
        <f t="shared" ca="1" si="467"/>
        <v/>
      </c>
      <c r="Z1170" s="3" t="str">
        <f t="shared" ca="1" si="478"/>
        <v/>
      </c>
      <c r="AA1170" s="3" t="str">
        <f t="shared" ca="1" si="479"/>
        <v/>
      </c>
      <c r="AB1170" s="205">
        <f t="shared" ca="1" si="480"/>
        <v>7078</v>
      </c>
      <c r="AC1170" s="205">
        <f t="shared" ca="1" si="481"/>
        <v>110</v>
      </c>
      <c r="AD1170" s="205">
        <f t="shared" ca="1" si="468"/>
        <v>64.345454545454544</v>
      </c>
      <c r="AE1170" s="205">
        <f t="shared" ca="1" si="469"/>
        <v>14.345454545454544</v>
      </c>
      <c r="AF1170" s="205">
        <f t="shared" ca="1" si="482"/>
        <v>2.8690909090909091</v>
      </c>
      <c r="AG1170" s="205"/>
      <c r="AH1170" s="205"/>
      <c r="AI1170" s="205"/>
      <c r="AJ1170" s="205"/>
      <c r="AK1170" s="4"/>
      <c r="AL1170" s="4"/>
      <c r="AM1170" s="309">
        <f t="shared" ca="1" si="483"/>
        <v>15.39</v>
      </c>
      <c r="AN1170" s="309">
        <f t="shared" ca="1" si="484"/>
        <v>14.21</v>
      </c>
      <c r="AO1170" s="310">
        <f t="shared" ca="1" si="485"/>
        <v>0</v>
      </c>
      <c r="AP1170" s="310" t="b">
        <f t="shared" ca="1" si="486"/>
        <v>0</v>
      </c>
      <c r="AQ1170" s="309">
        <f t="shared" ca="1" si="487"/>
        <v>0.43559999999999999</v>
      </c>
      <c r="AR1170" s="205">
        <f t="shared" ca="1" si="470"/>
        <v>14.084399999999999</v>
      </c>
      <c r="AS1170" s="45" t="b">
        <f t="shared" ca="1" si="471"/>
        <v>0</v>
      </c>
      <c r="AT1170">
        <f t="shared" ca="1" si="472"/>
        <v>4</v>
      </c>
      <c r="AU1170" t="b">
        <f t="shared" ca="1" si="488"/>
        <v>0</v>
      </c>
      <c r="AV1170" t="b">
        <f t="shared" ca="1" si="489"/>
        <v>0</v>
      </c>
      <c r="AW1170" s="266" t="b">
        <f t="shared" ca="1" si="490"/>
        <v>0</v>
      </c>
      <c r="AX1170" s="266" t="b">
        <f t="shared" ca="1" si="491"/>
        <v>1</v>
      </c>
      <c r="AY1170" s="266" t="b">
        <f t="shared" ca="1" si="492"/>
        <v>0</v>
      </c>
    </row>
    <row r="1171" spans="1:51" x14ac:dyDescent="0.25">
      <c r="A1171">
        <v>1139</v>
      </c>
      <c r="B1171" s="163">
        <f ca="1">OFFSET(InputPriceData!B$15,CalculationsAndCharts!$A1171+$A$11,0,1,1)</f>
        <v>40361</v>
      </c>
      <c r="C1171" s="3">
        <f ca="1">OFFSET(InputPriceData!G$15,CalculationsAndCharts!$A1171+$A$11,IF($C$7,8,0),1,1)</f>
        <v>533000</v>
      </c>
      <c r="D1171" s="4">
        <f ca="1">OFFSET(InputPriceData!C$15,CalculationsAndCharts!$A1171+$A$11,IF($C$7,8,0),1,1)</f>
        <v>14.54</v>
      </c>
      <c r="E1171" s="4">
        <f ca="1">OFFSET(InputPriceData!D$15,CalculationsAndCharts!$A1171+$A$11,IF($C$7,8,0),1,1)</f>
        <v>14.54</v>
      </c>
      <c r="F1171" s="4">
        <f ca="1">OFFSET(InputPriceData!E$15,CalculationsAndCharts!$A1171+$A$11,IF($C$7,8,0),1,1)</f>
        <v>14.19</v>
      </c>
      <c r="G1171" s="4">
        <f ca="1">OFFSET(InputPriceData!F$15,CalculationsAndCharts!$A1171+$A$11,IF($C$7,8,0),1,1)</f>
        <v>14.3</v>
      </c>
      <c r="H1171" s="128"/>
      <c r="I1171" s="128"/>
      <c r="K1171" s="124"/>
      <c r="L1171" s="279"/>
      <c r="M1171" s="281"/>
      <c r="N1171" s="280"/>
      <c r="O1171" s="4"/>
      <c r="P1171" s="4"/>
      <c r="Q1171" s="3"/>
      <c r="S1171" s="309">
        <f t="shared" ca="1" si="473"/>
        <v>15.39</v>
      </c>
      <c r="T1171" s="309">
        <f t="shared" ca="1" si="474"/>
        <v>14.3</v>
      </c>
      <c r="U1171" s="310">
        <f t="shared" ca="1" si="466"/>
        <v>0</v>
      </c>
      <c r="V1171" s="310" t="b">
        <f t="shared" ca="1" si="475"/>
        <v>0</v>
      </c>
      <c r="W1171" s="3" t="b">
        <f t="shared" ca="1" si="476"/>
        <v>0</v>
      </c>
      <c r="X1171" s="3" t="str">
        <f t="shared" ca="1" si="477"/>
        <v/>
      </c>
      <c r="Y1171" s="3" t="str">
        <f t="shared" ca="1" si="467"/>
        <v/>
      </c>
      <c r="Z1171" s="3" t="str">
        <f t="shared" ca="1" si="478"/>
        <v/>
      </c>
      <c r="AA1171" s="3" t="str">
        <f t="shared" ca="1" si="479"/>
        <v/>
      </c>
      <c r="AB1171" s="205">
        <f t="shared" ca="1" si="480"/>
        <v>7078</v>
      </c>
      <c r="AC1171" s="205">
        <f t="shared" ca="1" si="481"/>
        <v>110</v>
      </c>
      <c r="AD1171" s="205">
        <f t="shared" ca="1" si="468"/>
        <v>64.345454545454544</v>
      </c>
      <c r="AE1171" s="205">
        <f t="shared" ca="1" si="469"/>
        <v>14.345454545454544</v>
      </c>
      <c r="AF1171" s="205">
        <f t="shared" ca="1" si="482"/>
        <v>2.8690909090909091</v>
      </c>
      <c r="AG1171" s="205"/>
      <c r="AH1171" s="205"/>
      <c r="AI1171" s="205"/>
      <c r="AJ1171" s="205"/>
      <c r="AK1171" s="4"/>
      <c r="AL1171" s="4"/>
      <c r="AM1171" s="309">
        <f t="shared" ca="1" si="483"/>
        <v>15.39</v>
      </c>
      <c r="AN1171" s="309">
        <f t="shared" ca="1" si="484"/>
        <v>14.3</v>
      </c>
      <c r="AO1171" s="310">
        <f t="shared" ca="1" si="485"/>
        <v>0</v>
      </c>
      <c r="AP1171" s="310" t="b">
        <f t="shared" ca="1" si="486"/>
        <v>0</v>
      </c>
      <c r="AQ1171" s="309">
        <f t="shared" ca="1" si="487"/>
        <v>0.43559999999999999</v>
      </c>
      <c r="AR1171" s="205">
        <f t="shared" ca="1" si="470"/>
        <v>14.084399999999999</v>
      </c>
      <c r="AS1171" s="45" t="b">
        <f t="shared" ca="1" si="471"/>
        <v>0</v>
      </c>
      <c r="AT1171">
        <f t="shared" ca="1" si="472"/>
        <v>3</v>
      </c>
      <c r="AU1171" t="b">
        <f t="shared" ca="1" si="488"/>
        <v>0</v>
      </c>
      <c r="AV1171" t="b">
        <f t="shared" ca="1" si="489"/>
        <v>0</v>
      </c>
      <c r="AW1171" s="266" t="b">
        <f t="shared" ca="1" si="490"/>
        <v>0</v>
      </c>
      <c r="AX1171" s="266" t="b">
        <f t="shared" ca="1" si="491"/>
        <v>1</v>
      </c>
      <c r="AY1171" s="266" t="b">
        <f t="shared" ca="1" si="492"/>
        <v>0</v>
      </c>
    </row>
    <row r="1172" spans="1:51" x14ac:dyDescent="0.25">
      <c r="A1172">
        <v>1140</v>
      </c>
      <c r="B1172" s="163">
        <f ca="1">OFFSET(InputPriceData!B$15,CalculationsAndCharts!$A1172+$A$11,0,1,1)</f>
        <v>40360</v>
      </c>
      <c r="C1172" s="3">
        <f ca="1">OFFSET(InputPriceData!G$15,CalculationsAndCharts!$A1172+$A$11,IF($C$7,8,0),1,1)</f>
        <v>1190400</v>
      </c>
      <c r="D1172" s="4">
        <f ca="1">OFFSET(InputPriceData!C$15,CalculationsAndCharts!$A1172+$A$11,IF($C$7,8,0),1,1)</f>
        <v>14.55</v>
      </c>
      <c r="E1172" s="4">
        <f ca="1">OFFSET(InputPriceData!D$15,CalculationsAndCharts!$A1172+$A$11,IF($C$7,8,0),1,1)</f>
        <v>14.81</v>
      </c>
      <c r="F1172" s="4">
        <f ca="1">OFFSET(InputPriceData!E$15,CalculationsAndCharts!$A1172+$A$11,IF($C$7,8,0),1,1)</f>
        <v>14.28</v>
      </c>
      <c r="G1172" s="4">
        <f ca="1">OFFSET(InputPriceData!F$15,CalculationsAndCharts!$A1172+$A$11,IF($C$7,8,0),1,1)</f>
        <v>14.44</v>
      </c>
      <c r="H1172" s="128"/>
      <c r="I1172" s="128"/>
      <c r="K1172" s="124"/>
      <c r="L1172" s="279"/>
      <c r="M1172" s="281"/>
      <c r="N1172" s="280"/>
      <c r="O1172" s="4"/>
      <c r="P1172" s="4"/>
      <c r="Q1172" s="3"/>
      <c r="S1172" s="309">
        <f t="shared" ca="1" si="473"/>
        <v>15.39</v>
      </c>
      <c r="T1172" s="309">
        <f t="shared" ca="1" si="474"/>
        <v>14.44</v>
      </c>
      <c r="U1172" s="310">
        <f t="shared" ca="1" si="466"/>
        <v>0</v>
      </c>
      <c r="V1172" s="310" t="b">
        <f t="shared" ca="1" si="475"/>
        <v>0</v>
      </c>
      <c r="W1172" s="3" t="b">
        <f t="shared" ca="1" si="476"/>
        <v>0</v>
      </c>
      <c r="X1172" s="3" t="str">
        <f t="shared" ca="1" si="477"/>
        <v/>
      </c>
      <c r="Y1172" s="3" t="str">
        <f t="shared" ca="1" si="467"/>
        <v/>
      </c>
      <c r="Z1172" s="3" t="str">
        <f t="shared" ca="1" si="478"/>
        <v/>
      </c>
      <c r="AA1172" s="3" t="str">
        <f t="shared" ca="1" si="479"/>
        <v/>
      </c>
      <c r="AB1172" s="205">
        <f t="shared" ca="1" si="480"/>
        <v>7078</v>
      </c>
      <c r="AC1172" s="205">
        <f t="shared" ca="1" si="481"/>
        <v>110</v>
      </c>
      <c r="AD1172" s="205">
        <f t="shared" ca="1" si="468"/>
        <v>64.345454545454544</v>
      </c>
      <c r="AE1172" s="205">
        <f t="shared" ca="1" si="469"/>
        <v>14.345454545454544</v>
      </c>
      <c r="AF1172" s="205">
        <f t="shared" ca="1" si="482"/>
        <v>2.8690909090909091</v>
      </c>
      <c r="AG1172" s="205"/>
      <c r="AH1172" s="205"/>
      <c r="AI1172" s="205"/>
      <c r="AJ1172" s="205"/>
      <c r="AK1172" s="4"/>
      <c r="AL1172" s="4"/>
      <c r="AM1172" s="309">
        <f t="shared" ca="1" si="483"/>
        <v>15.39</v>
      </c>
      <c r="AN1172" s="309">
        <f t="shared" ca="1" si="484"/>
        <v>14.44</v>
      </c>
      <c r="AO1172" s="310">
        <f t="shared" ca="1" si="485"/>
        <v>0</v>
      </c>
      <c r="AP1172" s="310" t="b">
        <f t="shared" ca="1" si="486"/>
        <v>0</v>
      </c>
      <c r="AQ1172" s="309">
        <f t="shared" ca="1" si="487"/>
        <v>0.43559999999999999</v>
      </c>
      <c r="AR1172" s="205">
        <f t="shared" ca="1" si="470"/>
        <v>14.084399999999999</v>
      </c>
      <c r="AS1172" s="45" t="b">
        <f t="shared" ca="1" si="471"/>
        <v>0</v>
      </c>
      <c r="AT1172">
        <f t="shared" ca="1" si="472"/>
        <v>2</v>
      </c>
      <c r="AU1172" t="b">
        <f t="shared" ca="1" si="488"/>
        <v>0</v>
      </c>
      <c r="AV1172" t="b">
        <f t="shared" ca="1" si="489"/>
        <v>0</v>
      </c>
      <c r="AW1172" s="266" t="b">
        <f t="shared" ca="1" si="490"/>
        <v>0</v>
      </c>
      <c r="AX1172" s="266" t="b">
        <f t="shared" ca="1" si="491"/>
        <v>1</v>
      </c>
      <c r="AY1172" s="266" t="b">
        <f t="shared" ca="1" si="492"/>
        <v>0</v>
      </c>
    </row>
    <row r="1173" spans="1:51" x14ac:dyDescent="0.25">
      <c r="A1173">
        <v>1141</v>
      </c>
      <c r="B1173" s="163">
        <f ca="1">OFFSET(InputPriceData!B$15,CalculationsAndCharts!$A1173+$A$11,0,1,1)</f>
        <v>40359</v>
      </c>
      <c r="C1173" s="3">
        <f ca="1">OFFSET(InputPriceData!G$15,CalculationsAndCharts!$A1173+$A$11,IF($C$7,8,0),1,1)</f>
        <v>613500</v>
      </c>
      <c r="D1173" s="4">
        <f ca="1">OFFSET(InputPriceData!C$15,CalculationsAndCharts!$A1173+$A$11,IF($C$7,8,0),1,1)</f>
        <v>14.52</v>
      </c>
      <c r="E1173" s="4">
        <f ca="1">OFFSET(InputPriceData!D$15,CalculationsAndCharts!$A1173+$A$11,IF($C$7,8,0),1,1)</f>
        <v>14.81</v>
      </c>
      <c r="F1173" s="4">
        <f ca="1">OFFSET(InputPriceData!E$15,CalculationsAndCharts!$A1173+$A$11,IF($C$7,8,0),1,1)</f>
        <v>14.47</v>
      </c>
      <c r="G1173" s="4">
        <f ca="1">OFFSET(InputPriceData!F$15,CalculationsAndCharts!$A1173+$A$11,IF($C$7,8,0),1,1)</f>
        <v>14.52</v>
      </c>
      <c r="H1173" s="128"/>
      <c r="I1173" s="128"/>
      <c r="K1173" s="124"/>
      <c r="L1173" s="279"/>
      <c r="M1173" s="281"/>
      <c r="N1173" s="280"/>
      <c r="O1173" s="4"/>
      <c r="P1173" s="4"/>
      <c r="Q1173" s="3"/>
      <c r="S1173" s="309">
        <f t="shared" ca="1" si="473"/>
        <v>15.39</v>
      </c>
      <c r="T1173" s="309">
        <f t="shared" ca="1" si="474"/>
        <v>14.52</v>
      </c>
      <c r="U1173" s="310">
        <f t="shared" ca="1" si="466"/>
        <v>0</v>
      </c>
      <c r="V1173" s="310" t="b">
        <f t="shared" ca="1" si="475"/>
        <v>0</v>
      </c>
      <c r="W1173" s="3" t="b">
        <f t="shared" ca="1" si="476"/>
        <v>0</v>
      </c>
      <c r="X1173" s="3" t="str">
        <f t="shared" ca="1" si="477"/>
        <v/>
      </c>
      <c r="Y1173" s="3" t="str">
        <f t="shared" ca="1" si="467"/>
        <v/>
      </c>
      <c r="Z1173" s="3" t="str">
        <f t="shared" ca="1" si="478"/>
        <v/>
      </c>
      <c r="AA1173" s="3" t="str">
        <f t="shared" ca="1" si="479"/>
        <v/>
      </c>
      <c r="AB1173" s="205">
        <f t="shared" ca="1" si="480"/>
        <v>7078</v>
      </c>
      <c r="AC1173" s="205">
        <f t="shared" ca="1" si="481"/>
        <v>110</v>
      </c>
      <c r="AD1173" s="205">
        <f t="shared" ca="1" si="468"/>
        <v>64.345454545454544</v>
      </c>
      <c r="AE1173" s="205">
        <f t="shared" ca="1" si="469"/>
        <v>14.345454545454544</v>
      </c>
      <c r="AF1173" s="205">
        <f t="shared" ca="1" si="482"/>
        <v>2.8690909090909091</v>
      </c>
      <c r="AG1173" s="205"/>
      <c r="AH1173" s="205"/>
      <c r="AI1173" s="205"/>
      <c r="AJ1173" s="205"/>
      <c r="AK1173" s="4"/>
      <c r="AL1173" s="4"/>
      <c r="AM1173" s="309">
        <f t="shared" ca="1" si="483"/>
        <v>15.39</v>
      </c>
      <c r="AN1173" s="309">
        <f t="shared" ca="1" si="484"/>
        <v>14.52</v>
      </c>
      <c r="AO1173" s="310">
        <f t="shared" ca="1" si="485"/>
        <v>0</v>
      </c>
      <c r="AP1173" s="310" t="b">
        <f t="shared" ca="1" si="486"/>
        <v>0</v>
      </c>
      <c r="AQ1173" s="309">
        <f t="shared" ca="1" si="487"/>
        <v>0.43559999999999999</v>
      </c>
      <c r="AR1173" s="205">
        <f t="shared" ca="1" si="470"/>
        <v>14.084399999999999</v>
      </c>
      <c r="AS1173" s="45" t="b">
        <f t="shared" ca="1" si="471"/>
        <v>0</v>
      </c>
      <c r="AT1173">
        <f t="shared" ca="1" si="472"/>
        <v>1</v>
      </c>
      <c r="AU1173" t="b">
        <f t="shared" ca="1" si="488"/>
        <v>0</v>
      </c>
      <c r="AV1173" t="b">
        <f t="shared" ca="1" si="489"/>
        <v>0</v>
      </c>
      <c r="AW1173" s="266" t="b">
        <f t="shared" ca="1" si="490"/>
        <v>1</v>
      </c>
      <c r="AX1173" s="266" t="b">
        <f t="shared" ca="1" si="491"/>
        <v>1</v>
      </c>
      <c r="AY1173" s="266" t="b">
        <f t="shared" ca="1" si="492"/>
        <v>0</v>
      </c>
    </row>
    <row r="1174" spans="1:51" x14ac:dyDescent="0.25">
      <c r="A1174">
        <v>1142</v>
      </c>
      <c r="B1174" s="163">
        <f ca="1">OFFSET(InputPriceData!B$15,CalculationsAndCharts!$A1174+$A$11,0,1,1)</f>
        <v>40358</v>
      </c>
      <c r="C1174" s="3">
        <f ca="1">OFFSET(InputPriceData!G$15,CalculationsAndCharts!$A1174+$A$11,IF($C$7,8,0),1,1)</f>
        <v>1672300</v>
      </c>
      <c r="D1174" s="4">
        <f ca="1">OFFSET(InputPriceData!C$15,CalculationsAndCharts!$A1174+$A$11,IF($C$7,8,0),1,1)</f>
        <v>14.9</v>
      </c>
      <c r="E1174" s="4">
        <f ca="1">OFFSET(InputPriceData!D$15,CalculationsAndCharts!$A1174+$A$11,IF($C$7,8,0),1,1)</f>
        <v>14.9</v>
      </c>
      <c r="F1174" s="4">
        <f ca="1">OFFSET(InputPriceData!E$15,CalculationsAndCharts!$A1174+$A$11,IF($C$7,8,0),1,1)</f>
        <v>14.53</v>
      </c>
      <c r="G1174" s="4">
        <f ca="1">OFFSET(InputPriceData!F$15,CalculationsAndCharts!$A1174+$A$11,IF($C$7,8,0),1,1)</f>
        <v>14.53</v>
      </c>
      <c r="H1174" s="128"/>
      <c r="I1174" s="128"/>
      <c r="K1174" s="124"/>
      <c r="L1174" s="279"/>
      <c r="M1174" s="281"/>
      <c r="N1174" s="280"/>
      <c r="O1174" s="4"/>
      <c r="P1174" s="4"/>
      <c r="Q1174" s="3"/>
      <c r="S1174" s="309">
        <f t="shared" ca="1" si="473"/>
        <v>15.39</v>
      </c>
      <c r="T1174" s="309">
        <f t="shared" ca="1" si="474"/>
        <v>14.53</v>
      </c>
      <c r="U1174" s="310">
        <f t="shared" ca="1" si="466"/>
        <v>0</v>
      </c>
      <c r="V1174" s="310" t="b">
        <f t="shared" ca="1" si="475"/>
        <v>1</v>
      </c>
      <c r="W1174" s="3" t="b">
        <f t="shared" ca="1" si="476"/>
        <v>1</v>
      </c>
      <c r="X1174" s="3">
        <f t="shared" ca="1" si="477"/>
        <v>15.11</v>
      </c>
      <c r="Y1174" s="3">
        <f t="shared" ca="1" si="467"/>
        <v>-3.8385175380542691</v>
      </c>
      <c r="Z1174" s="3">
        <f t="shared" ca="1" si="478"/>
        <v>-3.8385175380542691</v>
      </c>
      <c r="AA1174" s="3">
        <f t="shared" ca="1" si="479"/>
        <v>30</v>
      </c>
      <c r="AB1174" s="205">
        <f t="shared" ca="1" si="480"/>
        <v>7078</v>
      </c>
      <c r="AC1174" s="205">
        <f t="shared" ca="1" si="481"/>
        <v>110</v>
      </c>
      <c r="AD1174" s="205">
        <f t="shared" ca="1" si="468"/>
        <v>64.345454545454544</v>
      </c>
      <c r="AE1174" s="205">
        <f t="shared" ca="1" si="469"/>
        <v>14.345454545454544</v>
      </c>
      <c r="AF1174" s="205">
        <f t="shared" ca="1" si="482"/>
        <v>2.8690909090909091</v>
      </c>
      <c r="AG1174" s="205"/>
      <c r="AH1174" s="205"/>
      <c r="AI1174" s="205"/>
      <c r="AJ1174" s="205"/>
      <c r="AK1174" s="4"/>
      <c r="AL1174" s="4"/>
      <c r="AM1174" s="309">
        <f t="shared" ca="1" si="483"/>
        <v>15.39</v>
      </c>
      <c r="AN1174" s="309">
        <f t="shared" ca="1" si="484"/>
        <v>14.53</v>
      </c>
      <c r="AO1174" s="310">
        <f t="shared" ca="1" si="485"/>
        <v>0</v>
      </c>
      <c r="AP1174" s="310" t="b">
        <f t="shared" ca="1" si="486"/>
        <v>1</v>
      </c>
      <c r="AQ1174" s="309">
        <f t="shared" ca="1" si="487"/>
        <v>0</v>
      </c>
      <c r="AR1174" s="205">
        <f t="shared" ca="1" si="470"/>
        <v>0</v>
      </c>
      <c r="AS1174" s="45" t="b">
        <f t="shared" ca="1" si="471"/>
        <v>0</v>
      </c>
      <c r="AT1174">
        <f t="shared" ca="1" si="472"/>
        <v>0</v>
      </c>
      <c r="AU1174" t="b">
        <f t="shared" ca="1" si="488"/>
        <v>0</v>
      </c>
      <c r="AV1174" t="b">
        <f t="shared" ca="1" si="489"/>
        <v>0</v>
      </c>
      <c r="AW1174" s="266" t="b">
        <f t="shared" ca="1" si="490"/>
        <v>0</v>
      </c>
      <c r="AX1174" s="266" t="b">
        <f t="shared" ca="1" si="491"/>
        <v>0</v>
      </c>
      <c r="AY1174" s="266" t="b">
        <f t="shared" ca="1" si="492"/>
        <v>0</v>
      </c>
    </row>
    <row r="1175" spans="1:51" x14ac:dyDescent="0.25">
      <c r="A1175">
        <v>1143</v>
      </c>
      <c r="B1175" s="163">
        <f ca="1">OFFSET(InputPriceData!B$15,CalculationsAndCharts!$A1175+$A$11,0,1,1)</f>
        <v>40357</v>
      </c>
      <c r="C1175" s="3">
        <f ca="1">OFFSET(InputPriceData!G$15,CalculationsAndCharts!$A1175+$A$11,IF($C$7,8,0),1,1)</f>
        <v>388600</v>
      </c>
      <c r="D1175" s="4">
        <f ca="1">OFFSET(InputPriceData!C$15,CalculationsAndCharts!$A1175+$A$11,IF($C$7,8,0),1,1)</f>
        <v>15.21</v>
      </c>
      <c r="E1175" s="4">
        <f ca="1">OFFSET(InputPriceData!D$15,CalculationsAndCharts!$A1175+$A$11,IF($C$7,8,0),1,1)</f>
        <v>15.42</v>
      </c>
      <c r="F1175" s="4">
        <f ca="1">OFFSET(InputPriceData!E$15,CalculationsAndCharts!$A1175+$A$11,IF($C$7,8,0),1,1)</f>
        <v>15.03</v>
      </c>
      <c r="G1175" s="4">
        <f ca="1">OFFSET(InputPriceData!F$15,CalculationsAndCharts!$A1175+$A$11,IF($C$7,8,0),1,1)</f>
        <v>15.1</v>
      </c>
      <c r="H1175" s="128"/>
      <c r="I1175" s="128"/>
      <c r="K1175" s="124"/>
      <c r="L1175" s="279"/>
      <c r="M1175" s="281"/>
      <c r="N1175" s="280"/>
      <c r="O1175" s="4"/>
      <c r="P1175" s="4"/>
      <c r="Q1175" s="3"/>
      <c r="S1175" s="309">
        <f t="shared" ca="1" si="473"/>
        <v>15.39</v>
      </c>
      <c r="T1175" s="309">
        <f t="shared" ca="1" si="474"/>
        <v>14.55</v>
      </c>
      <c r="U1175" s="310">
        <f t="shared" ca="1" si="466"/>
        <v>0.65476190476190366</v>
      </c>
      <c r="V1175" s="310" t="b">
        <f t="shared" ca="1" si="475"/>
        <v>0</v>
      </c>
      <c r="W1175" s="3" t="b">
        <f t="shared" ca="1" si="476"/>
        <v>0</v>
      </c>
      <c r="X1175" s="3" t="str">
        <f t="shared" ca="1" si="477"/>
        <v/>
      </c>
      <c r="Y1175" s="3" t="str">
        <f t="shared" ca="1" si="467"/>
        <v/>
      </c>
      <c r="Z1175" s="3" t="str">
        <f t="shared" ca="1" si="478"/>
        <v/>
      </c>
      <c r="AA1175" s="3" t="str">
        <f t="shared" ca="1" si="479"/>
        <v/>
      </c>
      <c r="AB1175" s="205">
        <f t="shared" ca="1" si="480"/>
        <v>7048</v>
      </c>
      <c r="AC1175" s="205">
        <f t="shared" ca="1" si="481"/>
        <v>109</v>
      </c>
      <c r="AD1175" s="205">
        <f t="shared" ca="1" si="468"/>
        <v>64.660550458715591</v>
      </c>
      <c r="AE1175" s="205">
        <f t="shared" ca="1" si="469"/>
        <v>14.660550458715591</v>
      </c>
      <c r="AF1175" s="205">
        <f t="shared" ca="1" si="482"/>
        <v>2.9321100917431182</v>
      </c>
      <c r="AG1175" s="205"/>
      <c r="AH1175" s="205"/>
      <c r="AI1175" s="205"/>
      <c r="AJ1175" s="205"/>
      <c r="AK1175" s="4"/>
      <c r="AL1175" s="4"/>
      <c r="AM1175" s="309">
        <f t="shared" ca="1" si="483"/>
        <v>15.39</v>
      </c>
      <c r="AN1175" s="309">
        <f t="shared" ca="1" si="484"/>
        <v>14.55</v>
      </c>
      <c r="AO1175" s="310">
        <f t="shared" ca="1" si="485"/>
        <v>0.65476190476190366</v>
      </c>
      <c r="AP1175" s="310" t="b">
        <f t="shared" ca="1" si="486"/>
        <v>0</v>
      </c>
      <c r="AQ1175" s="309">
        <f t="shared" ca="1" si="487"/>
        <v>0</v>
      </c>
      <c r="AR1175" s="205">
        <f t="shared" ca="1" si="470"/>
        <v>0</v>
      </c>
      <c r="AS1175" s="45" t="b">
        <f t="shared" ca="1" si="471"/>
        <v>0</v>
      </c>
      <c r="AT1175">
        <f t="shared" ca="1" si="472"/>
        <v>0</v>
      </c>
      <c r="AU1175" t="b">
        <f t="shared" ca="1" si="488"/>
        <v>0</v>
      </c>
      <c r="AV1175" t="b">
        <f t="shared" ca="1" si="489"/>
        <v>0</v>
      </c>
      <c r="AW1175" s="266" t="b">
        <f t="shared" ca="1" si="490"/>
        <v>0</v>
      </c>
      <c r="AX1175" s="266" t="b">
        <f t="shared" ca="1" si="491"/>
        <v>0</v>
      </c>
      <c r="AY1175" s="266" t="b">
        <f t="shared" ca="1" si="492"/>
        <v>0</v>
      </c>
    </row>
    <row r="1176" spans="1:51" x14ac:dyDescent="0.25">
      <c r="A1176">
        <v>1144</v>
      </c>
      <c r="B1176" s="163">
        <f ca="1">OFFSET(InputPriceData!B$15,CalculationsAndCharts!$A1176+$A$11,0,1,1)</f>
        <v>40354</v>
      </c>
      <c r="C1176" s="3">
        <f ca="1">OFFSET(InputPriceData!G$15,CalculationsAndCharts!$A1176+$A$11,IF($C$7,8,0),1,1)</f>
        <v>1709100</v>
      </c>
      <c r="D1176" s="4">
        <f ca="1">OFFSET(InputPriceData!C$15,CalculationsAndCharts!$A1176+$A$11,IF($C$7,8,0),1,1)</f>
        <v>15.06</v>
      </c>
      <c r="E1176" s="4">
        <f ca="1">OFFSET(InputPriceData!D$15,CalculationsAndCharts!$A1176+$A$11,IF($C$7,8,0),1,1)</f>
        <v>15.28</v>
      </c>
      <c r="F1176" s="4">
        <f ca="1">OFFSET(InputPriceData!E$15,CalculationsAndCharts!$A1176+$A$11,IF($C$7,8,0),1,1)</f>
        <v>14.96</v>
      </c>
      <c r="G1176" s="4">
        <f ca="1">OFFSET(InputPriceData!F$15,CalculationsAndCharts!$A1176+$A$11,IF($C$7,8,0),1,1)</f>
        <v>15.17</v>
      </c>
      <c r="H1176" s="128"/>
      <c r="I1176" s="128"/>
      <c r="K1176" s="124"/>
      <c r="L1176" s="279"/>
      <c r="M1176" s="281"/>
      <c r="N1176" s="280"/>
      <c r="O1176" s="4"/>
      <c r="P1176" s="4"/>
      <c r="Q1176" s="3"/>
      <c r="S1176" s="309">
        <f t="shared" ca="1" si="473"/>
        <v>15.39</v>
      </c>
      <c r="T1176" s="309">
        <f t="shared" ca="1" si="474"/>
        <v>14.55</v>
      </c>
      <c r="U1176" s="310">
        <f t="shared" ca="1" si="466"/>
        <v>0.73809523809523725</v>
      </c>
      <c r="V1176" s="310" t="b">
        <f t="shared" ca="1" si="475"/>
        <v>0</v>
      </c>
      <c r="W1176" s="3" t="b">
        <f t="shared" ca="1" si="476"/>
        <v>0</v>
      </c>
      <c r="X1176" s="3" t="str">
        <f t="shared" ca="1" si="477"/>
        <v/>
      </c>
      <c r="Y1176" s="3" t="str">
        <f t="shared" ca="1" si="467"/>
        <v/>
      </c>
      <c r="Z1176" s="3" t="str">
        <f t="shared" ca="1" si="478"/>
        <v/>
      </c>
      <c r="AA1176" s="3" t="str">
        <f t="shared" ca="1" si="479"/>
        <v/>
      </c>
      <c r="AB1176" s="205">
        <f t="shared" ca="1" si="480"/>
        <v>7048</v>
      </c>
      <c r="AC1176" s="205">
        <f t="shared" ca="1" si="481"/>
        <v>109</v>
      </c>
      <c r="AD1176" s="205">
        <f t="shared" ca="1" si="468"/>
        <v>64.660550458715591</v>
      </c>
      <c r="AE1176" s="205">
        <f t="shared" ca="1" si="469"/>
        <v>14.660550458715591</v>
      </c>
      <c r="AF1176" s="205">
        <f t="shared" ca="1" si="482"/>
        <v>2.9321100917431182</v>
      </c>
      <c r="AG1176" s="205"/>
      <c r="AH1176" s="205"/>
      <c r="AI1176" s="205"/>
      <c r="AJ1176" s="205"/>
      <c r="AK1176" s="4"/>
      <c r="AL1176" s="4"/>
      <c r="AM1176" s="309">
        <f t="shared" ca="1" si="483"/>
        <v>15.39</v>
      </c>
      <c r="AN1176" s="309">
        <f t="shared" ca="1" si="484"/>
        <v>14.55</v>
      </c>
      <c r="AO1176" s="310">
        <f t="shared" ca="1" si="485"/>
        <v>0.73809523809523725</v>
      </c>
      <c r="AP1176" s="310" t="b">
        <f t="shared" ca="1" si="486"/>
        <v>0</v>
      </c>
      <c r="AQ1176" s="309">
        <f t="shared" ca="1" si="487"/>
        <v>0</v>
      </c>
      <c r="AR1176" s="205">
        <f t="shared" ca="1" si="470"/>
        <v>0</v>
      </c>
      <c r="AS1176" s="45" t="b">
        <f t="shared" ca="1" si="471"/>
        <v>0</v>
      </c>
      <c r="AT1176">
        <f t="shared" ca="1" si="472"/>
        <v>0</v>
      </c>
      <c r="AU1176" t="b">
        <f t="shared" ca="1" si="488"/>
        <v>0</v>
      </c>
      <c r="AV1176" t="b">
        <f t="shared" ca="1" si="489"/>
        <v>0</v>
      </c>
      <c r="AW1176" s="266" t="b">
        <f t="shared" ca="1" si="490"/>
        <v>0</v>
      </c>
      <c r="AX1176" s="266" t="b">
        <f t="shared" ca="1" si="491"/>
        <v>0</v>
      </c>
      <c r="AY1176" s="266" t="b">
        <f t="shared" ca="1" si="492"/>
        <v>0</v>
      </c>
    </row>
    <row r="1177" spans="1:51" x14ac:dyDescent="0.25">
      <c r="A1177">
        <v>1145</v>
      </c>
      <c r="B1177" s="163">
        <f ca="1">OFFSET(InputPriceData!B$15,CalculationsAndCharts!$A1177+$A$11,0,1,1)</f>
        <v>40353</v>
      </c>
      <c r="C1177" s="3">
        <f ca="1">OFFSET(InputPriceData!G$15,CalculationsAndCharts!$A1177+$A$11,IF($C$7,8,0),1,1)</f>
        <v>666500</v>
      </c>
      <c r="D1177" s="4">
        <f ca="1">OFFSET(InputPriceData!C$15,CalculationsAndCharts!$A1177+$A$11,IF($C$7,8,0),1,1)</f>
        <v>14.75</v>
      </c>
      <c r="E1177" s="4">
        <f ca="1">OFFSET(InputPriceData!D$15,CalculationsAndCharts!$A1177+$A$11,IF($C$7,8,0),1,1)</f>
        <v>15.23</v>
      </c>
      <c r="F1177" s="4">
        <f ca="1">OFFSET(InputPriceData!E$15,CalculationsAndCharts!$A1177+$A$11,IF($C$7,8,0),1,1)</f>
        <v>14.64</v>
      </c>
      <c r="G1177" s="4">
        <f ca="1">OFFSET(InputPriceData!F$15,CalculationsAndCharts!$A1177+$A$11,IF($C$7,8,0),1,1)</f>
        <v>14.97</v>
      </c>
      <c r="H1177" s="128"/>
      <c r="I1177" s="128"/>
      <c r="K1177" s="124"/>
      <c r="L1177" s="279"/>
      <c r="M1177" s="281"/>
      <c r="N1177" s="280"/>
      <c r="O1177" s="4"/>
      <c r="P1177" s="4"/>
      <c r="Q1177" s="3"/>
      <c r="S1177" s="309">
        <f t="shared" ca="1" si="473"/>
        <v>15.39</v>
      </c>
      <c r="T1177" s="309">
        <f t="shared" ca="1" si="474"/>
        <v>14.55</v>
      </c>
      <c r="U1177" s="310">
        <f t="shared" ca="1" si="466"/>
        <v>0.5</v>
      </c>
      <c r="V1177" s="310" t="b">
        <f t="shared" ca="1" si="475"/>
        <v>0</v>
      </c>
      <c r="W1177" s="3" t="b">
        <f t="shared" ca="1" si="476"/>
        <v>0</v>
      </c>
      <c r="X1177" s="3" t="str">
        <f t="shared" ca="1" si="477"/>
        <v/>
      </c>
      <c r="Y1177" s="3" t="str">
        <f t="shared" ca="1" si="467"/>
        <v/>
      </c>
      <c r="Z1177" s="3" t="str">
        <f t="shared" ca="1" si="478"/>
        <v/>
      </c>
      <c r="AA1177" s="3" t="str">
        <f t="shared" ca="1" si="479"/>
        <v/>
      </c>
      <c r="AB1177" s="205">
        <f t="shared" ca="1" si="480"/>
        <v>7048</v>
      </c>
      <c r="AC1177" s="205">
        <f t="shared" ca="1" si="481"/>
        <v>109</v>
      </c>
      <c r="AD1177" s="205">
        <f t="shared" ca="1" si="468"/>
        <v>64.660550458715591</v>
      </c>
      <c r="AE1177" s="205">
        <f t="shared" ca="1" si="469"/>
        <v>14.660550458715591</v>
      </c>
      <c r="AF1177" s="205">
        <f t="shared" ca="1" si="482"/>
        <v>2.9321100917431182</v>
      </c>
      <c r="AG1177" s="205"/>
      <c r="AH1177" s="205"/>
      <c r="AI1177" s="205"/>
      <c r="AJ1177" s="205"/>
      <c r="AK1177" s="4"/>
      <c r="AL1177" s="4"/>
      <c r="AM1177" s="309">
        <f t="shared" ca="1" si="483"/>
        <v>15.39</v>
      </c>
      <c r="AN1177" s="309">
        <f t="shared" ca="1" si="484"/>
        <v>14.55</v>
      </c>
      <c r="AO1177" s="310">
        <f t="shared" ca="1" si="485"/>
        <v>0.5</v>
      </c>
      <c r="AP1177" s="310" t="b">
        <f t="shared" ca="1" si="486"/>
        <v>0</v>
      </c>
      <c r="AQ1177" s="309">
        <f t="shared" ca="1" si="487"/>
        <v>0</v>
      </c>
      <c r="AR1177" s="205">
        <f t="shared" ca="1" si="470"/>
        <v>0</v>
      </c>
      <c r="AS1177" s="45" t="b">
        <f t="shared" ca="1" si="471"/>
        <v>0</v>
      </c>
      <c r="AT1177">
        <f t="shared" ca="1" si="472"/>
        <v>0</v>
      </c>
      <c r="AU1177" t="b">
        <f t="shared" ca="1" si="488"/>
        <v>0</v>
      </c>
      <c r="AV1177" t="b">
        <f t="shared" ca="1" si="489"/>
        <v>0</v>
      </c>
      <c r="AW1177" s="266" t="b">
        <f t="shared" ca="1" si="490"/>
        <v>0</v>
      </c>
      <c r="AX1177" s="266" t="b">
        <f t="shared" ca="1" si="491"/>
        <v>0</v>
      </c>
      <c r="AY1177" s="266" t="b">
        <f t="shared" ca="1" si="492"/>
        <v>0</v>
      </c>
    </row>
    <row r="1178" spans="1:51" x14ac:dyDescent="0.25">
      <c r="A1178">
        <v>1146</v>
      </c>
      <c r="B1178" s="163">
        <f ca="1">OFFSET(InputPriceData!B$15,CalculationsAndCharts!$A1178+$A$11,0,1,1)</f>
        <v>40352</v>
      </c>
      <c r="C1178" s="3">
        <f ca="1">OFFSET(InputPriceData!G$15,CalculationsAndCharts!$A1178+$A$11,IF($C$7,8,0),1,1)</f>
        <v>584100</v>
      </c>
      <c r="D1178" s="4">
        <f ca="1">OFFSET(InputPriceData!C$15,CalculationsAndCharts!$A1178+$A$11,IF($C$7,8,0),1,1)</f>
        <v>14.91</v>
      </c>
      <c r="E1178" s="4">
        <f ca="1">OFFSET(InputPriceData!D$15,CalculationsAndCharts!$A1178+$A$11,IF($C$7,8,0),1,1)</f>
        <v>15.09</v>
      </c>
      <c r="F1178" s="4">
        <f ca="1">OFFSET(InputPriceData!E$15,CalculationsAndCharts!$A1178+$A$11,IF($C$7,8,0),1,1)</f>
        <v>14.68</v>
      </c>
      <c r="G1178" s="4">
        <f ca="1">OFFSET(InputPriceData!F$15,CalculationsAndCharts!$A1178+$A$11,IF($C$7,8,0),1,1)</f>
        <v>14.89</v>
      </c>
      <c r="H1178" s="128"/>
      <c r="I1178" s="128"/>
      <c r="K1178" s="124"/>
      <c r="L1178" s="279"/>
      <c r="M1178" s="281"/>
      <c r="N1178" s="280"/>
      <c r="O1178" s="4"/>
      <c r="P1178" s="4"/>
      <c r="Q1178" s="3"/>
      <c r="S1178" s="309">
        <f t="shared" ca="1" si="473"/>
        <v>15.55</v>
      </c>
      <c r="T1178" s="309">
        <f t="shared" ca="1" si="474"/>
        <v>14.55</v>
      </c>
      <c r="U1178" s="310">
        <f t="shared" ca="1" si="466"/>
        <v>0.33999999999999986</v>
      </c>
      <c r="V1178" s="310" t="b">
        <f t="shared" ca="1" si="475"/>
        <v>0</v>
      </c>
      <c r="W1178" s="3" t="b">
        <f t="shared" ca="1" si="476"/>
        <v>1</v>
      </c>
      <c r="X1178" s="3">
        <f t="shared" ca="1" si="477"/>
        <v>15.55</v>
      </c>
      <c r="Y1178" s="3">
        <f t="shared" ca="1" si="467"/>
        <v>-4.2443729903536989</v>
      </c>
      <c r="Z1178" s="3">
        <f t="shared" ca="1" si="478"/>
        <v>-4.2443729903536989</v>
      </c>
      <c r="AA1178" s="3">
        <f t="shared" ca="1" si="479"/>
        <v>28</v>
      </c>
      <c r="AB1178" s="205">
        <f t="shared" ca="1" si="480"/>
        <v>7048</v>
      </c>
      <c r="AC1178" s="205">
        <f t="shared" ca="1" si="481"/>
        <v>109</v>
      </c>
      <c r="AD1178" s="205">
        <f t="shared" ca="1" si="468"/>
        <v>64.660550458715591</v>
      </c>
      <c r="AE1178" s="205">
        <f t="shared" ca="1" si="469"/>
        <v>14.660550458715591</v>
      </c>
      <c r="AF1178" s="205">
        <f t="shared" ca="1" si="482"/>
        <v>2.9321100917431182</v>
      </c>
      <c r="AG1178" s="205"/>
      <c r="AH1178" s="205"/>
      <c r="AI1178" s="205"/>
      <c r="AJ1178" s="205"/>
      <c r="AK1178" s="4"/>
      <c r="AL1178" s="4"/>
      <c r="AM1178" s="309">
        <f t="shared" ca="1" si="483"/>
        <v>15.39</v>
      </c>
      <c r="AN1178" s="309">
        <f t="shared" ca="1" si="484"/>
        <v>14.55</v>
      </c>
      <c r="AO1178" s="310">
        <f t="shared" ca="1" si="485"/>
        <v>0.40476190476190466</v>
      </c>
      <c r="AP1178" s="310" t="b">
        <f t="shared" ca="1" si="486"/>
        <v>0</v>
      </c>
      <c r="AQ1178" s="309">
        <f t="shared" ca="1" si="487"/>
        <v>0</v>
      </c>
      <c r="AR1178" s="205">
        <f t="shared" ca="1" si="470"/>
        <v>0</v>
      </c>
      <c r="AS1178" s="45" t="b">
        <f t="shared" ca="1" si="471"/>
        <v>0</v>
      </c>
      <c r="AT1178">
        <f t="shared" ca="1" si="472"/>
        <v>0</v>
      </c>
      <c r="AU1178" t="b">
        <f t="shared" ca="1" si="488"/>
        <v>0</v>
      </c>
      <c r="AV1178" t="b">
        <f t="shared" ca="1" si="489"/>
        <v>0</v>
      </c>
      <c r="AW1178" s="266" t="b">
        <f t="shared" ca="1" si="490"/>
        <v>0</v>
      </c>
      <c r="AX1178" s="266" t="b">
        <f t="shared" ca="1" si="491"/>
        <v>0</v>
      </c>
      <c r="AY1178" s="266" t="b">
        <f t="shared" ca="1" si="492"/>
        <v>0</v>
      </c>
    </row>
    <row r="1179" spans="1:51" x14ac:dyDescent="0.25">
      <c r="A1179">
        <v>1147</v>
      </c>
      <c r="B1179" s="163">
        <f ca="1">OFFSET(InputPriceData!B$15,CalculationsAndCharts!$A1179+$A$11,0,1,1)</f>
        <v>40351</v>
      </c>
      <c r="C1179" s="3">
        <f ca="1">OFFSET(InputPriceData!G$15,CalculationsAndCharts!$A1179+$A$11,IF($C$7,8,0),1,1)</f>
        <v>792400</v>
      </c>
      <c r="D1179" s="4">
        <f ca="1">OFFSET(InputPriceData!C$15,CalculationsAndCharts!$A1179+$A$11,IF($C$7,8,0),1,1)</f>
        <v>15.33</v>
      </c>
      <c r="E1179" s="4">
        <f ca="1">OFFSET(InputPriceData!D$15,CalculationsAndCharts!$A1179+$A$11,IF($C$7,8,0),1,1)</f>
        <v>15.47</v>
      </c>
      <c r="F1179" s="4">
        <f ca="1">OFFSET(InputPriceData!E$15,CalculationsAndCharts!$A1179+$A$11,IF($C$7,8,0),1,1)</f>
        <v>14.86</v>
      </c>
      <c r="G1179" s="4">
        <f ca="1">OFFSET(InputPriceData!F$15,CalculationsAndCharts!$A1179+$A$11,IF($C$7,8,0),1,1)</f>
        <v>14.88</v>
      </c>
      <c r="H1179" s="128"/>
      <c r="I1179" s="128"/>
      <c r="K1179" s="124"/>
      <c r="L1179" s="279"/>
      <c r="M1179" s="281"/>
      <c r="N1179" s="280"/>
      <c r="O1179" s="4"/>
      <c r="P1179" s="4"/>
      <c r="Q1179" s="3"/>
      <c r="S1179" s="309">
        <f t="shared" ca="1" si="473"/>
        <v>15.61</v>
      </c>
      <c r="T1179" s="309">
        <f t="shared" ca="1" si="474"/>
        <v>14.55</v>
      </c>
      <c r="U1179" s="310">
        <f t="shared" ca="1" si="466"/>
        <v>0.31132075471698156</v>
      </c>
      <c r="V1179" s="310" t="b">
        <f t="shared" ca="1" si="475"/>
        <v>0</v>
      </c>
      <c r="W1179" s="3" t="b">
        <f t="shared" ca="1" si="476"/>
        <v>0</v>
      </c>
      <c r="X1179" s="3" t="str">
        <f t="shared" ca="1" si="477"/>
        <v/>
      </c>
      <c r="Y1179" s="3" t="str">
        <f t="shared" ca="1" si="467"/>
        <v/>
      </c>
      <c r="Z1179" s="3" t="str">
        <f t="shared" ca="1" si="478"/>
        <v/>
      </c>
      <c r="AA1179" s="3" t="str">
        <f t="shared" ca="1" si="479"/>
        <v/>
      </c>
      <c r="AB1179" s="205">
        <f t="shared" ca="1" si="480"/>
        <v>7020</v>
      </c>
      <c r="AC1179" s="205">
        <f t="shared" ca="1" si="481"/>
        <v>108</v>
      </c>
      <c r="AD1179" s="205">
        <f t="shared" ca="1" si="468"/>
        <v>65</v>
      </c>
      <c r="AE1179" s="205">
        <f t="shared" ca="1" si="469"/>
        <v>15</v>
      </c>
      <c r="AF1179" s="205">
        <f t="shared" ca="1" si="482"/>
        <v>3</v>
      </c>
      <c r="AG1179" s="205"/>
      <c r="AH1179" s="205"/>
      <c r="AI1179" s="205"/>
      <c r="AJ1179" s="205"/>
      <c r="AK1179" s="4"/>
      <c r="AL1179" s="4"/>
      <c r="AM1179" s="309">
        <f t="shared" ca="1" si="483"/>
        <v>15.39</v>
      </c>
      <c r="AN1179" s="309">
        <f t="shared" ca="1" si="484"/>
        <v>14.55</v>
      </c>
      <c r="AO1179" s="310">
        <f t="shared" ca="1" si="485"/>
        <v>0.39285714285714302</v>
      </c>
      <c r="AP1179" s="310" t="b">
        <f t="shared" ca="1" si="486"/>
        <v>0</v>
      </c>
      <c r="AQ1179" s="309">
        <f t="shared" ca="1" si="487"/>
        <v>0</v>
      </c>
      <c r="AR1179" s="205">
        <f t="shared" ca="1" si="470"/>
        <v>0</v>
      </c>
      <c r="AS1179" s="45" t="b">
        <f t="shared" ca="1" si="471"/>
        <v>0</v>
      </c>
      <c r="AT1179">
        <f t="shared" ca="1" si="472"/>
        <v>0</v>
      </c>
      <c r="AU1179" t="b">
        <f t="shared" ca="1" si="488"/>
        <v>0</v>
      </c>
      <c r="AV1179" t="b">
        <f t="shared" ca="1" si="489"/>
        <v>0</v>
      </c>
      <c r="AW1179" s="266" t="b">
        <f t="shared" ca="1" si="490"/>
        <v>0</v>
      </c>
      <c r="AX1179" s="266" t="b">
        <f t="shared" ca="1" si="491"/>
        <v>0</v>
      </c>
      <c r="AY1179" s="266" t="b">
        <f t="shared" ca="1" si="492"/>
        <v>0</v>
      </c>
    </row>
    <row r="1180" spans="1:51" x14ac:dyDescent="0.25">
      <c r="A1180">
        <v>1148</v>
      </c>
      <c r="B1180" s="163">
        <f ca="1">OFFSET(InputPriceData!B$15,CalculationsAndCharts!$A1180+$A$11,0,1,1)</f>
        <v>40350</v>
      </c>
      <c r="C1180" s="3">
        <f ca="1">OFFSET(InputPriceData!G$15,CalculationsAndCharts!$A1180+$A$11,IF($C$7,8,0),1,1)</f>
        <v>659200</v>
      </c>
      <c r="D1180" s="4">
        <f ca="1">OFFSET(InputPriceData!C$15,CalculationsAndCharts!$A1180+$A$11,IF($C$7,8,0),1,1)</f>
        <v>15.44</v>
      </c>
      <c r="E1180" s="4">
        <f ca="1">OFFSET(InputPriceData!D$15,CalculationsAndCharts!$A1180+$A$11,IF($C$7,8,0),1,1)</f>
        <v>15.47</v>
      </c>
      <c r="F1180" s="4">
        <f ca="1">OFFSET(InputPriceData!E$15,CalculationsAndCharts!$A1180+$A$11,IF($C$7,8,0),1,1)</f>
        <v>15.21</v>
      </c>
      <c r="G1180" s="4">
        <f ca="1">OFFSET(InputPriceData!F$15,CalculationsAndCharts!$A1180+$A$11,IF($C$7,8,0),1,1)</f>
        <v>15.26</v>
      </c>
      <c r="H1180" s="128"/>
      <c r="I1180" s="128"/>
      <c r="K1180" s="124"/>
      <c r="L1180" s="279"/>
      <c r="M1180" s="281"/>
      <c r="N1180" s="280"/>
      <c r="O1180" s="4"/>
      <c r="P1180" s="4"/>
      <c r="Q1180" s="3"/>
      <c r="S1180" s="309">
        <f t="shared" ca="1" si="473"/>
        <v>15.61</v>
      </c>
      <c r="T1180" s="309">
        <f t="shared" ca="1" si="474"/>
        <v>14.55</v>
      </c>
      <c r="U1180" s="310">
        <f t="shared" ca="1" si="466"/>
        <v>0.66981132075471694</v>
      </c>
      <c r="V1180" s="310" t="b">
        <f t="shared" ca="1" si="475"/>
        <v>0</v>
      </c>
      <c r="W1180" s="3" t="b">
        <f t="shared" ca="1" si="476"/>
        <v>0</v>
      </c>
      <c r="X1180" s="3" t="str">
        <f t="shared" ca="1" si="477"/>
        <v/>
      </c>
      <c r="Y1180" s="3" t="str">
        <f t="shared" ca="1" si="467"/>
        <v/>
      </c>
      <c r="Z1180" s="3" t="str">
        <f t="shared" ca="1" si="478"/>
        <v/>
      </c>
      <c r="AA1180" s="3" t="str">
        <f t="shared" ca="1" si="479"/>
        <v/>
      </c>
      <c r="AB1180" s="205">
        <f t="shared" ca="1" si="480"/>
        <v>7020</v>
      </c>
      <c r="AC1180" s="205">
        <f t="shared" ca="1" si="481"/>
        <v>108</v>
      </c>
      <c r="AD1180" s="205">
        <f t="shared" ca="1" si="468"/>
        <v>65</v>
      </c>
      <c r="AE1180" s="205">
        <f t="shared" ca="1" si="469"/>
        <v>15</v>
      </c>
      <c r="AF1180" s="205">
        <f t="shared" ca="1" si="482"/>
        <v>3</v>
      </c>
      <c r="AG1180" s="205"/>
      <c r="AH1180" s="205"/>
      <c r="AI1180" s="205"/>
      <c r="AJ1180" s="205"/>
      <c r="AK1180" s="4"/>
      <c r="AL1180" s="4"/>
      <c r="AM1180" s="309">
        <f t="shared" ca="1" si="483"/>
        <v>15.55</v>
      </c>
      <c r="AN1180" s="309">
        <f t="shared" ca="1" si="484"/>
        <v>14.55</v>
      </c>
      <c r="AO1180" s="310">
        <f t="shared" ca="1" si="485"/>
        <v>0.70999999999999908</v>
      </c>
      <c r="AP1180" s="310" t="b">
        <f t="shared" ca="1" si="486"/>
        <v>0</v>
      </c>
      <c r="AQ1180" s="309">
        <f t="shared" ca="1" si="487"/>
        <v>0</v>
      </c>
      <c r="AR1180" s="205">
        <f t="shared" ca="1" si="470"/>
        <v>0</v>
      </c>
      <c r="AS1180" s="45" t="b">
        <f t="shared" ca="1" si="471"/>
        <v>0</v>
      </c>
      <c r="AT1180">
        <f t="shared" ca="1" si="472"/>
        <v>0</v>
      </c>
      <c r="AU1180" t="b">
        <f t="shared" ca="1" si="488"/>
        <v>0</v>
      </c>
      <c r="AV1180" t="b">
        <f t="shared" ca="1" si="489"/>
        <v>0</v>
      </c>
      <c r="AW1180" s="266" t="b">
        <f t="shared" ca="1" si="490"/>
        <v>0</v>
      </c>
      <c r="AX1180" s="266" t="b">
        <f t="shared" ca="1" si="491"/>
        <v>0</v>
      </c>
      <c r="AY1180" s="266" t="b">
        <f t="shared" ca="1" si="492"/>
        <v>0</v>
      </c>
    </row>
    <row r="1181" spans="1:51" x14ac:dyDescent="0.25">
      <c r="A1181">
        <v>1149</v>
      </c>
      <c r="B1181" s="163">
        <f ca="1">OFFSET(InputPriceData!B$15,CalculationsAndCharts!$A1181+$A$11,0,1,1)</f>
        <v>40347</v>
      </c>
      <c r="C1181" s="3">
        <f ca="1">OFFSET(InputPriceData!G$15,CalculationsAndCharts!$A1181+$A$11,IF($C$7,8,0),1,1)</f>
        <v>568600</v>
      </c>
      <c r="D1181" s="4">
        <f ca="1">OFFSET(InputPriceData!C$15,CalculationsAndCharts!$A1181+$A$11,IF($C$7,8,0),1,1)</f>
        <v>15.28</v>
      </c>
      <c r="E1181" s="4">
        <f ca="1">OFFSET(InputPriceData!D$15,CalculationsAndCharts!$A1181+$A$11,IF($C$7,8,0),1,1)</f>
        <v>15.34</v>
      </c>
      <c r="F1181" s="4">
        <f ca="1">OFFSET(InputPriceData!E$15,CalculationsAndCharts!$A1181+$A$11,IF($C$7,8,0),1,1)</f>
        <v>15.11</v>
      </c>
      <c r="G1181" s="4">
        <f ca="1">OFFSET(InputPriceData!F$15,CalculationsAndCharts!$A1181+$A$11,IF($C$7,8,0),1,1)</f>
        <v>15.24</v>
      </c>
      <c r="H1181" s="128"/>
      <c r="I1181" s="128"/>
      <c r="K1181" s="124"/>
      <c r="L1181" s="279"/>
      <c r="M1181" s="281"/>
      <c r="N1181" s="280"/>
      <c r="O1181" s="4"/>
      <c r="P1181" s="4"/>
      <c r="Q1181" s="3"/>
      <c r="S1181" s="309">
        <f t="shared" ca="1" si="473"/>
        <v>15.63</v>
      </c>
      <c r="T1181" s="309">
        <f t="shared" ca="1" si="474"/>
        <v>14.55</v>
      </c>
      <c r="U1181" s="310">
        <f t="shared" ca="1" si="466"/>
        <v>0.6388888888888884</v>
      </c>
      <c r="V1181" s="310" t="b">
        <f t="shared" ca="1" si="475"/>
        <v>0</v>
      </c>
      <c r="W1181" s="3" t="b">
        <f t="shared" ca="1" si="476"/>
        <v>0</v>
      </c>
      <c r="X1181" s="3" t="str">
        <f t="shared" ca="1" si="477"/>
        <v/>
      </c>
      <c r="Y1181" s="3" t="str">
        <f t="shared" ca="1" si="467"/>
        <v/>
      </c>
      <c r="Z1181" s="3" t="str">
        <f t="shared" ca="1" si="478"/>
        <v/>
      </c>
      <c r="AA1181" s="3" t="str">
        <f t="shared" ca="1" si="479"/>
        <v/>
      </c>
      <c r="AB1181" s="205">
        <f t="shared" ca="1" si="480"/>
        <v>7020</v>
      </c>
      <c r="AC1181" s="205">
        <f t="shared" ca="1" si="481"/>
        <v>108</v>
      </c>
      <c r="AD1181" s="205">
        <f t="shared" ca="1" si="468"/>
        <v>65</v>
      </c>
      <c r="AE1181" s="205">
        <f t="shared" ca="1" si="469"/>
        <v>15</v>
      </c>
      <c r="AF1181" s="205">
        <f t="shared" ca="1" si="482"/>
        <v>3</v>
      </c>
      <c r="AG1181" s="205"/>
      <c r="AH1181" s="205"/>
      <c r="AI1181" s="205"/>
      <c r="AJ1181" s="205"/>
      <c r="AK1181" s="4"/>
      <c r="AL1181" s="4"/>
      <c r="AM1181" s="309">
        <f t="shared" ca="1" si="483"/>
        <v>15.61</v>
      </c>
      <c r="AN1181" s="309">
        <f t="shared" ca="1" si="484"/>
        <v>14.55</v>
      </c>
      <c r="AO1181" s="310">
        <f t="shared" ca="1" si="485"/>
        <v>0.65094339622641539</v>
      </c>
      <c r="AP1181" s="310" t="b">
        <f t="shared" ca="1" si="486"/>
        <v>0</v>
      </c>
      <c r="AQ1181" s="309">
        <f t="shared" ca="1" si="487"/>
        <v>0</v>
      </c>
      <c r="AR1181" s="205">
        <f t="shared" ca="1" si="470"/>
        <v>0</v>
      </c>
      <c r="AS1181" s="45" t="b">
        <f t="shared" ca="1" si="471"/>
        <v>0</v>
      </c>
      <c r="AT1181">
        <f t="shared" ca="1" si="472"/>
        <v>0</v>
      </c>
      <c r="AU1181" t="b">
        <f t="shared" ca="1" si="488"/>
        <v>0</v>
      </c>
      <c r="AV1181" t="b">
        <f t="shared" ca="1" si="489"/>
        <v>0</v>
      </c>
      <c r="AW1181" s="266" t="b">
        <f t="shared" ca="1" si="490"/>
        <v>0</v>
      </c>
      <c r="AX1181" s="266" t="b">
        <f t="shared" ca="1" si="491"/>
        <v>0</v>
      </c>
      <c r="AY1181" s="266" t="b">
        <f t="shared" ca="1" si="492"/>
        <v>0</v>
      </c>
    </row>
    <row r="1182" spans="1:51" x14ac:dyDescent="0.25">
      <c r="A1182">
        <v>1150</v>
      </c>
      <c r="B1182" s="163">
        <f ca="1">OFFSET(InputPriceData!B$15,CalculationsAndCharts!$A1182+$A$11,0,1,1)</f>
        <v>40346</v>
      </c>
      <c r="C1182" s="3">
        <f ca="1">OFFSET(InputPriceData!G$15,CalculationsAndCharts!$A1182+$A$11,IF($C$7,8,0),1,1)</f>
        <v>553300</v>
      </c>
      <c r="D1182" s="4">
        <f ca="1">OFFSET(InputPriceData!C$15,CalculationsAndCharts!$A1182+$A$11,IF($C$7,8,0),1,1)</f>
        <v>15.39</v>
      </c>
      <c r="E1182" s="4">
        <f ca="1">OFFSET(InputPriceData!D$15,CalculationsAndCharts!$A1182+$A$11,IF($C$7,8,0),1,1)</f>
        <v>15.45</v>
      </c>
      <c r="F1182" s="4">
        <f ca="1">OFFSET(InputPriceData!E$15,CalculationsAndCharts!$A1182+$A$11,IF($C$7,8,0),1,1)</f>
        <v>15.04</v>
      </c>
      <c r="G1182" s="4">
        <f ca="1">OFFSET(InputPriceData!F$15,CalculationsAndCharts!$A1182+$A$11,IF($C$7,8,0),1,1)</f>
        <v>15.21</v>
      </c>
      <c r="H1182" s="128"/>
      <c r="I1182" s="128"/>
      <c r="K1182" s="124"/>
      <c r="L1182" s="279"/>
      <c r="M1182" s="281"/>
      <c r="N1182" s="280"/>
      <c r="O1182" s="4"/>
      <c r="P1182" s="4"/>
      <c r="Q1182" s="3"/>
      <c r="S1182" s="309">
        <f t="shared" ca="1" si="473"/>
        <v>15.66</v>
      </c>
      <c r="T1182" s="309">
        <f t="shared" ca="1" si="474"/>
        <v>14.55</v>
      </c>
      <c r="U1182" s="310">
        <f t="shared" ca="1" si="466"/>
        <v>0.59459459459459507</v>
      </c>
      <c r="V1182" s="310" t="b">
        <f t="shared" ca="1" si="475"/>
        <v>0</v>
      </c>
      <c r="W1182" s="3" t="b">
        <f t="shared" ca="1" si="476"/>
        <v>1</v>
      </c>
      <c r="X1182" s="3">
        <f t="shared" ca="1" si="477"/>
        <v>15.66</v>
      </c>
      <c r="Y1182" s="3">
        <f t="shared" ca="1" si="467"/>
        <v>-2.8735632183908</v>
      </c>
      <c r="Z1182" s="3">
        <f t="shared" ca="1" si="478"/>
        <v>-2.8735632183908</v>
      </c>
      <c r="AA1182" s="3">
        <f t="shared" ca="1" si="479"/>
        <v>35</v>
      </c>
      <c r="AB1182" s="205">
        <f t="shared" ca="1" si="480"/>
        <v>7020</v>
      </c>
      <c r="AC1182" s="205">
        <f t="shared" ca="1" si="481"/>
        <v>108</v>
      </c>
      <c r="AD1182" s="205">
        <f t="shared" ca="1" si="468"/>
        <v>65</v>
      </c>
      <c r="AE1182" s="205">
        <f t="shared" ca="1" si="469"/>
        <v>15</v>
      </c>
      <c r="AF1182" s="205">
        <f t="shared" ca="1" si="482"/>
        <v>3</v>
      </c>
      <c r="AG1182" s="205"/>
      <c r="AH1182" s="205"/>
      <c r="AI1182" s="205"/>
      <c r="AJ1182" s="205"/>
      <c r="AK1182" s="4"/>
      <c r="AL1182" s="4"/>
      <c r="AM1182" s="309">
        <f t="shared" ca="1" si="483"/>
        <v>15.61</v>
      </c>
      <c r="AN1182" s="309">
        <f t="shared" ca="1" si="484"/>
        <v>14.55</v>
      </c>
      <c r="AO1182" s="310">
        <f t="shared" ca="1" si="485"/>
        <v>0.62264150943396313</v>
      </c>
      <c r="AP1182" s="310" t="b">
        <f t="shared" ca="1" si="486"/>
        <v>0</v>
      </c>
      <c r="AQ1182" s="309">
        <f t="shared" ca="1" si="487"/>
        <v>0</v>
      </c>
      <c r="AR1182" s="205">
        <f t="shared" ca="1" si="470"/>
        <v>0</v>
      </c>
      <c r="AS1182" s="45" t="b">
        <f t="shared" ca="1" si="471"/>
        <v>0</v>
      </c>
      <c r="AT1182">
        <f t="shared" ca="1" si="472"/>
        <v>0</v>
      </c>
      <c r="AU1182" t="b">
        <f t="shared" ca="1" si="488"/>
        <v>0</v>
      </c>
      <c r="AV1182" t="b">
        <f t="shared" ca="1" si="489"/>
        <v>0</v>
      </c>
      <c r="AW1182" s="266" t="b">
        <f t="shared" ca="1" si="490"/>
        <v>0</v>
      </c>
      <c r="AX1182" s="266" t="b">
        <f t="shared" ca="1" si="491"/>
        <v>0</v>
      </c>
      <c r="AY1182" s="266" t="b">
        <f t="shared" ca="1" si="492"/>
        <v>0</v>
      </c>
    </row>
    <row r="1183" spans="1:51" x14ac:dyDescent="0.25">
      <c r="A1183">
        <v>1151</v>
      </c>
      <c r="B1183" s="163">
        <f ca="1">OFFSET(InputPriceData!B$15,CalculationsAndCharts!$A1183+$A$11,0,1,1)</f>
        <v>40345</v>
      </c>
      <c r="C1183" s="3">
        <f ca="1">OFFSET(InputPriceData!G$15,CalculationsAndCharts!$A1183+$A$11,IF($C$7,8,0),1,1)</f>
        <v>929000</v>
      </c>
      <c r="D1183" s="4">
        <f ca="1">OFFSET(InputPriceData!C$15,CalculationsAndCharts!$A1183+$A$11,IF($C$7,8,0),1,1)</f>
        <v>15.22</v>
      </c>
      <c r="E1183" s="4">
        <f ca="1">OFFSET(InputPriceData!D$15,CalculationsAndCharts!$A1183+$A$11,IF($C$7,8,0),1,1)</f>
        <v>15.6</v>
      </c>
      <c r="F1183" s="4">
        <f ca="1">OFFSET(InputPriceData!E$15,CalculationsAndCharts!$A1183+$A$11,IF($C$7,8,0),1,1)</f>
        <v>15.13</v>
      </c>
      <c r="G1183" s="4">
        <f ca="1">OFFSET(InputPriceData!F$15,CalculationsAndCharts!$A1183+$A$11,IF($C$7,8,0),1,1)</f>
        <v>15.39</v>
      </c>
      <c r="H1183" s="128"/>
      <c r="I1183" s="128"/>
      <c r="K1183" s="124"/>
      <c r="L1183" s="279"/>
      <c r="M1183" s="281"/>
      <c r="N1183" s="280"/>
      <c r="O1183" s="4"/>
      <c r="P1183" s="4"/>
      <c r="Q1183" s="3"/>
      <c r="S1183" s="309">
        <f t="shared" ca="1" si="473"/>
        <v>15.81</v>
      </c>
      <c r="T1183" s="309">
        <f t="shared" ca="1" si="474"/>
        <v>14.55</v>
      </c>
      <c r="U1183" s="310">
        <f t="shared" ca="1" si="466"/>
        <v>0.66666666666666663</v>
      </c>
      <c r="V1183" s="310" t="b">
        <f t="shared" ca="1" si="475"/>
        <v>0</v>
      </c>
      <c r="W1183" s="3" t="b">
        <f t="shared" ca="1" si="476"/>
        <v>0</v>
      </c>
      <c r="X1183" s="3" t="str">
        <f t="shared" ca="1" si="477"/>
        <v/>
      </c>
      <c r="Y1183" s="3" t="str">
        <f t="shared" ca="1" si="467"/>
        <v/>
      </c>
      <c r="Z1183" s="3" t="str">
        <f t="shared" ca="1" si="478"/>
        <v/>
      </c>
      <c r="AA1183" s="3" t="str">
        <f t="shared" ca="1" si="479"/>
        <v/>
      </c>
      <c r="AB1183" s="205">
        <f t="shared" ca="1" si="480"/>
        <v>6985</v>
      </c>
      <c r="AC1183" s="205">
        <f t="shared" ca="1" si="481"/>
        <v>107</v>
      </c>
      <c r="AD1183" s="205">
        <f t="shared" ca="1" si="468"/>
        <v>65.280373831775705</v>
      </c>
      <c r="AE1183" s="205">
        <f t="shared" ca="1" si="469"/>
        <v>15.280373831775705</v>
      </c>
      <c r="AF1183" s="205">
        <f t="shared" ca="1" si="482"/>
        <v>3.0560747663551413</v>
      </c>
      <c r="AG1183" s="205"/>
      <c r="AH1183" s="205"/>
      <c r="AI1183" s="205"/>
      <c r="AJ1183" s="205"/>
      <c r="AK1183" s="4"/>
      <c r="AL1183" s="4"/>
      <c r="AM1183" s="309">
        <f t="shared" ca="1" si="483"/>
        <v>15.63</v>
      </c>
      <c r="AN1183" s="309">
        <f t="shared" ca="1" si="484"/>
        <v>14.55</v>
      </c>
      <c r="AO1183" s="310">
        <f t="shared" ca="1" si="485"/>
        <v>0.77777777777777757</v>
      </c>
      <c r="AP1183" s="310" t="b">
        <f t="shared" ca="1" si="486"/>
        <v>0</v>
      </c>
      <c r="AQ1183" s="309">
        <f t="shared" ca="1" si="487"/>
        <v>0</v>
      </c>
      <c r="AR1183" s="205">
        <f t="shared" ca="1" si="470"/>
        <v>0</v>
      </c>
      <c r="AS1183" s="45" t="b">
        <f t="shared" ca="1" si="471"/>
        <v>0</v>
      </c>
      <c r="AT1183">
        <f t="shared" ca="1" si="472"/>
        <v>0</v>
      </c>
      <c r="AU1183" t="b">
        <f t="shared" ca="1" si="488"/>
        <v>0</v>
      </c>
      <c r="AV1183" t="b">
        <f t="shared" ca="1" si="489"/>
        <v>0</v>
      </c>
      <c r="AW1183" s="266" t="b">
        <f t="shared" ca="1" si="490"/>
        <v>0</v>
      </c>
      <c r="AX1183" s="266" t="b">
        <f t="shared" ca="1" si="491"/>
        <v>0</v>
      </c>
      <c r="AY1183" s="266" t="b">
        <f t="shared" ca="1" si="492"/>
        <v>0</v>
      </c>
    </row>
    <row r="1184" spans="1:51" x14ac:dyDescent="0.25">
      <c r="A1184">
        <v>1152</v>
      </c>
      <c r="B1184" s="163">
        <f ca="1">OFFSET(InputPriceData!B$15,CalculationsAndCharts!$A1184+$A$11,0,1,1)</f>
        <v>40344</v>
      </c>
      <c r="C1184" s="3">
        <f ca="1">OFFSET(InputPriceData!G$15,CalculationsAndCharts!$A1184+$A$11,IF($C$7,8,0),1,1)</f>
        <v>484700</v>
      </c>
      <c r="D1184" s="4">
        <f ca="1">OFFSET(InputPriceData!C$15,CalculationsAndCharts!$A1184+$A$11,IF($C$7,8,0),1,1)</f>
        <v>15.14</v>
      </c>
      <c r="E1184" s="4">
        <f ca="1">OFFSET(InputPriceData!D$15,CalculationsAndCharts!$A1184+$A$11,IF($C$7,8,0),1,1)</f>
        <v>15.36</v>
      </c>
      <c r="F1184" s="4">
        <f ca="1">OFFSET(InputPriceData!E$15,CalculationsAndCharts!$A1184+$A$11,IF($C$7,8,0),1,1)</f>
        <v>15.1</v>
      </c>
      <c r="G1184" s="4">
        <f ca="1">OFFSET(InputPriceData!F$15,CalculationsAndCharts!$A1184+$A$11,IF($C$7,8,0),1,1)</f>
        <v>15.34</v>
      </c>
      <c r="H1184" s="128"/>
      <c r="I1184" s="128"/>
      <c r="K1184" s="124"/>
      <c r="L1184" s="279"/>
      <c r="M1184" s="281"/>
      <c r="N1184" s="280"/>
      <c r="O1184" s="4"/>
      <c r="P1184" s="4"/>
      <c r="Q1184" s="3"/>
      <c r="S1184" s="309">
        <f t="shared" ca="1" si="473"/>
        <v>15.81</v>
      </c>
      <c r="T1184" s="309">
        <f t="shared" ca="1" si="474"/>
        <v>14.55</v>
      </c>
      <c r="U1184" s="310">
        <f t="shared" ca="1" si="466"/>
        <v>0.62698412698412642</v>
      </c>
      <c r="V1184" s="310" t="b">
        <f t="shared" ca="1" si="475"/>
        <v>0</v>
      </c>
      <c r="W1184" s="3" t="b">
        <f t="shared" ca="1" si="476"/>
        <v>0</v>
      </c>
      <c r="X1184" s="3" t="str">
        <f t="shared" ca="1" si="477"/>
        <v/>
      </c>
      <c r="Y1184" s="3" t="str">
        <f t="shared" ca="1" si="467"/>
        <v/>
      </c>
      <c r="Z1184" s="3" t="str">
        <f t="shared" ca="1" si="478"/>
        <v/>
      </c>
      <c r="AA1184" s="3" t="str">
        <f t="shared" ca="1" si="479"/>
        <v/>
      </c>
      <c r="AB1184" s="205">
        <f t="shared" ca="1" si="480"/>
        <v>6985</v>
      </c>
      <c r="AC1184" s="205">
        <f t="shared" ca="1" si="481"/>
        <v>107</v>
      </c>
      <c r="AD1184" s="205">
        <f t="shared" ca="1" si="468"/>
        <v>65.280373831775705</v>
      </c>
      <c r="AE1184" s="205">
        <f t="shared" ca="1" si="469"/>
        <v>15.280373831775705</v>
      </c>
      <c r="AF1184" s="205">
        <f t="shared" ca="1" si="482"/>
        <v>3.0560747663551413</v>
      </c>
      <c r="AG1184" s="205"/>
      <c r="AH1184" s="205"/>
      <c r="AI1184" s="205"/>
      <c r="AJ1184" s="205"/>
      <c r="AK1184" s="4"/>
      <c r="AL1184" s="4"/>
      <c r="AM1184" s="309">
        <f t="shared" ca="1" si="483"/>
        <v>15.66</v>
      </c>
      <c r="AN1184" s="309">
        <f t="shared" ca="1" si="484"/>
        <v>14.55</v>
      </c>
      <c r="AO1184" s="310">
        <f t="shared" ca="1" si="485"/>
        <v>0.71171171171171133</v>
      </c>
      <c r="AP1184" s="310" t="b">
        <f t="shared" ca="1" si="486"/>
        <v>0</v>
      </c>
      <c r="AQ1184" s="309">
        <f t="shared" ca="1" si="487"/>
        <v>0</v>
      </c>
      <c r="AR1184" s="205">
        <f t="shared" ca="1" si="470"/>
        <v>0</v>
      </c>
      <c r="AS1184" s="45" t="b">
        <f t="shared" ca="1" si="471"/>
        <v>0</v>
      </c>
      <c r="AT1184">
        <f t="shared" ca="1" si="472"/>
        <v>0</v>
      </c>
      <c r="AU1184" t="b">
        <f t="shared" ca="1" si="488"/>
        <v>0</v>
      </c>
      <c r="AV1184" t="b">
        <f t="shared" ca="1" si="489"/>
        <v>0</v>
      </c>
      <c r="AW1184" s="266" t="b">
        <f t="shared" ca="1" si="490"/>
        <v>0</v>
      </c>
      <c r="AX1184" s="266" t="b">
        <f t="shared" ca="1" si="491"/>
        <v>0</v>
      </c>
      <c r="AY1184" s="266" t="b">
        <f t="shared" ca="1" si="492"/>
        <v>0</v>
      </c>
    </row>
    <row r="1185" spans="1:51" x14ac:dyDescent="0.25">
      <c r="A1185">
        <v>1153</v>
      </c>
      <c r="B1185" s="163">
        <f ca="1">OFFSET(InputPriceData!B$15,CalculationsAndCharts!$A1185+$A$11,0,1,1)</f>
        <v>40343</v>
      </c>
      <c r="C1185" s="3">
        <f ca="1">OFFSET(InputPriceData!G$15,CalculationsAndCharts!$A1185+$A$11,IF($C$7,8,0),1,1)</f>
        <v>645600</v>
      </c>
      <c r="D1185" s="4">
        <f ca="1">OFFSET(InputPriceData!C$15,CalculationsAndCharts!$A1185+$A$11,IF($C$7,8,0),1,1)</f>
        <v>15.1</v>
      </c>
      <c r="E1185" s="4">
        <f ca="1">OFFSET(InputPriceData!D$15,CalculationsAndCharts!$A1185+$A$11,IF($C$7,8,0),1,1)</f>
        <v>15.29</v>
      </c>
      <c r="F1185" s="4">
        <f ca="1">OFFSET(InputPriceData!E$15,CalculationsAndCharts!$A1185+$A$11,IF($C$7,8,0),1,1)</f>
        <v>15.03</v>
      </c>
      <c r="G1185" s="4">
        <f ca="1">OFFSET(InputPriceData!F$15,CalculationsAndCharts!$A1185+$A$11,IF($C$7,8,0),1,1)</f>
        <v>15.06</v>
      </c>
      <c r="H1185" s="128"/>
      <c r="I1185" s="128"/>
      <c r="K1185" s="124"/>
      <c r="L1185" s="279"/>
      <c r="M1185" s="281"/>
      <c r="N1185" s="280"/>
      <c r="O1185" s="4"/>
      <c r="P1185" s="4"/>
      <c r="Q1185" s="3"/>
      <c r="S1185" s="309">
        <f t="shared" ca="1" si="473"/>
        <v>16.68</v>
      </c>
      <c r="T1185" s="309">
        <f t="shared" ca="1" si="474"/>
        <v>14.55</v>
      </c>
      <c r="U1185" s="310">
        <f t="shared" ref="U1185:U1248" ca="1" si="493">IFERROR((G1185- T1185)/(S1185-T1185),0)</f>
        <v>0.23943661971830987</v>
      </c>
      <c r="V1185" s="310" t="b">
        <f t="shared" ca="1" si="475"/>
        <v>0</v>
      </c>
      <c r="W1185" s="3" t="b">
        <f t="shared" ca="1" si="476"/>
        <v>0</v>
      </c>
      <c r="X1185" s="3" t="str">
        <f t="shared" ca="1" si="477"/>
        <v/>
      </c>
      <c r="Y1185" s="3" t="str">
        <f t="shared" ref="Y1185:Y1248" ca="1" si="494">IF(W1185,IFERROR(100*(G1185-X1185)/X1185,0),"")</f>
        <v/>
      </c>
      <c r="Z1185" s="3" t="str">
        <f t="shared" ca="1" si="478"/>
        <v/>
      </c>
      <c r="AA1185" s="3" t="str">
        <f t="shared" ca="1" si="479"/>
        <v/>
      </c>
      <c r="AB1185" s="205">
        <f t="shared" ca="1" si="480"/>
        <v>6985</v>
      </c>
      <c r="AC1185" s="205">
        <f t="shared" ca="1" si="481"/>
        <v>107</v>
      </c>
      <c r="AD1185" s="205">
        <f t="shared" ref="AD1185:AD1248" ca="1" si="495">IFERROR(AB1185/AC1185,0)</f>
        <v>65.280373831775705</v>
      </c>
      <c r="AE1185" s="205">
        <f t="shared" ref="AE1185:AE1248" ca="1" si="496">IFERROR(AB1185/AC1185-50,0)</f>
        <v>15.280373831775705</v>
      </c>
      <c r="AF1185" s="205">
        <f t="shared" ca="1" si="482"/>
        <v>3.0560747663551413</v>
      </c>
      <c r="AG1185" s="205"/>
      <c r="AH1185" s="205"/>
      <c r="AI1185" s="205"/>
      <c r="AJ1185" s="205"/>
      <c r="AK1185" s="4"/>
      <c r="AL1185" s="4"/>
      <c r="AM1185" s="309">
        <f t="shared" ca="1" si="483"/>
        <v>15.81</v>
      </c>
      <c r="AN1185" s="309">
        <f t="shared" ca="1" si="484"/>
        <v>14.55</v>
      </c>
      <c r="AO1185" s="310">
        <f t="shared" ca="1" si="485"/>
        <v>0.40476190476190466</v>
      </c>
      <c r="AP1185" s="310" t="b">
        <f t="shared" ca="1" si="486"/>
        <v>0</v>
      </c>
      <c r="AQ1185" s="309">
        <f t="shared" ca="1" si="487"/>
        <v>0</v>
      </c>
      <c r="AR1185" s="205">
        <f t="shared" ref="AR1185:AR1248" ca="1" si="497">IF(AND(NOT(AX1186),AW1185),D1185*(1-$E$22),IF(AX1185,AR1186,0))</f>
        <v>0</v>
      </c>
      <c r="AS1185" s="45" t="b">
        <f t="shared" ref="AS1185:AS1248" ca="1" si="498">AND(AX1185,F1185&lt;AR1185)</f>
        <v>0</v>
      </c>
      <c r="AT1185">
        <f t="shared" ref="AT1185:AT1248" ca="1" si="499">IF(AX1185,AT1186+1,0)</f>
        <v>0</v>
      </c>
      <c r="AU1185" t="b">
        <f t="shared" ca="1" si="488"/>
        <v>0</v>
      </c>
      <c r="AV1185" t="b">
        <f t="shared" ca="1" si="489"/>
        <v>0</v>
      </c>
      <c r="AW1185" s="266" t="b">
        <f t="shared" ca="1" si="490"/>
        <v>0</v>
      </c>
      <c r="AX1185" s="266" t="b">
        <f t="shared" ca="1" si="491"/>
        <v>0</v>
      </c>
      <c r="AY1185" s="266" t="b">
        <f t="shared" ca="1" si="492"/>
        <v>0</v>
      </c>
    </row>
    <row r="1186" spans="1:51" x14ac:dyDescent="0.25">
      <c r="A1186">
        <v>1154</v>
      </c>
      <c r="B1186" s="163">
        <f ca="1">OFFSET(InputPriceData!B$15,CalculationsAndCharts!$A1186+$A$11,0,1,1)</f>
        <v>40340</v>
      </c>
      <c r="C1186" s="3">
        <f ca="1">OFFSET(InputPriceData!G$15,CalculationsAndCharts!$A1186+$A$11,IF($C$7,8,0),1,1)</f>
        <v>905200</v>
      </c>
      <c r="D1186" s="4">
        <f ca="1">OFFSET(InputPriceData!C$15,CalculationsAndCharts!$A1186+$A$11,IF($C$7,8,0),1,1)</f>
        <v>14.94</v>
      </c>
      <c r="E1186" s="4">
        <f ca="1">OFFSET(InputPriceData!D$15,CalculationsAndCharts!$A1186+$A$11,IF($C$7,8,0),1,1)</f>
        <v>15.18</v>
      </c>
      <c r="F1186" s="4">
        <f ca="1">OFFSET(InputPriceData!E$15,CalculationsAndCharts!$A1186+$A$11,IF($C$7,8,0),1,1)</f>
        <v>14.77</v>
      </c>
      <c r="G1186" s="4">
        <f ca="1">OFFSET(InputPriceData!F$15,CalculationsAndCharts!$A1186+$A$11,IF($C$7,8,0),1,1)</f>
        <v>14.91</v>
      </c>
      <c r="H1186" s="128"/>
      <c r="I1186" s="128"/>
      <c r="K1186" s="124"/>
      <c r="L1186" s="279"/>
      <c r="M1186" s="281"/>
      <c r="N1186" s="280"/>
      <c r="O1186" s="4"/>
      <c r="P1186" s="4"/>
      <c r="Q1186" s="3"/>
      <c r="S1186" s="309">
        <f t="shared" ref="S1186:S1249" ca="1" si="500">MAX(OFFSET($G1186,0,0,$A$19,1))</f>
        <v>16.68</v>
      </c>
      <c r="T1186" s="309">
        <f t="shared" ref="T1186:T1249" ca="1" si="501">MIN(OFFSET($G1186,0,0,$A$19,1))</f>
        <v>14.55</v>
      </c>
      <c r="U1186" s="310">
        <f t="shared" ca="1" si="493"/>
        <v>0.16901408450704206</v>
      </c>
      <c r="V1186" s="310" t="b">
        <f t="shared" ref="V1186:V1249" ca="1" si="502">AND(U1186&lt;$A$20,U1187&gt;$A$20)</f>
        <v>0</v>
      </c>
      <c r="W1186" s="3" t="b">
        <f t="shared" ref="W1186:W1249" ca="1" si="503">OFFSET(V1186,($A$21-1),0,1,1)</f>
        <v>0</v>
      </c>
      <c r="X1186" s="3" t="str">
        <f t="shared" ref="X1186:X1249" ca="1" si="504">IF($W1186,OFFSET($G1186,$A$19-1,0,1,1),"")</f>
        <v/>
      </c>
      <c r="Y1186" s="3" t="str">
        <f t="shared" ca="1" si="494"/>
        <v/>
      </c>
      <c r="Z1186" s="3" t="str">
        <f t="shared" ref="Z1186:Z1249" ca="1" si="505">IF(W1186,IF(Y1186&lt;-10,10,IF(Y1186&gt;10,10,Y1186)),"")</f>
        <v/>
      </c>
      <c r="AA1186" s="3" t="str">
        <f t="shared" ref="AA1186:AA1249" ca="1" si="506">IF(W1186,INT(5*(Z1186+10)),"")</f>
        <v/>
      </c>
      <c r="AB1186" s="205">
        <f t="shared" ref="AB1186:AB1249" ca="1" si="507">IF(A1186&gt;$A$23,0,IF(W1186,AA1186,0))+AB1187</f>
        <v>6985</v>
      </c>
      <c r="AC1186" s="205">
        <f t="shared" ref="AC1186:AC1249" ca="1" si="508">IF(A1186&gt;$A$23,0,IF(W1186,1,0))+AC1187</f>
        <v>107</v>
      </c>
      <c r="AD1186" s="205">
        <f t="shared" ca="1" si="495"/>
        <v>65.280373831775705</v>
      </c>
      <c r="AE1186" s="205">
        <f t="shared" ca="1" si="496"/>
        <v>15.280373831775705</v>
      </c>
      <c r="AF1186" s="205">
        <f t="shared" ref="AF1186:AF1249" ca="1" si="509">AE1186*0.2</f>
        <v>3.0560747663551413</v>
      </c>
      <c r="AG1186" s="205"/>
      <c r="AH1186" s="205"/>
      <c r="AI1186" s="205"/>
      <c r="AJ1186" s="205"/>
      <c r="AK1186" s="4"/>
      <c r="AL1186" s="4"/>
      <c r="AM1186" s="309">
        <f t="shared" ref="AM1186:AM1249" ca="1" si="510">MAX(OFFSET($G1186,0,0,$E$19,1))</f>
        <v>15.81</v>
      </c>
      <c r="AN1186" s="309">
        <f t="shared" ref="AN1186:AN1249" ca="1" si="511">MIN(OFFSET($G1186,0,0,$E$19,1))</f>
        <v>14.55</v>
      </c>
      <c r="AO1186" s="310">
        <f t="shared" ref="AO1186:AO1249" ca="1" si="512">IFERROR(($G1186- AN1186)/(AM1186-AN1186),0)</f>
        <v>0.28571428571428531</v>
      </c>
      <c r="AP1186" s="310" t="b">
        <f t="shared" ref="AP1186:AP1249" ca="1" si="513">AND(AO1186&lt;$E$20,AO1187&gt;$E$20)</f>
        <v>0</v>
      </c>
      <c r="AQ1186" s="309">
        <f t="shared" ref="AQ1186:AQ1249" ca="1" si="514">IF(AND(NOT(AX1187),AW1186),D1186*($E$22),IF(AX1186,AQ1187,0))</f>
        <v>0</v>
      </c>
      <c r="AR1186" s="205">
        <f t="shared" ca="1" si="497"/>
        <v>0</v>
      </c>
      <c r="AS1186" s="45" t="b">
        <f t="shared" ca="1" si="498"/>
        <v>0</v>
      </c>
      <c r="AT1186">
        <f t="shared" ca="1" si="499"/>
        <v>0</v>
      </c>
      <c r="AU1186" t="b">
        <f t="shared" ref="AU1186:AU1249" ca="1" si="515">(AT1186&gt;=$E$21)</f>
        <v>0</v>
      </c>
      <c r="AV1186" t="b">
        <f t="shared" ref="AV1186:AV1249" ca="1" si="516">OR(AS1186,AU1186)</f>
        <v>0</v>
      </c>
      <c r="AW1186" s="266" t="b">
        <f t="shared" ref="AW1186:AW1249" ca="1" si="517">AND($AP1187,NOT(AX1187))</f>
        <v>0</v>
      </c>
      <c r="AX1186" s="266" t="b">
        <f t="shared" ref="AX1186:AX1249" ca="1" si="518">IF(AX1187,IF(AY1186,FALSE,AX1187),IF(AW1186,TRUE,AX1187))</f>
        <v>0</v>
      </c>
      <c r="AY1186" s="266" t="b">
        <f t="shared" ref="AY1186:AY1249" ca="1" si="519">AND(AX1187,AND(AV1187&lt;&gt;AV1188,AV1187))</f>
        <v>0</v>
      </c>
    </row>
    <row r="1187" spans="1:51" x14ac:dyDescent="0.25">
      <c r="A1187">
        <v>1155</v>
      </c>
      <c r="B1187" s="163">
        <f ca="1">OFFSET(InputPriceData!B$15,CalculationsAndCharts!$A1187+$A$11,0,1,1)</f>
        <v>40339</v>
      </c>
      <c r="C1187" s="3">
        <f ca="1">OFFSET(InputPriceData!G$15,CalculationsAndCharts!$A1187+$A$11,IF($C$7,8,0),1,1)</f>
        <v>542200</v>
      </c>
      <c r="D1187" s="4">
        <f ca="1">OFFSET(InputPriceData!C$15,CalculationsAndCharts!$A1187+$A$11,IF($C$7,8,0),1,1)</f>
        <v>14.84</v>
      </c>
      <c r="E1187" s="4">
        <f ca="1">OFFSET(InputPriceData!D$15,CalculationsAndCharts!$A1187+$A$11,IF($C$7,8,0),1,1)</f>
        <v>15.09</v>
      </c>
      <c r="F1187" s="4">
        <f ca="1">OFFSET(InputPriceData!E$15,CalculationsAndCharts!$A1187+$A$11,IF($C$7,8,0),1,1)</f>
        <v>14.82</v>
      </c>
      <c r="G1187" s="4">
        <f ca="1">OFFSET(InputPriceData!F$15,CalculationsAndCharts!$A1187+$A$11,IF($C$7,8,0),1,1)</f>
        <v>15.09</v>
      </c>
      <c r="H1187" s="128"/>
      <c r="I1187" s="128"/>
      <c r="K1187" s="124"/>
      <c r="L1187" s="279"/>
      <c r="M1187" s="281"/>
      <c r="N1187" s="280"/>
      <c r="O1187" s="4"/>
      <c r="P1187" s="4"/>
      <c r="Q1187" s="3"/>
      <c r="S1187" s="309">
        <f t="shared" ca="1" si="500"/>
        <v>16.78</v>
      </c>
      <c r="T1187" s="309">
        <f t="shared" ca="1" si="501"/>
        <v>14.55</v>
      </c>
      <c r="U1187" s="310">
        <f t="shared" ca="1" si="493"/>
        <v>0.24215246636771257</v>
      </c>
      <c r="V1187" s="310" t="b">
        <f t="shared" ca="1" si="502"/>
        <v>0</v>
      </c>
      <c r="W1187" s="3" t="b">
        <f t="shared" ca="1" si="503"/>
        <v>0</v>
      </c>
      <c r="X1187" s="3" t="str">
        <f t="shared" ca="1" si="504"/>
        <v/>
      </c>
      <c r="Y1187" s="3" t="str">
        <f t="shared" ca="1" si="494"/>
        <v/>
      </c>
      <c r="Z1187" s="3" t="str">
        <f t="shared" ca="1" si="505"/>
        <v/>
      </c>
      <c r="AA1187" s="3" t="str">
        <f t="shared" ca="1" si="506"/>
        <v/>
      </c>
      <c r="AB1187" s="205">
        <f t="shared" ca="1" si="507"/>
        <v>6985</v>
      </c>
      <c r="AC1187" s="205">
        <f t="shared" ca="1" si="508"/>
        <v>107</v>
      </c>
      <c r="AD1187" s="205">
        <f t="shared" ca="1" si="495"/>
        <v>65.280373831775705</v>
      </c>
      <c r="AE1187" s="205">
        <f t="shared" ca="1" si="496"/>
        <v>15.280373831775705</v>
      </c>
      <c r="AF1187" s="205">
        <f t="shared" ca="1" si="509"/>
        <v>3.0560747663551413</v>
      </c>
      <c r="AG1187" s="205"/>
      <c r="AH1187" s="205"/>
      <c r="AI1187" s="205"/>
      <c r="AJ1187" s="205"/>
      <c r="AK1187" s="4"/>
      <c r="AL1187" s="4"/>
      <c r="AM1187" s="309">
        <f t="shared" ca="1" si="510"/>
        <v>16.68</v>
      </c>
      <c r="AN1187" s="309">
        <f t="shared" ca="1" si="511"/>
        <v>14.55</v>
      </c>
      <c r="AO1187" s="310">
        <f t="shared" ca="1" si="512"/>
        <v>0.2535211267605631</v>
      </c>
      <c r="AP1187" s="310" t="b">
        <f t="shared" ca="1" si="513"/>
        <v>0</v>
      </c>
      <c r="AQ1187" s="309">
        <f t="shared" ca="1" si="514"/>
        <v>0</v>
      </c>
      <c r="AR1187" s="205">
        <f t="shared" ca="1" si="497"/>
        <v>0</v>
      </c>
      <c r="AS1187" s="45" t="b">
        <f t="shared" ca="1" si="498"/>
        <v>0</v>
      </c>
      <c r="AT1187">
        <f t="shared" ca="1" si="499"/>
        <v>0</v>
      </c>
      <c r="AU1187" t="b">
        <f t="shared" ca="1" si="515"/>
        <v>0</v>
      </c>
      <c r="AV1187" t="b">
        <f t="shared" ca="1" si="516"/>
        <v>0</v>
      </c>
      <c r="AW1187" s="266" t="b">
        <f t="shared" ca="1" si="517"/>
        <v>0</v>
      </c>
      <c r="AX1187" s="266" t="b">
        <f t="shared" ca="1" si="518"/>
        <v>0</v>
      </c>
      <c r="AY1187" s="266" t="b">
        <f t="shared" ca="1" si="519"/>
        <v>0</v>
      </c>
    </row>
    <row r="1188" spans="1:51" x14ac:dyDescent="0.25">
      <c r="A1188">
        <v>1156</v>
      </c>
      <c r="B1188" s="163">
        <f ca="1">OFFSET(InputPriceData!B$15,CalculationsAndCharts!$A1188+$A$11,0,1,1)</f>
        <v>40338</v>
      </c>
      <c r="C1188" s="3">
        <f ca="1">OFFSET(InputPriceData!G$15,CalculationsAndCharts!$A1188+$A$11,IF($C$7,8,0),1,1)</f>
        <v>735600</v>
      </c>
      <c r="D1188" s="4">
        <f ca="1">OFFSET(InputPriceData!C$15,CalculationsAndCharts!$A1188+$A$11,IF($C$7,8,0),1,1)</f>
        <v>14.79</v>
      </c>
      <c r="E1188" s="4">
        <f ca="1">OFFSET(InputPriceData!D$15,CalculationsAndCharts!$A1188+$A$11,IF($C$7,8,0),1,1)</f>
        <v>14.97</v>
      </c>
      <c r="F1188" s="4">
        <f ca="1">OFFSET(InputPriceData!E$15,CalculationsAndCharts!$A1188+$A$11,IF($C$7,8,0),1,1)</f>
        <v>14.57</v>
      </c>
      <c r="G1188" s="4">
        <f ca="1">OFFSET(InputPriceData!F$15,CalculationsAndCharts!$A1188+$A$11,IF($C$7,8,0),1,1)</f>
        <v>14.64</v>
      </c>
      <c r="H1188" s="128"/>
      <c r="I1188" s="128"/>
      <c r="K1188" s="124"/>
      <c r="L1188" s="279"/>
      <c r="M1188" s="281"/>
      <c r="N1188" s="280"/>
      <c r="O1188" s="4"/>
      <c r="P1188" s="4"/>
      <c r="Q1188" s="3"/>
      <c r="S1188" s="309">
        <f t="shared" ca="1" si="500"/>
        <v>16.78</v>
      </c>
      <c r="T1188" s="309">
        <f t="shared" ca="1" si="501"/>
        <v>14.55</v>
      </c>
      <c r="U1188" s="310">
        <f t="shared" ca="1" si="493"/>
        <v>4.0358744394618763E-2</v>
      </c>
      <c r="V1188" s="310" t="b">
        <f t="shared" ca="1" si="502"/>
        <v>0</v>
      </c>
      <c r="W1188" s="3" t="b">
        <f t="shared" ca="1" si="503"/>
        <v>0</v>
      </c>
      <c r="X1188" s="3" t="str">
        <f t="shared" ca="1" si="504"/>
        <v/>
      </c>
      <c r="Y1188" s="3" t="str">
        <f t="shared" ca="1" si="494"/>
        <v/>
      </c>
      <c r="Z1188" s="3" t="str">
        <f t="shared" ca="1" si="505"/>
        <v/>
      </c>
      <c r="AA1188" s="3" t="str">
        <f t="shared" ca="1" si="506"/>
        <v/>
      </c>
      <c r="AB1188" s="205">
        <f t="shared" ca="1" si="507"/>
        <v>6985</v>
      </c>
      <c r="AC1188" s="205">
        <f t="shared" ca="1" si="508"/>
        <v>107</v>
      </c>
      <c r="AD1188" s="205">
        <f t="shared" ca="1" si="495"/>
        <v>65.280373831775705</v>
      </c>
      <c r="AE1188" s="205">
        <f t="shared" ca="1" si="496"/>
        <v>15.280373831775705</v>
      </c>
      <c r="AF1188" s="205">
        <f t="shared" ca="1" si="509"/>
        <v>3.0560747663551413</v>
      </c>
      <c r="AG1188" s="205"/>
      <c r="AH1188" s="205"/>
      <c r="AI1188" s="205"/>
      <c r="AJ1188" s="205"/>
      <c r="AK1188" s="4"/>
      <c r="AL1188" s="4"/>
      <c r="AM1188" s="309">
        <f t="shared" ca="1" si="510"/>
        <v>16.68</v>
      </c>
      <c r="AN1188" s="309">
        <f t="shared" ca="1" si="511"/>
        <v>14.55</v>
      </c>
      <c r="AO1188" s="310">
        <f t="shared" ca="1" si="512"/>
        <v>4.2253521126760514E-2</v>
      </c>
      <c r="AP1188" s="310" t="b">
        <f t="shared" ca="1" si="513"/>
        <v>0</v>
      </c>
      <c r="AQ1188" s="309">
        <f t="shared" ca="1" si="514"/>
        <v>0</v>
      </c>
      <c r="AR1188" s="205">
        <f t="shared" ca="1" si="497"/>
        <v>0</v>
      </c>
      <c r="AS1188" s="45" t="b">
        <f t="shared" ca="1" si="498"/>
        <v>0</v>
      </c>
      <c r="AT1188">
        <f t="shared" ca="1" si="499"/>
        <v>0</v>
      </c>
      <c r="AU1188" t="b">
        <f t="shared" ca="1" si="515"/>
        <v>0</v>
      </c>
      <c r="AV1188" t="b">
        <f t="shared" ca="1" si="516"/>
        <v>0</v>
      </c>
      <c r="AW1188" s="266" t="b">
        <f t="shared" ca="1" si="517"/>
        <v>0</v>
      </c>
      <c r="AX1188" s="266" t="b">
        <f t="shared" ca="1" si="518"/>
        <v>0</v>
      </c>
      <c r="AY1188" s="266" t="b">
        <f t="shared" ca="1" si="519"/>
        <v>0</v>
      </c>
    </row>
    <row r="1189" spans="1:51" x14ac:dyDescent="0.25">
      <c r="A1189">
        <v>1157</v>
      </c>
      <c r="B1189" s="163">
        <f ca="1">OFFSET(InputPriceData!B$15,CalculationsAndCharts!$A1189+$A$11,0,1,1)</f>
        <v>40337</v>
      </c>
      <c r="C1189" s="3">
        <f ca="1">OFFSET(InputPriceData!G$15,CalculationsAndCharts!$A1189+$A$11,IF($C$7,8,0),1,1)</f>
        <v>1135800</v>
      </c>
      <c r="D1189" s="4">
        <f ca="1">OFFSET(InputPriceData!C$15,CalculationsAndCharts!$A1189+$A$11,IF($C$7,8,0),1,1)</f>
        <v>14.57</v>
      </c>
      <c r="E1189" s="4">
        <f ca="1">OFFSET(InputPriceData!D$15,CalculationsAndCharts!$A1189+$A$11,IF($C$7,8,0),1,1)</f>
        <v>14.73</v>
      </c>
      <c r="F1189" s="4">
        <f ca="1">OFFSET(InputPriceData!E$15,CalculationsAndCharts!$A1189+$A$11,IF($C$7,8,0),1,1)</f>
        <v>14.33</v>
      </c>
      <c r="G1189" s="4">
        <f ca="1">OFFSET(InputPriceData!F$15,CalculationsAndCharts!$A1189+$A$11,IF($C$7,8,0),1,1)</f>
        <v>14.69</v>
      </c>
      <c r="H1189" s="128"/>
      <c r="I1189" s="128"/>
      <c r="K1189" s="124"/>
      <c r="L1189" s="279"/>
      <c r="M1189" s="281"/>
      <c r="N1189" s="280"/>
      <c r="O1189" s="4"/>
      <c r="P1189" s="4"/>
      <c r="Q1189" s="3"/>
      <c r="S1189" s="309">
        <f t="shared" ca="1" si="500"/>
        <v>16.86</v>
      </c>
      <c r="T1189" s="309">
        <f t="shared" ca="1" si="501"/>
        <v>14.55</v>
      </c>
      <c r="U1189" s="310">
        <f t="shared" ca="1" si="493"/>
        <v>6.0606060606060115E-2</v>
      </c>
      <c r="V1189" s="310" t="b">
        <f t="shared" ca="1" si="502"/>
        <v>0</v>
      </c>
      <c r="W1189" s="3" t="b">
        <f t="shared" ca="1" si="503"/>
        <v>0</v>
      </c>
      <c r="X1189" s="3" t="str">
        <f t="shared" ca="1" si="504"/>
        <v/>
      </c>
      <c r="Y1189" s="3" t="str">
        <f t="shared" ca="1" si="494"/>
        <v/>
      </c>
      <c r="Z1189" s="3" t="str">
        <f t="shared" ca="1" si="505"/>
        <v/>
      </c>
      <c r="AA1189" s="3" t="str">
        <f t="shared" ca="1" si="506"/>
        <v/>
      </c>
      <c r="AB1189" s="205">
        <f t="shared" ca="1" si="507"/>
        <v>6985</v>
      </c>
      <c r="AC1189" s="205">
        <f t="shared" ca="1" si="508"/>
        <v>107</v>
      </c>
      <c r="AD1189" s="205">
        <f t="shared" ca="1" si="495"/>
        <v>65.280373831775705</v>
      </c>
      <c r="AE1189" s="205">
        <f t="shared" ca="1" si="496"/>
        <v>15.280373831775705</v>
      </c>
      <c r="AF1189" s="205">
        <f t="shared" ca="1" si="509"/>
        <v>3.0560747663551413</v>
      </c>
      <c r="AG1189" s="205"/>
      <c r="AH1189" s="205"/>
      <c r="AI1189" s="205"/>
      <c r="AJ1189" s="205"/>
      <c r="AK1189" s="4"/>
      <c r="AL1189" s="4"/>
      <c r="AM1189" s="309">
        <f t="shared" ca="1" si="510"/>
        <v>16.78</v>
      </c>
      <c r="AN1189" s="309">
        <f t="shared" ca="1" si="511"/>
        <v>14.55</v>
      </c>
      <c r="AO1189" s="310">
        <f t="shared" ca="1" si="512"/>
        <v>6.278026905829541E-2</v>
      </c>
      <c r="AP1189" s="310" t="b">
        <f t="shared" ca="1" si="513"/>
        <v>0</v>
      </c>
      <c r="AQ1189" s="309">
        <f t="shared" ca="1" si="514"/>
        <v>0</v>
      </c>
      <c r="AR1189" s="205">
        <f t="shared" ca="1" si="497"/>
        <v>0</v>
      </c>
      <c r="AS1189" s="45" t="b">
        <f t="shared" ca="1" si="498"/>
        <v>0</v>
      </c>
      <c r="AT1189">
        <f t="shared" ca="1" si="499"/>
        <v>0</v>
      </c>
      <c r="AU1189" t="b">
        <f t="shared" ca="1" si="515"/>
        <v>0</v>
      </c>
      <c r="AV1189" t="b">
        <f t="shared" ca="1" si="516"/>
        <v>0</v>
      </c>
      <c r="AW1189" s="266" t="b">
        <f t="shared" ca="1" si="517"/>
        <v>0</v>
      </c>
      <c r="AX1189" s="266" t="b">
        <f t="shared" ca="1" si="518"/>
        <v>0</v>
      </c>
      <c r="AY1189" s="266" t="b">
        <f t="shared" ca="1" si="519"/>
        <v>0</v>
      </c>
    </row>
    <row r="1190" spans="1:51" x14ac:dyDescent="0.25">
      <c r="A1190">
        <v>1158</v>
      </c>
      <c r="B1190" s="163">
        <f ca="1">OFFSET(InputPriceData!B$15,CalculationsAndCharts!$A1190+$A$11,0,1,1)</f>
        <v>40336</v>
      </c>
      <c r="C1190" s="3">
        <f ca="1">OFFSET(InputPriceData!G$15,CalculationsAndCharts!$A1190+$A$11,IF($C$7,8,0),1,1)</f>
        <v>1388200</v>
      </c>
      <c r="D1190" s="4">
        <f ca="1">OFFSET(InputPriceData!C$15,CalculationsAndCharts!$A1190+$A$11,IF($C$7,8,0),1,1)</f>
        <v>15.1</v>
      </c>
      <c r="E1190" s="4">
        <f ca="1">OFFSET(InputPriceData!D$15,CalculationsAndCharts!$A1190+$A$11,IF($C$7,8,0),1,1)</f>
        <v>15.15</v>
      </c>
      <c r="F1190" s="4">
        <f ca="1">OFFSET(InputPriceData!E$15,CalculationsAndCharts!$A1190+$A$11,IF($C$7,8,0),1,1)</f>
        <v>14.54</v>
      </c>
      <c r="G1190" s="4">
        <f ca="1">OFFSET(InputPriceData!F$15,CalculationsAndCharts!$A1190+$A$11,IF($C$7,8,0),1,1)</f>
        <v>14.55</v>
      </c>
      <c r="H1190" s="128"/>
      <c r="I1190" s="128"/>
      <c r="K1190" s="124"/>
      <c r="L1190" s="279"/>
      <c r="M1190" s="281"/>
      <c r="N1190" s="280"/>
      <c r="O1190" s="4"/>
      <c r="P1190" s="4"/>
      <c r="Q1190" s="3"/>
      <c r="S1190" s="309">
        <f t="shared" ca="1" si="500"/>
        <v>16.86</v>
      </c>
      <c r="T1190" s="309">
        <f t="shared" ca="1" si="501"/>
        <v>14.55</v>
      </c>
      <c r="U1190" s="310">
        <f t="shared" ca="1" si="493"/>
        <v>0</v>
      </c>
      <c r="V1190" s="310" t="b">
        <f t="shared" ca="1" si="502"/>
        <v>0</v>
      </c>
      <c r="W1190" s="3" t="b">
        <f t="shared" ca="1" si="503"/>
        <v>0</v>
      </c>
      <c r="X1190" s="3" t="str">
        <f t="shared" ca="1" si="504"/>
        <v/>
      </c>
      <c r="Y1190" s="3" t="str">
        <f t="shared" ca="1" si="494"/>
        <v/>
      </c>
      <c r="Z1190" s="3" t="str">
        <f t="shared" ca="1" si="505"/>
        <v/>
      </c>
      <c r="AA1190" s="3" t="str">
        <f t="shared" ca="1" si="506"/>
        <v/>
      </c>
      <c r="AB1190" s="205">
        <f t="shared" ca="1" si="507"/>
        <v>6985</v>
      </c>
      <c r="AC1190" s="205">
        <f t="shared" ca="1" si="508"/>
        <v>107</v>
      </c>
      <c r="AD1190" s="205">
        <f t="shared" ca="1" si="495"/>
        <v>65.280373831775705</v>
      </c>
      <c r="AE1190" s="205">
        <f t="shared" ca="1" si="496"/>
        <v>15.280373831775705</v>
      </c>
      <c r="AF1190" s="205">
        <f t="shared" ca="1" si="509"/>
        <v>3.0560747663551413</v>
      </c>
      <c r="AG1190" s="205"/>
      <c r="AH1190" s="205"/>
      <c r="AI1190" s="205"/>
      <c r="AJ1190" s="205"/>
      <c r="AK1190" s="4"/>
      <c r="AL1190" s="4"/>
      <c r="AM1190" s="309">
        <f t="shared" ca="1" si="510"/>
        <v>16.78</v>
      </c>
      <c r="AN1190" s="309">
        <f t="shared" ca="1" si="511"/>
        <v>14.55</v>
      </c>
      <c r="AO1190" s="310">
        <f t="shared" ca="1" si="512"/>
        <v>0</v>
      </c>
      <c r="AP1190" s="310" t="b">
        <f t="shared" ca="1" si="513"/>
        <v>0</v>
      </c>
      <c r="AQ1190" s="309">
        <f t="shared" ca="1" si="514"/>
        <v>0</v>
      </c>
      <c r="AR1190" s="205">
        <f t="shared" ca="1" si="497"/>
        <v>0</v>
      </c>
      <c r="AS1190" s="45" t="b">
        <f t="shared" ca="1" si="498"/>
        <v>0</v>
      </c>
      <c r="AT1190">
        <f t="shared" ca="1" si="499"/>
        <v>0</v>
      </c>
      <c r="AU1190" t="b">
        <f t="shared" ca="1" si="515"/>
        <v>0</v>
      </c>
      <c r="AV1190" t="b">
        <f t="shared" ca="1" si="516"/>
        <v>0</v>
      </c>
      <c r="AW1190" s="266" t="b">
        <f t="shared" ca="1" si="517"/>
        <v>0</v>
      </c>
      <c r="AX1190" s="266" t="b">
        <f t="shared" ca="1" si="518"/>
        <v>0</v>
      </c>
      <c r="AY1190" s="266" t="b">
        <f t="shared" ca="1" si="519"/>
        <v>1</v>
      </c>
    </row>
    <row r="1191" spans="1:51" x14ac:dyDescent="0.25">
      <c r="A1191">
        <v>1159</v>
      </c>
      <c r="B1191" s="163">
        <f ca="1">OFFSET(InputPriceData!B$15,CalculationsAndCharts!$A1191+$A$11,0,1,1)</f>
        <v>40333</v>
      </c>
      <c r="C1191" s="3">
        <f ca="1">OFFSET(InputPriceData!G$15,CalculationsAndCharts!$A1191+$A$11,IF($C$7,8,0),1,1)</f>
        <v>1580700</v>
      </c>
      <c r="D1191" s="4">
        <f ca="1">OFFSET(InputPriceData!C$15,CalculationsAndCharts!$A1191+$A$11,IF($C$7,8,0),1,1)</f>
        <v>15.02</v>
      </c>
      <c r="E1191" s="4">
        <f ca="1">OFFSET(InputPriceData!D$15,CalculationsAndCharts!$A1191+$A$11,IF($C$7,8,0),1,1)</f>
        <v>15.27</v>
      </c>
      <c r="F1191" s="4">
        <f ca="1">OFFSET(InputPriceData!E$15,CalculationsAndCharts!$A1191+$A$11,IF($C$7,8,0),1,1)</f>
        <v>14.84</v>
      </c>
      <c r="G1191" s="4">
        <f ca="1">OFFSET(InputPriceData!F$15,CalculationsAndCharts!$A1191+$A$11,IF($C$7,8,0),1,1)</f>
        <v>15.11</v>
      </c>
      <c r="H1191" s="128"/>
      <c r="I1191" s="128"/>
      <c r="K1191" s="124"/>
      <c r="L1191" s="279"/>
      <c r="M1191" s="281"/>
      <c r="N1191" s="280"/>
      <c r="O1191" s="4"/>
      <c r="P1191" s="4"/>
      <c r="Q1191" s="3"/>
      <c r="S1191" s="309">
        <f t="shared" ca="1" si="500"/>
        <v>16.86</v>
      </c>
      <c r="T1191" s="309">
        <f t="shared" ca="1" si="501"/>
        <v>15.11</v>
      </c>
      <c r="U1191" s="310">
        <f t="shared" ca="1" si="493"/>
        <v>0</v>
      </c>
      <c r="V1191" s="310" t="b">
        <f t="shared" ca="1" si="502"/>
        <v>1</v>
      </c>
      <c r="W1191" s="3" t="b">
        <f t="shared" ca="1" si="503"/>
        <v>0</v>
      </c>
      <c r="X1191" s="3" t="str">
        <f t="shared" ca="1" si="504"/>
        <v/>
      </c>
      <c r="Y1191" s="3" t="str">
        <f t="shared" ca="1" si="494"/>
        <v/>
      </c>
      <c r="Z1191" s="3" t="str">
        <f t="shared" ca="1" si="505"/>
        <v/>
      </c>
      <c r="AA1191" s="3" t="str">
        <f t="shared" ca="1" si="506"/>
        <v/>
      </c>
      <c r="AB1191" s="205">
        <f t="shared" ca="1" si="507"/>
        <v>6985</v>
      </c>
      <c r="AC1191" s="205">
        <f t="shared" ca="1" si="508"/>
        <v>107</v>
      </c>
      <c r="AD1191" s="205">
        <f t="shared" ca="1" si="495"/>
        <v>65.280373831775705</v>
      </c>
      <c r="AE1191" s="205">
        <f t="shared" ca="1" si="496"/>
        <v>15.280373831775705</v>
      </c>
      <c r="AF1191" s="205">
        <f t="shared" ca="1" si="509"/>
        <v>3.0560747663551413</v>
      </c>
      <c r="AG1191" s="205"/>
      <c r="AH1191" s="205"/>
      <c r="AI1191" s="205"/>
      <c r="AJ1191" s="205"/>
      <c r="AK1191" s="4"/>
      <c r="AL1191" s="4"/>
      <c r="AM1191" s="309">
        <f t="shared" ca="1" si="510"/>
        <v>16.86</v>
      </c>
      <c r="AN1191" s="309">
        <f t="shared" ca="1" si="511"/>
        <v>15.11</v>
      </c>
      <c r="AO1191" s="310">
        <f t="shared" ca="1" si="512"/>
        <v>0</v>
      </c>
      <c r="AP1191" s="310" t="b">
        <f t="shared" ca="1" si="513"/>
        <v>1</v>
      </c>
      <c r="AQ1191" s="309">
        <f t="shared" ca="1" si="514"/>
        <v>0.4602</v>
      </c>
      <c r="AR1191" s="205">
        <f t="shared" ca="1" si="497"/>
        <v>14.879799999999999</v>
      </c>
      <c r="AS1191" s="45" t="b">
        <f t="shared" ca="1" si="498"/>
        <v>1</v>
      </c>
      <c r="AT1191">
        <f t="shared" ca="1" si="499"/>
        <v>8</v>
      </c>
      <c r="AU1191" t="b">
        <f t="shared" ca="1" si="515"/>
        <v>0</v>
      </c>
      <c r="AV1191" t="b">
        <f t="shared" ca="1" si="516"/>
        <v>1</v>
      </c>
      <c r="AW1191" s="266" t="b">
        <f t="shared" ca="1" si="517"/>
        <v>0</v>
      </c>
      <c r="AX1191" s="266" t="b">
        <f t="shared" ca="1" si="518"/>
        <v>1</v>
      </c>
      <c r="AY1191" s="266" t="b">
        <f t="shared" ca="1" si="519"/>
        <v>0</v>
      </c>
    </row>
    <row r="1192" spans="1:51" x14ac:dyDescent="0.25">
      <c r="A1192">
        <v>1160</v>
      </c>
      <c r="B1192" s="163">
        <f ca="1">OFFSET(InputPriceData!B$15,CalculationsAndCharts!$A1192+$A$11,0,1,1)</f>
        <v>40332</v>
      </c>
      <c r="C1192" s="3">
        <f ca="1">OFFSET(InputPriceData!G$15,CalculationsAndCharts!$A1192+$A$11,IF($C$7,8,0),1,1)</f>
        <v>1411100</v>
      </c>
      <c r="D1192" s="4">
        <f ca="1">OFFSET(InputPriceData!C$15,CalculationsAndCharts!$A1192+$A$11,IF($C$7,8,0),1,1)</f>
        <v>15.33</v>
      </c>
      <c r="E1192" s="4">
        <f ca="1">OFFSET(InputPriceData!D$15,CalculationsAndCharts!$A1192+$A$11,IF($C$7,8,0),1,1)</f>
        <v>15.47</v>
      </c>
      <c r="F1192" s="4">
        <f ca="1">OFFSET(InputPriceData!E$15,CalculationsAndCharts!$A1192+$A$11,IF($C$7,8,0),1,1)</f>
        <v>15.26</v>
      </c>
      <c r="G1192" s="4">
        <f ca="1">OFFSET(InputPriceData!F$15,CalculationsAndCharts!$A1192+$A$11,IF($C$7,8,0),1,1)</f>
        <v>15.3</v>
      </c>
      <c r="H1192" s="128"/>
      <c r="I1192" s="128"/>
      <c r="K1192" s="124"/>
      <c r="L1192" s="279"/>
      <c r="M1192" s="281"/>
      <c r="N1192" s="280"/>
      <c r="O1192" s="4"/>
      <c r="P1192" s="4"/>
      <c r="Q1192" s="3"/>
      <c r="S1192" s="309">
        <f t="shared" ca="1" si="500"/>
        <v>16.86</v>
      </c>
      <c r="T1192" s="309">
        <f t="shared" ca="1" si="501"/>
        <v>15.12</v>
      </c>
      <c r="U1192" s="310">
        <f t="shared" ca="1" si="493"/>
        <v>0.10344827586206981</v>
      </c>
      <c r="V1192" s="310" t="b">
        <f t="shared" ca="1" si="502"/>
        <v>0</v>
      </c>
      <c r="W1192" s="3" t="b">
        <f t="shared" ca="1" si="503"/>
        <v>0</v>
      </c>
      <c r="X1192" s="3" t="str">
        <f t="shared" ca="1" si="504"/>
        <v/>
      </c>
      <c r="Y1192" s="3" t="str">
        <f t="shared" ca="1" si="494"/>
        <v/>
      </c>
      <c r="Z1192" s="3" t="str">
        <f t="shared" ca="1" si="505"/>
        <v/>
      </c>
      <c r="AA1192" s="3" t="str">
        <f t="shared" ca="1" si="506"/>
        <v/>
      </c>
      <c r="AB1192" s="205">
        <f t="shared" ca="1" si="507"/>
        <v>6985</v>
      </c>
      <c r="AC1192" s="205">
        <f t="shared" ca="1" si="508"/>
        <v>107</v>
      </c>
      <c r="AD1192" s="205">
        <f t="shared" ca="1" si="495"/>
        <v>65.280373831775705</v>
      </c>
      <c r="AE1192" s="205">
        <f t="shared" ca="1" si="496"/>
        <v>15.280373831775705</v>
      </c>
      <c r="AF1192" s="205">
        <f t="shared" ca="1" si="509"/>
        <v>3.0560747663551413</v>
      </c>
      <c r="AG1192" s="205"/>
      <c r="AH1192" s="205"/>
      <c r="AI1192" s="205"/>
      <c r="AJ1192" s="205"/>
      <c r="AK1192" s="4"/>
      <c r="AL1192" s="4"/>
      <c r="AM1192" s="309">
        <f t="shared" ca="1" si="510"/>
        <v>16.86</v>
      </c>
      <c r="AN1192" s="309">
        <f t="shared" ca="1" si="511"/>
        <v>15.12</v>
      </c>
      <c r="AO1192" s="310">
        <f t="shared" ca="1" si="512"/>
        <v>0.10344827586206981</v>
      </c>
      <c r="AP1192" s="310" t="b">
        <f t="shared" ca="1" si="513"/>
        <v>0</v>
      </c>
      <c r="AQ1192" s="309">
        <f t="shared" ca="1" si="514"/>
        <v>0.4602</v>
      </c>
      <c r="AR1192" s="205">
        <f t="shared" ca="1" si="497"/>
        <v>14.879799999999999</v>
      </c>
      <c r="AS1192" s="45" t="b">
        <f t="shared" ca="1" si="498"/>
        <v>0</v>
      </c>
      <c r="AT1192">
        <f t="shared" ca="1" si="499"/>
        <v>7</v>
      </c>
      <c r="AU1192" t="b">
        <f t="shared" ca="1" si="515"/>
        <v>0</v>
      </c>
      <c r="AV1192" t="b">
        <f t="shared" ca="1" si="516"/>
        <v>0</v>
      </c>
      <c r="AW1192" s="266" t="b">
        <f t="shared" ca="1" si="517"/>
        <v>0</v>
      </c>
      <c r="AX1192" s="266" t="b">
        <f t="shared" ca="1" si="518"/>
        <v>1</v>
      </c>
      <c r="AY1192" s="266" t="b">
        <f t="shared" ca="1" si="519"/>
        <v>0</v>
      </c>
    </row>
    <row r="1193" spans="1:51" x14ac:dyDescent="0.25">
      <c r="A1193">
        <v>1161</v>
      </c>
      <c r="B1193" s="163">
        <f ca="1">OFFSET(InputPriceData!B$15,CalculationsAndCharts!$A1193+$A$11,0,1,1)</f>
        <v>40331</v>
      </c>
      <c r="C1193" s="3">
        <f ca="1">OFFSET(InputPriceData!G$15,CalculationsAndCharts!$A1193+$A$11,IF($C$7,8,0),1,1)</f>
        <v>1652400</v>
      </c>
      <c r="D1193" s="4">
        <f ca="1">OFFSET(InputPriceData!C$15,CalculationsAndCharts!$A1193+$A$11,IF($C$7,8,0),1,1)</f>
        <v>15.25</v>
      </c>
      <c r="E1193" s="4">
        <f ca="1">OFFSET(InputPriceData!D$15,CalculationsAndCharts!$A1193+$A$11,IF($C$7,8,0),1,1)</f>
        <v>15.34</v>
      </c>
      <c r="F1193" s="4">
        <f ca="1">OFFSET(InputPriceData!E$15,CalculationsAndCharts!$A1193+$A$11,IF($C$7,8,0),1,1)</f>
        <v>15.1</v>
      </c>
      <c r="G1193" s="4">
        <f ca="1">OFFSET(InputPriceData!F$15,CalculationsAndCharts!$A1193+$A$11,IF($C$7,8,0),1,1)</f>
        <v>15.23</v>
      </c>
      <c r="H1193" s="128"/>
      <c r="I1193" s="128"/>
      <c r="K1193" s="124"/>
      <c r="L1193" s="279"/>
      <c r="M1193" s="281"/>
      <c r="N1193" s="280"/>
      <c r="O1193" s="4"/>
      <c r="P1193" s="4"/>
      <c r="Q1193" s="3"/>
      <c r="S1193" s="309">
        <f t="shared" ca="1" si="500"/>
        <v>16.86</v>
      </c>
      <c r="T1193" s="309">
        <f t="shared" ca="1" si="501"/>
        <v>15.12</v>
      </c>
      <c r="U1193" s="310">
        <f t="shared" ca="1" si="493"/>
        <v>6.3218390804598387E-2</v>
      </c>
      <c r="V1193" s="310" t="b">
        <f t="shared" ca="1" si="502"/>
        <v>0</v>
      </c>
      <c r="W1193" s="3" t="b">
        <f t="shared" ca="1" si="503"/>
        <v>0</v>
      </c>
      <c r="X1193" s="3" t="str">
        <f t="shared" ca="1" si="504"/>
        <v/>
      </c>
      <c r="Y1193" s="3" t="str">
        <f t="shared" ca="1" si="494"/>
        <v/>
      </c>
      <c r="Z1193" s="3" t="str">
        <f t="shared" ca="1" si="505"/>
        <v/>
      </c>
      <c r="AA1193" s="3" t="str">
        <f t="shared" ca="1" si="506"/>
        <v/>
      </c>
      <c r="AB1193" s="205">
        <f t="shared" ca="1" si="507"/>
        <v>6985</v>
      </c>
      <c r="AC1193" s="205">
        <f t="shared" ca="1" si="508"/>
        <v>107</v>
      </c>
      <c r="AD1193" s="205">
        <f t="shared" ca="1" si="495"/>
        <v>65.280373831775705</v>
      </c>
      <c r="AE1193" s="205">
        <f t="shared" ca="1" si="496"/>
        <v>15.280373831775705</v>
      </c>
      <c r="AF1193" s="205">
        <f t="shared" ca="1" si="509"/>
        <v>3.0560747663551413</v>
      </c>
      <c r="AG1193" s="205"/>
      <c r="AH1193" s="205"/>
      <c r="AI1193" s="205"/>
      <c r="AJ1193" s="205"/>
      <c r="AK1193" s="4"/>
      <c r="AL1193" s="4"/>
      <c r="AM1193" s="309">
        <f t="shared" ca="1" si="510"/>
        <v>16.86</v>
      </c>
      <c r="AN1193" s="309">
        <f t="shared" ca="1" si="511"/>
        <v>15.12</v>
      </c>
      <c r="AO1193" s="310">
        <f t="shared" ca="1" si="512"/>
        <v>6.3218390804598387E-2</v>
      </c>
      <c r="AP1193" s="310" t="b">
        <f t="shared" ca="1" si="513"/>
        <v>0</v>
      </c>
      <c r="AQ1193" s="309">
        <f t="shared" ca="1" si="514"/>
        <v>0.4602</v>
      </c>
      <c r="AR1193" s="205">
        <f t="shared" ca="1" si="497"/>
        <v>14.879799999999999</v>
      </c>
      <c r="AS1193" s="45" t="b">
        <f t="shared" ca="1" si="498"/>
        <v>0</v>
      </c>
      <c r="AT1193">
        <f t="shared" ca="1" si="499"/>
        <v>6</v>
      </c>
      <c r="AU1193" t="b">
        <f t="shared" ca="1" si="515"/>
        <v>0</v>
      </c>
      <c r="AV1193" t="b">
        <f t="shared" ca="1" si="516"/>
        <v>0</v>
      </c>
      <c r="AW1193" s="266" t="b">
        <f t="shared" ca="1" si="517"/>
        <v>0</v>
      </c>
      <c r="AX1193" s="266" t="b">
        <f t="shared" ca="1" si="518"/>
        <v>1</v>
      </c>
      <c r="AY1193" s="266" t="b">
        <f t="shared" ca="1" si="519"/>
        <v>0</v>
      </c>
    </row>
    <row r="1194" spans="1:51" x14ac:dyDescent="0.25">
      <c r="A1194">
        <v>1162</v>
      </c>
      <c r="B1194" s="163">
        <f ca="1">OFFSET(InputPriceData!B$15,CalculationsAndCharts!$A1194+$A$11,0,1,1)</f>
        <v>40330</v>
      </c>
      <c r="C1194" s="3">
        <f ca="1">OFFSET(InputPriceData!G$15,CalculationsAndCharts!$A1194+$A$11,IF($C$7,8,0),1,1)</f>
        <v>2539100</v>
      </c>
      <c r="D1194" s="4">
        <f ca="1">OFFSET(InputPriceData!C$15,CalculationsAndCharts!$A1194+$A$11,IF($C$7,8,0),1,1)</f>
        <v>15.44</v>
      </c>
      <c r="E1194" s="4">
        <f ca="1">OFFSET(InputPriceData!D$15,CalculationsAndCharts!$A1194+$A$11,IF($C$7,8,0),1,1)</f>
        <v>15.58</v>
      </c>
      <c r="F1194" s="4">
        <f ca="1">OFFSET(InputPriceData!E$15,CalculationsAndCharts!$A1194+$A$11,IF($C$7,8,0),1,1)</f>
        <v>15.11</v>
      </c>
      <c r="G1194" s="4">
        <f ca="1">OFFSET(InputPriceData!F$15,CalculationsAndCharts!$A1194+$A$11,IF($C$7,8,0),1,1)</f>
        <v>15.12</v>
      </c>
      <c r="H1194" s="128"/>
      <c r="I1194" s="128"/>
      <c r="K1194" s="124"/>
      <c r="L1194" s="279"/>
      <c r="M1194" s="281"/>
      <c r="N1194" s="280"/>
      <c r="O1194" s="4"/>
      <c r="P1194" s="4"/>
      <c r="Q1194" s="3"/>
      <c r="S1194" s="309">
        <f t="shared" ca="1" si="500"/>
        <v>16.86</v>
      </c>
      <c r="T1194" s="309">
        <f t="shared" ca="1" si="501"/>
        <v>15.12</v>
      </c>
      <c r="U1194" s="310">
        <f t="shared" ca="1" si="493"/>
        <v>0</v>
      </c>
      <c r="V1194" s="310" t="b">
        <f t="shared" ca="1" si="502"/>
        <v>0</v>
      </c>
      <c r="W1194" s="3" t="b">
        <f t="shared" ca="1" si="503"/>
        <v>0</v>
      </c>
      <c r="X1194" s="3" t="str">
        <f t="shared" ca="1" si="504"/>
        <v/>
      </c>
      <c r="Y1194" s="3" t="str">
        <f t="shared" ca="1" si="494"/>
        <v/>
      </c>
      <c r="Z1194" s="3" t="str">
        <f t="shared" ca="1" si="505"/>
        <v/>
      </c>
      <c r="AA1194" s="3" t="str">
        <f t="shared" ca="1" si="506"/>
        <v/>
      </c>
      <c r="AB1194" s="205">
        <f t="shared" ca="1" si="507"/>
        <v>6985</v>
      </c>
      <c r="AC1194" s="205">
        <f t="shared" ca="1" si="508"/>
        <v>107</v>
      </c>
      <c r="AD1194" s="205">
        <f t="shared" ca="1" si="495"/>
        <v>65.280373831775705</v>
      </c>
      <c r="AE1194" s="205">
        <f t="shared" ca="1" si="496"/>
        <v>15.280373831775705</v>
      </c>
      <c r="AF1194" s="205">
        <f t="shared" ca="1" si="509"/>
        <v>3.0560747663551413</v>
      </c>
      <c r="AG1194" s="205"/>
      <c r="AH1194" s="205"/>
      <c r="AI1194" s="205"/>
      <c r="AJ1194" s="205"/>
      <c r="AK1194" s="4"/>
      <c r="AL1194" s="4"/>
      <c r="AM1194" s="309">
        <f t="shared" ca="1" si="510"/>
        <v>16.86</v>
      </c>
      <c r="AN1194" s="309">
        <f t="shared" ca="1" si="511"/>
        <v>15.12</v>
      </c>
      <c r="AO1194" s="310">
        <f t="shared" ca="1" si="512"/>
        <v>0</v>
      </c>
      <c r="AP1194" s="310" t="b">
        <f t="shared" ca="1" si="513"/>
        <v>0</v>
      </c>
      <c r="AQ1194" s="309">
        <f t="shared" ca="1" si="514"/>
        <v>0.4602</v>
      </c>
      <c r="AR1194" s="205">
        <f t="shared" ca="1" si="497"/>
        <v>14.879799999999999</v>
      </c>
      <c r="AS1194" s="45" t="b">
        <f t="shared" ca="1" si="498"/>
        <v>0</v>
      </c>
      <c r="AT1194">
        <f t="shared" ca="1" si="499"/>
        <v>5</v>
      </c>
      <c r="AU1194" t="b">
        <f t="shared" ca="1" si="515"/>
        <v>0</v>
      </c>
      <c r="AV1194" t="b">
        <f t="shared" ca="1" si="516"/>
        <v>0</v>
      </c>
      <c r="AW1194" s="266" t="b">
        <f t="shared" ca="1" si="517"/>
        <v>0</v>
      </c>
      <c r="AX1194" s="266" t="b">
        <f t="shared" ca="1" si="518"/>
        <v>1</v>
      </c>
      <c r="AY1194" s="266" t="b">
        <f t="shared" ca="1" si="519"/>
        <v>0</v>
      </c>
    </row>
    <row r="1195" spans="1:51" x14ac:dyDescent="0.25">
      <c r="A1195">
        <v>1163</v>
      </c>
      <c r="B1195" s="163">
        <f ca="1">OFFSET(InputPriceData!B$15,CalculationsAndCharts!$A1195+$A$11,0,1,1)</f>
        <v>40326</v>
      </c>
      <c r="C1195" s="3">
        <f ca="1">OFFSET(InputPriceData!G$15,CalculationsAndCharts!$A1195+$A$11,IF($C$7,8,0),1,1)</f>
        <v>1330600</v>
      </c>
      <c r="D1195" s="4">
        <f ca="1">OFFSET(InputPriceData!C$15,CalculationsAndCharts!$A1195+$A$11,IF($C$7,8,0),1,1)</f>
        <v>15.54</v>
      </c>
      <c r="E1195" s="4">
        <f ca="1">OFFSET(InputPriceData!D$15,CalculationsAndCharts!$A1195+$A$11,IF($C$7,8,0),1,1)</f>
        <v>15.69</v>
      </c>
      <c r="F1195" s="4">
        <f ca="1">OFFSET(InputPriceData!E$15,CalculationsAndCharts!$A1195+$A$11,IF($C$7,8,0),1,1)</f>
        <v>15.35</v>
      </c>
      <c r="G1195" s="4">
        <f ca="1">OFFSET(InputPriceData!F$15,CalculationsAndCharts!$A1195+$A$11,IF($C$7,8,0),1,1)</f>
        <v>15.55</v>
      </c>
      <c r="H1195" s="128"/>
      <c r="I1195" s="128"/>
      <c r="K1195" s="124"/>
      <c r="L1195" s="279"/>
      <c r="M1195" s="281"/>
      <c r="N1195" s="280"/>
      <c r="O1195" s="4"/>
      <c r="P1195" s="4"/>
      <c r="Q1195" s="3"/>
      <c r="S1195" s="309">
        <f t="shared" ca="1" si="500"/>
        <v>16.86</v>
      </c>
      <c r="T1195" s="309">
        <f t="shared" ca="1" si="501"/>
        <v>15.44</v>
      </c>
      <c r="U1195" s="310">
        <f t="shared" ca="1" si="493"/>
        <v>7.7464788732395221E-2</v>
      </c>
      <c r="V1195" s="310" t="b">
        <f t="shared" ca="1" si="502"/>
        <v>1</v>
      </c>
      <c r="W1195" s="3" t="b">
        <f t="shared" ca="1" si="503"/>
        <v>1</v>
      </c>
      <c r="X1195" s="3">
        <f t="shared" ca="1" si="504"/>
        <v>16.079999999999998</v>
      </c>
      <c r="Y1195" s="3">
        <f t="shared" ca="1" si="494"/>
        <v>-3.2960199004974977</v>
      </c>
      <c r="Z1195" s="3">
        <f t="shared" ca="1" si="505"/>
        <v>-3.2960199004974977</v>
      </c>
      <c r="AA1195" s="3">
        <f t="shared" ca="1" si="506"/>
        <v>33</v>
      </c>
      <c r="AB1195" s="205">
        <f t="shared" ca="1" si="507"/>
        <v>6985</v>
      </c>
      <c r="AC1195" s="205">
        <f t="shared" ca="1" si="508"/>
        <v>107</v>
      </c>
      <c r="AD1195" s="205">
        <f t="shared" ca="1" si="495"/>
        <v>65.280373831775705</v>
      </c>
      <c r="AE1195" s="205">
        <f t="shared" ca="1" si="496"/>
        <v>15.280373831775705</v>
      </c>
      <c r="AF1195" s="205">
        <f t="shared" ca="1" si="509"/>
        <v>3.0560747663551413</v>
      </c>
      <c r="AG1195" s="205"/>
      <c r="AH1195" s="205"/>
      <c r="AI1195" s="205"/>
      <c r="AJ1195" s="205"/>
      <c r="AK1195" s="4"/>
      <c r="AL1195" s="4"/>
      <c r="AM1195" s="309">
        <f t="shared" ca="1" si="510"/>
        <v>16.86</v>
      </c>
      <c r="AN1195" s="309">
        <f t="shared" ca="1" si="511"/>
        <v>15.44</v>
      </c>
      <c r="AO1195" s="310">
        <f t="shared" ca="1" si="512"/>
        <v>7.7464788732395221E-2</v>
      </c>
      <c r="AP1195" s="310" t="b">
        <f t="shared" ca="1" si="513"/>
        <v>1</v>
      </c>
      <c r="AQ1195" s="309">
        <f t="shared" ca="1" si="514"/>
        <v>0.4602</v>
      </c>
      <c r="AR1195" s="205">
        <f t="shared" ca="1" si="497"/>
        <v>14.879799999999999</v>
      </c>
      <c r="AS1195" s="45" t="b">
        <f t="shared" ca="1" si="498"/>
        <v>0</v>
      </c>
      <c r="AT1195">
        <f t="shared" ca="1" si="499"/>
        <v>4</v>
      </c>
      <c r="AU1195" t="b">
        <f t="shared" ca="1" si="515"/>
        <v>0</v>
      </c>
      <c r="AV1195" t="b">
        <f t="shared" ca="1" si="516"/>
        <v>0</v>
      </c>
      <c r="AW1195" s="266" t="b">
        <f t="shared" ca="1" si="517"/>
        <v>0</v>
      </c>
      <c r="AX1195" s="266" t="b">
        <f t="shared" ca="1" si="518"/>
        <v>1</v>
      </c>
      <c r="AY1195" s="266" t="b">
        <f t="shared" ca="1" si="519"/>
        <v>0</v>
      </c>
    </row>
    <row r="1196" spans="1:51" x14ac:dyDescent="0.25">
      <c r="A1196">
        <v>1164</v>
      </c>
      <c r="B1196" s="163">
        <f ca="1">OFFSET(InputPriceData!B$15,CalculationsAndCharts!$A1196+$A$11,0,1,1)</f>
        <v>40325</v>
      </c>
      <c r="C1196" s="3">
        <f ca="1">OFFSET(InputPriceData!G$15,CalculationsAndCharts!$A1196+$A$11,IF($C$7,8,0),1,1)</f>
        <v>1195000</v>
      </c>
      <c r="D1196" s="4">
        <f ca="1">OFFSET(InputPriceData!C$15,CalculationsAndCharts!$A1196+$A$11,IF($C$7,8,0),1,1)</f>
        <v>15.77</v>
      </c>
      <c r="E1196" s="4">
        <f ca="1">OFFSET(InputPriceData!D$15,CalculationsAndCharts!$A1196+$A$11,IF($C$7,8,0),1,1)</f>
        <v>15.82</v>
      </c>
      <c r="F1196" s="4">
        <f ca="1">OFFSET(InputPriceData!E$15,CalculationsAndCharts!$A1196+$A$11,IF($C$7,8,0),1,1)</f>
        <v>15.43</v>
      </c>
      <c r="G1196" s="4">
        <f ca="1">OFFSET(InputPriceData!F$15,CalculationsAndCharts!$A1196+$A$11,IF($C$7,8,0),1,1)</f>
        <v>15.61</v>
      </c>
      <c r="H1196" s="128"/>
      <c r="I1196" s="128"/>
      <c r="K1196" s="124"/>
      <c r="L1196" s="279"/>
      <c r="M1196" s="281"/>
      <c r="N1196" s="280"/>
      <c r="O1196" s="4"/>
      <c r="P1196" s="4"/>
      <c r="Q1196" s="3"/>
      <c r="S1196" s="309">
        <f t="shared" ca="1" si="500"/>
        <v>16.86</v>
      </c>
      <c r="T1196" s="309">
        <f t="shared" ca="1" si="501"/>
        <v>15.44</v>
      </c>
      <c r="U1196" s="310">
        <f t="shared" ca="1" si="493"/>
        <v>0.11971830985915488</v>
      </c>
      <c r="V1196" s="310" t="b">
        <f t="shared" ca="1" si="502"/>
        <v>0</v>
      </c>
      <c r="W1196" s="3" t="b">
        <f t="shared" ca="1" si="503"/>
        <v>0</v>
      </c>
      <c r="X1196" s="3" t="str">
        <f t="shared" ca="1" si="504"/>
        <v/>
      </c>
      <c r="Y1196" s="3" t="str">
        <f t="shared" ca="1" si="494"/>
        <v/>
      </c>
      <c r="Z1196" s="3" t="str">
        <f t="shared" ca="1" si="505"/>
        <v/>
      </c>
      <c r="AA1196" s="3" t="str">
        <f t="shared" ca="1" si="506"/>
        <v/>
      </c>
      <c r="AB1196" s="205">
        <f t="shared" ca="1" si="507"/>
        <v>6952</v>
      </c>
      <c r="AC1196" s="205">
        <f t="shared" ca="1" si="508"/>
        <v>106</v>
      </c>
      <c r="AD1196" s="205">
        <f t="shared" ca="1" si="495"/>
        <v>65.584905660377359</v>
      </c>
      <c r="AE1196" s="205">
        <f t="shared" ca="1" si="496"/>
        <v>15.584905660377359</v>
      </c>
      <c r="AF1196" s="205">
        <f t="shared" ca="1" si="509"/>
        <v>3.1169811320754719</v>
      </c>
      <c r="AG1196" s="205"/>
      <c r="AH1196" s="205"/>
      <c r="AI1196" s="205"/>
      <c r="AJ1196" s="205"/>
      <c r="AK1196" s="4"/>
      <c r="AL1196" s="4"/>
      <c r="AM1196" s="309">
        <f t="shared" ca="1" si="510"/>
        <v>16.86</v>
      </c>
      <c r="AN1196" s="309">
        <f t="shared" ca="1" si="511"/>
        <v>15.44</v>
      </c>
      <c r="AO1196" s="310">
        <f t="shared" ca="1" si="512"/>
        <v>0.11971830985915488</v>
      </c>
      <c r="AP1196" s="310" t="b">
        <f t="shared" ca="1" si="513"/>
        <v>0</v>
      </c>
      <c r="AQ1196" s="309">
        <f t="shared" ca="1" si="514"/>
        <v>0.4602</v>
      </c>
      <c r="AR1196" s="205">
        <f t="shared" ca="1" si="497"/>
        <v>14.879799999999999</v>
      </c>
      <c r="AS1196" s="45" t="b">
        <f t="shared" ca="1" si="498"/>
        <v>0</v>
      </c>
      <c r="AT1196">
        <f t="shared" ca="1" si="499"/>
        <v>3</v>
      </c>
      <c r="AU1196" t="b">
        <f t="shared" ca="1" si="515"/>
        <v>0</v>
      </c>
      <c r="AV1196" t="b">
        <f t="shared" ca="1" si="516"/>
        <v>0</v>
      </c>
      <c r="AW1196" s="266" t="b">
        <f t="shared" ca="1" si="517"/>
        <v>0</v>
      </c>
      <c r="AX1196" s="266" t="b">
        <f t="shared" ca="1" si="518"/>
        <v>1</v>
      </c>
      <c r="AY1196" s="266" t="b">
        <f t="shared" ca="1" si="519"/>
        <v>0</v>
      </c>
    </row>
    <row r="1197" spans="1:51" x14ac:dyDescent="0.25">
      <c r="A1197">
        <v>1165</v>
      </c>
      <c r="B1197" s="163">
        <f ca="1">OFFSET(InputPriceData!B$15,CalculationsAndCharts!$A1197+$A$11,0,1,1)</f>
        <v>40324</v>
      </c>
      <c r="C1197" s="3">
        <f ca="1">OFFSET(InputPriceData!G$15,CalculationsAndCharts!$A1197+$A$11,IF($C$7,8,0),1,1)</f>
        <v>1626300</v>
      </c>
      <c r="D1197" s="4">
        <f ca="1">OFFSET(InputPriceData!C$15,CalculationsAndCharts!$A1197+$A$11,IF($C$7,8,0),1,1)</f>
        <v>15.7</v>
      </c>
      <c r="E1197" s="4">
        <f ca="1">OFFSET(InputPriceData!D$15,CalculationsAndCharts!$A1197+$A$11,IF($C$7,8,0),1,1)</f>
        <v>15.91</v>
      </c>
      <c r="F1197" s="4">
        <f ca="1">OFFSET(InputPriceData!E$15,CalculationsAndCharts!$A1197+$A$11,IF($C$7,8,0),1,1)</f>
        <v>15.35</v>
      </c>
      <c r="G1197" s="4">
        <f ca="1">OFFSET(InputPriceData!F$15,CalculationsAndCharts!$A1197+$A$11,IF($C$7,8,0),1,1)</f>
        <v>15.44</v>
      </c>
      <c r="H1197" s="128"/>
      <c r="I1197" s="128"/>
      <c r="K1197" s="124"/>
      <c r="L1197" s="279"/>
      <c r="M1197" s="281"/>
      <c r="N1197" s="280"/>
      <c r="O1197" s="4"/>
      <c r="P1197" s="4"/>
      <c r="Q1197" s="3"/>
      <c r="S1197" s="309">
        <f t="shared" ca="1" si="500"/>
        <v>16.86</v>
      </c>
      <c r="T1197" s="309">
        <f t="shared" ca="1" si="501"/>
        <v>15.44</v>
      </c>
      <c r="U1197" s="310">
        <f t="shared" ca="1" si="493"/>
        <v>0</v>
      </c>
      <c r="V1197" s="310" t="b">
        <f t="shared" ca="1" si="502"/>
        <v>0</v>
      </c>
      <c r="W1197" s="3" t="b">
        <f t="shared" ca="1" si="503"/>
        <v>0</v>
      </c>
      <c r="X1197" s="3" t="str">
        <f t="shared" ca="1" si="504"/>
        <v/>
      </c>
      <c r="Y1197" s="3" t="str">
        <f t="shared" ca="1" si="494"/>
        <v/>
      </c>
      <c r="Z1197" s="3" t="str">
        <f t="shared" ca="1" si="505"/>
        <v/>
      </c>
      <c r="AA1197" s="3" t="str">
        <f t="shared" ca="1" si="506"/>
        <v/>
      </c>
      <c r="AB1197" s="205">
        <f t="shared" ca="1" si="507"/>
        <v>6952</v>
      </c>
      <c r="AC1197" s="205">
        <f t="shared" ca="1" si="508"/>
        <v>106</v>
      </c>
      <c r="AD1197" s="205">
        <f t="shared" ca="1" si="495"/>
        <v>65.584905660377359</v>
      </c>
      <c r="AE1197" s="205">
        <f t="shared" ca="1" si="496"/>
        <v>15.584905660377359</v>
      </c>
      <c r="AF1197" s="205">
        <f t="shared" ca="1" si="509"/>
        <v>3.1169811320754719</v>
      </c>
      <c r="AG1197" s="205"/>
      <c r="AH1197" s="205"/>
      <c r="AI1197" s="205"/>
      <c r="AJ1197" s="205"/>
      <c r="AK1197" s="4"/>
      <c r="AL1197" s="4"/>
      <c r="AM1197" s="309">
        <f t="shared" ca="1" si="510"/>
        <v>16.86</v>
      </c>
      <c r="AN1197" s="309">
        <f t="shared" ca="1" si="511"/>
        <v>15.44</v>
      </c>
      <c r="AO1197" s="310">
        <f t="shared" ca="1" si="512"/>
        <v>0</v>
      </c>
      <c r="AP1197" s="310" t="b">
        <f t="shared" ca="1" si="513"/>
        <v>0</v>
      </c>
      <c r="AQ1197" s="309">
        <f t="shared" ca="1" si="514"/>
        <v>0.4602</v>
      </c>
      <c r="AR1197" s="205">
        <f t="shared" ca="1" si="497"/>
        <v>14.879799999999999</v>
      </c>
      <c r="AS1197" s="45" t="b">
        <f t="shared" ca="1" si="498"/>
        <v>0</v>
      </c>
      <c r="AT1197">
        <f t="shared" ca="1" si="499"/>
        <v>2</v>
      </c>
      <c r="AU1197" t="b">
        <f t="shared" ca="1" si="515"/>
        <v>0</v>
      </c>
      <c r="AV1197" t="b">
        <f t="shared" ca="1" si="516"/>
        <v>0</v>
      </c>
      <c r="AW1197" s="266" t="b">
        <f t="shared" ca="1" si="517"/>
        <v>0</v>
      </c>
      <c r="AX1197" s="266" t="b">
        <f t="shared" ca="1" si="518"/>
        <v>1</v>
      </c>
      <c r="AY1197" s="266" t="b">
        <f t="shared" ca="1" si="519"/>
        <v>0</v>
      </c>
    </row>
    <row r="1198" spans="1:51" x14ac:dyDescent="0.25">
      <c r="A1198">
        <v>1166</v>
      </c>
      <c r="B1198" s="163">
        <f ca="1">OFFSET(InputPriceData!B$15,CalculationsAndCharts!$A1198+$A$11,0,1,1)</f>
        <v>40323</v>
      </c>
      <c r="C1198" s="3">
        <f ca="1">OFFSET(InputPriceData!G$15,CalculationsAndCharts!$A1198+$A$11,IF($C$7,8,0),1,1)</f>
        <v>1219300</v>
      </c>
      <c r="D1198" s="4">
        <f ca="1">OFFSET(InputPriceData!C$15,CalculationsAndCharts!$A1198+$A$11,IF($C$7,8,0),1,1)</f>
        <v>15.34</v>
      </c>
      <c r="E1198" s="4">
        <f ca="1">OFFSET(InputPriceData!D$15,CalculationsAndCharts!$A1198+$A$11,IF($C$7,8,0),1,1)</f>
        <v>15.66</v>
      </c>
      <c r="F1198" s="4">
        <f ca="1">OFFSET(InputPriceData!E$15,CalculationsAndCharts!$A1198+$A$11,IF($C$7,8,0),1,1)</f>
        <v>15.27</v>
      </c>
      <c r="G1198" s="4">
        <f ca="1">OFFSET(InputPriceData!F$15,CalculationsAndCharts!$A1198+$A$11,IF($C$7,8,0),1,1)</f>
        <v>15.63</v>
      </c>
      <c r="H1198" s="128"/>
      <c r="I1198" s="128"/>
      <c r="K1198" s="124"/>
      <c r="L1198" s="279"/>
      <c r="M1198" s="281"/>
      <c r="N1198" s="280"/>
      <c r="O1198" s="4"/>
      <c r="P1198" s="4"/>
      <c r="Q1198" s="3"/>
      <c r="S1198" s="309">
        <f t="shared" ca="1" si="500"/>
        <v>16.86</v>
      </c>
      <c r="T1198" s="309">
        <f t="shared" ca="1" si="501"/>
        <v>15.58</v>
      </c>
      <c r="U1198" s="310">
        <f t="shared" ca="1" si="493"/>
        <v>3.9062500000000576E-2</v>
      </c>
      <c r="V1198" s="310" t="b">
        <f t="shared" ca="1" si="502"/>
        <v>0</v>
      </c>
      <c r="W1198" s="3" t="b">
        <f t="shared" ca="1" si="503"/>
        <v>0</v>
      </c>
      <c r="X1198" s="3" t="str">
        <f t="shared" ca="1" si="504"/>
        <v/>
      </c>
      <c r="Y1198" s="3" t="str">
        <f t="shared" ca="1" si="494"/>
        <v/>
      </c>
      <c r="Z1198" s="3" t="str">
        <f t="shared" ca="1" si="505"/>
        <v/>
      </c>
      <c r="AA1198" s="3" t="str">
        <f t="shared" ca="1" si="506"/>
        <v/>
      </c>
      <c r="AB1198" s="205">
        <f t="shared" ca="1" si="507"/>
        <v>6952</v>
      </c>
      <c r="AC1198" s="205">
        <f t="shared" ca="1" si="508"/>
        <v>106</v>
      </c>
      <c r="AD1198" s="205">
        <f t="shared" ca="1" si="495"/>
        <v>65.584905660377359</v>
      </c>
      <c r="AE1198" s="205">
        <f t="shared" ca="1" si="496"/>
        <v>15.584905660377359</v>
      </c>
      <c r="AF1198" s="205">
        <f t="shared" ca="1" si="509"/>
        <v>3.1169811320754719</v>
      </c>
      <c r="AG1198" s="205"/>
      <c r="AH1198" s="205"/>
      <c r="AI1198" s="205"/>
      <c r="AJ1198" s="205"/>
      <c r="AK1198" s="4"/>
      <c r="AL1198" s="4"/>
      <c r="AM1198" s="309">
        <f t="shared" ca="1" si="510"/>
        <v>16.86</v>
      </c>
      <c r="AN1198" s="309">
        <f t="shared" ca="1" si="511"/>
        <v>15.58</v>
      </c>
      <c r="AO1198" s="310">
        <f t="shared" ca="1" si="512"/>
        <v>3.9062500000000576E-2</v>
      </c>
      <c r="AP1198" s="310" t="b">
        <f t="shared" ca="1" si="513"/>
        <v>0</v>
      </c>
      <c r="AQ1198" s="309">
        <f t="shared" ca="1" si="514"/>
        <v>0.4602</v>
      </c>
      <c r="AR1198" s="205">
        <f t="shared" ca="1" si="497"/>
        <v>14.879799999999999</v>
      </c>
      <c r="AS1198" s="45" t="b">
        <f t="shared" ca="1" si="498"/>
        <v>0</v>
      </c>
      <c r="AT1198">
        <f t="shared" ca="1" si="499"/>
        <v>1</v>
      </c>
      <c r="AU1198" t="b">
        <f t="shared" ca="1" si="515"/>
        <v>0</v>
      </c>
      <c r="AV1198" t="b">
        <f t="shared" ca="1" si="516"/>
        <v>0</v>
      </c>
      <c r="AW1198" s="266" t="b">
        <f t="shared" ca="1" si="517"/>
        <v>1</v>
      </c>
      <c r="AX1198" s="266" t="b">
        <f t="shared" ca="1" si="518"/>
        <v>1</v>
      </c>
      <c r="AY1198" s="266" t="b">
        <f t="shared" ca="1" si="519"/>
        <v>0</v>
      </c>
    </row>
    <row r="1199" spans="1:51" x14ac:dyDescent="0.25">
      <c r="A1199">
        <v>1167</v>
      </c>
      <c r="B1199" s="163">
        <f ca="1">OFFSET(InputPriceData!B$15,CalculationsAndCharts!$A1199+$A$11,0,1,1)</f>
        <v>40322</v>
      </c>
      <c r="C1199" s="3">
        <f ca="1">OFFSET(InputPriceData!G$15,CalculationsAndCharts!$A1199+$A$11,IF($C$7,8,0),1,1)</f>
        <v>520900</v>
      </c>
      <c r="D1199" s="4">
        <f ca="1">OFFSET(InputPriceData!C$15,CalculationsAndCharts!$A1199+$A$11,IF($C$7,8,0),1,1)</f>
        <v>15.76</v>
      </c>
      <c r="E1199" s="4">
        <f ca="1">OFFSET(InputPriceData!D$15,CalculationsAndCharts!$A1199+$A$11,IF($C$7,8,0),1,1)</f>
        <v>16.02</v>
      </c>
      <c r="F1199" s="4">
        <f ca="1">OFFSET(InputPriceData!E$15,CalculationsAndCharts!$A1199+$A$11,IF($C$7,8,0),1,1)</f>
        <v>15.66</v>
      </c>
      <c r="G1199" s="4">
        <f ca="1">OFFSET(InputPriceData!F$15,CalculationsAndCharts!$A1199+$A$11,IF($C$7,8,0),1,1)</f>
        <v>15.66</v>
      </c>
      <c r="H1199" s="128"/>
      <c r="I1199" s="128"/>
      <c r="K1199" s="124"/>
      <c r="L1199" s="279"/>
      <c r="M1199" s="281"/>
      <c r="N1199" s="280"/>
      <c r="O1199" s="4"/>
      <c r="P1199" s="4"/>
      <c r="Q1199" s="3"/>
      <c r="S1199" s="309">
        <f t="shared" ca="1" si="500"/>
        <v>16.86</v>
      </c>
      <c r="T1199" s="309">
        <f t="shared" ca="1" si="501"/>
        <v>15.58</v>
      </c>
      <c r="U1199" s="310">
        <f t="shared" ca="1" si="493"/>
        <v>6.2500000000000083E-2</v>
      </c>
      <c r="V1199" s="310" t="b">
        <f t="shared" ca="1" si="502"/>
        <v>1</v>
      </c>
      <c r="W1199" s="3" t="b">
        <f t="shared" ca="1" si="503"/>
        <v>0</v>
      </c>
      <c r="X1199" s="3" t="str">
        <f t="shared" ca="1" si="504"/>
        <v/>
      </c>
      <c r="Y1199" s="3" t="str">
        <f t="shared" ca="1" si="494"/>
        <v/>
      </c>
      <c r="Z1199" s="3" t="str">
        <f t="shared" ca="1" si="505"/>
        <v/>
      </c>
      <c r="AA1199" s="3" t="str">
        <f t="shared" ca="1" si="506"/>
        <v/>
      </c>
      <c r="AB1199" s="205">
        <f t="shared" ca="1" si="507"/>
        <v>6952</v>
      </c>
      <c r="AC1199" s="205">
        <f t="shared" ca="1" si="508"/>
        <v>106</v>
      </c>
      <c r="AD1199" s="205">
        <f t="shared" ca="1" si="495"/>
        <v>65.584905660377359</v>
      </c>
      <c r="AE1199" s="205">
        <f t="shared" ca="1" si="496"/>
        <v>15.584905660377359</v>
      </c>
      <c r="AF1199" s="205">
        <f t="shared" ca="1" si="509"/>
        <v>3.1169811320754719</v>
      </c>
      <c r="AG1199" s="205"/>
      <c r="AH1199" s="205"/>
      <c r="AI1199" s="205"/>
      <c r="AJ1199" s="205"/>
      <c r="AK1199" s="4"/>
      <c r="AL1199" s="4"/>
      <c r="AM1199" s="309">
        <f t="shared" ca="1" si="510"/>
        <v>16.86</v>
      </c>
      <c r="AN1199" s="309">
        <f t="shared" ca="1" si="511"/>
        <v>15.58</v>
      </c>
      <c r="AO1199" s="310">
        <f t="shared" ca="1" si="512"/>
        <v>6.2500000000000083E-2</v>
      </c>
      <c r="AP1199" s="310" t="b">
        <f t="shared" ca="1" si="513"/>
        <v>1</v>
      </c>
      <c r="AQ1199" s="309">
        <f t="shared" ca="1" si="514"/>
        <v>0</v>
      </c>
      <c r="AR1199" s="205">
        <f t="shared" ca="1" si="497"/>
        <v>0</v>
      </c>
      <c r="AS1199" s="45" t="b">
        <f t="shared" ca="1" si="498"/>
        <v>0</v>
      </c>
      <c r="AT1199">
        <f t="shared" ca="1" si="499"/>
        <v>0</v>
      </c>
      <c r="AU1199" t="b">
        <f t="shared" ca="1" si="515"/>
        <v>0</v>
      </c>
      <c r="AV1199" t="b">
        <f t="shared" ca="1" si="516"/>
        <v>0</v>
      </c>
      <c r="AW1199" s="266" t="b">
        <f t="shared" ca="1" si="517"/>
        <v>0</v>
      </c>
      <c r="AX1199" s="266" t="b">
        <f t="shared" ca="1" si="518"/>
        <v>0</v>
      </c>
      <c r="AY1199" s="266" t="b">
        <f t="shared" ca="1" si="519"/>
        <v>0</v>
      </c>
    </row>
    <row r="1200" spans="1:51" x14ac:dyDescent="0.25">
      <c r="A1200">
        <v>1168</v>
      </c>
      <c r="B1200" s="163">
        <f ca="1">OFFSET(InputPriceData!B$15,CalculationsAndCharts!$A1200+$A$11,0,1,1)</f>
        <v>40319</v>
      </c>
      <c r="C1200" s="3">
        <f ca="1">OFFSET(InputPriceData!G$15,CalculationsAndCharts!$A1200+$A$11,IF($C$7,8,0),1,1)</f>
        <v>750700</v>
      </c>
      <c r="D1200" s="4">
        <f ca="1">OFFSET(InputPriceData!C$15,CalculationsAndCharts!$A1200+$A$11,IF($C$7,8,0),1,1)</f>
        <v>15.56</v>
      </c>
      <c r="E1200" s="4">
        <f ca="1">OFFSET(InputPriceData!D$15,CalculationsAndCharts!$A1200+$A$11,IF($C$7,8,0),1,1)</f>
        <v>16.04</v>
      </c>
      <c r="F1200" s="4">
        <f ca="1">OFFSET(InputPriceData!E$15,CalculationsAndCharts!$A1200+$A$11,IF($C$7,8,0),1,1)</f>
        <v>15.4</v>
      </c>
      <c r="G1200" s="4">
        <f ca="1">OFFSET(InputPriceData!F$15,CalculationsAndCharts!$A1200+$A$11,IF($C$7,8,0),1,1)</f>
        <v>15.81</v>
      </c>
      <c r="H1200" s="128"/>
      <c r="I1200" s="128"/>
      <c r="K1200" s="124"/>
      <c r="L1200" s="279"/>
      <c r="M1200" s="281"/>
      <c r="N1200" s="280"/>
      <c r="O1200" s="4"/>
      <c r="P1200" s="4"/>
      <c r="Q1200" s="3"/>
      <c r="S1200" s="309">
        <f t="shared" ca="1" si="500"/>
        <v>16.86</v>
      </c>
      <c r="T1200" s="309">
        <f t="shared" ca="1" si="501"/>
        <v>15.58</v>
      </c>
      <c r="U1200" s="310">
        <f t="shared" ca="1" si="493"/>
        <v>0.17968750000000042</v>
      </c>
      <c r="V1200" s="310" t="b">
        <f t="shared" ca="1" si="502"/>
        <v>0</v>
      </c>
      <c r="W1200" s="3" t="b">
        <f t="shared" ca="1" si="503"/>
        <v>0</v>
      </c>
      <c r="X1200" s="3" t="str">
        <f t="shared" ca="1" si="504"/>
        <v/>
      </c>
      <c r="Y1200" s="3" t="str">
        <f t="shared" ca="1" si="494"/>
        <v/>
      </c>
      <c r="Z1200" s="3" t="str">
        <f t="shared" ca="1" si="505"/>
        <v/>
      </c>
      <c r="AA1200" s="3" t="str">
        <f t="shared" ca="1" si="506"/>
        <v/>
      </c>
      <c r="AB1200" s="205">
        <f t="shared" ca="1" si="507"/>
        <v>6952</v>
      </c>
      <c r="AC1200" s="205">
        <f t="shared" ca="1" si="508"/>
        <v>106</v>
      </c>
      <c r="AD1200" s="205">
        <f t="shared" ca="1" si="495"/>
        <v>65.584905660377359</v>
      </c>
      <c r="AE1200" s="205">
        <f t="shared" ca="1" si="496"/>
        <v>15.584905660377359</v>
      </c>
      <c r="AF1200" s="205">
        <f t="shared" ca="1" si="509"/>
        <v>3.1169811320754719</v>
      </c>
      <c r="AG1200" s="205"/>
      <c r="AH1200" s="205"/>
      <c r="AI1200" s="205"/>
      <c r="AJ1200" s="205"/>
      <c r="AK1200" s="4"/>
      <c r="AL1200" s="4"/>
      <c r="AM1200" s="309">
        <f t="shared" ca="1" si="510"/>
        <v>16.86</v>
      </c>
      <c r="AN1200" s="309">
        <f t="shared" ca="1" si="511"/>
        <v>15.58</v>
      </c>
      <c r="AO1200" s="310">
        <f t="shared" ca="1" si="512"/>
        <v>0.17968750000000042</v>
      </c>
      <c r="AP1200" s="310" t="b">
        <f t="shared" ca="1" si="513"/>
        <v>0</v>
      </c>
      <c r="AQ1200" s="309">
        <f t="shared" ca="1" si="514"/>
        <v>0</v>
      </c>
      <c r="AR1200" s="205">
        <f t="shared" ca="1" si="497"/>
        <v>0</v>
      </c>
      <c r="AS1200" s="45" t="b">
        <f t="shared" ca="1" si="498"/>
        <v>0</v>
      </c>
      <c r="AT1200">
        <f t="shared" ca="1" si="499"/>
        <v>0</v>
      </c>
      <c r="AU1200" t="b">
        <f t="shared" ca="1" si="515"/>
        <v>0</v>
      </c>
      <c r="AV1200" t="b">
        <f t="shared" ca="1" si="516"/>
        <v>0</v>
      </c>
      <c r="AW1200" s="266" t="b">
        <f t="shared" ca="1" si="517"/>
        <v>0</v>
      </c>
      <c r="AX1200" s="266" t="b">
        <f t="shared" ca="1" si="518"/>
        <v>0</v>
      </c>
      <c r="AY1200" s="266" t="b">
        <f t="shared" ca="1" si="519"/>
        <v>0</v>
      </c>
    </row>
    <row r="1201" spans="1:51" x14ac:dyDescent="0.25">
      <c r="A1201">
        <v>1169</v>
      </c>
      <c r="B1201" s="163">
        <f ca="1">OFFSET(InputPriceData!B$15,CalculationsAndCharts!$A1201+$A$11,0,1,1)</f>
        <v>40318</v>
      </c>
      <c r="C1201" s="3">
        <f ca="1">OFFSET(InputPriceData!G$15,CalculationsAndCharts!$A1201+$A$11,IF($C$7,8,0),1,1)</f>
        <v>955900</v>
      </c>
      <c r="D1201" s="4">
        <f ca="1">OFFSET(InputPriceData!C$15,CalculationsAndCharts!$A1201+$A$11,IF($C$7,8,0),1,1)</f>
        <v>16.350000000000001</v>
      </c>
      <c r="E1201" s="4">
        <f ca="1">OFFSET(InputPriceData!D$15,CalculationsAndCharts!$A1201+$A$11,IF($C$7,8,0),1,1)</f>
        <v>16.399999999999999</v>
      </c>
      <c r="F1201" s="4">
        <f ca="1">OFFSET(InputPriceData!E$15,CalculationsAndCharts!$A1201+$A$11,IF($C$7,8,0),1,1)</f>
        <v>15.74</v>
      </c>
      <c r="G1201" s="4">
        <f ca="1">OFFSET(InputPriceData!F$15,CalculationsAndCharts!$A1201+$A$11,IF($C$7,8,0),1,1)</f>
        <v>15.77</v>
      </c>
      <c r="H1201" s="128"/>
      <c r="I1201" s="128"/>
      <c r="K1201" s="124"/>
      <c r="L1201" s="279"/>
      <c r="M1201" s="281"/>
      <c r="N1201" s="280"/>
      <c r="O1201" s="4"/>
      <c r="P1201" s="4"/>
      <c r="Q1201" s="3"/>
      <c r="S1201" s="309">
        <f t="shared" ca="1" si="500"/>
        <v>16.86</v>
      </c>
      <c r="T1201" s="309">
        <f t="shared" ca="1" si="501"/>
        <v>15.58</v>
      </c>
      <c r="U1201" s="310">
        <f t="shared" ca="1" si="493"/>
        <v>0.14843749999999969</v>
      </c>
      <c r="V1201" s="310" t="b">
        <f t="shared" ca="1" si="502"/>
        <v>0</v>
      </c>
      <c r="W1201" s="3" t="b">
        <f t="shared" ca="1" si="503"/>
        <v>0</v>
      </c>
      <c r="X1201" s="3" t="str">
        <f t="shared" ca="1" si="504"/>
        <v/>
      </c>
      <c r="Y1201" s="3" t="str">
        <f t="shared" ca="1" si="494"/>
        <v/>
      </c>
      <c r="Z1201" s="3" t="str">
        <f t="shared" ca="1" si="505"/>
        <v/>
      </c>
      <c r="AA1201" s="3" t="str">
        <f t="shared" ca="1" si="506"/>
        <v/>
      </c>
      <c r="AB1201" s="205">
        <f t="shared" ca="1" si="507"/>
        <v>6952</v>
      </c>
      <c r="AC1201" s="205">
        <f t="shared" ca="1" si="508"/>
        <v>106</v>
      </c>
      <c r="AD1201" s="205">
        <f t="shared" ca="1" si="495"/>
        <v>65.584905660377359</v>
      </c>
      <c r="AE1201" s="205">
        <f t="shared" ca="1" si="496"/>
        <v>15.584905660377359</v>
      </c>
      <c r="AF1201" s="205">
        <f t="shared" ca="1" si="509"/>
        <v>3.1169811320754719</v>
      </c>
      <c r="AG1201" s="205"/>
      <c r="AH1201" s="205"/>
      <c r="AI1201" s="205"/>
      <c r="AJ1201" s="205"/>
      <c r="AK1201" s="4"/>
      <c r="AL1201" s="4"/>
      <c r="AM1201" s="309">
        <f t="shared" ca="1" si="510"/>
        <v>16.86</v>
      </c>
      <c r="AN1201" s="309">
        <f t="shared" ca="1" si="511"/>
        <v>15.58</v>
      </c>
      <c r="AO1201" s="310">
        <f t="shared" ca="1" si="512"/>
        <v>0.14843749999999969</v>
      </c>
      <c r="AP1201" s="310" t="b">
        <f t="shared" ca="1" si="513"/>
        <v>0</v>
      </c>
      <c r="AQ1201" s="309">
        <f t="shared" ca="1" si="514"/>
        <v>0</v>
      </c>
      <c r="AR1201" s="205">
        <f t="shared" ca="1" si="497"/>
        <v>0</v>
      </c>
      <c r="AS1201" s="45" t="b">
        <f t="shared" ca="1" si="498"/>
        <v>0</v>
      </c>
      <c r="AT1201">
        <f t="shared" ca="1" si="499"/>
        <v>0</v>
      </c>
      <c r="AU1201" t="b">
        <f t="shared" ca="1" si="515"/>
        <v>0</v>
      </c>
      <c r="AV1201" t="b">
        <f t="shared" ca="1" si="516"/>
        <v>0</v>
      </c>
      <c r="AW1201" s="266" t="b">
        <f t="shared" ca="1" si="517"/>
        <v>0</v>
      </c>
      <c r="AX1201" s="266" t="b">
        <f t="shared" ca="1" si="518"/>
        <v>0</v>
      </c>
      <c r="AY1201" s="266" t="b">
        <f t="shared" ca="1" si="519"/>
        <v>0</v>
      </c>
    </row>
    <row r="1202" spans="1:51" x14ac:dyDescent="0.25">
      <c r="A1202">
        <v>1170</v>
      </c>
      <c r="B1202" s="163">
        <f ca="1">OFFSET(InputPriceData!B$15,CalculationsAndCharts!$A1202+$A$11,0,1,1)</f>
        <v>40317</v>
      </c>
      <c r="C1202" s="3">
        <f ca="1">OFFSET(InputPriceData!G$15,CalculationsAndCharts!$A1202+$A$11,IF($C$7,8,0),1,1)</f>
        <v>483700</v>
      </c>
      <c r="D1202" s="4">
        <f ca="1">OFFSET(InputPriceData!C$15,CalculationsAndCharts!$A1202+$A$11,IF($C$7,8,0),1,1)</f>
        <v>16.66</v>
      </c>
      <c r="E1202" s="4">
        <f ca="1">OFFSET(InputPriceData!D$15,CalculationsAndCharts!$A1202+$A$11,IF($C$7,8,0),1,1)</f>
        <v>16.809999999999999</v>
      </c>
      <c r="F1202" s="4">
        <f ca="1">OFFSET(InputPriceData!E$15,CalculationsAndCharts!$A1202+$A$11,IF($C$7,8,0),1,1)</f>
        <v>16.420000000000002</v>
      </c>
      <c r="G1202" s="4">
        <f ca="1">OFFSET(InputPriceData!F$15,CalculationsAndCharts!$A1202+$A$11,IF($C$7,8,0),1,1)</f>
        <v>16.68</v>
      </c>
      <c r="H1202" s="128"/>
      <c r="I1202" s="128"/>
      <c r="K1202" s="124"/>
      <c r="L1202" s="279"/>
      <c r="M1202" s="281"/>
      <c r="N1202" s="280"/>
      <c r="O1202" s="4"/>
      <c r="P1202" s="4"/>
      <c r="Q1202" s="3"/>
      <c r="S1202" s="309">
        <f t="shared" ca="1" si="500"/>
        <v>16.989999999999998</v>
      </c>
      <c r="T1202" s="309">
        <f t="shared" ca="1" si="501"/>
        <v>15.58</v>
      </c>
      <c r="U1202" s="310">
        <f t="shared" ca="1" si="493"/>
        <v>0.78014184397163189</v>
      </c>
      <c r="V1202" s="310" t="b">
        <f t="shared" ca="1" si="502"/>
        <v>0</v>
      </c>
      <c r="W1202" s="3" t="b">
        <f t="shared" ca="1" si="503"/>
        <v>0</v>
      </c>
      <c r="X1202" s="3" t="str">
        <f t="shared" ca="1" si="504"/>
        <v/>
      </c>
      <c r="Y1202" s="3" t="str">
        <f t="shared" ca="1" si="494"/>
        <v/>
      </c>
      <c r="Z1202" s="3" t="str">
        <f t="shared" ca="1" si="505"/>
        <v/>
      </c>
      <c r="AA1202" s="3" t="str">
        <f t="shared" ca="1" si="506"/>
        <v/>
      </c>
      <c r="AB1202" s="205">
        <f t="shared" ca="1" si="507"/>
        <v>6952</v>
      </c>
      <c r="AC1202" s="205">
        <f t="shared" ca="1" si="508"/>
        <v>106</v>
      </c>
      <c r="AD1202" s="205">
        <f t="shared" ca="1" si="495"/>
        <v>65.584905660377359</v>
      </c>
      <c r="AE1202" s="205">
        <f t="shared" ca="1" si="496"/>
        <v>15.584905660377359</v>
      </c>
      <c r="AF1202" s="205">
        <f t="shared" ca="1" si="509"/>
        <v>3.1169811320754719</v>
      </c>
      <c r="AG1202" s="205"/>
      <c r="AH1202" s="205"/>
      <c r="AI1202" s="205"/>
      <c r="AJ1202" s="205"/>
      <c r="AK1202" s="4"/>
      <c r="AL1202" s="4"/>
      <c r="AM1202" s="309">
        <f t="shared" ca="1" si="510"/>
        <v>16.86</v>
      </c>
      <c r="AN1202" s="309">
        <f t="shared" ca="1" si="511"/>
        <v>15.58</v>
      </c>
      <c r="AO1202" s="310">
        <f t="shared" ca="1" si="512"/>
        <v>0.85937500000000011</v>
      </c>
      <c r="AP1202" s="310" t="b">
        <f t="shared" ca="1" si="513"/>
        <v>0</v>
      </c>
      <c r="AQ1202" s="309">
        <f t="shared" ca="1" si="514"/>
        <v>0</v>
      </c>
      <c r="AR1202" s="205">
        <f t="shared" ca="1" si="497"/>
        <v>0</v>
      </c>
      <c r="AS1202" s="45" t="b">
        <f t="shared" ca="1" si="498"/>
        <v>0</v>
      </c>
      <c r="AT1202">
        <f t="shared" ca="1" si="499"/>
        <v>0</v>
      </c>
      <c r="AU1202" t="b">
        <f t="shared" ca="1" si="515"/>
        <v>0</v>
      </c>
      <c r="AV1202" t="b">
        <f t="shared" ca="1" si="516"/>
        <v>0</v>
      </c>
      <c r="AW1202" s="266" t="b">
        <f t="shared" ca="1" si="517"/>
        <v>0</v>
      </c>
      <c r="AX1202" s="266" t="b">
        <f t="shared" ca="1" si="518"/>
        <v>0</v>
      </c>
      <c r="AY1202" s="266" t="b">
        <f t="shared" ca="1" si="519"/>
        <v>0</v>
      </c>
    </row>
    <row r="1203" spans="1:51" x14ac:dyDescent="0.25">
      <c r="A1203">
        <v>1171</v>
      </c>
      <c r="B1203" s="163">
        <f ca="1">OFFSET(InputPriceData!B$15,CalculationsAndCharts!$A1203+$A$11,0,1,1)</f>
        <v>40316</v>
      </c>
      <c r="C1203" s="3">
        <f ca="1">OFFSET(InputPriceData!G$15,CalculationsAndCharts!$A1203+$A$11,IF($C$7,8,0),1,1)</f>
        <v>714500</v>
      </c>
      <c r="D1203" s="4">
        <f ca="1">OFFSET(InputPriceData!C$15,CalculationsAndCharts!$A1203+$A$11,IF($C$7,8,0),1,1)</f>
        <v>16.97</v>
      </c>
      <c r="E1203" s="4">
        <f ca="1">OFFSET(InputPriceData!D$15,CalculationsAndCharts!$A1203+$A$11,IF($C$7,8,0),1,1)</f>
        <v>17.05</v>
      </c>
      <c r="F1203" s="4">
        <f ca="1">OFFSET(InputPriceData!E$15,CalculationsAndCharts!$A1203+$A$11,IF($C$7,8,0),1,1)</f>
        <v>16.57</v>
      </c>
      <c r="G1203" s="4">
        <f ca="1">OFFSET(InputPriceData!F$15,CalculationsAndCharts!$A1203+$A$11,IF($C$7,8,0),1,1)</f>
        <v>16.64</v>
      </c>
      <c r="H1203" s="128"/>
      <c r="I1203" s="128"/>
      <c r="K1203" s="124"/>
      <c r="L1203" s="279"/>
      <c r="M1203" s="281"/>
      <c r="N1203" s="280"/>
      <c r="O1203" s="4"/>
      <c r="P1203" s="4"/>
      <c r="Q1203" s="3"/>
      <c r="S1203" s="309">
        <f t="shared" ca="1" si="500"/>
        <v>16.989999999999998</v>
      </c>
      <c r="T1203" s="309">
        <f t="shared" ca="1" si="501"/>
        <v>15.58</v>
      </c>
      <c r="U1203" s="310">
        <f t="shared" ca="1" si="493"/>
        <v>0.75177304964539127</v>
      </c>
      <c r="V1203" s="310" t="b">
        <f t="shared" ca="1" si="502"/>
        <v>0</v>
      </c>
      <c r="W1203" s="3" t="b">
        <f t="shared" ca="1" si="503"/>
        <v>0</v>
      </c>
      <c r="X1203" s="3" t="str">
        <f t="shared" ca="1" si="504"/>
        <v/>
      </c>
      <c r="Y1203" s="3" t="str">
        <f t="shared" ca="1" si="494"/>
        <v/>
      </c>
      <c r="Z1203" s="3" t="str">
        <f t="shared" ca="1" si="505"/>
        <v/>
      </c>
      <c r="AA1203" s="3" t="str">
        <f t="shared" ca="1" si="506"/>
        <v/>
      </c>
      <c r="AB1203" s="205">
        <f t="shared" ca="1" si="507"/>
        <v>6952</v>
      </c>
      <c r="AC1203" s="205">
        <f t="shared" ca="1" si="508"/>
        <v>106</v>
      </c>
      <c r="AD1203" s="205">
        <f t="shared" ca="1" si="495"/>
        <v>65.584905660377359</v>
      </c>
      <c r="AE1203" s="205">
        <f t="shared" ca="1" si="496"/>
        <v>15.584905660377359</v>
      </c>
      <c r="AF1203" s="205">
        <f t="shared" ca="1" si="509"/>
        <v>3.1169811320754719</v>
      </c>
      <c r="AG1203" s="205"/>
      <c r="AH1203" s="205"/>
      <c r="AI1203" s="205"/>
      <c r="AJ1203" s="205"/>
      <c r="AK1203" s="4"/>
      <c r="AL1203" s="4"/>
      <c r="AM1203" s="309">
        <f t="shared" ca="1" si="510"/>
        <v>16.86</v>
      </c>
      <c r="AN1203" s="309">
        <f t="shared" ca="1" si="511"/>
        <v>15.58</v>
      </c>
      <c r="AO1203" s="310">
        <f t="shared" ca="1" si="512"/>
        <v>0.82812500000000078</v>
      </c>
      <c r="AP1203" s="310" t="b">
        <f t="shared" ca="1" si="513"/>
        <v>0</v>
      </c>
      <c r="AQ1203" s="309">
        <f t="shared" ca="1" si="514"/>
        <v>0</v>
      </c>
      <c r="AR1203" s="205">
        <f t="shared" ca="1" si="497"/>
        <v>0</v>
      </c>
      <c r="AS1203" s="45" t="b">
        <f t="shared" ca="1" si="498"/>
        <v>0</v>
      </c>
      <c r="AT1203">
        <f t="shared" ca="1" si="499"/>
        <v>0</v>
      </c>
      <c r="AU1203" t="b">
        <f t="shared" ca="1" si="515"/>
        <v>0</v>
      </c>
      <c r="AV1203" t="b">
        <f t="shared" ca="1" si="516"/>
        <v>0</v>
      </c>
      <c r="AW1203" s="266" t="b">
        <f t="shared" ca="1" si="517"/>
        <v>0</v>
      </c>
      <c r="AX1203" s="266" t="b">
        <f t="shared" ca="1" si="518"/>
        <v>0</v>
      </c>
      <c r="AY1203" s="266" t="b">
        <f t="shared" ca="1" si="519"/>
        <v>0</v>
      </c>
    </row>
    <row r="1204" spans="1:51" x14ac:dyDescent="0.25">
      <c r="A1204">
        <v>1172</v>
      </c>
      <c r="B1204" s="163">
        <f ca="1">OFFSET(InputPriceData!B$15,CalculationsAndCharts!$A1204+$A$11,0,1,1)</f>
        <v>40315</v>
      </c>
      <c r="C1204" s="3">
        <f ca="1">OFFSET(InputPriceData!G$15,CalculationsAndCharts!$A1204+$A$11,IF($C$7,8,0),1,1)</f>
        <v>593500</v>
      </c>
      <c r="D1204" s="4">
        <f ca="1">OFFSET(InputPriceData!C$15,CalculationsAndCharts!$A1204+$A$11,IF($C$7,8,0),1,1)</f>
        <v>16.75</v>
      </c>
      <c r="E1204" s="4">
        <f ca="1">OFFSET(InputPriceData!D$15,CalculationsAndCharts!$A1204+$A$11,IF($C$7,8,0),1,1)</f>
        <v>16.920000000000002</v>
      </c>
      <c r="F1204" s="4">
        <f ca="1">OFFSET(InputPriceData!E$15,CalculationsAndCharts!$A1204+$A$11,IF($C$7,8,0),1,1)</f>
        <v>16.3</v>
      </c>
      <c r="G1204" s="4">
        <f ca="1">OFFSET(InputPriceData!F$15,CalculationsAndCharts!$A1204+$A$11,IF($C$7,8,0),1,1)</f>
        <v>16.78</v>
      </c>
      <c r="H1204" s="128"/>
      <c r="I1204" s="128"/>
      <c r="K1204" s="124"/>
      <c r="L1204" s="279"/>
      <c r="M1204" s="281"/>
      <c r="N1204" s="280"/>
      <c r="O1204" s="4"/>
      <c r="P1204" s="4"/>
      <c r="Q1204" s="3"/>
      <c r="S1204" s="309">
        <f t="shared" ca="1" si="500"/>
        <v>17.13</v>
      </c>
      <c r="T1204" s="309">
        <f t="shared" ca="1" si="501"/>
        <v>15.58</v>
      </c>
      <c r="U1204" s="310">
        <f t="shared" ca="1" si="493"/>
        <v>0.77419354838709797</v>
      </c>
      <c r="V1204" s="310" t="b">
        <f t="shared" ca="1" si="502"/>
        <v>0</v>
      </c>
      <c r="W1204" s="3" t="b">
        <f t="shared" ca="1" si="503"/>
        <v>0</v>
      </c>
      <c r="X1204" s="3" t="str">
        <f t="shared" ca="1" si="504"/>
        <v/>
      </c>
      <c r="Y1204" s="3" t="str">
        <f t="shared" ca="1" si="494"/>
        <v/>
      </c>
      <c r="Z1204" s="3" t="str">
        <f t="shared" ca="1" si="505"/>
        <v/>
      </c>
      <c r="AA1204" s="3" t="str">
        <f t="shared" ca="1" si="506"/>
        <v/>
      </c>
      <c r="AB1204" s="205">
        <f t="shared" ca="1" si="507"/>
        <v>6952</v>
      </c>
      <c r="AC1204" s="205">
        <f t="shared" ca="1" si="508"/>
        <v>106</v>
      </c>
      <c r="AD1204" s="205">
        <f t="shared" ca="1" si="495"/>
        <v>65.584905660377359</v>
      </c>
      <c r="AE1204" s="205">
        <f t="shared" ca="1" si="496"/>
        <v>15.584905660377359</v>
      </c>
      <c r="AF1204" s="205">
        <f t="shared" ca="1" si="509"/>
        <v>3.1169811320754719</v>
      </c>
      <c r="AG1204" s="205"/>
      <c r="AH1204" s="205"/>
      <c r="AI1204" s="205"/>
      <c r="AJ1204" s="205"/>
      <c r="AK1204" s="4"/>
      <c r="AL1204" s="4"/>
      <c r="AM1204" s="309">
        <f t="shared" ca="1" si="510"/>
        <v>16.989999999999998</v>
      </c>
      <c r="AN1204" s="309">
        <f t="shared" ca="1" si="511"/>
        <v>15.58</v>
      </c>
      <c r="AO1204" s="310">
        <f t="shared" ca="1" si="512"/>
        <v>0.85106382978723583</v>
      </c>
      <c r="AP1204" s="310" t="b">
        <f t="shared" ca="1" si="513"/>
        <v>0</v>
      </c>
      <c r="AQ1204" s="309">
        <f t="shared" ca="1" si="514"/>
        <v>0</v>
      </c>
      <c r="AR1204" s="205">
        <f t="shared" ca="1" si="497"/>
        <v>0</v>
      </c>
      <c r="AS1204" s="45" t="b">
        <f t="shared" ca="1" si="498"/>
        <v>0</v>
      </c>
      <c r="AT1204">
        <f t="shared" ca="1" si="499"/>
        <v>0</v>
      </c>
      <c r="AU1204" t="b">
        <f t="shared" ca="1" si="515"/>
        <v>0</v>
      </c>
      <c r="AV1204" t="b">
        <f t="shared" ca="1" si="516"/>
        <v>0</v>
      </c>
      <c r="AW1204" s="266" t="b">
        <f t="shared" ca="1" si="517"/>
        <v>0</v>
      </c>
      <c r="AX1204" s="266" t="b">
        <f t="shared" ca="1" si="518"/>
        <v>0</v>
      </c>
      <c r="AY1204" s="266" t="b">
        <f t="shared" ca="1" si="519"/>
        <v>0</v>
      </c>
    </row>
    <row r="1205" spans="1:51" x14ac:dyDescent="0.25">
      <c r="A1205">
        <v>1173</v>
      </c>
      <c r="B1205" s="163">
        <f ca="1">OFFSET(InputPriceData!B$15,CalculationsAndCharts!$A1205+$A$11,0,1,1)</f>
        <v>40312</v>
      </c>
      <c r="C1205" s="3">
        <f ca="1">OFFSET(InputPriceData!G$15,CalculationsAndCharts!$A1205+$A$11,IF($C$7,8,0),1,1)</f>
        <v>501300</v>
      </c>
      <c r="D1205" s="4">
        <f ca="1">OFFSET(InputPriceData!C$15,CalculationsAndCharts!$A1205+$A$11,IF($C$7,8,0),1,1)</f>
        <v>16.77</v>
      </c>
      <c r="E1205" s="4">
        <f ca="1">OFFSET(InputPriceData!D$15,CalculationsAndCharts!$A1205+$A$11,IF($C$7,8,0),1,1)</f>
        <v>16.8</v>
      </c>
      <c r="F1205" s="4">
        <f ca="1">OFFSET(InputPriceData!E$15,CalculationsAndCharts!$A1205+$A$11,IF($C$7,8,0),1,1)</f>
        <v>16.46</v>
      </c>
      <c r="G1205" s="4">
        <f ca="1">OFFSET(InputPriceData!F$15,CalculationsAndCharts!$A1205+$A$11,IF($C$7,8,0),1,1)</f>
        <v>16.64</v>
      </c>
      <c r="H1205" s="128"/>
      <c r="I1205" s="128"/>
      <c r="K1205" s="124"/>
      <c r="L1205" s="279"/>
      <c r="M1205" s="281"/>
      <c r="N1205" s="280"/>
      <c r="O1205" s="4"/>
      <c r="P1205" s="4"/>
      <c r="Q1205" s="3"/>
      <c r="S1205" s="309">
        <f t="shared" ca="1" si="500"/>
        <v>17.13</v>
      </c>
      <c r="T1205" s="309">
        <f t="shared" ca="1" si="501"/>
        <v>15.58</v>
      </c>
      <c r="U1205" s="310">
        <f t="shared" ca="1" si="493"/>
        <v>0.68387096774193623</v>
      </c>
      <c r="V1205" s="310" t="b">
        <f t="shared" ca="1" si="502"/>
        <v>0</v>
      </c>
      <c r="W1205" s="3" t="b">
        <f t="shared" ca="1" si="503"/>
        <v>0</v>
      </c>
      <c r="X1205" s="3" t="str">
        <f t="shared" ca="1" si="504"/>
        <v/>
      </c>
      <c r="Y1205" s="3" t="str">
        <f t="shared" ca="1" si="494"/>
        <v/>
      </c>
      <c r="Z1205" s="3" t="str">
        <f t="shared" ca="1" si="505"/>
        <v/>
      </c>
      <c r="AA1205" s="3" t="str">
        <f t="shared" ca="1" si="506"/>
        <v/>
      </c>
      <c r="AB1205" s="205">
        <f t="shared" ca="1" si="507"/>
        <v>6952</v>
      </c>
      <c r="AC1205" s="205">
        <f t="shared" ca="1" si="508"/>
        <v>106</v>
      </c>
      <c r="AD1205" s="205">
        <f t="shared" ca="1" si="495"/>
        <v>65.584905660377359</v>
      </c>
      <c r="AE1205" s="205">
        <f t="shared" ca="1" si="496"/>
        <v>15.584905660377359</v>
      </c>
      <c r="AF1205" s="205">
        <f t="shared" ca="1" si="509"/>
        <v>3.1169811320754719</v>
      </c>
      <c r="AG1205" s="205"/>
      <c r="AH1205" s="205"/>
      <c r="AI1205" s="205"/>
      <c r="AJ1205" s="205"/>
      <c r="AK1205" s="4"/>
      <c r="AL1205" s="4"/>
      <c r="AM1205" s="309">
        <f t="shared" ca="1" si="510"/>
        <v>16.989999999999998</v>
      </c>
      <c r="AN1205" s="309">
        <f t="shared" ca="1" si="511"/>
        <v>15.58</v>
      </c>
      <c r="AO1205" s="310">
        <f t="shared" ca="1" si="512"/>
        <v>0.75177304964539127</v>
      </c>
      <c r="AP1205" s="310" t="b">
        <f t="shared" ca="1" si="513"/>
        <v>0</v>
      </c>
      <c r="AQ1205" s="309">
        <f t="shared" ca="1" si="514"/>
        <v>0</v>
      </c>
      <c r="AR1205" s="205">
        <f t="shared" ca="1" si="497"/>
        <v>0</v>
      </c>
      <c r="AS1205" s="45" t="b">
        <f t="shared" ca="1" si="498"/>
        <v>0</v>
      </c>
      <c r="AT1205">
        <f t="shared" ca="1" si="499"/>
        <v>0</v>
      </c>
      <c r="AU1205" t="b">
        <f t="shared" ca="1" si="515"/>
        <v>0</v>
      </c>
      <c r="AV1205" t="b">
        <f t="shared" ca="1" si="516"/>
        <v>0</v>
      </c>
      <c r="AW1205" s="266" t="b">
        <f t="shared" ca="1" si="517"/>
        <v>0</v>
      </c>
      <c r="AX1205" s="266" t="b">
        <f t="shared" ca="1" si="518"/>
        <v>0</v>
      </c>
      <c r="AY1205" s="266" t="b">
        <f t="shared" ca="1" si="519"/>
        <v>0</v>
      </c>
    </row>
    <row r="1206" spans="1:51" x14ac:dyDescent="0.25">
      <c r="A1206">
        <v>1174</v>
      </c>
      <c r="B1206" s="163">
        <f ca="1">OFFSET(InputPriceData!B$15,CalculationsAndCharts!$A1206+$A$11,0,1,1)</f>
        <v>40311</v>
      </c>
      <c r="C1206" s="3">
        <f ca="1">OFFSET(InputPriceData!G$15,CalculationsAndCharts!$A1206+$A$11,IF($C$7,8,0),1,1)</f>
        <v>990300</v>
      </c>
      <c r="D1206" s="4">
        <f ca="1">OFFSET(InputPriceData!C$15,CalculationsAndCharts!$A1206+$A$11,IF($C$7,8,0),1,1)</f>
        <v>16.850000000000001</v>
      </c>
      <c r="E1206" s="4">
        <f ca="1">OFFSET(InputPriceData!D$15,CalculationsAndCharts!$A1206+$A$11,IF($C$7,8,0),1,1)</f>
        <v>17.07</v>
      </c>
      <c r="F1206" s="4">
        <f ca="1">OFFSET(InputPriceData!E$15,CalculationsAndCharts!$A1206+$A$11,IF($C$7,8,0),1,1)</f>
        <v>16.690000000000001</v>
      </c>
      <c r="G1206" s="4">
        <f ca="1">OFFSET(InputPriceData!F$15,CalculationsAndCharts!$A1206+$A$11,IF($C$7,8,0),1,1)</f>
        <v>16.86</v>
      </c>
      <c r="H1206" s="128"/>
      <c r="I1206" s="128"/>
      <c r="K1206" s="124"/>
      <c r="L1206" s="279"/>
      <c r="M1206" s="281"/>
      <c r="N1206" s="280"/>
      <c r="O1206" s="4"/>
      <c r="P1206" s="4"/>
      <c r="Q1206" s="3"/>
      <c r="S1206" s="309">
        <f t="shared" ca="1" si="500"/>
        <v>17.13</v>
      </c>
      <c r="T1206" s="309">
        <f t="shared" ca="1" si="501"/>
        <v>15.58</v>
      </c>
      <c r="U1206" s="310">
        <f t="shared" ca="1" si="493"/>
        <v>0.82580645161290334</v>
      </c>
      <c r="V1206" s="310" t="b">
        <f t="shared" ca="1" si="502"/>
        <v>0</v>
      </c>
      <c r="W1206" s="3" t="b">
        <f t="shared" ca="1" si="503"/>
        <v>0</v>
      </c>
      <c r="X1206" s="3" t="str">
        <f t="shared" ca="1" si="504"/>
        <v/>
      </c>
      <c r="Y1206" s="3" t="str">
        <f t="shared" ca="1" si="494"/>
        <v/>
      </c>
      <c r="Z1206" s="3" t="str">
        <f t="shared" ca="1" si="505"/>
        <v/>
      </c>
      <c r="AA1206" s="3" t="str">
        <f t="shared" ca="1" si="506"/>
        <v/>
      </c>
      <c r="AB1206" s="205">
        <f t="shared" ca="1" si="507"/>
        <v>6952</v>
      </c>
      <c r="AC1206" s="205">
        <f t="shared" ca="1" si="508"/>
        <v>106</v>
      </c>
      <c r="AD1206" s="205">
        <f t="shared" ca="1" si="495"/>
        <v>65.584905660377359</v>
      </c>
      <c r="AE1206" s="205">
        <f t="shared" ca="1" si="496"/>
        <v>15.584905660377359</v>
      </c>
      <c r="AF1206" s="205">
        <f t="shared" ca="1" si="509"/>
        <v>3.1169811320754719</v>
      </c>
      <c r="AG1206" s="205"/>
      <c r="AH1206" s="205"/>
      <c r="AI1206" s="205"/>
      <c r="AJ1206" s="205"/>
      <c r="AK1206" s="4"/>
      <c r="AL1206" s="4"/>
      <c r="AM1206" s="309">
        <f t="shared" ca="1" si="510"/>
        <v>17.13</v>
      </c>
      <c r="AN1206" s="309">
        <f t="shared" ca="1" si="511"/>
        <v>15.58</v>
      </c>
      <c r="AO1206" s="310">
        <f t="shared" ca="1" si="512"/>
        <v>0.82580645161290334</v>
      </c>
      <c r="AP1206" s="310" t="b">
        <f t="shared" ca="1" si="513"/>
        <v>0</v>
      </c>
      <c r="AQ1206" s="309">
        <f t="shared" ca="1" si="514"/>
        <v>0</v>
      </c>
      <c r="AR1206" s="205">
        <f t="shared" ca="1" si="497"/>
        <v>0</v>
      </c>
      <c r="AS1206" s="45" t="b">
        <f t="shared" ca="1" si="498"/>
        <v>0</v>
      </c>
      <c r="AT1206">
        <f t="shared" ca="1" si="499"/>
        <v>0</v>
      </c>
      <c r="AU1206" t="b">
        <f t="shared" ca="1" si="515"/>
        <v>0</v>
      </c>
      <c r="AV1206" t="b">
        <f t="shared" ca="1" si="516"/>
        <v>0</v>
      </c>
      <c r="AW1206" s="266" t="b">
        <f t="shared" ca="1" si="517"/>
        <v>0</v>
      </c>
      <c r="AX1206" s="266" t="b">
        <f t="shared" ca="1" si="518"/>
        <v>0</v>
      </c>
      <c r="AY1206" s="266" t="b">
        <f t="shared" ca="1" si="519"/>
        <v>0</v>
      </c>
    </row>
    <row r="1207" spans="1:51" x14ac:dyDescent="0.25">
      <c r="A1207">
        <v>1175</v>
      </c>
      <c r="B1207" s="163">
        <f ca="1">OFFSET(InputPriceData!B$15,CalculationsAndCharts!$A1207+$A$11,0,1,1)</f>
        <v>40310</v>
      </c>
      <c r="C1207" s="3">
        <f ca="1">OFFSET(InputPriceData!G$15,CalculationsAndCharts!$A1207+$A$11,IF($C$7,8,0),1,1)</f>
        <v>1380000</v>
      </c>
      <c r="D1207" s="4">
        <f ca="1">OFFSET(InputPriceData!C$15,CalculationsAndCharts!$A1207+$A$11,IF($C$7,8,0),1,1)</f>
        <v>16.3</v>
      </c>
      <c r="E1207" s="4">
        <f ca="1">OFFSET(InputPriceData!D$15,CalculationsAndCharts!$A1207+$A$11,IF($C$7,8,0),1,1)</f>
        <v>16.95</v>
      </c>
      <c r="F1207" s="4">
        <f ca="1">OFFSET(InputPriceData!E$15,CalculationsAndCharts!$A1207+$A$11,IF($C$7,8,0),1,1)</f>
        <v>16.260000000000002</v>
      </c>
      <c r="G1207" s="4">
        <f ca="1">OFFSET(InputPriceData!F$15,CalculationsAndCharts!$A1207+$A$11,IF($C$7,8,0),1,1)</f>
        <v>16.809999999999999</v>
      </c>
      <c r="H1207" s="128"/>
      <c r="I1207" s="128"/>
      <c r="K1207" s="124"/>
      <c r="L1207" s="279"/>
      <c r="M1207" s="281"/>
      <c r="N1207" s="280"/>
      <c r="O1207" s="4"/>
      <c r="P1207" s="4"/>
      <c r="Q1207" s="3"/>
      <c r="S1207" s="309">
        <f t="shared" ca="1" si="500"/>
        <v>17.13</v>
      </c>
      <c r="T1207" s="309">
        <f t="shared" ca="1" si="501"/>
        <v>15.58</v>
      </c>
      <c r="U1207" s="310">
        <f t="shared" ca="1" si="493"/>
        <v>0.79354838709677389</v>
      </c>
      <c r="V1207" s="310" t="b">
        <f t="shared" ca="1" si="502"/>
        <v>0</v>
      </c>
      <c r="W1207" s="3" t="b">
        <f t="shared" ca="1" si="503"/>
        <v>0</v>
      </c>
      <c r="X1207" s="3" t="str">
        <f t="shared" ca="1" si="504"/>
        <v/>
      </c>
      <c r="Y1207" s="3" t="str">
        <f t="shared" ca="1" si="494"/>
        <v/>
      </c>
      <c r="Z1207" s="3" t="str">
        <f t="shared" ca="1" si="505"/>
        <v/>
      </c>
      <c r="AA1207" s="3" t="str">
        <f t="shared" ca="1" si="506"/>
        <v/>
      </c>
      <c r="AB1207" s="205">
        <f t="shared" ca="1" si="507"/>
        <v>6952</v>
      </c>
      <c r="AC1207" s="205">
        <f t="shared" ca="1" si="508"/>
        <v>106</v>
      </c>
      <c r="AD1207" s="205">
        <f t="shared" ca="1" si="495"/>
        <v>65.584905660377359</v>
      </c>
      <c r="AE1207" s="205">
        <f t="shared" ca="1" si="496"/>
        <v>15.584905660377359</v>
      </c>
      <c r="AF1207" s="205">
        <f t="shared" ca="1" si="509"/>
        <v>3.1169811320754719</v>
      </c>
      <c r="AG1207" s="205"/>
      <c r="AH1207" s="205"/>
      <c r="AI1207" s="205"/>
      <c r="AJ1207" s="205"/>
      <c r="AK1207" s="4"/>
      <c r="AL1207" s="4"/>
      <c r="AM1207" s="309">
        <f t="shared" ca="1" si="510"/>
        <v>17.13</v>
      </c>
      <c r="AN1207" s="309">
        <f t="shared" ca="1" si="511"/>
        <v>15.58</v>
      </c>
      <c r="AO1207" s="310">
        <f t="shared" ca="1" si="512"/>
        <v>0.79354838709677389</v>
      </c>
      <c r="AP1207" s="310" t="b">
        <f t="shared" ca="1" si="513"/>
        <v>0</v>
      </c>
      <c r="AQ1207" s="309">
        <f t="shared" ca="1" si="514"/>
        <v>0</v>
      </c>
      <c r="AR1207" s="205">
        <f t="shared" ca="1" si="497"/>
        <v>0</v>
      </c>
      <c r="AS1207" s="45" t="b">
        <f t="shared" ca="1" si="498"/>
        <v>0</v>
      </c>
      <c r="AT1207">
        <f t="shared" ca="1" si="499"/>
        <v>0</v>
      </c>
      <c r="AU1207" t="b">
        <f t="shared" ca="1" si="515"/>
        <v>0</v>
      </c>
      <c r="AV1207" t="b">
        <f t="shared" ca="1" si="516"/>
        <v>0</v>
      </c>
      <c r="AW1207" s="266" t="b">
        <f t="shared" ca="1" si="517"/>
        <v>0</v>
      </c>
      <c r="AX1207" s="266" t="b">
        <f t="shared" ca="1" si="518"/>
        <v>0</v>
      </c>
      <c r="AY1207" s="266" t="b">
        <f t="shared" ca="1" si="519"/>
        <v>0</v>
      </c>
    </row>
    <row r="1208" spans="1:51" x14ac:dyDescent="0.25">
      <c r="A1208">
        <v>1176</v>
      </c>
      <c r="B1208" s="163">
        <f ca="1">OFFSET(InputPriceData!B$15,CalculationsAndCharts!$A1208+$A$11,0,1,1)</f>
        <v>40309</v>
      </c>
      <c r="C1208" s="3">
        <f ca="1">OFFSET(InputPriceData!G$15,CalculationsAndCharts!$A1208+$A$11,IF($C$7,8,0),1,1)</f>
        <v>619200</v>
      </c>
      <c r="D1208" s="4">
        <f ca="1">OFFSET(InputPriceData!C$15,CalculationsAndCharts!$A1208+$A$11,IF($C$7,8,0),1,1)</f>
        <v>16.149999999999999</v>
      </c>
      <c r="E1208" s="4">
        <f ca="1">OFFSET(InputPriceData!D$15,CalculationsAndCharts!$A1208+$A$11,IF($C$7,8,0),1,1)</f>
        <v>16.45</v>
      </c>
      <c r="F1208" s="4">
        <f ca="1">OFFSET(InputPriceData!E$15,CalculationsAndCharts!$A1208+$A$11,IF($C$7,8,0),1,1)</f>
        <v>16.079999999999998</v>
      </c>
      <c r="G1208" s="4">
        <f ca="1">OFFSET(InputPriceData!F$15,CalculationsAndCharts!$A1208+$A$11,IF($C$7,8,0),1,1)</f>
        <v>16.2</v>
      </c>
      <c r="H1208" s="128"/>
      <c r="I1208" s="128"/>
      <c r="K1208" s="124"/>
      <c r="L1208" s="279"/>
      <c r="M1208" s="281"/>
      <c r="N1208" s="280"/>
      <c r="O1208" s="4"/>
      <c r="P1208" s="4"/>
      <c r="Q1208" s="3"/>
      <c r="S1208" s="309">
        <f t="shared" ca="1" si="500"/>
        <v>17.13</v>
      </c>
      <c r="T1208" s="309">
        <f t="shared" ca="1" si="501"/>
        <v>15.58</v>
      </c>
      <c r="U1208" s="310">
        <f t="shared" ca="1" si="493"/>
        <v>0.39999999999999974</v>
      </c>
      <c r="V1208" s="310" t="b">
        <f t="shared" ca="1" si="502"/>
        <v>0</v>
      </c>
      <c r="W1208" s="3" t="b">
        <f t="shared" ca="1" si="503"/>
        <v>0</v>
      </c>
      <c r="X1208" s="3" t="str">
        <f t="shared" ca="1" si="504"/>
        <v/>
      </c>
      <c r="Y1208" s="3" t="str">
        <f t="shared" ca="1" si="494"/>
        <v/>
      </c>
      <c r="Z1208" s="3" t="str">
        <f t="shared" ca="1" si="505"/>
        <v/>
      </c>
      <c r="AA1208" s="3" t="str">
        <f t="shared" ca="1" si="506"/>
        <v/>
      </c>
      <c r="AB1208" s="205">
        <f t="shared" ca="1" si="507"/>
        <v>6952</v>
      </c>
      <c r="AC1208" s="205">
        <f t="shared" ca="1" si="508"/>
        <v>106</v>
      </c>
      <c r="AD1208" s="205">
        <f t="shared" ca="1" si="495"/>
        <v>65.584905660377359</v>
      </c>
      <c r="AE1208" s="205">
        <f t="shared" ca="1" si="496"/>
        <v>15.584905660377359</v>
      </c>
      <c r="AF1208" s="205">
        <f t="shared" ca="1" si="509"/>
        <v>3.1169811320754719</v>
      </c>
      <c r="AG1208" s="205"/>
      <c r="AH1208" s="205"/>
      <c r="AI1208" s="205"/>
      <c r="AJ1208" s="205"/>
      <c r="AK1208" s="4"/>
      <c r="AL1208" s="4"/>
      <c r="AM1208" s="309">
        <f t="shared" ca="1" si="510"/>
        <v>17.13</v>
      </c>
      <c r="AN1208" s="309">
        <f t="shared" ca="1" si="511"/>
        <v>15.58</v>
      </c>
      <c r="AO1208" s="310">
        <f t="shared" ca="1" si="512"/>
        <v>0.39999999999999974</v>
      </c>
      <c r="AP1208" s="310" t="b">
        <f t="shared" ca="1" si="513"/>
        <v>0</v>
      </c>
      <c r="AQ1208" s="309">
        <f t="shared" ca="1" si="514"/>
        <v>0</v>
      </c>
      <c r="AR1208" s="205">
        <f t="shared" ca="1" si="497"/>
        <v>0</v>
      </c>
      <c r="AS1208" s="45" t="b">
        <f t="shared" ca="1" si="498"/>
        <v>0</v>
      </c>
      <c r="AT1208">
        <f t="shared" ca="1" si="499"/>
        <v>0</v>
      </c>
      <c r="AU1208" t="b">
        <f t="shared" ca="1" si="515"/>
        <v>0</v>
      </c>
      <c r="AV1208" t="b">
        <f t="shared" ca="1" si="516"/>
        <v>0</v>
      </c>
      <c r="AW1208" s="266" t="b">
        <f t="shared" ca="1" si="517"/>
        <v>0</v>
      </c>
      <c r="AX1208" s="266" t="b">
        <f t="shared" ca="1" si="518"/>
        <v>0</v>
      </c>
      <c r="AY1208" s="266" t="b">
        <f t="shared" ca="1" si="519"/>
        <v>0</v>
      </c>
    </row>
    <row r="1209" spans="1:51" x14ac:dyDescent="0.25">
      <c r="A1209">
        <v>1177</v>
      </c>
      <c r="B1209" s="163">
        <f ca="1">OFFSET(InputPriceData!B$15,CalculationsAndCharts!$A1209+$A$11,0,1,1)</f>
        <v>40308</v>
      </c>
      <c r="C1209" s="3">
        <f ca="1">OFFSET(InputPriceData!G$15,CalculationsAndCharts!$A1209+$A$11,IF($C$7,8,0),1,1)</f>
        <v>620000</v>
      </c>
      <c r="D1209" s="4">
        <f ca="1">OFFSET(InputPriceData!C$15,CalculationsAndCharts!$A1209+$A$11,IF($C$7,8,0),1,1)</f>
        <v>16.02</v>
      </c>
      <c r="E1209" s="4">
        <f ca="1">OFFSET(InputPriceData!D$15,CalculationsAndCharts!$A1209+$A$11,IF($C$7,8,0),1,1)</f>
        <v>16.260000000000002</v>
      </c>
      <c r="F1209" s="4">
        <f ca="1">OFFSET(InputPriceData!E$15,CalculationsAndCharts!$A1209+$A$11,IF($C$7,8,0),1,1)</f>
        <v>15.9</v>
      </c>
      <c r="G1209" s="4">
        <f ca="1">OFFSET(InputPriceData!F$15,CalculationsAndCharts!$A1209+$A$11,IF($C$7,8,0),1,1)</f>
        <v>16.25</v>
      </c>
      <c r="H1209" s="128"/>
      <c r="I1209" s="128"/>
      <c r="K1209" s="124"/>
      <c r="L1209" s="279"/>
      <c r="M1209" s="281"/>
      <c r="N1209" s="280"/>
      <c r="O1209" s="4"/>
      <c r="P1209" s="4"/>
      <c r="Q1209" s="3"/>
      <c r="S1209" s="309">
        <f t="shared" ca="1" si="500"/>
        <v>17.13</v>
      </c>
      <c r="T1209" s="309">
        <f t="shared" ca="1" si="501"/>
        <v>15.58</v>
      </c>
      <c r="U1209" s="310">
        <f t="shared" ca="1" si="493"/>
        <v>0.4322580645161293</v>
      </c>
      <c r="V1209" s="310" t="b">
        <f t="shared" ca="1" si="502"/>
        <v>0</v>
      </c>
      <c r="W1209" s="3" t="b">
        <f t="shared" ca="1" si="503"/>
        <v>0</v>
      </c>
      <c r="X1209" s="3" t="str">
        <f t="shared" ca="1" si="504"/>
        <v/>
      </c>
      <c r="Y1209" s="3" t="str">
        <f t="shared" ca="1" si="494"/>
        <v/>
      </c>
      <c r="Z1209" s="3" t="str">
        <f t="shared" ca="1" si="505"/>
        <v/>
      </c>
      <c r="AA1209" s="3" t="str">
        <f t="shared" ca="1" si="506"/>
        <v/>
      </c>
      <c r="AB1209" s="205">
        <f t="shared" ca="1" si="507"/>
        <v>6952</v>
      </c>
      <c r="AC1209" s="205">
        <f t="shared" ca="1" si="508"/>
        <v>106</v>
      </c>
      <c r="AD1209" s="205">
        <f t="shared" ca="1" si="495"/>
        <v>65.584905660377359</v>
      </c>
      <c r="AE1209" s="205">
        <f t="shared" ca="1" si="496"/>
        <v>15.584905660377359</v>
      </c>
      <c r="AF1209" s="205">
        <f t="shared" ca="1" si="509"/>
        <v>3.1169811320754719</v>
      </c>
      <c r="AG1209" s="205"/>
      <c r="AH1209" s="205"/>
      <c r="AI1209" s="205"/>
      <c r="AJ1209" s="205"/>
      <c r="AK1209" s="4"/>
      <c r="AL1209" s="4"/>
      <c r="AM1209" s="309">
        <f t="shared" ca="1" si="510"/>
        <v>17.13</v>
      </c>
      <c r="AN1209" s="309">
        <f t="shared" ca="1" si="511"/>
        <v>15.58</v>
      </c>
      <c r="AO1209" s="310">
        <f t="shared" ca="1" si="512"/>
        <v>0.4322580645161293</v>
      </c>
      <c r="AP1209" s="310" t="b">
        <f t="shared" ca="1" si="513"/>
        <v>0</v>
      </c>
      <c r="AQ1209" s="309">
        <f t="shared" ca="1" si="514"/>
        <v>0</v>
      </c>
      <c r="AR1209" s="205">
        <f t="shared" ca="1" si="497"/>
        <v>0</v>
      </c>
      <c r="AS1209" s="45" t="b">
        <f t="shared" ca="1" si="498"/>
        <v>0</v>
      </c>
      <c r="AT1209">
        <f t="shared" ca="1" si="499"/>
        <v>0</v>
      </c>
      <c r="AU1209" t="b">
        <f t="shared" ca="1" si="515"/>
        <v>0</v>
      </c>
      <c r="AV1209" t="b">
        <f t="shared" ca="1" si="516"/>
        <v>0</v>
      </c>
      <c r="AW1209" s="266" t="b">
        <f t="shared" ca="1" si="517"/>
        <v>0</v>
      </c>
      <c r="AX1209" s="266" t="b">
        <f t="shared" ca="1" si="518"/>
        <v>0</v>
      </c>
      <c r="AY1209" s="266" t="b">
        <f t="shared" ca="1" si="519"/>
        <v>0</v>
      </c>
    </row>
    <row r="1210" spans="1:51" x14ac:dyDescent="0.25">
      <c r="A1210">
        <v>1178</v>
      </c>
      <c r="B1210" s="163">
        <f ca="1">OFFSET(InputPriceData!B$15,CalculationsAndCharts!$A1210+$A$11,0,1,1)</f>
        <v>40305</v>
      </c>
      <c r="C1210" s="3">
        <f ca="1">OFFSET(InputPriceData!G$15,CalculationsAndCharts!$A1210+$A$11,IF($C$7,8,0),1,1)</f>
        <v>1164200</v>
      </c>
      <c r="D1210" s="4">
        <f ca="1">OFFSET(InputPriceData!C$15,CalculationsAndCharts!$A1210+$A$11,IF($C$7,8,0),1,1)</f>
        <v>15.71</v>
      </c>
      <c r="E1210" s="4">
        <f ca="1">OFFSET(InputPriceData!D$15,CalculationsAndCharts!$A1210+$A$11,IF($C$7,8,0),1,1)</f>
        <v>15.75</v>
      </c>
      <c r="F1210" s="4">
        <f ca="1">OFFSET(InputPriceData!E$15,CalculationsAndCharts!$A1210+$A$11,IF($C$7,8,0),1,1)</f>
        <v>15.21</v>
      </c>
      <c r="G1210" s="4">
        <f ca="1">OFFSET(InputPriceData!F$15,CalculationsAndCharts!$A1210+$A$11,IF($C$7,8,0),1,1)</f>
        <v>15.58</v>
      </c>
      <c r="H1210" s="128"/>
      <c r="I1210" s="128"/>
      <c r="K1210" s="124"/>
      <c r="L1210" s="279"/>
      <c r="M1210" s="281"/>
      <c r="N1210" s="280"/>
      <c r="O1210" s="4"/>
      <c r="P1210" s="4"/>
      <c r="Q1210" s="3"/>
      <c r="S1210" s="309">
        <f t="shared" ca="1" si="500"/>
        <v>17.13</v>
      </c>
      <c r="T1210" s="309">
        <f t="shared" ca="1" si="501"/>
        <v>15.58</v>
      </c>
      <c r="U1210" s="310">
        <f t="shared" ca="1" si="493"/>
        <v>0</v>
      </c>
      <c r="V1210" s="310" t="b">
        <f t="shared" ca="1" si="502"/>
        <v>0</v>
      </c>
      <c r="W1210" s="3" t="b">
        <f t="shared" ca="1" si="503"/>
        <v>0</v>
      </c>
      <c r="X1210" s="3" t="str">
        <f t="shared" ca="1" si="504"/>
        <v/>
      </c>
      <c r="Y1210" s="3" t="str">
        <f t="shared" ca="1" si="494"/>
        <v/>
      </c>
      <c r="Z1210" s="3" t="str">
        <f t="shared" ca="1" si="505"/>
        <v/>
      </c>
      <c r="AA1210" s="3" t="str">
        <f t="shared" ca="1" si="506"/>
        <v/>
      </c>
      <c r="AB1210" s="205">
        <f t="shared" ca="1" si="507"/>
        <v>6952</v>
      </c>
      <c r="AC1210" s="205">
        <f t="shared" ca="1" si="508"/>
        <v>106</v>
      </c>
      <c r="AD1210" s="205">
        <f t="shared" ca="1" si="495"/>
        <v>65.584905660377359</v>
      </c>
      <c r="AE1210" s="205">
        <f t="shared" ca="1" si="496"/>
        <v>15.584905660377359</v>
      </c>
      <c r="AF1210" s="205">
        <f t="shared" ca="1" si="509"/>
        <v>3.1169811320754719</v>
      </c>
      <c r="AG1210" s="205"/>
      <c r="AH1210" s="205"/>
      <c r="AI1210" s="205"/>
      <c r="AJ1210" s="205"/>
      <c r="AK1210" s="4"/>
      <c r="AL1210" s="4"/>
      <c r="AM1210" s="309">
        <f t="shared" ca="1" si="510"/>
        <v>17.13</v>
      </c>
      <c r="AN1210" s="309">
        <f t="shared" ca="1" si="511"/>
        <v>15.58</v>
      </c>
      <c r="AO1210" s="310">
        <f t="shared" ca="1" si="512"/>
        <v>0</v>
      </c>
      <c r="AP1210" s="310" t="b">
        <f t="shared" ca="1" si="513"/>
        <v>0</v>
      </c>
      <c r="AQ1210" s="309">
        <f t="shared" ca="1" si="514"/>
        <v>0</v>
      </c>
      <c r="AR1210" s="205">
        <f t="shared" ca="1" si="497"/>
        <v>0</v>
      </c>
      <c r="AS1210" s="45" t="b">
        <f t="shared" ca="1" si="498"/>
        <v>0</v>
      </c>
      <c r="AT1210">
        <f t="shared" ca="1" si="499"/>
        <v>0</v>
      </c>
      <c r="AU1210" t="b">
        <f t="shared" ca="1" si="515"/>
        <v>0</v>
      </c>
      <c r="AV1210" t="b">
        <f t="shared" ca="1" si="516"/>
        <v>0</v>
      </c>
      <c r="AW1210" s="266" t="b">
        <f t="shared" ca="1" si="517"/>
        <v>0</v>
      </c>
      <c r="AX1210" s="266" t="b">
        <f t="shared" ca="1" si="518"/>
        <v>0</v>
      </c>
      <c r="AY1210" s="266" t="b">
        <f t="shared" ca="1" si="519"/>
        <v>1</v>
      </c>
    </row>
    <row r="1211" spans="1:51" x14ac:dyDescent="0.25">
      <c r="A1211">
        <v>1179</v>
      </c>
      <c r="B1211" s="163">
        <f ca="1">OFFSET(InputPriceData!B$15,CalculationsAndCharts!$A1211+$A$11,0,1,1)</f>
        <v>40304</v>
      </c>
      <c r="C1211" s="3">
        <f ca="1">OFFSET(InputPriceData!G$15,CalculationsAndCharts!$A1211+$A$11,IF($C$7,8,0),1,1)</f>
        <v>519200</v>
      </c>
      <c r="D1211" s="4">
        <f ca="1">OFFSET(InputPriceData!C$15,CalculationsAndCharts!$A1211+$A$11,IF($C$7,8,0),1,1)</f>
        <v>16.010000000000002</v>
      </c>
      <c r="E1211" s="4">
        <f ca="1">OFFSET(InputPriceData!D$15,CalculationsAndCharts!$A1211+$A$11,IF($C$7,8,0),1,1)</f>
        <v>16.22</v>
      </c>
      <c r="F1211" s="4">
        <f ca="1">OFFSET(InputPriceData!E$15,CalculationsAndCharts!$A1211+$A$11,IF($C$7,8,0),1,1)</f>
        <v>14.98</v>
      </c>
      <c r="G1211" s="4">
        <f ca="1">OFFSET(InputPriceData!F$15,CalculationsAndCharts!$A1211+$A$11,IF($C$7,8,0),1,1)</f>
        <v>15.71</v>
      </c>
      <c r="H1211" s="128"/>
      <c r="I1211" s="128"/>
      <c r="K1211" s="124"/>
      <c r="L1211" s="279"/>
      <c r="M1211" s="281"/>
      <c r="N1211" s="280"/>
      <c r="O1211" s="4"/>
      <c r="P1211" s="4"/>
      <c r="Q1211" s="3"/>
      <c r="S1211" s="309">
        <f t="shared" ca="1" si="500"/>
        <v>17.13</v>
      </c>
      <c r="T1211" s="309">
        <f t="shared" ca="1" si="501"/>
        <v>15.71</v>
      </c>
      <c r="U1211" s="310">
        <f t="shared" ca="1" si="493"/>
        <v>0</v>
      </c>
      <c r="V1211" s="310" t="b">
        <f t="shared" ca="1" si="502"/>
        <v>0</v>
      </c>
      <c r="W1211" s="3" t="b">
        <f t="shared" ca="1" si="503"/>
        <v>0</v>
      </c>
      <c r="X1211" s="3" t="str">
        <f t="shared" ca="1" si="504"/>
        <v/>
      </c>
      <c r="Y1211" s="3" t="str">
        <f t="shared" ca="1" si="494"/>
        <v/>
      </c>
      <c r="Z1211" s="3" t="str">
        <f t="shared" ca="1" si="505"/>
        <v/>
      </c>
      <c r="AA1211" s="3" t="str">
        <f t="shared" ca="1" si="506"/>
        <v/>
      </c>
      <c r="AB1211" s="205">
        <f t="shared" ca="1" si="507"/>
        <v>6952</v>
      </c>
      <c r="AC1211" s="205">
        <f t="shared" ca="1" si="508"/>
        <v>106</v>
      </c>
      <c r="AD1211" s="205">
        <f t="shared" ca="1" si="495"/>
        <v>65.584905660377359</v>
      </c>
      <c r="AE1211" s="205">
        <f t="shared" ca="1" si="496"/>
        <v>15.584905660377359</v>
      </c>
      <c r="AF1211" s="205">
        <f t="shared" ca="1" si="509"/>
        <v>3.1169811320754719</v>
      </c>
      <c r="AG1211" s="205"/>
      <c r="AH1211" s="205"/>
      <c r="AI1211" s="205"/>
      <c r="AJ1211" s="205"/>
      <c r="AK1211" s="4"/>
      <c r="AL1211" s="4"/>
      <c r="AM1211" s="309">
        <f t="shared" ca="1" si="510"/>
        <v>17.13</v>
      </c>
      <c r="AN1211" s="309">
        <f t="shared" ca="1" si="511"/>
        <v>15.71</v>
      </c>
      <c r="AO1211" s="310">
        <f t="shared" ca="1" si="512"/>
        <v>0</v>
      </c>
      <c r="AP1211" s="310" t="b">
        <f t="shared" ca="1" si="513"/>
        <v>0</v>
      </c>
      <c r="AQ1211" s="309">
        <f t="shared" ca="1" si="514"/>
        <v>0.4803</v>
      </c>
      <c r="AR1211" s="205">
        <f t="shared" ca="1" si="497"/>
        <v>15.529700000000002</v>
      </c>
      <c r="AS1211" s="45" t="b">
        <f t="shared" ca="1" si="498"/>
        <v>1</v>
      </c>
      <c r="AT1211">
        <f t="shared" ca="1" si="499"/>
        <v>1</v>
      </c>
      <c r="AU1211" t="b">
        <f t="shared" ca="1" si="515"/>
        <v>0</v>
      </c>
      <c r="AV1211" t="b">
        <f t="shared" ca="1" si="516"/>
        <v>1</v>
      </c>
      <c r="AW1211" s="266" t="b">
        <f t="shared" ca="1" si="517"/>
        <v>1</v>
      </c>
      <c r="AX1211" s="266" t="b">
        <f t="shared" ca="1" si="518"/>
        <v>1</v>
      </c>
      <c r="AY1211" s="266" t="b">
        <f t="shared" ca="1" si="519"/>
        <v>0</v>
      </c>
    </row>
    <row r="1212" spans="1:51" x14ac:dyDescent="0.25">
      <c r="A1212">
        <v>1180</v>
      </c>
      <c r="B1212" s="163">
        <f ca="1">OFFSET(InputPriceData!B$15,CalculationsAndCharts!$A1212+$A$11,0,1,1)</f>
        <v>40303</v>
      </c>
      <c r="C1212" s="3">
        <f ca="1">OFFSET(InputPriceData!G$15,CalculationsAndCharts!$A1212+$A$11,IF($C$7,8,0),1,1)</f>
        <v>448300</v>
      </c>
      <c r="D1212" s="4">
        <f ca="1">OFFSET(InputPriceData!C$15,CalculationsAndCharts!$A1212+$A$11,IF($C$7,8,0),1,1)</f>
        <v>16.190000000000001</v>
      </c>
      <c r="E1212" s="4">
        <f ca="1">OFFSET(InputPriceData!D$15,CalculationsAndCharts!$A1212+$A$11,IF($C$7,8,0),1,1)</f>
        <v>16.41</v>
      </c>
      <c r="F1212" s="4">
        <f ca="1">OFFSET(InputPriceData!E$15,CalculationsAndCharts!$A1212+$A$11,IF($C$7,8,0),1,1)</f>
        <v>16.04</v>
      </c>
      <c r="G1212" s="4">
        <f ca="1">OFFSET(InputPriceData!F$15,CalculationsAndCharts!$A1212+$A$11,IF($C$7,8,0),1,1)</f>
        <v>16.079999999999998</v>
      </c>
      <c r="H1212" s="128"/>
      <c r="I1212" s="128"/>
      <c r="K1212" s="124"/>
      <c r="L1212" s="279"/>
      <c r="M1212" s="281"/>
      <c r="N1212" s="280"/>
      <c r="O1212" s="4"/>
      <c r="P1212" s="4"/>
      <c r="Q1212" s="3"/>
      <c r="S1212" s="309">
        <f t="shared" ca="1" si="500"/>
        <v>17.13</v>
      </c>
      <c r="T1212" s="309">
        <f t="shared" ca="1" si="501"/>
        <v>16</v>
      </c>
      <c r="U1212" s="310">
        <f t="shared" ca="1" si="493"/>
        <v>7.0796460176989706E-2</v>
      </c>
      <c r="V1212" s="310" t="b">
        <f t="shared" ca="1" si="502"/>
        <v>1</v>
      </c>
      <c r="W1212" s="3" t="b">
        <f t="shared" ca="1" si="503"/>
        <v>1</v>
      </c>
      <c r="X1212" s="3">
        <f t="shared" ca="1" si="504"/>
        <v>16</v>
      </c>
      <c r="Y1212" s="3">
        <f t="shared" ca="1" si="494"/>
        <v>0.49999999999998934</v>
      </c>
      <c r="Z1212" s="3">
        <f t="shared" ca="1" si="505"/>
        <v>0.49999999999998934</v>
      </c>
      <c r="AA1212" s="3">
        <f t="shared" ca="1" si="506"/>
        <v>52</v>
      </c>
      <c r="AB1212" s="205">
        <f t="shared" ca="1" si="507"/>
        <v>6952</v>
      </c>
      <c r="AC1212" s="205">
        <f t="shared" ca="1" si="508"/>
        <v>106</v>
      </c>
      <c r="AD1212" s="205">
        <f t="shared" ca="1" si="495"/>
        <v>65.584905660377359</v>
      </c>
      <c r="AE1212" s="205">
        <f t="shared" ca="1" si="496"/>
        <v>15.584905660377359</v>
      </c>
      <c r="AF1212" s="205">
        <f t="shared" ca="1" si="509"/>
        <v>3.1169811320754719</v>
      </c>
      <c r="AG1212" s="205"/>
      <c r="AH1212" s="205"/>
      <c r="AI1212" s="205"/>
      <c r="AJ1212" s="205"/>
      <c r="AK1212" s="4"/>
      <c r="AL1212" s="4"/>
      <c r="AM1212" s="309">
        <f t="shared" ca="1" si="510"/>
        <v>17.13</v>
      </c>
      <c r="AN1212" s="309">
        <f t="shared" ca="1" si="511"/>
        <v>16.079999999999998</v>
      </c>
      <c r="AO1212" s="310">
        <f t="shared" ca="1" si="512"/>
        <v>0</v>
      </c>
      <c r="AP1212" s="310" t="b">
        <f t="shared" ca="1" si="513"/>
        <v>1</v>
      </c>
      <c r="AQ1212" s="309">
        <f t="shared" ca="1" si="514"/>
        <v>0</v>
      </c>
      <c r="AR1212" s="205">
        <f t="shared" ca="1" si="497"/>
        <v>0</v>
      </c>
      <c r="AS1212" s="45" t="b">
        <f t="shared" ca="1" si="498"/>
        <v>0</v>
      </c>
      <c r="AT1212">
        <f t="shared" ca="1" si="499"/>
        <v>0</v>
      </c>
      <c r="AU1212" t="b">
        <f t="shared" ca="1" si="515"/>
        <v>0</v>
      </c>
      <c r="AV1212" t="b">
        <f t="shared" ca="1" si="516"/>
        <v>0</v>
      </c>
      <c r="AW1212" s="266" t="b">
        <f t="shared" ca="1" si="517"/>
        <v>0</v>
      </c>
      <c r="AX1212" s="266" t="b">
        <f t="shared" ca="1" si="518"/>
        <v>0</v>
      </c>
      <c r="AY1212" s="266" t="b">
        <f t="shared" ca="1" si="519"/>
        <v>0</v>
      </c>
    </row>
    <row r="1213" spans="1:51" x14ac:dyDescent="0.25">
      <c r="A1213">
        <v>1181</v>
      </c>
      <c r="B1213" s="163">
        <f ca="1">OFFSET(InputPriceData!B$15,CalculationsAndCharts!$A1213+$A$11,0,1,1)</f>
        <v>40302</v>
      </c>
      <c r="C1213" s="3">
        <f ca="1">OFFSET(InputPriceData!G$15,CalculationsAndCharts!$A1213+$A$11,IF($C$7,8,0),1,1)</f>
        <v>593700</v>
      </c>
      <c r="D1213" s="4">
        <f ca="1">OFFSET(InputPriceData!C$15,CalculationsAndCharts!$A1213+$A$11,IF($C$7,8,0),1,1)</f>
        <v>16.66</v>
      </c>
      <c r="E1213" s="4">
        <f ca="1">OFFSET(InputPriceData!D$15,CalculationsAndCharts!$A1213+$A$11,IF($C$7,8,0),1,1)</f>
        <v>16.66</v>
      </c>
      <c r="F1213" s="4">
        <f ca="1">OFFSET(InputPriceData!E$15,CalculationsAndCharts!$A1213+$A$11,IF($C$7,8,0),1,1)</f>
        <v>16.22</v>
      </c>
      <c r="G1213" s="4">
        <f ca="1">OFFSET(InputPriceData!F$15,CalculationsAndCharts!$A1213+$A$11,IF($C$7,8,0),1,1)</f>
        <v>16.32</v>
      </c>
      <c r="H1213" s="128"/>
      <c r="I1213" s="128"/>
      <c r="K1213" s="124"/>
      <c r="L1213" s="279"/>
      <c r="M1213" s="281"/>
      <c r="N1213" s="280"/>
      <c r="O1213" s="4"/>
      <c r="P1213" s="4"/>
      <c r="Q1213" s="3"/>
      <c r="S1213" s="309">
        <f t="shared" ca="1" si="500"/>
        <v>17.13</v>
      </c>
      <c r="T1213" s="309">
        <f t="shared" ca="1" si="501"/>
        <v>16</v>
      </c>
      <c r="U1213" s="310">
        <f t="shared" ca="1" si="493"/>
        <v>0.2831858407079651</v>
      </c>
      <c r="V1213" s="310" t="b">
        <f t="shared" ca="1" si="502"/>
        <v>0</v>
      </c>
      <c r="W1213" s="3" t="b">
        <f t="shared" ca="1" si="503"/>
        <v>0</v>
      </c>
      <c r="X1213" s="3" t="str">
        <f t="shared" ca="1" si="504"/>
        <v/>
      </c>
      <c r="Y1213" s="3" t="str">
        <f t="shared" ca="1" si="494"/>
        <v/>
      </c>
      <c r="Z1213" s="3" t="str">
        <f t="shared" ca="1" si="505"/>
        <v/>
      </c>
      <c r="AA1213" s="3" t="str">
        <f t="shared" ca="1" si="506"/>
        <v/>
      </c>
      <c r="AB1213" s="205">
        <f t="shared" ca="1" si="507"/>
        <v>6900</v>
      </c>
      <c r="AC1213" s="205">
        <f t="shared" ca="1" si="508"/>
        <v>105</v>
      </c>
      <c r="AD1213" s="205">
        <f t="shared" ca="1" si="495"/>
        <v>65.714285714285708</v>
      </c>
      <c r="AE1213" s="205">
        <f t="shared" ca="1" si="496"/>
        <v>15.714285714285708</v>
      </c>
      <c r="AF1213" s="205">
        <f t="shared" ca="1" si="509"/>
        <v>3.1428571428571419</v>
      </c>
      <c r="AG1213" s="205"/>
      <c r="AH1213" s="205"/>
      <c r="AI1213" s="205"/>
      <c r="AJ1213" s="205"/>
      <c r="AK1213" s="4"/>
      <c r="AL1213" s="4"/>
      <c r="AM1213" s="309">
        <f t="shared" ca="1" si="510"/>
        <v>17.13</v>
      </c>
      <c r="AN1213" s="309">
        <f t="shared" ca="1" si="511"/>
        <v>16.100000000000001</v>
      </c>
      <c r="AO1213" s="310">
        <f t="shared" ca="1" si="512"/>
        <v>0.21359223300970814</v>
      </c>
      <c r="AP1213" s="310" t="b">
        <f t="shared" ca="1" si="513"/>
        <v>0</v>
      </c>
      <c r="AQ1213" s="309">
        <f t="shared" ca="1" si="514"/>
        <v>0</v>
      </c>
      <c r="AR1213" s="205">
        <f t="shared" ca="1" si="497"/>
        <v>0</v>
      </c>
      <c r="AS1213" s="45" t="b">
        <f t="shared" ca="1" si="498"/>
        <v>0</v>
      </c>
      <c r="AT1213">
        <f t="shared" ca="1" si="499"/>
        <v>0</v>
      </c>
      <c r="AU1213" t="b">
        <f t="shared" ca="1" si="515"/>
        <v>0</v>
      </c>
      <c r="AV1213" t="b">
        <f t="shared" ca="1" si="516"/>
        <v>0</v>
      </c>
      <c r="AW1213" s="266" t="b">
        <f t="shared" ca="1" si="517"/>
        <v>0</v>
      </c>
      <c r="AX1213" s="266" t="b">
        <f t="shared" ca="1" si="518"/>
        <v>0</v>
      </c>
      <c r="AY1213" s="266" t="b">
        <f t="shared" ca="1" si="519"/>
        <v>0</v>
      </c>
    </row>
    <row r="1214" spans="1:51" x14ac:dyDescent="0.25">
      <c r="A1214">
        <v>1182</v>
      </c>
      <c r="B1214" s="163">
        <f ca="1">OFFSET(InputPriceData!B$15,CalculationsAndCharts!$A1214+$A$11,0,1,1)</f>
        <v>40301</v>
      </c>
      <c r="C1214" s="3">
        <f ca="1">OFFSET(InputPriceData!G$15,CalculationsAndCharts!$A1214+$A$11,IF($C$7,8,0),1,1)</f>
        <v>498200</v>
      </c>
      <c r="D1214" s="4">
        <f ca="1">OFFSET(InputPriceData!C$15,CalculationsAndCharts!$A1214+$A$11,IF($C$7,8,0),1,1)</f>
        <v>16.579999999999998</v>
      </c>
      <c r="E1214" s="4">
        <f ca="1">OFFSET(InputPriceData!D$15,CalculationsAndCharts!$A1214+$A$11,IF($C$7,8,0),1,1)</f>
        <v>16.87</v>
      </c>
      <c r="F1214" s="4">
        <f ca="1">OFFSET(InputPriceData!E$15,CalculationsAndCharts!$A1214+$A$11,IF($C$7,8,0),1,1)</f>
        <v>16.52</v>
      </c>
      <c r="G1214" s="4">
        <f ca="1">OFFSET(InputPriceData!F$15,CalculationsAndCharts!$A1214+$A$11,IF($C$7,8,0),1,1)</f>
        <v>16.86</v>
      </c>
      <c r="H1214" s="128"/>
      <c r="I1214" s="128"/>
      <c r="K1214" s="124"/>
      <c r="L1214" s="279"/>
      <c r="M1214" s="281"/>
      <c r="N1214" s="280"/>
      <c r="O1214" s="4"/>
      <c r="P1214" s="4"/>
      <c r="Q1214" s="3"/>
      <c r="S1214" s="309">
        <f t="shared" ca="1" si="500"/>
        <v>17.13</v>
      </c>
      <c r="T1214" s="309">
        <f t="shared" ca="1" si="501"/>
        <v>16</v>
      </c>
      <c r="U1214" s="310">
        <f t="shared" ca="1" si="493"/>
        <v>0.76106194690265505</v>
      </c>
      <c r="V1214" s="310" t="b">
        <f t="shared" ca="1" si="502"/>
        <v>0</v>
      </c>
      <c r="W1214" s="3" t="b">
        <f t="shared" ca="1" si="503"/>
        <v>0</v>
      </c>
      <c r="X1214" s="3" t="str">
        <f t="shared" ca="1" si="504"/>
        <v/>
      </c>
      <c r="Y1214" s="3" t="str">
        <f t="shared" ca="1" si="494"/>
        <v/>
      </c>
      <c r="Z1214" s="3" t="str">
        <f t="shared" ca="1" si="505"/>
        <v/>
      </c>
      <c r="AA1214" s="3" t="str">
        <f t="shared" ca="1" si="506"/>
        <v/>
      </c>
      <c r="AB1214" s="205">
        <f t="shared" ca="1" si="507"/>
        <v>6900</v>
      </c>
      <c r="AC1214" s="205">
        <f t="shared" ca="1" si="508"/>
        <v>105</v>
      </c>
      <c r="AD1214" s="205">
        <f t="shared" ca="1" si="495"/>
        <v>65.714285714285708</v>
      </c>
      <c r="AE1214" s="205">
        <f t="shared" ca="1" si="496"/>
        <v>15.714285714285708</v>
      </c>
      <c r="AF1214" s="205">
        <f t="shared" ca="1" si="509"/>
        <v>3.1428571428571419</v>
      </c>
      <c r="AG1214" s="205"/>
      <c r="AH1214" s="205"/>
      <c r="AI1214" s="205"/>
      <c r="AJ1214" s="205"/>
      <c r="AK1214" s="4"/>
      <c r="AL1214" s="4"/>
      <c r="AM1214" s="309">
        <f t="shared" ca="1" si="510"/>
        <v>17.13</v>
      </c>
      <c r="AN1214" s="309">
        <f t="shared" ca="1" si="511"/>
        <v>16</v>
      </c>
      <c r="AO1214" s="310">
        <f t="shared" ca="1" si="512"/>
        <v>0.76106194690265505</v>
      </c>
      <c r="AP1214" s="310" t="b">
        <f t="shared" ca="1" si="513"/>
        <v>0</v>
      </c>
      <c r="AQ1214" s="309">
        <f t="shared" ca="1" si="514"/>
        <v>0</v>
      </c>
      <c r="AR1214" s="205">
        <f t="shared" ca="1" si="497"/>
        <v>0</v>
      </c>
      <c r="AS1214" s="45" t="b">
        <f t="shared" ca="1" si="498"/>
        <v>0</v>
      </c>
      <c r="AT1214">
        <f t="shared" ca="1" si="499"/>
        <v>0</v>
      </c>
      <c r="AU1214" t="b">
        <f t="shared" ca="1" si="515"/>
        <v>0</v>
      </c>
      <c r="AV1214" t="b">
        <f t="shared" ca="1" si="516"/>
        <v>0</v>
      </c>
      <c r="AW1214" s="266" t="b">
        <f t="shared" ca="1" si="517"/>
        <v>0</v>
      </c>
      <c r="AX1214" s="266" t="b">
        <f t="shared" ca="1" si="518"/>
        <v>0</v>
      </c>
      <c r="AY1214" s="266" t="b">
        <f t="shared" ca="1" si="519"/>
        <v>0</v>
      </c>
    </row>
    <row r="1215" spans="1:51" x14ac:dyDescent="0.25">
      <c r="A1215">
        <v>1183</v>
      </c>
      <c r="B1215" s="163">
        <f ca="1">OFFSET(InputPriceData!B$15,CalculationsAndCharts!$A1215+$A$11,0,1,1)</f>
        <v>40298</v>
      </c>
      <c r="C1215" s="3">
        <f ca="1">OFFSET(InputPriceData!G$15,CalculationsAndCharts!$A1215+$A$11,IF($C$7,8,0),1,1)</f>
        <v>643100</v>
      </c>
      <c r="D1215" s="4">
        <f ca="1">OFFSET(InputPriceData!C$15,CalculationsAndCharts!$A1215+$A$11,IF($C$7,8,0),1,1)</f>
        <v>16.77</v>
      </c>
      <c r="E1215" s="4">
        <f ca="1">OFFSET(InputPriceData!D$15,CalculationsAndCharts!$A1215+$A$11,IF($C$7,8,0),1,1)</f>
        <v>17.02</v>
      </c>
      <c r="F1215" s="4">
        <f ca="1">OFFSET(InputPriceData!E$15,CalculationsAndCharts!$A1215+$A$11,IF($C$7,8,0),1,1)</f>
        <v>16.52</v>
      </c>
      <c r="G1215" s="4">
        <f ca="1">OFFSET(InputPriceData!F$15,CalculationsAndCharts!$A1215+$A$11,IF($C$7,8,0),1,1)</f>
        <v>16.52</v>
      </c>
      <c r="H1215" s="128"/>
      <c r="I1215" s="128"/>
      <c r="K1215" s="124"/>
      <c r="L1215" s="279"/>
      <c r="M1215" s="281"/>
      <c r="N1215" s="280"/>
      <c r="O1215" s="4"/>
      <c r="P1215" s="4"/>
      <c r="Q1215" s="3"/>
      <c r="S1215" s="309">
        <f t="shared" ca="1" si="500"/>
        <v>17.13</v>
      </c>
      <c r="T1215" s="309">
        <f t="shared" ca="1" si="501"/>
        <v>16</v>
      </c>
      <c r="U1215" s="310">
        <f t="shared" ca="1" si="493"/>
        <v>0.46017699115044253</v>
      </c>
      <c r="V1215" s="310" t="b">
        <f t="shared" ca="1" si="502"/>
        <v>0</v>
      </c>
      <c r="W1215" s="3" t="b">
        <f t="shared" ca="1" si="503"/>
        <v>0</v>
      </c>
      <c r="X1215" s="3" t="str">
        <f t="shared" ca="1" si="504"/>
        <v/>
      </c>
      <c r="Y1215" s="3" t="str">
        <f t="shared" ca="1" si="494"/>
        <v/>
      </c>
      <c r="Z1215" s="3" t="str">
        <f t="shared" ca="1" si="505"/>
        <v/>
      </c>
      <c r="AA1215" s="3" t="str">
        <f t="shared" ca="1" si="506"/>
        <v/>
      </c>
      <c r="AB1215" s="205">
        <f t="shared" ca="1" si="507"/>
        <v>6900</v>
      </c>
      <c r="AC1215" s="205">
        <f t="shared" ca="1" si="508"/>
        <v>105</v>
      </c>
      <c r="AD1215" s="205">
        <f t="shared" ca="1" si="495"/>
        <v>65.714285714285708</v>
      </c>
      <c r="AE1215" s="205">
        <f t="shared" ca="1" si="496"/>
        <v>15.714285714285708</v>
      </c>
      <c r="AF1215" s="205">
        <f t="shared" ca="1" si="509"/>
        <v>3.1428571428571419</v>
      </c>
      <c r="AG1215" s="205"/>
      <c r="AH1215" s="205"/>
      <c r="AI1215" s="205"/>
      <c r="AJ1215" s="205"/>
      <c r="AK1215" s="4"/>
      <c r="AL1215" s="4"/>
      <c r="AM1215" s="309">
        <f t="shared" ca="1" si="510"/>
        <v>17.13</v>
      </c>
      <c r="AN1215" s="309">
        <f t="shared" ca="1" si="511"/>
        <v>16</v>
      </c>
      <c r="AO1215" s="310">
        <f t="shared" ca="1" si="512"/>
        <v>0.46017699115044253</v>
      </c>
      <c r="AP1215" s="310" t="b">
        <f t="shared" ca="1" si="513"/>
        <v>0</v>
      </c>
      <c r="AQ1215" s="309">
        <f t="shared" ca="1" si="514"/>
        <v>0</v>
      </c>
      <c r="AR1215" s="205">
        <f t="shared" ca="1" si="497"/>
        <v>0</v>
      </c>
      <c r="AS1215" s="45" t="b">
        <f t="shared" ca="1" si="498"/>
        <v>0</v>
      </c>
      <c r="AT1215">
        <f t="shared" ca="1" si="499"/>
        <v>0</v>
      </c>
      <c r="AU1215" t="b">
        <f t="shared" ca="1" si="515"/>
        <v>0</v>
      </c>
      <c r="AV1215" t="b">
        <f t="shared" ca="1" si="516"/>
        <v>0</v>
      </c>
      <c r="AW1215" s="266" t="b">
        <f t="shared" ca="1" si="517"/>
        <v>0</v>
      </c>
      <c r="AX1215" s="266" t="b">
        <f t="shared" ca="1" si="518"/>
        <v>0</v>
      </c>
      <c r="AY1215" s="266" t="b">
        <f t="shared" ca="1" si="519"/>
        <v>0</v>
      </c>
    </row>
    <row r="1216" spans="1:51" x14ac:dyDescent="0.25">
      <c r="A1216">
        <v>1184</v>
      </c>
      <c r="B1216" s="163">
        <f ca="1">OFFSET(InputPriceData!B$15,CalculationsAndCharts!$A1216+$A$11,0,1,1)</f>
        <v>40297</v>
      </c>
      <c r="C1216" s="3">
        <f ca="1">OFFSET(InputPriceData!G$15,CalculationsAndCharts!$A1216+$A$11,IF($C$7,8,0),1,1)</f>
        <v>735400</v>
      </c>
      <c r="D1216" s="4">
        <f ca="1">OFFSET(InputPriceData!C$15,CalculationsAndCharts!$A1216+$A$11,IF($C$7,8,0),1,1)</f>
        <v>16.45</v>
      </c>
      <c r="E1216" s="4">
        <f ca="1">OFFSET(InputPriceData!D$15,CalculationsAndCharts!$A1216+$A$11,IF($C$7,8,0),1,1)</f>
        <v>16.79</v>
      </c>
      <c r="F1216" s="4">
        <f ca="1">OFFSET(InputPriceData!E$15,CalculationsAndCharts!$A1216+$A$11,IF($C$7,8,0),1,1)</f>
        <v>16.45</v>
      </c>
      <c r="G1216" s="4">
        <f ca="1">OFFSET(InputPriceData!F$15,CalculationsAndCharts!$A1216+$A$11,IF($C$7,8,0),1,1)</f>
        <v>16.75</v>
      </c>
      <c r="H1216" s="128"/>
      <c r="I1216" s="128"/>
      <c r="K1216" s="124"/>
      <c r="L1216" s="279"/>
      <c r="M1216" s="281"/>
      <c r="N1216" s="280"/>
      <c r="O1216" s="4"/>
      <c r="P1216" s="4"/>
      <c r="Q1216" s="3"/>
      <c r="S1216" s="309">
        <f t="shared" ca="1" si="500"/>
        <v>17.13</v>
      </c>
      <c r="T1216" s="309">
        <f t="shared" ca="1" si="501"/>
        <v>16</v>
      </c>
      <c r="U1216" s="310">
        <f t="shared" ca="1" si="493"/>
        <v>0.66371681415929262</v>
      </c>
      <c r="V1216" s="310" t="b">
        <f t="shared" ca="1" si="502"/>
        <v>0</v>
      </c>
      <c r="W1216" s="3" t="b">
        <f t="shared" ca="1" si="503"/>
        <v>0</v>
      </c>
      <c r="X1216" s="3" t="str">
        <f t="shared" ca="1" si="504"/>
        <v/>
      </c>
      <c r="Y1216" s="3" t="str">
        <f t="shared" ca="1" si="494"/>
        <v/>
      </c>
      <c r="Z1216" s="3" t="str">
        <f t="shared" ca="1" si="505"/>
        <v/>
      </c>
      <c r="AA1216" s="3" t="str">
        <f t="shared" ca="1" si="506"/>
        <v/>
      </c>
      <c r="AB1216" s="205">
        <f t="shared" ca="1" si="507"/>
        <v>6900</v>
      </c>
      <c r="AC1216" s="205">
        <f t="shared" ca="1" si="508"/>
        <v>105</v>
      </c>
      <c r="AD1216" s="205">
        <f t="shared" ca="1" si="495"/>
        <v>65.714285714285708</v>
      </c>
      <c r="AE1216" s="205">
        <f t="shared" ca="1" si="496"/>
        <v>15.714285714285708</v>
      </c>
      <c r="AF1216" s="205">
        <f t="shared" ca="1" si="509"/>
        <v>3.1428571428571419</v>
      </c>
      <c r="AG1216" s="205"/>
      <c r="AH1216" s="205"/>
      <c r="AI1216" s="205"/>
      <c r="AJ1216" s="205"/>
      <c r="AK1216" s="4"/>
      <c r="AL1216" s="4"/>
      <c r="AM1216" s="309">
        <f t="shared" ca="1" si="510"/>
        <v>17.13</v>
      </c>
      <c r="AN1216" s="309">
        <f t="shared" ca="1" si="511"/>
        <v>16</v>
      </c>
      <c r="AO1216" s="310">
        <f t="shared" ca="1" si="512"/>
        <v>0.66371681415929262</v>
      </c>
      <c r="AP1216" s="310" t="b">
        <f t="shared" ca="1" si="513"/>
        <v>0</v>
      </c>
      <c r="AQ1216" s="309">
        <f t="shared" ca="1" si="514"/>
        <v>0</v>
      </c>
      <c r="AR1216" s="205">
        <f t="shared" ca="1" si="497"/>
        <v>0</v>
      </c>
      <c r="AS1216" s="45" t="b">
        <f t="shared" ca="1" si="498"/>
        <v>0</v>
      </c>
      <c r="AT1216">
        <f t="shared" ca="1" si="499"/>
        <v>0</v>
      </c>
      <c r="AU1216" t="b">
        <f t="shared" ca="1" si="515"/>
        <v>0</v>
      </c>
      <c r="AV1216" t="b">
        <f t="shared" ca="1" si="516"/>
        <v>0</v>
      </c>
      <c r="AW1216" s="266" t="b">
        <f t="shared" ca="1" si="517"/>
        <v>0</v>
      </c>
      <c r="AX1216" s="266" t="b">
        <f t="shared" ca="1" si="518"/>
        <v>0</v>
      </c>
      <c r="AY1216" s="266" t="b">
        <f t="shared" ca="1" si="519"/>
        <v>0</v>
      </c>
    </row>
    <row r="1217" spans="1:51" x14ac:dyDescent="0.25">
      <c r="A1217">
        <v>1185</v>
      </c>
      <c r="B1217" s="163">
        <f ca="1">OFFSET(InputPriceData!B$15,CalculationsAndCharts!$A1217+$A$11,0,1,1)</f>
        <v>40296</v>
      </c>
      <c r="C1217" s="3">
        <f ca="1">OFFSET(InputPriceData!G$15,CalculationsAndCharts!$A1217+$A$11,IF($C$7,8,0),1,1)</f>
        <v>500600</v>
      </c>
      <c r="D1217" s="4">
        <f ca="1">OFFSET(InputPriceData!C$15,CalculationsAndCharts!$A1217+$A$11,IF($C$7,8,0),1,1)</f>
        <v>16.75</v>
      </c>
      <c r="E1217" s="4">
        <f ca="1">OFFSET(InputPriceData!D$15,CalculationsAndCharts!$A1217+$A$11,IF($C$7,8,0),1,1)</f>
        <v>16.87</v>
      </c>
      <c r="F1217" s="4">
        <f ca="1">OFFSET(InputPriceData!E$15,CalculationsAndCharts!$A1217+$A$11,IF($C$7,8,0),1,1)</f>
        <v>16.43</v>
      </c>
      <c r="G1217" s="4">
        <f ca="1">OFFSET(InputPriceData!F$15,CalculationsAndCharts!$A1217+$A$11,IF($C$7,8,0),1,1)</f>
        <v>16.46</v>
      </c>
      <c r="H1217" s="128"/>
      <c r="I1217" s="128"/>
      <c r="K1217" s="124"/>
      <c r="L1217" s="279"/>
      <c r="M1217" s="281"/>
      <c r="N1217" s="280"/>
      <c r="O1217" s="4"/>
      <c r="P1217" s="4"/>
      <c r="Q1217" s="3"/>
      <c r="S1217" s="309">
        <f t="shared" ca="1" si="500"/>
        <v>17.13</v>
      </c>
      <c r="T1217" s="309">
        <f t="shared" ca="1" si="501"/>
        <v>16</v>
      </c>
      <c r="U1217" s="310">
        <f t="shared" ca="1" si="493"/>
        <v>0.40707964601770025</v>
      </c>
      <c r="V1217" s="310" t="b">
        <f t="shared" ca="1" si="502"/>
        <v>0</v>
      </c>
      <c r="W1217" s="3" t="b">
        <f t="shared" ca="1" si="503"/>
        <v>0</v>
      </c>
      <c r="X1217" s="3" t="str">
        <f t="shared" ca="1" si="504"/>
        <v/>
      </c>
      <c r="Y1217" s="3" t="str">
        <f t="shared" ca="1" si="494"/>
        <v/>
      </c>
      <c r="Z1217" s="3" t="str">
        <f t="shared" ca="1" si="505"/>
        <v/>
      </c>
      <c r="AA1217" s="3" t="str">
        <f t="shared" ca="1" si="506"/>
        <v/>
      </c>
      <c r="AB1217" s="205">
        <f t="shared" ca="1" si="507"/>
        <v>6900</v>
      </c>
      <c r="AC1217" s="205">
        <f t="shared" ca="1" si="508"/>
        <v>105</v>
      </c>
      <c r="AD1217" s="205">
        <f t="shared" ca="1" si="495"/>
        <v>65.714285714285708</v>
      </c>
      <c r="AE1217" s="205">
        <f t="shared" ca="1" si="496"/>
        <v>15.714285714285708</v>
      </c>
      <c r="AF1217" s="205">
        <f t="shared" ca="1" si="509"/>
        <v>3.1428571428571419</v>
      </c>
      <c r="AG1217" s="205"/>
      <c r="AH1217" s="205"/>
      <c r="AI1217" s="205"/>
      <c r="AJ1217" s="205"/>
      <c r="AK1217" s="4"/>
      <c r="AL1217" s="4"/>
      <c r="AM1217" s="309">
        <f t="shared" ca="1" si="510"/>
        <v>17.13</v>
      </c>
      <c r="AN1217" s="309">
        <f t="shared" ca="1" si="511"/>
        <v>16</v>
      </c>
      <c r="AO1217" s="310">
        <f t="shared" ca="1" si="512"/>
        <v>0.40707964601770025</v>
      </c>
      <c r="AP1217" s="310" t="b">
        <f t="shared" ca="1" si="513"/>
        <v>0</v>
      </c>
      <c r="AQ1217" s="309">
        <f t="shared" ca="1" si="514"/>
        <v>0</v>
      </c>
      <c r="AR1217" s="205">
        <f t="shared" ca="1" si="497"/>
        <v>0</v>
      </c>
      <c r="AS1217" s="45" t="b">
        <f t="shared" ca="1" si="498"/>
        <v>0</v>
      </c>
      <c r="AT1217">
        <f t="shared" ca="1" si="499"/>
        <v>0</v>
      </c>
      <c r="AU1217" t="b">
        <f t="shared" ca="1" si="515"/>
        <v>0</v>
      </c>
      <c r="AV1217" t="b">
        <f t="shared" ca="1" si="516"/>
        <v>0</v>
      </c>
      <c r="AW1217" s="266" t="b">
        <f t="shared" ca="1" si="517"/>
        <v>0</v>
      </c>
      <c r="AX1217" s="266" t="b">
        <f t="shared" ca="1" si="518"/>
        <v>0</v>
      </c>
      <c r="AY1217" s="266" t="b">
        <f t="shared" ca="1" si="519"/>
        <v>0</v>
      </c>
    </row>
    <row r="1218" spans="1:51" x14ac:dyDescent="0.25">
      <c r="A1218">
        <v>1186</v>
      </c>
      <c r="B1218" s="163">
        <f ca="1">OFFSET(InputPriceData!B$15,CalculationsAndCharts!$A1218+$A$11,0,1,1)</f>
        <v>40295</v>
      </c>
      <c r="C1218" s="3">
        <f ca="1">OFFSET(InputPriceData!G$15,CalculationsAndCharts!$A1218+$A$11,IF($C$7,8,0),1,1)</f>
        <v>482500</v>
      </c>
      <c r="D1218" s="4">
        <f ca="1">OFFSET(InputPriceData!C$15,CalculationsAndCharts!$A1218+$A$11,IF($C$7,8,0),1,1)</f>
        <v>16.899999999999999</v>
      </c>
      <c r="E1218" s="4">
        <f ca="1">OFFSET(InputPriceData!D$15,CalculationsAndCharts!$A1218+$A$11,IF($C$7,8,0),1,1)</f>
        <v>17.149999999999999</v>
      </c>
      <c r="F1218" s="4">
        <f ca="1">OFFSET(InputPriceData!E$15,CalculationsAndCharts!$A1218+$A$11,IF($C$7,8,0),1,1)</f>
        <v>16.64</v>
      </c>
      <c r="G1218" s="4">
        <f ca="1">OFFSET(InputPriceData!F$15,CalculationsAndCharts!$A1218+$A$11,IF($C$7,8,0),1,1)</f>
        <v>16.68</v>
      </c>
      <c r="H1218" s="128"/>
      <c r="I1218" s="128"/>
      <c r="K1218" s="124"/>
      <c r="L1218" s="279"/>
      <c r="M1218" s="281"/>
      <c r="N1218" s="280"/>
      <c r="O1218" s="4"/>
      <c r="P1218" s="4"/>
      <c r="Q1218" s="3"/>
      <c r="S1218" s="309">
        <f t="shared" ca="1" si="500"/>
        <v>17.13</v>
      </c>
      <c r="T1218" s="309">
        <f t="shared" ca="1" si="501"/>
        <v>16</v>
      </c>
      <c r="U1218" s="310">
        <f t="shared" ca="1" si="493"/>
        <v>0.60176991150442505</v>
      </c>
      <c r="V1218" s="310" t="b">
        <f t="shared" ca="1" si="502"/>
        <v>0</v>
      </c>
      <c r="W1218" s="3" t="b">
        <f t="shared" ca="1" si="503"/>
        <v>0</v>
      </c>
      <c r="X1218" s="3" t="str">
        <f t="shared" ca="1" si="504"/>
        <v/>
      </c>
      <c r="Y1218" s="3" t="str">
        <f t="shared" ca="1" si="494"/>
        <v/>
      </c>
      <c r="Z1218" s="3" t="str">
        <f t="shared" ca="1" si="505"/>
        <v/>
      </c>
      <c r="AA1218" s="3" t="str">
        <f t="shared" ca="1" si="506"/>
        <v/>
      </c>
      <c r="AB1218" s="205">
        <f t="shared" ca="1" si="507"/>
        <v>6900</v>
      </c>
      <c r="AC1218" s="205">
        <f t="shared" ca="1" si="508"/>
        <v>105</v>
      </c>
      <c r="AD1218" s="205">
        <f t="shared" ca="1" si="495"/>
        <v>65.714285714285708</v>
      </c>
      <c r="AE1218" s="205">
        <f t="shared" ca="1" si="496"/>
        <v>15.714285714285708</v>
      </c>
      <c r="AF1218" s="205">
        <f t="shared" ca="1" si="509"/>
        <v>3.1428571428571419</v>
      </c>
      <c r="AG1218" s="205"/>
      <c r="AH1218" s="205"/>
      <c r="AI1218" s="205"/>
      <c r="AJ1218" s="205"/>
      <c r="AK1218" s="4"/>
      <c r="AL1218" s="4"/>
      <c r="AM1218" s="309">
        <f t="shared" ca="1" si="510"/>
        <v>17.13</v>
      </c>
      <c r="AN1218" s="309">
        <f t="shared" ca="1" si="511"/>
        <v>16</v>
      </c>
      <c r="AO1218" s="310">
        <f t="shared" ca="1" si="512"/>
        <v>0.60176991150442505</v>
      </c>
      <c r="AP1218" s="310" t="b">
        <f t="shared" ca="1" si="513"/>
        <v>0</v>
      </c>
      <c r="AQ1218" s="309">
        <f t="shared" ca="1" si="514"/>
        <v>0</v>
      </c>
      <c r="AR1218" s="205">
        <f t="shared" ca="1" si="497"/>
        <v>0</v>
      </c>
      <c r="AS1218" s="45" t="b">
        <f t="shared" ca="1" si="498"/>
        <v>0</v>
      </c>
      <c r="AT1218">
        <f t="shared" ca="1" si="499"/>
        <v>0</v>
      </c>
      <c r="AU1218" t="b">
        <f t="shared" ca="1" si="515"/>
        <v>0</v>
      </c>
      <c r="AV1218" t="b">
        <f t="shared" ca="1" si="516"/>
        <v>0</v>
      </c>
      <c r="AW1218" s="266" t="b">
        <f t="shared" ca="1" si="517"/>
        <v>0</v>
      </c>
      <c r="AX1218" s="266" t="b">
        <f t="shared" ca="1" si="518"/>
        <v>0</v>
      </c>
      <c r="AY1218" s="266" t="b">
        <f t="shared" ca="1" si="519"/>
        <v>0</v>
      </c>
    </row>
    <row r="1219" spans="1:51" x14ac:dyDescent="0.25">
      <c r="A1219">
        <v>1187</v>
      </c>
      <c r="B1219" s="163">
        <f ca="1">OFFSET(InputPriceData!B$15,CalculationsAndCharts!$A1219+$A$11,0,1,1)</f>
        <v>40294</v>
      </c>
      <c r="C1219" s="3">
        <f ca="1">OFFSET(InputPriceData!G$15,CalculationsAndCharts!$A1219+$A$11,IF($C$7,8,0),1,1)</f>
        <v>606200</v>
      </c>
      <c r="D1219" s="4">
        <f ca="1">OFFSET(InputPriceData!C$15,CalculationsAndCharts!$A1219+$A$11,IF($C$7,8,0),1,1)</f>
        <v>16.989999999999998</v>
      </c>
      <c r="E1219" s="4">
        <f ca="1">OFFSET(InputPriceData!D$15,CalculationsAndCharts!$A1219+$A$11,IF($C$7,8,0),1,1)</f>
        <v>17.16</v>
      </c>
      <c r="F1219" s="4">
        <f ca="1">OFFSET(InputPriceData!E$15,CalculationsAndCharts!$A1219+$A$11,IF($C$7,8,0),1,1)</f>
        <v>16.96</v>
      </c>
      <c r="G1219" s="4">
        <f ca="1">OFFSET(InputPriceData!F$15,CalculationsAndCharts!$A1219+$A$11,IF($C$7,8,0),1,1)</f>
        <v>16.989999999999998</v>
      </c>
      <c r="H1219" s="128"/>
      <c r="I1219" s="128"/>
      <c r="K1219" s="124"/>
      <c r="L1219" s="279"/>
      <c r="M1219" s="281"/>
      <c r="N1219" s="280"/>
      <c r="O1219" s="4"/>
      <c r="P1219" s="4"/>
      <c r="Q1219" s="3"/>
      <c r="S1219" s="309">
        <f t="shared" ca="1" si="500"/>
        <v>17.13</v>
      </c>
      <c r="T1219" s="309">
        <f t="shared" ca="1" si="501"/>
        <v>16</v>
      </c>
      <c r="U1219" s="310">
        <f t="shared" ca="1" si="493"/>
        <v>0.87610619469026485</v>
      </c>
      <c r="V1219" s="310" t="b">
        <f t="shared" ca="1" si="502"/>
        <v>0</v>
      </c>
      <c r="W1219" s="3" t="b">
        <f t="shared" ca="1" si="503"/>
        <v>0</v>
      </c>
      <c r="X1219" s="3" t="str">
        <f t="shared" ca="1" si="504"/>
        <v/>
      </c>
      <c r="Y1219" s="3" t="str">
        <f t="shared" ca="1" si="494"/>
        <v/>
      </c>
      <c r="Z1219" s="3" t="str">
        <f t="shared" ca="1" si="505"/>
        <v/>
      </c>
      <c r="AA1219" s="3" t="str">
        <f t="shared" ca="1" si="506"/>
        <v/>
      </c>
      <c r="AB1219" s="205">
        <f t="shared" ca="1" si="507"/>
        <v>6900</v>
      </c>
      <c r="AC1219" s="205">
        <f t="shared" ca="1" si="508"/>
        <v>105</v>
      </c>
      <c r="AD1219" s="205">
        <f t="shared" ca="1" si="495"/>
        <v>65.714285714285708</v>
      </c>
      <c r="AE1219" s="205">
        <f t="shared" ca="1" si="496"/>
        <v>15.714285714285708</v>
      </c>
      <c r="AF1219" s="205">
        <f t="shared" ca="1" si="509"/>
        <v>3.1428571428571419</v>
      </c>
      <c r="AG1219" s="205"/>
      <c r="AH1219" s="205"/>
      <c r="AI1219" s="205"/>
      <c r="AJ1219" s="205"/>
      <c r="AK1219" s="4"/>
      <c r="AL1219" s="4"/>
      <c r="AM1219" s="309">
        <f t="shared" ca="1" si="510"/>
        <v>17.13</v>
      </c>
      <c r="AN1219" s="309">
        <f t="shared" ca="1" si="511"/>
        <v>16</v>
      </c>
      <c r="AO1219" s="310">
        <f t="shared" ca="1" si="512"/>
        <v>0.87610619469026485</v>
      </c>
      <c r="AP1219" s="310" t="b">
        <f t="shared" ca="1" si="513"/>
        <v>0</v>
      </c>
      <c r="AQ1219" s="309">
        <f t="shared" ca="1" si="514"/>
        <v>0</v>
      </c>
      <c r="AR1219" s="205">
        <f t="shared" ca="1" si="497"/>
        <v>0</v>
      </c>
      <c r="AS1219" s="45" t="b">
        <f t="shared" ca="1" si="498"/>
        <v>0</v>
      </c>
      <c r="AT1219">
        <f t="shared" ca="1" si="499"/>
        <v>0</v>
      </c>
      <c r="AU1219" t="b">
        <f t="shared" ca="1" si="515"/>
        <v>0</v>
      </c>
      <c r="AV1219" t="b">
        <f t="shared" ca="1" si="516"/>
        <v>0</v>
      </c>
      <c r="AW1219" s="266" t="b">
        <f t="shared" ca="1" si="517"/>
        <v>0</v>
      </c>
      <c r="AX1219" s="266" t="b">
        <f t="shared" ca="1" si="518"/>
        <v>0</v>
      </c>
      <c r="AY1219" s="266" t="b">
        <f t="shared" ca="1" si="519"/>
        <v>1</v>
      </c>
    </row>
    <row r="1220" spans="1:51" x14ac:dyDescent="0.25">
      <c r="A1220">
        <v>1188</v>
      </c>
      <c r="B1220" s="163">
        <f ca="1">OFFSET(InputPriceData!B$15,CalculationsAndCharts!$A1220+$A$11,0,1,1)</f>
        <v>40291</v>
      </c>
      <c r="C1220" s="3">
        <f ca="1">OFFSET(InputPriceData!G$15,CalculationsAndCharts!$A1220+$A$11,IF($C$7,8,0),1,1)</f>
        <v>1080700</v>
      </c>
      <c r="D1220" s="4">
        <f ca="1">OFFSET(InputPriceData!C$15,CalculationsAndCharts!$A1220+$A$11,IF($C$7,8,0),1,1)</f>
        <v>16.88</v>
      </c>
      <c r="E1220" s="4">
        <f ca="1">OFFSET(InputPriceData!D$15,CalculationsAndCharts!$A1220+$A$11,IF($C$7,8,0),1,1)</f>
        <v>17.05</v>
      </c>
      <c r="F1220" s="4">
        <f ca="1">OFFSET(InputPriceData!E$15,CalculationsAndCharts!$A1220+$A$11,IF($C$7,8,0),1,1)</f>
        <v>16.82</v>
      </c>
      <c r="G1220" s="4">
        <f ca="1">OFFSET(InputPriceData!F$15,CalculationsAndCharts!$A1220+$A$11,IF($C$7,8,0),1,1)</f>
        <v>16.989999999999998</v>
      </c>
      <c r="H1220" s="128"/>
      <c r="I1220" s="128"/>
      <c r="K1220" s="124"/>
      <c r="L1220" s="279"/>
      <c r="M1220" s="281"/>
      <c r="N1220" s="280"/>
      <c r="O1220" s="4"/>
      <c r="P1220" s="4"/>
      <c r="Q1220" s="3"/>
      <c r="S1220" s="309">
        <f t="shared" ca="1" si="500"/>
        <v>17.13</v>
      </c>
      <c r="T1220" s="309">
        <f t="shared" ca="1" si="501"/>
        <v>16</v>
      </c>
      <c r="U1220" s="310">
        <f t="shared" ca="1" si="493"/>
        <v>0.87610619469026485</v>
      </c>
      <c r="V1220" s="310" t="b">
        <f t="shared" ca="1" si="502"/>
        <v>0</v>
      </c>
      <c r="W1220" s="3" t="b">
        <f t="shared" ca="1" si="503"/>
        <v>0</v>
      </c>
      <c r="X1220" s="3" t="str">
        <f t="shared" ca="1" si="504"/>
        <v/>
      </c>
      <c r="Y1220" s="3" t="str">
        <f t="shared" ca="1" si="494"/>
        <v/>
      </c>
      <c r="Z1220" s="3" t="str">
        <f t="shared" ca="1" si="505"/>
        <v/>
      </c>
      <c r="AA1220" s="3" t="str">
        <f t="shared" ca="1" si="506"/>
        <v/>
      </c>
      <c r="AB1220" s="205">
        <f t="shared" ca="1" si="507"/>
        <v>6900</v>
      </c>
      <c r="AC1220" s="205">
        <f t="shared" ca="1" si="508"/>
        <v>105</v>
      </c>
      <c r="AD1220" s="205">
        <f t="shared" ca="1" si="495"/>
        <v>65.714285714285708</v>
      </c>
      <c r="AE1220" s="205">
        <f t="shared" ca="1" si="496"/>
        <v>15.714285714285708</v>
      </c>
      <c r="AF1220" s="205">
        <f t="shared" ca="1" si="509"/>
        <v>3.1428571428571419</v>
      </c>
      <c r="AG1220" s="205"/>
      <c r="AH1220" s="205"/>
      <c r="AI1220" s="205"/>
      <c r="AJ1220" s="205"/>
      <c r="AK1220" s="4"/>
      <c r="AL1220" s="4"/>
      <c r="AM1220" s="309">
        <f t="shared" ca="1" si="510"/>
        <v>17.13</v>
      </c>
      <c r="AN1220" s="309">
        <f t="shared" ca="1" si="511"/>
        <v>16</v>
      </c>
      <c r="AO1220" s="310">
        <f t="shared" ca="1" si="512"/>
        <v>0.87610619469026485</v>
      </c>
      <c r="AP1220" s="310" t="b">
        <f t="shared" ca="1" si="513"/>
        <v>0</v>
      </c>
      <c r="AQ1220" s="309">
        <f t="shared" ca="1" si="514"/>
        <v>0.47699999999999998</v>
      </c>
      <c r="AR1220" s="205">
        <f t="shared" ca="1" si="497"/>
        <v>15.423</v>
      </c>
      <c r="AS1220" s="45" t="b">
        <f t="shared" ca="1" si="498"/>
        <v>0</v>
      </c>
      <c r="AT1220">
        <f t="shared" ca="1" si="499"/>
        <v>9</v>
      </c>
      <c r="AU1220" t="b">
        <f t="shared" ca="1" si="515"/>
        <v>1</v>
      </c>
      <c r="AV1220" t="b">
        <f t="shared" ca="1" si="516"/>
        <v>1</v>
      </c>
      <c r="AW1220" s="266" t="b">
        <f t="shared" ca="1" si="517"/>
        <v>0</v>
      </c>
      <c r="AX1220" s="266" t="b">
        <f t="shared" ca="1" si="518"/>
        <v>1</v>
      </c>
      <c r="AY1220" s="266" t="b">
        <f t="shared" ca="1" si="519"/>
        <v>0</v>
      </c>
    </row>
    <row r="1221" spans="1:51" x14ac:dyDescent="0.25">
      <c r="A1221">
        <v>1189</v>
      </c>
      <c r="B1221" s="163">
        <f ca="1">OFFSET(InputPriceData!B$15,CalculationsAndCharts!$A1221+$A$11,0,1,1)</f>
        <v>40290</v>
      </c>
      <c r="C1221" s="3">
        <f ca="1">OFFSET(InputPriceData!G$15,CalculationsAndCharts!$A1221+$A$11,IF($C$7,8,0),1,1)</f>
        <v>767600</v>
      </c>
      <c r="D1221" s="4">
        <f ca="1">OFFSET(InputPriceData!C$15,CalculationsAndCharts!$A1221+$A$11,IF($C$7,8,0),1,1)</f>
        <v>16.920000000000002</v>
      </c>
      <c r="E1221" s="4">
        <f ca="1">OFFSET(InputPriceData!D$15,CalculationsAndCharts!$A1221+$A$11,IF($C$7,8,0),1,1)</f>
        <v>17.18</v>
      </c>
      <c r="F1221" s="4">
        <f ca="1">OFFSET(InputPriceData!E$15,CalculationsAndCharts!$A1221+$A$11,IF($C$7,8,0),1,1)</f>
        <v>16.760000000000002</v>
      </c>
      <c r="G1221" s="4">
        <f ca="1">OFFSET(InputPriceData!F$15,CalculationsAndCharts!$A1221+$A$11,IF($C$7,8,0),1,1)</f>
        <v>17.13</v>
      </c>
      <c r="H1221" s="128"/>
      <c r="I1221" s="128"/>
      <c r="K1221" s="124"/>
      <c r="L1221" s="279"/>
      <c r="M1221" s="281"/>
      <c r="N1221" s="280"/>
      <c r="O1221" s="4"/>
      <c r="P1221" s="4"/>
      <c r="Q1221" s="3"/>
      <c r="S1221" s="309">
        <f t="shared" ca="1" si="500"/>
        <v>17.13</v>
      </c>
      <c r="T1221" s="309">
        <f t="shared" ca="1" si="501"/>
        <v>16</v>
      </c>
      <c r="U1221" s="310">
        <f t="shared" ca="1" si="493"/>
        <v>1</v>
      </c>
      <c r="V1221" s="310" t="b">
        <f t="shared" ca="1" si="502"/>
        <v>0</v>
      </c>
      <c r="W1221" s="3" t="b">
        <f t="shared" ca="1" si="503"/>
        <v>0</v>
      </c>
      <c r="X1221" s="3" t="str">
        <f t="shared" ca="1" si="504"/>
        <v/>
      </c>
      <c r="Y1221" s="3" t="str">
        <f t="shared" ca="1" si="494"/>
        <v/>
      </c>
      <c r="Z1221" s="3" t="str">
        <f t="shared" ca="1" si="505"/>
        <v/>
      </c>
      <c r="AA1221" s="3" t="str">
        <f t="shared" ca="1" si="506"/>
        <v/>
      </c>
      <c r="AB1221" s="205">
        <f t="shared" ca="1" si="507"/>
        <v>6900</v>
      </c>
      <c r="AC1221" s="205">
        <f t="shared" ca="1" si="508"/>
        <v>105</v>
      </c>
      <c r="AD1221" s="205">
        <f t="shared" ca="1" si="495"/>
        <v>65.714285714285708</v>
      </c>
      <c r="AE1221" s="205">
        <f t="shared" ca="1" si="496"/>
        <v>15.714285714285708</v>
      </c>
      <c r="AF1221" s="205">
        <f t="shared" ca="1" si="509"/>
        <v>3.1428571428571419</v>
      </c>
      <c r="AG1221" s="205"/>
      <c r="AH1221" s="205"/>
      <c r="AI1221" s="205"/>
      <c r="AJ1221" s="205"/>
      <c r="AK1221" s="4"/>
      <c r="AL1221" s="4"/>
      <c r="AM1221" s="309">
        <f t="shared" ca="1" si="510"/>
        <v>17.13</v>
      </c>
      <c r="AN1221" s="309">
        <f t="shared" ca="1" si="511"/>
        <v>16</v>
      </c>
      <c r="AO1221" s="310">
        <f t="shared" ca="1" si="512"/>
        <v>1</v>
      </c>
      <c r="AP1221" s="310" t="b">
        <f t="shared" ca="1" si="513"/>
        <v>0</v>
      </c>
      <c r="AQ1221" s="309">
        <f t="shared" ca="1" si="514"/>
        <v>0.47699999999999998</v>
      </c>
      <c r="AR1221" s="205">
        <f t="shared" ca="1" si="497"/>
        <v>15.423</v>
      </c>
      <c r="AS1221" s="45" t="b">
        <f t="shared" ca="1" si="498"/>
        <v>0</v>
      </c>
      <c r="AT1221">
        <f t="shared" ca="1" si="499"/>
        <v>8</v>
      </c>
      <c r="AU1221" t="b">
        <f t="shared" ca="1" si="515"/>
        <v>0</v>
      </c>
      <c r="AV1221" t="b">
        <f t="shared" ca="1" si="516"/>
        <v>0</v>
      </c>
      <c r="AW1221" s="266" t="b">
        <f t="shared" ca="1" si="517"/>
        <v>0</v>
      </c>
      <c r="AX1221" s="266" t="b">
        <f t="shared" ca="1" si="518"/>
        <v>1</v>
      </c>
      <c r="AY1221" s="266" t="b">
        <f t="shared" ca="1" si="519"/>
        <v>0</v>
      </c>
    </row>
    <row r="1222" spans="1:51" x14ac:dyDescent="0.25">
      <c r="A1222">
        <v>1190</v>
      </c>
      <c r="B1222" s="163">
        <f ca="1">OFFSET(InputPriceData!B$15,CalculationsAndCharts!$A1222+$A$11,0,1,1)</f>
        <v>40289</v>
      </c>
      <c r="C1222" s="3">
        <f ca="1">OFFSET(InputPriceData!G$15,CalculationsAndCharts!$A1222+$A$11,IF($C$7,8,0),1,1)</f>
        <v>730400</v>
      </c>
      <c r="D1222" s="4">
        <f ca="1">OFFSET(InputPriceData!C$15,CalculationsAndCharts!$A1222+$A$11,IF($C$7,8,0),1,1)</f>
        <v>16.55</v>
      </c>
      <c r="E1222" s="4">
        <f ca="1">OFFSET(InputPriceData!D$15,CalculationsAndCharts!$A1222+$A$11,IF($C$7,8,0),1,1)</f>
        <v>17.03</v>
      </c>
      <c r="F1222" s="4">
        <f ca="1">OFFSET(InputPriceData!E$15,CalculationsAndCharts!$A1222+$A$11,IF($C$7,8,0),1,1)</f>
        <v>16.489999999999998</v>
      </c>
      <c r="G1222" s="4">
        <f ca="1">OFFSET(InputPriceData!F$15,CalculationsAndCharts!$A1222+$A$11,IF($C$7,8,0),1,1)</f>
        <v>17</v>
      </c>
      <c r="H1222" s="128"/>
      <c r="I1222" s="128"/>
      <c r="K1222" s="124"/>
      <c r="L1222" s="279"/>
      <c r="M1222" s="281"/>
      <c r="N1222" s="280"/>
      <c r="O1222" s="4"/>
      <c r="P1222" s="4"/>
      <c r="Q1222" s="3"/>
      <c r="S1222" s="309">
        <f t="shared" ca="1" si="500"/>
        <v>17</v>
      </c>
      <c r="T1222" s="309">
        <f t="shared" ca="1" si="501"/>
        <v>15.99</v>
      </c>
      <c r="U1222" s="310">
        <f t="shared" ca="1" si="493"/>
        <v>1</v>
      </c>
      <c r="V1222" s="310" t="b">
        <f t="shared" ca="1" si="502"/>
        <v>0</v>
      </c>
      <c r="W1222" s="3" t="b">
        <f t="shared" ca="1" si="503"/>
        <v>0</v>
      </c>
      <c r="X1222" s="3" t="str">
        <f t="shared" ca="1" si="504"/>
        <v/>
      </c>
      <c r="Y1222" s="3" t="str">
        <f t="shared" ca="1" si="494"/>
        <v/>
      </c>
      <c r="Z1222" s="3" t="str">
        <f t="shared" ca="1" si="505"/>
        <v/>
      </c>
      <c r="AA1222" s="3" t="str">
        <f t="shared" ca="1" si="506"/>
        <v/>
      </c>
      <c r="AB1222" s="205">
        <f t="shared" ca="1" si="507"/>
        <v>6900</v>
      </c>
      <c r="AC1222" s="205">
        <f t="shared" ca="1" si="508"/>
        <v>105</v>
      </c>
      <c r="AD1222" s="205">
        <f t="shared" ca="1" si="495"/>
        <v>65.714285714285708</v>
      </c>
      <c r="AE1222" s="205">
        <f t="shared" ca="1" si="496"/>
        <v>15.714285714285708</v>
      </c>
      <c r="AF1222" s="205">
        <f t="shared" ca="1" si="509"/>
        <v>3.1428571428571419</v>
      </c>
      <c r="AG1222" s="205"/>
      <c r="AH1222" s="205"/>
      <c r="AI1222" s="205"/>
      <c r="AJ1222" s="205"/>
      <c r="AK1222" s="4"/>
      <c r="AL1222" s="4"/>
      <c r="AM1222" s="309">
        <f t="shared" ca="1" si="510"/>
        <v>17</v>
      </c>
      <c r="AN1222" s="309">
        <f t="shared" ca="1" si="511"/>
        <v>16</v>
      </c>
      <c r="AO1222" s="310">
        <f t="shared" ca="1" si="512"/>
        <v>1</v>
      </c>
      <c r="AP1222" s="310" t="b">
        <f t="shared" ca="1" si="513"/>
        <v>0</v>
      </c>
      <c r="AQ1222" s="309">
        <f t="shared" ca="1" si="514"/>
        <v>0.47699999999999998</v>
      </c>
      <c r="AR1222" s="205">
        <f t="shared" ca="1" si="497"/>
        <v>15.423</v>
      </c>
      <c r="AS1222" s="45" t="b">
        <f t="shared" ca="1" si="498"/>
        <v>0</v>
      </c>
      <c r="AT1222">
        <f t="shared" ca="1" si="499"/>
        <v>7</v>
      </c>
      <c r="AU1222" t="b">
        <f t="shared" ca="1" si="515"/>
        <v>0</v>
      </c>
      <c r="AV1222" t="b">
        <f t="shared" ca="1" si="516"/>
        <v>0</v>
      </c>
      <c r="AW1222" s="266" t="b">
        <f t="shared" ca="1" si="517"/>
        <v>0</v>
      </c>
      <c r="AX1222" s="266" t="b">
        <f t="shared" ca="1" si="518"/>
        <v>1</v>
      </c>
      <c r="AY1222" s="266" t="b">
        <f t="shared" ca="1" si="519"/>
        <v>0</v>
      </c>
    </row>
    <row r="1223" spans="1:51" x14ac:dyDescent="0.25">
      <c r="A1223">
        <v>1191</v>
      </c>
      <c r="B1223" s="163">
        <f ca="1">OFFSET(InputPriceData!B$15,CalculationsAndCharts!$A1223+$A$11,0,1,1)</f>
        <v>40288</v>
      </c>
      <c r="C1223" s="3">
        <f ca="1">OFFSET(InputPriceData!G$15,CalculationsAndCharts!$A1223+$A$11,IF($C$7,8,0),1,1)</f>
        <v>1342200</v>
      </c>
      <c r="D1223" s="4">
        <f ca="1">OFFSET(InputPriceData!C$15,CalculationsAndCharts!$A1223+$A$11,IF($C$7,8,0),1,1)</f>
        <v>16.77</v>
      </c>
      <c r="E1223" s="4">
        <f ca="1">OFFSET(InputPriceData!D$15,CalculationsAndCharts!$A1223+$A$11,IF($C$7,8,0),1,1)</f>
        <v>17.010000000000002</v>
      </c>
      <c r="F1223" s="4">
        <f ca="1">OFFSET(InputPriceData!E$15,CalculationsAndCharts!$A1223+$A$11,IF($C$7,8,0),1,1)</f>
        <v>16.14</v>
      </c>
      <c r="G1223" s="4">
        <f ca="1">OFFSET(InputPriceData!F$15,CalculationsAndCharts!$A1223+$A$11,IF($C$7,8,0),1,1)</f>
        <v>16.510000000000002</v>
      </c>
      <c r="H1223" s="128"/>
      <c r="I1223" s="128"/>
      <c r="K1223" s="124"/>
      <c r="L1223" s="279"/>
      <c r="M1223" s="281"/>
      <c r="N1223" s="280"/>
      <c r="O1223" s="4"/>
      <c r="P1223" s="4"/>
      <c r="Q1223" s="3"/>
      <c r="S1223" s="309">
        <f t="shared" ca="1" si="500"/>
        <v>16.64</v>
      </c>
      <c r="T1223" s="309">
        <f t="shared" ca="1" si="501"/>
        <v>15.99</v>
      </c>
      <c r="U1223" s="310">
        <f t="shared" ca="1" si="493"/>
        <v>0.8000000000000016</v>
      </c>
      <c r="V1223" s="310" t="b">
        <f t="shared" ca="1" si="502"/>
        <v>0</v>
      </c>
      <c r="W1223" s="3" t="b">
        <f t="shared" ca="1" si="503"/>
        <v>0</v>
      </c>
      <c r="X1223" s="3" t="str">
        <f t="shared" ca="1" si="504"/>
        <v/>
      </c>
      <c r="Y1223" s="3" t="str">
        <f t="shared" ca="1" si="494"/>
        <v/>
      </c>
      <c r="Z1223" s="3" t="str">
        <f t="shared" ca="1" si="505"/>
        <v/>
      </c>
      <c r="AA1223" s="3" t="str">
        <f t="shared" ca="1" si="506"/>
        <v/>
      </c>
      <c r="AB1223" s="205">
        <f t="shared" ca="1" si="507"/>
        <v>6900</v>
      </c>
      <c r="AC1223" s="205">
        <f t="shared" ca="1" si="508"/>
        <v>105</v>
      </c>
      <c r="AD1223" s="205">
        <f t="shared" ca="1" si="495"/>
        <v>65.714285714285708</v>
      </c>
      <c r="AE1223" s="205">
        <f t="shared" ca="1" si="496"/>
        <v>15.714285714285708</v>
      </c>
      <c r="AF1223" s="205">
        <f t="shared" ca="1" si="509"/>
        <v>3.1428571428571419</v>
      </c>
      <c r="AG1223" s="205"/>
      <c r="AH1223" s="205"/>
      <c r="AI1223" s="205"/>
      <c r="AJ1223" s="205"/>
      <c r="AK1223" s="4"/>
      <c r="AL1223" s="4"/>
      <c r="AM1223" s="309">
        <f t="shared" ca="1" si="510"/>
        <v>16.64</v>
      </c>
      <c r="AN1223" s="309">
        <f t="shared" ca="1" si="511"/>
        <v>16</v>
      </c>
      <c r="AO1223" s="310">
        <f t="shared" ca="1" si="512"/>
        <v>0.79687500000000178</v>
      </c>
      <c r="AP1223" s="310" t="b">
        <f t="shared" ca="1" si="513"/>
        <v>0</v>
      </c>
      <c r="AQ1223" s="309">
        <f t="shared" ca="1" si="514"/>
        <v>0.47699999999999998</v>
      </c>
      <c r="AR1223" s="205">
        <f t="shared" ca="1" si="497"/>
        <v>15.423</v>
      </c>
      <c r="AS1223" s="45" t="b">
        <f t="shared" ca="1" si="498"/>
        <v>0</v>
      </c>
      <c r="AT1223">
        <f t="shared" ca="1" si="499"/>
        <v>6</v>
      </c>
      <c r="AU1223" t="b">
        <f t="shared" ca="1" si="515"/>
        <v>0</v>
      </c>
      <c r="AV1223" t="b">
        <f t="shared" ca="1" si="516"/>
        <v>0</v>
      </c>
      <c r="AW1223" s="266" t="b">
        <f t="shared" ca="1" si="517"/>
        <v>0</v>
      </c>
      <c r="AX1223" s="266" t="b">
        <f t="shared" ca="1" si="518"/>
        <v>1</v>
      </c>
      <c r="AY1223" s="266" t="b">
        <f t="shared" ca="1" si="519"/>
        <v>0</v>
      </c>
    </row>
    <row r="1224" spans="1:51" x14ac:dyDescent="0.25">
      <c r="A1224">
        <v>1192</v>
      </c>
      <c r="B1224" s="163">
        <f ca="1">OFFSET(InputPriceData!B$15,CalculationsAndCharts!$A1224+$A$11,0,1,1)</f>
        <v>40287</v>
      </c>
      <c r="C1224" s="3">
        <f ca="1">OFFSET(InputPriceData!G$15,CalculationsAndCharts!$A1224+$A$11,IF($C$7,8,0),1,1)</f>
        <v>2006700</v>
      </c>
      <c r="D1224" s="4">
        <f ca="1">OFFSET(InputPriceData!C$15,CalculationsAndCharts!$A1224+$A$11,IF($C$7,8,0),1,1)</f>
        <v>16.11</v>
      </c>
      <c r="E1224" s="4">
        <f ca="1">OFFSET(InputPriceData!D$15,CalculationsAndCharts!$A1224+$A$11,IF($C$7,8,0),1,1)</f>
        <v>16.97</v>
      </c>
      <c r="F1224" s="4">
        <f ca="1">OFFSET(InputPriceData!E$15,CalculationsAndCharts!$A1224+$A$11,IF($C$7,8,0),1,1)</f>
        <v>16.079999999999998</v>
      </c>
      <c r="G1224" s="4">
        <f ca="1">OFFSET(InputPriceData!F$15,CalculationsAndCharts!$A1224+$A$11,IF($C$7,8,0),1,1)</f>
        <v>16.64</v>
      </c>
      <c r="H1224" s="128"/>
      <c r="I1224" s="128"/>
      <c r="K1224" s="124"/>
      <c r="L1224" s="279"/>
      <c r="M1224" s="281"/>
      <c r="N1224" s="280"/>
      <c r="O1224" s="4"/>
      <c r="P1224" s="4"/>
      <c r="Q1224" s="3"/>
      <c r="S1224" s="309">
        <f t="shared" ca="1" si="500"/>
        <v>16.64</v>
      </c>
      <c r="T1224" s="309">
        <f t="shared" ca="1" si="501"/>
        <v>15.99</v>
      </c>
      <c r="U1224" s="310">
        <f t="shared" ca="1" si="493"/>
        <v>1</v>
      </c>
      <c r="V1224" s="310" t="b">
        <f t="shared" ca="1" si="502"/>
        <v>0</v>
      </c>
      <c r="W1224" s="3" t="b">
        <f t="shared" ca="1" si="503"/>
        <v>0</v>
      </c>
      <c r="X1224" s="3" t="str">
        <f t="shared" ca="1" si="504"/>
        <v/>
      </c>
      <c r="Y1224" s="3" t="str">
        <f t="shared" ca="1" si="494"/>
        <v/>
      </c>
      <c r="Z1224" s="3" t="str">
        <f t="shared" ca="1" si="505"/>
        <v/>
      </c>
      <c r="AA1224" s="3" t="str">
        <f t="shared" ca="1" si="506"/>
        <v/>
      </c>
      <c r="AB1224" s="205">
        <f t="shared" ca="1" si="507"/>
        <v>6900</v>
      </c>
      <c r="AC1224" s="205">
        <f t="shared" ca="1" si="508"/>
        <v>105</v>
      </c>
      <c r="AD1224" s="205">
        <f t="shared" ca="1" si="495"/>
        <v>65.714285714285708</v>
      </c>
      <c r="AE1224" s="205">
        <f t="shared" ca="1" si="496"/>
        <v>15.714285714285708</v>
      </c>
      <c r="AF1224" s="205">
        <f t="shared" ca="1" si="509"/>
        <v>3.1428571428571419</v>
      </c>
      <c r="AG1224" s="205"/>
      <c r="AH1224" s="205"/>
      <c r="AI1224" s="205"/>
      <c r="AJ1224" s="205"/>
      <c r="AK1224" s="4"/>
      <c r="AL1224" s="4"/>
      <c r="AM1224" s="309">
        <f t="shared" ca="1" si="510"/>
        <v>16.64</v>
      </c>
      <c r="AN1224" s="309">
        <f t="shared" ca="1" si="511"/>
        <v>15.99</v>
      </c>
      <c r="AO1224" s="310">
        <f t="shared" ca="1" si="512"/>
        <v>1</v>
      </c>
      <c r="AP1224" s="310" t="b">
        <f t="shared" ca="1" si="513"/>
        <v>0</v>
      </c>
      <c r="AQ1224" s="309">
        <f t="shared" ca="1" si="514"/>
        <v>0.47699999999999998</v>
      </c>
      <c r="AR1224" s="205">
        <f t="shared" ca="1" si="497"/>
        <v>15.423</v>
      </c>
      <c r="AS1224" s="45" t="b">
        <f t="shared" ca="1" si="498"/>
        <v>0</v>
      </c>
      <c r="AT1224">
        <f t="shared" ca="1" si="499"/>
        <v>5</v>
      </c>
      <c r="AU1224" t="b">
        <f t="shared" ca="1" si="515"/>
        <v>0</v>
      </c>
      <c r="AV1224" t="b">
        <f t="shared" ca="1" si="516"/>
        <v>0</v>
      </c>
      <c r="AW1224" s="266" t="b">
        <f t="shared" ca="1" si="517"/>
        <v>0</v>
      </c>
      <c r="AX1224" s="266" t="b">
        <f t="shared" ca="1" si="518"/>
        <v>1</v>
      </c>
      <c r="AY1224" s="266" t="b">
        <f t="shared" ca="1" si="519"/>
        <v>0</v>
      </c>
    </row>
    <row r="1225" spans="1:51" x14ac:dyDescent="0.25">
      <c r="A1225">
        <v>1193</v>
      </c>
      <c r="B1225" s="163">
        <f ca="1">OFFSET(InputPriceData!B$15,CalculationsAndCharts!$A1225+$A$11,0,1,1)</f>
        <v>40284</v>
      </c>
      <c r="C1225" s="3">
        <f ca="1">OFFSET(InputPriceData!G$15,CalculationsAndCharts!$A1225+$A$11,IF($C$7,8,0),1,1)</f>
        <v>844100</v>
      </c>
      <c r="D1225" s="4">
        <f ca="1">OFFSET(InputPriceData!C$15,CalculationsAndCharts!$A1225+$A$11,IF($C$7,8,0),1,1)</f>
        <v>16.350000000000001</v>
      </c>
      <c r="E1225" s="4">
        <f ca="1">OFFSET(InputPriceData!D$15,CalculationsAndCharts!$A1225+$A$11,IF($C$7,8,0),1,1)</f>
        <v>16.350000000000001</v>
      </c>
      <c r="F1225" s="4">
        <f ca="1">OFFSET(InputPriceData!E$15,CalculationsAndCharts!$A1225+$A$11,IF($C$7,8,0),1,1)</f>
        <v>16.010000000000002</v>
      </c>
      <c r="G1225" s="4">
        <f ca="1">OFFSET(InputPriceData!F$15,CalculationsAndCharts!$A1225+$A$11,IF($C$7,8,0),1,1)</f>
        <v>16.13</v>
      </c>
      <c r="H1225" s="128"/>
      <c r="I1225" s="128"/>
      <c r="K1225" s="124"/>
      <c r="L1225" s="279"/>
      <c r="M1225" s="281"/>
      <c r="N1225" s="280"/>
      <c r="O1225" s="4"/>
      <c r="P1225" s="4"/>
      <c r="Q1225" s="3"/>
      <c r="S1225" s="309">
        <f t="shared" ca="1" si="500"/>
        <v>16.5</v>
      </c>
      <c r="T1225" s="309">
        <f t="shared" ca="1" si="501"/>
        <v>15.99</v>
      </c>
      <c r="U1225" s="310">
        <f t="shared" ca="1" si="493"/>
        <v>0.27450980392156638</v>
      </c>
      <c r="V1225" s="310" t="b">
        <f t="shared" ca="1" si="502"/>
        <v>0</v>
      </c>
      <c r="W1225" s="3" t="b">
        <f t="shared" ca="1" si="503"/>
        <v>0</v>
      </c>
      <c r="X1225" s="3" t="str">
        <f t="shared" ca="1" si="504"/>
        <v/>
      </c>
      <c r="Y1225" s="3" t="str">
        <f t="shared" ca="1" si="494"/>
        <v/>
      </c>
      <c r="Z1225" s="3" t="str">
        <f t="shared" ca="1" si="505"/>
        <v/>
      </c>
      <c r="AA1225" s="3" t="str">
        <f t="shared" ca="1" si="506"/>
        <v/>
      </c>
      <c r="AB1225" s="205">
        <f t="shared" ca="1" si="507"/>
        <v>6900</v>
      </c>
      <c r="AC1225" s="205">
        <f t="shared" ca="1" si="508"/>
        <v>105</v>
      </c>
      <c r="AD1225" s="205">
        <f t="shared" ca="1" si="495"/>
        <v>65.714285714285708</v>
      </c>
      <c r="AE1225" s="205">
        <f t="shared" ca="1" si="496"/>
        <v>15.714285714285708</v>
      </c>
      <c r="AF1225" s="205">
        <f t="shared" ca="1" si="509"/>
        <v>3.1428571428571419</v>
      </c>
      <c r="AG1225" s="205"/>
      <c r="AH1225" s="205"/>
      <c r="AI1225" s="205"/>
      <c r="AJ1225" s="205"/>
      <c r="AK1225" s="4"/>
      <c r="AL1225" s="4"/>
      <c r="AM1225" s="309">
        <f t="shared" ca="1" si="510"/>
        <v>16.5</v>
      </c>
      <c r="AN1225" s="309">
        <f t="shared" ca="1" si="511"/>
        <v>15.99</v>
      </c>
      <c r="AO1225" s="310">
        <f t="shared" ca="1" si="512"/>
        <v>0.27450980392156638</v>
      </c>
      <c r="AP1225" s="310" t="b">
        <f t="shared" ca="1" si="513"/>
        <v>0</v>
      </c>
      <c r="AQ1225" s="309">
        <f t="shared" ca="1" si="514"/>
        <v>0.47699999999999998</v>
      </c>
      <c r="AR1225" s="205">
        <f t="shared" ca="1" si="497"/>
        <v>15.423</v>
      </c>
      <c r="AS1225" s="45" t="b">
        <f t="shared" ca="1" si="498"/>
        <v>0</v>
      </c>
      <c r="AT1225">
        <f t="shared" ca="1" si="499"/>
        <v>4</v>
      </c>
      <c r="AU1225" t="b">
        <f t="shared" ca="1" si="515"/>
        <v>0</v>
      </c>
      <c r="AV1225" t="b">
        <f t="shared" ca="1" si="516"/>
        <v>0</v>
      </c>
      <c r="AW1225" s="266" t="b">
        <f t="shared" ca="1" si="517"/>
        <v>0</v>
      </c>
      <c r="AX1225" s="266" t="b">
        <f t="shared" ca="1" si="518"/>
        <v>1</v>
      </c>
      <c r="AY1225" s="266" t="b">
        <f t="shared" ca="1" si="519"/>
        <v>0</v>
      </c>
    </row>
    <row r="1226" spans="1:51" x14ac:dyDescent="0.25">
      <c r="A1226">
        <v>1194</v>
      </c>
      <c r="B1226" s="163">
        <f ca="1">OFFSET(InputPriceData!B$15,CalculationsAndCharts!$A1226+$A$11,0,1,1)</f>
        <v>40283</v>
      </c>
      <c r="C1226" s="3">
        <f ca="1">OFFSET(InputPriceData!G$15,CalculationsAndCharts!$A1226+$A$11,IF($C$7,8,0),1,1)</f>
        <v>1234700</v>
      </c>
      <c r="D1226" s="4">
        <f ca="1">OFFSET(InputPriceData!C$15,CalculationsAndCharts!$A1226+$A$11,IF($C$7,8,0),1,1)</f>
        <v>16.2</v>
      </c>
      <c r="E1226" s="4">
        <f ca="1">OFFSET(InputPriceData!D$15,CalculationsAndCharts!$A1226+$A$11,IF($C$7,8,0),1,1)</f>
        <v>16.61</v>
      </c>
      <c r="F1226" s="4">
        <f ca="1">OFFSET(InputPriceData!E$15,CalculationsAndCharts!$A1226+$A$11,IF($C$7,8,0),1,1)</f>
        <v>16.2</v>
      </c>
      <c r="G1226" s="4">
        <f ca="1">OFFSET(InputPriceData!F$15,CalculationsAndCharts!$A1226+$A$11,IF($C$7,8,0),1,1)</f>
        <v>16.329999999999998</v>
      </c>
      <c r="H1226" s="128"/>
      <c r="I1226" s="128"/>
      <c r="K1226" s="124"/>
      <c r="L1226" s="279"/>
      <c r="M1226" s="281"/>
      <c r="N1226" s="280"/>
      <c r="O1226" s="4"/>
      <c r="P1226" s="4"/>
      <c r="Q1226" s="3"/>
      <c r="S1226" s="309">
        <f t="shared" ca="1" si="500"/>
        <v>16.5</v>
      </c>
      <c r="T1226" s="309">
        <f t="shared" ca="1" si="501"/>
        <v>15.99</v>
      </c>
      <c r="U1226" s="310">
        <f t="shared" ca="1" si="493"/>
        <v>0.66666666666666319</v>
      </c>
      <c r="V1226" s="310" t="b">
        <f t="shared" ca="1" si="502"/>
        <v>0</v>
      </c>
      <c r="W1226" s="3" t="b">
        <f t="shared" ca="1" si="503"/>
        <v>0</v>
      </c>
      <c r="X1226" s="3" t="str">
        <f t="shared" ca="1" si="504"/>
        <v/>
      </c>
      <c r="Y1226" s="3" t="str">
        <f t="shared" ca="1" si="494"/>
        <v/>
      </c>
      <c r="Z1226" s="3" t="str">
        <f t="shared" ca="1" si="505"/>
        <v/>
      </c>
      <c r="AA1226" s="3" t="str">
        <f t="shared" ca="1" si="506"/>
        <v/>
      </c>
      <c r="AB1226" s="205">
        <f t="shared" ca="1" si="507"/>
        <v>6900</v>
      </c>
      <c r="AC1226" s="205">
        <f t="shared" ca="1" si="508"/>
        <v>105</v>
      </c>
      <c r="AD1226" s="205">
        <f t="shared" ca="1" si="495"/>
        <v>65.714285714285708</v>
      </c>
      <c r="AE1226" s="205">
        <f t="shared" ca="1" si="496"/>
        <v>15.714285714285708</v>
      </c>
      <c r="AF1226" s="205">
        <f t="shared" ca="1" si="509"/>
        <v>3.1428571428571419</v>
      </c>
      <c r="AG1226" s="205"/>
      <c r="AH1226" s="205"/>
      <c r="AI1226" s="205"/>
      <c r="AJ1226" s="205"/>
      <c r="AK1226" s="4"/>
      <c r="AL1226" s="4"/>
      <c r="AM1226" s="309">
        <f t="shared" ca="1" si="510"/>
        <v>16.5</v>
      </c>
      <c r="AN1226" s="309">
        <f t="shared" ca="1" si="511"/>
        <v>15.99</v>
      </c>
      <c r="AO1226" s="310">
        <f t="shared" ca="1" si="512"/>
        <v>0.66666666666666319</v>
      </c>
      <c r="AP1226" s="310" t="b">
        <f t="shared" ca="1" si="513"/>
        <v>0</v>
      </c>
      <c r="AQ1226" s="309">
        <f t="shared" ca="1" si="514"/>
        <v>0.47699999999999998</v>
      </c>
      <c r="AR1226" s="205">
        <f t="shared" ca="1" si="497"/>
        <v>15.423</v>
      </c>
      <c r="AS1226" s="45" t="b">
        <f t="shared" ca="1" si="498"/>
        <v>0</v>
      </c>
      <c r="AT1226">
        <f t="shared" ca="1" si="499"/>
        <v>3</v>
      </c>
      <c r="AU1226" t="b">
        <f t="shared" ca="1" si="515"/>
        <v>0</v>
      </c>
      <c r="AV1226" t="b">
        <f t="shared" ca="1" si="516"/>
        <v>0</v>
      </c>
      <c r="AW1226" s="266" t="b">
        <f t="shared" ca="1" si="517"/>
        <v>0</v>
      </c>
      <c r="AX1226" s="266" t="b">
        <f t="shared" ca="1" si="518"/>
        <v>1</v>
      </c>
      <c r="AY1226" s="266" t="b">
        <f t="shared" ca="1" si="519"/>
        <v>0</v>
      </c>
    </row>
    <row r="1227" spans="1:51" x14ac:dyDescent="0.25">
      <c r="A1227">
        <v>1195</v>
      </c>
      <c r="B1227" s="163">
        <f ca="1">OFFSET(InputPriceData!B$15,CalculationsAndCharts!$A1227+$A$11,0,1,1)</f>
        <v>40282</v>
      </c>
      <c r="C1227" s="3">
        <f ca="1">OFFSET(InputPriceData!G$15,CalculationsAndCharts!$A1227+$A$11,IF($C$7,8,0),1,1)</f>
        <v>616000</v>
      </c>
      <c r="D1227" s="4">
        <f ca="1">OFFSET(InputPriceData!C$15,CalculationsAndCharts!$A1227+$A$11,IF($C$7,8,0),1,1)</f>
        <v>16.190000000000001</v>
      </c>
      <c r="E1227" s="4">
        <f ca="1">OFFSET(InputPriceData!D$15,CalculationsAndCharts!$A1227+$A$11,IF($C$7,8,0),1,1)</f>
        <v>16.22</v>
      </c>
      <c r="F1227" s="4">
        <f ca="1">OFFSET(InputPriceData!E$15,CalculationsAndCharts!$A1227+$A$11,IF($C$7,8,0),1,1)</f>
        <v>16.03</v>
      </c>
      <c r="G1227" s="4">
        <f ca="1">OFFSET(InputPriceData!F$15,CalculationsAndCharts!$A1227+$A$11,IF($C$7,8,0),1,1)</f>
        <v>16.149999999999999</v>
      </c>
      <c r="H1227" s="128"/>
      <c r="I1227" s="128"/>
      <c r="K1227" s="124"/>
      <c r="L1227" s="279"/>
      <c r="M1227" s="281"/>
      <c r="N1227" s="280"/>
      <c r="O1227" s="4"/>
      <c r="P1227" s="4"/>
      <c r="Q1227" s="3"/>
      <c r="S1227" s="309">
        <f t="shared" ca="1" si="500"/>
        <v>16.5</v>
      </c>
      <c r="T1227" s="309">
        <f t="shared" ca="1" si="501"/>
        <v>15.99</v>
      </c>
      <c r="U1227" s="310">
        <f t="shared" ca="1" si="493"/>
        <v>0.31372549019607537</v>
      </c>
      <c r="V1227" s="310" t="b">
        <f t="shared" ca="1" si="502"/>
        <v>0</v>
      </c>
      <c r="W1227" s="3" t="b">
        <f t="shared" ca="1" si="503"/>
        <v>0</v>
      </c>
      <c r="X1227" s="3" t="str">
        <f t="shared" ca="1" si="504"/>
        <v/>
      </c>
      <c r="Y1227" s="3" t="str">
        <f t="shared" ca="1" si="494"/>
        <v/>
      </c>
      <c r="Z1227" s="3" t="str">
        <f t="shared" ca="1" si="505"/>
        <v/>
      </c>
      <c r="AA1227" s="3" t="str">
        <f t="shared" ca="1" si="506"/>
        <v/>
      </c>
      <c r="AB1227" s="205">
        <f t="shared" ca="1" si="507"/>
        <v>6900</v>
      </c>
      <c r="AC1227" s="205">
        <f t="shared" ca="1" si="508"/>
        <v>105</v>
      </c>
      <c r="AD1227" s="205">
        <f t="shared" ca="1" si="495"/>
        <v>65.714285714285708</v>
      </c>
      <c r="AE1227" s="205">
        <f t="shared" ca="1" si="496"/>
        <v>15.714285714285708</v>
      </c>
      <c r="AF1227" s="205">
        <f t="shared" ca="1" si="509"/>
        <v>3.1428571428571419</v>
      </c>
      <c r="AG1227" s="205"/>
      <c r="AH1227" s="205"/>
      <c r="AI1227" s="205"/>
      <c r="AJ1227" s="205"/>
      <c r="AK1227" s="4"/>
      <c r="AL1227" s="4"/>
      <c r="AM1227" s="309">
        <f t="shared" ca="1" si="510"/>
        <v>16.5</v>
      </c>
      <c r="AN1227" s="309">
        <f t="shared" ca="1" si="511"/>
        <v>15.99</v>
      </c>
      <c r="AO1227" s="310">
        <f t="shared" ca="1" si="512"/>
        <v>0.31372549019607537</v>
      </c>
      <c r="AP1227" s="310" t="b">
        <f t="shared" ca="1" si="513"/>
        <v>0</v>
      </c>
      <c r="AQ1227" s="309">
        <f t="shared" ca="1" si="514"/>
        <v>0.47699999999999998</v>
      </c>
      <c r="AR1227" s="205">
        <f t="shared" ca="1" si="497"/>
        <v>15.423</v>
      </c>
      <c r="AS1227" s="45" t="b">
        <f t="shared" ca="1" si="498"/>
        <v>0</v>
      </c>
      <c r="AT1227">
        <f t="shared" ca="1" si="499"/>
        <v>2</v>
      </c>
      <c r="AU1227" t="b">
        <f t="shared" ca="1" si="515"/>
        <v>0</v>
      </c>
      <c r="AV1227" t="b">
        <f t="shared" ca="1" si="516"/>
        <v>0</v>
      </c>
      <c r="AW1227" s="266" t="b">
        <f t="shared" ca="1" si="517"/>
        <v>0</v>
      </c>
      <c r="AX1227" s="266" t="b">
        <f t="shared" ca="1" si="518"/>
        <v>1</v>
      </c>
      <c r="AY1227" s="266" t="b">
        <f t="shared" ca="1" si="519"/>
        <v>0</v>
      </c>
    </row>
    <row r="1228" spans="1:51" x14ac:dyDescent="0.25">
      <c r="A1228">
        <v>1196</v>
      </c>
      <c r="B1228" s="163">
        <f ca="1">OFFSET(InputPriceData!B$15,CalculationsAndCharts!$A1228+$A$11,0,1,1)</f>
        <v>40281</v>
      </c>
      <c r="C1228" s="3">
        <f ca="1">OFFSET(InputPriceData!G$15,CalculationsAndCharts!$A1228+$A$11,IF($C$7,8,0),1,1)</f>
        <v>1383300</v>
      </c>
      <c r="D1228" s="4">
        <f ca="1">OFFSET(InputPriceData!C$15,CalculationsAndCharts!$A1228+$A$11,IF($C$7,8,0),1,1)</f>
        <v>15.9</v>
      </c>
      <c r="E1228" s="4">
        <f ca="1">OFFSET(InputPriceData!D$15,CalculationsAndCharts!$A1228+$A$11,IF($C$7,8,0),1,1)</f>
        <v>16.13</v>
      </c>
      <c r="F1228" s="4">
        <f ca="1">OFFSET(InputPriceData!E$15,CalculationsAndCharts!$A1228+$A$11,IF($C$7,8,0),1,1)</f>
        <v>15.62</v>
      </c>
      <c r="G1228" s="4">
        <f ca="1">OFFSET(InputPriceData!F$15,CalculationsAndCharts!$A1228+$A$11,IF($C$7,8,0),1,1)</f>
        <v>16.100000000000001</v>
      </c>
      <c r="H1228" s="128"/>
      <c r="I1228" s="128"/>
      <c r="K1228" s="124"/>
      <c r="L1228" s="279"/>
      <c r="M1228" s="281"/>
      <c r="N1228" s="280"/>
      <c r="O1228" s="4"/>
      <c r="P1228" s="4"/>
      <c r="Q1228" s="3"/>
      <c r="S1228" s="309">
        <f t="shared" ca="1" si="500"/>
        <v>16.5</v>
      </c>
      <c r="T1228" s="309">
        <f t="shared" ca="1" si="501"/>
        <v>15.99</v>
      </c>
      <c r="U1228" s="310">
        <f t="shared" ca="1" si="493"/>
        <v>0.21568627450980637</v>
      </c>
      <c r="V1228" s="310" t="b">
        <f t="shared" ca="1" si="502"/>
        <v>0</v>
      </c>
      <c r="W1228" s="3" t="b">
        <f t="shared" ca="1" si="503"/>
        <v>0</v>
      </c>
      <c r="X1228" s="3" t="str">
        <f t="shared" ca="1" si="504"/>
        <v/>
      </c>
      <c r="Y1228" s="3" t="str">
        <f t="shared" ca="1" si="494"/>
        <v/>
      </c>
      <c r="Z1228" s="3" t="str">
        <f t="shared" ca="1" si="505"/>
        <v/>
      </c>
      <c r="AA1228" s="3" t="str">
        <f t="shared" ca="1" si="506"/>
        <v/>
      </c>
      <c r="AB1228" s="205">
        <f t="shared" ca="1" si="507"/>
        <v>6900</v>
      </c>
      <c r="AC1228" s="205">
        <f t="shared" ca="1" si="508"/>
        <v>105</v>
      </c>
      <c r="AD1228" s="205">
        <f t="shared" ca="1" si="495"/>
        <v>65.714285714285708</v>
      </c>
      <c r="AE1228" s="205">
        <f t="shared" ca="1" si="496"/>
        <v>15.714285714285708</v>
      </c>
      <c r="AF1228" s="205">
        <f t="shared" ca="1" si="509"/>
        <v>3.1428571428571419</v>
      </c>
      <c r="AG1228" s="205"/>
      <c r="AH1228" s="205"/>
      <c r="AI1228" s="205"/>
      <c r="AJ1228" s="205"/>
      <c r="AK1228" s="4"/>
      <c r="AL1228" s="4"/>
      <c r="AM1228" s="309">
        <f t="shared" ca="1" si="510"/>
        <v>16.5</v>
      </c>
      <c r="AN1228" s="309">
        <f t="shared" ca="1" si="511"/>
        <v>15.99</v>
      </c>
      <c r="AO1228" s="310">
        <f t="shared" ca="1" si="512"/>
        <v>0.21568627450980637</v>
      </c>
      <c r="AP1228" s="310" t="b">
        <f t="shared" ca="1" si="513"/>
        <v>0</v>
      </c>
      <c r="AQ1228" s="309">
        <f t="shared" ca="1" si="514"/>
        <v>0.47699999999999998</v>
      </c>
      <c r="AR1228" s="205">
        <f t="shared" ca="1" si="497"/>
        <v>15.423</v>
      </c>
      <c r="AS1228" s="45" t="b">
        <f t="shared" ca="1" si="498"/>
        <v>0</v>
      </c>
      <c r="AT1228">
        <f t="shared" ca="1" si="499"/>
        <v>1</v>
      </c>
      <c r="AU1228" t="b">
        <f t="shared" ca="1" si="515"/>
        <v>0</v>
      </c>
      <c r="AV1228" t="b">
        <f t="shared" ca="1" si="516"/>
        <v>0</v>
      </c>
      <c r="AW1228" s="266" t="b">
        <f t="shared" ca="1" si="517"/>
        <v>1</v>
      </c>
      <c r="AX1228" s="266" t="b">
        <f t="shared" ca="1" si="518"/>
        <v>1</v>
      </c>
      <c r="AY1228" s="266" t="b">
        <f t="shared" ca="1" si="519"/>
        <v>0</v>
      </c>
    </row>
    <row r="1229" spans="1:51" x14ac:dyDescent="0.25">
      <c r="A1229">
        <v>1197</v>
      </c>
      <c r="B1229" s="163">
        <f ca="1">OFFSET(InputPriceData!B$15,CalculationsAndCharts!$A1229+$A$11,0,1,1)</f>
        <v>40280</v>
      </c>
      <c r="C1229" s="3">
        <f ca="1">OFFSET(InputPriceData!G$15,CalculationsAndCharts!$A1229+$A$11,IF($C$7,8,0),1,1)</f>
        <v>625300</v>
      </c>
      <c r="D1229" s="4">
        <f ca="1">OFFSET(InputPriceData!C$15,CalculationsAndCharts!$A1229+$A$11,IF($C$7,8,0),1,1)</f>
        <v>16.25</v>
      </c>
      <c r="E1229" s="4">
        <f ca="1">OFFSET(InputPriceData!D$15,CalculationsAndCharts!$A1229+$A$11,IF($C$7,8,0),1,1)</f>
        <v>16.25</v>
      </c>
      <c r="F1229" s="4">
        <f ca="1">OFFSET(InputPriceData!E$15,CalculationsAndCharts!$A1229+$A$11,IF($C$7,8,0),1,1)</f>
        <v>15.97</v>
      </c>
      <c r="G1229" s="4">
        <f ca="1">OFFSET(InputPriceData!F$15,CalculationsAndCharts!$A1229+$A$11,IF($C$7,8,0),1,1)</f>
        <v>16</v>
      </c>
      <c r="H1229" s="128"/>
      <c r="I1229" s="128"/>
      <c r="K1229" s="124"/>
      <c r="L1229" s="279"/>
      <c r="M1229" s="281"/>
      <c r="N1229" s="280"/>
      <c r="O1229" s="4"/>
      <c r="P1229" s="4"/>
      <c r="Q1229" s="3"/>
      <c r="S1229" s="309">
        <f t="shared" ca="1" si="500"/>
        <v>16.5</v>
      </c>
      <c r="T1229" s="309">
        <f t="shared" ca="1" si="501"/>
        <v>15.99</v>
      </c>
      <c r="U1229" s="310">
        <f t="shared" ca="1" si="493"/>
        <v>1.9607843137254492E-2</v>
      </c>
      <c r="V1229" s="310" t="b">
        <f t="shared" ca="1" si="502"/>
        <v>1</v>
      </c>
      <c r="W1229" s="3" t="b">
        <f t="shared" ca="1" si="503"/>
        <v>0</v>
      </c>
      <c r="X1229" s="3" t="str">
        <f t="shared" ca="1" si="504"/>
        <v/>
      </c>
      <c r="Y1229" s="3" t="str">
        <f t="shared" ca="1" si="494"/>
        <v/>
      </c>
      <c r="Z1229" s="3" t="str">
        <f t="shared" ca="1" si="505"/>
        <v/>
      </c>
      <c r="AA1229" s="3" t="str">
        <f t="shared" ca="1" si="506"/>
        <v/>
      </c>
      <c r="AB1229" s="205">
        <f t="shared" ca="1" si="507"/>
        <v>6900</v>
      </c>
      <c r="AC1229" s="205">
        <f t="shared" ca="1" si="508"/>
        <v>105</v>
      </c>
      <c r="AD1229" s="205">
        <f t="shared" ca="1" si="495"/>
        <v>65.714285714285708</v>
      </c>
      <c r="AE1229" s="205">
        <f t="shared" ca="1" si="496"/>
        <v>15.714285714285708</v>
      </c>
      <c r="AF1229" s="205">
        <f t="shared" ca="1" si="509"/>
        <v>3.1428571428571419</v>
      </c>
      <c r="AG1229" s="205"/>
      <c r="AH1229" s="205"/>
      <c r="AI1229" s="205"/>
      <c r="AJ1229" s="205"/>
      <c r="AK1229" s="4"/>
      <c r="AL1229" s="4"/>
      <c r="AM1229" s="309">
        <f t="shared" ca="1" si="510"/>
        <v>16.5</v>
      </c>
      <c r="AN1229" s="309">
        <f t="shared" ca="1" si="511"/>
        <v>15.99</v>
      </c>
      <c r="AO1229" s="310">
        <f t="shared" ca="1" si="512"/>
        <v>1.9607843137254492E-2</v>
      </c>
      <c r="AP1229" s="310" t="b">
        <f t="shared" ca="1" si="513"/>
        <v>1</v>
      </c>
      <c r="AQ1229" s="309">
        <f t="shared" ca="1" si="514"/>
        <v>0</v>
      </c>
      <c r="AR1229" s="205">
        <f t="shared" ca="1" si="497"/>
        <v>0</v>
      </c>
      <c r="AS1229" s="45" t="b">
        <f t="shared" ca="1" si="498"/>
        <v>0</v>
      </c>
      <c r="AT1229">
        <f t="shared" ca="1" si="499"/>
        <v>0</v>
      </c>
      <c r="AU1229" t="b">
        <f t="shared" ca="1" si="515"/>
        <v>0</v>
      </c>
      <c r="AV1229" t="b">
        <f t="shared" ca="1" si="516"/>
        <v>0</v>
      </c>
      <c r="AW1229" s="266" t="b">
        <f t="shared" ca="1" si="517"/>
        <v>0</v>
      </c>
      <c r="AX1229" s="266" t="b">
        <f t="shared" ca="1" si="518"/>
        <v>0</v>
      </c>
      <c r="AY1229" s="266" t="b">
        <f t="shared" ca="1" si="519"/>
        <v>0</v>
      </c>
    </row>
    <row r="1230" spans="1:51" x14ac:dyDescent="0.25">
      <c r="A1230">
        <v>1198</v>
      </c>
      <c r="B1230" s="163">
        <f ca="1">OFFSET(InputPriceData!B$15,CalculationsAndCharts!$A1230+$A$11,0,1,1)</f>
        <v>40277</v>
      </c>
      <c r="C1230" s="3">
        <f ca="1">OFFSET(InputPriceData!G$15,CalculationsAndCharts!$A1230+$A$11,IF($C$7,8,0),1,1)</f>
        <v>636100</v>
      </c>
      <c r="D1230" s="4">
        <f ca="1">OFFSET(InputPriceData!C$15,CalculationsAndCharts!$A1230+$A$11,IF($C$7,8,0),1,1)</f>
        <v>16.329999999999998</v>
      </c>
      <c r="E1230" s="4">
        <f ca="1">OFFSET(InputPriceData!D$15,CalculationsAndCharts!$A1230+$A$11,IF($C$7,8,0),1,1)</f>
        <v>16.62</v>
      </c>
      <c r="F1230" s="4">
        <f ca="1">OFFSET(InputPriceData!E$15,CalculationsAndCharts!$A1230+$A$11,IF($C$7,8,0),1,1)</f>
        <v>16.14</v>
      </c>
      <c r="G1230" s="4">
        <f ca="1">OFFSET(InputPriceData!F$15,CalculationsAndCharts!$A1230+$A$11,IF($C$7,8,0),1,1)</f>
        <v>16.190000000000001</v>
      </c>
      <c r="H1230" s="128"/>
      <c r="I1230" s="128"/>
      <c r="K1230" s="124"/>
      <c r="L1230" s="279"/>
      <c r="M1230" s="281"/>
      <c r="N1230" s="280"/>
      <c r="O1230" s="4"/>
      <c r="P1230" s="4"/>
      <c r="Q1230" s="3"/>
      <c r="S1230" s="309">
        <f t="shared" ca="1" si="500"/>
        <v>16.559999999999999</v>
      </c>
      <c r="T1230" s="309">
        <f t="shared" ca="1" si="501"/>
        <v>15.99</v>
      </c>
      <c r="U1230" s="310">
        <f t="shared" ca="1" si="493"/>
        <v>0.35087719298245895</v>
      </c>
      <c r="V1230" s="310" t="b">
        <f t="shared" ca="1" si="502"/>
        <v>0</v>
      </c>
      <c r="W1230" s="3" t="b">
        <f t="shared" ca="1" si="503"/>
        <v>0</v>
      </c>
      <c r="X1230" s="3" t="str">
        <f t="shared" ca="1" si="504"/>
        <v/>
      </c>
      <c r="Y1230" s="3" t="str">
        <f t="shared" ca="1" si="494"/>
        <v/>
      </c>
      <c r="Z1230" s="3" t="str">
        <f t="shared" ca="1" si="505"/>
        <v/>
      </c>
      <c r="AA1230" s="3" t="str">
        <f t="shared" ca="1" si="506"/>
        <v/>
      </c>
      <c r="AB1230" s="205">
        <f t="shared" ca="1" si="507"/>
        <v>6900</v>
      </c>
      <c r="AC1230" s="205">
        <f t="shared" ca="1" si="508"/>
        <v>105</v>
      </c>
      <c r="AD1230" s="205">
        <f t="shared" ca="1" si="495"/>
        <v>65.714285714285708</v>
      </c>
      <c r="AE1230" s="205">
        <f t="shared" ca="1" si="496"/>
        <v>15.714285714285708</v>
      </c>
      <c r="AF1230" s="205">
        <f t="shared" ca="1" si="509"/>
        <v>3.1428571428571419</v>
      </c>
      <c r="AG1230" s="205"/>
      <c r="AH1230" s="205"/>
      <c r="AI1230" s="205"/>
      <c r="AJ1230" s="205"/>
      <c r="AK1230" s="4"/>
      <c r="AL1230" s="4"/>
      <c r="AM1230" s="309">
        <f t="shared" ca="1" si="510"/>
        <v>16.5</v>
      </c>
      <c r="AN1230" s="309">
        <f t="shared" ca="1" si="511"/>
        <v>15.99</v>
      </c>
      <c r="AO1230" s="310">
        <f t="shared" ca="1" si="512"/>
        <v>0.39215686274510031</v>
      </c>
      <c r="AP1230" s="310" t="b">
        <f t="shared" ca="1" si="513"/>
        <v>0</v>
      </c>
      <c r="AQ1230" s="309">
        <f t="shared" ca="1" si="514"/>
        <v>0</v>
      </c>
      <c r="AR1230" s="205">
        <f t="shared" ca="1" si="497"/>
        <v>0</v>
      </c>
      <c r="AS1230" s="45" t="b">
        <f t="shared" ca="1" si="498"/>
        <v>0</v>
      </c>
      <c r="AT1230">
        <f t="shared" ca="1" si="499"/>
        <v>0</v>
      </c>
      <c r="AU1230" t="b">
        <f t="shared" ca="1" si="515"/>
        <v>0</v>
      </c>
      <c r="AV1230" t="b">
        <f t="shared" ca="1" si="516"/>
        <v>0</v>
      </c>
      <c r="AW1230" s="266" t="b">
        <f t="shared" ca="1" si="517"/>
        <v>0</v>
      </c>
      <c r="AX1230" s="266" t="b">
        <f t="shared" ca="1" si="518"/>
        <v>0</v>
      </c>
      <c r="AY1230" s="266" t="b">
        <f t="shared" ca="1" si="519"/>
        <v>0</v>
      </c>
    </row>
    <row r="1231" spans="1:51" x14ac:dyDescent="0.25">
      <c r="A1231">
        <v>1199</v>
      </c>
      <c r="B1231" s="163">
        <f ca="1">OFFSET(InputPriceData!B$15,CalculationsAndCharts!$A1231+$A$11,0,1,1)</f>
        <v>40276</v>
      </c>
      <c r="C1231" s="3">
        <f ca="1">OFFSET(InputPriceData!G$15,CalculationsAndCharts!$A1231+$A$11,IF($C$7,8,0),1,1)</f>
        <v>523800</v>
      </c>
      <c r="D1231" s="4">
        <f ca="1">OFFSET(InputPriceData!C$15,CalculationsAndCharts!$A1231+$A$11,IF($C$7,8,0),1,1)</f>
        <v>16.29</v>
      </c>
      <c r="E1231" s="4">
        <f ca="1">OFFSET(InputPriceData!D$15,CalculationsAndCharts!$A1231+$A$11,IF($C$7,8,0),1,1)</f>
        <v>16.53</v>
      </c>
      <c r="F1231" s="4">
        <f ca="1">OFFSET(InputPriceData!E$15,CalculationsAndCharts!$A1231+$A$11,IF($C$7,8,0),1,1)</f>
        <v>16.29</v>
      </c>
      <c r="G1231" s="4">
        <f ca="1">OFFSET(InputPriceData!F$15,CalculationsAndCharts!$A1231+$A$11,IF($C$7,8,0),1,1)</f>
        <v>16.37</v>
      </c>
      <c r="H1231" s="128"/>
      <c r="I1231" s="128"/>
      <c r="K1231" s="124"/>
      <c r="L1231" s="279"/>
      <c r="M1231" s="281"/>
      <c r="N1231" s="280"/>
      <c r="O1231" s="4"/>
      <c r="P1231" s="4"/>
      <c r="Q1231" s="3"/>
      <c r="S1231" s="309">
        <f t="shared" ca="1" si="500"/>
        <v>16.559999999999999</v>
      </c>
      <c r="T1231" s="309">
        <f t="shared" ca="1" si="501"/>
        <v>15.99</v>
      </c>
      <c r="U1231" s="310">
        <f t="shared" ca="1" si="493"/>
        <v>0.66666666666666974</v>
      </c>
      <c r="V1231" s="310" t="b">
        <f t="shared" ca="1" si="502"/>
        <v>0</v>
      </c>
      <c r="W1231" s="3" t="b">
        <f t="shared" ca="1" si="503"/>
        <v>0</v>
      </c>
      <c r="X1231" s="3" t="str">
        <f t="shared" ca="1" si="504"/>
        <v/>
      </c>
      <c r="Y1231" s="3" t="str">
        <f t="shared" ca="1" si="494"/>
        <v/>
      </c>
      <c r="Z1231" s="3" t="str">
        <f t="shared" ca="1" si="505"/>
        <v/>
      </c>
      <c r="AA1231" s="3" t="str">
        <f t="shared" ca="1" si="506"/>
        <v/>
      </c>
      <c r="AB1231" s="205">
        <f t="shared" ca="1" si="507"/>
        <v>6900</v>
      </c>
      <c r="AC1231" s="205">
        <f t="shared" ca="1" si="508"/>
        <v>105</v>
      </c>
      <c r="AD1231" s="205">
        <f t="shared" ca="1" si="495"/>
        <v>65.714285714285708</v>
      </c>
      <c r="AE1231" s="205">
        <f t="shared" ca="1" si="496"/>
        <v>15.714285714285708</v>
      </c>
      <c r="AF1231" s="205">
        <f t="shared" ca="1" si="509"/>
        <v>3.1428571428571419</v>
      </c>
      <c r="AG1231" s="205"/>
      <c r="AH1231" s="205"/>
      <c r="AI1231" s="205"/>
      <c r="AJ1231" s="205"/>
      <c r="AK1231" s="4"/>
      <c r="AL1231" s="4"/>
      <c r="AM1231" s="309">
        <f t="shared" ca="1" si="510"/>
        <v>16.5</v>
      </c>
      <c r="AN1231" s="309">
        <f t="shared" ca="1" si="511"/>
        <v>15.99</v>
      </c>
      <c r="AO1231" s="310">
        <f t="shared" ca="1" si="512"/>
        <v>0.74509803921568807</v>
      </c>
      <c r="AP1231" s="310" t="b">
        <f t="shared" ca="1" si="513"/>
        <v>0</v>
      </c>
      <c r="AQ1231" s="309">
        <f t="shared" ca="1" si="514"/>
        <v>0</v>
      </c>
      <c r="AR1231" s="205">
        <f t="shared" ca="1" si="497"/>
        <v>0</v>
      </c>
      <c r="AS1231" s="45" t="b">
        <f t="shared" ca="1" si="498"/>
        <v>0</v>
      </c>
      <c r="AT1231">
        <f t="shared" ca="1" si="499"/>
        <v>0</v>
      </c>
      <c r="AU1231" t="b">
        <f t="shared" ca="1" si="515"/>
        <v>0</v>
      </c>
      <c r="AV1231" t="b">
        <f t="shared" ca="1" si="516"/>
        <v>0</v>
      </c>
      <c r="AW1231" s="266" t="b">
        <f t="shared" ca="1" si="517"/>
        <v>0</v>
      </c>
      <c r="AX1231" s="266" t="b">
        <f t="shared" ca="1" si="518"/>
        <v>0</v>
      </c>
      <c r="AY1231" s="266" t="b">
        <f t="shared" ca="1" si="519"/>
        <v>0</v>
      </c>
    </row>
    <row r="1232" spans="1:51" x14ac:dyDescent="0.25">
      <c r="A1232">
        <v>1200</v>
      </c>
      <c r="B1232" s="163">
        <f ca="1">OFFSET(InputPriceData!B$15,CalculationsAndCharts!$A1232+$A$11,0,1,1)</f>
        <v>40275</v>
      </c>
      <c r="C1232" s="3">
        <f ca="1">OFFSET(InputPriceData!G$15,CalculationsAndCharts!$A1232+$A$11,IF($C$7,8,0),1,1)</f>
        <v>585200</v>
      </c>
      <c r="D1232" s="4">
        <f ca="1">OFFSET(InputPriceData!C$15,CalculationsAndCharts!$A1232+$A$11,IF($C$7,8,0),1,1)</f>
        <v>16.329999999999998</v>
      </c>
      <c r="E1232" s="4">
        <f ca="1">OFFSET(InputPriceData!D$15,CalculationsAndCharts!$A1232+$A$11,IF($C$7,8,0),1,1)</f>
        <v>16.440000000000001</v>
      </c>
      <c r="F1232" s="4">
        <f ca="1">OFFSET(InputPriceData!E$15,CalculationsAndCharts!$A1232+$A$11,IF($C$7,8,0),1,1)</f>
        <v>16.12</v>
      </c>
      <c r="G1232" s="4">
        <f ca="1">OFFSET(InputPriceData!F$15,CalculationsAndCharts!$A1232+$A$11,IF($C$7,8,0),1,1)</f>
        <v>16.399999999999999</v>
      </c>
      <c r="H1232" s="128"/>
      <c r="I1232" s="128"/>
      <c r="K1232" s="124"/>
      <c r="L1232" s="279"/>
      <c r="M1232" s="281"/>
      <c r="N1232" s="280"/>
      <c r="O1232" s="4"/>
      <c r="P1232" s="4"/>
      <c r="Q1232" s="3"/>
      <c r="S1232" s="309">
        <f t="shared" ca="1" si="500"/>
        <v>16.559999999999999</v>
      </c>
      <c r="T1232" s="309">
        <f t="shared" ca="1" si="501"/>
        <v>15.99</v>
      </c>
      <c r="U1232" s="310">
        <f t="shared" ca="1" si="493"/>
        <v>0.7192982456140341</v>
      </c>
      <c r="V1232" s="310" t="b">
        <f t="shared" ca="1" si="502"/>
        <v>0</v>
      </c>
      <c r="W1232" s="3" t="b">
        <f t="shared" ca="1" si="503"/>
        <v>0</v>
      </c>
      <c r="X1232" s="3" t="str">
        <f t="shared" ca="1" si="504"/>
        <v/>
      </c>
      <c r="Y1232" s="3" t="str">
        <f t="shared" ca="1" si="494"/>
        <v/>
      </c>
      <c r="Z1232" s="3" t="str">
        <f t="shared" ca="1" si="505"/>
        <v/>
      </c>
      <c r="AA1232" s="3" t="str">
        <f t="shared" ca="1" si="506"/>
        <v/>
      </c>
      <c r="AB1232" s="205">
        <f t="shared" ca="1" si="507"/>
        <v>6900</v>
      </c>
      <c r="AC1232" s="205">
        <f t="shared" ca="1" si="508"/>
        <v>105</v>
      </c>
      <c r="AD1232" s="205">
        <f t="shared" ca="1" si="495"/>
        <v>65.714285714285708</v>
      </c>
      <c r="AE1232" s="205">
        <f t="shared" ca="1" si="496"/>
        <v>15.714285714285708</v>
      </c>
      <c r="AF1232" s="205">
        <f t="shared" ca="1" si="509"/>
        <v>3.1428571428571419</v>
      </c>
      <c r="AG1232" s="205"/>
      <c r="AH1232" s="205"/>
      <c r="AI1232" s="205"/>
      <c r="AJ1232" s="205"/>
      <c r="AK1232" s="4"/>
      <c r="AL1232" s="4"/>
      <c r="AM1232" s="309">
        <f t="shared" ca="1" si="510"/>
        <v>16.559999999999999</v>
      </c>
      <c r="AN1232" s="309">
        <f t="shared" ca="1" si="511"/>
        <v>15.99</v>
      </c>
      <c r="AO1232" s="310">
        <f t="shared" ca="1" si="512"/>
        <v>0.7192982456140341</v>
      </c>
      <c r="AP1232" s="310" t="b">
        <f t="shared" ca="1" si="513"/>
        <v>0</v>
      </c>
      <c r="AQ1232" s="309">
        <f t="shared" ca="1" si="514"/>
        <v>0</v>
      </c>
      <c r="AR1232" s="205">
        <f t="shared" ca="1" si="497"/>
        <v>0</v>
      </c>
      <c r="AS1232" s="45" t="b">
        <f t="shared" ca="1" si="498"/>
        <v>0</v>
      </c>
      <c r="AT1232">
        <f t="shared" ca="1" si="499"/>
        <v>0</v>
      </c>
      <c r="AU1232" t="b">
        <f t="shared" ca="1" si="515"/>
        <v>0</v>
      </c>
      <c r="AV1232" t="b">
        <f t="shared" ca="1" si="516"/>
        <v>0</v>
      </c>
      <c r="AW1232" s="266" t="b">
        <f t="shared" ca="1" si="517"/>
        <v>0</v>
      </c>
      <c r="AX1232" s="266" t="b">
        <f t="shared" ca="1" si="518"/>
        <v>0</v>
      </c>
      <c r="AY1232" s="266" t="b">
        <f t="shared" ca="1" si="519"/>
        <v>0</v>
      </c>
    </row>
    <row r="1233" spans="1:51" x14ac:dyDescent="0.25">
      <c r="A1233">
        <v>1201</v>
      </c>
      <c r="B1233" s="163">
        <f ca="1">OFFSET(InputPriceData!B$15,CalculationsAndCharts!$A1233+$A$11,0,1,1)</f>
        <v>40274</v>
      </c>
      <c r="C1233" s="3">
        <f ca="1">OFFSET(InputPriceData!G$15,CalculationsAndCharts!$A1233+$A$11,IF($C$7,8,0),1,1)</f>
        <v>372600</v>
      </c>
      <c r="D1233" s="4">
        <f ca="1">OFFSET(InputPriceData!C$15,CalculationsAndCharts!$A1233+$A$11,IF($C$7,8,0),1,1)</f>
        <v>16.329999999999998</v>
      </c>
      <c r="E1233" s="4">
        <f ca="1">OFFSET(InputPriceData!D$15,CalculationsAndCharts!$A1233+$A$11,IF($C$7,8,0),1,1)</f>
        <v>16.53</v>
      </c>
      <c r="F1233" s="4">
        <f ca="1">OFFSET(InputPriceData!E$15,CalculationsAndCharts!$A1233+$A$11,IF($C$7,8,0),1,1)</f>
        <v>16.22</v>
      </c>
      <c r="G1233" s="4">
        <f ca="1">OFFSET(InputPriceData!F$15,CalculationsAndCharts!$A1233+$A$11,IF($C$7,8,0),1,1)</f>
        <v>16.43</v>
      </c>
      <c r="H1233" s="128"/>
      <c r="I1233" s="128"/>
      <c r="K1233" s="124"/>
      <c r="L1233" s="279"/>
      <c r="M1233" s="281"/>
      <c r="N1233" s="280"/>
      <c r="O1233" s="4"/>
      <c r="P1233" s="4"/>
      <c r="Q1233" s="3"/>
      <c r="S1233" s="309">
        <f t="shared" ca="1" si="500"/>
        <v>16.559999999999999</v>
      </c>
      <c r="T1233" s="309">
        <f t="shared" ca="1" si="501"/>
        <v>15.99</v>
      </c>
      <c r="U1233" s="310">
        <f t="shared" ca="1" si="493"/>
        <v>0.77192982456140469</v>
      </c>
      <c r="V1233" s="310" t="b">
        <f t="shared" ca="1" si="502"/>
        <v>0</v>
      </c>
      <c r="W1233" s="3" t="b">
        <f t="shared" ca="1" si="503"/>
        <v>0</v>
      </c>
      <c r="X1233" s="3" t="str">
        <f t="shared" ca="1" si="504"/>
        <v/>
      </c>
      <c r="Y1233" s="3" t="str">
        <f t="shared" ca="1" si="494"/>
        <v/>
      </c>
      <c r="Z1233" s="3" t="str">
        <f t="shared" ca="1" si="505"/>
        <v/>
      </c>
      <c r="AA1233" s="3" t="str">
        <f t="shared" ca="1" si="506"/>
        <v/>
      </c>
      <c r="AB1233" s="205">
        <f t="shared" ca="1" si="507"/>
        <v>6900</v>
      </c>
      <c r="AC1233" s="205">
        <f t="shared" ca="1" si="508"/>
        <v>105</v>
      </c>
      <c r="AD1233" s="205">
        <f t="shared" ca="1" si="495"/>
        <v>65.714285714285708</v>
      </c>
      <c r="AE1233" s="205">
        <f t="shared" ca="1" si="496"/>
        <v>15.714285714285708</v>
      </c>
      <c r="AF1233" s="205">
        <f t="shared" ca="1" si="509"/>
        <v>3.1428571428571419</v>
      </c>
      <c r="AG1233" s="205"/>
      <c r="AH1233" s="205"/>
      <c r="AI1233" s="205"/>
      <c r="AJ1233" s="205"/>
      <c r="AK1233" s="4"/>
      <c r="AL1233" s="4"/>
      <c r="AM1233" s="309">
        <f t="shared" ca="1" si="510"/>
        <v>16.559999999999999</v>
      </c>
      <c r="AN1233" s="309">
        <f t="shared" ca="1" si="511"/>
        <v>15.99</v>
      </c>
      <c r="AO1233" s="310">
        <f t="shared" ca="1" si="512"/>
        <v>0.77192982456140469</v>
      </c>
      <c r="AP1233" s="310" t="b">
        <f t="shared" ca="1" si="513"/>
        <v>0</v>
      </c>
      <c r="AQ1233" s="309">
        <f t="shared" ca="1" si="514"/>
        <v>0</v>
      </c>
      <c r="AR1233" s="205">
        <f t="shared" ca="1" si="497"/>
        <v>0</v>
      </c>
      <c r="AS1233" s="45" t="b">
        <f t="shared" ca="1" si="498"/>
        <v>0</v>
      </c>
      <c r="AT1233">
        <f t="shared" ca="1" si="499"/>
        <v>0</v>
      </c>
      <c r="AU1233" t="b">
        <f t="shared" ca="1" si="515"/>
        <v>0</v>
      </c>
      <c r="AV1233" t="b">
        <f t="shared" ca="1" si="516"/>
        <v>0</v>
      </c>
      <c r="AW1233" s="266" t="b">
        <f t="shared" ca="1" si="517"/>
        <v>0</v>
      </c>
      <c r="AX1233" s="266" t="b">
        <f t="shared" ca="1" si="518"/>
        <v>0</v>
      </c>
      <c r="AY1233" s="266" t="b">
        <f t="shared" ca="1" si="519"/>
        <v>0</v>
      </c>
    </row>
    <row r="1234" spans="1:51" x14ac:dyDescent="0.25">
      <c r="A1234">
        <v>1202</v>
      </c>
      <c r="B1234" s="163">
        <f ca="1">OFFSET(InputPriceData!B$15,CalculationsAndCharts!$A1234+$A$11,0,1,1)</f>
        <v>40273</v>
      </c>
      <c r="C1234" s="3">
        <f ca="1">OFFSET(InputPriceData!G$15,CalculationsAndCharts!$A1234+$A$11,IF($C$7,8,0),1,1)</f>
        <v>323500</v>
      </c>
      <c r="D1234" s="4">
        <f ca="1">OFFSET(InputPriceData!C$15,CalculationsAndCharts!$A1234+$A$11,IF($C$7,8,0),1,1)</f>
        <v>16.5</v>
      </c>
      <c r="E1234" s="4">
        <f ca="1">OFFSET(InputPriceData!D$15,CalculationsAndCharts!$A1234+$A$11,IF($C$7,8,0),1,1)</f>
        <v>16.53</v>
      </c>
      <c r="F1234" s="4">
        <f ca="1">OFFSET(InputPriceData!E$15,CalculationsAndCharts!$A1234+$A$11,IF($C$7,8,0),1,1)</f>
        <v>16.29</v>
      </c>
      <c r="G1234" s="4">
        <f ca="1">OFFSET(InputPriceData!F$15,CalculationsAndCharts!$A1234+$A$11,IF($C$7,8,0),1,1)</f>
        <v>16.46</v>
      </c>
      <c r="H1234" s="128"/>
      <c r="I1234" s="128"/>
      <c r="K1234" s="124"/>
      <c r="L1234" s="279"/>
      <c r="M1234" s="281"/>
      <c r="N1234" s="280"/>
      <c r="O1234" s="4"/>
      <c r="P1234" s="4"/>
      <c r="Q1234" s="3"/>
      <c r="S1234" s="309">
        <f t="shared" ca="1" si="500"/>
        <v>16.559999999999999</v>
      </c>
      <c r="T1234" s="309">
        <f t="shared" ca="1" si="501"/>
        <v>15.99</v>
      </c>
      <c r="U1234" s="310">
        <f t="shared" ca="1" si="493"/>
        <v>0.82456140350877516</v>
      </c>
      <c r="V1234" s="310" t="b">
        <f t="shared" ca="1" si="502"/>
        <v>0</v>
      </c>
      <c r="W1234" s="3" t="b">
        <f t="shared" ca="1" si="503"/>
        <v>0</v>
      </c>
      <c r="X1234" s="3" t="str">
        <f t="shared" ca="1" si="504"/>
        <v/>
      </c>
      <c r="Y1234" s="3" t="str">
        <f t="shared" ca="1" si="494"/>
        <v/>
      </c>
      <c r="Z1234" s="3" t="str">
        <f t="shared" ca="1" si="505"/>
        <v/>
      </c>
      <c r="AA1234" s="3" t="str">
        <f t="shared" ca="1" si="506"/>
        <v/>
      </c>
      <c r="AB1234" s="205">
        <f t="shared" ca="1" si="507"/>
        <v>6900</v>
      </c>
      <c r="AC1234" s="205">
        <f t="shared" ca="1" si="508"/>
        <v>105</v>
      </c>
      <c r="AD1234" s="205">
        <f t="shared" ca="1" si="495"/>
        <v>65.714285714285708</v>
      </c>
      <c r="AE1234" s="205">
        <f t="shared" ca="1" si="496"/>
        <v>15.714285714285708</v>
      </c>
      <c r="AF1234" s="205">
        <f t="shared" ca="1" si="509"/>
        <v>3.1428571428571419</v>
      </c>
      <c r="AG1234" s="205"/>
      <c r="AH1234" s="205"/>
      <c r="AI1234" s="205"/>
      <c r="AJ1234" s="205"/>
      <c r="AK1234" s="4"/>
      <c r="AL1234" s="4"/>
      <c r="AM1234" s="309">
        <f t="shared" ca="1" si="510"/>
        <v>16.559999999999999</v>
      </c>
      <c r="AN1234" s="309">
        <f t="shared" ca="1" si="511"/>
        <v>15.99</v>
      </c>
      <c r="AO1234" s="310">
        <f t="shared" ca="1" si="512"/>
        <v>0.82456140350877516</v>
      </c>
      <c r="AP1234" s="310" t="b">
        <f t="shared" ca="1" si="513"/>
        <v>0</v>
      </c>
      <c r="AQ1234" s="309">
        <f t="shared" ca="1" si="514"/>
        <v>0</v>
      </c>
      <c r="AR1234" s="205">
        <f t="shared" ca="1" si="497"/>
        <v>0</v>
      </c>
      <c r="AS1234" s="45" t="b">
        <f t="shared" ca="1" si="498"/>
        <v>0</v>
      </c>
      <c r="AT1234">
        <f t="shared" ca="1" si="499"/>
        <v>0</v>
      </c>
      <c r="AU1234" t="b">
        <f t="shared" ca="1" si="515"/>
        <v>0</v>
      </c>
      <c r="AV1234" t="b">
        <f t="shared" ca="1" si="516"/>
        <v>0</v>
      </c>
      <c r="AW1234" s="266" t="b">
        <f t="shared" ca="1" si="517"/>
        <v>0</v>
      </c>
      <c r="AX1234" s="266" t="b">
        <f t="shared" ca="1" si="518"/>
        <v>0</v>
      </c>
      <c r="AY1234" s="266" t="b">
        <f t="shared" ca="1" si="519"/>
        <v>0</v>
      </c>
    </row>
    <row r="1235" spans="1:51" x14ac:dyDescent="0.25">
      <c r="A1235">
        <v>1203</v>
      </c>
      <c r="B1235" s="163">
        <f ca="1">OFFSET(InputPriceData!B$15,CalculationsAndCharts!$A1235+$A$11,0,1,1)</f>
        <v>40269</v>
      </c>
      <c r="C1235" s="3">
        <f ca="1">OFFSET(InputPriceData!G$15,CalculationsAndCharts!$A1235+$A$11,IF($C$7,8,0),1,1)</f>
        <v>443100</v>
      </c>
      <c r="D1235" s="4">
        <f ca="1">OFFSET(InputPriceData!C$15,CalculationsAndCharts!$A1235+$A$11,IF($C$7,8,0),1,1)</f>
        <v>16.579999999999998</v>
      </c>
      <c r="E1235" s="4">
        <f ca="1">OFFSET(InputPriceData!D$15,CalculationsAndCharts!$A1235+$A$11,IF($C$7,8,0),1,1)</f>
        <v>16.739999999999998</v>
      </c>
      <c r="F1235" s="4">
        <f ca="1">OFFSET(InputPriceData!E$15,CalculationsAndCharts!$A1235+$A$11,IF($C$7,8,0),1,1)</f>
        <v>16.28</v>
      </c>
      <c r="G1235" s="4">
        <f ca="1">OFFSET(InputPriceData!F$15,CalculationsAndCharts!$A1235+$A$11,IF($C$7,8,0),1,1)</f>
        <v>16.420000000000002</v>
      </c>
      <c r="H1235" s="128"/>
      <c r="I1235" s="128"/>
      <c r="K1235" s="124"/>
      <c r="L1235" s="279"/>
      <c r="M1235" s="281"/>
      <c r="N1235" s="280"/>
      <c r="O1235" s="4"/>
      <c r="P1235" s="4"/>
      <c r="Q1235" s="3"/>
      <c r="S1235" s="309">
        <f t="shared" ca="1" si="500"/>
        <v>16.559999999999999</v>
      </c>
      <c r="T1235" s="309">
        <f t="shared" ca="1" si="501"/>
        <v>15.99</v>
      </c>
      <c r="U1235" s="310">
        <f t="shared" ca="1" si="493"/>
        <v>0.75438596491228527</v>
      </c>
      <c r="V1235" s="310" t="b">
        <f t="shared" ca="1" si="502"/>
        <v>0</v>
      </c>
      <c r="W1235" s="3" t="b">
        <f t="shared" ca="1" si="503"/>
        <v>0</v>
      </c>
      <c r="X1235" s="3" t="str">
        <f t="shared" ca="1" si="504"/>
        <v/>
      </c>
      <c r="Y1235" s="3" t="str">
        <f t="shared" ca="1" si="494"/>
        <v/>
      </c>
      <c r="Z1235" s="3" t="str">
        <f t="shared" ca="1" si="505"/>
        <v/>
      </c>
      <c r="AA1235" s="3" t="str">
        <f t="shared" ca="1" si="506"/>
        <v/>
      </c>
      <c r="AB1235" s="205">
        <f t="shared" ca="1" si="507"/>
        <v>6900</v>
      </c>
      <c r="AC1235" s="205">
        <f t="shared" ca="1" si="508"/>
        <v>105</v>
      </c>
      <c r="AD1235" s="205">
        <f t="shared" ca="1" si="495"/>
        <v>65.714285714285708</v>
      </c>
      <c r="AE1235" s="205">
        <f t="shared" ca="1" si="496"/>
        <v>15.714285714285708</v>
      </c>
      <c r="AF1235" s="205">
        <f t="shared" ca="1" si="509"/>
        <v>3.1428571428571419</v>
      </c>
      <c r="AG1235" s="205"/>
      <c r="AH1235" s="205"/>
      <c r="AI1235" s="205"/>
      <c r="AJ1235" s="205"/>
      <c r="AK1235" s="4"/>
      <c r="AL1235" s="4"/>
      <c r="AM1235" s="309">
        <f t="shared" ca="1" si="510"/>
        <v>16.559999999999999</v>
      </c>
      <c r="AN1235" s="309">
        <f t="shared" ca="1" si="511"/>
        <v>15.99</v>
      </c>
      <c r="AO1235" s="310">
        <f t="shared" ca="1" si="512"/>
        <v>0.75438596491228527</v>
      </c>
      <c r="AP1235" s="310" t="b">
        <f t="shared" ca="1" si="513"/>
        <v>0</v>
      </c>
      <c r="AQ1235" s="309">
        <f t="shared" ca="1" si="514"/>
        <v>0</v>
      </c>
      <c r="AR1235" s="205">
        <f t="shared" ca="1" si="497"/>
        <v>0</v>
      </c>
      <c r="AS1235" s="45" t="b">
        <f t="shared" ca="1" si="498"/>
        <v>0</v>
      </c>
      <c r="AT1235">
        <f t="shared" ca="1" si="499"/>
        <v>0</v>
      </c>
      <c r="AU1235" t="b">
        <f t="shared" ca="1" si="515"/>
        <v>0</v>
      </c>
      <c r="AV1235" t="b">
        <f t="shared" ca="1" si="516"/>
        <v>0</v>
      </c>
      <c r="AW1235" s="266" t="b">
        <f t="shared" ca="1" si="517"/>
        <v>0</v>
      </c>
      <c r="AX1235" s="266" t="b">
        <f t="shared" ca="1" si="518"/>
        <v>0</v>
      </c>
      <c r="AY1235" s="266" t="b">
        <f t="shared" ca="1" si="519"/>
        <v>0</v>
      </c>
    </row>
    <row r="1236" spans="1:51" x14ac:dyDescent="0.25">
      <c r="A1236">
        <v>1204</v>
      </c>
      <c r="B1236" s="163">
        <f ca="1">OFFSET(InputPriceData!B$15,CalculationsAndCharts!$A1236+$A$11,0,1,1)</f>
        <v>40268</v>
      </c>
      <c r="C1236" s="3">
        <f ca="1">OFFSET(InputPriceData!G$15,CalculationsAndCharts!$A1236+$A$11,IF($C$7,8,0),1,1)</f>
        <v>522100</v>
      </c>
      <c r="D1236" s="4">
        <f ca="1">OFFSET(InputPriceData!C$15,CalculationsAndCharts!$A1236+$A$11,IF($C$7,8,0),1,1)</f>
        <v>16.18</v>
      </c>
      <c r="E1236" s="4">
        <f ca="1">OFFSET(InputPriceData!D$15,CalculationsAndCharts!$A1236+$A$11,IF($C$7,8,0),1,1)</f>
        <v>16.59</v>
      </c>
      <c r="F1236" s="4">
        <f ca="1">OFFSET(InputPriceData!E$15,CalculationsAndCharts!$A1236+$A$11,IF($C$7,8,0),1,1)</f>
        <v>16.18</v>
      </c>
      <c r="G1236" s="4">
        <f ca="1">OFFSET(InputPriceData!F$15,CalculationsAndCharts!$A1236+$A$11,IF($C$7,8,0),1,1)</f>
        <v>16.5</v>
      </c>
      <c r="H1236" s="128"/>
      <c r="I1236" s="128"/>
      <c r="K1236" s="124"/>
      <c r="L1236" s="279"/>
      <c r="M1236" s="281"/>
      <c r="N1236" s="280"/>
      <c r="O1236" s="4"/>
      <c r="P1236" s="4"/>
      <c r="Q1236" s="3"/>
      <c r="S1236" s="309">
        <f t="shared" ca="1" si="500"/>
        <v>16.559999999999999</v>
      </c>
      <c r="T1236" s="309">
        <f t="shared" ca="1" si="501"/>
        <v>15.81</v>
      </c>
      <c r="U1236" s="310">
        <f t="shared" ca="1" si="493"/>
        <v>0.92000000000000148</v>
      </c>
      <c r="V1236" s="310" t="b">
        <f t="shared" ca="1" si="502"/>
        <v>0</v>
      </c>
      <c r="W1236" s="3" t="b">
        <f t="shared" ca="1" si="503"/>
        <v>0</v>
      </c>
      <c r="X1236" s="3" t="str">
        <f t="shared" ca="1" si="504"/>
        <v/>
      </c>
      <c r="Y1236" s="3" t="str">
        <f t="shared" ca="1" si="494"/>
        <v/>
      </c>
      <c r="Z1236" s="3" t="str">
        <f t="shared" ca="1" si="505"/>
        <v/>
      </c>
      <c r="AA1236" s="3" t="str">
        <f t="shared" ca="1" si="506"/>
        <v/>
      </c>
      <c r="AB1236" s="205">
        <f t="shared" ca="1" si="507"/>
        <v>6900</v>
      </c>
      <c r="AC1236" s="205">
        <f t="shared" ca="1" si="508"/>
        <v>105</v>
      </c>
      <c r="AD1236" s="205">
        <f t="shared" ca="1" si="495"/>
        <v>65.714285714285708</v>
      </c>
      <c r="AE1236" s="205">
        <f t="shared" ca="1" si="496"/>
        <v>15.714285714285708</v>
      </c>
      <c r="AF1236" s="205">
        <f t="shared" ca="1" si="509"/>
        <v>3.1428571428571419</v>
      </c>
      <c r="AG1236" s="205"/>
      <c r="AH1236" s="205"/>
      <c r="AI1236" s="205"/>
      <c r="AJ1236" s="205"/>
      <c r="AK1236" s="4"/>
      <c r="AL1236" s="4"/>
      <c r="AM1236" s="309">
        <f t="shared" ca="1" si="510"/>
        <v>16.559999999999999</v>
      </c>
      <c r="AN1236" s="309">
        <f t="shared" ca="1" si="511"/>
        <v>15.99</v>
      </c>
      <c r="AO1236" s="310">
        <f t="shared" ca="1" si="512"/>
        <v>0.89473684210526516</v>
      </c>
      <c r="AP1236" s="310" t="b">
        <f t="shared" ca="1" si="513"/>
        <v>0</v>
      </c>
      <c r="AQ1236" s="309">
        <f t="shared" ca="1" si="514"/>
        <v>0</v>
      </c>
      <c r="AR1236" s="205">
        <f t="shared" ca="1" si="497"/>
        <v>0</v>
      </c>
      <c r="AS1236" s="45" t="b">
        <f t="shared" ca="1" si="498"/>
        <v>0</v>
      </c>
      <c r="AT1236">
        <f t="shared" ca="1" si="499"/>
        <v>0</v>
      </c>
      <c r="AU1236" t="b">
        <f t="shared" ca="1" si="515"/>
        <v>0</v>
      </c>
      <c r="AV1236" t="b">
        <f t="shared" ca="1" si="516"/>
        <v>0</v>
      </c>
      <c r="AW1236" s="266" t="b">
        <f t="shared" ca="1" si="517"/>
        <v>0</v>
      </c>
      <c r="AX1236" s="266" t="b">
        <f t="shared" ca="1" si="518"/>
        <v>0</v>
      </c>
      <c r="AY1236" s="266" t="b">
        <f t="shared" ca="1" si="519"/>
        <v>0</v>
      </c>
    </row>
    <row r="1237" spans="1:51" x14ac:dyDescent="0.25">
      <c r="A1237">
        <v>1205</v>
      </c>
      <c r="B1237" s="163">
        <f ca="1">OFFSET(InputPriceData!B$15,CalculationsAndCharts!$A1237+$A$11,0,1,1)</f>
        <v>40267</v>
      </c>
      <c r="C1237" s="3">
        <f ca="1">OFFSET(InputPriceData!G$15,CalculationsAndCharts!$A1237+$A$11,IF($C$7,8,0),1,1)</f>
        <v>405000</v>
      </c>
      <c r="D1237" s="4">
        <f ca="1">OFFSET(InputPriceData!C$15,CalculationsAndCharts!$A1237+$A$11,IF($C$7,8,0),1,1)</f>
        <v>16.54</v>
      </c>
      <c r="E1237" s="4">
        <f ca="1">OFFSET(InputPriceData!D$15,CalculationsAndCharts!$A1237+$A$11,IF($C$7,8,0),1,1)</f>
        <v>16.73</v>
      </c>
      <c r="F1237" s="4">
        <f ca="1">OFFSET(InputPriceData!E$15,CalculationsAndCharts!$A1237+$A$11,IF($C$7,8,0),1,1)</f>
        <v>16.190000000000001</v>
      </c>
      <c r="G1237" s="4">
        <f ca="1">OFFSET(InputPriceData!F$15,CalculationsAndCharts!$A1237+$A$11,IF($C$7,8,0),1,1)</f>
        <v>16.28</v>
      </c>
      <c r="H1237" s="128"/>
      <c r="I1237" s="128"/>
      <c r="K1237" s="124"/>
      <c r="L1237" s="279"/>
      <c r="M1237" s="281"/>
      <c r="N1237" s="280"/>
      <c r="O1237" s="4"/>
      <c r="P1237" s="4"/>
      <c r="Q1237" s="3"/>
      <c r="S1237" s="309">
        <f t="shared" ca="1" si="500"/>
        <v>16.559999999999999</v>
      </c>
      <c r="T1237" s="309">
        <f t="shared" ca="1" si="501"/>
        <v>15.73</v>
      </c>
      <c r="U1237" s="310">
        <f t="shared" ca="1" si="493"/>
        <v>0.6626506024096408</v>
      </c>
      <c r="V1237" s="310" t="b">
        <f t="shared" ca="1" si="502"/>
        <v>0</v>
      </c>
      <c r="W1237" s="3" t="b">
        <f t="shared" ca="1" si="503"/>
        <v>0</v>
      </c>
      <c r="X1237" s="3" t="str">
        <f t="shared" ca="1" si="504"/>
        <v/>
      </c>
      <c r="Y1237" s="3" t="str">
        <f t="shared" ca="1" si="494"/>
        <v/>
      </c>
      <c r="Z1237" s="3" t="str">
        <f t="shared" ca="1" si="505"/>
        <v/>
      </c>
      <c r="AA1237" s="3" t="str">
        <f t="shared" ca="1" si="506"/>
        <v/>
      </c>
      <c r="AB1237" s="205">
        <f t="shared" ca="1" si="507"/>
        <v>6900</v>
      </c>
      <c r="AC1237" s="205">
        <f t="shared" ca="1" si="508"/>
        <v>105</v>
      </c>
      <c r="AD1237" s="205">
        <f t="shared" ca="1" si="495"/>
        <v>65.714285714285708</v>
      </c>
      <c r="AE1237" s="205">
        <f t="shared" ca="1" si="496"/>
        <v>15.714285714285708</v>
      </c>
      <c r="AF1237" s="205">
        <f t="shared" ca="1" si="509"/>
        <v>3.1428571428571419</v>
      </c>
      <c r="AG1237" s="205"/>
      <c r="AH1237" s="205"/>
      <c r="AI1237" s="205"/>
      <c r="AJ1237" s="205"/>
      <c r="AK1237" s="4"/>
      <c r="AL1237" s="4"/>
      <c r="AM1237" s="309">
        <f t="shared" ca="1" si="510"/>
        <v>16.559999999999999</v>
      </c>
      <c r="AN1237" s="309">
        <f t="shared" ca="1" si="511"/>
        <v>15.99</v>
      </c>
      <c r="AO1237" s="310">
        <f t="shared" ca="1" si="512"/>
        <v>0.50877192982456432</v>
      </c>
      <c r="AP1237" s="310" t="b">
        <f t="shared" ca="1" si="513"/>
        <v>0</v>
      </c>
      <c r="AQ1237" s="309">
        <f t="shared" ca="1" si="514"/>
        <v>0</v>
      </c>
      <c r="AR1237" s="205">
        <f t="shared" ca="1" si="497"/>
        <v>0</v>
      </c>
      <c r="AS1237" s="45" t="b">
        <f t="shared" ca="1" si="498"/>
        <v>0</v>
      </c>
      <c r="AT1237">
        <f t="shared" ca="1" si="499"/>
        <v>0</v>
      </c>
      <c r="AU1237" t="b">
        <f t="shared" ca="1" si="515"/>
        <v>0</v>
      </c>
      <c r="AV1237" t="b">
        <f t="shared" ca="1" si="516"/>
        <v>0</v>
      </c>
      <c r="AW1237" s="266" t="b">
        <f t="shared" ca="1" si="517"/>
        <v>0</v>
      </c>
      <c r="AX1237" s="266" t="b">
        <f t="shared" ca="1" si="518"/>
        <v>0</v>
      </c>
      <c r="AY1237" s="266" t="b">
        <f t="shared" ca="1" si="519"/>
        <v>0</v>
      </c>
    </row>
    <row r="1238" spans="1:51" x14ac:dyDescent="0.25">
      <c r="A1238">
        <v>1206</v>
      </c>
      <c r="B1238" s="163">
        <f ca="1">OFFSET(InputPriceData!B$15,CalculationsAndCharts!$A1238+$A$11,0,1,1)</f>
        <v>40266</v>
      </c>
      <c r="C1238" s="3">
        <f ca="1">OFFSET(InputPriceData!G$15,CalculationsAndCharts!$A1238+$A$11,IF($C$7,8,0),1,1)</f>
        <v>702900</v>
      </c>
      <c r="D1238" s="4">
        <f ca="1">OFFSET(InputPriceData!C$15,CalculationsAndCharts!$A1238+$A$11,IF($C$7,8,0),1,1)</f>
        <v>16.63</v>
      </c>
      <c r="E1238" s="4">
        <f ca="1">OFFSET(InputPriceData!D$15,CalculationsAndCharts!$A1238+$A$11,IF($C$7,8,0),1,1)</f>
        <v>16.71</v>
      </c>
      <c r="F1238" s="4">
        <f ca="1">OFFSET(InputPriceData!E$15,CalculationsAndCharts!$A1238+$A$11,IF($C$7,8,0),1,1)</f>
        <v>16.18</v>
      </c>
      <c r="G1238" s="4">
        <f ca="1">OFFSET(InputPriceData!F$15,CalculationsAndCharts!$A1238+$A$11,IF($C$7,8,0),1,1)</f>
        <v>16.43</v>
      </c>
      <c r="H1238" s="128"/>
      <c r="I1238" s="128"/>
      <c r="K1238" s="124"/>
      <c r="L1238" s="279"/>
      <c r="M1238" s="281"/>
      <c r="N1238" s="280"/>
      <c r="O1238" s="4"/>
      <c r="P1238" s="4"/>
      <c r="Q1238" s="3"/>
      <c r="S1238" s="309">
        <f t="shared" ca="1" si="500"/>
        <v>16.559999999999999</v>
      </c>
      <c r="T1238" s="309">
        <f t="shared" ca="1" si="501"/>
        <v>15.38</v>
      </c>
      <c r="U1238" s="310">
        <f t="shared" ca="1" si="493"/>
        <v>0.8898305084745769</v>
      </c>
      <c r="V1238" s="310" t="b">
        <f t="shared" ca="1" si="502"/>
        <v>0</v>
      </c>
      <c r="W1238" s="3" t="b">
        <f t="shared" ca="1" si="503"/>
        <v>0</v>
      </c>
      <c r="X1238" s="3" t="str">
        <f t="shared" ca="1" si="504"/>
        <v/>
      </c>
      <c r="Y1238" s="3" t="str">
        <f t="shared" ca="1" si="494"/>
        <v/>
      </c>
      <c r="Z1238" s="3" t="str">
        <f t="shared" ca="1" si="505"/>
        <v/>
      </c>
      <c r="AA1238" s="3" t="str">
        <f t="shared" ca="1" si="506"/>
        <v/>
      </c>
      <c r="AB1238" s="205">
        <f t="shared" ca="1" si="507"/>
        <v>6900</v>
      </c>
      <c r="AC1238" s="205">
        <f t="shared" ca="1" si="508"/>
        <v>105</v>
      </c>
      <c r="AD1238" s="205">
        <f t="shared" ca="1" si="495"/>
        <v>65.714285714285708</v>
      </c>
      <c r="AE1238" s="205">
        <f t="shared" ca="1" si="496"/>
        <v>15.714285714285708</v>
      </c>
      <c r="AF1238" s="205">
        <f t="shared" ca="1" si="509"/>
        <v>3.1428571428571419</v>
      </c>
      <c r="AG1238" s="205"/>
      <c r="AH1238" s="205"/>
      <c r="AI1238" s="205"/>
      <c r="AJ1238" s="205"/>
      <c r="AK1238" s="4"/>
      <c r="AL1238" s="4"/>
      <c r="AM1238" s="309">
        <f t="shared" ca="1" si="510"/>
        <v>16.559999999999999</v>
      </c>
      <c r="AN1238" s="309">
        <f t="shared" ca="1" si="511"/>
        <v>15.81</v>
      </c>
      <c r="AO1238" s="310">
        <f t="shared" ca="1" si="512"/>
        <v>0.82666666666666755</v>
      </c>
      <c r="AP1238" s="310" t="b">
        <f t="shared" ca="1" si="513"/>
        <v>0</v>
      </c>
      <c r="AQ1238" s="309">
        <f t="shared" ca="1" si="514"/>
        <v>0</v>
      </c>
      <c r="AR1238" s="205">
        <f t="shared" ca="1" si="497"/>
        <v>0</v>
      </c>
      <c r="AS1238" s="45" t="b">
        <f t="shared" ca="1" si="498"/>
        <v>0</v>
      </c>
      <c r="AT1238">
        <f t="shared" ca="1" si="499"/>
        <v>0</v>
      </c>
      <c r="AU1238" t="b">
        <f t="shared" ca="1" si="515"/>
        <v>0</v>
      </c>
      <c r="AV1238" t="b">
        <f t="shared" ca="1" si="516"/>
        <v>0</v>
      </c>
      <c r="AW1238" s="266" t="b">
        <f t="shared" ca="1" si="517"/>
        <v>0</v>
      </c>
      <c r="AX1238" s="266" t="b">
        <f t="shared" ca="1" si="518"/>
        <v>0</v>
      </c>
      <c r="AY1238" s="266" t="b">
        <f t="shared" ca="1" si="519"/>
        <v>0</v>
      </c>
    </row>
    <row r="1239" spans="1:51" x14ac:dyDescent="0.25">
      <c r="A1239">
        <v>1207</v>
      </c>
      <c r="B1239" s="163">
        <f ca="1">OFFSET(InputPriceData!B$15,CalculationsAndCharts!$A1239+$A$11,0,1,1)</f>
        <v>40263</v>
      </c>
      <c r="C1239" s="3">
        <f ca="1">OFFSET(InputPriceData!G$15,CalculationsAndCharts!$A1239+$A$11,IF($C$7,8,0),1,1)</f>
        <v>464100</v>
      </c>
      <c r="D1239" s="4">
        <f ca="1">OFFSET(InputPriceData!C$15,CalculationsAndCharts!$A1239+$A$11,IF($C$7,8,0),1,1)</f>
        <v>16.14</v>
      </c>
      <c r="E1239" s="4">
        <f ca="1">OFFSET(InputPriceData!D$15,CalculationsAndCharts!$A1239+$A$11,IF($C$7,8,0),1,1)</f>
        <v>16.170000000000002</v>
      </c>
      <c r="F1239" s="4">
        <f ca="1">OFFSET(InputPriceData!E$15,CalculationsAndCharts!$A1239+$A$11,IF($C$7,8,0),1,1)</f>
        <v>15.87</v>
      </c>
      <c r="G1239" s="4">
        <f ca="1">OFFSET(InputPriceData!F$15,CalculationsAndCharts!$A1239+$A$11,IF($C$7,8,0),1,1)</f>
        <v>15.99</v>
      </c>
      <c r="H1239" s="128"/>
      <c r="I1239" s="128"/>
      <c r="K1239" s="124"/>
      <c r="L1239" s="279"/>
      <c r="M1239" s="281"/>
      <c r="N1239" s="280"/>
      <c r="O1239" s="4"/>
      <c r="P1239" s="4"/>
      <c r="Q1239" s="3"/>
      <c r="S1239" s="309">
        <f t="shared" ca="1" si="500"/>
        <v>16.559999999999999</v>
      </c>
      <c r="T1239" s="309">
        <f t="shared" ca="1" si="501"/>
        <v>15.38</v>
      </c>
      <c r="U1239" s="310">
        <f t="shared" ca="1" si="493"/>
        <v>0.51694915254237328</v>
      </c>
      <c r="V1239" s="310" t="b">
        <f t="shared" ca="1" si="502"/>
        <v>0</v>
      </c>
      <c r="W1239" s="3" t="b">
        <f t="shared" ca="1" si="503"/>
        <v>0</v>
      </c>
      <c r="X1239" s="3" t="str">
        <f t="shared" ca="1" si="504"/>
        <v/>
      </c>
      <c r="Y1239" s="3" t="str">
        <f t="shared" ca="1" si="494"/>
        <v/>
      </c>
      <c r="Z1239" s="3" t="str">
        <f t="shared" ca="1" si="505"/>
        <v/>
      </c>
      <c r="AA1239" s="3" t="str">
        <f t="shared" ca="1" si="506"/>
        <v/>
      </c>
      <c r="AB1239" s="205">
        <f t="shared" ca="1" si="507"/>
        <v>6900</v>
      </c>
      <c r="AC1239" s="205">
        <f t="shared" ca="1" si="508"/>
        <v>105</v>
      </c>
      <c r="AD1239" s="205">
        <f t="shared" ca="1" si="495"/>
        <v>65.714285714285708</v>
      </c>
      <c r="AE1239" s="205">
        <f t="shared" ca="1" si="496"/>
        <v>15.714285714285708</v>
      </c>
      <c r="AF1239" s="205">
        <f t="shared" ca="1" si="509"/>
        <v>3.1428571428571419</v>
      </c>
      <c r="AG1239" s="205"/>
      <c r="AH1239" s="205"/>
      <c r="AI1239" s="205"/>
      <c r="AJ1239" s="205"/>
      <c r="AK1239" s="4"/>
      <c r="AL1239" s="4"/>
      <c r="AM1239" s="309">
        <f t="shared" ca="1" si="510"/>
        <v>16.559999999999999</v>
      </c>
      <c r="AN1239" s="309">
        <f t="shared" ca="1" si="511"/>
        <v>15.73</v>
      </c>
      <c r="AO1239" s="310">
        <f t="shared" ca="1" si="512"/>
        <v>0.31325301204819317</v>
      </c>
      <c r="AP1239" s="310" t="b">
        <f t="shared" ca="1" si="513"/>
        <v>0</v>
      </c>
      <c r="AQ1239" s="309">
        <f t="shared" ca="1" si="514"/>
        <v>0</v>
      </c>
      <c r="AR1239" s="205">
        <f t="shared" ca="1" si="497"/>
        <v>0</v>
      </c>
      <c r="AS1239" s="45" t="b">
        <f t="shared" ca="1" si="498"/>
        <v>0</v>
      </c>
      <c r="AT1239">
        <f t="shared" ca="1" si="499"/>
        <v>0</v>
      </c>
      <c r="AU1239" t="b">
        <f t="shared" ca="1" si="515"/>
        <v>0</v>
      </c>
      <c r="AV1239" t="b">
        <f t="shared" ca="1" si="516"/>
        <v>0</v>
      </c>
      <c r="AW1239" s="266" t="b">
        <f t="shared" ca="1" si="517"/>
        <v>0</v>
      </c>
      <c r="AX1239" s="266" t="b">
        <f t="shared" ca="1" si="518"/>
        <v>0</v>
      </c>
      <c r="AY1239" s="266" t="b">
        <f t="shared" ca="1" si="519"/>
        <v>0</v>
      </c>
    </row>
    <row r="1240" spans="1:51" x14ac:dyDescent="0.25">
      <c r="A1240">
        <v>1208</v>
      </c>
      <c r="B1240" s="163">
        <f ca="1">OFFSET(InputPriceData!B$15,CalculationsAndCharts!$A1240+$A$11,0,1,1)</f>
        <v>40262</v>
      </c>
      <c r="C1240" s="3">
        <f ca="1">OFFSET(InputPriceData!G$15,CalculationsAndCharts!$A1240+$A$11,IF($C$7,8,0),1,1)</f>
        <v>337500</v>
      </c>
      <c r="D1240" s="4">
        <f ca="1">OFFSET(InputPriceData!C$15,CalculationsAndCharts!$A1240+$A$11,IF($C$7,8,0),1,1)</f>
        <v>16.239999999999998</v>
      </c>
      <c r="E1240" s="4">
        <f ca="1">OFFSET(InputPriceData!D$15,CalculationsAndCharts!$A1240+$A$11,IF($C$7,8,0),1,1)</f>
        <v>16.47</v>
      </c>
      <c r="F1240" s="4">
        <f ca="1">OFFSET(InputPriceData!E$15,CalculationsAndCharts!$A1240+$A$11,IF($C$7,8,0),1,1)</f>
        <v>16.02</v>
      </c>
      <c r="G1240" s="4">
        <f ca="1">OFFSET(InputPriceData!F$15,CalculationsAndCharts!$A1240+$A$11,IF($C$7,8,0),1,1)</f>
        <v>16.03</v>
      </c>
      <c r="H1240" s="128"/>
      <c r="I1240" s="128"/>
      <c r="K1240" s="124"/>
      <c r="L1240" s="279"/>
      <c r="M1240" s="281"/>
      <c r="N1240" s="280"/>
      <c r="O1240" s="4"/>
      <c r="P1240" s="4"/>
      <c r="Q1240" s="3"/>
      <c r="S1240" s="309">
        <f t="shared" ca="1" si="500"/>
        <v>16.559999999999999</v>
      </c>
      <c r="T1240" s="309">
        <f t="shared" ca="1" si="501"/>
        <v>15.38</v>
      </c>
      <c r="U1240" s="310">
        <f t="shared" ca="1" si="493"/>
        <v>0.55084745762711995</v>
      </c>
      <c r="V1240" s="310" t="b">
        <f t="shared" ca="1" si="502"/>
        <v>0</v>
      </c>
      <c r="W1240" s="3" t="b">
        <f t="shared" ca="1" si="503"/>
        <v>0</v>
      </c>
      <c r="X1240" s="3" t="str">
        <f t="shared" ca="1" si="504"/>
        <v/>
      </c>
      <c r="Y1240" s="3" t="str">
        <f t="shared" ca="1" si="494"/>
        <v/>
      </c>
      <c r="Z1240" s="3" t="str">
        <f t="shared" ca="1" si="505"/>
        <v/>
      </c>
      <c r="AA1240" s="3" t="str">
        <f t="shared" ca="1" si="506"/>
        <v/>
      </c>
      <c r="AB1240" s="205">
        <f t="shared" ca="1" si="507"/>
        <v>6900</v>
      </c>
      <c r="AC1240" s="205">
        <f t="shared" ca="1" si="508"/>
        <v>105</v>
      </c>
      <c r="AD1240" s="205">
        <f t="shared" ca="1" si="495"/>
        <v>65.714285714285708</v>
      </c>
      <c r="AE1240" s="205">
        <f t="shared" ca="1" si="496"/>
        <v>15.714285714285708</v>
      </c>
      <c r="AF1240" s="205">
        <f t="shared" ca="1" si="509"/>
        <v>3.1428571428571419</v>
      </c>
      <c r="AG1240" s="205"/>
      <c r="AH1240" s="205"/>
      <c r="AI1240" s="205"/>
      <c r="AJ1240" s="205"/>
      <c r="AK1240" s="4"/>
      <c r="AL1240" s="4"/>
      <c r="AM1240" s="309">
        <f t="shared" ca="1" si="510"/>
        <v>16.559999999999999</v>
      </c>
      <c r="AN1240" s="309">
        <f t="shared" ca="1" si="511"/>
        <v>15.38</v>
      </c>
      <c r="AO1240" s="310">
        <f t="shared" ca="1" si="512"/>
        <v>0.55084745762711995</v>
      </c>
      <c r="AP1240" s="310" t="b">
        <f t="shared" ca="1" si="513"/>
        <v>0</v>
      </c>
      <c r="AQ1240" s="309">
        <f t="shared" ca="1" si="514"/>
        <v>0</v>
      </c>
      <c r="AR1240" s="205">
        <f t="shared" ca="1" si="497"/>
        <v>0</v>
      </c>
      <c r="AS1240" s="45" t="b">
        <f t="shared" ca="1" si="498"/>
        <v>0</v>
      </c>
      <c r="AT1240">
        <f t="shared" ca="1" si="499"/>
        <v>0</v>
      </c>
      <c r="AU1240" t="b">
        <f t="shared" ca="1" si="515"/>
        <v>0</v>
      </c>
      <c r="AV1240" t="b">
        <f t="shared" ca="1" si="516"/>
        <v>0</v>
      </c>
      <c r="AW1240" s="266" t="b">
        <f t="shared" ca="1" si="517"/>
        <v>0</v>
      </c>
      <c r="AX1240" s="266" t="b">
        <f t="shared" ca="1" si="518"/>
        <v>0</v>
      </c>
      <c r="AY1240" s="266" t="b">
        <f t="shared" ca="1" si="519"/>
        <v>0</v>
      </c>
    </row>
    <row r="1241" spans="1:51" x14ac:dyDescent="0.25">
      <c r="A1241">
        <v>1209</v>
      </c>
      <c r="B1241" s="163">
        <f ca="1">OFFSET(InputPriceData!B$15,CalculationsAndCharts!$A1241+$A$11,0,1,1)</f>
        <v>40261</v>
      </c>
      <c r="C1241" s="3">
        <f ca="1">OFFSET(InputPriceData!G$15,CalculationsAndCharts!$A1241+$A$11,IF($C$7,8,0),1,1)</f>
        <v>410200</v>
      </c>
      <c r="D1241" s="4">
        <f ca="1">OFFSET(InputPriceData!C$15,CalculationsAndCharts!$A1241+$A$11,IF($C$7,8,0),1,1)</f>
        <v>16.32</v>
      </c>
      <c r="E1241" s="4">
        <f ca="1">OFFSET(InputPriceData!D$15,CalculationsAndCharts!$A1241+$A$11,IF($C$7,8,0),1,1)</f>
        <v>16.48</v>
      </c>
      <c r="F1241" s="4">
        <f ca="1">OFFSET(InputPriceData!E$15,CalculationsAndCharts!$A1241+$A$11,IF($C$7,8,0),1,1)</f>
        <v>16.059999999999999</v>
      </c>
      <c r="G1241" s="4">
        <f ca="1">OFFSET(InputPriceData!F$15,CalculationsAndCharts!$A1241+$A$11,IF($C$7,8,0),1,1)</f>
        <v>16.09</v>
      </c>
      <c r="H1241" s="128"/>
      <c r="I1241" s="128"/>
      <c r="K1241" s="124"/>
      <c r="L1241" s="279"/>
      <c r="M1241" s="281"/>
      <c r="N1241" s="280"/>
      <c r="O1241" s="4"/>
      <c r="P1241" s="4"/>
      <c r="Q1241" s="3"/>
      <c r="S1241" s="309">
        <f t="shared" ca="1" si="500"/>
        <v>16.559999999999999</v>
      </c>
      <c r="T1241" s="309">
        <f t="shared" ca="1" si="501"/>
        <v>15.38</v>
      </c>
      <c r="U1241" s="310">
        <f t="shared" ca="1" si="493"/>
        <v>0.60169491525423757</v>
      </c>
      <c r="V1241" s="310" t="b">
        <f t="shared" ca="1" si="502"/>
        <v>0</v>
      </c>
      <c r="W1241" s="3" t="b">
        <f t="shared" ca="1" si="503"/>
        <v>0</v>
      </c>
      <c r="X1241" s="3" t="str">
        <f t="shared" ca="1" si="504"/>
        <v/>
      </c>
      <c r="Y1241" s="3" t="str">
        <f t="shared" ca="1" si="494"/>
        <v/>
      </c>
      <c r="Z1241" s="3" t="str">
        <f t="shared" ca="1" si="505"/>
        <v/>
      </c>
      <c r="AA1241" s="3" t="str">
        <f t="shared" ca="1" si="506"/>
        <v/>
      </c>
      <c r="AB1241" s="205">
        <f t="shared" ca="1" si="507"/>
        <v>6900</v>
      </c>
      <c r="AC1241" s="205">
        <f t="shared" ca="1" si="508"/>
        <v>105</v>
      </c>
      <c r="AD1241" s="205">
        <f t="shared" ca="1" si="495"/>
        <v>65.714285714285708</v>
      </c>
      <c r="AE1241" s="205">
        <f t="shared" ca="1" si="496"/>
        <v>15.714285714285708</v>
      </c>
      <c r="AF1241" s="205">
        <f t="shared" ca="1" si="509"/>
        <v>3.1428571428571419</v>
      </c>
      <c r="AG1241" s="205"/>
      <c r="AH1241" s="205"/>
      <c r="AI1241" s="205"/>
      <c r="AJ1241" s="205"/>
      <c r="AK1241" s="4"/>
      <c r="AL1241" s="4"/>
      <c r="AM1241" s="309">
        <f t="shared" ca="1" si="510"/>
        <v>16.559999999999999</v>
      </c>
      <c r="AN1241" s="309">
        <f t="shared" ca="1" si="511"/>
        <v>15.38</v>
      </c>
      <c r="AO1241" s="310">
        <f t="shared" ca="1" si="512"/>
        <v>0.60169491525423757</v>
      </c>
      <c r="AP1241" s="310" t="b">
        <f t="shared" ca="1" si="513"/>
        <v>0</v>
      </c>
      <c r="AQ1241" s="309">
        <f t="shared" ca="1" si="514"/>
        <v>0</v>
      </c>
      <c r="AR1241" s="205">
        <f t="shared" ca="1" si="497"/>
        <v>0</v>
      </c>
      <c r="AS1241" s="45" t="b">
        <f t="shared" ca="1" si="498"/>
        <v>0</v>
      </c>
      <c r="AT1241">
        <f t="shared" ca="1" si="499"/>
        <v>0</v>
      </c>
      <c r="AU1241" t="b">
        <f t="shared" ca="1" si="515"/>
        <v>0</v>
      </c>
      <c r="AV1241" t="b">
        <f t="shared" ca="1" si="516"/>
        <v>0</v>
      </c>
      <c r="AW1241" s="266" t="b">
        <f t="shared" ca="1" si="517"/>
        <v>0</v>
      </c>
      <c r="AX1241" s="266" t="b">
        <f t="shared" ca="1" si="518"/>
        <v>0</v>
      </c>
      <c r="AY1241" s="266" t="b">
        <f t="shared" ca="1" si="519"/>
        <v>0</v>
      </c>
    </row>
    <row r="1242" spans="1:51" x14ac:dyDescent="0.25">
      <c r="A1242">
        <v>1210</v>
      </c>
      <c r="B1242" s="163">
        <f ca="1">OFFSET(InputPriceData!B$15,CalculationsAndCharts!$A1242+$A$11,0,1,1)</f>
        <v>40260</v>
      </c>
      <c r="C1242" s="3">
        <f ca="1">OFFSET(InputPriceData!G$15,CalculationsAndCharts!$A1242+$A$11,IF($C$7,8,0),1,1)</f>
        <v>336700</v>
      </c>
      <c r="D1242" s="4">
        <f ca="1">OFFSET(InputPriceData!C$15,CalculationsAndCharts!$A1242+$A$11,IF($C$7,8,0),1,1)</f>
        <v>16.18</v>
      </c>
      <c r="E1242" s="4">
        <f ca="1">OFFSET(InputPriceData!D$15,CalculationsAndCharts!$A1242+$A$11,IF($C$7,8,0),1,1)</f>
        <v>16.45</v>
      </c>
      <c r="F1242" s="4">
        <f ca="1">OFFSET(InputPriceData!E$15,CalculationsAndCharts!$A1242+$A$11,IF($C$7,8,0),1,1)</f>
        <v>16.16</v>
      </c>
      <c r="G1242" s="4">
        <f ca="1">OFFSET(InputPriceData!F$15,CalculationsAndCharts!$A1242+$A$11,IF($C$7,8,0),1,1)</f>
        <v>16.440000000000001</v>
      </c>
      <c r="H1242" s="128"/>
      <c r="I1242" s="128"/>
      <c r="K1242" s="124"/>
      <c r="L1242" s="279"/>
      <c r="M1242" s="281"/>
      <c r="N1242" s="280"/>
      <c r="O1242" s="4"/>
      <c r="P1242" s="4"/>
      <c r="Q1242" s="3"/>
      <c r="S1242" s="309">
        <f t="shared" ca="1" si="500"/>
        <v>16.559999999999999</v>
      </c>
      <c r="T1242" s="309">
        <f t="shared" ca="1" si="501"/>
        <v>15.31</v>
      </c>
      <c r="U1242" s="310">
        <f t="shared" ca="1" si="493"/>
        <v>0.90400000000000191</v>
      </c>
      <c r="V1242" s="310" t="b">
        <f t="shared" ca="1" si="502"/>
        <v>0</v>
      </c>
      <c r="W1242" s="3" t="b">
        <f t="shared" ca="1" si="503"/>
        <v>0</v>
      </c>
      <c r="X1242" s="3" t="str">
        <f t="shared" ca="1" si="504"/>
        <v/>
      </c>
      <c r="Y1242" s="3" t="str">
        <f t="shared" ca="1" si="494"/>
        <v/>
      </c>
      <c r="Z1242" s="3" t="str">
        <f t="shared" ca="1" si="505"/>
        <v/>
      </c>
      <c r="AA1242" s="3" t="str">
        <f t="shared" ca="1" si="506"/>
        <v/>
      </c>
      <c r="AB1242" s="205">
        <f t="shared" ca="1" si="507"/>
        <v>6900</v>
      </c>
      <c r="AC1242" s="205">
        <f t="shared" ca="1" si="508"/>
        <v>105</v>
      </c>
      <c r="AD1242" s="205">
        <f t="shared" ca="1" si="495"/>
        <v>65.714285714285708</v>
      </c>
      <c r="AE1242" s="205">
        <f t="shared" ca="1" si="496"/>
        <v>15.714285714285708</v>
      </c>
      <c r="AF1242" s="205">
        <f t="shared" ca="1" si="509"/>
        <v>3.1428571428571419</v>
      </c>
      <c r="AG1242" s="205"/>
      <c r="AH1242" s="205"/>
      <c r="AI1242" s="205"/>
      <c r="AJ1242" s="205"/>
      <c r="AK1242" s="4"/>
      <c r="AL1242" s="4"/>
      <c r="AM1242" s="309">
        <f t="shared" ca="1" si="510"/>
        <v>16.559999999999999</v>
      </c>
      <c r="AN1242" s="309">
        <f t="shared" ca="1" si="511"/>
        <v>15.38</v>
      </c>
      <c r="AO1242" s="310">
        <f t="shared" ca="1" si="512"/>
        <v>0.89830508474576465</v>
      </c>
      <c r="AP1242" s="310" t="b">
        <f t="shared" ca="1" si="513"/>
        <v>0</v>
      </c>
      <c r="AQ1242" s="309">
        <f t="shared" ca="1" si="514"/>
        <v>0</v>
      </c>
      <c r="AR1242" s="205">
        <f t="shared" ca="1" si="497"/>
        <v>0</v>
      </c>
      <c r="AS1242" s="45" t="b">
        <f t="shared" ca="1" si="498"/>
        <v>0</v>
      </c>
      <c r="AT1242">
        <f t="shared" ca="1" si="499"/>
        <v>0</v>
      </c>
      <c r="AU1242" t="b">
        <f t="shared" ca="1" si="515"/>
        <v>0</v>
      </c>
      <c r="AV1242" t="b">
        <f t="shared" ca="1" si="516"/>
        <v>0</v>
      </c>
      <c r="AW1242" s="266" t="b">
        <f t="shared" ca="1" si="517"/>
        <v>0</v>
      </c>
      <c r="AX1242" s="266" t="b">
        <f t="shared" ca="1" si="518"/>
        <v>0</v>
      </c>
      <c r="AY1242" s="266" t="b">
        <f t="shared" ca="1" si="519"/>
        <v>0</v>
      </c>
    </row>
    <row r="1243" spans="1:51" x14ac:dyDescent="0.25">
      <c r="A1243">
        <v>1211</v>
      </c>
      <c r="B1243" s="163">
        <f ca="1">OFFSET(InputPriceData!B$15,CalculationsAndCharts!$A1243+$A$11,0,1,1)</f>
        <v>40259</v>
      </c>
      <c r="C1243" s="3">
        <f ca="1">OFFSET(InputPriceData!G$15,CalculationsAndCharts!$A1243+$A$11,IF($C$7,8,0),1,1)</f>
        <v>490100</v>
      </c>
      <c r="D1243" s="4">
        <f ca="1">OFFSET(InputPriceData!C$15,CalculationsAndCharts!$A1243+$A$11,IF($C$7,8,0),1,1)</f>
        <v>16.010000000000002</v>
      </c>
      <c r="E1243" s="4">
        <f ca="1">OFFSET(InputPriceData!D$15,CalculationsAndCharts!$A1243+$A$11,IF($C$7,8,0),1,1)</f>
        <v>16.309999999999999</v>
      </c>
      <c r="F1243" s="4">
        <f ca="1">OFFSET(InputPriceData!E$15,CalculationsAndCharts!$A1243+$A$11,IF($C$7,8,0),1,1)</f>
        <v>15.92</v>
      </c>
      <c r="G1243" s="4">
        <f ca="1">OFFSET(InputPriceData!F$15,CalculationsAndCharts!$A1243+$A$11,IF($C$7,8,0),1,1)</f>
        <v>16.23</v>
      </c>
      <c r="H1243" s="128"/>
      <c r="I1243" s="128"/>
      <c r="K1243" s="124"/>
      <c r="L1243" s="279"/>
      <c r="M1243" s="281"/>
      <c r="N1243" s="280"/>
      <c r="O1243" s="4"/>
      <c r="P1243" s="4"/>
      <c r="Q1243" s="3"/>
      <c r="S1243" s="309">
        <f t="shared" ca="1" si="500"/>
        <v>16.559999999999999</v>
      </c>
      <c r="T1243" s="309">
        <f t="shared" ca="1" si="501"/>
        <v>15.31</v>
      </c>
      <c r="U1243" s="310">
        <f t="shared" ca="1" si="493"/>
        <v>0.73600000000000099</v>
      </c>
      <c r="V1243" s="310" t="b">
        <f t="shared" ca="1" si="502"/>
        <v>0</v>
      </c>
      <c r="W1243" s="3" t="b">
        <f t="shared" ca="1" si="503"/>
        <v>0</v>
      </c>
      <c r="X1243" s="3" t="str">
        <f t="shared" ca="1" si="504"/>
        <v/>
      </c>
      <c r="Y1243" s="3" t="str">
        <f t="shared" ca="1" si="494"/>
        <v/>
      </c>
      <c r="Z1243" s="3" t="str">
        <f t="shared" ca="1" si="505"/>
        <v/>
      </c>
      <c r="AA1243" s="3" t="str">
        <f t="shared" ca="1" si="506"/>
        <v/>
      </c>
      <c r="AB1243" s="205">
        <f t="shared" ca="1" si="507"/>
        <v>6900</v>
      </c>
      <c r="AC1243" s="205">
        <f t="shared" ca="1" si="508"/>
        <v>105</v>
      </c>
      <c r="AD1243" s="205">
        <f t="shared" ca="1" si="495"/>
        <v>65.714285714285708</v>
      </c>
      <c r="AE1243" s="205">
        <f t="shared" ca="1" si="496"/>
        <v>15.714285714285708</v>
      </c>
      <c r="AF1243" s="205">
        <f t="shared" ca="1" si="509"/>
        <v>3.1428571428571419</v>
      </c>
      <c r="AG1243" s="205"/>
      <c r="AH1243" s="205"/>
      <c r="AI1243" s="205"/>
      <c r="AJ1243" s="205"/>
      <c r="AK1243" s="4"/>
      <c r="AL1243" s="4"/>
      <c r="AM1243" s="309">
        <f t="shared" ca="1" si="510"/>
        <v>16.559999999999999</v>
      </c>
      <c r="AN1243" s="309">
        <f t="shared" ca="1" si="511"/>
        <v>15.38</v>
      </c>
      <c r="AO1243" s="310">
        <f t="shared" ca="1" si="512"/>
        <v>0.72033898305084842</v>
      </c>
      <c r="AP1243" s="310" t="b">
        <f t="shared" ca="1" si="513"/>
        <v>0</v>
      </c>
      <c r="AQ1243" s="309">
        <f t="shared" ca="1" si="514"/>
        <v>0</v>
      </c>
      <c r="AR1243" s="205">
        <f t="shared" ca="1" si="497"/>
        <v>0</v>
      </c>
      <c r="AS1243" s="45" t="b">
        <f t="shared" ca="1" si="498"/>
        <v>0</v>
      </c>
      <c r="AT1243">
        <f t="shared" ca="1" si="499"/>
        <v>0</v>
      </c>
      <c r="AU1243" t="b">
        <f t="shared" ca="1" si="515"/>
        <v>0</v>
      </c>
      <c r="AV1243" t="b">
        <f t="shared" ca="1" si="516"/>
        <v>0</v>
      </c>
      <c r="AW1243" s="266" t="b">
        <f t="shared" ca="1" si="517"/>
        <v>0</v>
      </c>
      <c r="AX1243" s="266" t="b">
        <f t="shared" ca="1" si="518"/>
        <v>0</v>
      </c>
      <c r="AY1243" s="266" t="b">
        <f t="shared" ca="1" si="519"/>
        <v>0</v>
      </c>
    </row>
    <row r="1244" spans="1:51" x14ac:dyDescent="0.25">
      <c r="A1244">
        <v>1212</v>
      </c>
      <c r="B1244" s="163">
        <f ca="1">OFFSET(InputPriceData!B$15,CalculationsAndCharts!$A1244+$A$11,0,1,1)</f>
        <v>40256</v>
      </c>
      <c r="C1244" s="3">
        <f ca="1">OFFSET(InputPriceData!G$15,CalculationsAndCharts!$A1244+$A$11,IF($C$7,8,0),1,1)</f>
        <v>816800</v>
      </c>
      <c r="D1244" s="4">
        <f ca="1">OFFSET(InputPriceData!C$15,CalculationsAndCharts!$A1244+$A$11,IF($C$7,8,0),1,1)</f>
        <v>16.27</v>
      </c>
      <c r="E1244" s="4">
        <f ca="1">OFFSET(InputPriceData!D$15,CalculationsAndCharts!$A1244+$A$11,IF($C$7,8,0),1,1)</f>
        <v>16.41</v>
      </c>
      <c r="F1244" s="4">
        <f ca="1">OFFSET(InputPriceData!E$15,CalculationsAndCharts!$A1244+$A$11,IF($C$7,8,0),1,1)</f>
        <v>16</v>
      </c>
      <c r="G1244" s="4">
        <f ca="1">OFFSET(InputPriceData!F$15,CalculationsAndCharts!$A1244+$A$11,IF($C$7,8,0),1,1)</f>
        <v>16.079999999999998</v>
      </c>
      <c r="H1244" s="128"/>
      <c r="I1244" s="128"/>
      <c r="K1244" s="124"/>
      <c r="L1244" s="279"/>
      <c r="M1244" s="281"/>
      <c r="N1244" s="280"/>
      <c r="O1244" s="4"/>
      <c r="P1244" s="4"/>
      <c r="Q1244" s="3"/>
      <c r="S1244" s="309">
        <f t="shared" ca="1" si="500"/>
        <v>16.559999999999999</v>
      </c>
      <c r="T1244" s="309">
        <f t="shared" ca="1" si="501"/>
        <v>15.31</v>
      </c>
      <c r="U1244" s="310">
        <f t="shared" ca="1" si="493"/>
        <v>0.6159999999999991</v>
      </c>
      <c r="V1244" s="310" t="b">
        <f t="shared" ca="1" si="502"/>
        <v>0</v>
      </c>
      <c r="W1244" s="3" t="b">
        <f t="shared" ca="1" si="503"/>
        <v>0</v>
      </c>
      <c r="X1244" s="3" t="str">
        <f t="shared" ca="1" si="504"/>
        <v/>
      </c>
      <c r="Y1244" s="3" t="str">
        <f t="shared" ca="1" si="494"/>
        <v/>
      </c>
      <c r="Z1244" s="3" t="str">
        <f t="shared" ca="1" si="505"/>
        <v/>
      </c>
      <c r="AA1244" s="3" t="str">
        <f t="shared" ca="1" si="506"/>
        <v/>
      </c>
      <c r="AB1244" s="205">
        <f t="shared" ca="1" si="507"/>
        <v>6900</v>
      </c>
      <c r="AC1244" s="205">
        <f t="shared" ca="1" si="508"/>
        <v>105</v>
      </c>
      <c r="AD1244" s="205">
        <f t="shared" ca="1" si="495"/>
        <v>65.714285714285708</v>
      </c>
      <c r="AE1244" s="205">
        <f t="shared" ca="1" si="496"/>
        <v>15.714285714285708</v>
      </c>
      <c r="AF1244" s="205">
        <f t="shared" ca="1" si="509"/>
        <v>3.1428571428571419</v>
      </c>
      <c r="AG1244" s="205"/>
      <c r="AH1244" s="205"/>
      <c r="AI1244" s="205"/>
      <c r="AJ1244" s="205"/>
      <c r="AK1244" s="4"/>
      <c r="AL1244" s="4"/>
      <c r="AM1244" s="309">
        <f t="shared" ca="1" si="510"/>
        <v>16.559999999999999</v>
      </c>
      <c r="AN1244" s="309">
        <f t="shared" ca="1" si="511"/>
        <v>15.31</v>
      </c>
      <c r="AO1244" s="310">
        <f t="shared" ca="1" si="512"/>
        <v>0.6159999999999991</v>
      </c>
      <c r="AP1244" s="310" t="b">
        <f t="shared" ca="1" si="513"/>
        <v>0</v>
      </c>
      <c r="AQ1244" s="309">
        <f t="shared" ca="1" si="514"/>
        <v>0</v>
      </c>
      <c r="AR1244" s="205">
        <f t="shared" ca="1" si="497"/>
        <v>0</v>
      </c>
      <c r="AS1244" s="45" t="b">
        <f t="shared" ca="1" si="498"/>
        <v>0</v>
      </c>
      <c r="AT1244">
        <f t="shared" ca="1" si="499"/>
        <v>0</v>
      </c>
      <c r="AU1244" t="b">
        <f t="shared" ca="1" si="515"/>
        <v>0</v>
      </c>
      <c r="AV1244" t="b">
        <f t="shared" ca="1" si="516"/>
        <v>0</v>
      </c>
      <c r="AW1244" s="266" t="b">
        <f t="shared" ca="1" si="517"/>
        <v>0</v>
      </c>
      <c r="AX1244" s="266" t="b">
        <f t="shared" ca="1" si="518"/>
        <v>0</v>
      </c>
      <c r="AY1244" s="266" t="b">
        <f t="shared" ca="1" si="519"/>
        <v>0</v>
      </c>
    </row>
    <row r="1245" spans="1:51" x14ac:dyDescent="0.25">
      <c r="A1245">
        <v>1213</v>
      </c>
      <c r="B1245" s="163">
        <f ca="1">OFFSET(InputPriceData!B$15,CalculationsAndCharts!$A1245+$A$11,0,1,1)</f>
        <v>40255</v>
      </c>
      <c r="C1245" s="3">
        <f ca="1">OFFSET(InputPriceData!G$15,CalculationsAndCharts!$A1245+$A$11,IF($C$7,8,0),1,1)</f>
        <v>530700</v>
      </c>
      <c r="D1245" s="4">
        <f ca="1">OFFSET(InputPriceData!C$15,CalculationsAndCharts!$A1245+$A$11,IF($C$7,8,0),1,1)</f>
        <v>16.350000000000001</v>
      </c>
      <c r="E1245" s="4">
        <f ca="1">OFFSET(InputPriceData!D$15,CalculationsAndCharts!$A1245+$A$11,IF($C$7,8,0),1,1)</f>
        <v>16.46</v>
      </c>
      <c r="F1245" s="4">
        <f ca="1">OFFSET(InputPriceData!E$15,CalculationsAndCharts!$A1245+$A$11,IF($C$7,8,0),1,1)</f>
        <v>16.170000000000002</v>
      </c>
      <c r="G1245" s="4">
        <f ca="1">OFFSET(InputPriceData!F$15,CalculationsAndCharts!$A1245+$A$11,IF($C$7,8,0),1,1)</f>
        <v>16.170000000000002</v>
      </c>
      <c r="H1245" s="128"/>
      <c r="I1245" s="128"/>
      <c r="K1245" s="124"/>
      <c r="L1245" s="279"/>
      <c r="M1245" s="281"/>
      <c r="N1245" s="280"/>
      <c r="O1245" s="4"/>
      <c r="P1245" s="4"/>
      <c r="Q1245" s="3"/>
      <c r="S1245" s="309">
        <f t="shared" ca="1" si="500"/>
        <v>16.559999999999999</v>
      </c>
      <c r="T1245" s="309">
        <f t="shared" ca="1" si="501"/>
        <v>15.18</v>
      </c>
      <c r="U1245" s="310">
        <f t="shared" ca="1" si="493"/>
        <v>0.71739130434782805</v>
      </c>
      <c r="V1245" s="310" t="b">
        <f t="shared" ca="1" si="502"/>
        <v>0</v>
      </c>
      <c r="W1245" s="3" t="b">
        <f t="shared" ca="1" si="503"/>
        <v>0</v>
      </c>
      <c r="X1245" s="3" t="str">
        <f t="shared" ca="1" si="504"/>
        <v/>
      </c>
      <c r="Y1245" s="3" t="str">
        <f t="shared" ca="1" si="494"/>
        <v/>
      </c>
      <c r="Z1245" s="3" t="str">
        <f t="shared" ca="1" si="505"/>
        <v/>
      </c>
      <c r="AA1245" s="3" t="str">
        <f t="shared" ca="1" si="506"/>
        <v/>
      </c>
      <c r="AB1245" s="205">
        <f t="shared" ca="1" si="507"/>
        <v>6900</v>
      </c>
      <c r="AC1245" s="205">
        <f t="shared" ca="1" si="508"/>
        <v>105</v>
      </c>
      <c r="AD1245" s="205">
        <f t="shared" ca="1" si="495"/>
        <v>65.714285714285708</v>
      </c>
      <c r="AE1245" s="205">
        <f t="shared" ca="1" si="496"/>
        <v>15.714285714285708</v>
      </c>
      <c r="AF1245" s="205">
        <f t="shared" ca="1" si="509"/>
        <v>3.1428571428571419</v>
      </c>
      <c r="AG1245" s="205"/>
      <c r="AH1245" s="205"/>
      <c r="AI1245" s="205"/>
      <c r="AJ1245" s="205"/>
      <c r="AK1245" s="4"/>
      <c r="AL1245" s="4"/>
      <c r="AM1245" s="309">
        <f t="shared" ca="1" si="510"/>
        <v>16.559999999999999</v>
      </c>
      <c r="AN1245" s="309">
        <f t="shared" ca="1" si="511"/>
        <v>15.31</v>
      </c>
      <c r="AO1245" s="310">
        <f t="shared" ca="1" si="512"/>
        <v>0.68800000000000194</v>
      </c>
      <c r="AP1245" s="310" t="b">
        <f t="shared" ca="1" si="513"/>
        <v>0</v>
      </c>
      <c r="AQ1245" s="309">
        <f t="shared" ca="1" si="514"/>
        <v>0</v>
      </c>
      <c r="AR1245" s="205">
        <f t="shared" ca="1" si="497"/>
        <v>0</v>
      </c>
      <c r="AS1245" s="45" t="b">
        <f t="shared" ca="1" si="498"/>
        <v>0</v>
      </c>
      <c r="AT1245">
        <f t="shared" ca="1" si="499"/>
        <v>0</v>
      </c>
      <c r="AU1245" t="b">
        <f t="shared" ca="1" si="515"/>
        <v>0</v>
      </c>
      <c r="AV1245" t="b">
        <f t="shared" ca="1" si="516"/>
        <v>0</v>
      </c>
      <c r="AW1245" s="266" t="b">
        <f t="shared" ca="1" si="517"/>
        <v>0</v>
      </c>
      <c r="AX1245" s="266" t="b">
        <f t="shared" ca="1" si="518"/>
        <v>0</v>
      </c>
      <c r="AY1245" s="266" t="b">
        <f t="shared" ca="1" si="519"/>
        <v>0</v>
      </c>
    </row>
    <row r="1246" spans="1:51" x14ac:dyDescent="0.25">
      <c r="A1246">
        <v>1214</v>
      </c>
      <c r="B1246" s="163">
        <f ca="1">OFFSET(InputPriceData!B$15,CalculationsAndCharts!$A1246+$A$11,0,1,1)</f>
        <v>40254</v>
      </c>
      <c r="C1246" s="3">
        <f ca="1">OFFSET(InputPriceData!G$15,CalculationsAndCharts!$A1246+$A$11,IF($C$7,8,0),1,1)</f>
        <v>415900</v>
      </c>
      <c r="D1246" s="4">
        <f ca="1">OFFSET(InputPriceData!C$15,CalculationsAndCharts!$A1246+$A$11,IF($C$7,8,0),1,1)</f>
        <v>16.61</v>
      </c>
      <c r="E1246" s="4">
        <f ca="1">OFFSET(InputPriceData!D$15,CalculationsAndCharts!$A1246+$A$11,IF($C$7,8,0),1,1)</f>
        <v>16.7</v>
      </c>
      <c r="F1246" s="4">
        <f ca="1">OFFSET(InputPriceData!E$15,CalculationsAndCharts!$A1246+$A$11,IF($C$7,8,0),1,1)</f>
        <v>16.350000000000001</v>
      </c>
      <c r="G1246" s="4">
        <f ca="1">OFFSET(InputPriceData!F$15,CalculationsAndCharts!$A1246+$A$11,IF($C$7,8,0),1,1)</f>
        <v>16.420000000000002</v>
      </c>
      <c r="H1246" s="128"/>
      <c r="I1246" s="128"/>
      <c r="K1246" s="124"/>
      <c r="L1246" s="279"/>
      <c r="M1246" s="281"/>
      <c r="N1246" s="280"/>
      <c r="O1246" s="4"/>
      <c r="P1246" s="4"/>
      <c r="Q1246" s="3"/>
      <c r="S1246" s="309">
        <f t="shared" ca="1" si="500"/>
        <v>16.559999999999999</v>
      </c>
      <c r="T1246" s="309">
        <f t="shared" ca="1" si="501"/>
        <v>15.04</v>
      </c>
      <c r="U1246" s="310">
        <f t="shared" ca="1" si="493"/>
        <v>0.9078947368421072</v>
      </c>
      <c r="V1246" s="310" t="b">
        <f t="shared" ca="1" si="502"/>
        <v>0</v>
      </c>
      <c r="W1246" s="3" t="b">
        <f t="shared" ca="1" si="503"/>
        <v>0</v>
      </c>
      <c r="X1246" s="3" t="str">
        <f t="shared" ca="1" si="504"/>
        <v/>
      </c>
      <c r="Y1246" s="3" t="str">
        <f t="shared" ca="1" si="494"/>
        <v/>
      </c>
      <c r="Z1246" s="3" t="str">
        <f t="shared" ca="1" si="505"/>
        <v/>
      </c>
      <c r="AA1246" s="3" t="str">
        <f t="shared" ca="1" si="506"/>
        <v/>
      </c>
      <c r="AB1246" s="205">
        <f t="shared" ca="1" si="507"/>
        <v>6900</v>
      </c>
      <c r="AC1246" s="205">
        <f t="shared" ca="1" si="508"/>
        <v>105</v>
      </c>
      <c r="AD1246" s="205">
        <f t="shared" ca="1" si="495"/>
        <v>65.714285714285708</v>
      </c>
      <c r="AE1246" s="205">
        <f t="shared" ca="1" si="496"/>
        <v>15.714285714285708</v>
      </c>
      <c r="AF1246" s="205">
        <f t="shared" ca="1" si="509"/>
        <v>3.1428571428571419</v>
      </c>
      <c r="AG1246" s="205"/>
      <c r="AH1246" s="205"/>
      <c r="AI1246" s="205"/>
      <c r="AJ1246" s="205"/>
      <c r="AK1246" s="4"/>
      <c r="AL1246" s="4"/>
      <c r="AM1246" s="309">
        <f t="shared" ca="1" si="510"/>
        <v>16.559999999999999</v>
      </c>
      <c r="AN1246" s="309">
        <f t="shared" ca="1" si="511"/>
        <v>15.31</v>
      </c>
      <c r="AO1246" s="310">
        <f t="shared" ca="1" si="512"/>
        <v>0.88800000000000223</v>
      </c>
      <c r="AP1246" s="310" t="b">
        <f t="shared" ca="1" si="513"/>
        <v>0</v>
      </c>
      <c r="AQ1246" s="309">
        <f t="shared" ca="1" si="514"/>
        <v>0</v>
      </c>
      <c r="AR1246" s="205">
        <f t="shared" ca="1" si="497"/>
        <v>0</v>
      </c>
      <c r="AS1246" s="45" t="b">
        <f t="shared" ca="1" si="498"/>
        <v>0</v>
      </c>
      <c r="AT1246">
        <f t="shared" ca="1" si="499"/>
        <v>0</v>
      </c>
      <c r="AU1246" t="b">
        <f t="shared" ca="1" si="515"/>
        <v>0</v>
      </c>
      <c r="AV1246" t="b">
        <f t="shared" ca="1" si="516"/>
        <v>0</v>
      </c>
      <c r="AW1246" s="266" t="b">
        <f t="shared" ca="1" si="517"/>
        <v>0</v>
      </c>
      <c r="AX1246" s="266" t="b">
        <f t="shared" ca="1" si="518"/>
        <v>0</v>
      </c>
      <c r="AY1246" s="266" t="b">
        <f t="shared" ca="1" si="519"/>
        <v>0</v>
      </c>
    </row>
    <row r="1247" spans="1:51" x14ac:dyDescent="0.25">
      <c r="A1247">
        <v>1215</v>
      </c>
      <c r="B1247" s="163">
        <f ca="1">OFFSET(InputPriceData!B$15,CalculationsAndCharts!$A1247+$A$11,0,1,1)</f>
        <v>40253</v>
      </c>
      <c r="C1247" s="3">
        <f ca="1">OFFSET(InputPriceData!G$15,CalculationsAndCharts!$A1247+$A$11,IF($C$7,8,0),1,1)</f>
        <v>356500</v>
      </c>
      <c r="D1247" s="4">
        <f ca="1">OFFSET(InputPriceData!C$15,CalculationsAndCharts!$A1247+$A$11,IF($C$7,8,0),1,1)</f>
        <v>16.350000000000001</v>
      </c>
      <c r="E1247" s="4">
        <f ca="1">OFFSET(InputPriceData!D$15,CalculationsAndCharts!$A1247+$A$11,IF($C$7,8,0),1,1)</f>
        <v>16.57</v>
      </c>
      <c r="F1247" s="4">
        <f ca="1">OFFSET(InputPriceData!E$15,CalculationsAndCharts!$A1247+$A$11,IF($C$7,8,0),1,1)</f>
        <v>16.27</v>
      </c>
      <c r="G1247" s="4">
        <f ca="1">OFFSET(InputPriceData!F$15,CalculationsAndCharts!$A1247+$A$11,IF($C$7,8,0),1,1)</f>
        <v>16.559999999999999</v>
      </c>
      <c r="H1247" s="128"/>
      <c r="I1247" s="128"/>
      <c r="K1247" s="124"/>
      <c r="L1247" s="279"/>
      <c r="M1247" s="281"/>
      <c r="N1247" s="280"/>
      <c r="O1247" s="4"/>
      <c r="P1247" s="4"/>
      <c r="Q1247" s="3"/>
      <c r="S1247" s="309">
        <f t="shared" ca="1" si="500"/>
        <v>16.559999999999999</v>
      </c>
      <c r="T1247" s="309">
        <f t="shared" ca="1" si="501"/>
        <v>14.62</v>
      </c>
      <c r="U1247" s="310">
        <f t="shared" ca="1" si="493"/>
        <v>1</v>
      </c>
      <c r="V1247" s="310" t="b">
        <f t="shared" ca="1" si="502"/>
        <v>0</v>
      </c>
      <c r="W1247" s="3" t="b">
        <f t="shared" ca="1" si="503"/>
        <v>0</v>
      </c>
      <c r="X1247" s="3" t="str">
        <f t="shared" ca="1" si="504"/>
        <v/>
      </c>
      <c r="Y1247" s="3" t="str">
        <f t="shared" ca="1" si="494"/>
        <v/>
      </c>
      <c r="Z1247" s="3" t="str">
        <f t="shared" ca="1" si="505"/>
        <v/>
      </c>
      <c r="AA1247" s="3" t="str">
        <f t="shared" ca="1" si="506"/>
        <v/>
      </c>
      <c r="AB1247" s="205">
        <f t="shared" ca="1" si="507"/>
        <v>6900</v>
      </c>
      <c r="AC1247" s="205">
        <f t="shared" ca="1" si="508"/>
        <v>105</v>
      </c>
      <c r="AD1247" s="205">
        <f t="shared" ca="1" si="495"/>
        <v>65.714285714285708</v>
      </c>
      <c r="AE1247" s="205">
        <f t="shared" ca="1" si="496"/>
        <v>15.714285714285708</v>
      </c>
      <c r="AF1247" s="205">
        <f t="shared" ca="1" si="509"/>
        <v>3.1428571428571419</v>
      </c>
      <c r="AG1247" s="205"/>
      <c r="AH1247" s="205"/>
      <c r="AI1247" s="205"/>
      <c r="AJ1247" s="205"/>
      <c r="AK1247" s="4"/>
      <c r="AL1247" s="4"/>
      <c r="AM1247" s="309">
        <f t="shared" ca="1" si="510"/>
        <v>16.559999999999999</v>
      </c>
      <c r="AN1247" s="309">
        <f t="shared" ca="1" si="511"/>
        <v>15.18</v>
      </c>
      <c r="AO1247" s="310">
        <f t="shared" ca="1" si="512"/>
        <v>1</v>
      </c>
      <c r="AP1247" s="310" t="b">
        <f t="shared" ca="1" si="513"/>
        <v>0</v>
      </c>
      <c r="AQ1247" s="309">
        <f t="shared" ca="1" si="514"/>
        <v>0</v>
      </c>
      <c r="AR1247" s="205">
        <f t="shared" ca="1" si="497"/>
        <v>0</v>
      </c>
      <c r="AS1247" s="45" t="b">
        <f t="shared" ca="1" si="498"/>
        <v>0</v>
      </c>
      <c r="AT1247">
        <f t="shared" ca="1" si="499"/>
        <v>0</v>
      </c>
      <c r="AU1247" t="b">
        <f t="shared" ca="1" si="515"/>
        <v>0</v>
      </c>
      <c r="AV1247" t="b">
        <f t="shared" ca="1" si="516"/>
        <v>0</v>
      </c>
      <c r="AW1247" s="266" t="b">
        <f t="shared" ca="1" si="517"/>
        <v>0</v>
      </c>
      <c r="AX1247" s="266" t="b">
        <f t="shared" ca="1" si="518"/>
        <v>0</v>
      </c>
      <c r="AY1247" s="266" t="b">
        <f t="shared" ca="1" si="519"/>
        <v>0</v>
      </c>
    </row>
    <row r="1248" spans="1:51" x14ac:dyDescent="0.25">
      <c r="A1248">
        <v>1216</v>
      </c>
      <c r="B1248" s="163">
        <f ca="1">OFFSET(InputPriceData!B$15,CalculationsAndCharts!$A1248+$A$11,0,1,1)</f>
        <v>40252</v>
      </c>
      <c r="C1248" s="3">
        <f ca="1">OFFSET(InputPriceData!G$15,CalculationsAndCharts!$A1248+$A$11,IF($C$7,8,0),1,1)</f>
        <v>599800</v>
      </c>
      <c r="D1248" s="4">
        <f ca="1">OFFSET(InputPriceData!C$15,CalculationsAndCharts!$A1248+$A$11,IF($C$7,8,0),1,1)</f>
        <v>16.21</v>
      </c>
      <c r="E1248" s="4">
        <f ca="1">OFFSET(InputPriceData!D$15,CalculationsAndCharts!$A1248+$A$11,IF($C$7,8,0),1,1)</f>
        <v>16.29</v>
      </c>
      <c r="F1248" s="4">
        <f ca="1">OFFSET(InputPriceData!E$15,CalculationsAndCharts!$A1248+$A$11,IF($C$7,8,0),1,1)</f>
        <v>15.81</v>
      </c>
      <c r="G1248" s="4">
        <f ca="1">OFFSET(InputPriceData!F$15,CalculationsAndCharts!$A1248+$A$11,IF($C$7,8,0),1,1)</f>
        <v>16.260000000000002</v>
      </c>
      <c r="H1248" s="128"/>
      <c r="I1248" s="128"/>
      <c r="K1248" s="124"/>
      <c r="L1248" s="279"/>
      <c r="M1248" s="281"/>
      <c r="N1248" s="280"/>
      <c r="O1248" s="4"/>
      <c r="P1248" s="4"/>
      <c r="Q1248" s="3"/>
      <c r="S1248" s="309">
        <f t="shared" ca="1" si="500"/>
        <v>16.27</v>
      </c>
      <c r="T1248" s="309">
        <f t="shared" ca="1" si="501"/>
        <v>14.46</v>
      </c>
      <c r="U1248" s="310">
        <f t="shared" ca="1" si="493"/>
        <v>0.99447513812154809</v>
      </c>
      <c r="V1248" s="310" t="b">
        <f t="shared" ca="1" si="502"/>
        <v>0</v>
      </c>
      <c r="W1248" s="3" t="b">
        <f t="shared" ca="1" si="503"/>
        <v>0</v>
      </c>
      <c r="X1248" s="3" t="str">
        <f t="shared" ca="1" si="504"/>
        <v/>
      </c>
      <c r="Y1248" s="3" t="str">
        <f t="shared" ca="1" si="494"/>
        <v/>
      </c>
      <c r="Z1248" s="3" t="str">
        <f t="shared" ca="1" si="505"/>
        <v/>
      </c>
      <c r="AA1248" s="3" t="str">
        <f t="shared" ca="1" si="506"/>
        <v/>
      </c>
      <c r="AB1248" s="205">
        <f t="shared" ca="1" si="507"/>
        <v>6900</v>
      </c>
      <c r="AC1248" s="205">
        <f t="shared" ca="1" si="508"/>
        <v>105</v>
      </c>
      <c r="AD1248" s="205">
        <f t="shared" ca="1" si="495"/>
        <v>65.714285714285708</v>
      </c>
      <c r="AE1248" s="205">
        <f t="shared" ca="1" si="496"/>
        <v>15.714285714285708</v>
      </c>
      <c r="AF1248" s="205">
        <f t="shared" ca="1" si="509"/>
        <v>3.1428571428571419</v>
      </c>
      <c r="AG1248" s="205"/>
      <c r="AH1248" s="205"/>
      <c r="AI1248" s="205"/>
      <c r="AJ1248" s="205"/>
      <c r="AK1248" s="4"/>
      <c r="AL1248" s="4"/>
      <c r="AM1248" s="309">
        <f t="shared" ca="1" si="510"/>
        <v>16.27</v>
      </c>
      <c r="AN1248" s="309">
        <f t="shared" ca="1" si="511"/>
        <v>15.04</v>
      </c>
      <c r="AO1248" s="310">
        <f t="shared" ca="1" si="512"/>
        <v>0.99186991869918861</v>
      </c>
      <c r="AP1248" s="310" t="b">
        <f t="shared" ca="1" si="513"/>
        <v>0</v>
      </c>
      <c r="AQ1248" s="309">
        <f t="shared" ca="1" si="514"/>
        <v>0</v>
      </c>
      <c r="AR1248" s="205">
        <f t="shared" ca="1" si="497"/>
        <v>0</v>
      </c>
      <c r="AS1248" s="45" t="b">
        <f t="shared" ca="1" si="498"/>
        <v>0</v>
      </c>
      <c r="AT1248">
        <f t="shared" ca="1" si="499"/>
        <v>0</v>
      </c>
      <c r="AU1248" t="b">
        <f t="shared" ca="1" si="515"/>
        <v>0</v>
      </c>
      <c r="AV1248" t="b">
        <f t="shared" ca="1" si="516"/>
        <v>0</v>
      </c>
      <c r="AW1248" s="266" t="b">
        <f t="shared" ca="1" si="517"/>
        <v>0</v>
      </c>
      <c r="AX1248" s="266" t="b">
        <f t="shared" ca="1" si="518"/>
        <v>0</v>
      </c>
      <c r="AY1248" s="266" t="b">
        <f t="shared" ca="1" si="519"/>
        <v>0</v>
      </c>
    </row>
    <row r="1249" spans="1:51" x14ac:dyDescent="0.25">
      <c r="A1249">
        <v>1217</v>
      </c>
      <c r="B1249" s="163">
        <f ca="1">OFFSET(InputPriceData!B$15,CalculationsAndCharts!$A1249+$A$11,0,1,1)</f>
        <v>40249</v>
      </c>
      <c r="C1249" s="3">
        <f ca="1">OFFSET(InputPriceData!G$15,CalculationsAndCharts!$A1249+$A$11,IF($C$7,8,0),1,1)</f>
        <v>445100</v>
      </c>
      <c r="D1249" s="4">
        <f ca="1">OFFSET(InputPriceData!C$15,CalculationsAndCharts!$A1249+$A$11,IF($C$7,8,0),1,1)</f>
        <v>16.25</v>
      </c>
      <c r="E1249" s="4">
        <f ca="1">OFFSET(InputPriceData!D$15,CalculationsAndCharts!$A1249+$A$11,IF($C$7,8,0),1,1)</f>
        <v>16.25</v>
      </c>
      <c r="F1249" s="4">
        <f ca="1">OFFSET(InputPriceData!E$15,CalculationsAndCharts!$A1249+$A$11,IF($C$7,8,0),1,1)</f>
        <v>16.02</v>
      </c>
      <c r="G1249" s="4">
        <f ca="1">OFFSET(InputPriceData!F$15,CalculationsAndCharts!$A1249+$A$11,IF($C$7,8,0),1,1)</f>
        <v>16.2</v>
      </c>
      <c r="H1249" s="128"/>
      <c r="I1249" s="128"/>
      <c r="K1249" s="124"/>
      <c r="L1249" s="279"/>
      <c r="M1249" s="281"/>
      <c r="N1249" s="280"/>
      <c r="O1249" s="4"/>
      <c r="P1249" s="4"/>
      <c r="Q1249" s="3"/>
      <c r="S1249" s="309">
        <f t="shared" ca="1" si="500"/>
        <v>16.27</v>
      </c>
      <c r="T1249" s="309">
        <f t="shared" ca="1" si="501"/>
        <v>14.46</v>
      </c>
      <c r="U1249" s="310">
        <f t="shared" ref="U1249:U1312" ca="1" si="520">IFERROR((G1249- T1249)/(S1249-T1249),0)</f>
        <v>0.96132596685082849</v>
      </c>
      <c r="V1249" s="310" t="b">
        <f t="shared" ca="1" si="502"/>
        <v>0</v>
      </c>
      <c r="W1249" s="3" t="b">
        <f t="shared" ca="1" si="503"/>
        <v>0</v>
      </c>
      <c r="X1249" s="3" t="str">
        <f t="shared" ca="1" si="504"/>
        <v/>
      </c>
      <c r="Y1249" s="3" t="str">
        <f t="shared" ref="Y1249:Y1312" ca="1" si="521">IF(W1249,IFERROR(100*(G1249-X1249)/X1249,0),"")</f>
        <v/>
      </c>
      <c r="Z1249" s="3" t="str">
        <f t="shared" ca="1" si="505"/>
        <v/>
      </c>
      <c r="AA1249" s="3" t="str">
        <f t="shared" ca="1" si="506"/>
        <v/>
      </c>
      <c r="AB1249" s="205">
        <f t="shared" ca="1" si="507"/>
        <v>6900</v>
      </c>
      <c r="AC1249" s="205">
        <f t="shared" ca="1" si="508"/>
        <v>105</v>
      </c>
      <c r="AD1249" s="205">
        <f t="shared" ref="AD1249:AD1312" ca="1" si="522">IFERROR(AB1249/AC1249,0)</f>
        <v>65.714285714285708</v>
      </c>
      <c r="AE1249" s="205">
        <f t="shared" ref="AE1249:AE1312" ca="1" si="523">IFERROR(AB1249/AC1249-50,0)</f>
        <v>15.714285714285708</v>
      </c>
      <c r="AF1249" s="205">
        <f t="shared" ca="1" si="509"/>
        <v>3.1428571428571419</v>
      </c>
      <c r="AG1249" s="205"/>
      <c r="AH1249" s="205"/>
      <c r="AI1249" s="205"/>
      <c r="AJ1249" s="205"/>
      <c r="AK1249" s="4"/>
      <c r="AL1249" s="4"/>
      <c r="AM1249" s="309">
        <f t="shared" ca="1" si="510"/>
        <v>16.27</v>
      </c>
      <c r="AN1249" s="309">
        <f t="shared" ca="1" si="511"/>
        <v>14.62</v>
      </c>
      <c r="AO1249" s="310">
        <f t="shared" ca="1" si="512"/>
        <v>0.95757575757575741</v>
      </c>
      <c r="AP1249" s="310" t="b">
        <f t="shared" ca="1" si="513"/>
        <v>0</v>
      </c>
      <c r="AQ1249" s="309">
        <f t="shared" ca="1" si="514"/>
        <v>0</v>
      </c>
      <c r="AR1249" s="205">
        <f t="shared" ref="AR1249:AR1312" ca="1" si="524">IF(AND(NOT(AX1250),AW1249),D1249*(1-$E$22),IF(AX1249,AR1250,0))</f>
        <v>0</v>
      </c>
      <c r="AS1249" s="45" t="b">
        <f t="shared" ref="AS1249:AS1312" ca="1" si="525">AND(AX1249,F1249&lt;AR1249)</f>
        <v>0</v>
      </c>
      <c r="AT1249">
        <f t="shared" ref="AT1249:AT1312" ca="1" si="526">IF(AX1249,AT1250+1,0)</f>
        <v>0</v>
      </c>
      <c r="AU1249" t="b">
        <f t="shared" ca="1" si="515"/>
        <v>0</v>
      </c>
      <c r="AV1249" t="b">
        <f t="shared" ca="1" si="516"/>
        <v>0</v>
      </c>
      <c r="AW1249" s="266" t="b">
        <f t="shared" ca="1" si="517"/>
        <v>0</v>
      </c>
      <c r="AX1249" s="266" t="b">
        <f t="shared" ca="1" si="518"/>
        <v>0</v>
      </c>
      <c r="AY1249" s="266" t="b">
        <f t="shared" ca="1" si="519"/>
        <v>0</v>
      </c>
    </row>
    <row r="1250" spans="1:51" x14ac:dyDescent="0.25">
      <c r="A1250">
        <v>1218</v>
      </c>
      <c r="B1250" s="163">
        <f ca="1">OFFSET(InputPriceData!B$15,CalculationsAndCharts!$A1250+$A$11,0,1,1)</f>
        <v>40248</v>
      </c>
      <c r="C1250" s="3">
        <f ca="1">OFFSET(InputPriceData!G$15,CalculationsAndCharts!$A1250+$A$11,IF($C$7,8,0),1,1)</f>
        <v>493800</v>
      </c>
      <c r="D1250" s="4">
        <f ca="1">OFFSET(InputPriceData!C$15,CalculationsAndCharts!$A1250+$A$11,IF($C$7,8,0),1,1)</f>
        <v>15.9</v>
      </c>
      <c r="E1250" s="4">
        <f ca="1">OFFSET(InputPriceData!D$15,CalculationsAndCharts!$A1250+$A$11,IF($C$7,8,0),1,1)</f>
        <v>16.170000000000002</v>
      </c>
      <c r="F1250" s="4">
        <f ca="1">OFFSET(InputPriceData!E$15,CalculationsAndCharts!$A1250+$A$11,IF($C$7,8,0),1,1)</f>
        <v>15.87</v>
      </c>
      <c r="G1250" s="4">
        <f ca="1">OFFSET(InputPriceData!F$15,CalculationsAndCharts!$A1250+$A$11,IF($C$7,8,0),1,1)</f>
        <v>16.16</v>
      </c>
      <c r="H1250" s="128"/>
      <c r="I1250" s="128"/>
      <c r="K1250" s="124"/>
      <c r="L1250" s="279"/>
      <c r="M1250" s="281"/>
      <c r="N1250" s="280"/>
      <c r="O1250" s="4"/>
      <c r="P1250" s="4"/>
      <c r="Q1250" s="3"/>
      <c r="S1250" s="309">
        <f t="shared" ref="S1250:S1313" ca="1" si="527">MAX(OFFSET($G1250,0,0,$A$19,1))</f>
        <v>16.27</v>
      </c>
      <c r="T1250" s="309">
        <f t="shared" ref="T1250:T1313" ca="1" si="528">MIN(OFFSET($G1250,0,0,$A$19,1))</f>
        <v>14.27</v>
      </c>
      <c r="U1250" s="310">
        <f t="shared" ca="1" si="520"/>
        <v>0.94500000000000028</v>
      </c>
      <c r="V1250" s="310" t="b">
        <f t="shared" ref="V1250:V1313" ca="1" si="529">AND(U1250&lt;$A$20,U1251&gt;$A$20)</f>
        <v>0</v>
      </c>
      <c r="W1250" s="3" t="b">
        <f t="shared" ref="W1250:W1313" ca="1" si="530">OFFSET(V1250,($A$21-1),0,1,1)</f>
        <v>0</v>
      </c>
      <c r="X1250" s="3" t="str">
        <f t="shared" ref="X1250:X1313" ca="1" si="531">IF($W1250,OFFSET($G1250,$A$19-1,0,1,1),"")</f>
        <v/>
      </c>
      <c r="Y1250" s="3" t="str">
        <f t="shared" ca="1" si="521"/>
        <v/>
      </c>
      <c r="Z1250" s="3" t="str">
        <f t="shared" ref="Z1250:Z1313" ca="1" si="532">IF(W1250,IF(Y1250&lt;-10,10,IF(Y1250&gt;10,10,Y1250)),"")</f>
        <v/>
      </c>
      <c r="AA1250" s="3" t="str">
        <f t="shared" ref="AA1250:AA1313" ca="1" si="533">IF(W1250,INT(5*(Z1250+10)),"")</f>
        <v/>
      </c>
      <c r="AB1250" s="205">
        <f t="shared" ref="AB1250:AB1313" ca="1" si="534">IF(A1250&gt;$A$23,0,IF(W1250,AA1250,0))+AB1251</f>
        <v>6900</v>
      </c>
      <c r="AC1250" s="205">
        <f t="shared" ref="AC1250:AC1313" ca="1" si="535">IF(A1250&gt;$A$23,0,IF(W1250,1,0))+AC1251</f>
        <v>105</v>
      </c>
      <c r="AD1250" s="205">
        <f t="shared" ca="1" si="522"/>
        <v>65.714285714285708</v>
      </c>
      <c r="AE1250" s="205">
        <f t="shared" ca="1" si="523"/>
        <v>15.714285714285708</v>
      </c>
      <c r="AF1250" s="205">
        <f t="shared" ref="AF1250:AF1313" ca="1" si="536">AE1250*0.2</f>
        <v>3.1428571428571419</v>
      </c>
      <c r="AG1250" s="205"/>
      <c r="AH1250" s="205"/>
      <c r="AI1250" s="205"/>
      <c r="AJ1250" s="205"/>
      <c r="AK1250" s="4"/>
      <c r="AL1250" s="4"/>
      <c r="AM1250" s="309">
        <f t="shared" ref="AM1250:AM1313" ca="1" si="537">MAX(OFFSET($G1250,0,0,$E$19,1))</f>
        <v>16.27</v>
      </c>
      <c r="AN1250" s="309">
        <f t="shared" ref="AN1250:AN1313" ca="1" si="538">MIN(OFFSET($G1250,0,0,$E$19,1))</f>
        <v>14.46</v>
      </c>
      <c r="AO1250" s="310">
        <f t="shared" ref="AO1250:AO1313" ca="1" si="539">IFERROR(($G1250- AN1250)/(AM1250-AN1250),0)</f>
        <v>0.93922651933701684</v>
      </c>
      <c r="AP1250" s="310" t="b">
        <f t="shared" ref="AP1250:AP1313" ca="1" si="540">AND(AO1250&lt;$E$20,AO1251&gt;$E$20)</f>
        <v>0</v>
      </c>
      <c r="AQ1250" s="309">
        <f t="shared" ref="AQ1250:AQ1313" ca="1" si="541">IF(AND(NOT(AX1251),AW1250),D1250*($E$22),IF(AX1250,AQ1251,0))</f>
        <v>0</v>
      </c>
      <c r="AR1250" s="205">
        <f t="shared" ca="1" si="524"/>
        <v>0</v>
      </c>
      <c r="AS1250" s="45" t="b">
        <f t="shared" ca="1" si="525"/>
        <v>0</v>
      </c>
      <c r="AT1250">
        <f t="shared" ca="1" si="526"/>
        <v>0</v>
      </c>
      <c r="AU1250" t="b">
        <f t="shared" ref="AU1250:AU1313" ca="1" si="542">(AT1250&gt;=$E$21)</f>
        <v>0</v>
      </c>
      <c r="AV1250" t="b">
        <f t="shared" ref="AV1250:AV1313" ca="1" si="543">OR(AS1250,AU1250)</f>
        <v>0</v>
      </c>
      <c r="AW1250" s="266" t="b">
        <f t="shared" ref="AW1250:AW1313" ca="1" si="544">AND($AP1251,NOT(AX1251))</f>
        <v>0</v>
      </c>
      <c r="AX1250" s="266" t="b">
        <f t="shared" ref="AX1250:AX1313" ca="1" si="545">IF(AX1251,IF(AY1250,FALSE,AX1251),IF(AW1250,TRUE,AX1251))</f>
        <v>0</v>
      </c>
      <c r="AY1250" s="266" t="b">
        <f t="shared" ref="AY1250:AY1313" ca="1" si="546">AND(AX1251,AND(AV1251&lt;&gt;AV1252,AV1251))</f>
        <v>0</v>
      </c>
    </row>
    <row r="1251" spans="1:51" x14ac:dyDescent="0.25">
      <c r="A1251">
        <v>1219</v>
      </c>
      <c r="B1251" s="163">
        <f ca="1">OFFSET(InputPriceData!B$15,CalculationsAndCharts!$A1251+$A$11,0,1,1)</f>
        <v>40247</v>
      </c>
      <c r="C1251" s="3">
        <f ca="1">OFFSET(InputPriceData!G$15,CalculationsAndCharts!$A1251+$A$11,IF($C$7,8,0),1,1)</f>
        <v>535600</v>
      </c>
      <c r="D1251" s="4">
        <f ca="1">OFFSET(InputPriceData!C$15,CalculationsAndCharts!$A1251+$A$11,IF($C$7,8,0),1,1)</f>
        <v>16.2</v>
      </c>
      <c r="E1251" s="4">
        <f ca="1">OFFSET(InputPriceData!D$15,CalculationsAndCharts!$A1251+$A$11,IF($C$7,8,0),1,1)</f>
        <v>16.36</v>
      </c>
      <c r="F1251" s="4">
        <f ca="1">OFFSET(InputPriceData!E$15,CalculationsAndCharts!$A1251+$A$11,IF($C$7,8,0),1,1)</f>
        <v>15.98</v>
      </c>
      <c r="G1251" s="4">
        <f ca="1">OFFSET(InputPriceData!F$15,CalculationsAndCharts!$A1251+$A$11,IF($C$7,8,0),1,1)</f>
        <v>16</v>
      </c>
      <c r="H1251" s="128"/>
      <c r="I1251" s="128"/>
      <c r="K1251" s="124"/>
      <c r="L1251" s="279"/>
      <c r="M1251" s="281"/>
      <c r="N1251" s="280"/>
      <c r="O1251" s="4"/>
      <c r="P1251" s="4"/>
      <c r="Q1251" s="3"/>
      <c r="S1251" s="309">
        <f t="shared" ca="1" si="527"/>
        <v>16.27</v>
      </c>
      <c r="T1251" s="309">
        <f t="shared" ca="1" si="528"/>
        <v>14.14</v>
      </c>
      <c r="U1251" s="310">
        <f t="shared" ca="1" si="520"/>
        <v>0.87323943661971848</v>
      </c>
      <c r="V1251" s="310" t="b">
        <f t="shared" ca="1" si="529"/>
        <v>0</v>
      </c>
      <c r="W1251" s="3" t="b">
        <f t="shared" ca="1" si="530"/>
        <v>0</v>
      </c>
      <c r="X1251" s="3" t="str">
        <f t="shared" ca="1" si="531"/>
        <v/>
      </c>
      <c r="Y1251" s="3" t="str">
        <f t="shared" ca="1" si="521"/>
        <v/>
      </c>
      <c r="Z1251" s="3" t="str">
        <f t="shared" ca="1" si="532"/>
        <v/>
      </c>
      <c r="AA1251" s="3" t="str">
        <f t="shared" ca="1" si="533"/>
        <v/>
      </c>
      <c r="AB1251" s="205">
        <f t="shared" ca="1" si="534"/>
        <v>6900</v>
      </c>
      <c r="AC1251" s="205">
        <f t="shared" ca="1" si="535"/>
        <v>105</v>
      </c>
      <c r="AD1251" s="205">
        <f t="shared" ca="1" si="522"/>
        <v>65.714285714285708</v>
      </c>
      <c r="AE1251" s="205">
        <f t="shared" ca="1" si="523"/>
        <v>15.714285714285708</v>
      </c>
      <c r="AF1251" s="205">
        <f t="shared" ca="1" si="536"/>
        <v>3.1428571428571419</v>
      </c>
      <c r="AG1251" s="205"/>
      <c r="AH1251" s="205"/>
      <c r="AI1251" s="205"/>
      <c r="AJ1251" s="205"/>
      <c r="AK1251" s="4"/>
      <c r="AL1251" s="4"/>
      <c r="AM1251" s="309">
        <f t="shared" ca="1" si="537"/>
        <v>16.27</v>
      </c>
      <c r="AN1251" s="309">
        <f t="shared" ca="1" si="538"/>
        <v>14.46</v>
      </c>
      <c r="AO1251" s="310">
        <f t="shared" ca="1" si="539"/>
        <v>0.85082872928176811</v>
      </c>
      <c r="AP1251" s="310" t="b">
        <f t="shared" ca="1" si="540"/>
        <v>0</v>
      </c>
      <c r="AQ1251" s="309">
        <f t="shared" ca="1" si="541"/>
        <v>0</v>
      </c>
      <c r="AR1251" s="205">
        <f t="shared" ca="1" si="524"/>
        <v>0</v>
      </c>
      <c r="AS1251" s="45" t="b">
        <f t="shared" ca="1" si="525"/>
        <v>0</v>
      </c>
      <c r="AT1251">
        <f t="shared" ca="1" si="526"/>
        <v>0</v>
      </c>
      <c r="AU1251" t="b">
        <f t="shared" ca="1" si="542"/>
        <v>0</v>
      </c>
      <c r="AV1251" t="b">
        <f t="shared" ca="1" si="543"/>
        <v>0</v>
      </c>
      <c r="AW1251" s="266" t="b">
        <f t="shared" ca="1" si="544"/>
        <v>0</v>
      </c>
      <c r="AX1251" s="266" t="b">
        <f t="shared" ca="1" si="545"/>
        <v>0</v>
      </c>
      <c r="AY1251" s="266" t="b">
        <f t="shared" ca="1" si="546"/>
        <v>0</v>
      </c>
    </row>
    <row r="1252" spans="1:51" x14ac:dyDescent="0.25">
      <c r="A1252">
        <v>1220</v>
      </c>
      <c r="B1252" s="163">
        <f ca="1">OFFSET(InputPriceData!B$15,CalculationsAndCharts!$A1252+$A$11,0,1,1)</f>
        <v>40246</v>
      </c>
      <c r="C1252" s="3">
        <f ca="1">OFFSET(InputPriceData!G$15,CalculationsAndCharts!$A1252+$A$11,IF($C$7,8,0),1,1)</f>
        <v>799700</v>
      </c>
      <c r="D1252" s="4">
        <f ca="1">OFFSET(InputPriceData!C$15,CalculationsAndCharts!$A1252+$A$11,IF($C$7,8,0),1,1)</f>
        <v>15.8</v>
      </c>
      <c r="E1252" s="4">
        <f ca="1">OFFSET(InputPriceData!D$15,CalculationsAndCharts!$A1252+$A$11,IF($C$7,8,0),1,1)</f>
        <v>16.309999999999999</v>
      </c>
      <c r="F1252" s="4">
        <f ca="1">OFFSET(InputPriceData!E$15,CalculationsAndCharts!$A1252+$A$11,IF($C$7,8,0),1,1)</f>
        <v>15.79</v>
      </c>
      <c r="G1252" s="4">
        <f ca="1">OFFSET(InputPriceData!F$15,CalculationsAndCharts!$A1252+$A$11,IF($C$7,8,0),1,1)</f>
        <v>16.27</v>
      </c>
      <c r="H1252" s="128"/>
      <c r="I1252" s="128"/>
      <c r="K1252" s="124"/>
      <c r="L1252" s="279"/>
      <c r="M1252" s="281"/>
      <c r="N1252" s="280"/>
      <c r="O1252" s="4"/>
      <c r="P1252" s="4"/>
      <c r="Q1252" s="3"/>
      <c r="S1252" s="309">
        <f t="shared" ca="1" si="527"/>
        <v>16.27</v>
      </c>
      <c r="T1252" s="309">
        <f t="shared" ca="1" si="528"/>
        <v>14.14</v>
      </c>
      <c r="U1252" s="310">
        <f t="shared" ca="1" si="520"/>
        <v>1</v>
      </c>
      <c r="V1252" s="310" t="b">
        <f t="shared" ca="1" si="529"/>
        <v>0</v>
      </c>
      <c r="W1252" s="3" t="b">
        <f t="shared" ca="1" si="530"/>
        <v>0</v>
      </c>
      <c r="X1252" s="3" t="str">
        <f t="shared" ca="1" si="531"/>
        <v/>
      </c>
      <c r="Y1252" s="3" t="str">
        <f t="shared" ca="1" si="521"/>
        <v/>
      </c>
      <c r="Z1252" s="3" t="str">
        <f t="shared" ca="1" si="532"/>
        <v/>
      </c>
      <c r="AA1252" s="3" t="str">
        <f t="shared" ca="1" si="533"/>
        <v/>
      </c>
      <c r="AB1252" s="205">
        <f t="shared" ca="1" si="534"/>
        <v>6900</v>
      </c>
      <c r="AC1252" s="205">
        <f t="shared" ca="1" si="535"/>
        <v>105</v>
      </c>
      <c r="AD1252" s="205">
        <f t="shared" ca="1" si="522"/>
        <v>65.714285714285708</v>
      </c>
      <c r="AE1252" s="205">
        <f t="shared" ca="1" si="523"/>
        <v>15.714285714285708</v>
      </c>
      <c r="AF1252" s="205">
        <f t="shared" ca="1" si="536"/>
        <v>3.1428571428571419</v>
      </c>
      <c r="AG1252" s="205"/>
      <c r="AH1252" s="205"/>
      <c r="AI1252" s="205"/>
      <c r="AJ1252" s="205"/>
      <c r="AK1252" s="4"/>
      <c r="AL1252" s="4"/>
      <c r="AM1252" s="309">
        <f t="shared" ca="1" si="537"/>
        <v>16.27</v>
      </c>
      <c r="AN1252" s="309">
        <f t="shared" ca="1" si="538"/>
        <v>14.27</v>
      </c>
      <c r="AO1252" s="310">
        <f t="shared" ca="1" si="539"/>
        <v>1</v>
      </c>
      <c r="AP1252" s="310" t="b">
        <f t="shared" ca="1" si="540"/>
        <v>0</v>
      </c>
      <c r="AQ1252" s="309">
        <f t="shared" ca="1" si="541"/>
        <v>0</v>
      </c>
      <c r="AR1252" s="205">
        <f t="shared" ca="1" si="524"/>
        <v>0</v>
      </c>
      <c r="AS1252" s="45" t="b">
        <f t="shared" ca="1" si="525"/>
        <v>0</v>
      </c>
      <c r="AT1252">
        <f t="shared" ca="1" si="526"/>
        <v>0</v>
      </c>
      <c r="AU1252" t="b">
        <f t="shared" ca="1" si="542"/>
        <v>0</v>
      </c>
      <c r="AV1252" t="b">
        <f t="shared" ca="1" si="543"/>
        <v>0</v>
      </c>
      <c r="AW1252" s="266" t="b">
        <f t="shared" ca="1" si="544"/>
        <v>0</v>
      </c>
      <c r="AX1252" s="266" t="b">
        <f t="shared" ca="1" si="545"/>
        <v>0</v>
      </c>
      <c r="AY1252" s="266" t="b">
        <f t="shared" ca="1" si="546"/>
        <v>0</v>
      </c>
    </row>
    <row r="1253" spans="1:51" x14ac:dyDescent="0.25">
      <c r="A1253">
        <v>1221</v>
      </c>
      <c r="B1253" s="163">
        <f ca="1">OFFSET(InputPriceData!B$15,CalculationsAndCharts!$A1253+$A$11,0,1,1)</f>
        <v>40245</v>
      </c>
      <c r="C1253" s="3">
        <f ca="1">OFFSET(InputPriceData!G$15,CalculationsAndCharts!$A1253+$A$11,IF($C$7,8,0),1,1)</f>
        <v>320900</v>
      </c>
      <c r="D1253" s="4">
        <f ca="1">OFFSET(InputPriceData!C$15,CalculationsAndCharts!$A1253+$A$11,IF($C$7,8,0),1,1)</f>
        <v>15.75</v>
      </c>
      <c r="E1253" s="4">
        <f ca="1">OFFSET(InputPriceData!D$15,CalculationsAndCharts!$A1253+$A$11,IF($C$7,8,0),1,1)</f>
        <v>15.88</v>
      </c>
      <c r="F1253" s="4">
        <f ca="1">OFFSET(InputPriceData!E$15,CalculationsAndCharts!$A1253+$A$11,IF($C$7,8,0),1,1)</f>
        <v>15.67</v>
      </c>
      <c r="G1253" s="4">
        <f ca="1">OFFSET(InputPriceData!F$15,CalculationsAndCharts!$A1253+$A$11,IF($C$7,8,0),1,1)</f>
        <v>15.81</v>
      </c>
      <c r="H1253" s="128"/>
      <c r="I1253" s="128"/>
      <c r="K1253" s="124"/>
      <c r="L1253" s="279"/>
      <c r="M1253" s="281"/>
      <c r="N1253" s="280"/>
      <c r="O1253" s="4"/>
      <c r="P1253" s="4"/>
      <c r="Q1253" s="3"/>
      <c r="S1253" s="309">
        <f t="shared" ca="1" si="527"/>
        <v>15.81</v>
      </c>
      <c r="T1253" s="309">
        <f t="shared" ca="1" si="528"/>
        <v>14.05</v>
      </c>
      <c r="U1253" s="310">
        <f t="shared" ca="1" si="520"/>
        <v>1</v>
      </c>
      <c r="V1253" s="310" t="b">
        <f t="shared" ca="1" si="529"/>
        <v>0</v>
      </c>
      <c r="W1253" s="3" t="b">
        <f t="shared" ca="1" si="530"/>
        <v>0</v>
      </c>
      <c r="X1253" s="3" t="str">
        <f t="shared" ca="1" si="531"/>
        <v/>
      </c>
      <c r="Y1253" s="3" t="str">
        <f t="shared" ca="1" si="521"/>
        <v/>
      </c>
      <c r="Z1253" s="3" t="str">
        <f t="shared" ca="1" si="532"/>
        <v/>
      </c>
      <c r="AA1253" s="3" t="str">
        <f t="shared" ca="1" si="533"/>
        <v/>
      </c>
      <c r="AB1253" s="205">
        <f t="shared" ca="1" si="534"/>
        <v>6900</v>
      </c>
      <c r="AC1253" s="205">
        <f t="shared" ca="1" si="535"/>
        <v>105</v>
      </c>
      <c r="AD1253" s="205">
        <f t="shared" ca="1" si="522"/>
        <v>65.714285714285708</v>
      </c>
      <c r="AE1253" s="205">
        <f t="shared" ca="1" si="523"/>
        <v>15.714285714285708</v>
      </c>
      <c r="AF1253" s="205">
        <f t="shared" ca="1" si="536"/>
        <v>3.1428571428571419</v>
      </c>
      <c r="AG1253" s="205"/>
      <c r="AH1253" s="205"/>
      <c r="AI1253" s="205"/>
      <c r="AJ1253" s="205"/>
      <c r="AK1253" s="4"/>
      <c r="AL1253" s="4"/>
      <c r="AM1253" s="309">
        <f t="shared" ca="1" si="537"/>
        <v>15.81</v>
      </c>
      <c r="AN1253" s="309">
        <f t="shared" ca="1" si="538"/>
        <v>14.14</v>
      </c>
      <c r="AO1253" s="310">
        <f t="shared" ca="1" si="539"/>
        <v>1</v>
      </c>
      <c r="AP1253" s="310" t="b">
        <f t="shared" ca="1" si="540"/>
        <v>0</v>
      </c>
      <c r="AQ1253" s="309">
        <f t="shared" ca="1" si="541"/>
        <v>0</v>
      </c>
      <c r="AR1253" s="205">
        <f t="shared" ca="1" si="524"/>
        <v>0</v>
      </c>
      <c r="AS1253" s="45" t="b">
        <f t="shared" ca="1" si="525"/>
        <v>0</v>
      </c>
      <c r="AT1253">
        <f t="shared" ca="1" si="526"/>
        <v>0</v>
      </c>
      <c r="AU1253" t="b">
        <f t="shared" ca="1" si="542"/>
        <v>0</v>
      </c>
      <c r="AV1253" t="b">
        <f t="shared" ca="1" si="543"/>
        <v>0</v>
      </c>
      <c r="AW1253" s="266" t="b">
        <f t="shared" ca="1" si="544"/>
        <v>0</v>
      </c>
      <c r="AX1253" s="266" t="b">
        <f t="shared" ca="1" si="545"/>
        <v>0</v>
      </c>
      <c r="AY1253" s="266" t="b">
        <f t="shared" ca="1" si="546"/>
        <v>0</v>
      </c>
    </row>
    <row r="1254" spans="1:51" x14ac:dyDescent="0.25">
      <c r="A1254">
        <v>1222</v>
      </c>
      <c r="B1254" s="163">
        <f ca="1">OFFSET(InputPriceData!B$15,CalculationsAndCharts!$A1254+$A$11,0,1,1)</f>
        <v>40242</v>
      </c>
      <c r="C1254" s="3">
        <f ca="1">OFFSET(InputPriceData!G$15,CalculationsAndCharts!$A1254+$A$11,IF($C$7,8,0),1,1)</f>
        <v>873900</v>
      </c>
      <c r="D1254" s="4">
        <f ca="1">OFFSET(InputPriceData!C$15,CalculationsAndCharts!$A1254+$A$11,IF($C$7,8,0),1,1)</f>
        <v>15.43</v>
      </c>
      <c r="E1254" s="4">
        <f ca="1">OFFSET(InputPriceData!D$15,CalculationsAndCharts!$A1254+$A$11,IF($C$7,8,0),1,1)</f>
        <v>15.78</v>
      </c>
      <c r="F1254" s="4">
        <f ca="1">OFFSET(InputPriceData!E$15,CalculationsAndCharts!$A1254+$A$11,IF($C$7,8,0),1,1)</f>
        <v>15.28</v>
      </c>
      <c r="G1254" s="4">
        <f ca="1">OFFSET(InputPriceData!F$15,CalculationsAndCharts!$A1254+$A$11,IF($C$7,8,0),1,1)</f>
        <v>15.73</v>
      </c>
      <c r="H1254" s="128"/>
      <c r="I1254" s="128"/>
      <c r="K1254" s="124"/>
      <c r="L1254" s="279"/>
      <c r="M1254" s="281"/>
      <c r="N1254" s="280"/>
      <c r="O1254" s="4"/>
      <c r="P1254" s="4"/>
      <c r="Q1254" s="3"/>
      <c r="S1254" s="309">
        <f t="shared" ca="1" si="527"/>
        <v>15.73</v>
      </c>
      <c r="T1254" s="309">
        <f t="shared" ca="1" si="528"/>
        <v>13.87</v>
      </c>
      <c r="U1254" s="310">
        <f t="shared" ca="1" si="520"/>
        <v>1</v>
      </c>
      <c r="V1254" s="310" t="b">
        <f t="shared" ca="1" si="529"/>
        <v>0</v>
      </c>
      <c r="W1254" s="3" t="b">
        <f t="shared" ca="1" si="530"/>
        <v>0</v>
      </c>
      <c r="X1254" s="3" t="str">
        <f t="shared" ca="1" si="531"/>
        <v/>
      </c>
      <c r="Y1254" s="3" t="str">
        <f t="shared" ca="1" si="521"/>
        <v/>
      </c>
      <c r="Z1254" s="3" t="str">
        <f t="shared" ca="1" si="532"/>
        <v/>
      </c>
      <c r="AA1254" s="3" t="str">
        <f t="shared" ca="1" si="533"/>
        <v/>
      </c>
      <c r="AB1254" s="205">
        <f t="shared" ca="1" si="534"/>
        <v>6900</v>
      </c>
      <c r="AC1254" s="205">
        <f t="shared" ca="1" si="535"/>
        <v>105</v>
      </c>
      <c r="AD1254" s="205">
        <f t="shared" ca="1" si="522"/>
        <v>65.714285714285708</v>
      </c>
      <c r="AE1254" s="205">
        <f t="shared" ca="1" si="523"/>
        <v>15.714285714285708</v>
      </c>
      <c r="AF1254" s="205">
        <f t="shared" ca="1" si="536"/>
        <v>3.1428571428571419</v>
      </c>
      <c r="AG1254" s="205"/>
      <c r="AH1254" s="205"/>
      <c r="AI1254" s="205"/>
      <c r="AJ1254" s="205"/>
      <c r="AK1254" s="4"/>
      <c r="AL1254" s="4"/>
      <c r="AM1254" s="309">
        <f t="shared" ca="1" si="537"/>
        <v>15.73</v>
      </c>
      <c r="AN1254" s="309">
        <f t="shared" ca="1" si="538"/>
        <v>14.14</v>
      </c>
      <c r="AO1254" s="310">
        <f t="shared" ca="1" si="539"/>
        <v>1</v>
      </c>
      <c r="AP1254" s="310" t="b">
        <f t="shared" ca="1" si="540"/>
        <v>0</v>
      </c>
      <c r="AQ1254" s="309">
        <f t="shared" ca="1" si="541"/>
        <v>0</v>
      </c>
      <c r="AR1254" s="205">
        <f t="shared" ca="1" si="524"/>
        <v>0</v>
      </c>
      <c r="AS1254" s="45" t="b">
        <f t="shared" ca="1" si="525"/>
        <v>0</v>
      </c>
      <c r="AT1254">
        <f t="shared" ca="1" si="526"/>
        <v>0</v>
      </c>
      <c r="AU1254" t="b">
        <f t="shared" ca="1" si="542"/>
        <v>0</v>
      </c>
      <c r="AV1254" t="b">
        <f t="shared" ca="1" si="543"/>
        <v>0</v>
      </c>
      <c r="AW1254" s="266" t="b">
        <f t="shared" ca="1" si="544"/>
        <v>0</v>
      </c>
      <c r="AX1254" s="266" t="b">
        <f t="shared" ca="1" si="545"/>
        <v>0</v>
      </c>
      <c r="AY1254" s="266" t="b">
        <f t="shared" ca="1" si="546"/>
        <v>0</v>
      </c>
    </row>
    <row r="1255" spans="1:51" x14ac:dyDescent="0.25">
      <c r="A1255">
        <v>1223</v>
      </c>
      <c r="B1255" s="163">
        <f ca="1">OFFSET(InputPriceData!B$15,CalculationsAndCharts!$A1255+$A$11,0,1,1)</f>
        <v>40241</v>
      </c>
      <c r="C1255" s="3">
        <f ca="1">OFFSET(InputPriceData!G$15,CalculationsAndCharts!$A1255+$A$11,IF($C$7,8,0),1,1)</f>
        <v>525300</v>
      </c>
      <c r="D1255" s="4">
        <f ca="1">OFFSET(InputPriceData!C$15,CalculationsAndCharts!$A1255+$A$11,IF($C$7,8,0),1,1)</f>
        <v>15.49</v>
      </c>
      <c r="E1255" s="4">
        <f ca="1">OFFSET(InputPriceData!D$15,CalculationsAndCharts!$A1255+$A$11,IF($C$7,8,0),1,1)</f>
        <v>15.51</v>
      </c>
      <c r="F1255" s="4">
        <f ca="1">OFFSET(InputPriceData!E$15,CalculationsAndCharts!$A1255+$A$11,IF($C$7,8,0),1,1)</f>
        <v>15.25</v>
      </c>
      <c r="G1255" s="4">
        <f ca="1">OFFSET(InputPriceData!F$15,CalculationsAndCharts!$A1255+$A$11,IF($C$7,8,0),1,1)</f>
        <v>15.38</v>
      </c>
      <c r="H1255" s="128"/>
      <c r="I1255" s="128"/>
      <c r="K1255" s="124"/>
      <c r="L1255" s="279"/>
      <c r="M1255" s="281"/>
      <c r="N1255" s="280"/>
      <c r="O1255" s="4"/>
      <c r="P1255" s="4"/>
      <c r="Q1255" s="3"/>
      <c r="S1255" s="309">
        <f t="shared" ca="1" si="527"/>
        <v>15.52</v>
      </c>
      <c r="T1255" s="309">
        <f t="shared" ca="1" si="528"/>
        <v>13.58</v>
      </c>
      <c r="U1255" s="310">
        <f t="shared" ca="1" si="520"/>
        <v>0.92783505154639234</v>
      </c>
      <c r="V1255" s="310" t="b">
        <f t="shared" ca="1" si="529"/>
        <v>0</v>
      </c>
      <c r="W1255" s="3" t="b">
        <f t="shared" ca="1" si="530"/>
        <v>0</v>
      </c>
      <c r="X1255" s="3" t="str">
        <f t="shared" ca="1" si="531"/>
        <v/>
      </c>
      <c r="Y1255" s="3" t="str">
        <f t="shared" ca="1" si="521"/>
        <v/>
      </c>
      <c r="Z1255" s="3" t="str">
        <f t="shared" ca="1" si="532"/>
        <v/>
      </c>
      <c r="AA1255" s="3" t="str">
        <f t="shared" ca="1" si="533"/>
        <v/>
      </c>
      <c r="AB1255" s="205">
        <f t="shared" ca="1" si="534"/>
        <v>6900</v>
      </c>
      <c r="AC1255" s="205">
        <f t="shared" ca="1" si="535"/>
        <v>105</v>
      </c>
      <c r="AD1255" s="205">
        <f t="shared" ca="1" si="522"/>
        <v>65.714285714285708</v>
      </c>
      <c r="AE1255" s="205">
        <f t="shared" ca="1" si="523"/>
        <v>15.714285714285708</v>
      </c>
      <c r="AF1255" s="205">
        <f t="shared" ca="1" si="536"/>
        <v>3.1428571428571419</v>
      </c>
      <c r="AG1255" s="205"/>
      <c r="AH1255" s="205"/>
      <c r="AI1255" s="205"/>
      <c r="AJ1255" s="205"/>
      <c r="AK1255" s="4"/>
      <c r="AL1255" s="4"/>
      <c r="AM1255" s="309">
        <f t="shared" ca="1" si="537"/>
        <v>15.52</v>
      </c>
      <c r="AN1255" s="309">
        <f t="shared" ca="1" si="538"/>
        <v>14.05</v>
      </c>
      <c r="AO1255" s="310">
        <f t="shared" ca="1" si="539"/>
        <v>0.90476190476190554</v>
      </c>
      <c r="AP1255" s="310" t="b">
        <f t="shared" ca="1" si="540"/>
        <v>0</v>
      </c>
      <c r="AQ1255" s="309">
        <f t="shared" ca="1" si="541"/>
        <v>0</v>
      </c>
      <c r="AR1255" s="205">
        <f t="shared" ca="1" si="524"/>
        <v>0</v>
      </c>
      <c r="AS1255" s="45" t="b">
        <f t="shared" ca="1" si="525"/>
        <v>0</v>
      </c>
      <c r="AT1255">
        <f t="shared" ca="1" si="526"/>
        <v>0</v>
      </c>
      <c r="AU1255" t="b">
        <f t="shared" ca="1" si="542"/>
        <v>0</v>
      </c>
      <c r="AV1255" t="b">
        <f t="shared" ca="1" si="543"/>
        <v>0</v>
      </c>
      <c r="AW1255" s="266" t="b">
        <f t="shared" ca="1" si="544"/>
        <v>0</v>
      </c>
      <c r="AX1255" s="266" t="b">
        <f t="shared" ca="1" si="545"/>
        <v>0</v>
      </c>
      <c r="AY1255" s="266" t="b">
        <f t="shared" ca="1" si="546"/>
        <v>0</v>
      </c>
    </row>
    <row r="1256" spans="1:51" x14ac:dyDescent="0.25">
      <c r="A1256">
        <v>1224</v>
      </c>
      <c r="B1256" s="163">
        <f ca="1">OFFSET(InputPriceData!B$15,CalculationsAndCharts!$A1256+$A$11,0,1,1)</f>
        <v>40240</v>
      </c>
      <c r="C1256" s="3">
        <f ca="1">OFFSET(InputPriceData!G$15,CalculationsAndCharts!$A1256+$A$11,IF($C$7,8,0),1,1)</f>
        <v>760300</v>
      </c>
      <c r="D1256" s="4">
        <f ca="1">OFFSET(InputPriceData!C$15,CalculationsAndCharts!$A1256+$A$11,IF($C$7,8,0),1,1)</f>
        <v>15.43</v>
      </c>
      <c r="E1256" s="4">
        <f ca="1">OFFSET(InputPriceData!D$15,CalculationsAndCharts!$A1256+$A$11,IF($C$7,8,0),1,1)</f>
        <v>15.53</v>
      </c>
      <c r="F1256" s="4">
        <f ca="1">OFFSET(InputPriceData!E$15,CalculationsAndCharts!$A1256+$A$11,IF($C$7,8,0),1,1)</f>
        <v>15.33</v>
      </c>
      <c r="G1256" s="4">
        <f ca="1">OFFSET(InputPriceData!F$15,CalculationsAndCharts!$A1256+$A$11,IF($C$7,8,0),1,1)</f>
        <v>15.42</v>
      </c>
      <c r="H1256" s="128"/>
      <c r="I1256" s="128"/>
      <c r="K1256" s="124"/>
      <c r="L1256" s="279"/>
      <c r="M1256" s="281"/>
      <c r="N1256" s="280"/>
      <c r="O1256" s="4"/>
      <c r="P1256" s="4"/>
      <c r="Q1256" s="3"/>
      <c r="S1256" s="309">
        <f t="shared" ca="1" si="527"/>
        <v>15.52</v>
      </c>
      <c r="T1256" s="309">
        <f t="shared" ca="1" si="528"/>
        <v>13.58</v>
      </c>
      <c r="U1256" s="310">
        <f t="shared" ca="1" si="520"/>
        <v>0.94845360824742286</v>
      </c>
      <c r="V1256" s="310" t="b">
        <f t="shared" ca="1" si="529"/>
        <v>0</v>
      </c>
      <c r="W1256" s="3" t="b">
        <f t="shared" ca="1" si="530"/>
        <v>0</v>
      </c>
      <c r="X1256" s="3" t="str">
        <f t="shared" ca="1" si="531"/>
        <v/>
      </c>
      <c r="Y1256" s="3" t="str">
        <f t="shared" ca="1" si="521"/>
        <v/>
      </c>
      <c r="Z1256" s="3" t="str">
        <f t="shared" ca="1" si="532"/>
        <v/>
      </c>
      <c r="AA1256" s="3" t="str">
        <f t="shared" ca="1" si="533"/>
        <v/>
      </c>
      <c r="AB1256" s="205">
        <f t="shared" ca="1" si="534"/>
        <v>6900</v>
      </c>
      <c r="AC1256" s="205">
        <f t="shared" ca="1" si="535"/>
        <v>105</v>
      </c>
      <c r="AD1256" s="205">
        <f t="shared" ca="1" si="522"/>
        <v>65.714285714285708</v>
      </c>
      <c r="AE1256" s="205">
        <f t="shared" ca="1" si="523"/>
        <v>15.714285714285708</v>
      </c>
      <c r="AF1256" s="205">
        <f t="shared" ca="1" si="536"/>
        <v>3.1428571428571419</v>
      </c>
      <c r="AG1256" s="205"/>
      <c r="AH1256" s="205"/>
      <c r="AI1256" s="205"/>
      <c r="AJ1256" s="205"/>
      <c r="AK1256" s="4"/>
      <c r="AL1256" s="4"/>
      <c r="AM1256" s="309">
        <f t="shared" ca="1" si="537"/>
        <v>15.52</v>
      </c>
      <c r="AN1256" s="309">
        <f t="shared" ca="1" si="538"/>
        <v>13.87</v>
      </c>
      <c r="AO1256" s="310">
        <f t="shared" ca="1" si="539"/>
        <v>0.93939393939393967</v>
      </c>
      <c r="AP1256" s="310" t="b">
        <f t="shared" ca="1" si="540"/>
        <v>0</v>
      </c>
      <c r="AQ1256" s="309">
        <f t="shared" ca="1" si="541"/>
        <v>0</v>
      </c>
      <c r="AR1256" s="205">
        <f t="shared" ca="1" si="524"/>
        <v>0</v>
      </c>
      <c r="AS1256" s="45" t="b">
        <f t="shared" ca="1" si="525"/>
        <v>0</v>
      </c>
      <c r="AT1256">
        <f t="shared" ca="1" si="526"/>
        <v>0</v>
      </c>
      <c r="AU1256" t="b">
        <f t="shared" ca="1" si="542"/>
        <v>0</v>
      </c>
      <c r="AV1256" t="b">
        <f t="shared" ca="1" si="543"/>
        <v>0</v>
      </c>
      <c r="AW1256" s="266" t="b">
        <f t="shared" ca="1" si="544"/>
        <v>0</v>
      </c>
      <c r="AX1256" s="266" t="b">
        <f t="shared" ca="1" si="545"/>
        <v>0</v>
      </c>
      <c r="AY1256" s="266" t="b">
        <f t="shared" ca="1" si="546"/>
        <v>0</v>
      </c>
    </row>
    <row r="1257" spans="1:51" x14ac:dyDescent="0.25">
      <c r="A1257">
        <v>1225</v>
      </c>
      <c r="B1257" s="163">
        <f ca="1">OFFSET(InputPriceData!B$15,CalculationsAndCharts!$A1257+$A$11,0,1,1)</f>
        <v>40239</v>
      </c>
      <c r="C1257" s="3">
        <f ca="1">OFFSET(InputPriceData!G$15,CalculationsAndCharts!$A1257+$A$11,IF($C$7,8,0),1,1)</f>
        <v>854800</v>
      </c>
      <c r="D1257" s="4">
        <f ca="1">OFFSET(InputPriceData!C$15,CalculationsAndCharts!$A1257+$A$11,IF($C$7,8,0),1,1)</f>
        <v>15.59</v>
      </c>
      <c r="E1257" s="4">
        <f ca="1">OFFSET(InputPriceData!D$15,CalculationsAndCharts!$A1257+$A$11,IF($C$7,8,0),1,1)</f>
        <v>15.68</v>
      </c>
      <c r="F1257" s="4">
        <f ca="1">OFFSET(InputPriceData!E$15,CalculationsAndCharts!$A1257+$A$11,IF($C$7,8,0),1,1)</f>
        <v>15.33</v>
      </c>
      <c r="G1257" s="4">
        <f ca="1">OFFSET(InputPriceData!F$15,CalculationsAndCharts!$A1257+$A$11,IF($C$7,8,0),1,1)</f>
        <v>15.45</v>
      </c>
      <c r="H1257" s="128"/>
      <c r="I1257" s="128"/>
      <c r="K1257" s="124"/>
      <c r="L1257" s="279"/>
      <c r="M1257" s="281"/>
      <c r="N1257" s="280"/>
      <c r="O1257" s="4"/>
      <c r="P1257" s="4"/>
      <c r="Q1257" s="3"/>
      <c r="S1257" s="309">
        <f t="shared" ca="1" si="527"/>
        <v>15.52</v>
      </c>
      <c r="T1257" s="309">
        <f t="shared" ca="1" si="528"/>
        <v>13.58</v>
      </c>
      <c r="U1257" s="310">
        <f t="shared" ca="1" si="520"/>
        <v>0.96391752577319567</v>
      </c>
      <c r="V1257" s="310" t="b">
        <f t="shared" ca="1" si="529"/>
        <v>0</v>
      </c>
      <c r="W1257" s="3" t="b">
        <f t="shared" ca="1" si="530"/>
        <v>1</v>
      </c>
      <c r="X1257" s="3">
        <f t="shared" ca="1" si="531"/>
        <v>13.73</v>
      </c>
      <c r="Y1257" s="3">
        <f t="shared" ca="1" si="521"/>
        <v>12.527312454479233</v>
      </c>
      <c r="Z1257" s="3">
        <f t="shared" ca="1" si="532"/>
        <v>10</v>
      </c>
      <c r="AA1257" s="3">
        <f t="shared" ca="1" si="533"/>
        <v>100</v>
      </c>
      <c r="AB1257" s="205">
        <f t="shared" ca="1" si="534"/>
        <v>6900</v>
      </c>
      <c r="AC1257" s="205">
        <f t="shared" ca="1" si="535"/>
        <v>105</v>
      </c>
      <c r="AD1257" s="205">
        <f t="shared" ca="1" si="522"/>
        <v>65.714285714285708</v>
      </c>
      <c r="AE1257" s="205">
        <f t="shared" ca="1" si="523"/>
        <v>15.714285714285708</v>
      </c>
      <c r="AF1257" s="205">
        <f t="shared" ca="1" si="536"/>
        <v>3.1428571428571419</v>
      </c>
      <c r="AG1257" s="205"/>
      <c r="AH1257" s="205"/>
      <c r="AI1257" s="205"/>
      <c r="AJ1257" s="205"/>
      <c r="AK1257" s="4"/>
      <c r="AL1257" s="4"/>
      <c r="AM1257" s="309">
        <f t="shared" ca="1" si="537"/>
        <v>15.52</v>
      </c>
      <c r="AN1257" s="309">
        <f t="shared" ca="1" si="538"/>
        <v>13.58</v>
      </c>
      <c r="AO1257" s="310">
        <f t="shared" ca="1" si="539"/>
        <v>0.96391752577319567</v>
      </c>
      <c r="AP1257" s="310" t="b">
        <f t="shared" ca="1" si="540"/>
        <v>0</v>
      </c>
      <c r="AQ1257" s="309">
        <f t="shared" ca="1" si="541"/>
        <v>0</v>
      </c>
      <c r="AR1257" s="205">
        <f t="shared" ca="1" si="524"/>
        <v>0</v>
      </c>
      <c r="AS1257" s="45" t="b">
        <f t="shared" ca="1" si="525"/>
        <v>0</v>
      </c>
      <c r="AT1257">
        <f t="shared" ca="1" si="526"/>
        <v>0</v>
      </c>
      <c r="AU1257" t="b">
        <f t="shared" ca="1" si="542"/>
        <v>0</v>
      </c>
      <c r="AV1257" t="b">
        <f t="shared" ca="1" si="543"/>
        <v>0</v>
      </c>
      <c r="AW1257" s="266" t="b">
        <f t="shared" ca="1" si="544"/>
        <v>0</v>
      </c>
      <c r="AX1257" s="266" t="b">
        <f t="shared" ca="1" si="545"/>
        <v>0</v>
      </c>
      <c r="AY1257" s="266" t="b">
        <f t="shared" ca="1" si="546"/>
        <v>0</v>
      </c>
    </row>
    <row r="1258" spans="1:51" x14ac:dyDescent="0.25">
      <c r="A1258">
        <v>1226</v>
      </c>
      <c r="B1258" s="163">
        <f ca="1">OFFSET(InputPriceData!B$15,CalculationsAndCharts!$A1258+$A$11,0,1,1)</f>
        <v>40238</v>
      </c>
      <c r="C1258" s="3">
        <f ca="1">OFFSET(InputPriceData!G$15,CalculationsAndCharts!$A1258+$A$11,IF($C$7,8,0),1,1)</f>
        <v>1080200</v>
      </c>
      <c r="D1258" s="4">
        <f ca="1">OFFSET(InputPriceData!C$15,CalculationsAndCharts!$A1258+$A$11,IF($C$7,8,0),1,1)</f>
        <v>15.4</v>
      </c>
      <c r="E1258" s="4">
        <f ca="1">OFFSET(InputPriceData!D$15,CalculationsAndCharts!$A1258+$A$11,IF($C$7,8,0),1,1)</f>
        <v>15.68</v>
      </c>
      <c r="F1258" s="4">
        <f ca="1">OFFSET(InputPriceData!E$15,CalculationsAndCharts!$A1258+$A$11,IF($C$7,8,0),1,1)</f>
        <v>15.2</v>
      </c>
      <c r="G1258" s="4">
        <f ca="1">OFFSET(InputPriceData!F$15,CalculationsAndCharts!$A1258+$A$11,IF($C$7,8,0),1,1)</f>
        <v>15.52</v>
      </c>
      <c r="H1258" s="128"/>
      <c r="I1258" s="128"/>
      <c r="K1258" s="124"/>
      <c r="L1258" s="279"/>
      <c r="M1258" s="281"/>
      <c r="N1258" s="280"/>
      <c r="O1258" s="4"/>
      <c r="P1258" s="4"/>
      <c r="Q1258" s="3"/>
      <c r="S1258" s="309">
        <f t="shared" ca="1" si="527"/>
        <v>15.52</v>
      </c>
      <c r="T1258" s="309">
        <f t="shared" ca="1" si="528"/>
        <v>13.58</v>
      </c>
      <c r="U1258" s="310">
        <f t="shared" ca="1" si="520"/>
        <v>1</v>
      </c>
      <c r="V1258" s="310" t="b">
        <f t="shared" ca="1" si="529"/>
        <v>0</v>
      </c>
      <c r="W1258" s="3" t="b">
        <f t="shared" ca="1" si="530"/>
        <v>0</v>
      </c>
      <c r="X1258" s="3" t="str">
        <f t="shared" ca="1" si="531"/>
        <v/>
      </c>
      <c r="Y1258" s="3" t="str">
        <f t="shared" ca="1" si="521"/>
        <v/>
      </c>
      <c r="Z1258" s="3" t="str">
        <f t="shared" ca="1" si="532"/>
        <v/>
      </c>
      <c r="AA1258" s="3" t="str">
        <f t="shared" ca="1" si="533"/>
        <v/>
      </c>
      <c r="AB1258" s="205">
        <f t="shared" ca="1" si="534"/>
        <v>6800</v>
      </c>
      <c r="AC1258" s="205">
        <f t="shared" ca="1" si="535"/>
        <v>104</v>
      </c>
      <c r="AD1258" s="205">
        <f t="shared" ca="1" si="522"/>
        <v>65.384615384615387</v>
      </c>
      <c r="AE1258" s="205">
        <f t="shared" ca="1" si="523"/>
        <v>15.384615384615387</v>
      </c>
      <c r="AF1258" s="205">
        <f t="shared" ca="1" si="536"/>
        <v>3.0769230769230775</v>
      </c>
      <c r="AG1258" s="205"/>
      <c r="AH1258" s="205"/>
      <c r="AI1258" s="205"/>
      <c r="AJ1258" s="205"/>
      <c r="AK1258" s="4"/>
      <c r="AL1258" s="4"/>
      <c r="AM1258" s="309">
        <f t="shared" ca="1" si="537"/>
        <v>15.52</v>
      </c>
      <c r="AN1258" s="309">
        <f t="shared" ca="1" si="538"/>
        <v>13.58</v>
      </c>
      <c r="AO1258" s="310">
        <f t="shared" ca="1" si="539"/>
        <v>1</v>
      </c>
      <c r="AP1258" s="310" t="b">
        <f t="shared" ca="1" si="540"/>
        <v>0</v>
      </c>
      <c r="AQ1258" s="309">
        <f t="shared" ca="1" si="541"/>
        <v>0</v>
      </c>
      <c r="AR1258" s="205">
        <f t="shared" ca="1" si="524"/>
        <v>0</v>
      </c>
      <c r="AS1258" s="45" t="b">
        <f t="shared" ca="1" si="525"/>
        <v>0</v>
      </c>
      <c r="AT1258">
        <f t="shared" ca="1" si="526"/>
        <v>0</v>
      </c>
      <c r="AU1258" t="b">
        <f t="shared" ca="1" si="542"/>
        <v>0</v>
      </c>
      <c r="AV1258" t="b">
        <f t="shared" ca="1" si="543"/>
        <v>0</v>
      </c>
      <c r="AW1258" s="266" t="b">
        <f t="shared" ca="1" si="544"/>
        <v>0</v>
      </c>
      <c r="AX1258" s="266" t="b">
        <f t="shared" ca="1" si="545"/>
        <v>0</v>
      </c>
      <c r="AY1258" s="266" t="b">
        <f t="shared" ca="1" si="546"/>
        <v>0</v>
      </c>
    </row>
    <row r="1259" spans="1:51" x14ac:dyDescent="0.25">
      <c r="A1259">
        <v>1227</v>
      </c>
      <c r="B1259" s="163">
        <f ca="1">OFFSET(InputPriceData!B$15,CalculationsAndCharts!$A1259+$A$11,0,1,1)</f>
        <v>40235</v>
      </c>
      <c r="C1259" s="3">
        <f ca="1">OFFSET(InputPriceData!G$15,CalculationsAndCharts!$A1259+$A$11,IF($C$7,8,0),1,1)</f>
        <v>785900</v>
      </c>
      <c r="D1259" s="4">
        <f ca="1">OFFSET(InputPriceData!C$15,CalculationsAndCharts!$A1259+$A$11,IF($C$7,8,0),1,1)</f>
        <v>15.42</v>
      </c>
      <c r="E1259" s="4">
        <f ca="1">OFFSET(InputPriceData!D$15,CalculationsAndCharts!$A1259+$A$11,IF($C$7,8,0),1,1)</f>
        <v>15.5</v>
      </c>
      <c r="F1259" s="4">
        <f ca="1">OFFSET(InputPriceData!E$15,CalculationsAndCharts!$A1259+$A$11,IF($C$7,8,0),1,1)</f>
        <v>15.27</v>
      </c>
      <c r="G1259" s="4">
        <f ca="1">OFFSET(InputPriceData!F$15,CalculationsAndCharts!$A1259+$A$11,IF($C$7,8,0),1,1)</f>
        <v>15.31</v>
      </c>
      <c r="H1259" s="128"/>
      <c r="I1259" s="128"/>
      <c r="K1259" s="124"/>
      <c r="L1259" s="279"/>
      <c r="M1259" s="281"/>
      <c r="N1259" s="280"/>
      <c r="O1259" s="4"/>
      <c r="P1259" s="4"/>
      <c r="Q1259" s="3"/>
      <c r="S1259" s="309">
        <f t="shared" ca="1" si="527"/>
        <v>15.37</v>
      </c>
      <c r="T1259" s="309">
        <f t="shared" ca="1" si="528"/>
        <v>13.58</v>
      </c>
      <c r="U1259" s="310">
        <f t="shared" ca="1" si="520"/>
        <v>0.966480446927375</v>
      </c>
      <c r="V1259" s="310" t="b">
        <f t="shared" ca="1" si="529"/>
        <v>0</v>
      </c>
      <c r="W1259" s="3" t="b">
        <f t="shared" ca="1" si="530"/>
        <v>0</v>
      </c>
      <c r="X1259" s="3" t="str">
        <f t="shared" ca="1" si="531"/>
        <v/>
      </c>
      <c r="Y1259" s="3" t="str">
        <f t="shared" ca="1" si="521"/>
        <v/>
      </c>
      <c r="Z1259" s="3" t="str">
        <f t="shared" ca="1" si="532"/>
        <v/>
      </c>
      <c r="AA1259" s="3" t="str">
        <f t="shared" ca="1" si="533"/>
        <v/>
      </c>
      <c r="AB1259" s="205">
        <f t="shared" ca="1" si="534"/>
        <v>6800</v>
      </c>
      <c r="AC1259" s="205">
        <f t="shared" ca="1" si="535"/>
        <v>104</v>
      </c>
      <c r="AD1259" s="205">
        <f t="shared" ca="1" si="522"/>
        <v>65.384615384615387</v>
      </c>
      <c r="AE1259" s="205">
        <f t="shared" ca="1" si="523"/>
        <v>15.384615384615387</v>
      </c>
      <c r="AF1259" s="205">
        <f t="shared" ca="1" si="536"/>
        <v>3.0769230769230775</v>
      </c>
      <c r="AG1259" s="205"/>
      <c r="AH1259" s="205"/>
      <c r="AI1259" s="205"/>
      <c r="AJ1259" s="205"/>
      <c r="AK1259" s="4"/>
      <c r="AL1259" s="4"/>
      <c r="AM1259" s="309">
        <f t="shared" ca="1" si="537"/>
        <v>15.37</v>
      </c>
      <c r="AN1259" s="309">
        <f t="shared" ca="1" si="538"/>
        <v>13.58</v>
      </c>
      <c r="AO1259" s="310">
        <f t="shared" ca="1" si="539"/>
        <v>0.966480446927375</v>
      </c>
      <c r="AP1259" s="310" t="b">
        <f t="shared" ca="1" si="540"/>
        <v>0</v>
      </c>
      <c r="AQ1259" s="309">
        <f t="shared" ca="1" si="541"/>
        <v>0</v>
      </c>
      <c r="AR1259" s="205">
        <f t="shared" ca="1" si="524"/>
        <v>0</v>
      </c>
      <c r="AS1259" s="45" t="b">
        <f t="shared" ca="1" si="525"/>
        <v>0</v>
      </c>
      <c r="AT1259">
        <f t="shared" ca="1" si="526"/>
        <v>0</v>
      </c>
      <c r="AU1259" t="b">
        <f t="shared" ca="1" si="542"/>
        <v>0</v>
      </c>
      <c r="AV1259" t="b">
        <f t="shared" ca="1" si="543"/>
        <v>0</v>
      </c>
      <c r="AW1259" s="266" t="b">
        <f t="shared" ca="1" si="544"/>
        <v>0</v>
      </c>
      <c r="AX1259" s="266" t="b">
        <f t="shared" ca="1" si="545"/>
        <v>0</v>
      </c>
      <c r="AY1259" s="266" t="b">
        <f t="shared" ca="1" si="546"/>
        <v>0</v>
      </c>
    </row>
    <row r="1260" spans="1:51" x14ac:dyDescent="0.25">
      <c r="A1260">
        <v>1228</v>
      </c>
      <c r="B1260" s="163">
        <f ca="1">OFFSET(InputPriceData!B$15,CalculationsAndCharts!$A1260+$A$11,0,1,1)</f>
        <v>40234</v>
      </c>
      <c r="C1260" s="3">
        <f ca="1">OFFSET(InputPriceData!G$15,CalculationsAndCharts!$A1260+$A$11,IF($C$7,8,0),1,1)</f>
        <v>681500</v>
      </c>
      <c r="D1260" s="4">
        <f ca="1">OFFSET(InputPriceData!C$15,CalculationsAndCharts!$A1260+$A$11,IF($C$7,8,0),1,1)</f>
        <v>15.15</v>
      </c>
      <c r="E1260" s="4">
        <f ca="1">OFFSET(InputPriceData!D$15,CalculationsAndCharts!$A1260+$A$11,IF($C$7,8,0),1,1)</f>
        <v>15.49</v>
      </c>
      <c r="F1260" s="4">
        <f ca="1">OFFSET(InputPriceData!E$15,CalculationsAndCharts!$A1260+$A$11,IF($C$7,8,0),1,1)</f>
        <v>15.07</v>
      </c>
      <c r="G1260" s="4">
        <f ca="1">OFFSET(InputPriceData!F$15,CalculationsAndCharts!$A1260+$A$11,IF($C$7,8,0),1,1)</f>
        <v>15.37</v>
      </c>
      <c r="H1260" s="128"/>
      <c r="I1260" s="128"/>
      <c r="K1260" s="124"/>
      <c r="L1260" s="279"/>
      <c r="M1260" s="281"/>
      <c r="N1260" s="280"/>
      <c r="O1260" s="4"/>
      <c r="P1260" s="4"/>
      <c r="Q1260" s="3"/>
      <c r="S1260" s="309">
        <f t="shared" ca="1" si="527"/>
        <v>15.37</v>
      </c>
      <c r="T1260" s="309">
        <f t="shared" ca="1" si="528"/>
        <v>13.58</v>
      </c>
      <c r="U1260" s="310">
        <f t="shared" ca="1" si="520"/>
        <v>1</v>
      </c>
      <c r="V1260" s="310" t="b">
        <f t="shared" ca="1" si="529"/>
        <v>0</v>
      </c>
      <c r="W1260" s="3" t="b">
        <f t="shared" ca="1" si="530"/>
        <v>0</v>
      </c>
      <c r="X1260" s="3" t="str">
        <f t="shared" ca="1" si="531"/>
        <v/>
      </c>
      <c r="Y1260" s="3" t="str">
        <f t="shared" ca="1" si="521"/>
        <v/>
      </c>
      <c r="Z1260" s="3" t="str">
        <f t="shared" ca="1" si="532"/>
        <v/>
      </c>
      <c r="AA1260" s="3" t="str">
        <f t="shared" ca="1" si="533"/>
        <v/>
      </c>
      <c r="AB1260" s="205">
        <f t="shared" ca="1" si="534"/>
        <v>6800</v>
      </c>
      <c r="AC1260" s="205">
        <f t="shared" ca="1" si="535"/>
        <v>104</v>
      </c>
      <c r="AD1260" s="205">
        <f t="shared" ca="1" si="522"/>
        <v>65.384615384615387</v>
      </c>
      <c r="AE1260" s="205">
        <f t="shared" ca="1" si="523"/>
        <v>15.384615384615387</v>
      </c>
      <c r="AF1260" s="205">
        <f t="shared" ca="1" si="536"/>
        <v>3.0769230769230775</v>
      </c>
      <c r="AG1260" s="205"/>
      <c r="AH1260" s="205"/>
      <c r="AI1260" s="205"/>
      <c r="AJ1260" s="205"/>
      <c r="AK1260" s="4"/>
      <c r="AL1260" s="4"/>
      <c r="AM1260" s="309">
        <f t="shared" ca="1" si="537"/>
        <v>15.37</v>
      </c>
      <c r="AN1260" s="309">
        <f t="shared" ca="1" si="538"/>
        <v>13.58</v>
      </c>
      <c r="AO1260" s="310">
        <f t="shared" ca="1" si="539"/>
        <v>1</v>
      </c>
      <c r="AP1260" s="310" t="b">
        <f t="shared" ca="1" si="540"/>
        <v>0</v>
      </c>
      <c r="AQ1260" s="309">
        <f t="shared" ca="1" si="541"/>
        <v>0</v>
      </c>
      <c r="AR1260" s="205">
        <f t="shared" ca="1" si="524"/>
        <v>0</v>
      </c>
      <c r="AS1260" s="45" t="b">
        <f t="shared" ca="1" si="525"/>
        <v>0</v>
      </c>
      <c r="AT1260">
        <f t="shared" ca="1" si="526"/>
        <v>0</v>
      </c>
      <c r="AU1260" t="b">
        <f t="shared" ca="1" si="542"/>
        <v>0</v>
      </c>
      <c r="AV1260" t="b">
        <f t="shared" ca="1" si="543"/>
        <v>0</v>
      </c>
      <c r="AW1260" s="266" t="b">
        <f t="shared" ca="1" si="544"/>
        <v>0</v>
      </c>
      <c r="AX1260" s="266" t="b">
        <f t="shared" ca="1" si="545"/>
        <v>0</v>
      </c>
      <c r="AY1260" s="266" t="b">
        <f t="shared" ca="1" si="546"/>
        <v>0</v>
      </c>
    </row>
    <row r="1261" spans="1:51" x14ac:dyDescent="0.25">
      <c r="A1261">
        <v>1229</v>
      </c>
      <c r="B1261" s="163">
        <f ca="1">OFFSET(InputPriceData!B$15,CalculationsAndCharts!$A1261+$A$11,0,1,1)</f>
        <v>40233</v>
      </c>
      <c r="C1261" s="3">
        <f ca="1">OFFSET(InputPriceData!G$15,CalculationsAndCharts!$A1261+$A$11,IF($C$7,8,0),1,1)</f>
        <v>958300</v>
      </c>
      <c r="D1261" s="4">
        <f ca="1">OFFSET(InputPriceData!C$15,CalculationsAndCharts!$A1261+$A$11,IF($C$7,8,0),1,1)</f>
        <v>15.19</v>
      </c>
      <c r="E1261" s="4">
        <f ca="1">OFFSET(InputPriceData!D$15,CalculationsAndCharts!$A1261+$A$11,IF($C$7,8,0),1,1)</f>
        <v>15.57</v>
      </c>
      <c r="F1261" s="4">
        <f ca="1">OFFSET(InputPriceData!E$15,CalculationsAndCharts!$A1261+$A$11,IF($C$7,8,0),1,1)</f>
        <v>15.15</v>
      </c>
      <c r="G1261" s="4">
        <f ca="1">OFFSET(InputPriceData!F$15,CalculationsAndCharts!$A1261+$A$11,IF($C$7,8,0),1,1)</f>
        <v>15.34</v>
      </c>
      <c r="H1261" s="128"/>
      <c r="I1261" s="128"/>
      <c r="K1261" s="124"/>
      <c r="L1261" s="279"/>
      <c r="M1261" s="281"/>
      <c r="N1261" s="280"/>
      <c r="O1261" s="4"/>
      <c r="P1261" s="4"/>
      <c r="Q1261" s="3"/>
      <c r="S1261" s="309">
        <f t="shared" ca="1" si="527"/>
        <v>15.34</v>
      </c>
      <c r="T1261" s="309">
        <f t="shared" ca="1" si="528"/>
        <v>13.58</v>
      </c>
      <c r="U1261" s="310">
        <f t="shared" ca="1" si="520"/>
        <v>1</v>
      </c>
      <c r="V1261" s="310" t="b">
        <f t="shared" ca="1" si="529"/>
        <v>0</v>
      </c>
      <c r="W1261" s="3" t="b">
        <f t="shared" ca="1" si="530"/>
        <v>0</v>
      </c>
      <c r="X1261" s="3" t="str">
        <f t="shared" ca="1" si="531"/>
        <v/>
      </c>
      <c r="Y1261" s="3" t="str">
        <f t="shared" ca="1" si="521"/>
        <v/>
      </c>
      <c r="Z1261" s="3" t="str">
        <f t="shared" ca="1" si="532"/>
        <v/>
      </c>
      <c r="AA1261" s="3" t="str">
        <f t="shared" ca="1" si="533"/>
        <v/>
      </c>
      <c r="AB1261" s="205">
        <f t="shared" ca="1" si="534"/>
        <v>6800</v>
      </c>
      <c r="AC1261" s="205">
        <f t="shared" ca="1" si="535"/>
        <v>104</v>
      </c>
      <c r="AD1261" s="205">
        <f t="shared" ca="1" si="522"/>
        <v>65.384615384615387</v>
      </c>
      <c r="AE1261" s="205">
        <f t="shared" ca="1" si="523"/>
        <v>15.384615384615387</v>
      </c>
      <c r="AF1261" s="205">
        <f t="shared" ca="1" si="536"/>
        <v>3.0769230769230775</v>
      </c>
      <c r="AG1261" s="205"/>
      <c r="AH1261" s="205"/>
      <c r="AI1261" s="205"/>
      <c r="AJ1261" s="205"/>
      <c r="AK1261" s="4"/>
      <c r="AL1261" s="4"/>
      <c r="AM1261" s="309">
        <f t="shared" ca="1" si="537"/>
        <v>15.34</v>
      </c>
      <c r="AN1261" s="309">
        <f t="shared" ca="1" si="538"/>
        <v>13.58</v>
      </c>
      <c r="AO1261" s="310">
        <f t="shared" ca="1" si="539"/>
        <v>1</v>
      </c>
      <c r="AP1261" s="310" t="b">
        <f t="shared" ca="1" si="540"/>
        <v>0</v>
      </c>
      <c r="AQ1261" s="309">
        <f t="shared" ca="1" si="541"/>
        <v>0</v>
      </c>
      <c r="AR1261" s="205">
        <f t="shared" ca="1" si="524"/>
        <v>0</v>
      </c>
      <c r="AS1261" s="45" t="b">
        <f t="shared" ca="1" si="525"/>
        <v>0</v>
      </c>
      <c r="AT1261">
        <f t="shared" ca="1" si="526"/>
        <v>0</v>
      </c>
      <c r="AU1261" t="b">
        <f t="shared" ca="1" si="542"/>
        <v>0</v>
      </c>
      <c r="AV1261" t="b">
        <f t="shared" ca="1" si="543"/>
        <v>0</v>
      </c>
      <c r="AW1261" s="266" t="b">
        <f t="shared" ca="1" si="544"/>
        <v>0</v>
      </c>
      <c r="AX1261" s="266" t="b">
        <f t="shared" ca="1" si="545"/>
        <v>0</v>
      </c>
      <c r="AY1261" s="266" t="b">
        <f t="shared" ca="1" si="546"/>
        <v>0</v>
      </c>
    </row>
    <row r="1262" spans="1:51" x14ac:dyDescent="0.25">
      <c r="A1262">
        <v>1230</v>
      </c>
      <c r="B1262" s="163">
        <f ca="1">OFFSET(InputPriceData!B$15,CalculationsAndCharts!$A1262+$A$11,0,1,1)</f>
        <v>40232</v>
      </c>
      <c r="C1262" s="3">
        <f ca="1">OFFSET(InputPriceData!G$15,CalculationsAndCharts!$A1262+$A$11,IF($C$7,8,0),1,1)</f>
        <v>663200</v>
      </c>
      <c r="D1262" s="4">
        <f ca="1">OFFSET(InputPriceData!C$15,CalculationsAndCharts!$A1262+$A$11,IF($C$7,8,0),1,1)</f>
        <v>14.98</v>
      </c>
      <c r="E1262" s="4">
        <f ca="1">OFFSET(InputPriceData!D$15,CalculationsAndCharts!$A1262+$A$11,IF($C$7,8,0),1,1)</f>
        <v>15.24</v>
      </c>
      <c r="F1262" s="4">
        <f ca="1">OFFSET(InputPriceData!E$15,CalculationsAndCharts!$A1262+$A$11,IF($C$7,8,0),1,1)</f>
        <v>14.88</v>
      </c>
      <c r="G1262" s="4">
        <f ca="1">OFFSET(InputPriceData!F$15,CalculationsAndCharts!$A1262+$A$11,IF($C$7,8,0),1,1)</f>
        <v>15.18</v>
      </c>
      <c r="H1262" s="128"/>
      <c r="I1262" s="128"/>
      <c r="K1262" s="124"/>
      <c r="L1262" s="279"/>
      <c r="M1262" s="281"/>
      <c r="N1262" s="280"/>
      <c r="O1262" s="4"/>
      <c r="P1262" s="4"/>
      <c r="Q1262" s="3"/>
      <c r="S1262" s="309">
        <f t="shared" ca="1" si="527"/>
        <v>15.18</v>
      </c>
      <c r="T1262" s="309">
        <f t="shared" ca="1" si="528"/>
        <v>13.58</v>
      </c>
      <c r="U1262" s="310">
        <f t="shared" ca="1" si="520"/>
        <v>1</v>
      </c>
      <c r="V1262" s="310" t="b">
        <f t="shared" ca="1" si="529"/>
        <v>0</v>
      </c>
      <c r="W1262" s="3" t="b">
        <f t="shared" ca="1" si="530"/>
        <v>0</v>
      </c>
      <c r="X1262" s="3" t="str">
        <f t="shared" ca="1" si="531"/>
        <v/>
      </c>
      <c r="Y1262" s="3" t="str">
        <f t="shared" ca="1" si="521"/>
        <v/>
      </c>
      <c r="Z1262" s="3" t="str">
        <f t="shared" ca="1" si="532"/>
        <v/>
      </c>
      <c r="AA1262" s="3" t="str">
        <f t="shared" ca="1" si="533"/>
        <v/>
      </c>
      <c r="AB1262" s="205">
        <f t="shared" ca="1" si="534"/>
        <v>6800</v>
      </c>
      <c r="AC1262" s="205">
        <f t="shared" ca="1" si="535"/>
        <v>104</v>
      </c>
      <c r="AD1262" s="205">
        <f t="shared" ca="1" si="522"/>
        <v>65.384615384615387</v>
      </c>
      <c r="AE1262" s="205">
        <f t="shared" ca="1" si="523"/>
        <v>15.384615384615387</v>
      </c>
      <c r="AF1262" s="205">
        <f t="shared" ca="1" si="536"/>
        <v>3.0769230769230775</v>
      </c>
      <c r="AG1262" s="205"/>
      <c r="AH1262" s="205"/>
      <c r="AI1262" s="205"/>
      <c r="AJ1262" s="205"/>
      <c r="AK1262" s="4"/>
      <c r="AL1262" s="4"/>
      <c r="AM1262" s="309">
        <f t="shared" ca="1" si="537"/>
        <v>15.18</v>
      </c>
      <c r="AN1262" s="309">
        <f t="shared" ca="1" si="538"/>
        <v>13.58</v>
      </c>
      <c r="AO1262" s="310">
        <f t="shared" ca="1" si="539"/>
        <v>1</v>
      </c>
      <c r="AP1262" s="310" t="b">
        <f t="shared" ca="1" si="540"/>
        <v>0</v>
      </c>
      <c r="AQ1262" s="309">
        <f t="shared" ca="1" si="541"/>
        <v>0</v>
      </c>
      <c r="AR1262" s="205">
        <f t="shared" ca="1" si="524"/>
        <v>0</v>
      </c>
      <c r="AS1262" s="45" t="b">
        <f t="shared" ca="1" si="525"/>
        <v>0</v>
      </c>
      <c r="AT1262">
        <f t="shared" ca="1" si="526"/>
        <v>0</v>
      </c>
      <c r="AU1262" t="b">
        <f t="shared" ca="1" si="542"/>
        <v>0</v>
      </c>
      <c r="AV1262" t="b">
        <f t="shared" ca="1" si="543"/>
        <v>0</v>
      </c>
      <c r="AW1262" s="266" t="b">
        <f t="shared" ca="1" si="544"/>
        <v>0</v>
      </c>
      <c r="AX1262" s="266" t="b">
        <f t="shared" ca="1" si="545"/>
        <v>0</v>
      </c>
      <c r="AY1262" s="266" t="b">
        <f t="shared" ca="1" si="546"/>
        <v>0</v>
      </c>
    </row>
    <row r="1263" spans="1:51" x14ac:dyDescent="0.25">
      <c r="A1263">
        <v>1231</v>
      </c>
      <c r="B1263" s="163">
        <f ca="1">OFFSET(InputPriceData!B$15,CalculationsAndCharts!$A1263+$A$11,0,1,1)</f>
        <v>40231</v>
      </c>
      <c r="C1263" s="3">
        <f ca="1">OFFSET(InputPriceData!G$15,CalculationsAndCharts!$A1263+$A$11,IF($C$7,8,0),1,1)</f>
        <v>725800</v>
      </c>
      <c r="D1263" s="4">
        <f ca="1">OFFSET(InputPriceData!C$15,CalculationsAndCharts!$A1263+$A$11,IF($C$7,8,0),1,1)</f>
        <v>14.63</v>
      </c>
      <c r="E1263" s="4">
        <f ca="1">OFFSET(InputPriceData!D$15,CalculationsAndCharts!$A1263+$A$11,IF($C$7,8,0),1,1)</f>
        <v>15.09</v>
      </c>
      <c r="F1263" s="4">
        <f ca="1">OFFSET(InputPriceData!E$15,CalculationsAndCharts!$A1263+$A$11,IF($C$7,8,0),1,1)</f>
        <v>14.63</v>
      </c>
      <c r="G1263" s="4">
        <f ca="1">OFFSET(InputPriceData!F$15,CalculationsAndCharts!$A1263+$A$11,IF($C$7,8,0),1,1)</f>
        <v>15.04</v>
      </c>
      <c r="H1263" s="128"/>
      <c r="I1263" s="128"/>
      <c r="K1263" s="124"/>
      <c r="L1263" s="279"/>
      <c r="M1263" s="281"/>
      <c r="N1263" s="280"/>
      <c r="O1263" s="4"/>
      <c r="P1263" s="4"/>
      <c r="Q1263" s="3"/>
      <c r="S1263" s="309">
        <f t="shared" ca="1" si="527"/>
        <v>15.04</v>
      </c>
      <c r="T1263" s="309">
        <f t="shared" ca="1" si="528"/>
        <v>13.58</v>
      </c>
      <c r="U1263" s="310">
        <f t="shared" ca="1" si="520"/>
        <v>1</v>
      </c>
      <c r="V1263" s="310" t="b">
        <f t="shared" ca="1" si="529"/>
        <v>0</v>
      </c>
      <c r="W1263" s="3" t="b">
        <f t="shared" ca="1" si="530"/>
        <v>0</v>
      </c>
      <c r="X1263" s="3" t="str">
        <f t="shared" ca="1" si="531"/>
        <v/>
      </c>
      <c r="Y1263" s="3" t="str">
        <f t="shared" ca="1" si="521"/>
        <v/>
      </c>
      <c r="Z1263" s="3" t="str">
        <f t="shared" ca="1" si="532"/>
        <v/>
      </c>
      <c r="AA1263" s="3" t="str">
        <f t="shared" ca="1" si="533"/>
        <v/>
      </c>
      <c r="AB1263" s="205">
        <f t="shared" ca="1" si="534"/>
        <v>6800</v>
      </c>
      <c r="AC1263" s="205">
        <f t="shared" ca="1" si="535"/>
        <v>104</v>
      </c>
      <c r="AD1263" s="205">
        <f t="shared" ca="1" si="522"/>
        <v>65.384615384615387</v>
      </c>
      <c r="AE1263" s="205">
        <f t="shared" ca="1" si="523"/>
        <v>15.384615384615387</v>
      </c>
      <c r="AF1263" s="205">
        <f t="shared" ca="1" si="536"/>
        <v>3.0769230769230775</v>
      </c>
      <c r="AG1263" s="205"/>
      <c r="AH1263" s="205"/>
      <c r="AI1263" s="205"/>
      <c r="AJ1263" s="205"/>
      <c r="AK1263" s="4"/>
      <c r="AL1263" s="4"/>
      <c r="AM1263" s="309">
        <f t="shared" ca="1" si="537"/>
        <v>15.04</v>
      </c>
      <c r="AN1263" s="309">
        <f t="shared" ca="1" si="538"/>
        <v>13.58</v>
      </c>
      <c r="AO1263" s="310">
        <f t="shared" ca="1" si="539"/>
        <v>1</v>
      </c>
      <c r="AP1263" s="310" t="b">
        <f t="shared" ca="1" si="540"/>
        <v>0</v>
      </c>
      <c r="AQ1263" s="309">
        <f t="shared" ca="1" si="541"/>
        <v>0</v>
      </c>
      <c r="AR1263" s="205">
        <f t="shared" ca="1" si="524"/>
        <v>0</v>
      </c>
      <c r="AS1263" s="45" t="b">
        <f t="shared" ca="1" si="525"/>
        <v>0</v>
      </c>
      <c r="AT1263">
        <f t="shared" ca="1" si="526"/>
        <v>0</v>
      </c>
      <c r="AU1263" t="b">
        <f t="shared" ca="1" si="542"/>
        <v>0</v>
      </c>
      <c r="AV1263" t="b">
        <f t="shared" ca="1" si="543"/>
        <v>0</v>
      </c>
      <c r="AW1263" s="266" t="b">
        <f t="shared" ca="1" si="544"/>
        <v>0</v>
      </c>
      <c r="AX1263" s="266" t="b">
        <f t="shared" ca="1" si="545"/>
        <v>0</v>
      </c>
      <c r="AY1263" s="266" t="b">
        <f t="shared" ca="1" si="546"/>
        <v>0</v>
      </c>
    </row>
    <row r="1264" spans="1:51" x14ac:dyDescent="0.25">
      <c r="A1264">
        <v>1232</v>
      </c>
      <c r="B1264" s="163">
        <f ca="1">OFFSET(InputPriceData!B$15,CalculationsAndCharts!$A1264+$A$11,0,1,1)</f>
        <v>40228</v>
      </c>
      <c r="C1264" s="3">
        <f ca="1">OFFSET(InputPriceData!G$15,CalculationsAndCharts!$A1264+$A$11,IF($C$7,8,0),1,1)</f>
        <v>884400</v>
      </c>
      <c r="D1264" s="4">
        <f ca="1">OFFSET(InputPriceData!C$15,CalculationsAndCharts!$A1264+$A$11,IF($C$7,8,0),1,1)</f>
        <v>14.47</v>
      </c>
      <c r="E1264" s="4">
        <f ca="1">OFFSET(InputPriceData!D$15,CalculationsAndCharts!$A1264+$A$11,IF($C$7,8,0),1,1)</f>
        <v>14.77</v>
      </c>
      <c r="F1264" s="4">
        <f ca="1">OFFSET(InputPriceData!E$15,CalculationsAndCharts!$A1264+$A$11,IF($C$7,8,0),1,1)</f>
        <v>14.47</v>
      </c>
      <c r="G1264" s="4">
        <f ca="1">OFFSET(InputPriceData!F$15,CalculationsAndCharts!$A1264+$A$11,IF($C$7,8,0),1,1)</f>
        <v>14.62</v>
      </c>
      <c r="H1264" s="128"/>
      <c r="I1264" s="128"/>
      <c r="K1264" s="124"/>
      <c r="L1264" s="279"/>
      <c r="M1264" s="281"/>
      <c r="N1264" s="280"/>
      <c r="O1264" s="4"/>
      <c r="P1264" s="4"/>
      <c r="Q1264" s="3"/>
      <c r="S1264" s="309">
        <f t="shared" ca="1" si="527"/>
        <v>15.04</v>
      </c>
      <c r="T1264" s="309">
        <f t="shared" ca="1" si="528"/>
        <v>13.58</v>
      </c>
      <c r="U1264" s="310">
        <f t="shared" ca="1" si="520"/>
        <v>0.71232876712328752</v>
      </c>
      <c r="V1264" s="310" t="b">
        <f t="shared" ca="1" si="529"/>
        <v>0</v>
      </c>
      <c r="W1264" s="3" t="b">
        <f t="shared" ca="1" si="530"/>
        <v>0</v>
      </c>
      <c r="X1264" s="3" t="str">
        <f t="shared" ca="1" si="531"/>
        <v/>
      </c>
      <c r="Y1264" s="3" t="str">
        <f t="shared" ca="1" si="521"/>
        <v/>
      </c>
      <c r="Z1264" s="3" t="str">
        <f t="shared" ca="1" si="532"/>
        <v/>
      </c>
      <c r="AA1264" s="3" t="str">
        <f t="shared" ca="1" si="533"/>
        <v/>
      </c>
      <c r="AB1264" s="205">
        <f t="shared" ca="1" si="534"/>
        <v>6800</v>
      </c>
      <c r="AC1264" s="205">
        <f t="shared" ca="1" si="535"/>
        <v>104</v>
      </c>
      <c r="AD1264" s="205">
        <f t="shared" ca="1" si="522"/>
        <v>65.384615384615387</v>
      </c>
      <c r="AE1264" s="205">
        <f t="shared" ca="1" si="523"/>
        <v>15.384615384615387</v>
      </c>
      <c r="AF1264" s="205">
        <f t="shared" ca="1" si="536"/>
        <v>3.0769230769230775</v>
      </c>
      <c r="AG1264" s="205"/>
      <c r="AH1264" s="205"/>
      <c r="AI1264" s="205"/>
      <c r="AJ1264" s="205"/>
      <c r="AK1264" s="4"/>
      <c r="AL1264" s="4"/>
      <c r="AM1264" s="309">
        <f t="shared" ca="1" si="537"/>
        <v>14.62</v>
      </c>
      <c r="AN1264" s="309">
        <f t="shared" ca="1" si="538"/>
        <v>13.58</v>
      </c>
      <c r="AO1264" s="310">
        <f t="shared" ca="1" si="539"/>
        <v>1</v>
      </c>
      <c r="AP1264" s="310" t="b">
        <f t="shared" ca="1" si="540"/>
        <v>0</v>
      </c>
      <c r="AQ1264" s="309">
        <f t="shared" ca="1" si="541"/>
        <v>0</v>
      </c>
      <c r="AR1264" s="205">
        <f t="shared" ca="1" si="524"/>
        <v>0</v>
      </c>
      <c r="AS1264" s="45" t="b">
        <f t="shared" ca="1" si="525"/>
        <v>0</v>
      </c>
      <c r="AT1264">
        <f t="shared" ca="1" si="526"/>
        <v>0</v>
      </c>
      <c r="AU1264" t="b">
        <f t="shared" ca="1" si="542"/>
        <v>0</v>
      </c>
      <c r="AV1264" t="b">
        <f t="shared" ca="1" si="543"/>
        <v>0</v>
      </c>
      <c r="AW1264" s="266" t="b">
        <f t="shared" ca="1" si="544"/>
        <v>0</v>
      </c>
      <c r="AX1264" s="266" t="b">
        <f t="shared" ca="1" si="545"/>
        <v>0</v>
      </c>
      <c r="AY1264" s="266" t="b">
        <f t="shared" ca="1" si="546"/>
        <v>1</v>
      </c>
    </row>
    <row r="1265" spans="1:51" x14ac:dyDescent="0.25">
      <c r="A1265">
        <v>1233</v>
      </c>
      <c r="B1265" s="163">
        <f ca="1">OFFSET(InputPriceData!B$15,CalculationsAndCharts!$A1265+$A$11,0,1,1)</f>
        <v>40227</v>
      </c>
      <c r="C1265" s="3">
        <f ca="1">OFFSET(InputPriceData!G$15,CalculationsAndCharts!$A1265+$A$11,IF($C$7,8,0),1,1)</f>
        <v>328400</v>
      </c>
      <c r="D1265" s="4">
        <f ca="1">OFFSET(InputPriceData!C$15,CalculationsAndCharts!$A1265+$A$11,IF($C$7,8,0),1,1)</f>
        <v>14.45</v>
      </c>
      <c r="E1265" s="4">
        <f ca="1">OFFSET(InputPriceData!D$15,CalculationsAndCharts!$A1265+$A$11,IF($C$7,8,0),1,1)</f>
        <v>14.51</v>
      </c>
      <c r="F1265" s="4">
        <f ca="1">OFFSET(InputPriceData!E$15,CalculationsAndCharts!$A1265+$A$11,IF($C$7,8,0),1,1)</f>
        <v>14.31</v>
      </c>
      <c r="G1265" s="4">
        <f ca="1">OFFSET(InputPriceData!F$15,CalculationsAndCharts!$A1265+$A$11,IF($C$7,8,0),1,1)</f>
        <v>14.46</v>
      </c>
      <c r="H1265" s="128"/>
      <c r="I1265" s="128"/>
      <c r="K1265" s="124"/>
      <c r="L1265" s="279"/>
      <c r="M1265" s="281"/>
      <c r="N1265" s="280"/>
      <c r="O1265" s="4"/>
      <c r="P1265" s="4"/>
      <c r="Q1265" s="3"/>
      <c r="S1265" s="309">
        <f t="shared" ca="1" si="527"/>
        <v>15.07</v>
      </c>
      <c r="T1265" s="309">
        <f t="shared" ca="1" si="528"/>
        <v>13.58</v>
      </c>
      <c r="U1265" s="310">
        <f t="shared" ca="1" si="520"/>
        <v>0.59060402684563806</v>
      </c>
      <c r="V1265" s="310" t="b">
        <f t="shared" ca="1" si="529"/>
        <v>0</v>
      </c>
      <c r="W1265" s="3" t="b">
        <f t="shared" ca="1" si="530"/>
        <v>0</v>
      </c>
      <c r="X1265" s="3" t="str">
        <f t="shared" ca="1" si="531"/>
        <v/>
      </c>
      <c r="Y1265" s="3" t="str">
        <f t="shared" ca="1" si="521"/>
        <v/>
      </c>
      <c r="Z1265" s="3" t="str">
        <f t="shared" ca="1" si="532"/>
        <v/>
      </c>
      <c r="AA1265" s="3" t="str">
        <f t="shared" ca="1" si="533"/>
        <v/>
      </c>
      <c r="AB1265" s="205">
        <f t="shared" ca="1" si="534"/>
        <v>6800</v>
      </c>
      <c r="AC1265" s="205">
        <f t="shared" ca="1" si="535"/>
        <v>104</v>
      </c>
      <c r="AD1265" s="205">
        <f t="shared" ca="1" si="522"/>
        <v>65.384615384615387</v>
      </c>
      <c r="AE1265" s="205">
        <f t="shared" ca="1" si="523"/>
        <v>15.384615384615387</v>
      </c>
      <c r="AF1265" s="205">
        <f t="shared" ca="1" si="536"/>
        <v>3.0769230769230775</v>
      </c>
      <c r="AG1265" s="205"/>
      <c r="AH1265" s="205"/>
      <c r="AI1265" s="205"/>
      <c r="AJ1265" s="205"/>
      <c r="AK1265" s="4"/>
      <c r="AL1265" s="4"/>
      <c r="AM1265" s="309">
        <f t="shared" ca="1" si="537"/>
        <v>14.77</v>
      </c>
      <c r="AN1265" s="309">
        <f t="shared" ca="1" si="538"/>
        <v>13.58</v>
      </c>
      <c r="AO1265" s="310">
        <f t="shared" ca="1" si="539"/>
        <v>0.73949579831932866</v>
      </c>
      <c r="AP1265" s="310" t="b">
        <f t="shared" ca="1" si="540"/>
        <v>0</v>
      </c>
      <c r="AQ1265" s="309">
        <f t="shared" ca="1" si="541"/>
        <v>0.41160000000000002</v>
      </c>
      <c r="AR1265" s="205">
        <f t="shared" ca="1" si="524"/>
        <v>13.308400000000001</v>
      </c>
      <c r="AS1265" s="45" t="b">
        <f t="shared" ca="1" si="525"/>
        <v>0</v>
      </c>
      <c r="AT1265">
        <f t="shared" ca="1" si="526"/>
        <v>9</v>
      </c>
      <c r="AU1265" t="b">
        <f t="shared" ca="1" si="542"/>
        <v>1</v>
      </c>
      <c r="AV1265" t="b">
        <f t="shared" ca="1" si="543"/>
        <v>1</v>
      </c>
      <c r="AW1265" s="266" t="b">
        <f t="shared" ca="1" si="544"/>
        <v>0</v>
      </c>
      <c r="AX1265" s="266" t="b">
        <f t="shared" ca="1" si="545"/>
        <v>1</v>
      </c>
      <c r="AY1265" s="266" t="b">
        <f t="shared" ca="1" si="546"/>
        <v>0</v>
      </c>
    </row>
    <row r="1266" spans="1:51" x14ac:dyDescent="0.25">
      <c r="A1266">
        <v>1234</v>
      </c>
      <c r="B1266" s="163">
        <f ca="1">OFFSET(InputPriceData!B$15,CalculationsAndCharts!$A1266+$A$11,0,1,1)</f>
        <v>40226</v>
      </c>
      <c r="C1266" s="3">
        <f ca="1">OFFSET(InputPriceData!G$15,CalculationsAndCharts!$A1266+$A$11,IF($C$7,8,0),1,1)</f>
        <v>589800</v>
      </c>
      <c r="D1266" s="4">
        <f ca="1">OFFSET(InputPriceData!C$15,CalculationsAndCharts!$A1266+$A$11,IF($C$7,8,0),1,1)</f>
        <v>14.36</v>
      </c>
      <c r="E1266" s="4">
        <f ca="1">OFFSET(InputPriceData!D$15,CalculationsAndCharts!$A1266+$A$11,IF($C$7,8,0),1,1)</f>
        <v>14.57</v>
      </c>
      <c r="F1266" s="4">
        <f ca="1">OFFSET(InputPriceData!E$15,CalculationsAndCharts!$A1266+$A$11,IF($C$7,8,0),1,1)</f>
        <v>14.23</v>
      </c>
      <c r="G1266" s="4">
        <f ca="1">OFFSET(InputPriceData!F$15,CalculationsAndCharts!$A1266+$A$11,IF($C$7,8,0),1,1)</f>
        <v>14.5</v>
      </c>
      <c r="H1266" s="128"/>
      <c r="I1266" s="128"/>
      <c r="K1266" s="124"/>
      <c r="L1266" s="279"/>
      <c r="M1266" s="281"/>
      <c r="N1266" s="280"/>
      <c r="O1266" s="4"/>
      <c r="P1266" s="4"/>
      <c r="Q1266" s="3"/>
      <c r="S1266" s="309">
        <f t="shared" ca="1" si="527"/>
        <v>15.16</v>
      </c>
      <c r="T1266" s="309">
        <f t="shared" ca="1" si="528"/>
        <v>13.58</v>
      </c>
      <c r="U1266" s="310">
        <f t="shared" ca="1" si="520"/>
        <v>0.58227848101265811</v>
      </c>
      <c r="V1266" s="310" t="b">
        <f t="shared" ca="1" si="529"/>
        <v>0</v>
      </c>
      <c r="W1266" s="3" t="b">
        <f t="shared" ca="1" si="530"/>
        <v>1</v>
      </c>
      <c r="X1266" s="3">
        <f t="shared" ca="1" si="531"/>
        <v>15.16</v>
      </c>
      <c r="Y1266" s="3">
        <f t="shared" ca="1" si="521"/>
        <v>-4.3535620052770456</v>
      </c>
      <c r="Z1266" s="3">
        <f t="shared" ca="1" si="532"/>
        <v>-4.3535620052770456</v>
      </c>
      <c r="AA1266" s="3">
        <f t="shared" ca="1" si="533"/>
        <v>28</v>
      </c>
      <c r="AB1266" s="205">
        <f t="shared" ca="1" si="534"/>
        <v>6800</v>
      </c>
      <c r="AC1266" s="205">
        <f t="shared" ca="1" si="535"/>
        <v>104</v>
      </c>
      <c r="AD1266" s="205">
        <f t="shared" ca="1" si="522"/>
        <v>65.384615384615387</v>
      </c>
      <c r="AE1266" s="205">
        <f t="shared" ca="1" si="523"/>
        <v>15.384615384615387</v>
      </c>
      <c r="AF1266" s="205">
        <f t="shared" ca="1" si="536"/>
        <v>3.0769230769230775</v>
      </c>
      <c r="AG1266" s="205"/>
      <c r="AH1266" s="205"/>
      <c r="AI1266" s="205"/>
      <c r="AJ1266" s="205"/>
      <c r="AK1266" s="4"/>
      <c r="AL1266" s="4"/>
      <c r="AM1266" s="309">
        <f t="shared" ca="1" si="537"/>
        <v>15.04</v>
      </c>
      <c r="AN1266" s="309">
        <f t="shared" ca="1" si="538"/>
        <v>13.58</v>
      </c>
      <c r="AO1266" s="310">
        <f t="shared" ca="1" si="539"/>
        <v>0.63013698630137016</v>
      </c>
      <c r="AP1266" s="310" t="b">
        <f t="shared" ca="1" si="540"/>
        <v>0</v>
      </c>
      <c r="AQ1266" s="309">
        <f t="shared" ca="1" si="541"/>
        <v>0.41160000000000002</v>
      </c>
      <c r="AR1266" s="205">
        <f t="shared" ca="1" si="524"/>
        <v>13.308400000000001</v>
      </c>
      <c r="AS1266" s="45" t="b">
        <f t="shared" ca="1" si="525"/>
        <v>0</v>
      </c>
      <c r="AT1266">
        <f t="shared" ca="1" si="526"/>
        <v>8</v>
      </c>
      <c r="AU1266" t="b">
        <f t="shared" ca="1" si="542"/>
        <v>0</v>
      </c>
      <c r="AV1266" t="b">
        <f t="shared" ca="1" si="543"/>
        <v>0</v>
      </c>
      <c r="AW1266" s="266" t="b">
        <f t="shared" ca="1" si="544"/>
        <v>0</v>
      </c>
      <c r="AX1266" s="266" t="b">
        <f t="shared" ca="1" si="545"/>
        <v>1</v>
      </c>
      <c r="AY1266" s="266" t="b">
        <f t="shared" ca="1" si="546"/>
        <v>0</v>
      </c>
    </row>
    <row r="1267" spans="1:51" x14ac:dyDescent="0.25">
      <c r="A1267">
        <v>1235</v>
      </c>
      <c r="B1267" s="163">
        <f ca="1">OFFSET(InputPriceData!B$15,CalculationsAndCharts!$A1267+$A$11,0,1,1)</f>
        <v>40225</v>
      </c>
      <c r="C1267" s="3">
        <f ca="1">OFFSET(InputPriceData!G$15,CalculationsAndCharts!$A1267+$A$11,IF($C$7,8,0),1,1)</f>
        <v>363100</v>
      </c>
      <c r="D1267" s="4">
        <f ca="1">OFFSET(InputPriceData!C$15,CalculationsAndCharts!$A1267+$A$11,IF($C$7,8,0),1,1)</f>
        <v>14.25</v>
      </c>
      <c r="E1267" s="4">
        <f ca="1">OFFSET(InputPriceData!D$15,CalculationsAndCharts!$A1267+$A$11,IF($C$7,8,0),1,1)</f>
        <v>14.27</v>
      </c>
      <c r="F1267" s="4">
        <f ca="1">OFFSET(InputPriceData!E$15,CalculationsAndCharts!$A1267+$A$11,IF($C$7,8,0),1,1)</f>
        <v>14.08</v>
      </c>
      <c r="G1267" s="4">
        <f ca="1">OFFSET(InputPriceData!F$15,CalculationsAndCharts!$A1267+$A$11,IF($C$7,8,0),1,1)</f>
        <v>14.27</v>
      </c>
      <c r="H1267" s="128"/>
      <c r="I1267" s="128"/>
      <c r="K1267" s="124"/>
      <c r="L1267" s="279"/>
      <c r="M1267" s="281"/>
      <c r="N1267" s="280"/>
      <c r="O1267" s="4"/>
      <c r="P1267" s="4"/>
      <c r="Q1267" s="3"/>
      <c r="S1267" s="309">
        <f t="shared" ca="1" si="527"/>
        <v>15.57</v>
      </c>
      <c r="T1267" s="309">
        <f t="shared" ca="1" si="528"/>
        <v>13.58</v>
      </c>
      <c r="U1267" s="310">
        <f t="shared" ca="1" si="520"/>
        <v>0.34673366834170827</v>
      </c>
      <c r="V1267" s="310" t="b">
        <f t="shared" ca="1" si="529"/>
        <v>0</v>
      </c>
      <c r="W1267" s="3" t="b">
        <f t="shared" ca="1" si="530"/>
        <v>0</v>
      </c>
      <c r="X1267" s="3" t="str">
        <f t="shared" ca="1" si="531"/>
        <v/>
      </c>
      <c r="Y1267" s="3" t="str">
        <f t="shared" ca="1" si="521"/>
        <v/>
      </c>
      <c r="Z1267" s="3" t="str">
        <f t="shared" ca="1" si="532"/>
        <v/>
      </c>
      <c r="AA1267" s="3" t="str">
        <f t="shared" ca="1" si="533"/>
        <v/>
      </c>
      <c r="AB1267" s="205">
        <f t="shared" ca="1" si="534"/>
        <v>6772</v>
      </c>
      <c r="AC1267" s="205">
        <f t="shared" ca="1" si="535"/>
        <v>103</v>
      </c>
      <c r="AD1267" s="205">
        <f t="shared" ca="1" si="522"/>
        <v>65.747572815533985</v>
      </c>
      <c r="AE1267" s="205">
        <f t="shared" ca="1" si="523"/>
        <v>15.747572815533985</v>
      </c>
      <c r="AF1267" s="205">
        <f t="shared" ca="1" si="536"/>
        <v>3.1495145631067971</v>
      </c>
      <c r="AG1267" s="205"/>
      <c r="AH1267" s="205"/>
      <c r="AI1267" s="205"/>
      <c r="AJ1267" s="205"/>
      <c r="AK1267" s="4"/>
      <c r="AL1267" s="4"/>
      <c r="AM1267" s="309">
        <f t="shared" ca="1" si="537"/>
        <v>15.07</v>
      </c>
      <c r="AN1267" s="309">
        <f t="shared" ca="1" si="538"/>
        <v>13.58</v>
      </c>
      <c r="AO1267" s="310">
        <f t="shared" ca="1" si="539"/>
        <v>0.46308724832214726</v>
      </c>
      <c r="AP1267" s="310" t="b">
        <f t="shared" ca="1" si="540"/>
        <v>0</v>
      </c>
      <c r="AQ1267" s="309">
        <f t="shared" ca="1" si="541"/>
        <v>0.41160000000000002</v>
      </c>
      <c r="AR1267" s="205">
        <f t="shared" ca="1" si="524"/>
        <v>13.308400000000001</v>
      </c>
      <c r="AS1267" s="45" t="b">
        <f t="shared" ca="1" si="525"/>
        <v>0</v>
      </c>
      <c r="AT1267">
        <f t="shared" ca="1" si="526"/>
        <v>7</v>
      </c>
      <c r="AU1267" t="b">
        <f t="shared" ca="1" si="542"/>
        <v>0</v>
      </c>
      <c r="AV1267" t="b">
        <f t="shared" ca="1" si="543"/>
        <v>0</v>
      </c>
      <c r="AW1267" s="266" t="b">
        <f t="shared" ca="1" si="544"/>
        <v>0</v>
      </c>
      <c r="AX1267" s="266" t="b">
        <f t="shared" ca="1" si="545"/>
        <v>1</v>
      </c>
      <c r="AY1267" s="266" t="b">
        <f t="shared" ca="1" si="546"/>
        <v>0</v>
      </c>
    </row>
    <row r="1268" spans="1:51" x14ac:dyDescent="0.25">
      <c r="A1268">
        <v>1236</v>
      </c>
      <c r="B1268" s="163">
        <f ca="1">OFFSET(InputPriceData!B$15,CalculationsAndCharts!$A1268+$A$11,0,1,1)</f>
        <v>40221</v>
      </c>
      <c r="C1268" s="3">
        <f ca="1">OFFSET(InputPriceData!G$15,CalculationsAndCharts!$A1268+$A$11,IF($C$7,8,0),1,1)</f>
        <v>540700</v>
      </c>
      <c r="D1268" s="4">
        <f ca="1">OFFSET(InputPriceData!C$15,CalculationsAndCharts!$A1268+$A$11,IF($C$7,8,0),1,1)</f>
        <v>14</v>
      </c>
      <c r="E1268" s="4">
        <f ca="1">OFFSET(InputPriceData!D$15,CalculationsAndCharts!$A1268+$A$11,IF($C$7,8,0),1,1)</f>
        <v>14.2</v>
      </c>
      <c r="F1268" s="4">
        <f ca="1">OFFSET(InputPriceData!E$15,CalculationsAndCharts!$A1268+$A$11,IF($C$7,8,0),1,1)</f>
        <v>13.88</v>
      </c>
      <c r="G1268" s="4">
        <f ca="1">OFFSET(InputPriceData!F$15,CalculationsAndCharts!$A1268+$A$11,IF($C$7,8,0),1,1)</f>
        <v>14.14</v>
      </c>
      <c r="H1268" s="128"/>
      <c r="I1268" s="128"/>
      <c r="K1268" s="124"/>
      <c r="L1268" s="279"/>
      <c r="M1268" s="281"/>
      <c r="N1268" s="280"/>
      <c r="O1268" s="4"/>
      <c r="P1268" s="4"/>
      <c r="Q1268" s="3"/>
      <c r="S1268" s="309">
        <f t="shared" ca="1" si="527"/>
        <v>15.67</v>
      </c>
      <c r="T1268" s="309">
        <f t="shared" ca="1" si="528"/>
        <v>13.58</v>
      </c>
      <c r="U1268" s="310">
        <f t="shared" ca="1" si="520"/>
        <v>0.26794258373205765</v>
      </c>
      <c r="V1268" s="310" t="b">
        <f t="shared" ca="1" si="529"/>
        <v>0</v>
      </c>
      <c r="W1268" s="3" t="b">
        <f t="shared" ca="1" si="530"/>
        <v>0</v>
      </c>
      <c r="X1268" s="3" t="str">
        <f t="shared" ca="1" si="531"/>
        <v/>
      </c>
      <c r="Y1268" s="3" t="str">
        <f t="shared" ca="1" si="521"/>
        <v/>
      </c>
      <c r="Z1268" s="3" t="str">
        <f t="shared" ca="1" si="532"/>
        <v/>
      </c>
      <c r="AA1268" s="3" t="str">
        <f t="shared" ca="1" si="533"/>
        <v/>
      </c>
      <c r="AB1268" s="205">
        <f t="shared" ca="1" si="534"/>
        <v>6772</v>
      </c>
      <c r="AC1268" s="205">
        <f t="shared" ca="1" si="535"/>
        <v>103</v>
      </c>
      <c r="AD1268" s="205">
        <f t="shared" ca="1" si="522"/>
        <v>65.747572815533985</v>
      </c>
      <c r="AE1268" s="205">
        <f t="shared" ca="1" si="523"/>
        <v>15.747572815533985</v>
      </c>
      <c r="AF1268" s="205">
        <f t="shared" ca="1" si="536"/>
        <v>3.1495145631067971</v>
      </c>
      <c r="AG1268" s="205"/>
      <c r="AH1268" s="205"/>
      <c r="AI1268" s="205"/>
      <c r="AJ1268" s="205"/>
      <c r="AK1268" s="4"/>
      <c r="AL1268" s="4"/>
      <c r="AM1268" s="309">
        <f t="shared" ca="1" si="537"/>
        <v>15.16</v>
      </c>
      <c r="AN1268" s="309">
        <f t="shared" ca="1" si="538"/>
        <v>13.58</v>
      </c>
      <c r="AO1268" s="310">
        <f t="shared" ca="1" si="539"/>
        <v>0.35443037974683572</v>
      </c>
      <c r="AP1268" s="310" t="b">
        <f t="shared" ca="1" si="540"/>
        <v>0</v>
      </c>
      <c r="AQ1268" s="309">
        <f t="shared" ca="1" si="541"/>
        <v>0.41160000000000002</v>
      </c>
      <c r="AR1268" s="205">
        <f t="shared" ca="1" si="524"/>
        <v>13.308400000000001</v>
      </c>
      <c r="AS1268" s="45" t="b">
        <f t="shared" ca="1" si="525"/>
        <v>0</v>
      </c>
      <c r="AT1268">
        <f t="shared" ca="1" si="526"/>
        <v>6</v>
      </c>
      <c r="AU1268" t="b">
        <f t="shared" ca="1" si="542"/>
        <v>0</v>
      </c>
      <c r="AV1268" t="b">
        <f t="shared" ca="1" si="543"/>
        <v>0</v>
      </c>
      <c r="AW1268" s="266" t="b">
        <f t="shared" ca="1" si="544"/>
        <v>0</v>
      </c>
      <c r="AX1268" s="266" t="b">
        <f t="shared" ca="1" si="545"/>
        <v>1</v>
      </c>
      <c r="AY1268" s="266" t="b">
        <f t="shared" ca="1" si="546"/>
        <v>0</v>
      </c>
    </row>
    <row r="1269" spans="1:51" x14ac:dyDescent="0.25">
      <c r="A1269">
        <v>1237</v>
      </c>
      <c r="B1269" s="163">
        <f ca="1">OFFSET(InputPriceData!B$15,CalculationsAndCharts!$A1269+$A$11,0,1,1)</f>
        <v>40220</v>
      </c>
      <c r="C1269" s="3">
        <f ca="1">OFFSET(InputPriceData!G$15,CalculationsAndCharts!$A1269+$A$11,IF($C$7,8,0),1,1)</f>
        <v>704500</v>
      </c>
      <c r="D1269" s="4">
        <f ca="1">OFFSET(InputPriceData!C$15,CalculationsAndCharts!$A1269+$A$11,IF($C$7,8,0),1,1)</f>
        <v>13.97</v>
      </c>
      <c r="E1269" s="4">
        <f ca="1">OFFSET(InputPriceData!D$15,CalculationsAndCharts!$A1269+$A$11,IF($C$7,8,0),1,1)</f>
        <v>14.2</v>
      </c>
      <c r="F1269" s="4">
        <f ca="1">OFFSET(InputPriceData!E$15,CalculationsAndCharts!$A1269+$A$11,IF($C$7,8,0),1,1)</f>
        <v>13.91</v>
      </c>
      <c r="G1269" s="4">
        <f ca="1">OFFSET(InputPriceData!F$15,CalculationsAndCharts!$A1269+$A$11,IF($C$7,8,0),1,1)</f>
        <v>14.14</v>
      </c>
      <c r="H1269" s="128"/>
      <c r="I1269" s="128"/>
      <c r="K1269" s="124"/>
      <c r="L1269" s="279"/>
      <c r="M1269" s="281"/>
      <c r="N1269" s="280"/>
      <c r="O1269" s="4"/>
      <c r="P1269" s="4"/>
      <c r="Q1269" s="3"/>
      <c r="S1269" s="309">
        <f t="shared" ca="1" si="527"/>
        <v>15.68</v>
      </c>
      <c r="T1269" s="309">
        <f t="shared" ca="1" si="528"/>
        <v>13.58</v>
      </c>
      <c r="U1269" s="310">
        <f t="shared" ca="1" si="520"/>
        <v>0.26666666666666694</v>
      </c>
      <c r="V1269" s="310" t="b">
        <f t="shared" ca="1" si="529"/>
        <v>0</v>
      </c>
      <c r="W1269" s="3" t="b">
        <f t="shared" ca="1" si="530"/>
        <v>0</v>
      </c>
      <c r="X1269" s="3" t="str">
        <f t="shared" ca="1" si="531"/>
        <v/>
      </c>
      <c r="Y1269" s="3" t="str">
        <f t="shared" ca="1" si="521"/>
        <v/>
      </c>
      <c r="Z1269" s="3" t="str">
        <f t="shared" ca="1" si="532"/>
        <v/>
      </c>
      <c r="AA1269" s="3" t="str">
        <f t="shared" ca="1" si="533"/>
        <v/>
      </c>
      <c r="AB1269" s="205">
        <f t="shared" ca="1" si="534"/>
        <v>6772</v>
      </c>
      <c r="AC1269" s="205">
        <f t="shared" ca="1" si="535"/>
        <v>103</v>
      </c>
      <c r="AD1269" s="205">
        <f t="shared" ca="1" si="522"/>
        <v>65.747572815533985</v>
      </c>
      <c r="AE1269" s="205">
        <f t="shared" ca="1" si="523"/>
        <v>15.747572815533985</v>
      </c>
      <c r="AF1269" s="205">
        <f t="shared" ca="1" si="536"/>
        <v>3.1495145631067971</v>
      </c>
      <c r="AG1269" s="205"/>
      <c r="AH1269" s="205"/>
      <c r="AI1269" s="205"/>
      <c r="AJ1269" s="205"/>
      <c r="AK1269" s="4"/>
      <c r="AL1269" s="4"/>
      <c r="AM1269" s="309">
        <f t="shared" ca="1" si="537"/>
        <v>15.57</v>
      </c>
      <c r="AN1269" s="309">
        <f t="shared" ca="1" si="538"/>
        <v>13.58</v>
      </c>
      <c r="AO1269" s="310">
        <f t="shared" ca="1" si="539"/>
        <v>0.28140703517587962</v>
      </c>
      <c r="AP1269" s="310" t="b">
        <f t="shared" ca="1" si="540"/>
        <v>0</v>
      </c>
      <c r="AQ1269" s="309">
        <f t="shared" ca="1" si="541"/>
        <v>0.41160000000000002</v>
      </c>
      <c r="AR1269" s="205">
        <f t="shared" ca="1" si="524"/>
        <v>13.308400000000001</v>
      </c>
      <c r="AS1269" s="45" t="b">
        <f t="shared" ca="1" si="525"/>
        <v>0</v>
      </c>
      <c r="AT1269">
        <f t="shared" ca="1" si="526"/>
        <v>5</v>
      </c>
      <c r="AU1269" t="b">
        <f t="shared" ca="1" si="542"/>
        <v>0</v>
      </c>
      <c r="AV1269" t="b">
        <f t="shared" ca="1" si="543"/>
        <v>0</v>
      </c>
      <c r="AW1269" s="266" t="b">
        <f t="shared" ca="1" si="544"/>
        <v>0</v>
      </c>
      <c r="AX1269" s="266" t="b">
        <f t="shared" ca="1" si="545"/>
        <v>1</v>
      </c>
      <c r="AY1269" s="266" t="b">
        <f t="shared" ca="1" si="546"/>
        <v>0</v>
      </c>
    </row>
    <row r="1270" spans="1:51" x14ac:dyDescent="0.25">
      <c r="A1270">
        <v>1238</v>
      </c>
      <c r="B1270" s="163">
        <f ca="1">OFFSET(InputPriceData!B$15,CalculationsAndCharts!$A1270+$A$11,0,1,1)</f>
        <v>40219</v>
      </c>
      <c r="C1270" s="3">
        <f ca="1">OFFSET(InputPriceData!G$15,CalculationsAndCharts!$A1270+$A$11,IF($C$7,8,0),1,1)</f>
        <v>535600</v>
      </c>
      <c r="D1270" s="4">
        <f ca="1">OFFSET(InputPriceData!C$15,CalculationsAndCharts!$A1270+$A$11,IF($C$7,8,0),1,1)</f>
        <v>13.74</v>
      </c>
      <c r="E1270" s="4">
        <f ca="1">OFFSET(InputPriceData!D$15,CalculationsAndCharts!$A1270+$A$11,IF($C$7,8,0),1,1)</f>
        <v>14.05</v>
      </c>
      <c r="F1270" s="4">
        <f ca="1">OFFSET(InputPriceData!E$15,CalculationsAndCharts!$A1270+$A$11,IF($C$7,8,0),1,1)</f>
        <v>13.62</v>
      </c>
      <c r="G1270" s="4">
        <f ca="1">OFFSET(InputPriceData!F$15,CalculationsAndCharts!$A1270+$A$11,IF($C$7,8,0),1,1)</f>
        <v>14.05</v>
      </c>
      <c r="H1270" s="128"/>
      <c r="I1270" s="128"/>
      <c r="K1270" s="124"/>
      <c r="L1270" s="279"/>
      <c r="M1270" s="281"/>
      <c r="N1270" s="280"/>
      <c r="O1270" s="4"/>
      <c r="P1270" s="4"/>
      <c r="Q1270" s="3"/>
      <c r="S1270" s="309">
        <f t="shared" ca="1" si="527"/>
        <v>15.68</v>
      </c>
      <c r="T1270" s="309">
        <f t="shared" ca="1" si="528"/>
        <v>13.58</v>
      </c>
      <c r="U1270" s="310">
        <f t="shared" ca="1" si="520"/>
        <v>0.22380952380952415</v>
      </c>
      <c r="V1270" s="310" t="b">
        <f t="shared" ca="1" si="529"/>
        <v>0</v>
      </c>
      <c r="W1270" s="3" t="b">
        <f t="shared" ca="1" si="530"/>
        <v>0</v>
      </c>
      <c r="X1270" s="3" t="str">
        <f t="shared" ca="1" si="531"/>
        <v/>
      </c>
      <c r="Y1270" s="3" t="str">
        <f t="shared" ca="1" si="521"/>
        <v/>
      </c>
      <c r="Z1270" s="3" t="str">
        <f t="shared" ca="1" si="532"/>
        <v/>
      </c>
      <c r="AA1270" s="3" t="str">
        <f t="shared" ca="1" si="533"/>
        <v/>
      </c>
      <c r="AB1270" s="205">
        <f t="shared" ca="1" si="534"/>
        <v>6772</v>
      </c>
      <c r="AC1270" s="205">
        <f t="shared" ca="1" si="535"/>
        <v>103</v>
      </c>
      <c r="AD1270" s="205">
        <f t="shared" ca="1" si="522"/>
        <v>65.747572815533985</v>
      </c>
      <c r="AE1270" s="205">
        <f t="shared" ca="1" si="523"/>
        <v>15.747572815533985</v>
      </c>
      <c r="AF1270" s="205">
        <f t="shared" ca="1" si="536"/>
        <v>3.1495145631067971</v>
      </c>
      <c r="AG1270" s="205"/>
      <c r="AH1270" s="205"/>
      <c r="AI1270" s="205"/>
      <c r="AJ1270" s="205"/>
      <c r="AK1270" s="4"/>
      <c r="AL1270" s="4"/>
      <c r="AM1270" s="309">
        <f t="shared" ca="1" si="537"/>
        <v>15.67</v>
      </c>
      <c r="AN1270" s="309">
        <f t="shared" ca="1" si="538"/>
        <v>13.58</v>
      </c>
      <c r="AO1270" s="310">
        <f t="shared" ca="1" si="539"/>
        <v>0.22488038277511993</v>
      </c>
      <c r="AP1270" s="310" t="b">
        <f t="shared" ca="1" si="540"/>
        <v>0</v>
      </c>
      <c r="AQ1270" s="309">
        <f t="shared" ca="1" si="541"/>
        <v>0.41160000000000002</v>
      </c>
      <c r="AR1270" s="205">
        <f t="shared" ca="1" si="524"/>
        <v>13.308400000000001</v>
      </c>
      <c r="AS1270" s="45" t="b">
        <f t="shared" ca="1" si="525"/>
        <v>0</v>
      </c>
      <c r="AT1270">
        <f t="shared" ca="1" si="526"/>
        <v>4</v>
      </c>
      <c r="AU1270" t="b">
        <f t="shared" ca="1" si="542"/>
        <v>0</v>
      </c>
      <c r="AV1270" t="b">
        <f t="shared" ca="1" si="543"/>
        <v>0</v>
      </c>
      <c r="AW1270" s="266" t="b">
        <f t="shared" ca="1" si="544"/>
        <v>0</v>
      </c>
      <c r="AX1270" s="266" t="b">
        <f t="shared" ca="1" si="545"/>
        <v>1</v>
      </c>
      <c r="AY1270" s="266" t="b">
        <f t="shared" ca="1" si="546"/>
        <v>0</v>
      </c>
    </row>
    <row r="1271" spans="1:51" x14ac:dyDescent="0.25">
      <c r="A1271">
        <v>1239</v>
      </c>
      <c r="B1271" s="163">
        <f ca="1">OFFSET(InputPriceData!B$15,CalculationsAndCharts!$A1271+$A$11,0,1,1)</f>
        <v>40218</v>
      </c>
      <c r="C1271" s="3">
        <f ca="1">OFFSET(InputPriceData!G$15,CalculationsAndCharts!$A1271+$A$11,IF($C$7,8,0),1,1)</f>
        <v>528100</v>
      </c>
      <c r="D1271" s="4">
        <f ca="1">OFFSET(InputPriceData!C$15,CalculationsAndCharts!$A1271+$A$11,IF($C$7,8,0),1,1)</f>
        <v>13.77</v>
      </c>
      <c r="E1271" s="4">
        <f ca="1">OFFSET(InputPriceData!D$15,CalculationsAndCharts!$A1271+$A$11,IF($C$7,8,0),1,1)</f>
        <v>13.91</v>
      </c>
      <c r="F1271" s="4">
        <f ca="1">OFFSET(InputPriceData!E$15,CalculationsAndCharts!$A1271+$A$11,IF($C$7,8,0),1,1)</f>
        <v>13.57</v>
      </c>
      <c r="G1271" s="4">
        <f ca="1">OFFSET(InputPriceData!F$15,CalculationsAndCharts!$A1271+$A$11,IF($C$7,8,0),1,1)</f>
        <v>13.87</v>
      </c>
      <c r="H1271" s="128"/>
      <c r="I1271" s="128"/>
      <c r="K1271" s="124"/>
      <c r="L1271" s="279"/>
      <c r="M1271" s="281"/>
      <c r="N1271" s="280"/>
      <c r="O1271" s="4"/>
      <c r="P1271" s="4"/>
      <c r="Q1271" s="3"/>
      <c r="S1271" s="309">
        <f t="shared" ca="1" si="527"/>
        <v>15.9</v>
      </c>
      <c r="T1271" s="309">
        <f t="shared" ca="1" si="528"/>
        <v>13.58</v>
      </c>
      <c r="U1271" s="310">
        <f t="shared" ca="1" si="520"/>
        <v>0.12499999999999961</v>
      </c>
      <c r="V1271" s="310" t="b">
        <f t="shared" ca="1" si="529"/>
        <v>0</v>
      </c>
      <c r="W1271" s="3" t="b">
        <f t="shared" ca="1" si="530"/>
        <v>0</v>
      </c>
      <c r="X1271" s="3" t="str">
        <f t="shared" ca="1" si="531"/>
        <v/>
      </c>
      <c r="Y1271" s="3" t="str">
        <f t="shared" ca="1" si="521"/>
        <v/>
      </c>
      <c r="Z1271" s="3" t="str">
        <f t="shared" ca="1" si="532"/>
        <v/>
      </c>
      <c r="AA1271" s="3" t="str">
        <f t="shared" ca="1" si="533"/>
        <v/>
      </c>
      <c r="AB1271" s="205">
        <f t="shared" ca="1" si="534"/>
        <v>6772</v>
      </c>
      <c r="AC1271" s="205">
        <f t="shared" ca="1" si="535"/>
        <v>103</v>
      </c>
      <c r="AD1271" s="205">
        <f t="shared" ca="1" si="522"/>
        <v>65.747572815533985</v>
      </c>
      <c r="AE1271" s="205">
        <f t="shared" ca="1" si="523"/>
        <v>15.747572815533985</v>
      </c>
      <c r="AF1271" s="205">
        <f t="shared" ca="1" si="536"/>
        <v>3.1495145631067971</v>
      </c>
      <c r="AG1271" s="205"/>
      <c r="AH1271" s="205"/>
      <c r="AI1271" s="205"/>
      <c r="AJ1271" s="205"/>
      <c r="AK1271" s="4"/>
      <c r="AL1271" s="4"/>
      <c r="AM1271" s="309">
        <f t="shared" ca="1" si="537"/>
        <v>15.68</v>
      </c>
      <c r="AN1271" s="309">
        <f t="shared" ca="1" si="538"/>
        <v>13.58</v>
      </c>
      <c r="AO1271" s="310">
        <f t="shared" ca="1" si="539"/>
        <v>0.13809523809523772</v>
      </c>
      <c r="AP1271" s="310" t="b">
        <f t="shared" ca="1" si="540"/>
        <v>0</v>
      </c>
      <c r="AQ1271" s="309">
        <f t="shared" ca="1" si="541"/>
        <v>0.41160000000000002</v>
      </c>
      <c r="AR1271" s="205">
        <f t="shared" ca="1" si="524"/>
        <v>13.308400000000001</v>
      </c>
      <c r="AS1271" s="45" t="b">
        <f t="shared" ca="1" si="525"/>
        <v>0</v>
      </c>
      <c r="AT1271">
        <f t="shared" ca="1" si="526"/>
        <v>3</v>
      </c>
      <c r="AU1271" t="b">
        <f t="shared" ca="1" si="542"/>
        <v>0</v>
      </c>
      <c r="AV1271" t="b">
        <f t="shared" ca="1" si="543"/>
        <v>0</v>
      </c>
      <c r="AW1271" s="266" t="b">
        <f t="shared" ca="1" si="544"/>
        <v>0</v>
      </c>
      <c r="AX1271" s="266" t="b">
        <f t="shared" ca="1" si="545"/>
        <v>1</v>
      </c>
      <c r="AY1271" s="266" t="b">
        <f t="shared" ca="1" si="546"/>
        <v>0</v>
      </c>
    </row>
    <row r="1272" spans="1:51" x14ac:dyDescent="0.25">
      <c r="A1272">
        <v>1240</v>
      </c>
      <c r="B1272" s="163">
        <f ca="1">OFFSET(InputPriceData!B$15,CalculationsAndCharts!$A1272+$A$11,0,1,1)</f>
        <v>40217</v>
      </c>
      <c r="C1272" s="3">
        <f ca="1">OFFSET(InputPriceData!G$15,CalculationsAndCharts!$A1272+$A$11,IF($C$7,8,0),1,1)</f>
        <v>308600</v>
      </c>
      <c r="D1272" s="4">
        <f ca="1">OFFSET(InputPriceData!C$15,CalculationsAndCharts!$A1272+$A$11,IF($C$7,8,0),1,1)</f>
        <v>13.78</v>
      </c>
      <c r="E1272" s="4">
        <f ca="1">OFFSET(InputPriceData!D$15,CalculationsAndCharts!$A1272+$A$11,IF($C$7,8,0),1,1)</f>
        <v>13.87</v>
      </c>
      <c r="F1272" s="4">
        <f ca="1">OFFSET(InputPriceData!E$15,CalculationsAndCharts!$A1272+$A$11,IF($C$7,8,0),1,1)</f>
        <v>13.55</v>
      </c>
      <c r="G1272" s="4">
        <f ca="1">OFFSET(InputPriceData!F$15,CalculationsAndCharts!$A1272+$A$11,IF($C$7,8,0),1,1)</f>
        <v>13.58</v>
      </c>
      <c r="H1272" s="128"/>
      <c r="I1272" s="128"/>
      <c r="K1272" s="124"/>
      <c r="L1272" s="279"/>
      <c r="M1272" s="281"/>
      <c r="N1272" s="280"/>
      <c r="O1272" s="4"/>
      <c r="P1272" s="4"/>
      <c r="Q1272" s="3"/>
      <c r="S1272" s="309">
        <f t="shared" ca="1" si="527"/>
        <v>15.9</v>
      </c>
      <c r="T1272" s="309">
        <f t="shared" ca="1" si="528"/>
        <v>13.58</v>
      </c>
      <c r="U1272" s="310">
        <f t="shared" ca="1" si="520"/>
        <v>0</v>
      </c>
      <c r="V1272" s="310" t="b">
        <f t="shared" ca="1" si="529"/>
        <v>0</v>
      </c>
      <c r="W1272" s="3" t="b">
        <f t="shared" ca="1" si="530"/>
        <v>0</v>
      </c>
      <c r="X1272" s="3" t="str">
        <f t="shared" ca="1" si="531"/>
        <v/>
      </c>
      <c r="Y1272" s="3" t="str">
        <f t="shared" ca="1" si="521"/>
        <v/>
      </c>
      <c r="Z1272" s="3" t="str">
        <f t="shared" ca="1" si="532"/>
        <v/>
      </c>
      <c r="AA1272" s="3" t="str">
        <f t="shared" ca="1" si="533"/>
        <v/>
      </c>
      <c r="AB1272" s="205">
        <f t="shared" ca="1" si="534"/>
        <v>6772</v>
      </c>
      <c r="AC1272" s="205">
        <f t="shared" ca="1" si="535"/>
        <v>103</v>
      </c>
      <c r="AD1272" s="205">
        <f t="shared" ca="1" si="522"/>
        <v>65.747572815533985</v>
      </c>
      <c r="AE1272" s="205">
        <f t="shared" ca="1" si="523"/>
        <v>15.747572815533985</v>
      </c>
      <c r="AF1272" s="205">
        <f t="shared" ca="1" si="536"/>
        <v>3.1495145631067971</v>
      </c>
      <c r="AG1272" s="205"/>
      <c r="AH1272" s="205"/>
      <c r="AI1272" s="205"/>
      <c r="AJ1272" s="205"/>
      <c r="AK1272" s="4"/>
      <c r="AL1272" s="4"/>
      <c r="AM1272" s="309">
        <f t="shared" ca="1" si="537"/>
        <v>15.68</v>
      </c>
      <c r="AN1272" s="309">
        <f t="shared" ca="1" si="538"/>
        <v>13.58</v>
      </c>
      <c r="AO1272" s="310">
        <f t="shared" ca="1" si="539"/>
        <v>0</v>
      </c>
      <c r="AP1272" s="310" t="b">
        <f t="shared" ca="1" si="540"/>
        <v>0</v>
      </c>
      <c r="AQ1272" s="309">
        <f t="shared" ca="1" si="541"/>
        <v>0.41160000000000002</v>
      </c>
      <c r="AR1272" s="205">
        <f t="shared" ca="1" si="524"/>
        <v>13.308400000000001</v>
      </c>
      <c r="AS1272" s="45" t="b">
        <f t="shared" ca="1" si="525"/>
        <v>0</v>
      </c>
      <c r="AT1272">
        <f t="shared" ca="1" si="526"/>
        <v>2</v>
      </c>
      <c r="AU1272" t="b">
        <f t="shared" ca="1" si="542"/>
        <v>0</v>
      </c>
      <c r="AV1272" t="b">
        <f t="shared" ca="1" si="543"/>
        <v>0</v>
      </c>
      <c r="AW1272" s="266" t="b">
        <f t="shared" ca="1" si="544"/>
        <v>0</v>
      </c>
      <c r="AX1272" s="266" t="b">
        <f t="shared" ca="1" si="545"/>
        <v>1</v>
      </c>
      <c r="AY1272" s="266" t="b">
        <f t="shared" ca="1" si="546"/>
        <v>0</v>
      </c>
    </row>
    <row r="1273" spans="1:51" x14ac:dyDescent="0.25">
      <c r="A1273">
        <v>1241</v>
      </c>
      <c r="B1273" s="163">
        <f ca="1">OFFSET(InputPriceData!B$15,CalculationsAndCharts!$A1273+$A$11,0,1,1)</f>
        <v>40214</v>
      </c>
      <c r="C1273" s="3">
        <f ca="1">OFFSET(InputPriceData!G$15,CalculationsAndCharts!$A1273+$A$11,IF($C$7,8,0),1,1)</f>
        <v>594400</v>
      </c>
      <c r="D1273" s="4">
        <f ca="1">OFFSET(InputPriceData!C$15,CalculationsAndCharts!$A1273+$A$11,IF($C$7,8,0),1,1)</f>
        <v>13.72</v>
      </c>
      <c r="E1273" s="4">
        <f ca="1">OFFSET(InputPriceData!D$15,CalculationsAndCharts!$A1273+$A$11,IF($C$7,8,0),1,1)</f>
        <v>13.86</v>
      </c>
      <c r="F1273" s="4">
        <f ca="1">OFFSET(InputPriceData!E$15,CalculationsAndCharts!$A1273+$A$11,IF($C$7,8,0),1,1)</f>
        <v>13.48</v>
      </c>
      <c r="G1273" s="4">
        <f ca="1">OFFSET(InputPriceData!F$15,CalculationsAndCharts!$A1273+$A$11,IF($C$7,8,0),1,1)</f>
        <v>13.8</v>
      </c>
      <c r="H1273" s="128"/>
      <c r="I1273" s="128"/>
      <c r="K1273" s="124"/>
      <c r="L1273" s="279"/>
      <c r="M1273" s="281"/>
      <c r="N1273" s="280"/>
      <c r="O1273" s="4"/>
      <c r="P1273" s="4"/>
      <c r="Q1273" s="3"/>
      <c r="S1273" s="309">
        <f t="shared" ca="1" si="527"/>
        <v>15.9</v>
      </c>
      <c r="T1273" s="309">
        <f t="shared" ca="1" si="528"/>
        <v>13.73</v>
      </c>
      <c r="U1273" s="310">
        <f t="shared" ca="1" si="520"/>
        <v>3.2258064516129163E-2</v>
      </c>
      <c r="V1273" s="310" t="b">
        <f t="shared" ca="1" si="529"/>
        <v>0</v>
      </c>
      <c r="W1273" s="3" t="b">
        <f t="shared" ca="1" si="530"/>
        <v>0</v>
      </c>
      <c r="X1273" s="3" t="str">
        <f t="shared" ca="1" si="531"/>
        <v/>
      </c>
      <c r="Y1273" s="3" t="str">
        <f t="shared" ca="1" si="521"/>
        <v/>
      </c>
      <c r="Z1273" s="3" t="str">
        <f t="shared" ca="1" si="532"/>
        <v/>
      </c>
      <c r="AA1273" s="3" t="str">
        <f t="shared" ca="1" si="533"/>
        <v/>
      </c>
      <c r="AB1273" s="205">
        <f t="shared" ca="1" si="534"/>
        <v>6772</v>
      </c>
      <c r="AC1273" s="205">
        <f t="shared" ca="1" si="535"/>
        <v>103</v>
      </c>
      <c r="AD1273" s="205">
        <f t="shared" ca="1" si="522"/>
        <v>65.747572815533985</v>
      </c>
      <c r="AE1273" s="205">
        <f t="shared" ca="1" si="523"/>
        <v>15.747572815533985</v>
      </c>
      <c r="AF1273" s="205">
        <f t="shared" ca="1" si="536"/>
        <v>3.1495145631067971</v>
      </c>
      <c r="AG1273" s="205"/>
      <c r="AH1273" s="205"/>
      <c r="AI1273" s="205"/>
      <c r="AJ1273" s="205"/>
      <c r="AK1273" s="4"/>
      <c r="AL1273" s="4"/>
      <c r="AM1273" s="309">
        <f t="shared" ca="1" si="537"/>
        <v>15.9</v>
      </c>
      <c r="AN1273" s="309">
        <f t="shared" ca="1" si="538"/>
        <v>13.73</v>
      </c>
      <c r="AO1273" s="310">
        <f t="shared" ca="1" si="539"/>
        <v>3.2258064516129163E-2</v>
      </c>
      <c r="AP1273" s="310" t="b">
        <f t="shared" ca="1" si="540"/>
        <v>0</v>
      </c>
      <c r="AQ1273" s="309">
        <f t="shared" ca="1" si="541"/>
        <v>0.41160000000000002</v>
      </c>
      <c r="AR1273" s="205">
        <f t="shared" ca="1" si="524"/>
        <v>13.308400000000001</v>
      </c>
      <c r="AS1273" s="45" t="b">
        <f t="shared" ca="1" si="525"/>
        <v>0</v>
      </c>
      <c r="AT1273">
        <f t="shared" ca="1" si="526"/>
        <v>1</v>
      </c>
      <c r="AU1273" t="b">
        <f t="shared" ca="1" si="542"/>
        <v>0</v>
      </c>
      <c r="AV1273" t="b">
        <f t="shared" ca="1" si="543"/>
        <v>0</v>
      </c>
      <c r="AW1273" s="266" t="b">
        <f t="shared" ca="1" si="544"/>
        <v>1</v>
      </c>
      <c r="AX1273" s="266" t="b">
        <f t="shared" ca="1" si="545"/>
        <v>1</v>
      </c>
      <c r="AY1273" s="266" t="b">
        <f t="shared" ca="1" si="546"/>
        <v>0</v>
      </c>
    </row>
    <row r="1274" spans="1:51" x14ac:dyDescent="0.25">
      <c r="A1274">
        <v>1242</v>
      </c>
      <c r="B1274" s="163">
        <f ca="1">OFFSET(InputPriceData!B$15,CalculationsAndCharts!$A1274+$A$11,0,1,1)</f>
        <v>40213</v>
      </c>
      <c r="C1274" s="3">
        <f ca="1">OFFSET(InputPriceData!G$15,CalculationsAndCharts!$A1274+$A$11,IF($C$7,8,0),1,1)</f>
        <v>479500</v>
      </c>
      <c r="D1274" s="4">
        <f ca="1">OFFSET(InputPriceData!C$15,CalculationsAndCharts!$A1274+$A$11,IF($C$7,8,0),1,1)</f>
        <v>13.98</v>
      </c>
      <c r="E1274" s="4">
        <f ca="1">OFFSET(InputPriceData!D$15,CalculationsAndCharts!$A1274+$A$11,IF($C$7,8,0),1,1)</f>
        <v>14.02</v>
      </c>
      <c r="F1274" s="4">
        <f ca="1">OFFSET(InputPriceData!E$15,CalculationsAndCharts!$A1274+$A$11,IF($C$7,8,0),1,1)</f>
        <v>13.71</v>
      </c>
      <c r="G1274" s="4">
        <f ca="1">OFFSET(InputPriceData!F$15,CalculationsAndCharts!$A1274+$A$11,IF($C$7,8,0),1,1)</f>
        <v>13.73</v>
      </c>
      <c r="H1274" s="128"/>
      <c r="I1274" s="128"/>
      <c r="K1274" s="124"/>
      <c r="L1274" s="279"/>
      <c r="M1274" s="281"/>
      <c r="N1274" s="280"/>
      <c r="O1274" s="4"/>
      <c r="P1274" s="4"/>
      <c r="Q1274" s="3"/>
      <c r="S1274" s="309">
        <f t="shared" ca="1" si="527"/>
        <v>15.9</v>
      </c>
      <c r="T1274" s="309">
        <f t="shared" ca="1" si="528"/>
        <v>13.73</v>
      </c>
      <c r="U1274" s="310">
        <f t="shared" ca="1" si="520"/>
        <v>0</v>
      </c>
      <c r="V1274" s="310" t="b">
        <f t="shared" ca="1" si="529"/>
        <v>1</v>
      </c>
      <c r="W1274" s="3" t="b">
        <f t="shared" ca="1" si="530"/>
        <v>0</v>
      </c>
      <c r="X1274" s="3" t="str">
        <f t="shared" ca="1" si="531"/>
        <v/>
      </c>
      <c r="Y1274" s="3" t="str">
        <f t="shared" ca="1" si="521"/>
        <v/>
      </c>
      <c r="Z1274" s="3" t="str">
        <f t="shared" ca="1" si="532"/>
        <v/>
      </c>
      <c r="AA1274" s="3" t="str">
        <f t="shared" ca="1" si="533"/>
        <v/>
      </c>
      <c r="AB1274" s="205">
        <f t="shared" ca="1" si="534"/>
        <v>6772</v>
      </c>
      <c r="AC1274" s="205">
        <f t="shared" ca="1" si="535"/>
        <v>103</v>
      </c>
      <c r="AD1274" s="205">
        <f t="shared" ca="1" si="522"/>
        <v>65.747572815533985</v>
      </c>
      <c r="AE1274" s="205">
        <f t="shared" ca="1" si="523"/>
        <v>15.747572815533985</v>
      </c>
      <c r="AF1274" s="205">
        <f t="shared" ca="1" si="536"/>
        <v>3.1495145631067971</v>
      </c>
      <c r="AG1274" s="205"/>
      <c r="AH1274" s="205"/>
      <c r="AI1274" s="205"/>
      <c r="AJ1274" s="205"/>
      <c r="AK1274" s="4"/>
      <c r="AL1274" s="4"/>
      <c r="AM1274" s="309">
        <f t="shared" ca="1" si="537"/>
        <v>15.9</v>
      </c>
      <c r="AN1274" s="309">
        <f t="shared" ca="1" si="538"/>
        <v>13.73</v>
      </c>
      <c r="AO1274" s="310">
        <f t="shared" ca="1" si="539"/>
        <v>0</v>
      </c>
      <c r="AP1274" s="310" t="b">
        <f t="shared" ca="1" si="540"/>
        <v>1</v>
      </c>
      <c r="AQ1274" s="309">
        <f t="shared" ca="1" si="541"/>
        <v>0</v>
      </c>
      <c r="AR1274" s="205">
        <f t="shared" ca="1" si="524"/>
        <v>0</v>
      </c>
      <c r="AS1274" s="45" t="b">
        <f t="shared" ca="1" si="525"/>
        <v>0</v>
      </c>
      <c r="AT1274">
        <f t="shared" ca="1" si="526"/>
        <v>0</v>
      </c>
      <c r="AU1274" t="b">
        <f t="shared" ca="1" si="542"/>
        <v>0</v>
      </c>
      <c r="AV1274" t="b">
        <f t="shared" ca="1" si="543"/>
        <v>0</v>
      </c>
      <c r="AW1274" s="266" t="b">
        <f t="shared" ca="1" si="544"/>
        <v>0</v>
      </c>
      <c r="AX1274" s="266" t="b">
        <f t="shared" ca="1" si="545"/>
        <v>0</v>
      </c>
      <c r="AY1274" s="266" t="b">
        <f t="shared" ca="1" si="546"/>
        <v>0</v>
      </c>
    </row>
    <row r="1275" spans="1:51" x14ac:dyDescent="0.25">
      <c r="A1275">
        <v>1243</v>
      </c>
      <c r="B1275" s="163">
        <f ca="1">OFFSET(InputPriceData!B$15,CalculationsAndCharts!$A1275+$A$11,0,1,1)</f>
        <v>40212</v>
      </c>
      <c r="C1275" s="3">
        <f ca="1">OFFSET(InputPriceData!G$15,CalculationsAndCharts!$A1275+$A$11,IF($C$7,8,0),1,1)</f>
        <v>472800</v>
      </c>
      <c r="D1275" s="4">
        <f ca="1">OFFSET(InputPriceData!C$15,CalculationsAndCharts!$A1275+$A$11,IF($C$7,8,0),1,1)</f>
        <v>13.96</v>
      </c>
      <c r="E1275" s="4">
        <f ca="1">OFFSET(InputPriceData!D$15,CalculationsAndCharts!$A1275+$A$11,IF($C$7,8,0),1,1)</f>
        <v>14.05</v>
      </c>
      <c r="F1275" s="4">
        <f ca="1">OFFSET(InputPriceData!E$15,CalculationsAndCharts!$A1275+$A$11,IF($C$7,8,0),1,1)</f>
        <v>13.68</v>
      </c>
      <c r="G1275" s="4">
        <f ca="1">OFFSET(InputPriceData!F$15,CalculationsAndCharts!$A1275+$A$11,IF($C$7,8,0),1,1)</f>
        <v>14.04</v>
      </c>
      <c r="H1275" s="128"/>
      <c r="I1275" s="128"/>
      <c r="K1275" s="124"/>
      <c r="L1275" s="279"/>
      <c r="M1275" s="281"/>
      <c r="N1275" s="280"/>
      <c r="O1275" s="4"/>
      <c r="P1275" s="4"/>
      <c r="Q1275" s="3"/>
      <c r="S1275" s="309">
        <f t="shared" ca="1" si="527"/>
        <v>15.9</v>
      </c>
      <c r="T1275" s="309">
        <f t="shared" ca="1" si="528"/>
        <v>13.79</v>
      </c>
      <c r="U1275" s="310">
        <f t="shared" ca="1" si="520"/>
        <v>0.11848341232227481</v>
      </c>
      <c r="V1275" s="310" t="b">
        <f t="shared" ca="1" si="529"/>
        <v>0</v>
      </c>
      <c r="W1275" s="3" t="b">
        <f t="shared" ca="1" si="530"/>
        <v>0</v>
      </c>
      <c r="X1275" s="3" t="str">
        <f t="shared" ca="1" si="531"/>
        <v/>
      </c>
      <c r="Y1275" s="3" t="str">
        <f t="shared" ca="1" si="521"/>
        <v/>
      </c>
      <c r="Z1275" s="3" t="str">
        <f t="shared" ca="1" si="532"/>
        <v/>
      </c>
      <c r="AA1275" s="3" t="str">
        <f t="shared" ca="1" si="533"/>
        <v/>
      </c>
      <c r="AB1275" s="205">
        <f t="shared" ca="1" si="534"/>
        <v>6772</v>
      </c>
      <c r="AC1275" s="205">
        <f t="shared" ca="1" si="535"/>
        <v>103</v>
      </c>
      <c r="AD1275" s="205">
        <f t="shared" ca="1" si="522"/>
        <v>65.747572815533985</v>
      </c>
      <c r="AE1275" s="205">
        <f t="shared" ca="1" si="523"/>
        <v>15.747572815533985</v>
      </c>
      <c r="AF1275" s="205">
        <f t="shared" ca="1" si="536"/>
        <v>3.1495145631067971</v>
      </c>
      <c r="AG1275" s="205"/>
      <c r="AH1275" s="205"/>
      <c r="AI1275" s="205"/>
      <c r="AJ1275" s="205"/>
      <c r="AK1275" s="4"/>
      <c r="AL1275" s="4"/>
      <c r="AM1275" s="309">
        <f t="shared" ca="1" si="537"/>
        <v>15.9</v>
      </c>
      <c r="AN1275" s="309">
        <f t="shared" ca="1" si="538"/>
        <v>13.79</v>
      </c>
      <c r="AO1275" s="310">
        <f t="shared" ca="1" si="539"/>
        <v>0.11848341232227481</v>
      </c>
      <c r="AP1275" s="310" t="b">
        <f t="shared" ca="1" si="540"/>
        <v>0</v>
      </c>
      <c r="AQ1275" s="309">
        <f t="shared" ca="1" si="541"/>
        <v>0</v>
      </c>
      <c r="AR1275" s="205">
        <f t="shared" ca="1" si="524"/>
        <v>0</v>
      </c>
      <c r="AS1275" s="45" t="b">
        <f t="shared" ca="1" si="525"/>
        <v>0</v>
      </c>
      <c r="AT1275">
        <f t="shared" ca="1" si="526"/>
        <v>0</v>
      </c>
      <c r="AU1275" t="b">
        <f t="shared" ca="1" si="542"/>
        <v>0</v>
      </c>
      <c r="AV1275" t="b">
        <f t="shared" ca="1" si="543"/>
        <v>0</v>
      </c>
      <c r="AW1275" s="266" t="b">
        <f t="shared" ca="1" si="544"/>
        <v>0</v>
      </c>
      <c r="AX1275" s="266" t="b">
        <f t="shared" ca="1" si="545"/>
        <v>0</v>
      </c>
      <c r="AY1275" s="266" t="b">
        <f t="shared" ca="1" si="546"/>
        <v>0</v>
      </c>
    </row>
    <row r="1276" spans="1:51" x14ac:dyDescent="0.25">
      <c r="A1276">
        <v>1244</v>
      </c>
      <c r="B1276" s="163">
        <f ca="1">OFFSET(InputPriceData!B$15,CalculationsAndCharts!$A1276+$A$11,0,1,1)</f>
        <v>40211</v>
      </c>
      <c r="C1276" s="3">
        <f ca="1">OFFSET(InputPriceData!G$15,CalculationsAndCharts!$A1276+$A$11,IF($C$7,8,0),1,1)</f>
        <v>638800</v>
      </c>
      <c r="D1276" s="4">
        <f ca="1">OFFSET(InputPriceData!C$15,CalculationsAndCharts!$A1276+$A$11,IF($C$7,8,0),1,1)</f>
        <v>13.95</v>
      </c>
      <c r="E1276" s="4">
        <f ca="1">OFFSET(InputPriceData!D$15,CalculationsAndCharts!$A1276+$A$11,IF($C$7,8,0),1,1)</f>
        <v>13.97</v>
      </c>
      <c r="F1276" s="4">
        <f ca="1">OFFSET(InputPriceData!E$15,CalculationsAndCharts!$A1276+$A$11,IF($C$7,8,0),1,1)</f>
        <v>13.73</v>
      </c>
      <c r="G1276" s="4">
        <f ca="1">OFFSET(InputPriceData!F$15,CalculationsAndCharts!$A1276+$A$11,IF($C$7,8,0),1,1)</f>
        <v>13.79</v>
      </c>
      <c r="H1276" s="128"/>
      <c r="I1276" s="128"/>
      <c r="K1276" s="124"/>
      <c r="L1276" s="279"/>
      <c r="M1276" s="281"/>
      <c r="N1276" s="280"/>
      <c r="O1276" s="4"/>
      <c r="P1276" s="4"/>
      <c r="Q1276" s="3"/>
      <c r="S1276" s="309">
        <f t="shared" ca="1" si="527"/>
        <v>15.9</v>
      </c>
      <c r="T1276" s="309">
        <f t="shared" ca="1" si="528"/>
        <v>13.79</v>
      </c>
      <c r="U1276" s="310">
        <f t="shared" ca="1" si="520"/>
        <v>0</v>
      </c>
      <c r="V1276" s="310" t="b">
        <f t="shared" ca="1" si="529"/>
        <v>0</v>
      </c>
      <c r="W1276" s="3" t="b">
        <f t="shared" ca="1" si="530"/>
        <v>0</v>
      </c>
      <c r="X1276" s="3" t="str">
        <f t="shared" ca="1" si="531"/>
        <v/>
      </c>
      <c r="Y1276" s="3" t="str">
        <f t="shared" ca="1" si="521"/>
        <v/>
      </c>
      <c r="Z1276" s="3" t="str">
        <f t="shared" ca="1" si="532"/>
        <v/>
      </c>
      <c r="AA1276" s="3" t="str">
        <f t="shared" ca="1" si="533"/>
        <v/>
      </c>
      <c r="AB1276" s="205">
        <f t="shared" ca="1" si="534"/>
        <v>6772</v>
      </c>
      <c r="AC1276" s="205">
        <f t="shared" ca="1" si="535"/>
        <v>103</v>
      </c>
      <c r="AD1276" s="205">
        <f t="shared" ca="1" si="522"/>
        <v>65.747572815533985</v>
      </c>
      <c r="AE1276" s="205">
        <f t="shared" ca="1" si="523"/>
        <v>15.747572815533985</v>
      </c>
      <c r="AF1276" s="205">
        <f t="shared" ca="1" si="536"/>
        <v>3.1495145631067971</v>
      </c>
      <c r="AG1276" s="205"/>
      <c r="AH1276" s="205"/>
      <c r="AI1276" s="205"/>
      <c r="AJ1276" s="205"/>
      <c r="AK1276" s="4"/>
      <c r="AL1276" s="4"/>
      <c r="AM1276" s="309">
        <f t="shared" ca="1" si="537"/>
        <v>15.9</v>
      </c>
      <c r="AN1276" s="309">
        <f t="shared" ca="1" si="538"/>
        <v>13.79</v>
      </c>
      <c r="AO1276" s="310">
        <f t="shared" ca="1" si="539"/>
        <v>0</v>
      </c>
      <c r="AP1276" s="310" t="b">
        <f t="shared" ca="1" si="540"/>
        <v>0</v>
      </c>
      <c r="AQ1276" s="309">
        <f t="shared" ca="1" si="541"/>
        <v>0</v>
      </c>
      <c r="AR1276" s="205">
        <f t="shared" ca="1" si="524"/>
        <v>0</v>
      </c>
      <c r="AS1276" s="45" t="b">
        <f t="shared" ca="1" si="525"/>
        <v>0</v>
      </c>
      <c r="AT1276">
        <f t="shared" ca="1" si="526"/>
        <v>0</v>
      </c>
      <c r="AU1276" t="b">
        <f t="shared" ca="1" si="542"/>
        <v>0</v>
      </c>
      <c r="AV1276" t="b">
        <f t="shared" ca="1" si="543"/>
        <v>0</v>
      </c>
      <c r="AW1276" s="266" t="b">
        <f t="shared" ca="1" si="544"/>
        <v>0</v>
      </c>
      <c r="AX1276" s="266" t="b">
        <f t="shared" ca="1" si="545"/>
        <v>0</v>
      </c>
      <c r="AY1276" s="266" t="b">
        <f t="shared" ca="1" si="546"/>
        <v>0</v>
      </c>
    </row>
    <row r="1277" spans="1:51" x14ac:dyDescent="0.25">
      <c r="A1277">
        <v>1245</v>
      </c>
      <c r="B1277" s="163">
        <f ca="1">OFFSET(InputPriceData!B$15,CalculationsAndCharts!$A1277+$A$11,0,1,1)</f>
        <v>40210</v>
      </c>
      <c r="C1277" s="3">
        <f ca="1">OFFSET(InputPriceData!G$15,CalculationsAndCharts!$A1277+$A$11,IF($C$7,8,0),1,1)</f>
        <v>493800</v>
      </c>
      <c r="D1277" s="4">
        <f ca="1">OFFSET(InputPriceData!C$15,CalculationsAndCharts!$A1277+$A$11,IF($C$7,8,0),1,1)</f>
        <v>13.95</v>
      </c>
      <c r="E1277" s="4">
        <f ca="1">OFFSET(InputPriceData!D$15,CalculationsAndCharts!$A1277+$A$11,IF($C$7,8,0),1,1)</f>
        <v>14.05</v>
      </c>
      <c r="F1277" s="4">
        <f ca="1">OFFSET(InputPriceData!E$15,CalculationsAndCharts!$A1277+$A$11,IF($C$7,8,0),1,1)</f>
        <v>13.8</v>
      </c>
      <c r="G1277" s="4">
        <f ca="1">OFFSET(InputPriceData!F$15,CalculationsAndCharts!$A1277+$A$11,IF($C$7,8,0),1,1)</f>
        <v>13.95</v>
      </c>
      <c r="H1277" s="128"/>
      <c r="I1277" s="128"/>
      <c r="K1277" s="124"/>
      <c r="L1277" s="279"/>
      <c r="M1277" s="281"/>
      <c r="N1277" s="280"/>
      <c r="O1277" s="4"/>
      <c r="P1277" s="4"/>
      <c r="Q1277" s="3"/>
      <c r="S1277" s="309">
        <f t="shared" ca="1" si="527"/>
        <v>15.9</v>
      </c>
      <c r="T1277" s="309">
        <f t="shared" ca="1" si="528"/>
        <v>13.89</v>
      </c>
      <c r="U1277" s="310">
        <f t="shared" ca="1" si="520"/>
        <v>2.9850746268656084E-2</v>
      </c>
      <c r="V1277" s="310" t="b">
        <f t="shared" ca="1" si="529"/>
        <v>0</v>
      </c>
      <c r="W1277" s="3" t="b">
        <f t="shared" ca="1" si="530"/>
        <v>0</v>
      </c>
      <c r="X1277" s="3" t="str">
        <f t="shared" ca="1" si="531"/>
        <v/>
      </c>
      <c r="Y1277" s="3" t="str">
        <f t="shared" ca="1" si="521"/>
        <v/>
      </c>
      <c r="Z1277" s="3" t="str">
        <f t="shared" ca="1" si="532"/>
        <v/>
      </c>
      <c r="AA1277" s="3" t="str">
        <f t="shared" ca="1" si="533"/>
        <v/>
      </c>
      <c r="AB1277" s="205">
        <f t="shared" ca="1" si="534"/>
        <v>6772</v>
      </c>
      <c r="AC1277" s="205">
        <f t="shared" ca="1" si="535"/>
        <v>103</v>
      </c>
      <c r="AD1277" s="205">
        <f t="shared" ca="1" si="522"/>
        <v>65.747572815533985</v>
      </c>
      <c r="AE1277" s="205">
        <f t="shared" ca="1" si="523"/>
        <v>15.747572815533985</v>
      </c>
      <c r="AF1277" s="205">
        <f t="shared" ca="1" si="536"/>
        <v>3.1495145631067971</v>
      </c>
      <c r="AG1277" s="205"/>
      <c r="AH1277" s="205"/>
      <c r="AI1277" s="205"/>
      <c r="AJ1277" s="205"/>
      <c r="AK1277" s="4"/>
      <c r="AL1277" s="4"/>
      <c r="AM1277" s="309">
        <f t="shared" ca="1" si="537"/>
        <v>15.9</v>
      </c>
      <c r="AN1277" s="309">
        <f t="shared" ca="1" si="538"/>
        <v>13.89</v>
      </c>
      <c r="AO1277" s="310">
        <f t="shared" ca="1" si="539"/>
        <v>2.9850746268656084E-2</v>
      </c>
      <c r="AP1277" s="310" t="b">
        <f t="shared" ca="1" si="540"/>
        <v>0</v>
      </c>
      <c r="AQ1277" s="309">
        <f t="shared" ca="1" si="541"/>
        <v>0</v>
      </c>
      <c r="AR1277" s="205">
        <f t="shared" ca="1" si="524"/>
        <v>0</v>
      </c>
      <c r="AS1277" s="45" t="b">
        <f t="shared" ca="1" si="525"/>
        <v>0</v>
      </c>
      <c r="AT1277">
        <f t="shared" ca="1" si="526"/>
        <v>0</v>
      </c>
      <c r="AU1277" t="b">
        <f t="shared" ca="1" si="542"/>
        <v>0</v>
      </c>
      <c r="AV1277" t="b">
        <f t="shared" ca="1" si="543"/>
        <v>0</v>
      </c>
      <c r="AW1277" s="266" t="b">
        <f t="shared" ca="1" si="544"/>
        <v>0</v>
      </c>
      <c r="AX1277" s="266" t="b">
        <f t="shared" ca="1" si="545"/>
        <v>0</v>
      </c>
      <c r="AY1277" s="266" t="b">
        <f t="shared" ca="1" si="546"/>
        <v>0</v>
      </c>
    </row>
    <row r="1278" spans="1:51" x14ac:dyDescent="0.25">
      <c r="A1278">
        <v>1246</v>
      </c>
      <c r="B1278" s="163">
        <f ca="1">OFFSET(InputPriceData!B$15,CalculationsAndCharts!$A1278+$A$11,0,1,1)</f>
        <v>40207</v>
      </c>
      <c r="C1278" s="3">
        <f ca="1">OFFSET(InputPriceData!G$15,CalculationsAndCharts!$A1278+$A$11,IF($C$7,8,0),1,1)</f>
        <v>947000</v>
      </c>
      <c r="D1278" s="4">
        <f ca="1">OFFSET(InputPriceData!C$15,CalculationsAndCharts!$A1278+$A$11,IF($C$7,8,0),1,1)</f>
        <v>14.07</v>
      </c>
      <c r="E1278" s="4">
        <f ca="1">OFFSET(InputPriceData!D$15,CalculationsAndCharts!$A1278+$A$11,IF($C$7,8,0),1,1)</f>
        <v>14.19</v>
      </c>
      <c r="F1278" s="4">
        <f ca="1">OFFSET(InputPriceData!E$15,CalculationsAndCharts!$A1278+$A$11,IF($C$7,8,0),1,1)</f>
        <v>13.89</v>
      </c>
      <c r="G1278" s="4">
        <f ca="1">OFFSET(InputPriceData!F$15,CalculationsAndCharts!$A1278+$A$11,IF($C$7,8,0),1,1)</f>
        <v>13.89</v>
      </c>
      <c r="H1278" s="128"/>
      <c r="I1278" s="128"/>
      <c r="K1278" s="124"/>
      <c r="L1278" s="279"/>
      <c r="M1278" s="281"/>
      <c r="N1278" s="280"/>
      <c r="O1278" s="4"/>
      <c r="P1278" s="4"/>
      <c r="Q1278" s="3"/>
      <c r="S1278" s="309">
        <f t="shared" ca="1" si="527"/>
        <v>15.9</v>
      </c>
      <c r="T1278" s="309">
        <f t="shared" ca="1" si="528"/>
        <v>13.89</v>
      </c>
      <c r="U1278" s="310">
        <f t="shared" ca="1" si="520"/>
        <v>0</v>
      </c>
      <c r="V1278" s="310" t="b">
        <f t="shared" ca="1" si="529"/>
        <v>0</v>
      </c>
      <c r="W1278" s="3" t="b">
        <f t="shared" ca="1" si="530"/>
        <v>0</v>
      </c>
      <c r="X1278" s="3" t="str">
        <f t="shared" ca="1" si="531"/>
        <v/>
      </c>
      <c r="Y1278" s="3" t="str">
        <f t="shared" ca="1" si="521"/>
        <v/>
      </c>
      <c r="Z1278" s="3" t="str">
        <f t="shared" ca="1" si="532"/>
        <v/>
      </c>
      <c r="AA1278" s="3" t="str">
        <f t="shared" ca="1" si="533"/>
        <v/>
      </c>
      <c r="AB1278" s="205">
        <f t="shared" ca="1" si="534"/>
        <v>6772</v>
      </c>
      <c r="AC1278" s="205">
        <f t="shared" ca="1" si="535"/>
        <v>103</v>
      </c>
      <c r="AD1278" s="205">
        <f t="shared" ca="1" si="522"/>
        <v>65.747572815533985</v>
      </c>
      <c r="AE1278" s="205">
        <f t="shared" ca="1" si="523"/>
        <v>15.747572815533985</v>
      </c>
      <c r="AF1278" s="205">
        <f t="shared" ca="1" si="536"/>
        <v>3.1495145631067971</v>
      </c>
      <c r="AG1278" s="205"/>
      <c r="AH1278" s="205"/>
      <c r="AI1278" s="205"/>
      <c r="AJ1278" s="205"/>
      <c r="AK1278" s="4"/>
      <c r="AL1278" s="4"/>
      <c r="AM1278" s="309">
        <f t="shared" ca="1" si="537"/>
        <v>15.9</v>
      </c>
      <c r="AN1278" s="309">
        <f t="shared" ca="1" si="538"/>
        <v>13.89</v>
      </c>
      <c r="AO1278" s="310">
        <f t="shared" ca="1" si="539"/>
        <v>0</v>
      </c>
      <c r="AP1278" s="310" t="b">
        <f t="shared" ca="1" si="540"/>
        <v>0</v>
      </c>
      <c r="AQ1278" s="309">
        <f t="shared" ca="1" si="541"/>
        <v>0</v>
      </c>
      <c r="AR1278" s="205">
        <f t="shared" ca="1" si="524"/>
        <v>0</v>
      </c>
      <c r="AS1278" s="45" t="b">
        <f t="shared" ca="1" si="525"/>
        <v>0</v>
      </c>
      <c r="AT1278">
        <f t="shared" ca="1" si="526"/>
        <v>0</v>
      </c>
      <c r="AU1278" t="b">
        <f t="shared" ca="1" si="542"/>
        <v>0</v>
      </c>
      <c r="AV1278" t="b">
        <f t="shared" ca="1" si="543"/>
        <v>0</v>
      </c>
      <c r="AW1278" s="266" t="b">
        <f t="shared" ca="1" si="544"/>
        <v>0</v>
      </c>
      <c r="AX1278" s="266" t="b">
        <f t="shared" ca="1" si="545"/>
        <v>0</v>
      </c>
      <c r="AY1278" s="266" t="b">
        <f t="shared" ca="1" si="546"/>
        <v>0</v>
      </c>
    </row>
    <row r="1279" spans="1:51" x14ac:dyDescent="0.25">
      <c r="A1279">
        <v>1247</v>
      </c>
      <c r="B1279" s="163">
        <f ca="1">OFFSET(InputPriceData!B$15,CalculationsAndCharts!$A1279+$A$11,0,1,1)</f>
        <v>40206</v>
      </c>
      <c r="C1279" s="3">
        <f ca="1">OFFSET(InputPriceData!G$15,CalculationsAndCharts!$A1279+$A$11,IF($C$7,8,0),1,1)</f>
        <v>948700</v>
      </c>
      <c r="D1279" s="4">
        <f ca="1">OFFSET(InputPriceData!C$15,CalculationsAndCharts!$A1279+$A$11,IF($C$7,8,0),1,1)</f>
        <v>14.72</v>
      </c>
      <c r="E1279" s="4">
        <f ca="1">OFFSET(InputPriceData!D$15,CalculationsAndCharts!$A1279+$A$11,IF($C$7,8,0),1,1)</f>
        <v>14.72</v>
      </c>
      <c r="F1279" s="4">
        <f ca="1">OFFSET(InputPriceData!E$15,CalculationsAndCharts!$A1279+$A$11,IF($C$7,8,0),1,1)</f>
        <v>13.61</v>
      </c>
      <c r="G1279" s="4">
        <f ca="1">OFFSET(InputPriceData!F$15,CalculationsAndCharts!$A1279+$A$11,IF($C$7,8,0),1,1)</f>
        <v>14.09</v>
      </c>
      <c r="H1279" s="128"/>
      <c r="I1279" s="128"/>
      <c r="K1279" s="124"/>
      <c r="L1279" s="279"/>
      <c r="M1279" s="281"/>
      <c r="N1279" s="280"/>
      <c r="O1279" s="4"/>
      <c r="P1279" s="4"/>
      <c r="Q1279" s="3"/>
      <c r="S1279" s="309">
        <f t="shared" ca="1" si="527"/>
        <v>15.9</v>
      </c>
      <c r="T1279" s="309">
        <f t="shared" ca="1" si="528"/>
        <v>14.09</v>
      </c>
      <c r="U1279" s="310">
        <f t="shared" ca="1" si="520"/>
        <v>0</v>
      </c>
      <c r="V1279" s="310" t="b">
        <f t="shared" ca="1" si="529"/>
        <v>0</v>
      </c>
      <c r="W1279" s="3" t="b">
        <f t="shared" ca="1" si="530"/>
        <v>0</v>
      </c>
      <c r="X1279" s="3" t="str">
        <f t="shared" ca="1" si="531"/>
        <v/>
      </c>
      <c r="Y1279" s="3" t="str">
        <f t="shared" ca="1" si="521"/>
        <v/>
      </c>
      <c r="Z1279" s="3" t="str">
        <f t="shared" ca="1" si="532"/>
        <v/>
      </c>
      <c r="AA1279" s="3" t="str">
        <f t="shared" ca="1" si="533"/>
        <v/>
      </c>
      <c r="AB1279" s="205">
        <f t="shared" ca="1" si="534"/>
        <v>6772</v>
      </c>
      <c r="AC1279" s="205">
        <f t="shared" ca="1" si="535"/>
        <v>103</v>
      </c>
      <c r="AD1279" s="205">
        <f t="shared" ca="1" si="522"/>
        <v>65.747572815533985</v>
      </c>
      <c r="AE1279" s="205">
        <f t="shared" ca="1" si="523"/>
        <v>15.747572815533985</v>
      </c>
      <c r="AF1279" s="205">
        <f t="shared" ca="1" si="536"/>
        <v>3.1495145631067971</v>
      </c>
      <c r="AG1279" s="205"/>
      <c r="AH1279" s="205"/>
      <c r="AI1279" s="205"/>
      <c r="AJ1279" s="205"/>
      <c r="AK1279" s="4"/>
      <c r="AL1279" s="4"/>
      <c r="AM1279" s="309">
        <f t="shared" ca="1" si="537"/>
        <v>15.9</v>
      </c>
      <c r="AN1279" s="309">
        <f t="shared" ca="1" si="538"/>
        <v>14.09</v>
      </c>
      <c r="AO1279" s="310">
        <f t="shared" ca="1" si="539"/>
        <v>0</v>
      </c>
      <c r="AP1279" s="310" t="b">
        <f t="shared" ca="1" si="540"/>
        <v>0</v>
      </c>
      <c r="AQ1279" s="309">
        <f t="shared" ca="1" si="541"/>
        <v>0</v>
      </c>
      <c r="AR1279" s="205">
        <f t="shared" ca="1" si="524"/>
        <v>0</v>
      </c>
      <c r="AS1279" s="45" t="b">
        <f t="shared" ca="1" si="525"/>
        <v>0</v>
      </c>
      <c r="AT1279">
        <f t="shared" ca="1" si="526"/>
        <v>0</v>
      </c>
      <c r="AU1279" t="b">
        <f t="shared" ca="1" si="542"/>
        <v>0</v>
      </c>
      <c r="AV1279" t="b">
        <f t="shared" ca="1" si="543"/>
        <v>0</v>
      </c>
      <c r="AW1279" s="266" t="b">
        <f t="shared" ca="1" si="544"/>
        <v>0</v>
      </c>
      <c r="AX1279" s="266" t="b">
        <f t="shared" ca="1" si="545"/>
        <v>0</v>
      </c>
      <c r="AY1279" s="266" t="b">
        <f t="shared" ca="1" si="546"/>
        <v>1</v>
      </c>
    </row>
    <row r="1280" spans="1:51" x14ac:dyDescent="0.25">
      <c r="A1280">
        <v>1248</v>
      </c>
      <c r="B1280" s="163">
        <f ca="1">OFFSET(InputPriceData!B$15,CalculationsAndCharts!$A1280+$A$11,0,1,1)</f>
        <v>40205</v>
      </c>
      <c r="C1280" s="3">
        <f ca="1">OFFSET(InputPriceData!G$15,CalculationsAndCharts!$A1280+$A$11,IF($C$7,8,0),1,1)</f>
        <v>1010500</v>
      </c>
      <c r="D1280" s="4">
        <f ca="1">OFFSET(InputPriceData!C$15,CalculationsAndCharts!$A1280+$A$11,IF($C$7,8,0),1,1)</f>
        <v>14.96</v>
      </c>
      <c r="E1280" s="4">
        <f ca="1">OFFSET(InputPriceData!D$15,CalculationsAndCharts!$A1280+$A$11,IF($C$7,8,0),1,1)</f>
        <v>15.2</v>
      </c>
      <c r="F1280" s="4">
        <f ca="1">OFFSET(InputPriceData!E$15,CalculationsAndCharts!$A1280+$A$11,IF($C$7,8,0),1,1)</f>
        <v>14.6</v>
      </c>
      <c r="G1280" s="4">
        <f ca="1">OFFSET(InputPriceData!F$15,CalculationsAndCharts!$A1280+$A$11,IF($C$7,8,0),1,1)</f>
        <v>14.77</v>
      </c>
      <c r="H1280" s="128"/>
      <c r="I1280" s="128"/>
      <c r="K1280" s="124"/>
      <c r="L1280" s="279"/>
      <c r="M1280" s="281"/>
      <c r="N1280" s="280"/>
      <c r="O1280" s="4"/>
      <c r="P1280" s="4"/>
      <c r="Q1280" s="3"/>
      <c r="S1280" s="309">
        <f t="shared" ca="1" si="527"/>
        <v>15.9</v>
      </c>
      <c r="T1280" s="309">
        <f t="shared" ca="1" si="528"/>
        <v>14.77</v>
      </c>
      <c r="U1280" s="310">
        <f t="shared" ca="1" si="520"/>
        <v>0</v>
      </c>
      <c r="V1280" s="310" t="b">
        <f t="shared" ca="1" si="529"/>
        <v>0</v>
      </c>
      <c r="W1280" s="3" t="b">
        <f t="shared" ca="1" si="530"/>
        <v>0</v>
      </c>
      <c r="X1280" s="3" t="str">
        <f t="shared" ca="1" si="531"/>
        <v/>
      </c>
      <c r="Y1280" s="3" t="str">
        <f t="shared" ca="1" si="521"/>
        <v/>
      </c>
      <c r="Z1280" s="3" t="str">
        <f t="shared" ca="1" si="532"/>
        <v/>
      </c>
      <c r="AA1280" s="3" t="str">
        <f t="shared" ca="1" si="533"/>
        <v/>
      </c>
      <c r="AB1280" s="205">
        <f t="shared" ca="1" si="534"/>
        <v>6772</v>
      </c>
      <c r="AC1280" s="205">
        <f t="shared" ca="1" si="535"/>
        <v>103</v>
      </c>
      <c r="AD1280" s="205">
        <f t="shared" ca="1" si="522"/>
        <v>65.747572815533985</v>
      </c>
      <c r="AE1280" s="205">
        <f t="shared" ca="1" si="523"/>
        <v>15.747572815533985</v>
      </c>
      <c r="AF1280" s="205">
        <f t="shared" ca="1" si="536"/>
        <v>3.1495145631067971</v>
      </c>
      <c r="AG1280" s="205"/>
      <c r="AH1280" s="205"/>
      <c r="AI1280" s="205"/>
      <c r="AJ1280" s="205"/>
      <c r="AK1280" s="4"/>
      <c r="AL1280" s="4"/>
      <c r="AM1280" s="309">
        <f t="shared" ca="1" si="537"/>
        <v>15.9</v>
      </c>
      <c r="AN1280" s="309">
        <f t="shared" ca="1" si="538"/>
        <v>14.77</v>
      </c>
      <c r="AO1280" s="310">
        <f t="shared" ca="1" si="539"/>
        <v>0</v>
      </c>
      <c r="AP1280" s="310" t="b">
        <f t="shared" ca="1" si="540"/>
        <v>0</v>
      </c>
      <c r="AQ1280" s="309">
        <f t="shared" ca="1" si="541"/>
        <v>0.4572</v>
      </c>
      <c r="AR1280" s="205">
        <f t="shared" ca="1" si="524"/>
        <v>14.7828</v>
      </c>
      <c r="AS1280" s="45" t="b">
        <f t="shared" ca="1" si="525"/>
        <v>1</v>
      </c>
      <c r="AT1280">
        <f t="shared" ca="1" si="526"/>
        <v>3</v>
      </c>
      <c r="AU1280" t="b">
        <f t="shared" ca="1" si="542"/>
        <v>0</v>
      </c>
      <c r="AV1280" t="b">
        <f t="shared" ca="1" si="543"/>
        <v>1</v>
      </c>
      <c r="AW1280" s="266" t="b">
        <f t="shared" ca="1" si="544"/>
        <v>0</v>
      </c>
      <c r="AX1280" s="266" t="b">
        <f t="shared" ca="1" si="545"/>
        <v>1</v>
      </c>
      <c r="AY1280" s="266" t="b">
        <f t="shared" ca="1" si="546"/>
        <v>0</v>
      </c>
    </row>
    <row r="1281" spans="1:51" x14ac:dyDescent="0.25">
      <c r="A1281">
        <v>1249</v>
      </c>
      <c r="B1281" s="163">
        <f ca="1">OFFSET(InputPriceData!B$15,CalculationsAndCharts!$A1281+$A$11,0,1,1)</f>
        <v>40204</v>
      </c>
      <c r="C1281" s="3">
        <f ca="1">OFFSET(InputPriceData!G$15,CalculationsAndCharts!$A1281+$A$11,IF($C$7,8,0),1,1)</f>
        <v>314000</v>
      </c>
      <c r="D1281" s="4">
        <f ca="1">OFFSET(InputPriceData!C$15,CalculationsAndCharts!$A1281+$A$11,IF($C$7,8,0),1,1)</f>
        <v>15.02</v>
      </c>
      <c r="E1281" s="4">
        <f ca="1">OFFSET(InputPriceData!D$15,CalculationsAndCharts!$A1281+$A$11,IF($C$7,8,0),1,1)</f>
        <v>15.25</v>
      </c>
      <c r="F1281" s="4">
        <f ca="1">OFFSET(InputPriceData!E$15,CalculationsAndCharts!$A1281+$A$11,IF($C$7,8,0),1,1)</f>
        <v>14.91</v>
      </c>
      <c r="G1281" s="4">
        <f ca="1">OFFSET(InputPriceData!F$15,CalculationsAndCharts!$A1281+$A$11,IF($C$7,8,0),1,1)</f>
        <v>15.04</v>
      </c>
      <c r="H1281" s="128"/>
      <c r="I1281" s="128"/>
      <c r="K1281" s="124"/>
      <c r="L1281" s="279"/>
      <c r="M1281" s="281"/>
      <c r="N1281" s="280"/>
      <c r="O1281" s="4"/>
      <c r="P1281" s="4"/>
      <c r="Q1281" s="3"/>
      <c r="S1281" s="309">
        <f t="shared" ca="1" si="527"/>
        <v>15.9</v>
      </c>
      <c r="T1281" s="309">
        <f t="shared" ca="1" si="528"/>
        <v>15.04</v>
      </c>
      <c r="U1281" s="310">
        <f t="shared" ca="1" si="520"/>
        <v>0</v>
      </c>
      <c r="V1281" s="310" t="b">
        <f t="shared" ca="1" si="529"/>
        <v>0</v>
      </c>
      <c r="W1281" s="3" t="b">
        <f t="shared" ca="1" si="530"/>
        <v>0</v>
      </c>
      <c r="X1281" s="3" t="str">
        <f t="shared" ca="1" si="531"/>
        <v/>
      </c>
      <c r="Y1281" s="3" t="str">
        <f t="shared" ca="1" si="521"/>
        <v/>
      </c>
      <c r="Z1281" s="3" t="str">
        <f t="shared" ca="1" si="532"/>
        <v/>
      </c>
      <c r="AA1281" s="3" t="str">
        <f t="shared" ca="1" si="533"/>
        <v/>
      </c>
      <c r="AB1281" s="205">
        <f t="shared" ca="1" si="534"/>
        <v>6772</v>
      </c>
      <c r="AC1281" s="205">
        <f t="shared" ca="1" si="535"/>
        <v>103</v>
      </c>
      <c r="AD1281" s="205">
        <f t="shared" ca="1" si="522"/>
        <v>65.747572815533985</v>
      </c>
      <c r="AE1281" s="205">
        <f t="shared" ca="1" si="523"/>
        <v>15.747572815533985</v>
      </c>
      <c r="AF1281" s="205">
        <f t="shared" ca="1" si="536"/>
        <v>3.1495145631067971</v>
      </c>
      <c r="AG1281" s="205"/>
      <c r="AH1281" s="205"/>
      <c r="AI1281" s="205"/>
      <c r="AJ1281" s="205"/>
      <c r="AK1281" s="4"/>
      <c r="AL1281" s="4"/>
      <c r="AM1281" s="309">
        <f t="shared" ca="1" si="537"/>
        <v>15.9</v>
      </c>
      <c r="AN1281" s="309">
        <f t="shared" ca="1" si="538"/>
        <v>15.04</v>
      </c>
      <c r="AO1281" s="310">
        <f t="shared" ca="1" si="539"/>
        <v>0</v>
      </c>
      <c r="AP1281" s="310" t="b">
        <f t="shared" ca="1" si="540"/>
        <v>0</v>
      </c>
      <c r="AQ1281" s="309">
        <f t="shared" ca="1" si="541"/>
        <v>0.4572</v>
      </c>
      <c r="AR1281" s="205">
        <f t="shared" ca="1" si="524"/>
        <v>14.7828</v>
      </c>
      <c r="AS1281" s="45" t="b">
        <f t="shared" ca="1" si="525"/>
        <v>0</v>
      </c>
      <c r="AT1281">
        <f t="shared" ca="1" si="526"/>
        <v>2</v>
      </c>
      <c r="AU1281" t="b">
        <f t="shared" ca="1" si="542"/>
        <v>0</v>
      </c>
      <c r="AV1281" t="b">
        <f t="shared" ca="1" si="543"/>
        <v>0</v>
      </c>
      <c r="AW1281" s="266" t="b">
        <f t="shared" ca="1" si="544"/>
        <v>0</v>
      </c>
      <c r="AX1281" s="266" t="b">
        <f t="shared" ca="1" si="545"/>
        <v>1</v>
      </c>
      <c r="AY1281" s="266" t="b">
        <f t="shared" ca="1" si="546"/>
        <v>0</v>
      </c>
    </row>
    <row r="1282" spans="1:51" x14ac:dyDescent="0.25">
      <c r="A1282">
        <v>1250</v>
      </c>
      <c r="B1282" s="163">
        <f ca="1">OFFSET(InputPriceData!B$15,CalculationsAndCharts!$A1282+$A$11,0,1,1)</f>
        <v>40203</v>
      </c>
      <c r="C1282" s="3">
        <f ca="1">OFFSET(InputPriceData!G$15,CalculationsAndCharts!$A1282+$A$11,IF($C$7,8,0),1,1)</f>
        <v>243300</v>
      </c>
      <c r="D1282" s="4">
        <f ca="1">OFFSET(InputPriceData!C$15,CalculationsAndCharts!$A1282+$A$11,IF($C$7,8,0),1,1)</f>
        <v>15.24</v>
      </c>
      <c r="E1282" s="4">
        <f ca="1">OFFSET(InputPriceData!D$15,CalculationsAndCharts!$A1282+$A$11,IF($C$7,8,0),1,1)</f>
        <v>15.26</v>
      </c>
      <c r="F1282" s="4">
        <f ca="1">OFFSET(InputPriceData!E$15,CalculationsAndCharts!$A1282+$A$11,IF($C$7,8,0),1,1)</f>
        <v>15.01</v>
      </c>
      <c r="G1282" s="4">
        <f ca="1">OFFSET(InputPriceData!F$15,CalculationsAndCharts!$A1282+$A$11,IF($C$7,8,0),1,1)</f>
        <v>15.07</v>
      </c>
      <c r="H1282" s="128"/>
      <c r="I1282" s="128"/>
      <c r="K1282" s="124"/>
      <c r="L1282" s="279"/>
      <c r="M1282" s="281"/>
      <c r="N1282" s="280"/>
      <c r="O1282" s="4"/>
      <c r="P1282" s="4"/>
      <c r="Q1282" s="3"/>
      <c r="S1282" s="309">
        <f t="shared" ca="1" si="527"/>
        <v>15.9</v>
      </c>
      <c r="T1282" s="309">
        <f t="shared" ca="1" si="528"/>
        <v>15.07</v>
      </c>
      <c r="U1282" s="310">
        <f t="shared" ca="1" si="520"/>
        <v>0</v>
      </c>
      <c r="V1282" s="310" t="b">
        <f t="shared" ca="1" si="529"/>
        <v>0</v>
      </c>
      <c r="W1282" s="3" t="b">
        <f t="shared" ca="1" si="530"/>
        <v>0</v>
      </c>
      <c r="X1282" s="3" t="str">
        <f t="shared" ca="1" si="531"/>
        <v/>
      </c>
      <c r="Y1282" s="3" t="str">
        <f t="shared" ca="1" si="521"/>
        <v/>
      </c>
      <c r="Z1282" s="3" t="str">
        <f t="shared" ca="1" si="532"/>
        <v/>
      </c>
      <c r="AA1282" s="3" t="str">
        <f t="shared" ca="1" si="533"/>
        <v/>
      </c>
      <c r="AB1282" s="205">
        <f t="shared" ca="1" si="534"/>
        <v>6772</v>
      </c>
      <c r="AC1282" s="205">
        <f t="shared" ca="1" si="535"/>
        <v>103</v>
      </c>
      <c r="AD1282" s="205">
        <f t="shared" ca="1" si="522"/>
        <v>65.747572815533985</v>
      </c>
      <c r="AE1282" s="205">
        <f t="shared" ca="1" si="523"/>
        <v>15.747572815533985</v>
      </c>
      <c r="AF1282" s="205">
        <f t="shared" ca="1" si="536"/>
        <v>3.1495145631067971</v>
      </c>
      <c r="AG1282" s="205"/>
      <c r="AH1282" s="205"/>
      <c r="AI1282" s="205"/>
      <c r="AJ1282" s="205"/>
      <c r="AK1282" s="4"/>
      <c r="AL1282" s="4"/>
      <c r="AM1282" s="309">
        <f t="shared" ca="1" si="537"/>
        <v>15.9</v>
      </c>
      <c r="AN1282" s="309">
        <f t="shared" ca="1" si="538"/>
        <v>15.07</v>
      </c>
      <c r="AO1282" s="310">
        <f t="shared" ca="1" si="539"/>
        <v>0</v>
      </c>
      <c r="AP1282" s="310" t="b">
        <f t="shared" ca="1" si="540"/>
        <v>0</v>
      </c>
      <c r="AQ1282" s="309">
        <f t="shared" ca="1" si="541"/>
        <v>0.4572</v>
      </c>
      <c r="AR1282" s="205">
        <f t="shared" ca="1" si="524"/>
        <v>14.7828</v>
      </c>
      <c r="AS1282" s="45" t="b">
        <f t="shared" ca="1" si="525"/>
        <v>0</v>
      </c>
      <c r="AT1282">
        <f t="shared" ca="1" si="526"/>
        <v>1</v>
      </c>
      <c r="AU1282" t="b">
        <f t="shared" ca="1" si="542"/>
        <v>0</v>
      </c>
      <c r="AV1282" t="b">
        <f t="shared" ca="1" si="543"/>
        <v>0</v>
      </c>
      <c r="AW1282" s="266" t="b">
        <f t="shared" ca="1" si="544"/>
        <v>1</v>
      </c>
      <c r="AX1282" s="266" t="b">
        <f t="shared" ca="1" si="545"/>
        <v>1</v>
      </c>
      <c r="AY1282" s="266" t="b">
        <f t="shared" ca="1" si="546"/>
        <v>0</v>
      </c>
    </row>
    <row r="1283" spans="1:51" x14ac:dyDescent="0.25">
      <c r="A1283">
        <v>1251</v>
      </c>
      <c r="B1283" s="163">
        <f ca="1">OFFSET(InputPriceData!B$15,CalculationsAndCharts!$A1283+$A$11,0,1,1)</f>
        <v>40200</v>
      </c>
      <c r="C1283" s="3">
        <f ca="1">OFFSET(InputPriceData!G$15,CalculationsAndCharts!$A1283+$A$11,IF($C$7,8,0),1,1)</f>
        <v>338800</v>
      </c>
      <c r="D1283" s="4">
        <f ca="1">OFFSET(InputPriceData!C$15,CalculationsAndCharts!$A1283+$A$11,IF($C$7,8,0),1,1)</f>
        <v>15.51</v>
      </c>
      <c r="E1283" s="4">
        <f ca="1">OFFSET(InputPriceData!D$15,CalculationsAndCharts!$A1283+$A$11,IF($C$7,8,0),1,1)</f>
        <v>15.72</v>
      </c>
      <c r="F1283" s="4">
        <f ca="1">OFFSET(InputPriceData!E$15,CalculationsAndCharts!$A1283+$A$11,IF($C$7,8,0),1,1)</f>
        <v>15.11</v>
      </c>
      <c r="G1283" s="4">
        <f ca="1">OFFSET(InputPriceData!F$15,CalculationsAndCharts!$A1283+$A$11,IF($C$7,8,0),1,1)</f>
        <v>15.16</v>
      </c>
      <c r="H1283" s="128"/>
      <c r="I1283" s="128"/>
      <c r="K1283" s="124"/>
      <c r="L1283" s="279"/>
      <c r="M1283" s="281"/>
      <c r="N1283" s="280"/>
      <c r="O1283" s="4"/>
      <c r="P1283" s="4"/>
      <c r="Q1283" s="3"/>
      <c r="S1283" s="309">
        <f t="shared" ca="1" si="527"/>
        <v>15.9</v>
      </c>
      <c r="T1283" s="309">
        <f t="shared" ca="1" si="528"/>
        <v>15.16</v>
      </c>
      <c r="U1283" s="310">
        <f t="shared" ca="1" si="520"/>
        <v>0</v>
      </c>
      <c r="V1283" s="310" t="b">
        <f t="shared" ca="1" si="529"/>
        <v>1</v>
      </c>
      <c r="W1283" s="3" t="b">
        <f t="shared" ca="1" si="530"/>
        <v>0</v>
      </c>
      <c r="X1283" s="3" t="str">
        <f t="shared" ca="1" si="531"/>
        <v/>
      </c>
      <c r="Y1283" s="3" t="str">
        <f t="shared" ca="1" si="521"/>
        <v/>
      </c>
      <c r="Z1283" s="3" t="str">
        <f t="shared" ca="1" si="532"/>
        <v/>
      </c>
      <c r="AA1283" s="3" t="str">
        <f t="shared" ca="1" si="533"/>
        <v/>
      </c>
      <c r="AB1283" s="205">
        <f t="shared" ca="1" si="534"/>
        <v>6772</v>
      </c>
      <c r="AC1283" s="205">
        <f t="shared" ca="1" si="535"/>
        <v>103</v>
      </c>
      <c r="AD1283" s="205">
        <f t="shared" ca="1" si="522"/>
        <v>65.747572815533985</v>
      </c>
      <c r="AE1283" s="205">
        <f t="shared" ca="1" si="523"/>
        <v>15.747572815533985</v>
      </c>
      <c r="AF1283" s="205">
        <f t="shared" ca="1" si="536"/>
        <v>3.1495145631067971</v>
      </c>
      <c r="AG1283" s="205"/>
      <c r="AH1283" s="205"/>
      <c r="AI1283" s="205"/>
      <c r="AJ1283" s="205"/>
      <c r="AK1283" s="4"/>
      <c r="AL1283" s="4"/>
      <c r="AM1283" s="309">
        <f t="shared" ca="1" si="537"/>
        <v>15.9</v>
      </c>
      <c r="AN1283" s="309">
        <f t="shared" ca="1" si="538"/>
        <v>15.16</v>
      </c>
      <c r="AO1283" s="310">
        <f t="shared" ca="1" si="539"/>
        <v>0</v>
      </c>
      <c r="AP1283" s="310" t="b">
        <f t="shared" ca="1" si="540"/>
        <v>1</v>
      </c>
      <c r="AQ1283" s="309">
        <f t="shared" ca="1" si="541"/>
        <v>0</v>
      </c>
      <c r="AR1283" s="205">
        <f t="shared" ca="1" si="524"/>
        <v>0</v>
      </c>
      <c r="AS1283" s="45" t="b">
        <f t="shared" ca="1" si="525"/>
        <v>0</v>
      </c>
      <c r="AT1283">
        <f t="shared" ca="1" si="526"/>
        <v>0</v>
      </c>
      <c r="AU1283" t="b">
        <f t="shared" ca="1" si="542"/>
        <v>0</v>
      </c>
      <c r="AV1283" t="b">
        <f t="shared" ca="1" si="543"/>
        <v>0</v>
      </c>
      <c r="AW1283" s="266" t="b">
        <f t="shared" ca="1" si="544"/>
        <v>0</v>
      </c>
      <c r="AX1283" s="266" t="b">
        <f t="shared" ca="1" si="545"/>
        <v>0</v>
      </c>
      <c r="AY1283" s="266" t="b">
        <f t="shared" ca="1" si="546"/>
        <v>0</v>
      </c>
    </row>
    <row r="1284" spans="1:51" x14ac:dyDescent="0.25">
      <c r="A1284">
        <v>1252</v>
      </c>
      <c r="B1284" s="163">
        <f ca="1">OFFSET(InputPriceData!B$15,CalculationsAndCharts!$A1284+$A$11,0,1,1)</f>
        <v>40199</v>
      </c>
      <c r="C1284" s="3">
        <f ca="1">OFFSET(InputPriceData!G$15,CalculationsAndCharts!$A1284+$A$11,IF($C$7,8,0),1,1)</f>
        <v>615500</v>
      </c>
      <c r="D1284" s="4">
        <f ca="1">OFFSET(InputPriceData!C$15,CalculationsAndCharts!$A1284+$A$11,IF($C$7,8,0),1,1)</f>
        <v>15.65</v>
      </c>
      <c r="E1284" s="4">
        <f ca="1">OFFSET(InputPriceData!D$15,CalculationsAndCharts!$A1284+$A$11,IF($C$7,8,0),1,1)</f>
        <v>15.94</v>
      </c>
      <c r="F1284" s="4">
        <f ca="1">OFFSET(InputPriceData!E$15,CalculationsAndCharts!$A1284+$A$11,IF($C$7,8,0),1,1)</f>
        <v>15.4</v>
      </c>
      <c r="G1284" s="4">
        <f ca="1">OFFSET(InputPriceData!F$15,CalculationsAndCharts!$A1284+$A$11,IF($C$7,8,0),1,1)</f>
        <v>15.57</v>
      </c>
      <c r="H1284" s="128"/>
      <c r="I1284" s="128"/>
      <c r="K1284" s="124"/>
      <c r="L1284" s="279"/>
      <c r="M1284" s="281"/>
      <c r="N1284" s="280"/>
      <c r="O1284" s="4"/>
      <c r="P1284" s="4"/>
      <c r="Q1284" s="3"/>
      <c r="S1284" s="309">
        <f t="shared" ca="1" si="527"/>
        <v>15.9</v>
      </c>
      <c r="T1284" s="309">
        <f t="shared" ca="1" si="528"/>
        <v>15.27</v>
      </c>
      <c r="U1284" s="310">
        <f t="shared" ca="1" si="520"/>
        <v>0.47619047619047672</v>
      </c>
      <c r="V1284" s="310" t="b">
        <f t="shared" ca="1" si="529"/>
        <v>0</v>
      </c>
      <c r="W1284" s="3" t="b">
        <f t="shared" ca="1" si="530"/>
        <v>0</v>
      </c>
      <c r="X1284" s="3" t="str">
        <f t="shared" ca="1" si="531"/>
        <v/>
      </c>
      <c r="Y1284" s="3" t="str">
        <f t="shared" ca="1" si="521"/>
        <v/>
      </c>
      <c r="Z1284" s="3" t="str">
        <f t="shared" ca="1" si="532"/>
        <v/>
      </c>
      <c r="AA1284" s="3" t="str">
        <f t="shared" ca="1" si="533"/>
        <v/>
      </c>
      <c r="AB1284" s="205">
        <f t="shared" ca="1" si="534"/>
        <v>6772</v>
      </c>
      <c r="AC1284" s="205">
        <f t="shared" ca="1" si="535"/>
        <v>103</v>
      </c>
      <c r="AD1284" s="205">
        <f t="shared" ca="1" si="522"/>
        <v>65.747572815533985</v>
      </c>
      <c r="AE1284" s="205">
        <f t="shared" ca="1" si="523"/>
        <v>15.747572815533985</v>
      </c>
      <c r="AF1284" s="205">
        <f t="shared" ca="1" si="536"/>
        <v>3.1495145631067971</v>
      </c>
      <c r="AG1284" s="205"/>
      <c r="AH1284" s="205"/>
      <c r="AI1284" s="205"/>
      <c r="AJ1284" s="205"/>
      <c r="AK1284" s="4"/>
      <c r="AL1284" s="4"/>
      <c r="AM1284" s="309">
        <f t="shared" ca="1" si="537"/>
        <v>15.9</v>
      </c>
      <c r="AN1284" s="309">
        <f t="shared" ca="1" si="538"/>
        <v>15.27</v>
      </c>
      <c r="AO1284" s="310">
        <f t="shared" ca="1" si="539"/>
        <v>0.47619047619047672</v>
      </c>
      <c r="AP1284" s="310" t="b">
        <f t="shared" ca="1" si="540"/>
        <v>0</v>
      </c>
      <c r="AQ1284" s="309">
        <f t="shared" ca="1" si="541"/>
        <v>0</v>
      </c>
      <c r="AR1284" s="205">
        <f t="shared" ca="1" si="524"/>
        <v>0</v>
      </c>
      <c r="AS1284" s="45" t="b">
        <f t="shared" ca="1" si="525"/>
        <v>0</v>
      </c>
      <c r="AT1284">
        <f t="shared" ca="1" si="526"/>
        <v>0</v>
      </c>
      <c r="AU1284" t="b">
        <f t="shared" ca="1" si="542"/>
        <v>0</v>
      </c>
      <c r="AV1284" t="b">
        <f t="shared" ca="1" si="543"/>
        <v>0</v>
      </c>
      <c r="AW1284" s="266" t="b">
        <f t="shared" ca="1" si="544"/>
        <v>0</v>
      </c>
      <c r="AX1284" s="266" t="b">
        <f t="shared" ca="1" si="545"/>
        <v>0</v>
      </c>
      <c r="AY1284" s="266" t="b">
        <f t="shared" ca="1" si="546"/>
        <v>0</v>
      </c>
    </row>
    <row r="1285" spans="1:51" x14ac:dyDescent="0.25">
      <c r="A1285">
        <v>1253</v>
      </c>
      <c r="B1285" s="163">
        <f ca="1">OFFSET(InputPriceData!B$15,CalculationsAndCharts!$A1285+$A$11,0,1,1)</f>
        <v>40198</v>
      </c>
      <c r="C1285" s="3">
        <f ca="1">OFFSET(InputPriceData!G$15,CalculationsAndCharts!$A1285+$A$11,IF($C$7,8,0),1,1)</f>
        <v>743700</v>
      </c>
      <c r="D1285" s="4">
        <f ca="1">OFFSET(InputPriceData!C$15,CalculationsAndCharts!$A1285+$A$11,IF($C$7,8,0),1,1)</f>
        <v>15.63</v>
      </c>
      <c r="E1285" s="4">
        <f ca="1">OFFSET(InputPriceData!D$15,CalculationsAndCharts!$A1285+$A$11,IF($C$7,8,0),1,1)</f>
        <v>15.72</v>
      </c>
      <c r="F1285" s="4">
        <f ca="1">OFFSET(InputPriceData!E$15,CalculationsAndCharts!$A1285+$A$11,IF($C$7,8,0),1,1)</f>
        <v>15.44</v>
      </c>
      <c r="G1285" s="4">
        <f ca="1">OFFSET(InputPriceData!F$15,CalculationsAndCharts!$A1285+$A$11,IF($C$7,8,0),1,1)</f>
        <v>15.67</v>
      </c>
      <c r="H1285" s="128"/>
      <c r="I1285" s="128"/>
      <c r="K1285" s="124"/>
      <c r="L1285" s="279"/>
      <c r="M1285" s="281"/>
      <c r="N1285" s="280"/>
      <c r="O1285" s="4"/>
      <c r="P1285" s="4"/>
      <c r="Q1285" s="3"/>
      <c r="S1285" s="309">
        <f t="shared" ca="1" si="527"/>
        <v>15.9</v>
      </c>
      <c r="T1285" s="309">
        <f t="shared" ca="1" si="528"/>
        <v>15.27</v>
      </c>
      <c r="U1285" s="310">
        <f t="shared" ca="1" si="520"/>
        <v>0.63492063492063466</v>
      </c>
      <c r="V1285" s="310" t="b">
        <f t="shared" ca="1" si="529"/>
        <v>0</v>
      </c>
      <c r="W1285" s="3" t="b">
        <f t="shared" ca="1" si="530"/>
        <v>0</v>
      </c>
      <c r="X1285" s="3" t="str">
        <f t="shared" ca="1" si="531"/>
        <v/>
      </c>
      <c r="Y1285" s="3" t="str">
        <f t="shared" ca="1" si="521"/>
        <v/>
      </c>
      <c r="Z1285" s="3" t="str">
        <f t="shared" ca="1" si="532"/>
        <v/>
      </c>
      <c r="AA1285" s="3" t="str">
        <f t="shared" ca="1" si="533"/>
        <v/>
      </c>
      <c r="AB1285" s="205">
        <f t="shared" ca="1" si="534"/>
        <v>6772</v>
      </c>
      <c r="AC1285" s="205">
        <f t="shared" ca="1" si="535"/>
        <v>103</v>
      </c>
      <c r="AD1285" s="205">
        <f t="shared" ca="1" si="522"/>
        <v>65.747572815533985</v>
      </c>
      <c r="AE1285" s="205">
        <f t="shared" ca="1" si="523"/>
        <v>15.747572815533985</v>
      </c>
      <c r="AF1285" s="205">
        <f t="shared" ca="1" si="536"/>
        <v>3.1495145631067971</v>
      </c>
      <c r="AG1285" s="205"/>
      <c r="AH1285" s="205"/>
      <c r="AI1285" s="205"/>
      <c r="AJ1285" s="205"/>
      <c r="AK1285" s="4"/>
      <c r="AL1285" s="4"/>
      <c r="AM1285" s="309">
        <f t="shared" ca="1" si="537"/>
        <v>15.9</v>
      </c>
      <c r="AN1285" s="309">
        <f t="shared" ca="1" si="538"/>
        <v>15.27</v>
      </c>
      <c r="AO1285" s="310">
        <f t="shared" ca="1" si="539"/>
        <v>0.63492063492063466</v>
      </c>
      <c r="AP1285" s="310" t="b">
        <f t="shared" ca="1" si="540"/>
        <v>0</v>
      </c>
      <c r="AQ1285" s="309">
        <f t="shared" ca="1" si="541"/>
        <v>0</v>
      </c>
      <c r="AR1285" s="205">
        <f t="shared" ca="1" si="524"/>
        <v>0</v>
      </c>
      <c r="AS1285" s="45" t="b">
        <f t="shared" ca="1" si="525"/>
        <v>0</v>
      </c>
      <c r="AT1285">
        <f t="shared" ca="1" si="526"/>
        <v>0</v>
      </c>
      <c r="AU1285" t="b">
        <f t="shared" ca="1" si="542"/>
        <v>0</v>
      </c>
      <c r="AV1285" t="b">
        <f t="shared" ca="1" si="543"/>
        <v>0</v>
      </c>
      <c r="AW1285" s="266" t="b">
        <f t="shared" ca="1" si="544"/>
        <v>0</v>
      </c>
      <c r="AX1285" s="266" t="b">
        <f t="shared" ca="1" si="545"/>
        <v>0</v>
      </c>
      <c r="AY1285" s="266" t="b">
        <f t="shared" ca="1" si="546"/>
        <v>0</v>
      </c>
    </row>
    <row r="1286" spans="1:51" x14ac:dyDescent="0.25">
      <c r="A1286">
        <v>1254</v>
      </c>
      <c r="B1286" s="163">
        <f ca="1">OFFSET(InputPriceData!B$15,CalculationsAndCharts!$A1286+$A$11,0,1,1)</f>
        <v>40197</v>
      </c>
      <c r="C1286" s="3">
        <f ca="1">OFFSET(InputPriceData!G$15,CalculationsAndCharts!$A1286+$A$11,IF($C$7,8,0),1,1)</f>
        <v>516400</v>
      </c>
      <c r="D1286" s="4">
        <f ca="1">OFFSET(InputPriceData!C$15,CalculationsAndCharts!$A1286+$A$11,IF($C$7,8,0),1,1)</f>
        <v>15.45</v>
      </c>
      <c r="E1286" s="4">
        <f ca="1">OFFSET(InputPriceData!D$15,CalculationsAndCharts!$A1286+$A$11,IF($C$7,8,0),1,1)</f>
        <v>15.69</v>
      </c>
      <c r="F1286" s="4">
        <f ca="1">OFFSET(InputPriceData!E$15,CalculationsAndCharts!$A1286+$A$11,IF($C$7,8,0),1,1)</f>
        <v>15.34</v>
      </c>
      <c r="G1286" s="4">
        <f ca="1">OFFSET(InputPriceData!F$15,CalculationsAndCharts!$A1286+$A$11,IF($C$7,8,0),1,1)</f>
        <v>15.68</v>
      </c>
      <c r="H1286" s="128"/>
      <c r="I1286" s="128"/>
      <c r="K1286" s="124"/>
      <c r="L1286" s="279"/>
      <c r="M1286" s="281"/>
      <c r="N1286" s="280"/>
      <c r="O1286" s="4"/>
      <c r="P1286" s="4"/>
      <c r="Q1286" s="3"/>
      <c r="S1286" s="309">
        <f t="shared" ca="1" si="527"/>
        <v>15.9</v>
      </c>
      <c r="T1286" s="309">
        <f t="shared" ca="1" si="528"/>
        <v>15.18</v>
      </c>
      <c r="U1286" s="310">
        <f t="shared" ca="1" si="520"/>
        <v>0.69444444444444386</v>
      </c>
      <c r="V1286" s="310" t="b">
        <f t="shared" ca="1" si="529"/>
        <v>0</v>
      </c>
      <c r="W1286" s="3" t="b">
        <f t="shared" ca="1" si="530"/>
        <v>0</v>
      </c>
      <c r="X1286" s="3" t="str">
        <f t="shared" ca="1" si="531"/>
        <v/>
      </c>
      <c r="Y1286" s="3" t="str">
        <f t="shared" ca="1" si="521"/>
        <v/>
      </c>
      <c r="Z1286" s="3" t="str">
        <f t="shared" ca="1" si="532"/>
        <v/>
      </c>
      <c r="AA1286" s="3" t="str">
        <f t="shared" ca="1" si="533"/>
        <v/>
      </c>
      <c r="AB1286" s="205">
        <f t="shared" ca="1" si="534"/>
        <v>6772</v>
      </c>
      <c r="AC1286" s="205">
        <f t="shared" ca="1" si="535"/>
        <v>103</v>
      </c>
      <c r="AD1286" s="205">
        <f t="shared" ca="1" si="522"/>
        <v>65.747572815533985</v>
      </c>
      <c r="AE1286" s="205">
        <f t="shared" ca="1" si="523"/>
        <v>15.747572815533985</v>
      </c>
      <c r="AF1286" s="205">
        <f t="shared" ca="1" si="536"/>
        <v>3.1495145631067971</v>
      </c>
      <c r="AG1286" s="205"/>
      <c r="AH1286" s="205"/>
      <c r="AI1286" s="205"/>
      <c r="AJ1286" s="205"/>
      <c r="AK1286" s="4"/>
      <c r="AL1286" s="4"/>
      <c r="AM1286" s="309">
        <f t="shared" ca="1" si="537"/>
        <v>15.9</v>
      </c>
      <c r="AN1286" s="309">
        <f t="shared" ca="1" si="538"/>
        <v>15.27</v>
      </c>
      <c r="AO1286" s="310">
        <f t="shared" ca="1" si="539"/>
        <v>0.65079365079365026</v>
      </c>
      <c r="AP1286" s="310" t="b">
        <f t="shared" ca="1" si="540"/>
        <v>0</v>
      </c>
      <c r="AQ1286" s="309">
        <f t="shared" ca="1" si="541"/>
        <v>0</v>
      </c>
      <c r="AR1286" s="205">
        <f t="shared" ca="1" si="524"/>
        <v>0</v>
      </c>
      <c r="AS1286" s="45" t="b">
        <f t="shared" ca="1" si="525"/>
        <v>0</v>
      </c>
      <c r="AT1286">
        <f t="shared" ca="1" si="526"/>
        <v>0</v>
      </c>
      <c r="AU1286" t="b">
        <f t="shared" ca="1" si="542"/>
        <v>0</v>
      </c>
      <c r="AV1286" t="b">
        <f t="shared" ca="1" si="543"/>
        <v>0</v>
      </c>
      <c r="AW1286" s="266" t="b">
        <f t="shared" ca="1" si="544"/>
        <v>0</v>
      </c>
      <c r="AX1286" s="266" t="b">
        <f t="shared" ca="1" si="545"/>
        <v>0</v>
      </c>
      <c r="AY1286" s="266" t="b">
        <f t="shared" ca="1" si="546"/>
        <v>0</v>
      </c>
    </row>
    <row r="1287" spans="1:51" x14ac:dyDescent="0.25">
      <c r="A1287">
        <v>1255</v>
      </c>
      <c r="B1287" s="163">
        <f ca="1">OFFSET(InputPriceData!B$15,CalculationsAndCharts!$A1287+$A$11,0,1,1)</f>
        <v>40193</v>
      </c>
      <c r="C1287" s="3">
        <f ca="1">OFFSET(InputPriceData!G$15,CalculationsAndCharts!$A1287+$A$11,IF($C$7,8,0),1,1)</f>
        <v>838000</v>
      </c>
      <c r="D1287" s="4">
        <f ca="1">OFFSET(InputPriceData!C$15,CalculationsAndCharts!$A1287+$A$11,IF($C$7,8,0),1,1)</f>
        <v>15.95</v>
      </c>
      <c r="E1287" s="4">
        <f ca="1">OFFSET(InputPriceData!D$15,CalculationsAndCharts!$A1287+$A$11,IF($C$7,8,0),1,1)</f>
        <v>15.95</v>
      </c>
      <c r="F1287" s="4">
        <f ca="1">OFFSET(InputPriceData!E$15,CalculationsAndCharts!$A1287+$A$11,IF($C$7,8,0),1,1)</f>
        <v>15.22</v>
      </c>
      <c r="G1287" s="4">
        <f ca="1">OFFSET(InputPriceData!F$15,CalculationsAndCharts!$A1287+$A$11,IF($C$7,8,0),1,1)</f>
        <v>15.44</v>
      </c>
      <c r="H1287" s="128"/>
      <c r="I1287" s="128"/>
      <c r="K1287" s="124"/>
      <c r="L1287" s="279"/>
      <c r="M1287" s="281"/>
      <c r="N1287" s="280"/>
      <c r="O1287" s="4"/>
      <c r="P1287" s="4"/>
      <c r="Q1287" s="3"/>
      <c r="S1287" s="309">
        <f t="shared" ca="1" si="527"/>
        <v>15.9</v>
      </c>
      <c r="T1287" s="309">
        <f t="shared" ca="1" si="528"/>
        <v>15.18</v>
      </c>
      <c r="U1287" s="310">
        <f t="shared" ca="1" si="520"/>
        <v>0.36111111111111049</v>
      </c>
      <c r="V1287" s="310" t="b">
        <f t="shared" ca="1" si="529"/>
        <v>0</v>
      </c>
      <c r="W1287" s="3" t="b">
        <f t="shared" ca="1" si="530"/>
        <v>0</v>
      </c>
      <c r="X1287" s="3" t="str">
        <f t="shared" ca="1" si="531"/>
        <v/>
      </c>
      <c r="Y1287" s="3" t="str">
        <f t="shared" ca="1" si="521"/>
        <v/>
      </c>
      <c r="Z1287" s="3" t="str">
        <f t="shared" ca="1" si="532"/>
        <v/>
      </c>
      <c r="AA1287" s="3" t="str">
        <f t="shared" ca="1" si="533"/>
        <v/>
      </c>
      <c r="AB1287" s="205">
        <f t="shared" ca="1" si="534"/>
        <v>6772</v>
      </c>
      <c r="AC1287" s="205">
        <f t="shared" ca="1" si="535"/>
        <v>103</v>
      </c>
      <c r="AD1287" s="205">
        <f t="shared" ca="1" si="522"/>
        <v>65.747572815533985</v>
      </c>
      <c r="AE1287" s="205">
        <f t="shared" ca="1" si="523"/>
        <v>15.747572815533985</v>
      </c>
      <c r="AF1287" s="205">
        <f t="shared" ca="1" si="536"/>
        <v>3.1495145631067971</v>
      </c>
      <c r="AG1287" s="205"/>
      <c r="AH1287" s="205"/>
      <c r="AI1287" s="205"/>
      <c r="AJ1287" s="205"/>
      <c r="AK1287" s="4"/>
      <c r="AL1287" s="4"/>
      <c r="AM1287" s="309">
        <f t="shared" ca="1" si="537"/>
        <v>15.9</v>
      </c>
      <c r="AN1287" s="309">
        <f t="shared" ca="1" si="538"/>
        <v>15.27</v>
      </c>
      <c r="AO1287" s="310">
        <f t="shared" ca="1" si="539"/>
        <v>0.26984126984126938</v>
      </c>
      <c r="AP1287" s="310" t="b">
        <f t="shared" ca="1" si="540"/>
        <v>0</v>
      </c>
      <c r="AQ1287" s="309">
        <f t="shared" ca="1" si="541"/>
        <v>0</v>
      </c>
      <c r="AR1287" s="205">
        <f t="shared" ca="1" si="524"/>
        <v>0</v>
      </c>
      <c r="AS1287" s="45" t="b">
        <f t="shared" ca="1" si="525"/>
        <v>0</v>
      </c>
      <c r="AT1287">
        <f t="shared" ca="1" si="526"/>
        <v>0</v>
      </c>
      <c r="AU1287" t="b">
        <f t="shared" ca="1" si="542"/>
        <v>0</v>
      </c>
      <c r="AV1287" t="b">
        <f t="shared" ca="1" si="543"/>
        <v>0</v>
      </c>
      <c r="AW1287" s="266" t="b">
        <f t="shared" ca="1" si="544"/>
        <v>0</v>
      </c>
      <c r="AX1287" s="266" t="b">
        <f t="shared" ca="1" si="545"/>
        <v>0</v>
      </c>
      <c r="AY1287" s="266" t="b">
        <f t="shared" ca="1" si="546"/>
        <v>0</v>
      </c>
    </row>
    <row r="1288" spans="1:51" x14ac:dyDescent="0.25">
      <c r="A1288">
        <v>1256</v>
      </c>
      <c r="B1288" s="163">
        <f ca="1">OFFSET(InputPriceData!B$15,CalculationsAndCharts!$A1288+$A$11,0,1,1)</f>
        <v>40192</v>
      </c>
      <c r="C1288" s="3">
        <f ca="1">OFFSET(InputPriceData!G$15,CalculationsAndCharts!$A1288+$A$11,IF($C$7,8,0),1,1)</f>
        <v>316700</v>
      </c>
      <c r="D1288" s="4">
        <f ca="1">OFFSET(InputPriceData!C$15,CalculationsAndCharts!$A1288+$A$11,IF($C$7,8,0),1,1)</f>
        <v>15.72</v>
      </c>
      <c r="E1288" s="4">
        <f ca="1">OFFSET(InputPriceData!D$15,CalculationsAndCharts!$A1288+$A$11,IF($C$7,8,0),1,1)</f>
        <v>15.96</v>
      </c>
      <c r="F1288" s="4">
        <f ca="1">OFFSET(InputPriceData!E$15,CalculationsAndCharts!$A1288+$A$11,IF($C$7,8,0),1,1)</f>
        <v>15.66</v>
      </c>
      <c r="G1288" s="4">
        <f ca="1">OFFSET(InputPriceData!F$15,CalculationsAndCharts!$A1288+$A$11,IF($C$7,8,0),1,1)</f>
        <v>15.9</v>
      </c>
      <c r="H1288" s="128"/>
      <c r="I1288" s="128"/>
      <c r="K1288" s="124"/>
      <c r="L1288" s="279"/>
      <c r="M1288" s="281"/>
      <c r="N1288" s="280"/>
      <c r="O1288" s="4"/>
      <c r="P1288" s="4"/>
      <c r="Q1288" s="3"/>
      <c r="S1288" s="309">
        <f t="shared" ca="1" si="527"/>
        <v>15.9</v>
      </c>
      <c r="T1288" s="309">
        <f t="shared" ca="1" si="528"/>
        <v>15.18</v>
      </c>
      <c r="U1288" s="310">
        <f t="shared" ca="1" si="520"/>
        <v>1</v>
      </c>
      <c r="V1288" s="310" t="b">
        <f t="shared" ca="1" si="529"/>
        <v>0</v>
      </c>
      <c r="W1288" s="3" t="b">
        <f t="shared" ca="1" si="530"/>
        <v>0</v>
      </c>
      <c r="X1288" s="3" t="str">
        <f t="shared" ca="1" si="531"/>
        <v/>
      </c>
      <c r="Y1288" s="3" t="str">
        <f t="shared" ca="1" si="521"/>
        <v/>
      </c>
      <c r="Z1288" s="3" t="str">
        <f t="shared" ca="1" si="532"/>
        <v/>
      </c>
      <c r="AA1288" s="3" t="str">
        <f t="shared" ca="1" si="533"/>
        <v/>
      </c>
      <c r="AB1288" s="205">
        <f t="shared" ca="1" si="534"/>
        <v>6772</v>
      </c>
      <c r="AC1288" s="205">
        <f t="shared" ca="1" si="535"/>
        <v>103</v>
      </c>
      <c r="AD1288" s="205">
        <f t="shared" ca="1" si="522"/>
        <v>65.747572815533985</v>
      </c>
      <c r="AE1288" s="205">
        <f t="shared" ca="1" si="523"/>
        <v>15.747572815533985</v>
      </c>
      <c r="AF1288" s="205">
        <f t="shared" ca="1" si="536"/>
        <v>3.1495145631067971</v>
      </c>
      <c r="AG1288" s="205"/>
      <c r="AH1288" s="205"/>
      <c r="AI1288" s="205"/>
      <c r="AJ1288" s="205"/>
      <c r="AK1288" s="4"/>
      <c r="AL1288" s="4"/>
      <c r="AM1288" s="309">
        <f t="shared" ca="1" si="537"/>
        <v>15.9</v>
      </c>
      <c r="AN1288" s="309">
        <f t="shared" ca="1" si="538"/>
        <v>15.18</v>
      </c>
      <c r="AO1288" s="310">
        <f t="shared" ca="1" si="539"/>
        <v>1</v>
      </c>
      <c r="AP1288" s="310" t="b">
        <f t="shared" ca="1" si="540"/>
        <v>0</v>
      </c>
      <c r="AQ1288" s="309">
        <f t="shared" ca="1" si="541"/>
        <v>0</v>
      </c>
      <c r="AR1288" s="205">
        <f t="shared" ca="1" si="524"/>
        <v>0</v>
      </c>
      <c r="AS1288" s="45" t="b">
        <f t="shared" ca="1" si="525"/>
        <v>0</v>
      </c>
      <c r="AT1288">
        <f t="shared" ca="1" si="526"/>
        <v>0</v>
      </c>
      <c r="AU1288" t="b">
        <f t="shared" ca="1" si="542"/>
        <v>0</v>
      </c>
      <c r="AV1288" t="b">
        <f t="shared" ca="1" si="543"/>
        <v>0</v>
      </c>
      <c r="AW1288" s="266" t="b">
        <f t="shared" ca="1" si="544"/>
        <v>0</v>
      </c>
      <c r="AX1288" s="266" t="b">
        <f t="shared" ca="1" si="545"/>
        <v>0</v>
      </c>
      <c r="AY1288" s="266" t="b">
        <f t="shared" ca="1" si="546"/>
        <v>0</v>
      </c>
    </row>
    <row r="1289" spans="1:51" x14ac:dyDescent="0.25">
      <c r="A1289">
        <v>1257</v>
      </c>
      <c r="B1289" s="163">
        <f ca="1">OFFSET(InputPriceData!B$15,CalculationsAndCharts!$A1289+$A$11,0,1,1)</f>
        <v>40191</v>
      </c>
      <c r="C1289" s="3">
        <f ca="1">OFFSET(InputPriceData!G$15,CalculationsAndCharts!$A1289+$A$11,IF($C$7,8,0),1,1)</f>
        <v>340300</v>
      </c>
      <c r="D1289" s="4">
        <f ca="1">OFFSET(InputPriceData!C$15,CalculationsAndCharts!$A1289+$A$11,IF($C$7,8,0),1,1)</f>
        <v>15.76</v>
      </c>
      <c r="E1289" s="4">
        <f ca="1">OFFSET(InputPriceData!D$15,CalculationsAndCharts!$A1289+$A$11,IF($C$7,8,0),1,1)</f>
        <v>15.89</v>
      </c>
      <c r="F1289" s="4">
        <f ca="1">OFFSET(InputPriceData!E$15,CalculationsAndCharts!$A1289+$A$11,IF($C$7,8,0),1,1)</f>
        <v>15.65</v>
      </c>
      <c r="G1289" s="4">
        <f ca="1">OFFSET(InputPriceData!F$15,CalculationsAndCharts!$A1289+$A$11,IF($C$7,8,0),1,1)</f>
        <v>15.8</v>
      </c>
      <c r="H1289" s="128"/>
      <c r="I1289" s="128"/>
      <c r="K1289" s="124"/>
      <c r="L1289" s="279"/>
      <c r="M1289" s="281"/>
      <c r="N1289" s="280"/>
      <c r="O1289" s="4"/>
      <c r="P1289" s="4"/>
      <c r="Q1289" s="3"/>
      <c r="S1289" s="309">
        <f t="shared" ca="1" si="527"/>
        <v>15.87</v>
      </c>
      <c r="T1289" s="309">
        <f t="shared" ca="1" si="528"/>
        <v>15.04</v>
      </c>
      <c r="U1289" s="310">
        <f t="shared" ca="1" si="520"/>
        <v>0.91566265060241148</v>
      </c>
      <c r="V1289" s="310" t="b">
        <f t="shared" ca="1" si="529"/>
        <v>0</v>
      </c>
      <c r="W1289" s="3" t="b">
        <f t="shared" ca="1" si="530"/>
        <v>0</v>
      </c>
      <c r="X1289" s="3" t="str">
        <f t="shared" ca="1" si="531"/>
        <v/>
      </c>
      <c r="Y1289" s="3" t="str">
        <f t="shared" ca="1" si="521"/>
        <v/>
      </c>
      <c r="Z1289" s="3" t="str">
        <f t="shared" ca="1" si="532"/>
        <v/>
      </c>
      <c r="AA1289" s="3" t="str">
        <f t="shared" ca="1" si="533"/>
        <v/>
      </c>
      <c r="AB1289" s="205">
        <f t="shared" ca="1" si="534"/>
        <v>6772</v>
      </c>
      <c r="AC1289" s="205">
        <f t="shared" ca="1" si="535"/>
        <v>103</v>
      </c>
      <c r="AD1289" s="205">
        <f t="shared" ca="1" si="522"/>
        <v>65.747572815533985</v>
      </c>
      <c r="AE1289" s="205">
        <f t="shared" ca="1" si="523"/>
        <v>15.747572815533985</v>
      </c>
      <c r="AF1289" s="205">
        <f t="shared" ca="1" si="536"/>
        <v>3.1495145631067971</v>
      </c>
      <c r="AG1289" s="205"/>
      <c r="AH1289" s="205"/>
      <c r="AI1289" s="205"/>
      <c r="AJ1289" s="205"/>
      <c r="AK1289" s="4"/>
      <c r="AL1289" s="4"/>
      <c r="AM1289" s="309">
        <f t="shared" ca="1" si="537"/>
        <v>15.87</v>
      </c>
      <c r="AN1289" s="309">
        <f t="shared" ca="1" si="538"/>
        <v>15.18</v>
      </c>
      <c r="AO1289" s="310">
        <f t="shared" ca="1" si="539"/>
        <v>0.89855072463768326</v>
      </c>
      <c r="AP1289" s="310" t="b">
        <f t="shared" ca="1" si="540"/>
        <v>0</v>
      </c>
      <c r="AQ1289" s="309">
        <f t="shared" ca="1" si="541"/>
        <v>0</v>
      </c>
      <c r="AR1289" s="205">
        <f t="shared" ca="1" si="524"/>
        <v>0</v>
      </c>
      <c r="AS1289" s="45" t="b">
        <f t="shared" ca="1" si="525"/>
        <v>0</v>
      </c>
      <c r="AT1289">
        <f t="shared" ca="1" si="526"/>
        <v>0</v>
      </c>
      <c r="AU1289" t="b">
        <f t="shared" ca="1" si="542"/>
        <v>0</v>
      </c>
      <c r="AV1289" t="b">
        <f t="shared" ca="1" si="543"/>
        <v>0</v>
      </c>
      <c r="AW1289" s="266" t="b">
        <f t="shared" ca="1" si="544"/>
        <v>0</v>
      </c>
      <c r="AX1289" s="266" t="b">
        <f t="shared" ca="1" si="545"/>
        <v>0</v>
      </c>
      <c r="AY1289" s="266" t="b">
        <f t="shared" ca="1" si="546"/>
        <v>0</v>
      </c>
    </row>
    <row r="1290" spans="1:51" x14ac:dyDescent="0.25">
      <c r="A1290">
        <v>1258</v>
      </c>
      <c r="B1290" s="163">
        <f ca="1">OFFSET(InputPriceData!B$15,CalculationsAndCharts!$A1290+$A$11,0,1,1)</f>
        <v>40190</v>
      </c>
      <c r="C1290" s="3">
        <f ca="1">OFFSET(InputPriceData!G$15,CalculationsAndCharts!$A1290+$A$11,IF($C$7,8,0),1,1)</f>
        <v>354500</v>
      </c>
      <c r="D1290" s="4">
        <f ca="1">OFFSET(InputPriceData!C$15,CalculationsAndCharts!$A1290+$A$11,IF($C$7,8,0),1,1)</f>
        <v>15.72</v>
      </c>
      <c r="E1290" s="4">
        <f ca="1">OFFSET(InputPriceData!D$15,CalculationsAndCharts!$A1290+$A$11,IF($C$7,8,0),1,1)</f>
        <v>15.9</v>
      </c>
      <c r="F1290" s="4">
        <f ca="1">OFFSET(InputPriceData!E$15,CalculationsAndCharts!$A1290+$A$11,IF($C$7,8,0),1,1)</f>
        <v>15.64</v>
      </c>
      <c r="G1290" s="4">
        <f ca="1">OFFSET(InputPriceData!F$15,CalculationsAndCharts!$A1290+$A$11,IF($C$7,8,0),1,1)</f>
        <v>15.75</v>
      </c>
      <c r="H1290" s="128"/>
      <c r="I1290" s="128"/>
      <c r="K1290" s="124"/>
      <c r="L1290" s="279"/>
      <c r="M1290" s="281"/>
      <c r="N1290" s="280"/>
      <c r="O1290" s="4"/>
      <c r="P1290" s="4"/>
      <c r="Q1290" s="3"/>
      <c r="S1290" s="309">
        <f t="shared" ca="1" si="527"/>
        <v>15.87</v>
      </c>
      <c r="T1290" s="309">
        <f t="shared" ca="1" si="528"/>
        <v>15.03</v>
      </c>
      <c r="U1290" s="310">
        <f t="shared" ca="1" si="520"/>
        <v>0.85714285714285809</v>
      </c>
      <c r="V1290" s="310" t="b">
        <f t="shared" ca="1" si="529"/>
        <v>0</v>
      </c>
      <c r="W1290" s="3" t="b">
        <f t="shared" ca="1" si="530"/>
        <v>0</v>
      </c>
      <c r="X1290" s="3" t="str">
        <f t="shared" ca="1" si="531"/>
        <v/>
      </c>
      <c r="Y1290" s="3" t="str">
        <f t="shared" ca="1" si="521"/>
        <v/>
      </c>
      <c r="Z1290" s="3" t="str">
        <f t="shared" ca="1" si="532"/>
        <v/>
      </c>
      <c r="AA1290" s="3" t="str">
        <f t="shared" ca="1" si="533"/>
        <v/>
      </c>
      <c r="AB1290" s="205">
        <f t="shared" ca="1" si="534"/>
        <v>6772</v>
      </c>
      <c r="AC1290" s="205">
        <f t="shared" ca="1" si="535"/>
        <v>103</v>
      </c>
      <c r="AD1290" s="205">
        <f t="shared" ca="1" si="522"/>
        <v>65.747572815533985</v>
      </c>
      <c r="AE1290" s="205">
        <f t="shared" ca="1" si="523"/>
        <v>15.747572815533985</v>
      </c>
      <c r="AF1290" s="205">
        <f t="shared" ca="1" si="536"/>
        <v>3.1495145631067971</v>
      </c>
      <c r="AG1290" s="205"/>
      <c r="AH1290" s="205"/>
      <c r="AI1290" s="205"/>
      <c r="AJ1290" s="205"/>
      <c r="AK1290" s="4"/>
      <c r="AL1290" s="4"/>
      <c r="AM1290" s="309">
        <f t="shared" ca="1" si="537"/>
        <v>15.87</v>
      </c>
      <c r="AN1290" s="309">
        <f t="shared" ca="1" si="538"/>
        <v>15.18</v>
      </c>
      <c r="AO1290" s="310">
        <f t="shared" ca="1" si="539"/>
        <v>0.82608695652174013</v>
      </c>
      <c r="AP1290" s="310" t="b">
        <f t="shared" ca="1" si="540"/>
        <v>0</v>
      </c>
      <c r="AQ1290" s="309">
        <f t="shared" ca="1" si="541"/>
        <v>0</v>
      </c>
      <c r="AR1290" s="205">
        <f t="shared" ca="1" si="524"/>
        <v>0</v>
      </c>
      <c r="AS1290" s="45" t="b">
        <f t="shared" ca="1" si="525"/>
        <v>0</v>
      </c>
      <c r="AT1290">
        <f t="shared" ca="1" si="526"/>
        <v>0</v>
      </c>
      <c r="AU1290" t="b">
        <f t="shared" ca="1" si="542"/>
        <v>0</v>
      </c>
      <c r="AV1290" t="b">
        <f t="shared" ca="1" si="543"/>
        <v>0</v>
      </c>
      <c r="AW1290" s="266" t="b">
        <f t="shared" ca="1" si="544"/>
        <v>0</v>
      </c>
      <c r="AX1290" s="266" t="b">
        <f t="shared" ca="1" si="545"/>
        <v>0</v>
      </c>
      <c r="AY1290" s="266" t="b">
        <f t="shared" ca="1" si="546"/>
        <v>0</v>
      </c>
    </row>
    <row r="1291" spans="1:51" x14ac:dyDescent="0.25">
      <c r="A1291">
        <v>1259</v>
      </c>
      <c r="B1291" s="163">
        <f ca="1">OFFSET(InputPriceData!B$15,CalculationsAndCharts!$A1291+$A$11,0,1,1)</f>
        <v>40189</v>
      </c>
      <c r="C1291" s="3">
        <f ca="1">OFFSET(InputPriceData!G$15,CalculationsAndCharts!$A1291+$A$11,IF($C$7,8,0),1,1)</f>
        <v>244800</v>
      </c>
      <c r="D1291" s="4">
        <f ca="1">OFFSET(InputPriceData!C$15,CalculationsAndCharts!$A1291+$A$11,IF($C$7,8,0),1,1)</f>
        <v>16</v>
      </c>
      <c r="E1291" s="4">
        <f ca="1">OFFSET(InputPriceData!D$15,CalculationsAndCharts!$A1291+$A$11,IF($C$7,8,0),1,1)</f>
        <v>16</v>
      </c>
      <c r="F1291" s="4">
        <f ca="1">OFFSET(InputPriceData!E$15,CalculationsAndCharts!$A1291+$A$11,IF($C$7,8,0),1,1)</f>
        <v>15.75</v>
      </c>
      <c r="G1291" s="4">
        <f ca="1">OFFSET(InputPriceData!F$15,CalculationsAndCharts!$A1291+$A$11,IF($C$7,8,0),1,1)</f>
        <v>15.84</v>
      </c>
      <c r="H1291" s="128"/>
      <c r="I1291" s="128"/>
      <c r="K1291" s="124"/>
      <c r="L1291" s="279"/>
      <c r="M1291" s="281"/>
      <c r="N1291" s="280"/>
      <c r="O1291" s="4"/>
      <c r="P1291" s="4"/>
      <c r="Q1291" s="3"/>
      <c r="S1291" s="309">
        <f t="shared" ca="1" si="527"/>
        <v>15.87</v>
      </c>
      <c r="T1291" s="309">
        <f t="shared" ca="1" si="528"/>
        <v>14.99</v>
      </c>
      <c r="U1291" s="310">
        <f t="shared" ca="1" si="520"/>
        <v>0.96590909090909161</v>
      </c>
      <c r="V1291" s="310" t="b">
        <f t="shared" ca="1" si="529"/>
        <v>0</v>
      </c>
      <c r="W1291" s="3" t="b">
        <f t="shared" ca="1" si="530"/>
        <v>0</v>
      </c>
      <c r="X1291" s="3" t="str">
        <f t="shared" ca="1" si="531"/>
        <v/>
      </c>
      <c r="Y1291" s="3" t="str">
        <f t="shared" ca="1" si="521"/>
        <v/>
      </c>
      <c r="Z1291" s="3" t="str">
        <f t="shared" ca="1" si="532"/>
        <v/>
      </c>
      <c r="AA1291" s="3" t="str">
        <f t="shared" ca="1" si="533"/>
        <v/>
      </c>
      <c r="AB1291" s="205">
        <f t="shared" ca="1" si="534"/>
        <v>6772</v>
      </c>
      <c r="AC1291" s="205">
        <f t="shared" ca="1" si="535"/>
        <v>103</v>
      </c>
      <c r="AD1291" s="205">
        <f t="shared" ca="1" si="522"/>
        <v>65.747572815533985</v>
      </c>
      <c r="AE1291" s="205">
        <f t="shared" ca="1" si="523"/>
        <v>15.747572815533985</v>
      </c>
      <c r="AF1291" s="205">
        <f t="shared" ca="1" si="536"/>
        <v>3.1495145631067971</v>
      </c>
      <c r="AG1291" s="205"/>
      <c r="AH1291" s="205"/>
      <c r="AI1291" s="205"/>
      <c r="AJ1291" s="205"/>
      <c r="AK1291" s="4"/>
      <c r="AL1291" s="4"/>
      <c r="AM1291" s="309">
        <f t="shared" ca="1" si="537"/>
        <v>15.87</v>
      </c>
      <c r="AN1291" s="309">
        <f t="shared" ca="1" si="538"/>
        <v>15.04</v>
      </c>
      <c r="AO1291" s="310">
        <f t="shared" ca="1" si="539"/>
        <v>0.96385542168674776</v>
      </c>
      <c r="AP1291" s="310" t="b">
        <f t="shared" ca="1" si="540"/>
        <v>0</v>
      </c>
      <c r="AQ1291" s="309">
        <f t="shared" ca="1" si="541"/>
        <v>0</v>
      </c>
      <c r="AR1291" s="205">
        <f t="shared" ca="1" si="524"/>
        <v>0</v>
      </c>
      <c r="AS1291" s="45" t="b">
        <f t="shared" ca="1" si="525"/>
        <v>0</v>
      </c>
      <c r="AT1291">
        <f t="shared" ca="1" si="526"/>
        <v>0</v>
      </c>
      <c r="AU1291" t="b">
        <f t="shared" ca="1" si="542"/>
        <v>0</v>
      </c>
      <c r="AV1291" t="b">
        <f t="shared" ca="1" si="543"/>
        <v>0</v>
      </c>
      <c r="AW1291" s="266" t="b">
        <f t="shared" ca="1" si="544"/>
        <v>0</v>
      </c>
      <c r="AX1291" s="266" t="b">
        <f t="shared" ca="1" si="545"/>
        <v>0</v>
      </c>
      <c r="AY1291" s="266" t="b">
        <f t="shared" ca="1" si="546"/>
        <v>0</v>
      </c>
    </row>
    <row r="1292" spans="1:51" x14ac:dyDescent="0.25">
      <c r="A1292">
        <v>1260</v>
      </c>
      <c r="B1292" s="163">
        <f ca="1">OFFSET(InputPriceData!B$15,CalculationsAndCharts!$A1292+$A$11,0,1,1)</f>
        <v>40186</v>
      </c>
      <c r="C1292" s="3">
        <f ca="1">OFFSET(InputPriceData!G$15,CalculationsAndCharts!$A1292+$A$11,IF($C$7,8,0),1,1)</f>
        <v>327300</v>
      </c>
      <c r="D1292" s="4">
        <f ca="1">OFFSET(InputPriceData!C$15,CalculationsAndCharts!$A1292+$A$11,IF($C$7,8,0),1,1)</f>
        <v>15.64</v>
      </c>
      <c r="E1292" s="4">
        <f ca="1">OFFSET(InputPriceData!D$15,CalculationsAndCharts!$A1292+$A$11,IF($C$7,8,0),1,1)</f>
        <v>15.91</v>
      </c>
      <c r="F1292" s="4">
        <f ca="1">OFFSET(InputPriceData!E$15,CalculationsAndCharts!$A1292+$A$11,IF($C$7,8,0),1,1)</f>
        <v>15.53</v>
      </c>
      <c r="G1292" s="4">
        <f ca="1">OFFSET(InputPriceData!F$15,CalculationsAndCharts!$A1292+$A$11,IF($C$7,8,0),1,1)</f>
        <v>15.87</v>
      </c>
      <c r="H1292" s="128"/>
      <c r="I1292" s="128"/>
      <c r="K1292" s="124"/>
      <c r="L1292" s="279"/>
      <c r="M1292" s="281"/>
      <c r="N1292" s="280"/>
      <c r="O1292" s="4"/>
      <c r="P1292" s="4"/>
      <c r="Q1292" s="3"/>
      <c r="S1292" s="309">
        <f t="shared" ca="1" si="527"/>
        <v>15.87</v>
      </c>
      <c r="T1292" s="309">
        <f t="shared" ca="1" si="528"/>
        <v>14.99</v>
      </c>
      <c r="U1292" s="310">
        <f t="shared" ca="1" si="520"/>
        <v>1</v>
      </c>
      <c r="V1292" s="310" t="b">
        <f t="shared" ca="1" si="529"/>
        <v>0</v>
      </c>
      <c r="W1292" s="3" t="b">
        <f t="shared" ca="1" si="530"/>
        <v>0</v>
      </c>
      <c r="X1292" s="3" t="str">
        <f t="shared" ca="1" si="531"/>
        <v/>
      </c>
      <c r="Y1292" s="3" t="str">
        <f t="shared" ca="1" si="521"/>
        <v/>
      </c>
      <c r="Z1292" s="3" t="str">
        <f t="shared" ca="1" si="532"/>
        <v/>
      </c>
      <c r="AA1292" s="3" t="str">
        <f t="shared" ca="1" si="533"/>
        <v/>
      </c>
      <c r="AB1292" s="205">
        <f t="shared" ca="1" si="534"/>
        <v>6772</v>
      </c>
      <c r="AC1292" s="205">
        <f t="shared" ca="1" si="535"/>
        <v>103</v>
      </c>
      <c r="AD1292" s="205">
        <f t="shared" ca="1" si="522"/>
        <v>65.747572815533985</v>
      </c>
      <c r="AE1292" s="205">
        <f t="shared" ca="1" si="523"/>
        <v>15.747572815533985</v>
      </c>
      <c r="AF1292" s="205">
        <f t="shared" ca="1" si="536"/>
        <v>3.1495145631067971</v>
      </c>
      <c r="AG1292" s="205"/>
      <c r="AH1292" s="205"/>
      <c r="AI1292" s="205"/>
      <c r="AJ1292" s="205"/>
      <c r="AK1292" s="4"/>
      <c r="AL1292" s="4"/>
      <c r="AM1292" s="309">
        <f t="shared" ca="1" si="537"/>
        <v>15.87</v>
      </c>
      <c r="AN1292" s="309">
        <f t="shared" ca="1" si="538"/>
        <v>15.03</v>
      </c>
      <c r="AO1292" s="310">
        <f t="shared" ca="1" si="539"/>
        <v>1</v>
      </c>
      <c r="AP1292" s="310" t="b">
        <f t="shared" ca="1" si="540"/>
        <v>0</v>
      </c>
      <c r="AQ1292" s="309">
        <f t="shared" ca="1" si="541"/>
        <v>0</v>
      </c>
      <c r="AR1292" s="205">
        <f t="shared" ca="1" si="524"/>
        <v>0</v>
      </c>
      <c r="AS1292" s="45" t="b">
        <f t="shared" ca="1" si="525"/>
        <v>0</v>
      </c>
      <c r="AT1292">
        <f t="shared" ca="1" si="526"/>
        <v>0</v>
      </c>
      <c r="AU1292" t="b">
        <f t="shared" ca="1" si="542"/>
        <v>0</v>
      </c>
      <c r="AV1292" t="b">
        <f t="shared" ca="1" si="543"/>
        <v>0</v>
      </c>
      <c r="AW1292" s="266" t="b">
        <f t="shared" ca="1" si="544"/>
        <v>0</v>
      </c>
      <c r="AX1292" s="266" t="b">
        <f t="shared" ca="1" si="545"/>
        <v>0</v>
      </c>
      <c r="AY1292" s="266" t="b">
        <f t="shared" ca="1" si="546"/>
        <v>0</v>
      </c>
    </row>
    <row r="1293" spans="1:51" x14ac:dyDescent="0.25">
      <c r="A1293">
        <v>1261</v>
      </c>
      <c r="B1293" s="163">
        <f ca="1">OFFSET(InputPriceData!B$15,CalculationsAndCharts!$A1293+$A$11,0,1,1)</f>
        <v>40185</v>
      </c>
      <c r="C1293" s="3">
        <f ca="1">OFFSET(InputPriceData!G$15,CalculationsAndCharts!$A1293+$A$11,IF($C$7,8,0),1,1)</f>
        <v>332100</v>
      </c>
      <c r="D1293" s="4">
        <f ca="1">OFFSET(InputPriceData!C$15,CalculationsAndCharts!$A1293+$A$11,IF($C$7,8,0),1,1)</f>
        <v>15.83</v>
      </c>
      <c r="E1293" s="4">
        <f ca="1">OFFSET(InputPriceData!D$15,CalculationsAndCharts!$A1293+$A$11,IF($C$7,8,0),1,1)</f>
        <v>15.91</v>
      </c>
      <c r="F1293" s="4">
        <f ca="1">OFFSET(InputPriceData!E$15,CalculationsAndCharts!$A1293+$A$11,IF($C$7,8,0),1,1)</f>
        <v>15.53</v>
      </c>
      <c r="G1293" s="4">
        <f ca="1">OFFSET(InputPriceData!F$15,CalculationsAndCharts!$A1293+$A$11,IF($C$7,8,0),1,1)</f>
        <v>15.65</v>
      </c>
      <c r="H1293" s="128"/>
      <c r="I1293" s="128"/>
      <c r="K1293" s="124"/>
      <c r="L1293" s="279"/>
      <c r="M1293" s="281"/>
      <c r="N1293" s="280"/>
      <c r="O1293" s="4"/>
      <c r="P1293" s="4"/>
      <c r="Q1293" s="3"/>
      <c r="S1293" s="309">
        <f t="shared" ca="1" si="527"/>
        <v>15.87</v>
      </c>
      <c r="T1293" s="309">
        <f t="shared" ca="1" si="528"/>
        <v>14.99</v>
      </c>
      <c r="U1293" s="310">
        <f t="shared" ca="1" si="520"/>
        <v>0.750000000000001</v>
      </c>
      <c r="V1293" s="310" t="b">
        <f t="shared" ca="1" si="529"/>
        <v>0</v>
      </c>
      <c r="W1293" s="3" t="b">
        <f t="shared" ca="1" si="530"/>
        <v>0</v>
      </c>
      <c r="X1293" s="3" t="str">
        <f t="shared" ca="1" si="531"/>
        <v/>
      </c>
      <c r="Y1293" s="3" t="str">
        <f t="shared" ca="1" si="521"/>
        <v/>
      </c>
      <c r="Z1293" s="3" t="str">
        <f t="shared" ca="1" si="532"/>
        <v/>
      </c>
      <c r="AA1293" s="3" t="str">
        <f t="shared" ca="1" si="533"/>
        <v/>
      </c>
      <c r="AB1293" s="205">
        <f t="shared" ca="1" si="534"/>
        <v>6772</v>
      </c>
      <c r="AC1293" s="205">
        <f t="shared" ca="1" si="535"/>
        <v>103</v>
      </c>
      <c r="AD1293" s="205">
        <f t="shared" ca="1" si="522"/>
        <v>65.747572815533985</v>
      </c>
      <c r="AE1293" s="205">
        <f t="shared" ca="1" si="523"/>
        <v>15.747572815533985</v>
      </c>
      <c r="AF1293" s="205">
        <f t="shared" ca="1" si="536"/>
        <v>3.1495145631067971</v>
      </c>
      <c r="AG1293" s="205"/>
      <c r="AH1293" s="205"/>
      <c r="AI1293" s="205"/>
      <c r="AJ1293" s="205"/>
      <c r="AK1293" s="4"/>
      <c r="AL1293" s="4"/>
      <c r="AM1293" s="309">
        <f t="shared" ca="1" si="537"/>
        <v>15.87</v>
      </c>
      <c r="AN1293" s="309">
        <f t="shared" ca="1" si="538"/>
        <v>14.99</v>
      </c>
      <c r="AO1293" s="310">
        <f t="shared" ca="1" si="539"/>
        <v>0.750000000000001</v>
      </c>
      <c r="AP1293" s="310" t="b">
        <f t="shared" ca="1" si="540"/>
        <v>0</v>
      </c>
      <c r="AQ1293" s="309">
        <f t="shared" ca="1" si="541"/>
        <v>0</v>
      </c>
      <c r="AR1293" s="205">
        <f t="shared" ca="1" si="524"/>
        <v>0</v>
      </c>
      <c r="AS1293" s="45" t="b">
        <f t="shared" ca="1" si="525"/>
        <v>0</v>
      </c>
      <c r="AT1293">
        <f t="shared" ca="1" si="526"/>
        <v>0</v>
      </c>
      <c r="AU1293" t="b">
        <f t="shared" ca="1" si="542"/>
        <v>0</v>
      </c>
      <c r="AV1293" t="b">
        <f t="shared" ca="1" si="543"/>
        <v>0</v>
      </c>
      <c r="AW1293" s="266" t="b">
        <f t="shared" ca="1" si="544"/>
        <v>0</v>
      </c>
      <c r="AX1293" s="266" t="b">
        <f t="shared" ca="1" si="545"/>
        <v>0</v>
      </c>
      <c r="AY1293" s="266" t="b">
        <f t="shared" ca="1" si="546"/>
        <v>0</v>
      </c>
    </row>
    <row r="1294" spans="1:51" x14ac:dyDescent="0.25">
      <c r="A1294">
        <v>1262</v>
      </c>
      <c r="B1294" s="163">
        <f ca="1">OFFSET(InputPriceData!B$15,CalculationsAndCharts!$A1294+$A$11,0,1,1)</f>
        <v>40184</v>
      </c>
      <c r="C1294" s="3">
        <f ca="1">OFFSET(InputPriceData!G$15,CalculationsAndCharts!$A1294+$A$11,IF($C$7,8,0),1,1)</f>
        <v>622700</v>
      </c>
      <c r="D1294" s="4">
        <f ca="1">OFFSET(InputPriceData!C$15,CalculationsAndCharts!$A1294+$A$11,IF($C$7,8,0),1,1)</f>
        <v>15.9</v>
      </c>
      <c r="E1294" s="4">
        <f ca="1">OFFSET(InputPriceData!D$15,CalculationsAndCharts!$A1294+$A$11,IF($C$7,8,0),1,1)</f>
        <v>16</v>
      </c>
      <c r="F1294" s="4">
        <f ca="1">OFFSET(InputPriceData!E$15,CalculationsAndCharts!$A1294+$A$11,IF($C$7,8,0),1,1)</f>
        <v>15.8</v>
      </c>
      <c r="G1294" s="4">
        <f ca="1">OFFSET(InputPriceData!F$15,CalculationsAndCharts!$A1294+$A$11,IF($C$7,8,0),1,1)</f>
        <v>15.84</v>
      </c>
      <c r="H1294" s="128"/>
      <c r="I1294" s="128"/>
      <c r="K1294" s="124"/>
      <c r="L1294" s="279"/>
      <c r="M1294" s="281"/>
      <c r="N1294" s="280"/>
      <c r="O1294" s="4"/>
      <c r="P1294" s="4"/>
      <c r="Q1294" s="3"/>
      <c r="S1294" s="309">
        <f t="shared" ca="1" si="527"/>
        <v>15.87</v>
      </c>
      <c r="T1294" s="309">
        <f t="shared" ca="1" si="528"/>
        <v>14.99</v>
      </c>
      <c r="U1294" s="310">
        <f t="shared" ca="1" si="520"/>
        <v>0.96590909090909161</v>
      </c>
      <c r="V1294" s="310" t="b">
        <f t="shared" ca="1" si="529"/>
        <v>0</v>
      </c>
      <c r="W1294" s="3" t="b">
        <f t="shared" ca="1" si="530"/>
        <v>0</v>
      </c>
      <c r="X1294" s="3" t="str">
        <f t="shared" ca="1" si="531"/>
        <v/>
      </c>
      <c r="Y1294" s="3" t="str">
        <f t="shared" ca="1" si="521"/>
        <v/>
      </c>
      <c r="Z1294" s="3" t="str">
        <f t="shared" ca="1" si="532"/>
        <v/>
      </c>
      <c r="AA1294" s="3" t="str">
        <f t="shared" ca="1" si="533"/>
        <v/>
      </c>
      <c r="AB1294" s="205">
        <f t="shared" ca="1" si="534"/>
        <v>6772</v>
      </c>
      <c r="AC1294" s="205">
        <f t="shared" ca="1" si="535"/>
        <v>103</v>
      </c>
      <c r="AD1294" s="205">
        <f t="shared" ca="1" si="522"/>
        <v>65.747572815533985</v>
      </c>
      <c r="AE1294" s="205">
        <f t="shared" ca="1" si="523"/>
        <v>15.747572815533985</v>
      </c>
      <c r="AF1294" s="205">
        <f t="shared" ca="1" si="536"/>
        <v>3.1495145631067971</v>
      </c>
      <c r="AG1294" s="205"/>
      <c r="AH1294" s="205"/>
      <c r="AI1294" s="205"/>
      <c r="AJ1294" s="205"/>
      <c r="AK1294" s="4"/>
      <c r="AL1294" s="4"/>
      <c r="AM1294" s="309">
        <f t="shared" ca="1" si="537"/>
        <v>15.87</v>
      </c>
      <c r="AN1294" s="309">
        <f t="shared" ca="1" si="538"/>
        <v>14.99</v>
      </c>
      <c r="AO1294" s="310">
        <f t="shared" ca="1" si="539"/>
        <v>0.96590909090909161</v>
      </c>
      <c r="AP1294" s="310" t="b">
        <f t="shared" ca="1" si="540"/>
        <v>0</v>
      </c>
      <c r="AQ1294" s="309">
        <f t="shared" ca="1" si="541"/>
        <v>0</v>
      </c>
      <c r="AR1294" s="205">
        <f t="shared" ca="1" si="524"/>
        <v>0</v>
      </c>
      <c r="AS1294" s="45" t="b">
        <f t="shared" ca="1" si="525"/>
        <v>0</v>
      </c>
      <c r="AT1294">
        <f t="shared" ca="1" si="526"/>
        <v>0</v>
      </c>
      <c r="AU1294" t="b">
        <f t="shared" ca="1" si="542"/>
        <v>0</v>
      </c>
      <c r="AV1294" t="b">
        <f t="shared" ca="1" si="543"/>
        <v>0</v>
      </c>
      <c r="AW1294" s="266" t="b">
        <f t="shared" ca="1" si="544"/>
        <v>0</v>
      </c>
      <c r="AX1294" s="266" t="b">
        <f t="shared" ca="1" si="545"/>
        <v>0</v>
      </c>
      <c r="AY1294" s="266" t="b">
        <f t="shared" ca="1" si="546"/>
        <v>0</v>
      </c>
    </row>
    <row r="1295" spans="1:51" x14ac:dyDescent="0.25">
      <c r="A1295">
        <v>1263</v>
      </c>
      <c r="B1295" s="163">
        <f ca="1">OFFSET(InputPriceData!B$15,CalculationsAndCharts!$A1295+$A$11,0,1,1)</f>
        <v>40183</v>
      </c>
      <c r="C1295" s="3">
        <f ca="1">OFFSET(InputPriceData!G$15,CalculationsAndCharts!$A1295+$A$11,IF($C$7,8,0),1,1)</f>
        <v>595400</v>
      </c>
      <c r="D1295" s="4">
        <f ca="1">OFFSET(InputPriceData!C$15,CalculationsAndCharts!$A1295+$A$11,IF($C$7,8,0),1,1)</f>
        <v>15.92</v>
      </c>
      <c r="E1295" s="4">
        <f ca="1">OFFSET(InputPriceData!D$15,CalculationsAndCharts!$A1295+$A$11,IF($C$7,8,0),1,1)</f>
        <v>15.96</v>
      </c>
      <c r="F1295" s="4">
        <f ca="1">OFFSET(InputPriceData!E$15,CalculationsAndCharts!$A1295+$A$11,IF($C$7,8,0),1,1)</f>
        <v>15.76</v>
      </c>
      <c r="G1295" s="4">
        <f ca="1">OFFSET(InputPriceData!F$15,CalculationsAndCharts!$A1295+$A$11,IF($C$7,8,0),1,1)</f>
        <v>15.87</v>
      </c>
      <c r="H1295" s="128"/>
      <c r="I1295" s="128"/>
      <c r="K1295" s="124"/>
      <c r="L1295" s="279"/>
      <c r="M1295" s="281"/>
      <c r="N1295" s="280"/>
      <c r="O1295" s="4"/>
      <c r="P1295" s="4"/>
      <c r="Q1295" s="3"/>
      <c r="S1295" s="309">
        <f t="shared" ca="1" si="527"/>
        <v>15.87</v>
      </c>
      <c r="T1295" s="309">
        <f t="shared" ca="1" si="528"/>
        <v>14.99</v>
      </c>
      <c r="U1295" s="310">
        <f t="shared" ca="1" si="520"/>
        <v>1</v>
      </c>
      <c r="V1295" s="310" t="b">
        <f t="shared" ca="1" si="529"/>
        <v>0</v>
      </c>
      <c r="W1295" s="3" t="b">
        <f t="shared" ca="1" si="530"/>
        <v>0</v>
      </c>
      <c r="X1295" s="3" t="str">
        <f t="shared" ca="1" si="531"/>
        <v/>
      </c>
      <c r="Y1295" s="3" t="str">
        <f t="shared" ca="1" si="521"/>
        <v/>
      </c>
      <c r="Z1295" s="3" t="str">
        <f t="shared" ca="1" si="532"/>
        <v/>
      </c>
      <c r="AA1295" s="3" t="str">
        <f t="shared" ca="1" si="533"/>
        <v/>
      </c>
      <c r="AB1295" s="205">
        <f t="shared" ca="1" si="534"/>
        <v>6772</v>
      </c>
      <c r="AC1295" s="205">
        <f t="shared" ca="1" si="535"/>
        <v>103</v>
      </c>
      <c r="AD1295" s="205">
        <f t="shared" ca="1" si="522"/>
        <v>65.747572815533985</v>
      </c>
      <c r="AE1295" s="205">
        <f t="shared" ca="1" si="523"/>
        <v>15.747572815533985</v>
      </c>
      <c r="AF1295" s="205">
        <f t="shared" ca="1" si="536"/>
        <v>3.1495145631067971</v>
      </c>
      <c r="AG1295" s="205"/>
      <c r="AH1295" s="205"/>
      <c r="AI1295" s="205"/>
      <c r="AJ1295" s="205"/>
      <c r="AK1295" s="4"/>
      <c r="AL1295" s="4"/>
      <c r="AM1295" s="309">
        <f t="shared" ca="1" si="537"/>
        <v>15.87</v>
      </c>
      <c r="AN1295" s="309">
        <f t="shared" ca="1" si="538"/>
        <v>14.99</v>
      </c>
      <c r="AO1295" s="310">
        <f t="shared" ca="1" si="539"/>
        <v>1</v>
      </c>
      <c r="AP1295" s="310" t="b">
        <f t="shared" ca="1" si="540"/>
        <v>0</v>
      </c>
      <c r="AQ1295" s="309">
        <f t="shared" ca="1" si="541"/>
        <v>0</v>
      </c>
      <c r="AR1295" s="205">
        <f t="shared" ca="1" si="524"/>
        <v>0</v>
      </c>
      <c r="AS1295" s="45" t="b">
        <f t="shared" ca="1" si="525"/>
        <v>0</v>
      </c>
      <c r="AT1295">
        <f t="shared" ca="1" si="526"/>
        <v>0</v>
      </c>
      <c r="AU1295" t="b">
        <f t="shared" ca="1" si="542"/>
        <v>0</v>
      </c>
      <c r="AV1295" t="b">
        <f t="shared" ca="1" si="543"/>
        <v>0</v>
      </c>
      <c r="AW1295" s="266" t="b">
        <f t="shared" ca="1" si="544"/>
        <v>0</v>
      </c>
      <c r="AX1295" s="266" t="b">
        <f t="shared" ca="1" si="545"/>
        <v>0</v>
      </c>
      <c r="AY1295" s="266" t="b">
        <f t="shared" ca="1" si="546"/>
        <v>0</v>
      </c>
    </row>
    <row r="1296" spans="1:51" x14ac:dyDescent="0.25">
      <c r="A1296">
        <v>1264</v>
      </c>
      <c r="B1296" s="163">
        <f ca="1">OFFSET(InputPriceData!B$15,CalculationsAndCharts!$A1296+$A$11,0,1,1)</f>
        <v>40182</v>
      </c>
      <c r="C1296" s="3">
        <f ca="1">OFFSET(InputPriceData!G$15,CalculationsAndCharts!$A1296+$A$11,IF($C$7,8,0),1,1)</f>
        <v>785900</v>
      </c>
      <c r="D1296" s="4">
        <f ca="1">OFFSET(InputPriceData!C$15,CalculationsAndCharts!$A1296+$A$11,IF($C$7,8,0),1,1)</f>
        <v>15.74</v>
      </c>
      <c r="E1296" s="4">
        <f ca="1">OFFSET(InputPriceData!D$15,CalculationsAndCharts!$A1296+$A$11,IF($C$7,8,0),1,1)</f>
        <v>15.96</v>
      </c>
      <c r="F1296" s="4">
        <f ca="1">OFFSET(InputPriceData!E$15,CalculationsAndCharts!$A1296+$A$11,IF($C$7,8,0),1,1)</f>
        <v>15.67</v>
      </c>
      <c r="G1296" s="4">
        <f ca="1">OFFSET(InputPriceData!F$15,CalculationsAndCharts!$A1296+$A$11,IF($C$7,8,0),1,1)</f>
        <v>15.82</v>
      </c>
      <c r="H1296" s="128"/>
      <c r="I1296" s="128"/>
      <c r="K1296" s="124"/>
      <c r="L1296" s="279"/>
      <c r="M1296" s="281"/>
      <c r="N1296" s="280"/>
      <c r="O1296" s="4"/>
      <c r="P1296" s="4"/>
      <c r="Q1296" s="3"/>
      <c r="S1296" s="309">
        <f t="shared" ca="1" si="527"/>
        <v>15.82</v>
      </c>
      <c r="T1296" s="309">
        <f t="shared" ca="1" si="528"/>
        <v>14.99</v>
      </c>
      <c r="U1296" s="310">
        <f t="shared" ca="1" si="520"/>
        <v>1</v>
      </c>
      <c r="V1296" s="310" t="b">
        <f t="shared" ca="1" si="529"/>
        <v>0</v>
      </c>
      <c r="W1296" s="3" t="b">
        <f t="shared" ca="1" si="530"/>
        <v>0</v>
      </c>
      <c r="X1296" s="3" t="str">
        <f t="shared" ca="1" si="531"/>
        <v/>
      </c>
      <c r="Y1296" s="3" t="str">
        <f t="shared" ca="1" si="521"/>
        <v/>
      </c>
      <c r="Z1296" s="3" t="str">
        <f t="shared" ca="1" si="532"/>
        <v/>
      </c>
      <c r="AA1296" s="3" t="str">
        <f t="shared" ca="1" si="533"/>
        <v/>
      </c>
      <c r="AB1296" s="205">
        <f t="shared" ca="1" si="534"/>
        <v>6772</v>
      </c>
      <c r="AC1296" s="205">
        <f t="shared" ca="1" si="535"/>
        <v>103</v>
      </c>
      <c r="AD1296" s="205">
        <f t="shared" ca="1" si="522"/>
        <v>65.747572815533985</v>
      </c>
      <c r="AE1296" s="205">
        <f t="shared" ca="1" si="523"/>
        <v>15.747572815533985</v>
      </c>
      <c r="AF1296" s="205">
        <f t="shared" ca="1" si="536"/>
        <v>3.1495145631067971</v>
      </c>
      <c r="AG1296" s="205"/>
      <c r="AH1296" s="205"/>
      <c r="AI1296" s="205"/>
      <c r="AJ1296" s="205"/>
      <c r="AK1296" s="4"/>
      <c r="AL1296" s="4"/>
      <c r="AM1296" s="309">
        <f t="shared" ca="1" si="537"/>
        <v>15.82</v>
      </c>
      <c r="AN1296" s="309">
        <f t="shared" ca="1" si="538"/>
        <v>14.99</v>
      </c>
      <c r="AO1296" s="310">
        <f t="shared" ca="1" si="539"/>
        <v>1</v>
      </c>
      <c r="AP1296" s="310" t="b">
        <f t="shared" ca="1" si="540"/>
        <v>0</v>
      </c>
      <c r="AQ1296" s="309">
        <f t="shared" ca="1" si="541"/>
        <v>0</v>
      </c>
      <c r="AR1296" s="205">
        <f t="shared" ca="1" si="524"/>
        <v>0</v>
      </c>
      <c r="AS1296" s="45" t="b">
        <f t="shared" ca="1" si="525"/>
        <v>0</v>
      </c>
      <c r="AT1296">
        <f t="shared" ca="1" si="526"/>
        <v>0</v>
      </c>
      <c r="AU1296" t="b">
        <f t="shared" ca="1" si="542"/>
        <v>0</v>
      </c>
      <c r="AV1296" t="b">
        <f t="shared" ca="1" si="543"/>
        <v>0</v>
      </c>
      <c r="AW1296" s="266" t="b">
        <f t="shared" ca="1" si="544"/>
        <v>0</v>
      </c>
      <c r="AX1296" s="266" t="b">
        <f t="shared" ca="1" si="545"/>
        <v>0</v>
      </c>
      <c r="AY1296" s="266" t="b">
        <f t="shared" ca="1" si="546"/>
        <v>0</v>
      </c>
    </row>
    <row r="1297" spans="1:51" x14ac:dyDescent="0.25">
      <c r="A1297">
        <v>1265</v>
      </c>
      <c r="B1297" s="163">
        <f ca="1">OFFSET(InputPriceData!B$15,CalculationsAndCharts!$A1297+$A$11,0,1,1)</f>
        <v>40178</v>
      </c>
      <c r="C1297" s="3">
        <f ca="1">OFFSET(InputPriceData!G$15,CalculationsAndCharts!$A1297+$A$11,IF($C$7,8,0),1,1)</f>
        <v>375900</v>
      </c>
      <c r="D1297" s="4">
        <f ca="1">OFFSET(InputPriceData!C$15,CalculationsAndCharts!$A1297+$A$11,IF($C$7,8,0),1,1)</f>
        <v>15.48</v>
      </c>
      <c r="E1297" s="4">
        <f ca="1">OFFSET(InputPriceData!D$15,CalculationsAndCharts!$A1297+$A$11,IF($C$7,8,0),1,1)</f>
        <v>15.53</v>
      </c>
      <c r="F1297" s="4">
        <f ca="1">OFFSET(InputPriceData!E$15,CalculationsAndCharts!$A1297+$A$11,IF($C$7,8,0),1,1)</f>
        <v>15.25</v>
      </c>
      <c r="G1297" s="4">
        <f ca="1">OFFSET(InputPriceData!F$15,CalculationsAndCharts!$A1297+$A$11,IF($C$7,8,0),1,1)</f>
        <v>15.27</v>
      </c>
      <c r="H1297" s="128"/>
      <c r="I1297" s="128"/>
      <c r="K1297" s="124"/>
      <c r="L1297" s="279"/>
      <c r="M1297" s="281"/>
      <c r="N1297" s="280"/>
      <c r="O1297" s="4"/>
      <c r="P1297" s="4"/>
      <c r="Q1297" s="3"/>
      <c r="S1297" s="309">
        <f t="shared" ca="1" si="527"/>
        <v>15.66</v>
      </c>
      <c r="T1297" s="309">
        <f t="shared" ca="1" si="528"/>
        <v>14.99</v>
      </c>
      <c r="U1297" s="310">
        <f t="shared" ca="1" si="520"/>
        <v>0.41791044776119313</v>
      </c>
      <c r="V1297" s="310" t="b">
        <f t="shared" ca="1" si="529"/>
        <v>0</v>
      </c>
      <c r="W1297" s="3" t="b">
        <f t="shared" ca="1" si="530"/>
        <v>0</v>
      </c>
      <c r="X1297" s="3" t="str">
        <f t="shared" ca="1" si="531"/>
        <v/>
      </c>
      <c r="Y1297" s="3" t="str">
        <f t="shared" ca="1" si="521"/>
        <v/>
      </c>
      <c r="Z1297" s="3" t="str">
        <f t="shared" ca="1" si="532"/>
        <v/>
      </c>
      <c r="AA1297" s="3" t="str">
        <f t="shared" ca="1" si="533"/>
        <v/>
      </c>
      <c r="AB1297" s="205">
        <f t="shared" ca="1" si="534"/>
        <v>6772</v>
      </c>
      <c r="AC1297" s="205">
        <f t="shared" ca="1" si="535"/>
        <v>103</v>
      </c>
      <c r="AD1297" s="205">
        <f t="shared" ca="1" si="522"/>
        <v>65.747572815533985</v>
      </c>
      <c r="AE1297" s="205">
        <f t="shared" ca="1" si="523"/>
        <v>15.747572815533985</v>
      </c>
      <c r="AF1297" s="205">
        <f t="shared" ca="1" si="536"/>
        <v>3.1495145631067971</v>
      </c>
      <c r="AG1297" s="205"/>
      <c r="AH1297" s="205"/>
      <c r="AI1297" s="205"/>
      <c r="AJ1297" s="205"/>
      <c r="AK1297" s="4"/>
      <c r="AL1297" s="4"/>
      <c r="AM1297" s="309">
        <f t="shared" ca="1" si="537"/>
        <v>15.66</v>
      </c>
      <c r="AN1297" s="309">
        <f t="shared" ca="1" si="538"/>
        <v>14.99</v>
      </c>
      <c r="AO1297" s="310">
        <f t="shared" ca="1" si="539"/>
        <v>0.41791044776119313</v>
      </c>
      <c r="AP1297" s="310" t="b">
        <f t="shared" ca="1" si="540"/>
        <v>0</v>
      </c>
      <c r="AQ1297" s="309">
        <f t="shared" ca="1" si="541"/>
        <v>0</v>
      </c>
      <c r="AR1297" s="205">
        <f t="shared" ca="1" si="524"/>
        <v>0</v>
      </c>
      <c r="AS1297" s="45" t="b">
        <f t="shared" ca="1" si="525"/>
        <v>0</v>
      </c>
      <c r="AT1297">
        <f t="shared" ca="1" si="526"/>
        <v>0</v>
      </c>
      <c r="AU1297" t="b">
        <f t="shared" ca="1" si="542"/>
        <v>0</v>
      </c>
      <c r="AV1297" t="b">
        <f t="shared" ca="1" si="543"/>
        <v>0</v>
      </c>
      <c r="AW1297" s="266" t="b">
        <f t="shared" ca="1" si="544"/>
        <v>0</v>
      </c>
      <c r="AX1297" s="266" t="b">
        <f t="shared" ca="1" si="545"/>
        <v>0</v>
      </c>
      <c r="AY1297" s="266" t="b">
        <f t="shared" ca="1" si="546"/>
        <v>0</v>
      </c>
    </row>
    <row r="1298" spans="1:51" x14ac:dyDescent="0.25">
      <c r="A1298">
        <v>1266</v>
      </c>
      <c r="B1298" s="163">
        <f ca="1">OFFSET(InputPriceData!B$15,CalculationsAndCharts!$A1298+$A$11,0,1,1)</f>
        <v>40177</v>
      </c>
      <c r="C1298" s="3">
        <f ca="1">OFFSET(InputPriceData!G$15,CalculationsAndCharts!$A1298+$A$11,IF($C$7,8,0),1,1)</f>
        <v>320600</v>
      </c>
      <c r="D1298" s="4">
        <f ca="1">OFFSET(InputPriceData!C$15,CalculationsAndCharts!$A1298+$A$11,IF($C$7,8,0),1,1)</f>
        <v>15.55</v>
      </c>
      <c r="E1298" s="4">
        <f ca="1">OFFSET(InputPriceData!D$15,CalculationsAndCharts!$A1298+$A$11,IF($C$7,8,0),1,1)</f>
        <v>15.7</v>
      </c>
      <c r="F1298" s="4">
        <f ca="1">OFFSET(InputPriceData!E$15,CalculationsAndCharts!$A1298+$A$11,IF($C$7,8,0),1,1)</f>
        <v>15.42</v>
      </c>
      <c r="G1298" s="4">
        <f ca="1">OFFSET(InputPriceData!F$15,CalculationsAndCharts!$A1298+$A$11,IF($C$7,8,0),1,1)</f>
        <v>15.59</v>
      </c>
      <c r="H1298" s="128"/>
      <c r="I1298" s="128"/>
      <c r="K1298" s="124"/>
      <c r="L1298" s="279"/>
      <c r="M1298" s="281"/>
      <c r="N1298" s="280"/>
      <c r="O1298" s="4"/>
      <c r="P1298" s="4"/>
      <c r="Q1298" s="3"/>
      <c r="S1298" s="309">
        <f t="shared" ca="1" si="527"/>
        <v>15.66</v>
      </c>
      <c r="T1298" s="309">
        <f t="shared" ca="1" si="528"/>
        <v>14.99</v>
      </c>
      <c r="U1298" s="310">
        <f t="shared" ca="1" si="520"/>
        <v>0.89552238805970108</v>
      </c>
      <c r="V1298" s="310" t="b">
        <f t="shared" ca="1" si="529"/>
        <v>0</v>
      </c>
      <c r="W1298" s="3" t="b">
        <f t="shared" ca="1" si="530"/>
        <v>0</v>
      </c>
      <c r="X1298" s="3" t="str">
        <f t="shared" ca="1" si="531"/>
        <v/>
      </c>
      <c r="Y1298" s="3" t="str">
        <f t="shared" ca="1" si="521"/>
        <v/>
      </c>
      <c r="Z1298" s="3" t="str">
        <f t="shared" ca="1" si="532"/>
        <v/>
      </c>
      <c r="AA1298" s="3" t="str">
        <f t="shared" ca="1" si="533"/>
        <v/>
      </c>
      <c r="AB1298" s="205">
        <f t="shared" ca="1" si="534"/>
        <v>6772</v>
      </c>
      <c r="AC1298" s="205">
        <f t="shared" ca="1" si="535"/>
        <v>103</v>
      </c>
      <c r="AD1298" s="205">
        <f t="shared" ca="1" si="522"/>
        <v>65.747572815533985</v>
      </c>
      <c r="AE1298" s="205">
        <f t="shared" ca="1" si="523"/>
        <v>15.747572815533985</v>
      </c>
      <c r="AF1298" s="205">
        <f t="shared" ca="1" si="536"/>
        <v>3.1495145631067971</v>
      </c>
      <c r="AG1298" s="205"/>
      <c r="AH1298" s="205"/>
      <c r="AI1298" s="205"/>
      <c r="AJ1298" s="205"/>
      <c r="AK1298" s="4"/>
      <c r="AL1298" s="4"/>
      <c r="AM1298" s="309">
        <f t="shared" ca="1" si="537"/>
        <v>15.66</v>
      </c>
      <c r="AN1298" s="309">
        <f t="shared" ca="1" si="538"/>
        <v>14.99</v>
      </c>
      <c r="AO1298" s="310">
        <f t="shared" ca="1" si="539"/>
        <v>0.89552238805970108</v>
      </c>
      <c r="AP1298" s="310" t="b">
        <f t="shared" ca="1" si="540"/>
        <v>0</v>
      </c>
      <c r="AQ1298" s="309">
        <f t="shared" ca="1" si="541"/>
        <v>0</v>
      </c>
      <c r="AR1298" s="205">
        <f t="shared" ca="1" si="524"/>
        <v>0</v>
      </c>
      <c r="AS1298" s="45" t="b">
        <f t="shared" ca="1" si="525"/>
        <v>0</v>
      </c>
      <c r="AT1298">
        <f t="shared" ca="1" si="526"/>
        <v>0</v>
      </c>
      <c r="AU1298" t="b">
        <f t="shared" ca="1" si="542"/>
        <v>0</v>
      </c>
      <c r="AV1298" t="b">
        <f t="shared" ca="1" si="543"/>
        <v>0</v>
      </c>
      <c r="AW1298" s="266" t="b">
        <f t="shared" ca="1" si="544"/>
        <v>0</v>
      </c>
      <c r="AX1298" s="266" t="b">
        <f t="shared" ca="1" si="545"/>
        <v>0</v>
      </c>
      <c r="AY1298" s="266" t="b">
        <f t="shared" ca="1" si="546"/>
        <v>0</v>
      </c>
    </row>
    <row r="1299" spans="1:51" x14ac:dyDescent="0.25">
      <c r="A1299">
        <v>1267</v>
      </c>
      <c r="B1299" s="163">
        <f ca="1">OFFSET(InputPriceData!B$15,CalculationsAndCharts!$A1299+$A$11,0,1,1)</f>
        <v>40176</v>
      </c>
      <c r="C1299" s="3">
        <f ca="1">OFFSET(InputPriceData!G$15,CalculationsAndCharts!$A1299+$A$11,IF($C$7,8,0),1,1)</f>
        <v>121300</v>
      </c>
      <c r="D1299" s="4">
        <f ca="1">OFFSET(InputPriceData!C$15,CalculationsAndCharts!$A1299+$A$11,IF($C$7,8,0),1,1)</f>
        <v>15.54</v>
      </c>
      <c r="E1299" s="4">
        <f ca="1">OFFSET(InputPriceData!D$15,CalculationsAndCharts!$A1299+$A$11,IF($C$7,8,0),1,1)</f>
        <v>15.68</v>
      </c>
      <c r="F1299" s="4">
        <f ca="1">OFFSET(InputPriceData!E$15,CalculationsAndCharts!$A1299+$A$11,IF($C$7,8,0),1,1)</f>
        <v>15.51</v>
      </c>
      <c r="G1299" s="4">
        <f ca="1">OFFSET(InputPriceData!F$15,CalculationsAndCharts!$A1299+$A$11,IF($C$7,8,0),1,1)</f>
        <v>15.66</v>
      </c>
      <c r="H1299" s="128"/>
      <c r="I1299" s="128"/>
      <c r="K1299" s="124"/>
      <c r="L1299" s="279"/>
      <c r="M1299" s="281"/>
      <c r="N1299" s="280"/>
      <c r="O1299" s="4"/>
      <c r="P1299" s="4"/>
      <c r="Q1299" s="3"/>
      <c r="S1299" s="309">
        <f t="shared" ca="1" si="527"/>
        <v>15.66</v>
      </c>
      <c r="T1299" s="309">
        <f t="shared" ca="1" si="528"/>
        <v>14.99</v>
      </c>
      <c r="U1299" s="310">
        <f t="shared" ca="1" si="520"/>
        <v>1</v>
      </c>
      <c r="V1299" s="310" t="b">
        <f t="shared" ca="1" si="529"/>
        <v>0</v>
      </c>
      <c r="W1299" s="3" t="b">
        <f t="shared" ca="1" si="530"/>
        <v>0</v>
      </c>
      <c r="X1299" s="3" t="str">
        <f t="shared" ca="1" si="531"/>
        <v/>
      </c>
      <c r="Y1299" s="3" t="str">
        <f t="shared" ca="1" si="521"/>
        <v/>
      </c>
      <c r="Z1299" s="3" t="str">
        <f t="shared" ca="1" si="532"/>
        <v/>
      </c>
      <c r="AA1299" s="3" t="str">
        <f t="shared" ca="1" si="533"/>
        <v/>
      </c>
      <c r="AB1299" s="205">
        <f t="shared" ca="1" si="534"/>
        <v>6772</v>
      </c>
      <c r="AC1299" s="205">
        <f t="shared" ca="1" si="535"/>
        <v>103</v>
      </c>
      <c r="AD1299" s="205">
        <f t="shared" ca="1" si="522"/>
        <v>65.747572815533985</v>
      </c>
      <c r="AE1299" s="205">
        <f t="shared" ca="1" si="523"/>
        <v>15.747572815533985</v>
      </c>
      <c r="AF1299" s="205">
        <f t="shared" ca="1" si="536"/>
        <v>3.1495145631067971</v>
      </c>
      <c r="AG1299" s="205"/>
      <c r="AH1299" s="205"/>
      <c r="AI1299" s="205"/>
      <c r="AJ1299" s="205"/>
      <c r="AK1299" s="4"/>
      <c r="AL1299" s="4"/>
      <c r="AM1299" s="309">
        <f t="shared" ca="1" si="537"/>
        <v>15.66</v>
      </c>
      <c r="AN1299" s="309">
        <f t="shared" ca="1" si="538"/>
        <v>14.99</v>
      </c>
      <c r="AO1299" s="310">
        <f t="shared" ca="1" si="539"/>
        <v>1</v>
      </c>
      <c r="AP1299" s="310" t="b">
        <f t="shared" ca="1" si="540"/>
        <v>0</v>
      </c>
      <c r="AQ1299" s="309">
        <f t="shared" ca="1" si="541"/>
        <v>0</v>
      </c>
      <c r="AR1299" s="205">
        <f t="shared" ca="1" si="524"/>
        <v>0</v>
      </c>
      <c r="AS1299" s="45" t="b">
        <f t="shared" ca="1" si="525"/>
        <v>0</v>
      </c>
      <c r="AT1299">
        <f t="shared" ca="1" si="526"/>
        <v>0</v>
      </c>
      <c r="AU1299" t="b">
        <f t="shared" ca="1" si="542"/>
        <v>0</v>
      </c>
      <c r="AV1299" t="b">
        <f t="shared" ca="1" si="543"/>
        <v>0</v>
      </c>
      <c r="AW1299" s="266" t="b">
        <f t="shared" ca="1" si="544"/>
        <v>0</v>
      </c>
      <c r="AX1299" s="266" t="b">
        <f t="shared" ca="1" si="545"/>
        <v>0</v>
      </c>
      <c r="AY1299" s="266" t="b">
        <f t="shared" ca="1" si="546"/>
        <v>0</v>
      </c>
    </row>
    <row r="1300" spans="1:51" x14ac:dyDescent="0.25">
      <c r="A1300">
        <v>1268</v>
      </c>
      <c r="B1300" s="163">
        <f ca="1">OFFSET(InputPriceData!B$15,CalculationsAndCharts!$A1300+$A$11,0,1,1)</f>
        <v>40175</v>
      </c>
      <c r="C1300" s="3">
        <f ca="1">OFFSET(InputPriceData!G$15,CalculationsAndCharts!$A1300+$A$11,IF($C$7,8,0),1,1)</f>
        <v>257700</v>
      </c>
      <c r="D1300" s="4">
        <f ca="1">OFFSET(InputPriceData!C$15,CalculationsAndCharts!$A1300+$A$11,IF($C$7,8,0),1,1)</f>
        <v>15.63</v>
      </c>
      <c r="E1300" s="4">
        <f ca="1">OFFSET(InputPriceData!D$15,CalculationsAndCharts!$A1300+$A$11,IF($C$7,8,0),1,1)</f>
        <v>15.79</v>
      </c>
      <c r="F1300" s="4">
        <f ca="1">OFFSET(InputPriceData!E$15,CalculationsAndCharts!$A1300+$A$11,IF($C$7,8,0),1,1)</f>
        <v>15.41</v>
      </c>
      <c r="G1300" s="4">
        <f ca="1">OFFSET(InputPriceData!F$15,CalculationsAndCharts!$A1300+$A$11,IF($C$7,8,0),1,1)</f>
        <v>15.53</v>
      </c>
      <c r="H1300" s="128"/>
      <c r="I1300" s="128"/>
      <c r="K1300" s="124"/>
      <c r="L1300" s="279"/>
      <c r="M1300" s="281"/>
      <c r="N1300" s="280"/>
      <c r="O1300" s="4"/>
      <c r="P1300" s="4"/>
      <c r="Q1300" s="3"/>
      <c r="S1300" s="309">
        <f t="shared" ca="1" si="527"/>
        <v>15.54</v>
      </c>
      <c r="T1300" s="309">
        <f t="shared" ca="1" si="528"/>
        <v>14.99</v>
      </c>
      <c r="U1300" s="310">
        <f t="shared" ca="1" si="520"/>
        <v>0.98181818181818215</v>
      </c>
      <c r="V1300" s="310" t="b">
        <f t="shared" ca="1" si="529"/>
        <v>0</v>
      </c>
      <c r="W1300" s="3" t="b">
        <f t="shared" ca="1" si="530"/>
        <v>0</v>
      </c>
      <c r="X1300" s="3" t="str">
        <f t="shared" ca="1" si="531"/>
        <v/>
      </c>
      <c r="Y1300" s="3" t="str">
        <f t="shared" ca="1" si="521"/>
        <v/>
      </c>
      <c r="Z1300" s="3" t="str">
        <f t="shared" ca="1" si="532"/>
        <v/>
      </c>
      <c r="AA1300" s="3" t="str">
        <f t="shared" ca="1" si="533"/>
        <v/>
      </c>
      <c r="AB1300" s="205">
        <f t="shared" ca="1" si="534"/>
        <v>6772</v>
      </c>
      <c r="AC1300" s="205">
        <f t="shared" ca="1" si="535"/>
        <v>103</v>
      </c>
      <c r="AD1300" s="205">
        <f t="shared" ca="1" si="522"/>
        <v>65.747572815533985</v>
      </c>
      <c r="AE1300" s="205">
        <f t="shared" ca="1" si="523"/>
        <v>15.747572815533985</v>
      </c>
      <c r="AF1300" s="205">
        <f t="shared" ca="1" si="536"/>
        <v>3.1495145631067971</v>
      </c>
      <c r="AG1300" s="205"/>
      <c r="AH1300" s="205"/>
      <c r="AI1300" s="205"/>
      <c r="AJ1300" s="205"/>
      <c r="AK1300" s="4"/>
      <c r="AL1300" s="4"/>
      <c r="AM1300" s="309">
        <f t="shared" ca="1" si="537"/>
        <v>15.54</v>
      </c>
      <c r="AN1300" s="309">
        <f t="shared" ca="1" si="538"/>
        <v>14.99</v>
      </c>
      <c r="AO1300" s="310">
        <f t="shared" ca="1" si="539"/>
        <v>0.98181818181818215</v>
      </c>
      <c r="AP1300" s="310" t="b">
        <f t="shared" ca="1" si="540"/>
        <v>0</v>
      </c>
      <c r="AQ1300" s="309">
        <f t="shared" ca="1" si="541"/>
        <v>0</v>
      </c>
      <c r="AR1300" s="205">
        <f t="shared" ca="1" si="524"/>
        <v>0</v>
      </c>
      <c r="AS1300" s="45" t="b">
        <f t="shared" ca="1" si="525"/>
        <v>0</v>
      </c>
      <c r="AT1300">
        <f t="shared" ca="1" si="526"/>
        <v>0</v>
      </c>
      <c r="AU1300" t="b">
        <f t="shared" ca="1" si="542"/>
        <v>0</v>
      </c>
      <c r="AV1300" t="b">
        <f t="shared" ca="1" si="543"/>
        <v>0</v>
      </c>
      <c r="AW1300" s="266" t="b">
        <f t="shared" ca="1" si="544"/>
        <v>0</v>
      </c>
      <c r="AX1300" s="266" t="b">
        <f t="shared" ca="1" si="545"/>
        <v>0</v>
      </c>
      <c r="AY1300" s="266" t="b">
        <f t="shared" ca="1" si="546"/>
        <v>0</v>
      </c>
    </row>
    <row r="1301" spans="1:51" x14ac:dyDescent="0.25">
      <c r="A1301">
        <v>1269</v>
      </c>
      <c r="B1301" s="163">
        <f ca="1">OFFSET(InputPriceData!B$15,CalculationsAndCharts!$A1301+$A$11,0,1,1)</f>
        <v>40171</v>
      </c>
      <c r="C1301" s="3">
        <f ca="1">OFFSET(InputPriceData!G$15,CalculationsAndCharts!$A1301+$A$11,IF($C$7,8,0),1,1)</f>
        <v>118500</v>
      </c>
      <c r="D1301" s="4">
        <f ca="1">OFFSET(InputPriceData!C$15,CalculationsAndCharts!$A1301+$A$11,IF($C$7,8,0),1,1)</f>
        <v>15.63</v>
      </c>
      <c r="E1301" s="4">
        <f ca="1">OFFSET(InputPriceData!D$15,CalculationsAndCharts!$A1301+$A$11,IF($C$7,8,0),1,1)</f>
        <v>15.72</v>
      </c>
      <c r="F1301" s="4">
        <f ca="1">OFFSET(InputPriceData!E$15,CalculationsAndCharts!$A1301+$A$11,IF($C$7,8,0),1,1)</f>
        <v>15.52</v>
      </c>
      <c r="G1301" s="4">
        <f ca="1">OFFSET(InputPriceData!F$15,CalculationsAndCharts!$A1301+$A$11,IF($C$7,8,0),1,1)</f>
        <v>15.53</v>
      </c>
      <c r="H1301" s="128"/>
      <c r="I1301" s="128"/>
      <c r="K1301" s="124"/>
      <c r="L1301" s="279"/>
      <c r="M1301" s="281"/>
      <c r="N1301" s="280"/>
      <c r="O1301" s="4"/>
      <c r="P1301" s="4"/>
      <c r="Q1301" s="3"/>
      <c r="S1301" s="309">
        <f t="shared" ca="1" si="527"/>
        <v>15.54</v>
      </c>
      <c r="T1301" s="309">
        <f t="shared" ca="1" si="528"/>
        <v>14.9</v>
      </c>
      <c r="U1301" s="310">
        <f t="shared" ca="1" si="520"/>
        <v>0.98437500000000033</v>
      </c>
      <c r="V1301" s="310" t="b">
        <f t="shared" ca="1" si="529"/>
        <v>0</v>
      </c>
      <c r="W1301" s="3" t="b">
        <f t="shared" ca="1" si="530"/>
        <v>0</v>
      </c>
      <c r="X1301" s="3" t="str">
        <f t="shared" ca="1" si="531"/>
        <v/>
      </c>
      <c r="Y1301" s="3" t="str">
        <f t="shared" ca="1" si="521"/>
        <v/>
      </c>
      <c r="Z1301" s="3" t="str">
        <f t="shared" ca="1" si="532"/>
        <v/>
      </c>
      <c r="AA1301" s="3" t="str">
        <f t="shared" ca="1" si="533"/>
        <v/>
      </c>
      <c r="AB1301" s="205">
        <f t="shared" ca="1" si="534"/>
        <v>6772</v>
      </c>
      <c r="AC1301" s="205">
        <f t="shared" ca="1" si="535"/>
        <v>103</v>
      </c>
      <c r="AD1301" s="205">
        <f t="shared" ca="1" si="522"/>
        <v>65.747572815533985</v>
      </c>
      <c r="AE1301" s="205">
        <f t="shared" ca="1" si="523"/>
        <v>15.747572815533985</v>
      </c>
      <c r="AF1301" s="205">
        <f t="shared" ca="1" si="536"/>
        <v>3.1495145631067971</v>
      </c>
      <c r="AG1301" s="205"/>
      <c r="AH1301" s="205"/>
      <c r="AI1301" s="205"/>
      <c r="AJ1301" s="205"/>
      <c r="AK1301" s="4"/>
      <c r="AL1301" s="4"/>
      <c r="AM1301" s="309">
        <f t="shared" ca="1" si="537"/>
        <v>15.54</v>
      </c>
      <c r="AN1301" s="309">
        <f t="shared" ca="1" si="538"/>
        <v>14.99</v>
      </c>
      <c r="AO1301" s="310">
        <f t="shared" ca="1" si="539"/>
        <v>0.98181818181818215</v>
      </c>
      <c r="AP1301" s="310" t="b">
        <f t="shared" ca="1" si="540"/>
        <v>0</v>
      </c>
      <c r="AQ1301" s="309">
        <f t="shared" ca="1" si="541"/>
        <v>0</v>
      </c>
      <c r="AR1301" s="205">
        <f t="shared" ca="1" si="524"/>
        <v>0</v>
      </c>
      <c r="AS1301" s="45" t="b">
        <f t="shared" ca="1" si="525"/>
        <v>0</v>
      </c>
      <c r="AT1301">
        <f t="shared" ca="1" si="526"/>
        <v>0</v>
      </c>
      <c r="AU1301" t="b">
        <f t="shared" ca="1" si="542"/>
        <v>0</v>
      </c>
      <c r="AV1301" t="b">
        <f t="shared" ca="1" si="543"/>
        <v>0</v>
      </c>
      <c r="AW1301" s="266" t="b">
        <f t="shared" ca="1" si="544"/>
        <v>0</v>
      </c>
      <c r="AX1301" s="266" t="b">
        <f t="shared" ca="1" si="545"/>
        <v>0</v>
      </c>
      <c r="AY1301" s="266" t="b">
        <f t="shared" ca="1" si="546"/>
        <v>0</v>
      </c>
    </row>
    <row r="1302" spans="1:51" x14ac:dyDescent="0.25">
      <c r="A1302">
        <v>1270</v>
      </c>
      <c r="B1302" s="163">
        <f ca="1">OFFSET(InputPriceData!B$15,CalculationsAndCharts!$A1302+$A$11,0,1,1)</f>
        <v>40170</v>
      </c>
      <c r="C1302" s="3">
        <f ca="1">OFFSET(InputPriceData!G$15,CalculationsAndCharts!$A1302+$A$11,IF($C$7,8,0),1,1)</f>
        <v>694000</v>
      </c>
      <c r="D1302" s="4">
        <f ca="1">OFFSET(InputPriceData!C$15,CalculationsAndCharts!$A1302+$A$11,IF($C$7,8,0),1,1)</f>
        <v>15.22</v>
      </c>
      <c r="E1302" s="4">
        <f ca="1">OFFSET(InputPriceData!D$15,CalculationsAndCharts!$A1302+$A$11,IF($C$7,8,0),1,1)</f>
        <v>15.63</v>
      </c>
      <c r="F1302" s="4">
        <f ca="1">OFFSET(InputPriceData!E$15,CalculationsAndCharts!$A1302+$A$11,IF($C$7,8,0),1,1)</f>
        <v>15.04</v>
      </c>
      <c r="G1302" s="4">
        <f ca="1">OFFSET(InputPriceData!F$15,CalculationsAndCharts!$A1302+$A$11,IF($C$7,8,0),1,1)</f>
        <v>15.54</v>
      </c>
      <c r="H1302" s="128"/>
      <c r="I1302" s="128"/>
      <c r="K1302" s="124"/>
      <c r="L1302" s="279"/>
      <c r="M1302" s="281"/>
      <c r="N1302" s="280"/>
      <c r="O1302" s="4"/>
      <c r="P1302" s="4"/>
      <c r="Q1302" s="3"/>
      <c r="S1302" s="309">
        <f t="shared" ca="1" si="527"/>
        <v>15.54</v>
      </c>
      <c r="T1302" s="309">
        <f t="shared" ca="1" si="528"/>
        <v>14.75</v>
      </c>
      <c r="U1302" s="310">
        <f t="shared" ca="1" si="520"/>
        <v>1</v>
      </c>
      <c r="V1302" s="310" t="b">
        <f t="shared" ca="1" si="529"/>
        <v>0</v>
      </c>
      <c r="W1302" s="3" t="b">
        <f t="shared" ca="1" si="530"/>
        <v>0</v>
      </c>
      <c r="X1302" s="3" t="str">
        <f t="shared" ca="1" si="531"/>
        <v/>
      </c>
      <c r="Y1302" s="3" t="str">
        <f t="shared" ca="1" si="521"/>
        <v/>
      </c>
      <c r="Z1302" s="3" t="str">
        <f t="shared" ca="1" si="532"/>
        <v/>
      </c>
      <c r="AA1302" s="3" t="str">
        <f t="shared" ca="1" si="533"/>
        <v/>
      </c>
      <c r="AB1302" s="205">
        <f t="shared" ca="1" si="534"/>
        <v>6772</v>
      </c>
      <c r="AC1302" s="205">
        <f t="shared" ca="1" si="535"/>
        <v>103</v>
      </c>
      <c r="AD1302" s="205">
        <f t="shared" ca="1" si="522"/>
        <v>65.747572815533985</v>
      </c>
      <c r="AE1302" s="205">
        <f t="shared" ca="1" si="523"/>
        <v>15.747572815533985</v>
      </c>
      <c r="AF1302" s="205">
        <f t="shared" ca="1" si="536"/>
        <v>3.1495145631067971</v>
      </c>
      <c r="AG1302" s="205"/>
      <c r="AH1302" s="205"/>
      <c r="AI1302" s="205"/>
      <c r="AJ1302" s="205"/>
      <c r="AK1302" s="4"/>
      <c r="AL1302" s="4"/>
      <c r="AM1302" s="309">
        <f t="shared" ca="1" si="537"/>
        <v>15.54</v>
      </c>
      <c r="AN1302" s="309">
        <f t="shared" ca="1" si="538"/>
        <v>14.99</v>
      </c>
      <c r="AO1302" s="310">
        <f t="shared" ca="1" si="539"/>
        <v>1</v>
      </c>
      <c r="AP1302" s="310" t="b">
        <f t="shared" ca="1" si="540"/>
        <v>0</v>
      </c>
      <c r="AQ1302" s="309">
        <f t="shared" ca="1" si="541"/>
        <v>0</v>
      </c>
      <c r="AR1302" s="205">
        <f t="shared" ca="1" si="524"/>
        <v>0</v>
      </c>
      <c r="AS1302" s="45" t="b">
        <f t="shared" ca="1" si="525"/>
        <v>0</v>
      </c>
      <c r="AT1302">
        <f t="shared" ca="1" si="526"/>
        <v>0</v>
      </c>
      <c r="AU1302" t="b">
        <f t="shared" ca="1" si="542"/>
        <v>0</v>
      </c>
      <c r="AV1302" t="b">
        <f t="shared" ca="1" si="543"/>
        <v>0</v>
      </c>
      <c r="AW1302" s="266" t="b">
        <f t="shared" ca="1" si="544"/>
        <v>0</v>
      </c>
      <c r="AX1302" s="266" t="b">
        <f t="shared" ca="1" si="545"/>
        <v>0</v>
      </c>
      <c r="AY1302" s="266" t="b">
        <f t="shared" ca="1" si="546"/>
        <v>0</v>
      </c>
    </row>
    <row r="1303" spans="1:51" x14ac:dyDescent="0.25">
      <c r="A1303">
        <v>1271</v>
      </c>
      <c r="B1303" s="163">
        <f ca="1">OFFSET(InputPriceData!B$15,CalculationsAndCharts!$A1303+$A$11,0,1,1)</f>
        <v>40169</v>
      </c>
      <c r="C1303" s="3">
        <f ca="1">OFFSET(InputPriceData!G$15,CalculationsAndCharts!$A1303+$A$11,IF($C$7,8,0),1,1)</f>
        <v>438700</v>
      </c>
      <c r="D1303" s="4">
        <f ca="1">OFFSET(InputPriceData!C$15,CalculationsAndCharts!$A1303+$A$11,IF($C$7,8,0),1,1)</f>
        <v>15.2</v>
      </c>
      <c r="E1303" s="4">
        <f ca="1">OFFSET(InputPriceData!D$15,CalculationsAndCharts!$A1303+$A$11,IF($C$7,8,0),1,1)</f>
        <v>15.34</v>
      </c>
      <c r="F1303" s="4">
        <f ca="1">OFFSET(InputPriceData!E$15,CalculationsAndCharts!$A1303+$A$11,IF($C$7,8,0),1,1)</f>
        <v>15.1</v>
      </c>
      <c r="G1303" s="4">
        <f ca="1">OFFSET(InputPriceData!F$15,CalculationsAndCharts!$A1303+$A$11,IF($C$7,8,0),1,1)</f>
        <v>15.18</v>
      </c>
      <c r="H1303" s="128"/>
      <c r="I1303" s="128"/>
      <c r="K1303" s="124"/>
      <c r="L1303" s="279"/>
      <c r="M1303" s="281"/>
      <c r="N1303" s="280"/>
      <c r="O1303" s="4"/>
      <c r="P1303" s="4"/>
      <c r="Q1303" s="3"/>
      <c r="S1303" s="309">
        <f t="shared" ca="1" si="527"/>
        <v>15.43</v>
      </c>
      <c r="T1303" s="309">
        <f t="shared" ca="1" si="528"/>
        <v>14.72</v>
      </c>
      <c r="U1303" s="310">
        <f t="shared" ca="1" si="520"/>
        <v>0.64788732394366155</v>
      </c>
      <c r="V1303" s="310" t="b">
        <f t="shared" ca="1" si="529"/>
        <v>0</v>
      </c>
      <c r="W1303" s="3" t="b">
        <f t="shared" ca="1" si="530"/>
        <v>0</v>
      </c>
      <c r="X1303" s="3" t="str">
        <f t="shared" ca="1" si="531"/>
        <v/>
      </c>
      <c r="Y1303" s="3" t="str">
        <f t="shared" ca="1" si="521"/>
        <v/>
      </c>
      <c r="Z1303" s="3" t="str">
        <f t="shared" ca="1" si="532"/>
        <v/>
      </c>
      <c r="AA1303" s="3" t="str">
        <f t="shared" ca="1" si="533"/>
        <v/>
      </c>
      <c r="AB1303" s="205">
        <f t="shared" ca="1" si="534"/>
        <v>6772</v>
      </c>
      <c r="AC1303" s="205">
        <f t="shared" ca="1" si="535"/>
        <v>103</v>
      </c>
      <c r="AD1303" s="205">
        <f t="shared" ca="1" si="522"/>
        <v>65.747572815533985</v>
      </c>
      <c r="AE1303" s="205">
        <f t="shared" ca="1" si="523"/>
        <v>15.747572815533985</v>
      </c>
      <c r="AF1303" s="205">
        <f t="shared" ca="1" si="536"/>
        <v>3.1495145631067971</v>
      </c>
      <c r="AG1303" s="205"/>
      <c r="AH1303" s="205"/>
      <c r="AI1303" s="205"/>
      <c r="AJ1303" s="205"/>
      <c r="AK1303" s="4"/>
      <c r="AL1303" s="4"/>
      <c r="AM1303" s="309">
        <f t="shared" ca="1" si="537"/>
        <v>15.43</v>
      </c>
      <c r="AN1303" s="309">
        <f t="shared" ca="1" si="538"/>
        <v>14.9</v>
      </c>
      <c r="AO1303" s="310">
        <f t="shared" ca="1" si="539"/>
        <v>0.52830188679245227</v>
      </c>
      <c r="AP1303" s="310" t="b">
        <f t="shared" ca="1" si="540"/>
        <v>0</v>
      </c>
      <c r="AQ1303" s="309">
        <f t="shared" ca="1" si="541"/>
        <v>0</v>
      </c>
      <c r="AR1303" s="205">
        <f t="shared" ca="1" si="524"/>
        <v>0</v>
      </c>
      <c r="AS1303" s="45" t="b">
        <f t="shared" ca="1" si="525"/>
        <v>0</v>
      </c>
      <c r="AT1303">
        <f t="shared" ca="1" si="526"/>
        <v>0</v>
      </c>
      <c r="AU1303" t="b">
        <f t="shared" ca="1" si="542"/>
        <v>0</v>
      </c>
      <c r="AV1303" t="b">
        <f t="shared" ca="1" si="543"/>
        <v>0</v>
      </c>
      <c r="AW1303" s="266" t="b">
        <f t="shared" ca="1" si="544"/>
        <v>0</v>
      </c>
      <c r="AX1303" s="266" t="b">
        <f t="shared" ca="1" si="545"/>
        <v>0</v>
      </c>
      <c r="AY1303" s="266" t="b">
        <f t="shared" ca="1" si="546"/>
        <v>0</v>
      </c>
    </row>
    <row r="1304" spans="1:51" x14ac:dyDescent="0.25">
      <c r="A1304">
        <v>1272</v>
      </c>
      <c r="B1304" s="163">
        <f ca="1">OFFSET(InputPriceData!B$15,CalculationsAndCharts!$A1304+$A$11,0,1,1)</f>
        <v>40168</v>
      </c>
      <c r="C1304" s="3">
        <f ca="1">OFFSET(InputPriceData!G$15,CalculationsAndCharts!$A1304+$A$11,IF($C$7,8,0),1,1)</f>
        <v>616700</v>
      </c>
      <c r="D1304" s="4">
        <f ca="1">OFFSET(InputPriceData!C$15,CalculationsAndCharts!$A1304+$A$11,IF($C$7,8,0),1,1)</f>
        <v>15.22</v>
      </c>
      <c r="E1304" s="4">
        <f ca="1">OFFSET(InputPriceData!D$15,CalculationsAndCharts!$A1304+$A$11,IF($C$7,8,0),1,1)</f>
        <v>15.43</v>
      </c>
      <c r="F1304" s="4">
        <f ca="1">OFFSET(InputPriceData!E$15,CalculationsAndCharts!$A1304+$A$11,IF($C$7,8,0),1,1)</f>
        <v>15.11</v>
      </c>
      <c r="G1304" s="4">
        <f ca="1">OFFSET(InputPriceData!F$15,CalculationsAndCharts!$A1304+$A$11,IF($C$7,8,0),1,1)</f>
        <v>15.22</v>
      </c>
      <c r="H1304" s="128"/>
      <c r="I1304" s="128"/>
      <c r="K1304" s="124"/>
      <c r="L1304" s="279"/>
      <c r="M1304" s="281"/>
      <c r="N1304" s="280"/>
      <c r="O1304" s="4"/>
      <c r="P1304" s="4"/>
      <c r="Q1304" s="3"/>
      <c r="S1304" s="309">
        <f t="shared" ca="1" si="527"/>
        <v>15.43</v>
      </c>
      <c r="T1304" s="309">
        <f t="shared" ca="1" si="528"/>
        <v>14.72</v>
      </c>
      <c r="U1304" s="310">
        <f t="shared" ca="1" si="520"/>
        <v>0.70422535211267701</v>
      </c>
      <c r="V1304" s="310" t="b">
        <f t="shared" ca="1" si="529"/>
        <v>0</v>
      </c>
      <c r="W1304" s="3" t="b">
        <f t="shared" ca="1" si="530"/>
        <v>0</v>
      </c>
      <c r="X1304" s="3" t="str">
        <f t="shared" ca="1" si="531"/>
        <v/>
      </c>
      <c r="Y1304" s="3" t="str">
        <f t="shared" ca="1" si="521"/>
        <v/>
      </c>
      <c r="Z1304" s="3" t="str">
        <f t="shared" ca="1" si="532"/>
        <v/>
      </c>
      <c r="AA1304" s="3" t="str">
        <f t="shared" ca="1" si="533"/>
        <v/>
      </c>
      <c r="AB1304" s="205">
        <f t="shared" ca="1" si="534"/>
        <v>6772</v>
      </c>
      <c r="AC1304" s="205">
        <f t="shared" ca="1" si="535"/>
        <v>103</v>
      </c>
      <c r="AD1304" s="205">
        <f t="shared" ca="1" si="522"/>
        <v>65.747572815533985</v>
      </c>
      <c r="AE1304" s="205">
        <f t="shared" ca="1" si="523"/>
        <v>15.747572815533985</v>
      </c>
      <c r="AF1304" s="205">
        <f t="shared" ca="1" si="536"/>
        <v>3.1495145631067971</v>
      </c>
      <c r="AG1304" s="205"/>
      <c r="AH1304" s="205"/>
      <c r="AI1304" s="205"/>
      <c r="AJ1304" s="205"/>
      <c r="AK1304" s="4"/>
      <c r="AL1304" s="4"/>
      <c r="AM1304" s="309">
        <f t="shared" ca="1" si="537"/>
        <v>15.43</v>
      </c>
      <c r="AN1304" s="309">
        <f t="shared" ca="1" si="538"/>
        <v>14.75</v>
      </c>
      <c r="AO1304" s="310">
        <f t="shared" ca="1" si="539"/>
        <v>0.6911764705882365</v>
      </c>
      <c r="AP1304" s="310" t="b">
        <f t="shared" ca="1" si="540"/>
        <v>0</v>
      </c>
      <c r="AQ1304" s="309">
        <f t="shared" ca="1" si="541"/>
        <v>0</v>
      </c>
      <c r="AR1304" s="205">
        <f t="shared" ca="1" si="524"/>
        <v>0</v>
      </c>
      <c r="AS1304" s="45" t="b">
        <f t="shared" ca="1" si="525"/>
        <v>0</v>
      </c>
      <c r="AT1304">
        <f t="shared" ca="1" si="526"/>
        <v>0</v>
      </c>
      <c r="AU1304" t="b">
        <f t="shared" ca="1" si="542"/>
        <v>0</v>
      </c>
      <c r="AV1304" t="b">
        <f t="shared" ca="1" si="543"/>
        <v>0</v>
      </c>
      <c r="AW1304" s="266" t="b">
        <f t="shared" ca="1" si="544"/>
        <v>0</v>
      </c>
      <c r="AX1304" s="266" t="b">
        <f t="shared" ca="1" si="545"/>
        <v>0</v>
      </c>
      <c r="AY1304" s="266" t="b">
        <f t="shared" ca="1" si="546"/>
        <v>0</v>
      </c>
    </row>
    <row r="1305" spans="1:51" x14ac:dyDescent="0.25">
      <c r="A1305">
        <v>1273</v>
      </c>
      <c r="B1305" s="163">
        <f ca="1">OFFSET(InputPriceData!B$15,CalculationsAndCharts!$A1305+$A$11,0,1,1)</f>
        <v>40165</v>
      </c>
      <c r="C1305" s="3">
        <f ca="1">OFFSET(InputPriceData!G$15,CalculationsAndCharts!$A1305+$A$11,IF($C$7,8,0),1,1)</f>
        <v>1153700</v>
      </c>
      <c r="D1305" s="4">
        <f ca="1">OFFSET(InputPriceData!C$15,CalculationsAndCharts!$A1305+$A$11,IF($C$7,8,0),1,1)</f>
        <v>15.21</v>
      </c>
      <c r="E1305" s="4">
        <f ca="1">OFFSET(InputPriceData!D$15,CalculationsAndCharts!$A1305+$A$11,IF($C$7,8,0),1,1)</f>
        <v>15.28</v>
      </c>
      <c r="F1305" s="4">
        <f ca="1">OFFSET(InputPriceData!E$15,CalculationsAndCharts!$A1305+$A$11,IF($C$7,8,0),1,1)</f>
        <v>15.05</v>
      </c>
      <c r="G1305" s="4">
        <f ca="1">OFFSET(InputPriceData!F$15,CalculationsAndCharts!$A1305+$A$11,IF($C$7,8,0),1,1)</f>
        <v>15.18</v>
      </c>
      <c r="H1305" s="128"/>
      <c r="I1305" s="128"/>
      <c r="K1305" s="124"/>
      <c r="L1305" s="279"/>
      <c r="M1305" s="281"/>
      <c r="N1305" s="280"/>
      <c r="O1305" s="4"/>
      <c r="P1305" s="4"/>
      <c r="Q1305" s="3"/>
      <c r="S1305" s="309">
        <f t="shared" ca="1" si="527"/>
        <v>15.43</v>
      </c>
      <c r="T1305" s="309">
        <f t="shared" ca="1" si="528"/>
        <v>14.72</v>
      </c>
      <c r="U1305" s="310">
        <f t="shared" ca="1" si="520"/>
        <v>0.64788732394366155</v>
      </c>
      <c r="V1305" s="310" t="b">
        <f t="shared" ca="1" si="529"/>
        <v>0</v>
      </c>
      <c r="W1305" s="3" t="b">
        <f t="shared" ca="1" si="530"/>
        <v>0</v>
      </c>
      <c r="X1305" s="3" t="str">
        <f t="shared" ca="1" si="531"/>
        <v/>
      </c>
      <c r="Y1305" s="3" t="str">
        <f t="shared" ca="1" si="521"/>
        <v/>
      </c>
      <c r="Z1305" s="3" t="str">
        <f t="shared" ca="1" si="532"/>
        <v/>
      </c>
      <c r="AA1305" s="3" t="str">
        <f t="shared" ca="1" si="533"/>
        <v/>
      </c>
      <c r="AB1305" s="205">
        <f t="shared" ca="1" si="534"/>
        <v>6772</v>
      </c>
      <c r="AC1305" s="205">
        <f t="shared" ca="1" si="535"/>
        <v>103</v>
      </c>
      <c r="AD1305" s="205">
        <f t="shared" ca="1" si="522"/>
        <v>65.747572815533985</v>
      </c>
      <c r="AE1305" s="205">
        <f t="shared" ca="1" si="523"/>
        <v>15.747572815533985</v>
      </c>
      <c r="AF1305" s="205">
        <f t="shared" ca="1" si="536"/>
        <v>3.1495145631067971</v>
      </c>
      <c r="AG1305" s="205"/>
      <c r="AH1305" s="205"/>
      <c r="AI1305" s="205"/>
      <c r="AJ1305" s="205"/>
      <c r="AK1305" s="4"/>
      <c r="AL1305" s="4"/>
      <c r="AM1305" s="309">
        <f t="shared" ca="1" si="537"/>
        <v>15.43</v>
      </c>
      <c r="AN1305" s="309">
        <f t="shared" ca="1" si="538"/>
        <v>14.72</v>
      </c>
      <c r="AO1305" s="310">
        <f t="shared" ca="1" si="539"/>
        <v>0.64788732394366155</v>
      </c>
      <c r="AP1305" s="310" t="b">
        <f t="shared" ca="1" si="540"/>
        <v>0</v>
      </c>
      <c r="AQ1305" s="309">
        <f t="shared" ca="1" si="541"/>
        <v>0</v>
      </c>
      <c r="AR1305" s="205">
        <f t="shared" ca="1" si="524"/>
        <v>0</v>
      </c>
      <c r="AS1305" s="45" t="b">
        <f t="shared" ca="1" si="525"/>
        <v>0</v>
      </c>
      <c r="AT1305">
        <f t="shared" ca="1" si="526"/>
        <v>0</v>
      </c>
      <c r="AU1305" t="b">
        <f t="shared" ca="1" si="542"/>
        <v>0</v>
      </c>
      <c r="AV1305" t="b">
        <f t="shared" ca="1" si="543"/>
        <v>0</v>
      </c>
      <c r="AW1305" s="266" t="b">
        <f t="shared" ca="1" si="544"/>
        <v>0</v>
      </c>
      <c r="AX1305" s="266" t="b">
        <f t="shared" ca="1" si="545"/>
        <v>0</v>
      </c>
      <c r="AY1305" s="266" t="b">
        <f t="shared" ca="1" si="546"/>
        <v>0</v>
      </c>
    </row>
    <row r="1306" spans="1:51" x14ac:dyDescent="0.25">
      <c r="A1306">
        <v>1274</v>
      </c>
      <c r="B1306" s="163">
        <f ca="1">OFFSET(InputPriceData!B$15,CalculationsAndCharts!$A1306+$A$11,0,1,1)</f>
        <v>40164</v>
      </c>
      <c r="C1306" s="3">
        <f ca="1">OFFSET(InputPriceData!G$15,CalculationsAndCharts!$A1306+$A$11,IF($C$7,8,0),1,1)</f>
        <v>618900</v>
      </c>
      <c r="D1306" s="4">
        <f ca="1">OFFSET(InputPriceData!C$15,CalculationsAndCharts!$A1306+$A$11,IF($C$7,8,0),1,1)</f>
        <v>14.9</v>
      </c>
      <c r="E1306" s="4">
        <f ca="1">OFFSET(InputPriceData!D$15,CalculationsAndCharts!$A1306+$A$11,IF($C$7,8,0),1,1)</f>
        <v>15.16</v>
      </c>
      <c r="F1306" s="4">
        <f ca="1">OFFSET(InputPriceData!E$15,CalculationsAndCharts!$A1306+$A$11,IF($C$7,8,0),1,1)</f>
        <v>14.65</v>
      </c>
      <c r="G1306" s="4">
        <f ca="1">OFFSET(InputPriceData!F$15,CalculationsAndCharts!$A1306+$A$11,IF($C$7,8,0),1,1)</f>
        <v>15.04</v>
      </c>
      <c r="H1306" s="128"/>
      <c r="I1306" s="128"/>
      <c r="K1306" s="124"/>
      <c r="L1306" s="279"/>
      <c r="M1306" s="281"/>
      <c r="N1306" s="280"/>
      <c r="O1306" s="4"/>
      <c r="P1306" s="4"/>
      <c r="Q1306" s="3"/>
      <c r="S1306" s="309">
        <f t="shared" ca="1" si="527"/>
        <v>15.43</v>
      </c>
      <c r="T1306" s="309">
        <f t="shared" ca="1" si="528"/>
        <v>14.72</v>
      </c>
      <c r="U1306" s="310">
        <f t="shared" ca="1" si="520"/>
        <v>0.45070422535211119</v>
      </c>
      <c r="V1306" s="310" t="b">
        <f t="shared" ca="1" si="529"/>
        <v>0</v>
      </c>
      <c r="W1306" s="3" t="b">
        <f t="shared" ca="1" si="530"/>
        <v>0</v>
      </c>
      <c r="X1306" s="3" t="str">
        <f t="shared" ca="1" si="531"/>
        <v/>
      </c>
      <c r="Y1306" s="3" t="str">
        <f t="shared" ca="1" si="521"/>
        <v/>
      </c>
      <c r="Z1306" s="3" t="str">
        <f t="shared" ca="1" si="532"/>
        <v/>
      </c>
      <c r="AA1306" s="3" t="str">
        <f t="shared" ca="1" si="533"/>
        <v/>
      </c>
      <c r="AB1306" s="205">
        <f t="shared" ca="1" si="534"/>
        <v>6772</v>
      </c>
      <c r="AC1306" s="205">
        <f t="shared" ca="1" si="535"/>
        <v>103</v>
      </c>
      <c r="AD1306" s="205">
        <f t="shared" ca="1" si="522"/>
        <v>65.747572815533985</v>
      </c>
      <c r="AE1306" s="205">
        <f t="shared" ca="1" si="523"/>
        <v>15.747572815533985</v>
      </c>
      <c r="AF1306" s="205">
        <f t="shared" ca="1" si="536"/>
        <v>3.1495145631067971</v>
      </c>
      <c r="AG1306" s="205"/>
      <c r="AH1306" s="205"/>
      <c r="AI1306" s="205"/>
      <c r="AJ1306" s="205"/>
      <c r="AK1306" s="4"/>
      <c r="AL1306" s="4"/>
      <c r="AM1306" s="309">
        <f t="shared" ca="1" si="537"/>
        <v>15.43</v>
      </c>
      <c r="AN1306" s="309">
        <f t="shared" ca="1" si="538"/>
        <v>14.72</v>
      </c>
      <c r="AO1306" s="310">
        <f t="shared" ca="1" si="539"/>
        <v>0.45070422535211119</v>
      </c>
      <c r="AP1306" s="310" t="b">
        <f t="shared" ca="1" si="540"/>
        <v>0</v>
      </c>
      <c r="AQ1306" s="309">
        <f t="shared" ca="1" si="541"/>
        <v>0</v>
      </c>
      <c r="AR1306" s="205">
        <f t="shared" ca="1" si="524"/>
        <v>0</v>
      </c>
      <c r="AS1306" s="45" t="b">
        <f t="shared" ca="1" si="525"/>
        <v>0</v>
      </c>
      <c r="AT1306">
        <f t="shared" ca="1" si="526"/>
        <v>0</v>
      </c>
      <c r="AU1306" t="b">
        <f t="shared" ca="1" si="542"/>
        <v>0</v>
      </c>
      <c r="AV1306" t="b">
        <f t="shared" ca="1" si="543"/>
        <v>0</v>
      </c>
      <c r="AW1306" s="266" t="b">
        <f t="shared" ca="1" si="544"/>
        <v>0</v>
      </c>
      <c r="AX1306" s="266" t="b">
        <f t="shared" ca="1" si="545"/>
        <v>0</v>
      </c>
      <c r="AY1306" s="266" t="b">
        <f t="shared" ca="1" si="546"/>
        <v>0</v>
      </c>
    </row>
    <row r="1307" spans="1:51" x14ac:dyDescent="0.25">
      <c r="A1307">
        <v>1275</v>
      </c>
      <c r="B1307" s="163">
        <f ca="1">OFFSET(InputPriceData!B$15,CalculationsAndCharts!$A1307+$A$11,0,1,1)</f>
        <v>40163</v>
      </c>
      <c r="C1307" s="3">
        <f ca="1">OFFSET(InputPriceData!G$15,CalculationsAndCharts!$A1307+$A$11,IF($C$7,8,0),1,1)</f>
        <v>333600</v>
      </c>
      <c r="D1307" s="4">
        <f ca="1">OFFSET(InputPriceData!C$15,CalculationsAndCharts!$A1307+$A$11,IF($C$7,8,0),1,1)</f>
        <v>15.11</v>
      </c>
      <c r="E1307" s="4">
        <f ca="1">OFFSET(InputPriceData!D$15,CalculationsAndCharts!$A1307+$A$11,IF($C$7,8,0),1,1)</f>
        <v>15.28</v>
      </c>
      <c r="F1307" s="4">
        <f ca="1">OFFSET(InputPriceData!E$15,CalculationsAndCharts!$A1307+$A$11,IF($C$7,8,0),1,1)</f>
        <v>14.98</v>
      </c>
      <c r="G1307" s="4">
        <f ca="1">OFFSET(InputPriceData!F$15,CalculationsAndCharts!$A1307+$A$11,IF($C$7,8,0),1,1)</f>
        <v>15.03</v>
      </c>
      <c r="H1307" s="128"/>
      <c r="I1307" s="128"/>
      <c r="K1307" s="124"/>
      <c r="L1307" s="279"/>
      <c r="M1307" s="281"/>
      <c r="N1307" s="280"/>
      <c r="O1307" s="4"/>
      <c r="P1307" s="4"/>
      <c r="Q1307" s="3"/>
      <c r="S1307" s="309">
        <f t="shared" ca="1" si="527"/>
        <v>15.43</v>
      </c>
      <c r="T1307" s="309">
        <f t="shared" ca="1" si="528"/>
        <v>14.72</v>
      </c>
      <c r="U1307" s="310">
        <f t="shared" ca="1" si="520"/>
        <v>0.43661971830985791</v>
      </c>
      <c r="V1307" s="310" t="b">
        <f t="shared" ca="1" si="529"/>
        <v>0</v>
      </c>
      <c r="W1307" s="3" t="b">
        <f t="shared" ca="1" si="530"/>
        <v>0</v>
      </c>
      <c r="X1307" s="3" t="str">
        <f t="shared" ca="1" si="531"/>
        <v/>
      </c>
      <c r="Y1307" s="3" t="str">
        <f t="shared" ca="1" si="521"/>
        <v/>
      </c>
      <c r="Z1307" s="3" t="str">
        <f t="shared" ca="1" si="532"/>
        <v/>
      </c>
      <c r="AA1307" s="3" t="str">
        <f t="shared" ca="1" si="533"/>
        <v/>
      </c>
      <c r="AB1307" s="205">
        <f t="shared" ca="1" si="534"/>
        <v>6772</v>
      </c>
      <c r="AC1307" s="205">
        <f t="shared" ca="1" si="535"/>
        <v>103</v>
      </c>
      <c r="AD1307" s="205">
        <f t="shared" ca="1" si="522"/>
        <v>65.747572815533985</v>
      </c>
      <c r="AE1307" s="205">
        <f t="shared" ca="1" si="523"/>
        <v>15.747572815533985</v>
      </c>
      <c r="AF1307" s="205">
        <f t="shared" ca="1" si="536"/>
        <v>3.1495145631067971</v>
      </c>
      <c r="AG1307" s="205"/>
      <c r="AH1307" s="205"/>
      <c r="AI1307" s="205"/>
      <c r="AJ1307" s="205"/>
      <c r="AK1307" s="4"/>
      <c r="AL1307" s="4"/>
      <c r="AM1307" s="309">
        <f t="shared" ca="1" si="537"/>
        <v>15.43</v>
      </c>
      <c r="AN1307" s="309">
        <f t="shared" ca="1" si="538"/>
        <v>14.72</v>
      </c>
      <c r="AO1307" s="310">
        <f t="shared" ca="1" si="539"/>
        <v>0.43661971830985791</v>
      </c>
      <c r="AP1307" s="310" t="b">
        <f t="shared" ca="1" si="540"/>
        <v>0</v>
      </c>
      <c r="AQ1307" s="309">
        <f t="shared" ca="1" si="541"/>
        <v>0</v>
      </c>
      <c r="AR1307" s="205">
        <f t="shared" ca="1" si="524"/>
        <v>0</v>
      </c>
      <c r="AS1307" s="45" t="b">
        <f t="shared" ca="1" si="525"/>
        <v>0</v>
      </c>
      <c r="AT1307">
        <f t="shared" ca="1" si="526"/>
        <v>0</v>
      </c>
      <c r="AU1307" t="b">
        <f t="shared" ca="1" si="542"/>
        <v>0</v>
      </c>
      <c r="AV1307" t="b">
        <f t="shared" ca="1" si="543"/>
        <v>0</v>
      </c>
      <c r="AW1307" s="266" t="b">
        <f t="shared" ca="1" si="544"/>
        <v>0</v>
      </c>
      <c r="AX1307" s="266" t="b">
        <f t="shared" ca="1" si="545"/>
        <v>0</v>
      </c>
      <c r="AY1307" s="266" t="b">
        <f t="shared" ca="1" si="546"/>
        <v>0</v>
      </c>
    </row>
    <row r="1308" spans="1:51" x14ac:dyDescent="0.25">
      <c r="A1308">
        <v>1276</v>
      </c>
      <c r="B1308" s="163">
        <f ca="1">OFFSET(InputPriceData!B$15,CalculationsAndCharts!$A1308+$A$11,0,1,1)</f>
        <v>40162</v>
      </c>
      <c r="C1308" s="3">
        <f ca="1">OFFSET(InputPriceData!G$15,CalculationsAndCharts!$A1308+$A$11,IF($C$7,8,0),1,1)</f>
        <v>259900</v>
      </c>
      <c r="D1308" s="4">
        <f ca="1">OFFSET(InputPriceData!C$15,CalculationsAndCharts!$A1308+$A$11,IF($C$7,8,0),1,1)</f>
        <v>15.05</v>
      </c>
      <c r="E1308" s="4">
        <f ca="1">OFFSET(InputPriceData!D$15,CalculationsAndCharts!$A1308+$A$11,IF($C$7,8,0),1,1)</f>
        <v>15.12</v>
      </c>
      <c r="F1308" s="4">
        <f ca="1">OFFSET(InputPriceData!E$15,CalculationsAndCharts!$A1308+$A$11,IF($C$7,8,0),1,1)</f>
        <v>14.97</v>
      </c>
      <c r="G1308" s="4">
        <f ca="1">OFFSET(InputPriceData!F$15,CalculationsAndCharts!$A1308+$A$11,IF($C$7,8,0),1,1)</f>
        <v>14.99</v>
      </c>
      <c r="H1308" s="128"/>
      <c r="I1308" s="128"/>
      <c r="K1308" s="124"/>
      <c r="L1308" s="279"/>
      <c r="M1308" s="281"/>
      <c r="N1308" s="280"/>
      <c r="O1308" s="4"/>
      <c r="P1308" s="4"/>
      <c r="Q1308" s="3"/>
      <c r="S1308" s="309">
        <f t="shared" ca="1" si="527"/>
        <v>15.43</v>
      </c>
      <c r="T1308" s="309">
        <f t="shared" ca="1" si="528"/>
        <v>14.72</v>
      </c>
      <c r="U1308" s="310">
        <f t="shared" ca="1" si="520"/>
        <v>0.38028169014084495</v>
      </c>
      <c r="V1308" s="310" t="b">
        <f t="shared" ca="1" si="529"/>
        <v>0</v>
      </c>
      <c r="W1308" s="3" t="b">
        <f t="shared" ca="1" si="530"/>
        <v>0</v>
      </c>
      <c r="X1308" s="3" t="str">
        <f t="shared" ca="1" si="531"/>
        <v/>
      </c>
      <c r="Y1308" s="3" t="str">
        <f t="shared" ca="1" si="521"/>
        <v/>
      </c>
      <c r="Z1308" s="3" t="str">
        <f t="shared" ca="1" si="532"/>
        <v/>
      </c>
      <c r="AA1308" s="3" t="str">
        <f t="shared" ca="1" si="533"/>
        <v/>
      </c>
      <c r="AB1308" s="205">
        <f t="shared" ca="1" si="534"/>
        <v>6772</v>
      </c>
      <c r="AC1308" s="205">
        <f t="shared" ca="1" si="535"/>
        <v>103</v>
      </c>
      <c r="AD1308" s="205">
        <f t="shared" ca="1" si="522"/>
        <v>65.747572815533985</v>
      </c>
      <c r="AE1308" s="205">
        <f t="shared" ca="1" si="523"/>
        <v>15.747572815533985</v>
      </c>
      <c r="AF1308" s="205">
        <f t="shared" ca="1" si="536"/>
        <v>3.1495145631067971</v>
      </c>
      <c r="AG1308" s="205"/>
      <c r="AH1308" s="205"/>
      <c r="AI1308" s="205"/>
      <c r="AJ1308" s="205"/>
      <c r="AK1308" s="4"/>
      <c r="AL1308" s="4"/>
      <c r="AM1308" s="309">
        <f t="shared" ca="1" si="537"/>
        <v>15.43</v>
      </c>
      <c r="AN1308" s="309">
        <f t="shared" ca="1" si="538"/>
        <v>14.72</v>
      </c>
      <c r="AO1308" s="310">
        <f t="shared" ca="1" si="539"/>
        <v>0.38028169014084495</v>
      </c>
      <c r="AP1308" s="310" t="b">
        <f t="shared" ca="1" si="540"/>
        <v>0</v>
      </c>
      <c r="AQ1308" s="309">
        <f t="shared" ca="1" si="541"/>
        <v>0</v>
      </c>
      <c r="AR1308" s="205">
        <f t="shared" ca="1" si="524"/>
        <v>0</v>
      </c>
      <c r="AS1308" s="45" t="b">
        <f t="shared" ca="1" si="525"/>
        <v>0</v>
      </c>
      <c r="AT1308">
        <f t="shared" ca="1" si="526"/>
        <v>0</v>
      </c>
      <c r="AU1308" t="b">
        <f t="shared" ca="1" si="542"/>
        <v>0</v>
      </c>
      <c r="AV1308" t="b">
        <f t="shared" ca="1" si="543"/>
        <v>0</v>
      </c>
      <c r="AW1308" s="266" t="b">
        <f t="shared" ca="1" si="544"/>
        <v>0</v>
      </c>
      <c r="AX1308" s="266" t="b">
        <f t="shared" ca="1" si="545"/>
        <v>0</v>
      </c>
      <c r="AY1308" s="266" t="b">
        <f t="shared" ca="1" si="546"/>
        <v>0</v>
      </c>
    </row>
    <row r="1309" spans="1:51" x14ac:dyDescent="0.25">
      <c r="A1309">
        <v>1277</v>
      </c>
      <c r="B1309" s="163">
        <f ca="1">OFFSET(InputPriceData!B$15,CalculationsAndCharts!$A1309+$A$11,0,1,1)</f>
        <v>40161</v>
      </c>
      <c r="C1309" s="3">
        <f ca="1">OFFSET(InputPriceData!G$15,CalculationsAndCharts!$A1309+$A$11,IF($C$7,8,0),1,1)</f>
        <v>431500</v>
      </c>
      <c r="D1309" s="4">
        <f ca="1">OFFSET(InputPriceData!C$15,CalculationsAndCharts!$A1309+$A$11,IF($C$7,8,0),1,1)</f>
        <v>15.09</v>
      </c>
      <c r="E1309" s="4">
        <f ca="1">OFFSET(InputPriceData!D$15,CalculationsAndCharts!$A1309+$A$11,IF($C$7,8,0),1,1)</f>
        <v>15.14</v>
      </c>
      <c r="F1309" s="4">
        <f ca="1">OFFSET(InputPriceData!E$15,CalculationsAndCharts!$A1309+$A$11,IF($C$7,8,0),1,1)</f>
        <v>14.86</v>
      </c>
      <c r="G1309" s="4">
        <f ca="1">OFFSET(InputPriceData!F$15,CalculationsAndCharts!$A1309+$A$11,IF($C$7,8,0),1,1)</f>
        <v>15.1</v>
      </c>
      <c r="H1309" s="128"/>
      <c r="I1309" s="128"/>
      <c r="K1309" s="124"/>
      <c r="L1309" s="279"/>
      <c r="M1309" s="281"/>
      <c r="N1309" s="280"/>
      <c r="O1309" s="4"/>
      <c r="P1309" s="4"/>
      <c r="Q1309" s="3"/>
      <c r="S1309" s="309">
        <f t="shared" ca="1" si="527"/>
        <v>15.43</v>
      </c>
      <c r="T1309" s="309">
        <f t="shared" ca="1" si="528"/>
        <v>14.72</v>
      </c>
      <c r="U1309" s="310">
        <f t="shared" ca="1" si="520"/>
        <v>0.53521126760563309</v>
      </c>
      <c r="V1309" s="310" t="b">
        <f t="shared" ca="1" si="529"/>
        <v>0</v>
      </c>
      <c r="W1309" s="3" t="b">
        <f t="shared" ca="1" si="530"/>
        <v>0</v>
      </c>
      <c r="X1309" s="3" t="str">
        <f t="shared" ca="1" si="531"/>
        <v/>
      </c>
      <c r="Y1309" s="3" t="str">
        <f t="shared" ca="1" si="521"/>
        <v/>
      </c>
      <c r="Z1309" s="3" t="str">
        <f t="shared" ca="1" si="532"/>
        <v/>
      </c>
      <c r="AA1309" s="3" t="str">
        <f t="shared" ca="1" si="533"/>
        <v/>
      </c>
      <c r="AB1309" s="205">
        <f t="shared" ca="1" si="534"/>
        <v>6772</v>
      </c>
      <c r="AC1309" s="205">
        <f t="shared" ca="1" si="535"/>
        <v>103</v>
      </c>
      <c r="AD1309" s="205">
        <f t="shared" ca="1" si="522"/>
        <v>65.747572815533985</v>
      </c>
      <c r="AE1309" s="205">
        <f t="shared" ca="1" si="523"/>
        <v>15.747572815533985</v>
      </c>
      <c r="AF1309" s="205">
        <f t="shared" ca="1" si="536"/>
        <v>3.1495145631067971</v>
      </c>
      <c r="AG1309" s="205"/>
      <c r="AH1309" s="205"/>
      <c r="AI1309" s="205"/>
      <c r="AJ1309" s="205"/>
      <c r="AK1309" s="4"/>
      <c r="AL1309" s="4"/>
      <c r="AM1309" s="309">
        <f t="shared" ca="1" si="537"/>
        <v>15.43</v>
      </c>
      <c r="AN1309" s="309">
        <f t="shared" ca="1" si="538"/>
        <v>14.72</v>
      </c>
      <c r="AO1309" s="310">
        <f t="shared" ca="1" si="539"/>
        <v>0.53521126760563309</v>
      </c>
      <c r="AP1309" s="310" t="b">
        <f t="shared" ca="1" si="540"/>
        <v>0</v>
      </c>
      <c r="AQ1309" s="309">
        <f t="shared" ca="1" si="541"/>
        <v>0</v>
      </c>
      <c r="AR1309" s="205">
        <f t="shared" ca="1" si="524"/>
        <v>0</v>
      </c>
      <c r="AS1309" s="45" t="b">
        <f t="shared" ca="1" si="525"/>
        <v>0</v>
      </c>
      <c r="AT1309">
        <f t="shared" ca="1" si="526"/>
        <v>0</v>
      </c>
      <c r="AU1309" t="b">
        <f t="shared" ca="1" si="542"/>
        <v>0</v>
      </c>
      <c r="AV1309" t="b">
        <f t="shared" ca="1" si="543"/>
        <v>0</v>
      </c>
      <c r="AW1309" s="266" t="b">
        <f t="shared" ca="1" si="544"/>
        <v>0</v>
      </c>
      <c r="AX1309" s="266" t="b">
        <f t="shared" ca="1" si="545"/>
        <v>0</v>
      </c>
      <c r="AY1309" s="266" t="b">
        <f t="shared" ca="1" si="546"/>
        <v>0</v>
      </c>
    </row>
    <row r="1310" spans="1:51" x14ac:dyDescent="0.25">
      <c r="A1310">
        <v>1278</v>
      </c>
      <c r="B1310" s="163">
        <f ca="1">OFFSET(InputPriceData!B$15,CalculationsAndCharts!$A1310+$A$11,0,1,1)</f>
        <v>40158</v>
      </c>
      <c r="C1310" s="3">
        <f ca="1">OFFSET(InputPriceData!G$15,CalculationsAndCharts!$A1310+$A$11,IF($C$7,8,0),1,1)</f>
        <v>308000</v>
      </c>
      <c r="D1310" s="4">
        <f ca="1">OFFSET(InputPriceData!C$15,CalculationsAndCharts!$A1310+$A$11,IF($C$7,8,0),1,1)</f>
        <v>15.2</v>
      </c>
      <c r="E1310" s="4">
        <f ca="1">OFFSET(InputPriceData!D$15,CalculationsAndCharts!$A1310+$A$11,IF($C$7,8,0),1,1)</f>
        <v>15.28</v>
      </c>
      <c r="F1310" s="4">
        <f ca="1">OFFSET(InputPriceData!E$15,CalculationsAndCharts!$A1310+$A$11,IF($C$7,8,0),1,1)</f>
        <v>14.92</v>
      </c>
      <c r="G1310" s="4">
        <f ca="1">OFFSET(InputPriceData!F$15,CalculationsAndCharts!$A1310+$A$11,IF($C$7,8,0),1,1)</f>
        <v>15.09</v>
      </c>
      <c r="H1310" s="128"/>
      <c r="I1310" s="128"/>
      <c r="K1310" s="124"/>
      <c r="L1310" s="279"/>
      <c r="M1310" s="281"/>
      <c r="N1310" s="280"/>
      <c r="O1310" s="4"/>
      <c r="P1310" s="4"/>
      <c r="Q1310" s="3"/>
      <c r="S1310" s="309">
        <f t="shared" ca="1" si="527"/>
        <v>15.43</v>
      </c>
      <c r="T1310" s="309">
        <f t="shared" ca="1" si="528"/>
        <v>14.72</v>
      </c>
      <c r="U1310" s="310">
        <f t="shared" ca="1" si="520"/>
        <v>0.52112676056337981</v>
      </c>
      <c r="V1310" s="310" t="b">
        <f t="shared" ca="1" si="529"/>
        <v>0</v>
      </c>
      <c r="W1310" s="3" t="b">
        <f t="shared" ca="1" si="530"/>
        <v>0</v>
      </c>
      <c r="X1310" s="3" t="str">
        <f t="shared" ca="1" si="531"/>
        <v/>
      </c>
      <c r="Y1310" s="3" t="str">
        <f t="shared" ca="1" si="521"/>
        <v/>
      </c>
      <c r="Z1310" s="3" t="str">
        <f t="shared" ca="1" si="532"/>
        <v/>
      </c>
      <c r="AA1310" s="3" t="str">
        <f t="shared" ca="1" si="533"/>
        <v/>
      </c>
      <c r="AB1310" s="205">
        <f t="shared" ca="1" si="534"/>
        <v>6772</v>
      </c>
      <c r="AC1310" s="205">
        <f t="shared" ca="1" si="535"/>
        <v>103</v>
      </c>
      <c r="AD1310" s="205">
        <f t="shared" ca="1" si="522"/>
        <v>65.747572815533985</v>
      </c>
      <c r="AE1310" s="205">
        <f t="shared" ca="1" si="523"/>
        <v>15.747572815533985</v>
      </c>
      <c r="AF1310" s="205">
        <f t="shared" ca="1" si="536"/>
        <v>3.1495145631067971</v>
      </c>
      <c r="AG1310" s="205"/>
      <c r="AH1310" s="205"/>
      <c r="AI1310" s="205"/>
      <c r="AJ1310" s="205"/>
      <c r="AK1310" s="4"/>
      <c r="AL1310" s="4"/>
      <c r="AM1310" s="309">
        <f t="shared" ca="1" si="537"/>
        <v>15.43</v>
      </c>
      <c r="AN1310" s="309">
        <f t="shared" ca="1" si="538"/>
        <v>14.72</v>
      </c>
      <c r="AO1310" s="310">
        <f t="shared" ca="1" si="539"/>
        <v>0.52112676056337981</v>
      </c>
      <c r="AP1310" s="310" t="b">
        <f t="shared" ca="1" si="540"/>
        <v>0</v>
      </c>
      <c r="AQ1310" s="309">
        <f t="shared" ca="1" si="541"/>
        <v>0</v>
      </c>
      <c r="AR1310" s="205">
        <f t="shared" ca="1" si="524"/>
        <v>0</v>
      </c>
      <c r="AS1310" s="45" t="b">
        <f t="shared" ca="1" si="525"/>
        <v>0</v>
      </c>
      <c r="AT1310">
        <f t="shared" ca="1" si="526"/>
        <v>0</v>
      </c>
      <c r="AU1310" t="b">
        <f t="shared" ca="1" si="542"/>
        <v>0</v>
      </c>
      <c r="AV1310" t="b">
        <f t="shared" ca="1" si="543"/>
        <v>0</v>
      </c>
      <c r="AW1310" s="266" t="b">
        <f t="shared" ca="1" si="544"/>
        <v>0</v>
      </c>
      <c r="AX1310" s="266" t="b">
        <f t="shared" ca="1" si="545"/>
        <v>0</v>
      </c>
      <c r="AY1310" s="266" t="b">
        <f t="shared" ca="1" si="546"/>
        <v>0</v>
      </c>
    </row>
    <row r="1311" spans="1:51" x14ac:dyDescent="0.25">
      <c r="A1311">
        <v>1279</v>
      </c>
      <c r="B1311" s="163">
        <f ca="1">OFFSET(InputPriceData!B$15,CalculationsAndCharts!$A1311+$A$11,0,1,1)</f>
        <v>40157</v>
      </c>
      <c r="C1311" s="3">
        <f ca="1">OFFSET(InputPriceData!G$15,CalculationsAndCharts!$A1311+$A$11,IF($C$7,8,0),1,1)</f>
        <v>336000</v>
      </c>
      <c r="D1311" s="4">
        <f ca="1">OFFSET(InputPriceData!C$15,CalculationsAndCharts!$A1311+$A$11,IF($C$7,8,0),1,1)</f>
        <v>15.2</v>
      </c>
      <c r="E1311" s="4">
        <f ca="1">OFFSET(InputPriceData!D$15,CalculationsAndCharts!$A1311+$A$11,IF($C$7,8,0),1,1)</f>
        <v>15.44</v>
      </c>
      <c r="F1311" s="4">
        <f ca="1">OFFSET(InputPriceData!E$15,CalculationsAndCharts!$A1311+$A$11,IF($C$7,8,0),1,1)</f>
        <v>15.01</v>
      </c>
      <c r="G1311" s="4">
        <f ca="1">OFFSET(InputPriceData!F$15,CalculationsAndCharts!$A1311+$A$11,IF($C$7,8,0),1,1)</f>
        <v>15.1</v>
      </c>
      <c r="H1311" s="128"/>
      <c r="I1311" s="128"/>
      <c r="K1311" s="124"/>
      <c r="L1311" s="279"/>
      <c r="M1311" s="281"/>
      <c r="N1311" s="280"/>
      <c r="O1311" s="4"/>
      <c r="P1311" s="4"/>
      <c r="Q1311" s="3"/>
      <c r="S1311" s="309">
        <f t="shared" ca="1" si="527"/>
        <v>15.43</v>
      </c>
      <c r="T1311" s="309">
        <f t="shared" ca="1" si="528"/>
        <v>14.69</v>
      </c>
      <c r="U1311" s="310">
        <f t="shared" ca="1" si="520"/>
        <v>0.55405405405405406</v>
      </c>
      <c r="V1311" s="310" t="b">
        <f t="shared" ca="1" si="529"/>
        <v>0</v>
      </c>
      <c r="W1311" s="3" t="b">
        <f t="shared" ca="1" si="530"/>
        <v>0</v>
      </c>
      <c r="X1311" s="3" t="str">
        <f t="shared" ca="1" si="531"/>
        <v/>
      </c>
      <c r="Y1311" s="3" t="str">
        <f t="shared" ca="1" si="521"/>
        <v/>
      </c>
      <c r="Z1311" s="3" t="str">
        <f t="shared" ca="1" si="532"/>
        <v/>
      </c>
      <c r="AA1311" s="3" t="str">
        <f t="shared" ca="1" si="533"/>
        <v/>
      </c>
      <c r="AB1311" s="205">
        <f t="shared" ca="1" si="534"/>
        <v>6772</v>
      </c>
      <c r="AC1311" s="205">
        <f t="shared" ca="1" si="535"/>
        <v>103</v>
      </c>
      <c r="AD1311" s="205">
        <f t="shared" ca="1" si="522"/>
        <v>65.747572815533985</v>
      </c>
      <c r="AE1311" s="205">
        <f t="shared" ca="1" si="523"/>
        <v>15.747572815533985</v>
      </c>
      <c r="AF1311" s="205">
        <f t="shared" ca="1" si="536"/>
        <v>3.1495145631067971</v>
      </c>
      <c r="AG1311" s="205"/>
      <c r="AH1311" s="205"/>
      <c r="AI1311" s="205"/>
      <c r="AJ1311" s="205"/>
      <c r="AK1311" s="4"/>
      <c r="AL1311" s="4"/>
      <c r="AM1311" s="309">
        <f t="shared" ca="1" si="537"/>
        <v>15.43</v>
      </c>
      <c r="AN1311" s="309">
        <f t="shared" ca="1" si="538"/>
        <v>14.72</v>
      </c>
      <c r="AO1311" s="310">
        <f t="shared" ca="1" si="539"/>
        <v>0.53521126760563309</v>
      </c>
      <c r="AP1311" s="310" t="b">
        <f t="shared" ca="1" si="540"/>
        <v>0</v>
      </c>
      <c r="AQ1311" s="309">
        <f t="shared" ca="1" si="541"/>
        <v>0</v>
      </c>
      <c r="AR1311" s="205">
        <f t="shared" ca="1" si="524"/>
        <v>0</v>
      </c>
      <c r="AS1311" s="45" t="b">
        <f t="shared" ca="1" si="525"/>
        <v>0</v>
      </c>
      <c r="AT1311">
        <f t="shared" ca="1" si="526"/>
        <v>0</v>
      </c>
      <c r="AU1311" t="b">
        <f t="shared" ca="1" si="542"/>
        <v>0</v>
      </c>
      <c r="AV1311" t="b">
        <f t="shared" ca="1" si="543"/>
        <v>0</v>
      </c>
      <c r="AW1311" s="266" t="b">
        <f t="shared" ca="1" si="544"/>
        <v>0</v>
      </c>
      <c r="AX1311" s="266" t="b">
        <f t="shared" ca="1" si="545"/>
        <v>0</v>
      </c>
      <c r="AY1311" s="266" t="b">
        <f t="shared" ca="1" si="546"/>
        <v>0</v>
      </c>
    </row>
    <row r="1312" spans="1:51" x14ac:dyDescent="0.25">
      <c r="A1312">
        <v>1280</v>
      </c>
      <c r="B1312" s="163">
        <f ca="1">OFFSET(InputPriceData!B$15,CalculationsAndCharts!$A1312+$A$11,0,1,1)</f>
        <v>40156</v>
      </c>
      <c r="C1312" s="3">
        <f ca="1">OFFSET(InputPriceData!G$15,CalculationsAndCharts!$A1312+$A$11,IF($C$7,8,0),1,1)</f>
        <v>628400</v>
      </c>
      <c r="D1312" s="4">
        <f ca="1">OFFSET(InputPriceData!C$15,CalculationsAndCharts!$A1312+$A$11,IF($C$7,8,0),1,1)</f>
        <v>15.25</v>
      </c>
      <c r="E1312" s="4">
        <f ca="1">OFFSET(InputPriceData!D$15,CalculationsAndCharts!$A1312+$A$11,IF($C$7,8,0),1,1)</f>
        <v>15.31</v>
      </c>
      <c r="F1312" s="4">
        <f ca="1">OFFSET(InputPriceData!E$15,CalculationsAndCharts!$A1312+$A$11,IF($C$7,8,0),1,1)</f>
        <v>15.1</v>
      </c>
      <c r="G1312" s="4">
        <f ca="1">OFFSET(InputPriceData!F$15,CalculationsAndCharts!$A1312+$A$11,IF($C$7,8,0),1,1)</f>
        <v>15.19</v>
      </c>
      <c r="H1312" s="128"/>
      <c r="I1312" s="128"/>
      <c r="K1312" s="124"/>
      <c r="L1312" s="279"/>
      <c r="M1312" s="281"/>
      <c r="N1312" s="280"/>
      <c r="O1312" s="4"/>
      <c r="P1312" s="4"/>
      <c r="Q1312" s="3"/>
      <c r="S1312" s="309">
        <f t="shared" ca="1" si="527"/>
        <v>15.43</v>
      </c>
      <c r="T1312" s="309">
        <f t="shared" ca="1" si="528"/>
        <v>14.22</v>
      </c>
      <c r="U1312" s="310">
        <f t="shared" ca="1" si="520"/>
        <v>0.80165289256198313</v>
      </c>
      <c r="V1312" s="310" t="b">
        <f t="shared" ca="1" si="529"/>
        <v>0</v>
      </c>
      <c r="W1312" s="3" t="b">
        <f t="shared" ca="1" si="530"/>
        <v>0</v>
      </c>
      <c r="X1312" s="3" t="str">
        <f t="shared" ca="1" si="531"/>
        <v/>
      </c>
      <c r="Y1312" s="3" t="str">
        <f t="shared" ca="1" si="521"/>
        <v/>
      </c>
      <c r="Z1312" s="3" t="str">
        <f t="shared" ca="1" si="532"/>
        <v/>
      </c>
      <c r="AA1312" s="3" t="str">
        <f t="shared" ca="1" si="533"/>
        <v/>
      </c>
      <c r="AB1312" s="205">
        <f t="shared" ca="1" si="534"/>
        <v>6772</v>
      </c>
      <c r="AC1312" s="205">
        <f t="shared" ca="1" si="535"/>
        <v>103</v>
      </c>
      <c r="AD1312" s="205">
        <f t="shared" ca="1" si="522"/>
        <v>65.747572815533985</v>
      </c>
      <c r="AE1312" s="205">
        <f t="shared" ca="1" si="523"/>
        <v>15.747572815533985</v>
      </c>
      <c r="AF1312" s="205">
        <f t="shared" ca="1" si="536"/>
        <v>3.1495145631067971</v>
      </c>
      <c r="AG1312" s="205"/>
      <c r="AH1312" s="205"/>
      <c r="AI1312" s="205"/>
      <c r="AJ1312" s="205"/>
      <c r="AK1312" s="4"/>
      <c r="AL1312" s="4"/>
      <c r="AM1312" s="309">
        <f t="shared" ca="1" si="537"/>
        <v>15.43</v>
      </c>
      <c r="AN1312" s="309">
        <f t="shared" ca="1" si="538"/>
        <v>14.72</v>
      </c>
      <c r="AO1312" s="310">
        <f t="shared" ca="1" si="539"/>
        <v>0.66197183098591472</v>
      </c>
      <c r="AP1312" s="310" t="b">
        <f t="shared" ca="1" si="540"/>
        <v>0</v>
      </c>
      <c r="AQ1312" s="309">
        <f t="shared" ca="1" si="541"/>
        <v>0</v>
      </c>
      <c r="AR1312" s="205">
        <f t="shared" ca="1" si="524"/>
        <v>0</v>
      </c>
      <c r="AS1312" s="45" t="b">
        <f t="shared" ca="1" si="525"/>
        <v>0</v>
      </c>
      <c r="AT1312">
        <f t="shared" ca="1" si="526"/>
        <v>0</v>
      </c>
      <c r="AU1312" t="b">
        <f t="shared" ca="1" si="542"/>
        <v>0</v>
      </c>
      <c r="AV1312" t="b">
        <f t="shared" ca="1" si="543"/>
        <v>0</v>
      </c>
      <c r="AW1312" s="266" t="b">
        <f t="shared" ca="1" si="544"/>
        <v>0</v>
      </c>
      <c r="AX1312" s="266" t="b">
        <f t="shared" ca="1" si="545"/>
        <v>0</v>
      </c>
      <c r="AY1312" s="266" t="b">
        <f t="shared" ca="1" si="546"/>
        <v>0</v>
      </c>
    </row>
    <row r="1313" spans="1:51" x14ac:dyDescent="0.25">
      <c r="A1313">
        <v>1281</v>
      </c>
      <c r="B1313" s="163">
        <f ca="1">OFFSET(InputPriceData!B$15,CalculationsAndCharts!$A1313+$A$11,0,1,1)</f>
        <v>40155</v>
      </c>
      <c r="C1313" s="3">
        <f ca="1">OFFSET(InputPriceData!G$15,CalculationsAndCharts!$A1313+$A$11,IF($C$7,8,0),1,1)</f>
        <v>582000</v>
      </c>
      <c r="D1313" s="4">
        <f ca="1">OFFSET(InputPriceData!C$15,CalculationsAndCharts!$A1313+$A$11,IF($C$7,8,0),1,1)</f>
        <v>15.16</v>
      </c>
      <c r="E1313" s="4">
        <f ca="1">OFFSET(InputPriceData!D$15,CalculationsAndCharts!$A1313+$A$11,IF($C$7,8,0),1,1)</f>
        <v>15.36</v>
      </c>
      <c r="F1313" s="4">
        <f ca="1">OFFSET(InputPriceData!E$15,CalculationsAndCharts!$A1313+$A$11,IF($C$7,8,0),1,1)</f>
        <v>14.98</v>
      </c>
      <c r="G1313" s="4">
        <f ca="1">OFFSET(InputPriceData!F$15,CalculationsAndCharts!$A1313+$A$11,IF($C$7,8,0),1,1)</f>
        <v>15.28</v>
      </c>
      <c r="H1313" s="128"/>
      <c r="I1313" s="128"/>
      <c r="K1313" s="124"/>
      <c r="L1313" s="279"/>
      <c r="M1313" s="281"/>
      <c r="N1313" s="280"/>
      <c r="O1313" s="4"/>
      <c r="P1313" s="4"/>
      <c r="Q1313" s="3"/>
      <c r="S1313" s="309">
        <f t="shared" ca="1" si="527"/>
        <v>15.43</v>
      </c>
      <c r="T1313" s="309">
        <f t="shared" ca="1" si="528"/>
        <v>14.16</v>
      </c>
      <c r="U1313" s="310">
        <f t="shared" ref="U1313:U1376" ca="1" si="547">IFERROR((G1313- T1313)/(S1313-T1313),0)</f>
        <v>0.88188976377952721</v>
      </c>
      <c r="V1313" s="310" t="b">
        <f t="shared" ca="1" si="529"/>
        <v>0</v>
      </c>
      <c r="W1313" s="3" t="b">
        <f t="shared" ca="1" si="530"/>
        <v>0</v>
      </c>
      <c r="X1313" s="3" t="str">
        <f t="shared" ca="1" si="531"/>
        <v/>
      </c>
      <c r="Y1313" s="3" t="str">
        <f t="shared" ref="Y1313:Y1376" ca="1" si="548">IF(W1313,IFERROR(100*(G1313-X1313)/X1313,0),"")</f>
        <v/>
      </c>
      <c r="Z1313" s="3" t="str">
        <f t="shared" ca="1" si="532"/>
        <v/>
      </c>
      <c r="AA1313" s="3" t="str">
        <f t="shared" ca="1" si="533"/>
        <v/>
      </c>
      <c r="AB1313" s="205">
        <f t="shared" ca="1" si="534"/>
        <v>6772</v>
      </c>
      <c r="AC1313" s="205">
        <f t="shared" ca="1" si="535"/>
        <v>103</v>
      </c>
      <c r="AD1313" s="205">
        <f t="shared" ref="AD1313:AD1376" ca="1" si="549">IFERROR(AB1313/AC1313,0)</f>
        <v>65.747572815533985</v>
      </c>
      <c r="AE1313" s="205">
        <f t="shared" ref="AE1313:AE1376" ca="1" si="550">IFERROR(AB1313/AC1313-50,0)</f>
        <v>15.747572815533985</v>
      </c>
      <c r="AF1313" s="205">
        <f t="shared" ca="1" si="536"/>
        <v>3.1495145631067971</v>
      </c>
      <c r="AG1313" s="205"/>
      <c r="AH1313" s="205"/>
      <c r="AI1313" s="205"/>
      <c r="AJ1313" s="205"/>
      <c r="AK1313" s="4"/>
      <c r="AL1313" s="4"/>
      <c r="AM1313" s="309">
        <f t="shared" ca="1" si="537"/>
        <v>15.43</v>
      </c>
      <c r="AN1313" s="309">
        <f t="shared" ca="1" si="538"/>
        <v>14.69</v>
      </c>
      <c r="AO1313" s="310">
        <f t="shared" ca="1" si="539"/>
        <v>0.79729729729729693</v>
      </c>
      <c r="AP1313" s="310" t="b">
        <f t="shared" ca="1" si="540"/>
        <v>0</v>
      </c>
      <c r="AQ1313" s="309">
        <f t="shared" ca="1" si="541"/>
        <v>0</v>
      </c>
      <c r="AR1313" s="205">
        <f t="shared" ref="AR1313:AR1376" ca="1" si="551">IF(AND(NOT(AX1314),AW1313),D1313*(1-$E$22),IF(AX1313,AR1314,0))</f>
        <v>0</v>
      </c>
      <c r="AS1313" s="45" t="b">
        <f t="shared" ref="AS1313:AS1376" ca="1" si="552">AND(AX1313,F1313&lt;AR1313)</f>
        <v>0</v>
      </c>
      <c r="AT1313">
        <f t="shared" ref="AT1313:AT1376" ca="1" si="553">IF(AX1313,AT1314+1,0)</f>
        <v>0</v>
      </c>
      <c r="AU1313" t="b">
        <f t="shared" ca="1" si="542"/>
        <v>0</v>
      </c>
      <c r="AV1313" t="b">
        <f t="shared" ca="1" si="543"/>
        <v>0</v>
      </c>
      <c r="AW1313" s="266" t="b">
        <f t="shared" ca="1" si="544"/>
        <v>0</v>
      </c>
      <c r="AX1313" s="266" t="b">
        <f t="shared" ca="1" si="545"/>
        <v>0</v>
      </c>
      <c r="AY1313" s="266" t="b">
        <f t="shared" ca="1" si="546"/>
        <v>0</v>
      </c>
    </row>
    <row r="1314" spans="1:51" x14ac:dyDescent="0.25">
      <c r="A1314">
        <v>1282</v>
      </c>
      <c r="B1314" s="163">
        <f ca="1">OFFSET(InputPriceData!B$15,CalculationsAndCharts!$A1314+$A$11,0,1,1)</f>
        <v>40154</v>
      </c>
      <c r="C1314" s="3">
        <f ca="1">OFFSET(InputPriceData!G$15,CalculationsAndCharts!$A1314+$A$11,IF($C$7,8,0),1,1)</f>
        <v>297400</v>
      </c>
      <c r="D1314" s="4">
        <f ca="1">OFFSET(InputPriceData!C$15,CalculationsAndCharts!$A1314+$A$11,IF($C$7,8,0),1,1)</f>
        <v>15.45</v>
      </c>
      <c r="E1314" s="4">
        <f ca="1">OFFSET(InputPriceData!D$15,CalculationsAndCharts!$A1314+$A$11,IF($C$7,8,0),1,1)</f>
        <v>15.48</v>
      </c>
      <c r="F1314" s="4">
        <f ca="1">OFFSET(InputPriceData!E$15,CalculationsAndCharts!$A1314+$A$11,IF($C$7,8,0),1,1)</f>
        <v>15.23</v>
      </c>
      <c r="G1314" s="4">
        <f ca="1">OFFSET(InputPriceData!F$15,CalculationsAndCharts!$A1314+$A$11,IF($C$7,8,0),1,1)</f>
        <v>15.26</v>
      </c>
      <c r="H1314" s="128"/>
      <c r="I1314" s="128"/>
      <c r="K1314" s="124"/>
      <c r="L1314" s="279"/>
      <c r="M1314" s="281"/>
      <c r="N1314" s="280"/>
      <c r="O1314" s="4"/>
      <c r="P1314" s="4"/>
      <c r="Q1314" s="3"/>
      <c r="S1314" s="309">
        <f t="shared" ref="S1314:S1377" ca="1" si="554">MAX(OFFSET($G1314,0,0,$A$19,1))</f>
        <v>15.43</v>
      </c>
      <c r="T1314" s="309">
        <f t="shared" ref="T1314:T1377" ca="1" si="555">MIN(OFFSET($G1314,0,0,$A$19,1))</f>
        <v>14.16</v>
      </c>
      <c r="U1314" s="310">
        <f t="shared" ca="1" si="547"/>
        <v>0.86614173228346458</v>
      </c>
      <c r="V1314" s="310" t="b">
        <f t="shared" ref="V1314:V1377" ca="1" si="556">AND(U1314&lt;$A$20,U1315&gt;$A$20)</f>
        <v>0</v>
      </c>
      <c r="W1314" s="3" t="b">
        <f t="shared" ref="W1314:W1377" ca="1" si="557">OFFSET(V1314,($A$21-1),0,1,1)</f>
        <v>0</v>
      </c>
      <c r="X1314" s="3" t="str">
        <f t="shared" ref="X1314:X1377" ca="1" si="558">IF($W1314,OFFSET($G1314,$A$19-1,0,1,1),"")</f>
        <v/>
      </c>
      <c r="Y1314" s="3" t="str">
        <f t="shared" ca="1" si="548"/>
        <v/>
      </c>
      <c r="Z1314" s="3" t="str">
        <f t="shared" ref="Z1314:Z1377" ca="1" si="559">IF(W1314,IF(Y1314&lt;-10,10,IF(Y1314&gt;10,10,Y1314)),"")</f>
        <v/>
      </c>
      <c r="AA1314" s="3" t="str">
        <f t="shared" ref="AA1314:AA1377" ca="1" si="560">IF(W1314,INT(5*(Z1314+10)),"")</f>
        <v/>
      </c>
      <c r="AB1314" s="205">
        <f t="shared" ref="AB1314:AB1377" ca="1" si="561">IF(A1314&gt;$A$23,0,IF(W1314,AA1314,0))+AB1315</f>
        <v>6772</v>
      </c>
      <c r="AC1314" s="205">
        <f t="shared" ref="AC1314:AC1377" ca="1" si="562">IF(A1314&gt;$A$23,0,IF(W1314,1,0))+AC1315</f>
        <v>103</v>
      </c>
      <c r="AD1314" s="205">
        <f t="shared" ca="1" si="549"/>
        <v>65.747572815533985</v>
      </c>
      <c r="AE1314" s="205">
        <f t="shared" ca="1" si="550"/>
        <v>15.747572815533985</v>
      </c>
      <c r="AF1314" s="205">
        <f t="shared" ref="AF1314:AF1377" ca="1" si="563">AE1314*0.2</f>
        <v>3.1495145631067971</v>
      </c>
      <c r="AG1314" s="205"/>
      <c r="AH1314" s="205"/>
      <c r="AI1314" s="205"/>
      <c r="AJ1314" s="205"/>
      <c r="AK1314" s="4"/>
      <c r="AL1314" s="4"/>
      <c r="AM1314" s="309">
        <f t="shared" ref="AM1314:AM1377" ca="1" si="564">MAX(OFFSET($G1314,0,0,$E$19,1))</f>
        <v>15.43</v>
      </c>
      <c r="AN1314" s="309">
        <f t="shared" ref="AN1314:AN1377" ca="1" si="565">MIN(OFFSET($G1314,0,0,$E$19,1))</f>
        <v>14.22</v>
      </c>
      <c r="AO1314" s="310">
        <f t="shared" ref="AO1314:AO1377" ca="1" si="566">IFERROR(($G1314- AN1314)/(AM1314-AN1314),0)</f>
        <v>0.85950413223140487</v>
      </c>
      <c r="AP1314" s="310" t="b">
        <f t="shared" ref="AP1314:AP1377" ca="1" si="567">AND(AO1314&lt;$E$20,AO1315&gt;$E$20)</f>
        <v>0</v>
      </c>
      <c r="AQ1314" s="309">
        <f t="shared" ref="AQ1314:AQ1377" ca="1" si="568">IF(AND(NOT(AX1315),AW1314),D1314*($E$22),IF(AX1314,AQ1315,0))</f>
        <v>0</v>
      </c>
      <c r="AR1314" s="205">
        <f t="shared" ca="1" si="551"/>
        <v>0</v>
      </c>
      <c r="AS1314" s="45" t="b">
        <f t="shared" ca="1" si="552"/>
        <v>0</v>
      </c>
      <c r="AT1314">
        <f t="shared" ca="1" si="553"/>
        <v>0</v>
      </c>
      <c r="AU1314" t="b">
        <f t="shared" ref="AU1314:AU1377" ca="1" si="569">(AT1314&gt;=$E$21)</f>
        <v>0</v>
      </c>
      <c r="AV1314" t="b">
        <f t="shared" ref="AV1314:AV1377" ca="1" si="570">OR(AS1314,AU1314)</f>
        <v>0</v>
      </c>
      <c r="AW1314" s="266" t="b">
        <f t="shared" ref="AW1314:AW1377" ca="1" si="571">AND($AP1315,NOT(AX1315))</f>
        <v>0</v>
      </c>
      <c r="AX1314" s="266" t="b">
        <f t="shared" ref="AX1314:AX1377" ca="1" si="572">IF(AX1315,IF(AY1314,FALSE,AX1315),IF(AW1314,TRUE,AX1315))</f>
        <v>0</v>
      </c>
      <c r="AY1314" s="266" t="b">
        <f t="shared" ref="AY1314:AY1377" ca="1" si="573">AND(AX1315,AND(AV1315&lt;&gt;AV1316,AV1315))</f>
        <v>0</v>
      </c>
    </row>
    <row r="1315" spans="1:51" x14ac:dyDescent="0.25">
      <c r="A1315">
        <v>1283</v>
      </c>
      <c r="B1315" s="163">
        <f ca="1">OFFSET(InputPriceData!B$15,CalculationsAndCharts!$A1315+$A$11,0,1,1)</f>
        <v>40151</v>
      </c>
      <c r="C1315" s="3">
        <f ca="1">OFFSET(InputPriceData!G$15,CalculationsAndCharts!$A1315+$A$11,IF($C$7,8,0),1,1)</f>
        <v>978000</v>
      </c>
      <c r="D1315" s="4">
        <f ca="1">OFFSET(InputPriceData!C$15,CalculationsAndCharts!$A1315+$A$11,IF($C$7,8,0),1,1)</f>
        <v>15.3</v>
      </c>
      <c r="E1315" s="4">
        <f ca="1">OFFSET(InputPriceData!D$15,CalculationsAndCharts!$A1315+$A$11,IF($C$7,8,0),1,1)</f>
        <v>15.8</v>
      </c>
      <c r="F1315" s="4">
        <f ca="1">OFFSET(InputPriceData!E$15,CalculationsAndCharts!$A1315+$A$11,IF($C$7,8,0),1,1)</f>
        <v>15.08</v>
      </c>
      <c r="G1315" s="4">
        <f ca="1">OFFSET(InputPriceData!F$15,CalculationsAndCharts!$A1315+$A$11,IF($C$7,8,0),1,1)</f>
        <v>15.43</v>
      </c>
      <c r="H1315" s="128"/>
      <c r="I1315" s="128"/>
      <c r="K1315" s="124"/>
      <c r="L1315" s="279"/>
      <c r="M1315" s="281"/>
      <c r="N1315" s="280"/>
      <c r="O1315" s="4"/>
      <c r="P1315" s="4"/>
      <c r="Q1315" s="3"/>
      <c r="S1315" s="309">
        <f t="shared" ca="1" si="554"/>
        <v>15.43</v>
      </c>
      <c r="T1315" s="309">
        <f t="shared" ca="1" si="555"/>
        <v>14</v>
      </c>
      <c r="U1315" s="310">
        <f t="shared" ca="1" si="547"/>
        <v>1</v>
      </c>
      <c r="V1315" s="310" t="b">
        <f t="shared" ca="1" si="556"/>
        <v>0</v>
      </c>
      <c r="W1315" s="3" t="b">
        <f t="shared" ca="1" si="557"/>
        <v>0</v>
      </c>
      <c r="X1315" s="3" t="str">
        <f t="shared" ca="1" si="558"/>
        <v/>
      </c>
      <c r="Y1315" s="3" t="str">
        <f t="shared" ca="1" si="548"/>
        <v/>
      </c>
      <c r="Z1315" s="3" t="str">
        <f t="shared" ca="1" si="559"/>
        <v/>
      </c>
      <c r="AA1315" s="3" t="str">
        <f t="shared" ca="1" si="560"/>
        <v/>
      </c>
      <c r="AB1315" s="205">
        <f t="shared" ca="1" si="561"/>
        <v>6772</v>
      </c>
      <c r="AC1315" s="205">
        <f t="shared" ca="1" si="562"/>
        <v>103</v>
      </c>
      <c r="AD1315" s="205">
        <f t="shared" ca="1" si="549"/>
        <v>65.747572815533985</v>
      </c>
      <c r="AE1315" s="205">
        <f t="shared" ca="1" si="550"/>
        <v>15.747572815533985</v>
      </c>
      <c r="AF1315" s="205">
        <f t="shared" ca="1" si="563"/>
        <v>3.1495145631067971</v>
      </c>
      <c r="AG1315" s="205"/>
      <c r="AH1315" s="205"/>
      <c r="AI1315" s="205"/>
      <c r="AJ1315" s="205"/>
      <c r="AK1315" s="4"/>
      <c r="AL1315" s="4"/>
      <c r="AM1315" s="309">
        <f t="shared" ca="1" si="564"/>
        <v>15.43</v>
      </c>
      <c r="AN1315" s="309">
        <f t="shared" ca="1" si="565"/>
        <v>14.16</v>
      </c>
      <c r="AO1315" s="310">
        <f t="shared" ca="1" si="566"/>
        <v>1</v>
      </c>
      <c r="AP1315" s="310" t="b">
        <f t="shared" ca="1" si="567"/>
        <v>0</v>
      </c>
      <c r="AQ1315" s="309">
        <f t="shared" ca="1" si="568"/>
        <v>0</v>
      </c>
      <c r="AR1315" s="205">
        <f t="shared" ca="1" si="551"/>
        <v>0</v>
      </c>
      <c r="AS1315" s="45" t="b">
        <f t="shared" ca="1" si="552"/>
        <v>0</v>
      </c>
      <c r="AT1315">
        <f t="shared" ca="1" si="553"/>
        <v>0</v>
      </c>
      <c r="AU1315" t="b">
        <f t="shared" ca="1" si="569"/>
        <v>0</v>
      </c>
      <c r="AV1315" t="b">
        <f t="shared" ca="1" si="570"/>
        <v>0</v>
      </c>
      <c r="AW1315" s="266" t="b">
        <f t="shared" ca="1" si="571"/>
        <v>0</v>
      </c>
      <c r="AX1315" s="266" t="b">
        <f t="shared" ca="1" si="572"/>
        <v>0</v>
      </c>
      <c r="AY1315" s="266" t="b">
        <f t="shared" ca="1" si="573"/>
        <v>0</v>
      </c>
    </row>
    <row r="1316" spans="1:51" x14ac:dyDescent="0.25">
      <c r="A1316">
        <v>1284</v>
      </c>
      <c r="B1316" s="163">
        <f ca="1">OFFSET(InputPriceData!B$15,CalculationsAndCharts!$A1316+$A$11,0,1,1)</f>
        <v>40150</v>
      </c>
      <c r="C1316" s="3">
        <f ca="1">OFFSET(InputPriceData!G$15,CalculationsAndCharts!$A1316+$A$11,IF($C$7,8,0),1,1)</f>
        <v>582900</v>
      </c>
      <c r="D1316" s="4">
        <f ca="1">OFFSET(InputPriceData!C$15,CalculationsAndCharts!$A1316+$A$11,IF($C$7,8,0),1,1)</f>
        <v>15.09</v>
      </c>
      <c r="E1316" s="4">
        <f ca="1">OFFSET(InputPriceData!D$15,CalculationsAndCharts!$A1316+$A$11,IF($C$7,8,0),1,1)</f>
        <v>15.18</v>
      </c>
      <c r="F1316" s="4">
        <f ca="1">OFFSET(InputPriceData!E$15,CalculationsAndCharts!$A1316+$A$11,IF($C$7,8,0),1,1)</f>
        <v>15.04</v>
      </c>
      <c r="G1316" s="4">
        <f ca="1">OFFSET(InputPriceData!F$15,CalculationsAndCharts!$A1316+$A$11,IF($C$7,8,0),1,1)</f>
        <v>15.08</v>
      </c>
      <c r="H1316" s="128"/>
      <c r="I1316" s="128"/>
      <c r="K1316" s="124"/>
      <c r="L1316" s="279"/>
      <c r="M1316" s="281"/>
      <c r="N1316" s="280"/>
      <c r="O1316" s="4"/>
      <c r="P1316" s="4"/>
      <c r="Q1316" s="3"/>
      <c r="S1316" s="309">
        <f t="shared" ca="1" si="554"/>
        <v>15.23</v>
      </c>
      <c r="T1316" s="309">
        <f t="shared" ca="1" si="555"/>
        <v>14</v>
      </c>
      <c r="U1316" s="310">
        <f t="shared" ca="1" si="547"/>
        <v>0.87804878048780466</v>
      </c>
      <c r="V1316" s="310" t="b">
        <f t="shared" ca="1" si="556"/>
        <v>0</v>
      </c>
      <c r="W1316" s="3" t="b">
        <f t="shared" ca="1" si="557"/>
        <v>0</v>
      </c>
      <c r="X1316" s="3" t="str">
        <f t="shared" ca="1" si="558"/>
        <v/>
      </c>
      <c r="Y1316" s="3" t="str">
        <f t="shared" ca="1" si="548"/>
        <v/>
      </c>
      <c r="Z1316" s="3" t="str">
        <f t="shared" ca="1" si="559"/>
        <v/>
      </c>
      <c r="AA1316" s="3" t="str">
        <f t="shared" ca="1" si="560"/>
        <v/>
      </c>
      <c r="AB1316" s="205">
        <f t="shared" ca="1" si="561"/>
        <v>6772</v>
      </c>
      <c r="AC1316" s="205">
        <f t="shared" ca="1" si="562"/>
        <v>103</v>
      </c>
      <c r="AD1316" s="205">
        <f t="shared" ca="1" si="549"/>
        <v>65.747572815533985</v>
      </c>
      <c r="AE1316" s="205">
        <f t="shared" ca="1" si="550"/>
        <v>15.747572815533985</v>
      </c>
      <c r="AF1316" s="205">
        <f t="shared" ca="1" si="563"/>
        <v>3.1495145631067971</v>
      </c>
      <c r="AG1316" s="205"/>
      <c r="AH1316" s="205"/>
      <c r="AI1316" s="205"/>
      <c r="AJ1316" s="205"/>
      <c r="AK1316" s="4"/>
      <c r="AL1316" s="4"/>
      <c r="AM1316" s="309">
        <f t="shared" ca="1" si="564"/>
        <v>15.23</v>
      </c>
      <c r="AN1316" s="309">
        <f t="shared" ca="1" si="565"/>
        <v>14.16</v>
      </c>
      <c r="AO1316" s="310">
        <f t="shared" ca="1" si="566"/>
        <v>0.85981308411214918</v>
      </c>
      <c r="AP1316" s="310" t="b">
        <f t="shared" ca="1" si="567"/>
        <v>0</v>
      </c>
      <c r="AQ1316" s="309">
        <f t="shared" ca="1" si="568"/>
        <v>0</v>
      </c>
      <c r="AR1316" s="205">
        <f t="shared" ca="1" si="551"/>
        <v>0</v>
      </c>
      <c r="AS1316" s="45" t="b">
        <f t="shared" ca="1" si="552"/>
        <v>0</v>
      </c>
      <c r="AT1316">
        <f t="shared" ca="1" si="553"/>
        <v>0</v>
      </c>
      <c r="AU1316" t="b">
        <f t="shared" ca="1" si="569"/>
        <v>0</v>
      </c>
      <c r="AV1316" t="b">
        <f t="shared" ca="1" si="570"/>
        <v>0</v>
      </c>
      <c r="AW1316" s="266" t="b">
        <f t="shared" ca="1" si="571"/>
        <v>0</v>
      </c>
      <c r="AX1316" s="266" t="b">
        <f t="shared" ca="1" si="572"/>
        <v>0</v>
      </c>
      <c r="AY1316" s="266" t="b">
        <f t="shared" ca="1" si="573"/>
        <v>0</v>
      </c>
    </row>
    <row r="1317" spans="1:51" x14ac:dyDescent="0.25">
      <c r="A1317">
        <v>1285</v>
      </c>
      <c r="B1317" s="163">
        <f ca="1">OFFSET(InputPriceData!B$15,CalculationsAndCharts!$A1317+$A$11,0,1,1)</f>
        <v>40149</v>
      </c>
      <c r="C1317" s="3">
        <f ca="1">OFFSET(InputPriceData!G$15,CalculationsAndCharts!$A1317+$A$11,IF($C$7,8,0),1,1)</f>
        <v>722900</v>
      </c>
      <c r="D1317" s="4">
        <f ca="1">OFFSET(InputPriceData!C$15,CalculationsAndCharts!$A1317+$A$11,IF($C$7,8,0),1,1)</f>
        <v>14.94</v>
      </c>
      <c r="E1317" s="4">
        <f ca="1">OFFSET(InputPriceData!D$15,CalculationsAndCharts!$A1317+$A$11,IF($C$7,8,0),1,1)</f>
        <v>15.13</v>
      </c>
      <c r="F1317" s="4">
        <f ca="1">OFFSET(InputPriceData!E$15,CalculationsAndCharts!$A1317+$A$11,IF($C$7,8,0),1,1)</f>
        <v>14.88</v>
      </c>
      <c r="G1317" s="4">
        <f ca="1">OFFSET(InputPriceData!F$15,CalculationsAndCharts!$A1317+$A$11,IF($C$7,8,0),1,1)</f>
        <v>14.99</v>
      </c>
      <c r="H1317" s="128"/>
      <c r="I1317" s="128"/>
      <c r="K1317" s="124"/>
      <c r="L1317" s="279"/>
      <c r="M1317" s="281"/>
      <c r="N1317" s="280"/>
      <c r="O1317" s="4"/>
      <c r="P1317" s="4"/>
      <c r="Q1317" s="3"/>
      <c r="S1317" s="309">
        <f t="shared" ca="1" si="554"/>
        <v>15.23</v>
      </c>
      <c r="T1317" s="309">
        <f t="shared" ca="1" si="555"/>
        <v>13.74</v>
      </c>
      <c r="U1317" s="310">
        <f t="shared" ca="1" si="547"/>
        <v>0.83892617449664419</v>
      </c>
      <c r="V1317" s="310" t="b">
        <f t="shared" ca="1" si="556"/>
        <v>0</v>
      </c>
      <c r="W1317" s="3" t="b">
        <f t="shared" ca="1" si="557"/>
        <v>0</v>
      </c>
      <c r="X1317" s="3" t="str">
        <f t="shared" ca="1" si="558"/>
        <v/>
      </c>
      <c r="Y1317" s="3" t="str">
        <f t="shared" ca="1" si="548"/>
        <v/>
      </c>
      <c r="Z1317" s="3" t="str">
        <f t="shared" ca="1" si="559"/>
        <v/>
      </c>
      <c r="AA1317" s="3" t="str">
        <f t="shared" ca="1" si="560"/>
        <v/>
      </c>
      <c r="AB1317" s="205">
        <f t="shared" ca="1" si="561"/>
        <v>6772</v>
      </c>
      <c r="AC1317" s="205">
        <f t="shared" ca="1" si="562"/>
        <v>103</v>
      </c>
      <c r="AD1317" s="205">
        <f t="shared" ca="1" si="549"/>
        <v>65.747572815533985</v>
      </c>
      <c r="AE1317" s="205">
        <f t="shared" ca="1" si="550"/>
        <v>15.747572815533985</v>
      </c>
      <c r="AF1317" s="205">
        <f t="shared" ca="1" si="563"/>
        <v>3.1495145631067971</v>
      </c>
      <c r="AG1317" s="205"/>
      <c r="AH1317" s="205"/>
      <c r="AI1317" s="205"/>
      <c r="AJ1317" s="205"/>
      <c r="AK1317" s="4"/>
      <c r="AL1317" s="4"/>
      <c r="AM1317" s="309">
        <f t="shared" ca="1" si="564"/>
        <v>15.23</v>
      </c>
      <c r="AN1317" s="309">
        <f t="shared" ca="1" si="565"/>
        <v>14</v>
      </c>
      <c r="AO1317" s="310">
        <f t="shared" ca="1" si="566"/>
        <v>0.80487804878048774</v>
      </c>
      <c r="AP1317" s="310" t="b">
        <f t="shared" ca="1" si="567"/>
        <v>0</v>
      </c>
      <c r="AQ1317" s="309">
        <f t="shared" ca="1" si="568"/>
        <v>0</v>
      </c>
      <c r="AR1317" s="205">
        <f t="shared" ca="1" si="551"/>
        <v>0</v>
      </c>
      <c r="AS1317" s="45" t="b">
        <f t="shared" ca="1" si="552"/>
        <v>0</v>
      </c>
      <c r="AT1317">
        <f t="shared" ca="1" si="553"/>
        <v>0</v>
      </c>
      <c r="AU1317" t="b">
        <f t="shared" ca="1" si="569"/>
        <v>0</v>
      </c>
      <c r="AV1317" t="b">
        <f t="shared" ca="1" si="570"/>
        <v>0</v>
      </c>
      <c r="AW1317" s="266" t="b">
        <f t="shared" ca="1" si="571"/>
        <v>0</v>
      </c>
      <c r="AX1317" s="266" t="b">
        <f t="shared" ca="1" si="572"/>
        <v>0</v>
      </c>
      <c r="AY1317" s="266" t="b">
        <f t="shared" ca="1" si="573"/>
        <v>0</v>
      </c>
    </row>
    <row r="1318" spans="1:51" x14ac:dyDescent="0.25">
      <c r="A1318">
        <v>1286</v>
      </c>
      <c r="B1318" s="163">
        <f ca="1">OFFSET(InputPriceData!B$15,CalculationsAndCharts!$A1318+$A$11,0,1,1)</f>
        <v>40148</v>
      </c>
      <c r="C1318" s="3">
        <f ca="1">OFFSET(InputPriceData!G$15,CalculationsAndCharts!$A1318+$A$11,IF($C$7,8,0),1,1)</f>
        <v>806700</v>
      </c>
      <c r="D1318" s="4">
        <f ca="1">OFFSET(InputPriceData!C$15,CalculationsAndCharts!$A1318+$A$11,IF($C$7,8,0),1,1)</f>
        <v>14.92</v>
      </c>
      <c r="E1318" s="4">
        <f ca="1">OFFSET(InputPriceData!D$15,CalculationsAndCharts!$A1318+$A$11,IF($C$7,8,0),1,1)</f>
        <v>15.09</v>
      </c>
      <c r="F1318" s="4">
        <f ca="1">OFFSET(InputPriceData!E$15,CalculationsAndCharts!$A1318+$A$11,IF($C$7,8,0),1,1)</f>
        <v>14.81</v>
      </c>
      <c r="G1318" s="4">
        <f ca="1">OFFSET(InputPriceData!F$15,CalculationsAndCharts!$A1318+$A$11,IF($C$7,8,0),1,1)</f>
        <v>14.9</v>
      </c>
      <c r="H1318" s="128"/>
      <c r="I1318" s="128"/>
      <c r="K1318" s="124"/>
      <c r="L1318" s="279"/>
      <c r="M1318" s="281"/>
      <c r="N1318" s="280"/>
      <c r="O1318" s="4"/>
      <c r="P1318" s="4"/>
      <c r="Q1318" s="3"/>
      <c r="S1318" s="309">
        <f t="shared" ca="1" si="554"/>
        <v>15.23</v>
      </c>
      <c r="T1318" s="309">
        <f t="shared" ca="1" si="555"/>
        <v>13.68</v>
      </c>
      <c r="U1318" s="310">
        <f t="shared" ca="1" si="547"/>
        <v>0.7870967741935484</v>
      </c>
      <c r="V1318" s="310" t="b">
        <f t="shared" ca="1" si="556"/>
        <v>0</v>
      </c>
      <c r="W1318" s="3" t="b">
        <f t="shared" ca="1" si="557"/>
        <v>0</v>
      </c>
      <c r="X1318" s="3" t="str">
        <f t="shared" ca="1" si="558"/>
        <v/>
      </c>
      <c r="Y1318" s="3" t="str">
        <f t="shared" ca="1" si="548"/>
        <v/>
      </c>
      <c r="Z1318" s="3" t="str">
        <f t="shared" ca="1" si="559"/>
        <v/>
      </c>
      <c r="AA1318" s="3" t="str">
        <f t="shared" ca="1" si="560"/>
        <v/>
      </c>
      <c r="AB1318" s="205">
        <f t="shared" ca="1" si="561"/>
        <v>6772</v>
      </c>
      <c r="AC1318" s="205">
        <f t="shared" ca="1" si="562"/>
        <v>103</v>
      </c>
      <c r="AD1318" s="205">
        <f t="shared" ca="1" si="549"/>
        <v>65.747572815533985</v>
      </c>
      <c r="AE1318" s="205">
        <f t="shared" ca="1" si="550"/>
        <v>15.747572815533985</v>
      </c>
      <c r="AF1318" s="205">
        <f t="shared" ca="1" si="563"/>
        <v>3.1495145631067971</v>
      </c>
      <c r="AG1318" s="205"/>
      <c r="AH1318" s="205"/>
      <c r="AI1318" s="205"/>
      <c r="AJ1318" s="205"/>
      <c r="AK1318" s="4"/>
      <c r="AL1318" s="4"/>
      <c r="AM1318" s="309">
        <f t="shared" ca="1" si="564"/>
        <v>15.23</v>
      </c>
      <c r="AN1318" s="309">
        <f t="shared" ca="1" si="565"/>
        <v>14</v>
      </c>
      <c r="AO1318" s="310">
        <f t="shared" ca="1" si="566"/>
        <v>0.73170731707317072</v>
      </c>
      <c r="AP1318" s="310" t="b">
        <f t="shared" ca="1" si="567"/>
        <v>0</v>
      </c>
      <c r="AQ1318" s="309">
        <f t="shared" ca="1" si="568"/>
        <v>0</v>
      </c>
      <c r="AR1318" s="205">
        <f t="shared" ca="1" si="551"/>
        <v>0</v>
      </c>
      <c r="AS1318" s="45" t="b">
        <f t="shared" ca="1" si="552"/>
        <v>0</v>
      </c>
      <c r="AT1318">
        <f t="shared" ca="1" si="553"/>
        <v>0</v>
      </c>
      <c r="AU1318" t="b">
        <f t="shared" ca="1" si="569"/>
        <v>0</v>
      </c>
      <c r="AV1318" t="b">
        <f t="shared" ca="1" si="570"/>
        <v>0</v>
      </c>
      <c r="AW1318" s="266" t="b">
        <f t="shared" ca="1" si="571"/>
        <v>0</v>
      </c>
      <c r="AX1318" s="266" t="b">
        <f t="shared" ca="1" si="572"/>
        <v>0</v>
      </c>
      <c r="AY1318" s="266" t="b">
        <f t="shared" ca="1" si="573"/>
        <v>0</v>
      </c>
    </row>
    <row r="1319" spans="1:51" x14ac:dyDescent="0.25">
      <c r="A1319">
        <v>1287</v>
      </c>
      <c r="B1319" s="163">
        <f ca="1">OFFSET(InputPriceData!B$15,CalculationsAndCharts!$A1319+$A$11,0,1,1)</f>
        <v>40147</v>
      </c>
      <c r="C1319" s="3">
        <f ca="1">OFFSET(InputPriceData!G$15,CalculationsAndCharts!$A1319+$A$11,IF($C$7,8,0),1,1)</f>
        <v>620400</v>
      </c>
      <c r="D1319" s="4">
        <f ca="1">OFFSET(InputPriceData!C$15,CalculationsAndCharts!$A1319+$A$11,IF($C$7,8,0),1,1)</f>
        <v>14.68</v>
      </c>
      <c r="E1319" s="4">
        <f ca="1">OFFSET(InputPriceData!D$15,CalculationsAndCharts!$A1319+$A$11,IF($C$7,8,0),1,1)</f>
        <v>14.86</v>
      </c>
      <c r="F1319" s="4">
        <f ca="1">OFFSET(InputPriceData!E$15,CalculationsAndCharts!$A1319+$A$11,IF($C$7,8,0),1,1)</f>
        <v>14.42</v>
      </c>
      <c r="G1319" s="4">
        <f ca="1">OFFSET(InputPriceData!F$15,CalculationsAndCharts!$A1319+$A$11,IF($C$7,8,0),1,1)</f>
        <v>14.75</v>
      </c>
      <c r="H1319" s="128"/>
      <c r="I1319" s="128"/>
      <c r="K1319" s="124"/>
      <c r="L1319" s="279"/>
      <c r="M1319" s="281"/>
      <c r="N1319" s="280"/>
      <c r="O1319" s="4"/>
      <c r="P1319" s="4"/>
      <c r="Q1319" s="3"/>
      <c r="S1319" s="309">
        <f t="shared" ca="1" si="554"/>
        <v>15.23</v>
      </c>
      <c r="T1319" s="309">
        <f t="shared" ca="1" si="555"/>
        <v>13.36</v>
      </c>
      <c r="U1319" s="310">
        <f t="shared" ca="1" si="547"/>
        <v>0.74331550802139024</v>
      </c>
      <c r="V1319" s="310" t="b">
        <f t="shared" ca="1" si="556"/>
        <v>0</v>
      </c>
      <c r="W1319" s="3" t="b">
        <f t="shared" ca="1" si="557"/>
        <v>1</v>
      </c>
      <c r="X1319" s="3">
        <f t="shared" ca="1" si="558"/>
        <v>13.36</v>
      </c>
      <c r="Y1319" s="3">
        <f t="shared" ca="1" si="548"/>
        <v>10.404191616766472</v>
      </c>
      <c r="Z1319" s="3">
        <f t="shared" ca="1" si="559"/>
        <v>10</v>
      </c>
      <c r="AA1319" s="3">
        <f t="shared" ca="1" si="560"/>
        <v>100</v>
      </c>
      <c r="AB1319" s="205">
        <f t="shared" ca="1" si="561"/>
        <v>6772</v>
      </c>
      <c r="AC1319" s="205">
        <f t="shared" ca="1" si="562"/>
        <v>103</v>
      </c>
      <c r="AD1319" s="205">
        <f t="shared" ca="1" si="549"/>
        <v>65.747572815533985</v>
      </c>
      <c r="AE1319" s="205">
        <f t="shared" ca="1" si="550"/>
        <v>15.747572815533985</v>
      </c>
      <c r="AF1319" s="205">
        <f t="shared" ca="1" si="563"/>
        <v>3.1495145631067971</v>
      </c>
      <c r="AG1319" s="205"/>
      <c r="AH1319" s="205"/>
      <c r="AI1319" s="205"/>
      <c r="AJ1319" s="205"/>
      <c r="AK1319" s="4"/>
      <c r="AL1319" s="4"/>
      <c r="AM1319" s="309">
        <f t="shared" ca="1" si="564"/>
        <v>15.23</v>
      </c>
      <c r="AN1319" s="309">
        <f t="shared" ca="1" si="565"/>
        <v>13.74</v>
      </c>
      <c r="AO1319" s="310">
        <f t="shared" ca="1" si="566"/>
        <v>0.67785234899328839</v>
      </c>
      <c r="AP1319" s="310" t="b">
        <f t="shared" ca="1" si="567"/>
        <v>0</v>
      </c>
      <c r="AQ1319" s="309">
        <f t="shared" ca="1" si="568"/>
        <v>0</v>
      </c>
      <c r="AR1319" s="205">
        <f t="shared" ca="1" si="551"/>
        <v>0</v>
      </c>
      <c r="AS1319" s="45" t="b">
        <f t="shared" ca="1" si="552"/>
        <v>0</v>
      </c>
      <c r="AT1319">
        <f t="shared" ca="1" si="553"/>
        <v>0</v>
      </c>
      <c r="AU1319" t="b">
        <f t="shared" ca="1" si="569"/>
        <v>0</v>
      </c>
      <c r="AV1319" t="b">
        <f t="shared" ca="1" si="570"/>
        <v>0</v>
      </c>
      <c r="AW1319" s="266" t="b">
        <f t="shared" ca="1" si="571"/>
        <v>0</v>
      </c>
      <c r="AX1319" s="266" t="b">
        <f t="shared" ca="1" si="572"/>
        <v>0</v>
      </c>
      <c r="AY1319" s="266" t="b">
        <f t="shared" ca="1" si="573"/>
        <v>0</v>
      </c>
    </row>
    <row r="1320" spans="1:51" x14ac:dyDescent="0.25">
      <c r="A1320">
        <v>1288</v>
      </c>
      <c r="B1320" s="163">
        <f ca="1">OFFSET(InputPriceData!B$15,CalculationsAndCharts!$A1320+$A$11,0,1,1)</f>
        <v>40144</v>
      </c>
      <c r="C1320" s="3">
        <f ca="1">OFFSET(InputPriceData!G$15,CalculationsAndCharts!$A1320+$A$11,IF($C$7,8,0),1,1)</f>
        <v>246600</v>
      </c>
      <c r="D1320" s="4">
        <f ca="1">OFFSET(InputPriceData!C$15,CalculationsAndCharts!$A1320+$A$11,IF($C$7,8,0),1,1)</f>
        <v>14.61</v>
      </c>
      <c r="E1320" s="4">
        <f ca="1">OFFSET(InputPriceData!D$15,CalculationsAndCharts!$A1320+$A$11,IF($C$7,8,0),1,1)</f>
        <v>14.91</v>
      </c>
      <c r="F1320" s="4">
        <f ca="1">OFFSET(InputPriceData!E$15,CalculationsAndCharts!$A1320+$A$11,IF($C$7,8,0),1,1)</f>
        <v>14.52</v>
      </c>
      <c r="G1320" s="4">
        <f ca="1">OFFSET(InputPriceData!F$15,CalculationsAndCharts!$A1320+$A$11,IF($C$7,8,0),1,1)</f>
        <v>14.72</v>
      </c>
      <c r="H1320" s="128"/>
      <c r="I1320" s="128"/>
      <c r="K1320" s="124"/>
      <c r="L1320" s="279"/>
      <c r="M1320" s="281"/>
      <c r="N1320" s="280"/>
      <c r="O1320" s="4"/>
      <c r="P1320" s="4"/>
      <c r="Q1320" s="3"/>
      <c r="S1320" s="309">
        <f t="shared" ca="1" si="554"/>
        <v>15.23</v>
      </c>
      <c r="T1320" s="309">
        <f t="shared" ca="1" si="555"/>
        <v>13.36</v>
      </c>
      <c r="U1320" s="310">
        <f t="shared" ca="1" si="547"/>
        <v>0.72727272727272751</v>
      </c>
      <c r="V1320" s="310" t="b">
        <f t="shared" ca="1" si="556"/>
        <v>0</v>
      </c>
      <c r="W1320" s="3" t="b">
        <f t="shared" ca="1" si="557"/>
        <v>0</v>
      </c>
      <c r="X1320" s="3" t="str">
        <f t="shared" ca="1" si="558"/>
        <v/>
      </c>
      <c r="Y1320" s="3" t="str">
        <f t="shared" ca="1" si="548"/>
        <v/>
      </c>
      <c r="Z1320" s="3" t="str">
        <f t="shared" ca="1" si="559"/>
        <v/>
      </c>
      <c r="AA1320" s="3" t="str">
        <f t="shared" ca="1" si="560"/>
        <v/>
      </c>
      <c r="AB1320" s="205">
        <f t="shared" ca="1" si="561"/>
        <v>6672</v>
      </c>
      <c r="AC1320" s="205">
        <f t="shared" ca="1" si="562"/>
        <v>102</v>
      </c>
      <c r="AD1320" s="205">
        <f t="shared" ca="1" si="549"/>
        <v>65.411764705882348</v>
      </c>
      <c r="AE1320" s="205">
        <f t="shared" ca="1" si="550"/>
        <v>15.411764705882348</v>
      </c>
      <c r="AF1320" s="205">
        <f t="shared" ca="1" si="563"/>
        <v>3.0823529411764699</v>
      </c>
      <c r="AG1320" s="205"/>
      <c r="AH1320" s="205"/>
      <c r="AI1320" s="205"/>
      <c r="AJ1320" s="205"/>
      <c r="AK1320" s="4"/>
      <c r="AL1320" s="4"/>
      <c r="AM1320" s="309">
        <f t="shared" ca="1" si="564"/>
        <v>15.23</v>
      </c>
      <c r="AN1320" s="309">
        <f t="shared" ca="1" si="565"/>
        <v>13.68</v>
      </c>
      <c r="AO1320" s="310">
        <f t="shared" ca="1" si="566"/>
        <v>0.67096774193548414</v>
      </c>
      <c r="AP1320" s="310" t="b">
        <f t="shared" ca="1" si="567"/>
        <v>0</v>
      </c>
      <c r="AQ1320" s="309">
        <f t="shared" ca="1" si="568"/>
        <v>0</v>
      </c>
      <c r="AR1320" s="205">
        <f t="shared" ca="1" si="551"/>
        <v>0</v>
      </c>
      <c r="AS1320" s="45" t="b">
        <f t="shared" ca="1" si="552"/>
        <v>0</v>
      </c>
      <c r="AT1320">
        <f t="shared" ca="1" si="553"/>
        <v>0</v>
      </c>
      <c r="AU1320" t="b">
        <f t="shared" ca="1" si="569"/>
        <v>0</v>
      </c>
      <c r="AV1320" t="b">
        <f t="shared" ca="1" si="570"/>
        <v>0</v>
      </c>
      <c r="AW1320" s="266" t="b">
        <f t="shared" ca="1" si="571"/>
        <v>0</v>
      </c>
      <c r="AX1320" s="266" t="b">
        <f t="shared" ca="1" si="572"/>
        <v>0</v>
      </c>
      <c r="AY1320" s="266" t="b">
        <f t="shared" ca="1" si="573"/>
        <v>0</v>
      </c>
    </row>
    <row r="1321" spans="1:51" x14ac:dyDescent="0.25">
      <c r="A1321">
        <v>1289</v>
      </c>
      <c r="B1321" s="163">
        <f ca="1">OFFSET(InputPriceData!B$15,CalculationsAndCharts!$A1321+$A$11,0,1,1)</f>
        <v>40142</v>
      </c>
      <c r="C1321" s="3">
        <f ca="1">OFFSET(InputPriceData!G$15,CalculationsAndCharts!$A1321+$A$11,IF($C$7,8,0),1,1)</f>
        <v>466300</v>
      </c>
      <c r="D1321" s="4">
        <f ca="1">OFFSET(InputPriceData!C$15,CalculationsAndCharts!$A1321+$A$11,IF($C$7,8,0),1,1)</f>
        <v>15.11</v>
      </c>
      <c r="E1321" s="4">
        <f ca="1">OFFSET(InputPriceData!D$15,CalculationsAndCharts!$A1321+$A$11,IF($C$7,8,0),1,1)</f>
        <v>15.2</v>
      </c>
      <c r="F1321" s="4">
        <f ca="1">OFFSET(InputPriceData!E$15,CalculationsAndCharts!$A1321+$A$11,IF($C$7,8,0),1,1)</f>
        <v>14.94</v>
      </c>
      <c r="G1321" s="4">
        <f ca="1">OFFSET(InputPriceData!F$15,CalculationsAndCharts!$A1321+$A$11,IF($C$7,8,0),1,1)</f>
        <v>14.96</v>
      </c>
      <c r="H1321" s="128"/>
      <c r="I1321" s="128"/>
      <c r="K1321" s="124"/>
      <c r="L1321" s="279"/>
      <c r="M1321" s="281"/>
      <c r="N1321" s="280"/>
      <c r="O1321" s="4"/>
      <c r="P1321" s="4"/>
      <c r="Q1321" s="3"/>
      <c r="S1321" s="309">
        <f t="shared" ca="1" si="554"/>
        <v>15.23</v>
      </c>
      <c r="T1321" s="309">
        <f t="shared" ca="1" si="555"/>
        <v>13.36</v>
      </c>
      <c r="U1321" s="310">
        <f t="shared" ca="1" si="547"/>
        <v>0.8556149732620324</v>
      </c>
      <c r="V1321" s="310" t="b">
        <f t="shared" ca="1" si="556"/>
        <v>0</v>
      </c>
      <c r="W1321" s="3" t="b">
        <f t="shared" ca="1" si="557"/>
        <v>0</v>
      </c>
      <c r="X1321" s="3" t="str">
        <f t="shared" ca="1" si="558"/>
        <v/>
      </c>
      <c r="Y1321" s="3" t="str">
        <f t="shared" ca="1" si="548"/>
        <v/>
      </c>
      <c r="Z1321" s="3" t="str">
        <f t="shared" ca="1" si="559"/>
        <v/>
      </c>
      <c r="AA1321" s="3" t="str">
        <f t="shared" ca="1" si="560"/>
        <v/>
      </c>
      <c r="AB1321" s="205">
        <f t="shared" ca="1" si="561"/>
        <v>6672</v>
      </c>
      <c r="AC1321" s="205">
        <f t="shared" ca="1" si="562"/>
        <v>102</v>
      </c>
      <c r="AD1321" s="205">
        <f t="shared" ca="1" si="549"/>
        <v>65.411764705882348</v>
      </c>
      <c r="AE1321" s="205">
        <f t="shared" ca="1" si="550"/>
        <v>15.411764705882348</v>
      </c>
      <c r="AF1321" s="205">
        <f t="shared" ca="1" si="563"/>
        <v>3.0823529411764699</v>
      </c>
      <c r="AG1321" s="205"/>
      <c r="AH1321" s="205"/>
      <c r="AI1321" s="205"/>
      <c r="AJ1321" s="205"/>
      <c r="AK1321" s="4"/>
      <c r="AL1321" s="4"/>
      <c r="AM1321" s="309">
        <f t="shared" ca="1" si="564"/>
        <v>15.23</v>
      </c>
      <c r="AN1321" s="309">
        <f t="shared" ca="1" si="565"/>
        <v>13.36</v>
      </c>
      <c r="AO1321" s="310">
        <f t="shared" ca="1" si="566"/>
        <v>0.8556149732620324</v>
      </c>
      <c r="AP1321" s="310" t="b">
        <f t="shared" ca="1" si="567"/>
        <v>0</v>
      </c>
      <c r="AQ1321" s="309">
        <f t="shared" ca="1" si="568"/>
        <v>0</v>
      </c>
      <c r="AR1321" s="205">
        <f t="shared" ca="1" si="551"/>
        <v>0</v>
      </c>
      <c r="AS1321" s="45" t="b">
        <f t="shared" ca="1" si="552"/>
        <v>0</v>
      </c>
      <c r="AT1321">
        <f t="shared" ca="1" si="553"/>
        <v>0</v>
      </c>
      <c r="AU1321" t="b">
        <f t="shared" ca="1" si="569"/>
        <v>0</v>
      </c>
      <c r="AV1321" t="b">
        <f t="shared" ca="1" si="570"/>
        <v>0</v>
      </c>
      <c r="AW1321" s="266" t="b">
        <f t="shared" ca="1" si="571"/>
        <v>0</v>
      </c>
      <c r="AX1321" s="266" t="b">
        <f t="shared" ca="1" si="572"/>
        <v>0</v>
      </c>
      <c r="AY1321" s="266" t="b">
        <f t="shared" ca="1" si="573"/>
        <v>0</v>
      </c>
    </row>
    <row r="1322" spans="1:51" x14ac:dyDescent="0.25">
      <c r="A1322">
        <v>1290</v>
      </c>
      <c r="B1322" s="163">
        <f ca="1">OFFSET(InputPriceData!B$15,CalculationsAndCharts!$A1322+$A$11,0,1,1)</f>
        <v>40141</v>
      </c>
      <c r="C1322" s="3">
        <f ca="1">OFFSET(InputPriceData!G$15,CalculationsAndCharts!$A1322+$A$11,IF($C$7,8,0),1,1)</f>
        <v>948200</v>
      </c>
      <c r="D1322" s="4">
        <f ca="1">OFFSET(InputPriceData!C$15,CalculationsAndCharts!$A1322+$A$11,IF($C$7,8,0),1,1)</f>
        <v>15.19</v>
      </c>
      <c r="E1322" s="4">
        <f ca="1">OFFSET(InputPriceData!D$15,CalculationsAndCharts!$A1322+$A$11,IF($C$7,8,0),1,1)</f>
        <v>15.22</v>
      </c>
      <c r="F1322" s="4">
        <f ca="1">OFFSET(InputPriceData!E$15,CalculationsAndCharts!$A1322+$A$11,IF($C$7,8,0),1,1)</f>
        <v>15</v>
      </c>
      <c r="G1322" s="4">
        <f ca="1">OFFSET(InputPriceData!F$15,CalculationsAndCharts!$A1322+$A$11,IF($C$7,8,0),1,1)</f>
        <v>15.07</v>
      </c>
      <c r="H1322" s="128"/>
      <c r="I1322" s="128"/>
      <c r="K1322" s="124"/>
      <c r="L1322" s="279"/>
      <c r="M1322" s="281"/>
      <c r="N1322" s="280"/>
      <c r="O1322" s="4"/>
      <c r="P1322" s="4"/>
      <c r="Q1322" s="3"/>
      <c r="S1322" s="309">
        <f t="shared" ca="1" si="554"/>
        <v>15.23</v>
      </c>
      <c r="T1322" s="309">
        <f t="shared" ca="1" si="555"/>
        <v>13.36</v>
      </c>
      <c r="U1322" s="310">
        <f t="shared" ca="1" si="547"/>
        <v>0.91443850267379678</v>
      </c>
      <c r="V1322" s="310" t="b">
        <f t="shared" ca="1" si="556"/>
        <v>0</v>
      </c>
      <c r="W1322" s="3" t="b">
        <f t="shared" ca="1" si="557"/>
        <v>0</v>
      </c>
      <c r="X1322" s="3" t="str">
        <f t="shared" ca="1" si="558"/>
        <v/>
      </c>
      <c r="Y1322" s="3" t="str">
        <f t="shared" ca="1" si="548"/>
        <v/>
      </c>
      <c r="Z1322" s="3" t="str">
        <f t="shared" ca="1" si="559"/>
        <v/>
      </c>
      <c r="AA1322" s="3" t="str">
        <f t="shared" ca="1" si="560"/>
        <v/>
      </c>
      <c r="AB1322" s="205">
        <f t="shared" ca="1" si="561"/>
        <v>6672</v>
      </c>
      <c r="AC1322" s="205">
        <f t="shared" ca="1" si="562"/>
        <v>102</v>
      </c>
      <c r="AD1322" s="205">
        <f t="shared" ca="1" si="549"/>
        <v>65.411764705882348</v>
      </c>
      <c r="AE1322" s="205">
        <f t="shared" ca="1" si="550"/>
        <v>15.411764705882348</v>
      </c>
      <c r="AF1322" s="205">
        <f t="shared" ca="1" si="563"/>
        <v>3.0823529411764699</v>
      </c>
      <c r="AG1322" s="205"/>
      <c r="AH1322" s="205"/>
      <c r="AI1322" s="205"/>
      <c r="AJ1322" s="205"/>
      <c r="AK1322" s="4"/>
      <c r="AL1322" s="4"/>
      <c r="AM1322" s="309">
        <f t="shared" ca="1" si="564"/>
        <v>15.23</v>
      </c>
      <c r="AN1322" s="309">
        <f t="shared" ca="1" si="565"/>
        <v>13.36</v>
      </c>
      <c r="AO1322" s="310">
        <f t="shared" ca="1" si="566"/>
        <v>0.91443850267379678</v>
      </c>
      <c r="AP1322" s="310" t="b">
        <f t="shared" ca="1" si="567"/>
        <v>0</v>
      </c>
      <c r="AQ1322" s="309">
        <f t="shared" ca="1" si="568"/>
        <v>0</v>
      </c>
      <c r="AR1322" s="205">
        <f t="shared" ca="1" si="551"/>
        <v>0</v>
      </c>
      <c r="AS1322" s="45" t="b">
        <f t="shared" ca="1" si="552"/>
        <v>0</v>
      </c>
      <c r="AT1322">
        <f t="shared" ca="1" si="553"/>
        <v>0</v>
      </c>
      <c r="AU1322" t="b">
        <f t="shared" ca="1" si="569"/>
        <v>0</v>
      </c>
      <c r="AV1322" t="b">
        <f t="shared" ca="1" si="570"/>
        <v>0</v>
      </c>
      <c r="AW1322" s="266" t="b">
        <f t="shared" ca="1" si="571"/>
        <v>0</v>
      </c>
      <c r="AX1322" s="266" t="b">
        <f t="shared" ca="1" si="572"/>
        <v>0</v>
      </c>
      <c r="AY1322" s="266" t="b">
        <f t="shared" ca="1" si="573"/>
        <v>0</v>
      </c>
    </row>
    <row r="1323" spans="1:51" x14ac:dyDescent="0.25">
      <c r="A1323">
        <v>1291</v>
      </c>
      <c r="B1323" s="163">
        <f ca="1">OFFSET(InputPriceData!B$15,CalculationsAndCharts!$A1323+$A$11,0,1,1)</f>
        <v>40140</v>
      </c>
      <c r="C1323" s="3">
        <f ca="1">OFFSET(InputPriceData!G$15,CalculationsAndCharts!$A1323+$A$11,IF($C$7,8,0),1,1)</f>
        <v>946500</v>
      </c>
      <c r="D1323" s="4">
        <f ca="1">OFFSET(InputPriceData!C$15,CalculationsAndCharts!$A1323+$A$11,IF($C$7,8,0),1,1)</f>
        <v>15.13</v>
      </c>
      <c r="E1323" s="4">
        <f ca="1">OFFSET(InputPriceData!D$15,CalculationsAndCharts!$A1323+$A$11,IF($C$7,8,0),1,1)</f>
        <v>15.37</v>
      </c>
      <c r="F1323" s="4">
        <f ca="1">OFFSET(InputPriceData!E$15,CalculationsAndCharts!$A1323+$A$11,IF($C$7,8,0),1,1)</f>
        <v>15.05</v>
      </c>
      <c r="G1323" s="4">
        <f ca="1">OFFSET(InputPriceData!F$15,CalculationsAndCharts!$A1323+$A$11,IF($C$7,8,0),1,1)</f>
        <v>15.23</v>
      </c>
      <c r="H1323" s="128"/>
      <c r="I1323" s="128"/>
      <c r="K1323" s="124"/>
      <c r="L1323" s="279"/>
      <c r="M1323" s="281"/>
      <c r="N1323" s="280"/>
      <c r="O1323" s="4"/>
      <c r="P1323" s="4"/>
      <c r="Q1323" s="3"/>
      <c r="S1323" s="309">
        <f t="shared" ca="1" si="554"/>
        <v>15.23</v>
      </c>
      <c r="T1323" s="309">
        <f t="shared" ca="1" si="555"/>
        <v>13.36</v>
      </c>
      <c r="U1323" s="310">
        <f t="shared" ca="1" si="547"/>
        <v>1</v>
      </c>
      <c r="V1323" s="310" t="b">
        <f t="shared" ca="1" si="556"/>
        <v>0</v>
      </c>
      <c r="W1323" s="3" t="b">
        <f t="shared" ca="1" si="557"/>
        <v>0</v>
      </c>
      <c r="X1323" s="3" t="str">
        <f t="shared" ca="1" si="558"/>
        <v/>
      </c>
      <c r="Y1323" s="3" t="str">
        <f t="shared" ca="1" si="548"/>
        <v/>
      </c>
      <c r="Z1323" s="3" t="str">
        <f t="shared" ca="1" si="559"/>
        <v/>
      </c>
      <c r="AA1323" s="3" t="str">
        <f t="shared" ca="1" si="560"/>
        <v/>
      </c>
      <c r="AB1323" s="205">
        <f t="shared" ca="1" si="561"/>
        <v>6672</v>
      </c>
      <c r="AC1323" s="205">
        <f t="shared" ca="1" si="562"/>
        <v>102</v>
      </c>
      <c r="AD1323" s="205">
        <f t="shared" ca="1" si="549"/>
        <v>65.411764705882348</v>
      </c>
      <c r="AE1323" s="205">
        <f t="shared" ca="1" si="550"/>
        <v>15.411764705882348</v>
      </c>
      <c r="AF1323" s="205">
        <f t="shared" ca="1" si="563"/>
        <v>3.0823529411764699</v>
      </c>
      <c r="AG1323" s="205"/>
      <c r="AH1323" s="205"/>
      <c r="AI1323" s="205"/>
      <c r="AJ1323" s="205"/>
      <c r="AK1323" s="4"/>
      <c r="AL1323" s="4"/>
      <c r="AM1323" s="309">
        <f t="shared" ca="1" si="564"/>
        <v>15.23</v>
      </c>
      <c r="AN1323" s="309">
        <f t="shared" ca="1" si="565"/>
        <v>13.36</v>
      </c>
      <c r="AO1323" s="310">
        <f t="shared" ca="1" si="566"/>
        <v>1</v>
      </c>
      <c r="AP1323" s="310" t="b">
        <f t="shared" ca="1" si="567"/>
        <v>0</v>
      </c>
      <c r="AQ1323" s="309">
        <f t="shared" ca="1" si="568"/>
        <v>0</v>
      </c>
      <c r="AR1323" s="205">
        <f t="shared" ca="1" si="551"/>
        <v>0</v>
      </c>
      <c r="AS1323" s="45" t="b">
        <f t="shared" ca="1" si="552"/>
        <v>0</v>
      </c>
      <c r="AT1323">
        <f t="shared" ca="1" si="553"/>
        <v>0</v>
      </c>
      <c r="AU1323" t="b">
        <f t="shared" ca="1" si="569"/>
        <v>0</v>
      </c>
      <c r="AV1323" t="b">
        <f t="shared" ca="1" si="570"/>
        <v>0</v>
      </c>
      <c r="AW1323" s="266" t="b">
        <f t="shared" ca="1" si="571"/>
        <v>0</v>
      </c>
      <c r="AX1323" s="266" t="b">
        <f t="shared" ca="1" si="572"/>
        <v>0</v>
      </c>
      <c r="AY1323" s="266" t="b">
        <f t="shared" ca="1" si="573"/>
        <v>0</v>
      </c>
    </row>
    <row r="1324" spans="1:51" x14ac:dyDescent="0.25">
      <c r="A1324">
        <v>1292</v>
      </c>
      <c r="B1324" s="163">
        <f ca="1">OFFSET(InputPriceData!B$15,CalculationsAndCharts!$A1324+$A$11,0,1,1)</f>
        <v>40137</v>
      </c>
      <c r="C1324" s="3">
        <f ca="1">OFFSET(InputPriceData!G$15,CalculationsAndCharts!$A1324+$A$11,IF($C$7,8,0),1,1)</f>
        <v>973100</v>
      </c>
      <c r="D1324" s="4">
        <f ca="1">OFFSET(InputPriceData!C$15,CalculationsAndCharts!$A1324+$A$11,IF($C$7,8,0),1,1)</f>
        <v>14.81</v>
      </c>
      <c r="E1324" s="4">
        <f ca="1">OFFSET(InputPriceData!D$15,CalculationsAndCharts!$A1324+$A$11,IF($C$7,8,0),1,1)</f>
        <v>14.97</v>
      </c>
      <c r="F1324" s="4">
        <f ca="1">OFFSET(InputPriceData!E$15,CalculationsAndCharts!$A1324+$A$11,IF($C$7,8,0),1,1)</f>
        <v>14.73</v>
      </c>
      <c r="G1324" s="4">
        <f ca="1">OFFSET(InputPriceData!F$15,CalculationsAndCharts!$A1324+$A$11,IF($C$7,8,0),1,1)</f>
        <v>14.92</v>
      </c>
      <c r="H1324" s="128"/>
      <c r="I1324" s="128"/>
      <c r="K1324" s="124"/>
      <c r="L1324" s="279"/>
      <c r="M1324" s="281"/>
      <c r="N1324" s="280"/>
      <c r="O1324" s="4"/>
      <c r="P1324" s="4"/>
      <c r="Q1324" s="3"/>
      <c r="S1324" s="309">
        <f t="shared" ca="1" si="554"/>
        <v>14.92</v>
      </c>
      <c r="T1324" s="309">
        <f t="shared" ca="1" si="555"/>
        <v>13.36</v>
      </c>
      <c r="U1324" s="310">
        <f t="shared" ca="1" si="547"/>
        <v>1</v>
      </c>
      <c r="V1324" s="310" t="b">
        <f t="shared" ca="1" si="556"/>
        <v>0</v>
      </c>
      <c r="W1324" s="3" t="b">
        <f t="shared" ca="1" si="557"/>
        <v>0</v>
      </c>
      <c r="X1324" s="3" t="str">
        <f t="shared" ca="1" si="558"/>
        <v/>
      </c>
      <c r="Y1324" s="3" t="str">
        <f t="shared" ca="1" si="548"/>
        <v/>
      </c>
      <c r="Z1324" s="3" t="str">
        <f t="shared" ca="1" si="559"/>
        <v/>
      </c>
      <c r="AA1324" s="3" t="str">
        <f t="shared" ca="1" si="560"/>
        <v/>
      </c>
      <c r="AB1324" s="205">
        <f t="shared" ca="1" si="561"/>
        <v>6672</v>
      </c>
      <c r="AC1324" s="205">
        <f t="shared" ca="1" si="562"/>
        <v>102</v>
      </c>
      <c r="AD1324" s="205">
        <f t="shared" ca="1" si="549"/>
        <v>65.411764705882348</v>
      </c>
      <c r="AE1324" s="205">
        <f t="shared" ca="1" si="550"/>
        <v>15.411764705882348</v>
      </c>
      <c r="AF1324" s="205">
        <f t="shared" ca="1" si="563"/>
        <v>3.0823529411764699</v>
      </c>
      <c r="AG1324" s="205"/>
      <c r="AH1324" s="205"/>
      <c r="AI1324" s="205"/>
      <c r="AJ1324" s="205"/>
      <c r="AK1324" s="4"/>
      <c r="AL1324" s="4"/>
      <c r="AM1324" s="309">
        <f t="shared" ca="1" si="564"/>
        <v>14.92</v>
      </c>
      <c r="AN1324" s="309">
        <f t="shared" ca="1" si="565"/>
        <v>13.36</v>
      </c>
      <c r="AO1324" s="310">
        <f t="shared" ca="1" si="566"/>
        <v>1</v>
      </c>
      <c r="AP1324" s="310" t="b">
        <f t="shared" ca="1" si="567"/>
        <v>0</v>
      </c>
      <c r="AQ1324" s="309">
        <f t="shared" ca="1" si="568"/>
        <v>0</v>
      </c>
      <c r="AR1324" s="205">
        <f t="shared" ca="1" si="551"/>
        <v>0</v>
      </c>
      <c r="AS1324" s="45" t="b">
        <f t="shared" ca="1" si="552"/>
        <v>0</v>
      </c>
      <c r="AT1324">
        <f t="shared" ca="1" si="553"/>
        <v>0</v>
      </c>
      <c r="AU1324" t="b">
        <f t="shared" ca="1" si="569"/>
        <v>0</v>
      </c>
      <c r="AV1324" t="b">
        <f t="shared" ca="1" si="570"/>
        <v>0</v>
      </c>
      <c r="AW1324" s="266" t="b">
        <f t="shared" ca="1" si="571"/>
        <v>0</v>
      </c>
      <c r="AX1324" s="266" t="b">
        <f t="shared" ca="1" si="572"/>
        <v>0</v>
      </c>
      <c r="AY1324" s="266" t="b">
        <f t="shared" ca="1" si="573"/>
        <v>0</v>
      </c>
    </row>
    <row r="1325" spans="1:51" x14ac:dyDescent="0.25">
      <c r="A1325">
        <v>1293</v>
      </c>
      <c r="B1325" s="163">
        <f ca="1">OFFSET(InputPriceData!B$15,CalculationsAndCharts!$A1325+$A$11,0,1,1)</f>
        <v>40136</v>
      </c>
      <c r="C1325" s="3">
        <f ca="1">OFFSET(InputPriceData!G$15,CalculationsAndCharts!$A1325+$A$11,IF($C$7,8,0),1,1)</f>
        <v>787400</v>
      </c>
      <c r="D1325" s="4">
        <f ca="1">OFFSET(InputPriceData!C$15,CalculationsAndCharts!$A1325+$A$11,IF($C$7,8,0),1,1)</f>
        <v>14.66</v>
      </c>
      <c r="E1325" s="4">
        <f ca="1">OFFSET(InputPriceData!D$15,CalculationsAndCharts!$A1325+$A$11,IF($C$7,8,0),1,1)</f>
        <v>14.78</v>
      </c>
      <c r="F1325" s="4">
        <f ca="1">OFFSET(InputPriceData!E$15,CalculationsAndCharts!$A1325+$A$11,IF($C$7,8,0),1,1)</f>
        <v>14.48</v>
      </c>
      <c r="G1325" s="4">
        <f ca="1">OFFSET(InputPriceData!F$15,CalculationsAndCharts!$A1325+$A$11,IF($C$7,8,0),1,1)</f>
        <v>14.75</v>
      </c>
      <c r="H1325" s="128"/>
      <c r="I1325" s="128"/>
      <c r="K1325" s="124"/>
      <c r="L1325" s="279"/>
      <c r="M1325" s="281"/>
      <c r="N1325" s="280"/>
      <c r="O1325" s="4"/>
      <c r="P1325" s="4"/>
      <c r="Q1325" s="3"/>
      <c r="S1325" s="309">
        <f t="shared" ca="1" si="554"/>
        <v>14.81</v>
      </c>
      <c r="T1325" s="309">
        <f t="shared" ca="1" si="555"/>
        <v>13.36</v>
      </c>
      <c r="U1325" s="310">
        <f t="shared" ca="1" si="547"/>
        <v>0.95862068965517211</v>
      </c>
      <c r="V1325" s="310" t="b">
        <f t="shared" ca="1" si="556"/>
        <v>0</v>
      </c>
      <c r="W1325" s="3" t="b">
        <f t="shared" ca="1" si="557"/>
        <v>0</v>
      </c>
      <c r="X1325" s="3" t="str">
        <f t="shared" ca="1" si="558"/>
        <v/>
      </c>
      <c r="Y1325" s="3" t="str">
        <f t="shared" ca="1" si="548"/>
        <v/>
      </c>
      <c r="Z1325" s="3" t="str">
        <f t="shared" ca="1" si="559"/>
        <v/>
      </c>
      <c r="AA1325" s="3" t="str">
        <f t="shared" ca="1" si="560"/>
        <v/>
      </c>
      <c r="AB1325" s="205">
        <f t="shared" ca="1" si="561"/>
        <v>6672</v>
      </c>
      <c r="AC1325" s="205">
        <f t="shared" ca="1" si="562"/>
        <v>102</v>
      </c>
      <c r="AD1325" s="205">
        <f t="shared" ca="1" si="549"/>
        <v>65.411764705882348</v>
      </c>
      <c r="AE1325" s="205">
        <f t="shared" ca="1" si="550"/>
        <v>15.411764705882348</v>
      </c>
      <c r="AF1325" s="205">
        <f t="shared" ca="1" si="563"/>
        <v>3.0823529411764699</v>
      </c>
      <c r="AG1325" s="205"/>
      <c r="AH1325" s="205"/>
      <c r="AI1325" s="205"/>
      <c r="AJ1325" s="205"/>
      <c r="AK1325" s="4"/>
      <c r="AL1325" s="4"/>
      <c r="AM1325" s="309">
        <f t="shared" ca="1" si="564"/>
        <v>14.81</v>
      </c>
      <c r="AN1325" s="309">
        <f t="shared" ca="1" si="565"/>
        <v>13.36</v>
      </c>
      <c r="AO1325" s="310">
        <f t="shared" ca="1" si="566"/>
        <v>0.95862068965517211</v>
      </c>
      <c r="AP1325" s="310" t="b">
        <f t="shared" ca="1" si="567"/>
        <v>0</v>
      </c>
      <c r="AQ1325" s="309">
        <f t="shared" ca="1" si="568"/>
        <v>0</v>
      </c>
      <c r="AR1325" s="205">
        <f t="shared" ca="1" si="551"/>
        <v>0</v>
      </c>
      <c r="AS1325" s="45" t="b">
        <f t="shared" ca="1" si="552"/>
        <v>0</v>
      </c>
      <c r="AT1325">
        <f t="shared" ca="1" si="553"/>
        <v>0</v>
      </c>
      <c r="AU1325" t="b">
        <f t="shared" ca="1" si="569"/>
        <v>0</v>
      </c>
      <c r="AV1325" t="b">
        <f t="shared" ca="1" si="570"/>
        <v>0</v>
      </c>
      <c r="AW1325" s="266" t="b">
        <f t="shared" ca="1" si="571"/>
        <v>0</v>
      </c>
      <c r="AX1325" s="266" t="b">
        <f t="shared" ca="1" si="572"/>
        <v>0</v>
      </c>
      <c r="AY1325" s="266" t="b">
        <f t="shared" ca="1" si="573"/>
        <v>0</v>
      </c>
    </row>
    <row r="1326" spans="1:51" x14ac:dyDescent="0.25">
      <c r="A1326">
        <v>1294</v>
      </c>
      <c r="B1326" s="163">
        <f ca="1">OFFSET(InputPriceData!B$15,CalculationsAndCharts!$A1326+$A$11,0,1,1)</f>
        <v>40135</v>
      </c>
      <c r="C1326" s="3">
        <f ca="1">OFFSET(InputPriceData!G$15,CalculationsAndCharts!$A1326+$A$11,IF($C$7,8,0),1,1)</f>
        <v>353300</v>
      </c>
      <c r="D1326" s="4">
        <f ca="1">OFFSET(InputPriceData!C$15,CalculationsAndCharts!$A1326+$A$11,IF($C$7,8,0),1,1)</f>
        <v>14.77</v>
      </c>
      <c r="E1326" s="4">
        <f ca="1">OFFSET(InputPriceData!D$15,CalculationsAndCharts!$A1326+$A$11,IF($C$7,8,0),1,1)</f>
        <v>14.84</v>
      </c>
      <c r="F1326" s="4">
        <f ca="1">OFFSET(InputPriceData!E$15,CalculationsAndCharts!$A1326+$A$11,IF($C$7,8,0),1,1)</f>
        <v>14.61</v>
      </c>
      <c r="G1326" s="4">
        <f ca="1">OFFSET(InputPriceData!F$15,CalculationsAndCharts!$A1326+$A$11,IF($C$7,8,0),1,1)</f>
        <v>14.8</v>
      </c>
      <c r="H1326" s="128"/>
      <c r="I1326" s="128"/>
      <c r="K1326" s="124"/>
      <c r="L1326" s="279"/>
      <c r="M1326" s="281"/>
      <c r="N1326" s="280"/>
      <c r="O1326" s="4"/>
      <c r="P1326" s="4"/>
      <c r="Q1326" s="3"/>
      <c r="S1326" s="309">
        <f t="shared" ca="1" si="554"/>
        <v>14.81</v>
      </c>
      <c r="T1326" s="309">
        <f t="shared" ca="1" si="555"/>
        <v>13.36</v>
      </c>
      <c r="U1326" s="310">
        <f t="shared" ca="1" si="547"/>
        <v>0.99310344827586217</v>
      </c>
      <c r="V1326" s="310" t="b">
        <f t="shared" ca="1" si="556"/>
        <v>0</v>
      </c>
      <c r="W1326" s="3" t="b">
        <f t="shared" ca="1" si="557"/>
        <v>0</v>
      </c>
      <c r="X1326" s="3" t="str">
        <f t="shared" ca="1" si="558"/>
        <v/>
      </c>
      <c r="Y1326" s="3" t="str">
        <f t="shared" ca="1" si="548"/>
        <v/>
      </c>
      <c r="Z1326" s="3" t="str">
        <f t="shared" ca="1" si="559"/>
        <v/>
      </c>
      <c r="AA1326" s="3" t="str">
        <f t="shared" ca="1" si="560"/>
        <v/>
      </c>
      <c r="AB1326" s="205">
        <f t="shared" ca="1" si="561"/>
        <v>6672</v>
      </c>
      <c r="AC1326" s="205">
        <f t="shared" ca="1" si="562"/>
        <v>102</v>
      </c>
      <c r="AD1326" s="205">
        <f t="shared" ca="1" si="549"/>
        <v>65.411764705882348</v>
      </c>
      <c r="AE1326" s="205">
        <f t="shared" ca="1" si="550"/>
        <v>15.411764705882348</v>
      </c>
      <c r="AF1326" s="205">
        <f t="shared" ca="1" si="563"/>
        <v>3.0823529411764699</v>
      </c>
      <c r="AG1326" s="205"/>
      <c r="AH1326" s="205"/>
      <c r="AI1326" s="205"/>
      <c r="AJ1326" s="205"/>
      <c r="AK1326" s="4"/>
      <c r="AL1326" s="4"/>
      <c r="AM1326" s="309">
        <f t="shared" ca="1" si="564"/>
        <v>14.81</v>
      </c>
      <c r="AN1326" s="309">
        <f t="shared" ca="1" si="565"/>
        <v>13.36</v>
      </c>
      <c r="AO1326" s="310">
        <f t="shared" ca="1" si="566"/>
        <v>0.99310344827586217</v>
      </c>
      <c r="AP1326" s="310" t="b">
        <f t="shared" ca="1" si="567"/>
        <v>0</v>
      </c>
      <c r="AQ1326" s="309">
        <f t="shared" ca="1" si="568"/>
        <v>0</v>
      </c>
      <c r="AR1326" s="205">
        <f t="shared" ca="1" si="551"/>
        <v>0</v>
      </c>
      <c r="AS1326" s="45" t="b">
        <f t="shared" ca="1" si="552"/>
        <v>0</v>
      </c>
      <c r="AT1326">
        <f t="shared" ca="1" si="553"/>
        <v>0</v>
      </c>
      <c r="AU1326" t="b">
        <f t="shared" ca="1" si="569"/>
        <v>0</v>
      </c>
      <c r="AV1326" t="b">
        <f t="shared" ca="1" si="570"/>
        <v>0</v>
      </c>
      <c r="AW1326" s="266" t="b">
        <f t="shared" ca="1" si="571"/>
        <v>0</v>
      </c>
      <c r="AX1326" s="266" t="b">
        <f t="shared" ca="1" si="572"/>
        <v>0</v>
      </c>
      <c r="AY1326" s="266" t="b">
        <f t="shared" ca="1" si="573"/>
        <v>1</v>
      </c>
    </row>
    <row r="1327" spans="1:51" x14ac:dyDescent="0.25">
      <c r="A1327">
        <v>1295</v>
      </c>
      <c r="B1327" s="163">
        <f ca="1">OFFSET(InputPriceData!B$15,CalculationsAndCharts!$A1327+$A$11,0,1,1)</f>
        <v>40134</v>
      </c>
      <c r="C1327" s="3">
        <f ca="1">OFFSET(InputPriceData!G$15,CalculationsAndCharts!$A1327+$A$11,IF($C$7,8,0),1,1)</f>
        <v>598600</v>
      </c>
      <c r="D1327" s="4">
        <f ca="1">OFFSET(InputPriceData!C$15,CalculationsAndCharts!$A1327+$A$11,IF($C$7,8,0),1,1)</f>
        <v>14.7</v>
      </c>
      <c r="E1327" s="4">
        <f ca="1">OFFSET(InputPriceData!D$15,CalculationsAndCharts!$A1327+$A$11,IF($C$7,8,0),1,1)</f>
        <v>14.89</v>
      </c>
      <c r="F1327" s="4">
        <f ca="1">OFFSET(InputPriceData!E$15,CalculationsAndCharts!$A1327+$A$11,IF($C$7,8,0),1,1)</f>
        <v>14.58</v>
      </c>
      <c r="G1327" s="4">
        <f ca="1">OFFSET(InputPriceData!F$15,CalculationsAndCharts!$A1327+$A$11,IF($C$7,8,0),1,1)</f>
        <v>14.81</v>
      </c>
      <c r="H1327" s="128"/>
      <c r="I1327" s="128"/>
      <c r="K1327" s="124"/>
      <c r="L1327" s="279"/>
      <c r="M1327" s="281"/>
      <c r="N1327" s="280"/>
      <c r="O1327" s="4"/>
      <c r="P1327" s="4"/>
      <c r="Q1327" s="3"/>
      <c r="S1327" s="309">
        <f t="shared" ca="1" si="554"/>
        <v>14.81</v>
      </c>
      <c r="T1327" s="309">
        <f t="shared" ca="1" si="555"/>
        <v>13.36</v>
      </c>
      <c r="U1327" s="310">
        <f t="shared" ca="1" si="547"/>
        <v>1</v>
      </c>
      <c r="V1327" s="310" t="b">
        <f t="shared" ca="1" si="556"/>
        <v>0</v>
      </c>
      <c r="W1327" s="3" t="b">
        <f t="shared" ca="1" si="557"/>
        <v>1</v>
      </c>
      <c r="X1327" s="3">
        <f t="shared" ca="1" si="558"/>
        <v>14.17</v>
      </c>
      <c r="Y1327" s="3">
        <f t="shared" ca="1" si="548"/>
        <v>4.5165843330980984</v>
      </c>
      <c r="Z1327" s="3">
        <f t="shared" ca="1" si="559"/>
        <v>4.5165843330980984</v>
      </c>
      <c r="AA1327" s="3">
        <f t="shared" ca="1" si="560"/>
        <v>72</v>
      </c>
      <c r="AB1327" s="205">
        <f t="shared" ca="1" si="561"/>
        <v>6672</v>
      </c>
      <c r="AC1327" s="205">
        <f t="shared" ca="1" si="562"/>
        <v>102</v>
      </c>
      <c r="AD1327" s="205">
        <f t="shared" ca="1" si="549"/>
        <v>65.411764705882348</v>
      </c>
      <c r="AE1327" s="205">
        <f t="shared" ca="1" si="550"/>
        <v>15.411764705882348</v>
      </c>
      <c r="AF1327" s="205">
        <f t="shared" ca="1" si="563"/>
        <v>3.0823529411764699</v>
      </c>
      <c r="AG1327" s="205"/>
      <c r="AH1327" s="205"/>
      <c r="AI1327" s="205"/>
      <c r="AJ1327" s="205"/>
      <c r="AK1327" s="4"/>
      <c r="AL1327" s="4"/>
      <c r="AM1327" s="309">
        <f t="shared" ca="1" si="564"/>
        <v>14.81</v>
      </c>
      <c r="AN1327" s="309">
        <f t="shared" ca="1" si="565"/>
        <v>13.36</v>
      </c>
      <c r="AO1327" s="310">
        <f t="shared" ca="1" si="566"/>
        <v>1</v>
      </c>
      <c r="AP1327" s="310" t="b">
        <f t="shared" ca="1" si="567"/>
        <v>0</v>
      </c>
      <c r="AQ1327" s="309">
        <f t="shared" ca="1" si="568"/>
        <v>0.40319999999999995</v>
      </c>
      <c r="AR1327" s="205">
        <f t="shared" ca="1" si="551"/>
        <v>13.036799999999999</v>
      </c>
      <c r="AS1327" s="45" t="b">
        <f t="shared" ca="1" si="552"/>
        <v>0</v>
      </c>
      <c r="AT1327">
        <f t="shared" ca="1" si="553"/>
        <v>9</v>
      </c>
      <c r="AU1327" t="b">
        <f t="shared" ca="1" si="569"/>
        <v>1</v>
      </c>
      <c r="AV1327" t="b">
        <f t="shared" ca="1" si="570"/>
        <v>1</v>
      </c>
      <c r="AW1327" s="266" t="b">
        <f t="shared" ca="1" si="571"/>
        <v>0</v>
      </c>
      <c r="AX1327" s="266" t="b">
        <f t="shared" ca="1" si="572"/>
        <v>1</v>
      </c>
      <c r="AY1327" s="266" t="b">
        <f t="shared" ca="1" si="573"/>
        <v>0</v>
      </c>
    </row>
    <row r="1328" spans="1:51" x14ac:dyDescent="0.25">
      <c r="A1328">
        <v>1296</v>
      </c>
      <c r="B1328" s="163">
        <f ca="1">OFFSET(InputPriceData!B$15,CalculationsAndCharts!$A1328+$A$11,0,1,1)</f>
        <v>40133</v>
      </c>
      <c r="C1328" s="3">
        <f ca="1">OFFSET(InputPriceData!G$15,CalculationsAndCharts!$A1328+$A$11,IF($C$7,8,0),1,1)</f>
        <v>700000</v>
      </c>
      <c r="D1328" s="4">
        <f ca="1">OFFSET(InputPriceData!C$15,CalculationsAndCharts!$A1328+$A$11,IF($C$7,8,0),1,1)</f>
        <v>14.29</v>
      </c>
      <c r="E1328" s="4">
        <f ca="1">OFFSET(InputPriceData!D$15,CalculationsAndCharts!$A1328+$A$11,IF($C$7,8,0),1,1)</f>
        <v>14.7</v>
      </c>
      <c r="F1328" s="4">
        <f ca="1">OFFSET(InputPriceData!E$15,CalculationsAndCharts!$A1328+$A$11,IF($C$7,8,0),1,1)</f>
        <v>14.13</v>
      </c>
      <c r="G1328" s="4">
        <f ca="1">OFFSET(InputPriceData!F$15,CalculationsAndCharts!$A1328+$A$11,IF($C$7,8,0),1,1)</f>
        <v>14.69</v>
      </c>
      <c r="H1328" s="128"/>
      <c r="I1328" s="128"/>
      <c r="K1328" s="124"/>
      <c r="L1328" s="279"/>
      <c r="M1328" s="281"/>
      <c r="N1328" s="280"/>
      <c r="O1328" s="4"/>
      <c r="P1328" s="4"/>
      <c r="Q1328" s="3"/>
      <c r="S1328" s="309">
        <f t="shared" ca="1" si="554"/>
        <v>14.69</v>
      </c>
      <c r="T1328" s="309">
        <f t="shared" ca="1" si="555"/>
        <v>13.36</v>
      </c>
      <c r="U1328" s="310">
        <f t="shared" ca="1" si="547"/>
        <v>1</v>
      </c>
      <c r="V1328" s="310" t="b">
        <f t="shared" ca="1" si="556"/>
        <v>0</v>
      </c>
      <c r="W1328" s="3" t="b">
        <f t="shared" ca="1" si="557"/>
        <v>0</v>
      </c>
      <c r="X1328" s="3" t="str">
        <f t="shared" ca="1" si="558"/>
        <v/>
      </c>
      <c r="Y1328" s="3" t="str">
        <f t="shared" ca="1" si="548"/>
        <v/>
      </c>
      <c r="Z1328" s="3" t="str">
        <f t="shared" ca="1" si="559"/>
        <v/>
      </c>
      <c r="AA1328" s="3" t="str">
        <f t="shared" ca="1" si="560"/>
        <v/>
      </c>
      <c r="AB1328" s="205">
        <f t="shared" ca="1" si="561"/>
        <v>6600</v>
      </c>
      <c r="AC1328" s="205">
        <f t="shared" ca="1" si="562"/>
        <v>101</v>
      </c>
      <c r="AD1328" s="205">
        <f t="shared" ca="1" si="549"/>
        <v>65.346534653465341</v>
      </c>
      <c r="AE1328" s="205">
        <f t="shared" ca="1" si="550"/>
        <v>15.346534653465341</v>
      </c>
      <c r="AF1328" s="205">
        <f t="shared" ca="1" si="563"/>
        <v>3.0693069306930685</v>
      </c>
      <c r="AG1328" s="205"/>
      <c r="AH1328" s="205"/>
      <c r="AI1328" s="205"/>
      <c r="AJ1328" s="205"/>
      <c r="AK1328" s="4"/>
      <c r="AL1328" s="4"/>
      <c r="AM1328" s="309">
        <f t="shared" ca="1" si="564"/>
        <v>14.69</v>
      </c>
      <c r="AN1328" s="309">
        <f t="shared" ca="1" si="565"/>
        <v>13.36</v>
      </c>
      <c r="AO1328" s="310">
        <f t="shared" ca="1" si="566"/>
        <v>1</v>
      </c>
      <c r="AP1328" s="310" t="b">
        <f t="shared" ca="1" si="567"/>
        <v>0</v>
      </c>
      <c r="AQ1328" s="309">
        <f t="shared" ca="1" si="568"/>
        <v>0.40319999999999995</v>
      </c>
      <c r="AR1328" s="205">
        <f t="shared" ca="1" si="551"/>
        <v>13.036799999999999</v>
      </c>
      <c r="AS1328" s="45" t="b">
        <f t="shared" ca="1" si="552"/>
        <v>0</v>
      </c>
      <c r="AT1328">
        <f t="shared" ca="1" si="553"/>
        <v>8</v>
      </c>
      <c r="AU1328" t="b">
        <f t="shared" ca="1" si="569"/>
        <v>0</v>
      </c>
      <c r="AV1328" t="b">
        <f t="shared" ca="1" si="570"/>
        <v>0</v>
      </c>
      <c r="AW1328" s="266" t="b">
        <f t="shared" ca="1" si="571"/>
        <v>0</v>
      </c>
      <c r="AX1328" s="266" t="b">
        <f t="shared" ca="1" si="572"/>
        <v>1</v>
      </c>
      <c r="AY1328" s="266" t="b">
        <f t="shared" ca="1" si="573"/>
        <v>0</v>
      </c>
    </row>
    <row r="1329" spans="1:51" x14ac:dyDescent="0.25">
      <c r="A1329">
        <v>1297</v>
      </c>
      <c r="B1329" s="163">
        <f ca="1">OFFSET(InputPriceData!B$15,CalculationsAndCharts!$A1329+$A$11,0,1,1)</f>
        <v>40130</v>
      </c>
      <c r="C1329" s="3">
        <f ca="1">OFFSET(InputPriceData!G$15,CalculationsAndCharts!$A1329+$A$11,IF($C$7,8,0),1,1)</f>
        <v>360400</v>
      </c>
      <c r="D1329" s="4">
        <f ca="1">OFFSET(InputPriceData!C$15,CalculationsAndCharts!$A1329+$A$11,IF($C$7,8,0),1,1)</f>
        <v>14.21</v>
      </c>
      <c r="E1329" s="4">
        <f ca="1">OFFSET(InputPriceData!D$15,CalculationsAndCharts!$A1329+$A$11,IF($C$7,8,0),1,1)</f>
        <v>14.27</v>
      </c>
      <c r="F1329" s="4">
        <f ca="1">OFFSET(InputPriceData!E$15,CalculationsAndCharts!$A1329+$A$11,IF($C$7,8,0),1,1)</f>
        <v>14.06</v>
      </c>
      <c r="G1329" s="4">
        <f ca="1">OFFSET(InputPriceData!F$15,CalculationsAndCharts!$A1329+$A$11,IF($C$7,8,0),1,1)</f>
        <v>14.22</v>
      </c>
      <c r="H1329" s="128"/>
      <c r="I1329" s="128"/>
      <c r="K1329" s="124"/>
      <c r="L1329" s="279"/>
      <c r="M1329" s="281"/>
      <c r="N1329" s="280"/>
      <c r="O1329" s="4"/>
      <c r="P1329" s="4"/>
      <c r="Q1329" s="3"/>
      <c r="S1329" s="309">
        <f t="shared" ca="1" si="554"/>
        <v>14.67</v>
      </c>
      <c r="T1329" s="309">
        <f t="shared" ca="1" si="555"/>
        <v>13.36</v>
      </c>
      <c r="U1329" s="310">
        <f t="shared" ca="1" si="547"/>
        <v>0.65648854961832126</v>
      </c>
      <c r="V1329" s="310" t="b">
        <f t="shared" ca="1" si="556"/>
        <v>0</v>
      </c>
      <c r="W1329" s="3" t="b">
        <f t="shared" ca="1" si="557"/>
        <v>0</v>
      </c>
      <c r="X1329" s="3" t="str">
        <f t="shared" ca="1" si="558"/>
        <v/>
      </c>
      <c r="Y1329" s="3" t="str">
        <f t="shared" ca="1" si="548"/>
        <v/>
      </c>
      <c r="Z1329" s="3" t="str">
        <f t="shared" ca="1" si="559"/>
        <v/>
      </c>
      <c r="AA1329" s="3" t="str">
        <f t="shared" ca="1" si="560"/>
        <v/>
      </c>
      <c r="AB1329" s="205">
        <f t="shared" ca="1" si="561"/>
        <v>6600</v>
      </c>
      <c r="AC1329" s="205">
        <f t="shared" ca="1" si="562"/>
        <v>101</v>
      </c>
      <c r="AD1329" s="205">
        <f t="shared" ca="1" si="549"/>
        <v>65.346534653465341</v>
      </c>
      <c r="AE1329" s="205">
        <f t="shared" ca="1" si="550"/>
        <v>15.346534653465341</v>
      </c>
      <c r="AF1329" s="205">
        <f t="shared" ca="1" si="563"/>
        <v>3.0693069306930685</v>
      </c>
      <c r="AG1329" s="205"/>
      <c r="AH1329" s="205"/>
      <c r="AI1329" s="205"/>
      <c r="AJ1329" s="205"/>
      <c r="AK1329" s="4"/>
      <c r="AL1329" s="4"/>
      <c r="AM1329" s="309">
        <f t="shared" ca="1" si="564"/>
        <v>14.33</v>
      </c>
      <c r="AN1329" s="309">
        <f t="shared" ca="1" si="565"/>
        <v>13.36</v>
      </c>
      <c r="AO1329" s="310">
        <f t="shared" ca="1" si="566"/>
        <v>0.88659793814433052</v>
      </c>
      <c r="AP1329" s="310" t="b">
        <f t="shared" ca="1" si="567"/>
        <v>0</v>
      </c>
      <c r="AQ1329" s="309">
        <f t="shared" ca="1" si="568"/>
        <v>0.40319999999999995</v>
      </c>
      <c r="AR1329" s="205">
        <f t="shared" ca="1" si="551"/>
        <v>13.036799999999999</v>
      </c>
      <c r="AS1329" s="45" t="b">
        <f t="shared" ca="1" si="552"/>
        <v>0</v>
      </c>
      <c r="AT1329">
        <f t="shared" ca="1" si="553"/>
        <v>7</v>
      </c>
      <c r="AU1329" t="b">
        <f t="shared" ca="1" si="569"/>
        <v>0</v>
      </c>
      <c r="AV1329" t="b">
        <f t="shared" ca="1" si="570"/>
        <v>0</v>
      </c>
      <c r="AW1329" s="266" t="b">
        <f t="shared" ca="1" si="571"/>
        <v>0</v>
      </c>
      <c r="AX1329" s="266" t="b">
        <f t="shared" ca="1" si="572"/>
        <v>1</v>
      </c>
      <c r="AY1329" s="266" t="b">
        <f t="shared" ca="1" si="573"/>
        <v>0</v>
      </c>
    </row>
    <row r="1330" spans="1:51" x14ac:dyDescent="0.25">
      <c r="A1330">
        <v>1298</v>
      </c>
      <c r="B1330" s="163">
        <f ca="1">OFFSET(InputPriceData!B$15,CalculationsAndCharts!$A1330+$A$11,0,1,1)</f>
        <v>40129</v>
      </c>
      <c r="C1330" s="3">
        <f ca="1">OFFSET(InputPriceData!G$15,CalculationsAndCharts!$A1330+$A$11,IF($C$7,8,0),1,1)</f>
        <v>700200</v>
      </c>
      <c r="D1330" s="4">
        <f ca="1">OFFSET(InputPriceData!C$15,CalculationsAndCharts!$A1330+$A$11,IF($C$7,8,0),1,1)</f>
        <v>14.35</v>
      </c>
      <c r="E1330" s="4">
        <f ca="1">OFFSET(InputPriceData!D$15,CalculationsAndCharts!$A1330+$A$11,IF($C$7,8,0),1,1)</f>
        <v>14.35</v>
      </c>
      <c r="F1330" s="4">
        <f ca="1">OFFSET(InputPriceData!E$15,CalculationsAndCharts!$A1330+$A$11,IF($C$7,8,0),1,1)</f>
        <v>14.1</v>
      </c>
      <c r="G1330" s="4">
        <f ca="1">OFFSET(InputPriceData!F$15,CalculationsAndCharts!$A1330+$A$11,IF($C$7,8,0),1,1)</f>
        <v>14.16</v>
      </c>
      <c r="H1330" s="128"/>
      <c r="I1330" s="128"/>
      <c r="K1330" s="124"/>
      <c r="L1330" s="279"/>
      <c r="M1330" s="281"/>
      <c r="N1330" s="280"/>
      <c r="O1330" s="4"/>
      <c r="P1330" s="4"/>
      <c r="Q1330" s="3"/>
      <c r="S1330" s="309">
        <f t="shared" ca="1" si="554"/>
        <v>14.94</v>
      </c>
      <c r="T1330" s="309">
        <f t="shared" ca="1" si="555"/>
        <v>13.36</v>
      </c>
      <c r="U1330" s="310">
        <f t="shared" ca="1" si="547"/>
        <v>0.50632911392405111</v>
      </c>
      <c r="V1330" s="310" t="b">
        <f t="shared" ca="1" si="556"/>
        <v>0</v>
      </c>
      <c r="W1330" s="3" t="b">
        <f t="shared" ca="1" si="557"/>
        <v>0</v>
      </c>
      <c r="X1330" s="3" t="str">
        <f t="shared" ca="1" si="558"/>
        <v/>
      </c>
      <c r="Y1330" s="3" t="str">
        <f t="shared" ca="1" si="548"/>
        <v/>
      </c>
      <c r="Z1330" s="3" t="str">
        <f t="shared" ca="1" si="559"/>
        <v/>
      </c>
      <c r="AA1330" s="3" t="str">
        <f t="shared" ca="1" si="560"/>
        <v/>
      </c>
      <c r="AB1330" s="205">
        <f t="shared" ca="1" si="561"/>
        <v>6600</v>
      </c>
      <c r="AC1330" s="205">
        <f t="shared" ca="1" si="562"/>
        <v>101</v>
      </c>
      <c r="AD1330" s="205">
        <f t="shared" ca="1" si="549"/>
        <v>65.346534653465341</v>
      </c>
      <c r="AE1330" s="205">
        <f t="shared" ca="1" si="550"/>
        <v>15.346534653465341</v>
      </c>
      <c r="AF1330" s="205">
        <f t="shared" ca="1" si="563"/>
        <v>3.0693069306930685</v>
      </c>
      <c r="AG1330" s="205"/>
      <c r="AH1330" s="205"/>
      <c r="AI1330" s="205"/>
      <c r="AJ1330" s="205"/>
      <c r="AK1330" s="4"/>
      <c r="AL1330" s="4"/>
      <c r="AM1330" s="309">
        <f t="shared" ca="1" si="564"/>
        <v>14.67</v>
      </c>
      <c r="AN1330" s="309">
        <f t="shared" ca="1" si="565"/>
        <v>13.36</v>
      </c>
      <c r="AO1330" s="310">
        <f t="shared" ca="1" si="566"/>
        <v>0.61068702290076371</v>
      </c>
      <c r="AP1330" s="310" t="b">
        <f t="shared" ca="1" si="567"/>
        <v>0</v>
      </c>
      <c r="AQ1330" s="309">
        <f t="shared" ca="1" si="568"/>
        <v>0.40319999999999995</v>
      </c>
      <c r="AR1330" s="205">
        <f t="shared" ca="1" si="551"/>
        <v>13.036799999999999</v>
      </c>
      <c r="AS1330" s="45" t="b">
        <f t="shared" ca="1" si="552"/>
        <v>0</v>
      </c>
      <c r="AT1330">
        <f t="shared" ca="1" si="553"/>
        <v>6</v>
      </c>
      <c r="AU1330" t="b">
        <f t="shared" ca="1" si="569"/>
        <v>0</v>
      </c>
      <c r="AV1330" t="b">
        <f t="shared" ca="1" si="570"/>
        <v>0</v>
      </c>
      <c r="AW1330" s="266" t="b">
        <f t="shared" ca="1" si="571"/>
        <v>0</v>
      </c>
      <c r="AX1330" s="266" t="b">
        <f t="shared" ca="1" si="572"/>
        <v>1</v>
      </c>
      <c r="AY1330" s="266" t="b">
        <f t="shared" ca="1" si="573"/>
        <v>0</v>
      </c>
    </row>
    <row r="1331" spans="1:51" x14ac:dyDescent="0.25">
      <c r="A1331">
        <v>1299</v>
      </c>
      <c r="B1331" s="163">
        <f ca="1">OFFSET(InputPriceData!B$15,CalculationsAndCharts!$A1331+$A$11,0,1,1)</f>
        <v>40128</v>
      </c>
      <c r="C1331" s="3">
        <f ca="1">OFFSET(InputPriceData!G$15,CalculationsAndCharts!$A1331+$A$11,IF($C$7,8,0),1,1)</f>
        <v>640200</v>
      </c>
      <c r="D1331" s="4">
        <f ca="1">OFFSET(InputPriceData!C$15,CalculationsAndCharts!$A1331+$A$11,IF($C$7,8,0),1,1)</f>
        <v>14.11</v>
      </c>
      <c r="E1331" s="4">
        <f ca="1">OFFSET(InputPriceData!D$15,CalculationsAndCharts!$A1331+$A$11,IF($C$7,8,0),1,1)</f>
        <v>14.35</v>
      </c>
      <c r="F1331" s="4">
        <f ca="1">OFFSET(InputPriceData!E$15,CalculationsAndCharts!$A1331+$A$11,IF($C$7,8,0),1,1)</f>
        <v>14.04</v>
      </c>
      <c r="G1331" s="4">
        <f ca="1">OFFSET(InputPriceData!F$15,CalculationsAndCharts!$A1331+$A$11,IF($C$7,8,0),1,1)</f>
        <v>14.33</v>
      </c>
      <c r="H1331" s="128"/>
      <c r="I1331" s="128"/>
      <c r="K1331" s="124"/>
      <c r="L1331" s="279"/>
      <c r="M1331" s="281"/>
      <c r="N1331" s="280"/>
      <c r="O1331" s="4"/>
      <c r="P1331" s="4"/>
      <c r="Q1331" s="3"/>
      <c r="S1331" s="309">
        <f t="shared" ca="1" si="554"/>
        <v>14.94</v>
      </c>
      <c r="T1331" s="309">
        <f t="shared" ca="1" si="555"/>
        <v>13.36</v>
      </c>
      <c r="U1331" s="310">
        <f t="shared" ca="1" si="547"/>
        <v>0.61392405063291178</v>
      </c>
      <c r="V1331" s="310" t="b">
        <f t="shared" ca="1" si="556"/>
        <v>0</v>
      </c>
      <c r="W1331" s="3" t="b">
        <f t="shared" ca="1" si="557"/>
        <v>0</v>
      </c>
      <c r="X1331" s="3" t="str">
        <f t="shared" ca="1" si="558"/>
        <v/>
      </c>
      <c r="Y1331" s="3" t="str">
        <f t="shared" ca="1" si="548"/>
        <v/>
      </c>
      <c r="Z1331" s="3" t="str">
        <f t="shared" ca="1" si="559"/>
        <v/>
      </c>
      <c r="AA1331" s="3" t="str">
        <f t="shared" ca="1" si="560"/>
        <v/>
      </c>
      <c r="AB1331" s="205">
        <f t="shared" ca="1" si="561"/>
        <v>6600</v>
      </c>
      <c r="AC1331" s="205">
        <f t="shared" ca="1" si="562"/>
        <v>101</v>
      </c>
      <c r="AD1331" s="205">
        <f t="shared" ca="1" si="549"/>
        <v>65.346534653465341</v>
      </c>
      <c r="AE1331" s="205">
        <f t="shared" ca="1" si="550"/>
        <v>15.346534653465341</v>
      </c>
      <c r="AF1331" s="205">
        <f t="shared" ca="1" si="563"/>
        <v>3.0693069306930685</v>
      </c>
      <c r="AG1331" s="205"/>
      <c r="AH1331" s="205"/>
      <c r="AI1331" s="205"/>
      <c r="AJ1331" s="205"/>
      <c r="AK1331" s="4"/>
      <c r="AL1331" s="4"/>
      <c r="AM1331" s="309">
        <f t="shared" ca="1" si="564"/>
        <v>14.67</v>
      </c>
      <c r="AN1331" s="309">
        <f t="shared" ca="1" si="565"/>
        <v>13.36</v>
      </c>
      <c r="AO1331" s="310">
        <f t="shared" ca="1" si="566"/>
        <v>0.74045801526717581</v>
      </c>
      <c r="AP1331" s="310" t="b">
        <f t="shared" ca="1" si="567"/>
        <v>0</v>
      </c>
      <c r="AQ1331" s="309">
        <f t="shared" ca="1" si="568"/>
        <v>0.40319999999999995</v>
      </c>
      <c r="AR1331" s="205">
        <f t="shared" ca="1" si="551"/>
        <v>13.036799999999999</v>
      </c>
      <c r="AS1331" s="45" t="b">
        <f t="shared" ca="1" si="552"/>
        <v>0</v>
      </c>
      <c r="AT1331">
        <f t="shared" ca="1" si="553"/>
        <v>5</v>
      </c>
      <c r="AU1331" t="b">
        <f t="shared" ca="1" si="569"/>
        <v>0</v>
      </c>
      <c r="AV1331" t="b">
        <f t="shared" ca="1" si="570"/>
        <v>0</v>
      </c>
      <c r="AW1331" s="266" t="b">
        <f t="shared" ca="1" si="571"/>
        <v>0</v>
      </c>
      <c r="AX1331" s="266" t="b">
        <f t="shared" ca="1" si="572"/>
        <v>1</v>
      </c>
      <c r="AY1331" s="266" t="b">
        <f t="shared" ca="1" si="573"/>
        <v>0</v>
      </c>
    </row>
    <row r="1332" spans="1:51" x14ac:dyDescent="0.25">
      <c r="A1332">
        <v>1300</v>
      </c>
      <c r="B1332" s="163">
        <f ca="1">OFFSET(InputPriceData!B$15,CalculationsAndCharts!$A1332+$A$11,0,1,1)</f>
        <v>40127</v>
      </c>
      <c r="C1332" s="3">
        <f ca="1">OFFSET(InputPriceData!G$15,CalculationsAndCharts!$A1332+$A$11,IF($C$7,8,0),1,1)</f>
        <v>956200</v>
      </c>
      <c r="D1332" s="4">
        <f ca="1">OFFSET(InputPriceData!C$15,CalculationsAndCharts!$A1332+$A$11,IF($C$7,8,0),1,1)</f>
        <v>13.99</v>
      </c>
      <c r="E1332" s="4">
        <f ca="1">OFFSET(InputPriceData!D$15,CalculationsAndCharts!$A1332+$A$11,IF($C$7,8,0),1,1)</f>
        <v>14.12</v>
      </c>
      <c r="F1332" s="4">
        <f ca="1">OFFSET(InputPriceData!E$15,CalculationsAndCharts!$A1332+$A$11,IF($C$7,8,0),1,1)</f>
        <v>13.79</v>
      </c>
      <c r="G1332" s="4">
        <f ca="1">OFFSET(InputPriceData!F$15,CalculationsAndCharts!$A1332+$A$11,IF($C$7,8,0),1,1)</f>
        <v>14</v>
      </c>
      <c r="H1332" s="128"/>
      <c r="I1332" s="128"/>
      <c r="K1332" s="124"/>
      <c r="L1332" s="279"/>
      <c r="M1332" s="281"/>
      <c r="N1332" s="280"/>
      <c r="O1332" s="4"/>
      <c r="P1332" s="4"/>
      <c r="Q1332" s="3"/>
      <c r="S1332" s="309">
        <f t="shared" ca="1" si="554"/>
        <v>14.94</v>
      </c>
      <c r="T1332" s="309">
        <f t="shared" ca="1" si="555"/>
        <v>13.36</v>
      </c>
      <c r="U1332" s="310">
        <f t="shared" ca="1" si="547"/>
        <v>0.40506329113924083</v>
      </c>
      <c r="V1332" s="310" t="b">
        <f t="shared" ca="1" si="556"/>
        <v>0</v>
      </c>
      <c r="W1332" s="3" t="b">
        <f t="shared" ca="1" si="557"/>
        <v>0</v>
      </c>
      <c r="X1332" s="3" t="str">
        <f t="shared" ca="1" si="558"/>
        <v/>
      </c>
      <c r="Y1332" s="3" t="str">
        <f t="shared" ca="1" si="548"/>
        <v/>
      </c>
      <c r="Z1332" s="3" t="str">
        <f t="shared" ca="1" si="559"/>
        <v/>
      </c>
      <c r="AA1332" s="3" t="str">
        <f t="shared" ca="1" si="560"/>
        <v/>
      </c>
      <c r="AB1332" s="205">
        <f t="shared" ca="1" si="561"/>
        <v>6600</v>
      </c>
      <c r="AC1332" s="205">
        <f t="shared" ca="1" si="562"/>
        <v>101</v>
      </c>
      <c r="AD1332" s="205">
        <f t="shared" ca="1" si="549"/>
        <v>65.346534653465341</v>
      </c>
      <c r="AE1332" s="205">
        <f t="shared" ca="1" si="550"/>
        <v>15.346534653465341</v>
      </c>
      <c r="AF1332" s="205">
        <f t="shared" ca="1" si="563"/>
        <v>3.0693069306930685</v>
      </c>
      <c r="AG1332" s="205"/>
      <c r="AH1332" s="205"/>
      <c r="AI1332" s="205"/>
      <c r="AJ1332" s="205"/>
      <c r="AK1332" s="4"/>
      <c r="AL1332" s="4"/>
      <c r="AM1332" s="309">
        <f t="shared" ca="1" si="564"/>
        <v>14.94</v>
      </c>
      <c r="AN1332" s="309">
        <f t="shared" ca="1" si="565"/>
        <v>13.36</v>
      </c>
      <c r="AO1332" s="310">
        <f t="shared" ca="1" si="566"/>
        <v>0.40506329113924083</v>
      </c>
      <c r="AP1332" s="310" t="b">
        <f t="shared" ca="1" si="567"/>
        <v>0</v>
      </c>
      <c r="AQ1332" s="309">
        <f t="shared" ca="1" si="568"/>
        <v>0.40319999999999995</v>
      </c>
      <c r="AR1332" s="205">
        <f t="shared" ca="1" si="551"/>
        <v>13.036799999999999</v>
      </c>
      <c r="AS1332" s="45" t="b">
        <f t="shared" ca="1" si="552"/>
        <v>0</v>
      </c>
      <c r="AT1332">
        <f t="shared" ca="1" si="553"/>
        <v>4</v>
      </c>
      <c r="AU1332" t="b">
        <f t="shared" ca="1" si="569"/>
        <v>0</v>
      </c>
      <c r="AV1332" t="b">
        <f t="shared" ca="1" si="570"/>
        <v>0</v>
      </c>
      <c r="AW1332" s="266" t="b">
        <f t="shared" ca="1" si="571"/>
        <v>0</v>
      </c>
      <c r="AX1332" s="266" t="b">
        <f t="shared" ca="1" si="572"/>
        <v>1</v>
      </c>
      <c r="AY1332" s="266" t="b">
        <f t="shared" ca="1" si="573"/>
        <v>0</v>
      </c>
    </row>
    <row r="1333" spans="1:51" x14ac:dyDescent="0.25">
      <c r="A1333">
        <v>1301</v>
      </c>
      <c r="B1333" s="163">
        <f ca="1">OFFSET(InputPriceData!B$15,CalculationsAndCharts!$A1333+$A$11,0,1,1)</f>
        <v>40126</v>
      </c>
      <c r="C1333" s="3">
        <f ca="1">OFFSET(InputPriceData!G$15,CalculationsAndCharts!$A1333+$A$11,IF($C$7,8,0),1,1)</f>
        <v>520100</v>
      </c>
      <c r="D1333" s="4">
        <f ca="1">OFFSET(InputPriceData!C$15,CalculationsAndCharts!$A1333+$A$11,IF($C$7,8,0),1,1)</f>
        <v>13.83</v>
      </c>
      <c r="E1333" s="4">
        <f ca="1">OFFSET(InputPriceData!D$15,CalculationsAndCharts!$A1333+$A$11,IF($C$7,8,0),1,1)</f>
        <v>14.08</v>
      </c>
      <c r="F1333" s="4">
        <f ca="1">OFFSET(InputPriceData!E$15,CalculationsAndCharts!$A1333+$A$11,IF($C$7,8,0),1,1)</f>
        <v>13.67</v>
      </c>
      <c r="G1333" s="4">
        <f ca="1">OFFSET(InputPriceData!F$15,CalculationsAndCharts!$A1333+$A$11,IF($C$7,8,0),1,1)</f>
        <v>14.04</v>
      </c>
      <c r="H1333" s="128"/>
      <c r="I1333" s="128"/>
      <c r="K1333" s="124"/>
      <c r="L1333" s="279"/>
      <c r="M1333" s="281"/>
      <c r="N1333" s="280"/>
      <c r="O1333" s="4"/>
      <c r="P1333" s="4"/>
      <c r="Q1333" s="3"/>
      <c r="S1333" s="309">
        <f t="shared" ca="1" si="554"/>
        <v>14.94</v>
      </c>
      <c r="T1333" s="309">
        <f t="shared" ca="1" si="555"/>
        <v>13.36</v>
      </c>
      <c r="U1333" s="310">
        <f t="shared" ca="1" si="547"/>
        <v>0.43037974683544283</v>
      </c>
      <c r="V1333" s="310" t="b">
        <f t="shared" ca="1" si="556"/>
        <v>0</v>
      </c>
      <c r="W1333" s="3" t="b">
        <f t="shared" ca="1" si="557"/>
        <v>0</v>
      </c>
      <c r="X1333" s="3" t="str">
        <f t="shared" ca="1" si="558"/>
        <v/>
      </c>
      <c r="Y1333" s="3" t="str">
        <f t="shared" ca="1" si="548"/>
        <v/>
      </c>
      <c r="Z1333" s="3" t="str">
        <f t="shared" ca="1" si="559"/>
        <v/>
      </c>
      <c r="AA1333" s="3" t="str">
        <f t="shared" ca="1" si="560"/>
        <v/>
      </c>
      <c r="AB1333" s="205">
        <f t="shared" ca="1" si="561"/>
        <v>6600</v>
      </c>
      <c r="AC1333" s="205">
        <f t="shared" ca="1" si="562"/>
        <v>101</v>
      </c>
      <c r="AD1333" s="205">
        <f t="shared" ca="1" si="549"/>
        <v>65.346534653465341</v>
      </c>
      <c r="AE1333" s="205">
        <f t="shared" ca="1" si="550"/>
        <v>15.346534653465341</v>
      </c>
      <c r="AF1333" s="205">
        <f t="shared" ca="1" si="563"/>
        <v>3.0693069306930685</v>
      </c>
      <c r="AG1333" s="205"/>
      <c r="AH1333" s="205"/>
      <c r="AI1333" s="205"/>
      <c r="AJ1333" s="205"/>
      <c r="AK1333" s="4"/>
      <c r="AL1333" s="4"/>
      <c r="AM1333" s="309">
        <f t="shared" ca="1" si="564"/>
        <v>14.94</v>
      </c>
      <c r="AN1333" s="309">
        <f t="shared" ca="1" si="565"/>
        <v>13.36</v>
      </c>
      <c r="AO1333" s="310">
        <f t="shared" ca="1" si="566"/>
        <v>0.43037974683544283</v>
      </c>
      <c r="AP1333" s="310" t="b">
        <f t="shared" ca="1" si="567"/>
        <v>0</v>
      </c>
      <c r="AQ1333" s="309">
        <f t="shared" ca="1" si="568"/>
        <v>0.40319999999999995</v>
      </c>
      <c r="AR1333" s="205">
        <f t="shared" ca="1" si="551"/>
        <v>13.036799999999999</v>
      </c>
      <c r="AS1333" s="45" t="b">
        <f t="shared" ca="1" si="552"/>
        <v>0</v>
      </c>
      <c r="AT1333">
        <f t="shared" ca="1" si="553"/>
        <v>3</v>
      </c>
      <c r="AU1333" t="b">
        <f t="shared" ca="1" si="569"/>
        <v>0</v>
      </c>
      <c r="AV1333" t="b">
        <f t="shared" ca="1" si="570"/>
        <v>0</v>
      </c>
      <c r="AW1333" s="266" t="b">
        <f t="shared" ca="1" si="571"/>
        <v>0</v>
      </c>
      <c r="AX1333" s="266" t="b">
        <f t="shared" ca="1" si="572"/>
        <v>1</v>
      </c>
      <c r="AY1333" s="266" t="b">
        <f t="shared" ca="1" si="573"/>
        <v>0</v>
      </c>
    </row>
    <row r="1334" spans="1:51" x14ac:dyDescent="0.25">
      <c r="A1334">
        <v>1302</v>
      </c>
      <c r="B1334" s="163">
        <f ca="1">OFFSET(InputPriceData!B$15,CalculationsAndCharts!$A1334+$A$11,0,1,1)</f>
        <v>40123</v>
      </c>
      <c r="C1334" s="3">
        <f ca="1">OFFSET(InputPriceData!G$15,CalculationsAndCharts!$A1334+$A$11,IF($C$7,8,0),1,1)</f>
        <v>545700</v>
      </c>
      <c r="D1334" s="4">
        <f ca="1">OFFSET(InputPriceData!C$15,CalculationsAndCharts!$A1334+$A$11,IF($C$7,8,0),1,1)</f>
        <v>13.57</v>
      </c>
      <c r="E1334" s="4">
        <f ca="1">OFFSET(InputPriceData!D$15,CalculationsAndCharts!$A1334+$A$11,IF($C$7,8,0),1,1)</f>
        <v>13.83</v>
      </c>
      <c r="F1334" s="4">
        <f ca="1">OFFSET(InputPriceData!E$15,CalculationsAndCharts!$A1334+$A$11,IF($C$7,8,0),1,1)</f>
        <v>13.52</v>
      </c>
      <c r="G1334" s="4">
        <f ca="1">OFFSET(InputPriceData!F$15,CalculationsAndCharts!$A1334+$A$11,IF($C$7,8,0),1,1)</f>
        <v>13.74</v>
      </c>
      <c r="H1334" s="128"/>
      <c r="I1334" s="128"/>
      <c r="K1334" s="124"/>
      <c r="L1334" s="279"/>
      <c r="M1334" s="281"/>
      <c r="N1334" s="280"/>
      <c r="O1334" s="4"/>
      <c r="P1334" s="4"/>
      <c r="Q1334" s="3"/>
      <c r="S1334" s="309">
        <f t="shared" ca="1" si="554"/>
        <v>15.07</v>
      </c>
      <c r="T1334" s="309">
        <f t="shared" ca="1" si="555"/>
        <v>13.36</v>
      </c>
      <c r="U1334" s="310">
        <f t="shared" ca="1" si="547"/>
        <v>0.22222222222222257</v>
      </c>
      <c r="V1334" s="310" t="b">
        <f t="shared" ca="1" si="556"/>
        <v>0</v>
      </c>
      <c r="W1334" s="3" t="b">
        <f t="shared" ca="1" si="557"/>
        <v>0</v>
      </c>
      <c r="X1334" s="3" t="str">
        <f t="shared" ca="1" si="558"/>
        <v/>
      </c>
      <c r="Y1334" s="3" t="str">
        <f t="shared" ca="1" si="548"/>
        <v/>
      </c>
      <c r="Z1334" s="3" t="str">
        <f t="shared" ca="1" si="559"/>
        <v/>
      </c>
      <c r="AA1334" s="3" t="str">
        <f t="shared" ca="1" si="560"/>
        <v/>
      </c>
      <c r="AB1334" s="205">
        <f t="shared" ca="1" si="561"/>
        <v>6600</v>
      </c>
      <c r="AC1334" s="205">
        <f t="shared" ca="1" si="562"/>
        <v>101</v>
      </c>
      <c r="AD1334" s="205">
        <f t="shared" ca="1" si="549"/>
        <v>65.346534653465341</v>
      </c>
      <c r="AE1334" s="205">
        <f t="shared" ca="1" si="550"/>
        <v>15.346534653465341</v>
      </c>
      <c r="AF1334" s="205">
        <f t="shared" ca="1" si="563"/>
        <v>3.0693069306930685</v>
      </c>
      <c r="AG1334" s="205"/>
      <c r="AH1334" s="205"/>
      <c r="AI1334" s="205"/>
      <c r="AJ1334" s="205"/>
      <c r="AK1334" s="4"/>
      <c r="AL1334" s="4"/>
      <c r="AM1334" s="309">
        <f t="shared" ca="1" si="564"/>
        <v>14.94</v>
      </c>
      <c r="AN1334" s="309">
        <f t="shared" ca="1" si="565"/>
        <v>13.36</v>
      </c>
      <c r="AO1334" s="310">
        <f t="shared" ca="1" si="566"/>
        <v>0.24050632911392453</v>
      </c>
      <c r="AP1334" s="310" t="b">
        <f t="shared" ca="1" si="567"/>
        <v>0</v>
      </c>
      <c r="AQ1334" s="309">
        <f t="shared" ca="1" si="568"/>
        <v>0.40319999999999995</v>
      </c>
      <c r="AR1334" s="205">
        <f t="shared" ca="1" si="551"/>
        <v>13.036799999999999</v>
      </c>
      <c r="AS1334" s="45" t="b">
        <f t="shared" ca="1" si="552"/>
        <v>0</v>
      </c>
      <c r="AT1334">
        <f t="shared" ca="1" si="553"/>
        <v>2</v>
      </c>
      <c r="AU1334" t="b">
        <f t="shared" ca="1" si="569"/>
        <v>0</v>
      </c>
      <c r="AV1334" t="b">
        <f t="shared" ca="1" si="570"/>
        <v>0</v>
      </c>
      <c r="AW1334" s="266" t="b">
        <f t="shared" ca="1" si="571"/>
        <v>0</v>
      </c>
      <c r="AX1334" s="266" t="b">
        <f t="shared" ca="1" si="572"/>
        <v>1</v>
      </c>
      <c r="AY1334" s="266" t="b">
        <f t="shared" ca="1" si="573"/>
        <v>0</v>
      </c>
    </row>
    <row r="1335" spans="1:51" x14ac:dyDescent="0.25">
      <c r="A1335">
        <v>1303</v>
      </c>
      <c r="B1335" s="163">
        <f ca="1">OFFSET(InputPriceData!B$15,CalculationsAndCharts!$A1335+$A$11,0,1,1)</f>
        <v>40122</v>
      </c>
      <c r="C1335" s="3">
        <f ca="1">OFFSET(InputPriceData!G$15,CalculationsAndCharts!$A1335+$A$11,IF($C$7,8,0),1,1)</f>
        <v>554700</v>
      </c>
      <c r="D1335" s="4">
        <f ca="1">OFFSET(InputPriceData!C$15,CalculationsAndCharts!$A1335+$A$11,IF($C$7,8,0),1,1)</f>
        <v>13.44</v>
      </c>
      <c r="E1335" s="4">
        <f ca="1">OFFSET(InputPriceData!D$15,CalculationsAndCharts!$A1335+$A$11,IF($C$7,8,0),1,1)</f>
        <v>13.78</v>
      </c>
      <c r="F1335" s="4">
        <f ca="1">OFFSET(InputPriceData!E$15,CalculationsAndCharts!$A1335+$A$11,IF($C$7,8,0),1,1)</f>
        <v>13.41</v>
      </c>
      <c r="G1335" s="4">
        <f ca="1">OFFSET(InputPriceData!F$15,CalculationsAndCharts!$A1335+$A$11,IF($C$7,8,0),1,1)</f>
        <v>13.68</v>
      </c>
      <c r="H1335" s="128"/>
      <c r="I1335" s="128"/>
      <c r="K1335" s="124"/>
      <c r="L1335" s="279"/>
      <c r="M1335" s="281"/>
      <c r="N1335" s="280"/>
      <c r="O1335" s="4"/>
      <c r="P1335" s="4"/>
      <c r="Q1335" s="3"/>
      <c r="S1335" s="309">
        <f t="shared" ca="1" si="554"/>
        <v>15.07</v>
      </c>
      <c r="T1335" s="309">
        <f t="shared" ca="1" si="555"/>
        <v>13.36</v>
      </c>
      <c r="U1335" s="310">
        <f t="shared" ca="1" si="547"/>
        <v>0.18713450292397668</v>
      </c>
      <c r="V1335" s="310" t="b">
        <f t="shared" ca="1" si="556"/>
        <v>0</v>
      </c>
      <c r="W1335" s="3" t="b">
        <f t="shared" ca="1" si="557"/>
        <v>0</v>
      </c>
      <c r="X1335" s="3" t="str">
        <f t="shared" ca="1" si="558"/>
        <v/>
      </c>
      <c r="Y1335" s="3" t="str">
        <f t="shared" ca="1" si="548"/>
        <v/>
      </c>
      <c r="Z1335" s="3" t="str">
        <f t="shared" ca="1" si="559"/>
        <v/>
      </c>
      <c r="AA1335" s="3" t="str">
        <f t="shared" ca="1" si="560"/>
        <v/>
      </c>
      <c r="AB1335" s="205">
        <f t="shared" ca="1" si="561"/>
        <v>6600</v>
      </c>
      <c r="AC1335" s="205">
        <f t="shared" ca="1" si="562"/>
        <v>101</v>
      </c>
      <c r="AD1335" s="205">
        <f t="shared" ca="1" si="549"/>
        <v>65.346534653465341</v>
      </c>
      <c r="AE1335" s="205">
        <f t="shared" ca="1" si="550"/>
        <v>15.346534653465341</v>
      </c>
      <c r="AF1335" s="205">
        <f t="shared" ca="1" si="563"/>
        <v>3.0693069306930685</v>
      </c>
      <c r="AG1335" s="205"/>
      <c r="AH1335" s="205"/>
      <c r="AI1335" s="205"/>
      <c r="AJ1335" s="205"/>
      <c r="AK1335" s="4"/>
      <c r="AL1335" s="4"/>
      <c r="AM1335" s="309">
        <f t="shared" ca="1" si="564"/>
        <v>14.94</v>
      </c>
      <c r="AN1335" s="309">
        <f t="shared" ca="1" si="565"/>
        <v>13.36</v>
      </c>
      <c r="AO1335" s="310">
        <f t="shared" ca="1" si="566"/>
        <v>0.20253164556962042</v>
      </c>
      <c r="AP1335" s="310" t="b">
        <f t="shared" ca="1" si="567"/>
        <v>0</v>
      </c>
      <c r="AQ1335" s="309">
        <f t="shared" ca="1" si="568"/>
        <v>0.40319999999999995</v>
      </c>
      <c r="AR1335" s="205">
        <f t="shared" ca="1" si="551"/>
        <v>13.036799999999999</v>
      </c>
      <c r="AS1335" s="45" t="b">
        <f t="shared" ca="1" si="552"/>
        <v>0</v>
      </c>
      <c r="AT1335">
        <f t="shared" ca="1" si="553"/>
        <v>1</v>
      </c>
      <c r="AU1335" t="b">
        <f t="shared" ca="1" si="569"/>
        <v>0</v>
      </c>
      <c r="AV1335" t="b">
        <f t="shared" ca="1" si="570"/>
        <v>0</v>
      </c>
      <c r="AW1335" s="266" t="b">
        <f t="shared" ca="1" si="571"/>
        <v>1</v>
      </c>
      <c r="AX1335" s="266" t="b">
        <f t="shared" ca="1" si="572"/>
        <v>1</v>
      </c>
      <c r="AY1335" s="266" t="b">
        <f t="shared" ca="1" si="573"/>
        <v>0</v>
      </c>
    </row>
    <row r="1336" spans="1:51" x14ac:dyDescent="0.25">
      <c r="A1336">
        <v>1304</v>
      </c>
      <c r="B1336" s="163">
        <f ca="1">OFFSET(InputPriceData!B$15,CalculationsAndCharts!$A1336+$A$11,0,1,1)</f>
        <v>40121</v>
      </c>
      <c r="C1336" s="3">
        <f ca="1">OFFSET(InputPriceData!G$15,CalculationsAndCharts!$A1336+$A$11,IF($C$7,8,0),1,1)</f>
        <v>839300</v>
      </c>
      <c r="D1336" s="4">
        <f ca="1">OFFSET(InputPriceData!C$15,CalculationsAndCharts!$A1336+$A$11,IF($C$7,8,0),1,1)</f>
        <v>13.62</v>
      </c>
      <c r="E1336" s="4">
        <f ca="1">OFFSET(InputPriceData!D$15,CalculationsAndCharts!$A1336+$A$11,IF($C$7,8,0),1,1)</f>
        <v>13.62</v>
      </c>
      <c r="F1336" s="4">
        <f ca="1">OFFSET(InputPriceData!E$15,CalculationsAndCharts!$A1336+$A$11,IF($C$7,8,0),1,1)</f>
        <v>13.35</v>
      </c>
      <c r="G1336" s="4">
        <f ca="1">OFFSET(InputPriceData!F$15,CalculationsAndCharts!$A1336+$A$11,IF($C$7,8,0),1,1)</f>
        <v>13.36</v>
      </c>
      <c r="H1336" s="128"/>
      <c r="I1336" s="128"/>
      <c r="K1336" s="124"/>
      <c r="L1336" s="279"/>
      <c r="M1336" s="281"/>
      <c r="N1336" s="280"/>
      <c r="O1336" s="4"/>
      <c r="P1336" s="4"/>
      <c r="Q1336" s="3"/>
      <c r="S1336" s="309">
        <f t="shared" ca="1" si="554"/>
        <v>15.07</v>
      </c>
      <c r="T1336" s="309">
        <f t="shared" ca="1" si="555"/>
        <v>13.36</v>
      </c>
      <c r="U1336" s="310">
        <f t="shared" ca="1" si="547"/>
        <v>0</v>
      </c>
      <c r="V1336" s="310" t="b">
        <f t="shared" ca="1" si="556"/>
        <v>1</v>
      </c>
      <c r="W1336" s="3" t="b">
        <f t="shared" ca="1" si="557"/>
        <v>0</v>
      </c>
      <c r="X1336" s="3" t="str">
        <f t="shared" ca="1" si="558"/>
        <v/>
      </c>
      <c r="Y1336" s="3" t="str">
        <f t="shared" ca="1" si="548"/>
        <v/>
      </c>
      <c r="Z1336" s="3" t="str">
        <f t="shared" ca="1" si="559"/>
        <v/>
      </c>
      <c r="AA1336" s="3" t="str">
        <f t="shared" ca="1" si="560"/>
        <v/>
      </c>
      <c r="AB1336" s="205">
        <f t="shared" ca="1" si="561"/>
        <v>6600</v>
      </c>
      <c r="AC1336" s="205">
        <f t="shared" ca="1" si="562"/>
        <v>101</v>
      </c>
      <c r="AD1336" s="205">
        <f t="shared" ca="1" si="549"/>
        <v>65.346534653465341</v>
      </c>
      <c r="AE1336" s="205">
        <f t="shared" ca="1" si="550"/>
        <v>15.346534653465341</v>
      </c>
      <c r="AF1336" s="205">
        <f t="shared" ca="1" si="563"/>
        <v>3.0693069306930685</v>
      </c>
      <c r="AG1336" s="205"/>
      <c r="AH1336" s="205"/>
      <c r="AI1336" s="205"/>
      <c r="AJ1336" s="205"/>
      <c r="AK1336" s="4"/>
      <c r="AL1336" s="4"/>
      <c r="AM1336" s="309">
        <f t="shared" ca="1" si="564"/>
        <v>15.07</v>
      </c>
      <c r="AN1336" s="309">
        <f t="shared" ca="1" si="565"/>
        <v>13.36</v>
      </c>
      <c r="AO1336" s="310">
        <f t="shared" ca="1" si="566"/>
        <v>0</v>
      </c>
      <c r="AP1336" s="310" t="b">
        <f t="shared" ca="1" si="567"/>
        <v>1</v>
      </c>
      <c r="AQ1336" s="309">
        <f t="shared" ca="1" si="568"/>
        <v>0</v>
      </c>
      <c r="AR1336" s="205">
        <f t="shared" ca="1" si="551"/>
        <v>0</v>
      </c>
      <c r="AS1336" s="45" t="b">
        <f t="shared" ca="1" si="552"/>
        <v>0</v>
      </c>
      <c r="AT1336">
        <f t="shared" ca="1" si="553"/>
        <v>0</v>
      </c>
      <c r="AU1336" t="b">
        <f t="shared" ca="1" si="569"/>
        <v>0</v>
      </c>
      <c r="AV1336" t="b">
        <f t="shared" ca="1" si="570"/>
        <v>0</v>
      </c>
      <c r="AW1336" s="266" t="b">
        <f t="shared" ca="1" si="571"/>
        <v>0</v>
      </c>
      <c r="AX1336" s="266" t="b">
        <f t="shared" ca="1" si="572"/>
        <v>0</v>
      </c>
      <c r="AY1336" s="266" t="b">
        <f t="shared" ca="1" si="573"/>
        <v>0</v>
      </c>
    </row>
    <row r="1337" spans="1:51" x14ac:dyDescent="0.25">
      <c r="A1337">
        <v>1305</v>
      </c>
      <c r="B1337" s="163">
        <f ca="1">OFFSET(InputPriceData!B$15,CalculationsAndCharts!$A1337+$A$11,0,1,1)</f>
        <v>40120</v>
      </c>
      <c r="C1337" s="3">
        <f ca="1">OFFSET(InputPriceData!G$15,CalculationsAndCharts!$A1337+$A$11,IF($C$7,8,0),1,1)</f>
        <v>647100</v>
      </c>
      <c r="D1337" s="4">
        <f ca="1">OFFSET(InputPriceData!C$15,CalculationsAndCharts!$A1337+$A$11,IF($C$7,8,0),1,1)</f>
        <v>13.32</v>
      </c>
      <c r="E1337" s="4">
        <f ca="1">OFFSET(InputPriceData!D$15,CalculationsAndCharts!$A1337+$A$11,IF($C$7,8,0),1,1)</f>
        <v>13.61</v>
      </c>
      <c r="F1337" s="4">
        <f ca="1">OFFSET(InputPriceData!E$15,CalculationsAndCharts!$A1337+$A$11,IF($C$7,8,0),1,1)</f>
        <v>13.32</v>
      </c>
      <c r="G1337" s="4">
        <f ca="1">OFFSET(InputPriceData!F$15,CalculationsAndCharts!$A1337+$A$11,IF($C$7,8,0),1,1)</f>
        <v>13.6</v>
      </c>
      <c r="H1337" s="128"/>
      <c r="I1337" s="128"/>
      <c r="K1337" s="124"/>
      <c r="L1337" s="279"/>
      <c r="M1337" s="281"/>
      <c r="N1337" s="280"/>
      <c r="O1337" s="4"/>
      <c r="P1337" s="4"/>
      <c r="Q1337" s="3"/>
      <c r="S1337" s="309">
        <f t="shared" ca="1" si="554"/>
        <v>15.07</v>
      </c>
      <c r="T1337" s="309">
        <f t="shared" ca="1" si="555"/>
        <v>13.42</v>
      </c>
      <c r="U1337" s="310">
        <f t="shared" ca="1" si="547"/>
        <v>0.10909090909090889</v>
      </c>
      <c r="V1337" s="310" t="b">
        <f t="shared" ca="1" si="556"/>
        <v>0</v>
      </c>
      <c r="W1337" s="3" t="b">
        <f t="shared" ca="1" si="557"/>
        <v>0</v>
      </c>
      <c r="X1337" s="3" t="str">
        <f t="shared" ca="1" si="558"/>
        <v/>
      </c>
      <c r="Y1337" s="3" t="str">
        <f t="shared" ca="1" si="548"/>
        <v/>
      </c>
      <c r="Z1337" s="3" t="str">
        <f t="shared" ca="1" si="559"/>
        <v/>
      </c>
      <c r="AA1337" s="3" t="str">
        <f t="shared" ca="1" si="560"/>
        <v/>
      </c>
      <c r="AB1337" s="205">
        <f t="shared" ca="1" si="561"/>
        <v>6600</v>
      </c>
      <c r="AC1337" s="205">
        <f t="shared" ca="1" si="562"/>
        <v>101</v>
      </c>
      <c r="AD1337" s="205">
        <f t="shared" ca="1" si="549"/>
        <v>65.346534653465341</v>
      </c>
      <c r="AE1337" s="205">
        <f t="shared" ca="1" si="550"/>
        <v>15.346534653465341</v>
      </c>
      <c r="AF1337" s="205">
        <f t="shared" ca="1" si="563"/>
        <v>3.0693069306930685</v>
      </c>
      <c r="AG1337" s="205"/>
      <c r="AH1337" s="205"/>
      <c r="AI1337" s="205"/>
      <c r="AJ1337" s="205"/>
      <c r="AK1337" s="4"/>
      <c r="AL1337" s="4"/>
      <c r="AM1337" s="309">
        <f t="shared" ca="1" si="564"/>
        <v>15.07</v>
      </c>
      <c r="AN1337" s="309">
        <f t="shared" ca="1" si="565"/>
        <v>13.42</v>
      </c>
      <c r="AO1337" s="310">
        <f t="shared" ca="1" si="566"/>
        <v>0.10909090909090889</v>
      </c>
      <c r="AP1337" s="310" t="b">
        <f t="shared" ca="1" si="567"/>
        <v>0</v>
      </c>
      <c r="AQ1337" s="309">
        <f t="shared" ca="1" si="568"/>
        <v>0</v>
      </c>
      <c r="AR1337" s="205">
        <f t="shared" ca="1" si="551"/>
        <v>0</v>
      </c>
      <c r="AS1337" s="45" t="b">
        <f t="shared" ca="1" si="552"/>
        <v>0</v>
      </c>
      <c r="AT1337">
        <f t="shared" ca="1" si="553"/>
        <v>0</v>
      </c>
      <c r="AU1337" t="b">
        <f t="shared" ca="1" si="569"/>
        <v>0</v>
      </c>
      <c r="AV1337" t="b">
        <f t="shared" ca="1" si="570"/>
        <v>0</v>
      </c>
      <c r="AW1337" s="266" t="b">
        <f t="shared" ca="1" si="571"/>
        <v>0</v>
      </c>
      <c r="AX1337" s="266" t="b">
        <f t="shared" ca="1" si="572"/>
        <v>0</v>
      </c>
      <c r="AY1337" s="266" t="b">
        <f t="shared" ca="1" si="573"/>
        <v>0</v>
      </c>
    </row>
    <row r="1338" spans="1:51" x14ac:dyDescent="0.25">
      <c r="A1338">
        <v>1306</v>
      </c>
      <c r="B1338" s="163">
        <f ca="1">OFFSET(InputPriceData!B$15,CalculationsAndCharts!$A1338+$A$11,0,1,1)</f>
        <v>40119</v>
      </c>
      <c r="C1338" s="3">
        <f ca="1">OFFSET(InputPriceData!G$15,CalculationsAndCharts!$A1338+$A$11,IF($C$7,8,0),1,1)</f>
        <v>1166000</v>
      </c>
      <c r="D1338" s="4">
        <f ca="1">OFFSET(InputPriceData!C$15,CalculationsAndCharts!$A1338+$A$11,IF($C$7,8,0),1,1)</f>
        <v>13.68</v>
      </c>
      <c r="E1338" s="4">
        <f ca="1">OFFSET(InputPriceData!D$15,CalculationsAndCharts!$A1338+$A$11,IF($C$7,8,0),1,1)</f>
        <v>13.68</v>
      </c>
      <c r="F1338" s="4">
        <f ca="1">OFFSET(InputPriceData!E$15,CalculationsAndCharts!$A1338+$A$11,IF($C$7,8,0),1,1)</f>
        <v>13.21</v>
      </c>
      <c r="G1338" s="4">
        <f ca="1">OFFSET(InputPriceData!F$15,CalculationsAndCharts!$A1338+$A$11,IF($C$7,8,0),1,1)</f>
        <v>13.42</v>
      </c>
      <c r="H1338" s="128"/>
      <c r="I1338" s="128"/>
      <c r="K1338" s="124"/>
      <c r="L1338" s="279"/>
      <c r="M1338" s="281"/>
      <c r="N1338" s="280"/>
      <c r="O1338" s="4"/>
      <c r="P1338" s="4"/>
      <c r="Q1338" s="3"/>
      <c r="S1338" s="309">
        <f t="shared" ca="1" si="554"/>
        <v>15.07</v>
      </c>
      <c r="T1338" s="309">
        <f t="shared" ca="1" si="555"/>
        <v>13.42</v>
      </c>
      <c r="U1338" s="310">
        <f t="shared" ca="1" si="547"/>
        <v>0</v>
      </c>
      <c r="V1338" s="310" t="b">
        <f t="shared" ca="1" si="556"/>
        <v>0</v>
      </c>
      <c r="W1338" s="3" t="b">
        <f t="shared" ca="1" si="557"/>
        <v>0</v>
      </c>
      <c r="X1338" s="3" t="str">
        <f t="shared" ca="1" si="558"/>
        <v/>
      </c>
      <c r="Y1338" s="3" t="str">
        <f t="shared" ca="1" si="548"/>
        <v/>
      </c>
      <c r="Z1338" s="3" t="str">
        <f t="shared" ca="1" si="559"/>
        <v/>
      </c>
      <c r="AA1338" s="3" t="str">
        <f t="shared" ca="1" si="560"/>
        <v/>
      </c>
      <c r="AB1338" s="205">
        <f t="shared" ca="1" si="561"/>
        <v>6600</v>
      </c>
      <c r="AC1338" s="205">
        <f t="shared" ca="1" si="562"/>
        <v>101</v>
      </c>
      <c r="AD1338" s="205">
        <f t="shared" ca="1" si="549"/>
        <v>65.346534653465341</v>
      </c>
      <c r="AE1338" s="205">
        <f t="shared" ca="1" si="550"/>
        <v>15.346534653465341</v>
      </c>
      <c r="AF1338" s="205">
        <f t="shared" ca="1" si="563"/>
        <v>3.0693069306930685</v>
      </c>
      <c r="AG1338" s="205"/>
      <c r="AH1338" s="205"/>
      <c r="AI1338" s="205"/>
      <c r="AJ1338" s="205"/>
      <c r="AK1338" s="4"/>
      <c r="AL1338" s="4"/>
      <c r="AM1338" s="309">
        <f t="shared" ca="1" si="564"/>
        <v>15.07</v>
      </c>
      <c r="AN1338" s="309">
        <f t="shared" ca="1" si="565"/>
        <v>13.42</v>
      </c>
      <c r="AO1338" s="310">
        <f t="shared" ca="1" si="566"/>
        <v>0</v>
      </c>
      <c r="AP1338" s="310" t="b">
        <f t="shared" ca="1" si="567"/>
        <v>0</v>
      </c>
      <c r="AQ1338" s="309">
        <f t="shared" ca="1" si="568"/>
        <v>0</v>
      </c>
      <c r="AR1338" s="205">
        <f t="shared" ca="1" si="551"/>
        <v>0</v>
      </c>
      <c r="AS1338" s="45" t="b">
        <f t="shared" ca="1" si="552"/>
        <v>0</v>
      </c>
      <c r="AT1338">
        <f t="shared" ca="1" si="553"/>
        <v>0</v>
      </c>
      <c r="AU1338" t="b">
        <f t="shared" ca="1" si="569"/>
        <v>0</v>
      </c>
      <c r="AV1338" t="b">
        <f t="shared" ca="1" si="570"/>
        <v>0</v>
      </c>
      <c r="AW1338" s="266" t="b">
        <f t="shared" ca="1" si="571"/>
        <v>0</v>
      </c>
      <c r="AX1338" s="266" t="b">
        <f t="shared" ca="1" si="572"/>
        <v>0</v>
      </c>
      <c r="AY1338" s="266" t="b">
        <f t="shared" ca="1" si="573"/>
        <v>0</v>
      </c>
    </row>
    <row r="1339" spans="1:51" x14ac:dyDescent="0.25">
      <c r="A1339">
        <v>1307</v>
      </c>
      <c r="B1339" s="163">
        <f ca="1">OFFSET(InputPriceData!B$15,CalculationsAndCharts!$A1339+$A$11,0,1,1)</f>
        <v>40116</v>
      </c>
      <c r="C1339" s="3">
        <f ca="1">OFFSET(InputPriceData!G$15,CalculationsAndCharts!$A1339+$A$11,IF($C$7,8,0),1,1)</f>
        <v>1141800</v>
      </c>
      <c r="D1339" s="4">
        <f ca="1">OFFSET(InputPriceData!C$15,CalculationsAndCharts!$A1339+$A$11,IF($C$7,8,0),1,1)</f>
        <v>13.67</v>
      </c>
      <c r="E1339" s="4">
        <f ca="1">OFFSET(InputPriceData!D$15,CalculationsAndCharts!$A1339+$A$11,IF($C$7,8,0),1,1)</f>
        <v>13.82</v>
      </c>
      <c r="F1339" s="4">
        <f ca="1">OFFSET(InputPriceData!E$15,CalculationsAndCharts!$A1339+$A$11,IF($C$7,8,0),1,1)</f>
        <v>13.36</v>
      </c>
      <c r="G1339" s="4">
        <f ca="1">OFFSET(InputPriceData!F$15,CalculationsAndCharts!$A1339+$A$11,IF($C$7,8,0),1,1)</f>
        <v>13.6</v>
      </c>
      <c r="H1339" s="128"/>
      <c r="I1339" s="128"/>
      <c r="K1339" s="124"/>
      <c r="L1339" s="279"/>
      <c r="M1339" s="281"/>
      <c r="N1339" s="280"/>
      <c r="O1339" s="4"/>
      <c r="P1339" s="4"/>
      <c r="Q1339" s="3"/>
      <c r="S1339" s="309">
        <f t="shared" ca="1" si="554"/>
        <v>15.07</v>
      </c>
      <c r="T1339" s="309">
        <f t="shared" ca="1" si="555"/>
        <v>13.6</v>
      </c>
      <c r="U1339" s="310">
        <f t="shared" ca="1" si="547"/>
        <v>0</v>
      </c>
      <c r="V1339" s="310" t="b">
        <f t="shared" ca="1" si="556"/>
        <v>0</v>
      </c>
      <c r="W1339" s="3" t="b">
        <f t="shared" ca="1" si="557"/>
        <v>0</v>
      </c>
      <c r="X1339" s="3" t="str">
        <f t="shared" ca="1" si="558"/>
        <v/>
      </c>
      <c r="Y1339" s="3" t="str">
        <f t="shared" ca="1" si="548"/>
        <v/>
      </c>
      <c r="Z1339" s="3" t="str">
        <f t="shared" ca="1" si="559"/>
        <v/>
      </c>
      <c r="AA1339" s="3" t="str">
        <f t="shared" ca="1" si="560"/>
        <v/>
      </c>
      <c r="AB1339" s="205">
        <f t="shared" ca="1" si="561"/>
        <v>6600</v>
      </c>
      <c r="AC1339" s="205">
        <f t="shared" ca="1" si="562"/>
        <v>101</v>
      </c>
      <c r="AD1339" s="205">
        <f t="shared" ca="1" si="549"/>
        <v>65.346534653465341</v>
      </c>
      <c r="AE1339" s="205">
        <f t="shared" ca="1" si="550"/>
        <v>15.346534653465341</v>
      </c>
      <c r="AF1339" s="205">
        <f t="shared" ca="1" si="563"/>
        <v>3.0693069306930685</v>
      </c>
      <c r="AG1339" s="205"/>
      <c r="AH1339" s="205"/>
      <c r="AI1339" s="205"/>
      <c r="AJ1339" s="205"/>
      <c r="AK1339" s="4"/>
      <c r="AL1339" s="4"/>
      <c r="AM1339" s="309">
        <f t="shared" ca="1" si="564"/>
        <v>15.07</v>
      </c>
      <c r="AN1339" s="309">
        <f t="shared" ca="1" si="565"/>
        <v>13.6</v>
      </c>
      <c r="AO1339" s="310">
        <f t="shared" ca="1" si="566"/>
        <v>0</v>
      </c>
      <c r="AP1339" s="310" t="b">
        <f t="shared" ca="1" si="567"/>
        <v>0</v>
      </c>
      <c r="AQ1339" s="309">
        <f t="shared" ca="1" si="568"/>
        <v>0</v>
      </c>
      <c r="AR1339" s="205">
        <f t="shared" ca="1" si="551"/>
        <v>0</v>
      </c>
      <c r="AS1339" s="45" t="b">
        <f t="shared" ca="1" si="552"/>
        <v>0</v>
      </c>
      <c r="AT1339">
        <f t="shared" ca="1" si="553"/>
        <v>0</v>
      </c>
      <c r="AU1339" t="b">
        <f t="shared" ca="1" si="569"/>
        <v>0</v>
      </c>
      <c r="AV1339" t="b">
        <f t="shared" ca="1" si="570"/>
        <v>0</v>
      </c>
      <c r="AW1339" s="266" t="b">
        <f t="shared" ca="1" si="571"/>
        <v>0</v>
      </c>
      <c r="AX1339" s="266" t="b">
        <f t="shared" ca="1" si="572"/>
        <v>0</v>
      </c>
      <c r="AY1339" s="266" t="b">
        <f t="shared" ca="1" si="573"/>
        <v>0</v>
      </c>
    </row>
    <row r="1340" spans="1:51" x14ac:dyDescent="0.25">
      <c r="A1340">
        <v>1308</v>
      </c>
      <c r="B1340" s="163">
        <f ca="1">OFFSET(InputPriceData!B$15,CalculationsAndCharts!$A1340+$A$11,0,1,1)</f>
        <v>40115</v>
      </c>
      <c r="C1340" s="3">
        <f ca="1">OFFSET(InputPriceData!G$15,CalculationsAndCharts!$A1340+$A$11,IF($C$7,8,0),1,1)</f>
        <v>591000</v>
      </c>
      <c r="D1340" s="4">
        <f ca="1">OFFSET(InputPriceData!C$15,CalculationsAndCharts!$A1340+$A$11,IF($C$7,8,0),1,1)</f>
        <v>13.86</v>
      </c>
      <c r="E1340" s="4">
        <f ca="1">OFFSET(InputPriceData!D$15,CalculationsAndCharts!$A1340+$A$11,IF($C$7,8,0),1,1)</f>
        <v>13.94</v>
      </c>
      <c r="F1340" s="4">
        <f ca="1">OFFSET(InputPriceData!E$15,CalculationsAndCharts!$A1340+$A$11,IF($C$7,8,0),1,1)</f>
        <v>13.71</v>
      </c>
      <c r="G1340" s="4">
        <f ca="1">OFFSET(InputPriceData!F$15,CalculationsAndCharts!$A1340+$A$11,IF($C$7,8,0),1,1)</f>
        <v>13.79</v>
      </c>
      <c r="H1340" s="128"/>
      <c r="I1340" s="128"/>
      <c r="K1340" s="124"/>
      <c r="L1340" s="279"/>
      <c r="M1340" s="281"/>
      <c r="N1340" s="280"/>
      <c r="O1340" s="4"/>
      <c r="P1340" s="4"/>
      <c r="Q1340" s="3"/>
      <c r="S1340" s="309">
        <f t="shared" ca="1" si="554"/>
        <v>15.07</v>
      </c>
      <c r="T1340" s="309">
        <f t="shared" ca="1" si="555"/>
        <v>13.7</v>
      </c>
      <c r="U1340" s="310">
        <f t="shared" ca="1" si="547"/>
        <v>6.5693430656934157E-2</v>
      </c>
      <c r="V1340" s="310" t="b">
        <f t="shared" ca="1" si="556"/>
        <v>0</v>
      </c>
      <c r="W1340" s="3" t="b">
        <f t="shared" ca="1" si="557"/>
        <v>0</v>
      </c>
      <c r="X1340" s="3" t="str">
        <f t="shared" ca="1" si="558"/>
        <v/>
      </c>
      <c r="Y1340" s="3" t="str">
        <f t="shared" ca="1" si="548"/>
        <v/>
      </c>
      <c r="Z1340" s="3" t="str">
        <f t="shared" ca="1" si="559"/>
        <v/>
      </c>
      <c r="AA1340" s="3" t="str">
        <f t="shared" ca="1" si="560"/>
        <v/>
      </c>
      <c r="AB1340" s="205">
        <f t="shared" ca="1" si="561"/>
        <v>6600</v>
      </c>
      <c r="AC1340" s="205">
        <f t="shared" ca="1" si="562"/>
        <v>101</v>
      </c>
      <c r="AD1340" s="205">
        <f t="shared" ca="1" si="549"/>
        <v>65.346534653465341</v>
      </c>
      <c r="AE1340" s="205">
        <f t="shared" ca="1" si="550"/>
        <v>15.346534653465341</v>
      </c>
      <c r="AF1340" s="205">
        <f t="shared" ca="1" si="563"/>
        <v>3.0693069306930685</v>
      </c>
      <c r="AG1340" s="205"/>
      <c r="AH1340" s="205"/>
      <c r="AI1340" s="205"/>
      <c r="AJ1340" s="205"/>
      <c r="AK1340" s="4"/>
      <c r="AL1340" s="4"/>
      <c r="AM1340" s="309">
        <f t="shared" ca="1" si="564"/>
        <v>15.07</v>
      </c>
      <c r="AN1340" s="309">
        <f t="shared" ca="1" si="565"/>
        <v>13.7</v>
      </c>
      <c r="AO1340" s="310">
        <f t="shared" ca="1" si="566"/>
        <v>6.5693430656934157E-2</v>
      </c>
      <c r="AP1340" s="310" t="b">
        <f t="shared" ca="1" si="567"/>
        <v>0</v>
      </c>
      <c r="AQ1340" s="309">
        <f t="shared" ca="1" si="568"/>
        <v>0</v>
      </c>
      <c r="AR1340" s="205">
        <f t="shared" ca="1" si="551"/>
        <v>0</v>
      </c>
      <c r="AS1340" s="45" t="b">
        <f t="shared" ca="1" si="552"/>
        <v>0</v>
      </c>
      <c r="AT1340">
        <f t="shared" ca="1" si="553"/>
        <v>0</v>
      </c>
      <c r="AU1340" t="b">
        <f t="shared" ca="1" si="569"/>
        <v>0</v>
      </c>
      <c r="AV1340" t="b">
        <f t="shared" ca="1" si="570"/>
        <v>0</v>
      </c>
      <c r="AW1340" s="266" t="b">
        <f t="shared" ca="1" si="571"/>
        <v>0</v>
      </c>
      <c r="AX1340" s="266" t="b">
        <f t="shared" ca="1" si="572"/>
        <v>0</v>
      </c>
      <c r="AY1340" s="266" t="b">
        <f t="shared" ca="1" si="573"/>
        <v>1</v>
      </c>
    </row>
    <row r="1341" spans="1:51" x14ac:dyDescent="0.25">
      <c r="A1341">
        <v>1309</v>
      </c>
      <c r="B1341" s="163">
        <f ca="1">OFFSET(InputPriceData!B$15,CalculationsAndCharts!$A1341+$A$11,0,1,1)</f>
        <v>40114</v>
      </c>
      <c r="C1341" s="3">
        <f ca="1">OFFSET(InputPriceData!G$15,CalculationsAndCharts!$A1341+$A$11,IF($C$7,8,0),1,1)</f>
        <v>683600</v>
      </c>
      <c r="D1341" s="4">
        <f ca="1">OFFSET(InputPriceData!C$15,CalculationsAndCharts!$A1341+$A$11,IF($C$7,8,0),1,1)</f>
        <v>13.91</v>
      </c>
      <c r="E1341" s="4">
        <f ca="1">OFFSET(InputPriceData!D$15,CalculationsAndCharts!$A1341+$A$11,IF($C$7,8,0),1,1)</f>
        <v>13.98</v>
      </c>
      <c r="F1341" s="4">
        <f ca="1">OFFSET(InputPriceData!E$15,CalculationsAndCharts!$A1341+$A$11,IF($C$7,8,0),1,1)</f>
        <v>13.66</v>
      </c>
      <c r="G1341" s="4">
        <f ca="1">OFFSET(InputPriceData!F$15,CalculationsAndCharts!$A1341+$A$11,IF($C$7,8,0),1,1)</f>
        <v>13.7</v>
      </c>
      <c r="H1341" s="128"/>
      <c r="I1341" s="128"/>
      <c r="K1341" s="124"/>
      <c r="L1341" s="279"/>
      <c r="M1341" s="281"/>
      <c r="N1341" s="280"/>
      <c r="O1341" s="4"/>
      <c r="P1341" s="4"/>
      <c r="Q1341" s="3"/>
      <c r="S1341" s="309">
        <f t="shared" ca="1" si="554"/>
        <v>15.07</v>
      </c>
      <c r="T1341" s="309">
        <f t="shared" ca="1" si="555"/>
        <v>13.7</v>
      </c>
      <c r="U1341" s="310">
        <f t="shared" ca="1" si="547"/>
        <v>0</v>
      </c>
      <c r="V1341" s="310" t="b">
        <f t="shared" ca="1" si="556"/>
        <v>0</v>
      </c>
      <c r="W1341" s="3" t="b">
        <f t="shared" ca="1" si="557"/>
        <v>0</v>
      </c>
      <c r="X1341" s="3" t="str">
        <f t="shared" ca="1" si="558"/>
        <v/>
      </c>
      <c r="Y1341" s="3" t="str">
        <f t="shared" ca="1" si="548"/>
        <v/>
      </c>
      <c r="Z1341" s="3" t="str">
        <f t="shared" ca="1" si="559"/>
        <v/>
      </c>
      <c r="AA1341" s="3" t="str">
        <f t="shared" ca="1" si="560"/>
        <v/>
      </c>
      <c r="AB1341" s="205">
        <f t="shared" ca="1" si="561"/>
        <v>6600</v>
      </c>
      <c r="AC1341" s="205">
        <f t="shared" ca="1" si="562"/>
        <v>101</v>
      </c>
      <c r="AD1341" s="205">
        <f t="shared" ca="1" si="549"/>
        <v>65.346534653465341</v>
      </c>
      <c r="AE1341" s="205">
        <f t="shared" ca="1" si="550"/>
        <v>15.346534653465341</v>
      </c>
      <c r="AF1341" s="205">
        <f t="shared" ca="1" si="563"/>
        <v>3.0693069306930685</v>
      </c>
      <c r="AG1341" s="205"/>
      <c r="AH1341" s="205"/>
      <c r="AI1341" s="205"/>
      <c r="AJ1341" s="205"/>
      <c r="AK1341" s="4"/>
      <c r="AL1341" s="4"/>
      <c r="AM1341" s="309">
        <f t="shared" ca="1" si="564"/>
        <v>15.07</v>
      </c>
      <c r="AN1341" s="309">
        <f t="shared" ca="1" si="565"/>
        <v>13.7</v>
      </c>
      <c r="AO1341" s="310">
        <f t="shared" ca="1" si="566"/>
        <v>0</v>
      </c>
      <c r="AP1341" s="310" t="b">
        <f t="shared" ca="1" si="567"/>
        <v>0</v>
      </c>
      <c r="AQ1341" s="309">
        <f t="shared" ca="1" si="568"/>
        <v>0.42480000000000001</v>
      </c>
      <c r="AR1341" s="205">
        <f t="shared" ca="1" si="551"/>
        <v>13.735199999999999</v>
      </c>
      <c r="AS1341" s="45" t="b">
        <f t="shared" ca="1" si="552"/>
        <v>1</v>
      </c>
      <c r="AT1341">
        <f t="shared" ca="1" si="553"/>
        <v>3</v>
      </c>
      <c r="AU1341" t="b">
        <f t="shared" ca="1" si="569"/>
        <v>0</v>
      </c>
      <c r="AV1341" t="b">
        <f t="shared" ca="1" si="570"/>
        <v>1</v>
      </c>
      <c r="AW1341" s="266" t="b">
        <f t="shared" ca="1" si="571"/>
        <v>0</v>
      </c>
      <c r="AX1341" s="266" t="b">
        <f t="shared" ca="1" si="572"/>
        <v>1</v>
      </c>
      <c r="AY1341" s="266" t="b">
        <f t="shared" ca="1" si="573"/>
        <v>0</v>
      </c>
    </row>
    <row r="1342" spans="1:51" x14ac:dyDescent="0.25">
      <c r="A1342">
        <v>1310</v>
      </c>
      <c r="B1342" s="163">
        <f ca="1">OFFSET(InputPriceData!B$15,CalculationsAndCharts!$A1342+$A$11,0,1,1)</f>
        <v>40113</v>
      </c>
      <c r="C1342" s="3">
        <f ca="1">OFFSET(InputPriceData!G$15,CalculationsAndCharts!$A1342+$A$11,IF($C$7,8,0),1,1)</f>
        <v>877300</v>
      </c>
      <c r="D1342" s="4">
        <f ca="1">OFFSET(InputPriceData!C$15,CalculationsAndCharts!$A1342+$A$11,IF($C$7,8,0),1,1)</f>
        <v>13.95</v>
      </c>
      <c r="E1342" s="4">
        <f ca="1">OFFSET(InputPriceData!D$15,CalculationsAndCharts!$A1342+$A$11,IF($C$7,8,0),1,1)</f>
        <v>14.11</v>
      </c>
      <c r="F1342" s="4">
        <f ca="1">OFFSET(InputPriceData!E$15,CalculationsAndCharts!$A1342+$A$11,IF($C$7,8,0),1,1)</f>
        <v>13.75</v>
      </c>
      <c r="G1342" s="4">
        <f ca="1">OFFSET(InputPriceData!F$15,CalculationsAndCharts!$A1342+$A$11,IF($C$7,8,0),1,1)</f>
        <v>13.89</v>
      </c>
      <c r="H1342" s="128"/>
      <c r="I1342" s="128"/>
      <c r="K1342" s="124"/>
      <c r="L1342" s="279"/>
      <c r="M1342" s="281"/>
      <c r="N1342" s="280"/>
      <c r="O1342" s="4"/>
      <c r="P1342" s="4"/>
      <c r="Q1342" s="3"/>
      <c r="S1342" s="309">
        <f t="shared" ca="1" si="554"/>
        <v>15.07</v>
      </c>
      <c r="T1342" s="309">
        <f t="shared" ca="1" si="555"/>
        <v>13.89</v>
      </c>
      <c r="U1342" s="310">
        <f t="shared" ca="1" si="547"/>
        <v>0</v>
      </c>
      <c r="V1342" s="310" t="b">
        <f t="shared" ca="1" si="556"/>
        <v>0</v>
      </c>
      <c r="W1342" s="3" t="b">
        <f t="shared" ca="1" si="557"/>
        <v>0</v>
      </c>
      <c r="X1342" s="3" t="str">
        <f t="shared" ca="1" si="558"/>
        <v/>
      </c>
      <c r="Y1342" s="3" t="str">
        <f t="shared" ca="1" si="548"/>
        <v/>
      </c>
      <c r="Z1342" s="3" t="str">
        <f t="shared" ca="1" si="559"/>
        <v/>
      </c>
      <c r="AA1342" s="3" t="str">
        <f t="shared" ca="1" si="560"/>
        <v/>
      </c>
      <c r="AB1342" s="205">
        <f t="shared" ca="1" si="561"/>
        <v>6600</v>
      </c>
      <c r="AC1342" s="205">
        <f t="shared" ca="1" si="562"/>
        <v>101</v>
      </c>
      <c r="AD1342" s="205">
        <f t="shared" ca="1" si="549"/>
        <v>65.346534653465341</v>
      </c>
      <c r="AE1342" s="205">
        <f t="shared" ca="1" si="550"/>
        <v>15.346534653465341</v>
      </c>
      <c r="AF1342" s="205">
        <f t="shared" ca="1" si="563"/>
        <v>3.0693069306930685</v>
      </c>
      <c r="AG1342" s="205"/>
      <c r="AH1342" s="205"/>
      <c r="AI1342" s="205"/>
      <c r="AJ1342" s="205"/>
      <c r="AK1342" s="4"/>
      <c r="AL1342" s="4"/>
      <c r="AM1342" s="309">
        <f t="shared" ca="1" si="564"/>
        <v>15.07</v>
      </c>
      <c r="AN1342" s="309">
        <f t="shared" ca="1" si="565"/>
        <v>13.89</v>
      </c>
      <c r="AO1342" s="310">
        <f t="shared" ca="1" si="566"/>
        <v>0</v>
      </c>
      <c r="AP1342" s="310" t="b">
        <f t="shared" ca="1" si="567"/>
        <v>0</v>
      </c>
      <c r="AQ1342" s="309">
        <f t="shared" ca="1" si="568"/>
        <v>0.42480000000000001</v>
      </c>
      <c r="AR1342" s="205">
        <f t="shared" ca="1" si="551"/>
        <v>13.735199999999999</v>
      </c>
      <c r="AS1342" s="45" t="b">
        <f t="shared" ca="1" si="552"/>
        <v>0</v>
      </c>
      <c r="AT1342">
        <f t="shared" ca="1" si="553"/>
        <v>2</v>
      </c>
      <c r="AU1342" t="b">
        <f t="shared" ca="1" si="569"/>
        <v>0</v>
      </c>
      <c r="AV1342" t="b">
        <f t="shared" ca="1" si="570"/>
        <v>0</v>
      </c>
      <c r="AW1342" s="266" t="b">
        <f t="shared" ca="1" si="571"/>
        <v>0</v>
      </c>
      <c r="AX1342" s="266" t="b">
        <f t="shared" ca="1" si="572"/>
        <v>1</v>
      </c>
      <c r="AY1342" s="266" t="b">
        <f t="shared" ca="1" si="573"/>
        <v>0</v>
      </c>
    </row>
    <row r="1343" spans="1:51" x14ac:dyDescent="0.25">
      <c r="A1343">
        <v>1311</v>
      </c>
      <c r="B1343" s="163">
        <f ca="1">OFFSET(InputPriceData!B$15,CalculationsAndCharts!$A1343+$A$11,0,1,1)</f>
        <v>40112</v>
      </c>
      <c r="C1343" s="3">
        <f ca="1">OFFSET(InputPriceData!G$15,CalculationsAndCharts!$A1343+$A$11,IF($C$7,8,0),1,1)</f>
        <v>932200</v>
      </c>
      <c r="D1343" s="4">
        <f ca="1">OFFSET(InputPriceData!C$15,CalculationsAndCharts!$A1343+$A$11,IF($C$7,8,0),1,1)</f>
        <v>14.16</v>
      </c>
      <c r="E1343" s="4">
        <f ca="1">OFFSET(InputPriceData!D$15,CalculationsAndCharts!$A1343+$A$11,IF($C$7,8,0),1,1)</f>
        <v>14.33</v>
      </c>
      <c r="F1343" s="4">
        <f ca="1">OFFSET(InputPriceData!E$15,CalculationsAndCharts!$A1343+$A$11,IF($C$7,8,0),1,1)</f>
        <v>13.93</v>
      </c>
      <c r="G1343" s="4">
        <f ca="1">OFFSET(InputPriceData!F$15,CalculationsAndCharts!$A1343+$A$11,IF($C$7,8,0),1,1)</f>
        <v>13.95</v>
      </c>
      <c r="H1343" s="128"/>
      <c r="I1343" s="128"/>
      <c r="K1343" s="124"/>
      <c r="L1343" s="279"/>
      <c r="M1343" s="281"/>
      <c r="N1343" s="280"/>
      <c r="O1343" s="4"/>
      <c r="P1343" s="4"/>
      <c r="Q1343" s="3"/>
      <c r="S1343" s="309">
        <f t="shared" ca="1" si="554"/>
        <v>15.07</v>
      </c>
      <c r="T1343" s="309">
        <f t="shared" ca="1" si="555"/>
        <v>13.95</v>
      </c>
      <c r="U1343" s="310">
        <f t="shared" ca="1" si="547"/>
        <v>0</v>
      </c>
      <c r="V1343" s="310" t="b">
        <f t="shared" ca="1" si="556"/>
        <v>0</v>
      </c>
      <c r="W1343" s="3" t="b">
        <f t="shared" ca="1" si="557"/>
        <v>0</v>
      </c>
      <c r="X1343" s="3" t="str">
        <f t="shared" ca="1" si="558"/>
        <v/>
      </c>
      <c r="Y1343" s="3" t="str">
        <f t="shared" ca="1" si="548"/>
        <v/>
      </c>
      <c r="Z1343" s="3" t="str">
        <f t="shared" ca="1" si="559"/>
        <v/>
      </c>
      <c r="AA1343" s="3" t="str">
        <f t="shared" ca="1" si="560"/>
        <v/>
      </c>
      <c r="AB1343" s="205">
        <f t="shared" ca="1" si="561"/>
        <v>6600</v>
      </c>
      <c r="AC1343" s="205">
        <f t="shared" ca="1" si="562"/>
        <v>101</v>
      </c>
      <c r="AD1343" s="205">
        <f t="shared" ca="1" si="549"/>
        <v>65.346534653465341</v>
      </c>
      <c r="AE1343" s="205">
        <f t="shared" ca="1" si="550"/>
        <v>15.346534653465341</v>
      </c>
      <c r="AF1343" s="205">
        <f t="shared" ca="1" si="563"/>
        <v>3.0693069306930685</v>
      </c>
      <c r="AG1343" s="205"/>
      <c r="AH1343" s="205"/>
      <c r="AI1343" s="205"/>
      <c r="AJ1343" s="205"/>
      <c r="AK1343" s="4"/>
      <c r="AL1343" s="4"/>
      <c r="AM1343" s="309">
        <f t="shared" ca="1" si="564"/>
        <v>15.07</v>
      </c>
      <c r="AN1343" s="309">
        <f t="shared" ca="1" si="565"/>
        <v>13.95</v>
      </c>
      <c r="AO1343" s="310">
        <f t="shared" ca="1" si="566"/>
        <v>0</v>
      </c>
      <c r="AP1343" s="310" t="b">
        <f t="shared" ca="1" si="567"/>
        <v>0</v>
      </c>
      <c r="AQ1343" s="309">
        <f t="shared" ca="1" si="568"/>
        <v>0.42480000000000001</v>
      </c>
      <c r="AR1343" s="205">
        <f t="shared" ca="1" si="551"/>
        <v>13.735199999999999</v>
      </c>
      <c r="AS1343" s="45" t="b">
        <f t="shared" ca="1" si="552"/>
        <v>0</v>
      </c>
      <c r="AT1343">
        <f t="shared" ca="1" si="553"/>
        <v>1</v>
      </c>
      <c r="AU1343" t="b">
        <f t="shared" ca="1" si="569"/>
        <v>0</v>
      </c>
      <c r="AV1343" t="b">
        <f t="shared" ca="1" si="570"/>
        <v>0</v>
      </c>
      <c r="AW1343" s="266" t="b">
        <f t="shared" ca="1" si="571"/>
        <v>1</v>
      </c>
      <c r="AX1343" s="266" t="b">
        <f t="shared" ca="1" si="572"/>
        <v>1</v>
      </c>
      <c r="AY1343" s="266" t="b">
        <f t="shared" ca="1" si="573"/>
        <v>0</v>
      </c>
    </row>
    <row r="1344" spans="1:51" x14ac:dyDescent="0.25">
      <c r="A1344">
        <v>1312</v>
      </c>
      <c r="B1344" s="163">
        <f ca="1">OFFSET(InputPriceData!B$15,CalculationsAndCharts!$A1344+$A$11,0,1,1)</f>
        <v>40109</v>
      </c>
      <c r="C1344" s="3">
        <f ca="1">OFFSET(InputPriceData!G$15,CalculationsAndCharts!$A1344+$A$11,IF($C$7,8,0),1,1)</f>
        <v>853000</v>
      </c>
      <c r="D1344" s="4">
        <f ca="1">OFFSET(InputPriceData!C$15,CalculationsAndCharts!$A1344+$A$11,IF($C$7,8,0),1,1)</f>
        <v>14.68</v>
      </c>
      <c r="E1344" s="4">
        <f ca="1">OFFSET(InputPriceData!D$15,CalculationsAndCharts!$A1344+$A$11,IF($C$7,8,0),1,1)</f>
        <v>14.84</v>
      </c>
      <c r="F1344" s="4">
        <f ca="1">OFFSET(InputPriceData!E$15,CalculationsAndCharts!$A1344+$A$11,IF($C$7,8,0),1,1)</f>
        <v>14.12</v>
      </c>
      <c r="G1344" s="4">
        <f ca="1">OFFSET(InputPriceData!F$15,CalculationsAndCharts!$A1344+$A$11,IF($C$7,8,0),1,1)</f>
        <v>14.17</v>
      </c>
      <c r="H1344" s="128"/>
      <c r="I1344" s="128"/>
      <c r="K1344" s="124"/>
      <c r="L1344" s="279"/>
      <c r="M1344" s="281"/>
      <c r="N1344" s="280"/>
      <c r="O1344" s="4"/>
      <c r="P1344" s="4"/>
      <c r="Q1344" s="3"/>
      <c r="S1344" s="309">
        <f t="shared" ca="1" si="554"/>
        <v>15.07</v>
      </c>
      <c r="T1344" s="309">
        <f t="shared" ca="1" si="555"/>
        <v>14.16</v>
      </c>
      <c r="U1344" s="310">
        <f t="shared" ca="1" si="547"/>
        <v>1.0989010989010752E-2</v>
      </c>
      <c r="V1344" s="310" t="b">
        <f t="shared" ca="1" si="556"/>
        <v>1</v>
      </c>
      <c r="W1344" s="3" t="b">
        <f t="shared" ca="1" si="557"/>
        <v>0</v>
      </c>
      <c r="X1344" s="3" t="str">
        <f t="shared" ca="1" si="558"/>
        <v/>
      </c>
      <c r="Y1344" s="3" t="str">
        <f t="shared" ca="1" si="548"/>
        <v/>
      </c>
      <c r="Z1344" s="3" t="str">
        <f t="shared" ca="1" si="559"/>
        <v/>
      </c>
      <c r="AA1344" s="3" t="str">
        <f t="shared" ca="1" si="560"/>
        <v/>
      </c>
      <c r="AB1344" s="205">
        <f t="shared" ca="1" si="561"/>
        <v>6600</v>
      </c>
      <c r="AC1344" s="205">
        <f t="shared" ca="1" si="562"/>
        <v>101</v>
      </c>
      <c r="AD1344" s="205">
        <f t="shared" ca="1" si="549"/>
        <v>65.346534653465341</v>
      </c>
      <c r="AE1344" s="205">
        <f t="shared" ca="1" si="550"/>
        <v>15.346534653465341</v>
      </c>
      <c r="AF1344" s="205">
        <f t="shared" ca="1" si="563"/>
        <v>3.0693069306930685</v>
      </c>
      <c r="AG1344" s="205"/>
      <c r="AH1344" s="205"/>
      <c r="AI1344" s="205"/>
      <c r="AJ1344" s="205"/>
      <c r="AK1344" s="4"/>
      <c r="AL1344" s="4"/>
      <c r="AM1344" s="309">
        <f t="shared" ca="1" si="564"/>
        <v>15.07</v>
      </c>
      <c r="AN1344" s="309">
        <f t="shared" ca="1" si="565"/>
        <v>14.16</v>
      </c>
      <c r="AO1344" s="310">
        <f t="shared" ca="1" si="566"/>
        <v>1.0989010989010752E-2</v>
      </c>
      <c r="AP1344" s="310" t="b">
        <f t="shared" ca="1" si="567"/>
        <v>1</v>
      </c>
      <c r="AQ1344" s="309">
        <f t="shared" ca="1" si="568"/>
        <v>0</v>
      </c>
      <c r="AR1344" s="205">
        <f t="shared" ca="1" si="551"/>
        <v>0</v>
      </c>
      <c r="AS1344" s="45" t="b">
        <f t="shared" ca="1" si="552"/>
        <v>0</v>
      </c>
      <c r="AT1344">
        <f t="shared" ca="1" si="553"/>
        <v>0</v>
      </c>
      <c r="AU1344" t="b">
        <f t="shared" ca="1" si="569"/>
        <v>0</v>
      </c>
      <c r="AV1344" t="b">
        <f t="shared" ca="1" si="570"/>
        <v>0</v>
      </c>
      <c r="AW1344" s="266" t="b">
        <f t="shared" ca="1" si="571"/>
        <v>0</v>
      </c>
      <c r="AX1344" s="266" t="b">
        <f t="shared" ca="1" si="572"/>
        <v>0</v>
      </c>
      <c r="AY1344" s="266" t="b">
        <f t="shared" ca="1" si="573"/>
        <v>0</v>
      </c>
    </row>
    <row r="1345" spans="1:51" x14ac:dyDescent="0.25">
      <c r="A1345">
        <v>1313</v>
      </c>
      <c r="B1345" s="163">
        <f ca="1">OFFSET(InputPriceData!B$15,CalculationsAndCharts!$A1345+$A$11,0,1,1)</f>
        <v>40108</v>
      </c>
      <c r="C1345" s="3">
        <f ca="1">OFFSET(InputPriceData!G$15,CalculationsAndCharts!$A1345+$A$11,IF($C$7,8,0),1,1)</f>
        <v>797000</v>
      </c>
      <c r="D1345" s="4">
        <f ca="1">OFFSET(InputPriceData!C$15,CalculationsAndCharts!$A1345+$A$11,IF($C$7,8,0),1,1)</f>
        <v>14.55</v>
      </c>
      <c r="E1345" s="4">
        <f ca="1">OFFSET(InputPriceData!D$15,CalculationsAndCharts!$A1345+$A$11,IF($C$7,8,0),1,1)</f>
        <v>14.73</v>
      </c>
      <c r="F1345" s="4">
        <f ca="1">OFFSET(InputPriceData!E$15,CalculationsAndCharts!$A1345+$A$11,IF($C$7,8,0),1,1)</f>
        <v>14.35</v>
      </c>
      <c r="G1345" s="4">
        <f ca="1">OFFSET(InputPriceData!F$15,CalculationsAndCharts!$A1345+$A$11,IF($C$7,8,0),1,1)</f>
        <v>14.67</v>
      </c>
      <c r="H1345" s="128"/>
      <c r="I1345" s="128"/>
      <c r="K1345" s="124"/>
      <c r="L1345" s="279"/>
      <c r="M1345" s="281"/>
      <c r="N1345" s="280"/>
      <c r="O1345" s="4"/>
      <c r="P1345" s="4"/>
      <c r="Q1345" s="3"/>
      <c r="S1345" s="309">
        <f t="shared" ca="1" si="554"/>
        <v>15.07</v>
      </c>
      <c r="T1345" s="309">
        <f t="shared" ca="1" si="555"/>
        <v>14.16</v>
      </c>
      <c r="U1345" s="310">
        <f t="shared" ca="1" si="547"/>
        <v>0.56043956043956011</v>
      </c>
      <c r="V1345" s="310" t="b">
        <f t="shared" ca="1" si="556"/>
        <v>0</v>
      </c>
      <c r="W1345" s="3" t="b">
        <f t="shared" ca="1" si="557"/>
        <v>0</v>
      </c>
      <c r="X1345" s="3" t="str">
        <f t="shared" ca="1" si="558"/>
        <v/>
      </c>
      <c r="Y1345" s="3" t="str">
        <f t="shared" ca="1" si="548"/>
        <v/>
      </c>
      <c r="Z1345" s="3" t="str">
        <f t="shared" ca="1" si="559"/>
        <v/>
      </c>
      <c r="AA1345" s="3" t="str">
        <f t="shared" ca="1" si="560"/>
        <v/>
      </c>
      <c r="AB1345" s="205">
        <f t="shared" ca="1" si="561"/>
        <v>6600</v>
      </c>
      <c r="AC1345" s="205">
        <f t="shared" ca="1" si="562"/>
        <v>101</v>
      </c>
      <c r="AD1345" s="205">
        <f t="shared" ca="1" si="549"/>
        <v>65.346534653465341</v>
      </c>
      <c r="AE1345" s="205">
        <f t="shared" ca="1" si="550"/>
        <v>15.346534653465341</v>
      </c>
      <c r="AF1345" s="205">
        <f t="shared" ca="1" si="563"/>
        <v>3.0693069306930685</v>
      </c>
      <c r="AG1345" s="205"/>
      <c r="AH1345" s="205"/>
      <c r="AI1345" s="205"/>
      <c r="AJ1345" s="205"/>
      <c r="AK1345" s="4"/>
      <c r="AL1345" s="4"/>
      <c r="AM1345" s="309">
        <f t="shared" ca="1" si="564"/>
        <v>15.07</v>
      </c>
      <c r="AN1345" s="309">
        <f t="shared" ca="1" si="565"/>
        <v>14.16</v>
      </c>
      <c r="AO1345" s="310">
        <f t="shared" ca="1" si="566"/>
        <v>0.56043956043956011</v>
      </c>
      <c r="AP1345" s="310" t="b">
        <f t="shared" ca="1" si="567"/>
        <v>0</v>
      </c>
      <c r="AQ1345" s="309">
        <f t="shared" ca="1" si="568"/>
        <v>0</v>
      </c>
      <c r="AR1345" s="205">
        <f t="shared" ca="1" si="551"/>
        <v>0</v>
      </c>
      <c r="AS1345" s="45" t="b">
        <f t="shared" ca="1" si="552"/>
        <v>0</v>
      </c>
      <c r="AT1345">
        <f t="shared" ca="1" si="553"/>
        <v>0</v>
      </c>
      <c r="AU1345" t="b">
        <f t="shared" ca="1" si="569"/>
        <v>0</v>
      </c>
      <c r="AV1345" t="b">
        <f t="shared" ca="1" si="570"/>
        <v>0</v>
      </c>
      <c r="AW1345" s="266" t="b">
        <f t="shared" ca="1" si="571"/>
        <v>0</v>
      </c>
      <c r="AX1345" s="266" t="b">
        <f t="shared" ca="1" si="572"/>
        <v>0</v>
      </c>
      <c r="AY1345" s="266" t="b">
        <f t="shared" ca="1" si="573"/>
        <v>0</v>
      </c>
    </row>
    <row r="1346" spans="1:51" x14ac:dyDescent="0.25">
      <c r="A1346">
        <v>1314</v>
      </c>
      <c r="B1346" s="163">
        <f ca="1">OFFSET(InputPriceData!B$15,CalculationsAndCharts!$A1346+$A$11,0,1,1)</f>
        <v>40107</v>
      </c>
      <c r="C1346" s="3">
        <f ca="1">OFFSET(InputPriceData!G$15,CalculationsAndCharts!$A1346+$A$11,IF($C$7,8,0),1,1)</f>
        <v>968100</v>
      </c>
      <c r="D1346" s="4">
        <f ca="1">OFFSET(InputPriceData!C$15,CalculationsAndCharts!$A1346+$A$11,IF($C$7,8,0),1,1)</f>
        <v>14.79</v>
      </c>
      <c r="E1346" s="4">
        <f ca="1">OFFSET(InputPriceData!D$15,CalculationsAndCharts!$A1346+$A$11,IF($C$7,8,0),1,1)</f>
        <v>14.91</v>
      </c>
      <c r="F1346" s="4">
        <f ca="1">OFFSET(InputPriceData!E$15,CalculationsAndCharts!$A1346+$A$11,IF($C$7,8,0),1,1)</f>
        <v>14.5</v>
      </c>
      <c r="G1346" s="4">
        <f ca="1">OFFSET(InputPriceData!F$15,CalculationsAndCharts!$A1346+$A$11,IF($C$7,8,0),1,1)</f>
        <v>14.56</v>
      </c>
      <c r="H1346" s="128"/>
      <c r="I1346" s="128"/>
      <c r="K1346" s="124"/>
      <c r="L1346" s="279"/>
      <c r="M1346" s="281"/>
      <c r="N1346" s="280"/>
      <c r="O1346" s="4"/>
      <c r="P1346" s="4"/>
      <c r="Q1346" s="3"/>
      <c r="S1346" s="309">
        <f t="shared" ca="1" si="554"/>
        <v>15.07</v>
      </c>
      <c r="T1346" s="309">
        <f t="shared" ca="1" si="555"/>
        <v>14.16</v>
      </c>
      <c r="U1346" s="310">
        <f t="shared" ca="1" si="547"/>
        <v>0.43956043956043989</v>
      </c>
      <c r="V1346" s="310" t="b">
        <f t="shared" ca="1" si="556"/>
        <v>0</v>
      </c>
      <c r="W1346" s="3" t="b">
        <f t="shared" ca="1" si="557"/>
        <v>0</v>
      </c>
      <c r="X1346" s="3" t="str">
        <f t="shared" ca="1" si="558"/>
        <v/>
      </c>
      <c r="Y1346" s="3" t="str">
        <f t="shared" ca="1" si="548"/>
        <v/>
      </c>
      <c r="Z1346" s="3" t="str">
        <f t="shared" ca="1" si="559"/>
        <v/>
      </c>
      <c r="AA1346" s="3" t="str">
        <f t="shared" ca="1" si="560"/>
        <v/>
      </c>
      <c r="AB1346" s="205">
        <f t="shared" ca="1" si="561"/>
        <v>6600</v>
      </c>
      <c r="AC1346" s="205">
        <f t="shared" ca="1" si="562"/>
        <v>101</v>
      </c>
      <c r="AD1346" s="205">
        <f t="shared" ca="1" si="549"/>
        <v>65.346534653465341</v>
      </c>
      <c r="AE1346" s="205">
        <f t="shared" ca="1" si="550"/>
        <v>15.346534653465341</v>
      </c>
      <c r="AF1346" s="205">
        <f t="shared" ca="1" si="563"/>
        <v>3.0693069306930685</v>
      </c>
      <c r="AG1346" s="205"/>
      <c r="AH1346" s="205"/>
      <c r="AI1346" s="205"/>
      <c r="AJ1346" s="205"/>
      <c r="AK1346" s="4"/>
      <c r="AL1346" s="4"/>
      <c r="AM1346" s="309">
        <f t="shared" ca="1" si="564"/>
        <v>15.07</v>
      </c>
      <c r="AN1346" s="309">
        <f t="shared" ca="1" si="565"/>
        <v>14.16</v>
      </c>
      <c r="AO1346" s="310">
        <f t="shared" ca="1" si="566"/>
        <v>0.43956043956043989</v>
      </c>
      <c r="AP1346" s="310" t="b">
        <f t="shared" ca="1" si="567"/>
        <v>0</v>
      </c>
      <c r="AQ1346" s="309">
        <f t="shared" ca="1" si="568"/>
        <v>0</v>
      </c>
      <c r="AR1346" s="205">
        <f t="shared" ca="1" si="551"/>
        <v>0</v>
      </c>
      <c r="AS1346" s="45" t="b">
        <f t="shared" ca="1" si="552"/>
        <v>0</v>
      </c>
      <c r="AT1346">
        <f t="shared" ca="1" si="553"/>
        <v>0</v>
      </c>
      <c r="AU1346" t="b">
        <f t="shared" ca="1" si="569"/>
        <v>0</v>
      </c>
      <c r="AV1346" t="b">
        <f t="shared" ca="1" si="570"/>
        <v>0</v>
      </c>
      <c r="AW1346" s="266" t="b">
        <f t="shared" ca="1" si="571"/>
        <v>0</v>
      </c>
      <c r="AX1346" s="266" t="b">
        <f t="shared" ca="1" si="572"/>
        <v>0</v>
      </c>
      <c r="AY1346" s="266" t="b">
        <f t="shared" ca="1" si="573"/>
        <v>0</v>
      </c>
    </row>
    <row r="1347" spans="1:51" x14ac:dyDescent="0.25">
      <c r="A1347">
        <v>1315</v>
      </c>
      <c r="B1347" s="163">
        <f ca="1">OFFSET(InputPriceData!B$15,CalculationsAndCharts!$A1347+$A$11,0,1,1)</f>
        <v>40106</v>
      </c>
      <c r="C1347" s="3">
        <f ca="1">OFFSET(InputPriceData!G$15,CalculationsAndCharts!$A1347+$A$11,IF($C$7,8,0),1,1)</f>
        <v>1619600</v>
      </c>
      <c r="D1347" s="4">
        <f ca="1">OFFSET(InputPriceData!C$15,CalculationsAndCharts!$A1347+$A$11,IF($C$7,8,0),1,1)</f>
        <v>14.9</v>
      </c>
      <c r="E1347" s="4">
        <f ca="1">OFFSET(InputPriceData!D$15,CalculationsAndCharts!$A1347+$A$11,IF($C$7,8,0),1,1)</f>
        <v>15.03</v>
      </c>
      <c r="F1347" s="4">
        <f ca="1">OFFSET(InputPriceData!E$15,CalculationsAndCharts!$A1347+$A$11,IF($C$7,8,0),1,1)</f>
        <v>14.31</v>
      </c>
      <c r="G1347" s="4">
        <f ca="1">OFFSET(InputPriceData!F$15,CalculationsAndCharts!$A1347+$A$11,IF($C$7,8,0),1,1)</f>
        <v>14.94</v>
      </c>
      <c r="H1347" s="128"/>
      <c r="I1347" s="128"/>
      <c r="K1347" s="124"/>
      <c r="L1347" s="279"/>
      <c r="M1347" s="281"/>
      <c r="N1347" s="280"/>
      <c r="O1347" s="4"/>
      <c r="P1347" s="4"/>
      <c r="Q1347" s="3"/>
      <c r="S1347" s="309">
        <f t="shared" ca="1" si="554"/>
        <v>15.07</v>
      </c>
      <c r="T1347" s="309">
        <f t="shared" ca="1" si="555"/>
        <v>14.16</v>
      </c>
      <c r="U1347" s="310">
        <f t="shared" ca="1" si="547"/>
        <v>0.85714285714285632</v>
      </c>
      <c r="V1347" s="310" t="b">
        <f t="shared" ca="1" si="556"/>
        <v>0</v>
      </c>
      <c r="W1347" s="3" t="b">
        <f t="shared" ca="1" si="557"/>
        <v>0</v>
      </c>
      <c r="X1347" s="3" t="str">
        <f t="shared" ca="1" si="558"/>
        <v/>
      </c>
      <c r="Y1347" s="3" t="str">
        <f t="shared" ca="1" si="548"/>
        <v/>
      </c>
      <c r="Z1347" s="3" t="str">
        <f t="shared" ca="1" si="559"/>
        <v/>
      </c>
      <c r="AA1347" s="3" t="str">
        <f t="shared" ca="1" si="560"/>
        <v/>
      </c>
      <c r="AB1347" s="205">
        <f t="shared" ca="1" si="561"/>
        <v>6600</v>
      </c>
      <c r="AC1347" s="205">
        <f t="shared" ca="1" si="562"/>
        <v>101</v>
      </c>
      <c r="AD1347" s="205">
        <f t="shared" ca="1" si="549"/>
        <v>65.346534653465341</v>
      </c>
      <c r="AE1347" s="205">
        <f t="shared" ca="1" si="550"/>
        <v>15.346534653465341</v>
      </c>
      <c r="AF1347" s="205">
        <f t="shared" ca="1" si="563"/>
        <v>3.0693069306930685</v>
      </c>
      <c r="AG1347" s="205"/>
      <c r="AH1347" s="205"/>
      <c r="AI1347" s="205"/>
      <c r="AJ1347" s="205"/>
      <c r="AK1347" s="4"/>
      <c r="AL1347" s="4"/>
      <c r="AM1347" s="309">
        <f t="shared" ca="1" si="564"/>
        <v>15.07</v>
      </c>
      <c r="AN1347" s="309">
        <f t="shared" ca="1" si="565"/>
        <v>14.16</v>
      </c>
      <c r="AO1347" s="310">
        <f t="shared" ca="1" si="566"/>
        <v>0.85714285714285632</v>
      </c>
      <c r="AP1347" s="310" t="b">
        <f t="shared" ca="1" si="567"/>
        <v>0</v>
      </c>
      <c r="AQ1347" s="309">
        <f t="shared" ca="1" si="568"/>
        <v>0</v>
      </c>
      <c r="AR1347" s="205">
        <f t="shared" ca="1" si="551"/>
        <v>0</v>
      </c>
      <c r="AS1347" s="45" t="b">
        <f t="shared" ca="1" si="552"/>
        <v>0</v>
      </c>
      <c r="AT1347">
        <f t="shared" ca="1" si="553"/>
        <v>0</v>
      </c>
      <c r="AU1347" t="b">
        <f t="shared" ca="1" si="569"/>
        <v>0</v>
      </c>
      <c r="AV1347" t="b">
        <f t="shared" ca="1" si="570"/>
        <v>0</v>
      </c>
      <c r="AW1347" s="266" t="b">
        <f t="shared" ca="1" si="571"/>
        <v>0</v>
      </c>
      <c r="AX1347" s="266" t="b">
        <f t="shared" ca="1" si="572"/>
        <v>0</v>
      </c>
      <c r="AY1347" s="266" t="b">
        <f t="shared" ca="1" si="573"/>
        <v>0</v>
      </c>
    </row>
    <row r="1348" spans="1:51" x14ac:dyDescent="0.25">
      <c r="A1348">
        <v>1316</v>
      </c>
      <c r="B1348" s="163">
        <f ca="1">OFFSET(InputPriceData!B$15,CalculationsAndCharts!$A1348+$A$11,0,1,1)</f>
        <v>40105</v>
      </c>
      <c r="C1348" s="3">
        <f ca="1">OFFSET(InputPriceData!G$15,CalculationsAndCharts!$A1348+$A$11,IF($C$7,8,0),1,1)</f>
        <v>370100</v>
      </c>
      <c r="D1348" s="4">
        <f ca="1">OFFSET(InputPriceData!C$15,CalculationsAndCharts!$A1348+$A$11,IF($C$7,8,0),1,1)</f>
        <v>14.85</v>
      </c>
      <c r="E1348" s="4">
        <f ca="1">OFFSET(InputPriceData!D$15,CalculationsAndCharts!$A1348+$A$11,IF($C$7,8,0),1,1)</f>
        <v>15.04</v>
      </c>
      <c r="F1348" s="4">
        <f ca="1">OFFSET(InputPriceData!E$15,CalculationsAndCharts!$A1348+$A$11,IF($C$7,8,0),1,1)</f>
        <v>14.7</v>
      </c>
      <c r="G1348" s="4">
        <f ca="1">OFFSET(InputPriceData!F$15,CalculationsAndCharts!$A1348+$A$11,IF($C$7,8,0),1,1)</f>
        <v>14.75</v>
      </c>
      <c r="H1348" s="128"/>
      <c r="I1348" s="128"/>
      <c r="K1348" s="124"/>
      <c r="L1348" s="279"/>
      <c r="M1348" s="281"/>
      <c r="N1348" s="280"/>
      <c r="O1348" s="4"/>
      <c r="P1348" s="4"/>
      <c r="Q1348" s="3"/>
      <c r="S1348" s="309">
        <f t="shared" ca="1" si="554"/>
        <v>15.07</v>
      </c>
      <c r="T1348" s="309">
        <f t="shared" ca="1" si="555"/>
        <v>14.16</v>
      </c>
      <c r="U1348" s="310">
        <f t="shared" ca="1" si="547"/>
        <v>0.64835164835164805</v>
      </c>
      <c r="V1348" s="310" t="b">
        <f t="shared" ca="1" si="556"/>
        <v>0</v>
      </c>
      <c r="W1348" s="3" t="b">
        <f t="shared" ca="1" si="557"/>
        <v>0</v>
      </c>
      <c r="X1348" s="3" t="str">
        <f t="shared" ca="1" si="558"/>
        <v/>
      </c>
      <c r="Y1348" s="3" t="str">
        <f t="shared" ca="1" si="548"/>
        <v/>
      </c>
      <c r="Z1348" s="3" t="str">
        <f t="shared" ca="1" si="559"/>
        <v/>
      </c>
      <c r="AA1348" s="3" t="str">
        <f t="shared" ca="1" si="560"/>
        <v/>
      </c>
      <c r="AB1348" s="205">
        <f t="shared" ca="1" si="561"/>
        <v>6600</v>
      </c>
      <c r="AC1348" s="205">
        <f t="shared" ca="1" si="562"/>
        <v>101</v>
      </c>
      <c r="AD1348" s="205">
        <f t="shared" ca="1" si="549"/>
        <v>65.346534653465341</v>
      </c>
      <c r="AE1348" s="205">
        <f t="shared" ca="1" si="550"/>
        <v>15.346534653465341</v>
      </c>
      <c r="AF1348" s="205">
        <f t="shared" ca="1" si="563"/>
        <v>3.0693069306930685</v>
      </c>
      <c r="AG1348" s="205"/>
      <c r="AH1348" s="205"/>
      <c r="AI1348" s="205"/>
      <c r="AJ1348" s="205"/>
      <c r="AK1348" s="4"/>
      <c r="AL1348" s="4"/>
      <c r="AM1348" s="309">
        <f t="shared" ca="1" si="564"/>
        <v>15.07</v>
      </c>
      <c r="AN1348" s="309">
        <f t="shared" ca="1" si="565"/>
        <v>14.16</v>
      </c>
      <c r="AO1348" s="310">
        <f t="shared" ca="1" si="566"/>
        <v>0.64835164835164805</v>
      </c>
      <c r="AP1348" s="310" t="b">
        <f t="shared" ca="1" si="567"/>
        <v>0</v>
      </c>
      <c r="AQ1348" s="309">
        <f t="shared" ca="1" si="568"/>
        <v>0</v>
      </c>
      <c r="AR1348" s="205">
        <f t="shared" ca="1" si="551"/>
        <v>0</v>
      </c>
      <c r="AS1348" s="45" t="b">
        <f t="shared" ca="1" si="552"/>
        <v>0</v>
      </c>
      <c r="AT1348">
        <f t="shared" ca="1" si="553"/>
        <v>0</v>
      </c>
      <c r="AU1348" t="b">
        <f t="shared" ca="1" si="569"/>
        <v>0</v>
      </c>
      <c r="AV1348" t="b">
        <f t="shared" ca="1" si="570"/>
        <v>0</v>
      </c>
      <c r="AW1348" s="266" t="b">
        <f t="shared" ca="1" si="571"/>
        <v>0</v>
      </c>
      <c r="AX1348" s="266" t="b">
        <f t="shared" ca="1" si="572"/>
        <v>0</v>
      </c>
      <c r="AY1348" s="266" t="b">
        <f t="shared" ca="1" si="573"/>
        <v>0</v>
      </c>
    </row>
    <row r="1349" spans="1:51" x14ac:dyDescent="0.25">
      <c r="A1349">
        <v>1317</v>
      </c>
      <c r="B1349" s="163">
        <f ca="1">OFFSET(InputPriceData!B$15,CalculationsAndCharts!$A1349+$A$11,0,1,1)</f>
        <v>40102</v>
      </c>
      <c r="C1349" s="3">
        <f ca="1">OFFSET(InputPriceData!G$15,CalculationsAndCharts!$A1349+$A$11,IF($C$7,8,0),1,1)</f>
        <v>728400</v>
      </c>
      <c r="D1349" s="4">
        <f ca="1">OFFSET(InputPriceData!C$15,CalculationsAndCharts!$A1349+$A$11,IF($C$7,8,0),1,1)</f>
        <v>14.82</v>
      </c>
      <c r="E1349" s="4">
        <f ca="1">OFFSET(InputPriceData!D$15,CalculationsAndCharts!$A1349+$A$11,IF($C$7,8,0),1,1)</f>
        <v>14.85</v>
      </c>
      <c r="F1349" s="4">
        <f ca="1">OFFSET(InputPriceData!E$15,CalculationsAndCharts!$A1349+$A$11,IF($C$7,8,0),1,1)</f>
        <v>14.66</v>
      </c>
      <c r="G1349" s="4">
        <f ca="1">OFFSET(InputPriceData!F$15,CalculationsAndCharts!$A1349+$A$11,IF($C$7,8,0),1,1)</f>
        <v>14.76</v>
      </c>
      <c r="H1349" s="128"/>
      <c r="I1349" s="128"/>
      <c r="K1349" s="124"/>
      <c r="L1349" s="279"/>
      <c r="M1349" s="281"/>
      <c r="N1349" s="280"/>
      <c r="O1349" s="4"/>
      <c r="P1349" s="4"/>
      <c r="Q1349" s="3"/>
      <c r="S1349" s="309">
        <f t="shared" ca="1" si="554"/>
        <v>15.07</v>
      </c>
      <c r="T1349" s="309">
        <f t="shared" ca="1" si="555"/>
        <v>14.16</v>
      </c>
      <c r="U1349" s="310">
        <f t="shared" ca="1" si="547"/>
        <v>0.65934065934065889</v>
      </c>
      <c r="V1349" s="310" t="b">
        <f t="shared" ca="1" si="556"/>
        <v>0</v>
      </c>
      <c r="W1349" s="3" t="b">
        <f t="shared" ca="1" si="557"/>
        <v>0</v>
      </c>
      <c r="X1349" s="3" t="str">
        <f t="shared" ca="1" si="558"/>
        <v/>
      </c>
      <c r="Y1349" s="3" t="str">
        <f t="shared" ca="1" si="548"/>
        <v/>
      </c>
      <c r="Z1349" s="3" t="str">
        <f t="shared" ca="1" si="559"/>
        <v/>
      </c>
      <c r="AA1349" s="3" t="str">
        <f t="shared" ca="1" si="560"/>
        <v/>
      </c>
      <c r="AB1349" s="205">
        <f t="shared" ca="1" si="561"/>
        <v>6600</v>
      </c>
      <c r="AC1349" s="205">
        <f t="shared" ca="1" si="562"/>
        <v>101</v>
      </c>
      <c r="AD1349" s="205">
        <f t="shared" ca="1" si="549"/>
        <v>65.346534653465341</v>
      </c>
      <c r="AE1349" s="205">
        <f t="shared" ca="1" si="550"/>
        <v>15.346534653465341</v>
      </c>
      <c r="AF1349" s="205">
        <f t="shared" ca="1" si="563"/>
        <v>3.0693069306930685</v>
      </c>
      <c r="AG1349" s="205"/>
      <c r="AH1349" s="205"/>
      <c r="AI1349" s="205"/>
      <c r="AJ1349" s="205"/>
      <c r="AK1349" s="4"/>
      <c r="AL1349" s="4"/>
      <c r="AM1349" s="309">
        <f t="shared" ca="1" si="564"/>
        <v>15.07</v>
      </c>
      <c r="AN1349" s="309">
        <f t="shared" ca="1" si="565"/>
        <v>14.16</v>
      </c>
      <c r="AO1349" s="310">
        <f t="shared" ca="1" si="566"/>
        <v>0.65934065934065889</v>
      </c>
      <c r="AP1349" s="310" t="b">
        <f t="shared" ca="1" si="567"/>
        <v>0</v>
      </c>
      <c r="AQ1349" s="309">
        <f t="shared" ca="1" si="568"/>
        <v>0</v>
      </c>
      <c r="AR1349" s="205">
        <f t="shared" ca="1" si="551"/>
        <v>0</v>
      </c>
      <c r="AS1349" s="45" t="b">
        <f t="shared" ca="1" si="552"/>
        <v>0</v>
      </c>
      <c r="AT1349">
        <f t="shared" ca="1" si="553"/>
        <v>0</v>
      </c>
      <c r="AU1349" t="b">
        <f t="shared" ca="1" si="569"/>
        <v>0</v>
      </c>
      <c r="AV1349" t="b">
        <f t="shared" ca="1" si="570"/>
        <v>0</v>
      </c>
      <c r="AW1349" s="266" t="b">
        <f t="shared" ca="1" si="571"/>
        <v>0</v>
      </c>
      <c r="AX1349" s="266" t="b">
        <f t="shared" ca="1" si="572"/>
        <v>0</v>
      </c>
      <c r="AY1349" s="266" t="b">
        <f t="shared" ca="1" si="573"/>
        <v>0</v>
      </c>
    </row>
    <row r="1350" spans="1:51" x14ac:dyDescent="0.25">
      <c r="A1350">
        <v>1318</v>
      </c>
      <c r="B1350" s="163">
        <f ca="1">OFFSET(InputPriceData!B$15,CalculationsAndCharts!$A1350+$A$11,0,1,1)</f>
        <v>40101</v>
      </c>
      <c r="C1350" s="3">
        <f ca="1">OFFSET(InputPriceData!G$15,CalculationsAndCharts!$A1350+$A$11,IF($C$7,8,0),1,1)</f>
        <v>519500</v>
      </c>
      <c r="D1350" s="4">
        <f ca="1">OFFSET(InputPriceData!C$15,CalculationsAndCharts!$A1350+$A$11,IF($C$7,8,0),1,1)</f>
        <v>14.99</v>
      </c>
      <c r="E1350" s="4">
        <f ca="1">OFFSET(InputPriceData!D$15,CalculationsAndCharts!$A1350+$A$11,IF($C$7,8,0),1,1)</f>
        <v>15.04</v>
      </c>
      <c r="F1350" s="4">
        <f ca="1">OFFSET(InputPriceData!E$15,CalculationsAndCharts!$A1350+$A$11,IF($C$7,8,0),1,1)</f>
        <v>14.85</v>
      </c>
      <c r="G1350" s="4">
        <f ca="1">OFFSET(InputPriceData!F$15,CalculationsAndCharts!$A1350+$A$11,IF($C$7,8,0),1,1)</f>
        <v>14.89</v>
      </c>
      <c r="H1350" s="128"/>
      <c r="I1350" s="128"/>
      <c r="K1350" s="124"/>
      <c r="L1350" s="279"/>
      <c r="M1350" s="281"/>
      <c r="N1350" s="280"/>
      <c r="O1350" s="4"/>
      <c r="P1350" s="4"/>
      <c r="Q1350" s="3"/>
      <c r="S1350" s="309">
        <f t="shared" ca="1" si="554"/>
        <v>15.07</v>
      </c>
      <c r="T1350" s="309">
        <f t="shared" ca="1" si="555"/>
        <v>14.16</v>
      </c>
      <c r="U1350" s="310">
        <f t="shared" ca="1" si="547"/>
        <v>0.80219780219780257</v>
      </c>
      <c r="V1350" s="310" t="b">
        <f t="shared" ca="1" si="556"/>
        <v>0</v>
      </c>
      <c r="W1350" s="3" t="b">
        <f t="shared" ca="1" si="557"/>
        <v>0</v>
      </c>
      <c r="X1350" s="3" t="str">
        <f t="shared" ca="1" si="558"/>
        <v/>
      </c>
      <c r="Y1350" s="3" t="str">
        <f t="shared" ca="1" si="548"/>
        <v/>
      </c>
      <c r="Z1350" s="3" t="str">
        <f t="shared" ca="1" si="559"/>
        <v/>
      </c>
      <c r="AA1350" s="3" t="str">
        <f t="shared" ca="1" si="560"/>
        <v/>
      </c>
      <c r="AB1350" s="205">
        <f t="shared" ca="1" si="561"/>
        <v>6600</v>
      </c>
      <c r="AC1350" s="205">
        <f t="shared" ca="1" si="562"/>
        <v>101</v>
      </c>
      <c r="AD1350" s="205">
        <f t="shared" ca="1" si="549"/>
        <v>65.346534653465341</v>
      </c>
      <c r="AE1350" s="205">
        <f t="shared" ca="1" si="550"/>
        <v>15.346534653465341</v>
      </c>
      <c r="AF1350" s="205">
        <f t="shared" ca="1" si="563"/>
        <v>3.0693069306930685</v>
      </c>
      <c r="AG1350" s="205"/>
      <c r="AH1350" s="205"/>
      <c r="AI1350" s="205"/>
      <c r="AJ1350" s="205"/>
      <c r="AK1350" s="4"/>
      <c r="AL1350" s="4"/>
      <c r="AM1350" s="309">
        <f t="shared" ca="1" si="564"/>
        <v>15.07</v>
      </c>
      <c r="AN1350" s="309">
        <f t="shared" ca="1" si="565"/>
        <v>14.16</v>
      </c>
      <c r="AO1350" s="310">
        <f t="shared" ca="1" si="566"/>
        <v>0.80219780219780257</v>
      </c>
      <c r="AP1350" s="310" t="b">
        <f t="shared" ca="1" si="567"/>
        <v>0</v>
      </c>
      <c r="AQ1350" s="309">
        <f t="shared" ca="1" si="568"/>
        <v>0</v>
      </c>
      <c r="AR1350" s="205">
        <f t="shared" ca="1" si="551"/>
        <v>0</v>
      </c>
      <c r="AS1350" s="45" t="b">
        <f t="shared" ca="1" si="552"/>
        <v>0</v>
      </c>
      <c r="AT1350">
        <f t="shared" ca="1" si="553"/>
        <v>0</v>
      </c>
      <c r="AU1350" t="b">
        <f t="shared" ca="1" si="569"/>
        <v>0</v>
      </c>
      <c r="AV1350" t="b">
        <f t="shared" ca="1" si="570"/>
        <v>0</v>
      </c>
      <c r="AW1350" s="266" t="b">
        <f t="shared" ca="1" si="571"/>
        <v>0</v>
      </c>
      <c r="AX1350" s="266" t="b">
        <f t="shared" ca="1" si="572"/>
        <v>0</v>
      </c>
      <c r="AY1350" s="266" t="b">
        <f t="shared" ca="1" si="573"/>
        <v>0</v>
      </c>
    </row>
    <row r="1351" spans="1:51" x14ac:dyDescent="0.25">
      <c r="A1351">
        <v>1319</v>
      </c>
      <c r="B1351" s="163">
        <f ca="1">OFFSET(InputPriceData!B$15,CalculationsAndCharts!$A1351+$A$11,0,1,1)</f>
        <v>40100</v>
      </c>
      <c r="C1351" s="3">
        <f ca="1">OFFSET(InputPriceData!G$15,CalculationsAndCharts!$A1351+$A$11,IF($C$7,8,0),1,1)</f>
        <v>586500</v>
      </c>
      <c r="D1351" s="4">
        <f ca="1">OFFSET(InputPriceData!C$15,CalculationsAndCharts!$A1351+$A$11,IF($C$7,8,0),1,1)</f>
        <v>14.8</v>
      </c>
      <c r="E1351" s="4">
        <f ca="1">OFFSET(InputPriceData!D$15,CalculationsAndCharts!$A1351+$A$11,IF($C$7,8,0),1,1)</f>
        <v>15.08</v>
      </c>
      <c r="F1351" s="4">
        <f ca="1">OFFSET(InputPriceData!E$15,CalculationsAndCharts!$A1351+$A$11,IF($C$7,8,0),1,1)</f>
        <v>14.74</v>
      </c>
      <c r="G1351" s="4">
        <f ca="1">OFFSET(InputPriceData!F$15,CalculationsAndCharts!$A1351+$A$11,IF($C$7,8,0),1,1)</f>
        <v>15.07</v>
      </c>
      <c r="H1351" s="128"/>
      <c r="I1351" s="128"/>
      <c r="K1351" s="124"/>
      <c r="L1351" s="279"/>
      <c r="M1351" s="281"/>
      <c r="N1351" s="280"/>
      <c r="O1351" s="4"/>
      <c r="P1351" s="4"/>
      <c r="Q1351" s="3"/>
      <c r="S1351" s="309">
        <f t="shared" ca="1" si="554"/>
        <v>15.07</v>
      </c>
      <c r="T1351" s="309">
        <f t="shared" ca="1" si="555"/>
        <v>14.11</v>
      </c>
      <c r="U1351" s="310">
        <f t="shared" ca="1" si="547"/>
        <v>1</v>
      </c>
      <c r="V1351" s="310" t="b">
        <f t="shared" ca="1" si="556"/>
        <v>0</v>
      </c>
      <c r="W1351" s="3" t="b">
        <f t="shared" ca="1" si="557"/>
        <v>0</v>
      </c>
      <c r="X1351" s="3" t="str">
        <f t="shared" ca="1" si="558"/>
        <v/>
      </c>
      <c r="Y1351" s="3" t="str">
        <f t="shared" ca="1" si="548"/>
        <v/>
      </c>
      <c r="Z1351" s="3" t="str">
        <f t="shared" ca="1" si="559"/>
        <v/>
      </c>
      <c r="AA1351" s="3" t="str">
        <f t="shared" ca="1" si="560"/>
        <v/>
      </c>
      <c r="AB1351" s="205">
        <f t="shared" ca="1" si="561"/>
        <v>6600</v>
      </c>
      <c r="AC1351" s="205">
        <f t="shared" ca="1" si="562"/>
        <v>101</v>
      </c>
      <c r="AD1351" s="205">
        <f t="shared" ca="1" si="549"/>
        <v>65.346534653465341</v>
      </c>
      <c r="AE1351" s="205">
        <f t="shared" ca="1" si="550"/>
        <v>15.346534653465341</v>
      </c>
      <c r="AF1351" s="205">
        <f t="shared" ca="1" si="563"/>
        <v>3.0693069306930685</v>
      </c>
      <c r="AG1351" s="205"/>
      <c r="AH1351" s="205"/>
      <c r="AI1351" s="205"/>
      <c r="AJ1351" s="205"/>
      <c r="AK1351" s="4"/>
      <c r="AL1351" s="4"/>
      <c r="AM1351" s="309">
        <f t="shared" ca="1" si="564"/>
        <v>15.07</v>
      </c>
      <c r="AN1351" s="309">
        <f t="shared" ca="1" si="565"/>
        <v>14.16</v>
      </c>
      <c r="AO1351" s="310">
        <f t="shared" ca="1" si="566"/>
        <v>1</v>
      </c>
      <c r="AP1351" s="310" t="b">
        <f t="shared" ca="1" si="567"/>
        <v>0</v>
      </c>
      <c r="AQ1351" s="309">
        <f t="shared" ca="1" si="568"/>
        <v>0</v>
      </c>
      <c r="AR1351" s="205">
        <f t="shared" ca="1" si="551"/>
        <v>0</v>
      </c>
      <c r="AS1351" s="45" t="b">
        <f t="shared" ca="1" si="552"/>
        <v>0</v>
      </c>
      <c r="AT1351">
        <f t="shared" ca="1" si="553"/>
        <v>0</v>
      </c>
      <c r="AU1351" t="b">
        <f t="shared" ca="1" si="569"/>
        <v>0</v>
      </c>
      <c r="AV1351" t="b">
        <f t="shared" ca="1" si="570"/>
        <v>0</v>
      </c>
      <c r="AW1351" s="266" t="b">
        <f t="shared" ca="1" si="571"/>
        <v>0</v>
      </c>
      <c r="AX1351" s="266" t="b">
        <f t="shared" ca="1" si="572"/>
        <v>0</v>
      </c>
      <c r="AY1351" s="266" t="b">
        <f t="shared" ca="1" si="573"/>
        <v>0</v>
      </c>
    </row>
    <row r="1352" spans="1:51" x14ac:dyDescent="0.25">
      <c r="A1352">
        <v>1320</v>
      </c>
      <c r="B1352" s="163">
        <f ca="1">OFFSET(InputPriceData!B$15,CalculationsAndCharts!$A1352+$A$11,0,1,1)</f>
        <v>40099</v>
      </c>
      <c r="C1352" s="3">
        <f ca="1">OFFSET(InputPriceData!G$15,CalculationsAndCharts!$A1352+$A$11,IF($C$7,8,0),1,1)</f>
        <v>729200</v>
      </c>
      <c r="D1352" s="4">
        <f ca="1">OFFSET(InputPriceData!C$15,CalculationsAndCharts!$A1352+$A$11,IF($C$7,8,0),1,1)</f>
        <v>14.89</v>
      </c>
      <c r="E1352" s="4">
        <f ca="1">OFFSET(InputPriceData!D$15,CalculationsAndCharts!$A1352+$A$11,IF($C$7,8,0),1,1)</f>
        <v>14.95</v>
      </c>
      <c r="F1352" s="4">
        <f ca="1">OFFSET(InputPriceData!E$15,CalculationsAndCharts!$A1352+$A$11,IF($C$7,8,0),1,1)</f>
        <v>14.58</v>
      </c>
      <c r="G1352" s="4">
        <f ca="1">OFFSET(InputPriceData!F$15,CalculationsAndCharts!$A1352+$A$11,IF($C$7,8,0),1,1)</f>
        <v>14.7</v>
      </c>
      <c r="H1352" s="128"/>
      <c r="I1352" s="128"/>
      <c r="K1352" s="124"/>
      <c r="L1352" s="279"/>
      <c r="M1352" s="281"/>
      <c r="N1352" s="280"/>
      <c r="O1352" s="4"/>
      <c r="P1352" s="4"/>
      <c r="Q1352" s="3"/>
      <c r="S1352" s="309">
        <f t="shared" ca="1" si="554"/>
        <v>14.92</v>
      </c>
      <c r="T1352" s="309">
        <f t="shared" ca="1" si="555"/>
        <v>14.11</v>
      </c>
      <c r="U1352" s="310">
        <f t="shared" ca="1" si="547"/>
        <v>0.72839506172839441</v>
      </c>
      <c r="V1352" s="310" t="b">
        <f t="shared" ca="1" si="556"/>
        <v>0</v>
      </c>
      <c r="W1352" s="3" t="b">
        <f t="shared" ca="1" si="557"/>
        <v>0</v>
      </c>
      <c r="X1352" s="3" t="str">
        <f t="shared" ca="1" si="558"/>
        <v/>
      </c>
      <c r="Y1352" s="3" t="str">
        <f t="shared" ca="1" si="548"/>
        <v/>
      </c>
      <c r="Z1352" s="3" t="str">
        <f t="shared" ca="1" si="559"/>
        <v/>
      </c>
      <c r="AA1352" s="3" t="str">
        <f t="shared" ca="1" si="560"/>
        <v/>
      </c>
      <c r="AB1352" s="205">
        <f t="shared" ca="1" si="561"/>
        <v>6600</v>
      </c>
      <c r="AC1352" s="205">
        <f t="shared" ca="1" si="562"/>
        <v>101</v>
      </c>
      <c r="AD1352" s="205">
        <f t="shared" ca="1" si="549"/>
        <v>65.346534653465341</v>
      </c>
      <c r="AE1352" s="205">
        <f t="shared" ca="1" si="550"/>
        <v>15.346534653465341</v>
      </c>
      <c r="AF1352" s="205">
        <f t="shared" ca="1" si="563"/>
        <v>3.0693069306930685</v>
      </c>
      <c r="AG1352" s="205"/>
      <c r="AH1352" s="205"/>
      <c r="AI1352" s="205"/>
      <c r="AJ1352" s="205"/>
      <c r="AK1352" s="4"/>
      <c r="AL1352" s="4"/>
      <c r="AM1352" s="309">
        <f t="shared" ca="1" si="564"/>
        <v>14.92</v>
      </c>
      <c r="AN1352" s="309">
        <f t="shared" ca="1" si="565"/>
        <v>14.16</v>
      </c>
      <c r="AO1352" s="310">
        <f t="shared" ca="1" si="566"/>
        <v>0.71052631578947278</v>
      </c>
      <c r="AP1352" s="310" t="b">
        <f t="shared" ca="1" si="567"/>
        <v>0</v>
      </c>
      <c r="AQ1352" s="309">
        <f t="shared" ca="1" si="568"/>
        <v>0</v>
      </c>
      <c r="AR1352" s="205">
        <f t="shared" ca="1" si="551"/>
        <v>0</v>
      </c>
      <c r="AS1352" s="45" t="b">
        <f t="shared" ca="1" si="552"/>
        <v>0</v>
      </c>
      <c r="AT1352">
        <f t="shared" ca="1" si="553"/>
        <v>0</v>
      </c>
      <c r="AU1352" t="b">
        <f t="shared" ca="1" si="569"/>
        <v>0</v>
      </c>
      <c r="AV1352" t="b">
        <f t="shared" ca="1" si="570"/>
        <v>0</v>
      </c>
      <c r="AW1352" s="266" t="b">
        <f t="shared" ca="1" si="571"/>
        <v>0</v>
      </c>
      <c r="AX1352" s="266" t="b">
        <f t="shared" ca="1" si="572"/>
        <v>0</v>
      </c>
      <c r="AY1352" s="266" t="b">
        <f t="shared" ca="1" si="573"/>
        <v>0</v>
      </c>
    </row>
    <row r="1353" spans="1:51" x14ac:dyDescent="0.25">
      <c r="A1353">
        <v>1321</v>
      </c>
      <c r="B1353" s="163">
        <f ca="1">OFFSET(InputPriceData!B$15,CalculationsAndCharts!$A1353+$A$11,0,1,1)</f>
        <v>40098</v>
      </c>
      <c r="C1353" s="3">
        <f ca="1">OFFSET(InputPriceData!G$15,CalculationsAndCharts!$A1353+$A$11,IF($C$7,8,0),1,1)</f>
        <v>571800</v>
      </c>
      <c r="D1353" s="4">
        <f ca="1">OFFSET(InputPriceData!C$15,CalculationsAndCharts!$A1353+$A$11,IF($C$7,8,0),1,1)</f>
        <v>14.92</v>
      </c>
      <c r="E1353" s="4">
        <f ca="1">OFFSET(InputPriceData!D$15,CalculationsAndCharts!$A1353+$A$11,IF($C$7,8,0),1,1)</f>
        <v>15.11</v>
      </c>
      <c r="F1353" s="4">
        <f ca="1">OFFSET(InputPriceData!E$15,CalculationsAndCharts!$A1353+$A$11,IF($C$7,8,0),1,1)</f>
        <v>14.67</v>
      </c>
      <c r="G1353" s="4">
        <f ca="1">OFFSET(InputPriceData!F$15,CalculationsAndCharts!$A1353+$A$11,IF($C$7,8,0),1,1)</f>
        <v>14.86</v>
      </c>
      <c r="H1353" s="128"/>
      <c r="I1353" s="128"/>
      <c r="K1353" s="124"/>
      <c r="L1353" s="279"/>
      <c r="M1353" s="281"/>
      <c r="N1353" s="280"/>
      <c r="O1353" s="4"/>
      <c r="P1353" s="4"/>
      <c r="Q1353" s="3"/>
      <c r="S1353" s="309">
        <f t="shared" ca="1" si="554"/>
        <v>14.92</v>
      </c>
      <c r="T1353" s="309">
        <f t="shared" ca="1" si="555"/>
        <v>14.11</v>
      </c>
      <c r="U1353" s="310">
        <f t="shared" ca="1" si="547"/>
        <v>0.92592592592592537</v>
      </c>
      <c r="V1353" s="310" t="b">
        <f t="shared" ca="1" si="556"/>
        <v>0</v>
      </c>
      <c r="W1353" s="3" t="b">
        <f t="shared" ca="1" si="557"/>
        <v>0</v>
      </c>
      <c r="X1353" s="3" t="str">
        <f t="shared" ca="1" si="558"/>
        <v/>
      </c>
      <c r="Y1353" s="3" t="str">
        <f t="shared" ca="1" si="548"/>
        <v/>
      </c>
      <c r="Z1353" s="3" t="str">
        <f t="shared" ca="1" si="559"/>
        <v/>
      </c>
      <c r="AA1353" s="3" t="str">
        <f t="shared" ca="1" si="560"/>
        <v/>
      </c>
      <c r="AB1353" s="205">
        <f t="shared" ca="1" si="561"/>
        <v>6600</v>
      </c>
      <c r="AC1353" s="205">
        <f t="shared" ca="1" si="562"/>
        <v>101</v>
      </c>
      <c r="AD1353" s="205">
        <f t="shared" ca="1" si="549"/>
        <v>65.346534653465341</v>
      </c>
      <c r="AE1353" s="205">
        <f t="shared" ca="1" si="550"/>
        <v>15.346534653465341</v>
      </c>
      <c r="AF1353" s="205">
        <f t="shared" ca="1" si="563"/>
        <v>3.0693069306930685</v>
      </c>
      <c r="AG1353" s="205"/>
      <c r="AH1353" s="205"/>
      <c r="AI1353" s="205"/>
      <c r="AJ1353" s="205"/>
      <c r="AK1353" s="4"/>
      <c r="AL1353" s="4"/>
      <c r="AM1353" s="309">
        <f t="shared" ca="1" si="564"/>
        <v>14.92</v>
      </c>
      <c r="AN1353" s="309">
        <f t="shared" ca="1" si="565"/>
        <v>14.11</v>
      </c>
      <c r="AO1353" s="310">
        <f t="shared" ca="1" si="566"/>
        <v>0.92592592592592537</v>
      </c>
      <c r="AP1353" s="310" t="b">
        <f t="shared" ca="1" si="567"/>
        <v>0</v>
      </c>
      <c r="AQ1353" s="309">
        <f t="shared" ca="1" si="568"/>
        <v>0</v>
      </c>
      <c r="AR1353" s="205">
        <f t="shared" ca="1" si="551"/>
        <v>0</v>
      </c>
      <c r="AS1353" s="45" t="b">
        <f t="shared" ca="1" si="552"/>
        <v>0</v>
      </c>
      <c r="AT1353">
        <f t="shared" ca="1" si="553"/>
        <v>0</v>
      </c>
      <c r="AU1353" t="b">
        <f t="shared" ca="1" si="569"/>
        <v>0</v>
      </c>
      <c r="AV1353" t="b">
        <f t="shared" ca="1" si="570"/>
        <v>0</v>
      </c>
      <c r="AW1353" s="266" t="b">
        <f t="shared" ca="1" si="571"/>
        <v>0</v>
      </c>
      <c r="AX1353" s="266" t="b">
        <f t="shared" ca="1" si="572"/>
        <v>0</v>
      </c>
      <c r="AY1353" s="266" t="b">
        <f t="shared" ca="1" si="573"/>
        <v>0</v>
      </c>
    </row>
    <row r="1354" spans="1:51" x14ac:dyDescent="0.25">
      <c r="A1354">
        <v>1322</v>
      </c>
      <c r="B1354" s="163">
        <f ca="1">OFFSET(InputPriceData!B$15,CalculationsAndCharts!$A1354+$A$11,0,1,1)</f>
        <v>40095</v>
      </c>
      <c r="C1354" s="3">
        <f ca="1">OFFSET(InputPriceData!G$15,CalculationsAndCharts!$A1354+$A$11,IF($C$7,8,0),1,1)</f>
        <v>414500</v>
      </c>
      <c r="D1354" s="4">
        <f ca="1">OFFSET(InputPriceData!C$15,CalculationsAndCharts!$A1354+$A$11,IF($C$7,8,0),1,1)</f>
        <v>14.81</v>
      </c>
      <c r="E1354" s="4">
        <f ca="1">OFFSET(InputPriceData!D$15,CalculationsAndCharts!$A1354+$A$11,IF($C$7,8,0),1,1)</f>
        <v>14.99</v>
      </c>
      <c r="F1354" s="4">
        <f ca="1">OFFSET(InputPriceData!E$15,CalculationsAndCharts!$A1354+$A$11,IF($C$7,8,0),1,1)</f>
        <v>14.7</v>
      </c>
      <c r="G1354" s="4">
        <f ca="1">OFFSET(InputPriceData!F$15,CalculationsAndCharts!$A1354+$A$11,IF($C$7,8,0),1,1)</f>
        <v>14.92</v>
      </c>
      <c r="H1354" s="128"/>
      <c r="I1354" s="128"/>
      <c r="K1354" s="124"/>
      <c r="L1354" s="279"/>
      <c r="M1354" s="281"/>
      <c r="N1354" s="280"/>
      <c r="O1354" s="4"/>
      <c r="P1354" s="4"/>
      <c r="Q1354" s="3"/>
      <c r="S1354" s="309">
        <f t="shared" ca="1" si="554"/>
        <v>14.92</v>
      </c>
      <c r="T1354" s="309">
        <f t="shared" ca="1" si="555"/>
        <v>14.11</v>
      </c>
      <c r="U1354" s="310">
        <f t="shared" ca="1" si="547"/>
        <v>1</v>
      </c>
      <c r="V1354" s="310" t="b">
        <f t="shared" ca="1" si="556"/>
        <v>0</v>
      </c>
      <c r="W1354" s="3" t="b">
        <f t="shared" ca="1" si="557"/>
        <v>0</v>
      </c>
      <c r="X1354" s="3" t="str">
        <f t="shared" ca="1" si="558"/>
        <v/>
      </c>
      <c r="Y1354" s="3" t="str">
        <f t="shared" ca="1" si="548"/>
        <v/>
      </c>
      <c r="Z1354" s="3" t="str">
        <f t="shared" ca="1" si="559"/>
        <v/>
      </c>
      <c r="AA1354" s="3" t="str">
        <f t="shared" ca="1" si="560"/>
        <v/>
      </c>
      <c r="AB1354" s="205">
        <f t="shared" ca="1" si="561"/>
        <v>6600</v>
      </c>
      <c r="AC1354" s="205">
        <f t="shared" ca="1" si="562"/>
        <v>101</v>
      </c>
      <c r="AD1354" s="205">
        <f t="shared" ca="1" si="549"/>
        <v>65.346534653465341</v>
      </c>
      <c r="AE1354" s="205">
        <f t="shared" ca="1" si="550"/>
        <v>15.346534653465341</v>
      </c>
      <c r="AF1354" s="205">
        <f t="shared" ca="1" si="563"/>
        <v>3.0693069306930685</v>
      </c>
      <c r="AG1354" s="205"/>
      <c r="AH1354" s="205"/>
      <c r="AI1354" s="205"/>
      <c r="AJ1354" s="205"/>
      <c r="AK1354" s="4"/>
      <c r="AL1354" s="4"/>
      <c r="AM1354" s="309">
        <f t="shared" ca="1" si="564"/>
        <v>14.92</v>
      </c>
      <c r="AN1354" s="309">
        <f t="shared" ca="1" si="565"/>
        <v>14.11</v>
      </c>
      <c r="AO1354" s="310">
        <f t="shared" ca="1" si="566"/>
        <v>1</v>
      </c>
      <c r="AP1354" s="310" t="b">
        <f t="shared" ca="1" si="567"/>
        <v>0</v>
      </c>
      <c r="AQ1354" s="309">
        <f t="shared" ca="1" si="568"/>
        <v>0</v>
      </c>
      <c r="AR1354" s="205">
        <f t="shared" ca="1" si="551"/>
        <v>0</v>
      </c>
      <c r="AS1354" s="45" t="b">
        <f t="shared" ca="1" si="552"/>
        <v>0</v>
      </c>
      <c r="AT1354">
        <f t="shared" ca="1" si="553"/>
        <v>0</v>
      </c>
      <c r="AU1354" t="b">
        <f t="shared" ca="1" si="569"/>
        <v>0</v>
      </c>
      <c r="AV1354" t="b">
        <f t="shared" ca="1" si="570"/>
        <v>0</v>
      </c>
      <c r="AW1354" s="266" t="b">
        <f t="shared" ca="1" si="571"/>
        <v>0</v>
      </c>
      <c r="AX1354" s="266" t="b">
        <f t="shared" ca="1" si="572"/>
        <v>0</v>
      </c>
      <c r="AY1354" s="266" t="b">
        <f t="shared" ca="1" si="573"/>
        <v>0</v>
      </c>
    </row>
    <row r="1355" spans="1:51" x14ac:dyDescent="0.25">
      <c r="A1355">
        <v>1323</v>
      </c>
      <c r="B1355" s="163">
        <f ca="1">OFFSET(InputPriceData!B$15,CalculationsAndCharts!$A1355+$A$11,0,1,1)</f>
        <v>40094</v>
      </c>
      <c r="C1355" s="3">
        <f ca="1">OFFSET(InputPriceData!G$15,CalculationsAndCharts!$A1355+$A$11,IF($C$7,8,0),1,1)</f>
        <v>932300</v>
      </c>
      <c r="D1355" s="4">
        <f ca="1">OFFSET(InputPriceData!C$15,CalculationsAndCharts!$A1355+$A$11,IF($C$7,8,0),1,1)</f>
        <v>14.77</v>
      </c>
      <c r="E1355" s="4">
        <f ca="1">OFFSET(InputPriceData!D$15,CalculationsAndCharts!$A1355+$A$11,IF($C$7,8,0),1,1)</f>
        <v>14.99</v>
      </c>
      <c r="F1355" s="4">
        <f ca="1">OFFSET(InputPriceData!E$15,CalculationsAndCharts!$A1355+$A$11,IF($C$7,8,0),1,1)</f>
        <v>14.67</v>
      </c>
      <c r="G1355" s="4">
        <f ca="1">OFFSET(InputPriceData!F$15,CalculationsAndCharts!$A1355+$A$11,IF($C$7,8,0),1,1)</f>
        <v>14.89</v>
      </c>
      <c r="H1355" s="128"/>
      <c r="I1355" s="128"/>
      <c r="K1355" s="124"/>
      <c r="L1355" s="279"/>
      <c r="M1355" s="281"/>
      <c r="N1355" s="280"/>
      <c r="O1355" s="4"/>
      <c r="P1355" s="4"/>
      <c r="Q1355" s="3"/>
      <c r="S1355" s="309">
        <f t="shared" ca="1" si="554"/>
        <v>14.89</v>
      </c>
      <c r="T1355" s="309">
        <f t="shared" ca="1" si="555"/>
        <v>14.11</v>
      </c>
      <c r="U1355" s="310">
        <f t="shared" ca="1" si="547"/>
        <v>1</v>
      </c>
      <c r="V1355" s="310" t="b">
        <f t="shared" ca="1" si="556"/>
        <v>0</v>
      </c>
      <c r="W1355" s="3" t="b">
        <f t="shared" ca="1" si="557"/>
        <v>0</v>
      </c>
      <c r="X1355" s="3" t="str">
        <f t="shared" ca="1" si="558"/>
        <v/>
      </c>
      <c r="Y1355" s="3" t="str">
        <f t="shared" ca="1" si="548"/>
        <v/>
      </c>
      <c r="Z1355" s="3" t="str">
        <f t="shared" ca="1" si="559"/>
        <v/>
      </c>
      <c r="AA1355" s="3" t="str">
        <f t="shared" ca="1" si="560"/>
        <v/>
      </c>
      <c r="AB1355" s="205">
        <f t="shared" ca="1" si="561"/>
        <v>6600</v>
      </c>
      <c r="AC1355" s="205">
        <f t="shared" ca="1" si="562"/>
        <v>101</v>
      </c>
      <c r="AD1355" s="205">
        <f t="shared" ca="1" si="549"/>
        <v>65.346534653465341</v>
      </c>
      <c r="AE1355" s="205">
        <f t="shared" ca="1" si="550"/>
        <v>15.346534653465341</v>
      </c>
      <c r="AF1355" s="205">
        <f t="shared" ca="1" si="563"/>
        <v>3.0693069306930685</v>
      </c>
      <c r="AG1355" s="205"/>
      <c r="AH1355" s="205"/>
      <c r="AI1355" s="205"/>
      <c r="AJ1355" s="205"/>
      <c r="AK1355" s="4"/>
      <c r="AL1355" s="4"/>
      <c r="AM1355" s="309">
        <f t="shared" ca="1" si="564"/>
        <v>14.89</v>
      </c>
      <c r="AN1355" s="309">
        <f t="shared" ca="1" si="565"/>
        <v>14.11</v>
      </c>
      <c r="AO1355" s="310">
        <f t="shared" ca="1" si="566"/>
        <v>1</v>
      </c>
      <c r="AP1355" s="310" t="b">
        <f t="shared" ca="1" si="567"/>
        <v>0</v>
      </c>
      <c r="AQ1355" s="309">
        <f t="shared" ca="1" si="568"/>
        <v>0</v>
      </c>
      <c r="AR1355" s="205">
        <f t="shared" ca="1" si="551"/>
        <v>0</v>
      </c>
      <c r="AS1355" s="45" t="b">
        <f t="shared" ca="1" si="552"/>
        <v>0</v>
      </c>
      <c r="AT1355">
        <f t="shared" ca="1" si="553"/>
        <v>0</v>
      </c>
      <c r="AU1355" t="b">
        <f t="shared" ca="1" si="569"/>
        <v>0</v>
      </c>
      <c r="AV1355" t="b">
        <f t="shared" ca="1" si="570"/>
        <v>0</v>
      </c>
      <c r="AW1355" s="266" t="b">
        <f t="shared" ca="1" si="571"/>
        <v>0</v>
      </c>
      <c r="AX1355" s="266" t="b">
        <f t="shared" ca="1" si="572"/>
        <v>0</v>
      </c>
      <c r="AY1355" s="266" t="b">
        <f t="shared" ca="1" si="573"/>
        <v>0</v>
      </c>
    </row>
    <row r="1356" spans="1:51" x14ac:dyDescent="0.25">
      <c r="A1356">
        <v>1324</v>
      </c>
      <c r="B1356" s="163">
        <f ca="1">OFFSET(InputPriceData!B$15,CalculationsAndCharts!$A1356+$A$11,0,1,1)</f>
        <v>40093</v>
      </c>
      <c r="C1356" s="3">
        <f ca="1">OFFSET(InputPriceData!G$15,CalculationsAndCharts!$A1356+$A$11,IF($C$7,8,0),1,1)</f>
        <v>535700</v>
      </c>
      <c r="D1356" s="4">
        <f ca="1">OFFSET(InputPriceData!C$15,CalculationsAndCharts!$A1356+$A$11,IF($C$7,8,0),1,1)</f>
        <v>14.55</v>
      </c>
      <c r="E1356" s="4">
        <f ca="1">OFFSET(InputPriceData!D$15,CalculationsAndCharts!$A1356+$A$11,IF($C$7,8,0),1,1)</f>
        <v>14.74</v>
      </c>
      <c r="F1356" s="4">
        <f ca="1">OFFSET(InputPriceData!E$15,CalculationsAndCharts!$A1356+$A$11,IF($C$7,8,0),1,1)</f>
        <v>14.53</v>
      </c>
      <c r="G1356" s="4">
        <f ca="1">OFFSET(InputPriceData!F$15,CalculationsAndCharts!$A1356+$A$11,IF($C$7,8,0),1,1)</f>
        <v>14.63</v>
      </c>
      <c r="H1356" s="128"/>
      <c r="I1356" s="128"/>
      <c r="K1356" s="124"/>
      <c r="L1356" s="279"/>
      <c r="M1356" s="281"/>
      <c r="N1356" s="280"/>
      <c r="O1356" s="4"/>
      <c r="P1356" s="4"/>
      <c r="Q1356" s="3"/>
      <c r="S1356" s="309">
        <f t="shared" ca="1" si="554"/>
        <v>14.63</v>
      </c>
      <c r="T1356" s="309">
        <f t="shared" ca="1" si="555"/>
        <v>14.11</v>
      </c>
      <c r="U1356" s="310">
        <f t="shared" ca="1" si="547"/>
        <v>1</v>
      </c>
      <c r="V1356" s="310" t="b">
        <f t="shared" ca="1" si="556"/>
        <v>0</v>
      </c>
      <c r="W1356" s="3" t="b">
        <f t="shared" ca="1" si="557"/>
        <v>0</v>
      </c>
      <c r="X1356" s="3" t="str">
        <f t="shared" ca="1" si="558"/>
        <v/>
      </c>
      <c r="Y1356" s="3" t="str">
        <f t="shared" ca="1" si="548"/>
        <v/>
      </c>
      <c r="Z1356" s="3" t="str">
        <f t="shared" ca="1" si="559"/>
        <v/>
      </c>
      <c r="AA1356" s="3" t="str">
        <f t="shared" ca="1" si="560"/>
        <v/>
      </c>
      <c r="AB1356" s="205">
        <f t="shared" ca="1" si="561"/>
        <v>6600</v>
      </c>
      <c r="AC1356" s="205">
        <f t="shared" ca="1" si="562"/>
        <v>101</v>
      </c>
      <c r="AD1356" s="205">
        <f t="shared" ca="1" si="549"/>
        <v>65.346534653465341</v>
      </c>
      <c r="AE1356" s="205">
        <f t="shared" ca="1" si="550"/>
        <v>15.346534653465341</v>
      </c>
      <c r="AF1356" s="205">
        <f t="shared" ca="1" si="563"/>
        <v>3.0693069306930685</v>
      </c>
      <c r="AG1356" s="205"/>
      <c r="AH1356" s="205"/>
      <c r="AI1356" s="205"/>
      <c r="AJ1356" s="205"/>
      <c r="AK1356" s="4"/>
      <c r="AL1356" s="4"/>
      <c r="AM1356" s="309">
        <f t="shared" ca="1" si="564"/>
        <v>14.63</v>
      </c>
      <c r="AN1356" s="309">
        <f t="shared" ca="1" si="565"/>
        <v>14.11</v>
      </c>
      <c r="AO1356" s="310">
        <f t="shared" ca="1" si="566"/>
        <v>1</v>
      </c>
      <c r="AP1356" s="310" t="b">
        <f t="shared" ca="1" si="567"/>
        <v>0</v>
      </c>
      <c r="AQ1356" s="309">
        <f t="shared" ca="1" si="568"/>
        <v>0</v>
      </c>
      <c r="AR1356" s="205">
        <f t="shared" ca="1" si="551"/>
        <v>0</v>
      </c>
      <c r="AS1356" s="45" t="b">
        <f t="shared" ca="1" si="552"/>
        <v>0</v>
      </c>
      <c r="AT1356">
        <f t="shared" ca="1" si="553"/>
        <v>0</v>
      </c>
      <c r="AU1356" t="b">
        <f t="shared" ca="1" si="569"/>
        <v>0</v>
      </c>
      <c r="AV1356" t="b">
        <f t="shared" ca="1" si="570"/>
        <v>0</v>
      </c>
      <c r="AW1356" s="266" t="b">
        <f t="shared" ca="1" si="571"/>
        <v>0</v>
      </c>
      <c r="AX1356" s="266" t="b">
        <f t="shared" ca="1" si="572"/>
        <v>0</v>
      </c>
      <c r="AY1356" s="266" t="b">
        <f t="shared" ca="1" si="573"/>
        <v>0</v>
      </c>
    </row>
    <row r="1357" spans="1:51" x14ac:dyDescent="0.25">
      <c r="A1357">
        <v>1325</v>
      </c>
      <c r="B1357" s="163">
        <f ca="1">OFFSET(InputPriceData!B$15,CalculationsAndCharts!$A1357+$A$11,0,1,1)</f>
        <v>40092</v>
      </c>
      <c r="C1357" s="3">
        <f ca="1">OFFSET(InputPriceData!G$15,CalculationsAndCharts!$A1357+$A$11,IF($C$7,8,0),1,1)</f>
        <v>790700</v>
      </c>
      <c r="D1357" s="4">
        <f ca="1">OFFSET(InputPriceData!C$15,CalculationsAndCharts!$A1357+$A$11,IF($C$7,8,0),1,1)</f>
        <v>14.46</v>
      </c>
      <c r="E1357" s="4">
        <f ca="1">OFFSET(InputPriceData!D$15,CalculationsAndCharts!$A1357+$A$11,IF($C$7,8,0),1,1)</f>
        <v>14.74</v>
      </c>
      <c r="F1357" s="4">
        <f ca="1">OFFSET(InputPriceData!E$15,CalculationsAndCharts!$A1357+$A$11,IF($C$7,8,0),1,1)</f>
        <v>14.43</v>
      </c>
      <c r="G1357" s="4">
        <f ca="1">OFFSET(InputPriceData!F$15,CalculationsAndCharts!$A1357+$A$11,IF($C$7,8,0),1,1)</f>
        <v>14.55</v>
      </c>
      <c r="H1357" s="128"/>
      <c r="I1357" s="128"/>
      <c r="K1357" s="124"/>
      <c r="L1357" s="279"/>
      <c r="M1357" s="281"/>
      <c r="N1357" s="280"/>
      <c r="O1357" s="4"/>
      <c r="P1357" s="4"/>
      <c r="Q1357" s="3"/>
      <c r="S1357" s="309">
        <f t="shared" ca="1" si="554"/>
        <v>14.55</v>
      </c>
      <c r="T1357" s="309">
        <f t="shared" ca="1" si="555"/>
        <v>14.11</v>
      </c>
      <c r="U1357" s="310">
        <f t="shared" ca="1" si="547"/>
        <v>1</v>
      </c>
      <c r="V1357" s="310" t="b">
        <f t="shared" ca="1" si="556"/>
        <v>0</v>
      </c>
      <c r="W1357" s="3" t="b">
        <f t="shared" ca="1" si="557"/>
        <v>0</v>
      </c>
      <c r="X1357" s="3" t="str">
        <f t="shared" ca="1" si="558"/>
        <v/>
      </c>
      <c r="Y1357" s="3" t="str">
        <f t="shared" ca="1" si="548"/>
        <v/>
      </c>
      <c r="Z1357" s="3" t="str">
        <f t="shared" ca="1" si="559"/>
        <v/>
      </c>
      <c r="AA1357" s="3" t="str">
        <f t="shared" ca="1" si="560"/>
        <v/>
      </c>
      <c r="AB1357" s="205">
        <f t="shared" ca="1" si="561"/>
        <v>6600</v>
      </c>
      <c r="AC1357" s="205">
        <f t="shared" ca="1" si="562"/>
        <v>101</v>
      </c>
      <c r="AD1357" s="205">
        <f t="shared" ca="1" si="549"/>
        <v>65.346534653465341</v>
      </c>
      <c r="AE1357" s="205">
        <f t="shared" ca="1" si="550"/>
        <v>15.346534653465341</v>
      </c>
      <c r="AF1357" s="205">
        <f t="shared" ca="1" si="563"/>
        <v>3.0693069306930685</v>
      </c>
      <c r="AG1357" s="205"/>
      <c r="AH1357" s="205"/>
      <c r="AI1357" s="205"/>
      <c r="AJ1357" s="205"/>
      <c r="AK1357" s="4"/>
      <c r="AL1357" s="4"/>
      <c r="AM1357" s="309">
        <f t="shared" ca="1" si="564"/>
        <v>14.55</v>
      </c>
      <c r="AN1357" s="309">
        <f t="shared" ca="1" si="565"/>
        <v>14.11</v>
      </c>
      <c r="AO1357" s="310">
        <f t="shared" ca="1" si="566"/>
        <v>1</v>
      </c>
      <c r="AP1357" s="310" t="b">
        <f t="shared" ca="1" si="567"/>
        <v>0</v>
      </c>
      <c r="AQ1357" s="309">
        <f t="shared" ca="1" si="568"/>
        <v>0</v>
      </c>
      <c r="AR1357" s="205">
        <f t="shared" ca="1" si="551"/>
        <v>0</v>
      </c>
      <c r="AS1357" s="45" t="b">
        <f t="shared" ca="1" si="552"/>
        <v>0</v>
      </c>
      <c r="AT1357">
        <f t="shared" ca="1" si="553"/>
        <v>0</v>
      </c>
      <c r="AU1357" t="b">
        <f t="shared" ca="1" si="569"/>
        <v>0</v>
      </c>
      <c r="AV1357" t="b">
        <f t="shared" ca="1" si="570"/>
        <v>0</v>
      </c>
      <c r="AW1357" s="266" t="b">
        <f t="shared" ca="1" si="571"/>
        <v>0</v>
      </c>
      <c r="AX1357" s="266" t="b">
        <f t="shared" ca="1" si="572"/>
        <v>0</v>
      </c>
      <c r="AY1357" s="266" t="b">
        <f t="shared" ca="1" si="573"/>
        <v>0</v>
      </c>
    </row>
    <row r="1358" spans="1:51" x14ac:dyDescent="0.25">
      <c r="A1358">
        <v>1326</v>
      </c>
      <c r="B1358" s="163">
        <f ca="1">OFFSET(InputPriceData!B$15,CalculationsAndCharts!$A1358+$A$11,0,1,1)</f>
        <v>40091</v>
      </c>
      <c r="C1358" s="3">
        <f ca="1">OFFSET(InputPriceData!G$15,CalculationsAndCharts!$A1358+$A$11,IF($C$7,8,0),1,1)</f>
        <v>782400</v>
      </c>
      <c r="D1358" s="4">
        <f ca="1">OFFSET(InputPriceData!C$15,CalculationsAndCharts!$A1358+$A$11,IF($C$7,8,0),1,1)</f>
        <v>14.24</v>
      </c>
      <c r="E1358" s="4">
        <f ca="1">OFFSET(InputPriceData!D$15,CalculationsAndCharts!$A1358+$A$11,IF($C$7,8,0),1,1)</f>
        <v>14.43</v>
      </c>
      <c r="F1358" s="4">
        <f ca="1">OFFSET(InputPriceData!E$15,CalculationsAndCharts!$A1358+$A$11,IF($C$7,8,0),1,1)</f>
        <v>14.12</v>
      </c>
      <c r="G1358" s="4">
        <f ca="1">OFFSET(InputPriceData!F$15,CalculationsAndCharts!$A1358+$A$11,IF($C$7,8,0),1,1)</f>
        <v>14.42</v>
      </c>
      <c r="H1358" s="128"/>
      <c r="I1358" s="128"/>
      <c r="K1358" s="124"/>
      <c r="L1358" s="279"/>
      <c r="M1358" s="281"/>
      <c r="N1358" s="280"/>
      <c r="O1358" s="4"/>
      <c r="P1358" s="4"/>
      <c r="Q1358" s="3"/>
      <c r="S1358" s="309">
        <f t="shared" ca="1" si="554"/>
        <v>14.49</v>
      </c>
      <c r="T1358" s="309">
        <f t="shared" ca="1" si="555"/>
        <v>14.06</v>
      </c>
      <c r="U1358" s="310">
        <f t="shared" ca="1" si="547"/>
        <v>0.83720930232558066</v>
      </c>
      <c r="V1358" s="310" t="b">
        <f t="shared" ca="1" si="556"/>
        <v>0</v>
      </c>
      <c r="W1358" s="3" t="b">
        <f t="shared" ca="1" si="557"/>
        <v>0</v>
      </c>
      <c r="X1358" s="3" t="str">
        <f t="shared" ca="1" si="558"/>
        <v/>
      </c>
      <c r="Y1358" s="3" t="str">
        <f t="shared" ca="1" si="548"/>
        <v/>
      </c>
      <c r="Z1358" s="3" t="str">
        <f t="shared" ca="1" si="559"/>
        <v/>
      </c>
      <c r="AA1358" s="3" t="str">
        <f t="shared" ca="1" si="560"/>
        <v/>
      </c>
      <c r="AB1358" s="205">
        <f t="shared" ca="1" si="561"/>
        <v>6600</v>
      </c>
      <c r="AC1358" s="205">
        <f t="shared" ca="1" si="562"/>
        <v>101</v>
      </c>
      <c r="AD1358" s="205">
        <f t="shared" ca="1" si="549"/>
        <v>65.346534653465341</v>
      </c>
      <c r="AE1358" s="205">
        <f t="shared" ca="1" si="550"/>
        <v>15.346534653465341</v>
      </c>
      <c r="AF1358" s="205">
        <f t="shared" ca="1" si="563"/>
        <v>3.0693069306930685</v>
      </c>
      <c r="AG1358" s="205"/>
      <c r="AH1358" s="205"/>
      <c r="AI1358" s="205"/>
      <c r="AJ1358" s="205"/>
      <c r="AK1358" s="4"/>
      <c r="AL1358" s="4"/>
      <c r="AM1358" s="309">
        <f t="shared" ca="1" si="564"/>
        <v>14.49</v>
      </c>
      <c r="AN1358" s="309">
        <f t="shared" ca="1" si="565"/>
        <v>14.11</v>
      </c>
      <c r="AO1358" s="310">
        <f t="shared" ca="1" si="566"/>
        <v>0.81578947368421018</v>
      </c>
      <c r="AP1358" s="310" t="b">
        <f t="shared" ca="1" si="567"/>
        <v>0</v>
      </c>
      <c r="AQ1358" s="309">
        <f t="shared" ca="1" si="568"/>
        <v>0</v>
      </c>
      <c r="AR1358" s="205">
        <f t="shared" ca="1" si="551"/>
        <v>0</v>
      </c>
      <c r="AS1358" s="45" t="b">
        <f t="shared" ca="1" si="552"/>
        <v>0</v>
      </c>
      <c r="AT1358">
        <f t="shared" ca="1" si="553"/>
        <v>0</v>
      </c>
      <c r="AU1358" t="b">
        <f t="shared" ca="1" si="569"/>
        <v>0</v>
      </c>
      <c r="AV1358" t="b">
        <f t="shared" ca="1" si="570"/>
        <v>0</v>
      </c>
      <c r="AW1358" s="266" t="b">
        <f t="shared" ca="1" si="571"/>
        <v>0</v>
      </c>
      <c r="AX1358" s="266" t="b">
        <f t="shared" ca="1" si="572"/>
        <v>0</v>
      </c>
      <c r="AY1358" s="266" t="b">
        <f t="shared" ca="1" si="573"/>
        <v>0</v>
      </c>
    </row>
    <row r="1359" spans="1:51" x14ac:dyDescent="0.25">
      <c r="A1359">
        <v>1327</v>
      </c>
      <c r="B1359" s="163">
        <f ca="1">OFFSET(InputPriceData!B$15,CalculationsAndCharts!$A1359+$A$11,0,1,1)</f>
        <v>40088</v>
      </c>
      <c r="C1359" s="3">
        <f ca="1">OFFSET(InputPriceData!G$15,CalculationsAndCharts!$A1359+$A$11,IF($C$7,8,0),1,1)</f>
        <v>713100</v>
      </c>
      <c r="D1359" s="4">
        <f ca="1">OFFSET(InputPriceData!C$15,CalculationsAndCharts!$A1359+$A$11,IF($C$7,8,0),1,1)</f>
        <v>14.18</v>
      </c>
      <c r="E1359" s="4">
        <f ca="1">OFFSET(InputPriceData!D$15,CalculationsAndCharts!$A1359+$A$11,IF($C$7,8,0),1,1)</f>
        <v>14.44</v>
      </c>
      <c r="F1359" s="4">
        <f ca="1">OFFSET(InputPriceData!E$15,CalculationsAndCharts!$A1359+$A$11,IF($C$7,8,0),1,1)</f>
        <v>14.1</v>
      </c>
      <c r="G1359" s="4">
        <f ca="1">OFFSET(InputPriceData!F$15,CalculationsAndCharts!$A1359+$A$11,IF($C$7,8,0),1,1)</f>
        <v>14.16</v>
      </c>
      <c r="H1359" s="128"/>
      <c r="I1359" s="128"/>
      <c r="K1359" s="124"/>
      <c r="L1359" s="279"/>
      <c r="M1359" s="281"/>
      <c r="N1359" s="280"/>
      <c r="O1359" s="4"/>
      <c r="P1359" s="4"/>
      <c r="Q1359" s="3"/>
      <c r="S1359" s="309">
        <f t="shared" ca="1" si="554"/>
        <v>14.49</v>
      </c>
      <c r="T1359" s="309">
        <f t="shared" ca="1" si="555"/>
        <v>14.02</v>
      </c>
      <c r="U1359" s="310">
        <f t="shared" ca="1" si="547"/>
        <v>0.29787234042553273</v>
      </c>
      <c r="V1359" s="310" t="b">
        <f t="shared" ca="1" si="556"/>
        <v>0</v>
      </c>
      <c r="W1359" s="3" t="b">
        <f t="shared" ca="1" si="557"/>
        <v>1</v>
      </c>
      <c r="X1359" s="3">
        <f t="shared" ca="1" si="558"/>
        <v>14.02</v>
      </c>
      <c r="Y1359" s="3">
        <f t="shared" ca="1" si="548"/>
        <v>0.99857346647646628</v>
      </c>
      <c r="Z1359" s="3">
        <f t="shared" ca="1" si="559"/>
        <v>0.99857346647646628</v>
      </c>
      <c r="AA1359" s="3">
        <f t="shared" ca="1" si="560"/>
        <v>54</v>
      </c>
      <c r="AB1359" s="205">
        <f t="shared" ca="1" si="561"/>
        <v>6600</v>
      </c>
      <c r="AC1359" s="205">
        <f t="shared" ca="1" si="562"/>
        <v>101</v>
      </c>
      <c r="AD1359" s="205">
        <f t="shared" ca="1" si="549"/>
        <v>65.346534653465341</v>
      </c>
      <c r="AE1359" s="205">
        <f t="shared" ca="1" si="550"/>
        <v>15.346534653465341</v>
      </c>
      <c r="AF1359" s="205">
        <f t="shared" ca="1" si="563"/>
        <v>3.0693069306930685</v>
      </c>
      <c r="AG1359" s="205"/>
      <c r="AH1359" s="205"/>
      <c r="AI1359" s="205"/>
      <c r="AJ1359" s="205"/>
      <c r="AK1359" s="4"/>
      <c r="AL1359" s="4"/>
      <c r="AM1359" s="309">
        <f t="shared" ca="1" si="564"/>
        <v>14.49</v>
      </c>
      <c r="AN1359" s="309">
        <f t="shared" ca="1" si="565"/>
        <v>14.11</v>
      </c>
      <c r="AO1359" s="310">
        <f t="shared" ca="1" si="566"/>
        <v>0.13157894736842266</v>
      </c>
      <c r="AP1359" s="310" t="b">
        <f t="shared" ca="1" si="567"/>
        <v>0</v>
      </c>
      <c r="AQ1359" s="309">
        <f t="shared" ca="1" si="568"/>
        <v>0</v>
      </c>
      <c r="AR1359" s="205">
        <f t="shared" ca="1" si="551"/>
        <v>0</v>
      </c>
      <c r="AS1359" s="45" t="b">
        <f t="shared" ca="1" si="552"/>
        <v>0</v>
      </c>
      <c r="AT1359">
        <f t="shared" ca="1" si="553"/>
        <v>0</v>
      </c>
      <c r="AU1359" t="b">
        <f t="shared" ca="1" si="569"/>
        <v>0</v>
      </c>
      <c r="AV1359" t="b">
        <f t="shared" ca="1" si="570"/>
        <v>0</v>
      </c>
      <c r="AW1359" s="266" t="b">
        <f t="shared" ca="1" si="571"/>
        <v>0</v>
      </c>
      <c r="AX1359" s="266" t="b">
        <f t="shared" ca="1" si="572"/>
        <v>0</v>
      </c>
      <c r="AY1359" s="266" t="b">
        <f t="shared" ca="1" si="573"/>
        <v>0</v>
      </c>
    </row>
    <row r="1360" spans="1:51" x14ac:dyDescent="0.25">
      <c r="A1360">
        <v>1328</v>
      </c>
      <c r="B1360" s="163">
        <f ca="1">OFFSET(InputPriceData!B$15,CalculationsAndCharts!$A1360+$A$11,0,1,1)</f>
        <v>40087</v>
      </c>
      <c r="C1360" s="3">
        <f ca="1">OFFSET(InputPriceData!G$15,CalculationsAndCharts!$A1360+$A$11,IF($C$7,8,0),1,1)</f>
        <v>572200</v>
      </c>
      <c r="D1360" s="4">
        <f ca="1">OFFSET(InputPriceData!C$15,CalculationsAndCharts!$A1360+$A$11,IF($C$7,8,0),1,1)</f>
        <v>14.3</v>
      </c>
      <c r="E1360" s="4">
        <f ca="1">OFFSET(InputPriceData!D$15,CalculationsAndCharts!$A1360+$A$11,IF($C$7,8,0),1,1)</f>
        <v>14.65</v>
      </c>
      <c r="F1360" s="4">
        <f ca="1">OFFSET(InputPriceData!E$15,CalculationsAndCharts!$A1360+$A$11,IF($C$7,8,0),1,1)</f>
        <v>14.24</v>
      </c>
      <c r="G1360" s="4">
        <f ca="1">OFFSET(InputPriceData!F$15,CalculationsAndCharts!$A1360+$A$11,IF($C$7,8,0),1,1)</f>
        <v>14.27</v>
      </c>
      <c r="H1360" s="128"/>
      <c r="I1360" s="128"/>
      <c r="K1360" s="124"/>
      <c r="L1360" s="279"/>
      <c r="M1360" s="281"/>
      <c r="N1360" s="280"/>
      <c r="O1360" s="4"/>
      <c r="P1360" s="4"/>
      <c r="Q1360" s="3"/>
      <c r="S1360" s="309">
        <f t="shared" ca="1" si="554"/>
        <v>14.49</v>
      </c>
      <c r="T1360" s="309">
        <f t="shared" ca="1" si="555"/>
        <v>14.02</v>
      </c>
      <c r="U1360" s="310">
        <f t="shared" ca="1" si="547"/>
        <v>0.5319148936170206</v>
      </c>
      <c r="V1360" s="310" t="b">
        <f t="shared" ca="1" si="556"/>
        <v>0</v>
      </c>
      <c r="W1360" s="3" t="b">
        <f t="shared" ca="1" si="557"/>
        <v>0</v>
      </c>
      <c r="X1360" s="3" t="str">
        <f t="shared" ca="1" si="558"/>
        <v/>
      </c>
      <c r="Y1360" s="3" t="str">
        <f t="shared" ca="1" si="548"/>
        <v/>
      </c>
      <c r="Z1360" s="3" t="str">
        <f t="shared" ca="1" si="559"/>
        <v/>
      </c>
      <c r="AA1360" s="3" t="str">
        <f t="shared" ca="1" si="560"/>
        <v/>
      </c>
      <c r="AB1360" s="205">
        <f t="shared" ca="1" si="561"/>
        <v>6546</v>
      </c>
      <c r="AC1360" s="205">
        <f t="shared" ca="1" si="562"/>
        <v>100</v>
      </c>
      <c r="AD1360" s="205">
        <f t="shared" ca="1" si="549"/>
        <v>65.459999999999994</v>
      </c>
      <c r="AE1360" s="205">
        <f t="shared" ca="1" si="550"/>
        <v>15.459999999999994</v>
      </c>
      <c r="AF1360" s="205">
        <f t="shared" ca="1" si="563"/>
        <v>3.0919999999999987</v>
      </c>
      <c r="AG1360" s="205"/>
      <c r="AH1360" s="205"/>
      <c r="AI1360" s="205"/>
      <c r="AJ1360" s="205"/>
      <c r="AK1360" s="4"/>
      <c r="AL1360" s="4"/>
      <c r="AM1360" s="309">
        <f t="shared" ca="1" si="564"/>
        <v>14.49</v>
      </c>
      <c r="AN1360" s="309">
        <f t="shared" ca="1" si="565"/>
        <v>14.06</v>
      </c>
      <c r="AO1360" s="310">
        <f t="shared" ca="1" si="566"/>
        <v>0.48837209302325396</v>
      </c>
      <c r="AP1360" s="310" t="b">
        <f t="shared" ca="1" si="567"/>
        <v>0</v>
      </c>
      <c r="AQ1360" s="309">
        <f t="shared" ca="1" si="568"/>
        <v>0</v>
      </c>
      <c r="AR1360" s="205">
        <f t="shared" ca="1" si="551"/>
        <v>0</v>
      </c>
      <c r="AS1360" s="45" t="b">
        <f t="shared" ca="1" si="552"/>
        <v>0</v>
      </c>
      <c r="AT1360">
        <f t="shared" ca="1" si="553"/>
        <v>0</v>
      </c>
      <c r="AU1360" t="b">
        <f t="shared" ca="1" si="569"/>
        <v>0</v>
      </c>
      <c r="AV1360" t="b">
        <f t="shared" ca="1" si="570"/>
        <v>0</v>
      </c>
      <c r="AW1360" s="266" t="b">
        <f t="shared" ca="1" si="571"/>
        <v>0</v>
      </c>
      <c r="AX1360" s="266" t="b">
        <f t="shared" ca="1" si="572"/>
        <v>0</v>
      </c>
      <c r="AY1360" s="266" t="b">
        <f t="shared" ca="1" si="573"/>
        <v>0</v>
      </c>
    </row>
    <row r="1361" spans="1:51" x14ac:dyDescent="0.25">
      <c r="A1361">
        <v>1329</v>
      </c>
      <c r="B1361" s="163">
        <f ca="1">OFFSET(InputPriceData!B$15,CalculationsAndCharts!$A1361+$A$11,0,1,1)</f>
        <v>40086</v>
      </c>
      <c r="C1361" s="3">
        <f ca="1">OFFSET(InputPriceData!G$15,CalculationsAndCharts!$A1361+$A$11,IF($C$7,8,0),1,1)</f>
        <v>608100</v>
      </c>
      <c r="D1361" s="4">
        <f ca="1">OFFSET(InputPriceData!C$15,CalculationsAndCharts!$A1361+$A$11,IF($C$7,8,0),1,1)</f>
        <v>14.39</v>
      </c>
      <c r="E1361" s="4">
        <f ca="1">OFFSET(InputPriceData!D$15,CalculationsAndCharts!$A1361+$A$11,IF($C$7,8,0),1,1)</f>
        <v>14.6</v>
      </c>
      <c r="F1361" s="4">
        <f ca="1">OFFSET(InputPriceData!E$15,CalculationsAndCharts!$A1361+$A$11,IF($C$7,8,0),1,1)</f>
        <v>14.05</v>
      </c>
      <c r="G1361" s="4">
        <f ca="1">OFFSET(InputPriceData!F$15,CalculationsAndCharts!$A1361+$A$11,IF($C$7,8,0),1,1)</f>
        <v>14.4</v>
      </c>
      <c r="H1361" s="128"/>
      <c r="I1361" s="128"/>
      <c r="K1361" s="124"/>
      <c r="L1361" s="279"/>
      <c r="M1361" s="281"/>
      <c r="N1361" s="280"/>
      <c r="O1361" s="4"/>
      <c r="P1361" s="4"/>
      <c r="Q1361" s="3"/>
      <c r="S1361" s="309">
        <f t="shared" ca="1" si="554"/>
        <v>14.49</v>
      </c>
      <c r="T1361" s="309">
        <f t="shared" ca="1" si="555"/>
        <v>14.02</v>
      </c>
      <c r="U1361" s="310">
        <f t="shared" ca="1" si="547"/>
        <v>0.80851063829787295</v>
      </c>
      <c r="V1361" s="310" t="b">
        <f t="shared" ca="1" si="556"/>
        <v>0</v>
      </c>
      <c r="W1361" s="3" t="b">
        <f t="shared" ca="1" si="557"/>
        <v>0</v>
      </c>
      <c r="X1361" s="3" t="str">
        <f t="shared" ca="1" si="558"/>
        <v/>
      </c>
      <c r="Y1361" s="3" t="str">
        <f t="shared" ca="1" si="548"/>
        <v/>
      </c>
      <c r="Z1361" s="3" t="str">
        <f t="shared" ca="1" si="559"/>
        <v/>
      </c>
      <c r="AA1361" s="3" t="str">
        <f t="shared" ca="1" si="560"/>
        <v/>
      </c>
      <c r="AB1361" s="205">
        <f t="shared" ca="1" si="561"/>
        <v>6546</v>
      </c>
      <c r="AC1361" s="205">
        <f t="shared" ca="1" si="562"/>
        <v>100</v>
      </c>
      <c r="AD1361" s="205">
        <f t="shared" ca="1" si="549"/>
        <v>65.459999999999994</v>
      </c>
      <c r="AE1361" s="205">
        <f t="shared" ca="1" si="550"/>
        <v>15.459999999999994</v>
      </c>
      <c r="AF1361" s="205">
        <f t="shared" ca="1" si="563"/>
        <v>3.0919999999999987</v>
      </c>
      <c r="AG1361" s="205"/>
      <c r="AH1361" s="205"/>
      <c r="AI1361" s="205"/>
      <c r="AJ1361" s="205"/>
      <c r="AK1361" s="4"/>
      <c r="AL1361" s="4"/>
      <c r="AM1361" s="309">
        <f t="shared" ca="1" si="564"/>
        <v>14.49</v>
      </c>
      <c r="AN1361" s="309">
        <f t="shared" ca="1" si="565"/>
        <v>14.02</v>
      </c>
      <c r="AO1361" s="310">
        <f t="shared" ca="1" si="566"/>
        <v>0.80851063829787295</v>
      </c>
      <c r="AP1361" s="310" t="b">
        <f t="shared" ca="1" si="567"/>
        <v>0</v>
      </c>
      <c r="AQ1361" s="309">
        <f t="shared" ca="1" si="568"/>
        <v>0</v>
      </c>
      <c r="AR1361" s="205">
        <f t="shared" ca="1" si="551"/>
        <v>0</v>
      </c>
      <c r="AS1361" s="45" t="b">
        <f t="shared" ca="1" si="552"/>
        <v>0</v>
      </c>
      <c r="AT1361">
        <f t="shared" ca="1" si="553"/>
        <v>0</v>
      </c>
      <c r="AU1361" t="b">
        <f t="shared" ca="1" si="569"/>
        <v>0</v>
      </c>
      <c r="AV1361" t="b">
        <f t="shared" ca="1" si="570"/>
        <v>0</v>
      </c>
      <c r="AW1361" s="266" t="b">
        <f t="shared" ca="1" si="571"/>
        <v>0</v>
      </c>
      <c r="AX1361" s="266" t="b">
        <f t="shared" ca="1" si="572"/>
        <v>0</v>
      </c>
      <c r="AY1361" s="266" t="b">
        <f t="shared" ca="1" si="573"/>
        <v>0</v>
      </c>
    </row>
    <row r="1362" spans="1:51" x14ac:dyDescent="0.25">
      <c r="A1362">
        <v>1330</v>
      </c>
      <c r="B1362" s="163">
        <f ca="1">OFFSET(InputPriceData!B$15,CalculationsAndCharts!$A1362+$A$11,0,1,1)</f>
        <v>40085</v>
      </c>
      <c r="C1362" s="3">
        <f ca="1">OFFSET(InputPriceData!G$15,CalculationsAndCharts!$A1362+$A$11,IF($C$7,8,0),1,1)</f>
        <v>486900</v>
      </c>
      <c r="D1362" s="4">
        <f ca="1">OFFSET(InputPriceData!C$15,CalculationsAndCharts!$A1362+$A$11,IF($C$7,8,0),1,1)</f>
        <v>14.46</v>
      </c>
      <c r="E1362" s="4">
        <f ca="1">OFFSET(InputPriceData!D$15,CalculationsAndCharts!$A1362+$A$11,IF($C$7,8,0),1,1)</f>
        <v>14.61</v>
      </c>
      <c r="F1362" s="4">
        <f ca="1">OFFSET(InputPriceData!E$15,CalculationsAndCharts!$A1362+$A$11,IF($C$7,8,0),1,1)</f>
        <v>14.35</v>
      </c>
      <c r="G1362" s="4">
        <f ca="1">OFFSET(InputPriceData!F$15,CalculationsAndCharts!$A1362+$A$11,IF($C$7,8,0),1,1)</f>
        <v>14.38</v>
      </c>
      <c r="H1362" s="128"/>
      <c r="I1362" s="128"/>
      <c r="K1362" s="124"/>
      <c r="L1362" s="279"/>
      <c r="M1362" s="281"/>
      <c r="N1362" s="280"/>
      <c r="O1362" s="4"/>
      <c r="P1362" s="4"/>
      <c r="Q1362" s="3"/>
      <c r="S1362" s="309">
        <f t="shared" ca="1" si="554"/>
        <v>14.49</v>
      </c>
      <c r="T1362" s="309">
        <f t="shared" ca="1" si="555"/>
        <v>14.02</v>
      </c>
      <c r="U1362" s="310">
        <f t="shared" ca="1" si="547"/>
        <v>0.76595744680851219</v>
      </c>
      <c r="V1362" s="310" t="b">
        <f t="shared" ca="1" si="556"/>
        <v>0</v>
      </c>
      <c r="W1362" s="3" t="b">
        <f t="shared" ca="1" si="557"/>
        <v>0</v>
      </c>
      <c r="X1362" s="3" t="str">
        <f t="shared" ca="1" si="558"/>
        <v/>
      </c>
      <c r="Y1362" s="3" t="str">
        <f t="shared" ca="1" si="548"/>
        <v/>
      </c>
      <c r="Z1362" s="3" t="str">
        <f t="shared" ca="1" si="559"/>
        <v/>
      </c>
      <c r="AA1362" s="3" t="str">
        <f t="shared" ca="1" si="560"/>
        <v/>
      </c>
      <c r="AB1362" s="205">
        <f t="shared" ca="1" si="561"/>
        <v>6546</v>
      </c>
      <c r="AC1362" s="205">
        <f t="shared" ca="1" si="562"/>
        <v>100</v>
      </c>
      <c r="AD1362" s="205">
        <f t="shared" ca="1" si="549"/>
        <v>65.459999999999994</v>
      </c>
      <c r="AE1362" s="205">
        <f t="shared" ca="1" si="550"/>
        <v>15.459999999999994</v>
      </c>
      <c r="AF1362" s="205">
        <f t="shared" ca="1" si="563"/>
        <v>3.0919999999999987</v>
      </c>
      <c r="AG1362" s="205"/>
      <c r="AH1362" s="205"/>
      <c r="AI1362" s="205"/>
      <c r="AJ1362" s="205"/>
      <c r="AK1362" s="4"/>
      <c r="AL1362" s="4"/>
      <c r="AM1362" s="309">
        <f t="shared" ca="1" si="564"/>
        <v>14.49</v>
      </c>
      <c r="AN1362" s="309">
        <f t="shared" ca="1" si="565"/>
        <v>14.02</v>
      </c>
      <c r="AO1362" s="310">
        <f t="shared" ca="1" si="566"/>
        <v>0.76595744680851219</v>
      </c>
      <c r="AP1362" s="310" t="b">
        <f t="shared" ca="1" si="567"/>
        <v>0</v>
      </c>
      <c r="AQ1362" s="309">
        <f t="shared" ca="1" si="568"/>
        <v>0</v>
      </c>
      <c r="AR1362" s="205">
        <f t="shared" ca="1" si="551"/>
        <v>0</v>
      </c>
      <c r="AS1362" s="45" t="b">
        <f t="shared" ca="1" si="552"/>
        <v>0</v>
      </c>
      <c r="AT1362">
        <f t="shared" ca="1" si="553"/>
        <v>0</v>
      </c>
      <c r="AU1362" t="b">
        <f t="shared" ca="1" si="569"/>
        <v>0</v>
      </c>
      <c r="AV1362" t="b">
        <f t="shared" ca="1" si="570"/>
        <v>0</v>
      </c>
      <c r="AW1362" s="266" t="b">
        <f t="shared" ca="1" si="571"/>
        <v>0</v>
      </c>
      <c r="AX1362" s="266" t="b">
        <f t="shared" ca="1" si="572"/>
        <v>0</v>
      </c>
      <c r="AY1362" s="266" t="b">
        <f t="shared" ca="1" si="573"/>
        <v>0</v>
      </c>
    </row>
    <row r="1363" spans="1:51" x14ac:dyDescent="0.25">
      <c r="A1363">
        <v>1331</v>
      </c>
      <c r="B1363" s="163">
        <f ca="1">OFFSET(InputPriceData!B$15,CalculationsAndCharts!$A1363+$A$11,0,1,1)</f>
        <v>40084</v>
      </c>
      <c r="C1363" s="3">
        <f ca="1">OFFSET(InputPriceData!G$15,CalculationsAndCharts!$A1363+$A$11,IF($C$7,8,0),1,1)</f>
        <v>603500</v>
      </c>
      <c r="D1363" s="4">
        <f ca="1">OFFSET(InputPriceData!C$15,CalculationsAndCharts!$A1363+$A$11,IF($C$7,8,0),1,1)</f>
        <v>13.76</v>
      </c>
      <c r="E1363" s="4">
        <f ca="1">OFFSET(InputPriceData!D$15,CalculationsAndCharts!$A1363+$A$11,IF($C$7,8,0),1,1)</f>
        <v>14.68</v>
      </c>
      <c r="F1363" s="4">
        <f ca="1">OFFSET(InputPriceData!E$15,CalculationsAndCharts!$A1363+$A$11,IF($C$7,8,0),1,1)</f>
        <v>13.76</v>
      </c>
      <c r="G1363" s="4">
        <f ca="1">OFFSET(InputPriceData!F$15,CalculationsAndCharts!$A1363+$A$11,IF($C$7,8,0),1,1)</f>
        <v>14.49</v>
      </c>
      <c r="H1363" s="128"/>
      <c r="I1363" s="128"/>
      <c r="K1363" s="124"/>
      <c r="L1363" s="279"/>
      <c r="M1363" s="281"/>
      <c r="N1363" s="280"/>
      <c r="O1363" s="4"/>
      <c r="P1363" s="4"/>
      <c r="Q1363" s="3"/>
      <c r="S1363" s="309">
        <f t="shared" ca="1" si="554"/>
        <v>14.49</v>
      </c>
      <c r="T1363" s="309">
        <f t="shared" ca="1" si="555"/>
        <v>13.93</v>
      </c>
      <c r="U1363" s="310">
        <f t="shared" ca="1" si="547"/>
        <v>1</v>
      </c>
      <c r="V1363" s="310" t="b">
        <f t="shared" ca="1" si="556"/>
        <v>0</v>
      </c>
      <c r="W1363" s="3" t="b">
        <f t="shared" ca="1" si="557"/>
        <v>0</v>
      </c>
      <c r="X1363" s="3" t="str">
        <f t="shared" ca="1" si="558"/>
        <v/>
      </c>
      <c r="Y1363" s="3" t="str">
        <f t="shared" ca="1" si="548"/>
        <v/>
      </c>
      <c r="Z1363" s="3" t="str">
        <f t="shared" ca="1" si="559"/>
        <v/>
      </c>
      <c r="AA1363" s="3" t="str">
        <f t="shared" ca="1" si="560"/>
        <v/>
      </c>
      <c r="AB1363" s="205">
        <f t="shared" ca="1" si="561"/>
        <v>6546</v>
      </c>
      <c r="AC1363" s="205">
        <f t="shared" ca="1" si="562"/>
        <v>100</v>
      </c>
      <c r="AD1363" s="205">
        <f t="shared" ca="1" si="549"/>
        <v>65.459999999999994</v>
      </c>
      <c r="AE1363" s="205">
        <f t="shared" ca="1" si="550"/>
        <v>15.459999999999994</v>
      </c>
      <c r="AF1363" s="205">
        <f t="shared" ca="1" si="563"/>
        <v>3.0919999999999987</v>
      </c>
      <c r="AG1363" s="205"/>
      <c r="AH1363" s="205"/>
      <c r="AI1363" s="205"/>
      <c r="AJ1363" s="205"/>
      <c r="AK1363" s="4"/>
      <c r="AL1363" s="4"/>
      <c r="AM1363" s="309">
        <f t="shared" ca="1" si="564"/>
        <v>14.49</v>
      </c>
      <c r="AN1363" s="309">
        <f t="shared" ca="1" si="565"/>
        <v>14.02</v>
      </c>
      <c r="AO1363" s="310">
        <f t="shared" ca="1" si="566"/>
        <v>1</v>
      </c>
      <c r="AP1363" s="310" t="b">
        <f t="shared" ca="1" si="567"/>
        <v>0</v>
      </c>
      <c r="AQ1363" s="309">
        <f t="shared" ca="1" si="568"/>
        <v>0</v>
      </c>
      <c r="AR1363" s="205">
        <f t="shared" ca="1" si="551"/>
        <v>0</v>
      </c>
      <c r="AS1363" s="45" t="b">
        <f t="shared" ca="1" si="552"/>
        <v>0</v>
      </c>
      <c r="AT1363">
        <f t="shared" ca="1" si="553"/>
        <v>0</v>
      </c>
      <c r="AU1363" t="b">
        <f t="shared" ca="1" si="569"/>
        <v>0</v>
      </c>
      <c r="AV1363" t="b">
        <f t="shared" ca="1" si="570"/>
        <v>0</v>
      </c>
      <c r="AW1363" s="266" t="b">
        <f t="shared" ca="1" si="571"/>
        <v>0</v>
      </c>
      <c r="AX1363" s="266" t="b">
        <f t="shared" ca="1" si="572"/>
        <v>0</v>
      </c>
      <c r="AY1363" s="266" t="b">
        <f t="shared" ca="1" si="573"/>
        <v>0</v>
      </c>
    </row>
    <row r="1364" spans="1:51" x14ac:dyDescent="0.25">
      <c r="A1364">
        <v>1332</v>
      </c>
      <c r="B1364" s="163">
        <f ca="1">OFFSET(InputPriceData!B$15,CalculationsAndCharts!$A1364+$A$11,0,1,1)</f>
        <v>40081</v>
      </c>
      <c r="C1364" s="3">
        <f ca="1">OFFSET(InputPriceData!G$15,CalculationsAndCharts!$A1364+$A$11,IF($C$7,8,0),1,1)</f>
        <v>501500</v>
      </c>
      <c r="D1364" s="4">
        <f ca="1">OFFSET(InputPriceData!C$15,CalculationsAndCharts!$A1364+$A$11,IF($C$7,8,0),1,1)</f>
        <v>14.26</v>
      </c>
      <c r="E1364" s="4">
        <f ca="1">OFFSET(InputPriceData!D$15,CalculationsAndCharts!$A1364+$A$11,IF($C$7,8,0),1,1)</f>
        <v>14.44</v>
      </c>
      <c r="F1364" s="4">
        <f ca="1">OFFSET(InputPriceData!E$15,CalculationsAndCharts!$A1364+$A$11,IF($C$7,8,0),1,1)</f>
        <v>14.2</v>
      </c>
      <c r="G1364" s="4">
        <f ca="1">OFFSET(InputPriceData!F$15,CalculationsAndCharts!$A1364+$A$11,IF($C$7,8,0),1,1)</f>
        <v>14.26</v>
      </c>
      <c r="H1364" s="128"/>
      <c r="I1364" s="128"/>
      <c r="K1364" s="124"/>
      <c r="L1364" s="279"/>
      <c r="M1364" s="281"/>
      <c r="N1364" s="280"/>
      <c r="O1364" s="4"/>
      <c r="P1364" s="4"/>
      <c r="Q1364" s="3"/>
      <c r="S1364" s="309">
        <f t="shared" ca="1" si="554"/>
        <v>14.45</v>
      </c>
      <c r="T1364" s="309">
        <f t="shared" ca="1" si="555"/>
        <v>13.93</v>
      </c>
      <c r="U1364" s="310">
        <f t="shared" ca="1" si="547"/>
        <v>0.63461538461538525</v>
      </c>
      <c r="V1364" s="310" t="b">
        <f t="shared" ca="1" si="556"/>
        <v>0</v>
      </c>
      <c r="W1364" s="3" t="b">
        <f t="shared" ca="1" si="557"/>
        <v>0</v>
      </c>
      <c r="X1364" s="3" t="str">
        <f t="shared" ca="1" si="558"/>
        <v/>
      </c>
      <c r="Y1364" s="3" t="str">
        <f t="shared" ca="1" si="548"/>
        <v/>
      </c>
      <c r="Z1364" s="3" t="str">
        <f t="shared" ca="1" si="559"/>
        <v/>
      </c>
      <c r="AA1364" s="3" t="str">
        <f t="shared" ca="1" si="560"/>
        <v/>
      </c>
      <c r="AB1364" s="205">
        <f t="shared" ca="1" si="561"/>
        <v>6546</v>
      </c>
      <c r="AC1364" s="205">
        <f t="shared" ca="1" si="562"/>
        <v>100</v>
      </c>
      <c r="AD1364" s="205">
        <f t="shared" ca="1" si="549"/>
        <v>65.459999999999994</v>
      </c>
      <c r="AE1364" s="205">
        <f t="shared" ca="1" si="550"/>
        <v>15.459999999999994</v>
      </c>
      <c r="AF1364" s="205">
        <f t="shared" ca="1" si="563"/>
        <v>3.0919999999999987</v>
      </c>
      <c r="AG1364" s="205"/>
      <c r="AH1364" s="205"/>
      <c r="AI1364" s="205"/>
      <c r="AJ1364" s="205"/>
      <c r="AK1364" s="4"/>
      <c r="AL1364" s="4"/>
      <c r="AM1364" s="309">
        <f t="shared" ca="1" si="564"/>
        <v>14.45</v>
      </c>
      <c r="AN1364" s="309">
        <f t="shared" ca="1" si="565"/>
        <v>14.02</v>
      </c>
      <c r="AO1364" s="310">
        <f t="shared" ca="1" si="566"/>
        <v>0.55813953488372181</v>
      </c>
      <c r="AP1364" s="310" t="b">
        <f t="shared" ca="1" si="567"/>
        <v>0</v>
      </c>
      <c r="AQ1364" s="309">
        <f t="shared" ca="1" si="568"/>
        <v>0</v>
      </c>
      <c r="AR1364" s="205">
        <f t="shared" ca="1" si="551"/>
        <v>0</v>
      </c>
      <c r="AS1364" s="45" t="b">
        <f t="shared" ca="1" si="552"/>
        <v>0</v>
      </c>
      <c r="AT1364">
        <f t="shared" ca="1" si="553"/>
        <v>0</v>
      </c>
      <c r="AU1364" t="b">
        <f t="shared" ca="1" si="569"/>
        <v>0</v>
      </c>
      <c r="AV1364" t="b">
        <f t="shared" ca="1" si="570"/>
        <v>0</v>
      </c>
      <c r="AW1364" s="266" t="b">
        <f t="shared" ca="1" si="571"/>
        <v>0</v>
      </c>
      <c r="AX1364" s="266" t="b">
        <f t="shared" ca="1" si="572"/>
        <v>0</v>
      </c>
      <c r="AY1364" s="266" t="b">
        <f t="shared" ca="1" si="573"/>
        <v>0</v>
      </c>
    </row>
    <row r="1365" spans="1:51" x14ac:dyDescent="0.25">
      <c r="A1365">
        <v>1333</v>
      </c>
      <c r="B1365" s="163">
        <f ca="1">OFFSET(InputPriceData!B$15,CalculationsAndCharts!$A1365+$A$11,0,1,1)</f>
        <v>40080</v>
      </c>
      <c r="C1365" s="3">
        <f ca="1">OFFSET(InputPriceData!G$15,CalculationsAndCharts!$A1365+$A$11,IF($C$7,8,0),1,1)</f>
        <v>671100</v>
      </c>
      <c r="D1365" s="4">
        <f ca="1">OFFSET(InputPriceData!C$15,CalculationsAndCharts!$A1365+$A$11,IF($C$7,8,0),1,1)</f>
        <v>14.55</v>
      </c>
      <c r="E1365" s="4">
        <f ca="1">OFFSET(InputPriceData!D$15,CalculationsAndCharts!$A1365+$A$11,IF($C$7,8,0),1,1)</f>
        <v>14.66</v>
      </c>
      <c r="F1365" s="4">
        <f ca="1">OFFSET(InputPriceData!E$15,CalculationsAndCharts!$A1365+$A$11,IF($C$7,8,0),1,1)</f>
        <v>14.24</v>
      </c>
      <c r="G1365" s="4">
        <f ca="1">OFFSET(InputPriceData!F$15,CalculationsAndCharts!$A1365+$A$11,IF($C$7,8,0),1,1)</f>
        <v>14.34</v>
      </c>
      <c r="H1365" s="128"/>
      <c r="I1365" s="128"/>
      <c r="K1365" s="124"/>
      <c r="L1365" s="279"/>
      <c r="M1365" s="281"/>
      <c r="N1365" s="280"/>
      <c r="O1365" s="4"/>
      <c r="P1365" s="4"/>
      <c r="Q1365" s="3"/>
      <c r="S1365" s="309">
        <f t="shared" ca="1" si="554"/>
        <v>14.45</v>
      </c>
      <c r="T1365" s="309">
        <f t="shared" ca="1" si="555"/>
        <v>13.93</v>
      </c>
      <c r="U1365" s="310">
        <f t="shared" ca="1" si="547"/>
        <v>0.78846153846153944</v>
      </c>
      <c r="V1365" s="310" t="b">
        <f t="shared" ca="1" si="556"/>
        <v>0</v>
      </c>
      <c r="W1365" s="3" t="b">
        <f t="shared" ca="1" si="557"/>
        <v>0</v>
      </c>
      <c r="X1365" s="3" t="str">
        <f t="shared" ca="1" si="558"/>
        <v/>
      </c>
      <c r="Y1365" s="3" t="str">
        <f t="shared" ca="1" si="548"/>
        <v/>
      </c>
      <c r="Z1365" s="3" t="str">
        <f t="shared" ca="1" si="559"/>
        <v/>
      </c>
      <c r="AA1365" s="3" t="str">
        <f t="shared" ca="1" si="560"/>
        <v/>
      </c>
      <c r="AB1365" s="205">
        <f t="shared" ca="1" si="561"/>
        <v>6546</v>
      </c>
      <c r="AC1365" s="205">
        <f t="shared" ca="1" si="562"/>
        <v>100</v>
      </c>
      <c r="AD1365" s="205">
        <f t="shared" ca="1" si="549"/>
        <v>65.459999999999994</v>
      </c>
      <c r="AE1365" s="205">
        <f t="shared" ca="1" si="550"/>
        <v>15.459999999999994</v>
      </c>
      <c r="AF1365" s="205">
        <f t="shared" ca="1" si="563"/>
        <v>3.0919999999999987</v>
      </c>
      <c r="AG1365" s="205"/>
      <c r="AH1365" s="205"/>
      <c r="AI1365" s="205"/>
      <c r="AJ1365" s="205"/>
      <c r="AK1365" s="4"/>
      <c r="AL1365" s="4"/>
      <c r="AM1365" s="309">
        <f t="shared" ca="1" si="564"/>
        <v>14.45</v>
      </c>
      <c r="AN1365" s="309">
        <f t="shared" ca="1" si="565"/>
        <v>13.93</v>
      </c>
      <c r="AO1365" s="310">
        <f t="shared" ca="1" si="566"/>
        <v>0.78846153846153944</v>
      </c>
      <c r="AP1365" s="310" t="b">
        <f t="shared" ca="1" si="567"/>
        <v>0</v>
      </c>
      <c r="AQ1365" s="309">
        <f t="shared" ca="1" si="568"/>
        <v>0</v>
      </c>
      <c r="AR1365" s="205">
        <f t="shared" ca="1" si="551"/>
        <v>0</v>
      </c>
      <c r="AS1365" s="45" t="b">
        <f t="shared" ca="1" si="552"/>
        <v>0</v>
      </c>
      <c r="AT1365">
        <f t="shared" ca="1" si="553"/>
        <v>0</v>
      </c>
      <c r="AU1365" t="b">
        <f t="shared" ca="1" si="569"/>
        <v>0</v>
      </c>
      <c r="AV1365" t="b">
        <f t="shared" ca="1" si="570"/>
        <v>0</v>
      </c>
      <c r="AW1365" s="266" t="b">
        <f t="shared" ca="1" si="571"/>
        <v>0</v>
      </c>
      <c r="AX1365" s="266" t="b">
        <f t="shared" ca="1" si="572"/>
        <v>0</v>
      </c>
      <c r="AY1365" s="266" t="b">
        <f t="shared" ca="1" si="573"/>
        <v>0</v>
      </c>
    </row>
    <row r="1366" spans="1:51" x14ac:dyDescent="0.25">
      <c r="A1366">
        <v>1334</v>
      </c>
      <c r="B1366" s="163">
        <f ca="1">OFFSET(InputPriceData!B$15,CalculationsAndCharts!$A1366+$A$11,0,1,1)</f>
        <v>40079</v>
      </c>
      <c r="C1366" s="3">
        <f ca="1">OFFSET(InputPriceData!G$15,CalculationsAndCharts!$A1366+$A$11,IF($C$7,8,0),1,1)</f>
        <v>795600</v>
      </c>
      <c r="D1366" s="4">
        <f ca="1">OFFSET(InputPriceData!C$15,CalculationsAndCharts!$A1366+$A$11,IF($C$7,8,0),1,1)</f>
        <v>14.87</v>
      </c>
      <c r="E1366" s="4">
        <f ca="1">OFFSET(InputPriceData!D$15,CalculationsAndCharts!$A1366+$A$11,IF($C$7,8,0),1,1)</f>
        <v>14.87</v>
      </c>
      <c r="F1366" s="4">
        <f ca="1">OFFSET(InputPriceData!E$15,CalculationsAndCharts!$A1366+$A$11,IF($C$7,8,0),1,1)</f>
        <v>14.43</v>
      </c>
      <c r="G1366" s="4">
        <f ca="1">OFFSET(InputPriceData!F$15,CalculationsAndCharts!$A1366+$A$11,IF($C$7,8,0),1,1)</f>
        <v>14.45</v>
      </c>
      <c r="H1366" s="128"/>
      <c r="I1366" s="128"/>
      <c r="K1366" s="124"/>
      <c r="L1366" s="279"/>
      <c r="M1366" s="281"/>
      <c r="N1366" s="280"/>
      <c r="O1366" s="4"/>
      <c r="P1366" s="4"/>
      <c r="Q1366" s="3"/>
      <c r="S1366" s="309">
        <f t="shared" ca="1" si="554"/>
        <v>14.45</v>
      </c>
      <c r="T1366" s="309">
        <f t="shared" ca="1" si="555"/>
        <v>13.93</v>
      </c>
      <c r="U1366" s="310">
        <f t="shared" ca="1" si="547"/>
        <v>1</v>
      </c>
      <c r="V1366" s="310" t="b">
        <f t="shared" ca="1" si="556"/>
        <v>0</v>
      </c>
      <c r="W1366" s="3" t="b">
        <f t="shared" ca="1" si="557"/>
        <v>0</v>
      </c>
      <c r="X1366" s="3" t="str">
        <f t="shared" ca="1" si="558"/>
        <v/>
      </c>
      <c r="Y1366" s="3" t="str">
        <f t="shared" ca="1" si="548"/>
        <v/>
      </c>
      <c r="Z1366" s="3" t="str">
        <f t="shared" ca="1" si="559"/>
        <v/>
      </c>
      <c r="AA1366" s="3" t="str">
        <f t="shared" ca="1" si="560"/>
        <v/>
      </c>
      <c r="AB1366" s="205">
        <f t="shared" ca="1" si="561"/>
        <v>6546</v>
      </c>
      <c r="AC1366" s="205">
        <f t="shared" ca="1" si="562"/>
        <v>100</v>
      </c>
      <c r="AD1366" s="205">
        <f t="shared" ca="1" si="549"/>
        <v>65.459999999999994</v>
      </c>
      <c r="AE1366" s="205">
        <f t="shared" ca="1" si="550"/>
        <v>15.459999999999994</v>
      </c>
      <c r="AF1366" s="205">
        <f t="shared" ca="1" si="563"/>
        <v>3.0919999999999987</v>
      </c>
      <c r="AG1366" s="205"/>
      <c r="AH1366" s="205"/>
      <c r="AI1366" s="205"/>
      <c r="AJ1366" s="205"/>
      <c r="AK1366" s="4"/>
      <c r="AL1366" s="4"/>
      <c r="AM1366" s="309">
        <f t="shared" ca="1" si="564"/>
        <v>14.45</v>
      </c>
      <c r="AN1366" s="309">
        <f t="shared" ca="1" si="565"/>
        <v>13.93</v>
      </c>
      <c r="AO1366" s="310">
        <f t="shared" ca="1" si="566"/>
        <v>1</v>
      </c>
      <c r="AP1366" s="310" t="b">
        <f t="shared" ca="1" si="567"/>
        <v>0</v>
      </c>
      <c r="AQ1366" s="309">
        <f t="shared" ca="1" si="568"/>
        <v>0</v>
      </c>
      <c r="AR1366" s="205">
        <f t="shared" ca="1" si="551"/>
        <v>0</v>
      </c>
      <c r="AS1366" s="45" t="b">
        <f t="shared" ca="1" si="552"/>
        <v>0</v>
      </c>
      <c r="AT1366">
        <f t="shared" ca="1" si="553"/>
        <v>0</v>
      </c>
      <c r="AU1366" t="b">
        <f t="shared" ca="1" si="569"/>
        <v>0</v>
      </c>
      <c r="AV1366" t="b">
        <f t="shared" ca="1" si="570"/>
        <v>0</v>
      </c>
      <c r="AW1366" s="266" t="b">
        <f t="shared" ca="1" si="571"/>
        <v>0</v>
      </c>
      <c r="AX1366" s="266" t="b">
        <f t="shared" ca="1" si="572"/>
        <v>0</v>
      </c>
      <c r="AY1366" s="266" t="b">
        <f t="shared" ca="1" si="573"/>
        <v>1</v>
      </c>
    </row>
    <row r="1367" spans="1:51" x14ac:dyDescent="0.25">
      <c r="A1367">
        <v>1335</v>
      </c>
      <c r="B1367" s="163">
        <f ca="1">OFFSET(InputPriceData!B$15,CalculationsAndCharts!$A1367+$A$11,0,1,1)</f>
        <v>40078</v>
      </c>
      <c r="C1367" s="3">
        <f ca="1">OFFSET(InputPriceData!G$15,CalculationsAndCharts!$A1367+$A$11,IF($C$7,8,0),1,1)</f>
        <v>398700</v>
      </c>
      <c r="D1367" s="4">
        <f ca="1">OFFSET(InputPriceData!C$15,CalculationsAndCharts!$A1367+$A$11,IF($C$7,8,0),1,1)</f>
        <v>14.2</v>
      </c>
      <c r="E1367" s="4">
        <f ca="1">OFFSET(InputPriceData!D$15,CalculationsAndCharts!$A1367+$A$11,IF($C$7,8,0),1,1)</f>
        <v>14.33</v>
      </c>
      <c r="F1367" s="4">
        <f ca="1">OFFSET(InputPriceData!E$15,CalculationsAndCharts!$A1367+$A$11,IF($C$7,8,0),1,1)</f>
        <v>14.1</v>
      </c>
      <c r="G1367" s="4">
        <f ca="1">OFFSET(InputPriceData!F$15,CalculationsAndCharts!$A1367+$A$11,IF($C$7,8,0),1,1)</f>
        <v>14.21</v>
      </c>
      <c r="H1367" s="128"/>
      <c r="I1367" s="128"/>
      <c r="K1367" s="124"/>
      <c r="L1367" s="279"/>
      <c r="M1367" s="281"/>
      <c r="N1367" s="280"/>
      <c r="O1367" s="4"/>
      <c r="P1367" s="4"/>
      <c r="Q1367" s="3"/>
      <c r="S1367" s="309">
        <f t="shared" ca="1" si="554"/>
        <v>14.56</v>
      </c>
      <c r="T1367" s="309">
        <f t="shared" ca="1" si="555"/>
        <v>13.93</v>
      </c>
      <c r="U1367" s="310">
        <f t="shared" ca="1" si="547"/>
        <v>0.4444444444444457</v>
      </c>
      <c r="V1367" s="310" t="b">
        <f t="shared" ca="1" si="556"/>
        <v>0</v>
      </c>
      <c r="W1367" s="3" t="b">
        <f t="shared" ca="1" si="557"/>
        <v>0</v>
      </c>
      <c r="X1367" s="3" t="str">
        <f t="shared" ca="1" si="558"/>
        <v/>
      </c>
      <c r="Y1367" s="3" t="str">
        <f t="shared" ca="1" si="548"/>
        <v/>
      </c>
      <c r="Z1367" s="3" t="str">
        <f t="shared" ca="1" si="559"/>
        <v/>
      </c>
      <c r="AA1367" s="3" t="str">
        <f t="shared" ca="1" si="560"/>
        <v/>
      </c>
      <c r="AB1367" s="205">
        <f t="shared" ca="1" si="561"/>
        <v>6546</v>
      </c>
      <c r="AC1367" s="205">
        <f t="shared" ca="1" si="562"/>
        <v>100</v>
      </c>
      <c r="AD1367" s="205">
        <f t="shared" ca="1" si="549"/>
        <v>65.459999999999994</v>
      </c>
      <c r="AE1367" s="205">
        <f t="shared" ca="1" si="550"/>
        <v>15.459999999999994</v>
      </c>
      <c r="AF1367" s="205">
        <f t="shared" ca="1" si="563"/>
        <v>3.0919999999999987</v>
      </c>
      <c r="AG1367" s="205"/>
      <c r="AH1367" s="205"/>
      <c r="AI1367" s="205"/>
      <c r="AJ1367" s="205"/>
      <c r="AK1367" s="4"/>
      <c r="AL1367" s="4"/>
      <c r="AM1367" s="309">
        <f t="shared" ca="1" si="564"/>
        <v>14.43</v>
      </c>
      <c r="AN1367" s="309">
        <f t="shared" ca="1" si="565"/>
        <v>13.93</v>
      </c>
      <c r="AO1367" s="310">
        <f t="shared" ca="1" si="566"/>
        <v>0.56000000000000227</v>
      </c>
      <c r="AP1367" s="310" t="b">
        <f t="shared" ca="1" si="567"/>
        <v>0</v>
      </c>
      <c r="AQ1367" s="309">
        <f t="shared" ca="1" si="568"/>
        <v>0.42059999999999997</v>
      </c>
      <c r="AR1367" s="205">
        <f t="shared" ca="1" si="551"/>
        <v>13.599399999999999</v>
      </c>
      <c r="AS1367" s="45" t="b">
        <f t="shared" ca="1" si="552"/>
        <v>0</v>
      </c>
      <c r="AT1367">
        <f t="shared" ca="1" si="553"/>
        <v>9</v>
      </c>
      <c r="AU1367" t="b">
        <f t="shared" ca="1" si="569"/>
        <v>1</v>
      </c>
      <c r="AV1367" t="b">
        <f t="shared" ca="1" si="570"/>
        <v>1</v>
      </c>
      <c r="AW1367" s="266" t="b">
        <f t="shared" ca="1" si="571"/>
        <v>0</v>
      </c>
      <c r="AX1367" s="266" t="b">
        <f t="shared" ca="1" si="572"/>
        <v>1</v>
      </c>
      <c r="AY1367" s="266" t="b">
        <f t="shared" ca="1" si="573"/>
        <v>0</v>
      </c>
    </row>
    <row r="1368" spans="1:51" x14ac:dyDescent="0.25">
      <c r="A1368">
        <v>1336</v>
      </c>
      <c r="B1368" s="163">
        <f ca="1">OFFSET(InputPriceData!B$15,CalculationsAndCharts!$A1368+$A$11,0,1,1)</f>
        <v>40077</v>
      </c>
      <c r="C1368" s="3">
        <f ca="1">OFFSET(InputPriceData!G$15,CalculationsAndCharts!$A1368+$A$11,IF($C$7,8,0),1,1)</f>
        <v>231600</v>
      </c>
      <c r="D1368" s="4">
        <f ca="1">OFFSET(InputPriceData!C$15,CalculationsAndCharts!$A1368+$A$11,IF($C$7,8,0),1,1)</f>
        <v>14.12</v>
      </c>
      <c r="E1368" s="4">
        <f ca="1">OFFSET(InputPriceData!D$15,CalculationsAndCharts!$A1368+$A$11,IF($C$7,8,0),1,1)</f>
        <v>14.29</v>
      </c>
      <c r="F1368" s="4">
        <f ca="1">OFFSET(InputPriceData!E$15,CalculationsAndCharts!$A1368+$A$11,IF($C$7,8,0),1,1)</f>
        <v>14.01</v>
      </c>
      <c r="G1368" s="4">
        <f ca="1">OFFSET(InputPriceData!F$15,CalculationsAndCharts!$A1368+$A$11,IF($C$7,8,0),1,1)</f>
        <v>14.11</v>
      </c>
      <c r="H1368" s="128"/>
      <c r="I1368" s="128"/>
      <c r="K1368" s="124"/>
      <c r="L1368" s="279"/>
      <c r="M1368" s="281"/>
      <c r="N1368" s="280"/>
      <c r="O1368" s="4"/>
      <c r="P1368" s="4"/>
      <c r="Q1368" s="3"/>
      <c r="S1368" s="309">
        <f t="shared" ca="1" si="554"/>
        <v>14.56</v>
      </c>
      <c r="T1368" s="309">
        <f t="shared" ca="1" si="555"/>
        <v>13.93</v>
      </c>
      <c r="U1368" s="310">
        <f t="shared" ca="1" si="547"/>
        <v>0.28571428571428492</v>
      </c>
      <c r="V1368" s="310" t="b">
        <f t="shared" ca="1" si="556"/>
        <v>0</v>
      </c>
      <c r="W1368" s="3" t="b">
        <f t="shared" ca="1" si="557"/>
        <v>1</v>
      </c>
      <c r="X1368" s="3">
        <f t="shared" ca="1" si="558"/>
        <v>14.54</v>
      </c>
      <c r="Y1368" s="3">
        <f t="shared" ca="1" si="548"/>
        <v>-2.9573590096286089</v>
      </c>
      <c r="Z1368" s="3">
        <f t="shared" ca="1" si="559"/>
        <v>-2.9573590096286089</v>
      </c>
      <c r="AA1368" s="3">
        <f t="shared" ca="1" si="560"/>
        <v>35</v>
      </c>
      <c r="AB1368" s="205">
        <f t="shared" ca="1" si="561"/>
        <v>6546</v>
      </c>
      <c r="AC1368" s="205">
        <f t="shared" ca="1" si="562"/>
        <v>100</v>
      </c>
      <c r="AD1368" s="205">
        <f t="shared" ca="1" si="549"/>
        <v>65.459999999999994</v>
      </c>
      <c r="AE1368" s="205">
        <f t="shared" ca="1" si="550"/>
        <v>15.459999999999994</v>
      </c>
      <c r="AF1368" s="205">
        <f t="shared" ca="1" si="563"/>
        <v>3.0919999999999987</v>
      </c>
      <c r="AG1368" s="205"/>
      <c r="AH1368" s="205"/>
      <c r="AI1368" s="205"/>
      <c r="AJ1368" s="205"/>
      <c r="AK1368" s="4"/>
      <c r="AL1368" s="4"/>
      <c r="AM1368" s="309">
        <f t="shared" ca="1" si="564"/>
        <v>14.43</v>
      </c>
      <c r="AN1368" s="309">
        <f t="shared" ca="1" si="565"/>
        <v>13.93</v>
      </c>
      <c r="AO1368" s="310">
        <f t="shared" ca="1" si="566"/>
        <v>0.35999999999999943</v>
      </c>
      <c r="AP1368" s="310" t="b">
        <f t="shared" ca="1" si="567"/>
        <v>0</v>
      </c>
      <c r="AQ1368" s="309">
        <f t="shared" ca="1" si="568"/>
        <v>0.42059999999999997</v>
      </c>
      <c r="AR1368" s="205">
        <f t="shared" ca="1" si="551"/>
        <v>13.599399999999999</v>
      </c>
      <c r="AS1368" s="45" t="b">
        <f t="shared" ca="1" si="552"/>
        <v>0</v>
      </c>
      <c r="AT1368">
        <f t="shared" ca="1" si="553"/>
        <v>8</v>
      </c>
      <c r="AU1368" t="b">
        <f t="shared" ca="1" si="569"/>
        <v>0</v>
      </c>
      <c r="AV1368" t="b">
        <f t="shared" ca="1" si="570"/>
        <v>0</v>
      </c>
      <c r="AW1368" s="266" t="b">
        <f t="shared" ca="1" si="571"/>
        <v>0</v>
      </c>
      <c r="AX1368" s="266" t="b">
        <f t="shared" ca="1" si="572"/>
        <v>1</v>
      </c>
      <c r="AY1368" s="266" t="b">
        <f t="shared" ca="1" si="573"/>
        <v>0</v>
      </c>
    </row>
    <row r="1369" spans="1:51" x14ac:dyDescent="0.25">
      <c r="A1369">
        <v>1337</v>
      </c>
      <c r="B1369" s="163">
        <f ca="1">OFFSET(InputPriceData!B$15,CalculationsAndCharts!$A1369+$A$11,0,1,1)</f>
        <v>40074</v>
      </c>
      <c r="C1369" s="3">
        <f ca="1">OFFSET(InputPriceData!G$15,CalculationsAndCharts!$A1369+$A$11,IF($C$7,8,0),1,1)</f>
        <v>657100</v>
      </c>
      <c r="D1369" s="4">
        <f ca="1">OFFSET(InputPriceData!C$15,CalculationsAndCharts!$A1369+$A$11,IF($C$7,8,0),1,1)</f>
        <v>14.34</v>
      </c>
      <c r="E1369" s="4">
        <f ca="1">OFFSET(InputPriceData!D$15,CalculationsAndCharts!$A1369+$A$11,IF($C$7,8,0),1,1)</f>
        <v>14.47</v>
      </c>
      <c r="F1369" s="4">
        <f ca="1">OFFSET(InputPriceData!E$15,CalculationsAndCharts!$A1369+$A$11,IF($C$7,8,0),1,1)</f>
        <v>14.2</v>
      </c>
      <c r="G1369" s="4">
        <f ca="1">OFFSET(InputPriceData!F$15,CalculationsAndCharts!$A1369+$A$11,IF($C$7,8,0),1,1)</f>
        <v>14.22</v>
      </c>
      <c r="H1369" s="128"/>
      <c r="I1369" s="128"/>
      <c r="K1369" s="124"/>
      <c r="L1369" s="279"/>
      <c r="M1369" s="281"/>
      <c r="N1369" s="280"/>
      <c r="O1369" s="4"/>
      <c r="P1369" s="4"/>
      <c r="Q1369" s="3"/>
      <c r="S1369" s="309">
        <f t="shared" ca="1" si="554"/>
        <v>14.72</v>
      </c>
      <c r="T1369" s="309">
        <f t="shared" ca="1" si="555"/>
        <v>13.93</v>
      </c>
      <c r="U1369" s="310">
        <f t="shared" ca="1" si="547"/>
        <v>0.36708860759493744</v>
      </c>
      <c r="V1369" s="310" t="b">
        <f t="shared" ca="1" si="556"/>
        <v>0</v>
      </c>
      <c r="W1369" s="3" t="b">
        <f t="shared" ca="1" si="557"/>
        <v>0</v>
      </c>
      <c r="X1369" s="3" t="str">
        <f t="shared" ca="1" si="558"/>
        <v/>
      </c>
      <c r="Y1369" s="3" t="str">
        <f t="shared" ca="1" si="548"/>
        <v/>
      </c>
      <c r="Z1369" s="3" t="str">
        <f t="shared" ca="1" si="559"/>
        <v/>
      </c>
      <c r="AA1369" s="3" t="str">
        <f t="shared" ca="1" si="560"/>
        <v/>
      </c>
      <c r="AB1369" s="205">
        <f t="shared" ca="1" si="561"/>
        <v>6511</v>
      </c>
      <c r="AC1369" s="205">
        <f t="shared" ca="1" si="562"/>
        <v>99</v>
      </c>
      <c r="AD1369" s="205">
        <f t="shared" ca="1" si="549"/>
        <v>65.767676767676761</v>
      </c>
      <c r="AE1369" s="205">
        <f t="shared" ca="1" si="550"/>
        <v>15.767676767676761</v>
      </c>
      <c r="AF1369" s="205">
        <f t="shared" ca="1" si="563"/>
        <v>3.1535353535353523</v>
      </c>
      <c r="AG1369" s="205"/>
      <c r="AH1369" s="205"/>
      <c r="AI1369" s="205"/>
      <c r="AJ1369" s="205"/>
      <c r="AK1369" s="4"/>
      <c r="AL1369" s="4"/>
      <c r="AM1369" s="309">
        <f t="shared" ca="1" si="564"/>
        <v>14.56</v>
      </c>
      <c r="AN1369" s="309">
        <f t="shared" ca="1" si="565"/>
        <v>13.93</v>
      </c>
      <c r="AO1369" s="310">
        <f t="shared" ca="1" si="566"/>
        <v>0.46031746031746124</v>
      </c>
      <c r="AP1369" s="310" t="b">
        <f t="shared" ca="1" si="567"/>
        <v>0</v>
      </c>
      <c r="AQ1369" s="309">
        <f t="shared" ca="1" si="568"/>
        <v>0.42059999999999997</v>
      </c>
      <c r="AR1369" s="205">
        <f t="shared" ca="1" si="551"/>
        <v>13.599399999999999</v>
      </c>
      <c r="AS1369" s="45" t="b">
        <f t="shared" ca="1" si="552"/>
        <v>0</v>
      </c>
      <c r="AT1369">
        <f t="shared" ca="1" si="553"/>
        <v>7</v>
      </c>
      <c r="AU1369" t="b">
        <f t="shared" ca="1" si="569"/>
        <v>0</v>
      </c>
      <c r="AV1369" t="b">
        <f t="shared" ca="1" si="570"/>
        <v>0</v>
      </c>
      <c r="AW1369" s="266" t="b">
        <f t="shared" ca="1" si="571"/>
        <v>0</v>
      </c>
      <c r="AX1369" s="266" t="b">
        <f t="shared" ca="1" si="572"/>
        <v>1</v>
      </c>
      <c r="AY1369" s="266" t="b">
        <f t="shared" ca="1" si="573"/>
        <v>0</v>
      </c>
    </row>
    <row r="1370" spans="1:51" x14ac:dyDescent="0.25">
      <c r="A1370">
        <v>1338</v>
      </c>
      <c r="B1370" s="163">
        <f ca="1">OFFSET(InputPriceData!B$15,CalculationsAndCharts!$A1370+$A$11,0,1,1)</f>
        <v>40073</v>
      </c>
      <c r="C1370" s="3">
        <f ca="1">OFFSET(InputPriceData!G$15,CalculationsAndCharts!$A1370+$A$11,IF($C$7,8,0),1,1)</f>
        <v>349300</v>
      </c>
      <c r="D1370" s="4">
        <f ca="1">OFFSET(InputPriceData!C$15,CalculationsAndCharts!$A1370+$A$11,IF($C$7,8,0),1,1)</f>
        <v>14.35</v>
      </c>
      <c r="E1370" s="4">
        <f ca="1">OFFSET(InputPriceData!D$15,CalculationsAndCharts!$A1370+$A$11,IF($C$7,8,0),1,1)</f>
        <v>14.64</v>
      </c>
      <c r="F1370" s="4">
        <f ca="1">OFFSET(InputPriceData!E$15,CalculationsAndCharts!$A1370+$A$11,IF($C$7,8,0),1,1)</f>
        <v>14.23</v>
      </c>
      <c r="G1370" s="4">
        <f ca="1">OFFSET(InputPriceData!F$15,CalculationsAndCharts!$A1370+$A$11,IF($C$7,8,0),1,1)</f>
        <v>14.33</v>
      </c>
      <c r="H1370" s="128"/>
      <c r="I1370" s="128"/>
      <c r="K1370" s="124"/>
      <c r="L1370" s="279"/>
      <c r="M1370" s="281"/>
      <c r="N1370" s="280"/>
      <c r="O1370" s="4"/>
      <c r="P1370" s="4"/>
      <c r="Q1370" s="3"/>
      <c r="S1370" s="309">
        <f t="shared" ca="1" si="554"/>
        <v>14.77</v>
      </c>
      <c r="T1370" s="309">
        <f t="shared" ca="1" si="555"/>
        <v>13.93</v>
      </c>
      <c r="U1370" s="310">
        <f t="shared" ca="1" si="547"/>
        <v>0.47619047619047672</v>
      </c>
      <c r="V1370" s="310" t="b">
        <f t="shared" ca="1" si="556"/>
        <v>0</v>
      </c>
      <c r="W1370" s="3" t="b">
        <f t="shared" ca="1" si="557"/>
        <v>0</v>
      </c>
      <c r="X1370" s="3" t="str">
        <f t="shared" ca="1" si="558"/>
        <v/>
      </c>
      <c r="Y1370" s="3" t="str">
        <f t="shared" ca="1" si="548"/>
        <v/>
      </c>
      <c r="Z1370" s="3" t="str">
        <f t="shared" ca="1" si="559"/>
        <v/>
      </c>
      <c r="AA1370" s="3" t="str">
        <f t="shared" ca="1" si="560"/>
        <v/>
      </c>
      <c r="AB1370" s="205">
        <f t="shared" ca="1" si="561"/>
        <v>6511</v>
      </c>
      <c r="AC1370" s="205">
        <f t="shared" ca="1" si="562"/>
        <v>99</v>
      </c>
      <c r="AD1370" s="205">
        <f t="shared" ca="1" si="549"/>
        <v>65.767676767676761</v>
      </c>
      <c r="AE1370" s="205">
        <f t="shared" ca="1" si="550"/>
        <v>15.767676767676761</v>
      </c>
      <c r="AF1370" s="205">
        <f t="shared" ca="1" si="563"/>
        <v>3.1535353535353523</v>
      </c>
      <c r="AG1370" s="205"/>
      <c r="AH1370" s="205"/>
      <c r="AI1370" s="205"/>
      <c r="AJ1370" s="205"/>
      <c r="AK1370" s="4"/>
      <c r="AL1370" s="4"/>
      <c r="AM1370" s="309">
        <f t="shared" ca="1" si="564"/>
        <v>14.56</v>
      </c>
      <c r="AN1370" s="309">
        <f t="shared" ca="1" si="565"/>
        <v>13.93</v>
      </c>
      <c r="AO1370" s="310">
        <f t="shared" ca="1" si="566"/>
        <v>0.63492063492063466</v>
      </c>
      <c r="AP1370" s="310" t="b">
        <f t="shared" ca="1" si="567"/>
        <v>0</v>
      </c>
      <c r="AQ1370" s="309">
        <f t="shared" ca="1" si="568"/>
        <v>0.42059999999999997</v>
      </c>
      <c r="AR1370" s="205">
        <f t="shared" ca="1" si="551"/>
        <v>13.599399999999999</v>
      </c>
      <c r="AS1370" s="45" t="b">
        <f t="shared" ca="1" si="552"/>
        <v>0</v>
      </c>
      <c r="AT1370">
        <f t="shared" ca="1" si="553"/>
        <v>6</v>
      </c>
      <c r="AU1370" t="b">
        <f t="shared" ca="1" si="569"/>
        <v>0</v>
      </c>
      <c r="AV1370" t="b">
        <f t="shared" ca="1" si="570"/>
        <v>0</v>
      </c>
      <c r="AW1370" s="266" t="b">
        <f t="shared" ca="1" si="571"/>
        <v>0</v>
      </c>
      <c r="AX1370" s="266" t="b">
        <f t="shared" ca="1" si="572"/>
        <v>1</v>
      </c>
      <c r="AY1370" s="266" t="b">
        <f t="shared" ca="1" si="573"/>
        <v>0</v>
      </c>
    </row>
    <row r="1371" spans="1:51" x14ac:dyDescent="0.25">
      <c r="A1371">
        <v>1339</v>
      </c>
      <c r="B1371" s="163">
        <f ca="1">OFFSET(InputPriceData!B$15,CalculationsAndCharts!$A1371+$A$11,0,1,1)</f>
        <v>40072</v>
      </c>
      <c r="C1371" s="3">
        <f ca="1">OFFSET(InputPriceData!G$15,CalculationsAndCharts!$A1371+$A$11,IF($C$7,8,0),1,1)</f>
        <v>289200</v>
      </c>
      <c r="D1371" s="4">
        <f ca="1">OFFSET(InputPriceData!C$15,CalculationsAndCharts!$A1371+$A$11,IF($C$7,8,0),1,1)</f>
        <v>14.29</v>
      </c>
      <c r="E1371" s="4">
        <f ca="1">OFFSET(InputPriceData!D$15,CalculationsAndCharts!$A1371+$A$11,IF($C$7,8,0),1,1)</f>
        <v>14.38</v>
      </c>
      <c r="F1371" s="4">
        <f ca="1">OFFSET(InputPriceData!E$15,CalculationsAndCharts!$A1371+$A$11,IF($C$7,8,0),1,1)</f>
        <v>14.16</v>
      </c>
      <c r="G1371" s="4">
        <f ca="1">OFFSET(InputPriceData!F$15,CalculationsAndCharts!$A1371+$A$11,IF($C$7,8,0),1,1)</f>
        <v>14.35</v>
      </c>
      <c r="H1371" s="128"/>
      <c r="I1371" s="128"/>
      <c r="K1371" s="124"/>
      <c r="L1371" s="279"/>
      <c r="M1371" s="281"/>
      <c r="N1371" s="280"/>
      <c r="O1371" s="4"/>
      <c r="P1371" s="4"/>
      <c r="Q1371" s="3"/>
      <c r="S1371" s="309">
        <f t="shared" ca="1" si="554"/>
        <v>14.91</v>
      </c>
      <c r="T1371" s="309">
        <f t="shared" ca="1" si="555"/>
        <v>13.93</v>
      </c>
      <c r="U1371" s="310">
        <f t="shared" ca="1" si="547"/>
        <v>0.42857142857142833</v>
      </c>
      <c r="V1371" s="310" t="b">
        <f t="shared" ca="1" si="556"/>
        <v>0</v>
      </c>
      <c r="W1371" s="3" t="b">
        <f t="shared" ca="1" si="557"/>
        <v>0</v>
      </c>
      <c r="X1371" s="3" t="str">
        <f t="shared" ca="1" si="558"/>
        <v/>
      </c>
      <c r="Y1371" s="3" t="str">
        <f t="shared" ca="1" si="548"/>
        <v/>
      </c>
      <c r="Z1371" s="3" t="str">
        <f t="shared" ca="1" si="559"/>
        <v/>
      </c>
      <c r="AA1371" s="3" t="str">
        <f t="shared" ca="1" si="560"/>
        <v/>
      </c>
      <c r="AB1371" s="205">
        <f t="shared" ca="1" si="561"/>
        <v>6511</v>
      </c>
      <c r="AC1371" s="205">
        <f t="shared" ca="1" si="562"/>
        <v>99</v>
      </c>
      <c r="AD1371" s="205">
        <f t="shared" ca="1" si="549"/>
        <v>65.767676767676761</v>
      </c>
      <c r="AE1371" s="205">
        <f t="shared" ca="1" si="550"/>
        <v>15.767676767676761</v>
      </c>
      <c r="AF1371" s="205">
        <f t="shared" ca="1" si="563"/>
        <v>3.1535353535353523</v>
      </c>
      <c r="AG1371" s="205"/>
      <c r="AH1371" s="205"/>
      <c r="AI1371" s="205"/>
      <c r="AJ1371" s="205"/>
      <c r="AK1371" s="4"/>
      <c r="AL1371" s="4"/>
      <c r="AM1371" s="309">
        <f t="shared" ca="1" si="564"/>
        <v>14.72</v>
      </c>
      <c r="AN1371" s="309">
        <f t="shared" ca="1" si="565"/>
        <v>13.93</v>
      </c>
      <c r="AO1371" s="310">
        <f t="shared" ca="1" si="566"/>
        <v>0.53164556962025245</v>
      </c>
      <c r="AP1371" s="310" t="b">
        <f t="shared" ca="1" si="567"/>
        <v>0</v>
      </c>
      <c r="AQ1371" s="309">
        <f t="shared" ca="1" si="568"/>
        <v>0.42059999999999997</v>
      </c>
      <c r="AR1371" s="205">
        <f t="shared" ca="1" si="551"/>
        <v>13.599399999999999</v>
      </c>
      <c r="AS1371" s="45" t="b">
        <f t="shared" ca="1" si="552"/>
        <v>0</v>
      </c>
      <c r="AT1371">
        <f t="shared" ca="1" si="553"/>
        <v>5</v>
      </c>
      <c r="AU1371" t="b">
        <f t="shared" ca="1" si="569"/>
        <v>0</v>
      </c>
      <c r="AV1371" t="b">
        <f t="shared" ca="1" si="570"/>
        <v>0</v>
      </c>
      <c r="AW1371" s="266" t="b">
        <f t="shared" ca="1" si="571"/>
        <v>0</v>
      </c>
      <c r="AX1371" s="266" t="b">
        <f t="shared" ca="1" si="572"/>
        <v>1</v>
      </c>
      <c r="AY1371" s="266" t="b">
        <f t="shared" ca="1" si="573"/>
        <v>0</v>
      </c>
    </row>
    <row r="1372" spans="1:51" x14ac:dyDescent="0.25">
      <c r="A1372">
        <v>1340</v>
      </c>
      <c r="B1372" s="163">
        <f ca="1">OFFSET(InputPriceData!B$15,CalculationsAndCharts!$A1372+$A$11,0,1,1)</f>
        <v>40071</v>
      </c>
      <c r="C1372" s="3">
        <f ca="1">OFFSET(InputPriceData!G$15,CalculationsAndCharts!$A1372+$A$11,IF($C$7,8,0),1,1)</f>
        <v>449900</v>
      </c>
      <c r="D1372" s="4">
        <f ca="1">OFFSET(InputPriceData!C$15,CalculationsAndCharts!$A1372+$A$11,IF($C$7,8,0),1,1)</f>
        <v>14.33</v>
      </c>
      <c r="E1372" s="4">
        <f ca="1">OFFSET(InputPriceData!D$15,CalculationsAndCharts!$A1372+$A$11,IF($C$7,8,0),1,1)</f>
        <v>14.48</v>
      </c>
      <c r="F1372" s="4">
        <f ca="1">OFFSET(InputPriceData!E$15,CalculationsAndCharts!$A1372+$A$11,IF($C$7,8,0),1,1)</f>
        <v>14.21</v>
      </c>
      <c r="G1372" s="4">
        <f ca="1">OFFSET(InputPriceData!F$15,CalculationsAndCharts!$A1372+$A$11,IF($C$7,8,0),1,1)</f>
        <v>14.33</v>
      </c>
      <c r="H1372" s="128"/>
      <c r="I1372" s="128"/>
      <c r="K1372" s="124"/>
      <c r="L1372" s="279"/>
      <c r="M1372" s="281"/>
      <c r="N1372" s="280"/>
      <c r="O1372" s="4"/>
      <c r="P1372" s="4"/>
      <c r="Q1372" s="3"/>
      <c r="S1372" s="309">
        <f t="shared" ca="1" si="554"/>
        <v>14.91</v>
      </c>
      <c r="T1372" s="309">
        <f t="shared" ca="1" si="555"/>
        <v>13.93</v>
      </c>
      <c r="U1372" s="310">
        <f t="shared" ca="1" si="547"/>
        <v>0.40816326530612262</v>
      </c>
      <c r="V1372" s="310" t="b">
        <f t="shared" ca="1" si="556"/>
        <v>0</v>
      </c>
      <c r="W1372" s="3" t="b">
        <f t="shared" ca="1" si="557"/>
        <v>1</v>
      </c>
      <c r="X1372" s="3">
        <f t="shared" ca="1" si="558"/>
        <v>14.54</v>
      </c>
      <c r="Y1372" s="3">
        <f t="shared" ca="1" si="548"/>
        <v>-1.4442916093535012</v>
      </c>
      <c r="Z1372" s="3">
        <f t="shared" ca="1" si="559"/>
        <v>-1.4442916093535012</v>
      </c>
      <c r="AA1372" s="3">
        <f t="shared" ca="1" si="560"/>
        <v>42</v>
      </c>
      <c r="AB1372" s="205">
        <f t="shared" ca="1" si="561"/>
        <v>6511</v>
      </c>
      <c r="AC1372" s="205">
        <f t="shared" ca="1" si="562"/>
        <v>99</v>
      </c>
      <c r="AD1372" s="205">
        <f t="shared" ca="1" si="549"/>
        <v>65.767676767676761</v>
      </c>
      <c r="AE1372" s="205">
        <f t="shared" ca="1" si="550"/>
        <v>15.767676767676761</v>
      </c>
      <c r="AF1372" s="205">
        <f t="shared" ca="1" si="563"/>
        <v>3.1535353535353523</v>
      </c>
      <c r="AG1372" s="205"/>
      <c r="AH1372" s="205"/>
      <c r="AI1372" s="205"/>
      <c r="AJ1372" s="205"/>
      <c r="AK1372" s="4"/>
      <c r="AL1372" s="4"/>
      <c r="AM1372" s="309">
        <f t="shared" ca="1" si="564"/>
        <v>14.77</v>
      </c>
      <c r="AN1372" s="309">
        <f t="shared" ca="1" si="565"/>
        <v>13.93</v>
      </c>
      <c r="AO1372" s="310">
        <f t="shared" ca="1" si="566"/>
        <v>0.47619047619047672</v>
      </c>
      <c r="AP1372" s="310" t="b">
        <f t="shared" ca="1" si="567"/>
        <v>0</v>
      </c>
      <c r="AQ1372" s="309">
        <f t="shared" ca="1" si="568"/>
        <v>0.42059999999999997</v>
      </c>
      <c r="AR1372" s="205">
        <f t="shared" ca="1" si="551"/>
        <v>13.599399999999999</v>
      </c>
      <c r="AS1372" s="45" t="b">
        <f t="shared" ca="1" si="552"/>
        <v>0</v>
      </c>
      <c r="AT1372">
        <f t="shared" ca="1" si="553"/>
        <v>4</v>
      </c>
      <c r="AU1372" t="b">
        <f t="shared" ca="1" si="569"/>
        <v>0</v>
      </c>
      <c r="AV1372" t="b">
        <f t="shared" ca="1" si="570"/>
        <v>0</v>
      </c>
      <c r="AW1372" s="266" t="b">
        <f t="shared" ca="1" si="571"/>
        <v>0</v>
      </c>
      <c r="AX1372" s="266" t="b">
        <f t="shared" ca="1" si="572"/>
        <v>1</v>
      </c>
      <c r="AY1372" s="266" t="b">
        <f t="shared" ca="1" si="573"/>
        <v>0</v>
      </c>
    </row>
    <row r="1373" spans="1:51" x14ac:dyDescent="0.25">
      <c r="A1373">
        <v>1341</v>
      </c>
      <c r="B1373" s="163">
        <f ca="1">OFFSET(InputPriceData!B$15,CalculationsAndCharts!$A1373+$A$11,0,1,1)</f>
        <v>40070</v>
      </c>
      <c r="C1373" s="3">
        <f ca="1">OFFSET(InputPriceData!G$15,CalculationsAndCharts!$A1373+$A$11,IF($C$7,8,0),1,1)</f>
        <v>546600</v>
      </c>
      <c r="D1373" s="4">
        <f ca="1">OFFSET(InputPriceData!C$15,CalculationsAndCharts!$A1373+$A$11,IF($C$7,8,0),1,1)</f>
        <v>14.19</v>
      </c>
      <c r="E1373" s="4">
        <f ca="1">OFFSET(InputPriceData!D$15,CalculationsAndCharts!$A1373+$A$11,IF($C$7,8,0),1,1)</f>
        <v>14.44</v>
      </c>
      <c r="F1373" s="4">
        <f ca="1">OFFSET(InputPriceData!E$15,CalculationsAndCharts!$A1373+$A$11,IF($C$7,8,0),1,1)</f>
        <v>14.13</v>
      </c>
      <c r="G1373" s="4">
        <f ca="1">OFFSET(InputPriceData!F$15,CalculationsAndCharts!$A1373+$A$11,IF($C$7,8,0),1,1)</f>
        <v>14.43</v>
      </c>
      <c r="H1373" s="128"/>
      <c r="I1373" s="128"/>
      <c r="K1373" s="124"/>
      <c r="L1373" s="279"/>
      <c r="M1373" s="281"/>
      <c r="N1373" s="280"/>
      <c r="O1373" s="4"/>
      <c r="P1373" s="4"/>
      <c r="Q1373" s="3"/>
      <c r="S1373" s="309">
        <f t="shared" ca="1" si="554"/>
        <v>14.91</v>
      </c>
      <c r="T1373" s="309">
        <f t="shared" ca="1" si="555"/>
        <v>13.93</v>
      </c>
      <c r="U1373" s="310">
        <f t="shared" ca="1" si="547"/>
        <v>0.51020408163265285</v>
      </c>
      <c r="V1373" s="310" t="b">
        <f t="shared" ca="1" si="556"/>
        <v>0</v>
      </c>
      <c r="W1373" s="3" t="b">
        <f t="shared" ca="1" si="557"/>
        <v>0</v>
      </c>
      <c r="X1373" s="3" t="str">
        <f t="shared" ca="1" si="558"/>
        <v/>
      </c>
      <c r="Y1373" s="3" t="str">
        <f t="shared" ca="1" si="548"/>
        <v/>
      </c>
      <c r="Z1373" s="3" t="str">
        <f t="shared" ca="1" si="559"/>
        <v/>
      </c>
      <c r="AA1373" s="3" t="str">
        <f t="shared" ca="1" si="560"/>
        <v/>
      </c>
      <c r="AB1373" s="205">
        <f t="shared" ca="1" si="561"/>
        <v>6469</v>
      </c>
      <c r="AC1373" s="205">
        <f t="shared" ca="1" si="562"/>
        <v>98</v>
      </c>
      <c r="AD1373" s="205">
        <f t="shared" ca="1" si="549"/>
        <v>66.010204081632651</v>
      </c>
      <c r="AE1373" s="205">
        <f t="shared" ca="1" si="550"/>
        <v>16.010204081632651</v>
      </c>
      <c r="AF1373" s="205">
        <f t="shared" ca="1" si="563"/>
        <v>3.2020408163265301</v>
      </c>
      <c r="AG1373" s="205"/>
      <c r="AH1373" s="205"/>
      <c r="AI1373" s="205"/>
      <c r="AJ1373" s="205"/>
      <c r="AK1373" s="4"/>
      <c r="AL1373" s="4"/>
      <c r="AM1373" s="309">
        <f t="shared" ca="1" si="564"/>
        <v>14.91</v>
      </c>
      <c r="AN1373" s="309">
        <f t="shared" ca="1" si="565"/>
        <v>13.93</v>
      </c>
      <c r="AO1373" s="310">
        <f t="shared" ca="1" si="566"/>
        <v>0.51020408163265285</v>
      </c>
      <c r="AP1373" s="310" t="b">
        <f t="shared" ca="1" si="567"/>
        <v>0</v>
      </c>
      <c r="AQ1373" s="309">
        <f t="shared" ca="1" si="568"/>
        <v>0.42059999999999997</v>
      </c>
      <c r="AR1373" s="205">
        <f t="shared" ca="1" si="551"/>
        <v>13.599399999999999</v>
      </c>
      <c r="AS1373" s="45" t="b">
        <f t="shared" ca="1" si="552"/>
        <v>0</v>
      </c>
      <c r="AT1373">
        <f t="shared" ca="1" si="553"/>
        <v>3</v>
      </c>
      <c r="AU1373" t="b">
        <f t="shared" ca="1" si="569"/>
        <v>0</v>
      </c>
      <c r="AV1373" t="b">
        <f t="shared" ca="1" si="570"/>
        <v>0</v>
      </c>
      <c r="AW1373" s="266" t="b">
        <f t="shared" ca="1" si="571"/>
        <v>0</v>
      </c>
      <c r="AX1373" s="266" t="b">
        <f t="shared" ca="1" si="572"/>
        <v>1</v>
      </c>
      <c r="AY1373" s="266" t="b">
        <f t="shared" ca="1" si="573"/>
        <v>0</v>
      </c>
    </row>
    <row r="1374" spans="1:51" x14ac:dyDescent="0.25">
      <c r="A1374">
        <v>1342</v>
      </c>
      <c r="B1374" s="163">
        <f ca="1">OFFSET(InputPriceData!B$15,CalculationsAndCharts!$A1374+$A$11,0,1,1)</f>
        <v>40067</v>
      </c>
      <c r="C1374" s="3">
        <f ca="1">OFFSET(InputPriceData!G$15,CalculationsAndCharts!$A1374+$A$11,IF($C$7,8,0),1,1)</f>
        <v>583900</v>
      </c>
      <c r="D1374" s="4">
        <f ca="1">OFFSET(InputPriceData!C$15,CalculationsAndCharts!$A1374+$A$11,IF($C$7,8,0),1,1)</f>
        <v>14.15</v>
      </c>
      <c r="E1374" s="4">
        <f ca="1">OFFSET(InputPriceData!D$15,CalculationsAndCharts!$A1374+$A$11,IF($C$7,8,0),1,1)</f>
        <v>14.43</v>
      </c>
      <c r="F1374" s="4">
        <f ca="1">OFFSET(InputPriceData!E$15,CalculationsAndCharts!$A1374+$A$11,IF($C$7,8,0),1,1)</f>
        <v>14.09</v>
      </c>
      <c r="G1374" s="4">
        <f ca="1">OFFSET(InputPriceData!F$15,CalculationsAndCharts!$A1374+$A$11,IF($C$7,8,0),1,1)</f>
        <v>14.26</v>
      </c>
      <c r="H1374" s="128"/>
      <c r="I1374" s="128"/>
      <c r="K1374" s="124"/>
      <c r="L1374" s="279"/>
      <c r="M1374" s="281"/>
      <c r="N1374" s="280"/>
      <c r="O1374" s="4"/>
      <c r="P1374" s="4"/>
      <c r="Q1374" s="3"/>
      <c r="S1374" s="309">
        <f t="shared" ca="1" si="554"/>
        <v>14.91</v>
      </c>
      <c r="T1374" s="309">
        <f t="shared" ca="1" si="555"/>
        <v>13.93</v>
      </c>
      <c r="U1374" s="310">
        <f t="shared" ca="1" si="547"/>
        <v>0.33673469387755095</v>
      </c>
      <c r="V1374" s="310" t="b">
        <f t="shared" ca="1" si="556"/>
        <v>0</v>
      </c>
      <c r="W1374" s="3" t="b">
        <f t="shared" ca="1" si="557"/>
        <v>0</v>
      </c>
      <c r="X1374" s="3" t="str">
        <f t="shared" ca="1" si="558"/>
        <v/>
      </c>
      <c r="Y1374" s="3" t="str">
        <f t="shared" ca="1" si="548"/>
        <v/>
      </c>
      <c r="Z1374" s="3" t="str">
        <f t="shared" ca="1" si="559"/>
        <v/>
      </c>
      <c r="AA1374" s="3" t="str">
        <f t="shared" ca="1" si="560"/>
        <v/>
      </c>
      <c r="AB1374" s="205">
        <f t="shared" ca="1" si="561"/>
        <v>6469</v>
      </c>
      <c r="AC1374" s="205">
        <f t="shared" ca="1" si="562"/>
        <v>98</v>
      </c>
      <c r="AD1374" s="205">
        <f t="shared" ca="1" si="549"/>
        <v>66.010204081632651</v>
      </c>
      <c r="AE1374" s="205">
        <f t="shared" ca="1" si="550"/>
        <v>16.010204081632651</v>
      </c>
      <c r="AF1374" s="205">
        <f t="shared" ca="1" si="563"/>
        <v>3.2020408163265301</v>
      </c>
      <c r="AG1374" s="205"/>
      <c r="AH1374" s="205"/>
      <c r="AI1374" s="205"/>
      <c r="AJ1374" s="205"/>
      <c r="AK1374" s="4"/>
      <c r="AL1374" s="4"/>
      <c r="AM1374" s="309">
        <f t="shared" ca="1" si="564"/>
        <v>14.91</v>
      </c>
      <c r="AN1374" s="309">
        <f t="shared" ca="1" si="565"/>
        <v>13.93</v>
      </c>
      <c r="AO1374" s="310">
        <f t="shared" ca="1" si="566"/>
        <v>0.33673469387755095</v>
      </c>
      <c r="AP1374" s="310" t="b">
        <f t="shared" ca="1" si="567"/>
        <v>0</v>
      </c>
      <c r="AQ1374" s="309">
        <f t="shared" ca="1" si="568"/>
        <v>0.42059999999999997</v>
      </c>
      <c r="AR1374" s="205">
        <f t="shared" ca="1" si="551"/>
        <v>13.599399999999999</v>
      </c>
      <c r="AS1374" s="45" t="b">
        <f t="shared" ca="1" si="552"/>
        <v>0</v>
      </c>
      <c r="AT1374">
        <f t="shared" ca="1" si="553"/>
        <v>2</v>
      </c>
      <c r="AU1374" t="b">
        <f t="shared" ca="1" si="569"/>
        <v>0</v>
      </c>
      <c r="AV1374" t="b">
        <f t="shared" ca="1" si="570"/>
        <v>0</v>
      </c>
      <c r="AW1374" s="266" t="b">
        <f t="shared" ca="1" si="571"/>
        <v>0</v>
      </c>
      <c r="AX1374" s="266" t="b">
        <f t="shared" ca="1" si="572"/>
        <v>1</v>
      </c>
      <c r="AY1374" s="266" t="b">
        <f t="shared" ca="1" si="573"/>
        <v>0</v>
      </c>
    </row>
    <row r="1375" spans="1:51" x14ac:dyDescent="0.25">
      <c r="A1375">
        <v>1343</v>
      </c>
      <c r="B1375" s="163">
        <f ca="1">OFFSET(InputPriceData!B$15,CalculationsAndCharts!$A1375+$A$11,0,1,1)</f>
        <v>40066</v>
      </c>
      <c r="C1375" s="3">
        <f ca="1">OFFSET(InputPriceData!G$15,CalculationsAndCharts!$A1375+$A$11,IF($C$7,8,0),1,1)</f>
        <v>570400</v>
      </c>
      <c r="D1375" s="4">
        <f ca="1">OFFSET(InputPriceData!C$15,CalculationsAndCharts!$A1375+$A$11,IF($C$7,8,0),1,1)</f>
        <v>14.02</v>
      </c>
      <c r="E1375" s="4">
        <f ca="1">OFFSET(InputPriceData!D$15,CalculationsAndCharts!$A1375+$A$11,IF($C$7,8,0),1,1)</f>
        <v>14.11</v>
      </c>
      <c r="F1375" s="4">
        <f ca="1">OFFSET(InputPriceData!E$15,CalculationsAndCharts!$A1375+$A$11,IF($C$7,8,0),1,1)</f>
        <v>13.91</v>
      </c>
      <c r="G1375" s="4">
        <f ca="1">OFFSET(InputPriceData!F$15,CalculationsAndCharts!$A1375+$A$11,IF($C$7,8,0),1,1)</f>
        <v>14.06</v>
      </c>
      <c r="H1375" s="128"/>
      <c r="I1375" s="128"/>
      <c r="K1375" s="124"/>
      <c r="L1375" s="279"/>
      <c r="M1375" s="281"/>
      <c r="N1375" s="280"/>
      <c r="O1375" s="4"/>
      <c r="P1375" s="4"/>
      <c r="Q1375" s="3"/>
      <c r="S1375" s="309">
        <f t="shared" ca="1" si="554"/>
        <v>14.91</v>
      </c>
      <c r="T1375" s="309">
        <f t="shared" ca="1" si="555"/>
        <v>13.93</v>
      </c>
      <c r="U1375" s="310">
        <f t="shared" ca="1" si="547"/>
        <v>0.13265306122449053</v>
      </c>
      <c r="V1375" s="310" t="b">
        <f t="shared" ca="1" si="556"/>
        <v>0</v>
      </c>
      <c r="W1375" s="3" t="b">
        <f t="shared" ca="1" si="557"/>
        <v>1</v>
      </c>
      <c r="X1375" s="3">
        <f t="shared" ca="1" si="558"/>
        <v>14.48</v>
      </c>
      <c r="Y1375" s="3">
        <f t="shared" ca="1" si="548"/>
        <v>-2.9005524861878449</v>
      </c>
      <c r="Z1375" s="3">
        <f t="shared" ca="1" si="559"/>
        <v>-2.9005524861878449</v>
      </c>
      <c r="AA1375" s="3">
        <f t="shared" ca="1" si="560"/>
        <v>35</v>
      </c>
      <c r="AB1375" s="205">
        <f t="shared" ca="1" si="561"/>
        <v>6469</v>
      </c>
      <c r="AC1375" s="205">
        <f t="shared" ca="1" si="562"/>
        <v>98</v>
      </c>
      <c r="AD1375" s="205">
        <f t="shared" ca="1" si="549"/>
        <v>66.010204081632651</v>
      </c>
      <c r="AE1375" s="205">
        <f t="shared" ca="1" si="550"/>
        <v>16.010204081632651</v>
      </c>
      <c r="AF1375" s="205">
        <f t="shared" ca="1" si="563"/>
        <v>3.2020408163265301</v>
      </c>
      <c r="AG1375" s="205"/>
      <c r="AH1375" s="205"/>
      <c r="AI1375" s="205"/>
      <c r="AJ1375" s="205"/>
      <c r="AK1375" s="4"/>
      <c r="AL1375" s="4"/>
      <c r="AM1375" s="309">
        <f t="shared" ca="1" si="564"/>
        <v>14.91</v>
      </c>
      <c r="AN1375" s="309">
        <f t="shared" ca="1" si="565"/>
        <v>13.93</v>
      </c>
      <c r="AO1375" s="310">
        <f t="shared" ca="1" si="566"/>
        <v>0.13265306122449053</v>
      </c>
      <c r="AP1375" s="310" t="b">
        <f t="shared" ca="1" si="567"/>
        <v>0</v>
      </c>
      <c r="AQ1375" s="309">
        <f t="shared" ca="1" si="568"/>
        <v>0.42059999999999997</v>
      </c>
      <c r="AR1375" s="205">
        <f t="shared" ca="1" si="551"/>
        <v>13.599399999999999</v>
      </c>
      <c r="AS1375" s="45" t="b">
        <f t="shared" ca="1" si="552"/>
        <v>0</v>
      </c>
      <c r="AT1375">
        <f t="shared" ca="1" si="553"/>
        <v>1</v>
      </c>
      <c r="AU1375" t="b">
        <f t="shared" ca="1" si="569"/>
        <v>0</v>
      </c>
      <c r="AV1375" t="b">
        <f t="shared" ca="1" si="570"/>
        <v>0</v>
      </c>
      <c r="AW1375" s="266" t="b">
        <f t="shared" ca="1" si="571"/>
        <v>1</v>
      </c>
      <c r="AX1375" s="266" t="b">
        <f t="shared" ca="1" si="572"/>
        <v>1</v>
      </c>
      <c r="AY1375" s="266" t="b">
        <f t="shared" ca="1" si="573"/>
        <v>0</v>
      </c>
    </row>
    <row r="1376" spans="1:51" x14ac:dyDescent="0.25">
      <c r="A1376">
        <v>1344</v>
      </c>
      <c r="B1376" s="163">
        <f ca="1">OFFSET(InputPriceData!B$15,CalculationsAndCharts!$A1376+$A$11,0,1,1)</f>
        <v>40065</v>
      </c>
      <c r="C1376" s="3">
        <f ca="1">OFFSET(InputPriceData!G$15,CalculationsAndCharts!$A1376+$A$11,IF($C$7,8,0),1,1)</f>
        <v>733500</v>
      </c>
      <c r="D1376" s="4">
        <f ca="1">OFFSET(InputPriceData!C$15,CalculationsAndCharts!$A1376+$A$11,IF($C$7,8,0),1,1)</f>
        <v>14.04</v>
      </c>
      <c r="E1376" s="4">
        <f ca="1">OFFSET(InputPriceData!D$15,CalculationsAndCharts!$A1376+$A$11,IF($C$7,8,0),1,1)</f>
        <v>14.16</v>
      </c>
      <c r="F1376" s="4">
        <f ca="1">OFFSET(InputPriceData!E$15,CalculationsAndCharts!$A1376+$A$11,IF($C$7,8,0),1,1)</f>
        <v>13.91</v>
      </c>
      <c r="G1376" s="4">
        <f ca="1">OFFSET(InputPriceData!F$15,CalculationsAndCharts!$A1376+$A$11,IF($C$7,8,0),1,1)</f>
        <v>14.02</v>
      </c>
      <c r="H1376" s="128"/>
      <c r="I1376" s="128"/>
      <c r="K1376" s="124"/>
      <c r="L1376" s="279"/>
      <c r="M1376" s="281"/>
      <c r="N1376" s="280"/>
      <c r="O1376" s="4"/>
      <c r="P1376" s="4"/>
      <c r="Q1376" s="3"/>
      <c r="S1376" s="309">
        <f t="shared" ca="1" si="554"/>
        <v>15.02</v>
      </c>
      <c r="T1376" s="309">
        <f t="shared" ca="1" si="555"/>
        <v>13.93</v>
      </c>
      <c r="U1376" s="310">
        <f t="shared" ca="1" si="547"/>
        <v>8.2568807339449421E-2</v>
      </c>
      <c r="V1376" s="310" t="b">
        <f t="shared" ca="1" si="556"/>
        <v>1</v>
      </c>
      <c r="W1376" s="3" t="b">
        <f t="shared" ca="1" si="557"/>
        <v>0</v>
      </c>
      <c r="X1376" s="3" t="str">
        <f t="shared" ca="1" si="558"/>
        <v/>
      </c>
      <c r="Y1376" s="3" t="str">
        <f t="shared" ca="1" si="548"/>
        <v/>
      </c>
      <c r="Z1376" s="3" t="str">
        <f t="shared" ca="1" si="559"/>
        <v/>
      </c>
      <c r="AA1376" s="3" t="str">
        <f t="shared" ca="1" si="560"/>
        <v/>
      </c>
      <c r="AB1376" s="205">
        <f t="shared" ca="1" si="561"/>
        <v>6434</v>
      </c>
      <c r="AC1376" s="205">
        <f t="shared" ca="1" si="562"/>
        <v>97</v>
      </c>
      <c r="AD1376" s="205">
        <f t="shared" ca="1" si="549"/>
        <v>66.329896907216494</v>
      </c>
      <c r="AE1376" s="205">
        <f t="shared" ca="1" si="550"/>
        <v>16.329896907216494</v>
      </c>
      <c r="AF1376" s="205">
        <f t="shared" ca="1" si="563"/>
        <v>3.2659793814432989</v>
      </c>
      <c r="AG1376" s="205"/>
      <c r="AH1376" s="205"/>
      <c r="AI1376" s="205"/>
      <c r="AJ1376" s="205"/>
      <c r="AK1376" s="4"/>
      <c r="AL1376" s="4"/>
      <c r="AM1376" s="309">
        <f t="shared" ca="1" si="564"/>
        <v>14.91</v>
      </c>
      <c r="AN1376" s="309">
        <f t="shared" ca="1" si="565"/>
        <v>13.93</v>
      </c>
      <c r="AO1376" s="310">
        <f t="shared" ca="1" si="566"/>
        <v>9.1836734693877362E-2</v>
      </c>
      <c r="AP1376" s="310" t="b">
        <f t="shared" ca="1" si="567"/>
        <v>1</v>
      </c>
      <c r="AQ1376" s="309">
        <f t="shared" ca="1" si="568"/>
        <v>0</v>
      </c>
      <c r="AR1376" s="205">
        <f t="shared" ca="1" si="551"/>
        <v>0</v>
      </c>
      <c r="AS1376" s="45" t="b">
        <f t="shared" ca="1" si="552"/>
        <v>0</v>
      </c>
      <c r="AT1376">
        <f t="shared" ca="1" si="553"/>
        <v>0</v>
      </c>
      <c r="AU1376" t="b">
        <f t="shared" ca="1" si="569"/>
        <v>0</v>
      </c>
      <c r="AV1376" t="b">
        <f t="shared" ca="1" si="570"/>
        <v>0</v>
      </c>
      <c r="AW1376" s="266" t="b">
        <f t="shared" ca="1" si="571"/>
        <v>0</v>
      </c>
      <c r="AX1376" s="266" t="b">
        <f t="shared" ca="1" si="572"/>
        <v>0</v>
      </c>
      <c r="AY1376" s="266" t="b">
        <f t="shared" ca="1" si="573"/>
        <v>0</v>
      </c>
    </row>
    <row r="1377" spans="1:51" x14ac:dyDescent="0.25">
      <c r="A1377">
        <v>1345</v>
      </c>
      <c r="B1377" s="163">
        <f ca="1">OFFSET(InputPriceData!B$15,CalculationsAndCharts!$A1377+$A$11,0,1,1)</f>
        <v>40064</v>
      </c>
      <c r="C1377" s="3">
        <f ca="1">OFFSET(InputPriceData!G$15,CalculationsAndCharts!$A1377+$A$11,IF($C$7,8,0),1,1)</f>
        <v>518200</v>
      </c>
      <c r="D1377" s="4">
        <f ca="1">OFFSET(InputPriceData!C$15,CalculationsAndCharts!$A1377+$A$11,IF($C$7,8,0),1,1)</f>
        <v>14.23</v>
      </c>
      <c r="E1377" s="4">
        <f ca="1">OFFSET(InputPriceData!D$15,CalculationsAndCharts!$A1377+$A$11,IF($C$7,8,0),1,1)</f>
        <v>14.3</v>
      </c>
      <c r="F1377" s="4">
        <f ca="1">OFFSET(InputPriceData!E$15,CalculationsAndCharts!$A1377+$A$11,IF($C$7,8,0),1,1)</f>
        <v>13.96</v>
      </c>
      <c r="G1377" s="4">
        <f ca="1">OFFSET(InputPriceData!F$15,CalculationsAndCharts!$A1377+$A$11,IF($C$7,8,0),1,1)</f>
        <v>14.09</v>
      </c>
      <c r="H1377" s="128"/>
      <c r="I1377" s="128"/>
      <c r="K1377" s="124"/>
      <c r="L1377" s="279"/>
      <c r="M1377" s="281"/>
      <c r="N1377" s="280"/>
      <c r="O1377" s="4"/>
      <c r="P1377" s="4"/>
      <c r="Q1377" s="3"/>
      <c r="S1377" s="309">
        <f t="shared" ca="1" si="554"/>
        <v>15.41</v>
      </c>
      <c r="T1377" s="309">
        <f t="shared" ca="1" si="555"/>
        <v>13.93</v>
      </c>
      <c r="U1377" s="310">
        <f t="shared" ref="U1377:U1440" ca="1" si="574">IFERROR((G1377- T1377)/(S1377-T1377),0)</f>
        <v>0.10810810810810817</v>
      </c>
      <c r="V1377" s="310" t="b">
        <f t="shared" ca="1" si="556"/>
        <v>0</v>
      </c>
      <c r="W1377" s="3" t="b">
        <f t="shared" ca="1" si="557"/>
        <v>0</v>
      </c>
      <c r="X1377" s="3" t="str">
        <f t="shared" ca="1" si="558"/>
        <v/>
      </c>
      <c r="Y1377" s="3" t="str">
        <f t="shared" ref="Y1377:Y1440" ca="1" si="575">IF(W1377,IFERROR(100*(G1377-X1377)/X1377,0),"")</f>
        <v/>
      </c>
      <c r="Z1377" s="3" t="str">
        <f t="shared" ca="1" si="559"/>
        <v/>
      </c>
      <c r="AA1377" s="3" t="str">
        <f t="shared" ca="1" si="560"/>
        <v/>
      </c>
      <c r="AB1377" s="205">
        <f t="shared" ca="1" si="561"/>
        <v>6434</v>
      </c>
      <c r="AC1377" s="205">
        <f t="shared" ca="1" si="562"/>
        <v>97</v>
      </c>
      <c r="AD1377" s="205">
        <f t="shared" ref="AD1377:AD1440" ca="1" si="576">IFERROR(AB1377/AC1377,0)</f>
        <v>66.329896907216494</v>
      </c>
      <c r="AE1377" s="205">
        <f t="shared" ref="AE1377:AE1440" ca="1" si="577">IFERROR(AB1377/AC1377-50,0)</f>
        <v>16.329896907216494</v>
      </c>
      <c r="AF1377" s="205">
        <f t="shared" ca="1" si="563"/>
        <v>3.2659793814432989</v>
      </c>
      <c r="AG1377" s="205"/>
      <c r="AH1377" s="205"/>
      <c r="AI1377" s="205"/>
      <c r="AJ1377" s="205"/>
      <c r="AK1377" s="4"/>
      <c r="AL1377" s="4"/>
      <c r="AM1377" s="309">
        <f t="shared" ca="1" si="564"/>
        <v>14.91</v>
      </c>
      <c r="AN1377" s="309">
        <f t="shared" ca="1" si="565"/>
        <v>13.93</v>
      </c>
      <c r="AO1377" s="310">
        <f t="shared" ca="1" si="566"/>
        <v>0.16326530612244905</v>
      </c>
      <c r="AP1377" s="310" t="b">
        <f t="shared" ca="1" si="567"/>
        <v>0</v>
      </c>
      <c r="AQ1377" s="309">
        <f t="shared" ca="1" si="568"/>
        <v>0</v>
      </c>
      <c r="AR1377" s="205">
        <f t="shared" ref="AR1377:AR1440" ca="1" si="578">IF(AND(NOT(AX1378),AW1377),D1377*(1-$E$22),IF(AX1377,AR1378,0))</f>
        <v>0</v>
      </c>
      <c r="AS1377" s="45" t="b">
        <f t="shared" ref="AS1377:AS1440" ca="1" si="579">AND(AX1377,F1377&lt;AR1377)</f>
        <v>0</v>
      </c>
      <c r="AT1377">
        <f t="shared" ref="AT1377:AT1440" ca="1" si="580">IF(AX1377,AT1378+1,0)</f>
        <v>0</v>
      </c>
      <c r="AU1377" t="b">
        <f t="shared" ca="1" si="569"/>
        <v>0</v>
      </c>
      <c r="AV1377" t="b">
        <f t="shared" ca="1" si="570"/>
        <v>0</v>
      </c>
      <c r="AW1377" s="266" t="b">
        <f t="shared" ca="1" si="571"/>
        <v>0</v>
      </c>
      <c r="AX1377" s="266" t="b">
        <f t="shared" ca="1" si="572"/>
        <v>0</v>
      </c>
      <c r="AY1377" s="266" t="b">
        <f t="shared" ca="1" si="573"/>
        <v>0</v>
      </c>
    </row>
    <row r="1378" spans="1:51" x14ac:dyDescent="0.25">
      <c r="A1378">
        <v>1346</v>
      </c>
      <c r="B1378" s="163">
        <f ca="1">OFFSET(InputPriceData!B$15,CalculationsAndCharts!$A1378+$A$11,0,1,1)</f>
        <v>40060</v>
      </c>
      <c r="C1378" s="3">
        <f ca="1">OFFSET(InputPriceData!G$15,CalculationsAndCharts!$A1378+$A$11,IF($C$7,8,0),1,1)</f>
        <v>721600</v>
      </c>
      <c r="D1378" s="4">
        <f ca="1">OFFSET(InputPriceData!C$15,CalculationsAndCharts!$A1378+$A$11,IF($C$7,8,0),1,1)</f>
        <v>13.97</v>
      </c>
      <c r="E1378" s="4">
        <f ca="1">OFFSET(InputPriceData!D$15,CalculationsAndCharts!$A1378+$A$11,IF($C$7,8,0),1,1)</f>
        <v>14.19</v>
      </c>
      <c r="F1378" s="4">
        <f ca="1">OFFSET(InputPriceData!E$15,CalculationsAndCharts!$A1378+$A$11,IF($C$7,8,0),1,1)</f>
        <v>13.74</v>
      </c>
      <c r="G1378" s="4">
        <f ca="1">OFFSET(InputPriceData!F$15,CalculationsAndCharts!$A1378+$A$11,IF($C$7,8,0),1,1)</f>
        <v>14.13</v>
      </c>
      <c r="H1378" s="128"/>
      <c r="I1378" s="128"/>
      <c r="K1378" s="124"/>
      <c r="L1378" s="279"/>
      <c r="M1378" s="281"/>
      <c r="N1378" s="280"/>
      <c r="O1378" s="4"/>
      <c r="P1378" s="4"/>
      <c r="Q1378" s="3"/>
      <c r="S1378" s="309">
        <f t="shared" ref="S1378:S1441" ca="1" si="581">MAX(OFFSET($G1378,0,0,$A$19,1))</f>
        <v>15.47</v>
      </c>
      <c r="T1378" s="309">
        <f t="shared" ref="T1378:T1441" ca="1" si="582">MIN(OFFSET($G1378,0,0,$A$19,1))</f>
        <v>13.93</v>
      </c>
      <c r="U1378" s="310">
        <f t="shared" ca="1" si="574"/>
        <v>0.1298701298701305</v>
      </c>
      <c r="V1378" s="310" t="b">
        <f t="shared" ref="V1378:V1441" ca="1" si="583">AND(U1378&lt;$A$20,U1379&gt;$A$20)</f>
        <v>0</v>
      </c>
      <c r="W1378" s="3" t="b">
        <f t="shared" ref="W1378:W1441" ca="1" si="584">OFFSET(V1378,($A$21-1),0,1,1)</f>
        <v>0</v>
      </c>
      <c r="X1378" s="3" t="str">
        <f t="shared" ref="X1378:X1441" ca="1" si="585">IF($W1378,OFFSET($G1378,$A$19-1,0,1,1),"")</f>
        <v/>
      </c>
      <c r="Y1378" s="3" t="str">
        <f t="shared" ca="1" si="575"/>
        <v/>
      </c>
      <c r="Z1378" s="3" t="str">
        <f t="shared" ref="Z1378:Z1441" ca="1" si="586">IF(W1378,IF(Y1378&lt;-10,10,IF(Y1378&gt;10,10,Y1378)),"")</f>
        <v/>
      </c>
      <c r="AA1378" s="3" t="str">
        <f t="shared" ref="AA1378:AA1441" ca="1" si="587">IF(W1378,INT(5*(Z1378+10)),"")</f>
        <v/>
      </c>
      <c r="AB1378" s="205">
        <f t="shared" ref="AB1378:AB1441" ca="1" si="588">IF(A1378&gt;$A$23,0,IF(W1378,AA1378,0))+AB1379</f>
        <v>6434</v>
      </c>
      <c r="AC1378" s="205">
        <f t="shared" ref="AC1378:AC1441" ca="1" si="589">IF(A1378&gt;$A$23,0,IF(W1378,1,0))+AC1379</f>
        <v>97</v>
      </c>
      <c r="AD1378" s="205">
        <f t="shared" ca="1" si="576"/>
        <v>66.329896907216494</v>
      </c>
      <c r="AE1378" s="205">
        <f t="shared" ca="1" si="577"/>
        <v>16.329896907216494</v>
      </c>
      <c r="AF1378" s="205">
        <f t="shared" ref="AF1378:AF1441" ca="1" si="590">AE1378*0.2</f>
        <v>3.2659793814432989</v>
      </c>
      <c r="AG1378" s="205"/>
      <c r="AH1378" s="205"/>
      <c r="AI1378" s="205"/>
      <c r="AJ1378" s="205"/>
      <c r="AK1378" s="4"/>
      <c r="AL1378" s="4"/>
      <c r="AM1378" s="309">
        <f t="shared" ref="AM1378:AM1441" ca="1" si="591">MAX(OFFSET($G1378,0,0,$E$19,1))</f>
        <v>15.02</v>
      </c>
      <c r="AN1378" s="309">
        <f t="shared" ref="AN1378:AN1441" ca="1" si="592">MIN(OFFSET($G1378,0,0,$E$19,1))</f>
        <v>13.93</v>
      </c>
      <c r="AO1378" s="310">
        <f t="shared" ref="AO1378:AO1441" ca="1" si="593">IFERROR(($G1378- AN1378)/(AM1378-AN1378),0)</f>
        <v>0.1834862385321111</v>
      </c>
      <c r="AP1378" s="310" t="b">
        <f t="shared" ref="AP1378:AP1441" ca="1" si="594">AND(AO1378&lt;$E$20,AO1379&gt;$E$20)</f>
        <v>0</v>
      </c>
      <c r="AQ1378" s="309">
        <f t="shared" ref="AQ1378:AQ1441" ca="1" si="595">IF(AND(NOT(AX1379),AW1378),D1378*($E$22),IF(AX1378,AQ1379,0))</f>
        <v>0</v>
      </c>
      <c r="AR1378" s="205">
        <f t="shared" ca="1" si="578"/>
        <v>0</v>
      </c>
      <c r="AS1378" s="45" t="b">
        <f t="shared" ca="1" si="579"/>
        <v>0</v>
      </c>
      <c r="AT1378">
        <f t="shared" ca="1" si="580"/>
        <v>0</v>
      </c>
      <c r="AU1378" t="b">
        <f t="shared" ref="AU1378:AU1441" ca="1" si="596">(AT1378&gt;=$E$21)</f>
        <v>0</v>
      </c>
      <c r="AV1378" t="b">
        <f t="shared" ref="AV1378:AV1441" ca="1" si="597">OR(AS1378,AU1378)</f>
        <v>0</v>
      </c>
      <c r="AW1378" s="266" t="b">
        <f t="shared" ref="AW1378:AW1441" ca="1" si="598">AND($AP1379,NOT(AX1379))</f>
        <v>0</v>
      </c>
      <c r="AX1378" s="266" t="b">
        <f t="shared" ref="AX1378:AX1441" ca="1" si="599">IF(AX1379,IF(AY1378,FALSE,AX1379),IF(AW1378,TRUE,AX1379))</f>
        <v>0</v>
      </c>
      <c r="AY1378" s="266" t="b">
        <f t="shared" ref="AY1378:AY1441" ca="1" si="600">AND(AX1379,AND(AV1379&lt;&gt;AV1380,AV1379))</f>
        <v>0</v>
      </c>
    </row>
    <row r="1379" spans="1:51" x14ac:dyDescent="0.25">
      <c r="A1379">
        <v>1347</v>
      </c>
      <c r="B1379" s="163">
        <f ca="1">OFFSET(InputPriceData!B$15,CalculationsAndCharts!$A1379+$A$11,0,1,1)</f>
        <v>40059</v>
      </c>
      <c r="C1379" s="3">
        <f ca="1">OFFSET(InputPriceData!G$15,CalculationsAndCharts!$A1379+$A$11,IF($C$7,8,0),1,1)</f>
        <v>420900</v>
      </c>
      <c r="D1379" s="4">
        <f ca="1">OFFSET(InputPriceData!C$15,CalculationsAndCharts!$A1379+$A$11,IF($C$7,8,0),1,1)</f>
        <v>13.92</v>
      </c>
      <c r="E1379" s="4">
        <f ca="1">OFFSET(InputPriceData!D$15,CalculationsAndCharts!$A1379+$A$11,IF($C$7,8,0),1,1)</f>
        <v>14.07</v>
      </c>
      <c r="F1379" s="4">
        <f ca="1">OFFSET(InputPriceData!E$15,CalculationsAndCharts!$A1379+$A$11,IF($C$7,8,0),1,1)</f>
        <v>13.7</v>
      </c>
      <c r="G1379" s="4">
        <f ca="1">OFFSET(InputPriceData!F$15,CalculationsAndCharts!$A1379+$A$11,IF($C$7,8,0),1,1)</f>
        <v>14.04</v>
      </c>
      <c r="H1379" s="128"/>
      <c r="I1379" s="128"/>
      <c r="K1379" s="124"/>
      <c r="L1379" s="279"/>
      <c r="M1379" s="281"/>
      <c r="N1379" s="280"/>
      <c r="O1379" s="4"/>
      <c r="P1379" s="4"/>
      <c r="Q1379" s="3"/>
      <c r="S1379" s="309">
        <f t="shared" ca="1" si="581"/>
        <v>15.47</v>
      </c>
      <c r="T1379" s="309">
        <f t="shared" ca="1" si="582"/>
        <v>13.93</v>
      </c>
      <c r="U1379" s="310">
        <f t="shared" ca="1" si="574"/>
        <v>7.1428571428571022E-2</v>
      </c>
      <c r="V1379" s="310" t="b">
        <f t="shared" ca="1" si="583"/>
        <v>0</v>
      </c>
      <c r="W1379" s="3" t="b">
        <f t="shared" ca="1" si="584"/>
        <v>0</v>
      </c>
      <c r="X1379" s="3" t="str">
        <f t="shared" ca="1" si="585"/>
        <v/>
      </c>
      <c r="Y1379" s="3" t="str">
        <f t="shared" ca="1" si="575"/>
        <v/>
      </c>
      <c r="Z1379" s="3" t="str">
        <f t="shared" ca="1" si="586"/>
        <v/>
      </c>
      <c r="AA1379" s="3" t="str">
        <f t="shared" ca="1" si="587"/>
        <v/>
      </c>
      <c r="AB1379" s="205">
        <f t="shared" ca="1" si="588"/>
        <v>6434</v>
      </c>
      <c r="AC1379" s="205">
        <f t="shared" ca="1" si="589"/>
        <v>97</v>
      </c>
      <c r="AD1379" s="205">
        <f t="shared" ca="1" si="576"/>
        <v>66.329896907216494</v>
      </c>
      <c r="AE1379" s="205">
        <f t="shared" ca="1" si="577"/>
        <v>16.329896907216494</v>
      </c>
      <c r="AF1379" s="205">
        <f t="shared" ca="1" si="590"/>
        <v>3.2659793814432989</v>
      </c>
      <c r="AG1379" s="205"/>
      <c r="AH1379" s="205"/>
      <c r="AI1379" s="205"/>
      <c r="AJ1379" s="205"/>
      <c r="AK1379" s="4"/>
      <c r="AL1379" s="4"/>
      <c r="AM1379" s="309">
        <f t="shared" ca="1" si="591"/>
        <v>15.41</v>
      </c>
      <c r="AN1379" s="309">
        <f t="shared" ca="1" si="592"/>
        <v>13.93</v>
      </c>
      <c r="AO1379" s="310">
        <f t="shared" ca="1" si="593"/>
        <v>7.4324324324323912E-2</v>
      </c>
      <c r="AP1379" s="310" t="b">
        <f t="shared" ca="1" si="594"/>
        <v>0</v>
      </c>
      <c r="AQ1379" s="309">
        <f t="shared" ca="1" si="595"/>
        <v>0</v>
      </c>
      <c r="AR1379" s="205">
        <f t="shared" ca="1" si="578"/>
        <v>0</v>
      </c>
      <c r="AS1379" s="45" t="b">
        <f t="shared" ca="1" si="579"/>
        <v>0</v>
      </c>
      <c r="AT1379">
        <f t="shared" ca="1" si="580"/>
        <v>0</v>
      </c>
      <c r="AU1379" t="b">
        <f t="shared" ca="1" si="596"/>
        <v>0</v>
      </c>
      <c r="AV1379" t="b">
        <f t="shared" ca="1" si="597"/>
        <v>0</v>
      </c>
      <c r="AW1379" s="266" t="b">
        <f t="shared" ca="1" si="598"/>
        <v>0</v>
      </c>
      <c r="AX1379" s="266" t="b">
        <f t="shared" ca="1" si="599"/>
        <v>0</v>
      </c>
      <c r="AY1379" s="266" t="b">
        <f t="shared" ca="1" si="600"/>
        <v>0</v>
      </c>
    </row>
    <row r="1380" spans="1:51" x14ac:dyDescent="0.25">
      <c r="A1380">
        <v>1348</v>
      </c>
      <c r="B1380" s="163">
        <f ca="1">OFFSET(InputPriceData!B$15,CalculationsAndCharts!$A1380+$A$11,0,1,1)</f>
        <v>40058</v>
      </c>
      <c r="C1380" s="3">
        <f ca="1">OFFSET(InputPriceData!G$15,CalculationsAndCharts!$A1380+$A$11,IF($C$7,8,0),1,1)</f>
        <v>488400</v>
      </c>
      <c r="D1380" s="4">
        <f ca="1">OFFSET(InputPriceData!C$15,CalculationsAndCharts!$A1380+$A$11,IF($C$7,8,0),1,1)</f>
        <v>13.96</v>
      </c>
      <c r="E1380" s="4">
        <f ca="1">OFFSET(InputPriceData!D$15,CalculationsAndCharts!$A1380+$A$11,IF($C$7,8,0),1,1)</f>
        <v>14.1</v>
      </c>
      <c r="F1380" s="4">
        <f ca="1">OFFSET(InputPriceData!E$15,CalculationsAndCharts!$A1380+$A$11,IF($C$7,8,0),1,1)</f>
        <v>13.79</v>
      </c>
      <c r="G1380" s="4">
        <f ca="1">OFFSET(InputPriceData!F$15,CalculationsAndCharts!$A1380+$A$11,IF($C$7,8,0),1,1)</f>
        <v>13.93</v>
      </c>
      <c r="H1380" s="128"/>
      <c r="I1380" s="128"/>
      <c r="K1380" s="124"/>
      <c r="L1380" s="279"/>
      <c r="M1380" s="281"/>
      <c r="N1380" s="280"/>
      <c r="O1380" s="4"/>
      <c r="P1380" s="4"/>
      <c r="Q1380" s="3"/>
      <c r="S1380" s="309">
        <f t="shared" ca="1" si="581"/>
        <v>15.61</v>
      </c>
      <c r="T1380" s="309">
        <f t="shared" ca="1" si="582"/>
        <v>13.93</v>
      </c>
      <c r="U1380" s="310">
        <f t="shared" ca="1" si="574"/>
        <v>0</v>
      </c>
      <c r="V1380" s="310" t="b">
        <f t="shared" ca="1" si="583"/>
        <v>0</v>
      </c>
      <c r="W1380" s="3" t="b">
        <f t="shared" ca="1" si="584"/>
        <v>0</v>
      </c>
      <c r="X1380" s="3" t="str">
        <f t="shared" ca="1" si="585"/>
        <v/>
      </c>
      <c r="Y1380" s="3" t="str">
        <f t="shared" ca="1" si="575"/>
        <v/>
      </c>
      <c r="Z1380" s="3" t="str">
        <f t="shared" ca="1" si="586"/>
        <v/>
      </c>
      <c r="AA1380" s="3" t="str">
        <f t="shared" ca="1" si="587"/>
        <v/>
      </c>
      <c r="AB1380" s="205">
        <f t="shared" ca="1" si="588"/>
        <v>6434</v>
      </c>
      <c r="AC1380" s="205">
        <f t="shared" ca="1" si="589"/>
        <v>97</v>
      </c>
      <c r="AD1380" s="205">
        <f t="shared" ca="1" si="576"/>
        <v>66.329896907216494</v>
      </c>
      <c r="AE1380" s="205">
        <f t="shared" ca="1" si="577"/>
        <v>16.329896907216494</v>
      </c>
      <c r="AF1380" s="205">
        <f t="shared" ca="1" si="590"/>
        <v>3.2659793814432989</v>
      </c>
      <c r="AG1380" s="205"/>
      <c r="AH1380" s="205"/>
      <c r="AI1380" s="205"/>
      <c r="AJ1380" s="205"/>
      <c r="AK1380" s="4"/>
      <c r="AL1380" s="4"/>
      <c r="AM1380" s="309">
        <f t="shared" ca="1" si="591"/>
        <v>15.47</v>
      </c>
      <c r="AN1380" s="309">
        <f t="shared" ca="1" si="592"/>
        <v>13.93</v>
      </c>
      <c r="AO1380" s="310">
        <f t="shared" ca="1" si="593"/>
        <v>0</v>
      </c>
      <c r="AP1380" s="310" t="b">
        <f t="shared" ca="1" si="594"/>
        <v>0</v>
      </c>
      <c r="AQ1380" s="309">
        <f t="shared" ca="1" si="595"/>
        <v>0</v>
      </c>
      <c r="AR1380" s="205">
        <f t="shared" ca="1" si="578"/>
        <v>0</v>
      </c>
      <c r="AS1380" s="45" t="b">
        <f t="shared" ca="1" si="579"/>
        <v>0</v>
      </c>
      <c r="AT1380">
        <f t="shared" ca="1" si="580"/>
        <v>0</v>
      </c>
      <c r="AU1380" t="b">
        <f t="shared" ca="1" si="596"/>
        <v>0</v>
      </c>
      <c r="AV1380" t="b">
        <f t="shared" ca="1" si="597"/>
        <v>0</v>
      </c>
      <c r="AW1380" s="266" t="b">
        <f t="shared" ca="1" si="598"/>
        <v>0</v>
      </c>
      <c r="AX1380" s="266" t="b">
        <f t="shared" ca="1" si="599"/>
        <v>0</v>
      </c>
      <c r="AY1380" s="266" t="b">
        <f t="shared" ca="1" si="600"/>
        <v>0</v>
      </c>
    </row>
    <row r="1381" spans="1:51" x14ac:dyDescent="0.25">
      <c r="A1381">
        <v>1349</v>
      </c>
      <c r="B1381" s="163">
        <f ca="1">OFFSET(InputPriceData!B$15,CalculationsAndCharts!$A1381+$A$11,0,1,1)</f>
        <v>40057</v>
      </c>
      <c r="C1381" s="3">
        <f ca="1">OFFSET(InputPriceData!G$15,CalculationsAndCharts!$A1381+$A$11,IF($C$7,8,0),1,1)</f>
        <v>611700</v>
      </c>
      <c r="D1381" s="4">
        <f ca="1">OFFSET(InputPriceData!C$15,CalculationsAndCharts!$A1381+$A$11,IF($C$7,8,0),1,1)</f>
        <v>14.12</v>
      </c>
      <c r="E1381" s="4">
        <f ca="1">OFFSET(InputPriceData!D$15,CalculationsAndCharts!$A1381+$A$11,IF($C$7,8,0),1,1)</f>
        <v>14.39</v>
      </c>
      <c r="F1381" s="4">
        <f ca="1">OFFSET(InputPriceData!E$15,CalculationsAndCharts!$A1381+$A$11,IF($C$7,8,0),1,1)</f>
        <v>13.86</v>
      </c>
      <c r="G1381" s="4">
        <f ca="1">OFFSET(InputPriceData!F$15,CalculationsAndCharts!$A1381+$A$11,IF($C$7,8,0),1,1)</f>
        <v>14</v>
      </c>
      <c r="H1381" s="128"/>
      <c r="I1381" s="128"/>
      <c r="K1381" s="124"/>
      <c r="L1381" s="279"/>
      <c r="M1381" s="281"/>
      <c r="N1381" s="280"/>
      <c r="O1381" s="4"/>
      <c r="P1381" s="4"/>
      <c r="Q1381" s="3"/>
      <c r="S1381" s="309">
        <f t="shared" ca="1" si="581"/>
        <v>15.73</v>
      </c>
      <c r="T1381" s="309">
        <f t="shared" ca="1" si="582"/>
        <v>14</v>
      </c>
      <c r="U1381" s="310">
        <f t="shared" ca="1" si="574"/>
        <v>0</v>
      </c>
      <c r="V1381" s="310" t="b">
        <f t="shared" ca="1" si="583"/>
        <v>0</v>
      </c>
      <c r="W1381" s="3" t="b">
        <f t="shared" ca="1" si="584"/>
        <v>0</v>
      </c>
      <c r="X1381" s="3" t="str">
        <f t="shared" ca="1" si="585"/>
        <v/>
      </c>
      <c r="Y1381" s="3" t="str">
        <f t="shared" ca="1" si="575"/>
        <v/>
      </c>
      <c r="Z1381" s="3" t="str">
        <f t="shared" ca="1" si="586"/>
        <v/>
      </c>
      <c r="AA1381" s="3" t="str">
        <f t="shared" ca="1" si="587"/>
        <v/>
      </c>
      <c r="AB1381" s="205">
        <f t="shared" ca="1" si="588"/>
        <v>6434</v>
      </c>
      <c r="AC1381" s="205">
        <f t="shared" ca="1" si="589"/>
        <v>97</v>
      </c>
      <c r="AD1381" s="205">
        <f t="shared" ca="1" si="576"/>
        <v>66.329896907216494</v>
      </c>
      <c r="AE1381" s="205">
        <f t="shared" ca="1" si="577"/>
        <v>16.329896907216494</v>
      </c>
      <c r="AF1381" s="205">
        <f t="shared" ca="1" si="590"/>
        <v>3.2659793814432989</v>
      </c>
      <c r="AG1381" s="205"/>
      <c r="AH1381" s="205"/>
      <c r="AI1381" s="205"/>
      <c r="AJ1381" s="205"/>
      <c r="AK1381" s="4"/>
      <c r="AL1381" s="4"/>
      <c r="AM1381" s="309">
        <f t="shared" ca="1" si="591"/>
        <v>15.47</v>
      </c>
      <c r="AN1381" s="309">
        <f t="shared" ca="1" si="592"/>
        <v>14</v>
      </c>
      <c r="AO1381" s="310">
        <f t="shared" ca="1" si="593"/>
        <v>0</v>
      </c>
      <c r="AP1381" s="310" t="b">
        <f t="shared" ca="1" si="594"/>
        <v>0</v>
      </c>
      <c r="AQ1381" s="309">
        <f t="shared" ca="1" si="595"/>
        <v>0</v>
      </c>
      <c r="AR1381" s="205">
        <f t="shared" ca="1" si="578"/>
        <v>0</v>
      </c>
      <c r="AS1381" s="45" t="b">
        <f t="shared" ca="1" si="579"/>
        <v>0</v>
      </c>
      <c r="AT1381">
        <f t="shared" ca="1" si="580"/>
        <v>0</v>
      </c>
      <c r="AU1381" t="b">
        <f t="shared" ca="1" si="596"/>
        <v>0</v>
      </c>
      <c r="AV1381" t="b">
        <f t="shared" ca="1" si="597"/>
        <v>0</v>
      </c>
      <c r="AW1381" s="266" t="b">
        <f t="shared" ca="1" si="598"/>
        <v>0</v>
      </c>
      <c r="AX1381" s="266" t="b">
        <f t="shared" ca="1" si="599"/>
        <v>0</v>
      </c>
      <c r="AY1381" s="266" t="b">
        <f t="shared" ca="1" si="600"/>
        <v>0</v>
      </c>
    </row>
    <row r="1382" spans="1:51" x14ac:dyDescent="0.25">
      <c r="A1382">
        <v>1350</v>
      </c>
      <c r="B1382" s="163">
        <f ca="1">OFFSET(InputPriceData!B$15,CalculationsAndCharts!$A1382+$A$11,0,1,1)</f>
        <v>40056</v>
      </c>
      <c r="C1382" s="3">
        <f ca="1">OFFSET(InputPriceData!G$15,CalculationsAndCharts!$A1382+$A$11,IF($C$7,8,0),1,1)</f>
        <v>780700</v>
      </c>
      <c r="D1382" s="4">
        <f ca="1">OFFSET(InputPriceData!C$15,CalculationsAndCharts!$A1382+$A$11,IF($C$7,8,0),1,1)</f>
        <v>14.25</v>
      </c>
      <c r="E1382" s="4">
        <f ca="1">OFFSET(InputPriceData!D$15,CalculationsAndCharts!$A1382+$A$11,IF($C$7,8,0),1,1)</f>
        <v>14.26</v>
      </c>
      <c r="F1382" s="4">
        <f ca="1">OFFSET(InputPriceData!E$15,CalculationsAndCharts!$A1382+$A$11,IF($C$7,8,0),1,1)</f>
        <v>13.97</v>
      </c>
      <c r="G1382" s="4">
        <f ca="1">OFFSET(InputPriceData!F$15,CalculationsAndCharts!$A1382+$A$11,IF($C$7,8,0),1,1)</f>
        <v>14.16</v>
      </c>
      <c r="H1382" s="128"/>
      <c r="I1382" s="128"/>
      <c r="K1382" s="124"/>
      <c r="L1382" s="279"/>
      <c r="M1382" s="281"/>
      <c r="N1382" s="280"/>
      <c r="O1382" s="4"/>
      <c r="P1382" s="4"/>
      <c r="Q1382" s="3"/>
      <c r="S1382" s="309">
        <f t="shared" ca="1" si="581"/>
        <v>15.73</v>
      </c>
      <c r="T1382" s="309">
        <f t="shared" ca="1" si="582"/>
        <v>14.16</v>
      </c>
      <c r="U1382" s="310">
        <f t="shared" ca="1" si="574"/>
        <v>0</v>
      </c>
      <c r="V1382" s="310" t="b">
        <f t="shared" ca="1" si="583"/>
        <v>0</v>
      </c>
      <c r="W1382" s="3" t="b">
        <f t="shared" ca="1" si="584"/>
        <v>0</v>
      </c>
      <c r="X1382" s="3" t="str">
        <f t="shared" ca="1" si="585"/>
        <v/>
      </c>
      <c r="Y1382" s="3" t="str">
        <f t="shared" ca="1" si="575"/>
        <v/>
      </c>
      <c r="Z1382" s="3" t="str">
        <f t="shared" ca="1" si="586"/>
        <v/>
      </c>
      <c r="AA1382" s="3" t="str">
        <f t="shared" ca="1" si="587"/>
        <v/>
      </c>
      <c r="AB1382" s="205">
        <f t="shared" ca="1" si="588"/>
        <v>6434</v>
      </c>
      <c r="AC1382" s="205">
        <f t="shared" ca="1" si="589"/>
        <v>97</v>
      </c>
      <c r="AD1382" s="205">
        <f t="shared" ca="1" si="576"/>
        <v>66.329896907216494</v>
      </c>
      <c r="AE1382" s="205">
        <f t="shared" ca="1" si="577"/>
        <v>16.329896907216494</v>
      </c>
      <c r="AF1382" s="205">
        <f t="shared" ca="1" si="590"/>
        <v>3.2659793814432989</v>
      </c>
      <c r="AG1382" s="205"/>
      <c r="AH1382" s="205"/>
      <c r="AI1382" s="205"/>
      <c r="AJ1382" s="205"/>
      <c r="AK1382" s="4"/>
      <c r="AL1382" s="4"/>
      <c r="AM1382" s="309">
        <f t="shared" ca="1" si="591"/>
        <v>15.61</v>
      </c>
      <c r="AN1382" s="309">
        <f t="shared" ca="1" si="592"/>
        <v>14.16</v>
      </c>
      <c r="AO1382" s="310">
        <f t="shared" ca="1" si="593"/>
        <v>0</v>
      </c>
      <c r="AP1382" s="310" t="b">
        <f t="shared" ca="1" si="594"/>
        <v>0</v>
      </c>
      <c r="AQ1382" s="309">
        <f t="shared" ca="1" si="595"/>
        <v>0</v>
      </c>
      <c r="AR1382" s="205">
        <f t="shared" ca="1" si="578"/>
        <v>0</v>
      </c>
      <c r="AS1382" s="45" t="b">
        <f t="shared" ca="1" si="579"/>
        <v>0</v>
      </c>
      <c r="AT1382">
        <f t="shared" ca="1" si="580"/>
        <v>0</v>
      </c>
      <c r="AU1382" t="b">
        <f t="shared" ca="1" si="596"/>
        <v>0</v>
      </c>
      <c r="AV1382" t="b">
        <f t="shared" ca="1" si="597"/>
        <v>0</v>
      </c>
      <c r="AW1382" s="266" t="b">
        <f t="shared" ca="1" si="598"/>
        <v>0</v>
      </c>
      <c r="AX1382" s="266" t="b">
        <f t="shared" ca="1" si="599"/>
        <v>0</v>
      </c>
      <c r="AY1382" s="266" t="b">
        <f t="shared" ca="1" si="600"/>
        <v>0</v>
      </c>
    </row>
    <row r="1383" spans="1:51" x14ac:dyDescent="0.25">
      <c r="A1383">
        <v>1351</v>
      </c>
      <c r="B1383" s="163">
        <f ca="1">OFFSET(InputPriceData!B$15,CalculationsAndCharts!$A1383+$A$11,0,1,1)</f>
        <v>40053</v>
      </c>
      <c r="C1383" s="3">
        <f ca="1">OFFSET(InputPriceData!G$15,CalculationsAndCharts!$A1383+$A$11,IF($C$7,8,0),1,1)</f>
        <v>573000</v>
      </c>
      <c r="D1383" s="4">
        <f ca="1">OFFSET(InputPriceData!C$15,CalculationsAndCharts!$A1383+$A$11,IF($C$7,8,0),1,1)</f>
        <v>14.64</v>
      </c>
      <c r="E1383" s="4">
        <f ca="1">OFFSET(InputPriceData!D$15,CalculationsAndCharts!$A1383+$A$11,IF($C$7,8,0),1,1)</f>
        <v>14.66</v>
      </c>
      <c r="F1383" s="4">
        <f ca="1">OFFSET(InputPriceData!E$15,CalculationsAndCharts!$A1383+$A$11,IF($C$7,8,0),1,1)</f>
        <v>14.18</v>
      </c>
      <c r="G1383" s="4">
        <f ca="1">OFFSET(InputPriceData!F$15,CalculationsAndCharts!$A1383+$A$11,IF($C$7,8,0),1,1)</f>
        <v>14.3</v>
      </c>
      <c r="H1383" s="128"/>
      <c r="I1383" s="128"/>
      <c r="K1383" s="124"/>
      <c r="L1383" s="279"/>
      <c r="M1383" s="281"/>
      <c r="N1383" s="280"/>
      <c r="O1383" s="4"/>
      <c r="P1383" s="4"/>
      <c r="Q1383" s="3"/>
      <c r="S1383" s="309">
        <f t="shared" ca="1" si="581"/>
        <v>15.73</v>
      </c>
      <c r="T1383" s="309">
        <f t="shared" ca="1" si="582"/>
        <v>14.3</v>
      </c>
      <c r="U1383" s="310">
        <f t="shared" ca="1" si="574"/>
        <v>0</v>
      </c>
      <c r="V1383" s="310" t="b">
        <f t="shared" ca="1" si="583"/>
        <v>0</v>
      </c>
      <c r="W1383" s="3" t="b">
        <f t="shared" ca="1" si="584"/>
        <v>0</v>
      </c>
      <c r="X1383" s="3" t="str">
        <f t="shared" ca="1" si="585"/>
        <v/>
      </c>
      <c r="Y1383" s="3" t="str">
        <f t="shared" ca="1" si="575"/>
        <v/>
      </c>
      <c r="Z1383" s="3" t="str">
        <f t="shared" ca="1" si="586"/>
        <v/>
      </c>
      <c r="AA1383" s="3" t="str">
        <f t="shared" ca="1" si="587"/>
        <v/>
      </c>
      <c r="AB1383" s="205">
        <f t="shared" ca="1" si="588"/>
        <v>6434</v>
      </c>
      <c r="AC1383" s="205">
        <f t="shared" ca="1" si="589"/>
        <v>97</v>
      </c>
      <c r="AD1383" s="205">
        <f t="shared" ca="1" si="576"/>
        <v>66.329896907216494</v>
      </c>
      <c r="AE1383" s="205">
        <f t="shared" ca="1" si="577"/>
        <v>16.329896907216494</v>
      </c>
      <c r="AF1383" s="205">
        <f t="shared" ca="1" si="590"/>
        <v>3.2659793814432989</v>
      </c>
      <c r="AG1383" s="205"/>
      <c r="AH1383" s="205"/>
      <c r="AI1383" s="205"/>
      <c r="AJ1383" s="205"/>
      <c r="AK1383" s="4"/>
      <c r="AL1383" s="4"/>
      <c r="AM1383" s="309">
        <f t="shared" ca="1" si="591"/>
        <v>15.73</v>
      </c>
      <c r="AN1383" s="309">
        <f t="shared" ca="1" si="592"/>
        <v>14.3</v>
      </c>
      <c r="AO1383" s="310">
        <f t="shared" ca="1" si="593"/>
        <v>0</v>
      </c>
      <c r="AP1383" s="310" t="b">
        <f t="shared" ca="1" si="594"/>
        <v>0</v>
      </c>
      <c r="AQ1383" s="309">
        <f t="shared" ca="1" si="595"/>
        <v>0</v>
      </c>
      <c r="AR1383" s="205">
        <f t="shared" ca="1" si="578"/>
        <v>0</v>
      </c>
      <c r="AS1383" s="45" t="b">
        <f t="shared" ca="1" si="579"/>
        <v>0</v>
      </c>
      <c r="AT1383">
        <f t="shared" ca="1" si="580"/>
        <v>0</v>
      </c>
      <c r="AU1383" t="b">
        <f t="shared" ca="1" si="596"/>
        <v>0</v>
      </c>
      <c r="AV1383" t="b">
        <f t="shared" ca="1" si="597"/>
        <v>0</v>
      </c>
      <c r="AW1383" s="266" t="b">
        <f t="shared" ca="1" si="598"/>
        <v>0</v>
      </c>
      <c r="AX1383" s="266" t="b">
        <f t="shared" ca="1" si="599"/>
        <v>0</v>
      </c>
      <c r="AY1383" s="266" t="b">
        <f t="shared" ca="1" si="600"/>
        <v>1</v>
      </c>
    </row>
    <row r="1384" spans="1:51" x14ac:dyDescent="0.25">
      <c r="A1384">
        <v>1352</v>
      </c>
      <c r="B1384" s="163">
        <f ca="1">OFFSET(InputPriceData!B$15,CalculationsAndCharts!$A1384+$A$11,0,1,1)</f>
        <v>40052</v>
      </c>
      <c r="C1384" s="3">
        <f ca="1">OFFSET(InputPriceData!G$15,CalculationsAndCharts!$A1384+$A$11,IF($C$7,8,0),1,1)</f>
        <v>1298500</v>
      </c>
      <c r="D1384" s="4">
        <f ca="1">OFFSET(InputPriceData!C$15,CalculationsAndCharts!$A1384+$A$11,IF($C$7,8,0),1,1)</f>
        <v>15.24</v>
      </c>
      <c r="E1384" s="4">
        <f ca="1">OFFSET(InputPriceData!D$15,CalculationsAndCharts!$A1384+$A$11,IF($C$7,8,0),1,1)</f>
        <v>15.24</v>
      </c>
      <c r="F1384" s="4">
        <f ca="1">OFFSET(InputPriceData!E$15,CalculationsAndCharts!$A1384+$A$11,IF($C$7,8,0),1,1)</f>
        <v>14.37</v>
      </c>
      <c r="G1384" s="4">
        <f ca="1">OFFSET(InputPriceData!F$15,CalculationsAndCharts!$A1384+$A$11,IF($C$7,8,0),1,1)</f>
        <v>14.56</v>
      </c>
      <c r="H1384" s="128"/>
      <c r="I1384" s="128"/>
      <c r="K1384" s="124"/>
      <c r="L1384" s="279"/>
      <c r="M1384" s="281"/>
      <c r="N1384" s="280"/>
      <c r="O1384" s="4"/>
      <c r="P1384" s="4"/>
      <c r="Q1384" s="3"/>
      <c r="S1384" s="309">
        <f t="shared" ca="1" si="581"/>
        <v>15.73</v>
      </c>
      <c r="T1384" s="309">
        <f t="shared" ca="1" si="582"/>
        <v>14.48</v>
      </c>
      <c r="U1384" s="310">
        <f t="shared" ca="1" si="574"/>
        <v>6.4000000000000057E-2</v>
      </c>
      <c r="V1384" s="310" t="b">
        <f t="shared" ca="1" si="583"/>
        <v>0</v>
      </c>
      <c r="W1384" s="3" t="b">
        <f t="shared" ca="1" si="584"/>
        <v>0</v>
      </c>
      <c r="X1384" s="3" t="str">
        <f t="shared" ca="1" si="585"/>
        <v/>
      </c>
      <c r="Y1384" s="3" t="str">
        <f t="shared" ca="1" si="575"/>
        <v/>
      </c>
      <c r="Z1384" s="3" t="str">
        <f t="shared" ca="1" si="586"/>
        <v/>
      </c>
      <c r="AA1384" s="3" t="str">
        <f t="shared" ca="1" si="587"/>
        <v/>
      </c>
      <c r="AB1384" s="205">
        <f t="shared" ca="1" si="588"/>
        <v>6434</v>
      </c>
      <c r="AC1384" s="205">
        <f t="shared" ca="1" si="589"/>
        <v>97</v>
      </c>
      <c r="AD1384" s="205">
        <f t="shared" ca="1" si="576"/>
        <v>66.329896907216494</v>
      </c>
      <c r="AE1384" s="205">
        <f t="shared" ca="1" si="577"/>
        <v>16.329896907216494</v>
      </c>
      <c r="AF1384" s="205">
        <f t="shared" ca="1" si="590"/>
        <v>3.2659793814432989</v>
      </c>
      <c r="AG1384" s="205"/>
      <c r="AH1384" s="205"/>
      <c r="AI1384" s="205"/>
      <c r="AJ1384" s="205"/>
      <c r="AK1384" s="4"/>
      <c r="AL1384" s="4"/>
      <c r="AM1384" s="309">
        <f t="shared" ca="1" si="591"/>
        <v>15.73</v>
      </c>
      <c r="AN1384" s="309">
        <f t="shared" ca="1" si="592"/>
        <v>14.48</v>
      </c>
      <c r="AO1384" s="310">
        <f t="shared" ca="1" si="593"/>
        <v>6.4000000000000057E-2</v>
      </c>
      <c r="AP1384" s="310" t="b">
        <f t="shared" ca="1" si="594"/>
        <v>0</v>
      </c>
      <c r="AQ1384" s="309">
        <f t="shared" ca="1" si="595"/>
        <v>0.44279999999999997</v>
      </c>
      <c r="AR1384" s="205">
        <f t="shared" ca="1" si="578"/>
        <v>14.3172</v>
      </c>
      <c r="AS1384" s="45" t="b">
        <f t="shared" ca="1" si="579"/>
        <v>0</v>
      </c>
      <c r="AT1384">
        <f t="shared" ca="1" si="580"/>
        <v>9</v>
      </c>
      <c r="AU1384" t="b">
        <f t="shared" ca="1" si="596"/>
        <v>1</v>
      </c>
      <c r="AV1384" t="b">
        <f t="shared" ca="1" si="597"/>
        <v>1</v>
      </c>
      <c r="AW1384" s="266" t="b">
        <f t="shared" ca="1" si="598"/>
        <v>0</v>
      </c>
      <c r="AX1384" s="266" t="b">
        <f t="shared" ca="1" si="599"/>
        <v>1</v>
      </c>
      <c r="AY1384" s="266" t="b">
        <f t="shared" ca="1" si="600"/>
        <v>0</v>
      </c>
    </row>
    <row r="1385" spans="1:51" x14ac:dyDescent="0.25">
      <c r="A1385">
        <v>1353</v>
      </c>
      <c r="B1385" s="163">
        <f ca="1">OFFSET(InputPriceData!B$15,CalculationsAndCharts!$A1385+$A$11,0,1,1)</f>
        <v>40051</v>
      </c>
      <c r="C1385" s="3">
        <f ca="1">OFFSET(InputPriceData!G$15,CalculationsAndCharts!$A1385+$A$11,IF($C$7,8,0),1,1)</f>
        <v>420800</v>
      </c>
      <c r="D1385" s="4">
        <f ca="1">OFFSET(InputPriceData!C$15,CalculationsAndCharts!$A1385+$A$11,IF($C$7,8,0),1,1)</f>
        <v>14.66</v>
      </c>
      <c r="E1385" s="4">
        <f ca="1">OFFSET(InputPriceData!D$15,CalculationsAndCharts!$A1385+$A$11,IF($C$7,8,0),1,1)</f>
        <v>14.74</v>
      </c>
      <c r="F1385" s="4">
        <f ca="1">OFFSET(InputPriceData!E$15,CalculationsAndCharts!$A1385+$A$11,IF($C$7,8,0),1,1)</f>
        <v>14.49</v>
      </c>
      <c r="G1385" s="4">
        <f ca="1">OFFSET(InputPriceData!F$15,CalculationsAndCharts!$A1385+$A$11,IF($C$7,8,0),1,1)</f>
        <v>14.54</v>
      </c>
      <c r="H1385" s="128"/>
      <c r="I1385" s="128"/>
      <c r="K1385" s="124"/>
      <c r="L1385" s="279"/>
      <c r="M1385" s="281"/>
      <c r="N1385" s="280"/>
      <c r="O1385" s="4"/>
      <c r="P1385" s="4"/>
      <c r="Q1385" s="3"/>
      <c r="S1385" s="309">
        <f t="shared" ca="1" si="581"/>
        <v>15.73</v>
      </c>
      <c r="T1385" s="309">
        <f t="shared" ca="1" si="582"/>
        <v>14.48</v>
      </c>
      <c r="U1385" s="310">
        <f t="shared" ca="1" si="574"/>
        <v>4.7999999999998974E-2</v>
      </c>
      <c r="V1385" s="310" t="b">
        <f t="shared" ca="1" si="583"/>
        <v>1</v>
      </c>
      <c r="W1385" s="3" t="b">
        <f t="shared" ca="1" si="584"/>
        <v>0</v>
      </c>
      <c r="X1385" s="3" t="str">
        <f t="shared" ca="1" si="585"/>
        <v/>
      </c>
      <c r="Y1385" s="3" t="str">
        <f t="shared" ca="1" si="575"/>
        <v/>
      </c>
      <c r="Z1385" s="3" t="str">
        <f t="shared" ca="1" si="586"/>
        <v/>
      </c>
      <c r="AA1385" s="3" t="str">
        <f t="shared" ca="1" si="587"/>
        <v/>
      </c>
      <c r="AB1385" s="205">
        <f t="shared" ca="1" si="588"/>
        <v>6434</v>
      </c>
      <c r="AC1385" s="205">
        <f t="shared" ca="1" si="589"/>
        <v>97</v>
      </c>
      <c r="AD1385" s="205">
        <f t="shared" ca="1" si="576"/>
        <v>66.329896907216494</v>
      </c>
      <c r="AE1385" s="205">
        <f t="shared" ca="1" si="577"/>
        <v>16.329896907216494</v>
      </c>
      <c r="AF1385" s="205">
        <f t="shared" ca="1" si="590"/>
        <v>3.2659793814432989</v>
      </c>
      <c r="AG1385" s="205"/>
      <c r="AH1385" s="205"/>
      <c r="AI1385" s="205"/>
      <c r="AJ1385" s="205"/>
      <c r="AK1385" s="4"/>
      <c r="AL1385" s="4"/>
      <c r="AM1385" s="309">
        <f t="shared" ca="1" si="591"/>
        <v>15.73</v>
      </c>
      <c r="AN1385" s="309">
        <f t="shared" ca="1" si="592"/>
        <v>14.48</v>
      </c>
      <c r="AO1385" s="310">
        <f t="shared" ca="1" si="593"/>
        <v>4.7999999999998974E-2</v>
      </c>
      <c r="AP1385" s="310" t="b">
        <f t="shared" ca="1" si="594"/>
        <v>1</v>
      </c>
      <c r="AQ1385" s="309">
        <f t="shared" ca="1" si="595"/>
        <v>0.44279999999999997</v>
      </c>
      <c r="AR1385" s="205">
        <f t="shared" ca="1" si="578"/>
        <v>14.3172</v>
      </c>
      <c r="AS1385" s="45" t="b">
        <f t="shared" ca="1" si="579"/>
        <v>0</v>
      </c>
      <c r="AT1385">
        <f t="shared" ca="1" si="580"/>
        <v>8</v>
      </c>
      <c r="AU1385" t="b">
        <f t="shared" ca="1" si="596"/>
        <v>0</v>
      </c>
      <c r="AV1385" t="b">
        <f t="shared" ca="1" si="597"/>
        <v>0</v>
      </c>
      <c r="AW1385" s="266" t="b">
        <f t="shared" ca="1" si="598"/>
        <v>0</v>
      </c>
      <c r="AX1385" s="266" t="b">
        <f t="shared" ca="1" si="599"/>
        <v>1</v>
      </c>
      <c r="AY1385" s="266" t="b">
        <f t="shared" ca="1" si="600"/>
        <v>0</v>
      </c>
    </row>
    <row r="1386" spans="1:51" x14ac:dyDescent="0.25">
      <c r="A1386">
        <v>1354</v>
      </c>
      <c r="B1386" s="163">
        <f ca="1">OFFSET(InputPriceData!B$15,CalculationsAndCharts!$A1386+$A$11,0,1,1)</f>
        <v>40050</v>
      </c>
      <c r="C1386" s="3">
        <f ca="1">OFFSET(InputPriceData!G$15,CalculationsAndCharts!$A1386+$A$11,IF($C$7,8,0),1,1)</f>
        <v>541500</v>
      </c>
      <c r="D1386" s="4">
        <f ca="1">OFFSET(InputPriceData!C$15,CalculationsAndCharts!$A1386+$A$11,IF($C$7,8,0),1,1)</f>
        <v>14.89</v>
      </c>
      <c r="E1386" s="4">
        <f ca="1">OFFSET(InputPriceData!D$15,CalculationsAndCharts!$A1386+$A$11,IF($C$7,8,0),1,1)</f>
        <v>15.02</v>
      </c>
      <c r="F1386" s="4">
        <f ca="1">OFFSET(InputPriceData!E$15,CalculationsAndCharts!$A1386+$A$11,IF($C$7,8,0),1,1)</f>
        <v>14.62</v>
      </c>
      <c r="G1386" s="4">
        <f ca="1">OFFSET(InputPriceData!F$15,CalculationsAndCharts!$A1386+$A$11,IF($C$7,8,0),1,1)</f>
        <v>14.72</v>
      </c>
      <c r="H1386" s="128"/>
      <c r="I1386" s="128"/>
      <c r="K1386" s="124"/>
      <c r="L1386" s="279"/>
      <c r="M1386" s="281"/>
      <c r="N1386" s="280"/>
      <c r="O1386" s="4"/>
      <c r="P1386" s="4"/>
      <c r="Q1386" s="3"/>
      <c r="S1386" s="309">
        <f t="shared" ca="1" si="581"/>
        <v>15.73</v>
      </c>
      <c r="T1386" s="309">
        <f t="shared" ca="1" si="582"/>
        <v>14.48</v>
      </c>
      <c r="U1386" s="310">
        <f t="shared" ca="1" si="574"/>
        <v>0.19200000000000017</v>
      </c>
      <c r="V1386" s="310" t="b">
        <f t="shared" ca="1" si="583"/>
        <v>0</v>
      </c>
      <c r="W1386" s="3" t="b">
        <f t="shared" ca="1" si="584"/>
        <v>0</v>
      </c>
      <c r="X1386" s="3" t="str">
        <f t="shared" ca="1" si="585"/>
        <v/>
      </c>
      <c r="Y1386" s="3" t="str">
        <f t="shared" ca="1" si="575"/>
        <v/>
      </c>
      <c r="Z1386" s="3" t="str">
        <f t="shared" ca="1" si="586"/>
        <v/>
      </c>
      <c r="AA1386" s="3" t="str">
        <f t="shared" ca="1" si="587"/>
        <v/>
      </c>
      <c r="AB1386" s="205">
        <f t="shared" ca="1" si="588"/>
        <v>6434</v>
      </c>
      <c r="AC1386" s="205">
        <f t="shared" ca="1" si="589"/>
        <v>97</v>
      </c>
      <c r="AD1386" s="205">
        <f t="shared" ca="1" si="576"/>
        <v>66.329896907216494</v>
      </c>
      <c r="AE1386" s="205">
        <f t="shared" ca="1" si="577"/>
        <v>16.329896907216494</v>
      </c>
      <c r="AF1386" s="205">
        <f t="shared" ca="1" si="590"/>
        <v>3.2659793814432989</v>
      </c>
      <c r="AG1386" s="205"/>
      <c r="AH1386" s="205"/>
      <c r="AI1386" s="205"/>
      <c r="AJ1386" s="205"/>
      <c r="AK1386" s="4"/>
      <c r="AL1386" s="4"/>
      <c r="AM1386" s="309">
        <f t="shared" ca="1" si="591"/>
        <v>15.73</v>
      </c>
      <c r="AN1386" s="309">
        <f t="shared" ca="1" si="592"/>
        <v>14.48</v>
      </c>
      <c r="AO1386" s="310">
        <f t="shared" ca="1" si="593"/>
        <v>0.19200000000000017</v>
      </c>
      <c r="AP1386" s="310" t="b">
        <f t="shared" ca="1" si="594"/>
        <v>0</v>
      </c>
      <c r="AQ1386" s="309">
        <f t="shared" ca="1" si="595"/>
        <v>0.44279999999999997</v>
      </c>
      <c r="AR1386" s="205">
        <f t="shared" ca="1" si="578"/>
        <v>14.3172</v>
      </c>
      <c r="AS1386" s="45" t="b">
        <f t="shared" ca="1" si="579"/>
        <v>0</v>
      </c>
      <c r="AT1386">
        <f t="shared" ca="1" si="580"/>
        <v>7</v>
      </c>
      <c r="AU1386" t="b">
        <f t="shared" ca="1" si="596"/>
        <v>0</v>
      </c>
      <c r="AV1386" t="b">
        <f t="shared" ca="1" si="597"/>
        <v>0</v>
      </c>
      <c r="AW1386" s="266" t="b">
        <f t="shared" ca="1" si="598"/>
        <v>0</v>
      </c>
      <c r="AX1386" s="266" t="b">
        <f t="shared" ca="1" si="599"/>
        <v>1</v>
      </c>
      <c r="AY1386" s="266" t="b">
        <f t="shared" ca="1" si="600"/>
        <v>0</v>
      </c>
    </row>
    <row r="1387" spans="1:51" x14ac:dyDescent="0.25">
      <c r="A1387">
        <v>1355</v>
      </c>
      <c r="B1387" s="163">
        <f ca="1">OFFSET(InputPriceData!B$15,CalculationsAndCharts!$A1387+$A$11,0,1,1)</f>
        <v>40049</v>
      </c>
      <c r="C1387" s="3">
        <f ca="1">OFFSET(InputPriceData!G$15,CalculationsAndCharts!$A1387+$A$11,IF($C$7,8,0),1,1)</f>
        <v>542800</v>
      </c>
      <c r="D1387" s="4">
        <f ca="1">OFFSET(InputPriceData!C$15,CalculationsAndCharts!$A1387+$A$11,IF($C$7,8,0),1,1)</f>
        <v>14.91</v>
      </c>
      <c r="E1387" s="4">
        <f ca="1">OFFSET(InputPriceData!D$15,CalculationsAndCharts!$A1387+$A$11,IF($C$7,8,0),1,1)</f>
        <v>14.95</v>
      </c>
      <c r="F1387" s="4">
        <f ca="1">OFFSET(InputPriceData!E$15,CalculationsAndCharts!$A1387+$A$11,IF($C$7,8,0),1,1)</f>
        <v>14.68</v>
      </c>
      <c r="G1387" s="4">
        <f ca="1">OFFSET(InputPriceData!F$15,CalculationsAndCharts!$A1387+$A$11,IF($C$7,8,0),1,1)</f>
        <v>14.77</v>
      </c>
      <c r="H1387" s="128"/>
      <c r="I1387" s="128"/>
      <c r="K1387" s="124"/>
      <c r="L1387" s="279"/>
      <c r="M1387" s="281"/>
      <c r="N1387" s="280"/>
      <c r="O1387" s="4"/>
      <c r="P1387" s="4"/>
      <c r="Q1387" s="3"/>
      <c r="S1387" s="309">
        <f t="shared" ca="1" si="581"/>
        <v>15.73</v>
      </c>
      <c r="T1387" s="309">
        <f t="shared" ca="1" si="582"/>
        <v>14.48</v>
      </c>
      <c r="U1387" s="310">
        <f t="shared" ca="1" si="574"/>
        <v>0.23199999999999932</v>
      </c>
      <c r="V1387" s="310" t="b">
        <f t="shared" ca="1" si="583"/>
        <v>0</v>
      </c>
      <c r="W1387" s="3" t="b">
        <f t="shared" ca="1" si="584"/>
        <v>0</v>
      </c>
      <c r="X1387" s="3" t="str">
        <f t="shared" ca="1" si="585"/>
        <v/>
      </c>
      <c r="Y1387" s="3" t="str">
        <f t="shared" ca="1" si="575"/>
        <v/>
      </c>
      <c r="Z1387" s="3" t="str">
        <f t="shared" ca="1" si="586"/>
        <v/>
      </c>
      <c r="AA1387" s="3" t="str">
        <f t="shared" ca="1" si="587"/>
        <v/>
      </c>
      <c r="AB1387" s="205">
        <f t="shared" ca="1" si="588"/>
        <v>6434</v>
      </c>
      <c r="AC1387" s="205">
        <f t="shared" ca="1" si="589"/>
        <v>97</v>
      </c>
      <c r="AD1387" s="205">
        <f t="shared" ca="1" si="576"/>
        <v>66.329896907216494</v>
      </c>
      <c r="AE1387" s="205">
        <f t="shared" ca="1" si="577"/>
        <v>16.329896907216494</v>
      </c>
      <c r="AF1387" s="205">
        <f t="shared" ca="1" si="590"/>
        <v>3.2659793814432989</v>
      </c>
      <c r="AG1387" s="205"/>
      <c r="AH1387" s="205"/>
      <c r="AI1387" s="205"/>
      <c r="AJ1387" s="205"/>
      <c r="AK1387" s="4"/>
      <c r="AL1387" s="4"/>
      <c r="AM1387" s="309">
        <f t="shared" ca="1" si="591"/>
        <v>15.73</v>
      </c>
      <c r="AN1387" s="309">
        <f t="shared" ca="1" si="592"/>
        <v>14.48</v>
      </c>
      <c r="AO1387" s="310">
        <f t="shared" ca="1" si="593"/>
        <v>0.23199999999999932</v>
      </c>
      <c r="AP1387" s="310" t="b">
        <f t="shared" ca="1" si="594"/>
        <v>0</v>
      </c>
      <c r="AQ1387" s="309">
        <f t="shared" ca="1" si="595"/>
        <v>0.44279999999999997</v>
      </c>
      <c r="AR1387" s="205">
        <f t="shared" ca="1" si="578"/>
        <v>14.3172</v>
      </c>
      <c r="AS1387" s="45" t="b">
        <f t="shared" ca="1" si="579"/>
        <v>0</v>
      </c>
      <c r="AT1387">
        <f t="shared" ca="1" si="580"/>
        <v>6</v>
      </c>
      <c r="AU1387" t="b">
        <f t="shared" ca="1" si="596"/>
        <v>0</v>
      </c>
      <c r="AV1387" t="b">
        <f t="shared" ca="1" si="597"/>
        <v>0</v>
      </c>
      <c r="AW1387" s="266" t="b">
        <f t="shared" ca="1" si="598"/>
        <v>0</v>
      </c>
      <c r="AX1387" s="266" t="b">
        <f t="shared" ca="1" si="599"/>
        <v>1</v>
      </c>
      <c r="AY1387" s="266" t="b">
        <f t="shared" ca="1" si="600"/>
        <v>0</v>
      </c>
    </row>
    <row r="1388" spans="1:51" x14ac:dyDescent="0.25">
      <c r="A1388">
        <v>1356</v>
      </c>
      <c r="B1388" s="163">
        <f ca="1">OFFSET(InputPriceData!B$15,CalculationsAndCharts!$A1388+$A$11,0,1,1)</f>
        <v>40046</v>
      </c>
      <c r="C1388" s="3">
        <f ca="1">OFFSET(InputPriceData!G$15,CalculationsAndCharts!$A1388+$A$11,IF($C$7,8,0),1,1)</f>
        <v>486700</v>
      </c>
      <c r="D1388" s="4">
        <f ca="1">OFFSET(InputPriceData!C$15,CalculationsAndCharts!$A1388+$A$11,IF($C$7,8,0),1,1)</f>
        <v>14.72</v>
      </c>
      <c r="E1388" s="4">
        <f ca="1">OFFSET(InputPriceData!D$15,CalculationsAndCharts!$A1388+$A$11,IF($C$7,8,0),1,1)</f>
        <v>14.96</v>
      </c>
      <c r="F1388" s="4">
        <f ca="1">OFFSET(InputPriceData!E$15,CalculationsAndCharts!$A1388+$A$11,IF($C$7,8,0),1,1)</f>
        <v>14.55</v>
      </c>
      <c r="G1388" s="4">
        <f ca="1">OFFSET(InputPriceData!F$15,CalculationsAndCharts!$A1388+$A$11,IF($C$7,8,0),1,1)</f>
        <v>14.91</v>
      </c>
      <c r="H1388" s="128"/>
      <c r="I1388" s="128"/>
      <c r="K1388" s="124"/>
      <c r="L1388" s="279"/>
      <c r="M1388" s="281"/>
      <c r="N1388" s="280"/>
      <c r="O1388" s="4"/>
      <c r="P1388" s="4"/>
      <c r="Q1388" s="3"/>
      <c r="S1388" s="309">
        <f t="shared" ca="1" si="581"/>
        <v>15.73</v>
      </c>
      <c r="T1388" s="309">
        <f t="shared" ca="1" si="582"/>
        <v>14.48</v>
      </c>
      <c r="U1388" s="310">
        <f t="shared" ca="1" si="574"/>
        <v>0.34399999999999975</v>
      </c>
      <c r="V1388" s="310" t="b">
        <f t="shared" ca="1" si="583"/>
        <v>0</v>
      </c>
      <c r="W1388" s="3" t="b">
        <f t="shared" ca="1" si="584"/>
        <v>0</v>
      </c>
      <c r="X1388" s="3" t="str">
        <f t="shared" ca="1" si="585"/>
        <v/>
      </c>
      <c r="Y1388" s="3" t="str">
        <f t="shared" ca="1" si="575"/>
        <v/>
      </c>
      <c r="Z1388" s="3" t="str">
        <f t="shared" ca="1" si="586"/>
        <v/>
      </c>
      <c r="AA1388" s="3" t="str">
        <f t="shared" ca="1" si="587"/>
        <v/>
      </c>
      <c r="AB1388" s="205">
        <f t="shared" ca="1" si="588"/>
        <v>6434</v>
      </c>
      <c r="AC1388" s="205">
        <f t="shared" ca="1" si="589"/>
        <v>97</v>
      </c>
      <c r="AD1388" s="205">
        <f t="shared" ca="1" si="576"/>
        <v>66.329896907216494</v>
      </c>
      <c r="AE1388" s="205">
        <f t="shared" ca="1" si="577"/>
        <v>16.329896907216494</v>
      </c>
      <c r="AF1388" s="205">
        <f t="shared" ca="1" si="590"/>
        <v>3.2659793814432989</v>
      </c>
      <c r="AG1388" s="205"/>
      <c r="AH1388" s="205"/>
      <c r="AI1388" s="205"/>
      <c r="AJ1388" s="205"/>
      <c r="AK1388" s="4"/>
      <c r="AL1388" s="4"/>
      <c r="AM1388" s="309">
        <f t="shared" ca="1" si="591"/>
        <v>15.73</v>
      </c>
      <c r="AN1388" s="309">
        <f t="shared" ca="1" si="592"/>
        <v>14.48</v>
      </c>
      <c r="AO1388" s="310">
        <f t="shared" ca="1" si="593"/>
        <v>0.34399999999999975</v>
      </c>
      <c r="AP1388" s="310" t="b">
        <f t="shared" ca="1" si="594"/>
        <v>0</v>
      </c>
      <c r="AQ1388" s="309">
        <f t="shared" ca="1" si="595"/>
        <v>0.44279999999999997</v>
      </c>
      <c r="AR1388" s="205">
        <f t="shared" ca="1" si="578"/>
        <v>14.3172</v>
      </c>
      <c r="AS1388" s="45" t="b">
        <f t="shared" ca="1" si="579"/>
        <v>0</v>
      </c>
      <c r="AT1388">
        <f t="shared" ca="1" si="580"/>
        <v>5</v>
      </c>
      <c r="AU1388" t="b">
        <f t="shared" ca="1" si="596"/>
        <v>0</v>
      </c>
      <c r="AV1388" t="b">
        <f t="shared" ca="1" si="597"/>
        <v>0</v>
      </c>
      <c r="AW1388" s="266" t="b">
        <f t="shared" ca="1" si="598"/>
        <v>0</v>
      </c>
      <c r="AX1388" s="266" t="b">
        <f t="shared" ca="1" si="599"/>
        <v>1</v>
      </c>
      <c r="AY1388" s="266" t="b">
        <f t="shared" ca="1" si="600"/>
        <v>0</v>
      </c>
    </row>
    <row r="1389" spans="1:51" x14ac:dyDescent="0.25">
      <c r="A1389">
        <v>1357</v>
      </c>
      <c r="B1389" s="163">
        <f ca="1">OFFSET(InputPriceData!B$15,CalculationsAndCharts!$A1389+$A$11,0,1,1)</f>
        <v>40045</v>
      </c>
      <c r="C1389" s="3">
        <f ca="1">OFFSET(InputPriceData!G$15,CalculationsAndCharts!$A1389+$A$11,IF($C$7,8,0),1,1)</f>
        <v>366800</v>
      </c>
      <c r="D1389" s="4">
        <f ca="1">OFFSET(InputPriceData!C$15,CalculationsAndCharts!$A1389+$A$11,IF($C$7,8,0),1,1)</f>
        <v>14.62</v>
      </c>
      <c r="E1389" s="4">
        <f ca="1">OFFSET(InputPriceData!D$15,CalculationsAndCharts!$A1389+$A$11,IF($C$7,8,0),1,1)</f>
        <v>14.66</v>
      </c>
      <c r="F1389" s="4">
        <f ca="1">OFFSET(InputPriceData!E$15,CalculationsAndCharts!$A1389+$A$11,IF($C$7,8,0),1,1)</f>
        <v>14.44</v>
      </c>
      <c r="G1389" s="4">
        <f ca="1">OFFSET(InputPriceData!F$15,CalculationsAndCharts!$A1389+$A$11,IF($C$7,8,0),1,1)</f>
        <v>14.54</v>
      </c>
      <c r="H1389" s="128"/>
      <c r="I1389" s="128"/>
      <c r="K1389" s="124"/>
      <c r="L1389" s="279"/>
      <c r="M1389" s="281"/>
      <c r="N1389" s="280"/>
      <c r="O1389" s="4"/>
      <c r="P1389" s="4"/>
      <c r="Q1389" s="3"/>
      <c r="S1389" s="309">
        <f t="shared" ca="1" si="581"/>
        <v>15.73</v>
      </c>
      <c r="T1389" s="309">
        <f t="shared" ca="1" si="582"/>
        <v>14.48</v>
      </c>
      <c r="U1389" s="310">
        <f t="shared" ca="1" si="574"/>
        <v>4.7999999999998974E-2</v>
      </c>
      <c r="V1389" s="310" t="b">
        <f t="shared" ca="1" si="583"/>
        <v>1</v>
      </c>
      <c r="W1389" s="3" t="b">
        <f t="shared" ca="1" si="584"/>
        <v>0</v>
      </c>
      <c r="X1389" s="3" t="str">
        <f t="shared" ca="1" si="585"/>
        <v/>
      </c>
      <c r="Y1389" s="3" t="str">
        <f t="shared" ca="1" si="575"/>
        <v/>
      </c>
      <c r="Z1389" s="3" t="str">
        <f t="shared" ca="1" si="586"/>
        <v/>
      </c>
      <c r="AA1389" s="3" t="str">
        <f t="shared" ca="1" si="587"/>
        <v/>
      </c>
      <c r="AB1389" s="205">
        <f t="shared" ca="1" si="588"/>
        <v>6434</v>
      </c>
      <c r="AC1389" s="205">
        <f t="shared" ca="1" si="589"/>
        <v>97</v>
      </c>
      <c r="AD1389" s="205">
        <f t="shared" ca="1" si="576"/>
        <v>66.329896907216494</v>
      </c>
      <c r="AE1389" s="205">
        <f t="shared" ca="1" si="577"/>
        <v>16.329896907216494</v>
      </c>
      <c r="AF1389" s="205">
        <f t="shared" ca="1" si="590"/>
        <v>3.2659793814432989</v>
      </c>
      <c r="AG1389" s="205"/>
      <c r="AH1389" s="205"/>
      <c r="AI1389" s="205"/>
      <c r="AJ1389" s="205"/>
      <c r="AK1389" s="4"/>
      <c r="AL1389" s="4"/>
      <c r="AM1389" s="309">
        <f t="shared" ca="1" si="591"/>
        <v>15.73</v>
      </c>
      <c r="AN1389" s="309">
        <f t="shared" ca="1" si="592"/>
        <v>14.48</v>
      </c>
      <c r="AO1389" s="310">
        <f t="shared" ca="1" si="593"/>
        <v>4.7999999999998974E-2</v>
      </c>
      <c r="AP1389" s="310" t="b">
        <f t="shared" ca="1" si="594"/>
        <v>1</v>
      </c>
      <c r="AQ1389" s="309">
        <f t="shared" ca="1" si="595"/>
        <v>0.44279999999999997</v>
      </c>
      <c r="AR1389" s="205">
        <f t="shared" ca="1" si="578"/>
        <v>14.3172</v>
      </c>
      <c r="AS1389" s="45" t="b">
        <f t="shared" ca="1" si="579"/>
        <v>0</v>
      </c>
      <c r="AT1389">
        <f t="shared" ca="1" si="580"/>
        <v>4</v>
      </c>
      <c r="AU1389" t="b">
        <f t="shared" ca="1" si="596"/>
        <v>0</v>
      </c>
      <c r="AV1389" t="b">
        <f t="shared" ca="1" si="597"/>
        <v>0</v>
      </c>
      <c r="AW1389" s="266" t="b">
        <f t="shared" ca="1" si="598"/>
        <v>0</v>
      </c>
      <c r="AX1389" s="266" t="b">
        <f t="shared" ca="1" si="599"/>
        <v>1</v>
      </c>
      <c r="AY1389" s="266" t="b">
        <f t="shared" ca="1" si="600"/>
        <v>0</v>
      </c>
    </row>
    <row r="1390" spans="1:51" x14ac:dyDescent="0.25">
      <c r="A1390">
        <v>1358</v>
      </c>
      <c r="B1390" s="163">
        <f ca="1">OFFSET(InputPriceData!B$15,CalculationsAndCharts!$A1390+$A$11,0,1,1)</f>
        <v>40044</v>
      </c>
      <c r="C1390" s="3">
        <f ca="1">OFFSET(InputPriceData!G$15,CalculationsAndCharts!$A1390+$A$11,IF($C$7,8,0),1,1)</f>
        <v>468000</v>
      </c>
      <c r="D1390" s="4">
        <f ca="1">OFFSET(InputPriceData!C$15,CalculationsAndCharts!$A1390+$A$11,IF($C$7,8,0),1,1)</f>
        <v>14.52</v>
      </c>
      <c r="E1390" s="4">
        <f ca="1">OFFSET(InputPriceData!D$15,CalculationsAndCharts!$A1390+$A$11,IF($C$7,8,0),1,1)</f>
        <v>14.68</v>
      </c>
      <c r="F1390" s="4">
        <f ca="1">OFFSET(InputPriceData!E$15,CalculationsAndCharts!$A1390+$A$11,IF($C$7,8,0),1,1)</f>
        <v>14.35</v>
      </c>
      <c r="G1390" s="4">
        <f ca="1">OFFSET(InputPriceData!F$15,CalculationsAndCharts!$A1390+$A$11,IF($C$7,8,0),1,1)</f>
        <v>14.61</v>
      </c>
      <c r="H1390" s="128"/>
      <c r="I1390" s="128"/>
      <c r="K1390" s="124"/>
      <c r="L1390" s="279"/>
      <c r="M1390" s="281"/>
      <c r="N1390" s="280"/>
      <c r="O1390" s="4"/>
      <c r="P1390" s="4"/>
      <c r="Q1390" s="3"/>
      <c r="S1390" s="309">
        <f t="shared" ca="1" si="581"/>
        <v>15.73</v>
      </c>
      <c r="T1390" s="309">
        <f t="shared" ca="1" si="582"/>
        <v>14.48</v>
      </c>
      <c r="U1390" s="310">
        <f t="shared" ca="1" si="574"/>
        <v>0.1039999999999992</v>
      </c>
      <c r="V1390" s="310" t="b">
        <f t="shared" ca="1" si="583"/>
        <v>0</v>
      </c>
      <c r="W1390" s="3" t="b">
        <f t="shared" ca="1" si="584"/>
        <v>0</v>
      </c>
      <c r="X1390" s="3" t="str">
        <f t="shared" ca="1" si="585"/>
        <v/>
      </c>
      <c r="Y1390" s="3" t="str">
        <f t="shared" ca="1" si="575"/>
        <v/>
      </c>
      <c r="Z1390" s="3" t="str">
        <f t="shared" ca="1" si="586"/>
        <v/>
      </c>
      <c r="AA1390" s="3" t="str">
        <f t="shared" ca="1" si="587"/>
        <v/>
      </c>
      <c r="AB1390" s="205">
        <f t="shared" ca="1" si="588"/>
        <v>6434</v>
      </c>
      <c r="AC1390" s="205">
        <f t="shared" ca="1" si="589"/>
        <v>97</v>
      </c>
      <c r="AD1390" s="205">
        <f t="shared" ca="1" si="576"/>
        <v>66.329896907216494</v>
      </c>
      <c r="AE1390" s="205">
        <f t="shared" ca="1" si="577"/>
        <v>16.329896907216494</v>
      </c>
      <c r="AF1390" s="205">
        <f t="shared" ca="1" si="590"/>
        <v>3.2659793814432989</v>
      </c>
      <c r="AG1390" s="205"/>
      <c r="AH1390" s="205"/>
      <c r="AI1390" s="205"/>
      <c r="AJ1390" s="205"/>
      <c r="AK1390" s="4"/>
      <c r="AL1390" s="4"/>
      <c r="AM1390" s="309">
        <f t="shared" ca="1" si="591"/>
        <v>15.73</v>
      </c>
      <c r="AN1390" s="309">
        <f t="shared" ca="1" si="592"/>
        <v>14.48</v>
      </c>
      <c r="AO1390" s="310">
        <f t="shared" ca="1" si="593"/>
        <v>0.1039999999999992</v>
      </c>
      <c r="AP1390" s="310" t="b">
        <f t="shared" ca="1" si="594"/>
        <v>0</v>
      </c>
      <c r="AQ1390" s="309">
        <f t="shared" ca="1" si="595"/>
        <v>0.44279999999999997</v>
      </c>
      <c r="AR1390" s="205">
        <f t="shared" ca="1" si="578"/>
        <v>14.3172</v>
      </c>
      <c r="AS1390" s="45" t="b">
        <f t="shared" ca="1" si="579"/>
        <v>0</v>
      </c>
      <c r="AT1390">
        <f t="shared" ca="1" si="580"/>
        <v>3</v>
      </c>
      <c r="AU1390" t="b">
        <f t="shared" ca="1" si="596"/>
        <v>0</v>
      </c>
      <c r="AV1390" t="b">
        <f t="shared" ca="1" si="597"/>
        <v>0</v>
      </c>
      <c r="AW1390" s="266" t="b">
        <f t="shared" ca="1" si="598"/>
        <v>0</v>
      </c>
      <c r="AX1390" s="266" t="b">
        <f t="shared" ca="1" si="599"/>
        <v>1</v>
      </c>
      <c r="AY1390" s="266" t="b">
        <f t="shared" ca="1" si="600"/>
        <v>0</v>
      </c>
    </row>
    <row r="1391" spans="1:51" x14ac:dyDescent="0.25">
      <c r="A1391">
        <v>1359</v>
      </c>
      <c r="B1391" s="163">
        <f ca="1">OFFSET(InputPriceData!B$15,CalculationsAndCharts!$A1391+$A$11,0,1,1)</f>
        <v>40043</v>
      </c>
      <c r="C1391" s="3">
        <f ca="1">OFFSET(InputPriceData!G$15,CalculationsAndCharts!$A1391+$A$11,IF($C$7,8,0),1,1)</f>
        <v>555400</v>
      </c>
      <c r="D1391" s="4">
        <f ca="1">OFFSET(InputPriceData!C$15,CalculationsAndCharts!$A1391+$A$11,IF($C$7,8,0),1,1)</f>
        <v>14.6</v>
      </c>
      <c r="E1391" s="4">
        <f ca="1">OFFSET(InputPriceData!D$15,CalculationsAndCharts!$A1391+$A$11,IF($C$7,8,0),1,1)</f>
        <v>14.66</v>
      </c>
      <c r="F1391" s="4">
        <f ca="1">OFFSET(InputPriceData!E$15,CalculationsAndCharts!$A1391+$A$11,IF($C$7,8,0),1,1)</f>
        <v>14.41</v>
      </c>
      <c r="G1391" s="4">
        <f ca="1">OFFSET(InputPriceData!F$15,CalculationsAndCharts!$A1391+$A$11,IF($C$7,8,0),1,1)</f>
        <v>14.58</v>
      </c>
      <c r="H1391" s="128"/>
      <c r="I1391" s="128"/>
      <c r="K1391" s="124"/>
      <c r="L1391" s="279"/>
      <c r="M1391" s="281"/>
      <c r="N1391" s="280"/>
      <c r="O1391" s="4"/>
      <c r="P1391" s="4"/>
      <c r="Q1391" s="3"/>
      <c r="S1391" s="309">
        <f t="shared" ca="1" si="581"/>
        <v>15.73</v>
      </c>
      <c r="T1391" s="309">
        <f t="shared" ca="1" si="582"/>
        <v>14.48</v>
      </c>
      <c r="U1391" s="310">
        <f t="shared" ca="1" si="574"/>
        <v>7.999999999999971E-2</v>
      </c>
      <c r="V1391" s="310" t="b">
        <f t="shared" ca="1" si="583"/>
        <v>0</v>
      </c>
      <c r="W1391" s="3" t="b">
        <f t="shared" ca="1" si="584"/>
        <v>0</v>
      </c>
      <c r="X1391" s="3" t="str">
        <f t="shared" ca="1" si="585"/>
        <v/>
      </c>
      <c r="Y1391" s="3" t="str">
        <f t="shared" ca="1" si="575"/>
        <v/>
      </c>
      <c r="Z1391" s="3" t="str">
        <f t="shared" ca="1" si="586"/>
        <v/>
      </c>
      <c r="AA1391" s="3" t="str">
        <f t="shared" ca="1" si="587"/>
        <v/>
      </c>
      <c r="AB1391" s="205">
        <f t="shared" ca="1" si="588"/>
        <v>6434</v>
      </c>
      <c r="AC1391" s="205">
        <f t="shared" ca="1" si="589"/>
        <v>97</v>
      </c>
      <c r="AD1391" s="205">
        <f t="shared" ca="1" si="576"/>
        <v>66.329896907216494</v>
      </c>
      <c r="AE1391" s="205">
        <f t="shared" ca="1" si="577"/>
        <v>16.329896907216494</v>
      </c>
      <c r="AF1391" s="205">
        <f t="shared" ca="1" si="590"/>
        <v>3.2659793814432989</v>
      </c>
      <c r="AG1391" s="205"/>
      <c r="AH1391" s="205"/>
      <c r="AI1391" s="205"/>
      <c r="AJ1391" s="205"/>
      <c r="AK1391" s="4"/>
      <c r="AL1391" s="4"/>
      <c r="AM1391" s="309">
        <f t="shared" ca="1" si="591"/>
        <v>15.73</v>
      </c>
      <c r="AN1391" s="309">
        <f t="shared" ca="1" si="592"/>
        <v>14.48</v>
      </c>
      <c r="AO1391" s="310">
        <f t="shared" ca="1" si="593"/>
        <v>7.999999999999971E-2</v>
      </c>
      <c r="AP1391" s="310" t="b">
        <f t="shared" ca="1" si="594"/>
        <v>0</v>
      </c>
      <c r="AQ1391" s="309">
        <f t="shared" ca="1" si="595"/>
        <v>0.44279999999999997</v>
      </c>
      <c r="AR1391" s="205">
        <f t="shared" ca="1" si="578"/>
        <v>14.3172</v>
      </c>
      <c r="AS1391" s="45" t="b">
        <f t="shared" ca="1" si="579"/>
        <v>0</v>
      </c>
      <c r="AT1391">
        <f t="shared" ca="1" si="580"/>
        <v>2</v>
      </c>
      <c r="AU1391" t="b">
        <f t="shared" ca="1" si="596"/>
        <v>0</v>
      </c>
      <c r="AV1391" t="b">
        <f t="shared" ca="1" si="597"/>
        <v>0</v>
      </c>
      <c r="AW1391" s="266" t="b">
        <f t="shared" ca="1" si="598"/>
        <v>0</v>
      </c>
      <c r="AX1391" s="266" t="b">
        <f t="shared" ca="1" si="599"/>
        <v>1</v>
      </c>
      <c r="AY1391" s="266" t="b">
        <f t="shared" ca="1" si="600"/>
        <v>0</v>
      </c>
    </row>
    <row r="1392" spans="1:51" x14ac:dyDescent="0.25">
      <c r="A1392">
        <v>1360</v>
      </c>
      <c r="B1392" s="163">
        <f ca="1">OFFSET(InputPriceData!B$15,CalculationsAndCharts!$A1392+$A$11,0,1,1)</f>
        <v>40042</v>
      </c>
      <c r="C1392" s="3">
        <f ca="1">OFFSET(InputPriceData!G$15,CalculationsAndCharts!$A1392+$A$11,IF($C$7,8,0),1,1)</f>
        <v>345800</v>
      </c>
      <c r="D1392" s="4">
        <f ca="1">OFFSET(InputPriceData!C$15,CalculationsAndCharts!$A1392+$A$11,IF($C$7,8,0),1,1)</f>
        <v>14.76</v>
      </c>
      <c r="E1392" s="4">
        <f ca="1">OFFSET(InputPriceData!D$15,CalculationsAndCharts!$A1392+$A$11,IF($C$7,8,0),1,1)</f>
        <v>14.83</v>
      </c>
      <c r="F1392" s="4">
        <f ca="1">OFFSET(InputPriceData!E$15,CalculationsAndCharts!$A1392+$A$11,IF($C$7,8,0),1,1)</f>
        <v>14.47</v>
      </c>
      <c r="G1392" s="4">
        <f ca="1">OFFSET(InputPriceData!F$15,CalculationsAndCharts!$A1392+$A$11,IF($C$7,8,0),1,1)</f>
        <v>14.48</v>
      </c>
      <c r="H1392" s="128"/>
      <c r="I1392" s="128"/>
      <c r="K1392" s="124"/>
      <c r="L1392" s="279"/>
      <c r="M1392" s="281"/>
      <c r="N1392" s="280"/>
      <c r="O1392" s="4"/>
      <c r="P1392" s="4"/>
      <c r="Q1392" s="3"/>
      <c r="S1392" s="309">
        <f t="shared" ca="1" si="581"/>
        <v>15.73</v>
      </c>
      <c r="T1392" s="309">
        <f t="shared" ca="1" si="582"/>
        <v>14.48</v>
      </c>
      <c r="U1392" s="310">
        <f t="shared" ca="1" si="574"/>
        <v>0</v>
      </c>
      <c r="V1392" s="310" t="b">
        <f t="shared" ca="1" si="583"/>
        <v>1</v>
      </c>
      <c r="W1392" s="3" t="b">
        <f t="shared" ca="1" si="584"/>
        <v>0</v>
      </c>
      <c r="X1392" s="3" t="str">
        <f t="shared" ca="1" si="585"/>
        <v/>
      </c>
      <c r="Y1392" s="3" t="str">
        <f t="shared" ca="1" si="575"/>
        <v/>
      </c>
      <c r="Z1392" s="3" t="str">
        <f t="shared" ca="1" si="586"/>
        <v/>
      </c>
      <c r="AA1392" s="3" t="str">
        <f t="shared" ca="1" si="587"/>
        <v/>
      </c>
      <c r="AB1392" s="205">
        <f t="shared" ca="1" si="588"/>
        <v>6434</v>
      </c>
      <c r="AC1392" s="205">
        <f t="shared" ca="1" si="589"/>
        <v>97</v>
      </c>
      <c r="AD1392" s="205">
        <f t="shared" ca="1" si="576"/>
        <v>66.329896907216494</v>
      </c>
      <c r="AE1392" s="205">
        <f t="shared" ca="1" si="577"/>
        <v>16.329896907216494</v>
      </c>
      <c r="AF1392" s="205">
        <f t="shared" ca="1" si="590"/>
        <v>3.2659793814432989</v>
      </c>
      <c r="AG1392" s="205"/>
      <c r="AH1392" s="205"/>
      <c r="AI1392" s="205"/>
      <c r="AJ1392" s="205"/>
      <c r="AK1392" s="4"/>
      <c r="AL1392" s="4"/>
      <c r="AM1392" s="309">
        <f t="shared" ca="1" si="591"/>
        <v>15.73</v>
      </c>
      <c r="AN1392" s="309">
        <f t="shared" ca="1" si="592"/>
        <v>14.48</v>
      </c>
      <c r="AO1392" s="310">
        <f t="shared" ca="1" si="593"/>
        <v>0</v>
      </c>
      <c r="AP1392" s="310" t="b">
        <f t="shared" ca="1" si="594"/>
        <v>0</v>
      </c>
      <c r="AQ1392" s="309">
        <f t="shared" ca="1" si="595"/>
        <v>0.44279999999999997</v>
      </c>
      <c r="AR1392" s="205">
        <f t="shared" ca="1" si="578"/>
        <v>14.3172</v>
      </c>
      <c r="AS1392" s="45" t="b">
        <f t="shared" ca="1" si="579"/>
        <v>0</v>
      </c>
      <c r="AT1392">
        <f t="shared" ca="1" si="580"/>
        <v>1</v>
      </c>
      <c r="AU1392" t="b">
        <f t="shared" ca="1" si="596"/>
        <v>0</v>
      </c>
      <c r="AV1392" t="b">
        <f t="shared" ca="1" si="597"/>
        <v>0</v>
      </c>
      <c r="AW1392" s="266" t="b">
        <f t="shared" ca="1" si="598"/>
        <v>1</v>
      </c>
      <c r="AX1392" s="266" t="b">
        <f t="shared" ca="1" si="599"/>
        <v>1</v>
      </c>
      <c r="AY1392" s="266" t="b">
        <f t="shared" ca="1" si="600"/>
        <v>0</v>
      </c>
    </row>
    <row r="1393" spans="1:51" x14ac:dyDescent="0.25">
      <c r="A1393">
        <v>1361</v>
      </c>
      <c r="B1393" s="163">
        <f ca="1">OFFSET(InputPriceData!B$15,CalculationsAndCharts!$A1393+$A$11,0,1,1)</f>
        <v>40039</v>
      </c>
      <c r="C1393" s="3">
        <f ca="1">OFFSET(InputPriceData!G$15,CalculationsAndCharts!$A1393+$A$11,IF($C$7,8,0),1,1)</f>
        <v>245800</v>
      </c>
      <c r="D1393" s="4">
        <f ca="1">OFFSET(InputPriceData!C$15,CalculationsAndCharts!$A1393+$A$11,IF($C$7,8,0),1,1)</f>
        <v>15.34</v>
      </c>
      <c r="E1393" s="4">
        <f ca="1">OFFSET(InputPriceData!D$15,CalculationsAndCharts!$A1393+$A$11,IF($C$7,8,0),1,1)</f>
        <v>15.42</v>
      </c>
      <c r="F1393" s="4">
        <f ca="1">OFFSET(InputPriceData!E$15,CalculationsAndCharts!$A1393+$A$11,IF($C$7,8,0),1,1)</f>
        <v>14.86</v>
      </c>
      <c r="G1393" s="4">
        <f ca="1">OFFSET(InputPriceData!F$15,CalculationsAndCharts!$A1393+$A$11,IF($C$7,8,0),1,1)</f>
        <v>15.02</v>
      </c>
      <c r="H1393" s="128"/>
      <c r="I1393" s="128"/>
      <c r="K1393" s="124"/>
      <c r="L1393" s="279"/>
      <c r="M1393" s="281"/>
      <c r="N1393" s="280"/>
      <c r="O1393" s="4"/>
      <c r="P1393" s="4"/>
      <c r="Q1393" s="3"/>
      <c r="S1393" s="309">
        <f t="shared" ca="1" si="581"/>
        <v>15.73</v>
      </c>
      <c r="T1393" s="309">
        <f t="shared" ca="1" si="582"/>
        <v>14.58</v>
      </c>
      <c r="U1393" s="310">
        <f t="shared" ca="1" si="574"/>
        <v>0.38260869565217337</v>
      </c>
      <c r="V1393" s="310" t="b">
        <f t="shared" ca="1" si="583"/>
        <v>0</v>
      </c>
      <c r="W1393" s="3" t="b">
        <f t="shared" ca="1" si="584"/>
        <v>0</v>
      </c>
      <c r="X1393" s="3" t="str">
        <f t="shared" ca="1" si="585"/>
        <v/>
      </c>
      <c r="Y1393" s="3" t="str">
        <f t="shared" ca="1" si="575"/>
        <v/>
      </c>
      <c r="Z1393" s="3" t="str">
        <f t="shared" ca="1" si="586"/>
        <v/>
      </c>
      <c r="AA1393" s="3" t="str">
        <f t="shared" ca="1" si="587"/>
        <v/>
      </c>
      <c r="AB1393" s="205">
        <f t="shared" ca="1" si="588"/>
        <v>6434</v>
      </c>
      <c r="AC1393" s="205">
        <f t="shared" ca="1" si="589"/>
        <v>97</v>
      </c>
      <c r="AD1393" s="205">
        <f t="shared" ca="1" si="576"/>
        <v>66.329896907216494</v>
      </c>
      <c r="AE1393" s="205">
        <f t="shared" ca="1" si="577"/>
        <v>16.329896907216494</v>
      </c>
      <c r="AF1393" s="205">
        <f t="shared" ca="1" si="590"/>
        <v>3.2659793814432989</v>
      </c>
      <c r="AG1393" s="205"/>
      <c r="AH1393" s="205"/>
      <c r="AI1393" s="205"/>
      <c r="AJ1393" s="205"/>
      <c r="AK1393" s="4"/>
      <c r="AL1393" s="4"/>
      <c r="AM1393" s="309">
        <f t="shared" ca="1" si="591"/>
        <v>15.73</v>
      </c>
      <c r="AN1393" s="309">
        <f t="shared" ca="1" si="592"/>
        <v>14.99</v>
      </c>
      <c r="AO1393" s="310">
        <f t="shared" ca="1" si="593"/>
        <v>4.0540540540539662E-2</v>
      </c>
      <c r="AP1393" s="310" t="b">
        <f t="shared" ca="1" si="594"/>
        <v>1</v>
      </c>
      <c r="AQ1393" s="309">
        <f t="shared" ca="1" si="595"/>
        <v>0</v>
      </c>
      <c r="AR1393" s="205">
        <f t="shared" ca="1" si="578"/>
        <v>0</v>
      </c>
      <c r="AS1393" s="45" t="b">
        <f t="shared" ca="1" si="579"/>
        <v>0</v>
      </c>
      <c r="AT1393">
        <f t="shared" ca="1" si="580"/>
        <v>0</v>
      </c>
      <c r="AU1393" t="b">
        <f t="shared" ca="1" si="596"/>
        <v>0</v>
      </c>
      <c r="AV1393" t="b">
        <f t="shared" ca="1" si="597"/>
        <v>0</v>
      </c>
      <c r="AW1393" s="266" t="b">
        <f t="shared" ca="1" si="598"/>
        <v>0</v>
      </c>
      <c r="AX1393" s="266" t="b">
        <f t="shared" ca="1" si="599"/>
        <v>0</v>
      </c>
      <c r="AY1393" s="266" t="b">
        <f t="shared" ca="1" si="600"/>
        <v>0</v>
      </c>
    </row>
    <row r="1394" spans="1:51" x14ac:dyDescent="0.25">
      <c r="A1394">
        <v>1362</v>
      </c>
      <c r="B1394" s="163">
        <f ca="1">OFFSET(InputPriceData!B$15,CalculationsAndCharts!$A1394+$A$11,0,1,1)</f>
        <v>40038</v>
      </c>
      <c r="C1394" s="3">
        <f ca="1">OFFSET(InputPriceData!G$15,CalculationsAndCharts!$A1394+$A$11,IF($C$7,8,0),1,1)</f>
        <v>373500</v>
      </c>
      <c r="D1394" s="4">
        <f ca="1">OFFSET(InputPriceData!C$15,CalculationsAndCharts!$A1394+$A$11,IF($C$7,8,0),1,1)</f>
        <v>15.51</v>
      </c>
      <c r="E1394" s="4">
        <f ca="1">OFFSET(InputPriceData!D$15,CalculationsAndCharts!$A1394+$A$11,IF($C$7,8,0),1,1)</f>
        <v>15.84</v>
      </c>
      <c r="F1394" s="4">
        <f ca="1">OFFSET(InputPriceData!E$15,CalculationsAndCharts!$A1394+$A$11,IF($C$7,8,0),1,1)</f>
        <v>15.21</v>
      </c>
      <c r="G1394" s="4">
        <f ca="1">OFFSET(InputPriceData!F$15,CalculationsAndCharts!$A1394+$A$11,IF($C$7,8,0),1,1)</f>
        <v>15.41</v>
      </c>
      <c r="H1394" s="128"/>
      <c r="I1394" s="128"/>
      <c r="K1394" s="124"/>
      <c r="L1394" s="279"/>
      <c r="M1394" s="281"/>
      <c r="N1394" s="280"/>
      <c r="O1394" s="4"/>
      <c r="P1394" s="4"/>
      <c r="Q1394" s="3"/>
      <c r="S1394" s="309">
        <f t="shared" ca="1" si="581"/>
        <v>15.73</v>
      </c>
      <c r="T1394" s="309">
        <f t="shared" ca="1" si="582"/>
        <v>14.5</v>
      </c>
      <c r="U1394" s="310">
        <f t="shared" ca="1" si="574"/>
        <v>0.73983739837398355</v>
      </c>
      <c r="V1394" s="310" t="b">
        <f t="shared" ca="1" si="583"/>
        <v>0</v>
      </c>
      <c r="W1394" s="3" t="b">
        <f t="shared" ca="1" si="584"/>
        <v>0</v>
      </c>
      <c r="X1394" s="3" t="str">
        <f t="shared" ca="1" si="585"/>
        <v/>
      </c>
      <c r="Y1394" s="3" t="str">
        <f t="shared" ca="1" si="575"/>
        <v/>
      </c>
      <c r="Z1394" s="3" t="str">
        <f t="shared" ca="1" si="586"/>
        <v/>
      </c>
      <c r="AA1394" s="3" t="str">
        <f t="shared" ca="1" si="587"/>
        <v/>
      </c>
      <c r="AB1394" s="205">
        <f t="shared" ca="1" si="588"/>
        <v>6434</v>
      </c>
      <c r="AC1394" s="205">
        <f t="shared" ca="1" si="589"/>
        <v>97</v>
      </c>
      <c r="AD1394" s="205">
        <f t="shared" ca="1" si="576"/>
        <v>66.329896907216494</v>
      </c>
      <c r="AE1394" s="205">
        <f t="shared" ca="1" si="577"/>
        <v>16.329896907216494</v>
      </c>
      <c r="AF1394" s="205">
        <f t="shared" ca="1" si="590"/>
        <v>3.2659793814432989</v>
      </c>
      <c r="AG1394" s="205"/>
      <c r="AH1394" s="205"/>
      <c r="AI1394" s="205"/>
      <c r="AJ1394" s="205"/>
      <c r="AK1394" s="4"/>
      <c r="AL1394" s="4"/>
      <c r="AM1394" s="309">
        <f t="shared" ca="1" si="591"/>
        <v>15.73</v>
      </c>
      <c r="AN1394" s="309">
        <f t="shared" ca="1" si="592"/>
        <v>14.85</v>
      </c>
      <c r="AO1394" s="310">
        <f t="shared" ca="1" si="593"/>
        <v>0.63636363636363635</v>
      </c>
      <c r="AP1394" s="310" t="b">
        <f t="shared" ca="1" si="594"/>
        <v>0</v>
      </c>
      <c r="AQ1394" s="309">
        <f t="shared" ca="1" si="595"/>
        <v>0</v>
      </c>
      <c r="AR1394" s="205">
        <f t="shared" ca="1" si="578"/>
        <v>0</v>
      </c>
      <c r="AS1394" s="45" t="b">
        <f t="shared" ca="1" si="579"/>
        <v>0</v>
      </c>
      <c r="AT1394">
        <f t="shared" ca="1" si="580"/>
        <v>0</v>
      </c>
      <c r="AU1394" t="b">
        <f t="shared" ca="1" si="596"/>
        <v>0</v>
      </c>
      <c r="AV1394" t="b">
        <f t="shared" ca="1" si="597"/>
        <v>0</v>
      </c>
      <c r="AW1394" s="266" t="b">
        <f t="shared" ca="1" si="598"/>
        <v>0</v>
      </c>
      <c r="AX1394" s="266" t="b">
        <f t="shared" ca="1" si="599"/>
        <v>0</v>
      </c>
      <c r="AY1394" s="266" t="b">
        <f t="shared" ca="1" si="600"/>
        <v>0</v>
      </c>
    </row>
    <row r="1395" spans="1:51" x14ac:dyDescent="0.25">
      <c r="A1395">
        <v>1363</v>
      </c>
      <c r="B1395" s="163">
        <f ca="1">OFFSET(InputPriceData!B$15,CalculationsAndCharts!$A1395+$A$11,0,1,1)</f>
        <v>40037</v>
      </c>
      <c r="C1395" s="3">
        <f ca="1">OFFSET(InputPriceData!G$15,CalculationsAndCharts!$A1395+$A$11,IF($C$7,8,0),1,1)</f>
        <v>557600</v>
      </c>
      <c r="D1395" s="4">
        <f ca="1">OFFSET(InputPriceData!C$15,CalculationsAndCharts!$A1395+$A$11,IF($C$7,8,0),1,1)</f>
        <v>15.47</v>
      </c>
      <c r="E1395" s="4">
        <f ca="1">OFFSET(InputPriceData!D$15,CalculationsAndCharts!$A1395+$A$11,IF($C$7,8,0),1,1)</f>
        <v>15.66</v>
      </c>
      <c r="F1395" s="4">
        <f ca="1">OFFSET(InputPriceData!E$15,CalculationsAndCharts!$A1395+$A$11,IF($C$7,8,0),1,1)</f>
        <v>15.37</v>
      </c>
      <c r="G1395" s="4">
        <f ca="1">OFFSET(InputPriceData!F$15,CalculationsAndCharts!$A1395+$A$11,IF($C$7,8,0),1,1)</f>
        <v>15.47</v>
      </c>
      <c r="H1395" s="128"/>
      <c r="I1395" s="128"/>
      <c r="K1395" s="124"/>
      <c r="L1395" s="279"/>
      <c r="M1395" s="281"/>
      <c r="N1395" s="280"/>
      <c r="O1395" s="4"/>
      <c r="P1395" s="4"/>
      <c r="Q1395" s="3"/>
      <c r="S1395" s="309">
        <f t="shared" ca="1" si="581"/>
        <v>15.73</v>
      </c>
      <c r="T1395" s="309">
        <f t="shared" ca="1" si="582"/>
        <v>14.5</v>
      </c>
      <c r="U1395" s="310">
        <f t="shared" ca="1" si="574"/>
        <v>0.78861788617886208</v>
      </c>
      <c r="V1395" s="310" t="b">
        <f t="shared" ca="1" si="583"/>
        <v>0</v>
      </c>
      <c r="W1395" s="3" t="b">
        <f t="shared" ca="1" si="584"/>
        <v>0</v>
      </c>
      <c r="X1395" s="3" t="str">
        <f t="shared" ca="1" si="585"/>
        <v/>
      </c>
      <c r="Y1395" s="3" t="str">
        <f t="shared" ca="1" si="575"/>
        <v/>
      </c>
      <c r="Z1395" s="3" t="str">
        <f t="shared" ca="1" si="586"/>
        <v/>
      </c>
      <c r="AA1395" s="3" t="str">
        <f t="shared" ca="1" si="587"/>
        <v/>
      </c>
      <c r="AB1395" s="205">
        <f t="shared" ca="1" si="588"/>
        <v>6434</v>
      </c>
      <c r="AC1395" s="205">
        <f t="shared" ca="1" si="589"/>
        <v>97</v>
      </c>
      <c r="AD1395" s="205">
        <f t="shared" ca="1" si="576"/>
        <v>66.329896907216494</v>
      </c>
      <c r="AE1395" s="205">
        <f t="shared" ca="1" si="577"/>
        <v>16.329896907216494</v>
      </c>
      <c r="AF1395" s="205">
        <f t="shared" ca="1" si="590"/>
        <v>3.2659793814432989</v>
      </c>
      <c r="AG1395" s="205"/>
      <c r="AH1395" s="205"/>
      <c r="AI1395" s="205"/>
      <c r="AJ1395" s="205"/>
      <c r="AK1395" s="4"/>
      <c r="AL1395" s="4"/>
      <c r="AM1395" s="309">
        <f t="shared" ca="1" si="591"/>
        <v>15.73</v>
      </c>
      <c r="AN1395" s="309">
        <f t="shared" ca="1" si="592"/>
        <v>14.58</v>
      </c>
      <c r="AO1395" s="310">
        <f t="shared" ca="1" si="593"/>
        <v>0.77391304347826118</v>
      </c>
      <c r="AP1395" s="310" t="b">
        <f t="shared" ca="1" si="594"/>
        <v>0</v>
      </c>
      <c r="AQ1395" s="309">
        <f t="shared" ca="1" si="595"/>
        <v>0</v>
      </c>
      <c r="AR1395" s="205">
        <f t="shared" ca="1" si="578"/>
        <v>0</v>
      </c>
      <c r="AS1395" s="45" t="b">
        <f t="shared" ca="1" si="579"/>
        <v>0</v>
      </c>
      <c r="AT1395">
        <f t="shared" ca="1" si="580"/>
        <v>0</v>
      </c>
      <c r="AU1395" t="b">
        <f t="shared" ca="1" si="596"/>
        <v>0</v>
      </c>
      <c r="AV1395" t="b">
        <f t="shared" ca="1" si="597"/>
        <v>0</v>
      </c>
      <c r="AW1395" s="266" t="b">
        <f t="shared" ca="1" si="598"/>
        <v>0</v>
      </c>
      <c r="AX1395" s="266" t="b">
        <f t="shared" ca="1" si="599"/>
        <v>0</v>
      </c>
      <c r="AY1395" s="266" t="b">
        <f t="shared" ca="1" si="600"/>
        <v>0</v>
      </c>
    </row>
    <row r="1396" spans="1:51" x14ac:dyDescent="0.25">
      <c r="A1396">
        <v>1364</v>
      </c>
      <c r="B1396" s="163">
        <f ca="1">OFFSET(InputPriceData!B$15,CalculationsAndCharts!$A1396+$A$11,0,1,1)</f>
        <v>40036</v>
      </c>
      <c r="C1396" s="3">
        <f ca="1">OFFSET(InputPriceData!G$15,CalculationsAndCharts!$A1396+$A$11,IF($C$7,8,0),1,1)</f>
        <v>312700</v>
      </c>
      <c r="D1396" s="4">
        <f ca="1">OFFSET(InputPriceData!C$15,CalculationsAndCharts!$A1396+$A$11,IF($C$7,8,0),1,1)</f>
        <v>15.58</v>
      </c>
      <c r="E1396" s="4">
        <f ca="1">OFFSET(InputPriceData!D$15,CalculationsAndCharts!$A1396+$A$11,IF($C$7,8,0),1,1)</f>
        <v>15.58</v>
      </c>
      <c r="F1396" s="4">
        <f ca="1">OFFSET(InputPriceData!E$15,CalculationsAndCharts!$A1396+$A$11,IF($C$7,8,0),1,1)</f>
        <v>15.31</v>
      </c>
      <c r="G1396" s="4">
        <f ca="1">OFFSET(InputPriceData!F$15,CalculationsAndCharts!$A1396+$A$11,IF($C$7,8,0),1,1)</f>
        <v>15.41</v>
      </c>
      <c r="H1396" s="128"/>
      <c r="I1396" s="128"/>
      <c r="K1396" s="124"/>
      <c r="L1396" s="279"/>
      <c r="M1396" s="281"/>
      <c r="N1396" s="280"/>
      <c r="O1396" s="4"/>
      <c r="P1396" s="4"/>
      <c r="Q1396" s="3"/>
      <c r="S1396" s="309">
        <f t="shared" ca="1" si="581"/>
        <v>15.73</v>
      </c>
      <c r="T1396" s="309">
        <f t="shared" ca="1" si="582"/>
        <v>14.5</v>
      </c>
      <c r="U1396" s="310">
        <f t="shared" ca="1" si="574"/>
        <v>0.73983739837398355</v>
      </c>
      <c r="V1396" s="310" t="b">
        <f t="shared" ca="1" si="583"/>
        <v>0</v>
      </c>
      <c r="W1396" s="3" t="b">
        <f t="shared" ca="1" si="584"/>
        <v>0</v>
      </c>
      <c r="X1396" s="3" t="str">
        <f t="shared" ca="1" si="585"/>
        <v/>
      </c>
      <c r="Y1396" s="3" t="str">
        <f t="shared" ca="1" si="575"/>
        <v/>
      </c>
      <c r="Z1396" s="3" t="str">
        <f t="shared" ca="1" si="586"/>
        <v/>
      </c>
      <c r="AA1396" s="3" t="str">
        <f t="shared" ca="1" si="587"/>
        <v/>
      </c>
      <c r="AB1396" s="205">
        <f t="shared" ca="1" si="588"/>
        <v>6434</v>
      </c>
      <c r="AC1396" s="205">
        <f t="shared" ca="1" si="589"/>
        <v>97</v>
      </c>
      <c r="AD1396" s="205">
        <f t="shared" ca="1" si="576"/>
        <v>66.329896907216494</v>
      </c>
      <c r="AE1396" s="205">
        <f t="shared" ca="1" si="577"/>
        <v>16.329896907216494</v>
      </c>
      <c r="AF1396" s="205">
        <f t="shared" ca="1" si="590"/>
        <v>3.2659793814432989</v>
      </c>
      <c r="AG1396" s="205"/>
      <c r="AH1396" s="205"/>
      <c r="AI1396" s="205"/>
      <c r="AJ1396" s="205"/>
      <c r="AK1396" s="4"/>
      <c r="AL1396" s="4"/>
      <c r="AM1396" s="309">
        <f t="shared" ca="1" si="591"/>
        <v>15.73</v>
      </c>
      <c r="AN1396" s="309">
        <f t="shared" ca="1" si="592"/>
        <v>14.5</v>
      </c>
      <c r="AO1396" s="310">
        <f t="shared" ca="1" si="593"/>
        <v>0.73983739837398355</v>
      </c>
      <c r="AP1396" s="310" t="b">
        <f t="shared" ca="1" si="594"/>
        <v>0</v>
      </c>
      <c r="AQ1396" s="309">
        <f t="shared" ca="1" si="595"/>
        <v>0</v>
      </c>
      <c r="AR1396" s="205">
        <f t="shared" ca="1" si="578"/>
        <v>0</v>
      </c>
      <c r="AS1396" s="45" t="b">
        <f t="shared" ca="1" si="579"/>
        <v>0</v>
      </c>
      <c r="AT1396">
        <f t="shared" ca="1" si="580"/>
        <v>0</v>
      </c>
      <c r="AU1396" t="b">
        <f t="shared" ca="1" si="596"/>
        <v>0</v>
      </c>
      <c r="AV1396" t="b">
        <f t="shared" ca="1" si="597"/>
        <v>0</v>
      </c>
      <c r="AW1396" s="266" t="b">
        <f t="shared" ca="1" si="598"/>
        <v>0</v>
      </c>
      <c r="AX1396" s="266" t="b">
        <f t="shared" ca="1" si="599"/>
        <v>0</v>
      </c>
      <c r="AY1396" s="266" t="b">
        <f t="shared" ca="1" si="600"/>
        <v>0</v>
      </c>
    </row>
    <row r="1397" spans="1:51" x14ac:dyDescent="0.25">
      <c r="A1397">
        <v>1365</v>
      </c>
      <c r="B1397" s="163">
        <f ca="1">OFFSET(InputPriceData!B$15,CalculationsAndCharts!$A1397+$A$11,0,1,1)</f>
        <v>40035</v>
      </c>
      <c r="C1397" s="3">
        <f ca="1">OFFSET(InputPriceData!G$15,CalculationsAndCharts!$A1397+$A$11,IF($C$7,8,0),1,1)</f>
        <v>294700</v>
      </c>
      <c r="D1397" s="4">
        <f ca="1">OFFSET(InputPriceData!C$15,CalculationsAndCharts!$A1397+$A$11,IF($C$7,8,0),1,1)</f>
        <v>15.8</v>
      </c>
      <c r="E1397" s="4">
        <f ca="1">OFFSET(InputPriceData!D$15,CalculationsAndCharts!$A1397+$A$11,IF($C$7,8,0),1,1)</f>
        <v>15.8</v>
      </c>
      <c r="F1397" s="4">
        <f ca="1">OFFSET(InputPriceData!E$15,CalculationsAndCharts!$A1397+$A$11,IF($C$7,8,0),1,1)</f>
        <v>15.48</v>
      </c>
      <c r="G1397" s="4">
        <f ca="1">OFFSET(InputPriceData!F$15,CalculationsAndCharts!$A1397+$A$11,IF($C$7,8,0),1,1)</f>
        <v>15.61</v>
      </c>
      <c r="H1397" s="128"/>
      <c r="I1397" s="128"/>
      <c r="K1397" s="124"/>
      <c r="L1397" s="279"/>
      <c r="M1397" s="281"/>
      <c r="N1397" s="280"/>
      <c r="O1397" s="4"/>
      <c r="P1397" s="4"/>
      <c r="Q1397" s="3"/>
      <c r="S1397" s="309">
        <f t="shared" ca="1" si="581"/>
        <v>15.73</v>
      </c>
      <c r="T1397" s="309">
        <f t="shared" ca="1" si="582"/>
        <v>14.5</v>
      </c>
      <c r="U1397" s="310">
        <f t="shared" ca="1" si="574"/>
        <v>0.90243902439024315</v>
      </c>
      <c r="V1397" s="310" t="b">
        <f t="shared" ca="1" si="583"/>
        <v>0</v>
      </c>
      <c r="W1397" s="3" t="b">
        <f t="shared" ca="1" si="584"/>
        <v>0</v>
      </c>
      <c r="X1397" s="3" t="str">
        <f t="shared" ca="1" si="585"/>
        <v/>
      </c>
      <c r="Y1397" s="3" t="str">
        <f t="shared" ca="1" si="575"/>
        <v/>
      </c>
      <c r="Z1397" s="3" t="str">
        <f t="shared" ca="1" si="586"/>
        <v/>
      </c>
      <c r="AA1397" s="3" t="str">
        <f t="shared" ca="1" si="587"/>
        <v/>
      </c>
      <c r="AB1397" s="205">
        <f t="shared" ca="1" si="588"/>
        <v>6434</v>
      </c>
      <c r="AC1397" s="205">
        <f t="shared" ca="1" si="589"/>
        <v>97</v>
      </c>
      <c r="AD1397" s="205">
        <f t="shared" ca="1" si="576"/>
        <v>66.329896907216494</v>
      </c>
      <c r="AE1397" s="205">
        <f t="shared" ca="1" si="577"/>
        <v>16.329896907216494</v>
      </c>
      <c r="AF1397" s="205">
        <f t="shared" ca="1" si="590"/>
        <v>3.2659793814432989</v>
      </c>
      <c r="AG1397" s="205"/>
      <c r="AH1397" s="205"/>
      <c r="AI1397" s="205"/>
      <c r="AJ1397" s="205"/>
      <c r="AK1397" s="4"/>
      <c r="AL1397" s="4"/>
      <c r="AM1397" s="309">
        <f t="shared" ca="1" si="591"/>
        <v>15.73</v>
      </c>
      <c r="AN1397" s="309">
        <f t="shared" ca="1" si="592"/>
        <v>14.5</v>
      </c>
      <c r="AO1397" s="310">
        <f t="shared" ca="1" si="593"/>
        <v>0.90243902439024315</v>
      </c>
      <c r="AP1397" s="310" t="b">
        <f t="shared" ca="1" si="594"/>
        <v>0</v>
      </c>
      <c r="AQ1397" s="309">
        <f t="shared" ca="1" si="595"/>
        <v>0</v>
      </c>
      <c r="AR1397" s="205">
        <f t="shared" ca="1" si="578"/>
        <v>0</v>
      </c>
      <c r="AS1397" s="45" t="b">
        <f t="shared" ca="1" si="579"/>
        <v>0</v>
      </c>
      <c r="AT1397">
        <f t="shared" ca="1" si="580"/>
        <v>0</v>
      </c>
      <c r="AU1397" t="b">
        <f t="shared" ca="1" si="596"/>
        <v>0</v>
      </c>
      <c r="AV1397" t="b">
        <f t="shared" ca="1" si="597"/>
        <v>0</v>
      </c>
      <c r="AW1397" s="266" t="b">
        <f t="shared" ca="1" si="598"/>
        <v>0</v>
      </c>
      <c r="AX1397" s="266" t="b">
        <f t="shared" ca="1" si="599"/>
        <v>0</v>
      </c>
      <c r="AY1397" s="266" t="b">
        <f t="shared" ca="1" si="600"/>
        <v>0</v>
      </c>
    </row>
    <row r="1398" spans="1:51" x14ac:dyDescent="0.25">
      <c r="A1398">
        <v>1366</v>
      </c>
      <c r="B1398" s="163">
        <f ca="1">OFFSET(InputPriceData!B$15,CalculationsAndCharts!$A1398+$A$11,0,1,1)</f>
        <v>40032</v>
      </c>
      <c r="C1398" s="3">
        <f ca="1">OFFSET(InputPriceData!G$15,CalculationsAndCharts!$A1398+$A$11,IF($C$7,8,0),1,1)</f>
        <v>460700</v>
      </c>
      <c r="D1398" s="4">
        <f ca="1">OFFSET(InputPriceData!C$15,CalculationsAndCharts!$A1398+$A$11,IF($C$7,8,0),1,1)</f>
        <v>15.41</v>
      </c>
      <c r="E1398" s="4">
        <f ca="1">OFFSET(InputPriceData!D$15,CalculationsAndCharts!$A1398+$A$11,IF($C$7,8,0),1,1)</f>
        <v>15.82</v>
      </c>
      <c r="F1398" s="4">
        <f ca="1">OFFSET(InputPriceData!E$15,CalculationsAndCharts!$A1398+$A$11,IF($C$7,8,0),1,1)</f>
        <v>15.33</v>
      </c>
      <c r="G1398" s="4">
        <f ca="1">OFFSET(InputPriceData!F$15,CalculationsAndCharts!$A1398+$A$11,IF($C$7,8,0),1,1)</f>
        <v>15.73</v>
      </c>
      <c r="H1398" s="128"/>
      <c r="I1398" s="128"/>
      <c r="K1398" s="124"/>
      <c r="L1398" s="279"/>
      <c r="M1398" s="281"/>
      <c r="N1398" s="280"/>
      <c r="O1398" s="4"/>
      <c r="P1398" s="4"/>
      <c r="Q1398" s="3"/>
      <c r="S1398" s="309">
        <f t="shared" ca="1" si="581"/>
        <v>15.73</v>
      </c>
      <c r="T1398" s="309">
        <f t="shared" ca="1" si="582"/>
        <v>14.5</v>
      </c>
      <c r="U1398" s="310">
        <f t="shared" ca="1" si="574"/>
        <v>1</v>
      </c>
      <c r="V1398" s="310" t="b">
        <f t="shared" ca="1" si="583"/>
        <v>0</v>
      </c>
      <c r="W1398" s="3" t="b">
        <f t="shared" ca="1" si="584"/>
        <v>0</v>
      </c>
      <c r="X1398" s="3" t="str">
        <f t="shared" ca="1" si="585"/>
        <v/>
      </c>
      <c r="Y1398" s="3" t="str">
        <f t="shared" ca="1" si="575"/>
        <v/>
      </c>
      <c r="Z1398" s="3" t="str">
        <f t="shared" ca="1" si="586"/>
        <v/>
      </c>
      <c r="AA1398" s="3" t="str">
        <f t="shared" ca="1" si="587"/>
        <v/>
      </c>
      <c r="AB1398" s="205">
        <f t="shared" ca="1" si="588"/>
        <v>6434</v>
      </c>
      <c r="AC1398" s="205">
        <f t="shared" ca="1" si="589"/>
        <v>97</v>
      </c>
      <c r="AD1398" s="205">
        <f t="shared" ca="1" si="576"/>
        <v>66.329896907216494</v>
      </c>
      <c r="AE1398" s="205">
        <f t="shared" ca="1" si="577"/>
        <v>16.329896907216494</v>
      </c>
      <c r="AF1398" s="205">
        <f t="shared" ca="1" si="590"/>
        <v>3.2659793814432989</v>
      </c>
      <c r="AG1398" s="205"/>
      <c r="AH1398" s="205"/>
      <c r="AI1398" s="205"/>
      <c r="AJ1398" s="205"/>
      <c r="AK1398" s="4"/>
      <c r="AL1398" s="4"/>
      <c r="AM1398" s="309">
        <f t="shared" ca="1" si="591"/>
        <v>15.73</v>
      </c>
      <c r="AN1398" s="309">
        <f t="shared" ca="1" si="592"/>
        <v>14.5</v>
      </c>
      <c r="AO1398" s="310">
        <f t="shared" ca="1" si="593"/>
        <v>1</v>
      </c>
      <c r="AP1398" s="310" t="b">
        <f t="shared" ca="1" si="594"/>
        <v>0</v>
      </c>
      <c r="AQ1398" s="309">
        <f t="shared" ca="1" si="595"/>
        <v>0</v>
      </c>
      <c r="AR1398" s="205">
        <f t="shared" ca="1" si="578"/>
        <v>0</v>
      </c>
      <c r="AS1398" s="45" t="b">
        <f t="shared" ca="1" si="579"/>
        <v>0</v>
      </c>
      <c r="AT1398">
        <f t="shared" ca="1" si="580"/>
        <v>0</v>
      </c>
      <c r="AU1398" t="b">
        <f t="shared" ca="1" si="596"/>
        <v>0</v>
      </c>
      <c r="AV1398" t="b">
        <f t="shared" ca="1" si="597"/>
        <v>0</v>
      </c>
      <c r="AW1398" s="266" t="b">
        <f t="shared" ca="1" si="598"/>
        <v>0</v>
      </c>
      <c r="AX1398" s="266" t="b">
        <f t="shared" ca="1" si="599"/>
        <v>0</v>
      </c>
      <c r="AY1398" s="266" t="b">
        <f t="shared" ca="1" si="600"/>
        <v>0</v>
      </c>
    </row>
    <row r="1399" spans="1:51" x14ac:dyDescent="0.25">
      <c r="A1399">
        <v>1367</v>
      </c>
      <c r="B1399" s="163">
        <f ca="1">OFFSET(InputPriceData!B$15,CalculationsAndCharts!$A1399+$A$11,0,1,1)</f>
        <v>40031</v>
      </c>
      <c r="C1399" s="3">
        <f ca="1">OFFSET(InputPriceData!G$15,CalculationsAndCharts!$A1399+$A$11,IF($C$7,8,0),1,1)</f>
        <v>525100</v>
      </c>
      <c r="D1399" s="4">
        <f ca="1">OFFSET(InputPriceData!C$15,CalculationsAndCharts!$A1399+$A$11,IF($C$7,8,0),1,1)</f>
        <v>15.34</v>
      </c>
      <c r="E1399" s="4">
        <f ca="1">OFFSET(InputPriceData!D$15,CalculationsAndCharts!$A1399+$A$11,IF($C$7,8,0),1,1)</f>
        <v>15.49</v>
      </c>
      <c r="F1399" s="4">
        <f ca="1">OFFSET(InputPriceData!E$15,CalculationsAndCharts!$A1399+$A$11,IF($C$7,8,0),1,1)</f>
        <v>15.12</v>
      </c>
      <c r="G1399" s="4">
        <f ca="1">OFFSET(InputPriceData!F$15,CalculationsAndCharts!$A1399+$A$11,IF($C$7,8,0),1,1)</f>
        <v>15.14</v>
      </c>
      <c r="H1399" s="128"/>
      <c r="I1399" s="128"/>
      <c r="K1399" s="124"/>
      <c r="L1399" s="279"/>
      <c r="M1399" s="281"/>
      <c r="N1399" s="280"/>
      <c r="O1399" s="4"/>
      <c r="P1399" s="4"/>
      <c r="Q1399" s="3"/>
      <c r="S1399" s="309">
        <f t="shared" ca="1" si="581"/>
        <v>15.65</v>
      </c>
      <c r="T1399" s="309">
        <f t="shared" ca="1" si="582"/>
        <v>14.5</v>
      </c>
      <c r="U1399" s="310">
        <f t="shared" ca="1" si="574"/>
        <v>0.55652173913043512</v>
      </c>
      <c r="V1399" s="310" t="b">
        <f t="shared" ca="1" si="583"/>
        <v>0</v>
      </c>
      <c r="W1399" s="3" t="b">
        <f t="shared" ca="1" si="584"/>
        <v>0</v>
      </c>
      <c r="X1399" s="3" t="str">
        <f t="shared" ca="1" si="585"/>
        <v/>
      </c>
      <c r="Y1399" s="3" t="str">
        <f t="shared" ca="1" si="575"/>
        <v/>
      </c>
      <c r="Z1399" s="3" t="str">
        <f t="shared" ca="1" si="586"/>
        <v/>
      </c>
      <c r="AA1399" s="3" t="str">
        <f t="shared" ca="1" si="587"/>
        <v/>
      </c>
      <c r="AB1399" s="205">
        <f t="shared" ca="1" si="588"/>
        <v>6434</v>
      </c>
      <c r="AC1399" s="205">
        <f t="shared" ca="1" si="589"/>
        <v>97</v>
      </c>
      <c r="AD1399" s="205">
        <f t="shared" ca="1" si="576"/>
        <v>66.329896907216494</v>
      </c>
      <c r="AE1399" s="205">
        <f t="shared" ca="1" si="577"/>
        <v>16.329896907216494</v>
      </c>
      <c r="AF1399" s="205">
        <f t="shared" ca="1" si="590"/>
        <v>3.2659793814432989</v>
      </c>
      <c r="AG1399" s="205"/>
      <c r="AH1399" s="205"/>
      <c r="AI1399" s="205"/>
      <c r="AJ1399" s="205"/>
      <c r="AK1399" s="4"/>
      <c r="AL1399" s="4"/>
      <c r="AM1399" s="309">
        <f t="shared" ca="1" si="591"/>
        <v>15.65</v>
      </c>
      <c r="AN1399" s="309">
        <f t="shared" ca="1" si="592"/>
        <v>14.5</v>
      </c>
      <c r="AO1399" s="310">
        <f t="shared" ca="1" si="593"/>
        <v>0.55652173913043512</v>
      </c>
      <c r="AP1399" s="310" t="b">
        <f t="shared" ca="1" si="594"/>
        <v>0</v>
      </c>
      <c r="AQ1399" s="309">
        <f t="shared" ca="1" si="595"/>
        <v>0</v>
      </c>
      <c r="AR1399" s="205">
        <f t="shared" ca="1" si="578"/>
        <v>0</v>
      </c>
      <c r="AS1399" s="45" t="b">
        <f t="shared" ca="1" si="579"/>
        <v>0</v>
      </c>
      <c r="AT1399">
        <f t="shared" ca="1" si="580"/>
        <v>0</v>
      </c>
      <c r="AU1399" t="b">
        <f t="shared" ca="1" si="596"/>
        <v>0</v>
      </c>
      <c r="AV1399" t="b">
        <f t="shared" ca="1" si="597"/>
        <v>0</v>
      </c>
      <c r="AW1399" s="266" t="b">
        <f t="shared" ca="1" si="598"/>
        <v>0</v>
      </c>
      <c r="AX1399" s="266" t="b">
        <f t="shared" ca="1" si="599"/>
        <v>0</v>
      </c>
      <c r="AY1399" s="266" t="b">
        <f t="shared" ca="1" si="600"/>
        <v>0</v>
      </c>
    </row>
    <row r="1400" spans="1:51" x14ac:dyDescent="0.25">
      <c r="A1400">
        <v>1368</v>
      </c>
      <c r="B1400" s="163">
        <f ca="1">OFFSET(InputPriceData!B$15,CalculationsAndCharts!$A1400+$A$11,0,1,1)</f>
        <v>40030</v>
      </c>
      <c r="C1400" s="3">
        <f ca="1">OFFSET(InputPriceData!G$15,CalculationsAndCharts!$A1400+$A$11,IF($C$7,8,0),1,1)</f>
        <v>610200</v>
      </c>
      <c r="D1400" s="4">
        <f ca="1">OFFSET(InputPriceData!C$15,CalculationsAndCharts!$A1400+$A$11,IF($C$7,8,0),1,1)</f>
        <v>15.61</v>
      </c>
      <c r="E1400" s="4">
        <f ca="1">OFFSET(InputPriceData!D$15,CalculationsAndCharts!$A1400+$A$11,IF($C$7,8,0),1,1)</f>
        <v>15.62</v>
      </c>
      <c r="F1400" s="4">
        <f ca="1">OFFSET(InputPriceData!E$15,CalculationsAndCharts!$A1400+$A$11,IF($C$7,8,0),1,1)</f>
        <v>15.27</v>
      </c>
      <c r="G1400" s="4">
        <f ca="1">OFFSET(InputPriceData!F$15,CalculationsAndCharts!$A1400+$A$11,IF($C$7,8,0),1,1)</f>
        <v>15.32</v>
      </c>
      <c r="H1400" s="128"/>
      <c r="I1400" s="128"/>
      <c r="K1400" s="124"/>
      <c r="L1400" s="279"/>
      <c r="M1400" s="281"/>
      <c r="N1400" s="280"/>
      <c r="O1400" s="4"/>
      <c r="P1400" s="4"/>
      <c r="Q1400" s="3"/>
      <c r="S1400" s="309">
        <f t="shared" ca="1" si="581"/>
        <v>15.65</v>
      </c>
      <c r="T1400" s="309">
        <f t="shared" ca="1" si="582"/>
        <v>14.5</v>
      </c>
      <c r="U1400" s="310">
        <f t="shared" ca="1" si="574"/>
        <v>0.71304347826086956</v>
      </c>
      <c r="V1400" s="310" t="b">
        <f t="shared" ca="1" si="583"/>
        <v>0</v>
      </c>
      <c r="W1400" s="3" t="b">
        <f t="shared" ca="1" si="584"/>
        <v>0</v>
      </c>
      <c r="X1400" s="3" t="str">
        <f t="shared" ca="1" si="585"/>
        <v/>
      </c>
      <c r="Y1400" s="3" t="str">
        <f t="shared" ca="1" si="575"/>
        <v/>
      </c>
      <c r="Z1400" s="3" t="str">
        <f t="shared" ca="1" si="586"/>
        <v/>
      </c>
      <c r="AA1400" s="3" t="str">
        <f t="shared" ca="1" si="587"/>
        <v/>
      </c>
      <c r="AB1400" s="205">
        <f t="shared" ca="1" si="588"/>
        <v>6434</v>
      </c>
      <c r="AC1400" s="205">
        <f t="shared" ca="1" si="589"/>
        <v>97</v>
      </c>
      <c r="AD1400" s="205">
        <f t="shared" ca="1" si="576"/>
        <v>66.329896907216494</v>
      </c>
      <c r="AE1400" s="205">
        <f t="shared" ca="1" si="577"/>
        <v>16.329896907216494</v>
      </c>
      <c r="AF1400" s="205">
        <f t="shared" ca="1" si="590"/>
        <v>3.2659793814432989</v>
      </c>
      <c r="AG1400" s="205"/>
      <c r="AH1400" s="205"/>
      <c r="AI1400" s="205"/>
      <c r="AJ1400" s="205"/>
      <c r="AK1400" s="4"/>
      <c r="AL1400" s="4"/>
      <c r="AM1400" s="309">
        <f t="shared" ca="1" si="591"/>
        <v>15.65</v>
      </c>
      <c r="AN1400" s="309">
        <f t="shared" ca="1" si="592"/>
        <v>14.5</v>
      </c>
      <c r="AO1400" s="310">
        <f t="shared" ca="1" si="593"/>
        <v>0.71304347826086956</v>
      </c>
      <c r="AP1400" s="310" t="b">
        <f t="shared" ca="1" si="594"/>
        <v>0</v>
      </c>
      <c r="AQ1400" s="309">
        <f t="shared" ca="1" si="595"/>
        <v>0</v>
      </c>
      <c r="AR1400" s="205">
        <f t="shared" ca="1" si="578"/>
        <v>0</v>
      </c>
      <c r="AS1400" s="45" t="b">
        <f t="shared" ca="1" si="579"/>
        <v>0</v>
      </c>
      <c r="AT1400">
        <f t="shared" ca="1" si="580"/>
        <v>0</v>
      </c>
      <c r="AU1400" t="b">
        <f t="shared" ca="1" si="596"/>
        <v>0</v>
      </c>
      <c r="AV1400" t="b">
        <f t="shared" ca="1" si="597"/>
        <v>0</v>
      </c>
      <c r="AW1400" s="266" t="b">
        <f t="shared" ca="1" si="598"/>
        <v>0</v>
      </c>
      <c r="AX1400" s="266" t="b">
        <f t="shared" ca="1" si="599"/>
        <v>0</v>
      </c>
      <c r="AY1400" s="266" t="b">
        <f t="shared" ca="1" si="600"/>
        <v>0</v>
      </c>
    </row>
    <row r="1401" spans="1:51" x14ac:dyDescent="0.25">
      <c r="A1401">
        <v>1369</v>
      </c>
      <c r="B1401" s="163">
        <f ca="1">OFFSET(InputPriceData!B$15,CalculationsAndCharts!$A1401+$A$11,0,1,1)</f>
        <v>40029</v>
      </c>
      <c r="C1401" s="3">
        <f ca="1">OFFSET(InputPriceData!G$15,CalculationsAndCharts!$A1401+$A$11,IF($C$7,8,0),1,1)</f>
        <v>341000</v>
      </c>
      <c r="D1401" s="4">
        <f ca="1">OFFSET(InputPriceData!C$15,CalculationsAndCharts!$A1401+$A$11,IF($C$7,8,0),1,1)</f>
        <v>15.56</v>
      </c>
      <c r="E1401" s="4">
        <f ca="1">OFFSET(InputPriceData!D$15,CalculationsAndCharts!$A1401+$A$11,IF($C$7,8,0),1,1)</f>
        <v>15.72</v>
      </c>
      <c r="F1401" s="4">
        <f ca="1">OFFSET(InputPriceData!E$15,CalculationsAndCharts!$A1401+$A$11,IF($C$7,8,0),1,1)</f>
        <v>15.47</v>
      </c>
      <c r="G1401" s="4">
        <f ca="1">OFFSET(InputPriceData!F$15,CalculationsAndCharts!$A1401+$A$11,IF($C$7,8,0),1,1)</f>
        <v>15.65</v>
      </c>
      <c r="H1401" s="128"/>
      <c r="I1401" s="128"/>
      <c r="K1401" s="124"/>
      <c r="L1401" s="279"/>
      <c r="M1401" s="281"/>
      <c r="N1401" s="280"/>
      <c r="O1401" s="4"/>
      <c r="P1401" s="4"/>
      <c r="Q1401" s="3"/>
      <c r="S1401" s="309">
        <f t="shared" ca="1" si="581"/>
        <v>15.65</v>
      </c>
      <c r="T1401" s="309">
        <f t="shared" ca="1" si="582"/>
        <v>14.5</v>
      </c>
      <c r="U1401" s="310">
        <f t="shared" ca="1" si="574"/>
        <v>1</v>
      </c>
      <c r="V1401" s="310" t="b">
        <f t="shared" ca="1" si="583"/>
        <v>0</v>
      </c>
      <c r="W1401" s="3" t="b">
        <f t="shared" ca="1" si="584"/>
        <v>0</v>
      </c>
      <c r="X1401" s="3" t="str">
        <f t="shared" ca="1" si="585"/>
        <v/>
      </c>
      <c r="Y1401" s="3" t="str">
        <f t="shared" ca="1" si="575"/>
        <v/>
      </c>
      <c r="Z1401" s="3" t="str">
        <f t="shared" ca="1" si="586"/>
        <v/>
      </c>
      <c r="AA1401" s="3" t="str">
        <f t="shared" ca="1" si="587"/>
        <v/>
      </c>
      <c r="AB1401" s="205">
        <f t="shared" ca="1" si="588"/>
        <v>6434</v>
      </c>
      <c r="AC1401" s="205">
        <f t="shared" ca="1" si="589"/>
        <v>97</v>
      </c>
      <c r="AD1401" s="205">
        <f t="shared" ca="1" si="576"/>
        <v>66.329896907216494</v>
      </c>
      <c r="AE1401" s="205">
        <f t="shared" ca="1" si="577"/>
        <v>16.329896907216494</v>
      </c>
      <c r="AF1401" s="205">
        <f t="shared" ca="1" si="590"/>
        <v>3.2659793814432989</v>
      </c>
      <c r="AG1401" s="205"/>
      <c r="AH1401" s="205"/>
      <c r="AI1401" s="205"/>
      <c r="AJ1401" s="205"/>
      <c r="AK1401" s="4"/>
      <c r="AL1401" s="4"/>
      <c r="AM1401" s="309">
        <f t="shared" ca="1" si="591"/>
        <v>15.65</v>
      </c>
      <c r="AN1401" s="309">
        <f t="shared" ca="1" si="592"/>
        <v>14.5</v>
      </c>
      <c r="AO1401" s="310">
        <f t="shared" ca="1" si="593"/>
        <v>1</v>
      </c>
      <c r="AP1401" s="310" t="b">
        <f t="shared" ca="1" si="594"/>
        <v>0</v>
      </c>
      <c r="AQ1401" s="309">
        <f t="shared" ca="1" si="595"/>
        <v>0</v>
      </c>
      <c r="AR1401" s="205">
        <f t="shared" ca="1" si="578"/>
        <v>0</v>
      </c>
      <c r="AS1401" s="45" t="b">
        <f t="shared" ca="1" si="579"/>
        <v>0</v>
      </c>
      <c r="AT1401">
        <f t="shared" ca="1" si="580"/>
        <v>0</v>
      </c>
      <c r="AU1401" t="b">
        <f t="shared" ca="1" si="596"/>
        <v>0</v>
      </c>
      <c r="AV1401" t="b">
        <f t="shared" ca="1" si="597"/>
        <v>0</v>
      </c>
      <c r="AW1401" s="266" t="b">
        <f t="shared" ca="1" si="598"/>
        <v>0</v>
      </c>
      <c r="AX1401" s="266" t="b">
        <f t="shared" ca="1" si="599"/>
        <v>0</v>
      </c>
      <c r="AY1401" s="266" t="b">
        <f t="shared" ca="1" si="600"/>
        <v>0</v>
      </c>
    </row>
    <row r="1402" spans="1:51" x14ac:dyDescent="0.25">
      <c r="A1402">
        <v>1370</v>
      </c>
      <c r="B1402" s="163">
        <f ca="1">OFFSET(InputPriceData!B$15,CalculationsAndCharts!$A1402+$A$11,0,1,1)</f>
        <v>40028</v>
      </c>
      <c r="C1402" s="3">
        <f ca="1">OFFSET(InputPriceData!G$15,CalculationsAndCharts!$A1402+$A$11,IF($C$7,8,0),1,1)</f>
        <v>470500</v>
      </c>
      <c r="D1402" s="4">
        <f ca="1">OFFSET(InputPriceData!C$15,CalculationsAndCharts!$A1402+$A$11,IF($C$7,8,0),1,1)</f>
        <v>15.44</v>
      </c>
      <c r="E1402" s="4">
        <f ca="1">OFFSET(InputPriceData!D$15,CalculationsAndCharts!$A1402+$A$11,IF($C$7,8,0),1,1)</f>
        <v>15.63</v>
      </c>
      <c r="F1402" s="4">
        <f ca="1">OFFSET(InputPriceData!E$15,CalculationsAndCharts!$A1402+$A$11,IF($C$7,8,0),1,1)</f>
        <v>15.19</v>
      </c>
      <c r="G1402" s="4">
        <f ca="1">OFFSET(InputPriceData!F$15,CalculationsAndCharts!$A1402+$A$11,IF($C$7,8,0),1,1)</f>
        <v>15.62</v>
      </c>
      <c r="H1402" s="128"/>
      <c r="I1402" s="128"/>
      <c r="K1402" s="124"/>
      <c r="L1402" s="279"/>
      <c r="M1402" s="281"/>
      <c r="N1402" s="280"/>
      <c r="O1402" s="4"/>
      <c r="P1402" s="4"/>
      <c r="Q1402" s="3"/>
      <c r="S1402" s="309">
        <f t="shared" ca="1" si="581"/>
        <v>15.62</v>
      </c>
      <c r="T1402" s="309">
        <f t="shared" ca="1" si="582"/>
        <v>14.32</v>
      </c>
      <c r="U1402" s="310">
        <f t="shared" ca="1" si="574"/>
        <v>1</v>
      </c>
      <c r="V1402" s="310" t="b">
        <f t="shared" ca="1" si="583"/>
        <v>0</v>
      </c>
      <c r="W1402" s="3" t="b">
        <f t="shared" ca="1" si="584"/>
        <v>1</v>
      </c>
      <c r="X1402" s="3">
        <f t="shared" ca="1" si="585"/>
        <v>14.32</v>
      </c>
      <c r="Y1402" s="3">
        <f t="shared" ca="1" si="575"/>
        <v>9.0782122905027851</v>
      </c>
      <c r="Z1402" s="3">
        <f t="shared" ca="1" si="586"/>
        <v>9.0782122905027851</v>
      </c>
      <c r="AA1402" s="3">
        <f t="shared" ca="1" si="587"/>
        <v>95</v>
      </c>
      <c r="AB1402" s="205">
        <f t="shared" ca="1" si="588"/>
        <v>6434</v>
      </c>
      <c r="AC1402" s="205">
        <f t="shared" ca="1" si="589"/>
        <v>97</v>
      </c>
      <c r="AD1402" s="205">
        <f t="shared" ca="1" si="576"/>
        <v>66.329896907216494</v>
      </c>
      <c r="AE1402" s="205">
        <f t="shared" ca="1" si="577"/>
        <v>16.329896907216494</v>
      </c>
      <c r="AF1402" s="205">
        <f t="shared" ca="1" si="590"/>
        <v>3.2659793814432989</v>
      </c>
      <c r="AG1402" s="205"/>
      <c r="AH1402" s="205"/>
      <c r="AI1402" s="205"/>
      <c r="AJ1402" s="205"/>
      <c r="AK1402" s="4"/>
      <c r="AL1402" s="4"/>
      <c r="AM1402" s="309">
        <f t="shared" ca="1" si="591"/>
        <v>15.62</v>
      </c>
      <c r="AN1402" s="309">
        <f t="shared" ca="1" si="592"/>
        <v>14.5</v>
      </c>
      <c r="AO1402" s="310">
        <f t="shared" ca="1" si="593"/>
        <v>1</v>
      </c>
      <c r="AP1402" s="310" t="b">
        <f t="shared" ca="1" si="594"/>
        <v>0</v>
      </c>
      <c r="AQ1402" s="309">
        <f t="shared" ca="1" si="595"/>
        <v>0</v>
      </c>
      <c r="AR1402" s="205">
        <f t="shared" ca="1" si="578"/>
        <v>0</v>
      </c>
      <c r="AS1402" s="45" t="b">
        <f t="shared" ca="1" si="579"/>
        <v>0</v>
      </c>
      <c r="AT1402">
        <f t="shared" ca="1" si="580"/>
        <v>0</v>
      </c>
      <c r="AU1402" t="b">
        <f t="shared" ca="1" si="596"/>
        <v>0</v>
      </c>
      <c r="AV1402" t="b">
        <f t="shared" ca="1" si="597"/>
        <v>0</v>
      </c>
      <c r="AW1402" s="266" t="b">
        <f t="shared" ca="1" si="598"/>
        <v>0</v>
      </c>
      <c r="AX1402" s="266" t="b">
        <f t="shared" ca="1" si="599"/>
        <v>0</v>
      </c>
      <c r="AY1402" s="266" t="b">
        <f t="shared" ca="1" si="600"/>
        <v>0</v>
      </c>
    </row>
    <row r="1403" spans="1:51" x14ac:dyDescent="0.25">
      <c r="A1403">
        <v>1371</v>
      </c>
      <c r="B1403" s="163">
        <f ca="1">OFFSET(InputPriceData!B$15,CalculationsAndCharts!$A1403+$A$11,0,1,1)</f>
        <v>40025</v>
      </c>
      <c r="C1403" s="3">
        <f ca="1">OFFSET(InputPriceData!G$15,CalculationsAndCharts!$A1403+$A$11,IF($C$7,8,0),1,1)</f>
        <v>437000</v>
      </c>
      <c r="D1403" s="4">
        <f ca="1">OFFSET(InputPriceData!C$15,CalculationsAndCharts!$A1403+$A$11,IF($C$7,8,0),1,1)</f>
        <v>15.14</v>
      </c>
      <c r="E1403" s="4">
        <f ca="1">OFFSET(InputPriceData!D$15,CalculationsAndCharts!$A1403+$A$11,IF($C$7,8,0),1,1)</f>
        <v>15.48</v>
      </c>
      <c r="F1403" s="4">
        <f ca="1">OFFSET(InputPriceData!E$15,CalculationsAndCharts!$A1403+$A$11,IF($C$7,8,0),1,1)</f>
        <v>15.09</v>
      </c>
      <c r="G1403" s="4">
        <f ca="1">OFFSET(InputPriceData!F$15,CalculationsAndCharts!$A1403+$A$11,IF($C$7,8,0),1,1)</f>
        <v>15.4</v>
      </c>
      <c r="H1403" s="128"/>
      <c r="I1403" s="128"/>
      <c r="K1403" s="124"/>
      <c r="L1403" s="279"/>
      <c r="M1403" s="281"/>
      <c r="N1403" s="280"/>
      <c r="O1403" s="4"/>
      <c r="P1403" s="4"/>
      <c r="Q1403" s="3"/>
      <c r="S1403" s="309">
        <f t="shared" ca="1" si="581"/>
        <v>15.4</v>
      </c>
      <c r="T1403" s="309">
        <f t="shared" ca="1" si="582"/>
        <v>14.32</v>
      </c>
      <c r="U1403" s="310">
        <f t="shared" ca="1" si="574"/>
        <v>1</v>
      </c>
      <c r="V1403" s="310" t="b">
        <f t="shared" ca="1" si="583"/>
        <v>0</v>
      </c>
      <c r="W1403" s="3" t="b">
        <f t="shared" ca="1" si="584"/>
        <v>0</v>
      </c>
      <c r="X1403" s="3" t="str">
        <f t="shared" ca="1" si="585"/>
        <v/>
      </c>
      <c r="Y1403" s="3" t="str">
        <f t="shared" ca="1" si="575"/>
        <v/>
      </c>
      <c r="Z1403" s="3" t="str">
        <f t="shared" ca="1" si="586"/>
        <v/>
      </c>
      <c r="AA1403" s="3" t="str">
        <f t="shared" ca="1" si="587"/>
        <v/>
      </c>
      <c r="AB1403" s="205">
        <f t="shared" ca="1" si="588"/>
        <v>6339</v>
      </c>
      <c r="AC1403" s="205">
        <f t="shared" ca="1" si="589"/>
        <v>96</v>
      </c>
      <c r="AD1403" s="205">
        <f t="shared" ca="1" si="576"/>
        <v>66.03125</v>
      </c>
      <c r="AE1403" s="205">
        <f t="shared" ca="1" si="577"/>
        <v>16.03125</v>
      </c>
      <c r="AF1403" s="205">
        <f t="shared" ca="1" si="590"/>
        <v>3.2062500000000003</v>
      </c>
      <c r="AG1403" s="205"/>
      <c r="AH1403" s="205"/>
      <c r="AI1403" s="205"/>
      <c r="AJ1403" s="205"/>
      <c r="AK1403" s="4"/>
      <c r="AL1403" s="4"/>
      <c r="AM1403" s="309">
        <f t="shared" ca="1" si="591"/>
        <v>15.4</v>
      </c>
      <c r="AN1403" s="309">
        <f t="shared" ca="1" si="592"/>
        <v>14.5</v>
      </c>
      <c r="AO1403" s="310">
        <f t="shared" ca="1" si="593"/>
        <v>1</v>
      </c>
      <c r="AP1403" s="310" t="b">
        <f t="shared" ca="1" si="594"/>
        <v>0</v>
      </c>
      <c r="AQ1403" s="309">
        <f t="shared" ca="1" si="595"/>
        <v>0</v>
      </c>
      <c r="AR1403" s="205">
        <f t="shared" ca="1" si="578"/>
        <v>0</v>
      </c>
      <c r="AS1403" s="45" t="b">
        <f t="shared" ca="1" si="579"/>
        <v>0</v>
      </c>
      <c r="AT1403">
        <f t="shared" ca="1" si="580"/>
        <v>0</v>
      </c>
      <c r="AU1403" t="b">
        <f t="shared" ca="1" si="596"/>
        <v>0</v>
      </c>
      <c r="AV1403" t="b">
        <f t="shared" ca="1" si="597"/>
        <v>0</v>
      </c>
      <c r="AW1403" s="266" t="b">
        <f t="shared" ca="1" si="598"/>
        <v>0</v>
      </c>
      <c r="AX1403" s="266" t="b">
        <f t="shared" ca="1" si="599"/>
        <v>0</v>
      </c>
      <c r="AY1403" s="266" t="b">
        <f t="shared" ca="1" si="600"/>
        <v>0</v>
      </c>
    </row>
    <row r="1404" spans="1:51" x14ac:dyDescent="0.25">
      <c r="A1404">
        <v>1372</v>
      </c>
      <c r="B1404" s="163">
        <f ca="1">OFFSET(InputPriceData!B$15,CalculationsAndCharts!$A1404+$A$11,0,1,1)</f>
        <v>40024</v>
      </c>
      <c r="C1404" s="3">
        <f ca="1">OFFSET(InputPriceData!G$15,CalculationsAndCharts!$A1404+$A$11,IF($C$7,8,0),1,1)</f>
        <v>555800</v>
      </c>
      <c r="D1404" s="4">
        <f ca="1">OFFSET(InputPriceData!C$15,CalculationsAndCharts!$A1404+$A$11,IF($C$7,8,0),1,1)</f>
        <v>15.19</v>
      </c>
      <c r="E1404" s="4">
        <f ca="1">OFFSET(InputPriceData!D$15,CalculationsAndCharts!$A1404+$A$11,IF($C$7,8,0),1,1)</f>
        <v>15.45</v>
      </c>
      <c r="F1404" s="4">
        <f ca="1">OFFSET(InputPriceData!E$15,CalculationsAndCharts!$A1404+$A$11,IF($C$7,8,0),1,1)</f>
        <v>14.95</v>
      </c>
      <c r="G1404" s="4">
        <f ca="1">OFFSET(InputPriceData!F$15,CalculationsAndCharts!$A1404+$A$11,IF($C$7,8,0),1,1)</f>
        <v>15.24</v>
      </c>
      <c r="H1404" s="128"/>
      <c r="I1404" s="128"/>
      <c r="K1404" s="124"/>
      <c r="L1404" s="279"/>
      <c r="M1404" s="281"/>
      <c r="N1404" s="280"/>
      <c r="O1404" s="4"/>
      <c r="P1404" s="4"/>
      <c r="Q1404" s="3"/>
      <c r="S1404" s="309">
        <f t="shared" ca="1" si="581"/>
        <v>15.24</v>
      </c>
      <c r="T1404" s="309">
        <f t="shared" ca="1" si="582"/>
        <v>14.32</v>
      </c>
      <c r="U1404" s="310">
        <f t="shared" ca="1" si="574"/>
        <v>1</v>
      </c>
      <c r="V1404" s="310" t="b">
        <f t="shared" ca="1" si="583"/>
        <v>0</v>
      </c>
      <c r="W1404" s="3" t="b">
        <f t="shared" ca="1" si="584"/>
        <v>0</v>
      </c>
      <c r="X1404" s="3" t="str">
        <f t="shared" ca="1" si="585"/>
        <v/>
      </c>
      <c r="Y1404" s="3" t="str">
        <f t="shared" ca="1" si="575"/>
        <v/>
      </c>
      <c r="Z1404" s="3" t="str">
        <f t="shared" ca="1" si="586"/>
        <v/>
      </c>
      <c r="AA1404" s="3" t="str">
        <f t="shared" ca="1" si="587"/>
        <v/>
      </c>
      <c r="AB1404" s="205">
        <f t="shared" ca="1" si="588"/>
        <v>6339</v>
      </c>
      <c r="AC1404" s="205">
        <f t="shared" ca="1" si="589"/>
        <v>96</v>
      </c>
      <c r="AD1404" s="205">
        <f t="shared" ca="1" si="576"/>
        <v>66.03125</v>
      </c>
      <c r="AE1404" s="205">
        <f t="shared" ca="1" si="577"/>
        <v>16.03125</v>
      </c>
      <c r="AF1404" s="205">
        <f t="shared" ca="1" si="590"/>
        <v>3.2062500000000003</v>
      </c>
      <c r="AG1404" s="205"/>
      <c r="AH1404" s="205"/>
      <c r="AI1404" s="205"/>
      <c r="AJ1404" s="205"/>
      <c r="AK1404" s="4"/>
      <c r="AL1404" s="4"/>
      <c r="AM1404" s="309">
        <f t="shared" ca="1" si="591"/>
        <v>15.24</v>
      </c>
      <c r="AN1404" s="309">
        <f t="shared" ca="1" si="592"/>
        <v>14.32</v>
      </c>
      <c r="AO1404" s="310">
        <f t="shared" ca="1" si="593"/>
        <v>1</v>
      </c>
      <c r="AP1404" s="310" t="b">
        <f t="shared" ca="1" si="594"/>
        <v>0</v>
      </c>
      <c r="AQ1404" s="309">
        <f t="shared" ca="1" si="595"/>
        <v>0</v>
      </c>
      <c r="AR1404" s="205">
        <f t="shared" ca="1" si="578"/>
        <v>0</v>
      </c>
      <c r="AS1404" s="45" t="b">
        <f t="shared" ca="1" si="579"/>
        <v>0</v>
      </c>
      <c r="AT1404">
        <f t="shared" ca="1" si="580"/>
        <v>0</v>
      </c>
      <c r="AU1404" t="b">
        <f t="shared" ca="1" si="596"/>
        <v>0</v>
      </c>
      <c r="AV1404" t="b">
        <f t="shared" ca="1" si="597"/>
        <v>0</v>
      </c>
      <c r="AW1404" s="266" t="b">
        <f t="shared" ca="1" si="598"/>
        <v>0</v>
      </c>
      <c r="AX1404" s="266" t="b">
        <f t="shared" ca="1" si="599"/>
        <v>0</v>
      </c>
      <c r="AY1404" s="266" t="b">
        <f t="shared" ca="1" si="600"/>
        <v>0</v>
      </c>
    </row>
    <row r="1405" spans="1:51" x14ac:dyDescent="0.25">
      <c r="A1405">
        <v>1373</v>
      </c>
      <c r="B1405" s="163">
        <f ca="1">OFFSET(InputPriceData!B$15,CalculationsAndCharts!$A1405+$A$11,0,1,1)</f>
        <v>40023</v>
      </c>
      <c r="C1405" s="3">
        <f ca="1">OFFSET(InputPriceData!G$15,CalculationsAndCharts!$A1405+$A$11,IF($C$7,8,0),1,1)</f>
        <v>305600</v>
      </c>
      <c r="D1405" s="4">
        <f ca="1">OFFSET(InputPriceData!C$15,CalculationsAndCharts!$A1405+$A$11,IF($C$7,8,0),1,1)</f>
        <v>15.08</v>
      </c>
      <c r="E1405" s="4">
        <f ca="1">OFFSET(InputPriceData!D$15,CalculationsAndCharts!$A1405+$A$11,IF($C$7,8,0),1,1)</f>
        <v>15.2</v>
      </c>
      <c r="F1405" s="4">
        <f ca="1">OFFSET(InputPriceData!E$15,CalculationsAndCharts!$A1405+$A$11,IF($C$7,8,0),1,1)</f>
        <v>14.9</v>
      </c>
      <c r="G1405" s="4">
        <f ca="1">OFFSET(InputPriceData!F$15,CalculationsAndCharts!$A1405+$A$11,IF($C$7,8,0),1,1)</f>
        <v>15.1</v>
      </c>
      <c r="H1405" s="128"/>
      <c r="I1405" s="128"/>
      <c r="K1405" s="124"/>
      <c r="L1405" s="279"/>
      <c r="M1405" s="281"/>
      <c r="N1405" s="280"/>
      <c r="O1405" s="4"/>
      <c r="P1405" s="4"/>
      <c r="Q1405" s="3"/>
      <c r="S1405" s="309">
        <f t="shared" ca="1" si="581"/>
        <v>15.24</v>
      </c>
      <c r="T1405" s="309">
        <f t="shared" ca="1" si="582"/>
        <v>14.32</v>
      </c>
      <c r="U1405" s="310">
        <f t="shared" ca="1" si="574"/>
        <v>0.84782608695652106</v>
      </c>
      <c r="V1405" s="310" t="b">
        <f t="shared" ca="1" si="583"/>
        <v>0</v>
      </c>
      <c r="W1405" s="3" t="b">
        <f t="shared" ca="1" si="584"/>
        <v>0</v>
      </c>
      <c r="X1405" s="3" t="str">
        <f t="shared" ca="1" si="585"/>
        <v/>
      </c>
      <c r="Y1405" s="3" t="str">
        <f t="shared" ca="1" si="575"/>
        <v/>
      </c>
      <c r="Z1405" s="3" t="str">
        <f t="shared" ca="1" si="586"/>
        <v/>
      </c>
      <c r="AA1405" s="3" t="str">
        <f t="shared" ca="1" si="587"/>
        <v/>
      </c>
      <c r="AB1405" s="205">
        <f t="shared" ca="1" si="588"/>
        <v>6339</v>
      </c>
      <c r="AC1405" s="205">
        <f t="shared" ca="1" si="589"/>
        <v>96</v>
      </c>
      <c r="AD1405" s="205">
        <f t="shared" ca="1" si="576"/>
        <v>66.03125</v>
      </c>
      <c r="AE1405" s="205">
        <f t="shared" ca="1" si="577"/>
        <v>16.03125</v>
      </c>
      <c r="AF1405" s="205">
        <f t="shared" ca="1" si="590"/>
        <v>3.2062500000000003</v>
      </c>
      <c r="AG1405" s="205"/>
      <c r="AH1405" s="205"/>
      <c r="AI1405" s="205"/>
      <c r="AJ1405" s="205"/>
      <c r="AK1405" s="4"/>
      <c r="AL1405" s="4"/>
      <c r="AM1405" s="309">
        <f t="shared" ca="1" si="591"/>
        <v>15.24</v>
      </c>
      <c r="AN1405" s="309">
        <f t="shared" ca="1" si="592"/>
        <v>14.32</v>
      </c>
      <c r="AO1405" s="310">
        <f t="shared" ca="1" si="593"/>
        <v>0.84782608695652106</v>
      </c>
      <c r="AP1405" s="310" t="b">
        <f t="shared" ca="1" si="594"/>
        <v>0</v>
      </c>
      <c r="AQ1405" s="309">
        <f t="shared" ca="1" si="595"/>
        <v>0</v>
      </c>
      <c r="AR1405" s="205">
        <f t="shared" ca="1" si="578"/>
        <v>0</v>
      </c>
      <c r="AS1405" s="45" t="b">
        <f t="shared" ca="1" si="579"/>
        <v>0</v>
      </c>
      <c r="AT1405">
        <f t="shared" ca="1" si="580"/>
        <v>0</v>
      </c>
      <c r="AU1405" t="b">
        <f t="shared" ca="1" si="596"/>
        <v>0</v>
      </c>
      <c r="AV1405" t="b">
        <f t="shared" ca="1" si="597"/>
        <v>0</v>
      </c>
      <c r="AW1405" s="266" t="b">
        <f t="shared" ca="1" si="598"/>
        <v>0</v>
      </c>
      <c r="AX1405" s="266" t="b">
        <f t="shared" ca="1" si="599"/>
        <v>0</v>
      </c>
      <c r="AY1405" s="266" t="b">
        <f t="shared" ca="1" si="600"/>
        <v>0</v>
      </c>
    </row>
    <row r="1406" spans="1:51" x14ac:dyDescent="0.25">
      <c r="A1406">
        <v>1374</v>
      </c>
      <c r="B1406" s="163">
        <f ca="1">OFFSET(InputPriceData!B$15,CalculationsAndCharts!$A1406+$A$11,0,1,1)</f>
        <v>40022</v>
      </c>
      <c r="C1406" s="3">
        <f ca="1">OFFSET(InputPriceData!G$15,CalculationsAndCharts!$A1406+$A$11,IF($C$7,8,0),1,1)</f>
        <v>598700</v>
      </c>
      <c r="D1406" s="4">
        <f ca="1">OFFSET(InputPriceData!C$15,CalculationsAndCharts!$A1406+$A$11,IF($C$7,8,0),1,1)</f>
        <v>15.05</v>
      </c>
      <c r="E1406" s="4">
        <f ca="1">OFFSET(InputPriceData!D$15,CalculationsAndCharts!$A1406+$A$11,IF($C$7,8,0),1,1)</f>
        <v>15.25</v>
      </c>
      <c r="F1406" s="4">
        <f ca="1">OFFSET(InputPriceData!E$15,CalculationsAndCharts!$A1406+$A$11,IF($C$7,8,0),1,1)</f>
        <v>14.93</v>
      </c>
      <c r="G1406" s="4">
        <f ca="1">OFFSET(InputPriceData!F$15,CalculationsAndCharts!$A1406+$A$11,IF($C$7,8,0),1,1)</f>
        <v>15.24</v>
      </c>
      <c r="H1406" s="128"/>
      <c r="I1406" s="128"/>
      <c r="K1406" s="124"/>
      <c r="L1406" s="279"/>
      <c r="M1406" s="281"/>
      <c r="N1406" s="280"/>
      <c r="O1406" s="4"/>
      <c r="P1406" s="4"/>
      <c r="Q1406" s="3"/>
      <c r="S1406" s="309">
        <f t="shared" ca="1" si="581"/>
        <v>15.24</v>
      </c>
      <c r="T1406" s="309">
        <f t="shared" ca="1" si="582"/>
        <v>14.32</v>
      </c>
      <c r="U1406" s="310">
        <f t="shared" ca="1" si="574"/>
        <v>1</v>
      </c>
      <c r="V1406" s="310" t="b">
        <f t="shared" ca="1" si="583"/>
        <v>0</v>
      </c>
      <c r="W1406" s="3" t="b">
        <f t="shared" ca="1" si="584"/>
        <v>0</v>
      </c>
      <c r="X1406" s="3" t="str">
        <f t="shared" ca="1" si="585"/>
        <v/>
      </c>
      <c r="Y1406" s="3" t="str">
        <f t="shared" ca="1" si="575"/>
        <v/>
      </c>
      <c r="Z1406" s="3" t="str">
        <f t="shared" ca="1" si="586"/>
        <v/>
      </c>
      <c r="AA1406" s="3" t="str">
        <f t="shared" ca="1" si="587"/>
        <v/>
      </c>
      <c r="AB1406" s="205">
        <f t="shared" ca="1" si="588"/>
        <v>6339</v>
      </c>
      <c r="AC1406" s="205">
        <f t="shared" ca="1" si="589"/>
        <v>96</v>
      </c>
      <c r="AD1406" s="205">
        <f t="shared" ca="1" si="576"/>
        <v>66.03125</v>
      </c>
      <c r="AE1406" s="205">
        <f t="shared" ca="1" si="577"/>
        <v>16.03125</v>
      </c>
      <c r="AF1406" s="205">
        <f t="shared" ca="1" si="590"/>
        <v>3.2062500000000003</v>
      </c>
      <c r="AG1406" s="205"/>
      <c r="AH1406" s="205"/>
      <c r="AI1406" s="205"/>
      <c r="AJ1406" s="205"/>
      <c r="AK1406" s="4"/>
      <c r="AL1406" s="4"/>
      <c r="AM1406" s="309">
        <f t="shared" ca="1" si="591"/>
        <v>15.24</v>
      </c>
      <c r="AN1406" s="309">
        <f t="shared" ca="1" si="592"/>
        <v>14.32</v>
      </c>
      <c r="AO1406" s="310">
        <f t="shared" ca="1" si="593"/>
        <v>1</v>
      </c>
      <c r="AP1406" s="310" t="b">
        <f t="shared" ca="1" si="594"/>
        <v>0</v>
      </c>
      <c r="AQ1406" s="309">
        <f t="shared" ca="1" si="595"/>
        <v>0</v>
      </c>
      <c r="AR1406" s="205">
        <f t="shared" ca="1" si="578"/>
        <v>0</v>
      </c>
      <c r="AS1406" s="45" t="b">
        <f t="shared" ca="1" si="579"/>
        <v>0</v>
      </c>
      <c r="AT1406">
        <f t="shared" ca="1" si="580"/>
        <v>0</v>
      </c>
      <c r="AU1406" t="b">
        <f t="shared" ca="1" si="596"/>
        <v>0</v>
      </c>
      <c r="AV1406" t="b">
        <f t="shared" ca="1" si="597"/>
        <v>0</v>
      </c>
      <c r="AW1406" s="266" t="b">
        <f t="shared" ca="1" si="598"/>
        <v>0</v>
      </c>
      <c r="AX1406" s="266" t="b">
        <f t="shared" ca="1" si="599"/>
        <v>0</v>
      </c>
      <c r="AY1406" s="266" t="b">
        <f t="shared" ca="1" si="600"/>
        <v>0</v>
      </c>
    </row>
    <row r="1407" spans="1:51" x14ac:dyDescent="0.25">
      <c r="A1407">
        <v>1375</v>
      </c>
      <c r="B1407" s="163">
        <f ca="1">OFFSET(InputPriceData!B$15,CalculationsAndCharts!$A1407+$A$11,0,1,1)</f>
        <v>40021</v>
      </c>
      <c r="C1407" s="3">
        <f ca="1">OFFSET(InputPriceData!G$15,CalculationsAndCharts!$A1407+$A$11,IF($C$7,8,0),1,1)</f>
        <v>1174700</v>
      </c>
      <c r="D1407" s="4">
        <f ca="1">OFFSET(InputPriceData!C$15,CalculationsAndCharts!$A1407+$A$11,IF($C$7,8,0),1,1)</f>
        <v>15.01</v>
      </c>
      <c r="E1407" s="4">
        <f ca="1">OFFSET(InputPriceData!D$15,CalculationsAndCharts!$A1407+$A$11,IF($C$7,8,0),1,1)</f>
        <v>15.26</v>
      </c>
      <c r="F1407" s="4">
        <f ca="1">OFFSET(InputPriceData!E$15,CalculationsAndCharts!$A1407+$A$11,IF($C$7,8,0),1,1)</f>
        <v>14.8</v>
      </c>
      <c r="G1407" s="4">
        <f ca="1">OFFSET(InputPriceData!F$15,CalculationsAndCharts!$A1407+$A$11,IF($C$7,8,0),1,1)</f>
        <v>15.1</v>
      </c>
      <c r="H1407" s="128"/>
      <c r="I1407" s="128"/>
      <c r="K1407" s="124"/>
      <c r="L1407" s="279"/>
      <c r="M1407" s="281"/>
      <c r="N1407" s="280"/>
      <c r="O1407" s="4"/>
      <c r="P1407" s="4"/>
      <c r="Q1407" s="3"/>
      <c r="S1407" s="309">
        <f t="shared" ca="1" si="581"/>
        <v>15.1</v>
      </c>
      <c r="T1407" s="309">
        <f t="shared" ca="1" si="582"/>
        <v>14.32</v>
      </c>
      <c r="U1407" s="310">
        <f t="shared" ca="1" si="574"/>
        <v>1</v>
      </c>
      <c r="V1407" s="310" t="b">
        <f t="shared" ca="1" si="583"/>
        <v>0</v>
      </c>
      <c r="W1407" s="3" t="b">
        <f t="shared" ca="1" si="584"/>
        <v>0</v>
      </c>
      <c r="X1407" s="3" t="str">
        <f t="shared" ca="1" si="585"/>
        <v/>
      </c>
      <c r="Y1407" s="3" t="str">
        <f t="shared" ca="1" si="575"/>
        <v/>
      </c>
      <c r="Z1407" s="3" t="str">
        <f t="shared" ca="1" si="586"/>
        <v/>
      </c>
      <c r="AA1407" s="3" t="str">
        <f t="shared" ca="1" si="587"/>
        <v/>
      </c>
      <c r="AB1407" s="205">
        <f t="shared" ca="1" si="588"/>
        <v>6339</v>
      </c>
      <c r="AC1407" s="205">
        <f t="shared" ca="1" si="589"/>
        <v>96</v>
      </c>
      <c r="AD1407" s="205">
        <f t="shared" ca="1" si="576"/>
        <v>66.03125</v>
      </c>
      <c r="AE1407" s="205">
        <f t="shared" ca="1" si="577"/>
        <v>16.03125</v>
      </c>
      <c r="AF1407" s="205">
        <f t="shared" ca="1" si="590"/>
        <v>3.2062500000000003</v>
      </c>
      <c r="AG1407" s="205"/>
      <c r="AH1407" s="205"/>
      <c r="AI1407" s="205"/>
      <c r="AJ1407" s="205"/>
      <c r="AK1407" s="4"/>
      <c r="AL1407" s="4"/>
      <c r="AM1407" s="309">
        <f t="shared" ca="1" si="591"/>
        <v>15.1</v>
      </c>
      <c r="AN1407" s="309">
        <f t="shared" ca="1" si="592"/>
        <v>14.32</v>
      </c>
      <c r="AO1407" s="310">
        <f t="shared" ca="1" si="593"/>
        <v>1</v>
      </c>
      <c r="AP1407" s="310" t="b">
        <f t="shared" ca="1" si="594"/>
        <v>0</v>
      </c>
      <c r="AQ1407" s="309">
        <f t="shared" ca="1" si="595"/>
        <v>0</v>
      </c>
      <c r="AR1407" s="205">
        <f t="shared" ca="1" si="578"/>
        <v>0</v>
      </c>
      <c r="AS1407" s="45" t="b">
        <f t="shared" ca="1" si="579"/>
        <v>0</v>
      </c>
      <c r="AT1407">
        <f t="shared" ca="1" si="580"/>
        <v>0</v>
      </c>
      <c r="AU1407" t="b">
        <f t="shared" ca="1" si="596"/>
        <v>0</v>
      </c>
      <c r="AV1407" t="b">
        <f t="shared" ca="1" si="597"/>
        <v>0</v>
      </c>
      <c r="AW1407" s="266" t="b">
        <f t="shared" ca="1" si="598"/>
        <v>0</v>
      </c>
      <c r="AX1407" s="266" t="b">
        <f t="shared" ca="1" si="599"/>
        <v>0</v>
      </c>
      <c r="AY1407" s="266" t="b">
        <f t="shared" ca="1" si="600"/>
        <v>0</v>
      </c>
    </row>
    <row r="1408" spans="1:51" x14ac:dyDescent="0.25">
      <c r="A1408">
        <v>1376</v>
      </c>
      <c r="B1408" s="163">
        <f ca="1">OFFSET(InputPriceData!B$15,CalculationsAndCharts!$A1408+$A$11,0,1,1)</f>
        <v>40018</v>
      </c>
      <c r="C1408" s="3">
        <f ca="1">OFFSET(InputPriceData!G$15,CalculationsAndCharts!$A1408+$A$11,IF($C$7,8,0),1,1)</f>
        <v>723400</v>
      </c>
      <c r="D1408" s="4">
        <f ca="1">OFFSET(InputPriceData!C$15,CalculationsAndCharts!$A1408+$A$11,IF($C$7,8,0),1,1)</f>
        <v>14.35</v>
      </c>
      <c r="E1408" s="4">
        <f ca="1">OFFSET(InputPriceData!D$15,CalculationsAndCharts!$A1408+$A$11,IF($C$7,8,0),1,1)</f>
        <v>15</v>
      </c>
      <c r="F1408" s="4">
        <f ca="1">OFFSET(InputPriceData!E$15,CalculationsAndCharts!$A1408+$A$11,IF($C$7,8,0),1,1)</f>
        <v>14.35</v>
      </c>
      <c r="G1408" s="4">
        <f ca="1">OFFSET(InputPriceData!F$15,CalculationsAndCharts!$A1408+$A$11,IF($C$7,8,0),1,1)</f>
        <v>14.99</v>
      </c>
      <c r="H1408" s="128"/>
      <c r="I1408" s="128"/>
      <c r="K1408" s="124"/>
      <c r="L1408" s="279"/>
      <c r="M1408" s="281"/>
      <c r="N1408" s="280"/>
      <c r="O1408" s="4"/>
      <c r="P1408" s="4"/>
      <c r="Q1408" s="3"/>
      <c r="S1408" s="309">
        <f t="shared" ca="1" si="581"/>
        <v>14.99</v>
      </c>
      <c r="T1408" s="309">
        <f t="shared" ca="1" si="582"/>
        <v>14.32</v>
      </c>
      <c r="U1408" s="310">
        <f t="shared" ca="1" si="574"/>
        <v>1</v>
      </c>
      <c r="V1408" s="310" t="b">
        <f t="shared" ca="1" si="583"/>
        <v>0</v>
      </c>
      <c r="W1408" s="3" t="b">
        <f t="shared" ca="1" si="584"/>
        <v>0</v>
      </c>
      <c r="X1408" s="3" t="str">
        <f t="shared" ca="1" si="585"/>
        <v/>
      </c>
      <c r="Y1408" s="3" t="str">
        <f t="shared" ca="1" si="575"/>
        <v/>
      </c>
      <c r="Z1408" s="3" t="str">
        <f t="shared" ca="1" si="586"/>
        <v/>
      </c>
      <c r="AA1408" s="3" t="str">
        <f t="shared" ca="1" si="587"/>
        <v/>
      </c>
      <c r="AB1408" s="205">
        <f t="shared" ca="1" si="588"/>
        <v>6339</v>
      </c>
      <c r="AC1408" s="205">
        <f t="shared" ca="1" si="589"/>
        <v>96</v>
      </c>
      <c r="AD1408" s="205">
        <f t="shared" ca="1" si="576"/>
        <v>66.03125</v>
      </c>
      <c r="AE1408" s="205">
        <f t="shared" ca="1" si="577"/>
        <v>16.03125</v>
      </c>
      <c r="AF1408" s="205">
        <f t="shared" ca="1" si="590"/>
        <v>3.2062500000000003</v>
      </c>
      <c r="AG1408" s="205"/>
      <c r="AH1408" s="205"/>
      <c r="AI1408" s="205"/>
      <c r="AJ1408" s="205"/>
      <c r="AK1408" s="4"/>
      <c r="AL1408" s="4"/>
      <c r="AM1408" s="309">
        <f t="shared" ca="1" si="591"/>
        <v>14.99</v>
      </c>
      <c r="AN1408" s="309">
        <f t="shared" ca="1" si="592"/>
        <v>14.32</v>
      </c>
      <c r="AO1408" s="310">
        <f t="shared" ca="1" si="593"/>
        <v>1</v>
      </c>
      <c r="AP1408" s="310" t="b">
        <f t="shared" ca="1" si="594"/>
        <v>0</v>
      </c>
      <c r="AQ1408" s="309">
        <f t="shared" ca="1" si="595"/>
        <v>0</v>
      </c>
      <c r="AR1408" s="205">
        <f t="shared" ca="1" si="578"/>
        <v>0</v>
      </c>
      <c r="AS1408" s="45" t="b">
        <f t="shared" ca="1" si="579"/>
        <v>0</v>
      </c>
      <c r="AT1408">
        <f t="shared" ca="1" si="580"/>
        <v>0</v>
      </c>
      <c r="AU1408" t="b">
        <f t="shared" ca="1" si="596"/>
        <v>0</v>
      </c>
      <c r="AV1408" t="b">
        <f t="shared" ca="1" si="597"/>
        <v>0</v>
      </c>
      <c r="AW1408" s="266" t="b">
        <f t="shared" ca="1" si="598"/>
        <v>0</v>
      </c>
      <c r="AX1408" s="266" t="b">
        <f t="shared" ca="1" si="599"/>
        <v>0</v>
      </c>
      <c r="AY1408" s="266" t="b">
        <f t="shared" ca="1" si="600"/>
        <v>0</v>
      </c>
    </row>
    <row r="1409" spans="1:51" x14ac:dyDescent="0.25">
      <c r="A1409">
        <v>1377</v>
      </c>
      <c r="B1409" s="163">
        <f ca="1">OFFSET(InputPriceData!B$15,CalculationsAndCharts!$A1409+$A$11,0,1,1)</f>
        <v>40017</v>
      </c>
      <c r="C1409" s="3">
        <f ca="1">OFFSET(InputPriceData!G$15,CalculationsAndCharts!$A1409+$A$11,IF($C$7,8,0),1,1)</f>
        <v>901000</v>
      </c>
      <c r="D1409" s="4">
        <f ca="1">OFFSET(InputPriceData!C$15,CalculationsAndCharts!$A1409+$A$11,IF($C$7,8,0),1,1)</f>
        <v>14.5</v>
      </c>
      <c r="E1409" s="4">
        <f ca="1">OFFSET(InputPriceData!D$15,CalculationsAndCharts!$A1409+$A$11,IF($C$7,8,0),1,1)</f>
        <v>14.93</v>
      </c>
      <c r="F1409" s="4">
        <f ca="1">OFFSET(InputPriceData!E$15,CalculationsAndCharts!$A1409+$A$11,IF($C$7,8,0),1,1)</f>
        <v>14.44</v>
      </c>
      <c r="G1409" s="4">
        <f ca="1">OFFSET(InputPriceData!F$15,CalculationsAndCharts!$A1409+$A$11,IF($C$7,8,0),1,1)</f>
        <v>14.85</v>
      </c>
      <c r="H1409" s="128"/>
      <c r="I1409" s="128"/>
      <c r="K1409" s="124"/>
      <c r="L1409" s="279"/>
      <c r="M1409" s="281"/>
      <c r="N1409" s="280"/>
      <c r="O1409" s="4"/>
      <c r="P1409" s="4"/>
      <c r="Q1409" s="3"/>
      <c r="S1409" s="309">
        <f t="shared" ca="1" si="581"/>
        <v>14.99</v>
      </c>
      <c r="T1409" s="309">
        <f t="shared" ca="1" si="582"/>
        <v>14.32</v>
      </c>
      <c r="U1409" s="310">
        <f t="shared" ca="1" si="574"/>
        <v>0.79104477611940216</v>
      </c>
      <c r="V1409" s="310" t="b">
        <f t="shared" ca="1" si="583"/>
        <v>0</v>
      </c>
      <c r="W1409" s="3" t="b">
        <f t="shared" ca="1" si="584"/>
        <v>0</v>
      </c>
      <c r="X1409" s="3" t="str">
        <f t="shared" ca="1" si="585"/>
        <v/>
      </c>
      <c r="Y1409" s="3" t="str">
        <f t="shared" ca="1" si="575"/>
        <v/>
      </c>
      <c r="Z1409" s="3" t="str">
        <f t="shared" ca="1" si="586"/>
        <v/>
      </c>
      <c r="AA1409" s="3" t="str">
        <f t="shared" ca="1" si="587"/>
        <v/>
      </c>
      <c r="AB1409" s="205">
        <f t="shared" ca="1" si="588"/>
        <v>6339</v>
      </c>
      <c r="AC1409" s="205">
        <f t="shared" ca="1" si="589"/>
        <v>96</v>
      </c>
      <c r="AD1409" s="205">
        <f t="shared" ca="1" si="576"/>
        <v>66.03125</v>
      </c>
      <c r="AE1409" s="205">
        <f t="shared" ca="1" si="577"/>
        <v>16.03125</v>
      </c>
      <c r="AF1409" s="205">
        <f t="shared" ca="1" si="590"/>
        <v>3.2062500000000003</v>
      </c>
      <c r="AG1409" s="205"/>
      <c r="AH1409" s="205"/>
      <c r="AI1409" s="205"/>
      <c r="AJ1409" s="205"/>
      <c r="AK1409" s="4"/>
      <c r="AL1409" s="4"/>
      <c r="AM1409" s="309">
        <f t="shared" ca="1" si="591"/>
        <v>14.99</v>
      </c>
      <c r="AN1409" s="309">
        <f t="shared" ca="1" si="592"/>
        <v>14.32</v>
      </c>
      <c r="AO1409" s="310">
        <f t="shared" ca="1" si="593"/>
        <v>0.79104477611940216</v>
      </c>
      <c r="AP1409" s="310" t="b">
        <f t="shared" ca="1" si="594"/>
        <v>0</v>
      </c>
      <c r="AQ1409" s="309">
        <f t="shared" ca="1" si="595"/>
        <v>0</v>
      </c>
      <c r="AR1409" s="205">
        <f t="shared" ca="1" si="578"/>
        <v>0</v>
      </c>
      <c r="AS1409" s="45" t="b">
        <f t="shared" ca="1" si="579"/>
        <v>0</v>
      </c>
      <c r="AT1409">
        <f t="shared" ca="1" si="580"/>
        <v>0</v>
      </c>
      <c r="AU1409" t="b">
        <f t="shared" ca="1" si="596"/>
        <v>0</v>
      </c>
      <c r="AV1409" t="b">
        <f t="shared" ca="1" si="597"/>
        <v>0</v>
      </c>
      <c r="AW1409" s="266" t="b">
        <f t="shared" ca="1" si="598"/>
        <v>0</v>
      </c>
      <c r="AX1409" s="266" t="b">
        <f t="shared" ca="1" si="599"/>
        <v>0</v>
      </c>
      <c r="AY1409" s="266" t="b">
        <f t="shared" ca="1" si="600"/>
        <v>1</v>
      </c>
    </row>
    <row r="1410" spans="1:51" x14ac:dyDescent="0.25">
      <c r="A1410">
        <v>1378</v>
      </c>
      <c r="B1410" s="163">
        <f ca="1">OFFSET(InputPriceData!B$15,CalculationsAndCharts!$A1410+$A$11,0,1,1)</f>
        <v>40016</v>
      </c>
      <c r="C1410" s="3">
        <f ca="1">OFFSET(InputPriceData!G$15,CalculationsAndCharts!$A1410+$A$11,IF($C$7,8,0),1,1)</f>
        <v>603600</v>
      </c>
      <c r="D1410" s="4">
        <f ca="1">OFFSET(InputPriceData!C$15,CalculationsAndCharts!$A1410+$A$11,IF($C$7,8,0),1,1)</f>
        <v>14.48</v>
      </c>
      <c r="E1410" s="4">
        <f ca="1">OFFSET(InputPriceData!D$15,CalculationsAndCharts!$A1410+$A$11,IF($C$7,8,0),1,1)</f>
        <v>14.72</v>
      </c>
      <c r="F1410" s="4">
        <f ca="1">OFFSET(InputPriceData!E$15,CalculationsAndCharts!$A1410+$A$11,IF($C$7,8,0),1,1)</f>
        <v>14.23</v>
      </c>
      <c r="G1410" s="4">
        <f ca="1">OFFSET(InputPriceData!F$15,CalculationsAndCharts!$A1410+$A$11,IF($C$7,8,0),1,1)</f>
        <v>14.58</v>
      </c>
      <c r="H1410" s="128"/>
      <c r="I1410" s="128"/>
      <c r="K1410" s="124"/>
      <c r="L1410" s="279"/>
      <c r="M1410" s="281"/>
      <c r="N1410" s="280"/>
      <c r="O1410" s="4"/>
      <c r="P1410" s="4"/>
      <c r="Q1410" s="3"/>
      <c r="S1410" s="309">
        <f t="shared" ca="1" si="581"/>
        <v>14.99</v>
      </c>
      <c r="T1410" s="309">
        <f t="shared" ca="1" si="582"/>
        <v>14.32</v>
      </c>
      <c r="U1410" s="310">
        <f t="shared" ca="1" si="574"/>
        <v>0.38805970149253705</v>
      </c>
      <c r="V1410" s="310" t="b">
        <f t="shared" ca="1" si="583"/>
        <v>0</v>
      </c>
      <c r="W1410" s="3" t="b">
        <f t="shared" ca="1" si="584"/>
        <v>0</v>
      </c>
      <c r="X1410" s="3" t="str">
        <f t="shared" ca="1" si="585"/>
        <v/>
      </c>
      <c r="Y1410" s="3" t="str">
        <f t="shared" ca="1" si="575"/>
        <v/>
      </c>
      <c r="Z1410" s="3" t="str">
        <f t="shared" ca="1" si="586"/>
        <v/>
      </c>
      <c r="AA1410" s="3" t="str">
        <f t="shared" ca="1" si="587"/>
        <v/>
      </c>
      <c r="AB1410" s="205">
        <f t="shared" ca="1" si="588"/>
        <v>6339</v>
      </c>
      <c r="AC1410" s="205">
        <f t="shared" ca="1" si="589"/>
        <v>96</v>
      </c>
      <c r="AD1410" s="205">
        <f t="shared" ca="1" si="576"/>
        <v>66.03125</v>
      </c>
      <c r="AE1410" s="205">
        <f t="shared" ca="1" si="577"/>
        <v>16.03125</v>
      </c>
      <c r="AF1410" s="205">
        <f t="shared" ca="1" si="590"/>
        <v>3.2062500000000003</v>
      </c>
      <c r="AG1410" s="205"/>
      <c r="AH1410" s="205"/>
      <c r="AI1410" s="205"/>
      <c r="AJ1410" s="205"/>
      <c r="AK1410" s="4"/>
      <c r="AL1410" s="4"/>
      <c r="AM1410" s="309">
        <f t="shared" ca="1" si="591"/>
        <v>14.99</v>
      </c>
      <c r="AN1410" s="309">
        <f t="shared" ca="1" si="592"/>
        <v>14.32</v>
      </c>
      <c r="AO1410" s="310">
        <f t="shared" ca="1" si="593"/>
        <v>0.38805970149253705</v>
      </c>
      <c r="AP1410" s="310" t="b">
        <f t="shared" ca="1" si="594"/>
        <v>0</v>
      </c>
      <c r="AQ1410" s="309">
        <f t="shared" ca="1" si="595"/>
        <v>0.42839999999999995</v>
      </c>
      <c r="AR1410" s="205">
        <f t="shared" ca="1" si="578"/>
        <v>13.851599999999999</v>
      </c>
      <c r="AS1410" s="45" t="b">
        <f t="shared" ca="1" si="579"/>
        <v>0</v>
      </c>
      <c r="AT1410">
        <f t="shared" ca="1" si="580"/>
        <v>9</v>
      </c>
      <c r="AU1410" t="b">
        <f t="shared" ca="1" si="596"/>
        <v>1</v>
      </c>
      <c r="AV1410" t="b">
        <f t="shared" ca="1" si="597"/>
        <v>1</v>
      </c>
      <c r="AW1410" s="266" t="b">
        <f t="shared" ca="1" si="598"/>
        <v>0</v>
      </c>
      <c r="AX1410" s="266" t="b">
        <f t="shared" ca="1" si="599"/>
        <v>1</v>
      </c>
      <c r="AY1410" s="266" t="b">
        <f t="shared" ca="1" si="600"/>
        <v>0</v>
      </c>
    </row>
    <row r="1411" spans="1:51" x14ac:dyDescent="0.25">
      <c r="A1411">
        <v>1379</v>
      </c>
      <c r="B1411" s="163">
        <f ca="1">OFFSET(InputPriceData!B$15,CalculationsAndCharts!$A1411+$A$11,0,1,1)</f>
        <v>40015</v>
      </c>
      <c r="C1411" s="3">
        <f ca="1">OFFSET(InputPriceData!G$15,CalculationsAndCharts!$A1411+$A$11,IF($C$7,8,0),1,1)</f>
        <v>607400</v>
      </c>
      <c r="D1411" s="4">
        <f ca="1">OFFSET(InputPriceData!C$15,CalculationsAndCharts!$A1411+$A$11,IF($C$7,8,0),1,1)</f>
        <v>14.79</v>
      </c>
      <c r="E1411" s="4">
        <f ca="1">OFFSET(InputPriceData!D$15,CalculationsAndCharts!$A1411+$A$11,IF($C$7,8,0),1,1)</f>
        <v>14.79</v>
      </c>
      <c r="F1411" s="4">
        <f ca="1">OFFSET(InputPriceData!E$15,CalculationsAndCharts!$A1411+$A$11,IF($C$7,8,0),1,1)</f>
        <v>14.28</v>
      </c>
      <c r="G1411" s="4">
        <f ca="1">OFFSET(InputPriceData!F$15,CalculationsAndCharts!$A1411+$A$11,IF($C$7,8,0),1,1)</f>
        <v>14.5</v>
      </c>
      <c r="H1411" s="128"/>
      <c r="I1411" s="128"/>
      <c r="K1411" s="124"/>
      <c r="L1411" s="279"/>
      <c r="M1411" s="281"/>
      <c r="N1411" s="280"/>
      <c r="O1411" s="4"/>
      <c r="P1411" s="4"/>
      <c r="Q1411" s="3"/>
      <c r="S1411" s="309">
        <f t="shared" ca="1" si="581"/>
        <v>14.99</v>
      </c>
      <c r="T1411" s="309">
        <f t="shared" ca="1" si="582"/>
        <v>14.32</v>
      </c>
      <c r="U1411" s="310">
        <f t="shared" ca="1" si="574"/>
        <v>0.26865671641791006</v>
      </c>
      <c r="V1411" s="310" t="b">
        <f t="shared" ca="1" si="583"/>
        <v>0</v>
      </c>
      <c r="W1411" s="3" t="b">
        <f t="shared" ca="1" si="584"/>
        <v>0</v>
      </c>
      <c r="X1411" s="3" t="str">
        <f t="shared" ca="1" si="585"/>
        <v/>
      </c>
      <c r="Y1411" s="3" t="str">
        <f t="shared" ca="1" si="575"/>
        <v/>
      </c>
      <c r="Z1411" s="3" t="str">
        <f t="shared" ca="1" si="586"/>
        <v/>
      </c>
      <c r="AA1411" s="3" t="str">
        <f t="shared" ca="1" si="587"/>
        <v/>
      </c>
      <c r="AB1411" s="205">
        <f t="shared" ca="1" si="588"/>
        <v>6339</v>
      </c>
      <c r="AC1411" s="205">
        <f t="shared" ca="1" si="589"/>
        <v>96</v>
      </c>
      <c r="AD1411" s="205">
        <f t="shared" ca="1" si="576"/>
        <v>66.03125</v>
      </c>
      <c r="AE1411" s="205">
        <f t="shared" ca="1" si="577"/>
        <v>16.03125</v>
      </c>
      <c r="AF1411" s="205">
        <f t="shared" ca="1" si="590"/>
        <v>3.2062500000000003</v>
      </c>
      <c r="AG1411" s="205"/>
      <c r="AH1411" s="205"/>
      <c r="AI1411" s="205"/>
      <c r="AJ1411" s="205"/>
      <c r="AK1411" s="4"/>
      <c r="AL1411" s="4"/>
      <c r="AM1411" s="309">
        <f t="shared" ca="1" si="591"/>
        <v>14.99</v>
      </c>
      <c r="AN1411" s="309">
        <f t="shared" ca="1" si="592"/>
        <v>14.32</v>
      </c>
      <c r="AO1411" s="310">
        <f t="shared" ca="1" si="593"/>
        <v>0.26865671641791006</v>
      </c>
      <c r="AP1411" s="310" t="b">
        <f t="shared" ca="1" si="594"/>
        <v>0</v>
      </c>
      <c r="AQ1411" s="309">
        <f t="shared" ca="1" si="595"/>
        <v>0.42839999999999995</v>
      </c>
      <c r="AR1411" s="205">
        <f t="shared" ca="1" si="578"/>
        <v>13.851599999999999</v>
      </c>
      <c r="AS1411" s="45" t="b">
        <f t="shared" ca="1" si="579"/>
        <v>0</v>
      </c>
      <c r="AT1411">
        <f t="shared" ca="1" si="580"/>
        <v>8</v>
      </c>
      <c r="AU1411" t="b">
        <f t="shared" ca="1" si="596"/>
        <v>0</v>
      </c>
      <c r="AV1411" t="b">
        <f t="shared" ca="1" si="597"/>
        <v>0</v>
      </c>
      <c r="AW1411" s="266" t="b">
        <f t="shared" ca="1" si="598"/>
        <v>0</v>
      </c>
      <c r="AX1411" s="266" t="b">
        <f t="shared" ca="1" si="599"/>
        <v>1</v>
      </c>
      <c r="AY1411" s="266" t="b">
        <f t="shared" ca="1" si="600"/>
        <v>0</v>
      </c>
    </row>
    <row r="1412" spans="1:51" x14ac:dyDescent="0.25">
      <c r="A1412">
        <v>1380</v>
      </c>
      <c r="B1412" s="163">
        <f ca="1">OFFSET(InputPriceData!B$15,CalculationsAndCharts!$A1412+$A$11,0,1,1)</f>
        <v>40014</v>
      </c>
      <c r="C1412" s="3">
        <f ca="1">OFFSET(InputPriceData!G$15,CalculationsAndCharts!$A1412+$A$11,IF($C$7,8,0),1,1)</f>
        <v>757800</v>
      </c>
      <c r="D1412" s="4">
        <f ca="1">OFFSET(InputPriceData!C$15,CalculationsAndCharts!$A1412+$A$11,IF($C$7,8,0),1,1)</f>
        <v>15.04</v>
      </c>
      <c r="E1412" s="4">
        <f ca="1">OFFSET(InputPriceData!D$15,CalculationsAndCharts!$A1412+$A$11,IF($C$7,8,0),1,1)</f>
        <v>15.13</v>
      </c>
      <c r="F1412" s="4">
        <f ca="1">OFFSET(InputPriceData!E$15,CalculationsAndCharts!$A1412+$A$11,IF($C$7,8,0),1,1)</f>
        <v>14.69</v>
      </c>
      <c r="G1412" s="4">
        <f ca="1">OFFSET(InputPriceData!F$15,CalculationsAndCharts!$A1412+$A$11,IF($C$7,8,0),1,1)</f>
        <v>14.78</v>
      </c>
      <c r="H1412" s="128"/>
      <c r="I1412" s="128"/>
      <c r="K1412" s="124"/>
      <c r="L1412" s="279"/>
      <c r="M1412" s="281"/>
      <c r="N1412" s="280"/>
      <c r="O1412" s="4"/>
      <c r="P1412" s="4"/>
      <c r="Q1412" s="3"/>
      <c r="S1412" s="309">
        <f t="shared" ca="1" si="581"/>
        <v>14.99</v>
      </c>
      <c r="T1412" s="309">
        <f t="shared" ca="1" si="582"/>
        <v>14.32</v>
      </c>
      <c r="U1412" s="310">
        <f t="shared" ca="1" si="574"/>
        <v>0.68656716417910313</v>
      </c>
      <c r="V1412" s="310" t="b">
        <f t="shared" ca="1" si="583"/>
        <v>0</v>
      </c>
      <c r="W1412" s="3" t="b">
        <f t="shared" ca="1" si="584"/>
        <v>0</v>
      </c>
      <c r="X1412" s="3" t="str">
        <f t="shared" ca="1" si="585"/>
        <v/>
      </c>
      <c r="Y1412" s="3" t="str">
        <f t="shared" ca="1" si="575"/>
        <v/>
      </c>
      <c r="Z1412" s="3" t="str">
        <f t="shared" ca="1" si="586"/>
        <v/>
      </c>
      <c r="AA1412" s="3" t="str">
        <f t="shared" ca="1" si="587"/>
        <v/>
      </c>
      <c r="AB1412" s="205">
        <f t="shared" ca="1" si="588"/>
        <v>6339</v>
      </c>
      <c r="AC1412" s="205">
        <f t="shared" ca="1" si="589"/>
        <v>96</v>
      </c>
      <c r="AD1412" s="205">
        <f t="shared" ca="1" si="576"/>
        <v>66.03125</v>
      </c>
      <c r="AE1412" s="205">
        <f t="shared" ca="1" si="577"/>
        <v>16.03125</v>
      </c>
      <c r="AF1412" s="205">
        <f t="shared" ca="1" si="590"/>
        <v>3.2062500000000003</v>
      </c>
      <c r="AG1412" s="205"/>
      <c r="AH1412" s="205"/>
      <c r="AI1412" s="205"/>
      <c r="AJ1412" s="205"/>
      <c r="AK1412" s="4"/>
      <c r="AL1412" s="4"/>
      <c r="AM1412" s="309">
        <f t="shared" ca="1" si="591"/>
        <v>14.99</v>
      </c>
      <c r="AN1412" s="309">
        <f t="shared" ca="1" si="592"/>
        <v>14.32</v>
      </c>
      <c r="AO1412" s="310">
        <f t="shared" ca="1" si="593"/>
        <v>0.68656716417910313</v>
      </c>
      <c r="AP1412" s="310" t="b">
        <f t="shared" ca="1" si="594"/>
        <v>0</v>
      </c>
      <c r="AQ1412" s="309">
        <f t="shared" ca="1" si="595"/>
        <v>0.42839999999999995</v>
      </c>
      <c r="AR1412" s="205">
        <f t="shared" ca="1" si="578"/>
        <v>13.851599999999999</v>
      </c>
      <c r="AS1412" s="45" t="b">
        <f t="shared" ca="1" si="579"/>
        <v>0</v>
      </c>
      <c r="AT1412">
        <f t="shared" ca="1" si="580"/>
        <v>7</v>
      </c>
      <c r="AU1412" t="b">
        <f t="shared" ca="1" si="596"/>
        <v>0</v>
      </c>
      <c r="AV1412" t="b">
        <f t="shared" ca="1" si="597"/>
        <v>0</v>
      </c>
      <c r="AW1412" s="266" t="b">
        <f t="shared" ca="1" si="598"/>
        <v>0</v>
      </c>
      <c r="AX1412" s="266" t="b">
        <f t="shared" ca="1" si="599"/>
        <v>1</v>
      </c>
      <c r="AY1412" s="266" t="b">
        <f t="shared" ca="1" si="600"/>
        <v>0</v>
      </c>
    </row>
    <row r="1413" spans="1:51" x14ac:dyDescent="0.25">
      <c r="A1413">
        <v>1381</v>
      </c>
      <c r="B1413" s="163">
        <f ca="1">OFFSET(InputPriceData!B$15,CalculationsAndCharts!$A1413+$A$11,0,1,1)</f>
        <v>40011</v>
      </c>
      <c r="C1413" s="3">
        <f ca="1">OFFSET(InputPriceData!G$15,CalculationsAndCharts!$A1413+$A$11,IF($C$7,8,0),1,1)</f>
        <v>537400</v>
      </c>
      <c r="D1413" s="4">
        <f ca="1">OFFSET(InputPriceData!C$15,CalculationsAndCharts!$A1413+$A$11,IF($C$7,8,0),1,1)</f>
        <v>15.01</v>
      </c>
      <c r="E1413" s="4">
        <f ca="1">OFFSET(InputPriceData!D$15,CalculationsAndCharts!$A1413+$A$11,IF($C$7,8,0),1,1)</f>
        <v>15.11</v>
      </c>
      <c r="F1413" s="4">
        <f ca="1">OFFSET(InputPriceData!E$15,CalculationsAndCharts!$A1413+$A$11,IF($C$7,8,0),1,1)</f>
        <v>14.82</v>
      </c>
      <c r="G1413" s="4">
        <f ca="1">OFFSET(InputPriceData!F$15,CalculationsAndCharts!$A1413+$A$11,IF($C$7,8,0),1,1)</f>
        <v>14.92</v>
      </c>
      <c r="H1413" s="128"/>
      <c r="I1413" s="128"/>
      <c r="K1413" s="124"/>
      <c r="L1413" s="279"/>
      <c r="M1413" s="281"/>
      <c r="N1413" s="280"/>
      <c r="O1413" s="4"/>
      <c r="P1413" s="4"/>
      <c r="Q1413" s="3"/>
      <c r="S1413" s="309">
        <f t="shared" ca="1" si="581"/>
        <v>14.99</v>
      </c>
      <c r="T1413" s="309">
        <f t="shared" ca="1" si="582"/>
        <v>14.32</v>
      </c>
      <c r="U1413" s="310">
        <f t="shared" ca="1" si="574"/>
        <v>0.89552238805970108</v>
      </c>
      <c r="V1413" s="310" t="b">
        <f t="shared" ca="1" si="583"/>
        <v>0</v>
      </c>
      <c r="W1413" s="3" t="b">
        <f t="shared" ca="1" si="584"/>
        <v>0</v>
      </c>
      <c r="X1413" s="3" t="str">
        <f t="shared" ca="1" si="585"/>
        <v/>
      </c>
      <c r="Y1413" s="3" t="str">
        <f t="shared" ca="1" si="575"/>
        <v/>
      </c>
      <c r="Z1413" s="3" t="str">
        <f t="shared" ca="1" si="586"/>
        <v/>
      </c>
      <c r="AA1413" s="3" t="str">
        <f t="shared" ca="1" si="587"/>
        <v/>
      </c>
      <c r="AB1413" s="205">
        <f t="shared" ca="1" si="588"/>
        <v>6339</v>
      </c>
      <c r="AC1413" s="205">
        <f t="shared" ca="1" si="589"/>
        <v>96</v>
      </c>
      <c r="AD1413" s="205">
        <f t="shared" ca="1" si="576"/>
        <v>66.03125</v>
      </c>
      <c r="AE1413" s="205">
        <f t="shared" ca="1" si="577"/>
        <v>16.03125</v>
      </c>
      <c r="AF1413" s="205">
        <f t="shared" ca="1" si="590"/>
        <v>3.2062500000000003</v>
      </c>
      <c r="AG1413" s="205"/>
      <c r="AH1413" s="205"/>
      <c r="AI1413" s="205"/>
      <c r="AJ1413" s="205"/>
      <c r="AK1413" s="4"/>
      <c r="AL1413" s="4"/>
      <c r="AM1413" s="309">
        <f t="shared" ca="1" si="591"/>
        <v>14.99</v>
      </c>
      <c r="AN1413" s="309">
        <f t="shared" ca="1" si="592"/>
        <v>14.32</v>
      </c>
      <c r="AO1413" s="310">
        <f t="shared" ca="1" si="593"/>
        <v>0.89552238805970108</v>
      </c>
      <c r="AP1413" s="310" t="b">
        <f t="shared" ca="1" si="594"/>
        <v>0</v>
      </c>
      <c r="AQ1413" s="309">
        <f t="shared" ca="1" si="595"/>
        <v>0.42839999999999995</v>
      </c>
      <c r="AR1413" s="205">
        <f t="shared" ca="1" si="578"/>
        <v>13.851599999999999</v>
      </c>
      <c r="AS1413" s="45" t="b">
        <f t="shared" ca="1" si="579"/>
        <v>0</v>
      </c>
      <c r="AT1413">
        <f t="shared" ca="1" si="580"/>
        <v>6</v>
      </c>
      <c r="AU1413" t="b">
        <f t="shared" ca="1" si="596"/>
        <v>0</v>
      </c>
      <c r="AV1413" t="b">
        <f t="shared" ca="1" si="597"/>
        <v>0</v>
      </c>
      <c r="AW1413" s="266" t="b">
        <f t="shared" ca="1" si="598"/>
        <v>0</v>
      </c>
      <c r="AX1413" s="266" t="b">
        <f t="shared" ca="1" si="599"/>
        <v>1</v>
      </c>
      <c r="AY1413" s="266" t="b">
        <f t="shared" ca="1" si="600"/>
        <v>0</v>
      </c>
    </row>
    <row r="1414" spans="1:51" x14ac:dyDescent="0.25">
      <c r="A1414">
        <v>1382</v>
      </c>
      <c r="B1414" s="163">
        <f ca="1">OFFSET(InputPriceData!B$15,CalculationsAndCharts!$A1414+$A$11,0,1,1)</f>
        <v>40010</v>
      </c>
      <c r="C1414" s="3">
        <f ca="1">OFFSET(InputPriceData!G$15,CalculationsAndCharts!$A1414+$A$11,IF($C$7,8,0),1,1)</f>
        <v>748400</v>
      </c>
      <c r="D1414" s="4">
        <f ca="1">OFFSET(InputPriceData!C$15,CalculationsAndCharts!$A1414+$A$11,IF($C$7,8,0),1,1)</f>
        <v>14.43</v>
      </c>
      <c r="E1414" s="4">
        <f ca="1">OFFSET(InputPriceData!D$15,CalculationsAndCharts!$A1414+$A$11,IF($C$7,8,0),1,1)</f>
        <v>15.06</v>
      </c>
      <c r="F1414" s="4">
        <f ca="1">OFFSET(InputPriceData!E$15,CalculationsAndCharts!$A1414+$A$11,IF($C$7,8,0),1,1)</f>
        <v>14.43</v>
      </c>
      <c r="G1414" s="4">
        <f ca="1">OFFSET(InputPriceData!F$15,CalculationsAndCharts!$A1414+$A$11,IF($C$7,8,0),1,1)</f>
        <v>14.99</v>
      </c>
      <c r="H1414" s="128"/>
      <c r="I1414" s="128"/>
      <c r="K1414" s="124"/>
      <c r="L1414" s="279"/>
      <c r="M1414" s="281"/>
      <c r="N1414" s="280"/>
      <c r="O1414" s="4"/>
      <c r="P1414" s="4"/>
      <c r="Q1414" s="3"/>
      <c r="S1414" s="309">
        <f t="shared" ca="1" si="581"/>
        <v>14.99</v>
      </c>
      <c r="T1414" s="309">
        <f t="shared" ca="1" si="582"/>
        <v>14.27</v>
      </c>
      <c r="U1414" s="310">
        <f t="shared" ca="1" si="574"/>
        <v>1</v>
      </c>
      <c r="V1414" s="310" t="b">
        <f t="shared" ca="1" si="583"/>
        <v>0</v>
      </c>
      <c r="W1414" s="3" t="b">
        <f t="shared" ca="1" si="584"/>
        <v>1</v>
      </c>
      <c r="X1414" s="3">
        <f t="shared" ca="1" si="585"/>
        <v>14.27</v>
      </c>
      <c r="Y1414" s="3">
        <f t="shared" ca="1" si="575"/>
        <v>5.0455501051156313</v>
      </c>
      <c r="Z1414" s="3">
        <f t="shared" ca="1" si="586"/>
        <v>5.0455501051156313</v>
      </c>
      <c r="AA1414" s="3">
        <f t="shared" ca="1" si="587"/>
        <v>75</v>
      </c>
      <c r="AB1414" s="205">
        <f t="shared" ca="1" si="588"/>
        <v>6339</v>
      </c>
      <c r="AC1414" s="205">
        <f t="shared" ca="1" si="589"/>
        <v>96</v>
      </c>
      <c r="AD1414" s="205">
        <f t="shared" ca="1" si="576"/>
        <v>66.03125</v>
      </c>
      <c r="AE1414" s="205">
        <f t="shared" ca="1" si="577"/>
        <v>16.03125</v>
      </c>
      <c r="AF1414" s="205">
        <f t="shared" ca="1" si="590"/>
        <v>3.2062500000000003</v>
      </c>
      <c r="AG1414" s="205"/>
      <c r="AH1414" s="205"/>
      <c r="AI1414" s="205"/>
      <c r="AJ1414" s="205"/>
      <c r="AK1414" s="4"/>
      <c r="AL1414" s="4"/>
      <c r="AM1414" s="309">
        <f t="shared" ca="1" si="591"/>
        <v>14.99</v>
      </c>
      <c r="AN1414" s="309">
        <f t="shared" ca="1" si="592"/>
        <v>14.32</v>
      </c>
      <c r="AO1414" s="310">
        <f t="shared" ca="1" si="593"/>
        <v>1</v>
      </c>
      <c r="AP1414" s="310" t="b">
        <f t="shared" ca="1" si="594"/>
        <v>0</v>
      </c>
      <c r="AQ1414" s="309">
        <f t="shared" ca="1" si="595"/>
        <v>0.42839999999999995</v>
      </c>
      <c r="AR1414" s="205">
        <f t="shared" ca="1" si="578"/>
        <v>13.851599999999999</v>
      </c>
      <c r="AS1414" s="45" t="b">
        <f t="shared" ca="1" si="579"/>
        <v>0</v>
      </c>
      <c r="AT1414">
        <f t="shared" ca="1" si="580"/>
        <v>5</v>
      </c>
      <c r="AU1414" t="b">
        <f t="shared" ca="1" si="596"/>
        <v>0</v>
      </c>
      <c r="AV1414" t="b">
        <f t="shared" ca="1" si="597"/>
        <v>0</v>
      </c>
      <c r="AW1414" s="266" t="b">
        <f t="shared" ca="1" si="598"/>
        <v>0</v>
      </c>
      <c r="AX1414" s="266" t="b">
        <f t="shared" ca="1" si="599"/>
        <v>1</v>
      </c>
      <c r="AY1414" s="266" t="b">
        <f t="shared" ca="1" si="600"/>
        <v>0</v>
      </c>
    </row>
    <row r="1415" spans="1:51" x14ac:dyDescent="0.25">
      <c r="A1415">
        <v>1383</v>
      </c>
      <c r="B1415" s="163">
        <f ca="1">OFFSET(InputPriceData!B$15,CalculationsAndCharts!$A1415+$A$11,0,1,1)</f>
        <v>40009</v>
      </c>
      <c r="C1415" s="3">
        <f ca="1">OFFSET(InputPriceData!G$15,CalculationsAndCharts!$A1415+$A$11,IF($C$7,8,0),1,1)</f>
        <v>683000</v>
      </c>
      <c r="D1415" s="4">
        <f ca="1">OFFSET(InputPriceData!C$15,CalculationsAndCharts!$A1415+$A$11,IF($C$7,8,0),1,1)</f>
        <v>15.01</v>
      </c>
      <c r="E1415" s="4">
        <f ca="1">OFFSET(InputPriceData!D$15,CalculationsAndCharts!$A1415+$A$11,IF($C$7,8,0),1,1)</f>
        <v>15.01</v>
      </c>
      <c r="F1415" s="4">
        <f ca="1">OFFSET(InputPriceData!E$15,CalculationsAndCharts!$A1415+$A$11,IF($C$7,8,0),1,1)</f>
        <v>14.45</v>
      </c>
      <c r="G1415" s="4">
        <f ca="1">OFFSET(InputPriceData!F$15,CalculationsAndCharts!$A1415+$A$11,IF($C$7,8,0),1,1)</f>
        <v>14.55</v>
      </c>
      <c r="H1415" s="128"/>
      <c r="I1415" s="128"/>
      <c r="K1415" s="124"/>
      <c r="L1415" s="279"/>
      <c r="M1415" s="281"/>
      <c r="N1415" s="280"/>
      <c r="O1415" s="4"/>
      <c r="P1415" s="4"/>
      <c r="Q1415" s="3"/>
      <c r="S1415" s="309">
        <f t="shared" ca="1" si="581"/>
        <v>14.97</v>
      </c>
      <c r="T1415" s="309">
        <f t="shared" ca="1" si="582"/>
        <v>14.27</v>
      </c>
      <c r="U1415" s="310">
        <f t="shared" ca="1" si="574"/>
        <v>0.40000000000000102</v>
      </c>
      <c r="V1415" s="310" t="b">
        <f t="shared" ca="1" si="583"/>
        <v>0</v>
      </c>
      <c r="W1415" s="3" t="b">
        <f t="shared" ca="1" si="584"/>
        <v>0</v>
      </c>
      <c r="X1415" s="3" t="str">
        <f t="shared" ca="1" si="585"/>
        <v/>
      </c>
      <c r="Y1415" s="3" t="str">
        <f t="shared" ca="1" si="575"/>
        <v/>
      </c>
      <c r="Z1415" s="3" t="str">
        <f t="shared" ca="1" si="586"/>
        <v/>
      </c>
      <c r="AA1415" s="3" t="str">
        <f t="shared" ca="1" si="587"/>
        <v/>
      </c>
      <c r="AB1415" s="205">
        <f t="shared" ca="1" si="588"/>
        <v>6264</v>
      </c>
      <c r="AC1415" s="205">
        <f t="shared" ca="1" si="589"/>
        <v>95</v>
      </c>
      <c r="AD1415" s="205">
        <f t="shared" ca="1" si="576"/>
        <v>65.936842105263153</v>
      </c>
      <c r="AE1415" s="205">
        <f t="shared" ca="1" si="577"/>
        <v>15.936842105263153</v>
      </c>
      <c r="AF1415" s="205">
        <f t="shared" ca="1" si="590"/>
        <v>3.1873684210526307</v>
      </c>
      <c r="AG1415" s="205"/>
      <c r="AH1415" s="205"/>
      <c r="AI1415" s="205"/>
      <c r="AJ1415" s="205"/>
      <c r="AK1415" s="4"/>
      <c r="AL1415" s="4"/>
      <c r="AM1415" s="309">
        <f t="shared" ca="1" si="591"/>
        <v>14.97</v>
      </c>
      <c r="AN1415" s="309">
        <f t="shared" ca="1" si="592"/>
        <v>14.32</v>
      </c>
      <c r="AO1415" s="310">
        <f t="shared" ca="1" si="593"/>
        <v>0.35384615384615431</v>
      </c>
      <c r="AP1415" s="310" t="b">
        <f t="shared" ca="1" si="594"/>
        <v>0</v>
      </c>
      <c r="AQ1415" s="309">
        <f t="shared" ca="1" si="595"/>
        <v>0.42839999999999995</v>
      </c>
      <c r="AR1415" s="205">
        <f t="shared" ca="1" si="578"/>
        <v>13.851599999999999</v>
      </c>
      <c r="AS1415" s="45" t="b">
        <f t="shared" ca="1" si="579"/>
        <v>0</v>
      </c>
      <c r="AT1415">
        <f t="shared" ca="1" si="580"/>
        <v>4</v>
      </c>
      <c r="AU1415" t="b">
        <f t="shared" ca="1" si="596"/>
        <v>0</v>
      </c>
      <c r="AV1415" t="b">
        <f t="shared" ca="1" si="597"/>
        <v>0</v>
      </c>
      <c r="AW1415" s="266" t="b">
        <f t="shared" ca="1" si="598"/>
        <v>0</v>
      </c>
      <c r="AX1415" s="266" t="b">
        <f t="shared" ca="1" si="599"/>
        <v>1</v>
      </c>
      <c r="AY1415" s="266" t="b">
        <f t="shared" ca="1" si="600"/>
        <v>0</v>
      </c>
    </row>
    <row r="1416" spans="1:51" x14ac:dyDescent="0.25">
      <c r="A1416">
        <v>1384</v>
      </c>
      <c r="B1416" s="163">
        <f ca="1">OFFSET(InputPriceData!B$15,CalculationsAndCharts!$A1416+$A$11,0,1,1)</f>
        <v>40008</v>
      </c>
      <c r="C1416" s="3">
        <f ca="1">OFFSET(InputPriceData!G$15,CalculationsAndCharts!$A1416+$A$11,IF($C$7,8,0),1,1)</f>
        <v>908200</v>
      </c>
      <c r="D1416" s="4">
        <f ca="1">OFFSET(InputPriceData!C$15,CalculationsAndCharts!$A1416+$A$11,IF($C$7,8,0),1,1)</f>
        <v>14.84</v>
      </c>
      <c r="E1416" s="4">
        <f ca="1">OFFSET(InputPriceData!D$15,CalculationsAndCharts!$A1416+$A$11,IF($C$7,8,0),1,1)</f>
        <v>15</v>
      </c>
      <c r="F1416" s="4">
        <f ca="1">OFFSET(InputPriceData!E$15,CalculationsAndCharts!$A1416+$A$11,IF($C$7,8,0),1,1)</f>
        <v>14.49</v>
      </c>
      <c r="G1416" s="4">
        <f ca="1">OFFSET(InputPriceData!F$15,CalculationsAndCharts!$A1416+$A$11,IF($C$7,8,0),1,1)</f>
        <v>14.86</v>
      </c>
      <c r="H1416" s="128"/>
      <c r="I1416" s="128"/>
      <c r="K1416" s="124"/>
      <c r="L1416" s="279"/>
      <c r="M1416" s="281"/>
      <c r="N1416" s="280"/>
      <c r="O1416" s="4"/>
      <c r="P1416" s="4"/>
      <c r="Q1416" s="3"/>
      <c r="S1416" s="309">
        <f t="shared" ca="1" si="581"/>
        <v>14.97</v>
      </c>
      <c r="T1416" s="309">
        <f t="shared" ca="1" si="582"/>
        <v>14.27</v>
      </c>
      <c r="U1416" s="310">
        <f t="shared" ca="1" si="574"/>
        <v>0.84285714285714142</v>
      </c>
      <c r="V1416" s="310" t="b">
        <f t="shared" ca="1" si="583"/>
        <v>0</v>
      </c>
      <c r="W1416" s="3" t="b">
        <f t="shared" ca="1" si="584"/>
        <v>0</v>
      </c>
      <c r="X1416" s="3" t="str">
        <f t="shared" ca="1" si="585"/>
        <v/>
      </c>
      <c r="Y1416" s="3" t="str">
        <f t="shared" ca="1" si="575"/>
        <v/>
      </c>
      <c r="Z1416" s="3" t="str">
        <f t="shared" ca="1" si="586"/>
        <v/>
      </c>
      <c r="AA1416" s="3" t="str">
        <f t="shared" ca="1" si="587"/>
        <v/>
      </c>
      <c r="AB1416" s="205">
        <f t="shared" ca="1" si="588"/>
        <v>6264</v>
      </c>
      <c r="AC1416" s="205">
        <f t="shared" ca="1" si="589"/>
        <v>95</v>
      </c>
      <c r="AD1416" s="205">
        <f t="shared" ca="1" si="576"/>
        <v>65.936842105263153</v>
      </c>
      <c r="AE1416" s="205">
        <f t="shared" ca="1" si="577"/>
        <v>15.936842105263153</v>
      </c>
      <c r="AF1416" s="205">
        <f t="shared" ca="1" si="590"/>
        <v>3.1873684210526307</v>
      </c>
      <c r="AG1416" s="205"/>
      <c r="AH1416" s="205"/>
      <c r="AI1416" s="205"/>
      <c r="AJ1416" s="205"/>
      <c r="AK1416" s="4"/>
      <c r="AL1416" s="4"/>
      <c r="AM1416" s="309">
        <f t="shared" ca="1" si="591"/>
        <v>14.97</v>
      </c>
      <c r="AN1416" s="309">
        <f t="shared" ca="1" si="592"/>
        <v>14.27</v>
      </c>
      <c r="AO1416" s="310">
        <f t="shared" ca="1" si="593"/>
        <v>0.84285714285714142</v>
      </c>
      <c r="AP1416" s="310" t="b">
        <f t="shared" ca="1" si="594"/>
        <v>0</v>
      </c>
      <c r="AQ1416" s="309">
        <f t="shared" ca="1" si="595"/>
        <v>0.42839999999999995</v>
      </c>
      <c r="AR1416" s="205">
        <f t="shared" ca="1" si="578"/>
        <v>13.851599999999999</v>
      </c>
      <c r="AS1416" s="45" t="b">
        <f t="shared" ca="1" si="579"/>
        <v>0</v>
      </c>
      <c r="AT1416">
        <f t="shared" ca="1" si="580"/>
        <v>3</v>
      </c>
      <c r="AU1416" t="b">
        <f t="shared" ca="1" si="596"/>
        <v>0</v>
      </c>
      <c r="AV1416" t="b">
        <f t="shared" ca="1" si="597"/>
        <v>0</v>
      </c>
      <c r="AW1416" s="266" t="b">
        <f t="shared" ca="1" si="598"/>
        <v>0</v>
      </c>
      <c r="AX1416" s="266" t="b">
        <f t="shared" ca="1" si="599"/>
        <v>1</v>
      </c>
      <c r="AY1416" s="266" t="b">
        <f t="shared" ca="1" si="600"/>
        <v>0</v>
      </c>
    </row>
    <row r="1417" spans="1:51" x14ac:dyDescent="0.25">
      <c r="A1417">
        <v>1385</v>
      </c>
      <c r="B1417" s="163">
        <f ca="1">OFFSET(InputPriceData!B$15,CalculationsAndCharts!$A1417+$A$11,0,1,1)</f>
        <v>40007</v>
      </c>
      <c r="C1417" s="3">
        <f ca="1">OFFSET(InputPriceData!G$15,CalculationsAndCharts!$A1417+$A$11,IF($C$7,8,0),1,1)</f>
        <v>435500</v>
      </c>
      <c r="D1417" s="4">
        <f ca="1">OFFSET(InputPriceData!C$15,CalculationsAndCharts!$A1417+$A$11,IF($C$7,8,0),1,1)</f>
        <v>14.62</v>
      </c>
      <c r="E1417" s="4">
        <f ca="1">OFFSET(InputPriceData!D$15,CalculationsAndCharts!$A1417+$A$11,IF($C$7,8,0),1,1)</f>
        <v>14.77</v>
      </c>
      <c r="F1417" s="4">
        <f ca="1">OFFSET(InputPriceData!E$15,CalculationsAndCharts!$A1417+$A$11,IF($C$7,8,0),1,1)</f>
        <v>14.12</v>
      </c>
      <c r="G1417" s="4">
        <f ca="1">OFFSET(InputPriceData!F$15,CalculationsAndCharts!$A1417+$A$11,IF($C$7,8,0),1,1)</f>
        <v>14.77</v>
      </c>
      <c r="H1417" s="128"/>
      <c r="I1417" s="128"/>
      <c r="K1417" s="124"/>
      <c r="L1417" s="279"/>
      <c r="M1417" s="281"/>
      <c r="N1417" s="280"/>
      <c r="O1417" s="4"/>
      <c r="P1417" s="4"/>
      <c r="Q1417" s="3"/>
      <c r="S1417" s="309">
        <f t="shared" ca="1" si="581"/>
        <v>14.97</v>
      </c>
      <c r="T1417" s="309">
        <f t="shared" ca="1" si="582"/>
        <v>14.27</v>
      </c>
      <c r="U1417" s="310">
        <f t="shared" ca="1" si="574"/>
        <v>0.71428571428571319</v>
      </c>
      <c r="V1417" s="310" t="b">
        <f t="shared" ca="1" si="583"/>
        <v>0</v>
      </c>
      <c r="W1417" s="3" t="b">
        <f t="shared" ca="1" si="584"/>
        <v>0</v>
      </c>
      <c r="X1417" s="3" t="str">
        <f t="shared" ca="1" si="585"/>
        <v/>
      </c>
      <c r="Y1417" s="3" t="str">
        <f t="shared" ca="1" si="575"/>
        <v/>
      </c>
      <c r="Z1417" s="3" t="str">
        <f t="shared" ca="1" si="586"/>
        <v/>
      </c>
      <c r="AA1417" s="3" t="str">
        <f t="shared" ca="1" si="587"/>
        <v/>
      </c>
      <c r="AB1417" s="205">
        <f t="shared" ca="1" si="588"/>
        <v>6264</v>
      </c>
      <c r="AC1417" s="205">
        <f t="shared" ca="1" si="589"/>
        <v>95</v>
      </c>
      <c r="AD1417" s="205">
        <f t="shared" ca="1" si="576"/>
        <v>65.936842105263153</v>
      </c>
      <c r="AE1417" s="205">
        <f t="shared" ca="1" si="577"/>
        <v>15.936842105263153</v>
      </c>
      <c r="AF1417" s="205">
        <f t="shared" ca="1" si="590"/>
        <v>3.1873684210526307</v>
      </c>
      <c r="AG1417" s="205"/>
      <c r="AH1417" s="205"/>
      <c r="AI1417" s="205"/>
      <c r="AJ1417" s="205"/>
      <c r="AK1417" s="4"/>
      <c r="AL1417" s="4"/>
      <c r="AM1417" s="309">
        <f t="shared" ca="1" si="591"/>
        <v>14.97</v>
      </c>
      <c r="AN1417" s="309">
        <f t="shared" ca="1" si="592"/>
        <v>14.27</v>
      </c>
      <c r="AO1417" s="310">
        <f t="shared" ca="1" si="593"/>
        <v>0.71428571428571319</v>
      </c>
      <c r="AP1417" s="310" t="b">
        <f t="shared" ca="1" si="594"/>
        <v>0</v>
      </c>
      <c r="AQ1417" s="309">
        <f t="shared" ca="1" si="595"/>
        <v>0.42839999999999995</v>
      </c>
      <c r="AR1417" s="205">
        <f t="shared" ca="1" si="578"/>
        <v>13.851599999999999</v>
      </c>
      <c r="AS1417" s="45" t="b">
        <f t="shared" ca="1" si="579"/>
        <v>0</v>
      </c>
      <c r="AT1417">
        <f t="shared" ca="1" si="580"/>
        <v>2</v>
      </c>
      <c r="AU1417" t="b">
        <f t="shared" ca="1" si="596"/>
        <v>0</v>
      </c>
      <c r="AV1417" t="b">
        <f t="shared" ca="1" si="597"/>
        <v>0</v>
      </c>
      <c r="AW1417" s="266" t="b">
        <f t="shared" ca="1" si="598"/>
        <v>0</v>
      </c>
      <c r="AX1417" s="266" t="b">
        <f t="shared" ca="1" si="599"/>
        <v>1</v>
      </c>
      <c r="AY1417" s="266" t="b">
        <f t="shared" ca="1" si="600"/>
        <v>0</v>
      </c>
    </row>
    <row r="1418" spans="1:51" x14ac:dyDescent="0.25">
      <c r="A1418">
        <v>1386</v>
      </c>
      <c r="B1418" s="163">
        <f ca="1">OFFSET(InputPriceData!B$15,CalculationsAndCharts!$A1418+$A$11,0,1,1)</f>
        <v>40004</v>
      </c>
      <c r="C1418" s="3">
        <f ca="1">OFFSET(InputPriceData!G$15,CalculationsAndCharts!$A1418+$A$11,IF($C$7,8,0),1,1)</f>
        <v>434800</v>
      </c>
      <c r="D1418" s="4">
        <f ca="1">OFFSET(InputPriceData!C$15,CalculationsAndCharts!$A1418+$A$11,IF($C$7,8,0),1,1)</f>
        <v>14.28</v>
      </c>
      <c r="E1418" s="4">
        <f ca="1">OFFSET(InputPriceData!D$15,CalculationsAndCharts!$A1418+$A$11,IF($C$7,8,0),1,1)</f>
        <v>14.67</v>
      </c>
      <c r="F1418" s="4">
        <f ca="1">OFFSET(InputPriceData!E$15,CalculationsAndCharts!$A1418+$A$11,IF($C$7,8,0),1,1)</f>
        <v>14.28</v>
      </c>
      <c r="G1418" s="4">
        <f ca="1">OFFSET(InputPriceData!F$15,CalculationsAndCharts!$A1418+$A$11,IF($C$7,8,0),1,1)</f>
        <v>14.62</v>
      </c>
      <c r="H1418" s="128"/>
      <c r="I1418" s="128"/>
      <c r="K1418" s="124"/>
      <c r="L1418" s="279"/>
      <c r="M1418" s="281"/>
      <c r="N1418" s="280"/>
      <c r="O1418" s="4"/>
      <c r="P1418" s="4"/>
      <c r="Q1418" s="3"/>
      <c r="S1418" s="309">
        <f t="shared" ca="1" si="581"/>
        <v>14.97</v>
      </c>
      <c r="T1418" s="309">
        <f t="shared" ca="1" si="582"/>
        <v>14.27</v>
      </c>
      <c r="U1418" s="310">
        <f t="shared" ca="1" si="574"/>
        <v>0.49999999999999872</v>
      </c>
      <c r="V1418" s="310" t="b">
        <f t="shared" ca="1" si="583"/>
        <v>0</v>
      </c>
      <c r="W1418" s="3" t="b">
        <f t="shared" ca="1" si="584"/>
        <v>0</v>
      </c>
      <c r="X1418" s="3" t="str">
        <f t="shared" ca="1" si="585"/>
        <v/>
      </c>
      <c r="Y1418" s="3" t="str">
        <f t="shared" ca="1" si="575"/>
        <v/>
      </c>
      <c r="Z1418" s="3" t="str">
        <f t="shared" ca="1" si="586"/>
        <v/>
      </c>
      <c r="AA1418" s="3" t="str">
        <f t="shared" ca="1" si="587"/>
        <v/>
      </c>
      <c r="AB1418" s="205">
        <f t="shared" ca="1" si="588"/>
        <v>6264</v>
      </c>
      <c r="AC1418" s="205">
        <f t="shared" ca="1" si="589"/>
        <v>95</v>
      </c>
      <c r="AD1418" s="205">
        <f t="shared" ca="1" si="576"/>
        <v>65.936842105263153</v>
      </c>
      <c r="AE1418" s="205">
        <f t="shared" ca="1" si="577"/>
        <v>15.936842105263153</v>
      </c>
      <c r="AF1418" s="205">
        <f t="shared" ca="1" si="590"/>
        <v>3.1873684210526307</v>
      </c>
      <c r="AG1418" s="205"/>
      <c r="AH1418" s="205"/>
      <c r="AI1418" s="205"/>
      <c r="AJ1418" s="205"/>
      <c r="AK1418" s="4"/>
      <c r="AL1418" s="4"/>
      <c r="AM1418" s="309">
        <f t="shared" ca="1" si="591"/>
        <v>14.97</v>
      </c>
      <c r="AN1418" s="309">
        <f t="shared" ca="1" si="592"/>
        <v>14.27</v>
      </c>
      <c r="AO1418" s="310">
        <f t="shared" ca="1" si="593"/>
        <v>0.49999999999999872</v>
      </c>
      <c r="AP1418" s="310" t="b">
        <f t="shared" ca="1" si="594"/>
        <v>0</v>
      </c>
      <c r="AQ1418" s="309">
        <f t="shared" ca="1" si="595"/>
        <v>0.42839999999999995</v>
      </c>
      <c r="AR1418" s="205">
        <f t="shared" ca="1" si="578"/>
        <v>13.851599999999999</v>
      </c>
      <c r="AS1418" s="45" t="b">
        <f t="shared" ca="1" si="579"/>
        <v>0</v>
      </c>
      <c r="AT1418">
        <f t="shared" ca="1" si="580"/>
        <v>1</v>
      </c>
      <c r="AU1418" t="b">
        <f t="shared" ca="1" si="596"/>
        <v>0</v>
      </c>
      <c r="AV1418" t="b">
        <f t="shared" ca="1" si="597"/>
        <v>0</v>
      </c>
      <c r="AW1418" s="266" t="b">
        <f t="shared" ca="1" si="598"/>
        <v>1</v>
      </c>
      <c r="AX1418" s="266" t="b">
        <f t="shared" ca="1" si="599"/>
        <v>1</v>
      </c>
      <c r="AY1418" s="266" t="b">
        <f t="shared" ca="1" si="600"/>
        <v>0</v>
      </c>
    </row>
    <row r="1419" spans="1:51" x14ac:dyDescent="0.25">
      <c r="A1419">
        <v>1387</v>
      </c>
      <c r="B1419" s="163">
        <f ca="1">OFFSET(InputPriceData!B$15,CalculationsAndCharts!$A1419+$A$11,0,1,1)</f>
        <v>40003</v>
      </c>
      <c r="C1419" s="3">
        <f ca="1">OFFSET(InputPriceData!G$15,CalculationsAndCharts!$A1419+$A$11,IF($C$7,8,0),1,1)</f>
        <v>552700</v>
      </c>
      <c r="D1419" s="4">
        <f ca="1">OFFSET(InputPriceData!C$15,CalculationsAndCharts!$A1419+$A$11,IF($C$7,8,0),1,1)</f>
        <v>14.62</v>
      </c>
      <c r="E1419" s="4">
        <f ca="1">OFFSET(InputPriceData!D$15,CalculationsAndCharts!$A1419+$A$11,IF($C$7,8,0),1,1)</f>
        <v>14.75</v>
      </c>
      <c r="F1419" s="4">
        <f ca="1">OFFSET(InputPriceData!E$15,CalculationsAndCharts!$A1419+$A$11,IF($C$7,8,0),1,1)</f>
        <v>14.3</v>
      </c>
      <c r="G1419" s="4">
        <f ca="1">OFFSET(InputPriceData!F$15,CalculationsAndCharts!$A1419+$A$11,IF($C$7,8,0),1,1)</f>
        <v>14.32</v>
      </c>
      <c r="H1419" s="128"/>
      <c r="I1419" s="128"/>
      <c r="K1419" s="124"/>
      <c r="L1419" s="279"/>
      <c r="M1419" s="281"/>
      <c r="N1419" s="280"/>
      <c r="O1419" s="4"/>
      <c r="P1419" s="4"/>
      <c r="Q1419" s="3"/>
      <c r="S1419" s="309">
        <f t="shared" ca="1" si="581"/>
        <v>14.97</v>
      </c>
      <c r="T1419" s="309">
        <f t="shared" ca="1" si="582"/>
        <v>14.27</v>
      </c>
      <c r="U1419" s="310">
        <f t="shared" ca="1" si="574"/>
        <v>7.1428571428572341E-2</v>
      </c>
      <c r="V1419" s="310" t="b">
        <f t="shared" ca="1" si="583"/>
        <v>1</v>
      </c>
      <c r="W1419" s="3" t="b">
        <f t="shared" ca="1" si="584"/>
        <v>0</v>
      </c>
      <c r="X1419" s="3" t="str">
        <f t="shared" ca="1" si="585"/>
        <v/>
      </c>
      <c r="Y1419" s="3" t="str">
        <f t="shared" ca="1" si="575"/>
        <v/>
      </c>
      <c r="Z1419" s="3" t="str">
        <f t="shared" ca="1" si="586"/>
        <v/>
      </c>
      <c r="AA1419" s="3" t="str">
        <f t="shared" ca="1" si="587"/>
        <v/>
      </c>
      <c r="AB1419" s="205">
        <f t="shared" ca="1" si="588"/>
        <v>6264</v>
      </c>
      <c r="AC1419" s="205">
        <f t="shared" ca="1" si="589"/>
        <v>95</v>
      </c>
      <c r="AD1419" s="205">
        <f t="shared" ca="1" si="576"/>
        <v>65.936842105263153</v>
      </c>
      <c r="AE1419" s="205">
        <f t="shared" ca="1" si="577"/>
        <v>15.936842105263153</v>
      </c>
      <c r="AF1419" s="205">
        <f t="shared" ca="1" si="590"/>
        <v>3.1873684210526307</v>
      </c>
      <c r="AG1419" s="205"/>
      <c r="AH1419" s="205"/>
      <c r="AI1419" s="205"/>
      <c r="AJ1419" s="205"/>
      <c r="AK1419" s="4"/>
      <c r="AL1419" s="4"/>
      <c r="AM1419" s="309">
        <f t="shared" ca="1" si="591"/>
        <v>14.97</v>
      </c>
      <c r="AN1419" s="309">
        <f t="shared" ca="1" si="592"/>
        <v>14.27</v>
      </c>
      <c r="AO1419" s="310">
        <f t="shared" ca="1" si="593"/>
        <v>7.1428571428572341E-2</v>
      </c>
      <c r="AP1419" s="310" t="b">
        <f t="shared" ca="1" si="594"/>
        <v>1</v>
      </c>
      <c r="AQ1419" s="309">
        <f t="shared" ca="1" si="595"/>
        <v>0</v>
      </c>
      <c r="AR1419" s="205">
        <f t="shared" ca="1" si="578"/>
        <v>0</v>
      </c>
      <c r="AS1419" s="45" t="b">
        <f t="shared" ca="1" si="579"/>
        <v>0</v>
      </c>
      <c r="AT1419">
        <f t="shared" ca="1" si="580"/>
        <v>0</v>
      </c>
      <c r="AU1419" t="b">
        <f t="shared" ca="1" si="596"/>
        <v>0</v>
      </c>
      <c r="AV1419" t="b">
        <f t="shared" ca="1" si="597"/>
        <v>0</v>
      </c>
      <c r="AW1419" s="266" t="b">
        <f t="shared" ca="1" si="598"/>
        <v>0</v>
      </c>
      <c r="AX1419" s="266" t="b">
        <f t="shared" ca="1" si="599"/>
        <v>0</v>
      </c>
      <c r="AY1419" s="266" t="b">
        <f t="shared" ca="1" si="600"/>
        <v>0</v>
      </c>
    </row>
    <row r="1420" spans="1:51" x14ac:dyDescent="0.25">
      <c r="A1420">
        <v>1388</v>
      </c>
      <c r="B1420" s="163">
        <f ca="1">OFFSET(InputPriceData!B$15,CalculationsAndCharts!$A1420+$A$11,0,1,1)</f>
        <v>40002</v>
      </c>
      <c r="C1420" s="3">
        <f ca="1">OFFSET(InputPriceData!G$15,CalculationsAndCharts!$A1420+$A$11,IF($C$7,8,0),1,1)</f>
        <v>496800</v>
      </c>
      <c r="D1420" s="4">
        <f ca="1">OFFSET(InputPriceData!C$15,CalculationsAndCharts!$A1420+$A$11,IF($C$7,8,0),1,1)</f>
        <v>14.65</v>
      </c>
      <c r="E1420" s="4">
        <f ca="1">OFFSET(InputPriceData!D$15,CalculationsAndCharts!$A1420+$A$11,IF($C$7,8,0),1,1)</f>
        <v>14.75</v>
      </c>
      <c r="F1420" s="4">
        <f ca="1">OFFSET(InputPriceData!E$15,CalculationsAndCharts!$A1420+$A$11,IF($C$7,8,0),1,1)</f>
        <v>14.21</v>
      </c>
      <c r="G1420" s="4">
        <f ca="1">OFFSET(InputPriceData!F$15,CalculationsAndCharts!$A1420+$A$11,IF($C$7,8,0),1,1)</f>
        <v>14.49</v>
      </c>
      <c r="H1420" s="128"/>
      <c r="I1420" s="128"/>
      <c r="K1420" s="124"/>
      <c r="L1420" s="279"/>
      <c r="M1420" s="281"/>
      <c r="N1420" s="280"/>
      <c r="O1420" s="4"/>
      <c r="P1420" s="4"/>
      <c r="Q1420" s="3"/>
      <c r="S1420" s="309">
        <f t="shared" ca="1" si="581"/>
        <v>15.03</v>
      </c>
      <c r="T1420" s="309">
        <f t="shared" ca="1" si="582"/>
        <v>14.27</v>
      </c>
      <c r="U1420" s="310">
        <f t="shared" ca="1" si="574"/>
        <v>0.28947368421052722</v>
      </c>
      <c r="V1420" s="310" t="b">
        <f t="shared" ca="1" si="583"/>
        <v>0</v>
      </c>
      <c r="W1420" s="3" t="b">
        <f t="shared" ca="1" si="584"/>
        <v>0</v>
      </c>
      <c r="X1420" s="3" t="str">
        <f t="shared" ca="1" si="585"/>
        <v/>
      </c>
      <c r="Y1420" s="3" t="str">
        <f t="shared" ca="1" si="575"/>
        <v/>
      </c>
      <c r="Z1420" s="3" t="str">
        <f t="shared" ca="1" si="586"/>
        <v/>
      </c>
      <c r="AA1420" s="3" t="str">
        <f t="shared" ca="1" si="587"/>
        <v/>
      </c>
      <c r="AB1420" s="205">
        <f t="shared" ca="1" si="588"/>
        <v>6264</v>
      </c>
      <c r="AC1420" s="205">
        <f t="shared" ca="1" si="589"/>
        <v>95</v>
      </c>
      <c r="AD1420" s="205">
        <f t="shared" ca="1" si="576"/>
        <v>65.936842105263153</v>
      </c>
      <c r="AE1420" s="205">
        <f t="shared" ca="1" si="577"/>
        <v>15.936842105263153</v>
      </c>
      <c r="AF1420" s="205">
        <f t="shared" ca="1" si="590"/>
        <v>3.1873684210526307</v>
      </c>
      <c r="AG1420" s="205"/>
      <c r="AH1420" s="205"/>
      <c r="AI1420" s="205"/>
      <c r="AJ1420" s="205"/>
      <c r="AK1420" s="4"/>
      <c r="AL1420" s="4"/>
      <c r="AM1420" s="309">
        <f t="shared" ca="1" si="591"/>
        <v>14.97</v>
      </c>
      <c r="AN1420" s="309">
        <f t="shared" ca="1" si="592"/>
        <v>14.27</v>
      </c>
      <c r="AO1420" s="310">
        <f t="shared" ca="1" si="593"/>
        <v>0.31428571428571472</v>
      </c>
      <c r="AP1420" s="310" t="b">
        <f t="shared" ca="1" si="594"/>
        <v>0</v>
      </c>
      <c r="AQ1420" s="309">
        <f t="shared" ca="1" si="595"/>
        <v>0</v>
      </c>
      <c r="AR1420" s="205">
        <f t="shared" ca="1" si="578"/>
        <v>0</v>
      </c>
      <c r="AS1420" s="45" t="b">
        <f t="shared" ca="1" si="579"/>
        <v>0</v>
      </c>
      <c r="AT1420">
        <f t="shared" ca="1" si="580"/>
        <v>0</v>
      </c>
      <c r="AU1420" t="b">
        <f t="shared" ca="1" si="596"/>
        <v>0</v>
      </c>
      <c r="AV1420" t="b">
        <f t="shared" ca="1" si="597"/>
        <v>0</v>
      </c>
      <c r="AW1420" s="266" t="b">
        <f t="shared" ca="1" si="598"/>
        <v>0</v>
      </c>
      <c r="AX1420" s="266" t="b">
        <f t="shared" ca="1" si="599"/>
        <v>0</v>
      </c>
      <c r="AY1420" s="266" t="b">
        <f t="shared" ca="1" si="600"/>
        <v>0</v>
      </c>
    </row>
    <row r="1421" spans="1:51" x14ac:dyDescent="0.25">
      <c r="A1421">
        <v>1389</v>
      </c>
      <c r="B1421" s="163">
        <f ca="1">OFFSET(InputPriceData!B$15,CalculationsAndCharts!$A1421+$A$11,0,1,1)</f>
        <v>40001</v>
      </c>
      <c r="C1421" s="3">
        <f ca="1">OFFSET(InputPriceData!G$15,CalculationsAndCharts!$A1421+$A$11,IF($C$7,8,0),1,1)</f>
        <v>612400</v>
      </c>
      <c r="D1421" s="4">
        <f ca="1">OFFSET(InputPriceData!C$15,CalculationsAndCharts!$A1421+$A$11,IF($C$7,8,0),1,1)</f>
        <v>14.73</v>
      </c>
      <c r="E1421" s="4">
        <f ca="1">OFFSET(InputPriceData!D$15,CalculationsAndCharts!$A1421+$A$11,IF($C$7,8,0),1,1)</f>
        <v>14.78</v>
      </c>
      <c r="F1421" s="4">
        <f ca="1">OFFSET(InputPriceData!E$15,CalculationsAndCharts!$A1421+$A$11,IF($C$7,8,0),1,1)</f>
        <v>14.5</v>
      </c>
      <c r="G1421" s="4">
        <f ca="1">OFFSET(InputPriceData!F$15,CalculationsAndCharts!$A1421+$A$11,IF($C$7,8,0),1,1)</f>
        <v>14.55</v>
      </c>
      <c r="H1421" s="128"/>
      <c r="I1421" s="128"/>
      <c r="K1421" s="124"/>
      <c r="L1421" s="279"/>
      <c r="M1421" s="281"/>
      <c r="N1421" s="280"/>
      <c r="O1421" s="4"/>
      <c r="P1421" s="4"/>
      <c r="Q1421" s="3"/>
      <c r="S1421" s="309">
        <f t="shared" ca="1" si="581"/>
        <v>15.39</v>
      </c>
      <c r="T1421" s="309">
        <f t="shared" ca="1" si="582"/>
        <v>14.27</v>
      </c>
      <c r="U1421" s="310">
        <f t="shared" ca="1" si="574"/>
        <v>0.25000000000000078</v>
      </c>
      <c r="V1421" s="310" t="b">
        <f t="shared" ca="1" si="583"/>
        <v>0</v>
      </c>
      <c r="W1421" s="3" t="b">
        <f t="shared" ca="1" si="584"/>
        <v>0</v>
      </c>
      <c r="X1421" s="3" t="str">
        <f t="shared" ca="1" si="585"/>
        <v/>
      </c>
      <c r="Y1421" s="3" t="str">
        <f t="shared" ca="1" si="575"/>
        <v/>
      </c>
      <c r="Z1421" s="3" t="str">
        <f t="shared" ca="1" si="586"/>
        <v/>
      </c>
      <c r="AA1421" s="3" t="str">
        <f t="shared" ca="1" si="587"/>
        <v/>
      </c>
      <c r="AB1421" s="205">
        <f t="shared" ca="1" si="588"/>
        <v>6264</v>
      </c>
      <c r="AC1421" s="205">
        <f t="shared" ca="1" si="589"/>
        <v>95</v>
      </c>
      <c r="AD1421" s="205">
        <f t="shared" ca="1" si="576"/>
        <v>65.936842105263153</v>
      </c>
      <c r="AE1421" s="205">
        <f t="shared" ca="1" si="577"/>
        <v>15.936842105263153</v>
      </c>
      <c r="AF1421" s="205">
        <f t="shared" ca="1" si="590"/>
        <v>3.1873684210526307</v>
      </c>
      <c r="AG1421" s="205"/>
      <c r="AH1421" s="205"/>
      <c r="AI1421" s="205"/>
      <c r="AJ1421" s="205"/>
      <c r="AK1421" s="4"/>
      <c r="AL1421" s="4"/>
      <c r="AM1421" s="309">
        <f t="shared" ca="1" si="591"/>
        <v>14.97</v>
      </c>
      <c r="AN1421" s="309">
        <f t="shared" ca="1" si="592"/>
        <v>14.27</v>
      </c>
      <c r="AO1421" s="310">
        <f t="shared" ca="1" si="593"/>
        <v>0.40000000000000102</v>
      </c>
      <c r="AP1421" s="310" t="b">
        <f t="shared" ca="1" si="594"/>
        <v>0</v>
      </c>
      <c r="AQ1421" s="309">
        <f t="shared" ca="1" si="595"/>
        <v>0</v>
      </c>
      <c r="AR1421" s="205">
        <f t="shared" ca="1" si="578"/>
        <v>0</v>
      </c>
      <c r="AS1421" s="45" t="b">
        <f t="shared" ca="1" si="579"/>
        <v>0</v>
      </c>
      <c r="AT1421">
        <f t="shared" ca="1" si="580"/>
        <v>0</v>
      </c>
      <c r="AU1421" t="b">
        <f t="shared" ca="1" si="596"/>
        <v>0</v>
      </c>
      <c r="AV1421" t="b">
        <f t="shared" ca="1" si="597"/>
        <v>0</v>
      </c>
      <c r="AW1421" s="266" t="b">
        <f t="shared" ca="1" si="598"/>
        <v>0</v>
      </c>
      <c r="AX1421" s="266" t="b">
        <f t="shared" ca="1" si="599"/>
        <v>0</v>
      </c>
      <c r="AY1421" s="266" t="b">
        <f t="shared" ca="1" si="600"/>
        <v>0</v>
      </c>
    </row>
    <row r="1422" spans="1:51" x14ac:dyDescent="0.25">
      <c r="A1422">
        <v>1390</v>
      </c>
      <c r="B1422" s="163">
        <f ca="1">OFFSET(InputPriceData!B$15,CalculationsAndCharts!$A1422+$A$11,0,1,1)</f>
        <v>40000</v>
      </c>
      <c r="C1422" s="3">
        <f ca="1">OFFSET(InputPriceData!G$15,CalculationsAndCharts!$A1422+$A$11,IF($C$7,8,0),1,1)</f>
        <v>498600</v>
      </c>
      <c r="D1422" s="4">
        <f ca="1">OFFSET(InputPriceData!C$15,CalculationsAndCharts!$A1422+$A$11,IF($C$7,8,0),1,1)</f>
        <v>14.48</v>
      </c>
      <c r="E1422" s="4">
        <f ca="1">OFFSET(InputPriceData!D$15,CalculationsAndCharts!$A1422+$A$11,IF($C$7,8,0),1,1)</f>
        <v>14.72</v>
      </c>
      <c r="F1422" s="4">
        <f ca="1">OFFSET(InputPriceData!E$15,CalculationsAndCharts!$A1422+$A$11,IF($C$7,8,0),1,1)</f>
        <v>14.35</v>
      </c>
      <c r="G1422" s="4">
        <f ca="1">OFFSET(InputPriceData!F$15,CalculationsAndCharts!$A1422+$A$11,IF($C$7,8,0),1,1)</f>
        <v>14.68</v>
      </c>
      <c r="H1422" s="128"/>
      <c r="I1422" s="128"/>
      <c r="K1422" s="124"/>
      <c r="L1422" s="279"/>
      <c r="M1422" s="281"/>
      <c r="N1422" s="280"/>
      <c r="O1422" s="4"/>
      <c r="P1422" s="4"/>
      <c r="Q1422" s="3"/>
      <c r="S1422" s="309">
        <f t="shared" ca="1" si="581"/>
        <v>15.46</v>
      </c>
      <c r="T1422" s="309">
        <f t="shared" ca="1" si="582"/>
        <v>14.27</v>
      </c>
      <c r="U1422" s="310">
        <f t="shared" ca="1" si="574"/>
        <v>0.3445378151260502</v>
      </c>
      <c r="V1422" s="310" t="b">
        <f t="shared" ca="1" si="583"/>
        <v>0</v>
      </c>
      <c r="W1422" s="3" t="b">
        <f t="shared" ca="1" si="584"/>
        <v>0</v>
      </c>
      <c r="X1422" s="3" t="str">
        <f t="shared" ca="1" si="585"/>
        <v/>
      </c>
      <c r="Y1422" s="3" t="str">
        <f t="shared" ca="1" si="575"/>
        <v/>
      </c>
      <c r="Z1422" s="3" t="str">
        <f t="shared" ca="1" si="586"/>
        <v/>
      </c>
      <c r="AA1422" s="3" t="str">
        <f t="shared" ca="1" si="587"/>
        <v/>
      </c>
      <c r="AB1422" s="205">
        <f t="shared" ca="1" si="588"/>
        <v>6264</v>
      </c>
      <c r="AC1422" s="205">
        <f t="shared" ca="1" si="589"/>
        <v>95</v>
      </c>
      <c r="AD1422" s="205">
        <f t="shared" ca="1" si="576"/>
        <v>65.936842105263153</v>
      </c>
      <c r="AE1422" s="205">
        <f t="shared" ca="1" si="577"/>
        <v>15.936842105263153</v>
      </c>
      <c r="AF1422" s="205">
        <f t="shared" ca="1" si="590"/>
        <v>3.1873684210526307</v>
      </c>
      <c r="AG1422" s="205"/>
      <c r="AH1422" s="205"/>
      <c r="AI1422" s="205"/>
      <c r="AJ1422" s="205"/>
      <c r="AK1422" s="4"/>
      <c r="AL1422" s="4"/>
      <c r="AM1422" s="309">
        <f t="shared" ca="1" si="591"/>
        <v>15.03</v>
      </c>
      <c r="AN1422" s="309">
        <f t="shared" ca="1" si="592"/>
        <v>14.27</v>
      </c>
      <c r="AO1422" s="310">
        <f t="shared" ca="1" si="593"/>
        <v>0.53947368421052666</v>
      </c>
      <c r="AP1422" s="310" t="b">
        <f t="shared" ca="1" si="594"/>
        <v>0</v>
      </c>
      <c r="AQ1422" s="309">
        <f t="shared" ca="1" si="595"/>
        <v>0</v>
      </c>
      <c r="AR1422" s="205">
        <f t="shared" ca="1" si="578"/>
        <v>0</v>
      </c>
      <c r="AS1422" s="45" t="b">
        <f t="shared" ca="1" si="579"/>
        <v>0</v>
      </c>
      <c r="AT1422">
        <f t="shared" ca="1" si="580"/>
        <v>0</v>
      </c>
      <c r="AU1422" t="b">
        <f t="shared" ca="1" si="596"/>
        <v>0</v>
      </c>
      <c r="AV1422" t="b">
        <f t="shared" ca="1" si="597"/>
        <v>0</v>
      </c>
      <c r="AW1422" s="266" t="b">
        <f t="shared" ca="1" si="598"/>
        <v>0</v>
      </c>
      <c r="AX1422" s="266" t="b">
        <f t="shared" ca="1" si="599"/>
        <v>0</v>
      </c>
      <c r="AY1422" s="266" t="b">
        <f t="shared" ca="1" si="600"/>
        <v>0</v>
      </c>
    </row>
    <row r="1423" spans="1:51" x14ac:dyDescent="0.25">
      <c r="A1423">
        <v>1391</v>
      </c>
      <c r="B1423" s="163">
        <f ca="1">OFFSET(InputPriceData!B$15,CalculationsAndCharts!$A1423+$A$11,0,1,1)</f>
        <v>39996</v>
      </c>
      <c r="C1423" s="3">
        <f ca="1">OFFSET(InputPriceData!G$15,CalculationsAndCharts!$A1423+$A$11,IF($C$7,8,0),1,1)</f>
        <v>522400</v>
      </c>
      <c r="D1423" s="4">
        <f ca="1">OFFSET(InputPriceData!C$15,CalculationsAndCharts!$A1423+$A$11,IF($C$7,8,0),1,1)</f>
        <v>14.8</v>
      </c>
      <c r="E1423" s="4">
        <f ca="1">OFFSET(InputPriceData!D$15,CalculationsAndCharts!$A1423+$A$11,IF($C$7,8,0),1,1)</f>
        <v>14.85</v>
      </c>
      <c r="F1423" s="4">
        <f ca="1">OFFSET(InputPriceData!E$15,CalculationsAndCharts!$A1423+$A$11,IF($C$7,8,0),1,1)</f>
        <v>14.56</v>
      </c>
      <c r="G1423" s="4">
        <f ca="1">OFFSET(InputPriceData!F$15,CalculationsAndCharts!$A1423+$A$11,IF($C$7,8,0),1,1)</f>
        <v>14.58</v>
      </c>
      <c r="H1423" s="128"/>
      <c r="I1423" s="128"/>
      <c r="K1423" s="124"/>
      <c r="L1423" s="279"/>
      <c r="M1423" s="281"/>
      <c r="N1423" s="280"/>
      <c r="O1423" s="4"/>
      <c r="P1423" s="4"/>
      <c r="Q1423" s="3"/>
      <c r="S1423" s="309">
        <f t="shared" ca="1" si="581"/>
        <v>15.79</v>
      </c>
      <c r="T1423" s="309">
        <f t="shared" ca="1" si="582"/>
        <v>14.27</v>
      </c>
      <c r="U1423" s="310">
        <f t="shared" ca="1" si="574"/>
        <v>0.20394736842105302</v>
      </c>
      <c r="V1423" s="310" t="b">
        <f t="shared" ca="1" si="583"/>
        <v>0</v>
      </c>
      <c r="W1423" s="3" t="b">
        <f t="shared" ca="1" si="584"/>
        <v>0</v>
      </c>
      <c r="X1423" s="3" t="str">
        <f t="shared" ca="1" si="585"/>
        <v/>
      </c>
      <c r="Y1423" s="3" t="str">
        <f t="shared" ca="1" si="575"/>
        <v/>
      </c>
      <c r="Z1423" s="3" t="str">
        <f t="shared" ca="1" si="586"/>
        <v/>
      </c>
      <c r="AA1423" s="3" t="str">
        <f t="shared" ca="1" si="587"/>
        <v/>
      </c>
      <c r="AB1423" s="205">
        <f t="shared" ca="1" si="588"/>
        <v>6264</v>
      </c>
      <c r="AC1423" s="205">
        <f t="shared" ca="1" si="589"/>
        <v>95</v>
      </c>
      <c r="AD1423" s="205">
        <f t="shared" ca="1" si="576"/>
        <v>65.936842105263153</v>
      </c>
      <c r="AE1423" s="205">
        <f t="shared" ca="1" si="577"/>
        <v>15.936842105263153</v>
      </c>
      <c r="AF1423" s="205">
        <f t="shared" ca="1" si="590"/>
        <v>3.1873684210526307</v>
      </c>
      <c r="AG1423" s="205"/>
      <c r="AH1423" s="205"/>
      <c r="AI1423" s="205"/>
      <c r="AJ1423" s="205"/>
      <c r="AK1423" s="4"/>
      <c r="AL1423" s="4"/>
      <c r="AM1423" s="309">
        <f t="shared" ca="1" si="591"/>
        <v>15.39</v>
      </c>
      <c r="AN1423" s="309">
        <f t="shared" ca="1" si="592"/>
        <v>14.27</v>
      </c>
      <c r="AO1423" s="310">
        <f t="shared" ca="1" si="593"/>
        <v>0.27678571428571447</v>
      </c>
      <c r="AP1423" s="310" t="b">
        <f t="shared" ca="1" si="594"/>
        <v>0</v>
      </c>
      <c r="AQ1423" s="309">
        <f t="shared" ca="1" si="595"/>
        <v>0</v>
      </c>
      <c r="AR1423" s="205">
        <f t="shared" ca="1" si="578"/>
        <v>0</v>
      </c>
      <c r="AS1423" s="45" t="b">
        <f t="shared" ca="1" si="579"/>
        <v>0</v>
      </c>
      <c r="AT1423">
        <f t="shared" ca="1" si="580"/>
        <v>0</v>
      </c>
      <c r="AU1423" t="b">
        <f t="shared" ca="1" si="596"/>
        <v>0</v>
      </c>
      <c r="AV1423" t="b">
        <f t="shared" ca="1" si="597"/>
        <v>0</v>
      </c>
      <c r="AW1423" s="266" t="b">
        <f t="shared" ca="1" si="598"/>
        <v>0</v>
      </c>
      <c r="AX1423" s="266" t="b">
        <f t="shared" ca="1" si="599"/>
        <v>0</v>
      </c>
      <c r="AY1423" s="266" t="b">
        <f t="shared" ca="1" si="600"/>
        <v>0</v>
      </c>
    </row>
    <row r="1424" spans="1:51" x14ac:dyDescent="0.25">
      <c r="A1424">
        <v>1392</v>
      </c>
      <c r="B1424" s="163">
        <f ca="1">OFFSET(InputPriceData!B$15,CalculationsAndCharts!$A1424+$A$11,0,1,1)</f>
        <v>39995</v>
      </c>
      <c r="C1424" s="3">
        <f ca="1">OFFSET(InputPriceData!G$15,CalculationsAndCharts!$A1424+$A$11,IF($C$7,8,0),1,1)</f>
        <v>623300</v>
      </c>
      <c r="D1424" s="4">
        <f ca="1">OFFSET(InputPriceData!C$15,CalculationsAndCharts!$A1424+$A$11,IF($C$7,8,0),1,1)</f>
        <v>14.87</v>
      </c>
      <c r="E1424" s="4">
        <f ca="1">OFFSET(InputPriceData!D$15,CalculationsAndCharts!$A1424+$A$11,IF($C$7,8,0),1,1)</f>
        <v>15.14</v>
      </c>
      <c r="F1424" s="4">
        <f ca="1">OFFSET(InputPriceData!E$15,CalculationsAndCharts!$A1424+$A$11,IF($C$7,8,0),1,1)</f>
        <v>14.82</v>
      </c>
      <c r="G1424" s="4">
        <f ca="1">OFFSET(InputPriceData!F$15,CalculationsAndCharts!$A1424+$A$11,IF($C$7,8,0),1,1)</f>
        <v>14.86</v>
      </c>
      <c r="H1424" s="128"/>
      <c r="I1424" s="128"/>
      <c r="K1424" s="124"/>
      <c r="L1424" s="279"/>
      <c r="M1424" s="281"/>
      <c r="N1424" s="280"/>
      <c r="O1424" s="4"/>
      <c r="P1424" s="4"/>
      <c r="Q1424" s="3"/>
      <c r="S1424" s="309">
        <f t="shared" ca="1" si="581"/>
        <v>15.79</v>
      </c>
      <c r="T1424" s="309">
        <f t="shared" ca="1" si="582"/>
        <v>14.27</v>
      </c>
      <c r="U1424" s="310">
        <f t="shared" ca="1" si="574"/>
        <v>0.38815789473684215</v>
      </c>
      <c r="V1424" s="310" t="b">
        <f t="shared" ca="1" si="583"/>
        <v>0</v>
      </c>
      <c r="W1424" s="3" t="b">
        <f t="shared" ca="1" si="584"/>
        <v>0</v>
      </c>
      <c r="X1424" s="3" t="str">
        <f t="shared" ca="1" si="585"/>
        <v/>
      </c>
      <c r="Y1424" s="3" t="str">
        <f t="shared" ca="1" si="575"/>
        <v/>
      </c>
      <c r="Z1424" s="3" t="str">
        <f t="shared" ca="1" si="586"/>
        <v/>
      </c>
      <c r="AA1424" s="3" t="str">
        <f t="shared" ca="1" si="587"/>
        <v/>
      </c>
      <c r="AB1424" s="205">
        <f t="shared" ca="1" si="588"/>
        <v>6264</v>
      </c>
      <c r="AC1424" s="205">
        <f t="shared" ca="1" si="589"/>
        <v>95</v>
      </c>
      <c r="AD1424" s="205">
        <f t="shared" ca="1" si="576"/>
        <v>65.936842105263153</v>
      </c>
      <c r="AE1424" s="205">
        <f t="shared" ca="1" si="577"/>
        <v>15.936842105263153</v>
      </c>
      <c r="AF1424" s="205">
        <f t="shared" ca="1" si="590"/>
        <v>3.1873684210526307</v>
      </c>
      <c r="AG1424" s="205"/>
      <c r="AH1424" s="205"/>
      <c r="AI1424" s="205"/>
      <c r="AJ1424" s="205"/>
      <c r="AK1424" s="4"/>
      <c r="AL1424" s="4"/>
      <c r="AM1424" s="309">
        <f t="shared" ca="1" si="591"/>
        <v>15.46</v>
      </c>
      <c r="AN1424" s="309">
        <f t="shared" ca="1" si="592"/>
        <v>14.27</v>
      </c>
      <c r="AO1424" s="310">
        <f t="shared" ca="1" si="593"/>
        <v>0.49579831932773044</v>
      </c>
      <c r="AP1424" s="310" t="b">
        <f t="shared" ca="1" si="594"/>
        <v>0</v>
      </c>
      <c r="AQ1424" s="309">
        <f t="shared" ca="1" si="595"/>
        <v>0</v>
      </c>
      <c r="AR1424" s="205">
        <f t="shared" ca="1" si="578"/>
        <v>0</v>
      </c>
      <c r="AS1424" s="45" t="b">
        <f t="shared" ca="1" si="579"/>
        <v>0</v>
      </c>
      <c r="AT1424">
        <f t="shared" ca="1" si="580"/>
        <v>0</v>
      </c>
      <c r="AU1424" t="b">
        <f t="shared" ca="1" si="596"/>
        <v>0</v>
      </c>
      <c r="AV1424" t="b">
        <f t="shared" ca="1" si="597"/>
        <v>0</v>
      </c>
      <c r="AW1424" s="266" t="b">
        <f t="shared" ca="1" si="598"/>
        <v>0</v>
      </c>
      <c r="AX1424" s="266" t="b">
        <f t="shared" ca="1" si="599"/>
        <v>0</v>
      </c>
      <c r="AY1424" s="266" t="b">
        <f t="shared" ca="1" si="600"/>
        <v>0</v>
      </c>
    </row>
    <row r="1425" spans="1:51" x14ac:dyDescent="0.25">
      <c r="A1425">
        <v>1393</v>
      </c>
      <c r="B1425" s="163">
        <f ca="1">OFFSET(InputPriceData!B$15,CalculationsAndCharts!$A1425+$A$11,0,1,1)</f>
        <v>39994</v>
      </c>
      <c r="C1425" s="3">
        <f ca="1">OFFSET(InputPriceData!G$15,CalculationsAndCharts!$A1425+$A$11,IF($C$7,8,0),1,1)</f>
        <v>555300</v>
      </c>
      <c r="D1425" s="4">
        <f ca="1">OFFSET(InputPriceData!C$15,CalculationsAndCharts!$A1425+$A$11,IF($C$7,8,0),1,1)</f>
        <v>14.83</v>
      </c>
      <c r="E1425" s="4">
        <f ca="1">OFFSET(InputPriceData!D$15,CalculationsAndCharts!$A1425+$A$11,IF($C$7,8,0),1,1)</f>
        <v>14.94</v>
      </c>
      <c r="F1425" s="4">
        <f ca="1">OFFSET(InputPriceData!E$15,CalculationsAndCharts!$A1425+$A$11,IF($C$7,8,0),1,1)</f>
        <v>14.62</v>
      </c>
      <c r="G1425" s="4">
        <f ca="1">OFFSET(InputPriceData!F$15,CalculationsAndCharts!$A1425+$A$11,IF($C$7,8,0),1,1)</f>
        <v>14.72</v>
      </c>
      <c r="H1425" s="128"/>
      <c r="I1425" s="128"/>
      <c r="K1425" s="124"/>
      <c r="L1425" s="279"/>
      <c r="M1425" s="281"/>
      <c r="N1425" s="280"/>
      <c r="O1425" s="4"/>
      <c r="P1425" s="4"/>
      <c r="Q1425" s="3"/>
      <c r="S1425" s="309">
        <f t="shared" ca="1" si="581"/>
        <v>15.79</v>
      </c>
      <c r="T1425" s="309">
        <f t="shared" ca="1" si="582"/>
        <v>14.27</v>
      </c>
      <c r="U1425" s="310">
        <f t="shared" ca="1" si="574"/>
        <v>0.29605263157894818</v>
      </c>
      <c r="V1425" s="310" t="b">
        <f t="shared" ca="1" si="583"/>
        <v>0</v>
      </c>
      <c r="W1425" s="3" t="b">
        <f t="shared" ca="1" si="584"/>
        <v>0</v>
      </c>
      <c r="X1425" s="3" t="str">
        <f t="shared" ca="1" si="585"/>
        <v/>
      </c>
      <c r="Y1425" s="3" t="str">
        <f t="shared" ca="1" si="575"/>
        <v/>
      </c>
      <c r="Z1425" s="3" t="str">
        <f t="shared" ca="1" si="586"/>
        <v/>
      </c>
      <c r="AA1425" s="3" t="str">
        <f t="shared" ca="1" si="587"/>
        <v/>
      </c>
      <c r="AB1425" s="205">
        <f t="shared" ca="1" si="588"/>
        <v>6264</v>
      </c>
      <c r="AC1425" s="205">
        <f t="shared" ca="1" si="589"/>
        <v>95</v>
      </c>
      <c r="AD1425" s="205">
        <f t="shared" ca="1" si="576"/>
        <v>65.936842105263153</v>
      </c>
      <c r="AE1425" s="205">
        <f t="shared" ca="1" si="577"/>
        <v>15.936842105263153</v>
      </c>
      <c r="AF1425" s="205">
        <f t="shared" ca="1" si="590"/>
        <v>3.1873684210526307</v>
      </c>
      <c r="AG1425" s="205"/>
      <c r="AH1425" s="205"/>
      <c r="AI1425" s="205"/>
      <c r="AJ1425" s="205"/>
      <c r="AK1425" s="4"/>
      <c r="AL1425" s="4"/>
      <c r="AM1425" s="309">
        <f t="shared" ca="1" si="591"/>
        <v>15.79</v>
      </c>
      <c r="AN1425" s="309">
        <f t="shared" ca="1" si="592"/>
        <v>14.27</v>
      </c>
      <c r="AO1425" s="310">
        <f t="shared" ca="1" si="593"/>
        <v>0.29605263157894818</v>
      </c>
      <c r="AP1425" s="310" t="b">
        <f t="shared" ca="1" si="594"/>
        <v>0</v>
      </c>
      <c r="AQ1425" s="309">
        <f t="shared" ca="1" si="595"/>
        <v>0</v>
      </c>
      <c r="AR1425" s="205">
        <f t="shared" ca="1" si="578"/>
        <v>0</v>
      </c>
      <c r="AS1425" s="45" t="b">
        <f t="shared" ca="1" si="579"/>
        <v>0</v>
      </c>
      <c r="AT1425">
        <f t="shared" ca="1" si="580"/>
        <v>0</v>
      </c>
      <c r="AU1425" t="b">
        <f t="shared" ca="1" si="596"/>
        <v>0</v>
      </c>
      <c r="AV1425" t="b">
        <f t="shared" ca="1" si="597"/>
        <v>0</v>
      </c>
      <c r="AW1425" s="266" t="b">
        <f t="shared" ca="1" si="598"/>
        <v>0</v>
      </c>
      <c r="AX1425" s="266" t="b">
        <f t="shared" ca="1" si="599"/>
        <v>0</v>
      </c>
      <c r="AY1425" s="266" t="b">
        <f t="shared" ca="1" si="600"/>
        <v>1</v>
      </c>
    </row>
    <row r="1426" spans="1:51" x14ac:dyDescent="0.25">
      <c r="A1426">
        <v>1394</v>
      </c>
      <c r="B1426" s="163">
        <f ca="1">OFFSET(InputPriceData!B$15,CalculationsAndCharts!$A1426+$A$11,0,1,1)</f>
        <v>39993</v>
      </c>
      <c r="C1426" s="3">
        <f ca="1">OFFSET(InputPriceData!G$15,CalculationsAndCharts!$A1426+$A$11,IF($C$7,8,0),1,1)</f>
        <v>584200</v>
      </c>
      <c r="D1426" s="4">
        <f ca="1">OFFSET(InputPriceData!C$15,CalculationsAndCharts!$A1426+$A$11,IF($C$7,8,0),1,1)</f>
        <v>14.99</v>
      </c>
      <c r="E1426" s="4">
        <f ca="1">OFFSET(InputPriceData!D$15,CalculationsAndCharts!$A1426+$A$11,IF($C$7,8,0),1,1)</f>
        <v>15.08</v>
      </c>
      <c r="F1426" s="4">
        <f ca="1">OFFSET(InputPriceData!E$15,CalculationsAndCharts!$A1426+$A$11,IF($C$7,8,0),1,1)</f>
        <v>14.57</v>
      </c>
      <c r="G1426" s="4">
        <f ca="1">OFFSET(InputPriceData!F$15,CalculationsAndCharts!$A1426+$A$11,IF($C$7,8,0),1,1)</f>
        <v>14.86</v>
      </c>
      <c r="H1426" s="128"/>
      <c r="I1426" s="128"/>
      <c r="K1426" s="124"/>
      <c r="L1426" s="279"/>
      <c r="M1426" s="281"/>
      <c r="N1426" s="280"/>
      <c r="O1426" s="4"/>
      <c r="P1426" s="4"/>
      <c r="Q1426" s="3"/>
      <c r="S1426" s="309">
        <f t="shared" ca="1" si="581"/>
        <v>15.79</v>
      </c>
      <c r="T1426" s="309">
        <f t="shared" ca="1" si="582"/>
        <v>14.27</v>
      </c>
      <c r="U1426" s="310">
        <f t="shared" ca="1" si="574"/>
        <v>0.38815789473684215</v>
      </c>
      <c r="V1426" s="310" t="b">
        <f t="shared" ca="1" si="583"/>
        <v>0</v>
      </c>
      <c r="W1426" s="3" t="b">
        <f t="shared" ca="1" si="584"/>
        <v>0</v>
      </c>
      <c r="X1426" s="3" t="str">
        <f t="shared" ca="1" si="585"/>
        <v/>
      </c>
      <c r="Y1426" s="3" t="str">
        <f t="shared" ca="1" si="575"/>
        <v/>
      </c>
      <c r="Z1426" s="3" t="str">
        <f t="shared" ca="1" si="586"/>
        <v/>
      </c>
      <c r="AA1426" s="3" t="str">
        <f t="shared" ca="1" si="587"/>
        <v/>
      </c>
      <c r="AB1426" s="205">
        <f t="shared" ca="1" si="588"/>
        <v>6264</v>
      </c>
      <c r="AC1426" s="205">
        <f t="shared" ca="1" si="589"/>
        <v>95</v>
      </c>
      <c r="AD1426" s="205">
        <f t="shared" ca="1" si="576"/>
        <v>65.936842105263153</v>
      </c>
      <c r="AE1426" s="205">
        <f t="shared" ca="1" si="577"/>
        <v>15.936842105263153</v>
      </c>
      <c r="AF1426" s="205">
        <f t="shared" ca="1" si="590"/>
        <v>3.1873684210526307</v>
      </c>
      <c r="AG1426" s="205"/>
      <c r="AH1426" s="205"/>
      <c r="AI1426" s="205"/>
      <c r="AJ1426" s="205"/>
      <c r="AK1426" s="4"/>
      <c r="AL1426" s="4"/>
      <c r="AM1426" s="309">
        <f t="shared" ca="1" si="591"/>
        <v>15.79</v>
      </c>
      <c r="AN1426" s="309">
        <f t="shared" ca="1" si="592"/>
        <v>14.27</v>
      </c>
      <c r="AO1426" s="310">
        <f t="shared" ca="1" si="593"/>
        <v>0.38815789473684215</v>
      </c>
      <c r="AP1426" s="310" t="b">
        <f t="shared" ca="1" si="594"/>
        <v>0</v>
      </c>
      <c r="AQ1426" s="309">
        <f t="shared" ca="1" si="595"/>
        <v>0.43559999999999999</v>
      </c>
      <c r="AR1426" s="205">
        <f t="shared" ca="1" si="578"/>
        <v>14.084399999999999</v>
      </c>
      <c r="AS1426" s="45" t="b">
        <f t="shared" ca="1" si="579"/>
        <v>0</v>
      </c>
      <c r="AT1426">
        <f t="shared" ca="1" si="580"/>
        <v>9</v>
      </c>
      <c r="AU1426" t="b">
        <f t="shared" ca="1" si="596"/>
        <v>1</v>
      </c>
      <c r="AV1426" t="b">
        <f t="shared" ca="1" si="597"/>
        <v>1</v>
      </c>
      <c r="AW1426" s="266" t="b">
        <f t="shared" ca="1" si="598"/>
        <v>0</v>
      </c>
      <c r="AX1426" s="266" t="b">
        <f t="shared" ca="1" si="599"/>
        <v>1</v>
      </c>
      <c r="AY1426" s="266" t="b">
        <f t="shared" ca="1" si="600"/>
        <v>0</v>
      </c>
    </row>
    <row r="1427" spans="1:51" x14ac:dyDescent="0.25">
      <c r="A1427">
        <v>1395</v>
      </c>
      <c r="B1427" s="163">
        <f ca="1">OFFSET(InputPriceData!B$15,CalculationsAndCharts!$A1427+$A$11,0,1,1)</f>
        <v>39990</v>
      </c>
      <c r="C1427" s="3">
        <f ca="1">OFFSET(InputPriceData!G$15,CalculationsAndCharts!$A1427+$A$11,IF($C$7,8,0),1,1)</f>
        <v>1014600</v>
      </c>
      <c r="D1427" s="4">
        <f ca="1">OFFSET(InputPriceData!C$15,CalculationsAndCharts!$A1427+$A$11,IF($C$7,8,0),1,1)</f>
        <v>14.67</v>
      </c>
      <c r="E1427" s="4">
        <f ca="1">OFFSET(InputPriceData!D$15,CalculationsAndCharts!$A1427+$A$11,IF($C$7,8,0),1,1)</f>
        <v>15.03</v>
      </c>
      <c r="F1427" s="4">
        <f ca="1">OFFSET(InputPriceData!E$15,CalculationsAndCharts!$A1427+$A$11,IF($C$7,8,0),1,1)</f>
        <v>14.56</v>
      </c>
      <c r="G1427" s="4">
        <f ca="1">OFFSET(InputPriceData!F$15,CalculationsAndCharts!$A1427+$A$11,IF($C$7,8,0),1,1)</f>
        <v>14.97</v>
      </c>
      <c r="H1427" s="128"/>
      <c r="I1427" s="128"/>
      <c r="K1427" s="124"/>
      <c r="L1427" s="279"/>
      <c r="M1427" s="281"/>
      <c r="N1427" s="280"/>
      <c r="O1427" s="4"/>
      <c r="P1427" s="4"/>
      <c r="Q1427" s="3"/>
      <c r="S1427" s="309">
        <f t="shared" ca="1" si="581"/>
        <v>15.86</v>
      </c>
      <c r="T1427" s="309">
        <f t="shared" ca="1" si="582"/>
        <v>14.27</v>
      </c>
      <c r="U1427" s="310">
        <f t="shared" ca="1" si="574"/>
        <v>0.44025157232704476</v>
      </c>
      <c r="V1427" s="310" t="b">
        <f t="shared" ca="1" si="583"/>
        <v>0</v>
      </c>
      <c r="W1427" s="3" t="b">
        <f t="shared" ca="1" si="584"/>
        <v>0</v>
      </c>
      <c r="X1427" s="3" t="str">
        <f t="shared" ca="1" si="585"/>
        <v/>
      </c>
      <c r="Y1427" s="3" t="str">
        <f t="shared" ca="1" si="575"/>
        <v/>
      </c>
      <c r="Z1427" s="3" t="str">
        <f t="shared" ca="1" si="586"/>
        <v/>
      </c>
      <c r="AA1427" s="3" t="str">
        <f t="shared" ca="1" si="587"/>
        <v/>
      </c>
      <c r="AB1427" s="205">
        <f t="shared" ca="1" si="588"/>
        <v>6264</v>
      </c>
      <c r="AC1427" s="205">
        <f t="shared" ca="1" si="589"/>
        <v>95</v>
      </c>
      <c r="AD1427" s="205">
        <f t="shared" ca="1" si="576"/>
        <v>65.936842105263153</v>
      </c>
      <c r="AE1427" s="205">
        <f t="shared" ca="1" si="577"/>
        <v>15.936842105263153</v>
      </c>
      <c r="AF1427" s="205">
        <f t="shared" ca="1" si="590"/>
        <v>3.1873684210526307</v>
      </c>
      <c r="AG1427" s="205"/>
      <c r="AH1427" s="205"/>
      <c r="AI1427" s="205"/>
      <c r="AJ1427" s="205"/>
      <c r="AK1427" s="4"/>
      <c r="AL1427" s="4"/>
      <c r="AM1427" s="309">
        <f t="shared" ca="1" si="591"/>
        <v>15.79</v>
      </c>
      <c r="AN1427" s="309">
        <f t="shared" ca="1" si="592"/>
        <v>14.27</v>
      </c>
      <c r="AO1427" s="310">
        <f t="shared" ca="1" si="593"/>
        <v>0.46052631578947451</v>
      </c>
      <c r="AP1427" s="310" t="b">
        <f t="shared" ca="1" si="594"/>
        <v>0</v>
      </c>
      <c r="AQ1427" s="309">
        <f t="shared" ca="1" si="595"/>
        <v>0.43559999999999999</v>
      </c>
      <c r="AR1427" s="205">
        <f t="shared" ca="1" si="578"/>
        <v>14.084399999999999</v>
      </c>
      <c r="AS1427" s="45" t="b">
        <f t="shared" ca="1" si="579"/>
        <v>0</v>
      </c>
      <c r="AT1427">
        <f t="shared" ca="1" si="580"/>
        <v>8</v>
      </c>
      <c r="AU1427" t="b">
        <f t="shared" ca="1" si="596"/>
        <v>0</v>
      </c>
      <c r="AV1427" t="b">
        <f t="shared" ca="1" si="597"/>
        <v>0</v>
      </c>
      <c r="AW1427" s="266" t="b">
        <f t="shared" ca="1" si="598"/>
        <v>0</v>
      </c>
      <c r="AX1427" s="266" t="b">
        <f t="shared" ca="1" si="599"/>
        <v>1</v>
      </c>
      <c r="AY1427" s="266" t="b">
        <f t="shared" ca="1" si="600"/>
        <v>0</v>
      </c>
    </row>
    <row r="1428" spans="1:51" x14ac:dyDescent="0.25">
      <c r="A1428">
        <v>1396</v>
      </c>
      <c r="B1428" s="163">
        <f ca="1">OFFSET(InputPriceData!B$15,CalculationsAndCharts!$A1428+$A$11,0,1,1)</f>
        <v>39989</v>
      </c>
      <c r="C1428" s="3">
        <f ca="1">OFFSET(InputPriceData!G$15,CalculationsAndCharts!$A1428+$A$11,IF($C$7,8,0),1,1)</f>
        <v>727000</v>
      </c>
      <c r="D1428" s="4">
        <f ca="1">OFFSET(InputPriceData!C$15,CalculationsAndCharts!$A1428+$A$11,IF($C$7,8,0),1,1)</f>
        <v>14.49</v>
      </c>
      <c r="E1428" s="4">
        <f ca="1">OFFSET(InputPriceData!D$15,CalculationsAndCharts!$A1428+$A$11,IF($C$7,8,0),1,1)</f>
        <v>14.8</v>
      </c>
      <c r="F1428" s="4">
        <f ca="1">OFFSET(InputPriceData!E$15,CalculationsAndCharts!$A1428+$A$11,IF($C$7,8,0),1,1)</f>
        <v>14.41</v>
      </c>
      <c r="G1428" s="4">
        <f ca="1">OFFSET(InputPriceData!F$15,CalculationsAndCharts!$A1428+$A$11,IF($C$7,8,0),1,1)</f>
        <v>14.8</v>
      </c>
      <c r="H1428" s="128"/>
      <c r="I1428" s="128"/>
      <c r="K1428" s="124"/>
      <c r="L1428" s="279"/>
      <c r="M1428" s="281"/>
      <c r="N1428" s="280"/>
      <c r="O1428" s="4"/>
      <c r="P1428" s="4"/>
      <c r="Q1428" s="3"/>
      <c r="S1428" s="309">
        <f t="shared" ca="1" si="581"/>
        <v>16.21</v>
      </c>
      <c r="T1428" s="309">
        <f t="shared" ca="1" si="582"/>
        <v>14.27</v>
      </c>
      <c r="U1428" s="310">
        <f t="shared" ca="1" si="574"/>
        <v>0.27319587628866021</v>
      </c>
      <c r="V1428" s="310" t="b">
        <f t="shared" ca="1" si="583"/>
        <v>0</v>
      </c>
      <c r="W1428" s="3" t="b">
        <f t="shared" ca="1" si="584"/>
        <v>0</v>
      </c>
      <c r="X1428" s="3" t="str">
        <f t="shared" ca="1" si="585"/>
        <v/>
      </c>
      <c r="Y1428" s="3" t="str">
        <f t="shared" ca="1" si="575"/>
        <v/>
      </c>
      <c r="Z1428" s="3" t="str">
        <f t="shared" ca="1" si="586"/>
        <v/>
      </c>
      <c r="AA1428" s="3" t="str">
        <f t="shared" ca="1" si="587"/>
        <v/>
      </c>
      <c r="AB1428" s="205">
        <f t="shared" ca="1" si="588"/>
        <v>6264</v>
      </c>
      <c r="AC1428" s="205">
        <f t="shared" ca="1" si="589"/>
        <v>95</v>
      </c>
      <c r="AD1428" s="205">
        <f t="shared" ca="1" si="576"/>
        <v>65.936842105263153</v>
      </c>
      <c r="AE1428" s="205">
        <f t="shared" ca="1" si="577"/>
        <v>15.936842105263153</v>
      </c>
      <c r="AF1428" s="205">
        <f t="shared" ca="1" si="590"/>
        <v>3.1873684210526307</v>
      </c>
      <c r="AG1428" s="205"/>
      <c r="AH1428" s="205"/>
      <c r="AI1428" s="205"/>
      <c r="AJ1428" s="205"/>
      <c r="AK1428" s="4"/>
      <c r="AL1428" s="4"/>
      <c r="AM1428" s="309">
        <f t="shared" ca="1" si="591"/>
        <v>15.79</v>
      </c>
      <c r="AN1428" s="309">
        <f t="shared" ca="1" si="592"/>
        <v>14.27</v>
      </c>
      <c r="AO1428" s="310">
        <f t="shared" ca="1" si="593"/>
        <v>0.34868421052631665</v>
      </c>
      <c r="AP1428" s="310" t="b">
        <f t="shared" ca="1" si="594"/>
        <v>0</v>
      </c>
      <c r="AQ1428" s="309">
        <f t="shared" ca="1" si="595"/>
        <v>0.43559999999999999</v>
      </c>
      <c r="AR1428" s="205">
        <f t="shared" ca="1" si="578"/>
        <v>14.084399999999999</v>
      </c>
      <c r="AS1428" s="45" t="b">
        <f t="shared" ca="1" si="579"/>
        <v>0</v>
      </c>
      <c r="AT1428">
        <f t="shared" ca="1" si="580"/>
        <v>7</v>
      </c>
      <c r="AU1428" t="b">
        <f t="shared" ca="1" si="596"/>
        <v>0</v>
      </c>
      <c r="AV1428" t="b">
        <f t="shared" ca="1" si="597"/>
        <v>0</v>
      </c>
      <c r="AW1428" s="266" t="b">
        <f t="shared" ca="1" si="598"/>
        <v>0</v>
      </c>
      <c r="AX1428" s="266" t="b">
        <f t="shared" ca="1" si="599"/>
        <v>1</v>
      </c>
      <c r="AY1428" s="266" t="b">
        <f t="shared" ca="1" si="600"/>
        <v>0</v>
      </c>
    </row>
    <row r="1429" spans="1:51" x14ac:dyDescent="0.25">
      <c r="A1429">
        <v>1397</v>
      </c>
      <c r="B1429" s="163">
        <f ca="1">OFFSET(InputPriceData!B$15,CalculationsAndCharts!$A1429+$A$11,0,1,1)</f>
        <v>39988</v>
      </c>
      <c r="C1429" s="3">
        <f ca="1">OFFSET(InputPriceData!G$15,CalculationsAndCharts!$A1429+$A$11,IF($C$7,8,0),1,1)</f>
        <v>560800</v>
      </c>
      <c r="D1429" s="4">
        <f ca="1">OFFSET(InputPriceData!C$15,CalculationsAndCharts!$A1429+$A$11,IF($C$7,8,0),1,1)</f>
        <v>14.44</v>
      </c>
      <c r="E1429" s="4">
        <f ca="1">OFFSET(InputPriceData!D$15,CalculationsAndCharts!$A1429+$A$11,IF($C$7,8,0),1,1)</f>
        <v>14.89</v>
      </c>
      <c r="F1429" s="4">
        <f ca="1">OFFSET(InputPriceData!E$15,CalculationsAndCharts!$A1429+$A$11,IF($C$7,8,0),1,1)</f>
        <v>14.44</v>
      </c>
      <c r="G1429" s="4">
        <f ca="1">OFFSET(InputPriceData!F$15,CalculationsAndCharts!$A1429+$A$11,IF($C$7,8,0),1,1)</f>
        <v>14.57</v>
      </c>
      <c r="H1429" s="128"/>
      <c r="I1429" s="128"/>
      <c r="K1429" s="124"/>
      <c r="L1429" s="279"/>
      <c r="M1429" s="281"/>
      <c r="N1429" s="280"/>
      <c r="O1429" s="4"/>
      <c r="P1429" s="4"/>
      <c r="Q1429" s="3"/>
      <c r="S1429" s="309">
        <f t="shared" ca="1" si="581"/>
        <v>16.21</v>
      </c>
      <c r="T1429" s="309">
        <f t="shared" ca="1" si="582"/>
        <v>14.27</v>
      </c>
      <c r="U1429" s="310">
        <f t="shared" ca="1" si="574"/>
        <v>0.15463917525773221</v>
      </c>
      <c r="V1429" s="310" t="b">
        <f t="shared" ca="1" si="583"/>
        <v>0</v>
      </c>
      <c r="W1429" s="3" t="b">
        <f t="shared" ca="1" si="584"/>
        <v>0</v>
      </c>
      <c r="X1429" s="3" t="str">
        <f t="shared" ca="1" si="585"/>
        <v/>
      </c>
      <c r="Y1429" s="3" t="str">
        <f t="shared" ca="1" si="575"/>
        <v/>
      </c>
      <c r="Z1429" s="3" t="str">
        <f t="shared" ca="1" si="586"/>
        <v/>
      </c>
      <c r="AA1429" s="3" t="str">
        <f t="shared" ca="1" si="587"/>
        <v/>
      </c>
      <c r="AB1429" s="205">
        <f t="shared" ca="1" si="588"/>
        <v>6264</v>
      </c>
      <c r="AC1429" s="205">
        <f t="shared" ca="1" si="589"/>
        <v>95</v>
      </c>
      <c r="AD1429" s="205">
        <f t="shared" ca="1" si="576"/>
        <v>65.936842105263153</v>
      </c>
      <c r="AE1429" s="205">
        <f t="shared" ca="1" si="577"/>
        <v>15.936842105263153</v>
      </c>
      <c r="AF1429" s="205">
        <f t="shared" ca="1" si="590"/>
        <v>3.1873684210526307</v>
      </c>
      <c r="AG1429" s="205"/>
      <c r="AH1429" s="205"/>
      <c r="AI1429" s="205"/>
      <c r="AJ1429" s="205"/>
      <c r="AK1429" s="4"/>
      <c r="AL1429" s="4"/>
      <c r="AM1429" s="309">
        <f t="shared" ca="1" si="591"/>
        <v>15.86</v>
      </c>
      <c r="AN1429" s="309">
        <f t="shared" ca="1" si="592"/>
        <v>14.27</v>
      </c>
      <c r="AO1429" s="310">
        <f t="shared" ca="1" si="593"/>
        <v>0.18867924528301933</v>
      </c>
      <c r="AP1429" s="310" t="b">
        <f t="shared" ca="1" si="594"/>
        <v>0</v>
      </c>
      <c r="AQ1429" s="309">
        <f t="shared" ca="1" si="595"/>
        <v>0.43559999999999999</v>
      </c>
      <c r="AR1429" s="205">
        <f t="shared" ca="1" si="578"/>
        <v>14.084399999999999</v>
      </c>
      <c r="AS1429" s="45" t="b">
        <f t="shared" ca="1" si="579"/>
        <v>0</v>
      </c>
      <c r="AT1429">
        <f t="shared" ca="1" si="580"/>
        <v>6</v>
      </c>
      <c r="AU1429" t="b">
        <f t="shared" ca="1" si="596"/>
        <v>0</v>
      </c>
      <c r="AV1429" t="b">
        <f t="shared" ca="1" si="597"/>
        <v>0</v>
      </c>
      <c r="AW1429" s="266" t="b">
        <f t="shared" ca="1" si="598"/>
        <v>0</v>
      </c>
      <c r="AX1429" s="266" t="b">
        <f t="shared" ca="1" si="599"/>
        <v>1</v>
      </c>
      <c r="AY1429" s="266" t="b">
        <f t="shared" ca="1" si="600"/>
        <v>0</v>
      </c>
    </row>
    <row r="1430" spans="1:51" x14ac:dyDescent="0.25">
      <c r="A1430">
        <v>1398</v>
      </c>
      <c r="B1430" s="163">
        <f ca="1">OFFSET(InputPriceData!B$15,CalculationsAndCharts!$A1430+$A$11,0,1,1)</f>
        <v>39987</v>
      </c>
      <c r="C1430" s="3">
        <f ca="1">OFFSET(InputPriceData!G$15,CalculationsAndCharts!$A1430+$A$11,IF($C$7,8,0),1,1)</f>
        <v>477100</v>
      </c>
      <c r="D1430" s="4">
        <f ca="1">OFFSET(InputPriceData!C$15,CalculationsAndCharts!$A1430+$A$11,IF($C$7,8,0),1,1)</f>
        <v>14.44</v>
      </c>
      <c r="E1430" s="4">
        <f ca="1">OFFSET(InputPriceData!D$15,CalculationsAndCharts!$A1430+$A$11,IF($C$7,8,0),1,1)</f>
        <v>14.57</v>
      </c>
      <c r="F1430" s="4">
        <f ca="1">OFFSET(InputPriceData!E$15,CalculationsAndCharts!$A1430+$A$11,IF($C$7,8,0),1,1)</f>
        <v>14.21</v>
      </c>
      <c r="G1430" s="4">
        <f ca="1">OFFSET(InputPriceData!F$15,CalculationsAndCharts!$A1430+$A$11,IF($C$7,8,0),1,1)</f>
        <v>14.36</v>
      </c>
      <c r="H1430" s="128"/>
      <c r="I1430" s="128"/>
      <c r="K1430" s="124"/>
      <c r="L1430" s="279"/>
      <c r="M1430" s="281"/>
      <c r="N1430" s="280"/>
      <c r="O1430" s="4"/>
      <c r="P1430" s="4"/>
      <c r="Q1430" s="3"/>
      <c r="S1430" s="309">
        <f t="shared" ca="1" si="581"/>
        <v>16.21</v>
      </c>
      <c r="T1430" s="309">
        <f t="shared" ca="1" si="582"/>
        <v>14.27</v>
      </c>
      <c r="U1430" s="310">
        <f t="shared" ca="1" si="574"/>
        <v>4.6391752577319485E-2</v>
      </c>
      <c r="V1430" s="310" t="b">
        <f t="shared" ca="1" si="583"/>
        <v>0</v>
      </c>
      <c r="W1430" s="3" t="b">
        <f t="shared" ca="1" si="584"/>
        <v>0</v>
      </c>
      <c r="X1430" s="3" t="str">
        <f t="shared" ca="1" si="585"/>
        <v/>
      </c>
      <c r="Y1430" s="3" t="str">
        <f t="shared" ca="1" si="575"/>
        <v/>
      </c>
      <c r="Z1430" s="3" t="str">
        <f t="shared" ca="1" si="586"/>
        <v/>
      </c>
      <c r="AA1430" s="3" t="str">
        <f t="shared" ca="1" si="587"/>
        <v/>
      </c>
      <c r="AB1430" s="205">
        <f t="shared" ca="1" si="588"/>
        <v>6264</v>
      </c>
      <c r="AC1430" s="205">
        <f t="shared" ca="1" si="589"/>
        <v>95</v>
      </c>
      <c r="AD1430" s="205">
        <f t="shared" ca="1" si="576"/>
        <v>65.936842105263153</v>
      </c>
      <c r="AE1430" s="205">
        <f t="shared" ca="1" si="577"/>
        <v>15.936842105263153</v>
      </c>
      <c r="AF1430" s="205">
        <f t="shared" ca="1" si="590"/>
        <v>3.1873684210526307</v>
      </c>
      <c r="AG1430" s="205"/>
      <c r="AH1430" s="205"/>
      <c r="AI1430" s="205"/>
      <c r="AJ1430" s="205"/>
      <c r="AK1430" s="4"/>
      <c r="AL1430" s="4"/>
      <c r="AM1430" s="309">
        <f t="shared" ca="1" si="591"/>
        <v>16.21</v>
      </c>
      <c r="AN1430" s="309">
        <f t="shared" ca="1" si="592"/>
        <v>14.27</v>
      </c>
      <c r="AO1430" s="310">
        <f t="shared" ca="1" si="593"/>
        <v>4.6391752577319485E-2</v>
      </c>
      <c r="AP1430" s="310" t="b">
        <f t="shared" ca="1" si="594"/>
        <v>0</v>
      </c>
      <c r="AQ1430" s="309">
        <f t="shared" ca="1" si="595"/>
        <v>0.43559999999999999</v>
      </c>
      <c r="AR1430" s="205">
        <f t="shared" ca="1" si="578"/>
        <v>14.084399999999999</v>
      </c>
      <c r="AS1430" s="45" t="b">
        <f t="shared" ca="1" si="579"/>
        <v>0</v>
      </c>
      <c r="AT1430">
        <f t="shared" ca="1" si="580"/>
        <v>5</v>
      </c>
      <c r="AU1430" t="b">
        <f t="shared" ca="1" si="596"/>
        <v>0</v>
      </c>
      <c r="AV1430" t="b">
        <f t="shared" ca="1" si="597"/>
        <v>0</v>
      </c>
      <c r="AW1430" s="266" t="b">
        <f t="shared" ca="1" si="598"/>
        <v>0</v>
      </c>
      <c r="AX1430" s="266" t="b">
        <f t="shared" ca="1" si="599"/>
        <v>1</v>
      </c>
      <c r="AY1430" s="266" t="b">
        <f t="shared" ca="1" si="600"/>
        <v>0</v>
      </c>
    </row>
    <row r="1431" spans="1:51" x14ac:dyDescent="0.25">
      <c r="A1431">
        <v>1399</v>
      </c>
      <c r="B1431" s="163">
        <f ca="1">OFFSET(InputPriceData!B$15,CalculationsAndCharts!$A1431+$A$11,0,1,1)</f>
        <v>39986</v>
      </c>
      <c r="C1431" s="3">
        <f ca="1">OFFSET(InputPriceData!G$15,CalculationsAndCharts!$A1431+$A$11,IF($C$7,8,0),1,1)</f>
        <v>515400</v>
      </c>
      <c r="D1431" s="4">
        <f ca="1">OFFSET(InputPriceData!C$15,CalculationsAndCharts!$A1431+$A$11,IF($C$7,8,0),1,1)</f>
        <v>14.76</v>
      </c>
      <c r="E1431" s="4">
        <f ca="1">OFFSET(InputPriceData!D$15,CalculationsAndCharts!$A1431+$A$11,IF($C$7,8,0),1,1)</f>
        <v>14.76</v>
      </c>
      <c r="F1431" s="4">
        <f ca="1">OFFSET(InputPriceData!E$15,CalculationsAndCharts!$A1431+$A$11,IF($C$7,8,0),1,1)</f>
        <v>14.27</v>
      </c>
      <c r="G1431" s="4">
        <f ca="1">OFFSET(InputPriceData!F$15,CalculationsAndCharts!$A1431+$A$11,IF($C$7,8,0),1,1)</f>
        <v>14.27</v>
      </c>
      <c r="H1431" s="128"/>
      <c r="I1431" s="128"/>
      <c r="K1431" s="124"/>
      <c r="L1431" s="279"/>
      <c r="M1431" s="281"/>
      <c r="N1431" s="280"/>
      <c r="O1431" s="4"/>
      <c r="P1431" s="4"/>
      <c r="Q1431" s="3"/>
      <c r="S1431" s="309">
        <f t="shared" ca="1" si="581"/>
        <v>16.21</v>
      </c>
      <c r="T1431" s="309">
        <f t="shared" ca="1" si="582"/>
        <v>14.27</v>
      </c>
      <c r="U1431" s="310">
        <f t="shared" ca="1" si="574"/>
        <v>0</v>
      </c>
      <c r="V1431" s="310" t="b">
        <f t="shared" ca="1" si="583"/>
        <v>1</v>
      </c>
      <c r="W1431" s="3" t="b">
        <f t="shared" ca="1" si="584"/>
        <v>0</v>
      </c>
      <c r="X1431" s="3" t="str">
        <f t="shared" ca="1" si="585"/>
        <v/>
      </c>
      <c r="Y1431" s="3" t="str">
        <f t="shared" ca="1" si="575"/>
        <v/>
      </c>
      <c r="Z1431" s="3" t="str">
        <f t="shared" ca="1" si="586"/>
        <v/>
      </c>
      <c r="AA1431" s="3" t="str">
        <f t="shared" ca="1" si="587"/>
        <v/>
      </c>
      <c r="AB1431" s="205">
        <f t="shared" ca="1" si="588"/>
        <v>6264</v>
      </c>
      <c r="AC1431" s="205">
        <f t="shared" ca="1" si="589"/>
        <v>95</v>
      </c>
      <c r="AD1431" s="205">
        <f t="shared" ca="1" si="576"/>
        <v>65.936842105263153</v>
      </c>
      <c r="AE1431" s="205">
        <f t="shared" ca="1" si="577"/>
        <v>15.936842105263153</v>
      </c>
      <c r="AF1431" s="205">
        <f t="shared" ca="1" si="590"/>
        <v>3.1873684210526307</v>
      </c>
      <c r="AG1431" s="205"/>
      <c r="AH1431" s="205"/>
      <c r="AI1431" s="205"/>
      <c r="AJ1431" s="205"/>
      <c r="AK1431" s="4"/>
      <c r="AL1431" s="4"/>
      <c r="AM1431" s="309">
        <f t="shared" ca="1" si="591"/>
        <v>16.21</v>
      </c>
      <c r="AN1431" s="309">
        <f t="shared" ca="1" si="592"/>
        <v>14.27</v>
      </c>
      <c r="AO1431" s="310">
        <f t="shared" ca="1" si="593"/>
        <v>0</v>
      </c>
      <c r="AP1431" s="310" t="b">
        <f t="shared" ca="1" si="594"/>
        <v>1</v>
      </c>
      <c r="AQ1431" s="309">
        <f t="shared" ca="1" si="595"/>
        <v>0.43559999999999999</v>
      </c>
      <c r="AR1431" s="205">
        <f t="shared" ca="1" si="578"/>
        <v>14.084399999999999</v>
      </c>
      <c r="AS1431" s="45" t="b">
        <f t="shared" ca="1" si="579"/>
        <v>0</v>
      </c>
      <c r="AT1431">
        <f t="shared" ca="1" si="580"/>
        <v>4</v>
      </c>
      <c r="AU1431" t="b">
        <f t="shared" ca="1" si="596"/>
        <v>0</v>
      </c>
      <c r="AV1431" t="b">
        <f t="shared" ca="1" si="597"/>
        <v>0</v>
      </c>
      <c r="AW1431" s="266" t="b">
        <f t="shared" ca="1" si="598"/>
        <v>0</v>
      </c>
      <c r="AX1431" s="266" t="b">
        <f t="shared" ca="1" si="599"/>
        <v>1</v>
      </c>
      <c r="AY1431" s="266" t="b">
        <f t="shared" ca="1" si="600"/>
        <v>0</v>
      </c>
    </row>
    <row r="1432" spans="1:51" x14ac:dyDescent="0.25">
      <c r="A1432">
        <v>1400</v>
      </c>
      <c r="B1432" s="163">
        <f ca="1">OFFSET(InputPriceData!B$15,CalculationsAndCharts!$A1432+$A$11,0,1,1)</f>
        <v>39983</v>
      </c>
      <c r="C1432" s="3">
        <f ca="1">OFFSET(InputPriceData!G$15,CalculationsAndCharts!$A1432+$A$11,IF($C$7,8,0),1,1)</f>
        <v>624900</v>
      </c>
      <c r="D1432" s="4">
        <f ca="1">OFFSET(InputPriceData!C$15,CalculationsAndCharts!$A1432+$A$11,IF($C$7,8,0),1,1)</f>
        <v>14.91</v>
      </c>
      <c r="E1432" s="4">
        <f ca="1">OFFSET(InputPriceData!D$15,CalculationsAndCharts!$A1432+$A$11,IF($C$7,8,0),1,1)</f>
        <v>15</v>
      </c>
      <c r="F1432" s="4">
        <f ca="1">OFFSET(InputPriceData!E$15,CalculationsAndCharts!$A1432+$A$11,IF($C$7,8,0),1,1)</f>
        <v>14.74</v>
      </c>
      <c r="G1432" s="4">
        <f ca="1">OFFSET(InputPriceData!F$15,CalculationsAndCharts!$A1432+$A$11,IF($C$7,8,0),1,1)</f>
        <v>14.79</v>
      </c>
      <c r="H1432" s="128"/>
      <c r="I1432" s="128"/>
      <c r="K1432" s="124"/>
      <c r="L1432" s="279"/>
      <c r="M1432" s="281"/>
      <c r="N1432" s="280"/>
      <c r="O1432" s="4"/>
      <c r="P1432" s="4"/>
      <c r="Q1432" s="3"/>
      <c r="S1432" s="309">
        <f t="shared" ca="1" si="581"/>
        <v>16.21</v>
      </c>
      <c r="T1432" s="309">
        <f t="shared" ca="1" si="582"/>
        <v>14.44</v>
      </c>
      <c r="U1432" s="310">
        <f t="shared" ca="1" si="574"/>
        <v>0.19774011299434993</v>
      </c>
      <c r="V1432" s="310" t="b">
        <f t="shared" ca="1" si="583"/>
        <v>0</v>
      </c>
      <c r="W1432" s="3" t="b">
        <f t="shared" ca="1" si="584"/>
        <v>0</v>
      </c>
      <c r="X1432" s="3" t="str">
        <f t="shared" ca="1" si="585"/>
        <v/>
      </c>
      <c r="Y1432" s="3" t="str">
        <f t="shared" ca="1" si="575"/>
        <v/>
      </c>
      <c r="Z1432" s="3" t="str">
        <f t="shared" ca="1" si="586"/>
        <v/>
      </c>
      <c r="AA1432" s="3" t="str">
        <f t="shared" ca="1" si="587"/>
        <v/>
      </c>
      <c r="AB1432" s="205">
        <f t="shared" ca="1" si="588"/>
        <v>6264</v>
      </c>
      <c r="AC1432" s="205">
        <f t="shared" ca="1" si="589"/>
        <v>95</v>
      </c>
      <c r="AD1432" s="205">
        <f t="shared" ca="1" si="576"/>
        <v>65.936842105263153</v>
      </c>
      <c r="AE1432" s="205">
        <f t="shared" ca="1" si="577"/>
        <v>15.936842105263153</v>
      </c>
      <c r="AF1432" s="205">
        <f t="shared" ca="1" si="590"/>
        <v>3.1873684210526307</v>
      </c>
      <c r="AG1432" s="205"/>
      <c r="AH1432" s="205"/>
      <c r="AI1432" s="205"/>
      <c r="AJ1432" s="205"/>
      <c r="AK1432" s="4"/>
      <c r="AL1432" s="4"/>
      <c r="AM1432" s="309">
        <f t="shared" ca="1" si="591"/>
        <v>16.21</v>
      </c>
      <c r="AN1432" s="309">
        <f t="shared" ca="1" si="592"/>
        <v>14.44</v>
      </c>
      <c r="AO1432" s="310">
        <f t="shared" ca="1" si="593"/>
        <v>0.19774011299434993</v>
      </c>
      <c r="AP1432" s="310" t="b">
        <f t="shared" ca="1" si="594"/>
        <v>0</v>
      </c>
      <c r="AQ1432" s="309">
        <f t="shared" ca="1" si="595"/>
        <v>0.43559999999999999</v>
      </c>
      <c r="AR1432" s="205">
        <f t="shared" ca="1" si="578"/>
        <v>14.084399999999999</v>
      </c>
      <c r="AS1432" s="45" t="b">
        <f t="shared" ca="1" si="579"/>
        <v>0</v>
      </c>
      <c r="AT1432">
        <f t="shared" ca="1" si="580"/>
        <v>3</v>
      </c>
      <c r="AU1432" t="b">
        <f t="shared" ca="1" si="596"/>
        <v>0</v>
      </c>
      <c r="AV1432" t="b">
        <f t="shared" ca="1" si="597"/>
        <v>0</v>
      </c>
      <c r="AW1432" s="266" t="b">
        <f t="shared" ca="1" si="598"/>
        <v>0</v>
      </c>
      <c r="AX1432" s="266" t="b">
        <f t="shared" ca="1" si="599"/>
        <v>1</v>
      </c>
      <c r="AY1432" s="266" t="b">
        <f t="shared" ca="1" si="600"/>
        <v>0</v>
      </c>
    </row>
    <row r="1433" spans="1:51" x14ac:dyDescent="0.25">
      <c r="A1433">
        <v>1401</v>
      </c>
      <c r="B1433" s="163">
        <f ca="1">OFFSET(InputPriceData!B$15,CalculationsAndCharts!$A1433+$A$11,0,1,1)</f>
        <v>39982</v>
      </c>
      <c r="C1433" s="3">
        <f ca="1">OFFSET(InputPriceData!G$15,CalculationsAndCharts!$A1433+$A$11,IF($C$7,8,0),1,1)</f>
        <v>669800</v>
      </c>
      <c r="D1433" s="4">
        <f ca="1">OFFSET(InputPriceData!C$15,CalculationsAndCharts!$A1433+$A$11,IF($C$7,8,0),1,1)</f>
        <v>14.59</v>
      </c>
      <c r="E1433" s="4">
        <f ca="1">OFFSET(InputPriceData!D$15,CalculationsAndCharts!$A1433+$A$11,IF($C$7,8,0),1,1)</f>
        <v>14.94</v>
      </c>
      <c r="F1433" s="4">
        <f ca="1">OFFSET(InputPriceData!E$15,CalculationsAndCharts!$A1433+$A$11,IF($C$7,8,0),1,1)</f>
        <v>14.28</v>
      </c>
      <c r="G1433" s="4">
        <f ca="1">OFFSET(InputPriceData!F$15,CalculationsAndCharts!$A1433+$A$11,IF($C$7,8,0),1,1)</f>
        <v>14.67</v>
      </c>
      <c r="H1433" s="128"/>
      <c r="I1433" s="128"/>
      <c r="K1433" s="124"/>
      <c r="L1433" s="279"/>
      <c r="M1433" s="281"/>
      <c r="N1433" s="280"/>
      <c r="O1433" s="4"/>
      <c r="P1433" s="4"/>
      <c r="Q1433" s="3"/>
      <c r="S1433" s="309">
        <f t="shared" ca="1" si="581"/>
        <v>16.21</v>
      </c>
      <c r="T1433" s="309">
        <f t="shared" ca="1" si="582"/>
        <v>14.44</v>
      </c>
      <c r="U1433" s="310">
        <f t="shared" ca="1" si="574"/>
        <v>0.12994350282485889</v>
      </c>
      <c r="V1433" s="310" t="b">
        <f t="shared" ca="1" si="583"/>
        <v>0</v>
      </c>
      <c r="W1433" s="3" t="b">
        <f t="shared" ca="1" si="584"/>
        <v>0</v>
      </c>
      <c r="X1433" s="3" t="str">
        <f t="shared" ca="1" si="585"/>
        <v/>
      </c>
      <c r="Y1433" s="3" t="str">
        <f t="shared" ca="1" si="575"/>
        <v/>
      </c>
      <c r="Z1433" s="3" t="str">
        <f t="shared" ca="1" si="586"/>
        <v/>
      </c>
      <c r="AA1433" s="3" t="str">
        <f t="shared" ca="1" si="587"/>
        <v/>
      </c>
      <c r="AB1433" s="205">
        <f t="shared" ca="1" si="588"/>
        <v>6264</v>
      </c>
      <c r="AC1433" s="205">
        <f t="shared" ca="1" si="589"/>
        <v>95</v>
      </c>
      <c r="AD1433" s="205">
        <f t="shared" ca="1" si="576"/>
        <v>65.936842105263153</v>
      </c>
      <c r="AE1433" s="205">
        <f t="shared" ca="1" si="577"/>
        <v>15.936842105263153</v>
      </c>
      <c r="AF1433" s="205">
        <f t="shared" ca="1" si="590"/>
        <v>3.1873684210526307</v>
      </c>
      <c r="AG1433" s="205"/>
      <c r="AH1433" s="205"/>
      <c r="AI1433" s="205"/>
      <c r="AJ1433" s="205"/>
      <c r="AK1433" s="4"/>
      <c r="AL1433" s="4"/>
      <c r="AM1433" s="309">
        <f t="shared" ca="1" si="591"/>
        <v>16.21</v>
      </c>
      <c r="AN1433" s="309">
        <f t="shared" ca="1" si="592"/>
        <v>14.44</v>
      </c>
      <c r="AO1433" s="310">
        <f t="shared" ca="1" si="593"/>
        <v>0.12994350282485889</v>
      </c>
      <c r="AP1433" s="310" t="b">
        <f t="shared" ca="1" si="594"/>
        <v>0</v>
      </c>
      <c r="AQ1433" s="309">
        <f t="shared" ca="1" si="595"/>
        <v>0.43559999999999999</v>
      </c>
      <c r="AR1433" s="205">
        <f t="shared" ca="1" si="578"/>
        <v>14.084399999999999</v>
      </c>
      <c r="AS1433" s="45" t="b">
        <f t="shared" ca="1" si="579"/>
        <v>0</v>
      </c>
      <c r="AT1433">
        <f t="shared" ca="1" si="580"/>
        <v>2</v>
      </c>
      <c r="AU1433" t="b">
        <f t="shared" ca="1" si="596"/>
        <v>0</v>
      </c>
      <c r="AV1433" t="b">
        <f t="shared" ca="1" si="597"/>
        <v>0</v>
      </c>
      <c r="AW1433" s="266" t="b">
        <f t="shared" ca="1" si="598"/>
        <v>0</v>
      </c>
      <c r="AX1433" s="266" t="b">
        <f t="shared" ca="1" si="599"/>
        <v>1</v>
      </c>
      <c r="AY1433" s="266" t="b">
        <f t="shared" ca="1" si="600"/>
        <v>0</v>
      </c>
    </row>
    <row r="1434" spans="1:51" x14ac:dyDescent="0.25">
      <c r="A1434">
        <v>1402</v>
      </c>
      <c r="B1434" s="163">
        <f ca="1">OFFSET(InputPriceData!B$15,CalculationsAndCharts!$A1434+$A$11,0,1,1)</f>
        <v>39981</v>
      </c>
      <c r="C1434" s="3">
        <f ca="1">OFFSET(InputPriceData!G$15,CalculationsAndCharts!$A1434+$A$11,IF($C$7,8,0),1,1)</f>
        <v>768500</v>
      </c>
      <c r="D1434" s="4">
        <f ca="1">OFFSET(InputPriceData!C$15,CalculationsAndCharts!$A1434+$A$11,IF($C$7,8,0),1,1)</f>
        <v>14.52</v>
      </c>
      <c r="E1434" s="4">
        <f ca="1">OFFSET(InputPriceData!D$15,CalculationsAndCharts!$A1434+$A$11,IF($C$7,8,0),1,1)</f>
        <v>15.03</v>
      </c>
      <c r="F1434" s="4">
        <f ca="1">OFFSET(InputPriceData!E$15,CalculationsAndCharts!$A1434+$A$11,IF($C$7,8,0),1,1)</f>
        <v>14.22</v>
      </c>
      <c r="G1434" s="4">
        <f ca="1">OFFSET(InputPriceData!F$15,CalculationsAndCharts!$A1434+$A$11,IF($C$7,8,0),1,1)</f>
        <v>14.57</v>
      </c>
      <c r="H1434" s="128"/>
      <c r="I1434" s="128"/>
      <c r="K1434" s="124"/>
      <c r="L1434" s="279"/>
      <c r="M1434" s="281"/>
      <c r="N1434" s="280"/>
      <c r="O1434" s="4"/>
      <c r="P1434" s="4"/>
      <c r="Q1434" s="3"/>
      <c r="S1434" s="309">
        <f t="shared" ca="1" si="581"/>
        <v>16.21</v>
      </c>
      <c r="T1434" s="309">
        <f t="shared" ca="1" si="582"/>
        <v>14.18</v>
      </c>
      <c r="U1434" s="310">
        <f t="shared" ca="1" si="574"/>
        <v>0.1921182266009854</v>
      </c>
      <c r="V1434" s="310" t="b">
        <f t="shared" ca="1" si="583"/>
        <v>0</v>
      </c>
      <c r="W1434" s="3" t="b">
        <f t="shared" ca="1" si="584"/>
        <v>1</v>
      </c>
      <c r="X1434" s="3">
        <f t="shared" ca="1" si="585"/>
        <v>14.18</v>
      </c>
      <c r="Y1434" s="3">
        <f t="shared" ca="1" si="575"/>
        <v>2.7503526093088899</v>
      </c>
      <c r="Z1434" s="3">
        <f t="shared" ca="1" si="586"/>
        <v>2.7503526093088899</v>
      </c>
      <c r="AA1434" s="3">
        <f t="shared" ca="1" si="587"/>
        <v>63</v>
      </c>
      <c r="AB1434" s="205">
        <f t="shared" ca="1" si="588"/>
        <v>6264</v>
      </c>
      <c r="AC1434" s="205">
        <f t="shared" ca="1" si="589"/>
        <v>95</v>
      </c>
      <c r="AD1434" s="205">
        <f t="shared" ca="1" si="576"/>
        <v>65.936842105263153</v>
      </c>
      <c r="AE1434" s="205">
        <f t="shared" ca="1" si="577"/>
        <v>15.936842105263153</v>
      </c>
      <c r="AF1434" s="205">
        <f t="shared" ca="1" si="590"/>
        <v>3.1873684210526307</v>
      </c>
      <c r="AG1434" s="205"/>
      <c r="AH1434" s="205"/>
      <c r="AI1434" s="205"/>
      <c r="AJ1434" s="205"/>
      <c r="AK1434" s="4"/>
      <c r="AL1434" s="4"/>
      <c r="AM1434" s="309">
        <f t="shared" ca="1" si="591"/>
        <v>16.21</v>
      </c>
      <c r="AN1434" s="309">
        <f t="shared" ca="1" si="592"/>
        <v>14.44</v>
      </c>
      <c r="AO1434" s="310">
        <f t="shared" ca="1" si="593"/>
        <v>7.3446327683616211E-2</v>
      </c>
      <c r="AP1434" s="310" t="b">
        <f t="shared" ca="1" si="594"/>
        <v>0</v>
      </c>
      <c r="AQ1434" s="309">
        <f t="shared" ca="1" si="595"/>
        <v>0.43559999999999999</v>
      </c>
      <c r="AR1434" s="205">
        <f t="shared" ca="1" si="578"/>
        <v>14.084399999999999</v>
      </c>
      <c r="AS1434" s="45" t="b">
        <f t="shared" ca="1" si="579"/>
        <v>0</v>
      </c>
      <c r="AT1434">
        <f t="shared" ca="1" si="580"/>
        <v>1</v>
      </c>
      <c r="AU1434" t="b">
        <f t="shared" ca="1" si="596"/>
        <v>0</v>
      </c>
      <c r="AV1434" t="b">
        <f t="shared" ca="1" si="597"/>
        <v>0</v>
      </c>
      <c r="AW1434" s="266" t="b">
        <f t="shared" ca="1" si="598"/>
        <v>1</v>
      </c>
      <c r="AX1434" s="266" t="b">
        <f t="shared" ca="1" si="599"/>
        <v>1</v>
      </c>
      <c r="AY1434" s="266" t="b">
        <f t="shared" ca="1" si="600"/>
        <v>0</v>
      </c>
    </row>
    <row r="1435" spans="1:51" x14ac:dyDescent="0.25">
      <c r="A1435">
        <v>1403</v>
      </c>
      <c r="B1435" s="163">
        <f ca="1">OFFSET(InputPriceData!B$15,CalculationsAndCharts!$A1435+$A$11,0,1,1)</f>
        <v>39980</v>
      </c>
      <c r="C1435" s="3">
        <f ca="1">OFFSET(InputPriceData!G$15,CalculationsAndCharts!$A1435+$A$11,IF($C$7,8,0),1,1)</f>
        <v>830200</v>
      </c>
      <c r="D1435" s="4">
        <f ca="1">OFFSET(InputPriceData!C$15,CalculationsAndCharts!$A1435+$A$11,IF($C$7,8,0),1,1)</f>
        <v>14.79</v>
      </c>
      <c r="E1435" s="4">
        <f ca="1">OFFSET(InputPriceData!D$15,CalculationsAndCharts!$A1435+$A$11,IF($C$7,8,0),1,1)</f>
        <v>15.28</v>
      </c>
      <c r="F1435" s="4">
        <f ca="1">OFFSET(InputPriceData!E$15,CalculationsAndCharts!$A1435+$A$11,IF($C$7,8,0),1,1)</f>
        <v>14.34</v>
      </c>
      <c r="G1435" s="4">
        <f ca="1">OFFSET(InputPriceData!F$15,CalculationsAndCharts!$A1435+$A$11,IF($C$7,8,0),1,1)</f>
        <v>14.44</v>
      </c>
      <c r="H1435" s="128"/>
      <c r="I1435" s="128"/>
      <c r="K1435" s="124"/>
      <c r="L1435" s="279"/>
      <c r="M1435" s="281"/>
      <c r="N1435" s="280"/>
      <c r="O1435" s="4"/>
      <c r="P1435" s="4"/>
      <c r="Q1435" s="3"/>
      <c r="S1435" s="309">
        <f t="shared" ca="1" si="581"/>
        <v>16.21</v>
      </c>
      <c r="T1435" s="309">
        <f t="shared" ca="1" si="582"/>
        <v>14.18</v>
      </c>
      <c r="U1435" s="310">
        <f t="shared" ca="1" si="574"/>
        <v>0.12807881773398996</v>
      </c>
      <c r="V1435" s="310" t="b">
        <f t="shared" ca="1" si="583"/>
        <v>0</v>
      </c>
      <c r="W1435" s="3" t="b">
        <f t="shared" ca="1" si="584"/>
        <v>0</v>
      </c>
      <c r="X1435" s="3" t="str">
        <f t="shared" ca="1" si="585"/>
        <v/>
      </c>
      <c r="Y1435" s="3" t="str">
        <f t="shared" ca="1" si="575"/>
        <v/>
      </c>
      <c r="Z1435" s="3" t="str">
        <f t="shared" ca="1" si="586"/>
        <v/>
      </c>
      <c r="AA1435" s="3" t="str">
        <f t="shared" ca="1" si="587"/>
        <v/>
      </c>
      <c r="AB1435" s="205">
        <f t="shared" ca="1" si="588"/>
        <v>6201</v>
      </c>
      <c r="AC1435" s="205">
        <f t="shared" ca="1" si="589"/>
        <v>94</v>
      </c>
      <c r="AD1435" s="205">
        <f t="shared" ca="1" si="576"/>
        <v>65.968085106382972</v>
      </c>
      <c r="AE1435" s="205">
        <f t="shared" ca="1" si="577"/>
        <v>15.968085106382972</v>
      </c>
      <c r="AF1435" s="205">
        <f t="shared" ca="1" si="590"/>
        <v>3.1936170212765944</v>
      </c>
      <c r="AG1435" s="205"/>
      <c r="AH1435" s="205"/>
      <c r="AI1435" s="205"/>
      <c r="AJ1435" s="205"/>
      <c r="AK1435" s="4"/>
      <c r="AL1435" s="4"/>
      <c r="AM1435" s="309">
        <f t="shared" ca="1" si="591"/>
        <v>16.21</v>
      </c>
      <c r="AN1435" s="309">
        <f t="shared" ca="1" si="592"/>
        <v>14.44</v>
      </c>
      <c r="AO1435" s="310">
        <f t="shared" ca="1" si="593"/>
        <v>0</v>
      </c>
      <c r="AP1435" s="310" t="b">
        <f t="shared" ca="1" si="594"/>
        <v>1</v>
      </c>
      <c r="AQ1435" s="309">
        <f t="shared" ca="1" si="595"/>
        <v>0</v>
      </c>
      <c r="AR1435" s="205">
        <f t="shared" ca="1" si="578"/>
        <v>0</v>
      </c>
      <c r="AS1435" s="45" t="b">
        <f t="shared" ca="1" si="579"/>
        <v>0</v>
      </c>
      <c r="AT1435">
        <f t="shared" ca="1" si="580"/>
        <v>0</v>
      </c>
      <c r="AU1435" t="b">
        <f t="shared" ca="1" si="596"/>
        <v>0</v>
      </c>
      <c r="AV1435" t="b">
        <f t="shared" ca="1" si="597"/>
        <v>0</v>
      </c>
      <c r="AW1435" s="266" t="b">
        <f t="shared" ca="1" si="598"/>
        <v>0</v>
      </c>
      <c r="AX1435" s="266" t="b">
        <f t="shared" ca="1" si="599"/>
        <v>0</v>
      </c>
      <c r="AY1435" s="266" t="b">
        <f t="shared" ca="1" si="600"/>
        <v>0</v>
      </c>
    </row>
    <row r="1436" spans="1:51" x14ac:dyDescent="0.25">
      <c r="A1436">
        <v>1404</v>
      </c>
      <c r="B1436" s="163">
        <f ca="1">OFFSET(InputPriceData!B$15,CalculationsAndCharts!$A1436+$A$11,0,1,1)</f>
        <v>39979</v>
      </c>
      <c r="C1436" s="3">
        <f ca="1">OFFSET(InputPriceData!G$15,CalculationsAndCharts!$A1436+$A$11,IF($C$7,8,0),1,1)</f>
        <v>715400</v>
      </c>
      <c r="D1436" s="4">
        <f ca="1">OFFSET(InputPriceData!C$15,CalculationsAndCharts!$A1436+$A$11,IF($C$7,8,0),1,1)</f>
        <v>14.93</v>
      </c>
      <c r="E1436" s="4">
        <f ca="1">OFFSET(InputPriceData!D$15,CalculationsAndCharts!$A1436+$A$11,IF($C$7,8,0),1,1)</f>
        <v>14.93</v>
      </c>
      <c r="F1436" s="4">
        <f ca="1">OFFSET(InputPriceData!E$15,CalculationsAndCharts!$A1436+$A$11,IF($C$7,8,0),1,1)</f>
        <v>14.51</v>
      </c>
      <c r="G1436" s="4">
        <f ca="1">OFFSET(InputPriceData!F$15,CalculationsAndCharts!$A1436+$A$11,IF($C$7,8,0),1,1)</f>
        <v>14.8</v>
      </c>
      <c r="H1436" s="128"/>
      <c r="I1436" s="128"/>
      <c r="K1436" s="124"/>
      <c r="L1436" s="279"/>
      <c r="M1436" s="281"/>
      <c r="N1436" s="280"/>
      <c r="O1436" s="4"/>
      <c r="P1436" s="4"/>
      <c r="Q1436" s="3"/>
      <c r="S1436" s="309">
        <f t="shared" ca="1" si="581"/>
        <v>16.21</v>
      </c>
      <c r="T1436" s="309">
        <f t="shared" ca="1" si="582"/>
        <v>14.18</v>
      </c>
      <c r="U1436" s="310">
        <f t="shared" ca="1" si="574"/>
        <v>0.30541871921182295</v>
      </c>
      <c r="V1436" s="310" t="b">
        <f t="shared" ca="1" si="583"/>
        <v>0</v>
      </c>
      <c r="W1436" s="3" t="b">
        <f t="shared" ca="1" si="584"/>
        <v>0</v>
      </c>
      <c r="X1436" s="3" t="str">
        <f t="shared" ca="1" si="585"/>
        <v/>
      </c>
      <c r="Y1436" s="3" t="str">
        <f t="shared" ca="1" si="575"/>
        <v/>
      </c>
      <c r="Z1436" s="3" t="str">
        <f t="shared" ca="1" si="586"/>
        <v/>
      </c>
      <c r="AA1436" s="3" t="str">
        <f t="shared" ca="1" si="587"/>
        <v/>
      </c>
      <c r="AB1436" s="205">
        <f t="shared" ca="1" si="588"/>
        <v>6201</v>
      </c>
      <c r="AC1436" s="205">
        <f t="shared" ca="1" si="589"/>
        <v>94</v>
      </c>
      <c r="AD1436" s="205">
        <f t="shared" ca="1" si="576"/>
        <v>65.968085106382972</v>
      </c>
      <c r="AE1436" s="205">
        <f t="shared" ca="1" si="577"/>
        <v>15.968085106382972</v>
      </c>
      <c r="AF1436" s="205">
        <f t="shared" ca="1" si="590"/>
        <v>3.1936170212765944</v>
      </c>
      <c r="AG1436" s="205"/>
      <c r="AH1436" s="205"/>
      <c r="AI1436" s="205"/>
      <c r="AJ1436" s="205"/>
      <c r="AK1436" s="4"/>
      <c r="AL1436" s="4"/>
      <c r="AM1436" s="309">
        <f t="shared" ca="1" si="591"/>
        <v>16.21</v>
      </c>
      <c r="AN1436" s="309">
        <f t="shared" ca="1" si="592"/>
        <v>14.18</v>
      </c>
      <c r="AO1436" s="310">
        <f t="shared" ca="1" si="593"/>
        <v>0.30541871921182295</v>
      </c>
      <c r="AP1436" s="310" t="b">
        <f t="shared" ca="1" si="594"/>
        <v>0</v>
      </c>
      <c r="AQ1436" s="309">
        <f t="shared" ca="1" si="595"/>
        <v>0</v>
      </c>
      <c r="AR1436" s="205">
        <f t="shared" ca="1" si="578"/>
        <v>0</v>
      </c>
      <c r="AS1436" s="45" t="b">
        <f t="shared" ca="1" si="579"/>
        <v>0</v>
      </c>
      <c r="AT1436">
        <f t="shared" ca="1" si="580"/>
        <v>0</v>
      </c>
      <c r="AU1436" t="b">
        <f t="shared" ca="1" si="596"/>
        <v>0</v>
      </c>
      <c r="AV1436" t="b">
        <f t="shared" ca="1" si="597"/>
        <v>0</v>
      </c>
      <c r="AW1436" s="266" t="b">
        <f t="shared" ca="1" si="598"/>
        <v>0</v>
      </c>
      <c r="AX1436" s="266" t="b">
        <f t="shared" ca="1" si="599"/>
        <v>0</v>
      </c>
      <c r="AY1436" s="266" t="b">
        <f t="shared" ca="1" si="600"/>
        <v>0</v>
      </c>
    </row>
    <row r="1437" spans="1:51" x14ac:dyDescent="0.25">
      <c r="A1437">
        <v>1405</v>
      </c>
      <c r="B1437" s="163">
        <f ca="1">OFFSET(InputPriceData!B$15,CalculationsAndCharts!$A1437+$A$11,0,1,1)</f>
        <v>39976</v>
      </c>
      <c r="C1437" s="3">
        <f ca="1">OFFSET(InputPriceData!G$15,CalculationsAndCharts!$A1437+$A$11,IF($C$7,8,0),1,1)</f>
        <v>522200</v>
      </c>
      <c r="D1437" s="4">
        <f ca="1">OFFSET(InputPriceData!C$15,CalculationsAndCharts!$A1437+$A$11,IF($C$7,8,0),1,1)</f>
        <v>15.32</v>
      </c>
      <c r="E1437" s="4">
        <f ca="1">OFFSET(InputPriceData!D$15,CalculationsAndCharts!$A1437+$A$11,IF($C$7,8,0),1,1)</f>
        <v>15.37</v>
      </c>
      <c r="F1437" s="4">
        <f ca="1">OFFSET(InputPriceData!E$15,CalculationsAndCharts!$A1437+$A$11,IF($C$7,8,0),1,1)</f>
        <v>14.74</v>
      </c>
      <c r="G1437" s="4">
        <f ca="1">OFFSET(InputPriceData!F$15,CalculationsAndCharts!$A1437+$A$11,IF($C$7,8,0),1,1)</f>
        <v>15.03</v>
      </c>
      <c r="H1437" s="128"/>
      <c r="I1437" s="128"/>
      <c r="K1437" s="124"/>
      <c r="L1437" s="279"/>
      <c r="M1437" s="281"/>
      <c r="N1437" s="280"/>
      <c r="O1437" s="4"/>
      <c r="P1437" s="4"/>
      <c r="Q1437" s="3"/>
      <c r="S1437" s="309">
        <f t="shared" ca="1" si="581"/>
        <v>16.21</v>
      </c>
      <c r="T1437" s="309">
        <f t="shared" ca="1" si="582"/>
        <v>14.18</v>
      </c>
      <c r="U1437" s="310">
        <f t="shared" ca="1" si="574"/>
        <v>0.4187192118226597</v>
      </c>
      <c r="V1437" s="310" t="b">
        <f t="shared" ca="1" si="583"/>
        <v>0</v>
      </c>
      <c r="W1437" s="3" t="b">
        <f t="shared" ca="1" si="584"/>
        <v>0</v>
      </c>
      <c r="X1437" s="3" t="str">
        <f t="shared" ca="1" si="585"/>
        <v/>
      </c>
      <c r="Y1437" s="3" t="str">
        <f t="shared" ca="1" si="575"/>
        <v/>
      </c>
      <c r="Z1437" s="3" t="str">
        <f t="shared" ca="1" si="586"/>
        <v/>
      </c>
      <c r="AA1437" s="3" t="str">
        <f t="shared" ca="1" si="587"/>
        <v/>
      </c>
      <c r="AB1437" s="205">
        <f t="shared" ca="1" si="588"/>
        <v>6201</v>
      </c>
      <c r="AC1437" s="205">
        <f t="shared" ca="1" si="589"/>
        <v>94</v>
      </c>
      <c r="AD1437" s="205">
        <f t="shared" ca="1" si="576"/>
        <v>65.968085106382972</v>
      </c>
      <c r="AE1437" s="205">
        <f t="shared" ca="1" si="577"/>
        <v>15.968085106382972</v>
      </c>
      <c r="AF1437" s="205">
        <f t="shared" ca="1" si="590"/>
        <v>3.1936170212765944</v>
      </c>
      <c r="AG1437" s="205"/>
      <c r="AH1437" s="205"/>
      <c r="AI1437" s="205"/>
      <c r="AJ1437" s="205"/>
      <c r="AK1437" s="4"/>
      <c r="AL1437" s="4"/>
      <c r="AM1437" s="309">
        <f t="shared" ca="1" si="591"/>
        <v>16.21</v>
      </c>
      <c r="AN1437" s="309">
        <f t="shared" ca="1" si="592"/>
        <v>14.18</v>
      </c>
      <c r="AO1437" s="310">
        <f t="shared" ca="1" si="593"/>
        <v>0.4187192118226597</v>
      </c>
      <c r="AP1437" s="310" t="b">
        <f t="shared" ca="1" si="594"/>
        <v>0</v>
      </c>
      <c r="AQ1437" s="309">
        <f t="shared" ca="1" si="595"/>
        <v>0</v>
      </c>
      <c r="AR1437" s="205">
        <f t="shared" ca="1" si="578"/>
        <v>0</v>
      </c>
      <c r="AS1437" s="45" t="b">
        <f t="shared" ca="1" si="579"/>
        <v>0</v>
      </c>
      <c r="AT1437">
        <f t="shared" ca="1" si="580"/>
        <v>0</v>
      </c>
      <c r="AU1437" t="b">
        <f t="shared" ca="1" si="596"/>
        <v>0</v>
      </c>
      <c r="AV1437" t="b">
        <f t="shared" ca="1" si="597"/>
        <v>0</v>
      </c>
      <c r="AW1437" s="266" t="b">
        <f t="shared" ca="1" si="598"/>
        <v>0</v>
      </c>
      <c r="AX1437" s="266" t="b">
        <f t="shared" ca="1" si="599"/>
        <v>0</v>
      </c>
      <c r="AY1437" s="266" t="b">
        <f t="shared" ca="1" si="600"/>
        <v>0</v>
      </c>
    </row>
    <row r="1438" spans="1:51" x14ac:dyDescent="0.25">
      <c r="A1438">
        <v>1406</v>
      </c>
      <c r="B1438" s="163">
        <f ca="1">OFFSET(InputPriceData!B$15,CalculationsAndCharts!$A1438+$A$11,0,1,1)</f>
        <v>39975</v>
      </c>
      <c r="C1438" s="3">
        <f ca="1">OFFSET(InputPriceData!G$15,CalculationsAndCharts!$A1438+$A$11,IF($C$7,8,0),1,1)</f>
        <v>436100</v>
      </c>
      <c r="D1438" s="4">
        <f ca="1">OFFSET(InputPriceData!C$15,CalculationsAndCharts!$A1438+$A$11,IF($C$7,8,0),1,1)</f>
        <v>15.6</v>
      </c>
      <c r="E1438" s="4">
        <f ca="1">OFFSET(InputPriceData!D$15,CalculationsAndCharts!$A1438+$A$11,IF($C$7,8,0),1,1)</f>
        <v>15.68</v>
      </c>
      <c r="F1438" s="4">
        <f ca="1">OFFSET(InputPriceData!E$15,CalculationsAndCharts!$A1438+$A$11,IF($C$7,8,0),1,1)</f>
        <v>15.31</v>
      </c>
      <c r="G1438" s="4">
        <f ca="1">OFFSET(InputPriceData!F$15,CalculationsAndCharts!$A1438+$A$11,IF($C$7,8,0),1,1)</f>
        <v>15.39</v>
      </c>
      <c r="H1438" s="128"/>
      <c r="I1438" s="128"/>
      <c r="K1438" s="124"/>
      <c r="L1438" s="279"/>
      <c r="M1438" s="281"/>
      <c r="N1438" s="280"/>
      <c r="O1438" s="4"/>
      <c r="P1438" s="4"/>
      <c r="Q1438" s="3"/>
      <c r="S1438" s="309">
        <f t="shared" ca="1" si="581"/>
        <v>16.21</v>
      </c>
      <c r="T1438" s="309">
        <f t="shared" ca="1" si="582"/>
        <v>14.18</v>
      </c>
      <c r="U1438" s="310">
        <f t="shared" ca="1" si="574"/>
        <v>0.59605911330049266</v>
      </c>
      <c r="V1438" s="310" t="b">
        <f t="shared" ca="1" si="583"/>
        <v>0</v>
      </c>
      <c r="W1438" s="3" t="b">
        <f t="shared" ca="1" si="584"/>
        <v>0</v>
      </c>
      <c r="X1438" s="3" t="str">
        <f t="shared" ca="1" si="585"/>
        <v/>
      </c>
      <c r="Y1438" s="3" t="str">
        <f t="shared" ca="1" si="575"/>
        <v/>
      </c>
      <c r="Z1438" s="3" t="str">
        <f t="shared" ca="1" si="586"/>
        <v/>
      </c>
      <c r="AA1438" s="3" t="str">
        <f t="shared" ca="1" si="587"/>
        <v/>
      </c>
      <c r="AB1438" s="205">
        <f t="shared" ca="1" si="588"/>
        <v>6201</v>
      </c>
      <c r="AC1438" s="205">
        <f t="shared" ca="1" si="589"/>
        <v>94</v>
      </c>
      <c r="AD1438" s="205">
        <f t="shared" ca="1" si="576"/>
        <v>65.968085106382972</v>
      </c>
      <c r="AE1438" s="205">
        <f t="shared" ca="1" si="577"/>
        <v>15.968085106382972</v>
      </c>
      <c r="AF1438" s="205">
        <f t="shared" ca="1" si="590"/>
        <v>3.1936170212765944</v>
      </c>
      <c r="AG1438" s="205"/>
      <c r="AH1438" s="205"/>
      <c r="AI1438" s="205"/>
      <c r="AJ1438" s="205"/>
      <c r="AK1438" s="4"/>
      <c r="AL1438" s="4"/>
      <c r="AM1438" s="309">
        <f t="shared" ca="1" si="591"/>
        <v>16.21</v>
      </c>
      <c r="AN1438" s="309">
        <f t="shared" ca="1" si="592"/>
        <v>14.18</v>
      </c>
      <c r="AO1438" s="310">
        <f t="shared" ca="1" si="593"/>
        <v>0.59605911330049266</v>
      </c>
      <c r="AP1438" s="310" t="b">
        <f t="shared" ca="1" si="594"/>
        <v>0</v>
      </c>
      <c r="AQ1438" s="309">
        <f t="shared" ca="1" si="595"/>
        <v>0</v>
      </c>
      <c r="AR1438" s="205">
        <f t="shared" ca="1" si="578"/>
        <v>0</v>
      </c>
      <c r="AS1438" s="45" t="b">
        <f t="shared" ca="1" si="579"/>
        <v>0</v>
      </c>
      <c r="AT1438">
        <f t="shared" ca="1" si="580"/>
        <v>0</v>
      </c>
      <c r="AU1438" t="b">
        <f t="shared" ca="1" si="596"/>
        <v>0</v>
      </c>
      <c r="AV1438" t="b">
        <f t="shared" ca="1" si="597"/>
        <v>0</v>
      </c>
      <c r="AW1438" s="266" t="b">
        <f t="shared" ca="1" si="598"/>
        <v>0</v>
      </c>
      <c r="AX1438" s="266" t="b">
        <f t="shared" ca="1" si="599"/>
        <v>0</v>
      </c>
      <c r="AY1438" s="266" t="b">
        <f t="shared" ca="1" si="600"/>
        <v>0</v>
      </c>
    </row>
    <row r="1439" spans="1:51" x14ac:dyDescent="0.25">
      <c r="A1439">
        <v>1407</v>
      </c>
      <c r="B1439" s="163">
        <f ca="1">OFFSET(InputPriceData!B$15,CalculationsAndCharts!$A1439+$A$11,0,1,1)</f>
        <v>39974</v>
      </c>
      <c r="C1439" s="3">
        <f ca="1">OFFSET(InputPriceData!G$15,CalculationsAndCharts!$A1439+$A$11,IF($C$7,8,0),1,1)</f>
        <v>677500</v>
      </c>
      <c r="D1439" s="4">
        <f ca="1">OFFSET(InputPriceData!C$15,CalculationsAndCharts!$A1439+$A$11,IF($C$7,8,0),1,1)</f>
        <v>15.88</v>
      </c>
      <c r="E1439" s="4">
        <f ca="1">OFFSET(InputPriceData!D$15,CalculationsAndCharts!$A1439+$A$11,IF($C$7,8,0),1,1)</f>
        <v>15.89</v>
      </c>
      <c r="F1439" s="4">
        <f ca="1">OFFSET(InputPriceData!E$15,CalculationsAndCharts!$A1439+$A$11,IF($C$7,8,0),1,1)</f>
        <v>15.17</v>
      </c>
      <c r="G1439" s="4">
        <f ca="1">OFFSET(InputPriceData!F$15,CalculationsAndCharts!$A1439+$A$11,IF($C$7,8,0),1,1)</f>
        <v>15.46</v>
      </c>
      <c r="H1439" s="128"/>
      <c r="I1439" s="128"/>
      <c r="K1439" s="124"/>
      <c r="L1439" s="279"/>
      <c r="M1439" s="281"/>
      <c r="N1439" s="280"/>
      <c r="O1439" s="4"/>
      <c r="P1439" s="4"/>
      <c r="Q1439" s="3"/>
      <c r="S1439" s="309">
        <f t="shared" ca="1" si="581"/>
        <v>16.21</v>
      </c>
      <c r="T1439" s="309">
        <f t="shared" ca="1" si="582"/>
        <v>14.18</v>
      </c>
      <c r="U1439" s="310">
        <f t="shared" ca="1" si="574"/>
        <v>0.6305418719211825</v>
      </c>
      <c r="V1439" s="310" t="b">
        <f t="shared" ca="1" si="583"/>
        <v>0</v>
      </c>
      <c r="W1439" s="3" t="b">
        <f t="shared" ca="1" si="584"/>
        <v>0</v>
      </c>
      <c r="X1439" s="3" t="str">
        <f t="shared" ca="1" si="585"/>
        <v/>
      </c>
      <c r="Y1439" s="3" t="str">
        <f t="shared" ca="1" si="575"/>
        <v/>
      </c>
      <c r="Z1439" s="3" t="str">
        <f t="shared" ca="1" si="586"/>
        <v/>
      </c>
      <c r="AA1439" s="3" t="str">
        <f t="shared" ca="1" si="587"/>
        <v/>
      </c>
      <c r="AB1439" s="205">
        <f t="shared" ca="1" si="588"/>
        <v>6201</v>
      </c>
      <c r="AC1439" s="205">
        <f t="shared" ca="1" si="589"/>
        <v>94</v>
      </c>
      <c r="AD1439" s="205">
        <f t="shared" ca="1" si="576"/>
        <v>65.968085106382972</v>
      </c>
      <c r="AE1439" s="205">
        <f t="shared" ca="1" si="577"/>
        <v>15.968085106382972</v>
      </c>
      <c r="AF1439" s="205">
        <f t="shared" ca="1" si="590"/>
        <v>3.1936170212765944</v>
      </c>
      <c r="AG1439" s="205"/>
      <c r="AH1439" s="205"/>
      <c r="AI1439" s="205"/>
      <c r="AJ1439" s="205"/>
      <c r="AK1439" s="4"/>
      <c r="AL1439" s="4"/>
      <c r="AM1439" s="309">
        <f t="shared" ca="1" si="591"/>
        <v>16.21</v>
      </c>
      <c r="AN1439" s="309">
        <f t="shared" ca="1" si="592"/>
        <v>14.18</v>
      </c>
      <c r="AO1439" s="310">
        <f t="shared" ca="1" si="593"/>
        <v>0.6305418719211825</v>
      </c>
      <c r="AP1439" s="310" t="b">
        <f t="shared" ca="1" si="594"/>
        <v>0</v>
      </c>
      <c r="AQ1439" s="309">
        <f t="shared" ca="1" si="595"/>
        <v>0</v>
      </c>
      <c r="AR1439" s="205">
        <f t="shared" ca="1" si="578"/>
        <v>0</v>
      </c>
      <c r="AS1439" s="45" t="b">
        <f t="shared" ca="1" si="579"/>
        <v>0</v>
      </c>
      <c r="AT1439">
        <f t="shared" ca="1" si="580"/>
        <v>0</v>
      </c>
      <c r="AU1439" t="b">
        <f t="shared" ca="1" si="596"/>
        <v>0</v>
      </c>
      <c r="AV1439" t="b">
        <f t="shared" ca="1" si="597"/>
        <v>0</v>
      </c>
      <c r="AW1439" s="266" t="b">
        <f t="shared" ca="1" si="598"/>
        <v>0</v>
      </c>
      <c r="AX1439" s="266" t="b">
        <f t="shared" ca="1" si="599"/>
        <v>0</v>
      </c>
      <c r="AY1439" s="266" t="b">
        <f t="shared" ca="1" si="600"/>
        <v>0</v>
      </c>
    </row>
    <row r="1440" spans="1:51" x14ac:dyDescent="0.25">
      <c r="A1440">
        <v>1408</v>
      </c>
      <c r="B1440" s="163">
        <f ca="1">OFFSET(InputPriceData!B$15,CalculationsAndCharts!$A1440+$A$11,0,1,1)</f>
        <v>39973</v>
      </c>
      <c r="C1440" s="3">
        <f ca="1">OFFSET(InputPriceData!G$15,CalculationsAndCharts!$A1440+$A$11,IF($C$7,8,0),1,1)</f>
        <v>857800</v>
      </c>
      <c r="D1440" s="4">
        <f ca="1">OFFSET(InputPriceData!C$15,CalculationsAndCharts!$A1440+$A$11,IF($C$7,8,0),1,1)</f>
        <v>15.53</v>
      </c>
      <c r="E1440" s="4">
        <f ca="1">OFFSET(InputPriceData!D$15,CalculationsAndCharts!$A1440+$A$11,IF($C$7,8,0),1,1)</f>
        <v>15.87</v>
      </c>
      <c r="F1440" s="4">
        <f ca="1">OFFSET(InputPriceData!E$15,CalculationsAndCharts!$A1440+$A$11,IF($C$7,8,0),1,1)</f>
        <v>15.53</v>
      </c>
      <c r="G1440" s="4">
        <f ca="1">OFFSET(InputPriceData!F$15,CalculationsAndCharts!$A1440+$A$11,IF($C$7,8,0),1,1)</f>
        <v>15.79</v>
      </c>
      <c r="H1440" s="128"/>
      <c r="I1440" s="128"/>
      <c r="K1440" s="124"/>
      <c r="L1440" s="279"/>
      <c r="M1440" s="281"/>
      <c r="N1440" s="280"/>
      <c r="O1440" s="4"/>
      <c r="P1440" s="4"/>
      <c r="Q1440" s="3"/>
      <c r="S1440" s="309">
        <f t="shared" ca="1" si="581"/>
        <v>16.21</v>
      </c>
      <c r="T1440" s="309">
        <f t="shared" ca="1" si="582"/>
        <v>14.18</v>
      </c>
      <c r="U1440" s="310">
        <f t="shared" ca="1" si="574"/>
        <v>0.79310344827586132</v>
      </c>
      <c r="V1440" s="310" t="b">
        <f t="shared" ca="1" si="583"/>
        <v>0</v>
      </c>
      <c r="W1440" s="3" t="b">
        <f t="shared" ca="1" si="584"/>
        <v>0</v>
      </c>
      <c r="X1440" s="3" t="str">
        <f t="shared" ca="1" si="585"/>
        <v/>
      </c>
      <c r="Y1440" s="3" t="str">
        <f t="shared" ca="1" si="575"/>
        <v/>
      </c>
      <c r="Z1440" s="3" t="str">
        <f t="shared" ca="1" si="586"/>
        <v/>
      </c>
      <c r="AA1440" s="3" t="str">
        <f t="shared" ca="1" si="587"/>
        <v/>
      </c>
      <c r="AB1440" s="205">
        <f t="shared" ca="1" si="588"/>
        <v>6201</v>
      </c>
      <c r="AC1440" s="205">
        <f t="shared" ca="1" si="589"/>
        <v>94</v>
      </c>
      <c r="AD1440" s="205">
        <f t="shared" ca="1" si="576"/>
        <v>65.968085106382972</v>
      </c>
      <c r="AE1440" s="205">
        <f t="shared" ca="1" si="577"/>
        <v>15.968085106382972</v>
      </c>
      <c r="AF1440" s="205">
        <f t="shared" ca="1" si="590"/>
        <v>3.1936170212765944</v>
      </c>
      <c r="AG1440" s="205"/>
      <c r="AH1440" s="205"/>
      <c r="AI1440" s="205"/>
      <c r="AJ1440" s="205"/>
      <c r="AK1440" s="4"/>
      <c r="AL1440" s="4"/>
      <c r="AM1440" s="309">
        <f t="shared" ca="1" si="591"/>
        <v>16.21</v>
      </c>
      <c r="AN1440" s="309">
        <f t="shared" ca="1" si="592"/>
        <v>14.18</v>
      </c>
      <c r="AO1440" s="310">
        <f t="shared" ca="1" si="593"/>
        <v>0.79310344827586132</v>
      </c>
      <c r="AP1440" s="310" t="b">
        <f t="shared" ca="1" si="594"/>
        <v>0</v>
      </c>
      <c r="AQ1440" s="309">
        <f t="shared" ca="1" si="595"/>
        <v>0</v>
      </c>
      <c r="AR1440" s="205">
        <f t="shared" ca="1" si="578"/>
        <v>0</v>
      </c>
      <c r="AS1440" s="45" t="b">
        <f t="shared" ca="1" si="579"/>
        <v>0</v>
      </c>
      <c r="AT1440">
        <f t="shared" ca="1" si="580"/>
        <v>0</v>
      </c>
      <c r="AU1440" t="b">
        <f t="shared" ca="1" si="596"/>
        <v>0</v>
      </c>
      <c r="AV1440" t="b">
        <f t="shared" ca="1" si="597"/>
        <v>0</v>
      </c>
      <c r="AW1440" s="266" t="b">
        <f t="shared" ca="1" si="598"/>
        <v>0</v>
      </c>
      <c r="AX1440" s="266" t="b">
        <f t="shared" ca="1" si="599"/>
        <v>0</v>
      </c>
      <c r="AY1440" s="266" t="b">
        <f t="shared" ca="1" si="600"/>
        <v>0</v>
      </c>
    </row>
    <row r="1441" spans="1:51" x14ac:dyDescent="0.25">
      <c r="A1441">
        <v>1409</v>
      </c>
      <c r="B1441" s="163">
        <f ca="1">OFFSET(InputPriceData!B$15,CalculationsAndCharts!$A1441+$A$11,0,1,1)</f>
        <v>39972</v>
      </c>
      <c r="C1441" s="3">
        <f ca="1">OFFSET(InputPriceData!G$15,CalculationsAndCharts!$A1441+$A$11,IF($C$7,8,0),1,1)</f>
        <v>922000</v>
      </c>
      <c r="D1441" s="4">
        <f ca="1">OFFSET(InputPriceData!C$15,CalculationsAndCharts!$A1441+$A$11,IF($C$7,8,0),1,1)</f>
        <v>15.6</v>
      </c>
      <c r="E1441" s="4">
        <f ca="1">OFFSET(InputPriceData!D$15,CalculationsAndCharts!$A1441+$A$11,IF($C$7,8,0),1,1)</f>
        <v>15.61</v>
      </c>
      <c r="F1441" s="4">
        <f ca="1">OFFSET(InputPriceData!E$15,CalculationsAndCharts!$A1441+$A$11,IF($C$7,8,0),1,1)</f>
        <v>15.34</v>
      </c>
      <c r="G1441" s="4">
        <f ca="1">OFFSET(InputPriceData!F$15,CalculationsAndCharts!$A1441+$A$11,IF($C$7,8,0),1,1)</f>
        <v>15.5</v>
      </c>
      <c r="H1441" s="128"/>
      <c r="I1441" s="128"/>
      <c r="K1441" s="124"/>
      <c r="L1441" s="279"/>
      <c r="M1441" s="281"/>
      <c r="N1441" s="280"/>
      <c r="O1441" s="4"/>
      <c r="P1441" s="4"/>
      <c r="Q1441" s="3"/>
      <c r="S1441" s="309">
        <f t="shared" ca="1" si="581"/>
        <v>16.21</v>
      </c>
      <c r="T1441" s="309">
        <f t="shared" ca="1" si="582"/>
        <v>14.13</v>
      </c>
      <c r="U1441" s="310">
        <f t="shared" ref="U1441:U1504" ca="1" si="601">IFERROR((G1441- T1441)/(S1441-T1441),0)</f>
        <v>0.6586538461538457</v>
      </c>
      <c r="V1441" s="310" t="b">
        <f t="shared" ca="1" si="583"/>
        <v>0</v>
      </c>
      <c r="W1441" s="3" t="b">
        <f t="shared" ca="1" si="584"/>
        <v>1</v>
      </c>
      <c r="X1441" s="3">
        <f t="shared" ca="1" si="585"/>
        <v>14.13</v>
      </c>
      <c r="Y1441" s="3">
        <f t="shared" ref="Y1441:Y1504" ca="1" si="602">IF(W1441,IFERROR(100*(G1441-X1441)/X1441,0),"")</f>
        <v>9.6956829440905814</v>
      </c>
      <c r="Z1441" s="3">
        <f t="shared" ca="1" si="586"/>
        <v>9.6956829440905814</v>
      </c>
      <c r="AA1441" s="3">
        <f t="shared" ca="1" si="587"/>
        <v>98</v>
      </c>
      <c r="AB1441" s="205">
        <f t="shared" ca="1" si="588"/>
        <v>6201</v>
      </c>
      <c r="AC1441" s="205">
        <f t="shared" ca="1" si="589"/>
        <v>94</v>
      </c>
      <c r="AD1441" s="205">
        <f t="shared" ref="AD1441:AD1504" ca="1" si="603">IFERROR(AB1441/AC1441,0)</f>
        <v>65.968085106382972</v>
      </c>
      <c r="AE1441" s="205">
        <f t="shared" ref="AE1441:AE1504" ca="1" si="604">IFERROR(AB1441/AC1441-50,0)</f>
        <v>15.968085106382972</v>
      </c>
      <c r="AF1441" s="205">
        <f t="shared" ca="1" si="590"/>
        <v>3.1936170212765944</v>
      </c>
      <c r="AG1441" s="205"/>
      <c r="AH1441" s="205"/>
      <c r="AI1441" s="205"/>
      <c r="AJ1441" s="205"/>
      <c r="AK1441" s="4"/>
      <c r="AL1441" s="4"/>
      <c r="AM1441" s="309">
        <f t="shared" ca="1" si="591"/>
        <v>16.21</v>
      </c>
      <c r="AN1441" s="309">
        <f t="shared" ca="1" si="592"/>
        <v>14.18</v>
      </c>
      <c r="AO1441" s="310">
        <f t="shared" ca="1" si="593"/>
        <v>0.65024630541871897</v>
      </c>
      <c r="AP1441" s="310" t="b">
        <f t="shared" ca="1" si="594"/>
        <v>0</v>
      </c>
      <c r="AQ1441" s="309">
        <f t="shared" ca="1" si="595"/>
        <v>0</v>
      </c>
      <c r="AR1441" s="205">
        <f t="shared" ref="AR1441:AR1504" ca="1" si="605">IF(AND(NOT(AX1442),AW1441),D1441*(1-$E$22),IF(AX1441,AR1442,0))</f>
        <v>0</v>
      </c>
      <c r="AS1441" s="45" t="b">
        <f t="shared" ref="AS1441:AS1504" ca="1" si="606">AND(AX1441,F1441&lt;AR1441)</f>
        <v>0</v>
      </c>
      <c r="AT1441">
        <f t="shared" ref="AT1441:AT1504" ca="1" si="607">IF(AX1441,AT1442+1,0)</f>
        <v>0</v>
      </c>
      <c r="AU1441" t="b">
        <f t="shared" ca="1" si="596"/>
        <v>0</v>
      </c>
      <c r="AV1441" t="b">
        <f t="shared" ca="1" si="597"/>
        <v>0</v>
      </c>
      <c r="AW1441" s="266" t="b">
        <f t="shared" ca="1" si="598"/>
        <v>0</v>
      </c>
      <c r="AX1441" s="266" t="b">
        <f t="shared" ca="1" si="599"/>
        <v>0</v>
      </c>
      <c r="AY1441" s="266" t="b">
        <f t="shared" ca="1" si="600"/>
        <v>0</v>
      </c>
    </row>
    <row r="1442" spans="1:51" x14ac:dyDescent="0.25">
      <c r="A1442">
        <v>1410</v>
      </c>
      <c r="B1442" s="163">
        <f ca="1">OFFSET(InputPriceData!B$15,CalculationsAndCharts!$A1442+$A$11,0,1,1)</f>
        <v>39969</v>
      </c>
      <c r="C1442" s="3">
        <f ca="1">OFFSET(InputPriceData!G$15,CalculationsAndCharts!$A1442+$A$11,IF($C$7,8,0),1,1)</f>
        <v>811500</v>
      </c>
      <c r="D1442" s="4">
        <f ca="1">OFFSET(InputPriceData!C$15,CalculationsAndCharts!$A1442+$A$11,IF($C$7,8,0),1,1)</f>
        <v>15.83</v>
      </c>
      <c r="E1442" s="4">
        <f ca="1">OFFSET(InputPriceData!D$15,CalculationsAndCharts!$A1442+$A$11,IF($C$7,8,0),1,1)</f>
        <v>15.96</v>
      </c>
      <c r="F1442" s="4">
        <f ca="1">OFFSET(InputPriceData!E$15,CalculationsAndCharts!$A1442+$A$11,IF($C$7,8,0),1,1)</f>
        <v>15.5</v>
      </c>
      <c r="G1442" s="4">
        <f ca="1">OFFSET(InputPriceData!F$15,CalculationsAndCharts!$A1442+$A$11,IF($C$7,8,0),1,1)</f>
        <v>15.59</v>
      </c>
      <c r="H1442" s="128"/>
      <c r="I1442" s="128"/>
      <c r="K1442" s="124"/>
      <c r="L1442" s="279"/>
      <c r="M1442" s="281"/>
      <c r="N1442" s="280"/>
      <c r="O1442" s="4"/>
      <c r="P1442" s="4"/>
      <c r="Q1442" s="3"/>
      <c r="S1442" s="309">
        <f t="shared" ref="S1442:S1505" ca="1" si="608">MAX(OFFSET($G1442,0,0,$A$19,1))</f>
        <v>16.21</v>
      </c>
      <c r="T1442" s="309">
        <f t="shared" ref="T1442:T1505" ca="1" si="609">MIN(OFFSET($G1442,0,0,$A$19,1))</f>
        <v>14.13</v>
      </c>
      <c r="U1442" s="310">
        <f t="shared" ca="1" si="601"/>
        <v>0.70192307692307643</v>
      </c>
      <c r="V1442" s="310" t="b">
        <f t="shared" ref="V1442:V1505" ca="1" si="610">AND(U1442&lt;$A$20,U1443&gt;$A$20)</f>
        <v>0</v>
      </c>
      <c r="W1442" s="3" t="b">
        <f t="shared" ref="W1442:W1505" ca="1" si="611">OFFSET(V1442,($A$21-1),0,1,1)</f>
        <v>0</v>
      </c>
      <c r="X1442" s="3" t="str">
        <f t="shared" ref="X1442:X1505" ca="1" si="612">IF($W1442,OFFSET($G1442,$A$19-1,0,1,1),"")</f>
        <v/>
      </c>
      <c r="Y1442" s="3" t="str">
        <f t="shared" ca="1" si="602"/>
        <v/>
      </c>
      <c r="Z1442" s="3" t="str">
        <f t="shared" ref="Z1442:Z1505" ca="1" si="613">IF(W1442,IF(Y1442&lt;-10,10,IF(Y1442&gt;10,10,Y1442)),"")</f>
        <v/>
      </c>
      <c r="AA1442" s="3" t="str">
        <f t="shared" ref="AA1442:AA1505" ca="1" si="614">IF(W1442,INT(5*(Z1442+10)),"")</f>
        <v/>
      </c>
      <c r="AB1442" s="205">
        <f t="shared" ref="AB1442:AB1505" ca="1" si="615">IF(A1442&gt;$A$23,0,IF(W1442,AA1442,0))+AB1443</f>
        <v>6103</v>
      </c>
      <c r="AC1442" s="205">
        <f t="shared" ref="AC1442:AC1505" ca="1" si="616">IF(A1442&gt;$A$23,0,IF(W1442,1,0))+AC1443</f>
        <v>93</v>
      </c>
      <c r="AD1442" s="205">
        <f t="shared" ca="1" si="603"/>
        <v>65.623655913978496</v>
      </c>
      <c r="AE1442" s="205">
        <f t="shared" ca="1" si="604"/>
        <v>15.623655913978496</v>
      </c>
      <c r="AF1442" s="205">
        <f t="shared" ref="AF1442:AF1505" ca="1" si="617">AE1442*0.2</f>
        <v>3.1247311827956992</v>
      </c>
      <c r="AG1442" s="205"/>
      <c r="AH1442" s="205"/>
      <c r="AI1442" s="205"/>
      <c r="AJ1442" s="205"/>
      <c r="AK1442" s="4"/>
      <c r="AL1442" s="4"/>
      <c r="AM1442" s="309">
        <f t="shared" ref="AM1442:AM1505" ca="1" si="618">MAX(OFFSET($G1442,0,0,$E$19,1))</f>
        <v>16.21</v>
      </c>
      <c r="AN1442" s="309">
        <f t="shared" ref="AN1442:AN1505" ca="1" si="619">MIN(OFFSET($G1442,0,0,$E$19,1))</f>
        <v>14.18</v>
      </c>
      <c r="AO1442" s="310">
        <f t="shared" ref="AO1442:AO1505" ca="1" si="620">IFERROR(($G1442- AN1442)/(AM1442-AN1442),0)</f>
        <v>0.69458128078817705</v>
      </c>
      <c r="AP1442" s="310" t="b">
        <f t="shared" ref="AP1442:AP1505" ca="1" si="621">AND(AO1442&lt;$E$20,AO1443&gt;$E$20)</f>
        <v>0</v>
      </c>
      <c r="AQ1442" s="309">
        <f t="shared" ref="AQ1442:AQ1505" ca="1" si="622">IF(AND(NOT(AX1443),AW1442),D1442*($E$22),IF(AX1442,AQ1443,0))</f>
        <v>0</v>
      </c>
      <c r="AR1442" s="205">
        <f t="shared" ca="1" si="605"/>
        <v>0</v>
      </c>
      <c r="AS1442" s="45" t="b">
        <f t="shared" ca="1" si="606"/>
        <v>0</v>
      </c>
      <c r="AT1442">
        <f t="shared" ca="1" si="607"/>
        <v>0</v>
      </c>
      <c r="AU1442" t="b">
        <f t="shared" ref="AU1442:AU1505" ca="1" si="623">(AT1442&gt;=$E$21)</f>
        <v>0</v>
      </c>
      <c r="AV1442" t="b">
        <f t="shared" ref="AV1442:AV1505" ca="1" si="624">OR(AS1442,AU1442)</f>
        <v>0</v>
      </c>
      <c r="AW1442" s="266" t="b">
        <f t="shared" ref="AW1442:AW1505" ca="1" si="625">AND($AP1443,NOT(AX1443))</f>
        <v>0</v>
      </c>
      <c r="AX1442" s="266" t="b">
        <f t="shared" ref="AX1442:AX1505" ca="1" si="626">IF(AX1443,IF(AY1442,FALSE,AX1443),IF(AW1442,TRUE,AX1443))</f>
        <v>0</v>
      </c>
      <c r="AY1442" s="266" t="b">
        <f t="shared" ref="AY1442:AY1505" ca="1" si="627">AND(AX1443,AND(AV1443&lt;&gt;AV1444,AV1443))</f>
        <v>0</v>
      </c>
    </row>
    <row r="1443" spans="1:51" x14ac:dyDescent="0.25">
      <c r="A1443">
        <v>1411</v>
      </c>
      <c r="B1443" s="163">
        <f ca="1">OFFSET(InputPriceData!B$15,CalculationsAndCharts!$A1443+$A$11,0,1,1)</f>
        <v>39968</v>
      </c>
      <c r="C1443" s="3">
        <f ca="1">OFFSET(InputPriceData!G$15,CalculationsAndCharts!$A1443+$A$11,IF($C$7,8,0),1,1)</f>
        <v>658100</v>
      </c>
      <c r="D1443" s="4">
        <f ca="1">OFFSET(InputPriceData!C$15,CalculationsAndCharts!$A1443+$A$11,IF($C$7,8,0),1,1)</f>
        <v>16</v>
      </c>
      <c r="E1443" s="4">
        <f ca="1">OFFSET(InputPriceData!D$15,CalculationsAndCharts!$A1443+$A$11,IF($C$7,8,0),1,1)</f>
        <v>16.05</v>
      </c>
      <c r="F1443" s="4">
        <f ca="1">OFFSET(InputPriceData!E$15,CalculationsAndCharts!$A1443+$A$11,IF($C$7,8,0),1,1)</f>
        <v>15.65</v>
      </c>
      <c r="G1443" s="4">
        <f ca="1">OFFSET(InputPriceData!F$15,CalculationsAndCharts!$A1443+$A$11,IF($C$7,8,0),1,1)</f>
        <v>15.74</v>
      </c>
      <c r="H1443" s="128"/>
      <c r="I1443" s="128"/>
      <c r="K1443" s="124"/>
      <c r="L1443" s="279"/>
      <c r="M1443" s="281"/>
      <c r="N1443" s="280"/>
      <c r="O1443" s="4"/>
      <c r="P1443" s="4"/>
      <c r="Q1443" s="3"/>
      <c r="S1443" s="309">
        <f t="shared" ca="1" si="608"/>
        <v>16.21</v>
      </c>
      <c r="T1443" s="309">
        <f t="shared" ca="1" si="609"/>
        <v>14.13</v>
      </c>
      <c r="U1443" s="310">
        <f t="shared" ca="1" si="601"/>
        <v>0.77403846153846123</v>
      </c>
      <c r="V1443" s="310" t="b">
        <f t="shared" ca="1" si="610"/>
        <v>0</v>
      </c>
      <c r="W1443" s="3" t="b">
        <f t="shared" ca="1" si="611"/>
        <v>0</v>
      </c>
      <c r="X1443" s="3" t="str">
        <f t="shared" ca="1" si="612"/>
        <v/>
      </c>
      <c r="Y1443" s="3" t="str">
        <f t="shared" ca="1" si="602"/>
        <v/>
      </c>
      <c r="Z1443" s="3" t="str">
        <f t="shared" ca="1" si="613"/>
        <v/>
      </c>
      <c r="AA1443" s="3" t="str">
        <f t="shared" ca="1" si="614"/>
        <v/>
      </c>
      <c r="AB1443" s="205">
        <f t="shared" ca="1" si="615"/>
        <v>6103</v>
      </c>
      <c r="AC1443" s="205">
        <f t="shared" ca="1" si="616"/>
        <v>93</v>
      </c>
      <c r="AD1443" s="205">
        <f t="shared" ca="1" si="603"/>
        <v>65.623655913978496</v>
      </c>
      <c r="AE1443" s="205">
        <f t="shared" ca="1" si="604"/>
        <v>15.623655913978496</v>
      </c>
      <c r="AF1443" s="205">
        <f t="shared" ca="1" si="617"/>
        <v>3.1247311827956992</v>
      </c>
      <c r="AG1443" s="205"/>
      <c r="AH1443" s="205"/>
      <c r="AI1443" s="205"/>
      <c r="AJ1443" s="205"/>
      <c r="AK1443" s="4"/>
      <c r="AL1443" s="4"/>
      <c r="AM1443" s="309">
        <f t="shared" ca="1" si="618"/>
        <v>16.21</v>
      </c>
      <c r="AN1443" s="309">
        <f t="shared" ca="1" si="619"/>
        <v>14.13</v>
      </c>
      <c r="AO1443" s="310">
        <f t="shared" ca="1" si="620"/>
        <v>0.77403846153846123</v>
      </c>
      <c r="AP1443" s="310" t="b">
        <f t="shared" ca="1" si="621"/>
        <v>0</v>
      </c>
      <c r="AQ1443" s="309">
        <f t="shared" ca="1" si="622"/>
        <v>0</v>
      </c>
      <c r="AR1443" s="205">
        <f t="shared" ca="1" si="605"/>
        <v>0</v>
      </c>
      <c r="AS1443" s="45" t="b">
        <f t="shared" ca="1" si="606"/>
        <v>0</v>
      </c>
      <c r="AT1443">
        <f t="shared" ca="1" si="607"/>
        <v>0</v>
      </c>
      <c r="AU1443" t="b">
        <f t="shared" ca="1" si="623"/>
        <v>0</v>
      </c>
      <c r="AV1443" t="b">
        <f t="shared" ca="1" si="624"/>
        <v>0</v>
      </c>
      <c r="AW1443" s="266" t="b">
        <f t="shared" ca="1" si="625"/>
        <v>0</v>
      </c>
      <c r="AX1443" s="266" t="b">
        <f t="shared" ca="1" si="626"/>
        <v>0</v>
      </c>
      <c r="AY1443" s="266" t="b">
        <f t="shared" ca="1" si="627"/>
        <v>0</v>
      </c>
    </row>
    <row r="1444" spans="1:51" x14ac:dyDescent="0.25">
      <c r="A1444">
        <v>1412</v>
      </c>
      <c r="B1444" s="163">
        <f ca="1">OFFSET(InputPriceData!B$15,CalculationsAndCharts!$A1444+$A$11,0,1,1)</f>
        <v>39967</v>
      </c>
      <c r="C1444" s="3">
        <f ca="1">OFFSET(InputPriceData!G$15,CalculationsAndCharts!$A1444+$A$11,IF($C$7,8,0),1,1)</f>
        <v>976300</v>
      </c>
      <c r="D1444" s="4">
        <f ca="1">OFFSET(InputPriceData!C$15,CalculationsAndCharts!$A1444+$A$11,IF($C$7,8,0),1,1)</f>
        <v>16.03</v>
      </c>
      <c r="E1444" s="4">
        <f ca="1">OFFSET(InputPriceData!D$15,CalculationsAndCharts!$A1444+$A$11,IF($C$7,8,0),1,1)</f>
        <v>16.32</v>
      </c>
      <c r="F1444" s="4">
        <f ca="1">OFFSET(InputPriceData!E$15,CalculationsAndCharts!$A1444+$A$11,IF($C$7,8,0),1,1)</f>
        <v>15.75</v>
      </c>
      <c r="G1444" s="4">
        <f ca="1">OFFSET(InputPriceData!F$15,CalculationsAndCharts!$A1444+$A$11,IF($C$7,8,0),1,1)</f>
        <v>15.86</v>
      </c>
      <c r="H1444" s="128"/>
      <c r="I1444" s="128"/>
      <c r="K1444" s="124"/>
      <c r="L1444" s="279"/>
      <c r="M1444" s="281"/>
      <c r="N1444" s="280"/>
      <c r="O1444" s="4"/>
      <c r="P1444" s="4"/>
      <c r="Q1444" s="3"/>
      <c r="S1444" s="309">
        <f t="shared" ca="1" si="608"/>
        <v>16.21</v>
      </c>
      <c r="T1444" s="309">
        <f t="shared" ca="1" si="609"/>
        <v>14.13</v>
      </c>
      <c r="U1444" s="310">
        <f t="shared" ca="1" si="601"/>
        <v>0.83173076923076861</v>
      </c>
      <c r="V1444" s="310" t="b">
        <f t="shared" ca="1" si="610"/>
        <v>0</v>
      </c>
      <c r="W1444" s="3" t="b">
        <f t="shared" ca="1" si="611"/>
        <v>0</v>
      </c>
      <c r="X1444" s="3" t="str">
        <f t="shared" ca="1" si="612"/>
        <v/>
      </c>
      <c r="Y1444" s="3" t="str">
        <f t="shared" ca="1" si="602"/>
        <v/>
      </c>
      <c r="Z1444" s="3" t="str">
        <f t="shared" ca="1" si="613"/>
        <v/>
      </c>
      <c r="AA1444" s="3" t="str">
        <f t="shared" ca="1" si="614"/>
        <v/>
      </c>
      <c r="AB1444" s="205">
        <f t="shared" ca="1" si="615"/>
        <v>6103</v>
      </c>
      <c r="AC1444" s="205">
        <f t="shared" ca="1" si="616"/>
        <v>93</v>
      </c>
      <c r="AD1444" s="205">
        <f t="shared" ca="1" si="603"/>
        <v>65.623655913978496</v>
      </c>
      <c r="AE1444" s="205">
        <f t="shared" ca="1" si="604"/>
        <v>15.623655913978496</v>
      </c>
      <c r="AF1444" s="205">
        <f t="shared" ca="1" si="617"/>
        <v>3.1247311827956992</v>
      </c>
      <c r="AG1444" s="205"/>
      <c r="AH1444" s="205"/>
      <c r="AI1444" s="205"/>
      <c r="AJ1444" s="205"/>
      <c r="AK1444" s="4"/>
      <c r="AL1444" s="4"/>
      <c r="AM1444" s="309">
        <f t="shared" ca="1" si="618"/>
        <v>16.21</v>
      </c>
      <c r="AN1444" s="309">
        <f t="shared" ca="1" si="619"/>
        <v>14.13</v>
      </c>
      <c r="AO1444" s="310">
        <f t="shared" ca="1" si="620"/>
        <v>0.83173076923076861</v>
      </c>
      <c r="AP1444" s="310" t="b">
        <f t="shared" ca="1" si="621"/>
        <v>0</v>
      </c>
      <c r="AQ1444" s="309">
        <f t="shared" ca="1" si="622"/>
        <v>0</v>
      </c>
      <c r="AR1444" s="205">
        <f t="shared" ca="1" si="605"/>
        <v>0</v>
      </c>
      <c r="AS1444" s="45" t="b">
        <f t="shared" ca="1" si="606"/>
        <v>0</v>
      </c>
      <c r="AT1444">
        <f t="shared" ca="1" si="607"/>
        <v>0</v>
      </c>
      <c r="AU1444" t="b">
        <f t="shared" ca="1" si="623"/>
        <v>0</v>
      </c>
      <c r="AV1444" t="b">
        <f t="shared" ca="1" si="624"/>
        <v>0</v>
      </c>
      <c r="AW1444" s="266" t="b">
        <f t="shared" ca="1" si="625"/>
        <v>0</v>
      </c>
      <c r="AX1444" s="266" t="b">
        <f t="shared" ca="1" si="626"/>
        <v>0</v>
      </c>
      <c r="AY1444" s="266" t="b">
        <f t="shared" ca="1" si="627"/>
        <v>0</v>
      </c>
    </row>
    <row r="1445" spans="1:51" x14ac:dyDescent="0.25">
      <c r="A1445">
        <v>1413</v>
      </c>
      <c r="B1445" s="163">
        <f ca="1">OFFSET(InputPriceData!B$15,CalculationsAndCharts!$A1445+$A$11,0,1,1)</f>
        <v>39966</v>
      </c>
      <c r="C1445" s="3">
        <f ca="1">OFFSET(InputPriceData!G$15,CalculationsAndCharts!$A1445+$A$11,IF($C$7,8,0),1,1)</f>
        <v>887600</v>
      </c>
      <c r="D1445" s="4">
        <f ca="1">OFFSET(InputPriceData!C$15,CalculationsAndCharts!$A1445+$A$11,IF($C$7,8,0),1,1)</f>
        <v>16.170000000000002</v>
      </c>
      <c r="E1445" s="4">
        <f ca="1">OFFSET(InputPriceData!D$15,CalculationsAndCharts!$A1445+$A$11,IF($C$7,8,0),1,1)</f>
        <v>16.489999999999998</v>
      </c>
      <c r="F1445" s="4">
        <f ca="1">OFFSET(InputPriceData!E$15,CalculationsAndCharts!$A1445+$A$11,IF($C$7,8,0),1,1)</f>
        <v>16</v>
      </c>
      <c r="G1445" s="4">
        <f ca="1">OFFSET(InputPriceData!F$15,CalculationsAndCharts!$A1445+$A$11,IF($C$7,8,0),1,1)</f>
        <v>16.21</v>
      </c>
      <c r="H1445" s="128"/>
      <c r="I1445" s="128"/>
      <c r="K1445" s="124"/>
      <c r="L1445" s="279"/>
      <c r="M1445" s="281"/>
      <c r="N1445" s="280"/>
      <c r="O1445" s="4"/>
      <c r="P1445" s="4"/>
      <c r="Q1445" s="3"/>
      <c r="S1445" s="309">
        <f t="shared" ca="1" si="608"/>
        <v>16.21</v>
      </c>
      <c r="T1445" s="309">
        <f t="shared" ca="1" si="609"/>
        <v>14.13</v>
      </c>
      <c r="U1445" s="310">
        <f t="shared" ca="1" si="601"/>
        <v>1</v>
      </c>
      <c r="V1445" s="310" t="b">
        <f t="shared" ca="1" si="610"/>
        <v>0</v>
      </c>
      <c r="W1445" s="3" t="b">
        <f t="shared" ca="1" si="611"/>
        <v>0</v>
      </c>
      <c r="X1445" s="3" t="str">
        <f t="shared" ca="1" si="612"/>
        <v/>
      </c>
      <c r="Y1445" s="3" t="str">
        <f t="shared" ca="1" si="602"/>
        <v/>
      </c>
      <c r="Z1445" s="3" t="str">
        <f t="shared" ca="1" si="613"/>
        <v/>
      </c>
      <c r="AA1445" s="3" t="str">
        <f t="shared" ca="1" si="614"/>
        <v/>
      </c>
      <c r="AB1445" s="205">
        <f t="shared" ca="1" si="615"/>
        <v>6103</v>
      </c>
      <c r="AC1445" s="205">
        <f t="shared" ca="1" si="616"/>
        <v>93</v>
      </c>
      <c r="AD1445" s="205">
        <f t="shared" ca="1" si="603"/>
        <v>65.623655913978496</v>
      </c>
      <c r="AE1445" s="205">
        <f t="shared" ca="1" si="604"/>
        <v>15.623655913978496</v>
      </c>
      <c r="AF1445" s="205">
        <f t="shared" ca="1" si="617"/>
        <v>3.1247311827956992</v>
      </c>
      <c r="AG1445" s="205"/>
      <c r="AH1445" s="205"/>
      <c r="AI1445" s="205"/>
      <c r="AJ1445" s="205"/>
      <c r="AK1445" s="4"/>
      <c r="AL1445" s="4"/>
      <c r="AM1445" s="309">
        <f t="shared" ca="1" si="618"/>
        <v>16.21</v>
      </c>
      <c r="AN1445" s="309">
        <f t="shared" ca="1" si="619"/>
        <v>14.13</v>
      </c>
      <c r="AO1445" s="310">
        <f t="shared" ca="1" si="620"/>
        <v>1</v>
      </c>
      <c r="AP1445" s="310" t="b">
        <f t="shared" ca="1" si="621"/>
        <v>0</v>
      </c>
      <c r="AQ1445" s="309">
        <f t="shared" ca="1" si="622"/>
        <v>0</v>
      </c>
      <c r="AR1445" s="205">
        <f t="shared" ca="1" si="605"/>
        <v>0</v>
      </c>
      <c r="AS1445" s="45" t="b">
        <f t="shared" ca="1" si="606"/>
        <v>0</v>
      </c>
      <c r="AT1445">
        <f t="shared" ca="1" si="607"/>
        <v>0</v>
      </c>
      <c r="AU1445" t="b">
        <f t="shared" ca="1" si="623"/>
        <v>0</v>
      </c>
      <c r="AV1445" t="b">
        <f t="shared" ca="1" si="624"/>
        <v>0</v>
      </c>
      <c r="AW1445" s="266" t="b">
        <f t="shared" ca="1" si="625"/>
        <v>0</v>
      </c>
      <c r="AX1445" s="266" t="b">
        <f t="shared" ca="1" si="626"/>
        <v>0</v>
      </c>
      <c r="AY1445" s="266" t="b">
        <f t="shared" ca="1" si="627"/>
        <v>0</v>
      </c>
    </row>
    <row r="1446" spans="1:51" x14ac:dyDescent="0.25">
      <c r="A1446">
        <v>1414</v>
      </c>
      <c r="B1446" s="163">
        <f ca="1">OFFSET(InputPriceData!B$15,CalculationsAndCharts!$A1446+$A$11,0,1,1)</f>
        <v>39965</v>
      </c>
      <c r="C1446" s="3">
        <f ca="1">OFFSET(InputPriceData!G$15,CalculationsAndCharts!$A1446+$A$11,IF($C$7,8,0),1,1)</f>
        <v>878600</v>
      </c>
      <c r="D1446" s="4">
        <f ca="1">OFFSET(InputPriceData!C$15,CalculationsAndCharts!$A1446+$A$11,IF($C$7,8,0),1,1)</f>
        <v>15.92</v>
      </c>
      <c r="E1446" s="4">
        <f ca="1">OFFSET(InputPriceData!D$15,CalculationsAndCharts!$A1446+$A$11,IF($C$7,8,0),1,1)</f>
        <v>16.37</v>
      </c>
      <c r="F1446" s="4">
        <f ca="1">OFFSET(InputPriceData!E$15,CalculationsAndCharts!$A1446+$A$11,IF($C$7,8,0),1,1)</f>
        <v>15.82</v>
      </c>
      <c r="G1446" s="4">
        <f ca="1">OFFSET(InputPriceData!F$15,CalculationsAndCharts!$A1446+$A$11,IF($C$7,8,0),1,1)</f>
        <v>16.2</v>
      </c>
      <c r="H1446" s="128"/>
      <c r="I1446" s="128"/>
      <c r="K1446" s="124"/>
      <c r="L1446" s="279"/>
      <c r="M1446" s="281"/>
      <c r="N1446" s="280"/>
      <c r="O1446" s="4"/>
      <c r="P1446" s="4"/>
      <c r="Q1446" s="3"/>
      <c r="S1446" s="309">
        <f t="shared" ca="1" si="608"/>
        <v>16.2</v>
      </c>
      <c r="T1446" s="309">
        <f t="shared" ca="1" si="609"/>
        <v>14.13</v>
      </c>
      <c r="U1446" s="310">
        <f t="shared" ca="1" si="601"/>
        <v>1</v>
      </c>
      <c r="V1446" s="310" t="b">
        <f t="shared" ca="1" si="610"/>
        <v>0</v>
      </c>
      <c r="W1446" s="3" t="b">
        <f t="shared" ca="1" si="611"/>
        <v>0</v>
      </c>
      <c r="X1446" s="3" t="str">
        <f t="shared" ca="1" si="612"/>
        <v/>
      </c>
      <c r="Y1446" s="3" t="str">
        <f t="shared" ca="1" si="602"/>
        <v/>
      </c>
      <c r="Z1446" s="3" t="str">
        <f t="shared" ca="1" si="613"/>
        <v/>
      </c>
      <c r="AA1446" s="3" t="str">
        <f t="shared" ca="1" si="614"/>
        <v/>
      </c>
      <c r="AB1446" s="205">
        <f t="shared" ca="1" si="615"/>
        <v>6103</v>
      </c>
      <c r="AC1446" s="205">
        <f t="shared" ca="1" si="616"/>
        <v>93</v>
      </c>
      <c r="AD1446" s="205">
        <f t="shared" ca="1" si="603"/>
        <v>65.623655913978496</v>
      </c>
      <c r="AE1446" s="205">
        <f t="shared" ca="1" si="604"/>
        <v>15.623655913978496</v>
      </c>
      <c r="AF1446" s="205">
        <f t="shared" ca="1" si="617"/>
        <v>3.1247311827956992</v>
      </c>
      <c r="AG1446" s="205"/>
      <c r="AH1446" s="205"/>
      <c r="AI1446" s="205"/>
      <c r="AJ1446" s="205"/>
      <c r="AK1446" s="4"/>
      <c r="AL1446" s="4"/>
      <c r="AM1446" s="309">
        <f t="shared" ca="1" si="618"/>
        <v>16.2</v>
      </c>
      <c r="AN1446" s="309">
        <f t="shared" ca="1" si="619"/>
        <v>14.13</v>
      </c>
      <c r="AO1446" s="310">
        <f t="shared" ca="1" si="620"/>
        <v>1</v>
      </c>
      <c r="AP1446" s="310" t="b">
        <f t="shared" ca="1" si="621"/>
        <v>0</v>
      </c>
      <c r="AQ1446" s="309">
        <f t="shared" ca="1" si="622"/>
        <v>0</v>
      </c>
      <c r="AR1446" s="205">
        <f t="shared" ca="1" si="605"/>
        <v>0</v>
      </c>
      <c r="AS1446" s="45" t="b">
        <f t="shared" ca="1" si="606"/>
        <v>0</v>
      </c>
      <c r="AT1446">
        <f t="shared" ca="1" si="607"/>
        <v>0</v>
      </c>
      <c r="AU1446" t="b">
        <f t="shared" ca="1" si="623"/>
        <v>0</v>
      </c>
      <c r="AV1446" t="b">
        <f t="shared" ca="1" si="624"/>
        <v>0</v>
      </c>
      <c r="AW1446" s="266" t="b">
        <f t="shared" ca="1" si="625"/>
        <v>0</v>
      </c>
      <c r="AX1446" s="266" t="b">
        <f t="shared" ca="1" si="626"/>
        <v>0</v>
      </c>
      <c r="AY1446" s="266" t="b">
        <f t="shared" ca="1" si="627"/>
        <v>0</v>
      </c>
    </row>
    <row r="1447" spans="1:51" x14ac:dyDescent="0.25">
      <c r="A1447">
        <v>1415</v>
      </c>
      <c r="B1447" s="163">
        <f ca="1">OFFSET(InputPriceData!B$15,CalculationsAndCharts!$A1447+$A$11,0,1,1)</f>
        <v>39962</v>
      </c>
      <c r="C1447" s="3">
        <f ca="1">OFFSET(InputPriceData!G$15,CalculationsAndCharts!$A1447+$A$11,IF($C$7,8,0),1,1)</f>
        <v>840700</v>
      </c>
      <c r="D1447" s="4">
        <f ca="1">OFFSET(InputPriceData!C$15,CalculationsAndCharts!$A1447+$A$11,IF($C$7,8,0),1,1)</f>
        <v>15.13</v>
      </c>
      <c r="E1447" s="4">
        <f ca="1">OFFSET(InputPriceData!D$15,CalculationsAndCharts!$A1447+$A$11,IF($C$7,8,0),1,1)</f>
        <v>15.79</v>
      </c>
      <c r="F1447" s="4">
        <f ca="1">OFFSET(InputPriceData!E$15,CalculationsAndCharts!$A1447+$A$11,IF($C$7,8,0),1,1)</f>
        <v>15.06</v>
      </c>
      <c r="G1447" s="4">
        <f ca="1">OFFSET(InputPriceData!F$15,CalculationsAndCharts!$A1447+$A$11,IF($C$7,8,0),1,1)</f>
        <v>15.7</v>
      </c>
      <c r="H1447" s="128"/>
      <c r="I1447" s="128"/>
      <c r="K1447" s="124"/>
      <c r="L1447" s="279"/>
      <c r="M1447" s="281"/>
      <c r="N1447" s="280"/>
      <c r="O1447" s="4"/>
      <c r="P1447" s="4"/>
      <c r="Q1447" s="3"/>
      <c r="S1447" s="309">
        <f t="shared" ca="1" si="608"/>
        <v>15.89</v>
      </c>
      <c r="T1447" s="309">
        <f t="shared" ca="1" si="609"/>
        <v>14.13</v>
      </c>
      <c r="U1447" s="310">
        <f t="shared" ca="1" si="601"/>
        <v>0.89204545454545381</v>
      </c>
      <c r="V1447" s="310" t="b">
        <f t="shared" ca="1" si="610"/>
        <v>0</v>
      </c>
      <c r="W1447" s="3" t="b">
        <f t="shared" ca="1" si="611"/>
        <v>0</v>
      </c>
      <c r="X1447" s="3" t="str">
        <f t="shared" ca="1" si="612"/>
        <v/>
      </c>
      <c r="Y1447" s="3" t="str">
        <f t="shared" ca="1" si="602"/>
        <v/>
      </c>
      <c r="Z1447" s="3" t="str">
        <f t="shared" ca="1" si="613"/>
        <v/>
      </c>
      <c r="AA1447" s="3" t="str">
        <f t="shared" ca="1" si="614"/>
        <v/>
      </c>
      <c r="AB1447" s="205">
        <f t="shared" ca="1" si="615"/>
        <v>6103</v>
      </c>
      <c r="AC1447" s="205">
        <f t="shared" ca="1" si="616"/>
        <v>93</v>
      </c>
      <c r="AD1447" s="205">
        <f t="shared" ca="1" si="603"/>
        <v>65.623655913978496</v>
      </c>
      <c r="AE1447" s="205">
        <f t="shared" ca="1" si="604"/>
        <v>15.623655913978496</v>
      </c>
      <c r="AF1447" s="205">
        <f t="shared" ca="1" si="617"/>
        <v>3.1247311827956992</v>
      </c>
      <c r="AG1447" s="205"/>
      <c r="AH1447" s="205"/>
      <c r="AI1447" s="205"/>
      <c r="AJ1447" s="205"/>
      <c r="AK1447" s="4"/>
      <c r="AL1447" s="4"/>
      <c r="AM1447" s="309">
        <f t="shared" ca="1" si="618"/>
        <v>15.82</v>
      </c>
      <c r="AN1447" s="309">
        <f t="shared" ca="1" si="619"/>
        <v>14.13</v>
      </c>
      <c r="AO1447" s="310">
        <f t="shared" ca="1" si="620"/>
        <v>0.9289940828402361</v>
      </c>
      <c r="AP1447" s="310" t="b">
        <f t="shared" ca="1" si="621"/>
        <v>0</v>
      </c>
      <c r="AQ1447" s="309">
        <f t="shared" ca="1" si="622"/>
        <v>0</v>
      </c>
      <c r="AR1447" s="205">
        <f t="shared" ca="1" si="605"/>
        <v>0</v>
      </c>
      <c r="AS1447" s="45" t="b">
        <f t="shared" ca="1" si="606"/>
        <v>0</v>
      </c>
      <c r="AT1447">
        <f t="shared" ca="1" si="607"/>
        <v>0</v>
      </c>
      <c r="AU1447" t="b">
        <f t="shared" ca="1" si="623"/>
        <v>0</v>
      </c>
      <c r="AV1447" t="b">
        <f t="shared" ca="1" si="624"/>
        <v>0</v>
      </c>
      <c r="AW1447" s="266" t="b">
        <f t="shared" ca="1" si="625"/>
        <v>0</v>
      </c>
      <c r="AX1447" s="266" t="b">
        <f t="shared" ca="1" si="626"/>
        <v>0</v>
      </c>
      <c r="AY1447" s="266" t="b">
        <f t="shared" ca="1" si="627"/>
        <v>0</v>
      </c>
    </row>
    <row r="1448" spans="1:51" x14ac:dyDescent="0.25">
      <c r="A1448">
        <v>1416</v>
      </c>
      <c r="B1448" s="163">
        <f ca="1">OFFSET(InputPriceData!B$15,CalculationsAndCharts!$A1448+$A$11,0,1,1)</f>
        <v>39961</v>
      </c>
      <c r="C1448" s="3">
        <f ca="1">OFFSET(InputPriceData!G$15,CalculationsAndCharts!$A1448+$A$11,IF($C$7,8,0),1,1)</f>
        <v>721200</v>
      </c>
      <c r="D1448" s="4">
        <f ca="1">OFFSET(InputPriceData!C$15,CalculationsAndCharts!$A1448+$A$11,IF($C$7,8,0),1,1)</f>
        <v>15.07</v>
      </c>
      <c r="E1448" s="4">
        <f ca="1">OFFSET(InputPriceData!D$15,CalculationsAndCharts!$A1448+$A$11,IF($C$7,8,0),1,1)</f>
        <v>15.3</v>
      </c>
      <c r="F1448" s="4">
        <f ca="1">OFFSET(InputPriceData!E$15,CalculationsAndCharts!$A1448+$A$11,IF($C$7,8,0),1,1)</f>
        <v>14.78</v>
      </c>
      <c r="G1448" s="4">
        <f ca="1">OFFSET(InputPriceData!F$15,CalculationsAndCharts!$A1448+$A$11,IF($C$7,8,0),1,1)</f>
        <v>15.12</v>
      </c>
      <c r="H1448" s="128"/>
      <c r="I1448" s="128"/>
      <c r="K1448" s="124"/>
      <c r="L1448" s="279"/>
      <c r="M1448" s="281"/>
      <c r="N1448" s="280"/>
      <c r="O1448" s="4"/>
      <c r="P1448" s="4"/>
      <c r="Q1448" s="3"/>
      <c r="S1448" s="309">
        <f t="shared" ca="1" si="608"/>
        <v>15.89</v>
      </c>
      <c r="T1448" s="309">
        <f t="shared" ca="1" si="609"/>
        <v>14.13</v>
      </c>
      <c r="U1448" s="310">
        <f t="shared" ca="1" si="601"/>
        <v>0.56249999999999922</v>
      </c>
      <c r="V1448" s="310" t="b">
        <f t="shared" ca="1" si="610"/>
        <v>0</v>
      </c>
      <c r="W1448" s="3" t="b">
        <f t="shared" ca="1" si="611"/>
        <v>0</v>
      </c>
      <c r="X1448" s="3" t="str">
        <f t="shared" ca="1" si="612"/>
        <v/>
      </c>
      <c r="Y1448" s="3" t="str">
        <f t="shared" ca="1" si="602"/>
        <v/>
      </c>
      <c r="Z1448" s="3" t="str">
        <f t="shared" ca="1" si="613"/>
        <v/>
      </c>
      <c r="AA1448" s="3" t="str">
        <f t="shared" ca="1" si="614"/>
        <v/>
      </c>
      <c r="AB1448" s="205">
        <f t="shared" ca="1" si="615"/>
        <v>6103</v>
      </c>
      <c r="AC1448" s="205">
        <f t="shared" ca="1" si="616"/>
        <v>93</v>
      </c>
      <c r="AD1448" s="205">
        <f t="shared" ca="1" si="603"/>
        <v>65.623655913978496</v>
      </c>
      <c r="AE1448" s="205">
        <f t="shared" ca="1" si="604"/>
        <v>15.623655913978496</v>
      </c>
      <c r="AF1448" s="205">
        <f t="shared" ca="1" si="617"/>
        <v>3.1247311827956992</v>
      </c>
      <c r="AG1448" s="205"/>
      <c r="AH1448" s="205"/>
      <c r="AI1448" s="205"/>
      <c r="AJ1448" s="205"/>
      <c r="AK1448" s="4"/>
      <c r="AL1448" s="4"/>
      <c r="AM1448" s="309">
        <f t="shared" ca="1" si="618"/>
        <v>15.89</v>
      </c>
      <c r="AN1448" s="309">
        <f t="shared" ca="1" si="619"/>
        <v>14.13</v>
      </c>
      <c r="AO1448" s="310">
        <f t="shared" ca="1" si="620"/>
        <v>0.56249999999999922</v>
      </c>
      <c r="AP1448" s="310" t="b">
        <f t="shared" ca="1" si="621"/>
        <v>0</v>
      </c>
      <c r="AQ1448" s="309">
        <f t="shared" ca="1" si="622"/>
        <v>0</v>
      </c>
      <c r="AR1448" s="205">
        <f t="shared" ca="1" si="605"/>
        <v>0</v>
      </c>
      <c r="AS1448" s="45" t="b">
        <f t="shared" ca="1" si="606"/>
        <v>0</v>
      </c>
      <c r="AT1448">
        <f t="shared" ca="1" si="607"/>
        <v>0</v>
      </c>
      <c r="AU1448" t="b">
        <f t="shared" ca="1" si="623"/>
        <v>0</v>
      </c>
      <c r="AV1448" t="b">
        <f t="shared" ca="1" si="624"/>
        <v>0</v>
      </c>
      <c r="AW1448" s="266" t="b">
        <f t="shared" ca="1" si="625"/>
        <v>0</v>
      </c>
      <c r="AX1448" s="266" t="b">
        <f t="shared" ca="1" si="626"/>
        <v>0</v>
      </c>
      <c r="AY1448" s="266" t="b">
        <f t="shared" ca="1" si="627"/>
        <v>1</v>
      </c>
    </row>
    <row r="1449" spans="1:51" x14ac:dyDescent="0.25">
      <c r="A1449">
        <v>1417</v>
      </c>
      <c r="B1449" s="163">
        <f ca="1">OFFSET(InputPriceData!B$15,CalculationsAndCharts!$A1449+$A$11,0,1,1)</f>
        <v>39960</v>
      </c>
      <c r="C1449" s="3">
        <f ca="1">OFFSET(InputPriceData!G$15,CalculationsAndCharts!$A1449+$A$11,IF($C$7,8,0),1,1)</f>
        <v>1022300</v>
      </c>
      <c r="D1449" s="4">
        <f ca="1">OFFSET(InputPriceData!C$15,CalculationsAndCharts!$A1449+$A$11,IF($C$7,8,0),1,1)</f>
        <v>14.71</v>
      </c>
      <c r="E1449" s="4">
        <f ca="1">OFFSET(InputPriceData!D$15,CalculationsAndCharts!$A1449+$A$11,IF($C$7,8,0),1,1)</f>
        <v>15.2</v>
      </c>
      <c r="F1449" s="4">
        <f ca="1">OFFSET(InputPriceData!E$15,CalculationsAndCharts!$A1449+$A$11,IF($C$7,8,0),1,1)</f>
        <v>14.71</v>
      </c>
      <c r="G1449" s="4">
        <f ca="1">OFFSET(InputPriceData!F$15,CalculationsAndCharts!$A1449+$A$11,IF($C$7,8,0),1,1)</f>
        <v>15</v>
      </c>
      <c r="H1449" s="128"/>
      <c r="I1449" s="128"/>
      <c r="K1449" s="124"/>
      <c r="L1449" s="279"/>
      <c r="M1449" s="281"/>
      <c r="N1449" s="280"/>
      <c r="O1449" s="4"/>
      <c r="P1449" s="4"/>
      <c r="Q1449" s="3"/>
      <c r="S1449" s="309">
        <f t="shared" ca="1" si="608"/>
        <v>15.89</v>
      </c>
      <c r="T1449" s="309">
        <f t="shared" ca="1" si="609"/>
        <v>14.13</v>
      </c>
      <c r="U1449" s="310">
        <f t="shared" ca="1" si="601"/>
        <v>0.49431818181818143</v>
      </c>
      <c r="V1449" s="310" t="b">
        <f t="shared" ca="1" si="610"/>
        <v>0</v>
      </c>
      <c r="W1449" s="3" t="b">
        <f t="shared" ca="1" si="611"/>
        <v>0</v>
      </c>
      <c r="X1449" s="3" t="str">
        <f t="shared" ca="1" si="612"/>
        <v/>
      </c>
      <c r="Y1449" s="3" t="str">
        <f t="shared" ca="1" si="602"/>
        <v/>
      </c>
      <c r="Z1449" s="3" t="str">
        <f t="shared" ca="1" si="613"/>
        <v/>
      </c>
      <c r="AA1449" s="3" t="str">
        <f t="shared" ca="1" si="614"/>
        <v/>
      </c>
      <c r="AB1449" s="205">
        <f t="shared" ca="1" si="615"/>
        <v>6103</v>
      </c>
      <c r="AC1449" s="205">
        <f t="shared" ca="1" si="616"/>
        <v>93</v>
      </c>
      <c r="AD1449" s="205">
        <f t="shared" ca="1" si="603"/>
        <v>65.623655913978496</v>
      </c>
      <c r="AE1449" s="205">
        <f t="shared" ca="1" si="604"/>
        <v>15.623655913978496</v>
      </c>
      <c r="AF1449" s="205">
        <f t="shared" ca="1" si="617"/>
        <v>3.1247311827956992</v>
      </c>
      <c r="AG1449" s="205"/>
      <c r="AH1449" s="205"/>
      <c r="AI1449" s="205"/>
      <c r="AJ1449" s="205"/>
      <c r="AK1449" s="4"/>
      <c r="AL1449" s="4"/>
      <c r="AM1449" s="309">
        <f t="shared" ca="1" si="618"/>
        <v>15.89</v>
      </c>
      <c r="AN1449" s="309">
        <f t="shared" ca="1" si="619"/>
        <v>14.13</v>
      </c>
      <c r="AO1449" s="310">
        <f t="shared" ca="1" si="620"/>
        <v>0.49431818181818143</v>
      </c>
      <c r="AP1449" s="310" t="b">
        <f t="shared" ca="1" si="621"/>
        <v>0</v>
      </c>
      <c r="AQ1449" s="309">
        <f t="shared" ca="1" si="622"/>
        <v>0.4269</v>
      </c>
      <c r="AR1449" s="205">
        <f t="shared" ca="1" si="605"/>
        <v>13.803100000000001</v>
      </c>
      <c r="AS1449" s="45" t="b">
        <f t="shared" ca="1" si="606"/>
        <v>0</v>
      </c>
      <c r="AT1449">
        <f t="shared" ca="1" si="607"/>
        <v>9</v>
      </c>
      <c r="AU1449" t="b">
        <f t="shared" ca="1" si="623"/>
        <v>1</v>
      </c>
      <c r="AV1449" t="b">
        <f t="shared" ca="1" si="624"/>
        <v>1</v>
      </c>
      <c r="AW1449" s="266" t="b">
        <f t="shared" ca="1" si="625"/>
        <v>0</v>
      </c>
      <c r="AX1449" s="266" t="b">
        <f t="shared" ca="1" si="626"/>
        <v>1</v>
      </c>
      <c r="AY1449" s="266" t="b">
        <f t="shared" ca="1" si="627"/>
        <v>0</v>
      </c>
    </row>
    <row r="1450" spans="1:51" x14ac:dyDescent="0.25">
      <c r="A1450">
        <v>1418</v>
      </c>
      <c r="B1450" s="163">
        <f ca="1">OFFSET(InputPriceData!B$15,CalculationsAndCharts!$A1450+$A$11,0,1,1)</f>
        <v>39959</v>
      </c>
      <c r="C1450" s="3">
        <f ca="1">OFFSET(InputPriceData!G$15,CalculationsAndCharts!$A1450+$A$11,IF($C$7,8,0),1,1)</f>
        <v>494700</v>
      </c>
      <c r="D1450" s="4">
        <f ca="1">OFFSET(InputPriceData!C$15,CalculationsAndCharts!$A1450+$A$11,IF($C$7,8,0),1,1)</f>
        <v>14</v>
      </c>
      <c r="E1450" s="4">
        <f ca="1">OFFSET(InputPriceData!D$15,CalculationsAndCharts!$A1450+$A$11,IF($C$7,8,0),1,1)</f>
        <v>14.8</v>
      </c>
      <c r="F1450" s="4">
        <f ca="1">OFFSET(InputPriceData!E$15,CalculationsAndCharts!$A1450+$A$11,IF($C$7,8,0),1,1)</f>
        <v>14</v>
      </c>
      <c r="G1450" s="4">
        <f ca="1">OFFSET(InputPriceData!F$15,CalculationsAndCharts!$A1450+$A$11,IF($C$7,8,0),1,1)</f>
        <v>14.79</v>
      </c>
      <c r="H1450" s="128"/>
      <c r="I1450" s="128"/>
      <c r="K1450" s="124"/>
      <c r="L1450" s="279"/>
      <c r="M1450" s="281"/>
      <c r="N1450" s="280"/>
      <c r="O1450" s="4"/>
      <c r="P1450" s="4"/>
      <c r="Q1450" s="3"/>
      <c r="S1450" s="309">
        <f t="shared" ca="1" si="608"/>
        <v>15.89</v>
      </c>
      <c r="T1450" s="309">
        <f t="shared" ca="1" si="609"/>
        <v>14.13</v>
      </c>
      <c r="U1450" s="310">
        <f t="shared" ca="1" si="601"/>
        <v>0.37499999999999911</v>
      </c>
      <c r="V1450" s="310" t="b">
        <f t="shared" ca="1" si="610"/>
        <v>0</v>
      </c>
      <c r="W1450" s="3" t="b">
        <f t="shared" ca="1" si="611"/>
        <v>0</v>
      </c>
      <c r="X1450" s="3" t="str">
        <f t="shared" ca="1" si="612"/>
        <v/>
      </c>
      <c r="Y1450" s="3" t="str">
        <f t="shared" ca="1" si="602"/>
        <v/>
      </c>
      <c r="Z1450" s="3" t="str">
        <f t="shared" ca="1" si="613"/>
        <v/>
      </c>
      <c r="AA1450" s="3" t="str">
        <f t="shared" ca="1" si="614"/>
        <v/>
      </c>
      <c r="AB1450" s="205">
        <f t="shared" ca="1" si="615"/>
        <v>6103</v>
      </c>
      <c r="AC1450" s="205">
        <f t="shared" ca="1" si="616"/>
        <v>93</v>
      </c>
      <c r="AD1450" s="205">
        <f t="shared" ca="1" si="603"/>
        <v>65.623655913978496</v>
      </c>
      <c r="AE1450" s="205">
        <f t="shared" ca="1" si="604"/>
        <v>15.623655913978496</v>
      </c>
      <c r="AF1450" s="205">
        <f t="shared" ca="1" si="617"/>
        <v>3.1247311827956992</v>
      </c>
      <c r="AG1450" s="205"/>
      <c r="AH1450" s="205"/>
      <c r="AI1450" s="205"/>
      <c r="AJ1450" s="205"/>
      <c r="AK1450" s="4"/>
      <c r="AL1450" s="4"/>
      <c r="AM1450" s="309">
        <f t="shared" ca="1" si="618"/>
        <v>15.89</v>
      </c>
      <c r="AN1450" s="309">
        <f t="shared" ca="1" si="619"/>
        <v>14.13</v>
      </c>
      <c r="AO1450" s="310">
        <f t="shared" ca="1" si="620"/>
        <v>0.37499999999999911</v>
      </c>
      <c r="AP1450" s="310" t="b">
        <f t="shared" ca="1" si="621"/>
        <v>0</v>
      </c>
      <c r="AQ1450" s="309">
        <f t="shared" ca="1" si="622"/>
        <v>0.4269</v>
      </c>
      <c r="AR1450" s="205">
        <f t="shared" ca="1" si="605"/>
        <v>13.803100000000001</v>
      </c>
      <c r="AS1450" s="45" t="b">
        <f t="shared" ca="1" si="606"/>
        <v>0</v>
      </c>
      <c r="AT1450">
        <f t="shared" ca="1" si="607"/>
        <v>8</v>
      </c>
      <c r="AU1450" t="b">
        <f t="shared" ca="1" si="623"/>
        <v>0</v>
      </c>
      <c r="AV1450" t="b">
        <f t="shared" ca="1" si="624"/>
        <v>0</v>
      </c>
      <c r="AW1450" s="266" t="b">
        <f t="shared" ca="1" si="625"/>
        <v>0</v>
      </c>
      <c r="AX1450" s="266" t="b">
        <f t="shared" ca="1" si="626"/>
        <v>1</v>
      </c>
      <c r="AY1450" s="266" t="b">
        <f t="shared" ca="1" si="627"/>
        <v>0</v>
      </c>
    </row>
    <row r="1451" spans="1:51" x14ac:dyDescent="0.25">
      <c r="A1451">
        <v>1419</v>
      </c>
      <c r="B1451" s="163">
        <f ca="1">OFFSET(InputPriceData!B$15,CalculationsAndCharts!$A1451+$A$11,0,1,1)</f>
        <v>39955</v>
      </c>
      <c r="C1451" s="3">
        <f ca="1">OFFSET(InputPriceData!G$15,CalculationsAndCharts!$A1451+$A$11,IF($C$7,8,0),1,1)</f>
        <v>322200</v>
      </c>
      <c r="D1451" s="4">
        <f ca="1">OFFSET(InputPriceData!C$15,CalculationsAndCharts!$A1451+$A$11,IF($C$7,8,0),1,1)</f>
        <v>14.4</v>
      </c>
      <c r="E1451" s="4">
        <f ca="1">OFFSET(InputPriceData!D$15,CalculationsAndCharts!$A1451+$A$11,IF($C$7,8,0),1,1)</f>
        <v>14.44</v>
      </c>
      <c r="F1451" s="4">
        <f ca="1">OFFSET(InputPriceData!E$15,CalculationsAndCharts!$A1451+$A$11,IF($C$7,8,0),1,1)</f>
        <v>14.13</v>
      </c>
      <c r="G1451" s="4">
        <f ca="1">OFFSET(InputPriceData!F$15,CalculationsAndCharts!$A1451+$A$11,IF($C$7,8,0),1,1)</f>
        <v>14.18</v>
      </c>
      <c r="H1451" s="128"/>
      <c r="I1451" s="128"/>
      <c r="K1451" s="124"/>
      <c r="L1451" s="279"/>
      <c r="M1451" s="281"/>
      <c r="N1451" s="280"/>
      <c r="O1451" s="4"/>
      <c r="P1451" s="4"/>
      <c r="Q1451" s="3"/>
      <c r="S1451" s="309">
        <f t="shared" ca="1" si="608"/>
        <v>15.89</v>
      </c>
      <c r="T1451" s="309">
        <f t="shared" ca="1" si="609"/>
        <v>14.13</v>
      </c>
      <c r="U1451" s="310">
        <f t="shared" ca="1" si="601"/>
        <v>2.8409090909090308E-2</v>
      </c>
      <c r="V1451" s="310" t="b">
        <f t="shared" ca="1" si="610"/>
        <v>1</v>
      </c>
      <c r="W1451" s="3" t="b">
        <f t="shared" ca="1" si="611"/>
        <v>0</v>
      </c>
      <c r="X1451" s="3" t="str">
        <f t="shared" ca="1" si="612"/>
        <v/>
      </c>
      <c r="Y1451" s="3" t="str">
        <f t="shared" ca="1" si="602"/>
        <v/>
      </c>
      <c r="Z1451" s="3" t="str">
        <f t="shared" ca="1" si="613"/>
        <v/>
      </c>
      <c r="AA1451" s="3" t="str">
        <f t="shared" ca="1" si="614"/>
        <v/>
      </c>
      <c r="AB1451" s="205">
        <f t="shared" ca="1" si="615"/>
        <v>6103</v>
      </c>
      <c r="AC1451" s="205">
        <f t="shared" ca="1" si="616"/>
        <v>93</v>
      </c>
      <c r="AD1451" s="205">
        <f t="shared" ca="1" si="603"/>
        <v>65.623655913978496</v>
      </c>
      <c r="AE1451" s="205">
        <f t="shared" ca="1" si="604"/>
        <v>15.623655913978496</v>
      </c>
      <c r="AF1451" s="205">
        <f t="shared" ca="1" si="617"/>
        <v>3.1247311827956992</v>
      </c>
      <c r="AG1451" s="205"/>
      <c r="AH1451" s="205"/>
      <c r="AI1451" s="205"/>
      <c r="AJ1451" s="205"/>
      <c r="AK1451" s="4"/>
      <c r="AL1451" s="4"/>
      <c r="AM1451" s="309">
        <f t="shared" ca="1" si="618"/>
        <v>15.89</v>
      </c>
      <c r="AN1451" s="309">
        <f t="shared" ca="1" si="619"/>
        <v>14.13</v>
      </c>
      <c r="AO1451" s="310">
        <f t="shared" ca="1" si="620"/>
        <v>2.8409090909090308E-2</v>
      </c>
      <c r="AP1451" s="310" t="b">
        <f t="shared" ca="1" si="621"/>
        <v>1</v>
      </c>
      <c r="AQ1451" s="309">
        <f t="shared" ca="1" si="622"/>
        <v>0.4269</v>
      </c>
      <c r="AR1451" s="205">
        <f t="shared" ca="1" si="605"/>
        <v>13.803100000000001</v>
      </c>
      <c r="AS1451" s="45" t="b">
        <f t="shared" ca="1" si="606"/>
        <v>0</v>
      </c>
      <c r="AT1451">
        <f t="shared" ca="1" si="607"/>
        <v>7</v>
      </c>
      <c r="AU1451" t="b">
        <f t="shared" ca="1" si="623"/>
        <v>0</v>
      </c>
      <c r="AV1451" t="b">
        <f t="shared" ca="1" si="624"/>
        <v>0</v>
      </c>
      <c r="AW1451" s="266" t="b">
        <f t="shared" ca="1" si="625"/>
        <v>0</v>
      </c>
      <c r="AX1451" s="266" t="b">
        <f t="shared" ca="1" si="626"/>
        <v>1</v>
      </c>
      <c r="AY1451" s="266" t="b">
        <f t="shared" ca="1" si="627"/>
        <v>0</v>
      </c>
    </row>
    <row r="1452" spans="1:51" x14ac:dyDescent="0.25">
      <c r="A1452">
        <v>1420</v>
      </c>
      <c r="B1452" s="163">
        <f ca="1">OFFSET(InputPriceData!B$15,CalculationsAndCharts!$A1452+$A$11,0,1,1)</f>
        <v>39954</v>
      </c>
      <c r="C1452" s="3">
        <f ca="1">OFFSET(InputPriceData!G$15,CalculationsAndCharts!$A1452+$A$11,IF($C$7,8,0),1,1)</f>
        <v>534400</v>
      </c>
      <c r="D1452" s="4">
        <f ca="1">OFFSET(InputPriceData!C$15,CalculationsAndCharts!$A1452+$A$11,IF($C$7,8,0),1,1)</f>
        <v>14.99</v>
      </c>
      <c r="E1452" s="4">
        <f ca="1">OFFSET(InputPriceData!D$15,CalculationsAndCharts!$A1452+$A$11,IF($C$7,8,0),1,1)</f>
        <v>14.99</v>
      </c>
      <c r="F1452" s="4">
        <f ca="1">OFFSET(InputPriceData!E$15,CalculationsAndCharts!$A1452+$A$11,IF($C$7,8,0),1,1)</f>
        <v>14.2</v>
      </c>
      <c r="G1452" s="4">
        <f ca="1">OFFSET(InputPriceData!F$15,CalculationsAndCharts!$A1452+$A$11,IF($C$7,8,0),1,1)</f>
        <v>14.36</v>
      </c>
      <c r="H1452" s="128"/>
      <c r="I1452" s="128"/>
      <c r="K1452" s="124"/>
      <c r="L1452" s="279"/>
      <c r="M1452" s="281"/>
      <c r="N1452" s="280"/>
      <c r="O1452" s="4"/>
      <c r="P1452" s="4"/>
      <c r="Q1452" s="3"/>
      <c r="S1452" s="309">
        <f t="shared" ca="1" si="608"/>
        <v>15.89</v>
      </c>
      <c r="T1452" s="309">
        <f t="shared" ca="1" si="609"/>
        <v>14.13</v>
      </c>
      <c r="U1452" s="310">
        <f t="shared" ca="1" si="601"/>
        <v>0.13068181818181743</v>
      </c>
      <c r="V1452" s="310" t="b">
        <f t="shared" ca="1" si="610"/>
        <v>0</v>
      </c>
      <c r="W1452" s="3" t="b">
        <f t="shared" ca="1" si="611"/>
        <v>0</v>
      </c>
      <c r="X1452" s="3" t="str">
        <f t="shared" ca="1" si="612"/>
        <v/>
      </c>
      <c r="Y1452" s="3" t="str">
        <f t="shared" ca="1" si="602"/>
        <v/>
      </c>
      <c r="Z1452" s="3" t="str">
        <f t="shared" ca="1" si="613"/>
        <v/>
      </c>
      <c r="AA1452" s="3" t="str">
        <f t="shared" ca="1" si="614"/>
        <v/>
      </c>
      <c r="AB1452" s="205">
        <f t="shared" ca="1" si="615"/>
        <v>6103</v>
      </c>
      <c r="AC1452" s="205">
        <f t="shared" ca="1" si="616"/>
        <v>93</v>
      </c>
      <c r="AD1452" s="205">
        <f t="shared" ca="1" si="603"/>
        <v>65.623655913978496</v>
      </c>
      <c r="AE1452" s="205">
        <f t="shared" ca="1" si="604"/>
        <v>15.623655913978496</v>
      </c>
      <c r="AF1452" s="205">
        <f t="shared" ca="1" si="617"/>
        <v>3.1247311827956992</v>
      </c>
      <c r="AG1452" s="205"/>
      <c r="AH1452" s="205"/>
      <c r="AI1452" s="205"/>
      <c r="AJ1452" s="205"/>
      <c r="AK1452" s="4"/>
      <c r="AL1452" s="4"/>
      <c r="AM1452" s="309">
        <f t="shared" ca="1" si="618"/>
        <v>15.89</v>
      </c>
      <c r="AN1452" s="309">
        <f t="shared" ca="1" si="619"/>
        <v>14.13</v>
      </c>
      <c r="AO1452" s="310">
        <f t="shared" ca="1" si="620"/>
        <v>0.13068181818181743</v>
      </c>
      <c r="AP1452" s="310" t="b">
        <f t="shared" ca="1" si="621"/>
        <v>0</v>
      </c>
      <c r="AQ1452" s="309">
        <f t="shared" ca="1" si="622"/>
        <v>0.4269</v>
      </c>
      <c r="AR1452" s="205">
        <f t="shared" ca="1" si="605"/>
        <v>13.803100000000001</v>
      </c>
      <c r="AS1452" s="45" t="b">
        <f t="shared" ca="1" si="606"/>
        <v>0</v>
      </c>
      <c r="AT1452">
        <f t="shared" ca="1" si="607"/>
        <v>6</v>
      </c>
      <c r="AU1452" t="b">
        <f t="shared" ca="1" si="623"/>
        <v>0</v>
      </c>
      <c r="AV1452" t="b">
        <f t="shared" ca="1" si="624"/>
        <v>0</v>
      </c>
      <c r="AW1452" s="266" t="b">
        <f t="shared" ca="1" si="625"/>
        <v>0</v>
      </c>
      <c r="AX1452" s="266" t="b">
        <f t="shared" ca="1" si="626"/>
        <v>1</v>
      </c>
      <c r="AY1452" s="266" t="b">
        <f t="shared" ca="1" si="627"/>
        <v>0</v>
      </c>
    </row>
    <row r="1453" spans="1:51" x14ac:dyDescent="0.25">
      <c r="A1453">
        <v>1421</v>
      </c>
      <c r="B1453" s="163">
        <f ca="1">OFFSET(InputPriceData!B$15,CalculationsAndCharts!$A1453+$A$11,0,1,1)</f>
        <v>39953</v>
      </c>
      <c r="C1453" s="3">
        <f ca="1">OFFSET(InputPriceData!G$15,CalculationsAndCharts!$A1453+$A$11,IF($C$7,8,0),1,1)</f>
        <v>733900</v>
      </c>
      <c r="D1453" s="4">
        <f ca="1">OFFSET(InputPriceData!C$15,CalculationsAndCharts!$A1453+$A$11,IF($C$7,8,0),1,1)</f>
        <v>15.06</v>
      </c>
      <c r="E1453" s="4">
        <f ca="1">OFFSET(InputPriceData!D$15,CalculationsAndCharts!$A1453+$A$11,IF($C$7,8,0),1,1)</f>
        <v>15.42</v>
      </c>
      <c r="F1453" s="4">
        <f ca="1">OFFSET(InputPriceData!E$15,CalculationsAndCharts!$A1453+$A$11,IF($C$7,8,0),1,1)</f>
        <v>14.63</v>
      </c>
      <c r="G1453" s="4">
        <f ca="1">OFFSET(InputPriceData!F$15,CalculationsAndCharts!$A1453+$A$11,IF($C$7,8,0),1,1)</f>
        <v>14.69</v>
      </c>
      <c r="H1453" s="128"/>
      <c r="I1453" s="128"/>
      <c r="K1453" s="124"/>
      <c r="L1453" s="279"/>
      <c r="M1453" s="281"/>
      <c r="N1453" s="280"/>
      <c r="O1453" s="4"/>
      <c r="P1453" s="4"/>
      <c r="Q1453" s="3"/>
      <c r="S1453" s="309">
        <f t="shared" ca="1" si="608"/>
        <v>15.89</v>
      </c>
      <c r="T1453" s="309">
        <f t="shared" ca="1" si="609"/>
        <v>14.13</v>
      </c>
      <c r="U1453" s="310">
        <f t="shared" ca="1" si="601"/>
        <v>0.31818181818181751</v>
      </c>
      <c r="V1453" s="310" t="b">
        <f t="shared" ca="1" si="610"/>
        <v>0</v>
      </c>
      <c r="W1453" s="3" t="b">
        <f t="shared" ca="1" si="611"/>
        <v>1</v>
      </c>
      <c r="X1453" s="3">
        <f t="shared" ca="1" si="612"/>
        <v>14.62</v>
      </c>
      <c r="Y1453" s="3">
        <f t="shared" ca="1" si="602"/>
        <v>0.47879616963064492</v>
      </c>
      <c r="Z1453" s="3">
        <f t="shared" ca="1" si="613"/>
        <v>0.47879616963064492</v>
      </c>
      <c r="AA1453" s="3">
        <f t="shared" ca="1" si="614"/>
        <v>52</v>
      </c>
      <c r="AB1453" s="205">
        <f t="shared" ca="1" si="615"/>
        <v>6103</v>
      </c>
      <c r="AC1453" s="205">
        <f t="shared" ca="1" si="616"/>
        <v>93</v>
      </c>
      <c r="AD1453" s="205">
        <f t="shared" ca="1" si="603"/>
        <v>65.623655913978496</v>
      </c>
      <c r="AE1453" s="205">
        <f t="shared" ca="1" si="604"/>
        <v>15.623655913978496</v>
      </c>
      <c r="AF1453" s="205">
        <f t="shared" ca="1" si="617"/>
        <v>3.1247311827956992</v>
      </c>
      <c r="AG1453" s="205"/>
      <c r="AH1453" s="205"/>
      <c r="AI1453" s="205"/>
      <c r="AJ1453" s="205"/>
      <c r="AK1453" s="4"/>
      <c r="AL1453" s="4"/>
      <c r="AM1453" s="309">
        <f t="shared" ca="1" si="618"/>
        <v>15.89</v>
      </c>
      <c r="AN1453" s="309">
        <f t="shared" ca="1" si="619"/>
        <v>14.13</v>
      </c>
      <c r="AO1453" s="310">
        <f t="shared" ca="1" si="620"/>
        <v>0.31818181818181751</v>
      </c>
      <c r="AP1453" s="310" t="b">
        <f t="shared" ca="1" si="621"/>
        <v>0</v>
      </c>
      <c r="AQ1453" s="309">
        <f t="shared" ca="1" si="622"/>
        <v>0.4269</v>
      </c>
      <c r="AR1453" s="205">
        <f t="shared" ca="1" si="605"/>
        <v>13.803100000000001</v>
      </c>
      <c r="AS1453" s="45" t="b">
        <f t="shared" ca="1" si="606"/>
        <v>0</v>
      </c>
      <c r="AT1453">
        <f t="shared" ca="1" si="607"/>
        <v>5</v>
      </c>
      <c r="AU1453" t="b">
        <f t="shared" ca="1" si="623"/>
        <v>0</v>
      </c>
      <c r="AV1453" t="b">
        <f t="shared" ca="1" si="624"/>
        <v>0</v>
      </c>
      <c r="AW1453" s="266" t="b">
        <f t="shared" ca="1" si="625"/>
        <v>0</v>
      </c>
      <c r="AX1453" s="266" t="b">
        <f t="shared" ca="1" si="626"/>
        <v>1</v>
      </c>
      <c r="AY1453" s="266" t="b">
        <f t="shared" ca="1" si="627"/>
        <v>0</v>
      </c>
    </row>
    <row r="1454" spans="1:51" x14ac:dyDescent="0.25">
      <c r="A1454">
        <v>1422</v>
      </c>
      <c r="B1454" s="163">
        <f ca="1">OFFSET(InputPriceData!B$15,CalculationsAndCharts!$A1454+$A$11,0,1,1)</f>
        <v>39952</v>
      </c>
      <c r="C1454" s="3">
        <f ca="1">OFFSET(InputPriceData!G$15,CalculationsAndCharts!$A1454+$A$11,IF($C$7,8,0),1,1)</f>
        <v>616700</v>
      </c>
      <c r="D1454" s="4">
        <f ca="1">OFFSET(InputPriceData!C$15,CalculationsAndCharts!$A1454+$A$11,IF($C$7,8,0),1,1)</f>
        <v>14.97</v>
      </c>
      <c r="E1454" s="4">
        <f ca="1">OFFSET(InputPriceData!D$15,CalculationsAndCharts!$A1454+$A$11,IF($C$7,8,0),1,1)</f>
        <v>15.25</v>
      </c>
      <c r="F1454" s="4">
        <f ca="1">OFFSET(InputPriceData!E$15,CalculationsAndCharts!$A1454+$A$11,IF($C$7,8,0),1,1)</f>
        <v>14.9</v>
      </c>
      <c r="G1454" s="4">
        <f ca="1">OFFSET(InputPriceData!F$15,CalculationsAndCharts!$A1454+$A$11,IF($C$7,8,0),1,1)</f>
        <v>14.99</v>
      </c>
      <c r="H1454" s="128"/>
      <c r="I1454" s="128"/>
      <c r="K1454" s="124"/>
      <c r="L1454" s="279"/>
      <c r="M1454" s="281"/>
      <c r="N1454" s="280"/>
      <c r="O1454" s="4"/>
      <c r="P1454" s="4"/>
      <c r="Q1454" s="3"/>
      <c r="S1454" s="309">
        <f t="shared" ca="1" si="608"/>
        <v>15.89</v>
      </c>
      <c r="T1454" s="309">
        <f t="shared" ca="1" si="609"/>
        <v>14.13</v>
      </c>
      <c r="U1454" s="310">
        <f t="shared" ca="1" si="601"/>
        <v>0.48863636363636337</v>
      </c>
      <c r="V1454" s="310" t="b">
        <f t="shared" ca="1" si="610"/>
        <v>0</v>
      </c>
      <c r="W1454" s="3" t="b">
        <f t="shared" ca="1" si="611"/>
        <v>0</v>
      </c>
      <c r="X1454" s="3" t="str">
        <f t="shared" ca="1" si="612"/>
        <v/>
      </c>
      <c r="Y1454" s="3" t="str">
        <f t="shared" ca="1" si="602"/>
        <v/>
      </c>
      <c r="Z1454" s="3" t="str">
        <f t="shared" ca="1" si="613"/>
        <v/>
      </c>
      <c r="AA1454" s="3" t="str">
        <f t="shared" ca="1" si="614"/>
        <v/>
      </c>
      <c r="AB1454" s="205">
        <f t="shared" ca="1" si="615"/>
        <v>6051</v>
      </c>
      <c r="AC1454" s="205">
        <f t="shared" ca="1" si="616"/>
        <v>92</v>
      </c>
      <c r="AD1454" s="205">
        <f t="shared" ca="1" si="603"/>
        <v>65.771739130434781</v>
      </c>
      <c r="AE1454" s="205">
        <f t="shared" ca="1" si="604"/>
        <v>15.771739130434781</v>
      </c>
      <c r="AF1454" s="205">
        <f t="shared" ca="1" si="617"/>
        <v>3.1543478260869566</v>
      </c>
      <c r="AG1454" s="205"/>
      <c r="AH1454" s="205"/>
      <c r="AI1454" s="205"/>
      <c r="AJ1454" s="205"/>
      <c r="AK1454" s="4"/>
      <c r="AL1454" s="4"/>
      <c r="AM1454" s="309">
        <f t="shared" ca="1" si="618"/>
        <v>15.89</v>
      </c>
      <c r="AN1454" s="309">
        <f t="shared" ca="1" si="619"/>
        <v>14.13</v>
      </c>
      <c r="AO1454" s="310">
        <f t="shared" ca="1" si="620"/>
        <v>0.48863636363636337</v>
      </c>
      <c r="AP1454" s="310" t="b">
        <f t="shared" ca="1" si="621"/>
        <v>0</v>
      </c>
      <c r="AQ1454" s="309">
        <f t="shared" ca="1" si="622"/>
        <v>0.4269</v>
      </c>
      <c r="AR1454" s="205">
        <f t="shared" ca="1" si="605"/>
        <v>13.803100000000001</v>
      </c>
      <c r="AS1454" s="45" t="b">
        <f t="shared" ca="1" si="606"/>
        <v>0</v>
      </c>
      <c r="AT1454">
        <f t="shared" ca="1" si="607"/>
        <v>4</v>
      </c>
      <c r="AU1454" t="b">
        <f t="shared" ca="1" si="623"/>
        <v>0</v>
      </c>
      <c r="AV1454" t="b">
        <f t="shared" ca="1" si="624"/>
        <v>0</v>
      </c>
      <c r="AW1454" s="266" t="b">
        <f t="shared" ca="1" si="625"/>
        <v>0</v>
      </c>
      <c r="AX1454" s="266" t="b">
        <f t="shared" ca="1" si="626"/>
        <v>1</v>
      </c>
      <c r="AY1454" s="266" t="b">
        <f t="shared" ca="1" si="627"/>
        <v>0</v>
      </c>
    </row>
    <row r="1455" spans="1:51" x14ac:dyDescent="0.25">
      <c r="A1455">
        <v>1423</v>
      </c>
      <c r="B1455" s="163">
        <f ca="1">OFFSET(InputPriceData!B$15,CalculationsAndCharts!$A1455+$A$11,0,1,1)</f>
        <v>39951</v>
      </c>
      <c r="C1455" s="3">
        <f ca="1">OFFSET(InputPriceData!G$15,CalculationsAndCharts!$A1455+$A$11,IF($C$7,8,0),1,1)</f>
        <v>688200</v>
      </c>
      <c r="D1455" s="4">
        <f ca="1">OFFSET(InputPriceData!C$15,CalculationsAndCharts!$A1455+$A$11,IF($C$7,8,0),1,1)</f>
        <v>14.75</v>
      </c>
      <c r="E1455" s="4">
        <f ca="1">OFFSET(InputPriceData!D$15,CalculationsAndCharts!$A1455+$A$11,IF($C$7,8,0),1,1)</f>
        <v>15.14</v>
      </c>
      <c r="F1455" s="4">
        <f ca="1">OFFSET(InputPriceData!E$15,CalculationsAndCharts!$A1455+$A$11,IF($C$7,8,0),1,1)</f>
        <v>14.43</v>
      </c>
      <c r="G1455" s="4">
        <f ca="1">OFFSET(InputPriceData!F$15,CalculationsAndCharts!$A1455+$A$11,IF($C$7,8,0),1,1)</f>
        <v>15.1</v>
      </c>
      <c r="H1455" s="128"/>
      <c r="I1455" s="128"/>
      <c r="K1455" s="124"/>
      <c r="L1455" s="279"/>
      <c r="M1455" s="281"/>
      <c r="N1455" s="280"/>
      <c r="O1455" s="4"/>
      <c r="P1455" s="4"/>
      <c r="Q1455" s="3"/>
      <c r="S1455" s="309">
        <f t="shared" ca="1" si="608"/>
        <v>15.89</v>
      </c>
      <c r="T1455" s="309">
        <f t="shared" ca="1" si="609"/>
        <v>14.13</v>
      </c>
      <c r="U1455" s="310">
        <f t="shared" ca="1" si="601"/>
        <v>0.55113636363636309</v>
      </c>
      <c r="V1455" s="310" t="b">
        <f t="shared" ca="1" si="610"/>
        <v>0</v>
      </c>
      <c r="W1455" s="3" t="b">
        <f t="shared" ca="1" si="611"/>
        <v>0</v>
      </c>
      <c r="X1455" s="3" t="str">
        <f t="shared" ca="1" si="612"/>
        <v/>
      </c>
      <c r="Y1455" s="3" t="str">
        <f t="shared" ca="1" si="602"/>
        <v/>
      </c>
      <c r="Z1455" s="3" t="str">
        <f t="shared" ca="1" si="613"/>
        <v/>
      </c>
      <c r="AA1455" s="3" t="str">
        <f t="shared" ca="1" si="614"/>
        <v/>
      </c>
      <c r="AB1455" s="205">
        <f t="shared" ca="1" si="615"/>
        <v>6051</v>
      </c>
      <c r="AC1455" s="205">
        <f t="shared" ca="1" si="616"/>
        <v>92</v>
      </c>
      <c r="AD1455" s="205">
        <f t="shared" ca="1" si="603"/>
        <v>65.771739130434781</v>
      </c>
      <c r="AE1455" s="205">
        <f t="shared" ca="1" si="604"/>
        <v>15.771739130434781</v>
      </c>
      <c r="AF1455" s="205">
        <f t="shared" ca="1" si="617"/>
        <v>3.1543478260869566</v>
      </c>
      <c r="AG1455" s="205"/>
      <c r="AH1455" s="205"/>
      <c r="AI1455" s="205"/>
      <c r="AJ1455" s="205"/>
      <c r="AK1455" s="4"/>
      <c r="AL1455" s="4"/>
      <c r="AM1455" s="309">
        <f t="shared" ca="1" si="618"/>
        <v>15.89</v>
      </c>
      <c r="AN1455" s="309">
        <f t="shared" ca="1" si="619"/>
        <v>14.13</v>
      </c>
      <c r="AO1455" s="310">
        <f t="shared" ca="1" si="620"/>
        <v>0.55113636363636309</v>
      </c>
      <c r="AP1455" s="310" t="b">
        <f t="shared" ca="1" si="621"/>
        <v>0</v>
      </c>
      <c r="AQ1455" s="309">
        <f t="shared" ca="1" si="622"/>
        <v>0.4269</v>
      </c>
      <c r="AR1455" s="205">
        <f t="shared" ca="1" si="605"/>
        <v>13.803100000000001</v>
      </c>
      <c r="AS1455" s="45" t="b">
        <f t="shared" ca="1" si="606"/>
        <v>0</v>
      </c>
      <c r="AT1455">
        <f t="shared" ca="1" si="607"/>
        <v>3</v>
      </c>
      <c r="AU1455" t="b">
        <f t="shared" ca="1" si="623"/>
        <v>0</v>
      </c>
      <c r="AV1455" t="b">
        <f t="shared" ca="1" si="624"/>
        <v>0</v>
      </c>
      <c r="AW1455" s="266" t="b">
        <f t="shared" ca="1" si="625"/>
        <v>0</v>
      </c>
      <c r="AX1455" s="266" t="b">
        <f t="shared" ca="1" si="626"/>
        <v>1</v>
      </c>
      <c r="AY1455" s="266" t="b">
        <f t="shared" ca="1" si="627"/>
        <v>0</v>
      </c>
    </row>
    <row r="1456" spans="1:51" x14ac:dyDescent="0.25">
      <c r="A1456">
        <v>1424</v>
      </c>
      <c r="B1456" s="163">
        <f ca="1">OFFSET(InputPriceData!B$15,CalculationsAndCharts!$A1456+$A$11,0,1,1)</f>
        <v>39948</v>
      </c>
      <c r="C1456" s="3">
        <f ca="1">OFFSET(InputPriceData!G$15,CalculationsAndCharts!$A1456+$A$11,IF($C$7,8,0),1,1)</f>
        <v>730800</v>
      </c>
      <c r="D1456" s="4">
        <f ca="1">OFFSET(InputPriceData!C$15,CalculationsAndCharts!$A1456+$A$11,IF($C$7,8,0),1,1)</f>
        <v>14.39</v>
      </c>
      <c r="E1456" s="4">
        <f ca="1">OFFSET(InputPriceData!D$15,CalculationsAndCharts!$A1456+$A$11,IF($C$7,8,0),1,1)</f>
        <v>14.94</v>
      </c>
      <c r="F1456" s="4">
        <f ca="1">OFFSET(InputPriceData!E$15,CalculationsAndCharts!$A1456+$A$11,IF($C$7,8,0),1,1)</f>
        <v>14.24</v>
      </c>
      <c r="G1456" s="4">
        <f ca="1">OFFSET(InputPriceData!F$15,CalculationsAndCharts!$A1456+$A$11,IF($C$7,8,0),1,1)</f>
        <v>14.61</v>
      </c>
      <c r="H1456" s="128"/>
      <c r="I1456" s="128"/>
      <c r="K1456" s="124"/>
      <c r="L1456" s="279"/>
      <c r="M1456" s="281"/>
      <c r="N1456" s="280"/>
      <c r="O1456" s="4"/>
      <c r="P1456" s="4"/>
      <c r="Q1456" s="3"/>
      <c r="S1456" s="309">
        <f t="shared" ca="1" si="608"/>
        <v>15.89</v>
      </c>
      <c r="T1456" s="309">
        <f t="shared" ca="1" si="609"/>
        <v>14.13</v>
      </c>
      <c r="U1456" s="310">
        <f t="shared" ca="1" si="601"/>
        <v>0.27272727272727199</v>
      </c>
      <c r="V1456" s="310" t="b">
        <f t="shared" ca="1" si="610"/>
        <v>0</v>
      </c>
      <c r="W1456" s="3" t="b">
        <f t="shared" ca="1" si="611"/>
        <v>0</v>
      </c>
      <c r="X1456" s="3" t="str">
        <f t="shared" ca="1" si="612"/>
        <v/>
      </c>
      <c r="Y1456" s="3" t="str">
        <f t="shared" ca="1" si="602"/>
        <v/>
      </c>
      <c r="Z1456" s="3" t="str">
        <f t="shared" ca="1" si="613"/>
        <v/>
      </c>
      <c r="AA1456" s="3" t="str">
        <f t="shared" ca="1" si="614"/>
        <v/>
      </c>
      <c r="AB1456" s="205">
        <f t="shared" ca="1" si="615"/>
        <v>6051</v>
      </c>
      <c r="AC1456" s="205">
        <f t="shared" ca="1" si="616"/>
        <v>92</v>
      </c>
      <c r="AD1456" s="205">
        <f t="shared" ca="1" si="603"/>
        <v>65.771739130434781</v>
      </c>
      <c r="AE1456" s="205">
        <f t="shared" ca="1" si="604"/>
        <v>15.771739130434781</v>
      </c>
      <c r="AF1456" s="205">
        <f t="shared" ca="1" si="617"/>
        <v>3.1543478260869566</v>
      </c>
      <c r="AG1456" s="205"/>
      <c r="AH1456" s="205"/>
      <c r="AI1456" s="205"/>
      <c r="AJ1456" s="205"/>
      <c r="AK1456" s="4"/>
      <c r="AL1456" s="4"/>
      <c r="AM1456" s="309">
        <f t="shared" ca="1" si="618"/>
        <v>15.89</v>
      </c>
      <c r="AN1456" s="309">
        <f t="shared" ca="1" si="619"/>
        <v>14.13</v>
      </c>
      <c r="AO1456" s="310">
        <f t="shared" ca="1" si="620"/>
        <v>0.27272727272727199</v>
      </c>
      <c r="AP1456" s="310" t="b">
        <f t="shared" ca="1" si="621"/>
        <v>0</v>
      </c>
      <c r="AQ1456" s="309">
        <f t="shared" ca="1" si="622"/>
        <v>0.4269</v>
      </c>
      <c r="AR1456" s="205">
        <f t="shared" ca="1" si="605"/>
        <v>13.803100000000001</v>
      </c>
      <c r="AS1456" s="45" t="b">
        <f t="shared" ca="1" si="606"/>
        <v>0</v>
      </c>
      <c r="AT1456">
        <f t="shared" ca="1" si="607"/>
        <v>2</v>
      </c>
      <c r="AU1456" t="b">
        <f t="shared" ca="1" si="623"/>
        <v>0</v>
      </c>
      <c r="AV1456" t="b">
        <f t="shared" ca="1" si="624"/>
        <v>0</v>
      </c>
      <c r="AW1456" s="266" t="b">
        <f t="shared" ca="1" si="625"/>
        <v>0</v>
      </c>
      <c r="AX1456" s="266" t="b">
        <f t="shared" ca="1" si="626"/>
        <v>1</v>
      </c>
      <c r="AY1456" s="266" t="b">
        <f t="shared" ca="1" si="627"/>
        <v>0</v>
      </c>
    </row>
    <row r="1457" spans="1:51" x14ac:dyDescent="0.25">
      <c r="A1457">
        <v>1425</v>
      </c>
      <c r="B1457" s="163">
        <f ca="1">OFFSET(InputPriceData!B$15,CalculationsAndCharts!$A1457+$A$11,0,1,1)</f>
        <v>39947</v>
      </c>
      <c r="C1457" s="3">
        <f ca="1">OFFSET(InputPriceData!G$15,CalculationsAndCharts!$A1457+$A$11,IF($C$7,8,0),1,1)</f>
        <v>751800</v>
      </c>
      <c r="D1457" s="4">
        <f ca="1">OFFSET(InputPriceData!C$15,CalculationsAndCharts!$A1457+$A$11,IF($C$7,8,0),1,1)</f>
        <v>14.23</v>
      </c>
      <c r="E1457" s="4">
        <f ca="1">OFFSET(InputPriceData!D$15,CalculationsAndCharts!$A1457+$A$11,IF($C$7,8,0),1,1)</f>
        <v>14.55</v>
      </c>
      <c r="F1457" s="4">
        <f ca="1">OFFSET(InputPriceData!E$15,CalculationsAndCharts!$A1457+$A$11,IF($C$7,8,0),1,1)</f>
        <v>14.16</v>
      </c>
      <c r="G1457" s="4">
        <f ca="1">OFFSET(InputPriceData!F$15,CalculationsAndCharts!$A1457+$A$11,IF($C$7,8,0),1,1)</f>
        <v>14.44</v>
      </c>
      <c r="H1457" s="128"/>
      <c r="I1457" s="128"/>
      <c r="K1457" s="124"/>
      <c r="L1457" s="279"/>
      <c r="M1457" s="281"/>
      <c r="N1457" s="280"/>
      <c r="O1457" s="4"/>
      <c r="P1457" s="4"/>
      <c r="Q1457" s="3"/>
      <c r="S1457" s="309">
        <f t="shared" ca="1" si="608"/>
        <v>15.89</v>
      </c>
      <c r="T1457" s="309">
        <f t="shared" ca="1" si="609"/>
        <v>14.13</v>
      </c>
      <c r="U1457" s="310">
        <f t="shared" ca="1" si="601"/>
        <v>0.17613636363636292</v>
      </c>
      <c r="V1457" s="310" t="b">
        <f t="shared" ca="1" si="610"/>
        <v>0</v>
      </c>
      <c r="W1457" s="3" t="b">
        <f t="shared" ca="1" si="611"/>
        <v>0</v>
      </c>
      <c r="X1457" s="3" t="str">
        <f t="shared" ca="1" si="612"/>
        <v/>
      </c>
      <c r="Y1457" s="3" t="str">
        <f t="shared" ca="1" si="602"/>
        <v/>
      </c>
      <c r="Z1457" s="3" t="str">
        <f t="shared" ca="1" si="613"/>
        <v/>
      </c>
      <c r="AA1457" s="3" t="str">
        <f t="shared" ca="1" si="614"/>
        <v/>
      </c>
      <c r="AB1457" s="205">
        <f t="shared" ca="1" si="615"/>
        <v>6051</v>
      </c>
      <c r="AC1457" s="205">
        <f t="shared" ca="1" si="616"/>
        <v>92</v>
      </c>
      <c r="AD1457" s="205">
        <f t="shared" ca="1" si="603"/>
        <v>65.771739130434781</v>
      </c>
      <c r="AE1457" s="205">
        <f t="shared" ca="1" si="604"/>
        <v>15.771739130434781</v>
      </c>
      <c r="AF1457" s="205">
        <f t="shared" ca="1" si="617"/>
        <v>3.1543478260869566</v>
      </c>
      <c r="AG1457" s="205"/>
      <c r="AH1457" s="205"/>
      <c r="AI1457" s="205"/>
      <c r="AJ1457" s="205"/>
      <c r="AK1457" s="4"/>
      <c r="AL1457" s="4"/>
      <c r="AM1457" s="309">
        <f t="shared" ca="1" si="618"/>
        <v>15.89</v>
      </c>
      <c r="AN1457" s="309">
        <f t="shared" ca="1" si="619"/>
        <v>14.13</v>
      </c>
      <c r="AO1457" s="310">
        <f t="shared" ca="1" si="620"/>
        <v>0.17613636363636292</v>
      </c>
      <c r="AP1457" s="310" t="b">
        <f t="shared" ca="1" si="621"/>
        <v>0</v>
      </c>
      <c r="AQ1457" s="309">
        <f t="shared" ca="1" si="622"/>
        <v>0.4269</v>
      </c>
      <c r="AR1457" s="205">
        <f t="shared" ca="1" si="605"/>
        <v>13.803100000000001</v>
      </c>
      <c r="AS1457" s="45" t="b">
        <f t="shared" ca="1" si="606"/>
        <v>0</v>
      </c>
      <c r="AT1457">
        <f t="shared" ca="1" si="607"/>
        <v>1</v>
      </c>
      <c r="AU1457" t="b">
        <f t="shared" ca="1" si="623"/>
        <v>0</v>
      </c>
      <c r="AV1457" t="b">
        <f t="shared" ca="1" si="624"/>
        <v>0</v>
      </c>
      <c r="AW1457" s="266" t="b">
        <f t="shared" ca="1" si="625"/>
        <v>1</v>
      </c>
      <c r="AX1457" s="266" t="b">
        <f t="shared" ca="1" si="626"/>
        <v>1</v>
      </c>
      <c r="AY1457" s="266" t="b">
        <f t="shared" ca="1" si="627"/>
        <v>0</v>
      </c>
    </row>
    <row r="1458" spans="1:51" x14ac:dyDescent="0.25">
      <c r="A1458">
        <v>1426</v>
      </c>
      <c r="B1458" s="163">
        <f ca="1">OFFSET(InputPriceData!B$15,CalculationsAndCharts!$A1458+$A$11,0,1,1)</f>
        <v>39946</v>
      </c>
      <c r="C1458" s="3">
        <f ca="1">OFFSET(InputPriceData!G$15,CalculationsAndCharts!$A1458+$A$11,IF($C$7,8,0),1,1)</f>
        <v>813800</v>
      </c>
      <c r="D1458" s="4">
        <f ca="1">OFFSET(InputPriceData!C$15,CalculationsAndCharts!$A1458+$A$11,IF($C$7,8,0),1,1)</f>
        <v>14.61</v>
      </c>
      <c r="E1458" s="4">
        <f ca="1">OFFSET(InputPriceData!D$15,CalculationsAndCharts!$A1458+$A$11,IF($C$7,8,0),1,1)</f>
        <v>14.69</v>
      </c>
      <c r="F1458" s="4">
        <f ca="1">OFFSET(InputPriceData!E$15,CalculationsAndCharts!$A1458+$A$11,IF($C$7,8,0),1,1)</f>
        <v>14.05</v>
      </c>
      <c r="G1458" s="4">
        <f ca="1">OFFSET(InputPriceData!F$15,CalculationsAndCharts!$A1458+$A$11,IF($C$7,8,0),1,1)</f>
        <v>14.13</v>
      </c>
      <c r="H1458" s="128"/>
      <c r="I1458" s="128"/>
      <c r="K1458" s="124"/>
      <c r="L1458" s="279"/>
      <c r="M1458" s="281"/>
      <c r="N1458" s="280"/>
      <c r="O1458" s="4"/>
      <c r="P1458" s="4"/>
      <c r="Q1458" s="3"/>
      <c r="S1458" s="309">
        <f t="shared" ca="1" si="608"/>
        <v>15.89</v>
      </c>
      <c r="T1458" s="309">
        <f t="shared" ca="1" si="609"/>
        <v>14.13</v>
      </c>
      <c r="U1458" s="310">
        <f t="shared" ca="1" si="601"/>
        <v>0</v>
      </c>
      <c r="V1458" s="310" t="b">
        <f t="shared" ca="1" si="610"/>
        <v>1</v>
      </c>
      <c r="W1458" s="3" t="b">
        <f t="shared" ca="1" si="611"/>
        <v>0</v>
      </c>
      <c r="X1458" s="3" t="str">
        <f t="shared" ca="1" si="612"/>
        <v/>
      </c>
      <c r="Y1458" s="3" t="str">
        <f t="shared" ca="1" si="602"/>
        <v/>
      </c>
      <c r="Z1458" s="3" t="str">
        <f t="shared" ca="1" si="613"/>
        <v/>
      </c>
      <c r="AA1458" s="3" t="str">
        <f t="shared" ca="1" si="614"/>
        <v/>
      </c>
      <c r="AB1458" s="205">
        <f t="shared" ca="1" si="615"/>
        <v>6051</v>
      </c>
      <c r="AC1458" s="205">
        <f t="shared" ca="1" si="616"/>
        <v>92</v>
      </c>
      <c r="AD1458" s="205">
        <f t="shared" ca="1" si="603"/>
        <v>65.771739130434781</v>
      </c>
      <c r="AE1458" s="205">
        <f t="shared" ca="1" si="604"/>
        <v>15.771739130434781</v>
      </c>
      <c r="AF1458" s="205">
        <f t="shared" ca="1" si="617"/>
        <v>3.1543478260869566</v>
      </c>
      <c r="AG1458" s="205"/>
      <c r="AH1458" s="205"/>
      <c r="AI1458" s="205"/>
      <c r="AJ1458" s="205"/>
      <c r="AK1458" s="4"/>
      <c r="AL1458" s="4"/>
      <c r="AM1458" s="309">
        <f t="shared" ca="1" si="618"/>
        <v>15.89</v>
      </c>
      <c r="AN1458" s="309">
        <f t="shared" ca="1" si="619"/>
        <v>14.13</v>
      </c>
      <c r="AO1458" s="310">
        <f t="shared" ca="1" si="620"/>
        <v>0</v>
      </c>
      <c r="AP1458" s="310" t="b">
        <f t="shared" ca="1" si="621"/>
        <v>1</v>
      </c>
      <c r="AQ1458" s="309">
        <f t="shared" ca="1" si="622"/>
        <v>0</v>
      </c>
      <c r="AR1458" s="205">
        <f t="shared" ca="1" si="605"/>
        <v>0</v>
      </c>
      <c r="AS1458" s="45" t="b">
        <f t="shared" ca="1" si="606"/>
        <v>0</v>
      </c>
      <c r="AT1458">
        <f t="shared" ca="1" si="607"/>
        <v>0</v>
      </c>
      <c r="AU1458" t="b">
        <f t="shared" ca="1" si="623"/>
        <v>0</v>
      </c>
      <c r="AV1458" t="b">
        <f t="shared" ca="1" si="624"/>
        <v>0</v>
      </c>
      <c r="AW1458" s="266" t="b">
        <f t="shared" ca="1" si="625"/>
        <v>0</v>
      </c>
      <c r="AX1458" s="266" t="b">
        <f t="shared" ca="1" si="626"/>
        <v>0</v>
      </c>
      <c r="AY1458" s="266" t="b">
        <f t="shared" ca="1" si="627"/>
        <v>0</v>
      </c>
    </row>
    <row r="1459" spans="1:51" x14ac:dyDescent="0.25">
      <c r="A1459">
        <v>1427</v>
      </c>
      <c r="B1459" s="163">
        <f ca="1">OFFSET(InputPriceData!B$15,CalculationsAndCharts!$A1459+$A$11,0,1,1)</f>
        <v>39945</v>
      </c>
      <c r="C1459" s="3">
        <f ca="1">OFFSET(InputPriceData!G$15,CalculationsAndCharts!$A1459+$A$11,IF($C$7,8,0),1,1)</f>
        <v>677900</v>
      </c>
      <c r="D1459" s="4">
        <f ca="1">OFFSET(InputPriceData!C$15,CalculationsAndCharts!$A1459+$A$11,IF($C$7,8,0),1,1)</f>
        <v>15.86</v>
      </c>
      <c r="E1459" s="4">
        <f ca="1">OFFSET(InputPriceData!D$15,CalculationsAndCharts!$A1459+$A$11,IF($C$7,8,0),1,1)</f>
        <v>15.86</v>
      </c>
      <c r="F1459" s="4">
        <f ca="1">OFFSET(InputPriceData!E$15,CalculationsAndCharts!$A1459+$A$11,IF($C$7,8,0),1,1)</f>
        <v>14.61</v>
      </c>
      <c r="G1459" s="4">
        <f ca="1">OFFSET(InputPriceData!F$15,CalculationsAndCharts!$A1459+$A$11,IF($C$7,8,0),1,1)</f>
        <v>14.88</v>
      </c>
      <c r="H1459" s="128"/>
      <c r="I1459" s="128"/>
      <c r="K1459" s="124"/>
      <c r="L1459" s="279"/>
      <c r="M1459" s="281"/>
      <c r="N1459" s="280"/>
      <c r="O1459" s="4"/>
      <c r="P1459" s="4"/>
      <c r="Q1459" s="3"/>
      <c r="S1459" s="309">
        <f t="shared" ca="1" si="608"/>
        <v>16.5</v>
      </c>
      <c r="T1459" s="309">
        <f t="shared" ca="1" si="609"/>
        <v>14.62</v>
      </c>
      <c r="U1459" s="310">
        <f t="shared" ca="1" si="601"/>
        <v>0.13829787234042631</v>
      </c>
      <c r="V1459" s="310" t="b">
        <f t="shared" ca="1" si="610"/>
        <v>0</v>
      </c>
      <c r="W1459" s="3" t="b">
        <f t="shared" ca="1" si="611"/>
        <v>0</v>
      </c>
      <c r="X1459" s="3" t="str">
        <f t="shared" ca="1" si="612"/>
        <v/>
      </c>
      <c r="Y1459" s="3" t="str">
        <f t="shared" ca="1" si="602"/>
        <v/>
      </c>
      <c r="Z1459" s="3" t="str">
        <f t="shared" ca="1" si="613"/>
        <v/>
      </c>
      <c r="AA1459" s="3" t="str">
        <f t="shared" ca="1" si="614"/>
        <v/>
      </c>
      <c r="AB1459" s="205">
        <f t="shared" ca="1" si="615"/>
        <v>6051</v>
      </c>
      <c r="AC1459" s="205">
        <f t="shared" ca="1" si="616"/>
        <v>92</v>
      </c>
      <c r="AD1459" s="205">
        <f t="shared" ca="1" si="603"/>
        <v>65.771739130434781</v>
      </c>
      <c r="AE1459" s="205">
        <f t="shared" ca="1" si="604"/>
        <v>15.771739130434781</v>
      </c>
      <c r="AF1459" s="205">
        <f t="shared" ca="1" si="617"/>
        <v>3.1543478260869566</v>
      </c>
      <c r="AG1459" s="205"/>
      <c r="AH1459" s="205"/>
      <c r="AI1459" s="205"/>
      <c r="AJ1459" s="205"/>
      <c r="AK1459" s="4"/>
      <c r="AL1459" s="4"/>
      <c r="AM1459" s="309">
        <f t="shared" ca="1" si="618"/>
        <v>15.89</v>
      </c>
      <c r="AN1459" s="309">
        <f t="shared" ca="1" si="619"/>
        <v>14.62</v>
      </c>
      <c r="AO1459" s="310">
        <f t="shared" ca="1" si="620"/>
        <v>0.20472440944881992</v>
      </c>
      <c r="AP1459" s="310" t="b">
        <f t="shared" ca="1" si="621"/>
        <v>0</v>
      </c>
      <c r="AQ1459" s="309">
        <f t="shared" ca="1" si="622"/>
        <v>0</v>
      </c>
      <c r="AR1459" s="205">
        <f t="shared" ca="1" si="605"/>
        <v>0</v>
      </c>
      <c r="AS1459" s="45" t="b">
        <f t="shared" ca="1" si="606"/>
        <v>0</v>
      </c>
      <c r="AT1459">
        <f t="shared" ca="1" si="607"/>
        <v>0</v>
      </c>
      <c r="AU1459" t="b">
        <f t="shared" ca="1" si="623"/>
        <v>0</v>
      </c>
      <c r="AV1459" t="b">
        <f t="shared" ca="1" si="624"/>
        <v>0</v>
      </c>
      <c r="AW1459" s="266" t="b">
        <f t="shared" ca="1" si="625"/>
        <v>0</v>
      </c>
      <c r="AX1459" s="266" t="b">
        <f t="shared" ca="1" si="626"/>
        <v>0</v>
      </c>
      <c r="AY1459" s="266" t="b">
        <f t="shared" ca="1" si="627"/>
        <v>0</v>
      </c>
    </row>
    <row r="1460" spans="1:51" x14ac:dyDescent="0.25">
      <c r="A1460">
        <v>1428</v>
      </c>
      <c r="B1460" s="163">
        <f ca="1">OFFSET(InputPriceData!B$15,CalculationsAndCharts!$A1460+$A$11,0,1,1)</f>
        <v>39944</v>
      </c>
      <c r="C1460" s="3">
        <f ca="1">OFFSET(InputPriceData!G$15,CalculationsAndCharts!$A1460+$A$11,IF($C$7,8,0),1,1)</f>
        <v>498400</v>
      </c>
      <c r="D1460" s="4">
        <f ca="1">OFFSET(InputPriceData!C$15,CalculationsAndCharts!$A1460+$A$11,IF($C$7,8,0),1,1)</f>
        <v>15.47</v>
      </c>
      <c r="E1460" s="4">
        <f ca="1">OFFSET(InputPriceData!D$15,CalculationsAndCharts!$A1460+$A$11,IF($C$7,8,0),1,1)</f>
        <v>15.6</v>
      </c>
      <c r="F1460" s="4">
        <f ca="1">OFFSET(InputPriceData!E$15,CalculationsAndCharts!$A1460+$A$11,IF($C$7,8,0),1,1)</f>
        <v>15.11</v>
      </c>
      <c r="G1460" s="4">
        <f ca="1">OFFSET(InputPriceData!F$15,CalculationsAndCharts!$A1460+$A$11,IF($C$7,8,0),1,1)</f>
        <v>15.33</v>
      </c>
      <c r="H1460" s="128"/>
      <c r="I1460" s="128"/>
      <c r="K1460" s="124"/>
      <c r="L1460" s="279"/>
      <c r="M1460" s="281"/>
      <c r="N1460" s="280"/>
      <c r="O1460" s="4"/>
      <c r="P1460" s="4"/>
      <c r="Q1460" s="3"/>
      <c r="S1460" s="309">
        <f t="shared" ca="1" si="608"/>
        <v>16.55</v>
      </c>
      <c r="T1460" s="309">
        <f t="shared" ca="1" si="609"/>
        <v>14.62</v>
      </c>
      <c r="U1460" s="310">
        <f t="shared" ca="1" si="601"/>
        <v>0.36787564766839392</v>
      </c>
      <c r="V1460" s="310" t="b">
        <f t="shared" ca="1" si="610"/>
        <v>0</v>
      </c>
      <c r="W1460" s="3" t="b">
        <f t="shared" ca="1" si="611"/>
        <v>0</v>
      </c>
      <c r="X1460" s="3" t="str">
        <f t="shared" ca="1" si="612"/>
        <v/>
      </c>
      <c r="Y1460" s="3" t="str">
        <f t="shared" ca="1" si="602"/>
        <v/>
      </c>
      <c r="Z1460" s="3" t="str">
        <f t="shared" ca="1" si="613"/>
        <v/>
      </c>
      <c r="AA1460" s="3" t="str">
        <f t="shared" ca="1" si="614"/>
        <v/>
      </c>
      <c r="AB1460" s="205">
        <f t="shared" ca="1" si="615"/>
        <v>6051</v>
      </c>
      <c r="AC1460" s="205">
        <f t="shared" ca="1" si="616"/>
        <v>92</v>
      </c>
      <c r="AD1460" s="205">
        <f t="shared" ca="1" si="603"/>
        <v>65.771739130434781</v>
      </c>
      <c r="AE1460" s="205">
        <f t="shared" ca="1" si="604"/>
        <v>15.771739130434781</v>
      </c>
      <c r="AF1460" s="205">
        <f t="shared" ca="1" si="617"/>
        <v>3.1543478260869566</v>
      </c>
      <c r="AG1460" s="205"/>
      <c r="AH1460" s="205"/>
      <c r="AI1460" s="205"/>
      <c r="AJ1460" s="205"/>
      <c r="AK1460" s="4"/>
      <c r="AL1460" s="4"/>
      <c r="AM1460" s="309">
        <f t="shared" ca="1" si="618"/>
        <v>15.89</v>
      </c>
      <c r="AN1460" s="309">
        <f t="shared" ca="1" si="619"/>
        <v>14.62</v>
      </c>
      <c r="AO1460" s="310">
        <f t="shared" ca="1" si="620"/>
        <v>0.55905511811023634</v>
      </c>
      <c r="AP1460" s="310" t="b">
        <f t="shared" ca="1" si="621"/>
        <v>0</v>
      </c>
      <c r="AQ1460" s="309">
        <f t="shared" ca="1" si="622"/>
        <v>0</v>
      </c>
      <c r="AR1460" s="205">
        <f t="shared" ca="1" si="605"/>
        <v>0</v>
      </c>
      <c r="AS1460" s="45" t="b">
        <f t="shared" ca="1" si="606"/>
        <v>0</v>
      </c>
      <c r="AT1460">
        <f t="shared" ca="1" si="607"/>
        <v>0</v>
      </c>
      <c r="AU1460" t="b">
        <f t="shared" ca="1" si="623"/>
        <v>0</v>
      </c>
      <c r="AV1460" t="b">
        <f t="shared" ca="1" si="624"/>
        <v>0</v>
      </c>
      <c r="AW1460" s="266" t="b">
        <f t="shared" ca="1" si="625"/>
        <v>0</v>
      </c>
      <c r="AX1460" s="266" t="b">
        <f t="shared" ca="1" si="626"/>
        <v>0</v>
      </c>
      <c r="AY1460" s="266" t="b">
        <f t="shared" ca="1" si="627"/>
        <v>1</v>
      </c>
    </row>
    <row r="1461" spans="1:51" x14ac:dyDescent="0.25">
      <c r="A1461">
        <v>1429</v>
      </c>
      <c r="B1461" s="163">
        <f ca="1">OFFSET(InputPriceData!B$15,CalculationsAndCharts!$A1461+$A$11,0,1,1)</f>
        <v>39941</v>
      </c>
      <c r="C1461" s="3">
        <f ca="1">OFFSET(InputPriceData!G$15,CalculationsAndCharts!$A1461+$A$11,IF($C$7,8,0),1,1)</f>
        <v>689100</v>
      </c>
      <c r="D1461" s="4">
        <f ca="1">OFFSET(InputPriceData!C$15,CalculationsAndCharts!$A1461+$A$11,IF($C$7,8,0),1,1)</f>
        <v>15.94</v>
      </c>
      <c r="E1461" s="4">
        <f ca="1">OFFSET(InputPriceData!D$15,CalculationsAndCharts!$A1461+$A$11,IF($C$7,8,0),1,1)</f>
        <v>15.99</v>
      </c>
      <c r="F1461" s="4">
        <f ca="1">OFFSET(InputPriceData!E$15,CalculationsAndCharts!$A1461+$A$11,IF($C$7,8,0),1,1)</f>
        <v>15.48</v>
      </c>
      <c r="G1461" s="4">
        <f ca="1">OFFSET(InputPriceData!F$15,CalculationsAndCharts!$A1461+$A$11,IF($C$7,8,0),1,1)</f>
        <v>15.82</v>
      </c>
      <c r="H1461" s="128"/>
      <c r="I1461" s="128"/>
      <c r="K1461" s="124"/>
      <c r="L1461" s="279"/>
      <c r="M1461" s="281"/>
      <c r="N1461" s="280"/>
      <c r="O1461" s="4"/>
      <c r="P1461" s="4"/>
      <c r="Q1461" s="3"/>
      <c r="S1461" s="309">
        <f t="shared" ca="1" si="608"/>
        <v>16.55</v>
      </c>
      <c r="T1461" s="309">
        <f t="shared" ca="1" si="609"/>
        <v>14.62</v>
      </c>
      <c r="U1461" s="310">
        <f t="shared" ca="1" si="601"/>
        <v>0.62176165803108818</v>
      </c>
      <c r="V1461" s="310" t="b">
        <f t="shared" ca="1" si="610"/>
        <v>0</v>
      </c>
      <c r="W1461" s="3" t="b">
        <f t="shared" ca="1" si="611"/>
        <v>0</v>
      </c>
      <c r="X1461" s="3" t="str">
        <f t="shared" ca="1" si="612"/>
        <v/>
      </c>
      <c r="Y1461" s="3" t="str">
        <f t="shared" ca="1" si="602"/>
        <v/>
      </c>
      <c r="Z1461" s="3" t="str">
        <f t="shared" ca="1" si="613"/>
        <v/>
      </c>
      <c r="AA1461" s="3" t="str">
        <f t="shared" ca="1" si="614"/>
        <v/>
      </c>
      <c r="AB1461" s="205">
        <f t="shared" ca="1" si="615"/>
        <v>6051</v>
      </c>
      <c r="AC1461" s="205">
        <f t="shared" ca="1" si="616"/>
        <v>92</v>
      </c>
      <c r="AD1461" s="205">
        <f t="shared" ca="1" si="603"/>
        <v>65.771739130434781</v>
      </c>
      <c r="AE1461" s="205">
        <f t="shared" ca="1" si="604"/>
        <v>15.771739130434781</v>
      </c>
      <c r="AF1461" s="205">
        <f t="shared" ca="1" si="617"/>
        <v>3.1543478260869566</v>
      </c>
      <c r="AG1461" s="205"/>
      <c r="AH1461" s="205"/>
      <c r="AI1461" s="205"/>
      <c r="AJ1461" s="205"/>
      <c r="AK1461" s="4"/>
      <c r="AL1461" s="4"/>
      <c r="AM1461" s="309">
        <f t="shared" ca="1" si="618"/>
        <v>16.5</v>
      </c>
      <c r="AN1461" s="309">
        <f t="shared" ca="1" si="619"/>
        <v>14.62</v>
      </c>
      <c r="AO1461" s="310">
        <f t="shared" ca="1" si="620"/>
        <v>0.63829787234042579</v>
      </c>
      <c r="AP1461" s="310" t="b">
        <f t="shared" ca="1" si="621"/>
        <v>0</v>
      </c>
      <c r="AQ1461" s="309">
        <f t="shared" ca="1" si="622"/>
        <v>0.43319999999999997</v>
      </c>
      <c r="AR1461" s="205">
        <f t="shared" ca="1" si="605"/>
        <v>14.006799999999998</v>
      </c>
      <c r="AS1461" s="45" t="b">
        <f t="shared" ca="1" si="606"/>
        <v>0</v>
      </c>
      <c r="AT1461">
        <f t="shared" ca="1" si="607"/>
        <v>9</v>
      </c>
      <c r="AU1461" t="b">
        <f t="shared" ca="1" si="623"/>
        <v>1</v>
      </c>
      <c r="AV1461" t="b">
        <f t="shared" ca="1" si="624"/>
        <v>1</v>
      </c>
      <c r="AW1461" s="266" t="b">
        <f t="shared" ca="1" si="625"/>
        <v>0</v>
      </c>
      <c r="AX1461" s="266" t="b">
        <f t="shared" ca="1" si="626"/>
        <v>1</v>
      </c>
      <c r="AY1461" s="266" t="b">
        <f t="shared" ca="1" si="627"/>
        <v>0</v>
      </c>
    </row>
    <row r="1462" spans="1:51" x14ac:dyDescent="0.25">
      <c r="A1462">
        <v>1430</v>
      </c>
      <c r="B1462" s="163">
        <f ca="1">OFFSET(InputPriceData!B$15,CalculationsAndCharts!$A1462+$A$11,0,1,1)</f>
        <v>39940</v>
      </c>
      <c r="C1462" s="3">
        <f ca="1">OFFSET(InputPriceData!G$15,CalculationsAndCharts!$A1462+$A$11,IF($C$7,8,0),1,1)</f>
        <v>1316500</v>
      </c>
      <c r="D1462" s="4">
        <f ca="1">OFFSET(InputPriceData!C$15,CalculationsAndCharts!$A1462+$A$11,IF($C$7,8,0),1,1)</f>
        <v>15.91</v>
      </c>
      <c r="E1462" s="4">
        <f ca="1">OFFSET(InputPriceData!D$15,CalculationsAndCharts!$A1462+$A$11,IF($C$7,8,0),1,1)</f>
        <v>16.22</v>
      </c>
      <c r="F1462" s="4">
        <f ca="1">OFFSET(InputPriceData!E$15,CalculationsAndCharts!$A1462+$A$11,IF($C$7,8,0),1,1)</f>
        <v>15.53</v>
      </c>
      <c r="G1462" s="4">
        <f ca="1">OFFSET(InputPriceData!F$15,CalculationsAndCharts!$A1462+$A$11,IF($C$7,8,0),1,1)</f>
        <v>15.66</v>
      </c>
      <c r="H1462" s="128"/>
      <c r="I1462" s="128"/>
      <c r="K1462" s="124"/>
      <c r="L1462" s="279"/>
      <c r="M1462" s="281"/>
      <c r="N1462" s="280"/>
      <c r="O1462" s="4"/>
      <c r="P1462" s="4"/>
      <c r="Q1462" s="3"/>
      <c r="S1462" s="309">
        <f t="shared" ca="1" si="608"/>
        <v>16.55</v>
      </c>
      <c r="T1462" s="309">
        <f t="shared" ca="1" si="609"/>
        <v>14.62</v>
      </c>
      <c r="U1462" s="310">
        <f t="shared" ca="1" si="601"/>
        <v>0.53886010362694303</v>
      </c>
      <c r="V1462" s="310" t="b">
        <f t="shared" ca="1" si="610"/>
        <v>0</v>
      </c>
      <c r="W1462" s="3" t="b">
        <f t="shared" ca="1" si="611"/>
        <v>0</v>
      </c>
      <c r="X1462" s="3" t="str">
        <f t="shared" ca="1" si="612"/>
        <v/>
      </c>
      <c r="Y1462" s="3" t="str">
        <f t="shared" ca="1" si="602"/>
        <v/>
      </c>
      <c r="Z1462" s="3" t="str">
        <f t="shared" ca="1" si="613"/>
        <v/>
      </c>
      <c r="AA1462" s="3" t="str">
        <f t="shared" ca="1" si="614"/>
        <v/>
      </c>
      <c r="AB1462" s="205">
        <f t="shared" ca="1" si="615"/>
        <v>6051</v>
      </c>
      <c r="AC1462" s="205">
        <f t="shared" ca="1" si="616"/>
        <v>92</v>
      </c>
      <c r="AD1462" s="205">
        <f t="shared" ca="1" si="603"/>
        <v>65.771739130434781</v>
      </c>
      <c r="AE1462" s="205">
        <f t="shared" ca="1" si="604"/>
        <v>15.771739130434781</v>
      </c>
      <c r="AF1462" s="205">
        <f t="shared" ca="1" si="617"/>
        <v>3.1543478260869566</v>
      </c>
      <c r="AG1462" s="205"/>
      <c r="AH1462" s="205"/>
      <c r="AI1462" s="205"/>
      <c r="AJ1462" s="205"/>
      <c r="AK1462" s="4"/>
      <c r="AL1462" s="4"/>
      <c r="AM1462" s="309">
        <f t="shared" ca="1" si="618"/>
        <v>16.55</v>
      </c>
      <c r="AN1462" s="309">
        <f t="shared" ca="1" si="619"/>
        <v>14.62</v>
      </c>
      <c r="AO1462" s="310">
        <f t="shared" ca="1" si="620"/>
        <v>0.53886010362694303</v>
      </c>
      <c r="AP1462" s="310" t="b">
        <f t="shared" ca="1" si="621"/>
        <v>0</v>
      </c>
      <c r="AQ1462" s="309">
        <f t="shared" ca="1" si="622"/>
        <v>0.43319999999999997</v>
      </c>
      <c r="AR1462" s="205">
        <f t="shared" ca="1" si="605"/>
        <v>14.006799999999998</v>
      </c>
      <c r="AS1462" s="45" t="b">
        <f t="shared" ca="1" si="606"/>
        <v>0</v>
      </c>
      <c r="AT1462">
        <f t="shared" ca="1" si="607"/>
        <v>8</v>
      </c>
      <c r="AU1462" t="b">
        <f t="shared" ca="1" si="623"/>
        <v>0</v>
      </c>
      <c r="AV1462" t="b">
        <f t="shared" ca="1" si="624"/>
        <v>0</v>
      </c>
      <c r="AW1462" s="266" t="b">
        <f t="shared" ca="1" si="625"/>
        <v>0</v>
      </c>
      <c r="AX1462" s="266" t="b">
        <f t="shared" ca="1" si="626"/>
        <v>1</v>
      </c>
      <c r="AY1462" s="266" t="b">
        <f t="shared" ca="1" si="627"/>
        <v>0</v>
      </c>
    </row>
    <row r="1463" spans="1:51" x14ac:dyDescent="0.25">
      <c r="A1463">
        <v>1431</v>
      </c>
      <c r="B1463" s="163">
        <f ca="1">OFFSET(InputPriceData!B$15,CalculationsAndCharts!$A1463+$A$11,0,1,1)</f>
        <v>39939</v>
      </c>
      <c r="C1463" s="3">
        <f ca="1">OFFSET(InputPriceData!G$15,CalculationsAndCharts!$A1463+$A$11,IF($C$7,8,0),1,1)</f>
        <v>1364700</v>
      </c>
      <c r="D1463" s="4">
        <f ca="1">OFFSET(InputPriceData!C$15,CalculationsAndCharts!$A1463+$A$11,IF($C$7,8,0),1,1)</f>
        <v>15.1</v>
      </c>
      <c r="E1463" s="4">
        <f ca="1">OFFSET(InputPriceData!D$15,CalculationsAndCharts!$A1463+$A$11,IF($C$7,8,0),1,1)</f>
        <v>15.91</v>
      </c>
      <c r="F1463" s="4">
        <f ca="1">OFFSET(InputPriceData!E$15,CalculationsAndCharts!$A1463+$A$11,IF($C$7,8,0),1,1)</f>
        <v>14.83</v>
      </c>
      <c r="G1463" s="4">
        <f ca="1">OFFSET(InputPriceData!F$15,CalculationsAndCharts!$A1463+$A$11,IF($C$7,8,0),1,1)</f>
        <v>15.89</v>
      </c>
      <c r="H1463" s="128"/>
      <c r="I1463" s="128"/>
      <c r="K1463" s="124"/>
      <c r="L1463" s="279"/>
      <c r="M1463" s="281"/>
      <c r="N1463" s="280"/>
      <c r="O1463" s="4"/>
      <c r="P1463" s="4"/>
      <c r="Q1463" s="3"/>
      <c r="S1463" s="309">
        <f t="shared" ca="1" si="608"/>
        <v>16.55</v>
      </c>
      <c r="T1463" s="309">
        <f t="shared" ca="1" si="609"/>
        <v>14.62</v>
      </c>
      <c r="U1463" s="310">
        <f t="shared" ca="1" si="601"/>
        <v>0.65803108808290178</v>
      </c>
      <c r="V1463" s="310" t="b">
        <f t="shared" ca="1" si="610"/>
        <v>0</v>
      </c>
      <c r="W1463" s="3" t="b">
        <f t="shared" ca="1" si="611"/>
        <v>0</v>
      </c>
      <c r="X1463" s="3" t="str">
        <f t="shared" ca="1" si="612"/>
        <v/>
      </c>
      <c r="Y1463" s="3" t="str">
        <f t="shared" ca="1" si="602"/>
        <v/>
      </c>
      <c r="Z1463" s="3" t="str">
        <f t="shared" ca="1" si="613"/>
        <v/>
      </c>
      <c r="AA1463" s="3" t="str">
        <f t="shared" ca="1" si="614"/>
        <v/>
      </c>
      <c r="AB1463" s="205">
        <f t="shared" ca="1" si="615"/>
        <v>6051</v>
      </c>
      <c r="AC1463" s="205">
        <f t="shared" ca="1" si="616"/>
        <v>92</v>
      </c>
      <c r="AD1463" s="205">
        <f t="shared" ca="1" si="603"/>
        <v>65.771739130434781</v>
      </c>
      <c r="AE1463" s="205">
        <f t="shared" ca="1" si="604"/>
        <v>15.771739130434781</v>
      </c>
      <c r="AF1463" s="205">
        <f t="shared" ca="1" si="617"/>
        <v>3.1543478260869566</v>
      </c>
      <c r="AG1463" s="205"/>
      <c r="AH1463" s="205"/>
      <c r="AI1463" s="205"/>
      <c r="AJ1463" s="205"/>
      <c r="AK1463" s="4"/>
      <c r="AL1463" s="4"/>
      <c r="AM1463" s="309">
        <f t="shared" ca="1" si="618"/>
        <v>16.55</v>
      </c>
      <c r="AN1463" s="309">
        <f t="shared" ca="1" si="619"/>
        <v>14.62</v>
      </c>
      <c r="AO1463" s="310">
        <f t="shared" ca="1" si="620"/>
        <v>0.65803108808290178</v>
      </c>
      <c r="AP1463" s="310" t="b">
        <f t="shared" ca="1" si="621"/>
        <v>0</v>
      </c>
      <c r="AQ1463" s="309">
        <f t="shared" ca="1" si="622"/>
        <v>0.43319999999999997</v>
      </c>
      <c r="AR1463" s="205">
        <f t="shared" ca="1" si="605"/>
        <v>14.006799999999998</v>
      </c>
      <c r="AS1463" s="45" t="b">
        <f t="shared" ca="1" si="606"/>
        <v>0</v>
      </c>
      <c r="AT1463">
        <f t="shared" ca="1" si="607"/>
        <v>7</v>
      </c>
      <c r="AU1463" t="b">
        <f t="shared" ca="1" si="623"/>
        <v>0</v>
      </c>
      <c r="AV1463" t="b">
        <f t="shared" ca="1" si="624"/>
        <v>0</v>
      </c>
      <c r="AW1463" s="266" t="b">
        <f t="shared" ca="1" si="625"/>
        <v>0</v>
      </c>
      <c r="AX1463" s="266" t="b">
        <f t="shared" ca="1" si="626"/>
        <v>1</v>
      </c>
      <c r="AY1463" s="266" t="b">
        <f t="shared" ca="1" si="627"/>
        <v>0</v>
      </c>
    </row>
    <row r="1464" spans="1:51" x14ac:dyDescent="0.25">
      <c r="A1464">
        <v>1432</v>
      </c>
      <c r="B1464" s="163">
        <f ca="1">OFFSET(InputPriceData!B$15,CalculationsAndCharts!$A1464+$A$11,0,1,1)</f>
        <v>39938</v>
      </c>
      <c r="C1464" s="3">
        <f ca="1">OFFSET(InputPriceData!G$15,CalculationsAndCharts!$A1464+$A$11,IF($C$7,8,0),1,1)</f>
        <v>862000</v>
      </c>
      <c r="D1464" s="4">
        <f ca="1">OFFSET(InputPriceData!C$15,CalculationsAndCharts!$A1464+$A$11,IF($C$7,8,0),1,1)</f>
        <v>15.16</v>
      </c>
      <c r="E1464" s="4">
        <f ca="1">OFFSET(InputPriceData!D$15,CalculationsAndCharts!$A1464+$A$11,IF($C$7,8,0),1,1)</f>
        <v>15.33</v>
      </c>
      <c r="F1464" s="4">
        <f ca="1">OFFSET(InputPriceData!E$15,CalculationsAndCharts!$A1464+$A$11,IF($C$7,8,0),1,1)</f>
        <v>14.83</v>
      </c>
      <c r="G1464" s="4">
        <f ca="1">OFFSET(InputPriceData!F$15,CalculationsAndCharts!$A1464+$A$11,IF($C$7,8,0),1,1)</f>
        <v>14.99</v>
      </c>
      <c r="H1464" s="128"/>
      <c r="I1464" s="128"/>
      <c r="K1464" s="124"/>
      <c r="L1464" s="279"/>
      <c r="M1464" s="281"/>
      <c r="N1464" s="280"/>
      <c r="O1464" s="4"/>
      <c r="P1464" s="4"/>
      <c r="Q1464" s="3"/>
      <c r="S1464" s="309">
        <f t="shared" ca="1" si="608"/>
        <v>16.55</v>
      </c>
      <c r="T1464" s="309">
        <f t="shared" ca="1" si="609"/>
        <v>14.62</v>
      </c>
      <c r="U1464" s="310">
        <f t="shared" ca="1" si="601"/>
        <v>0.19170984455958587</v>
      </c>
      <c r="V1464" s="310" t="b">
        <f t="shared" ca="1" si="610"/>
        <v>0</v>
      </c>
      <c r="W1464" s="3" t="b">
        <f t="shared" ca="1" si="611"/>
        <v>0</v>
      </c>
      <c r="X1464" s="3" t="str">
        <f t="shared" ca="1" si="612"/>
        <v/>
      </c>
      <c r="Y1464" s="3" t="str">
        <f t="shared" ca="1" si="602"/>
        <v/>
      </c>
      <c r="Z1464" s="3" t="str">
        <f t="shared" ca="1" si="613"/>
        <v/>
      </c>
      <c r="AA1464" s="3" t="str">
        <f t="shared" ca="1" si="614"/>
        <v/>
      </c>
      <c r="AB1464" s="205">
        <f t="shared" ca="1" si="615"/>
        <v>6051</v>
      </c>
      <c r="AC1464" s="205">
        <f t="shared" ca="1" si="616"/>
        <v>92</v>
      </c>
      <c r="AD1464" s="205">
        <f t="shared" ca="1" si="603"/>
        <v>65.771739130434781</v>
      </c>
      <c r="AE1464" s="205">
        <f t="shared" ca="1" si="604"/>
        <v>15.771739130434781</v>
      </c>
      <c r="AF1464" s="205">
        <f t="shared" ca="1" si="617"/>
        <v>3.1543478260869566</v>
      </c>
      <c r="AG1464" s="205"/>
      <c r="AH1464" s="205"/>
      <c r="AI1464" s="205"/>
      <c r="AJ1464" s="205"/>
      <c r="AK1464" s="4"/>
      <c r="AL1464" s="4"/>
      <c r="AM1464" s="309">
        <f t="shared" ca="1" si="618"/>
        <v>16.55</v>
      </c>
      <c r="AN1464" s="309">
        <f t="shared" ca="1" si="619"/>
        <v>14.62</v>
      </c>
      <c r="AO1464" s="310">
        <f t="shared" ca="1" si="620"/>
        <v>0.19170984455958587</v>
      </c>
      <c r="AP1464" s="310" t="b">
        <f t="shared" ca="1" si="621"/>
        <v>0</v>
      </c>
      <c r="AQ1464" s="309">
        <f t="shared" ca="1" si="622"/>
        <v>0.43319999999999997</v>
      </c>
      <c r="AR1464" s="205">
        <f t="shared" ca="1" si="605"/>
        <v>14.006799999999998</v>
      </c>
      <c r="AS1464" s="45" t="b">
        <f t="shared" ca="1" si="606"/>
        <v>0</v>
      </c>
      <c r="AT1464">
        <f t="shared" ca="1" si="607"/>
        <v>6</v>
      </c>
      <c r="AU1464" t="b">
        <f t="shared" ca="1" si="623"/>
        <v>0</v>
      </c>
      <c r="AV1464" t="b">
        <f t="shared" ca="1" si="624"/>
        <v>0</v>
      </c>
      <c r="AW1464" s="266" t="b">
        <f t="shared" ca="1" si="625"/>
        <v>0</v>
      </c>
      <c r="AX1464" s="266" t="b">
        <f t="shared" ca="1" si="626"/>
        <v>1</v>
      </c>
      <c r="AY1464" s="266" t="b">
        <f t="shared" ca="1" si="627"/>
        <v>0</v>
      </c>
    </row>
    <row r="1465" spans="1:51" x14ac:dyDescent="0.25">
      <c r="A1465">
        <v>1433</v>
      </c>
      <c r="B1465" s="163">
        <f ca="1">OFFSET(InputPriceData!B$15,CalculationsAndCharts!$A1465+$A$11,0,1,1)</f>
        <v>39937</v>
      </c>
      <c r="C1465" s="3">
        <f ca="1">OFFSET(InputPriceData!G$15,CalculationsAndCharts!$A1465+$A$11,IF($C$7,8,0),1,1)</f>
        <v>936800</v>
      </c>
      <c r="D1465" s="4">
        <f ca="1">OFFSET(InputPriceData!C$15,CalculationsAndCharts!$A1465+$A$11,IF($C$7,8,0),1,1)</f>
        <v>14.75</v>
      </c>
      <c r="E1465" s="4">
        <f ca="1">OFFSET(InputPriceData!D$15,CalculationsAndCharts!$A1465+$A$11,IF($C$7,8,0),1,1)</f>
        <v>15.29</v>
      </c>
      <c r="F1465" s="4">
        <f ca="1">OFFSET(InputPriceData!E$15,CalculationsAndCharts!$A1465+$A$11,IF($C$7,8,0),1,1)</f>
        <v>14.75</v>
      </c>
      <c r="G1465" s="4">
        <f ca="1">OFFSET(InputPriceData!F$15,CalculationsAndCharts!$A1465+$A$11,IF($C$7,8,0),1,1)</f>
        <v>15.28</v>
      </c>
      <c r="H1465" s="128"/>
      <c r="I1465" s="128"/>
      <c r="K1465" s="124"/>
      <c r="L1465" s="279"/>
      <c r="M1465" s="281"/>
      <c r="N1465" s="280"/>
      <c r="O1465" s="4"/>
      <c r="P1465" s="4"/>
      <c r="Q1465" s="3"/>
      <c r="S1465" s="309">
        <f t="shared" ca="1" si="608"/>
        <v>16.55</v>
      </c>
      <c r="T1465" s="309">
        <f t="shared" ca="1" si="609"/>
        <v>14.62</v>
      </c>
      <c r="U1465" s="310">
        <f t="shared" ca="1" si="601"/>
        <v>0.34196891191709827</v>
      </c>
      <c r="V1465" s="310" t="b">
        <f t="shared" ca="1" si="610"/>
        <v>0</v>
      </c>
      <c r="W1465" s="3" t="b">
        <f t="shared" ca="1" si="611"/>
        <v>0</v>
      </c>
      <c r="X1465" s="3" t="str">
        <f t="shared" ca="1" si="612"/>
        <v/>
      </c>
      <c r="Y1465" s="3" t="str">
        <f t="shared" ca="1" si="602"/>
        <v/>
      </c>
      <c r="Z1465" s="3" t="str">
        <f t="shared" ca="1" si="613"/>
        <v/>
      </c>
      <c r="AA1465" s="3" t="str">
        <f t="shared" ca="1" si="614"/>
        <v/>
      </c>
      <c r="AB1465" s="205">
        <f t="shared" ca="1" si="615"/>
        <v>6051</v>
      </c>
      <c r="AC1465" s="205">
        <f t="shared" ca="1" si="616"/>
        <v>92</v>
      </c>
      <c r="AD1465" s="205">
        <f t="shared" ca="1" si="603"/>
        <v>65.771739130434781</v>
      </c>
      <c r="AE1465" s="205">
        <f t="shared" ca="1" si="604"/>
        <v>15.771739130434781</v>
      </c>
      <c r="AF1465" s="205">
        <f t="shared" ca="1" si="617"/>
        <v>3.1543478260869566</v>
      </c>
      <c r="AG1465" s="205"/>
      <c r="AH1465" s="205"/>
      <c r="AI1465" s="205"/>
      <c r="AJ1465" s="205"/>
      <c r="AK1465" s="4"/>
      <c r="AL1465" s="4"/>
      <c r="AM1465" s="309">
        <f t="shared" ca="1" si="618"/>
        <v>16.55</v>
      </c>
      <c r="AN1465" s="309">
        <f t="shared" ca="1" si="619"/>
        <v>14.62</v>
      </c>
      <c r="AO1465" s="310">
        <f t="shared" ca="1" si="620"/>
        <v>0.34196891191709827</v>
      </c>
      <c r="AP1465" s="310" t="b">
        <f t="shared" ca="1" si="621"/>
        <v>0</v>
      </c>
      <c r="AQ1465" s="309">
        <f t="shared" ca="1" si="622"/>
        <v>0.43319999999999997</v>
      </c>
      <c r="AR1465" s="205">
        <f t="shared" ca="1" si="605"/>
        <v>14.006799999999998</v>
      </c>
      <c r="AS1465" s="45" t="b">
        <f t="shared" ca="1" si="606"/>
        <v>0</v>
      </c>
      <c r="AT1465">
        <f t="shared" ca="1" si="607"/>
        <v>5</v>
      </c>
      <c r="AU1465" t="b">
        <f t="shared" ca="1" si="623"/>
        <v>0</v>
      </c>
      <c r="AV1465" t="b">
        <f t="shared" ca="1" si="624"/>
        <v>0</v>
      </c>
      <c r="AW1465" s="266" t="b">
        <f t="shared" ca="1" si="625"/>
        <v>0</v>
      </c>
      <c r="AX1465" s="266" t="b">
        <f t="shared" ca="1" si="626"/>
        <v>1</v>
      </c>
      <c r="AY1465" s="266" t="b">
        <f t="shared" ca="1" si="627"/>
        <v>0</v>
      </c>
    </row>
    <row r="1466" spans="1:51" x14ac:dyDescent="0.25">
      <c r="A1466">
        <v>1434</v>
      </c>
      <c r="B1466" s="163">
        <f ca="1">OFFSET(InputPriceData!B$15,CalculationsAndCharts!$A1466+$A$11,0,1,1)</f>
        <v>39934</v>
      </c>
      <c r="C1466" s="3">
        <f ca="1">OFFSET(InputPriceData!G$15,CalculationsAndCharts!$A1466+$A$11,IF($C$7,8,0),1,1)</f>
        <v>531600</v>
      </c>
      <c r="D1466" s="4">
        <f ca="1">OFFSET(InputPriceData!C$15,CalculationsAndCharts!$A1466+$A$11,IF($C$7,8,0),1,1)</f>
        <v>14.84</v>
      </c>
      <c r="E1466" s="4">
        <f ca="1">OFFSET(InputPriceData!D$15,CalculationsAndCharts!$A1466+$A$11,IF($C$7,8,0),1,1)</f>
        <v>15.04</v>
      </c>
      <c r="F1466" s="4">
        <f ca="1">OFFSET(InputPriceData!E$15,CalculationsAndCharts!$A1466+$A$11,IF($C$7,8,0),1,1)</f>
        <v>14.48</v>
      </c>
      <c r="G1466" s="4">
        <f ca="1">OFFSET(InputPriceData!F$15,CalculationsAndCharts!$A1466+$A$11,IF($C$7,8,0),1,1)</f>
        <v>14.66</v>
      </c>
      <c r="H1466" s="128"/>
      <c r="I1466" s="128"/>
      <c r="K1466" s="124"/>
      <c r="L1466" s="279"/>
      <c r="M1466" s="281"/>
      <c r="N1466" s="280"/>
      <c r="O1466" s="4"/>
      <c r="P1466" s="4"/>
      <c r="Q1466" s="3"/>
      <c r="S1466" s="309">
        <f t="shared" ca="1" si="608"/>
        <v>16.55</v>
      </c>
      <c r="T1466" s="309">
        <f t="shared" ca="1" si="609"/>
        <v>14.43</v>
      </c>
      <c r="U1466" s="310">
        <f t="shared" ca="1" si="601"/>
        <v>0.10849056603773601</v>
      </c>
      <c r="V1466" s="310" t="b">
        <f t="shared" ca="1" si="610"/>
        <v>0</v>
      </c>
      <c r="W1466" s="3" t="b">
        <f t="shared" ca="1" si="611"/>
        <v>0</v>
      </c>
      <c r="X1466" s="3" t="str">
        <f t="shared" ca="1" si="612"/>
        <v/>
      </c>
      <c r="Y1466" s="3" t="str">
        <f t="shared" ca="1" si="602"/>
        <v/>
      </c>
      <c r="Z1466" s="3" t="str">
        <f t="shared" ca="1" si="613"/>
        <v/>
      </c>
      <c r="AA1466" s="3" t="str">
        <f t="shared" ca="1" si="614"/>
        <v/>
      </c>
      <c r="AB1466" s="205">
        <f t="shared" ca="1" si="615"/>
        <v>6051</v>
      </c>
      <c r="AC1466" s="205">
        <f t="shared" ca="1" si="616"/>
        <v>92</v>
      </c>
      <c r="AD1466" s="205">
        <f t="shared" ca="1" si="603"/>
        <v>65.771739130434781</v>
      </c>
      <c r="AE1466" s="205">
        <f t="shared" ca="1" si="604"/>
        <v>15.771739130434781</v>
      </c>
      <c r="AF1466" s="205">
        <f t="shared" ca="1" si="617"/>
        <v>3.1543478260869566</v>
      </c>
      <c r="AG1466" s="205"/>
      <c r="AH1466" s="205"/>
      <c r="AI1466" s="205"/>
      <c r="AJ1466" s="205"/>
      <c r="AK1466" s="4"/>
      <c r="AL1466" s="4"/>
      <c r="AM1466" s="309">
        <f t="shared" ca="1" si="618"/>
        <v>16.55</v>
      </c>
      <c r="AN1466" s="309">
        <f t="shared" ca="1" si="619"/>
        <v>14.62</v>
      </c>
      <c r="AO1466" s="310">
        <f t="shared" ca="1" si="620"/>
        <v>2.0725388601036732E-2</v>
      </c>
      <c r="AP1466" s="310" t="b">
        <f t="shared" ca="1" si="621"/>
        <v>1</v>
      </c>
      <c r="AQ1466" s="309">
        <f t="shared" ca="1" si="622"/>
        <v>0.43319999999999997</v>
      </c>
      <c r="AR1466" s="205">
        <f t="shared" ca="1" si="605"/>
        <v>14.006799999999998</v>
      </c>
      <c r="AS1466" s="45" t="b">
        <f t="shared" ca="1" si="606"/>
        <v>0</v>
      </c>
      <c r="AT1466">
        <f t="shared" ca="1" si="607"/>
        <v>4</v>
      </c>
      <c r="AU1466" t="b">
        <f t="shared" ca="1" si="623"/>
        <v>0</v>
      </c>
      <c r="AV1466" t="b">
        <f t="shared" ca="1" si="624"/>
        <v>0</v>
      </c>
      <c r="AW1466" s="266" t="b">
        <f t="shared" ca="1" si="625"/>
        <v>0</v>
      </c>
      <c r="AX1466" s="266" t="b">
        <f t="shared" ca="1" si="626"/>
        <v>1</v>
      </c>
      <c r="AY1466" s="266" t="b">
        <f t="shared" ca="1" si="627"/>
        <v>0</v>
      </c>
    </row>
    <row r="1467" spans="1:51" x14ac:dyDescent="0.25">
      <c r="A1467">
        <v>1435</v>
      </c>
      <c r="B1467" s="163">
        <f ca="1">OFFSET(InputPriceData!B$15,CalculationsAndCharts!$A1467+$A$11,0,1,1)</f>
        <v>39933</v>
      </c>
      <c r="C1467" s="3">
        <f ca="1">OFFSET(InputPriceData!G$15,CalculationsAndCharts!$A1467+$A$11,IF($C$7,8,0),1,1)</f>
        <v>836100</v>
      </c>
      <c r="D1467" s="4">
        <f ca="1">OFFSET(InputPriceData!C$15,CalculationsAndCharts!$A1467+$A$11,IF($C$7,8,0),1,1)</f>
        <v>15.07</v>
      </c>
      <c r="E1467" s="4">
        <f ca="1">OFFSET(InputPriceData!D$15,CalculationsAndCharts!$A1467+$A$11,IF($C$7,8,0),1,1)</f>
        <v>15.43</v>
      </c>
      <c r="F1467" s="4">
        <f ca="1">OFFSET(InputPriceData!E$15,CalculationsAndCharts!$A1467+$A$11,IF($C$7,8,0),1,1)</f>
        <v>14.77</v>
      </c>
      <c r="G1467" s="4">
        <f ca="1">OFFSET(InputPriceData!F$15,CalculationsAndCharts!$A1467+$A$11,IF($C$7,8,0),1,1)</f>
        <v>14.95</v>
      </c>
      <c r="H1467" s="128"/>
      <c r="I1467" s="128"/>
      <c r="K1467" s="124"/>
      <c r="L1467" s="279"/>
      <c r="M1467" s="281"/>
      <c r="N1467" s="280"/>
      <c r="O1467" s="4"/>
      <c r="P1467" s="4"/>
      <c r="Q1467" s="3"/>
      <c r="S1467" s="309">
        <f t="shared" ca="1" si="608"/>
        <v>16.55</v>
      </c>
      <c r="T1467" s="309">
        <f t="shared" ca="1" si="609"/>
        <v>14.43</v>
      </c>
      <c r="U1467" s="310">
        <f t="shared" ca="1" si="601"/>
        <v>0.24528301886792422</v>
      </c>
      <c r="V1467" s="310" t="b">
        <f t="shared" ca="1" si="610"/>
        <v>0</v>
      </c>
      <c r="W1467" s="3" t="b">
        <f t="shared" ca="1" si="611"/>
        <v>0</v>
      </c>
      <c r="X1467" s="3" t="str">
        <f t="shared" ca="1" si="612"/>
        <v/>
      </c>
      <c r="Y1467" s="3" t="str">
        <f t="shared" ca="1" si="602"/>
        <v/>
      </c>
      <c r="Z1467" s="3" t="str">
        <f t="shared" ca="1" si="613"/>
        <v/>
      </c>
      <c r="AA1467" s="3" t="str">
        <f t="shared" ca="1" si="614"/>
        <v/>
      </c>
      <c r="AB1467" s="205">
        <f t="shared" ca="1" si="615"/>
        <v>6051</v>
      </c>
      <c r="AC1467" s="205">
        <f t="shared" ca="1" si="616"/>
        <v>92</v>
      </c>
      <c r="AD1467" s="205">
        <f t="shared" ca="1" si="603"/>
        <v>65.771739130434781</v>
      </c>
      <c r="AE1467" s="205">
        <f t="shared" ca="1" si="604"/>
        <v>15.771739130434781</v>
      </c>
      <c r="AF1467" s="205">
        <f t="shared" ca="1" si="617"/>
        <v>3.1543478260869566</v>
      </c>
      <c r="AG1467" s="205"/>
      <c r="AH1467" s="205"/>
      <c r="AI1467" s="205"/>
      <c r="AJ1467" s="205"/>
      <c r="AK1467" s="4"/>
      <c r="AL1467" s="4"/>
      <c r="AM1467" s="309">
        <f t="shared" ca="1" si="618"/>
        <v>16.55</v>
      </c>
      <c r="AN1467" s="309">
        <f t="shared" ca="1" si="619"/>
        <v>14.62</v>
      </c>
      <c r="AO1467" s="310">
        <f t="shared" ca="1" si="620"/>
        <v>0.17098445595854914</v>
      </c>
      <c r="AP1467" s="310" t="b">
        <f t="shared" ca="1" si="621"/>
        <v>0</v>
      </c>
      <c r="AQ1467" s="309">
        <f t="shared" ca="1" si="622"/>
        <v>0.43319999999999997</v>
      </c>
      <c r="AR1467" s="205">
        <f t="shared" ca="1" si="605"/>
        <v>14.006799999999998</v>
      </c>
      <c r="AS1467" s="45" t="b">
        <f t="shared" ca="1" si="606"/>
        <v>0</v>
      </c>
      <c r="AT1467">
        <f t="shared" ca="1" si="607"/>
        <v>3</v>
      </c>
      <c r="AU1467" t="b">
        <f t="shared" ca="1" si="623"/>
        <v>0</v>
      </c>
      <c r="AV1467" t="b">
        <f t="shared" ca="1" si="624"/>
        <v>0</v>
      </c>
      <c r="AW1467" s="266" t="b">
        <f t="shared" ca="1" si="625"/>
        <v>0</v>
      </c>
      <c r="AX1467" s="266" t="b">
        <f t="shared" ca="1" si="626"/>
        <v>1</v>
      </c>
      <c r="AY1467" s="266" t="b">
        <f t="shared" ca="1" si="627"/>
        <v>0</v>
      </c>
    </row>
    <row r="1468" spans="1:51" x14ac:dyDescent="0.25">
      <c r="A1468">
        <v>1436</v>
      </c>
      <c r="B1468" s="163">
        <f ca="1">OFFSET(InputPriceData!B$15,CalculationsAndCharts!$A1468+$A$11,0,1,1)</f>
        <v>39932</v>
      </c>
      <c r="C1468" s="3">
        <f ca="1">OFFSET(InputPriceData!G$15,CalculationsAndCharts!$A1468+$A$11,IF($C$7,8,0),1,1)</f>
        <v>767500</v>
      </c>
      <c r="D1468" s="4">
        <f ca="1">OFFSET(InputPriceData!C$15,CalculationsAndCharts!$A1468+$A$11,IF($C$7,8,0),1,1)</f>
        <v>14.84</v>
      </c>
      <c r="E1468" s="4">
        <f ca="1">OFFSET(InputPriceData!D$15,CalculationsAndCharts!$A1468+$A$11,IF($C$7,8,0),1,1)</f>
        <v>15.25</v>
      </c>
      <c r="F1468" s="4">
        <f ca="1">OFFSET(InputPriceData!E$15,CalculationsAndCharts!$A1468+$A$11,IF($C$7,8,0),1,1)</f>
        <v>14.61</v>
      </c>
      <c r="G1468" s="4">
        <f ca="1">OFFSET(InputPriceData!F$15,CalculationsAndCharts!$A1468+$A$11,IF($C$7,8,0),1,1)</f>
        <v>15.02</v>
      </c>
      <c r="H1468" s="128"/>
      <c r="I1468" s="128"/>
      <c r="K1468" s="124"/>
      <c r="L1468" s="279"/>
      <c r="M1468" s="281"/>
      <c r="N1468" s="280"/>
      <c r="O1468" s="4"/>
      <c r="P1468" s="4"/>
      <c r="Q1468" s="3"/>
      <c r="S1468" s="309">
        <f t="shared" ca="1" si="608"/>
        <v>16.55</v>
      </c>
      <c r="T1468" s="309">
        <f t="shared" ca="1" si="609"/>
        <v>14.43</v>
      </c>
      <c r="U1468" s="310">
        <f t="shared" ca="1" si="601"/>
        <v>0.27830188679245266</v>
      </c>
      <c r="V1468" s="310" t="b">
        <f t="shared" ca="1" si="610"/>
        <v>0</v>
      </c>
      <c r="W1468" s="3" t="b">
        <f t="shared" ca="1" si="611"/>
        <v>0</v>
      </c>
      <c r="X1468" s="3" t="str">
        <f t="shared" ca="1" si="612"/>
        <v/>
      </c>
      <c r="Y1468" s="3" t="str">
        <f t="shared" ca="1" si="602"/>
        <v/>
      </c>
      <c r="Z1468" s="3" t="str">
        <f t="shared" ca="1" si="613"/>
        <v/>
      </c>
      <c r="AA1468" s="3" t="str">
        <f t="shared" ca="1" si="614"/>
        <v/>
      </c>
      <c r="AB1468" s="205">
        <f t="shared" ca="1" si="615"/>
        <v>6051</v>
      </c>
      <c r="AC1468" s="205">
        <f t="shared" ca="1" si="616"/>
        <v>92</v>
      </c>
      <c r="AD1468" s="205">
        <f t="shared" ca="1" si="603"/>
        <v>65.771739130434781</v>
      </c>
      <c r="AE1468" s="205">
        <f t="shared" ca="1" si="604"/>
        <v>15.771739130434781</v>
      </c>
      <c r="AF1468" s="205">
        <f t="shared" ca="1" si="617"/>
        <v>3.1543478260869566</v>
      </c>
      <c r="AG1468" s="205"/>
      <c r="AH1468" s="205"/>
      <c r="AI1468" s="205"/>
      <c r="AJ1468" s="205"/>
      <c r="AK1468" s="4"/>
      <c r="AL1468" s="4"/>
      <c r="AM1468" s="309">
        <f t="shared" ca="1" si="618"/>
        <v>16.55</v>
      </c>
      <c r="AN1468" s="309">
        <f t="shared" ca="1" si="619"/>
        <v>14.43</v>
      </c>
      <c r="AO1468" s="310">
        <f t="shared" ca="1" si="620"/>
        <v>0.27830188679245266</v>
      </c>
      <c r="AP1468" s="310" t="b">
        <f t="shared" ca="1" si="621"/>
        <v>0</v>
      </c>
      <c r="AQ1468" s="309">
        <f t="shared" ca="1" si="622"/>
        <v>0.43319999999999997</v>
      </c>
      <c r="AR1468" s="205">
        <f t="shared" ca="1" si="605"/>
        <v>14.006799999999998</v>
      </c>
      <c r="AS1468" s="45" t="b">
        <f t="shared" ca="1" si="606"/>
        <v>0</v>
      </c>
      <c r="AT1468">
        <f t="shared" ca="1" si="607"/>
        <v>2</v>
      </c>
      <c r="AU1468" t="b">
        <f t="shared" ca="1" si="623"/>
        <v>0</v>
      </c>
      <c r="AV1468" t="b">
        <f t="shared" ca="1" si="624"/>
        <v>0</v>
      </c>
      <c r="AW1468" s="266" t="b">
        <f t="shared" ca="1" si="625"/>
        <v>0</v>
      </c>
      <c r="AX1468" s="266" t="b">
        <f t="shared" ca="1" si="626"/>
        <v>1</v>
      </c>
      <c r="AY1468" s="266" t="b">
        <f t="shared" ca="1" si="627"/>
        <v>0</v>
      </c>
    </row>
    <row r="1469" spans="1:51" x14ac:dyDescent="0.25">
      <c r="A1469">
        <v>1437</v>
      </c>
      <c r="B1469" s="163">
        <f ca="1">OFFSET(InputPriceData!B$15,CalculationsAndCharts!$A1469+$A$11,0,1,1)</f>
        <v>39931</v>
      </c>
      <c r="C1469" s="3">
        <f ca="1">OFFSET(InputPriceData!G$15,CalculationsAndCharts!$A1469+$A$11,IF($C$7,8,0),1,1)</f>
        <v>867800</v>
      </c>
      <c r="D1469" s="4">
        <f ca="1">OFFSET(InputPriceData!C$15,CalculationsAndCharts!$A1469+$A$11,IF($C$7,8,0),1,1)</f>
        <v>14.44</v>
      </c>
      <c r="E1469" s="4">
        <f ca="1">OFFSET(InputPriceData!D$15,CalculationsAndCharts!$A1469+$A$11,IF($C$7,8,0),1,1)</f>
        <v>14.9</v>
      </c>
      <c r="F1469" s="4">
        <f ca="1">OFFSET(InputPriceData!E$15,CalculationsAndCharts!$A1469+$A$11,IF($C$7,8,0),1,1)</f>
        <v>14.22</v>
      </c>
      <c r="G1469" s="4">
        <f ca="1">OFFSET(InputPriceData!F$15,CalculationsAndCharts!$A1469+$A$11,IF($C$7,8,0),1,1)</f>
        <v>14.64</v>
      </c>
      <c r="H1469" s="128"/>
      <c r="I1469" s="128"/>
      <c r="K1469" s="124"/>
      <c r="L1469" s="279"/>
      <c r="M1469" s="281"/>
      <c r="N1469" s="280"/>
      <c r="O1469" s="4"/>
      <c r="P1469" s="4"/>
      <c r="Q1469" s="3"/>
      <c r="S1469" s="309">
        <f t="shared" ca="1" si="608"/>
        <v>16.55</v>
      </c>
      <c r="T1469" s="309">
        <f t="shared" ca="1" si="609"/>
        <v>14.43</v>
      </c>
      <c r="U1469" s="310">
        <f t="shared" ca="1" si="601"/>
        <v>9.9056603773585258E-2</v>
      </c>
      <c r="V1469" s="310" t="b">
        <f t="shared" ca="1" si="610"/>
        <v>0</v>
      </c>
      <c r="W1469" s="3" t="b">
        <f t="shared" ca="1" si="611"/>
        <v>0</v>
      </c>
      <c r="X1469" s="3" t="str">
        <f t="shared" ca="1" si="612"/>
        <v/>
      </c>
      <c r="Y1469" s="3" t="str">
        <f t="shared" ca="1" si="602"/>
        <v/>
      </c>
      <c r="Z1469" s="3" t="str">
        <f t="shared" ca="1" si="613"/>
        <v/>
      </c>
      <c r="AA1469" s="3" t="str">
        <f t="shared" ca="1" si="614"/>
        <v/>
      </c>
      <c r="AB1469" s="205">
        <f t="shared" ca="1" si="615"/>
        <v>6051</v>
      </c>
      <c r="AC1469" s="205">
        <f t="shared" ca="1" si="616"/>
        <v>92</v>
      </c>
      <c r="AD1469" s="205">
        <f t="shared" ca="1" si="603"/>
        <v>65.771739130434781</v>
      </c>
      <c r="AE1469" s="205">
        <f t="shared" ca="1" si="604"/>
        <v>15.771739130434781</v>
      </c>
      <c r="AF1469" s="205">
        <f t="shared" ca="1" si="617"/>
        <v>3.1543478260869566</v>
      </c>
      <c r="AG1469" s="205"/>
      <c r="AH1469" s="205"/>
      <c r="AI1469" s="205"/>
      <c r="AJ1469" s="205"/>
      <c r="AK1469" s="4"/>
      <c r="AL1469" s="4"/>
      <c r="AM1469" s="309">
        <f t="shared" ca="1" si="618"/>
        <v>16.55</v>
      </c>
      <c r="AN1469" s="309">
        <f t="shared" ca="1" si="619"/>
        <v>14.43</v>
      </c>
      <c r="AO1469" s="310">
        <f t="shared" ca="1" si="620"/>
        <v>9.9056603773585258E-2</v>
      </c>
      <c r="AP1469" s="310" t="b">
        <f t="shared" ca="1" si="621"/>
        <v>0</v>
      </c>
      <c r="AQ1469" s="309">
        <f t="shared" ca="1" si="622"/>
        <v>0.43319999999999997</v>
      </c>
      <c r="AR1469" s="205">
        <f t="shared" ca="1" si="605"/>
        <v>14.006799999999998</v>
      </c>
      <c r="AS1469" s="45" t="b">
        <f t="shared" ca="1" si="606"/>
        <v>0</v>
      </c>
      <c r="AT1469">
        <f t="shared" ca="1" si="607"/>
        <v>1</v>
      </c>
      <c r="AU1469" t="b">
        <f t="shared" ca="1" si="623"/>
        <v>0</v>
      </c>
      <c r="AV1469" t="b">
        <f t="shared" ca="1" si="624"/>
        <v>0</v>
      </c>
      <c r="AW1469" s="266" t="b">
        <f t="shared" ca="1" si="625"/>
        <v>1</v>
      </c>
      <c r="AX1469" s="266" t="b">
        <f t="shared" ca="1" si="626"/>
        <v>1</v>
      </c>
      <c r="AY1469" s="266" t="b">
        <f t="shared" ca="1" si="627"/>
        <v>0</v>
      </c>
    </row>
    <row r="1470" spans="1:51" x14ac:dyDescent="0.25">
      <c r="A1470">
        <v>1438</v>
      </c>
      <c r="B1470" s="163">
        <f ca="1">OFFSET(InputPriceData!B$15,CalculationsAndCharts!$A1470+$A$11,0,1,1)</f>
        <v>39930</v>
      </c>
      <c r="C1470" s="3">
        <f ca="1">OFFSET(InputPriceData!G$15,CalculationsAndCharts!$A1470+$A$11,IF($C$7,8,0),1,1)</f>
        <v>992400</v>
      </c>
      <c r="D1470" s="4">
        <f ca="1">OFFSET(InputPriceData!C$15,CalculationsAndCharts!$A1470+$A$11,IF($C$7,8,0),1,1)</f>
        <v>14.92</v>
      </c>
      <c r="E1470" s="4">
        <f ca="1">OFFSET(InputPriceData!D$15,CalculationsAndCharts!$A1470+$A$11,IF($C$7,8,0),1,1)</f>
        <v>15.02</v>
      </c>
      <c r="F1470" s="4">
        <f ca="1">OFFSET(InputPriceData!E$15,CalculationsAndCharts!$A1470+$A$11,IF($C$7,8,0),1,1)</f>
        <v>14.5</v>
      </c>
      <c r="G1470" s="4">
        <f ca="1">OFFSET(InputPriceData!F$15,CalculationsAndCharts!$A1470+$A$11,IF($C$7,8,0),1,1)</f>
        <v>14.62</v>
      </c>
      <c r="H1470" s="128"/>
      <c r="I1470" s="128"/>
      <c r="K1470" s="124"/>
      <c r="L1470" s="279"/>
      <c r="M1470" s="281"/>
      <c r="N1470" s="280"/>
      <c r="O1470" s="4"/>
      <c r="P1470" s="4"/>
      <c r="Q1470" s="3"/>
      <c r="S1470" s="309">
        <f t="shared" ca="1" si="608"/>
        <v>16.55</v>
      </c>
      <c r="T1470" s="309">
        <f t="shared" ca="1" si="609"/>
        <v>14.43</v>
      </c>
      <c r="U1470" s="310">
        <f t="shared" ca="1" si="601"/>
        <v>8.9622641509433679E-2</v>
      </c>
      <c r="V1470" s="310" t="b">
        <f t="shared" ca="1" si="610"/>
        <v>1</v>
      </c>
      <c r="W1470" s="3" t="b">
        <f t="shared" ca="1" si="611"/>
        <v>0</v>
      </c>
      <c r="X1470" s="3" t="str">
        <f t="shared" ca="1" si="612"/>
        <v/>
      </c>
      <c r="Y1470" s="3" t="str">
        <f t="shared" ca="1" si="602"/>
        <v/>
      </c>
      <c r="Z1470" s="3" t="str">
        <f t="shared" ca="1" si="613"/>
        <v/>
      </c>
      <c r="AA1470" s="3" t="str">
        <f t="shared" ca="1" si="614"/>
        <v/>
      </c>
      <c r="AB1470" s="205">
        <f t="shared" ca="1" si="615"/>
        <v>6051</v>
      </c>
      <c r="AC1470" s="205">
        <f t="shared" ca="1" si="616"/>
        <v>92</v>
      </c>
      <c r="AD1470" s="205">
        <f t="shared" ca="1" si="603"/>
        <v>65.771739130434781</v>
      </c>
      <c r="AE1470" s="205">
        <f t="shared" ca="1" si="604"/>
        <v>15.771739130434781</v>
      </c>
      <c r="AF1470" s="205">
        <f t="shared" ca="1" si="617"/>
        <v>3.1543478260869566</v>
      </c>
      <c r="AG1470" s="205"/>
      <c r="AH1470" s="205"/>
      <c r="AI1470" s="205"/>
      <c r="AJ1470" s="205"/>
      <c r="AK1470" s="4"/>
      <c r="AL1470" s="4"/>
      <c r="AM1470" s="309">
        <f t="shared" ca="1" si="618"/>
        <v>16.55</v>
      </c>
      <c r="AN1470" s="309">
        <f t="shared" ca="1" si="619"/>
        <v>14.43</v>
      </c>
      <c r="AO1470" s="310">
        <f t="shared" ca="1" si="620"/>
        <v>8.9622641509433679E-2</v>
      </c>
      <c r="AP1470" s="310" t="b">
        <f t="shared" ca="1" si="621"/>
        <v>1</v>
      </c>
      <c r="AQ1470" s="309">
        <f t="shared" ca="1" si="622"/>
        <v>0</v>
      </c>
      <c r="AR1470" s="205">
        <f t="shared" ca="1" si="605"/>
        <v>0</v>
      </c>
      <c r="AS1470" s="45" t="b">
        <f t="shared" ca="1" si="606"/>
        <v>0</v>
      </c>
      <c r="AT1470">
        <f t="shared" ca="1" si="607"/>
        <v>0</v>
      </c>
      <c r="AU1470" t="b">
        <f t="shared" ca="1" si="623"/>
        <v>0</v>
      </c>
      <c r="AV1470" t="b">
        <f t="shared" ca="1" si="624"/>
        <v>0</v>
      </c>
      <c r="AW1470" s="266" t="b">
        <f t="shared" ca="1" si="625"/>
        <v>0</v>
      </c>
      <c r="AX1470" s="266" t="b">
        <f t="shared" ca="1" si="626"/>
        <v>0</v>
      </c>
      <c r="AY1470" s="266" t="b">
        <f t="shared" ca="1" si="627"/>
        <v>0</v>
      </c>
    </row>
    <row r="1471" spans="1:51" x14ac:dyDescent="0.25">
      <c r="A1471">
        <v>1439</v>
      </c>
      <c r="B1471" s="163">
        <f ca="1">OFFSET(InputPriceData!B$15,CalculationsAndCharts!$A1471+$A$11,0,1,1)</f>
        <v>39927</v>
      </c>
      <c r="C1471" s="3">
        <f ca="1">OFFSET(InputPriceData!G$15,CalculationsAndCharts!$A1471+$A$11,IF($C$7,8,0),1,1)</f>
        <v>1337500</v>
      </c>
      <c r="D1471" s="4">
        <f ca="1">OFFSET(InputPriceData!C$15,CalculationsAndCharts!$A1471+$A$11,IF($C$7,8,0),1,1)</f>
        <v>15.38</v>
      </c>
      <c r="E1471" s="4">
        <f ca="1">OFFSET(InputPriceData!D$15,CalculationsAndCharts!$A1471+$A$11,IF($C$7,8,0),1,1)</f>
        <v>15.44</v>
      </c>
      <c r="F1471" s="4">
        <f ca="1">OFFSET(InputPriceData!E$15,CalculationsAndCharts!$A1471+$A$11,IF($C$7,8,0),1,1)</f>
        <v>14.89</v>
      </c>
      <c r="G1471" s="4">
        <f ca="1">OFFSET(InputPriceData!F$15,CalculationsAndCharts!$A1471+$A$11,IF($C$7,8,0),1,1)</f>
        <v>15.17</v>
      </c>
      <c r="H1471" s="128"/>
      <c r="I1471" s="128"/>
      <c r="K1471" s="124"/>
      <c r="L1471" s="279"/>
      <c r="M1471" s="281"/>
      <c r="N1471" s="280"/>
      <c r="O1471" s="4"/>
      <c r="P1471" s="4"/>
      <c r="Q1471" s="3"/>
      <c r="S1471" s="309">
        <f t="shared" ca="1" si="608"/>
        <v>16.55</v>
      </c>
      <c r="T1471" s="309">
        <f t="shared" ca="1" si="609"/>
        <v>14.43</v>
      </c>
      <c r="U1471" s="310">
        <f t="shared" ca="1" si="601"/>
        <v>0.34905660377358483</v>
      </c>
      <c r="V1471" s="310" t="b">
        <f t="shared" ca="1" si="610"/>
        <v>0</v>
      </c>
      <c r="W1471" s="3" t="b">
        <f t="shared" ca="1" si="611"/>
        <v>0</v>
      </c>
      <c r="X1471" s="3" t="str">
        <f t="shared" ca="1" si="612"/>
        <v/>
      </c>
      <c r="Y1471" s="3" t="str">
        <f t="shared" ca="1" si="602"/>
        <v/>
      </c>
      <c r="Z1471" s="3" t="str">
        <f t="shared" ca="1" si="613"/>
        <v/>
      </c>
      <c r="AA1471" s="3" t="str">
        <f t="shared" ca="1" si="614"/>
        <v/>
      </c>
      <c r="AB1471" s="205">
        <f t="shared" ca="1" si="615"/>
        <v>6051</v>
      </c>
      <c r="AC1471" s="205">
        <f t="shared" ca="1" si="616"/>
        <v>92</v>
      </c>
      <c r="AD1471" s="205">
        <f t="shared" ca="1" si="603"/>
        <v>65.771739130434781</v>
      </c>
      <c r="AE1471" s="205">
        <f t="shared" ca="1" si="604"/>
        <v>15.771739130434781</v>
      </c>
      <c r="AF1471" s="205">
        <f t="shared" ca="1" si="617"/>
        <v>3.1543478260869566</v>
      </c>
      <c r="AG1471" s="205"/>
      <c r="AH1471" s="205"/>
      <c r="AI1471" s="205"/>
      <c r="AJ1471" s="205"/>
      <c r="AK1471" s="4"/>
      <c r="AL1471" s="4"/>
      <c r="AM1471" s="309">
        <f t="shared" ca="1" si="618"/>
        <v>16.55</v>
      </c>
      <c r="AN1471" s="309">
        <f t="shared" ca="1" si="619"/>
        <v>14.43</v>
      </c>
      <c r="AO1471" s="310">
        <f t="shared" ca="1" si="620"/>
        <v>0.34905660377358483</v>
      </c>
      <c r="AP1471" s="310" t="b">
        <f t="shared" ca="1" si="621"/>
        <v>0</v>
      </c>
      <c r="AQ1471" s="309">
        <f t="shared" ca="1" si="622"/>
        <v>0</v>
      </c>
      <c r="AR1471" s="205">
        <f t="shared" ca="1" si="605"/>
        <v>0</v>
      </c>
      <c r="AS1471" s="45" t="b">
        <f t="shared" ca="1" si="606"/>
        <v>0</v>
      </c>
      <c r="AT1471">
        <f t="shared" ca="1" si="607"/>
        <v>0</v>
      </c>
      <c r="AU1471" t="b">
        <f t="shared" ca="1" si="623"/>
        <v>0</v>
      </c>
      <c r="AV1471" t="b">
        <f t="shared" ca="1" si="624"/>
        <v>0</v>
      </c>
      <c r="AW1471" s="266" t="b">
        <f t="shared" ca="1" si="625"/>
        <v>0</v>
      </c>
      <c r="AX1471" s="266" t="b">
        <f t="shared" ca="1" si="626"/>
        <v>0</v>
      </c>
      <c r="AY1471" s="266" t="b">
        <f t="shared" ca="1" si="627"/>
        <v>0</v>
      </c>
    </row>
    <row r="1472" spans="1:51" x14ac:dyDescent="0.25">
      <c r="A1472">
        <v>1440</v>
      </c>
      <c r="B1472" s="163">
        <f ca="1">OFFSET(InputPriceData!B$15,CalculationsAndCharts!$A1472+$A$11,0,1,1)</f>
        <v>39926</v>
      </c>
      <c r="C1472" s="3">
        <f ca="1">OFFSET(InputPriceData!G$15,CalculationsAndCharts!$A1472+$A$11,IF($C$7,8,0),1,1)</f>
        <v>2508800</v>
      </c>
      <c r="D1472" s="4">
        <f ca="1">OFFSET(InputPriceData!C$15,CalculationsAndCharts!$A1472+$A$11,IF($C$7,8,0),1,1)</f>
        <v>15.41</v>
      </c>
      <c r="E1472" s="4">
        <f ca="1">OFFSET(InputPriceData!D$15,CalculationsAndCharts!$A1472+$A$11,IF($C$7,8,0),1,1)</f>
        <v>15.62</v>
      </c>
      <c r="F1472" s="4">
        <f ca="1">OFFSET(InputPriceData!E$15,CalculationsAndCharts!$A1472+$A$11,IF($C$7,8,0),1,1)</f>
        <v>15</v>
      </c>
      <c r="G1472" s="4">
        <f ca="1">OFFSET(InputPriceData!F$15,CalculationsAndCharts!$A1472+$A$11,IF($C$7,8,0),1,1)</f>
        <v>15.26</v>
      </c>
      <c r="H1472" s="128"/>
      <c r="I1472" s="128"/>
      <c r="K1472" s="124"/>
      <c r="L1472" s="279"/>
      <c r="M1472" s="281"/>
      <c r="N1472" s="280"/>
      <c r="O1472" s="4"/>
      <c r="P1472" s="4"/>
      <c r="Q1472" s="3"/>
      <c r="S1472" s="309">
        <f t="shared" ca="1" si="608"/>
        <v>16.55</v>
      </c>
      <c r="T1472" s="309">
        <f t="shared" ca="1" si="609"/>
        <v>14.27</v>
      </c>
      <c r="U1472" s="310">
        <f t="shared" ca="1" si="601"/>
        <v>0.43421052631578932</v>
      </c>
      <c r="V1472" s="310" t="b">
        <f t="shared" ca="1" si="610"/>
        <v>0</v>
      </c>
      <c r="W1472" s="3" t="b">
        <f t="shared" ca="1" si="611"/>
        <v>0</v>
      </c>
      <c r="X1472" s="3" t="str">
        <f t="shared" ca="1" si="612"/>
        <v/>
      </c>
      <c r="Y1472" s="3" t="str">
        <f t="shared" ca="1" si="602"/>
        <v/>
      </c>
      <c r="Z1472" s="3" t="str">
        <f t="shared" ca="1" si="613"/>
        <v/>
      </c>
      <c r="AA1472" s="3" t="str">
        <f t="shared" ca="1" si="614"/>
        <v/>
      </c>
      <c r="AB1472" s="205">
        <f t="shared" ca="1" si="615"/>
        <v>6051</v>
      </c>
      <c r="AC1472" s="205">
        <f t="shared" ca="1" si="616"/>
        <v>92</v>
      </c>
      <c r="AD1472" s="205">
        <f t="shared" ca="1" si="603"/>
        <v>65.771739130434781</v>
      </c>
      <c r="AE1472" s="205">
        <f t="shared" ca="1" si="604"/>
        <v>15.771739130434781</v>
      </c>
      <c r="AF1472" s="205">
        <f t="shared" ca="1" si="617"/>
        <v>3.1543478260869566</v>
      </c>
      <c r="AG1472" s="205"/>
      <c r="AH1472" s="205"/>
      <c r="AI1472" s="205"/>
      <c r="AJ1472" s="205"/>
      <c r="AK1472" s="4"/>
      <c r="AL1472" s="4"/>
      <c r="AM1472" s="309">
        <f t="shared" ca="1" si="618"/>
        <v>16.55</v>
      </c>
      <c r="AN1472" s="309">
        <f t="shared" ca="1" si="619"/>
        <v>14.43</v>
      </c>
      <c r="AO1472" s="310">
        <f t="shared" ca="1" si="620"/>
        <v>0.39150943396226401</v>
      </c>
      <c r="AP1472" s="310" t="b">
        <f t="shared" ca="1" si="621"/>
        <v>0</v>
      </c>
      <c r="AQ1472" s="309">
        <f t="shared" ca="1" si="622"/>
        <v>0</v>
      </c>
      <c r="AR1472" s="205">
        <f t="shared" ca="1" si="605"/>
        <v>0</v>
      </c>
      <c r="AS1472" s="45" t="b">
        <f t="shared" ca="1" si="606"/>
        <v>0</v>
      </c>
      <c r="AT1472">
        <f t="shared" ca="1" si="607"/>
        <v>0</v>
      </c>
      <c r="AU1472" t="b">
        <f t="shared" ca="1" si="623"/>
        <v>0</v>
      </c>
      <c r="AV1472" t="b">
        <f t="shared" ca="1" si="624"/>
        <v>0</v>
      </c>
      <c r="AW1472" s="266" t="b">
        <f t="shared" ca="1" si="625"/>
        <v>0</v>
      </c>
      <c r="AX1472" s="266" t="b">
        <f t="shared" ca="1" si="626"/>
        <v>0</v>
      </c>
      <c r="AY1472" s="266" t="b">
        <f t="shared" ca="1" si="627"/>
        <v>0</v>
      </c>
    </row>
    <row r="1473" spans="1:51" x14ac:dyDescent="0.25">
      <c r="A1473">
        <v>1441</v>
      </c>
      <c r="B1473" s="163">
        <f ca="1">OFFSET(InputPriceData!B$15,CalculationsAndCharts!$A1473+$A$11,0,1,1)</f>
        <v>39925</v>
      </c>
      <c r="C1473" s="3">
        <f ca="1">OFFSET(InputPriceData!G$15,CalculationsAndCharts!$A1473+$A$11,IF($C$7,8,0),1,1)</f>
        <v>2096700</v>
      </c>
      <c r="D1473" s="4">
        <f ca="1">OFFSET(InputPriceData!C$15,CalculationsAndCharts!$A1473+$A$11,IF($C$7,8,0),1,1)</f>
        <v>14.7</v>
      </c>
      <c r="E1473" s="4">
        <f ca="1">OFFSET(InputPriceData!D$15,CalculationsAndCharts!$A1473+$A$11,IF($C$7,8,0),1,1)</f>
        <v>15.27</v>
      </c>
      <c r="F1473" s="4">
        <f ca="1">OFFSET(InputPriceData!E$15,CalculationsAndCharts!$A1473+$A$11,IF($C$7,8,0),1,1)</f>
        <v>14.45</v>
      </c>
      <c r="G1473" s="4">
        <f ca="1">OFFSET(InputPriceData!F$15,CalculationsAndCharts!$A1473+$A$11,IF($C$7,8,0),1,1)</f>
        <v>15.06</v>
      </c>
      <c r="H1473" s="128"/>
      <c r="I1473" s="128"/>
      <c r="K1473" s="124"/>
      <c r="L1473" s="279"/>
      <c r="M1473" s="281"/>
      <c r="N1473" s="280"/>
      <c r="O1473" s="4"/>
      <c r="P1473" s="4"/>
      <c r="Q1473" s="3"/>
      <c r="S1473" s="309">
        <f t="shared" ca="1" si="608"/>
        <v>16.55</v>
      </c>
      <c r="T1473" s="309">
        <f t="shared" ca="1" si="609"/>
        <v>14.27</v>
      </c>
      <c r="U1473" s="310">
        <f t="shared" ca="1" si="601"/>
        <v>0.34649122807017568</v>
      </c>
      <c r="V1473" s="310" t="b">
        <f t="shared" ca="1" si="610"/>
        <v>0</v>
      </c>
      <c r="W1473" s="3" t="b">
        <f t="shared" ca="1" si="611"/>
        <v>0</v>
      </c>
      <c r="X1473" s="3" t="str">
        <f t="shared" ca="1" si="612"/>
        <v/>
      </c>
      <c r="Y1473" s="3" t="str">
        <f t="shared" ca="1" si="602"/>
        <v/>
      </c>
      <c r="Z1473" s="3" t="str">
        <f t="shared" ca="1" si="613"/>
        <v/>
      </c>
      <c r="AA1473" s="3" t="str">
        <f t="shared" ca="1" si="614"/>
        <v/>
      </c>
      <c r="AB1473" s="205">
        <f t="shared" ca="1" si="615"/>
        <v>6051</v>
      </c>
      <c r="AC1473" s="205">
        <f t="shared" ca="1" si="616"/>
        <v>92</v>
      </c>
      <c r="AD1473" s="205">
        <f t="shared" ca="1" si="603"/>
        <v>65.771739130434781</v>
      </c>
      <c r="AE1473" s="205">
        <f t="shared" ca="1" si="604"/>
        <v>15.771739130434781</v>
      </c>
      <c r="AF1473" s="205">
        <f t="shared" ca="1" si="617"/>
        <v>3.1543478260869566</v>
      </c>
      <c r="AG1473" s="205"/>
      <c r="AH1473" s="205"/>
      <c r="AI1473" s="205"/>
      <c r="AJ1473" s="205"/>
      <c r="AK1473" s="4"/>
      <c r="AL1473" s="4"/>
      <c r="AM1473" s="309">
        <f t="shared" ca="1" si="618"/>
        <v>16.55</v>
      </c>
      <c r="AN1473" s="309">
        <f t="shared" ca="1" si="619"/>
        <v>14.43</v>
      </c>
      <c r="AO1473" s="310">
        <f t="shared" ca="1" si="620"/>
        <v>0.29716981132075493</v>
      </c>
      <c r="AP1473" s="310" t="b">
        <f t="shared" ca="1" si="621"/>
        <v>0</v>
      </c>
      <c r="AQ1473" s="309">
        <f t="shared" ca="1" si="622"/>
        <v>0</v>
      </c>
      <c r="AR1473" s="205">
        <f t="shared" ca="1" si="605"/>
        <v>0</v>
      </c>
      <c r="AS1473" s="45" t="b">
        <f t="shared" ca="1" si="606"/>
        <v>0</v>
      </c>
      <c r="AT1473">
        <f t="shared" ca="1" si="607"/>
        <v>0</v>
      </c>
      <c r="AU1473" t="b">
        <f t="shared" ca="1" si="623"/>
        <v>0</v>
      </c>
      <c r="AV1473" t="b">
        <f t="shared" ca="1" si="624"/>
        <v>0</v>
      </c>
      <c r="AW1473" s="266" t="b">
        <f t="shared" ca="1" si="625"/>
        <v>0</v>
      </c>
      <c r="AX1473" s="266" t="b">
        <f t="shared" ca="1" si="626"/>
        <v>0</v>
      </c>
      <c r="AY1473" s="266" t="b">
        <f t="shared" ca="1" si="627"/>
        <v>0</v>
      </c>
    </row>
    <row r="1474" spans="1:51" x14ac:dyDescent="0.25">
      <c r="A1474">
        <v>1442</v>
      </c>
      <c r="B1474" s="163">
        <f ca="1">OFFSET(InputPriceData!B$15,CalculationsAndCharts!$A1474+$A$11,0,1,1)</f>
        <v>39924</v>
      </c>
      <c r="C1474" s="3">
        <f ca="1">OFFSET(InputPriceData!G$15,CalculationsAndCharts!$A1474+$A$11,IF($C$7,8,0),1,1)</f>
        <v>1651700</v>
      </c>
      <c r="D1474" s="4">
        <f ca="1">OFFSET(InputPriceData!C$15,CalculationsAndCharts!$A1474+$A$11,IF($C$7,8,0),1,1)</f>
        <v>14.63</v>
      </c>
      <c r="E1474" s="4">
        <f ca="1">OFFSET(InputPriceData!D$15,CalculationsAndCharts!$A1474+$A$11,IF($C$7,8,0),1,1)</f>
        <v>15.09</v>
      </c>
      <c r="F1474" s="4">
        <f ca="1">OFFSET(InputPriceData!E$15,CalculationsAndCharts!$A1474+$A$11,IF($C$7,8,0),1,1)</f>
        <v>14.5</v>
      </c>
      <c r="G1474" s="4">
        <f ca="1">OFFSET(InputPriceData!F$15,CalculationsAndCharts!$A1474+$A$11,IF($C$7,8,0),1,1)</f>
        <v>15.05</v>
      </c>
      <c r="H1474" s="128"/>
      <c r="I1474" s="128"/>
      <c r="K1474" s="124"/>
      <c r="L1474" s="279"/>
      <c r="M1474" s="281"/>
      <c r="N1474" s="280"/>
      <c r="O1474" s="4"/>
      <c r="P1474" s="4"/>
      <c r="Q1474" s="3"/>
      <c r="S1474" s="309">
        <f t="shared" ca="1" si="608"/>
        <v>16.55</v>
      </c>
      <c r="T1474" s="309">
        <f t="shared" ca="1" si="609"/>
        <v>14.27</v>
      </c>
      <c r="U1474" s="310">
        <f t="shared" ca="1" si="601"/>
        <v>0.34210526315789508</v>
      </c>
      <c r="V1474" s="310" t="b">
        <f t="shared" ca="1" si="610"/>
        <v>0</v>
      </c>
      <c r="W1474" s="3" t="b">
        <f t="shared" ca="1" si="611"/>
        <v>0</v>
      </c>
      <c r="X1474" s="3" t="str">
        <f t="shared" ca="1" si="612"/>
        <v/>
      </c>
      <c r="Y1474" s="3" t="str">
        <f t="shared" ca="1" si="602"/>
        <v/>
      </c>
      <c r="Z1474" s="3" t="str">
        <f t="shared" ca="1" si="613"/>
        <v/>
      </c>
      <c r="AA1474" s="3" t="str">
        <f t="shared" ca="1" si="614"/>
        <v/>
      </c>
      <c r="AB1474" s="205">
        <f t="shared" ca="1" si="615"/>
        <v>6051</v>
      </c>
      <c r="AC1474" s="205">
        <f t="shared" ca="1" si="616"/>
        <v>92</v>
      </c>
      <c r="AD1474" s="205">
        <f t="shared" ca="1" si="603"/>
        <v>65.771739130434781</v>
      </c>
      <c r="AE1474" s="205">
        <f t="shared" ca="1" si="604"/>
        <v>15.771739130434781</v>
      </c>
      <c r="AF1474" s="205">
        <f t="shared" ca="1" si="617"/>
        <v>3.1543478260869566</v>
      </c>
      <c r="AG1474" s="205"/>
      <c r="AH1474" s="205"/>
      <c r="AI1474" s="205"/>
      <c r="AJ1474" s="205"/>
      <c r="AK1474" s="4"/>
      <c r="AL1474" s="4"/>
      <c r="AM1474" s="309">
        <f t="shared" ca="1" si="618"/>
        <v>16.55</v>
      </c>
      <c r="AN1474" s="309">
        <f t="shared" ca="1" si="619"/>
        <v>14.27</v>
      </c>
      <c r="AO1474" s="310">
        <f t="shared" ca="1" si="620"/>
        <v>0.34210526315789508</v>
      </c>
      <c r="AP1474" s="310" t="b">
        <f t="shared" ca="1" si="621"/>
        <v>0</v>
      </c>
      <c r="AQ1474" s="309">
        <f t="shared" ca="1" si="622"/>
        <v>0</v>
      </c>
      <c r="AR1474" s="205">
        <f t="shared" ca="1" si="605"/>
        <v>0</v>
      </c>
      <c r="AS1474" s="45" t="b">
        <f t="shared" ca="1" si="606"/>
        <v>0</v>
      </c>
      <c r="AT1474">
        <f t="shared" ca="1" si="607"/>
        <v>0</v>
      </c>
      <c r="AU1474" t="b">
        <f t="shared" ca="1" si="623"/>
        <v>0</v>
      </c>
      <c r="AV1474" t="b">
        <f t="shared" ca="1" si="624"/>
        <v>0</v>
      </c>
      <c r="AW1474" s="266" t="b">
        <f t="shared" ca="1" si="625"/>
        <v>0</v>
      </c>
      <c r="AX1474" s="266" t="b">
        <f t="shared" ca="1" si="626"/>
        <v>0</v>
      </c>
      <c r="AY1474" s="266" t="b">
        <f t="shared" ca="1" si="627"/>
        <v>0</v>
      </c>
    </row>
    <row r="1475" spans="1:51" x14ac:dyDescent="0.25">
      <c r="A1475">
        <v>1443</v>
      </c>
      <c r="B1475" s="163">
        <f ca="1">OFFSET(InputPriceData!B$15,CalculationsAndCharts!$A1475+$A$11,0,1,1)</f>
        <v>39923</v>
      </c>
      <c r="C1475" s="3">
        <f ca="1">OFFSET(InputPriceData!G$15,CalculationsAndCharts!$A1475+$A$11,IF($C$7,8,0),1,1)</f>
        <v>2123100</v>
      </c>
      <c r="D1475" s="4">
        <f ca="1">OFFSET(InputPriceData!C$15,CalculationsAndCharts!$A1475+$A$11,IF($C$7,8,0),1,1)</f>
        <v>15.12</v>
      </c>
      <c r="E1475" s="4">
        <f ca="1">OFFSET(InputPriceData!D$15,CalculationsAndCharts!$A1475+$A$11,IF($C$7,8,0),1,1)</f>
        <v>15.9</v>
      </c>
      <c r="F1475" s="4">
        <f ca="1">OFFSET(InputPriceData!E$15,CalculationsAndCharts!$A1475+$A$11,IF($C$7,8,0),1,1)</f>
        <v>14.68</v>
      </c>
      <c r="G1475" s="4">
        <f ca="1">OFFSET(InputPriceData!F$15,CalculationsAndCharts!$A1475+$A$11,IF($C$7,8,0),1,1)</f>
        <v>14.73</v>
      </c>
      <c r="H1475" s="128"/>
      <c r="I1475" s="128"/>
      <c r="K1475" s="124"/>
      <c r="L1475" s="279"/>
      <c r="M1475" s="281"/>
      <c r="N1475" s="280"/>
      <c r="O1475" s="4"/>
      <c r="P1475" s="4"/>
      <c r="Q1475" s="3"/>
      <c r="S1475" s="309">
        <f t="shared" ca="1" si="608"/>
        <v>16.55</v>
      </c>
      <c r="T1475" s="309">
        <f t="shared" ca="1" si="609"/>
        <v>13.61</v>
      </c>
      <c r="U1475" s="310">
        <f t="shared" ca="1" si="601"/>
        <v>0.3809523809523811</v>
      </c>
      <c r="V1475" s="310" t="b">
        <f t="shared" ca="1" si="610"/>
        <v>0</v>
      </c>
      <c r="W1475" s="3" t="b">
        <f t="shared" ca="1" si="611"/>
        <v>0</v>
      </c>
      <c r="X1475" s="3" t="str">
        <f t="shared" ca="1" si="612"/>
        <v/>
      </c>
      <c r="Y1475" s="3" t="str">
        <f t="shared" ca="1" si="602"/>
        <v/>
      </c>
      <c r="Z1475" s="3" t="str">
        <f t="shared" ca="1" si="613"/>
        <v/>
      </c>
      <c r="AA1475" s="3" t="str">
        <f t="shared" ca="1" si="614"/>
        <v/>
      </c>
      <c r="AB1475" s="205">
        <f t="shared" ca="1" si="615"/>
        <v>6051</v>
      </c>
      <c r="AC1475" s="205">
        <f t="shared" ca="1" si="616"/>
        <v>92</v>
      </c>
      <c r="AD1475" s="205">
        <f t="shared" ca="1" si="603"/>
        <v>65.771739130434781</v>
      </c>
      <c r="AE1475" s="205">
        <f t="shared" ca="1" si="604"/>
        <v>15.771739130434781</v>
      </c>
      <c r="AF1475" s="205">
        <f t="shared" ca="1" si="617"/>
        <v>3.1543478260869566</v>
      </c>
      <c r="AG1475" s="205"/>
      <c r="AH1475" s="205"/>
      <c r="AI1475" s="205"/>
      <c r="AJ1475" s="205"/>
      <c r="AK1475" s="4"/>
      <c r="AL1475" s="4"/>
      <c r="AM1475" s="309">
        <f t="shared" ca="1" si="618"/>
        <v>16.55</v>
      </c>
      <c r="AN1475" s="309">
        <f t="shared" ca="1" si="619"/>
        <v>14.27</v>
      </c>
      <c r="AO1475" s="310">
        <f t="shared" ca="1" si="620"/>
        <v>0.20175438596491255</v>
      </c>
      <c r="AP1475" s="310" t="b">
        <f t="shared" ca="1" si="621"/>
        <v>0</v>
      </c>
      <c r="AQ1475" s="309">
        <f t="shared" ca="1" si="622"/>
        <v>0</v>
      </c>
      <c r="AR1475" s="205">
        <f t="shared" ca="1" si="605"/>
        <v>0</v>
      </c>
      <c r="AS1475" s="45" t="b">
        <f t="shared" ca="1" si="606"/>
        <v>0</v>
      </c>
      <c r="AT1475">
        <f t="shared" ca="1" si="607"/>
        <v>0</v>
      </c>
      <c r="AU1475" t="b">
        <f t="shared" ca="1" si="623"/>
        <v>0</v>
      </c>
      <c r="AV1475" t="b">
        <f t="shared" ca="1" si="624"/>
        <v>0</v>
      </c>
      <c r="AW1475" s="266" t="b">
        <f t="shared" ca="1" si="625"/>
        <v>0</v>
      </c>
      <c r="AX1475" s="266" t="b">
        <f t="shared" ca="1" si="626"/>
        <v>0</v>
      </c>
      <c r="AY1475" s="266" t="b">
        <f t="shared" ca="1" si="627"/>
        <v>0</v>
      </c>
    </row>
    <row r="1476" spans="1:51" x14ac:dyDescent="0.25">
      <c r="A1476">
        <v>1444</v>
      </c>
      <c r="B1476" s="163">
        <f ca="1">OFFSET(InputPriceData!B$15,CalculationsAndCharts!$A1476+$A$11,0,1,1)</f>
        <v>39920</v>
      </c>
      <c r="C1476" s="3">
        <f ca="1">OFFSET(InputPriceData!G$15,CalculationsAndCharts!$A1476+$A$11,IF($C$7,8,0),1,1)</f>
        <v>1924400</v>
      </c>
      <c r="D1476" s="4">
        <f ca="1">OFFSET(InputPriceData!C$15,CalculationsAndCharts!$A1476+$A$11,IF($C$7,8,0),1,1)</f>
        <v>16.55</v>
      </c>
      <c r="E1476" s="4">
        <f ca="1">OFFSET(InputPriceData!D$15,CalculationsAndCharts!$A1476+$A$11,IF($C$7,8,0),1,1)</f>
        <v>16.96</v>
      </c>
      <c r="F1476" s="4">
        <f ca="1">OFFSET(InputPriceData!E$15,CalculationsAndCharts!$A1476+$A$11,IF($C$7,8,0),1,1)</f>
        <v>16.440000000000001</v>
      </c>
      <c r="G1476" s="4">
        <f ca="1">OFFSET(InputPriceData!F$15,CalculationsAndCharts!$A1476+$A$11,IF($C$7,8,0),1,1)</f>
        <v>16.5</v>
      </c>
      <c r="H1476" s="128"/>
      <c r="I1476" s="128"/>
      <c r="K1476" s="124"/>
      <c r="L1476" s="279"/>
      <c r="M1476" s="281"/>
      <c r="N1476" s="280"/>
      <c r="O1476" s="4"/>
      <c r="P1476" s="4"/>
      <c r="Q1476" s="3"/>
      <c r="S1476" s="309">
        <f t="shared" ca="1" si="608"/>
        <v>16.55</v>
      </c>
      <c r="T1476" s="309">
        <f t="shared" ca="1" si="609"/>
        <v>13.54</v>
      </c>
      <c r="U1476" s="310">
        <f t="shared" ca="1" si="601"/>
        <v>0.98338870431893666</v>
      </c>
      <c r="V1476" s="310" t="b">
        <f t="shared" ca="1" si="610"/>
        <v>0</v>
      </c>
      <c r="W1476" s="3" t="b">
        <f t="shared" ca="1" si="611"/>
        <v>0</v>
      </c>
      <c r="X1476" s="3" t="str">
        <f t="shared" ca="1" si="612"/>
        <v/>
      </c>
      <c r="Y1476" s="3" t="str">
        <f t="shared" ca="1" si="602"/>
        <v/>
      </c>
      <c r="Z1476" s="3" t="str">
        <f t="shared" ca="1" si="613"/>
        <v/>
      </c>
      <c r="AA1476" s="3" t="str">
        <f t="shared" ca="1" si="614"/>
        <v/>
      </c>
      <c r="AB1476" s="205">
        <f t="shared" ca="1" si="615"/>
        <v>6051</v>
      </c>
      <c r="AC1476" s="205">
        <f t="shared" ca="1" si="616"/>
        <v>92</v>
      </c>
      <c r="AD1476" s="205">
        <f t="shared" ca="1" si="603"/>
        <v>65.771739130434781</v>
      </c>
      <c r="AE1476" s="205">
        <f t="shared" ca="1" si="604"/>
        <v>15.771739130434781</v>
      </c>
      <c r="AF1476" s="205">
        <f t="shared" ca="1" si="617"/>
        <v>3.1543478260869566</v>
      </c>
      <c r="AG1476" s="205"/>
      <c r="AH1476" s="205"/>
      <c r="AI1476" s="205"/>
      <c r="AJ1476" s="205"/>
      <c r="AK1476" s="4"/>
      <c r="AL1476" s="4"/>
      <c r="AM1476" s="309">
        <f t="shared" ca="1" si="618"/>
        <v>16.55</v>
      </c>
      <c r="AN1476" s="309">
        <f t="shared" ca="1" si="619"/>
        <v>14.27</v>
      </c>
      <c r="AO1476" s="310">
        <f t="shared" ca="1" si="620"/>
        <v>0.9780701754385962</v>
      </c>
      <c r="AP1476" s="310" t="b">
        <f t="shared" ca="1" si="621"/>
        <v>0</v>
      </c>
      <c r="AQ1476" s="309">
        <f t="shared" ca="1" si="622"/>
        <v>0</v>
      </c>
      <c r="AR1476" s="205">
        <f t="shared" ca="1" si="605"/>
        <v>0</v>
      </c>
      <c r="AS1476" s="45" t="b">
        <f t="shared" ca="1" si="606"/>
        <v>0</v>
      </c>
      <c r="AT1476">
        <f t="shared" ca="1" si="607"/>
        <v>0</v>
      </c>
      <c r="AU1476" t="b">
        <f t="shared" ca="1" si="623"/>
        <v>0</v>
      </c>
      <c r="AV1476" t="b">
        <f t="shared" ca="1" si="624"/>
        <v>0</v>
      </c>
      <c r="AW1476" s="266" t="b">
        <f t="shared" ca="1" si="625"/>
        <v>0</v>
      </c>
      <c r="AX1476" s="266" t="b">
        <f t="shared" ca="1" si="626"/>
        <v>0</v>
      </c>
      <c r="AY1476" s="266" t="b">
        <f t="shared" ca="1" si="627"/>
        <v>0</v>
      </c>
    </row>
    <row r="1477" spans="1:51" x14ac:dyDescent="0.25">
      <c r="A1477">
        <v>1445</v>
      </c>
      <c r="B1477" s="163">
        <f ca="1">OFFSET(InputPriceData!B$15,CalculationsAndCharts!$A1477+$A$11,0,1,1)</f>
        <v>39919</v>
      </c>
      <c r="C1477" s="3">
        <f ca="1">OFFSET(InputPriceData!G$15,CalculationsAndCharts!$A1477+$A$11,IF($C$7,8,0),1,1)</f>
        <v>1983100</v>
      </c>
      <c r="D1477" s="4">
        <f ca="1">OFFSET(InputPriceData!C$15,CalculationsAndCharts!$A1477+$A$11,IF($C$7,8,0),1,1)</f>
        <v>15.58</v>
      </c>
      <c r="E1477" s="4">
        <f ca="1">OFFSET(InputPriceData!D$15,CalculationsAndCharts!$A1477+$A$11,IF($C$7,8,0),1,1)</f>
        <v>16.78</v>
      </c>
      <c r="F1477" s="4">
        <f ca="1">OFFSET(InputPriceData!E$15,CalculationsAndCharts!$A1477+$A$11,IF($C$7,8,0),1,1)</f>
        <v>15.45</v>
      </c>
      <c r="G1477" s="4">
        <f ca="1">OFFSET(InputPriceData!F$15,CalculationsAndCharts!$A1477+$A$11,IF($C$7,8,0),1,1)</f>
        <v>16.55</v>
      </c>
      <c r="H1477" s="128"/>
      <c r="I1477" s="128"/>
      <c r="K1477" s="124"/>
      <c r="L1477" s="279"/>
      <c r="M1477" s="281"/>
      <c r="N1477" s="280"/>
      <c r="O1477" s="4"/>
      <c r="P1477" s="4"/>
      <c r="Q1477" s="3"/>
      <c r="S1477" s="309">
        <f t="shared" ca="1" si="608"/>
        <v>16.55</v>
      </c>
      <c r="T1477" s="309">
        <f t="shared" ca="1" si="609"/>
        <v>13.54</v>
      </c>
      <c r="U1477" s="310">
        <f t="shared" ca="1" si="601"/>
        <v>1</v>
      </c>
      <c r="V1477" s="310" t="b">
        <f t="shared" ca="1" si="610"/>
        <v>0</v>
      </c>
      <c r="W1477" s="3" t="b">
        <f t="shared" ca="1" si="611"/>
        <v>0</v>
      </c>
      <c r="X1477" s="3" t="str">
        <f t="shared" ca="1" si="612"/>
        <v/>
      </c>
      <c r="Y1477" s="3" t="str">
        <f t="shared" ca="1" si="602"/>
        <v/>
      </c>
      <c r="Z1477" s="3" t="str">
        <f t="shared" ca="1" si="613"/>
        <v/>
      </c>
      <c r="AA1477" s="3" t="str">
        <f t="shared" ca="1" si="614"/>
        <v/>
      </c>
      <c r="AB1477" s="205">
        <f t="shared" ca="1" si="615"/>
        <v>6051</v>
      </c>
      <c r="AC1477" s="205">
        <f t="shared" ca="1" si="616"/>
        <v>92</v>
      </c>
      <c r="AD1477" s="205">
        <f t="shared" ca="1" si="603"/>
        <v>65.771739130434781</v>
      </c>
      <c r="AE1477" s="205">
        <f t="shared" ca="1" si="604"/>
        <v>15.771739130434781</v>
      </c>
      <c r="AF1477" s="205">
        <f t="shared" ca="1" si="617"/>
        <v>3.1543478260869566</v>
      </c>
      <c r="AG1477" s="205"/>
      <c r="AH1477" s="205"/>
      <c r="AI1477" s="205"/>
      <c r="AJ1477" s="205"/>
      <c r="AK1477" s="4"/>
      <c r="AL1477" s="4"/>
      <c r="AM1477" s="309">
        <f t="shared" ca="1" si="618"/>
        <v>16.55</v>
      </c>
      <c r="AN1477" s="309">
        <f t="shared" ca="1" si="619"/>
        <v>13.61</v>
      </c>
      <c r="AO1477" s="310">
        <f t="shared" ca="1" si="620"/>
        <v>1</v>
      </c>
      <c r="AP1477" s="310" t="b">
        <f t="shared" ca="1" si="621"/>
        <v>0</v>
      </c>
      <c r="AQ1477" s="309">
        <f t="shared" ca="1" si="622"/>
        <v>0</v>
      </c>
      <c r="AR1477" s="205">
        <f t="shared" ca="1" si="605"/>
        <v>0</v>
      </c>
      <c r="AS1477" s="45" t="b">
        <f t="shared" ca="1" si="606"/>
        <v>0</v>
      </c>
      <c r="AT1477">
        <f t="shared" ca="1" si="607"/>
        <v>0</v>
      </c>
      <c r="AU1477" t="b">
        <f t="shared" ca="1" si="623"/>
        <v>0</v>
      </c>
      <c r="AV1477" t="b">
        <f t="shared" ca="1" si="624"/>
        <v>0</v>
      </c>
      <c r="AW1477" s="266" t="b">
        <f t="shared" ca="1" si="625"/>
        <v>0</v>
      </c>
      <c r="AX1477" s="266" t="b">
        <f t="shared" ca="1" si="626"/>
        <v>0</v>
      </c>
      <c r="AY1477" s="266" t="b">
        <f t="shared" ca="1" si="627"/>
        <v>0</v>
      </c>
    </row>
    <row r="1478" spans="1:51" x14ac:dyDescent="0.25">
      <c r="A1478">
        <v>1446</v>
      </c>
      <c r="B1478" s="163">
        <f ca="1">OFFSET(InputPriceData!B$15,CalculationsAndCharts!$A1478+$A$11,0,1,1)</f>
        <v>39918</v>
      </c>
      <c r="C1478" s="3">
        <f ca="1">OFFSET(InputPriceData!G$15,CalculationsAndCharts!$A1478+$A$11,IF($C$7,8,0),1,1)</f>
        <v>976900</v>
      </c>
      <c r="D1478" s="4">
        <f ca="1">OFFSET(InputPriceData!C$15,CalculationsAndCharts!$A1478+$A$11,IF($C$7,8,0),1,1)</f>
        <v>15.53</v>
      </c>
      <c r="E1478" s="4">
        <f ca="1">OFFSET(InputPriceData!D$15,CalculationsAndCharts!$A1478+$A$11,IF($C$7,8,0),1,1)</f>
        <v>15.58</v>
      </c>
      <c r="F1478" s="4">
        <f ca="1">OFFSET(InputPriceData!E$15,CalculationsAndCharts!$A1478+$A$11,IF($C$7,8,0),1,1)</f>
        <v>14.95</v>
      </c>
      <c r="G1478" s="4">
        <f ca="1">OFFSET(InputPriceData!F$15,CalculationsAndCharts!$A1478+$A$11,IF($C$7,8,0),1,1)</f>
        <v>15.17</v>
      </c>
      <c r="H1478" s="128"/>
      <c r="I1478" s="128"/>
      <c r="K1478" s="124"/>
      <c r="L1478" s="279"/>
      <c r="M1478" s="281"/>
      <c r="N1478" s="280"/>
      <c r="O1478" s="4"/>
      <c r="P1478" s="4"/>
      <c r="Q1478" s="3"/>
      <c r="S1478" s="309">
        <f t="shared" ca="1" si="608"/>
        <v>15.99</v>
      </c>
      <c r="T1478" s="309">
        <f t="shared" ca="1" si="609"/>
        <v>13.26</v>
      </c>
      <c r="U1478" s="310">
        <f t="shared" ca="1" si="601"/>
        <v>0.69963369963369959</v>
      </c>
      <c r="V1478" s="310" t="b">
        <f t="shared" ca="1" si="610"/>
        <v>0</v>
      </c>
      <c r="W1478" s="3" t="b">
        <f t="shared" ca="1" si="611"/>
        <v>0</v>
      </c>
      <c r="X1478" s="3" t="str">
        <f t="shared" ca="1" si="612"/>
        <v/>
      </c>
      <c r="Y1478" s="3" t="str">
        <f t="shared" ca="1" si="602"/>
        <v/>
      </c>
      <c r="Z1478" s="3" t="str">
        <f t="shared" ca="1" si="613"/>
        <v/>
      </c>
      <c r="AA1478" s="3" t="str">
        <f t="shared" ca="1" si="614"/>
        <v/>
      </c>
      <c r="AB1478" s="205">
        <f t="shared" ca="1" si="615"/>
        <v>6051</v>
      </c>
      <c r="AC1478" s="205">
        <f t="shared" ca="1" si="616"/>
        <v>92</v>
      </c>
      <c r="AD1478" s="205">
        <f t="shared" ca="1" si="603"/>
        <v>65.771739130434781</v>
      </c>
      <c r="AE1478" s="205">
        <f t="shared" ca="1" si="604"/>
        <v>15.771739130434781</v>
      </c>
      <c r="AF1478" s="205">
        <f t="shared" ca="1" si="617"/>
        <v>3.1543478260869566</v>
      </c>
      <c r="AG1478" s="205"/>
      <c r="AH1478" s="205"/>
      <c r="AI1478" s="205"/>
      <c r="AJ1478" s="205"/>
      <c r="AK1478" s="4"/>
      <c r="AL1478" s="4"/>
      <c r="AM1478" s="309">
        <f t="shared" ca="1" si="618"/>
        <v>15.99</v>
      </c>
      <c r="AN1478" s="309">
        <f t="shared" ca="1" si="619"/>
        <v>13.54</v>
      </c>
      <c r="AO1478" s="310">
        <f t="shared" ca="1" si="620"/>
        <v>0.66530612244897958</v>
      </c>
      <c r="AP1478" s="310" t="b">
        <f t="shared" ca="1" si="621"/>
        <v>0</v>
      </c>
      <c r="AQ1478" s="309">
        <f t="shared" ca="1" si="622"/>
        <v>0</v>
      </c>
      <c r="AR1478" s="205">
        <f t="shared" ca="1" si="605"/>
        <v>0</v>
      </c>
      <c r="AS1478" s="45" t="b">
        <f t="shared" ca="1" si="606"/>
        <v>0</v>
      </c>
      <c r="AT1478">
        <f t="shared" ca="1" si="607"/>
        <v>0</v>
      </c>
      <c r="AU1478" t="b">
        <f t="shared" ca="1" si="623"/>
        <v>0</v>
      </c>
      <c r="AV1478" t="b">
        <f t="shared" ca="1" si="624"/>
        <v>0</v>
      </c>
      <c r="AW1478" s="266" t="b">
        <f t="shared" ca="1" si="625"/>
        <v>0</v>
      </c>
      <c r="AX1478" s="266" t="b">
        <f t="shared" ca="1" si="626"/>
        <v>0</v>
      </c>
      <c r="AY1478" s="266" t="b">
        <f t="shared" ca="1" si="627"/>
        <v>0</v>
      </c>
    </row>
    <row r="1479" spans="1:51" x14ac:dyDescent="0.25">
      <c r="A1479">
        <v>1447</v>
      </c>
      <c r="B1479" s="163">
        <f ca="1">OFFSET(InputPriceData!B$15,CalculationsAndCharts!$A1479+$A$11,0,1,1)</f>
        <v>39917</v>
      </c>
      <c r="C1479" s="3">
        <f ca="1">OFFSET(InputPriceData!G$15,CalculationsAndCharts!$A1479+$A$11,IF($C$7,8,0),1,1)</f>
        <v>967200</v>
      </c>
      <c r="D1479" s="4">
        <f ca="1">OFFSET(InputPriceData!C$15,CalculationsAndCharts!$A1479+$A$11,IF($C$7,8,0),1,1)</f>
        <v>15.41</v>
      </c>
      <c r="E1479" s="4">
        <f ca="1">OFFSET(InputPriceData!D$15,CalculationsAndCharts!$A1479+$A$11,IF($C$7,8,0),1,1)</f>
        <v>15.87</v>
      </c>
      <c r="F1479" s="4">
        <f ca="1">OFFSET(InputPriceData!E$15,CalculationsAndCharts!$A1479+$A$11,IF($C$7,8,0),1,1)</f>
        <v>15.26</v>
      </c>
      <c r="G1479" s="4">
        <f ca="1">OFFSET(InputPriceData!F$15,CalculationsAndCharts!$A1479+$A$11,IF($C$7,8,0),1,1)</f>
        <v>15.59</v>
      </c>
      <c r="H1479" s="128"/>
      <c r="I1479" s="128"/>
      <c r="K1479" s="124"/>
      <c r="L1479" s="279"/>
      <c r="M1479" s="281"/>
      <c r="N1479" s="280"/>
      <c r="O1479" s="4"/>
      <c r="P1479" s="4"/>
      <c r="Q1479" s="3"/>
      <c r="S1479" s="309">
        <f t="shared" ca="1" si="608"/>
        <v>15.99</v>
      </c>
      <c r="T1479" s="309">
        <f t="shared" ca="1" si="609"/>
        <v>13.26</v>
      </c>
      <c r="U1479" s="310">
        <f t="shared" ca="1" si="601"/>
        <v>0.85347985347985333</v>
      </c>
      <c r="V1479" s="310" t="b">
        <f t="shared" ca="1" si="610"/>
        <v>0</v>
      </c>
      <c r="W1479" s="3" t="b">
        <f t="shared" ca="1" si="611"/>
        <v>0</v>
      </c>
      <c r="X1479" s="3" t="str">
        <f t="shared" ca="1" si="612"/>
        <v/>
      </c>
      <c r="Y1479" s="3" t="str">
        <f t="shared" ca="1" si="602"/>
        <v/>
      </c>
      <c r="Z1479" s="3" t="str">
        <f t="shared" ca="1" si="613"/>
        <v/>
      </c>
      <c r="AA1479" s="3" t="str">
        <f t="shared" ca="1" si="614"/>
        <v/>
      </c>
      <c r="AB1479" s="205">
        <f t="shared" ca="1" si="615"/>
        <v>6051</v>
      </c>
      <c r="AC1479" s="205">
        <f t="shared" ca="1" si="616"/>
        <v>92</v>
      </c>
      <c r="AD1479" s="205">
        <f t="shared" ca="1" si="603"/>
        <v>65.771739130434781</v>
      </c>
      <c r="AE1479" s="205">
        <f t="shared" ca="1" si="604"/>
        <v>15.771739130434781</v>
      </c>
      <c r="AF1479" s="205">
        <f t="shared" ca="1" si="617"/>
        <v>3.1543478260869566</v>
      </c>
      <c r="AG1479" s="205"/>
      <c r="AH1479" s="205"/>
      <c r="AI1479" s="205"/>
      <c r="AJ1479" s="205"/>
      <c r="AK1479" s="4"/>
      <c r="AL1479" s="4"/>
      <c r="AM1479" s="309">
        <f t="shared" ca="1" si="618"/>
        <v>15.99</v>
      </c>
      <c r="AN1479" s="309">
        <f t="shared" ca="1" si="619"/>
        <v>13.54</v>
      </c>
      <c r="AO1479" s="310">
        <f t="shared" ca="1" si="620"/>
        <v>0.83673469387755095</v>
      </c>
      <c r="AP1479" s="310" t="b">
        <f t="shared" ca="1" si="621"/>
        <v>0</v>
      </c>
      <c r="AQ1479" s="309">
        <f t="shared" ca="1" si="622"/>
        <v>0</v>
      </c>
      <c r="AR1479" s="205">
        <f t="shared" ca="1" si="605"/>
        <v>0</v>
      </c>
      <c r="AS1479" s="45" t="b">
        <f t="shared" ca="1" si="606"/>
        <v>0</v>
      </c>
      <c r="AT1479">
        <f t="shared" ca="1" si="607"/>
        <v>0</v>
      </c>
      <c r="AU1479" t="b">
        <f t="shared" ca="1" si="623"/>
        <v>0</v>
      </c>
      <c r="AV1479" t="b">
        <f t="shared" ca="1" si="624"/>
        <v>0</v>
      </c>
      <c r="AW1479" s="266" t="b">
        <f t="shared" ca="1" si="625"/>
        <v>0</v>
      </c>
      <c r="AX1479" s="266" t="b">
        <f t="shared" ca="1" si="626"/>
        <v>0</v>
      </c>
      <c r="AY1479" s="266" t="b">
        <f t="shared" ca="1" si="627"/>
        <v>0</v>
      </c>
    </row>
    <row r="1480" spans="1:51" x14ac:dyDescent="0.25">
      <c r="A1480">
        <v>1448</v>
      </c>
      <c r="B1480" s="163">
        <f ca="1">OFFSET(InputPriceData!B$15,CalculationsAndCharts!$A1480+$A$11,0,1,1)</f>
        <v>39916</v>
      </c>
      <c r="C1480" s="3">
        <f ca="1">OFFSET(InputPriceData!G$15,CalculationsAndCharts!$A1480+$A$11,IF($C$7,8,0),1,1)</f>
        <v>969900</v>
      </c>
      <c r="D1480" s="4">
        <f ca="1">OFFSET(InputPriceData!C$15,CalculationsAndCharts!$A1480+$A$11,IF($C$7,8,0),1,1)</f>
        <v>15.31</v>
      </c>
      <c r="E1480" s="4">
        <f ca="1">OFFSET(InputPriceData!D$15,CalculationsAndCharts!$A1480+$A$11,IF($C$7,8,0),1,1)</f>
        <v>15.8</v>
      </c>
      <c r="F1480" s="4">
        <f ca="1">OFFSET(InputPriceData!E$15,CalculationsAndCharts!$A1480+$A$11,IF($C$7,8,0),1,1)</f>
        <v>15.1</v>
      </c>
      <c r="G1480" s="4">
        <f ca="1">OFFSET(InputPriceData!F$15,CalculationsAndCharts!$A1480+$A$11,IF($C$7,8,0),1,1)</f>
        <v>15.69</v>
      </c>
      <c r="H1480" s="128"/>
      <c r="I1480" s="128"/>
      <c r="K1480" s="124"/>
      <c r="L1480" s="279"/>
      <c r="M1480" s="281"/>
      <c r="N1480" s="280"/>
      <c r="O1480" s="4"/>
      <c r="P1480" s="4"/>
      <c r="Q1480" s="3"/>
      <c r="S1480" s="309">
        <f t="shared" ca="1" si="608"/>
        <v>15.99</v>
      </c>
      <c r="T1480" s="309">
        <f t="shared" ca="1" si="609"/>
        <v>13.26</v>
      </c>
      <c r="U1480" s="310">
        <f t="shared" ca="1" si="601"/>
        <v>0.89010989010988983</v>
      </c>
      <c r="V1480" s="310" t="b">
        <f t="shared" ca="1" si="610"/>
        <v>0</v>
      </c>
      <c r="W1480" s="3" t="b">
        <f t="shared" ca="1" si="611"/>
        <v>0</v>
      </c>
      <c r="X1480" s="3" t="str">
        <f t="shared" ca="1" si="612"/>
        <v/>
      </c>
      <c r="Y1480" s="3" t="str">
        <f t="shared" ca="1" si="602"/>
        <v/>
      </c>
      <c r="Z1480" s="3" t="str">
        <f t="shared" ca="1" si="613"/>
        <v/>
      </c>
      <c r="AA1480" s="3" t="str">
        <f t="shared" ca="1" si="614"/>
        <v/>
      </c>
      <c r="AB1480" s="205">
        <f t="shared" ca="1" si="615"/>
        <v>6051</v>
      </c>
      <c r="AC1480" s="205">
        <f t="shared" ca="1" si="616"/>
        <v>92</v>
      </c>
      <c r="AD1480" s="205">
        <f t="shared" ca="1" si="603"/>
        <v>65.771739130434781</v>
      </c>
      <c r="AE1480" s="205">
        <f t="shared" ca="1" si="604"/>
        <v>15.771739130434781</v>
      </c>
      <c r="AF1480" s="205">
        <f t="shared" ca="1" si="617"/>
        <v>3.1543478260869566</v>
      </c>
      <c r="AG1480" s="205"/>
      <c r="AH1480" s="205"/>
      <c r="AI1480" s="205"/>
      <c r="AJ1480" s="205"/>
      <c r="AK1480" s="4"/>
      <c r="AL1480" s="4"/>
      <c r="AM1480" s="309">
        <f t="shared" ca="1" si="618"/>
        <v>15.99</v>
      </c>
      <c r="AN1480" s="309">
        <f t="shared" ca="1" si="619"/>
        <v>13.26</v>
      </c>
      <c r="AO1480" s="310">
        <f t="shared" ca="1" si="620"/>
        <v>0.89010989010988983</v>
      </c>
      <c r="AP1480" s="310" t="b">
        <f t="shared" ca="1" si="621"/>
        <v>0</v>
      </c>
      <c r="AQ1480" s="309">
        <f t="shared" ca="1" si="622"/>
        <v>0</v>
      </c>
      <c r="AR1480" s="205">
        <f t="shared" ca="1" si="605"/>
        <v>0</v>
      </c>
      <c r="AS1480" s="45" t="b">
        <f t="shared" ca="1" si="606"/>
        <v>0</v>
      </c>
      <c r="AT1480">
        <f t="shared" ca="1" si="607"/>
        <v>0</v>
      </c>
      <c r="AU1480" t="b">
        <f t="shared" ca="1" si="623"/>
        <v>0</v>
      </c>
      <c r="AV1480" t="b">
        <f t="shared" ca="1" si="624"/>
        <v>0</v>
      </c>
      <c r="AW1480" s="266" t="b">
        <f t="shared" ca="1" si="625"/>
        <v>0</v>
      </c>
      <c r="AX1480" s="266" t="b">
        <f t="shared" ca="1" si="626"/>
        <v>0</v>
      </c>
      <c r="AY1480" s="266" t="b">
        <f t="shared" ca="1" si="627"/>
        <v>0</v>
      </c>
    </row>
    <row r="1481" spans="1:51" x14ac:dyDescent="0.25">
      <c r="A1481">
        <v>1449</v>
      </c>
      <c r="B1481" s="163">
        <f ca="1">OFFSET(InputPriceData!B$15,CalculationsAndCharts!$A1481+$A$11,0,1,1)</f>
        <v>39912</v>
      </c>
      <c r="C1481" s="3">
        <f ca="1">OFFSET(InputPriceData!G$15,CalculationsAndCharts!$A1481+$A$11,IF($C$7,8,0),1,1)</f>
        <v>985000</v>
      </c>
      <c r="D1481" s="4">
        <f ca="1">OFFSET(InputPriceData!C$15,CalculationsAndCharts!$A1481+$A$11,IF($C$7,8,0),1,1)</f>
        <v>15.05</v>
      </c>
      <c r="E1481" s="4">
        <f ca="1">OFFSET(InputPriceData!D$15,CalculationsAndCharts!$A1481+$A$11,IF($C$7,8,0),1,1)</f>
        <v>15.64</v>
      </c>
      <c r="F1481" s="4">
        <f ca="1">OFFSET(InputPriceData!E$15,CalculationsAndCharts!$A1481+$A$11,IF($C$7,8,0),1,1)</f>
        <v>14.86</v>
      </c>
      <c r="G1481" s="4">
        <f ca="1">OFFSET(InputPriceData!F$15,CalculationsAndCharts!$A1481+$A$11,IF($C$7,8,0),1,1)</f>
        <v>15.64</v>
      </c>
      <c r="H1481" s="128"/>
      <c r="I1481" s="128"/>
      <c r="K1481" s="124"/>
      <c r="L1481" s="279"/>
      <c r="M1481" s="281"/>
      <c r="N1481" s="280"/>
      <c r="O1481" s="4"/>
      <c r="P1481" s="4"/>
      <c r="Q1481" s="3"/>
      <c r="S1481" s="309">
        <f t="shared" ca="1" si="608"/>
        <v>15.99</v>
      </c>
      <c r="T1481" s="309">
        <f t="shared" ca="1" si="609"/>
        <v>13.26</v>
      </c>
      <c r="U1481" s="310">
        <f t="shared" ca="1" si="601"/>
        <v>0.87179487179487192</v>
      </c>
      <c r="V1481" s="310" t="b">
        <f t="shared" ca="1" si="610"/>
        <v>0</v>
      </c>
      <c r="W1481" s="3" t="b">
        <f t="shared" ca="1" si="611"/>
        <v>0</v>
      </c>
      <c r="X1481" s="3" t="str">
        <f t="shared" ca="1" si="612"/>
        <v/>
      </c>
      <c r="Y1481" s="3" t="str">
        <f t="shared" ca="1" si="602"/>
        <v/>
      </c>
      <c r="Z1481" s="3" t="str">
        <f t="shared" ca="1" si="613"/>
        <v/>
      </c>
      <c r="AA1481" s="3" t="str">
        <f t="shared" ca="1" si="614"/>
        <v/>
      </c>
      <c r="AB1481" s="205">
        <f t="shared" ca="1" si="615"/>
        <v>6051</v>
      </c>
      <c r="AC1481" s="205">
        <f t="shared" ca="1" si="616"/>
        <v>92</v>
      </c>
      <c r="AD1481" s="205">
        <f t="shared" ca="1" si="603"/>
        <v>65.771739130434781</v>
      </c>
      <c r="AE1481" s="205">
        <f t="shared" ca="1" si="604"/>
        <v>15.771739130434781</v>
      </c>
      <c r="AF1481" s="205">
        <f t="shared" ca="1" si="617"/>
        <v>3.1543478260869566</v>
      </c>
      <c r="AG1481" s="205"/>
      <c r="AH1481" s="205"/>
      <c r="AI1481" s="205"/>
      <c r="AJ1481" s="205"/>
      <c r="AK1481" s="4"/>
      <c r="AL1481" s="4"/>
      <c r="AM1481" s="309">
        <f t="shared" ca="1" si="618"/>
        <v>15.99</v>
      </c>
      <c r="AN1481" s="309">
        <f t="shared" ca="1" si="619"/>
        <v>13.26</v>
      </c>
      <c r="AO1481" s="310">
        <f t="shared" ca="1" si="620"/>
        <v>0.87179487179487192</v>
      </c>
      <c r="AP1481" s="310" t="b">
        <f t="shared" ca="1" si="621"/>
        <v>0</v>
      </c>
      <c r="AQ1481" s="309">
        <f t="shared" ca="1" si="622"/>
        <v>0</v>
      </c>
      <c r="AR1481" s="205">
        <f t="shared" ca="1" si="605"/>
        <v>0</v>
      </c>
      <c r="AS1481" s="45" t="b">
        <f t="shared" ca="1" si="606"/>
        <v>0</v>
      </c>
      <c r="AT1481">
        <f t="shared" ca="1" si="607"/>
        <v>0</v>
      </c>
      <c r="AU1481" t="b">
        <f t="shared" ca="1" si="623"/>
        <v>0</v>
      </c>
      <c r="AV1481" t="b">
        <f t="shared" ca="1" si="624"/>
        <v>0</v>
      </c>
      <c r="AW1481" s="266" t="b">
        <f t="shared" ca="1" si="625"/>
        <v>0</v>
      </c>
      <c r="AX1481" s="266" t="b">
        <f t="shared" ca="1" si="626"/>
        <v>0</v>
      </c>
      <c r="AY1481" s="266" t="b">
        <f t="shared" ca="1" si="627"/>
        <v>0</v>
      </c>
    </row>
    <row r="1482" spans="1:51" x14ac:dyDescent="0.25">
      <c r="A1482">
        <v>1450</v>
      </c>
      <c r="B1482" s="163">
        <f ca="1">OFFSET(InputPriceData!B$15,CalculationsAndCharts!$A1482+$A$11,0,1,1)</f>
        <v>39911</v>
      </c>
      <c r="C1482" s="3">
        <f ca="1">OFFSET(InputPriceData!G$15,CalculationsAndCharts!$A1482+$A$11,IF($C$7,8,0),1,1)</f>
        <v>706200</v>
      </c>
      <c r="D1482" s="4">
        <f ca="1">OFFSET(InputPriceData!C$15,CalculationsAndCharts!$A1482+$A$11,IF($C$7,8,0),1,1)</f>
        <v>14.58</v>
      </c>
      <c r="E1482" s="4">
        <f ca="1">OFFSET(InputPriceData!D$15,CalculationsAndCharts!$A1482+$A$11,IF($C$7,8,0),1,1)</f>
        <v>14.78</v>
      </c>
      <c r="F1482" s="4">
        <f ca="1">OFFSET(InputPriceData!E$15,CalculationsAndCharts!$A1482+$A$11,IF($C$7,8,0),1,1)</f>
        <v>14.37</v>
      </c>
      <c r="G1482" s="4">
        <f ca="1">OFFSET(InputPriceData!F$15,CalculationsAndCharts!$A1482+$A$11,IF($C$7,8,0),1,1)</f>
        <v>14.78</v>
      </c>
      <c r="H1482" s="128"/>
      <c r="I1482" s="128"/>
      <c r="K1482" s="124"/>
      <c r="L1482" s="279"/>
      <c r="M1482" s="281"/>
      <c r="N1482" s="280"/>
      <c r="O1482" s="4"/>
      <c r="P1482" s="4"/>
      <c r="Q1482" s="3"/>
      <c r="S1482" s="309">
        <f t="shared" ca="1" si="608"/>
        <v>15.99</v>
      </c>
      <c r="T1482" s="309">
        <f t="shared" ca="1" si="609"/>
        <v>13.26</v>
      </c>
      <c r="U1482" s="310">
        <f t="shared" ca="1" si="601"/>
        <v>0.55677655677655657</v>
      </c>
      <c r="V1482" s="310" t="b">
        <f t="shared" ca="1" si="610"/>
        <v>0</v>
      </c>
      <c r="W1482" s="3" t="b">
        <f t="shared" ca="1" si="611"/>
        <v>0</v>
      </c>
      <c r="X1482" s="3" t="str">
        <f t="shared" ca="1" si="612"/>
        <v/>
      </c>
      <c r="Y1482" s="3" t="str">
        <f t="shared" ca="1" si="602"/>
        <v/>
      </c>
      <c r="Z1482" s="3" t="str">
        <f t="shared" ca="1" si="613"/>
        <v/>
      </c>
      <c r="AA1482" s="3" t="str">
        <f t="shared" ca="1" si="614"/>
        <v/>
      </c>
      <c r="AB1482" s="205">
        <f t="shared" ca="1" si="615"/>
        <v>6051</v>
      </c>
      <c r="AC1482" s="205">
        <f t="shared" ca="1" si="616"/>
        <v>92</v>
      </c>
      <c r="AD1482" s="205">
        <f t="shared" ca="1" si="603"/>
        <v>65.771739130434781</v>
      </c>
      <c r="AE1482" s="205">
        <f t="shared" ca="1" si="604"/>
        <v>15.771739130434781</v>
      </c>
      <c r="AF1482" s="205">
        <f t="shared" ca="1" si="617"/>
        <v>3.1543478260869566</v>
      </c>
      <c r="AG1482" s="205"/>
      <c r="AH1482" s="205"/>
      <c r="AI1482" s="205"/>
      <c r="AJ1482" s="205"/>
      <c r="AK1482" s="4"/>
      <c r="AL1482" s="4"/>
      <c r="AM1482" s="309">
        <f t="shared" ca="1" si="618"/>
        <v>15.99</v>
      </c>
      <c r="AN1482" s="309">
        <f t="shared" ca="1" si="619"/>
        <v>13.26</v>
      </c>
      <c r="AO1482" s="310">
        <f t="shared" ca="1" si="620"/>
        <v>0.55677655677655657</v>
      </c>
      <c r="AP1482" s="310" t="b">
        <f t="shared" ca="1" si="621"/>
        <v>0</v>
      </c>
      <c r="AQ1482" s="309">
        <f t="shared" ca="1" si="622"/>
        <v>0</v>
      </c>
      <c r="AR1482" s="205">
        <f t="shared" ca="1" si="605"/>
        <v>0</v>
      </c>
      <c r="AS1482" s="45" t="b">
        <f t="shared" ca="1" si="606"/>
        <v>0</v>
      </c>
      <c r="AT1482">
        <f t="shared" ca="1" si="607"/>
        <v>0</v>
      </c>
      <c r="AU1482" t="b">
        <f t="shared" ca="1" si="623"/>
        <v>0</v>
      </c>
      <c r="AV1482" t="b">
        <f t="shared" ca="1" si="624"/>
        <v>0</v>
      </c>
      <c r="AW1482" s="266" t="b">
        <f t="shared" ca="1" si="625"/>
        <v>0</v>
      </c>
      <c r="AX1482" s="266" t="b">
        <f t="shared" ca="1" si="626"/>
        <v>0</v>
      </c>
      <c r="AY1482" s="266" t="b">
        <f t="shared" ca="1" si="627"/>
        <v>0</v>
      </c>
    </row>
    <row r="1483" spans="1:51" x14ac:dyDescent="0.25">
      <c r="A1483">
        <v>1451</v>
      </c>
      <c r="B1483" s="163">
        <f ca="1">OFFSET(InputPriceData!B$15,CalculationsAndCharts!$A1483+$A$11,0,1,1)</f>
        <v>39910</v>
      </c>
      <c r="C1483" s="3">
        <f ca="1">OFFSET(InputPriceData!G$15,CalculationsAndCharts!$A1483+$A$11,IF($C$7,8,0),1,1)</f>
        <v>1065200</v>
      </c>
      <c r="D1483" s="4">
        <f ca="1">OFFSET(InputPriceData!C$15,CalculationsAndCharts!$A1483+$A$11,IF($C$7,8,0),1,1)</f>
        <v>15.29</v>
      </c>
      <c r="E1483" s="4">
        <f ca="1">OFFSET(InputPriceData!D$15,CalculationsAndCharts!$A1483+$A$11,IF($C$7,8,0),1,1)</f>
        <v>15.29</v>
      </c>
      <c r="F1483" s="4">
        <f ca="1">OFFSET(InputPriceData!E$15,CalculationsAndCharts!$A1483+$A$11,IF($C$7,8,0),1,1)</f>
        <v>14.25</v>
      </c>
      <c r="G1483" s="4">
        <f ca="1">OFFSET(InputPriceData!F$15,CalculationsAndCharts!$A1483+$A$11,IF($C$7,8,0),1,1)</f>
        <v>14.43</v>
      </c>
      <c r="H1483" s="128"/>
      <c r="I1483" s="128"/>
      <c r="K1483" s="124"/>
      <c r="L1483" s="279"/>
      <c r="M1483" s="281"/>
      <c r="N1483" s="280"/>
      <c r="O1483" s="4"/>
      <c r="P1483" s="4"/>
      <c r="Q1483" s="3"/>
      <c r="S1483" s="309">
        <f t="shared" ca="1" si="608"/>
        <v>15.99</v>
      </c>
      <c r="T1483" s="309">
        <f t="shared" ca="1" si="609"/>
        <v>13.26</v>
      </c>
      <c r="U1483" s="310">
        <f t="shared" ca="1" si="601"/>
        <v>0.42857142857142849</v>
      </c>
      <c r="V1483" s="310" t="b">
        <f t="shared" ca="1" si="610"/>
        <v>0</v>
      </c>
      <c r="W1483" s="3" t="b">
        <f t="shared" ca="1" si="611"/>
        <v>0</v>
      </c>
      <c r="X1483" s="3" t="str">
        <f t="shared" ca="1" si="612"/>
        <v/>
      </c>
      <c r="Y1483" s="3" t="str">
        <f t="shared" ca="1" si="602"/>
        <v/>
      </c>
      <c r="Z1483" s="3" t="str">
        <f t="shared" ca="1" si="613"/>
        <v/>
      </c>
      <c r="AA1483" s="3" t="str">
        <f t="shared" ca="1" si="614"/>
        <v/>
      </c>
      <c r="AB1483" s="205">
        <f t="shared" ca="1" si="615"/>
        <v>6051</v>
      </c>
      <c r="AC1483" s="205">
        <f t="shared" ca="1" si="616"/>
        <v>92</v>
      </c>
      <c r="AD1483" s="205">
        <f t="shared" ca="1" si="603"/>
        <v>65.771739130434781</v>
      </c>
      <c r="AE1483" s="205">
        <f t="shared" ca="1" si="604"/>
        <v>15.771739130434781</v>
      </c>
      <c r="AF1483" s="205">
        <f t="shared" ca="1" si="617"/>
        <v>3.1543478260869566</v>
      </c>
      <c r="AG1483" s="205"/>
      <c r="AH1483" s="205"/>
      <c r="AI1483" s="205"/>
      <c r="AJ1483" s="205"/>
      <c r="AK1483" s="4"/>
      <c r="AL1483" s="4"/>
      <c r="AM1483" s="309">
        <f t="shared" ca="1" si="618"/>
        <v>15.99</v>
      </c>
      <c r="AN1483" s="309">
        <f t="shared" ca="1" si="619"/>
        <v>13.26</v>
      </c>
      <c r="AO1483" s="310">
        <f t="shared" ca="1" si="620"/>
        <v>0.42857142857142849</v>
      </c>
      <c r="AP1483" s="310" t="b">
        <f t="shared" ca="1" si="621"/>
        <v>0</v>
      </c>
      <c r="AQ1483" s="309">
        <f t="shared" ca="1" si="622"/>
        <v>0</v>
      </c>
      <c r="AR1483" s="205">
        <f t="shared" ca="1" si="605"/>
        <v>0</v>
      </c>
      <c r="AS1483" s="45" t="b">
        <f t="shared" ca="1" si="606"/>
        <v>0</v>
      </c>
      <c r="AT1483">
        <f t="shared" ca="1" si="607"/>
        <v>0</v>
      </c>
      <c r="AU1483" t="b">
        <f t="shared" ca="1" si="623"/>
        <v>0</v>
      </c>
      <c r="AV1483" t="b">
        <f t="shared" ca="1" si="624"/>
        <v>0</v>
      </c>
      <c r="AW1483" s="266" t="b">
        <f t="shared" ca="1" si="625"/>
        <v>0</v>
      </c>
      <c r="AX1483" s="266" t="b">
        <f t="shared" ca="1" si="626"/>
        <v>0</v>
      </c>
      <c r="AY1483" s="266" t="b">
        <f t="shared" ca="1" si="627"/>
        <v>0</v>
      </c>
    </row>
    <row r="1484" spans="1:51" x14ac:dyDescent="0.25">
      <c r="A1484">
        <v>1452</v>
      </c>
      <c r="B1484" s="163">
        <f ca="1">OFFSET(InputPriceData!B$15,CalculationsAndCharts!$A1484+$A$11,0,1,1)</f>
        <v>39909</v>
      </c>
      <c r="C1484" s="3">
        <f ca="1">OFFSET(InputPriceData!G$15,CalculationsAndCharts!$A1484+$A$11,IF($C$7,8,0),1,1)</f>
        <v>795400</v>
      </c>
      <c r="D1484" s="4">
        <f ca="1">OFFSET(InputPriceData!C$15,CalculationsAndCharts!$A1484+$A$11,IF($C$7,8,0),1,1)</f>
        <v>15.83</v>
      </c>
      <c r="E1484" s="4">
        <f ca="1">OFFSET(InputPriceData!D$15,CalculationsAndCharts!$A1484+$A$11,IF($C$7,8,0),1,1)</f>
        <v>15.83</v>
      </c>
      <c r="F1484" s="4">
        <f ca="1">OFFSET(InputPriceData!E$15,CalculationsAndCharts!$A1484+$A$11,IF($C$7,8,0),1,1)</f>
        <v>15.24</v>
      </c>
      <c r="G1484" s="4">
        <f ca="1">OFFSET(InputPriceData!F$15,CalculationsAndCharts!$A1484+$A$11,IF($C$7,8,0),1,1)</f>
        <v>15.47</v>
      </c>
      <c r="H1484" s="128"/>
      <c r="I1484" s="128"/>
      <c r="K1484" s="124"/>
      <c r="L1484" s="279"/>
      <c r="M1484" s="281"/>
      <c r="N1484" s="280"/>
      <c r="O1484" s="4"/>
      <c r="P1484" s="4"/>
      <c r="Q1484" s="3"/>
      <c r="S1484" s="309">
        <f t="shared" ca="1" si="608"/>
        <v>15.99</v>
      </c>
      <c r="T1484" s="309">
        <f t="shared" ca="1" si="609"/>
        <v>13.26</v>
      </c>
      <c r="U1484" s="310">
        <f t="shared" ca="1" si="601"/>
        <v>0.80952380952380976</v>
      </c>
      <c r="V1484" s="310" t="b">
        <f t="shared" ca="1" si="610"/>
        <v>0</v>
      </c>
      <c r="W1484" s="3" t="b">
        <f t="shared" ca="1" si="611"/>
        <v>0</v>
      </c>
      <c r="X1484" s="3" t="str">
        <f t="shared" ca="1" si="612"/>
        <v/>
      </c>
      <c r="Y1484" s="3" t="str">
        <f t="shared" ca="1" si="602"/>
        <v/>
      </c>
      <c r="Z1484" s="3" t="str">
        <f t="shared" ca="1" si="613"/>
        <v/>
      </c>
      <c r="AA1484" s="3" t="str">
        <f t="shared" ca="1" si="614"/>
        <v/>
      </c>
      <c r="AB1484" s="205">
        <f t="shared" ca="1" si="615"/>
        <v>6051</v>
      </c>
      <c r="AC1484" s="205">
        <f t="shared" ca="1" si="616"/>
        <v>92</v>
      </c>
      <c r="AD1484" s="205">
        <f t="shared" ca="1" si="603"/>
        <v>65.771739130434781</v>
      </c>
      <c r="AE1484" s="205">
        <f t="shared" ca="1" si="604"/>
        <v>15.771739130434781</v>
      </c>
      <c r="AF1484" s="205">
        <f t="shared" ca="1" si="617"/>
        <v>3.1543478260869566</v>
      </c>
      <c r="AG1484" s="205"/>
      <c r="AH1484" s="205"/>
      <c r="AI1484" s="205"/>
      <c r="AJ1484" s="205"/>
      <c r="AK1484" s="4"/>
      <c r="AL1484" s="4"/>
      <c r="AM1484" s="309">
        <f t="shared" ca="1" si="618"/>
        <v>15.99</v>
      </c>
      <c r="AN1484" s="309">
        <f t="shared" ca="1" si="619"/>
        <v>13.26</v>
      </c>
      <c r="AO1484" s="310">
        <f t="shared" ca="1" si="620"/>
        <v>0.80952380952380976</v>
      </c>
      <c r="AP1484" s="310" t="b">
        <f t="shared" ca="1" si="621"/>
        <v>0</v>
      </c>
      <c r="AQ1484" s="309">
        <f t="shared" ca="1" si="622"/>
        <v>0</v>
      </c>
      <c r="AR1484" s="205">
        <f t="shared" ca="1" si="605"/>
        <v>0</v>
      </c>
      <c r="AS1484" s="45" t="b">
        <f t="shared" ca="1" si="606"/>
        <v>0</v>
      </c>
      <c r="AT1484">
        <f t="shared" ca="1" si="607"/>
        <v>0</v>
      </c>
      <c r="AU1484" t="b">
        <f t="shared" ca="1" si="623"/>
        <v>0</v>
      </c>
      <c r="AV1484" t="b">
        <f t="shared" ca="1" si="624"/>
        <v>0</v>
      </c>
      <c r="AW1484" s="266" t="b">
        <f t="shared" ca="1" si="625"/>
        <v>0</v>
      </c>
      <c r="AX1484" s="266" t="b">
        <f t="shared" ca="1" si="626"/>
        <v>0</v>
      </c>
      <c r="AY1484" s="266" t="b">
        <f t="shared" ca="1" si="627"/>
        <v>0</v>
      </c>
    </row>
    <row r="1485" spans="1:51" x14ac:dyDescent="0.25">
      <c r="A1485">
        <v>1453</v>
      </c>
      <c r="B1485" s="163">
        <f ca="1">OFFSET(InputPriceData!B$15,CalculationsAndCharts!$A1485+$A$11,0,1,1)</f>
        <v>39906</v>
      </c>
      <c r="C1485" s="3">
        <f ca="1">OFFSET(InputPriceData!G$15,CalculationsAndCharts!$A1485+$A$11,IF($C$7,8,0),1,1)</f>
        <v>1083800</v>
      </c>
      <c r="D1485" s="4">
        <f ca="1">OFFSET(InputPriceData!C$15,CalculationsAndCharts!$A1485+$A$11,IF($C$7,8,0),1,1)</f>
        <v>16.04</v>
      </c>
      <c r="E1485" s="4">
        <f ca="1">OFFSET(InputPriceData!D$15,CalculationsAndCharts!$A1485+$A$11,IF($C$7,8,0),1,1)</f>
        <v>16.11</v>
      </c>
      <c r="F1485" s="4">
        <f ca="1">OFFSET(InputPriceData!E$15,CalculationsAndCharts!$A1485+$A$11,IF($C$7,8,0),1,1)</f>
        <v>15.82</v>
      </c>
      <c r="G1485" s="4">
        <f ca="1">OFFSET(InputPriceData!F$15,CalculationsAndCharts!$A1485+$A$11,IF($C$7,8,0),1,1)</f>
        <v>15.99</v>
      </c>
      <c r="H1485" s="128"/>
      <c r="I1485" s="128"/>
      <c r="K1485" s="124"/>
      <c r="L1485" s="279"/>
      <c r="M1485" s="281"/>
      <c r="N1485" s="280"/>
      <c r="O1485" s="4"/>
      <c r="P1485" s="4"/>
      <c r="Q1485" s="3"/>
      <c r="S1485" s="309">
        <f t="shared" ca="1" si="608"/>
        <v>15.99</v>
      </c>
      <c r="T1485" s="309">
        <f t="shared" ca="1" si="609"/>
        <v>13.01</v>
      </c>
      <c r="U1485" s="310">
        <f t="shared" ca="1" si="601"/>
        <v>1</v>
      </c>
      <c r="V1485" s="310" t="b">
        <f t="shared" ca="1" si="610"/>
        <v>0</v>
      </c>
      <c r="W1485" s="3" t="b">
        <f t="shared" ca="1" si="611"/>
        <v>0</v>
      </c>
      <c r="X1485" s="3" t="str">
        <f t="shared" ca="1" si="612"/>
        <v/>
      </c>
      <c r="Y1485" s="3" t="str">
        <f t="shared" ca="1" si="602"/>
        <v/>
      </c>
      <c r="Z1485" s="3" t="str">
        <f t="shared" ca="1" si="613"/>
        <v/>
      </c>
      <c r="AA1485" s="3" t="str">
        <f t="shared" ca="1" si="614"/>
        <v/>
      </c>
      <c r="AB1485" s="205">
        <f t="shared" ca="1" si="615"/>
        <v>6051</v>
      </c>
      <c r="AC1485" s="205">
        <f t="shared" ca="1" si="616"/>
        <v>92</v>
      </c>
      <c r="AD1485" s="205">
        <f t="shared" ca="1" si="603"/>
        <v>65.771739130434781</v>
      </c>
      <c r="AE1485" s="205">
        <f t="shared" ca="1" si="604"/>
        <v>15.771739130434781</v>
      </c>
      <c r="AF1485" s="205">
        <f t="shared" ca="1" si="617"/>
        <v>3.1543478260869566</v>
      </c>
      <c r="AG1485" s="205"/>
      <c r="AH1485" s="205"/>
      <c r="AI1485" s="205"/>
      <c r="AJ1485" s="205"/>
      <c r="AK1485" s="4"/>
      <c r="AL1485" s="4"/>
      <c r="AM1485" s="309">
        <f t="shared" ca="1" si="618"/>
        <v>15.99</v>
      </c>
      <c r="AN1485" s="309">
        <f t="shared" ca="1" si="619"/>
        <v>13.26</v>
      </c>
      <c r="AO1485" s="310">
        <f t="shared" ca="1" si="620"/>
        <v>1</v>
      </c>
      <c r="AP1485" s="310" t="b">
        <f t="shared" ca="1" si="621"/>
        <v>0</v>
      </c>
      <c r="AQ1485" s="309">
        <f t="shared" ca="1" si="622"/>
        <v>0</v>
      </c>
      <c r="AR1485" s="205">
        <f t="shared" ca="1" si="605"/>
        <v>0</v>
      </c>
      <c r="AS1485" s="45" t="b">
        <f t="shared" ca="1" si="606"/>
        <v>0</v>
      </c>
      <c r="AT1485">
        <f t="shared" ca="1" si="607"/>
        <v>0</v>
      </c>
      <c r="AU1485" t="b">
        <f t="shared" ca="1" si="623"/>
        <v>0</v>
      </c>
      <c r="AV1485" t="b">
        <f t="shared" ca="1" si="624"/>
        <v>0</v>
      </c>
      <c r="AW1485" s="266" t="b">
        <f t="shared" ca="1" si="625"/>
        <v>0</v>
      </c>
      <c r="AX1485" s="266" t="b">
        <f t="shared" ca="1" si="626"/>
        <v>0</v>
      </c>
      <c r="AY1485" s="266" t="b">
        <f t="shared" ca="1" si="627"/>
        <v>0</v>
      </c>
    </row>
    <row r="1486" spans="1:51" x14ac:dyDescent="0.25">
      <c r="A1486">
        <v>1454</v>
      </c>
      <c r="B1486" s="163">
        <f ca="1">OFFSET(InputPriceData!B$15,CalculationsAndCharts!$A1486+$A$11,0,1,1)</f>
        <v>39905</v>
      </c>
      <c r="C1486" s="3">
        <f ca="1">OFFSET(InputPriceData!G$15,CalculationsAndCharts!$A1486+$A$11,IF($C$7,8,0),1,1)</f>
        <v>1725000</v>
      </c>
      <c r="D1486" s="4">
        <f ca="1">OFFSET(InputPriceData!C$15,CalculationsAndCharts!$A1486+$A$11,IF($C$7,8,0),1,1)</f>
        <v>15.44</v>
      </c>
      <c r="E1486" s="4">
        <f ca="1">OFFSET(InputPriceData!D$15,CalculationsAndCharts!$A1486+$A$11,IF($C$7,8,0),1,1)</f>
        <v>16.309999999999999</v>
      </c>
      <c r="F1486" s="4">
        <f ca="1">OFFSET(InputPriceData!E$15,CalculationsAndCharts!$A1486+$A$11,IF($C$7,8,0),1,1)</f>
        <v>15.26</v>
      </c>
      <c r="G1486" s="4">
        <f ca="1">OFFSET(InputPriceData!F$15,CalculationsAndCharts!$A1486+$A$11,IF($C$7,8,0),1,1)</f>
        <v>15.96</v>
      </c>
      <c r="H1486" s="128"/>
      <c r="I1486" s="128"/>
      <c r="K1486" s="124"/>
      <c r="L1486" s="279"/>
      <c r="M1486" s="281"/>
      <c r="N1486" s="280"/>
      <c r="O1486" s="4"/>
      <c r="P1486" s="4"/>
      <c r="Q1486" s="3"/>
      <c r="S1486" s="309">
        <f t="shared" ca="1" si="608"/>
        <v>15.96</v>
      </c>
      <c r="T1486" s="309">
        <f t="shared" ca="1" si="609"/>
        <v>12.62</v>
      </c>
      <c r="U1486" s="310">
        <f t="shared" ca="1" si="601"/>
        <v>1</v>
      </c>
      <c r="V1486" s="310" t="b">
        <f t="shared" ca="1" si="610"/>
        <v>0</v>
      </c>
      <c r="W1486" s="3" t="b">
        <f t="shared" ca="1" si="611"/>
        <v>0</v>
      </c>
      <c r="X1486" s="3" t="str">
        <f t="shared" ca="1" si="612"/>
        <v/>
      </c>
      <c r="Y1486" s="3" t="str">
        <f t="shared" ca="1" si="602"/>
        <v/>
      </c>
      <c r="Z1486" s="3" t="str">
        <f t="shared" ca="1" si="613"/>
        <v/>
      </c>
      <c r="AA1486" s="3" t="str">
        <f t="shared" ca="1" si="614"/>
        <v/>
      </c>
      <c r="AB1486" s="205">
        <f t="shared" ca="1" si="615"/>
        <v>6051</v>
      </c>
      <c r="AC1486" s="205">
        <f t="shared" ca="1" si="616"/>
        <v>92</v>
      </c>
      <c r="AD1486" s="205">
        <f t="shared" ca="1" si="603"/>
        <v>65.771739130434781</v>
      </c>
      <c r="AE1486" s="205">
        <f t="shared" ca="1" si="604"/>
        <v>15.771739130434781</v>
      </c>
      <c r="AF1486" s="205">
        <f t="shared" ca="1" si="617"/>
        <v>3.1543478260869566</v>
      </c>
      <c r="AG1486" s="205"/>
      <c r="AH1486" s="205"/>
      <c r="AI1486" s="205"/>
      <c r="AJ1486" s="205"/>
      <c r="AK1486" s="4"/>
      <c r="AL1486" s="4"/>
      <c r="AM1486" s="309">
        <f t="shared" ca="1" si="618"/>
        <v>15.96</v>
      </c>
      <c r="AN1486" s="309">
        <f t="shared" ca="1" si="619"/>
        <v>13.26</v>
      </c>
      <c r="AO1486" s="310">
        <f t="shared" ca="1" si="620"/>
        <v>1</v>
      </c>
      <c r="AP1486" s="310" t="b">
        <f t="shared" ca="1" si="621"/>
        <v>0</v>
      </c>
      <c r="AQ1486" s="309">
        <f t="shared" ca="1" si="622"/>
        <v>0</v>
      </c>
      <c r="AR1486" s="205">
        <f t="shared" ca="1" si="605"/>
        <v>0</v>
      </c>
      <c r="AS1486" s="45" t="b">
        <f t="shared" ca="1" si="606"/>
        <v>0</v>
      </c>
      <c r="AT1486">
        <f t="shared" ca="1" si="607"/>
        <v>0</v>
      </c>
      <c r="AU1486" t="b">
        <f t="shared" ca="1" si="623"/>
        <v>0</v>
      </c>
      <c r="AV1486" t="b">
        <f t="shared" ca="1" si="624"/>
        <v>0</v>
      </c>
      <c r="AW1486" s="266" t="b">
        <f t="shared" ca="1" si="625"/>
        <v>0</v>
      </c>
      <c r="AX1486" s="266" t="b">
        <f t="shared" ca="1" si="626"/>
        <v>0</v>
      </c>
      <c r="AY1486" s="266" t="b">
        <f t="shared" ca="1" si="627"/>
        <v>0</v>
      </c>
    </row>
    <row r="1487" spans="1:51" x14ac:dyDescent="0.25">
      <c r="A1487">
        <v>1455</v>
      </c>
      <c r="B1487" s="163">
        <f ca="1">OFFSET(InputPriceData!B$15,CalculationsAndCharts!$A1487+$A$11,0,1,1)</f>
        <v>39904</v>
      </c>
      <c r="C1487" s="3">
        <f ca="1">OFFSET(InputPriceData!G$15,CalculationsAndCharts!$A1487+$A$11,IF($C$7,8,0),1,1)</f>
        <v>1336000</v>
      </c>
      <c r="D1487" s="4">
        <f ca="1">OFFSET(InputPriceData!C$15,CalculationsAndCharts!$A1487+$A$11,IF($C$7,8,0),1,1)</f>
        <v>14.62</v>
      </c>
      <c r="E1487" s="4">
        <f ca="1">OFFSET(InputPriceData!D$15,CalculationsAndCharts!$A1487+$A$11,IF($C$7,8,0),1,1)</f>
        <v>15.09</v>
      </c>
      <c r="F1487" s="4">
        <f ca="1">OFFSET(InputPriceData!E$15,CalculationsAndCharts!$A1487+$A$11,IF($C$7,8,0),1,1)</f>
        <v>14.4</v>
      </c>
      <c r="G1487" s="4">
        <f ca="1">OFFSET(InputPriceData!F$15,CalculationsAndCharts!$A1487+$A$11,IF($C$7,8,0),1,1)</f>
        <v>15.03</v>
      </c>
      <c r="H1487" s="128"/>
      <c r="I1487" s="128"/>
      <c r="K1487" s="124"/>
      <c r="L1487" s="279"/>
      <c r="M1487" s="281"/>
      <c r="N1487" s="280"/>
      <c r="O1487" s="4"/>
      <c r="P1487" s="4"/>
      <c r="Q1487" s="3"/>
      <c r="S1487" s="309">
        <f t="shared" ca="1" si="608"/>
        <v>15.03</v>
      </c>
      <c r="T1487" s="309">
        <f t="shared" ca="1" si="609"/>
        <v>12</v>
      </c>
      <c r="U1487" s="310">
        <f t="shared" ca="1" si="601"/>
        <v>1</v>
      </c>
      <c r="V1487" s="310" t="b">
        <f t="shared" ca="1" si="610"/>
        <v>0</v>
      </c>
      <c r="W1487" s="3" t="b">
        <f t="shared" ca="1" si="611"/>
        <v>0</v>
      </c>
      <c r="X1487" s="3" t="str">
        <f t="shared" ca="1" si="612"/>
        <v/>
      </c>
      <c r="Y1487" s="3" t="str">
        <f t="shared" ca="1" si="602"/>
        <v/>
      </c>
      <c r="Z1487" s="3" t="str">
        <f t="shared" ca="1" si="613"/>
        <v/>
      </c>
      <c r="AA1487" s="3" t="str">
        <f t="shared" ca="1" si="614"/>
        <v/>
      </c>
      <c r="AB1487" s="205">
        <f t="shared" ca="1" si="615"/>
        <v>6051</v>
      </c>
      <c r="AC1487" s="205">
        <f t="shared" ca="1" si="616"/>
        <v>92</v>
      </c>
      <c r="AD1487" s="205">
        <f t="shared" ca="1" si="603"/>
        <v>65.771739130434781</v>
      </c>
      <c r="AE1487" s="205">
        <f t="shared" ca="1" si="604"/>
        <v>15.771739130434781</v>
      </c>
      <c r="AF1487" s="205">
        <f t="shared" ca="1" si="617"/>
        <v>3.1543478260869566</v>
      </c>
      <c r="AG1487" s="205"/>
      <c r="AH1487" s="205"/>
      <c r="AI1487" s="205"/>
      <c r="AJ1487" s="205"/>
      <c r="AK1487" s="4"/>
      <c r="AL1487" s="4"/>
      <c r="AM1487" s="309">
        <f t="shared" ca="1" si="618"/>
        <v>15.03</v>
      </c>
      <c r="AN1487" s="309">
        <f t="shared" ca="1" si="619"/>
        <v>13.01</v>
      </c>
      <c r="AO1487" s="310">
        <f t="shared" ca="1" si="620"/>
        <v>1</v>
      </c>
      <c r="AP1487" s="310" t="b">
        <f t="shared" ca="1" si="621"/>
        <v>0</v>
      </c>
      <c r="AQ1487" s="309">
        <f t="shared" ca="1" si="622"/>
        <v>0</v>
      </c>
      <c r="AR1487" s="205">
        <f t="shared" ca="1" si="605"/>
        <v>0</v>
      </c>
      <c r="AS1487" s="45" t="b">
        <f t="shared" ca="1" si="606"/>
        <v>0</v>
      </c>
      <c r="AT1487">
        <f t="shared" ca="1" si="607"/>
        <v>0</v>
      </c>
      <c r="AU1487" t="b">
        <f t="shared" ca="1" si="623"/>
        <v>0</v>
      </c>
      <c r="AV1487" t="b">
        <f t="shared" ca="1" si="624"/>
        <v>0</v>
      </c>
      <c r="AW1487" s="266" t="b">
        <f t="shared" ca="1" si="625"/>
        <v>0</v>
      </c>
      <c r="AX1487" s="266" t="b">
        <f t="shared" ca="1" si="626"/>
        <v>0</v>
      </c>
      <c r="AY1487" s="266" t="b">
        <f t="shared" ca="1" si="627"/>
        <v>0</v>
      </c>
    </row>
    <row r="1488" spans="1:51" x14ac:dyDescent="0.25">
      <c r="A1488">
        <v>1456</v>
      </c>
      <c r="B1488" s="163">
        <f ca="1">OFFSET(InputPriceData!B$15,CalculationsAndCharts!$A1488+$A$11,0,1,1)</f>
        <v>39903</v>
      </c>
      <c r="C1488" s="3">
        <f ca="1">OFFSET(InputPriceData!G$15,CalculationsAndCharts!$A1488+$A$11,IF($C$7,8,0),1,1)</f>
        <v>2015300</v>
      </c>
      <c r="D1488" s="4">
        <f ca="1">OFFSET(InputPriceData!C$15,CalculationsAndCharts!$A1488+$A$11,IF($C$7,8,0),1,1)</f>
        <v>14.48</v>
      </c>
      <c r="E1488" s="4">
        <f ca="1">OFFSET(InputPriceData!D$15,CalculationsAndCharts!$A1488+$A$11,IF($C$7,8,0),1,1)</f>
        <v>14.96</v>
      </c>
      <c r="F1488" s="4">
        <f ca="1">OFFSET(InputPriceData!E$15,CalculationsAndCharts!$A1488+$A$11,IF($C$7,8,0),1,1)</f>
        <v>14.21</v>
      </c>
      <c r="G1488" s="4">
        <f ca="1">OFFSET(InputPriceData!F$15,CalculationsAndCharts!$A1488+$A$11,IF($C$7,8,0),1,1)</f>
        <v>14.81</v>
      </c>
      <c r="H1488" s="128"/>
      <c r="I1488" s="128"/>
      <c r="K1488" s="124"/>
      <c r="L1488" s="279"/>
      <c r="M1488" s="281"/>
      <c r="N1488" s="280"/>
      <c r="O1488" s="4"/>
      <c r="P1488" s="4"/>
      <c r="Q1488" s="3"/>
      <c r="S1488" s="309">
        <f t="shared" ca="1" si="608"/>
        <v>14.81</v>
      </c>
      <c r="T1488" s="309">
        <f t="shared" ca="1" si="609"/>
        <v>12</v>
      </c>
      <c r="U1488" s="310">
        <f t="shared" ca="1" si="601"/>
        <v>1</v>
      </c>
      <c r="V1488" s="310" t="b">
        <f t="shared" ca="1" si="610"/>
        <v>0</v>
      </c>
      <c r="W1488" s="3" t="b">
        <f t="shared" ca="1" si="611"/>
        <v>1</v>
      </c>
      <c r="X1488" s="3">
        <f t="shared" ca="1" si="612"/>
        <v>12.19</v>
      </c>
      <c r="Y1488" s="3">
        <f t="shared" ca="1" si="602"/>
        <v>21.493027071369987</v>
      </c>
      <c r="Z1488" s="3">
        <f t="shared" ca="1" si="613"/>
        <v>10</v>
      </c>
      <c r="AA1488" s="3">
        <f t="shared" ca="1" si="614"/>
        <v>100</v>
      </c>
      <c r="AB1488" s="205">
        <f t="shared" ca="1" si="615"/>
        <v>6051</v>
      </c>
      <c r="AC1488" s="205">
        <f t="shared" ca="1" si="616"/>
        <v>92</v>
      </c>
      <c r="AD1488" s="205">
        <f t="shared" ca="1" si="603"/>
        <v>65.771739130434781</v>
      </c>
      <c r="AE1488" s="205">
        <f t="shared" ca="1" si="604"/>
        <v>15.771739130434781</v>
      </c>
      <c r="AF1488" s="205">
        <f t="shared" ca="1" si="617"/>
        <v>3.1543478260869566</v>
      </c>
      <c r="AG1488" s="205"/>
      <c r="AH1488" s="205"/>
      <c r="AI1488" s="205"/>
      <c r="AJ1488" s="205"/>
      <c r="AK1488" s="4"/>
      <c r="AL1488" s="4"/>
      <c r="AM1488" s="309">
        <f t="shared" ca="1" si="618"/>
        <v>14.81</v>
      </c>
      <c r="AN1488" s="309">
        <f t="shared" ca="1" si="619"/>
        <v>12.62</v>
      </c>
      <c r="AO1488" s="310">
        <f t="shared" ca="1" si="620"/>
        <v>1</v>
      </c>
      <c r="AP1488" s="310" t="b">
        <f t="shared" ca="1" si="621"/>
        <v>0</v>
      </c>
      <c r="AQ1488" s="309">
        <f t="shared" ca="1" si="622"/>
        <v>0</v>
      </c>
      <c r="AR1488" s="205">
        <f t="shared" ca="1" si="605"/>
        <v>0</v>
      </c>
      <c r="AS1488" s="45" t="b">
        <f t="shared" ca="1" si="606"/>
        <v>0</v>
      </c>
      <c r="AT1488">
        <f t="shared" ca="1" si="607"/>
        <v>0</v>
      </c>
      <c r="AU1488" t="b">
        <f t="shared" ca="1" si="623"/>
        <v>0</v>
      </c>
      <c r="AV1488" t="b">
        <f t="shared" ca="1" si="624"/>
        <v>0</v>
      </c>
      <c r="AW1488" s="266" t="b">
        <f t="shared" ca="1" si="625"/>
        <v>0</v>
      </c>
      <c r="AX1488" s="266" t="b">
        <f t="shared" ca="1" si="626"/>
        <v>0</v>
      </c>
      <c r="AY1488" s="266" t="b">
        <f t="shared" ca="1" si="627"/>
        <v>0</v>
      </c>
    </row>
    <row r="1489" spans="1:51" x14ac:dyDescent="0.25">
      <c r="A1489">
        <v>1457</v>
      </c>
      <c r="B1489" s="163">
        <f ca="1">OFFSET(InputPriceData!B$15,CalculationsAndCharts!$A1489+$A$11,0,1,1)</f>
        <v>39902</v>
      </c>
      <c r="C1489" s="3">
        <f ca="1">OFFSET(InputPriceData!G$15,CalculationsAndCharts!$A1489+$A$11,IF($C$7,8,0),1,1)</f>
        <v>1411300</v>
      </c>
      <c r="D1489" s="4">
        <f ca="1">OFFSET(InputPriceData!C$15,CalculationsAndCharts!$A1489+$A$11,IF($C$7,8,0),1,1)</f>
        <v>14.74</v>
      </c>
      <c r="E1489" s="4">
        <f ca="1">OFFSET(InputPriceData!D$15,CalculationsAndCharts!$A1489+$A$11,IF($C$7,8,0),1,1)</f>
        <v>14.87</v>
      </c>
      <c r="F1489" s="4">
        <f ca="1">OFFSET(InputPriceData!E$15,CalculationsAndCharts!$A1489+$A$11,IF($C$7,8,0),1,1)</f>
        <v>13.91</v>
      </c>
      <c r="G1489" s="4">
        <f ca="1">OFFSET(InputPriceData!F$15,CalculationsAndCharts!$A1489+$A$11,IF($C$7,8,0),1,1)</f>
        <v>14.27</v>
      </c>
      <c r="H1489" s="128"/>
      <c r="I1489" s="128"/>
      <c r="K1489" s="124"/>
      <c r="L1489" s="279"/>
      <c r="M1489" s="281"/>
      <c r="N1489" s="280"/>
      <c r="O1489" s="4"/>
      <c r="P1489" s="4"/>
      <c r="Q1489" s="3"/>
      <c r="S1489" s="309">
        <f t="shared" ca="1" si="608"/>
        <v>14.54</v>
      </c>
      <c r="T1489" s="309">
        <f t="shared" ca="1" si="609"/>
        <v>12</v>
      </c>
      <c r="U1489" s="310">
        <f t="shared" ca="1" si="601"/>
        <v>0.89370078740157488</v>
      </c>
      <c r="V1489" s="310" t="b">
        <f t="shared" ca="1" si="610"/>
        <v>0</v>
      </c>
      <c r="W1489" s="3" t="b">
        <f t="shared" ca="1" si="611"/>
        <v>0</v>
      </c>
      <c r="X1489" s="3" t="str">
        <f t="shared" ca="1" si="612"/>
        <v/>
      </c>
      <c r="Y1489" s="3" t="str">
        <f t="shared" ca="1" si="602"/>
        <v/>
      </c>
      <c r="Z1489" s="3" t="str">
        <f t="shared" ca="1" si="613"/>
        <v/>
      </c>
      <c r="AA1489" s="3" t="str">
        <f t="shared" ca="1" si="614"/>
        <v/>
      </c>
      <c r="AB1489" s="205">
        <f t="shared" ca="1" si="615"/>
        <v>5951</v>
      </c>
      <c r="AC1489" s="205">
        <f t="shared" ca="1" si="616"/>
        <v>91</v>
      </c>
      <c r="AD1489" s="205">
        <f t="shared" ca="1" si="603"/>
        <v>65.395604395604394</v>
      </c>
      <c r="AE1489" s="205">
        <f t="shared" ca="1" si="604"/>
        <v>15.395604395604394</v>
      </c>
      <c r="AF1489" s="205">
        <f t="shared" ca="1" si="617"/>
        <v>3.0791208791208788</v>
      </c>
      <c r="AG1489" s="205"/>
      <c r="AH1489" s="205"/>
      <c r="AI1489" s="205"/>
      <c r="AJ1489" s="205"/>
      <c r="AK1489" s="4"/>
      <c r="AL1489" s="4"/>
      <c r="AM1489" s="309">
        <f t="shared" ca="1" si="618"/>
        <v>14.54</v>
      </c>
      <c r="AN1489" s="309">
        <f t="shared" ca="1" si="619"/>
        <v>12</v>
      </c>
      <c r="AO1489" s="310">
        <f t="shared" ca="1" si="620"/>
        <v>0.89370078740157488</v>
      </c>
      <c r="AP1489" s="310" t="b">
        <f t="shared" ca="1" si="621"/>
        <v>0</v>
      </c>
      <c r="AQ1489" s="309">
        <f t="shared" ca="1" si="622"/>
        <v>0</v>
      </c>
      <c r="AR1489" s="205">
        <f t="shared" ca="1" si="605"/>
        <v>0</v>
      </c>
      <c r="AS1489" s="45" t="b">
        <f t="shared" ca="1" si="606"/>
        <v>0</v>
      </c>
      <c r="AT1489">
        <f t="shared" ca="1" si="607"/>
        <v>0</v>
      </c>
      <c r="AU1489" t="b">
        <f t="shared" ca="1" si="623"/>
        <v>0</v>
      </c>
      <c r="AV1489" t="b">
        <f t="shared" ca="1" si="624"/>
        <v>0</v>
      </c>
      <c r="AW1489" s="266" t="b">
        <f t="shared" ca="1" si="625"/>
        <v>0</v>
      </c>
      <c r="AX1489" s="266" t="b">
        <f t="shared" ca="1" si="626"/>
        <v>0</v>
      </c>
      <c r="AY1489" s="266" t="b">
        <f t="shared" ca="1" si="627"/>
        <v>0</v>
      </c>
    </row>
    <row r="1490" spans="1:51" x14ac:dyDescent="0.25">
      <c r="A1490">
        <v>1458</v>
      </c>
      <c r="B1490" s="163">
        <f ca="1">OFFSET(InputPriceData!B$15,CalculationsAndCharts!$A1490+$A$11,0,1,1)</f>
        <v>39899</v>
      </c>
      <c r="C1490" s="3">
        <f ca="1">OFFSET(InputPriceData!G$15,CalculationsAndCharts!$A1490+$A$11,IF($C$7,8,0),1,1)</f>
        <v>1038100</v>
      </c>
      <c r="D1490" s="4">
        <f ca="1">OFFSET(InputPriceData!C$15,CalculationsAndCharts!$A1490+$A$11,IF($C$7,8,0),1,1)</f>
        <v>14.32</v>
      </c>
      <c r="E1490" s="4">
        <f ca="1">OFFSET(InputPriceData!D$15,CalculationsAndCharts!$A1490+$A$11,IF($C$7,8,0),1,1)</f>
        <v>14.52</v>
      </c>
      <c r="F1490" s="4">
        <f ca="1">OFFSET(InputPriceData!E$15,CalculationsAndCharts!$A1490+$A$11,IF($C$7,8,0),1,1)</f>
        <v>14.31</v>
      </c>
      <c r="G1490" s="4">
        <f ca="1">OFFSET(InputPriceData!F$15,CalculationsAndCharts!$A1490+$A$11,IF($C$7,8,0),1,1)</f>
        <v>14.32</v>
      </c>
      <c r="H1490" s="128"/>
      <c r="I1490" s="128"/>
      <c r="K1490" s="124"/>
      <c r="L1490" s="279"/>
      <c r="M1490" s="281"/>
      <c r="N1490" s="280"/>
      <c r="O1490" s="4"/>
      <c r="P1490" s="4"/>
      <c r="Q1490" s="3"/>
      <c r="S1490" s="309">
        <f t="shared" ca="1" si="608"/>
        <v>14.54</v>
      </c>
      <c r="T1490" s="309">
        <f t="shared" ca="1" si="609"/>
        <v>12</v>
      </c>
      <c r="U1490" s="310">
        <f t="shared" ca="1" si="601"/>
        <v>0.91338582677165392</v>
      </c>
      <c r="V1490" s="310" t="b">
        <f t="shared" ca="1" si="610"/>
        <v>0</v>
      </c>
      <c r="W1490" s="3" t="b">
        <f t="shared" ca="1" si="611"/>
        <v>0</v>
      </c>
      <c r="X1490" s="3" t="str">
        <f t="shared" ca="1" si="612"/>
        <v/>
      </c>
      <c r="Y1490" s="3" t="str">
        <f t="shared" ca="1" si="602"/>
        <v/>
      </c>
      <c r="Z1490" s="3" t="str">
        <f t="shared" ca="1" si="613"/>
        <v/>
      </c>
      <c r="AA1490" s="3" t="str">
        <f t="shared" ca="1" si="614"/>
        <v/>
      </c>
      <c r="AB1490" s="205">
        <f t="shared" ca="1" si="615"/>
        <v>5951</v>
      </c>
      <c r="AC1490" s="205">
        <f t="shared" ca="1" si="616"/>
        <v>91</v>
      </c>
      <c r="AD1490" s="205">
        <f t="shared" ca="1" si="603"/>
        <v>65.395604395604394</v>
      </c>
      <c r="AE1490" s="205">
        <f t="shared" ca="1" si="604"/>
        <v>15.395604395604394</v>
      </c>
      <c r="AF1490" s="205">
        <f t="shared" ca="1" si="617"/>
        <v>3.0791208791208788</v>
      </c>
      <c r="AG1490" s="205"/>
      <c r="AH1490" s="205"/>
      <c r="AI1490" s="205"/>
      <c r="AJ1490" s="205"/>
      <c r="AK1490" s="4"/>
      <c r="AL1490" s="4"/>
      <c r="AM1490" s="309">
        <f t="shared" ca="1" si="618"/>
        <v>14.54</v>
      </c>
      <c r="AN1490" s="309">
        <f t="shared" ca="1" si="619"/>
        <v>12</v>
      </c>
      <c r="AO1490" s="310">
        <f t="shared" ca="1" si="620"/>
        <v>0.91338582677165392</v>
      </c>
      <c r="AP1490" s="310" t="b">
        <f t="shared" ca="1" si="621"/>
        <v>0</v>
      </c>
      <c r="AQ1490" s="309">
        <f t="shared" ca="1" si="622"/>
        <v>0</v>
      </c>
      <c r="AR1490" s="205">
        <f t="shared" ca="1" si="605"/>
        <v>0</v>
      </c>
      <c r="AS1490" s="45" t="b">
        <f t="shared" ca="1" si="606"/>
        <v>0</v>
      </c>
      <c r="AT1490">
        <f t="shared" ca="1" si="607"/>
        <v>0</v>
      </c>
      <c r="AU1490" t="b">
        <f t="shared" ca="1" si="623"/>
        <v>0</v>
      </c>
      <c r="AV1490" t="b">
        <f t="shared" ca="1" si="624"/>
        <v>0</v>
      </c>
      <c r="AW1490" s="266" t="b">
        <f t="shared" ca="1" si="625"/>
        <v>0</v>
      </c>
      <c r="AX1490" s="266" t="b">
        <f t="shared" ca="1" si="626"/>
        <v>0</v>
      </c>
      <c r="AY1490" s="266" t="b">
        <f t="shared" ca="1" si="627"/>
        <v>0</v>
      </c>
    </row>
    <row r="1491" spans="1:51" x14ac:dyDescent="0.25">
      <c r="A1491">
        <v>1459</v>
      </c>
      <c r="B1491" s="163">
        <f ca="1">OFFSET(InputPriceData!B$15,CalculationsAndCharts!$A1491+$A$11,0,1,1)</f>
        <v>39898</v>
      </c>
      <c r="C1491" s="3">
        <f ca="1">OFFSET(InputPriceData!G$15,CalculationsAndCharts!$A1491+$A$11,IF($C$7,8,0),1,1)</f>
        <v>964700</v>
      </c>
      <c r="D1491" s="4">
        <f ca="1">OFFSET(InputPriceData!C$15,CalculationsAndCharts!$A1491+$A$11,IF($C$7,8,0),1,1)</f>
        <v>13.83</v>
      </c>
      <c r="E1491" s="4">
        <f ca="1">OFFSET(InputPriceData!D$15,CalculationsAndCharts!$A1491+$A$11,IF($C$7,8,0),1,1)</f>
        <v>14.58</v>
      </c>
      <c r="F1491" s="4">
        <f ca="1">OFFSET(InputPriceData!E$15,CalculationsAndCharts!$A1491+$A$11,IF($C$7,8,0),1,1)</f>
        <v>13.73</v>
      </c>
      <c r="G1491" s="4">
        <f ca="1">OFFSET(InputPriceData!F$15,CalculationsAndCharts!$A1491+$A$11,IF($C$7,8,0),1,1)</f>
        <v>14.54</v>
      </c>
      <c r="H1491" s="128"/>
      <c r="I1491" s="128"/>
      <c r="K1491" s="124"/>
      <c r="L1491" s="279"/>
      <c r="M1491" s="281"/>
      <c r="N1491" s="280"/>
      <c r="O1491" s="4"/>
      <c r="P1491" s="4"/>
      <c r="Q1491" s="3"/>
      <c r="S1491" s="309">
        <f t="shared" ca="1" si="608"/>
        <v>14.54</v>
      </c>
      <c r="T1491" s="309">
        <f t="shared" ca="1" si="609"/>
        <v>12</v>
      </c>
      <c r="U1491" s="310">
        <f t="shared" ca="1" si="601"/>
        <v>1</v>
      </c>
      <c r="V1491" s="310" t="b">
        <f t="shared" ca="1" si="610"/>
        <v>0</v>
      </c>
      <c r="W1491" s="3" t="b">
        <f t="shared" ca="1" si="611"/>
        <v>0</v>
      </c>
      <c r="X1491" s="3" t="str">
        <f t="shared" ca="1" si="612"/>
        <v/>
      </c>
      <c r="Y1491" s="3" t="str">
        <f t="shared" ca="1" si="602"/>
        <v/>
      </c>
      <c r="Z1491" s="3" t="str">
        <f t="shared" ca="1" si="613"/>
        <v/>
      </c>
      <c r="AA1491" s="3" t="str">
        <f t="shared" ca="1" si="614"/>
        <v/>
      </c>
      <c r="AB1491" s="205">
        <f t="shared" ca="1" si="615"/>
        <v>5951</v>
      </c>
      <c r="AC1491" s="205">
        <f t="shared" ca="1" si="616"/>
        <v>91</v>
      </c>
      <c r="AD1491" s="205">
        <f t="shared" ca="1" si="603"/>
        <v>65.395604395604394</v>
      </c>
      <c r="AE1491" s="205">
        <f t="shared" ca="1" si="604"/>
        <v>15.395604395604394</v>
      </c>
      <c r="AF1491" s="205">
        <f t="shared" ca="1" si="617"/>
        <v>3.0791208791208788</v>
      </c>
      <c r="AG1491" s="205"/>
      <c r="AH1491" s="205"/>
      <c r="AI1491" s="205"/>
      <c r="AJ1491" s="205"/>
      <c r="AK1491" s="4"/>
      <c r="AL1491" s="4"/>
      <c r="AM1491" s="309">
        <f t="shared" ca="1" si="618"/>
        <v>14.54</v>
      </c>
      <c r="AN1491" s="309">
        <f t="shared" ca="1" si="619"/>
        <v>12</v>
      </c>
      <c r="AO1491" s="310">
        <f t="shared" ca="1" si="620"/>
        <v>1</v>
      </c>
      <c r="AP1491" s="310" t="b">
        <f t="shared" ca="1" si="621"/>
        <v>0</v>
      </c>
      <c r="AQ1491" s="309">
        <f t="shared" ca="1" si="622"/>
        <v>0</v>
      </c>
      <c r="AR1491" s="205">
        <f t="shared" ca="1" si="605"/>
        <v>0</v>
      </c>
      <c r="AS1491" s="45" t="b">
        <f t="shared" ca="1" si="606"/>
        <v>0</v>
      </c>
      <c r="AT1491">
        <f t="shared" ca="1" si="607"/>
        <v>0</v>
      </c>
      <c r="AU1491" t="b">
        <f t="shared" ca="1" si="623"/>
        <v>0</v>
      </c>
      <c r="AV1491" t="b">
        <f t="shared" ca="1" si="624"/>
        <v>0</v>
      </c>
      <c r="AW1491" s="266" t="b">
        <f t="shared" ca="1" si="625"/>
        <v>0</v>
      </c>
      <c r="AX1491" s="266" t="b">
        <f t="shared" ca="1" si="626"/>
        <v>0</v>
      </c>
      <c r="AY1491" s="266" t="b">
        <f t="shared" ca="1" si="627"/>
        <v>0</v>
      </c>
    </row>
    <row r="1492" spans="1:51" x14ac:dyDescent="0.25">
      <c r="A1492">
        <v>1460</v>
      </c>
      <c r="B1492" s="163">
        <f ca="1">OFFSET(InputPriceData!B$15,CalculationsAndCharts!$A1492+$A$11,0,1,1)</f>
        <v>39897</v>
      </c>
      <c r="C1492" s="3">
        <f ca="1">OFFSET(InputPriceData!G$15,CalculationsAndCharts!$A1492+$A$11,IF($C$7,8,0),1,1)</f>
        <v>721600</v>
      </c>
      <c r="D1492" s="4">
        <f ca="1">OFFSET(InputPriceData!C$15,CalculationsAndCharts!$A1492+$A$11,IF($C$7,8,0),1,1)</f>
        <v>13.69</v>
      </c>
      <c r="E1492" s="4">
        <f ca="1">OFFSET(InputPriceData!D$15,CalculationsAndCharts!$A1492+$A$11,IF($C$7,8,0),1,1)</f>
        <v>14.09</v>
      </c>
      <c r="F1492" s="4">
        <f ca="1">OFFSET(InputPriceData!E$15,CalculationsAndCharts!$A1492+$A$11,IF($C$7,8,0),1,1)</f>
        <v>13.17</v>
      </c>
      <c r="G1492" s="4">
        <f ca="1">OFFSET(InputPriceData!F$15,CalculationsAndCharts!$A1492+$A$11,IF($C$7,8,0),1,1)</f>
        <v>13.61</v>
      </c>
      <c r="H1492" s="128"/>
      <c r="I1492" s="128"/>
      <c r="K1492" s="124"/>
      <c r="L1492" s="279"/>
      <c r="M1492" s="281"/>
      <c r="N1492" s="280"/>
      <c r="O1492" s="4"/>
      <c r="P1492" s="4"/>
      <c r="Q1492" s="3"/>
      <c r="S1492" s="309">
        <f t="shared" ca="1" si="608"/>
        <v>14.34</v>
      </c>
      <c r="T1492" s="309">
        <f t="shared" ca="1" si="609"/>
        <v>12</v>
      </c>
      <c r="U1492" s="310">
        <f t="shared" ca="1" si="601"/>
        <v>0.68803418803418781</v>
      </c>
      <c r="V1492" s="310" t="b">
        <f t="shared" ca="1" si="610"/>
        <v>0</v>
      </c>
      <c r="W1492" s="3" t="b">
        <f t="shared" ca="1" si="611"/>
        <v>0</v>
      </c>
      <c r="X1492" s="3" t="str">
        <f t="shared" ca="1" si="612"/>
        <v/>
      </c>
      <c r="Y1492" s="3" t="str">
        <f t="shared" ca="1" si="602"/>
        <v/>
      </c>
      <c r="Z1492" s="3" t="str">
        <f t="shared" ca="1" si="613"/>
        <v/>
      </c>
      <c r="AA1492" s="3" t="str">
        <f t="shared" ca="1" si="614"/>
        <v/>
      </c>
      <c r="AB1492" s="205">
        <f t="shared" ca="1" si="615"/>
        <v>5951</v>
      </c>
      <c r="AC1492" s="205">
        <f t="shared" ca="1" si="616"/>
        <v>91</v>
      </c>
      <c r="AD1492" s="205">
        <f t="shared" ca="1" si="603"/>
        <v>65.395604395604394</v>
      </c>
      <c r="AE1492" s="205">
        <f t="shared" ca="1" si="604"/>
        <v>15.395604395604394</v>
      </c>
      <c r="AF1492" s="205">
        <f t="shared" ca="1" si="617"/>
        <v>3.0791208791208788</v>
      </c>
      <c r="AG1492" s="205"/>
      <c r="AH1492" s="205"/>
      <c r="AI1492" s="205"/>
      <c r="AJ1492" s="205"/>
      <c r="AK1492" s="4"/>
      <c r="AL1492" s="4"/>
      <c r="AM1492" s="309">
        <f t="shared" ca="1" si="618"/>
        <v>14.34</v>
      </c>
      <c r="AN1492" s="309">
        <f t="shared" ca="1" si="619"/>
        <v>12</v>
      </c>
      <c r="AO1492" s="310">
        <f t="shared" ca="1" si="620"/>
        <v>0.68803418803418781</v>
      </c>
      <c r="AP1492" s="310" t="b">
        <f t="shared" ca="1" si="621"/>
        <v>0</v>
      </c>
      <c r="AQ1492" s="309">
        <f t="shared" ca="1" si="622"/>
        <v>0</v>
      </c>
      <c r="AR1492" s="205">
        <f t="shared" ca="1" si="605"/>
        <v>0</v>
      </c>
      <c r="AS1492" s="45" t="b">
        <f t="shared" ca="1" si="606"/>
        <v>0</v>
      </c>
      <c r="AT1492">
        <f t="shared" ca="1" si="607"/>
        <v>0</v>
      </c>
      <c r="AU1492" t="b">
        <f t="shared" ca="1" si="623"/>
        <v>0</v>
      </c>
      <c r="AV1492" t="b">
        <f t="shared" ca="1" si="624"/>
        <v>0</v>
      </c>
      <c r="AW1492" s="266" t="b">
        <f t="shared" ca="1" si="625"/>
        <v>0</v>
      </c>
      <c r="AX1492" s="266" t="b">
        <f t="shared" ca="1" si="626"/>
        <v>0</v>
      </c>
      <c r="AY1492" s="266" t="b">
        <f t="shared" ca="1" si="627"/>
        <v>0</v>
      </c>
    </row>
    <row r="1493" spans="1:51" x14ac:dyDescent="0.25">
      <c r="A1493">
        <v>1461</v>
      </c>
      <c r="B1493" s="163">
        <f ca="1">OFFSET(InputPriceData!B$15,CalculationsAndCharts!$A1493+$A$11,0,1,1)</f>
        <v>39896</v>
      </c>
      <c r="C1493" s="3">
        <f ca="1">OFFSET(InputPriceData!G$15,CalculationsAndCharts!$A1493+$A$11,IF($C$7,8,0),1,1)</f>
        <v>1002000</v>
      </c>
      <c r="D1493" s="4">
        <f ca="1">OFFSET(InputPriceData!C$15,CalculationsAndCharts!$A1493+$A$11,IF($C$7,8,0),1,1)</f>
        <v>14.04</v>
      </c>
      <c r="E1493" s="4">
        <f ca="1">OFFSET(InputPriceData!D$15,CalculationsAndCharts!$A1493+$A$11,IF($C$7,8,0),1,1)</f>
        <v>14.04</v>
      </c>
      <c r="F1493" s="4">
        <f ca="1">OFFSET(InputPriceData!E$15,CalculationsAndCharts!$A1493+$A$11,IF($C$7,8,0),1,1)</f>
        <v>13.52</v>
      </c>
      <c r="G1493" s="4">
        <f ca="1">OFFSET(InputPriceData!F$15,CalculationsAndCharts!$A1493+$A$11,IF($C$7,8,0),1,1)</f>
        <v>13.54</v>
      </c>
      <c r="H1493" s="128"/>
      <c r="I1493" s="128"/>
      <c r="K1493" s="124"/>
      <c r="L1493" s="279"/>
      <c r="M1493" s="281"/>
      <c r="N1493" s="280"/>
      <c r="O1493" s="4"/>
      <c r="P1493" s="4"/>
      <c r="Q1493" s="3"/>
      <c r="S1493" s="309">
        <f t="shared" ca="1" si="608"/>
        <v>14.34</v>
      </c>
      <c r="T1493" s="309">
        <f t="shared" ca="1" si="609"/>
        <v>12</v>
      </c>
      <c r="U1493" s="310">
        <f t="shared" ca="1" si="601"/>
        <v>0.65811965811965778</v>
      </c>
      <c r="V1493" s="310" t="b">
        <f t="shared" ca="1" si="610"/>
        <v>0</v>
      </c>
      <c r="W1493" s="3" t="b">
        <f t="shared" ca="1" si="611"/>
        <v>0</v>
      </c>
      <c r="X1493" s="3" t="str">
        <f t="shared" ca="1" si="612"/>
        <v/>
      </c>
      <c r="Y1493" s="3" t="str">
        <f t="shared" ca="1" si="602"/>
        <v/>
      </c>
      <c r="Z1493" s="3" t="str">
        <f t="shared" ca="1" si="613"/>
        <v/>
      </c>
      <c r="AA1493" s="3" t="str">
        <f t="shared" ca="1" si="614"/>
        <v/>
      </c>
      <c r="AB1493" s="205">
        <f t="shared" ca="1" si="615"/>
        <v>5951</v>
      </c>
      <c r="AC1493" s="205">
        <f t="shared" ca="1" si="616"/>
        <v>91</v>
      </c>
      <c r="AD1493" s="205">
        <f t="shared" ca="1" si="603"/>
        <v>65.395604395604394</v>
      </c>
      <c r="AE1493" s="205">
        <f t="shared" ca="1" si="604"/>
        <v>15.395604395604394</v>
      </c>
      <c r="AF1493" s="205">
        <f t="shared" ca="1" si="617"/>
        <v>3.0791208791208788</v>
      </c>
      <c r="AG1493" s="205"/>
      <c r="AH1493" s="205"/>
      <c r="AI1493" s="205"/>
      <c r="AJ1493" s="205"/>
      <c r="AK1493" s="4"/>
      <c r="AL1493" s="4"/>
      <c r="AM1493" s="309">
        <f t="shared" ca="1" si="618"/>
        <v>14.34</v>
      </c>
      <c r="AN1493" s="309">
        <f t="shared" ca="1" si="619"/>
        <v>12</v>
      </c>
      <c r="AO1493" s="310">
        <f t="shared" ca="1" si="620"/>
        <v>0.65811965811965778</v>
      </c>
      <c r="AP1493" s="310" t="b">
        <f t="shared" ca="1" si="621"/>
        <v>0</v>
      </c>
      <c r="AQ1493" s="309">
        <f t="shared" ca="1" si="622"/>
        <v>0</v>
      </c>
      <c r="AR1493" s="205">
        <f t="shared" ca="1" si="605"/>
        <v>0</v>
      </c>
      <c r="AS1493" s="45" t="b">
        <f t="shared" ca="1" si="606"/>
        <v>0</v>
      </c>
      <c r="AT1493">
        <f t="shared" ca="1" si="607"/>
        <v>0</v>
      </c>
      <c r="AU1493" t="b">
        <f t="shared" ca="1" si="623"/>
        <v>0</v>
      </c>
      <c r="AV1493" t="b">
        <f t="shared" ca="1" si="624"/>
        <v>0</v>
      </c>
      <c r="AW1493" s="266" t="b">
        <f t="shared" ca="1" si="625"/>
        <v>0</v>
      </c>
      <c r="AX1493" s="266" t="b">
        <f t="shared" ca="1" si="626"/>
        <v>0</v>
      </c>
      <c r="AY1493" s="266" t="b">
        <f t="shared" ca="1" si="627"/>
        <v>0</v>
      </c>
    </row>
    <row r="1494" spans="1:51" x14ac:dyDescent="0.25">
      <c r="A1494">
        <v>1462</v>
      </c>
      <c r="B1494" s="163">
        <f ca="1">OFFSET(InputPriceData!B$15,CalculationsAndCharts!$A1494+$A$11,0,1,1)</f>
        <v>39895</v>
      </c>
      <c r="C1494" s="3">
        <f ca="1">OFFSET(InputPriceData!G$15,CalculationsAndCharts!$A1494+$A$11,IF($C$7,8,0),1,1)</f>
        <v>748000</v>
      </c>
      <c r="D1494" s="4">
        <f ca="1">OFFSET(InputPriceData!C$15,CalculationsAndCharts!$A1494+$A$11,IF($C$7,8,0),1,1)</f>
        <v>13.56</v>
      </c>
      <c r="E1494" s="4">
        <f ca="1">OFFSET(InputPriceData!D$15,CalculationsAndCharts!$A1494+$A$11,IF($C$7,8,0),1,1)</f>
        <v>14.2</v>
      </c>
      <c r="F1494" s="4">
        <f ca="1">OFFSET(InputPriceData!E$15,CalculationsAndCharts!$A1494+$A$11,IF($C$7,8,0),1,1)</f>
        <v>13.27</v>
      </c>
      <c r="G1494" s="4">
        <f ca="1">OFFSET(InputPriceData!F$15,CalculationsAndCharts!$A1494+$A$11,IF($C$7,8,0),1,1)</f>
        <v>14.2</v>
      </c>
      <c r="H1494" s="128"/>
      <c r="I1494" s="128"/>
      <c r="K1494" s="124"/>
      <c r="L1494" s="279"/>
      <c r="M1494" s="281"/>
      <c r="N1494" s="280"/>
      <c r="O1494" s="4"/>
      <c r="P1494" s="4"/>
      <c r="Q1494" s="3"/>
      <c r="S1494" s="309">
        <f t="shared" ca="1" si="608"/>
        <v>14.34</v>
      </c>
      <c r="T1494" s="309">
        <f t="shared" ca="1" si="609"/>
        <v>12</v>
      </c>
      <c r="U1494" s="310">
        <f t="shared" ca="1" si="601"/>
        <v>0.94017094017093994</v>
      </c>
      <c r="V1494" s="310" t="b">
        <f t="shared" ca="1" si="610"/>
        <v>0</v>
      </c>
      <c r="W1494" s="3" t="b">
        <f t="shared" ca="1" si="611"/>
        <v>0</v>
      </c>
      <c r="X1494" s="3" t="str">
        <f t="shared" ca="1" si="612"/>
        <v/>
      </c>
      <c r="Y1494" s="3" t="str">
        <f t="shared" ca="1" si="602"/>
        <v/>
      </c>
      <c r="Z1494" s="3" t="str">
        <f t="shared" ca="1" si="613"/>
        <v/>
      </c>
      <c r="AA1494" s="3" t="str">
        <f t="shared" ca="1" si="614"/>
        <v/>
      </c>
      <c r="AB1494" s="205">
        <f t="shared" ca="1" si="615"/>
        <v>5951</v>
      </c>
      <c r="AC1494" s="205">
        <f t="shared" ca="1" si="616"/>
        <v>91</v>
      </c>
      <c r="AD1494" s="205">
        <f t="shared" ca="1" si="603"/>
        <v>65.395604395604394</v>
      </c>
      <c r="AE1494" s="205">
        <f t="shared" ca="1" si="604"/>
        <v>15.395604395604394</v>
      </c>
      <c r="AF1494" s="205">
        <f t="shared" ca="1" si="617"/>
        <v>3.0791208791208788</v>
      </c>
      <c r="AG1494" s="205"/>
      <c r="AH1494" s="205"/>
      <c r="AI1494" s="205"/>
      <c r="AJ1494" s="205"/>
      <c r="AK1494" s="4"/>
      <c r="AL1494" s="4"/>
      <c r="AM1494" s="309">
        <f t="shared" ca="1" si="618"/>
        <v>14.34</v>
      </c>
      <c r="AN1494" s="309">
        <f t="shared" ca="1" si="619"/>
        <v>12</v>
      </c>
      <c r="AO1494" s="310">
        <f t="shared" ca="1" si="620"/>
        <v>0.94017094017093994</v>
      </c>
      <c r="AP1494" s="310" t="b">
        <f t="shared" ca="1" si="621"/>
        <v>0</v>
      </c>
      <c r="AQ1494" s="309">
        <f t="shared" ca="1" si="622"/>
        <v>0</v>
      </c>
      <c r="AR1494" s="205">
        <f t="shared" ca="1" si="605"/>
        <v>0</v>
      </c>
      <c r="AS1494" s="45" t="b">
        <f t="shared" ca="1" si="606"/>
        <v>0</v>
      </c>
      <c r="AT1494">
        <f t="shared" ca="1" si="607"/>
        <v>0</v>
      </c>
      <c r="AU1494" t="b">
        <f t="shared" ca="1" si="623"/>
        <v>0</v>
      </c>
      <c r="AV1494" t="b">
        <f t="shared" ca="1" si="624"/>
        <v>0</v>
      </c>
      <c r="AW1494" s="266" t="b">
        <f t="shared" ca="1" si="625"/>
        <v>0</v>
      </c>
      <c r="AX1494" s="266" t="b">
        <f t="shared" ca="1" si="626"/>
        <v>0</v>
      </c>
      <c r="AY1494" s="266" t="b">
        <f t="shared" ca="1" si="627"/>
        <v>0</v>
      </c>
    </row>
    <row r="1495" spans="1:51" x14ac:dyDescent="0.25">
      <c r="A1495">
        <v>1463</v>
      </c>
      <c r="B1495" s="163">
        <f ca="1">OFFSET(InputPriceData!B$15,CalculationsAndCharts!$A1495+$A$11,0,1,1)</f>
        <v>39892</v>
      </c>
      <c r="C1495" s="3">
        <f ca="1">OFFSET(InputPriceData!G$15,CalculationsAndCharts!$A1495+$A$11,IF($C$7,8,0),1,1)</f>
        <v>1329000</v>
      </c>
      <c r="D1495" s="4">
        <f ca="1">OFFSET(InputPriceData!C$15,CalculationsAndCharts!$A1495+$A$11,IF($C$7,8,0),1,1)</f>
        <v>14.38</v>
      </c>
      <c r="E1495" s="4">
        <f ca="1">OFFSET(InputPriceData!D$15,CalculationsAndCharts!$A1495+$A$11,IF($C$7,8,0),1,1)</f>
        <v>14.38</v>
      </c>
      <c r="F1495" s="4">
        <f ca="1">OFFSET(InputPriceData!E$15,CalculationsAndCharts!$A1495+$A$11,IF($C$7,8,0),1,1)</f>
        <v>13.18</v>
      </c>
      <c r="G1495" s="4">
        <f ca="1">OFFSET(InputPriceData!F$15,CalculationsAndCharts!$A1495+$A$11,IF($C$7,8,0),1,1)</f>
        <v>13.26</v>
      </c>
      <c r="H1495" s="128"/>
      <c r="I1495" s="128"/>
      <c r="K1495" s="124"/>
      <c r="L1495" s="279"/>
      <c r="M1495" s="281"/>
      <c r="N1495" s="280"/>
      <c r="O1495" s="4"/>
      <c r="P1495" s="4"/>
      <c r="Q1495" s="3"/>
      <c r="S1495" s="309">
        <f t="shared" ca="1" si="608"/>
        <v>14.34</v>
      </c>
      <c r="T1495" s="309">
        <f t="shared" ca="1" si="609"/>
        <v>12</v>
      </c>
      <c r="U1495" s="310">
        <f t="shared" ca="1" si="601"/>
        <v>0.53846153846153844</v>
      </c>
      <c r="V1495" s="310" t="b">
        <f t="shared" ca="1" si="610"/>
        <v>0</v>
      </c>
      <c r="W1495" s="3" t="b">
        <f t="shared" ca="1" si="611"/>
        <v>1</v>
      </c>
      <c r="X1495" s="3">
        <f t="shared" ca="1" si="612"/>
        <v>12.62</v>
      </c>
      <c r="Y1495" s="3">
        <f t="shared" ca="1" si="602"/>
        <v>5.0713153724247277</v>
      </c>
      <c r="Z1495" s="3">
        <f t="shared" ca="1" si="613"/>
        <v>5.0713153724247277</v>
      </c>
      <c r="AA1495" s="3">
        <f t="shared" ca="1" si="614"/>
        <v>75</v>
      </c>
      <c r="AB1495" s="205">
        <f t="shared" ca="1" si="615"/>
        <v>5951</v>
      </c>
      <c r="AC1495" s="205">
        <f t="shared" ca="1" si="616"/>
        <v>91</v>
      </c>
      <c r="AD1495" s="205">
        <f t="shared" ca="1" si="603"/>
        <v>65.395604395604394</v>
      </c>
      <c r="AE1495" s="205">
        <f t="shared" ca="1" si="604"/>
        <v>15.395604395604394</v>
      </c>
      <c r="AF1495" s="205">
        <f t="shared" ca="1" si="617"/>
        <v>3.0791208791208788</v>
      </c>
      <c r="AG1495" s="205"/>
      <c r="AH1495" s="205"/>
      <c r="AI1495" s="205"/>
      <c r="AJ1495" s="205"/>
      <c r="AK1495" s="4"/>
      <c r="AL1495" s="4"/>
      <c r="AM1495" s="309">
        <f t="shared" ca="1" si="618"/>
        <v>14.34</v>
      </c>
      <c r="AN1495" s="309">
        <f t="shared" ca="1" si="619"/>
        <v>12</v>
      </c>
      <c r="AO1495" s="310">
        <f t="shared" ca="1" si="620"/>
        <v>0.53846153846153844</v>
      </c>
      <c r="AP1495" s="310" t="b">
        <f t="shared" ca="1" si="621"/>
        <v>0</v>
      </c>
      <c r="AQ1495" s="309">
        <f t="shared" ca="1" si="622"/>
        <v>0</v>
      </c>
      <c r="AR1495" s="205">
        <f t="shared" ca="1" si="605"/>
        <v>0</v>
      </c>
      <c r="AS1495" s="45" t="b">
        <f t="shared" ca="1" si="606"/>
        <v>0</v>
      </c>
      <c r="AT1495">
        <f t="shared" ca="1" si="607"/>
        <v>0</v>
      </c>
      <c r="AU1495" t="b">
        <f t="shared" ca="1" si="623"/>
        <v>0</v>
      </c>
      <c r="AV1495" t="b">
        <f t="shared" ca="1" si="624"/>
        <v>0</v>
      </c>
      <c r="AW1495" s="266" t="b">
        <f t="shared" ca="1" si="625"/>
        <v>0</v>
      </c>
      <c r="AX1495" s="266" t="b">
        <f t="shared" ca="1" si="626"/>
        <v>0</v>
      </c>
      <c r="AY1495" s="266" t="b">
        <f t="shared" ca="1" si="627"/>
        <v>1</v>
      </c>
    </row>
    <row r="1496" spans="1:51" x14ac:dyDescent="0.25">
      <c r="A1496">
        <v>1464</v>
      </c>
      <c r="B1496" s="163">
        <f ca="1">OFFSET(InputPriceData!B$15,CalculationsAndCharts!$A1496+$A$11,0,1,1)</f>
        <v>39891</v>
      </c>
      <c r="C1496" s="3">
        <f ca="1">OFFSET(InputPriceData!G$15,CalculationsAndCharts!$A1496+$A$11,IF($C$7,8,0),1,1)</f>
        <v>736900</v>
      </c>
      <c r="D1496" s="4">
        <f ca="1">OFFSET(InputPriceData!C$15,CalculationsAndCharts!$A1496+$A$11,IF($C$7,8,0),1,1)</f>
        <v>14.49</v>
      </c>
      <c r="E1496" s="4">
        <f ca="1">OFFSET(InputPriceData!D$15,CalculationsAndCharts!$A1496+$A$11,IF($C$7,8,0),1,1)</f>
        <v>14.49</v>
      </c>
      <c r="F1496" s="4">
        <f ca="1">OFFSET(InputPriceData!E$15,CalculationsAndCharts!$A1496+$A$11,IF($C$7,8,0),1,1)</f>
        <v>14.15</v>
      </c>
      <c r="G1496" s="4">
        <f ca="1">OFFSET(InputPriceData!F$15,CalculationsAndCharts!$A1496+$A$11,IF($C$7,8,0),1,1)</f>
        <v>14.29</v>
      </c>
      <c r="H1496" s="128"/>
      <c r="I1496" s="128"/>
      <c r="K1496" s="124"/>
      <c r="L1496" s="279"/>
      <c r="M1496" s="281"/>
      <c r="N1496" s="280"/>
      <c r="O1496" s="4"/>
      <c r="P1496" s="4"/>
      <c r="Q1496" s="3"/>
      <c r="S1496" s="309">
        <f t="shared" ca="1" si="608"/>
        <v>14.34</v>
      </c>
      <c r="T1496" s="309">
        <f t="shared" ca="1" si="609"/>
        <v>12</v>
      </c>
      <c r="U1496" s="310">
        <f t="shared" ca="1" si="601"/>
        <v>0.97863247863247838</v>
      </c>
      <c r="V1496" s="310" t="b">
        <f t="shared" ca="1" si="610"/>
        <v>0</v>
      </c>
      <c r="W1496" s="3" t="b">
        <f t="shared" ca="1" si="611"/>
        <v>0</v>
      </c>
      <c r="X1496" s="3" t="str">
        <f t="shared" ca="1" si="612"/>
        <v/>
      </c>
      <c r="Y1496" s="3" t="str">
        <f t="shared" ca="1" si="602"/>
        <v/>
      </c>
      <c r="Z1496" s="3" t="str">
        <f t="shared" ca="1" si="613"/>
        <v/>
      </c>
      <c r="AA1496" s="3" t="str">
        <f t="shared" ca="1" si="614"/>
        <v/>
      </c>
      <c r="AB1496" s="205">
        <f t="shared" ca="1" si="615"/>
        <v>5876</v>
      </c>
      <c r="AC1496" s="205">
        <f t="shared" ca="1" si="616"/>
        <v>90</v>
      </c>
      <c r="AD1496" s="205">
        <f t="shared" ca="1" si="603"/>
        <v>65.288888888888891</v>
      </c>
      <c r="AE1496" s="205">
        <f t="shared" ca="1" si="604"/>
        <v>15.288888888888891</v>
      </c>
      <c r="AF1496" s="205">
        <f t="shared" ca="1" si="617"/>
        <v>3.0577777777777784</v>
      </c>
      <c r="AG1496" s="205"/>
      <c r="AH1496" s="205"/>
      <c r="AI1496" s="205"/>
      <c r="AJ1496" s="205"/>
      <c r="AK1496" s="4"/>
      <c r="AL1496" s="4"/>
      <c r="AM1496" s="309">
        <f t="shared" ca="1" si="618"/>
        <v>14.34</v>
      </c>
      <c r="AN1496" s="309">
        <f t="shared" ca="1" si="619"/>
        <v>12</v>
      </c>
      <c r="AO1496" s="310">
        <f t="shared" ca="1" si="620"/>
        <v>0.97863247863247838</v>
      </c>
      <c r="AP1496" s="310" t="b">
        <f t="shared" ca="1" si="621"/>
        <v>0</v>
      </c>
      <c r="AQ1496" s="309">
        <f t="shared" ca="1" si="622"/>
        <v>0.36089999999999994</v>
      </c>
      <c r="AR1496" s="205">
        <f t="shared" ca="1" si="605"/>
        <v>11.669099999999998</v>
      </c>
      <c r="AS1496" s="45" t="b">
        <f t="shared" ca="1" si="606"/>
        <v>0</v>
      </c>
      <c r="AT1496">
        <f t="shared" ca="1" si="607"/>
        <v>9</v>
      </c>
      <c r="AU1496" t="b">
        <f t="shared" ca="1" si="623"/>
        <v>1</v>
      </c>
      <c r="AV1496" t="b">
        <f t="shared" ca="1" si="624"/>
        <v>1</v>
      </c>
      <c r="AW1496" s="266" t="b">
        <f t="shared" ca="1" si="625"/>
        <v>0</v>
      </c>
      <c r="AX1496" s="266" t="b">
        <f t="shared" ca="1" si="626"/>
        <v>1</v>
      </c>
      <c r="AY1496" s="266" t="b">
        <f t="shared" ca="1" si="627"/>
        <v>0</v>
      </c>
    </row>
    <row r="1497" spans="1:51" x14ac:dyDescent="0.25">
      <c r="A1497">
        <v>1465</v>
      </c>
      <c r="B1497" s="163">
        <f ca="1">OFFSET(InputPriceData!B$15,CalculationsAndCharts!$A1497+$A$11,0,1,1)</f>
        <v>39890</v>
      </c>
      <c r="C1497" s="3">
        <f ca="1">OFFSET(InputPriceData!G$15,CalculationsAndCharts!$A1497+$A$11,IF($C$7,8,0),1,1)</f>
        <v>852300</v>
      </c>
      <c r="D1497" s="4">
        <f ca="1">OFFSET(InputPriceData!C$15,CalculationsAndCharts!$A1497+$A$11,IF($C$7,8,0),1,1)</f>
        <v>14.07</v>
      </c>
      <c r="E1497" s="4">
        <f ca="1">OFFSET(InputPriceData!D$15,CalculationsAndCharts!$A1497+$A$11,IF($C$7,8,0),1,1)</f>
        <v>14.45</v>
      </c>
      <c r="F1497" s="4">
        <f ca="1">OFFSET(InputPriceData!E$15,CalculationsAndCharts!$A1497+$A$11,IF($C$7,8,0),1,1)</f>
        <v>13.82</v>
      </c>
      <c r="G1497" s="4">
        <f ca="1">OFFSET(InputPriceData!F$15,CalculationsAndCharts!$A1497+$A$11,IF($C$7,8,0),1,1)</f>
        <v>14.34</v>
      </c>
      <c r="H1497" s="128"/>
      <c r="I1497" s="128"/>
      <c r="K1497" s="124"/>
      <c r="L1497" s="279"/>
      <c r="M1497" s="281"/>
      <c r="N1497" s="280"/>
      <c r="O1497" s="4"/>
      <c r="P1497" s="4"/>
      <c r="Q1497" s="3"/>
      <c r="S1497" s="309">
        <f t="shared" ca="1" si="608"/>
        <v>14.34</v>
      </c>
      <c r="T1497" s="309">
        <f t="shared" ca="1" si="609"/>
        <v>12</v>
      </c>
      <c r="U1497" s="310">
        <f t="shared" ca="1" si="601"/>
        <v>1</v>
      </c>
      <c r="V1497" s="310" t="b">
        <f t="shared" ca="1" si="610"/>
        <v>0</v>
      </c>
      <c r="W1497" s="3" t="b">
        <f t="shared" ca="1" si="611"/>
        <v>0</v>
      </c>
      <c r="X1497" s="3" t="str">
        <f t="shared" ca="1" si="612"/>
        <v/>
      </c>
      <c r="Y1497" s="3" t="str">
        <f t="shared" ca="1" si="602"/>
        <v/>
      </c>
      <c r="Z1497" s="3" t="str">
        <f t="shared" ca="1" si="613"/>
        <v/>
      </c>
      <c r="AA1497" s="3" t="str">
        <f t="shared" ca="1" si="614"/>
        <v/>
      </c>
      <c r="AB1497" s="205">
        <f t="shared" ca="1" si="615"/>
        <v>5876</v>
      </c>
      <c r="AC1497" s="205">
        <f t="shared" ca="1" si="616"/>
        <v>90</v>
      </c>
      <c r="AD1497" s="205">
        <f t="shared" ca="1" si="603"/>
        <v>65.288888888888891</v>
      </c>
      <c r="AE1497" s="205">
        <f t="shared" ca="1" si="604"/>
        <v>15.288888888888891</v>
      </c>
      <c r="AF1497" s="205">
        <f t="shared" ca="1" si="617"/>
        <v>3.0577777777777784</v>
      </c>
      <c r="AG1497" s="205"/>
      <c r="AH1497" s="205"/>
      <c r="AI1497" s="205"/>
      <c r="AJ1497" s="205"/>
      <c r="AK1497" s="4"/>
      <c r="AL1497" s="4"/>
      <c r="AM1497" s="309">
        <f t="shared" ca="1" si="618"/>
        <v>14.34</v>
      </c>
      <c r="AN1497" s="309">
        <f t="shared" ca="1" si="619"/>
        <v>12</v>
      </c>
      <c r="AO1497" s="310">
        <f t="shared" ca="1" si="620"/>
        <v>1</v>
      </c>
      <c r="AP1497" s="310" t="b">
        <f t="shared" ca="1" si="621"/>
        <v>0</v>
      </c>
      <c r="AQ1497" s="309">
        <f t="shared" ca="1" si="622"/>
        <v>0.36089999999999994</v>
      </c>
      <c r="AR1497" s="205">
        <f t="shared" ca="1" si="605"/>
        <v>11.669099999999998</v>
      </c>
      <c r="AS1497" s="45" t="b">
        <f t="shared" ca="1" si="606"/>
        <v>0</v>
      </c>
      <c r="AT1497">
        <f t="shared" ca="1" si="607"/>
        <v>8</v>
      </c>
      <c r="AU1497" t="b">
        <f t="shared" ca="1" si="623"/>
        <v>0</v>
      </c>
      <c r="AV1497" t="b">
        <f t="shared" ca="1" si="624"/>
        <v>0</v>
      </c>
      <c r="AW1497" s="266" t="b">
        <f t="shared" ca="1" si="625"/>
        <v>0</v>
      </c>
      <c r="AX1497" s="266" t="b">
        <f t="shared" ca="1" si="626"/>
        <v>1</v>
      </c>
      <c r="AY1497" s="266" t="b">
        <f t="shared" ca="1" si="627"/>
        <v>0</v>
      </c>
    </row>
    <row r="1498" spans="1:51" x14ac:dyDescent="0.25">
      <c r="A1498">
        <v>1466</v>
      </c>
      <c r="B1498" s="163">
        <f ca="1">OFFSET(InputPriceData!B$15,CalculationsAndCharts!$A1498+$A$11,0,1,1)</f>
        <v>39889</v>
      </c>
      <c r="C1498" s="3">
        <f ca="1">OFFSET(InputPriceData!G$15,CalculationsAndCharts!$A1498+$A$11,IF($C$7,8,0),1,1)</f>
        <v>1053800</v>
      </c>
      <c r="D1498" s="4">
        <f ca="1">OFFSET(InputPriceData!C$15,CalculationsAndCharts!$A1498+$A$11,IF($C$7,8,0),1,1)</f>
        <v>13.6</v>
      </c>
      <c r="E1498" s="4">
        <f ca="1">OFFSET(InputPriceData!D$15,CalculationsAndCharts!$A1498+$A$11,IF($C$7,8,0),1,1)</f>
        <v>14.14</v>
      </c>
      <c r="F1498" s="4">
        <f ca="1">OFFSET(InputPriceData!E$15,CalculationsAndCharts!$A1498+$A$11,IF($C$7,8,0),1,1)</f>
        <v>13.48</v>
      </c>
      <c r="G1498" s="4">
        <f ca="1">OFFSET(InputPriceData!F$15,CalculationsAndCharts!$A1498+$A$11,IF($C$7,8,0),1,1)</f>
        <v>14.13</v>
      </c>
      <c r="H1498" s="128"/>
      <c r="I1498" s="128"/>
      <c r="K1498" s="124"/>
      <c r="L1498" s="279"/>
      <c r="M1498" s="281"/>
      <c r="N1498" s="280"/>
      <c r="O1498" s="4"/>
      <c r="P1498" s="4"/>
      <c r="Q1498" s="3"/>
      <c r="S1498" s="309">
        <f t="shared" ca="1" si="608"/>
        <v>14.13</v>
      </c>
      <c r="T1498" s="309">
        <f t="shared" ca="1" si="609"/>
        <v>12</v>
      </c>
      <c r="U1498" s="310">
        <f t="shared" ca="1" si="601"/>
        <v>1</v>
      </c>
      <c r="V1498" s="310" t="b">
        <f t="shared" ca="1" si="610"/>
        <v>0</v>
      </c>
      <c r="W1498" s="3" t="b">
        <f t="shared" ca="1" si="611"/>
        <v>0</v>
      </c>
      <c r="X1498" s="3" t="str">
        <f t="shared" ca="1" si="612"/>
        <v/>
      </c>
      <c r="Y1498" s="3" t="str">
        <f t="shared" ca="1" si="602"/>
        <v/>
      </c>
      <c r="Z1498" s="3" t="str">
        <f t="shared" ca="1" si="613"/>
        <v/>
      </c>
      <c r="AA1498" s="3" t="str">
        <f t="shared" ca="1" si="614"/>
        <v/>
      </c>
      <c r="AB1498" s="205">
        <f t="shared" ca="1" si="615"/>
        <v>5876</v>
      </c>
      <c r="AC1498" s="205">
        <f t="shared" ca="1" si="616"/>
        <v>90</v>
      </c>
      <c r="AD1498" s="205">
        <f t="shared" ca="1" si="603"/>
        <v>65.288888888888891</v>
      </c>
      <c r="AE1498" s="205">
        <f t="shared" ca="1" si="604"/>
        <v>15.288888888888891</v>
      </c>
      <c r="AF1498" s="205">
        <f t="shared" ca="1" si="617"/>
        <v>3.0577777777777784</v>
      </c>
      <c r="AG1498" s="205"/>
      <c r="AH1498" s="205"/>
      <c r="AI1498" s="205"/>
      <c r="AJ1498" s="205"/>
      <c r="AK1498" s="4"/>
      <c r="AL1498" s="4"/>
      <c r="AM1498" s="309">
        <f t="shared" ca="1" si="618"/>
        <v>14.13</v>
      </c>
      <c r="AN1498" s="309">
        <f t="shared" ca="1" si="619"/>
        <v>12</v>
      </c>
      <c r="AO1498" s="310">
        <f t="shared" ca="1" si="620"/>
        <v>1</v>
      </c>
      <c r="AP1498" s="310" t="b">
        <f t="shared" ca="1" si="621"/>
        <v>0</v>
      </c>
      <c r="AQ1498" s="309">
        <f t="shared" ca="1" si="622"/>
        <v>0.36089999999999994</v>
      </c>
      <c r="AR1498" s="205">
        <f t="shared" ca="1" si="605"/>
        <v>11.669099999999998</v>
      </c>
      <c r="AS1498" s="45" t="b">
        <f t="shared" ca="1" si="606"/>
        <v>0</v>
      </c>
      <c r="AT1498">
        <f t="shared" ca="1" si="607"/>
        <v>7</v>
      </c>
      <c r="AU1498" t="b">
        <f t="shared" ca="1" si="623"/>
        <v>0</v>
      </c>
      <c r="AV1498" t="b">
        <f t="shared" ca="1" si="624"/>
        <v>0</v>
      </c>
      <c r="AW1498" s="266" t="b">
        <f t="shared" ca="1" si="625"/>
        <v>0</v>
      </c>
      <c r="AX1498" s="266" t="b">
        <f t="shared" ca="1" si="626"/>
        <v>1</v>
      </c>
      <c r="AY1498" s="266" t="b">
        <f t="shared" ca="1" si="627"/>
        <v>0</v>
      </c>
    </row>
    <row r="1499" spans="1:51" x14ac:dyDescent="0.25">
      <c r="A1499">
        <v>1467</v>
      </c>
      <c r="B1499" s="163">
        <f ca="1">OFFSET(InputPriceData!B$15,CalculationsAndCharts!$A1499+$A$11,0,1,1)</f>
        <v>39888</v>
      </c>
      <c r="C1499" s="3">
        <f ca="1">OFFSET(InputPriceData!G$15,CalculationsAndCharts!$A1499+$A$11,IF($C$7,8,0),1,1)</f>
        <v>867500</v>
      </c>
      <c r="D1499" s="4">
        <f ca="1">OFFSET(InputPriceData!C$15,CalculationsAndCharts!$A1499+$A$11,IF($C$7,8,0),1,1)</f>
        <v>13.39</v>
      </c>
      <c r="E1499" s="4">
        <f ca="1">OFFSET(InputPriceData!D$15,CalculationsAndCharts!$A1499+$A$11,IF($C$7,8,0),1,1)</f>
        <v>13.96</v>
      </c>
      <c r="F1499" s="4">
        <f ca="1">OFFSET(InputPriceData!E$15,CalculationsAndCharts!$A1499+$A$11,IF($C$7,8,0),1,1)</f>
        <v>13.28</v>
      </c>
      <c r="G1499" s="4">
        <f ca="1">OFFSET(InputPriceData!F$15,CalculationsAndCharts!$A1499+$A$11,IF($C$7,8,0),1,1)</f>
        <v>13.57</v>
      </c>
      <c r="H1499" s="128"/>
      <c r="I1499" s="128"/>
      <c r="K1499" s="124"/>
      <c r="L1499" s="279"/>
      <c r="M1499" s="281"/>
      <c r="N1499" s="280"/>
      <c r="O1499" s="4"/>
      <c r="P1499" s="4"/>
      <c r="Q1499" s="3"/>
      <c r="S1499" s="309">
        <f t="shared" ca="1" si="608"/>
        <v>13.57</v>
      </c>
      <c r="T1499" s="309">
        <f t="shared" ca="1" si="609"/>
        <v>12</v>
      </c>
      <c r="U1499" s="310">
        <f t="shared" ca="1" si="601"/>
        <v>1</v>
      </c>
      <c r="V1499" s="310" t="b">
        <f t="shared" ca="1" si="610"/>
        <v>0</v>
      </c>
      <c r="W1499" s="3" t="b">
        <f t="shared" ca="1" si="611"/>
        <v>0</v>
      </c>
      <c r="X1499" s="3" t="str">
        <f t="shared" ca="1" si="612"/>
        <v/>
      </c>
      <c r="Y1499" s="3" t="str">
        <f t="shared" ca="1" si="602"/>
        <v/>
      </c>
      <c r="Z1499" s="3" t="str">
        <f t="shared" ca="1" si="613"/>
        <v/>
      </c>
      <c r="AA1499" s="3" t="str">
        <f t="shared" ca="1" si="614"/>
        <v/>
      </c>
      <c r="AB1499" s="205">
        <f t="shared" ca="1" si="615"/>
        <v>5876</v>
      </c>
      <c r="AC1499" s="205">
        <f t="shared" ca="1" si="616"/>
        <v>90</v>
      </c>
      <c r="AD1499" s="205">
        <f t="shared" ca="1" si="603"/>
        <v>65.288888888888891</v>
      </c>
      <c r="AE1499" s="205">
        <f t="shared" ca="1" si="604"/>
        <v>15.288888888888891</v>
      </c>
      <c r="AF1499" s="205">
        <f t="shared" ca="1" si="617"/>
        <v>3.0577777777777784</v>
      </c>
      <c r="AG1499" s="205"/>
      <c r="AH1499" s="205"/>
      <c r="AI1499" s="205"/>
      <c r="AJ1499" s="205"/>
      <c r="AK1499" s="4"/>
      <c r="AL1499" s="4"/>
      <c r="AM1499" s="309">
        <f t="shared" ca="1" si="618"/>
        <v>13.57</v>
      </c>
      <c r="AN1499" s="309">
        <f t="shared" ca="1" si="619"/>
        <v>12</v>
      </c>
      <c r="AO1499" s="310">
        <f t="shared" ca="1" si="620"/>
        <v>1</v>
      </c>
      <c r="AP1499" s="310" t="b">
        <f t="shared" ca="1" si="621"/>
        <v>0</v>
      </c>
      <c r="AQ1499" s="309">
        <f t="shared" ca="1" si="622"/>
        <v>0.36089999999999994</v>
      </c>
      <c r="AR1499" s="205">
        <f t="shared" ca="1" si="605"/>
        <v>11.669099999999998</v>
      </c>
      <c r="AS1499" s="45" t="b">
        <f t="shared" ca="1" si="606"/>
        <v>0</v>
      </c>
      <c r="AT1499">
        <f t="shared" ca="1" si="607"/>
        <v>6</v>
      </c>
      <c r="AU1499" t="b">
        <f t="shared" ca="1" si="623"/>
        <v>0</v>
      </c>
      <c r="AV1499" t="b">
        <f t="shared" ca="1" si="624"/>
        <v>0</v>
      </c>
      <c r="AW1499" s="266" t="b">
        <f t="shared" ca="1" si="625"/>
        <v>0</v>
      </c>
      <c r="AX1499" s="266" t="b">
        <f t="shared" ca="1" si="626"/>
        <v>1</v>
      </c>
      <c r="AY1499" s="266" t="b">
        <f t="shared" ca="1" si="627"/>
        <v>0</v>
      </c>
    </row>
    <row r="1500" spans="1:51" x14ac:dyDescent="0.25">
      <c r="A1500">
        <v>1468</v>
      </c>
      <c r="B1500" s="163">
        <f ca="1">OFFSET(InputPriceData!B$15,CalculationsAndCharts!$A1500+$A$11,0,1,1)</f>
        <v>39885</v>
      </c>
      <c r="C1500" s="3">
        <f ca="1">OFFSET(InputPriceData!G$15,CalculationsAndCharts!$A1500+$A$11,IF($C$7,8,0),1,1)</f>
        <v>605800</v>
      </c>
      <c r="D1500" s="4">
        <f ca="1">OFFSET(InputPriceData!C$15,CalculationsAndCharts!$A1500+$A$11,IF($C$7,8,0),1,1)</f>
        <v>13.39</v>
      </c>
      <c r="E1500" s="4">
        <f ca="1">OFFSET(InputPriceData!D$15,CalculationsAndCharts!$A1500+$A$11,IF($C$7,8,0),1,1)</f>
        <v>13.49</v>
      </c>
      <c r="F1500" s="4">
        <f ca="1">OFFSET(InputPriceData!E$15,CalculationsAndCharts!$A1500+$A$11,IF($C$7,8,0),1,1)</f>
        <v>13.16</v>
      </c>
      <c r="G1500" s="4">
        <f ca="1">OFFSET(InputPriceData!F$15,CalculationsAndCharts!$A1500+$A$11,IF($C$7,8,0),1,1)</f>
        <v>13.26</v>
      </c>
      <c r="H1500" s="128"/>
      <c r="I1500" s="128"/>
      <c r="K1500" s="124"/>
      <c r="L1500" s="279"/>
      <c r="M1500" s="281"/>
      <c r="N1500" s="280"/>
      <c r="O1500" s="4"/>
      <c r="P1500" s="4"/>
      <c r="Q1500" s="3"/>
      <c r="S1500" s="309">
        <f t="shared" ca="1" si="608"/>
        <v>13.36</v>
      </c>
      <c r="T1500" s="309">
        <f t="shared" ca="1" si="609"/>
        <v>12</v>
      </c>
      <c r="U1500" s="310">
        <f t="shared" ca="1" si="601"/>
        <v>0.92647058823529438</v>
      </c>
      <c r="V1500" s="310" t="b">
        <f t="shared" ca="1" si="610"/>
        <v>0</v>
      </c>
      <c r="W1500" s="3" t="b">
        <f t="shared" ca="1" si="611"/>
        <v>0</v>
      </c>
      <c r="X1500" s="3" t="str">
        <f t="shared" ca="1" si="612"/>
        <v/>
      </c>
      <c r="Y1500" s="3" t="str">
        <f t="shared" ca="1" si="602"/>
        <v/>
      </c>
      <c r="Z1500" s="3" t="str">
        <f t="shared" ca="1" si="613"/>
        <v/>
      </c>
      <c r="AA1500" s="3" t="str">
        <f t="shared" ca="1" si="614"/>
        <v/>
      </c>
      <c r="AB1500" s="205">
        <f t="shared" ca="1" si="615"/>
        <v>5876</v>
      </c>
      <c r="AC1500" s="205">
        <f t="shared" ca="1" si="616"/>
        <v>90</v>
      </c>
      <c r="AD1500" s="205">
        <f t="shared" ca="1" si="603"/>
        <v>65.288888888888891</v>
      </c>
      <c r="AE1500" s="205">
        <f t="shared" ca="1" si="604"/>
        <v>15.288888888888891</v>
      </c>
      <c r="AF1500" s="205">
        <f t="shared" ca="1" si="617"/>
        <v>3.0577777777777784</v>
      </c>
      <c r="AG1500" s="205"/>
      <c r="AH1500" s="205"/>
      <c r="AI1500" s="205"/>
      <c r="AJ1500" s="205"/>
      <c r="AK1500" s="4"/>
      <c r="AL1500" s="4"/>
      <c r="AM1500" s="309">
        <f t="shared" ca="1" si="618"/>
        <v>13.36</v>
      </c>
      <c r="AN1500" s="309">
        <f t="shared" ca="1" si="619"/>
        <v>12</v>
      </c>
      <c r="AO1500" s="310">
        <f t="shared" ca="1" si="620"/>
        <v>0.92647058823529438</v>
      </c>
      <c r="AP1500" s="310" t="b">
        <f t="shared" ca="1" si="621"/>
        <v>0</v>
      </c>
      <c r="AQ1500" s="309">
        <f t="shared" ca="1" si="622"/>
        <v>0.36089999999999994</v>
      </c>
      <c r="AR1500" s="205">
        <f t="shared" ca="1" si="605"/>
        <v>11.669099999999998</v>
      </c>
      <c r="AS1500" s="45" t="b">
        <f t="shared" ca="1" si="606"/>
        <v>0</v>
      </c>
      <c r="AT1500">
        <f t="shared" ca="1" si="607"/>
        <v>5</v>
      </c>
      <c r="AU1500" t="b">
        <f t="shared" ca="1" si="623"/>
        <v>0</v>
      </c>
      <c r="AV1500" t="b">
        <f t="shared" ca="1" si="624"/>
        <v>0</v>
      </c>
      <c r="AW1500" s="266" t="b">
        <f t="shared" ca="1" si="625"/>
        <v>0</v>
      </c>
      <c r="AX1500" s="266" t="b">
        <f t="shared" ca="1" si="626"/>
        <v>1</v>
      </c>
      <c r="AY1500" s="266" t="b">
        <f t="shared" ca="1" si="627"/>
        <v>0</v>
      </c>
    </row>
    <row r="1501" spans="1:51" x14ac:dyDescent="0.25">
      <c r="A1501">
        <v>1469</v>
      </c>
      <c r="B1501" s="163">
        <f ca="1">OFFSET(InputPriceData!B$15,CalculationsAndCharts!$A1501+$A$11,0,1,1)</f>
        <v>39884</v>
      </c>
      <c r="C1501" s="3">
        <f ca="1">OFFSET(InputPriceData!G$15,CalculationsAndCharts!$A1501+$A$11,IF($C$7,8,0),1,1)</f>
        <v>655200</v>
      </c>
      <c r="D1501" s="4">
        <f ca="1">OFFSET(InputPriceData!C$15,CalculationsAndCharts!$A1501+$A$11,IF($C$7,8,0),1,1)</f>
        <v>12.91</v>
      </c>
      <c r="E1501" s="4">
        <f ca="1">OFFSET(InputPriceData!D$15,CalculationsAndCharts!$A1501+$A$11,IF($C$7,8,0),1,1)</f>
        <v>13.38</v>
      </c>
      <c r="F1501" s="4">
        <f ca="1">OFFSET(InputPriceData!E$15,CalculationsAndCharts!$A1501+$A$11,IF($C$7,8,0),1,1)</f>
        <v>12.64</v>
      </c>
      <c r="G1501" s="4">
        <f ca="1">OFFSET(InputPriceData!F$15,CalculationsAndCharts!$A1501+$A$11,IF($C$7,8,0),1,1)</f>
        <v>13.36</v>
      </c>
      <c r="H1501" s="128"/>
      <c r="I1501" s="128"/>
      <c r="K1501" s="124"/>
      <c r="L1501" s="279"/>
      <c r="M1501" s="281"/>
      <c r="N1501" s="280"/>
      <c r="O1501" s="4"/>
      <c r="P1501" s="4"/>
      <c r="Q1501" s="3"/>
      <c r="S1501" s="309">
        <f t="shared" ca="1" si="608"/>
        <v>13.36</v>
      </c>
      <c r="T1501" s="309">
        <f t="shared" ca="1" si="609"/>
        <v>12</v>
      </c>
      <c r="U1501" s="310">
        <f t="shared" ca="1" si="601"/>
        <v>1</v>
      </c>
      <c r="V1501" s="310" t="b">
        <f t="shared" ca="1" si="610"/>
        <v>0</v>
      </c>
      <c r="W1501" s="3" t="b">
        <f t="shared" ca="1" si="611"/>
        <v>0</v>
      </c>
      <c r="X1501" s="3" t="str">
        <f t="shared" ca="1" si="612"/>
        <v/>
      </c>
      <c r="Y1501" s="3" t="str">
        <f t="shared" ca="1" si="602"/>
        <v/>
      </c>
      <c r="Z1501" s="3" t="str">
        <f t="shared" ca="1" si="613"/>
        <v/>
      </c>
      <c r="AA1501" s="3" t="str">
        <f t="shared" ca="1" si="614"/>
        <v/>
      </c>
      <c r="AB1501" s="205">
        <f t="shared" ca="1" si="615"/>
        <v>5876</v>
      </c>
      <c r="AC1501" s="205">
        <f t="shared" ca="1" si="616"/>
        <v>90</v>
      </c>
      <c r="AD1501" s="205">
        <f t="shared" ca="1" si="603"/>
        <v>65.288888888888891</v>
      </c>
      <c r="AE1501" s="205">
        <f t="shared" ca="1" si="604"/>
        <v>15.288888888888891</v>
      </c>
      <c r="AF1501" s="205">
        <f t="shared" ca="1" si="617"/>
        <v>3.0577777777777784</v>
      </c>
      <c r="AG1501" s="205"/>
      <c r="AH1501" s="205"/>
      <c r="AI1501" s="205"/>
      <c r="AJ1501" s="205"/>
      <c r="AK1501" s="4"/>
      <c r="AL1501" s="4"/>
      <c r="AM1501" s="309">
        <f t="shared" ca="1" si="618"/>
        <v>13.36</v>
      </c>
      <c r="AN1501" s="309">
        <f t="shared" ca="1" si="619"/>
        <v>12</v>
      </c>
      <c r="AO1501" s="310">
        <f t="shared" ca="1" si="620"/>
        <v>1</v>
      </c>
      <c r="AP1501" s="310" t="b">
        <f t="shared" ca="1" si="621"/>
        <v>0</v>
      </c>
      <c r="AQ1501" s="309">
        <f t="shared" ca="1" si="622"/>
        <v>0.36089999999999994</v>
      </c>
      <c r="AR1501" s="205">
        <f t="shared" ca="1" si="605"/>
        <v>11.669099999999998</v>
      </c>
      <c r="AS1501" s="45" t="b">
        <f t="shared" ca="1" si="606"/>
        <v>0</v>
      </c>
      <c r="AT1501">
        <f t="shared" ca="1" si="607"/>
        <v>4</v>
      </c>
      <c r="AU1501" t="b">
        <f t="shared" ca="1" si="623"/>
        <v>0</v>
      </c>
      <c r="AV1501" t="b">
        <f t="shared" ca="1" si="624"/>
        <v>0</v>
      </c>
      <c r="AW1501" s="266" t="b">
        <f t="shared" ca="1" si="625"/>
        <v>0</v>
      </c>
      <c r="AX1501" s="266" t="b">
        <f t="shared" ca="1" si="626"/>
        <v>1</v>
      </c>
      <c r="AY1501" s="266" t="b">
        <f t="shared" ca="1" si="627"/>
        <v>0</v>
      </c>
    </row>
    <row r="1502" spans="1:51" x14ac:dyDescent="0.25">
      <c r="A1502">
        <v>1470</v>
      </c>
      <c r="B1502" s="163">
        <f ca="1">OFFSET(InputPriceData!B$15,CalculationsAndCharts!$A1502+$A$11,0,1,1)</f>
        <v>39883</v>
      </c>
      <c r="C1502" s="3">
        <f ca="1">OFFSET(InputPriceData!G$15,CalculationsAndCharts!$A1502+$A$11,IF($C$7,8,0),1,1)</f>
        <v>1138900</v>
      </c>
      <c r="D1502" s="4">
        <f ca="1">OFFSET(InputPriceData!C$15,CalculationsAndCharts!$A1502+$A$11,IF($C$7,8,0),1,1)</f>
        <v>12.64</v>
      </c>
      <c r="E1502" s="4">
        <f ca="1">OFFSET(InputPriceData!D$15,CalculationsAndCharts!$A1502+$A$11,IF($C$7,8,0),1,1)</f>
        <v>13.08</v>
      </c>
      <c r="F1502" s="4">
        <f ca="1">OFFSET(InputPriceData!E$15,CalculationsAndCharts!$A1502+$A$11,IF($C$7,8,0),1,1)</f>
        <v>12.51</v>
      </c>
      <c r="G1502" s="4">
        <f ca="1">OFFSET(InputPriceData!F$15,CalculationsAndCharts!$A1502+$A$11,IF($C$7,8,0),1,1)</f>
        <v>13.01</v>
      </c>
      <c r="H1502" s="128"/>
      <c r="I1502" s="128"/>
      <c r="K1502" s="124"/>
      <c r="L1502" s="279"/>
      <c r="M1502" s="281"/>
      <c r="N1502" s="280"/>
      <c r="O1502" s="4"/>
      <c r="P1502" s="4"/>
      <c r="Q1502" s="3"/>
      <c r="S1502" s="309">
        <f t="shared" ca="1" si="608"/>
        <v>13.16</v>
      </c>
      <c r="T1502" s="309">
        <f t="shared" ca="1" si="609"/>
        <v>12</v>
      </c>
      <c r="U1502" s="310">
        <f t="shared" ca="1" si="601"/>
        <v>0.87068965517241348</v>
      </c>
      <c r="V1502" s="310" t="b">
        <f t="shared" ca="1" si="610"/>
        <v>0</v>
      </c>
      <c r="W1502" s="3" t="b">
        <f t="shared" ca="1" si="611"/>
        <v>1</v>
      </c>
      <c r="X1502" s="3">
        <f t="shared" ca="1" si="612"/>
        <v>13.03</v>
      </c>
      <c r="Y1502" s="3">
        <f t="shared" ca="1" si="602"/>
        <v>-0.15349194167305891</v>
      </c>
      <c r="Z1502" s="3">
        <f t="shared" ca="1" si="613"/>
        <v>-0.15349194167305891</v>
      </c>
      <c r="AA1502" s="3">
        <f t="shared" ca="1" si="614"/>
        <v>49</v>
      </c>
      <c r="AB1502" s="205">
        <f t="shared" ca="1" si="615"/>
        <v>5876</v>
      </c>
      <c r="AC1502" s="205">
        <f t="shared" ca="1" si="616"/>
        <v>90</v>
      </c>
      <c r="AD1502" s="205">
        <f t="shared" ca="1" si="603"/>
        <v>65.288888888888891</v>
      </c>
      <c r="AE1502" s="205">
        <f t="shared" ca="1" si="604"/>
        <v>15.288888888888891</v>
      </c>
      <c r="AF1502" s="205">
        <f t="shared" ca="1" si="617"/>
        <v>3.0577777777777784</v>
      </c>
      <c r="AG1502" s="205"/>
      <c r="AH1502" s="205"/>
      <c r="AI1502" s="205"/>
      <c r="AJ1502" s="205"/>
      <c r="AK1502" s="4"/>
      <c r="AL1502" s="4"/>
      <c r="AM1502" s="309">
        <f t="shared" ca="1" si="618"/>
        <v>13.16</v>
      </c>
      <c r="AN1502" s="309">
        <f t="shared" ca="1" si="619"/>
        <v>12</v>
      </c>
      <c r="AO1502" s="310">
        <f t="shared" ca="1" si="620"/>
        <v>0.87068965517241348</v>
      </c>
      <c r="AP1502" s="310" t="b">
        <f t="shared" ca="1" si="621"/>
        <v>0</v>
      </c>
      <c r="AQ1502" s="309">
        <f t="shared" ca="1" si="622"/>
        <v>0.36089999999999994</v>
      </c>
      <c r="AR1502" s="205">
        <f t="shared" ca="1" si="605"/>
        <v>11.669099999999998</v>
      </c>
      <c r="AS1502" s="45" t="b">
        <f t="shared" ca="1" si="606"/>
        <v>0</v>
      </c>
      <c r="AT1502">
        <f t="shared" ca="1" si="607"/>
        <v>3</v>
      </c>
      <c r="AU1502" t="b">
        <f t="shared" ca="1" si="623"/>
        <v>0</v>
      </c>
      <c r="AV1502" t="b">
        <f t="shared" ca="1" si="624"/>
        <v>0</v>
      </c>
      <c r="AW1502" s="266" t="b">
        <f t="shared" ca="1" si="625"/>
        <v>0</v>
      </c>
      <c r="AX1502" s="266" t="b">
        <f t="shared" ca="1" si="626"/>
        <v>1</v>
      </c>
      <c r="AY1502" s="266" t="b">
        <f t="shared" ca="1" si="627"/>
        <v>0</v>
      </c>
    </row>
    <row r="1503" spans="1:51" x14ac:dyDescent="0.25">
      <c r="A1503">
        <v>1471</v>
      </c>
      <c r="B1503" s="163">
        <f ca="1">OFFSET(InputPriceData!B$15,CalculationsAndCharts!$A1503+$A$11,0,1,1)</f>
        <v>39882</v>
      </c>
      <c r="C1503" s="3">
        <f ca="1">OFFSET(InputPriceData!G$15,CalculationsAndCharts!$A1503+$A$11,IF($C$7,8,0),1,1)</f>
        <v>746200</v>
      </c>
      <c r="D1503" s="4">
        <f ca="1">OFFSET(InputPriceData!C$15,CalculationsAndCharts!$A1503+$A$11,IF($C$7,8,0),1,1)</f>
        <v>12.25</v>
      </c>
      <c r="E1503" s="4">
        <f ca="1">OFFSET(InputPriceData!D$15,CalculationsAndCharts!$A1503+$A$11,IF($C$7,8,0),1,1)</f>
        <v>12.69</v>
      </c>
      <c r="F1503" s="4">
        <f ca="1">OFFSET(InputPriceData!E$15,CalculationsAndCharts!$A1503+$A$11,IF($C$7,8,0),1,1)</f>
        <v>12.16</v>
      </c>
      <c r="G1503" s="4">
        <f ca="1">OFFSET(InputPriceData!F$15,CalculationsAndCharts!$A1503+$A$11,IF($C$7,8,0),1,1)</f>
        <v>12.62</v>
      </c>
      <c r="H1503" s="128"/>
      <c r="I1503" s="128"/>
      <c r="K1503" s="124"/>
      <c r="L1503" s="279"/>
      <c r="M1503" s="281"/>
      <c r="N1503" s="280"/>
      <c r="O1503" s="4"/>
      <c r="P1503" s="4"/>
      <c r="Q1503" s="3"/>
      <c r="S1503" s="309">
        <f t="shared" ca="1" si="608"/>
        <v>13.41</v>
      </c>
      <c r="T1503" s="309">
        <f t="shared" ca="1" si="609"/>
        <v>12</v>
      </c>
      <c r="U1503" s="310">
        <f t="shared" ca="1" si="601"/>
        <v>0.439716312056737</v>
      </c>
      <c r="V1503" s="310" t="b">
        <f t="shared" ca="1" si="610"/>
        <v>0</v>
      </c>
      <c r="W1503" s="3" t="b">
        <f t="shared" ca="1" si="611"/>
        <v>0</v>
      </c>
      <c r="X1503" s="3" t="str">
        <f t="shared" ca="1" si="612"/>
        <v/>
      </c>
      <c r="Y1503" s="3" t="str">
        <f t="shared" ca="1" si="602"/>
        <v/>
      </c>
      <c r="Z1503" s="3" t="str">
        <f t="shared" ca="1" si="613"/>
        <v/>
      </c>
      <c r="AA1503" s="3" t="str">
        <f t="shared" ca="1" si="614"/>
        <v/>
      </c>
      <c r="AB1503" s="205">
        <f t="shared" ca="1" si="615"/>
        <v>5827</v>
      </c>
      <c r="AC1503" s="205">
        <f t="shared" ca="1" si="616"/>
        <v>89</v>
      </c>
      <c r="AD1503" s="205">
        <f t="shared" ca="1" si="603"/>
        <v>65.471910112359552</v>
      </c>
      <c r="AE1503" s="205">
        <f t="shared" ca="1" si="604"/>
        <v>15.471910112359552</v>
      </c>
      <c r="AF1503" s="205">
        <f t="shared" ca="1" si="617"/>
        <v>3.0943820224719105</v>
      </c>
      <c r="AG1503" s="205"/>
      <c r="AH1503" s="205"/>
      <c r="AI1503" s="205"/>
      <c r="AJ1503" s="205"/>
      <c r="AK1503" s="4"/>
      <c r="AL1503" s="4"/>
      <c r="AM1503" s="309">
        <f t="shared" ca="1" si="618"/>
        <v>13.16</v>
      </c>
      <c r="AN1503" s="309">
        <f t="shared" ca="1" si="619"/>
        <v>12</v>
      </c>
      <c r="AO1503" s="310">
        <f t="shared" ca="1" si="620"/>
        <v>0.53448275862068895</v>
      </c>
      <c r="AP1503" s="310" t="b">
        <f t="shared" ca="1" si="621"/>
        <v>0</v>
      </c>
      <c r="AQ1503" s="309">
        <f t="shared" ca="1" si="622"/>
        <v>0.36089999999999994</v>
      </c>
      <c r="AR1503" s="205">
        <f t="shared" ca="1" si="605"/>
        <v>11.669099999999998</v>
      </c>
      <c r="AS1503" s="45" t="b">
        <f t="shared" ca="1" si="606"/>
        <v>0</v>
      </c>
      <c r="AT1503">
        <f t="shared" ca="1" si="607"/>
        <v>2</v>
      </c>
      <c r="AU1503" t="b">
        <f t="shared" ca="1" si="623"/>
        <v>0</v>
      </c>
      <c r="AV1503" t="b">
        <f t="shared" ca="1" si="624"/>
        <v>0</v>
      </c>
      <c r="AW1503" s="266" t="b">
        <f t="shared" ca="1" si="625"/>
        <v>0</v>
      </c>
      <c r="AX1503" s="266" t="b">
        <f t="shared" ca="1" si="626"/>
        <v>1</v>
      </c>
      <c r="AY1503" s="266" t="b">
        <f t="shared" ca="1" si="627"/>
        <v>0</v>
      </c>
    </row>
    <row r="1504" spans="1:51" x14ac:dyDescent="0.25">
      <c r="A1504">
        <v>1472</v>
      </c>
      <c r="B1504" s="163">
        <f ca="1">OFFSET(InputPriceData!B$15,CalculationsAndCharts!$A1504+$A$11,0,1,1)</f>
        <v>39881</v>
      </c>
      <c r="C1504" s="3">
        <f ca="1">OFFSET(InputPriceData!G$15,CalculationsAndCharts!$A1504+$A$11,IF($C$7,8,0),1,1)</f>
        <v>864400</v>
      </c>
      <c r="D1504" s="4">
        <f ca="1">OFFSET(InputPriceData!C$15,CalculationsAndCharts!$A1504+$A$11,IF($C$7,8,0),1,1)</f>
        <v>12.03</v>
      </c>
      <c r="E1504" s="4">
        <f ca="1">OFFSET(InputPriceData!D$15,CalculationsAndCharts!$A1504+$A$11,IF($C$7,8,0),1,1)</f>
        <v>12.43</v>
      </c>
      <c r="F1504" s="4">
        <f ca="1">OFFSET(InputPriceData!E$15,CalculationsAndCharts!$A1504+$A$11,IF($C$7,8,0),1,1)</f>
        <v>11.93</v>
      </c>
      <c r="G1504" s="4">
        <f ca="1">OFFSET(InputPriceData!F$15,CalculationsAndCharts!$A1504+$A$11,IF($C$7,8,0),1,1)</f>
        <v>12</v>
      </c>
      <c r="H1504" s="128"/>
      <c r="I1504" s="128"/>
      <c r="K1504" s="124"/>
      <c r="L1504" s="279"/>
      <c r="M1504" s="281"/>
      <c r="N1504" s="280"/>
      <c r="O1504" s="4"/>
      <c r="P1504" s="4"/>
      <c r="Q1504" s="3"/>
      <c r="S1504" s="309">
        <f t="shared" ca="1" si="608"/>
        <v>13.54</v>
      </c>
      <c r="T1504" s="309">
        <f t="shared" ca="1" si="609"/>
        <v>12</v>
      </c>
      <c r="U1504" s="310">
        <f t="shared" ca="1" si="601"/>
        <v>0</v>
      </c>
      <c r="V1504" s="310" t="b">
        <f t="shared" ca="1" si="610"/>
        <v>0</v>
      </c>
      <c r="W1504" s="3" t="b">
        <f t="shared" ca="1" si="611"/>
        <v>0</v>
      </c>
      <c r="X1504" s="3" t="str">
        <f t="shared" ca="1" si="612"/>
        <v/>
      </c>
      <c r="Y1504" s="3" t="str">
        <f t="shared" ca="1" si="602"/>
        <v/>
      </c>
      <c r="Z1504" s="3" t="str">
        <f t="shared" ca="1" si="613"/>
        <v/>
      </c>
      <c r="AA1504" s="3" t="str">
        <f t="shared" ca="1" si="614"/>
        <v/>
      </c>
      <c r="AB1504" s="205">
        <f t="shared" ca="1" si="615"/>
        <v>5827</v>
      </c>
      <c r="AC1504" s="205">
        <f t="shared" ca="1" si="616"/>
        <v>89</v>
      </c>
      <c r="AD1504" s="205">
        <f t="shared" ca="1" si="603"/>
        <v>65.471910112359552</v>
      </c>
      <c r="AE1504" s="205">
        <f t="shared" ca="1" si="604"/>
        <v>15.471910112359552</v>
      </c>
      <c r="AF1504" s="205">
        <f t="shared" ca="1" si="617"/>
        <v>3.0943820224719105</v>
      </c>
      <c r="AG1504" s="205"/>
      <c r="AH1504" s="205"/>
      <c r="AI1504" s="205"/>
      <c r="AJ1504" s="205"/>
      <c r="AK1504" s="4"/>
      <c r="AL1504" s="4"/>
      <c r="AM1504" s="309">
        <f t="shared" ca="1" si="618"/>
        <v>13.16</v>
      </c>
      <c r="AN1504" s="309">
        <f t="shared" ca="1" si="619"/>
        <v>12</v>
      </c>
      <c r="AO1504" s="310">
        <f t="shared" ca="1" si="620"/>
        <v>0</v>
      </c>
      <c r="AP1504" s="310" t="b">
        <f t="shared" ca="1" si="621"/>
        <v>0</v>
      </c>
      <c r="AQ1504" s="309">
        <f t="shared" ca="1" si="622"/>
        <v>0.36089999999999994</v>
      </c>
      <c r="AR1504" s="205">
        <f t="shared" ca="1" si="605"/>
        <v>11.669099999999998</v>
      </c>
      <c r="AS1504" s="45" t="b">
        <f t="shared" ca="1" si="606"/>
        <v>0</v>
      </c>
      <c r="AT1504">
        <f t="shared" ca="1" si="607"/>
        <v>1</v>
      </c>
      <c r="AU1504" t="b">
        <f t="shared" ca="1" si="623"/>
        <v>0</v>
      </c>
      <c r="AV1504" t="b">
        <f t="shared" ca="1" si="624"/>
        <v>0</v>
      </c>
      <c r="AW1504" s="266" t="b">
        <f t="shared" ca="1" si="625"/>
        <v>1</v>
      </c>
      <c r="AX1504" s="266" t="b">
        <f t="shared" ca="1" si="626"/>
        <v>1</v>
      </c>
      <c r="AY1504" s="266" t="b">
        <f t="shared" ca="1" si="627"/>
        <v>0</v>
      </c>
    </row>
    <row r="1505" spans="1:51" x14ac:dyDescent="0.25">
      <c r="A1505">
        <v>1473</v>
      </c>
      <c r="B1505" s="163">
        <f ca="1">OFFSET(InputPriceData!B$15,CalculationsAndCharts!$A1505+$A$11,0,1,1)</f>
        <v>39878</v>
      </c>
      <c r="C1505" s="3">
        <f ca="1">OFFSET(InputPriceData!G$15,CalculationsAndCharts!$A1505+$A$11,IF($C$7,8,0),1,1)</f>
        <v>1408000</v>
      </c>
      <c r="D1505" s="4">
        <f ca="1">OFFSET(InputPriceData!C$15,CalculationsAndCharts!$A1505+$A$11,IF($C$7,8,0),1,1)</f>
        <v>12.54</v>
      </c>
      <c r="E1505" s="4">
        <f ca="1">OFFSET(InputPriceData!D$15,CalculationsAndCharts!$A1505+$A$11,IF($C$7,8,0),1,1)</f>
        <v>12.61</v>
      </c>
      <c r="F1505" s="4">
        <f ca="1">OFFSET(InputPriceData!E$15,CalculationsAndCharts!$A1505+$A$11,IF($C$7,8,0),1,1)</f>
        <v>12.11</v>
      </c>
      <c r="G1505" s="4">
        <f ca="1">OFFSET(InputPriceData!F$15,CalculationsAndCharts!$A1505+$A$11,IF($C$7,8,0),1,1)</f>
        <v>12.19</v>
      </c>
      <c r="H1505" s="128"/>
      <c r="I1505" s="128"/>
      <c r="K1505" s="124"/>
      <c r="L1505" s="279"/>
      <c r="M1505" s="281"/>
      <c r="N1505" s="280"/>
      <c r="O1505" s="4"/>
      <c r="P1505" s="4"/>
      <c r="Q1505" s="3"/>
      <c r="S1505" s="309">
        <f t="shared" ca="1" si="608"/>
        <v>13.82</v>
      </c>
      <c r="T1505" s="309">
        <f t="shared" ca="1" si="609"/>
        <v>12.18</v>
      </c>
      <c r="U1505" s="310">
        <f t="shared" ref="U1505:U1568" ca="1" si="628">IFERROR((G1505- T1505)/(S1505-T1505),0)</f>
        <v>6.0975609756096236E-3</v>
      </c>
      <c r="V1505" s="310" t="b">
        <f t="shared" ca="1" si="610"/>
        <v>1</v>
      </c>
      <c r="W1505" s="3" t="b">
        <f t="shared" ca="1" si="611"/>
        <v>0</v>
      </c>
      <c r="X1505" s="3" t="str">
        <f t="shared" ca="1" si="612"/>
        <v/>
      </c>
      <c r="Y1505" s="3" t="str">
        <f t="shared" ref="Y1505:Y1568" ca="1" si="629">IF(W1505,IFERROR(100*(G1505-X1505)/X1505,0),"")</f>
        <v/>
      </c>
      <c r="Z1505" s="3" t="str">
        <f t="shared" ca="1" si="613"/>
        <v/>
      </c>
      <c r="AA1505" s="3" t="str">
        <f t="shared" ca="1" si="614"/>
        <v/>
      </c>
      <c r="AB1505" s="205">
        <f t="shared" ca="1" si="615"/>
        <v>5827</v>
      </c>
      <c r="AC1505" s="205">
        <f t="shared" ca="1" si="616"/>
        <v>89</v>
      </c>
      <c r="AD1505" s="205">
        <f t="shared" ref="AD1505:AD1568" ca="1" si="630">IFERROR(AB1505/AC1505,0)</f>
        <v>65.471910112359552</v>
      </c>
      <c r="AE1505" s="205">
        <f t="shared" ref="AE1505:AE1568" ca="1" si="631">IFERROR(AB1505/AC1505-50,0)</f>
        <v>15.471910112359552</v>
      </c>
      <c r="AF1505" s="205">
        <f t="shared" ca="1" si="617"/>
        <v>3.0943820224719105</v>
      </c>
      <c r="AG1505" s="205"/>
      <c r="AH1505" s="205"/>
      <c r="AI1505" s="205"/>
      <c r="AJ1505" s="205"/>
      <c r="AK1505" s="4"/>
      <c r="AL1505" s="4"/>
      <c r="AM1505" s="309">
        <f t="shared" ca="1" si="618"/>
        <v>13.41</v>
      </c>
      <c r="AN1505" s="309">
        <f t="shared" ca="1" si="619"/>
        <v>12.18</v>
      </c>
      <c r="AO1505" s="310">
        <f t="shared" ca="1" si="620"/>
        <v>8.130081300812832E-3</v>
      </c>
      <c r="AP1505" s="310" t="b">
        <f t="shared" ca="1" si="621"/>
        <v>1</v>
      </c>
      <c r="AQ1505" s="309">
        <f t="shared" ca="1" si="622"/>
        <v>0</v>
      </c>
      <c r="AR1505" s="205">
        <f t="shared" ref="AR1505:AR1568" ca="1" si="632">IF(AND(NOT(AX1506),AW1505),D1505*(1-$E$22),IF(AX1505,AR1506,0))</f>
        <v>0</v>
      </c>
      <c r="AS1505" s="45" t="b">
        <f t="shared" ref="AS1505:AS1568" ca="1" si="633">AND(AX1505,F1505&lt;AR1505)</f>
        <v>0</v>
      </c>
      <c r="AT1505">
        <f t="shared" ref="AT1505:AT1568" ca="1" si="634">IF(AX1505,AT1506+1,0)</f>
        <v>0</v>
      </c>
      <c r="AU1505" t="b">
        <f t="shared" ca="1" si="623"/>
        <v>0</v>
      </c>
      <c r="AV1505" t="b">
        <f t="shared" ca="1" si="624"/>
        <v>0</v>
      </c>
      <c r="AW1505" s="266" t="b">
        <f t="shared" ca="1" si="625"/>
        <v>0</v>
      </c>
      <c r="AX1505" s="266" t="b">
        <f t="shared" ca="1" si="626"/>
        <v>0</v>
      </c>
      <c r="AY1505" s="266" t="b">
        <f t="shared" ca="1" si="627"/>
        <v>0</v>
      </c>
    </row>
    <row r="1506" spans="1:51" x14ac:dyDescent="0.25">
      <c r="A1506">
        <v>1474</v>
      </c>
      <c r="B1506" s="163">
        <f ca="1">OFFSET(InputPriceData!B$15,CalculationsAndCharts!$A1506+$A$11,0,1,1)</f>
        <v>39877</v>
      </c>
      <c r="C1506" s="3">
        <f ca="1">OFFSET(InputPriceData!G$15,CalculationsAndCharts!$A1506+$A$11,IF($C$7,8,0),1,1)</f>
        <v>1183800</v>
      </c>
      <c r="D1506" s="4">
        <f ca="1">OFFSET(InputPriceData!C$15,CalculationsAndCharts!$A1506+$A$11,IF($C$7,8,0),1,1)</f>
        <v>12.4</v>
      </c>
      <c r="E1506" s="4">
        <f ca="1">OFFSET(InputPriceData!D$15,CalculationsAndCharts!$A1506+$A$11,IF($C$7,8,0),1,1)</f>
        <v>12.6</v>
      </c>
      <c r="F1506" s="4">
        <f ca="1">OFFSET(InputPriceData!E$15,CalculationsAndCharts!$A1506+$A$11,IF($C$7,8,0),1,1)</f>
        <v>12.23</v>
      </c>
      <c r="G1506" s="4">
        <f ca="1">OFFSET(InputPriceData!F$15,CalculationsAndCharts!$A1506+$A$11,IF($C$7,8,0),1,1)</f>
        <v>12.44</v>
      </c>
      <c r="H1506" s="128"/>
      <c r="I1506" s="128"/>
      <c r="K1506" s="124"/>
      <c r="L1506" s="279"/>
      <c r="M1506" s="281"/>
      <c r="N1506" s="280"/>
      <c r="O1506" s="4"/>
      <c r="P1506" s="4"/>
      <c r="Q1506" s="3"/>
      <c r="S1506" s="309">
        <f t="shared" ref="S1506:S1569" ca="1" si="635">MAX(OFFSET($G1506,0,0,$A$19,1))</f>
        <v>14.3</v>
      </c>
      <c r="T1506" s="309">
        <f t="shared" ref="T1506:T1569" ca="1" si="636">MIN(OFFSET($G1506,0,0,$A$19,1))</f>
        <v>12.18</v>
      </c>
      <c r="U1506" s="310">
        <f t="shared" ca="1" si="628"/>
        <v>0.12264150943396211</v>
      </c>
      <c r="V1506" s="310" t="b">
        <f t="shared" ref="V1506:V1569" ca="1" si="637">AND(U1506&lt;$A$20,U1507&gt;$A$20)</f>
        <v>0</v>
      </c>
      <c r="W1506" s="3" t="b">
        <f t="shared" ref="W1506:W1569" ca="1" si="638">OFFSET(V1506,($A$21-1),0,1,1)</f>
        <v>0</v>
      </c>
      <c r="X1506" s="3" t="str">
        <f t="shared" ref="X1506:X1569" ca="1" si="639">IF($W1506,OFFSET($G1506,$A$19-1,0,1,1),"")</f>
        <v/>
      </c>
      <c r="Y1506" s="3" t="str">
        <f t="shared" ca="1" si="629"/>
        <v/>
      </c>
      <c r="Z1506" s="3" t="str">
        <f t="shared" ref="Z1506:Z1569" ca="1" si="640">IF(W1506,IF(Y1506&lt;-10,10,IF(Y1506&gt;10,10,Y1506)),"")</f>
        <v/>
      </c>
      <c r="AA1506" s="3" t="str">
        <f t="shared" ref="AA1506:AA1569" ca="1" si="641">IF(W1506,INT(5*(Z1506+10)),"")</f>
        <v/>
      </c>
      <c r="AB1506" s="205">
        <f t="shared" ref="AB1506:AB1569" ca="1" si="642">IF(A1506&gt;$A$23,0,IF(W1506,AA1506,0))+AB1507</f>
        <v>5827</v>
      </c>
      <c r="AC1506" s="205">
        <f t="shared" ref="AC1506:AC1569" ca="1" si="643">IF(A1506&gt;$A$23,0,IF(W1506,1,0))+AC1507</f>
        <v>89</v>
      </c>
      <c r="AD1506" s="205">
        <f t="shared" ca="1" si="630"/>
        <v>65.471910112359552</v>
      </c>
      <c r="AE1506" s="205">
        <f t="shared" ca="1" si="631"/>
        <v>15.471910112359552</v>
      </c>
      <c r="AF1506" s="205">
        <f t="shared" ref="AF1506:AF1569" ca="1" si="644">AE1506*0.2</f>
        <v>3.0943820224719105</v>
      </c>
      <c r="AG1506" s="205"/>
      <c r="AH1506" s="205"/>
      <c r="AI1506" s="205"/>
      <c r="AJ1506" s="205"/>
      <c r="AK1506" s="4"/>
      <c r="AL1506" s="4"/>
      <c r="AM1506" s="309">
        <f t="shared" ref="AM1506:AM1569" ca="1" si="645">MAX(OFFSET($G1506,0,0,$E$19,1))</f>
        <v>13.54</v>
      </c>
      <c r="AN1506" s="309">
        <f t="shared" ref="AN1506:AN1569" ca="1" si="646">MIN(OFFSET($G1506,0,0,$E$19,1))</f>
        <v>12.18</v>
      </c>
      <c r="AO1506" s="310">
        <f t="shared" ref="AO1506:AO1569" ca="1" si="647">IFERROR(($G1506- AN1506)/(AM1506-AN1506),0)</f>
        <v>0.19117647058823523</v>
      </c>
      <c r="AP1506" s="310" t="b">
        <f t="shared" ref="AP1506:AP1569" ca="1" si="648">AND(AO1506&lt;$E$20,AO1507&gt;$E$20)</f>
        <v>0</v>
      </c>
      <c r="AQ1506" s="309">
        <f t="shared" ref="AQ1506:AQ1569" ca="1" si="649">IF(AND(NOT(AX1507),AW1506),D1506*($E$22),IF(AX1506,AQ1507,0))</f>
        <v>0</v>
      </c>
      <c r="AR1506" s="205">
        <f t="shared" ca="1" si="632"/>
        <v>0</v>
      </c>
      <c r="AS1506" s="45" t="b">
        <f t="shared" ca="1" si="633"/>
        <v>0</v>
      </c>
      <c r="AT1506">
        <f t="shared" ca="1" si="634"/>
        <v>0</v>
      </c>
      <c r="AU1506" t="b">
        <f t="shared" ref="AU1506:AU1569" ca="1" si="650">(AT1506&gt;=$E$21)</f>
        <v>0</v>
      </c>
      <c r="AV1506" t="b">
        <f t="shared" ref="AV1506:AV1569" ca="1" si="651">OR(AS1506,AU1506)</f>
        <v>0</v>
      </c>
      <c r="AW1506" s="266" t="b">
        <f t="shared" ref="AW1506:AW1569" ca="1" si="652">AND($AP1507,NOT(AX1507))</f>
        <v>0</v>
      </c>
      <c r="AX1506" s="266" t="b">
        <f t="shared" ref="AX1506:AX1569" ca="1" si="653">IF(AX1507,IF(AY1506,FALSE,AX1507),IF(AW1506,TRUE,AX1507))</f>
        <v>0</v>
      </c>
      <c r="AY1506" s="266" t="b">
        <f t="shared" ref="AY1506:AY1569" ca="1" si="654">AND(AX1507,AND(AV1507&lt;&gt;AV1508,AV1507))</f>
        <v>0</v>
      </c>
    </row>
    <row r="1507" spans="1:51" x14ac:dyDescent="0.25">
      <c r="A1507">
        <v>1475</v>
      </c>
      <c r="B1507" s="163">
        <f ca="1">OFFSET(InputPriceData!B$15,CalculationsAndCharts!$A1507+$A$11,0,1,1)</f>
        <v>39876</v>
      </c>
      <c r="C1507" s="3">
        <f ca="1">OFFSET(InputPriceData!G$15,CalculationsAndCharts!$A1507+$A$11,IF($C$7,8,0),1,1)</f>
        <v>952300</v>
      </c>
      <c r="D1507" s="4">
        <f ca="1">OFFSET(InputPriceData!C$15,CalculationsAndCharts!$A1507+$A$11,IF($C$7,8,0),1,1)</f>
        <v>12.7</v>
      </c>
      <c r="E1507" s="4">
        <f ca="1">OFFSET(InputPriceData!D$15,CalculationsAndCharts!$A1507+$A$11,IF($C$7,8,0),1,1)</f>
        <v>12.88</v>
      </c>
      <c r="F1507" s="4">
        <f ca="1">OFFSET(InputPriceData!E$15,CalculationsAndCharts!$A1507+$A$11,IF($C$7,8,0),1,1)</f>
        <v>12.48</v>
      </c>
      <c r="G1507" s="4">
        <f ca="1">OFFSET(InputPriceData!F$15,CalculationsAndCharts!$A1507+$A$11,IF($C$7,8,0),1,1)</f>
        <v>12.65</v>
      </c>
      <c r="H1507" s="128"/>
      <c r="I1507" s="128"/>
      <c r="K1507" s="124"/>
      <c r="L1507" s="279"/>
      <c r="M1507" s="281"/>
      <c r="N1507" s="280"/>
      <c r="O1507" s="4"/>
      <c r="P1507" s="4"/>
      <c r="Q1507" s="3"/>
      <c r="S1507" s="309">
        <f t="shared" ca="1" si="635"/>
        <v>14.46</v>
      </c>
      <c r="T1507" s="309">
        <f t="shared" ca="1" si="636"/>
        <v>12.18</v>
      </c>
      <c r="U1507" s="310">
        <f t="shared" ca="1" si="628"/>
        <v>0.20614035087719315</v>
      </c>
      <c r="V1507" s="310" t="b">
        <f t="shared" ca="1" si="637"/>
        <v>0</v>
      </c>
      <c r="W1507" s="3" t="b">
        <f t="shared" ca="1" si="638"/>
        <v>0</v>
      </c>
      <c r="X1507" s="3" t="str">
        <f t="shared" ca="1" si="639"/>
        <v/>
      </c>
      <c r="Y1507" s="3" t="str">
        <f t="shared" ca="1" si="629"/>
        <v/>
      </c>
      <c r="Z1507" s="3" t="str">
        <f t="shared" ca="1" si="640"/>
        <v/>
      </c>
      <c r="AA1507" s="3" t="str">
        <f t="shared" ca="1" si="641"/>
        <v/>
      </c>
      <c r="AB1507" s="205">
        <f t="shared" ca="1" si="642"/>
        <v>5827</v>
      </c>
      <c r="AC1507" s="205">
        <f t="shared" ca="1" si="643"/>
        <v>89</v>
      </c>
      <c r="AD1507" s="205">
        <f t="shared" ca="1" si="630"/>
        <v>65.471910112359552</v>
      </c>
      <c r="AE1507" s="205">
        <f t="shared" ca="1" si="631"/>
        <v>15.471910112359552</v>
      </c>
      <c r="AF1507" s="205">
        <f t="shared" ca="1" si="644"/>
        <v>3.0943820224719105</v>
      </c>
      <c r="AG1507" s="205"/>
      <c r="AH1507" s="205"/>
      <c r="AI1507" s="205"/>
      <c r="AJ1507" s="205"/>
      <c r="AK1507" s="4"/>
      <c r="AL1507" s="4"/>
      <c r="AM1507" s="309">
        <f t="shared" ca="1" si="645"/>
        <v>13.82</v>
      </c>
      <c r="AN1507" s="309">
        <f t="shared" ca="1" si="646"/>
        <v>12.18</v>
      </c>
      <c r="AO1507" s="310">
        <f t="shared" ca="1" si="647"/>
        <v>0.28658536585365885</v>
      </c>
      <c r="AP1507" s="310" t="b">
        <f t="shared" ca="1" si="648"/>
        <v>0</v>
      </c>
      <c r="AQ1507" s="309">
        <f t="shared" ca="1" si="649"/>
        <v>0</v>
      </c>
      <c r="AR1507" s="205">
        <f t="shared" ca="1" si="632"/>
        <v>0</v>
      </c>
      <c r="AS1507" s="45" t="b">
        <f t="shared" ca="1" si="633"/>
        <v>0</v>
      </c>
      <c r="AT1507">
        <f t="shared" ca="1" si="634"/>
        <v>0</v>
      </c>
      <c r="AU1507" t="b">
        <f t="shared" ca="1" si="650"/>
        <v>0</v>
      </c>
      <c r="AV1507" t="b">
        <f t="shared" ca="1" si="651"/>
        <v>0</v>
      </c>
      <c r="AW1507" s="266" t="b">
        <f t="shared" ca="1" si="652"/>
        <v>0</v>
      </c>
      <c r="AX1507" s="266" t="b">
        <f t="shared" ca="1" si="653"/>
        <v>0</v>
      </c>
      <c r="AY1507" s="266" t="b">
        <f t="shared" ca="1" si="654"/>
        <v>0</v>
      </c>
    </row>
    <row r="1508" spans="1:51" x14ac:dyDescent="0.25">
      <c r="A1508">
        <v>1476</v>
      </c>
      <c r="B1508" s="163">
        <f ca="1">OFFSET(InputPriceData!B$15,CalculationsAndCharts!$A1508+$A$11,0,1,1)</f>
        <v>39875</v>
      </c>
      <c r="C1508" s="3">
        <f ca="1">OFFSET(InputPriceData!G$15,CalculationsAndCharts!$A1508+$A$11,IF($C$7,8,0),1,1)</f>
        <v>1428000</v>
      </c>
      <c r="D1508" s="4">
        <f ca="1">OFFSET(InputPriceData!C$15,CalculationsAndCharts!$A1508+$A$11,IF($C$7,8,0),1,1)</f>
        <v>12.35</v>
      </c>
      <c r="E1508" s="4">
        <f ca="1">OFFSET(InputPriceData!D$15,CalculationsAndCharts!$A1508+$A$11,IF($C$7,8,0),1,1)</f>
        <v>12.71</v>
      </c>
      <c r="F1508" s="4">
        <f ca="1">OFFSET(InputPriceData!E$15,CalculationsAndCharts!$A1508+$A$11,IF($C$7,8,0),1,1)</f>
        <v>12.24</v>
      </c>
      <c r="G1508" s="4">
        <f ca="1">OFFSET(InputPriceData!F$15,CalculationsAndCharts!$A1508+$A$11,IF($C$7,8,0),1,1)</f>
        <v>12.53</v>
      </c>
      <c r="H1508" s="128"/>
      <c r="I1508" s="128"/>
      <c r="K1508" s="124"/>
      <c r="L1508" s="279"/>
      <c r="M1508" s="281"/>
      <c r="N1508" s="280"/>
      <c r="O1508" s="4"/>
      <c r="P1508" s="4"/>
      <c r="Q1508" s="3"/>
      <c r="S1508" s="309">
        <f t="shared" ca="1" si="635"/>
        <v>14.46</v>
      </c>
      <c r="T1508" s="309">
        <f t="shared" ca="1" si="636"/>
        <v>12.18</v>
      </c>
      <c r="U1508" s="310">
        <f t="shared" ca="1" si="628"/>
        <v>0.15350877192982432</v>
      </c>
      <c r="V1508" s="310" t="b">
        <f t="shared" ca="1" si="637"/>
        <v>0</v>
      </c>
      <c r="W1508" s="3" t="b">
        <f t="shared" ca="1" si="638"/>
        <v>0</v>
      </c>
      <c r="X1508" s="3" t="str">
        <f t="shared" ca="1" si="639"/>
        <v/>
      </c>
      <c r="Y1508" s="3" t="str">
        <f t="shared" ca="1" si="629"/>
        <v/>
      </c>
      <c r="Z1508" s="3" t="str">
        <f t="shared" ca="1" si="640"/>
        <v/>
      </c>
      <c r="AA1508" s="3" t="str">
        <f t="shared" ca="1" si="641"/>
        <v/>
      </c>
      <c r="AB1508" s="205">
        <f t="shared" ca="1" si="642"/>
        <v>5827</v>
      </c>
      <c r="AC1508" s="205">
        <f t="shared" ca="1" si="643"/>
        <v>89</v>
      </c>
      <c r="AD1508" s="205">
        <f t="shared" ca="1" si="630"/>
        <v>65.471910112359552</v>
      </c>
      <c r="AE1508" s="205">
        <f t="shared" ca="1" si="631"/>
        <v>15.471910112359552</v>
      </c>
      <c r="AF1508" s="205">
        <f t="shared" ca="1" si="644"/>
        <v>3.0943820224719105</v>
      </c>
      <c r="AG1508" s="205"/>
      <c r="AH1508" s="205"/>
      <c r="AI1508" s="205"/>
      <c r="AJ1508" s="205"/>
      <c r="AK1508" s="4"/>
      <c r="AL1508" s="4"/>
      <c r="AM1508" s="309">
        <f t="shared" ca="1" si="645"/>
        <v>14.3</v>
      </c>
      <c r="AN1508" s="309">
        <f t="shared" ca="1" si="646"/>
        <v>12.18</v>
      </c>
      <c r="AO1508" s="310">
        <f t="shared" ca="1" si="647"/>
        <v>0.16509433962264125</v>
      </c>
      <c r="AP1508" s="310" t="b">
        <f t="shared" ca="1" si="648"/>
        <v>0</v>
      </c>
      <c r="AQ1508" s="309">
        <f t="shared" ca="1" si="649"/>
        <v>0</v>
      </c>
      <c r="AR1508" s="205">
        <f t="shared" ca="1" si="632"/>
        <v>0</v>
      </c>
      <c r="AS1508" s="45" t="b">
        <f t="shared" ca="1" si="633"/>
        <v>0</v>
      </c>
      <c r="AT1508">
        <f t="shared" ca="1" si="634"/>
        <v>0</v>
      </c>
      <c r="AU1508" t="b">
        <f t="shared" ca="1" si="650"/>
        <v>0</v>
      </c>
      <c r="AV1508" t="b">
        <f t="shared" ca="1" si="651"/>
        <v>0</v>
      </c>
      <c r="AW1508" s="266" t="b">
        <f t="shared" ca="1" si="652"/>
        <v>0</v>
      </c>
      <c r="AX1508" s="266" t="b">
        <f t="shared" ca="1" si="653"/>
        <v>0</v>
      </c>
      <c r="AY1508" s="266" t="b">
        <f t="shared" ca="1" si="654"/>
        <v>0</v>
      </c>
    </row>
    <row r="1509" spans="1:51" x14ac:dyDescent="0.25">
      <c r="A1509">
        <v>1477</v>
      </c>
      <c r="B1509" s="163">
        <f ca="1">OFFSET(InputPriceData!B$15,CalculationsAndCharts!$A1509+$A$11,0,1,1)</f>
        <v>39874</v>
      </c>
      <c r="C1509" s="3">
        <f ca="1">OFFSET(InputPriceData!G$15,CalculationsAndCharts!$A1509+$A$11,IF($C$7,8,0),1,1)</f>
        <v>1685200</v>
      </c>
      <c r="D1509" s="4">
        <f ca="1">OFFSET(InputPriceData!C$15,CalculationsAndCharts!$A1509+$A$11,IF($C$7,8,0),1,1)</f>
        <v>12.22</v>
      </c>
      <c r="E1509" s="4">
        <f ca="1">OFFSET(InputPriceData!D$15,CalculationsAndCharts!$A1509+$A$11,IF($C$7,8,0),1,1)</f>
        <v>12.33</v>
      </c>
      <c r="F1509" s="4">
        <f ca="1">OFFSET(InputPriceData!E$15,CalculationsAndCharts!$A1509+$A$11,IF($C$7,8,0),1,1)</f>
        <v>11.89</v>
      </c>
      <c r="G1509" s="4">
        <f ca="1">OFFSET(InputPriceData!F$15,CalculationsAndCharts!$A1509+$A$11,IF($C$7,8,0),1,1)</f>
        <v>12.18</v>
      </c>
      <c r="H1509" s="128"/>
      <c r="I1509" s="128"/>
      <c r="K1509" s="124"/>
      <c r="L1509" s="279"/>
      <c r="M1509" s="281"/>
      <c r="N1509" s="280"/>
      <c r="O1509" s="4"/>
      <c r="P1509" s="4"/>
      <c r="Q1509" s="3"/>
      <c r="S1509" s="309">
        <f t="shared" ca="1" si="635"/>
        <v>14.46</v>
      </c>
      <c r="T1509" s="309">
        <f t="shared" ca="1" si="636"/>
        <v>12.18</v>
      </c>
      <c r="U1509" s="310">
        <f t="shared" ca="1" si="628"/>
        <v>0</v>
      </c>
      <c r="V1509" s="310" t="b">
        <f t="shared" ca="1" si="637"/>
        <v>0</v>
      </c>
      <c r="W1509" s="3" t="b">
        <f t="shared" ca="1" si="638"/>
        <v>0</v>
      </c>
      <c r="X1509" s="3" t="str">
        <f t="shared" ca="1" si="639"/>
        <v/>
      </c>
      <c r="Y1509" s="3" t="str">
        <f t="shared" ca="1" si="629"/>
        <v/>
      </c>
      <c r="Z1509" s="3" t="str">
        <f t="shared" ca="1" si="640"/>
        <v/>
      </c>
      <c r="AA1509" s="3" t="str">
        <f t="shared" ca="1" si="641"/>
        <v/>
      </c>
      <c r="AB1509" s="205">
        <f t="shared" ca="1" si="642"/>
        <v>5827</v>
      </c>
      <c r="AC1509" s="205">
        <f t="shared" ca="1" si="643"/>
        <v>89</v>
      </c>
      <c r="AD1509" s="205">
        <f t="shared" ca="1" si="630"/>
        <v>65.471910112359552</v>
      </c>
      <c r="AE1509" s="205">
        <f t="shared" ca="1" si="631"/>
        <v>15.471910112359552</v>
      </c>
      <c r="AF1509" s="205">
        <f t="shared" ca="1" si="644"/>
        <v>3.0943820224719105</v>
      </c>
      <c r="AG1509" s="205"/>
      <c r="AH1509" s="205"/>
      <c r="AI1509" s="205"/>
      <c r="AJ1509" s="205"/>
      <c r="AK1509" s="4"/>
      <c r="AL1509" s="4"/>
      <c r="AM1509" s="309">
        <f t="shared" ca="1" si="645"/>
        <v>14.46</v>
      </c>
      <c r="AN1509" s="309">
        <f t="shared" ca="1" si="646"/>
        <v>12.18</v>
      </c>
      <c r="AO1509" s="310">
        <f t="shared" ca="1" si="647"/>
        <v>0</v>
      </c>
      <c r="AP1509" s="310" t="b">
        <f t="shared" ca="1" si="648"/>
        <v>0</v>
      </c>
      <c r="AQ1509" s="309">
        <f t="shared" ca="1" si="649"/>
        <v>0</v>
      </c>
      <c r="AR1509" s="205">
        <f t="shared" ca="1" si="632"/>
        <v>0</v>
      </c>
      <c r="AS1509" s="45" t="b">
        <f t="shared" ca="1" si="633"/>
        <v>0</v>
      </c>
      <c r="AT1509">
        <f t="shared" ca="1" si="634"/>
        <v>0</v>
      </c>
      <c r="AU1509" t="b">
        <f t="shared" ca="1" si="650"/>
        <v>0</v>
      </c>
      <c r="AV1509" t="b">
        <f t="shared" ca="1" si="651"/>
        <v>0</v>
      </c>
      <c r="AW1509" s="266" t="b">
        <f t="shared" ca="1" si="652"/>
        <v>0</v>
      </c>
      <c r="AX1509" s="266" t="b">
        <f t="shared" ca="1" si="653"/>
        <v>0</v>
      </c>
      <c r="AY1509" s="266" t="b">
        <f t="shared" ca="1" si="654"/>
        <v>0</v>
      </c>
    </row>
    <row r="1510" spans="1:51" x14ac:dyDescent="0.25">
      <c r="A1510">
        <v>1478</v>
      </c>
      <c r="B1510" s="163">
        <f ca="1">OFFSET(InputPriceData!B$15,CalculationsAndCharts!$A1510+$A$11,0,1,1)</f>
        <v>39871</v>
      </c>
      <c r="C1510" s="3">
        <f ca="1">OFFSET(InputPriceData!G$15,CalculationsAndCharts!$A1510+$A$11,IF($C$7,8,0),1,1)</f>
        <v>1648500</v>
      </c>
      <c r="D1510" s="4">
        <f ca="1">OFFSET(InputPriceData!C$15,CalculationsAndCharts!$A1510+$A$11,IF($C$7,8,0),1,1)</f>
        <v>12.2</v>
      </c>
      <c r="E1510" s="4">
        <f ca="1">OFFSET(InputPriceData!D$15,CalculationsAndCharts!$A1510+$A$11,IF($C$7,8,0),1,1)</f>
        <v>12.59</v>
      </c>
      <c r="F1510" s="4">
        <f ca="1">OFFSET(InputPriceData!E$15,CalculationsAndCharts!$A1510+$A$11,IF($C$7,8,0),1,1)</f>
        <v>12.12</v>
      </c>
      <c r="G1510" s="4">
        <f ca="1">OFFSET(InputPriceData!F$15,CalculationsAndCharts!$A1510+$A$11,IF($C$7,8,0),1,1)</f>
        <v>12.37</v>
      </c>
      <c r="H1510" s="128"/>
      <c r="I1510" s="128"/>
      <c r="K1510" s="124"/>
      <c r="L1510" s="279"/>
      <c r="M1510" s="281"/>
      <c r="N1510" s="280"/>
      <c r="O1510" s="4"/>
      <c r="P1510" s="4"/>
      <c r="Q1510" s="3"/>
      <c r="S1510" s="309">
        <f t="shared" ca="1" si="635"/>
        <v>14.46</v>
      </c>
      <c r="T1510" s="309">
        <f t="shared" ca="1" si="636"/>
        <v>12.37</v>
      </c>
      <c r="U1510" s="310">
        <f t="shared" ca="1" si="628"/>
        <v>0</v>
      </c>
      <c r="V1510" s="310" t="b">
        <f t="shared" ca="1" si="637"/>
        <v>0</v>
      </c>
      <c r="W1510" s="3" t="b">
        <f t="shared" ca="1" si="638"/>
        <v>0</v>
      </c>
      <c r="X1510" s="3" t="str">
        <f t="shared" ca="1" si="639"/>
        <v/>
      </c>
      <c r="Y1510" s="3" t="str">
        <f t="shared" ca="1" si="629"/>
        <v/>
      </c>
      <c r="Z1510" s="3" t="str">
        <f t="shared" ca="1" si="640"/>
        <v/>
      </c>
      <c r="AA1510" s="3" t="str">
        <f t="shared" ca="1" si="641"/>
        <v/>
      </c>
      <c r="AB1510" s="205">
        <f t="shared" ca="1" si="642"/>
        <v>5827</v>
      </c>
      <c r="AC1510" s="205">
        <f t="shared" ca="1" si="643"/>
        <v>89</v>
      </c>
      <c r="AD1510" s="205">
        <f t="shared" ca="1" si="630"/>
        <v>65.471910112359552</v>
      </c>
      <c r="AE1510" s="205">
        <f t="shared" ca="1" si="631"/>
        <v>15.471910112359552</v>
      </c>
      <c r="AF1510" s="205">
        <f t="shared" ca="1" si="644"/>
        <v>3.0943820224719105</v>
      </c>
      <c r="AG1510" s="205"/>
      <c r="AH1510" s="205"/>
      <c r="AI1510" s="205"/>
      <c r="AJ1510" s="205"/>
      <c r="AK1510" s="4"/>
      <c r="AL1510" s="4"/>
      <c r="AM1510" s="309">
        <f t="shared" ca="1" si="645"/>
        <v>14.46</v>
      </c>
      <c r="AN1510" s="309">
        <f t="shared" ca="1" si="646"/>
        <v>12.37</v>
      </c>
      <c r="AO1510" s="310">
        <f t="shared" ca="1" si="647"/>
        <v>0</v>
      </c>
      <c r="AP1510" s="310" t="b">
        <f t="shared" ca="1" si="648"/>
        <v>0</v>
      </c>
      <c r="AQ1510" s="309">
        <f t="shared" ca="1" si="649"/>
        <v>0</v>
      </c>
      <c r="AR1510" s="205">
        <f t="shared" ca="1" si="632"/>
        <v>0</v>
      </c>
      <c r="AS1510" s="45" t="b">
        <f t="shared" ca="1" si="633"/>
        <v>0</v>
      </c>
      <c r="AT1510">
        <f t="shared" ca="1" si="634"/>
        <v>0</v>
      </c>
      <c r="AU1510" t="b">
        <f t="shared" ca="1" si="650"/>
        <v>0</v>
      </c>
      <c r="AV1510" t="b">
        <f t="shared" ca="1" si="651"/>
        <v>0</v>
      </c>
      <c r="AW1510" s="266" t="b">
        <f t="shared" ca="1" si="652"/>
        <v>0</v>
      </c>
      <c r="AX1510" s="266" t="b">
        <f t="shared" ca="1" si="653"/>
        <v>0</v>
      </c>
      <c r="AY1510" s="266" t="b">
        <f t="shared" ca="1" si="654"/>
        <v>1</v>
      </c>
    </row>
    <row r="1511" spans="1:51" x14ac:dyDescent="0.25">
      <c r="A1511">
        <v>1479</v>
      </c>
      <c r="B1511" s="163">
        <f ca="1">OFFSET(InputPriceData!B$15,CalculationsAndCharts!$A1511+$A$11,0,1,1)</f>
        <v>39870</v>
      </c>
      <c r="C1511" s="3">
        <f ca="1">OFFSET(InputPriceData!G$15,CalculationsAndCharts!$A1511+$A$11,IF($C$7,8,0),1,1)</f>
        <v>1204600</v>
      </c>
      <c r="D1511" s="4">
        <f ca="1">OFFSET(InputPriceData!C$15,CalculationsAndCharts!$A1511+$A$11,IF($C$7,8,0),1,1)</f>
        <v>12.72</v>
      </c>
      <c r="E1511" s="4">
        <f ca="1">OFFSET(InputPriceData!D$15,CalculationsAndCharts!$A1511+$A$11,IF($C$7,8,0),1,1)</f>
        <v>12.88</v>
      </c>
      <c r="F1511" s="4">
        <f ca="1">OFFSET(InputPriceData!E$15,CalculationsAndCharts!$A1511+$A$11,IF($C$7,8,0),1,1)</f>
        <v>12.3</v>
      </c>
      <c r="G1511" s="4">
        <f ca="1">OFFSET(InputPriceData!F$15,CalculationsAndCharts!$A1511+$A$11,IF($C$7,8,0),1,1)</f>
        <v>12.42</v>
      </c>
      <c r="H1511" s="128"/>
      <c r="I1511" s="128"/>
      <c r="K1511" s="124"/>
      <c r="L1511" s="279"/>
      <c r="M1511" s="281"/>
      <c r="N1511" s="280"/>
      <c r="O1511" s="4"/>
      <c r="P1511" s="4"/>
      <c r="Q1511" s="3"/>
      <c r="S1511" s="309">
        <f t="shared" ca="1" si="635"/>
        <v>14.46</v>
      </c>
      <c r="T1511" s="309">
        <f t="shared" ca="1" si="636"/>
        <v>12.42</v>
      </c>
      <c r="U1511" s="310">
        <f t="shared" ca="1" si="628"/>
        <v>0</v>
      </c>
      <c r="V1511" s="310" t="b">
        <f t="shared" ca="1" si="637"/>
        <v>0</v>
      </c>
      <c r="W1511" s="3" t="b">
        <f t="shared" ca="1" si="638"/>
        <v>0</v>
      </c>
      <c r="X1511" s="3" t="str">
        <f t="shared" ca="1" si="639"/>
        <v/>
      </c>
      <c r="Y1511" s="3" t="str">
        <f t="shared" ca="1" si="629"/>
        <v/>
      </c>
      <c r="Z1511" s="3" t="str">
        <f t="shared" ca="1" si="640"/>
        <v/>
      </c>
      <c r="AA1511" s="3" t="str">
        <f t="shared" ca="1" si="641"/>
        <v/>
      </c>
      <c r="AB1511" s="205">
        <f t="shared" ca="1" si="642"/>
        <v>5827</v>
      </c>
      <c r="AC1511" s="205">
        <f t="shared" ca="1" si="643"/>
        <v>89</v>
      </c>
      <c r="AD1511" s="205">
        <f t="shared" ca="1" si="630"/>
        <v>65.471910112359552</v>
      </c>
      <c r="AE1511" s="205">
        <f t="shared" ca="1" si="631"/>
        <v>15.471910112359552</v>
      </c>
      <c r="AF1511" s="205">
        <f t="shared" ca="1" si="644"/>
        <v>3.0943820224719105</v>
      </c>
      <c r="AG1511" s="205"/>
      <c r="AH1511" s="205"/>
      <c r="AI1511" s="205"/>
      <c r="AJ1511" s="205"/>
      <c r="AK1511" s="4"/>
      <c r="AL1511" s="4"/>
      <c r="AM1511" s="309">
        <f t="shared" ca="1" si="645"/>
        <v>14.46</v>
      </c>
      <c r="AN1511" s="309">
        <f t="shared" ca="1" si="646"/>
        <v>12.42</v>
      </c>
      <c r="AO1511" s="310">
        <f t="shared" ca="1" si="647"/>
        <v>0</v>
      </c>
      <c r="AP1511" s="310" t="b">
        <f t="shared" ca="1" si="648"/>
        <v>0</v>
      </c>
      <c r="AQ1511" s="309">
        <f t="shared" ca="1" si="649"/>
        <v>0.38339999999999996</v>
      </c>
      <c r="AR1511" s="205">
        <f t="shared" ca="1" si="632"/>
        <v>12.396599999999999</v>
      </c>
      <c r="AS1511" s="45" t="b">
        <f t="shared" ca="1" si="633"/>
        <v>1</v>
      </c>
      <c r="AT1511">
        <f t="shared" ca="1" si="634"/>
        <v>8</v>
      </c>
      <c r="AU1511" t="b">
        <f t="shared" ca="1" si="650"/>
        <v>0</v>
      </c>
      <c r="AV1511" t="b">
        <f t="shared" ca="1" si="651"/>
        <v>1</v>
      </c>
      <c r="AW1511" s="266" t="b">
        <f t="shared" ca="1" si="652"/>
        <v>0</v>
      </c>
      <c r="AX1511" s="266" t="b">
        <f t="shared" ca="1" si="653"/>
        <v>1</v>
      </c>
      <c r="AY1511" s="266" t="b">
        <f t="shared" ca="1" si="654"/>
        <v>0</v>
      </c>
    </row>
    <row r="1512" spans="1:51" x14ac:dyDescent="0.25">
      <c r="A1512">
        <v>1480</v>
      </c>
      <c r="B1512" s="163">
        <f ca="1">OFFSET(InputPriceData!B$15,CalculationsAndCharts!$A1512+$A$11,0,1,1)</f>
        <v>39869</v>
      </c>
      <c r="C1512" s="3">
        <f ca="1">OFFSET(InputPriceData!G$15,CalculationsAndCharts!$A1512+$A$11,IF($C$7,8,0),1,1)</f>
        <v>1504000</v>
      </c>
      <c r="D1512" s="4">
        <f ca="1">OFFSET(InputPriceData!C$15,CalculationsAndCharts!$A1512+$A$11,IF($C$7,8,0),1,1)</f>
        <v>13.1</v>
      </c>
      <c r="E1512" s="4">
        <f ca="1">OFFSET(InputPriceData!D$15,CalculationsAndCharts!$A1512+$A$11,IF($C$7,8,0),1,1)</f>
        <v>13.25</v>
      </c>
      <c r="F1512" s="4">
        <f ca="1">OFFSET(InputPriceData!E$15,CalculationsAndCharts!$A1512+$A$11,IF($C$7,8,0),1,1)</f>
        <v>12.41</v>
      </c>
      <c r="G1512" s="4">
        <f ca="1">OFFSET(InputPriceData!F$15,CalculationsAndCharts!$A1512+$A$11,IF($C$7,8,0),1,1)</f>
        <v>12.62</v>
      </c>
      <c r="H1512" s="128"/>
      <c r="I1512" s="128"/>
      <c r="K1512" s="124"/>
      <c r="L1512" s="279"/>
      <c r="M1512" s="281"/>
      <c r="N1512" s="280"/>
      <c r="O1512" s="4"/>
      <c r="P1512" s="4"/>
      <c r="Q1512" s="3"/>
      <c r="S1512" s="309">
        <f t="shared" ca="1" si="635"/>
        <v>14.46</v>
      </c>
      <c r="T1512" s="309">
        <f t="shared" ca="1" si="636"/>
        <v>12.62</v>
      </c>
      <c r="U1512" s="310">
        <f t="shared" ca="1" si="628"/>
        <v>0</v>
      </c>
      <c r="V1512" s="310" t="b">
        <f t="shared" ca="1" si="637"/>
        <v>1</v>
      </c>
      <c r="W1512" s="3" t="b">
        <f t="shared" ca="1" si="638"/>
        <v>0</v>
      </c>
      <c r="X1512" s="3" t="str">
        <f t="shared" ca="1" si="639"/>
        <v/>
      </c>
      <c r="Y1512" s="3" t="str">
        <f t="shared" ca="1" si="629"/>
        <v/>
      </c>
      <c r="Z1512" s="3" t="str">
        <f t="shared" ca="1" si="640"/>
        <v/>
      </c>
      <c r="AA1512" s="3" t="str">
        <f t="shared" ca="1" si="641"/>
        <v/>
      </c>
      <c r="AB1512" s="205">
        <f t="shared" ca="1" si="642"/>
        <v>5827</v>
      </c>
      <c r="AC1512" s="205">
        <f t="shared" ca="1" si="643"/>
        <v>89</v>
      </c>
      <c r="AD1512" s="205">
        <f t="shared" ca="1" si="630"/>
        <v>65.471910112359552</v>
      </c>
      <c r="AE1512" s="205">
        <f t="shared" ca="1" si="631"/>
        <v>15.471910112359552</v>
      </c>
      <c r="AF1512" s="205">
        <f t="shared" ca="1" si="644"/>
        <v>3.0943820224719105</v>
      </c>
      <c r="AG1512" s="205"/>
      <c r="AH1512" s="205"/>
      <c r="AI1512" s="205"/>
      <c r="AJ1512" s="205"/>
      <c r="AK1512" s="4"/>
      <c r="AL1512" s="4"/>
      <c r="AM1512" s="309">
        <f t="shared" ca="1" si="645"/>
        <v>14.46</v>
      </c>
      <c r="AN1512" s="309">
        <f t="shared" ca="1" si="646"/>
        <v>12.62</v>
      </c>
      <c r="AO1512" s="310">
        <f t="shared" ca="1" si="647"/>
        <v>0</v>
      </c>
      <c r="AP1512" s="310" t="b">
        <f t="shared" ca="1" si="648"/>
        <v>1</v>
      </c>
      <c r="AQ1512" s="309">
        <f t="shared" ca="1" si="649"/>
        <v>0.38339999999999996</v>
      </c>
      <c r="AR1512" s="205">
        <f t="shared" ca="1" si="632"/>
        <v>12.396599999999999</v>
      </c>
      <c r="AS1512" s="45" t="b">
        <f t="shared" ca="1" si="633"/>
        <v>0</v>
      </c>
      <c r="AT1512">
        <f t="shared" ca="1" si="634"/>
        <v>7</v>
      </c>
      <c r="AU1512" t="b">
        <f t="shared" ca="1" si="650"/>
        <v>0</v>
      </c>
      <c r="AV1512" t="b">
        <f t="shared" ca="1" si="651"/>
        <v>0</v>
      </c>
      <c r="AW1512" s="266" t="b">
        <f t="shared" ca="1" si="652"/>
        <v>0</v>
      </c>
      <c r="AX1512" s="266" t="b">
        <f t="shared" ca="1" si="653"/>
        <v>1</v>
      </c>
      <c r="AY1512" s="266" t="b">
        <f t="shared" ca="1" si="654"/>
        <v>0</v>
      </c>
    </row>
    <row r="1513" spans="1:51" x14ac:dyDescent="0.25">
      <c r="A1513">
        <v>1481</v>
      </c>
      <c r="B1513" s="163">
        <f ca="1">OFFSET(InputPriceData!B$15,CalculationsAndCharts!$A1513+$A$11,0,1,1)</f>
        <v>39868</v>
      </c>
      <c r="C1513" s="3">
        <f ca="1">OFFSET(InputPriceData!G$15,CalculationsAndCharts!$A1513+$A$11,IF($C$7,8,0),1,1)</f>
        <v>942000</v>
      </c>
      <c r="D1513" s="4">
        <f ca="1">OFFSET(InputPriceData!C$15,CalculationsAndCharts!$A1513+$A$11,IF($C$7,8,0),1,1)</f>
        <v>12.99</v>
      </c>
      <c r="E1513" s="4">
        <f ca="1">OFFSET(InputPriceData!D$15,CalculationsAndCharts!$A1513+$A$11,IF($C$7,8,0),1,1)</f>
        <v>13.29</v>
      </c>
      <c r="F1513" s="4">
        <f ca="1">OFFSET(InputPriceData!E$15,CalculationsAndCharts!$A1513+$A$11,IF($C$7,8,0),1,1)</f>
        <v>12.73</v>
      </c>
      <c r="G1513" s="4">
        <f ca="1">OFFSET(InputPriceData!F$15,CalculationsAndCharts!$A1513+$A$11,IF($C$7,8,0),1,1)</f>
        <v>13.16</v>
      </c>
      <c r="H1513" s="128"/>
      <c r="I1513" s="128"/>
      <c r="K1513" s="124"/>
      <c r="L1513" s="279"/>
      <c r="M1513" s="281"/>
      <c r="N1513" s="280"/>
      <c r="O1513" s="4"/>
      <c r="P1513" s="4"/>
      <c r="Q1513" s="3"/>
      <c r="S1513" s="309">
        <f t="shared" ca="1" si="635"/>
        <v>14.46</v>
      </c>
      <c r="T1513" s="309">
        <f t="shared" ca="1" si="636"/>
        <v>12.78</v>
      </c>
      <c r="U1513" s="310">
        <f t="shared" ca="1" si="628"/>
        <v>0.22619047619047644</v>
      </c>
      <c r="V1513" s="310" t="b">
        <f t="shared" ca="1" si="637"/>
        <v>0</v>
      </c>
      <c r="W1513" s="3" t="b">
        <f t="shared" ca="1" si="638"/>
        <v>0</v>
      </c>
      <c r="X1513" s="3" t="str">
        <f t="shared" ca="1" si="639"/>
        <v/>
      </c>
      <c r="Y1513" s="3" t="str">
        <f t="shared" ca="1" si="629"/>
        <v/>
      </c>
      <c r="Z1513" s="3" t="str">
        <f t="shared" ca="1" si="640"/>
        <v/>
      </c>
      <c r="AA1513" s="3" t="str">
        <f t="shared" ca="1" si="641"/>
        <v/>
      </c>
      <c r="AB1513" s="205">
        <f t="shared" ca="1" si="642"/>
        <v>5827</v>
      </c>
      <c r="AC1513" s="205">
        <f t="shared" ca="1" si="643"/>
        <v>89</v>
      </c>
      <c r="AD1513" s="205">
        <f t="shared" ca="1" si="630"/>
        <v>65.471910112359552</v>
      </c>
      <c r="AE1513" s="205">
        <f t="shared" ca="1" si="631"/>
        <v>15.471910112359552</v>
      </c>
      <c r="AF1513" s="205">
        <f t="shared" ca="1" si="644"/>
        <v>3.0943820224719105</v>
      </c>
      <c r="AG1513" s="205"/>
      <c r="AH1513" s="205"/>
      <c r="AI1513" s="205"/>
      <c r="AJ1513" s="205"/>
      <c r="AK1513" s="4"/>
      <c r="AL1513" s="4"/>
      <c r="AM1513" s="309">
        <f t="shared" ca="1" si="645"/>
        <v>14.46</v>
      </c>
      <c r="AN1513" s="309">
        <f t="shared" ca="1" si="646"/>
        <v>12.78</v>
      </c>
      <c r="AO1513" s="310">
        <f t="shared" ca="1" si="647"/>
        <v>0.22619047619047644</v>
      </c>
      <c r="AP1513" s="310" t="b">
        <f t="shared" ca="1" si="648"/>
        <v>0</v>
      </c>
      <c r="AQ1513" s="309">
        <f t="shared" ca="1" si="649"/>
        <v>0.38339999999999996</v>
      </c>
      <c r="AR1513" s="205">
        <f t="shared" ca="1" si="632"/>
        <v>12.396599999999999</v>
      </c>
      <c r="AS1513" s="45" t="b">
        <f t="shared" ca="1" si="633"/>
        <v>0</v>
      </c>
      <c r="AT1513">
        <f t="shared" ca="1" si="634"/>
        <v>6</v>
      </c>
      <c r="AU1513" t="b">
        <f t="shared" ca="1" si="650"/>
        <v>0</v>
      </c>
      <c r="AV1513" t="b">
        <f t="shared" ca="1" si="651"/>
        <v>0</v>
      </c>
      <c r="AW1513" s="266" t="b">
        <f t="shared" ca="1" si="652"/>
        <v>0</v>
      </c>
      <c r="AX1513" s="266" t="b">
        <f t="shared" ca="1" si="653"/>
        <v>1</v>
      </c>
      <c r="AY1513" s="266" t="b">
        <f t="shared" ca="1" si="654"/>
        <v>0</v>
      </c>
    </row>
    <row r="1514" spans="1:51" x14ac:dyDescent="0.25">
      <c r="A1514">
        <v>1482</v>
      </c>
      <c r="B1514" s="163">
        <f ca="1">OFFSET(InputPriceData!B$15,CalculationsAndCharts!$A1514+$A$11,0,1,1)</f>
        <v>39867</v>
      </c>
      <c r="C1514" s="3">
        <f ca="1">OFFSET(InputPriceData!G$15,CalculationsAndCharts!$A1514+$A$11,IF($C$7,8,0),1,1)</f>
        <v>1022100</v>
      </c>
      <c r="D1514" s="4">
        <f ca="1">OFFSET(InputPriceData!C$15,CalculationsAndCharts!$A1514+$A$11,IF($C$7,8,0),1,1)</f>
        <v>13.07</v>
      </c>
      <c r="E1514" s="4">
        <f ca="1">OFFSET(InputPriceData!D$15,CalculationsAndCharts!$A1514+$A$11,IF($C$7,8,0),1,1)</f>
        <v>13.2</v>
      </c>
      <c r="F1514" s="4">
        <f ca="1">OFFSET(InputPriceData!E$15,CalculationsAndCharts!$A1514+$A$11,IF($C$7,8,0),1,1)</f>
        <v>12.72</v>
      </c>
      <c r="G1514" s="4">
        <f ca="1">OFFSET(InputPriceData!F$15,CalculationsAndCharts!$A1514+$A$11,IF($C$7,8,0),1,1)</f>
        <v>12.78</v>
      </c>
      <c r="H1514" s="128"/>
      <c r="I1514" s="128"/>
      <c r="K1514" s="124"/>
      <c r="L1514" s="279"/>
      <c r="M1514" s="281"/>
      <c r="N1514" s="280"/>
      <c r="O1514" s="4"/>
      <c r="P1514" s="4"/>
      <c r="Q1514" s="3"/>
      <c r="S1514" s="309">
        <f t="shared" ca="1" si="635"/>
        <v>14.46</v>
      </c>
      <c r="T1514" s="309">
        <f t="shared" ca="1" si="636"/>
        <v>12.78</v>
      </c>
      <c r="U1514" s="310">
        <f t="shared" ca="1" si="628"/>
        <v>0</v>
      </c>
      <c r="V1514" s="310" t="b">
        <f t="shared" ca="1" si="637"/>
        <v>0</v>
      </c>
      <c r="W1514" s="3" t="b">
        <f t="shared" ca="1" si="638"/>
        <v>0</v>
      </c>
      <c r="X1514" s="3" t="str">
        <f t="shared" ca="1" si="639"/>
        <v/>
      </c>
      <c r="Y1514" s="3" t="str">
        <f t="shared" ca="1" si="629"/>
        <v/>
      </c>
      <c r="Z1514" s="3" t="str">
        <f t="shared" ca="1" si="640"/>
        <v/>
      </c>
      <c r="AA1514" s="3" t="str">
        <f t="shared" ca="1" si="641"/>
        <v/>
      </c>
      <c r="AB1514" s="205">
        <f t="shared" ca="1" si="642"/>
        <v>5827</v>
      </c>
      <c r="AC1514" s="205">
        <f t="shared" ca="1" si="643"/>
        <v>89</v>
      </c>
      <c r="AD1514" s="205">
        <f t="shared" ca="1" si="630"/>
        <v>65.471910112359552</v>
      </c>
      <c r="AE1514" s="205">
        <f t="shared" ca="1" si="631"/>
        <v>15.471910112359552</v>
      </c>
      <c r="AF1514" s="205">
        <f t="shared" ca="1" si="644"/>
        <v>3.0943820224719105</v>
      </c>
      <c r="AG1514" s="205"/>
      <c r="AH1514" s="205"/>
      <c r="AI1514" s="205"/>
      <c r="AJ1514" s="205"/>
      <c r="AK1514" s="4"/>
      <c r="AL1514" s="4"/>
      <c r="AM1514" s="309">
        <f t="shared" ca="1" si="645"/>
        <v>14.46</v>
      </c>
      <c r="AN1514" s="309">
        <f t="shared" ca="1" si="646"/>
        <v>12.78</v>
      </c>
      <c r="AO1514" s="310">
        <f t="shared" ca="1" si="647"/>
        <v>0</v>
      </c>
      <c r="AP1514" s="310" t="b">
        <f t="shared" ca="1" si="648"/>
        <v>0</v>
      </c>
      <c r="AQ1514" s="309">
        <f t="shared" ca="1" si="649"/>
        <v>0.38339999999999996</v>
      </c>
      <c r="AR1514" s="205">
        <f t="shared" ca="1" si="632"/>
        <v>12.396599999999999</v>
      </c>
      <c r="AS1514" s="45" t="b">
        <f t="shared" ca="1" si="633"/>
        <v>0</v>
      </c>
      <c r="AT1514">
        <f t="shared" ca="1" si="634"/>
        <v>5</v>
      </c>
      <c r="AU1514" t="b">
        <f t="shared" ca="1" si="650"/>
        <v>0</v>
      </c>
      <c r="AV1514" t="b">
        <f t="shared" ca="1" si="651"/>
        <v>0</v>
      </c>
      <c r="AW1514" s="266" t="b">
        <f t="shared" ca="1" si="652"/>
        <v>0</v>
      </c>
      <c r="AX1514" s="266" t="b">
        <f t="shared" ca="1" si="653"/>
        <v>1</v>
      </c>
      <c r="AY1514" s="266" t="b">
        <f t="shared" ca="1" si="654"/>
        <v>0</v>
      </c>
    </row>
    <row r="1515" spans="1:51" x14ac:dyDescent="0.25">
      <c r="A1515">
        <v>1483</v>
      </c>
      <c r="B1515" s="163">
        <f ca="1">OFFSET(InputPriceData!B$15,CalculationsAndCharts!$A1515+$A$11,0,1,1)</f>
        <v>39864</v>
      </c>
      <c r="C1515" s="3">
        <f ca="1">OFFSET(InputPriceData!G$15,CalculationsAndCharts!$A1515+$A$11,IF($C$7,8,0),1,1)</f>
        <v>1218300</v>
      </c>
      <c r="D1515" s="4">
        <f ca="1">OFFSET(InputPriceData!C$15,CalculationsAndCharts!$A1515+$A$11,IF($C$7,8,0),1,1)</f>
        <v>12.74</v>
      </c>
      <c r="E1515" s="4">
        <f ca="1">OFFSET(InputPriceData!D$15,CalculationsAndCharts!$A1515+$A$11,IF($C$7,8,0),1,1)</f>
        <v>13.23</v>
      </c>
      <c r="F1515" s="4">
        <f ca="1">OFFSET(InputPriceData!E$15,CalculationsAndCharts!$A1515+$A$11,IF($C$7,8,0),1,1)</f>
        <v>12.58</v>
      </c>
      <c r="G1515" s="4">
        <f ca="1">OFFSET(InputPriceData!F$15,CalculationsAndCharts!$A1515+$A$11,IF($C$7,8,0),1,1)</f>
        <v>13.03</v>
      </c>
      <c r="H1515" s="128"/>
      <c r="I1515" s="128"/>
      <c r="K1515" s="124"/>
      <c r="L1515" s="279"/>
      <c r="M1515" s="281"/>
      <c r="N1515" s="280"/>
      <c r="O1515" s="4"/>
      <c r="P1515" s="4"/>
      <c r="Q1515" s="3"/>
      <c r="S1515" s="309">
        <f t="shared" ca="1" si="635"/>
        <v>14.46</v>
      </c>
      <c r="T1515" s="309">
        <f t="shared" ca="1" si="636"/>
        <v>12.9</v>
      </c>
      <c r="U1515" s="310">
        <f t="shared" ca="1" si="628"/>
        <v>8.3333333333332663E-2</v>
      </c>
      <c r="V1515" s="310" t="b">
        <f t="shared" ca="1" si="637"/>
        <v>0</v>
      </c>
      <c r="W1515" s="3" t="b">
        <f t="shared" ca="1" si="638"/>
        <v>0</v>
      </c>
      <c r="X1515" s="3" t="str">
        <f t="shared" ca="1" si="639"/>
        <v/>
      </c>
      <c r="Y1515" s="3" t="str">
        <f t="shared" ca="1" si="629"/>
        <v/>
      </c>
      <c r="Z1515" s="3" t="str">
        <f t="shared" ca="1" si="640"/>
        <v/>
      </c>
      <c r="AA1515" s="3" t="str">
        <f t="shared" ca="1" si="641"/>
        <v/>
      </c>
      <c r="AB1515" s="205">
        <f t="shared" ca="1" si="642"/>
        <v>5827</v>
      </c>
      <c r="AC1515" s="205">
        <f t="shared" ca="1" si="643"/>
        <v>89</v>
      </c>
      <c r="AD1515" s="205">
        <f t="shared" ca="1" si="630"/>
        <v>65.471910112359552</v>
      </c>
      <c r="AE1515" s="205">
        <f t="shared" ca="1" si="631"/>
        <v>15.471910112359552</v>
      </c>
      <c r="AF1515" s="205">
        <f t="shared" ca="1" si="644"/>
        <v>3.0943820224719105</v>
      </c>
      <c r="AG1515" s="205"/>
      <c r="AH1515" s="205"/>
      <c r="AI1515" s="205"/>
      <c r="AJ1515" s="205"/>
      <c r="AK1515" s="4"/>
      <c r="AL1515" s="4"/>
      <c r="AM1515" s="309">
        <f t="shared" ca="1" si="645"/>
        <v>14.46</v>
      </c>
      <c r="AN1515" s="309">
        <f t="shared" ca="1" si="646"/>
        <v>12.9</v>
      </c>
      <c r="AO1515" s="310">
        <f t="shared" ca="1" si="647"/>
        <v>8.3333333333332663E-2</v>
      </c>
      <c r="AP1515" s="310" t="b">
        <f t="shared" ca="1" si="648"/>
        <v>0</v>
      </c>
      <c r="AQ1515" s="309">
        <f t="shared" ca="1" si="649"/>
        <v>0.38339999999999996</v>
      </c>
      <c r="AR1515" s="205">
        <f t="shared" ca="1" si="632"/>
        <v>12.396599999999999</v>
      </c>
      <c r="AS1515" s="45" t="b">
        <f t="shared" ca="1" si="633"/>
        <v>0</v>
      </c>
      <c r="AT1515">
        <f t="shared" ca="1" si="634"/>
        <v>4</v>
      </c>
      <c r="AU1515" t="b">
        <f t="shared" ca="1" si="650"/>
        <v>0</v>
      </c>
      <c r="AV1515" t="b">
        <f t="shared" ca="1" si="651"/>
        <v>0</v>
      </c>
      <c r="AW1515" s="266" t="b">
        <f t="shared" ca="1" si="652"/>
        <v>0</v>
      </c>
      <c r="AX1515" s="266" t="b">
        <f t="shared" ca="1" si="653"/>
        <v>1</v>
      </c>
      <c r="AY1515" s="266" t="b">
        <f t="shared" ca="1" si="654"/>
        <v>0</v>
      </c>
    </row>
    <row r="1516" spans="1:51" x14ac:dyDescent="0.25">
      <c r="A1516">
        <v>1484</v>
      </c>
      <c r="B1516" s="163">
        <f ca="1">OFFSET(InputPriceData!B$15,CalculationsAndCharts!$A1516+$A$11,0,1,1)</f>
        <v>39863</v>
      </c>
      <c r="C1516" s="3">
        <f ca="1">OFFSET(InputPriceData!G$15,CalculationsAndCharts!$A1516+$A$11,IF($C$7,8,0),1,1)</f>
        <v>706700</v>
      </c>
      <c r="D1516" s="4">
        <f ca="1">OFFSET(InputPriceData!C$15,CalculationsAndCharts!$A1516+$A$11,IF($C$7,8,0),1,1)</f>
        <v>13.18</v>
      </c>
      <c r="E1516" s="4">
        <f ca="1">OFFSET(InputPriceData!D$15,CalculationsAndCharts!$A1516+$A$11,IF($C$7,8,0),1,1)</f>
        <v>13.35</v>
      </c>
      <c r="F1516" s="4">
        <f ca="1">OFFSET(InputPriceData!E$15,CalculationsAndCharts!$A1516+$A$11,IF($C$7,8,0),1,1)</f>
        <v>12.97</v>
      </c>
      <c r="G1516" s="4">
        <f ca="1">OFFSET(InputPriceData!F$15,CalculationsAndCharts!$A1516+$A$11,IF($C$7,8,0),1,1)</f>
        <v>12.97</v>
      </c>
      <c r="H1516" s="128"/>
      <c r="I1516" s="128"/>
      <c r="K1516" s="124"/>
      <c r="L1516" s="279"/>
      <c r="M1516" s="281"/>
      <c r="N1516" s="280"/>
      <c r="O1516" s="4"/>
      <c r="P1516" s="4"/>
      <c r="Q1516" s="3"/>
      <c r="S1516" s="309">
        <f t="shared" ca="1" si="635"/>
        <v>14.46</v>
      </c>
      <c r="T1516" s="309">
        <f t="shared" ca="1" si="636"/>
        <v>12.9</v>
      </c>
      <c r="U1516" s="310">
        <f t="shared" ca="1" si="628"/>
        <v>4.4871794871795039E-2</v>
      </c>
      <c r="V1516" s="310" t="b">
        <f t="shared" ca="1" si="637"/>
        <v>0</v>
      </c>
      <c r="W1516" s="3" t="b">
        <f t="shared" ca="1" si="638"/>
        <v>0</v>
      </c>
      <c r="X1516" s="3" t="str">
        <f t="shared" ca="1" si="639"/>
        <v/>
      </c>
      <c r="Y1516" s="3" t="str">
        <f t="shared" ca="1" si="629"/>
        <v/>
      </c>
      <c r="Z1516" s="3" t="str">
        <f t="shared" ca="1" si="640"/>
        <v/>
      </c>
      <c r="AA1516" s="3" t="str">
        <f t="shared" ca="1" si="641"/>
        <v/>
      </c>
      <c r="AB1516" s="205">
        <f t="shared" ca="1" si="642"/>
        <v>5827</v>
      </c>
      <c r="AC1516" s="205">
        <f t="shared" ca="1" si="643"/>
        <v>89</v>
      </c>
      <c r="AD1516" s="205">
        <f t="shared" ca="1" si="630"/>
        <v>65.471910112359552</v>
      </c>
      <c r="AE1516" s="205">
        <f t="shared" ca="1" si="631"/>
        <v>15.471910112359552</v>
      </c>
      <c r="AF1516" s="205">
        <f t="shared" ca="1" si="644"/>
        <v>3.0943820224719105</v>
      </c>
      <c r="AG1516" s="205"/>
      <c r="AH1516" s="205"/>
      <c r="AI1516" s="205"/>
      <c r="AJ1516" s="205"/>
      <c r="AK1516" s="4"/>
      <c r="AL1516" s="4"/>
      <c r="AM1516" s="309">
        <f t="shared" ca="1" si="645"/>
        <v>14.46</v>
      </c>
      <c r="AN1516" s="309">
        <f t="shared" ca="1" si="646"/>
        <v>12.9</v>
      </c>
      <c r="AO1516" s="310">
        <f t="shared" ca="1" si="647"/>
        <v>4.4871794871795039E-2</v>
      </c>
      <c r="AP1516" s="310" t="b">
        <f t="shared" ca="1" si="648"/>
        <v>0</v>
      </c>
      <c r="AQ1516" s="309">
        <f t="shared" ca="1" si="649"/>
        <v>0.38339999999999996</v>
      </c>
      <c r="AR1516" s="205">
        <f t="shared" ca="1" si="632"/>
        <v>12.396599999999999</v>
      </c>
      <c r="AS1516" s="45" t="b">
        <f t="shared" ca="1" si="633"/>
        <v>0</v>
      </c>
      <c r="AT1516">
        <f t="shared" ca="1" si="634"/>
        <v>3</v>
      </c>
      <c r="AU1516" t="b">
        <f t="shared" ca="1" si="650"/>
        <v>0</v>
      </c>
      <c r="AV1516" t="b">
        <f t="shared" ca="1" si="651"/>
        <v>0</v>
      </c>
      <c r="AW1516" s="266" t="b">
        <f t="shared" ca="1" si="652"/>
        <v>0</v>
      </c>
      <c r="AX1516" s="266" t="b">
        <f t="shared" ca="1" si="653"/>
        <v>1</v>
      </c>
      <c r="AY1516" s="266" t="b">
        <f t="shared" ca="1" si="654"/>
        <v>0</v>
      </c>
    </row>
    <row r="1517" spans="1:51" x14ac:dyDescent="0.25">
      <c r="A1517">
        <v>1485</v>
      </c>
      <c r="B1517" s="163">
        <f ca="1">OFFSET(InputPriceData!B$15,CalculationsAndCharts!$A1517+$A$11,0,1,1)</f>
        <v>39862</v>
      </c>
      <c r="C1517" s="3">
        <f ca="1">OFFSET(InputPriceData!G$15,CalculationsAndCharts!$A1517+$A$11,IF($C$7,8,0),1,1)</f>
        <v>1080500</v>
      </c>
      <c r="D1517" s="4">
        <f ca="1">OFFSET(InputPriceData!C$15,CalculationsAndCharts!$A1517+$A$11,IF($C$7,8,0),1,1)</f>
        <v>13.06</v>
      </c>
      <c r="E1517" s="4">
        <f ca="1">OFFSET(InputPriceData!D$15,CalculationsAndCharts!$A1517+$A$11,IF($C$7,8,0),1,1)</f>
        <v>13.1</v>
      </c>
      <c r="F1517" s="4">
        <f ca="1">OFFSET(InputPriceData!E$15,CalculationsAndCharts!$A1517+$A$11,IF($C$7,8,0),1,1)</f>
        <v>12.68</v>
      </c>
      <c r="G1517" s="4">
        <f ca="1">OFFSET(InputPriceData!F$15,CalculationsAndCharts!$A1517+$A$11,IF($C$7,8,0),1,1)</f>
        <v>12.99</v>
      </c>
      <c r="H1517" s="128"/>
      <c r="I1517" s="128"/>
      <c r="K1517" s="124"/>
      <c r="L1517" s="279"/>
      <c r="M1517" s="281"/>
      <c r="N1517" s="280"/>
      <c r="O1517" s="4"/>
      <c r="P1517" s="4"/>
      <c r="Q1517" s="3"/>
      <c r="S1517" s="309">
        <f t="shared" ca="1" si="635"/>
        <v>14.46</v>
      </c>
      <c r="T1517" s="309">
        <f t="shared" ca="1" si="636"/>
        <v>12.9</v>
      </c>
      <c r="U1517" s="310">
        <f t="shared" ca="1" si="628"/>
        <v>5.7692307692307584E-2</v>
      </c>
      <c r="V1517" s="310" t="b">
        <f t="shared" ca="1" si="637"/>
        <v>0</v>
      </c>
      <c r="W1517" s="3" t="b">
        <f t="shared" ca="1" si="638"/>
        <v>0</v>
      </c>
      <c r="X1517" s="3" t="str">
        <f t="shared" ca="1" si="639"/>
        <v/>
      </c>
      <c r="Y1517" s="3" t="str">
        <f t="shared" ca="1" si="629"/>
        <v/>
      </c>
      <c r="Z1517" s="3" t="str">
        <f t="shared" ca="1" si="640"/>
        <v/>
      </c>
      <c r="AA1517" s="3" t="str">
        <f t="shared" ca="1" si="641"/>
        <v/>
      </c>
      <c r="AB1517" s="205">
        <f t="shared" ca="1" si="642"/>
        <v>5827</v>
      </c>
      <c r="AC1517" s="205">
        <f t="shared" ca="1" si="643"/>
        <v>89</v>
      </c>
      <c r="AD1517" s="205">
        <f t="shared" ca="1" si="630"/>
        <v>65.471910112359552</v>
      </c>
      <c r="AE1517" s="205">
        <f t="shared" ca="1" si="631"/>
        <v>15.471910112359552</v>
      </c>
      <c r="AF1517" s="205">
        <f t="shared" ca="1" si="644"/>
        <v>3.0943820224719105</v>
      </c>
      <c r="AG1517" s="205"/>
      <c r="AH1517" s="205"/>
      <c r="AI1517" s="205"/>
      <c r="AJ1517" s="205"/>
      <c r="AK1517" s="4"/>
      <c r="AL1517" s="4"/>
      <c r="AM1517" s="309">
        <f t="shared" ca="1" si="645"/>
        <v>14.46</v>
      </c>
      <c r="AN1517" s="309">
        <f t="shared" ca="1" si="646"/>
        <v>12.9</v>
      </c>
      <c r="AO1517" s="310">
        <f t="shared" ca="1" si="647"/>
        <v>5.7692307692307584E-2</v>
      </c>
      <c r="AP1517" s="310" t="b">
        <f t="shared" ca="1" si="648"/>
        <v>0</v>
      </c>
      <c r="AQ1517" s="309">
        <f t="shared" ca="1" si="649"/>
        <v>0.38339999999999996</v>
      </c>
      <c r="AR1517" s="205">
        <f t="shared" ca="1" si="632"/>
        <v>12.396599999999999</v>
      </c>
      <c r="AS1517" s="45" t="b">
        <f t="shared" ca="1" si="633"/>
        <v>0</v>
      </c>
      <c r="AT1517">
        <f t="shared" ca="1" si="634"/>
        <v>2</v>
      </c>
      <c r="AU1517" t="b">
        <f t="shared" ca="1" si="650"/>
        <v>0</v>
      </c>
      <c r="AV1517" t="b">
        <f t="shared" ca="1" si="651"/>
        <v>0</v>
      </c>
      <c r="AW1517" s="266" t="b">
        <f t="shared" ca="1" si="652"/>
        <v>0</v>
      </c>
      <c r="AX1517" s="266" t="b">
        <f t="shared" ca="1" si="653"/>
        <v>1</v>
      </c>
      <c r="AY1517" s="266" t="b">
        <f t="shared" ca="1" si="654"/>
        <v>0</v>
      </c>
    </row>
    <row r="1518" spans="1:51" x14ac:dyDescent="0.25">
      <c r="A1518">
        <v>1486</v>
      </c>
      <c r="B1518" s="163">
        <f ca="1">OFFSET(InputPriceData!B$15,CalculationsAndCharts!$A1518+$A$11,0,1,1)</f>
        <v>39861</v>
      </c>
      <c r="C1518" s="3">
        <f ca="1">OFFSET(InputPriceData!G$15,CalculationsAndCharts!$A1518+$A$11,IF($C$7,8,0),1,1)</f>
        <v>1605200</v>
      </c>
      <c r="D1518" s="4">
        <f ca="1">OFFSET(InputPriceData!C$15,CalculationsAndCharts!$A1518+$A$11,IF($C$7,8,0),1,1)</f>
        <v>12.78</v>
      </c>
      <c r="E1518" s="4">
        <f ca="1">OFFSET(InputPriceData!D$15,CalculationsAndCharts!$A1518+$A$11,IF($C$7,8,0),1,1)</f>
        <v>13.15</v>
      </c>
      <c r="F1518" s="4">
        <f ca="1">OFFSET(InputPriceData!E$15,CalculationsAndCharts!$A1518+$A$11,IF($C$7,8,0),1,1)</f>
        <v>12.5</v>
      </c>
      <c r="G1518" s="4">
        <f ca="1">OFFSET(InputPriceData!F$15,CalculationsAndCharts!$A1518+$A$11,IF($C$7,8,0),1,1)</f>
        <v>12.9</v>
      </c>
      <c r="H1518" s="128"/>
      <c r="I1518" s="128"/>
      <c r="K1518" s="124"/>
      <c r="L1518" s="279"/>
      <c r="M1518" s="281"/>
      <c r="N1518" s="280"/>
      <c r="O1518" s="4"/>
      <c r="P1518" s="4"/>
      <c r="Q1518" s="3"/>
      <c r="S1518" s="309">
        <f t="shared" ca="1" si="635"/>
        <v>14.46</v>
      </c>
      <c r="T1518" s="309">
        <f t="shared" ca="1" si="636"/>
        <v>12.9</v>
      </c>
      <c r="U1518" s="310">
        <f t="shared" ca="1" si="628"/>
        <v>0</v>
      </c>
      <c r="V1518" s="310" t="b">
        <f t="shared" ca="1" si="637"/>
        <v>0</v>
      </c>
      <c r="W1518" s="3" t="b">
        <f t="shared" ca="1" si="638"/>
        <v>0</v>
      </c>
      <c r="X1518" s="3" t="str">
        <f t="shared" ca="1" si="639"/>
        <v/>
      </c>
      <c r="Y1518" s="3" t="str">
        <f t="shared" ca="1" si="629"/>
        <v/>
      </c>
      <c r="Z1518" s="3" t="str">
        <f t="shared" ca="1" si="640"/>
        <v/>
      </c>
      <c r="AA1518" s="3" t="str">
        <f t="shared" ca="1" si="641"/>
        <v/>
      </c>
      <c r="AB1518" s="205">
        <f t="shared" ca="1" si="642"/>
        <v>5827</v>
      </c>
      <c r="AC1518" s="205">
        <f t="shared" ca="1" si="643"/>
        <v>89</v>
      </c>
      <c r="AD1518" s="205">
        <f t="shared" ca="1" si="630"/>
        <v>65.471910112359552</v>
      </c>
      <c r="AE1518" s="205">
        <f t="shared" ca="1" si="631"/>
        <v>15.471910112359552</v>
      </c>
      <c r="AF1518" s="205">
        <f t="shared" ca="1" si="644"/>
        <v>3.0943820224719105</v>
      </c>
      <c r="AG1518" s="205"/>
      <c r="AH1518" s="205"/>
      <c r="AI1518" s="205"/>
      <c r="AJ1518" s="205"/>
      <c r="AK1518" s="4"/>
      <c r="AL1518" s="4"/>
      <c r="AM1518" s="309">
        <f t="shared" ca="1" si="645"/>
        <v>14.46</v>
      </c>
      <c r="AN1518" s="309">
        <f t="shared" ca="1" si="646"/>
        <v>12.9</v>
      </c>
      <c r="AO1518" s="310">
        <f t="shared" ca="1" si="647"/>
        <v>0</v>
      </c>
      <c r="AP1518" s="310" t="b">
        <f t="shared" ca="1" si="648"/>
        <v>0</v>
      </c>
      <c r="AQ1518" s="309">
        <f t="shared" ca="1" si="649"/>
        <v>0.38339999999999996</v>
      </c>
      <c r="AR1518" s="205">
        <f t="shared" ca="1" si="632"/>
        <v>12.396599999999999</v>
      </c>
      <c r="AS1518" s="45" t="b">
        <f t="shared" ca="1" si="633"/>
        <v>0</v>
      </c>
      <c r="AT1518">
        <f t="shared" ca="1" si="634"/>
        <v>1</v>
      </c>
      <c r="AU1518" t="b">
        <f t="shared" ca="1" si="650"/>
        <v>0</v>
      </c>
      <c r="AV1518" t="b">
        <f t="shared" ca="1" si="651"/>
        <v>0</v>
      </c>
      <c r="AW1518" s="266" t="b">
        <f t="shared" ca="1" si="652"/>
        <v>1</v>
      </c>
      <c r="AX1518" s="266" t="b">
        <f t="shared" ca="1" si="653"/>
        <v>1</v>
      </c>
      <c r="AY1518" s="266" t="b">
        <f t="shared" ca="1" si="654"/>
        <v>0</v>
      </c>
    </row>
    <row r="1519" spans="1:51" x14ac:dyDescent="0.25">
      <c r="A1519">
        <v>1487</v>
      </c>
      <c r="B1519" s="163">
        <f ca="1">OFFSET(InputPriceData!B$15,CalculationsAndCharts!$A1519+$A$11,0,1,1)</f>
        <v>39857</v>
      </c>
      <c r="C1519" s="3">
        <f ca="1">OFFSET(InputPriceData!G$15,CalculationsAndCharts!$A1519+$A$11,IF($C$7,8,0),1,1)</f>
        <v>744000</v>
      </c>
      <c r="D1519" s="4">
        <f ca="1">OFFSET(InputPriceData!C$15,CalculationsAndCharts!$A1519+$A$11,IF($C$7,8,0),1,1)</f>
        <v>13.46</v>
      </c>
      <c r="E1519" s="4">
        <f ca="1">OFFSET(InputPriceData!D$15,CalculationsAndCharts!$A1519+$A$11,IF($C$7,8,0),1,1)</f>
        <v>13.46</v>
      </c>
      <c r="F1519" s="4">
        <f ca="1">OFFSET(InputPriceData!E$15,CalculationsAndCharts!$A1519+$A$11,IF($C$7,8,0),1,1)</f>
        <v>12.98</v>
      </c>
      <c r="G1519" s="4">
        <f ca="1">OFFSET(InputPriceData!F$15,CalculationsAndCharts!$A1519+$A$11,IF($C$7,8,0),1,1)</f>
        <v>13.03</v>
      </c>
      <c r="H1519" s="128"/>
      <c r="I1519" s="128"/>
      <c r="K1519" s="124"/>
      <c r="L1519" s="279"/>
      <c r="M1519" s="281"/>
      <c r="N1519" s="280"/>
      <c r="O1519" s="4"/>
      <c r="P1519" s="4"/>
      <c r="Q1519" s="3"/>
      <c r="S1519" s="309">
        <f t="shared" ca="1" si="635"/>
        <v>14.46</v>
      </c>
      <c r="T1519" s="309">
        <f t="shared" ca="1" si="636"/>
        <v>13.03</v>
      </c>
      <c r="U1519" s="310">
        <f t="shared" ca="1" si="628"/>
        <v>0</v>
      </c>
      <c r="V1519" s="310" t="b">
        <f t="shared" ca="1" si="637"/>
        <v>1</v>
      </c>
      <c r="W1519" s="3" t="b">
        <f t="shared" ca="1" si="638"/>
        <v>0</v>
      </c>
      <c r="X1519" s="3" t="str">
        <f t="shared" ca="1" si="639"/>
        <v/>
      </c>
      <c r="Y1519" s="3" t="str">
        <f t="shared" ca="1" si="629"/>
        <v/>
      </c>
      <c r="Z1519" s="3" t="str">
        <f t="shared" ca="1" si="640"/>
        <v/>
      </c>
      <c r="AA1519" s="3" t="str">
        <f t="shared" ca="1" si="641"/>
        <v/>
      </c>
      <c r="AB1519" s="205">
        <f t="shared" ca="1" si="642"/>
        <v>5827</v>
      </c>
      <c r="AC1519" s="205">
        <f t="shared" ca="1" si="643"/>
        <v>89</v>
      </c>
      <c r="AD1519" s="205">
        <f t="shared" ca="1" si="630"/>
        <v>65.471910112359552</v>
      </c>
      <c r="AE1519" s="205">
        <f t="shared" ca="1" si="631"/>
        <v>15.471910112359552</v>
      </c>
      <c r="AF1519" s="205">
        <f t="shared" ca="1" si="644"/>
        <v>3.0943820224719105</v>
      </c>
      <c r="AG1519" s="205"/>
      <c r="AH1519" s="205"/>
      <c r="AI1519" s="205"/>
      <c r="AJ1519" s="205"/>
      <c r="AK1519" s="4"/>
      <c r="AL1519" s="4"/>
      <c r="AM1519" s="309">
        <f t="shared" ca="1" si="645"/>
        <v>14.46</v>
      </c>
      <c r="AN1519" s="309">
        <f t="shared" ca="1" si="646"/>
        <v>13.03</v>
      </c>
      <c r="AO1519" s="310">
        <f t="shared" ca="1" si="647"/>
        <v>0</v>
      </c>
      <c r="AP1519" s="310" t="b">
        <f t="shared" ca="1" si="648"/>
        <v>1</v>
      </c>
      <c r="AQ1519" s="309">
        <f t="shared" ca="1" si="649"/>
        <v>0</v>
      </c>
      <c r="AR1519" s="205">
        <f t="shared" ca="1" si="632"/>
        <v>0</v>
      </c>
      <c r="AS1519" s="45" t="b">
        <f t="shared" ca="1" si="633"/>
        <v>0</v>
      </c>
      <c r="AT1519">
        <f t="shared" ca="1" si="634"/>
        <v>0</v>
      </c>
      <c r="AU1519" t="b">
        <f t="shared" ca="1" si="650"/>
        <v>0</v>
      </c>
      <c r="AV1519" t="b">
        <f t="shared" ca="1" si="651"/>
        <v>0</v>
      </c>
      <c r="AW1519" s="266" t="b">
        <f t="shared" ca="1" si="652"/>
        <v>0</v>
      </c>
      <c r="AX1519" s="266" t="b">
        <f t="shared" ca="1" si="653"/>
        <v>0</v>
      </c>
      <c r="AY1519" s="266" t="b">
        <f t="shared" ca="1" si="654"/>
        <v>0</v>
      </c>
    </row>
    <row r="1520" spans="1:51" x14ac:dyDescent="0.25">
      <c r="A1520">
        <v>1488</v>
      </c>
      <c r="B1520" s="163">
        <f ca="1">OFFSET(InputPriceData!B$15,CalculationsAndCharts!$A1520+$A$11,0,1,1)</f>
        <v>39856</v>
      </c>
      <c r="C1520" s="3">
        <f ca="1">OFFSET(InputPriceData!G$15,CalculationsAndCharts!$A1520+$A$11,IF($C$7,8,0),1,1)</f>
        <v>1486000</v>
      </c>
      <c r="D1520" s="4">
        <f ca="1">OFFSET(InputPriceData!C$15,CalculationsAndCharts!$A1520+$A$11,IF($C$7,8,0),1,1)</f>
        <v>13.37</v>
      </c>
      <c r="E1520" s="4">
        <f ca="1">OFFSET(InputPriceData!D$15,CalculationsAndCharts!$A1520+$A$11,IF($C$7,8,0),1,1)</f>
        <v>13.54</v>
      </c>
      <c r="F1520" s="4">
        <f ca="1">OFFSET(InputPriceData!E$15,CalculationsAndCharts!$A1520+$A$11,IF($C$7,8,0),1,1)</f>
        <v>12.98</v>
      </c>
      <c r="G1520" s="4">
        <f ca="1">OFFSET(InputPriceData!F$15,CalculationsAndCharts!$A1520+$A$11,IF($C$7,8,0),1,1)</f>
        <v>13.41</v>
      </c>
      <c r="H1520" s="128"/>
      <c r="I1520" s="128"/>
      <c r="K1520" s="124"/>
      <c r="L1520" s="279"/>
      <c r="M1520" s="281"/>
      <c r="N1520" s="280"/>
      <c r="O1520" s="4"/>
      <c r="P1520" s="4"/>
      <c r="Q1520" s="3"/>
      <c r="S1520" s="309">
        <f t="shared" ca="1" si="635"/>
        <v>14.46</v>
      </c>
      <c r="T1520" s="309">
        <f t="shared" ca="1" si="636"/>
        <v>12.92</v>
      </c>
      <c r="U1520" s="310">
        <f t="shared" ca="1" si="628"/>
        <v>0.31818181818181812</v>
      </c>
      <c r="V1520" s="310" t="b">
        <f t="shared" ca="1" si="637"/>
        <v>0</v>
      </c>
      <c r="W1520" s="3" t="b">
        <f t="shared" ca="1" si="638"/>
        <v>0</v>
      </c>
      <c r="X1520" s="3" t="str">
        <f t="shared" ca="1" si="639"/>
        <v/>
      </c>
      <c r="Y1520" s="3" t="str">
        <f t="shared" ca="1" si="629"/>
        <v/>
      </c>
      <c r="Z1520" s="3" t="str">
        <f t="shared" ca="1" si="640"/>
        <v/>
      </c>
      <c r="AA1520" s="3" t="str">
        <f t="shared" ca="1" si="641"/>
        <v/>
      </c>
      <c r="AB1520" s="205">
        <f t="shared" ca="1" si="642"/>
        <v>5827</v>
      </c>
      <c r="AC1520" s="205">
        <f t="shared" ca="1" si="643"/>
        <v>89</v>
      </c>
      <c r="AD1520" s="205">
        <f t="shared" ca="1" si="630"/>
        <v>65.471910112359552</v>
      </c>
      <c r="AE1520" s="205">
        <f t="shared" ca="1" si="631"/>
        <v>15.471910112359552</v>
      </c>
      <c r="AF1520" s="205">
        <f t="shared" ca="1" si="644"/>
        <v>3.0943820224719105</v>
      </c>
      <c r="AG1520" s="205"/>
      <c r="AH1520" s="205"/>
      <c r="AI1520" s="205"/>
      <c r="AJ1520" s="205"/>
      <c r="AK1520" s="4"/>
      <c r="AL1520" s="4"/>
      <c r="AM1520" s="309">
        <f t="shared" ca="1" si="645"/>
        <v>14.46</v>
      </c>
      <c r="AN1520" s="309">
        <f t="shared" ca="1" si="646"/>
        <v>13.26</v>
      </c>
      <c r="AO1520" s="310">
        <f t="shared" ca="1" si="647"/>
        <v>0.12500000000000019</v>
      </c>
      <c r="AP1520" s="310" t="b">
        <f t="shared" ca="1" si="648"/>
        <v>0</v>
      </c>
      <c r="AQ1520" s="309">
        <f t="shared" ca="1" si="649"/>
        <v>0</v>
      </c>
      <c r="AR1520" s="205">
        <f t="shared" ca="1" si="632"/>
        <v>0</v>
      </c>
      <c r="AS1520" s="45" t="b">
        <f t="shared" ca="1" si="633"/>
        <v>0</v>
      </c>
      <c r="AT1520">
        <f t="shared" ca="1" si="634"/>
        <v>0</v>
      </c>
      <c r="AU1520" t="b">
        <f t="shared" ca="1" si="650"/>
        <v>0</v>
      </c>
      <c r="AV1520" t="b">
        <f t="shared" ca="1" si="651"/>
        <v>0</v>
      </c>
      <c r="AW1520" s="266" t="b">
        <f t="shared" ca="1" si="652"/>
        <v>0</v>
      </c>
      <c r="AX1520" s="266" t="b">
        <f t="shared" ca="1" si="653"/>
        <v>0</v>
      </c>
      <c r="AY1520" s="266" t="b">
        <f t="shared" ca="1" si="654"/>
        <v>0</v>
      </c>
    </row>
    <row r="1521" spans="1:51" x14ac:dyDescent="0.25">
      <c r="A1521">
        <v>1489</v>
      </c>
      <c r="B1521" s="163">
        <f ca="1">OFFSET(InputPriceData!B$15,CalculationsAndCharts!$A1521+$A$11,0,1,1)</f>
        <v>39855</v>
      </c>
      <c r="C1521" s="3">
        <f ca="1">OFFSET(InputPriceData!G$15,CalculationsAndCharts!$A1521+$A$11,IF($C$7,8,0),1,1)</f>
        <v>795200</v>
      </c>
      <c r="D1521" s="4">
        <f ca="1">OFFSET(InputPriceData!C$15,CalculationsAndCharts!$A1521+$A$11,IF($C$7,8,0),1,1)</f>
        <v>13.89</v>
      </c>
      <c r="E1521" s="4">
        <f ca="1">OFFSET(InputPriceData!D$15,CalculationsAndCharts!$A1521+$A$11,IF($C$7,8,0),1,1)</f>
        <v>13.91</v>
      </c>
      <c r="F1521" s="4">
        <f ca="1">OFFSET(InputPriceData!E$15,CalculationsAndCharts!$A1521+$A$11,IF($C$7,8,0),1,1)</f>
        <v>13.34</v>
      </c>
      <c r="G1521" s="4">
        <f ca="1">OFFSET(InputPriceData!F$15,CalculationsAndCharts!$A1521+$A$11,IF($C$7,8,0),1,1)</f>
        <v>13.54</v>
      </c>
      <c r="H1521" s="128"/>
      <c r="I1521" s="128"/>
      <c r="K1521" s="124"/>
      <c r="L1521" s="279"/>
      <c r="M1521" s="281"/>
      <c r="N1521" s="280"/>
      <c r="O1521" s="4"/>
      <c r="P1521" s="4"/>
      <c r="Q1521" s="3"/>
      <c r="S1521" s="309">
        <f t="shared" ca="1" si="635"/>
        <v>14.46</v>
      </c>
      <c r="T1521" s="309">
        <f t="shared" ca="1" si="636"/>
        <v>12.92</v>
      </c>
      <c r="U1521" s="310">
        <f t="shared" ca="1" si="628"/>
        <v>0.40259740259740184</v>
      </c>
      <c r="V1521" s="310" t="b">
        <f t="shared" ca="1" si="637"/>
        <v>0</v>
      </c>
      <c r="W1521" s="3" t="b">
        <f t="shared" ca="1" si="638"/>
        <v>1</v>
      </c>
      <c r="X1521" s="3">
        <f t="shared" ca="1" si="639"/>
        <v>13.69</v>
      </c>
      <c r="Y1521" s="3">
        <f t="shared" ca="1" si="629"/>
        <v>-1.0956902848794767</v>
      </c>
      <c r="Z1521" s="3">
        <f t="shared" ca="1" si="640"/>
        <v>-1.0956902848794767</v>
      </c>
      <c r="AA1521" s="3">
        <f t="shared" ca="1" si="641"/>
        <v>44</v>
      </c>
      <c r="AB1521" s="205">
        <f t="shared" ca="1" si="642"/>
        <v>5827</v>
      </c>
      <c r="AC1521" s="205">
        <f t="shared" ca="1" si="643"/>
        <v>89</v>
      </c>
      <c r="AD1521" s="205">
        <f t="shared" ca="1" si="630"/>
        <v>65.471910112359552</v>
      </c>
      <c r="AE1521" s="205">
        <f t="shared" ca="1" si="631"/>
        <v>15.471910112359552</v>
      </c>
      <c r="AF1521" s="205">
        <f t="shared" ca="1" si="644"/>
        <v>3.0943820224719105</v>
      </c>
      <c r="AG1521" s="205"/>
      <c r="AH1521" s="205"/>
      <c r="AI1521" s="205"/>
      <c r="AJ1521" s="205"/>
      <c r="AK1521" s="4"/>
      <c r="AL1521" s="4"/>
      <c r="AM1521" s="309">
        <f t="shared" ca="1" si="645"/>
        <v>14.46</v>
      </c>
      <c r="AN1521" s="309">
        <f t="shared" ca="1" si="646"/>
        <v>13.25</v>
      </c>
      <c r="AO1521" s="310">
        <f t="shared" ca="1" si="647"/>
        <v>0.23966942148760242</v>
      </c>
      <c r="AP1521" s="310" t="b">
        <f t="shared" ca="1" si="648"/>
        <v>0</v>
      </c>
      <c r="AQ1521" s="309">
        <f t="shared" ca="1" si="649"/>
        <v>0</v>
      </c>
      <c r="AR1521" s="205">
        <f t="shared" ca="1" si="632"/>
        <v>0</v>
      </c>
      <c r="AS1521" s="45" t="b">
        <f t="shared" ca="1" si="633"/>
        <v>0</v>
      </c>
      <c r="AT1521">
        <f t="shared" ca="1" si="634"/>
        <v>0</v>
      </c>
      <c r="AU1521" t="b">
        <f t="shared" ca="1" si="650"/>
        <v>0</v>
      </c>
      <c r="AV1521" t="b">
        <f t="shared" ca="1" si="651"/>
        <v>0</v>
      </c>
      <c r="AW1521" s="266" t="b">
        <f t="shared" ca="1" si="652"/>
        <v>0</v>
      </c>
      <c r="AX1521" s="266" t="b">
        <f t="shared" ca="1" si="653"/>
        <v>0</v>
      </c>
      <c r="AY1521" s="266" t="b">
        <f t="shared" ca="1" si="654"/>
        <v>0</v>
      </c>
    </row>
    <row r="1522" spans="1:51" x14ac:dyDescent="0.25">
      <c r="A1522">
        <v>1490</v>
      </c>
      <c r="B1522" s="163">
        <f ca="1">OFFSET(InputPriceData!B$15,CalculationsAndCharts!$A1522+$A$11,0,1,1)</f>
        <v>39854</v>
      </c>
      <c r="C1522" s="3">
        <f ca="1">OFFSET(InputPriceData!G$15,CalculationsAndCharts!$A1522+$A$11,IF($C$7,8,0),1,1)</f>
        <v>733400</v>
      </c>
      <c r="D1522" s="4">
        <f ca="1">OFFSET(InputPriceData!C$15,CalculationsAndCharts!$A1522+$A$11,IF($C$7,8,0),1,1)</f>
        <v>14.17</v>
      </c>
      <c r="E1522" s="4">
        <f ca="1">OFFSET(InputPriceData!D$15,CalculationsAndCharts!$A1522+$A$11,IF($C$7,8,0),1,1)</f>
        <v>14.46</v>
      </c>
      <c r="F1522" s="4">
        <f ca="1">OFFSET(InputPriceData!E$15,CalculationsAndCharts!$A1522+$A$11,IF($C$7,8,0),1,1)</f>
        <v>13.7</v>
      </c>
      <c r="G1522" s="4">
        <f ca="1">OFFSET(InputPriceData!F$15,CalculationsAndCharts!$A1522+$A$11,IF($C$7,8,0),1,1)</f>
        <v>13.82</v>
      </c>
      <c r="H1522" s="128"/>
      <c r="I1522" s="128"/>
      <c r="K1522" s="124"/>
      <c r="L1522" s="279"/>
      <c r="M1522" s="281"/>
      <c r="N1522" s="280"/>
      <c r="O1522" s="4"/>
      <c r="P1522" s="4"/>
      <c r="Q1522" s="3"/>
      <c r="S1522" s="309">
        <f t="shared" ca="1" si="635"/>
        <v>14.46</v>
      </c>
      <c r="T1522" s="309">
        <f t="shared" ca="1" si="636"/>
        <v>12.92</v>
      </c>
      <c r="U1522" s="310">
        <f t="shared" ca="1" si="628"/>
        <v>0.58441558441558428</v>
      </c>
      <c r="V1522" s="310" t="b">
        <f t="shared" ca="1" si="637"/>
        <v>0</v>
      </c>
      <c r="W1522" s="3" t="b">
        <f t="shared" ca="1" si="638"/>
        <v>0</v>
      </c>
      <c r="X1522" s="3" t="str">
        <f t="shared" ca="1" si="639"/>
        <v/>
      </c>
      <c r="Y1522" s="3" t="str">
        <f t="shared" ca="1" si="629"/>
        <v/>
      </c>
      <c r="Z1522" s="3" t="str">
        <f t="shared" ca="1" si="640"/>
        <v/>
      </c>
      <c r="AA1522" s="3" t="str">
        <f t="shared" ca="1" si="641"/>
        <v/>
      </c>
      <c r="AB1522" s="205">
        <f t="shared" ca="1" si="642"/>
        <v>5783</v>
      </c>
      <c r="AC1522" s="205">
        <f t="shared" ca="1" si="643"/>
        <v>88</v>
      </c>
      <c r="AD1522" s="205">
        <f t="shared" ca="1" si="630"/>
        <v>65.715909090909093</v>
      </c>
      <c r="AE1522" s="205">
        <f t="shared" ca="1" si="631"/>
        <v>15.715909090909093</v>
      </c>
      <c r="AF1522" s="205">
        <f t="shared" ca="1" si="644"/>
        <v>3.143181818181819</v>
      </c>
      <c r="AG1522" s="205"/>
      <c r="AH1522" s="205"/>
      <c r="AI1522" s="205"/>
      <c r="AJ1522" s="205"/>
      <c r="AK1522" s="4"/>
      <c r="AL1522" s="4"/>
      <c r="AM1522" s="309">
        <f t="shared" ca="1" si="645"/>
        <v>14.46</v>
      </c>
      <c r="AN1522" s="309">
        <f t="shared" ca="1" si="646"/>
        <v>12.92</v>
      </c>
      <c r="AO1522" s="310">
        <f t="shared" ca="1" si="647"/>
        <v>0.58441558441558428</v>
      </c>
      <c r="AP1522" s="310" t="b">
        <f t="shared" ca="1" si="648"/>
        <v>0</v>
      </c>
      <c r="AQ1522" s="309">
        <f t="shared" ca="1" si="649"/>
        <v>0</v>
      </c>
      <c r="AR1522" s="205">
        <f t="shared" ca="1" si="632"/>
        <v>0</v>
      </c>
      <c r="AS1522" s="45" t="b">
        <f t="shared" ca="1" si="633"/>
        <v>0</v>
      </c>
      <c r="AT1522">
        <f t="shared" ca="1" si="634"/>
        <v>0</v>
      </c>
      <c r="AU1522" t="b">
        <f t="shared" ca="1" si="650"/>
        <v>0</v>
      </c>
      <c r="AV1522" t="b">
        <f t="shared" ca="1" si="651"/>
        <v>0</v>
      </c>
      <c r="AW1522" s="266" t="b">
        <f t="shared" ca="1" si="652"/>
        <v>0</v>
      </c>
      <c r="AX1522" s="266" t="b">
        <f t="shared" ca="1" si="653"/>
        <v>0</v>
      </c>
      <c r="AY1522" s="266" t="b">
        <f t="shared" ca="1" si="654"/>
        <v>0</v>
      </c>
    </row>
    <row r="1523" spans="1:51" x14ac:dyDescent="0.25">
      <c r="A1523">
        <v>1491</v>
      </c>
      <c r="B1523" s="163">
        <f ca="1">OFFSET(InputPriceData!B$15,CalculationsAndCharts!$A1523+$A$11,0,1,1)</f>
        <v>39853</v>
      </c>
      <c r="C1523" s="3">
        <f ca="1">OFFSET(InputPriceData!G$15,CalculationsAndCharts!$A1523+$A$11,IF($C$7,8,0),1,1)</f>
        <v>542200</v>
      </c>
      <c r="D1523" s="4">
        <f ca="1">OFFSET(InputPriceData!C$15,CalculationsAndCharts!$A1523+$A$11,IF($C$7,8,0),1,1)</f>
        <v>14.43</v>
      </c>
      <c r="E1523" s="4">
        <f ca="1">OFFSET(InputPriceData!D$15,CalculationsAndCharts!$A1523+$A$11,IF($C$7,8,0),1,1)</f>
        <v>14.57</v>
      </c>
      <c r="F1523" s="4">
        <f ca="1">OFFSET(InputPriceData!E$15,CalculationsAndCharts!$A1523+$A$11,IF($C$7,8,0),1,1)</f>
        <v>14.18</v>
      </c>
      <c r="G1523" s="4">
        <f ca="1">OFFSET(InputPriceData!F$15,CalculationsAndCharts!$A1523+$A$11,IF($C$7,8,0),1,1)</f>
        <v>14.3</v>
      </c>
      <c r="H1523" s="128"/>
      <c r="I1523" s="128"/>
      <c r="K1523" s="124"/>
      <c r="L1523" s="279"/>
      <c r="M1523" s="281"/>
      <c r="N1523" s="280"/>
      <c r="O1523" s="4"/>
      <c r="P1523" s="4"/>
      <c r="Q1523" s="3"/>
      <c r="S1523" s="309">
        <f t="shared" ca="1" si="635"/>
        <v>14.46</v>
      </c>
      <c r="T1523" s="309">
        <f t="shared" ca="1" si="636"/>
        <v>12.92</v>
      </c>
      <c r="U1523" s="310">
        <f t="shared" ca="1" si="628"/>
        <v>0.89610389610389607</v>
      </c>
      <c r="V1523" s="310" t="b">
        <f t="shared" ca="1" si="637"/>
        <v>0</v>
      </c>
      <c r="W1523" s="3" t="b">
        <f t="shared" ca="1" si="638"/>
        <v>0</v>
      </c>
      <c r="X1523" s="3" t="str">
        <f t="shared" ca="1" si="639"/>
        <v/>
      </c>
      <c r="Y1523" s="3" t="str">
        <f t="shared" ca="1" si="629"/>
        <v/>
      </c>
      <c r="Z1523" s="3" t="str">
        <f t="shared" ca="1" si="640"/>
        <v/>
      </c>
      <c r="AA1523" s="3" t="str">
        <f t="shared" ca="1" si="641"/>
        <v/>
      </c>
      <c r="AB1523" s="205">
        <f t="shared" ca="1" si="642"/>
        <v>5783</v>
      </c>
      <c r="AC1523" s="205">
        <f t="shared" ca="1" si="643"/>
        <v>88</v>
      </c>
      <c r="AD1523" s="205">
        <f t="shared" ca="1" si="630"/>
        <v>65.715909090909093</v>
      </c>
      <c r="AE1523" s="205">
        <f t="shared" ca="1" si="631"/>
        <v>15.715909090909093</v>
      </c>
      <c r="AF1523" s="205">
        <f t="shared" ca="1" si="644"/>
        <v>3.143181818181819</v>
      </c>
      <c r="AG1523" s="205"/>
      <c r="AH1523" s="205"/>
      <c r="AI1523" s="205"/>
      <c r="AJ1523" s="205"/>
      <c r="AK1523" s="4"/>
      <c r="AL1523" s="4"/>
      <c r="AM1523" s="309">
        <f t="shared" ca="1" si="645"/>
        <v>14.46</v>
      </c>
      <c r="AN1523" s="309">
        <f t="shared" ca="1" si="646"/>
        <v>12.92</v>
      </c>
      <c r="AO1523" s="310">
        <f t="shared" ca="1" si="647"/>
        <v>0.89610389610389607</v>
      </c>
      <c r="AP1523" s="310" t="b">
        <f t="shared" ca="1" si="648"/>
        <v>0</v>
      </c>
      <c r="AQ1523" s="309">
        <f t="shared" ca="1" si="649"/>
        <v>0</v>
      </c>
      <c r="AR1523" s="205">
        <f t="shared" ca="1" si="632"/>
        <v>0</v>
      </c>
      <c r="AS1523" s="45" t="b">
        <f t="shared" ca="1" si="633"/>
        <v>0</v>
      </c>
      <c r="AT1523">
        <f t="shared" ca="1" si="634"/>
        <v>0</v>
      </c>
      <c r="AU1523" t="b">
        <f t="shared" ca="1" si="650"/>
        <v>0</v>
      </c>
      <c r="AV1523" t="b">
        <f t="shared" ca="1" si="651"/>
        <v>0</v>
      </c>
      <c r="AW1523" s="266" t="b">
        <f t="shared" ca="1" si="652"/>
        <v>0</v>
      </c>
      <c r="AX1523" s="266" t="b">
        <f t="shared" ca="1" si="653"/>
        <v>0</v>
      </c>
      <c r="AY1523" s="266" t="b">
        <f t="shared" ca="1" si="654"/>
        <v>0</v>
      </c>
    </row>
    <row r="1524" spans="1:51" x14ac:dyDescent="0.25">
      <c r="A1524">
        <v>1492</v>
      </c>
      <c r="B1524" s="163">
        <f ca="1">OFFSET(InputPriceData!B$15,CalculationsAndCharts!$A1524+$A$11,0,1,1)</f>
        <v>39850</v>
      </c>
      <c r="C1524" s="3">
        <f ca="1">OFFSET(InputPriceData!G$15,CalculationsAndCharts!$A1524+$A$11,IF($C$7,8,0),1,1)</f>
        <v>1197600</v>
      </c>
      <c r="D1524" s="4">
        <f ca="1">OFFSET(InputPriceData!C$15,CalculationsAndCharts!$A1524+$A$11,IF($C$7,8,0),1,1)</f>
        <v>13.75</v>
      </c>
      <c r="E1524" s="4">
        <f ca="1">OFFSET(InputPriceData!D$15,CalculationsAndCharts!$A1524+$A$11,IF($C$7,8,0),1,1)</f>
        <v>14.53</v>
      </c>
      <c r="F1524" s="4">
        <f ca="1">OFFSET(InputPriceData!E$15,CalculationsAndCharts!$A1524+$A$11,IF($C$7,8,0),1,1)</f>
        <v>13.65</v>
      </c>
      <c r="G1524" s="4">
        <f ca="1">OFFSET(InputPriceData!F$15,CalculationsAndCharts!$A1524+$A$11,IF($C$7,8,0),1,1)</f>
        <v>14.46</v>
      </c>
      <c r="H1524" s="128"/>
      <c r="I1524" s="128"/>
      <c r="K1524" s="124"/>
      <c r="L1524" s="279"/>
      <c r="M1524" s="281"/>
      <c r="N1524" s="280"/>
      <c r="O1524" s="4"/>
      <c r="P1524" s="4"/>
      <c r="Q1524" s="3"/>
      <c r="S1524" s="309">
        <f t="shared" ca="1" si="635"/>
        <v>14.46</v>
      </c>
      <c r="T1524" s="309">
        <f t="shared" ca="1" si="636"/>
        <v>12.92</v>
      </c>
      <c r="U1524" s="310">
        <f t="shared" ca="1" si="628"/>
        <v>1</v>
      </c>
      <c r="V1524" s="310" t="b">
        <f t="shared" ca="1" si="637"/>
        <v>0</v>
      </c>
      <c r="W1524" s="3" t="b">
        <f t="shared" ca="1" si="638"/>
        <v>0</v>
      </c>
      <c r="X1524" s="3" t="str">
        <f t="shared" ca="1" si="639"/>
        <v/>
      </c>
      <c r="Y1524" s="3" t="str">
        <f t="shared" ca="1" si="629"/>
        <v/>
      </c>
      <c r="Z1524" s="3" t="str">
        <f t="shared" ca="1" si="640"/>
        <v/>
      </c>
      <c r="AA1524" s="3" t="str">
        <f t="shared" ca="1" si="641"/>
        <v/>
      </c>
      <c r="AB1524" s="205">
        <f t="shared" ca="1" si="642"/>
        <v>5783</v>
      </c>
      <c r="AC1524" s="205">
        <f t="shared" ca="1" si="643"/>
        <v>88</v>
      </c>
      <c r="AD1524" s="205">
        <f t="shared" ca="1" si="630"/>
        <v>65.715909090909093</v>
      </c>
      <c r="AE1524" s="205">
        <f t="shared" ca="1" si="631"/>
        <v>15.715909090909093</v>
      </c>
      <c r="AF1524" s="205">
        <f t="shared" ca="1" si="644"/>
        <v>3.143181818181819</v>
      </c>
      <c r="AG1524" s="205"/>
      <c r="AH1524" s="205"/>
      <c r="AI1524" s="205"/>
      <c r="AJ1524" s="205"/>
      <c r="AK1524" s="4"/>
      <c r="AL1524" s="4"/>
      <c r="AM1524" s="309">
        <f t="shared" ca="1" si="645"/>
        <v>14.46</v>
      </c>
      <c r="AN1524" s="309">
        <f t="shared" ca="1" si="646"/>
        <v>12.92</v>
      </c>
      <c r="AO1524" s="310">
        <f t="shared" ca="1" si="647"/>
        <v>1</v>
      </c>
      <c r="AP1524" s="310" t="b">
        <f t="shared" ca="1" si="648"/>
        <v>0</v>
      </c>
      <c r="AQ1524" s="309">
        <f t="shared" ca="1" si="649"/>
        <v>0</v>
      </c>
      <c r="AR1524" s="205">
        <f t="shared" ca="1" si="632"/>
        <v>0</v>
      </c>
      <c r="AS1524" s="45" t="b">
        <f t="shared" ca="1" si="633"/>
        <v>0</v>
      </c>
      <c r="AT1524">
        <f t="shared" ca="1" si="634"/>
        <v>0</v>
      </c>
      <c r="AU1524" t="b">
        <f t="shared" ca="1" si="650"/>
        <v>0</v>
      </c>
      <c r="AV1524" t="b">
        <f t="shared" ca="1" si="651"/>
        <v>0</v>
      </c>
      <c r="AW1524" s="266" t="b">
        <f t="shared" ca="1" si="652"/>
        <v>0</v>
      </c>
      <c r="AX1524" s="266" t="b">
        <f t="shared" ca="1" si="653"/>
        <v>0</v>
      </c>
      <c r="AY1524" s="266" t="b">
        <f t="shared" ca="1" si="654"/>
        <v>0</v>
      </c>
    </row>
    <row r="1525" spans="1:51" x14ac:dyDescent="0.25">
      <c r="A1525">
        <v>1493</v>
      </c>
      <c r="B1525" s="163">
        <f ca="1">OFFSET(InputPriceData!B$15,CalculationsAndCharts!$A1525+$A$11,0,1,1)</f>
        <v>39849</v>
      </c>
      <c r="C1525" s="3">
        <f ca="1">OFFSET(InputPriceData!G$15,CalculationsAndCharts!$A1525+$A$11,IF($C$7,8,0),1,1)</f>
        <v>752700</v>
      </c>
      <c r="D1525" s="4">
        <f ca="1">OFFSET(InputPriceData!C$15,CalculationsAndCharts!$A1525+$A$11,IF($C$7,8,0),1,1)</f>
        <v>13.48</v>
      </c>
      <c r="E1525" s="4">
        <f ca="1">OFFSET(InputPriceData!D$15,CalculationsAndCharts!$A1525+$A$11,IF($C$7,8,0),1,1)</f>
        <v>14.05</v>
      </c>
      <c r="F1525" s="4">
        <f ca="1">OFFSET(InputPriceData!E$15,CalculationsAndCharts!$A1525+$A$11,IF($C$7,8,0),1,1)</f>
        <v>13.32</v>
      </c>
      <c r="G1525" s="4">
        <f ca="1">OFFSET(InputPriceData!F$15,CalculationsAndCharts!$A1525+$A$11,IF($C$7,8,0),1,1)</f>
        <v>13.8</v>
      </c>
      <c r="H1525" s="128"/>
      <c r="I1525" s="128"/>
      <c r="K1525" s="124"/>
      <c r="L1525" s="279"/>
      <c r="M1525" s="281"/>
      <c r="N1525" s="280"/>
      <c r="O1525" s="4"/>
      <c r="P1525" s="4"/>
      <c r="Q1525" s="3"/>
      <c r="S1525" s="309">
        <f t="shared" ca="1" si="635"/>
        <v>14.2</v>
      </c>
      <c r="T1525" s="309">
        <f t="shared" ca="1" si="636"/>
        <v>12.92</v>
      </c>
      <c r="U1525" s="310">
        <f t="shared" ca="1" si="628"/>
        <v>0.687500000000001</v>
      </c>
      <c r="V1525" s="310" t="b">
        <f t="shared" ca="1" si="637"/>
        <v>0</v>
      </c>
      <c r="W1525" s="3" t="b">
        <f t="shared" ca="1" si="638"/>
        <v>1</v>
      </c>
      <c r="X1525" s="3">
        <f t="shared" ca="1" si="639"/>
        <v>13.91</v>
      </c>
      <c r="Y1525" s="3">
        <f t="shared" ca="1" si="629"/>
        <v>-0.7907979870596652</v>
      </c>
      <c r="Z1525" s="3">
        <f t="shared" ca="1" si="640"/>
        <v>-0.7907979870596652</v>
      </c>
      <c r="AA1525" s="3">
        <f t="shared" ca="1" si="641"/>
        <v>46</v>
      </c>
      <c r="AB1525" s="205">
        <f t="shared" ca="1" si="642"/>
        <v>5783</v>
      </c>
      <c r="AC1525" s="205">
        <f t="shared" ca="1" si="643"/>
        <v>88</v>
      </c>
      <c r="AD1525" s="205">
        <f t="shared" ca="1" si="630"/>
        <v>65.715909090909093</v>
      </c>
      <c r="AE1525" s="205">
        <f t="shared" ca="1" si="631"/>
        <v>15.715909090909093</v>
      </c>
      <c r="AF1525" s="205">
        <f t="shared" ca="1" si="644"/>
        <v>3.143181818181819</v>
      </c>
      <c r="AG1525" s="205"/>
      <c r="AH1525" s="205"/>
      <c r="AI1525" s="205"/>
      <c r="AJ1525" s="205"/>
      <c r="AK1525" s="4"/>
      <c r="AL1525" s="4"/>
      <c r="AM1525" s="309">
        <f t="shared" ca="1" si="645"/>
        <v>14.2</v>
      </c>
      <c r="AN1525" s="309">
        <f t="shared" ca="1" si="646"/>
        <v>12.92</v>
      </c>
      <c r="AO1525" s="310">
        <f t="shared" ca="1" si="647"/>
        <v>0.687500000000001</v>
      </c>
      <c r="AP1525" s="310" t="b">
        <f t="shared" ca="1" si="648"/>
        <v>0</v>
      </c>
      <c r="AQ1525" s="309">
        <f t="shared" ca="1" si="649"/>
        <v>0</v>
      </c>
      <c r="AR1525" s="205">
        <f t="shared" ca="1" si="632"/>
        <v>0</v>
      </c>
      <c r="AS1525" s="45" t="b">
        <f t="shared" ca="1" si="633"/>
        <v>0</v>
      </c>
      <c r="AT1525">
        <f t="shared" ca="1" si="634"/>
        <v>0</v>
      </c>
      <c r="AU1525" t="b">
        <f t="shared" ca="1" si="650"/>
        <v>0</v>
      </c>
      <c r="AV1525" t="b">
        <f t="shared" ca="1" si="651"/>
        <v>0</v>
      </c>
      <c r="AW1525" s="266" t="b">
        <f t="shared" ca="1" si="652"/>
        <v>0</v>
      </c>
      <c r="AX1525" s="266" t="b">
        <f t="shared" ca="1" si="653"/>
        <v>0</v>
      </c>
      <c r="AY1525" s="266" t="b">
        <f t="shared" ca="1" si="654"/>
        <v>0</v>
      </c>
    </row>
    <row r="1526" spans="1:51" x14ac:dyDescent="0.25">
      <c r="A1526">
        <v>1494</v>
      </c>
      <c r="B1526" s="163">
        <f ca="1">OFFSET(InputPriceData!B$15,CalculationsAndCharts!$A1526+$A$11,0,1,1)</f>
        <v>39848</v>
      </c>
      <c r="C1526" s="3">
        <f ca="1">OFFSET(InputPriceData!G$15,CalculationsAndCharts!$A1526+$A$11,IF($C$7,8,0),1,1)</f>
        <v>753900</v>
      </c>
      <c r="D1526" s="4">
        <f ca="1">OFFSET(InputPriceData!C$15,CalculationsAndCharts!$A1526+$A$11,IF($C$7,8,0),1,1)</f>
        <v>13.82</v>
      </c>
      <c r="E1526" s="4">
        <f ca="1">OFFSET(InputPriceData!D$15,CalculationsAndCharts!$A1526+$A$11,IF($C$7,8,0),1,1)</f>
        <v>13.97</v>
      </c>
      <c r="F1526" s="4">
        <f ca="1">OFFSET(InputPriceData!E$15,CalculationsAndCharts!$A1526+$A$11,IF($C$7,8,0),1,1)</f>
        <v>13.54</v>
      </c>
      <c r="G1526" s="4">
        <f ca="1">OFFSET(InputPriceData!F$15,CalculationsAndCharts!$A1526+$A$11,IF($C$7,8,0),1,1)</f>
        <v>13.59</v>
      </c>
      <c r="H1526" s="128"/>
      <c r="I1526" s="128"/>
      <c r="K1526" s="124"/>
      <c r="L1526" s="279"/>
      <c r="M1526" s="281"/>
      <c r="N1526" s="280"/>
      <c r="O1526" s="4"/>
      <c r="P1526" s="4"/>
      <c r="Q1526" s="3"/>
      <c r="S1526" s="309">
        <f t="shared" ca="1" si="635"/>
        <v>14.26</v>
      </c>
      <c r="T1526" s="309">
        <f t="shared" ca="1" si="636"/>
        <v>12.92</v>
      </c>
      <c r="U1526" s="310">
        <f t="shared" ca="1" si="628"/>
        <v>0.5</v>
      </c>
      <c r="V1526" s="310" t="b">
        <f t="shared" ca="1" si="637"/>
        <v>0</v>
      </c>
      <c r="W1526" s="3" t="b">
        <f t="shared" ca="1" si="638"/>
        <v>0</v>
      </c>
      <c r="X1526" s="3" t="str">
        <f t="shared" ca="1" si="639"/>
        <v/>
      </c>
      <c r="Y1526" s="3" t="str">
        <f t="shared" ca="1" si="629"/>
        <v/>
      </c>
      <c r="Z1526" s="3" t="str">
        <f t="shared" ca="1" si="640"/>
        <v/>
      </c>
      <c r="AA1526" s="3" t="str">
        <f t="shared" ca="1" si="641"/>
        <v/>
      </c>
      <c r="AB1526" s="205">
        <f t="shared" ca="1" si="642"/>
        <v>5737</v>
      </c>
      <c r="AC1526" s="205">
        <f t="shared" ca="1" si="643"/>
        <v>87</v>
      </c>
      <c r="AD1526" s="205">
        <f t="shared" ca="1" si="630"/>
        <v>65.94252873563218</v>
      </c>
      <c r="AE1526" s="205">
        <f t="shared" ca="1" si="631"/>
        <v>15.94252873563218</v>
      </c>
      <c r="AF1526" s="205">
        <f t="shared" ca="1" si="644"/>
        <v>3.1885057471264364</v>
      </c>
      <c r="AG1526" s="205"/>
      <c r="AH1526" s="205"/>
      <c r="AI1526" s="205"/>
      <c r="AJ1526" s="205"/>
      <c r="AK1526" s="4"/>
      <c r="AL1526" s="4"/>
      <c r="AM1526" s="309">
        <f t="shared" ca="1" si="645"/>
        <v>14.2</v>
      </c>
      <c r="AN1526" s="309">
        <f t="shared" ca="1" si="646"/>
        <v>12.92</v>
      </c>
      <c r="AO1526" s="310">
        <f t="shared" ca="1" si="647"/>
        <v>0.52343750000000022</v>
      </c>
      <c r="AP1526" s="310" t="b">
        <f t="shared" ca="1" si="648"/>
        <v>0</v>
      </c>
      <c r="AQ1526" s="309">
        <f t="shared" ca="1" si="649"/>
        <v>0</v>
      </c>
      <c r="AR1526" s="205">
        <f t="shared" ca="1" si="632"/>
        <v>0</v>
      </c>
      <c r="AS1526" s="45" t="b">
        <f t="shared" ca="1" si="633"/>
        <v>0</v>
      </c>
      <c r="AT1526">
        <f t="shared" ca="1" si="634"/>
        <v>0</v>
      </c>
      <c r="AU1526" t="b">
        <f t="shared" ca="1" si="650"/>
        <v>0</v>
      </c>
      <c r="AV1526" t="b">
        <f t="shared" ca="1" si="651"/>
        <v>0</v>
      </c>
      <c r="AW1526" s="266" t="b">
        <f t="shared" ca="1" si="652"/>
        <v>0</v>
      </c>
      <c r="AX1526" s="266" t="b">
        <f t="shared" ca="1" si="653"/>
        <v>0</v>
      </c>
      <c r="AY1526" s="266" t="b">
        <f t="shared" ca="1" si="654"/>
        <v>0</v>
      </c>
    </row>
    <row r="1527" spans="1:51" x14ac:dyDescent="0.25">
      <c r="A1527">
        <v>1495</v>
      </c>
      <c r="B1527" s="163">
        <f ca="1">OFFSET(InputPriceData!B$15,CalculationsAndCharts!$A1527+$A$11,0,1,1)</f>
        <v>39847</v>
      </c>
      <c r="C1527" s="3">
        <f ca="1">OFFSET(InputPriceData!G$15,CalculationsAndCharts!$A1527+$A$11,IF($C$7,8,0),1,1)</f>
        <v>1032200</v>
      </c>
      <c r="D1527" s="4">
        <f ca="1">OFFSET(InputPriceData!C$15,CalculationsAndCharts!$A1527+$A$11,IF($C$7,8,0),1,1)</f>
        <v>13.51</v>
      </c>
      <c r="E1527" s="4">
        <f ca="1">OFFSET(InputPriceData!D$15,CalculationsAndCharts!$A1527+$A$11,IF($C$7,8,0),1,1)</f>
        <v>13.84</v>
      </c>
      <c r="F1527" s="4">
        <f ca="1">OFFSET(InputPriceData!E$15,CalculationsAndCharts!$A1527+$A$11,IF($C$7,8,0),1,1)</f>
        <v>13.33</v>
      </c>
      <c r="G1527" s="4">
        <f ca="1">OFFSET(InputPriceData!F$15,CalculationsAndCharts!$A1527+$A$11,IF($C$7,8,0),1,1)</f>
        <v>13.79</v>
      </c>
      <c r="H1527" s="128"/>
      <c r="I1527" s="128"/>
      <c r="K1527" s="124"/>
      <c r="L1527" s="279"/>
      <c r="M1527" s="281"/>
      <c r="N1527" s="280"/>
      <c r="O1527" s="4"/>
      <c r="P1527" s="4"/>
      <c r="Q1527" s="3"/>
      <c r="S1527" s="309">
        <f t="shared" ca="1" si="635"/>
        <v>14.91</v>
      </c>
      <c r="T1527" s="309">
        <f t="shared" ca="1" si="636"/>
        <v>12.92</v>
      </c>
      <c r="U1527" s="310">
        <f t="shared" ca="1" si="628"/>
        <v>0.43718592964824077</v>
      </c>
      <c r="V1527" s="310" t="b">
        <f t="shared" ca="1" si="637"/>
        <v>0</v>
      </c>
      <c r="W1527" s="3" t="b">
        <f t="shared" ca="1" si="638"/>
        <v>0</v>
      </c>
      <c r="X1527" s="3" t="str">
        <f t="shared" ca="1" si="639"/>
        <v/>
      </c>
      <c r="Y1527" s="3" t="str">
        <f t="shared" ca="1" si="629"/>
        <v/>
      </c>
      <c r="Z1527" s="3" t="str">
        <f t="shared" ca="1" si="640"/>
        <v/>
      </c>
      <c r="AA1527" s="3" t="str">
        <f t="shared" ca="1" si="641"/>
        <v/>
      </c>
      <c r="AB1527" s="205">
        <f t="shared" ca="1" si="642"/>
        <v>5737</v>
      </c>
      <c r="AC1527" s="205">
        <f t="shared" ca="1" si="643"/>
        <v>87</v>
      </c>
      <c r="AD1527" s="205">
        <f t="shared" ca="1" si="630"/>
        <v>65.94252873563218</v>
      </c>
      <c r="AE1527" s="205">
        <f t="shared" ca="1" si="631"/>
        <v>15.94252873563218</v>
      </c>
      <c r="AF1527" s="205">
        <f t="shared" ca="1" si="644"/>
        <v>3.1885057471264364</v>
      </c>
      <c r="AG1527" s="205"/>
      <c r="AH1527" s="205"/>
      <c r="AI1527" s="205"/>
      <c r="AJ1527" s="205"/>
      <c r="AK1527" s="4"/>
      <c r="AL1527" s="4"/>
      <c r="AM1527" s="309">
        <f t="shared" ca="1" si="645"/>
        <v>14.2</v>
      </c>
      <c r="AN1527" s="309">
        <f t="shared" ca="1" si="646"/>
        <v>12.92</v>
      </c>
      <c r="AO1527" s="310">
        <f t="shared" ca="1" si="647"/>
        <v>0.67968749999999978</v>
      </c>
      <c r="AP1527" s="310" t="b">
        <f t="shared" ca="1" si="648"/>
        <v>0</v>
      </c>
      <c r="AQ1527" s="309">
        <f t="shared" ca="1" si="649"/>
        <v>0</v>
      </c>
      <c r="AR1527" s="205">
        <f t="shared" ca="1" si="632"/>
        <v>0</v>
      </c>
      <c r="AS1527" s="45" t="b">
        <f t="shared" ca="1" si="633"/>
        <v>0</v>
      </c>
      <c r="AT1527">
        <f t="shared" ca="1" si="634"/>
        <v>0</v>
      </c>
      <c r="AU1527" t="b">
        <f t="shared" ca="1" si="650"/>
        <v>0</v>
      </c>
      <c r="AV1527" t="b">
        <f t="shared" ca="1" si="651"/>
        <v>0</v>
      </c>
      <c r="AW1527" s="266" t="b">
        <f t="shared" ca="1" si="652"/>
        <v>0</v>
      </c>
      <c r="AX1527" s="266" t="b">
        <f t="shared" ca="1" si="653"/>
        <v>0</v>
      </c>
      <c r="AY1527" s="266" t="b">
        <f t="shared" ca="1" si="654"/>
        <v>0</v>
      </c>
    </row>
    <row r="1528" spans="1:51" x14ac:dyDescent="0.25">
      <c r="A1528">
        <v>1496</v>
      </c>
      <c r="B1528" s="163">
        <f ca="1">OFFSET(InputPriceData!B$15,CalculationsAndCharts!$A1528+$A$11,0,1,1)</f>
        <v>39846</v>
      </c>
      <c r="C1528" s="3">
        <f ca="1">OFFSET(InputPriceData!G$15,CalculationsAndCharts!$A1528+$A$11,IF($C$7,8,0),1,1)</f>
        <v>795700</v>
      </c>
      <c r="D1528" s="4">
        <f ca="1">OFFSET(InputPriceData!C$15,CalculationsAndCharts!$A1528+$A$11,IF($C$7,8,0),1,1)</f>
        <v>13.33</v>
      </c>
      <c r="E1528" s="4">
        <f ca="1">OFFSET(InputPriceData!D$15,CalculationsAndCharts!$A1528+$A$11,IF($C$7,8,0),1,1)</f>
        <v>13.57</v>
      </c>
      <c r="F1528" s="4">
        <f ca="1">OFFSET(InputPriceData!E$15,CalculationsAndCharts!$A1528+$A$11,IF($C$7,8,0),1,1)</f>
        <v>13.12</v>
      </c>
      <c r="G1528" s="4">
        <f ca="1">OFFSET(InputPriceData!F$15,CalculationsAndCharts!$A1528+$A$11,IF($C$7,8,0),1,1)</f>
        <v>13.36</v>
      </c>
      <c r="H1528" s="128"/>
      <c r="I1528" s="128"/>
      <c r="K1528" s="124"/>
      <c r="L1528" s="279"/>
      <c r="M1528" s="281"/>
      <c r="N1528" s="280"/>
      <c r="O1528" s="4"/>
      <c r="P1528" s="4"/>
      <c r="Q1528" s="3"/>
      <c r="S1528" s="309">
        <f t="shared" ca="1" si="635"/>
        <v>15</v>
      </c>
      <c r="T1528" s="309">
        <f t="shared" ca="1" si="636"/>
        <v>12.92</v>
      </c>
      <c r="U1528" s="310">
        <f t="shared" ca="1" si="628"/>
        <v>0.21153846153846129</v>
      </c>
      <c r="V1528" s="310" t="b">
        <f t="shared" ca="1" si="637"/>
        <v>0</v>
      </c>
      <c r="W1528" s="3" t="b">
        <f t="shared" ca="1" si="638"/>
        <v>0</v>
      </c>
      <c r="X1528" s="3" t="str">
        <f t="shared" ca="1" si="639"/>
        <v/>
      </c>
      <c r="Y1528" s="3" t="str">
        <f t="shared" ca="1" si="629"/>
        <v/>
      </c>
      <c r="Z1528" s="3" t="str">
        <f t="shared" ca="1" si="640"/>
        <v/>
      </c>
      <c r="AA1528" s="3" t="str">
        <f t="shared" ca="1" si="641"/>
        <v/>
      </c>
      <c r="AB1528" s="205">
        <f t="shared" ca="1" si="642"/>
        <v>5737</v>
      </c>
      <c r="AC1528" s="205">
        <f t="shared" ca="1" si="643"/>
        <v>87</v>
      </c>
      <c r="AD1528" s="205">
        <f t="shared" ca="1" si="630"/>
        <v>65.94252873563218</v>
      </c>
      <c r="AE1528" s="205">
        <f t="shared" ca="1" si="631"/>
        <v>15.94252873563218</v>
      </c>
      <c r="AF1528" s="205">
        <f t="shared" ca="1" si="644"/>
        <v>3.1885057471264364</v>
      </c>
      <c r="AG1528" s="205"/>
      <c r="AH1528" s="205"/>
      <c r="AI1528" s="205"/>
      <c r="AJ1528" s="205"/>
      <c r="AK1528" s="4"/>
      <c r="AL1528" s="4"/>
      <c r="AM1528" s="309">
        <f t="shared" ca="1" si="645"/>
        <v>14.26</v>
      </c>
      <c r="AN1528" s="309">
        <f t="shared" ca="1" si="646"/>
        <v>12.92</v>
      </c>
      <c r="AO1528" s="310">
        <f t="shared" ca="1" si="647"/>
        <v>0.32835820895522355</v>
      </c>
      <c r="AP1528" s="310" t="b">
        <f t="shared" ca="1" si="648"/>
        <v>0</v>
      </c>
      <c r="AQ1528" s="309">
        <f t="shared" ca="1" si="649"/>
        <v>0</v>
      </c>
      <c r="AR1528" s="205">
        <f t="shared" ca="1" si="632"/>
        <v>0</v>
      </c>
      <c r="AS1528" s="45" t="b">
        <f t="shared" ca="1" si="633"/>
        <v>0</v>
      </c>
      <c r="AT1528">
        <f t="shared" ca="1" si="634"/>
        <v>0</v>
      </c>
      <c r="AU1528" t="b">
        <f t="shared" ca="1" si="650"/>
        <v>0</v>
      </c>
      <c r="AV1528" t="b">
        <f t="shared" ca="1" si="651"/>
        <v>0</v>
      </c>
      <c r="AW1528" s="266" t="b">
        <f t="shared" ca="1" si="652"/>
        <v>0</v>
      </c>
      <c r="AX1528" s="266" t="b">
        <f t="shared" ca="1" si="653"/>
        <v>0</v>
      </c>
      <c r="AY1528" s="266" t="b">
        <f t="shared" ca="1" si="654"/>
        <v>0</v>
      </c>
    </row>
    <row r="1529" spans="1:51" x14ac:dyDescent="0.25">
      <c r="A1529">
        <v>1497</v>
      </c>
      <c r="B1529" s="163">
        <f ca="1">OFFSET(InputPriceData!B$15,CalculationsAndCharts!$A1529+$A$11,0,1,1)</f>
        <v>39843</v>
      </c>
      <c r="C1529" s="3">
        <f ca="1">OFFSET(InputPriceData!G$15,CalculationsAndCharts!$A1529+$A$11,IF($C$7,8,0),1,1)</f>
        <v>885800</v>
      </c>
      <c r="D1529" s="4">
        <f ca="1">OFFSET(InputPriceData!C$15,CalculationsAndCharts!$A1529+$A$11,IF($C$7,8,0),1,1)</f>
        <v>13.93</v>
      </c>
      <c r="E1529" s="4">
        <f ca="1">OFFSET(InputPriceData!D$15,CalculationsAndCharts!$A1529+$A$11,IF($C$7,8,0),1,1)</f>
        <v>14.12</v>
      </c>
      <c r="F1529" s="4">
        <f ca="1">OFFSET(InputPriceData!E$15,CalculationsAndCharts!$A1529+$A$11,IF($C$7,8,0),1,1)</f>
        <v>13.39</v>
      </c>
      <c r="G1529" s="4">
        <f ca="1">OFFSET(InputPriceData!F$15,CalculationsAndCharts!$A1529+$A$11,IF($C$7,8,0),1,1)</f>
        <v>13.46</v>
      </c>
      <c r="H1529" s="128"/>
      <c r="I1529" s="128"/>
      <c r="K1529" s="124"/>
      <c r="L1529" s="279"/>
      <c r="M1529" s="281"/>
      <c r="N1529" s="280"/>
      <c r="O1529" s="4"/>
      <c r="P1529" s="4"/>
      <c r="Q1529" s="3"/>
      <c r="S1529" s="309">
        <f t="shared" ca="1" si="635"/>
        <v>15.56</v>
      </c>
      <c r="T1529" s="309">
        <f t="shared" ca="1" si="636"/>
        <v>12.92</v>
      </c>
      <c r="U1529" s="310">
        <f t="shared" ca="1" si="628"/>
        <v>0.20454545454545486</v>
      </c>
      <c r="V1529" s="310" t="b">
        <f t="shared" ca="1" si="637"/>
        <v>0</v>
      </c>
      <c r="W1529" s="3" t="b">
        <f t="shared" ca="1" si="638"/>
        <v>0</v>
      </c>
      <c r="X1529" s="3" t="str">
        <f t="shared" ca="1" si="639"/>
        <v/>
      </c>
      <c r="Y1529" s="3" t="str">
        <f t="shared" ca="1" si="629"/>
        <v/>
      </c>
      <c r="Z1529" s="3" t="str">
        <f t="shared" ca="1" si="640"/>
        <v/>
      </c>
      <c r="AA1529" s="3" t="str">
        <f t="shared" ca="1" si="641"/>
        <v/>
      </c>
      <c r="AB1529" s="205">
        <f t="shared" ca="1" si="642"/>
        <v>5737</v>
      </c>
      <c r="AC1529" s="205">
        <f t="shared" ca="1" si="643"/>
        <v>87</v>
      </c>
      <c r="AD1529" s="205">
        <f t="shared" ca="1" si="630"/>
        <v>65.94252873563218</v>
      </c>
      <c r="AE1529" s="205">
        <f t="shared" ca="1" si="631"/>
        <v>15.94252873563218</v>
      </c>
      <c r="AF1529" s="205">
        <f t="shared" ca="1" si="644"/>
        <v>3.1885057471264364</v>
      </c>
      <c r="AG1529" s="205"/>
      <c r="AH1529" s="205"/>
      <c r="AI1529" s="205"/>
      <c r="AJ1529" s="205"/>
      <c r="AK1529" s="4"/>
      <c r="AL1529" s="4"/>
      <c r="AM1529" s="309">
        <f t="shared" ca="1" si="645"/>
        <v>14.91</v>
      </c>
      <c r="AN1529" s="309">
        <f t="shared" ca="1" si="646"/>
        <v>12.92</v>
      </c>
      <c r="AO1529" s="310">
        <f t="shared" ca="1" si="647"/>
        <v>0.27135678391959844</v>
      </c>
      <c r="AP1529" s="310" t="b">
        <f t="shared" ca="1" si="648"/>
        <v>0</v>
      </c>
      <c r="AQ1529" s="309">
        <f t="shared" ca="1" si="649"/>
        <v>0</v>
      </c>
      <c r="AR1529" s="205">
        <f t="shared" ca="1" si="632"/>
        <v>0</v>
      </c>
      <c r="AS1529" s="45" t="b">
        <f t="shared" ca="1" si="633"/>
        <v>0</v>
      </c>
      <c r="AT1529">
        <f t="shared" ca="1" si="634"/>
        <v>0</v>
      </c>
      <c r="AU1529" t="b">
        <f t="shared" ca="1" si="650"/>
        <v>0</v>
      </c>
      <c r="AV1529" t="b">
        <f t="shared" ca="1" si="651"/>
        <v>0</v>
      </c>
      <c r="AW1529" s="266" t="b">
        <f t="shared" ca="1" si="652"/>
        <v>0</v>
      </c>
      <c r="AX1529" s="266" t="b">
        <f t="shared" ca="1" si="653"/>
        <v>0</v>
      </c>
      <c r="AY1529" s="266" t="b">
        <f t="shared" ca="1" si="654"/>
        <v>0</v>
      </c>
    </row>
    <row r="1530" spans="1:51" x14ac:dyDescent="0.25">
      <c r="A1530">
        <v>1498</v>
      </c>
      <c r="B1530" s="163">
        <f ca="1">OFFSET(InputPriceData!B$15,CalculationsAndCharts!$A1530+$A$11,0,1,1)</f>
        <v>39842</v>
      </c>
      <c r="C1530" s="3">
        <f ca="1">OFFSET(InputPriceData!G$15,CalculationsAndCharts!$A1530+$A$11,IF($C$7,8,0),1,1)</f>
        <v>1095400</v>
      </c>
      <c r="D1530" s="4">
        <f ca="1">OFFSET(InputPriceData!C$15,CalculationsAndCharts!$A1530+$A$11,IF($C$7,8,0),1,1)</f>
        <v>14.04</v>
      </c>
      <c r="E1530" s="4">
        <f ca="1">OFFSET(InputPriceData!D$15,CalculationsAndCharts!$A1530+$A$11,IF($C$7,8,0),1,1)</f>
        <v>14.06</v>
      </c>
      <c r="F1530" s="4">
        <f ca="1">OFFSET(InputPriceData!E$15,CalculationsAndCharts!$A1530+$A$11,IF($C$7,8,0),1,1)</f>
        <v>13.69</v>
      </c>
      <c r="G1530" s="4">
        <f ca="1">OFFSET(InputPriceData!F$15,CalculationsAndCharts!$A1530+$A$11,IF($C$7,8,0),1,1)</f>
        <v>13.8</v>
      </c>
      <c r="H1530" s="128"/>
      <c r="I1530" s="128"/>
      <c r="K1530" s="124"/>
      <c r="L1530" s="279"/>
      <c r="M1530" s="281"/>
      <c r="N1530" s="280"/>
      <c r="O1530" s="4"/>
      <c r="P1530" s="4"/>
      <c r="Q1530" s="3"/>
      <c r="S1530" s="309">
        <f t="shared" ca="1" si="635"/>
        <v>15.56</v>
      </c>
      <c r="T1530" s="309">
        <f t="shared" ca="1" si="636"/>
        <v>12.92</v>
      </c>
      <c r="U1530" s="310">
        <f t="shared" ca="1" si="628"/>
        <v>0.33333333333333354</v>
      </c>
      <c r="V1530" s="310" t="b">
        <f t="shared" ca="1" si="637"/>
        <v>0</v>
      </c>
      <c r="W1530" s="3" t="b">
        <f t="shared" ca="1" si="638"/>
        <v>0</v>
      </c>
      <c r="X1530" s="3" t="str">
        <f t="shared" ca="1" si="639"/>
        <v/>
      </c>
      <c r="Y1530" s="3" t="str">
        <f t="shared" ca="1" si="629"/>
        <v/>
      </c>
      <c r="Z1530" s="3" t="str">
        <f t="shared" ca="1" si="640"/>
        <v/>
      </c>
      <c r="AA1530" s="3" t="str">
        <f t="shared" ca="1" si="641"/>
        <v/>
      </c>
      <c r="AB1530" s="205">
        <f t="shared" ca="1" si="642"/>
        <v>5737</v>
      </c>
      <c r="AC1530" s="205">
        <f t="shared" ca="1" si="643"/>
        <v>87</v>
      </c>
      <c r="AD1530" s="205">
        <f t="shared" ca="1" si="630"/>
        <v>65.94252873563218</v>
      </c>
      <c r="AE1530" s="205">
        <f t="shared" ca="1" si="631"/>
        <v>15.94252873563218</v>
      </c>
      <c r="AF1530" s="205">
        <f t="shared" ca="1" si="644"/>
        <v>3.1885057471264364</v>
      </c>
      <c r="AG1530" s="205"/>
      <c r="AH1530" s="205"/>
      <c r="AI1530" s="205"/>
      <c r="AJ1530" s="205"/>
      <c r="AK1530" s="4"/>
      <c r="AL1530" s="4"/>
      <c r="AM1530" s="309">
        <f t="shared" ca="1" si="645"/>
        <v>15</v>
      </c>
      <c r="AN1530" s="309">
        <f t="shared" ca="1" si="646"/>
        <v>12.92</v>
      </c>
      <c r="AO1530" s="310">
        <f t="shared" ca="1" si="647"/>
        <v>0.42307692307692346</v>
      </c>
      <c r="AP1530" s="310" t="b">
        <f t="shared" ca="1" si="648"/>
        <v>0</v>
      </c>
      <c r="AQ1530" s="309">
        <f t="shared" ca="1" si="649"/>
        <v>0</v>
      </c>
      <c r="AR1530" s="205">
        <f t="shared" ca="1" si="632"/>
        <v>0</v>
      </c>
      <c r="AS1530" s="45" t="b">
        <f t="shared" ca="1" si="633"/>
        <v>0</v>
      </c>
      <c r="AT1530">
        <f t="shared" ca="1" si="634"/>
        <v>0</v>
      </c>
      <c r="AU1530" t="b">
        <f t="shared" ca="1" si="650"/>
        <v>0</v>
      </c>
      <c r="AV1530" t="b">
        <f t="shared" ca="1" si="651"/>
        <v>0</v>
      </c>
      <c r="AW1530" s="266" t="b">
        <f t="shared" ca="1" si="652"/>
        <v>0</v>
      </c>
      <c r="AX1530" s="266" t="b">
        <f t="shared" ca="1" si="653"/>
        <v>0</v>
      </c>
      <c r="AY1530" s="266" t="b">
        <f t="shared" ca="1" si="654"/>
        <v>0</v>
      </c>
    </row>
    <row r="1531" spans="1:51" x14ac:dyDescent="0.25">
      <c r="A1531">
        <v>1499</v>
      </c>
      <c r="B1531" s="163">
        <f ca="1">OFFSET(InputPriceData!B$15,CalculationsAndCharts!$A1531+$A$11,0,1,1)</f>
        <v>39841</v>
      </c>
      <c r="C1531" s="3">
        <f ca="1">OFFSET(InputPriceData!G$15,CalculationsAndCharts!$A1531+$A$11,IF($C$7,8,0),1,1)</f>
        <v>1109500</v>
      </c>
      <c r="D1531" s="4">
        <f ca="1">OFFSET(InputPriceData!C$15,CalculationsAndCharts!$A1531+$A$11,IF($C$7,8,0),1,1)</f>
        <v>13.95</v>
      </c>
      <c r="E1531" s="4">
        <f ca="1">OFFSET(InputPriceData!D$15,CalculationsAndCharts!$A1531+$A$11,IF($C$7,8,0),1,1)</f>
        <v>14.25</v>
      </c>
      <c r="F1531" s="4">
        <f ca="1">OFFSET(InputPriceData!E$15,CalculationsAndCharts!$A1531+$A$11,IF($C$7,8,0),1,1)</f>
        <v>13.76</v>
      </c>
      <c r="G1531" s="4">
        <f ca="1">OFFSET(InputPriceData!F$15,CalculationsAndCharts!$A1531+$A$11,IF($C$7,8,0),1,1)</f>
        <v>14.16</v>
      </c>
      <c r="H1531" s="128"/>
      <c r="I1531" s="128"/>
      <c r="K1531" s="124"/>
      <c r="L1531" s="279"/>
      <c r="M1531" s="281"/>
      <c r="N1531" s="280"/>
      <c r="O1531" s="4"/>
      <c r="P1531" s="4"/>
      <c r="Q1531" s="3"/>
      <c r="S1531" s="309">
        <f t="shared" ca="1" si="635"/>
        <v>15.91</v>
      </c>
      <c r="T1531" s="309">
        <f t="shared" ca="1" si="636"/>
        <v>12.92</v>
      </c>
      <c r="U1531" s="310">
        <f t="shared" ca="1" si="628"/>
        <v>0.41471571906354521</v>
      </c>
      <c r="V1531" s="310" t="b">
        <f t="shared" ca="1" si="637"/>
        <v>0</v>
      </c>
      <c r="W1531" s="3" t="b">
        <f t="shared" ca="1" si="638"/>
        <v>0</v>
      </c>
      <c r="X1531" s="3" t="str">
        <f t="shared" ca="1" si="639"/>
        <v/>
      </c>
      <c r="Y1531" s="3" t="str">
        <f t="shared" ca="1" si="629"/>
        <v/>
      </c>
      <c r="Z1531" s="3" t="str">
        <f t="shared" ca="1" si="640"/>
        <v/>
      </c>
      <c r="AA1531" s="3" t="str">
        <f t="shared" ca="1" si="641"/>
        <v/>
      </c>
      <c r="AB1531" s="205">
        <f t="shared" ca="1" si="642"/>
        <v>5737</v>
      </c>
      <c r="AC1531" s="205">
        <f t="shared" ca="1" si="643"/>
        <v>87</v>
      </c>
      <c r="AD1531" s="205">
        <f t="shared" ca="1" si="630"/>
        <v>65.94252873563218</v>
      </c>
      <c r="AE1531" s="205">
        <f t="shared" ca="1" si="631"/>
        <v>15.94252873563218</v>
      </c>
      <c r="AF1531" s="205">
        <f t="shared" ca="1" si="644"/>
        <v>3.1885057471264364</v>
      </c>
      <c r="AG1531" s="205"/>
      <c r="AH1531" s="205"/>
      <c r="AI1531" s="205"/>
      <c r="AJ1531" s="205"/>
      <c r="AK1531" s="4"/>
      <c r="AL1531" s="4"/>
      <c r="AM1531" s="309">
        <f t="shared" ca="1" si="645"/>
        <v>15.56</v>
      </c>
      <c r="AN1531" s="309">
        <f t="shared" ca="1" si="646"/>
        <v>12.92</v>
      </c>
      <c r="AO1531" s="310">
        <f t="shared" ca="1" si="647"/>
        <v>0.46969696969696967</v>
      </c>
      <c r="AP1531" s="310" t="b">
        <f t="shared" ca="1" si="648"/>
        <v>0</v>
      </c>
      <c r="AQ1531" s="309">
        <f t="shared" ca="1" si="649"/>
        <v>0</v>
      </c>
      <c r="AR1531" s="205">
        <f t="shared" ca="1" si="632"/>
        <v>0</v>
      </c>
      <c r="AS1531" s="45" t="b">
        <f t="shared" ca="1" si="633"/>
        <v>0</v>
      </c>
      <c r="AT1531">
        <f t="shared" ca="1" si="634"/>
        <v>0</v>
      </c>
      <c r="AU1531" t="b">
        <f t="shared" ca="1" si="650"/>
        <v>0</v>
      </c>
      <c r="AV1531" t="b">
        <f t="shared" ca="1" si="651"/>
        <v>0</v>
      </c>
      <c r="AW1531" s="266" t="b">
        <f t="shared" ca="1" si="652"/>
        <v>0</v>
      </c>
      <c r="AX1531" s="266" t="b">
        <f t="shared" ca="1" si="653"/>
        <v>0</v>
      </c>
      <c r="AY1531" s="266" t="b">
        <f t="shared" ca="1" si="654"/>
        <v>0</v>
      </c>
    </row>
    <row r="1532" spans="1:51" x14ac:dyDescent="0.25">
      <c r="A1532">
        <v>1500</v>
      </c>
      <c r="B1532" s="163">
        <f ca="1">OFFSET(InputPriceData!B$15,CalculationsAndCharts!$A1532+$A$11,0,1,1)</f>
        <v>39840</v>
      </c>
      <c r="C1532" s="3">
        <f ca="1">OFFSET(InputPriceData!G$15,CalculationsAndCharts!$A1532+$A$11,IF($C$7,8,0),1,1)</f>
        <v>1055400</v>
      </c>
      <c r="D1532" s="4">
        <f ca="1">OFFSET(InputPriceData!C$15,CalculationsAndCharts!$A1532+$A$11,IF($C$7,8,0),1,1)</f>
        <v>13.29</v>
      </c>
      <c r="E1532" s="4">
        <f ca="1">OFFSET(InputPriceData!D$15,CalculationsAndCharts!$A1532+$A$11,IF($C$7,8,0),1,1)</f>
        <v>13.73</v>
      </c>
      <c r="F1532" s="4">
        <f ca="1">OFFSET(InputPriceData!E$15,CalculationsAndCharts!$A1532+$A$11,IF($C$7,8,0),1,1)</f>
        <v>13.12</v>
      </c>
      <c r="G1532" s="4">
        <f ca="1">OFFSET(InputPriceData!F$15,CalculationsAndCharts!$A1532+$A$11,IF($C$7,8,0),1,1)</f>
        <v>13.7</v>
      </c>
      <c r="H1532" s="128"/>
      <c r="I1532" s="128"/>
      <c r="K1532" s="124"/>
      <c r="L1532" s="279"/>
      <c r="M1532" s="281"/>
      <c r="N1532" s="280"/>
      <c r="O1532" s="4"/>
      <c r="P1532" s="4"/>
      <c r="Q1532" s="3"/>
      <c r="S1532" s="309">
        <f t="shared" ca="1" si="635"/>
        <v>15.91</v>
      </c>
      <c r="T1532" s="309">
        <f t="shared" ca="1" si="636"/>
        <v>12.92</v>
      </c>
      <c r="U1532" s="310">
        <f t="shared" ca="1" si="628"/>
        <v>0.26086956521739108</v>
      </c>
      <c r="V1532" s="310" t="b">
        <f t="shared" ca="1" si="637"/>
        <v>0</v>
      </c>
      <c r="W1532" s="3" t="b">
        <f t="shared" ca="1" si="638"/>
        <v>0</v>
      </c>
      <c r="X1532" s="3" t="str">
        <f t="shared" ca="1" si="639"/>
        <v/>
      </c>
      <c r="Y1532" s="3" t="str">
        <f t="shared" ca="1" si="629"/>
        <v/>
      </c>
      <c r="Z1532" s="3" t="str">
        <f t="shared" ca="1" si="640"/>
        <v/>
      </c>
      <c r="AA1532" s="3" t="str">
        <f t="shared" ca="1" si="641"/>
        <v/>
      </c>
      <c r="AB1532" s="205">
        <f t="shared" ca="1" si="642"/>
        <v>5737</v>
      </c>
      <c r="AC1532" s="205">
        <f t="shared" ca="1" si="643"/>
        <v>87</v>
      </c>
      <c r="AD1532" s="205">
        <f t="shared" ca="1" si="630"/>
        <v>65.94252873563218</v>
      </c>
      <c r="AE1532" s="205">
        <f t="shared" ca="1" si="631"/>
        <v>15.94252873563218</v>
      </c>
      <c r="AF1532" s="205">
        <f t="shared" ca="1" si="644"/>
        <v>3.1885057471264364</v>
      </c>
      <c r="AG1532" s="205"/>
      <c r="AH1532" s="205"/>
      <c r="AI1532" s="205"/>
      <c r="AJ1532" s="205"/>
      <c r="AK1532" s="4"/>
      <c r="AL1532" s="4"/>
      <c r="AM1532" s="309">
        <f t="shared" ca="1" si="645"/>
        <v>15.56</v>
      </c>
      <c r="AN1532" s="309">
        <f t="shared" ca="1" si="646"/>
        <v>12.92</v>
      </c>
      <c r="AO1532" s="310">
        <f t="shared" ca="1" si="647"/>
        <v>0.29545454545454514</v>
      </c>
      <c r="AP1532" s="310" t="b">
        <f t="shared" ca="1" si="648"/>
        <v>0</v>
      </c>
      <c r="AQ1532" s="309">
        <f t="shared" ca="1" si="649"/>
        <v>0</v>
      </c>
      <c r="AR1532" s="205">
        <f t="shared" ca="1" si="632"/>
        <v>0</v>
      </c>
      <c r="AS1532" s="45" t="b">
        <f t="shared" ca="1" si="633"/>
        <v>0</v>
      </c>
      <c r="AT1532">
        <f t="shared" ca="1" si="634"/>
        <v>0</v>
      </c>
      <c r="AU1532" t="b">
        <f t="shared" ca="1" si="650"/>
        <v>0</v>
      </c>
      <c r="AV1532" t="b">
        <f t="shared" ca="1" si="651"/>
        <v>0</v>
      </c>
      <c r="AW1532" s="266" t="b">
        <f t="shared" ca="1" si="652"/>
        <v>0</v>
      </c>
      <c r="AX1532" s="266" t="b">
        <f t="shared" ca="1" si="653"/>
        <v>0</v>
      </c>
      <c r="AY1532" s="266" t="b">
        <f t="shared" ca="1" si="654"/>
        <v>0</v>
      </c>
    </row>
    <row r="1533" spans="1:51" x14ac:dyDescent="0.25">
      <c r="A1533">
        <v>1501</v>
      </c>
      <c r="B1533" s="163">
        <f ca="1">OFFSET(InputPriceData!B$15,CalculationsAndCharts!$A1533+$A$11,0,1,1)</f>
        <v>39839</v>
      </c>
      <c r="C1533" s="3">
        <f ca="1">OFFSET(InputPriceData!G$15,CalculationsAndCharts!$A1533+$A$11,IF($C$7,8,0),1,1)</f>
        <v>1125500</v>
      </c>
      <c r="D1533" s="4">
        <f ca="1">OFFSET(InputPriceData!C$15,CalculationsAndCharts!$A1533+$A$11,IF($C$7,8,0),1,1)</f>
        <v>13.3</v>
      </c>
      <c r="E1533" s="4">
        <f ca="1">OFFSET(InputPriceData!D$15,CalculationsAndCharts!$A1533+$A$11,IF($C$7,8,0),1,1)</f>
        <v>13.62</v>
      </c>
      <c r="F1533" s="4">
        <f ca="1">OFFSET(InputPriceData!E$15,CalculationsAndCharts!$A1533+$A$11,IF($C$7,8,0),1,1)</f>
        <v>13.08</v>
      </c>
      <c r="G1533" s="4">
        <f ca="1">OFFSET(InputPriceData!F$15,CalculationsAndCharts!$A1533+$A$11,IF($C$7,8,0),1,1)</f>
        <v>13.28</v>
      </c>
      <c r="H1533" s="128"/>
      <c r="I1533" s="128"/>
      <c r="K1533" s="124"/>
      <c r="L1533" s="279"/>
      <c r="M1533" s="281"/>
      <c r="N1533" s="280"/>
      <c r="O1533" s="4"/>
      <c r="P1533" s="4"/>
      <c r="Q1533" s="3"/>
      <c r="S1533" s="309">
        <f t="shared" ca="1" si="635"/>
        <v>15.91</v>
      </c>
      <c r="T1533" s="309">
        <f t="shared" ca="1" si="636"/>
        <v>12.92</v>
      </c>
      <c r="U1533" s="310">
        <f t="shared" ca="1" si="628"/>
        <v>0.12040133779264194</v>
      </c>
      <c r="V1533" s="310" t="b">
        <f t="shared" ca="1" si="637"/>
        <v>0</v>
      </c>
      <c r="W1533" s="3" t="b">
        <f t="shared" ca="1" si="638"/>
        <v>0</v>
      </c>
      <c r="X1533" s="3" t="str">
        <f t="shared" ca="1" si="639"/>
        <v/>
      </c>
      <c r="Y1533" s="3" t="str">
        <f t="shared" ca="1" si="629"/>
        <v/>
      </c>
      <c r="Z1533" s="3" t="str">
        <f t="shared" ca="1" si="640"/>
        <v/>
      </c>
      <c r="AA1533" s="3" t="str">
        <f t="shared" ca="1" si="641"/>
        <v/>
      </c>
      <c r="AB1533" s="205">
        <f t="shared" ca="1" si="642"/>
        <v>5737</v>
      </c>
      <c r="AC1533" s="205">
        <f t="shared" ca="1" si="643"/>
        <v>87</v>
      </c>
      <c r="AD1533" s="205">
        <f t="shared" ca="1" si="630"/>
        <v>65.94252873563218</v>
      </c>
      <c r="AE1533" s="205">
        <f t="shared" ca="1" si="631"/>
        <v>15.94252873563218</v>
      </c>
      <c r="AF1533" s="205">
        <f t="shared" ca="1" si="644"/>
        <v>3.1885057471264364</v>
      </c>
      <c r="AG1533" s="205"/>
      <c r="AH1533" s="205"/>
      <c r="AI1533" s="205"/>
      <c r="AJ1533" s="205"/>
      <c r="AK1533" s="4"/>
      <c r="AL1533" s="4"/>
      <c r="AM1533" s="309">
        <f t="shared" ca="1" si="645"/>
        <v>15.91</v>
      </c>
      <c r="AN1533" s="309">
        <f t="shared" ca="1" si="646"/>
        <v>12.92</v>
      </c>
      <c r="AO1533" s="310">
        <f t="shared" ca="1" si="647"/>
        <v>0.12040133779264194</v>
      </c>
      <c r="AP1533" s="310" t="b">
        <f t="shared" ca="1" si="648"/>
        <v>0</v>
      </c>
      <c r="AQ1533" s="309">
        <f t="shared" ca="1" si="649"/>
        <v>0</v>
      </c>
      <c r="AR1533" s="205">
        <f t="shared" ca="1" si="632"/>
        <v>0</v>
      </c>
      <c r="AS1533" s="45" t="b">
        <f t="shared" ca="1" si="633"/>
        <v>0</v>
      </c>
      <c r="AT1533">
        <f t="shared" ca="1" si="634"/>
        <v>0</v>
      </c>
      <c r="AU1533" t="b">
        <f t="shared" ca="1" si="650"/>
        <v>0</v>
      </c>
      <c r="AV1533" t="b">
        <f t="shared" ca="1" si="651"/>
        <v>0</v>
      </c>
      <c r="AW1533" s="266" t="b">
        <f t="shared" ca="1" si="652"/>
        <v>0</v>
      </c>
      <c r="AX1533" s="266" t="b">
        <f t="shared" ca="1" si="653"/>
        <v>0</v>
      </c>
      <c r="AY1533" s="266" t="b">
        <f t="shared" ca="1" si="654"/>
        <v>0</v>
      </c>
    </row>
    <row r="1534" spans="1:51" x14ac:dyDescent="0.25">
      <c r="A1534">
        <v>1502</v>
      </c>
      <c r="B1534" s="163">
        <f ca="1">OFFSET(InputPriceData!B$15,CalculationsAndCharts!$A1534+$A$11,0,1,1)</f>
        <v>39836</v>
      </c>
      <c r="C1534" s="3">
        <f ca="1">OFFSET(InputPriceData!G$15,CalculationsAndCharts!$A1534+$A$11,IF($C$7,8,0),1,1)</f>
        <v>1068300</v>
      </c>
      <c r="D1534" s="4">
        <f ca="1">OFFSET(InputPriceData!C$15,CalculationsAndCharts!$A1534+$A$11,IF($C$7,8,0),1,1)</f>
        <v>13.2</v>
      </c>
      <c r="E1534" s="4">
        <f ca="1">OFFSET(InputPriceData!D$15,CalculationsAndCharts!$A1534+$A$11,IF($C$7,8,0),1,1)</f>
        <v>13.97</v>
      </c>
      <c r="F1534" s="4">
        <f ca="1">OFFSET(InputPriceData!E$15,CalculationsAndCharts!$A1534+$A$11,IF($C$7,8,0),1,1)</f>
        <v>13.14</v>
      </c>
      <c r="G1534" s="4">
        <f ca="1">OFFSET(InputPriceData!F$15,CalculationsAndCharts!$A1534+$A$11,IF($C$7,8,0),1,1)</f>
        <v>13.26</v>
      </c>
      <c r="H1534" s="128"/>
      <c r="I1534" s="128"/>
      <c r="K1534" s="124"/>
      <c r="L1534" s="279"/>
      <c r="M1534" s="281"/>
      <c r="N1534" s="280"/>
      <c r="O1534" s="4"/>
      <c r="P1534" s="4"/>
      <c r="Q1534" s="3"/>
      <c r="S1534" s="309">
        <f t="shared" ca="1" si="635"/>
        <v>15.91</v>
      </c>
      <c r="T1534" s="309">
        <f t="shared" ca="1" si="636"/>
        <v>12.92</v>
      </c>
      <c r="U1534" s="310">
        <f t="shared" ca="1" si="628"/>
        <v>0.11371237458193974</v>
      </c>
      <c r="V1534" s="310" t="b">
        <f t="shared" ca="1" si="637"/>
        <v>0</v>
      </c>
      <c r="W1534" s="3" t="b">
        <f t="shared" ca="1" si="638"/>
        <v>0</v>
      </c>
      <c r="X1534" s="3" t="str">
        <f t="shared" ca="1" si="639"/>
        <v/>
      </c>
      <c r="Y1534" s="3" t="str">
        <f t="shared" ca="1" si="629"/>
        <v/>
      </c>
      <c r="Z1534" s="3" t="str">
        <f t="shared" ca="1" si="640"/>
        <v/>
      </c>
      <c r="AA1534" s="3" t="str">
        <f t="shared" ca="1" si="641"/>
        <v/>
      </c>
      <c r="AB1534" s="205">
        <f t="shared" ca="1" si="642"/>
        <v>5737</v>
      </c>
      <c r="AC1534" s="205">
        <f t="shared" ca="1" si="643"/>
        <v>87</v>
      </c>
      <c r="AD1534" s="205">
        <f t="shared" ca="1" si="630"/>
        <v>65.94252873563218</v>
      </c>
      <c r="AE1534" s="205">
        <f t="shared" ca="1" si="631"/>
        <v>15.94252873563218</v>
      </c>
      <c r="AF1534" s="205">
        <f t="shared" ca="1" si="644"/>
        <v>3.1885057471264364</v>
      </c>
      <c r="AG1534" s="205"/>
      <c r="AH1534" s="205"/>
      <c r="AI1534" s="205"/>
      <c r="AJ1534" s="205"/>
      <c r="AK1534" s="4"/>
      <c r="AL1534" s="4"/>
      <c r="AM1534" s="309">
        <f t="shared" ca="1" si="645"/>
        <v>15.91</v>
      </c>
      <c r="AN1534" s="309">
        <f t="shared" ca="1" si="646"/>
        <v>12.92</v>
      </c>
      <c r="AO1534" s="310">
        <f t="shared" ca="1" si="647"/>
        <v>0.11371237458193974</v>
      </c>
      <c r="AP1534" s="310" t="b">
        <f t="shared" ca="1" si="648"/>
        <v>0</v>
      </c>
      <c r="AQ1534" s="309">
        <f t="shared" ca="1" si="649"/>
        <v>0</v>
      </c>
      <c r="AR1534" s="205">
        <f t="shared" ca="1" si="632"/>
        <v>0</v>
      </c>
      <c r="AS1534" s="45" t="b">
        <f t="shared" ca="1" si="633"/>
        <v>0</v>
      </c>
      <c r="AT1534">
        <f t="shared" ca="1" si="634"/>
        <v>0</v>
      </c>
      <c r="AU1534" t="b">
        <f t="shared" ca="1" si="650"/>
        <v>0</v>
      </c>
      <c r="AV1534" t="b">
        <f t="shared" ca="1" si="651"/>
        <v>0</v>
      </c>
      <c r="AW1534" s="266" t="b">
        <f t="shared" ca="1" si="652"/>
        <v>0</v>
      </c>
      <c r="AX1534" s="266" t="b">
        <f t="shared" ca="1" si="653"/>
        <v>0</v>
      </c>
      <c r="AY1534" s="266" t="b">
        <f t="shared" ca="1" si="654"/>
        <v>0</v>
      </c>
    </row>
    <row r="1535" spans="1:51" x14ac:dyDescent="0.25">
      <c r="A1535">
        <v>1503</v>
      </c>
      <c r="B1535" s="163">
        <f ca="1">OFFSET(InputPriceData!B$15,CalculationsAndCharts!$A1535+$A$11,0,1,1)</f>
        <v>39835</v>
      </c>
      <c r="C1535" s="3">
        <f ca="1">OFFSET(InputPriceData!G$15,CalculationsAndCharts!$A1535+$A$11,IF($C$7,8,0),1,1)</f>
        <v>1765100</v>
      </c>
      <c r="D1535" s="4">
        <f ca="1">OFFSET(InputPriceData!C$15,CalculationsAndCharts!$A1535+$A$11,IF($C$7,8,0),1,1)</f>
        <v>13</v>
      </c>
      <c r="E1535" s="4">
        <f ca="1">OFFSET(InputPriceData!D$15,CalculationsAndCharts!$A1535+$A$11,IF($C$7,8,0),1,1)</f>
        <v>13.84</v>
      </c>
      <c r="F1535" s="4">
        <f ca="1">OFFSET(InputPriceData!E$15,CalculationsAndCharts!$A1535+$A$11,IF($C$7,8,0),1,1)</f>
        <v>12.83</v>
      </c>
      <c r="G1535" s="4">
        <f ca="1">OFFSET(InputPriceData!F$15,CalculationsAndCharts!$A1535+$A$11,IF($C$7,8,0),1,1)</f>
        <v>13.56</v>
      </c>
      <c r="H1535" s="128"/>
      <c r="I1535" s="128"/>
      <c r="K1535" s="124"/>
      <c r="L1535" s="279"/>
      <c r="M1535" s="281"/>
      <c r="N1535" s="280"/>
      <c r="O1535" s="4"/>
      <c r="P1535" s="4"/>
      <c r="Q1535" s="3"/>
      <c r="S1535" s="309">
        <f t="shared" ca="1" si="635"/>
        <v>15.91</v>
      </c>
      <c r="T1535" s="309">
        <f t="shared" ca="1" si="636"/>
        <v>12.92</v>
      </c>
      <c r="U1535" s="310">
        <f t="shared" ca="1" si="628"/>
        <v>0.21404682274247508</v>
      </c>
      <c r="V1535" s="310" t="b">
        <f t="shared" ca="1" si="637"/>
        <v>0</v>
      </c>
      <c r="W1535" s="3" t="b">
        <f t="shared" ca="1" si="638"/>
        <v>0</v>
      </c>
      <c r="X1535" s="3" t="str">
        <f t="shared" ca="1" si="639"/>
        <v/>
      </c>
      <c r="Y1535" s="3" t="str">
        <f t="shared" ca="1" si="629"/>
        <v/>
      </c>
      <c r="Z1535" s="3" t="str">
        <f t="shared" ca="1" si="640"/>
        <v/>
      </c>
      <c r="AA1535" s="3" t="str">
        <f t="shared" ca="1" si="641"/>
        <v/>
      </c>
      <c r="AB1535" s="205">
        <f t="shared" ca="1" si="642"/>
        <v>5737</v>
      </c>
      <c r="AC1535" s="205">
        <f t="shared" ca="1" si="643"/>
        <v>87</v>
      </c>
      <c r="AD1535" s="205">
        <f t="shared" ca="1" si="630"/>
        <v>65.94252873563218</v>
      </c>
      <c r="AE1535" s="205">
        <f t="shared" ca="1" si="631"/>
        <v>15.94252873563218</v>
      </c>
      <c r="AF1535" s="205">
        <f t="shared" ca="1" si="644"/>
        <v>3.1885057471264364</v>
      </c>
      <c r="AG1535" s="205"/>
      <c r="AH1535" s="205"/>
      <c r="AI1535" s="205"/>
      <c r="AJ1535" s="205"/>
      <c r="AK1535" s="4"/>
      <c r="AL1535" s="4"/>
      <c r="AM1535" s="309">
        <f t="shared" ca="1" si="645"/>
        <v>15.91</v>
      </c>
      <c r="AN1535" s="309">
        <f t="shared" ca="1" si="646"/>
        <v>12.92</v>
      </c>
      <c r="AO1535" s="310">
        <f t="shared" ca="1" si="647"/>
        <v>0.21404682274247508</v>
      </c>
      <c r="AP1535" s="310" t="b">
        <f t="shared" ca="1" si="648"/>
        <v>0</v>
      </c>
      <c r="AQ1535" s="309">
        <f t="shared" ca="1" si="649"/>
        <v>0</v>
      </c>
      <c r="AR1535" s="205">
        <f t="shared" ca="1" si="632"/>
        <v>0</v>
      </c>
      <c r="AS1535" s="45" t="b">
        <f t="shared" ca="1" si="633"/>
        <v>0</v>
      </c>
      <c r="AT1535">
        <f t="shared" ca="1" si="634"/>
        <v>0</v>
      </c>
      <c r="AU1535" t="b">
        <f t="shared" ca="1" si="650"/>
        <v>0</v>
      </c>
      <c r="AV1535" t="b">
        <f t="shared" ca="1" si="651"/>
        <v>0</v>
      </c>
      <c r="AW1535" s="266" t="b">
        <f t="shared" ca="1" si="652"/>
        <v>0</v>
      </c>
      <c r="AX1535" s="266" t="b">
        <f t="shared" ca="1" si="653"/>
        <v>0</v>
      </c>
      <c r="AY1535" s="266" t="b">
        <f t="shared" ca="1" si="654"/>
        <v>0</v>
      </c>
    </row>
    <row r="1536" spans="1:51" x14ac:dyDescent="0.25">
      <c r="A1536">
        <v>1504</v>
      </c>
      <c r="B1536" s="163">
        <f ca="1">OFFSET(InputPriceData!B$15,CalculationsAndCharts!$A1536+$A$11,0,1,1)</f>
        <v>39834</v>
      </c>
      <c r="C1536" s="3">
        <f ca="1">OFFSET(InputPriceData!G$15,CalculationsAndCharts!$A1536+$A$11,IF($C$7,8,0),1,1)</f>
        <v>1383200</v>
      </c>
      <c r="D1536" s="4">
        <f ca="1">OFFSET(InputPriceData!C$15,CalculationsAndCharts!$A1536+$A$11,IF($C$7,8,0),1,1)</f>
        <v>13.16</v>
      </c>
      <c r="E1536" s="4">
        <f ca="1">OFFSET(InputPriceData!D$15,CalculationsAndCharts!$A1536+$A$11,IF($C$7,8,0),1,1)</f>
        <v>13.35</v>
      </c>
      <c r="F1536" s="4">
        <f ca="1">OFFSET(InputPriceData!E$15,CalculationsAndCharts!$A1536+$A$11,IF($C$7,8,0),1,1)</f>
        <v>12.89</v>
      </c>
      <c r="G1536" s="4">
        <f ca="1">OFFSET(InputPriceData!F$15,CalculationsAndCharts!$A1536+$A$11,IF($C$7,8,0),1,1)</f>
        <v>13.25</v>
      </c>
      <c r="H1536" s="128"/>
      <c r="I1536" s="128"/>
      <c r="K1536" s="124"/>
      <c r="L1536" s="279"/>
      <c r="M1536" s="281"/>
      <c r="N1536" s="280"/>
      <c r="O1536" s="4"/>
      <c r="P1536" s="4"/>
      <c r="Q1536" s="3"/>
      <c r="S1536" s="309">
        <f t="shared" ca="1" si="635"/>
        <v>15.91</v>
      </c>
      <c r="T1536" s="309">
        <f t="shared" ca="1" si="636"/>
        <v>12.92</v>
      </c>
      <c r="U1536" s="310">
        <f t="shared" ca="1" si="628"/>
        <v>0.11036789297658864</v>
      </c>
      <c r="V1536" s="310" t="b">
        <f t="shared" ca="1" si="637"/>
        <v>0</v>
      </c>
      <c r="W1536" s="3" t="b">
        <f t="shared" ca="1" si="638"/>
        <v>0</v>
      </c>
      <c r="X1536" s="3" t="str">
        <f t="shared" ca="1" si="639"/>
        <v/>
      </c>
      <c r="Y1536" s="3" t="str">
        <f t="shared" ca="1" si="629"/>
        <v/>
      </c>
      <c r="Z1536" s="3" t="str">
        <f t="shared" ca="1" si="640"/>
        <v/>
      </c>
      <c r="AA1536" s="3" t="str">
        <f t="shared" ca="1" si="641"/>
        <v/>
      </c>
      <c r="AB1536" s="205">
        <f t="shared" ca="1" si="642"/>
        <v>5737</v>
      </c>
      <c r="AC1536" s="205">
        <f t="shared" ca="1" si="643"/>
        <v>87</v>
      </c>
      <c r="AD1536" s="205">
        <f t="shared" ca="1" si="630"/>
        <v>65.94252873563218</v>
      </c>
      <c r="AE1536" s="205">
        <f t="shared" ca="1" si="631"/>
        <v>15.94252873563218</v>
      </c>
      <c r="AF1536" s="205">
        <f t="shared" ca="1" si="644"/>
        <v>3.1885057471264364</v>
      </c>
      <c r="AG1536" s="205"/>
      <c r="AH1536" s="205"/>
      <c r="AI1536" s="205"/>
      <c r="AJ1536" s="205"/>
      <c r="AK1536" s="4"/>
      <c r="AL1536" s="4"/>
      <c r="AM1536" s="309">
        <f t="shared" ca="1" si="645"/>
        <v>15.91</v>
      </c>
      <c r="AN1536" s="309">
        <f t="shared" ca="1" si="646"/>
        <v>12.92</v>
      </c>
      <c r="AO1536" s="310">
        <f t="shared" ca="1" si="647"/>
        <v>0.11036789297658864</v>
      </c>
      <c r="AP1536" s="310" t="b">
        <f t="shared" ca="1" si="648"/>
        <v>0</v>
      </c>
      <c r="AQ1536" s="309">
        <f t="shared" ca="1" si="649"/>
        <v>0</v>
      </c>
      <c r="AR1536" s="205">
        <f t="shared" ca="1" si="632"/>
        <v>0</v>
      </c>
      <c r="AS1536" s="45" t="b">
        <f t="shared" ca="1" si="633"/>
        <v>0</v>
      </c>
      <c r="AT1536">
        <f t="shared" ca="1" si="634"/>
        <v>0</v>
      </c>
      <c r="AU1536" t="b">
        <f t="shared" ca="1" si="650"/>
        <v>0</v>
      </c>
      <c r="AV1536" t="b">
        <f t="shared" ca="1" si="651"/>
        <v>0</v>
      </c>
      <c r="AW1536" s="266" t="b">
        <f t="shared" ca="1" si="652"/>
        <v>0</v>
      </c>
      <c r="AX1536" s="266" t="b">
        <f t="shared" ca="1" si="653"/>
        <v>0</v>
      </c>
      <c r="AY1536" s="266" t="b">
        <f t="shared" ca="1" si="654"/>
        <v>1</v>
      </c>
    </row>
    <row r="1537" spans="1:51" x14ac:dyDescent="0.25">
      <c r="A1537">
        <v>1505</v>
      </c>
      <c r="B1537" s="163">
        <f ca="1">OFFSET(InputPriceData!B$15,CalculationsAndCharts!$A1537+$A$11,0,1,1)</f>
        <v>39833</v>
      </c>
      <c r="C1537" s="3">
        <f ca="1">OFFSET(InputPriceData!G$15,CalculationsAndCharts!$A1537+$A$11,IF($C$7,8,0),1,1)</f>
        <v>1390900</v>
      </c>
      <c r="D1537" s="4">
        <f ca="1">OFFSET(InputPriceData!C$15,CalculationsAndCharts!$A1537+$A$11,IF($C$7,8,0),1,1)</f>
        <v>13.53</v>
      </c>
      <c r="E1537" s="4">
        <f ca="1">OFFSET(InputPriceData!D$15,CalculationsAndCharts!$A1537+$A$11,IF($C$7,8,0),1,1)</f>
        <v>13.72</v>
      </c>
      <c r="F1537" s="4">
        <f ca="1">OFFSET(InputPriceData!E$15,CalculationsAndCharts!$A1537+$A$11,IF($C$7,8,0),1,1)</f>
        <v>12.92</v>
      </c>
      <c r="G1537" s="4">
        <f ca="1">OFFSET(InputPriceData!F$15,CalculationsAndCharts!$A1537+$A$11,IF($C$7,8,0),1,1)</f>
        <v>12.92</v>
      </c>
      <c r="H1537" s="128"/>
      <c r="I1537" s="128"/>
      <c r="K1537" s="124"/>
      <c r="L1537" s="279"/>
      <c r="M1537" s="281"/>
      <c r="N1537" s="280"/>
      <c r="O1537" s="4"/>
      <c r="P1537" s="4"/>
      <c r="Q1537" s="3"/>
      <c r="S1537" s="309">
        <f t="shared" ca="1" si="635"/>
        <v>15.91</v>
      </c>
      <c r="T1537" s="309">
        <f t="shared" ca="1" si="636"/>
        <v>12.92</v>
      </c>
      <c r="U1537" s="310">
        <f t="shared" ca="1" si="628"/>
        <v>0</v>
      </c>
      <c r="V1537" s="310" t="b">
        <f t="shared" ca="1" si="637"/>
        <v>0</v>
      </c>
      <c r="W1537" s="3" t="b">
        <f t="shared" ca="1" si="638"/>
        <v>0</v>
      </c>
      <c r="X1537" s="3" t="str">
        <f t="shared" ca="1" si="639"/>
        <v/>
      </c>
      <c r="Y1537" s="3" t="str">
        <f t="shared" ca="1" si="629"/>
        <v/>
      </c>
      <c r="Z1537" s="3" t="str">
        <f t="shared" ca="1" si="640"/>
        <v/>
      </c>
      <c r="AA1537" s="3" t="str">
        <f t="shared" ca="1" si="641"/>
        <v/>
      </c>
      <c r="AB1537" s="205">
        <f t="shared" ca="1" si="642"/>
        <v>5737</v>
      </c>
      <c r="AC1537" s="205">
        <f t="shared" ca="1" si="643"/>
        <v>87</v>
      </c>
      <c r="AD1537" s="205">
        <f t="shared" ca="1" si="630"/>
        <v>65.94252873563218</v>
      </c>
      <c r="AE1537" s="205">
        <f t="shared" ca="1" si="631"/>
        <v>15.94252873563218</v>
      </c>
      <c r="AF1537" s="205">
        <f t="shared" ca="1" si="644"/>
        <v>3.1885057471264364</v>
      </c>
      <c r="AG1537" s="205"/>
      <c r="AH1537" s="205"/>
      <c r="AI1537" s="205"/>
      <c r="AJ1537" s="205"/>
      <c r="AK1537" s="4"/>
      <c r="AL1537" s="4"/>
      <c r="AM1537" s="309">
        <f t="shared" ca="1" si="645"/>
        <v>15.91</v>
      </c>
      <c r="AN1537" s="309">
        <f t="shared" ca="1" si="646"/>
        <v>12.92</v>
      </c>
      <c r="AO1537" s="310">
        <f t="shared" ca="1" si="647"/>
        <v>0</v>
      </c>
      <c r="AP1537" s="310" t="b">
        <f t="shared" ca="1" si="648"/>
        <v>0</v>
      </c>
      <c r="AQ1537" s="309">
        <f t="shared" ca="1" si="649"/>
        <v>0.40589999999999998</v>
      </c>
      <c r="AR1537" s="205">
        <f t="shared" ca="1" si="632"/>
        <v>13.124099999999999</v>
      </c>
      <c r="AS1537" s="45" t="b">
        <f t="shared" ca="1" si="633"/>
        <v>1</v>
      </c>
      <c r="AT1537">
        <f t="shared" ca="1" si="634"/>
        <v>1</v>
      </c>
      <c r="AU1537" t="b">
        <f t="shared" ca="1" si="650"/>
        <v>0</v>
      </c>
      <c r="AV1537" t="b">
        <f t="shared" ca="1" si="651"/>
        <v>1</v>
      </c>
      <c r="AW1537" s="266" t="b">
        <f t="shared" ca="1" si="652"/>
        <v>1</v>
      </c>
      <c r="AX1537" s="266" t="b">
        <f t="shared" ca="1" si="653"/>
        <v>1</v>
      </c>
      <c r="AY1537" s="266" t="b">
        <f t="shared" ca="1" si="654"/>
        <v>0</v>
      </c>
    </row>
    <row r="1538" spans="1:51" x14ac:dyDescent="0.25">
      <c r="A1538">
        <v>1506</v>
      </c>
      <c r="B1538" s="163">
        <f ca="1">OFFSET(InputPriceData!B$15,CalculationsAndCharts!$A1538+$A$11,0,1,1)</f>
        <v>39829</v>
      </c>
      <c r="C1538" s="3">
        <f ca="1">OFFSET(InputPriceData!G$15,CalculationsAndCharts!$A1538+$A$11,IF($C$7,8,0),1,1)</f>
        <v>1134600</v>
      </c>
      <c r="D1538" s="4">
        <f ca="1">OFFSET(InputPriceData!C$15,CalculationsAndCharts!$A1538+$A$11,IF($C$7,8,0),1,1)</f>
        <v>14.29</v>
      </c>
      <c r="E1538" s="4">
        <f ca="1">OFFSET(InputPriceData!D$15,CalculationsAndCharts!$A1538+$A$11,IF($C$7,8,0),1,1)</f>
        <v>14.57</v>
      </c>
      <c r="F1538" s="4">
        <f ca="1">OFFSET(InputPriceData!E$15,CalculationsAndCharts!$A1538+$A$11,IF($C$7,8,0),1,1)</f>
        <v>13.38</v>
      </c>
      <c r="G1538" s="4">
        <f ca="1">OFFSET(InputPriceData!F$15,CalculationsAndCharts!$A1538+$A$11,IF($C$7,8,0),1,1)</f>
        <v>13.69</v>
      </c>
      <c r="H1538" s="128"/>
      <c r="I1538" s="128"/>
      <c r="K1538" s="124"/>
      <c r="L1538" s="279"/>
      <c r="M1538" s="281"/>
      <c r="N1538" s="280"/>
      <c r="O1538" s="4"/>
      <c r="P1538" s="4"/>
      <c r="Q1538" s="3"/>
      <c r="S1538" s="309">
        <f t="shared" ca="1" si="635"/>
        <v>15.91</v>
      </c>
      <c r="T1538" s="309">
        <f t="shared" ca="1" si="636"/>
        <v>13.66</v>
      </c>
      <c r="U1538" s="310">
        <f t="shared" ca="1" si="628"/>
        <v>1.333333333333305E-2</v>
      </c>
      <c r="V1538" s="310" t="b">
        <f t="shared" ca="1" si="637"/>
        <v>1</v>
      </c>
      <c r="W1538" s="3" t="b">
        <f t="shared" ca="1" si="638"/>
        <v>0</v>
      </c>
      <c r="X1538" s="3" t="str">
        <f t="shared" ca="1" si="639"/>
        <v/>
      </c>
      <c r="Y1538" s="3" t="str">
        <f t="shared" ca="1" si="629"/>
        <v/>
      </c>
      <c r="Z1538" s="3" t="str">
        <f t="shared" ca="1" si="640"/>
        <v/>
      </c>
      <c r="AA1538" s="3" t="str">
        <f t="shared" ca="1" si="641"/>
        <v/>
      </c>
      <c r="AB1538" s="205">
        <f t="shared" ca="1" si="642"/>
        <v>5737</v>
      </c>
      <c r="AC1538" s="205">
        <f t="shared" ca="1" si="643"/>
        <v>87</v>
      </c>
      <c r="AD1538" s="205">
        <f t="shared" ca="1" si="630"/>
        <v>65.94252873563218</v>
      </c>
      <c r="AE1538" s="205">
        <f t="shared" ca="1" si="631"/>
        <v>15.94252873563218</v>
      </c>
      <c r="AF1538" s="205">
        <f t="shared" ca="1" si="644"/>
        <v>3.1885057471264364</v>
      </c>
      <c r="AG1538" s="205"/>
      <c r="AH1538" s="205"/>
      <c r="AI1538" s="205"/>
      <c r="AJ1538" s="205"/>
      <c r="AK1538" s="4"/>
      <c r="AL1538" s="4"/>
      <c r="AM1538" s="309">
        <f t="shared" ca="1" si="645"/>
        <v>15.91</v>
      </c>
      <c r="AN1538" s="309">
        <f t="shared" ca="1" si="646"/>
        <v>13.66</v>
      </c>
      <c r="AO1538" s="310">
        <f t="shared" ca="1" si="647"/>
        <v>1.333333333333305E-2</v>
      </c>
      <c r="AP1538" s="310" t="b">
        <f t="shared" ca="1" si="648"/>
        <v>1</v>
      </c>
      <c r="AQ1538" s="309">
        <f t="shared" ca="1" si="649"/>
        <v>0</v>
      </c>
      <c r="AR1538" s="205">
        <f t="shared" ca="1" si="632"/>
        <v>0</v>
      </c>
      <c r="AS1538" s="45" t="b">
        <f t="shared" ca="1" si="633"/>
        <v>0</v>
      </c>
      <c r="AT1538">
        <f t="shared" ca="1" si="634"/>
        <v>0</v>
      </c>
      <c r="AU1538" t="b">
        <f t="shared" ca="1" si="650"/>
        <v>0</v>
      </c>
      <c r="AV1538" t="b">
        <f t="shared" ca="1" si="651"/>
        <v>0</v>
      </c>
      <c r="AW1538" s="266" t="b">
        <f t="shared" ca="1" si="652"/>
        <v>0</v>
      </c>
      <c r="AX1538" s="266" t="b">
        <f t="shared" ca="1" si="653"/>
        <v>0</v>
      </c>
      <c r="AY1538" s="266" t="b">
        <f t="shared" ca="1" si="654"/>
        <v>0</v>
      </c>
    </row>
    <row r="1539" spans="1:51" x14ac:dyDescent="0.25">
      <c r="A1539">
        <v>1507</v>
      </c>
      <c r="B1539" s="163">
        <f ca="1">OFFSET(InputPriceData!B$15,CalculationsAndCharts!$A1539+$A$11,0,1,1)</f>
        <v>39828</v>
      </c>
      <c r="C1539" s="3">
        <f ca="1">OFFSET(InputPriceData!G$15,CalculationsAndCharts!$A1539+$A$11,IF($C$7,8,0),1,1)</f>
        <v>770700</v>
      </c>
      <c r="D1539" s="4">
        <f ca="1">OFFSET(InputPriceData!C$15,CalculationsAndCharts!$A1539+$A$11,IF($C$7,8,0),1,1)</f>
        <v>13.65</v>
      </c>
      <c r="E1539" s="4">
        <f ca="1">OFFSET(InputPriceData!D$15,CalculationsAndCharts!$A1539+$A$11,IF($C$7,8,0),1,1)</f>
        <v>14.3</v>
      </c>
      <c r="F1539" s="4">
        <f ca="1">OFFSET(InputPriceData!E$15,CalculationsAndCharts!$A1539+$A$11,IF($C$7,8,0),1,1)</f>
        <v>13.5</v>
      </c>
      <c r="G1539" s="4">
        <f ca="1">OFFSET(InputPriceData!F$15,CalculationsAndCharts!$A1539+$A$11,IF($C$7,8,0),1,1)</f>
        <v>14.2</v>
      </c>
      <c r="H1539" s="128"/>
      <c r="I1539" s="128"/>
      <c r="K1539" s="124"/>
      <c r="L1539" s="279"/>
      <c r="M1539" s="281"/>
      <c r="N1539" s="280"/>
      <c r="O1539" s="4"/>
      <c r="P1539" s="4"/>
      <c r="Q1539" s="3"/>
      <c r="S1539" s="309">
        <f t="shared" ca="1" si="635"/>
        <v>15.91</v>
      </c>
      <c r="T1539" s="309">
        <f t="shared" ca="1" si="636"/>
        <v>13.66</v>
      </c>
      <c r="U1539" s="310">
        <f t="shared" ca="1" si="628"/>
        <v>0.23999999999999963</v>
      </c>
      <c r="V1539" s="310" t="b">
        <f t="shared" ca="1" si="637"/>
        <v>0</v>
      </c>
      <c r="W1539" s="3" t="b">
        <f t="shared" ca="1" si="638"/>
        <v>0</v>
      </c>
      <c r="X1539" s="3" t="str">
        <f t="shared" ca="1" si="639"/>
        <v/>
      </c>
      <c r="Y1539" s="3" t="str">
        <f t="shared" ca="1" si="629"/>
        <v/>
      </c>
      <c r="Z1539" s="3" t="str">
        <f t="shared" ca="1" si="640"/>
        <v/>
      </c>
      <c r="AA1539" s="3" t="str">
        <f t="shared" ca="1" si="641"/>
        <v/>
      </c>
      <c r="AB1539" s="205">
        <f t="shared" ca="1" si="642"/>
        <v>5737</v>
      </c>
      <c r="AC1539" s="205">
        <f t="shared" ca="1" si="643"/>
        <v>87</v>
      </c>
      <c r="AD1539" s="205">
        <f t="shared" ca="1" si="630"/>
        <v>65.94252873563218</v>
      </c>
      <c r="AE1539" s="205">
        <f t="shared" ca="1" si="631"/>
        <v>15.94252873563218</v>
      </c>
      <c r="AF1539" s="205">
        <f t="shared" ca="1" si="644"/>
        <v>3.1885057471264364</v>
      </c>
      <c r="AG1539" s="205"/>
      <c r="AH1539" s="205"/>
      <c r="AI1539" s="205"/>
      <c r="AJ1539" s="205"/>
      <c r="AK1539" s="4"/>
      <c r="AL1539" s="4"/>
      <c r="AM1539" s="309">
        <f t="shared" ca="1" si="645"/>
        <v>15.91</v>
      </c>
      <c r="AN1539" s="309">
        <f t="shared" ca="1" si="646"/>
        <v>13.66</v>
      </c>
      <c r="AO1539" s="310">
        <f t="shared" ca="1" si="647"/>
        <v>0.23999999999999963</v>
      </c>
      <c r="AP1539" s="310" t="b">
        <f t="shared" ca="1" si="648"/>
        <v>0</v>
      </c>
      <c r="AQ1539" s="309">
        <f t="shared" ca="1" si="649"/>
        <v>0</v>
      </c>
      <c r="AR1539" s="205">
        <f t="shared" ca="1" si="632"/>
        <v>0</v>
      </c>
      <c r="AS1539" s="45" t="b">
        <f t="shared" ca="1" si="633"/>
        <v>0</v>
      </c>
      <c r="AT1539">
        <f t="shared" ca="1" si="634"/>
        <v>0</v>
      </c>
      <c r="AU1539" t="b">
        <f t="shared" ca="1" si="650"/>
        <v>0</v>
      </c>
      <c r="AV1539" t="b">
        <f t="shared" ca="1" si="651"/>
        <v>0</v>
      </c>
      <c r="AW1539" s="266" t="b">
        <f t="shared" ca="1" si="652"/>
        <v>0</v>
      </c>
      <c r="AX1539" s="266" t="b">
        <f t="shared" ca="1" si="653"/>
        <v>0</v>
      </c>
      <c r="AY1539" s="266" t="b">
        <f t="shared" ca="1" si="654"/>
        <v>0</v>
      </c>
    </row>
    <row r="1540" spans="1:51" x14ac:dyDescent="0.25">
      <c r="A1540">
        <v>1508</v>
      </c>
      <c r="B1540" s="163">
        <f ca="1">OFFSET(InputPriceData!B$15,CalculationsAndCharts!$A1540+$A$11,0,1,1)</f>
        <v>39827</v>
      </c>
      <c r="C1540" s="3">
        <f ca="1">OFFSET(InputPriceData!G$15,CalculationsAndCharts!$A1540+$A$11,IF($C$7,8,0),1,1)</f>
        <v>1299200</v>
      </c>
      <c r="D1540" s="4">
        <f ca="1">OFFSET(InputPriceData!C$15,CalculationsAndCharts!$A1540+$A$11,IF($C$7,8,0),1,1)</f>
        <v>13.63</v>
      </c>
      <c r="E1540" s="4">
        <f ca="1">OFFSET(InputPriceData!D$15,CalculationsAndCharts!$A1540+$A$11,IF($C$7,8,0),1,1)</f>
        <v>14.01</v>
      </c>
      <c r="F1540" s="4">
        <f ca="1">OFFSET(InputPriceData!E$15,CalculationsAndCharts!$A1540+$A$11,IF($C$7,8,0),1,1)</f>
        <v>13.5</v>
      </c>
      <c r="G1540" s="4">
        <f ca="1">OFFSET(InputPriceData!F$15,CalculationsAndCharts!$A1540+$A$11,IF($C$7,8,0),1,1)</f>
        <v>13.66</v>
      </c>
      <c r="H1540" s="128"/>
      <c r="I1540" s="128"/>
      <c r="K1540" s="124"/>
      <c r="L1540" s="279"/>
      <c r="M1540" s="281"/>
      <c r="N1540" s="280"/>
      <c r="O1540" s="4"/>
      <c r="P1540" s="4"/>
      <c r="Q1540" s="3"/>
      <c r="S1540" s="309">
        <f t="shared" ca="1" si="635"/>
        <v>15.91</v>
      </c>
      <c r="T1540" s="309">
        <f t="shared" ca="1" si="636"/>
        <v>13.66</v>
      </c>
      <c r="U1540" s="310">
        <f t="shared" ca="1" si="628"/>
        <v>0</v>
      </c>
      <c r="V1540" s="310" t="b">
        <f t="shared" ca="1" si="637"/>
        <v>0</v>
      </c>
      <c r="W1540" s="3" t="b">
        <f t="shared" ca="1" si="638"/>
        <v>0</v>
      </c>
      <c r="X1540" s="3" t="str">
        <f t="shared" ca="1" si="639"/>
        <v/>
      </c>
      <c r="Y1540" s="3" t="str">
        <f t="shared" ca="1" si="629"/>
        <v/>
      </c>
      <c r="Z1540" s="3" t="str">
        <f t="shared" ca="1" si="640"/>
        <v/>
      </c>
      <c r="AA1540" s="3" t="str">
        <f t="shared" ca="1" si="641"/>
        <v/>
      </c>
      <c r="AB1540" s="205">
        <f t="shared" ca="1" si="642"/>
        <v>5737</v>
      </c>
      <c r="AC1540" s="205">
        <f t="shared" ca="1" si="643"/>
        <v>87</v>
      </c>
      <c r="AD1540" s="205">
        <f t="shared" ca="1" si="630"/>
        <v>65.94252873563218</v>
      </c>
      <c r="AE1540" s="205">
        <f t="shared" ca="1" si="631"/>
        <v>15.94252873563218</v>
      </c>
      <c r="AF1540" s="205">
        <f t="shared" ca="1" si="644"/>
        <v>3.1885057471264364</v>
      </c>
      <c r="AG1540" s="205"/>
      <c r="AH1540" s="205"/>
      <c r="AI1540" s="205"/>
      <c r="AJ1540" s="205"/>
      <c r="AK1540" s="4"/>
      <c r="AL1540" s="4"/>
      <c r="AM1540" s="309">
        <f t="shared" ca="1" si="645"/>
        <v>15.91</v>
      </c>
      <c r="AN1540" s="309">
        <f t="shared" ca="1" si="646"/>
        <v>13.66</v>
      </c>
      <c r="AO1540" s="310">
        <f t="shared" ca="1" si="647"/>
        <v>0</v>
      </c>
      <c r="AP1540" s="310" t="b">
        <f t="shared" ca="1" si="648"/>
        <v>0</v>
      </c>
      <c r="AQ1540" s="309">
        <f t="shared" ca="1" si="649"/>
        <v>0</v>
      </c>
      <c r="AR1540" s="205">
        <f t="shared" ca="1" si="632"/>
        <v>0</v>
      </c>
      <c r="AS1540" s="45" t="b">
        <f t="shared" ca="1" si="633"/>
        <v>0</v>
      </c>
      <c r="AT1540">
        <f t="shared" ca="1" si="634"/>
        <v>0</v>
      </c>
      <c r="AU1540" t="b">
        <f t="shared" ca="1" si="650"/>
        <v>0</v>
      </c>
      <c r="AV1540" t="b">
        <f t="shared" ca="1" si="651"/>
        <v>0</v>
      </c>
      <c r="AW1540" s="266" t="b">
        <f t="shared" ca="1" si="652"/>
        <v>0</v>
      </c>
      <c r="AX1540" s="266" t="b">
        <f t="shared" ca="1" si="653"/>
        <v>0</v>
      </c>
      <c r="AY1540" s="266" t="b">
        <f t="shared" ca="1" si="654"/>
        <v>1</v>
      </c>
    </row>
    <row r="1541" spans="1:51" x14ac:dyDescent="0.25">
      <c r="A1541">
        <v>1509</v>
      </c>
      <c r="B1541" s="163">
        <f ca="1">OFFSET(InputPriceData!B$15,CalculationsAndCharts!$A1541+$A$11,0,1,1)</f>
        <v>39826</v>
      </c>
      <c r="C1541" s="3">
        <f ca="1">OFFSET(InputPriceData!G$15,CalculationsAndCharts!$A1541+$A$11,IF($C$7,8,0),1,1)</f>
        <v>601600</v>
      </c>
      <c r="D1541" s="4">
        <f ca="1">OFFSET(InputPriceData!C$15,CalculationsAndCharts!$A1541+$A$11,IF($C$7,8,0),1,1)</f>
        <v>13.88</v>
      </c>
      <c r="E1541" s="4">
        <f ca="1">OFFSET(InputPriceData!D$15,CalculationsAndCharts!$A1541+$A$11,IF($C$7,8,0),1,1)</f>
        <v>14.07</v>
      </c>
      <c r="F1541" s="4">
        <f ca="1">OFFSET(InputPriceData!E$15,CalculationsAndCharts!$A1541+$A$11,IF($C$7,8,0),1,1)</f>
        <v>13.52</v>
      </c>
      <c r="G1541" s="4">
        <f ca="1">OFFSET(InputPriceData!F$15,CalculationsAndCharts!$A1541+$A$11,IF($C$7,8,0),1,1)</f>
        <v>13.84</v>
      </c>
      <c r="H1541" s="128"/>
      <c r="I1541" s="128"/>
      <c r="K1541" s="124"/>
      <c r="L1541" s="279"/>
      <c r="M1541" s="281"/>
      <c r="N1541" s="280"/>
      <c r="O1541" s="4"/>
      <c r="P1541" s="4"/>
      <c r="Q1541" s="3"/>
      <c r="S1541" s="309">
        <f t="shared" ca="1" si="635"/>
        <v>15.91</v>
      </c>
      <c r="T1541" s="309">
        <f t="shared" ca="1" si="636"/>
        <v>13.84</v>
      </c>
      <c r="U1541" s="310">
        <f t="shared" ca="1" si="628"/>
        <v>0</v>
      </c>
      <c r="V1541" s="310" t="b">
        <f t="shared" ca="1" si="637"/>
        <v>0</v>
      </c>
      <c r="W1541" s="3" t="b">
        <f t="shared" ca="1" si="638"/>
        <v>0</v>
      </c>
      <c r="X1541" s="3" t="str">
        <f t="shared" ca="1" si="639"/>
        <v/>
      </c>
      <c r="Y1541" s="3" t="str">
        <f t="shared" ca="1" si="629"/>
        <v/>
      </c>
      <c r="Z1541" s="3" t="str">
        <f t="shared" ca="1" si="640"/>
        <v/>
      </c>
      <c r="AA1541" s="3" t="str">
        <f t="shared" ca="1" si="641"/>
        <v/>
      </c>
      <c r="AB1541" s="205">
        <f t="shared" ca="1" si="642"/>
        <v>5737</v>
      </c>
      <c r="AC1541" s="205">
        <f t="shared" ca="1" si="643"/>
        <v>87</v>
      </c>
      <c r="AD1541" s="205">
        <f t="shared" ca="1" si="630"/>
        <v>65.94252873563218</v>
      </c>
      <c r="AE1541" s="205">
        <f t="shared" ca="1" si="631"/>
        <v>15.94252873563218</v>
      </c>
      <c r="AF1541" s="205">
        <f t="shared" ca="1" si="644"/>
        <v>3.1885057471264364</v>
      </c>
      <c r="AG1541" s="205"/>
      <c r="AH1541" s="205"/>
      <c r="AI1541" s="205"/>
      <c r="AJ1541" s="205"/>
      <c r="AK1541" s="4"/>
      <c r="AL1541" s="4"/>
      <c r="AM1541" s="309">
        <f t="shared" ca="1" si="645"/>
        <v>15.91</v>
      </c>
      <c r="AN1541" s="309">
        <f t="shared" ca="1" si="646"/>
        <v>13.84</v>
      </c>
      <c r="AO1541" s="310">
        <f t="shared" ca="1" si="647"/>
        <v>0</v>
      </c>
      <c r="AP1541" s="310" t="b">
        <f t="shared" ca="1" si="648"/>
        <v>0</v>
      </c>
      <c r="AQ1541" s="309">
        <f t="shared" ca="1" si="649"/>
        <v>0.42599999999999999</v>
      </c>
      <c r="AR1541" s="205">
        <f t="shared" ca="1" si="632"/>
        <v>13.773999999999999</v>
      </c>
      <c r="AS1541" s="45" t="b">
        <f t="shared" ca="1" si="633"/>
        <v>1</v>
      </c>
      <c r="AT1541">
        <f t="shared" ca="1" si="634"/>
        <v>2</v>
      </c>
      <c r="AU1541" t="b">
        <f t="shared" ca="1" si="650"/>
        <v>0</v>
      </c>
      <c r="AV1541" t="b">
        <f t="shared" ca="1" si="651"/>
        <v>1</v>
      </c>
      <c r="AW1541" s="266" t="b">
        <f t="shared" ca="1" si="652"/>
        <v>0</v>
      </c>
      <c r="AX1541" s="266" t="b">
        <f t="shared" ca="1" si="653"/>
        <v>1</v>
      </c>
      <c r="AY1541" s="266" t="b">
        <f t="shared" ca="1" si="654"/>
        <v>0</v>
      </c>
    </row>
    <row r="1542" spans="1:51" x14ac:dyDescent="0.25">
      <c r="A1542">
        <v>1510</v>
      </c>
      <c r="B1542" s="163">
        <f ca="1">OFFSET(InputPriceData!B$15,CalculationsAndCharts!$A1542+$A$11,0,1,1)</f>
        <v>39825</v>
      </c>
      <c r="C1542" s="3">
        <f ca="1">OFFSET(InputPriceData!G$15,CalculationsAndCharts!$A1542+$A$11,IF($C$7,8,0),1,1)</f>
        <v>688500</v>
      </c>
      <c r="D1542" s="4">
        <f ca="1">OFFSET(InputPriceData!C$15,CalculationsAndCharts!$A1542+$A$11,IF($C$7,8,0),1,1)</f>
        <v>14.2</v>
      </c>
      <c r="E1542" s="4">
        <f ca="1">OFFSET(InputPriceData!D$15,CalculationsAndCharts!$A1542+$A$11,IF($C$7,8,0),1,1)</f>
        <v>14.25</v>
      </c>
      <c r="F1542" s="4">
        <f ca="1">OFFSET(InputPriceData!E$15,CalculationsAndCharts!$A1542+$A$11,IF($C$7,8,0),1,1)</f>
        <v>13.82</v>
      </c>
      <c r="G1542" s="4">
        <f ca="1">OFFSET(InputPriceData!F$15,CalculationsAndCharts!$A1542+$A$11,IF($C$7,8,0),1,1)</f>
        <v>13.91</v>
      </c>
      <c r="H1542" s="128"/>
      <c r="I1542" s="128"/>
      <c r="K1542" s="124"/>
      <c r="L1542" s="279"/>
      <c r="M1542" s="281"/>
      <c r="N1542" s="280"/>
      <c r="O1542" s="4"/>
      <c r="P1542" s="4"/>
      <c r="Q1542" s="3"/>
      <c r="S1542" s="309">
        <f t="shared" ca="1" si="635"/>
        <v>15.91</v>
      </c>
      <c r="T1542" s="309">
        <f t="shared" ca="1" si="636"/>
        <v>13.91</v>
      </c>
      <c r="U1542" s="310">
        <f t="shared" ca="1" si="628"/>
        <v>0</v>
      </c>
      <c r="V1542" s="310" t="b">
        <f t="shared" ca="1" si="637"/>
        <v>1</v>
      </c>
      <c r="W1542" s="3" t="b">
        <f t="shared" ca="1" si="638"/>
        <v>0</v>
      </c>
      <c r="X1542" s="3" t="str">
        <f t="shared" ca="1" si="639"/>
        <v/>
      </c>
      <c r="Y1542" s="3" t="str">
        <f t="shared" ca="1" si="629"/>
        <v/>
      </c>
      <c r="Z1542" s="3" t="str">
        <f t="shared" ca="1" si="640"/>
        <v/>
      </c>
      <c r="AA1542" s="3" t="str">
        <f t="shared" ca="1" si="641"/>
        <v/>
      </c>
      <c r="AB1542" s="205">
        <f t="shared" ca="1" si="642"/>
        <v>5737</v>
      </c>
      <c r="AC1542" s="205">
        <f t="shared" ca="1" si="643"/>
        <v>87</v>
      </c>
      <c r="AD1542" s="205">
        <f t="shared" ca="1" si="630"/>
        <v>65.94252873563218</v>
      </c>
      <c r="AE1542" s="205">
        <f t="shared" ca="1" si="631"/>
        <v>15.94252873563218</v>
      </c>
      <c r="AF1542" s="205">
        <f t="shared" ca="1" si="644"/>
        <v>3.1885057471264364</v>
      </c>
      <c r="AG1542" s="205"/>
      <c r="AH1542" s="205"/>
      <c r="AI1542" s="205"/>
      <c r="AJ1542" s="205"/>
      <c r="AK1542" s="4"/>
      <c r="AL1542" s="4"/>
      <c r="AM1542" s="309">
        <f t="shared" ca="1" si="645"/>
        <v>15.91</v>
      </c>
      <c r="AN1542" s="309">
        <f t="shared" ca="1" si="646"/>
        <v>13.91</v>
      </c>
      <c r="AO1542" s="310">
        <f t="shared" ca="1" si="647"/>
        <v>0</v>
      </c>
      <c r="AP1542" s="310" t="b">
        <f t="shared" ca="1" si="648"/>
        <v>0</v>
      </c>
      <c r="AQ1542" s="309">
        <f t="shared" ca="1" si="649"/>
        <v>0.42599999999999999</v>
      </c>
      <c r="AR1542" s="205">
        <f t="shared" ca="1" si="632"/>
        <v>13.773999999999999</v>
      </c>
      <c r="AS1542" s="45" t="b">
        <f t="shared" ca="1" si="633"/>
        <v>0</v>
      </c>
      <c r="AT1542">
        <f t="shared" ca="1" si="634"/>
        <v>1</v>
      </c>
      <c r="AU1542" t="b">
        <f t="shared" ca="1" si="650"/>
        <v>0</v>
      </c>
      <c r="AV1542" t="b">
        <f t="shared" ca="1" si="651"/>
        <v>0</v>
      </c>
      <c r="AW1542" s="266" t="b">
        <f t="shared" ca="1" si="652"/>
        <v>1</v>
      </c>
      <c r="AX1542" s="266" t="b">
        <f t="shared" ca="1" si="653"/>
        <v>1</v>
      </c>
      <c r="AY1542" s="266" t="b">
        <f t="shared" ca="1" si="654"/>
        <v>0</v>
      </c>
    </row>
    <row r="1543" spans="1:51" x14ac:dyDescent="0.25">
      <c r="A1543">
        <v>1511</v>
      </c>
      <c r="B1543" s="163">
        <f ca="1">OFFSET(InputPriceData!B$15,CalculationsAndCharts!$A1543+$A$11,0,1,1)</f>
        <v>39822</v>
      </c>
      <c r="C1543" s="3">
        <f ca="1">OFFSET(InputPriceData!G$15,CalculationsAndCharts!$A1543+$A$11,IF($C$7,8,0),1,1)</f>
        <v>786000</v>
      </c>
      <c r="D1543" s="4">
        <f ca="1">OFFSET(InputPriceData!C$15,CalculationsAndCharts!$A1543+$A$11,IF($C$7,8,0),1,1)</f>
        <v>14.99</v>
      </c>
      <c r="E1543" s="4">
        <f ca="1">OFFSET(InputPriceData!D$15,CalculationsAndCharts!$A1543+$A$11,IF($C$7,8,0),1,1)</f>
        <v>14.99</v>
      </c>
      <c r="F1543" s="4">
        <f ca="1">OFFSET(InputPriceData!E$15,CalculationsAndCharts!$A1543+$A$11,IF($C$7,8,0),1,1)</f>
        <v>14.18</v>
      </c>
      <c r="G1543" s="4">
        <f ca="1">OFFSET(InputPriceData!F$15,CalculationsAndCharts!$A1543+$A$11,IF($C$7,8,0),1,1)</f>
        <v>14.26</v>
      </c>
      <c r="H1543" s="128"/>
      <c r="I1543" s="128"/>
      <c r="K1543" s="124"/>
      <c r="L1543" s="279"/>
      <c r="M1543" s="281"/>
      <c r="N1543" s="280"/>
      <c r="O1543" s="4"/>
      <c r="P1543" s="4"/>
      <c r="Q1543" s="3"/>
      <c r="S1543" s="309">
        <f t="shared" ca="1" si="635"/>
        <v>15.91</v>
      </c>
      <c r="T1543" s="309">
        <f t="shared" ca="1" si="636"/>
        <v>13.58</v>
      </c>
      <c r="U1543" s="310">
        <f t="shared" ca="1" si="628"/>
        <v>0.29184549356223161</v>
      </c>
      <c r="V1543" s="310" t="b">
        <f t="shared" ca="1" si="637"/>
        <v>0</v>
      </c>
      <c r="W1543" s="3" t="b">
        <f t="shared" ca="1" si="638"/>
        <v>0</v>
      </c>
      <c r="X1543" s="3" t="str">
        <f t="shared" ca="1" si="639"/>
        <v/>
      </c>
      <c r="Y1543" s="3" t="str">
        <f t="shared" ca="1" si="629"/>
        <v/>
      </c>
      <c r="Z1543" s="3" t="str">
        <f t="shared" ca="1" si="640"/>
        <v/>
      </c>
      <c r="AA1543" s="3" t="str">
        <f t="shared" ca="1" si="641"/>
        <v/>
      </c>
      <c r="AB1543" s="205">
        <f t="shared" ca="1" si="642"/>
        <v>5737</v>
      </c>
      <c r="AC1543" s="205">
        <f t="shared" ca="1" si="643"/>
        <v>87</v>
      </c>
      <c r="AD1543" s="205">
        <f t="shared" ca="1" si="630"/>
        <v>65.94252873563218</v>
      </c>
      <c r="AE1543" s="205">
        <f t="shared" ca="1" si="631"/>
        <v>15.94252873563218</v>
      </c>
      <c r="AF1543" s="205">
        <f t="shared" ca="1" si="644"/>
        <v>3.1885057471264364</v>
      </c>
      <c r="AG1543" s="205"/>
      <c r="AH1543" s="205"/>
      <c r="AI1543" s="205"/>
      <c r="AJ1543" s="205"/>
      <c r="AK1543" s="4"/>
      <c r="AL1543" s="4"/>
      <c r="AM1543" s="309">
        <f t="shared" ca="1" si="645"/>
        <v>15.91</v>
      </c>
      <c r="AN1543" s="309">
        <f t="shared" ca="1" si="646"/>
        <v>14.26</v>
      </c>
      <c r="AO1543" s="310">
        <f t="shared" ca="1" si="647"/>
        <v>0</v>
      </c>
      <c r="AP1543" s="310" t="b">
        <f t="shared" ca="1" si="648"/>
        <v>1</v>
      </c>
      <c r="AQ1543" s="309">
        <f t="shared" ca="1" si="649"/>
        <v>0</v>
      </c>
      <c r="AR1543" s="205">
        <f t="shared" ca="1" si="632"/>
        <v>0</v>
      </c>
      <c r="AS1543" s="45" t="b">
        <f t="shared" ca="1" si="633"/>
        <v>0</v>
      </c>
      <c r="AT1543">
        <f t="shared" ca="1" si="634"/>
        <v>0</v>
      </c>
      <c r="AU1543" t="b">
        <f t="shared" ca="1" si="650"/>
        <v>0</v>
      </c>
      <c r="AV1543" t="b">
        <f t="shared" ca="1" si="651"/>
        <v>0</v>
      </c>
      <c r="AW1543" s="266" t="b">
        <f t="shared" ca="1" si="652"/>
        <v>0</v>
      </c>
      <c r="AX1543" s="266" t="b">
        <f t="shared" ca="1" si="653"/>
        <v>0</v>
      </c>
      <c r="AY1543" s="266" t="b">
        <f t="shared" ca="1" si="654"/>
        <v>0</v>
      </c>
    </row>
    <row r="1544" spans="1:51" x14ac:dyDescent="0.25">
      <c r="A1544">
        <v>1512</v>
      </c>
      <c r="B1544" s="163">
        <f ca="1">OFFSET(InputPriceData!B$15,CalculationsAndCharts!$A1544+$A$11,0,1,1)</f>
        <v>39821</v>
      </c>
      <c r="C1544" s="3">
        <f ca="1">OFFSET(InputPriceData!G$15,CalculationsAndCharts!$A1544+$A$11,IF($C$7,8,0),1,1)</f>
        <v>543900</v>
      </c>
      <c r="D1544" s="4">
        <f ca="1">OFFSET(InputPriceData!C$15,CalculationsAndCharts!$A1544+$A$11,IF($C$7,8,0),1,1)</f>
        <v>14.75</v>
      </c>
      <c r="E1544" s="4">
        <f ca="1">OFFSET(InputPriceData!D$15,CalculationsAndCharts!$A1544+$A$11,IF($C$7,8,0),1,1)</f>
        <v>15.06</v>
      </c>
      <c r="F1544" s="4">
        <f ca="1">OFFSET(InputPriceData!E$15,CalculationsAndCharts!$A1544+$A$11,IF($C$7,8,0),1,1)</f>
        <v>14.63</v>
      </c>
      <c r="G1544" s="4">
        <f ca="1">OFFSET(InputPriceData!F$15,CalculationsAndCharts!$A1544+$A$11,IF($C$7,8,0),1,1)</f>
        <v>14.91</v>
      </c>
      <c r="H1544" s="128"/>
      <c r="I1544" s="128"/>
      <c r="K1544" s="124"/>
      <c r="L1544" s="279"/>
      <c r="M1544" s="281"/>
      <c r="N1544" s="280"/>
      <c r="O1544" s="4"/>
      <c r="P1544" s="4"/>
      <c r="Q1544" s="3"/>
      <c r="S1544" s="309">
        <f t="shared" ca="1" si="635"/>
        <v>15.91</v>
      </c>
      <c r="T1544" s="309">
        <f t="shared" ca="1" si="636"/>
        <v>13.58</v>
      </c>
      <c r="U1544" s="310">
        <f t="shared" ca="1" si="628"/>
        <v>0.57081545064377681</v>
      </c>
      <c r="V1544" s="310" t="b">
        <f t="shared" ca="1" si="637"/>
        <v>0</v>
      </c>
      <c r="W1544" s="3" t="b">
        <f t="shared" ca="1" si="638"/>
        <v>0</v>
      </c>
      <c r="X1544" s="3" t="str">
        <f t="shared" ca="1" si="639"/>
        <v/>
      </c>
      <c r="Y1544" s="3" t="str">
        <f t="shared" ca="1" si="629"/>
        <v/>
      </c>
      <c r="Z1544" s="3" t="str">
        <f t="shared" ca="1" si="640"/>
        <v/>
      </c>
      <c r="AA1544" s="3" t="str">
        <f t="shared" ca="1" si="641"/>
        <v/>
      </c>
      <c r="AB1544" s="205">
        <f t="shared" ca="1" si="642"/>
        <v>5737</v>
      </c>
      <c r="AC1544" s="205">
        <f t="shared" ca="1" si="643"/>
        <v>87</v>
      </c>
      <c r="AD1544" s="205">
        <f t="shared" ca="1" si="630"/>
        <v>65.94252873563218</v>
      </c>
      <c r="AE1544" s="205">
        <f t="shared" ca="1" si="631"/>
        <v>15.94252873563218</v>
      </c>
      <c r="AF1544" s="205">
        <f t="shared" ca="1" si="644"/>
        <v>3.1885057471264364</v>
      </c>
      <c r="AG1544" s="205"/>
      <c r="AH1544" s="205"/>
      <c r="AI1544" s="205"/>
      <c r="AJ1544" s="205"/>
      <c r="AK1544" s="4"/>
      <c r="AL1544" s="4"/>
      <c r="AM1544" s="309">
        <f t="shared" ca="1" si="645"/>
        <v>15.91</v>
      </c>
      <c r="AN1544" s="309">
        <f t="shared" ca="1" si="646"/>
        <v>14.15</v>
      </c>
      <c r="AO1544" s="310">
        <f t="shared" ca="1" si="647"/>
        <v>0.43181818181818177</v>
      </c>
      <c r="AP1544" s="310" t="b">
        <f t="shared" ca="1" si="648"/>
        <v>0</v>
      </c>
      <c r="AQ1544" s="309">
        <f t="shared" ca="1" si="649"/>
        <v>0</v>
      </c>
      <c r="AR1544" s="205">
        <f t="shared" ca="1" si="632"/>
        <v>0</v>
      </c>
      <c r="AS1544" s="45" t="b">
        <f t="shared" ca="1" si="633"/>
        <v>0</v>
      </c>
      <c r="AT1544">
        <f t="shared" ca="1" si="634"/>
        <v>0</v>
      </c>
      <c r="AU1544" t="b">
        <f t="shared" ca="1" si="650"/>
        <v>0</v>
      </c>
      <c r="AV1544" t="b">
        <f t="shared" ca="1" si="651"/>
        <v>0</v>
      </c>
      <c r="AW1544" s="266" t="b">
        <f t="shared" ca="1" si="652"/>
        <v>0</v>
      </c>
      <c r="AX1544" s="266" t="b">
        <f t="shared" ca="1" si="653"/>
        <v>0</v>
      </c>
      <c r="AY1544" s="266" t="b">
        <f t="shared" ca="1" si="654"/>
        <v>0</v>
      </c>
    </row>
    <row r="1545" spans="1:51" x14ac:dyDescent="0.25">
      <c r="A1545">
        <v>1513</v>
      </c>
      <c r="B1545" s="163">
        <f ca="1">OFFSET(InputPriceData!B$15,CalculationsAndCharts!$A1545+$A$11,0,1,1)</f>
        <v>39820</v>
      </c>
      <c r="C1545" s="3">
        <f ca="1">OFFSET(InputPriceData!G$15,CalculationsAndCharts!$A1545+$A$11,IF($C$7,8,0),1,1)</f>
        <v>660100</v>
      </c>
      <c r="D1545" s="4">
        <f ca="1">OFFSET(InputPriceData!C$15,CalculationsAndCharts!$A1545+$A$11,IF($C$7,8,0),1,1)</f>
        <v>15.36</v>
      </c>
      <c r="E1545" s="4">
        <f ca="1">OFFSET(InputPriceData!D$15,CalculationsAndCharts!$A1545+$A$11,IF($C$7,8,0),1,1)</f>
        <v>15.69</v>
      </c>
      <c r="F1545" s="4">
        <f ca="1">OFFSET(InputPriceData!E$15,CalculationsAndCharts!$A1545+$A$11,IF($C$7,8,0),1,1)</f>
        <v>14.88</v>
      </c>
      <c r="G1545" s="4">
        <f ca="1">OFFSET(InputPriceData!F$15,CalculationsAndCharts!$A1545+$A$11,IF($C$7,8,0),1,1)</f>
        <v>15</v>
      </c>
      <c r="H1545" s="128"/>
      <c r="I1545" s="128"/>
      <c r="K1545" s="124"/>
      <c r="L1545" s="279"/>
      <c r="M1545" s="281"/>
      <c r="N1545" s="280"/>
      <c r="O1545" s="4"/>
      <c r="P1545" s="4"/>
      <c r="Q1545" s="3"/>
      <c r="S1545" s="309">
        <f t="shared" ca="1" si="635"/>
        <v>15.91</v>
      </c>
      <c r="T1545" s="309">
        <f t="shared" ca="1" si="636"/>
        <v>13.24</v>
      </c>
      <c r="U1545" s="310">
        <f t="shared" ca="1" si="628"/>
        <v>0.65917602996254676</v>
      </c>
      <c r="V1545" s="310" t="b">
        <f t="shared" ca="1" si="637"/>
        <v>0</v>
      </c>
      <c r="W1545" s="3" t="b">
        <f t="shared" ca="1" si="638"/>
        <v>1</v>
      </c>
      <c r="X1545" s="3">
        <f t="shared" ca="1" si="639"/>
        <v>13.24</v>
      </c>
      <c r="Y1545" s="3">
        <f t="shared" ca="1" si="629"/>
        <v>13.293051359516614</v>
      </c>
      <c r="Z1545" s="3">
        <f t="shared" ca="1" si="640"/>
        <v>10</v>
      </c>
      <c r="AA1545" s="3">
        <f t="shared" ca="1" si="641"/>
        <v>100</v>
      </c>
      <c r="AB1545" s="205">
        <f t="shared" ca="1" si="642"/>
        <v>5737</v>
      </c>
      <c r="AC1545" s="205">
        <f t="shared" ca="1" si="643"/>
        <v>87</v>
      </c>
      <c r="AD1545" s="205">
        <f t="shared" ca="1" si="630"/>
        <v>65.94252873563218</v>
      </c>
      <c r="AE1545" s="205">
        <f t="shared" ca="1" si="631"/>
        <v>15.94252873563218</v>
      </c>
      <c r="AF1545" s="205">
        <f t="shared" ca="1" si="644"/>
        <v>3.1885057471264364</v>
      </c>
      <c r="AG1545" s="205"/>
      <c r="AH1545" s="205"/>
      <c r="AI1545" s="205"/>
      <c r="AJ1545" s="205"/>
      <c r="AK1545" s="4"/>
      <c r="AL1545" s="4"/>
      <c r="AM1545" s="309">
        <f t="shared" ca="1" si="645"/>
        <v>15.91</v>
      </c>
      <c r="AN1545" s="309">
        <f t="shared" ca="1" si="646"/>
        <v>13.58</v>
      </c>
      <c r="AO1545" s="310">
        <f t="shared" ca="1" si="647"/>
        <v>0.6094420600858369</v>
      </c>
      <c r="AP1545" s="310" t="b">
        <f t="shared" ca="1" si="648"/>
        <v>0</v>
      </c>
      <c r="AQ1545" s="309">
        <f t="shared" ca="1" si="649"/>
        <v>0</v>
      </c>
      <c r="AR1545" s="205">
        <f t="shared" ca="1" si="632"/>
        <v>0</v>
      </c>
      <c r="AS1545" s="45" t="b">
        <f t="shared" ca="1" si="633"/>
        <v>0</v>
      </c>
      <c r="AT1545">
        <f t="shared" ca="1" si="634"/>
        <v>0</v>
      </c>
      <c r="AU1545" t="b">
        <f t="shared" ca="1" si="650"/>
        <v>0</v>
      </c>
      <c r="AV1545" t="b">
        <f t="shared" ca="1" si="651"/>
        <v>0</v>
      </c>
      <c r="AW1545" s="266" t="b">
        <f t="shared" ca="1" si="652"/>
        <v>0</v>
      </c>
      <c r="AX1545" s="266" t="b">
        <f t="shared" ca="1" si="653"/>
        <v>0</v>
      </c>
      <c r="AY1545" s="266" t="b">
        <f t="shared" ca="1" si="654"/>
        <v>0</v>
      </c>
    </row>
    <row r="1546" spans="1:51" x14ac:dyDescent="0.25">
      <c r="A1546">
        <v>1514</v>
      </c>
      <c r="B1546" s="163">
        <f ca="1">OFFSET(InputPriceData!B$15,CalculationsAndCharts!$A1546+$A$11,0,1,1)</f>
        <v>39819</v>
      </c>
      <c r="C1546" s="3">
        <f ca="1">OFFSET(InputPriceData!G$15,CalculationsAndCharts!$A1546+$A$11,IF($C$7,8,0),1,1)</f>
        <v>742000</v>
      </c>
      <c r="D1546" s="4">
        <f ca="1">OFFSET(InputPriceData!C$15,CalculationsAndCharts!$A1546+$A$11,IF($C$7,8,0),1,1)</f>
        <v>15.65</v>
      </c>
      <c r="E1546" s="4">
        <f ca="1">OFFSET(InputPriceData!D$15,CalculationsAndCharts!$A1546+$A$11,IF($C$7,8,0),1,1)</f>
        <v>16.2</v>
      </c>
      <c r="F1546" s="4">
        <f ca="1">OFFSET(InputPriceData!E$15,CalculationsAndCharts!$A1546+$A$11,IF($C$7,8,0),1,1)</f>
        <v>15.39</v>
      </c>
      <c r="G1546" s="4">
        <f ca="1">OFFSET(InputPriceData!F$15,CalculationsAndCharts!$A1546+$A$11,IF($C$7,8,0),1,1)</f>
        <v>15.56</v>
      </c>
      <c r="H1546" s="128"/>
      <c r="I1546" s="128"/>
      <c r="K1546" s="124"/>
      <c r="L1546" s="279"/>
      <c r="M1546" s="281"/>
      <c r="N1546" s="280"/>
      <c r="O1546" s="4"/>
      <c r="P1546" s="4"/>
      <c r="Q1546" s="3"/>
      <c r="S1546" s="309">
        <f t="shared" ca="1" si="635"/>
        <v>15.91</v>
      </c>
      <c r="T1546" s="309">
        <f t="shared" ca="1" si="636"/>
        <v>13.24</v>
      </c>
      <c r="U1546" s="310">
        <f t="shared" ca="1" si="628"/>
        <v>0.86891385767790275</v>
      </c>
      <c r="V1546" s="310" t="b">
        <f t="shared" ca="1" si="637"/>
        <v>0</v>
      </c>
      <c r="W1546" s="3" t="b">
        <f t="shared" ca="1" si="638"/>
        <v>0</v>
      </c>
      <c r="X1546" s="3" t="str">
        <f t="shared" ca="1" si="639"/>
        <v/>
      </c>
      <c r="Y1546" s="3" t="str">
        <f t="shared" ca="1" si="629"/>
        <v/>
      </c>
      <c r="Z1546" s="3" t="str">
        <f t="shared" ca="1" si="640"/>
        <v/>
      </c>
      <c r="AA1546" s="3" t="str">
        <f t="shared" ca="1" si="641"/>
        <v/>
      </c>
      <c r="AB1546" s="205">
        <f t="shared" ca="1" si="642"/>
        <v>5637</v>
      </c>
      <c r="AC1546" s="205">
        <f t="shared" ca="1" si="643"/>
        <v>86</v>
      </c>
      <c r="AD1546" s="205">
        <f t="shared" ca="1" si="630"/>
        <v>65.54651162790698</v>
      </c>
      <c r="AE1546" s="205">
        <f t="shared" ca="1" si="631"/>
        <v>15.54651162790698</v>
      </c>
      <c r="AF1546" s="205">
        <f t="shared" ca="1" si="644"/>
        <v>3.1093023255813961</v>
      </c>
      <c r="AG1546" s="205"/>
      <c r="AH1546" s="205"/>
      <c r="AI1546" s="205"/>
      <c r="AJ1546" s="205"/>
      <c r="AK1546" s="4"/>
      <c r="AL1546" s="4"/>
      <c r="AM1546" s="309">
        <f t="shared" ca="1" si="645"/>
        <v>15.91</v>
      </c>
      <c r="AN1546" s="309">
        <f t="shared" ca="1" si="646"/>
        <v>13.58</v>
      </c>
      <c r="AO1546" s="310">
        <f t="shared" ca="1" si="647"/>
        <v>0.84978540772532207</v>
      </c>
      <c r="AP1546" s="310" t="b">
        <f t="shared" ca="1" si="648"/>
        <v>0</v>
      </c>
      <c r="AQ1546" s="309">
        <f t="shared" ca="1" si="649"/>
        <v>0</v>
      </c>
      <c r="AR1546" s="205">
        <f t="shared" ca="1" si="632"/>
        <v>0</v>
      </c>
      <c r="AS1546" s="45" t="b">
        <f t="shared" ca="1" si="633"/>
        <v>0</v>
      </c>
      <c r="AT1546">
        <f t="shared" ca="1" si="634"/>
        <v>0</v>
      </c>
      <c r="AU1546" t="b">
        <f t="shared" ca="1" si="650"/>
        <v>0</v>
      </c>
      <c r="AV1546" t="b">
        <f t="shared" ca="1" si="651"/>
        <v>0</v>
      </c>
      <c r="AW1546" s="266" t="b">
        <f t="shared" ca="1" si="652"/>
        <v>0</v>
      </c>
      <c r="AX1546" s="266" t="b">
        <f t="shared" ca="1" si="653"/>
        <v>0</v>
      </c>
      <c r="AY1546" s="266" t="b">
        <f t="shared" ca="1" si="654"/>
        <v>0</v>
      </c>
    </row>
    <row r="1547" spans="1:51" x14ac:dyDescent="0.25">
      <c r="A1547">
        <v>1515</v>
      </c>
      <c r="B1547" s="163">
        <f ca="1">OFFSET(InputPriceData!B$15,CalculationsAndCharts!$A1547+$A$11,0,1,1)</f>
        <v>39818</v>
      </c>
      <c r="C1547" s="3">
        <f ca="1">OFFSET(InputPriceData!G$15,CalculationsAndCharts!$A1547+$A$11,IF($C$7,8,0),1,1)</f>
        <v>633700</v>
      </c>
      <c r="D1547" s="4">
        <f ca="1">OFFSET(InputPriceData!C$15,CalculationsAndCharts!$A1547+$A$11,IF($C$7,8,0),1,1)</f>
        <v>15.95</v>
      </c>
      <c r="E1547" s="4">
        <f ca="1">OFFSET(InputPriceData!D$15,CalculationsAndCharts!$A1547+$A$11,IF($C$7,8,0),1,1)</f>
        <v>16.09</v>
      </c>
      <c r="F1547" s="4">
        <f ca="1">OFFSET(InputPriceData!E$15,CalculationsAndCharts!$A1547+$A$11,IF($C$7,8,0),1,1)</f>
        <v>15.3</v>
      </c>
      <c r="G1547" s="4">
        <f ca="1">OFFSET(InputPriceData!F$15,CalculationsAndCharts!$A1547+$A$11,IF($C$7,8,0),1,1)</f>
        <v>15.51</v>
      </c>
      <c r="H1547" s="128"/>
      <c r="I1547" s="128"/>
      <c r="K1547" s="124"/>
      <c r="L1547" s="279"/>
      <c r="M1547" s="281"/>
      <c r="N1547" s="280"/>
      <c r="O1547" s="4"/>
      <c r="P1547" s="4"/>
      <c r="Q1547" s="3"/>
      <c r="S1547" s="309">
        <f t="shared" ca="1" si="635"/>
        <v>15.91</v>
      </c>
      <c r="T1547" s="309">
        <f t="shared" ca="1" si="636"/>
        <v>13.24</v>
      </c>
      <c r="U1547" s="310">
        <f t="shared" ca="1" si="628"/>
        <v>0.85018726591760285</v>
      </c>
      <c r="V1547" s="310" t="b">
        <f t="shared" ca="1" si="637"/>
        <v>0</v>
      </c>
      <c r="W1547" s="3" t="b">
        <f t="shared" ca="1" si="638"/>
        <v>0</v>
      </c>
      <c r="X1547" s="3" t="str">
        <f t="shared" ca="1" si="639"/>
        <v/>
      </c>
      <c r="Y1547" s="3" t="str">
        <f t="shared" ca="1" si="629"/>
        <v/>
      </c>
      <c r="Z1547" s="3" t="str">
        <f t="shared" ca="1" si="640"/>
        <v/>
      </c>
      <c r="AA1547" s="3" t="str">
        <f t="shared" ca="1" si="641"/>
        <v/>
      </c>
      <c r="AB1547" s="205">
        <f t="shared" ca="1" si="642"/>
        <v>5637</v>
      </c>
      <c r="AC1547" s="205">
        <f t="shared" ca="1" si="643"/>
        <v>86</v>
      </c>
      <c r="AD1547" s="205">
        <f t="shared" ca="1" si="630"/>
        <v>65.54651162790698</v>
      </c>
      <c r="AE1547" s="205">
        <f t="shared" ca="1" si="631"/>
        <v>15.54651162790698</v>
      </c>
      <c r="AF1547" s="205">
        <f t="shared" ca="1" si="644"/>
        <v>3.1093023255813961</v>
      </c>
      <c r="AG1547" s="205"/>
      <c r="AH1547" s="205"/>
      <c r="AI1547" s="205"/>
      <c r="AJ1547" s="205"/>
      <c r="AK1547" s="4"/>
      <c r="AL1547" s="4"/>
      <c r="AM1547" s="309">
        <f t="shared" ca="1" si="645"/>
        <v>15.91</v>
      </c>
      <c r="AN1547" s="309">
        <f t="shared" ca="1" si="646"/>
        <v>13.24</v>
      </c>
      <c r="AO1547" s="310">
        <f t="shared" ca="1" si="647"/>
        <v>0.85018726591760285</v>
      </c>
      <c r="AP1547" s="310" t="b">
        <f t="shared" ca="1" si="648"/>
        <v>0</v>
      </c>
      <c r="AQ1547" s="309">
        <f t="shared" ca="1" si="649"/>
        <v>0</v>
      </c>
      <c r="AR1547" s="205">
        <f t="shared" ca="1" si="632"/>
        <v>0</v>
      </c>
      <c r="AS1547" s="45" t="b">
        <f t="shared" ca="1" si="633"/>
        <v>0</v>
      </c>
      <c r="AT1547">
        <f t="shared" ca="1" si="634"/>
        <v>0</v>
      </c>
      <c r="AU1547" t="b">
        <f t="shared" ca="1" si="650"/>
        <v>0</v>
      </c>
      <c r="AV1547" t="b">
        <f t="shared" ca="1" si="651"/>
        <v>0</v>
      </c>
      <c r="AW1547" s="266" t="b">
        <f t="shared" ca="1" si="652"/>
        <v>0</v>
      </c>
      <c r="AX1547" s="266" t="b">
        <f t="shared" ca="1" si="653"/>
        <v>0</v>
      </c>
      <c r="AY1547" s="266" t="b">
        <f t="shared" ca="1" si="654"/>
        <v>0</v>
      </c>
    </row>
    <row r="1548" spans="1:51" x14ac:dyDescent="0.25">
      <c r="A1548">
        <v>1516</v>
      </c>
      <c r="B1548" s="163">
        <f ca="1">OFFSET(InputPriceData!B$15,CalculationsAndCharts!$A1548+$A$11,0,1,1)</f>
        <v>39815</v>
      </c>
      <c r="C1548" s="3">
        <f ca="1">OFFSET(InputPriceData!G$15,CalculationsAndCharts!$A1548+$A$11,IF($C$7,8,0),1,1)</f>
        <v>865100</v>
      </c>
      <c r="D1548" s="4">
        <f ca="1">OFFSET(InputPriceData!C$15,CalculationsAndCharts!$A1548+$A$11,IF($C$7,8,0),1,1)</f>
        <v>15.78</v>
      </c>
      <c r="E1548" s="4">
        <f ca="1">OFFSET(InputPriceData!D$15,CalculationsAndCharts!$A1548+$A$11,IF($C$7,8,0),1,1)</f>
        <v>16.04</v>
      </c>
      <c r="F1548" s="4">
        <f ca="1">OFFSET(InputPriceData!E$15,CalculationsAndCharts!$A1548+$A$11,IF($C$7,8,0),1,1)</f>
        <v>15.51</v>
      </c>
      <c r="G1548" s="4">
        <f ca="1">OFFSET(InputPriceData!F$15,CalculationsAndCharts!$A1548+$A$11,IF($C$7,8,0),1,1)</f>
        <v>15.91</v>
      </c>
      <c r="H1548" s="128"/>
      <c r="I1548" s="128"/>
      <c r="K1548" s="124"/>
      <c r="L1548" s="279"/>
      <c r="M1548" s="281"/>
      <c r="N1548" s="280"/>
      <c r="O1548" s="4"/>
      <c r="P1548" s="4"/>
      <c r="Q1548" s="3"/>
      <c r="S1548" s="309">
        <f t="shared" ca="1" si="635"/>
        <v>16.22</v>
      </c>
      <c r="T1548" s="309">
        <f t="shared" ca="1" si="636"/>
        <v>13.24</v>
      </c>
      <c r="U1548" s="310">
        <f t="shared" ca="1" si="628"/>
        <v>0.89597315436241654</v>
      </c>
      <c r="V1548" s="310" t="b">
        <f t="shared" ca="1" si="637"/>
        <v>0</v>
      </c>
      <c r="W1548" s="3" t="b">
        <f t="shared" ca="1" si="638"/>
        <v>0</v>
      </c>
      <c r="X1548" s="3" t="str">
        <f t="shared" ca="1" si="639"/>
        <v/>
      </c>
      <c r="Y1548" s="3" t="str">
        <f t="shared" ca="1" si="629"/>
        <v/>
      </c>
      <c r="Z1548" s="3" t="str">
        <f t="shared" ca="1" si="640"/>
        <v/>
      </c>
      <c r="AA1548" s="3" t="str">
        <f t="shared" ca="1" si="641"/>
        <v/>
      </c>
      <c r="AB1548" s="205">
        <f t="shared" ca="1" si="642"/>
        <v>5637</v>
      </c>
      <c r="AC1548" s="205">
        <f t="shared" ca="1" si="643"/>
        <v>86</v>
      </c>
      <c r="AD1548" s="205">
        <f t="shared" ca="1" si="630"/>
        <v>65.54651162790698</v>
      </c>
      <c r="AE1548" s="205">
        <f t="shared" ca="1" si="631"/>
        <v>15.54651162790698</v>
      </c>
      <c r="AF1548" s="205">
        <f t="shared" ca="1" si="644"/>
        <v>3.1093023255813961</v>
      </c>
      <c r="AG1548" s="205"/>
      <c r="AH1548" s="205"/>
      <c r="AI1548" s="205"/>
      <c r="AJ1548" s="205"/>
      <c r="AK1548" s="4"/>
      <c r="AL1548" s="4"/>
      <c r="AM1548" s="309">
        <f t="shared" ca="1" si="645"/>
        <v>15.91</v>
      </c>
      <c r="AN1548" s="309">
        <f t="shared" ca="1" si="646"/>
        <v>13.24</v>
      </c>
      <c r="AO1548" s="310">
        <f t="shared" ca="1" si="647"/>
        <v>1</v>
      </c>
      <c r="AP1548" s="310" t="b">
        <f t="shared" ca="1" si="648"/>
        <v>0</v>
      </c>
      <c r="AQ1548" s="309">
        <f t="shared" ca="1" si="649"/>
        <v>0</v>
      </c>
      <c r="AR1548" s="205">
        <f t="shared" ca="1" si="632"/>
        <v>0</v>
      </c>
      <c r="AS1548" s="45" t="b">
        <f t="shared" ca="1" si="633"/>
        <v>0</v>
      </c>
      <c r="AT1548">
        <f t="shared" ca="1" si="634"/>
        <v>0</v>
      </c>
      <c r="AU1548" t="b">
        <f t="shared" ca="1" si="650"/>
        <v>0</v>
      </c>
      <c r="AV1548" t="b">
        <f t="shared" ca="1" si="651"/>
        <v>0</v>
      </c>
      <c r="AW1548" s="266" t="b">
        <f t="shared" ca="1" si="652"/>
        <v>0</v>
      </c>
      <c r="AX1548" s="266" t="b">
        <f t="shared" ca="1" si="653"/>
        <v>0</v>
      </c>
      <c r="AY1548" s="266" t="b">
        <f t="shared" ca="1" si="654"/>
        <v>0</v>
      </c>
    </row>
    <row r="1549" spans="1:51" x14ac:dyDescent="0.25">
      <c r="A1549">
        <v>1517</v>
      </c>
      <c r="B1549" s="163">
        <f ca="1">OFFSET(InputPriceData!B$15,CalculationsAndCharts!$A1549+$A$11,0,1,1)</f>
        <v>39813</v>
      </c>
      <c r="C1549" s="3">
        <f ca="1">OFFSET(InputPriceData!G$15,CalculationsAndCharts!$A1549+$A$11,IF($C$7,8,0),1,1)</f>
        <v>910700</v>
      </c>
      <c r="D1549" s="4">
        <f ca="1">OFFSET(InputPriceData!C$15,CalculationsAndCharts!$A1549+$A$11,IF($C$7,8,0),1,1)</f>
        <v>15.19</v>
      </c>
      <c r="E1549" s="4">
        <f ca="1">OFFSET(InputPriceData!D$15,CalculationsAndCharts!$A1549+$A$11,IF($C$7,8,0),1,1)</f>
        <v>15.96</v>
      </c>
      <c r="F1549" s="4">
        <f ca="1">OFFSET(InputPriceData!E$15,CalculationsAndCharts!$A1549+$A$11,IF($C$7,8,0),1,1)</f>
        <v>14.95</v>
      </c>
      <c r="G1549" s="4">
        <f ca="1">OFFSET(InputPriceData!F$15,CalculationsAndCharts!$A1549+$A$11,IF($C$7,8,0),1,1)</f>
        <v>15.76</v>
      </c>
      <c r="H1549" s="128"/>
      <c r="I1549" s="128"/>
      <c r="K1549" s="124"/>
      <c r="L1549" s="279"/>
      <c r="M1549" s="281"/>
      <c r="N1549" s="280"/>
      <c r="O1549" s="4"/>
      <c r="P1549" s="4"/>
      <c r="Q1549" s="3"/>
      <c r="S1549" s="309">
        <f t="shared" ca="1" si="635"/>
        <v>16.22</v>
      </c>
      <c r="T1549" s="309">
        <f t="shared" ca="1" si="636"/>
        <v>13.24</v>
      </c>
      <c r="U1549" s="310">
        <f t="shared" ca="1" si="628"/>
        <v>0.84563758389261767</v>
      </c>
      <c r="V1549" s="310" t="b">
        <f t="shared" ca="1" si="637"/>
        <v>0</v>
      </c>
      <c r="W1549" s="3" t="b">
        <f t="shared" ca="1" si="638"/>
        <v>0</v>
      </c>
      <c r="X1549" s="3" t="str">
        <f t="shared" ca="1" si="639"/>
        <v/>
      </c>
      <c r="Y1549" s="3" t="str">
        <f t="shared" ca="1" si="629"/>
        <v/>
      </c>
      <c r="Z1549" s="3" t="str">
        <f t="shared" ca="1" si="640"/>
        <v/>
      </c>
      <c r="AA1549" s="3" t="str">
        <f t="shared" ca="1" si="641"/>
        <v/>
      </c>
      <c r="AB1549" s="205">
        <f t="shared" ca="1" si="642"/>
        <v>5637</v>
      </c>
      <c r="AC1549" s="205">
        <f t="shared" ca="1" si="643"/>
        <v>86</v>
      </c>
      <c r="AD1549" s="205">
        <f t="shared" ca="1" si="630"/>
        <v>65.54651162790698</v>
      </c>
      <c r="AE1549" s="205">
        <f t="shared" ca="1" si="631"/>
        <v>15.54651162790698</v>
      </c>
      <c r="AF1549" s="205">
        <f t="shared" ca="1" si="644"/>
        <v>3.1093023255813961</v>
      </c>
      <c r="AG1549" s="205"/>
      <c r="AH1549" s="205"/>
      <c r="AI1549" s="205"/>
      <c r="AJ1549" s="205"/>
      <c r="AK1549" s="4"/>
      <c r="AL1549" s="4"/>
      <c r="AM1549" s="309">
        <f t="shared" ca="1" si="645"/>
        <v>15.76</v>
      </c>
      <c r="AN1549" s="309">
        <f t="shared" ca="1" si="646"/>
        <v>13.24</v>
      </c>
      <c r="AO1549" s="310">
        <f t="shared" ca="1" si="647"/>
        <v>1</v>
      </c>
      <c r="AP1549" s="310" t="b">
        <f t="shared" ca="1" si="648"/>
        <v>0</v>
      </c>
      <c r="AQ1549" s="309">
        <f t="shared" ca="1" si="649"/>
        <v>0</v>
      </c>
      <c r="AR1549" s="205">
        <f t="shared" ca="1" si="632"/>
        <v>0</v>
      </c>
      <c r="AS1549" s="45" t="b">
        <f t="shared" ca="1" si="633"/>
        <v>0</v>
      </c>
      <c r="AT1549">
        <f t="shared" ca="1" si="634"/>
        <v>0</v>
      </c>
      <c r="AU1549" t="b">
        <f t="shared" ca="1" si="650"/>
        <v>0</v>
      </c>
      <c r="AV1549" t="b">
        <f t="shared" ca="1" si="651"/>
        <v>0</v>
      </c>
      <c r="AW1549" s="266" t="b">
        <f t="shared" ca="1" si="652"/>
        <v>0</v>
      </c>
      <c r="AX1549" s="266" t="b">
        <f t="shared" ca="1" si="653"/>
        <v>0</v>
      </c>
      <c r="AY1549" s="266" t="b">
        <f t="shared" ca="1" si="654"/>
        <v>0</v>
      </c>
    </row>
    <row r="1550" spans="1:51" x14ac:dyDescent="0.25">
      <c r="A1550">
        <v>1518</v>
      </c>
      <c r="B1550" s="163">
        <f ca="1">OFFSET(InputPriceData!B$15,CalculationsAndCharts!$A1550+$A$11,0,1,1)</f>
        <v>39812</v>
      </c>
      <c r="C1550" s="3">
        <f ca="1">OFFSET(InputPriceData!G$15,CalculationsAndCharts!$A1550+$A$11,IF($C$7,8,0),1,1)</f>
        <v>548400</v>
      </c>
      <c r="D1550" s="4">
        <f ca="1">OFFSET(InputPriceData!C$15,CalculationsAndCharts!$A1550+$A$11,IF($C$7,8,0),1,1)</f>
        <v>14.68</v>
      </c>
      <c r="E1550" s="4">
        <f ca="1">OFFSET(InputPriceData!D$15,CalculationsAndCharts!$A1550+$A$11,IF($C$7,8,0),1,1)</f>
        <v>15.16</v>
      </c>
      <c r="F1550" s="4">
        <f ca="1">OFFSET(InputPriceData!E$15,CalculationsAndCharts!$A1550+$A$11,IF($C$7,8,0),1,1)</f>
        <v>14.52</v>
      </c>
      <c r="G1550" s="4">
        <f ca="1">OFFSET(InputPriceData!F$15,CalculationsAndCharts!$A1550+$A$11,IF($C$7,8,0),1,1)</f>
        <v>15.1</v>
      </c>
      <c r="H1550" s="128"/>
      <c r="I1550" s="128"/>
      <c r="K1550" s="124"/>
      <c r="L1550" s="279"/>
      <c r="M1550" s="281"/>
      <c r="N1550" s="280"/>
      <c r="O1550" s="4"/>
      <c r="P1550" s="4"/>
      <c r="Q1550" s="3"/>
      <c r="S1550" s="309">
        <f t="shared" ca="1" si="635"/>
        <v>16.22</v>
      </c>
      <c r="T1550" s="309">
        <f t="shared" ca="1" si="636"/>
        <v>13.24</v>
      </c>
      <c r="U1550" s="310">
        <f t="shared" ca="1" si="628"/>
        <v>0.62416107382550345</v>
      </c>
      <c r="V1550" s="310" t="b">
        <f t="shared" ca="1" si="637"/>
        <v>0</v>
      </c>
      <c r="W1550" s="3" t="b">
        <f t="shared" ca="1" si="638"/>
        <v>0</v>
      </c>
      <c r="X1550" s="3" t="str">
        <f t="shared" ca="1" si="639"/>
        <v/>
      </c>
      <c r="Y1550" s="3" t="str">
        <f t="shared" ca="1" si="629"/>
        <v/>
      </c>
      <c r="Z1550" s="3" t="str">
        <f t="shared" ca="1" si="640"/>
        <v/>
      </c>
      <c r="AA1550" s="3" t="str">
        <f t="shared" ca="1" si="641"/>
        <v/>
      </c>
      <c r="AB1550" s="205">
        <f t="shared" ca="1" si="642"/>
        <v>5637</v>
      </c>
      <c r="AC1550" s="205">
        <f t="shared" ca="1" si="643"/>
        <v>86</v>
      </c>
      <c r="AD1550" s="205">
        <f t="shared" ca="1" si="630"/>
        <v>65.54651162790698</v>
      </c>
      <c r="AE1550" s="205">
        <f t="shared" ca="1" si="631"/>
        <v>15.54651162790698</v>
      </c>
      <c r="AF1550" s="205">
        <f t="shared" ca="1" si="644"/>
        <v>3.1093023255813961</v>
      </c>
      <c r="AG1550" s="205"/>
      <c r="AH1550" s="205"/>
      <c r="AI1550" s="205"/>
      <c r="AJ1550" s="205"/>
      <c r="AK1550" s="4"/>
      <c r="AL1550" s="4"/>
      <c r="AM1550" s="309">
        <f t="shared" ca="1" si="645"/>
        <v>16.22</v>
      </c>
      <c r="AN1550" s="309">
        <f t="shared" ca="1" si="646"/>
        <v>13.24</v>
      </c>
      <c r="AO1550" s="310">
        <f t="shared" ca="1" si="647"/>
        <v>0.62416107382550345</v>
      </c>
      <c r="AP1550" s="310" t="b">
        <f t="shared" ca="1" si="648"/>
        <v>0</v>
      </c>
      <c r="AQ1550" s="309">
        <f t="shared" ca="1" si="649"/>
        <v>0</v>
      </c>
      <c r="AR1550" s="205">
        <f t="shared" ca="1" si="632"/>
        <v>0</v>
      </c>
      <c r="AS1550" s="45" t="b">
        <f t="shared" ca="1" si="633"/>
        <v>0</v>
      </c>
      <c r="AT1550">
        <f t="shared" ca="1" si="634"/>
        <v>0</v>
      </c>
      <c r="AU1550" t="b">
        <f t="shared" ca="1" si="650"/>
        <v>0</v>
      </c>
      <c r="AV1550" t="b">
        <f t="shared" ca="1" si="651"/>
        <v>0</v>
      </c>
      <c r="AW1550" s="266" t="b">
        <f t="shared" ca="1" si="652"/>
        <v>0</v>
      </c>
      <c r="AX1550" s="266" t="b">
        <f t="shared" ca="1" si="653"/>
        <v>0</v>
      </c>
      <c r="AY1550" s="266" t="b">
        <f t="shared" ca="1" si="654"/>
        <v>0</v>
      </c>
    </row>
    <row r="1551" spans="1:51" x14ac:dyDescent="0.25">
      <c r="A1551">
        <v>1519</v>
      </c>
      <c r="B1551" s="163">
        <f ca="1">OFFSET(InputPriceData!B$15,CalculationsAndCharts!$A1551+$A$11,0,1,1)</f>
        <v>39811</v>
      </c>
      <c r="C1551" s="3">
        <f ca="1">OFFSET(InputPriceData!G$15,CalculationsAndCharts!$A1551+$A$11,IF($C$7,8,0),1,1)</f>
        <v>495500</v>
      </c>
      <c r="D1551" s="4">
        <f ca="1">OFFSET(InputPriceData!C$15,CalculationsAndCharts!$A1551+$A$11,IF($C$7,8,0),1,1)</f>
        <v>14.84</v>
      </c>
      <c r="E1551" s="4">
        <f ca="1">OFFSET(InputPriceData!D$15,CalculationsAndCharts!$A1551+$A$11,IF($C$7,8,0),1,1)</f>
        <v>14.99</v>
      </c>
      <c r="F1551" s="4">
        <f ca="1">OFFSET(InputPriceData!E$15,CalculationsAndCharts!$A1551+$A$11,IF($C$7,8,0),1,1)</f>
        <v>14.29</v>
      </c>
      <c r="G1551" s="4">
        <f ca="1">OFFSET(InputPriceData!F$15,CalculationsAndCharts!$A1551+$A$11,IF($C$7,8,0),1,1)</f>
        <v>14.52</v>
      </c>
      <c r="H1551" s="128"/>
      <c r="I1551" s="128"/>
      <c r="K1551" s="124"/>
      <c r="L1551" s="279"/>
      <c r="M1551" s="281"/>
      <c r="N1551" s="280"/>
      <c r="O1551" s="4"/>
      <c r="P1551" s="4"/>
      <c r="Q1551" s="3"/>
      <c r="S1551" s="309">
        <f t="shared" ca="1" si="635"/>
        <v>16.22</v>
      </c>
      <c r="T1551" s="309">
        <f t="shared" ca="1" si="636"/>
        <v>13.24</v>
      </c>
      <c r="U1551" s="310">
        <f t="shared" ca="1" si="628"/>
        <v>0.42953020134228187</v>
      </c>
      <c r="V1551" s="310" t="b">
        <f t="shared" ca="1" si="637"/>
        <v>0</v>
      </c>
      <c r="W1551" s="3" t="b">
        <f t="shared" ca="1" si="638"/>
        <v>0</v>
      </c>
      <c r="X1551" s="3" t="str">
        <f t="shared" ca="1" si="639"/>
        <v/>
      </c>
      <c r="Y1551" s="3" t="str">
        <f t="shared" ca="1" si="629"/>
        <v/>
      </c>
      <c r="Z1551" s="3" t="str">
        <f t="shared" ca="1" si="640"/>
        <v/>
      </c>
      <c r="AA1551" s="3" t="str">
        <f t="shared" ca="1" si="641"/>
        <v/>
      </c>
      <c r="AB1551" s="205">
        <f t="shared" ca="1" si="642"/>
        <v>5637</v>
      </c>
      <c r="AC1551" s="205">
        <f t="shared" ca="1" si="643"/>
        <v>86</v>
      </c>
      <c r="AD1551" s="205">
        <f t="shared" ca="1" si="630"/>
        <v>65.54651162790698</v>
      </c>
      <c r="AE1551" s="205">
        <f t="shared" ca="1" si="631"/>
        <v>15.54651162790698</v>
      </c>
      <c r="AF1551" s="205">
        <f t="shared" ca="1" si="644"/>
        <v>3.1093023255813961</v>
      </c>
      <c r="AG1551" s="205"/>
      <c r="AH1551" s="205"/>
      <c r="AI1551" s="205"/>
      <c r="AJ1551" s="205"/>
      <c r="AK1551" s="4"/>
      <c r="AL1551" s="4"/>
      <c r="AM1551" s="309">
        <f t="shared" ca="1" si="645"/>
        <v>16.22</v>
      </c>
      <c r="AN1551" s="309">
        <f t="shared" ca="1" si="646"/>
        <v>13.24</v>
      </c>
      <c r="AO1551" s="310">
        <f t="shared" ca="1" si="647"/>
        <v>0.42953020134228187</v>
      </c>
      <c r="AP1551" s="310" t="b">
        <f t="shared" ca="1" si="648"/>
        <v>0</v>
      </c>
      <c r="AQ1551" s="309">
        <f t="shared" ca="1" si="649"/>
        <v>0</v>
      </c>
      <c r="AR1551" s="205">
        <f t="shared" ca="1" si="632"/>
        <v>0</v>
      </c>
      <c r="AS1551" s="45" t="b">
        <f t="shared" ca="1" si="633"/>
        <v>0</v>
      </c>
      <c r="AT1551">
        <f t="shared" ca="1" si="634"/>
        <v>0</v>
      </c>
      <c r="AU1551" t="b">
        <f t="shared" ca="1" si="650"/>
        <v>0</v>
      </c>
      <c r="AV1551" t="b">
        <f t="shared" ca="1" si="651"/>
        <v>0</v>
      </c>
      <c r="AW1551" s="266" t="b">
        <f t="shared" ca="1" si="652"/>
        <v>0</v>
      </c>
      <c r="AX1551" s="266" t="b">
        <f t="shared" ca="1" si="653"/>
        <v>0</v>
      </c>
      <c r="AY1551" s="266" t="b">
        <f t="shared" ca="1" si="654"/>
        <v>0</v>
      </c>
    </row>
    <row r="1552" spans="1:51" x14ac:dyDescent="0.25">
      <c r="A1552">
        <v>1520</v>
      </c>
      <c r="B1552" s="163">
        <f ca="1">OFFSET(InputPriceData!B$15,CalculationsAndCharts!$A1552+$A$11,0,1,1)</f>
        <v>39808</v>
      </c>
      <c r="C1552" s="3">
        <f ca="1">OFFSET(InputPriceData!G$15,CalculationsAndCharts!$A1552+$A$11,IF($C$7,8,0),1,1)</f>
        <v>196700</v>
      </c>
      <c r="D1552" s="4">
        <f ca="1">OFFSET(InputPriceData!C$15,CalculationsAndCharts!$A1552+$A$11,IF($C$7,8,0),1,1)</f>
        <v>14.68</v>
      </c>
      <c r="E1552" s="4">
        <f ca="1">OFFSET(InputPriceData!D$15,CalculationsAndCharts!$A1552+$A$11,IF($C$7,8,0),1,1)</f>
        <v>15.02</v>
      </c>
      <c r="F1552" s="4">
        <f ca="1">OFFSET(InputPriceData!E$15,CalculationsAndCharts!$A1552+$A$11,IF($C$7,8,0),1,1)</f>
        <v>14.68</v>
      </c>
      <c r="G1552" s="4">
        <f ca="1">OFFSET(InputPriceData!F$15,CalculationsAndCharts!$A1552+$A$11,IF($C$7,8,0),1,1)</f>
        <v>14.91</v>
      </c>
      <c r="H1552" s="128"/>
      <c r="I1552" s="128"/>
      <c r="K1552" s="124"/>
      <c r="L1552" s="279"/>
      <c r="M1552" s="281"/>
      <c r="N1552" s="280"/>
      <c r="O1552" s="4"/>
      <c r="P1552" s="4"/>
      <c r="Q1552" s="3"/>
      <c r="S1552" s="309">
        <f t="shared" ca="1" si="635"/>
        <v>16.22</v>
      </c>
      <c r="T1552" s="309">
        <f t="shared" ca="1" si="636"/>
        <v>13.24</v>
      </c>
      <c r="U1552" s="310">
        <f t="shared" ca="1" si="628"/>
        <v>0.56040268456375864</v>
      </c>
      <c r="V1552" s="310" t="b">
        <f t="shared" ca="1" si="637"/>
        <v>0</v>
      </c>
      <c r="W1552" s="3" t="b">
        <f t="shared" ca="1" si="638"/>
        <v>0</v>
      </c>
      <c r="X1552" s="3" t="str">
        <f t="shared" ca="1" si="639"/>
        <v/>
      </c>
      <c r="Y1552" s="3" t="str">
        <f t="shared" ca="1" si="629"/>
        <v/>
      </c>
      <c r="Z1552" s="3" t="str">
        <f t="shared" ca="1" si="640"/>
        <v/>
      </c>
      <c r="AA1552" s="3" t="str">
        <f t="shared" ca="1" si="641"/>
        <v/>
      </c>
      <c r="AB1552" s="205">
        <f t="shared" ca="1" si="642"/>
        <v>5637</v>
      </c>
      <c r="AC1552" s="205">
        <f t="shared" ca="1" si="643"/>
        <v>86</v>
      </c>
      <c r="AD1552" s="205">
        <f t="shared" ca="1" si="630"/>
        <v>65.54651162790698</v>
      </c>
      <c r="AE1552" s="205">
        <f t="shared" ca="1" si="631"/>
        <v>15.54651162790698</v>
      </c>
      <c r="AF1552" s="205">
        <f t="shared" ca="1" si="644"/>
        <v>3.1093023255813961</v>
      </c>
      <c r="AG1552" s="205"/>
      <c r="AH1552" s="205"/>
      <c r="AI1552" s="205"/>
      <c r="AJ1552" s="205"/>
      <c r="AK1552" s="4"/>
      <c r="AL1552" s="4"/>
      <c r="AM1552" s="309">
        <f t="shared" ca="1" si="645"/>
        <v>16.22</v>
      </c>
      <c r="AN1552" s="309">
        <f t="shared" ca="1" si="646"/>
        <v>13.24</v>
      </c>
      <c r="AO1552" s="310">
        <f t="shared" ca="1" si="647"/>
        <v>0.56040268456375864</v>
      </c>
      <c r="AP1552" s="310" t="b">
        <f t="shared" ca="1" si="648"/>
        <v>0</v>
      </c>
      <c r="AQ1552" s="309">
        <f t="shared" ca="1" si="649"/>
        <v>0</v>
      </c>
      <c r="AR1552" s="205">
        <f t="shared" ca="1" si="632"/>
        <v>0</v>
      </c>
      <c r="AS1552" s="45" t="b">
        <f t="shared" ca="1" si="633"/>
        <v>0</v>
      </c>
      <c r="AT1552">
        <f t="shared" ca="1" si="634"/>
        <v>0</v>
      </c>
      <c r="AU1552" t="b">
        <f t="shared" ca="1" si="650"/>
        <v>0</v>
      </c>
      <c r="AV1552" t="b">
        <f t="shared" ca="1" si="651"/>
        <v>0</v>
      </c>
      <c r="AW1552" s="266" t="b">
        <f t="shared" ca="1" si="652"/>
        <v>0</v>
      </c>
      <c r="AX1552" s="266" t="b">
        <f t="shared" ca="1" si="653"/>
        <v>0</v>
      </c>
      <c r="AY1552" s="266" t="b">
        <f t="shared" ca="1" si="654"/>
        <v>1</v>
      </c>
    </row>
    <row r="1553" spans="1:51" x14ac:dyDescent="0.25">
      <c r="A1553">
        <v>1521</v>
      </c>
      <c r="B1553" s="163">
        <f ca="1">OFFSET(InputPriceData!B$15,CalculationsAndCharts!$A1553+$A$11,0,1,1)</f>
        <v>39806</v>
      </c>
      <c r="C1553" s="3">
        <f ca="1">OFFSET(InputPriceData!G$15,CalculationsAndCharts!$A1553+$A$11,IF($C$7,8,0),1,1)</f>
        <v>180200</v>
      </c>
      <c r="D1553" s="4">
        <f ca="1">OFFSET(InputPriceData!C$15,CalculationsAndCharts!$A1553+$A$11,IF($C$7,8,0),1,1)</f>
        <v>14.59</v>
      </c>
      <c r="E1553" s="4">
        <f ca="1">OFFSET(InputPriceData!D$15,CalculationsAndCharts!$A1553+$A$11,IF($C$7,8,0),1,1)</f>
        <v>14.89</v>
      </c>
      <c r="F1553" s="4">
        <f ca="1">OFFSET(InputPriceData!E$15,CalculationsAndCharts!$A1553+$A$11,IF($C$7,8,0),1,1)</f>
        <v>14.55</v>
      </c>
      <c r="G1553" s="4">
        <f ca="1">OFFSET(InputPriceData!F$15,CalculationsAndCharts!$A1553+$A$11,IF($C$7,8,0),1,1)</f>
        <v>14.63</v>
      </c>
      <c r="H1553" s="128"/>
      <c r="I1553" s="128"/>
      <c r="K1553" s="124"/>
      <c r="L1553" s="279"/>
      <c r="M1553" s="281"/>
      <c r="N1553" s="280"/>
      <c r="O1553" s="4"/>
      <c r="P1553" s="4"/>
      <c r="Q1553" s="3"/>
      <c r="S1553" s="309">
        <f t="shared" ca="1" si="635"/>
        <v>16.22</v>
      </c>
      <c r="T1553" s="309">
        <f t="shared" ca="1" si="636"/>
        <v>13.24</v>
      </c>
      <c r="U1553" s="310">
        <f t="shared" ca="1" si="628"/>
        <v>0.46644295302013461</v>
      </c>
      <c r="V1553" s="310" t="b">
        <f t="shared" ca="1" si="637"/>
        <v>0</v>
      </c>
      <c r="W1553" s="3" t="b">
        <f t="shared" ca="1" si="638"/>
        <v>0</v>
      </c>
      <c r="X1553" s="3" t="str">
        <f t="shared" ca="1" si="639"/>
        <v/>
      </c>
      <c r="Y1553" s="3" t="str">
        <f t="shared" ca="1" si="629"/>
        <v/>
      </c>
      <c r="Z1553" s="3" t="str">
        <f t="shared" ca="1" si="640"/>
        <v/>
      </c>
      <c r="AA1553" s="3" t="str">
        <f t="shared" ca="1" si="641"/>
        <v/>
      </c>
      <c r="AB1553" s="205">
        <f t="shared" ca="1" si="642"/>
        <v>5637</v>
      </c>
      <c r="AC1553" s="205">
        <f t="shared" ca="1" si="643"/>
        <v>86</v>
      </c>
      <c r="AD1553" s="205">
        <f t="shared" ca="1" si="630"/>
        <v>65.54651162790698</v>
      </c>
      <c r="AE1553" s="205">
        <f t="shared" ca="1" si="631"/>
        <v>15.54651162790698</v>
      </c>
      <c r="AF1553" s="205">
        <f t="shared" ca="1" si="644"/>
        <v>3.1093023255813961</v>
      </c>
      <c r="AG1553" s="205"/>
      <c r="AH1553" s="205"/>
      <c r="AI1553" s="205"/>
      <c r="AJ1553" s="205"/>
      <c r="AK1553" s="4"/>
      <c r="AL1553" s="4"/>
      <c r="AM1553" s="309">
        <f t="shared" ca="1" si="645"/>
        <v>16.22</v>
      </c>
      <c r="AN1553" s="309">
        <f t="shared" ca="1" si="646"/>
        <v>13.24</v>
      </c>
      <c r="AO1553" s="310">
        <f t="shared" ca="1" si="647"/>
        <v>0.46644295302013461</v>
      </c>
      <c r="AP1553" s="310" t="b">
        <f t="shared" ca="1" si="648"/>
        <v>0</v>
      </c>
      <c r="AQ1553" s="309">
        <f t="shared" ca="1" si="649"/>
        <v>0.38819999999999999</v>
      </c>
      <c r="AR1553" s="205">
        <f t="shared" ca="1" si="632"/>
        <v>12.551799999999998</v>
      </c>
      <c r="AS1553" s="45" t="b">
        <f t="shared" ca="1" si="633"/>
        <v>0</v>
      </c>
      <c r="AT1553">
        <f t="shared" ca="1" si="634"/>
        <v>9</v>
      </c>
      <c r="AU1553" t="b">
        <f t="shared" ca="1" si="650"/>
        <v>1</v>
      </c>
      <c r="AV1553" t="b">
        <f t="shared" ca="1" si="651"/>
        <v>1</v>
      </c>
      <c r="AW1553" s="266" t="b">
        <f t="shared" ca="1" si="652"/>
        <v>0</v>
      </c>
      <c r="AX1553" s="266" t="b">
        <f t="shared" ca="1" si="653"/>
        <v>1</v>
      </c>
      <c r="AY1553" s="266" t="b">
        <f t="shared" ca="1" si="654"/>
        <v>0</v>
      </c>
    </row>
    <row r="1554" spans="1:51" x14ac:dyDescent="0.25">
      <c r="A1554">
        <v>1522</v>
      </c>
      <c r="B1554" s="163">
        <f ca="1">OFFSET(InputPriceData!B$15,CalculationsAndCharts!$A1554+$A$11,0,1,1)</f>
        <v>39805</v>
      </c>
      <c r="C1554" s="3">
        <f ca="1">OFFSET(InputPriceData!G$15,CalculationsAndCharts!$A1554+$A$11,IF($C$7,8,0),1,1)</f>
        <v>829000</v>
      </c>
      <c r="D1554" s="4">
        <f ca="1">OFFSET(InputPriceData!C$15,CalculationsAndCharts!$A1554+$A$11,IF($C$7,8,0),1,1)</f>
        <v>15.03</v>
      </c>
      <c r="E1554" s="4">
        <f ca="1">OFFSET(InputPriceData!D$15,CalculationsAndCharts!$A1554+$A$11,IF($C$7,8,0),1,1)</f>
        <v>15.15</v>
      </c>
      <c r="F1554" s="4">
        <f ca="1">OFFSET(InputPriceData!E$15,CalculationsAndCharts!$A1554+$A$11,IF($C$7,8,0),1,1)</f>
        <v>14.27</v>
      </c>
      <c r="G1554" s="4">
        <f ca="1">OFFSET(InputPriceData!F$15,CalculationsAndCharts!$A1554+$A$11,IF($C$7,8,0),1,1)</f>
        <v>14.54</v>
      </c>
      <c r="H1554" s="128"/>
      <c r="I1554" s="128"/>
      <c r="K1554" s="124"/>
      <c r="L1554" s="279"/>
      <c r="M1554" s="281"/>
      <c r="N1554" s="280"/>
      <c r="O1554" s="4"/>
      <c r="P1554" s="4"/>
      <c r="Q1554" s="3"/>
      <c r="S1554" s="309">
        <f t="shared" ca="1" si="635"/>
        <v>16.22</v>
      </c>
      <c r="T1554" s="309">
        <f t="shared" ca="1" si="636"/>
        <v>13.24</v>
      </c>
      <c r="U1554" s="310">
        <f t="shared" ca="1" si="628"/>
        <v>0.43624161073825485</v>
      </c>
      <c r="V1554" s="310" t="b">
        <f t="shared" ca="1" si="637"/>
        <v>0</v>
      </c>
      <c r="W1554" s="3" t="b">
        <f t="shared" ca="1" si="638"/>
        <v>0</v>
      </c>
      <c r="X1554" s="3" t="str">
        <f t="shared" ca="1" si="639"/>
        <v/>
      </c>
      <c r="Y1554" s="3" t="str">
        <f t="shared" ca="1" si="629"/>
        <v/>
      </c>
      <c r="Z1554" s="3" t="str">
        <f t="shared" ca="1" si="640"/>
        <v/>
      </c>
      <c r="AA1554" s="3" t="str">
        <f t="shared" ca="1" si="641"/>
        <v/>
      </c>
      <c r="AB1554" s="205">
        <f t="shared" ca="1" si="642"/>
        <v>5637</v>
      </c>
      <c r="AC1554" s="205">
        <f t="shared" ca="1" si="643"/>
        <v>86</v>
      </c>
      <c r="AD1554" s="205">
        <f t="shared" ca="1" si="630"/>
        <v>65.54651162790698</v>
      </c>
      <c r="AE1554" s="205">
        <f t="shared" ca="1" si="631"/>
        <v>15.54651162790698</v>
      </c>
      <c r="AF1554" s="205">
        <f t="shared" ca="1" si="644"/>
        <v>3.1093023255813961</v>
      </c>
      <c r="AG1554" s="205"/>
      <c r="AH1554" s="205"/>
      <c r="AI1554" s="205"/>
      <c r="AJ1554" s="205"/>
      <c r="AK1554" s="4"/>
      <c r="AL1554" s="4"/>
      <c r="AM1554" s="309">
        <f t="shared" ca="1" si="645"/>
        <v>16.22</v>
      </c>
      <c r="AN1554" s="309">
        <f t="shared" ca="1" si="646"/>
        <v>13.24</v>
      </c>
      <c r="AO1554" s="310">
        <f t="shared" ca="1" si="647"/>
        <v>0.43624161073825485</v>
      </c>
      <c r="AP1554" s="310" t="b">
        <f t="shared" ca="1" si="648"/>
        <v>0</v>
      </c>
      <c r="AQ1554" s="309">
        <f t="shared" ca="1" si="649"/>
        <v>0.38819999999999999</v>
      </c>
      <c r="AR1554" s="205">
        <f t="shared" ca="1" si="632"/>
        <v>12.551799999999998</v>
      </c>
      <c r="AS1554" s="45" t="b">
        <f t="shared" ca="1" si="633"/>
        <v>0</v>
      </c>
      <c r="AT1554">
        <f t="shared" ca="1" si="634"/>
        <v>8</v>
      </c>
      <c r="AU1554" t="b">
        <f t="shared" ca="1" si="650"/>
        <v>0</v>
      </c>
      <c r="AV1554" t="b">
        <f t="shared" ca="1" si="651"/>
        <v>0</v>
      </c>
      <c r="AW1554" s="266" t="b">
        <f t="shared" ca="1" si="652"/>
        <v>0</v>
      </c>
      <c r="AX1554" s="266" t="b">
        <f t="shared" ca="1" si="653"/>
        <v>1</v>
      </c>
      <c r="AY1554" s="266" t="b">
        <f t="shared" ca="1" si="654"/>
        <v>0</v>
      </c>
    </row>
    <row r="1555" spans="1:51" x14ac:dyDescent="0.25">
      <c r="A1555">
        <v>1523</v>
      </c>
      <c r="B1555" s="163">
        <f ca="1">OFFSET(InputPriceData!B$15,CalculationsAndCharts!$A1555+$A$11,0,1,1)</f>
        <v>39804</v>
      </c>
      <c r="C1555" s="3">
        <f ca="1">OFFSET(InputPriceData!G$15,CalculationsAndCharts!$A1555+$A$11,IF($C$7,8,0),1,1)</f>
        <v>791100</v>
      </c>
      <c r="D1555" s="4">
        <f ca="1">OFFSET(InputPriceData!C$15,CalculationsAndCharts!$A1555+$A$11,IF($C$7,8,0),1,1)</f>
        <v>14.98</v>
      </c>
      <c r="E1555" s="4">
        <f ca="1">OFFSET(InputPriceData!D$15,CalculationsAndCharts!$A1555+$A$11,IF($C$7,8,0),1,1)</f>
        <v>15.21</v>
      </c>
      <c r="F1555" s="4">
        <f ca="1">OFFSET(InputPriceData!E$15,CalculationsAndCharts!$A1555+$A$11,IF($C$7,8,0),1,1)</f>
        <v>14.61</v>
      </c>
      <c r="G1555" s="4">
        <f ca="1">OFFSET(InputPriceData!F$15,CalculationsAndCharts!$A1555+$A$11,IF($C$7,8,0),1,1)</f>
        <v>14.99</v>
      </c>
      <c r="H1555" s="128"/>
      <c r="I1555" s="128"/>
      <c r="K1555" s="124"/>
      <c r="L1555" s="279"/>
      <c r="M1555" s="281"/>
      <c r="N1555" s="280"/>
      <c r="O1555" s="4"/>
      <c r="P1555" s="4"/>
      <c r="Q1555" s="3"/>
      <c r="S1555" s="309">
        <f t="shared" ca="1" si="635"/>
        <v>16.22</v>
      </c>
      <c r="T1555" s="309">
        <f t="shared" ca="1" si="636"/>
        <v>13.24</v>
      </c>
      <c r="U1555" s="310">
        <f t="shared" ca="1" si="628"/>
        <v>0.58724832214765132</v>
      </c>
      <c r="V1555" s="310" t="b">
        <f t="shared" ca="1" si="637"/>
        <v>0</v>
      </c>
      <c r="W1555" s="3" t="b">
        <f t="shared" ca="1" si="638"/>
        <v>0</v>
      </c>
      <c r="X1555" s="3" t="str">
        <f t="shared" ca="1" si="639"/>
        <v/>
      </c>
      <c r="Y1555" s="3" t="str">
        <f t="shared" ca="1" si="629"/>
        <v/>
      </c>
      <c r="Z1555" s="3" t="str">
        <f t="shared" ca="1" si="640"/>
        <v/>
      </c>
      <c r="AA1555" s="3" t="str">
        <f t="shared" ca="1" si="641"/>
        <v/>
      </c>
      <c r="AB1555" s="205">
        <f t="shared" ca="1" si="642"/>
        <v>5637</v>
      </c>
      <c r="AC1555" s="205">
        <f t="shared" ca="1" si="643"/>
        <v>86</v>
      </c>
      <c r="AD1555" s="205">
        <f t="shared" ca="1" si="630"/>
        <v>65.54651162790698</v>
      </c>
      <c r="AE1555" s="205">
        <f t="shared" ca="1" si="631"/>
        <v>15.54651162790698</v>
      </c>
      <c r="AF1555" s="205">
        <f t="shared" ca="1" si="644"/>
        <v>3.1093023255813961</v>
      </c>
      <c r="AG1555" s="205"/>
      <c r="AH1555" s="205"/>
      <c r="AI1555" s="205"/>
      <c r="AJ1555" s="205"/>
      <c r="AK1555" s="4"/>
      <c r="AL1555" s="4"/>
      <c r="AM1555" s="309">
        <f t="shared" ca="1" si="645"/>
        <v>16.22</v>
      </c>
      <c r="AN1555" s="309">
        <f t="shared" ca="1" si="646"/>
        <v>13.24</v>
      </c>
      <c r="AO1555" s="310">
        <f t="shared" ca="1" si="647"/>
        <v>0.58724832214765132</v>
      </c>
      <c r="AP1555" s="310" t="b">
        <f t="shared" ca="1" si="648"/>
        <v>0</v>
      </c>
      <c r="AQ1555" s="309">
        <f t="shared" ca="1" si="649"/>
        <v>0.38819999999999999</v>
      </c>
      <c r="AR1555" s="205">
        <f t="shared" ca="1" si="632"/>
        <v>12.551799999999998</v>
      </c>
      <c r="AS1555" s="45" t="b">
        <f t="shared" ca="1" si="633"/>
        <v>0</v>
      </c>
      <c r="AT1555">
        <f t="shared" ca="1" si="634"/>
        <v>7</v>
      </c>
      <c r="AU1555" t="b">
        <f t="shared" ca="1" si="650"/>
        <v>0</v>
      </c>
      <c r="AV1555" t="b">
        <f t="shared" ca="1" si="651"/>
        <v>0</v>
      </c>
      <c r="AW1555" s="266" t="b">
        <f t="shared" ca="1" si="652"/>
        <v>0</v>
      </c>
      <c r="AX1555" s="266" t="b">
        <f t="shared" ca="1" si="653"/>
        <v>1</v>
      </c>
      <c r="AY1555" s="266" t="b">
        <f t="shared" ca="1" si="654"/>
        <v>0</v>
      </c>
    </row>
    <row r="1556" spans="1:51" x14ac:dyDescent="0.25">
      <c r="A1556">
        <v>1524</v>
      </c>
      <c r="B1556" s="163">
        <f ca="1">OFFSET(InputPriceData!B$15,CalculationsAndCharts!$A1556+$A$11,0,1,1)</f>
        <v>39801</v>
      </c>
      <c r="C1556" s="3">
        <f ca="1">OFFSET(InputPriceData!G$15,CalculationsAndCharts!$A1556+$A$11,IF($C$7,8,0),1,1)</f>
        <v>1452800</v>
      </c>
      <c r="D1556" s="4">
        <f ca="1">OFFSET(InputPriceData!C$15,CalculationsAndCharts!$A1556+$A$11,IF($C$7,8,0),1,1)</f>
        <v>14.79</v>
      </c>
      <c r="E1556" s="4">
        <f ca="1">OFFSET(InputPriceData!D$15,CalculationsAndCharts!$A1556+$A$11,IF($C$7,8,0),1,1)</f>
        <v>15.52</v>
      </c>
      <c r="F1556" s="4">
        <f ca="1">OFFSET(InputPriceData!E$15,CalculationsAndCharts!$A1556+$A$11,IF($C$7,8,0),1,1)</f>
        <v>14.55</v>
      </c>
      <c r="G1556" s="4">
        <f ca="1">OFFSET(InputPriceData!F$15,CalculationsAndCharts!$A1556+$A$11,IF($C$7,8,0),1,1)</f>
        <v>14.93</v>
      </c>
      <c r="H1556" s="128"/>
      <c r="I1556" s="128"/>
      <c r="K1556" s="124"/>
      <c r="L1556" s="279"/>
      <c r="M1556" s="281"/>
      <c r="N1556" s="280"/>
      <c r="O1556" s="4"/>
      <c r="P1556" s="4"/>
      <c r="Q1556" s="3"/>
      <c r="S1556" s="309">
        <f t="shared" ca="1" si="635"/>
        <v>16.22</v>
      </c>
      <c r="T1556" s="309">
        <f t="shared" ca="1" si="636"/>
        <v>13.24</v>
      </c>
      <c r="U1556" s="310">
        <f t="shared" ca="1" si="628"/>
        <v>0.56711409395973167</v>
      </c>
      <c r="V1556" s="310" t="b">
        <f t="shared" ca="1" si="637"/>
        <v>0</v>
      </c>
      <c r="W1556" s="3" t="b">
        <f t="shared" ca="1" si="638"/>
        <v>0</v>
      </c>
      <c r="X1556" s="3" t="str">
        <f t="shared" ca="1" si="639"/>
        <v/>
      </c>
      <c r="Y1556" s="3" t="str">
        <f t="shared" ca="1" si="629"/>
        <v/>
      </c>
      <c r="Z1556" s="3" t="str">
        <f t="shared" ca="1" si="640"/>
        <v/>
      </c>
      <c r="AA1556" s="3" t="str">
        <f t="shared" ca="1" si="641"/>
        <v/>
      </c>
      <c r="AB1556" s="205">
        <f t="shared" ca="1" si="642"/>
        <v>5637</v>
      </c>
      <c r="AC1556" s="205">
        <f t="shared" ca="1" si="643"/>
        <v>86</v>
      </c>
      <c r="AD1556" s="205">
        <f t="shared" ca="1" si="630"/>
        <v>65.54651162790698</v>
      </c>
      <c r="AE1556" s="205">
        <f t="shared" ca="1" si="631"/>
        <v>15.54651162790698</v>
      </c>
      <c r="AF1556" s="205">
        <f t="shared" ca="1" si="644"/>
        <v>3.1093023255813961</v>
      </c>
      <c r="AG1556" s="205"/>
      <c r="AH1556" s="205"/>
      <c r="AI1556" s="205"/>
      <c r="AJ1556" s="205"/>
      <c r="AK1556" s="4"/>
      <c r="AL1556" s="4"/>
      <c r="AM1556" s="309">
        <f t="shared" ca="1" si="645"/>
        <v>16.22</v>
      </c>
      <c r="AN1556" s="309">
        <f t="shared" ca="1" si="646"/>
        <v>13.24</v>
      </c>
      <c r="AO1556" s="310">
        <f t="shared" ca="1" si="647"/>
        <v>0.56711409395973167</v>
      </c>
      <c r="AP1556" s="310" t="b">
        <f t="shared" ca="1" si="648"/>
        <v>0</v>
      </c>
      <c r="AQ1556" s="309">
        <f t="shared" ca="1" si="649"/>
        <v>0.38819999999999999</v>
      </c>
      <c r="AR1556" s="205">
        <f t="shared" ca="1" si="632"/>
        <v>12.551799999999998</v>
      </c>
      <c r="AS1556" s="45" t="b">
        <f t="shared" ca="1" si="633"/>
        <v>0</v>
      </c>
      <c r="AT1556">
        <f t="shared" ca="1" si="634"/>
        <v>6</v>
      </c>
      <c r="AU1556" t="b">
        <f t="shared" ca="1" si="650"/>
        <v>0</v>
      </c>
      <c r="AV1556" t="b">
        <f t="shared" ca="1" si="651"/>
        <v>0</v>
      </c>
      <c r="AW1556" s="266" t="b">
        <f t="shared" ca="1" si="652"/>
        <v>0</v>
      </c>
      <c r="AX1556" s="266" t="b">
        <f t="shared" ca="1" si="653"/>
        <v>1</v>
      </c>
      <c r="AY1556" s="266" t="b">
        <f t="shared" ca="1" si="654"/>
        <v>0</v>
      </c>
    </row>
    <row r="1557" spans="1:51" x14ac:dyDescent="0.25">
      <c r="A1557">
        <v>1525</v>
      </c>
      <c r="B1557" s="163">
        <f ca="1">OFFSET(InputPriceData!B$15,CalculationsAndCharts!$A1557+$A$11,0,1,1)</f>
        <v>39800</v>
      </c>
      <c r="C1557" s="3">
        <f ca="1">OFFSET(InputPriceData!G$15,CalculationsAndCharts!$A1557+$A$11,IF($C$7,8,0),1,1)</f>
        <v>847300</v>
      </c>
      <c r="D1557" s="4">
        <f ca="1">OFFSET(InputPriceData!C$15,CalculationsAndCharts!$A1557+$A$11,IF($C$7,8,0),1,1)</f>
        <v>14.97</v>
      </c>
      <c r="E1557" s="4">
        <f ca="1">OFFSET(InputPriceData!D$15,CalculationsAndCharts!$A1557+$A$11,IF($C$7,8,0),1,1)</f>
        <v>14.97</v>
      </c>
      <c r="F1557" s="4">
        <f ca="1">OFFSET(InputPriceData!E$15,CalculationsAndCharts!$A1557+$A$11,IF($C$7,8,0),1,1)</f>
        <v>14.23</v>
      </c>
      <c r="G1557" s="4">
        <f ca="1">OFFSET(InputPriceData!F$15,CalculationsAndCharts!$A1557+$A$11,IF($C$7,8,0),1,1)</f>
        <v>14.39</v>
      </c>
      <c r="H1557" s="128"/>
      <c r="I1557" s="128"/>
      <c r="K1557" s="124"/>
      <c r="L1557" s="279"/>
      <c r="M1557" s="281"/>
      <c r="N1557" s="280"/>
      <c r="O1557" s="4"/>
      <c r="P1557" s="4"/>
      <c r="Q1557" s="3"/>
      <c r="S1557" s="309">
        <f t="shared" ca="1" si="635"/>
        <v>16.22</v>
      </c>
      <c r="T1557" s="309">
        <f t="shared" ca="1" si="636"/>
        <v>13.24</v>
      </c>
      <c r="U1557" s="310">
        <f t="shared" ca="1" si="628"/>
        <v>0.38590604026845665</v>
      </c>
      <c r="V1557" s="310" t="b">
        <f t="shared" ca="1" si="637"/>
        <v>0</v>
      </c>
      <c r="W1557" s="3" t="b">
        <f t="shared" ca="1" si="638"/>
        <v>0</v>
      </c>
      <c r="X1557" s="3" t="str">
        <f t="shared" ca="1" si="639"/>
        <v/>
      </c>
      <c r="Y1557" s="3" t="str">
        <f t="shared" ca="1" si="629"/>
        <v/>
      </c>
      <c r="Z1557" s="3" t="str">
        <f t="shared" ca="1" si="640"/>
        <v/>
      </c>
      <c r="AA1557" s="3" t="str">
        <f t="shared" ca="1" si="641"/>
        <v/>
      </c>
      <c r="AB1557" s="205">
        <f t="shared" ca="1" si="642"/>
        <v>5637</v>
      </c>
      <c r="AC1557" s="205">
        <f t="shared" ca="1" si="643"/>
        <v>86</v>
      </c>
      <c r="AD1557" s="205">
        <f t="shared" ca="1" si="630"/>
        <v>65.54651162790698</v>
      </c>
      <c r="AE1557" s="205">
        <f t="shared" ca="1" si="631"/>
        <v>15.54651162790698</v>
      </c>
      <c r="AF1557" s="205">
        <f t="shared" ca="1" si="644"/>
        <v>3.1093023255813961</v>
      </c>
      <c r="AG1557" s="205"/>
      <c r="AH1557" s="205"/>
      <c r="AI1557" s="205"/>
      <c r="AJ1557" s="205"/>
      <c r="AK1557" s="4"/>
      <c r="AL1557" s="4"/>
      <c r="AM1557" s="309">
        <f t="shared" ca="1" si="645"/>
        <v>16.22</v>
      </c>
      <c r="AN1557" s="309">
        <f t="shared" ca="1" si="646"/>
        <v>13.24</v>
      </c>
      <c r="AO1557" s="310">
        <f t="shared" ca="1" si="647"/>
        <v>0.38590604026845665</v>
      </c>
      <c r="AP1557" s="310" t="b">
        <f t="shared" ca="1" si="648"/>
        <v>0</v>
      </c>
      <c r="AQ1557" s="309">
        <f t="shared" ca="1" si="649"/>
        <v>0.38819999999999999</v>
      </c>
      <c r="AR1557" s="205">
        <f t="shared" ca="1" si="632"/>
        <v>12.551799999999998</v>
      </c>
      <c r="AS1557" s="45" t="b">
        <f t="shared" ca="1" si="633"/>
        <v>0</v>
      </c>
      <c r="AT1557">
        <f t="shared" ca="1" si="634"/>
        <v>5</v>
      </c>
      <c r="AU1557" t="b">
        <f t="shared" ca="1" si="650"/>
        <v>0</v>
      </c>
      <c r="AV1557" t="b">
        <f t="shared" ca="1" si="651"/>
        <v>0</v>
      </c>
      <c r="AW1557" s="266" t="b">
        <f t="shared" ca="1" si="652"/>
        <v>0</v>
      </c>
      <c r="AX1557" s="266" t="b">
        <f t="shared" ca="1" si="653"/>
        <v>1</v>
      </c>
      <c r="AY1557" s="266" t="b">
        <f t="shared" ca="1" si="654"/>
        <v>0</v>
      </c>
    </row>
    <row r="1558" spans="1:51" x14ac:dyDescent="0.25">
      <c r="A1558">
        <v>1526</v>
      </c>
      <c r="B1558" s="163">
        <f ca="1">OFFSET(InputPriceData!B$15,CalculationsAndCharts!$A1558+$A$11,0,1,1)</f>
        <v>39799</v>
      </c>
      <c r="C1558" s="3">
        <f ca="1">OFFSET(InputPriceData!G$15,CalculationsAndCharts!$A1558+$A$11,IF($C$7,8,0),1,1)</f>
        <v>951300</v>
      </c>
      <c r="D1558" s="4">
        <f ca="1">OFFSET(InputPriceData!C$15,CalculationsAndCharts!$A1558+$A$11,IF($C$7,8,0),1,1)</f>
        <v>13.95</v>
      </c>
      <c r="E1558" s="4">
        <f ca="1">OFFSET(InputPriceData!D$15,CalculationsAndCharts!$A1558+$A$11,IF($C$7,8,0),1,1)</f>
        <v>15.23</v>
      </c>
      <c r="F1558" s="4">
        <f ca="1">OFFSET(InputPriceData!E$15,CalculationsAndCharts!$A1558+$A$11,IF($C$7,8,0),1,1)</f>
        <v>13.95</v>
      </c>
      <c r="G1558" s="4">
        <f ca="1">OFFSET(InputPriceData!F$15,CalculationsAndCharts!$A1558+$A$11,IF($C$7,8,0),1,1)</f>
        <v>14.9</v>
      </c>
      <c r="H1558" s="128"/>
      <c r="I1558" s="128"/>
      <c r="K1558" s="124"/>
      <c r="L1558" s="279"/>
      <c r="M1558" s="281"/>
      <c r="N1558" s="280"/>
      <c r="O1558" s="4"/>
      <c r="P1558" s="4"/>
      <c r="Q1558" s="3"/>
      <c r="S1558" s="309">
        <f t="shared" ca="1" si="635"/>
        <v>16.22</v>
      </c>
      <c r="T1558" s="309">
        <f t="shared" ca="1" si="636"/>
        <v>13.24</v>
      </c>
      <c r="U1558" s="310">
        <f t="shared" ca="1" si="628"/>
        <v>0.55704697986577212</v>
      </c>
      <c r="V1558" s="310" t="b">
        <f t="shared" ca="1" si="637"/>
        <v>0</v>
      </c>
      <c r="W1558" s="3" t="b">
        <f t="shared" ca="1" si="638"/>
        <v>0</v>
      </c>
      <c r="X1558" s="3" t="str">
        <f t="shared" ca="1" si="639"/>
        <v/>
      </c>
      <c r="Y1558" s="3" t="str">
        <f t="shared" ca="1" si="629"/>
        <v/>
      </c>
      <c r="Z1558" s="3" t="str">
        <f t="shared" ca="1" si="640"/>
        <v/>
      </c>
      <c r="AA1558" s="3" t="str">
        <f t="shared" ca="1" si="641"/>
        <v/>
      </c>
      <c r="AB1558" s="205">
        <f t="shared" ca="1" si="642"/>
        <v>5637</v>
      </c>
      <c r="AC1558" s="205">
        <f t="shared" ca="1" si="643"/>
        <v>86</v>
      </c>
      <c r="AD1558" s="205">
        <f t="shared" ca="1" si="630"/>
        <v>65.54651162790698</v>
      </c>
      <c r="AE1558" s="205">
        <f t="shared" ca="1" si="631"/>
        <v>15.54651162790698</v>
      </c>
      <c r="AF1558" s="205">
        <f t="shared" ca="1" si="644"/>
        <v>3.1093023255813961</v>
      </c>
      <c r="AG1558" s="205"/>
      <c r="AH1558" s="205"/>
      <c r="AI1558" s="205"/>
      <c r="AJ1558" s="205"/>
      <c r="AK1558" s="4"/>
      <c r="AL1558" s="4"/>
      <c r="AM1558" s="309">
        <f t="shared" ca="1" si="645"/>
        <v>16.22</v>
      </c>
      <c r="AN1558" s="309">
        <f t="shared" ca="1" si="646"/>
        <v>13.24</v>
      </c>
      <c r="AO1558" s="310">
        <f t="shared" ca="1" si="647"/>
        <v>0.55704697986577212</v>
      </c>
      <c r="AP1558" s="310" t="b">
        <f t="shared" ca="1" si="648"/>
        <v>0</v>
      </c>
      <c r="AQ1558" s="309">
        <f t="shared" ca="1" si="649"/>
        <v>0.38819999999999999</v>
      </c>
      <c r="AR1558" s="205">
        <f t="shared" ca="1" si="632"/>
        <v>12.551799999999998</v>
      </c>
      <c r="AS1558" s="45" t="b">
        <f t="shared" ca="1" si="633"/>
        <v>0</v>
      </c>
      <c r="AT1558">
        <f t="shared" ca="1" si="634"/>
        <v>4</v>
      </c>
      <c r="AU1558" t="b">
        <f t="shared" ca="1" si="650"/>
        <v>0</v>
      </c>
      <c r="AV1558" t="b">
        <f t="shared" ca="1" si="651"/>
        <v>0</v>
      </c>
      <c r="AW1558" s="266" t="b">
        <f t="shared" ca="1" si="652"/>
        <v>0</v>
      </c>
      <c r="AX1558" s="266" t="b">
        <f t="shared" ca="1" si="653"/>
        <v>1</v>
      </c>
      <c r="AY1558" s="266" t="b">
        <f t="shared" ca="1" si="654"/>
        <v>0</v>
      </c>
    </row>
    <row r="1559" spans="1:51" x14ac:dyDescent="0.25">
      <c r="A1559">
        <v>1527</v>
      </c>
      <c r="B1559" s="163">
        <f ca="1">OFFSET(InputPriceData!B$15,CalculationsAndCharts!$A1559+$A$11,0,1,1)</f>
        <v>39798</v>
      </c>
      <c r="C1559" s="3">
        <f ca="1">OFFSET(InputPriceData!G$15,CalculationsAndCharts!$A1559+$A$11,IF($C$7,8,0),1,1)</f>
        <v>671300</v>
      </c>
      <c r="D1559" s="4">
        <f ca="1">OFFSET(InputPriceData!C$15,CalculationsAndCharts!$A1559+$A$11,IF($C$7,8,0),1,1)</f>
        <v>13.55</v>
      </c>
      <c r="E1559" s="4">
        <f ca="1">OFFSET(InputPriceData!D$15,CalculationsAndCharts!$A1559+$A$11,IF($C$7,8,0),1,1)</f>
        <v>14.26</v>
      </c>
      <c r="F1559" s="4">
        <f ca="1">OFFSET(InputPriceData!E$15,CalculationsAndCharts!$A1559+$A$11,IF($C$7,8,0),1,1)</f>
        <v>13.45</v>
      </c>
      <c r="G1559" s="4">
        <f ca="1">OFFSET(InputPriceData!F$15,CalculationsAndCharts!$A1559+$A$11,IF($C$7,8,0),1,1)</f>
        <v>14.15</v>
      </c>
      <c r="H1559" s="128"/>
      <c r="I1559" s="128"/>
      <c r="K1559" s="124"/>
      <c r="L1559" s="279"/>
      <c r="M1559" s="281"/>
      <c r="N1559" s="280"/>
      <c r="O1559" s="4"/>
      <c r="P1559" s="4"/>
      <c r="Q1559" s="3"/>
      <c r="S1559" s="309">
        <f t="shared" ca="1" si="635"/>
        <v>16.22</v>
      </c>
      <c r="T1559" s="309">
        <f t="shared" ca="1" si="636"/>
        <v>13.24</v>
      </c>
      <c r="U1559" s="310">
        <f t="shared" ca="1" si="628"/>
        <v>0.30536912751677869</v>
      </c>
      <c r="V1559" s="310" t="b">
        <f t="shared" ca="1" si="637"/>
        <v>0</v>
      </c>
      <c r="W1559" s="3" t="b">
        <f t="shared" ca="1" si="638"/>
        <v>0</v>
      </c>
      <c r="X1559" s="3" t="str">
        <f t="shared" ca="1" si="639"/>
        <v/>
      </c>
      <c r="Y1559" s="3" t="str">
        <f t="shared" ca="1" si="629"/>
        <v/>
      </c>
      <c r="Z1559" s="3" t="str">
        <f t="shared" ca="1" si="640"/>
        <v/>
      </c>
      <c r="AA1559" s="3" t="str">
        <f t="shared" ca="1" si="641"/>
        <v/>
      </c>
      <c r="AB1559" s="205">
        <f t="shared" ca="1" si="642"/>
        <v>5637</v>
      </c>
      <c r="AC1559" s="205">
        <f t="shared" ca="1" si="643"/>
        <v>86</v>
      </c>
      <c r="AD1559" s="205">
        <f t="shared" ca="1" si="630"/>
        <v>65.54651162790698</v>
      </c>
      <c r="AE1559" s="205">
        <f t="shared" ca="1" si="631"/>
        <v>15.54651162790698</v>
      </c>
      <c r="AF1559" s="205">
        <f t="shared" ca="1" si="644"/>
        <v>3.1093023255813961</v>
      </c>
      <c r="AG1559" s="205"/>
      <c r="AH1559" s="205"/>
      <c r="AI1559" s="205"/>
      <c r="AJ1559" s="205"/>
      <c r="AK1559" s="4"/>
      <c r="AL1559" s="4"/>
      <c r="AM1559" s="309">
        <f t="shared" ca="1" si="645"/>
        <v>16.22</v>
      </c>
      <c r="AN1559" s="309">
        <f t="shared" ca="1" si="646"/>
        <v>13.24</v>
      </c>
      <c r="AO1559" s="310">
        <f t="shared" ca="1" si="647"/>
        <v>0.30536912751677869</v>
      </c>
      <c r="AP1559" s="310" t="b">
        <f t="shared" ca="1" si="648"/>
        <v>0</v>
      </c>
      <c r="AQ1559" s="309">
        <f t="shared" ca="1" si="649"/>
        <v>0.38819999999999999</v>
      </c>
      <c r="AR1559" s="205">
        <f t="shared" ca="1" si="632"/>
        <v>12.551799999999998</v>
      </c>
      <c r="AS1559" s="45" t="b">
        <f t="shared" ca="1" si="633"/>
        <v>0</v>
      </c>
      <c r="AT1559">
        <f t="shared" ca="1" si="634"/>
        <v>3</v>
      </c>
      <c r="AU1559" t="b">
        <f t="shared" ca="1" si="650"/>
        <v>0</v>
      </c>
      <c r="AV1559" t="b">
        <f t="shared" ca="1" si="651"/>
        <v>0</v>
      </c>
      <c r="AW1559" s="266" t="b">
        <f t="shared" ca="1" si="652"/>
        <v>0</v>
      </c>
      <c r="AX1559" s="266" t="b">
        <f t="shared" ca="1" si="653"/>
        <v>1</v>
      </c>
      <c r="AY1559" s="266" t="b">
        <f t="shared" ca="1" si="654"/>
        <v>0</v>
      </c>
    </row>
    <row r="1560" spans="1:51" x14ac:dyDescent="0.25">
      <c r="A1560">
        <v>1528</v>
      </c>
      <c r="B1560" s="163">
        <f ca="1">OFFSET(InputPriceData!B$15,CalculationsAndCharts!$A1560+$A$11,0,1,1)</f>
        <v>39797</v>
      </c>
      <c r="C1560" s="3">
        <f ca="1">OFFSET(InputPriceData!G$15,CalculationsAndCharts!$A1560+$A$11,IF($C$7,8,0),1,1)</f>
        <v>628500</v>
      </c>
      <c r="D1560" s="4">
        <f ca="1">OFFSET(InputPriceData!C$15,CalculationsAndCharts!$A1560+$A$11,IF($C$7,8,0),1,1)</f>
        <v>13.66</v>
      </c>
      <c r="E1560" s="4">
        <f ca="1">OFFSET(InputPriceData!D$15,CalculationsAndCharts!$A1560+$A$11,IF($C$7,8,0),1,1)</f>
        <v>13.97</v>
      </c>
      <c r="F1560" s="4">
        <f ca="1">OFFSET(InputPriceData!E$15,CalculationsAndCharts!$A1560+$A$11,IF($C$7,8,0),1,1)</f>
        <v>13.48</v>
      </c>
      <c r="G1560" s="4">
        <f ca="1">OFFSET(InputPriceData!F$15,CalculationsAndCharts!$A1560+$A$11,IF($C$7,8,0),1,1)</f>
        <v>13.58</v>
      </c>
      <c r="H1560" s="128"/>
      <c r="I1560" s="128"/>
      <c r="K1560" s="124"/>
      <c r="L1560" s="279"/>
      <c r="M1560" s="281"/>
      <c r="N1560" s="280"/>
      <c r="O1560" s="4"/>
      <c r="P1560" s="4"/>
      <c r="Q1560" s="3"/>
      <c r="S1560" s="309">
        <f t="shared" ca="1" si="635"/>
        <v>16.22</v>
      </c>
      <c r="T1560" s="309">
        <f t="shared" ca="1" si="636"/>
        <v>13.23</v>
      </c>
      <c r="U1560" s="310">
        <f t="shared" ca="1" si="628"/>
        <v>0.11705685618729091</v>
      </c>
      <c r="V1560" s="310" t="b">
        <f t="shared" ca="1" si="637"/>
        <v>0</v>
      </c>
      <c r="W1560" s="3" t="b">
        <f t="shared" ca="1" si="638"/>
        <v>1</v>
      </c>
      <c r="X1560" s="3">
        <f t="shared" ca="1" si="639"/>
        <v>13.23</v>
      </c>
      <c r="Y1560" s="3">
        <f t="shared" ca="1" si="629"/>
        <v>2.6455026455026429</v>
      </c>
      <c r="Z1560" s="3">
        <f t="shared" ca="1" si="640"/>
        <v>2.6455026455026429</v>
      </c>
      <c r="AA1560" s="3">
        <f t="shared" ca="1" si="641"/>
        <v>63</v>
      </c>
      <c r="AB1560" s="205">
        <f t="shared" ca="1" si="642"/>
        <v>5637</v>
      </c>
      <c r="AC1560" s="205">
        <f t="shared" ca="1" si="643"/>
        <v>86</v>
      </c>
      <c r="AD1560" s="205">
        <f t="shared" ca="1" si="630"/>
        <v>65.54651162790698</v>
      </c>
      <c r="AE1560" s="205">
        <f t="shared" ca="1" si="631"/>
        <v>15.54651162790698</v>
      </c>
      <c r="AF1560" s="205">
        <f t="shared" ca="1" si="644"/>
        <v>3.1093023255813961</v>
      </c>
      <c r="AG1560" s="205"/>
      <c r="AH1560" s="205"/>
      <c r="AI1560" s="205"/>
      <c r="AJ1560" s="205"/>
      <c r="AK1560" s="4"/>
      <c r="AL1560" s="4"/>
      <c r="AM1560" s="309">
        <f t="shared" ca="1" si="645"/>
        <v>16.22</v>
      </c>
      <c r="AN1560" s="309">
        <f t="shared" ca="1" si="646"/>
        <v>13.24</v>
      </c>
      <c r="AO1560" s="310">
        <f t="shared" ca="1" si="647"/>
        <v>0.11409395973154363</v>
      </c>
      <c r="AP1560" s="310" t="b">
        <f t="shared" ca="1" si="648"/>
        <v>0</v>
      </c>
      <c r="AQ1560" s="309">
        <f t="shared" ca="1" si="649"/>
        <v>0.38819999999999999</v>
      </c>
      <c r="AR1560" s="205">
        <f t="shared" ca="1" si="632"/>
        <v>12.551799999999998</v>
      </c>
      <c r="AS1560" s="45" t="b">
        <f t="shared" ca="1" si="633"/>
        <v>0</v>
      </c>
      <c r="AT1560">
        <f t="shared" ca="1" si="634"/>
        <v>2</v>
      </c>
      <c r="AU1560" t="b">
        <f t="shared" ca="1" si="650"/>
        <v>0</v>
      </c>
      <c r="AV1560" t="b">
        <f t="shared" ca="1" si="651"/>
        <v>0</v>
      </c>
      <c r="AW1560" s="266" t="b">
        <f t="shared" ca="1" si="652"/>
        <v>0</v>
      </c>
      <c r="AX1560" s="266" t="b">
        <f t="shared" ca="1" si="653"/>
        <v>1</v>
      </c>
      <c r="AY1560" s="266" t="b">
        <f t="shared" ca="1" si="654"/>
        <v>0</v>
      </c>
    </row>
    <row r="1561" spans="1:51" x14ac:dyDescent="0.25">
      <c r="A1561">
        <v>1529</v>
      </c>
      <c r="B1561" s="163">
        <f ca="1">OFFSET(InputPriceData!B$15,CalculationsAndCharts!$A1561+$A$11,0,1,1)</f>
        <v>39794</v>
      </c>
      <c r="C1561" s="3">
        <f ca="1">OFFSET(InputPriceData!G$15,CalculationsAndCharts!$A1561+$A$11,IF($C$7,8,0),1,1)</f>
        <v>943600</v>
      </c>
      <c r="D1561" s="4">
        <f ca="1">OFFSET(InputPriceData!C$15,CalculationsAndCharts!$A1561+$A$11,IF($C$7,8,0),1,1)</f>
        <v>12.94</v>
      </c>
      <c r="E1561" s="4">
        <f ca="1">OFFSET(InputPriceData!D$15,CalculationsAndCharts!$A1561+$A$11,IF($C$7,8,0),1,1)</f>
        <v>13.86</v>
      </c>
      <c r="F1561" s="4">
        <f ca="1">OFFSET(InputPriceData!E$15,CalculationsAndCharts!$A1561+$A$11,IF($C$7,8,0),1,1)</f>
        <v>12.8</v>
      </c>
      <c r="G1561" s="4">
        <f ca="1">OFFSET(InputPriceData!F$15,CalculationsAndCharts!$A1561+$A$11,IF($C$7,8,0),1,1)</f>
        <v>13.66</v>
      </c>
      <c r="H1561" s="128"/>
      <c r="I1561" s="128"/>
      <c r="K1561" s="124"/>
      <c r="L1561" s="279"/>
      <c r="M1561" s="281"/>
      <c r="N1561" s="280"/>
      <c r="O1561" s="4"/>
      <c r="P1561" s="4"/>
      <c r="Q1561" s="3"/>
      <c r="S1561" s="309">
        <f t="shared" ca="1" si="635"/>
        <v>16.22</v>
      </c>
      <c r="T1561" s="309">
        <f t="shared" ca="1" si="636"/>
        <v>13.23</v>
      </c>
      <c r="U1561" s="310">
        <f t="shared" ca="1" si="628"/>
        <v>0.14381270903010032</v>
      </c>
      <c r="V1561" s="310" t="b">
        <f t="shared" ca="1" si="637"/>
        <v>0</v>
      </c>
      <c r="W1561" s="3" t="b">
        <f t="shared" ca="1" si="638"/>
        <v>0</v>
      </c>
      <c r="X1561" s="3" t="str">
        <f t="shared" ca="1" si="639"/>
        <v/>
      </c>
      <c r="Y1561" s="3" t="str">
        <f t="shared" ca="1" si="629"/>
        <v/>
      </c>
      <c r="Z1561" s="3" t="str">
        <f t="shared" ca="1" si="640"/>
        <v/>
      </c>
      <c r="AA1561" s="3" t="str">
        <f t="shared" ca="1" si="641"/>
        <v/>
      </c>
      <c r="AB1561" s="205">
        <f t="shared" ca="1" si="642"/>
        <v>5574</v>
      </c>
      <c r="AC1561" s="205">
        <f t="shared" ca="1" si="643"/>
        <v>85</v>
      </c>
      <c r="AD1561" s="205">
        <f t="shared" ca="1" si="630"/>
        <v>65.576470588235296</v>
      </c>
      <c r="AE1561" s="205">
        <f t="shared" ca="1" si="631"/>
        <v>15.576470588235296</v>
      </c>
      <c r="AF1561" s="205">
        <f t="shared" ca="1" si="644"/>
        <v>3.1152941176470592</v>
      </c>
      <c r="AG1561" s="205"/>
      <c r="AH1561" s="205"/>
      <c r="AI1561" s="205"/>
      <c r="AJ1561" s="205"/>
      <c r="AK1561" s="4"/>
      <c r="AL1561" s="4"/>
      <c r="AM1561" s="309">
        <f t="shared" ca="1" si="645"/>
        <v>16.22</v>
      </c>
      <c r="AN1561" s="309">
        <f t="shared" ca="1" si="646"/>
        <v>13.24</v>
      </c>
      <c r="AO1561" s="310">
        <f t="shared" ca="1" si="647"/>
        <v>0.14093959731543629</v>
      </c>
      <c r="AP1561" s="310" t="b">
        <f t="shared" ca="1" si="648"/>
        <v>0</v>
      </c>
      <c r="AQ1561" s="309">
        <f t="shared" ca="1" si="649"/>
        <v>0.38819999999999999</v>
      </c>
      <c r="AR1561" s="205">
        <f t="shared" ca="1" si="632"/>
        <v>12.551799999999998</v>
      </c>
      <c r="AS1561" s="45" t="b">
        <f t="shared" ca="1" si="633"/>
        <v>0</v>
      </c>
      <c r="AT1561">
        <f t="shared" ca="1" si="634"/>
        <v>1</v>
      </c>
      <c r="AU1561" t="b">
        <f t="shared" ca="1" si="650"/>
        <v>0</v>
      </c>
      <c r="AV1561" t="b">
        <f t="shared" ca="1" si="651"/>
        <v>0</v>
      </c>
      <c r="AW1561" s="266" t="b">
        <f t="shared" ca="1" si="652"/>
        <v>1</v>
      </c>
      <c r="AX1561" s="266" t="b">
        <f t="shared" ca="1" si="653"/>
        <v>1</v>
      </c>
      <c r="AY1561" s="266" t="b">
        <f t="shared" ca="1" si="654"/>
        <v>0</v>
      </c>
    </row>
    <row r="1562" spans="1:51" x14ac:dyDescent="0.25">
      <c r="A1562">
        <v>1530</v>
      </c>
      <c r="B1562" s="163">
        <f ca="1">OFFSET(InputPriceData!B$15,CalculationsAndCharts!$A1562+$A$11,0,1,1)</f>
        <v>39793</v>
      </c>
      <c r="C1562" s="3">
        <f ca="1">OFFSET(InputPriceData!G$15,CalculationsAndCharts!$A1562+$A$11,IF($C$7,8,0),1,1)</f>
        <v>1234200</v>
      </c>
      <c r="D1562" s="4">
        <f ca="1">OFFSET(InputPriceData!C$15,CalculationsAndCharts!$A1562+$A$11,IF($C$7,8,0),1,1)</f>
        <v>14.41</v>
      </c>
      <c r="E1562" s="4">
        <f ca="1">OFFSET(InputPriceData!D$15,CalculationsAndCharts!$A1562+$A$11,IF($C$7,8,0),1,1)</f>
        <v>14.5</v>
      </c>
      <c r="F1562" s="4">
        <f ca="1">OFFSET(InputPriceData!E$15,CalculationsAndCharts!$A1562+$A$11,IF($C$7,8,0),1,1)</f>
        <v>13.15</v>
      </c>
      <c r="G1562" s="4">
        <f ca="1">OFFSET(InputPriceData!F$15,CalculationsAndCharts!$A1562+$A$11,IF($C$7,8,0),1,1)</f>
        <v>13.24</v>
      </c>
      <c r="H1562" s="128"/>
      <c r="I1562" s="128"/>
      <c r="K1562" s="124"/>
      <c r="L1562" s="279"/>
      <c r="M1562" s="281"/>
      <c r="N1562" s="280"/>
      <c r="O1562" s="4"/>
      <c r="P1562" s="4"/>
      <c r="Q1562" s="3"/>
      <c r="S1562" s="309">
        <f t="shared" ca="1" si="635"/>
        <v>16.22</v>
      </c>
      <c r="T1562" s="309">
        <f t="shared" ca="1" si="636"/>
        <v>13.23</v>
      </c>
      <c r="U1562" s="310">
        <f t="shared" ca="1" si="628"/>
        <v>3.3444816053511011E-3</v>
      </c>
      <c r="V1562" s="310" t="b">
        <f t="shared" ca="1" si="637"/>
        <v>1</v>
      </c>
      <c r="W1562" s="3" t="b">
        <f t="shared" ca="1" si="638"/>
        <v>0</v>
      </c>
      <c r="X1562" s="3" t="str">
        <f t="shared" ca="1" si="639"/>
        <v/>
      </c>
      <c r="Y1562" s="3" t="str">
        <f t="shared" ca="1" si="629"/>
        <v/>
      </c>
      <c r="Z1562" s="3" t="str">
        <f t="shared" ca="1" si="640"/>
        <v/>
      </c>
      <c r="AA1562" s="3" t="str">
        <f t="shared" ca="1" si="641"/>
        <v/>
      </c>
      <c r="AB1562" s="205">
        <f t="shared" ca="1" si="642"/>
        <v>5574</v>
      </c>
      <c r="AC1562" s="205">
        <f t="shared" ca="1" si="643"/>
        <v>85</v>
      </c>
      <c r="AD1562" s="205">
        <f t="shared" ca="1" si="630"/>
        <v>65.576470588235296</v>
      </c>
      <c r="AE1562" s="205">
        <f t="shared" ca="1" si="631"/>
        <v>15.576470588235296</v>
      </c>
      <c r="AF1562" s="205">
        <f t="shared" ca="1" si="644"/>
        <v>3.1152941176470592</v>
      </c>
      <c r="AG1562" s="205"/>
      <c r="AH1562" s="205"/>
      <c r="AI1562" s="205"/>
      <c r="AJ1562" s="205"/>
      <c r="AK1562" s="4"/>
      <c r="AL1562" s="4"/>
      <c r="AM1562" s="309">
        <f t="shared" ca="1" si="645"/>
        <v>16.22</v>
      </c>
      <c r="AN1562" s="309">
        <f t="shared" ca="1" si="646"/>
        <v>13.23</v>
      </c>
      <c r="AO1562" s="310">
        <f t="shared" ca="1" si="647"/>
        <v>3.3444816053511011E-3</v>
      </c>
      <c r="AP1562" s="310" t="b">
        <f t="shared" ca="1" si="648"/>
        <v>1</v>
      </c>
      <c r="AQ1562" s="309">
        <f t="shared" ca="1" si="649"/>
        <v>0</v>
      </c>
      <c r="AR1562" s="205">
        <f t="shared" ca="1" si="632"/>
        <v>0</v>
      </c>
      <c r="AS1562" s="45" t="b">
        <f t="shared" ca="1" si="633"/>
        <v>0</v>
      </c>
      <c r="AT1562">
        <f t="shared" ca="1" si="634"/>
        <v>0</v>
      </c>
      <c r="AU1562" t="b">
        <f t="shared" ca="1" si="650"/>
        <v>0</v>
      </c>
      <c r="AV1562" t="b">
        <f t="shared" ca="1" si="651"/>
        <v>0</v>
      </c>
      <c r="AW1562" s="266" t="b">
        <f t="shared" ca="1" si="652"/>
        <v>0</v>
      </c>
      <c r="AX1562" s="266" t="b">
        <f t="shared" ca="1" si="653"/>
        <v>0</v>
      </c>
      <c r="AY1562" s="266" t="b">
        <f t="shared" ca="1" si="654"/>
        <v>0</v>
      </c>
    </row>
    <row r="1563" spans="1:51" x14ac:dyDescent="0.25">
      <c r="A1563">
        <v>1531</v>
      </c>
      <c r="B1563" s="163">
        <f ca="1">OFFSET(InputPriceData!B$15,CalculationsAndCharts!$A1563+$A$11,0,1,1)</f>
        <v>39792</v>
      </c>
      <c r="C1563" s="3">
        <f ca="1">OFFSET(InputPriceData!G$15,CalculationsAndCharts!$A1563+$A$11,IF($C$7,8,0),1,1)</f>
        <v>861700</v>
      </c>
      <c r="D1563" s="4">
        <f ca="1">OFFSET(InputPriceData!C$15,CalculationsAndCharts!$A1563+$A$11,IF($C$7,8,0),1,1)</f>
        <v>14.44</v>
      </c>
      <c r="E1563" s="4">
        <f ca="1">OFFSET(InputPriceData!D$15,CalculationsAndCharts!$A1563+$A$11,IF($C$7,8,0),1,1)</f>
        <v>14.89</v>
      </c>
      <c r="F1563" s="4">
        <f ca="1">OFFSET(InputPriceData!E$15,CalculationsAndCharts!$A1563+$A$11,IF($C$7,8,0),1,1)</f>
        <v>14.01</v>
      </c>
      <c r="G1563" s="4">
        <f ca="1">OFFSET(InputPriceData!F$15,CalculationsAndCharts!$A1563+$A$11,IF($C$7,8,0),1,1)</f>
        <v>14.56</v>
      </c>
      <c r="H1563" s="128"/>
      <c r="I1563" s="128"/>
      <c r="K1563" s="124"/>
      <c r="L1563" s="279"/>
      <c r="M1563" s="281"/>
      <c r="N1563" s="280"/>
      <c r="O1563" s="4"/>
      <c r="P1563" s="4"/>
      <c r="Q1563" s="3"/>
      <c r="S1563" s="309">
        <f t="shared" ca="1" si="635"/>
        <v>16.22</v>
      </c>
      <c r="T1563" s="309">
        <f t="shared" ca="1" si="636"/>
        <v>13.23</v>
      </c>
      <c r="U1563" s="310">
        <f t="shared" ca="1" si="628"/>
        <v>0.44481605351170594</v>
      </c>
      <c r="V1563" s="310" t="b">
        <f t="shared" ca="1" si="637"/>
        <v>0</v>
      </c>
      <c r="W1563" s="3" t="b">
        <f t="shared" ca="1" si="638"/>
        <v>0</v>
      </c>
      <c r="X1563" s="3" t="str">
        <f t="shared" ca="1" si="639"/>
        <v/>
      </c>
      <c r="Y1563" s="3" t="str">
        <f t="shared" ca="1" si="629"/>
        <v/>
      </c>
      <c r="Z1563" s="3" t="str">
        <f t="shared" ca="1" si="640"/>
        <v/>
      </c>
      <c r="AA1563" s="3" t="str">
        <f t="shared" ca="1" si="641"/>
        <v/>
      </c>
      <c r="AB1563" s="205">
        <f t="shared" ca="1" si="642"/>
        <v>5574</v>
      </c>
      <c r="AC1563" s="205">
        <f t="shared" ca="1" si="643"/>
        <v>85</v>
      </c>
      <c r="AD1563" s="205">
        <f t="shared" ca="1" si="630"/>
        <v>65.576470588235296</v>
      </c>
      <c r="AE1563" s="205">
        <f t="shared" ca="1" si="631"/>
        <v>15.576470588235296</v>
      </c>
      <c r="AF1563" s="205">
        <f t="shared" ca="1" si="644"/>
        <v>3.1152941176470592</v>
      </c>
      <c r="AG1563" s="205"/>
      <c r="AH1563" s="205"/>
      <c r="AI1563" s="205"/>
      <c r="AJ1563" s="205"/>
      <c r="AK1563" s="4"/>
      <c r="AL1563" s="4"/>
      <c r="AM1563" s="309">
        <f t="shared" ca="1" si="645"/>
        <v>16.22</v>
      </c>
      <c r="AN1563" s="309">
        <f t="shared" ca="1" si="646"/>
        <v>13.23</v>
      </c>
      <c r="AO1563" s="310">
        <f t="shared" ca="1" si="647"/>
        <v>0.44481605351170594</v>
      </c>
      <c r="AP1563" s="310" t="b">
        <f t="shared" ca="1" si="648"/>
        <v>0</v>
      </c>
      <c r="AQ1563" s="309">
        <f t="shared" ca="1" si="649"/>
        <v>0</v>
      </c>
      <c r="AR1563" s="205">
        <f t="shared" ca="1" si="632"/>
        <v>0</v>
      </c>
      <c r="AS1563" s="45" t="b">
        <f t="shared" ca="1" si="633"/>
        <v>0</v>
      </c>
      <c r="AT1563">
        <f t="shared" ca="1" si="634"/>
        <v>0</v>
      </c>
      <c r="AU1563" t="b">
        <f t="shared" ca="1" si="650"/>
        <v>0</v>
      </c>
      <c r="AV1563" t="b">
        <f t="shared" ca="1" si="651"/>
        <v>0</v>
      </c>
      <c r="AW1563" s="266" t="b">
        <f t="shared" ca="1" si="652"/>
        <v>0</v>
      </c>
      <c r="AX1563" s="266" t="b">
        <f t="shared" ca="1" si="653"/>
        <v>0</v>
      </c>
      <c r="AY1563" s="266" t="b">
        <f t="shared" ca="1" si="654"/>
        <v>0</v>
      </c>
    </row>
    <row r="1564" spans="1:51" x14ac:dyDescent="0.25">
      <c r="A1564">
        <v>1532</v>
      </c>
      <c r="B1564" s="163">
        <f ca="1">OFFSET(InputPriceData!B$15,CalculationsAndCharts!$A1564+$A$11,0,1,1)</f>
        <v>39791</v>
      </c>
      <c r="C1564" s="3">
        <f ca="1">OFFSET(InputPriceData!G$15,CalculationsAndCharts!$A1564+$A$11,IF($C$7,8,0),1,1)</f>
        <v>1351600</v>
      </c>
      <c r="D1564" s="4">
        <f ca="1">OFFSET(InputPriceData!C$15,CalculationsAndCharts!$A1564+$A$11,IF($C$7,8,0),1,1)</f>
        <v>16.04</v>
      </c>
      <c r="E1564" s="4">
        <f ca="1">OFFSET(InputPriceData!D$15,CalculationsAndCharts!$A1564+$A$11,IF($C$7,8,0),1,1)</f>
        <v>16.22</v>
      </c>
      <c r="F1564" s="4">
        <f ca="1">OFFSET(InputPriceData!E$15,CalculationsAndCharts!$A1564+$A$11,IF($C$7,8,0),1,1)</f>
        <v>14.6</v>
      </c>
      <c r="G1564" s="4">
        <f ca="1">OFFSET(InputPriceData!F$15,CalculationsAndCharts!$A1564+$A$11,IF($C$7,8,0),1,1)</f>
        <v>14.99</v>
      </c>
      <c r="H1564" s="128"/>
      <c r="I1564" s="128"/>
      <c r="K1564" s="124"/>
      <c r="L1564" s="279"/>
      <c r="M1564" s="281"/>
      <c r="N1564" s="280"/>
      <c r="O1564" s="4"/>
      <c r="P1564" s="4"/>
      <c r="Q1564" s="3"/>
      <c r="S1564" s="309">
        <f t="shared" ca="1" si="635"/>
        <v>16.22</v>
      </c>
      <c r="T1564" s="309">
        <f t="shared" ca="1" si="636"/>
        <v>13.23</v>
      </c>
      <c r="U1564" s="310">
        <f t="shared" ca="1" si="628"/>
        <v>0.58862876254180629</v>
      </c>
      <c r="V1564" s="310" t="b">
        <f t="shared" ca="1" si="637"/>
        <v>0</v>
      </c>
      <c r="W1564" s="3" t="b">
        <f t="shared" ca="1" si="638"/>
        <v>0</v>
      </c>
      <c r="X1564" s="3" t="str">
        <f t="shared" ca="1" si="639"/>
        <v/>
      </c>
      <c r="Y1564" s="3" t="str">
        <f t="shared" ca="1" si="629"/>
        <v/>
      </c>
      <c r="Z1564" s="3" t="str">
        <f t="shared" ca="1" si="640"/>
        <v/>
      </c>
      <c r="AA1564" s="3" t="str">
        <f t="shared" ca="1" si="641"/>
        <v/>
      </c>
      <c r="AB1564" s="205">
        <f t="shared" ca="1" si="642"/>
        <v>5574</v>
      </c>
      <c r="AC1564" s="205">
        <f t="shared" ca="1" si="643"/>
        <v>85</v>
      </c>
      <c r="AD1564" s="205">
        <f t="shared" ca="1" si="630"/>
        <v>65.576470588235296</v>
      </c>
      <c r="AE1564" s="205">
        <f t="shared" ca="1" si="631"/>
        <v>15.576470588235296</v>
      </c>
      <c r="AF1564" s="205">
        <f t="shared" ca="1" si="644"/>
        <v>3.1152941176470592</v>
      </c>
      <c r="AG1564" s="205"/>
      <c r="AH1564" s="205"/>
      <c r="AI1564" s="205"/>
      <c r="AJ1564" s="205"/>
      <c r="AK1564" s="4"/>
      <c r="AL1564" s="4"/>
      <c r="AM1564" s="309">
        <f t="shared" ca="1" si="645"/>
        <v>16.22</v>
      </c>
      <c r="AN1564" s="309">
        <f t="shared" ca="1" si="646"/>
        <v>13.23</v>
      </c>
      <c r="AO1564" s="310">
        <f t="shared" ca="1" si="647"/>
        <v>0.58862876254180629</v>
      </c>
      <c r="AP1564" s="310" t="b">
        <f t="shared" ca="1" si="648"/>
        <v>0</v>
      </c>
      <c r="AQ1564" s="309">
        <f t="shared" ca="1" si="649"/>
        <v>0</v>
      </c>
      <c r="AR1564" s="205">
        <f t="shared" ca="1" si="632"/>
        <v>0</v>
      </c>
      <c r="AS1564" s="45" t="b">
        <f t="shared" ca="1" si="633"/>
        <v>0</v>
      </c>
      <c r="AT1564">
        <f t="shared" ca="1" si="634"/>
        <v>0</v>
      </c>
      <c r="AU1564" t="b">
        <f t="shared" ca="1" si="650"/>
        <v>0</v>
      </c>
      <c r="AV1564" t="b">
        <f t="shared" ca="1" si="651"/>
        <v>0</v>
      </c>
      <c r="AW1564" s="266" t="b">
        <f t="shared" ca="1" si="652"/>
        <v>0</v>
      </c>
      <c r="AX1564" s="266" t="b">
        <f t="shared" ca="1" si="653"/>
        <v>0</v>
      </c>
      <c r="AY1564" s="266" t="b">
        <f t="shared" ca="1" si="654"/>
        <v>0</v>
      </c>
    </row>
    <row r="1565" spans="1:51" x14ac:dyDescent="0.25">
      <c r="A1565">
        <v>1533</v>
      </c>
      <c r="B1565" s="163">
        <f ca="1">OFFSET(InputPriceData!B$15,CalculationsAndCharts!$A1565+$A$11,0,1,1)</f>
        <v>39790</v>
      </c>
      <c r="C1565" s="3">
        <f ca="1">OFFSET(InputPriceData!G$15,CalculationsAndCharts!$A1565+$A$11,IF($C$7,8,0),1,1)</f>
        <v>1742900</v>
      </c>
      <c r="D1565" s="4">
        <f ca="1">OFFSET(InputPriceData!C$15,CalculationsAndCharts!$A1565+$A$11,IF($C$7,8,0),1,1)</f>
        <v>15.01</v>
      </c>
      <c r="E1565" s="4">
        <f ca="1">OFFSET(InputPriceData!D$15,CalculationsAndCharts!$A1565+$A$11,IF($C$7,8,0),1,1)</f>
        <v>16.52</v>
      </c>
      <c r="F1565" s="4">
        <f ca="1">OFFSET(InputPriceData!E$15,CalculationsAndCharts!$A1565+$A$11,IF($C$7,8,0),1,1)</f>
        <v>14.76</v>
      </c>
      <c r="G1565" s="4">
        <f ca="1">OFFSET(InputPriceData!F$15,CalculationsAndCharts!$A1565+$A$11,IF($C$7,8,0),1,1)</f>
        <v>16.22</v>
      </c>
      <c r="H1565" s="128"/>
      <c r="I1565" s="128"/>
      <c r="K1565" s="124"/>
      <c r="L1565" s="279"/>
      <c r="M1565" s="281"/>
      <c r="N1565" s="280"/>
      <c r="O1565" s="4"/>
      <c r="P1565" s="4"/>
      <c r="Q1565" s="3"/>
      <c r="S1565" s="309">
        <f t="shared" ca="1" si="635"/>
        <v>16.22</v>
      </c>
      <c r="T1565" s="309">
        <f t="shared" ca="1" si="636"/>
        <v>13.23</v>
      </c>
      <c r="U1565" s="310">
        <f t="shared" ca="1" si="628"/>
        <v>1</v>
      </c>
      <c r="V1565" s="310" t="b">
        <f t="shared" ca="1" si="637"/>
        <v>0</v>
      </c>
      <c r="W1565" s="3" t="b">
        <f t="shared" ca="1" si="638"/>
        <v>0</v>
      </c>
      <c r="X1565" s="3" t="str">
        <f t="shared" ca="1" si="639"/>
        <v/>
      </c>
      <c r="Y1565" s="3" t="str">
        <f t="shared" ca="1" si="629"/>
        <v/>
      </c>
      <c r="Z1565" s="3" t="str">
        <f t="shared" ca="1" si="640"/>
        <v/>
      </c>
      <c r="AA1565" s="3" t="str">
        <f t="shared" ca="1" si="641"/>
        <v/>
      </c>
      <c r="AB1565" s="205">
        <f t="shared" ca="1" si="642"/>
        <v>5574</v>
      </c>
      <c r="AC1565" s="205">
        <f t="shared" ca="1" si="643"/>
        <v>85</v>
      </c>
      <c r="AD1565" s="205">
        <f t="shared" ca="1" si="630"/>
        <v>65.576470588235296</v>
      </c>
      <c r="AE1565" s="205">
        <f t="shared" ca="1" si="631"/>
        <v>15.576470588235296</v>
      </c>
      <c r="AF1565" s="205">
        <f t="shared" ca="1" si="644"/>
        <v>3.1152941176470592</v>
      </c>
      <c r="AG1565" s="205"/>
      <c r="AH1565" s="205"/>
      <c r="AI1565" s="205"/>
      <c r="AJ1565" s="205"/>
      <c r="AK1565" s="4"/>
      <c r="AL1565" s="4"/>
      <c r="AM1565" s="309">
        <f t="shared" ca="1" si="645"/>
        <v>16.22</v>
      </c>
      <c r="AN1565" s="309">
        <f t="shared" ca="1" si="646"/>
        <v>13.23</v>
      </c>
      <c r="AO1565" s="310">
        <f t="shared" ca="1" si="647"/>
        <v>1</v>
      </c>
      <c r="AP1565" s="310" t="b">
        <f t="shared" ca="1" si="648"/>
        <v>0</v>
      </c>
      <c r="AQ1565" s="309">
        <f t="shared" ca="1" si="649"/>
        <v>0</v>
      </c>
      <c r="AR1565" s="205">
        <f t="shared" ca="1" si="632"/>
        <v>0</v>
      </c>
      <c r="AS1565" s="45" t="b">
        <f t="shared" ca="1" si="633"/>
        <v>0</v>
      </c>
      <c r="AT1565">
        <f t="shared" ca="1" si="634"/>
        <v>0</v>
      </c>
      <c r="AU1565" t="b">
        <f t="shared" ca="1" si="650"/>
        <v>0</v>
      </c>
      <c r="AV1565" t="b">
        <f t="shared" ca="1" si="651"/>
        <v>0</v>
      </c>
      <c r="AW1565" s="266" t="b">
        <f t="shared" ca="1" si="652"/>
        <v>0</v>
      </c>
      <c r="AX1565" s="266" t="b">
        <f t="shared" ca="1" si="653"/>
        <v>0</v>
      </c>
      <c r="AY1565" s="266" t="b">
        <f t="shared" ca="1" si="654"/>
        <v>0</v>
      </c>
    </row>
    <row r="1566" spans="1:51" x14ac:dyDescent="0.25">
      <c r="A1566">
        <v>1534</v>
      </c>
      <c r="B1566" s="163">
        <f ca="1">OFFSET(InputPriceData!B$15,CalculationsAndCharts!$A1566+$A$11,0,1,1)</f>
        <v>39787</v>
      </c>
      <c r="C1566" s="3">
        <f ca="1">OFFSET(InputPriceData!G$15,CalculationsAndCharts!$A1566+$A$11,IF($C$7,8,0),1,1)</f>
        <v>1133200</v>
      </c>
      <c r="D1566" s="4">
        <f ca="1">OFFSET(InputPriceData!C$15,CalculationsAndCharts!$A1566+$A$11,IF($C$7,8,0),1,1)</f>
        <v>14.61</v>
      </c>
      <c r="E1566" s="4">
        <f ca="1">OFFSET(InputPriceData!D$15,CalculationsAndCharts!$A1566+$A$11,IF($C$7,8,0),1,1)</f>
        <v>14.92</v>
      </c>
      <c r="F1566" s="4">
        <f ca="1">OFFSET(InputPriceData!E$15,CalculationsAndCharts!$A1566+$A$11,IF($C$7,8,0),1,1)</f>
        <v>13.9</v>
      </c>
      <c r="G1566" s="4">
        <f ca="1">OFFSET(InputPriceData!F$15,CalculationsAndCharts!$A1566+$A$11,IF($C$7,8,0),1,1)</f>
        <v>14.84</v>
      </c>
      <c r="H1566" s="128"/>
      <c r="I1566" s="128"/>
      <c r="K1566" s="124"/>
      <c r="L1566" s="279"/>
      <c r="M1566" s="281"/>
      <c r="N1566" s="280"/>
      <c r="O1566" s="4"/>
      <c r="P1566" s="4"/>
      <c r="Q1566" s="3"/>
      <c r="S1566" s="309">
        <f t="shared" ca="1" si="635"/>
        <v>15.44</v>
      </c>
      <c r="T1566" s="309">
        <f t="shared" ca="1" si="636"/>
        <v>13.23</v>
      </c>
      <c r="U1566" s="310">
        <f t="shared" ca="1" si="628"/>
        <v>0.72850678733031682</v>
      </c>
      <c r="V1566" s="310" t="b">
        <f t="shared" ca="1" si="637"/>
        <v>0</v>
      </c>
      <c r="W1566" s="3" t="b">
        <f t="shared" ca="1" si="638"/>
        <v>0</v>
      </c>
      <c r="X1566" s="3" t="str">
        <f t="shared" ca="1" si="639"/>
        <v/>
      </c>
      <c r="Y1566" s="3" t="str">
        <f t="shared" ca="1" si="629"/>
        <v/>
      </c>
      <c r="Z1566" s="3" t="str">
        <f t="shared" ca="1" si="640"/>
        <v/>
      </c>
      <c r="AA1566" s="3" t="str">
        <f t="shared" ca="1" si="641"/>
        <v/>
      </c>
      <c r="AB1566" s="205">
        <f t="shared" ca="1" si="642"/>
        <v>5574</v>
      </c>
      <c r="AC1566" s="205">
        <f t="shared" ca="1" si="643"/>
        <v>85</v>
      </c>
      <c r="AD1566" s="205">
        <f t="shared" ca="1" si="630"/>
        <v>65.576470588235296</v>
      </c>
      <c r="AE1566" s="205">
        <f t="shared" ca="1" si="631"/>
        <v>15.576470588235296</v>
      </c>
      <c r="AF1566" s="205">
        <f t="shared" ca="1" si="644"/>
        <v>3.1152941176470592</v>
      </c>
      <c r="AG1566" s="205"/>
      <c r="AH1566" s="205"/>
      <c r="AI1566" s="205"/>
      <c r="AJ1566" s="205"/>
      <c r="AK1566" s="4"/>
      <c r="AL1566" s="4"/>
      <c r="AM1566" s="309">
        <f t="shared" ca="1" si="645"/>
        <v>15.44</v>
      </c>
      <c r="AN1566" s="309">
        <f t="shared" ca="1" si="646"/>
        <v>13.23</v>
      </c>
      <c r="AO1566" s="310">
        <f t="shared" ca="1" si="647"/>
        <v>0.72850678733031682</v>
      </c>
      <c r="AP1566" s="310" t="b">
        <f t="shared" ca="1" si="648"/>
        <v>0</v>
      </c>
      <c r="AQ1566" s="309">
        <f t="shared" ca="1" si="649"/>
        <v>0</v>
      </c>
      <c r="AR1566" s="205">
        <f t="shared" ca="1" si="632"/>
        <v>0</v>
      </c>
      <c r="AS1566" s="45" t="b">
        <f t="shared" ca="1" si="633"/>
        <v>0</v>
      </c>
      <c r="AT1566">
        <f t="shared" ca="1" si="634"/>
        <v>0</v>
      </c>
      <c r="AU1566" t="b">
        <f t="shared" ca="1" si="650"/>
        <v>0</v>
      </c>
      <c r="AV1566" t="b">
        <f t="shared" ca="1" si="651"/>
        <v>0</v>
      </c>
      <c r="AW1566" s="266" t="b">
        <f t="shared" ca="1" si="652"/>
        <v>0</v>
      </c>
      <c r="AX1566" s="266" t="b">
        <f t="shared" ca="1" si="653"/>
        <v>0</v>
      </c>
      <c r="AY1566" s="266" t="b">
        <f t="shared" ca="1" si="654"/>
        <v>0</v>
      </c>
    </row>
    <row r="1567" spans="1:51" x14ac:dyDescent="0.25">
      <c r="A1567">
        <v>1535</v>
      </c>
      <c r="B1567" s="163">
        <f ca="1">OFFSET(InputPriceData!B$15,CalculationsAndCharts!$A1567+$A$11,0,1,1)</f>
        <v>39786</v>
      </c>
      <c r="C1567" s="3">
        <f ca="1">OFFSET(InputPriceData!G$15,CalculationsAndCharts!$A1567+$A$11,IF($C$7,8,0),1,1)</f>
        <v>964300</v>
      </c>
      <c r="D1567" s="4">
        <f ca="1">OFFSET(InputPriceData!C$15,CalculationsAndCharts!$A1567+$A$11,IF($C$7,8,0),1,1)</f>
        <v>14.74</v>
      </c>
      <c r="E1567" s="4">
        <f ca="1">OFFSET(InputPriceData!D$15,CalculationsAndCharts!$A1567+$A$11,IF($C$7,8,0),1,1)</f>
        <v>15.45</v>
      </c>
      <c r="F1567" s="4">
        <f ca="1">OFFSET(InputPriceData!E$15,CalculationsAndCharts!$A1567+$A$11,IF($C$7,8,0),1,1)</f>
        <v>14.54</v>
      </c>
      <c r="G1567" s="4">
        <f ca="1">OFFSET(InputPriceData!F$15,CalculationsAndCharts!$A1567+$A$11,IF($C$7,8,0),1,1)</f>
        <v>14.87</v>
      </c>
      <c r="H1567" s="128"/>
      <c r="I1567" s="128"/>
      <c r="K1567" s="124"/>
      <c r="L1567" s="279"/>
      <c r="M1567" s="281"/>
      <c r="N1567" s="280"/>
      <c r="O1567" s="4"/>
      <c r="P1567" s="4"/>
      <c r="Q1567" s="3"/>
      <c r="S1567" s="309">
        <f t="shared" ca="1" si="635"/>
        <v>15.44</v>
      </c>
      <c r="T1567" s="309">
        <f t="shared" ca="1" si="636"/>
        <v>13.23</v>
      </c>
      <c r="U1567" s="310">
        <f t="shared" ca="1" si="628"/>
        <v>0.74208144796380071</v>
      </c>
      <c r="V1567" s="310" t="b">
        <f t="shared" ca="1" si="637"/>
        <v>0</v>
      </c>
      <c r="W1567" s="3" t="b">
        <f t="shared" ca="1" si="638"/>
        <v>0</v>
      </c>
      <c r="X1567" s="3" t="str">
        <f t="shared" ca="1" si="639"/>
        <v/>
      </c>
      <c r="Y1567" s="3" t="str">
        <f t="shared" ca="1" si="629"/>
        <v/>
      </c>
      <c r="Z1567" s="3" t="str">
        <f t="shared" ca="1" si="640"/>
        <v/>
      </c>
      <c r="AA1567" s="3" t="str">
        <f t="shared" ca="1" si="641"/>
        <v/>
      </c>
      <c r="AB1567" s="205">
        <f t="shared" ca="1" si="642"/>
        <v>5574</v>
      </c>
      <c r="AC1567" s="205">
        <f t="shared" ca="1" si="643"/>
        <v>85</v>
      </c>
      <c r="AD1567" s="205">
        <f t="shared" ca="1" si="630"/>
        <v>65.576470588235296</v>
      </c>
      <c r="AE1567" s="205">
        <f t="shared" ca="1" si="631"/>
        <v>15.576470588235296</v>
      </c>
      <c r="AF1567" s="205">
        <f t="shared" ca="1" si="644"/>
        <v>3.1152941176470592</v>
      </c>
      <c r="AG1567" s="205"/>
      <c r="AH1567" s="205"/>
      <c r="AI1567" s="205"/>
      <c r="AJ1567" s="205"/>
      <c r="AK1567" s="4"/>
      <c r="AL1567" s="4"/>
      <c r="AM1567" s="309">
        <f t="shared" ca="1" si="645"/>
        <v>15.44</v>
      </c>
      <c r="AN1567" s="309">
        <f t="shared" ca="1" si="646"/>
        <v>13.23</v>
      </c>
      <c r="AO1567" s="310">
        <f t="shared" ca="1" si="647"/>
        <v>0.74208144796380071</v>
      </c>
      <c r="AP1567" s="310" t="b">
        <f t="shared" ca="1" si="648"/>
        <v>0</v>
      </c>
      <c r="AQ1567" s="309">
        <f t="shared" ca="1" si="649"/>
        <v>0</v>
      </c>
      <c r="AR1567" s="205">
        <f t="shared" ca="1" si="632"/>
        <v>0</v>
      </c>
      <c r="AS1567" s="45" t="b">
        <f t="shared" ca="1" si="633"/>
        <v>0</v>
      </c>
      <c r="AT1567">
        <f t="shared" ca="1" si="634"/>
        <v>0</v>
      </c>
      <c r="AU1567" t="b">
        <f t="shared" ca="1" si="650"/>
        <v>0</v>
      </c>
      <c r="AV1567" t="b">
        <f t="shared" ca="1" si="651"/>
        <v>0</v>
      </c>
      <c r="AW1567" s="266" t="b">
        <f t="shared" ca="1" si="652"/>
        <v>0</v>
      </c>
      <c r="AX1567" s="266" t="b">
        <f t="shared" ca="1" si="653"/>
        <v>0</v>
      </c>
      <c r="AY1567" s="266" t="b">
        <f t="shared" ca="1" si="654"/>
        <v>1</v>
      </c>
    </row>
    <row r="1568" spans="1:51" x14ac:dyDescent="0.25">
      <c r="A1568">
        <v>1536</v>
      </c>
      <c r="B1568" s="163">
        <f ca="1">OFFSET(InputPriceData!B$15,CalculationsAndCharts!$A1568+$A$11,0,1,1)</f>
        <v>39785</v>
      </c>
      <c r="C1568" s="3">
        <f ca="1">OFFSET(InputPriceData!G$15,CalculationsAndCharts!$A1568+$A$11,IF($C$7,8,0),1,1)</f>
        <v>1139600</v>
      </c>
      <c r="D1568" s="4">
        <f ca="1">OFFSET(InputPriceData!C$15,CalculationsAndCharts!$A1568+$A$11,IF($C$7,8,0),1,1)</f>
        <v>14.07</v>
      </c>
      <c r="E1568" s="4">
        <f ca="1">OFFSET(InputPriceData!D$15,CalculationsAndCharts!$A1568+$A$11,IF($C$7,8,0),1,1)</f>
        <v>15.16</v>
      </c>
      <c r="F1568" s="4">
        <f ca="1">OFFSET(InputPriceData!E$15,CalculationsAndCharts!$A1568+$A$11,IF($C$7,8,0),1,1)</f>
        <v>14.07</v>
      </c>
      <c r="G1568" s="4">
        <f ca="1">OFFSET(InputPriceData!F$15,CalculationsAndCharts!$A1568+$A$11,IF($C$7,8,0),1,1)</f>
        <v>14.9</v>
      </c>
      <c r="H1568" s="128"/>
      <c r="I1568" s="128"/>
      <c r="K1568" s="124"/>
      <c r="L1568" s="279"/>
      <c r="M1568" s="281"/>
      <c r="N1568" s="280"/>
      <c r="O1568" s="4"/>
      <c r="P1568" s="4"/>
      <c r="Q1568" s="3"/>
      <c r="S1568" s="309">
        <f t="shared" ca="1" si="635"/>
        <v>15.44</v>
      </c>
      <c r="T1568" s="309">
        <f t="shared" ca="1" si="636"/>
        <v>13.23</v>
      </c>
      <c r="U1568" s="310">
        <f t="shared" ca="1" si="628"/>
        <v>0.75565610859728538</v>
      </c>
      <c r="V1568" s="310" t="b">
        <f t="shared" ca="1" si="637"/>
        <v>0</v>
      </c>
      <c r="W1568" s="3" t="b">
        <f t="shared" ca="1" si="638"/>
        <v>0</v>
      </c>
      <c r="X1568" s="3" t="str">
        <f t="shared" ca="1" si="639"/>
        <v/>
      </c>
      <c r="Y1568" s="3" t="str">
        <f t="shared" ca="1" si="629"/>
        <v/>
      </c>
      <c r="Z1568" s="3" t="str">
        <f t="shared" ca="1" si="640"/>
        <v/>
      </c>
      <c r="AA1568" s="3" t="str">
        <f t="shared" ca="1" si="641"/>
        <v/>
      </c>
      <c r="AB1568" s="205">
        <f t="shared" ca="1" si="642"/>
        <v>5574</v>
      </c>
      <c r="AC1568" s="205">
        <f t="shared" ca="1" si="643"/>
        <v>85</v>
      </c>
      <c r="AD1568" s="205">
        <f t="shared" ca="1" si="630"/>
        <v>65.576470588235296</v>
      </c>
      <c r="AE1568" s="205">
        <f t="shared" ca="1" si="631"/>
        <v>15.576470588235296</v>
      </c>
      <c r="AF1568" s="205">
        <f t="shared" ca="1" si="644"/>
        <v>3.1152941176470592</v>
      </c>
      <c r="AG1568" s="205"/>
      <c r="AH1568" s="205"/>
      <c r="AI1568" s="205"/>
      <c r="AJ1568" s="205"/>
      <c r="AK1568" s="4"/>
      <c r="AL1568" s="4"/>
      <c r="AM1568" s="309">
        <f t="shared" ca="1" si="645"/>
        <v>15.44</v>
      </c>
      <c r="AN1568" s="309">
        <f t="shared" ca="1" si="646"/>
        <v>13.23</v>
      </c>
      <c r="AO1568" s="310">
        <f t="shared" ca="1" si="647"/>
        <v>0.75565610859728538</v>
      </c>
      <c r="AP1568" s="310" t="b">
        <f t="shared" ca="1" si="648"/>
        <v>0</v>
      </c>
      <c r="AQ1568" s="309">
        <f t="shared" ca="1" si="649"/>
        <v>0.39269999999999999</v>
      </c>
      <c r="AR1568" s="205">
        <f t="shared" ca="1" si="632"/>
        <v>12.6973</v>
      </c>
      <c r="AS1568" s="45" t="b">
        <f t="shared" ca="1" si="633"/>
        <v>0</v>
      </c>
      <c r="AT1568">
        <f t="shared" ca="1" si="634"/>
        <v>9</v>
      </c>
      <c r="AU1568" t="b">
        <f t="shared" ca="1" si="650"/>
        <v>1</v>
      </c>
      <c r="AV1568" t="b">
        <f t="shared" ca="1" si="651"/>
        <v>1</v>
      </c>
      <c r="AW1568" s="266" t="b">
        <f t="shared" ca="1" si="652"/>
        <v>0</v>
      </c>
      <c r="AX1568" s="266" t="b">
        <f t="shared" ca="1" si="653"/>
        <v>1</v>
      </c>
      <c r="AY1568" s="266" t="b">
        <f t="shared" ca="1" si="654"/>
        <v>0</v>
      </c>
    </row>
    <row r="1569" spans="1:51" x14ac:dyDescent="0.25">
      <c r="A1569">
        <v>1537</v>
      </c>
      <c r="B1569" s="163">
        <f ca="1">OFFSET(InputPriceData!B$15,CalculationsAndCharts!$A1569+$A$11,0,1,1)</f>
        <v>39784</v>
      </c>
      <c r="C1569" s="3">
        <f ca="1">OFFSET(InputPriceData!G$15,CalculationsAndCharts!$A1569+$A$11,IF($C$7,8,0),1,1)</f>
        <v>1043600</v>
      </c>
      <c r="D1569" s="4">
        <f ca="1">OFFSET(InputPriceData!C$15,CalculationsAndCharts!$A1569+$A$11,IF($C$7,8,0),1,1)</f>
        <v>14.41</v>
      </c>
      <c r="E1569" s="4">
        <f ca="1">OFFSET(InputPriceData!D$15,CalculationsAndCharts!$A1569+$A$11,IF($C$7,8,0),1,1)</f>
        <v>14.72</v>
      </c>
      <c r="F1569" s="4">
        <f ca="1">OFFSET(InputPriceData!E$15,CalculationsAndCharts!$A1569+$A$11,IF($C$7,8,0),1,1)</f>
        <v>13.93</v>
      </c>
      <c r="G1569" s="4">
        <f ca="1">OFFSET(InputPriceData!F$15,CalculationsAndCharts!$A1569+$A$11,IF($C$7,8,0),1,1)</f>
        <v>14.42</v>
      </c>
      <c r="H1569" s="128"/>
      <c r="I1569" s="128"/>
      <c r="K1569" s="124"/>
      <c r="L1569" s="279"/>
      <c r="M1569" s="281"/>
      <c r="N1569" s="280"/>
      <c r="O1569" s="4"/>
      <c r="P1569" s="4"/>
      <c r="Q1569" s="3"/>
      <c r="S1569" s="309">
        <f t="shared" ca="1" si="635"/>
        <v>15.44</v>
      </c>
      <c r="T1569" s="309">
        <f t="shared" ca="1" si="636"/>
        <v>13.23</v>
      </c>
      <c r="U1569" s="310">
        <f t="shared" ref="U1569:U1632" ca="1" si="655">IFERROR((G1569- T1569)/(S1569-T1569),0)</f>
        <v>0.53846153846153844</v>
      </c>
      <c r="V1569" s="310" t="b">
        <f t="shared" ca="1" si="637"/>
        <v>0</v>
      </c>
      <c r="W1569" s="3" t="b">
        <f t="shared" ca="1" si="638"/>
        <v>0</v>
      </c>
      <c r="X1569" s="3" t="str">
        <f t="shared" ca="1" si="639"/>
        <v/>
      </c>
      <c r="Y1569" s="3" t="str">
        <f t="shared" ref="Y1569:Y1632" ca="1" si="656">IF(W1569,IFERROR(100*(G1569-X1569)/X1569,0),"")</f>
        <v/>
      </c>
      <c r="Z1569" s="3" t="str">
        <f t="shared" ca="1" si="640"/>
        <v/>
      </c>
      <c r="AA1569" s="3" t="str">
        <f t="shared" ca="1" si="641"/>
        <v/>
      </c>
      <c r="AB1569" s="205">
        <f t="shared" ca="1" si="642"/>
        <v>5574</v>
      </c>
      <c r="AC1569" s="205">
        <f t="shared" ca="1" si="643"/>
        <v>85</v>
      </c>
      <c r="AD1569" s="205">
        <f t="shared" ref="AD1569:AD1632" ca="1" si="657">IFERROR(AB1569/AC1569,0)</f>
        <v>65.576470588235296</v>
      </c>
      <c r="AE1569" s="205">
        <f t="shared" ref="AE1569:AE1632" ca="1" si="658">IFERROR(AB1569/AC1569-50,0)</f>
        <v>15.576470588235296</v>
      </c>
      <c r="AF1569" s="205">
        <f t="shared" ca="1" si="644"/>
        <v>3.1152941176470592</v>
      </c>
      <c r="AG1569" s="205"/>
      <c r="AH1569" s="205"/>
      <c r="AI1569" s="205"/>
      <c r="AJ1569" s="205"/>
      <c r="AK1569" s="4"/>
      <c r="AL1569" s="4"/>
      <c r="AM1569" s="309">
        <f t="shared" ca="1" si="645"/>
        <v>15.44</v>
      </c>
      <c r="AN1569" s="309">
        <f t="shared" ca="1" si="646"/>
        <v>13.23</v>
      </c>
      <c r="AO1569" s="310">
        <f t="shared" ca="1" si="647"/>
        <v>0.53846153846153844</v>
      </c>
      <c r="AP1569" s="310" t="b">
        <f t="shared" ca="1" si="648"/>
        <v>0</v>
      </c>
      <c r="AQ1569" s="309">
        <f t="shared" ca="1" si="649"/>
        <v>0.39269999999999999</v>
      </c>
      <c r="AR1569" s="205">
        <f t="shared" ref="AR1569:AR1632" ca="1" si="659">IF(AND(NOT(AX1570),AW1569),D1569*(1-$E$22),IF(AX1569,AR1570,0))</f>
        <v>12.6973</v>
      </c>
      <c r="AS1569" s="45" t="b">
        <f t="shared" ref="AS1569:AS1632" ca="1" si="660">AND(AX1569,F1569&lt;AR1569)</f>
        <v>0</v>
      </c>
      <c r="AT1569">
        <f t="shared" ref="AT1569:AT1632" ca="1" si="661">IF(AX1569,AT1570+1,0)</f>
        <v>8</v>
      </c>
      <c r="AU1569" t="b">
        <f t="shared" ca="1" si="650"/>
        <v>0</v>
      </c>
      <c r="AV1569" t="b">
        <f t="shared" ca="1" si="651"/>
        <v>0</v>
      </c>
      <c r="AW1569" s="266" t="b">
        <f t="shared" ca="1" si="652"/>
        <v>0</v>
      </c>
      <c r="AX1569" s="266" t="b">
        <f t="shared" ca="1" si="653"/>
        <v>1</v>
      </c>
      <c r="AY1569" s="266" t="b">
        <f t="shared" ca="1" si="654"/>
        <v>0</v>
      </c>
    </row>
    <row r="1570" spans="1:51" x14ac:dyDescent="0.25">
      <c r="A1570">
        <v>1538</v>
      </c>
      <c r="B1570" s="163">
        <f ca="1">OFFSET(InputPriceData!B$15,CalculationsAndCharts!$A1570+$A$11,0,1,1)</f>
        <v>39783</v>
      </c>
      <c r="C1570" s="3">
        <f ca="1">OFFSET(InputPriceData!G$15,CalculationsAndCharts!$A1570+$A$11,IF($C$7,8,0),1,1)</f>
        <v>892400</v>
      </c>
      <c r="D1570" s="4">
        <f ca="1">OFFSET(InputPriceData!C$15,CalculationsAndCharts!$A1570+$A$11,IF($C$7,8,0),1,1)</f>
        <v>15.1</v>
      </c>
      <c r="E1570" s="4">
        <f ca="1">OFFSET(InputPriceData!D$15,CalculationsAndCharts!$A1570+$A$11,IF($C$7,8,0),1,1)</f>
        <v>15.34</v>
      </c>
      <c r="F1570" s="4">
        <f ca="1">OFFSET(InputPriceData!E$15,CalculationsAndCharts!$A1570+$A$11,IF($C$7,8,0),1,1)</f>
        <v>14.08</v>
      </c>
      <c r="G1570" s="4">
        <f ca="1">OFFSET(InputPriceData!F$15,CalculationsAndCharts!$A1570+$A$11,IF($C$7,8,0),1,1)</f>
        <v>14.14</v>
      </c>
      <c r="H1570" s="128"/>
      <c r="I1570" s="128"/>
      <c r="K1570" s="124"/>
      <c r="L1570" s="279"/>
      <c r="M1570" s="281"/>
      <c r="N1570" s="280"/>
      <c r="O1570" s="4"/>
      <c r="P1570" s="4"/>
      <c r="Q1570" s="3"/>
      <c r="S1570" s="309">
        <f t="shared" ref="S1570:S1633" ca="1" si="662">MAX(OFFSET($G1570,0,0,$A$19,1))</f>
        <v>15.44</v>
      </c>
      <c r="T1570" s="309">
        <f t="shared" ref="T1570:T1633" ca="1" si="663">MIN(OFFSET($G1570,0,0,$A$19,1))</f>
        <v>13.23</v>
      </c>
      <c r="U1570" s="310">
        <f t="shared" ca="1" si="655"/>
        <v>0.4117647058823532</v>
      </c>
      <c r="V1570" s="310" t="b">
        <f t="shared" ref="V1570:V1633" ca="1" si="664">AND(U1570&lt;$A$20,U1571&gt;$A$20)</f>
        <v>0</v>
      </c>
      <c r="W1570" s="3" t="b">
        <f t="shared" ref="W1570:W1633" ca="1" si="665">OFFSET(V1570,($A$21-1),0,1,1)</f>
        <v>0</v>
      </c>
      <c r="X1570" s="3" t="str">
        <f t="shared" ref="X1570:X1633" ca="1" si="666">IF($W1570,OFFSET($G1570,$A$19-1,0,1,1),"")</f>
        <v/>
      </c>
      <c r="Y1570" s="3" t="str">
        <f t="shared" ca="1" si="656"/>
        <v/>
      </c>
      <c r="Z1570" s="3" t="str">
        <f t="shared" ref="Z1570:Z1633" ca="1" si="667">IF(W1570,IF(Y1570&lt;-10,10,IF(Y1570&gt;10,10,Y1570)),"")</f>
        <v/>
      </c>
      <c r="AA1570" s="3" t="str">
        <f t="shared" ref="AA1570:AA1633" ca="1" si="668">IF(W1570,INT(5*(Z1570+10)),"")</f>
        <v/>
      </c>
      <c r="AB1570" s="205">
        <f t="shared" ref="AB1570:AB1633" ca="1" si="669">IF(A1570&gt;$A$23,0,IF(W1570,AA1570,0))+AB1571</f>
        <v>5574</v>
      </c>
      <c r="AC1570" s="205">
        <f t="shared" ref="AC1570:AC1633" ca="1" si="670">IF(A1570&gt;$A$23,0,IF(W1570,1,0))+AC1571</f>
        <v>85</v>
      </c>
      <c r="AD1570" s="205">
        <f t="shared" ca="1" si="657"/>
        <v>65.576470588235296</v>
      </c>
      <c r="AE1570" s="205">
        <f t="shared" ca="1" si="658"/>
        <v>15.576470588235296</v>
      </c>
      <c r="AF1570" s="205">
        <f t="shared" ref="AF1570:AF1633" ca="1" si="671">AE1570*0.2</f>
        <v>3.1152941176470592</v>
      </c>
      <c r="AG1570" s="205"/>
      <c r="AH1570" s="205"/>
      <c r="AI1570" s="205"/>
      <c r="AJ1570" s="205"/>
      <c r="AK1570" s="4"/>
      <c r="AL1570" s="4"/>
      <c r="AM1570" s="309">
        <f t="shared" ref="AM1570:AM1633" ca="1" si="672">MAX(OFFSET($G1570,0,0,$E$19,1))</f>
        <v>15.44</v>
      </c>
      <c r="AN1570" s="309">
        <f t="shared" ref="AN1570:AN1633" ca="1" si="673">MIN(OFFSET($G1570,0,0,$E$19,1))</f>
        <v>13.23</v>
      </c>
      <c r="AO1570" s="310">
        <f t="shared" ref="AO1570:AO1633" ca="1" si="674">IFERROR(($G1570- AN1570)/(AM1570-AN1570),0)</f>
        <v>0.4117647058823532</v>
      </c>
      <c r="AP1570" s="310" t="b">
        <f t="shared" ref="AP1570:AP1633" ca="1" si="675">AND(AO1570&lt;$E$20,AO1571&gt;$E$20)</f>
        <v>0</v>
      </c>
      <c r="AQ1570" s="309">
        <f t="shared" ref="AQ1570:AQ1633" ca="1" si="676">IF(AND(NOT(AX1571),AW1570),D1570*($E$22),IF(AX1570,AQ1571,0))</f>
        <v>0.39269999999999999</v>
      </c>
      <c r="AR1570" s="205">
        <f t="shared" ca="1" si="659"/>
        <v>12.6973</v>
      </c>
      <c r="AS1570" s="45" t="b">
        <f t="shared" ca="1" si="660"/>
        <v>0</v>
      </c>
      <c r="AT1570">
        <f t="shared" ca="1" si="661"/>
        <v>7</v>
      </c>
      <c r="AU1570" t="b">
        <f t="shared" ref="AU1570:AU1633" ca="1" si="677">(AT1570&gt;=$E$21)</f>
        <v>0</v>
      </c>
      <c r="AV1570" t="b">
        <f t="shared" ref="AV1570:AV1633" ca="1" si="678">OR(AS1570,AU1570)</f>
        <v>0</v>
      </c>
      <c r="AW1570" s="266" t="b">
        <f t="shared" ref="AW1570:AW1633" ca="1" si="679">AND($AP1571,NOT(AX1571))</f>
        <v>0</v>
      </c>
      <c r="AX1570" s="266" t="b">
        <f t="shared" ref="AX1570:AX1633" ca="1" si="680">IF(AX1571,IF(AY1570,FALSE,AX1571),IF(AW1570,TRUE,AX1571))</f>
        <v>1</v>
      </c>
      <c r="AY1570" s="266" t="b">
        <f t="shared" ref="AY1570:AY1633" ca="1" si="681">AND(AX1571,AND(AV1571&lt;&gt;AV1572,AV1571))</f>
        <v>0</v>
      </c>
    </row>
    <row r="1571" spans="1:51" x14ac:dyDescent="0.25">
      <c r="A1571">
        <v>1539</v>
      </c>
      <c r="B1571" s="163">
        <f ca="1">OFFSET(InputPriceData!B$15,CalculationsAndCharts!$A1571+$A$11,0,1,1)</f>
        <v>39780</v>
      </c>
      <c r="C1571" s="3">
        <f ca="1">OFFSET(InputPriceData!G$15,CalculationsAndCharts!$A1571+$A$11,IF($C$7,8,0),1,1)</f>
        <v>240300</v>
      </c>
      <c r="D1571" s="4">
        <f ca="1">OFFSET(InputPriceData!C$15,CalculationsAndCharts!$A1571+$A$11,IF($C$7,8,0),1,1)</f>
        <v>15.22</v>
      </c>
      <c r="E1571" s="4">
        <f ca="1">OFFSET(InputPriceData!D$15,CalculationsAndCharts!$A1571+$A$11,IF($C$7,8,0),1,1)</f>
        <v>15.49</v>
      </c>
      <c r="F1571" s="4">
        <f ca="1">OFFSET(InputPriceData!E$15,CalculationsAndCharts!$A1571+$A$11,IF($C$7,8,0),1,1)</f>
        <v>15.11</v>
      </c>
      <c r="G1571" s="4">
        <f ca="1">OFFSET(InputPriceData!F$15,CalculationsAndCharts!$A1571+$A$11,IF($C$7,8,0),1,1)</f>
        <v>15.44</v>
      </c>
      <c r="H1571" s="128"/>
      <c r="I1571" s="128"/>
      <c r="K1571" s="124"/>
      <c r="L1571" s="279"/>
      <c r="M1571" s="281"/>
      <c r="N1571" s="280"/>
      <c r="O1571" s="4"/>
      <c r="P1571" s="4"/>
      <c r="Q1571" s="3"/>
      <c r="S1571" s="309">
        <f t="shared" ca="1" si="662"/>
        <v>15.44</v>
      </c>
      <c r="T1571" s="309">
        <f t="shared" ca="1" si="663"/>
        <v>13.23</v>
      </c>
      <c r="U1571" s="310">
        <f t="shared" ca="1" si="655"/>
        <v>1</v>
      </c>
      <c r="V1571" s="310" t="b">
        <f t="shared" ca="1" si="664"/>
        <v>0</v>
      </c>
      <c r="W1571" s="3" t="b">
        <f t="shared" ca="1" si="665"/>
        <v>0</v>
      </c>
      <c r="X1571" s="3" t="str">
        <f t="shared" ca="1" si="666"/>
        <v/>
      </c>
      <c r="Y1571" s="3" t="str">
        <f t="shared" ca="1" si="656"/>
        <v/>
      </c>
      <c r="Z1571" s="3" t="str">
        <f t="shared" ca="1" si="667"/>
        <v/>
      </c>
      <c r="AA1571" s="3" t="str">
        <f t="shared" ca="1" si="668"/>
        <v/>
      </c>
      <c r="AB1571" s="205">
        <f t="shared" ca="1" si="669"/>
        <v>5574</v>
      </c>
      <c r="AC1571" s="205">
        <f t="shared" ca="1" si="670"/>
        <v>85</v>
      </c>
      <c r="AD1571" s="205">
        <f t="shared" ca="1" si="657"/>
        <v>65.576470588235296</v>
      </c>
      <c r="AE1571" s="205">
        <f t="shared" ca="1" si="658"/>
        <v>15.576470588235296</v>
      </c>
      <c r="AF1571" s="205">
        <f t="shared" ca="1" si="671"/>
        <v>3.1152941176470592</v>
      </c>
      <c r="AG1571" s="205"/>
      <c r="AH1571" s="205"/>
      <c r="AI1571" s="205"/>
      <c r="AJ1571" s="205"/>
      <c r="AK1571" s="4"/>
      <c r="AL1571" s="4"/>
      <c r="AM1571" s="309">
        <f t="shared" ca="1" si="672"/>
        <v>15.44</v>
      </c>
      <c r="AN1571" s="309">
        <f t="shared" ca="1" si="673"/>
        <v>13.23</v>
      </c>
      <c r="AO1571" s="310">
        <f t="shared" ca="1" si="674"/>
        <v>1</v>
      </c>
      <c r="AP1571" s="310" t="b">
        <f t="shared" ca="1" si="675"/>
        <v>0</v>
      </c>
      <c r="AQ1571" s="309">
        <f t="shared" ca="1" si="676"/>
        <v>0.39269999999999999</v>
      </c>
      <c r="AR1571" s="205">
        <f t="shared" ca="1" si="659"/>
        <v>12.6973</v>
      </c>
      <c r="AS1571" s="45" t="b">
        <f t="shared" ca="1" si="660"/>
        <v>0</v>
      </c>
      <c r="AT1571">
        <f t="shared" ca="1" si="661"/>
        <v>6</v>
      </c>
      <c r="AU1571" t="b">
        <f t="shared" ca="1" si="677"/>
        <v>0</v>
      </c>
      <c r="AV1571" t="b">
        <f t="shared" ca="1" si="678"/>
        <v>0</v>
      </c>
      <c r="AW1571" s="266" t="b">
        <f t="shared" ca="1" si="679"/>
        <v>0</v>
      </c>
      <c r="AX1571" s="266" t="b">
        <f t="shared" ca="1" si="680"/>
        <v>1</v>
      </c>
      <c r="AY1571" s="266" t="b">
        <f t="shared" ca="1" si="681"/>
        <v>0</v>
      </c>
    </row>
    <row r="1572" spans="1:51" x14ac:dyDescent="0.25">
      <c r="A1572">
        <v>1540</v>
      </c>
      <c r="B1572" s="163">
        <f ca="1">OFFSET(InputPriceData!B$15,CalculationsAndCharts!$A1572+$A$11,0,1,1)</f>
        <v>39778</v>
      </c>
      <c r="C1572" s="3">
        <f ca="1">OFFSET(InputPriceData!G$15,CalculationsAndCharts!$A1572+$A$11,IF($C$7,8,0),1,1)</f>
        <v>983800</v>
      </c>
      <c r="D1572" s="4">
        <f ca="1">OFFSET(InputPriceData!C$15,CalculationsAndCharts!$A1572+$A$11,IF($C$7,8,0),1,1)</f>
        <v>14.59</v>
      </c>
      <c r="E1572" s="4">
        <f ca="1">OFFSET(InputPriceData!D$15,CalculationsAndCharts!$A1572+$A$11,IF($C$7,8,0),1,1)</f>
        <v>15.41</v>
      </c>
      <c r="F1572" s="4">
        <f ca="1">OFFSET(InputPriceData!E$15,CalculationsAndCharts!$A1572+$A$11,IF($C$7,8,0),1,1)</f>
        <v>14.47</v>
      </c>
      <c r="G1572" s="4">
        <f ca="1">OFFSET(InputPriceData!F$15,CalculationsAndCharts!$A1572+$A$11,IF($C$7,8,0),1,1)</f>
        <v>15.38</v>
      </c>
      <c r="H1572" s="128"/>
      <c r="I1572" s="128"/>
      <c r="K1572" s="124"/>
      <c r="L1572" s="279"/>
      <c r="M1572" s="281"/>
      <c r="N1572" s="280"/>
      <c r="O1572" s="4"/>
      <c r="P1572" s="4"/>
      <c r="Q1572" s="3"/>
      <c r="S1572" s="309">
        <f t="shared" ca="1" si="662"/>
        <v>15.38</v>
      </c>
      <c r="T1572" s="309">
        <f t="shared" ca="1" si="663"/>
        <v>13.23</v>
      </c>
      <c r="U1572" s="310">
        <f t="shared" ca="1" si="655"/>
        <v>1</v>
      </c>
      <c r="V1572" s="310" t="b">
        <f t="shared" ca="1" si="664"/>
        <v>0</v>
      </c>
      <c r="W1572" s="3" t="b">
        <f t="shared" ca="1" si="665"/>
        <v>0</v>
      </c>
      <c r="X1572" s="3" t="str">
        <f t="shared" ca="1" si="666"/>
        <v/>
      </c>
      <c r="Y1572" s="3" t="str">
        <f t="shared" ca="1" si="656"/>
        <v/>
      </c>
      <c r="Z1572" s="3" t="str">
        <f t="shared" ca="1" si="667"/>
        <v/>
      </c>
      <c r="AA1572" s="3" t="str">
        <f t="shared" ca="1" si="668"/>
        <v/>
      </c>
      <c r="AB1572" s="205">
        <f t="shared" ca="1" si="669"/>
        <v>5574</v>
      </c>
      <c r="AC1572" s="205">
        <f t="shared" ca="1" si="670"/>
        <v>85</v>
      </c>
      <c r="AD1572" s="205">
        <f t="shared" ca="1" si="657"/>
        <v>65.576470588235296</v>
      </c>
      <c r="AE1572" s="205">
        <f t="shared" ca="1" si="658"/>
        <v>15.576470588235296</v>
      </c>
      <c r="AF1572" s="205">
        <f t="shared" ca="1" si="671"/>
        <v>3.1152941176470592</v>
      </c>
      <c r="AG1572" s="205"/>
      <c r="AH1572" s="205"/>
      <c r="AI1572" s="205"/>
      <c r="AJ1572" s="205"/>
      <c r="AK1572" s="4"/>
      <c r="AL1572" s="4"/>
      <c r="AM1572" s="309">
        <f t="shared" ca="1" si="672"/>
        <v>15.38</v>
      </c>
      <c r="AN1572" s="309">
        <f t="shared" ca="1" si="673"/>
        <v>13.23</v>
      </c>
      <c r="AO1572" s="310">
        <f t="shared" ca="1" si="674"/>
        <v>1</v>
      </c>
      <c r="AP1572" s="310" t="b">
        <f t="shared" ca="1" si="675"/>
        <v>0</v>
      </c>
      <c r="AQ1572" s="309">
        <f t="shared" ca="1" si="676"/>
        <v>0.39269999999999999</v>
      </c>
      <c r="AR1572" s="205">
        <f t="shared" ca="1" si="659"/>
        <v>12.6973</v>
      </c>
      <c r="AS1572" s="45" t="b">
        <f t="shared" ca="1" si="660"/>
        <v>0</v>
      </c>
      <c r="AT1572">
        <f t="shared" ca="1" si="661"/>
        <v>5</v>
      </c>
      <c r="AU1572" t="b">
        <f t="shared" ca="1" si="677"/>
        <v>0</v>
      </c>
      <c r="AV1572" t="b">
        <f t="shared" ca="1" si="678"/>
        <v>0</v>
      </c>
      <c r="AW1572" s="266" t="b">
        <f t="shared" ca="1" si="679"/>
        <v>0</v>
      </c>
      <c r="AX1572" s="266" t="b">
        <f t="shared" ca="1" si="680"/>
        <v>1</v>
      </c>
      <c r="AY1572" s="266" t="b">
        <f t="shared" ca="1" si="681"/>
        <v>0</v>
      </c>
    </row>
    <row r="1573" spans="1:51" x14ac:dyDescent="0.25">
      <c r="A1573">
        <v>1541</v>
      </c>
      <c r="B1573" s="163">
        <f ca="1">OFFSET(InputPriceData!B$15,CalculationsAndCharts!$A1573+$A$11,0,1,1)</f>
        <v>39777</v>
      </c>
      <c r="C1573" s="3">
        <f ca="1">OFFSET(InputPriceData!G$15,CalculationsAndCharts!$A1573+$A$11,IF($C$7,8,0),1,1)</f>
        <v>951700</v>
      </c>
      <c r="D1573" s="4">
        <f ca="1">OFFSET(InputPriceData!C$15,CalculationsAndCharts!$A1573+$A$11,IF($C$7,8,0),1,1)</f>
        <v>15.34</v>
      </c>
      <c r="E1573" s="4">
        <f ca="1">OFFSET(InputPriceData!D$15,CalculationsAndCharts!$A1573+$A$11,IF($C$7,8,0),1,1)</f>
        <v>15.5</v>
      </c>
      <c r="F1573" s="4">
        <f ca="1">OFFSET(InputPriceData!E$15,CalculationsAndCharts!$A1573+$A$11,IF($C$7,8,0),1,1)</f>
        <v>14.3</v>
      </c>
      <c r="G1573" s="4">
        <f ca="1">OFFSET(InputPriceData!F$15,CalculationsAndCharts!$A1573+$A$11,IF($C$7,8,0),1,1)</f>
        <v>14.92</v>
      </c>
      <c r="H1573" s="128"/>
      <c r="I1573" s="128"/>
      <c r="K1573" s="124"/>
      <c r="L1573" s="279"/>
      <c r="M1573" s="281"/>
      <c r="N1573" s="280"/>
      <c r="O1573" s="4"/>
      <c r="P1573" s="4"/>
      <c r="Q1573" s="3"/>
      <c r="S1573" s="309">
        <f t="shared" ca="1" si="662"/>
        <v>15.34</v>
      </c>
      <c r="T1573" s="309">
        <f t="shared" ca="1" si="663"/>
        <v>13.23</v>
      </c>
      <c r="U1573" s="310">
        <f t="shared" ca="1" si="655"/>
        <v>0.80094786729857814</v>
      </c>
      <c r="V1573" s="310" t="b">
        <f t="shared" ca="1" si="664"/>
        <v>0</v>
      </c>
      <c r="W1573" s="3" t="b">
        <f t="shared" ca="1" si="665"/>
        <v>0</v>
      </c>
      <c r="X1573" s="3" t="str">
        <f t="shared" ca="1" si="666"/>
        <v/>
      </c>
      <c r="Y1573" s="3" t="str">
        <f t="shared" ca="1" si="656"/>
        <v/>
      </c>
      <c r="Z1573" s="3" t="str">
        <f t="shared" ca="1" si="667"/>
        <v/>
      </c>
      <c r="AA1573" s="3" t="str">
        <f t="shared" ca="1" si="668"/>
        <v/>
      </c>
      <c r="AB1573" s="205">
        <f t="shared" ca="1" si="669"/>
        <v>5574</v>
      </c>
      <c r="AC1573" s="205">
        <f t="shared" ca="1" si="670"/>
        <v>85</v>
      </c>
      <c r="AD1573" s="205">
        <f t="shared" ca="1" si="657"/>
        <v>65.576470588235296</v>
      </c>
      <c r="AE1573" s="205">
        <f t="shared" ca="1" si="658"/>
        <v>15.576470588235296</v>
      </c>
      <c r="AF1573" s="205">
        <f t="shared" ca="1" si="671"/>
        <v>3.1152941176470592</v>
      </c>
      <c r="AG1573" s="205"/>
      <c r="AH1573" s="205"/>
      <c r="AI1573" s="205"/>
      <c r="AJ1573" s="205"/>
      <c r="AK1573" s="4"/>
      <c r="AL1573" s="4"/>
      <c r="AM1573" s="309">
        <f t="shared" ca="1" si="672"/>
        <v>15.13</v>
      </c>
      <c r="AN1573" s="309">
        <f t="shared" ca="1" si="673"/>
        <v>13.23</v>
      </c>
      <c r="AO1573" s="310">
        <f t="shared" ca="1" si="674"/>
        <v>0.88947368421052586</v>
      </c>
      <c r="AP1573" s="310" t="b">
        <f t="shared" ca="1" si="675"/>
        <v>0</v>
      </c>
      <c r="AQ1573" s="309">
        <f t="shared" ca="1" si="676"/>
        <v>0.39269999999999999</v>
      </c>
      <c r="AR1573" s="205">
        <f t="shared" ca="1" si="659"/>
        <v>12.6973</v>
      </c>
      <c r="AS1573" s="45" t="b">
        <f t="shared" ca="1" si="660"/>
        <v>0</v>
      </c>
      <c r="AT1573">
        <f t="shared" ca="1" si="661"/>
        <v>4</v>
      </c>
      <c r="AU1573" t="b">
        <f t="shared" ca="1" si="677"/>
        <v>0</v>
      </c>
      <c r="AV1573" t="b">
        <f t="shared" ca="1" si="678"/>
        <v>0</v>
      </c>
      <c r="AW1573" s="266" t="b">
        <f t="shared" ca="1" si="679"/>
        <v>0</v>
      </c>
      <c r="AX1573" s="266" t="b">
        <f t="shared" ca="1" si="680"/>
        <v>1</v>
      </c>
      <c r="AY1573" s="266" t="b">
        <f t="shared" ca="1" si="681"/>
        <v>0</v>
      </c>
    </row>
    <row r="1574" spans="1:51" x14ac:dyDescent="0.25">
      <c r="A1574">
        <v>1542</v>
      </c>
      <c r="B1574" s="163">
        <f ca="1">OFFSET(InputPriceData!B$15,CalculationsAndCharts!$A1574+$A$11,0,1,1)</f>
        <v>39776</v>
      </c>
      <c r="C1574" s="3">
        <f ca="1">OFFSET(InputPriceData!G$15,CalculationsAndCharts!$A1574+$A$11,IF($C$7,8,0),1,1)</f>
        <v>1214900</v>
      </c>
      <c r="D1574" s="4">
        <f ca="1">OFFSET(InputPriceData!C$15,CalculationsAndCharts!$A1574+$A$11,IF($C$7,8,0),1,1)</f>
        <v>14.76</v>
      </c>
      <c r="E1574" s="4">
        <f ca="1">OFFSET(InputPriceData!D$15,CalculationsAndCharts!$A1574+$A$11,IF($C$7,8,0),1,1)</f>
        <v>15.24</v>
      </c>
      <c r="F1574" s="4">
        <f ca="1">OFFSET(InputPriceData!E$15,CalculationsAndCharts!$A1574+$A$11,IF($C$7,8,0),1,1)</f>
        <v>14.44</v>
      </c>
      <c r="G1574" s="4">
        <f ca="1">OFFSET(InputPriceData!F$15,CalculationsAndCharts!$A1574+$A$11,IF($C$7,8,0),1,1)</f>
        <v>15.13</v>
      </c>
      <c r="H1574" s="128"/>
      <c r="I1574" s="128"/>
      <c r="K1574" s="124"/>
      <c r="L1574" s="279"/>
      <c r="M1574" s="281"/>
      <c r="N1574" s="280"/>
      <c r="O1574" s="4"/>
      <c r="P1574" s="4"/>
      <c r="Q1574" s="3"/>
      <c r="S1574" s="309">
        <f t="shared" ca="1" si="662"/>
        <v>15.34</v>
      </c>
      <c r="T1574" s="309">
        <f t="shared" ca="1" si="663"/>
        <v>13.23</v>
      </c>
      <c r="U1574" s="310">
        <f t="shared" ca="1" si="655"/>
        <v>0.90047393364928952</v>
      </c>
      <c r="V1574" s="310" t="b">
        <f t="shared" ca="1" si="664"/>
        <v>0</v>
      </c>
      <c r="W1574" s="3" t="b">
        <f t="shared" ca="1" si="665"/>
        <v>0</v>
      </c>
      <c r="X1574" s="3" t="str">
        <f t="shared" ca="1" si="666"/>
        <v/>
      </c>
      <c r="Y1574" s="3" t="str">
        <f t="shared" ca="1" si="656"/>
        <v/>
      </c>
      <c r="Z1574" s="3" t="str">
        <f t="shared" ca="1" si="667"/>
        <v/>
      </c>
      <c r="AA1574" s="3" t="str">
        <f t="shared" ca="1" si="668"/>
        <v/>
      </c>
      <c r="AB1574" s="205">
        <f t="shared" ca="1" si="669"/>
        <v>5574</v>
      </c>
      <c r="AC1574" s="205">
        <f t="shared" ca="1" si="670"/>
        <v>85</v>
      </c>
      <c r="AD1574" s="205">
        <f t="shared" ca="1" si="657"/>
        <v>65.576470588235296</v>
      </c>
      <c r="AE1574" s="205">
        <f t="shared" ca="1" si="658"/>
        <v>15.576470588235296</v>
      </c>
      <c r="AF1574" s="205">
        <f t="shared" ca="1" si="671"/>
        <v>3.1152941176470592</v>
      </c>
      <c r="AG1574" s="205"/>
      <c r="AH1574" s="205"/>
      <c r="AI1574" s="205"/>
      <c r="AJ1574" s="205"/>
      <c r="AK1574" s="4"/>
      <c r="AL1574" s="4"/>
      <c r="AM1574" s="309">
        <f t="shared" ca="1" si="672"/>
        <v>15.18</v>
      </c>
      <c r="AN1574" s="309">
        <f t="shared" ca="1" si="673"/>
        <v>13.23</v>
      </c>
      <c r="AO1574" s="310">
        <f t="shared" ca="1" si="674"/>
        <v>0.97435897435897489</v>
      </c>
      <c r="AP1574" s="310" t="b">
        <f t="shared" ca="1" si="675"/>
        <v>0</v>
      </c>
      <c r="AQ1574" s="309">
        <f t="shared" ca="1" si="676"/>
        <v>0.39269999999999999</v>
      </c>
      <c r="AR1574" s="205">
        <f t="shared" ca="1" si="659"/>
        <v>12.6973</v>
      </c>
      <c r="AS1574" s="45" t="b">
        <f t="shared" ca="1" si="660"/>
        <v>0</v>
      </c>
      <c r="AT1574">
        <f t="shared" ca="1" si="661"/>
        <v>3</v>
      </c>
      <c r="AU1574" t="b">
        <f t="shared" ca="1" si="677"/>
        <v>0</v>
      </c>
      <c r="AV1574" t="b">
        <f t="shared" ca="1" si="678"/>
        <v>0</v>
      </c>
      <c r="AW1574" s="266" t="b">
        <f t="shared" ca="1" si="679"/>
        <v>0</v>
      </c>
      <c r="AX1574" s="266" t="b">
        <f t="shared" ca="1" si="680"/>
        <v>1</v>
      </c>
      <c r="AY1574" s="266" t="b">
        <f t="shared" ca="1" si="681"/>
        <v>0</v>
      </c>
    </row>
    <row r="1575" spans="1:51" x14ac:dyDescent="0.25">
      <c r="A1575">
        <v>1543</v>
      </c>
      <c r="B1575" s="163">
        <f ca="1">OFFSET(InputPriceData!B$15,CalculationsAndCharts!$A1575+$A$11,0,1,1)</f>
        <v>39773</v>
      </c>
      <c r="C1575" s="3">
        <f ca="1">OFFSET(InputPriceData!G$15,CalculationsAndCharts!$A1575+$A$11,IF($C$7,8,0),1,1)</f>
        <v>1825300</v>
      </c>
      <c r="D1575" s="4">
        <f ca="1">OFFSET(InputPriceData!C$15,CalculationsAndCharts!$A1575+$A$11,IF($C$7,8,0),1,1)</f>
        <v>13.43</v>
      </c>
      <c r="E1575" s="4">
        <f ca="1">OFFSET(InputPriceData!D$15,CalculationsAndCharts!$A1575+$A$11,IF($C$7,8,0),1,1)</f>
        <v>14.94</v>
      </c>
      <c r="F1575" s="4">
        <f ca="1">OFFSET(InputPriceData!E$15,CalculationsAndCharts!$A1575+$A$11,IF($C$7,8,0),1,1)</f>
        <v>13</v>
      </c>
      <c r="G1575" s="4">
        <f ca="1">OFFSET(InputPriceData!F$15,CalculationsAndCharts!$A1575+$A$11,IF($C$7,8,0),1,1)</f>
        <v>14.77</v>
      </c>
      <c r="H1575" s="128"/>
      <c r="I1575" s="128"/>
      <c r="K1575" s="124"/>
      <c r="L1575" s="279"/>
      <c r="M1575" s="281"/>
      <c r="N1575" s="280"/>
      <c r="O1575" s="4"/>
      <c r="P1575" s="4"/>
      <c r="Q1575" s="3"/>
      <c r="S1575" s="309">
        <f t="shared" ca="1" si="662"/>
        <v>15.34</v>
      </c>
      <c r="T1575" s="309">
        <f t="shared" ca="1" si="663"/>
        <v>13.23</v>
      </c>
      <c r="U1575" s="310">
        <f t="shared" ca="1" si="655"/>
        <v>0.72985781990521303</v>
      </c>
      <c r="V1575" s="310" t="b">
        <f t="shared" ca="1" si="664"/>
        <v>0</v>
      </c>
      <c r="W1575" s="3" t="b">
        <f t="shared" ca="1" si="665"/>
        <v>0</v>
      </c>
      <c r="X1575" s="3" t="str">
        <f t="shared" ca="1" si="666"/>
        <v/>
      </c>
      <c r="Y1575" s="3" t="str">
        <f t="shared" ca="1" si="656"/>
        <v/>
      </c>
      <c r="Z1575" s="3" t="str">
        <f t="shared" ca="1" si="667"/>
        <v/>
      </c>
      <c r="AA1575" s="3" t="str">
        <f t="shared" ca="1" si="668"/>
        <v/>
      </c>
      <c r="AB1575" s="205">
        <f t="shared" ca="1" si="669"/>
        <v>5574</v>
      </c>
      <c r="AC1575" s="205">
        <f t="shared" ca="1" si="670"/>
        <v>85</v>
      </c>
      <c r="AD1575" s="205">
        <f t="shared" ca="1" si="657"/>
        <v>65.576470588235296</v>
      </c>
      <c r="AE1575" s="205">
        <f t="shared" ca="1" si="658"/>
        <v>15.576470588235296</v>
      </c>
      <c r="AF1575" s="205">
        <f t="shared" ca="1" si="671"/>
        <v>3.1152941176470592</v>
      </c>
      <c r="AG1575" s="205"/>
      <c r="AH1575" s="205"/>
      <c r="AI1575" s="205"/>
      <c r="AJ1575" s="205"/>
      <c r="AK1575" s="4"/>
      <c r="AL1575" s="4"/>
      <c r="AM1575" s="309">
        <f t="shared" ca="1" si="672"/>
        <v>15.34</v>
      </c>
      <c r="AN1575" s="309">
        <f t="shared" ca="1" si="673"/>
        <v>13.23</v>
      </c>
      <c r="AO1575" s="310">
        <f t="shared" ca="1" si="674"/>
        <v>0.72985781990521303</v>
      </c>
      <c r="AP1575" s="310" t="b">
        <f t="shared" ca="1" si="675"/>
        <v>0</v>
      </c>
      <c r="AQ1575" s="309">
        <f t="shared" ca="1" si="676"/>
        <v>0.39269999999999999</v>
      </c>
      <c r="AR1575" s="205">
        <f t="shared" ca="1" si="659"/>
        <v>12.6973</v>
      </c>
      <c r="AS1575" s="45" t="b">
        <f t="shared" ca="1" si="660"/>
        <v>0</v>
      </c>
      <c r="AT1575">
        <f t="shared" ca="1" si="661"/>
        <v>2</v>
      </c>
      <c r="AU1575" t="b">
        <f t="shared" ca="1" si="677"/>
        <v>0</v>
      </c>
      <c r="AV1575" t="b">
        <f t="shared" ca="1" si="678"/>
        <v>0</v>
      </c>
      <c r="AW1575" s="266" t="b">
        <f t="shared" ca="1" si="679"/>
        <v>0</v>
      </c>
      <c r="AX1575" s="266" t="b">
        <f t="shared" ca="1" si="680"/>
        <v>1</v>
      </c>
      <c r="AY1575" s="266" t="b">
        <f t="shared" ca="1" si="681"/>
        <v>0</v>
      </c>
    </row>
    <row r="1576" spans="1:51" x14ac:dyDescent="0.25">
      <c r="A1576">
        <v>1544</v>
      </c>
      <c r="B1576" s="163">
        <f ca="1">OFFSET(InputPriceData!B$15,CalculationsAndCharts!$A1576+$A$11,0,1,1)</f>
        <v>39772</v>
      </c>
      <c r="C1576" s="3">
        <f ca="1">OFFSET(InputPriceData!G$15,CalculationsAndCharts!$A1576+$A$11,IF($C$7,8,0),1,1)</f>
        <v>2022500</v>
      </c>
      <c r="D1576" s="4">
        <f ca="1">OFFSET(InputPriceData!C$15,CalculationsAndCharts!$A1576+$A$11,IF($C$7,8,0),1,1)</f>
        <v>13.09</v>
      </c>
      <c r="E1576" s="4">
        <f ca="1">OFFSET(InputPriceData!D$15,CalculationsAndCharts!$A1576+$A$11,IF($C$7,8,0),1,1)</f>
        <v>13.77</v>
      </c>
      <c r="F1576" s="4">
        <f ca="1">OFFSET(InputPriceData!E$15,CalculationsAndCharts!$A1576+$A$11,IF($C$7,8,0),1,1)</f>
        <v>12.81</v>
      </c>
      <c r="G1576" s="4">
        <f ca="1">OFFSET(InputPriceData!F$15,CalculationsAndCharts!$A1576+$A$11,IF($C$7,8,0),1,1)</f>
        <v>13.24</v>
      </c>
      <c r="H1576" s="128"/>
      <c r="I1576" s="128"/>
      <c r="K1576" s="124"/>
      <c r="L1576" s="279"/>
      <c r="M1576" s="281"/>
      <c r="N1576" s="280"/>
      <c r="O1576" s="4"/>
      <c r="P1576" s="4"/>
      <c r="Q1576" s="3"/>
      <c r="S1576" s="309">
        <f t="shared" ca="1" si="662"/>
        <v>15.34</v>
      </c>
      <c r="T1576" s="309">
        <f t="shared" ca="1" si="663"/>
        <v>13.23</v>
      </c>
      <c r="U1576" s="310">
        <f t="shared" ca="1" si="655"/>
        <v>4.7393364928908959E-3</v>
      </c>
      <c r="V1576" s="310" t="b">
        <f t="shared" ca="1" si="664"/>
        <v>0</v>
      </c>
      <c r="W1576" s="3" t="b">
        <f t="shared" ca="1" si="665"/>
        <v>0</v>
      </c>
      <c r="X1576" s="3" t="str">
        <f t="shared" ca="1" si="666"/>
        <v/>
      </c>
      <c r="Y1576" s="3" t="str">
        <f t="shared" ca="1" si="656"/>
        <v/>
      </c>
      <c r="Z1576" s="3" t="str">
        <f t="shared" ca="1" si="667"/>
        <v/>
      </c>
      <c r="AA1576" s="3" t="str">
        <f t="shared" ca="1" si="668"/>
        <v/>
      </c>
      <c r="AB1576" s="205">
        <f t="shared" ca="1" si="669"/>
        <v>5574</v>
      </c>
      <c r="AC1576" s="205">
        <f t="shared" ca="1" si="670"/>
        <v>85</v>
      </c>
      <c r="AD1576" s="205">
        <f t="shared" ca="1" si="657"/>
        <v>65.576470588235296</v>
      </c>
      <c r="AE1576" s="205">
        <f t="shared" ca="1" si="658"/>
        <v>15.576470588235296</v>
      </c>
      <c r="AF1576" s="205">
        <f t="shared" ca="1" si="671"/>
        <v>3.1152941176470592</v>
      </c>
      <c r="AG1576" s="205"/>
      <c r="AH1576" s="205"/>
      <c r="AI1576" s="205"/>
      <c r="AJ1576" s="205"/>
      <c r="AK1576" s="4"/>
      <c r="AL1576" s="4"/>
      <c r="AM1576" s="309">
        <f t="shared" ca="1" si="672"/>
        <v>15.34</v>
      </c>
      <c r="AN1576" s="309">
        <f t="shared" ca="1" si="673"/>
        <v>13.23</v>
      </c>
      <c r="AO1576" s="310">
        <f t="shared" ca="1" si="674"/>
        <v>4.7393364928908959E-3</v>
      </c>
      <c r="AP1576" s="310" t="b">
        <f t="shared" ca="1" si="675"/>
        <v>0</v>
      </c>
      <c r="AQ1576" s="309">
        <f t="shared" ca="1" si="676"/>
        <v>0.39269999999999999</v>
      </c>
      <c r="AR1576" s="205">
        <f t="shared" ca="1" si="659"/>
        <v>12.6973</v>
      </c>
      <c r="AS1576" s="45" t="b">
        <f t="shared" ca="1" si="660"/>
        <v>0</v>
      </c>
      <c r="AT1576">
        <f t="shared" ca="1" si="661"/>
        <v>1</v>
      </c>
      <c r="AU1576" t="b">
        <f t="shared" ca="1" si="677"/>
        <v>0</v>
      </c>
      <c r="AV1576" t="b">
        <f t="shared" ca="1" si="678"/>
        <v>0</v>
      </c>
      <c r="AW1576" s="266" t="b">
        <f t="shared" ca="1" si="679"/>
        <v>1</v>
      </c>
      <c r="AX1576" s="266" t="b">
        <f t="shared" ca="1" si="680"/>
        <v>1</v>
      </c>
      <c r="AY1576" s="266" t="b">
        <f t="shared" ca="1" si="681"/>
        <v>0</v>
      </c>
    </row>
    <row r="1577" spans="1:51" x14ac:dyDescent="0.25">
      <c r="A1577">
        <v>1545</v>
      </c>
      <c r="B1577" s="163">
        <f ca="1">OFFSET(InputPriceData!B$15,CalculationsAndCharts!$A1577+$A$11,0,1,1)</f>
        <v>39771</v>
      </c>
      <c r="C1577" s="3">
        <f ca="1">OFFSET(InputPriceData!G$15,CalculationsAndCharts!$A1577+$A$11,IF($C$7,8,0),1,1)</f>
        <v>1156500</v>
      </c>
      <c r="D1577" s="4">
        <f ca="1">OFFSET(InputPriceData!C$15,CalculationsAndCharts!$A1577+$A$11,IF($C$7,8,0),1,1)</f>
        <v>13.81</v>
      </c>
      <c r="E1577" s="4">
        <f ca="1">OFFSET(InputPriceData!D$15,CalculationsAndCharts!$A1577+$A$11,IF($C$7,8,0),1,1)</f>
        <v>14.14</v>
      </c>
      <c r="F1577" s="4">
        <f ca="1">OFFSET(InputPriceData!E$15,CalculationsAndCharts!$A1577+$A$11,IF($C$7,8,0),1,1)</f>
        <v>13.18</v>
      </c>
      <c r="G1577" s="4">
        <f ca="1">OFFSET(InputPriceData!F$15,CalculationsAndCharts!$A1577+$A$11,IF($C$7,8,0),1,1)</f>
        <v>13.23</v>
      </c>
      <c r="H1577" s="128"/>
      <c r="I1577" s="128"/>
      <c r="K1577" s="124"/>
      <c r="L1577" s="279"/>
      <c r="M1577" s="281"/>
      <c r="N1577" s="280"/>
      <c r="O1577" s="4"/>
      <c r="P1577" s="4"/>
      <c r="Q1577" s="3"/>
      <c r="S1577" s="309">
        <f t="shared" ca="1" si="662"/>
        <v>15.34</v>
      </c>
      <c r="T1577" s="309">
        <f t="shared" ca="1" si="663"/>
        <v>13.23</v>
      </c>
      <c r="U1577" s="310">
        <f t="shared" ca="1" si="655"/>
        <v>0</v>
      </c>
      <c r="V1577" s="310" t="b">
        <f t="shared" ca="1" si="664"/>
        <v>1</v>
      </c>
      <c r="W1577" s="3" t="b">
        <f t="shared" ca="1" si="665"/>
        <v>0</v>
      </c>
      <c r="X1577" s="3" t="str">
        <f t="shared" ca="1" si="666"/>
        <v/>
      </c>
      <c r="Y1577" s="3" t="str">
        <f t="shared" ca="1" si="656"/>
        <v/>
      </c>
      <c r="Z1577" s="3" t="str">
        <f t="shared" ca="1" si="667"/>
        <v/>
      </c>
      <c r="AA1577" s="3" t="str">
        <f t="shared" ca="1" si="668"/>
        <v/>
      </c>
      <c r="AB1577" s="205">
        <f t="shared" ca="1" si="669"/>
        <v>5574</v>
      </c>
      <c r="AC1577" s="205">
        <f t="shared" ca="1" si="670"/>
        <v>85</v>
      </c>
      <c r="AD1577" s="205">
        <f t="shared" ca="1" si="657"/>
        <v>65.576470588235296</v>
      </c>
      <c r="AE1577" s="205">
        <f t="shared" ca="1" si="658"/>
        <v>15.576470588235296</v>
      </c>
      <c r="AF1577" s="205">
        <f t="shared" ca="1" si="671"/>
        <v>3.1152941176470592</v>
      </c>
      <c r="AG1577" s="205"/>
      <c r="AH1577" s="205"/>
      <c r="AI1577" s="205"/>
      <c r="AJ1577" s="205"/>
      <c r="AK1577" s="4"/>
      <c r="AL1577" s="4"/>
      <c r="AM1577" s="309">
        <f t="shared" ca="1" si="672"/>
        <v>15.34</v>
      </c>
      <c r="AN1577" s="309">
        <f t="shared" ca="1" si="673"/>
        <v>13.23</v>
      </c>
      <c r="AO1577" s="310">
        <f t="shared" ca="1" si="674"/>
        <v>0</v>
      </c>
      <c r="AP1577" s="310" t="b">
        <f t="shared" ca="1" si="675"/>
        <v>1</v>
      </c>
      <c r="AQ1577" s="309">
        <f t="shared" ca="1" si="676"/>
        <v>0</v>
      </c>
      <c r="AR1577" s="205">
        <f t="shared" ca="1" si="659"/>
        <v>0</v>
      </c>
      <c r="AS1577" s="45" t="b">
        <f t="shared" ca="1" si="660"/>
        <v>0</v>
      </c>
      <c r="AT1577">
        <f t="shared" ca="1" si="661"/>
        <v>0</v>
      </c>
      <c r="AU1577" t="b">
        <f t="shared" ca="1" si="677"/>
        <v>0</v>
      </c>
      <c r="AV1577" t="b">
        <f t="shared" ca="1" si="678"/>
        <v>0</v>
      </c>
      <c r="AW1577" s="266" t="b">
        <f t="shared" ca="1" si="679"/>
        <v>0</v>
      </c>
      <c r="AX1577" s="266" t="b">
        <f t="shared" ca="1" si="680"/>
        <v>0</v>
      </c>
      <c r="AY1577" s="266" t="b">
        <f t="shared" ca="1" si="681"/>
        <v>0</v>
      </c>
    </row>
    <row r="1578" spans="1:51" x14ac:dyDescent="0.25">
      <c r="A1578">
        <v>1546</v>
      </c>
      <c r="B1578" s="163">
        <f ca="1">OFFSET(InputPriceData!B$15,CalculationsAndCharts!$A1578+$A$11,0,1,1)</f>
        <v>39770</v>
      </c>
      <c r="C1578" s="3">
        <f ca="1">OFFSET(InputPriceData!G$15,CalculationsAndCharts!$A1578+$A$11,IF($C$7,8,0),1,1)</f>
        <v>852500</v>
      </c>
      <c r="D1578" s="4">
        <f ca="1">OFFSET(InputPriceData!C$15,CalculationsAndCharts!$A1578+$A$11,IF($C$7,8,0),1,1)</f>
        <v>13.97</v>
      </c>
      <c r="E1578" s="4">
        <f ca="1">OFFSET(InputPriceData!D$15,CalculationsAndCharts!$A1578+$A$11,IF($C$7,8,0),1,1)</f>
        <v>14.36</v>
      </c>
      <c r="F1578" s="4">
        <f ca="1">OFFSET(InputPriceData!E$15,CalculationsAndCharts!$A1578+$A$11,IF($C$7,8,0),1,1)</f>
        <v>13.36</v>
      </c>
      <c r="G1578" s="4">
        <f ca="1">OFFSET(InputPriceData!F$15,CalculationsAndCharts!$A1578+$A$11,IF($C$7,8,0),1,1)</f>
        <v>13.8</v>
      </c>
      <c r="H1578" s="128"/>
      <c r="I1578" s="128"/>
      <c r="K1578" s="124"/>
      <c r="L1578" s="279"/>
      <c r="M1578" s="281"/>
      <c r="N1578" s="280"/>
      <c r="O1578" s="4"/>
      <c r="P1578" s="4"/>
      <c r="Q1578" s="3"/>
      <c r="S1578" s="309">
        <f t="shared" ca="1" si="662"/>
        <v>15.34</v>
      </c>
      <c r="T1578" s="309">
        <f t="shared" ca="1" si="663"/>
        <v>13.41</v>
      </c>
      <c r="U1578" s="310">
        <f t="shared" ca="1" si="655"/>
        <v>0.20207253886010396</v>
      </c>
      <c r="V1578" s="310" t="b">
        <f t="shared" ca="1" si="664"/>
        <v>0</v>
      </c>
      <c r="W1578" s="3" t="b">
        <f t="shared" ca="1" si="665"/>
        <v>0</v>
      </c>
      <c r="X1578" s="3" t="str">
        <f t="shared" ca="1" si="666"/>
        <v/>
      </c>
      <c r="Y1578" s="3" t="str">
        <f t="shared" ca="1" si="656"/>
        <v/>
      </c>
      <c r="Z1578" s="3" t="str">
        <f t="shared" ca="1" si="667"/>
        <v/>
      </c>
      <c r="AA1578" s="3" t="str">
        <f t="shared" ca="1" si="668"/>
        <v/>
      </c>
      <c r="AB1578" s="205">
        <f t="shared" ca="1" si="669"/>
        <v>5574</v>
      </c>
      <c r="AC1578" s="205">
        <f t="shared" ca="1" si="670"/>
        <v>85</v>
      </c>
      <c r="AD1578" s="205">
        <f t="shared" ca="1" si="657"/>
        <v>65.576470588235296</v>
      </c>
      <c r="AE1578" s="205">
        <f t="shared" ca="1" si="658"/>
        <v>15.576470588235296</v>
      </c>
      <c r="AF1578" s="205">
        <f t="shared" ca="1" si="671"/>
        <v>3.1152941176470592</v>
      </c>
      <c r="AG1578" s="205"/>
      <c r="AH1578" s="205"/>
      <c r="AI1578" s="205"/>
      <c r="AJ1578" s="205"/>
      <c r="AK1578" s="4"/>
      <c r="AL1578" s="4"/>
      <c r="AM1578" s="309">
        <f t="shared" ca="1" si="672"/>
        <v>15.34</v>
      </c>
      <c r="AN1578" s="309">
        <f t="shared" ca="1" si="673"/>
        <v>13.58</v>
      </c>
      <c r="AO1578" s="310">
        <f t="shared" ca="1" si="674"/>
        <v>0.12500000000000039</v>
      </c>
      <c r="AP1578" s="310" t="b">
        <f t="shared" ca="1" si="675"/>
        <v>0</v>
      </c>
      <c r="AQ1578" s="309">
        <f t="shared" ca="1" si="676"/>
        <v>0</v>
      </c>
      <c r="AR1578" s="205">
        <f t="shared" ca="1" si="659"/>
        <v>0</v>
      </c>
      <c r="AS1578" s="45" t="b">
        <f t="shared" ca="1" si="660"/>
        <v>0</v>
      </c>
      <c r="AT1578">
        <f t="shared" ca="1" si="661"/>
        <v>0</v>
      </c>
      <c r="AU1578" t="b">
        <f t="shared" ca="1" si="677"/>
        <v>0</v>
      </c>
      <c r="AV1578" t="b">
        <f t="shared" ca="1" si="678"/>
        <v>0</v>
      </c>
      <c r="AW1578" s="266" t="b">
        <f t="shared" ca="1" si="679"/>
        <v>0</v>
      </c>
      <c r="AX1578" s="266" t="b">
        <f t="shared" ca="1" si="680"/>
        <v>0</v>
      </c>
      <c r="AY1578" s="266" t="b">
        <f t="shared" ca="1" si="681"/>
        <v>0</v>
      </c>
    </row>
    <row r="1579" spans="1:51" x14ac:dyDescent="0.25">
      <c r="A1579">
        <v>1547</v>
      </c>
      <c r="B1579" s="163">
        <f ca="1">OFFSET(InputPriceData!B$15,CalculationsAndCharts!$A1579+$A$11,0,1,1)</f>
        <v>39769</v>
      </c>
      <c r="C1579" s="3">
        <f ca="1">OFFSET(InputPriceData!G$15,CalculationsAndCharts!$A1579+$A$11,IF($C$7,8,0),1,1)</f>
        <v>730000</v>
      </c>
      <c r="D1579" s="4">
        <f ca="1">OFFSET(InputPriceData!C$15,CalculationsAndCharts!$A1579+$A$11,IF($C$7,8,0),1,1)</f>
        <v>13.84</v>
      </c>
      <c r="E1579" s="4">
        <f ca="1">OFFSET(InputPriceData!D$15,CalculationsAndCharts!$A1579+$A$11,IF($C$7,8,0),1,1)</f>
        <v>14.51</v>
      </c>
      <c r="F1579" s="4">
        <f ca="1">OFFSET(InputPriceData!E$15,CalculationsAndCharts!$A1579+$A$11,IF($C$7,8,0),1,1)</f>
        <v>13.72</v>
      </c>
      <c r="G1579" s="4">
        <f ca="1">OFFSET(InputPriceData!F$15,CalculationsAndCharts!$A1579+$A$11,IF($C$7,8,0),1,1)</f>
        <v>13.96</v>
      </c>
      <c r="H1579" s="128"/>
      <c r="I1579" s="128"/>
      <c r="K1579" s="124"/>
      <c r="L1579" s="279"/>
      <c r="M1579" s="281"/>
      <c r="N1579" s="280"/>
      <c r="O1579" s="4"/>
      <c r="P1579" s="4"/>
      <c r="Q1579" s="3"/>
      <c r="S1579" s="309">
        <f t="shared" ca="1" si="662"/>
        <v>15.34</v>
      </c>
      <c r="T1579" s="309">
        <f t="shared" ca="1" si="663"/>
        <v>13.37</v>
      </c>
      <c r="U1579" s="310">
        <f t="shared" ca="1" si="655"/>
        <v>0.29949238578680276</v>
      </c>
      <c r="V1579" s="310" t="b">
        <f t="shared" ca="1" si="664"/>
        <v>0</v>
      </c>
      <c r="W1579" s="3" t="b">
        <f t="shared" ca="1" si="665"/>
        <v>0</v>
      </c>
      <c r="X1579" s="3" t="str">
        <f t="shared" ca="1" si="666"/>
        <v/>
      </c>
      <c r="Y1579" s="3" t="str">
        <f t="shared" ca="1" si="656"/>
        <v/>
      </c>
      <c r="Z1579" s="3" t="str">
        <f t="shared" ca="1" si="667"/>
        <v/>
      </c>
      <c r="AA1579" s="3" t="str">
        <f t="shared" ca="1" si="668"/>
        <v/>
      </c>
      <c r="AB1579" s="205">
        <f t="shared" ca="1" si="669"/>
        <v>5574</v>
      </c>
      <c r="AC1579" s="205">
        <f t="shared" ca="1" si="670"/>
        <v>85</v>
      </c>
      <c r="AD1579" s="205">
        <f t="shared" ca="1" si="657"/>
        <v>65.576470588235296</v>
      </c>
      <c r="AE1579" s="205">
        <f t="shared" ca="1" si="658"/>
        <v>15.576470588235296</v>
      </c>
      <c r="AF1579" s="205">
        <f t="shared" ca="1" si="671"/>
        <v>3.1152941176470592</v>
      </c>
      <c r="AG1579" s="205"/>
      <c r="AH1579" s="205"/>
      <c r="AI1579" s="205"/>
      <c r="AJ1579" s="205"/>
      <c r="AK1579" s="4"/>
      <c r="AL1579" s="4"/>
      <c r="AM1579" s="309">
        <f t="shared" ca="1" si="672"/>
        <v>15.34</v>
      </c>
      <c r="AN1579" s="309">
        <f t="shared" ca="1" si="673"/>
        <v>13.41</v>
      </c>
      <c r="AO1579" s="310">
        <f t="shared" ca="1" si="674"/>
        <v>0.28497409326424911</v>
      </c>
      <c r="AP1579" s="310" t="b">
        <f t="shared" ca="1" si="675"/>
        <v>0</v>
      </c>
      <c r="AQ1579" s="309">
        <f t="shared" ca="1" si="676"/>
        <v>0</v>
      </c>
      <c r="AR1579" s="205">
        <f t="shared" ca="1" si="659"/>
        <v>0</v>
      </c>
      <c r="AS1579" s="45" t="b">
        <f t="shared" ca="1" si="660"/>
        <v>0</v>
      </c>
      <c r="AT1579">
        <f t="shared" ca="1" si="661"/>
        <v>0</v>
      </c>
      <c r="AU1579" t="b">
        <f t="shared" ca="1" si="677"/>
        <v>0</v>
      </c>
      <c r="AV1579" t="b">
        <f t="shared" ca="1" si="678"/>
        <v>0</v>
      </c>
      <c r="AW1579" s="266" t="b">
        <f t="shared" ca="1" si="679"/>
        <v>0</v>
      </c>
      <c r="AX1579" s="266" t="b">
        <f t="shared" ca="1" si="680"/>
        <v>0</v>
      </c>
      <c r="AY1579" s="266" t="b">
        <f t="shared" ca="1" si="681"/>
        <v>0</v>
      </c>
    </row>
    <row r="1580" spans="1:51" x14ac:dyDescent="0.25">
      <c r="A1580">
        <v>1548</v>
      </c>
      <c r="B1580" s="163">
        <f ca="1">OFFSET(InputPriceData!B$15,CalculationsAndCharts!$A1580+$A$11,0,1,1)</f>
        <v>39766</v>
      </c>
      <c r="C1580" s="3">
        <f ca="1">OFFSET(InputPriceData!G$15,CalculationsAndCharts!$A1580+$A$11,IF($C$7,8,0),1,1)</f>
        <v>854200</v>
      </c>
      <c r="D1580" s="4">
        <f ca="1">OFFSET(InputPriceData!C$15,CalculationsAndCharts!$A1580+$A$11,IF($C$7,8,0),1,1)</f>
        <v>14.48</v>
      </c>
      <c r="E1580" s="4">
        <f ca="1">OFFSET(InputPriceData!D$15,CalculationsAndCharts!$A1580+$A$11,IF($C$7,8,0),1,1)</f>
        <v>14.66</v>
      </c>
      <c r="F1580" s="4">
        <f ca="1">OFFSET(InputPriceData!E$15,CalculationsAndCharts!$A1580+$A$11,IF($C$7,8,0),1,1)</f>
        <v>13.93</v>
      </c>
      <c r="G1580" s="4">
        <f ca="1">OFFSET(InputPriceData!F$15,CalculationsAndCharts!$A1580+$A$11,IF($C$7,8,0),1,1)</f>
        <v>13.93</v>
      </c>
      <c r="H1580" s="128"/>
      <c r="I1580" s="128"/>
      <c r="K1580" s="124"/>
      <c r="L1580" s="279"/>
      <c r="M1580" s="281"/>
      <c r="N1580" s="280"/>
      <c r="O1580" s="4"/>
      <c r="P1580" s="4"/>
      <c r="Q1580" s="3"/>
      <c r="S1580" s="309">
        <f t="shared" ca="1" si="662"/>
        <v>15.34</v>
      </c>
      <c r="T1580" s="309">
        <f t="shared" ca="1" si="663"/>
        <v>13.37</v>
      </c>
      <c r="U1580" s="310">
        <f t="shared" ca="1" si="655"/>
        <v>0.28426395939086313</v>
      </c>
      <c r="V1580" s="310" t="b">
        <f t="shared" ca="1" si="664"/>
        <v>0</v>
      </c>
      <c r="W1580" s="3" t="b">
        <f t="shared" ca="1" si="665"/>
        <v>1</v>
      </c>
      <c r="X1580" s="3">
        <f t="shared" ca="1" si="666"/>
        <v>13.58</v>
      </c>
      <c r="Y1580" s="3">
        <f t="shared" ca="1" si="656"/>
        <v>2.5773195876288635</v>
      </c>
      <c r="Z1580" s="3">
        <f t="shared" ca="1" si="667"/>
        <v>2.5773195876288635</v>
      </c>
      <c r="AA1580" s="3">
        <f t="shared" ca="1" si="668"/>
        <v>62</v>
      </c>
      <c r="AB1580" s="205">
        <f t="shared" ca="1" si="669"/>
        <v>5574</v>
      </c>
      <c r="AC1580" s="205">
        <f t="shared" ca="1" si="670"/>
        <v>85</v>
      </c>
      <c r="AD1580" s="205">
        <f t="shared" ca="1" si="657"/>
        <v>65.576470588235296</v>
      </c>
      <c r="AE1580" s="205">
        <f t="shared" ca="1" si="658"/>
        <v>15.576470588235296</v>
      </c>
      <c r="AF1580" s="205">
        <f t="shared" ca="1" si="671"/>
        <v>3.1152941176470592</v>
      </c>
      <c r="AG1580" s="205"/>
      <c r="AH1580" s="205"/>
      <c r="AI1580" s="205"/>
      <c r="AJ1580" s="205"/>
      <c r="AK1580" s="4"/>
      <c r="AL1580" s="4"/>
      <c r="AM1580" s="309">
        <f t="shared" ca="1" si="672"/>
        <v>15.34</v>
      </c>
      <c r="AN1580" s="309">
        <f t="shared" ca="1" si="673"/>
        <v>13.41</v>
      </c>
      <c r="AO1580" s="310">
        <f t="shared" ca="1" si="674"/>
        <v>0.26943005181347129</v>
      </c>
      <c r="AP1580" s="310" t="b">
        <f t="shared" ca="1" si="675"/>
        <v>0</v>
      </c>
      <c r="AQ1580" s="309">
        <f t="shared" ca="1" si="676"/>
        <v>0</v>
      </c>
      <c r="AR1580" s="205">
        <f t="shared" ca="1" si="659"/>
        <v>0</v>
      </c>
      <c r="AS1580" s="45" t="b">
        <f t="shared" ca="1" si="660"/>
        <v>0</v>
      </c>
      <c r="AT1580">
        <f t="shared" ca="1" si="661"/>
        <v>0</v>
      </c>
      <c r="AU1580" t="b">
        <f t="shared" ca="1" si="677"/>
        <v>0</v>
      </c>
      <c r="AV1580" t="b">
        <f t="shared" ca="1" si="678"/>
        <v>0</v>
      </c>
      <c r="AW1580" s="266" t="b">
        <f t="shared" ca="1" si="679"/>
        <v>0</v>
      </c>
      <c r="AX1580" s="266" t="b">
        <f t="shared" ca="1" si="680"/>
        <v>0</v>
      </c>
      <c r="AY1580" s="266" t="b">
        <f t="shared" ca="1" si="681"/>
        <v>0</v>
      </c>
    </row>
    <row r="1581" spans="1:51" x14ac:dyDescent="0.25">
      <c r="A1581">
        <v>1549</v>
      </c>
      <c r="B1581" s="163">
        <f ca="1">OFFSET(InputPriceData!B$15,CalculationsAndCharts!$A1581+$A$11,0,1,1)</f>
        <v>39765</v>
      </c>
      <c r="C1581" s="3">
        <f ca="1">OFFSET(InputPriceData!G$15,CalculationsAndCharts!$A1581+$A$11,IF($C$7,8,0),1,1)</f>
        <v>1209500</v>
      </c>
      <c r="D1581" s="4">
        <f ca="1">OFFSET(InputPriceData!C$15,CalculationsAndCharts!$A1581+$A$11,IF($C$7,8,0),1,1)</f>
        <v>13.69</v>
      </c>
      <c r="E1581" s="4">
        <f ca="1">OFFSET(InputPriceData!D$15,CalculationsAndCharts!$A1581+$A$11,IF($C$7,8,0),1,1)</f>
        <v>14.82</v>
      </c>
      <c r="F1581" s="4">
        <f ca="1">OFFSET(InputPriceData!E$15,CalculationsAndCharts!$A1581+$A$11,IF($C$7,8,0),1,1)</f>
        <v>13.33</v>
      </c>
      <c r="G1581" s="4">
        <f ca="1">OFFSET(InputPriceData!F$15,CalculationsAndCharts!$A1581+$A$11,IF($C$7,8,0),1,1)</f>
        <v>14.76</v>
      </c>
      <c r="H1581" s="128"/>
      <c r="I1581" s="128"/>
      <c r="K1581" s="124"/>
      <c r="L1581" s="279"/>
      <c r="M1581" s="281"/>
      <c r="N1581" s="280"/>
      <c r="O1581" s="4"/>
      <c r="P1581" s="4"/>
      <c r="Q1581" s="3"/>
      <c r="S1581" s="309">
        <f t="shared" ca="1" si="662"/>
        <v>15.34</v>
      </c>
      <c r="T1581" s="309">
        <f t="shared" ca="1" si="663"/>
        <v>13.37</v>
      </c>
      <c r="U1581" s="310">
        <f t="shared" ca="1" si="655"/>
        <v>0.70558375634517767</v>
      </c>
      <c r="V1581" s="310" t="b">
        <f t="shared" ca="1" si="664"/>
        <v>0</v>
      </c>
      <c r="W1581" s="3" t="b">
        <f t="shared" ca="1" si="665"/>
        <v>0</v>
      </c>
      <c r="X1581" s="3" t="str">
        <f t="shared" ca="1" si="666"/>
        <v/>
      </c>
      <c r="Y1581" s="3" t="str">
        <f t="shared" ca="1" si="656"/>
        <v/>
      </c>
      <c r="Z1581" s="3" t="str">
        <f t="shared" ca="1" si="667"/>
        <v/>
      </c>
      <c r="AA1581" s="3" t="str">
        <f t="shared" ca="1" si="668"/>
        <v/>
      </c>
      <c r="AB1581" s="205">
        <f t="shared" ca="1" si="669"/>
        <v>5512</v>
      </c>
      <c r="AC1581" s="205">
        <f t="shared" ca="1" si="670"/>
        <v>84</v>
      </c>
      <c r="AD1581" s="205">
        <f t="shared" ca="1" si="657"/>
        <v>65.61904761904762</v>
      </c>
      <c r="AE1581" s="205">
        <f t="shared" ca="1" si="658"/>
        <v>15.61904761904762</v>
      </c>
      <c r="AF1581" s="205">
        <f t="shared" ca="1" si="671"/>
        <v>3.1238095238095243</v>
      </c>
      <c r="AG1581" s="205"/>
      <c r="AH1581" s="205"/>
      <c r="AI1581" s="205"/>
      <c r="AJ1581" s="205"/>
      <c r="AK1581" s="4"/>
      <c r="AL1581" s="4"/>
      <c r="AM1581" s="309">
        <f t="shared" ca="1" si="672"/>
        <v>15.34</v>
      </c>
      <c r="AN1581" s="309">
        <f t="shared" ca="1" si="673"/>
        <v>13.37</v>
      </c>
      <c r="AO1581" s="310">
        <f t="shared" ca="1" si="674"/>
        <v>0.70558375634517767</v>
      </c>
      <c r="AP1581" s="310" t="b">
        <f t="shared" ca="1" si="675"/>
        <v>0</v>
      </c>
      <c r="AQ1581" s="309">
        <f t="shared" ca="1" si="676"/>
        <v>0</v>
      </c>
      <c r="AR1581" s="205">
        <f t="shared" ca="1" si="659"/>
        <v>0</v>
      </c>
      <c r="AS1581" s="45" t="b">
        <f t="shared" ca="1" si="660"/>
        <v>0</v>
      </c>
      <c r="AT1581">
        <f t="shared" ca="1" si="661"/>
        <v>0</v>
      </c>
      <c r="AU1581" t="b">
        <f t="shared" ca="1" si="677"/>
        <v>0</v>
      </c>
      <c r="AV1581" t="b">
        <f t="shared" ca="1" si="678"/>
        <v>0</v>
      </c>
      <c r="AW1581" s="266" t="b">
        <f t="shared" ca="1" si="679"/>
        <v>0</v>
      </c>
      <c r="AX1581" s="266" t="b">
        <f t="shared" ca="1" si="680"/>
        <v>0</v>
      </c>
      <c r="AY1581" s="266" t="b">
        <f t="shared" ca="1" si="681"/>
        <v>0</v>
      </c>
    </row>
    <row r="1582" spans="1:51" x14ac:dyDescent="0.25">
      <c r="A1582">
        <v>1550</v>
      </c>
      <c r="B1582" s="163">
        <f ca="1">OFFSET(InputPriceData!B$15,CalculationsAndCharts!$A1582+$A$11,0,1,1)</f>
        <v>39764</v>
      </c>
      <c r="C1582" s="3">
        <f ca="1">OFFSET(InputPriceData!G$15,CalculationsAndCharts!$A1582+$A$11,IF($C$7,8,0),1,1)</f>
        <v>664700</v>
      </c>
      <c r="D1582" s="4">
        <f ca="1">OFFSET(InputPriceData!C$15,CalculationsAndCharts!$A1582+$A$11,IF($C$7,8,0),1,1)</f>
        <v>13.86</v>
      </c>
      <c r="E1582" s="4">
        <f ca="1">OFFSET(InputPriceData!D$15,CalculationsAndCharts!$A1582+$A$11,IF($C$7,8,0),1,1)</f>
        <v>14.23</v>
      </c>
      <c r="F1582" s="4">
        <f ca="1">OFFSET(InputPriceData!E$15,CalculationsAndCharts!$A1582+$A$11,IF($C$7,8,0),1,1)</f>
        <v>13.52</v>
      </c>
      <c r="G1582" s="4">
        <f ca="1">OFFSET(InputPriceData!F$15,CalculationsAndCharts!$A1582+$A$11,IF($C$7,8,0),1,1)</f>
        <v>13.58</v>
      </c>
      <c r="H1582" s="128"/>
      <c r="I1582" s="128"/>
      <c r="K1582" s="124"/>
      <c r="L1582" s="279"/>
      <c r="M1582" s="281"/>
      <c r="N1582" s="280"/>
      <c r="O1582" s="4"/>
      <c r="P1582" s="4"/>
      <c r="Q1582" s="3"/>
      <c r="S1582" s="309">
        <f t="shared" ca="1" si="662"/>
        <v>15.34</v>
      </c>
      <c r="T1582" s="309">
        <f t="shared" ca="1" si="663"/>
        <v>13.37</v>
      </c>
      <c r="U1582" s="310">
        <f t="shared" ca="1" si="655"/>
        <v>0.10659898477157401</v>
      </c>
      <c r="V1582" s="310" t="b">
        <f t="shared" ca="1" si="664"/>
        <v>0</v>
      </c>
      <c r="W1582" s="3" t="b">
        <f t="shared" ca="1" si="665"/>
        <v>0</v>
      </c>
      <c r="X1582" s="3" t="str">
        <f t="shared" ca="1" si="666"/>
        <v/>
      </c>
      <c r="Y1582" s="3" t="str">
        <f t="shared" ca="1" si="656"/>
        <v/>
      </c>
      <c r="Z1582" s="3" t="str">
        <f t="shared" ca="1" si="667"/>
        <v/>
      </c>
      <c r="AA1582" s="3" t="str">
        <f t="shared" ca="1" si="668"/>
        <v/>
      </c>
      <c r="AB1582" s="205">
        <f t="shared" ca="1" si="669"/>
        <v>5512</v>
      </c>
      <c r="AC1582" s="205">
        <f t="shared" ca="1" si="670"/>
        <v>84</v>
      </c>
      <c r="AD1582" s="205">
        <f t="shared" ca="1" si="657"/>
        <v>65.61904761904762</v>
      </c>
      <c r="AE1582" s="205">
        <f t="shared" ca="1" si="658"/>
        <v>15.61904761904762</v>
      </c>
      <c r="AF1582" s="205">
        <f t="shared" ca="1" si="671"/>
        <v>3.1238095238095243</v>
      </c>
      <c r="AG1582" s="205"/>
      <c r="AH1582" s="205"/>
      <c r="AI1582" s="205"/>
      <c r="AJ1582" s="205"/>
      <c r="AK1582" s="4"/>
      <c r="AL1582" s="4"/>
      <c r="AM1582" s="309">
        <f t="shared" ca="1" si="672"/>
        <v>15.34</v>
      </c>
      <c r="AN1582" s="309">
        <f t="shared" ca="1" si="673"/>
        <v>13.37</v>
      </c>
      <c r="AO1582" s="310">
        <f t="shared" ca="1" si="674"/>
        <v>0.10659898477157401</v>
      </c>
      <c r="AP1582" s="310" t="b">
        <f t="shared" ca="1" si="675"/>
        <v>0</v>
      </c>
      <c r="AQ1582" s="309">
        <f t="shared" ca="1" si="676"/>
        <v>0</v>
      </c>
      <c r="AR1582" s="205">
        <f t="shared" ca="1" si="659"/>
        <v>0</v>
      </c>
      <c r="AS1582" s="45" t="b">
        <f t="shared" ca="1" si="660"/>
        <v>0</v>
      </c>
      <c r="AT1582">
        <f t="shared" ca="1" si="661"/>
        <v>0</v>
      </c>
      <c r="AU1582" t="b">
        <f t="shared" ca="1" si="677"/>
        <v>0</v>
      </c>
      <c r="AV1582" t="b">
        <f t="shared" ca="1" si="678"/>
        <v>0</v>
      </c>
      <c r="AW1582" s="266" t="b">
        <f t="shared" ca="1" si="679"/>
        <v>0</v>
      </c>
      <c r="AX1582" s="266" t="b">
        <f t="shared" ca="1" si="680"/>
        <v>0</v>
      </c>
      <c r="AY1582" s="266" t="b">
        <f t="shared" ca="1" si="681"/>
        <v>0</v>
      </c>
    </row>
    <row r="1583" spans="1:51" x14ac:dyDescent="0.25">
      <c r="A1583">
        <v>1551</v>
      </c>
      <c r="B1583" s="163">
        <f ca="1">OFFSET(InputPriceData!B$15,CalculationsAndCharts!$A1583+$A$11,0,1,1)</f>
        <v>39763</v>
      </c>
      <c r="C1583" s="3">
        <f ca="1">OFFSET(InputPriceData!G$15,CalculationsAndCharts!$A1583+$A$11,IF($C$7,8,0),1,1)</f>
        <v>533000</v>
      </c>
      <c r="D1583" s="4">
        <f ca="1">OFFSET(InputPriceData!C$15,CalculationsAndCharts!$A1583+$A$11,IF($C$7,8,0),1,1)</f>
        <v>14.09</v>
      </c>
      <c r="E1583" s="4">
        <f ca="1">OFFSET(InputPriceData!D$15,CalculationsAndCharts!$A1583+$A$11,IF($C$7,8,0),1,1)</f>
        <v>14.88</v>
      </c>
      <c r="F1583" s="4">
        <f ca="1">OFFSET(InputPriceData!E$15,CalculationsAndCharts!$A1583+$A$11,IF($C$7,8,0),1,1)</f>
        <v>13.69</v>
      </c>
      <c r="G1583" s="4">
        <f ca="1">OFFSET(InputPriceData!F$15,CalculationsAndCharts!$A1583+$A$11,IF($C$7,8,0),1,1)</f>
        <v>14.1</v>
      </c>
      <c r="H1583" s="128"/>
      <c r="I1583" s="128"/>
      <c r="K1583" s="124"/>
      <c r="L1583" s="279"/>
      <c r="M1583" s="281"/>
      <c r="N1583" s="280"/>
      <c r="O1583" s="4"/>
      <c r="P1583" s="4"/>
      <c r="Q1583" s="3"/>
      <c r="S1583" s="309">
        <f t="shared" ca="1" si="662"/>
        <v>15.34</v>
      </c>
      <c r="T1583" s="309">
        <f t="shared" ca="1" si="663"/>
        <v>13.37</v>
      </c>
      <c r="U1583" s="310">
        <f t="shared" ca="1" si="655"/>
        <v>0.37055837563451788</v>
      </c>
      <c r="V1583" s="310" t="b">
        <f t="shared" ca="1" si="664"/>
        <v>0</v>
      </c>
      <c r="W1583" s="3" t="b">
        <f t="shared" ca="1" si="665"/>
        <v>1</v>
      </c>
      <c r="X1583" s="3">
        <f t="shared" ca="1" si="666"/>
        <v>13.93</v>
      </c>
      <c r="Y1583" s="3">
        <f t="shared" ca="1" si="656"/>
        <v>1.220387652548456</v>
      </c>
      <c r="Z1583" s="3">
        <f t="shared" ca="1" si="667"/>
        <v>1.220387652548456</v>
      </c>
      <c r="AA1583" s="3">
        <f t="shared" ca="1" si="668"/>
        <v>56</v>
      </c>
      <c r="AB1583" s="205">
        <f t="shared" ca="1" si="669"/>
        <v>5512</v>
      </c>
      <c r="AC1583" s="205">
        <f t="shared" ca="1" si="670"/>
        <v>84</v>
      </c>
      <c r="AD1583" s="205">
        <f t="shared" ca="1" si="657"/>
        <v>65.61904761904762</v>
      </c>
      <c r="AE1583" s="205">
        <f t="shared" ca="1" si="658"/>
        <v>15.61904761904762</v>
      </c>
      <c r="AF1583" s="205">
        <f t="shared" ca="1" si="671"/>
        <v>3.1238095238095243</v>
      </c>
      <c r="AG1583" s="205"/>
      <c r="AH1583" s="205"/>
      <c r="AI1583" s="205"/>
      <c r="AJ1583" s="205"/>
      <c r="AK1583" s="4"/>
      <c r="AL1583" s="4"/>
      <c r="AM1583" s="309">
        <f t="shared" ca="1" si="672"/>
        <v>15.34</v>
      </c>
      <c r="AN1583" s="309">
        <f t="shared" ca="1" si="673"/>
        <v>13.37</v>
      </c>
      <c r="AO1583" s="310">
        <f t="shared" ca="1" si="674"/>
        <v>0.37055837563451788</v>
      </c>
      <c r="AP1583" s="310" t="b">
        <f t="shared" ca="1" si="675"/>
        <v>0</v>
      </c>
      <c r="AQ1583" s="309">
        <f t="shared" ca="1" si="676"/>
        <v>0</v>
      </c>
      <c r="AR1583" s="205">
        <f t="shared" ca="1" si="659"/>
        <v>0</v>
      </c>
      <c r="AS1583" s="45" t="b">
        <f t="shared" ca="1" si="660"/>
        <v>0</v>
      </c>
      <c r="AT1583">
        <f t="shared" ca="1" si="661"/>
        <v>0</v>
      </c>
      <c r="AU1583" t="b">
        <f t="shared" ca="1" si="677"/>
        <v>0</v>
      </c>
      <c r="AV1583" t="b">
        <f t="shared" ca="1" si="678"/>
        <v>0</v>
      </c>
      <c r="AW1583" s="266" t="b">
        <f t="shared" ca="1" si="679"/>
        <v>0</v>
      </c>
      <c r="AX1583" s="266" t="b">
        <f t="shared" ca="1" si="680"/>
        <v>0</v>
      </c>
      <c r="AY1583" s="266" t="b">
        <f t="shared" ca="1" si="681"/>
        <v>0</v>
      </c>
    </row>
    <row r="1584" spans="1:51" x14ac:dyDescent="0.25">
      <c r="A1584">
        <v>1552</v>
      </c>
      <c r="B1584" s="163">
        <f ca="1">OFFSET(InputPriceData!B$15,CalculationsAndCharts!$A1584+$A$11,0,1,1)</f>
        <v>39762</v>
      </c>
      <c r="C1584" s="3">
        <f ca="1">OFFSET(InputPriceData!G$15,CalculationsAndCharts!$A1584+$A$11,IF($C$7,8,0),1,1)</f>
        <v>564400</v>
      </c>
      <c r="D1584" s="4">
        <f ca="1">OFFSET(InputPriceData!C$15,CalculationsAndCharts!$A1584+$A$11,IF($C$7,8,0),1,1)</f>
        <v>14.48</v>
      </c>
      <c r="E1584" s="4">
        <f ca="1">OFFSET(InputPriceData!D$15,CalculationsAndCharts!$A1584+$A$11,IF($C$7,8,0),1,1)</f>
        <v>14.94</v>
      </c>
      <c r="F1584" s="4">
        <f ca="1">OFFSET(InputPriceData!E$15,CalculationsAndCharts!$A1584+$A$11,IF($C$7,8,0),1,1)</f>
        <v>14.03</v>
      </c>
      <c r="G1584" s="4">
        <f ca="1">OFFSET(InputPriceData!F$15,CalculationsAndCharts!$A1584+$A$11,IF($C$7,8,0),1,1)</f>
        <v>14.24</v>
      </c>
      <c r="H1584" s="128"/>
      <c r="I1584" s="128"/>
      <c r="K1584" s="124"/>
      <c r="L1584" s="279"/>
      <c r="M1584" s="281"/>
      <c r="N1584" s="280"/>
      <c r="O1584" s="4"/>
      <c r="P1584" s="4"/>
      <c r="Q1584" s="3"/>
      <c r="S1584" s="309">
        <f t="shared" ca="1" si="662"/>
        <v>15.34</v>
      </c>
      <c r="T1584" s="309">
        <f t="shared" ca="1" si="663"/>
        <v>13.37</v>
      </c>
      <c r="U1584" s="310">
        <f t="shared" ca="1" si="655"/>
        <v>0.44162436548223388</v>
      </c>
      <c r="V1584" s="310" t="b">
        <f t="shared" ca="1" si="664"/>
        <v>0</v>
      </c>
      <c r="W1584" s="3" t="b">
        <f t="shared" ca="1" si="665"/>
        <v>0</v>
      </c>
      <c r="X1584" s="3" t="str">
        <f t="shared" ca="1" si="666"/>
        <v/>
      </c>
      <c r="Y1584" s="3" t="str">
        <f t="shared" ca="1" si="656"/>
        <v/>
      </c>
      <c r="Z1584" s="3" t="str">
        <f t="shared" ca="1" si="667"/>
        <v/>
      </c>
      <c r="AA1584" s="3" t="str">
        <f t="shared" ca="1" si="668"/>
        <v/>
      </c>
      <c r="AB1584" s="205">
        <f t="shared" ca="1" si="669"/>
        <v>5456</v>
      </c>
      <c r="AC1584" s="205">
        <f t="shared" ca="1" si="670"/>
        <v>83</v>
      </c>
      <c r="AD1584" s="205">
        <f t="shared" ca="1" si="657"/>
        <v>65.734939759036138</v>
      </c>
      <c r="AE1584" s="205">
        <f t="shared" ca="1" si="658"/>
        <v>15.734939759036138</v>
      </c>
      <c r="AF1584" s="205">
        <f t="shared" ca="1" si="671"/>
        <v>3.1469879518072279</v>
      </c>
      <c r="AG1584" s="205"/>
      <c r="AH1584" s="205"/>
      <c r="AI1584" s="205"/>
      <c r="AJ1584" s="205"/>
      <c r="AK1584" s="4"/>
      <c r="AL1584" s="4"/>
      <c r="AM1584" s="309">
        <f t="shared" ca="1" si="672"/>
        <v>15.34</v>
      </c>
      <c r="AN1584" s="309">
        <f t="shared" ca="1" si="673"/>
        <v>13.37</v>
      </c>
      <c r="AO1584" s="310">
        <f t="shared" ca="1" si="674"/>
        <v>0.44162436548223388</v>
      </c>
      <c r="AP1584" s="310" t="b">
        <f t="shared" ca="1" si="675"/>
        <v>0</v>
      </c>
      <c r="AQ1584" s="309">
        <f t="shared" ca="1" si="676"/>
        <v>0</v>
      </c>
      <c r="AR1584" s="205">
        <f t="shared" ca="1" si="659"/>
        <v>0</v>
      </c>
      <c r="AS1584" s="45" t="b">
        <f t="shared" ca="1" si="660"/>
        <v>0</v>
      </c>
      <c r="AT1584">
        <f t="shared" ca="1" si="661"/>
        <v>0</v>
      </c>
      <c r="AU1584" t="b">
        <f t="shared" ca="1" si="677"/>
        <v>0</v>
      </c>
      <c r="AV1584" t="b">
        <f t="shared" ca="1" si="678"/>
        <v>0</v>
      </c>
      <c r="AW1584" s="266" t="b">
        <f t="shared" ca="1" si="679"/>
        <v>0</v>
      </c>
      <c r="AX1584" s="266" t="b">
        <f t="shared" ca="1" si="680"/>
        <v>0</v>
      </c>
      <c r="AY1584" s="266" t="b">
        <f t="shared" ca="1" si="681"/>
        <v>0</v>
      </c>
    </row>
    <row r="1585" spans="1:51" x14ac:dyDescent="0.25">
      <c r="A1585">
        <v>1553</v>
      </c>
      <c r="B1585" s="163">
        <f ca="1">OFFSET(InputPriceData!B$15,CalculationsAndCharts!$A1585+$A$11,0,1,1)</f>
        <v>39759</v>
      </c>
      <c r="C1585" s="3">
        <f ca="1">OFFSET(InputPriceData!G$15,CalculationsAndCharts!$A1585+$A$11,IF($C$7,8,0),1,1)</f>
        <v>747500</v>
      </c>
      <c r="D1585" s="4">
        <f ca="1">OFFSET(InputPriceData!C$15,CalculationsAndCharts!$A1585+$A$11,IF($C$7,8,0),1,1)</f>
        <v>14.2</v>
      </c>
      <c r="E1585" s="4">
        <f ca="1">OFFSET(InputPriceData!D$15,CalculationsAndCharts!$A1585+$A$11,IF($C$7,8,0),1,1)</f>
        <v>14.49</v>
      </c>
      <c r="F1585" s="4">
        <f ca="1">OFFSET(InputPriceData!E$15,CalculationsAndCharts!$A1585+$A$11,IF($C$7,8,0),1,1)</f>
        <v>13.82</v>
      </c>
      <c r="G1585" s="4">
        <f ca="1">OFFSET(InputPriceData!F$15,CalculationsAndCharts!$A1585+$A$11,IF($C$7,8,0),1,1)</f>
        <v>14.18</v>
      </c>
      <c r="H1585" s="128"/>
      <c r="I1585" s="128"/>
      <c r="K1585" s="124"/>
      <c r="L1585" s="279"/>
      <c r="M1585" s="281"/>
      <c r="N1585" s="280"/>
      <c r="O1585" s="4"/>
      <c r="P1585" s="4"/>
      <c r="Q1585" s="3"/>
      <c r="S1585" s="309">
        <f t="shared" ca="1" si="662"/>
        <v>15.34</v>
      </c>
      <c r="T1585" s="309">
        <f t="shared" ca="1" si="663"/>
        <v>13.37</v>
      </c>
      <c r="U1585" s="310">
        <f t="shared" ca="1" si="655"/>
        <v>0.41116751269035545</v>
      </c>
      <c r="V1585" s="310" t="b">
        <f t="shared" ca="1" si="664"/>
        <v>0</v>
      </c>
      <c r="W1585" s="3" t="b">
        <f t="shared" ca="1" si="665"/>
        <v>1</v>
      </c>
      <c r="X1585" s="3">
        <f t="shared" ca="1" si="666"/>
        <v>13.84</v>
      </c>
      <c r="Y1585" s="3">
        <f t="shared" ca="1" si="656"/>
        <v>2.4566473988439297</v>
      </c>
      <c r="Z1585" s="3">
        <f t="shared" ca="1" si="667"/>
        <v>2.4566473988439297</v>
      </c>
      <c r="AA1585" s="3">
        <f t="shared" ca="1" si="668"/>
        <v>62</v>
      </c>
      <c r="AB1585" s="205">
        <f t="shared" ca="1" si="669"/>
        <v>5456</v>
      </c>
      <c r="AC1585" s="205">
        <f t="shared" ca="1" si="670"/>
        <v>83</v>
      </c>
      <c r="AD1585" s="205">
        <f t="shared" ca="1" si="657"/>
        <v>65.734939759036138</v>
      </c>
      <c r="AE1585" s="205">
        <f t="shared" ca="1" si="658"/>
        <v>15.734939759036138</v>
      </c>
      <c r="AF1585" s="205">
        <f t="shared" ca="1" si="671"/>
        <v>3.1469879518072279</v>
      </c>
      <c r="AG1585" s="205"/>
      <c r="AH1585" s="205"/>
      <c r="AI1585" s="205"/>
      <c r="AJ1585" s="205"/>
      <c r="AK1585" s="4"/>
      <c r="AL1585" s="4"/>
      <c r="AM1585" s="309">
        <f t="shared" ca="1" si="672"/>
        <v>15.34</v>
      </c>
      <c r="AN1585" s="309">
        <f t="shared" ca="1" si="673"/>
        <v>13.37</v>
      </c>
      <c r="AO1585" s="310">
        <f t="shared" ca="1" si="674"/>
        <v>0.41116751269035545</v>
      </c>
      <c r="AP1585" s="310" t="b">
        <f t="shared" ca="1" si="675"/>
        <v>0</v>
      </c>
      <c r="AQ1585" s="309">
        <f t="shared" ca="1" si="676"/>
        <v>0</v>
      </c>
      <c r="AR1585" s="205">
        <f t="shared" ca="1" si="659"/>
        <v>0</v>
      </c>
      <c r="AS1585" s="45" t="b">
        <f t="shared" ca="1" si="660"/>
        <v>0</v>
      </c>
      <c r="AT1585">
        <f t="shared" ca="1" si="661"/>
        <v>0</v>
      </c>
      <c r="AU1585" t="b">
        <f t="shared" ca="1" si="677"/>
        <v>0</v>
      </c>
      <c r="AV1585" t="b">
        <f t="shared" ca="1" si="678"/>
        <v>0</v>
      </c>
      <c r="AW1585" s="266" t="b">
        <f t="shared" ca="1" si="679"/>
        <v>0</v>
      </c>
      <c r="AX1585" s="266" t="b">
        <f t="shared" ca="1" si="680"/>
        <v>0</v>
      </c>
      <c r="AY1585" s="266" t="b">
        <f t="shared" ca="1" si="681"/>
        <v>0</v>
      </c>
    </row>
    <row r="1586" spans="1:51" x14ac:dyDescent="0.25">
      <c r="A1586">
        <v>1554</v>
      </c>
      <c r="B1586" s="163">
        <f ca="1">OFFSET(InputPriceData!B$15,CalculationsAndCharts!$A1586+$A$11,0,1,1)</f>
        <v>39758</v>
      </c>
      <c r="C1586" s="3">
        <f ca="1">OFFSET(InputPriceData!G$15,CalculationsAndCharts!$A1586+$A$11,IF($C$7,8,0),1,1)</f>
        <v>941500</v>
      </c>
      <c r="D1586" s="4">
        <f ca="1">OFFSET(InputPriceData!C$15,CalculationsAndCharts!$A1586+$A$11,IF($C$7,8,0),1,1)</f>
        <v>14.36</v>
      </c>
      <c r="E1586" s="4">
        <f ca="1">OFFSET(InputPriceData!D$15,CalculationsAndCharts!$A1586+$A$11,IF($C$7,8,0),1,1)</f>
        <v>14.96</v>
      </c>
      <c r="F1586" s="4">
        <f ca="1">OFFSET(InputPriceData!E$15,CalculationsAndCharts!$A1586+$A$11,IF($C$7,8,0),1,1)</f>
        <v>14.05</v>
      </c>
      <c r="G1586" s="4">
        <f ca="1">OFFSET(InputPriceData!F$15,CalculationsAndCharts!$A1586+$A$11,IF($C$7,8,0),1,1)</f>
        <v>14.05</v>
      </c>
      <c r="H1586" s="128"/>
      <c r="I1586" s="128"/>
      <c r="K1586" s="124"/>
      <c r="L1586" s="279"/>
      <c r="M1586" s="281"/>
      <c r="N1586" s="280"/>
      <c r="O1586" s="4"/>
      <c r="P1586" s="4"/>
      <c r="Q1586" s="3"/>
      <c r="S1586" s="309">
        <f t="shared" ca="1" si="662"/>
        <v>15.34</v>
      </c>
      <c r="T1586" s="309">
        <f t="shared" ca="1" si="663"/>
        <v>13.37</v>
      </c>
      <c r="U1586" s="310">
        <f t="shared" ca="1" si="655"/>
        <v>0.34517766497461994</v>
      </c>
      <c r="V1586" s="310" t="b">
        <f t="shared" ca="1" si="664"/>
        <v>0</v>
      </c>
      <c r="W1586" s="3" t="b">
        <f t="shared" ca="1" si="665"/>
        <v>0</v>
      </c>
      <c r="X1586" s="3" t="str">
        <f t="shared" ca="1" si="666"/>
        <v/>
      </c>
      <c r="Y1586" s="3" t="str">
        <f t="shared" ca="1" si="656"/>
        <v/>
      </c>
      <c r="Z1586" s="3" t="str">
        <f t="shared" ca="1" si="667"/>
        <v/>
      </c>
      <c r="AA1586" s="3" t="str">
        <f t="shared" ca="1" si="668"/>
        <v/>
      </c>
      <c r="AB1586" s="205">
        <f t="shared" ca="1" si="669"/>
        <v>5394</v>
      </c>
      <c r="AC1586" s="205">
        <f t="shared" ca="1" si="670"/>
        <v>82</v>
      </c>
      <c r="AD1586" s="205">
        <f t="shared" ca="1" si="657"/>
        <v>65.780487804878049</v>
      </c>
      <c r="AE1586" s="205">
        <f t="shared" ca="1" si="658"/>
        <v>15.780487804878049</v>
      </c>
      <c r="AF1586" s="205">
        <f t="shared" ca="1" si="671"/>
        <v>3.1560975609756099</v>
      </c>
      <c r="AG1586" s="205"/>
      <c r="AH1586" s="205"/>
      <c r="AI1586" s="205"/>
      <c r="AJ1586" s="205"/>
      <c r="AK1586" s="4"/>
      <c r="AL1586" s="4"/>
      <c r="AM1586" s="309">
        <f t="shared" ca="1" si="672"/>
        <v>15.34</v>
      </c>
      <c r="AN1586" s="309">
        <f t="shared" ca="1" si="673"/>
        <v>13.37</v>
      </c>
      <c r="AO1586" s="310">
        <f t="shared" ca="1" si="674"/>
        <v>0.34517766497461994</v>
      </c>
      <c r="AP1586" s="310" t="b">
        <f t="shared" ca="1" si="675"/>
        <v>0</v>
      </c>
      <c r="AQ1586" s="309">
        <f t="shared" ca="1" si="676"/>
        <v>0</v>
      </c>
      <c r="AR1586" s="205">
        <f t="shared" ca="1" si="659"/>
        <v>0</v>
      </c>
      <c r="AS1586" s="45" t="b">
        <f t="shared" ca="1" si="660"/>
        <v>0</v>
      </c>
      <c r="AT1586">
        <f t="shared" ca="1" si="661"/>
        <v>0</v>
      </c>
      <c r="AU1586" t="b">
        <f t="shared" ca="1" si="677"/>
        <v>0</v>
      </c>
      <c r="AV1586" t="b">
        <f t="shared" ca="1" si="678"/>
        <v>0</v>
      </c>
      <c r="AW1586" s="266" t="b">
        <f t="shared" ca="1" si="679"/>
        <v>0</v>
      </c>
      <c r="AX1586" s="266" t="b">
        <f t="shared" ca="1" si="680"/>
        <v>0</v>
      </c>
      <c r="AY1586" s="266" t="b">
        <f t="shared" ca="1" si="681"/>
        <v>0</v>
      </c>
    </row>
    <row r="1587" spans="1:51" x14ac:dyDescent="0.25">
      <c r="A1587">
        <v>1555</v>
      </c>
      <c r="B1587" s="163">
        <f ca="1">OFFSET(InputPriceData!B$15,CalculationsAndCharts!$A1587+$A$11,0,1,1)</f>
        <v>39757</v>
      </c>
      <c r="C1587" s="3">
        <f ca="1">OFFSET(InputPriceData!G$15,CalculationsAndCharts!$A1587+$A$11,IF($C$7,8,0),1,1)</f>
        <v>1068100</v>
      </c>
      <c r="D1587" s="4">
        <f ca="1">OFFSET(InputPriceData!C$15,CalculationsAndCharts!$A1587+$A$11,IF($C$7,8,0),1,1)</f>
        <v>14.84</v>
      </c>
      <c r="E1587" s="4">
        <f ca="1">OFFSET(InputPriceData!D$15,CalculationsAndCharts!$A1587+$A$11,IF($C$7,8,0),1,1)</f>
        <v>15.12</v>
      </c>
      <c r="F1587" s="4">
        <f ca="1">OFFSET(InputPriceData!E$15,CalculationsAndCharts!$A1587+$A$11,IF($C$7,8,0),1,1)</f>
        <v>14.34</v>
      </c>
      <c r="G1587" s="4">
        <f ca="1">OFFSET(InputPriceData!F$15,CalculationsAndCharts!$A1587+$A$11,IF($C$7,8,0),1,1)</f>
        <v>14.45</v>
      </c>
      <c r="H1587" s="128"/>
      <c r="I1587" s="128"/>
      <c r="K1587" s="124"/>
      <c r="L1587" s="279"/>
      <c r="M1587" s="281"/>
      <c r="N1587" s="280"/>
      <c r="O1587" s="4"/>
      <c r="P1587" s="4"/>
      <c r="Q1587" s="3"/>
      <c r="S1587" s="309">
        <f t="shared" ca="1" si="662"/>
        <v>15.34</v>
      </c>
      <c r="T1587" s="309">
        <f t="shared" ca="1" si="663"/>
        <v>13.37</v>
      </c>
      <c r="U1587" s="310">
        <f t="shared" ca="1" si="655"/>
        <v>0.54822335025380697</v>
      </c>
      <c r="V1587" s="310" t="b">
        <f t="shared" ca="1" si="664"/>
        <v>0</v>
      </c>
      <c r="W1587" s="3" t="b">
        <f t="shared" ca="1" si="665"/>
        <v>0</v>
      </c>
      <c r="X1587" s="3" t="str">
        <f t="shared" ca="1" si="666"/>
        <v/>
      </c>
      <c r="Y1587" s="3" t="str">
        <f t="shared" ca="1" si="656"/>
        <v/>
      </c>
      <c r="Z1587" s="3" t="str">
        <f t="shared" ca="1" si="667"/>
        <v/>
      </c>
      <c r="AA1587" s="3" t="str">
        <f t="shared" ca="1" si="668"/>
        <v/>
      </c>
      <c r="AB1587" s="205">
        <f t="shared" ca="1" si="669"/>
        <v>5394</v>
      </c>
      <c r="AC1587" s="205">
        <f t="shared" ca="1" si="670"/>
        <v>82</v>
      </c>
      <c r="AD1587" s="205">
        <f t="shared" ca="1" si="657"/>
        <v>65.780487804878049</v>
      </c>
      <c r="AE1587" s="205">
        <f t="shared" ca="1" si="658"/>
        <v>15.780487804878049</v>
      </c>
      <c r="AF1587" s="205">
        <f t="shared" ca="1" si="671"/>
        <v>3.1560975609756099</v>
      </c>
      <c r="AG1587" s="205"/>
      <c r="AH1587" s="205"/>
      <c r="AI1587" s="205"/>
      <c r="AJ1587" s="205"/>
      <c r="AK1587" s="4"/>
      <c r="AL1587" s="4"/>
      <c r="AM1587" s="309">
        <f t="shared" ca="1" si="672"/>
        <v>15.34</v>
      </c>
      <c r="AN1587" s="309">
        <f t="shared" ca="1" si="673"/>
        <v>13.37</v>
      </c>
      <c r="AO1587" s="310">
        <f t="shared" ca="1" si="674"/>
        <v>0.54822335025380697</v>
      </c>
      <c r="AP1587" s="310" t="b">
        <f t="shared" ca="1" si="675"/>
        <v>0</v>
      </c>
      <c r="AQ1587" s="309">
        <f t="shared" ca="1" si="676"/>
        <v>0</v>
      </c>
      <c r="AR1587" s="205">
        <f t="shared" ca="1" si="659"/>
        <v>0</v>
      </c>
      <c r="AS1587" s="45" t="b">
        <f t="shared" ca="1" si="660"/>
        <v>0</v>
      </c>
      <c r="AT1587">
        <f t="shared" ca="1" si="661"/>
        <v>0</v>
      </c>
      <c r="AU1587" t="b">
        <f t="shared" ca="1" si="677"/>
        <v>0</v>
      </c>
      <c r="AV1587" t="b">
        <f t="shared" ca="1" si="678"/>
        <v>0</v>
      </c>
      <c r="AW1587" s="266" t="b">
        <f t="shared" ca="1" si="679"/>
        <v>0</v>
      </c>
      <c r="AX1587" s="266" t="b">
        <f t="shared" ca="1" si="680"/>
        <v>0</v>
      </c>
      <c r="AY1587" s="266" t="b">
        <f t="shared" ca="1" si="681"/>
        <v>0</v>
      </c>
    </row>
    <row r="1588" spans="1:51" x14ac:dyDescent="0.25">
      <c r="A1588">
        <v>1556</v>
      </c>
      <c r="B1588" s="163">
        <f ca="1">OFFSET(InputPriceData!B$15,CalculationsAndCharts!$A1588+$A$11,0,1,1)</f>
        <v>39756</v>
      </c>
      <c r="C1588" s="3">
        <f ca="1">OFFSET(InputPriceData!G$15,CalculationsAndCharts!$A1588+$A$11,IF($C$7,8,0),1,1)</f>
        <v>968400</v>
      </c>
      <c r="D1588" s="4">
        <f ca="1">OFFSET(InputPriceData!C$15,CalculationsAndCharts!$A1588+$A$11,IF($C$7,8,0),1,1)</f>
        <v>15.5</v>
      </c>
      <c r="E1588" s="4">
        <f ca="1">OFFSET(InputPriceData!D$15,CalculationsAndCharts!$A1588+$A$11,IF($C$7,8,0),1,1)</f>
        <v>15.8</v>
      </c>
      <c r="F1588" s="4">
        <f ca="1">OFFSET(InputPriceData!E$15,CalculationsAndCharts!$A1588+$A$11,IF($C$7,8,0),1,1)</f>
        <v>14.8</v>
      </c>
      <c r="G1588" s="4">
        <f ca="1">OFFSET(InputPriceData!F$15,CalculationsAndCharts!$A1588+$A$11,IF($C$7,8,0),1,1)</f>
        <v>15.04</v>
      </c>
      <c r="H1588" s="128"/>
      <c r="I1588" s="128"/>
      <c r="K1588" s="124"/>
      <c r="L1588" s="279"/>
      <c r="M1588" s="281"/>
      <c r="N1588" s="280"/>
      <c r="O1588" s="4"/>
      <c r="P1588" s="4"/>
      <c r="Q1588" s="3"/>
      <c r="S1588" s="309">
        <f t="shared" ca="1" si="662"/>
        <v>15.34</v>
      </c>
      <c r="T1588" s="309">
        <f t="shared" ca="1" si="663"/>
        <v>13.37</v>
      </c>
      <c r="U1588" s="310">
        <f t="shared" ca="1" si="655"/>
        <v>0.84771573604060879</v>
      </c>
      <c r="V1588" s="310" t="b">
        <f t="shared" ca="1" si="664"/>
        <v>0</v>
      </c>
      <c r="W1588" s="3" t="b">
        <f t="shared" ca="1" si="665"/>
        <v>0</v>
      </c>
      <c r="X1588" s="3" t="str">
        <f t="shared" ca="1" si="666"/>
        <v/>
      </c>
      <c r="Y1588" s="3" t="str">
        <f t="shared" ca="1" si="656"/>
        <v/>
      </c>
      <c r="Z1588" s="3" t="str">
        <f t="shared" ca="1" si="667"/>
        <v/>
      </c>
      <c r="AA1588" s="3" t="str">
        <f t="shared" ca="1" si="668"/>
        <v/>
      </c>
      <c r="AB1588" s="205">
        <f t="shared" ca="1" si="669"/>
        <v>5394</v>
      </c>
      <c r="AC1588" s="205">
        <f t="shared" ca="1" si="670"/>
        <v>82</v>
      </c>
      <c r="AD1588" s="205">
        <f t="shared" ca="1" si="657"/>
        <v>65.780487804878049</v>
      </c>
      <c r="AE1588" s="205">
        <f t="shared" ca="1" si="658"/>
        <v>15.780487804878049</v>
      </c>
      <c r="AF1588" s="205">
        <f t="shared" ca="1" si="671"/>
        <v>3.1560975609756099</v>
      </c>
      <c r="AG1588" s="205"/>
      <c r="AH1588" s="205"/>
      <c r="AI1588" s="205"/>
      <c r="AJ1588" s="205"/>
      <c r="AK1588" s="4"/>
      <c r="AL1588" s="4"/>
      <c r="AM1588" s="309">
        <f t="shared" ca="1" si="672"/>
        <v>15.34</v>
      </c>
      <c r="AN1588" s="309">
        <f t="shared" ca="1" si="673"/>
        <v>13.37</v>
      </c>
      <c r="AO1588" s="310">
        <f t="shared" ca="1" si="674"/>
        <v>0.84771573604060879</v>
      </c>
      <c r="AP1588" s="310" t="b">
        <f t="shared" ca="1" si="675"/>
        <v>0</v>
      </c>
      <c r="AQ1588" s="309">
        <f t="shared" ca="1" si="676"/>
        <v>0</v>
      </c>
      <c r="AR1588" s="205">
        <f t="shared" ca="1" si="659"/>
        <v>0</v>
      </c>
      <c r="AS1588" s="45" t="b">
        <f t="shared" ca="1" si="660"/>
        <v>0</v>
      </c>
      <c r="AT1588">
        <f t="shared" ca="1" si="661"/>
        <v>0</v>
      </c>
      <c r="AU1588" t="b">
        <f t="shared" ca="1" si="677"/>
        <v>0</v>
      </c>
      <c r="AV1588" t="b">
        <f t="shared" ca="1" si="678"/>
        <v>0</v>
      </c>
      <c r="AW1588" s="266" t="b">
        <f t="shared" ca="1" si="679"/>
        <v>0</v>
      </c>
      <c r="AX1588" s="266" t="b">
        <f t="shared" ca="1" si="680"/>
        <v>0</v>
      </c>
      <c r="AY1588" s="266" t="b">
        <f t="shared" ca="1" si="681"/>
        <v>0</v>
      </c>
    </row>
    <row r="1589" spans="1:51" x14ac:dyDescent="0.25">
      <c r="A1589">
        <v>1557</v>
      </c>
      <c r="B1589" s="163">
        <f ca="1">OFFSET(InputPriceData!B$15,CalculationsAndCharts!$A1589+$A$11,0,1,1)</f>
        <v>39755</v>
      </c>
      <c r="C1589" s="3">
        <f ca="1">OFFSET(InputPriceData!G$15,CalculationsAndCharts!$A1589+$A$11,IF($C$7,8,0),1,1)</f>
        <v>631500</v>
      </c>
      <c r="D1589" s="4">
        <f ca="1">OFFSET(InputPriceData!C$15,CalculationsAndCharts!$A1589+$A$11,IF($C$7,8,0),1,1)</f>
        <v>15.4</v>
      </c>
      <c r="E1589" s="4">
        <f ca="1">OFFSET(InputPriceData!D$15,CalculationsAndCharts!$A1589+$A$11,IF($C$7,8,0),1,1)</f>
        <v>15.89</v>
      </c>
      <c r="F1589" s="4">
        <f ca="1">OFFSET(InputPriceData!E$15,CalculationsAndCharts!$A1589+$A$11,IF($C$7,8,0),1,1)</f>
        <v>14.86</v>
      </c>
      <c r="G1589" s="4">
        <f ca="1">OFFSET(InputPriceData!F$15,CalculationsAndCharts!$A1589+$A$11,IF($C$7,8,0),1,1)</f>
        <v>15.18</v>
      </c>
      <c r="H1589" s="128"/>
      <c r="I1589" s="128"/>
      <c r="K1589" s="124"/>
      <c r="L1589" s="279"/>
      <c r="M1589" s="281"/>
      <c r="N1589" s="280"/>
      <c r="O1589" s="4"/>
      <c r="P1589" s="4"/>
      <c r="Q1589" s="3"/>
      <c r="S1589" s="309">
        <f t="shared" ca="1" si="662"/>
        <v>15.34</v>
      </c>
      <c r="T1589" s="309">
        <f t="shared" ca="1" si="663"/>
        <v>13.37</v>
      </c>
      <c r="U1589" s="310">
        <f t="shared" ca="1" si="655"/>
        <v>0.91878172588832485</v>
      </c>
      <c r="V1589" s="310" t="b">
        <f t="shared" ca="1" si="664"/>
        <v>0</v>
      </c>
      <c r="W1589" s="3" t="b">
        <f t="shared" ca="1" si="665"/>
        <v>1</v>
      </c>
      <c r="X1589" s="3">
        <f t="shared" ca="1" si="666"/>
        <v>13.92</v>
      </c>
      <c r="Y1589" s="3">
        <f t="shared" ca="1" si="656"/>
        <v>9.051724137931032</v>
      </c>
      <c r="Z1589" s="3">
        <f t="shared" ca="1" si="667"/>
        <v>9.051724137931032</v>
      </c>
      <c r="AA1589" s="3">
        <f t="shared" ca="1" si="668"/>
        <v>95</v>
      </c>
      <c r="AB1589" s="205">
        <f t="shared" ca="1" si="669"/>
        <v>5394</v>
      </c>
      <c r="AC1589" s="205">
        <f t="shared" ca="1" si="670"/>
        <v>82</v>
      </c>
      <c r="AD1589" s="205">
        <f t="shared" ca="1" si="657"/>
        <v>65.780487804878049</v>
      </c>
      <c r="AE1589" s="205">
        <f t="shared" ca="1" si="658"/>
        <v>15.780487804878049</v>
      </c>
      <c r="AF1589" s="205">
        <f t="shared" ca="1" si="671"/>
        <v>3.1560975609756099</v>
      </c>
      <c r="AG1589" s="205"/>
      <c r="AH1589" s="205"/>
      <c r="AI1589" s="205"/>
      <c r="AJ1589" s="205"/>
      <c r="AK1589" s="4"/>
      <c r="AL1589" s="4"/>
      <c r="AM1589" s="309">
        <f t="shared" ca="1" si="672"/>
        <v>15.34</v>
      </c>
      <c r="AN1589" s="309">
        <f t="shared" ca="1" si="673"/>
        <v>13.37</v>
      </c>
      <c r="AO1589" s="310">
        <f t="shared" ca="1" si="674"/>
        <v>0.91878172588832485</v>
      </c>
      <c r="AP1589" s="310" t="b">
        <f t="shared" ca="1" si="675"/>
        <v>0</v>
      </c>
      <c r="AQ1589" s="309">
        <f t="shared" ca="1" si="676"/>
        <v>0</v>
      </c>
      <c r="AR1589" s="205">
        <f t="shared" ca="1" si="659"/>
        <v>0</v>
      </c>
      <c r="AS1589" s="45" t="b">
        <f t="shared" ca="1" si="660"/>
        <v>0</v>
      </c>
      <c r="AT1589">
        <f t="shared" ca="1" si="661"/>
        <v>0</v>
      </c>
      <c r="AU1589" t="b">
        <f t="shared" ca="1" si="677"/>
        <v>0</v>
      </c>
      <c r="AV1589" t="b">
        <f t="shared" ca="1" si="678"/>
        <v>0</v>
      </c>
      <c r="AW1589" s="266" t="b">
        <f t="shared" ca="1" si="679"/>
        <v>0</v>
      </c>
      <c r="AX1589" s="266" t="b">
        <f t="shared" ca="1" si="680"/>
        <v>0</v>
      </c>
      <c r="AY1589" s="266" t="b">
        <f t="shared" ca="1" si="681"/>
        <v>0</v>
      </c>
    </row>
    <row r="1590" spans="1:51" x14ac:dyDescent="0.25">
      <c r="A1590">
        <v>1558</v>
      </c>
      <c r="B1590" s="163">
        <f ca="1">OFFSET(InputPriceData!B$15,CalculationsAndCharts!$A1590+$A$11,0,1,1)</f>
        <v>39752</v>
      </c>
      <c r="C1590" s="3">
        <f ca="1">OFFSET(InputPriceData!G$15,CalculationsAndCharts!$A1590+$A$11,IF($C$7,8,0),1,1)</f>
        <v>941100</v>
      </c>
      <c r="D1590" s="4">
        <f ca="1">OFFSET(InputPriceData!C$15,CalculationsAndCharts!$A1590+$A$11,IF($C$7,8,0),1,1)</f>
        <v>14.28</v>
      </c>
      <c r="E1590" s="4">
        <f ca="1">OFFSET(InputPriceData!D$15,CalculationsAndCharts!$A1590+$A$11,IF($C$7,8,0),1,1)</f>
        <v>15.6</v>
      </c>
      <c r="F1590" s="4">
        <f ca="1">OFFSET(InputPriceData!E$15,CalculationsAndCharts!$A1590+$A$11,IF($C$7,8,0),1,1)</f>
        <v>14.19</v>
      </c>
      <c r="G1590" s="4">
        <f ca="1">OFFSET(InputPriceData!F$15,CalculationsAndCharts!$A1590+$A$11,IF($C$7,8,0),1,1)</f>
        <v>15.34</v>
      </c>
      <c r="H1590" s="128"/>
      <c r="I1590" s="128"/>
      <c r="K1590" s="124"/>
      <c r="L1590" s="279"/>
      <c r="M1590" s="281"/>
      <c r="N1590" s="280"/>
      <c r="O1590" s="4"/>
      <c r="P1590" s="4"/>
      <c r="Q1590" s="3"/>
      <c r="S1590" s="309">
        <f t="shared" ca="1" si="662"/>
        <v>15.34</v>
      </c>
      <c r="T1590" s="309">
        <f t="shared" ca="1" si="663"/>
        <v>13.37</v>
      </c>
      <c r="U1590" s="310">
        <f t="shared" ca="1" si="655"/>
        <v>1</v>
      </c>
      <c r="V1590" s="310" t="b">
        <f t="shared" ca="1" si="664"/>
        <v>0</v>
      </c>
      <c r="W1590" s="3" t="b">
        <f t="shared" ca="1" si="665"/>
        <v>0</v>
      </c>
      <c r="X1590" s="3" t="str">
        <f t="shared" ca="1" si="666"/>
        <v/>
      </c>
      <c r="Y1590" s="3" t="str">
        <f t="shared" ca="1" si="656"/>
        <v/>
      </c>
      <c r="Z1590" s="3" t="str">
        <f t="shared" ca="1" si="667"/>
        <v/>
      </c>
      <c r="AA1590" s="3" t="str">
        <f t="shared" ca="1" si="668"/>
        <v/>
      </c>
      <c r="AB1590" s="205">
        <f t="shared" ca="1" si="669"/>
        <v>5299</v>
      </c>
      <c r="AC1590" s="205">
        <f t="shared" ca="1" si="670"/>
        <v>81</v>
      </c>
      <c r="AD1590" s="205">
        <f t="shared" ca="1" si="657"/>
        <v>65.419753086419746</v>
      </c>
      <c r="AE1590" s="205">
        <f t="shared" ca="1" si="658"/>
        <v>15.419753086419746</v>
      </c>
      <c r="AF1590" s="205">
        <f t="shared" ca="1" si="671"/>
        <v>3.0839506172839495</v>
      </c>
      <c r="AG1590" s="205"/>
      <c r="AH1590" s="205"/>
      <c r="AI1590" s="205"/>
      <c r="AJ1590" s="205"/>
      <c r="AK1590" s="4"/>
      <c r="AL1590" s="4"/>
      <c r="AM1590" s="309">
        <f t="shared" ca="1" si="672"/>
        <v>15.34</v>
      </c>
      <c r="AN1590" s="309">
        <f t="shared" ca="1" si="673"/>
        <v>13.37</v>
      </c>
      <c r="AO1590" s="310">
        <f t="shared" ca="1" si="674"/>
        <v>1</v>
      </c>
      <c r="AP1590" s="310" t="b">
        <f t="shared" ca="1" si="675"/>
        <v>0</v>
      </c>
      <c r="AQ1590" s="309">
        <f t="shared" ca="1" si="676"/>
        <v>0</v>
      </c>
      <c r="AR1590" s="205">
        <f t="shared" ca="1" si="659"/>
        <v>0</v>
      </c>
      <c r="AS1590" s="45" t="b">
        <f t="shared" ca="1" si="660"/>
        <v>0</v>
      </c>
      <c r="AT1590">
        <f t="shared" ca="1" si="661"/>
        <v>0</v>
      </c>
      <c r="AU1590" t="b">
        <f t="shared" ca="1" si="677"/>
        <v>0</v>
      </c>
      <c r="AV1590" t="b">
        <f t="shared" ca="1" si="678"/>
        <v>0</v>
      </c>
      <c r="AW1590" s="266" t="b">
        <f t="shared" ca="1" si="679"/>
        <v>0</v>
      </c>
      <c r="AX1590" s="266" t="b">
        <f t="shared" ca="1" si="680"/>
        <v>0</v>
      </c>
      <c r="AY1590" s="266" t="b">
        <f t="shared" ca="1" si="681"/>
        <v>0</v>
      </c>
    </row>
    <row r="1591" spans="1:51" x14ac:dyDescent="0.25">
      <c r="A1591">
        <v>1559</v>
      </c>
      <c r="B1591" s="163">
        <f ca="1">OFFSET(InputPriceData!B$15,CalculationsAndCharts!$A1591+$A$11,0,1,1)</f>
        <v>39751</v>
      </c>
      <c r="C1591" s="3">
        <f ca="1">OFFSET(InputPriceData!G$15,CalculationsAndCharts!$A1591+$A$11,IF($C$7,8,0),1,1)</f>
        <v>960500</v>
      </c>
      <c r="D1591" s="4">
        <f ca="1">OFFSET(InputPriceData!C$15,CalculationsAndCharts!$A1591+$A$11,IF($C$7,8,0),1,1)</f>
        <v>14.59</v>
      </c>
      <c r="E1591" s="4">
        <f ca="1">OFFSET(InputPriceData!D$15,CalculationsAndCharts!$A1591+$A$11,IF($C$7,8,0),1,1)</f>
        <v>14.82</v>
      </c>
      <c r="F1591" s="4">
        <f ca="1">OFFSET(InputPriceData!E$15,CalculationsAndCharts!$A1591+$A$11,IF($C$7,8,0),1,1)</f>
        <v>13.99</v>
      </c>
      <c r="G1591" s="4">
        <f ca="1">OFFSET(InputPriceData!F$15,CalculationsAndCharts!$A1591+$A$11,IF($C$7,8,0),1,1)</f>
        <v>14.33</v>
      </c>
      <c r="H1591" s="128"/>
      <c r="I1591" s="128"/>
      <c r="K1591" s="124"/>
      <c r="L1591" s="279"/>
      <c r="M1591" s="281"/>
      <c r="N1591" s="280"/>
      <c r="O1591" s="4"/>
      <c r="P1591" s="4"/>
      <c r="Q1591" s="3"/>
      <c r="S1591" s="309">
        <f t="shared" ca="1" si="662"/>
        <v>15.26</v>
      </c>
      <c r="T1591" s="309">
        <f t="shared" ca="1" si="663"/>
        <v>13.37</v>
      </c>
      <c r="U1591" s="310">
        <f t="shared" ca="1" si="655"/>
        <v>0.50793650793650824</v>
      </c>
      <c r="V1591" s="310" t="b">
        <f t="shared" ca="1" si="664"/>
        <v>0</v>
      </c>
      <c r="W1591" s="3" t="b">
        <f t="shared" ca="1" si="665"/>
        <v>0</v>
      </c>
      <c r="X1591" s="3" t="str">
        <f t="shared" ca="1" si="666"/>
        <v/>
      </c>
      <c r="Y1591" s="3" t="str">
        <f t="shared" ca="1" si="656"/>
        <v/>
      </c>
      <c r="Z1591" s="3" t="str">
        <f t="shared" ca="1" si="667"/>
        <v/>
      </c>
      <c r="AA1591" s="3" t="str">
        <f t="shared" ca="1" si="668"/>
        <v/>
      </c>
      <c r="AB1591" s="205">
        <f t="shared" ca="1" si="669"/>
        <v>5299</v>
      </c>
      <c r="AC1591" s="205">
        <f t="shared" ca="1" si="670"/>
        <v>81</v>
      </c>
      <c r="AD1591" s="205">
        <f t="shared" ca="1" si="657"/>
        <v>65.419753086419746</v>
      </c>
      <c r="AE1591" s="205">
        <f t="shared" ca="1" si="658"/>
        <v>15.419753086419746</v>
      </c>
      <c r="AF1591" s="205">
        <f t="shared" ca="1" si="671"/>
        <v>3.0839506172839495</v>
      </c>
      <c r="AG1591" s="205"/>
      <c r="AH1591" s="205"/>
      <c r="AI1591" s="205"/>
      <c r="AJ1591" s="205"/>
      <c r="AK1591" s="4"/>
      <c r="AL1591" s="4"/>
      <c r="AM1591" s="309">
        <f t="shared" ca="1" si="672"/>
        <v>15.26</v>
      </c>
      <c r="AN1591" s="309">
        <f t="shared" ca="1" si="673"/>
        <v>13.37</v>
      </c>
      <c r="AO1591" s="310">
        <f t="shared" ca="1" si="674"/>
        <v>0.50793650793650824</v>
      </c>
      <c r="AP1591" s="310" t="b">
        <f t="shared" ca="1" si="675"/>
        <v>0</v>
      </c>
      <c r="AQ1591" s="309">
        <f t="shared" ca="1" si="676"/>
        <v>0</v>
      </c>
      <c r="AR1591" s="205">
        <f t="shared" ca="1" si="659"/>
        <v>0</v>
      </c>
      <c r="AS1591" s="45" t="b">
        <f t="shared" ca="1" si="660"/>
        <v>0</v>
      </c>
      <c r="AT1591">
        <f t="shared" ca="1" si="661"/>
        <v>0</v>
      </c>
      <c r="AU1591" t="b">
        <f t="shared" ca="1" si="677"/>
        <v>0</v>
      </c>
      <c r="AV1591" t="b">
        <f t="shared" ca="1" si="678"/>
        <v>0</v>
      </c>
      <c r="AW1591" s="266" t="b">
        <f t="shared" ca="1" si="679"/>
        <v>0</v>
      </c>
      <c r="AX1591" s="266" t="b">
        <f t="shared" ca="1" si="680"/>
        <v>0</v>
      </c>
      <c r="AY1591" s="266" t="b">
        <f t="shared" ca="1" si="681"/>
        <v>0</v>
      </c>
    </row>
    <row r="1592" spans="1:51" x14ac:dyDescent="0.25">
      <c r="A1592">
        <v>1560</v>
      </c>
      <c r="B1592" s="163">
        <f ca="1">OFFSET(InputPriceData!B$15,CalculationsAndCharts!$A1592+$A$11,0,1,1)</f>
        <v>39750</v>
      </c>
      <c r="C1592" s="3">
        <f ca="1">OFFSET(InputPriceData!G$15,CalculationsAndCharts!$A1592+$A$11,IF($C$7,8,0),1,1)</f>
        <v>1543300</v>
      </c>
      <c r="D1592" s="4">
        <f ca="1">OFFSET(InputPriceData!C$15,CalculationsAndCharts!$A1592+$A$11,IF($C$7,8,0),1,1)</f>
        <v>14.22</v>
      </c>
      <c r="E1592" s="4">
        <f ca="1">OFFSET(InputPriceData!D$15,CalculationsAndCharts!$A1592+$A$11,IF($C$7,8,0),1,1)</f>
        <v>14.93</v>
      </c>
      <c r="F1592" s="4">
        <f ca="1">OFFSET(InputPriceData!E$15,CalculationsAndCharts!$A1592+$A$11,IF($C$7,8,0),1,1)</f>
        <v>13.38</v>
      </c>
      <c r="G1592" s="4">
        <f ca="1">OFFSET(InputPriceData!F$15,CalculationsAndCharts!$A1592+$A$11,IF($C$7,8,0),1,1)</f>
        <v>14.18</v>
      </c>
      <c r="H1592" s="128"/>
      <c r="I1592" s="128"/>
      <c r="K1592" s="124"/>
      <c r="L1592" s="279"/>
      <c r="M1592" s="281"/>
      <c r="N1592" s="280"/>
      <c r="O1592" s="4"/>
      <c r="P1592" s="4"/>
      <c r="Q1592" s="3"/>
      <c r="S1592" s="309">
        <f t="shared" ca="1" si="662"/>
        <v>15.26</v>
      </c>
      <c r="T1592" s="309">
        <f t="shared" ca="1" si="663"/>
        <v>13.37</v>
      </c>
      <c r="U1592" s="310">
        <f t="shared" ca="1" si="655"/>
        <v>0.42857142857142871</v>
      </c>
      <c r="V1592" s="310" t="b">
        <f t="shared" ca="1" si="664"/>
        <v>0</v>
      </c>
      <c r="W1592" s="3" t="b">
        <f t="shared" ca="1" si="665"/>
        <v>0</v>
      </c>
      <c r="X1592" s="3" t="str">
        <f t="shared" ca="1" si="666"/>
        <v/>
      </c>
      <c r="Y1592" s="3" t="str">
        <f t="shared" ca="1" si="656"/>
        <v/>
      </c>
      <c r="Z1592" s="3" t="str">
        <f t="shared" ca="1" si="667"/>
        <v/>
      </c>
      <c r="AA1592" s="3" t="str">
        <f t="shared" ca="1" si="668"/>
        <v/>
      </c>
      <c r="AB1592" s="205">
        <f t="shared" ca="1" si="669"/>
        <v>5299</v>
      </c>
      <c r="AC1592" s="205">
        <f t="shared" ca="1" si="670"/>
        <v>81</v>
      </c>
      <c r="AD1592" s="205">
        <f t="shared" ca="1" si="657"/>
        <v>65.419753086419746</v>
      </c>
      <c r="AE1592" s="205">
        <f t="shared" ca="1" si="658"/>
        <v>15.419753086419746</v>
      </c>
      <c r="AF1592" s="205">
        <f t="shared" ca="1" si="671"/>
        <v>3.0839506172839495</v>
      </c>
      <c r="AG1592" s="205"/>
      <c r="AH1592" s="205"/>
      <c r="AI1592" s="205"/>
      <c r="AJ1592" s="205"/>
      <c r="AK1592" s="4"/>
      <c r="AL1592" s="4"/>
      <c r="AM1592" s="309">
        <f t="shared" ca="1" si="672"/>
        <v>15.26</v>
      </c>
      <c r="AN1592" s="309">
        <f t="shared" ca="1" si="673"/>
        <v>13.37</v>
      </c>
      <c r="AO1592" s="310">
        <f t="shared" ca="1" si="674"/>
        <v>0.42857142857142871</v>
      </c>
      <c r="AP1592" s="310" t="b">
        <f t="shared" ca="1" si="675"/>
        <v>0</v>
      </c>
      <c r="AQ1592" s="309">
        <f t="shared" ca="1" si="676"/>
        <v>0</v>
      </c>
      <c r="AR1592" s="205">
        <f t="shared" ca="1" si="659"/>
        <v>0</v>
      </c>
      <c r="AS1592" s="45" t="b">
        <f t="shared" ca="1" si="660"/>
        <v>0</v>
      </c>
      <c r="AT1592">
        <f t="shared" ca="1" si="661"/>
        <v>0</v>
      </c>
      <c r="AU1592" t="b">
        <f t="shared" ca="1" si="677"/>
        <v>0</v>
      </c>
      <c r="AV1592" t="b">
        <f t="shared" ca="1" si="678"/>
        <v>0</v>
      </c>
      <c r="AW1592" s="266" t="b">
        <f t="shared" ca="1" si="679"/>
        <v>0</v>
      </c>
      <c r="AX1592" s="266" t="b">
        <f t="shared" ca="1" si="680"/>
        <v>0</v>
      </c>
      <c r="AY1592" s="266" t="b">
        <f t="shared" ca="1" si="681"/>
        <v>0</v>
      </c>
    </row>
    <row r="1593" spans="1:51" x14ac:dyDescent="0.25">
      <c r="A1593">
        <v>1561</v>
      </c>
      <c r="B1593" s="163">
        <f ca="1">OFFSET(InputPriceData!B$15,CalculationsAndCharts!$A1593+$A$11,0,1,1)</f>
        <v>39749</v>
      </c>
      <c r="C1593" s="3">
        <f ca="1">OFFSET(InputPriceData!G$15,CalculationsAndCharts!$A1593+$A$11,IF($C$7,8,0),1,1)</f>
        <v>1205300</v>
      </c>
      <c r="D1593" s="4">
        <f ca="1">OFFSET(InputPriceData!C$15,CalculationsAndCharts!$A1593+$A$11,IF($C$7,8,0),1,1)</f>
        <v>13.67</v>
      </c>
      <c r="E1593" s="4">
        <f ca="1">OFFSET(InputPriceData!D$15,CalculationsAndCharts!$A1593+$A$11,IF($C$7,8,0),1,1)</f>
        <v>14.21</v>
      </c>
      <c r="F1593" s="4">
        <f ca="1">OFFSET(InputPriceData!E$15,CalculationsAndCharts!$A1593+$A$11,IF($C$7,8,0),1,1)</f>
        <v>12.82</v>
      </c>
      <c r="G1593" s="4">
        <f ca="1">OFFSET(InputPriceData!F$15,CalculationsAndCharts!$A1593+$A$11,IF($C$7,8,0),1,1)</f>
        <v>14.15</v>
      </c>
      <c r="H1593" s="128"/>
      <c r="I1593" s="128"/>
      <c r="K1593" s="124"/>
      <c r="L1593" s="279"/>
      <c r="M1593" s="281"/>
      <c r="N1593" s="280"/>
      <c r="O1593" s="4"/>
      <c r="P1593" s="4"/>
      <c r="Q1593" s="3"/>
      <c r="S1593" s="309">
        <f t="shared" ca="1" si="662"/>
        <v>15.26</v>
      </c>
      <c r="T1593" s="309">
        <f t="shared" ca="1" si="663"/>
        <v>13.37</v>
      </c>
      <c r="U1593" s="310">
        <f t="shared" ca="1" si="655"/>
        <v>0.41269841269841318</v>
      </c>
      <c r="V1593" s="310" t="b">
        <f t="shared" ca="1" si="664"/>
        <v>0</v>
      </c>
      <c r="W1593" s="3" t="b">
        <f t="shared" ca="1" si="665"/>
        <v>0</v>
      </c>
      <c r="X1593" s="3" t="str">
        <f t="shared" ca="1" si="666"/>
        <v/>
      </c>
      <c r="Y1593" s="3" t="str">
        <f t="shared" ca="1" si="656"/>
        <v/>
      </c>
      <c r="Z1593" s="3" t="str">
        <f t="shared" ca="1" si="667"/>
        <v/>
      </c>
      <c r="AA1593" s="3" t="str">
        <f t="shared" ca="1" si="668"/>
        <v/>
      </c>
      <c r="AB1593" s="205">
        <f t="shared" ca="1" si="669"/>
        <v>5299</v>
      </c>
      <c r="AC1593" s="205">
        <f t="shared" ca="1" si="670"/>
        <v>81</v>
      </c>
      <c r="AD1593" s="205">
        <f t="shared" ca="1" si="657"/>
        <v>65.419753086419746</v>
      </c>
      <c r="AE1593" s="205">
        <f t="shared" ca="1" si="658"/>
        <v>15.419753086419746</v>
      </c>
      <c r="AF1593" s="205">
        <f t="shared" ca="1" si="671"/>
        <v>3.0839506172839495</v>
      </c>
      <c r="AG1593" s="205"/>
      <c r="AH1593" s="205"/>
      <c r="AI1593" s="205"/>
      <c r="AJ1593" s="205"/>
      <c r="AK1593" s="4"/>
      <c r="AL1593" s="4"/>
      <c r="AM1593" s="309">
        <f t="shared" ca="1" si="672"/>
        <v>15.26</v>
      </c>
      <c r="AN1593" s="309">
        <f t="shared" ca="1" si="673"/>
        <v>13.37</v>
      </c>
      <c r="AO1593" s="310">
        <f t="shared" ca="1" si="674"/>
        <v>0.41269841269841318</v>
      </c>
      <c r="AP1593" s="310" t="b">
        <f t="shared" ca="1" si="675"/>
        <v>0</v>
      </c>
      <c r="AQ1593" s="309">
        <f t="shared" ca="1" si="676"/>
        <v>0</v>
      </c>
      <c r="AR1593" s="205">
        <f t="shared" ca="1" si="659"/>
        <v>0</v>
      </c>
      <c r="AS1593" s="45" t="b">
        <f t="shared" ca="1" si="660"/>
        <v>0</v>
      </c>
      <c r="AT1593">
        <f t="shared" ca="1" si="661"/>
        <v>0</v>
      </c>
      <c r="AU1593" t="b">
        <f t="shared" ca="1" si="677"/>
        <v>0</v>
      </c>
      <c r="AV1593" t="b">
        <f t="shared" ca="1" si="678"/>
        <v>0</v>
      </c>
      <c r="AW1593" s="266" t="b">
        <f t="shared" ca="1" si="679"/>
        <v>0</v>
      </c>
      <c r="AX1593" s="266" t="b">
        <f t="shared" ca="1" si="680"/>
        <v>0</v>
      </c>
      <c r="AY1593" s="266" t="b">
        <f t="shared" ca="1" si="681"/>
        <v>0</v>
      </c>
    </row>
    <row r="1594" spans="1:51" x14ac:dyDescent="0.25">
      <c r="A1594">
        <v>1562</v>
      </c>
      <c r="B1594" s="163">
        <f ca="1">OFFSET(InputPriceData!B$15,CalculationsAndCharts!$A1594+$A$11,0,1,1)</f>
        <v>39748</v>
      </c>
      <c r="C1594" s="3">
        <f ca="1">OFFSET(InputPriceData!G$15,CalculationsAndCharts!$A1594+$A$11,IF($C$7,8,0),1,1)</f>
        <v>813700</v>
      </c>
      <c r="D1594" s="4">
        <f ca="1">OFFSET(InputPriceData!C$15,CalculationsAndCharts!$A1594+$A$11,IF($C$7,8,0),1,1)</f>
        <v>13.37</v>
      </c>
      <c r="E1594" s="4">
        <f ca="1">OFFSET(InputPriceData!D$15,CalculationsAndCharts!$A1594+$A$11,IF($C$7,8,0),1,1)</f>
        <v>14.07</v>
      </c>
      <c r="F1594" s="4">
        <f ca="1">OFFSET(InputPriceData!E$15,CalculationsAndCharts!$A1594+$A$11,IF($C$7,8,0),1,1)</f>
        <v>13.18</v>
      </c>
      <c r="G1594" s="4">
        <f ca="1">OFFSET(InputPriceData!F$15,CalculationsAndCharts!$A1594+$A$11,IF($C$7,8,0),1,1)</f>
        <v>13.41</v>
      </c>
      <c r="H1594" s="128"/>
      <c r="I1594" s="128"/>
      <c r="K1594" s="124"/>
      <c r="L1594" s="279"/>
      <c r="M1594" s="281"/>
      <c r="N1594" s="280"/>
      <c r="O1594" s="4"/>
      <c r="P1594" s="4"/>
      <c r="Q1594" s="3"/>
      <c r="S1594" s="309">
        <f t="shared" ca="1" si="662"/>
        <v>15.26</v>
      </c>
      <c r="T1594" s="309">
        <f t="shared" ca="1" si="663"/>
        <v>13.37</v>
      </c>
      <c r="U1594" s="310">
        <f t="shared" ca="1" si="655"/>
        <v>2.1164021164021645E-2</v>
      </c>
      <c r="V1594" s="310" t="b">
        <f t="shared" ca="1" si="664"/>
        <v>0</v>
      </c>
      <c r="W1594" s="3" t="b">
        <f t="shared" ca="1" si="665"/>
        <v>1</v>
      </c>
      <c r="X1594" s="3">
        <f t="shared" ca="1" si="666"/>
        <v>14.56</v>
      </c>
      <c r="Y1594" s="3">
        <f t="shared" ca="1" si="656"/>
        <v>-7.8983516483516496</v>
      </c>
      <c r="Z1594" s="3">
        <f t="shared" ca="1" si="667"/>
        <v>-7.8983516483516496</v>
      </c>
      <c r="AA1594" s="3">
        <f t="shared" ca="1" si="668"/>
        <v>10</v>
      </c>
      <c r="AB1594" s="205">
        <f t="shared" ca="1" si="669"/>
        <v>5299</v>
      </c>
      <c r="AC1594" s="205">
        <f t="shared" ca="1" si="670"/>
        <v>81</v>
      </c>
      <c r="AD1594" s="205">
        <f t="shared" ca="1" si="657"/>
        <v>65.419753086419746</v>
      </c>
      <c r="AE1594" s="205">
        <f t="shared" ca="1" si="658"/>
        <v>15.419753086419746</v>
      </c>
      <c r="AF1594" s="205">
        <f t="shared" ca="1" si="671"/>
        <v>3.0839506172839495</v>
      </c>
      <c r="AG1594" s="205"/>
      <c r="AH1594" s="205"/>
      <c r="AI1594" s="205"/>
      <c r="AJ1594" s="205"/>
      <c r="AK1594" s="4"/>
      <c r="AL1594" s="4"/>
      <c r="AM1594" s="309">
        <f t="shared" ca="1" si="672"/>
        <v>15.26</v>
      </c>
      <c r="AN1594" s="309">
        <f t="shared" ca="1" si="673"/>
        <v>13.37</v>
      </c>
      <c r="AO1594" s="310">
        <f t="shared" ca="1" si="674"/>
        <v>2.1164021164021645E-2</v>
      </c>
      <c r="AP1594" s="310" t="b">
        <f t="shared" ca="1" si="675"/>
        <v>0</v>
      </c>
      <c r="AQ1594" s="309">
        <f t="shared" ca="1" si="676"/>
        <v>0</v>
      </c>
      <c r="AR1594" s="205">
        <f t="shared" ca="1" si="659"/>
        <v>0</v>
      </c>
      <c r="AS1594" s="45" t="b">
        <f t="shared" ca="1" si="660"/>
        <v>0</v>
      </c>
      <c r="AT1594">
        <f t="shared" ca="1" si="661"/>
        <v>0</v>
      </c>
      <c r="AU1594" t="b">
        <f t="shared" ca="1" si="677"/>
        <v>0</v>
      </c>
      <c r="AV1594" t="b">
        <f t="shared" ca="1" si="678"/>
        <v>0</v>
      </c>
      <c r="AW1594" s="266" t="b">
        <f t="shared" ca="1" si="679"/>
        <v>0</v>
      </c>
      <c r="AX1594" s="266" t="b">
        <f t="shared" ca="1" si="680"/>
        <v>0</v>
      </c>
      <c r="AY1594" s="266" t="b">
        <f t="shared" ca="1" si="681"/>
        <v>0</v>
      </c>
    </row>
    <row r="1595" spans="1:51" x14ac:dyDescent="0.25">
      <c r="A1595">
        <v>1563</v>
      </c>
      <c r="B1595" s="163">
        <f ca="1">OFFSET(InputPriceData!B$15,CalculationsAndCharts!$A1595+$A$11,0,1,1)</f>
        <v>39745</v>
      </c>
      <c r="C1595" s="3">
        <f ca="1">OFFSET(InputPriceData!G$15,CalculationsAndCharts!$A1595+$A$11,IF($C$7,8,0),1,1)</f>
        <v>1267600</v>
      </c>
      <c r="D1595" s="4">
        <f ca="1">OFFSET(InputPriceData!C$15,CalculationsAndCharts!$A1595+$A$11,IF($C$7,8,0),1,1)</f>
        <v>12.41</v>
      </c>
      <c r="E1595" s="4">
        <f ca="1">OFFSET(InputPriceData!D$15,CalculationsAndCharts!$A1595+$A$11,IF($C$7,8,0),1,1)</f>
        <v>13.76</v>
      </c>
      <c r="F1595" s="4">
        <f ca="1">OFFSET(InputPriceData!E$15,CalculationsAndCharts!$A1595+$A$11,IF($C$7,8,0),1,1)</f>
        <v>12.41</v>
      </c>
      <c r="G1595" s="4">
        <f ca="1">OFFSET(InputPriceData!F$15,CalculationsAndCharts!$A1595+$A$11,IF($C$7,8,0),1,1)</f>
        <v>13.53</v>
      </c>
      <c r="H1595" s="128"/>
      <c r="I1595" s="128"/>
      <c r="K1595" s="124"/>
      <c r="L1595" s="279"/>
      <c r="M1595" s="281"/>
      <c r="N1595" s="280"/>
      <c r="O1595" s="4"/>
      <c r="P1595" s="4"/>
      <c r="Q1595" s="3"/>
      <c r="S1595" s="309">
        <f t="shared" ca="1" si="662"/>
        <v>15.8</v>
      </c>
      <c r="T1595" s="309">
        <f t="shared" ca="1" si="663"/>
        <v>13.37</v>
      </c>
      <c r="U1595" s="310">
        <f t="shared" ca="1" si="655"/>
        <v>6.5843621399176974E-2</v>
      </c>
      <c r="V1595" s="310" t="b">
        <f t="shared" ca="1" si="664"/>
        <v>0</v>
      </c>
      <c r="W1595" s="3" t="b">
        <f t="shared" ca="1" si="665"/>
        <v>0</v>
      </c>
      <c r="X1595" s="3" t="str">
        <f t="shared" ca="1" si="666"/>
        <v/>
      </c>
      <c r="Y1595" s="3" t="str">
        <f t="shared" ca="1" si="656"/>
        <v/>
      </c>
      <c r="Z1595" s="3" t="str">
        <f t="shared" ca="1" si="667"/>
        <v/>
      </c>
      <c r="AA1595" s="3" t="str">
        <f t="shared" ca="1" si="668"/>
        <v/>
      </c>
      <c r="AB1595" s="205">
        <f t="shared" ca="1" si="669"/>
        <v>5289</v>
      </c>
      <c r="AC1595" s="205">
        <f t="shared" ca="1" si="670"/>
        <v>80</v>
      </c>
      <c r="AD1595" s="205">
        <f t="shared" ca="1" si="657"/>
        <v>66.112499999999997</v>
      </c>
      <c r="AE1595" s="205">
        <f t="shared" ca="1" si="658"/>
        <v>16.112499999999997</v>
      </c>
      <c r="AF1595" s="205">
        <f t="shared" ca="1" si="671"/>
        <v>3.2224999999999997</v>
      </c>
      <c r="AG1595" s="205"/>
      <c r="AH1595" s="205"/>
      <c r="AI1595" s="205"/>
      <c r="AJ1595" s="205"/>
      <c r="AK1595" s="4"/>
      <c r="AL1595" s="4"/>
      <c r="AM1595" s="309">
        <f t="shared" ca="1" si="672"/>
        <v>15.26</v>
      </c>
      <c r="AN1595" s="309">
        <f t="shared" ca="1" si="673"/>
        <v>13.37</v>
      </c>
      <c r="AO1595" s="310">
        <f t="shared" ca="1" si="674"/>
        <v>8.4656084656084707E-2</v>
      </c>
      <c r="AP1595" s="310" t="b">
        <f t="shared" ca="1" si="675"/>
        <v>0</v>
      </c>
      <c r="AQ1595" s="309">
        <f t="shared" ca="1" si="676"/>
        <v>0</v>
      </c>
      <c r="AR1595" s="205">
        <f t="shared" ca="1" si="659"/>
        <v>0</v>
      </c>
      <c r="AS1595" s="45" t="b">
        <f t="shared" ca="1" si="660"/>
        <v>0</v>
      </c>
      <c r="AT1595">
        <f t="shared" ca="1" si="661"/>
        <v>0</v>
      </c>
      <c r="AU1595" t="b">
        <f t="shared" ca="1" si="677"/>
        <v>0</v>
      </c>
      <c r="AV1595" t="b">
        <f t="shared" ca="1" si="678"/>
        <v>0</v>
      </c>
      <c r="AW1595" s="266" t="b">
        <f t="shared" ca="1" si="679"/>
        <v>0</v>
      </c>
      <c r="AX1595" s="266" t="b">
        <f t="shared" ca="1" si="680"/>
        <v>0</v>
      </c>
      <c r="AY1595" s="266" t="b">
        <f t="shared" ca="1" si="681"/>
        <v>0</v>
      </c>
    </row>
    <row r="1596" spans="1:51" x14ac:dyDescent="0.25">
      <c r="A1596">
        <v>1564</v>
      </c>
      <c r="B1596" s="163">
        <f ca="1">OFFSET(InputPriceData!B$15,CalculationsAndCharts!$A1596+$A$11,0,1,1)</f>
        <v>39744</v>
      </c>
      <c r="C1596" s="3">
        <f ca="1">OFFSET(InputPriceData!G$15,CalculationsAndCharts!$A1596+$A$11,IF($C$7,8,0),1,1)</f>
        <v>1343100</v>
      </c>
      <c r="D1596" s="4">
        <f ca="1">OFFSET(InputPriceData!C$15,CalculationsAndCharts!$A1596+$A$11,IF($C$7,8,0),1,1)</f>
        <v>13.63</v>
      </c>
      <c r="E1596" s="4">
        <f ca="1">OFFSET(InputPriceData!D$15,CalculationsAndCharts!$A1596+$A$11,IF($C$7,8,0),1,1)</f>
        <v>13.76</v>
      </c>
      <c r="F1596" s="4">
        <f ca="1">OFFSET(InputPriceData!E$15,CalculationsAndCharts!$A1596+$A$11,IF($C$7,8,0),1,1)</f>
        <v>12.77</v>
      </c>
      <c r="G1596" s="4">
        <f ca="1">OFFSET(InputPriceData!F$15,CalculationsAndCharts!$A1596+$A$11,IF($C$7,8,0),1,1)</f>
        <v>13.37</v>
      </c>
      <c r="H1596" s="128"/>
      <c r="I1596" s="128"/>
      <c r="K1596" s="124"/>
      <c r="L1596" s="279"/>
      <c r="M1596" s="281"/>
      <c r="N1596" s="280"/>
      <c r="O1596" s="4"/>
      <c r="P1596" s="4"/>
      <c r="Q1596" s="3"/>
      <c r="S1596" s="309">
        <f t="shared" ca="1" si="662"/>
        <v>15.8</v>
      </c>
      <c r="T1596" s="309">
        <f t="shared" ca="1" si="663"/>
        <v>13.37</v>
      </c>
      <c r="U1596" s="310">
        <f t="shared" ca="1" si="655"/>
        <v>0</v>
      </c>
      <c r="V1596" s="310" t="b">
        <f t="shared" ca="1" si="664"/>
        <v>0</v>
      </c>
      <c r="W1596" s="3" t="b">
        <f t="shared" ca="1" si="665"/>
        <v>0</v>
      </c>
      <c r="X1596" s="3" t="str">
        <f t="shared" ca="1" si="666"/>
        <v/>
      </c>
      <c r="Y1596" s="3" t="str">
        <f t="shared" ca="1" si="656"/>
        <v/>
      </c>
      <c r="Z1596" s="3" t="str">
        <f t="shared" ca="1" si="667"/>
        <v/>
      </c>
      <c r="AA1596" s="3" t="str">
        <f t="shared" ca="1" si="668"/>
        <v/>
      </c>
      <c r="AB1596" s="205">
        <f t="shared" ca="1" si="669"/>
        <v>5289</v>
      </c>
      <c r="AC1596" s="205">
        <f t="shared" ca="1" si="670"/>
        <v>80</v>
      </c>
      <c r="AD1596" s="205">
        <f t="shared" ca="1" si="657"/>
        <v>66.112499999999997</v>
      </c>
      <c r="AE1596" s="205">
        <f t="shared" ca="1" si="658"/>
        <v>16.112499999999997</v>
      </c>
      <c r="AF1596" s="205">
        <f t="shared" ca="1" si="671"/>
        <v>3.2224999999999997</v>
      </c>
      <c r="AG1596" s="205"/>
      <c r="AH1596" s="205"/>
      <c r="AI1596" s="205"/>
      <c r="AJ1596" s="205"/>
      <c r="AK1596" s="4"/>
      <c r="AL1596" s="4"/>
      <c r="AM1596" s="309">
        <f t="shared" ca="1" si="672"/>
        <v>15.26</v>
      </c>
      <c r="AN1596" s="309">
        <f t="shared" ca="1" si="673"/>
        <v>13.37</v>
      </c>
      <c r="AO1596" s="310">
        <f t="shared" ca="1" si="674"/>
        <v>0</v>
      </c>
      <c r="AP1596" s="310" t="b">
        <f t="shared" ca="1" si="675"/>
        <v>0</v>
      </c>
      <c r="AQ1596" s="309">
        <f t="shared" ca="1" si="676"/>
        <v>0</v>
      </c>
      <c r="AR1596" s="205">
        <f t="shared" ca="1" si="659"/>
        <v>0</v>
      </c>
      <c r="AS1596" s="45" t="b">
        <f t="shared" ca="1" si="660"/>
        <v>0</v>
      </c>
      <c r="AT1596">
        <f t="shared" ca="1" si="661"/>
        <v>0</v>
      </c>
      <c r="AU1596" t="b">
        <f t="shared" ca="1" si="677"/>
        <v>0</v>
      </c>
      <c r="AV1596" t="b">
        <f t="shared" ca="1" si="678"/>
        <v>0</v>
      </c>
      <c r="AW1596" s="266" t="b">
        <f t="shared" ca="1" si="679"/>
        <v>0</v>
      </c>
      <c r="AX1596" s="266" t="b">
        <f t="shared" ca="1" si="680"/>
        <v>0</v>
      </c>
      <c r="AY1596" s="266" t="b">
        <f t="shared" ca="1" si="681"/>
        <v>1</v>
      </c>
    </row>
    <row r="1597" spans="1:51" x14ac:dyDescent="0.25">
      <c r="A1597">
        <v>1565</v>
      </c>
      <c r="B1597" s="163">
        <f ca="1">OFFSET(InputPriceData!B$15,CalculationsAndCharts!$A1597+$A$11,0,1,1)</f>
        <v>39743</v>
      </c>
      <c r="C1597" s="3">
        <f ca="1">OFFSET(InputPriceData!G$15,CalculationsAndCharts!$A1597+$A$11,IF($C$7,8,0),1,1)</f>
        <v>1325500</v>
      </c>
      <c r="D1597" s="4">
        <f ca="1">OFFSET(InputPriceData!C$15,CalculationsAndCharts!$A1597+$A$11,IF($C$7,8,0),1,1)</f>
        <v>14.01</v>
      </c>
      <c r="E1597" s="4">
        <f ca="1">OFFSET(InputPriceData!D$15,CalculationsAndCharts!$A1597+$A$11,IF($C$7,8,0),1,1)</f>
        <v>14.41</v>
      </c>
      <c r="F1597" s="4">
        <f ca="1">OFFSET(InputPriceData!E$15,CalculationsAndCharts!$A1597+$A$11,IF($C$7,8,0),1,1)</f>
        <v>13.33</v>
      </c>
      <c r="G1597" s="4">
        <f ca="1">OFFSET(InputPriceData!F$15,CalculationsAndCharts!$A1597+$A$11,IF($C$7,8,0),1,1)</f>
        <v>13.58</v>
      </c>
      <c r="H1597" s="128"/>
      <c r="I1597" s="128"/>
      <c r="K1597" s="124"/>
      <c r="L1597" s="279"/>
      <c r="M1597" s="281"/>
      <c r="N1597" s="280"/>
      <c r="O1597" s="4"/>
      <c r="P1597" s="4"/>
      <c r="Q1597" s="3"/>
      <c r="S1597" s="309">
        <f t="shared" ca="1" si="662"/>
        <v>15.8</v>
      </c>
      <c r="T1597" s="309">
        <f t="shared" ca="1" si="663"/>
        <v>13.58</v>
      </c>
      <c r="U1597" s="310">
        <f t="shared" ca="1" si="655"/>
        <v>0</v>
      </c>
      <c r="V1597" s="310" t="b">
        <f t="shared" ca="1" si="664"/>
        <v>1</v>
      </c>
      <c r="W1597" s="3" t="b">
        <f t="shared" ca="1" si="665"/>
        <v>0</v>
      </c>
      <c r="X1597" s="3" t="str">
        <f t="shared" ca="1" si="666"/>
        <v/>
      </c>
      <c r="Y1597" s="3" t="str">
        <f t="shared" ca="1" si="656"/>
        <v/>
      </c>
      <c r="Z1597" s="3" t="str">
        <f t="shared" ca="1" si="667"/>
        <v/>
      </c>
      <c r="AA1597" s="3" t="str">
        <f t="shared" ca="1" si="668"/>
        <v/>
      </c>
      <c r="AB1597" s="205">
        <f t="shared" ca="1" si="669"/>
        <v>5289</v>
      </c>
      <c r="AC1597" s="205">
        <f t="shared" ca="1" si="670"/>
        <v>80</v>
      </c>
      <c r="AD1597" s="205">
        <f t="shared" ca="1" si="657"/>
        <v>66.112499999999997</v>
      </c>
      <c r="AE1597" s="205">
        <f t="shared" ca="1" si="658"/>
        <v>16.112499999999997</v>
      </c>
      <c r="AF1597" s="205">
        <f t="shared" ca="1" si="671"/>
        <v>3.2224999999999997</v>
      </c>
      <c r="AG1597" s="205"/>
      <c r="AH1597" s="205"/>
      <c r="AI1597" s="205"/>
      <c r="AJ1597" s="205"/>
      <c r="AK1597" s="4"/>
      <c r="AL1597" s="4"/>
      <c r="AM1597" s="309">
        <f t="shared" ca="1" si="672"/>
        <v>15.8</v>
      </c>
      <c r="AN1597" s="309">
        <f t="shared" ca="1" si="673"/>
        <v>13.58</v>
      </c>
      <c r="AO1597" s="310">
        <f t="shared" ca="1" si="674"/>
        <v>0</v>
      </c>
      <c r="AP1597" s="310" t="b">
        <f t="shared" ca="1" si="675"/>
        <v>1</v>
      </c>
      <c r="AQ1597" s="309">
        <f t="shared" ca="1" si="676"/>
        <v>0.41699999999999998</v>
      </c>
      <c r="AR1597" s="205">
        <f t="shared" ca="1" si="659"/>
        <v>13.483000000000001</v>
      </c>
      <c r="AS1597" s="45" t="b">
        <f t="shared" ca="1" si="660"/>
        <v>1</v>
      </c>
      <c r="AT1597">
        <f t="shared" ca="1" si="661"/>
        <v>5</v>
      </c>
      <c r="AU1597" t="b">
        <f t="shared" ca="1" si="677"/>
        <v>0</v>
      </c>
      <c r="AV1597" t="b">
        <f t="shared" ca="1" si="678"/>
        <v>1</v>
      </c>
      <c r="AW1597" s="266" t="b">
        <f t="shared" ca="1" si="679"/>
        <v>0</v>
      </c>
      <c r="AX1597" s="266" t="b">
        <f t="shared" ca="1" si="680"/>
        <v>1</v>
      </c>
      <c r="AY1597" s="266" t="b">
        <f t="shared" ca="1" si="681"/>
        <v>0</v>
      </c>
    </row>
    <row r="1598" spans="1:51" x14ac:dyDescent="0.25">
      <c r="A1598">
        <v>1566</v>
      </c>
      <c r="B1598" s="163">
        <f ca="1">OFFSET(InputPriceData!B$15,CalculationsAndCharts!$A1598+$A$11,0,1,1)</f>
        <v>39742</v>
      </c>
      <c r="C1598" s="3">
        <f ca="1">OFFSET(InputPriceData!G$15,CalculationsAndCharts!$A1598+$A$11,IF($C$7,8,0),1,1)</f>
        <v>698400</v>
      </c>
      <c r="D1598" s="4">
        <f ca="1">OFFSET(InputPriceData!C$15,CalculationsAndCharts!$A1598+$A$11,IF($C$7,8,0),1,1)</f>
        <v>14.15</v>
      </c>
      <c r="E1598" s="4">
        <f ca="1">OFFSET(InputPriceData!D$15,CalculationsAndCharts!$A1598+$A$11,IF($C$7,8,0),1,1)</f>
        <v>14.89</v>
      </c>
      <c r="F1598" s="4">
        <f ca="1">OFFSET(InputPriceData!E$15,CalculationsAndCharts!$A1598+$A$11,IF($C$7,8,0),1,1)</f>
        <v>14.02</v>
      </c>
      <c r="G1598" s="4">
        <f ca="1">OFFSET(InputPriceData!F$15,CalculationsAndCharts!$A1598+$A$11,IF($C$7,8,0),1,1)</f>
        <v>14.1</v>
      </c>
      <c r="H1598" s="128"/>
      <c r="I1598" s="128"/>
      <c r="K1598" s="124"/>
      <c r="L1598" s="279"/>
      <c r="M1598" s="281"/>
      <c r="N1598" s="280"/>
      <c r="O1598" s="4"/>
      <c r="P1598" s="4"/>
      <c r="Q1598" s="3"/>
      <c r="S1598" s="309">
        <f t="shared" ca="1" si="662"/>
        <v>15.8</v>
      </c>
      <c r="T1598" s="309">
        <f t="shared" ca="1" si="663"/>
        <v>13.84</v>
      </c>
      <c r="U1598" s="310">
        <f t="shared" ca="1" si="655"/>
        <v>0.13265306122448964</v>
      </c>
      <c r="V1598" s="310" t="b">
        <f t="shared" ca="1" si="664"/>
        <v>0</v>
      </c>
      <c r="W1598" s="3" t="b">
        <f t="shared" ca="1" si="665"/>
        <v>0</v>
      </c>
      <c r="X1598" s="3" t="str">
        <f t="shared" ca="1" si="666"/>
        <v/>
      </c>
      <c r="Y1598" s="3" t="str">
        <f t="shared" ca="1" si="656"/>
        <v/>
      </c>
      <c r="Z1598" s="3" t="str">
        <f t="shared" ca="1" si="667"/>
        <v/>
      </c>
      <c r="AA1598" s="3" t="str">
        <f t="shared" ca="1" si="668"/>
        <v/>
      </c>
      <c r="AB1598" s="205">
        <f t="shared" ca="1" si="669"/>
        <v>5289</v>
      </c>
      <c r="AC1598" s="205">
        <f t="shared" ca="1" si="670"/>
        <v>80</v>
      </c>
      <c r="AD1598" s="205">
        <f t="shared" ca="1" si="657"/>
        <v>66.112499999999997</v>
      </c>
      <c r="AE1598" s="205">
        <f t="shared" ca="1" si="658"/>
        <v>16.112499999999997</v>
      </c>
      <c r="AF1598" s="205">
        <f t="shared" ca="1" si="671"/>
        <v>3.2224999999999997</v>
      </c>
      <c r="AG1598" s="205"/>
      <c r="AH1598" s="205"/>
      <c r="AI1598" s="205"/>
      <c r="AJ1598" s="205"/>
      <c r="AK1598" s="4"/>
      <c r="AL1598" s="4"/>
      <c r="AM1598" s="309">
        <f t="shared" ca="1" si="672"/>
        <v>15.8</v>
      </c>
      <c r="AN1598" s="309">
        <f t="shared" ca="1" si="673"/>
        <v>13.84</v>
      </c>
      <c r="AO1598" s="310">
        <f t="shared" ca="1" si="674"/>
        <v>0.13265306122448964</v>
      </c>
      <c r="AP1598" s="310" t="b">
        <f t="shared" ca="1" si="675"/>
        <v>0</v>
      </c>
      <c r="AQ1598" s="309">
        <f t="shared" ca="1" si="676"/>
        <v>0.41699999999999998</v>
      </c>
      <c r="AR1598" s="205">
        <f t="shared" ca="1" si="659"/>
        <v>13.483000000000001</v>
      </c>
      <c r="AS1598" s="45" t="b">
        <f t="shared" ca="1" si="660"/>
        <v>0</v>
      </c>
      <c r="AT1598">
        <f t="shared" ca="1" si="661"/>
        <v>4</v>
      </c>
      <c r="AU1598" t="b">
        <f t="shared" ca="1" si="677"/>
        <v>0</v>
      </c>
      <c r="AV1598" t="b">
        <f t="shared" ca="1" si="678"/>
        <v>0</v>
      </c>
      <c r="AW1598" s="266" t="b">
        <f t="shared" ca="1" si="679"/>
        <v>0</v>
      </c>
      <c r="AX1598" s="266" t="b">
        <f t="shared" ca="1" si="680"/>
        <v>1</v>
      </c>
      <c r="AY1598" s="266" t="b">
        <f t="shared" ca="1" si="681"/>
        <v>0</v>
      </c>
    </row>
    <row r="1599" spans="1:51" x14ac:dyDescent="0.25">
      <c r="A1599">
        <v>1567</v>
      </c>
      <c r="B1599" s="163">
        <f ca="1">OFFSET(InputPriceData!B$15,CalculationsAndCharts!$A1599+$A$11,0,1,1)</f>
        <v>39741</v>
      </c>
      <c r="C1599" s="3">
        <f ca="1">OFFSET(InputPriceData!G$15,CalculationsAndCharts!$A1599+$A$11,IF($C$7,8,0),1,1)</f>
        <v>895800</v>
      </c>
      <c r="D1599" s="4">
        <f ca="1">OFFSET(InputPriceData!C$15,CalculationsAndCharts!$A1599+$A$11,IF($C$7,8,0),1,1)</f>
        <v>14.18</v>
      </c>
      <c r="E1599" s="4">
        <f ca="1">OFFSET(InputPriceData!D$15,CalculationsAndCharts!$A1599+$A$11,IF($C$7,8,0),1,1)</f>
        <v>14.93</v>
      </c>
      <c r="F1599" s="4">
        <f ca="1">OFFSET(InputPriceData!E$15,CalculationsAndCharts!$A1599+$A$11,IF($C$7,8,0),1,1)</f>
        <v>13.96</v>
      </c>
      <c r="G1599" s="4">
        <f ca="1">OFFSET(InputPriceData!F$15,CalculationsAndCharts!$A1599+$A$11,IF($C$7,8,0),1,1)</f>
        <v>14.38</v>
      </c>
      <c r="H1599" s="128"/>
      <c r="I1599" s="128"/>
      <c r="K1599" s="124"/>
      <c r="L1599" s="279"/>
      <c r="M1599" s="281"/>
      <c r="N1599" s="280"/>
      <c r="O1599" s="4"/>
      <c r="P1599" s="4"/>
      <c r="Q1599" s="3"/>
      <c r="S1599" s="309">
        <f t="shared" ca="1" si="662"/>
        <v>15.8</v>
      </c>
      <c r="T1599" s="309">
        <f t="shared" ca="1" si="663"/>
        <v>13.84</v>
      </c>
      <c r="U1599" s="310">
        <f t="shared" ca="1" si="655"/>
        <v>0.27551020408163301</v>
      </c>
      <c r="V1599" s="310" t="b">
        <f t="shared" ca="1" si="664"/>
        <v>0</v>
      </c>
      <c r="W1599" s="3" t="b">
        <f t="shared" ca="1" si="665"/>
        <v>0</v>
      </c>
      <c r="X1599" s="3" t="str">
        <f t="shared" ca="1" si="666"/>
        <v/>
      </c>
      <c r="Y1599" s="3" t="str">
        <f t="shared" ca="1" si="656"/>
        <v/>
      </c>
      <c r="Z1599" s="3" t="str">
        <f t="shared" ca="1" si="667"/>
        <v/>
      </c>
      <c r="AA1599" s="3" t="str">
        <f t="shared" ca="1" si="668"/>
        <v/>
      </c>
      <c r="AB1599" s="205">
        <f t="shared" ca="1" si="669"/>
        <v>5289</v>
      </c>
      <c r="AC1599" s="205">
        <f t="shared" ca="1" si="670"/>
        <v>80</v>
      </c>
      <c r="AD1599" s="205">
        <f t="shared" ca="1" si="657"/>
        <v>66.112499999999997</v>
      </c>
      <c r="AE1599" s="205">
        <f t="shared" ca="1" si="658"/>
        <v>16.112499999999997</v>
      </c>
      <c r="AF1599" s="205">
        <f t="shared" ca="1" si="671"/>
        <v>3.2224999999999997</v>
      </c>
      <c r="AG1599" s="205"/>
      <c r="AH1599" s="205"/>
      <c r="AI1599" s="205"/>
      <c r="AJ1599" s="205"/>
      <c r="AK1599" s="4"/>
      <c r="AL1599" s="4"/>
      <c r="AM1599" s="309">
        <f t="shared" ca="1" si="672"/>
        <v>15.8</v>
      </c>
      <c r="AN1599" s="309">
        <f t="shared" ca="1" si="673"/>
        <v>13.84</v>
      </c>
      <c r="AO1599" s="310">
        <f t="shared" ca="1" si="674"/>
        <v>0.27551020408163301</v>
      </c>
      <c r="AP1599" s="310" t="b">
        <f t="shared" ca="1" si="675"/>
        <v>0</v>
      </c>
      <c r="AQ1599" s="309">
        <f t="shared" ca="1" si="676"/>
        <v>0.41699999999999998</v>
      </c>
      <c r="AR1599" s="205">
        <f t="shared" ca="1" si="659"/>
        <v>13.483000000000001</v>
      </c>
      <c r="AS1599" s="45" t="b">
        <f t="shared" ca="1" si="660"/>
        <v>0</v>
      </c>
      <c r="AT1599">
        <f t="shared" ca="1" si="661"/>
        <v>3</v>
      </c>
      <c r="AU1599" t="b">
        <f t="shared" ca="1" si="677"/>
        <v>0</v>
      </c>
      <c r="AV1599" t="b">
        <f t="shared" ca="1" si="678"/>
        <v>0</v>
      </c>
      <c r="AW1599" s="266" t="b">
        <f t="shared" ca="1" si="679"/>
        <v>0</v>
      </c>
      <c r="AX1599" s="266" t="b">
        <f t="shared" ca="1" si="680"/>
        <v>1</v>
      </c>
      <c r="AY1599" s="266" t="b">
        <f t="shared" ca="1" si="681"/>
        <v>0</v>
      </c>
    </row>
    <row r="1600" spans="1:51" x14ac:dyDescent="0.25">
      <c r="A1600">
        <v>1568</v>
      </c>
      <c r="B1600" s="163">
        <f ca="1">OFFSET(InputPriceData!B$15,CalculationsAndCharts!$A1600+$A$11,0,1,1)</f>
        <v>39738</v>
      </c>
      <c r="C1600" s="3">
        <f ca="1">OFFSET(InputPriceData!G$15,CalculationsAndCharts!$A1600+$A$11,IF($C$7,8,0),1,1)</f>
        <v>1349600</v>
      </c>
      <c r="D1600" s="4">
        <f ca="1">OFFSET(InputPriceData!C$15,CalculationsAndCharts!$A1600+$A$11,IF($C$7,8,0),1,1)</f>
        <v>14.56</v>
      </c>
      <c r="E1600" s="4">
        <f ca="1">OFFSET(InputPriceData!D$15,CalculationsAndCharts!$A1600+$A$11,IF($C$7,8,0),1,1)</f>
        <v>14.92</v>
      </c>
      <c r="F1600" s="4">
        <f ca="1">OFFSET(InputPriceData!E$15,CalculationsAndCharts!$A1600+$A$11,IF($C$7,8,0),1,1)</f>
        <v>13.9</v>
      </c>
      <c r="G1600" s="4">
        <f ca="1">OFFSET(InputPriceData!F$15,CalculationsAndCharts!$A1600+$A$11,IF($C$7,8,0),1,1)</f>
        <v>13.93</v>
      </c>
      <c r="H1600" s="128"/>
      <c r="I1600" s="128"/>
      <c r="K1600" s="124"/>
      <c r="L1600" s="279"/>
      <c r="M1600" s="281"/>
      <c r="N1600" s="280"/>
      <c r="O1600" s="4"/>
      <c r="P1600" s="4"/>
      <c r="Q1600" s="3"/>
      <c r="S1600" s="309">
        <f t="shared" ca="1" si="662"/>
        <v>15.82</v>
      </c>
      <c r="T1600" s="309">
        <f t="shared" ca="1" si="663"/>
        <v>13.84</v>
      </c>
      <c r="U1600" s="310">
        <f t="shared" ca="1" si="655"/>
        <v>4.5454545454545373E-2</v>
      </c>
      <c r="V1600" s="310" t="b">
        <f t="shared" ca="1" si="664"/>
        <v>1</v>
      </c>
      <c r="W1600" s="3" t="b">
        <f t="shared" ca="1" si="665"/>
        <v>0</v>
      </c>
      <c r="X1600" s="3" t="str">
        <f t="shared" ca="1" si="666"/>
        <v/>
      </c>
      <c r="Y1600" s="3" t="str">
        <f t="shared" ca="1" si="656"/>
        <v/>
      </c>
      <c r="Z1600" s="3" t="str">
        <f t="shared" ca="1" si="667"/>
        <v/>
      </c>
      <c r="AA1600" s="3" t="str">
        <f t="shared" ca="1" si="668"/>
        <v/>
      </c>
      <c r="AB1600" s="205">
        <f t="shared" ca="1" si="669"/>
        <v>5289</v>
      </c>
      <c r="AC1600" s="205">
        <f t="shared" ca="1" si="670"/>
        <v>80</v>
      </c>
      <c r="AD1600" s="205">
        <f t="shared" ca="1" si="657"/>
        <v>66.112499999999997</v>
      </c>
      <c r="AE1600" s="205">
        <f t="shared" ca="1" si="658"/>
        <v>16.112499999999997</v>
      </c>
      <c r="AF1600" s="205">
        <f t="shared" ca="1" si="671"/>
        <v>3.2224999999999997</v>
      </c>
      <c r="AG1600" s="205"/>
      <c r="AH1600" s="205"/>
      <c r="AI1600" s="205"/>
      <c r="AJ1600" s="205"/>
      <c r="AK1600" s="4"/>
      <c r="AL1600" s="4"/>
      <c r="AM1600" s="309">
        <f t="shared" ca="1" si="672"/>
        <v>15.8</v>
      </c>
      <c r="AN1600" s="309">
        <f t="shared" ca="1" si="673"/>
        <v>13.84</v>
      </c>
      <c r="AO1600" s="310">
        <f t="shared" ca="1" si="674"/>
        <v>4.5918367346938681E-2</v>
      </c>
      <c r="AP1600" s="310" t="b">
        <f t="shared" ca="1" si="675"/>
        <v>1</v>
      </c>
      <c r="AQ1600" s="309">
        <f t="shared" ca="1" si="676"/>
        <v>0.41699999999999998</v>
      </c>
      <c r="AR1600" s="205">
        <f t="shared" ca="1" si="659"/>
        <v>13.483000000000001</v>
      </c>
      <c r="AS1600" s="45" t="b">
        <f t="shared" ca="1" si="660"/>
        <v>0</v>
      </c>
      <c r="AT1600">
        <f t="shared" ca="1" si="661"/>
        <v>2</v>
      </c>
      <c r="AU1600" t="b">
        <f t="shared" ca="1" si="677"/>
        <v>0</v>
      </c>
      <c r="AV1600" t="b">
        <f t="shared" ca="1" si="678"/>
        <v>0</v>
      </c>
      <c r="AW1600" s="266" t="b">
        <f t="shared" ca="1" si="679"/>
        <v>0</v>
      </c>
      <c r="AX1600" s="266" t="b">
        <f t="shared" ca="1" si="680"/>
        <v>1</v>
      </c>
      <c r="AY1600" s="266" t="b">
        <f t="shared" ca="1" si="681"/>
        <v>0</v>
      </c>
    </row>
    <row r="1601" spans="1:51" x14ac:dyDescent="0.25">
      <c r="A1601">
        <v>1569</v>
      </c>
      <c r="B1601" s="163">
        <f ca="1">OFFSET(InputPriceData!B$15,CalculationsAndCharts!$A1601+$A$11,0,1,1)</f>
        <v>39737</v>
      </c>
      <c r="C1601" s="3">
        <f ca="1">OFFSET(InputPriceData!G$15,CalculationsAndCharts!$A1601+$A$11,IF($C$7,8,0),1,1)</f>
        <v>1328200</v>
      </c>
      <c r="D1601" s="4">
        <f ca="1">OFFSET(InputPriceData!C$15,CalculationsAndCharts!$A1601+$A$11,IF($C$7,8,0),1,1)</f>
        <v>13.9</v>
      </c>
      <c r="E1601" s="4">
        <f ca="1">OFFSET(InputPriceData!D$15,CalculationsAndCharts!$A1601+$A$11,IF($C$7,8,0),1,1)</f>
        <v>15.12</v>
      </c>
      <c r="F1601" s="4">
        <f ca="1">OFFSET(InputPriceData!E$15,CalculationsAndCharts!$A1601+$A$11,IF($C$7,8,0),1,1)</f>
        <v>13.64</v>
      </c>
      <c r="G1601" s="4">
        <f ca="1">OFFSET(InputPriceData!F$15,CalculationsAndCharts!$A1601+$A$11,IF($C$7,8,0),1,1)</f>
        <v>15.04</v>
      </c>
      <c r="H1601" s="128"/>
      <c r="I1601" s="128"/>
      <c r="K1601" s="124"/>
      <c r="L1601" s="279"/>
      <c r="M1601" s="281"/>
      <c r="N1601" s="280"/>
      <c r="O1601" s="4"/>
      <c r="P1601" s="4"/>
      <c r="Q1601" s="3"/>
      <c r="S1601" s="309">
        <f t="shared" ca="1" si="662"/>
        <v>16.440000000000001</v>
      </c>
      <c r="T1601" s="309">
        <f t="shared" ca="1" si="663"/>
        <v>13.84</v>
      </c>
      <c r="U1601" s="310">
        <f t="shared" ca="1" si="655"/>
        <v>0.46153846153846101</v>
      </c>
      <c r="V1601" s="310" t="b">
        <f t="shared" ca="1" si="664"/>
        <v>0</v>
      </c>
      <c r="W1601" s="3" t="b">
        <f t="shared" ca="1" si="665"/>
        <v>1</v>
      </c>
      <c r="X1601" s="3">
        <f t="shared" ca="1" si="666"/>
        <v>16.440000000000001</v>
      </c>
      <c r="Y1601" s="3">
        <f t="shared" ca="1" si="656"/>
        <v>-8.5158150851581649</v>
      </c>
      <c r="Z1601" s="3">
        <f t="shared" ca="1" si="667"/>
        <v>-8.5158150851581649</v>
      </c>
      <c r="AA1601" s="3">
        <f t="shared" ca="1" si="668"/>
        <v>7</v>
      </c>
      <c r="AB1601" s="205">
        <f t="shared" ca="1" si="669"/>
        <v>5289</v>
      </c>
      <c r="AC1601" s="205">
        <f t="shared" ca="1" si="670"/>
        <v>80</v>
      </c>
      <c r="AD1601" s="205">
        <f t="shared" ca="1" si="657"/>
        <v>66.112499999999997</v>
      </c>
      <c r="AE1601" s="205">
        <f t="shared" ca="1" si="658"/>
        <v>16.112499999999997</v>
      </c>
      <c r="AF1601" s="205">
        <f t="shared" ca="1" si="671"/>
        <v>3.2224999999999997</v>
      </c>
      <c r="AG1601" s="205"/>
      <c r="AH1601" s="205"/>
      <c r="AI1601" s="205"/>
      <c r="AJ1601" s="205"/>
      <c r="AK1601" s="4"/>
      <c r="AL1601" s="4"/>
      <c r="AM1601" s="309">
        <f t="shared" ca="1" si="672"/>
        <v>15.8</v>
      </c>
      <c r="AN1601" s="309">
        <f t="shared" ca="1" si="673"/>
        <v>13.84</v>
      </c>
      <c r="AO1601" s="310">
        <f t="shared" ca="1" si="674"/>
        <v>0.61224489795918302</v>
      </c>
      <c r="AP1601" s="310" t="b">
        <f t="shared" ca="1" si="675"/>
        <v>0</v>
      </c>
      <c r="AQ1601" s="309">
        <f t="shared" ca="1" si="676"/>
        <v>0.41699999999999998</v>
      </c>
      <c r="AR1601" s="205">
        <f t="shared" ca="1" si="659"/>
        <v>13.483000000000001</v>
      </c>
      <c r="AS1601" s="45" t="b">
        <f t="shared" ca="1" si="660"/>
        <v>0</v>
      </c>
      <c r="AT1601">
        <f t="shared" ca="1" si="661"/>
        <v>1</v>
      </c>
      <c r="AU1601" t="b">
        <f t="shared" ca="1" si="677"/>
        <v>0</v>
      </c>
      <c r="AV1601" t="b">
        <f t="shared" ca="1" si="678"/>
        <v>0</v>
      </c>
      <c r="AW1601" s="266" t="b">
        <f t="shared" ca="1" si="679"/>
        <v>1</v>
      </c>
      <c r="AX1601" s="266" t="b">
        <f t="shared" ca="1" si="680"/>
        <v>1</v>
      </c>
      <c r="AY1601" s="266" t="b">
        <f t="shared" ca="1" si="681"/>
        <v>0</v>
      </c>
    </row>
    <row r="1602" spans="1:51" x14ac:dyDescent="0.25">
      <c r="A1602">
        <v>1570</v>
      </c>
      <c r="B1602" s="163">
        <f ca="1">OFFSET(InputPriceData!B$15,CalculationsAndCharts!$A1602+$A$11,0,1,1)</f>
        <v>39736</v>
      </c>
      <c r="C1602" s="3">
        <f ca="1">OFFSET(InputPriceData!G$15,CalculationsAndCharts!$A1602+$A$11,IF($C$7,8,0),1,1)</f>
        <v>954100</v>
      </c>
      <c r="D1602" s="4">
        <f ca="1">OFFSET(InputPriceData!C$15,CalculationsAndCharts!$A1602+$A$11,IF($C$7,8,0),1,1)</f>
        <v>14.92</v>
      </c>
      <c r="E1602" s="4">
        <f ca="1">OFFSET(InputPriceData!D$15,CalculationsAndCharts!$A1602+$A$11,IF($C$7,8,0),1,1)</f>
        <v>14.99</v>
      </c>
      <c r="F1602" s="4">
        <f ca="1">OFFSET(InputPriceData!E$15,CalculationsAndCharts!$A1602+$A$11,IF($C$7,8,0),1,1)</f>
        <v>13.79</v>
      </c>
      <c r="G1602" s="4">
        <f ca="1">OFFSET(InputPriceData!F$15,CalculationsAndCharts!$A1602+$A$11,IF($C$7,8,0),1,1)</f>
        <v>13.84</v>
      </c>
      <c r="H1602" s="128"/>
      <c r="I1602" s="128"/>
      <c r="K1602" s="124"/>
      <c r="L1602" s="279"/>
      <c r="M1602" s="281"/>
      <c r="N1602" s="280"/>
      <c r="O1602" s="4"/>
      <c r="P1602" s="4"/>
      <c r="Q1602" s="3"/>
      <c r="S1602" s="309">
        <f t="shared" ca="1" si="662"/>
        <v>16.920000000000002</v>
      </c>
      <c r="T1602" s="309">
        <f t="shared" ca="1" si="663"/>
        <v>13.84</v>
      </c>
      <c r="U1602" s="310">
        <f t="shared" ca="1" si="655"/>
        <v>0</v>
      </c>
      <c r="V1602" s="310" t="b">
        <f t="shared" ca="1" si="664"/>
        <v>1</v>
      </c>
      <c r="W1602" s="3" t="b">
        <f t="shared" ca="1" si="665"/>
        <v>0</v>
      </c>
      <c r="X1602" s="3" t="str">
        <f t="shared" ca="1" si="666"/>
        <v/>
      </c>
      <c r="Y1602" s="3" t="str">
        <f t="shared" ca="1" si="656"/>
        <v/>
      </c>
      <c r="Z1602" s="3" t="str">
        <f t="shared" ca="1" si="667"/>
        <v/>
      </c>
      <c r="AA1602" s="3" t="str">
        <f t="shared" ca="1" si="668"/>
        <v/>
      </c>
      <c r="AB1602" s="205">
        <f t="shared" ca="1" si="669"/>
        <v>5282</v>
      </c>
      <c r="AC1602" s="205">
        <f t="shared" ca="1" si="670"/>
        <v>79</v>
      </c>
      <c r="AD1602" s="205">
        <f t="shared" ca="1" si="657"/>
        <v>66.860759493670884</v>
      </c>
      <c r="AE1602" s="205">
        <f t="shared" ca="1" si="658"/>
        <v>16.860759493670884</v>
      </c>
      <c r="AF1602" s="205">
        <f t="shared" ca="1" si="671"/>
        <v>3.372151898734177</v>
      </c>
      <c r="AG1602" s="205"/>
      <c r="AH1602" s="205"/>
      <c r="AI1602" s="205"/>
      <c r="AJ1602" s="205"/>
      <c r="AK1602" s="4"/>
      <c r="AL1602" s="4"/>
      <c r="AM1602" s="309">
        <f t="shared" ca="1" si="672"/>
        <v>15.82</v>
      </c>
      <c r="AN1602" s="309">
        <f t="shared" ca="1" si="673"/>
        <v>13.84</v>
      </c>
      <c r="AO1602" s="310">
        <f t="shared" ca="1" si="674"/>
        <v>0</v>
      </c>
      <c r="AP1602" s="310" t="b">
        <f t="shared" ca="1" si="675"/>
        <v>1</v>
      </c>
      <c r="AQ1602" s="309">
        <f t="shared" ca="1" si="676"/>
        <v>0</v>
      </c>
      <c r="AR1602" s="205">
        <f t="shared" ca="1" si="659"/>
        <v>0</v>
      </c>
      <c r="AS1602" s="45" t="b">
        <f t="shared" ca="1" si="660"/>
        <v>0</v>
      </c>
      <c r="AT1602">
        <f t="shared" ca="1" si="661"/>
        <v>0</v>
      </c>
      <c r="AU1602" t="b">
        <f t="shared" ca="1" si="677"/>
        <v>0</v>
      </c>
      <c r="AV1602" t="b">
        <f t="shared" ca="1" si="678"/>
        <v>0</v>
      </c>
      <c r="AW1602" s="266" t="b">
        <f t="shared" ca="1" si="679"/>
        <v>0</v>
      </c>
      <c r="AX1602" s="266" t="b">
        <f t="shared" ca="1" si="680"/>
        <v>0</v>
      </c>
      <c r="AY1602" s="266" t="b">
        <f t="shared" ca="1" si="681"/>
        <v>0</v>
      </c>
    </row>
    <row r="1603" spans="1:51" x14ac:dyDescent="0.25">
      <c r="A1603">
        <v>1571</v>
      </c>
      <c r="B1603" s="163">
        <f ca="1">OFFSET(InputPriceData!B$15,CalculationsAndCharts!$A1603+$A$11,0,1,1)</f>
        <v>39735</v>
      </c>
      <c r="C1603" s="3">
        <f ca="1">OFFSET(InputPriceData!G$15,CalculationsAndCharts!$A1603+$A$11,IF($C$7,8,0),1,1)</f>
        <v>842300</v>
      </c>
      <c r="D1603" s="4">
        <f ca="1">OFFSET(InputPriceData!C$15,CalculationsAndCharts!$A1603+$A$11,IF($C$7,8,0),1,1)</f>
        <v>15.61</v>
      </c>
      <c r="E1603" s="4">
        <f ca="1">OFFSET(InputPriceData!D$15,CalculationsAndCharts!$A1603+$A$11,IF($C$7,8,0),1,1)</f>
        <v>15.83</v>
      </c>
      <c r="F1603" s="4">
        <f ca="1">OFFSET(InputPriceData!E$15,CalculationsAndCharts!$A1603+$A$11,IF($C$7,8,0),1,1)</f>
        <v>14.79</v>
      </c>
      <c r="G1603" s="4">
        <f ca="1">OFFSET(InputPriceData!F$15,CalculationsAndCharts!$A1603+$A$11,IF($C$7,8,0),1,1)</f>
        <v>15.15</v>
      </c>
      <c r="H1603" s="128"/>
      <c r="I1603" s="128"/>
      <c r="K1603" s="124"/>
      <c r="L1603" s="279"/>
      <c r="M1603" s="281"/>
      <c r="N1603" s="280"/>
      <c r="O1603" s="4"/>
      <c r="P1603" s="4"/>
      <c r="Q1603" s="3"/>
      <c r="S1603" s="309">
        <f t="shared" ca="1" si="662"/>
        <v>18.07</v>
      </c>
      <c r="T1603" s="309">
        <f t="shared" ca="1" si="663"/>
        <v>13.92</v>
      </c>
      <c r="U1603" s="310">
        <f t="shared" ca="1" si="655"/>
        <v>0.2963855421686748</v>
      </c>
      <c r="V1603" s="310" t="b">
        <f t="shared" ca="1" si="664"/>
        <v>0</v>
      </c>
      <c r="W1603" s="3" t="b">
        <f t="shared" ca="1" si="665"/>
        <v>0</v>
      </c>
      <c r="X1603" s="3" t="str">
        <f t="shared" ca="1" si="666"/>
        <v/>
      </c>
      <c r="Y1603" s="3" t="str">
        <f t="shared" ca="1" si="656"/>
        <v/>
      </c>
      <c r="Z1603" s="3" t="str">
        <f t="shared" ca="1" si="667"/>
        <v/>
      </c>
      <c r="AA1603" s="3" t="str">
        <f t="shared" ca="1" si="668"/>
        <v/>
      </c>
      <c r="AB1603" s="205">
        <f t="shared" ca="1" si="669"/>
        <v>5282</v>
      </c>
      <c r="AC1603" s="205">
        <f t="shared" ca="1" si="670"/>
        <v>79</v>
      </c>
      <c r="AD1603" s="205">
        <f t="shared" ca="1" si="657"/>
        <v>66.860759493670884</v>
      </c>
      <c r="AE1603" s="205">
        <f t="shared" ca="1" si="658"/>
        <v>16.860759493670884</v>
      </c>
      <c r="AF1603" s="205">
        <f t="shared" ca="1" si="671"/>
        <v>3.372151898734177</v>
      </c>
      <c r="AG1603" s="205"/>
      <c r="AH1603" s="205"/>
      <c r="AI1603" s="205"/>
      <c r="AJ1603" s="205"/>
      <c r="AK1603" s="4"/>
      <c r="AL1603" s="4"/>
      <c r="AM1603" s="309">
        <f t="shared" ca="1" si="672"/>
        <v>16.440000000000001</v>
      </c>
      <c r="AN1603" s="309">
        <f t="shared" ca="1" si="673"/>
        <v>13.92</v>
      </c>
      <c r="AO1603" s="310">
        <f t="shared" ca="1" si="674"/>
        <v>0.48809523809523803</v>
      </c>
      <c r="AP1603" s="310" t="b">
        <f t="shared" ca="1" si="675"/>
        <v>0</v>
      </c>
      <c r="AQ1603" s="309">
        <f t="shared" ca="1" si="676"/>
        <v>0</v>
      </c>
      <c r="AR1603" s="205">
        <f t="shared" ca="1" si="659"/>
        <v>0</v>
      </c>
      <c r="AS1603" s="45" t="b">
        <f t="shared" ca="1" si="660"/>
        <v>0</v>
      </c>
      <c r="AT1603">
        <f t="shared" ca="1" si="661"/>
        <v>0</v>
      </c>
      <c r="AU1603" t="b">
        <f t="shared" ca="1" si="677"/>
        <v>0</v>
      </c>
      <c r="AV1603" t="b">
        <f t="shared" ca="1" si="678"/>
        <v>0</v>
      </c>
      <c r="AW1603" s="266" t="b">
        <f t="shared" ca="1" si="679"/>
        <v>0</v>
      </c>
      <c r="AX1603" s="266" t="b">
        <f t="shared" ca="1" si="680"/>
        <v>0</v>
      </c>
      <c r="AY1603" s="266" t="b">
        <f t="shared" ca="1" si="681"/>
        <v>0</v>
      </c>
    </row>
    <row r="1604" spans="1:51" x14ac:dyDescent="0.25">
      <c r="A1604">
        <v>1572</v>
      </c>
      <c r="B1604" s="163">
        <f ca="1">OFFSET(InputPriceData!B$15,CalculationsAndCharts!$A1604+$A$11,0,1,1)</f>
        <v>39734</v>
      </c>
      <c r="C1604" s="3">
        <f ca="1">OFFSET(InputPriceData!G$15,CalculationsAndCharts!$A1604+$A$11,IF($C$7,8,0),1,1)</f>
        <v>1204700</v>
      </c>
      <c r="D1604" s="4">
        <f ca="1">OFFSET(InputPriceData!C$15,CalculationsAndCharts!$A1604+$A$11,IF($C$7,8,0),1,1)</f>
        <v>14.87</v>
      </c>
      <c r="E1604" s="4">
        <f ca="1">OFFSET(InputPriceData!D$15,CalculationsAndCharts!$A1604+$A$11,IF($C$7,8,0),1,1)</f>
        <v>16.02</v>
      </c>
      <c r="F1604" s="4">
        <f ca="1">OFFSET(InputPriceData!E$15,CalculationsAndCharts!$A1604+$A$11,IF($C$7,8,0),1,1)</f>
        <v>14.45</v>
      </c>
      <c r="G1604" s="4">
        <f ca="1">OFFSET(InputPriceData!F$15,CalculationsAndCharts!$A1604+$A$11,IF($C$7,8,0),1,1)</f>
        <v>15.26</v>
      </c>
      <c r="H1604" s="128"/>
      <c r="I1604" s="128"/>
      <c r="K1604" s="124"/>
      <c r="L1604" s="279"/>
      <c r="M1604" s="281"/>
      <c r="N1604" s="280"/>
      <c r="O1604" s="4"/>
      <c r="P1604" s="4"/>
      <c r="Q1604" s="3"/>
      <c r="S1604" s="309">
        <f t="shared" ca="1" si="662"/>
        <v>18.07</v>
      </c>
      <c r="T1604" s="309">
        <f t="shared" ca="1" si="663"/>
        <v>13.92</v>
      </c>
      <c r="U1604" s="310">
        <f t="shared" ca="1" si="655"/>
        <v>0.32289156626506016</v>
      </c>
      <c r="V1604" s="310" t="b">
        <f t="shared" ca="1" si="664"/>
        <v>0</v>
      </c>
      <c r="W1604" s="3" t="b">
        <f t="shared" ca="1" si="665"/>
        <v>0</v>
      </c>
      <c r="X1604" s="3" t="str">
        <f t="shared" ca="1" si="666"/>
        <v/>
      </c>
      <c r="Y1604" s="3" t="str">
        <f t="shared" ca="1" si="656"/>
        <v/>
      </c>
      <c r="Z1604" s="3" t="str">
        <f t="shared" ca="1" si="667"/>
        <v/>
      </c>
      <c r="AA1604" s="3" t="str">
        <f t="shared" ca="1" si="668"/>
        <v/>
      </c>
      <c r="AB1604" s="205">
        <f t="shared" ca="1" si="669"/>
        <v>5282</v>
      </c>
      <c r="AC1604" s="205">
        <f t="shared" ca="1" si="670"/>
        <v>79</v>
      </c>
      <c r="AD1604" s="205">
        <f t="shared" ca="1" si="657"/>
        <v>66.860759493670884</v>
      </c>
      <c r="AE1604" s="205">
        <f t="shared" ca="1" si="658"/>
        <v>16.860759493670884</v>
      </c>
      <c r="AF1604" s="205">
        <f t="shared" ca="1" si="671"/>
        <v>3.372151898734177</v>
      </c>
      <c r="AG1604" s="205"/>
      <c r="AH1604" s="205"/>
      <c r="AI1604" s="205"/>
      <c r="AJ1604" s="205"/>
      <c r="AK1604" s="4"/>
      <c r="AL1604" s="4"/>
      <c r="AM1604" s="309">
        <f t="shared" ca="1" si="672"/>
        <v>16.920000000000002</v>
      </c>
      <c r="AN1604" s="309">
        <f t="shared" ca="1" si="673"/>
        <v>13.92</v>
      </c>
      <c r="AO1604" s="310">
        <f t="shared" ca="1" si="674"/>
        <v>0.44666666666666638</v>
      </c>
      <c r="AP1604" s="310" t="b">
        <f t="shared" ca="1" si="675"/>
        <v>0</v>
      </c>
      <c r="AQ1604" s="309">
        <f t="shared" ca="1" si="676"/>
        <v>0</v>
      </c>
      <c r="AR1604" s="205">
        <f t="shared" ca="1" si="659"/>
        <v>0</v>
      </c>
      <c r="AS1604" s="45" t="b">
        <f t="shared" ca="1" si="660"/>
        <v>0</v>
      </c>
      <c r="AT1604">
        <f t="shared" ca="1" si="661"/>
        <v>0</v>
      </c>
      <c r="AU1604" t="b">
        <f t="shared" ca="1" si="677"/>
        <v>0</v>
      </c>
      <c r="AV1604" t="b">
        <f t="shared" ca="1" si="678"/>
        <v>0</v>
      </c>
      <c r="AW1604" s="266" t="b">
        <f t="shared" ca="1" si="679"/>
        <v>0</v>
      </c>
      <c r="AX1604" s="266" t="b">
        <f t="shared" ca="1" si="680"/>
        <v>0</v>
      </c>
      <c r="AY1604" s="266" t="b">
        <f t="shared" ca="1" si="681"/>
        <v>1</v>
      </c>
    </row>
    <row r="1605" spans="1:51" x14ac:dyDescent="0.25">
      <c r="A1605">
        <v>1573</v>
      </c>
      <c r="B1605" s="163">
        <f ca="1">OFFSET(InputPriceData!B$15,CalculationsAndCharts!$A1605+$A$11,0,1,1)</f>
        <v>39731</v>
      </c>
      <c r="C1605" s="3">
        <f ca="1">OFFSET(InputPriceData!G$15,CalculationsAndCharts!$A1605+$A$11,IF($C$7,8,0),1,1)</f>
        <v>1612100</v>
      </c>
      <c r="D1605" s="4">
        <f ca="1">OFFSET(InputPriceData!C$15,CalculationsAndCharts!$A1605+$A$11,IF($C$7,8,0),1,1)</f>
        <v>13.26</v>
      </c>
      <c r="E1605" s="4">
        <f ca="1">OFFSET(InputPriceData!D$15,CalculationsAndCharts!$A1605+$A$11,IF($C$7,8,0),1,1)</f>
        <v>14.55</v>
      </c>
      <c r="F1605" s="4">
        <f ca="1">OFFSET(InputPriceData!E$15,CalculationsAndCharts!$A1605+$A$11,IF($C$7,8,0),1,1)</f>
        <v>12.25</v>
      </c>
      <c r="G1605" s="4">
        <f ca="1">OFFSET(InputPriceData!F$15,CalculationsAndCharts!$A1605+$A$11,IF($C$7,8,0),1,1)</f>
        <v>14.32</v>
      </c>
      <c r="H1605" s="128"/>
      <c r="I1605" s="128"/>
      <c r="K1605" s="124"/>
      <c r="L1605" s="279"/>
      <c r="M1605" s="281"/>
      <c r="N1605" s="280"/>
      <c r="O1605" s="4"/>
      <c r="P1605" s="4"/>
      <c r="Q1605" s="3"/>
      <c r="S1605" s="309">
        <f t="shared" ca="1" si="662"/>
        <v>18.07</v>
      </c>
      <c r="T1605" s="309">
        <f t="shared" ca="1" si="663"/>
        <v>13.92</v>
      </c>
      <c r="U1605" s="310">
        <f t="shared" ca="1" si="655"/>
        <v>9.6385542168674773E-2</v>
      </c>
      <c r="V1605" s="310" t="b">
        <f t="shared" ca="1" si="664"/>
        <v>0</v>
      </c>
      <c r="W1605" s="3" t="b">
        <f t="shared" ca="1" si="665"/>
        <v>0</v>
      </c>
      <c r="X1605" s="3" t="str">
        <f t="shared" ca="1" si="666"/>
        <v/>
      </c>
      <c r="Y1605" s="3" t="str">
        <f t="shared" ca="1" si="656"/>
        <v/>
      </c>
      <c r="Z1605" s="3" t="str">
        <f t="shared" ca="1" si="667"/>
        <v/>
      </c>
      <c r="AA1605" s="3" t="str">
        <f t="shared" ca="1" si="668"/>
        <v/>
      </c>
      <c r="AB1605" s="205">
        <f t="shared" ca="1" si="669"/>
        <v>5282</v>
      </c>
      <c r="AC1605" s="205">
        <f t="shared" ca="1" si="670"/>
        <v>79</v>
      </c>
      <c r="AD1605" s="205">
        <f t="shared" ca="1" si="657"/>
        <v>66.860759493670884</v>
      </c>
      <c r="AE1605" s="205">
        <f t="shared" ca="1" si="658"/>
        <v>16.860759493670884</v>
      </c>
      <c r="AF1605" s="205">
        <f t="shared" ca="1" si="671"/>
        <v>3.372151898734177</v>
      </c>
      <c r="AG1605" s="205"/>
      <c r="AH1605" s="205"/>
      <c r="AI1605" s="205"/>
      <c r="AJ1605" s="205"/>
      <c r="AK1605" s="4"/>
      <c r="AL1605" s="4"/>
      <c r="AM1605" s="309">
        <f t="shared" ca="1" si="672"/>
        <v>18.07</v>
      </c>
      <c r="AN1605" s="309">
        <f t="shared" ca="1" si="673"/>
        <v>13.92</v>
      </c>
      <c r="AO1605" s="310">
        <f t="shared" ca="1" si="674"/>
        <v>9.6385542168674773E-2</v>
      </c>
      <c r="AP1605" s="310" t="b">
        <f t="shared" ca="1" si="675"/>
        <v>0</v>
      </c>
      <c r="AQ1605" s="309">
        <f t="shared" ca="1" si="676"/>
        <v>0.39779999999999999</v>
      </c>
      <c r="AR1605" s="205">
        <f t="shared" ca="1" si="659"/>
        <v>12.8622</v>
      </c>
      <c r="AS1605" s="45" t="b">
        <f t="shared" ca="1" si="660"/>
        <v>1</v>
      </c>
      <c r="AT1605">
        <f t="shared" ca="1" si="661"/>
        <v>1</v>
      </c>
      <c r="AU1605" t="b">
        <f t="shared" ca="1" si="677"/>
        <v>0</v>
      </c>
      <c r="AV1605" t="b">
        <f t="shared" ca="1" si="678"/>
        <v>1</v>
      </c>
      <c r="AW1605" s="266" t="b">
        <f t="shared" ca="1" si="679"/>
        <v>1</v>
      </c>
      <c r="AX1605" s="266" t="b">
        <f t="shared" ca="1" si="680"/>
        <v>1</v>
      </c>
      <c r="AY1605" s="266" t="b">
        <f t="shared" ca="1" si="681"/>
        <v>0</v>
      </c>
    </row>
    <row r="1606" spans="1:51" x14ac:dyDescent="0.25">
      <c r="A1606">
        <v>1574</v>
      </c>
      <c r="B1606" s="163">
        <f ca="1">OFFSET(InputPriceData!B$15,CalculationsAndCharts!$A1606+$A$11,0,1,1)</f>
        <v>39730</v>
      </c>
      <c r="C1606" s="3">
        <f ca="1">OFFSET(InputPriceData!G$15,CalculationsAndCharts!$A1606+$A$11,IF($C$7,8,0),1,1)</f>
        <v>1353100</v>
      </c>
      <c r="D1606" s="4">
        <f ca="1">OFFSET(InputPriceData!C$15,CalculationsAndCharts!$A1606+$A$11,IF($C$7,8,0),1,1)</f>
        <v>15.26</v>
      </c>
      <c r="E1606" s="4">
        <f ca="1">OFFSET(InputPriceData!D$15,CalculationsAndCharts!$A1606+$A$11,IF($C$7,8,0),1,1)</f>
        <v>15.58</v>
      </c>
      <c r="F1606" s="4">
        <f ca="1">OFFSET(InputPriceData!E$15,CalculationsAndCharts!$A1606+$A$11,IF($C$7,8,0),1,1)</f>
        <v>13.92</v>
      </c>
      <c r="G1606" s="4">
        <f ca="1">OFFSET(InputPriceData!F$15,CalculationsAndCharts!$A1606+$A$11,IF($C$7,8,0),1,1)</f>
        <v>13.92</v>
      </c>
      <c r="H1606" s="128"/>
      <c r="I1606" s="128"/>
      <c r="K1606" s="124"/>
      <c r="L1606" s="279"/>
      <c r="M1606" s="281"/>
      <c r="N1606" s="280"/>
      <c r="O1606" s="4"/>
      <c r="P1606" s="4"/>
      <c r="Q1606" s="3"/>
      <c r="S1606" s="309">
        <f t="shared" ca="1" si="662"/>
        <v>18.07</v>
      </c>
      <c r="T1606" s="309">
        <f t="shared" ca="1" si="663"/>
        <v>13.92</v>
      </c>
      <c r="U1606" s="310">
        <f t="shared" ca="1" si="655"/>
        <v>0</v>
      </c>
      <c r="V1606" s="310" t="b">
        <f t="shared" ca="1" si="664"/>
        <v>1</v>
      </c>
      <c r="W1606" s="3" t="b">
        <f t="shared" ca="1" si="665"/>
        <v>0</v>
      </c>
      <c r="X1606" s="3" t="str">
        <f t="shared" ca="1" si="666"/>
        <v/>
      </c>
      <c r="Y1606" s="3" t="str">
        <f t="shared" ca="1" si="656"/>
        <v/>
      </c>
      <c r="Z1606" s="3" t="str">
        <f t="shared" ca="1" si="667"/>
        <v/>
      </c>
      <c r="AA1606" s="3" t="str">
        <f t="shared" ca="1" si="668"/>
        <v/>
      </c>
      <c r="AB1606" s="205">
        <f t="shared" ca="1" si="669"/>
        <v>5282</v>
      </c>
      <c r="AC1606" s="205">
        <f t="shared" ca="1" si="670"/>
        <v>79</v>
      </c>
      <c r="AD1606" s="205">
        <f t="shared" ca="1" si="657"/>
        <v>66.860759493670884</v>
      </c>
      <c r="AE1606" s="205">
        <f t="shared" ca="1" si="658"/>
        <v>16.860759493670884</v>
      </c>
      <c r="AF1606" s="205">
        <f t="shared" ca="1" si="671"/>
        <v>3.372151898734177</v>
      </c>
      <c r="AG1606" s="205"/>
      <c r="AH1606" s="205"/>
      <c r="AI1606" s="205"/>
      <c r="AJ1606" s="205"/>
      <c r="AK1606" s="4"/>
      <c r="AL1606" s="4"/>
      <c r="AM1606" s="309">
        <f t="shared" ca="1" si="672"/>
        <v>18.07</v>
      </c>
      <c r="AN1606" s="309">
        <f t="shared" ca="1" si="673"/>
        <v>13.92</v>
      </c>
      <c r="AO1606" s="310">
        <f t="shared" ca="1" si="674"/>
        <v>0</v>
      </c>
      <c r="AP1606" s="310" t="b">
        <f t="shared" ca="1" si="675"/>
        <v>1</v>
      </c>
      <c r="AQ1606" s="309">
        <f t="shared" ca="1" si="676"/>
        <v>0</v>
      </c>
      <c r="AR1606" s="205">
        <f t="shared" ca="1" si="659"/>
        <v>0</v>
      </c>
      <c r="AS1606" s="45" t="b">
        <f t="shared" ca="1" si="660"/>
        <v>0</v>
      </c>
      <c r="AT1606">
        <f t="shared" ca="1" si="661"/>
        <v>0</v>
      </c>
      <c r="AU1606" t="b">
        <f t="shared" ca="1" si="677"/>
        <v>0</v>
      </c>
      <c r="AV1606" t="b">
        <f t="shared" ca="1" si="678"/>
        <v>0</v>
      </c>
      <c r="AW1606" s="266" t="b">
        <f t="shared" ca="1" si="679"/>
        <v>0</v>
      </c>
      <c r="AX1606" s="266" t="b">
        <f t="shared" ca="1" si="680"/>
        <v>0</v>
      </c>
      <c r="AY1606" s="266" t="b">
        <f t="shared" ca="1" si="681"/>
        <v>0</v>
      </c>
    </row>
    <row r="1607" spans="1:51" x14ac:dyDescent="0.25">
      <c r="A1607">
        <v>1575</v>
      </c>
      <c r="B1607" s="163">
        <f ca="1">OFFSET(InputPriceData!B$15,CalculationsAndCharts!$A1607+$A$11,0,1,1)</f>
        <v>39729</v>
      </c>
      <c r="C1607" s="3">
        <f ca="1">OFFSET(InputPriceData!G$15,CalculationsAndCharts!$A1607+$A$11,IF($C$7,8,0),1,1)</f>
        <v>2443900</v>
      </c>
      <c r="D1607" s="4">
        <f ca="1">OFFSET(InputPriceData!C$15,CalculationsAndCharts!$A1607+$A$11,IF($C$7,8,0),1,1)</f>
        <v>14.17</v>
      </c>
      <c r="E1607" s="4">
        <f ca="1">OFFSET(InputPriceData!D$15,CalculationsAndCharts!$A1607+$A$11,IF($C$7,8,0),1,1)</f>
        <v>15.4</v>
      </c>
      <c r="F1607" s="4">
        <f ca="1">OFFSET(InputPriceData!E$15,CalculationsAndCharts!$A1607+$A$11,IF($C$7,8,0),1,1)</f>
        <v>13.75</v>
      </c>
      <c r="G1607" s="4">
        <f ca="1">OFFSET(InputPriceData!F$15,CalculationsAndCharts!$A1607+$A$11,IF($C$7,8,0),1,1)</f>
        <v>14.93</v>
      </c>
      <c r="H1607" s="128"/>
      <c r="I1607" s="128"/>
      <c r="K1607" s="124"/>
      <c r="L1607" s="279"/>
      <c r="M1607" s="281"/>
      <c r="N1607" s="280"/>
      <c r="O1607" s="4"/>
      <c r="P1607" s="4"/>
      <c r="Q1607" s="3"/>
      <c r="S1607" s="309">
        <f t="shared" ca="1" si="662"/>
        <v>18.07</v>
      </c>
      <c r="T1607" s="309">
        <f t="shared" ca="1" si="663"/>
        <v>14.28</v>
      </c>
      <c r="U1607" s="310">
        <f t="shared" ca="1" si="655"/>
        <v>0.17150395778364122</v>
      </c>
      <c r="V1607" s="310" t="b">
        <f t="shared" ca="1" si="664"/>
        <v>0</v>
      </c>
      <c r="W1607" s="3" t="b">
        <f t="shared" ca="1" si="665"/>
        <v>0</v>
      </c>
      <c r="X1607" s="3" t="str">
        <f t="shared" ca="1" si="666"/>
        <v/>
      </c>
      <c r="Y1607" s="3" t="str">
        <f t="shared" ca="1" si="656"/>
        <v/>
      </c>
      <c r="Z1607" s="3" t="str">
        <f t="shared" ca="1" si="667"/>
        <v/>
      </c>
      <c r="AA1607" s="3" t="str">
        <f t="shared" ca="1" si="668"/>
        <v/>
      </c>
      <c r="AB1607" s="205">
        <f t="shared" ca="1" si="669"/>
        <v>5282</v>
      </c>
      <c r="AC1607" s="205">
        <f t="shared" ca="1" si="670"/>
        <v>79</v>
      </c>
      <c r="AD1607" s="205">
        <f t="shared" ca="1" si="657"/>
        <v>66.860759493670884</v>
      </c>
      <c r="AE1607" s="205">
        <f t="shared" ca="1" si="658"/>
        <v>16.860759493670884</v>
      </c>
      <c r="AF1607" s="205">
        <f t="shared" ca="1" si="671"/>
        <v>3.372151898734177</v>
      </c>
      <c r="AG1607" s="205"/>
      <c r="AH1607" s="205"/>
      <c r="AI1607" s="205"/>
      <c r="AJ1607" s="205"/>
      <c r="AK1607" s="4"/>
      <c r="AL1607" s="4"/>
      <c r="AM1607" s="309">
        <f t="shared" ca="1" si="672"/>
        <v>18.07</v>
      </c>
      <c r="AN1607" s="309">
        <f t="shared" ca="1" si="673"/>
        <v>14.28</v>
      </c>
      <c r="AO1607" s="310">
        <f t="shared" ca="1" si="674"/>
        <v>0.17150395778364122</v>
      </c>
      <c r="AP1607" s="310" t="b">
        <f t="shared" ca="1" si="675"/>
        <v>0</v>
      </c>
      <c r="AQ1607" s="309">
        <f t="shared" ca="1" si="676"/>
        <v>0</v>
      </c>
      <c r="AR1607" s="205">
        <f t="shared" ca="1" si="659"/>
        <v>0</v>
      </c>
      <c r="AS1607" s="45" t="b">
        <f t="shared" ca="1" si="660"/>
        <v>0</v>
      </c>
      <c r="AT1607">
        <f t="shared" ca="1" si="661"/>
        <v>0</v>
      </c>
      <c r="AU1607" t="b">
        <f t="shared" ca="1" si="677"/>
        <v>0</v>
      </c>
      <c r="AV1607" t="b">
        <f t="shared" ca="1" si="678"/>
        <v>0</v>
      </c>
      <c r="AW1607" s="266" t="b">
        <f t="shared" ca="1" si="679"/>
        <v>0</v>
      </c>
      <c r="AX1607" s="266" t="b">
        <f t="shared" ca="1" si="680"/>
        <v>0</v>
      </c>
      <c r="AY1607" s="266" t="b">
        <f t="shared" ca="1" si="681"/>
        <v>0</v>
      </c>
    </row>
    <row r="1608" spans="1:51" x14ac:dyDescent="0.25">
      <c r="A1608">
        <v>1576</v>
      </c>
      <c r="B1608" s="163">
        <f ca="1">OFFSET(InputPriceData!B$15,CalculationsAndCharts!$A1608+$A$11,0,1,1)</f>
        <v>39728</v>
      </c>
      <c r="C1608" s="3">
        <f ca="1">OFFSET(InputPriceData!G$15,CalculationsAndCharts!$A1608+$A$11,IF($C$7,8,0),1,1)</f>
        <v>1393200</v>
      </c>
      <c r="D1608" s="4">
        <f ca="1">OFFSET(InputPriceData!C$15,CalculationsAndCharts!$A1608+$A$11,IF($C$7,8,0),1,1)</f>
        <v>14.45</v>
      </c>
      <c r="E1608" s="4">
        <f ca="1">OFFSET(InputPriceData!D$15,CalculationsAndCharts!$A1608+$A$11,IF($C$7,8,0),1,1)</f>
        <v>16.2</v>
      </c>
      <c r="F1608" s="4">
        <f ca="1">OFFSET(InputPriceData!E$15,CalculationsAndCharts!$A1608+$A$11,IF($C$7,8,0),1,1)</f>
        <v>14.45</v>
      </c>
      <c r="G1608" s="4">
        <f ca="1">OFFSET(InputPriceData!F$15,CalculationsAndCharts!$A1608+$A$11,IF($C$7,8,0),1,1)</f>
        <v>14.76</v>
      </c>
      <c r="H1608" s="128"/>
      <c r="I1608" s="128"/>
      <c r="K1608" s="124"/>
      <c r="L1608" s="279"/>
      <c r="M1608" s="281"/>
      <c r="N1608" s="280"/>
      <c r="O1608" s="4"/>
      <c r="P1608" s="4"/>
      <c r="Q1608" s="3"/>
      <c r="S1608" s="309">
        <f t="shared" ca="1" si="662"/>
        <v>18.07</v>
      </c>
      <c r="T1608" s="309">
        <f t="shared" ca="1" si="663"/>
        <v>14.28</v>
      </c>
      <c r="U1608" s="310">
        <f t="shared" ca="1" si="655"/>
        <v>0.12664907651715049</v>
      </c>
      <c r="V1608" s="310" t="b">
        <f t="shared" ca="1" si="664"/>
        <v>0</v>
      </c>
      <c r="W1608" s="3" t="b">
        <f t="shared" ca="1" si="665"/>
        <v>0</v>
      </c>
      <c r="X1608" s="3" t="str">
        <f t="shared" ca="1" si="666"/>
        <v/>
      </c>
      <c r="Y1608" s="3" t="str">
        <f t="shared" ca="1" si="656"/>
        <v/>
      </c>
      <c r="Z1608" s="3" t="str">
        <f t="shared" ca="1" si="667"/>
        <v/>
      </c>
      <c r="AA1608" s="3" t="str">
        <f t="shared" ca="1" si="668"/>
        <v/>
      </c>
      <c r="AB1608" s="205">
        <f t="shared" ca="1" si="669"/>
        <v>5282</v>
      </c>
      <c r="AC1608" s="205">
        <f t="shared" ca="1" si="670"/>
        <v>79</v>
      </c>
      <c r="AD1608" s="205">
        <f t="shared" ca="1" si="657"/>
        <v>66.860759493670884</v>
      </c>
      <c r="AE1608" s="205">
        <f t="shared" ca="1" si="658"/>
        <v>16.860759493670884</v>
      </c>
      <c r="AF1608" s="205">
        <f t="shared" ca="1" si="671"/>
        <v>3.372151898734177</v>
      </c>
      <c r="AG1608" s="205"/>
      <c r="AH1608" s="205"/>
      <c r="AI1608" s="205"/>
      <c r="AJ1608" s="205"/>
      <c r="AK1608" s="4"/>
      <c r="AL1608" s="4"/>
      <c r="AM1608" s="309">
        <f t="shared" ca="1" si="672"/>
        <v>18.07</v>
      </c>
      <c r="AN1608" s="309">
        <f t="shared" ca="1" si="673"/>
        <v>14.28</v>
      </c>
      <c r="AO1608" s="310">
        <f t="shared" ca="1" si="674"/>
        <v>0.12664907651715049</v>
      </c>
      <c r="AP1608" s="310" t="b">
        <f t="shared" ca="1" si="675"/>
        <v>0</v>
      </c>
      <c r="AQ1608" s="309">
        <f t="shared" ca="1" si="676"/>
        <v>0</v>
      </c>
      <c r="AR1608" s="205">
        <f t="shared" ca="1" si="659"/>
        <v>0</v>
      </c>
      <c r="AS1608" s="45" t="b">
        <f t="shared" ca="1" si="660"/>
        <v>0</v>
      </c>
      <c r="AT1608">
        <f t="shared" ca="1" si="661"/>
        <v>0</v>
      </c>
      <c r="AU1608" t="b">
        <f t="shared" ca="1" si="677"/>
        <v>0</v>
      </c>
      <c r="AV1608" t="b">
        <f t="shared" ca="1" si="678"/>
        <v>0</v>
      </c>
      <c r="AW1608" s="266" t="b">
        <f t="shared" ca="1" si="679"/>
        <v>0</v>
      </c>
      <c r="AX1608" s="266" t="b">
        <f t="shared" ca="1" si="680"/>
        <v>0</v>
      </c>
      <c r="AY1608" s="266" t="b">
        <f t="shared" ca="1" si="681"/>
        <v>0</v>
      </c>
    </row>
    <row r="1609" spans="1:51" x14ac:dyDescent="0.25">
      <c r="A1609">
        <v>1577</v>
      </c>
      <c r="B1609" s="163">
        <f ca="1">OFFSET(InputPriceData!B$15,CalculationsAndCharts!$A1609+$A$11,0,1,1)</f>
        <v>39727</v>
      </c>
      <c r="C1609" s="3">
        <f ca="1">OFFSET(InputPriceData!G$15,CalculationsAndCharts!$A1609+$A$11,IF($C$7,8,0),1,1)</f>
        <v>1478400</v>
      </c>
      <c r="D1609" s="4">
        <f ca="1">OFFSET(InputPriceData!C$15,CalculationsAndCharts!$A1609+$A$11,IF($C$7,8,0),1,1)</f>
        <v>14.01</v>
      </c>
      <c r="E1609" s="4">
        <f ca="1">OFFSET(InputPriceData!D$15,CalculationsAndCharts!$A1609+$A$11,IF($C$7,8,0),1,1)</f>
        <v>14.95</v>
      </c>
      <c r="F1609" s="4">
        <f ca="1">OFFSET(InputPriceData!E$15,CalculationsAndCharts!$A1609+$A$11,IF($C$7,8,0),1,1)</f>
        <v>13.68</v>
      </c>
      <c r="G1609" s="4">
        <f ca="1">OFFSET(InputPriceData!F$15,CalculationsAndCharts!$A1609+$A$11,IF($C$7,8,0),1,1)</f>
        <v>14.83</v>
      </c>
      <c r="H1609" s="128"/>
      <c r="I1609" s="128"/>
      <c r="K1609" s="124"/>
      <c r="L1609" s="279"/>
      <c r="M1609" s="281"/>
      <c r="N1609" s="280"/>
      <c r="O1609" s="4"/>
      <c r="P1609" s="4"/>
      <c r="Q1609" s="3"/>
      <c r="S1609" s="309">
        <f t="shared" ca="1" si="662"/>
        <v>18.07</v>
      </c>
      <c r="T1609" s="309">
        <f t="shared" ca="1" si="663"/>
        <v>14.28</v>
      </c>
      <c r="U1609" s="310">
        <f t="shared" ca="1" si="655"/>
        <v>0.14511873350923499</v>
      </c>
      <c r="V1609" s="310" t="b">
        <f t="shared" ca="1" si="664"/>
        <v>0</v>
      </c>
      <c r="W1609" s="3" t="b">
        <f t="shared" ca="1" si="665"/>
        <v>0</v>
      </c>
      <c r="X1609" s="3" t="str">
        <f t="shared" ca="1" si="666"/>
        <v/>
      </c>
      <c r="Y1609" s="3" t="str">
        <f t="shared" ca="1" si="656"/>
        <v/>
      </c>
      <c r="Z1609" s="3" t="str">
        <f t="shared" ca="1" si="667"/>
        <v/>
      </c>
      <c r="AA1609" s="3" t="str">
        <f t="shared" ca="1" si="668"/>
        <v/>
      </c>
      <c r="AB1609" s="205">
        <f t="shared" ca="1" si="669"/>
        <v>5282</v>
      </c>
      <c r="AC1609" s="205">
        <f t="shared" ca="1" si="670"/>
        <v>79</v>
      </c>
      <c r="AD1609" s="205">
        <f t="shared" ca="1" si="657"/>
        <v>66.860759493670884</v>
      </c>
      <c r="AE1609" s="205">
        <f t="shared" ca="1" si="658"/>
        <v>16.860759493670884</v>
      </c>
      <c r="AF1609" s="205">
        <f t="shared" ca="1" si="671"/>
        <v>3.372151898734177</v>
      </c>
      <c r="AG1609" s="205"/>
      <c r="AH1609" s="205"/>
      <c r="AI1609" s="205"/>
      <c r="AJ1609" s="205"/>
      <c r="AK1609" s="4"/>
      <c r="AL1609" s="4"/>
      <c r="AM1609" s="309">
        <f t="shared" ca="1" si="672"/>
        <v>18.07</v>
      </c>
      <c r="AN1609" s="309">
        <f t="shared" ca="1" si="673"/>
        <v>14.28</v>
      </c>
      <c r="AO1609" s="310">
        <f t="shared" ca="1" si="674"/>
        <v>0.14511873350923499</v>
      </c>
      <c r="AP1609" s="310" t="b">
        <f t="shared" ca="1" si="675"/>
        <v>0</v>
      </c>
      <c r="AQ1609" s="309">
        <f t="shared" ca="1" si="676"/>
        <v>0</v>
      </c>
      <c r="AR1609" s="205">
        <f t="shared" ca="1" si="659"/>
        <v>0</v>
      </c>
      <c r="AS1609" s="45" t="b">
        <f t="shared" ca="1" si="660"/>
        <v>0</v>
      </c>
      <c r="AT1609">
        <f t="shared" ca="1" si="661"/>
        <v>0</v>
      </c>
      <c r="AU1609" t="b">
        <f t="shared" ca="1" si="677"/>
        <v>0</v>
      </c>
      <c r="AV1609" t="b">
        <f t="shared" ca="1" si="678"/>
        <v>0</v>
      </c>
      <c r="AW1609" s="266" t="b">
        <f t="shared" ca="1" si="679"/>
        <v>0</v>
      </c>
      <c r="AX1609" s="266" t="b">
        <f t="shared" ca="1" si="680"/>
        <v>0</v>
      </c>
      <c r="AY1609" s="266" t="b">
        <f t="shared" ca="1" si="681"/>
        <v>1</v>
      </c>
    </row>
    <row r="1610" spans="1:51" x14ac:dyDescent="0.25">
      <c r="A1610">
        <v>1578</v>
      </c>
      <c r="B1610" s="163">
        <f ca="1">OFFSET(InputPriceData!B$15,CalculationsAndCharts!$A1610+$A$11,0,1,1)</f>
        <v>39724</v>
      </c>
      <c r="C1610" s="3">
        <f ca="1">OFFSET(InputPriceData!G$15,CalculationsAndCharts!$A1610+$A$11,IF($C$7,8,0),1,1)</f>
        <v>876800</v>
      </c>
      <c r="D1610" s="4">
        <f ca="1">OFFSET(InputPriceData!C$15,CalculationsAndCharts!$A1610+$A$11,IF($C$7,8,0),1,1)</f>
        <v>14.82</v>
      </c>
      <c r="E1610" s="4">
        <f ca="1">OFFSET(InputPriceData!D$15,CalculationsAndCharts!$A1610+$A$11,IF($C$7,8,0),1,1)</f>
        <v>15.21</v>
      </c>
      <c r="F1610" s="4">
        <f ca="1">OFFSET(InputPriceData!E$15,CalculationsAndCharts!$A1610+$A$11,IF($C$7,8,0),1,1)</f>
        <v>14.13</v>
      </c>
      <c r="G1610" s="4">
        <f ca="1">OFFSET(InputPriceData!F$15,CalculationsAndCharts!$A1610+$A$11,IF($C$7,8,0),1,1)</f>
        <v>14.28</v>
      </c>
      <c r="H1610" s="128"/>
      <c r="I1610" s="128"/>
      <c r="K1610" s="124"/>
      <c r="L1610" s="279"/>
      <c r="M1610" s="281"/>
      <c r="N1610" s="280"/>
      <c r="O1610" s="4"/>
      <c r="P1610" s="4"/>
      <c r="Q1610" s="3"/>
      <c r="S1610" s="309">
        <f t="shared" ca="1" si="662"/>
        <v>18.07</v>
      </c>
      <c r="T1610" s="309">
        <f t="shared" ca="1" si="663"/>
        <v>14.28</v>
      </c>
      <c r="U1610" s="310">
        <f t="shared" ca="1" si="655"/>
        <v>0</v>
      </c>
      <c r="V1610" s="310" t="b">
        <f t="shared" ca="1" si="664"/>
        <v>0</v>
      </c>
      <c r="W1610" s="3" t="b">
        <f t="shared" ca="1" si="665"/>
        <v>0</v>
      </c>
      <c r="X1610" s="3" t="str">
        <f t="shared" ca="1" si="666"/>
        <v/>
      </c>
      <c r="Y1610" s="3" t="str">
        <f t="shared" ca="1" si="656"/>
        <v/>
      </c>
      <c r="Z1610" s="3" t="str">
        <f t="shared" ca="1" si="667"/>
        <v/>
      </c>
      <c r="AA1610" s="3" t="str">
        <f t="shared" ca="1" si="668"/>
        <v/>
      </c>
      <c r="AB1610" s="205">
        <f t="shared" ca="1" si="669"/>
        <v>5282</v>
      </c>
      <c r="AC1610" s="205">
        <f t="shared" ca="1" si="670"/>
        <v>79</v>
      </c>
      <c r="AD1610" s="205">
        <f t="shared" ca="1" si="657"/>
        <v>66.860759493670884</v>
      </c>
      <c r="AE1610" s="205">
        <f t="shared" ca="1" si="658"/>
        <v>16.860759493670884</v>
      </c>
      <c r="AF1610" s="205">
        <f t="shared" ca="1" si="671"/>
        <v>3.372151898734177</v>
      </c>
      <c r="AG1610" s="205"/>
      <c r="AH1610" s="205"/>
      <c r="AI1610" s="205"/>
      <c r="AJ1610" s="205"/>
      <c r="AK1610" s="4"/>
      <c r="AL1610" s="4"/>
      <c r="AM1610" s="309">
        <f t="shared" ca="1" si="672"/>
        <v>18.07</v>
      </c>
      <c r="AN1610" s="309">
        <f t="shared" ca="1" si="673"/>
        <v>14.28</v>
      </c>
      <c r="AO1610" s="310">
        <f t="shared" ca="1" si="674"/>
        <v>0</v>
      </c>
      <c r="AP1610" s="310" t="b">
        <f t="shared" ca="1" si="675"/>
        <v>0</v>
      </c>
      <c r="AQ1610" s="309">
        <f t="shared" ca="1" si="676"/>
        <v>0.4446</v>
      </c>
      <c r="AR1610" s="205">
        <f t="shared" ca="1" si="659"/>
        <v>14.375399999999999</v>
      </c>
      <c r="AS1610" s="45" t="b">
        <f t="shared" ca="1" si="660"/>
        <v>1</v>
      </c>
      <c r="AT1610">
        <f t="shared" ca="1" si="661"/>
        <v>1</v>
      </c>
      <c r="AU1610" t="b">
        <f t="shared" ca="1" si="677"/>
        <v>0</v>
      </c>
      <c r="AV1610" t="b">
        <f t="shared" ca="1" si="678"/>
        <v>1</v>
      </c>
      <c r="AW1610" s="266" t="b">
        <f t="shared" ca="1" si="679"/>
        <v>1</v>
      </c>
      <c r="AX1610" s="266" t="b">
        <f t="shared" ca="1" si="680"/>
        <v>1</v>
      </c>
      <c r="AY1610" s="266" t="b">
        <f t="shared" ca="1" si="681"/>
        <v>0</v>
      </c>
    </row>
    <row r="1611" spans="1:51" x14ac:dyDescent="0.25">
      <c r="A1611">
        <v>1579</v>
      </c>
      <c r="B1611" s="163">
        <f ca="1">OFFSET(InputPriceData!B$15,CalculationsAndCharts!$A1611+$A$11,0,1,1)</f>
        <v>39723</v>
      </c>
      <c r="C1611" s="3">
        <f ca="1">OFFSET(InputPriceData!G$15,CalculationsAndCharts!$A1611+$A$11,IF($C$7,8,0),1,1)</f>
        <v>990000</v>
      </c>
      <c r="D1611" s="4">
        <f ca="1">OFFSET(InputPriceData!C$15,CalculationsAndCharts!$A1611+$A$11,IF($C$7,8,0),1,1)</f>
        <v>15.53</v>
      </c>
      <c r="E1611" s="4">
        <f ca="1">OFFSET(InputPriceData!D$15,CalculationsAndCharts!$A1611+$A$11,IF($C$7,8,0),1,1)</f>
        <v>15.53</v>
      </c>
      <c r="F1611" s="4">
        <f ca="1">OFFSET(InputPriceData!E$15,CalculationsAndCharts!$A1611+$A$11,IF($C$7,8,0),1,1)</f>
        <v>14.38</v>
      </c>
      <c r="G1611" s="4">
        <f ca="1">OFFSET(InputPriceData!F$15,CalculationsAndCharts!$A1611+$A$11,IF($C$7,8,0),1,1)</f>
        <v>14.56</v>
      </c>
      <c r="H1611" s="128"/>
      <c r="I1611" s="128"/>
      <c r="K1611" s="124"/>
      <c r="L1611" s="279"/>
      <c r="M1611" s="281"/>
      <c r="N1611" s="280"/>
      <c r="O1611" s="4"/>
      <c r="P1611" s="4"/>
      <c r="Q1611" s="3"/>
      <c r="S1611" s="309">
        <f t="shared" ca="1" si="662"/>
        <v>18.07</v>
      </c>
      <c r="T1611" s="309">
        <f t="shared" ca="1" si="663"/>
        <v>14.56</v>
      </c>
      <c r="U1611" s="310">
        <f t="shared" ca="1" si="655"/>
        <v>0</v>
      </c>
      <c r="V1611" s="310" t="b">
        <f t="shared" ca="1" si="664"/>
        <v>1</v>
      </c>
      <c r="W1611" s="3" t="b">
        <f t="shared" ca="1" si="665"/>
        <v>0</v>
      </c>
      <c r="X1611" s="3" t="str">
        <f t="shared" ca="1" si="666"/>
        <v/>
      </c>
      <c r="Y1611" s="3" t="str">
        <f t="shared" ca="1" si="656"/>
        <v/>
      </c>
      <c r="Z1611" s="3" t="str">
        <f t="shared" ca="1" si="667"/>
        <v/>
      </c>
      <c r="AA1611" s="3" t="str">
        <f t="shared" ca="1" si="668"/>
        <v/>
      </c>
      <c r="AB1611" s="205">
        <f t="shared" ca="1" si="669"/>
        <v>5282</v>
      </c>
      <c r="AC1611" s="205">
        <f t="shared" ca="1" si="670"/>
        <v>79</v>
      </c>
      <c r="AD1611" s="205">
        <f t="shared" ca="1" si="657"/>
        <v>66.860759493670884</v>
      </c>
      <c r="AE1611" s="205">
        <f t="shared" ca="1" si="658"/>
        <v>16.860759493670884</v>
      </c>
      <c r="AF1611" s="205">
        <f t="shared" ca="1" si="671"/>
        <v>3.372151898734177</v>
      </c>
      <c r="AG1611" s="205"/>
      <c r="AH1611" s="205"/>
      <c r="AI1611" s="205"/>
      <c r="AJ1611" s="205"/>
      <c r="AK1611" s="4"/>
      <c r="AL1611" s="4"/>
      <c r="AM1611" s="309">
        <f t="shared" ca="1" si="672"/>
        <v>18.07</v>
      </c>
      <c r="AN1611" s="309">
        <f t="shared" ca="1" si="673"/>
        <v>14.56</v>
      </c>
      <c r="AO1611" s="310">
        <f t="shared" ca="1" si="674"/>
        <v>0</v>
      </c>
      <c r="AP1611" s="310" t="b">
        <f t="shared" ca="1" si="675"/>
        <v>1</v>
      </c>
      <c r="AQ1611" s="309">
        <f t="shared" ca="1" si="676"/>
        <v>0</v>
      </c>
      <c r="AR1611" s="205">
        <f t="shared" ca="1" si="659"/>
        <v>0</v>
      </c>
      <c r="AS1611" s="45" t="b">
        <f t="shared" ca="1" si="660"/>
        <v>0</v>
      </c>
      <c r="AT1611">
        <f t="shared" ca="1" si="661"/>
        <v>0</v>
      </c>
      <c r="AU1611" t="b">
        <f t="shared" ca="1" si="677"/>
        <v>0</v>
      </c>
      <c r="AV1611" t="b">
        <f t="shared" ca="1" si="678"/>
        <v>0</v>
      </c>
      <c r="AW1611" s="266" t="b">
        <f t="shared" ca="1" si="679"/>
        <v>0</v>
      </c>
      <c r="AX1611" s="266" t="b">
        <f t="shared" ca="1" si="680"/>
        <v>0</v>
      </c>
      <c r="AY1611" s="266" t="b">
        <f t="shared" ca="1" si="681"/>
        <v>0</v>
      </c>
    </row>
    <row r="1612" spans="1:51" x14ac:dyDescent="0.25">
      <c r="A1612">
        <v>1580</v>
      </c>
      <c r="B1612" s="163">
        <f ca="1">OFFSET(InputPriceData!B$15,CalculationsAndCharts!$A1612+$A$11,0,1,1)</f>
        <v>39722</v>
      </c>
      <c r="C1612" s="3">
        <f ca="1">OFFSET(InputPriceData!G$15,CalculationsAndCharts!$A1612+$A$11,IF($C$7,8,0),1,1)</f>
        <v>912000</v>
      </c>
      <c r="D1612" s="4">
        <f ca="1">OFFSET(InputPriceData!C$15,CalculationsAndCharts!$A1612+$A$11,IF($C$7,8,0),1,1)</f>
        <v>15.4</v>
      </c>
      <c r="E1612" s="4">
        <f ca="1">OFFSET(InputPriceData!D$15,CalculationsAndCharts!$A1612+$A$11,IF($C$7,8,0),1,1)</f>
        <v>15.92</v>
      </c>
      <c r="F1612" s="4">
        <f ca="1">OFFSET(InputPriceData!E$15,CalculationsAndCharts!$A1612+$A$11,IF($C$7,8,0),1,1)</f>
        <v>15.12</v>
      </c>
      <c r="G1612" s="4">
        <f ca="1">OFFSET(InputPriceData!F$15,CalculationsAndCharts!$A1612+$A$11,IF($C$7,8,0),1,1)</f>
        <v>15.8</v>
      </c>
      <c r="H1612" s="128"/>
      <c r="I1612" s="128"/>
      <c r="K1612" s="124"/>
      <c r="L1612" s="279"/>
      <c r="M1612" s="281"/>
      <c r="N1612" s="280"/>
      <c r="O1612" s="4"/>
      <c r="P1612" s="4"/>
      <c r="Q1612" s="3"/>
      <c r="S1612" s="309">
        <f t="shared" ca="1" si="662"/>
        <v>18.07</v>
      </c>
      <c r="T1612" s="309">
        <f t="shared" ca="1" si="663"/>
        <v>15.28</v>
      </c>
      <c r="U1612" s="310">
        <f t="shared" ca="1" si="655"/>
        <v>0.18637992831541261</v>
      </c>
      <c r="V1612" s="310" t="b">
        <f t="shared" ca="1" si="664"/>
        <v>0</v>
      </c>
      <c r="W1612" s="3" t="b">
        <f t="shared" ca="1" si="665"/>
        <v>0</v>
      </c>
      <c r="X1612" s="3" t="str">
        <f t="shared" ca="1" si="666"/>
        <v/>
      </c>
      <c r="Y1612" s="3" t="str">
        <f t="shared" ca="1" si="656"/>
        <v/>
      </c>
      <c r="Z1612" s="3" t="str">
        <f t="shared" ca="1" si="667"/>
        <v/>
      </c>
      <c r="AA1612" s="3" t="str">
        <f t="shared" ca="1" si="668"/>
        <v/>
      </c>
      <c r="AB1612" s="205">
        <f t="shared" ca="1" si="669"/>
        <v>5282</v>
      </c>
      <c r="AC1612" s="205">
        <f t="shared" ca="1" si="670"/>
        <v>79</v>
      </c>
      <c r="AD1612" s="205">
        <f t="shared" ca="1" si="657"/>
        <v>66.860759493670884</v>
      </c>
      <c r="AE1612" s="205">
        <f t="shared" ca="1" si="658"/>
        <v>16.860759493670884</v>
      </c>
      <c r="AF1612" s="205">
        <f t="shared" ca="1" si="671"/>
        <v>3.372151898734177</v>
      </c>
      <c r="AG1612" s="205"/>
      <c r="AH1612" s="205"/>
      <c r="AI1612" s="205"/>
      <c r="AJ1612" s="205"/>
      <c r="AK1612" s="4"/>
      <c r="AL1612" s="4"/>
      <c r="AM1612" s="309">
        <f t="shared" ca="1" si="672"/>
        <v>18.07</v>
      </c>
      <c r="AN1612" s="309">
        <f t="shared" ca="1" si="673"/>
        <v>15.28</v>
      </c>
      <c r="AO1612" s="310">
        <f t="shared" ca="1" si="674"/>
        <v>0.18637992831541261</v>
      </c>
      <c r="AP1612" s="310" t="b">
        <f t="shared" ca="1" si="675"/>
        <v>0</v>
      </c>
      <c r="AQ1612" s="309">
        <f t="shared" ca="1" si="676"/>
        <v>0</v>
      </c>
      <c r="AR1612" s="205">
        <f t="shared" ca="1" si="659"/>
        <v>0</v>
      </c>
      <c r="AS1612" s="45" t="b">
        <f t="shared" ca="1" si="660"/>
        <v>0</v>
      </c>
      <c r="AT1612">
        <f t="shared" ca="1" si="661"/>
        <v>0</v>
      </c>
      <c r="AU1612" t="b">
        <f t="shared" ca="1" si="677"/>
        <v>0</v>
      </c>
      <c r="AV1612" t="b">
        <f t="shared" ca="1" si="678"/>
        <v>0</v>
      </c>
      <c r="AW1612" s="266" t="b">
        <f t="shared" ca="1" si="679"/>
        <v>0</v>
      </c>
      <c r="AX1612" s="266" t="b">
        <f t="shared" ca="1" si="680"/>
        <v>0</v>
      </c>
      <c r="AY1612" s="266" t="b">
        <f t="shared" ca="1" si="681"/>
        <v>0</v>
      </c>
    </row>
    <row r="1613" spans="1:51" x14ac:dyDescent="0.25">
      <c r="A1613">
        <v>1581</v>
      </c>
      <c r="B1613" s="163">
        <f ca="1">OFFSET(InputPriceData!B$15,CalculationsAndCharts!$A1613+$A$11,0,1,1)</f>
        <v>39721</v>
      </c>
      <c r="C1613" s="3">
        <f ca="1">OFFSET(InputPriceData!G$15,CalculationsAndCharts!$A1613+$A$11,IF($C$7,8,0),1,1)</f>
        <v>870600</v>
      </c>
      <c r="D1613" s="4">
        <f ca="1">OFFSET(InputPriceData!C$15,CalculationsAndCharts!$A1613+$A$11,IF($C$7,8,0),1,1)</f>
        <v>15.38</v>
      </c>
      <c r="E1613" s="4">
        <f ca="1">OFFSET(InputPriceData!D$15,CalculationsAndCharts!$A1613+$A$11,IF($C$7,8,0),1,1)</f>
        <v>15.6</v>
      </c>
      <c r="F1613" s="4">
        <f ca="1">OFFSET(InputPriceData!E$15,CalculationsAndCharts!$A1613+$A$11,IF($C$7,8,0),1,1)</f>
        <v>14.98</v>
      </c>
      <c r="G1613" s="4">
        <f ca="1">OFFSET(InputPriceData!F$15,CalculationsAndCharts!$A1613+$A$11,IF($C$7,8,0),1,1)</f>
        <v>15.52</v>
      </c>
      <c r="H1613" s="128"/>
      <c r="I1613" s="128"/>
      <c r="K1613" s="124"/>
      <c r="L1613" s="279"/>
      <c r="M1613" s="281"/>
      <c r="N1613" s="280"/>
      <c r="O1613" s="4"/>
      <c r="P1613" s="4"/>
      <c r="Q1613" s="3"/>
      <c r="S1613" s="309">
        <f t="shared" ca="1" si="662"/>
        <v>18.07</v>
      </c>
      <c r="T1613" s="309">
        <f t="shared" ca="1" si="663"/>
        <v>15.28</v>
      </c>
      <c r="U1613" s="310">
        <f t="shared" ca="1" si="655"/>
        <v>8.6021505376344135E-2</v>
      </c>
      <c r="V1613" s="310" t="b">
        <f t="shared" ca="1" si="664"/>
        <v>0</v>
      </c>
      <c r="W1613" s="3" t="b">
        <f t="shared" ca="1" si="665"/>
        <v>0</v>
      </c>
      <c r="X1613" s="3" t="str">
        <f t="shared" ca="1" si="666"/>
        <v/>
      </c>
      <c r="Y1613" s="3" t="str">
        <f t="shared" ca="1" si="656"/>
        <v/>
      </c>
      <c r="Z1613" s="3" t="str">
        <f t="shared" ca="1" si="667"/>
        <v/>
      </c>
      <c r="AA1613" s="3" t="str">
        <f t="shared" ca="1" si="668"/>
        <v/>
      </c>
      <c r="AB1613" s="205">
        <f t="shared" ca="1" si="669"/>
        <v>5282</v>
      </c>
      <c r="AC1613" s="205">
        <f t="shared" ca="1" si="670"/>
        <v>79</v>
      </c>
      <c r="AD1613" s="205">
        <f t="shared" ca="1" si="657"/>
        <v>66.860759493670884</v>
      </c>
      <c r="AE1613" s="205">
        <f t="shared" ca="1" si="658"/>
        <v>16.860759493670884</v>
      </c>
      <c r="AF1613" s="205">
        <f t="shared" ca="1" si="671"/>
        <v>3.372151898734177</v>
      </c>
      <c r="AG1613" s="205"/>
      <c r="AH1613" s="205"/>
      <c r="AI1613" s="205"/>
      <c r="AJ1613" s="205"/>
      <c r="AK1613" s="4"/>
      <c r="AL1613" s="4"/>
      <c r="AM1613" s="309">
        <f t="shared" ca="1" si="672"/>
        <v>18.07</v>
      </c>
      <c r="AN1613" s="309">
        <f t="shared" ca="1" si="673"/>
        <v>15.28</v>
      </c>
      <c r="AO1613" s="310">
        <f t="shared" ca="1" si="674"/>
        <v>8.6021505376344135E-2</v>
      </c>
      <c r="AP1613" s="310" t="b">
        <f t="shared" ca="1" si="675"/>
        <v>0</v>
      </c>
      <c r="AQ1613" s="309">
        <f t="shared" ca="1" si="676"/>
        <v>0</v>
      </c>
      <c r="AR1613" s="205">
        <f t="shared" ca="1" si="659"/>
        <v>0</v>
      </c>
      <c r="AS1613" s="45" t="b">
        <f t="shared" ca="1" si="660"/>
        <v>0</v>
      </c>
      <c r="AT1613">
        <f t="shared" ca="1" si="661"/>
        <v>0</v>
      </c>
      <c r="AU1613" t="b">
        <f t="shared" ca="1" si="677"/>
        <v>0</v>
      </c>
      <c r="AV1613" t="b">
        <f t="shared" ca="1" si="678"/>
        <v>0</v>
      </c>
      <c r="AW1613" s="266" t="b">
        <f t="shared" ca="1" si="679"/>
        <v>0</v>
      </c>
      <c r="AX1613" s="266" t="b">
        <f t="shared" ca="1" si="680"/>
        <v>0</v>
      </c>
      <c r="AY1613" s="266" t="b">
        <f t="shared" ca="1" si="681"/>
        <v>0</v>
      </c>
    </row>
    <row r="1614" spans="1:51" x14ac:dyDescent="0.25">
      <c r="A1614">
        <v>1582</v>
      </c>
      <c r="B1614" s="163">
        <f ca="1">OFFSET(InputPriceData!B$15,CalculationsAndCharts!$A1614+$A$11,0,1,1)</f>
        <v>39720</v>
      </c>
      <c r="C1614" s="3">
        <f ca="1">OFFSET(InputPriceData!G$15,CalculationsAndCharts!$A1614+$A$11,IF($C$7,8,0),1,1)</f>
        <v>839900</v>
      </c>
      <c r="D1614" s="4">
        <f ca="1">OFFSET(InputPriceData!C$15,CalculationsAndCharts!$A1614+$A$11,IF($C$7,8,0),1,1)</f>
        <v>15.28</v>
      </c>
      <c r="E1614" s="4">
        <f ca="1">OFFSET(InputPriceData!D$15,CalculationsAndCharts!$A1614+$A$11,IF($C$7,8,0),1,1)</f>
        <v>15.55</v>
      </c>
      <c r="F1614" s="4">
        <f ca="1">OFFSET(InputPriceData!E$15,CalculationsAndCharts!$A1614+$A$11,IF($C$7,8,0),1,1)</f>
        <v>15</v>
      </c>
      <c r="G1614" s="4">
        <f ca="1">OFFSET(InputPriceData!F$15,CalculationsAndCharts!$A1614+$A$11,IF($C$7,8,0),1,1)</f>
        <v>15.34</v>
      </c>
      <c r="H1614" s="128"/>
      <c r="I1614" s="128"/>
      <c r="K1614" s="124"/>
      <c r="L1614" s="279"/>
      <c r="M1614" s="281"/>
      <c r="N1614" s="280"/>
      <c r="O1614" s="4"/>
      <c r="P1614" s="4"/>
      <c r="Q1614" s="3"/>
      <c r="S1614" s="309">
        <f t="shared" ca="1" si="662"/>
        <v>18.07</v>
      </c>
      <c r="T1614" s="309">
        <f t="shared" ca="1" si="663"/>
        <v>15.28</v>
      </c>
      <c r="U1614" s="310">
        <f t="shared" ca="1" si="655"/>
        <v>2.1505376344086193E-2</v>
      </c>
      <c r="V1614" s="310" t="b">
        <f t="shared" ca="1" si="664"/>
        <v>0</v>
      </c>
      <c r="W1614" s="3" t="b">
        <f t="shared" ca="1" si="665"/>
        <v>0</v>
      </c>
      <c r="X1614" s="3" t="str">
        <f t="shared" ca="1" si="666"/>
        <v/>
      </c>
      <c r="Y1614" s="3" t="str">
        <f t="shared" ca="1" si="656"/>
        <v/>
      </c>
      <c r="Z1614" s="3" t="str">
        <f t="shared" ca="1" si="667"/>
        <v/>
      </c>
      <c r="AA1614" s="3" t="str">
        <f t="shared" ca="1" si="668"/>
        <v/>
      </c>
      <c r="AB1614" s="205">
        <f t="shared" ca="1" si="669"/>
        <v>5282</v>
      </c>
      <c r="AC1614" s="205">
        <f t="shared" ca="1" si="670"/>
        <v>79</v>
      </c>
      <c r="AD1614" s="205">
        <f t="shared" ca="1" si="657"/>
        <v>66.860759493670884</v>
      </c>
      <c r="AE1614" s="205">
        <f t="shared" ca="1" si="658"/>
        <v>16.860759493670884</v>
      </c>
      <c r="AF1614" s="205">
        <f t="shared" ca="1" si="671"/>
        <v>3.372151898734177</v>
      </c>
      <c r="AG1614" s="205"/>
      <c r="AH1614" s="205"/>
      <c r="AI1614" s="205"/>
      <c r="AJ1614" s="205"/>
      <c r="AK1614" s="4"/>
      <c r="AL1614" s="4"/>
      <c r="AM1614" s="309">
        <f t="shared" ca="1" si="672"/>
        <v>18.07</v>
      </c>
      <c r="AN1614" s="309">
        <f t="shared" ca="1" si="673"/>
        <v>15.28</v>
      </c>
      <c r="AO1614" s="310">
        <f t="shared" ca="1" si="674"/>
        <v>2.1505376344086193E-2</v>
      </c>
      <c r="AP1614" s="310" t="b">
        <f t="shared" ca="1" si="675"/>
        <v>0</v>
      </c>
      <c r="AQ1614" s="309">
        <f t="shared" ca="1" si="676"/>
        <v>0</v>
      </c>
      <c r="AR1614" s="205">
        <f t="shared" ca="1" si="659"/>
        <v>0</v>
      </c>
      <c r="AS1614" s="45" t="b">
        <f t="shared" ca="1" si="660"/>
        <v>0</v>
      </c>
      <c r="AT1614">
        <f t="shared" ca="1" si="661"/>
        <v>0</v>
      </c>
      <c r="AU1614" t="b">
        <f t="shared" ca="1" si="677"/>
        <v>0</v>
      </c>
      <c r="AV1614" t="b">
        <f t="shared" ca="1" si="678"/>
        <v>0</v>
      </c>
      <c r="AW1614" s="266" t="b">
        <f t="shared" ca="1" si="679"/>
        <v>0</v>
      </c>
      <c r="AX1614" s="266" t="b">
        <f t="shared" ca="1" si="680"/>
        <v>0</v>
      </c>
      <c r="AY1614" s="266" t="b">
        <f t="shared" ca="1" si="681"/>
        <v>0</v>
      </c>
    </row>
    <row r="1615" spans="1:51" x14ac:dyDescent="0.25">
      <c r="A1615">
        <v>1583</v>
      </c>
      <c r="B1615" s="163">
        <f ca="1">OFFSET(InputPriceData!B$15,CalculationsAndCharts!$A1615+$A$11,0,1,1)</f>
        <v>39717</v>
      </c>
      <c r="C1615" s="3">
        <f ca="1">OFFSET(InputPriceData!G$15,CalculationsAndCharts!$A1615+$A$11,IF($C$7,8,0),1,1)</f>
        <v>1470100</v>
      </c>
      <c r="D1615" s="4">
        <f ca="1">OFFSET(InputPriceData!C$15,CalculationsAndCharts!$A1615+$A$11,IF($C$7,8,0),1,1)</f>
        <v>15.01</v>
      </c>
      <c r="E1615" s="4">
        <f ca="1">OFFSET(InputPriceData!D$15,CalculationsAndCharts!$A1615+$A$11,IF($C$7,8,0),1,1)</f>
        <v>15.6</v>
      </c>
      <c r="F1615" s="4">
        <f ca="1">OFFSET(InputPriceData!E$15,CalculationsAndCharts!$A1615+$A$11,IF($C$7,8,0),1,1)</f>
        <v>14.98</v>
      </c>
      <c r="G1615" s="4">
        <f ca="1">OFFSET(InputPriceData!F$15,CalculationsAndCharts!$A1615+$A$11,IF($C$7,8,0),1,1)</f>
        <v>15.52</v>
      </c>
      <c r="H1615" s="128"/>
      <c r="I1615" s="128"/>
      <c r="K1615" s="124"/>
      <c r="L1615" s="279"/>
      <c r="M1615" s="281"/>
      <c r="N1615" s="280"/>
      <c r="O1615" s="4"/>
      <c r="P1615" s="4"/>
      <c r="Q1615" s="3"/>
      <c r="S1615" s="309">
        <f t="shared" ca="1" si="662"/>
        <v>18.07</v>
      </c>
      <c r="T1615" s="309">
        <f t="shared" ca="1" si="663"/>
        <v>15.28</v>
      </c>
      <c r="U1615" s="310">
        <f t="shared" ca="1" si="655"/>
        <v>8.6021505376344135E-2</v>
      </c>
      <c r="V1615" s="310" t="b">
        <f t="shared" ca="1" si="664"/>
        <v>0</v>
      </c>
      <c r="W1615" s="3" t="b">
        <f t="shared" ca="1" si="665"/>
        <v>0</v>
      </c>
      <c r="X1615" s="3" t="str">
        <f t="shared" ca="1" si="666"/>
        <v/>
      </c>
      <c r="Y1615" s="3" t="str">
        <f t="shared" ca="1" si="656"/>
        <v/>
      </c>
      <c r="Z1615" s="3" t="str">
        <f t="shared" ca="1" si="667"/>
        <v/>
      </c>
      <c r="AA1615" s="3" t="str">
        <f t="shared" ca="1" si="668"/>
        <v/>
      </c>
      <c r="AB1615" s="205">
        <f t="shared" ca="1" si="669"/>
        <v>5282</v>
      </c>
      <c r="AC1615" s="205">
        <f t="shared" ca="1" si="670"/>
        <v>79</v>
      </c>
      <c r="AD1615" s="205">
        <f t="shared" ca="1" si="657"/>
        <v>66.860759493670884</v>
      </c>
      <c r="AE1615" s="205">
        <f t="shared" ca="1" si="658"/>
        <v>16.860759493670884</v>
      </c>
      <c r="AF1615" s="205">
        <f t="shared" ca="1" si="671"/>
        <v>3.372151898734177</v>
      </c>
      <c r="AG1615" s="205"/>
      <c r="AH1615" s="205"/>
      <c r="AI1615" s="205"/>
      <c r="AJ1615" s="205"/>
      <c r="AK1615" s="4"/>
      <c r="AL1615" s="4"/>
      <c r="AM1615" s="309">
        <f t="shared" ca="1" si="672"/>
        <v>18.07</v>
      </c>
      <c r="AN1615" s="309">
        <f t="shared" ca="1" si="673"/>
        <v>15.28</v>
      </c>
      <c r="AO1615" s="310">
        <f t="shared" ca="1" si="674"/>
        <v>8.6021505376344135E-2</v>
      </c>
      <c r="AP1615" s="310" t="b">
        <f t="shared" ca="1" si="675"/>
        <v>0</v>
      </c>
      <c r="AQ1615" s="309">
        <f t="shared" ca="1" si="676"/>
        <v>0</v>
      </c>
      <c r="AR1615" s="205">
        <f t="shared" ca="1" si="659"/>
        <v>0</v>
      </c>
      <c r="AS1615" s="45" t="b">
        <f t="shared" ca="1" si="660"/>
        <v>0</v>
      </c>
      <c r="AT1615">
        <f t="shared" ca="1" si="661"/>
        <v>0</v>
      </c>
      <c r="AU1615" t="b">
        <f t="shared" ca="1" si="677"/>
        <v>0</v>
      </c>
      <c r="AV1615" t="b">
        <f t="shared" ca="1" si="678"/>
        <v>0</v>
      </c>
      <c r="AW1615" s="266" t="b">
        <f t="shared" ca="1" si="679"/>
        <v>0</v>
      </c>
      <c r="AX1615" s="266" t="b">
        <f t="shared" ca="1" si="680"/>
        <v>0</v>
      </c>
      <c r="AY1615" s="266" t="b">
        <f t="shared" ca="1" si="681"/>
        <v>0</v>
      </c>
    </row>
    <row r="1616" spans="1:51" x14ac:dyDescent="0.25">
      <c r="A1616">
        <v>1584</v>
      </c>
      <c r="B1616" s="163">
        <f ca="1">OFFSET(InputPriceData!B$15,CalculationsAndCharts!$A1616+$A$11,0,1,1)</f>
        <v>39716</v>
      </c>
      <c r="C1616" s="3">
        <f ca="1">OFFSET(InputPriceData!G$15,CalculationsAndCharts!$A1616+$A$11,IF($C$7,8,0),1,1)</f>
        <v>1369000</v>
      </c>
      <c r="D1616" s="4">
        <f ca="1">OFFSET(InputPriceData!C$15,CalculationsAndCharts!$A1616+$A$11,IF($C$7,8,0),1,1)</f>
        <v>16.350000000000001</v>
      </c>
      <c r="E1616" s="4">
        <f ca="1">OFFSET(InputPriceData!D$15,CalculationsAndCharts!$A1616+$A$11,IF($C$7,8,0),1,1)</f>
        <v>16.350000000000001</v>
      </c>
      <c r="F1616" s="4">
        <f ca="1">OFFSET(InputPriceData!E$15,CalculationsAndCharts!$A1616+$A$11,IF($C$7,8,0),1,1)</f>
        <v>15.21</v>
      </c>
      <c r="G1616" s="4">
        <f ca="1">OFFSET(InputPriceData!F$15,CalculationsAndCharts!$A1616+$A$11,IF($C$7,8,0),1,1)</f>
        <v>15.28</v>
      </c>
      <c r="H1616" s="128"/>
      <c r="I1616" s="128"/>
      <c r="K1616" s="124"/>
      <c r="L1616" s="279"/>
      <c r="M1616" s="281"/>
      <c r="N1616" s="280"/>
      <c r="O1616" s="4"/>
      <c r="P1616" s="4"/>
      <c r="Q1616" s="3"/>
      <c r="S1616" s="309">
        <f t="shared" ca="1" si="662"/>
        <v>18.07</v>
      </c>
      <c r="T1616" s="309">
        <f t="shared" ca="1" si="663"/>
        <v>15.28</v>
      </c>
      <c r="U1616" s="310">
        <f t="shared" ca="1" si="655"/>
        <v>0</v>
      </c>
      <c r="V1616" s="310" t="b">
        <f t="shared" ca="1" si="664"/>
        <v>0</v>
      </c>
      <c r="W1616" s="3" t="b">
        <f t="shared" ca="1" si="665"/>
        <v>0</v>
      </c>
      <c r="X1616" s="3" t="str">
        <f t="shared" ca="1" si="666"/>
        <v/>
      </c>
      <c r="Y1616" s="3" t="str">
        <f t="shared" ca="1" si="656"/>
        <v/>
      </c>
      <c r="Z1616" s="3" t="str">
        <f t="shared" ca="1" si="667"/>
        <v/>
      </c>
      <c r="AA1616" s="3" t="str">
        <f t="shared" ca="1" si="668"/>
        <v/>
      </c>
      <c r="AB1616" s="205">
        <f t="shared" ca="1" si="669"/>
        <v>5282</v>
      </c>
      <c r="AC1616" s="205">
        <f t="shared" ca="1" si="670"/>
        <v>79</v>
      </c>
      <c r="AD1616" s="205">
        <f t="shared" ca="1" si="657"/>
        <v>66.860759493670884</v>
      </c>
      <c r="AE1616" s="205">
        <f t="shared" ca="1" si="658"/>
        <v>16.860759493670884</v>
      </c>
      <c r="AF1616" s="205">
        <f t="shared" ca="1" si="671"/>
        <v>3.372151898734177</v>
      </c>
      <c r="AG1616" s="205"/>
      <c r="AH1616" s="205"/>
      <c r="AI1616" s="205"/>
      <c r="AJ1616" s="205"/>
      <c r="AK1616" s="4"/>
      <c r="AL1616" s="4"/>
      <c r="AM1616" s="309">
        <f t="shared" ca="1" si="672"/>
        <v>18.07</v>
      </c>
      <c r="AN1616" s="309">
        <f t="shared" ca="1" si="673"/>
        <v>15.28</v>
      </c>
      <c r="AO1616" s="310">
        <f t="shared" ca="1" si="674"/>
        <v>0</v>
      </c>
      <c r="AP1616" s="310" t="b">
        <f t="shared" ca="1" si="675"/>
        <v>0</v>
      </c>
      <c r="AQ1616" s="309">
        <f t="shared" ca="1" si="676"/>
        <v>0</v>
      </c>
      <c r="AR1616" s="205">
        <f t="shared" ca="1" si="659"/>
        <v>0</v>
      </c>
      <c r="AS1616" s="45" t="b">
        <f t="shared" ca="1" si="660"/>
        <v>0</v>
      </c>
      <c r="AT1616">
        <f t="shared" ca="1" si="661"/>
        <v>0</v>
      </c>
      <c r="AU1616" t="b">
        <f t="shared" ca="1" si="677"/>
        <v>0</v>
      </c>
      <c r="AV1616" t="b">
        <f t="shared" ca="1" si="678"/>
        <v>0</v>
      </c>
      <c r="AW1616" s="266" t="b">
        <f t="shared" ca="1" si="679"/>
        <v>0</v>
      </c>
      <c r="AX1616" s="266" t="b">
        <f t="shared" ca="1" si="680"/>
        <v>0</v>
      </c>
      <c r="AY1616" s="266" t="b">
        <f t="shared" ca="1" si="681"/>
        <v>1</v>
      </c>
    </row>
    <row r="1617" spans="1:51" x14ac:dyDescent="0.25">
      <c r="A1617">
        <v>1585</v>
      </c>
      <c r="B1617" s="163">
        <f ca="1">OFFSET(InputPriceData!B$15,CalculationsAndCharts!$A1617+$A$11,0,1,1)</f>
        <v>39715</v>
      </c>
      <c r="C1617" s="3">
        <f ca="1">OFFSET(InputPriceData!G$15,CalculationsAndCharts!$A1617+$A$11,IF($C$7,8,0),1,1)</f>
        <v>609100</v>
      </c>
      <c r="D1617" s="4">
        <f ca="1">OFFSET(InputPriceData!C$15,CalculationsAndCharts!$A1617+$A$11,IF($C$7,8,0),1,1)</f>
        <v>16.41</v>
      </c>
      <c r="E1617" s="4">
        <f ca="1">OFFSET(InputPriceData!D$15,CalculationsAndCharts!$A1617+$A$11,IF($C$7,8,0),1,1)</f>
        <v>16.73</v>
      </c>
      <c r="F1617" s="4">
        <f ca="1">OFFSET(InputPriceData!E$15,CalculationsAndCharts!$A1617+$A$11,IF($C$7,8,0),1,1)</f>
        <v>15.73</v>
      </c>
      <c r="G1617" s="4">
        <f ca="1">OFFSET(InputPriceData!F$15,CalculationsAndCharts!$A1617+$A$11,IF($C$7,8,0),1,1)</f>
        <v>15.82</v>
      </c>
      <c r="H1617" s="128"/>
      <c r="I1617" s="128"/>
      <c r="K1617" s="124"/>
      <c r="L1617" s="279"/>
      <c r="M1617" s="281"/>
      <c r="N1617" s="280"/>
      <c r="O1617" s="4"/>
      <c r="P1617" s="4"/>
      <c r="Q1617" s="3"/>
      <c r="S1617" s="309">
        <f t="shared" ca="1" si="662"/>
        <v>18.07</v>
      </c>
      <c r="T1617" s="309">
        <f t="shared" ca="1" si="663"/>
        <v>15.82</v>
      </c>
      <c r="U1617" s="310">
        <f t="shared" ca="1" si="655"/>
        <v>0</v>
      </c>
      <c r="V1617" s="310" t="b">
        <f t="shared" ca="1" si="664"/>
        <v>0</v>
      </c>
      <c r="W1617" s="3" t="b">
        <f t="shared" ca="1" si="665"/>
        <v>0</v>
      </c>
      <c r="X1617" s="3" t="str">
        <f t="shared" ca="1" si="666"/>
        <v/>
      </c>
      <c r="Y1617" s="3" t="str">
        <f t="shared" ca="1" si="656"/>
        <v/>
      </c>
      <c r="Z1617" s="3" t="str">
        <f t="shared" ca="1" si="667"/>
        <v/>
      </c>
      <c r="AA1617" s="3" t="str">
        <f t="shared" ca="1" si="668"/>
        <v/>
      </c>
      <c r="AB1617" s="205">
        <f t="shared" ca="1" si="669"/>
        <v>5282</v>
      </c>
      <c r="AC1617" s="205">
        <f t="shared" ca="1" si="670"/>
        <v>79</v>
      </c>
      <c r="AD1617" s="205">
        <f t="shared" ca="1" si="657"/>
        <v>66.860759493670884</v>
      </c>
      <c r="AE1617" s="205">
        <f t="shared" ca="1" si="658"/>
        <v>16.860759493670884</v>
      </c>
      <c r="AF1617" s="205">
        <f t="shared" ca="1" si="671"/>
        <v>3.372151898734177</v>
      </c>
      <c r="AG1617" s="205"/>
      <c r="AH1617" s="205"/>
      <c r="AI1617" s="205"/>
      <c r="AJ1617" s="205"/>
      <c r="AK1617" s="4"/>
      <c r="AL1617" s="4"/>
      <c r="AM1617" s="309">
        <f t="shared" ca="1" si="672"/>
        <v>18.07</v>
      </c>
      <c r="AN1617" s="309">
        <f t="shared" ca="1" si="673"/>
        <v>15.82</v>
      </c>
      <c r="AO1617" s="310">
        <f t="shared" ca="1" si="674"/>
        <v>0</v>
      </c>
      <c r="AP1617" s="310" t="b">
        <f t="shared" ca="1" si="675"/>
        <v>0</v>
      </c>
      <c r="AQ1617" s="309">
        <f t="shared" ca="1" si="676"/>
        <v>0.49229999999999996</v>
      </c>
      <c r="AR1617" s="205">
        <f t="shared" ca="1" si="659"/>
        <v>15.9177</v>
      </c>
      <c r="AS1617" s="45" t="b">
        <f t="shared" ca="1" si="660"/>
        <v>1</v>
      </c>
      <c r="AT1617">
        <f t="shared" ca="1" si="661"/>
        <v>1</v>
      </c>
      <c r="AU1617" t="b">
        <f t="shared" ca="1" si="677"/>
        <v>0</v>
      </c>
      <c r="AV1617" t="b">
        <f t="shared" ca="1" si="678"/>
        <v>1</v>
      </c>
      <c r="AW1617" s="266" t="b">
        <f t="shared" ca="1" si="679"/>
        <v>1</v>
      </c>
      <c r="AX1617" s="266" t="b">
        <f t="shared" ca="1" si="680"/>
        <v>1</v>
      </c>
      <c r="AY1617" s="266" t="b">
        <f t="shared" ca="1" si="681"/>
        <v>0</v>
      </c>
    </row>
    <row r="1618" spans="1:51" x14ac:dyDescent="0.25">
      <c r="A1618">
        <v>1586</v>
      </c>
      <c r="B1618" s="163">
        <f ca="1">OFFSET(InputPriceData!B$15,CalculationsAndCharts!$A1618+$A$11,0,1,1)</f>
        <v>39714</v>
      </c>
      <c r="C1618" s="3">
        <f ca="1">OFFSET(InputPriceData!G$15,CalculationsAndCharts!$A1618+$A$11,IF($C$7,8,0),1,1)</f>
        <v>1121300</v>
      </c>
      <c r="D1618" s="4">
        <f ca="1">OFFSET(InputPriceData!C$15,CalculationsAndCharts!$A1618+$A$11,IF($C$7,8,0),1,1)</f>
        <v>16.899999999999999</v>
      </c>
      <c r="E1618" s="4">
        <f ca="1">OFFSET(InputPriceData!D$15,CalculationsAndCharts!$A1618+$A$11,IF($C$7,8,0),1,1)</f>
        <v>17.05</v>
      </c>
      <c r="F1618" s="4">
        <f ca="1">OFFSET(InputPriceData!E$15,CalculationsAndCharts!$A1618+$A$11,IF($C$7,8,0),1,1)</f>
        <v>16.25</v>
      </c>
      <c r="G1618" s="4">
        <f ca="1">OFFSET(InputPriceData!F$15,CalculationsAndCharts!$A1618+$A$11,IF($C$7,8,0),1,1)</f>
        <v>16.440000000000001</v>
      </c>
      <c r="H1618" s="128"/>
      <c r="I1618" s="128"/>
      <c r="K1618" s="124"/>
      <c r="L1618" s="279"/>
      <c r="M1618" s="281"/>
      <c r="N1618" s="280"/>
      <c r="O1618" s="4"/>
      <c r="P1618" s="4"/>
      <c r="Q1618" s="3"/>
      <c r="S1618" s="309">
        <f t="shared" ca="1" si="662"/>
        <v>18.07</v>
      </c>
      <c r="T1618" s="309">
        <f t="shared" ca="1" si="663"/>
        <v>16.39</v>
      </c>
      <c r="U1618" s="310">
        <f t="shared" ca="1" si="655"/>
        <v>2.976190476190519E-2</v>
      </c>
      <c r="V1618" s="310" t="b">
        <f t="shared" ca="1" si="664"/>
        <v>1</v>
      </c>
      <c r="W1618" s="3" t="b">
        <f t="shared" ca="1" si="665"/>
        <v>0</v>
      </c>
      <c r="X1618" s="3" t="str">
        <f t="shared" ca="1" si="666"/>
        <v/>
      </c>
      <c r="Y1618" s="3" t="str">
        <f t="shared" ca="1" si="656"/>
        <v/>
      </c>
      <c r="Z1618" s="3" t="str">
        <f t="shared" ca="1" si="667"/>
        <v/>
      </c>
      <c r="AA1618" s="3" t="str">
        <f t="shared" ca="1" si="668"/>
        <v/>
      </c>
      <c r="AB1618" s="205">
        <f t="shared" ca="1" si="669"/>
        <v>5282</v>
      </c>
      <c r="AC1618" s="205">
        <f t="shared" ca="1" si="670"/>
        <v>79</v>
      </c>
      <c r="AD1618" s="205">
        <f t="shared" ca="1" si="657"/>
        <v>66.860759493670884</v>
      </c>
      <c r="AE1618" s="205">
        <f t="shared" ca="1" si="658"/>
        <v>16.860759493670884</v>
      </c>
      <c r="AF1618" s="205">
        <f t="shared" ca="1" si="671"/>
        <v>3.372151898734177</v>
      </c>
      <c r="AG1618" s="205"/>
      <c r="AH1618" s="205"/>
      <c r="AI1618" s="205"/>
      <c r="AJ1618" s="205"/>
      <c r="AK1618" s="4"/>
      <c r="AL1618" s="4"/>
      <c r="AM1618" s="309">
        <f t="shared" ca="1" si="672"/>
        <v>18.07</v>
      </c>
      <c r="AN1618" s="309">
        <f t="shared" ca="1" si="673"/>
        <v>16.39</v>
      </c>
      <c r="AO1618" s="310">
        <f t="shared" ca="1" si="674"/>
        <v>2.976190476190519E-2</v>
      </c>
      <c r="AP1618" s="310" t="b">
        <f t="shared" ca="1" si="675"/>
        <v>1</v>
      </c>
      <c r="AQ1618" s="309">
        <f t="shared" ca="1" si="676"/>
        <v>0</v>
      </c>
      <c r="AR1618" s="205">
        <f t="shared" ca="1" si="659"/>
        <v>0</v>
      </c>
      <c r="AS1618" s="45" t="b">
        <f t="shared" ca="1" si="660"/>
        <v>0</v>
      </c>
      <c r="AT1618">
        <f t="shared" ca="1" si="661"/>
        <v>0</v>
      </c>
      <c r="AU1618" t="b">
        <f t="shared" ca="1" si="677"/>
        <v>0</v>
      </c>
      <c r="AV1618" t="b">
        <f t="shared" ca="1" si="678"/>
        <v>0</v>
      </c>
      <c r="AW1618" s="266" t="b">
        <f t="shared" ca="1" si="679"/>
        <v>0</v>
      </c>
      <c r="AX1618" s="266" t="b">
        <f t="shared" ca="1" si="680"/>
        <v>0</v>
      </c>
      <c r="AY1618" s="266" t="b">
        <f t="shared" ca="1" si="681"/>
        <v>0</v>
      </c>
    </row>
    <row r="1619" spans="1:51" x14ac:dyDescent="0.25">
      <c r="A1619">
        <v>1587</v>
      </c>
      <c r="B1619" s="163">
        <f ca="1">OFFSET(InputPriceData!B$15,CalculationsAndCharts!$A1619+$A$11,0,1,1)</f>
        <v>39713</v>
      </c>
      <c r="C1619" s="3">
        <f ca="1">OFFSET(InputPriceData!G$15,CalculationsAndCharts!$A1619+$A$11,IF($C$7,8,0),1,1)</f>
        <v>1107500</v>
      </c>
      <c r="D1619" s="4">
        <f ca="1">OFFSET(InputPriceData!C$15,CalculationsAndCharts!$A1619+$A$11,IF($C$7,8,0),1,1)</f>
        <v>18.02</v>
      </c>
      <c r="E1619" s="4">
        <f ca="1">OFFSET(InputPriceData!D$15,CalculationsAndCharts!$A1619+$A$11,IF($C$7,8,0),1,1)</f>
        <v>18.02</v>
      </c>
      <c r="F1619" s="4">
        <f ca="1">OFFSET(InputPriceData!E$15,CalculationsAndCharts!$A1619+$A$11,IF($C$7,8,0),1,1)</f>
        <v>16.82</v>
      </c>
      <c r="G1619" s="4">
        <f ca="1">OFFSET(InputPriceData!F$15,CalculationsAndCharts!$A1619+$A$11,IF($C$7,8,0),1,1)</f>
        <v>16.920000000000002</v>
      </c>
      <c r="H1619" s="128"/>
      <c r="I1619" s="128"/>
      <c r="K1619" s="124"/>
      <c r="L1619" s="279"/>
      <c r="M1619" s="281"/>
      <c r="N1619" s="280"/>
      <c r="O1619" s="4"/>
      <c r="P1619" s="4"/>
      <c r="Q1619" s="3"/>
      <c r="S1619" s="309">
        <f t="shared" ca="1" si="662"/>
        <v>18.07</v>
      </c>
      <c r="T1619" s="309">
        <f t="shared" ca="1" si="663"/>
        <v>16.16</v>
      </c>
      <c r="U1619" s="310">
        <f t="shared" ca="1" si="655"/>
        <v>0.39790575916230447</v>
      </c>
      <c r="V1619" s="310" t="b">
        <f t="shared" ca="1" si="664"/>
        <v>0</v>
      </c>
      <c r="W1619" s="3" t="b">
        <f t="shared" ca="1" si="665"/>
        <v>0</v>
      </c>
      <c r="X1619" s="3" t="str">
        <f t="shared" ca="1" si="666"/>
        <v/>
      </c>
      <c r="Y1619" s="3" t="str">
        <f t="shared" ca="1" si="656"/>
        <v/>
      </c>
      <c r="Z1619" s="3" t="str">
        <f t="shared" ca="1" si="667"/>
        <v/>
      </c>
      <c r="AA1619" s="3" t="str">
        <f t="shared" ca="1" si="668"/>
        <v/>
      </c>
      <c r="AB1619" s="205">
        <f t="shared" ca="1" si="669"/>
        <v>5282</v>
      </c>
      <c r="AC1619" s="205">
        <f t="shared" ca="1" si="670"/>
        <v>79</v>
      </c>
      <c r="AD1619" s="205">
        <f t="shared" ca="1" si="657"/>
        <v>66.860759493670884</v>
      </c>
      <c r="AE1619" s="205">
        <f t="shared" ca="1" si="658"/>
        <v>16.860759493670884</v>
      </c>
      <c r="AF1619" s="205">
        <f t="shared" ca="1" si="671"/>
        <v>3.372151898734177</v>
      </c>
      <c r="AG1619" s="205"/>
      <c r="AH1619" s="205"/>
      <c r="AI1619" s="205"/>
      <c r="AJ1619" s="205"/>
      <c r="AK1619" s="4"/>
      <c r="AL1619" s="4"/>
      <c r="AM1619" s="309">
        <f t="shared" ca="1" si="672"/>
        <v>18.07</v>
      </c>
      <c r="AN1619" s="309">
        <f t="shared" ca="1" si="673"/>
        <v>16.39</v>
      </c>
      <c r="AO1619" s="310">
        <f t="shared" ca="1" si="674"/>
        <v>0.31547619047619119</v>
      </c>
      <c r="AP1619" s="310" t="b">
        <f t="shared" ca="1" si="675"/>
        <v>0</v>
      </c>
      <c r="AQ1619" s="309">
        <f t="shared" ca="1" si="676"/>
        <v>0</v>
      </c>
      <c r="AR1619" s="205">
        <f t="shared" ca="1" si="659"/>
        <v>0</v>
      </c>
      <c r="AS1619" s="45" t="b">
        <f t="shared" ca="1" si="660"/>
        <v>0</v>
      </c>
      <c r="AT1619">
        <f t="shared" ca="1" si="661"/>
        <v>0</v>
      </c>
      <c r="AU1619" t="b">
        <f t="shared" ca="1" si="677"/>
        <v>0</v>
      </c>
      <c r="AV1619" t="b">
        <f t="shared" ca="1" si="678"/>
        <v>0</v>
      </c>
      <c r="AW1619" s="266" t="b">
        <f t="shared" ca="1" si="679"/>
        <v>0</v>
      </c>
      <c r="AX1619" s="266" t="b">
        <f t="shared" ca="1" si="680"/>
        <v>0</v>
      </c>
      <c r="AY1619" s="266" t="b">
        <f t="shared" ca="1" si="681"/>
        <v>0</v>
      </c>
    </row>
    <row r="1620" spans="1:51" x14ac:dyDescent="0.25">
      <c r="A1620">
        <v>1588</v>
      </c>
      <c r="B1620" s="163">
        <f ca="1">OFFSET(InputPriceData!B$15,CalculationsAndCharts!$A1620+$A$11,0,1,1)</f>
        <v>39710</v>
      </c>
      <c r="C1620" s="3">
        <f ca="1">OFFSET(InputPriceData!G$15,CalculationsAndCharts!$A1620+$A$11,IF($C$7,8,0),1,1)</f>
        <v>3491600</v>
      </c>
      <c r="D1620" s="4">
        <f ca="1">OFFSET(InputPriceData!C$15,CalculationsAndCharts!$A1620+$A$11,IF($C$7,8,0),1,1)</f>
        <v>18.75</v>
      </c>
      <c r="E1620" s="4">
        <f ca="1">OFFSET(InputPriceData!D$15,CalculationsAndCharts!$A1620+$A$11,IF($C$7,8,0),1,1)</f>
        <v>20</v>
      </c>
      <c r="F1620" s="4">
        <f ca="1">OFFSET(InputPriceData!E$15,CalculationsAndCharts!$A1620+$A$11,IF($C$7,8,0),1,1)</f>
        <v>17.79</v>
      </c>
      <c r="G1620" s="4">
        <f ca="1">OFFSET(InputPriceData!F$15,CalculationsAndCharts!$A1620+$A$11,IF($C$7,8,0),1,1)</f>
        <v>18.07</v>
      </c>
      <c r="H1620" s="128"/>
      <c r="I1620" s="128"/>
      <c r="K1620" s="124"/>
      <c r="L1620" s="279"/>
      <c r="M1620" s="281"/>
      <c r="N1620" s="280"/>
      <c r="O1620" s="4"/>
      <c r="P1620" s="4"/>
      <c r="Q1620" s="3"/>
      <c r="S1620" s="309">
        <f t="shared" ca="1" si="662"/>
        <v>18.07</v>
      </c>
      <c r="T1620" s="309">
        <f t="shared" ca="1" si="663"/>
        <v>16.16</v>
      </c>
      <c r="U1620" s="310">
        <f t="shared" ca="1" si="655"/>
        <v>1</v>
      </c>
      <c r="V1620" s="310" t="b">
        <f t="shared" ca="1" si="664"/>
        <v>0</v>
      </c>
      <c r="W1620" s="3" t="b">
        <f t="shared" ca="1" si="665"/>
        <v>0</v>
      </c>
      <c r="X1620" s="3" t="str">
        <f t="shared" ca="1" si="666"/>
        <v/>
      </c>
      <c r="Y1620" s="3" t="str">
        <f t="shared" ca="1" si="656"/>
        <v/>
      </c>
      <c r="Z1620" s="3" t="str">
        <f t="shared" ca="1" si="667"/>
        <v/>
      </c>
      <c r="AA1620" s="3" t="str">
        <f t="shared" ca="1" si="668"/>
        <v/>
      </c>
      <c r="AB1620" s="205">
        <f t="shared" ca="1" si="669"/>
        <v>5282</v>
      </c>
      <c r="AC1620" s="205">
        <f t="shared" ca="1" si="670"/>
        <v>79</v>
      </c>
      <c r="AD1620" s="205">
        <f t="shared" ca="1" si="657"/>
        <v>66.860759493670884</v>
      </c>
      <c r="AE1620" s="205">
        <f t="shared" ca="1" si="658"/>
        <v>16.860759493670884</v>
      </c>
      <c r="AF1620" s="205">
        <f t="shared" ca="1" si="671"/>
        <v>3.372151898734177</v>
      </c>
      <c r="AG1620" s="205"/>
      <c r="AH1620" s="205"/>
      <c r="AI1620" s="205"/>
      <c r="AJ1620" s="205"/>
      <c r="AK1620" s="4"/>
      <c r="AL1620" s="4"/>
      <c r="AM1620" s="309">
        <f t="shared" ca="1" si="672"/>
        <v>18.07</v>
      </c>
      <c r="AN1620" s="309">
        <f t="shared" ca="1" si="673"/>
        <v>16.39</v>
      </c>
      <c r="AO1620" s="310">
        <f t="shared" ca="1" si="674"/>
        <v>1</v>
      </c>
      <c r="AP1620" s="310" t="b">
        <f t="shared" ca="1" si="675"/>
        <v>0</v>
      </c>
      <c r="AQ1620" s="309">
        <f t="shared" ca="1" si="676"/>
        <v>0</v>
      </c>
      <c r="AR1620" s="205">
        <f t="shared" ca="1" si="659"/>
        <v>0</v>
      </c>
      <c r="AS1620" s="45" t="b">
        <f t="shared" ca="1" si="660"/>
        <v>0</v>
      </c>
      <c r="AT1620">
        <f t="shared" ca="1" si="661"/>
        <v>0</v>
      </c>
      <c r="AU1620" t="b">
        <f t="shared" ca="1" si="677"/>
        <v>0</v>
      </c>
      <c r="AV1620" t="b">
        <f t="shared" ca="1" si="678"/>
        <v>0</v>
      </c>
      <c r="AW1620" s="266" t="b">
        <f t="shared" ca="1" si="679"/>
        <v>0</v>
      </c>
      <c r="AX1620" s="266" t="b">
        <f t="shared" ca="1" si="680"/>
        <v>0</v>
      </c>
      <c r="AY1620" s="266" t="b">
        <f t="shared" ca="1" si="681"/>
        <v>0</v>
      </c>
    </row>
    <row r="1621" spans="1:51" x14ac:dyDescent="0.25">
      <c r="A1621">
        <v>1589</v>
      </c>
      <c r="B1621" s="163">
        <f ca="1">OFFSET(InputPriceData!B$15,CalculationsAndCharts!$A1621+$A$11,0,1,1)</f>
        <v>39709</v>
      </c>
      <c r="C1621" s="3">
        <f ca="1">OFFSET(InputPriceData!G$15,CalculationsAndCharts!$A1621+$A$11,IF($C$7,8,0),1,1)</f>
        <v>2178900</v>
      </c>
      <c r="D1621" s="4">
        <f ca="1">OFFSET(InputPriceData!C$15,CalculationsAndCharts!$A1621+$A$11,IF($C$7,8,0),1,1)</f>
        <v>17.7</v>
      </c>
      <c r="E1621" s="4">
        <f ca="1">OFFSET(InputPriceData!D$15,CalculationsAndCharts!$A1621+$A$11,IF($C$7,8,0),1,1)</f>
        <v>18.09</v>
      </c>
      <c r="F1621" s="4">
        <f ca="1">OFFSET(InputPriceData!E$15,CalculationsAndCharts!$A1621+$A$11,IF($C$7,8,0),1,1)</f>
        <v>16.920000000000002</v>
      </c>
      <c r="G1621" s="4">
        <f ca="1">OFFSET(InputPriceData!F$15,CalculationsAndCharts!$A1621+$A$11,IF($C$7,8,0),1,1)</f>
        <v>17.95</v>
      </c>
      <c r="H1621" s="128"/>
      <c r="I1621" s="128"/>
      <c r="K1621" s="124"/>
      <c r="L1621" s="279"/>
      <c r="M1621" s="281"/>
      <c r="N1621" s="280"/>
      <c r="O1621" s="4"/>
      <c r="P1621" s="4"/>
      <c r="Q1621" s="3"/>
      <c r="S1621" s="309">
        <f t="shared" ca="1" si="662"/>
        <v>17.95</v>
      </c>
      <c r="T1621" s="309">
        <f t="shared" ca="1" si="663"/>
        <v>16.16</v>
      </c>
      <c r="U1621" s="310">
        <f t="shared" ca="1" si="655"/>
        <v>1</v>
      </c>
      <c r="V1621" s="310" t="b">
        <f t="shared" ca="1" si="664"/>
        <v>0</v>
      </c>
      <c r="W1621" s="3" t="b">
        <f t="shared" ca="1" si="665"/>
        <v>1</v>
      </c>
      <c r="X1621" s="3">
        <f t="shared" ca="1" si="666"/>
        <v>16.309999999999999</v>
      </c>
      <c r="Y1621" s="3">
        <f t="shared" ca="1" si="656"/>
        <v>10.055180870631519</v>
      </c>
      <c r="Z1621" s="3">
        <f t="shared" ca="1" si="667"/>
        <v>10</v>
      </c>
      <c r="AA1621" s="3">
        <f t="shared" ca="1" si="668"/>
        <v>100</v>
      </c>
      <c r="AB1621" s="205">
        <f t="shared" ca="1" si="669"/>
        <v>5282</v>
      </c>
      <c r="AC1621" s="205">
        <f t="shared" ca="1" si="670"/>
        <v>79</v>
      </c>
      <c r="AD1621" s="205">
        <f t="shared" ca="1" si="657"/>
        <v>66.860759493670884</v>
      </c>
      <c r="AE1621" s="205">
        <f t="shared" ca="1" si="658"/>
        <v>16.860759493670884</v>
      </c>
      <c r="AF1621" s="205">
        <f t="shared" ca="1" si="671"/>
        <v>3.372151898734177</v>
      </c>
      <c r="AG1621" s="205"/>
      <c r="AH1621" s="205"/>
      <c r="AI1621" s="205"/>
      <c r="AJ1621" s="205"/>
      <c r="AK1621" s="4"/>
      <c r="AL1621" s="4"/>
      <c r="AM1621" s="309">
        <f t="shared" ca="1" si="672"/>
        <v>17.95</v>
      </c>
      <c r="AN1621" s="309">
        <f t="shared" ca="1" si="673"/>
        <v>16.16</v>
      </c>
      <c r="AO1621" s="310">
        <f t="shared" ca="1" si="674"/>
        <v>1</v>
      </c>
      <c r="AP1621" s="310" t="b">
        <f t="shared" ca="1" si="675"/>
        <v>0</v>
      </c>
      <c r="AQ1621" s="309">
        <f t="shared" ca="1" si="676"/>
        <v>0</v>
      </c>
      <c r="AR1621" s="205">
        <f t="shared" ca="1" si="659"/>
        <v>0</v>
      </c>
      <c r="AS1621" s="45" t="b">
        <f t="shared" ca="1" si="660"/>
        <v>0</v>
      </c>
      <c r="AT1621">
        <f t="shared" ca="1" si="661"/>
        <v>0</v>
      </c>
      <c r="AU1621" t="b">
        <f t="shared" ca="1" si="677"/>
        <v>0</v>
      </c>
      <c r="AV1621" t="b">
        <f t="shared" ca="1" si="678"/>
        <v>0</v>
      </c>
      <c r="AW1621" s="266" t="b">
        <f t="shared" ca="1" si="679"/>
        <v>0</v>
      </c>
      <c r="AX1621" s="266" t="b">
        <f t="shared" ca="1" si="680"/>
        <v>0</v>
      </c>
      <c r="AY1621" s="266" t="b">
        <f t="shared" ca="1" si="681"/>
        <v>0</v>
      </c>
    </row>
    <row r="1622" spans="1:51" x14ac:dyDescent="0.25">
      <c r="A1622">
        <v>1590</v>
      </c>
      <c r="B1622" s="163">
        <f ca="1">OFFSET(InputPriceData!B$15,CalculationsAndCharts!$A1622+$A$11,0,1,1)</f>
        <v>39708</v>
      </c>
      <c r="C1622" s="3">
        <f ca="1">OFFSET(InputPriceData!G$15,CalculationsAndCharts!$A1622+$A$11,IF($C$7,8,0),1,1)</f>
        <v>1549300</v>
      </c>
      <c r="D1622" s="4">
        <f ca="1">OFFSET(InputPriceData!C$15,CalculationsAndCharts!$A1622+$A$11,IF($C$7,8,0),1,1)</f>
        <v>16.98</v>
      </c>
      <c r="E1622" s="4">
        <f ca="1">OFFSET(InputPriceData!D$15,CalculationsAndCharts!$A1622+$A$11,IF($C$7,8,0),1,1)</f>
        <v>17.59</v>
      </c>
      <c r="F1622" s="4">
        <f ca="1">OFFSET(InputPriceData!E$15,CalculationsAndCharts!$A1622+$A$11,IF($C$7,8,0),1,1)</f>
        <v>16.809999999999999</v>
      </c>
      <c r="G1622" s="4">
        <f ca="1">OFFSET(InputPriceData!F$15,CalculationsAndCharts!$A1622+$A$11,IF($C$7,8,0),1,1)</f>
        <v>17.3</v>
      </c>
      <c r="H1622" s="128"/>
      <c r="I1622" s="128"/>
      <c r="K1622" s="124"/>
      <c r="L1622" s="279"/>
      <c r="M1622" s="281"/>
      <c r="N1622" s="280"/>
      <c r="O1622" s="4"/>
      <c r="P1622" s="4"/>
      <c r="Q1622" s="3"/>
      <c r="S1622" s="309">
        <f t="shared" ca="1" si="662"/>
        <v>17.3</v>
      </c>
      <c r="T1622" s="309">
        <f t="shared" ca="1" si="663"/>
        <v>16.16</v>
      </c>
      <c r="U1622" s="310">
        <f t="shared" ca="1" si="655"/>
        <v>1</v>
      </c>
      <c r="V1622" s="310" t="b">
        <f t="shared" ca="1" si="664"/>
        <v>0</v>
      </c>
      <c r="W1622" s="3" t="b">
        <f t="shared" ca="1" si="665"/>
        <v>0</v>
      </c>
      <c r="X1622" s="3" t="str">
        <f t="shared" ca="1" si="666"/>
        <v/>
      </c>
      <c r="Y1622" s="3" t="str">
        <f t="shared" ca="1" si="656"/>
        <v/>
      </c>
      <c r="Z1622" s="3" t="str">
        <f t="shared" ca="1" si="667"/>
        <v/>
      </c>
      <c r="AA1622" s="3" t="str">
        <f t="shared" ca="1" si="668"/>
        <v/>
      </c>
      <c r="AB1622" s="205">
        <f t="shared" ca="1" si="669"/>
        <v>5182</v>
      </c>
      <c r="AC1622" s="205">
        <f t="shared" ca="1" si="670"/>
        <v>78</v>
      </c>
      <c r="AD1622" s="205">
        <f t="shared" ca="1" si="657"/>
        <v>66.435897435897431</v>
      </c>
      <c r="AE1622" s="205">
        <f t="shared" ca="1" si="658"/>
        <v>16.435897435897431</v>
      </c>
      <c r="AF1622" s="205">
        <f t="shared" ca="1" si="671"/>
        <v>3.2871794871794862</v>
      </c>
      <c r="AG1622" s="205"/>
      <c r="AH1622" s="205"/>
      <c r="AI1622" s="205"/>
      <c r="AJ1622" s="205"/>
      <c r="AK1622" s="4"/>
      <c r="AL1622" s="4"/>
      <c r="AM1622" s="309">
        <f t="shared" ca="1" si="672"/>
        <v>17.3</v>
      </c>
      <c r="AN1622" s="309">
        <f t="shared" ca="1" si="673"/>
        <v>16.16</v>
      </c>
      <c r="AO1622" s="310">
        <f t="shared" ca="1" si="674"/>
        <v>1</v>
      </c>
      <c r="AP1622" s="310" t="b">
        <f t="shared" ca="1" si="675"/>
        <v>0</v>
      </c>
      <c r="AQ1622" s="309">
        <f t="shared" ca="1" si="676"/>
        <v>0</v>
      </c>
      <c r="AR1622" s="205">
        <f t="shared" ca="1" si="659"/>
        <v>0</v>
      </c>
      <c r="AS1622" s="45" t="b">
        <f t="shared" ca="1" si="660"/>
        <v>0</v>
      </c>
      <c r="AT1622">
        <f t="shared" ca="1" si="661"/>
        <v>0</v>
      </c>
      <c r="AU1622" t="b">
        <f t="shared" ca="1" si="677"/>
        <v>0</v>
      </c>
      <c r="AV1622" t="b">
        <f t="shared" ca="1" si="678"/>
        <v>0</v>
      </c>
      <c r="AW1622" s="266" t="b">
        <f t="shared" ca="1" si="679"/>
        <v>0</v>
      </c>
      <c r="AX1622" s="266" t="b">
        <f t="shared" ca="1" si="680"/>
        <v>0</v>
      </c>
      <c r="AY1622" s="266" t="b">
        <f t="shared" ca="1" si="681"/>
        <v>0</v>
      </c>
    </row>
    <row r="1623" spans="1:51" x14ac:dyDescent="0.25">
      <c r="A1623">
        <v>1591</v>
      </c>
      <c r="B1623" s="163">
        <f ca="1">OFFSET(InputPriceData!B$15,CalculationsAndCharts!$A1623+$A$11,0,1,1)</f>
        <v>39707</v>
      </c>
      <c r="C1623" s="3">
        <f ca="1">OFFSET(InputPriceData!G$15,CalculationsAndCharts!$A1623+$A$11,IF($C$7,8,0),1,1)</f>
        <v>1451400</v>
      </c>
      <c r="D1623" s="4">
        <f ca="1">OFFSET(InputPriceData!C$15,CalculationsAndCharts!$A1623+$A$11,IF($C$7,8,0),1,1)</f>
        <v>17.14</v>
      </c>
      <c r="E1623" s="4">
        <f ca="1">OFFSET(InputPriceData!D$15,CalculationsAndCharts!$A1623+$A$11,IF($C$7,8,0),1,1)</f>
        <v>17.78</v>
      </c>
      <c r="F1623" s="4">
        <f ca="1">OFFSET(InputPriceData!E$15,CalculationsAndCharts!$A1623+$A$11,IF($C$7,8,0),1,1)</f>
        <v>16.920000000000002</v>
      </c>
      <c r="G1623" s="4">
        <f ca="1">OFFSET(InputPriceData!F$15,CalculationsAndCharts!$A1623+$A$11,IF($C$7,8,0),1,1)</f>
        <v>17.2</v>
      </c>
      <c r="H1623" s="128"/>
      <c r="I1623" s="128"/>
      <c r="K1623" s="124"/>
      <c r="L1623" s="279"/>
      <c r="M1623" s="281"/>
      <c r="N1623" s="280"/>
      <c r="O1623" s="4"/>
      <c r="P1623" s="4"/>
      <c r="Q1623" s="3"/>
      <c r="S1623" s="309">
        <f t="shared" ca="1" si="662"/>
        <v>17.2</v>
      </c>
      <c r="T1623" s="309">
        <f t="shared" ca="1" si="663"/>
        <v>16.16</v>
      </c>
      <c r="U1623" s="310">
        <f t="shared" ca="1" si="655"/>
        <v>1</v>
      </c>
      <c r="V1623" s="310" t="b">
        <f t="shared" ca="1" si="664"/>
        <v>0</v>
      </c>
      <c r="W1623" s="3" t="b">
        <f t="shared" ca="1" si="665"/>
        <v>0</v>
      </c>
      <c r="X1623" s="3" t="str">
        <f t="shared" ca="1" si="666"/>
        <v/>
      </c>
      <c r="Y1623" s="3" t="str">
        <f t="shared" ca="1" si="656"/>
        <v/>
      </c>
      <c r="Z1623" s="3" t="str">
        <f t="shared" ca="1" si="667"/>
        <v/>
      </c>
      <c r="AA1623" s="3" t="str">
        <f t="shared" ca="1" si="668"/>
        <v/>
      </c>
      <c r="AB1623" s="205">
        <f t="shared" ca="1" si="669"/>
        <v>5182</v>
      </c>
      <c r="AC1623" s="205">
        <f t="shared" ca="1" si="670"/>
        <v>78</v>
      </c>
      <c r="AD1623" s="205">
        <f t="shared" ca="1" si="657"/>
        <v>66.435897435897431</v>
      </c>
      <c r="AE1623" s="205">
        <f t="shared" ca="1" si="658"/>
        <v>16.435897435897431</v>
      </c>
      <c r="AF1623" s="205">
        <f t="shared" ca="1" si="671"/>
        <v>3.2871794871794862</v>
      </c>
      <c r="AG1623" s="205"/>
      <c r="AH1623" s="205"/>
      <c r="AI1623" s="205"/>
      <c r="AJ1623" s="205"/>
      <c r="AK1623" s="4"/>
      <c r="AL1623" s="4"/>
      <c r="AM1623" s="309">
        <f t="shared" ca="1" si="672"/>
        <v>17.2</v>
      </c>
      <c r="AN1623" s="309">
        <f t="shared" ca="1" si="673"/>
        <v>16.16</v>
      </c>
      <c r="AO1623" s="310">
        <f t="shared" ca="1" si="674"/>
        <v>1</v>
      </c>
      <c r="AP1623" s="310" t="b">
        <f t="shared" ca="1" si="675"/>
        <v>0</v>
      </c>
      <c r="AQ1623" s="309">
        <f t="shared" ca="1" si="676"/>
        <v>0</v>
      </c>
      <c r="AR1623" s="205">
        <f t="shared" ca="1" si="659"/>
        <v>0</v>
      </c>
      <c r="AS1623" s="45" t="b">
        <f t="shared" ca="1" si="660"/>
        <v>0</v>
      </c>
      <c r="AT1623">
        <f t="shared" ca="1" si="661"/>
        <v>0</v>
      </c>
      <c r="AU1623" t="b">
        <f t="shared" ca="1" si="677"/>
        <v>0</v>
      </c>
      <c r="AV1623" t="b">
        <f t="shared" ca="1" si="678"/>
        <v>0</v>
      </c>
      <c r="AW1623" s="266" t="b">
        <f t="shared" ca="1" si="679"/>
        <v>0</v>
      </c>
      <c r="AX1623" s="266" t="b">
        <f t="shared" ca="1" si="680"/>
        <v>0</v>
      </c>
      <c r="AY1623" s="266" t="b">
        <f t="shared" ca="1" si="681"/>
        <v>0</v>
      </c>
    </row>
    <row r="1624" spans="1:51" x14ac:dyDescent="0.25">
      <c r="A1624">
        <v>1592</v>
      </c>
      <c r="B1624" s="163">
        <f ca="1">OFFSET(InputPriceData!B$15,CalculationsAndCharts!$A1624+$A$11,0,1,1)</f>
        <v>39706</v>
      </c>
      <c r="C1624" s="3">
        <f ca="1">OFFSET(InputPriceData!G$15,CalculationsAndCharts!$A1624+$A$11,IF($C$7,8,0),1,1)</f>
        <v>828700</v>
      </c>
      <c r="D1624" s="4">
        <f ca="1">OFFSET(InputPriceData!C$15,CalculationsAndCharts!$A1624+$A$11,IF($C$7,8,0),1,1)</f>
        <v>16.5</v>
      </c>
      <c r="E1624" s="4">
        <f ca="1">OFFSET(InputPriceData!D$15,CalculationsAndCharts!$A1624+$A$11,IF($C$7,8,0),1,1)</f>
        <v>17.41</v>
      </c>
      <c r="F1624" s="4">
        <f ca="1">OFFSET(InputPriceData!E$15,CalculationsAndCharts!$A1624+$A$11,IF($C$7,8,0),1,1)</f>
        <v>16.329999999999998</v>
      </c>
      <c r="G1624" s="4">
        <f ca="1">OFFSET(InputPriceData!F$15,CalculationsAndCharts!$A1624+$A$11,IF($C$7,8,0),1,1)</f>
        <v>17.04</v>
      </c>
      <c r="H1624" s="128"/>
      <c r="I1624" s="128"/>
      <c r="K1624" s="124"/>
      <c r="L1624" s="279"/>
      <c r="M1624" s="281"/>
      <c r="N1624" s="280"/>
      <c r="O1624" s="4"/>
      <c r="P1624" s="4"/>
      <c r="Q1624" s="3"/>
      <c r="S1624" s="309">
        <f t="shared" ca="1" si="662"/>
        <v>17.09</v>
      </c>
      <c r="T1624" s="309">
        <f t="shared" ca="1" si="663"/>
        <v>16.16</v>
      </c>
      <c r="U1624" s="310">
        <f t="shared" ca="1" si="655"/>
        <v>0.94623655913978422</v>
      </c>
      <c r="V1624" s="310" t="b">
        <f t="shared" ca="1" si="664"/>
        <v>0</v>
      </c>
      <c r="W1624" s="3" t="b">
        <f t="shared" ca="1" si="665"/>
        <v>1</v>
      </c>
      <c r="X1624" s="3">
        <f t="shared" ca="1" si="666"/>
        <v>16.489999999999998</v>
      </c>
      <c r="Y1624" s="3">
        <f t="shared" ca="1" si="656"/>
        <v>3.33535476046089</v>
      </c>
      <c r="Z1624" s="3">
        <f t="shared" ca="1" si="667"/>
        <v>3.33535476046089</v>
      </c>
      <c r="AA1624" s="3">
        <f t="shared" ca="1" si="668"/>
        <v>66</v>
      </c>
      <c r="AB1624" s="205">
        <f t="shared" ca="1" si="669"/>
        <v>5182</v>
      </c>
      <c r="AC1624" s="205">
        <f t="shared" ca="1" si="670"/>
        <v>78</v>
      </c>
      <c r="AD1624" s="205">
        <f t="shared" ca="1" si="657"/>
        <v>66.435897435897431</v>
      </c>
      <c r="AE1624" s="205">
        <f t="shared" ca="1" si="658"/>
        <v>16.435897435897431</v>
      </c>
      <c r="AF1624" s="205">
        <f t="shared" ca="1" si="671"/>
        <v>3.2871794871794862</v>
      </c>
      <c r="AG1624" s="205"/>
      <c r="AH1624" s="205"/>
      <c r="AI1624" s="205"/>
      <c r="AJ1624" s="205"/>
      <c r="AK1624" s="4"/>
      <c r="AL1624" s="4"/>
      <c r="AM1624" s="309">
        <f t="shared" ca="1" si="672"/>
        <v>17.09</v>
      </c>
      <c r="AN1624" s="309">
        <f t="shared" ca="1" si="673"/>
        <v>16.16</v>
      </c>
      <c r="AO1624" s="310">
        <f t="shared" ca="1" si="674"/>
        <v>0.94623655913978422</v>
      </c>
      <c r="AP1624" s="310" t="b">
        <f t="shared" ca="1" si="675"/>
        <v>0</v>
      </c>
      <c r="AQ1624" s="309">
        <f t="shared" ca="1" si="676"/>
        <v>0</v>
      </c>
      <c r="AR1624" s="205">
        <f t="shared" ca="1" si="659"/>
        <v>0</v>
      </c>
      <c r="AS1624" s="45" t="b">
        <f t="shared" ca="1" si="660"/>
        <v>0</v>
      </c>
      <c r="AT1624">
        <f t="shared" ca="1" si="661"/>
        <v>0</v>
      </c>
      <c r="AU1624" t="b">
        <f t="shared" ca="1" si="677"/>
        <v>0</v>
      </c>
      <c r="AV1624" t="b">
        <f t="shared" ca="1" si="678"/>
        <v>0</v>
      </c>
      <c r="AW1624" s="266" t="b">
        <f t="shared" ca="1" si="679"/>
        <v>0</v>
      </c>
      <c r="AX1624" s="266" t="b">
        <f t="shared" ca="1" si="680"/>
        <v>0</v>
      </c>
      <c r="AY1624" s="266" t="b">
        <f t="shared" ca="1" si="681"/>
        <v>0</v>
      </c>
    </row>
    <row r="1625" spans="1:51" x14ac:dyDescent="0.25">
      <c r="A1625">
        <v>1593</v>
      </c>
      <c r="B1625" s="163">
        <f ca="1">OFFSET(InputPriceData!B$15,CalculationsAndCharts!$A1625+$A$11,0,1,1)</f>
        <v>39703</v>
      </c>
      <c r="C1625" s="3">
        <f ca="1">OFFSET(InputPriceData!G$15,CalculationsAndCharts!$A1625+$A$11,IF($C$7,8,0),1,1)</f>
        <v>653600</v>
      </c>
      <c r="D1625" s="4">
        <f ca="1">OFFSET(InputPriceData!C$15,CalculationsAndCharts!$A1625+$A$11,IF($C$7,8,0),1,1)</f>
        <v>16.53</v>
      </c>
      <c r="E1625" s="4">
        <f ca="1">OFFSET(InputPriceData!D$15,CalculationsAndCharts!$A1625+$A$11,IF($C$7,8,0),1,1)</f>
        <v>16.97</v>
      </c>
      <c r="F1625" s="4">
        <f ca="1">OFFSET(InputPriceData!E$15,CalculationsAndCharts!$A1625+$A$11,IF($C$7,8,0),1,1)</f>
        <v>16.399999999999999</v>
      </c>
      <c r="G1625" s="4">
        <f ca="1">OFFSET(InputPriceData!F$15,CalculationsAndCharts!$A1625+$A$11,IF($C$7,8,0),1,1)</f>
        <v>16.920000000000002</v>
      </c>
      <c r="H1625" s="128"/>
      <c r="I1625" s="128"/>
      <c r="K1625" s="124"/>
      <c r="L1625" s="279"/>
      <c r="M1625" s="281"/>
      <c r="N1625" s="280"/>
      <c r="O1625" s="4"/>
      <c r="P1625" s="4"/>
      <c r="Q1625" s="3"/>
      <c r="S1625" s="309">
        <f t="shared" ca="1" si="662"/>
        <v>17.100000000000001</v>
      </c>
      <c r="T1625" s="309">
        <f t="shared" ca="1" si="663"/>
        <v>16.16</v>
      </c>
      <c r="U1625" s="310">
        <f t="shared" ca="1" si="655"/>
        <v>0.80851063829787295</v>
      </c>
      <c r="V1625" s="310" t="b">
        <f t="shared" ca="1" si="664"/>
        <v>0</v>
      </c>
      <c r="W1625" s="3" t="b">
        <f t="shared" ca="1" si="665"/>
        <v>0</v>
      </c>
      <c r="X1625" s="3" t="str">
        <f t="shared" ca="1" si="666"/>
        <v/>
      </c>
      <c r="Y1625" s="3" t="str">
        <f t="shared" ca="1" si="656"/>
        <v/>
      </c>
      <c r="Z1625" s="3" t="str">
        <f t="shared" ca="1" si="667"/>
        <v/>
      </c>
      <c r="AA1625" s="3" t="str">
        <f t="shared" ca="1" si="668"/>
        <v/>
      </c>
      <c r="AB1625" s="205">
        <f t="shared" ca="1" si="669"/>
        <v>5116</v>
      </c>
      <c r="AC1625" s="205">
        <f t="shared" ca="1" si="670"/>
        <v>77</v>
      </c>
      <c r="AD1625" s="205">
        <f t="shared" ca="1" si="657"/>
        <v>66.441558441558442</v>
      </c>
      <c r="AE1625" s="205">
        <f t="shared" ca="1" si="658"/>
        <v>16.441558441558442</v>
      </c>
      <c r="AF1625" s="205">
        <f t="shared" ca="1" si="671"/>
        <v>3.2883116883116887</v>
      </c>
      <c r="AG1625" s="205"/>
      <c r="AH1625" s="205"/>
      <c r="AI1625" s="205"/>
      <c r="AJ1625" s="205"/>
      <c r="AK1625" s="4"/>
      <c r="AL1625" s="4"/>
      <c r="AM1625" s="309">
        <f t="shared" ca="1" si="672"/>
        <v>17.09</v>
      </c>
      <c r="AN1625" s="309">
        <f t="shared" ca="1" si="673"/>
        <v>16.16</v>
      </c>
      <c r="AO1625" s="310">
        <f t="shared" ca="1" si="674"/>
        <v>0.81720430107527076</v>
      </c>
      <c r="AP1625" s="310" t="b">
        <f t="shared" ca="1" si="675"/>
        <v>0</v>
      </c>
      <c r="AQ1625" s="309">
        <f t="shared" ca="1" si="676"/>
        <v>0</v>
      </c>
      <c r="AR1625" s="205">
        <f t="shared" ca="1" si="659"/>
        <v>0</v>
      </c>
      <c r="AS1625" s="45" t="b">
        <f t="shared" ca="1" si="660"/>
        <v>0</v>
      </c>
      <c r="AT1625">
        <f t="shared" ca="1" si="661"/>
        <v>0</v>
      </c>
      <c r="AU1625" t="b">
        <f t="shared" ca="1" si="677"/>
        <v>0</v>
      </c>
      <c r="AV1625" t="b">
        <f t="shared" ca="1" si="678"/>
        <v>0</v>
      </c>
      <c r="AW1625" s="266" t="b">
        <f t="shared" ca="1" si="679"/>
        <v>0</v>
      </c>
      <c r="AX1625" s="266" t="b">
        <f t="shared" ca="1" si="680"/>
        <v>0</v>
      </c>
      <c r="AY1625" s="266" t="b">
        <f t="shared" ca="1" si="681"/>
        <v>0</v>
      </c>
    </row>
    <row r="1626" spans="1:51" x14ac:dyDescent="0.25">
      <c r="A1626">
        <v>1594</v>
      </c>
      <c r="B1626" s="163">
        <f ca="1">OFFSET(InputPriceData!B$15,CalculationsAndCharts!$A1626+$A$11,0,1,1)</f>
        <v>39702</v>
      </c>
      <c r="C1626" s="3">
        <f ca="1">OFFSET(InputPriceData!G$15,CalculationsAndCharts!$A1626+$A$11,IF($C$7,8,0),1,1)</f>
        <v>1009400</v>
      </c>
      <c r="D1626" s="4">
        <f ca="1">OFFSET(InputPriceData!C$15,CalculationsAndCharts!$A1626+$A$11,IF($C$7,8,0),1,1)</f>
        <v>16.23</v>
      </c>
      <c r="E1626" s="4">
        <f ca="1">OFFSET(InputPriceData!D$15,CalculationsAndCharts!$A1626+$A$11,IF($C$7,8,0),1,1)</f>
        <v>16.79</v>
      </c>
      <c r="F1626" s="4">
        <f ca="1">OFFSET(InputPriceData!E$15,CalculationsAndCharts!$A1626+$A$11,IF($C$7,8,0),1,1)</f>
        <v>16.059999999999999</v>
      </c>
      <c r="G1626" s="4">
        <f ca="1">OFFSET(InputPriceData!F$15,CalculationsAndCharts!$A1626+$A$11,IF($C$7,8,0),1,1)</f>
        <v>16.68</v>
      </c>
      <c r="H1626" s="128"/>
      <c r="I1626" s="128"/>
      <c r="K1626" s="124"/>
      <c r="L1626" s="279"/>
      <c r="M1626" s="281"/>
      <c r="N1626" s="280"/>
      <c r="O1626" s="4"/>
      <c r="P1626" s="4"/>
      <c r="Q1626" s="3"/>
      <c r="S1626" s="309">
        <f t="shared" ca="1" si="662"/>
        <v>17.739999999999998</v>
      </c>
      <c r="T1626" s="309">
        <f t="shared" ca="1" si="663"/>
        <v>16.16</v>
      </c>
      <c r="U1626" s="310">
        <f t="shared" ca="1" si="655"/>
        <v>0.329113924050633</v>
      </c>
      <c r="V1626" s="310" t="b">
        <f t="shared" ca="1" si="664"/>
        <v>0</v>
      </c>
      <c r="W1626" s="3" t="b">
        <f t="shared" ca="1" si="665"/>
        <v>0</v>
      </c>
      <c r="X1626" s="3" t="str">
        <f t="shared" ca="1" si="666"/>
        <v/>
      </c>
      <c r="Y1626" s="3" t="str">
        <f t="shared" ca="1" si="656"/>
        <v/>
      </c>
      <c r="Z1626" s="3" t="str">
        <f t="shared" ca="1" si="667"/>
        <v/>
      </c>
      <c r="AA1626" s="3" t="str">
        <f t="shared" ca="1" si="668"/>
        <v/>
      </c>
      <c r="AB1626" s="205">
        <f t="shared" ca="1" si="669"/>
        <v>5116</v>
      </c>
      <c r="AC1626" s="205">
        <f t="shared" ca="1" si="670"/>
        <v>77</v>
      </c>
      <c r="AD1626" s="205">
        <f t="shared" ca="1" si="657"/>
        <v>66.441558441558442</v>
      </c>
      <c r="AE1626" s="205">
        <f t="shared" ca="1" si="658"/>
        <v>16.441558441558442</v>
      </c>
      <c r="AF1626" s="205">
        <f t="shared" ca="1" si="671"/>
        <v>3.2883116883116887</v>
      </c>
      <c r="AG1626" s="205"/>
      <c r="AH1626" s="205"/>
      <c r="AI1626" s="205"/>
      <c r="AJ1626" s="205"/>
      <c r="AK1626" s="4"/>
      <c r="AL1626" s="4"/>
      <c r="AM1626" s="309">
        <f t="shared" ca="1" si="672"/>
        <v>17.09</v>
      </c>
      <c r="AN1626" s="309">
        <f t="shared" ca="1" si="673"/>
        <v>16.16</v>
      </c>
      <c r="AO1626" s="310">
        <f t="shared" ca="1" si="674"/>
        <v>0.55913978494623628</v>
      </c>
      <c r="AP1626" s="310" t="b">
        <f t="shared" ca="1" si="675"/>
        <v>0</v>
      </c>
      <c r="AQ1626" s="309">
        <f t="shared" ca="1" si="676"/>
        <v>0</v>
      </c>
      <c r="AR1626" s="205">
        <f t="shared" ca="1" si="659"/>
        <v>0</v>
      </c>
      <c r="AS1626" s="45" t="b">
        <f t="shared" ca="1" si="660"/>
        <v>0</v>
      </c>
      <c r="AT1626">
        <f t="shared" ca="1" si="661"/>
        <v>0</v>
      </c>
      <c r="AU1626" t="b">
        <f t="shared" ca="1" si="677"/>
        <v>0</v>
      </c>
      <c r="AV1626" t="b">
        <f t="shared" ca="1" si="678"/>
        <v>0</v>
      </c>
      <c r="AW1626" s="266" t="b">
        <f t="shared" ca="1" si="679"/>
        <v>0</v>
      </c>
      <c r="AX1626" s="266" t="b">
        <f t="shared" ca="1" si="680"/>
        <v>0</v>
      </c>
      <c r="AY1626" s="266" t="b">
        <f t="shared" ca="1" si="681"/>
        <v>0</v>
      </c>
    </row>
    <row r="1627" spans="1:51" x14ac:dyDescent="0.25">
      <c r="A1627">
        <v>1595</v>
      </c>
      <c r="B1627" s="163">
        <f ca="1">OFFSET(InputPriceData!B$15,CalculationsAndCharts!$A1627+$A$11,0,1,1)</f>
        <v>39701</v>
      </c>
      <c r="C1627" s="3">
        <f ca="1">OFFSET(InputPriceData!G$15,CalculationsAndCharts!$A1627+$A$11,IF($C$7,8,0),1,1)</f>
        <v>1083400</v>
      </c>
      <c r="D1627" s="4">
        <f ca="1">OFFSET(InputPriceData!C$15,CalculationsAndCharts!$A1627+$A$11,IF($C$7,8,0),1,1)</f>
        <v>16.579999999999998</v>
      </c>
      <c r="E1627" s="4">
        <f ca="1">OFFSET(InputPriceData!D$15,CalculationsAndCharts!$A1627+$A$11,IF($C$7,8,0),1,1)</f>
        <v>16.79</v>
      </c>
      <c r="F1627" s="4">
        <f ca="1">OFFSET(InputPriceData!E$15,CalculationsAndCharts!$A1627+$A$11,IF($C$7,8,0),1,1)</f>
        <v>16.2</v>
      </c>
      <c r="G1627" s="4">
        <f ca="1">OFFSET(InputPriceData!F$15,CalculationsAndCharts!$A1627+$A$11,IF($C$7,8,0),1,1)</f>
        <v>16.559999999999999</v>
      </c>
      <c r="H1627" s="128"/>
      <c r="I1627" s="128"/>
      <c r="K1627" s="124"/>
      <c r="L1627" s="279"/>
      <c r="M1627" s="281"/>
      <c r="N1627" s="280"/>
      <c r="O1627" s="4"/>
      <c r="P1627" s="4"/>
      <c r="Q1627" s="3"/>
      <c r="S1627" s="309">
        <f t="shared" ca="1" si="662"/>
        <v>18.260000000000002</v>
      </c>
      <c r="T1627" s="309">
        <f t="shared" ca="1" si="663"/>
        <v>16.16</v>
      </c>
      <c r="U1627" s="310">
        <f t="shared" ca="1" si="655"/>
        <v>0.19047619047618966</v>
      </c>
      <c r="V1627" s="310" t="b">
        <f t="shared" ca="1" si="664"/>
        <v>0</v>
      </c>
      <c r="W1627" s="3" t="b">
        <f t="shared" ca="1" si="665"/>
        <v>0</v>
      </c>
      <c r="X1627" s="3" t="str">
        <f t="shared" ca="1" si="666"/>
        <v/>
      </c>
      <c r="Y1627" s="3" t="str">
        <f t="shared" ca="1" si="656"/>
        <v/>
      </c>
      <c r="Z1627" s="3" t="str">
        <f t="shared" ca="1" si="667"/>
        <v/>
      </c>
      <c r="AA1627" s="3" t="str">
        <f t="shared" ca="1" si="668"/>
        <v/>
      </c>
      <c r="AB1627" s="205">
        <f t="shared" ca="1" si="669"/>
        <v>5116</v>
      </c>
      <c r="AC1627" s="205">
        <f t="shared" ca="1" si="670"/>
        <v>77</v>
      </c>
      <c r="AD1627" s="205">
        <f t="shared" ca="1" si="657"/>
        <v>66.441558441558442</v>
      </c>
      <c r="AE1627" s="205">
        <f t="shared" ca="1" si="658"/>
        <v>16.441558441558442</v>
      </c>
      <c r="AF1627" s="205">
        <f t="shared" ca="1" si="671"/>
        <v>3.2883116883116887</v>
      </c>
      <c r="AG1627" s="205"/>
      <c r="AH1627" s="205"/>
      <c r="AI1627" s="205"/>
      <c r="AJ1627" s="205"/>
      <c r="AK1627" s="4"/>
      <c r="AL1627" s="4"/>
      <c r="AM1627" s="309">
        <f t="shared" ca="1" si="672"/>
        <v>17.100000000000001</v>
      </c>
      <c r="AN1627" s="309">
        <f t="shared" ca="1" si="673"/>
        <v>16.16</v>
      </c>
      <c r="AO1627" s="310">
        <f t="shared" ca="1" si="674"/>
        <v>0.42553191489361492</v>
      </c>
      <c r="AP1627" s="310" t="b">
        <f t="shared" ca="1" si="675"/>
        <v>0</v>
      </c>
      <c r="AQ1627" s="309">
        <f t="shared" ca="1" si="676"/>
        <v>0</v>
      </c>
      <c r="AR1627" s="205">
        <f t="shared" ca="1" si="659"/>
        <v>0</v>
      </c>
      <c r="AS1627" s="45" t="b">
        <f t="shared" ca="1" si="660"/>
        <v>0</v>
      </c>
      <c r="AT1627">
        <f t="shared" ca="1" si="661"/>
        <v>0</v>
      </c>
      <c r="AU1627" t="b">
        <f t="shared" ca="1" si="677"/>
        <v>0</v>
      </c>
      <c r="AV1627" t="b">
        <f t="shared" ca="1" si="678"/>
        <v>0</v>
      </c>
      <c r="AW1627" s="266" t="b">
        <f t="shared" ca="1" si="679"/>
        <v>0</v>
      </c>
      <c r="AX1627" s="266" t="b">
        <f t="shared" ca="1" si="680"/>
        <v>0</v>
      </c>
      <c r="AY1627" s="266" t="b">
        <f t="shared" ca="1" si="681"/>
        <v>0</v>
      </c>
    </row>
    <row r="1628" spans="1:51" x14ac:dyDescent="0.25">
      <c r="A1628">
        <v>1596</v>
      </c>
      <c r="B1628" s="163">
        <f ca="1">OFFSET(InputPriceData!B$15,CalculationsAndCharts!$A1628+$A$11,0,1,1)</f>
        <v>39700</v>
      </c>
      <c r="C1628" s="3">
        <f ca="1">OFFSET(InputPriceData!G$15,CalculationsAndCharts!$A1628+$A$11,IF($C$7,8,0),1,1)</f>
        <v>1237700</v>
      </c>
      <c r="D1628" s="4">
        <f ca="1">OFFSET(InputPriceData!C$15,CalculationsAndCharts!$A1628+$A$11,IF($C$7,8,0),1,1)</f>
        <v>16.850000000000001</v>
      </c>
      <c r="E1628" s="4">
        <f ca="1">OFFSET(InputPriceData!D$15,CalculationsAndCharts!$A1628+$A$11,IF($C$7,8,0),1,1)</f>
        <v>17.010000000000002</v>
      </c>
      <c r="F1628" s="4">
        <f ca="1">OFFSET(InputPriceData!E$15,CalculationsAndCharts!$A1628+$A$11,IF($C$7,8,0),1,1)</f>
        <v>16.27</v>
      </c>
      <c r="G1628" s="4">
        <f ca="1">OFFSET(InputPriceData!F$15,CalculationsAndCharts!$A1628+$A$11,IF($C$7,8,0),1,1)</f>
        <v>16.39</v>
      </c>
      <c r="H1628" s="128"/>
      <c r="I1628" s="128"/>
      <c r="K1628" s="124"/>
      <c r="L1628" s="279"/>
      <c r="M1628" s="281"/>
      <c r="N1628" s="280"/>
      <c r="O1628" s="4"/>
      <c r="P1628" s="4"/>
      <c r="Q1628" s="3"/>
      <c r="S1628" s="309">
        <f t="shared" ca="1" si="662"/>
        <v>18.38</v>
      </c>
      <c r="T1628" s="309">
        <f t="shared" ca="1" si="663"/>
        <v>16.16</v>
      </c>
      <c r="U1628" s="310">
        <f t="shared" ca="1" si="655"/>
        <v>0.10360360360360385</v>
      </c>
      <c r="V1628" s="310" t="b">
        <f t="shared" ca="1" si="664"/>
        <v>0</v>
      </c>
      <c r="W1628" s="3" t="b">
        <f t="shared" ca="1" si="665"/>
        <v>0</v>
      </c>
      <c r="X1628" s="3" t="str">
        <f t="shared" ca="1" si="666"/>
        <v/>
      </c>
      <c r="Y1628" s="3" t="str">
        <f t="shared" ca="1" si="656"/>
        <v/>
      </c>
      <c r="Z1628" s="3" t="str">
        <f t="shared" ca="1" si="667"/>
        <v/>
      </c>
      <c r="AA1628" s="3" t="str">
        <f t="shared" ca="1" si="668"/>
        <v/>
      </c>
      <c r="AB1628" s="205">
        <f t="shared" ca="1" si="669"/>
        <v>5116</v>
      </c>
      <c r="AC1628" s="205">
        <f t="shared" ca="1" si="670"/>
        <v>77</v>
      </c>
      <c r="AD1628" s="205">
        <f t="shared" ca="1" si="657"/>
        <v>66.441558441558442</v>
      </c>
      <c r="AE1628" s="205">
        <f t="shared" ca="1" si="658"/>
        <v>16.441558441558442</v>
      </c>
      <c r="AF1628" s="205">
        <f t="shared" ca="1" si="671"/>
        <v>3.2883116883116887</v>
      </c>
      <c r="AG1628" s="205"/>
      <c r="AH1628" s="205"/>
      <c r="AI1628" s="205"/>
      <c r="AJ1628" s="205"/>
      <c r="AK1628" s="4"/>
      <c r="AL1628" s="4"/>
      <c r="AM1628" s="309">
        <f t="shared" ca="1" si="672"/>
        <v>17.739999999999998</v>
      </c>
      <c r="AN1628" s="309">
        <f t="shared" ca="1" si="673"/>
        <v>16.16</v>
      </c>
      <c r="AO1628" s="310">
        <f t="shared" ca="1" si="674"/>
        <v>0.14556962025316497</v>
      </c>
      <c r="AP1628" s="310" t="b">
        <f t="shared" ca="1" si="675"/>
        <v>0</v>
      </c>
      <c r="AQ1628" s="309">
        <f t="shared" ca="1" si="676"/>
        <v>0</v>
      </c>
      <c r="AR1628" s="205">
        <f t="shared" ca="1" si="659"/>
        <v>0</v>
      </c>
      <c r="AS1628" s="45" t="b">
        <f t="shared" ca="1" si="660"/>
        <v>0</v>
      </c>
      <c r="AT1628">
        <f t="shared" ca="1" si="661"/>
        <v>0</v>
      </c>
      <c r="AU1628" t="b">
        <f t="shared" ca="1" si="677"/>
        <v>0</v>
      </c>
      <c r="AV1628" t="b">
        <f t="shared" ca="1" si="678"/>
        <v>0</v>
      </c>
      <c r="AW1628" s="266" t="b">
        <f t="shared" ca="1" si="679"/>
        <v>0</v>
      </c>
      <c r="AX1628" s="266" t="b">
        <f t="shared" ca="1" si="680"/>
        <v>0</v>
      </c>
      <c r="AY1628" s="266" t="b">
        <f t="shared" ca="1" si="681"/>
        <v>0</v>
      </c>
    </row>
    <row r="1629" spans="1:51" x14ac:dyDescent="0.25">
      <c r="A1629">
        <v>1597</v>
      </c>
      <c r="B1629" s="163">
        <f ca="1">OFFSET(InputPriceData!B$15,CalculationsAndCharts!$A1629+$A$11,0,1,1)</f>
        <v>39699</v>
      </c>
      <c r="C1629" s="3">
        <f ca="1">OFFSET(InputPriceData!G$15,CalculationsAndCharts!$A1629+$A$11,IF($C$7,8,0),1,1)</f>
        <v>885700</v>
      </c>
      <c r="D1629" s="4">
        <f ca="1">OFFSET(InputPriceData!C$15,CalculationsAndCharts!$A1629+$A$11,IF($C$7,8,0),1,1)</f>
        <v>17</v>
      </c>
      <c r="E1629" s="4">
        <f ca="1">OFFSET(InputPriceData!D$15,CalculationsAndCharts!$A1629+$A$11,IF($C$7,8,0),1,1)</f>
        <v>17.3</v>
      </c>
      <c r="F1629" s="4">
        <f ca="1">OFFSET(InputPriceData!E$15,CalculationsAndCharts!$A1629+$A$11,IF($C$7,8,0),1,1)</f>
        <v>16.55</v>
      </c>
      <c r="G1629" s="4">
        <f ca="1">OFFSET(InputPriceData!F$15,CalculationsAndCharts!$A1629+$A$11,IF($C$7,8,0),1,1)</f>
        <v>16.78</v>
      </c>
      <c r="H1629" s="128"/>
      <c r="I1629" s="128"/>
      <c r="K1629" s="124"/>
      <c r="L1629" s="279"/>
      <c r="M1629" s="281"/>
      <c r="N1629" s="280"/>
      <c r="O1629" s="4"/>
      <c r="P1629" s="4"/>
      <c r="Q1629" s="3"/>
      <c r="S1629" s="309">
        <f t="shared" ca="1" si="662"/>
        <v>18.38</v>
      </c>
      <c r="T1629" s="309">
        <f t="shared" ca="1" si="663"/>
        <v>16.16</v>
      </c>
      <c r="U1629" s="310">
        <f t="shared" ca="1" si="655"/>
        <v>0.27927927927927987</v>
      </c>
      <c r="V1629" s="310" t="b">
        <f t="shared" ca="1" si="664"/>
        <v>0</v>
      </c>
      <c r="W1629" s="3" t="b">
        <f t="shared" ca="1" si="665"/>
        <v>0</v>
      </c>
      <c r="X1629" s="3" t="str">
        <f t="shared" ca="1" si="666"/>
        <v/>
      </c>
      <c r="Y1629" s="3" t="str">
        <f t="shared" ca="1" si="656"/>
        <v/>
      </c>
      <c r="Z1629" s="3" t="str">
        <f t="shared" ca="1" si="667"/>
        <v/>
      </c>
      <c r="AA1629" s="3" t="str">
        <f t="shared" ca="1" si="668"/>
        <v/>
      </c>
      <c r="AB1629" s="205">
        <f t="shared" ca="1" si="669"/>
        <v>5116</v>
      </c>
      <c r="AC1629" s="205">
        <f t="shared" ca="1" si="670"/>
        <v>77</v>
      </c>
      <c r="AD1629" s="205">
        <f t="shared" ca="1" si="657"/>
        <v>66.441558441558442</v>
      </c>
      <c r="AE1629" s="205">
        <f t="shared" ca="1" si="658"/>
        <v>16.441558441558442</v>
      </c>
      <c r="AF1629" s="205">
        <f t="shared" ca="1" si="671"/>
        <v>3.2883116883116887</v>
      </c>
      <c r="AG1629" s="205"/>
      <c r="AH1629" s="205"/>
      <c r="AI1629" s="205"/>
      <c r="AJ1629" s="205"/>
      <c r="AK1629" s="4"/>
      <c r="AL1629" s="4"/>
      <c r="AM1629" s="309">
        <f t="shared" ca="1" si="672"/>
        <v>18.260000000000002</v>
      </c>
      <c r="AN1629" s="309">
        <f t="shared" ca="1" si="673"/>
        <v>16.16</v>
      </c>
      <c r="AO1629" s="310">
        <f t="shared" ca="1" si="674"/>
        <v>0.29523809523809552</v>
      </c>
      <c r="AP1629" s="310" t="b">
        <f t="shared" ca="1" si="675"/>
        <v>0</v>
      </c>
      <c r="AQ1629" s="309">
        <f t="shared" ca="1" si="676"/>
        <v>0</v>
      </c>
      <c r="AR1629" s="205">
        <f t="shared" ca="1" si="659"/>
        <v>0</v>
      </c>
      <c r="AS1629" s="45" t="b">
        <f t="shared" ca="1" si="660"/>
        <v>0</v>
      </c>
      <c r="AT1629">
        <f t="shared" ca="1" si="661"/>
        <v>0</v>
      </c>
      <c r="AU1629" t="b">
        <f t="shared" ca="1" si="677"/>
        <v>0</v>
      </c>
      <c r="AV1629" t="b">
        <f t="shared" ca="1" si="678"/>
        <v>0</v>
      </c>
      <c r="AW1629" s="266" t="b">
        <f t="shared" ca="1" si="679"/>
        <v>0</v>
      </c>
      <c r="AX1629" s="266" t="b">
        <f t="shared" ca="1" si="680"/>
        <v>0</v>
      </c>
      <c r="AY1629" s="266" t="b">
        <f t="shared" ca="1" si="681"/>
        <v>0</v>
      </c>
    </row>
    <row r="1630" spans="1:51" x14ac:dyDescent="0.25">
      <c r="A1630">
        <v>1598</v>
      </c>
      <c r="B1630" s="163">
        <f ca="1">OFFSET(InputPriceData!B$15,CalculationsAndCharts!$A1630+$A$11,0,1,1)</f>
        <v>39696</v>
      </c>
      <c r="C1630" s="3">
        <f ca="1">OFFSET(InputPriceData!G$15,CalculationsAndCharts!$A1630+$A$11,IF($C$7,8,0),1,1)</f>
        <v>1078100</v>
      </c>
      <c r="D1630" s="4">
        <f ca="1">OFFSET(InputPriceData!C$15,CalculationsAndCharts!$A1630+$A$11,IF($C$7,8,0),1,1)</f>
        <v>16.78</v>
      </c>
      <c r="E1630" s="4">
        <f ca="1">OFFSET(InputPriceData!D$15,CalculationsAndCharts!$A1630+$A$11,IF($C$7,8,0),1,1)</f>
        <v>16.86</v>
      </c>
      <c r="F1630" s="4">
        <f ca="1">OFFSET(InputPriceData!E$15,CalculationsAndCharts!$A1630+$A$11,IF($C$7,8,0),1,1)</f>
        <v>16.43</v>
      </c>
      <c r="G1630" s="4">
        <f ca="1">OFFSET(InputPriceData!F$15,CalculationsAndCharts!$A1630+$A$11,IF($C$7,8,0),1,1)</f>
        <v>16.62</v>
      </c>
      <c r="H1630" s="128"/>
      <c r="I1630" s="128"/>
      <c r="K1630" s="124"/>
      <c r="L1630" s="279"/>
      <c r="M1630" s="281"/>
      <c r="N1630" s="280"/>
      <c r="O1630" s="4"/>
      <c r="P1630" s="4"/>
      <c r="Q1630" s="3"/>
      <c r="S1630" s="309">
        <f t="shared" ca="1" si="662"/>
        <v>18.38</v>
      </c>
      <c r="T1630" s="309">
        <f t="shared" ca="1" si="663"/>
        <v>16.16</v>
      </c>
      <c r="U1630" s="310">
        <f t="shared" ca="1" si="655"/>
        <v>0.2072072072072077</v>
      </c>
      <c r="V1630" s="310" t="b">
        <f t="shared" ca="1" si="664"/>
        <v>0</v>
      </c>
      <c r="W1630" s="3" t="b">
        <f t="shared" ca="1" si="665"/>
        <v>0</v>
      </c>
      <c r="X1630" s="3" t="str">
        <f t="shared" ca="1" si="666"/>
        <v/>
      </c>
      <c r="Y1630" s="3" t="str">
        <f t="shared" ca="1" si="656"/>
        <v/>
      </c>
      <c r="Z1630" s="3" t="str">
        <f t="shared" ca="1" si="667"/>
        <v/>
      </c>
      <c r="AA1630" s="3" t="str">
        <f t="shared" ca="1" si="668"/>
        <v/>
      </c>
      <c r="AB1630" s="205">
        <f t="shared" ca="1" si="669"/>
        <v>5116</v>
      </c>
      <c r="AC1630" s="205">
        <f t="shared" ca="1" si="670"/>
        <v>77</v>
      </c>
      <c r="AD1630" s="205">
        <f t="shared" ca="1" si="657"/>
        <v>66.441558441558442</v>
      </c>
      <c r="AE1630" s="205">
        <f t="shared" ca="1" si="658"/>
        <v>16.441558441558442</v>
      </c>
      <c r="AF1630" s="205">
        <f t="shared" ca="1" si="671"/>
        <v>3.2883116883116887</v>
      </c>
      <c r="AG1630" s="205"/>
      <c r="AH1630" s="205"/>
      <c r="AI1630" s="205"/>
      <c r="AJ1630" s="205"/>
      <c r="AK1630" s="4"/>
      <c r="AL1630" s="4"/>
      <c r="AM1630" s="309">
        <f t="shared" ca="1" si="672"/>
        <v>18.38</v>
      </c>
      <c r="AN1630" s="309">
        <f t="shared" ca="1" si="673"/>
        <v>16.16</v>
      </c>
      <c r="AO1630" s="310">
        <f t="shared" ca="1" si="674"/>
        <v>0.2072072072072077</v>
      </c>
      <c r="AP1630" s="310" t="b">
        <f t="shared" ca="1" si="675"/>
        <v>0</v>
      </c>
      <c r="AQ1630" s="309">
        <f t="shared" ca="1" si="676"/>
        <v>0</v>
      </c>
      <c r="AR1630" s="205">
        <f t="shared" ca="1" si="659"/>
        <v>0</v>
      </c>
      <c r="AS1630" s="45" t="b">
        <f t="shared" ca="1" si="660"/>
        <v>0</v>
      </c>
      <c r="AT1630">
        <f t="shared" ca="1" si="661"/>
        <v>0</v>
      </c>
      <c r="AU1630" t="b">
        <f t="shared" ca="1" si="677"/>
        <v>0</v>
      </c>
      <c r="AV1630" t="b">
        <f t="shared" ca="1" si="678"/>
        <v>0</v>
      </c>
      <c r="AW1630" s="266" t="b">
        <f t="shared" ca="1" si="679"/>
        <v>0</v>
      </c>
      <c r="AX1630" s="266" t="b">
        <f t="shared" ca="1" si="680"/>
        <v>0</v>
      </c>
      <c r="AY1630" s="266" t="b">
        <f t="shared" ca="1" si="681"/>
        <v>0</v>
      </c>
    </row>
    <row r="1631" spans="1:51" x14ac:dyDescent="0.25">
      <c r="A1631">
        <v>1599</v>
      </c>
      <c r="B1631" s="163">
        <f ca="1">OFFSET(InputPriceData!B$15,CalculationsAndCharts!$A1631+$A$11,0,1,1)</f>
        <v>39695</v>
      </c>
      <c r="C1631" s="3">
        <f ca="1">OFFSET(InputPriceData!G$15,CalculationsAndCharts!$A1631+$A$11,IF($C$7,8,0),1,1)</f>
        <v>997200</v>
      </c>
      <c r="D1631" s="4">
        <f ca="1">OFFSET(InputPriceData!C$15,CalculationsAndCharts!$A1631+$A$11,IF($C$7,8,0),1,1)</f>
        <v>16.989999999999998</v>
      </c>
      <c r="E1631" s="4">
        <f ca="1">OFFSET(InputPriceData!D$15,CalculationsAndCharts!$A1631+$A$11,IF($C$7,8,0),1,1)</f>
        <v>17.21</v>
      </c>
      <c r="F1631" s="4">
        <f ca="1">OFFSET(InputPriceData!E$15,CalculationsAndCharts!$A1631+$A$11,IF($C$7,8,0),1,1)</f>
        <v>16.68</v>
      </c>
      <c r="G1631" s="4">
        <f ca="1">OFFSET(InputPriceData!F$15,CalculationsAndCharts!$A1631+$A$11,IF($C$7,8,0),1,1)</f>
        <v>16.850000000000001</v>
      </c>
      <c r="H1631" s="128"/>
      <c r="I1631" s="128"/>
      <c r="K1631" s="124"/>
      <c r="L1631" s="279"/>
      <c r="M1631" s="281"/>
      <c r="N1631" s="280"/>
      <c r="O1631" s="4"/>
      <c r="P1631" s="4"/>
      <c r="Q1631" s="3"/>
      <c r="S1631" s="309">
        <f t="shared" ca="1" si="662"/>
        <v>18.38</v>
      </c>
      <c r="T1631" s="309">
        <f t="shared" ca="1" si="663"/>
        <v>16.16</v>
      </c>
      <c r="U1631" s="310">
        <f t="shared" ca="1" si="655"/>
        <v>0.31081081081081152</v>
      </c>
      <c r="V1631" s="310" t="b">
        <f t="shared" ca="1" si="664"/>
        <v>0</v>
      </c>
      <c r="W1631" s="3" t="b">
        <f t="shared" ca="1" si="665"/>
        <v>0</v>
      </c>
      <c r="X1631" s="3" t="str">
        <f t="shared" ca="1" si="666"/>
        <v/>
      </c>
      <c r="Y1631" s="3" t="str">
        <f t="shared" ca="1" si="656"/>
        <v/>
      </c>
      <c r="Z1631" s="3" t="str">
        <f t="shared" ca="1" si="667"/>
        <v/>
      </c>
      <c r="AA1631" s="3" t="str">
        <f t="shared" ca="1" si="668"/>
        <v/>
      </c>
      <c r="AB1631" s="205">
        <f t="shared" ca="1" si="669"/>
        <v>5116</v>
      </c>
      <c r="AC1631" s="205">
        <f t="shared" ca="1" si="670"/>
        <v>77</v>
      </c>
      <c r="AD1631" s="205">
        <f t="shared" ca="1" si="657"/>
        <v>66.441558441558442</v>
      </c>
      <c r="AE1631" s="205">
        <f t="shared" ca="1" si="658"/>
        <v>16.441558441558442</v>
      </c>
      <c r="AF1631" s="205">
        <f t="shared" ca="1" si="671"/>
        <v>3.2883116883116887</v>
      </c>
      <c r="AG1631" s="205"/>
      <c r="AH1631" s="205"/>
      <c r="AI1631" s="205"/>
      <c r="AJ1631" s="205"/>
      <c r="AK1631" s="4"/>
      <c r="AL1631" s="4"/>
      <c r="AM1631" s="309">
        <f t="shared" ca="1" si="672"/>
        <v>18.38</v>
      </c>
      <c r="AN1631" s="309">
        <f t="shared" ca="1" si="673"/>
        <v>16.16</v>
      </c>
      <c r="AO1631" s="310">
        <f t="shared" ca="1" si="674"/>
        <v>0.31081081081081152</v>
      </c>
      <c r="AP1631" s="310" t="b">
        <f t="shared" ca="1" si="675"/>
        <v>0</v>
      </c>
      <c r="AQ1631" s="309">
        <f t="shared" ca="1" si="676"/>
        <v>0</v>
      </c>
      <c r="AR1631" s="205">
        <f t="shared" ca="1" si="659"/>
        <v>0</v>
      </c>
      <c r="AS1631" s="45" t="b">
        <f t="shared" ca="1" si="660"/>
        <v>0</v>
      </c>
      <c r="AT1631">
        <f t="shared" ca="1" si="661"/>
        <v>0</v>
      </c>
      <c r="AU1631" t="b">
        <f t="shared" ca="1" si="677"/>
        <v>0</v>
      </c>
      <c r="AV1631" t="b">
        <f t="shared" ca="1" si="678"/>
        <v>0</v>
      </c>
      <c r="AW1631" s="266" t="b">
        <f t="shared" ca="1" si="679"/>
        <v>0</v>
      </c>
      <c r="AX1631" s="266" t="b">
        <f t="shared" ca="1" si="680"/>
        <v>0</v>
      </c>
      <c r="AY1631" s="266" t="b">
        <f t="shared" ca="1" si="681"/>
        <v>1</v>
      </c>
    </row>
    <row r="1632" spans="1:51" x14ac:dyDescent="0.25">
      <c r="A1632">
        <v>1600</v>
      </c>
      <c r="B1632" s="163">
        <f ca="1">OFFSET(InputPriceData!B$15,CalculationsAndCharts!$A1632+$A$11,0,1,1)</f>
        <v>39694</v>
      </c>
      <c r="C1632" s="3">
        <f ca="1">OFFSET(InputPriceData!G$15,CalculationsAndCharts!$A1632+$A$11,IF($C$7,8,0),1,1)</f>
        <v>979000</v>
      </c>
      <c r="D1632" s="4">
        <f ca="1">OFFSET(InputPriceData!C$15,CalculationsAndCharts!$A1632+$A$11,IF($C$7,8,0),1,1)</f>
        <v>16.98</v>
      </c>
      <c r="E1632" s="4">
        <f ca="1">OFFSET(InputPriceData!D$15,CalculationsAndCharts!$A1632+$A$11,IF($C$7,8,0),1,1)</f>
        <v>17.38</v>
      </c>
      <c r="F1632" s="4">
        <f ca="1">OFFSET(InputPriceData!E$15,CalculationsAndCharts!$A1632+$A$11,IF($C$7,8,0),1,1)</f>
        <v>16.86</v>
      </c>
      <c r="G1632" s="4">
        <f ca="1">OFFSET(InputPriceData!F$15,CalculationsAndCharts!$A1632+$A$11,IF($C$7,8,0),1,1)</f>
        <v>17.09</v>
      </c>
      <c r="H1632" s="128"/>
      <c r="I1632" s="128"/>
      <c r="K1632" s="124"/>
      <c r="L1632" s="279"/>
      <c r="M1632" s="281"/>
      <c r="N1632" s="280"/>
      <c r="O1632" s="4"/>
      <c r="P1632" s="4"/>
      <c r="Q1632" s="3"/>
      <c r="S1632" s="309">
        <f t="shared" ca="1" si="662"/>
        <v>18.38</v>
      </c>
      <c r="T1632" s="309">
        <f t="shared" ca="1" si="663"/>
        <v>16.16</v>
      </c>
      <c r="U1632" s="310">
        <f t="shared" ca="1" si="655"/>
        <v>0.41891891891891903</v>
      </c>
      <c r="V1632" s="310" t="b">
        <f t="shared" ca="1" si="664"/>
        <v>0</v>
      </c>
      <c r="W1632" s="3" t="b">
        <f t="shared" ca="1" si="665"/>
        <v>0</v>
      </c>
      <c r="X1632" s="3" t="str">
        <f t="shared" ca="1" si="666"/>
        <v/>
      </c>
      <c r="Y1632" s="3" t="str">
        <f t="shared" ca="1" si="656"/>
        <v/>
      </c>
      <c r="Z1632" s="3" t="str">
        <f t="shared" ca="1" si="667"/>
        <v/>
      </c>
      <c r="AA1632" s="3" t="str">
        <f t="shared" ca="1" si="668"/>
        <v/>
      </c>
      <c r="AB1632" s="205">
        <f t="shared" ca="1" si="669"/>
        <v>5116</v>
      </c>
      <c r="AC1632" s="205">
        <f t="shared" ca="1" si="670"/>
        <v>77</v>
      </c>
      <c r="AD1632" s="205">
        <f t="shared" ca="1" si="657"/>
        <v>66.441558441558442</v>
      </c>
      <c r="AE1632" s="205">
        <f t="shared" ca="1" si="658"/>
        <v>16.441558441558442</v>
      </c>
      <c r="AF1632" s="205">
        <f t="shared" ca="1" si="671"/>
        <v>3.2883116883116887</v>
      </c>
      <c r="AG1632" s="205"/>
      <c r="AH1632" s="205"/>
      <c r="AI1632" s="205"/>
      <c r="AJ1632" s="205"/>
      <c r="AK1632" s="4"/>
      <c r="AL1632" s="4"/>
      <c r="AM1632" s="309">
        <f t="shared" ca="1" si="672"/>
        <v>18.38</v>
      </c>
      <c r="AN1632" s="309">
        <f t="shared" ca="1" si="673"/>
        <v>16.16</v>
      </c>
      <c r="AO1632" s="310">
        <f t="shared" ca="1" si="674"/>
        <v>0.41891891891891903</v>
      </c>
      <c r="AP1632" s="310" t="b">
        <f t="shared" ca="1" si="675"/>
        <v>0</v>
      </c>
      <c r="AQ1632" s="309">
        <f t="shared" ca="1" si="676"/>
        <v>0.49199999999999994</v>
      </c>
      <c r="AR1632" s="205">
        <f t="shared" ca="1" si="659"/>
        <v>15.907999999999998</v>
      </c>
      <c r="AS1632" s="45" t="b">
        <f t="shared" ca="1" si="660"/>
        <v>0</v>
      </c>
      <c r="AT1632">
        <f t="shared" ca="1" si="661"/>
        <v>9</v>
      </c>
      <c r="AU1632" t="b">
        <f t="shared" ca="1" si="677"/>
        <v>1</v>
      </c>
      <c r="AV1632" t="b">
        <f t="shared" ca="1" si="678"/>
        <v>1</v>
      </c>
      <c r="AW1632" s="266" t="b">
        <f t="shared" ca="1" si="679"/>
        <v>0</v>
      </c>
      <c r="AX1632" s="266" t="b">
        <f t="shared" ca="1" si="680"/>
        <v>1</v>
      </c>
      <c r="AY1632" s="266" t="b">
        <f t="shared" ca="1" si="681"/>
        <v>0</v>
      </c>
    </row>
    <row r="1633" spans="1:51" x14ac:dyDescent="0.25">
      <c r="A1633">
        <v>1601</v>
      </c>
      <c r="B1633" s="163">
        <f ca="1">OFFSET(InputPriceData!B$15,CalculationsAndCharts!$A1633+$A$11,0,1,1)</f>
        <v>39693</v>
      </c>
      <c r="C1633" s="3">
        <f ca="1">OFFSET(InputPriceData!G$15,CalculationsAndCharts!$A1633+$A$11,IF($C$7,8,0),1,1)</f>
        <v>829600</v>
      </c>
      <c r="D1633" s="4">
        <f ca="1">OFFSET(InputPriceData!C$15,CalculationsAndCharts!$A1633+$A$11,IF($C$7,8,0),1,1)</f>
        <v>16.88</v>
      </c>
      <c r="E1633" s="4">
        <f ca="1">OFFSET(InputPriceData!D$15,CalculationsAndCharts!$A1633+$A$11,IF($C$7,8,0),1,1)</f>
        <v>17.489999999999998</v>
      </c>
      <c r="F1633" s="4">
        <f ca="1">OFFSET(InputPriceData!E$15,CalculationsAndCharts!$A1633+$A$11,IF($C$7,8,0),1,1)</f>
        <v>16.78</v>
      </c>
      <c r="G1633" s="4">
        <f ca="1">OFFSET(InputPriceData!F$15,CalculationsAndCharts!$A1633+$A$11,IF($C$7,8,0),1,1)</f>
        <v>16.98</v>
      </c>
      <c r="H1633" s="128"/>
      <c r="I1633" s="128"/>
      <c r="K1633" s="124"/>
      <c r="L1633" s="279"/>
      <c r="M1633" s="281"/>
      <c r="N1633" s="280"/>
      <c r="O1633" s="4"/>
      <c r="P1633" s="4"/>
      <c r="Q1633" s="3"/>
      <c r="S1633" s="309">
        <f t="shared" ca="1" si="662"/>
        <v>18.38</v>
      </c>
      <c r="T1633" s="309">
        <f t="shared" ca="1" si="663"/>
        <v>16.16</v>
      </c>
      <c r="U1633" s="310">
        <f t="shared" ref="U1633:U1696" ca="1" si="682">IFERROR((G1633- T1633)/(S1633-T1633),0)</f>
        <v>0.3693693693693697</v>
      </c>
      <c r="V1633" s="310" t="b">
        <f t="shared" ca="1" si="664"/>
        <v>0</v>
      </c>
      <c r="W1633" s="3" t="b">
        <f t="shared" ca="1" si="665"/>
        <v>0</v>
      </c>
      <c r="X1633" s="3" t="str">
        <f t="shared" ca="1" si="666"/>
        <v/>
      </c>
      <c r="Y1633" s="3" t="str">
        <f t="shared" ref="Y1633:Y1696" ca="1" si="683">IF(W1633,IFERROR(100*(G1633-X1633)/X1633,0),"")</f>
        <v/>
      </c>
      <c r="Z1633" s="3" t="str">
        <f t="shared" ca="1" si="667"/>
        <v/>
      </c>
      <c r="AA1633" s="3" t="str">
        <f t="shared" ca="1" si="668"/>
        <v/>
      </c>
      <c r="AB1633" s="205">
        <f t="shared" ca="1" si="669"/>
        <v>5116</v>
      </c>
      <c r="AC1633" s="205">
        <f t="shared" ca="1" si="670"/>
        <v>77</v>
      </c>
      <c r="AD1633" s="205">
        <f t="shared" ref="AD1633:AD1696" ca="1" si="684">IFERROR(AB1633/AC1633,0)</f>
        <v>66.441558441558442</v>
      </c>
      <c r="AE1633" s="205">
        <f t="shared" ref="AE1633:AE1696" ca="1" si="685">IFERROR(AB1633/AC1633-50,0)</f>
        <v>16.441558441558442</v>
      </c>
      <c r="AF1633" s="205">
        <f t="shared" ca="1" si="671"/>
        <v>3.2883116883116887</v>
      </c>
      <c r="AG1633" s="205"/>
      <c r="AH1633" s="205"/>
      <c r="AI1633" s="205"/>
      <c r="AJ1633" s="205"/>
      <c r="AK1633" s="4"/>
      <c r="AL1633" s="4"/>
      <c r="AM1633" s="309">
        <f t="shared" ca="1" si="672"/>
        <v>18.38</v>
      </c>
      <c r="AN1633" s="309">
        <f t="shared" ca="1" si="673"/>
        <v>16.16</v>
      </c>
      <c r="AO1633" s="310">
        <f t="shared" ca="1" si="674"/>
        <v>0.3693693693693697</v>
      </c>
      <c r="AP1633" s="310" t="b">
        <f t="shared" ca="1" si="675"/>
        <v>0</v>
      </c>
      <c r="AQ1633" s="309">
        <f t="shared" ca="1" si="676"/>
        <v>0.49199999999999994</v>
      </c>
      <c r="AR1633" s="205">
        <f t="shared" ref="AR1633:AR1696" ca="1" si="686">IF(AND(NOT(AX1634),AW1633),D1633*(1-$E$22),IF(AX1633,AR1634,0))</f>
        <v>15.907999999999998</v>
      </c>
      <c r="AS1633" s="45" t="b">
        <f t="shared" ref="AS1633:AS1696" ca="1" si="687">AND(AX1633,F1633&lt;AR1633)</f>
        <v>0</v>
      </c>
      <c r="AT1633">
        <f t="shared" ref="AT1633:AT1696" ca="1" si="688">IF(AX1633,AT1634+1,0)</f>
        <v>8</v>
      </c>
      <c r="AU1633" t="b">
        <f t="shared" ca="1" si="677"/>
        <v>0</v>
      </c>
      <c r="AV1633" t="b">
        <f t="shared" ca="1" si="678"/>
        <v>0</v>
      </c>
      <c r="AW1633" s="266" t="b">
        <f t="shared" ca="1" si="679"/>
        <v>0</v>
      </c>
      <c r="AX1633" s="266" t="b">
        <f t="shared" ca="1" si="680"/>
        <v>1</v>
      </c>
      <c r="AY1633" s="266" t="b">
        <f t="shared" ca="1" si="681"/>
        <v>0</v>
      </c>
    </row>
    <row r="1634" spans="1:51" x14ac:dyDescent="0.25">
      <c r="A1634">
        <v>1602</v>
      </c>
      <c r="B1634" s="163">
        <f ca="1">OFFSET(InputPriceData!B$15,CalculationsAndCharts!$A1634+$A$11,0,1,1)</f>
        <v>39689</v>
      </c>
      <c r="C1634" s="3">
        <f ca="1">OFFSET(InputPriceData!G$15,CalculationsAndCharts!$A1634+$A$11,IF($C$7,8,0),1,1)</f>
        <v>280500</v>
      </c>
      <c r="D1634" s="4">
        <f ca="1">OFFSET(InputPriceData!C$15,CalculationsAndCharts!$A1634+$A$11,IF($C$7,8,0),1,1)</f>
        <v>16.600000000000001</v>
      </c>
      <c r="E1634" s="4">
        <f ca="1">OFFSET(InputPriceData!D$15,CalculationsAndCharts!$A1634+$A$11,IF($C$7,8,0),1,1)</f>
        <v>16.77</v>
      </c>
      <c r="F1634" s="4">
        <f ca="1">OFFSET(InputPriceData!E$15,CalculationsAndCharts!$A1634+$A$11,IF($C$7,8,0),1,1)</f>
        <v>16.399999999999999</v>
      </c>
      <c r="G1634" s="4">
        <f ca="1">OFFSET(InputPriceData!F$15,CalculationsAndCharts!$A1634+$A$11,IF($C$7,8,0),1,1)</f>
        <v>16.52</v>
      </c>
      <c r="H1634" s="128"/>
      <c r="I1634" s="128"/>
      <c r="K1634" s="124"/>
      <c r="L1634" s="279"/>
      <c r="M1634" s="281"/>
      <c r="N1634" s="280"/>
      <c r="O1634" s="4"/>
      <c r="P1634" s="4"/>
      <c r="Q1634" s="3"/>
      <c r="S1634" s="309">
        <f t="shared" ref="S1634:S1697" ca="1" si="689">MAX(OFFSET($G1634,0,0,$A$19,1))</f>
        <v>18.38</v>
      </c>
      <c r="T1634" s="309">
        <f t="shared" ref="T1634:T1697" ca="1" si="690">MIN(OFFSET($G1634,0,0,$A$19,1))</f>
        <v>16.16</v>
      </c>
      <c r="U1634" s="310">
        <f t="shared" ca="1" si="682"/>
        <v>0.16216216216216198</v>
      </c>
      <c r="V1634" s="310" t="b">
        <f t="shared" ref="V1634:V1697" ca="1" si="691">AND(U1634&lt;$A$20,U1635&gt;$A$20)</f>
        <v>0</v>
      </c>
      <c r="W1634" s="3" t="b">
        <f t="shared" ref="W1634:W1697" ca="1" si="692">OFFSET(V1634,($A$21-1),0,1,1)</f>
        <v>0</v>
      </c>
      <c r="X1634" s="3" t="str">
        <f t="shared" ref="X1634:X1697" ca="1" si="693">IF($W1634,OFFSET($G1634,$A$19-1,0,1,1),"")</f>
        <v/>
      </c>
      <c r="Y1634" s="3" t="str">
        <f t="shared" ca="1" si="683"/>
        <v/>
      </c>
      <c r="Z1634" s="3" t="str">
        <f t="shared" ref="Z1634:Z1697" ca="1" si="694">IF(W1634,IF(Y1634&lt;-10,10,IF(Y1634&gt;10,10,Y1634)),"")</f>
        <v/>
      </c>
      <c r="AA1634" s="3" t="str">
        <f t="shared" ref="AA1634:AA1697" ca="1" si="695">IF(W1634,INT(5*(Z1634+10)),"")</f>
        <v/>
      </c>
      <c r="AB1634" s="205">
        <f t="shared" ref="AB1634:AB1697" ca="1" si="696">IF(A1634&gt;$A$23,0,IF(W1634,AA1634,0))+AB1635</f>
        <v>5116</v>
      </c>
      <c r="AC1634" s="205">
        <f t="shared" ref="AC1634:AC1697" ca="1" si="697">IF(A1634&gt;$A$23,0,IF(W1634,1,0))+AC1635</f>
        <v>77</v>
      </c>
      <c r="AD1634" s="205">
        <f t="shared" ca="1" si="684"/>
        <v>66.441558441558442</v>
      </c>
      <c r="AE1634" s="205">
        <f t="shared" ca="1" si="685"/>
        <v>16.441558441558442</v>
      </c>
      <c r="AF1634" s="205">
        <f t="shared" ref="AF1634:AF1697" ca="1" si="698">AE1634*0.2</f>
        <v>3.2883116883116887</v>
      </c>
      <c r="AG1634" s="205"/>
      <c r="AH1634" s="205"/>
      <c r="AI1634" s="205"/>
      <c r="AJ1634" s="205"/>
      <c r="AK1634" s="4"/>
      <c r="AL1634" s="4"/>
      <c r="AM1634" s="309">
        <f t="shared" ref="AM1634:AM1697" ca="1" si="699">MAX(OFFSET($G1634,0,0,$E$19,1))</f>
        <v>18.38</v>
      </c>
      <c r="AN1634" s="309">
        <f t="shared" ref="AN1634:AN1697" ca="1" si="700">MIN(OFFSET($G1634,0,0,$E$19,1))</f>
        <v>16.16</v>
      </c>
      <c r="AO1634" s="310">
        <f t="shared" ref="AO1634:AO1697" ca="1" si="701">IFERROR(($G1634- AN1634)/(AM1634-AN1634),0)</f>
        <v>0.16216216216216198</v>
      </c>
      <c r="AP1634" s="310" t="b">
        <f t="shared" ref="AP1634:AP1697" ca="1" si="702">AND(AO1634&lt;$E$20,AO1635&gt;$E$20)</f>
        <v>0</v>
      </c>
      <c r="AQ1634" s="309">
        <f t="shared" ref="AQ1634:AQ1697" ca="1" si="703">IF(AND(NOT(AX1635),AW1634),D1634*($E$22),IF(AX1634,AQ1635,0))</f>
        <v>0.49199999999999994</v>
      </c>
      <c r="AR1634" s="205">
        <f t="shared" ca="1" si="686"/>
        <v>15.907999999999998</v>
      </c>
      <c r="AS1634" s="45" t="b">
        <f t="shared" ca="1" si="687"/>
        <v>0</v>
      </c>
      <c r="AT1634">
        <f t="shared" ca="1" si="688"/>
        <v>7</v>
      </c>
      <c r="AU1634" t="b">
        <f t="shared" ref="AU1634:AU1697" ca="1" si="704">(AT1634&gt;=$E$21)</f>
        <v>0</v>
      </c>
      <c r="AV1634" t="b">
        <f t="shared" ref="AV1634:AV1697" ca="1" si="705">OR(AS1634,AU1634)</f>
        <v>0</v>
      </c>
      <c r="AW1634" s="266" t="b">
        <f t="shared" ref="AW1634:AW1697" ca="1" si="706">AND($AP1635,NOT(AX1635))</f>
        <v>0</v>
      </c>
      <c r="AX1634" s="266" t="b">
        <f t="shared" ref="AX1634:AX1697" ca="1" si="707">IF(AX1635,IF(AY1634,FALSE,AX1635),IF(AW1634,TRUE,AX1635))</f>
        <v>1</v>
      </c>
      <c r="AY1634" s="266" t="b">
        <f t="shared" ref="AY1634:AY1697" ca="1" si="708">AND(AX1635,AND(AV1635&lt;&gt;AV1636,AV1635))</f>
        <v>0</v>
      </c>
    </row>
    <row r="1635" spans="1:51" x14ac:dyDescent="0.25">
      <c r="A1635">
        <v>1603</v>
      </c>
      <c r="B1635" s="163">
        <f ca="1">OFFSET(InputPriceData!B$15,CalculationsAndCharts!$A1635+$A$11,0,1,1)</f>
        <v>39688</v>
      </c>
      <c r="C1635" s="3">
        <f ca="1">OFFSET(InputPriceData!G$15,CalculationsAndCharts!$A1635+$A$11,IF($C$7,8,0),1,1)</f>
        <v>466900</v>
      </c>
      <c r="D1635" s="4">
        <f ca="1">OFFSET(InputPriceData!C$15,CalculationsAndCharts!$A1635+$A$11,IF($C$7,8,0),1,1)</f>
        <v>16.21</v>
      </c>
      <c r="E1635" s="4">
        <f ca="1">OFFSET(InputPriceData!D$15,CalculationsAndCharts!$A1635+$A$11,IF($C$7,8,0),1,1)</f>
        <v>16.8</v>
      </c>
      <c r="F1635" s="4">
        <f ca="1">OFFSET(InputPriceData!E$15,CalculationsAndCharts!$A1635+$A$11,IF($C$7,8,0),1,1)</f>
        <v>16.21</v>
      </c>
      <c r="G1635" s="4">
        <f ca="1">OFFSET(InputPriceData!F$15,CalculationsAndCharts!$A1635+$A$11,IF($C$7,8,0),1,1)</f>
        <v>16.649999999999999</v>
      </c>
      <c r="H1635" s="128"/>
      <c r="I1635" s="128"/>
      <c r="K1635" s="124"/>
      <c r="L1635" s="279"/>
      <c r="M1635" s="281"/>
      <c r="N1635" s="280"/>
      <c r="O1635" s="4"/>
      <c r="P1635" s="4"/>
      <c r="Q1635" s="3"/>
      <c r="S1635" s="309">
        <f t="shared" ca="1" si="689"/>
        <v>18.38</v>
      </c>
      <c r="T1635" s="309">
        <f t="shared" ca="1" si="690"/>
        <v>16.16</v>
      </c>
      <c r="U1635" s="310">
        <f t="shared" ca="1" si="682"/>
        <v>0.22072072072072013</v>
      </c>
      <c r="V1635" s="310" t="b">
        <f t="shared" ca="1" si="691"/>
        <v>0</v>
      </c>
      <c r="W1635" s="3" t="b">
        <f t="shared" ca="1" si="692"/>
        <v>0</v>
      </c>
      <c r="X1635" s="3" t="str">
        <f t="shared" ca="1" si="693"/>
        <v/>
      </c>
      <c r="Y1635" s="3" t="str">
        <f t="shared" ca="1" si="683"/>
        <v/>
      </c>
      <c r="Z1635" s="3" t="str">
        <f t="shared" ca="1" si="694"/>
        <v/>
      </c>
      <c r="AA1635" s="3" t="str">
        <f t="shared" ca="1" si="695"/>
        <v/>
      </c>
      <c r="AB1635" s="205">
        <f t="shared" ca="1" si="696"/>
        <v>5116</v>
      </c>
      <c r="AC1635" s="205">
        <f t="shared" ca="1" si="697"/>
        <v>77</v>
      </c>
      <c r="AD1635" s="205">
        <f t="shared" ca="1" si="684"/>
        <v>66.441558441558442</v>
      </c>
      <c r="AE1635" s="205">
        <f t="shared" ca="1" si="685"/>
        <v>16.441558441558442</v>
      </c>
      <c r="AF1635" s="205">
        <f t="shared" ca="1" si="698"/>
        <v>3.2883116883116887</v>
      </c>
      <c r="AG1635" s="205"/>
      <c r="AH1635" s="205"/>
      <c r="AI1635" s="205"/>
      <c r="AJ1635" s="205"/>
      <c r="AK1635" s="4"/>
      <c r="AL1635" s="4"/>
      <c r="AM1635" s="309">
        <f t="shared" ca="1" si="699"/>
        <v>18.38</v>
      </c>
      <c r="AN1635" s="309">
        <f t="shared" ca="1" si="700"/>
        <v>16.16</v>
      </c>
      <c r="AO1635" s="310">
        <f t="shared" ca="1" si="701"/>
        <v>0.22072072072072013</v>
      </c>
      <c r="AP1635" s="310" t="b">
        <f t="shared" ca="1" si="702"/>
        <v>0</v>
      </c>
      <c r="AQ1635" s="309">
        <f t="shared" ca="1" si="703"/>
        <v>0.49199999999999994</v>
      </c>
      <c r="AR1635" s="205">
        <f t="shared" ca="1" si="686"/>
        <v>15.907999999999998</v>
      </c>
      <c r="AS1635" s="45" t="b">
        <f t="shared" ca="1" si="687"/>
        <v>0</v>
      </c>
      <c r="AT1635">
        <f t="shared" ca="1" si="688"/>
        <v>6</v>
      </c>
      <c r="AU1635" t="b">
        <f t="shared" ca="1" si="704"/>
        <v>0</v>
      </c>
      <c r="AV1635" t="b">
        <f t="shared" ca="1" si="705"/>
        <v>0</v>
      </c>
      <c r="AW1635" s="266" t="b">
        <f t="shared" ca="1" si="706"/>
        <v>0</v>
      </c>
      <c r="AX1635" s="266" t="b">
        <f t="shared" ca="1" si="707"/>
        <v>1</v>
      </c>
      <c r="AY1635" s="266" t="b">
        <f t="shared" ca="1" si="708"/>
        <v>0</v>
      </c>
    </row>
    <row r="1636" spans="1:51" x14ac:dyDescent="0.25">
      <c r="A1636">
        <v>1604</v>
      </c>
      <c r="B1636" s="163">
        <f ca="1">OFFSET(InputPriceData!B$15,CalculationsAndCharts!$A1636+$A$11,0,1,1)</f>
        <v>39687</v>
      </c>
      <c r="C1636" s="3">
        <f ca="1">OFFSET(InputPriceData!G$15,CalculationsAndCharts!$A1636+$A$11,IF($C$7,8,0),1,1)</f>
        <v>513100</v>
      </c>
      <c r="D1636" s="4">
        <f ca="1">OFFSET(InputPriceData!C$15,CalculationsAndCharts!$A1636+$A$11,IF($C$7,8,0),1,1)</f>
        <v>16.2</v>
      </c>
      <c r="E1636" s="4">
        <f ca="1">OFFSET(InputPriceData!D$15,CalculationsAndCharts!$A1636+$A$11,IF($C$7,8,0),1,1)</f>
        <v>16.36</v>
      </c>
      <c r="F1636" s="4">
        <f ca="1">OFFSET(InputPriceData!E$15,CalculationsAndCharts!$A1636+$A$11,IF($C$7,8,0),1,1)</f>
        <v>16</v>
      </c>
      <c r="G1636" s="4">
        <f ca="1">OFFSET(InputPriceData!F$15,CalculationsAndCharts!$A1636+$A$11,IF($C$7,8,0),1,1)</f>
        <v>16.16</v>
      </c>
      <c r="H1636" s="128"/>
      <c r="I1636" s="128"/>
      <c r="K1636" s="124"/>
      <c r="L1636" s="279"/>
      <c r="M1636" s="281"/>
      <c r="N1636" s="280"/>
      <c r="O1636" s="4"/>
      <c r="P1636" s="4"/>
      <c r="Q1636" s="3"/>
      <c r="S1636" s="309">
        <f t="shared" ca="1" si="689"/>
        <v>18.38</v>
      </c>
      <c r="T1636" s="309">
        <f t="shared" ca="1" si="690"/>
        <v>16.16</v>
      </c>
      <c r="U1636" s="310">
        <f t="shared" ca="1" si="682"/>
        <v>0</v>
      </c>
      <c r="V1636" s="310" t="b">
        <f t="shared" ca="1" si="691"/>
        <v>0</v>
      </c>
      <c r="W1636" s="3" t="b">
        <f t="shared" ca="1" si="692"/>
        <v>0</v>
      </c>
      <c r="X1636" s="3" t="str">
        <f t="shared" ca="1" si="693"/>
        <v/>
      </c>
      <c r="Y1636" s="3" t="str">
        <f t="shared" ca="1" si="683"/>
        <v/>
      </c>
      <c r="Z1636" s="3" t="str">
        <f t="shared" ca="1" si="694"/>
        <v/>
      </c>
      <c r="AA1636" s="3" t="str">
        <f t="shared" ca="1" si="695"/>
        <v/>
      </c>
      <c r="AB1636" s="205">
        <f t="shared" ca="1" si="696"/>
        <v>5116</v>
      </c>
      <c r="AC1636" s="205">
        <f t="shared" ca="1" si="697"/>
        <v>77</v>
      </c>
      <c r="AD1636" s="205">
        <f t="shared" ca="1" si="684"/>
        <v>66.441558441558442</v>
      </c>
      <c r="AE1636" s="205">
        <f t="shared" ca="1" si="685"/>
        <v>16.441558441558442</v>
      </c>
      <c r="AF1636" s="205">
        <f t="shared" ca="1" si="698"/>
        <v>3.2883116883116887</v>
      </c>
      <c r="AG1636" s="205"/>
      <c r="AH1636" s="205"/>
      <c r="AI1636" s="205"/>
      <c r="AJ1636" s="205"/>
      <c r="AK1636" s="4"/>
      <c r="AL1636" s="4"/>
      <c r="AM1636" s="309">
        <f t="shared" ca="1" si="699"/>
        <v>18.38</v>
      </c>
      <c r="AN1636" s="309">
        <f t="shared" ca="1" si="700"/>
        <v>16.16</v>
      </c>
      <c r="AO1636" s="310">
        <f t="shared" ca="1" si="701"/>
        <v>0</v>
      </c>
      <c r="AP1636" s="310" t="b">
        <f t="shared" ca="1" si="702"/>
        <v>0</v>
      </c>
      <c r="AQ1636" s="309">
        <f t="shared" ca="1" si="703"/>
        <v>0.49199999999999994</v>
      </c>
      <c r="AR1636" s="205">
        <f t="shared" ca="1" si="686"/>
        <v>15.907999999999998</v>
      </c>
      <c r="AS1636" s="45" t="b">
        <f t="shared" ca="1" si="687"/>
        <v>0</v>
      </c>
      <c r="AT1636">
        <f t="shared" ca="1" si="688"/>
        <v>5</v>
      </c>
      <c r="AU1636" t="b">
        <f t="shared" ca="1" si="704"/>
        <v>0</v>
      </c>
      <c r="AV1636" t="b">
        <f t="shared" ca="1" si="705"/>
        <v>0</v>
      </c>
      <c r="AW1636" s="266" t="b">
        <f t="shared" ca="1" si="706"/>
        <v>0</v>
      </c>
      <c r="AX1636" s="266" t="b">
        <f t="shared" ca="1" si="707"/>
        <v>1</v>
      </c>
      <c r="AY1636" s="266" t="b">
        <f t="shared" ca="1" si="708"/>
        <v>0</v>
      </c>
    </row>
    <row r="1637" spans="1:51" x14ac:dyDescent="0.25">
      <c r="A1637">
        <v>1605</v>
      </c>
      <c r="B1637" s="163">
        <f ca="1">OFFSET(InputPriceData!B$15,CalculationsAndCharts!$A1637+$A$11,0,1,1)</f>
        <v>39686</v>
      </c>
      <c r="C1637" s="3">
        <f ca="1">OFFSET(InputPriceData!G$15,CalculationsAndCharts!$A1637+$A$11,IF($C$7,8,0),1,1)</f>
        <v>654600</v>
      </c>
      <c r="D1637" s="4">
        <f ca="1">OFFSET(InputPriceData!C$15,CalculationsAndCharts!$A1637+$A$11,IF($C$7,8,0),1,1)</f>
        <v>16.329999999999998</v>
      </c>
      <c r="E1637" s="4">
        <f ca="1">OFFSET(InputPriceData!D$15,CalculationsAndCharts!$A1637+$A$11,IF($C$7,8,0),1,1)</f>
        <v>16.510000000000002</v>
      </c>
      <c r="F1637" s="4">
        <f ca="1">OFFSET(InputPriceData!E$15,CalculationsAndCharts!$A1637+$A$11,IF($C$7,8,0),1,1)</f>
        <v>16</v>
      </c>
      <c r="G1637" s="4">
        <f ca="1">OFFSET(InputPriceData!F$15,CalculationsAndCharts!$A1637+$A$11,IF($C$7,8,0),1,1)</f>
        <v>16.170000000000002</v>
      </c>
      <c r="H1637" s="128"/>
      <c r="I1637" s="128"/>
      <c r="K1637" s="124"/>
      <c r="L1637" s="279"/>
      <c r="M1637" s="281"/>
      <c r="N1637" s="280"/>
      <c r="O1637" s="4"/>
      <c r="P1637" s="4"/>
      <c r="Q1637" s="3"/>
      <c r="S1637" s="309">
        <f t="shared" ca="1" si="689"/>
        <v>18.38</v>
      </c>
      <c r="T1637" s="309">
        <f t="shared" ca="1" si="690"/>
        <v>16.170000000000002</v>
      </c>
      <c r="U1637" s="310">
        <f t="shared" ca="1" si="682"/>
        <v>0</v>
      </c>
      <c r="V1637" s="310" t="b">
        <f t="shared" ca="1" si="691"/>
        <v>0</v>
      </c>
      <c r="W1637" s="3" t="b">
        <f t="shared" ca="1" si="692"/>
        <v>0</v>
      </c>
      <c r="X1637" s="3" t="str">
        <f t="shared" ca="1" si="693"/>
        <v/>
      </c>
      <c r="Y1637" s="3" t="str">
        <f t="shared" ca="1" si="683"/>
        <v/>
      </c>
      <c r="Z1637" s="3" t="str">
        <f t="shared" ca="1" si="694"/>
        <v/>
      </c>
      <c r="AA1637" s="3" t="str">
        <f t="shared" ca="1" si="695"/>
        <v/>
      </c>
      <c r="AB1637" s="205">
        <f t="shared" ca="1" si="696"/>
        <v>5116</v>
      </c>
      <c r="AC1637" s="205">
        <f t="shared" ca="1" si="697"/>
        <v>77</v>
      </c>
      <c r="AD1637" s="205">
        <f t="shared" ca="1" si="684"/>
        <v>66.441558441558442</v>
      </c>
      <c r="AE1637" s="205">
        <f t="shared" ca="1" si="685"/>
        <v>16.441558441558442</v>
      </c>
      <c r="AF1637" s="205">
        <f t="shared" ca="1" si="698"/>
        <v>3.2883116883116887</v>
      </c>
      <c r="AG1637" s="205"/>
      <c r="AH1637" s="205"/>
      <c r="AI1637" s="205"/>
      <c r="AJ1637" s="205"/>
      <c r="AK1637" s="4"/>
      <c r="AL1637" s="4"/>
      <c r="AM1637" s="309">
        <f t="shared" ca="1" si="699"/>
        <v>18.38</v>
      </c>
      <c r="AN1637" s="309">
        <f t="shared" ca="1" si="700"/>
        <v>16.170000000000002</v>
      </c>
      <c r="AO1637" s="310">
        <f t="shared" ca="1" si="701"/>
        <v>0</v>
      </c>
      <c r="AP1637" s="310" t="b">
        <f t="shared" ca="1" si="702"/>
        <v>0</v>
      </c>
      <c r="AQ1637" s="309">
        <f t="shared" ca="1" si="703"/>
        <v>0.49199999999999994</v>
      </c>
      <c r="AR1637" s="205">
        <f t="shared" ca="1" si="686"/>
        <v>15.907999999999998</v>
      </c>
      <c r="AS1637" s="45" t="b">
        <f t="shared" ca="1" si="687"/>
        <v>0</v>
      </c>
      <c r="AT1637">
        <f t="shared" ca="1" si="688"/>
        <v>4</v>
      </c>
      <c r="AU1637" t="b">
        <f t="shared" ca="1" si="704"/>
        <v>0</v>
      </c>
      <c r="AV1637" t="b">
        <f t="shared" ca="1" si="705"/>
        <v>0</v>
      </c>
      <c r="AW1637" s="266" t="b">
        <f t="shared" ca="1" si="706"/>
        <v>0</v>
      </c>
      <c r="AX1637" s="266" t="b">
        <f t="shared" ca="1" si="707"/>
        <v>1</v>
      </c>
      <c r="AY1637" s="266" t="b">
        <f t="shared" ca="1" si="708"/>
        <v>0</v>
      </c>
    </row>
    <row r="1638" spans="1:51" x14ac:dyDescent="0.25">
      <c r="A1638">
        <v>1606</v>
      </c>
      <c r="B1638" s="163">
        <f ca="1">OFFSET(InputPriceData!B$15,CalculationsAndCharts!$A1638+$A$11,0,1,1)</f>
        <v>39685</v>
      </c>
      <c r="C1638" s="3">
        <f ca="1">OFFSET(InputPriceData!G$15,CalculationsAndCharts!$A1638+$A$11,IF($C$7,8,0),1,1)</f>
        <v>491100</v>
      </c>
      <c r="D1638" s="4">
        <f ca="1">OFFSET(InputPriceData!C$15,CalculationsAndCharts!$A1638+$A$11,IF($C$7,8,0),1,1)</f>
        <v>16.82</v>
      </c>
      <c r="E1638" s="4">
        <f ca="1">OFFSET(InputPriceData!D$15,CalculationsAndCharts!$A1638+$A$11,IF($C$7,8,0),1,1)</f>
        <v>16.82</v>
      </c>
      <c r="F1638" s="4">
        <f ca="1">OFFSET(InputPriceData!E$15,CalculationsAndCharts!$A1638+$A$11,IF($C$7,8,0),1,1)</f>
        <v>16.059999999999999</v>
      </c>
      <c r="G1638" s="4">
        <f ca="1">OFFSET(InputPriceData!F$15,CalculationsAndCharts!$A1638+$A$11,IF($C$7,8,0),1,1)</f>
        <v>16.309999999999999</v>
      </c>
      <c r="H1638" s="128"/>
      <c r="I1638" s="128"/>
      <c r="K1638" s="124"/>
      <c r="L1638" s="279"/>
      <c r="M1638" s="281"/>
      <c r="N1638" s="280"/>
      <c r="O1638" s="4"/>
      <c r="P1638" s="4"/>
      <c r="Q1638" s="3"/>
      <c r="S1638" s="309">
        <f t="shared" ca="1" si="689"/>
        <v>18.38</v>
      </c>
      <c r="T1638" s="309">
        <f t="shared" ca="1" si="690"/>
        <v>16.309999999999999</v>
      </c>
      <c r="U1638" s="310">
        <f t="shared" ca="1" si="682"/>
        <v>0</v>
      </c>
      <c r="V1638" s="310" t="b">
        <f t="shared" ca="1" si="691"/>
        <v>1</v>
      </c>
      <c r="W1638" s="3" t="b">
        <f t="shared" ca="1" si="692"/>
        <v>0</v>
      </c>
      <c r="X1638" s="3" t="str">
        <f t="shared" ca="1" si="693"/>
        <v/>
      </c>
      <c r="Y1638" s="3" t="str">
        <f t="shared" ca="1" si="683"/>
        <v/>
      </c>
      <c r="Z1638" s="3" t="str">
        <f t="shared" ca="1" si="694"/>
        <v/>
      </c>
      <c r="AA1638" s="3" t="str">
        <f t="shared" ca="1" si="695"/>
        <v/>
      </c>
      <c r="AB1638" s="205">
        <f t="shared" ca="1" si="696"/>
        <v>5116</v>
      </c>
      <c r="AC1638" s="205">
        <f t="shared" ca="1" si="697"/>
        <v>77</v>
      </c>
      <c r="AD1638" s="205">
        <f t="shared" ca="1" si="684"/>
        <v>66.441558441558442</v>
      </c>
      <c r="AE1638" s="205">
        <f t="shared" ca="1" si="685"/>
        <v>16.441558441558442</v>
      </c>
      <c r="AF1638" s="205">
        <f t="shared" ca="1" si="698"/>
        <v>3.2883116883116887</v>
      </c>
      <c r="AG1638" s="205"/>
      <c r="AH1638" s="205"/>
      <c r="AI1638" s="205"/>
      <c r="AJ1638" s="205"/>
      <c r="AK1638" s="4"/>
      <c r="AL1638" s="4"/>
      <c r="AM1638" s="309">
        <f t="shared" ca="1" si="699"/>
        <v>18.38</v>
      </c>
      <c r="AN1638" s="309">
        <f t="shared" ca="1" si="700"/>
        <v>16.309999999999999</v>
      </c>
      <c r="AO1638" s="310">
        <f t="shared" ca="1" si="701"/>
        <v>0</v>
      </c>
      <c r="AP1638" s="310" t="b">
        <f t="shared" ca="1" si="702"/>
        <v>1</v>
      </c>
      <c r="AQ1638" s="309">
        <f t="shared" ca="1" si="703"/>
        <v>0.49199999999999994</v>
      </c>
      <c r="AR1638" s="205">
        <f t="shared" ca="1" si="686"/>
        <v>15.907999999999998</v>
      </c>
      <c r="AS1638" s="45" t="b">
        <f t="shared" ca="1" si="687"/>
        <v>0</v>
      </c>
      <c r="AT1638">
        <f t="shared" ca="1" si="688"/>
        <v>3</v>
      </c>
      <c r="AU1638" t="b">
        <f t="shared" ca="1" si="704"/>
        <v>0</v>
      </c>
      <c r="AV1638" t="b">
        <f t="shared" ca="1" si="705"/>
        <v>0</v>
      </c>
      <c r="AW1638" s="266" t="b">
        <f t="shared" ca="1" si="706"/>
        <v>0</v>
      </c>
      <c r="AX1638" s="266" t="b">
        <f t="shared" ca="1" si="707"/>
        <v>1</v>
      </c>
      <c r="AY1638" s="266" t="b">
        <f t="shared" ca="1" si="708"/>
        <v>0</v>
      </c>
    </row>
    <row r="1639" spans="1:51" x14ac:dyDescent="0.25">
      <c r="A1639">
        <v>1607</v>
      </c>
      <c r="B1639" s="163">
        <f ca="1">OFFSET(InputPriceData!B$15,CalculationsAndCharts!$A1639+$A$11,0,1,1)</f>
        <v>39682</v>
      </c>
      <c r="C1639" s="3">
        <f ca="1">OFFSET(InputPriceData!G$15,CalculationsAndCharts!$A1639+$A$11,IF($C$7,8,0),1,1)</f>
        <v>261200</v>
      </c>
      <c r="D1639" s="4">
        <f ca="1">OFFSET(InputPriceData!C$15,CalculationsAndCharts!$A1639+$A$11,IF($C$7,8,0),1,1)</f>
        <v>16.5</v>
      </c>
      <c r="E1639" s="4">
        <f ca="1">OFFSET(InputPriceData!D$15,CalculationsAndCharts!$A1639+$A$11,IF($C$7,8,0),1,1)</f>
        <v>16.97</v>
      </c>
      <c r="F1639" s="4">
        <f ca="1">OFFSET(InputPriceData!E$15,CalculationsAndCharts!$A1639+$A$11,IF($C$7,8,0),1,1)</f>
        <v>16.5</v>
      </c>
      <c r="G1639" s="4">
        <f ca="1">OFFSET(InputPriceData!F$15,CalculationsAndCharts!$A1639+$A$11,IF($C$7,8,0),1,1)</f>
        <v>16.91</v>
      </c>
      <c r="H1639" s="128"/>
      <c r="I1639" s="128"/>
      <c r="K1639" s="124"/>
      <c r="L1639" s="279"/>
      <c r="M1639" s="281"/>
      <c r="N1639" s="280"/>
      <c r="O1639" s="4"/>
      <c r="P1639" s="4"/>
      <c r="Q1639" s="3"/>
      <c r="S1639" s="309">
        <f t="shared" ca="1" si="689"/>
        <v>18.38</v>
      </c>
      <c r="T1639" s="309">
        <f t="shared" ca="1" si="690"/>
        <v>16.45</v>
      </c>
      <c r="U1639" s="310">
        <f t="shared" ca="1" si="682"/>
        <v>0.23834196891191758</v>
      </c>
      <c r="V1639" s="310" t="b">
        <f t="shared" ca="1" si="691"/>
        <v>0</v>
      </c>
      <c r="W1639" s="3" t="b">
        <f t="shared" ca="1" si="692"/>
        <v>0</v>
      </c>
      <c r="X1639" s="3" t="str">
        <f t="shared" ca="1" si="693"/>
        <v/>
      </c>
      <c r="Y1639" s="3" t="str">
        <f t="shared" ca="1" si="683"/>
        <v/>
      </c>
      <c r="Z1639" s="3" t="str">
        <f t="shared" ca="1" si="694"/>
        <v/>
      </c>
      <c r="AA1639" s="3" t="str">
        <f t="shared" ca="1" si="695"/>
        <v/>
      </c>
      <c r="AB1639" s="205">
        <f t="shared" ca="1" si="696"/>
        <v>5116</v>
      </c>
      <c r="AC1639" s="205">
        <f t="shared" ca="1" si="697"/>
        <v>77</v>
      </c>
      <c r="AD1639" s="205">
        <f t="shared" ca="1" si="684"/>
        <v>66.441558441558442</v>
      </c>
      <c r="AE1639" s="205">
        <f t="shared" ca="1" si="685"/>
        <v>16.441558441558442</v>
      </c>
      <c r="AF1639" s="205">
        <f t="shared" ca="1" si="698"/>
        <v>3.2883116883116887</v>
      </c>
      <c r="AG1639" s="205"/>
      <c r="AH1639" s="205"/>
      <c r="AI1639" s="205"/>
      <c r="AJ1639" s="205"/>
      <c r="AK1639" s="4"/>
      <c r="AL1639" s="4"/>
      <c r="AM1639" s="309">
        <f t="shared" ca="1" si="699"/>
        <v>18.38</v>
      </c>
      <c r="AN1639" s="309">
        <f t="shared" ca="1" si="700"/>
        <v>16.45</v>
      </c>
      <c r="AO1639" s="310">
        <f t="shared" ca="1" si="701"/>
        <v>0.23834196891191758</v>
      </c>
      <c r="AP1639" s="310" t="b">
        <f t="shared" ca="1" si="702"/>
        <v>0</v>
      </c>
      <c r="AQ1639" s="309">
        <f t="shared" ca="1" si="703"/>
        <v>0.49199999999999994</v>
      </c>
      <c r="AR1639" s="205">
        <f t="shared" ca="1" si="686"/>
        <v>15.907999999999998</v>
      </c>
      <c r="AS1639" s="45" t="b">
        <f t="shared" ca="1" si="687"/>
        <v>0</v>
      </c>
      <c r="AT1639">
        <f t="shared" ca="1" si="688"/>
        <v>2</v>
      </c>
      <c r="AU1639" t="b">
        <f t="shared" ca="1" si="704"/>
        <v>0</v>
      </c>
      <c r="AV1639" t="b">
        <f t="shared" ca="1" si="705"/>
        <v>0</v>
      </c>
      <c r="AW1639" s="266" t="b">
        <f t="shared" ca="1" si="706"/>
        <v>0</v>
      </c>
      <c r="AX1639" s="266" t="b">
        <f t="shared" ca="1" si="707"/>
        <v>1</v>
      </c>
      <c r="AY1639" s="266" t="b">
        <f t="shared" ca="1" si="708"/>
        <v>0</v>
      </c>
    </row>
    <row r="1640" spans="1:51" x14ac:dyDescent="0.25">
      <c r="A1640">
        <v>1608</v>
      </c>
      <c r="B1640" s="163">
        <f ca="1">OFFSET(InputPriceData!B$15,CalculationsAndCharts!$A1640+$A$11,0,1,1)</f>
        <v>39681</v>
      </c>
      <c r="C1640" s="3">
        <f ca="1">OFFSET(InputPriceData!G$15,CalculationsAndCharts!$A1640+$A$11,IF($C$7,8,0),1,1)</f>
        <v>592000</v>
      </c>
      <c r="D1640" s="4">
        <f ca="1">OFFSET(InputPriceData!C$15,CalculationsAndCharts!$A1640+$A$11,IF($C$7,8,0),1,1)</f>
        <v>16.399999999999999</v>
      </c>
      <c r="E1640" s="4">
        <f ca="1">OFFSET(InputPriceData!D$15,CalculationsAndCharts!$A1640+$A$11,IF($C$7,8,0),1,1)</f>
        <v>16.62</v>
      </c>
      <c r="F1640" s="4">
        <f ca="1">OFFSET(InputPriceData!E$15,CalculationsAndCharts!$A1640+$A$11,IF($C$7,8,0),1,1)</f>
        <v>16.239999999999998</v>
      </c>
      <c r="G1640" s="4">
        <f ca="1">OFFSET(InputPriceData!F$15,CalculationsAndCharts!$A1640+$A$11,IF($C$7,8,0),1,1)</f>
        <v>16.45</v>
      </c>
      <c r="H1640" s="128"/>
      <c r="I1640" s="128"/>
      <c r="K1640" s="124"/>
      <c r="L1640" s="279"/>
      <c r="M1640" s="281"/>
      <c r="N1640" s="280"/>
      <c r="O1640" s="4"/>
      <c r="P1640" s="4"/>
      <c r="Q1640" s="3"/>
      <c r="S1640" s="309">
        <f t="shared" ca="1" si="689"/>
        <v>18.38</v>
      </c>
      <c r="T1640" s="309">
        <f t="shared" ca="1" si="690"/>
        <v>16.45</v>
      </c>
      <c r="U1640" s="310">
        <f t="shared" ca="1" si="682"/>
        <v>0</v>
      </c>
      <c r="V1640" s="310" t="b">
        <f t="shared" ca="1" si="691"/>
        <v>0</v>
      </c>
      <c r="W1640" s="3" t="b">
        <f t="shared" ca="1" si="692"/>
        <v>0</v>
      </c>
      <c r="X1640" s="3" t="str">
        <f t="shared" ca="1" si="693"/>
        <v/>
      </c>
      <c r="Y1640" s="3" t="str">
        <f t="shared" ca="1" si="683"/>
        <v/>
      </c>
      <c r="Z1640" s="3" t="str">
        <f t="shared" ca="1" si="694"/>
        <v/>
      </c>
      <c r="AA1640" s="3" t="str">
        <f t="shared" ca="1" si="695"/>
        <v/>
      </c>
      <c r="AB1640" s="205">
        <f t="shared" ca="1" si="696"/>
        <v>5116</v>
      </c>
      <c r="AC1640" s="205">
        <f t="shared" ca="1" si="697"/>
        <v>77</v>
      </c>
      <c r="AD1640" s="205">
        <f t="shared" ca="1" si="684"/>
        <v>66.441558441558442</v>
      </c>
      <c r="AE1640" s="205">
        <f t="shared" ca="1" si="685"/>
        <v>16.441558441558442</v>
      </c>
      <c r="AF1640" s="205">
        <f t="shared" ca="1" si="698"/>
        <v>3.2883116883116887</v>
      </c>
      <c r="AG1640" s="205"/>
      <c r="AH1640" s="205"/>
      <c r="AI1640" s="205"/>
      <c r="AJ1640" s="205"/>
      <c r="AK1640" s="4"/>
      <c r="AL1640" s="4"/>
      <c r="AM1640" s="309">
        <f t="shared" ca="1" si="699"/>
        <v>18.38</v>
      </c>
      <c r="AN1640" s="309">
        <f t="shared" ca="1" si="700"/>
        <v>16.45</v>
      </c>
      <c r="AO1640" s="310">
        <f t="shared" ca="1" si="701"/>
        <v>0</v>
      </c>
      <c r="AP1640" s="310" t="b">
        <f t="shared" ca="1" si="702"/>
        <v>0</v>
      </c>
      <c r="AQ1640" s="309">
        <f t="shared" ca="1" si="703"/>
        <v>0.49199999999999994</v>
      </c>
      <c r="AR1640" s="205">
        <f t="shared" ca="1" si="686"/>
        <v>15.907999999999998</v>
      </c>
      <c r="AS1640" s="45" t="b">
        <f t="shared" ca="1" si="687"/>
        <v>0</v>
      </c>
      <c r="AT1640">
        <f t="shared" ca="1" si="688"/>
        <v>1</v>
      </c>
      <c r="AU1640" t="b">
        <f t="shared" ca="1" si="704"/>
        <v>0</v>
      </c>
      <c r="AV1640" t="b">
        <f t="shared" ca="1" si="705"/>
        <v>0</v>
      </c>
      <c r="AW1640" s="266" t="b">
        <f t="shared" ca="1" si="706"/>
        <v>1</v>
      </c>
      <c r="AX1640" s="266" t="b">
        <f t="shared" ca="1" si="707"/>
        <v>1</v>
      </c>
      <c r="AY1640" s="266" t="b">
        <f t="shared" ca="1" si="708"/>
        <v>0</v>
      </c>
    </row>
    <row r="1641" spans="1:51" x14ac:dyDescent="0.25">
      <c r="A1641">
        <v>1609</v>
      </c>
      <c r="B1641" s="163">
        <f ca="1">OFFSET(InputPriceData!B$15,CalculationsAndCharts!$A1641+$A$11,0,1,1)</f>
        <v>39680</v>
      </c>
      <c r="C1641" s="3">
        <f ca="1">OFFSET(InputPriceData!G$15,CalculationsAndCharts!$A1641+$A$11,IF($C$7,8,0),1,1)</f>
        <v>1837800</v>
      </c>
      <c r="D1641" s="4">
        <f ca="1">OFFSET(InputPriceData!C$15,CalculationsAndCharts!$A1641+$A$11,IF($C$7,8,0),1,1)</f>
        <v>17.13</v>
      </c>
      <c r="E1641" s="4">
        <f ca="1">OFFSET(InputPriceData!D$15,CalculationsAndCharts!$A1641+$A$11,IF($C$7,8,0),1,1)</f>
        <v>17.43</v>
      </c>
      <c r="F1641" s="4">
        <f ca="1">OFFSET(InputPriceData!E$15,CalculationsAndCharts!$A1641+$A$11,IF($C$7,8,0),1,1)</f>
        <v>16.34</v>
      </c>
      <c r="G1641" s="4">
        <f ca="1">OFFSET(InputPriceData!F$15,CalculationsAndCharts!$A1641+$A$11,IF($C$7,8,0),1,1)</f>
        <v>16.489999999999998</v>
      </c>
      <c r="H1641" s="128"/>
      <c r="I1641" s="128"/>
      <c r="K1641" s="124"/>
      <c r="L1641" s="279"/>
      <c r="M1641" s="281"/>
      <c r="N1641" s="280"/>
      <c r="O1641" s="4"/>
      <c r="P1641" s="4"/>
      <c r="Q1641" s="3"/>
      <c r="S1641" s="309">
        <f t="shared" ca="1" si="689"/>
        <v>18.38</v>
      </c>
      <c r="T1641" s="309">
        <f t="shared" ca="1" si="690"/>
        <v>16.489999999999998</v>
      </c>
      <c r="U1641" s="310">
        <f t="shared" ca="1" si="682"/>
        <v>0</v>
      </c>
      <c r="V1641" s="310" t="b">
        <f t="shared" ca="1" si="691"/>
        <v>1</v>
      </c>
      <c r="W1641" s="3" t="b">
        <f t="shared" ca="1" si="692"/>
        <v>0</v>
      </c>
      <c r="X1641" s="3" t="str">
        <f t="shared" ca="1" si="693"/>
        <v/>
      </c>
      <c r="Y1641" s="3" t="str">
        <f t="shared" ca="1" si="683"/>
        <v/>
      </c>
      <c r="Z1641" s="3" t="str">
        <f t="shared" ca="1" si="694"/>
        <v/>
      </c>
      <c r="AA1641" s="3" t="str">
        <f t="shared" ca="1" si="695"/>
        <v/>
      </c>
      <c r="AB1641" s="205">
        <f t="shared" ca="1" si="696"/>
        <v>5116</v>
      </c>
      <c r="AC1641" s="205">
        <f t="shared" ca="1" si="697"/>
        <v>77</v>
      </c>
      <c r="AD1641" s="205">
        <f t="shared" ca="1" si="684"/>
        <v>66.441558441558442</v>
      </c>
      <c r="AE1641" s="205">
        <f t="shared" ca="1" si="685"/>
        <v>16.441558441558442</v>
      </c>
      <c r="AF1641" s="205">
        <f t="shared" ca="1" si="698"/>
        <v>3.2883116883116887</v>
      </c>
      <c r="AG1641" s="205"/>
      <c r="AH1641" s="205"/>
      <c r="AI1641" s="205"/>
      <c r="AJ1641" s="205"/>
      <c r="AK1641" s="4"/>
      <c r="AL1641" s="4"/>
      <c r="AM1641" s="309">
        <f t="shared" ca="1" si="699"/>
        <v>18.38</v>
      </c>
      <c r="AN1641" s="309">
        <f t="shared" ca="1" si="700"/>
        <v>16.489999999999998</v>
      </c>
      <c r="AO1641" s="310">
        <f t="shared" ca="1" si="701"/>
        <v>0</v>
      </c>
      <c r="AP1641" s="310" t="b">
        <f t="shared" ca="1" si="702"/>
        <v>1</v>
      </c>
      <c r="AQ1641" s="309">
        <f t="shared" ca="1" si="703"/>
        <v>0</v>
      </c>
      <c r="AR1641" s="205">
        <f t="shared" ca="1" si="686"/>
        <v>0</v>
      </c>
      <c r="AS1641" s="45" t="b">
        <f t="shared" ca="1" si="687"/>
        <v>0</v>
      </c>
      <c r="AT1641">
        <f t="shared" ca="1" si="688"/>
        <v>0</v>
      </c>
      <c r="AU1641" t="b">
        <f t="shared" ca="1" si="704"/>
        <v>0</v>
      </c>
      <c r="AV1641" t="b">
        <f t="shared" ca="1" si="705"/>
        <v>0</v>
      </c>
      <c r="AW1641" s="266" t="b">
        <f t="shared" ca="1" si="706"/>
        <v>0</v>
      </c>
      <c r="AX1641" s="266" t="b">
        <f t="shared" ca="1" si="707"/>
        <v>0</v>
      </c>
      <c r="AY1641" s="266" t="b">
        <f t="shared" ca="1" si="708"/>
        <v>0</v>
      </c>
    </row>
    <row r="1642" spans="1:51" x14ac:dyDescent="0.25">
      <c r="A1642">
        <v>1610</v>
      </c>
      <c r="B1642" s="163">
        <f ca="1">OFFSET(InputPriceData!B$15,CalculationsAndCharts!$A1642+$A$11,0,1,1)</f>
        <v>39679</v>
      </c>
      <c r="C1642" s="3">
        <f ca="1">OFFSET(InputPriceData!G$15,CalculationsAndCharts!$A1642+$A$11,IF($C$7,8,0),1,1)</f>
        <v>871600</v>
      </c>
      <c r="D1642" s="4">
        <f ca="1">OFFSET(InputPriceData!C$15,CalculationsAndCharts!$A1642+$A$11,IF($C$7,8,0),1,1)</f>
        <v>17.59</v>
      </c>
      <c r="E1642" s="4">
        <f ca="1">OFFSET(InputPriceData!D$15,CalculationsAndCharts!$A1642+$A$11,IF($C$7,8,0),1,1)</f>
        <v>17.73</v>
      </c>
      <c r="F1642" s="4">
        <f ca="1">OFFSET(InputPriceData!E$15,CalculationsAndCharts!$A1642+$A$11,IF($C$7,8,0),1,1)</f>
        <v>17.04</v>
      </c>
      <c r="G1642" s="4">
        <f ca="1">OFFSET(InputPriceData!F$15,CalculationsAndCharts!$A1642+$A$11,IF($C$7,8,0),1,1)</f>
        <v>17.100000000000001</v>
      </c>
      <c r="H1642" s="128"/>
      <c r="I1642" s="128"/>
      <c r="K1642" s="124"/>
      <c r="L1642" s="279"/>
      <c r="M1642" s="281"/>
      <c r="N1642" s="280"/>
      <c r="O1642" s="4"/>
      <c r="P1642" s="4"/>
      <c r="Q1642" s="3"/>
      <c r="S1642" s="309">
        <f t="shared" ca="1" si="689"/>
        <v>18.38</v>
      </c>
      <c r="T1642" s="309">
        <f t="shared" ca="1" si="690"/>
        <v>16.739999999999998</v>
      </c>
      <c r="U1642" s="310">
        <f t="shared" ca="1" si="682"/>
        <v>0.21951219512195297</v>
      </c>
      <c r="V1642" s="310" t="b">
        <f t="shared" ca="1" si="691"/>
        <v>0</v>
      </c>
      <c r="W1642" s="3" t="b">
        <f t="shared" ca="1" si="692"/>
        <v>0</v>
      </c>
      <c r="X1642" s="3" t="str">
        <f t="shared" ca="1" si="693"/>
        <v/>
      </c>
      <c r="Y1642" s="3" t="str">
        <f t="shared" ca="1" si="683"/>
        <v/>
      </c>
      <c r="Z1642" s="3" t="str">
        <f t="shared" ca="1" si="694"/>
        <v/>
      </c>
      <c r="AA1642" s="3" t="str">
        <f t="shared" ca="1" si="695"/>
        <v/>
      </c>
      <c r="AB1642" s="205">
        <f t="shared" ca="1" si="696"/>
        <v>5116</v>
      </c>
      <c r="AC1642" s="205">
        <f t="shared" ca="1" si="697"/>
        <v>77</v>
      </c>
      <c r="AD1642" s="205">
        <f t="shared" ca="1" si="684"/>
        <v>66.441558441558442</v>
      </c>
      <c r="AE1642" s="205">
        <f t="shared" ca="1" si="685"/>
        <v>16.441558441558442</v>
      </c>
      <c r="AF1642" s="205">
        <f t="shared" ca="1" si="698"/>
        <v>3.2883116883116887</v>
      </c>
      <c r="AG1642" s="205"/>
      <c r="AH1642" s="205"/>
      <c r="AI1642" s="205"/>
      <c r="AJ1642" s="205"/>
      <c r="AK1642" s="4"/>
      <c r="AL1642" s="4"/>
      <c r="AM1642" s="309">
        <f t="shared" ca="1" si="699"/>
        <v>18.38</v>
      </c>
      <c r="AN1642" s="309">
        <f t="shared" ca="1" si="700"/>
        <v>16.739999999999998</v>
      </c>
      <c r="AO1642" s="310">
        <f t="shared" ca="1" si="701"/>
        <v>0.21951219512195297</v>
      </c>
      <c r="AP1642" s="310" t="b">
        <f t="shared" ca="1" si="702"/>
        <v>0</v>
      </c>
      <c r="AQ1642" s="309">
        <f t="shared" ca="1" si="703"/>
        <v>0</v>
      </c>
      <c r="AR1642" s="205">
        <f t="shared" ca="1" si="686"/>
        <v>0</v>
      </c>
      <c r="AS1642" s="45" t="b">
        <f t="shared" ca="1" si="687"/>
        <v>0</v>
      </c>
      <c r="AT1642">
        <f t="shared" ca="1" si="688"/>
        <v>0</v>
      </c>
      <c r="AU1642" t="b">
        <f t="shared" ca="1" si="704"/>
        <v>0</v>
      </c>
      <c r="AV1642" t="b">
        <f t="shared" ca="1" si="705"/>
        <v>0</v>
      </c>
      <c r="AW1642" s="266" t="b">
        <f t="shared" ca="1" si="706"/>
        <v>0</v>
      </c>
      <c r="AX1642" s="266" t="b">
        <f t="shared" ca="1" si="707"/>
        <v>0</v>
      </c>
      <c r="AY1642" s="266" t="b">
        <f t="shared" ca="1" si="708"/>
        <v>0</v>
      </c>
    </row>
    <row r="1643" spans="1:51" x14ac:dyDescent="0.25">
      <c r="A1643">
        <v>1611</v>
      </c>
      <c r="B1643" s="163">
        <f ca="1">OFFSET(InputPriceData!B$15,CalculationsAndCharts!$A1643+$A$11,0,1,1)</f>
        <v>39678</v>
      </c>
      <c r="C1643" s="3">
        <f ca="1">OFFSET(InputPriceData!G$15,CalculationsAndCharts!$A1643+$A$11,IF($C$7,8,0),1,1)</f>
        <v>837500</v>
      </c>
      <c r="D1643" s="4">
        <f ca="1">OFFSET(InputPriceData!C$15,CalculationsAndCharts!$A1643+$A$11,IF($C$7,8,0),1,1)</f>
        <v>18.25</v>
      </c>
      <c r="E1643" s="4">
        <f ca="1">OFFSET(InputPriceData!D$15,CalculationsAndCharts!$A1643+$A$11,IF($C$7,8,0),1,1)</f>
        <v>18.25</v>
      </c>
      <c r="F1643" s="4">
        <f ca="1">OFFSET(InputPriceData!E$15,CalculationsAndCharts!$A1643+$A$11,IF($C$7,8,0),1,1)</f>
        <v>17.600000000000001</v>
      </c>
      <c r="G1643" s="4">
        <f ca="1">OFFSET(InputPriceData!F$15,CalculationsAndCharts!$A1643+$A$11,IF($C$7,8,0),1,1)</f>
        <v>17.739999999999998</v>
      </c>
      <c r="H1643" s="128"/>
      <c r="I1643" s="128"/>
      <c r="K1643" s="124"/>
      <c r="L1643" s="279"/>
      <c r="M1643" s="281"/>
      <c r="N1643" s="280"/>
      <c r="O1643" s="4"/>
      <c r="P1643" s="4"/>
      <c r="Q1643" s="3"/>
      <c r="S1643" s="309">
        <f t="shared" ca="1" si="689"/>
        <v>18.38</v>
      </c>
      <c r="T1643" s="309">
        <f t="shared" ca="1" si="690"/>
        <v>16.41</v>
      </c>
      <c r="U1643" s="310">
        <f t="shared" ca="1" si="682"/>
        <v>0.67512690355329896</v>
      </c>
      <c r="V1643" s="310" t="b">
        <f t="shared" ca="1" si="691"/>
        <v>0</v>
      </c>
      <c r="W1643" s="3" t="b">
        <f t="shared" ca="1" si="692"/>
        <v>0</v>
      </c>
      <c r="X1643" s="3" t="str">
        <f t="shared" ca="1" si="693"/>
        <v/>
      </c>
      <c r="Y1643" s="3" t="str">
        <f t="shared" ca="1" si="683"/>
        <v/>
      </c>
      <c r="Z1643" s="3" t="str">
        <f t="shared" ca="1" si="694"/>
        <v/>
      </c>
      <c r="AA1643" s="3" t="str">
        <f t="shared" ca="1" si="695"/>
        <v/>
      </c>
      <c r="AB1643" s="205">
        <f t="shared" ca="1" si="696"/>
        <v>5116</v>
      </c>
      <c r="AC1643" s="205">
        <f t="shared" ca="1" si="697"/>
        <v>77</v>
      </c>
      <c r="AD1643" s="205">
        <f t="shared" ca="1" si="684"/>
        <v>66.441558441558442</v>
      </c>
      <c r="AE1643" s="205">
        <f t="shared" ca="1" si="685"/>
        <v>16.441558441558442</v>
      </c>
      <c r="AF1643" s="205">
        <f t="shared" ca="1" si="698"/>
        <v>3.2883116883116887</v>
      </c>
      <c r="AG1643" s="205"/>
      <c r="AH1643" s="205"/>
      <c r="AI1643" s="205"/>
      <c r="AJ1643" s="205"/>
      <c r="AK1643" s="4"/>
      <c r="AL1643" s="4"/>
      <c r="AM1643" s="309">
        <f t="shared" ca="1" si="699"/>
        <v>18.38</v>
      </c>
      <c r="AN1643" s="309">
        <f t="shared" ca="1" si="700"/>
        <v>16.739999999999998</v>
      </c>
      <c r="AO1643" s="310">
        <f t="shared" ca="1" si="701"/>
        <v>0.60975609756097537</v>
      </c>
      <c r="AP1643" s="310" t="b">
        <f t="shared" ca="1" si="702"/>
        <v>0</v>
      </c>
      <c r="AQ1643" s="309">
        <f t="shared" ca="1" si="703"/>
        <v>0</v>
      </c>
      <c r="AR1643" s="205">
        <f t="shared" ca="1" si="686"/>
        <v>0</v>
      </c>
      <c r="AS1643" s="45" t="b">
        <f t="shared" ca="1" si="687"/>
        <v>0</v>
      </c>
      <c r="AT1643">
        <f t="shared" ca="1" si="688"/>
        <v>0</v>
      </c>
      <c r="AU1643" t="b">
        <f t="shared" ca="1" si="704"/>
        <v>0</v>
      </c>
      <c r="AV1643" t="b">
        <f t="shared" ca="1" si="705"/>
        <v>0</v>
      </c>
      <c r="AW1643" s="266" t="b">
        <f t="shared" ca="1" si="706"/>
        <v>0</v>
      </c>
      <c r="AX1643" s="266" t="b">
        <f t="shared" ca="1" si="707"/>
        <v>0</v>
      </c>
      <c r="AY1643" s="266" t="b">
        <f t="shared" ca="1" si="708"/>
        <v>0</v>
      </c>
    </row>
    <row r="1644" spans="1:51" x14ac:dyDescent="0.25">
      <c r="A1644">
        <v>1612</v>
      </c>
      <c r="B1644" s="163">
        <f ca="1">OFFSET(InputPriceData!B$15,CalculationsAndCharts!$A1644+$A$11,0,1,1)</f>
        <v>39675</v>
      </c>
      <c r="C1644" s="3">
        <f ca="1">OFFSET(InputPriceData!G$15,CalculationsAndCharts!$A1644+$A$11,IF($C$7,8,0),1,1)</f>
        <v>1021600</v>
      </c>
      <c r="D1644" s="4">
        <f ca="1">OFFSET(InputPriceData!C$15,CalculationsAndCharts!$A1644+$A$11,IF($C$7,8,0),1,1)</f>
        <v>18.57</v>
      </c>
      <c r="E1644" s="4">
        <f ca="1">OFFSET(InputPriceData!D$15,CalculationsAndCharts!$A1644+$A$11,IF($C$7,8,0),1,1)</f>
        <v>18.7</v>
      </c>
      <c r="F1644" s="4">
        <f ca="1">OFFSET(InputPriceData!E$15,CalculationsAndCharts!$A1644+$A$11,IF($C$7,8,0),1,1)</f>
        <v>18.14</v>
      </c>
      <c r="G1644" s="4">
        <f ca="1">OFFSET(InputPriceData!F$15,CalculationsAndCharts!$A1644+$A$11,IF($C$7,8,0),1,1)</f>
        <v>18.260000000000002</v>
      </c>
      <c r="H1644" s="128"/>
      <c r="I1644" s="128"/>
      <c r="K1644" s="124"/>
      <c r="L1644" s="279"/>
      <c r="M1644" s="281"/>
      <c r="N1644" s="280"/>
      <c r="O1644" s="4"/>
      <c r="P1644" s="4"/>
      <c r="Q1644" s="3"/>
      <c r="S1644" s="309">
        <f t="shared" ca="1" si="689"/>
        <v>18.38</v>
      </c>
      <c r="T1644" s="309">
        <f t="shared" ca="1" si="690"/>
        <v>16.41</v>
      </c>
      <c r="U1644" s="310">
        <f t="shared" ca="1" si="682"/>
        <v>0.93908629441624492</v>
      </c>
      <c r="V1644" s="310" t="b">
        <f t="shared" ca="1" si="691"/>
        <v>0</v>
      </c>
      <c r="W1644" s="3" t="b">
        <f t="shared" ca="1" si="692"/>
        <v>0</v>
      </c>
      <c r="X1644" s="3" t="str">
        <f t="shared" ca="1" si="693"/>
        <v/>
      </c>
      <c r="Y1644" s="3" t="str">
        <f t="shared" ca="1" si="683"/>
        <v/>
      </c>
      <c r="Z1644" s="3" t="str">
        <f t="shared" ca="1" si="694"/>
        <v/>
      </c>
      <c r="AA1644" s="3" t="str">
        <f t="shared" ca="1" si="695"/>
        <v/>
      </c>
      <c r="AB1644" s="205">
        <f t="shared" ca="1" si="696"/>
        <v>5116</v>
      </c>
      <c r="AC1644" s="205">
        <f t="shared" ca="1" si="697"/>
        <v>77</v>
      </c>
      <c r="AD1644" s="205">
        <f t="shared" ca="1" si="684"/>
        <v>66.441558441558442</v>
      </c>
      <c r="AE1644" s="205">
        <f t="shared" ca="1" si="685"/>
        <v>16.441558441558442</v>
      </c>
      <c r="AF1644" s="205">
        <f t="shared" ca="1" si="698"/>
        <v>3.2883116883116887</v>
      </c>
      <c r="AG1644" s="205"/>
      <c r="AH1644" s="205"/>
      <c r="AI1644" s="205"/>
      <c r="AJ1644" s="205"/>
      <c r="AK1644" s="4"/>
      <c r="AL1644" s="4"/>
      <c r="AM1644" s="309">
        <f t="shared" ca="1" si="699"/>
        <v>18.38</v>
      </c>
      <c r="AN1644" s="309">
        <f t="shared" ca="1" si="700"/>
        <v>16.739999999999998</v>
      </c>
      <c r="AO1644" s="310">
        <f t="shared" ca="1" si="701"/>
        <v>0.92682926829268453</v>
      </c>
      <c r="AP1644" s="310" t="b">
        <f t="shared" ca="1" si="702"/>
        <v>0</v>
      </c>
      <c r="AQ1644" s="309">
        <f t="shared" ca="1" si="703"/>
        <v>0</v>
      </c>
      <c r="AR1644" s="205">
        <f t="shared" ca="1" si="686"/>
        <v>0</v>
      </c>
      <c r="AS1644" s="45" t="b">
        <f t="shared" ca="1" si="687"/>
        <v>0</v>
      </c>
      <c r="AT1644">
        <f t="shared" ca="1" si="688"/>
        <v>0</v>
      </c>
      <c r="AU1644" t="b">
        <f t="shared" ca="1" si="704"/>
        <v>0</v>
      </c>
      <c r="AV1644" t="b">
        <f t="shared" ca="1" si="705"/>
        <v>0</v>
      </c>
      <c r="AW1644" s="266" t="b">
        <f t="shared" ca="1" si="706"/>
        <v>0</v>
      </c>
      <c r="AX1644" s="266" t="b">
        <f t="shared" ca="1" si="707"/>
        <v>0</v>
      </c>
      <c r="AY1644" s="266" t="b">
        <f t="shared" ca="1" si="708"/>
        <v>0</v>
      </c>
    </row>
    <row r="1645" spans="1:51" x14ac:dyDescent="0.25">
      <c r="A1645">
        <v>1613</v>
      </c>
      <c r="B1645" s="163">
        <f ca="1">OFFSET(InputPriceData!B$15,CalculationsAndCharts!$A1645+$A$11,0,1,1)</f>
        <v>39674</v>
      </c>
      <c r="C1645" s="3">
        <f ca="1">OFFSET(InputPriceData!G$15,CalculationsAndCharts!$A1645+$A$11,IF($C$7,8,0),1,1)</f>
        <v>677600</v>
      </c>
      <c r="D1645" s="4">
        <f ca="1">OFFSET(InputPriceData!C$15,CalculationsAndCharts!$A1645+$A$11,IF($C$7,8,0),1,1)</f>
        <v>18</v>
      </c>
      <c r="E1645" s="4">
        <f ca="1">OFFSET(InputPriceData!D$15,CalculationsAndCharts!$A1645+$A$11,IF($C$7,8,0),1,1)</f>
        <v>18.39</v>
      </c>
      <c r="F1645" s="4">
        <f ca="1">OFFSET(InputPriceData!E$15,CalculationsAndCharts!$A1645+$A$11,IF($C$7,8,0),1,1)</f>
        <v>17.78</v>
      </c>
      <c r="G1645" s="4">
        <f ca="1">OFFSET(InputPriceData!F$15,CalculationsAndCharts!$A1645+$A$11,IF($C$7,8,0),1,1)</f>
        <v>18.38</v>
      </c>
      <c r="H1645" s="128"/>
      <c r="I1645" s="128"/>
      <c r="K1645" s="124"/>
      <c r="L1645" s="279"/>
      <c r="M1645" s="281"/>
      <c r="N1645" s="280"/>
      <c r="O1645" s="4"/>
      <c r="P1645" s="4"/>
      <c r="Q1645" s="3"/>
      <c r="S1645" s="309">
        <f t="shared" ca="1" si="689"/>
        <v>18.38</v>
      </c>
      <c r="T1645" s="309">
        <f t="shared" ca="1" si="690"/>
        <v>16.41</v>
      </c>
      <c r="U1645" s="310">
        <f t="shared" ca="1" si="682"/>
        <v>1</v>
      </c>
      <c r="V1645" s="310" t="b">
        <f t="shared" ca="1" si="691"/>
        <v>0</v>
      </c>
      <c r="W1645" s="3" t="b">
        <f t="shared" ca="1" si="692"/>
        <v>0</v>
      </c>
      <c r="X1645" s="3" t="str">
        <f t="shared" ca="1" si="693"/>
        <v/>
      </c>
      <c r="Y1645" s="3" t="str">
        <f t="shared" ca="1" si="683"/>
        <v/>
      </c>
      <c r="Z1645" s="3" t="str">
        <f t="shared" ca="1" si="694"/>
        <v/>
      </c>
      <c r="AA1645" s="3" t="str">
        <f t="shared" ca="1" si="695"/>
        <v/>
      </c>
      <c r="AB1645" s="205">
        <f t="shared" ca="1" si="696"/>
        <v>5116</v>
      </c>
      <c r="AC1645" s="205">
        <f t="shared" ca="1" si="697"/>
        <v>77</v>
      </c>
      <c r="AD1645" s="205">
        <f t="shared" ca="1" si="684"/>
        <v>66.441558441558442</v>
      </c>
      <c r="AE1645" s="205">
        <f t="shared" ca="1" si="685"/>
        <v>16.441558441558442</v>
      </c>
      <c r="AF1645" s="205">
        <f t="shared" ca="1" si="698"/>
        <v>3.2883116883116887</v>
      </c>
      <c r="AG1645" s="205"/>
      <c r="AH1645" s="205"/>
      <c r="AI1645" s="205"/>
      <c r="AJ1645" s="205"/>
      <c r="AK1645" s="4"/>
      <c r="AL1645" s="4"/>
      <c r="AM1645" s="309">
        <f t="shared" ca="1" si="699"/>
        <v>18.38</v>
      </c>
      <c r="AN1645" s="309">
        <f t="shared" ca="1" si="700"/>
        <v>16.41</v>
      </c>
      <c r="AO1645" s="310">
        <f t="shared" ca="1" si="701"/>
        <v>1</v>
      </c>
      <c r="AP1645" s="310" t="b">
        <f t="shared" ca="1" si="702"/>
        <v>0</v>
      </c>
      <c r="AQ1645" s="309">
        <f t="shared" ca="1" si="703"/>
        <v>0</v>
      </c>
      <c r="AR1645" s="205">
        <f t="shared" ca="1" si="686"/>
        <v>0</v>
      </c>
      <c r="AS1645" s="45" t="b">
        <f t="shared" ca="1" si="687"/>
        <v>0</v>
      </c>
      <c r="AT1645">
        <f t="shared" ca="1" si="688"/>
        <v>0</v>
      </c>
      <c r="AU1645" t="b">
        <f t="shared" ca="1" si="704"/>
        <v>0</v>
      </c>
      <c r="AV1645" t="b">
        <f t="shared" ca="1" si="705"/>
        <v>0</v>
      </c>
      <c r="AW1645" s="266" t="b">
        <f t="shared" ca="1" si="706"/>
        <v>0</v>
      </c>
      <c r="AX1645" s="266" t="b">
        <f t="shared" ca="1" si="707"/>
        <v>0</v>
      </c>
      <c r="AY1645" s="266" t="b">
        <f t="shared" ca="1" si="708"/>
        <v>0</v>
      </c>
    </row>
    <row r="1646" spans="1:51" x14ac:dyDescent="0.25">
      <c r="A1646">
        <v>1614</v>
      </c>
      <c r="B1646" s="163">
        <f ca="1">OFFSET(InputPriceData!B$15,CalculationsAndCharts!$A1646+$A$11,0,1,1)</f>
        <v>39673</v>
      </c>
      <c r="C1646" s="3">
        <f ca="1">OFFSET(InputPriceData!G$15,CalculationsAndCharts!$A1646+$A$11,IF($C$7,8,0),1,1)</f>
        <v>749500</v>
      </c>
      <c r="D1646" s="4">
        <f ca="1">OFFSET(InputPriceData!C$15,CalculationsAndCharts!$A1646+$A$11,IF($C$7,8,0),1,1)</f>
        <v>18.27</v>
      </c>
      <c r="E1646" s="4">
        <f ca="1">OFFSET(InputPriceData!D$15,CalculationsAndCharts!$A1646+$A$11,IF($C$7,8,0),1,1)</f>
        <v>18.3</v>
      </c>
      <c r="F1646" s="4">
        <f ca="1">OFFSET(InputPriceData!E$15,CalculationsAndCharts!$A1646+$A$11,IF($C$7,8,0),1,1)</f>
        <v>17.55</v>
      </c>
      <c r="G1646" s="4">
        <f ca="1">OFFSET(InputPriceData!F$15,CalculationsAndCharts!$A1646+$A$11,IF($C$7,8,0),1,1)</f>
        <v>17.920000000000002</v>
      </c>
      <c r="H1646" s="128"/>
      <c r="I1646" s="128"/>
      <c r="K1646" s="124"/>
      <c r="L1646" s="279"/>
      <c r="M1646" s="281"/>
      <c r="N1646" s="280"/>
      <c r="O1646" s="4"/>
      <c r="P1646" s="4"/>
      <c r="Q1646" s="3"/>
      <c r="S1646" s="309">
        <f t="shared" ca="1" si="689"/>
        <v>18.23</v>
      </c>
      <c r="T1646" s="309">
        <f t="shared" ca="1" si="690"/>
        <v>16.41</v>
      </c>
      <c r="U1646" s="310">
        <f t="shared" ca="1" si="682"/>
        <v>0.82967032967033039</v>
      </c>
      <c r="V1646" s="310" t="b">
        <f t="shared" ca="1" si="691"/>
        <v>0</v>
      </c>
      <c r="W1646" s="3" t="b">
        <f t="shared" ca="1" si="692"/>
        <v>0</v>
      </c>
      <c r="X1646" s="3" t="str">
        <f t="shared" ca="1" si="693"/>
        <v/>
      </c>
      <c r="Y1646" s="3" t="str">
        <f t="shared" ca="1" si="683"/>
        <v/>
      </c>
      <c r="Z1646" s="3" t="str">
        <f t="shared" ca="1" si="694"/>
        <v/>
      </c>
      <c r="AA1646" s="3" t="str">
        <f t="shared" ca="1" si="695"/>
        <v/>
      </c>
      <c r="AB1646" s="205">
        <f t="shared" ca="1" si="696"/>
        <v>5116</v>
      </c>
      <c r="AC1646" s="205">
        <f t="shared" ca="1" si="697"/>
        <v>77</v>
      </c>
      <c r="AD1646" s="205">
        <f t="shared" ca="1" si="684"/>
        <v>66.441558441558442</v>
      </c>
      <c r="AE1646" s="205">
        <f t="shared" ca="1" si="685"/>
        <v>16.441558441558442</v>
      </c>
      <c r="AF1646" s="205">
        <f t="shared" ca="1" si="698"/>
        <v>3.2883116883116887</v>
      </c>
      <c r="AG1646" s="205"/>
      <c r="AH1646" s="205"/>
      <c r="AI1646" s="205"/>
      <c r="AJ1646" s="205"/>
      <c r="AK1646" s="4"/>
      <c r="AL1646" s="4"/>
      <c r="AM1646" s="309">
        <f t="shared" ca="1" si="699"/>
        <v>18.23</v>
      </c>
      <c r="AN1646" s="309">
        <f t="shared" ca="1" si="700"/>
        <v>16.41</v>
      </c>
      <c r="AO1646" s="310">
        <f t="shared" ca="1" si="701"/>
        <v>0.82967032967033039</v>
      </c>
      <c r="AP1646" s="310" t="b">
        <f t="shared" ca="1" si="702"/>
        <v>0</v>
      </c>
      <c r="AQ1646" s="309">
        <f t="shared" ca="1" si="703"/>
        <v>0</v>
      </c>
      <c r="AR1646" s="205">
        <f t="shared" ca="1" si="686"/>
        <v>0</v>
      </c>
      <c r="AS1646" s="45" t="b">
        <f t="shared" ca="1" si="687"/>
        <v>0</v>
      </c>
      <c r="AT1646">
        <f t="shared" ca="1" si="688"/>
        <v>0</v>
      </c>
      <c r="AU1646" t="b">
        <f t="shared" ca="1" si="704"/>
        <v>0</v>
      </c>
      <c r="AV1646" t="b">
        <f t="shared" ca="1" si="705"/>
        <v>0</v>
      </c>
      <c r="AW1646" s="266" t="b">
        <f t="shared" ca="1" si="706"/>
        <v>0</v>
      </c>
      <c r="AX1646" s="266" t="b">
        <f t="shared" ca="1" si="707"/>
        <v>0</v>
      </c>
      <c r="AY1646" s="266" t="b">
        <f t="shared" ca="1" si="708"/>
        <v>0</v>
      </c>
    </row>
    <row r="1647" spans="1:51" x14ac:dyDescent="0.25">
      <c r="A1647">
        <v>1615</v>
      </c>
      <c r="B1647" s="163">
        <f ca="1">OFFSET(InputPriceData!B$15,CalculationsAndCharts!$A1647+$A$11,0,1,1)</f>
        <v>39672</v>
      </c>
      <c r="C1647" s="3">
        <f ca="1">OFFSET(InputPriceData!G$15,CalculationsAndCharts!$A1647+$A$11,IF($C$7,8,0),1,1)</f>
        <v>1029000</v>
      </c>
      <c r="D1647" s="4">
        <f ca="1">OFFSET(InputPriceData!C$15,CalculationsAndCharts!$A1647+$A$11,IF($C$7,8,0),1,1)</f>
        <v>18.11</v>
      </c>
      <c r="E1647" s="4">
        <f ca="1">OFFSET(InputPriceData!D$15,CalculationsAndCharts!$A1647+$A$11,IF($C$7,8,0),1,1)</f>
        <v>18.3</v>
      </c>
      <c r="F1647" s="4">
        <f ca="1">OFFSET(InputPriceData!E$15,CalculationsAndCharts!$A1647+$A$11,IF($C$7,8,0),1,1)</f>
        <v>17.95</v>
      </c>
      <c r="G1647" s="4">
        <f ca="1">OFFSET(InputPriceData!F$15,CalculationsAndCharts!$A1647+$A$11,IF($C$7,8,0),1,1)</f>
        <v>18.21</v>
      </c>
      <c r="H1647" s="128"/>
      <c r="I1647" s="128"/>
      <c r="K1647" s="124"/>
      <c r="L1647" s="279"/>
      <c r="M1647" s="281"/>
      <c r="N1647" s="280"/>
      <c r="O1647" s="4"/>
      <c r="P1647" s="4"/>
      <c r="Q1647" s="3"/>
      <c r="S1647" s="309">
        <f t="shared" ca="1" si="689"/>
        <v>18.23</v>
      </c>
      <c r="T1647" s="309">
        <f t="shared" ca="1" si="690"/>
        <v>16.41</v>
      </c>
      <c r="U1647" s="310">
        <f t="shared" ca="1" si="682"/>
        <v>0.98901098901098927</v>
      </c>
      <c r="V1647" s="310" t="b">
        <f t="shared" ca="1" si="691"/>
        <v>0</v>
      </c>
      <c r="W1647" s="3" t="b">
        <f t="shared" ca="1" si="692"/>
        <v>0</v>
      </c>
      <c r="X1647" s="3" t="str">
        <f t="shared" ca="1" si="693"/>
        <v/>
      </c>
      <c r="Y1647" s="3" t="str">
        <f t="shared" ca="1" si="683"/>
        <v/>
      </c>
      <c r="Z1647" s="3" t="str">
        <f t="shared" ca="1" si="694"/>
        <v/>
      </c>
      <c r="AA1647" s="3" t="str">
        <f t="shared" ca="1" si="695"/>
        <v/>
      </c>
      <c r="AB1647" s="205">
        <f t="shared" ca="1" si="696"/>
        <v>5116</v>
      </c>
      <c r="AC1647" s="205">
        <f t="shared" ca="1" si="697"/>
        <v>77</v>
      </c>
      <c r="AD1647" s="205">
        <f t="shared" ca="1" si="684"/>
        <v>66.441558441558442</v>
      </c>
      <c r="AE1647" s="205">
        <f t="shared" ca="1" si="685"/>
        <v>16.441558441558442</v>
      </c>
      <c r="AF1647" s="205">
        <f t="shared" ca="1" si="698"/>
        <v>3.2883116883116887</v>
      </c>
      <c r="AG1647" s="205"/>
      <c r="AH1647" s="205"/>
      <c r="AI1647" s="205"/>
      <c r="AJ1647" s="205"/>
      <c r="AK1647" s="4"/>
      <c r="AL1647" s="4"/>
      <c r="AM1647" s="309">
        <f t="shared" ca="1" si="699"/>
        <v>18.23</v>
      </c>
      <c r="AN1647" s="309">
        <f t="shared" ca="1" si="700"/>
        <v>16.41</v>
      </c>
      <c r="AO1647" s="310">
        <f t="shared" ca="1" si="701"/>
        <v>0.98901098901098927</v>
      </c>
      <c r="AP1647" s="310" t="b">
        <f t="shared" ca="1" si="702"/>
        <v>0</v>
      </c>
      <c r="AQ1647" s="309">
        <f t="shared" ca="1" si="703"/>
        <v>0</v>
      </c>
      <c r="AR1647" s="205">
        <f t="shared" ca="1" si="686"/>
        <v>0</v>
      </c>
      <c r="AS1647" s="45" t="b">
        <f t="shared" ca="1" si="687"/>
        <v>0</v>
      </c>
      <c r="AT1647">
        <f t="shared" ca="1" si="688"/>
        <v>0</v>
      </c>
      <c r="AU1647" t="b">
        <f t="shared" ca="1" si="704"/>
        <v>0</v>
      </c>
      <c r="AV1647" t="b">
        <f t="shared" ca="1" si="705"/>
        <v>0</v>
      </c>
      <c r="AW1647" s="266" t="b">
        <f t="shared" ca="1" si="706"/>
        <v>0</v>
      </c>
      <c r="AX1647" s="266" t="b">
        <f t="shared" ca="1" si="707"/>
        <v>0</v>
      </c>
      <c r="AY1647" s="266" t="b">
        <f t="shared" ca="1" si="708"/>
        <v>0</v>
      </c>
    </row>
    <row r="1648" spans="1:51" x14ac:dyDescent="0.25">
      <c r="A1648">
        <v>1616</v>
      </c>
      <c r="B1648" s="163">
        <f ca="1">OFFSET(InputPriceData!B$15,CalculationsAndCharts!$A1648+$A$11,0,1,1)</f>
        <v>39671</v>
      </c>
      <c r="C1648" s="3">
        <f ca="1">OFFSET(InputPriceData!G$15,CalculationsAndCharts!$A1648+$A$11,IF($C$7,8,0),1,1)</f>
        <v>1221800</v>
      </c>
      <c r="D1648" s="4">
        <f ca="1">OFFSET(InputPriceData!C$15,CalculationsAndCharts!$A1648+$A$11,IF($C$7,8,0),1,1)</f>
        <v>18.079999999999998</v>
      </c>
      <c r="E1648" s="4">
        <f ca="1">OFFSET(InputPriceData!D$15,CalculationsAndCharts!$A1648+$A$11,IF($C$7,8,0),1,1)</f>
        <v>18.47</v>
      </c>
      <c r="F1648" s="4">
        <f ca="1">OFFSET(InputPriceData!E$15,CalculationsAndCharts!$A1648+$A$11,IF($C$7,8,0),1,1)</f>
        <v>17.690000000000001</v>
      </c>
      <c r="G1648" s="4">
        <f ca="1">OFFSET(InputPriceData!F$15,CalculationsAndCharts!$A1648+$A$11,IF($C$7,8,0),1,1)</f>
        <v>18.23</v>
      </c>
      <c r="H1648" s="128"/>
      <c r="I1648" s="128"/>
      <c r="K1648" s="124"/>
      <c r="L1648" s="279"/>
      <c r="M1648" s="281"/>
      <c r="N1648" s="280"/>
      <c r="O1648" s="4"/>
      <c r="P1648" s="4"/>
      <c r="Q1648" s="3"/>
      <c r="S1648" s="309">
        <f t="shared" ca="1" si="689"/>
        <v>18.23</v>
      </c>
      <c r="T1648" s="309">
        <f t="shared" ca="1" si="690"/>
        <v>16.41</v>
      </c>
      <c r="U1648" s="310">
        <f t="shared" ca="1" si="682"/>
        <v>1</v>
      </c>
      <c r="V1648" s="310" t="b">
        <f t="shared" ca="1" si="691"/>
        <v>0</v>
      </c>
      <c r="W1648" s="3" t="b">
        <f t="shared" ca="1" si="692"/>
        <v>0</v>
      </c>
      <c r="X1648" s="3" t="str">
        <f t="shared" ca="1" si="693"/>
        <v/>
      </c>
      <c r="Y1648" s="3" t="str">
        <f t="shared" ca="1" si="683"/>
        <v/>
      </c>
      <c r="Z1648" s="3" t="str">
        <f t="shared" ca="1" si="694"/>
        <v/>
      </c>
      <c r="AA1648" s="3" t="str">
        <f t="shared" ca="1" si="695"/>
        <v/>
      </c>
      <c r="AB1648" s="205">
        <f t="shared" ca="1" si="696"/>
        <v>5116</v>
      </c>
      <c r="AC1648" s="205">
        <f t="shared" ca="1" si="697"/>
        <v>77</v>
      </c>
      <c r="AD1648" s="205">
        <f t="shared" ca="1" si="684"/>
        <v>66.441558441558442</v>
      </c>
      <c r="AE1648" s="205">
        <f t="shared" ca="1" si="685"/>
        <v>16.441558441558442</v>
      </c>
      <c r="AF1648" s="205">
        <f t="shared" ca="1" si="698"/>
        <v>3.2883116883116887</v>
      </c>
      <c r="AG1648" s="205"/>
      <c r="AH1648" s="205"/>
      <c r="AI1648" s="205"/>
      <c r="AJ1648" s="205"/>
      <c r="AK1648" s="4"/>
      <c r="AL1648" s="4"/>
      <c r="AM1648" s="309">
        <f t="shared" ca="1" si="699"/>
        <v>18.23</v>
      </c>
      <c r="AN1648" s="309">
        <f t="shared" ca="1" si="700"/>
        <v>16.41</v>
      </c>
      <c r="AO1648" s="310">
        <f t="shared" ca="1" si="701"/>
        <v>1</v>
      </c>
      <c r="AP1648" s="310" t="b">
        <f t="shared" ca="1" si="702"/>
        <v>0</v>
      </c>
      <c r="AQ1648" s="309">
        <f t="shared" ca="1" si="703"/>
        <v>0</v>
      </c>
      <c r="AR1648" s="205">
        <f t="shared" ca="1" si="686"/>
        <v>0</v>
      </c>
      <c r="AS1648" s="45" t="b">
        <f t="shared" ca="1" si="687"/>
        <v>0</v>
      </c>
      <c r="AT1648">
        <f t="shared" ca="1" si="688"/>
        <v>0</v>
      </c>
      <c r="AU1648" t="b">
        <f t="shared" ca="1" si="704"/>
        <v>0</v>
      </c>
      <c r="AV1648" t="b">
        <f t="shared" ca="1" si="705"/>
        <v>0</v>
      </c>
      <c r="AW1648" s="266" t="b">
        <f t="shared" ca="1" si="706"/>
        <v>0</v>
      </c>
      <c r="AX1648" s="266" t="b">
        <f t="shared" ca="1" si="707"/>
        <v>0</v>
      </c>
      <c r="AY1648" s="266" t="b">
        <f t="shared" ca="1" si="708"/>
        <v>0</v>
      </c>
    </row>
    <row r="1649" spans="1:51" x14ac:dyDescent="0.25">
      <c r="A1649">
        <v>1617</v>
      </c>
      <c r="B1649" s="163">
        <f ca="1">OFFSET(InputPriceData!B$15,CalculationsAndCharts!$A1649+$A$11,0,1,1)</f>
        <v>39668</v>
      </c>
      <c r="C1649" s="3">
        <f ca="1">OFFSET(InputPriceData!G$15,CalculationsAndCharts!$A1649+$A$11,IF($C$7,8,0),1,1)</f>
        <v>1331400</v>
      </c>
      <c r="D1649" s="4">
        <f ca="1">OFFSET(InputPriceData!C$15,CalculationsAndCharts!$A1649+$A$11,IF($C$7,8,0),1,1)</f>
        <v>17.41</v>
      </c>
      <c r="E1649" s="4">
        <f ca="1">OFFSET(InputPriceData!D$15,CalculationsAndCharts!$A1649+$A$11,IF($C$7,8,0),1,1)</f>
        <v>18.329999999999998</v>
      </c>
      <c r="F1649" s="4">
        <f ca="1">OFFSET(InputPriceData!E$15,CalculationsAndCharts!$A1649+$A$11,IF($C$7,8,0),1,1)</f>
        <v>17.170000000000002</v>
      </c>
      <c r="G1649" s="4">
        <f ca="1">OFFSET(InputPriceData!F$15,CalculationsAndCharts!$A1649+$A$11,IF($C$7,8,0),1,1)</f>
        <v>18.149999999999999</v>
      </c>
      <c r="H1649" s="128"/>
      <c r="I1649" s="128"/>
      <c r="K1649" s="124"/>
      <c r="L1649" s="279"/>
      <c r="M1649" s="281"/>
      <c r="N1649" s="280"/>
      <c r="O1649" s="4"/>
      <c r="P1649" s="4"/>
      <c r="Q1649" s="3"/>
      <c r="S1649" s="309">
        <f t="shared" ca="1" si="689"/>
        <v>18.149999999999999</v>
      </c>
      <c r="T1649" s="309">
        <f t="shared" ca="1" si="690"/>
        <v>16.3</v>
      </c>
      <c r="U1649" s="310">
        <f t="shared" ca="1" si="682"/>
        <v>1</v>
      </c>
      <c r="V1649" s="310" t="b">
        <f t="shared" ca="1" si="691"/>
        <v>0</v>
      </c>
      <c r="W1649" s="3" t="b">
        <f t="shared" ca="1" si="692"/>
        <v>0</v>
      </c>
      <c r="X1649" s="3" t="str">
        <f t="shared" ca="1" si="693"/>
        <v/>
      </c>
      <c r="Y1649" s="3" t="str">
        <f t="shared" ca="1" si="683"/>
        <v/>
      </c>
      <c r="Z1649" s="3" t="str">
        <f t="shared" ca="1" si="694"/>
        <v/>
      </c>
      <c r="AA1649" s="3" t="str">
        <f t="shared" ca="1" si="695"/>
        <v/>
      </c>
      <c r="AB1649" s="205">
        <f t="shared" ca="1" si="696"/>
        <v>5116</v>
      </c>
      <c r="AC1649" s="205">
        <f t="shared" ca="1" si="697"/>
        <v>77</v>
      </c>
      <c r="AD1649" s="205">
        <f t="shared" ca="1" si="684"/>
        <v>66.441558441558442</v>
      </c>
      <c r="AE1649" s="205">
        <f t="shared" ca="1" si="685"/>
        <v>16.441558441558442</v>
      </c>
      <c r="AF1649" s="205">
        <f t="shared" ca="1" si="698"/>
        <v>3.2883116883116887</v>
      </c>
      <c r="AG1649" s="205"/>
      <c r="AH1649" s="205"/>
      <c r="AI1649" s="205"/>
      <c r="AJ1649" s="205"/>
      <c r="AK1649" s="4"/>
      <c r="AL1649" s="4"/>
      <c r="AM1649" s="309">
        <f t="shared" ca="1" si="699"/>
        <v>18.149999999999999</v>
      </c>
      <c r="AN1649" s="309">
        <f t="shared" ca="1" si="700"/>
        <v>16.41</v>
      </c>
      <c r="AO1649" s="310">
        <f t="shared" ca="1" si="701"/>
        <v>1</v>
      </c>
      <c r="AP1649" s="310" t="b">
        <f t="shared" ca="1" si="702"/>
        <v>0</v>
      </c>
      <c r="AQ1649" s="309">
        <f t="shared" ca="1" si="703"/>
        <v>0</v>
      </c>
      <c r="AR1649" s="205">
        <f t="shared" ca="1" si="686"/>
        <v>0</v>
      </c>
      <c r="AS1649" s="45" t="b">
        <f t="shared" ca="1" si="687"/>
        <v>0</v>
      </c>
      <c r="AT1649">
        <f t="shared" ca="1" si="688"/>
        <v>0</v>
      </c>
      <c r="AU1649" t="b">
        <f t="shared" ca="1" si="704"/>
        <v>0</v>
      </c>
      <c r="AV1649" t="b">
        <f t="shared" ca="1" si="705"/>
        <v>0</v>
      </c>
      <c r="AW1649" s="266" t="b">
        <f t="shared" ca="1" si="706"/>
        <v>0</v>
      </c>
      <c r="AX1649" s="266" t="b">
        <f t="shared" ca="1" si="707"/>
        <v>0</v>
      </c>
      <c r="AY1649" s="266" t="b">
        <f t="shared" ca="1" si="708"/>
        <v>0</v>
      </c>
    </row>
    <row r="1650" spans="1:51" x14ac:dyDescent="0.25">
      <c r="A1650">
        <v>1618</v>
      </c>
      <c r="B1650" s="163">
        <f ca="1">OFFSET(InputPriceData!B$15,CalculationsAndCharts!$A1650+$A$11,0,1,1)</f>
        <v>39667</v>
      </c>
      <c r="C1650" s="3">
        <f ca="1">OFFSET(InputPriceData!G$15,CalculationsAndCharts!$A1650+$A$11,IF($C$7,8,0),1,1)</f>
        <v>780600</v>
      </c>
      <c r="D1650" s="4">
        <f ca="1">OFFSET(InputPriceData!C$15,CalculationsAndCharts!$A1650+$A$11,IF($C$7,8,0),1,1)</f>
        <v>17.63</v>
      </c>
      <c r="E1650" s="4">
        <f ca="1">OFFSET(InputPriceData!D$15,CalculationsAndCharts!$A1650+$A$11,IF($C$7,8,0),1,1)</f>
        <v>17.78</v>
      </c>
      <c r="F1650" s="4">
        <f ca="1">OFFSET(InputPriceData!E$15,CalculationsAndCharts!$A1650+$A$11,IF($C$7,8,0),1,1)</f>
        <v>17.170000000000002</v>
      </c>
      <c r="G1650" s="4">
        <f ca="1">OFFSET(InputPriceData!F$15,CalculationsAndCharts!$A1650+$A$11,IF($C$7,8,0),1,1)</f>
        <v>17.36</v>
      </c>
      <c r="H1650" s="128"/>
      <c r="I1650" s="128"/>
      <c r="K1650" s="124"/>
      <c r="L1650" s="279"/>
      <c r="M1650" s="281"/>
      <c r="N1650" s="280"/>
      <c r="O1650" s="4"/>
      <c r="P1650" s="4"/>
      <c r="Q1650" s="3"/>
      <c r="S1650" s="309">
        <f t="shared" ca="1" si="689"/>
        <v>17.690000000000001</v>
      </c>
      <c r="T1650" s="309">
        <f t="shared" ca="1" si="690"/>
        <v>14.85</v>
      </c>
      <c r="U1650" s="310">
        <f t="shared" ca="1" si="682"/>
        <v>0.88380281690140783</v>
      </c>
      <c r="V1650" s="310" t="b">
        <f t="shared" ca="1" si="691"/>
        <v>0</v>
      </c>
      <c r="W1650" s="3" t="b">
        <f t="shared" ca="1" si="692"/>
        <v>0</v>
      </c>
      <c r="X1650" s="3" t="str">
        <f t="shared" ca="1" si="693"/>
        <v/>
      </c>
      <c r="Y1650" s="3" t="str">
        <f t="shared" ca="1" si="683"/>
        <v/>
      </c>
      <c r="Z1650" s="3" t="str">
        <f t="shared" ca="1" si="694"/>
        <v/>
      </c>
      <c r="AA1650" s="3" t="str">
        <f t="shared" ca="1" si="695"/>
        <v/>
      </c>
      <c r="AB1650" s="205">
        <f t="shared" ca="1" si="696"/>
        <v>5116</v>
      </c>
      <c r="AC1650" s="205">
        <f t="shared" ca="1" si="697"/>
        <v>77</v>
      </c>
      <c r="AD1650" s="205">
        <f t="shared" ca="1" si="684"/>
        <v>66.441558441558442</v>
      </c>
      <c r="AE1650" s="205">
        <f t="shared" ca="1" si="685"/>
        <v>16.441558441558442</v>
      </c>
      <c r="AF1650" s="205">
        <f t="shared" ca="1" si="698"/>
        <v>3.2883116883116887</v>
      </c>
      <c r="AG1650" s="205"/>
      <c r="AH1650" s="205"/>
      <c r="AI1650" s="205"/>
      <c r="AJ1650" s="205"/>
      <c r="AK1650" s="4"/>
      <c r="AL1650" s="4"/>
      <c r="AM1650" s="309">
        <f t="shared" ca="1" si="699"/>
        <v>17.690000000000001</v>
      </c>
      <c r="AN1650" s="309">
        <f t="shared" ca="1" si="700"/>
        <v>16.41</v>
      </c>
      <c r="AO1650" s="310">
        <f t="shared" ca="1" si="701"/>
        <v>0.74218749999999878</v>
      </c>
      <c r="AP1650" s="310" t="b">
        <f t="shared" ca="1" si="702"/>
        <v>0</v>
      </c>
      <c r="AQ1650" s="309">
        <f t="shared" ca="1" si="703"/>
        <v>0</v>
      </c>
      <c r="AR1650" s="205">
        <f t="shared" ca="1" si="686"/>
        <v>0</v>
      </c>
      <c r="AS1650" s="45" t="b">
        <f t="shared" ca="1" si="687"/>
        <v>0</v>
      </c>
      <c r="AT1650">
        <f t="shared" ca="1" si="688"/>
        <v>0</v>
      </c>
      <c r="AU1650" t="b">
        <f t="shared" ca="1" si="704"/>
        <v>0</v>
      </c>
      <c r="AV1650" t="b">
        <f t="shared" ca="1" si="705"/>
        <v>0</v>
      </c>
      <c r="AW1650" s="266" t="b">
        <f t="shared" ca="1" si="706"/>
        <v>0</v>
      </c>
      <c r="AX1650" s="266" t="b">
        <f t="shared" ca="1" si="707"/>
        <v>0</v>
      </c>
      <c r="AY1650" s="266" t="b">
        <f t="shared" ca="1" si="708"/>
        <v>0</v>
      </c>
    </row>
    <row r="1651" spans="1:51" x14ac:dyDescent="0.25">
      <c r="A1651">
        <v>1619</v>
      </c>
      <c r="B1651" s="163">
        <f ca="1">OFFSET(InputPriceData!B$15,CalculationsAndCharts!$A1651+$A$11,0,1,1)</f>
        <v>39666</v>
      </c>
      <c r="C1651" s="3">
        <f ca="1">OFFSET(InputPriceData!G$15,CalculationsAndCharts!$A1651+$A$11,IF($C$7,8,0),1,1)</f>
        <v>575300</v>
      </c>
      <c r="D1651" s="4">
        <f ca="1">OFFSET(InputPriceData!C$15,CalculationsAndCharts!$A1651+$A$11,IF($C$7,8,0),1,1)</f>
        <v>17.27</v>
      </c>
      <c r="E1651" s="4">
        <f ca="1">OFFSET(InputPriceData!D$15,CalculationsAndCharts!$A1651+$A$11,IF($C$7,8,0),1,1)</f>
        <v>17.47</v>
      </c>
      <c r="F1651" s="4">
        <f ca="1">OFFSET(InputPriceData!E$15,CalculationsAndCharts!$A1651+$A$11,IF($C$7,8,0),1,1)</f>
        <v>17.04</v>
      </c>
      <c r="G1651" s="4">
        <f ca="1">OFFSET(InputPriceData!F$15,CalculationsAndCharts!$A1651+$A$11,IF($C$7,8,0),1,1)</f>
        <v>17.350000000000001</v>
      </c>
      <c r="H1651" s="128"/>
      <c r="I1651" s="128"/>
      <c r="K1651" s="124"/>
      <c r="L1651" s="279"/>
      <c r="M1651" s="281"/>
      <c r="N1651" s="280"/>
      <c r="O1651" s="4"/>
      <c r="P1651" s="4"/>
      <c r="Q1651" s="3"/>
      <c r="S1651" s="309">
        <f t="shared" ca="1" si="689"/>
        <v>17.690000000000001</v>
      </c>
      <c r="T1651" s="309">
        <f t="shared" ca="1" si="690"/>
        <v>14.8</v>
      </c>
      <c r="U1651" s="310">
        <f t="shared" ca="1" si="682"/>
        <v>0.88235294117647067</v>
      </c>
      <c r="V1651" s="310" t="b">
        <f t="shared" ca="1" si="691"/>
        <v>0</v>
      </c>
      <c r="W1651" s="3" t="b">
        <f t="shared" ca="1" si="692"/>
        <v>0</v>
      </c>
      <c r="X1651" s="3" t="str">
        <f t="shared" ca="1" si="693"/>
        <v/>
      </c>
      <c r="Y1651" s="3" t="str">
        <f t="shared" ca="1" si="683"/>
        <v/>
      </c>
      <c r="Z1651" s="3" t="str">
        <f t="shared" ca="1" si="694"/>
        <v/>
      </c>
      <c r="AA1651" s="3" t="str">
        <f t="shared" ca="1" si="695"/>
        <v/>
      </c>
      <c r="AB1651" s="205">
        <f t="shared" ca="1" si="696"/>
        <v>5116</v>
      </c>
      <c r="AC1651" s="205">
        <f t="shared" ca="1" si="697"/>
        <v>77</v>
      </c>
      <c r="AD1651" s="205">
        <f t="shared" ca="1" si="684"/>
        <v>66.441558441558442</v>
      </c>
      <c r="AE1651" s="205">
        <f t="shared" ca="1" si="685"/>
        <v>16.441558441558442</v>
      </c>
      <c r="AF1651" s="205">
        <f t="shared" ca="1" si="698"/>
        <v>3.2883116883116887</v>
      </c>
      <c r="AG1651" s="205"/>
      <c r="AH1651" s="205"/>
      <c r="AI1651" s="205"/>
      <c r="AJ1651" s="205"/>
      <c r="AK1651" s="4"/>
      <c r="AL1651" s="4"/>
      <c r="AM1651" s="309">
        <f t="shared" ca="1" si="699"/>
        <v>17.690000000000001</v>
      </c>
      <c r="AN1651" s="309">
        <f t="shared" ca="1" si="700"/>
        <v>16.3</v>
      </c>
      <c r="AO1651" s="310">
        <f t="shared" ca="1" si="701"/>
        <v>0.7553956834532376</v>
      </c>
      <c r="AP1651" s="310" t="b">
        <f t="shared" ca="1" si="702"/>
        <v>0</v>
      </c>
      <c r="AQ1651" s="309">
        <f t="shared" ca="1" si="703"/>
        <v>0</v>
      </c>
      <c r="AR1651" s="205">
        <f t="shared" ca="1" si="686"/>
        <v>0</v>
      </c>
      <c r="AS1651" s="45" t="b">
        <f t="shared" ca="1" si="687"/>
        <v>0</v>
      </c>
      <c r="AT1651">
        <f t="shared" ca="1" si="688"/>
        <v>0</v>
      </c>
      <c r="AU1651" t="b">
        <f t="shared" ca="1" si="704"/>
        <v>0</v>
      </c>
      <c r="AV1651" t="b">
        <f t="shared" ca="1" si="705"/>
        <v>0</v>
      </c>
      <c r="AW1651" s="266" t="b">
        <f t="shared" ca="1" si="706"/>
        <v>0</v>
      </c>
      <c r="AX1651" s="266" t="b">
        <f t="shared" ca="1" si="707"/>
        <v>0</v>
      </c>
      <c r="AY1651" s="266" t="b">
        <f t="shared" ca="1" si="708"/>
        <v>0</v>
      </c>
    </row>
    <row r="1652" spans="1:51" x14ac:dyDescent="0.25">
      <c r="A1652">
        <v>1620</v>
      </c>
      <c r="B1652" s="163">
        <f ca="1">OFFSET(InputPriceData!B$15,CalculationsAndCharts!$A1652+$A$11,0,1,1)</f>
        <v>39665</v>
      </c>
      <c r="C1652" s="3">
        <f ca="1">OFFSET(InputPriceData!G$15,CalculationsAndCharts!$A1652+$A$11,IF($C$7,8,0),1,1)</f>
        <v>651800</v>
      </c>
      <c r="D1652" s="4">
        <f ca="1">OFFSET(InputPriceData!C$15,CalculationsAndCharts!$A1652+$A$11,IF($C$7,8,0),1,1)</f>
        <v>17</v>
      </c>
      <c r="E1652" s="4">
        <f ca="1">OFFSET(InputPriceData!D$15,CalculationsAndCharts!$A1652+$A$11,IF($C$7,8,0),1,1)</f>
        <v>17.399999999999999</v>
      </c>
      <c r="F1652" s="4">
        <f ca="1">OFFSET(InputPriceData!E$15,CalculationsAndCharts!$A1652+$A$11,IF($C$7,8,0),1,1)</f>
        <v>16.850000000000001</v>
      </c>
      <c r="G1652" s="4">
        <f ca="1">OFFSET(InputPriceData!F$15,CalculationsAndCharts!$A1652+$A$11,IF($C$7,8,0),1,1)</f>
        <v>17.36</v>
      </c>
      <c r="H1652" s="128"/>
      <c r="I1652" s="128"/>
      <c r="K1652" s="124"/>
      <c r="L1652" s="279"/>
      <c r="M1652" s="281"/>
      <c r="N1652" s="280"/>
      <c r="O1652" s="4"/>
      <c r="P1652" s="4"/>
      <c r="Q1652" s="3"/>
      <c r="S1652" s="309">
        <f t="shared" ca="1" si="689"/>
        <v>17.690000000000001</v>
      </c>
      <c r="T1652" s="309">
        <f t="shared" ca="1" si="690"/>
        <v>14.8</v>
      </c>
      <c r="U1652" s="310">
        <f t="shared" ca="1" si="682"/>
        <v>0.8858131487889267</v>
      </c>
      <c r="V1652" s="310" t="b">
        <f t="shared" ca="1" si="691"/>
        <v>0</v>
      </c>
      <c r="W1652" s="3" t="b">
        <f t="shared" ca="1" si="692"/>
        <v>0</v>
      </c>
      <c r="X1652" s="3" t="str">
        <f t="shared" ca="1" si="693"/>
        <v/>
      </c>
      <c r="Y1652" s="3" t="str">
        <f t="shared" ca="1" si="683"/>
        <v/>
      </c>
      <c r="Z1652" s="3" t="str">
        <f t="shared" ca="1" si="694"/>
        <v/>
      </c>
      <c r="AA1652" s="3" t="str">
        <f t="shared" ca="1" si="695"/>
        <v/>
      </c>
      <c r="AB1652" s="205">
        <f t="shared" ca="1" si="696"/>
        <v>5116</v>
      </c>
      <c r="AC1652" s="205">
        <f t="shared" ca="1" si="697"/>
        <v>77</v>
      </c>
      <c r="AD1652" s="205">
        <f t="shared" ca="1" si="684"/>
        <v>66.441558441558442</v>
      </c>
      <c r="AE1652" s="205">
        <f t="shared" ca="1" si="685"/>
        <v>16.441558441558442</v>
      </c>
      <c r="AF1652" s="205">
        <f t="shared" ca="1" si="698"/>
        <v>3.2883116883116887</v>
      </c>
      <c r="AG1652" s="205"/>
      <c r="AH1652" s="205"/>
      <c r="AI1652" s="205"/>
      <c r="AJ1652" s="205"/>
      <c r="AK1652" s="4"/>
      <c r="AL1652" s="4"/>
      <c r="AM1652" s="309">
        <f t="shared" ca="1" si="699"/>
        <v>17.690000000000001</v>
      </c>
      <c r="AN1652" s="309">
        <f t="shared" ca="1" si="700"/>
        <v>14.85</v>
      </c>
      <c r="AO1652" s="310">
        <f t="shared" ca="1" si="701"/>
        <v>0.88380281690140783</v>
      </c>
      <c r="AP1652" s="310" t="b">
        <f t="shared" ca="1" si="702"/>
        <v>0</v>
      </c>
      <c r="AQ1652" s="309">
        <f t="shared" ca="1" si="703"/>
        <v>0</v>
      </c>
      <c r="AR1652" s="205">
        <f t="shared" ca="1" si="686"/>
        <v>0</v>
      </c>
      <c r="AS1652" s="45" t="b">
        <f t="shared" ca="1" si="687"/>
        <v>0</v>
      </c>
      <c r="AT1652">
        <f t="shared" ca="1" si="688"/>
        <v>0</v>
      </c>
      <c r="AU1652" t="b">
        <f t="shared" ca="1" si="704"/>
        <v>0</v>
      </c>
      <c r="AV1652" t="b">
        <f t="shared" ca="1" si="705"/>
        <v>0</v>
      </c>
      <c r="AW1652" s="266" t="b">
        <f t="shared" ca="1" si="706"/>
        <v>0</v>
      </c>
      <c r="AX1652" s="266" t="b">
        <f t="shared" ca="1" si="707"/>
        <v>0</v>
      </c>
      <c r="AY1652" s="266" t="b">
        <f t="shared" ca="1" si="708"/>
        <v>0</v>
      </c>
    </row>
    <row r="1653" spans="1:51" x14ac:dyDescent="0.25">
      <c r="A1653">
        <v>1621</v>
      </c>
      <c r="B1653" s="163">
        <f ca="1">OFFSET(InputPriceData!B$15,CalculationsAndCharts!$A1653+$A$11,0,1,1)</f>
        <v>39664</v>
      </c>
      <c r="C1653" s="3">
        <f ca="1">OFFSET(InputPriceData!G$15,CalculationsAndCharts!$A1653+$A$11,IF($C$7,8,0),1,1)</f>
        <v>656600</v>
      </c>
      <c r="D1653" s="4">
        <f ca="1">OFFSET(InputPriceData!C$15,CalculationsAndCharts!$A1653+$A$11,IF($C$7,8,0),1,1)</f>
        <v>16.7</v>
      </c>
      <c r="E1653" s="4">
        <f ca="1">OFFSET(InputPriceData!D$15,CalculationsAndCharts!$A1653+$A$11,IF($C$7,8,0),1,1)</f>
        <v>16.989999999999998</v>
      </c>
      <c r="F1653" s="4">
        <f ca="1">OFFSET(InputPriceData!E$15,CalculationsAndCharts!$A1653+$A$11,IF($C$7,8,0),1,1)</f>
        <v>16.53</v>
      </c>
      <c r="G1653" s="4">
        <f ca="1">OFFSET(InputPriceData!F$15,CalculationsAndCharts!$A1653+$A$11,IF($C$7,8,0),1,1)</f>
        <v>16.829999999999998</v>
      </c>
      <c r="H1653" s="128"/>
      <c r="I1653" s="128"/>
      <c r="K1653" s="124"/>
      <c r="L1653" s="279"/>
      <c r="M1653" s="281"/>
      <c r="N1653" s="280"/>
      <c r="O1653" s="4"/>
      <c r="P1653" s="4"/>
      <c r="Q1653" s="3"/>
      <c r="S1653" s="309">
        <f t="shared" ca="1" si="689"/>
        <v>17.690000000000001</v>
      </c>
      <c r="T1653" s="309">
        <f t="shared" ca="1" si="690"/>
        <v>14.8</v>
      </c>
      <c r="U1653" s="310">
        <f t="shared" ca="1" si="682"/>
        <v>0.70242214532871872</v>
      </c>
      <c r="V1653" s="310" t="b">
        <f t="shared" ca="1" si="691"/>
        <v>0</v>
      </c>
      <c r="W1653" s="3" t="b">
        <f t="shared" ca="1" si="692"/>
        <v>0</v>
      </c>
      <c r="X1653" s="3" t="str">
        <f t="shared" ca="1" si="693"/>
        <v/>
      </c>
      <c r="Y1653" s="3" t="str">
        <f t="shared" ca="1" si="683"/>
        <v/>
      </c>
      <c r="Z1653" s="3" t="str">
        <f t="shared" ca="1" si="694"/>
        <v/>
      </c>
      <c r="AA1653" s="3" t="str">
        <f t="shared" ca="1" si="695"/>
        <v/>
      </c>
      <c r="AB1653" s="205">
        <f t="shared" ca="1" si="696"/>
        <v>5116</v>
      </c>
      <c r="AC1653" s="205">
        <f t="shared" ca="1" si="697"/>
        <v>77</v>
      </c>
      <c r="AD1653" s="205">
        <f t="shared" ca="1" si="684"/>
        <v>66.441558441558442</v>
      </c>
      <c r="AE1653" s="205">
        <f t="shared" ca="1" si="685"/>
        <v>16.441558441558442</v>
      </c>
      <c r="AF1653" s="205">
        <f t="shared" ca="1" si="698"/>
        <v>3.2883116883116887</v>
      </c>
      <c r="AG1653" s="205"/>
      <c r="AH1653" s="205"/>
      <c r="AI1653" s="205"/>
      <c r="AJ1653" s="205"/>
      <c r="AK1653" s="4"/>
      <c r="AL1653" s="4"/>
      <c r="AM1653" s="309">
        <f t="shared" ca="1" si="699"/>
        <v>17.690000000000001</v>
      </c>
      <c r="AN1653" s="309">
        <f t="shared" ca="1" si="700"/>
        <v>14.8</v>
      </c>
      <c r="AO1653" s="310">
        <f t="shared" ca="1" si="701"/>
        <v>0.70242214532871872</v>
      </c>
      <c r="AP1653" s="310" t="b">
        <f t="shared" ca="1" si="702"/>
        <v>0</v>
      </c>
      <c r="AQ1653" s="309">
        <f t="shared" ca="1" si="703"/>
        <v>0</v>
      </c>
      <c r="AR1653" s="205">
        <f t="shared" ca="1" si="686"/>
        <v>0</v>
      </c>
      <c r="AS1653" s="45" t="b">
        <f t="shared" ca="1" si="687"/>
        <v>0</v>
      </c>
      <c r="AT1653">
        <f t="shared" ca="1" si="688"/>
        <v>0</v>
      </c>
      <c r="AU1653" t="b">
        <f t="shared" ca="1" si="704"/>
        <v>0</v>
      </c>
      <c r="AV1653" t="b">
        <f t="shared" ca="1" si="705"/>
        <v>0</v>
      </c>
      <c r="AW1653" s="266" t="b">
        <f t="shared" ca="1" si="706"/>
        <v>0</v>
      </c>
      <c r="AX1653" s="266" t="b">
        <f t="shared" ca="1" si="707"/>
        <v>0</v>
      </c>
      <c r="AY1653" s="266" t="b">
        <f t="shared" ca="1" si="708"/>
        <v>0</v>
      </c>
    </row>
    <row r="1654" spans="1:51" x14ac:dyDescent="0.25">
      <c r="A1654">
        <v>1622</v>
      </c>
      <c r="B1654" s="163">
        <f ca="1">OFFSET(InputPriceData!B$15,CalculationsAndCharts!$A1654+$A$11,0,1,1)</f>
        <v>39661</v>
      </c>
      <c r="C1654" s="3">
        <f ca="1">OFFSET(InputPriceData!G$15,CalculationsAndCharts!$A1654+$A$11,IF($C$7,8,0),1,1)</f>
        <v>802700</v>
      </c>
      <c r="D1654" s="4">
        <f ca="1">OFFSET(InputPriceData!C$15,CalculationsAndCharts!$A1654+$A$11,IF($C$7,8,0),1,1)</f>
        <v>17.11</v>
      </c>
      <c r="E1654" s="4">
        <f ca="1">OFFSET(InputPriceData!D$15,CalculationsAndCharts!$A1654+$A$11,IF($C$7,8,0),1,1)</f>
        <v>17.66</v>
      </c>
      <c r="F1654" s="4">
        <f ca="1">OFFSET(InputPriceData!E$15,CalculationsAndCharts!$A1654+$A$11,IF($C$7,8,0),1,1)</f>
        <v>16.559999999999999</v>
      </c>
      <c r="G1654" s="4">
        <f ca="1">OFFSET(InputPriceData!F$15,CalculationsAndCharts!$A1654+$A$11,IF($C$7,8,0),1,1)</f>
        <v>16.739999999999998</v>
      </c>
      <c r="H1654" s="128"/>
      <c r="I1654" s="128"/>
      <c r="K1654" s="124"/>
      <c r="L1654" s="279"/>
      <c r="M1654" s="281"/>
      <c r="N1654" s="280"/>
      <c r="O1654" s="4"/>
      <c r="P1654" s="4"/>
      <c r="Q1654" s="3"/>
      <c r="S1654" s="309">
        <f t="shared" ca="1" si="689"/>
        <v>17.690000000000001</v>
      </c>
      <c r="T1654" s="309">
        <f t="shared" ca="1" si="690"/>
        <v>14.8</v>
      </c>
      <c r="U1654" s="310">
        <f t="shared" ca="1" si="682"/>
        <v>0.67128027681660807</v>
      </c>
      <c r="V1654" s="310" t="b">
        <f t="shared" ca="1" si="691"/>
        <v>0</v>
      </c>
      <c r="W1654" s="3" t="b">
        <f t="shared" ca="1" si="692"/>
        <v>0</v>
      </c>
      <c r="X1654" s="3" t="str">
        <f t="shared" ca="1" si="693"/>
        <v/>
      </c>
      <c r="Y1654" s="3" t="str">
        <f t="shared" ca="1" si="683"/>
        <v/>
      </c>
      <c r="Z1654" s="3" t="str">
        <f t="shared" ca="1" si="694"/>
        <v/>
      </c>
      <c r="AA1654" s="3" t="str">
        <f t="shared" ca="1" si="695"/>
        <v/>
      </c>
      <c r="AB1654" s="205">
        <f t="shared" ca="1" si="696"/>
        <v>5116</v>
      </c>
      <c r="AC1654" s="205">
        <f t="shared" ca="1" si="697"/>
        <v>77</v>
      </c>
      <c r="AD1654" s="205">
        <f t="shared" ca="1" si="684"/>
        <v>66.441558441558442</v>
      </c>
      <c r="AE1654" s="205">
        <f t="shared" ca="1" si="685"/>
        <v>16.441558441558442</v>
      </c>
      <c r="AF1654" s="205">
        <f t="shared" ca="1" si="698"/>
        <v>3.2883116883116887</v>
      </c>
      <c r="AG1654" s="205"/>
      <c r="AH1654" s="205"/>
      <c r="AI1654" s="205"/>
      <c r="AJ1654" s="205"/>
      <c r="AK1654" s="4"/>
      <c r="AL1654" s="4"/>
      <c r="AM1654" s="309">
        <f t="shared" ca="1" si="699"/>
        <v>17.690000000000001</v>
      </c>
      <c r="AN1654" s="309">
        <f t="shared" ca="1" si="700"/>
        <v>14.8</v>
      </c>
      <c r="AO1654" s="310">
        <f t="shared" ca="1" si="701"/>
        <v>0.67128027681660807</v>
      </c>
      <c r="AP1654" s="310" t="b">
        <f t="shared" ca="1" si="702"/>
        <v>0</v>
      </c>
      <c r="AQ1654" s="309">
        <f t="shared" ca="1" si="703"/>
        <v>0</v>
      </c>
      <c r="AR1654" s="205">
        <f t="shared" ca="1" si="686"/>
        <v>0</v>
      </c>
      <c r="AS1654" s="45" t="b">
        <f t="shared" ca="1" si="687"/>
        <v>0</v>
      </c>
      <c r="AT1654">
        <f t="shared" ca="1" si="688"/>
        <v>0</v>
      </c>
      <c r="AU1654" t="b">
        <f t="shared" ca="1" si="704"/>
        <v>0</v>
      </c>
      <c r="AV1654" t="b">
        <f t="shared" ca="1" si="705"/>
        <v>0</v>
      </c>
      <c r="AW1654" s="266" t="b">
        <f t="shared" ca="1" si="706"/>
        <v>0</v>
      </c>
      <c r="AX1654" s="266" t="b">
        <f t="shared" ca="1" si="707"/>
        <v>0</v>
      </c>
      <c r="AY1654" s="266" t="b">
        <f t="shared" ca="1" si="708"/>
        <v>0</v>
      </c>
    </row>
    <row r="1655" spans="1:51" x14ac:dyDescent="0.25">
      <c r="A1655">
        <v>1623</v>
      </c>
      <c r="B1655" s="163">
        <f ca="1">OFFSET(InputPriceData!B$15,CalculationsAndCharts!$A1655+$A$11,0,1,1)</f>
        <v>39660</v>
      </c>
      <c r="C1655" s="3">
        <f ca="1">OFFSET(InputPriceData!G$15,CalculationsAndCharts!$A1655+$A$11,IF($C$7,8,0),1,1)</f>
        <v>740900</v>
      </c>
      <c r="D1655" s="4">
        <f ca="1">OFFSET(InputPriceData!C$15,CalculationsAndCharts!$A1655+$A$11,IF($C$7,8,0),1,1)</f>
        <v>16.78</v>
      </c>
      <c r="E1655" s="4">
        <f ca="1">OFFSET(InputPriceData!D$15,CalculationsAndCharts!$A1655+$A$11,IF($C$7,8,0),1,1)</f>
        <v>17.5</v>
      </c>
      <c r="F1655" s="4">
        <f ca="1">OFFSET(InputPriceData!E$15,CalculationsAndCharts!$A1655+$A$11,IF($C$7,8,0),1,1)</f>
        <v>16.78</v>
      </c>
      <c r="G1655" s="4">
        <f ca="1">OFFSET(InputPriceData!F$15,CalculationsAndCharts!$A1655+$A$11,IF($C$7,8,0),1,1)</f>
        <v>17.04</v>
      </c>
      <c r="H1655" s="128"/>
      <c r="I1655" s="128"/>
      <c r="K1655" s="124"/>
      <c r="L1655" s="279"/>
      <c r="M1655" s="281"/>
      <c r="N1655" s="280"/>
      <c r="O1655" s="4"/>
      <c r="P1655" s="4"/>
      <c r="Q1655" s="3"/>
      <c r="S1655" s="309">
        <f t="shared" ca="1" si="689"/>
        <v>17.690000000000001</v>
      </c>
      <c r="T1655" s="309">
        <f t="shared" ca="1" si="690"/>
        <v>14.8</v>
      </c>
      <c r="U1655" s="310">
        <f t="shared" ca="1" si="682"/>
        <v>0.77508650519031075</v>
      </c>
      <c r="V1655" s="310" t="b">
        <f t="shared" ca="1" si="691"/>
        <v>0</v>
      </c>
      <c r="W1655" s="3" t="b">
        <f t="shared" ca="1" si="692"/>
        <v>0</v>
      </c>
      <c r="X1655" s="3" t="str">
        <f t="shared" ca="1" si="693"/>
        <v/>
      </c>
      <c r="Y1655" s="3" t="str">
        <f t="shared" ca="1" si="683"/>
        <v/>
      </c>
      <c r="Z1655" s="3" t="str">
        <f t="shared" ca="1" si="694"/>
        <v/>
      </c>
      <c r="AA1655" s="3" t="str">
        <f t="shared" ca="1" si="695"/>
        <v/>
      </c>
      <c r="AB1655" s="205">
        <f t="shared" ca="1" si="696"/>
        <v>5116</v>
      </c>
      <c r="AC1655" s="205">
        <f t="shared" ca="1" si="697"/>
        <v>77</v>
      </c>
      <c r="AD1655" s="205">
        <f t="shared" ca="1" si="684"/>
        <v>66.441558441558442</v>
      </c>
      <c r="AE1655" s="205">
        <f t="shared" ca="1" si="685"/>
        <v>16.441558441558442</v>
      </c>
      <c r="AF1655" s="205">
        <f t="shared" ca="1" si="698"/>
        <v>3.2883116883116887</v>
      </c>
      <c r="AG1655" s="205"/>
      <c r="AH1655" s="205"/>
      <c r="AI1655" s="205"/>
      <c r="AJ1655" s="205"/>
      <c r="AK1655" s="4"/>
      <c r="AL1655" s="4"/>
      <c r="AM1655" s="309">
        <f t="shared" ca="1" si="699"/>
        <v>17.690000000000001</v>
      </c>
      <c r="AN1655" s="309">
        <f t="shared" ca="1" si="700"/>
        <v>14.8</v>
      </c>
      <c r="AO1655" s="310">
        <f t="shared" ca="1" si="701"/>
        <v>0.77508650519031075</v>
      </c>
      <c r="AP1655" s="310" t="b">
        <f t="shared" ca="1" si="702"/>
        <v>0</v>
      </c>
      <c r="AQ1655" s="309">
        <f t="shared" ca="1" si="703"/>
        <v>0</v>
      </c>
      <c r="AR1655" s="205">
        <f t="shared" ca="1" si="686"/>
        <v>0</v>
      </c>
      <c r="AS1655" s="45" t="b">
        <f t="shared" ca="1" si="687"/>
        <v>0</v>
      </c>
      <c r="AT1655">
        <f t="shared" ca="1" si="688"/>
        <v>0</v>
      </c>
      <c r="AU1655" t="b">
        <f t="shared" ca="1" si="704"/>
        <v>0</v>
      </c>
      <c r="AV1655" t="b">
        <f t="shared" ca="1" si="705"/>
        <v>0</v>
      </c>
      <c r="AW1655" s="266" t="b">
        <f t="shared" ca="1" si="706"/>
        <v>0</v>
      </c>
      <c r="AX1655" s="266" t="b">
        <f t="shared" ca="1" si="707"/>
        <v>0</v>
      </c>
      <c r="AY1655" s="266" t="b">
        <f t="shared" ca="1" si="708"/>
        <v>0</v>
      </c>
    </row>
    <row r="1656" spans="1:51" x14ac:dyDescent="0.25">
      <c r="A1656">
        <v>1624</v>
      </c>
      <c r="B1656" s="163">
        <f ca="1">OFFSET(InputPriceData!B$15,CalculationsAndCharts!$A1656+$A$11,0,1,1)</f>
        <v>39659</v>
      </c>
      <c r="C1656" s="3">
        <f ca="1">OFFSET(InputPriceData!G$15,CalculationsAndCharts!$A1656+$A$11,IF($C$7,8,0),1,1)</f>
        <v>1167400</v>
      </c>
      <c r="D1656" s="4">
        <f ca="1">OFFSET(InputPriceData!C$15,CalculationsAndCharts!$A1656+$A$11,IF($C$7,8,0),1,1)</f>
        <v>17.84</v>
      </c>
      <c r="E1656" s="4">
        <f ca="1">OFFSET(InputPriceData!D$15,CalculationsAndCharts!$A1656+$A$11,IF($C$7,8,0),1,1)</f>
        <v>17.84</v>
      </c>
      <c r="F1656" s="4">
        <f ca="1">OFFSET(InputPriceData!E$15,CalculationsAndCharts!$A1656+$A$11,IF($C$7,8,0),1,1)</f>
        <v>16.84</v>
      </c>
      <c r="G1656" s="4">
        <f ca="1">OFFSET(InputPriceData!F$15,CalculationsAndCharts!$A1656+$A$11,IF($C$7,8,0),1,1)</f>
        <v>17.07</v>
      </c>
      <c r="H1656" s="128"/>
      <c r="I1656" s="128"/>
      <c r="K1656" s="124"/>
      <c r="L1656" s="279"/>
      <c r="M1656" s="281"/>
      <c r="N1656" s="280"/>
      <c r="O1656" s="4"/>
      <c r="P1656" s="4"/>
      <c r="Q1656" s="3"/>
      <c r="S1656" s="309">
        <f t="shared" ca="1" si="689"/>
        <v>17.690000000000001</v>
      </c>
      <c r="T1656" s="309">
        <f t="shared" ca="1" si="690"/>
        <v>14.7</v>
      </c>
      <c r="U1656" s="310">
        <f t="shared" ca="1" si="682"/>
        <v>0.79264214046822723</v>
      </c>
      <c r="V1656" s="310" t="b">
        <f t="shared" ca="1" si="691"/>
        <v>0</v>
      </c>
      <c r="W1656" s="3" t="b">
        <f t="shared" ca="1" si="692"/>
        <v>0</v>
      </c>
      <c r="X1656" s="3" t="str">
        <f t="shared" ca="1" si="693"/>
        <v/>
      </c>
      <c r="Y1656" s="3" t="str">
        <f t="shared" ca="1" si="683"/>
        <v/>
      </c>
      <c r="Z1656" s="3" t="str">
        <f t="shared" ca="1" si="694"/>
        <v/>
      </c>
      <c r="AA1656" s="3" t="str">
        <f t="shared" ca="1" si="695"/>
        <v/>
      </c>
      <c r="AB1656" s="205">
        <f t="shared" ca="1" si="696"/>
        <v>5116</v>
      </c>
      <c r="AC1656" s="205">
        <f t="shared" ca="1" si="697"/>
        <v>77</v>
      </c>
      <c r="AD1656" s="205">
        <f t="shared" ca="1" si="684"/>
        <v>66.441558441558442</v>
      </c>
      <c r="AE1656" s="205">
        <f t="shared" ca="1" si="685"/>
        <v>16.441558441558442</v>
      </c>
      <c r="AF1656" s="205">
        <f t="shared" ca="1" si="698"/>
        <v>3.2883116883116887</v>
      </c>
      <c r="AG1656" s="205"/>
      <c r="AH1656" s="205"/>
      <c r="AI1656" s="205"/>
      <c r="AJ1656" s="205"/>
      <c r="AK1656" s="4"/>
      <c r="AL1656" s="4"/>
      <c r="AM1656" s="309">
        <f t="shared" ca="1" si="699"/>
        <v>17.690000000000001</v>
      </c>
      <c r="AN1656" s="309">
        <f t="shared" ca="1" si="700"/>
        <v>14.8</v>
      </c>
      <c r="AO1656" s="310">
        <f t="shared" ca="1" si="701"/>
        <v>0.78546712802768137</v>
      </c>
      <c r="AP1656" s="310" t="b">
        <f t="shared" ca="1" si="702"/>
        <v>0</v>
      </c>
      <c r="AQ1656" s="309">
        <f t="shared" ca="1" si="703"/>
        <v>0</v>
      </c>
      <c r="AR1656" s="205">
        <f t="shared" ca="1" si="686"/>
        <v>0</v>
      </c>
      <c r="AS1656" s="45" t="b">
        <f t="shared" ca="1" si="687"/>
        <v>0</v>
      </c>
      <c r="AT1656">
        <f t="shared" ca="1" si="688"/>
        <v>0</v>
      </c>
      <c r="AU1656" t="b">
        <f t="shared" ca="1" si="704"/>
        <v>0</v>
      </c>
      <c r="AV1656" t="b">
        <f t="shared" ca="1" si="705"/>
        <v>0</v>
      </c>
      <c r="AW1656" s="266" t="b">
        <f t="shared" ca="1" si="706"/>
        <v>0</v>
      </c>
      <c r="AX1656" s="266" t="b">
        <f t="shared" ca="1" si="707"/>
        <v>0</v>
      </c>
      <c r="AY1656" s="266" t="b">
        <f t="shared" ca="1" si="708"/>
        <v>0</v>
      </c>
    </row>
    <row r="1657" spans="1:51" x14ac:dyDescent="0.25">
      <c r="A1657">
        <v>1625</v>
      </c>
      <c r="B1657" s="163">
        <f ca="1">OFFSET(InputPriceData!B$15,CalculationsAndCharts!$A1657+$A$11,0,1,1)</f>
        <v>39658</v>
      </c>
      <c r="C1657" s="3">
        <f ca="1">OFFSET(InputPriceData!G$15,CalculationsAndCharts!$A1657+$A$11,IF($C$7,8,0),1,1)</f>
        <v>804500</v>
      </c>
      <c r="D1657" s="4">
        <f ca="1">OFFSET(InputPriceData!C$15,CalculationsAndCharts!$A1657+$A$11,IF($C$7,8,0),1,1)</f>
        <v>17.059999999999999</v>
      </c>
      <c r="E1657" s="4">
        <f ca="1">OFFSET(InputPriceData!D$15,CalculationsAndCharts!$A1657+$A$11,IF($C$7,8,0),1,1)</f>
        <v>17.57</v>
      </c>
      <c r="F1657" s="4">
        <f ca="1">OFFSET(InputPriceData!E$15,CalculationsAndCharts!$A1657+$A$11,IF($C$7,8,0),1,1)</f>
        <v>16.809999999999999</v>
      </c>
      <c r="G1657" s="4">
        <f ca="1">OFFSET(InputPriceData!F$15,CalculationsAndCharts!$A1657+$A$11,IF($C$7,8,0),1,1)</f>
        <v>17.54</v>
      </c>
      <c r="H1657" s="128"/>
      <c r="I1657" s="128"/>
      <c r="K1657" s="124"/>
      <c r="L1657" s="279"/>
      <c r="M1657" s="281"/>
      <c r="N1657" s="280"/>
      <c r="O1657" s="4"/>
      <c r="P1657" s="4"/>
      <c r="Q1657" s="3"/>
      <c r="S1657" s="309">
        <f t="shared" ca="1" si="689"/>
        <v>17.690000000000001</v>
      </c>
      <c r="T1657" s="309">
        <f t="shared" ca="1" si="690"/>
        <v>14.38</v>
      </c>
      <c r="U1657" s="310">
        <f t="shared" ca="1" si="682"/>
        <v>0.95468277945619273</v>
      </c>
      <c r="V1657" s="310" t="b">
        <f t="shared" ca="1" si="691"/>
        <v>0</v>
      </c>
      <c r="W1657" s="3" t="b">
        <f t="shared" ca="1" si="692"/>
        <v>0</v>
      </c>
      <c r="X1657" s="3" t="str">
        <f t="shared" ca="1" si="693"/>
        <v/>
      </c>
      <c r="Y1657" s="3" t="str">
        <f t="shared" ca="1" si="683"/>
        <v/>
      </c>
      <c r="Z1657" s="3" t="str">
        <f t="shared" ca="1" si="694"/>
        <v/>
      </c>
      <c r="AA1657" s="3" t="str">
        <f t="shared" ca="1" si="695"/>
        <v/>
      </c>
      <c r="AB1657" s="205">
        <f t="shared" ca="1" si="696"/>
        <v>5116</v>
      </c>
      <c r="AC1657" s="205">
        <f t="shared" ca="1" si="697"/>
        <v>77</v>
      </c>
      <c r="AD1657" s="205">
        <f t="shared" ca="1" si="684"/>
        <v>66.441558441558442</v>
      </c>
      <c r="AE1657" s="205">
        <f t="shared" ca="1" si="685"/>
        <v>16.441558441558442</v>
      </c>
      <c r="AF1657" s="205">
        <f t="shared" ca="1" si="698"/>
        <v>3.2883116883116887</v>
      </c>
      <c r="AG1657" s="205"/>
      <c r="AH1657" s="205"/>
      <c r="AI1657" s="205"/>
      <c r="AJ1657" s="205"/>
      <c r="AK1657" s="4"/>
      <c r="AL1657" s="4"/>
      <c r="AM1657" s="309">
        <f t="shared" ca="1" si="699"/>
        <v>17.690000000000001</v>
      </c>
      <c r="AN1657" s="309">
        <f t="shared" ca="1" si="700"/>
        <v>14.8</v>
      </c>
      <c r="AO1657" s="310">
        <f t="shared" ca="1" si="701"/>
        <v>0.9480968858131481</v>
      </c>
      <c r="AP1657" s="310" t="b">
        <f t="shared" ca="1" si="702"/>
        <v>0</v>
      </c>
      <c r="AQ1657" s="309">
        <f t="shared" ca="1" si="703"/>
        <v>0</v>
      </c>
      <c r="AR1657" s="205">
        <f t="shared" ca="1" si="686"/>
        <v>0</v>
      </c>
      <c r="AS1657" s="45" t="b">
        <f t="shared" ca="1" si="687"/>
        <v>0</v>
      </c>
      <c r="AT1657">
        <f t="shared" ca="1" si="688"/>
        <v>0</v>
      </c>
      <c r="AU1657" t="b">
        <f t="shared" ca="1" si="704"/>
        <v>0</v>
      </c>
      <c r="AV1657" t="b">
        <f t="shared" ca="1" si="705"/>
        <v>0</v>
      </c>
      <c r="AW1657" s="266" t="b">
        <f t="shared" ca="1" si="706"/>
        <v>0</v>
      </c>
      <c r="AX1657" s="266" t="b">
        <f t="shared" ca="1" si="707"/>
        <v>0</v>
      </c>
      <c r="AY1657" s="266" t="b">
        <f t="shared" ca="1" si="708"/>
        <v>0</v>
      </c>
    </row>
    <row r="1658" spans="1:51" x14ac:dyDescent="0.25">
      <c r="A1658">
        <v>1626</v>
      </c>
      <c r="B1658" s="163">
        <f ca="1">OFFSET(InputPriceData!B$15,CalculationsAndCharts!$A1658+$A$11,0,1,1)</f>
        <v>39657</v>
      </c>
      <c r="C1658" s="3">
        <f ca="1">OFFSET(InputPriceData!G$15,CalculationsAndCharts!$A1658+$A$11,IF($C$7,8,0),1,1)</f>
        <v>835200</v>
      </c>
      <c r="D1658" s="4">
        <f ca="1">OFFSET(InputPriceData!C$15,CalculationsAndCharts!$A1658+$A$11,IF($C$7,8,0),1,1)</f>
        <v>17.11</v>
      </c>
      <c r="E1658" s="4">
        <f ca="1">OFFSET(InputPriceData!D$15,CalculationsAndCharts!$A1658+$A$11,IF($C$7,8,0),1,1)</f>
        <v>17.43</v>
      </c>
      <c r="F1658" s="4">
        <f ca="1">OFFSET(InputPriceData!E$15,CalculationsAndCharts!$A1658+$A$11,IF($C$7,8,0),1,1)</f>
        <v>16.73</v>
      </c>
      <c r="G1658" s="4">
        <f ca="1">OFFSET(InputPriceData!F$15,CalculationsAndCharts!$A1658+$A$11,IF($C$7,8,0),1,1)</f>
        <v>17.079999999999998</v>
      </c>
      <c r="H1658" s="128"/>
      <c r="I1658" s="128"/>
      <c r="K1658" s="124"/>
      <c r="L1658" s="279"/>
      <c r="M1658" s="281"/>
      <c r="N1658" s="280"/>
      <c r="O1658" s="4"/>
      <c r="P1658" s="4"/>
      <c r="Q1658" s="3"/>
      <c r="S1658" s="309">
        <f t="shared" ca="1" si="689"/>
        <v>17.690000000000001</v>
      </c>
      <c r="T1658" s="309">
        <f t="shared" ca="1" si="690"/>
        <v>14.3</v>
      </c>
      <c r="U1658" s="310">
        <f t="shared" ca="1" si="682"/>
        <v>0.82005899705014662</v>
      </c>
      <c r="V1658" s="310" t="b">
        <f t="shared" ca="1" si="691"/>
        <v>0</v>
      </c>
      <c r="W1658" s="3" t="b">
        <f t="shared" ca="1" si="692"/>
        <v>1</v>
      </c>
      <c r="X1658" s="3">
        <f t="shared" ca="1" si="693"/>
        <v>14.3</v>
      </c>
      <c r="Y1658" s="3">
        <f t="shared" ca="1" si="683"/>
        <v>19.440559440559422</v>
      </c>
      <c r="Z1658" s="3">
        <f t="shared" ca="1" si="694"/>
        <v>10</v>
      </c>
      <c r="AA1658" s="3">
        <f t="shared" ca="1" si="695"/>
        <v>100</v>
      </c>
      <c r="AB1658" s="205">
        <f t="shared" ca="1" si="696"/>
        <v>5116</v>
      </c>
      <c r="AC1658" s="205">
        <f t="shared" ca="1" si="697"/>
        <v>77</v>
      </c>
      <c r="AD1658" s="205">
        <f t="shared" ca="1" si="684"/>
        <v>66.441558441558442</v>
      </c>
      <c r="AE1658" s="205">
        <f t="shared" ca="1" si="685"/>
        <v>16.441558441558442</v>
      </c>
      <c r="AF1658" s="205">
        <f t="shared" ca="1" si="698"/>
        <v>3.2883116883116887</v>
      </c>
      <c r="AG1658" s="205"/>
      <c r="AH1658" s="205"/>
      <c r="AI1658" s="205"/>
      <c r="AJ1658" s="205"/>
      <c r="AK1658" s="4"/>
      <c r="AL1658" s="4"/>
      <c r="AM1658" s="309">
        <f t="shared" ca="1" si="699"/>
        <v>17.690000000000001</v>
      </c>
      <c r="AN1658" s="309">
        <f t="shared" ca="1" si="700"/>
        <v>14.7</v>
      </c>
      <c r="AO1658" s="310">
        <f t="shared" ca="1" si="701"/>
        <v>0.79598662207357773</v>
      </c>
      <c r="AP1658" s="310" t="b">
        <f t="shared" ca="1" si="702"/>
        <v>0</v>
      </c>
      <c r="AQ1658" s="309">
        <f t="shared" ca="1" si="703"/>
        <v>0</v>
      </c>
      <c r="AR1658" s="205">
        <f t="shared" ca="1" si="686"/>
        <v>0</v>
      </c>
      <c r="AS1658" s="45" t="b">
        <f t="shared" ca="1" si="687"/>
        <v>0</v>
      </c>
      <c r="AT1658">
        <f t="shared" ca="1" si="688"/>
        <v>0</v>
      </c>
      <c r="AU1658" t="b">
        <f t="shared" ca="1" si="704"/>
        <v>0</v>
      </c>
      <c r="AV1658" t="b">
        <f t="shared" ca="1" si="705"/>
        <v>0</v>
      </c>
      <c r="AW1658" s="266" t="b">
        <f t="shared" ca="1" si="706"/>
        <v>0</v>
      </c>
      <c r="AX1658" s="266" t="b">
        <f t="shared" ca="1" si="707"/>
        <v>0</v>
      </c>
      <c r="AY1658" s="266" t="b">
        <f t="shared" ca="1" si="708"/>
        <v>0</v>
      </c>
    </row>
    <row r="1659" spans="1:51" x14ac:dyDescent="0.25">
      <c r="A1659">
        <v>1627</v>
      </c>
      <c r="B1659" s="163">
        <f ca="1">OFFSET(InputPriceData!B$15,CalculationsAndCharts!$A1659+$A$11,0,1,1)</f>
        <v>39654</v>
      </c>
      <c r="C1659" s="3">
        <f ca="1">OFFSET(InputPriceData!G$15,CalculationsAndCharts!$A1659+$A$11,IF($C$7,8,0),1,1)</f>
        <v>1549300</v>
      </c>
      <c r="D1659" s="4">
        <f ca="1">OFFSET(InputPriceData!C$15,CalculationsAndCharts!$A1659+$A$11,IF($C$7,8,0),1,1)</f>
        <v>16.77</v>
      </c>
      <c r="E1659" s="4">
        <f ca="1">OFFSET(InputPriceData!D$15,CalculationsAndCharts!$A1659+$A$11,IF($C$7,8,0),1,1)</f>
        <v>17.190000000000001</v>
      </c>
      <c r="F1659" s="4">
        <f ca="1">OFFSET(InputPriceData!E$15,CalculationsAndCharts!$A1659+$A$11,IF($C$7,8,0),1,1)</f>
        <v>16.72</v>
      </c>
      <c r="G1659" s="4">
        <f ca="1">OFFSET(InputPriceData!F$15,CalculationsAndCharts!$A1659+$A$11,IF($C$7,8,0),1,1)</f>
        <v>17.13</v>
      </c>
      <c r="H1659" s="128"/>
      <c r="I1659" s="128"/>
      <c r="K1659" s="124"/>
      <c r="L1659" s="279"/>
      <c r="M1659" s="281"/>
      <c r="N1659" s="280"/>
      <c r="O1659" s="4"/>
      <c r="P1659" s="4"/>
      <c r="Q1659" s="3"/>
      <c r="S1659" s="309">
        <f t="shared" ca="1" si="689"/>
        <v>17.690000000000001</v>
      </c>
      <c r="T1659" s="309">
        <f t="shared" ca="1" si="690"/>
        <v>14.3</v>
      </c>
      <c r="U1659" s="310">
        <f t="shared" ca="1" si="682"/>
        <v>0.83480825958701999</v>
      </c>
      <c r="V1659" s="310" t="b">
        <f t="shared" ca="1" si="691"/>
        <v>0</v>
      </c>
      <c r="W1659" s="3" t="b">
        <f t="shared" ca="1" si="692"/>
        <v>0</v>
      </c>
      <c r="X1659" s="3" t="str">
        <f t="shared" ca="1" si="693"/>
        <v/>
      </c>
      <c r="Y1659" s="3" t="str">
        <f t="shared" ca="1" si="683"/>
        <v/>
      </c>
      <c r="Z1659" s="3" t="str">
        <f t="shared" ca="1" si="694"/>
        <v/>
      </c>
      <c r="AA1659" s="3" t="str">
        <f t="shared" ca="1" si="695"/>
        <v/>
      </c>
      <c r="AB1659" s="205">
        <f t="shared" ca="1" si="696"/>
        <v>5016</v>
      </c>
      <c r="AC1659" s="205">
        <f t="shared" ca="1" si="697"/>
        <v>76</v>
      </c>
      <c r="AD1659" s="205">
        <f t="shared" ca="1" si="684"/>
        <v>66</v>
      </c>
      <c r="AE1659" s="205">
        <f t="shared" ca="1" si="685"/>
        <v>16</v>
      </c>
      <c r="AF1659" s="205">
        <f t="shared" ca="1" si="698"/>
        <v>3.2</v>
      </c>
      <c r="AG1659" s="205"/>
      <c r="AH1659" s="205"/>
      <c r="AI1659" s="205"/>
      <c r="AJ1659" s="205"/>
      <c r="AK1659" s="4"/>
      <c r="AL1659" s="4"/>
      <c r="AM1659" s="309">
        <f t="shared" ca="1" si="699"/>
        <v>17.690000000000001</v>
      </c>
      <c r="AN1659" s="309">
        <f t="shared" ca="1" si="700"/>
        <v>14.38</v>
      </c>
      <c r="AO1659" s="310">
        <f t="shared" ca="1" si="701"/>
        <v>0.83081570996978782</v>
      </c>
      <c r="AP1659" s="310" t="b">
        <f t="shared" ca="1" si="702"/>
        <v>0</v>
      </c>
      <c r="AQ1659" s="309">
        <f t="shared" ca="1" si="703"/>
        <v>0</v>
      </c>
      <c r="AR1659" s="205">
        <f t="shared" ca="1" si="686"/>
        <v>0</v>
      </c>
      <c r="AS1659" s="45" t="b">
        <f t="shared" ca="1" si="687"/>
        <v>0</v>
      </c>
      <c r="AT1659">
        <f t="shared" ca="1" si="688"/>
        <v>0</v>
      </c>
      <c r="AU1659" t="b">
        <f t="shared" ca="1" si="704"/>
        <v>0</v>
      </c>
      <c r="AV1659" t="b">
        <f t="shared" ca="1" si="705"/>
        <v>0</v>
      </c>
      <c r="AW1659" s="266" t="b">
        <f t="shared" ca="1" si="706"/>
        <v>0</v>
      </c>
      <c r="AX1659" s="266" t="b">
        <f t="shared" ca="1" si="707"/>
        <v>0</v>
      </c>
      <c r="AY1659" s="266" t="b">
        <f t="shared" ca="1" si="708"/>
        <v>0</v>
      </c>
    </row>
    <row r="1660" spans="1:51" x14ac:dyDescent="0.25">
      <c r="A1660">
        <v>1628</v>
      </c>
      <c r="B1660" s="163">
        <f ca="1">OFFSET(InputPriceData!B$15,CalculationsAndCharts!$A1660+$A$11,0,1,1)</f>
        <v>39653</v>
      </c>
      <c r="C1660" s="3">
        <f ca="1">OFFSET(InputPriceData!G$15,CalculationsAndCharts!$A1660+$A$11,IF($C$7,8,0),1,1)</f>
        <v>1766000</v>
      </c>
      <c r="D1660" s="4">
        <f ca="1">OFFSET(InputPriceData!C$15,CalculationsAndCharts!$A1660+$A$11,IF($C$7,8,0),1,1)</f>
        <v>17.420000000000002</v>
      </c>
      <c r="E1660" s="4">
        <f ca="1">OFFSET(InputPriceData!D$15,CalculationsAndCharts!$A1660+$A$11,IF($C$7,8,0),1,1)</f>
        <v>17.43</v>
      </c>
      <c r="F1660" s="4">
        <f ca="1">OFFSET(InputPriceData!E$15,CalculationsAndCharts!$A1660+$A$11,IF($C$7,8,0),1,1)</f>
        <v>16.28</v>
      </c>
      <c r="G1660" s="4">
        <f ca="1">OFFSET(InputPriceData!F$15,CalculationsAndCharts!$A1660+$A$11,IF($C$7,8,0),1,1)</f>
        <v>16.41</v>
      </c>
      <c r="H1660" s="128"/>
      <c r="I1660" s="128"/>
      <c r="K1660" s="124"/>
      <c r="L1660" s="279"/>
      <c r="M1660" s="281"/>
      <c r="N1660" s="280"/>
      <c r="O1660" s="4"/>
      <c r="P1660" s="4"/>
      <c r="Q1660" s="3"/>
      <c r="S1660" s="309">
        <f t="shared" ca="1" si="689"/>
        <v>17.690000000000001</v>
      </c>
      <c r="T1660" s="309">
        <f t="shared" ca="1" si="690"/>
        <v>14.3</v>
      </c>
      <c r="U1660" s="310">
        <f t="shared" ca="1" si="682"/>
        <v>0.62241887905604698</v>
      </c>
      <c r="V1660" s="310" t="b">
        <f t="shared" ca="1" si="691"/>
        <v>0</v>
      </c>
      <c r="W1660" s="3" t="b">
        <f t="shared" ca="1" si="692"/>
        <v>0</v>
      </c>
      <c r="X1660" s="3" t="str">
        <f t="shared" ca="1" si="693"/>
        <v/>
      </c>
      <c r="Y1660" s="3" t="str">
        <f t="shared" ca="1" si="683"/>
        <v/>
      </c>
      <c r="Z1660" s="3" t="str">
        <f t="shared" ca="1" si="694"/>
        <v/>
      </c>
      <c r="AA1660" s="3" t="str">
        <f t="shared" ca="1" si="695"/>
        <v/>
      </c>
      <c r="AB1660" s="205">
        <f t="shared" ca="1" si="696"/>
        <v>5016</v>
      </c>
      <c r="AC1660" s="205">
        <f t="shared" ca="1" si="697"/>
        <v>76</v>
      </c>
      <c r="AD1660" s="205">
        <f t="shared" ca="1" si="684"/>
        <v>66</v>
      </c>
      <c r="AE1660" s="205">
        <f t="shared" ca="1" si="685"/>
        <v>16</v>
      </c>
      <c r="AF1660" s="205">
        <f t="shared" ca="1" si="698"/>
        <v>3.2</v>
      </c>
      <c r="AG1660" s="205"/>
      <c r="AH1660" s="205"/>
      <c r="AI1660" s="205"/>
      <c r="AJ1660" s="205"/>
      <c r="AK1660" s="4"/>
      <c r="AL1660" s="4"/>
      <c r="AM1660" s="309">
        <f t="shared" ca="1" si="699"/>
        <v>17.690000000000001</v>
      </c>
      <c r="AN1660" s="309">
        <f t="shared" ca="1" si="700"/>
        <v>14.3</v>
      </c>
      <c r="AO1660" s="310">
        <f t="shared" ca="1" si="701"/>
        <v>0.62241887905604698</v>
      </c>
      <c r="AP1660" s="310" t="b">
        <f t="shared" ca="1" si="702"/>
        <v>0</v>
      </c>
      <c r="AQ1660" s="309">
        <f t="shared" ca="1" si="703"/>
        <v>0</v>
      </c>
      <c r="AR1660" s="205">
        <f t="shared" ca="1" si="686"/>
        <v>0</v>
      </c>
      <c r="AS1660" s="45" t="b">
        <f t="shared" ca="1" si="687"/>
        <v>0</v>
      </c>
      <c r="AT1660">
        <f t="shared" ca="1" si="688"/>
        <v>0</v>
      </c>
      <c r="AU1660" t="b">
        <f t="shared" ca="1" si="704"/>
        <v>0</v>
      </c>
      <c r="AV1660" t="b">
        <f t="shared" ca="1" si="705"/>
        <v>0</v>
      </c>
      <c r="AW1660" s="266" t="b">
        <f t="shared" ca="1" si="706"/>
        <v>0</v>
      </c>
      <c r="AX1660" s="266" t="b">
        <f t="shared" ca="1" si="707"/>
        <v>0</v>
      </c>
      <c r="AY1660" s="266" t="b">
        <f t="shared" ca="1" si="708"/>
        <v>0</v>
      </c>
    </row>
    <row r="1661" spans="1:51" x14ac:dyDescent="0.25">
      <c r="A1661">
        <v>1629</v>
      </c>
      <c r="B1661" s="163">
        <f ca="1">OFFSET(InputPriceData!B$15,CalculationsAndCharts!$A1661+$A$11,0,1,1)</f>
        <v>39652</v>
      </c>
      <c r="C1661" s="3">
        <f ca="1">OFFSET(InputPriceData!G$15,CalculationsAndCharts!$A1661+$A$11,IF($C$7,8,0),1,1)</f>
        <v>1771200</v>
      </c>
      <c r="D1661" s="4">
        <f ca="1">OFFSET(InputPriceData!C$15,CalculationsAndCharts!$A1661+$A$11,IF($C$7,8,0),1,1)</f>
        <v>17.559999999999999</v>
      </c>
      <c r="E1661" s="4">
        <f ca="1">OFFSET(InputPriceData!D$15,CalculationsAndCharts!$A1661+$A$11,IF($C$7,8,0),1,1)</f>
        <v>17.8</v>
      </c>
      <c r="F1661" s="4">
        <f ca="1">OFFSET(InputPriceData!E$15,CalculationsAndCharts!$A1661+$A$11,IF($C$7,8,0),1,1)</f>
        <v>17.350000000000001</v>
      </c>
      <c r="G1661" s="4">
        <f ca="1">OFFSET(InputPriceData!F$15,CalculationsAndCharts!$A1661+$A$11,IF($C$7,8,0),1,1)</f>
        <v>17.690000000000001</v>
      </c>
      <c r="H1661" s="128"/>
      <c r="I1661" s="128"/>
      <c r="K1661" s="124"/>
      <c r="L1661" s="279"/>
      <c r="M1661" s="281"/>
      <c r="N1661" s="280"/>
      <c r="O1661" s="4"/>
      <c r="P1661" s="4"/>
      <c r="Q1661" s="3"/>
      <c r="S1661" s="309">
        <f t="shared" ca="1" si="689"/>
        <v>17.690000000000001</v>
      </c>
      <c r="T1661" s="309">
        <f t="shared" ca="1" si="690"/>
        <v>14.3</v>
      </c>
      <c r="U1661" s="310">
        <f t="shared" ca="1" si="682"/>
        <v>1</v>
      </c>
      <c r="V1661" s="310" t="b">
        <f t="shared" ca="1" si="691"/>
        <v>0</v>
      </c>
      <c r="W1661" s="3" t="b">
        <f t="shared" ca="1" si="692"/>
        <v>0</v>
      </c>
      <c r="X1661" s="3" t="str">
        <f t="shared" ca="1" si="693"/>
        <v/>
      </c>
      <c r="Y1661" s="3" t="str">
        <f t="shared" ca="1" si="683"/>
        <v/>
      </c>
      <c r="Z1661" s="3" t="str">
        <f t="shared" ca="1" si="694"/>
        <v/>
      </c>
      <c r="AA1661" s="3" t="str">
        <f t="shared" ca="1" si="695"/>
        <v/>
      </c>
      <c r="AB1661" s="205">
        <f t="shared" ca="1" si="696"/>
        <v>5016</v>
      </c>
      <c r="AC1661" s="205">
        <f t="shared" ca="1" si="697"/>
        <v>76</v>
      </c>
      <c r="AD1661" s="205">
        <f t="shared" ca="1" si="684"/>
        <v>66</v>
      </c>
      <c r="AE1661" s="205">
        <f t="shared" ca="1" si="685"/>
        <v>16</v>
      </c>
      <c r="AF1661" s="205">
        <f t="shared" ca="1" si="698"/>
        <v>3.2</v>
      </c>
      <c r="AG1661" s="205"/>
      <c r="AH1661" s="205"/>
      <c r="AI1661" s="205"/>
      <c r="AJ1661" s="205"/>
      <c r="AK1661" s="4"/>
      <c r="AL1661" s="4"/>
      <c r="AM1661" s="309">
        <f t="shared" ca="1" si="699"/>
        <v>17.690000000000001</v>
      </c>
      <c r="AN1661" s="309">
        <f t="shared" ca="1" si="700"/>
        <v>14.3</v>
      </c>
      <c r="AO1661" s="310">
        <f t="shared" ca="1" si="701"/>
        <v>1</v>
      </c>
      <c r="AP1661" s="310" t="b">
        <f t="shared" ca="1" si="702"/>
        <v>0</v>
      </c>
      <c r="AQ1661" s="309">
        <f t="shared" ca="1" si="703"/>
        <v>0</v>
      </c>
      <c r="AR1661" s="205">
        <f t="shared" ca="1" si="686"/>
        <v>0</v>
      </c>
      <c r="AS1661" s="45" t="b">
        <f t="shared" ca="1" si="687"/>
        <v>0</v>
      </c>
      <c r="AT1661">
        <f t="shared" ca="1" si="688"/>
        <v>0</v>
      </c>
      <c r="AU1661" t="b">
        <f t="shared" ca="1" si="704"/>
        <v>0</v>
      </c>
      <c r="AV1661" t="b">
        <f t="shared" ca="1" si="705"/>
        <v>0</v>
      </c>
      <c r="AW1661" s="266" t="b">
        <f t="shared" ca="1" si="706"/>
        <v>0</v>
      </c>
      <c r="AX1661" s="266" t="b">
        <f t="shared" ca="1" si="707"/>
        <v>0</v>
      </c>
      <c r="AY1661" s="266" t="b">
        <f t="shared" ca="1" si="708"/>
        <v>0</v>
      </c>
    </row>
    <row r="1662" spans="1:51" x14ac:dyDescent="0.25">
      <c r="A1662">
        <v>1630</v>
      </c>
      <c r="B1662" s="163">
        <f ca="1">OFFSET(InputPriceData!B$15,CalculationsAndCharts!$A1662+$A$11,0,1,1)</f>
        <v>39651</v>
      </c>
      <c r="C1662" s="3">
        <f ca="1">OFFSET(InputPriceData!G$15,CalculationsAndCharts!$A1662+$A$11,IF($C$7,8,0),1,1)</f>
        <v>2624500</v>
      </c>
      <c r="D1662" s="4">
        <f ca="1">OFFSET(InputPriceData!C$15,CalculationsAndCharts!$A1662+$A$11,IF($C$7,8,0),1,1)</f>
        <v>16.579999999999998</v>
      </c>
      <c r="E1662" s="4">
        <f ca="1">OFFSET(InputPriceData!D$15,CalculationsAndCharts!$A1662+$A$11,IF($C$7,8,0),1,1)</f>
        <v>17.670000000000002</v>
      </c>
      <c r="F1662" s="4">
        <f ca="1">OFFSET(InputPriceData!E$15,CalculationsAndCharts!$A1662+$A$11,IF($C$7,8,0),1,1)</f>
        <v>16.420000000000002</v>
      </c>
      <c r="G1662" s="4">
        <f ca="1">OFFSET(InputPriceData!F$15,CalculationsAndCharts!$A1662+$A$11,IF($C$7,8,0),1,1)</f>
        <v>17.649999999999999</v>
      </c>
      <c r="H1662" s="128"/>
      <c r="I1662" s="128"/>
      <c r="K1662" s="124"/>
      <c r="L1662" s="279"/>
      <c r="M1662" s="281"/>
      <c r="N1662" s="280"/>
      <c r="O1662" s="4"/>
      <c r="P1662" s="4"/>
      <c r="Q1662" s="3"/>
      <c r="S1662" s="309">
        <f t="shared" ca="1" si="689"/>
        <v>17.649999999999999</v>
      </c>
      <c r="T1662" s="309">
        <f t="shared" ca="1" si="690"/>
        <v>14.3</v>
      </c>
      <c r="U1662" s="310">
        <f t="shared" ca="1" si="682"/>
        <v>1</v>
      </c>
      <c r="V1662" s="310" t="b">
        <f t="shared" ca="1" si="691"/>
        <v>0</v>
      </c>
      <c r="W1662" s="3" t="b">
        <f t="shared" ca="1" si="692"/>
        <v>1</v>
      </c>
      <c r="X1662" s="3">
        <f t="shared" ca="1" si="693"/>
        <v>14.65</v>
      </c>
      <c r="Y1662" s="3">
        <f t="shared" ca="1" si="683"/>
        <v>20.477815699658692</v>
      </c>
      <c r="Z1662" s="3">
        <f t="shared" ca="1" si="694"/>
        <v>10</v>
      </c>
      <c r="AA1662" s="3">
        <f t="shared" ca="1" si="695"/>
        <v>100</v>
      </c>
      <c r="AB1662" s="205">
        <f t="shared" ca="1" si="696"/>
        <v>5016</v>
      </c>
      <c r="AC1662" s="205">
        <f t="shared" ca="1" si="697"/>
        <v>76</v>
      </c>
      <c r="AD1662" s="205">
        <f t="shared" ca="1" si="684"/>
        <v>66</v>
      </c>
      <c r="AE1662" s="205">
        <f t="shared" ca="1" si="685"/>
        <v>16</v>
      </c>
      <c r="AF1662" s="205">
        <f t="shared" ca="1" si="698"/>
        <v>3.2</v>
      </c>
      <c r="AG1662" s="205"/>
      <c r="AH1662" s="205"/>
      <c r="AI1662" s="205"/>
      <c r="AJ1662" s="205"/>
      <c r="AK1662" s="4"/>
      <c r="AL1662" s="4"/>
      <c r="AM1662" s="309">
        <f t="shared" ca="1" si="699"/>
        <v>17.649999999999999</v>
      </c>
      <c r="AN1662" s="309">
        <f t="shared" ca="1" si="700"/>
        <v>14.3</v>
      </c>
      <c r="AO1662" s="310">
        <f t="shared" ca="1" si="701"/>
        <v>1</v>
      </c>
      <c r="AP1662" s="310" t="b">
        <f t="shared" ca="1" si="702"/>
        <v>0</v>
      </c>
      <c r="AQ1662" s="309">
        <f t="shared" ca="1" si="703"/>
        <v>0</v>
      </c>
      <c r="AR1662" s="205">
        <f t="shared" ca="1" si="686"/>
        <v>0</v>
      </c>
      <c r="AS1662" s="45" t="b">
        <f t="shared" ca="1" si="687"/>
        <v>0</v>
      </c>
      <c r="AT1662">
        <f t="shared" ca="1" si="688"/>
        <v>0</v>
      </c>
      <c r="AU1662" t="b">
        <f t="shared" ca="1" si="704"/>
        <v>0</v>
      </c>
      <c r="AV1662" t="b">
        <f t="shared" ca="1" si="705"/>
        <v>0</v>
      </c>
      <c r="AW1662" s="266" t="b">
        <f t="shared" ca="1" si="706"/>
        <v>0</v>
      </c>
      <c r="AX1662" s="266" t="b">
        <f t="shared" ca="1" si="707"/>
        <v>0</v>
      </c>
      <c r="AY1662" s="266" t="b">
        <f t="shared" ca="1" si="708"/>
        <v>0</v>
      </c>
    </row>
    <row r="1663" spans="1:51" x14ac:dyDescent="0.25">
      <c r="A1663">
        <v>1631</v>
      </c>
      <c r="B1663" s="163">
        <f ca="1">OFFSET(InputPriceData!B$15,CalculationsAndCharts!$A1663+$A$11,0,1,1)</f>
        <v>39650</v>
      </c>
      <c r="C1663" s="3">
        <f ca="1">OFFSET(InputPriceData!G$15,CalculationsAndCharts!$A1663+$A$11,IF($C$7,8,0),1,1)</f>
        <v>792000</v>
      </c>
      <c r="D1663" s="4">
        <f ca="1">OFFSET(InputPriceData!C$15,CalculationsAndCharts!$A1663+$A$11,IF($C$7,8,0),1,1)</f>
        <v>16.75</v>
      </c>
      <c r="E1663" s="4">
        <f ca="1">OFFSET(InputPriceData!D$15,CalculationsAndCharts!$A1663+$A$11,IF($C$7,8,0),1,1)</f>
        <v>17.16</v>
      </c>
      <c r="F1663" s="4">
        <f ca="1">OFFSET(InputPriceData!E$15,CalculationsAndCharts!$A1663+$A$11,IF($C$7,8,0),1,1)</f>
        <v>16.59</v>
      </c>
      <c r="G1663" s="4">
        <f ca="1">OFFSET(InputPriceData!F$15,CalculationsAndCharts!$A1663+$A$11,IF($C$7,8,0),1,1)</f>
        <v>16.64</v>
      </c>
      <c r="H1663" s="128"/>
      <c r="I1663" s="128"/>
      <c r="K1663" s="124"/>
      <c r="L1663" s="279"/>
      <c r="M1663" s="281"/>
      <c r="N1663" s="280"/>
      <c r="O1663" s="4"/>
      <c r="P1663" s="4"/>
      <c r="Q1663" s="3"/>
      <c r="S1663" s="309">
        <f t="shared" ca="1" si="689"/>
        <v>17.09</v>
      </c>
      <c r="T1663" s="309">
        <f t="shared" ca="1" si="690"/>
        <v>14.3</v>
      </c>
      <c r="U1663" s="310">
        <f t="shared" ca="1" si="682"/>
        <v>0.83870967741935509</v>
      </c>
      <c r="V1663" s="310" t="b">
        <f t="shared" ca="1" si="691"/>
        <v>0</v>
      </c>
      <c r="W1663" s="3" t="b">
        <f t="shared" ca="1" si="692"/>
        <v>0</v>
      </c>
      <c r="X1663" s="3" t="str">
        <f t="shared" ca="1" si="693"/>
        <v/>
      </c>
      <c r="Y1663" s="3" t="str">
        <f t="shared" ca="1" si="683"/>
        <v/>
      </c>
      <c r="Z1663" s="3" t="str">
        <f t="shared" ca="1" si="694"/>
        <v/>
      </c>
      <c r="AA1663" s="3" t="str">
        <f t="shared" ca="1" si="695"/>
        <v/>
      </c>
      <c r="AB1663" s="205">
        <f t="shared" ca="1" si="696"/>
        <v>4916</v>
      </c>
      <c r="AC1663" s="205">
        <f t="shared" ca="1" si="697"/>
        <v>75</v>
      </c>
      <c r="AD1663" s="205">
        <f t="shared" ca="1" si="684"/>
        <v>65.546666666666667</v>
      </c>
      <c r="AE1663" s="205">
        <f t="shared" ca="1" si="685"/>
        <v>15.546666666666667</v>
      </c>
      <c r="AF1663" s="205">
        <f t="shared" ca="1" si="698"/>
        <v>3.1093333333333337</v>
      </c>
      <c r="AG1663" s="205"/>
      <c r="AH1663" s="205"/>
      <c r="AI1663" s="205"/>
      <c r="AJ1663" s="205"/>
      <c r="AK1663" s="4"/>
      <c r="AL1663" s="4"/>
      <c r="AM1663" s="309">
        <f t="shared" ca="1" si="699"/>
        <v>17.09</v>
      </c>
      <c r="AN1663" s="309">
        <f t="shared" ca="1" si="700"/>
        <v>14.3</v>
      </c>
      <c r="AO1663" s="310">
        <f t="shared" ca="1" si="701"/>
        <v>0.83870967741935509</v>
      </c>
      <c r="AP1663" s="310" t="b">
        <f t="shared" ca="1" si="702"/>
        <v>0</v>
      </c>
      <c r="AQ1663" s="309">
        <f t="shared" ca="1" si="703"/>
        <v>0</v>
      </c>
      <c r="AR1663" s="205">
        <f t="shared" ca="1" si="686"/>
        <v>0</v>
      </c>
      <c r="AS1663" s="45" t="b">
        <f t="shared" ca="1" si="687"/>
        <v>0</v>
      </c>
      <c r="AT1663">
        <f t="shared" ca="1" si="688"/>
        <v>0</v>
      </c>
      <c r="AU1663" t="b">
        <f t="shared" ca="1" si="704"/>
        <v>0</v>
      </c>
      <c r="AV1663" t="b">
        <f t="shared" ca="1" si="705"/>
        <v>0</v>
      </c>
      <c r="AW1663" s="266" t="b">
        <f t="shared" ca="1" si="706"/>
        <v>0</v>
      </c>
      <c r="AX1663" s="266" t="b">
        <f t="shared" ca="1" si="707"/>
        <v>0</v>
      </c>
      <c r="AY1663" s="266" t="b">
        <f t="shared" ca="1" si="708"/>
        <v>0</v>
      </c>
    </row>
    <row r="1664" spans="1:51" x14ac:dyDescent="0.25">
      <c r="A1664">
        <v>1632</v>
      </c>
      <c r="B1664" s="163">
        <f ca="1">OFFSET(InputPriceData!B$15,CalculationsAndCharts!$A1664+$A$11,0,1,1)</f>
        <v>39647</v>
      </c>
      <c r="C1664" s="3">
        <f ca="1">OFFSET(InputPriceData!G$15,CalculationsAndCharts!$A1664+$A$11,IF($C$7,8,0),1,1)</f>
        <v>1548700</v>
      </c>
      <c r="D1664" s="4">
        <f ca="1">OFFSET(InputPriceData!C$15,CalculationsAndCharts!$A1664+$A$11,IF($C$7,8,0),1,1)</f>
        <v>17.04</v>
      </c>
      <c r="E1664" s="4">
        <f ca="1">OFFSET(InputPriceData!D$15,CalculationsAndCharts!$A1664+$A$11,IF($C$7,8,0),1,1)</f>
        <v>17.37</v>
      </c>
      <c r="F1664" s="4">
        <f ca="1">OFFSET(InputPriceData!E$15,CalculationsAndCharts!$A1664+$A$11,IF($C$7,8,0),1,1)</f>
        <v>16.8</v>
      </c>
      <c r="G1664" s="4">
        <f ca="1">OFFSET(InputPriceData!F$15,CalculationsAndCharts!$A1664+$A$11,IF($C$7,8,0),1,1)</f>
        <v>17.09</v>
      </c>
      <c r="H1664" s="128"/>
      <c r="I1664" s="128"/>
      <c r="K1664" s="124"/>
      <c r="L1664" s="279"/>
      <c r="M1664" s="281"/>
      <c r="N1664" s="280"/>
      <c r="O1664" s="4"/>
      <c r="P1664" s="4"/>
      <c r="Q1664" s="3"/>
      <c r="S1664" s="309">
        <f t="shared" ca="1" si="689"/>
        <v>17.09</v>
      </c>
      <c r="T1664" s="309">
        <f t="shared" ca="1" si="690"/>
        <v>14.3</v>
      </c>
      <c r="U1664" s="310">
        <f t="shared" ca="1" si="682"/>
        <v>1</v>
      </c>
      <c r="V1664" s="310" t="b">
        <f t="shared" ca="1" si="691"/>
        <v>0</v>
      </c>
      <c r="W1664" s="3" t="b">
        <f t="shared" ca="1" si="692"/>
        <v>1</v>
      </c>
      <c r="X1664" s="3">
        <f t="shared" ca="1" si="693"/>
        <v>14.52</v>
      </c>
      <c r="Y1664" s="3">
        <f t="shared" ca="1" si="683"/>
        <v>17.699724517906336</v>
      </c>
      <c r="Z1664" s="3">
        <f t="shared" ca="1" si="694"/>
        <v>10</v>
      </c>
      <c r="AA1664" s="3">
        <f t="shared" ca="1" si="695"/>
        <v>100</v>
      </c>
      <c r="AB1664" s="205">
        <f t="shared" ca="1" si="696"/>
        <v>4916</v>
      </c>
      <c r="AC1664" s="205">
        <f t="shared" ca="1" si="697"/>
        <v>75</v>
      </c>
      <c r="AD1664" s="205">
        <f t="shared" ca="1" si="684"/>
        <v>65.546666666666667</v>
      </c>
      <c r="AE1664" s="205">
        <f t="shared" ca="1" si="685"/>
        <v>15.546666666666667</v>
      </c>
      <c r="AF1664" s="205">
        <f t="shared" ca="1" si="698"/>
        <v>3.1093333333333337</v>
      </c>
      <c r="AG1664" s="205"/>
      <c r="AH1664" s="205"/>
      <c r="AI1664" s="205"/>
      <c r="AJ1664" s="205"/>
      <c r="AK1664" s="4"/>
      <c r="AL1664" s="4"/>
      <c r="AM1664" s="309">
        <f t="shared" ca="1" si="699"/>
        <v>17.09</v>
      </c>
      <c r="AN1664" s="309">
        <f t="shared" ca="1" si="700"/>
        <v>14.3</v>
      </c>
      <c r="AO1664" s="310">
        <f t="shared" ca="1" si="701"/>
        <v>1</v>
      </c>
      <c r="AP1664" s="310" t="b">
        <f t="shared" ca="1" si="702"/>
        <v>0</v>
      </c>
      <c r="AQ1664" s="309">
        <f t="shared" ca="1" si="703"/>
        <v>0</v>
      </c>
      <c r="AR1664" s="205">
        <f t="shared" ca="1" si="686"/>
        <v>0</v>
      </c>
      <c r="AS1664" s="45" t="b">
        <f t="shared" ca="1" si="687"/>
        <v>0</v>
      </c>
      <c r="AT1664">
        <f t="shared" ca="1" si="688"/>
        <v>0</v>
      </c>
      <c r="AU1664" t="b">
        <f t="shared" ca="1" si="704"/>
        <v>0</v>
      </c>
      <c r="AV1664" t="b">
        <f t="shared" ca="1" si="705"/>
        <v>0</v>
      </c>
      <c r="AW1664" s="266" t="b">
        <f t="shared" ca="1" si="706"/>
        <v>0</v>
      </c>
      <c r="AX1664" s="266" t="b">
        <f t="shared" ca="1" si="707"/>
        <v>0</v>
      </c>
      <c r="AY1664" s="266" t="b">
        <f t="shared" ca="1" si="708"/>
        <v>0</v>
      </c>
    </row>
    <row r="1665" spans="1:51" x14ac:dyDescent="0.25">
      <c r="A1665">
        <v>1633</v>
      </c>
      <c r="B1665" s="163">
        <f ca="1">OFFSET(InputPriceData!B$15,CalculationsAndCharts!$A1665+$A$11,0,1,1)</f>
        <v>39646</v>
      </c>
      <c r="C1665" s="3">
        <f ca="1">OFFSET(InputPriceData!G$15,CalculationsAndCharts!$A1665+$A$11,IF($C$7,8,0),1,1)</f>
        <v>1371000</v>
      </c>
      <c r="D1665" s="4">
        <f ca="1">OFFSET(InputPriceData!C$15,CalculationsAndCharts!$A1665+$A$11,IF($C$7,8,0),1,1)</f>
        <v>16.309999999999999</v>
      </c>
      <c r="E1665" s="4">
        <f ca="1">OFFSET(InputPriceData!D$15,CalculationsAndCharts!$A1665+$A$11,IF($C$7,8,0),1,1)</f>
        <v>16.78</v>
      </c>
      <c r="F1665" s="4">
        <f ca="1">OFFSET(InputPriceData!E$15,CalculationsAndCharts!$A1665+$A$11,IF($C$7,8,0),1,1)</f>
        <v>16.11</v>
      </c>
      <c r="G1665" s="4">
        <f ca="1">OFFSET(InputPriceData!F$15,CalculationsAndCharts!$A1665+$A$11,IF($C$7,8,0),1,1)</f>
        <v>16.71</v>
      </c>
      <c r="H1665" s="128"/>
      <c r="I1665" s="128"/>
      <c r="K1665" s="124"/>
      <c r="L1665" s="279"/>
      <c r="M1665" s="281"/>
      <c r="N1665" s="280"/>
      <c r="O1665" s="4"/>
      <c r="P1665" s="4"/>
      <c r="Q1665" s="3"/>
      <c r="S1665" s="309">
        <f t="shared" ca="1" si="689"/>
        <v>16.71</v>
      </c>
      <c r="T1665" s="309">
        <f t="shared" ca="1" si="690"/>
        <v>14.3</v>
      </c>
      <c r="U1665" s="310">
        <f t="shared" ca="1" si="682"/>
        <v>1</v>
      </c>
      <c r="V1665" s="310" t="b">
        <f t="shared" ca="1" si="691"/>
        <v>0</v>
      </c>
      <c r="W1665" s="3" t="b">
        <f t="shared" ca="1" si="692"/>
        <v>0</v>
      </c>
      <c r="X1665" s="3" t="str">
        <f t="shared" ca="1" si="693"/>
        <v/>
      </c>
      <c r="Y1665" s="3" t="str">
        <f t="shared" ca="1" si="683"/>
        <v/>
      </c>
      <c r="Z1665" s="3" t="str">
        <f t="shared" ca="1" si="694"/>
        <v/>
      </c>
      <c r="AA1665" s="3" t="str">
        <f t="shared" ca="1" si="695"/>
        <v/>
      </c>
      <c r="AB1665" s="205">
        <f t="shared" ca="1" si="696"/>
        <v>4816</v>
      </c>
      <c r="AC1665" s="205">
        <f t="shared" ca="1" si="697"/>
        <v>74</v>
      </c>
      <c r="AD1665" s="205">
        <f t="shared" ca="1" si="684"/>
        <v>65.081081081081081</v>
      </c>
      <c r="AE1665" s="205">
        <f t="shared" ca="1" si="685"/>
        <v>15.081081081081081</v>
      </c>
      <c r="AF1665" s="205">
        <f t="shared" ca="1" si="698"/>
        <v>3.0162162162162165</v>
      </c>
      <c r="AG1665" s="205"/>
      <c r="AH1665" s="205"/>
      <c r="AI1665" s="205"/>
      <c r="AJ1665" s="205"/>
      <c r="AK1665" s="4"/>
      <c r="AL1665" s="4"/>
      <c r="AM1665" s="309">
        <f t="shared" ca="1" si="699"/>
        <v>16.71</v>
      </c>
      <c r="AN1665" s="309">
        <f t="shared" ca="1" si="700"/>
        <v>14.3</v>
      </c>
      <c r="AO1665" s="310">
        <f t="shared" ca="1" si="701"/>
        <v>1</v>
      </c>
      <c r="AP1665" s="310" t="b">
        <f t="shared" ca="1" si="702"/>
        <v>0</v>
      </c>
      <c r="AQ1665" s="309">
        <f t="shared" ca="1" si="703"/>
        <v>0</v>
      </c>
      <c r="AR1665" s="205">
        <f t="shared" ca="1" si="686"/>
        <v>0</v>
      </c>
      <c r="AS1665" s="45" t="b">
        <f t="shared" ca="1" si="687"/>
        <v>0</v>
      </c>
      <c r="AT1665">
        <f t="shared" ca="1" si="688"/>
        <v>0</v>
      </c>
      <c r="AU1665" t="b">
        <f t="shared" ca="1" si="704"/>
        <v>0</v>
      </c>
      <c r="AV1665" t="b">
        <f t="shared" ca="1" si="705"/>
        <v>0</v>
      </c>
      <c r="AW1665" s="266" t="b">
        <f t="shared" ca="1" si="706"/>
        <v>0</v>
      </c>
      <c r="AX1665" s="266" t="b">
        <f t="shared" ca="1" si="707"/>
        <v>0</v>
      </c>
      <c r="AY1665" s="266" t="b">
        <f t="shared" ca="1" si="708"/>
        <v>0</v>
      </c>
    </row>
    <row r="1666" spans="1:51" x14ac:dyDescent="0.25">
      <c r="A1666">
        <v>1634</v>
      </c>
      <c r="B1666" s="163">
        <f ca="1">OFFSET(InputPriceData!B$15,CalculationsAndCharts!$A1666+$A$11,0,1,1)</f>
        <v>39645</v>
      </c>
      <c r="C1666" s="3">
        <f ca="1">OFFSET(InputPriceData!G$15,CalculationsAndCharts!$A1666+$A$11,IF($C$7,8,0),1,1)</f>
        <v>1911700</v>
      </c>
      <c r="D1666" s="4">
        <f ca="1">OFFSET(InputPriceData!C$15,CalculationsAndCharts!$A1666+$A$11,IF($C$7,8,0),1,1)</f>
        <v>14.94</v>
      </c>
      <c r="E1666" s="4">
        <f ca="1">OFFSET(InputPriceData!D$15,CalculationsAndCharts!$A1666+$A$11,IF($C$7,8,0),1,1)</f>
        <v>16.47</v>
      </c>
      <c r="F1666" s="4">
        <f ca="1">OFFSET(InputPriceData!E$15,CalculationsAndCharts!$A1666+$A$11,IF($C$7,8,0),1,1)</f>
        <v>14.88</v>
      </c>
      <c r="G1666" s="4">
        <f ca="1">OFFSET(InputPriceData!F$15,CalculationsAndCharts!$A1666+$A$11,IF($C$7,8,0),1,1)</f>
        <v>16.3</v>
      </c>
      <c r="H1666" s="128"/>
      <c r="I1666" s="128"/>
      <c r="K1666" s="124"/>
      <c r="L1666" s="279"/>
      <c r="M1666" s="281"/>
      <c r="N1666" s="280"/>
      <c r="O1666" s="4"/>
      <c r="P1666" s="4"/>
      <c r="Q1666" s="3"/>
      <c r="S1666" s="309">
        <f t="shared" ca="1" si="689"/>
        <v>16.3</v>
      </c>
      <c r="T1666" s="309">
        <f t="shared" ca="1" si="690"/>
        <v>14.3</v>
      </c>
      <c r="U1666" s="310">
        <f t="shared" ca="1" si="682"/>
        <v>1</v>
      </c>
      <c r="V1666" s="310" t="b">
        <f t="shared" ca="1" si="691"/>
        <v>0</v>
      </c>
      <c r="W1666" s="3" t="b">
        <f t="shared" ca="1" si="692"/>
        <v>0</v>
      </c>
      <c r="X1666" s="3" t="str">
        <f t="shared" ca="1" si="693"/>
        <v/>
      </c>
      <c r="Y1666" s="3" t="str">
        <f t="shared" ca="1" si="683"/>
        <v/>
      </c>
      <c r="Z1666" s="3" t="str">
        <f t="shared" ca="1" si="694"/>
        <v/>
      </c>
      <c r="AA1666" s="3" t="str">
        <f t="shared" ca="1" si="695"/>
        <v/>
      </c>
      <c r="AB1666" s="205">
        <f t="shared" ca="1" si="696"/>
        <v>4816</v>
      </c>
      <c r="AC1666" s="205">
        <f t="shared" ca="1" si="697"/>
        <v>74</v>
      </c>
      <c r="AD1666" s="205">
        <f t="shared" ca="1" si="684"/>
        <v>65.081081081081081</v>
      </c>
      <c r="AE1666" s="205">
        <f t="shared" ca="1" si="685"/>
        <v>15.081081081081081</v>
      </c>
      <c r="AF1666" s="205">
        <f t="shared" ca="1" si="698"/>
        <v>3.0162162162162165</v>
      </c>
      <c r="AG1666" s="205"/>
      <c r="AH1666" s="205"/>
      <c r="AI1666" s="205"/>
      <c r="AJ1666" s="205"/>
      <c r="AK1666" s="4"/>
      <c r="AL1666" s="4"/>
      <c r="AM1666" s="309">
        <f t="shared" ca="1" si="699"/>
        <v>16.3</v>
      </c>
      <c r="AN1666" s="309">
        <f t="shared" ca="1" si="700"/>
        <v>14.3</v>
      </c>
      <c r="AO1666" s="310">
        <f t="shared" ca="1" si="701"/>
        <v>1</v>
      </c>
      <c r="AP1666" s="310" t="b">
        <f t="shared" ca="1" si="702"/>
        <v>0</v>
      </c>
      <c r="AQ1666" s="309">
        <f t="shared" ca="1" si="703"/>
        <v>0</v>
      </c>
      <c r="AR1666" s="205">
        <f t="shared" ca="1" si="686"/>
        <v>0</v>
      </c>
      <c r="AS1666" s="45" t="b">
        <f t="shared" ca="1" si="687"/>
        <v>0</v>
      </c>
      <c r="AT1666">
        <f t="shared" ca="1" si="688"/>
        <v>0</v>
      </c>
      <c r="AU1666" t="b">
        <f t="shared" ca="1" si="704"/>
        <v>0</v>
      </c>
      <c r="AV1666" t="b">
        <f t="shared" ca="1" si="705"/>
        <v>0</v>
      </c>
      <c r="AW1666" s="266" t="b">
        <f t="shared" ca="1" si="706"/>
        <v>0</v>
      </c>
      <c r="AX1666" s="266" t="b">
        <f t="shared" ca="1" si="707"/>
        <v>0</v>
      </c>
      <c r="AY1666" s="266" t="b">
        <f t="shared" ca="1" si="708"/>
        <v>0</v>
      </c>
    </row>
    <row r="1667" spans="1:51" x14ac:dyDescent="0.25">
      <c r="A1667">
        <v>1635</v>
      </c>
      <c r="B1667" s="163">
        <f ca="1">OFFSET(InputPriceData!B$15,CalculationsAndCharts!$A1667+$A$11,0,1,1)</f>
        <v>39644</v>
      </c>
      <c r="C1667" s="3">
        <f ca="1">OFFSET(InputPriceData!G$15,CalculationsAndCharts!$A1667+$A$11,IF($C$7,8,0),1,1)</f>
        <v>912800</v>
      </c>
      <c r="D1667" s="4">
        <f ca="1">OFFSET(InputPriceData!C$15,CalculationsAndCharts!$A1667+$A$11,IF($C$7,8,0),1,1)</f>
        <v>14.69</v>
      </c>
      <c r="E1667" s="4">
        <f ca="1">OFFSET(InputPriceData!D$15,CalculationsAndCharts!$A1667+$A$11,IF($C$7,8,0),1,1)</f>
        <v>15.11</v>
      </c>
      <c r="F1667" s="4">
        <f ca="1">OFFSET(InputPriceData!E$15,CalculationsAndCharts!$A1667+$A$11,IF($C$7,8,0),1,1)</f>
        <v>14.24</v>
      </c>
      <c r="G1667" s="4">
        <f ca="1">OFFSET(InputPriceData!F$15,CalculationsAndCharts!$A1667+$A$11,IF($C$7,8,0),1,1)</f>
        <v>14.85</v>
      </c>
      <c r="H1667" s="128"/>
      <c r="I1667" s="128"/>
      <c r="K1667" s="124"/>
      <c r="L1667" s="279"/>
      <c r="M1667" s="281"/>
      <c r="N1667" s="280"/>
      <c r="O1667" s="4"/>
      <c r="P1667" s="4"/>
      <c r="Q1667" s="3"/>
      <c r="S1667" s="309">
        <f t="shared" ca="1" si="689"/>
        <v>15.64</v>
      </c>
      <c r="T1667" s="309">
        <f t="shared" ca="1" si="690"/>
        <v>14.3</v>
      </c>
      <c r="U1667" s="310">
        <f t="shared" ca="1" si="682"/>
        <v>0.41044776119402909</v>
      </c>
      <c r="V1667" s="310" t="b">
        <f t="shared" ca="1" si="691"/>
        <v>0</v>
      </c>
      <c r="W1667" s="3" t="b">
        <f t="shared" ca="1" si="692"/>
        <v>0</v>
      </c>
      <c r="X1667" s="3" t="str">
        <f t="shared" ca="1" si="693"/>
        <v/>
      </c>
      <c r="Y1667" s="3" t="str">
        <f t="shared" ca="1" si="683"/>
        <v/>
      </c>
      <c r="Z1667" s="3" t="str">
        <f t="shared" ca="1" si="694"/>
        <v/>
      </c>
      <c r="AA1667" s="3" t="str">
        <f t="shared" ca="1" si="695"/>
        <v/>
      </c>
      <c r="AB1667" s="205">
        <f t="shared" ca="1" si="696"/>
        <v>4816</v>
      </c>
      <c r="AC1667" s="205">
        <f t="shared" ca="1" si="697"/>
        <v>74</v>
      </c>
      <c r="AD1667" s="205">
        <f t="shared" ca="1" si="684"/>
        <v>65.081081081081081</v>
      </c>
      <c r="AE1667" s="205">
        <f t="shared" ca="1" si="685"/>
        <v>15.081081081081081</v>
      </c>
      <c r="AF1667" s="205">
        <f t="shared" ca="1" si="698"/>
        <v>3.0162162162162165</v>
      </c>
      <c r="AG1667" s="205"/>
      <c r="AH1667" s="205"/>
      <c r="AI1667" s="205"/>
      <c r="AJ1667" s="205"/>
      <c r="AK1667" s="4"/>
      <c r="AL1667" s="4"/>
      <c r="AM1667" s="309">
        <f t="shared" ca="1" si="699"/>
        <v>15.64</v>
      </c>
      <c r="AN1667" s="309">
        <f t="shared" ca="1" si="700"/>
        <v>14.3</v>
      </c>
      <c r="AO1667" s="310">
        <f t="shared" ca="1" si="701"/>
        <v>0.41044776119402909</v>
      </c>
      <c r="AP1667" s="310" t="b">
        <f t="shared" ca="1" si="702"/>
        <v>0</v>
      </c>
      <c r="AQ1667" s="309">
        <f t="shared" ca="1" si="703"/>
        <v>0</v>
      </c>
      <c r="AR1667" s="205">
        <f t="shared" ca="1" si="686"/>
        <v>0</v>
      </c>
      <c r="AS1667" s="45" t="b">
        <f t="shared" ca="1" si="687"/>
        <v>0</v>
      </c>
      <c r="AT1667">
        <f t="shared" ca="1" si="688"/>
        <v>0</v>
      </c>
      <c r="AU1667" t="b">
        <f t="shared" ca="1" si="704"/>
        <v>0</v>
      </c>
      <c r="AV1667" t="b">
        <f t="shared" ca="1" si="705"/>
        <v>0</v>
      </c>
      <c r="AW1667" s="266" t="b">
        <f t="shared" ca="1" si="706"/>
        <v>0</v>
      </c>
      <c r="AX1667" s="266" t="b">
        <f t="shared" ca="1" si="707"/>
        <v>0</v>
      </c>
      <c r="AY1667" s="266" t="b">
        <f t="shared" ca="1" si="708"/>
        <v>0</v>
      </c>
    </row>
    <row r="1668" spans="1:51" x14ac:dyDescent="0.25">
      <c r="A1668">
        <v>1636</v>
      </c>
      <c r="B1668" s="163">
        <f ca="1">OFFSET(InputPriceData!B$15,CalculationsAndCharts!$A1668+$A$11,0,1,1)</f>
        <v>39643</v>
      </c>
      <c r="C1668" s="3">
        <f ca="1">OFFSET(InputPriceData!G$15,CalculationsAndCharts!$A1668+$A$11,IF($C$7,8,0),1,1)</f>
        <v>710400</v>
      </c>
      <c r="D1668" s="4">
        <f ca="1">OFFSET(InputPriceData!C$15,CalculationsAndCharts!$A1668+$A$11,IF($C$7,8,0),1,1)</f>
        <v>15.16</v>
      </c>
      <c r="E1668" s="4">
        <f ca="1">OFFSET(InputPriceData!D$15,CalculationsAndCharts!$A1668+$A$11,IF($C$7,8,0),1,1)</f>
        <v>15.31</v>
      </c>
      <c r="F1668" s="4">
        <f ca="1">OFFSET(InputPriceData!E$15,CalculationsAndCharts!$A1668+$A$11,IF($C$7,8,0),1,1)</f>
        <v>14.69</v>
      </c>
      <c r="G1668" s="4">
        <f ca="1">OFFSET(InputPriceData!F$15,CalculationsAndCharts!$A1668+$A$11,IF($C$7,8,0),1,1)</f>
        <v>14.8</v>
      </c>
      <c r="H1668" s="128"/>
      <c r="I1668" s="128"/>
      <c r="K1668" s="124"/>
      <c r="L1668" s="279"/>
      <c r="M1668" s="281"/>
      <c r="N1668" s="280"/>
      <c r="O1668" s="4"/>
      <c r="P1668" s="4"/>
      <c r="Q1668" s="3"/>
      <c r="S1668" s="309">
        <f t="shared" ca="1" si="689"/>
        <v>15.64</v>
      </c>
      <c r="T1668" s="309">
        <f t="shared" ca="1" si="690"/>
        <v>14.3</v>
      </c>
      <c r="U1668" s="310">
        <f t="shared" ca="1" si="682"/>
        <v>0.37313432835820898</v>
      </c>
      <c r="V1668" s="310" t="b">
        <f t="shared" ca="1" si="691"/>
        <v>0</v>
      </c>
      <c r="W1668" s="3" t="b">
        <f t="shared" ca="1" si="692"/>
        <v>0</v>
      </c>
      <c r="X1668" s="3" t="str">
        <f t="shared" ca="1" si="693"/>
        <v/>
      </c>
      <c r="Y1668" s="3" t="str">
        <f t="shared" ca="1" si="683"/>
        <v/>
      </c>
      <c r="Z1668" s="3" t="str">
        <f t="shared" ca="1" si="694"/>
        <v/>
      </c>
      <c r="AA1668" s="3" t="str">
        <f t="shared" ca="1" si="695"/>
        <v/>
      </c>
      <c r="AB1668" s="205">
        <f t="shared" ca="1" si="696"/>
        <v>4816</v>
      </c>
      <c r="AC1668" s="205">
        <f t="shared" ca="1" si="697"/>
        <v>74</v>
      </c>
      <c r="AD1668" s="205">
        <f t="shared" ca="1" si="684"/>
        <v>65.081081081081081</v>
      </c>
      <c r="AE1668" s="205">
        <f t="shared" ca="1" si="685"/>
        <v>15.081081081081081</v>
      </c>
      <c r="AF1668" s="205">
        <f t="shared" ca="1" si="698"/>
        <v>3.0162162162162165</v>
      </c>
      <c r="AG1668" s="205"/>
      <c r="AH1668" s="205"/>
      <c r="AI1668" s="205"/>
      <c r="AJ1668" s="205"/>
      <c r="AK1668" s="4"/>
      <c r="AL1668" s="4"/>
      <c r="AM1668" s="309">
        <f t="shared" ca="1" si="699"/>
        <v>15.64</v>
      </c>
      <c r="AN1668" s="309">
        <f t="shared" ca="1" si="700"/>
        <v>14.3</v>
      </c>
      <c r="AO1668" s="310">
        <f t="shared" ca="1" si="701"/>
        <v>0.37313432835820898</v>
      </c>
      <c r="AP1668" s="310" t="b">
        <f t="shared" ca="1" si="702"/>
        <v>0</v>
      </c>
      <c r="AQ1668" s="309">
        <f t="shared" ca="1" si="703"/>
        <v>0</v>
      </c>
      <c r="AR1668" s="205">
        <f t="shared" ca="1" si="686"/>
        <v>0</v>
      </c>
      <c r="AS1668" s="45" t="b">
        <f t="shared" ca="1" si="687"/>
        <v>0</v>
      </c>
      <c r="AT1668">
        <f t="shared" ca="1" si="688"/>
        <v>0</v>
      </c>
      <c r="AU1668" t="b">
        <f t="shared" ca="1" si="704"/>
        <v>0</v>
      </c>
      <c r="AV1668" t="b">
        <f t="shared" ca="1" si="705"/>
        <v>0</v>
      </c>
      <c r="AW1668" s="266" t="b">
        <f t="shared" ca="1" si="706"/>
        <v>0</v>
      </c>
      <c r="AX1668" s="266" t="b">
        <f t="shared" ca="1" si="707"/>
        <v>0</v>
      </c>
      <c r="AY1668" s="266" t="b">
        <f t="shared" ca="1" si="708"/>
        <v>0</v>
      </c>
    </row>
    <row r="1669" spans="1:51" x14ac:dyDescent="0.25">
      <c r="A1669">
        <v>1637</v>
      </c>
      <c r="B1669" s="163">
        <f ca="1">OFFSET(InputPriceData!B$15,CalculationsAndCharts!$A1669+$A$11,0,1,1)</f>
        <v>39640</v>
      </c>
      <c r="C1669" s="3">
        <f ca="1">OFFSET(InputPriceData!G$15,CalculationsAndCharts!$A1669+$A$11,IF($C$7,8,0),1,1)</f>
        <v>1152600</v>
      </c>
      <c r="D1669" s="4">
        <f ca="1">OFFSET(InputPriceData!C$15,CalculationsAndCharts!$A1669+$A$11,IF($C$7,8,0),1,1)</f>
        <v>14.68</v>
      </c>
      <c r="E1669" s="4">
        <f ca="1">OFFSET(InputPriceData!D$15,CalculationsAndCharts!$A1669+$A$11,IF($C$7,8,0),1,1)</f>
        <v>15.21</v>
      </c>
      <c r="F1669" s="4">
        <f ca="1">OFFSET(InputPriceData!E$15,CalculationsAndCharts!$A1669+$A$11,IF($C$7,8,0),1,1)</f>
        <v>14.51</v>
      </c>
      <c r="G1669" s="4">
        <f ca="1">OFFSET(InputPriceData!F$15,CalculationsAndCharts!$A1669+$A$11,IF($C$7,8,0),1,1)</f>
        <v>15.1</v>
      </c>
      <c r="H1669" s="128"/>
      <c r="I1669" s="128"/>
      <c r="K1669" s="124"/>
      <c r="L1669" s="279"/>
      <c r="M1669" s="281"/>
      <c r="N1669" s="280"/>
      <c r="O1669" s="4"/>
      <c r="P1669" s="4"/>
      <c r="Q1669" s="3"/>
      <c r="S1669" s="309">
        <f t="shared" ca="1" si="689"/>
        <v>15.64</v>
      </c>
      <c r="T1669" s="309">
        <f t="shared" ca="1" si="690"/>
        <v>14.3</v>
      </c>
      <c r="U1669" s="310">
        <f t="shared" ca="1" si="682"/>
        <v>0.59701492537313361</v>
      </c>
      <c r="V1669" s="310" t="b">
        <f t="shared" ca="1" si="691"/>
        <v>0</v>
      </c>
      <c r="W1669" s="3" t="b">
        <f t="shared" ca="1" si="692"/>
        <v>0</v>
      </c>
      <c r="X1669" s="3" t="str">
        <f t="shared" ca="1" si="693"/>
        <v/>
      </c>
      <c r="Y1669" s="3" t="str">
        <f t="shared" ca="1" si="683"/>
        <v/>
      </c>
      <c r="Z1669" s="3" t="str">
        <f t="shared" ca="1" si="694"/>
        <v/>
      </c>
      <c r="AA1669" s="3" t="str">
        <f t="shared" ca="1" si="695"/>
        <v/>
      </c>
      <c r="AB1669" s="205">
        <f t="shared" ca="1" si="696"/>
        <v>4816</v>
      </c>
      <c r="AC1669" s="205">
        <f t="shared" ca="1" si="697"/>
        <v>74</v>
      </c>
      <c r="AD1669" s="205">
        <f t="shared" ca="1" si="684"/>
        <v>65.081081081081081</v>
      </c>
      <c r="AE1669" s="205">
        <f t="shared" ca="1" si="685"/>
        <v>15.081081081081081</v>
      </c>
      <c r="AF1669" s="205">
        <f t="shared" ca="1" si="698"/>
        <v>3.0162162162162165</v>
      </c>
      <c r="AG1669" s="205"/>
      <c r="AH1669" s="205"/>
      <c r="AI1669" s="205"/>
      <c r="AJ1669" s="205"/>
      <c r="AK1669" s="4"/>
      <c r="AL1669" s="4"/>
      <c r="AM1669" s="309">
        <f t="shared" ca="1" si="699"/>
        <v>15.64</v>
      </c>
      <c r="AN1669" s="309">
        <f t="shared" ca="1" si="700"/>
        <v>14.3</v>
      </c>
      <c r="AO1669" s="310">
        <f t="shared" ca="1" si="701"/>
        <v>0.59701492537313361</v>
      </c>
      <c r="AP1669" s="310" t="b">
        <f t="shared" ca="1" si="702"/>
        <v>0</v>
      </c>
      <c r="AQ1669" s="309">
        <f t="shared" ca="1" si="703"/>
        <v>0</v>
      </c>
      <c r="AR1669" s="205">
        <f t="shared" ca="1" si="686"/>
        <v>0</v>
      </c>
      <c r="AS1669" s="45" t="b">
        <f t="shared" ca="1" si="687"/>
        <v>0</v>
      </c>
      <c r="AT1669">
        <f t="shared" ca="1" si="688"/>
        <v>0</v>
      </c>
      <c r="AU1669" t="b">
        <f t="shared" ca="1" si="704"/>
        <v>0</v>
      </c>
      <c r="AV1669" t="b">
        <f t="shared" ca="1" si="705"/>
        <v>0</v>
      </c>
      <c r="AW1669" s="266" t="b">
        <f t="shared" ca="1" si="706"/>
        <v>0</v>
      </c>
      <c r="AX1669" s="266" t="b">
        <f t="shared" ca="1" si="707"/>
        <v>0</v>
      </c>
      <c r="AY1669" s="266" t="b">
        <f t="shared" ca="1" si="708"/>
        <v>0</v>
      </c>
    </row>
    <row r="1670" spans="1:51" x14ac:dyDescent="0.25">
      <c r="A1670">
        <v>1638</v>
      </c>
      <c r="B1670" s="163">
        <f ca="1">OFFSET(InputPriceData!B$15,CalculationsAndCharts!$A1670+$A$11,0,1,1)</f>
        <v>39639</v>
      </c>
      <c r="C1670" s="3">
        <f ca="1">OFFSET(InputPriceData!G$15,CalculationsAndCharts!$A1670+$A$11,IF($C$7,8,0),1,1)</f>
        <v>954800</v>
      </c>
      <c r="D1670" s="4">
        <f ca="1">OFFSET(InputPriceData!C$15,CalculationsAndCharts!$A1670+$A$11,IF($C$7,8,0),1,1)</f>
        <v>15.26</v>
      </c>
      <c r="E1670" s="4">
        <f ca="1">OFFSET(InputPriceData!D$15,CalculationsAndCharts!$A1670+$A$11,IF($C$7,8,0),1,1)</f>
        <v>15.42</v>
      </c>
      <c r="F1670" s="4">
        <f ca="1">OFFSET(InputPriceData!E$15,CalculationsAndCharts!$A1670+$A$11,IF($C$7,8,0),1,1)</f>
        <v>14.78</v>
      </c>
      <c r="G1670" s="4">
        <f ca="1">OFFSET(InputPriceData!F$15,CalculationsAndCharts!$A1670+$A$11,IF($C$7,8,0),1,1)</f>
        <v>14.98</v>
      </c>
      <c r="H1670" s="128"/>
      <c r="I1670" s="128"/>
      <c r="K1670" s="124"/>
      <c r="L1670" s="279"/>
      <c r="M1670" s="281"/>
      <c r="N1670" s="280"/>
      <c r="O1670" s="4"/>
      <c r="P1670" s="4"/>
      <c r="Q1670" s="3"/>
      <c r="S1670" s="309">
        <f t="shared" ca="1" si="689"/>
        <v>15.64</v>
      </c>
      <c r="T1670" s="309">
        <f t="shared" ca="1" si="690"/>
        <v>14.3</v>
      </c>
      <c r="U1670" s="310">
        <f t="shared" ca="1" si="682"/>
        <v>0.50746268656716398</v>
      </c>
      <c r="V1670" s="310" t="b">
        <f t="shared" ca="1" si="691"/>
        <v>0</v>
      </c>
      <c r="W1670" s="3" t="b">
        <f t="shared" ca="1" si="692"/>
        <v>0</v>
      </c>
      <c r="X1670" s="3" t="str">
        <f t="shared" ca="1" si="693"/>
        <v/>
      </c>
      <c r="Y1670" s="3" t="str">
        <f t="shared" ca="1" si="683"/>
        <v/>
      </c>
      <c r="Z1670" s="3" t="str">
        <f t="shared" ca="1" si="694"/>
        <v/>
      </c>
      <c r="AA1670" s="3" t="str">
        <f t="shared" ca="1" si="695"/>
        <v/>
      </c>
      <c r="AB1670" s="205">
        <f t="shared" ca="1" si="696"/>
        <v>4816</v>
      </c>
      <c r="AC1670" s="205">
        <f t="shared" ca="1" si="697"/>
        <v>74</v>
      </c>
      <c r="AD1670" s="205">
        <f t="shared" ca="1" si="684"/>
        <v>65.081081081081081</v>
      </c>
      <c r="AE1670" s="205">
        <f t="shared" ca="1" si="685"/>
        <v>15.081081081081081</v>
      </c>
      <c r="AF1670" s="205">
        <f t="shared" ca="1" si="698"/>
        <v>3.0162162162162165</v>
      </c>
      <c r="AG1670" s="205"/>
      <c r="AH1670" s="205"/>
      <c r="AI1670" s="205"/>
      <c r="AJ1670" s="205"/>
      <c r="AK1670" s="4"/>
      <c r="AL1670" s="4"/>
      <c r="AM1670" s="309">
        <f t="shared" ca="1" si="699"/>
        <v>15.64</v>
      </c>
      <c r="AN1670" s="309">
        <f t="shared" ca="1" si="700"/>
        <v>14.3</v>
      </c>
      <c r="AO1670" s="310">
        <f t="shared" ca="1" si="701"/>
        <v>0.50746268656716398</v>
      </c>
      <c r="AP1670" s="310" t="b">
        <f t="shared" ca="1" si="702"/>
        <v>0</v>
      </c>
      <c r="AQ1670" s="309">
        <f t="shared" ca="1" si="703"/>
        <v>0</v>
      </c>
      <c r="AR1670" s="205">
        <f t="shared" ca="1" si="686"/>
        <v>0</v>
      </c>
      <c r="AS1670" s="45" t="b">
        <f t="shared" ca="1" si="687"/>
        <v>0</v>
      </c>
      <c r="AT1670">
        <f t="shared" ca="1" si="688"/>
        <v>0</v>
      </c>
      <c r="AU1670" t="b">
        <f t="shared" ca="1" si="704"/>
        <v>0</v>
      </c>
      <c r="AV1670" t="b">
        <f t="shared" ca="1" si="705"/>
        <v>0</v>
      </c>
      <c r="AW1670" s="266" t="b">
        <f t="shared" ca="1" si="706"/>
        <v>0</v>
      </c>
      <c r="AX1670" s="266" t="b">
        <f t="shared" ca="1" si="707"/>
        <v>0</v>
      </c>
      <c r="AY1670" s="266" t="b">
        <f t="shared" ca="1" si="708"/>
        <v>0</v>
      </c>
    </row>
    <row r="1671" spans="1:51" x14ac:dyDescent="0.25">
      <c r="A1671">
        <v>1639</v>
      </c>
      <c r="B1671" s="163">
        <f ca="1">OFFSET(InputPriceData!B$15,CalculationsAndCharts!$A1671+$A$11,0,1,1)</f>
        <v>39638</v>
      </c>
      <c r="C1671" s="3">
        <f ca="1">OFFSET(InputPriceData!G$15,CalculationsAndCharts!$A1671+$A$11,IF($C$7,8,0),1,1)</f>
        <v>1320500</v>
      </c>
      <c r="D1671" s="4">
        <f ca="1">OFFSET(InputPriceData!C$15,CalculationsAndCharts!$A1671+$A$11,IF($C$7,8,0),1,1)</f>
        <v>15.61</v>
      </c>
      <c r="E1671" s="4">
        <f ca="1">OFFSET(InputPriceData!D$15,CalculationsAndCharts!$A1671+$A$11,IF($C$7,8,0),1,1)</f>
        <v>15.82</v>
      </c>
      <c r="F1671" s="4">
        <f ca="1">OFFSET(InputPriceData!E$15,CalculationsAndCharts!$A1671+$A$11,IF($C$7,8,0),1,1)</f>
        <v>15.18</v>
      </c>
      <c r="G1671" s="4">
        <f ca="1">OFFSET(InputPriceData!F$15,CalculationsAndCharts!$A1671+$A$11,IF($C$7,8,0),1,1)</f>
        <v>15.29</v>
      </c>
      <c r="H1671" s="128"/>
      <c r="I1671" s="128"/>
      <c r="K1671" s="124"/>
      <c r="L1671" s="279"/>
      <c r="M1671" s="281"/>
      <c r="N1671" s="280"/>
      <c r="O1671" s="4"/>
      <c r="P1671" s="4"/>
      <c r="Q1671" s="3"/>
      <c r="S1671" s="309">
        <f t="shared" ca="1" si="689"/>
        <v>15.64</v>
      </c>
      <c r="T1671" s="309">
        <f t="shared" ca="1" si="690"/>
        <v>14.3</v>
      </c>
      <c r="U1671" s="310">
        <f t="shared" ca="1" si="682"/>
        <v>0.73880597014925264</v>
      </c>
      <c r="V1671" s="310" t="b">
        <f t="shared" ca="1" si="691"/>
        <v>0</v>
      </c>
      <c r="W1671" s="3" t="b">
        <f t="shared" ca="1" si="692"/>
        <v>0</v>
      </c>
      <c r="X1671" s="3" t="str">
        <f t="shared" ca="1" si="693"/>
        <v/>
      </c>
      <c r="Y1671" s="3" t="str">
        <f t="shared" ca="1" si="683"/>
        <v/>
      </c>
      <c r="Z1671" s="3" t="str">
        <f t="shared" ca="1" si="694"/>
        <v/>
      </c>
      <c r="AA1671" s="3" t="str">
        <f t="shared" ca="1" si="695"/>
        <v/>
      </c>
      <c r="AB1671" s="205">
        <f t="shared" ca="1" si="696"/>
        <v>4816</v>
      </c>
      <c r="AC1671" s="205">
        <f t="shared" ca="1" si="697"/>
        <v>74</v>
      </c>
      <c r="AD1671" s="205">
        <f t="shared" ca="1" si="684"/>
        <v>65.081081081081081</v>
      </c>
      <c r="AE1671" s="205">
        <f t="shared" ca="1" si="685"/>
        <v>15.081081081081081</v>
      </c>
      <c r="AF1671" s="205">
        <f t="shared" ca="1" si="698"/>
        <v>3.0162162162162165</v>
      </c>
      <c r="AG1671" s="205"/>
      <c r="AH1671" s="205"/>
      <c r="AI1671" s="205"/>
      <c r="AJ1671" s="205"/>
      <c r="AK1671" s="4"/>
      <c r="AL1671" s="4"/>
      <c r="AM1671" s="309">
        <f t="shared" ca="1" si="699"/>
        <v>15.64</v>
      </c>
      <c r="AN1671" s="309">
        <f t="shared" ca="1" si="700"/>
        <v>14.3</v>
      </c>
      <c r="AO1671" s="310">
        <f t="shared" ca="1" si="701"/>
        <v>0.73880597014925264</v>
      </c>
      <c r="AP1671" s="310" t="b">
        <f t="shared" ca="1" si="702"/>
        <v>0</v>
      </c>
      <c r="AQ1671" s="309">
        <f t="shared" ca="1" si="703"/>
        <v>0</v>
      </c>
      <c r="AR1671" s="205">
        <f t="shared" ca="1" si="686"/>
        <v>0</v>
      </c>
      <c r="AS1671" s="45" t="b">
        <f t="shared" ca="1" si="687"/>
        <v>0</v>
      </c>
      <c r="AT1671">
        <f t="shared" ca="1" si="688"/>
        <v>0</v>
      </c>
      <c r="AU1671" t="b">
        <f t="shared" ca="1" si="704"/>
        <v>0</v>
      </c>
      <c r="AV1671" t="b">
        <f t="shared" ca="1" si="705"/>
        <v>0</v>
      </c>
      <c r="AW1671" s="266" t="b">
        <f t="shared" ca="1" si="706"/>
        <v>0</v>
      </c>
      <c r="AX1671" s="266" t="b">
        <f t="shared" ca="1" si="707"/>
        <v>0</v>
      </c>
      <c r="AY1671" s="266" t="b">
        <f t="shared" ca="1" si="708"/>
        <v>1</v>
      </c>
    </row>
    <row r="1672" spans="1:51" x14ac:dyDescent="0.25">
      <c r="A1672">
        <v>1640</v>
      </c>
      <c r="B1672" s="163">
        <f ca="1">OFFSET(InputPriceData!B$15,CalculationsAndCharts!$A1672+$A$11,0,1,1)</f>
        <v>39637</v>
      </c>
      <c r="C1672" s="3">
        <f ca="1">OFFSET(InputPriceData!G$15,CalculationsAndCharts!$A1672+$A$11,IF($C$7,8,0),1,1)</f>
        <v>1079400</v>
      </c>
      <c r="D1672" s="4">
        <f ca="1">OFFSET(InputPriceData!C$15,CalculationsAndCharts!$A1672+$A$11,IF($C$7,8,0),1,1)</f>
        <v>14.25</v>
      </c>
      <c r="E1672" s="4">
        <f ca="1">OFFSET(InputPriceData!D$15,CalculationsAndCharts!$A1672+$A$11,IF($C$7,8,0),1,1)</f>
        <v>15.66</v>
      </c>
      <c r="F1672" s="4">
        <f ca="1">OFFSET(InputPriceData!E$15,CalculationsAndCharts!$A1672+$A$11,IF($C$7,8,0),1,1)</f>
        <v>14.25</v>
      </c>
      <c r="G1672" s="4">
        <f ca="1">OFFSET(InputPriceData!F$15,CalculationsAndCharts!$A1672+$A$11,IF($C$7,8,0),1,1)</f>
        <v>15.64</v>
      </c>
      <c r="H1672" s="128"/>
      <c r="I1672" s="128"/>
      <c r="K1672" s="124"/>
      <c r="L1672" s="279"/>
      <c r="M1672" s="281"/>
      <c r="N1672" s="280"/>
      <c r="O1672" s="4"/>
      <c r="P1672" s="4"/>
      <c r="Q1672" s="3"/>
      <c r="S1672" s="309">
        <f t="shared" ca="1" si="689"/>
        <v>15.64</v>
      </c>
      <c r="T1672" s="309">
        <f t="shared" ca="1" si="690"/>
        <v>14.3</v>
      </c>
      <c r="U1672" s="310">
        <f t="shared" ca="1" si="682"/>
        <v>1</v>
      </c>
      <c r="V1672" s="310" t="b">
        <f t="shared" ca="1" si="691"/>
        <v>0</v>
      </c>
      <c r="W1672" s="3" t="b">
        <f t="shared" ca="1" si="692"/>
        <v>0</v>
      </c>
      <c r="X1672" s="3" t="str">
        <f t="shared" ca="1" si="693"/>
        <v/>
      </c>
      <c r="Y1672" s="3" t="str">
        <f t="shared" ca="1" si="683"/>
        <v/>
      </c>
      <c r="Z1672" s="3" t="str">
        <f t="shared" ca="1" si="694"/>
        <v/>
      </c>
      <c r="AA1672" s="3" t="str">
        <f t="shared" ca="1" si="695"/>
        <v/>
      </c>
      <c r="AB1672" s="205">
        <f t="shared" ca="1" si="696"/>
        <v>4816</v>
      </c>
      <c r="AC1672" s="205">
        <f t="shared" ca="1" si="697"/>
        <v>74</v>
      </c>
      <c r="AD1672" s="205">
        <f t="shared" ca="1" si="684"/>
        <v>65.081081081081081</v>
      </c>
      <c r="AE1672" s="205">
        <f t="shared" ca="1" si="685"/>
        <v>15.081081081081081</v>
      </c>
      <c r="AF1672" s="205">
        <f t="shared" ca="1" si="698"/>
        <v>3.0162162162162165</v>
      </c>
      <c r="AG1672" s="205"/>
      <c r="AH1672" s="205"/>
      <c r="AI1672" s="205"/>
      <c r="AJ1672" s="205"/>
      <c r="AK1672" s="4"/>
      <c r="AL1672" s="4"/>
      <c r="AM1672" s="309">
        <f t="shared" ca="1" si="699"/>
        <v>15.64</v>
      </c>
      <c r="AN1672" s="309">
        <f t="shared" ca="1" si="700"/>
        <v>14.3</v>
      </c>
      <c r="AO1672" s="310">
        <f t="shared" ca="1" si="701"/>
        <v>1</v>
      </c>
      <c r="AP1672" s="310" t="b">
        <f t="shared" ca="1" si="702"/>
        <v>0</v>
      </c>
      <c r="AQ1672" s="309">
        <f t="shared" ca="1" si="703"/>
        <v>0.43619999999999998</v>
      </c>
      <c r="AR1672" s="205">
        <f t="shared" ca="1" si="686"/>
        <v>14.1038</v>
      </c>
      <c r="AS1672" s="45" t="b">
        <f t="shared" ca="1" si="687"/>
        <v>0</v>
      </c>
      <c r="AT1672">
        <f t="shared" ca="1" si="688"/>
        <v>9</v>
      </c>
      <c r="AU1672" t="b">
        <f t="shared" ca="1" si="704"/>
        <v>1</v>
      </c>
      <c r="AV1672" t="b">
        <f t="shared" ca="1" si="705"/>
        <v>1</v>
      </c>
      <c r="AW1672" s="266" t="b">
        <f t="shared" ca="1" si="706"/>
        <v>0</v>
      </c>
      <c r="AX1672" s="266" t="b">
        <f t="shared" ca="1" si="707"/>
        <v>1</v>
      </c>
      <c r="AY1672" s="266" t="b">
        <f t="shared" ca="1" si="708"/>
        <v>0</v>
      </c>
    </row>
    <row r="1673" spans="1:51" x14ac:dyDescent="0.25">
      <c r="A1673">
        <v>1641</v>
      </c>
      <c r="B1673" s="163">
        <f ca="1">OFFSET(InputPriceData!B$15,CalculationsAndCharts!$A1673+$A$11,0,1,1)</f>
        <v>39636</v>
      </c>
      <c r="C1673" s="3">
        <f ca="1">OFFSET(InputPriceData!G$15,CalculationsAndCharts!$A1673+$A$11,IF($C$7,8,0),1,1)</f>
        <v>1816900</v>
      </c>
      <c r="D1673" s="4">
        <f ca="1">OFFSET(InputPriceData!C$15,CalculationsAndCharts!$A1673+$A$11,IF($C$7,8,0),1,1)</f>
        <v>14.49</v>
      </c>
      <c r="E1673" s="4">
        <f ca="1">OFFSET(InputPriceData!D$15,CalculationsAndCharts!$A1673+$A$11,IF($C$7,8,0),1,1)</f>
        <v>14.88</v>
      </c>
      <c r="F1673" s="4">
        <f ca="1">OFFSET(InputPriceData!E$15,CalculationsAndCharts!$A1673+$A$11,IF($C$7,8,0),1,1)</f>
        <v>14.46</v>
      </c>
      <c r="G1673" s="4">
        <f ca="1">OFFSET(InputPriceData!F$15,CalculationsAndCharts!$A1673+$A$11,IF($C$7,8,0),1,1)</f>
        <v>14.7</v>
      </c>
      <c r="H1673" s="128"/>
      <c r="I1673" s="128"/>
      <c r="K1673" s="124"/>
      <c r="L1673" s="279"/>
      <c r="M1673" s="281"/>
      <c r="N1673" s="280"/>
      <c r="O1673" s="4"/>
      <c r="P1673" s="4"/>
      <c r="Q1673" s="3"/>
      <c r="S1673" s="309">
        <f t="shared" ca="1" si="689"/>
        <v>15.44</v>
      </c>
      <c r="T1673" s="309">
        <f t="shared" ca="1" si="690"/>
        <v>14.3</v>
      </c>
      <c r="U1673" s="310">
        <f t="shared" ca="1" si="682"/>
        <v>0.35087719298245529</v>
      </c>
      <c r="V1673" s="310" t="b">
        <f t="shared" ca="1" si="691"/>
        <v>0</v>
      </c>
      <c r="W1673" s="3" t="b">
        <f t="shared" ca="1" si="692"/>
        <v>1</v>
      </c>
      <c r="X1673" s="3">
        <f t="shared" ca="1" si="693"/>
        <v>14.76</v>
      </c>
      <c r="Y1673" s="3">
        <f t="shared" ca="1" si="683"/>
        <v>-0.40650406504065378</v>
      </c>
      <c r="Z1673" s="3">
        <f t="shared" ca="1" si="694"/>
        <v>-0.40650406504065378</v>
      </c>
      <c r="AA1673" s="3">
        <f t="shared" ca="1" si="695"/>
        <v>47</v>
      </c>
      <c r="AB1673" s="205">
        <f t="shared" ca="1" si="696"/>
        <v>4816</v>
      </c>
      <c r="AC1673" s="205">
        <f t="shared" ca="1" si="697"/>
        <v>74</v>
      </c>
      <c r="AD1673" s="205">
        <f t="shared" ca="1" si="684"/>
        <v>65.081081081081081</v>
      </c>
      <c r="AE1673" s="205">
        <f t="shared" ca="1" si="685"/>
        <v>15.081081081081081</v>
      </c>
      <c r="AF1673" s="205">
        <f t="shared" ca="1" si="698"/>
        <v>3.0162162162162165</v>
      </c>
      <c r="AG1673" s="205"/>
      <c r="AH1673" s="205"/>
      <c r="AI1673" s="205"/>
      <c r="AJ1673" s="205"/>
      <c r="AK1673" s="4"/>
      <c r="AL1673" s="4"/>
      <c r="AM1673" s="309">
        <f t="shared" ca="1" si="699"/>
        <v>15.44</v>
      </c>
      <c r="AN1673" s="309">
        <f t="shared" ca="1" si="700"/>
        <v>14.3</v>
      </c>
      <c r="AO1673" s="310">
        <f t="shared" ca="1" si="701"/>
        <v>0.35087719298245529</v>
      </c>
      <c r="AP1673" s="310" t="b">
        <f t="shared" ca="1" si="702"/>
        <v>0</v>
      </c>
      <c r="AQ1673" s="309">
        <f t="shared" ca="1" si="703"/>
        <v>0.43619999999999998</v>
      </c>
      <c r="AR1673" s="205">
        <f t="shared" ca="1" si="686"/>
        <v>14.1038</v>
      </c>
      <c r="AS1673" s="45" t="b">
        <f t="shared" ca="1" si="687"/>
        <v>0</v>
      </c>
      <c r="AT1673">
        <f t="shared" ca="1" si="688"/>
        <v>8</v>
      </c>
      <c r="AU1673" t="b">
        <f t="shared" ca="1" si="704"/>
        <v>0</v>
      </c>
      <c r="AV1673" t="b">
        <f t="shared" ca="1" si="705"/>
        <v>0</v>
      </c>
      <c r="AW1673" s="266" t="b">
        <f t="shared" ca="1" si="706"/>
        <v>0</v>
      </c>
      <c r="AX1673" s="266" t="b">
        <f t="shared" ca="1" si="707"/>
        <v>1</v>
      </c>
      <c r="AY1673" s="266" t="b">
        <f t="shared" ca="1" si="708"/>
        <v>0</v>
      </c>
    </row>
    <row r="1674" spans="1:51" x14ac:dyDescent="0.25">
      <c r="A1674">
        <v>1642</v>
      </c>
      <c r="B1674" s="163">
        <f ca="1">OFFSET(InputPriceData!B$15,CalculationsAndCharts!$A1674+$A$11,0,1,1)</f>
        <v>39632</v>
      </c>
      <c r="C1674" s="3">
        <f ca="1">OFFSET(InputPriceData!G$15,CalculationsAndCharts!$A1674+$A$11,IF($C$7,8,0),1,1)</f>
        <v>811300</v>
      </c>
      <c r="D1674" s="4">
        <f ca="1">OFFSET(InputPriceData!C$15,CalculationsAndCharts!$A1674+$A$11,IF($C$7,8,0),1,1)</f>
        <v>14.25</v>
      </c>
      <c r="E1674" s="4">
        <f ca="1">OFFSET(InputPriceData!D$15,CalculationsAndCharts!$A1674+$A$11,IF($C$7,8,0),1,1)</f>
        <v>14.71</v>
      </c>
      <c r="F1674" s="4">
        <f ca="1">OFFSET(InputPriceData!E$15,CalculationsAndCharts!$A1674+$A$11,IF($C$7,8,0),1,1)</f>
        <v>14.18</v>
      </c>
      <c r="G1674" s="4">
        <f ca="1">OFFSET(InputPriceData!F$15,CalculationsAndCharts!$A1674+$A$11,IF($C$7,8,0),1,1)</f>
        <v>14.38</v>
      </c>
      <c r="H1674" s="128"/>
      <c r="I1674" s="128"/>
      <c r="K1674" s="124"/>
      <c r="L1674" s="279"/>
      <c r="M1674" s="281"/>
      <c r="N1674" s="280"/>
      <c r="O1674" s="4"/>
      <c r="P1674" s="4"/>
      <c r="Q1674" s="3"/>
      <c r="S1674" s="309">
        <f t="shared" ca="1" si="689"/>
        <v>15.44</v>
      </c>
      <c r="T1674" s="309">
        <f t="shared" ca="1" si="690"/>
        <v>14.3</v>
      </c>
      <c r="U1674" s="310">
        <f t="shared" ca="1" si="682"/>
        <v>7.0175438596491363E-2</v>
      </c>
      <c r="V1674" s="310" t="b">
        <f t="shared" ca="1" si="691"/>
        <v>0</v>
      </c>
      <c r="W1674" s="3" t="b">
        <f t="shared" ca="1" si="692"/>
        <v>0</v>
      </c>
      <c r="X1674" s="3" t="str">
        <f t="shared" ca="1" si="693"/>
        <v/>
      </c>
      <c r="Y1674" s="3" t="str">
        <f t="shared" ca="1" si="683"/>
        <v/>
      </c>
      <c r="Z1674" s="3" t="str">
        <f t="shared" ca="1" si="694"/>
        <v/>
      </c>
      <c r="AA1674" s="3" t="str">
        <f t="shared" ca="1" si="695"/>
        <v/>
      </c>
      <c r="AB1674" s="205">
        <f t="shared" ca="1" si="696"/>
        <v>4769</v>
      </c>
      <c r="AC1674" s="205">
        <f t="shared" ca="1" si="697"/>
        <v>73</v>
      </c>
      <c r="AD1674" s="205">
        <f t="shared" ca="1" si="684"/>
        <v>65.328767123287676</v>
      </c>
      <c r="AE1674" s="205">
        <f t="shared" ca="1" si="685"/>
        <v>15.328767123287676</v>
      </c>
      <c r="AF1674" s="205">
        <f t="shared" ca="1" si="698"/>
        <v>3.0657534246575353</v>
      </c>
      <c r="AG1674" s="205"/>
      <c r="AH1674" s="205"/>
      <c r="AI1674" s="205"/>
      <c r="AJ1674" s="205"/>
      <c r="AK1674" s="4"/>
      <c r="AL1674" s="4"/>
      <c r="AM1674" s="309">
        <f t="shared" ca="1" si="699"/>
        <v>15.44</v>
      </c>
      <c r="AN1674" s="309">
        <f t="shared" ca="1" si="700"/>
        <v>14.3</v>
      </c>
      <c r="AO1674" s="310">
        <f t="shared" ca="1" si="701"/>
        <v>7.0175438596491363E-2</v>
      </c>
      <c r="AP1674" s="310" t="b">
        <f t="shared" ca="1" si="702"/>
        <v>0</v>
      </c>
      <c r="AQ1674" s="309">
        <f t="shared" ca="1" si="703"/>
        <v>0.43619999999999998</v>
      </c>
      <c r="AR1674" s="205">
        <f t="shared" ca="1" si="686"/>
        <v>14.1038</v>
      </c>
      <c r="AS1674" s="45" t="b">
        <f t="shared" ca="1" si="687"/>
        <v>0</v>
      </c>
      <c r="AT1674">
        <f t="shared" ca="1" si="688"/>
        <v>7</v>
      </c>
      <c r="AU1674" t="b">
        <f t="shared" ca="1" si="704"/>
        <v>0</v>
      </c>
      <c r="AV1674" t="b">
        <f t="shared" ca="1" si="705"/>
        <v>0</v>
      </c>
      <c r="AW1674" s="266" t="b">
        <f t="shared" ca="1" si="706"/>
        <v>0</v>
      </c>
      <c r="AX1674" s="266" t="b">
        <f t="shared" ca="1" si="707"/>
        <v>1</v>
      </c>
      <c r="AY1674" s="266" t="b">
        <f t="shared" ca="1" si="708"/>
        <v>0</v>
      </c>
    </row>
    <row r="1675" spans="1:51" x14ac:dyDescent="0.25">
      <c r="A1675">
        <v>1643</v>
      </c>
      <c r="B1675" s="163">
        <f ca="1">OFFSET(InputPriceData!B$15,CalculationsAndCharts!$A1675+$A$11,0,1,1)</f>
        <v>39631</v>
      </c>
      <c r="C1675" s="3">
        <f ca="1">OFFSET(InputPriceData!G$15,CalculationsAndCharts!$A1675+$A$11,IF($C$7,8,0),1,1)</f>
        <v>795500</v>
      </c>
      <c r="D1675" s="4">
        <f ca="1">OFFSET(InputPriceData!C$15,CalculationsAndCharts!$A1675+$A$11,IF($C$7,8,0),1,1)</f>
        <v>14.75</v>
      </c>
      <c r="E1675" s="4">
        <f ca="1">OFFSET(InputPriceData!D$15,CalculationsAndCharts!$A1675+$A$11,IF($C$7,8,0),1,1)</f>
        <v>14.75</v>
      </c>
      <c r="F1675" s="4">
        <f ca="1">OFFSET(InputPriceData!E$15,CalculationsAndCharts!$A1675+$A$11,IF($C$7,8,0),1,1)</f>
        <v>14.25</v>
      </c>
      <c r="G1675" s="4">
        <f ca="1">OFFSET(InputPriceData!F$15,CalculationsAndCharts!$A1675+$A$11,IF($C$7,8,0),1,1)</f>
        <v>14.3</v>
      </c>
      <c r="H1675" s="128"/>
      <c r="I1675" s="128"/>
      <c r="K1675" s="124"/>
      <c r="L1675" s="279"/>
      <c r="M1675" s="281"/>
      <c r="N1675" s="280"/>
      <c r="O1675" s="4"/>
      <c r="P1675" s="4"/>
      <c r="Q1675" s="3"/>
      <c r="S1675" s="309">
        <f t="shared" ca="1" si="689"/>
        <v>15.44</v>
      </c>
      <c r="T1675" s="309">
        <f t="shared" ca="1" si="690"/>
        <v>14.3</v>
      </c>
      <c r="U1675" s="310">
        <f t="shared" ca="1" si="682"/>
        <v>0</v>
      </c>
      <c r="V1675" s="310" t="b">
        <f t="shared" ca="1" si="691"/>
        <v>1</v>
      </c>
      <c r="W1675" s="3" t="b">
        <f t="shared" ca="1" si="692"/>
        <v>0</v>
      </c>
      <c r="X1675" s="3" t="str">
        <f t="shared" ca="1" si="693"/>
        <v/>
      </c>
      <c r="Y1675" s="3" t="str">
        <f t="shared" ca="1" si="683"/>
        <v/>
      </c>
      <c r="Z1675" s="3" t="str">
        <f t="shared" ca="1" si="694"/>
        <v/>
      </c>
      <c r="AA1675" s="3" t="str">
        <f t="shared" ca="1" si="695"/>
        <v/>
      </c>
      <c r="AB1675" s="205">
        <f t="shared" ca="1" si="696"/>
        <v>4769</v>
      </c>
      <c r="AC1675" s="205">
        <f t="shared" ca="1" si="697"/>
        <v>73</v>
      </c>
      <c r="AD1675" s="205">
        <f t="shared" ca="1" si="684"/>
        <v>65.328767123287676</v>
      </c>
      <c r="AE1675" s="205">
        <f t="shared" ca="1" si="685"/>
        <v>15.328767123287676</v>
      </c>
      <c r="AF1675" s="205">
        <f t="shared" ca="1" si="698"/>
        <v>3.0657534246575353</v>
      </c>
      <c r="AG1675" s="205"/>
      <c r="AH1675" s="205"/>
      <c r="AI1675" s="205"/>
      <c r="AJ1675" s="205"/>
      <c r="AK1675" s="4"/>
      <c r="AL1675" s="4"/>
      <c r="AM1675" s="309">
        <f t="shared" ca="1" si="699"/>
        <v>15.44</v>
      </c>
      <c r="AN1675" s="309">
        <f t="shared" ca="1" si="700"/>
        <v>14.3</v>
      </c>
      <c r="AO1675" s="310">
        <f t="shared" ca="1" si="701"/>
        <v>0</v>
      </c>
      <c r="AP1675" s="310" t="b">
        <f t="shared" ca="1" si="702"/>
        <v>1</v>
      </c>
      <c r="AQ1675" s="309">
        <f t="shared" ca="1" si="703"/>
        <v>0.43619999999999998</v>
      </c>
      <c r="AR1675" s="205">
        <f t="shared" ca="1" si="686"/>
        <v>14.1038</v>
      </c>
      <c r="AS1675" s="45" t="b">
        <f t="shared" ca="1" si="687"/>
        <v>0</v>
      </c>
      <c r="AT1675">
        <f t="shared" ca="1" si="688"/>
        <v>6</v>
      </c>
      <c r="AU1675" t="b">
        <f t="shared" ca="1" si="704"/>
        <v>0</v>
      </c>
      <c r="AV1675" t="b">
        <f t="shared" ca="1" si="705"/>
        <v>0</v>
      </c>
      <c r="AW1675" s="266" t="b">
        <f t="shared" ca="1" si="706"/>
        <v>0</v>
      </c>
      <c r="AX1675" s="266" t="b">
        <f t="shared" ca="1" si="707"/>
        <v>1</v>
      </c>
      <c r="AY1675" s="266" t="b">
        <f t="shared" ca="1" si="708"/>
        <v>0</v>
      </c>
    </row>
    <row r="1676" spans="1:51" x14ac:dyDescent="0.25">
      <c r="A1676">
        <v>1644</v>
      </c>
      <c r="B1676" s="163">
        <f ca="1">OFFSET(InputPriceData!B$15,CalculationsAndCharts!$A1676+$A$11,0,1,1)</f>
        <v>39630</v>
      </c>
      <c r="C1676" s="3">
        <f ca="1">OFFSET(InputPriceData!G$15,CalculationsAndCharts!$A1676+$A$11,IF($C$7,8,0),1,1)</f>
        <v>1191300</v>
      </c>
      <c r="D1676" s="4">
        <f ca="1">OFFSET(InputPriceData!C$15,CalculationsAndCharts!$A1676+$A$11,IF($C$7,8,0),1,1)</f>
        <v>14.88</v>
      </c>
      <c r="E1676" s="4">
        <f ca="1">OFFSET(InputPriceData!D$15,CalculationsAndCharts!$A1676+$A$11,IF($C$7,8,0),1,1)</f>
        <v>14.9</v>
      </c>
      <c r="F1676" s="4">
        <f ca="1">OFFSET(InputPriceData!E$15,CalculationsAndCharts!$A1676+$A$11,IF($C$7,8,0),1,1)</f>
        <v>14.36</v>
      </c>
      <c r="G1676" s="4">
        <f ca="1">OFFSET(InputPriceData!F$15,CalculationsAndCharts!$A1676+$A$11,IF($C$7,8,0),1,1)</f>
        <v>14.83</v>
      </c>
      <c r="H1676" s="128"/>
      <c r="I1676" s="128"/>
      <c r="K1676" s="124"/>
      <c r="L1676" s="279"/>
      <c r="M1676" s="281"/>
      <c r="N1676" s="280"/>
      <c r="O1676" s="4"/>
      <c r="P1676" s="4"/>
      <c r="Q1676" s="3"/>
      <c r="S1676" s="309">
        <f t="shared" ca="1" si="689"/>
        <v>15.44</v>
      </c>
      <c r="T1676" s="309">
        <f t="shared" ca="1" si="690"/>
        <v>14.52</v>
      </c>
      <c r="U1676" s="310">
        <f t="shared" ca="1" si="682"/>
        <v>0.33695652173913099</v>
      </c>
      <c r="V1676" s="310" t="b">
        <f t="shared" ca="1" si="691"/>
        <v>0</v>
      </c>
      <c r="W1676" s="3" t="b">
        <f t="shared" ca="1" si="692"/>
        <v>0</v>
      </c>
      <c r="X1676" s="3" t="str">
        <f t="shared" ca="1" si="693"/>
        <v/>
      </c>
      <c r="Y1676" s="3" t="str">
        <f t="shared" ca="1" si="683"/>
        <v/>
      </c>
      <c r="Z1676" s="3" t="str">
        <f t="shared" ca="1" si="694"/>
        <v/>
      </c>
      <c r="AA1676" s="3" t="str">
        <f t="shared" ca="1" si="695"/>
        <v/>
      </c>
      <c r="AB1676" s="205">
        <f t="shared" ca="1" si="696"/>
        <v>4769</v>
      </c>
      <c r="AC1676" s="205">
        <f t="shared" ca="1" si="697"/>
        <v>73</v>
      </c>
      <c r="AD1676" s="205">
        <f t="shared" ca="1" si="684"/>
        <v>65.328767123287676</v>
      </c>
      <c r="AE1676" s="205">
        <f t="shared" ca="1" si="685"/>
        <v>15.328767123287676</v>
      </c>
      <c r="AF1676" s="205">
        <f t="shared" ca="1" si="698"/>
        <v>3.0657534246575353</v>
      </c>
      <c r="AG1676" s="205"/>
      <c r="AH1676" s="205"/>
      <c r="AI1676" s="205"/>
      <c r="AJ1676" s="205"/>
      <c r="AK1676" s="4"/>
      <c r="AL1676" s="4"/>
      <c r="AM1676" s="309">
        <f t="shared" ca="1" si="699"/>
        <v>15.44</v>
      </c>
      <c r="AN1676" s="309">
        <f t="shared" ca="1" si="700"/>
        <v>14.52</v>
      </c>
      <c r="AO1676" s="310">
        <f t="shared" ca="1" si="701"/>
        <v>0.33695652173913099</v>
      </c>
      <c r="AP1676" s="310" t="b">
        <f t="shared" ca="1" si="702"/>
        <v>0</v>
      </c>
      <c r="AQ1676" s="309">
        <f t="shared" ca="1" si="703"/>
        <v>0.43619999999999998</v>
      </c>
      <c r="AR1676" s="205">
        <f t="shared" ca="1" si="686"/>
        <v>14.1038</v>
      </c>
      <c r="AS1676" s="45" t="b">
        <f t="shared" ca="1" si="687"/>
        <v>0</v>
      </c>
      <c r="AT1676">
        <f t="shared" ca="1" si="688"/>
        <v>5</v>
      </c>
      <c r="AU1676" t="b">
        <f t="shared" ca="1" si="704"/>
        <v>0</v>
      </c>
      <c r="AV1676" t="b">
        <f t="shared" ca="1" si="705"/>
        <v>0</v>
      </c>
      <c r="AW1676" s="266" t="b">
        <f t="shared" ca="1" si="706"/>
        <v>0</v>
      </c>
      <c r="AX1676" s="266" t="b">
        <f t="shared" ca="1" si="707"/>
        <v>1</v>
      </c>
      <c r="AY1676" s="266" t="b">
        <f t="shared" ca="1" si="708"/>
        <v>0</v>
      </c>
    </row>
    <row r="1677" spans="1:51" x14ac:dyDescent="0.25">
      <c r="A1677">
        <v>1645</v>
      </c>
      <c r="B1677" s="163">
        <f ca="1">OFFSET(InputPriceData!B$15,CalculationsAndCharts!$A1677+$A$11,0,1,1)</f>
        <v>39629</v>
      </c>
      <c r="C1677" s="3">
        <f ca="1">OFFSET(InputPriceData!G$15,CalculationsAndCharts!$A1677+$A$11,IF($C$7,8,0),1,1)</f>
        <v>886000</v>
      </c>
      <c r="D1677" s="4">
        <f ca="1">OFFSET(InputPriceData!C$15,CalculationsAndCharts!$A1677+$A$11,IF($C$7,8,0),1,1)</f>
        <v>14.67</v>
      </c>
      <c r="E1677" s="4">
        <f ca="1">OFFSET(InputPriceData!D$15,CalculationsAndCharts!$A1677+$A$11,IF($C$7,8,0),1,1)</f>
        <v>15.15</v>
      </c>
      <c r="F1677" s="4">
        <f ca="1">OFFSET(InputPriceData!E$15,CalculationsAndCharts!$A1677+$A$11,IF($C$7,8,0),1,1)</f>
        <v>14.51</v>
      </c>
      <c r="G1677" s="4">
        <f ca="1">OFFSET(InputPriceData!F$15,CalculationsAndCharts!$A1677+$A$11,IF($C$7,8,0),1,1)</f>
        <v>14.91</v>
      </c>
      <c r="H1677" s="128"/>
      <c r="I1677" s="128"/>
      <c r="K1677" s="124"/>
      <c r="L1677" s="279"/>
      <c r="M1677" s="281"/>
      <c r="N1677" s="280"/>
      <c r="O1677" s="4"/>
      <c r="P1677" s="4"/>
      <c r="Q1677" s="3"/>
      <c r="S1677" s="309">
        <f t="shared" ca="1" si="689"/>
        <v>15.91</v>
      </c>
      <c r="T1677" s="309">
        <f t="shared" ca="1" si="690"/>
        <v>14.52</v>
      </c>
      <c r="U1677" s="310">
        <f t="shared" ca="1" si="682"/>
        <v>0.28057553956834563</v>
      </c>
      <c r="V1677" s="310" t="b">
        <f t="shared" ca="1" si="691"/>
        <v>0</v>
      </c>
      <c r="W1677" s="3" t="b">
        <f t="shared" ca="1" si="692"/>
        <v>0</v>
      </c>
      <c r="X1677" s="3" t="str">
        <f t="shared" ca="1" si="693"/>
        <v/>
      </c>
      <c r="Y1677" s="3" t="str">
        <f t="shared" ca="1" si="683"/>
        <v/>
      </c>
      <c r="Z1677" s="3" t="str">
        <f t="shared" ca="1" si="694"/>
        <v/>
      </c>
      <c r="AA1677" s="3" t="str">
        <f t="shared" ca="1" si="695"/>
        <v/>
      </c>
      <c r="AB1677" s="205">
        <f t="shared" ca="1" si="696"/>
        <v>4769</v>
      </c>
      <c r="AC1677" s="205">
        <f t="shared" ca="1" si="697"/>
        <v>73</v>
      </c>
      <c r="AD1677" s="205">
        <f t="shared" ca="1" si="684"/>
        <v>65.328767123287676</v>
      </c>
      <c r="AE1677" s="205">
        <f t="shared" ca="1" si="685"/>
        <v>15.328767123287676</v>
      </c>
      <c r="AF1677" s="205">
        <f t="shared" ca="1" si="698"/>
        <v>3.0657534246575353</v>
      </c>
      <c r="AG1677" s="205"/>
      <c r="AH1677" s="205"/>
      <c r="AI1677" s="205"/>
      <c r="AJ1677" s="205"/>
      <c r="AK1677" s="4"/>
      <c r="AL1677" s="4"/>
      <c r="AM1677" s="309">
        <f t="shared" ca="1" si="699"/>
        <v>15.44</v>
      </c>
      <c r="AN1677" s="309">
        <f t="shared" ca="1" si="700"/>
        <v>14.52</v>
      </c>
      <c r="AO1677" s="310">
        <f t="shared" ca="1" si="701"/>
        <v>0.42391304347826153</v>
      </c>
      <c r="AP1677" s="310" t="b">
        <f t="shared" ca="1" si="702"/>
        <v>0</v>
      </c>
      <c r="AQ1677" s="309">
        <f t="shared" ca="1" si="703"/>
        <v>0.43619999999999998</v>
      </c>
      <c r="AR1677" s="205">
        <f t="shared" ca="1" si="686"/>
        <v>14.1038</v>
      </c>
      <c r="AS1677" s="45" t="b">
        <f t="shared" ca="1" si="687"/>
        <v>0</v>
      </c>
      <c r="AT1677">
        <f t="shared" ca="1" si="688"/>
        <v>4</v>
      </c>
      <c r="AU1677" t="b">
        <f t="shared" ca="1" si="704"/>
        <v>0</v>
      </c>
      <c r="AV1677" t="b">
        <f t="shared" ca="1" si="705"/>
        <v>0</v>
      </c>
      <c r="AW1677" s="266" t="b">
        <f t="shared" ca="1" si="706"/>
        <v>0</v>
      </c>
      <c r="AX1677" s="266" t="b">
        <f t="shared" ca="1" si="707"/>
        <v>1</v>
      </c>
      <c r="AY1677" s="266" t="b">
        <f t="shared" ca="1" si="708"/>
        <v>0</v>
      </c>
    </row>
    <row r="1678" spans="1:51" x14ac:dyDescent="0.25">
      <c r="A1678">
        <v>1646</v>
      </c>
      <c r="B1678" s="163">
        <f ca="1">OFFSET(InputPriceData!B$15,CalculationsAndCharts!$A1678+$A$11,0,1,1)</f>
        <v>39626</v>
      </c>
      <c r="C1678" s="3">
        <f ca="1">OFFSET(InputPriceData!G$15,CalculationsAndCharts!$A1678+$A$11,IF($C$7,8,0),1,1)</f>
        <v>1309000</v>
      </c>
      <c r="D1678" s="4">
        <f ca="1">OFFSET(InputPriceData!C$15,CalculationsAndCharts!$A1678+$A$11,IF($C$7,8,0),1,1)</f>
        <v>14.65</v>
      </c>
      <c r="E1678" s="4">
        <f ca="1">OFFSET(InputPriceData!D$15,CalculationsAndCharts!$A1678+$A$11,IF($C$7,8,0),1,1)</f>
        <v>14.85</v>
      </c>
      <c r="F1678" s="4">
        <f ca="1">OFFSET(InputPriceData!E$15,CalculationsAndCharts!$A1678+$A$11,IF($C$7,8,0),1,1)</f>
        <v>14.39</v>
      </c>
      <c r="G1678" s="4">
        <f ca="1">OFFSET(InputPriceData!F$15,CalculationsAndCharts!$A1678+$A$11,IF($C$7,8,0),1,1)</f>
        <v>14.69</v>
      </c>
      <c r="H1678" s="128"/>
      <c r="I1678" s="128"/>
      <c r="K1678" s="124"/>
      <c r="L1678" s="279"/>
      <c r="M1678" s="281"/>
      <c r="N1678" s="280"/>
      <c r="O1678" s="4"/>
      <c r="P1678" s="4"/>
      <c r="Q1678" s="3"/>
      <c r="S1678" s="309">
        <f t="shared" ca="1" si="689"/>
        <v>15.91</v>
      </c>
      <c r="T1678" s="309">
        <f t="shared" ca="1" si="690"/>
        <v>14.52</v>
      </c>
      <c r="U1678" s="310">
        <f t="shared" ca="1" si="682"/>
        <v>0.1223021582733812</v>
      </c>
      <c r="V1678" s="310" t="b">
        <f t="shared" ca="1" si="691"/>
        <v>0</v>
      </c>
      <c r="W1678" s="3" t="b">
        <f t="shared" ca="1" si="692"/>
        <v>0</v>
      </c>
      <c r="X1678" s="3" t="str">
        <f t="shared" ca="1" si="693"/>
        <v/>
      </c>
      <c r="Y1678" s="3" t="str">
        <f t="shared" ca="1" si="683"/>
        <v/>
      </c>
      <c r="Z1678" s="3" t="str">
        <f t="shared" ca="1" si="694"/>
        <v/>
      </c>
      <c r="AA1678" s="3" t="str">
        <f t="shared" ca="1" si="695"/>
        <v/>
      </c>
      <c r="AB1678" s="205">
        <f t="shared" ca="1" si="696"/>
        <v>4769</v>
      </c>
      <c r="AC1678" s="205">
        <f t="shared" ca="1" si="697"/>
        <v>73</v>
      </c>
      <c r="AD1678" s="205">
        <f t="shared" ca="1" si="684"/>
        <v>65.328767123287676</v>
      </c>
      <c r="AE1678" s="205">
        <f t="shared" ca="1" si="685"/>
        <v>15.328767123287676</v>
      </c>
      <c r="AF1678" s="205">
        <f t="shared" ca="1" si="698"/>
        <v>3.0657534246575353</v>
      </c>
      <c r="AG1678" s="205"/>
      <c r="AH1678" s="205"/>
      <c r="AI1678" s="205"/>
      <c r="AJ1678" s="205"/>
      <c r="AK1678" s="4"/>
      <c r="AL1678" s="4"/>
      <c r="AM1678" s="309">
        <f t="shared" ca="1" si="699"/>
        <v>15.44</v>
      </c>
      <c r="AN1678" s="309">
        <f t="shared" ca="1" si="700"/>
        <v>14.52</v>
      </c>
      <c r="AO1678" s="310">
        <f t="shared" ca="1" si="701"/>
        <v>0.18478260869565211</v>
      </c>
      <c r="AP1678" s="310" t="b">
        <f t="shared" ca="1" si="702"/>
        <v>0</v>
      </c>
      <c r="AQ1678" s="309">
        <f t="shared" ca="1" si="703"/>
        <v>0.43619999999999998</v>
      </c>
      <c r="AR1678" s="205">
        <f t="shared" ca="1" si="686"/>
        <v>14.1038</v>
      </c>
      <c r="AS1678" s="45" t="b">
        <f t="shared" ca="1" si="687"/>
        <v>0</v>
      </c>
      <c r="AT1678">
        <f t="shared" ca="1" si="688"/>
        <v>3</v>
      </c>
      <c r="AU1678" t="b">
        <f t="shared" ca="1" si="704"/>
        <v>0</v>
      </c>
      <c r="AV1678" t="b">
        <f t="shared" ca="1" si="705"/>
        <v>0</v>
      </c>
      <c r="AW1678" s="266" t="b">
        <f t="shared" ca="1" si="706"/>
        <v>0</v>
      </c>
      <c r="AX1678" s="266" t="b">
        <f t="shared" ca="1" si="707"/>
        <v>1</v>
      </c>
      <c r="AY1678" s="266" t="b">
        <f t="shared" ca="1" si="708"/>
        <v>0</v>
      </c>
    </row>
    <row r="1679" spans="1:51" x14ac:dyDescent="0.25">
      <c r="A1679">
        <v>1647</v>
      </c>
      <c r="B1679" s="163">
        <f ca="1">OFFSET(InputPriceData!B$15,CalculationsAndCharts!$A1679+$A$11,0,1,1)</f>
        <v>39625</v>
      </c>
      <c r="C1679" s="3">
        <f ca="1">OFFSET(InputPriceData!G$15,CalculationsAndCharts!$A1679+$A$11,IF($C$7,8,0),1,1)</f>
        <v>1388900</v>
      </c>
      <c r="D1679" s="4">
        <f ca="1">OFFSET(InputPriceData!C$15,CalculationsAndCharts!$A1679+$A$11,IF($C$7,8,0),1,1)</f>
        <v>14.51</v>
      </c>
      <c r="E1679" s="4">
        <f ca="1">OFFSET(InputPriceData!D$15,CalculationsAndCharts!$A1679+$A$11,IF($C$7,8,0),1,1)</f>
        <v>14.76</v>
      </c>
      <c r="F1679" s="4">
        <f ca="1">OFFSET(InputPriceData!E$15,CalculationsAndCharts!$A1679+$A$11,IF($C$7,8,0),1,1)</f>
        <v>14.41</v>
      </c>
      <c r="G1679" s="4">
        <f ca="1">OFFSET(InputPriceData!F$15,CalculationsAndCharts!$A1679+$A$11,IF($C$7,8,0),1,1)</f>
        <v>14.65</v>
      </c>
      <c r="H1679" s="128"/>
      <c r="I1679" s="128"/>
      <c r="K1679" s="124"/>
      <c r="L1679" s="279"/>
      <c r="M1679" s="281"/>
      <c r="N1679" s="280"/>
      <c r="O1679" s="4"/>
      <c r="P1679" s="4"/>
      <c r="Q1679" s="3"/>
      <c r="S1679" s="309">
        <f t="shared" ca="1" si="689"/>
        <v>15.91</v>
      </c>
      <c r="T1679" s="309">
        <f t="shared" ca="1" si="690"/>
        <v>14.52</v>
      </c>
      <c r="U1679" s="310">
        <f t="shared" ca="1" si="682"/>
        <v>9.3525179856115637E-2</v>
      </c>
      <c r="V1679" s="310" t="b">
        <f t="shared" ca="1" si="691"/>
        <v>1</v>
      </c>
      <c r="W1679" s="3" t="b">
        <f t="shared" ca="1" si="692"/>
        <v>0</v>
      </c>
      <c r="X1679" s="3" t="str">
        <f t="shared" ca="1" si="693"/>
        <v/>
      </c>
      <c r="Y1679" s="3" t="str">
        <f t="shared" ca="1" si="683"/>
        <v/>
      </c>
      <c r="Z1679" s="3" t="str">
        <f t="shared" ca="1" si="694"/>
        <v/>
      </c>
      <c r="AA1679" s="3" t="str">
        <f t="shared" ca="1" si="695"/>
        <v/>
      </c>
      <c r="AB1679" s="205">
        <f t="shared" ca="1" si="696"/>
        <v>4769</v>
      </c>
      <c r="AC1679" s="205">
        <f t="shared" ca="1" si="697"/>
        <v>73</v>
      </c>
      <c r="AD1679" s="205">
        <f t="shared" ca="1" si="684"/>
        <v>65.328767123287676</v>
      </c>
      <c r="AE1679" s="205">
        <f t="shared" ca="1" si="685"/>
        <v>15.328767123287676</v>
      </c>
      <c r="AF1679" s="205">
        <f t="shared" ca="1" si="698"/>
        <v>3.0657534246575353</v>
      </c>
      <c r="AG1679" s="205"/>
      <c r="AH1679" s="205"/>
      <c r="AI1679" s="205"/>
      <c r="AJ1679" s="205"/>
      <c r="AK1679" s="4"/>
      <c r="AL1679" s="4"/>
      <c r="AM1679" s="309">
        <f t="shared" ca="1" si="699"/>
        <v>15.91</v>
      </c>
      <c r="AN1679" s="309">
        <f t="shared" ca="1" si="700"/>
        <v>14.52</v>
      </c>
      <c r="AO1679" s="310">
        <f t="shared" ca="1" si="701"/>
        <v>9.3525179856115637E-2</v>
      </c>
      <c r="AP1679" s="310" t="b">
        <f t="shared" ca="1" si="702"/>
        <v>1</v>
      </c>
      <c r="AQ1679" s="309">
        <f t="shared" ca="1" si="703"/>
        <v>0.43619999999999998</v>
      </c>
      <c r="AR1679" s="205">
        <f t="shared" ca="1" si="686"/>
        <v>14.1038</v>
      </c>
      <c r="AS1679" s="45" t="b">
        <f t="shared" ca="1" si="687"/>
        <v>0</v>
      </c>
      <c r="AT1679">
        <f t="shared" ca="1" si="688"/>
        <v>2</v>
      </c>
      <c r="AU1679" t="b">
        <f t="shared" ca="1" si="704"/>
        <v>0</v>
      </c>
      <c r="AV1679" t="b">
        <f t="shared" ca="1" si="705"/>
        <v>0</v>
      </c>
      <c r="AW1679" s="266" t="b">
        <f t="shared" ca="1" si="706"/>
        <v>0</v>
      </c>
      <c r="AX1679" s="266" t="b">
        <f t="shared" ca="1" si="707"/>
        <v>1</v>
      </c>
      <c r="AY1679" s="266" t="b">
        <f t="shared" ca="1" si="708"/>
        <v>0</v>
      </c>
    </row>
    <row r="1680" spans="1:51" x14ac:dyDescent="0.25">
      <c r="A1680">
        <v>1648</v>
      </c>
      <c r="B1680" s="163">
        <f ca="1">OFFSET(InputPriceData!B$15,CalculationsAndCharts!$A1680+$A$11,0,1,1)</f>
        <v>39624</v>
      </c>
      <c r="C1680" s="3">
        <f ca="1">OFFSET(InputPriceData!G$15,CalculationsAndCharts!$A1680+$A$11,IF($C$7,8,0),1,1)</f>
        <v>774300</v>
      </c>
      <c r="D1680" s="4">
        <f ca="1">OFFSET(InputPriceData!C$15,CalculationsAndCharts!$A1680+$A$11,IF($C$7,8,0),1,1)</f>
        <v>14.54</v>
      </c>
      <c r="E1680" s="4">
        <f ca="1">OFFSET(InputPriceData!D$15,CalculationsAndCharts!$A1680+$A$11,IF($C$7,8,0),1,1)</f>
        <v>14.9</v>
      </c>
      <c r="F1680" s="4">
        <f ca="1">OFFSET(InputPriceData!E$15,CalculationsAndCharts!$A1680+$A$11,IF($C$7,8,0),1,1)</f>
        <v>14.48</v>
      </c>
      <c r="G1680" s="4">
        <f ca="1">OFFSET(InputPriceData!F$15,CalculationsAndCharts!$A1680+$A$11,IF($C$7,8,0),1,1)</f>
        <v>14.72</v>
      </c>
      <c r="H1680" s="128"/>
      <c r="I1680" s="128"/>
      <c r="K1680" s="124"/>
      <c r="L1680" s="279"/>
      <c r="M1680" s="281"/>
      <c r="N1680" s="280"/>
      <c r="O1680" s="4"/>
      <c r="P1680" s="4"/>
      <c r="Q1680" s="3"/>
      <c r="S1680" s="309">
        <f t="shared" ca="1" si="689"/>
        <v>15.91</v>
      </c>
      <c r="T1680" s="309">
        <f t="shared" ca="1" si="690"/>
        <v>14.52</v>
      </c>
      <c r="U1680" s="310">
        <f t="shared" ca="1" si="682"/>
        <v>0.14388489208633165</v>
      </c>
      <c r="V1680" s="310" t="b">
        <f t="shared" ca="1" si="691"/>
        <v>0</v>
      </c>
      <c r="W1680" s="3" t="b">
        <f t="shared" ca="1" si="692"/>
        <v>0</v>
      </c>
      <c r="X1680" s="3" t="str">
        <f t="shared" ca="1" si="693"/>
        <v/>
      </c>
      <c r="Y1680" s="3" t="str">
        <f t="shared" ca="1" si="683"/>
        <v/>
      </c>
      <c r="Z1680" s="3" t="str">
        <f t="shared" ca="1" si="694"/>
        <v/>
      </c>
      <c r="AA1680" s="3" t="str">
        <f t="shared" ca="1" si="695"/>
        <v/>
      </c>
      <c r="AB1680" s="205">
        <f t="shared" ca="1" si="696"/>
        <v>4769</v>
      </c>
      <c r="AC1680" s="205">
        <f t="shared" ca="1" si="697"/>
        <v>73</v>
      </c>
      <c r="AD1680" s="205">
        <f t="shared" ca="1" si="684"/>
        <v>65.328767123287676</v>
      </c>
      <c r="AE1680" s="205">
        <f t="shared" ca="1" si="685"/>
        <v>15.328767123287676</v>
      </c>
      <c r="AF1680" s="205">
        <f t="shared" ca="1" si="698"/>
        <v>3.0657534246575353</v>
      </c>
      <c r="AG1680" s="205"/>
      <c r="AH1680" s="205"/>
      <c r="AI1680" s="205"/>
      <c r="AJ1680" s="205"/>
      <c r="AK1680" s="4"/>
      <c r="AL1680" s="4"/>
      <c r="AM1680" s="309">
        <f t="shared" ca="1" si="699"/>
        <v>15.91</v>
      </c>
      <c r="AN1680" s="309">
        <f t="shared" ca="1" si="700"/>
        <v>14.52</v>
      </c>
      <c r="AO1680" s="310">
        <f t="shared" ca="1" si="701"/>
        <v>0.14388489208633165</v>
      </c>
      <c r="AP1680" s="310" t="b">
        <f t="shared" ca="1" si="702"/>
        <v>0</v>
      </c>
      <c r="AQ1680" s="309">
        <f t="shared" ca="1" si="703"/>
        <v>0.43619999999999998</v>
      </c>
      <c r="AR1680" s="205">
        <f t="shared" ca="1" si="686"/>
        <v>14.1038</v>
      </c>
      <c r="AS1680" s="45" t="b">
        <f t="shared" ca="1" si="687"/>
        <v>0</v>
      </c>
      <c r="AT1680">
        <f t="shared" ca="1" si="688"/>
        <v>1</v>
      </c>
      <c r="AU1680" t="b">
        <f t="shared" ca="1" si="704"/>
        <v>0</v>
      </c>
      <c r="AV1680" t="b">
        <f t="shared" ca="1" si="705"/>
        <v>0</v>
      </c>
      <c r="AW1680" s="266" t="b">
        <f t="shared" ca="1" si="706"/>
        <v>1</v>
      </c>
      <c r="AX1680" s="266" t="b">
        <f t="shared" ca="1" si="707"/>
        <v>1</v>
      </c>
      <c r="AY1680" s="266" t="b">
        <f t="shared" ca="1" si="708"/>
        <v>0</v>
      </c>
    </row>
    <row r="1681" spans="1:51" x14ac:dyDescent="0.25">
      <c r="A1681">
        <v>1649</v>
      </c>
      <c r="B1681" s="163">
        <f ca="1">OFFSET(InputPriceData!B$15,CalculationsAndCharts!$A1681+$A$11,0,1,1)</f>
        <v>39623</v>
      </c>
      <c r="C1681" s="3">
        <f ca="1">OFFSET(InputPriceData!G$15,CalculationsAndCharts!$A1681+$A$11,IF($C$7,8,0),1,1)</f>
        <v>772100</v>
      </c>
      <c r="D1681" s="4">
        <f ca="1">OFFSET(InputPriceData!C$15,CalculationsAndCharts!$A1681+$A$11,IF($C$7,8,0),1,1)</f>
        <v>14.73</v>
      </c>
      <c r="E1681" s="4">
        <f ca="1">OFFSET(InputPriceData!D$15,CalculationsAndCharts!$A1681+$A$11,IF($C$7,8,0),1,1)</f>
        <v>15.05</v>
      </c>
      <c r="F1681" s="4">
        <f ca="1">OFFSET(InputPriceData!E$15,CalculationsAndCharts!$A1681+$A$11,IF($C$7,8,0),1,1)</f>
        <v>14.52</v>
      </c>
      <c r="G1681" s="4">
        <f ca="1">OFFSET(InputPriceData!F$15,CalculationsAndCharts!$A1681+$A$11,IF($C$7,8,0),1,1)</f>
        <v>14.52</v>
      </c>
      <c r="H1681" s="128"/>
      <c r="I1681" s="128"/>
      <c r="K1681" s="124"/>
      <c r="L1681" s="279"/>
      <c r="M1681" s="281"/>
      <c r="N1681" s="280"/>
      <c r="O1681" s="4"/>
      <c r="P1681" s="4"/>
      <c r="Q1681" s="3"/>
      <c r="S1681" s="309">
        <f t="shared" ca="1" si="689"/>
        <v>15.91</v>
      </c>
      <c r="T1681" s="309">
        <f t="shared" ca="1" si="690"/>
        <v>14.52</v>
      </c>
      <c r="U1681" s="310">
        <f t="shared" ca="1" si="682"/>
        <v>0</v>
      </c>
      <c r="V1681" s="310" t="b">
        <f t="shared" ca="1" si="691"/>
        <v>1</v>
      </c>
      <c r="W1681" s="3" t="b">
        <f t="shared" ca="1" si="692"/>
        <v>0</v>
      </c>
      <c r="X1681" s="3" t="str">
        <f t="shared" ca="1" si="693"/>
        <v/>
      </c>
      <c r="Y1681" s="3" t="str">
        <f t="shared" ca="1" si="683"/>
        <v/>
      </c>
      <c r="Z1681" s="3" t="str">
        <f t="shared" ca="1" si="694"/>
        <v/>
      </c>
      <c r="AA1681" s="3" t="str">
        <f t="shared" ca="1" si="695"/>
        <v/>
      </c>
      <c r="AB1681" s="205">
        <f t="shared" ca="1" si="696"/>
        <v>4769</v>
      </c>
      <c r="AC1681" s="205">
        <f t="shared" ca="1" si="697"/>
        <v>73</v>
      </c>
      <c r="AD1681" s="205">
        <f t="shared" ca="1" si="684"/>
        <v>65.328767123287676</v>
      </c>
      <c r="AE1681" s="205">
        <f t="shared" ca="1" si="685"/>
        <v>15.328767123287676</v>
      </c>
      <c r="AF1681" s="205">
        <f t="shared" ca="1" si="698"/>
        <v>3.0657534246575353</v>
      </c>
      <c r="AG1681" s="205"/>
      <c r="AH1681" s="205"/>
      <c r="AI1681" s="205"/>
      <c r="AJ1681" s="205"/>
      <c r="AK1681" s="4"/>
      <c r="AL1681" s="4"/>
      <c r="AM1681" s="309">
        <f t="shared" ca="1" si="699"/>
        <v>15.91</v>
      </c>
      <c r="AN1681" s="309">
        <f t="shared" ca="1" si="700"/>
        <v>14.52</v>
      </c>
      <c r="AO1681" s="310">
        <f t="shared" ca="1" si="701"/>
        <v>0</v>
      </c>
      <c r="AP1681" s="310" t="b">
        <f t="shared" ca="1" si="702"/>
        <v>1</v>
      </c>
      <c r="AQ1681" s="309">
        <f t="shared" ca="1" si="703"/>
        <v>0</v>
      </c>
      <c r="AR1681" s="205">
        <f t="shared" ca="1" si="686"/>
        <v>0</v>
      </c>
      <c r="AS1681" s="45" t="b">
        <f t="shared" ca="1" si="687"/>
        <v>0</v>
      </c>
      <c r="AT1681">
        <f t="shared" ca="1" si="688"/>
        <v>0</v>
      </c>
      <c r="AU1681" t="b">
        <f t="shared" ca="1" si="704"/>
        <v>0</v>
      </c>
      <c r="AV1681" t="b">
        <f t="shared" ca="1" si="705"/>
        <v>0</v>
      </c>
      <c r="AW1681" s="266" t="b">
        <f t="shared" ca="1" si="706"/>
        <v>0</v>
      </c>
      <c r="AX1681" s="266" t="b">
        <f t="shared" ca="1" si="707"/>
        <v>0</v>
      </c>
      <c r="AY1681" s="266" t="b">
        <f t="shared" ca="1" si="708"/>
        <v>0</v>
      </c>
    </row>
    <row r="1682" spans="1:51" x14ac:dyDescent="0.25">
      <c r="A1682">
        <v>1650</v>
      </c>
      <c r="B1682" s="163">
        <f ca="1">OFFSET(InputPriceData!B$15,CalculationsAndCharts!$A1682+$A$11,0,1,1)</f>
        <v>39622</v>
      </c>
      <c r="C1682" s="3">
        <f ca="1">OFFSET(InputPriceData!G$15,CalculationsAndCharts!$A1682+$A$11,IF($C$7,8,0),1,1)</f>
        <v>384500</v>
      </c>
      <c r="D1682" s="4">
        <f ca="1">OFFSET(InputPriceData!C$15,CalculationsAndCharts!$A1682+$A$11,IF($C$7,8,0),1,1)</f>
        <v>15.36</v>
      </c>
      <c r="E1682" s="4">
        <f ca="1">OFFSET(InputPriceData!D$15,CalculationsAndCharts!$A1682+$A$11,IF($C$7,8,0),1,1)</f>
        <v>15.44</v>
      </c>
      <c r="F1682" s="4">
        <f ca="1">OFFSET(InputPriceData!E$15,CalculationsAndCharts!$A1682+$A$11,IF($C$7,8,0),1,1)</f>
        <v>14.84</v>
      </c>
      <c r="G1682" s="4">
        <f ca="1">OFFSET(InputPriceData!F$15,CalculationsAndCharts!$A1682+$A$11,IF($C$7,8,0),1,1)</f>
        <v>14.87</v>
      </c>
      <c r="H1682" s="128"/>
      <c r="I1682" s="128"/>
      <c r="K1682" s="124"/>
      <c r="L1682" s="279"/>
      <c r="M1682" s="281"/>
      <c r="N1682" s="280"/>
      <c r="O1682" s="4"/>
      <c r="P1682" s="4"/>
      <c r="Q1682" s="3"/>
      <c r="S1682" s="309">
        <f t="shared" ca="1" si="689"/>
        <v>15.91</v>
      </c>
      <c r="T1682" s="309">
        <f t="shared" ca="1" si="690"/>
        <v>14.6</v>
      </c>
      <c r="U1682" s="310">
        <f t="shared" ca="1" si="682"/>
        <v>0.20610687022900723</v>
      </c>
      <c r="V1682" s="310" t="b">
        <f t="shared" ca="1" si="691"/>
        <v>0</v>
      </c>
      <c r="W1682" s="3" t="b">
        <f t="shared" ca="1" si="692"/>
        <v>0</v>
      </c>
      <c r="X1682" s="3" t="str">
        <f t="shared" ca="1" si="693"/>
        <v/>
      </c>
      <c r="Y1682" s="3" t="str">
        <f t="shared" ca="1" si="683"/>
        <v/>
      </c>
      <c r="Z1682" s="3" t="str">
        <f t="shared" ca="1" si="694"/>
        <v/>
      </c>
      <c r="AA1682" s="3" t="str">
        <f t="shared" ca="1" si="695"/>
        <v/>
      </c>
      <c r="AB1682" s="205">
        <f t="shared" ca="1" si="696"/>
        <v>4769</v>
      </c>
      <c r="AC1682" s="205">
        <f t="shared" ca="1" si="697"/>
        <v>73</v>
      </c>
      <c r="AD1682" s="205">
        <f t="shared" ca="1" si="684"/>
        <v>65.328767123287676</v>
      </c>
      <c r="AE1682" s="205">
        <f t="shared" ca="1" si="685"/>
        <v>15.328767123287676</v>
      </c>
      <c r="AF1682" s="205">
        <f t="shared" ca="1" si="698"/>
        <v>3.0657534246575353</v>
      </c>
      <c r="AG1682" s="205"/>
      <c r="AH1682" s="205"/>
      <c r="AI1682" s="205"/>
      <c r="AJ1682" s="205"/>
      <c r="AK1682" s="4"/>
      <c r="AL1682" s="4"/>
      <c r="AM1682" s="309">
        <f t="shared" ca="1" si="699"/>
        <v>15.91</v>
      </c>
      <c r="AN1682" s="309">
        <f t="shared" ca="1" si="700"/>
        <v>14.6</v>
      </c>
      <c r="AO1682" s="310">
        <f t="shared" ca="1" si="701"/>
        <v>0.20610687022900723</v>
      </c>
      <c r="AP1682" s="310" t="b">
        <f t="shared" ca="1" si="702"/>
        <v>0</v>
      </c>
      <c r="AQ1682" s="309">
        <f t="shared" ca="1" si="703"/>
        <v>0</v>
      </c>
      <c r="AR1682" s="205">
        <f t="shared" ca="1" si="686"/>
        <v>0</v>
      </c>
      <c r="AS1682" s="45" t="b">
        <f t="shared" ca="1" si="687"/>
        <v>0</v>
      </c>
      <c r="AT1682">
        <f t="shared" ca="1" si="688"/>
        <v>0</v>
      </c>
      <c r="AU1682" t="b">
        <f t="shared" ca="1" si="704"/>
        <v>0</v>
      </c>
      <c r="AV1682" t="b">
        <f t="shared" ca="1" si="705"/>
        <v>0</v>
      </c>
      <c r="AW1682" s="266" t="b">
        <f t="shared" ca="1" si="706"/>
        <v>0</v>
      </c>
      <c r="AX1682" s="266" t="b">
        <f t="shared" ca="1" si="707"/>
        <v>0</v>
      </c>
      <c r="AY1682" s="266" t="b">
        <f t="shared" ca="1" si="708"/>
        <v>0</v>
      </c>
    </row>
    <row r="1683" spans="1:51" x14ac:dyDescent="0.25">
      <c r="A1683">
        <v>1651</v>
      </c>
      <c r="B1683" s="163">
        <f ca="1">OFFSET(InputPriceData!B$15,CalculationsAndCharts!$A1683+$A$11,0,1,1)</f>
        <v>39619</v>
      </c>
      <c r="C1683" s="3">
        <f ca="1">OFFSET(InputPriceData!G$15,CalculationsAndCharts!$A1683+$A$11,IF($C$7,8,0),1,1)</f>
        <v>1149000</v>
      </c>
      <c r="D1683" s="4">
        <f ca="1">OFFSET(InputPriceData!C$15,CalculationsAndCharts!$A1683+$A$11,IF($C$7,8,0),1,1)</f>
        <v>15.35</v>
      </c>
      <c r="E1683" s="4">
        <f ca="1">OFFSET(InputPriceData!D$15,CalculationsAndCharts!$A1683+$A$11,IF($C$7,8,0),1,1)</f>
        <v>15.43</v>
      </c>
      <c r="F1683" s="4">
        <f ca="1">OFFSET(InputPriceData!E$15,CalculationsAndCharts!$A1683+$A$11,IF($C$7,8,0),1,1)</f>
        <v>14.93</v>
      </c>
      <c r="G1683" s="4">
        <f ca="1">OFFSET(InputPriceData!F$15,CalculationsAndCharts!$A1683+$A$11,IF($C$7,8,0),1,1)</f>
        <v>15.29</v>
      </c>
      <c r="H1683" s="128"/>
      <c r="I1683" s="128"/>
      <c r="K1683" s="124"/>
      <c r="L1683" s="279"/>
      <c r="M1683" s="281"/>
      <c r="N1683" s="280"/>
      <c r="O1683" s="4"/>
      <c r="P1683" s="4"/>
      <c r="Q1683" s="3"/>
      <c r="S1683" s="309">
        <f t="shared" ca="1" si="689"/>
        <v>15.91</v>
      </c>
      <c r="T1683" s="309">
        <f t="shared" ca="1" si="690"/>
        <v>14.6</v>
      </c>
      <c r="U1683" s="310">
        <f t="shared" ca="1" si="682"/>
        <v>0.52671755725190783</v>
      </c>
      <c r="V1683" s="310" t="b">
        <f t="shared" ca="1" si="691"/>
        <v>0</v>
      </c>
      <c r="W1683" s="3" t="b">
        <f t="shared" ca="1" si="692"/>
        <v>0</v>
      </c>
      <c r="X1683" s="3" t="str">
        <f t="shared" ca="1" si="693"/>
        <v/>
      </c>
      <c r="Y1683" s="3" t="str">
        <f t="shared" ca="1" si="683"/>
        <v/>
      </c>
      <c r="Z1683" s="3" t="str">
        <f t="shared" ca="1" si="694"/>
        <v/>
      </c>
      <c r="AA1683" s="3" t="str">
        <f t="shared" ca="1" si="695"/>
        <v/>
      </c>
      <c r="AB1683" s="205">
        <f t="shared" ca="1" si="696"/>
        <v>4769</v>
      </c>
      <c r="AC1683" s="205">
        <f t="shared" ca="1" si="697"/>
        <v>73</v>
      </c>
      <c r="AD1683" s="205">
        <f t="shared" ca="1" si="684"/>
        <v>65.328767123287676</v>
      </c>
      <c r="AE1683" s="205">
        <f t="shared" ca="1" si="685"/>
        <v>15.328767123287676</v>
      </c>
      <c r="AF1683" s="205">
        <f t="shared" ca="1" si="698"/>
        <v>3.0657534246575353</v>
      </c>
      <c r="AG1683" s="205"/>
      <c r="AH1683" s="205"/>
      <c r="AI1683" s="205"/>
      <c r="AJ1683" s="205"/>
      <c r="AK1683" s="4"/>
      <c r="AL1683" s="4"/>
      <c r="AM1683" s="309">
        <f t="shared" ca="1" si="699"/>
        <v>15.91</v>
      </c>
      <c r="AN1683" s="309">
        <f t="shared" ca="1" si="700"/>
        <v>14.6</v>
      </c>
      <c r="AO1683" s="310">
        <f t="shared" ca="1" si="701"/>
        <v>0.52671755725190783</v>
      </c>
      <c r="AP1683" s="310" t="b">
        <f t="shared" ca="1" si="702"/>
        <v>0</v>
      </c>
      <c r="AQ1683" s="309">
        <f t="shared" ca="1" si="703"/>
        <v>0</v>
      </c>
      <c r="AR1683" s="205">
        <f t="shared" ca="1" si="686"/>
        <v>0</v>
      </c>
      <c r="AS1683" s="45" t="b">
        <f t="shared" ca="1" si="687"/>
        <v>0</v>
      </c>
      <c r="AT1683">
        <f t="shared" ca="1" si="688"/>
        <v>0</v>
      </c>
      <c r="AU1683" t="b">
        <f t="shared" ca="1" si="704"/>
        <v>0</v>
      </c>
      <c r="AV1683" t="b">
        <f t="shared" ca="1" si="705"/>
        <v>0</v>
      </c>
      <c r="AW1683" s="266" t="b">
        <f t="shared" ca="1" si="706"/>
        <v>0</v>
      </c>
      <c r="AX1683" s="266" t="b">
        <f t="shared" ca="1" si="707"/>
        <v>0</v>
      </c>
      <c r="AY1683" s="266" t="b">
        <f t="shared" ca="1" si="708"/>
        <v>1</v>
      </c>
    </row>
    <row r="1684" spans="1:51" x14ac:dyDescent="0.25">
      <c r="A1684">
        <v>1652</v>
      </c>
      <c r="B1684" s="163">
        <f ca="1">OFFSET(InputPriceData!B$15,CalculationsAndCharts!$A1684+$A$11,0,1,1)</f>
        <v>39618</v>
      </c>
      <c r="C1684" s="3">
        <f ca="1">OFFSET(InputPriceData!G$15,CalculationsAndCharts!$A1684+$A$11,IF($C$7,8,0),1,1)</f>
        <v>955100</v>
      </c>
      <c r="D1684" s="4">
        <f ca="1">OFFSET(InputPriceData!C$15,CalculationsAndCharts!$A1684+$A$11,IF($C$7,8,0),1,1)</f>
        <v>14.58</v>
      </c>
      <c r="E1684" s="4">
        <f ca="1">OFFSET(InputPriceData!D$15,CalculationsAndCharts!$A1684+$A$11,IF($C$7,8,0),1,1)</f>
        <v>15.44</v>
      </c>
      <c r="F1684" s="4">
        <f ca="1">OFFSET(InputPriceData!E$15,CalculationsAndCharts!$A1684+$A$11,IF($C$7,8,0),1,1)</f>
        <v>14.44</v>
      </c>
      <c r="G1684" s="4">
        <f ca="1">OFFSET(InputPriceData!F$15,CalculationsAndCharts!$A1684+$A$11,IF($C$7,8,0),1,1)</f>
        <v>15.44</v>
      </c>
      <c r="H1684" s="128"/>
      <c r="I1684" s="128"/>
      <c r="K1684" s="124"/>
      <c r="L1684" s="279"/>
      <c r="M1684" s="281"/>
      <c r="N1684" s="280"/>
      <c r="O1684" s="4"/>
      <c r="P1684" s="4"/>
      <c r="Q1684" s="3"/>
      <c r="S1684" s="309">
        <f t="shared" ca="1" si="689"/>
        <v>15.91</v>
      </c>
      <c r="T1684" s="309">
        <f t="shared" ca="1" si="690"/>
        <v>14.6</v>
      </c>
      <c r="U1684" s="310">
        <f t="shared" ca="1" si="682"/>
        <v>0.64122137404580115</v>
      </c>
      <c r="V1684" s="310" t="b">
        <f t="shared" ca="1" si="691"/>
        <v>0</v>
      </c>
      <c r="W1684" s="3" t="b">
        <f t="shared" ca="1" si="692"/>
        <v>0</v>
      </c>
      <c r="X1684" s="3" t="str">
        <f t="shared" ca="1" si="693"/>
        <v/>
      </c>
      <c r="Y1684" s="3" t="str">
        <f t="shared" ca="1" si="683"/>
        <v/>
      </c>
      <c r="Z1684" s="3" t="str">
        <f t="shared" ca="1" si="694"/>
        <v/>
      </c>
      <c r="AA1684" s="3" t="str">
        <f t="shared" ca="1" si="695"/>
        <v/>
      </c>
      <c r="AB1684" s="205">
        <f t="shared" ca="1" si="696"/>
        <v>4769</v>
      </c>
      <c r="AC1684" s="205">
        <f t="shared" ca="1" si="697"/>
        <v>73</v>
      </c>
      <c r="AD1684" s="205">
        <f t="shared" ca="1" si="684"/>
        <v>65.328767123287676</v>
      </c>
      <c r="AE1684" s="205">
        <f t="shared" ca="1" si="685"/>
        <v>15.328767123287676</v>
      </c>
      <c r="AF1684" s="205">
        <f t="shared" ca="1" si="698"/>
        <v>3.0657534246575353</v>
      </c>
      <c r="AG1684" s="205"/>
      <c r="AH1684" s="205"/>
      <c r="AI1684" s="205"/>
      <c r="AJ1684" s="205"/>
      <c r="AK1684" s="4"/>
      <c r="AL1684" s="4"/>
      <c r="AM1684" s="309">
        <f t="shared" ca="1" si="699"/>
        <v>15.91</v>
      </c>
      <c r="AN1684" s="309">
        <f t="shared" ca="1" si="700"/>
        <v>14.6</v>
      </c>
      <c r="AO1684" s="310">
        <f t="shared" ca="1" si="701"/>
        <v>0.64122137404580115</v>
      </c>
      <c r="AP1684" s="310" t="b">
        <f t="shared" ca="1" si="702"/>
        <v>0</v>
      </c>
      <c r="AQ1684" s="309">
        <f t="shared" ca="1" si="703"/>
        <v>0.44729999999999998</v>
      </c>
      <c r="AR1684" s="205">
        <f t="shared" ca="1" si="686"/>
        <v>14.4627</v>
      </c>
      <c r="AS1684" s="45" t="b">
        <f t="shared" ca="1" si="687"/>
        <v>1</v>
      </c>
      <c r="AT1684">
        <f t="shared" ca="1" si="688"/>
        <v>6</v>
      </c>
      <c r="AU1684" t="b">
        <f t="shared" ca="1" si="704"/>
        <v>0</v>
      </c>
      <c r="AV1684" t="b">
        <f t="shared" ca="1" si="705"/>
        <v>1</v>
      </c>
      <c r="AW1684" s="266" t="b">
        <f t="shared" ca="1" si="706"/>
        <v>0</v>
      </c>
      <c r="AX1684" s="266" t="b">
        <f t="shared" ca="1" si="707"/>
        <v>1</v>
      </c>
      <c r="AY1684" s="266" t="b">
        <f t="shared" ca="1" si="708"/>
        <v>0</v>
      </c>
    </row>
    <row r="1685" spans="1:51" x14ac:dyDescent="0.25">
      <c r="A1685">
        <v>1653</v>
      </c>
      <c r="B1685" s="163">
        <f ca="1">OFFSET(InputPriceData!B$15,CalculationsAndCharts!$A1685+$A$11,0,1,1)</f>
        <v>39617</v>
      </c>
      <c r="C1685" s="3">
        <f ca="1">OFFSET(InputPriceData!G$15,CalculationsAndCharts!$A1685+$A$11,IF($C$7,8,0),1,1)</f>
        <v>938300</v>
      </c>
      <c r="D1685" s="4">
        <f ca="1">OFFSET(InputPriceData!C$15,CalculationsAndCharts!$A1685+$A$11,IF($C$7,8,0),1,1)</f>
        <v>14.59</v>
      </c>
      <c r="E1685" s="4">
        <f ca="1">OFFSET(InputPriceData!D$15,CalculationsAndCharts!$A1685+$A$11,IF($C$7,8,0),1,1)</f>
        <v>14.79</v>
      </c>
      <c r="F1685" s="4">
        <f ca="1">OFFSET(InputPriceData!E$15,CalculationsAndCharts!$A1685+$A$11,IF($C$7,8,0),1,1)</f>
        <v>14.47</v>
      </c>
      <c r="G1685" s="4">
        <f ca="1">OFFSET(InputPriceData!F$15,CalculationsAndCharts!$A1685+$A$11,IF($C$7,8,0),1,1)</f>
        <v>14.63</v>
      </c>
      <c r="H1685" s="128"/>
      <c r="I1685" s="128"/>
      <c r="K1685" s="124"/>
      <c r="L1685" s="279"/>
      <c r="M1685" s="281"/>
      <c r="N1685" s="280"/>
      <c r="O1685" s="4"/>
      <c r="P1685" s="4"/>
      <c r="Q1685" s="3"/>
      <c r="S1685" s="309">
        <f t="shared" ca="1" si="689"/>
        <v>15.91</v>
      </c>
      <c r="T1685" s="309">
        <f t="shared" ca="1" si="690"/>
        <v>14.6</v>
      </c>
      <c r="U1685" s="310">
        <f t="shared" ca="1" si="682"/>
        <v>2.2900763358779486E-2</v>
      </c>
      <c r="V1685" s="310" t="b">
        <f t="shared" ca="1" si="691"/>
        <v>0</v>
      </c>
      <c r="W1685" s="3" t="b">
        <f t="shared" ca="1" si="692"/>
        <v>0</v>
      </c>
      <c r="X1685" s="3" t="str">
        <f t="shared" ca="1" si="693"/>
        <v/>
      </c>
      <c r="Y1685" s="3" t="str">
        <f t="shared" ca="1" si="683"/>
        <v/>
      </c>
      <c r="Z1685" s="3" t="str">
        <f t="shared" ca="1" si="694"/>
        <v/>
      </c>
      <c r="AA1685" s="3" t="str">
        <f t="shared" ca="1" si="695"/>
        <v/>
      </c>
      <c r="AB1685" s="205">
        <f t="shared" ca="1" si="696"/>
        <v>4769</v>
      </c>
      <c r="AC1685" s="205">
        <f t="shared" ca="1" si="697"/>
        <v>73</v>
      </c>
      <c r="AD1685" s="205">
        <f t="shared" ca="1" si="684"/>
        <v>65.328767123287676</v>
      </c>
      <c r="AE1685" s="205">
        <f t="shared" ca="1" si="685"/>
        <v>15.328767123287676</v>
      </c>
      <c r="AF1685" s="205">
        <f t="shared" ca="1" si="698"/>
        <v>3.0657534246575353</v>
      </c>
      <c r="AG1685" s="205"/>
      <c r="AH1685" s="205"/>
      <c r="AI1685" s="205"/>
      <c r="AJ1685" s="205"/>
      <c r="AK1685" s="4"/>
      <c r="AL1685" s="4"/>
      <c r="AM1685" s="309">
        <f t="shared" ca="1" si="699"/>
        <v>15.91</v>
      </c>
      <c r="AN1685" s="309">
        <f t="shared" ca="1" si="700"/>
        <v>14.6</v>
      </c>
      <c r="AO1685" s="310">
        <f t="shared" ca="1" si="701"/>
        <v>2.2900763358779486E-2</v>
      </c>
      <c r="AP1685" s="310" t="b">
        <f t="shared" ca="1" si="702"/>
        <v>0</v>
      </c>
      <c r="AQ1685" s="309">
        <f t="shared" ca="1" si="703"/>
        <v>0.44729999999999998</v>
      </c>
      <c r="AR1685" s="205">
        <f t="shared" ca="1" si="686"/>
        <v>14.4627</v>
      </c>
      <c r="AS1685" s="45" t="b">
        <f t="shared" ca="1" si="687"/>
        <v>0</v>
      </c>
      <c r="AT1685">
        <f t="shared" ca="1" si="688"/>
        <v>5</v>
      </c>
      <c r="AU1685" t="b">
        <f t="shared" ca="1" si="704"/>
        <v>0</v>
      </c>
      <c r="AV1685" t="b">
        <f t="shared" ca="1" si="705"/>
        <v>0</v>
      </c>
      <c r="AW1685" s="266" t="b">
        <f t="shared" ca="1" si="706"/>
        <v>0</v>
      </c>
      <c r="AX1685" s="266" t="b">
        <f t="shared" ca="1" si="707"/>
        <v>1</v>
      </c>
      <c r="AY1685" s="266" t="b">
        <f t="shared" ca="1" si="708"/>
        <v>0</v>
      </c>
    </row>
    <row r="1686" spans="1:51" x14ac:dyDescent="0.25">
      <c r="A1686">
        <v>1654</v>
      </c>
      <c r="B1686" s="163">
        <f ca="1">OFFSET(InputPriceData!B$15,CalculationsAndCharts!$A1686+$A$11,0,1,1)</f>
        <v>39616</v>
      </c>
      <c r="C1686" s="3">
        <f ca="1">OFFSET(InputPriceData!G$15,CalculationsAndCharts!$A1686+$A$11,IF($C$7,8,0),1,1)</f>
        <v>577300</v>
      </c>
      <c r="D1686" s="4">
        <f ca="1">OFFSET(InputPriceData!C$15,CalculationsAndCharts!$A1686+$A$11,IF($C$7,8,0),1,1)</f>
        <v>14.77</v>
      </c>
      <c r="E1686" s="4">
        <f ca="1">OFFSET(InputPriceData!D$15,CalculationsAndCharts!$A1686+$A$11,IF($C$7,8,0),1,1)</f>
        <v>14.95</v>
      </c>
      <c r="F1686" s="4">
        <f ca="1">OFFSET(InputPriceData!E$15,CalculationsAndCharts!$A1686+$A$11,IF($C$7,8,0),1,1)</f>
        <v>14.55</v>
      </c>
      <c r="G1686" s="4">
        <f ca="1">OFFSET(InputPriceData!F$15,CalculationsAndCharts!$A1686+$A$11,IF($C$7,8,0),1,1)</f>
        <v>14.6</v>
      </c>
      <c r="H1686" s="128"/>
      <c r="I1686" s="128"/>
      <c r="K1686" s="124"/>
      <c r="L1686" s="279"/>
      <c r="M1686" s="281"/>
      <c r="N1686" s="280"/>
      <c r="O1686" s="4"/>
      <c r="P1686" s="4"/>
      <c r="Q1686" s="3"/>
      <c r="S1686" s="309">
        <f t="shared" ca="1" si="689"/>
        <v>15.91</v>
      </c>
      <c r="T1686" s="309">
        <f t="shared" ca="1" si="690"/>
        <v>14.6</v>
      </c>
      <c r="U1686" s="310">
        <f t="shared" ca="1" si="682"/>
        <v>0</v>
      </c>
      <c r="V1686" s="310" t="b">
        <f t="shared" ca="1" si="691"/>
        <v>0</v>
      </c>
      <c r="W1686" s="3" t="b">
        <f t="shared" ca="1" si="692"/>
        <v>0</v>
      </c>
      <c r="X1686" s="3" t="str">
        <f t="shared" ca="1" si="693"/>
        <v/>
      </c>
      <c r="Y1686" s="3" t="str">
        <f t="shared" ca="1" si="683"/>
        <v/>
      </c>
      <c r="Z1686" s="3" t="str">
        <f t="shared" ca="1" si="694"/>
        <v/>
      </c>
      <c r="AA1686" s="3" t="str">
        <f t="shared" ca="1" si="695"/>
        <v/>
      </c>
      <c r="AB1686" s="205">
        <f t="shared" ca="1" si="696"/>
        <v>4769</v>
      </c>
      <c r="AC1686" s="205">
        <f t="shared" ca="1" si="697"/>
        <v>73</v>
      </c>
      <c r="AD1686" s="205">
        <f t="shared" ca="1" si="684"/>
        <v>65.328767123287676</v>
      </c>
      <c r="AE1686" s="205">
        <f t="shared" ca="1" si="685"/>
        <v>15.328767123287676</v>
      </c>
      <c r="AF1686" s="205">
        <f t="shared" ca="1" si="698"/>
        <v>3.0657534246575353</v>
      </c>
      <c r="AG1686" s="205"/>
      <c r="AH1686" s="205"/>
      <c r="AI1686" s="205"/>
      <c r="AJ1686" s="205"/>
      <c r="AK1686" s="4"/>
      <c r="AL1686" s="4"/>
      <c r="AM1686" s="309">
        <f t="shared" ca="1" si="699"/>
        <v>15.91</v>
      </c>
      <c r="AN1686" s="309">
        <f t="shared" ca="1" si="700"/>
        <v>14.6</v>
      </c>
      <c r="AO1686" s="310">
        <f t="shared" ca="1" si="701"/>
        <v>0</v>
      </c>
      <c r="AP1686" s="310" t="b">
        <f t="shared" ca="1" si="702"/>
        <v>0</v>
      </c>
      <c r="AQ1686" s="309">
        <f t="shared" ca="1" si="703"/>
        <v>0.44729999999999998</v>
      </c>
      <c r="AR1686" s="205">
        <f t="shared" ca="1" si="686"/>
        <v>14.4627</v>
      </c>
      <c r="AS1686" s="45" t="b">
        <f t="shared" ca="1" si="687"/>
        <v>0</v>
      </c>
      <c r="AT1686">
        <f t="shared" ca="1" si="688"/>
        <v>4</v>
      </c>
      <c r="AU1686" t="b">
        <f t="shared" ca="1" si="704"/>
        <v>0</v>
      </c>
      <c r="AV1686" t="b">
        <f t="shared" ca="1" si="705"/>
        <v>0</v>
      </c>
      <c r="AW1686" s="266" t="b">
        <f t="shared" ca="1" si="706"/>
        <v>0</v>
      </c>
      <c r="AX1686" s="266" t="b">
        <f t="shared" ca="1" si="707"/>
        <v>1</v>
      </c>
      <c r="AY1686" s="266" t="b">
        <f t="shared" ca="1" si="708"/>
        <v>0</v>
      </c>
    </row>
    <row r="1687" spans="1:51" x14ac:dyDescent="0.25">
      <c r="A1687">
        <v>1655</v>
      </c>
      <c r="B1687" s="163">
        <f ca="1">OFFSET(InputPriceData!B$15,CalculationsAndCharts!$A1687+$A$11,0,1,1)</f>
        <v>39615</v>
      </c>
      <c r="C1687" s="3">
        <f ca="1">OFFSET(InputPriceData!G$15,CalculationsAndCharts!$A1687+$A$11,IF($C$7,8,0),1,1)</f>
        <v>752400</v>
      </c>
      <c r="D1687" s="4">
        <f ca="1">OFFSET(InputPriceData!C$15,CalculationsAndCharts!$A1687+$A$11,IF($C$7,8,0),1,1)</f>
        <v>14.78</v>
      </c>
      <c r="E1687" s="4">
        <f ca="1">OFFSET(InputPriceData!D$15,CalculationsAndCharts!$A1687+$A$11,IF($C$7,8,0),1,1)</f>
        <v>14.94</v>
      </c>
      <c r="F1687" s="4">
        <f ca="1">OFFSET(InputPriceData!E$15,CalculationsAndCharts!$A1687+$A$11,IF($C$7,8,0),1,1)</f>
        <v>14.56</v>
      </c>
      <c r="G1687" s="4">
        <f ca="1">OFFSET(InputPriceData!F$15,CalculationsAndCharts!$A1687+$A$11,IF($C$7,8,0),1,1)</f>
        <v>14.75</v>
      </c>
      <c r="H1687" s="128"/>
      <c r="I1687" s="128"/>
      <c r="K1687" s="124"/>
      <c r="L1687" s="279"/>
      <c r="M1687" s="281"/>
      <c r="N1687" s="280"/>
      <c r="O1687" s="4"/>
      <c r="P1687" s="4"/>
      <c r="Q1687" s="3"/>
      <c r="S1687" s="309">
        <f t="shared" ca="1" si="689"/>
        <v>15.91</v>
      </c>
      <c r="T1687" s="309">
        <f t="shared" ca="1" si="690"/>
        <v>14.71</v>
      </c>
      <c r="U1687" s="310">
        <f t="shared" ca="1" si="682"/>
        <v>3.3333333333332646E-2</v>
      </c>
      <c r="V1687" s="310" t="b">
        <f t="shared" ca="1" si="691"/>
        <v>0</v>
      </c>
      <c r="W1687" s="3" t="b">
        <f t="shared" ca="1" si="692"/>
        <v>1</v>
      </c>
      <c r="X1687" s="3">
        <f t="shared" ca="1" si="693"/>
        <v>14.81</v>
      </c>
      <c r="Y1687" s="3">
        <f t="shared" ca="1" si="683"/>
        <v>-0.40513166779203574</v>
      </c>
      <c r="Z1687" s="3">
        <f t="shared" ca="1" si="694"/>
        <v>-0.40513166779203574</v>
      </c>
      <c r="AA1687" s="3">
        <f t="shared" ca="1" si="695"/>
        <v>47</v>
      </c>
      <c r="AB1687" s="205">
        <f t="shared" ca="1" si="696"/>
        <v>4769</v>
      </c>
      <c r="AC1687" s="205">
        <f t="shared" ca="1" si="697"/>
        <v>73</v>
      </c>
      <c r="AD1687" s="205">
        <f t="shared" ca="1" si="684"/>
        <v>65.328767123287676</v>
      </c>
      <c r="AE1687" s="205">
        <f t="shared" ca="1" si="685"/>
        <v>15.328767123287676</v>
      </c>
      <c r="AF1687" s="205">
        <f t="shared" ca="1" si="698"/>
        <v>3.0657534246575353</v>
      </c>
      <c r="AG1687" s="205"/>
      <c r="AH1687" s="205"/>
      <c r="AI1687" s="205"/>
      <c r="AJ1687" s="205"/>
      <c r="AK1687" s="4"/>
      <c r="AL1687" s="4"/>
      <c r="AM1687" s="309">
        <f t="shared" ca="1" si="699"/>
        <v>15.91</v>
      </c>
      <c r="AN1687" s="309">
        <f t="shared" ca="1" si="700"/>
        <v>14.71</v>
      </c>
      <c r="AO1687" s="310">
        <f t="shared" ca="1" si="701"/>
        <v>3.3333333333332646E-2</v>
      </c>
      <c r="AP1687" s="310" t="b">
        <f t="shared" ca="1" si="702"/>
        <v>0</v>
      </c>
      <c r="AQ1687" s="309">
        <f t="shared" ca="1" si="703"/>
        <v>0.44729999999999998</v>
      </c>
      <c r="AR1687" s="205">
        <f t="shared" ca="1" si="686"/>
        <v>14.4627</v>
      </c>
      <c r="AS1687" s="45" t="b">
        <f t="shared" ca="1" si="687"/>
        <v>0</v>
      </c>
      <c r="AT1687">
        <f t="shared" ca="1" si="688"/>
        <v>3</v>
      </c>
      <c r="AU1687" t="b">
        <f t="shared" ca="1" si="704"/>
        <v>0</v>
      </c>
      <c r="AV1687" t="b">
        <f t="shared" ca="1" si="705"/>
        <v>0</v>
      </c>
      <c r="AW1687" s="266" t="b">
        <f t="shared" ca="1" si="706"/>
        <v>0</v>
      </c>
      <c r="AX1687" s="266" t="b">
        <f t="shared" ca="1" si="707"/>
        <v>1</v>
      </c>
      <c r="AY1687" s="266" t="b">
        <f t="shared" ca="1" si="708"/>
        <v>0</v>
      </c>
    </row>
    <row r="1688" spans="1:51" x14ac:dyDescent="0.25">
      <c r="A1688">
        <v>1656</v>
      </c>
      <c r="B1688" s="163">
        <f ca="1">OFFSET(InputPriceData!B$15,CalculationsAndCharts!$A1688+$A$11,0,1,1)</f>
        <v>39612</v>
      </c>
      <c r="C1688" s="3">
        <f ca="1">OFFSET(InputPriceData!G$15,CalculationsAndCharts!$A1688+$A$11,IF($C$7,8,0),1,1)</f>
        <v>1192100</v>
      </c>
      <c r="D1688" s="4">
        <f ca="1">OFFSET(InputPriceData!C$15,CalculationsAndCharts!$A1688+$A$11,IF($C$7,8,0),1,1)</f>
        <v>14.9</v>
      </c>
      <c r="E1688" s="4">
        <f ca="1">OFFSET(InputPriceData!D$15,CalculationsAndCharts!$A1688+$A$11,IF($C$7,8,0),1,1)</f>
        <v>15.14</v>
      </c>
      <c r="F1688" s="4">
        <f ca="1">OFFSET(InputPriceData!E$15,CalculationsAndCharts!$A1688+$A$11,IF($C$7,8,0),1,1)</f>
        <v>14.55</v>
      </c>
      <c r="G1688" s="4">
        <f ca="1">OFFSET(InputPriceData!F$15,CalculationsAndCharts!$A1688+$A$11,IF($C$7,8,0),1,1)</f>
        <v>14.81</v>
      </c>
      <c r="H1688" s="128"/>
      <c r="I1688" s="128"/>
      <c r="K1688" s="124"/>
      <c r="L1688" s="279"/>
      <c r="M1688" s="281"/>
      <c r="N1688" s="280"/>
      <c r="O1688" s="4"/>
      <c r="P1688" s="4"/>
      <c r="Q1688" s="3"/>
      <c r="S1688" s="309">
        <f t="shared" ca="1" si="689"/>
        <v>15.91</v>
      </c>
      <c r="T1688" s="309">
        <f t="shared" ca="1" si="690"/>
        <v>14.71</v>
      </c>
      <c r="U1688" s="310">
        <f t="shared" ca="1" si="682"/>
        <v>8.3333333333333093E-2</v>
      </c>
      <c r="V1688" s="310" t="b">
        <f t="shared" ca="1" si="691"/>
        <v>0</v>
      </c>
      <c r="W1688" s="3" t="b">
        <f t="shared" ca="1" si="692"/>
        <v>0</v>
      </c>
      <c r="X1688" s="3" t="str">
        <f t="shared" ca="1" si="693"/>
        <v/>
      </c>
      <c r="Y1688" s="3" t="str">
        <f t="shared" ca="1" si="683"/>
        <v/>
      </c>
      <c r="Z1688" s="3" t="str">
        <f t="shared" ca="1" si="694"/>
        <v/>
      </c>
      <c r="AA1688" s="3" t="str">
        <f t="shared" ca="1" si="695"/>
        <v/>
      </c>
      <c r="AB1688" s="205">
        <f t="shared" ca="1" si="696"/>
        <v>4722</v>
      </c>
      <c r="AC1688" s="205">
        <f t="shared" ca="1" si="697"/>
        <v>72</v>
      </c>
      <c r="AD1688" s="205">
        <f t="shared" ca="1" si="684"/>
        <v>65.583333333333329</v>
      </c>
      <c r="AE1688" s="205">
        <f t="shared" ca="1" si="685"/>
        <v>15.583333333333329</v>
      </c>
      <c r="AF1688" s="205">
        <f t="shared" ca="1" si="698"/>
        <v>3.1166666666666658</v>
      </c>
      <c r="AG1688" s="205"/>
      <c r="AH1688" s="205"/>
      <c r="AI1688" s="205"/>
      <c r="AJ1688" s="205"/>
      <c r="AK1688" s="4"/>
      <c r="AL1688" s="4"/>
      <c r="AM1688" s="309">
        <f t="shared" ca="1" si="699"/>
        <v>15.91</v>
      </c>
      <c r="AN1688" s="309">
        <f t="shared" ca="1" si="700"/>
        <v>14.71</v>
      </c>
      <c r="AO1688" s="310">
        <f t="shared" ca="1" si="701"/>
        <v>8.3333333333333093E-2</v>
      </c>
      <c r="AP1688" s="310" t="b">
        <f t="shared" ca="1" si="702"/>
        <v>0</v>
      </c>
      <c r="AQ1688" s="309">
        <f t="shared" ca="1" si="703"/>
        <v>0.44729999999999998</v>
      </c>
      <c r="AR1688" s="205">
        <f t="shared" ca="1" si="686"/>
        <v>14.4627</v>
      </c>
      <c r="AS1688" s="45" t="b">
        <f t="shared" ca="1" si="687"/>
        <v>0</v>
      </c>
      <c r="AT1688">
        <f t="shared" ca="1" si="688"/>
        <v>2</v>
      </c>
      <c r="AU1688" t="b">
        <f t="shared" ca="1" si="704"/>
        <v>0</v>
      </c>
      <c r="AV1688" t="b">
        <f t="shared" ca="1" si="705"/>
        <v>0</v>
      </c>
      <c r="AW1688" s="266" t="b">
        <f t="shared" ca="1" si="706"/>
        <v>0</v>
      </c>
      <c r="AX1688" s="266" t="b">
        <f t="shared" ca="1" si="707"/>
        <v>1</v>
      </c>
      <c r="AY1688" s="266" t="b">
        <f t="shared" ca="1" si="708"/>
        <v>0</v>
      </c>
    </row>
    <row r="1689" spans="1:51" x14ac:dyDescent="0.25">
      <c r="A1689">
        <v>1657</v>
      </c>
      <c r="B1689" s="163">
        <f ca="1">OFFSET(InputPriceData!B$15,CalculationsAndCharts!$A1689+$A$11,0,1,1)</f>
        <v>39611</v>
      </c>
      <c r="C1689" s="3">
        <f ca="1">OFFSET(InputPriceData!G$15,CalculationsAndCharts!$A1689+$A$11,IF($C$7,8,0),1,1)</f>
        <v>1708000</v>
      </c>
      <c r="D1689" s="4">
        <f ca="1">OFFSET(InputPriceData!C$15,CalculationsAndCharts!$A1689+$A$11,IF($C$7,8,0),1,1)</f>
        <v>14.91</v>
      </c>
      <c r="E1689" s="4">
        <f ca="1">OFFSET(InputPriceData!D$15,CalculationsAndCharts!$A1689+$A$11,IF($C$7,8,0),1,1)</f>
        <v>15.15</v>
      </c>
      <c r="F1689" s="4">
        <f ca="1">OFFSET(InputPriceData!E$15,CalculationsAndCharts!$A1689+$A$11,IF($C$7,8,0),1,1)</f>
        <v>14.6</v>
      </c>
      <c r="G1689" s="4">
        <f ca="1">OFFSET(InputPriceData!F$15,CalculationsAndCharts!$A1689+$A$11,IF($C$7,8,0),1,1)</f>
        <v>14.71</v>
      </c>
      <c r="H1689" s="128"/>
      <c r="I1689" s="128"/>
      <c r="K1689" s="124"/>
      <c r="L1689" s="279"/>
      <c r="M1689" s="281"/>
      <c r="N1689" s="280"/>
      <c r="O1689" s="4"/>
      <c r="P1689" s="4"/>
      <c r="Q1689" s="3"/>
      <c r="S1689" s="309">
        <f t="shared" ca="1" si="689"/>
        <v>15.95</v>
      </c>
      <c r="T1689" s="309">
        <f t="shared" ca="1" si="690"/>
        <v>14.71</v>
      </c>
      <c r="U1689" s="310">
        <f t="shared" ca="1" si="682"/>
        <v>0</v>
      </c>
      <c r="V1689" s="310" t="b">
        <f t="shared" ca="1" si="691"/>
        <v>0</v>
      </c>
      <c r="W1689" s="3" t="b">
        <f t="shared" ca="1" si="692"/>
        <v>0</v>
      </c>
      <c r="X1689" s="3" t="str">
        <f t="shared" ca="1" si="693"/>
        <v/>
      </c>
      <c r="Y1689" s="3" t="str">
        <f t="shared" ca="1" si="683"/>
        <v/>
      </c>
      <c r="Z1689" s="3" t="str">
        <f t="shared" ca="1" si="694"/>
        <v/>
      </c>
      <c r="AA1689" s="3" t="str">
        <f t="shared" ca="1" si="695"/>
        <v/>
      </c>
      <c r="AB1689" s="205">
        <f t="shared" ca="1" si="696"/>
        <v>4722</v>
      </c>
      <c r="AC1689" s="205">
        <f t="shared" ca="1" si="697"/>
        <v>72</v>
      </c>
      <c r="AD1689" s="205">
        <f t="shared" ca="1" si="684"/>
        <v>65.583333333333329</v>
      </c>
      <c r="AE1689" s="205">
        <f t="shared" ca="1" si="685"/>
        <v>15.583333333333329</v>
      </c>
      <c r="AF1689" s="205">
        <f t="shared" ca="1" si="698"/>
        <v>3.1166666666666658</v>
      </c>
      <c r="AG1689" s="205"/>
      <c r="AH1689" s="205"/>
      <c r="AI1689" s="205"/>
      <c r="AJ1689" s="205"/>
      <c r="AK1689" s="4"/>
      <c r="AL1689" s="4"/>
      <c r="AM1689" s="309">
        <f t="shared" ca="1" si="699"/>
        <v>15.91</v>
      </c>
      <c r="AN1689" s="309">
        <f t="shared" ca="1" si="700"/>
        <v>14.71</v>
      </c>
      <c r="AO1689" s="310">
        <f t="shared" ca="1" si="701"/>
        <v>0</v>
      </c>
      <c r="AP1689" s="310" t="b">
        <f t="shared" ca="1" si="702"/>
        <v>0</v>
      </c>
      <c r="AQ1689" s="309">
        <f t="shared" ca="1" si="703"/>
        <v>0.44729999999999998</v>
      </c>
      <c r="AR1689" s="205">
        <f t="shared" ca="1" si="686"/>
        <v>14.4627</v>
      </c>
      <c r="AS1689" s="45" t="b">
        <f t="shared" ca="1" si="687"/>
        <v>0</v>
      </c>
      <c r="AT1689">
        <f t="shared" ca="1" si="688"/>
        <v>1</v>
      </c>
      <c r="AU1689" t="b">
        <f t="shared" ca="1" si="704"/>
        <v>0</v>
      </c>
      <c r="AV1689" t="b">
        <f t="shared" ca="1" si="705"/>
        <v>0</v>
      </c>
      <c r="AW1689" s="266" t="b">
        <f t="shared" ca="1" si="706"/>
        <v>1</v>
      </c>
      <c r="AX1689" s="266" t="b">
        <f t="shared" ca="1" si="707"/>
        <v>1</v>
      </c>
      <c r="AY1689" s="266" t="b">
        <f t="shared" ca="1" si="708"/>
        <v>0</v>
      </c>
    </row>
    <row r="1690" spans="1:51" x14ac:dyDescent="0.25">
      <c r="A1690">
        <v>1658</v>
      </c>
      <c r="B1690" s="163">
        <f ca="1">OFFSET(InputPriceData!B$15,CalculationsAndCharts!$A1690+$A$11,0,1,1)</f>
        <v>39610</v>
      </c>
      <c r="C1690" s="3">
        <f ca="1">OFFSET(InputPriceData!G$15,CalculationsAndCharts!$A1690+$A$11,IF($C$7,8,0),1,1)</f>
        <v>1383700</v>
      </c>
      <c r="D1690" s="4">
        <f ca="1">OFFSET(InputPriceData!C$15,CalculationsAndCharts!$A1690+$A$11,IF($C$7,8,0),1,1)</f>
        <v>15.27</v>
      </c>
      <c r="E1690" s="4">
        <f ca="1">OFFSET(InputPriceData!D$15,CalculationsAndCharts!$A1690+$A$11,IF($C$7,8,0),1,1)</f>
        <v>15.27</v>
      </c>
      <c r="F1690" s="4">
        <f ca="1">OFFSET(InputPriceData!E$15,CalculationsAndCharts!$A1690+$A$11,IF($C$7,8,0),1,1)</f>
        <v>14.74</v>
      </c>
      <c r="G1690" s="4">
        <f ca="1">OFFSET(InputPriceData!F$15,CalculationsAndCharts!$A1690+$A$11,IF($C$7,8,0),1,1)</f>
        <v>14.76</v>
      </c>
      <c r="H1690" s="128"/>
      <c r="I1690" s="128"/>
      <c r="K1690" s="124"/>
      <c r="L1690" s="279"/>
      <c r="M1690" s="281"/>
      <c r="N1690" s="280"/>
      <c r="O1690" s="4"/>
      <c r="P1690" s="4"/>
      <c r="Q1690" s="3"/>
      <c r="S1690" s="309">
        <f t="shared" ca="1" si="689"/>
        <v>16.03</v>
      </c>
      <c r="T1690" s="309">
        <f t="shared" ca="1" si="690"/>
        <v>14.76</v>
      </c>
      <c r="U1690" s="310">
        <f t="shared" ca="1" si="682"/>
        <v>0</v>
      </c>
      <c r="V1690" s="310" t="b">
        <f t="shared" ca="1" si="691"/>
        <v>1</v>
      </c>
      <c r="W1690" s="3" t="b">
        <f t="shared" ca="1" si="692"/>
        <v>0</v>
      </c>
      <c r="X1690" s="3" t="str">
        <f t="shared" ca="1" si="693"/>
        <v/>
      </c>
      <c r="Y1690" s="3" t="str">
        <f t="shared" ca="1" si="683"/>
        <v/>
      </c>
      <c r="Z1690" s="3" t="str">
        <f t="shared" ca="1" si="694"/>
        <v/>
      </c>
      <c r="AA1690" s="3" t="str">
        <f t="shared" ca="1" si="695"/>
        <v/>
      </c>
      <c r="AB1690" s="205">
        <f t="shared" ca="1" si="696"/>
        <v>4722</v>
      </c>
      <c r="AC1690" s="205">
        <f t="shared" ca="1" si="697"/>
        <v>72</v>
      </c>
      <c r="AD1690" s="205">
        <f t="shared" ca="1" si="684"/>
        <v>65.583333333333329</v>
      </c>
      <c r="AE1690" s="205">
        <f t="shared" ca="1" si="685"/>
        <v>15.583333333333329</v>
      </c>
      <c r="AF1690" s="205">
        <f t="shared" ca="1" si="698"/>
        <v>3.1166666666666658</v>
      </c>
      <c r="AG1690" s="205"/>
      <c r="AH1690" s="205"/>
      <c r="AI1690" s="205"/>
      <c r="AJ1690" s="205"/>
      <c r="AK1690" s="4"/>
      <c r="AL1690" s="4"/>
      <c r="AM1690" s="309">
        <f t="shared" ca="1" si="699"/>
        <v>15.91</v>
      </c>
      <c r="AN1690" s="309">
        <f t="shared" ca="1" si="700"/>
        <v>14.76</v>
      </c>
      <c r="AO1690" s="310">
        <f t="shared" ca="1" si="701"/>
        <v>0</v>
      </c>
      <c r="AP1690" s="310" t="b">
        <f t="shared" ca="1" si="702"/>
        <v>1</v>
      </c>
      <c r="AQ1690" s="309">
        <f t="shared" ca="1" si="703"/>
        <v>0</v>
      </c>
      <c r="AR1690" s="205">
        <f t="shared" ca="1" si="686"/>
        <v>0</v>
      </c>
      <c r="AS1690" s="45" t="b">
        <f t="shared" ca="1" si="687"/>
        <v>0</v>
      </c>
      <c r="AT1690">
        <f t="shared" ca="1" si="688"/>
        <v>0</v>
      </c>
      <c r="AU1690" t="b">
        <f t="shared" ca="1" si="704"/>
        <v>0</v>
      </c>
      <c r="AV1690" t="b">
        <f t="shared" ca="1" si="705"/>
        <v>0</v>
      </c>
      <c r="AW1690" s="266" t="b">
        <f t="shared" ca="1" si="706"/>
        <v>0</v>
      </c>
      <c r="AX1690" s="266" t="b">
        <f t="shared" ca="1" si="707"/>
        <v>0</v>
      </c>
      <c r="AY1690" s="266" t="b">
        <f t="shared" ca="1" si="708"/>
        <v>0</v>
      </c>
    </row>
    <row r="1691" spans="1:51" x14ac:dyDescent="0.25">
      <c r="A1691">
        <v>1659</v>
      </c>
      <c r="B1691" s="163">
        <f ca="1">OFFSET(InputPriceData!B$15,CalculationsAndCharts!$A1691+$A$11,0,1,1)</f>
        <v>39609</v>
      </c>
      <c r="C1691" s="3">
        <f ca="1">OFFSET(InputPriceData!G$15,CalculationsAndCharts!$A1691+$A$11,IF($C$7,8,0),1,1)</f>
        <v>1111900</v>
      </c>
      <c r="D1691" s="4">
        <f ca="1">OFFSET(InputPriceData!C$15,CalculationsAndCharts!$A1691+$A$11,IF($C$7,8,0),1,1)</f>
        <v>15.27</v>
      </c>
      <c r="E1691" s="4">
        <f ca="1">OFFSET(InputPriceData!D$15,CalculationsAndCharts!$A1691+$A$11,IF($C$7,8,0),1,1)</f>
        <v>15.49</v>
      </c>
      <c r="F1691" s="4">
        <f ca="1">OFFSET(InputPriceData!E$15,CalculationsAndCharts!$A1691+$A$11,IF($C$7,8,0),1,1)</f>
        <v>15.24</v>
      </c>
      <c r="G1691" s="4">
        <f ca="1">OFFSET(InputPriceData!F$15,CalculationsAndCharts!$A1691+$A$11,IF($C$7,8,0),1,1)</f>
        <v>15.34</v>
      </c>
      <c r="H1691" s="128"/>
      <c r="I1691" s="128"/>
      <c r="K1691" s="124"/>
      <c r="L1691" s="279"/>
      <c r="M1691" s="281"/>
      <c r="N1691" s="280"/>
      <c r="O1691" s="4"/>
      <c r="P1691" s="4"/>
      <c r="Q1691" s="3"/>
      <c r="S1691" s="309">
        <f t="shared" ca="1" si="689"/>
        <v>16.21</v>
      </c>
      <c r="T1691" s="309">
        <f t="shared" ca="1" si="690"/>
        <v>14.81</v>
      </c>
      <c r="U1691" s="310">
        <f t="shared" ca="1" si="682"/>
        <v>0.378571428571428</v>
      </c>
      <c r="V1691" s="310" t="b">
        <f t="shared" ca="1" si="691"/>
        <v>0</v>
      </c>
      <c r="W1691" s="3" t="b">
        <f t="shared" ca="1" si="692"/>
        <v>0</v>
      </c>
      <c r="X1691" s="3" t="str">
        <f t="shared" ca="1" si="693"/>
        <v/>
      </c>
      <c r="Y1691" s="3" t="str">
        <f t="shared" ca="1" si="683"/>
        <v/>
      </c>
      <c r="Z1691" s="3" t="str">
        <f t="shared" ca="1" si="694"/>
        <v/>
      </c>
      <c r="AA1691" s="3" t="str">
        <f t="shared" ca="1" si="695"/>
        <v/>
      </c>
      <c r="AB1691" s="205">
        <f t="shared" ca="1" si="696"/>
        <v>4722</v>
      </c>
      <c r="AC1691" s="205">
        <f t="shared" ca="1" si="697"/>
        <v>72</v>
      </c>
      <c r="AD1691" s="205">
        <f t="shared" ca="1" si="684"/>
        <v>65.583333333333329</v>
      </c>
      <c r="AE1691" s="205">
        <f t="shared" ca="1" si="685"/>
        <v>15.583333333333329</v>
      </c>
      <c r="AF1691" s="205">
        <f t="shared" ca="1" si="698"/>
        <v>3.1166666666666658</v>
      </c>
      <c r="AG1691" s="205"/>
      <c r="AH1691" s="205"/>
      <c r="AI1691" s="205"/>
      <c r="AJ1691" s="205"/>
      <c r="AK1691" s="4"/>
      <c r="AL1691" s="4"/>
      <c r="AM1691" s="309">
        <f t="shared" ca="1" si="699"/>
        <v>15.95</v>
      </c>
      <c r="AN1691" s="309">
        <f t="shared" ca="1" si="700"/>
        <v>14.81</v>
      </c>
      <c r="AO1691" s="310">
        <f t="shared" ca="1" si="701"/>
        <v>0.46491228070175433</v>
      </c>
      <c r="AP1691" s="310" t="b">
        <f t="shared" ca="1" si="702"/>
        <v>0</v>
      </c>
      <c r="AQ1691" s="309">
        <f t="shared" ca="1" si="703"/>
        <v>0</v>
      </c>
      <c r="AR1691" s="205">
        <f t="shared" ca="1" si="686"/>
        <v>0</v>
      </c>
      <c r="AS1691" s="45" t="b">
        <f t="shared" ca="1" si="687"/>
        <v>0</v>
      </c>
      <c r="AT1691">
        <f t="shared" ca="1" si="688"/>
        <v>0</v>
      </c>
      <c r="AU1691" t="b">
        <f t="shared" ca="1" si="704"/>
        <v>0</v>
      </c>
      <c r="AV1691" t="b">
        <f t="shared" ca="1" si="705"/>
        <v>0</v>
      </c>
      <c r="AW1691" s="266" t="b">
        <f t="shared" ca="1" si="706"/>
        <v>0</v>
      </c>
      <c r="AX1691" s="266" t="b">
        <f t="shared" ca="1" si="707"/>
        <v>0</v>
      </c>
      <c r="AY1691" s="266" t="b">
        <f t="shared" ca="1" si="708"/>
        <v>0</v>
      </c>
    </row>
    <row r="1692" spans="1:51" x14ac:dyDescent="0.25">
      <c r="A1692">
        <v>1660</v>
      </c>
      <c r="B1692" s="163">
        <f ca="1">OFFSET(InputPriceData!B$15,CalculationsAndCharts!$A1692+$A$11,0,1,1)</f>
        <v>39608</v>
      </c>
      <c r="C1692" s="3">
        <f ca="1">OFFSET(InputPriceData!G$15,CalculationsAndCharts!$A1692+$A$11,IF($C$7,8,0),1,1)</f>
        <v>843600</v>
      </c>
      <c r="D1692" s="4">
        <f ca="1">OFFSET(InputPriceData!C$15,CalculationsAndCharts!$A1692+$A$11,IF($C$7,8,0),1,1)</f>
        <v>15.29</v>
      </c>
      <c r="E1692" s="4">
        <f ca="1">OFFSET(InputPriceData!D$15,CalculationsAndCharts!$A1692+$A$11,IF($C$7,8,0),1,1)</f>
        <v>15.53</v>
      </c>
      <c r="F1692" s="4">
        <f ca="1">OFFSET(InputPriceData!E$15,CalculationsAndCharts!$A1692+$A$11,IF($C$7,8,0),1,1)</f>
        <v>15.11</v>
      </c>
      <c r="G1692" s="4">
        <f ca="1">OFFSET(InputPriceData!F$15,CalculationsAndCharts!$A1692+$A$11,IF($C$7,8,0),1,1)</f>
        <v>15.44</v>
      </c>
      <c r="H1692" s="128"/>
      <c r="I1692" s="128"/>
      <c r="K1692" s="124"/>
      <c r="L1692" s="279"/>
      <c r="M1692" s="281"/>
      <c r="N1692" s="280"/>
      <c r="O1692" s="4"/>
      <c r="P1692" s="4"/>
      <c r="Q1692" s="3"/>
      <c r="S1692" s="309">
        <f t="shared" ca="1" si="689"/>
        <v>16.21</v>
      </c>
      <c r="T1692" s="309">
        <f t="shared" ca="1" si="690"/>
        <v>14.81</v>
      </c>
      <c r="U1692" s="310">
        <f t="shared" ca="1" si="682"/>
        <v>0.44999999999999918</v>
      </c>
      <c r="V1692" s="310" t="b">
        <f t="shared" ca="1" si="691"/>
        <v>0</v>
      </c>
      <c r="W1692" s="3" t="b">
        <f t="shared" ca="1" si="692"/>
        <v>0</v>
      </c>
      <c r="X1692" s="3" t="str">
        <f t="shared" ca="1" si="693"/>
        <v/>
      </c>
      <c r="Y1692" s="3" t="str">
        <f t="shared" ca="1" si="683"/>
        <v/>
      </c>
      <c r="Z1692" s="3" t="str">
        <f t="shared" ca="1" si="694"/>
        <v/>
      </c>
      <c r="AA1692" s="3" t="str">
        <f t="shared" ca="1" si="695"/>
        <v/>
      </c>
      <c r="AB1692" s="205">
        <f t="shared" ca="1" si="696"/>
        <v>4722</v>
      </c>
      <c r="AC1692" s="205">
        <f t="shared" ca="1" si="697"/>
        <v>72</v>
      </c>
      <c r="AD1692" s="205">
        <f t="shared" ca="1" si="684"/>
        <v>65.583333333333329</v>
      </c>
      <c r="AE1692" s="205">
        <f t="shared" ca="1" si="685"/>
        <v>15.583333333333329</v>
      </c>
      <c r="AF1692" s="205">
        <f t="shared" ca="1" si="698"/>
        <v>3.1166666666666658</v>
      </c>
      <c r="AG1692" s="205"/>
      <c r="AH1692" s="205"/>
      <c r="AI1692" s="205"/>
      <c r="AJ1692" s="205"/>
      <c r="AK1692" s="4"/>
      <c r="AL1692" s="4"/>
      <c r="AM1692" s="309">
        <f t="shared" ca="1" si="699"/>
        <v>16.03</v>
      </c>
      <c r="AN1692" s="309">
        <f t="shared" ca="1" si="700"/>
        <v>14.81</v>
      </c>
      <c r="AO1692" s="310">
        <f t="shared" ca="1" si="701"/>
        <v>0.51639344262294973</v>
      </c>
      <c r="AP1692" s="310" t="b">
        <f t="shared" ca="1" si="702"/>
        <v>0</v>
      </c>
      <c r="AQ1692" s="309">
        <f t="shared" ca="1" si="703"/>
        <v>0</v>
      </c>
      <c r="AR1692" s="205">
        <f t="shared" ca="1" si="686"/>
        <v>0</v>
      </c>
      <c r="AS1692" s="45" t="b">
        <f t="shared" ca="1" si="687"/>
        <v>0</v>
      </c>
      <c r="AT1692">
        <f t="shared" ca="1" si="688"/>
        <v>0</v>
      </c>
      <c r="AU1692" t="b">
        <f t="shared" ca="1" si="704"/>
        <v>0</v>
      </c>
      <c r="AV1692" t="b">
        <f t="shared" ca="1" si="705"/>
        <v>0</v>
      </c>
      <c r="AW1692" s="266" t="b">
        <f t="shared" ca="1" si="706"/>
        <v>0</v>
      </c>
      <c r="AX1692" s="266" t="b">
        <f t="shared" ca="1" si="707"/>
        <v>0</v>
      </c>
      <c r="AY1692" s="266" t="b">
        <f t="shared" ca="1" si="708"/>
        <v>0</v>
      </c>
    </row>
    <row r="1693" spans="1:51" x14ac:dyDescent="0.25">
      <c r="A1693">
        <v>1661</v>
      </c>
      <c r="B1693" s="163">
        <f ca="1">OFFSET(InputPriceData!B$15,CalculationsAndCharts!$A1693+$A$11,0,1,1)</f>
        <v>39605</v>
      </c>
      <c r="C1693" s="3">
        <f ca="1">OFFSET(InputPriceData!G$15,CalculationsAndCharts!$A1693+$A$11,IF($C$7,8,0),1,1)</f>
        <v>928500</v>
      </c>
      <c r="D1693" s="4">
        <f ca="1">OFFSET(InputPriceData!C$15,CalculationsAndCharts!$A1693+$A$11,IF($C$7,8,0),1,1)</f>
        <v>15.77</v>
      </c>
      <c r="E1693" s="4">
        <f ca="1">OFFSET(InputPriceData!D$15,CalculationsAndCharts!$A1693+$A$11,IF($C$7,8,0),1,1)</f>
        <v>15.77</v>
      </c>
      <c r="F1693" s="4">
        <f ca="1">OFFSET(InputPriceData!E$15,CalculationsAndCharts!$A1693+$A$11,IF($C$7,8,0),1,1)</f>
        <v>15.21</v>
      </c>
      <c r="G1693" s="4">
        <f ca="1">OFFSET(InputPriceData!F$15,CalculationsAndCharts!$A1693+$A$11,IF($C$7,8,0),1,1)</f>
        <v>15.27</v>
      </c>
      <c r="H1693" s="128"/>
      <c r="I1693" s="128"/>
      <c r="K1693" s="124"/>
      <c r="L1693" s="279"/>
      <c r="M1693" s="281"/>
      <c r="N1693" s="280"/>
      <c r="O1693" s="4"/>
      <c r="P1693" s="4"/>
      <c r="Q1693" s="3"/>
      <c r="S1693" s="309">
        <f t="shared" ca="1" si="689"/>
        <v>16.21</v>
      </c>
      <c r="T1693" s="309">
        <f t="shared" ca="1" si="690"/>
        <v>14.81</v>
      </c>
      <c r="U1693" s="310">
        <f t="shared" ca="1" si="682"/>
        <v>0.32857142857142785</v>
      </c>
      <c r="V1693" s="310" t="b">
        <f t="shared" ca="1" si="691"/>
        <v>0</v>
      </c>
      <c r="W1693" s="3" t="b">
        <f t="shared" ca="1" si="692"/>
        <v>0</v>
      </c>
      <c r="X1693" s="3" t="str">
        <f t="shared" ca="1" si="693"/>
        <v/>
      </c>
      <c r="Y1693" s="3" t="str">
        <f t="shared" ca="1" si="683"/>
        <v/>
      </c>
      <c r="Z1693" s="3" t="str">
        <f t="shared" ca="1" si="694"/>
        <v/>
      </c>
      <c r="AA1693" s="3" t="str">
        <f t="shared" ca="1" si="695"/>
        <v/>
      </c>
      <c r="AB1693" s="205">
        <f t="shared" ca="1" si="696"/>
        <v>4722</v>
      </c>
      <c r="AC1693" s="205">
        <f t="shared" ca="1" si="697"/>
        <v>72</v>
      </c>
      <c r="AD1693" s="205">
        <f t="shared" ca="1" si="684"/>
        <v>65.583333333333329</v>
      </c>
      <c r="AE1693" s="205">
        <f t="shared" ca="1" si="685"/>
        <v>15.583333333333329</v>
      </c>
      <c r="AF1693" s="205">
        <f t="shared" ca="1" si="698"/>
        <v>3.1166666666666658</v>
      </c>
      <c r="AG1693" s="205"/>
      <c r="AH1693" s="205"/>
      <c r="AI1693" s="205"/>
      <c r="AJ1693" s="205"/>
      <c r="AK1693" s="4"/>
      <c r="AL1693" s="4"/>
      <c r="AM1693" s="309">
        <f t="shared" ca="1" si="699"/>
        <v>16.21</v>
      </c>
      <c r="AN1693" s="309">
        <f t="shared" ca="1" si="700"/>
        <v>14.81</v>
      </c>
      <c r="AO1693" s="310">
        <f t="shared" ca="1" si="701"/>
        <v>0.32857142857142785</v>
      </c>
      <c r="AP1693" s="310" t="b">
        <f t="shared" ca="1" si="702"/>
        <v>0</v>
      </c>
      <c r="AQ1693" s="309">
        <f t="shared" ca="1" si="703"/>
        <v>0</v>
      </c>
      <c r="AR1693" s="205">
        <f t="shared" ca="1" si="686"/>
        <v>0</v>
      </c>
      <c r="AS1693" s="45" t="b">
        <f t="shared" ca="1" si="687"/>
        <v>0</v>
      </c>
      <c r="AT1693">
        <f t="shared" ca="1" si="688"/>
        <v>0</v>
      </c>
      <c r="AU1693" t="b">
        <f t="shared" ca="1" si="704"/>
        <v>0</v>
      </c>
      <c r="AV1693" t="b">
        <f t="shared" ca="1" si="705"/>
        <v>0</v>
      </c>
      <c r="AW1693" s="266" t="b">
        <f t="shared" ca="1" si="706"/>
        <v>0</v>
      </c>
      <c r="AX1693" s="266" t="b">
        <f t="shared" ca="1" si="707"/>
        <v>0</v>
      </c>
      <c r="AY1693" s="266" t="b">
        <f t="shared" ca="1" si="708"/>
        <v>0</v>
      </c>
    </row>
    <row r="1694" spans="1:51" x14ac:dyDescent="0.25">
      <c r="A1694">
        <v>1662</v>
      </c>
      <c r="B1694" s="163">
        <f ca="1">OFFSET(InputPriceData!B$15,CalculationsAndCharts!$A1694+$A$11,0,1,1)</f>
        <v>39604</v>
      </c>
      <c r="C1694" s="3">
        <f ca="1">OFFSET(InputPriceData!G$15,CalculationsAndCharts!$A1694+$A$11,IF($C$7,8,0),1,1)</f>
        <v>629000</v>
      </c>
      <c r="D1694" s="4">
        <f ca="1">OFFSET(InputPriceData!C$15,CalculationsAndCharts!$A1694+$A$11,IF($C$7,8,0),1,1)</f>
        <v>15.78</v>
      </c>
      <c r="E1694" s="4">
        <f ca="1">OFFSET(InputPriceData!D$15,CalculationsAndCharts!$A1694+$A$11,IF($C$7,8,0),1,1)</f>
        <v>15.97</v>
      </c>
      <c r="F1694" s="4">
        <f ca="1">OFFSET(InputPriceData!E$15,CalculationsAndCharts!$A1694+$A$11,IF($C$7,8,0),1,1)</f>
        <v>15.64</v>
      </c>
      <c r="G1694" s="4">
        <f ca="1">OFFSET(InputPriceData!F$15,CalculationsAndCharts!$A1694+$A$11,IF($C$7,8,0),1,1)</f>
        <v>15.91</v>
      </c>
      <c r="H1694" s="128"/>
      <c r="I1694" s="128"/>
      <c r="K1694" s="124"/>
      <c r="L1694" s="279"/>
      <c r="M1694" s="281"/>
      <c r="N1694" s="280"/>
      <c r="O1694" s="4"/>
      <c r="P1694" s="4"/>
      <c r="Q1694" s="3"/>
      <c r="S1694" s="309">
        <f t="shared" ca="1" si="689"/>
        <v>16.21</v>
      </c>
      <c r="T1694" s="309">
        <f t="shared" ca="1" si="690"/>
        <v>14.81</v>
      </c>
      <c r="U1694" s="310">
        <f t="shared" ca="1" si="682"/>
        <v>0.78571428571428525</v>
      </c>
      <c r="V1694" s="310" t="b">
        <f t="shared" ca="1" si="691"/>
        <v>0</v>
      </c>
      <c r="W1694" s="3" t="b">
        <f t="shared" ca="1" si="692"/>
        <v>0</v>
      </c>
      <c r="X1694" s="3" t="str">
        <f t="shared" ca="1" si="693"/>
        <v/>
      </c>
      <c r="Y1694" s="3" t="str">
        <f t="shared" ca="1" si="683"/>
        <v/>
      </c>
      <c r="Z1694" s="3" t="str">
        <f t="shared" ca="1" si="694"/>
        <v/>
      </c>
      <c r="AA1694" s="3" t="str">
        <f t="shared" ca="1" si="695"/>
        <v/>
      </c>
      <c r="AB1694" s="205">
        <f t="shared" ca="1" si="696"/>
        <v>4722</v>
      </c>
      <c r="AC1694" s="205">
        <f t="shared" ca="1" si="697"/>
        <v>72</v>
      </c>
      <c r="AD1694" s="205">
        <f t="shared" ca="1" si="684"/>
        <v>65.583333333333329</v>
      </c>
      <c r="AE1694" s="205">
        <f t="shared" ca="1" si="685"/>
        <v>15.583333333333329</v>
      </c>
      <c r="AF1694" s="205">
        <f t="shared" ca="1" si="698"/>
        <v>3.1166666666666658</v>
      </c>
      <c r="AG1694" s="205"/>
      <c r="AH1694" s="205"/>
      <c r="AI1694" s="205"/>
      <c r="AJ1694" s="205"/>
      <c r="AK1694" s="4"/>
      <c r="AL1694" s="4"/>
      <c r="AM1694" s="309">
        <f t="shared" ca="1" si="699"/>
        <v>16.21</v>
      </c>
      <c r="AN1694" s="309">
        <f t="shared" ca="1" si="700"/>
        <v>14.81</v>
      </c>
      <c r="AO1694" s="310">
        <f t="shared" ca="1" si="701"/>
        <v>0.78571428571428525</v>
      </c>
      <c r="AP1694" s="310" t="b">
        <f t="shared" ca="1" si="702"/>
        <v>0</v>
      </c>
      <c r="AQ1694" s="309">
        <f t="shared" ca="1" si="703"/>
        <v>0</v>
      </c>
      <c r="AR1694" s="205">
        <f t="shared" ca="1" si="686"/>
        <v>0</v>
      </c>
      <c r="AS1694" s="45" t="b">
        <f t="shared" ca="1" si="687"/>
        <v>0</v>
      </c>
      <c r="AT1694">
        <f t="shared" ca="1" si="688"/>
        <v>0</v>
      </c>
      <c r="AU1694" t="b">
        <f t="shared" ca="1" si="704"/>
        <v>0</v>
      </c>
      <c r="AV1694" t="b">
        <f t="shared" ca="1" si="705"/>
        <v>0</v>
      </c>
      <c r="AW1694" s="266" t="b">
        <f t="shared" ca="1" si="706"/>
        <v>0</v>
      </c>
      <c r="AX1694" s="266" t="b">
        <f t="shared" ca="1" si="707"/>
        <v>0</v>
      </c>
      <c r="AY1694" s="266" t="b">
        <f t="shared" ca="1" si="708"/>
        <v>0</v>
      </c>
    </row>
    <row r="1695" spans="1:51" x14ac:dyDescent="0.25">
      <c r="A1695">
        <v>1663</v>
      </c>
      <c r="B1695" s="163">
        <f ca="1">OFFSET(InputPriceData!B$15,CalculationsAndCharts!$A1695+$A$11,0,1,1)</f>
        <v>39603</v>
      </c>
      <c r="C1695" s="3">
        <f ca="1">OFFSET(InputPriceData!G$15,CalculationsAndCharts!$A1695+$A$11,IF($C$7,8,0),1,1)</f>
        <v>710300</v>
      </c>
      <c r="D1695" s="4">
        <f ca="1">OFFSET(InputPriceData!C$15,CalculationsAndCharts!$A1695+$A$11,IF($C$7,8,0),1,1)</f>
        <v>15.18</v>
      </c>
      <c r="E1695" s="4">
        <f ca="1">OFFSET(InputPriceData!D$15,CalculationsAndCharts!$A1695+$A$11,IF($C$7,8,0),1,1)</f>
        <v>15.91</v>
      </c>
      <c r="F1695" s="4">
        <f ca="1">OFFSET(InputPriceData!E$15,CalculationsAndCharts!$A1695+$A$11,IF($C$7,8,0),1,1)</f>
        <v>15.18</v>
      </c>
      <c r="G1695" s="4">
        <f ca="1">OFFSET(InputPriceData!F$15,CalculationsAndCharts!$A1695+$A$11,IF($C$7,8,0),1,1)</f>
        <v>15.77</v>
      </c>
      <c r="H1695" s="128"/>
      <c r="I1695" s="128"/>
      <c r="K1695" s="124"/>
      <c r="L1695" s="279"/>
      <c r="M1695" s="281"/>
      <c r="N1695" s="280"/>
      <c r="O1695" s="4"/>
      <c r="P1695" s="4"/>
      <c r="Q1695" s="3"/>
      <c r="S1695" s="309">
        <f t="shared" ca="1" si="689"/>
        <v>16.21</v>
      </c>
      <c r="T1695" s="309">
        <f t="shared" ca="1" si="690"/>
        <v>14.81</v>
      </c>
      <c r="U1695" s="310">
        <f t="shared" ca="1" si="682"/>
        <v>0.68571428571428483</v>
      </c>
      <c r="V1695" s="310" t="b">
        <f t="shared" ca="1" si="691"/>
        <v>0</v>
      </c>
      <c r="W1695" s="3" t="b">
        <f t="shared" ca="1" si="692"/>
        <v>0</v>
      </c>
      <c r="X1695" s="3" t="str">
        <f t="shared" ca="1" si="693"/>
        <v/>
      </c>
      <c r="Y1695" s="3" t="str">
        <f t="shared" ca="1" si="683"/>
        <v/>
      </c>
      <c r="Z1695" s="3" t="str">
        <f t="shared" ca="1" si="694"/>
        <v/>
      </c>
      <c r="AA1695" s="3" t="str">
        <f t="shared" ca="1" si="695"/>
        <v/>
      </c>
      <c r="AB1695" s="205">
        <f t="shared" ca="1" si="696"/>
        <v>4722</v>
      </c>
      <c r="AC1695" s="205">
        <f t="shared" ca="1" si="697"/>
        <v>72</v>
      </c>
      <c r="AD1695" s="205">
        <f t="shared" ca="1" si="684"/>
        <v>65.583333333333329</v>
      </c>
      <c r="AE1695" s="205">
        <f t="shared" ca="1" si="685"/>
        <v>15.583333333333329</v>
      </c>
      <c r="AF1695" s="205">
        <f t="shared" ca="1" si="698"/>
        <v>3.1166666666666658</v>
      </c>
      <c r="AG1695" s="205"/>
      <c r="AH1695" s="205"/>
      <c r="AI1695" s="205"/>
      <c r="AJ1695" s="205"/>
      <c r="AK1695" s="4"/>
      <c r="AL1695" s="4"/>
      <c r="AM1695" s="309">
        <f t="shared" ca="1" si="699"/>
        <v>16.21</v>
      </c>
      <c r="AN1695" s="309">
        <f t="shared" ca="1" si="700"/>
        <v>14.81</v>
      </c>
      <c r="AO1695" s="310">
        <f t="shared" ca="1" si="701"/>
        <v>0.68571428571428483</v>
      </c>
      <c r="AP1695" s="310" t="b">
        <f t="shared" ca="1" si="702"/>
        <v>0</v>
      </c>
      <c r="AQ1695" s="309">
        <f t="shared" ca="1" si="703"/>
        <v>0</v>
      </c>
      <c r="AR1695" s="205">
        <f t="shared" ca="1" si="686"/>
        <v>0</v>
      </c>
      <c r="AS1695" s="45" t="b">
        <f t="shared" ca="1" si="687"/>
        <v>0</v>
      </c>
      <c r="AT1695">
        <f t="shared" ca="1" si="688"/>
        <v>0</v>
      </c>
      <c r="AU1695" t="b">
        <f t="shared" ca="1" si="704"/>
        <v>0</v>
      </c>
      <c r="AV1695" t="b">
        <f t="shared" ca="1" si="705"/>
        <v>0</v>
      </c>
      <c r="AW1695" s="266" t="b">
        <f t="shared" ca="1" si="706"/>
        <v>0</v>
      </c>
      <c r="AX1695" s="266" t="b">
        <f t="shared" ca="1" si="707"/>
        <v>0</v>
      </c>
      <c r="AY1695" s="266" t="b">
        <f t="shared" ca="1" si="708"/>
        <v>0</v>
      </c>
    </row>
    <row r="1696" spans="1:51" x14ac:dyDescent="0.25">
      <c r="A1696">
        <v>1664</v>
      </c>
      <c r="B1696" s="163">
        <f ca="1">OFFSET(InputPriceData!B$15,CalculationsAndCharts!$A1696+$A$11,0,1,1)</f>
        <v>39602</v>
      </c>
      <c r="C1696" s="3">
        <f ca="1">OFFSET(InputPriceData!G$15,CalculationsAndCharts!$A1696+$A$11,IF($C$7,8,0),1,1)</f>
        <v>590300</v>
      </c>
      <c r="D1696" s="4">
        <f ca="1">OFFSET(InputPriceData!C$15,CalculationsAndCharts!$A1696+$A$11,IF($C$7,8,0),1,1)</f>
        <v>15.3</v>
      </c>
      <c r="E1696" s="4">
        <f ca="1">OFFSET(InputPriceData!D$15,CalculationsAndCharts!$A1696+$A$11,IF($C$7,8,0),1,1)</f>
        <v>15.51</v>
      </c>
      <c r="F1696" s="4">
        <f ca="1">OFFSET(InputPriceData!E$15,CalculationsAndCharts!$A1696+$A$11,IF($C$7,8,0),1,1)</f>
        <v>15.1</v>
      </c>
      <c r="G1696" s="4">
        <f ca="1">OFFSET(InputPriceData!F$15,CalculationsAndCharts!$A1696+$A$11,IF($C$7,8,0),1,1)</f>
        <v>15.27</v>
      </c>
      <c r="H1696" s="128"/>
      <c r="I1696" s="128"/>
      <c r="K1696" s="124"/>
      <c r="L1696" s="279"/>
      <c r="M1696" s="281"/>
      <c r="N1696" s="280"/>
      <c r="O1696" s="4"/>
      <c r="P1696" s="4"/>
      <c r="Q1696" s="3"/>
      <c r="S1696" s="309">
        <f t="shared" ca="1" si="689"/>
        <v>16.21</v>
      </c>
      <c r="T1696" s="309">
        <f t="shared" ca="1" si="690"/>
        <v>14.81</v>
      </c>
      <c r="U1696" s="310">
        <f t="shared" ca="1" si="682"/>
        <v>0.32857142857142785</v>
      </c>
      <c r="V1696" s="310" t="b">
        <f t="shared" ca="1" si="691"/>
        <v>0</v>
      </c>
      <c r="W1696" s="3" t="b">
        <f t="shared" ca="1" si="692"/>
        <v>0</v>
      </c>
      <c r="X1696" s="3" t="str">
        <f t="shared" ca="1" si="693"/>
        <v/>
      </c>
      <c r="Y1696" s="3" t="str">
        <f t="shared" ca="1" si="683"/>
        <v/>
      </c>
      <c r="Z1696" s="3" t="str">
        <f t="shared" ca="1" si="694"/>
        <v/>
      </c>
      <c r="AA1696" s="3" t="str">
        <f t="shared" ca="1" si="695"/>
        <v/>
      </c>
      <c r="AB1696" s="205">
        <f t="shared" ca="1" si="696"/>
        <v>4722</v>
      </c>
      <c r="AC1696" s="205">
        <f t="shared" ca="1" si="697"/>
        <v>72</v>
      </c>
      <c r="AD1696" s="205">
        <f t="shared" ca="1" si="684"/>
        <v>65.583333333333329</v>
      </c>
      <c r="AE1696" s="205">
        <f t="shared" ca="1" si="685"/>
        <v>15.583333333333329</v>
      </c>
      <c r="AF1696" s="205">
        <f t="shared" ca="1" si="698"/>
        <v>3.1166666666666658</v>
      </c>
      <c r="AG1696" s="205"/>
      <c r="AH1696" s="205"/>
      <c r="AI1696" s="205"/>
      <c r="AJ1696" s="205"/>
      <c r="AK1696" s="4"/>
      <c r="AL1696" s="4"/>
      <c r="AM1696" s="309">
        <f t="shared" ca="1" si="699"/>
        <v>16.21</v>
      </c>
      <c r="AN1696" s="309">
        <f t="shared" ca="1" si="700"/>
        <v>14.81</v>
      </c>
      <c r="AO1696" s="310">
        <f t="shared" ca="1" si="701"/>
        <v>0.32857142857142785</v>
      </c>
      <c r="AP1696" s="310" t="b">
        <f t="shared" ca="1" si="702"/>
        <v>0</v>
      </c>
      <c r="AQ1696" s="309">
        <f t="shared" ca="1" si="703"/>
        <v>0</v>
      </c>
      <c r="AR1696" s="205">
        <f t="shared" ca="1" si="686"/>
        <v>0</v>
      </c>
      <c r="AS1696" s="45" t="b">
        <f t="shared" ca="1" si="687"/>
        <v>0</v>
      </c>
      <c r="AT1696">
        <f t="shared" ca="1" si="688"/>
        <v>0</v>
      </c>
      <c r="AU1696" t="b">
        <f t="shared" ca="1" si="704"/>
        <v>0</v>
      </c>
      <c r="AV1696" t="b">
        <f t="shared" ca="1" si="705"/>
        <v>0</v>
      </c>
      <c r="AW1696" s="266" t="b">
        <f t="shared" ca="1" si="706"/>
        <v>0</v>
      </c>
      <c r="AX1696" s="266" t="b">
        <f t="shared" ca="1" si="707"/>
        <v>0</v>
      </c>
      <c r="AY1696" s="266" t="b">
        <f t="shared" ca="1" si="708"/>
        <v>0</v>
      </c>
    </row>
    <row r="1697" spans="1:51" x14ac:dyDescent="0.25">
      <c r="A1697">
        <v>1665</v>
      </c>
      <c r="B1697" s="163">
        <f ca="1">OFFSET(InputPriceData!B$15,CalculationsAndCharts!$A1697+$A$11,0,1,1)</f>
        <v>39601</v>
      </c>
      <c r="C1697" s="3">
        <f ca="1">OFFSET(InputPriceData!G$15,CalculationsAndCharts!$A1697+$A$11,IF($C$7,8,0),1,1)</f>
        <v>512200</v>
      </c>
      <c r="D1697" s="4">
        <f ca="1">OFFSET(InputPriceData!C$15,CalculationsAndCharts!$A1697+$A$11,IF($C$7,8,0),1,1)</f>
        <v>15.36</v>
      </c>
      <c r="E1697" s="4">
        <f ca="1">OFFSET(InputPriceData!D$15,CalculationsAndCharts!$A1697+$A$11,IF($C$7,8,0),1,1)</f>
        <v>15.56</v>
      </c>
      <c r="F1697" s="4">
        <f ca="1">OFFSET(InputPriceData!E$15,CalculationsAndCharts!$A1697+$A$11,IF($C$7,8,0),1,1)</f>
        <v>15.13</v>
      </c>
      <c r="G1697" s="4">
        <f ca="1">OFFSET(InputPriceData!F$15,CalculationsAndCharts!$A1697+$A$11,IF($C$7,8,0),1,1)</f>
        <v>15.21</v>
      </c>
      <c r="H1697" s="128"/>
      <c r="I1697" s="128"/>
      <c r="K1697" s="124"/>
      <c r="L1697" s="279"/>
      <c r="M1697" s="281"/>
      <c r="N1697" s="280"/>
      <c r="O1697" s="4"/>
      <c r="P1697" s="4"/>
      <c r="Q1697" s="3"/>
      <c r="S1697" s="309">
        <f t="shared" ca="1" si="689"/>
        <v>16.21</v>
      </c>
      <c r="T1697" s="309">
        <f t="shared" ca="1" si="690"/>
        <v>14.81</v>
      </c>
      <c r="U1697" s="310">
        <f t="shared" ref="U1697:U1760" ca="1" si="709">IFERROR((G1697- T1697)/(S1697-T1697),0)</f>
        <v>0.28571428571428592</v>
      </c>
      <c r="V1697" s="310" t="b">
        <f t="shared" ca="1" si="691"/>
        <v>0</v>
      </c>
      <c r="W1697" s="3" t="b">
        <f t="shared" ca="1" si="692"/>
        <v>0</v>
      </c>
      <c r="X1697" s="3" t="str">
        <f t="shared" ca="1" si="693"/>
        <v/>
      </c>
      <c r="Y1697" s="3" t="str">
        <f t="shared" ref="Y1697:Y1760" ca="1" si="710">IF(W1697,IFERROR(100*(G1697-X1697)/X1697,0),"")</f>
        <v/>
      </c>
      <c r="Z1697" s="3" t="str">
        <f t="shared" ca="1" si="694"/>
        <v/>
      </c>
      <c r="AA1697" s="3" t="str">
        <f t="shared" ca="1" si="695"/>
        <v/>
      </c>
      <c r="AB1697" s="205">
        <f t="shared" ca="1" si="696"/>
        <v>4722</v>
      </c>
      <c r="AC1697" s="205">
        <f t="shared" ca="1" si="697"/>
        <v>72</v>
      </c>
      <c r="AD1697" s="205">
        <f t="shared" ref="AD1697:AD1760" ca="1" si="711">IFERROR(AB1697/AC1697,0)</f>
        <v>65.583333333333329</v>
      </c>
      <c r="AE1697" s="205">
        <f t="shared" ref="AE1697:AE1760" ca="1" si="712">IFERROR(AB1697/AC1697-50,0)</f>
        <v>15.583333333333329</v>
      </c>
      <c r="AF1697" s="205">
        <f t="shared" ca="1" si="698"/>
        <v>3.1166666666666658</v>
      </c>
      <c r="AG1697" s="205"/>
      <c r="AH1697" s="205"/>
      <c r="AI1697" s="205"/>
      <c r="AJ1697" s="205"/>
      <c r="AK1697" s="4"/>
      <c r="AL1697" s="4"/>
      <c r="AM1697" s="309">
        <f t="shared" ca="1" si="699"/>
        <v>16.21</v>
      </c>
      <c r="AN1697" s="309">
        <f t="shared" ca="1" si="700"/>
        <v>14.81</v>
      </c>
      <c r="AO1697" s="310">
        <f t="shared" ca="1" si="701"/>
        <v>0.28571428571428592</v>
      </c>
      <c r="AP1697" s="310" t="b">
        <f t="shared" ca="1" si="702"/>
        <v>0</v>
      </c>
      <c r="AQ1697" s="309">
        <f t="shared" ca="1" si="703"/>
        <v>0</v>
      </c>
      <c r="AR1697" s="205">
        <f t="shared" ref="AR1697:AR1760" ca="1" si="713">IF(AND(NOT(AX1698),AW1697),D1697*(1-$E$22),IF(AX1697,AR1698,0))</f>
        <v>0</v>
      </c>
      <c r="AS1697" s="45" t="b">
        <f t="shared" ref="AS1697:AS1760" ca="1" si="714">AND(AX1697,F1697&lt;AR1697)</f>
        <v>0</v>
      </c>
      <c r="AT1697">
        <f t="shared" ref="AT1697:AT1760" ca="1" si="715">IF(AX1697,AT1698+1,0)</f>
        <v>0</v>
      </c>
      <c r="AU1697" t="b">
        <f t="shared" ca="1" si="704"/>
        <v>0</v>
      </c>
      <c r="AV1697" t="b">
        <f t="shared" ca="1" si="705"/>
        <v>0</v>
      </c>
      <c r="AW1697" s="266" t="b">
        <f t="shared" ca="1" si="706"/>
        <v>0</v>
      </c>
      <c r="AX1697" s="266" t="b">
        <f t="shared" ca="1" si="707"/>
        <v>0</v>
      </c>
      <c r="AY1697" s="266" t="b">
        <f t="shared" ca="1" si="708"/>
        <v>0</v>
      </c>
    </row>
    <row r="1698" spans="1:51" x14ac:dyDescent="0.25">
      <c r="A1698">
        <v>1666</v>
      </c>
      <c r="B1698" s="163">
        <f ca="1">OFFSET(InputPriceData!B$15,CalculationsAndCharts!$A1698+$A$11,0,1,1)</f>
        <v>39598</v>
      </c>
      <c r="C1698" s="3">
        <f ca="1">OFFSET(InputPriceData!G$15,CalculationsAndCharts!$A1698+$A$11,IF($C$7,8,0),1,1)</f>
        <v>1021200</v>
      </c>
      <c r="D1698" s="4">
        <f ca="1">OFFSET(InputPriceData!C$15,CalculationsAndCharts!$A1698+$A$11,IF($C$7,8,0),1,1)</f>
        <v>15.53</v>
      </c>
      <c r="E1698" s="4">
        <f ca="1">OFFSET(InputPriceData!D$15,CalculationsAndCharts!$A1698+$A$11,IF($C$7,8,0),1,1)</f>
        <v>15.58</v>
      </c>
      <c r="F1698" s="4">
        <f ca="1">OFFSET(InputPriceData!E$15,CalculationsAndCharts!$A1698+$A$11,IF($C$7,8,0),1,1)</f>
        <v>15.32</v>
      </c>
      <c r="G1698" s="4">
        <f ca="1">OFFSET(InputPriceData!F$15,CalculationsAndCharts!$A1698+$A$11,IF($C$7,8,0),1,1)</f>
        <v>15.4</v>
      </c>
      <c r="H1698" s="128"/>
      <c r="I1698" s="128"/>
      <c r="K1698" s="124"/>
      <c r="L1698" s="279"/>
      <c r="M1698" s="281"/>
      <c r="N1698" s="280"/>
      <c r="O1698" s="4"/>
      <c r="P1698" s="4"/>
      <c r="Q1698" s="3"/>
      <c r="S1698" s="309">
        <f t="shared" ref="S1698:S1761" ca="1" si="716">MAX(OFFSET($G1698,0,0,$A$19,1))</f>
        <v>16.21</v>
      </c>
      <c r="T1698" s="309">
        <f t="shared" ref="T1698:T1761" ca="1" si="717">MIN(OFFSET($G1698,0,0,$A$19,1))</f>
        <v>14.81</v>
      </c>
      <c r="U1698" s="310">
        <f t="shared" ca="1" si="709"/>
        <v>0.42142857142857121</v>
      </c>
      <c r="V1698" s="310" t="b">
        <f t="shared" ref="V1698:V1761" ca="1" si="718">AND(U1698&lt;$A$20,U1699&gt;$A$20)</f>
        <v>0</v>
      </c>
      <c r="W1698" s="3" t="b">
        <f t="shared" ref="W1698:W1761" ca="1" si="719">OFFSET(V1698,($A$21-1),0,1,1)</f>
        <v>0</v>
      </c>
      <c r="X1698" s="3" t="str">
        <f t="shared" ref="X1698:X1761" ca="1" si="720">IF($W1698,OFFSET($G1698,$A$19-1,0,1,1),"")</f>
        <v/>
      </c>
      <c r="Y1698" s="3" t="str">
        <f t="shared" ca="1" si="710"/>
        <v/>
      </c>
      <c r="Z1698" s="3" t="str">
        <f t="shared" ref="Z1698:Z1761" ca="1" si="721">IF(W1698,IF(Y1698&lt;-10,10,IF(Y1698&gt;10,10,Y1698)),"")</f>
        <v/>
      </c>
      <c r="AA1698" s="3" t="str">
        <f t="shared" ref="AA1698:AA1761" ca="1" si="722">IF(W1698,INT(5*(Z1698+10)),"")</f>
        <v/>
      </c>
      <c r="AB1698" s="205">
        <f t="shared" ref="AB1698:AB1761" ca="1" si="723">IF(A1698&gt;$A$23,0,IF(W1698,AA1698,0))+AB1699</f>
        <v>4722</v>
      </c>
      <c r="AC1698" s="205">
        <f t="shared" ref="AC1698:AC1761" ca="1" si="724">IF(A1698&gt;$A$23,0,IF(W1698,1,0))+AC1699</f>
        <v>72</v>
      </c>
      <c r="AD1698" s="205">
        <f t="shared" ca="1" si="711"/>
        <v>65.583333333333329</v>
      </c>
      <c r="AE1698" s="205">
        <f t="shared" ca="1" si="712"/>
        <v>15.583333333333329</v>
      </c>
      <c r="AF1698" s="205">
        <f t="shared" ref="AF1698:AF1761" ca="1" si="725">AE1698*0.2</f>
        <v>3.1166666666666658</v>
      </c>
      <c r="AG1698" s="205"/>
      <c r="AH1698" s="205"/>
      <c r="AI1698" s="205"/>
      <c r="AJ1698" s="205"/>
      <c r="AK1698" s="4"/>
      <c r="AL1698" s="4"/>
      <c r="AM1698" s="309">
        <f t="shared" ref="AM1698:AM1761" ca="1" si="726">MAX(OFFSET($G1698,0,0,$E$19,1))</f>
        <v>16.21</v>
      </c>
      <c r="AN1698" s="309">
        <f t="shared" ref="AN1698:AN1761" ca="1" si="727">MIN(OFFSET($G1698,0,0,$E$19,1))</f>
        <v>14.81</v>
      </c>
      <c r="AO1698" s="310">
        <f t="shared" ref="AO1698:AO1761" ca="1" si="728">IFERROR(($G1698- AN1698)/(AM1698-AN1698),0)</f>
        <v>0.42142857142857121</v>
      </c>
      <c r="AP1698" s="310" t="b">
        <f t="shared" ref="AP1698:AP1761" ca="1" si="729">AND(AO1698&lt;$E$20,AO1699&gt;$E$20)</f>
        <v>0</v>
      </c>
      <c r="AQ1698" s="309">
        <f t="shared" ref="AQ1698:AQ1761" ca="1" si="730">IF(AND(NOT(AX1699),AW1698),D1698*($E$22),IF(AX1698,AQ1699,0))</f>
        <v>0</v>
      </c>
      <c r="AR1698" s="205">
        <f t="shared" ca="1" si="713"/>
        <v>0</v>
      </c>
      <c r="AS1698" s="45" t="b">
        <f t="shared" ca="1" si="714"/>
        <v>0</v>
      </c>
      <c r="AT1698">
        <f t="shared" ca="1" si="715"/>
        <v>0</v>
      </c>
      <c r="AU1698" t="b">
        <f t="shared" ref="AU1698:AU1761" ca="1" si="731">(AT1698&gt;=$E$21)</f>
        <v>0</v>
      </c>
      <c r="AV1698" t="b">
        <f t="shared" ref="AV1698:AV1761" ca="1" si="732">OR(AS1698,AU1698)</f>
        <v>0</v>
      </c>
      <c r="AW1698" s="266" t="b">
        <f t="shared" ref="AW1698:AW1761" ca="1" si="733">AND($AP1699,NOT(AX1699))</f>
        <v>0</v>
      </c>
      <c r="AX1698" s="266" t="b">
        <f t="shared" ref="AX1698:AX1761" ca="1" si="734">IF(AX1699,IF(AY1698,FALSE,AX1699),IF(AW1698,TRUE,AX1699))</f>
        <v>0</v>
      </c>
      <c r="AY1698" s="266" t="b">
        <f t="shared" ref="AY1698:AY1761" ca="1" si="735">AND(AX1699,AND(AV1699&lt;&gt;AV1700,AV1699))</f>
        <v>0</v>
      </c>
    </row>
    <row r="1699" spans="1:51" x14ac:dyDescent="0.25">
      <c r="A1699">
        <v>1667</v>
      </c>
      <c r="B1699" s="163">
        <f ca="1">OFFSET(InputPriceData!B$15,CalculationsAndCharts!$A1699+$A$11,0,1,1)</f>
        <v>39597</v>
      </c>
      <c r="C1699" s="3">
        <f ca="1">OFFSET(InputPriceData!G$15,CalculationsAndCharts!$A1699+$A$11,IF($C$7,8,0),1,1)</f>
        <v>511200</v>
      </c>
      <c r="D1699" s="4">
        <f ca="1">OFFSET(InputPriceData!C$15,CalculationsAndCharts!$A1699+$A$11,IF($C$7,8,0),1,1)</f>
        <v>15.4</v>
      </c>
      <c r="E1699" s="4">
        <f ca="1">OFFSET(InputPriceData!D$15,CalculationsAndCharts!$A1699+$A$11,IF($C$7,8,0),1,1)</f>
        <v>15.71</v>
      </c>
      <c r="F1699" s="4">
        <f ca="1">OFFSET(InputPriceData!E$15,CalculationsAndCharts!$A1699+$A$11,IF($C$7,8,0),1,1)</f>
        <v>15.09</v>
      </c>
      <c r="G1699" s="4">
        <f ca="1">OFFSET(InputPriceData!F$15,CalculationsAndCharts!$A1699+$A$11,IF($C$7,8,0),1,1)</f>
        <v>15.5</v>
      </c>
      <c r="H1699" s="128"/>
      <c r="I1699" s="128"/>
      <c r="K1699" s="124"/>
      <c r="L1699" s="279"/>
      <c r="M1699" s="281"/>
      <c r="N1699" s="280"/>
      <c r="O1699" s="4"/>
      <c r="P1699" s="4"/>
      <c r="Q1699" s="3"/>
      <c r="S1699" s="309">
        <f t="shared" ca="1" si="716"/>
        <v>16.21</v>
      </c>
      <c r="T1699" s="309">
        <f t="shared" ca="1" si="717"/>
        <v>14.81</v>
      </c>
      <c r="U1699" s="310">
        <f t="shared" ca="1" si="709"/>
        <v>0.49285714285714238</v>
      </c>
      <c r="V1699" s="310" t="b">
        <f t="shared" ca="1" si="718"/>
        <v>0</v>
      </c>
      <c r="W1699" s="3" t="b">
        <f t="shared" ca="1" si="719"/>
        <v>0</v>
      </c>
      <c r="X1699" s="3" t="str">
        <f t="shared" ca="1" si="720"/>
        <v/>
      </c>
      <c r="Y1699" s="3" t="str">
        <f t="shared" ca="1" si="710"/>
        <v/>
      </c>
      <c r="Z1699" s="3" t="str">
        <f t="shared" ca="1" si="721"/>
        <v/>
      </c>
      <c r="AA1699" s="3" t="str">
        <f t="shared" ca="1" si="722"/>
        <v/>
      </c>
      <c r="AB1699" s="205">
        <f t="shared" ca="1" si="723"/>
        <v>4722</v>
      </c>
      <c r="AC1699" s="205">
        <f t="shared" ca="1" si="724"/>
        <v>72</v>
      </c>
      <c r="AD1699" s="205">
        <f t="shared" ca="1" si="711"/>
        <v>65.583333333333329</v>
      </c>
      <c r="AE1699" s="205">
        <f t="shared" ca="1" si="712"/>
        <v>15.583333333333329</v>
      </c>
      <c r="AF1699" s="205">
        <f t="shared" ca="1" si="725"/>
        <v>3.1166666666666658</v>
      </c>
      <c r="AG1699" s="205"/>
      <c r="AH1699" s="205"/>
      <c r="AI1699" s="205"/>
      <c r="AJ1699" s="205"/>
      <c r="AK1699" s="4"/>
      <c r="AL1699" s="4"/>
      <c r="AM1699" s="309">
        <f t="shared" ca="1" si="726"/>
        <v>16.21</v>
      </c>
      <c r="AN1699" s="309">
        <f t="shared" ca="1" si="727"/>
        <v>14.81</v>
      </c>
      <c r="AO1699" s="310">
        <f t="shared" ca="1" si="728"/>
        <v>0.49285714285714238</v>
      </c>
      <c r="AP1699" s="310" t="b">
        <f t="shared" ca="1" si="729"/>
        <v>0</v>
      </c>
      <c r="AQ1699" s="309">
        <f t="shared" ca="1" si="730"/>
        <v>0</v>
      </c>
      <c r="AR1699" s="205">
        <f t="shared" ca="1" si="713"/>
        <v>0</v>
      </c>
      <c r="AS1699" s="45" t="b">
        <f t="shared" ca="1" si="714"/>
        <v>0</v>
      </c>
      <c r="AT1699">
        <f t="shared" ca="1" si="715"/>
        <v>0</v>
      </c>
      <c r="AU1699" t="b">
        <f t="shared" ca="1" si="731"/>
        <v>0</v>
      </c>
      <c r="AV1699" t="b">
        <f t="shared" ca="1" si="732"/>
        <v>0</v>
      </c>
      <c r="AW1699" s="266" t="b">
        <f t="shared" ca="1" si="733"/>
        <v>0</v>
      </c>
      <c r="AX1699" s="266" t="b">
        <f t="shared" ca="1" si="734"/>
        <v>0</v>
      </c>
      <c r="AY1699" s="266" t="b">
        <f t="shared" ca="1" si="735"/>
        <v>0</v>
      </c>
    </row>
    <row r="1700" spans="1:51" x14ac:dyDescent="0.25">
      <c r="A1700">
        <v>1668</v>
      </c>
      <c r="B1700" s="163">
        <f ca="1">OFFSET(InputPriceData!B$15,CalculationsAndCharts!$A1700+$A$11,0,1,1)</f>
        <v>39596</v>
      </c>
      <c r="C1700" s="3">
        <f ca="1">OFFSET(InputPriceData!G$15,CalculationsAndCharts!$A1700+$A$11,IF($C$7,8,0),1,1)</f>
        <v>610000</v>
      </c>
      <c r="D1700" s="4">
        <f ca="1">OFFSET(InputPriceData!C$15,CalculationsAndCharts!$A1700+$A$11,IF($C$7,8,0),1,1)</f>
        <v>15.42</v>
      </c>
      <c r="E1700" s="4">
        <f ca="1">OFFSET(InputPriceData!D$15,CalculationsAndCharts!$A1700+$A$11,IF($C$7,8,0),1,1)</f>
        <v>15.61</v>
      </c>
      <c r="F1700" s="4">
        <f ca="1">OFFSET(InputPriceData!E$15,CalculationsAndCharts!$A1700+$A$11,IF($C$7,8,0),1,1)</f>
        <v>15.28</v>
      </c>
      <c r="G1700" s="4">
        <f ca="1">OFFSET(InputPriceData!F$15,CalculationsAndCharts!$A1700+$A$11,IF($C$7,8,0),1,1)</f>
        <v>15.45</v>
      </c>
      <c r="H1700" s="128"/>
      <c r="I1700" s="128"/>
      <c r="K1700" s="124"/>
      <c r="L1700" s="279"/>
      <c r="M1700" s="281"/>
      <c r="N1700" s="280"/>
      <c r="O1700" s="4"/>
      <c r="P1700" s="4"/>
      <c r="Q1700" s="3"/>
      <c r="S1700" s="309">
        <f t="shared" ca="1" si="716"/>
        <v>16.21</v>
      </c>
      <c r="T1700" s="309">
        <f t="shared" ca="1" si="717"/>
        <v>14.81</v>
      </c>
      <c r="U1700" s="310">
        <f t="shared" ca="1" si="709"/>
        <v>0.45714285714285618</v>
      </c>
      <c r="V1700" s="310" t="b">
        <f t="shared" ca="1" si="718"/>
        <v>0</v>
      </c>
      <c r="W1700" s="3" t="b">
        <f t="shared" ca="1" si="719"/>
        <v>0</v>
      </c>
      <c r="X1700" s="3" t="str">
        <f t="shared" ca="1" si="720"/>
        <v/>
      </c>
      <c r="Y1700" s="3" t="str">
        <f t="shared" ca="1" si="710"/>
        <v/>
      </c>
      <c r="Z1700" s="3" t="str">
        <f t="shared" ca="1" si="721"/>
        <v/>
      </c>
      <c r="AA1700" s="3" t="str">
        <f t="shared" ca="1" si="722"/>
        <v/>
      </c>
      <c r="AB1700" s="205">
        <f t="shared" ca="1" si="723"/>
        <v>4722</v>
      </c>
      <c r="AC1700" s="205">
        <f t="shared" ca="1" si="724"/>
        <v>72</v>
      </c>
      <c r="AD1700" s="205">
        <f t="shared" ca="1" si="711"/>
        <v>65.583333333333329</v>
      </c>
      <c r="AE1700" s="205">
        <f t="shared" ca="1" si="712"/>
        <v>15.583333333333329</v>
      </c>
      <c r="AF1700" s="205">
        <f t="shared" ca="1" si="725"/>
        <v>3.1166666666666658</v>
      </c>
      <c r="AG1700" s="205"/>
      <c r="AH1700" s="205"/>
      <c r="AI1700" s="205"/>
      <c r="AJ1700" s="205"/>
      <c r="AK1700" s="4"/>
      <c r="AL1700" s="4"/>
      <c r="AM1700" s="309">
        <f t="shared" ca="1" si="726"/>
        <v>16.21</v>
      </c>
      <c r="AN1700" s="309">
        <f t="shared" ca="1" si="727"/>
        <v>14.81</v>
      </c>
      <c r="AO1700" s="310">
        <f t="shared" ca="1" si="728"/>
        <v>0.45714285714285618</v>
      </c>
      <c r="AP1700" s="310" t="b">
        <f t="shared" ca="1" si="729"/>
        <v>0</v>
      </c>
      <c r="AQ1700" s="309">
        <f t="shared" ca="1" si="730"/>
        <v>0</v>
      </c>
      <c r="AR1700" s="205">
        <f t="shared" ca="1" si="713"/>
        <v>0</v>
      </c>
      <c r="AS1700" s="45" t="b">
        <f t="shared" ca="1" si="714"/>
        <v>0</v>
      </c>
      <c r="AT1700">
        <f t="shared" ca="1" si="715"/>
        <v>0</v>
      </c>
      <c r="AU1700" t="b">
        <f t="shared" ca="1" si="731"/>
        <v>0</v>
      </c>
      <c r="AV1700" t="b">
        <f t="shared" ca="1" si="732"/>
        <v>0</v>
      </c>
      <c r="AW1700" s="266" t="b">
        <f t="shared" ca="1" si="733"/>
        <v>0</v>
      </c>
      <c r="AX1700" s="266" t="b">
        <f t="shared" ca="1" si="734"/>
        <v>0</v>
      </c>
      <c r="AY1700" s="266" t="b">
        <f t="shared" ca="1" si="735"/>
        <v>0</v>
      </c>
    </row>
    <row r="1701" spans="1:51" x14ac:dyDescent="0.25">
      <c r="A1701">
        <v>1669</v>
      </c>
      <c r="B1701" s="163">
        <f ca="1">OFFSET(InputPriceData!B$15,CalculationsAndCharts!$A1701+$A$11,0,1,1)</f>
        <v>39595</v>
      </c>
      <c r="C1701" s="3">
        <f ca="1">OFFSET(InputPriceData!G$15,CalculationsAndCharts!$A1701+$A$11,IF($C$7,8,0),1,1)</f>
        <v>787700</v>
      </c>
      <c r="D1701" s="4">
        <f ca="1">OFFSET(InputPriceData!C$15,CalculationsAndCharts!$A1701+$A$11,IF($C$7,8,0),1,1)</f>
        <v>15.14</v>
      </c>
      <c r="E1701" s="4">
        <f ca="1">OFFSET(InputPriceData!D$15,CalculationsAndCharts!$A1701+$A$11,IF($C$7,8,0),1,1)</f>
        <v>15.46</v>
      </c>
      <c r="F1701" s="4">
        <f ca="1">OFFSET(InputPriceData!E$15,CalculationsAndCharts!$A1701+$A$11,IF($C$7,8,0),1,1)</f>
        <v>15</v>
      </c>
      <c r="G1701" s="4">
        <f ca="1">OFFSET(InputPriceData!F$15,CalculationsAndCharts!$A1701+$A$11,IF($C$7,8,0),1,1)</f>
        <v>15.35</v>
      </c>
      <c r="H1701" s="128"/>
      <c r="I1701" s="128"/>
      <c r="K1701" s="124"/>
      <c r="L1701" s="279"/>
      <c r="M1701" s="281"/>
      <c r="N1701" s="280"/>
      <c r="O1701" s="4"/>
      <c r="P1701" s="4"/>
      <c r="Q1701" s="3"/>
      <c r="S1701" s="309">
        <f t="shared" ca="1" si="716"/>
        <v>16.21</v>
      </c>
      <c r="T1701" s="309">
        <f t="shared" ca="1" si="717"/>
        <v>14.81</v>
      </c>
      <c r="U1701" s="310">
        <f t="shared" ca="1" si="709"/>
        <v>0.38571428571428501</v>
      </c>
      <c r="V1701" s="310" t="b">
        <f t="shared" ca="1" si="718"/>
        <v>0</v>
      </c>
      <c r="W1701" s="3" t="b">
        <f t="shared" ca="1" si="719"/>
        <v>0</v>
      </c>
      <c r="X1701" s="3" t="str">
        <f t="shared" ca="1" si="720"/>
        <v/>
      </c>
      <c r="Y1701" s="3" t="str">
        <f t="shared" ca="1" si="710"/>
        <v/>
      </c>
      <c r="Z1701" s="3" t="str">
        <f t="shared" ca="1" si="721"/>
        <v/>
      </c>
      <c r="AA1701" s="3" t="str">
        <f t="shared" ca="1" si="722"/>
        <v/>
      </c>
      <c r="AB1701" s="205">
        <f t="shared" ca="1" si="723"/>
        <v>4722</v>
      </c>
      <c r="AC1701" s="205">
        <f t="shared" ca="1" si="724"/>
        <v>72</v>
      </c>
      <c r="AD1701" s="205">
        <f t="shared" ca="1" si="711"/>
        <v>65.583333333333329</v>
      </c>
      <c r="AE1701" s="205">
        <f t="shared" ca="1" si="712"/>
        <v>15.583333333333329</v>
      </c>
      <c r="AF1701" s="205">
        <f t="shared" ca="1" si="725"/>
        <v>3.1166666666666658</v>
      </c>
      <c r="AG1701" s="205"/>
      <c r="AH1701" s="205"/>
      <c r="AI1701" s="205"/>
      <c r="AJ1701" s="205"/>
      <c r="AK1701" s="4"/>
      <c r="AL1701" s="4"/>
      <c r="AM1701" s="309">
        <f t="shared" ca="1" si="726"/>
        <v>16.21</v>
      </c>
      <c r="AN1701" s="309">
        <f t="shared" ca="1" si="727"/>
        <v>14.81</v>
      </c>
      <c r="AO1701" s="310">
        <f t="shared" ca="1" si="728"/>
        <v>0.38571428571428501</v>
      </c>
      <c r="AP1701" s="310" t="b">
        <f t="shared" ca="1" si="729"/>
        <v>0</v>
      </c>
      <c r="AQ1701" s="309">
        <f t="shared" ca="1" si="730"/>
        <v>0</v>
      </c>
      <c r="AR1701" s="205">
        <f t="shared" ca="1" si="713"/>
        <v>0</v>
      </c>
      <c r="AS1701" s="45" t="b">
        <f t="shared" ca="1" si="714"/>
        <v>0</v>
      </c>
      <c r="AT1701">
        <f t="shared" ca="1" si="715"/>
        <v>0</v>
      </c>
      <c r="AU1701" t="b">
        <f t="shared" ca="1" si="731"/>
        <v>0</v>
      </c>
      <c r="AV1701" t="b">
        <f t="shared" ca="1" si="732"/>
        <v>0</v>
      </c>
      <c r="AW1701" s="266" t="b">
        <f t="shared" ca="1" si="733"/>
        <v>0</v>
      </c>
      <c r="AX1701" s="266" t="b">
        <f t="shared" ca="1" si="734"/>
        <v>0</v>
      </c>
      <c r="AY1701" s="266" t="b">
        <f t="shared" ca="1" si="735"/>
        <v>0</v>
      </c>
    </row>
    <row r="1702" spans="1:51" x14ac:dyDescent="0.25">
      <c r="A1702">
        <v>1670</v>
      </c>
      <c r="B1702" s="163">
        <f ca="1">OFFSET(InputPriceData!B$15,CalculationsAndCharts!$A1702+$A$11,0,1,1)</f>
        <v>39591</v>
      </c>
      <c r="C1702" s="3">
        <f ca="1">OFFSET(InputPriceData!G$15,CalculationsAndCharts!$A1702+$A$11,IF($C$7,8,0),1,1)</f>
        <v>675100</v>
      </c>
      <c r="D1702" s="4">
        <f ca="1">OFFSET(InputPriceData!C$15,CalculationsAndCharts!$A1702+$A$11,IF($C$7,8,0),1,1)</f>
        <v>14.97</v>
      </c>
      <c r="E1702" s="4">
        <f ca="1">OFFSET(InputPriceData!D$15,CalculationsAndCharts!$A1702+$A$11,IF($C$7,8,0),1,1)</f>
        <v>15.2</v>
      </c>
      <c r="F1702" s="4">
        <f ca="1">OFFSET(InputPriceData!E$15,CalculationsAndCharts!$A1702+$A$11,IF($C$7,8,0),1,1)</f>
        <v>14.88</v>
      </c>
      <c r="G1702" s="4">
        <f ca="1">OFFSET(InputPriceData!F$15,CalculationsAndCharts!$A1702+$A$11,IF($C$7,8,0),1,1)</f>
        <v>15.09</v>
      </c>
      <c r="H1702" s="128"/>
      <c r="I1702" s="128"/>
      <c r="K1702" s="124"/>
      <c r="L1702" s="279"/>
      <c r="M1702" s="281"/>
      <c r="N1702" s="280"/>
      <c r="O1702" s="4"/>
      <c r="P1702" s="4"/>
      <c r="Q1702" s="3"/>
      <c r="S1702" s="309">
        <f t="shared" ca="1" si="716"/>
        <v>16.21</v>
      </c>
      <c r="T1702" s="309">
        <f t="shared" ca="1" si="717"/>
        <v>14.81</v>
      </c>
      <c r="U1702" s="310">
        <f t="shared" ca="1" si="709"/>
        <v>0.19999999999999948</v>
      </c>
      <c r="V1702" s="310" t="b">
        <f t="shared" ca="1" si="718"/>
        <v>0</v>
      </c>
      <c r="W1702" s="3" t="b">
        <f t="shared" ca="1" si="719"/>
        <v>0</v>
      </c>
      <c r="X1702" s="3" t="str">
        <f t="shared" ca="1" si="720"/>
        <v/>
      </c>
      <c r="Y1702" s="3" t="str">
        <f t="shared" ca="1" si="710"/>
        <v/>
      </c>
      <c r="Z1702" s="3" t="str">
        <f t="shared" ca="1" si="721"/>
        <v/>
      </c>
      <c r="AA1702" s="3" t="str">
        <f t="shared" ca="1" si="722"/>
        <v/>
      </c>
      <c r="AB1702" s="205">
        <f t="shared" ca="1" si="723"/>
        <v>4722</v>
      </c>
      <c r="AC1702" s="205">
        <f t="shared" ca="1" si="724"/>
        <v>72</v>
      </c>
      <c r="AD1702" s="205">
        <f t="shared" ca="1" si="711"/>
        <v>65.583333333333329</v>
      </c>
      <c r="AE1702" s="205">
        <f t="shared" ca="1" si="712"/>
        <v>15.583333333333329</v>
      </c>
      <c r="AF1702" s="205">
        <f t="shared" ca="1" si="725"/>
        <v>3.1166666666666658</v>
      </c>
      <c r="AG1702" s="205"/>
      <c r="AH1702" s="205"/>
      <c r="AI1702" s="205"/>
      <c r="AJ1702" s="205"/>
      <c r="AK1702" s="4"/>
      <c r="AL1702" s="4"/>
      <c r="AM1702" s="309">
        <f t="shared" ca="1" si="726"/>
        <v>16.21</v>
      </c>
      <c r="AN1702" s="309">
        <f t="shared" ca="1" si="727"/>
        <v>14.81</v>
      </c>
      <c r="AO1702" s="310">
        <f t="shared" ca="1" si="728"/>
        <v>0.19999999999999948</v>
      </c>
      <c r="AP1702" s="310" t="b">
        <f t="shared" ca="1" si="729"/>
        <v>0</v>
      </c>
      <c r="AQ1702" s="309">
        <f t="shared" ca="1" si="730"/>
        <v>0</v>
      </c>
      <c r="AR1702" s="205">
        <f t="shared" ca="1" si="713"/>
        <v>0</v>
      </c>
      <c r="AS1702" s="45" t="b">
        <f t="shared" ca="1" si="714"/>
        <v>0</v>
      </c>
      <c r="AT1702">
        <f t="shared" ca="1" si="715"/>
        <v>0</v>
      </c>
      <c r="AU1702" t="b">
        <f t="shared" ca="1" si="731"/>
        <v>0</v>
      </c>
      <c r="AV1702" t="b">
        <f t="shared" ca="1" si="732"/>
        <v>0</v>
      </c>
      <c r="AW1702" s="266" t="b">
        <f t="shared" ca="1" si="733"/>
        <v>0</v>
      </c>
      <c r="AX1702" s="266" t="b">
        <f t="shared" ca="1" si="734"/>
        <v>0</v>
      </c>
      <c r="AY1702" s="266" t="b">
        <f t="shared" ca="1" si="735"/>
        <v>0</v>
      </c>
    </row>
    <row r="1703" spans="1:51" x14ac:dyDescent="0.25">
      <c r="A1703">
        <v>1671</v>
      </c>
      <c r="B1703" s="163">
        <f ca="1">OFFSET(InputPriceData!B$15,CalculationsAndCharts!$A1703+$A$11,0,1,1)</f>
        <v>39590</v>
      </c>
      <c r="C1703" s="3">
        <f ca="1">OFFSET(InputPriceData!G$15,CalculationsAndCharts!$A1703+$A$11,IF($C$7,8,0),1,1)</f>
        <v>1881500</v>
      </c>
      <c r="D1703" s="4">
        <f ca="1">OFFSET(InputPriceData!C$15,CalculationsAndCharts!$A1703+$A$11,IF($C$7,8,0),1,1)</f>
        <v>14.9</v>
      </c>
      <c r="E1703" s="4">
        <f ca="1">OFFSET(InputPriceData!D$15,CalculationsAndCharts!$A1703+$A$11,IF($C$7,8,0),1,1)</f>
        <v>15.29</v>
      </c>
      <c r="F1703" s="4">
        <f ca="1">OFFSET(InputPriceData!E$15,CalculationsAndCharts!$A1703+$A$11,IF($C$7,8,0),1,1)</f>
        <v>14.89</v>
      </c>
      <c r="G1703" s="4">
        <f ca="1">OFFSET(InputPriceData!F$15,CalculationsAndCharts!$A1703+$A$11,IF($C$7,8,0),1,1)</f>
        <v>15.1</v>
      </c>
      <c r="H1703" s="128"/>
      <c r="I1703" s="128"/>
      <c r="K1703" s="124"/>
      <c r="L1703" s="279"/>
      <c r="M1703" s="281"/>
      <c r="N1703" s="280"/>
      <c r="O1703" s="4"/>
      <c r="P1703" s="4"/>
      <c r="Q1703" s="3"/>
      <c r="S1703" s="309">
        <f t="shared" ca="1" si="716"/>
        <v>16.21</v>
      </c>
      <c r="T1703" s="309">
        <f t="shared" ca="1" si="717"/>
        <v>14.81</v>
      </c>
      <c r="U1703" s="310">
        <f t="shared" ca="1" si="709"/>
        <v>0.20714285714285649</v>
      </c>
      <c r="V1703" s="310" t="b">
        <f t="shared" ca="1" si="718"/>
        <v>0</v>
      </c>
      <c r="W1703" s="3" t="b">
        <f t="shared" ca="1" si="719"/>
        <v>0</v>
      </c>
      <c r="X1703" s="3" t="str">
        <f t="shared" ca="1" si="720"/>
        <v/>
      </c>
      <c r="Y1703" s="3" t="str">
        <f t="shared" ca="1" si="710"/>
        <v/>
      </c>
      <c r="Z1703" s="3" t="str">
        <f t="shared" ca="1" si="721"/>
        <v/>
      </c>
      <c r="AA1703" s="3" t="str">
        <f t="shared" ca="1" si="722"/>
        <v/>
      </c>
      <c r="AB1703" s="205">
        <f t="shared" ca="1" si="723"/>
        <v>4722</v>
      </c>
      <c r="AC1703" s="205">
        <f t="shared" ca="1" si="724"/>
        <v>72</v>
      </c>
      <c r="AD1703" s="205">
        <f t="shared" ca="1" si="711"/>
        <v>65.583333333333329</v>
      </c>
      <c r="AE1703" s="205">
        <f t="shared" ca="1" si="712"/>
        <v>15.583333333333329</v>
      </c>
      <c r="AF1703" s="205">
        <f t="shared" ca="1" si="725"/>
        <v>3.1166666666666658</v>
      </c>
      <c r="AG1703" s="205"/>
      <c r="AH1703" s="205"/>
      <c r="AI1703" s="205"/>
      <c r="AJ1703" s="205"/>
      <c r="AK1703" s="4"/>
      <c r="AL1703" s="4"/>
      <c r="AM1703" s="309">
        <f t="shared" ca="1" si="726"/>
        <v>16.21</v>
      </c>
      <c r="AN1703" s="309">
        <f t="shared" ca="1" si="727"/>
        <v>14.81</v>
      </c>
      <c r="AO1703" s="310">
        <f t="shared" ca="1" si="728"/>
        <v>0.20714285714285649</v>
      </c>
      <c r="AP1703" s="310" t="b">
        <f t="shared" ca="1" si="729"/>
        <v>0</v>
      </c>
      <c r="AQ1703" s="309">
        <f t="shared" ca="1" si="730"/>
        <v>0</v>
      </c>
      <c r="AR1703" s="205">
        <f t="shared" ca="1" si="713"/>
        <v>0</v>
      </c>
      <c r="AS1703" s="45" t="b">
        <f t="shared" ca="1" si="714"/>
        <v>0</v>
      </c>
      <c r="AT1703">
        <f t="shared" ca="1" si="715"/>
        <v>0</v>
      </c>
      <c r="AU1703" t="b">
        <f t="shared" ca="1" si="731"/>
        <v>0</v>
      </c>
      <c r="AV1703" t="b">
        <f t="shared" ca="1" si="732"/>
        <v>0</v>
      </c>
      <c r="AW1703" s="266" t="b">
        <f t="shared" ca="1" si="733"/>
        <v>0</v>
      </c>
      <c r="AX1703" s="266" t="b">
        <f t="shared" ca="1" si="734"/>
        <v>0</v>
      </c>
      <c r="AY1703" s="266" t="b">
        <f t="shared" ca="1" si="735"/>
        <v>1</v>
      </c>
    </row>
    <row r="1704" spans="1:51" x14ac:dyDescent="0.25">
      <c r="A1704">
        <v>1672</v>
      </c>
      <c r="B1704" s="163">
        <f ca="1">OFFSET(InputPriceData!B$15,CalculationsAndCharts!$A1704+$A$11,0,1,1)</f>
        <v>39589</v>
      </c>
      <c r="C1704" s="3">
        <f ca="1">OFFSET(InputPriceData!G$15,CalculationsAndCharts!$A1704+$A$11,IF($C$7,8,0),1,1)</f>
        <v>1555500</v>
      </c>
      <c r="D1704" s="4">
        <f ca="1">OFFSET(InputPriceData!C$15,CalculationsAndCharts!$A1704+$A$11,IF($C$7,8,0),1,1)</f>
        <v>15.56</v>
      </c>
      <c r="E1704" s="4">
        <f ca="1">OFFSET(InputPriceData!D$15,CalculationsAndCharts!$A1704+$A$11,IF($C$7,8,0),1,1)</f>
        <v>15.64</v>
      </c>
      <c r="F1704" s="4">
        <f ca="1">OFFSET(InputPriceData!E$15,CalculationsAndCharts!$A1704+$A$11,IF($C$7,8,0),1,1)</f>
        <v>14.69</v>
      </c>
      <c r="G1704" s="4">
        <f ca="1">OFFSET(InputPriceData!F$15,CalculationsAndCharts!$A1704+$A$11,IF($C$7,8,0),1,1)</f>
        <v>14.81</v>
      </c>
      <c r="H1704" s="128"/>
      <c r="I1704" s="128"/>
      <c r="K1704" s="124"/>
      <c r="L1704" s="279"/>
      <c r="M1704" s="281"/>
      <c r="N1704" s="280"/>
      <c r="O1704" s="4"/>
      <c r="P1704" s="4"/>
      <c r="Q1704" s="3"/>
      <c r="S1704" s="309">
        <f t="shared" ca="1" si="716"/>
        <v>16.21</v>
      </c>
      <c r="T1704" s="309">
        <f t="shared" ca="1" si="717"/>
        <v>14.81</v>
      </c>
      <c r="U1704" s="310">
        <f t="shared" ca="1" si="709"/>
        <v>0</v>
      </c>
      <c r="V1704" s="310" t="b">
        <f t="shared" ca="1" si="718"/>
        <v>1</v>
      </c>
      <c r="W1704" s="3" t="b">
        <f t="shared" ca="1" si="719"/>
        <v>0</v>
      </c>
      <c r="X1704" s="3" t="str">
        <f t="shared" ca="1" si="720"/>
        <v/>
      </c>
      <c r="Y1704" s="3" t="str">
        <f t="shared" ca="1" si="710"/>
        <v/>
      </c>
      <c r="Z1704" s="3" t="str">
        <f t="shared" ca="1" si="721"/>
        <v/>
      </c>
      <c r="AA1704" s="3" t="str">
        <f t="shared" ca="1" si="722"/>
        <v/>
      </c>
      <c r="AB1704" s="205">
        <f t="shared" ca="1" si="723"/>
        <v>4722</v>
      </c>
      <c r="AC1704" s="205">
        <f t="shared" ca="1" si="724"/>
        <v>72</v>
      </c>
      <c r="AD1704" s="205">
        <f t="shared" ca="1" si="711"/>
        <v>65.583333333333329</v>
      </c>
      <c r="AE1704" s="205">
        <f t="shared" ca="1" si="712"/>
        <v>15.583333333333329</v>
      </c>
      <c r="AF1704" s="205">
        <f t="shared" ca="1" si="725"/>
        <v>3.1166666666666658</v>
      </c>
      <c r="AG1704" s="205"/>
      <c r="AH1704" s="205"/>
      <c r="AI1704" s="205"/>
      <c r="AJ1704" s="205"/>
      <c r="AK1704" s="4"/>
      <c r="AL1704" s="4"/>
      <c r="AM1704" s="309">
        <f t="shared" ca="1" si="726"/>
        <v>16.21</v>
      </c>
      <c r="AN1704" s="309">
        <f t="shared" ca="1" si="727"/>
        <v>14.81</v>
      </c>
      <c r="AO1704" s="310">
        <f t="shared" ca="1" si="728"/>
        <v>0</v>
      </c>
      <c r="AP1704" s="310" t="b">
        <f t="shared" ca="1" si="729"/>
        <v>0</v>
      </c>
      <c r="AQ1704" s="309">
        <f t="shared" ca="1" si="730"/>
        <v>0.46679999999999999</v>
      </c>
      <c r="AR1704" s="205">
        <f t="shared" ca="1" si="713"/>
        <v>15.0932</v>
      </c>
      <c r="AS1704" s="45" t="b">
        <f t="shared" ca="1" si="714"/>
        <v>1</v>
      </c>
      <c r="AT1704">
        <f t="shared" ca="1" si="715"/>
        <v>1</v>
      </c>
      <c r="AU1704" t="b">
        <f t="shared" ca="1" si="731"/>
        <v>0</v>
      </c>
      <c r="AV1704" t="b">
        <f t="shared" ca="1" si="732"/>
        <v>1</v>
      </c>
      <c r="AW1704" s="266" t="b">
        <f t="shared" ca="1" si="733"/>
        <v>1</v>
      </c>
      <c r="AX1704" s="266" t="b">
        <f t="shared" ca="1" si="734"/>
        <v>1</v>
      </c>
      <c r="AY1704" s="266" t="b">
        <f t="shared" ca="1" si="735"/>
        <v>0</v>
      </c>
    </row>
    <row r="1705" spans="1:51" x14ac:dyDescent="0.25">
      <c r="A1705">
        <v>1673</v>
      </c>
      <c r="B1705" s="163">
        <f ca="1">OFFSET(InputPriceData!B$15,CalculationsAndCharts!$A1705+$A$11,0,1,1)</f>
        <v>39588</v>
      </c>
      <c r="C1705" s="3">
        <f ca="1">OFFSET(InputPriceData!G$15,CalculationsAndCharts!$A1705+$A$11,IF($C$7,8,0),1,1)</f>
        <v>576400</v>
      </c>
      <c r="D1705" s="4">
        <f ca="1">OFFSET(InputPriceData!C$15,CalculationsAndCharts!$A1705+$A$11,IF($C$7,8,0),1,1)</f>
        <v>15.85</v>
      </c>
      <c r="E1705" s="4">
        <f ca="1">OFFSET(InputPriceData!D$15,CalculationsAndCharts!$A1705+$A$11,IF($C$7,8,0),1,1)</f>
        <v>15.92</v>
      </c>
      <c r="F1705" s="4">
        <f ca="1">OFFSET(InputPriceData!E$15,CalculationsAndCharts!$A1705+$A$11,IF($C$7,8,0),1,1)</f>
        <v>15.44</v>
      </c>
      <c r="G1705" s="4">
        <f ca="1">OFFSET(InputPriceData!F$15,CalculationsAndCharts!$A1705+$A$11,IF($C$7,8,0),1,1)</f>
        <v>15.52</v>
      </c>
      <c r="H1705" s="128"/>
      <c r="I1705" s="128"/>
      <c r="K1705" s="124"/>
      <c r="L1705" s="279"/>
      <c r="M1705" s="281"/>
      <c r="N1705" s="280"/>
      <c r="O1705" s="4"/>
      <c r="P1705" s="4"/>
      <c r="Q1705" s="3"/>
      <c r="S1705" s="309">
        <f t="shared" ca="1" si="716"/>
        <v>16.21</v>
      </c>
      <c r="T1705" s="309">
        <f t="shared" ca="1" si="717"/>
        <v>15.21</v>
      </c>
      <c r="U1705" s="310">
        <f t="shared" ca="1" si="709"/>
        <v>0.30999999999999872</v>
      </c>
      <c r="V1705" s="310" t="b">
        <f t="shared" ca="1" si="718"/>
        <v>0</v>
      </c>
      <c r="W1705" s="3" t="b">
        <f t="shared" ca="1" si="719"/>
        <v>0</v>
      </c>
      <c r="X1705" s="3" t="str">
        <f t="shared" ca="1" si="720"/>
        <v/>
      </c>
      <c r="Y1705" s="3" t="str">
        <f t="shared" ca="1" si="710"/>
        <v/>
      </c>
      <c r="Z1705" s="3" t="str">
        <f t="shared" ca="1" si="721"/>
        <v/>
      </c>
      <c r="AA1705" s="3" t="str">
        <f t="shared" ca="1" si="722"/>
        <v/>
      </c>
      <c r="AB1705" s="205">
        <f t="shared" ca="1" si="723"/>
        <v>4722</v>
      </c>
      <c r="AC1705" s="205">
        <f t="shared" ca="1" si="724"/>
        <v>72</v>
      </c>
      <c r="AD1705" s="205">
        <f t="shared" ca="1" si="711"/>
        <v>65.583333333333329</v>
      </c>
      <c r="AE1705" s="205">
        <f t="shared" ca="1" si="712"/>
        <v>15.583333333333329</v>
      </c>
      <c r="AF1705" s="205">
        <f t="shared" ca="1" si="725"/>
        <v>3.1166666666666658</v>
      </c>
      <c r="AG1705" s="205"/>
      <c r="AH1705" s="205"/>
      <c r="AI1705" s="205"/>
      <c r="AJ1705" s="205"/>
      <c r="AK1705" s="4"/>
      <c r="AL1705" s="4"/>
      <c r="AM1705" s="309">
        <f t="shared" ca="1" si="726"/>
        <v>16.21</v>
      </c>
      <c r="AN1705" s="309">
        <f t="shared" ca="1" si="727"/>
        <v>15.47</v>
      </c>
      <c r="AO1705" s="310">
        <f t="shared" ca="1" si="728"/>
        <v>6.7567567567566114E-2</v>
      </c>
      <c r="AP1705" s="310" t="b">
        <f t="shared" ca="1" si="729"/>
        <v>1</v>
      </c>
      <c r="AQ1705" s="309">
        <f t="shared" ca="1" si="730"/>
        <v>0</v>
      </c>
      <c r="AR1705" s="205">
        <f t="shared" ca="1" si="713"/>
        <v>0</v>
      </c>
      <c r="AS1705" s="45" t="b">
        <f t="shared" ca="1" si="714"/>
        <v>0</v>
      </c>
      <c r="AT1705">
        <f t="shared" ca="1" si="715"/>
        <v>0</v>
      </c>
      <c r="AU1705" t="b">
        <f t="shared" ca="1" si="731"/>
        <v>0</v>
      </c>
      <c r="AV1705" t="b">
        <f t="shared" ca="1" si="732"/>
        <v>0</v>
      </c>
      <c r="AW1705" s="266" t="b">
        <f t="shared" ca="1" si="733"/>
        <v>0</v>
      </c>
      <c r="AX1705" s="266" t="b">
        <f t="shared" ca="1" si="734"/>
        <v>0</v>
      </c>
      <c r="AY1705" s="266" t="b">
        <f t="shared" ca="1" si="735"/>
        <v>0</v>
      </c>
    </row>
    <row r="1706" spans="1:51" x14ac:dyDescent="0.25">
      <c r="A1706">
        <v>1674</v>
      </c>
      <c r="B1706" s="163">
        <f ca="1">OFFSET(InputPriceData!B$15,CalculationsAndCharts!$A1706+$A$11,0,1,1)</f>
        <v>39587</v>
      </c>
      <c r="C1706" s="3">
        <f ca="1">OFFSET(InputPriceData!G$15,CalculationsAndCharts!$A1706+$A$11,IF($C$7,8,0),1,1)</f>
        <v>751600</v>
      </c>
      <c r="D1706" s="4">
        <f ca="1">OFFSET(InputPriceData!C$15,CalculationsAndCharts!$A1706+$A$11,IF($C$7,8,0),1,1)</f>
        <v>15.99</v>
      </c>
      <c r="E1706" s="4">
        <f ca="1">OFFSET(InputPriceData!D$15,CalculationsAndCharts!$A1706+$A$11,IF($C$7,8,0),1,1)</f>
        <v>16.239999999999998</v>
      </c>
      <c r="F1706" s="4">
        <f ca="1">OFFSET(InputPriceData!E$15,CalculationsAndCharts!$A1706+$A$11,IF($C$7,8,0),1,1)</f>
        <v>15.81</v>
      </c>
      <c r="G1706" s="4">
        <f ca="1">OFFSET(InputPriceData!F$15,CalculationsAndCharts!$A1706+$A$11,IF($C$7,8,0),1,1)</f>
        <v>15.95</v>
      </c>
      <c r="H1706" s="128"/>
      <c r="I1706" s="128"/>
      <c r="K1706" s="124"/>
      <c r="L1706" s="279"/>
      <c r="M1706" s="281"/>
      <c r="N1706" s="280"/>
      <c r="O1706" s="4"/>
      <c r="P1706" s="4"/>
      <c r="Q1706" s="3"/>
      <c r="S1706" s="309">
        <f t="shared" ca="1" si="716"/>
        <v>16.21</v>
      </c>
      <c r="T1706" s="309">
        <f t="shared" ca="1" si="717"/>
        <v>15</v>
      </c>
      <c r="U1706" s="310">
        <f t="shared" ca="1" si="709"/>
        <v>0.78512396694214759</v>
      </c>
      <c r="V1706" s="310" t="b">
        <f t="shared" ca="1" si="718"/>
        <v>0</v>
      </c>
      <c r="W1706" s="3" t="b">
        <f t="shared" ca="1" si="719"/>
        <v>0</v>
      </c>
      <c r="X1706" s="3" t="str">
        <f t="shared" ca="1" si="720"/>
        <v/>
      </c>
      <c r="Y1706" s="3" t="str">
        <f t="shared" ca="1" si="710"/>
        <v/>
      </c>
      <c r="Z1706" s="3" t="str">
        <f t="shared" ca="1" si="721"/>
        <v/>
      </c>
      <c r="AA1706" s="3" t="str">
        <f t="shared" ca="1" si="722"/>
        <v/>
      </c>
      <c r="AB1706" s="205">
        <f t="shared" ca="1" si="723"/>
        <v>4722</v>
      </c>
      <c r="AC1706" s="205">
        <f t="shared" ca="1" si="724"/>
        <v>72</v>
      </c>
      <c r="AD1706" s="205">
        <f t="shared" ca="1" si="711"/>
        <v>65.583333333333329</v>
      </c>
      <c r="AE1706" s="205">
        <f t="shared" ca="1" si="712"/>
        <v>15.583333333333329</v>
      </c>
      <c r="AF1706" s="205">
        <f t="shared" ca="1" si="725"/>
        <v>3.1166666666666658</v>
      </c>
      <c r="AG1706" s="205"/>
      <c r="AH1706" s="205"/>
      <c r="AI1706" s="205"/>
      <c r="AJ1706" s="205"/>
      <c r="AK1706" s="4"/>
      <c r="AL1706" s="4"/>
      <c r="AM1706" s="309">
        <f t="shared" ca="1" si="726"/>
        <v>16.21</v>
      </c>
      <c r="AN1706" s="309">
        <f t="shared" ca="1" si="727"/>
        <v>15.39</v>
      </c>
      <c r="AO1706" s="310">
        <f t="shared" ca="1" si="728"/>
        <v>0.68292682926829085</v>
      </c>
      <c r="AP1706" s="310" t="b">
        <f t="shared" ca="1" si="729"/>
        <v>0</v>
      </c>
      <c r="AQ1706" s="309">
        <f t="shared" ca="1" si="730"/>
        <v>0</v>
      </c>
      <c r="AR1706" s="205">
        <f t="shared" ca="1" si="713"/>
        <v>0</v>
      </c>
      <c r="AS1706" s="45" t="b">
        <f t="shared" ca="1" si="714"/>
        <v>0</v>
      </c>
      <c r="AT1706">
        <f t="shared" ca="1" si="715"/>
        <v>0</v>
      </c>
      <c r="AU1706" t="b">
        <f t="shared" ca="1" si="731"/>
        <v>0</v>
      </c>
      <c r="AV1706" t="b">
        <f t="shared" ca="1" si="732"/>
        <v>0</v>
      </c>
      <c r="AW1706" s="266" t="b">
        <f t="shared" ca="1" si="733"/>
        <v>0</v>
      </c>
      <c r="AX1706" s="266" t="b">
        <f t="shared" ca="1" si="734"/>
        <v>0</v>
      </c>
      <c r="AY1706" s="266" t="b">
        <f t="shared" ca="1" si="735"/>
        <v>0</v>
      </c>
    </row>
    <row r="1707" spans="1:51" x14ac:dyDescent="0.25">
      <c r="A1707">
        <v>1675</v>
      </c>
      <c r="B1707" s="163">
        <f ca="1">OFFSET(InputPriceData!B$15,CalculationsAndCharts!$A1707+$A$11,0,1,1)</f>
        <v>39584</v>
      </c>
      <c r="C1707" s="3">
        <f ca="1">OFFSET(InputPriceData!G$15,CalculationsAndCharts!$A1707+$A$11,IF($C$7,8,0),1,1)</f>
        <v>826000</v>
      </c>
      <c r="D1707" s="4">
        <f ca="1">OFFSET(InputPriceData!C$15,CalculationsAndCharts!$A1707+$A$11,IF($C$7,8,0),1,1)</f>
        <v>16.25</v>
      </c>
      <c r="E1707" s="4">
        <f ca="1">OFFSET(InputPriceData!D$15,CalculationsAndCharts!$A1707+$A$11,IF($C$7,8,0),1,1)</f>
        <v>16.329999999999998</v>
      </c>
      <c r="F1707" s="4">
        <f ca="1">OFFSET(InputPriceData!E$15,CalculationsAndCharts!$A1707+$A$11,IF($C$7,8,0),1,1)</f>
        <v>15.85</v>
      </c>
      <c r="G1707" s="4">
        <f ca="1">OFFSET(InputPriceData!F$15,CalculationsAndCharts!$A1707+$A$11,IF($C$7,8,0),1,1)</f>
        <v>16.03</v>
      </c>
      <c r="H1707" s="128"/>
      <c r="I1707" s="128"/>
      <c r="K1707" s="124"/>
      <c r="L1707" s="279"/>
      <c r="M1707" s="281"/>
      <c r="N1707" s="280"/>
      <c r="O1707" s="4"/>
      <c r="P1707" s="4"/>
      <c r="Q1707" s="3"/>
      <c r="S1707" s="309">
        <f t="shared" ca="1" si="716"/>
        <v>16.21</v>
      </c>
      <c r="T1707" s="309">
        <f t="shared" ca="1" si="717"/>
        <v>14.2</v>
      </c>
      <c r="U1707" s="310">
        <f t="shared" ca="1" si="709"/>
        <v>0.91044776119403004</v>
      </c>
      <c r="V1707" s="310" t="b">
        <f t="shared" ca="1" si="718"/>
        <v>0</v>
      </c>
      <c r="W1707" s="3" t="b">
        <f t="shared" ca="1" si="719"/>
        <v>0</v>
      </c>
      <c r="X1707" s="3" t="str">
        <f t="shared" ca="1" si="720"/>
        <v/>
      </c>
      <c r="Y1707" s="3" t="str">
        <f t="shared" ca="1" si="710"/>
        <v/>
      </c>
      <c r="Z1707" s="3" t="str">
        <f t="shared" ca="1" si="721"/>
        <v/>
      </c>
      <c r="AA1707" s="3" t="str">
        <f t="shared" ca="1" si="722"/>
        <v/>
      </c>
      <c r="AB1707" s="205">
        <f t="shared" ca="1" si="723"/>
        <v>4722</v>
      </c>
      <c r="AC1707" s="205">
        <f t="shared" ca="1" si="724"/>
        <v>72</v>
      </c>
      <c r="AD1707" s="205">
        <f t="shared" ca="1" si="711"/>
        <v>65.583333333333329</v>
      </c>
      <c r="AE1707" s="205">
        <f t="shared" ca="1" si="712"/>
        <v>15.583333333333329</v>
      </c>
      <c r="AF1707" s="205">
        <f t="shared" ca="1" si="725"/>
        <v>3.1166666666666658</v>
      </c>
      <c r="AG1707" s="205"/>
      <c r="AH1707" s="205"/>
      <c r="AI1707" s="205"/>
      <c r="AJ1707" s="205"/>
      <c r="AK1707" s="4"/>
      <c r="AL1707" s="4"/>
      <c r="AM1707" s="309">
        <f t="shared" ca="1" si="726"/>
        <v>16.21</v>
      </c>
      <c r="AN1707" s="309">
        <f t="shared" ca="1" si="727"/>
        <v>15.21</v>
      </c>
      <c r="AO1707" s="310">
        <f t="shared" ca="1" si="728"/>
        <v>0.82000000000000028</v>
      </c>
      <c r="AP1707" s="310" t="b">
        <f t="shared" ca="1" si="729"/>
        <v>0</v>
      </c>
      <c r="AQ1707" s="309">
        <f t="shared" ca="1" si="730"/>
        <v>0</v>
      </c>
      <c r="AR1707" s="205">
        <f t="shared" ca="1" si="713"/>
        <v>0</v>
      </c>
      <c r="AS1707" s="45" t="b">
        <f t="shared" ca="1" si="714"/>
        <v>0</v>
      </c>
      <c r="AT1707">
        <f t="shared" ca="1" si="715"/>
        <v>0</v>
      </c>
      <c r="AU1707" t="b">
        <f t="shared" ca="1" si="731"/>
        <v>0</v>
      </c>
      <c r="AV1707" t="b">
        <f t="shared" ca="1" si="732"/>
        <v>0</v>
      </c>
      <c r="AW1707" s="266" t="b">
        <f t="shared" ca="1" si="733"/>
        <v>0</v>
      </c>
      <c r="AX1707" s="266" t="b">
        <f t="shared" ca="1" si="734"/>
        <v>0</v>
      </c>
      <c r="AY1707" s="266" t="b">
        <f t="shared" ca="1" si="735"/>
        <v>0</v>
      </c>
    </row>
    <row r="1708" spans="1:51" x14ac:dyDescent="0.25">
      <c r="A1708">
        <v>1676</v>
      </c>
      <c r="B1708" s="163">
        <f ca="1">OFFSET(InputPriceData!B$15,CalculationsAndCharts!$A1708+$A$11,0,1,1)</f>
        <v>39583</v>
      </c>
      <c r="C1708" s="3">
        <f ca="1">OFFSET(InputPriceData!G$15,CalculationsAndCharts!$A1708+$A$11,IF($C$7,8,0),1,1)</f>
        <v>499800</v>
      </c>
      <c r="D1708" s="4">
        <f ca="1">OFFSET(InputPriceData!C$15,CalculationsAndCharts!$A1708+$A$11,IF($C$7,8,0),1,1)</f>
        <v>15.96</v>
      </c>
      <c r="E1708" s="4">
        <f ca="1">OFFSET(InputPriceData!D$15,CalculationsAndCharts!$A1708+$A$11,IF($C$7,8,0),1,1)</f>
        <v>16.34</v>
      </c>
      <c r="F1708" s="4">
        <f ca="1">OFFSET(InputPriceData!E$15,CalculationsAndCharts!$A1708+$A$11,IF($C$7,8,0),1,1)</f>
        <v>15.81</v>
      </c>
      <c r="G1708" s="4">
        <f ca="1">OFFSET(InputPriceData!F$15,CalculationsAndCharts!$A1708+$A$11,IF($C$7,8,0),1,1)</f>
        <v>16.21</v>
      </c>
      <c r="H1708" s="128"/>
      <c r="I1708" s="128"/>
      <c r="K1708" s="124"/>
      <c r="L1708" s="279"/>
      <c r="M1708" s="281"/>
      <c r="N1708" s="280"/>
      <c r="O1708" s="4"/>
      <c r="P1708" s="4"/>
      <c r="Q1708" s="3"/>
      <c r="S1708" s="309">
        <f t="shared" ca="1" si="716"/>
        <v>16.21</v>
      </c>
      <c r="T1708" s="309">
        <f t="shared" ca="1" si="717"/>
        <v>14.2</v>
      </c>
      <c r="U1708" s="310">
        <f t="shared" ca="1" si="709"/>
        <v>1</v>
      </c>
      <c r="V1708" s="310" t="b">
        <f t="shared" ca="1" si="718"/>
        <v>0</v>
      </c>
      <c r="W1708" s="3" t="b">
        <f t="shared" ca="1" si="719"/>
        <v>0</v>
      </c>
      <c r="X1708" s="3" t="str">
        <f t="shared" ca="1" si="720"/>
        <v/>
      </c>
      <c r="Y1708" s="3" t="str">
        <f t="shared" ca="1" si="710"/>
        <v/>
      </c>
      <c r="Z1708" s="3" t="str">
        <f t="shared" ca="1" si="721"/>
        <v/>
      </c>
      <c r="AA1708" s="3" t="str">
        <f t="shared" ca="1" si="722"/>
        <v/>
      </c>
      <c r="AB1708" s="205">
        <f t="shared" ca="1" si="723"/>
        <v>4722</v>
      </c>
      <c r="AC1708" s="205">
        <f t="shared" ca="1" si="724"/>
        <v>72</v>
      </c>
      <c r="AD1708" s="205">
        <f t="shared" ca="1" si="711"/>
        <v>65.583333333333329</v>
      </c>
      <c r="AE1708" s="205">
        <f t="shared" ca="1" si="712"/>
        <v>15.583333333333329</v>
      </c>
      <c r="AF1708" s="205">
        <f t="shared" ca="1" si="725"/>
        <v>3.1166666666666658</v>
      </c>
      <c r="AG1708" s="205"/>
      <c r="AH1708" s="205"/>
      <c r="AI1708" s="205"/>
      <c r="AJ1708" s="205"/>
      <c r="AK1708" s="4"/>
      <c r="AL1708" s="4"/>
      <c r="AM1708" s="309">
        <f t="shared" ca="1" si="726"/>
        <v>16.21</v>
      </c>
      <c r="AN1708" s="309">
        <f t="shared" ca="1" si="727"/>
        <v>15</v>
      </c>
      <c r="AO1708" s="310">
        <f t="shared" ca="1" si="728"/>
        <v>1</v>
      </c>
      <c r="AP1708" s="310" t="b">
        <f t="shared" ca="1" si="729"/>
        <v>0</v>
      </c>
      <c r="AQ1708" s="309">
        <f t="shared" ca="1" si="730"/>
        <v>0</v>
      </c>
      <c r="AR1708" s="205">
        <f t="shared" ca="1" si="713"/>
        <v>0</v>
      </c>
      <c r="AS1708" s="45" t="b">
        <f t="shared" ca="1" si="714"/>
        <v>0</v>
      </c>
      <c r="AT1708">
        <f t="shared" ca="1" si="715"/>
        <v>0</v>
      </c>
      <c r="AU1708" t="b">
        <f t="shared" ca="1" si="731"/>
        <v>0</v>
      </c>
      <c r="AV1708" t="b">
        <f t="shared" ca="1" si="732"/>
        <v>0</v>
      </c>
      <c r="AW1708" s="266" t="b">
        <f t="shared" ca="1" si="733"/>
        <v>0</v>
      </c>
      <c r="AX1708" s="266" t="b">
        <f t="shared" ca="1" si="734"/>
        <v>0</v>
      </c>
      <c r="AY1708" s="266" t="b">
        <f t="shared" ca="1" si="735"/>
        <v>0</v>
      </c>
    </row>
    <row r="1709" spans="1:51" x14ac:dyDescent="0.25">
      <c r="A1709">
        <v>1677</v>
      </c>
      <c r="B1709" s="163">
        <f ca="1">OFFSET(InputPriceData!B$15,CalculationsAndCharts!$A1709+$A$11,0,1,1)</f>
        <v>39582</v>
      </c>
      <c r="C1709" s="3">
        <f ca="1">OFFSET(InputPriceData!G$15,CalculationsAndCharts!$A1709+$A$11,IF($C$7,8,0),1,1)</f>
        <v>714500</v>
      </c>
      <c r="D1709" s="4">
        <f ca="1">OFFSET(InputPriceData!C$15,CalculationsAndCharts!$A1709+$A$11,IF($C$7,8,0),1,1)</f>
        <v>16.059999999999999</v>
      </c>
      <c r="E1709" s="4">
        <f ca="1">OFFSET(InputPriceData!D$15,CalculationsAndCharts!$A1709+$A$11,IF($C$7,8,0),1,1)</f>
        <v>16.239999999999998</v>
      </c>
      <c r="F1709" s="4">
        <f ca="1">OFFSET(InputPriceData!E$15,CalculationsAndCharts!$A1709+$A$11,IF($C$7,8,0),1,1)</f>
        <v>15.93</v>
      </c>
      <c r="G1709" s="4">
        <f ca="1">OFFSET(InputPriceData!F$15,CalculationsAndCharts!$A1709+$A$11,IF($C$7,8,0),1,1)</f>
        <v>15.98</v>
      </c>
      <c r="H1709" s="128"/>
      <c r="I1709" s="128"/>
      <c r="K1709" s="124"/>
      <c r="L1709" s="279"/>
      <c r="M1709" s="281"/>
      <c r="N1709" s="280"/>
      <c r="O1709" s="4"/>
      <c r="P1709" s="4"/>
      <c r="Q1709" s="3"/>
      <c r="S1709" s="309">
        <f t="shared" ca="1" si="716"/>
        <v>16.16</v>
      </c>
      <c r="T1709" s="309">
        <f t="shared" ca="1" si="717"/>
        <v>14.2</v>
      </c>
      <c r="U1709" s="310">
        <f t="shared" ca="1" si="709"/>
        <v>0.90816326530612268</v>
      </c>
      <c r="V1709" s="310" t="b">
        <f t="shared" ca="1" si="718"/>
        <v>0</v>
      </c>
      <c r="W1709" s="3" t="b">
        <f t="shared" ca="1" si="719"/>
        <v>0</v>
      </c>
      <c r="X1709" s="3" t="str">
        <f t="shared" ca="1" si="720"/>
        <v/>
      </c>
      <c r="Y1709" s="3" t="str">
        <f t="shared" ca="1" si="710"/>
        <v/>
      </c>
      <c r="Z1709" s="3" t="str">
        <f t="shared" ca="1" si="721"/>
        <v/>
      </c>
      <c r="AA1709" s="3" t="str">
        <f t="shared" ca="1" si="722"/>
        <v/>
      </c>
      <c r="AB1709" s="205">
        <f t="shared" ca="1" si="723"/>
        <v>4722</v>
      </c>
      <c r="AC1709" s="205">
        <f t="shared" ca="1" si="724"/>
        <v>72</v>
      </c>
      <c r="AD1709" s="205">
        <f t="shared" ca="1" si="711"/>
        <v>65.583333333333329</v>
      </c>
      <c r="AE1709" s="205">
        <f t="shared" ca="1" si="712"/>
        <v>15.583333333333329</v>
      </c>
      <c r="AF1709" s="205">
        <f t="shared" ca="1" si="725"/>
        <v>3.1166666666666658</v>
      </c>
      <c r="AG1709" s="205"/>
      <c r="AH1709" s="205"/>
      <c r="AI1709" s="205"/>
      <c r="AJ1709" s="205"/>
      <c r="AK1709" s="4"/>
      <c r="AL1709" s="4"/>
      <c r="AM1709" s="309">
        <f t="shared" ca="1" si="726"/>
        <v>16.16</v>
      </c>
      <c r="AN1709" s="309">
        <f t="shared" ca="1" si="727"/>
        <v>14.2</v>
      </c>
      <c r="AO1709" s="310">
        <f t="shared" ca="1" si="728"/>
        <v>0.90816326530612268</v>
      </c>
      <c r="AP1709" s="310" t="b">
        <f t="shared" ca="1" si="729"/>
        <v>0</v>
      </c>
      <c r="AQ1709" s="309">
        <f t="shared" ca="1" si="730"/>
        <v>0</v>
      </c>
      <c r="AR1709" s="205">
        <f t="shared" ca="1" si="713"/>
        <v>0</v>
      </c>
      <c r="AS1709" s="45" t="b">
        <f t="shared" ca="1" si="714"/>
        <v>0</v>
      </c>
      <c r="AT1709">
        <f t="shared" ca="1" si="715"/>
        <v>0</v>
      </c>
      <c r="AU1709" t="b">
        <f t="shared" ca="1" si="731"/>
        <v>0</v>
      </c>
      <c r="AV1709" t="b">
        <f t="shared" ca="1" si="732"/>
        <v>0</v>
      </c>
      <c r="AW1709" s="266" t="b">
        <f t="shared" ca="1" si="733"/>
        <v>0</v>
      </c>
      <c r="AX1709" s="266" t="b">
        <f t="shared" ca="1" si="734"/>
        <v>0</v>
      </c>
      <c r="AY1709" s="266" t="b">
        <f t="shared" ca="1" si="735"/>
        <v>0</v>
      </c>
    </row>
    <row r="1710" spans="1:51" x14ac:dyDescent="0.25">
      <c r="A1710">
        <v>1678</v>
      </c>
      <c r="B1710" s="163">
        <f ca="1">OFFSET(InputPriceData!B$15,CalculationsAndCharts!$A1710+$A$11,0,1,1)</f>
        <v>39581</v>
      </c>
      <c r="C1710" s="3">
        <f ca="1">OFFSET(InputPriceData!G$15,CalculationsAndCharts!$A1710+$A$11,IF($C$7,8,0),1,1)</f>
        <v>718300</v>
      </c>
      <c r="D1710" s="4">
        <f ca="1">OFFSET(InputPriceData!C$15,CalculationsAndCharts!$A1710+$A$11,IF($C$7,8,0),1,1)</f>
        <v>15.9</v>
      </c>
      <c r="E1710" s="4">
        <f ca="1">OFFSET(InputPriceData!D$15,CalculationsAndCharts!$A1710+$A$11,IF($C$7,8,0),1,1)</f>
        <v>16.21</v>
      </c>
      <c r="F1710" s="4">
        <f ca="1">OFFSET(InputPriceData!E$15,CalculationsAndCharts!$A1710+$A$11,IF($C$7,8,0),1,1)</f>
        <v>15.83</v>
      </c>
      <c r="G1710" s="4">
        <f ca="1">OFFSET(InputPriceData!F$15,CalculationsAndCharts!$A1710+$A$11,IF($C$7,8,0),1,1)</f>
        <v>16</v>
      </c>
      <c r="H1710" s="128"/>
      <c r="I1710" s="128"/>
      <c r="K1710" s="124"/>
      <c r="L1710" s="279"/>
      <c r="M1710" s="281"/>
      <c r="N1710" s="280"/>
      <c r="O1710" s="4"/>
      <c r="P1710" s="4"/>
      <c r="Q1710" s="3"/>
      <c r="S1710" s="309">
        <f t="shared" ca="1" si="716"/>
        <v>16.16</v>
      </c>
      <c r="T1710" s="309">
        <f t="shared" ca="1" si="717"/>
        <v>14.2</v>
      </c>
      <c r="U1710" s="310">
        <f t="shared" ca="1" si="709"/>
        <v>0.91836734693877542</v>
      </c>
      <c r="V1710" s="310" t="b">
        <f t="shared" ca="1" si="718"/>
        <v>0</v>
      </c>
      <c r="W1710" s="3" t="b">
        <f t="shared" ca="1" si="719"/>
        <v>0</v>
      </c>
      <c r="X1710" s="3" t="str">
        <f t="shared" ca="1" si="720"/>
        <v/>
      </c>
      <c r="Y1710" s="3" t="str">
        <f t="shared" ca="1" si="710"/>
        <v/>
      </c>
      <c r="Z1710" s="3" t="str">
        <f t="shared" ca="1" si="721"/>
        <v/>
      </c>
      <c r="AA1710" s="3" t="str">
        <f t="shared" ca="1" si="722"/>
        <v/>
      </c>
      <c r="AB1710" s="205">
        <f t="shared" ca="1" si="723"/>
        <v>4722</v>
      </c>
      <c r="AC1710" s="205">
        <f t="shared" ca="1" si="724"/>
        <v>72</v>
      </c>
      <c r="AD1710" s="205">
        <f t="shared" ca="1" si="711"/>
        <v>65.583333333333329</v>
      </c>
      <c r="AE1710" s="205">
        <f t="shared" ca="1" si="712"/>
        <v>15.583333333333329</v>
      </c>
      <c r="AF1710" s="205">
        <f t="shared" ca="1" si="725"/>
        <v>3.1166666666666658</v>
      </c>
      <c r="AG1710" s="205"/>
      <c r="AH1710" s="205"/>
      <c r="AI1710" s="205"/>
      <c r="AJ1710" s="205"/>
      <c r="AK1710" s="4"/>
      <c r="AL1710" s="4"/>
      <c r="AM1710" s="309">
        <f t="shared" ca="1" si="726"/>
        <v>16.16</v>
      </c>
      <c r="AN1710" s="309">
        <f t="shared" ca="1" si="727"/>
        <v>14.2</v>
      </c>
      <c r="AO1710" s="310">
        <f t="shared" ca="1" si="728"/>
        <v>0.91836734693877542</v>
      </c>
      <c r="AP1710" s="310" t="b">
        <f t="shared" ca="1" si="729"/>
        <v>0</v>
      </c>
      <c r="AQ1710" s="309">
        <f t="shared" ca="1" si="730"/>
        <v>0</v>
      </c>
      <c r="AR1710" s="205">
        <f t="shared" ca="1" si="713"/>
        <v>0</v>
      </c>
      <c r="AS1710" s="45" t="b">
        <f t="shared" ca="1" si="714"/>
        <v>0</v>
      </c>
      <c r="AT1710">
        <f t="shared" ca="1" si="715"/>
        <v>0</v>
      </c>
      <c r="AU1710" t="b">
        <f t="shared" ca="1" si="731"/>
        <v>0</v>
      </c>
      <c r="AV1710" t="b">
        <f t="shared" ca="1" si="732"/>
        <v>0</v>
      </c>
      <c r="AW1710" s="266" t="b">
        <f t="shared" ca="1" si="733"/>
        <v>0</v>
      </c>
      <c r="AX1710" s="266" t="b">
        <f t="shared" ca="1" si="734"/>
        <v>0</v>
      </c>
      <c r="AY1710" s="266" t="b">
        <f t="shared" ca="1" si="735"/>
        <v>0</v>
      </c>
    </row>
    <row r="1711" spans="1:51" x14ac:dyDescent="0.25">
      <c r="A1711">
        <v>1679</v>
      </c>
      <c r="B1711" s="163">
        <f ca="1">OFFSET(InputPriceData!B$15,CalculationsAndCharts!$A1711+$A$11,0,1,1)</f>
        <v>39580</v>
      </c>
      <c r="C1711" s="3">
        <f ca="1">OFFSET(InputPriceData!G$15,CalculationsAndCharts!$A1711+$A$11,IF($C$7,8,0),1,1)</f>
        <v>508200</v>
      </c>
      <c r="D1711" s="4">
        <f ca="1">OFFSET(InputPriceData!C$15,CalculationsAndCharts!$A1711+$A$11,IF($C$7,8,0),1,1)</f>
        <v>15.58</v>
      </c>
      <c r="E1711" s="4">
        <f ca="1">OFFSET(InputPriceData!D$15,CalculationsAndCharts!$A1711+$A$11,IF($C$7,8,0),1,1)</f>
        <v>15.87</v>
      </c>
      <c r="F1711" s="4">
        <f ca="1">OFFSET(InputPriceData!E$15,CalculationsAndCharts!$A1711+$A$11,IF($C$7,8,0),1,1)</f>
        <v>15.26</v>
      </c>
      <c r="G1711" s="4">
        <f ca="1">OFFSET(InputPriceData!F$15,CalculationsAndCharts!$A1711+$A$11,IF($C$7,8,0),1,1)</f>
        <v>15.86</v>
      </c>
      <c r="H1711" s="128"/>
      <c r="I1711" s="128"/>
      <c r="K1711" s="124"/>
      <c r="L1711" s="279"/>
      <c r="M1711" s="281"/>
      <c r="N1711" s="280"/>
      <c r="O1711" s="4"/>
      <c r="P1711" s="4"/>
      <c r="Q1711" s="3"/>
      <c r="S1711" s="309">
        <f t="shared" ca="1" si="716"/>
        <v>16.16</v>
      </c>
      <c r="T1711" s="309">
        <f t="shared" ca="1" si="717"/>
        <v>14.2</v>
      </c>
      <c r="U1711" s="310">
        <f t="shared" ca="1" si="709"/>
        <v>0.8469387755102038</v>
      </c>
      <c r="V1711" s="310" t="b">
        <f t="shared" ca="1" si="718"/>
        <v>0</v>
      </c>
      <c r="W1711" s="3" t="b">
        <f t="shared" ca="1" si="719"/>
        <v>0</v>
      </c>
      <c r="X1711" s="3" t="str">
        <f t="shared" ca="1" si="720"/>
        <v/>
      </c>
      <c r="Y1711" s="3" t="str">
        <f t="shared" ca="1" si="710"/>
        <v/>
      </c>
      <c r="Z1711" s="3" t="str">
        <f t="shared" ca="1" si="721"/>
        <v/>
      </c>
      <c r="AA1711" s="3" t="str">
        <f t="shared" ca="1" si="722"/>
        <v/>
      </c>
      <c r="AB1711" s="205">
        <f t="shared" ca="1" si="723"/>
        <v>4722</v>
      </c>
      <c r="AC1711" s="205">
        <f t="shared" ca="1" si="724"/>
        <v>72</v>
      </c>
      <c r="AD1711" s="205">
        <f t="shared" ca="1" si="711"/>
        <v>65.583333333333329</v>
      </c>
      <c r="AE1711" s="205">
        <f t="shared" ca="1" si="712"/>
        <v>15.583333333333329</v>
      </c>
      <c r="AF1711" s="205">
        <f t="shared" ca="1" si="725"/>
        <v>3.1166666666666658</v>
      </c>
      <c r="AG1711" s="205"/>
      <c r="AH1711" s="205"/>
      <c r="AI1711" s="205"/>
      <c r="AJ1711" s="205"/>
      <c r="AK1711" s="4"/>
      <c r="AL1711" s="4"/>
      <c r="AM1711" s="309">
        <f t="shared" ca="1" si="726"/>
        <v>16.16</v>
      </c>
      <c r="AN1711" s="309">
        <f t="shared" ca="1" si="727"/>
        <v>14.2</v>
      </c>
      <c r="AO1711" s="310">
        <f t="shared" ca="1" si="728"/>
        <v>0.8469387755102038</v>
      </c>
      <c r="AP1711" s="310" t="b">
        <f t="shared" ca="1" si="729"/>
        <v>0</v>
      </c>
      <c r="AQ1711" s="309">
        <f t="shared" ca="1" si="730"/>
        <v>0</v>
      </c>
      <c r="AR1711" s="205">
        <f t="shared" ca="1" si="713"/>
        <v>0</v>
      </c>
      <c r="AS1711" s="45" t="b">
        <f t="shared" ca="1" si="714"/>
        <v>0</v>
      </c>
      <c r="AT1711">
        <f t="shared" ca="1" si="715"/>
        <v>0</v>
      </c>
      <c r="AU1711" t="b">
        <f t="shared" ca="1" si="731"/>
        <v>0</v>
      </c>
      <c r="AV1711" t="b">
        <f t="shared" ca="1" si="732"/>
        <v>0</v>
      </c>
      <c r="AW1711" s="266" t="b">
        <f t="shared" ca="1" si="733"/>
        <v>0</v>
      </c>
      <c r="AX1711" s="266" t="b">
        <f t="shared" ca="1" si="734"/>
        <v>0</v>
      </c>
      <c r="AY1711" s="266" t="b">
        <f t="shared" ca="1" si="735"/>
        <v>0</v>
      </c>
    </row>
    <row r="1712" spans="1:51" x14ac:dyDescent="0.25">
      <c r="A1712">
        <v>1680</v>
      </c>
      <c r="B1712" s="163">
        <f ca="1">OFFSET(InputPriceData!B$15,CalculationsAndCharts!$A1712+$A$11,0,1,1)</f>
        <v>39577</v>
      </c>
      <c r="C1712" s="3">
        <f ca="1">OFFSET(InputPriceData!G$15,CalculationsAndCharts!$A1712+$A$11,IF($C$7,8,0),1,1)</f>
        <v>256100</v>
      </c>
      <c r="D1712" s="4">
        <f ca="1">OFFSET(InputPriceData!C$15,CalculationsAndCharts!$A1712+$A$11,IF($C$7,8,0),1,1)</f>
        <v>15.61</v>
      </c>
      <c r="E1712" s="4">
        <f ca="1">OFFSET(InputPriceData!D$15,CalculationsAndCharts!$A1712+$A$11,IF($C$7,8,0),1,1)</f>
        <v>15.76</v>
      </c>
      <c r="F1712" s="4">
        <f ca="1">OFFSET(InputPriceData!E$15,CalculationsAndCharts!$A1712+$A$11,IF($C$7,8,0),1,1)</f>
        <v>15.46</v>
      </c>
      <c r="G1712" s="4">
        <f ca="1">OFFSET(InputPriceData!F$15,CalculationsAndCharts!$A1712+$A$11,IF($C$7,8,0),1,1)</f>
        <v>15.59</v>
      </c>
      <c r="H1712" s="128"/>
      <c r="I1712" s="128"/>
      <c r="K1712" s="124"/>
      <c r="L1712" s="279"/>
      <c r="M1712" s="281"/>
      <c r="N1712" s="280"/>
      <c r="O1712" s="4"/>
      <c r="P1712" s="4"/>
      <c r="Q1712" s="3"/>
      <c r="S1712" s="309">
        <f t="shared" ca="1" si="716"/>
        <v>16.16</v>
      </c>
      <c r="T1712" s="309">
        <f t="shared" ca="1" si="717"/>
        <v>14.2</v>
      </c>
      <c r="U1712" s="310">
        <f t="shared" ca="1" si="709"/>
        <v>0.70918367346938771</v>
      </c>
      <c r="V1712" s="310" t="b">
        <f t="shared" ca="1" si="718"/>
        <v>0</v>
      </c>
      <c r="W1712" s="3" t="b">
        <f t="shared" ca="1" si="719"/>
        <v>0</v>
      </c>
      <c r="X1712" s="3" t="str">
        <f t="shared" ca="1" si="720"/>
        <v/>
      </c>
      <c r="Y1712" s="3" t="str">
        <f t="shared" ca="1" si="710"/>
        <v/>
      </c>
      <c r="Z1712" s="3" t="str">
        <f t="shared" ca="1" si="721"/>
        <v/>
      </c>
      <c r="AA1712" s="3" t="str">
        <f t="shared" ca="1" si="722"/>
        <v/>
      </c>
      <c r="AB1712" s="205">
        <f t="shared" ca="1" si="723"/>
        <v>4722</v>
      </c>
      <c r="AC1712" s="205">
        <f t="shared" ca="1" si="724"/>
        <v>72</v>
      </c>
      <c r="AD1712" s="205">
        <f t="shared" ca="1" si="711"/>
        <v>65.583333333333329</v>
      </c>
      <c r="AE1712" s="205">
        <f t="shared" ca="1" si="712"/>
        <v>15.583333333333329</v>
      </c>
      <c r="AF1712" s="205">
        <f t="shared" ca="1" si="725"/>
        <v>3.1166666666666658</v>
      </c>
      <c r="AG1712" s="205"/>
      <c r="AH1712" s="205"/>
      <c r="AI1712" s="205"/>
      <c r="AJ1712" s="205"/>
      <c r="AK1712" s="4"/>
      <c r="AL1712" s="4"/>
      <c r="AM1712" s="309">
        <f t="shared" ca="1" si="726"/>
        <v>16.16</v>
      </c>
      <c r="AN1712" s="309">
        <f t="shared" ca="1" si="727"/>
        <v>14.2</v>
      </c>
      <c r="AO1712" s="310">
        <f t="shared" ca="1" si="728"/>
        <v>0.70918367346938771</v>
      </c>
      <c r="AP1712" s="310" t="b">
        <f t="shared" ca="1" si="729"/>
        <v>0</v>
      </c>
      <c r="AQ1712" s="309">
        <f t="shared" ca="1" si="730"/>
        <v>0</v>
      </c>
      <c r="AR1712" s="205">
        <f t="shared" ca="1" si="713"/>
        <v>0</v>
      </c>
      <c r="AS1712" s="45" t="b">
        <f t="shared" ca="1" si="714"/>
        <v>0</v>
      </c>
      <c r="AT1712">
        <f t="shared" ca="1" si="715"/>
        <v>0</v>
      </c>
      <c r="AU1712" t="b">
        <f t="shared" ca="1" si="731"/>
        <v>0</v>
      </c>
      <c r="AV1712" t="b">
        <f t="shared" ca="1" si="732"/>
        <v>0</v>
      </c>
      <c r="AW1712" s="266" t="b">
        <f t="shared" ca="1" si="733"/>
        <v>0</v>
      </c>
      <c r="AX1712" s="266" t="b">
        <f t="shared" ca="1" si="734"/>
        <v>0</v>
      </c>
      <c r="AY1712" s="266" t="b">
        <f t="shared" ca="1" si="735"/>
        <v>0</v>
      </c>
    </row>
    <row r="1713" spans="1:51" x14ac:dyDescent="0.25">
      <c r="A1713">
        <v>1681</v>
      </c>
      <c r="B1713" s="163">
        <f ca="1">OFFSET(InputPriceData!B$15,CalculationsAndCharts!$A1713+$A$11,0,1,1)</f>
        <v>39576</v>
      </c>
      <c r="C1713" s="3">
        <f ca="1">OFFSET(InputPriceData!G$15,CalculationsAndCharts!$A1713+$A$11,IF($C$7,8,0),1,1)</f>
        <v>566500</v>
      </c>
      <c r="D1713" s="4">
        <f ca="1">OFFSET(InputPriceData!C$15,CalculationsAndCharts!$A1713+$A$11,IF($C$7,8,0),1,1)</f>
        <v>15.51</v>
      </c>
      <c r="E1713" s="4">
        <f ca="1">OFFSET(InputPriceData!D$15,CalculationsAndCharts!$A1713+$A$11,IF($C$7,8,0),1,1)</f>
        <v>15.8</v>
      </c>
      <c r="F1713" s="4">
        <f ca="1">OFFSET(InputPriceData!E$15,CalculationsAndCharts!$A1713+$A$11,IF($C$7,8,0),1,1)</f>
        <v>15.34</v>
      </c>
      <c r="G1713" s="4">
        <f ca="1">OFFSET(InputPriceData!F$15,CalculationsAndCharts!$A1713+$A$11,IF($C$7,8,0),1,1)</f>
        <v>15.79</v>
      </c>
      <c r="H1713" s="128"/>
      <c r="I1713" s="128"/>
      <c r="K1713" s="124"/>
      <c r="L1713" s="279"/>
      <c r="M1713" s="281"/>
      <c r="N1713" s="280"/>
      <c r="O1713" s="4"/>
      <c r="P1713" s="4"/>
      <c r="Q1713" s="3"/>
      <c r="S1713" s="309">
        <f t="shared" ca="1" si="716"/>
        <v>16.16</v>
      </c>
      <c r="T1713" s="309">
        <f t="shared" ca="1" si="717"/>
        <v>14.11</v>
      </c>
      <c r="U1713" s="310">
        <f t="shared" ca="1" si="709"/>
        <v>0.81951219512195084</v>
      </c>
      <c r="V1713" s="310" t="b">
        <f t="shared" ca="1" si="718"/>
        <v>0</v>
      </c>
      <c r="W1713" s="3" t="b">
        <f t="shared" ca="1" si="719"/>
        <v>1</v>
      </c>
      <c r="X1713" s="3">
        <f t="shared" ca="1" si="720"/>
        <v>14.11</v>
      </c>
      <c r="Y1713" s="3">
        <f t="shared" ca="1" si="710"/>
        <v>11.906449326718638</v>
      </c>
      <c r="Z1713" s="3">
        <f t="shared" ca="1" si="721"/>
        <v>10</v>
      </c>
      <c r="AA1713" s="3">
        <f t="shared" ca="1" si="722"/>
        <v>100</v>
      </c>
      <c r="AB1713" s="205">
        <f t="shared" ca="1" si="723"/>
        <v>4722</v>
      </c>
      <c r="AC1713" s="205">
        <f t="shared" ca="1" si="724"/>
        <v>72</v>
      </c>
      <c r="AD1713" s="205">
        <f t="shared" ca="1" si="711"/>
        <v>65.583333333333329</v>
      </c>
      <c r="AE1713" s="205">
        <f t="shared" ca="1" si="712"/>
        <v>15.583333333333329</v>
      </c>
      <c r="AF1713" s="205">
        <f t="shared" ca="1" si="725"/>
        <v>3.1166666666666658</v>
      </c>
      <c r="AG1713" s="205"/>
      <c r="AH1713" s="205"/>
      <c r="AI1713" s="205"/>
      <c r="AJ1713" s="205"/>
      <c r="AK1713" s="4"/>
      <c r="AL1713" s="4"/>
      <c r="AM1713" s="309">
        <f t="shared" ca="1" si="726"/>
        <v>16.16</v>
      </c>
      <c r="AN1713" s="309">
        <f t="shared" ca="1" si="727"/>
        <v>14.2</v>
      </c>
      <c r="AO1713" s="310">
        <f t="shared" ca="1" si="728"/>
        <v>0.81122448979591799</v>
      </c>
      <c r="AP1713" s="310" t="b">
        <f t="shared" ca="1" si="729"/>
        <v>0</v>
      </c>
      <c r="AQ1713" s="309">
        <f t="shared" ca="1" si="730"/>
        <v>0</v>
      </c>
      <c r="AR1713" s="205">
        <f t="shared" ca="1" si="713"/>
        <v>0</v>
      </c>
      <c r="AS1713" s="45" t="b">
        <f t="shared" ca="1" si="714"/>
        <v>0</v>
      </c>
      <c r="AT1713">
        <f t="shared" ca="1" si="715"/>
        <v>0</v>
      </c>
      <c r="AU1713" t="b">
        <f t="shared" ca="1" si="731"/>
        <v>0</v>
      </c>
      <c r="AV1713" t="b">
        <f t="shared" ca="1" si="732"/>
        <v>0</v>
      </c>
      <c r="AW1713" s="266" t="b">
        <f t="shared" ca="1" si="733"/>
        <v>0</v>
      </c>
      <c r="AX1713" s="266" t="b">
        <f t="shared" ca="1" si="734"/>
        <v>0</v>
      </c>
      <c r="AY1713" s="266" t="b">
        <f t="shared" ca="1" si="735"/>
        <v>0</v>
      </c>
    </row>
    <row r="1714" spans="1:51" x14ac:dyDescent="0.25">
      <c r="A1714">
        <v>1682</v>
      </c>
      <c r="B1714" s="163">
        <f ca="1">OFFSET(InputPriceData!B$15,CalculationsAndCharts!$A1714+$A$11,0,1,1)</f>
        <v>39575</v>
      </c>
      <c r="C1714" s="3">
        <f ca="1">OFFSET(InputPriceData!G$15,CalculationsAndCharts!$A1714+$A$11,IF($C$7,8,0),1,1)</f>
        <v>569200</v>
      </c>
      <c r="D1714" s="4">
        <f ca="1">OFFSET(InputPriceData!C$15,CalculationsAndCharts!$A1714+$A$11,IF($C$7,8,0),1,1)</f>
        <v>16.100000000000001</v>
      </c>
      <c r="E1714" s="4">
        <f ca="1">OFFSET(InputPriceData!D$15,CalculationsAndCharts!$A1714+$A$11,IF($C$7,8,0),1,1)</f>
        <v>16.100000000000001</v>
      </c>
      <c r="F1714" s="4">
        <f ca="1">OFFSET(InputPriceData!E$15,CalculationsAndCharts!$A1714+$A$11,IF($C$7,8,0),1,1)</f>
        <v>15.44</v>
      </c>
      <c r="G1714" s="4">
        <f ca="1">OFFSET(InputPriceData!F$15,CalculationsAndCharts!$A1714+$A$11,IF($C$7,8,0),1,1)</f>
        <v>15.48</v>
      </c>
      <c r="H1714" s="128"/>
      <c r="I1714" s="128"/>
      <c r="K1714" s="124"/>
      <c r="L1714" s="279"/>
      <c r="M1714" s="281"/>
      <c r="N1714" s="280"/>
      <c r="O1714" s="4"/>
      <c r="P1714" s="4"/>
      <c r="Q1714" s="3"/>
      <c r="S1714" s="309">
        <f t="shared" ca="1" si="716"/>
        <v>16.16</v>
      </c>
      <c r="T1714" s="309">
        <f t="shared" ca="1" si="717"/>
        <v>14.03</v>
      </c>
      <c r="U1714" s="310">
        <f t="shared" ca="1" si="709"/>
        <v>0.68075117370892047</v>
      </c>
      <c r="V1714" s="310" t="b">
        <f t="shared" ca="1" si="718"/>
        <v>0</v>
      </c>
      <c r="W1714" s="3" t="b">
        <f t="shared" ca="1" si="719"/>
        <v>0</v>
      </c>
      <c r="X1714" s="3" t="str">
        <f t="shared" ca="1" si="720"/>
        <v/>
      </c>
      <c r="Y1714" s="3" t="str">
        <f t="shared" ca="1" si="710"/>
        <v/>
      </c>
      <c r="Z1714" s="3" t="str">
        <f t="shared" ca="1" si="721"/>
        <v/>
      </c>
      <c r="AA1714" s="3" t="str">
        <f t="shared" ca="1" si="722"/>
        <v/>
      </c>
      <c r="AB1714" s="205">
        <f t="shared" ca="1" si="723"/>
        <v>4622</v>
      </c>
      <c r="AC1714" s="205">
        <f t="shared" ca="1" si="724"/>
        <v>71</v>
      </c>
      <c r="AD1714" s="205">
        <f t="shared" ca="1" si="711"/>
        <v>65.098591549295776</v>
      </c>
      <c r="AE1714" s="205">
        <f t="shared" ca="1" si="712"/>
        <v>15.098591549295776</v>
      </c>
      <c r="AF1714" s="205">
        <f t="shared" ca="1" si="725"/>
        <v>3.0197183098591553</v>
      </c>
      <c r="AG1714" s="205"/>
      <c r="AH1714" s="205"/>
      <c r="AI1714" s="205"/>
      <c r="AJ1714" s="205"/>
      <c r="AK1714" s="4"/>
      <c r="AL1714" s="4"/>
      <c r="AM1714" s="309">
        <f t="shared" ca="1" si="726"/>
        <v>16.16</v>
      </c>
      <c r="AN1714" s="309">
        <f t="shared" ca="1" si="727"/>
        <v>14.2</v>
      </c>
      <c r="AO1714" s="310">
        <f t="shared" ca="1" si="728"/>
        <v>0.6530612244897962</v>
      </c>
      <c r="AP1714" s="310" t="b">
        <f t="shared" ca="1" si="729"/>
        <v>0</v>
      </c>
      <c r="AQ1714" s="309">
        <f t="shared" ca="1" si="730"/>
        <v>0</v>
      </c>
      <c r="AR1714" s="205">
        <f t="shared" ca="1" si="713"/>
        <v>0</v>
      </c>
      <c r="AS1714" s="45" t="b">
        <f t="shared" ca="1" si="714"/>
        <v>0</v>
      </c>
      <c r="AT1714">
        <f t="shared" ca="1" si="715"/>
        <v>0</v>
      </c>
      <c r="AU1714" t="b">
        <f t="shared" ca="1" si="731"/>
        <v>0</v>
      </c>
      <c r="AV1714" t="b">
        <f t="shared" ca="1" si="732"/>
        <v>0</v>
      </c>
      <c r="AW1714" s="266" t="b">
        <f t="shared" ca="1" si="733"/>
        <v>0</v>
      </c>
      <c r="AX1714" s="266" t="b">
        <f t="shared" ca="1" si="734"/>
        <v>0</v>
      </c>
      <c r="AY1714" s="266" t="b">
        <f t="shared" ca="1" si="735"/>
        <v>0</v>
      </c>
    </row>
    <row r="1715" spans="1:51" x14ac:dyDescent="0.25">
      <c r="A1715">
        <v>1683</v>
      </c>
      <c r="B1715" s="163">
        <f ca="1">OFFSET(InputPriceData!B$15,CalculationsAndCharts!$A1715+$A$11,0,1,1)</f>
        <v>39574</v>
      </c>
      <c r="C1715" s="3">
        <f ca="1">OFFSET(InputPriceData!G$15,CalculationsAndCharts!$A1715+$A$11,IF($C$7,8,0),1,1)</f>
        <v>901900</v>
      </c>
      <c r="D1715" s="4">
        <f ca="1">OFFSET(InputPriceData!C$15,CalculationsAndCharts!$A1715+$A$11,IF($C$7,8,0),1,1)</f>
        <v>15.6</v>
      </c>
      <c r="E1715" s="4">
        <f ca="1">OFFSET(InputPriceData!D$15,CalculationsAndCharts!$A1715+$A$11,IF($C$7,8,0),1,1)</f>
        <v>16.02</v>
      </c>
      <c r="F1715" s="4">
        <f ca="1">OFFSET(InputPriceData!E$15,CalculationsAndCharts!$A1715+$A$11,IF($C$7,8,0),1,1)</f>
        <v>15.54</v>
      </c>
      <c r="G1715" s="4">
        <f ca="1">OFFSET(InputPriceData!F$15,CalculationsAndCharts!$A1715+$A$11,IF($C$7,8,0),1,1)</f>
        <v>16.02</v>
      </c>
      <c r="H1715" s="128"/>
      <c r="I1715" s="128"/>
      <c r="K1715" s="124"/>
      <c r="L1715" s="279"/>
      <c r="M1715" s="281"/>
      <c r="N1715" s="280"/>
      <c r="O1715" s="4"/>
      <c r="P1715" s="4"/>
      <c r="Q1715" s="3"/>
      <c r="S1715" s="309">
        <f t="shared" ca="1" si="716"/>
        <v>16.16</v>
      </c>
      <c r="T1715" s="309">
        <f t="shared" ca="1" si="717"/>
        <v>14.03</v>
      </c>
      <c r="U1715" s="310">
        <f t="shared" ca="1" si="709"/>
        <v>0.93427230046948329</v>
      </c>
      <c r="V1715" s="310" t="b">
        <f t="shared" ca="1" si="718"/>
        <v>0</v>
      </c>
      <c r="W1715" s="3" t="b">
        <f t="shared" ca="1" si="719"/>
        <v>0</v>
      </c>
      <c r="X1715" s="3" t="str">
        <f t="shared" ca="1" si="720"/>
        <v/>
      </c>
      <c r="Y1715" s="3" t="str">
        <f t="shared" ca="1" si="710"/>
        <v/>
      </c>
      <c r="Z1715" s="3" t="str">
        <f t="shared" ca="1" si="721"/>
        <v/>
      </c>
      <c r="AA1715" s="3" t="str">
        <f t="shared" ca="1" si="722"/>
        <v/>
      </c>
      <c r="AB1715" s="205">
        <f t="shared" ca="1" si="723"/>
        <v>4622</v>
      </c>
      <c r="AC1715" s="205">
        <f t="shared" ca="1" si="724"/>
        <v>71</v>
      </c>
      <c r="AD1715" s="205">
        <f t="shared" ca="1" si="711"/>
        <v>65.098591549295776</v>
      </c>
      <c r="AE1715" s="205">
        <f t="shared" ca="1" si="712"/>
        <v>15.098591549295776</v>
      </c>
      <c r="AF1715" s="205">
        <f t="shared" ca="1" si="725"/>
        <v>3.0197183098591553</v>
      </c>
      <c r="AG1715" s="205"/>
      <c r="AH1715" s="205"/>
      <c r="AI1715" s="205"/>
      <c r="AJ1715" s="205"/>
      <c r="AK1715" s="4"/>
      <c r="AL1715" s="4"/>
      <c r="AM1715" s="309">
        <f t="shared" ca="1" si="726"/>
        <v>16.16</v>
      </c>
      <c r="AN1715" s="309">
        <f t="shared" ca="1" si="727"/>
        <v>14.11</v>
      </c>
      <c r="AO1715" s="310">
        <f t="shared" ca="1" si="728"/>
        <v>0.93170731707317045</v>
      </c>
      <c r="AP1715" s="310" t="b">
        <f t="shared" ca="1" si="729"/>
        <v>0</v>
      </c>
      <c r="AQ1715" s="309">
        <f t="shared" ca="1" si="730"/>
        <v>0</v>
      </c>
      <c r="AR1715" s="205">
        <f t="shared" ca="1" si="713"/>
        <v>0</v>
      </c>
      <c r="AS1715" s="45" t="b">
        <f t="shared" ca="1" si="714"/>
        <v>0</v>
      </c>
      <c r="AT1715">
        <f t="shared" ca="1" si="715"/>
        <v>0</v>
      </c>
      <c r="AU1715" t="b">
        <f t="shared" ca="1" si="731"/>
        <v>0</v>
      </c>
      <c r="AV1715" t="b">
        <f t="shared" ca="1" si="732"/>
        <v>0</v>
      </c>
      <c r="AW1715" s="266" t="b">
        <f t="shared" ca="1" si="733"/>
        <v>0</v>
      </c>
      <c r="AX1715" s="266" t="b">
        <f t="shared" ca="1" si="734"/>
        <v>0</v>
      </c>
      <c r="AY1715" s="266" t="b">
        <f t="shared" ca="1" si="735"/>
        <v>0</v>
      </c>
    </row>
    <row r="1716" spans="1:51" x14ac:dyDescent="0.25">
      <c r="A1716">
        <v>1684</v>
      </c>
      <c r="B1716" s="163">
        <f ca="1">OFFSET(InputPriceData!B$15,CalculationsAndCharts!$A1716+$A$11,0,1,1)</f>
        <v>39573</v>
      </c>
      <c r="C1716" s="3">
        <f ca="1">OFFSET(InputPriceData!G$15,CalculationsAndCharts!$A1716+$A$11,IF($C$7,8,0),1,1)</f>
        <v>934700</v>
      </c>
      <c r="D1716" s="4">
        <f ca="1">OFFSET(InputPriceData!C$15,CalculationsAndCharts!$A1716+$A$11,IF($C$7,8,0),1,1)</f>
        <v>15.72</v>
      </c>
      <c r="E1716" s="4">
        <f ca="1">OFFSET(InputPriceData!D$15,CalculationsAndCharts!$A1716+$A$11,IF($C$7,8,0),1,1)</f>
        <v>15.78</v>
      </c>
      <c r="F1716" s="4">
        <f ca="1">OFFSET(InputPriceData!E$15,CalculationsAndCharts!$A1716+$A$11,IF($C$7,8,0),1,1)</f>
        <v>15.45</v>
      </c>
      <c r="G1716" s="4">
        <f ca="1">OFFSET(InputPriceData!F$15,CalculationsAndCharts!$A1716+$A$11,IF($C$7,8,0),1,1)</f>
        <v>15.65</v>
      </c>
      <c r="H1716" s="128"/>
      <c r="I1716" s="128"/>
      <c r="K1716" s="124"/>
      <c r="L1716" s="279"/>
      <c r="M1716" s="281"/>
      <c r="N1716" s="280"/>
      <c r="O1716" s="4"/>
      <c r="P1716" s="4"/>
      <c r="Q1716" s="3"/>
      <c r="S1716" s="309">
        <f t="shared" ca="1" si="716"/>
        <v>16.16</v>
      </c>
      <c r="T1716" s="309">
        <f t="shared" ca="1" si="717"/>
        <v>14.03</v>
      </c>
      <c r="U1716" s="310">
        <f t="shared" ca="1" si="709"/>
        <v>0.76056338028169035</v>
      </c>
      <c r="V1716" s="310" t="b">
        <f t="shared" ca="1" si="718"/>
        <v>0</v>
      </c>
      <c r="W1716" s="3" t="b">
        <f t="shared" ca="1" si="719"/>
        <v>0</v>
      </c>
      <c r="X1716" s="3" t="str">
        <f t="shared" ca="1" si="720"/>
        <v/>
      </c>
      <c r="Y1716" s="3" t="str">
        <f t="shared" ca="1" si="710"/>
        <v/>
      </c>
      <c r="Z1716" s="3" t="str">
        <f t="shared" ca="1" si="721"/>
        <v/>
      </c>
      <c r="AA1716" s="3" t="str">
        <f t="shared" ca="1" si="722"/>
        <v/>
      </c>
      <c r="AB1716" s="205">
        <f t="shared" ca="1" si="723"/>
        <v>4622</v>
      </c>
      <c r="AC1716" s="205">
        <f t="shared" ca="1" si="724"/>
        <v>71</v>
      </c>
      <c r="AD1716" s="205">
        <f t="shared" ca="1" si="711"/>
        <v>65.098591549295776</v>
      </c>
      <c r="AE1716" s="205">
        <f t="shared" ca="1" si="712"/>
        <v>15.098591549295776</v>
      </c>
      <c r="AF1716" s="205">
        <f t="shared" ca="1" si="725"/>
        <v>3.0197183098591553</v>
      </c>
      <c r="AG1716" s="205"/>
      <c r="AH1716" s="205"/>
      <c r="AI1716" s="205"/>
      <c r="AJ1716" s="205"/>
      <c r="AK1716" s="4"/>
      <c r="AL1716" s="4"/>
      <c r="AM1716" s="309">
        <f t="shared" ca="1" si="726"/>
        <v>16.16</v>
      </c>
      <c r="AN1716" s="309">
        <f t="shared" ca="1" si="727"/>
        <v>14.03</v>
      </c>
      <c r="AO1716" s="310">
        <f t="shared" ca="1" si="728"/>
        <v>0.76056338028169035</v>
      </c>
      <c r="AP1716" s="310" t="b">
        <f t="shared" ca="1" si="729"/>
        <v>0</v>
      </c>
      <c r="AQ1716" s="309">
        <f t="shared" ca="1" si="730"/>
        <v>0</v>
      </c>
      <c r="AR1716" s="205">
        <f t="shared" ca="1" si="713"/>
        <v>0</v>
      </c>
      <c r="AS1716" s="45" t="b">
        <f t="shared" ca="1" si="714"/>
        <v>0</v>
      </c>
      <c r="AT1716">
        <f t="shared" ca="1" si="715"/>
        <v>0</v>
      </c>
      <c r="AU1716" t="b">
        <f t="shared" ca="1" si="731"/>
        <v>0</v>
      </c>
      <c r="AV1716" t="b">
        <f t="shared" ca="1" si="732"/>
        <v>0</v>
      </c>
      <c r="AW1716" s="266" t="b">
        <f t="shared" ca="1" si="733"/>
        <v>0</v>
      </c>
      <c r="AX1716" s="266" t="b">
        <f t="shared" ca="1" si="734"/>
        <v>0</v>
      </c>
      <c r="AY1716" s="266" t="b">
        <f t="shared" ca="1" si="735"/>
        <v>0</v>
      </c>
    </row>
    <row r="1717" spans="1:51" x14ac:dyDescent="0.25">
      <c r="A1717">
        <v>1685</v>
      </c>
      <c r="B1717" s="163">
        <f ca="1">OFFSET(InputPriceData!B$15,CalculationsAndCharts!$A1717+$A$11,0,1,1)</f>
        <v>39570</v>
      </c>
      <c r="C1717" s="3">
        <f ca="1">OFFSET(InputPriceData!G$15,CalculationsAndCharts!$A1717+$A$11,IF($C$7,8,0),1,1)</f>
        <v>769000</v>
      </c>
      <c r="D1717" s="4">
        <f ca="1">OFFSET(InputPriceData!C$15,CalculationsAndCharts!$A1717+$A$11,IF($C$7,8,0),1,1)</f>
        <v>16.32</v>
      </c>
      <c r="E1717" s="4">
        <f ca="1">OFFSET(InputPriceData!D$15,CalculationsAndCharts!$A1717+$A$11,IF($C$7,8,0),1,1)</f>
        <v>16.399999999999999</v>
      </c>
      <c r="F1717" s="4">
        <f ca="1">OFFSET(InputPriceData!E$15,CalculationsAndCharts!$A1717+$A$11,IF($C$7,8,0),1,1)</f>
        <v>15.76</v>
      </c>
      <c r="G1717" s="4">
        <f ca="1">OFFSET(InputPriceData!F$15,CalculationsAndCharts!$A1717+$A$11,IF($C$7,8,0),1,1)</f>
        <v>15.81</v>
      </c>
      <c r="H1717" s="128"/>
      <c r="I1717" s="128"/>
      <c r="K1717" s="124"/>
      <c r="L1717" s="279"/>
      <c r="M1717" s="281"/>
      <c r="N1717" s="280"/>
      <c r="O1717" s="4"/>
      <c r="P1717" s="4"/>
      <c r="Q1717" s="3"/>
      <c r="S1717" s="309">
        <f t="shared" ca="1" si="716"/>
        <v>16.16</v>
      </c>
      <c r="T1717" s="309">
        <f t="shared" ca="1" si="717"/>
        <v>14.03</v>
      </c>
      <c r="U1717" s="310">
        <f t="shared" ca="1" si="709"/>
        <v>0.8356807511737091</v>
      </c>
      <c r="V1717" s="310" t="b">
        <f t="shared" ca="1" si="718"/>
        <v>0</v>
      </c>
      <c r="W1717" s="3" t="b">
        <f t="shared" ca="1" si="719"/>
        <v>0</v>
      </c>
      <c r="X1717" s="3" t="str">
        <f t="shared" ca="1" si="720"/>
        <v/>
      </c>
      <c r="Y1717" s="3" t="str">
        <f t="shared" ca="1" si="710"/>
        <v/>
      </c>
      <c r="Z1717" s="3" t="str">
        <f t="shared" ca="1" si="721"/>
        <v/>
      </c>
      <c r="AA1717" s="3" t="str">
        <f t="shared" ca="1" si="722"/>
        <v/>
      </c>
      <c r="AB1717" s="205">
        <f t="shared" ca="1" si="723"/>
        <v>4622</v>
      </c>
      <c r="AC1717" s="205">
        <f t="shared" ca="1" si="724"/>
        <v>71</v>
      </c>
      <c r="AD1717" s="205">
        <f t="shared" ca="1" si="711"/>
        <v>65.098591549295776</v>
      </c>
      <c r="AE1717" s="205">
        <f t="shared" ca="1" si="712"/>
        <v>15.098591549295776</v>
      </c>
      <c r="AF1717" s="205">
        <f t="shared" ca="1" si="725"/>
        <v>3.0197183098591553</v>
      </c>
      <c r="AG1717" s="205"/>
      <c r="AH1717" s="205"/>
      <c r="AI1717" s="205"/>
      <c r="AJ1717" s="205"/>
      <c r="AK1717" s="4"/>
      <c r="AL1717" s="4"/>
      <c r="AM1717" s="309">
        <f t="shared" ca="1" si="726"/>
        <v>16.16</v>
      </c>
      <c r="AN1717" s="309">
        <f t="shared" ca="1" si="727"/>
        <v>14.03</v>
      </c>
      <c r="AO1717" s="310">
        <f t="shared" ca="1" si="728"/>
        <v>0.8356807511737091</v>
      </c>
      <c r="AP1717" s="310" t="b">
        <f t="shared" ca="1" si="729"/>
        <v>0</v>
      </c>
      <c r="AQ1717" s="309">
        <f t="shared" ca="1" si="730"/>
        <v>0</v>
      </c>
      <c r="AR1717" s="205">
        <f t="shared" ca="1" si="713"/>
        <v>0</v>
      </c>
      <c r="AS1717" s="45" t="b">
        <f t="shared" ca="1" si="714"/>
        <v>0</v>
      </c>
      <c r="AT1717">
        <f t="shared" ca="1" si="715"/>
        <v>0</v>
      </c>
      <c r="AU1717" t="b">
        <f t="shared" ca="1" si="731"/>
        <v>0</v>
      </c>
      <c r="AV1717" t="b">
        <f t="shared" ca="1" si="732"/>
        <v>0</v>
      </c>
      <c r="AW1717" s="266" t="b">
        <f t="shared" ca="1" si="733"/>
        <v>0</v>
      </c>
      <c r="AX1717" s="266" t="b">
        <f t="shared" ca="1" si="734"/>
        <v>0</v>
      </c>
      <c r="AY1717" s="266" t="b">
        <f t="shared" ca="1" si="735"/>
        <v>0</v>
      </c>
    </row>
    <row r="1718" spans="1:51" x14ac:dyDescent="0.25">
      <c r="A1718">
        <v>1686</v>
      </c>
      <c r="B1718" s="163">
        <f ca="1">OFFSET(InputPriceData!B$15,CalculationsAndCharts!$A1718+$A$11,0,1,1)</f>
        <v>39569</v>
      </c>
      <c r="C1718" s="3">
        <f ca="1">OFFSET(InputPriceData!G$15,CalculationsAndCharts!$A1718+$A$11,IF($C$7,8,0),1,1)</f>
        <v>1647700</v>
      </c>
      <c r="D1718" s="4">
        <f ca="1">OFFSET(InputPriceData!C$15,CalculationsAndCharts!$A1718+$A$11,IF($C$7,8,0),1,1)</f>
        <v>15.44</v>
      </c>
      <c r="E1718" s="4">
        <f ca="1">OFFSET(InputPriceData!D$15,CalculationsAndCharts!$A1718+$A$11,IF($C$7,8,0),1,1)</f>
        <v>16.329999999999998</v>
      </c>
      <c r="F1718" s="4">
        <f ca="1">OFFSET(InputPriceData!E$15,CalculationsAndCharts!$A1718+$A$11,IF($C$7,8,0),1,1)</f>
        <v>15.44</v>
      </c>
      <c r="G1718" s="4">
        <f ca="1">OFFSET(InputPriceData!F$15,CalculationsAndCharts!$A1718+$A$11,IF($C$7,8,0),1,1)</f>
        <v>16.16</v>
      </c>
      <c r="H1718" s="128"/>
      <c r="I1718" s="128"/>
      <c r="K1718" s="124"/>
      <c r="L1718" s="279"/>
      <c r="M1718" s="281"/>
      <c r="N1718" s="280"/>
      <c r="O1718" s="4"/>
      <c r="P1718" s="4"/>
      <c r="Q1718" s="3"/>
      <c r="S1718" s="309">
        <f t="shared" ca="1" si="716"/>
        <v>16.16</v>
      </c>
      <c r="T1718" s="309">
        <f t="shared" ca="1" si="717"/>
        <v>14.03</v>
      </c>
      <c r="U1718" s="310">
        <f t="shared" ca="1" si="709"/>
        <v>1</v>
      </c>
      <c r="V1718" s="310" t="b">
        <f t="shared" ca="1" si="718"/>
        <v>0</v>
      </c>
      <c r="W1718" s="3" t="b">
        <f t="shared" ca="1" si="719"/>
        <v>0</v>
      </c>
      <c r="X1718" s="3" t="str">
        <f t="shared" ca="1" si="720"/>
        <v/>
      </c>
      <c r="Y1718" s="3" t="str">
        <f t="shared" ca="1" si="710"/>
        <v/>
      </c>
      <c r="Z1718" s="3" t="str">
        <f t="shared" ca="1" si="721"/>
        <v/>
      </c>
      <c r="AA1718" s="3" t="str">
        <f t="shared" ca="1" si="722"/>
        <v/>
      </c>
      <c r="AB1718" s="205">
        <f t="shared" ca="1" si="723"/>
        <v>4622</v>
      </c>
      <c r="AC1718" s="205">
        <f t="shared" ca="1" si="724"/>
        <v>71</v>
      </c>
      <c r="AD1718" s="205">
        <f t="shared" ca="1" si="711"/>
        <v>65.098591549295776</v>
      </c>
      <c r="AE1718" s="205">
        <f t="shared" ca="1" si="712"/>
        <v>15.098591549295776</v>
      </c>
      <c r="AF1718" s="205">
        <f t="shared" ca="1" si="725"/>
        <v>3.0197183098591553</v>
      </c>
      <c r="AG1718" s="205"/>
      <c r="AH1718" s="205"/>
      <c r="AI1718" s="205"/>
      <c r="AJ1718" s="205"/>
      <c r="AK1718" s="4"/>
      <c r="AL1718" s="4"/>
      <c r="AM1718" s="309">
        <f t="shared" ca="1" si="726"/>
        <v>16.16</v>
      </c>
      <c r="AN1718" s="309">
        <f t="shared" ca="1" si="727"/>
        <v>14.03</v>
      </c>
      <c r="AO1718" s="310">
        <f t="shared" ca="1" si="728"/>
        <v>1</v>
      </c>
      <c r="AP1718" s="310" t="b">
        <f t="shared" ca="1" si="729"/>
        <v>0</v>
      </c>
      <c r="AQ1718" s="309">
        <f t="shared" ca="1" si="730"/>
        <v>0</v>
      </c>
      <c r="AR1718" s="205">
        <f t="shared" ca="1" si="713"/>
        <v>0</v>
      </c>
      <c r="AS1718" s="45" t="b">
        <f t="shared" ca="1" si="714"/>
        <v>0</v>
      </c>
      <c r="AT1718">
        <f t="shared" ca="1" si="715"/>
        <v>0</v>
      </c>
      <c r="AU1718" t="b">
        <f t="shared" ca="1" si="731"/>
        <v>0</v>
      </c>
      <c r="AV1718" t="b">
        <f t="shared" ca="1" si="732"/>
        <v>0</v>
      </c>
      <c r="AW1718" s="266" t="b">
        <f t="shared" ca="1" si="733"/>
        <v>0</v>
      </c>
      <c r="AX1718" s="266" t="b">
        <f t="shared" ca="1" si="734"/>
        <v>0</v>
      </c>
      <c r="AY1718" s="266" t="b">
        <f t="shared" ca="1" si="735"/>
        <v>0</v>
      </c>
    </row>
    <row r="1719" spans="1:51" x14ac:dyDescent="0.25">
      <c r="A1719">
        <v>1687</v>
      </c>
      <c r="B1719" s="163">
        <f ca="1">OFFSET(InputPriceData!B$15,CalculationsAndCharts!$A1719+$A$11,0,1,1)</f>
        <v>39568</v>
      </c>
      <c r="C1719" s="3">
        <f ca="1">OFFSET(InputPriceData!G$15,CalculationsAndCharts!$A1719+$A$11,IF($C$7,8,0),1,1)</f>
        <v>824600</v>
      </c>
      <c r="D1719" s="4">
        <f ca="1">OFFSET(InputPriceData!C$15,CalculationsAndCharts!$A1719+$A$11,IF($C$7,8,0),1,1)</f>
        <v>15.49</v>
      </c>
      <c r="E1719" s="4">
        <f ca="1">OFFSET(InputPriceData!D$15,CalculationsAndCharts!$A1719+$A$11,IF($C$7,8,0),1,1)</f>
        <v>15.79</v>
      </c>
      <c r="F1719" s="4">
        <f ca="1">OFFSET(InputPriceData!E$15,CalculationsAndCharts!$A1719+$A$11,IF($C$7,8,0),1,1)</f>
        <v>15.34</v>
      </c>
      <c r="G1719" s="4">
        <f ca="1">OFFSET(InputPriceData!F$15,CalculationsAndCharts!$A1719+$A$11,IF($C$7,8,0),1,1)</f>
        <v>15.47</v>
      </c>
      <c r="H1719" s="128"/>
      <c r="I1719" s="128"/>
      <c r="K1719" s="124"/>
      <c r="L1719" s="279"/>
      <c r="M1719" s="281"/>
      <c r="N1719" s="280"/>
      <c r="O1719" s="4"/>
      <c r="P1719" s="4"/>
      <c r="Q1719" s="3"/>
      <c r="S1719" s="309">
        <f t="shared" ca="1" si="716"/>
        <v>15.5</v>
      </c>
      <c r="T1719" s="309">
        <f t="shared" ca="1" si="717"/>
        <v>14.03</v>
      </c>
      <c r="U1719" s="310">
        <f t="shared" ca="1" si="709"/>
        <v>0.9795918367346943</v>
      </c>
      <c r="V1719" s="310" t="b">
        <f t="shared" ca="1" si="718"/>
        <v>0</v>
      </c>
      <c r="W1719" s="3" t="b">
        <f t="shared" ca="1" si="719"/>
        <v>0</v>
      </c>
      <c r="X1719" s="3" t="str">
        <f t="shared" ca="1" si="720"/>
        <v/>
      </c>
      <c r="Y1719" s="3" t="str">
        <f t="shared" ca="1" si="710"/>
        <v/>
      </c>
      <c r="Z1719" s="3" t="str">
        <f t="shared" ca="1" si="721"/>
        <v/>
      </c>
      <c r="AA1719" s="3" t="str">
        <f t="shared" ca="1" si="722"/>
        <v/>
      </c>
      <c r="AB1719" s="205">
        <f t="shared" ca="1" si="723"/>
        <v>4622</v>
      </c>
      <c r="AC1719" s="205">
        <f t="shared" ca="1" si="724"/>
        <v>71</v>
      </c>
      <c r="AD1719" s="205">
        <f t="shared" ca="1" si="711"/>
        <v>65.098591549295776</v>
      </c>
      <c r="AE1719" s="205">
        <f t="shared" ca="1" si="712"/>
        <v>15.098591549295776</v>
      </c>
      <c r="AF1719" s="205">
        <f t="shared" ca="1" si="725"/>
        <v>3.0197183098591553</v>
      </c>
      <c r="AG1719" s="205"/>
      <c r="AH1719" s="205"/>
      <c r="AI1719" s="205"/>
      <c r="AJ1719" s="205"/>
      <c r="AK1719" s="4"/>
      <c r="AL1719" s="4"/>
      <c r="AM1719" s="309">
        <f t="shared" ca="1" si="726"/>
        <v>15.5</v>
      </c>
      <c r="AN1719" s="309">
        <f t="shared" ca="1" si="727"/>
        <v>14.03</v>
      </c>
      <c r="AO1719" s="310">
        <f t="shared" ca="1" si="728"/>
        <v>0.9795918367346943</v>
      </c>
      <c r="AP1719" s="310" t="b">
        <f t="shared" ca="1" si="729"/>
        <v>0</v>
      </c>
      <c r="AQ1719" s="309">
        <f t="shared" ca="1" si="730"/>
        <v>0</v>
      </c>
      <c r="AR1719" s="205">
        <f t="shared" ca="1" si="713"/>
        <v>0</v>
      </c>
      <c r="AS1719" s="45" t="b">
        <f t="shared" ca="1" si="714"/>
        <v>0</v>
      </c>
      <c r="AT1719">
        <f t="shared" ca="1" si="715"/>
        <v>0</v>
      </c>
      <c r="AU1719" t="b">
        <f t="shared" ca="1" si="731"/>
        <v>0</v>
      </c>
      <c r="AV1719" t="b">
        <f t="shared" ca="1" si="732"/>
        <v>0</v>
      </c>
      <c r="AW1719" s="266" t="b">
        <f t="shared" ca="1" si="733"/>
        <v>0</v>
      </c>
      <c r="AX1719" s="266" t="b">
        <f t="shared" ca="1" si="734"/>
        <v>0</v>
      </c>
      <c r="AY1719" s="266" t="b">
        <f t="shared" ca="1" si="735"/>
        <v>0</v>
      </c>
    </row>
    <row r="1720" spans="1:51" x14ac:dyDescent="0.25">
      <c r="A1720">
        <v>1688</v>
      </c>
      <c r="B1720" s="163">
        <f ca="1">OFFSET(InputPriceData!B$15,CalculationsAndCharts!$A1720+$A$11,0,1,1)</f>
        <v>39567</v>
      </c>
      <c r="C1720" s="3">
        <f ca="1">OFFSET(InputPriceData!G$15,CalculationsAndCharts!$A1720+$A$11,IF($C$7,8,0),1,1)</f>
        <v>604900</v>
      </c>
      <c r="D1720" s="4">
        <f ca="1">OFFSET(InputPriceData!C$15,CalculationsAndCharts!$A1720+$A$11,IF($C$7,8,0),1,1)</f>
        <v>15.39</v>
      </c>
      <c r="E1720" s="4">
        <f ca="1">OFFSET(InputPriceData!D$15,CalculationsAndCharts!$A1720+$A$11,IF($C$7,8,0),1,1)</f>
        <v>15.58</v>
      </c>
      <c r="F1720" s="4">
        <f ca="1">OFFSET(InputPriceData!E$15,CalculationsAndCharts!$A1720+$A$11,IF($C$7,8,0),1,1)</f>
        <v>15.28</v>
      </c>
      <c r="G1720" s="4">
        <f ca="1">OFFSET(InputPriceData!F$15,CalculationsAndCharts!$A1720+$A$11,IF($C$7,8,0),1,1)</f>
        <v>15.5</v>
      </c>
      <c r="H1720" s="128"/>
      <c r="I1720" s="128"/>
      <c r="K1720" s="124"/>
      <c r="L1720" s="279"/>
      <c r="M1720" s="281"/>
      <c r="N1720" s="280"/>
      <c r="O1720" s="4"/>
      <c r="P1720" s="4"/>
      <c r="Q1720" s="3"/>
      <c r="S1720" s="309">
        <f t="shared" ca="1" si="716"/>
        <v>15.5</v>
      </c>
      <c r="T1720" s="309">
        <f t="shared" ca="1" si="717"/>
        <v>14.03</v>
      </c>
      <c r="U1720" s="310">
        <f t="shared" ca="1" si="709"/>
        <v>1</v>
      </c>
      <c r="V1720" s="310" t="b">
        <f t="shared" ca="1" si="718"/>
        <v>0</v>
      </c>
      <c r="W1720" s="3" t="b">
        <f t="shared" ca="1" si="719"/>
        <v>0</v>
      </c>
      <c r="X1720" s="3" t="str">
        <f t="shared" ca="1" si="720"/>
        <v/>
      </c>
      <c r="Y1720" s="3" t="str">
        <f t="shared" ca="1" si="710"/>
        <v/>
      </c>
      <c r="Z1720" s="3" t="str">
        <f t="shared" ca="1" si="721"/>
        <v/>
      </c>
      <c r="AA1720" s="3" t="str">
        <f t="shared" ca="1" si="722"/>
        <v/>
      </c>
      <c r="AB1720" s="205">
        <f t="shared" ca="1" si="723"/>
        <v>4622</v>
      </c>
      <c r="AC1720" s="205">
        <f t="shared" ca="1" si="724"/>
        <v>71</v>
      </c>
      <c r="AD1720" s="205">
        <f t="shared" ca="1" si="711"/>
        <v>65.098591549295776</v>
      </c>
      <c r="AE1720" s="205">
        <f t="shared" ca="1" si="712"/>
        <v>15.098591549295776</v>
      </c>
      <c r="AF1720" s="205">
        <f t="shared" ca="1" si="725"/>
        <v>3.0197183098591553</v>
      </c>
      <c r="AG1720" s="205"/>
      <c r="AH1720" s="205"/>
      <c r="AI1720" s="205"/>
      <c r="AJ1720" s="205"/>
      <c r="AK1720" s="4"/>
      <c r="AL1720" s="4"/>
      <c r="AM1720" s="309">
        <f t="shared" ca="1" si="726"/>
        <v>15.5</v>
      </c>
      <c r="AN1720" s="309">
        <f t="shared" ca="1" si="727"/>
        <v>14.03</v>
      </c>
      <c r="AO1720" s="310">
        <f t="shared" ca="1" si="728"/>
        <v>1</v>
      </c>
      <c r="AP1720" s="310" t="b">
        <f t="shared" ca="1" si="729"/>
        <v>0</v>
      </c>
      <c r="AQ1720" s="309">
        <f t="shared" ca="1" si="730"/>
        <v>0</v>
      </c>
      <c r="AR1720" s="205">
        <f t="shared" ca="1" si="713"/>
        <v>0</v>
      </c>
      <c r="AS1720" s="45" t="b">
        <f t="shared" ca="1" si="714"/>
        <v>0</v>
      </c>
      <c r="AT1720">
        <f t="shared" ca="1" si="715"/>
        <v>0</v>
      </c>
      <c r="AU1720" t="b">
        <f t="shared" ca="1" si="731"/>
        <v>0</v>
      </c>
      <c r="AV1720" t="b">
        <f t="shared" ca="1" si="732"/>
        <v>0</v>
      </c>
      <c r="AW1720" s="266" t="b">
        <f t="shared" ca="1" si="733"/>
        <v>0</v>
      </c>
      <c r="AX1720" s="266" t="b">
        <f t="shared" ca="1" si="734"/>
        <v>0</v>
      </c>
      <c r="AY1720" s="266" t="b">
        <f t="shared" ca="1" si="735"/>
        <v>0</v>
      </c>
    </row>
    <row r="1721" spans="1:51" x14ac:dyDescent="0.25">
      <c r="A1721">
        <v>1689</v>
      </c>
      <c r="B1721" s="163">
        <f ca="1">OFFSET(InputPriceData!B$15,CalculationsAndCharts!$A1721+$A$11,0,1,1)</f>
        <v>39566</v>
      </c>
      <c r="C1721" s="3">
        <f ca="1">OFFSET(InputPriceData!G$15,CalculationsAndCharts!$A1721+$A$11,IF($C$7,8,0),1,1)</f>
        <v>670200</v>
      </c>
      <c r="D1721" s="4">
        <f ca="1">OFFSET(InputPriceData!C$15,CalculationsAndCharts!$A1721+$A$11,IF($C$7,8,0),1,1)</f>
        <v>15.16</v>
      </c>
      <c r="E1721" s="4">
        <f ca="1">OFFSET(InputPriceData!D$15,CalculationsAndCharts!$A1721+$A$11,IF($C$7,8,0),1,1)</f>
        <v>15.52</v>
      </c>
      <c r="F1721" s="4">
        <f ca="1">OFFSET(InputPriceData!E$15,CalculationsAndCharts!$A1721+$A$11,IF($C$7,8,0),1,1)</f>
        <v>15.09</v>
      </c>
      <c r="G1721" s="4">
        <f ca="1">OFFSET(InputPriceData!F$15,CalculationsAndCharts!$A1721+$A$11,IF($C$7,8,0),1,1)</f>
        <v>15.39</v>
      </c>
      <c r="H1721" s="128"/>
      <c r="I1721" s="128"/>
      <c r="K1721" s="124"/>
      <c r="L1721" s="279"/>
      <c r="M1721" s="281"/>
      <c r="N1721" s="280"/>
      <c r="O1721" s="4"/>
      <c r="P1721" s="4"/>
      <c r="Q1721" s="3"/>
      <c r="S1721" s="309">
        <f t="shared" ca="1" si="716"/>
        <v>15.39</v>
      </c>
      <c r="T1721" s="309">
        <f t="shared" ca="1" si="717"/>
        <v>14.03</v>
      </c>
      <c r="U1721" s="310">
        <f t="shared" ca="1" si="709"/>
        <v>1</v>
      </c>
      <c r="V1721" s="310" t="b">
        <f t="shared" ca="1" si="718"/>
        <v>0</v>
      </c>
      <c r="W1721" s="3" t="b">
        <f t="shared" ca="1" si="719"/>
        <v>0</v>
      </c>
      <c r="X1721" s="3" t="str">
        <f t="shared" ca="1" si="720"/>
        <v/>
      </c>
      <c r="Y1721" s="3" t="str">
        <f t="shared" ca="1" si="710"/>
        <v/>
      </c>
      <c r="Z1721" s="3" t="str">
        <f t="shared" ca="1" si="721"/>
        <v/>
      </c>
      <c r="AA1721" s="3" t="str">
        <f t="shared" ca="1" si="722"/>
        <v/>
      </c>
      <c r="AB1721" s="205">
        <f t="shared" ca="1" si="723"/>
        <v>4622</v>
      </c>
      <c r="AC1721" s="205">
        <f t="shared" ca="1" si="724"/>
        <v>71</v>
      </c>
      <c r="AD1721" s="205">
        <f t="shared" ca="1" si="711"/>
        <v>65.098591549295776</v>
      </c>
      <c r="AE1721" s="205">
        <f t="shared" ca="1" si="712"/>
        <v>15.098591549295776</v>
      </c>
      <c r="AF1721" s="205">
        <f t="shared" ca="1" si="725"/>
        <v>3.0197183098591553</v>
      </c>
      <c r="AG1721" s="205"/>
      <c r="AH1721" s="205"/>
      <c r="AI1721" s="205"/>
      <c r="AJ1721" s="205"/>
      <c r="AK1721" s="4"/>
      <c r="AL1721" s="4"/>
      <c r="AM1721" s="309">
        <f t="shared" ca="1" si="726"/>
        <v>15.39</v>
      </c>
      <c r="AN1721" s="309">
        <f t="shared" ca="1" si="727"/>
        <v>14.03</v>
      </c>
      <c r="AO1721" s="310">
        <f t="shared" ca="1" si="728"/>
        <v>1</v>
      </c>
      <c r="AP1721" s="310" t="b">
        <f t="shared" ca="1" si="729"/>
        <v>0</v>
      </c>
      <c r="AQ1721" s="309">
        <f t="shared" ca="1" si="730"/>
        <v>0</v>
      </c>
      <c r="AR1721" s="205">
        <f t="shared" ca="1" si="713"/>
        <v>0</v>
      </c>
      <c r="AS1721" s="45" t="b">
        <f t="shared" ca="1" si="714"/>
        <v>0</v>
      </c>
      <c r="AT1721">
        <f t="shared" ca="1" si="715"/>
        <v>0</v>
      </c>
      <c r="AU1721" t="b">
        <f t="shared" ca="1" si="731"/>
        <v>0</v>
      </c>
      <c r="AV1721" t="b">
        <f t="shared" ca="1" si="732"/>
        <v>0</v>
      </c>
      <c r="AW1721" s="266" t="b">
        <f t="shared" ca="1" si="733"/>
        <v>0</v>
      </c>
      <c r="AX1721" s="266" t="b">
        <f t="shared" ca="1" si="734"/>
        <v>0</v>
      </c>
      <c r="AY1721" s="266" t="b">
        <f t="shared" ca="1" si="735"/>
        <v>0</v>
      </c>
    </row>
    <row r="1722" spans="1:51" x14ac:dyDescent="0.25">
      <c r="A1722">
        <v>1690</v>
      </c>
      <c r="B1722" s="163">
        <f ca="1">OFFSET(InputPriceData!B$15,CalculationsAndCharts!$A1722+$A$11,0,1,1)</f>
        <v>39563</v>
      </c>
      <c r="C1722" s="3">
        <f ca="1">OFFSET(InputPriceData!G$15,CalculationsAndCharts!$A1722+$A$11,IF($C$7,8,0),1,1)</f>
        <v>1143700</v>
      </c>
      <c r="D1722" s="4">
        <f ca="1">OFFSET(InputPriceData!C$15,CalculationsAndCharts!$A1722+$A$11,IF($C$7,8,0),1,1)</f>
        <v>15.04</v>
      </c>
      <c r="E1722" s="4">
        <f ca="1">OFFSET(InputPriceData!D$15,CalculationsAndCharts!$A1722+$A$11,IF($C$7,8,0),1,1)</f>
        <v>15.44</v>
      </c>
      <c r="F1722" s="4">
        <f ca="1">OFFSET(InputPriceData!E$15,CalculationsAndCharts!$A1722+$A$11,IF($C$7,8,0),1,1)</f>
        <v>14.9</v>
      </c>
      <c r="G1722" s="4">
        <f ca="1">OFFSET(InputPriceData!F$15,CalculationsAndCharts!$A1722+$A$11,IF($C$7,8,0),1,1)</f>
        <v>15.21</v>
      </c>
      <c r="H1722" s="128"/>
      <c r="I1722" s="128"/>
      <c r="K1722" s="124"/>
      <c r="L1722" s="279"/>
      <c r="M1722" s="281"/>
      <c r="N1722" s="280"/>
      <c r="O1722" s="4"/>
      <c r="P1722" s="4"/>
      <c r="Q1722" s="3"/>
      <c r="S1722" s="309">
        <f t="shared" ca="1" si="716"/>
        <v>15.21</v>
      </c>
      <c r="T1722" s="309">
        <f t="shared" ca="1" si="717"/>
        <v>14.03</v>
      </c>
      <c r="U1722" s="310">
        <f t="shared" ca="1" si="709"/>
        <v>1</v>
      </c>
      <c r="V1722" s="310" t="b">
        <f t="shared" ca="1" si="718"/>
        <v>0</v>
      </c>
      <c r="W1722" s="3" t="b">
        <f t="shared" ca="1" si="719"/>
        <v>0</v>
      </c>
      <c r="X1722" s="3" t="str">
        <f t="shared" ca="1" si="720"/>
        <v/>
      </c>
      <c r="Y1722" s="3" t="str">
        <f t="shared" ca="1" si="710"/>
        <v/>
      </c>
      <c r="Z1722" s="3" t="str">
        <f t="shared" ca="1" si="721"/>
        <v/>
      </c>
      <c r="AA1722" s="3" t="str">
        <f t="shared" ca="1" si="722"/>
        <v/>
      </c>
      <c r="AB1722" s="205">
        <f t="shared" ca="1" si="723"/>
        <v>4622</v>
      </c>
      <c r="AC1722" s="205">
        <f t="shared" ca="1" si="724"/>
        <v>71</v>
      </c>
      <c r="AD1722" s="205">
        <f t="shared" ca="1" si="711"/>
        <v>65.098591549295776</v>
      </c>
      <c r="AE1722" s="205">
        <f t="shared" ca="1" si="712"/>
        <v>15.098591549295776</v>
      </c>
      <c r="AF1722" s="205">
        <f t="shared" ca="1" si="725"/>
        <v>3.0197183098591553</v>
      </c>
      <c r="AG1722" s="205"/>
      <c r="AH1722" s="205"/>
      <c r="AI1722" s="205"/>
      <c r="AJ1722" s="205"/>
      <c r="AK1722" s="4"/>
      <c r="AL1722" s="4"/>
      <c r="AM1722" s="309">
        <f t="shared" ca="1" si="726"/>
        <v>15.21</v>
      </c>
      <c r="AN1722" s="309">
        <f t="shared" ca="1" si="727"/>
        <v>14.03</v>
      </c>
      <c r="AO1722" s="310">
        <f t="shared" ca="1" si="728"/>
        <v>1</v>
      </c>
      <c r="AP1722" s="310" t="b">
        <f t="shared" ca="1" si="729"/>
        <v>0</v>
      </c>
      <c r="AQ1722" s="309">
        <f t="shared" ca="1" si="730"/>
        <v>0</v>
      </c>
      <c r="AR1722" s="205">
        <f t="shared" ca="1" si="713"/>
        <v>0</v>
      </c>
      <c r="AS1722" s="45" t="b">
        <f t="shared" ca="1" si="714"/>
        <v>0</v>
      </c>
      <c r="AT1722">
        <f t="shared" ca="1" si="715"/>
        <v>0</v>
      </c>
      <c r="AU1722" t="b">
        <f t="shared" ca="1" si="731"/>
        <v>0</v>
      </c>
      <c r="AV1722" t="b">
        <f t="shared" ca="1" si="732"/>
        <v>0</v>
      </c>
      <c r="AW1722" s="266" t="b">
        <f t="shared" ca="1" si="733"/>
        <v>0</v>
      </c>
      <c r="AX1722" s="266" t="b">
        <f t="shared" ca="1" si="734"/>
        <v>0</v>
      </c>
      <c r="AY1722" s="266" t="b">
        <f t="shared" ca="1" si="735"/>
        <v>1</v>
      </c>
    </row>
    <row r="1723" spans="1:51" x14ac:dyDescent="0.25">
      <c r="A1723">
        <v>1691</v>
      </c>
      <c r="B1723" s="163">
        <f ca="1">OFFSET(InputPriceData!B$15,CalculationsAndCharts!$A1723+$A$11,0,1,1)</f>
        <v>39562</v>
      </c>
      <c r="C1723" s="3">
        <f ca="1">OFFSET(InputPriceData!G$15,CalculationsAndCharts!$A1723+$A$11,IF($C$7,8,0),1,1)</f>
        <v>1350000</v>
      </c>
      <c r="D1723" s="4">
        <f ca="1">OFFSET(InputPriceData!C$15,CalculationsAndCharts!$A1723+$A$11,IF($C$7,8,0),1,1)</f>
        <v>14.25</v>
      </c>
      <c r="E1723" s="4">
        <f ca="1">OFFSET(InputPriceData!D$15,CalculationsAndCharts!$A1723+$A$11,IF($C$7,8,0),1,1)</f>
        <v>15.06</v>
      </c>
      <c r="F1723" s="4">
        <f ca="1">OFFSET(InputPriceData!E$15,CalculationsAndCharts!$A1723+$A$11,IF($C$7,8,0),1,1)</f>
        <v>13.8</v>
      </c>
      <c r="G1723" s="4">
        <f ca="1">OFFSET(InputPriceData!F$15,CalculationsAndCharts!$A1723+$A$11,IF($C$7,8,0),1,1)</f>
        <v>15</v>
      </c>
      <c r="H1723" s="128"/>
      <c r="I1723" s="128"/>
      <c r="K1723" s="124"/>
      <c r="L1723" s="279"/>
      <c r="M1723" s="281"/>
      <c r="N1723" s="280"/>
      <c r="O1723" s="4"/>
      <c r="P1723" s="4"/>
      <c r="Q1723" s="3"/>
      <c r="S1723" s="309">
        <f t="shared" ca="1" si="716"/>
        <v>15.17</v>
      </c>
      <c r="T1723" s="309">
        <f t="shared" ca="1" si="717"/>
        <v>14.03</v>
      </c>
      <c r="U1723" s="310">
        <f t="shared" ca="1" si="709"/>
        <v>0.85087719298245623</v>
      </c>
      <c r="V1723" s="310" t="b">
        <f t="shared" ca="1" si="718"/>
        <v>0</v>
      </c>
      <c r="W1723" s="3" t="b">
        <f t="shared" ca="1" si="719"/>
        <v>0</v>
      </c>
      <c r="X1723" s="3" t="str">
        <f t="shared" ca="1" si="720"/>
        <v/>
      </c>
      <c r="Y1723" s="3" t="str">
        <f t="shared" ca="1" si="710"/>
        <v/>
      </c>
      <c r="Z1723" s="3" t="str">
        <f t="shared" ca="1" si="721"/>
        <v/>
      </c>
      <c r="AA1723" s="3" t="str">
        <f t="shared" ca="1" si="722"/>
        <v/>
      </c>
      <c r="AB1723" s="205">
        <f t="shared" ca="1" si="723"/>
        <v>4622</v>
      </c>
      <c r="AC1723" s="205">
        <f t="shared" ca="1" si="724"/>
        <v>71</v>
      </c>
      <c r="AD1723" s="205">
        <f t="shared" ca="1" si="711"/>
        <v>65.098591549295776</v>
      </c>
      <c r="AE1723" s="205">
        <f t="shared" ca="1" si="712"/>
        <v>15.098591549295776</v>
      </c>
      <c r="AF1723" s="205">
        <f t="shared" ca="1" si="725"/>
        <v>3.0197183098591553</v>
      </c>
      <c r="AG1723" s="205"/>
      <c r="AH1723" s="205"/>
      <c r="AI1723" s="205"/>
      <c r="AJ1723" s="205"/>
      <c r="AK1723" s="4"/>
      <c r="AL1723" s="4"/>
      <c r="AM1723" s="309">
        <f t="shared" ca="1" si="726"/>
        <v>15.17</v>
      </c>
      <c r="AN1723" s="309">
        <f t="shared" ca="1" si="727"/>
        <v>14.03</v>
      </c>
      <c r="AO1723" s="310">
        <f t="shared" ca="1" si="728"/>
        <v>0.85087719298245623</v>
      </c>
      <c r="AP1723" s="310" t="b">
        <f t="shared" ca="1" si="729"/>
        <v>0</v>
      </c>
      <c r="AQ1723" s="309">
        <f t="shared" ca="1" si="730"/>
        <v>0.42480000000000001</v>
      </c>
      <c r="AR1723" s="205">
        <f t="shared" ca="1" si="713"/>
        <v>13.735199999999999</v>
      </c>
      <c r="AS1723" s="45" t="b">
        <f t="shared" ca="1" si="714"/>
        <v>0</v>
      </c>
      <c r="AT1723">
        <f t="shared" ca="1" si="715"/>
        <v>9</v>
      </c>
      <c r="AU1723" t="b">
        <f t="shared" ca="1" si="731"/>
        <v>1</v>
      </c>
      <c r="AV1723" t="b">
        <f t="shared" ca="1" si="732"/>
        <v>1</v>
      </c>
      <c r="AW1723" s="266" t="b">
        <f t="shared" ca="1" si="733"/>
        <v>0</v>
      </c>
      <c r="AX1723" s="266" t="b">
        <f t="shared" ca="1" si="734"/>
        <v>1</v>
      </c>
      <c r="AY1723" s="266" t="b">
        <f t="shared" ca="1" si="735"/>
        <v>0</v>
      </c>
    </row>
    <row r="1724" spans="1:51" x14ac:dyDescent="0.25">
      <c r="A1724">
        <v>1692</v>
      </c>
      <c r="B1724" s="163">
        <f ca="1">OFFSET(InputPriceData!B$15,CalculationsAndCharts!$A1724+$A$11,0,1,1)</f>
        <v>39561</v>
      </c>
      <c r="C1724" s="3">
        <f ca="1">OFFSET(InputPriceData!G$15,CalculationsAndCharts!$A1724+$A$11,IF($C$7,8,0),1,1)</f>
        <v>689200</v>
      </c>
      <c r="D1724" s="4">
        <f ca="1">OFFSET(InputPriceData!C$15,CalculationsAndCharts!$A1724+$A$11,IF($C$7,8,0),1,1)</f>
        <v>14.44</v>
      </c>
      <c r="E1724" s="4">
        <f ca="1">OFFSET(InputPriceData!D$15,CalculationsAndCharts!$A1724+$A$11,IF($C$7,8,0),1,1)</f>
        <v>14.59</v>
      </c>
      <c r="F1724" s="4">
        <f ca="1">OFFSET(InputPriceData!E$15,CalculationsAndCharts!$A1724+$A$11,IF($C$7,8,0),1,1)</f>
        <v>14.1</v>
      </c>
      <c r="G1724" s="4">
        <f ca="1">OFFSET(InputPriceData!F$15,CalculationsAndCharts!$A1724+$A$11,IF($C$7,8,0),1,1)</f>
        <v>14.2</v>
      </c>
      <c r="H1724" s="128"/>
      <c r="I1724" s="128"/>
      <c r="K1724" s="124"/>
      <c r="L1724" s="279"/>
      <c r="M1724" s="281"/>
      <c r="N1724" s="280"/>
      <c r="O1724" s="4"/>
      <c r="P1724" s="4"/>
      <c r="Q1724" s="3"/>
      <c r="S1724" s="309">
        <f t="shared" ca="1" si="716"/>
        <v>15.17</v>
      </c>
      <c r="T1724" s="309">
        <f t="shared" ca="1" si="717"/>
        <v>14.03</v>
      </c>
      <c r="U1724" s="310">
        <f t="shared" ca="1" si="709"/>
        <v>0.14912280701754371</v>
      </c>
      <c r="V1724" s="310" t="b">
        <f t="shared" ca="1" si="718"/>
        <v>0</v>
      </c>
      <c r="W1724" s="3" t="b">
        <f t="shared" ca="1" si="719"/>
        <v>0</v>
      </c>
      <c r="X1724" s="3" t="str">
        <f t="shared" ca="1" si="720"/>
        <v/>
      </c>
      <c r="Y1724" s="3" t="str">
        <f t="shared" ca="1" si="710"/>
        <v/>
      </c>
      <c r="Z1724" s="3" t="str">
        <f t="shared" ca="1" si="721"/>
        <v/>
      </c>
      <c r="AA1724" s="3" t="str">
        <f t="shared" ca="1" si="722"/>
        <v/>
      </c>
      <c r="AB1724" s="205">
        <f t="shared" ca="1" si="723"/>
        <v>4622</v>
      </c>
      <c r="AC1724" s="205">
        <f t="shared" ca="1" si="724"/>
        <v>71</v>
      </c>
      <c r="AD1724" s="205">
        <f t="shared" ca="1" si="711"/>
        <v>65.098591549295776</v>
      </c>
      <c r="AE1724" s="205">
        <f t="shared" ca="1" si="712"/>
        <v>15.098591549295776</v>
      </c>
      <c r="AF1724" s="205">
        <f t="shared" ca="1" si="725"/>
        <v>3.0197183098591553</v>
      </c>
      <c r="AG1724" s="205"/>
      <c r="AH1724" s="205"/>
      <c r="AI1724" s="205"/>
      <c r="AJ1724" s="205"/>
      <c r="AK1724" s="4"/>
      <c r="AL1724" s="4"/>
      <c r="AM1724" s="309">
        <f t="shared" ca="1" si="726"/>
        <v>15.17</v>
      </c>
      <c r="AN1724" s="309">
        <f t="shared" ca="1" si="727"/>
        <v>14.03</v>
      </c>
      <c r="AO1724" s="310">
        <f t="shared" ca="1" si="728"/>
        <v>0.14912280701754371</v>
      </c>
      <c r="AP1724" s="310" t="b">
        <f t="shared" ca="1" si="729"/>
        <v>0</v>
      </c>
      <c r="AQ1724" s="309">
        <f t="shared" ca="1" si="730"/>
        <v>0.42480000000000001</v>
      </c>
      <c r="AR1724" s="205">
        <f t="shared" ca="1" si="713"/>
        <v>13.735199999999999</v>
      </c>
      <c r="AS1724" s="45" t="b">
        <f t="shared" ca="1" si="714"/>
        <v>0</v>
      </c>
      <c r="AT1724">
        <f t="shared" ca="1" si="715"/>
        <v>8</v>
      </c>
      <c r="AU1724" t="b">
        <f t="shared" ca="1" si="731"/>
        <v>0</v>
      </c>
      <c r="AV1724" t="b">
        <f t="shared" ca="1" si="732"/>
        <v>0</v>
      </c>
      <c r="AW1724" s="266" t="b">
        <f t="shared" ca="1" si="733"/>
        <v>0</v>
      </c>
      <c r="AX1724" s="266" t="b">
        <f t="shared" ca="1" si="734"/>
        <v>1</v>
      </c>
      <c r="AY1724" s="266" t="b">
        <f t="shared" ca="1" si="735"/>
        <v>0</v>
      </c>
    </row>
    <row r="1725" spans="1:51" x14ac:dyDescent="0.25">
      <c r="A1725">
        <v>1693</v>
      </c>
      <c r="B1725" s="163">
        <f ca="1">OFFSET(InputPriceData!B$15,CalculationsAndCharts!$A1725+$A$11,0,1,1)</f>
        <v>39560</v>
      </c>
      <c r="C1725" s="3">
        <f ca="1">OFFSET(InputPriceData!G$15,CalculationsAndCharts!$A1725+$A$11,IF($C$7,8,0),1,1)</f>
        <v>1110400</v>
      </c>
      <c r="D1725" s="4">
        <f ca="1">OFFSET(InputPriceData!C$15,CalculationsAndCharts!$A1725+$A$11,IF($C$7,8,0),1,1)</f>
        <v>14.43</v>
      </c>
      <c r="E1725" s="4">
        <f ca="1">OFFSET(InputPriceData!D$15,CalculationsAndCharts!$A1725+$A$11,IF($C$7,8,0),1,1)</f>
        <v>14.78</v>
      </c>
      <c r="F1725" s="4">
        <f ca="1">OFFSET(InputPriceData!E$15,CalculationsAndCharts!$A1725+$A$11,IF($C$7,8,0),1,1)</f>
        <v>14.33</v>
      </c>
      <c r="G1725" s="4">
        <f ca="1">OFFSET(InputPriceData!F$15,CalculationsAndCharts!$A1725+$A$11,IF($C$7,8,0),1,1)</f>
        <v>14.5</v>
      </c>
      <c r="H1725" s="128"/>
      <c r="I1725" s="128"/>
      <c r="K1725" s="124"/>
      <c r="L1725" s="279"/>
      <c r="M1725" s="281"/>
      <c r="N1725" s="280"/>
      <c r="O1725" s="4"/>
      <c r="P1725" s="4"/>
      <c r="Q1725" s="3"/>
      <c r="S1725" s="309">
        <f t="shared" ca="1" si="716"/>
        <v>15.17</v>
      </c>
      <c r="T1725" s="309">
        <f t="shared" ca="1" si="717"/>
        <v>14.03</v>
      </c>
      <c r="U1725" s="310">
        <f t="shared" ca="1" si="709"/>
        <v>0.4122807017543863</v>
      </c>
      <c r="V1725" s="310" t="b">
        <f t="shared" ca="1" si="718"/>
        <v>0</v>
      </c>
      <c r="W1725" s="3" t="b">
        <f t="shared" ca="1" si="719"/>
        <v>0</v>
      </c>
      <c r="X1725" s="3" t="str">
        <f t="shared" ca="1" si="720"/>
        <v/>
      </c>
      <c r="Y1725" s="3" t="str">
        <f t="shared" ca="1" si="710"/>
        <v/>
      </c>
      <c r="Z1725" s="3" t="str">
        <f t="shared" ca="1" si="721"/>
        <v/>
      </c>
      <c r="AA1725" s="3" t="str">
        <f t="shared" ca="1" si="722"/>
        <v/>
      </c>
      <c r="AB1725" s="205">
        <f t="shared" ca="1" si="723"/>
        <v>4622</v>
      </c>
      <c r="AC1725" s="205">
        <f t="shared" ca="1" si="724"/>
        <v>71</v>
      </c>
      <c r="AD1725" s="205">
        <f t="shared" ca="1" si="711"/>
        <v>65.098591549295776</v>
      </c>
      <c r="AE1725" s="205">
        <f t="shared" ca="1" si="712"/>
        <v>15.098591549295776</v>
      </c>
      <c r="AF1725" s="205">
        <f t="shared" ca="1" si="725"/>
        <v>3.0197183098591553</v>
      </c>
      <c r="AG1725" s="205"/>
      <c r="AH1725" s="205"/>
      <c r="AI1725" s="205"/>
      <c r="AJ1725" s="205"/>
      <c r="AK1725" s="4"/>
      <c r="AL1725" s="4"/>
      <c r="AM1725" s="309">
        <f t="shared" ca="1" si="726"/>
        <v>15.17</v>
      </c>
      <c r="AN1725" s="309">
        <f t="shared" ca="1" si="727"/>
        <v>14.03</v>
      </c>
      <c r="AO1725" s="310">
        <f t="shared" ca="1" si="728"/>
        <v>0.4122807017543863</v>
      </c>
      <c r="AP1725" s="310" t="b">
        <f t="shared" ca="1" si="729"/>
        <v>0</v>
      </c>
      <c r="AQ1725" s="309">
        <f t="shared" ca="1" si="730"/>
        <v>0.42480000000000001</v>
      </c>
      <c r="AR1725" s="205">
        <f t="shared" ca="1" si="713"/>
        <v>13.735199999999999</v>
      </c>
      <c r="AS1725" s="45" t="b">
        <f t="shared" ca="1" si="714"/>
        <v>0</v>
      </c>
      <c r="AT1725">
        <f t="shared" ca="1" si="715"/>
        <v>7</v>
      </c>
      <c r="AU1725" t="b">
        <f t="shared" ca="1" si="731"/>
        <v>0</v>
      </c>
      <c r="AV1725" t="b">
        <f t="shared" ca="1" si="732"/>
        <v>0</v>
      </c>
      <c r="AW1725" s="266" t="b">
        <f t="shared" ca="1" si="733"/>
        <v>0</v>
      </c>
      <c r="AX1725" s="266" t="b">
        <f t="shared" ca="1" si="734"/>
        <v>1</v>
      </c>
      <c r="AY1725" s="266" t="b">
        <f t="shared" ca="1" si="735"/>
        <v>0</v>
      </c>
    </row>
    <row r="1726" spans="1:51" x14ac:dyDescent="0.25">
      <c r="A1726">
        <v>1694</v>
      </c>
      <c r="B1726" s="163">
        <f ca="1">OFFSET(InputPriceData!B$15,CalculationsAndCharts!$A1726+$A$11,0,1,1)</f>
        <v>39559</v>
      </c>
      <c r="C1726" s="3">
        <f ca="1">OFFSET(InputPriceData!G$15,CalculationsAndCharts!$A1726+$A$11,IF($C$7,8,0),1,1)</f>
        <v>539000</v>
      </c>
      <c r="D1726" s="4">
        <f ca="1">OFFSET(InputPriceData!C$15,CalculationsAndCharts!$A1726+$A$11,IF($C$7,8,0),1,1)</f>
        <v>14.8</v>
      </c>
      <c r="E1726" s="4">
        <f ca="1">OFFSET(InputPriceData!D$15,CalculationsAndCharts!$A1726+$A$11,IF($C$7,8,0),1,1)</f>
        <v>14.8</v>
      </c>
      <c r="F1726" s="4">
        <f ca="1">OFFSET(InputPriceData!E$15,CalculationsAndCharts!$A1726+$A$11,IF($C$7,8,0),1,1)</f>
        <v>14.48</v>
      </c>
      <c r="G1726" s="4">
        <f ca="1">OFFSET(InputPriceData!F$15,CalculationsAndCharts!$A1726+$A$11,IF($C$7,8,0),1,1)</f>
        <v>14.48</v>
      </c>
      <c r="H1726" s="128"/>
      <c r="I1726" s="128"/>
      <c r="K1726" s="124"/>
      <c r="L1726" s="279"/>
      <c r="M1726" s="281"/>
      <c r="N1726" s="280"/>
      <c r="O1726" s="4"/>
      <c r="P1726" s="4"/>
      <c r="Q1726" s="3"/>
      <c r="S1726" s="309">
        <f t="shared" ca="1" si="716"/>
        <v>15.17</v>
      </c>
      <c r="T1726" s="309">
        <f t="shared" ca="1" si="717"/>
        <v>14.03</v>
      </c>
      <c r="U1726" s="310">
        <f t="shared" ca="1" si="709"/>
        <v>0.39473684210526389</v>
      </c>
      <c r="V1726" s="310" t="b">
        <f t="shared" ca="1" si="718"/>
        <v>0</v>
      </c>
      <c r="W1726" s="3" t="b">
        <f t="shared" ca="1" si="719"/>
        <v>0</v>
      </c>
      <c r="X1726" s="3" t="str">
        <f t="shared" ca="1" si="720"/>
        <v/>
      </c>
      <c r="Y1726" s="3" t="str">
        <f t="shared" ca="1" si="710"/>
        <v/>
      </c>
      <c r="Z1726" s="3" t="str">
        <f t="shared" ca="1" si="721"/>
        <v/>
      </c>
      <c r="AA1726" s="3" t="str">
        <f t="shared" ca="1" si="722"/>
        <v/>
      </c>
      <c r="AB1726" s="205">
        <f t="shared" ca="1" si="723"/>
        <v>4622</v>
      </c>
      <c r="AC1726" s="205">
        <f t="shared" ca="1" si="724"/>
        <v>71</v>
      </c>
      <c r="AD1726" s="205">
        <f t="shared" ca="1" si="711"/>
        <v>65.098591549295776</v>
      </c>
      <c r="AE1726" s="205">
        <f t="shared" ca="1" si="712"/>
        <v>15.098591549295776</v>
      </c>
      <c r="AF1726" s="205">
        <f t="shared" ca="1" si="725"/>
        <v>3.0197183098591553</v>
      </c>
      <c r="AG1726" s="205"/>
      <c r="AH1726" s="205"/>
      <c r="AI1726" s="205"/>
      <c r="AJ1726" s="205"/>
      <c r="AK1726" s="4"/>
      <c r="AL1726" s="4"/>
      <c r="AM1726" s="309">
        <f t="shared" ca="1" si="726"/>
        <v>15.17</v>
      </c>
      <c r="AN1726" s="309">
        <f t="shared" ca="1" si="727"/>
        <v>14.03</v>
      </c>
      <c r="AO1726" s="310">
        <f t="shared" ca="1" si="728"/>
        <v>0.39473684210526389</v>
      </c>
      <c r="AP1726" s="310" t="b">
        <f t="shared" ca="1" si="729"/>
        <v>0</v>
      </c>
      <c r="AQ1726" s="309">
        <f t="shared" ca="1" si="730"/>
        <v>0.42480000000000001</v>
      </c>
      <c r="AR1726" s="205">
        <f t="shared" ca="1" si="713"/>
        <v>13.735199999999999</v>
      </c>
      <c r="AS1726" s="45" t="b">
        <f t="shared" ca="1" si="714"/>
        <v>0</v>
      </c>
      <c r="AT1726">
        <f t="shared" ca="1" si="715"/>
        <v>6</v>
      </c>
      <c r="AU1726" t="b">
        <f t="shared" ca="1" si="731"/>
        <v>0</v>
      </c>
      <c r="AV1726" t="b">
        <f t="shared" ca="1" si="732"/>
        <v>0</v>
      </c>
      <c r="AW1726" s="266" t="b">
        <f t="shared" ca="1" si="733"/>
        <v>0</v>
      </c>
      <c r="AX1726" s="266" t="b">
        <f t="shared" ca="1" si="734"/>
        <v>1</v>
      </c>
      <c r="AY1726" s="266" t="b">
        <f t="shared" ca="1" si="735"/>
        <v>0</v>
      </c>
    </row>
    <row r="1727" spans="1:51" x14ac:dyDescent="0.25">
      <c r="A1727">
        <v>1695</v>
      </c>
      <c r="B1727" s="163">
        <f ca="1">OFFSET(InputPriceData!B$15,CalculationsAndCharts!$A1727+$A$11,0,1,1)</f>
        <v>39556</v>
      </c>
      <c r="C1727" s="3">
        <f ca="1">OFFSET(InputPriceData!G$15,CalculationsAndCharts!$A1727+$A$11,IF($C$7,8,0),1,1)</f>
        <v>618000</v>
      </c>
      <c r="D1727" s="4">
        <f ca="1">OFFSET(InputPriceData!C$15,CalculationsAndCharts!$A1727+$A$11,IF($C$7,8,0),1,1)</f>
        <v>14.63</v>
      </c>
      <c r="E1727" s="4">
        <f ca="1">OFFSET(InputPriceData!D$15,CalculationsAndCharts!$A1727+$A$11,IF($C$7,8,0),1,1)</f>
        <v>14.98</v>
      </c>
      <c r="F1727" s="4">
        <f ca="1">OFFSET(InputPriceData!E$15,CalculationsAndCharts!$A1727+$A$11,IF($C$7,8,0),1,1)</f>
        <v>14.45</v>
      </c>
      <c r="G1727" s="4">
        <f ca="1">OFFSET(InputPriceData!F$15,CalculationsAndCharts!$A1727+$A$11,IF($C$7,8,0),1,1)</f>
        <v>14.89</v>
      </c>
      <c r="H1727" s="128"/>
      <c r="I1727" s="128"/>
      <c r="K1727" s="124"/>
      <c r="L1727" s="279"/>
      <c r="M1727" s="281"/>
      <c r="N1727" s="280"/>
      <c r="O1727" s="4"/>
      <c r="P1727" s="4"/>
      <c r="Q1727" s="3"/>
      <c r="S1727" s="309">
        <f t="shared" ca="1" si="716"/>
        <v>15.19</v>
      </c>
      <c r="T1727" s="309">
        <f t="shared" ca="1" si="717"/>
        <v>14.03</v>
      </c>
      <c r="U1727" s="310">
        <f t="shared" ca="1" si="709"/>
        <v>0.74137931034482851</v>
      </c>
      <c r="V1727" s="310" t="b">
        <f t="shared" ca="1" si="718"/>
        <v>0</v>
      </c>
      <c r="W1727" s="3" t="b">
        <f t="shared" ca="1" si="719"/>
        <v>0</v>
      </c>
      <c r="X1727" s="3" t="str">
        <f t="shared" ca="1" si="720"/>
        <v/>
      </c>
      <c r="Y1727" s="3" t="str">
        <f t="shared" ca="1" si="710"/>
        <v/>
      </c>
      <c r="Z1727" s="3" t="str">
        <f t="shared" ca="1" si="721"/>
        <v/>
      </c>
      <c r="AA1727" s="3" t="str">
        <f t="shared" ca="1" si="722"/>
        <v/>
      </c>
      <c r="AB1727" s="205">
        <f t="shared" ca="1" si="723"/>
        <v>4622</v>
      </c>
      <c r="AC1727" s="205">
        <f t="shared" ca="1" si="724"/>
        <v>71</v>
      </c>
      <c r="AD1727" s="205">
        <f t="shared" ca="1" si="711"/>
        <v>65.098591549295776</v>
      </c>
      <c r="AE1727" s="205">
        <f t="shared" ca="1" si="712"/>
        <v>15.098591549295776</v>
      </c>
      <c r="AF1727" s="205">
        <f t="shared" ca="1" si="725"/>
        <v>3.0197183098591553</v>
      </c>
      <c r="AG1727" s="205"/>
      <c r="AH1727" s="205"/>
      <c r="AI1727" s="205"/>
      <c r="AJ1727" s="205"/>
      <c r="AK1727" s="4"/>
      <c r="AL1727" s="4"/>
      <c r="AM1727" s="309">
        <f t="shared" ca="1" si="726"/>
        <v>15.17</v>
      </c>
      <c r="AN1727" s="309">
        <f t="shared" ca="1" si="727"/>
        <v>14.03</v>
      </c>
      <c r="AO1727" s="310">
        <f t="shared" ca="1" si="728"/>
        <v>0.75438596491228138</v>
      </c>
      <c r="AP1727" s="310" t="b">
        <f t="shared" ca="1" si="729"/>
        <v>0</v>
      </c>
      <c r="AQ1727" s="309">
        <f t="shared" ca="1" si="730"/>
        <v>0.42480000000000001</v>
      </c>
      <c r="AR1727" s="205">
        <f t="shared" ca="1" si="713"/>
        <v>13.735199999999999</v>
      </c>
      <c r="AS1727" s="45" t="b">
        <f t="shared" ca="1" si="714"/>
        <v>0</v>
      </c>
      <c r="AT1727">
        <f t="shared" ca="1" si="715"/>
        <v>5</v>
      </c>
      <c r="AU1727" t="b">
        <f t="shared" ca="1" si="731"/>
        <v>0</v>
      </c>
      <c r="AV1727" t="b">
        <f t="shared" ca="1" si="732"/>
        <v>0</v>
      </c>
      <c r="AW1727" s="266" t="b">
        <f t="shared" ca="1" si="733"/>
        <v>0</v>
      </c>
      <c r="AX1727" s="266" t="b">
        <f t="shared" ca="1" si="734"/>
        <v>1</v>
      </c>
      <c r="AY1727" s="266" t="b">
        <f t="shared" ca="1" si="735"/>
        <v>0</v>
      </c>
    </row>
    <row r="1728" spans="1:51" x14ac:dyDescent="0.25">
      <c r="A1728">
        <v>1696</v>
      </c>
      <c r="B1728" s="163">
        <f ca="1">OFFSET(InputPriceData!B$15,CalculationsAndCharts!$A1728+$A$11,0,1,1)</f>
        <v>39555</v>
      </c>
      <c r="C1728" s="3">
        <f ca="1">OFFSET(InputPriceData!G$15,CalculationsAndCharts!$A1728+$A$11,IF($C$7,8,0),1,1)</f>
        <v>1065900</v>
      </c>
      <c r="D1728" s="4">
        <f ca="1">OFFSET(InputPriceData!C$15,CalculationsAndCharts!$A1728+$A$11,IF($C$7,8,0),1,1)</f>
        <v>14.68</v>
      </c>
      <c r="E1728" s="4">
        <f ca="1">OFFSET(InputPriceData!D$15,CalculationsAndCharts!$A1728+$A$11,IF($C$7,8,0),1,1)</f>
        <v>14.93</v>
      </c>
      <c r="F1728" s="4">
        <f ca="1">OFFSET(InputPriceData!E$15,CalculationsAndCharts!$A1728+$A$11,IF($C$7,8,0),1,1)</f>
        <v>14.28</v>
      </c>
      <c r="G1728" s="4">
        <f ca="1">OFFSET(InputPriceData!F$15,CalculationsAndCharts!$A1728+$A$11,IF($C$7,8,0),1,1)</f>
        <v>14.4</v>
      </c>
      <c r="H1728" s="128"/>
      <c r="I1728" s="128"/>
      <c r="K1728" s="124"/>
      <c r="L1728" s="279"/>
      <c r="M1728" s="281"/>
      <c r="N1728" s="280"/>
      <c r="O1728" s="4"/>
      <c r="P1728" s="4"/>
      <c r="Q1728" s="3"/>
      <c r="S1728" s="309">
        <f t="shared" ca="1" si="716"/>
        <v>15.22</v>
      </c>
      <c r="T1728" s="309">
        <f t="shared" ca="1" si="717"/>
        <v>14.03</v>
      </c>
      <c r="U1728" s="310">
        <f t="shared" ca="1" si="709"/>
        <v>0.31092436974789966</v>
      </c>
      <c r="V1728" s="310" t="b">
        <f t="shared" ca="1" si="718"/>
        <v>0</v>
      </c>
      <c r="W1728" s="3" t="b">
        <f t="shared" ca="1" si="719"/>
        <v>0</v>
      </c>
      <c r="X1728" s="3" t="str">
        <f t="shared" ca="1" si="720"/>
        <v/>
      </c>
      <c r="Y1728" s="3" t="str">
        <f t="shared" ca="1" si="710"/>
        <v/>
      </c>
      <c r="Z1728" s="3" t="str">
        <f t="shared" ca="1" si="721"/>
        <v/>
      </c>
      <c r="AA1728" s="3" t="str">
        <f t="shared" ca="1" si="722"/>
        <v/>
      </c>
      <c r="AB1728" s="205">
        <f t="shared" ca="1" si="723"/>
        <v>4622</v>
      </c>
      <c r="AC1728" s="205">
        <f t="shared" ca="1" si="724"/>
        <v>71</v>
      </c>
      <c r="AD1728" s="205">
        <f t="shared" ca="1" si="711"/>
        <v>65.098591549295776</v>
      </c>
      <c r="AE1728" s="205">
        <f t="shared" ca="1" si="712"/>
        <v>15.098591549295776</v>
      </c>
      <c r="AF1728" s="205">
        <f t="shared" ca="1" si="725"/>
        <v>3.0197183098591553</v>
      </c>
      <c r="AG1728" s="205"/>
      <c r="AH1728" s="205"/>
      <c r="AI1728" s="205"/>
      <c r="AJ1728" s="205"/>
      <c r="AK1728" s="4"/>
      <c r="AL1728" s="4"/>
      <c r="AM1728" s="309">
        <f t="shared" ca="1" si="726"/>
        <v>15.17</v>
      </c>
      <c r="AN1728" s="309">
        <f t="shared" ca="1" si="727"/>
        <v>14.03</v>
      </c>
      <c r="AO1728" s="310">
        <f t="shared" ca="1" si="728"/>
        <v>0.32456140350877266</v>
      </c>
      <c r="AP1728" s="310" t="b">
        <f t="shared" ca="1" si="729"/>
        <v>0</v>
      </c>
      <c r="AQ1728" s="309">
        <f t="shared" ca="1" si="730"/>
        <v>0.42480000000000001</v>
      </c>
      <c r="AR1728" s="205">
        <f t="shared" ca="1" si="713"/>
        <v>13.735199999999999</v>
      </c>
      <c r="AS1728" s="45" t="b">
        <f t="shared" ca="1" si="714"/>
        <v>0</v>
      </c>
      <c r="AT1728">
        <f t="shared" ca="1" si="715"/>
        <v>4</v>
      </c>
      <c r="AU1728" t="b">
        <f t="shared" ca="1" si="731"/>
        <v>0</v>
      </c>
      <c r="AV1728" t="b">
        <f t="shared" ca="1" si="732"/>
        <v>0</v>
      </c>
      <c r="AW1728" s="266" t="b">
        <f t="shared" ca="1" si="733"/>
        <v>0</v>
      </c>
      <c r="AX1728" s="266" t="b">
        <f t="shared" ca="1" si="734"/>
        <v>1</v>
      </c>
      <c r="AY1728" s="266" t="b">
        <f t="shared" ca="1" si="735"/>
        <v>0</v>
      </c>
    </row>
    <row r="1729" spans="1:51" x14ac:dyDescent="0.25">
      <c r="A1729">
        <v>1697</v>
      </c>
      <c r="B1729" s="163">
        <f ca="1">OFFSET(InputPriceData!B$15,CalculationsAndCharts!$A1729+$A$11,0,1,1)</f>
        <v>39554</v>
      </c>
      <c r="C1729" s="3">
        <f ca="1">OFFSET(InputPriceData!G$15,CalculationsAndCharts!$A1729+$A$11,IF($C$7,8,0),1,1)</f>
        <v>667000</v>
      </c>
      <c r="D1729" s="4">
        <f ca="1">OFFSET(InputPriceData!C$15,CalculationsAndCharts!$A1729+$A$11,IF($C$7,8,0),1,1)</f>
        <v>14.17</v>
      </c>
      <c r="E1729" s="4">
        <f ca="1">OFFSET(InputPriceData!D$15,CalculationsAndCharts!$A1729+$A$11,IF($C$7,8,0),1,1)</f>
        <v>15.07</v>
      </c>
      <c r="F1729" s="4">
        <f ca="1">OFFSET(InputPriceData!E$15,CalculationsAndCharts!$A1729+$A$11,IF($C$7,8,0),1,1)</f>
        <v>14.14</v>
      </c>
      <c r="G1729" s="4">
        <f ca="1">OFFSET(InputPriceData!F$15,CalculationsAndCharts!$A1729+$A$11,IF($C$7,8,0),1,1)</f>
        <v>15.03</v>
      </c>
      <c r="H1729" s="128"/>
      <c r="I1729" s="128"/>
      <c r="K1729" s="124"/>
      <c r="L1729" s="279"/>
      <c r="M1729" s="281"/>
      <c r="N1729" s="280"/>
      <c r="O1729" s="4"/>
      <c r="P1729" s="4"/>
      <c r="Q1729" s="3"/>
      <c r="S1729" s="309">
        <f t="shared" ca="1" si="716"/>
        <v>15.34</v>
      </c>
      <c r="T1729" s="309">
        <f t="shared" ca="1" si="717"/>
        <v>14.03</v>
      </c>
      <c r="U1729" s="310">
        <f t="shared" ca="1" si="709"/>
        <v>0.76335877862595392</v>
      </c>
      <c r="V1729" s="310" t="b">
        <f t="shared" ca="1" si="718"/>
        <v>0</v>
      </c>
      <c r="W1729" s="3" t="b">
        <f t="shared" ca="1" si="719"/>
        <v>0</v>
      </c>
      <c r="X1729" s="3" t="str">
        <f t="shared" ca="1" si="720"/>
        <v/>
      </c>
      <c r="Y1729" s="3" t="str">
        <f t="shared" ca="1" si="710"/>
        <v/>
      </c>
      <c r="Z1729" s="3" t="str">
        <f t="shared" ca="1" si="721"/>
        <v/>
      </c>
      <c r="AA1729" s="3" t="str">
        <f t="shared" ca="1" si="722"/>
        <v/>
      </c>
      <c r="AB1729" s="205">
        <f t="shared" ca="1" si="723"/>
        <v>4622</v>
      </c>
      <c r="AC1729" s="205">
        <f t="shared" ca="1" si="724"/>
        <v>71</v>
      </c>
      <c r="AD1729" s="205">
        <f t="shared" ca="1" si="711"/>
        <v>65.098591549295776</v>
      </c>
      <c r="AE1729" s="205">
        <f t="shared" ca="1" si="712"/>
        <v>15.098591549295776</v>
      </c>
      <c r="AF1729" s="205">
        <f t="shared" ca="1" si="725"/>
        <v>3.0197183098591553</v>
      </c>
      <c r="AG1729" s="205"/>
      <c r="AH1729" s="205"/>
      <c r="AI1729" s="205"/>
      <c r="AJ1729" s="205"/>
      <c r="AK1729" s="4"/>
      <c r="AL1729" s="4"/>
      <c r="AM1729" s="309">
        <f t="shared" ca="1" si="726"/>
        <v>15.19</v>
      </c>
      <c r="AN1729" s="309">
        <f t="shared" ca="1" si="727"/>
        <v>14.03</v>
      </c>
      <c r="AO1729" s="310">
        <f t="shared" ca="1" si="728"/>
        <v>0.86206896551724133</v>
      </c>
      <c r="AP1729" s="310" t="b">
        <f t="shared" ca="1" si="729"/>
        <v>0</v>
      </c>
      <c r="AQ1729" s="309">
        <f t="shared" ca="1" si="730"/>
        <v>0.42480000000000001</v>
      </c>
      <c r="AR1729" s="205">
        <f t="shared" ca="1" si="713"/>
        <v>13.735199999999999</v>
      </c>
      <c r="AS1729" s="45" t="b">
        <f t="shared" ca="1" si="714"/>
        <v>0</v>
      </c>
      <c r="AT1729">
        <f t="shared" ca="1" si="715"/>
        <v>3</v>
      </c>
      <c r="AU1729" t="b">
        <f t="shared" ca="1" si="731"/>
        <v>0</v>
      </c>
      <c r="AV1729" t="b">
        <f t="shared" ca="1" si="732"/>
        <v>0</v>
      </c>
      <c r="AW1729" s="266" t="b">
        <f t="shared" ca="1" si="733"/>
        <v>0</v>
      </c>
      <c r="AX1729" s="266" t="b">
        <f t="shared" ca="1" si="734"/>
        <v>1</v>
      </c>
      <c r="AY1729" s="266" t="b">
        <f t="shared" ca="1" si="735"/>
        <v>0</v>
      </c>
    </row>
    <row r="1730" spans="1:51" x14ac:dyDescent="0.25">
      <c r="A1730">
        <v>1698</v>
      </c>
      <c r="B1730" s="163">
        <f ca="1">OFFSET(InputPriceData!B$15,CalculationsAndCharts!$A1730+$A$11,0,1,1)</f>
        <v>39553</v>
      </c>
      <c r="C1730" s="3">
        <f ca="1">OFFSET(InputPriceData!G$15,CalculationsAndCharts!$A1730+$A$11,IF($C$7,8,0),1,1)</f>
        <v>665100</v>
      </c>
      <c r="D1730" s="4">
        <f ca="1">OFFSET(InputPriceData!C$15,CalculationsAndCharts!$A1730+$A$11,IF($C$7,8,0),1,1)</f>
        <v>14.11</v>
      </c>
      <c r="E1730" s="4">
        <f ca="1">OFFSET(InputPriceData!D$15,CalculationsAndCharts!$A1730+$A$11,IF($C$7,8,0),1,1)</f>
        <v>14.16</v>
      </c>
      <c r="F1730" s="4">
        <f ca="1">OFFSET(InputPriceData!E$15,CalculationsAndCharts!$A1730+$A$11,IF($C$7,8,0),1,1)</f>
        <v>13.85</v>
      </c>
      <c r="G1730" s="4">
        <f ca="1">OFFSET(InputPriceData!F$15,CalculationsAndCharts!$A1730+$A$11,IF($C$7,8,0),1,1)</f>
        <v>14.11</v>
      </c>
      <c r="H1730" s="128"/>
      <c r="I1730" s="128"/>
      <c r="K1730" s="124"/>
      <c r="L1730" s="279"/>
      <c r="M1730" s="281"/>
      <c r="N1730" s="280"/>
      <c r="O1730" s="4"/>
      <c r="P1730" s="4"/>
      <c r="Q1730" s="3"/>
      <c r="S1730" s="309">
        <f t="shared" ca="1" si="716"/>
        <v>15.34</v>
      </c>
      <c r="T1730" s="309">
        <f t="shared" ca="1" si="717"/>
        <v>14.03</v>
      </c>
      <c r="U1730" s="310">
        <f t="shared" ca="1" si="709"/>
        <v>6.1068702290076368E-2</v>
      </c>
      <c r="V1730" s="310" t="b">
        <f t="shared" ca="1" si="718"/>
        <v>1</v>
      </c>
      <c r="W1730" s="3" t="b">
        <f t="shared" ca="1" si="719"/>
        <v>0</v>
      </c>
      <c r="X1730" s="3" t="str">
        <f t="shared" ca="1" si="720"/>
        <v/>
      </c>
      <c r="Y1730" s="3" t="str">
        <f t="shared" ca="1" si="710"/>
        <v/>
      </c>
      <c r="Z1730" s="3" t="str">
        <f t="shared" ca="1" si="721"/>
        <v/>
      </c>
      <c r="AA1730" s="3" t="str">
        <f t="shared" ca="1" si="722"/>
        <v/>
      </c>
      <c r="AB1730" s="205">
        <f t="shared" ca="1" si="723"/>
        <v>4622</v>
      </c>
      <c r="AC1730" s="205">
        <f t="shared" ca="1" si="724"/>
        <v>71</v>
      </c>
      <c r="AD1730" s="205">
        <f t="shared" ca="1" si="711"/>
        <v>65.098591549295776</v>
      </c>
      <c r="AE1730" s="205">
        <f t="shared" ca="1" si="712"/>
        <v>15.098591549295776</v>
      </c>
      <c r="AF1730" s="205">
        <f t="shared" ca="1" si="725"/>
        <v>3.0197183098591553</v>
      </c>
      <c r="AG1730" s="205"/>
      <c r="AH1730" s="205"/>
      <c r="AI1730" s="205"/>
      <c r="AJ1730" s="205"/>
      <c r="AK1730" s="4"/>
      <c r="AL1730" s="4"/>
      <c r="AM1730" s="309">
        <f t="shared" ca="1" si="726"/>
        <v>15.22</v>
      </c>
      <c r="AN1730" s="309">
        <f t="shared" ca="1" si="727"/>
        <v>14.03</v>
      </c>
      <c r="AO1730" s="310">
        <f t="shared" ca="1" si="728"/>
        <v>6.7226890756302504E-2</v>
      </c>
      <c r="AP1730" s="310" t="b">
        <f t="shared" ca="1" si="729"/>
        <v>0</v>
      </c>
      <c r="AQ1730" s="309">
        <f t="shared" ca="1" si="730"/>
        <v>0.42480000000000001</v>
      </c>
      <c r="AR1730" s="205">
        <f t="shared" ca="1" si="713"/>
        <v>13.735199999999999</v>
      </c>
      <c r="AS1730" s="45" t="b">
        <f t="shared" ca="1" si="714"/>
        <v>0</v>
      </c>
      <c r="AT1730">
        <f t="shared" ca="1" si="715"/>
        <v>2</v>
      </c>
      <c r="AU1730" t="b">
        <f t="shared" ca="1" si="731"/>
        <v>0</v>
      </c>
      <c r="AV1730" t="b">
        <f t="shared" ca="1" si="732"/>
        <v>0</v>
      </c>
      <c r="AW1730" s="266" t="b">
        <f t="shared" ca="1" si="733"/>
        <v>0</v>
      </c>
      <c r="AX1730" s="266" t="b">
        <f t="shared" ca="1" si="734"/>
        <v>1</v>
      </c>
      <c r="AY1730" s="266" t="b">
        <f t="shared" ca="1" si="735"/>
        <v>0</v>
      </c>
    </row>
    <row r="1731" spans="1:51" x14ac:dyDescent="0.25">
      <c r="A1731">
        <v>1699</v>
      </c>
      <c r="B1731" s="163">
        <f ca="1">OFFSET(InputPriceData!B$15,CalculationsAndCharts!$A1731+$A$11,0,1,1)</f>
        <v>39552</v>
      </c>
      <c r="C1731" s="3">
        <f ca="1">OFFSET(InputPriceData!G$15,CalculationsAndCharts!$A1731+$A$11,IF($C$7,8,0),1,1)</f>
        <v>443900</v>
      </c>
      <c r="D1731" s="4">
        <f ca="1">OFFSET(InputPriceData!C$15,CalculationsAndCharts!$A1731+$A$11,IF($C$7,8,0),1,1)</f>
        <v>14.16</v>
      </c>
      <c r="E1731" s="4">
        <f ca="1">OFFSET(InputPriceData!D$15,CalculationsAndCharts!$A1731+$A$11,IF($C$7,8,0),1,1)</f>
        <v>14.27</v>
      </c>
      <c r="F1731" s="4">
        <f ca="1">OFFSET(InputPriceData!E$15,CalculationsAndCharts!$A1731+$A$11,IF($C$7,8,0),1,1)</f>
        <v>14.02</v>
      </c>
      <c r="G1731" s="4">
        <f ca="1">OFFSET(InputPriceData!F$15,CalculationsAndCharts!$A1731+$A$11,IF($C$7,8,0),1,1)</f>
        <v>14.03</v>
      </c>
      <c r="H1731" s="128"/>
      <c r="I1731" s="128"/>
      <c r="K1731" s="124"/>
      <c r="L1731" s="279"/>
      <c r="M1731" s="281"/>
      <c r="N1731" s="280"/>
      <c r="O1731" s="4"/>
      <c r="P1731" s="4"/>
      <c r="Q1731" s="3"/>
      <c r="S1731" s="309">
        <f t="shared" ca="1" si="716"/>
        <v>15.34</v>
      </c>
      <c r="T1731" s="309">
        <f t="shared" ca="1" si="717"/>
        <v>13.84</v>
      </c>
      <c r="U1731" s="310">
        <f t="shared" ca="1" si="709"/>
        <v>0.12666666666666634</v>
      </c>
      <c r="V1731" s="310" t="b">
        <f t="shared" ca="1" si="718"/>
        <v>0</v>
      </c>
      <c r="W1731" s="3" t="b">
        <f t="shared" ca="1" si="719"/>
        <v>0</v>
      </c>
      <c r="X1731" s="3" t="str">
        <f t="shared" ca="1" si="720"/>
        <v/>
      </c>
      <c r="Y1731" s="3" t="str">
        <f t="shared" ca="1" si="710"/>
        <v/>
      </c>
      <c r="Z1731" s="3" t="str">
        <f t="shared" ca="1" si="721"/>
        <v/>
      </c>
      <c r="AA1731" s="3" t="str">
        <f t="shared" ca="1" si="722"/>
        <v/>
      </c>
      <c r="AB1731" s="205">
        <f t="shared" ca="1" si="723"/>
        <v>4622</v>
      </c>
      <c r="AC1731" s="205">
        <f t="shared" ca="1" si="724"/>
        <v>71</v>
      </c>
      <c r="AD1731" s="205">
        <f t="shared" ca="1" si="711"/>
        <v>65.098591549295776</v>
      </c>
      <c r="AE1731" s="205">
        <f t="shared" ca="1" si="712"/>
        <v>15.098591549295776</v>
      </c>
      <c r="AF1731" s="205">
        <f t="shared" ca="1" si="725"/>
        <v>3.0197183098591553</v>
      </c>
      <c r="AG1731" s="205"/>
      <c r="AH1731" s="205"/>
      <c r="AI1731" s="205"/>
      <c r="AJ1731" s="205"/>
      <c r="AK1731" s="4"/>
      <c r="AL1731" s="4"/>
      <c r="AM1731" s="309">
        <f t="shared" ca="1" si="726"/>
        <v>15.34</v>
      </c>
      <c r="AN1731" s="309">
        <f t="shared" ca="1" si="727"/>
        <v>14.03</v>
      </c>
      <c r="AO1731" s="310">
        <f t="shared" ca="1" si="728"/>
        <v>0</v>
      </c>
      <c r="AP1731" s="310" t="b">
        <f t="shared" ca="1" si="729"/>
        <v>0</v>
      </c>
      <c r="AQ1731" s="309">
        <f t="shared" ca="1" si="730"/>
        <v>0.42480000000000001</v>
      </c>
      <c r="AR1731" s="205">
        <f t="shared" ca="1" si="713"/>
        <v>13.735199999999999</v>
      </c>
      <c r="AS1731" s="45" t="b">
        <f t="shared" ca="1" si="714"/>
        <v>0</v>
      </c>
      <c r="AT1731">
        <f t="shared" ca="1" si="715"/>
        <v>1</v>
      </c>
      <c r="AU1731" t="b">
        <f t="shared" ca="1" si="731"/>
        <v>0</v>
      </c>
      <c r="AV1731" t="b">
        <f t="shared" ca="1" si="732"/>
        <v>0</v>
      </c>
      <c r="AW1731" s="266" t="b">
        <f t="shared" ca="1" si="733"/>
        <v>1</v>
      </c>
      <c r="AX1731" s="266" t="b">
        <f t="shared" ca="1" si="734"/>
        <v>1</v>
      </c>
      <c r="AY1731" s="266" t="b">
        <f t="shared" ca="1" si="735"/>
        <v>0</v>
      </c>
    </row>
    <row r="1732" spans="1:51" x14ac:dyDescent="0.25">
      <c r="A1732">
        <v>1700</v>
      </c>
      <c r="B1732" s="163">
        <f ca="1">OFFSET(InputPriceData!B$15,CalculationsAndCharts!$A1732+$A$11,0,1,1)</f>
        <v>39549</v>
      </c>
      <c r="C1732" s="3">
        <f ca="1">OFFSET(InputPriceData!G$15,CalculationsAndCharts!$A1732+$A$11,IF($C$7,8,0),1,1)</f>
        <v>802600</v>
      </c>
      <c r="D1732" s="4">
        <f ca="1">OFFSET(InputPriceData!C$15,CalculationsAndCharts!$A1732+$A$11,IF($C$7,8,0),1,1)</f>
        <v>14.25</v>
      </c>
      <c r="E1732" s="4">
        <f ca="1">OFFSET(InputPriceData!D$15,CalculationsAndCharts!$A1732+$A$11,IF($C$7,8,0),1,1)</f>
        <v>14.46</v>
      </c>
      <c r="F1732" s="4">
        <f ca="1">OFFSET(InputPriceData!E$15,CalculationsAndCharts!$A1732+$A$11,IF($C$7,8,0),1,1)</f>
        <v>14.02</v>
      </c>
      <c r="G1732" s="4">
        <f ca="1">OFFSET(InputPriceData!F$15,CalculationsAndCharts!$A1732+$A$11,IF($C$7,8,0),1,1)</f>
        <v>14.13</v>
      </c>
      <c r="H1732" s="128"/>
      <c r="I1732" s="128"/>
      <c r="K1732" s="124"/>
      <c r="L1732" s="279"/>
      <c r="M1732" s="281"/>
      <c r="N1732" s="280"/>
      <c r="O1732" s="4"/>
      <c r="P1732" s="4"/>
      <c r="Q1732" s="3"/>
      <c r="S1732" s="309">
        <f t="shared" ca="1" si="716"/>
        <v>15.34</v>
      </c>
      <c r="T1732" s="309">
        <f t="shared" ca="1" si="717"/>
        <v>13.84</v>
      </c>
      <c r="U1732" s="310">
        <f t="shared" ca="1" si="709"/>
        <v>0.19333333333333394</v>
      </c>
      <c r="V1732" s="310" t="b">
        <f t="shared" ca="1" si="718"/>
        <v>0</v>
      </c>
      <c r="W1732" s="3" t="b">
        <f t="shared" ca="1" si="719"/>
        <v>0</v>
      </c>
      <c r="X1732" s="3" t="str">
        <f t="shared" ca="1" si="720"/>
        <v/>
      </c>
      <c r="Y1732" s="3" t="str">
        <f t="shared" ca="1" si="710"/>
        <v/>
      </c>
      <c r="Z1732" s="3" t="str">
        <f t="shared" ca="1" si="721"/>
        <v/>
      </c>
      <c r="AA1732" s="3" t="str">
        <f t="shared" ca="1" si="722"/>
        <v/>
      </c>
      <c r="AB1732" s="205">
        <f t="shared" ca="1" si="723"/>
        <v>4622</v>
      </c>
      <c r="AC1732" s="205">
        <f t="shared" ca="1" si="724"/>
        <v>71</v>
      </c>
      <c r="AD1732" s="205">
        <f t="shared" ca="1" si="711"/>
        <v>65.098591549295776</v>
      </c>
      <c r="AE1732" s="205">
        <f t="shared" ca="1" si="712"/>
        <v>15.098591549295776</v>
      </c>
      <c r="AF1732" s="205">
        <f t="shared" ca="1" si="725"/>
        <v>3.0197183098591553</v>
      </c>
      <c r="AG1732" s="205"/>
      <c r="AH1732" s="205"/>
      <c r="AI1732" s="205"/>
      <c r="AJ1732" s="205"/>
      <c r="AK1732" s="4"/>
      <c r="AL1732" s="4"/>
      <c r="AM1732" s="309">
        <f t="shared" ca="1" si="726"/>
        <v>15.34</v>
      </c>
      <c r="AN1732" s="309">
        <f t="shared" ca="1" si="727"/>
        <v>14.13</v>
      </c>
      <c r="AO1732" s="310">
        <f t="shared" ca="1" si="728"/>
        <v>0</v>
      </c>
      <c r="AP1732" s="310" t="b">
        <f t="shared" ca="1" si="729"/>
        <v>1</v>
      </c>
      <c r="AQ1732" s="309">
        <f t="shared" ca="1" si="730"/>
        <v>0</v>
      </c>
      <c r="AR1732" s="205">
        <f t="shared" ca="1" si="713"/>
        <v>0</v>
      </c>
      <c r="AS1732" s="45" t="b">
        <f t="shared" ca="1" si="714"/>
        <v>0</v>
      </c>
      <c r="AT1732">
        <f t="shared" ca="1" si="715"/>
        <v>0</v>
      </c>
      <c r="AU1732" t="b">
        <f t="shared" ca="1" si="731"/>
        <v>0</v>
      </c>
      <c r="AV1732" t="b">
        <f t="shared" ca="1" si="732"/>
        <v>0</v>
      </c>
      <c r="AW1732" s="266" t="b">
        <f t="shared" ca="1" si="733"/>
        <v>0</v>
      </c>
      <c r="AX1732" s="266" t="b">
        <f t="shared" ca="1" si="734"/>
        <v>0</v>
      </c>
      <c r="AY1732" s="266" t="b">
        <f t="shared" ca="1" si="735"/>
        <v>0</v>
      </c>
    </row>
    <row r="1733" spans="1:51" x14ac:dyDescent="0.25">
      <c r="A1733">
        <v>1701</v>
      </c>
      <c r="B1733" s="163">
        <f ca="1">OFFSET(InputPriceData!B$15,CalculationsAndCharts!$A1733+$A$11,0,1,1)</f>
        <v>39548</v>
      </c>
      <c r="C1733" s="3">
        <f ca="1">OFFSET(InputPriceData!G$15,CalculationsAndCharts!$A1733+$A$11,IF($C$7,8,0),1,1)</f>
        <v>817300</v>
      </c>
      <c r="D1733" s="4">
        <f ca="1">OFFSET(InputPriceData!C$15,CalculationsAndCharts!$A1733+$A$11,IF($C$7,8,0),1,1)</f>
        <v>14.18</v>
      </c>
      <c r="E1733" s="4">
        <f ca="1">OFFSET(InputPriceData!D$15,CalculationsAndCharts!$A1733+$A$11,IF($C$7,8,0),1,1)</f>
        <v>14.48</v>
      </c>
      <c r="F1733" s="4">
        <f ca="1">OFFSET(InputPriceData!E$15,CalculationsAndCharts!$A1733+$A$11,IF($C$7,8,0),1,1)</f>
        <v>14.04</v>
      </c>
      <c r="G1733" s="4">
        <f ca="1">OFFSET(InputPriceData!F$15,CalculationsAndCharts!$A1733+$A$11,IF($C$7,8,0),1,1)</f>
        <v>14.36</v>
      </c>
      <c r="H1733" s="128"/>
      <c r="I1733" s="128"/>
      <c r="K1733" s="124"/>
      <c r="L1733" s="279"/>
      <c r="M1733" s="281"/>
      <c r="N1733" s="280"/>
      <c r="O1733" s="4"/>
      <c r="P1733" s="4"/>
      <c r="Q1733" s="3"/>
      <c r="S1733" s="309">
        <f t="shared" ca="1" si="716"/>
        <v>15.34</v>
      </c>
      <c r="T1733" s="309">
        <f t="shared" ca="1" si="717"/>
        <v>13.84</v>
      </c>
      <c r="U1733" s="310">
        <f t="shared" ca="1" si="709"/>
        <v>0.3466666666666664</v>
      </c>
      <c r="V1733" s="310" t="b">
        <f t="shared" ca="1" si="718"/>
        <v>0</v>
      </c>
      <c r="W1733" s="3" t="b">
        <f t="shared" ca="1" si="719"/>
        <v>0</v>
      </c>
      <c r="X1733" s="3" t="str">
        <f t="shared" ca="1" si="720"/>
        <v/>
      </c>
      <c r="Y1733" s="3" t="str">
        <f t="shared" ca="1" si="710"/>
        <v/>
      </c>
      <c r="Z1733" s="3" t="str">
        <f t="shared" ca="1" si="721"/>
        <v/>
      </c>
      <c r="AA1733" s="3" t="str">
        <f t="shared" ca="1" si="722"/>
        <v/>
      </c>
      <c r="AB1733" s="205">
        <f t="shared" ca="1" si="723"/>
        <v>4622</v>
      </c>
      <c r="AC1733" s="205">
        <f t="shared" ca="1" si="724"/>
        <v>71</v>
      </c>
      <c r="AD1733" s="205">
        <f t="shared" ca="1" si="711"/>
        <v>65.098591549295776</v>
      </c>
      <c r="AE1733" s="205">
        <f t="shared" ca="1" si="712"/>
        <v>15.098591549295776</v>
      </c>
      <c r="AF1733" s="205">
        <f t="shared" ca="1" si="725"/>
        <v>3.0197183098591553</v>
      </c>
      <c r="AG1733" s="205"/>
      <c r="AH1733" s="205"/>
      <c r="AI1733" s="205"/>
      <c r="AJ1733" s="205"/>
      <c r="AK1733" s="4"/>
      <c r="AL1733" s="4"/>
      <c r="AM1733" s="309">
        <f t="shared" ca="1" si="726"/>
        <v>15.34</v>
      </c>
      <c r="AN1733" s="309">
        <f t="shared" ca="1" si="727"/>
        <v>13.84</v>
      </c>
      <c r="AO1733" s="310">
        <f t="shared" ca="1" si="728"/>
        <v>0.3466666666666664</v>
      </c>
      <c r="AP1733" s="310" t="b">
        <f t="shared" ca="1" si="729"/>
        <v>0</v>
      </c>
      <c r="AQ1733" s="309">
        <f t="shared" ca="1" si="730"/>
        <v>0</v>
      </c>
      <c r="AR1733" s="205">
        <f t="shared" ca="1" si="713"/>
        <v>0</v>
      </c>
      <c r="AS1733" s="45" t="b">
        <f t="shared" ca="1" si="714"/>
        <v>0</v>
      </c>
      <c r="AT1733">
        <f t="shared" ca="1" si="715"/>
        <v>0</v>
      </c>
      <c r="AU1733" t="b">
        <f t="shared" ca="1" si="731"/>
        <v>0</v>
      </c>
      <c r="AV1733" t="b">
        <f t="shared" ca="1" si="732"/>
        <v>0</v>
      </c>
      <c r="AW1733" s="266" t="b">
        <f t="shared" ca="1" si="733"/>
        <v>0</v>
      </c>
      <c r="AX1733" s="266" t="b">
        <f t="shared" ca="1" si="734"/>
        <v>0</v>
      </c>
      <c r="AY1733" s="266" t="b">
        <f t="shared" ca="1" si="735"/>
        <v>0</v>
      </c>
    </row>
    <row r="1734" spans="1:51" x14ac:dyDescent="0.25">
      <c r="A1734">
        <v>1702</v>
      </c>
      <c r="B1734" s="163">
        <f ca="1">OFFSET(InputPriceData!B$15,CalculationsAndCharts!$A1734+$A$11,0,1,1)</f>
        <v>39547</v>
      </c>
      <c r="C1734" s="3">
        <f ca="1">OFFSET(InputPriceData!G$15,CalculationsAndCharts!$A1734+$A$11,IF($C$7,8,0),1,1)</f>
        <v>944000</v>
      </c>
      <c r="D1734" s="4">
        <f ca="1">OFFSET(InputPriceData!C$15,CalculationsAndCharts!$A1734+$A$11,IF($C$7,8,0),1,1)</f>
        <v>14.5</v>
      </c>
      <c r="E1734" s="4">
        <f ca="1">OFFSET(InputPriceData!D$15,CalculationsAndCharts!$A1734+$A$11,IF($C$7,8,0),1,1)</f>
        <v>14.5</v>
      </c>
      <c r="F1734" s="4">
        <f ca="1">OFFSET(InputPriceData!E$15,CalculationsAndCharts!$A1734+$A$11,IF($C$7,8,0),1,1)</f>
        <v>14.03</v>
      </c>
      <c r="G1734" s="4">
        <f ca="1">OFFSET(InputPriceData!F$15,CalculationsAndCharts!$A1734+$A$11,IF($C$7,8,0),1,1)</f>
        <v>14.16</v>
      </c>
      <c r="H1734" s="128"/>
      <c r="I1734" s="128"/>
      <c r="K1734" s="124"/>
      <c r="L1734" s="279"/>
      <c r="M1734" s="281"/>
      <c r="N1734" s="280"/>
      <c r="O1734" s="4"/>
      <c r="P1734" s="4"/>
      <c r="Q1734" s="3"/>
      <c r="S1734" s="309">
        <f t="shared" ca="1" si="716"/>
        <v>15.34</v>
      </c>
      <c r="T1734" s="309">
        <f t="shared" ca="1" si="717"/>
        <v>13.74</v>
      </c>
      <c r="U1734" s="310">
        <f t="shared" ca="1" si="709"/>
        <v>0.26250000000000001</v>
      </c>
      <c r="V1734" s="310" t="b">
        <f t="shared" ca="1" si="718"/>
        <v>0</v>
      </c>
      <c r="W1734" s="3" t="b">
        <f t="shared" ca="1" si="719"/>
        <v>0</v>
      </c>
      <c r="X1734" s="3" t="str">
        <f t="shared" ca="1" si="720"/>
        <v/>
      </c>
      <c r="Y1734" s="3" t="str">
        <f t="shared" ca="1" si="710"/>
        <v/>
      </c>
      <c r="Z1734" s="3" t="str">
        <f t="shared" ca="1" si="721"/>
        <v/>
      </c>
      <c r="AA1734" s="3" t="str">
        <f t="shared" ca="1" si="722"/>
        <v/>
      </c>
      <c r="AB1734" s="205">
        <f t="shared" ca="1" si="723"/>
        <v>4622</v>
      </c>
      <c r="AC1734" s="205">
        <f t="shared" ca="1" si="724"/>
        <v>71</v>
      </c>
      <c r="AD1734" s="205">
        <f t="shared" ca="1" si="711"/>
        <v>65.098591549295776</v>
      </c>
      <c r="AE1734" s="205">
        <f t="shared" ca="1" si="712"/>
        <v>15.098591549295776</v>
      </c>
      <c r="AF1734" s="205">
        <f t="shared" ca="1" si="725"/>
        <v>3.0197183098591553</v>
      </c>
      <c r="AG1734" s="205"/>
      <c r="AH1734" s="205"/>
      <c r="AI1734" s="205"/>
      <c r="AJ1734" s="205"/>
      <c r="AK1734" s="4"/>
      <c r="AL1734" s="4"/>
      <c r="AM1734" s="309">
        <f t="shared" ca="1" si="726"/>
        <v>15.34</v>
      </c>
      <c r="AN1734" s="309">
        <f t="shared" ca="1" si="727"/>
        <v>13.84</v>
      </c>
      <c r="AO1734" s="310">
        <f t="shared" ca="1" si="728"/>
        <v>0.21333333333333351</v>
      </c>
      <c r="AP1734" s="310" t="b">
        <f t="shared" ca="1" si="729"/>
        <v>0</v>
      </c>
      <c r="AQ1734" s="309">
        <f t="shared" ca="1" si="730"/>
        <v>0</v>
      </c>
      <c r="AR1734" s="205">
        <f t="shared" ca="1" si="713"/>
        <v>0</v>
      </c>
      <c r="AS1734" s="45" t="b">
        <f t="shared" ca="1" si="714"/>
        <v>0</v>
      </c>
      <c r="AT1734">
        <f t="shared" ca="1" si="715"/>
        <v>0</v>
      </c>
      <c r="AU1734" t="b">
        <f t="shared" ca="1" si="731"/>
        <v>0</v>
      </c>
      <c r="AV1734" t="b">
        <f t="shared" ca="1" si="732"/>
        <v>0</v>
      </c>
      <c r="AW1734" s="266" t="b">
        <f t="shared" ca="1" si="733"/>
        <v>0</v>
      </c>
      <c r="AX1734" s="266" t="b">
        <f t="shared" ca="1" si="734"/>
        <v>0</v>
      </c>
      <c r="AY1734" s="266" t="b">
        <f t="shared" ca="1" si="735"/>
        <v>0</v>
      </c>
    </row>
    <row r="1735" spans="1:51" x14ac:dyDescent="0.25">
      <c r="A1735">
        <v>1703</v>
      </c>
      <c r="B1735" s="163">
        <f ca="1">OFFSET(InputPriceData!B$15,CalculationsAndCharts!$A1735+$A$11,0,1,1)</f>
        <v>39546</v>
      </c>
      <c r="C1735" s="3">
        <f ca="1">OFFSET(InputPriceData!G$15,CalculationsAndCharts!$A1735+$A$11,IF($C$7,8,0),1,1)</f>
        <v>536500</v>
      </c>
      <c r="D1735" s="4">
        <f ca="1">OFFSET(InputPriceData!C$15,CalculationsAndCharts!$A1735+$A$11,IF($C$7,8,0),1,1)</f>
        <v>14.45</v>
      </c>
      <c r="E1735" s="4">
        <f ca="1">OFFSET(InputPriceData!D$15,CalculationsAndCharts!$A1735+$A$11,IF($C$7,8,0),1,1)</f>
        <v>14.54</v>
      </c>
      <c r="F1735" s="4">
        <f ca="1">OFFSET(InputPriceData!E$15,CalculationsAndCharts!$A1735+$A$11,IF($C$7,8,0),1,1)</f>
        <v>14.29</v>
      </c>
      <c r="G1735" s="4">
        <f ca="1">OFFSET(InputPriceData!F$15,CalculationsAndCharts!$A1735+$A$11,IF($C$7,8,0),1,1)</f>
        <v>14.54</v>
      </c>
      <c r="H1735" s="128"/>
      <c r="I1735" s="128"/>
      <c r="K1735" s="124"/>
      <c r="L1735" s="279"/>
      <c r="M1735" s="281"/>
      <c r="N1735" s="280"/>
      <c r="O1735" s="4"/>
      <c r="P1735" s="4"/>
      <c r="Q1735" s="3"/>
      <c r="S1735" s="309">
        <f t="shared" ca="1" si="716"/>
        <v>15.34</v>
      </c>
      <c r="T1735" s="309">
        <f t="shared" ca="1" si="717"/>
        <v>13.74</v>
      </c>
      <c r="U1735" s="310">
        <f t="shared" ca="1" si="709"/>
        <v>0.49999999999999944</v>
      </c>
      <c r="V1735" s="310" t="b">
        <f t="shared" ca="1" si="718"/>
        <v>0</v>
      </c>
      <c r="W1735" s="3" t="b">
        <f t="shared" ca="1" si="719"/>
        <v>0</v>
      </c>
      <c r="X1735" s="3" t="str">
        <f t="shared" ca="1" si="720"/>
        <v/>
      </c>
      <c r="Y1735" s="3" t="str">
        <f t="shared" ca="1" si="710"/>
        <v/>
      </c>
      <c r="Z1735" s="3" t="str">
        <f t="shared" ca="1" si="721"/>
        <v/>
      </c>
      <c r="AA1735" s="3" t="str">
        <f t="shared" ca="1" si="722"/>
        <v/>
      </c>
      <c r="AB1735" s="205">
        <f t="shared" ca="1" si="723"/>
        <v>4622</v>
      </c>
      <c r="AC1735" s="205">
        <f t="shared" ca="1" si="724"/>
        <v>71</v>
      </c>
      <c r="AD1735" s="205">
        <f t="shared" ca="1" si="711"/>
        <v>65.098591549295776</v>
      </c>
      <c r="AE1735" s="205">
        <f t="shared" ca="1" si="712"/>
        <v>15.098591549295776</v>
      </c>
      <c r="AF1735" s="205">
        <f t="shared" ca="1" si="725"/>
        <v>3.0197183098591553</v>
      </c>
      <c r="AG1735" s="205"/>
      <c r="AH1735" s="205"/>
      <c r="AI1735" s="205"/>
      <c r="AJ1735" s="205"/>
      <c r="AK1735" s="4"/>
      <c r="AL1735" s="4"/>
      <c r="AM1735" s="309">
        <f t="shared" ca="1" si="726"/>
        <v>15.34</v>
      </c>
      <c r="AN1735" s="309">
        <f t="shared" ca="1" si="727"/>
        <v>13.84</v>
      </c>
      <c r="AO1735" s="310">
        <f t="shared" ca="1" si="728"/>
        <v>0.46666666666666617</v>
      </c>
      <c r="AP1735" s="310" t="b">
        <f t="shared" ca="1" si="729"/>
        <v>0</v>
      </c>
      <c r="AQ1735" s="309">
        <f t="shared" ca="1" si="730"/>
        <v>0</v>
      </c>
      <c r="AR1735" s="205">
        <f t="shared" ca="1" si="713"/>
        <v>0</v>
      </c>
      <c r="AS1735" s="45" t="b">
        <f t="shared" ca="1" si="714"/>
        <v>0</v>
      </c>
      <c r="AT1735">
        <f t="shared" ca="1" si="715"/>
        <v>0</v>
      </c>
      <c r="AU1735" t="b">
        <f t="shared" ca="1" si="731"/>
        <v>0</v>
      </c>
      <c r="AV1735" t="b">
        <f t="shared" ca="1" si="732"/>
        <v>0</v>
      </c>
      <c r="AW1735" s="266" t="b">
        <f t="shared" ca="1" si="733"/>
        <v>0</v>
      </c>
      <c r="AX1735" s="266" t="b">
        <f t="shared" ca="1" si="734"/>
        <v>0</v>
      </c>
      <c r="AY1735" s="266" t="b">
        <f t="shared" ca="1" si="735"/>
        <v>0</v>
      </c>
    </row>
    <row r="1736" spans="1:51" x14ac:dyDescent="0.25">
      <c r="A1736">
        <v>1704</v>
      </c>
      <c r="B1736" s="163">
        <f ca="1">OFFSET(InputPriceData!B$15,CalculationsAndCharts!$A1736+$A$11,0,1,1)</f>
        <v>39545</v>
      </c>
      <c r="C1736" s="3">
        <f ca="1">OFFSET(InputPriceData!G$15,CalculationsAndCharts!$A1736+$A$11,IF($C$7,8,0),1,1)</f>
        <v>768700</v>
      </c>
      <c r="D1736" s="4">
        <f ca="1">OFFSET(InputPriceData!C$15,CalculationsAndCharts!$A1736+$A$11,IF($C$7,8,0),1,1)</f>
        <v>14.58</v>
      </c>
      <c r="E1736" s="4">
        <f ca="1">OFFSET(InputPriceData!D$15,CalculationsAndCharts!$A1736+$A$11,IF($C$7,8,0),1,1)</f>
        <v>14.72</v>
      </c>
      <c r="F1736" s="4">
        <f ca="1">OFFSET(InputPriceData!E$15,CalculationsAndCharts!$A1736+$A$11,IF($C$7,8,0),1,1)</f>
        <v>14.38</v>
      </c>
      <c r="G1736" s="4">
        <f ca="1">OFFSET(InputPriceData!F$15,CalculationsAndCharts!$A1736+$A$11,IF($C$7,8,0),1,1)</f>
        <v>14.53</v>
      </c>
      <c r="H1736" s="128"/>
      <c r="I1736" s="128"/>
      <c r="K1736" s="124"/>
      <c r="L1736" s="279"/>
      <c r="M1736" s="281"/>
      <c r="N1736" s="280"/>
      <c r="O1736" s="4"/>
      <c r="P1736" s="4"/>
      <c r="Q1736" s="3"/>
      <c r="S1736" s="309">
        <f t="shared" ca="1" si="716"/>
        <v>15.34</v>
      </c>
      <c r="T1736" s="309">
        <f t="shared" ca="1" si="717"/>
        <v>13.74</v>
      </c>
      <c r="U1736" s="310">
        <f t="shared" ca="1" si="709"/>
        <v>0.49374999999999958</v>
      </c>
      <c r="V1736" s="310" t="b">
        <f t="shared" ca="1" si="718"/>
        <v>0</v>
      </c>
      <c r="W1736" s="3" t="b">
        <f t="shared" ca="1" si="719"/>
        <v>0</v>
      </c>
      <c r="X1736" s="3" t="str">
        <f t="shared" ca="1" si="720"/>
        <v/>
      </c>
      <c r="Y1736" s="3" t="str">
        <f t="shared" ca="1" si="710"/>
        <v/>
      </c>
      <c r="Z1736" s="3" t="str">
        <f t="shared" ca="1" si="721"/>
        <v/>
      </c>
      <c r="AA1736" s="3" t="str">
        <f t="shared" ca="1" si="722"/>
        <v/>
      </c>
      <c r="AB1736" s="205">
        <f t="shared" ca="1" si="723"/>
        <v>4622</v>
      </c>
      <c r="AC1736" s="205">
        <f t="shared" ca="1" si="724"/>
        <v>71</v>
      </c>
      <c r="AD1736" s="205">
        <f t="shared" ca="1" si="711"/>
        <v>65.098591549295776</v>
      </c>
      <c r="AE1736" s="205">
        <f t="shared" ca="1" si="712"/>
        <v>15.098591549295776</v>
      </c>
      <c r="AF1736" s="205">
        <f t="shared" ca="1" si="725"/>
        <v>3.0197183098591553</v>
      </c>
      <c r="AG1736" s="205"/>
      <c r="AH1736" s="205"/>
      <c r="AI1736" s="205"/>
      <c r="AJ1736" s="205"/>
      <c r="AK1736" s="4"/>
      <c r="AL1736" s="4"/>
      <c r="AM1736" s="309">
        <f t="shared" ca="1" si="726"/>
        <v>15.34</v>
      </c>
      <c r="AN1736" s="309">
        <f t="shared" ca="1" si="727"/>
        <v>13.74</v>
      </c>
      <c r="AO1736" s="310">
        <f t="shared" ca="1" si="728"/>
        <v>0.49374999999999958</v>
      </c>
      <c r="AP1736" s="310" t="b">
        <f t="shared" ca="1" si="729"/>
        <v>0</v>
      </c>
      <c r="AQ1736" s="309">
        <f t="shared" ca="1" si="730"/>
        <v>0</v>
      </c>
      <c r="AR1736" s="205">
        <f t="shared" ca="1" si="713"/>
        <v>0</v>
      </c>
      <c r="AS1736" s="45" t="b">
        <f t="shared" ca="1" si="714"/>
        <v>0</v>
      </c>
      <c r="AT1736">
        <f t="shared" ca="1" si="715"/>
        <v>0</v>
      </c>
      <c r="AU1736" t="b">
        <f t="shared" ca="1" si="731"/>
        <v>0</v>
      </c>
      <c r="AV1736" t="b">
        <f t="shared" ca="1" si="732"/>
        <v>0</v>
      </c>
      <c r="AW1736" s="266" t="b">
        <f t="shared" ca="1" si="733"/>
        <v>0</v>
      </c>
      <c r="AX1736" s="266" t="b">
        <f t="shared" ca="1" si="734"/>
        <v>0</v>
      </c>
      <c r="AY1736" s="266" t="b">
        <f t="shared" ca="1" si="735"/>
        <v>0</v>
      </c>
    </row>
    <row r="1737" spans="1:51" x14ac:dyDescent="0.25">
      <c r="A1737">
        <v>1705</v>
      </c>
      <c r="B1737" s="163">
        <f ca="1">OFFSET(InputPriceData!B$15,CalculationsAndCharts!$A1737+$A$11,0,1,1)</f>
        <v>39542</v>
      </c>
      <c r="C1737" s="3">
        <f ca="1">OFFSET(InputPriceData!G$15,CalculationsAndCharts!$A1737+$A$11,IF($C$7,8,0),1,1)</f>
        <v>1132800</v>
      </c>
      <c r="D1737" s="4">
        <f ca="1">OFFSET(InputPriceData!C$15,CalculationsAndCharts!$A1737+$A$11,IF($C$7,8,0),1,1)</f>
        <v>15.04</v>
      </c>
      <c r="E1737" s="4">
        <f ca="1">OFFSET(InputPriceData!D$15,CalculationsAndCharts!$A1737+$A$11,IF($C$7,8,0),1,1)</f>
        <v>15.05</v>
      </c>
      <c r="F1737" s="4">
        <f ca="1">OFFSET(InputPriceData!E$15,CalculationsAndCharts!$A1737+$A$11,IF($C$7,8,0),1,1)</f>
        <v>14.41</v>
      </c>
      <c r="G1737" s="4">
        <f ca="1">OFFSET(InputPriceData!F$15,CalculationsAndCharts!$A1737+$A$11,IF($C$7,8,0),1,1)</f>
        <v>14.54</v>
      </c>
      <c r="H1737" s="128"/>
      <c r="I1737" s="128"/>
      <c r="K1737" s="124"/>
      <c r="L1737" s="279"/>
      <c r="M1737" s="281"/>
      <c r="N1737" s="280"/>
      <c r="O1737" s="4"/>
      <c r="P1737" s="4"/>
      <c r="Q1737" s="3"/>
      <c r="S1737" s="309">
        <f t="shared" ca="1" si="716"/>
        <v>15.34</v>
      </c>
      <c r="T1737" s="309">
        <f t="shared" ca="1" si="717"/>
        <v>13.74</v>
      </c>
      <c r="U1737" s="310">
        <f t="shared" ca="1" si="709"/>
        <v>0.49999999999999944</v>
      </c>
      <c r="V1737" s="310" t="b">
        <f t="shared" ca="1" si="718"/>
        <v>0</v>
      </c>
      <c r="W1737" s="3" t="b">
        <f t="shared" ca="1" si="719"/>
        <v>0</v>
      </c>
      <c r="X1737" s="3" t="str">
        <f t="shared" ca="1" si="720"/>
        <v/>
      </c>
      <c r="Y1737" s="3" t="str">
        <f t="shared" ca="1" si="710"/>
        <v/>
      </c>
      <c r="Z1737" s="3" t="str">
        <f t="shared" ca="1" si="721"/>
        <v/>
      </c>
      <c r="AA1737" s="3" t="str">
        <f t="shared" ca="1" si="722"/>
        <v/>
      </c>
      <c r="AB1737" s="205">
        <f t="shared" ca="1" si="723"/>
        <v>4622</v>
      </c>
      <c r="AC1737" s="205">
        <f t="shared" ca="1" si="724"/>
        <v>71</v>
      </c>
      <c r="AD1737" s="205">
        <f t="shared" ca="1" si="711"/>
        <v>65.098591549295776</v>
      </c>
      <c r="AE1737" s="205">
        <f t="shared" ca="1" si="712"/>
        <v>15.098591549295776</v>
      </c>
      <c r="AF1737" s="205">
        <f t="shared" ca="1" si="725"/>
        <v>3.0197183098591553</v>
      </c>
      <c r="AG1737" s="205"/>
      <c r="AH1737" s="205"/>
      <c r="AI1737" s="205"/>
      <c r="AJ1737" s="205"/>
      <c r="AK1737" s="4"/>
      <c r="AL1737" s="4"/>
      <c r="AM1737" s="309">
        <f t="shared" ca="1" si="726"/>
        <v>15.34</v>
      </c>
      <c r="AN1737" s="309">
        <f t="shared" ca="1" si="727"/>
        <v>13.74</v>
      </c>
      <c r="AO1737" s="310">
        <f t="shared" ca="1" si="728"/>
        <v>0.49999999999999944</v>
      </c>
      <c r="AP1737" s="310" t="b">
        <f t="shared" ca="1" si="729"/>
        <v>0</v>
      </c>
      <c r="AQ1737" s="309">
        <f t="shared" ca="1" si="730"/>
        <v>0</v>
      </c>
      <c r="AR1737" s="205">
        <f t="shared" ca="1" si="713"/>
        <v>0</v>
      </c>
      <c r="AS1737" s="45" t="b">
        <f t="shared" ca="1" si="714"/>
        <v>0</v>
      </c>
      <c r="AT1737">
        <f t="shared" ca="1" si="715"/>
        <v>0</v>
      </c>
      <c r="AU1737" t="b">
        <f t="shared" ca="1" si="731"/>
        <v>0</v>
      </c>
      <c r="AV1737" t="b">
        <f t="shared" ca="1" si="732"/>
        <v>0</v>
      </c>
      <c r="AW1737" s="266" t="b">
        <f t="shared" ca="1" si="733"/>
        <v>0</v>
      </c>
      <c r="AX1737" s="266" t="b">
        <f t="shared" ca="1" si="734"/>
        <v>0</v>
      </c>
      <c r="AY1737" s="266" t="b">
        <f t="shared" ca="1" si="735"/>
        <v>0</v>
      </c>
    </row>
    <row r="1738" spans="1:51" x14ac:dyDescent="0.25">
      <c r="A1738">
        <v>1706</v>
      </c>
      <c r="B1738" s="163">
        <f ca="1">OFFSET(InputPriceData!B$15,CalculationsAndCharts!$A1738+$A$11,0,1,1)</f>
        <v>39541</v>
      </c>
      <c r="C1738" s="3">
        <f ca="1">OFFSET(InputPriceData!G$15,CalculationsAndCharts!$A1738+$A$11,IF($C$7,8,0),1,1)</f>
        <v>592200</v>
      </c>
      <c r="D1738" s="4">
        <f ca="1">OFFSET(InputPriceData!C$15,CalculationsAndCharts!$A1738+$A$11,IF($C$7,8,0),1,1)</f>
        <v>14.73</v>
      </c>
      <c r="E1738" s="4">
        <f ca="1">OFFSET(InputPriceData!D$15,CalculationsAndCharts!$A1738+$A$11,IF($C$7,8,0),1,1)</f>
        <v>15.21</v>
      </c>
      <c r="F1738" s="4">
        <f ca="1">OFFSET(InputPriceData!E$15,CalculationsAndCharts!$A1738+$A$11,IF($C$7,8,0),1,1)</f>
        <v>14.6</v>
      </c>
      <c r="G1738" s="4">
        <f ca="1">OFFSET(InputPriceData!F$15,CalculationsAndCharts!$A1738+$A$11,IF($C$7,8,0),1,1)</f>
        <v>15.17</v>
      </c>
      <c r="H1738" s="128"/>
      <c r="I1738" s="128"/>
      <c r="K1738" s="124"/>
      <c r="L1738" s="279"/>
      <c r="M1738" s="281"/>
      <c r="N1738" s="280"/>
      <c r="O1738" s="4"/>
      <c r="P1738" s="4"/>
      <c r="Q1738" s="3"/>
      <c r="S1738" s="309">
        <f t="shared" ca="1" si="716"/>
        <v>15.34</v>
      </c>
      <c r="T1738" s="309">
        <f t="shared" ca="1" si="717"/>
        <v>13.48</v>
      </c>
      <c r="U1738" s="310">
        <f t="shared" ca="1" si="709"/>
        <v>0.90860215053763438</v>
      </c>
      <c r="V1738" s="310" t="b">
        <f t="shared" ca="1" si="718"/>
        <v>0</v>
      </c>
      <c r="W1738" s="3" t="b">
        <f t="shared" ca="1" si="719"/>
        <v>0</v>
      </c>
      <c r="X1738" s="3" t="str">
        <f t="shared" ca="1" si="720"/>
        <v/>
      </c>
      <c r="Y1738" s="3" t="str">
        <f t="shared" ca="1" si="710"/>
        <v/>
      </c>
      <c r="Z1738" s="3" t="str">
        <f t="shared" ca="1" si="721"/>
        <v/>
      </c>
      <c r="AA1738" s="3" t="str">
        <f t="shared" ca="1" si="722"/>
        <v/>
      </c>
      <c r="AB1738" s="205">
        <f t="shared" ca="1" si="723"/>
        <v>4622</v>
      </c>
      <c r="AC1738" s="205">
        <f t="shared" ca="1" si="724"/>
        <v>71</v>
      </c>
      <c r="AD1738" s="205">
        <f t="shared" ca="1" si="711"/>
        <v>65.098591549295776</v>
      </c>
      <c r="AE1738" s="205">
        <f t="shared" ca="1" si="712"/>
        <v>15.098591549295776</v>
      </c>
      <c r="AF1738" s="205">
        <f t="shared" ca="1" si="725"/>
        <v>3.0197183098591553</v>
      </c>
      <c r="AG1738" s="205"/>
      <c r="AH1738" s="205"/>
      <c r="AI1738" s="205"/>
      <c r="AJ1738" s="205"/>
      <c r="AK1738" s="4"/>
      <c r="AL1738" s="4"/>
      <c r="AM1738" s="309">
        <f t="shared" ca="1" si="726"/>
        <v>15.34</v>
      </c>
      <c r="AN1738" s="309">
        <f t="shared" ca="1" si="727"/>
        <v>13.74</v>
      </c>
      <c r="AO1738" s="310">
        <f t="shared" ca="1" si="728"/>
        <v>0.89375000000000004</v>
      </c>
      <c r="AP1738" s="310" t="b">
        <f t="shared" ca="1" si="729"/>
        <v>0</v>
      </c>
      <c r="AQ1738" s="309">
        <f t="shared" ca="1" si="730"/>
        <v>0</v>
      </c>
      <c r="AR1738" s="205">
        <f t="shared" ca="1" si="713"/>
        <v>0</v>
      </c>
      <c r="AS1738" s="45" t="b">
        <f t="shared" ca="1" si="714"/>
        <v>0</v>
      </c>
      <c r="AT1738">
        <f t="shared" ca="1" si="715"/>
        <v>0</v>
      </c>
      <c r="AU1738" t="b">
        <f t="shared" ca="1" si="731"/>
        <v>0</v>
      </c>
      <c r="AV1738" t="b">
        <f t="shared" ca="1" si="732"/>
        <v>0</v>
      </c>
      <c r="AW1738" s="266" t="b">
        <f t="shared" ca="1" si="733"/>
        <v>0</v>
      </c>
      <c r="AX1738" s="266" t="b">
        <f t="shared" ca="1" si="734"/>
        <v>0</v>
      </c>
      <c r="AY1738" s="266" t="b">
        <f t="shared" ca="1" si="735"/>
        <v>0</v>
      </c>
    </row>
    <row r="1739" spans="1:51" x14ac:dyDescent="0.25">
      <c r="A1739">
        <v>1707</v>
      </c>
      <c r="B1739" s="163">
        <f ca="1">OFFSET(InputPriceData!B$15,CalculationsAndCharts!$A1739+$A$11,0,1,1)</f>
        <v>39540</v>
      </c>
      <c r="C1739" s="3">
        <f ca="1">OFFSET(InputPriceData!G$15,CalculationsAndCharts!$A1739+$A$11,IF($C$7,8,0),1,1)</f>
        <v>486200</v>
      </c>
      <c r="D1739" s="4">
        <f ca="1">OFFSET(InputPriceData!C$15,CalculationsAndCharts!$A1739+$A$11,IF($C$7,8,0),1,1)</f>
        <v>14.89</v>
      </c>
      <c r="E1739" s="4">
        <f ca="1">OFFSET(InputPriceData!D$15,CalculationsAndCharts!$A1739+$A$11,IF($C$7,8,0),1,1)</f>
        <v>15.06</v>
      </c>
      <c r="F1739" s="4">
        <f ca="1">OFFSET(InputPriceData!E$15,CalculationsAndCharts!$A1739+$A$11,IF($C$7,8,0),1,1)</f>
        <v>14.58</v>
      </c>
      <c r="G1739" s="4">
        <f ca="1">OFFSET(InputPriceData!F$15,CalculationsAndCharts!$A1739+$A$11,IF($C$7,8,0),1,1)</f>
        <v>14.89</v>
      </c>
      <c r="H1739" s="128"/>
      <c r="I1739" s="128"/>
      <c r="K1739" s="124"/>
      <c r="L1739" s="279"/>
      <c r="M1739" s="281"/>
      <c r="N1739" s="280"/>
      <c r="O1739" s="4"/>
      <c r="P1739" s="4"/>
      <c r="Q1739" s="3"/>
      <c r="S1739" s="309">
        <f t="shared" ca="1" si="716"/>
        <v>15.34</v>
      </c>
      <c r="T1739" s="309">
        <f t="shared" ca="1" si="717"/>
        <v>13.48</v>
      </c>
      <c r="U1739" s="310">
        <f t="shared" ca="1" si="709"/>
        <v>0.75806451612903258</v>
      </c>
      <c r="V1739" s="310" t="b">
        <f t="shared" ca="1" si="718"/>
        <v>0</v>
      </c>
      <c r="W1739" s="3" t="b">
        <f t="shared" ca="1" si="719"/>
        <v>0</v>
      </c>
      <c r="X1739" s="3" t="str">
        <f t="shared" ca="1" si="720"/>
        <v/>
      </c>
      <c r="Y1739" s="3" t="str">
        <f t="shared" ca="1" si="710"/>
        <v/>
      </c>
      <c r="Z1739" s="3" t="str">
        <f t="shared" ca="1" si="721"/>
        <v/>
      </c>
      <c r="AA1739" s="3" t="str">
        <f t="shared" ca="1" si="722"/>
        <v/>
      </c>
      <c r="AB1739" s="205">
        <f t="shared" ca="1" si="723"/>
        <v>4622</v>
      </c>
      <c r="AC1739" s="205">
        <f t="shared" ca="1" si="724"/>
        <v>71</v>
      </c>
      <c r="AD1739" s="205">
        <f t="shared" ca="1" si="711"/>
        <v>65.098591549295776</v>
      </c>
      <c r="AE1739" s="205">
        <f t="shared" ca="1" si="712"/>
        <v>15.098591549295776</v>
      </c>
      <c r="AF1739" s="205">
        <f t="shared" ca="1" si="725"/>
        <v>3.0197183098591553</v>
      </c>
      <c r="AG1739" s="205"/>
      <c r="AH1739" s="205"/>
      <c r="AI1739" s="205"/>
      <c r="AJ1739" s="205"/>
      <c r="AK1739" s="4"/>
      <c r="AL1739" s="4"/>
      <c r="AM1739" s="309">
        <f t="shared" ca="1" si="726"/>
        <v>15.34</v>
      </c>
      <c r="AN1739" s="309">
        <f t="shared" ca="1" si="727"/>
        <v>13.74</v>
      </c>
      <c r="AO1739" s="310">
        <f t="shared" ca="1" si="728"/>
        <v>0.71875000000000033</v>
      </c>
      <c r="AP1739" s="310" t="b">
        <f t="shared" ca="1" si="729"/>
        <v>0</v>
      </c>
      <c r="AQ1739" s="309">
        <f t="shared" ca="1" si="730"/>
        <v>0</v>
      </c>
      <c r="AR1739" s="205">
        <f t="shared" ca="1" si="713"/>
        <v>0</v>
      </c>
      <c r="AS1739" s="45" t="b">
        <f t="shared" ca="1" si="714"/>
        <v>0</v>
      </c>
      <c r="AT1739">
        <f t="shared" ca="1" si="715"/>
        <v>0</v>
      </c>
      <c r="AU1739" t="b">
        <f t="shared" ca="1" si="731"/>
        <v>0</v>
      </c>
      <c r="AV1739" t="b">
        <f t="shared" ca="1" si="732"/>
        <v>0</v>
      </c>
      <c r="AW1739" s="266" t="b">
        <f t="shared" ca="1" si="733"/>
        <v>0</v>
      </c>
      <c r="AX1739" s="266" t="b">
        <f t="shared" ca="1" si="734"/>
        <v>0</v>
      </c>
      <c r="AY1739" s="266" t="b">
        <f t="shared" ca="1" si="735"/>
        <v>0</v>
      </c>
    </row>
    <row r="1740" spans="1:51" x14ac:dyDescent="0.25">
      <c r="A1740">
        <v>1708</v>
      </c>
      <c r="B1740" s="163">
        <f ca="1">OFFSET(InputPriceData!B$15,CalculationsAndCharts!$A1740+$A$11,0,1,1)</f>
        <v>39539</v>
      </c>
      <c r="C1740" s="3">
        <f ca="1">OFFSET(InputPriceData!G$15,CalculationsAndCharts!$A1740+$A$11,IF($C$7,8,0),1,1)</f>
        <v>937800</v>
      </c>
      <c r="D1740" s="4">
        <f ca="1">OFFSET(InputPriceData!C$15,CalculationsAndCharts!$A1740+$A$11,IF($C$7,8,0),1,1)</f>
        <v>14.44</v>
      </c>
      <c r="E1740" s="4">
        <f ca="1">OFFSET(InputPriceData!D$15,CalculationsAndCharts!$A1740+$A$11,IF($C$7,8,0),1,1)</f>
        <v>14.88</v>
      </c>
      <c r="F1740" s="4">
        <f ca="1">OFFSET(InputPriceData!E$15,CalculationsAndCharts!$A1740+$A$11,IF($C$7,8,0),1,1)</f>
        <v>14.17</v>
      </c>
      <c r="G1740" s="4">
        <f ca="1">OFFSET(InputPriceData!F$15,CalculationsAndCharts!$A1740+$A$11,IF($C$7,8,0),1,1)</f>
        <v>14.83</v>
      </c>
      <c r="H1740" s="128"/>
      <c r="I1740" s="128"/>
      <c r="K1740" s="124"/>
      <c r="L1740" s="279"/>
      <c r="M1740" s="281"/>
      <c r="N1740" s="280"/>
      <c r="O1740" s="4"/>
      <c r="P1740" s="4"/>
      <c r="Q1740" s="3"/>
      <c r="S1740" s="309">
        <f t="shared" ca="1" si="716"/>
        <v>15.34</v>
      </c>
      <c r="T1740" s="309">
        <f t="shared" ca="1" si="717"/>
        <v>13.48</v>
      </c>
      <c r="U1740" s="310">
        <f t="shared" ca="1" si="709"/>
        <v>0.72580645161290325</v>
      </c>
      <c r="V1740" s="310" t="b">
        <f t="shared" ca="1" si="718"/>
        <v>0</v>
      </c>
      <c r="W1740" s="3" t="b">
        <f t="shared" ca="1" si="719"/>
        <v>1</v>
      </c>
      <c r="X1740" s="3">
        <f t="shared" ca="1" si="720"/>
        <v>13.88</v>
      </c>
      <c r="Y1740" s="3">
        <f t="shared" ca="1" si="710"/>
        <v>6.8443804034582074</v>
      </c>
      <c r="Z1740" s="3">
        <f t="shared" ca="1" si="721"/>
        <v>6.8443804034582074</v>
      </c>
      <c r="AA1740" s="3">
        <f t="shared" ca="1" si="722"/>
        <v>84</v>
      </c>
      <c r="AB1740" s="205">
        <f t="shared" ca="1" si="723"/>
        <v>4622</v>
      </c>
      <c r="AC1740" s="205">
        <f t="shared" ca="1" si="724"/>
        <v>71</v>
      </c>
      <c r="AD1740" s="205">
        <f t="shared" ca="1" si="711"/>
        <v>65.098591549295776</v>
      </c>
      <c r="AE1740" s="205">
        <f t="shared" ca="1" si="712"/>
        <v>15.098591549295776</v>
      </c>
      <c r="AF1740" s="205">
        <f t="shared" ca="1" si="725"/>
        <v>3.0197183098591553</v>
      </c>
      <c r="AG1740" s="205"/>
      <c r="AH1740" s="205"/>
      <c r="AI1740" s="205"/>
      <c r="AJ1740" s="205"/>
      <c r="AK1740" s="4"/>
      <c r="AL1740" s="4"/>
      <c r="AM1740" s="309">
        <f t="shared" ca="1" si="726"/>
        <v>15.34</v>
      </c>
      <c r="AN1740" s="309">
        <f t="shared" ca="1" si="727"/>
        <v>13.48</v>
      </c>
      <c r="AO1740" s="310">
        <f t="shared" ca="1" si="728"/>
        <v>0.72580645161290325</v>
      </c>
      <c r="AP1740" s="310" t="b">
        <f t="shared" ca="1" si="729"/>
        <v>0</v>
      </c>
      <c r="AQ1740" s="309">
        <f t="shared" ca="1" si="730"/>
        <v>0</v>
      </c>
      <c r="AR1740" s="205">
        <f t="shared" ca="1" si="713"/>
        <v>0</v>
      </c>
      <c r="AS1740" s="45" t="b">
        <f t="shared" ca="1" si="714"/>
        <v>0</v>
      </c>
      <c r="AT1740">
        <f t="shared" ca="1" si="715"/>
        <v>0</v>
      </c>
      <c r="AU1740" t="b">
        <f t="shared" ca="1" si="731"/>
        <v>0</v>
      </c>
      <c r="AV1740" t="b">
        <f t="shared" ca="1" si="732"/>
        <v>0</v>
      </c>
      <c r="AW1740" s="266" t="b">
        <f t="shared" ca="1" si="733"/>
        <v>0</v>
      </c>
      <c r="AX1740" s="266" t="b">
        <f t="shared" ca="1" si="734"/>
        <v>0</v>
      </c>
      <c r="AY1740" s="266" t="b">
        <f t="shared" ca="1" si="735"/>
        <v>0</v>
      </c>
    </row>
    <row r="1741" spans="1:51" x14ac:dyDescent="0.25">
      <c r="A1741">
        <v>1709</v>
      </c>
      <c r="B1741" s="163">
        <f ca="1">OFFSET(InputPriceData!B$15,CalculationsAndCharts!$A1741+$A$11,0,1,1)</f>
        <v>39538</v>
      </c>
      <c r="C1741" s="3">
        <f ca="1">OFFSET(InputPriceData!G$15,CalculationsAndCharts!$A1741+$A$11,IF($C$7,8,0),1,1)</f>
        <v>1413900</v>
      </c>
      <c r="D1741" s="4">
        <f ca="1">OFFSET(InputPriceData!C$15,CalculationsAndCharts!$A1741+$A$11,IF($C$7,8,0),1,1)</f>
        <v>14.08</v>
      </c>
      <c r="E1741" s="4">
        <f ca="1">OFFSET(InputPriceData!D$15,CalculationsAndCharts!$A1741+$A$11,IF($C$7,8,0),1,1)</f>
        <v>14.47</v>
      </c>
      <c r="F1741" s="4">
        <f ca="1">OFFSET(InputPriceData!E$15,CalculationsAndCharts!$A1741+$A$11,IF($C$7,8,0),1,1)</f>
        <v>13.74</v>
      </c>
      <c r="G1741" s="4">
        <f ca="1">OFFSET(InputPriceData!F$15,CalculationsAndCharts!$A1741+$A$11,IF($C$7,8,0),1,1)</f>
        <v>14.26</v>
      </c>
      <c r="H1741" s="128"/>
      <c r="I1741" s="128"/>
      <c r="K1741" s="124"/>
      <c r="L1741" s="279"/>
      <c r="M1741" s="281"/>
      <c r="N1741" s="280"/>
      <c r="O1741" s="4"/>
      <c r="P1741" s="4"/>
      <c r="Q1741" s="3"/>
      <c r="S1741" s="309">
        <f t="shared" ca="1" si="716"/>
        <v>15.34</v>
      </c>
      <c r="T1741" s="309">
        <f t="shared" ca="1" si="717"/>
        <v>13.48</v>
      </c>
      <c r="U1741" s="310">
        <f t="shared" ca="1" si="709"/>
        <v>0.41935483870967721</v>
      </c>
      <c r="V1741" s="310" t="b">
        <f t="shared" ca="1" si="718"/>
        <v>0</v>
      </c>
      <c r="W1741" s="3" t="b">
        <f t="shared" ca="1" si="719"/>
        <v>0</v>
      </c>
      <c r="X1741" s="3" t="str">
        <f t="shared" ca="1" si="720"/>
        <v/>
      </c>
      <c r="Y1741" s="3" t="str">
        <f t="shared" ca="1" si="710"/>
        <v/>
      </c>
      <c r="Z1741" s="3" t="str">
        <f t="shared" ca="1" si="721"/>
        <v/>
      </c>
      <c r="AA1741" s="3" t="str">
        <f t="shared" ca="1" si="722"/>
        <v/>
      </c>
      <c r="AB1741" s="205">
        <f t="shared" ca="1" si="723"/>
        <v>4538</v>
      </c>
      <c r="AC1741" s="205">
        <f t="shared" ca="1" si="724"/>
        <v>70</v>
      </c>
      <c r="AD1741" s="205">
        <f t="shared" ca="1" si="711"/>
        <v>64.828571428571422</v>
      </c>
      <c r="AE1741" s="205">
        <f t="shared" ca="1" si="712"/>
        <v>14.828571428571422</v>
      </c>
      <c r="AF1741" s="205">
        <f t="shared" ca="1" si="725"/>
        <v>2.9657142857142844</v>
      </c>
      <c r="AG1741" s="205"/>
      <c r="AH1741" s="205"/>
      <c r="AI1741" s="205"/>
      <c r="AJ1741" s="205"/>
      <c r="AK1741" s="4"/>
      <c r="AL1741" s="4"/>
      <c r="AM1741" s="309">
        <f t="shared" ca="1" si="726"/>
        <v>15.34</v>
      </c>
      <c r="AN1741" s="309">
        <f t="shared" ca="1" si="727"/>
        <v>13.48</v>
      </c>
      <c r="AO1741" s="310">
        <f t="shared" ca="1" si="728"/>
        <v>0.41935483870967721</v>
      </c>
      <c r="AP1741" s="310" t="b">
        <f t="shared" ca="1" si="729"/>
        <v>0</v>
      </c>
      <c r="AQ1741" s="309">
        <f t="shared" ca="1" si="730"/>
        <v>0</v>
      </c>
      <c r="AR1741" s="205">
        <f t="shared" ca="1" si="713"/>
        <v>0</v>
      </c>
      <c r="AS1741" s="45" t="b">
        <f t="shared" ca="1" si="714"/>
        <v>0</v>
      </c>
      <c r="AT1741">
        <f t="shared" ca="1" si="715"/>
        <v>0</v>
      </c>
      <c r="AU1741" t="b">
        <f t="shared" ca="1" si="731"/>
        <v>0</v>
      </c>
      <c r="AV1741" t="b">
        <f t="shared" ca="1" si="732"/>
        <v>0</v>
      </c>
      <c r="AW1741" s="266" t="b">
        <f t="shared" ca="1" si="733"/>
        <v>0</v>
      </c>
      <c r="AX1741" s="266" t="b">
        <f t="shared" ca="1" si="734"/>
        <v>0</v>
      </c>
      <c r="AY1741" s="266" t="b">
        <f t="shared" ca="1" si="735"/>
        <v>0</v>
      </c>
    </row>
    <row r="1742" spans="1:51" x14ac:dyDescent="0.25">
      <c r="A1742">
        <v>1710</v>
      </c>
      <c r="B1742" s="163">
        <f ca="1">OFFSET(InputPriceData!B$15,CalculationsAndCharts!$A1742+$A$11,0,1,1)</f>
        <v>39535</v>
      </c>
      <c r="C1742" s="3">
        <f ca="1">OFFSET(InputPriceData!G$15,CalculationsAndCharts!$A1742+$A$11,IF($C$7,8,0),1,1)</f>
        <v>616200</v>
      </c>
      <c r="D1742" s="4">
        <f ca="1">OFFSET(InputPriceData!C$15,CalculationsAndCharts!$A1742+$A$11,IF($C$7,8,0),1,1)</f>
        <v>14.99</v>
      </c>
      <c r="E1742" s="4">
        <f ca="1">OFFSET(InputPriceData!D$15,CalculationsAndCharts!$A1742+$A$11,IF($C$7,8,0),1,1)</f>
        <v>15.15</v>
      </c>
      <c r="F1742" s="4">
        <f ca="1">OFFSET(InputPriceData!E$15,CalculationsAndCharts!$A1742+$A$11,IF($C$7,8,0),1,1)</f>
        <v>14.69</v>
      </c>
      <c r="G1742" s="4">
        <f ca="1">OFFSET(InputPriceData!F$15,CalculationsAndCharts!$A1742+$A$11,IF($C$7,8,0),1,1)</f>
        <v>14.72</v>
      </c>
      <c r="H1742" s="128"/>
      <c r="I1742" s="128"/>
      <c r="K1742" s="124"/>
      <c r="L1742" s="279"/>
      <c r="M1742" s="281"/>
      <c r="N1742" s="280"/>
      <c r="O1742" s="4"/>
      <c r="P1742" s="4"/>
      <c r="Q1742" s="3"/>
      <c r="S1742" s="309">
        <f t="shared" ca="1" si="716"/>
        <v>15.34</v>
      </c>
      <c r="T1742" s="309">
        <f t="shared" ca="1" si="717"/>
        <v>13.48</v>
      </c>
      <c r="U1742" s="310">
        <f t="shared" ca="1" si="709"/>
        <v>0.66666666666666696</v>
      </c>
      <c r="V1742" s="310" t="b">
        <f t="shared" ca="1" si="718"/>
        <v>0</v>
      </c>
      <c r="W1742" s="3" t="b">
        <f t="shared" ca="1" si="719"/>
        <v>0</v>
      </c>
      <c r="X1742" s="3" t="str">
        <f t="shared" ca="1" si="720"/>
        <v/>
      </c>
      <c r="Y1742" s="3" t="str">
        <f t="shared" ca="1" si="710"/>
        <v/>
      </c>
      <c r="Z1742" s="3" t="str">
        <f t="shared" ca="1" si="721"/>
        <v/>
      </c>
      <c r="AA1742" s="3" t="str">
        <f t="shared" ca="1" si="722"/>
        <v/>
      </c>
      <c r="AB1742" s="205">
        <f t="shared" ca="1" si="723"/>
        <v>4538</v>
      </c>
      <c r="AC1742" s="205">
        <f t="shared" ca="1" si="724"/>
        <v>70</v>
      </c>
      <c r="AD1742" s="205">
        <f t="shared" ca="1" si="711"/>
        <v>64.828571428571422</v>
      </c>
      <c r="AE1742" s="205">
        <f t="shared" ca="1" si="712"/>
        <v>14.828571428571422</v>
      </c>
      <c r="AF1742" s="205">
        <f t="shared" ca="1" si="725"/>
        <v>2.9657142857142844</v>
      </c>
      <c r="AG1742" s="205"/>
      <c r="AH1742" s="205"/>
      <c r="AI1742" s="205"/>
      <c r="AJ1742" s="205"/>
      <c r="AK1742" s="4"/>
      <c r="AL1742" s="4"/>
      <c r="AM1742" s="309">
        <f t="shared" ca="1" si="726"/>
        <v>15.34</v>
      </c>
      <c r="AN1742" s="309">
        <f t="shared" ca="1" si="727"/>
        <v>13.48</v>
      </c>
      <c r="AO1742" s="310">
        <f t="shared" ca="1" si="728"/>
        <v>0.66666666666666696</v>
      </c>
      <c r="AP1742" s="310" t="b">
        <f t="shared" ca="1" si="729"/>
        <v>0</v>
      </c>
      <c r="AQ1742" s="309">
        <f t="shared" ca="1" si="730"/>
        <v>0</v>
      </c>
      <c r="AR1742" s="205">
        <f t="shared" ca="1" si="713"/>
        <v>0</v>
      </c>
      <c r="AS1742" s="45" t="b">
        <f t="shared" ca="1" si="714"/>
        <v>0</v>
      </c>
      <c r="AT1742">
        <f t="shared" ca="1" si="715"/>
        <v>0</v>
      </c>
      <c r="AU1742" t="b">
        <f t="shared" ca="1" si="731"/>
        <v>0</v>
      </c>
      <c r="AV1742" t="b">
        <f t="shared" ca="1" si="732"/>
        <v>0</v>
      </c>
      <c r="AW1742" s="266" t="b">
        <f t="shared" ca="1" si="733"/>
        <v>0</v>
      </c>
      <c r="AX1742" s="266" t="b">
        <f t="shared" ca="1" si="734"/>
        <v>0</v>
      </c>
      <c r="AY1742" s="266" t="b">
        <f t="shared" ca="1" si="735"/>
        <v>0</v>
      </c>
    </row>
    <row r="1743" spans="1:51" x14ac:dyDescent="0.25">
      <c r="A1743">
        <v>1711</v>
      </c>
      <c r="B1743" s="163">
        <f ca="1">OFFSET(InputPriceData!B$15,CalculationsAndCharts!$A1743+$A$11,0,1,1)</f>
        <v>39534</v>
      </c>
      <c r="C1743" s="3">
        <f ca="1">OFFSET(InputPriceData!G$15,CalculationsAndCharts!$A1743+$A$11,IF($C$7,8,0),1,1)</f>
        <v>726900</v>
      </c>
      <c r="D1743" s="4">
        <f ca="1">OFFSET(InputPriceData!C$15,CalculationsAndCharts!$A1743+$A$11,IF($C$7,8,0),1,1)</f>
        <v>15</v>
      </c>
      <c r="E1743" s="4">
        <f ca="1">OFFSET(InputPriceData!D$15,CalculationsAndCharts!$A1743+$A$11,IF($C$7,8,0),1,1)</f>
        <v>15.25</v>
      </c>
      <c r="F1743" s="4">
        <f ca="1">OFFSET(InputPriceData!E$15,CalculationsAndCharts!$A1743+$A$11,IF($C$7,8,0),1,1)</f>
        <v>14.87</v>
      </c>
      <c r="G1743" s="4">
        <f ca="1">OFFSET(InputPriceData!F$15,CalculationsAndCharts!$A1743+$A$11,IF($C$7,8,0),1,1)</f>
        <v>15</v>
      </c>
      <c r="H1743" s="128"/>
      <c r="I1743" s="128"/>
      <c r="K1743" s="124"/>
      <c r="L1743" s="279"/>
      <c r="M1743" s="281"/>
      <c r="N1743" s="280"/>
      <c r="O1743" s="4"/>
      <c r="P1743" s="4"/>
      <c r="Q1743" s="3"/>
      <c r="S1743" s="309">
        <f t="shared" ca="1" si="716"/>
        <v>15.34</v>
      </c>
      <c r="T1743" s="309">
        <f t="shared" ca="1" si="717"/>
        <v>13.48</v>
      </c>
      <c r="U1743" s="310">
        <f t="shared" ca="1" si="709"/>
        <v>0.81720430107526887</v>
      </c>
      <c r="V1743" s="310" t="b">
        <f t="shared" ca="1" si="718"/>
        <v>0</v>
      </c>
      <c r="W1743" s="3" t="b">
        <f t="shared" ca="1" si="719"/>
        <v>0</v>
      </c>
      <c r="X1743" s="3" t="str">
        <f t="shared" ca="1" si="720"/>
        <v/>
      </c>
      <c r="Y1743" s="3" t="str">
        <f t="shared" ca="1" si="710"/>
        <v/>
      </c>
      <c r="Z1743" s="3" t="str">
        <f t="shared" ca="1" si="721"/>
        <v/>
      </c>
      <c r="AA1743" s="3" t="str">
        <f t="shared" ca="1" si="722"/>
        <v/>
      </c>
      <c r="AB1743" s="205">
        <f t="shared" ca="1" si="723"/>
        <v>4538</v>
      </c>
      <c r="AC1743" s="205">
        <f t="shared" ca="1" si="724"/>
        <v>70</v>
      </c>
      <c r="AD1743" s="205">
        <f t="shared" ca="1" si="711"/>
        <v>64.828571428571422</v>
      </c>
      <c r="AE1743" s="205">
        <f t="shared" ca="1" si="712"/>
        <v>14.828571428571422</v>
      </c>
      <c r="AF1743" s="205">
        <f t="shared" ca="1" si="725"/>
        <v>2.9657142857142844</v>
      </c>
      <c r="AG1743" s="205"/>
      <c r="AH1743" s="205"/>
      <c r="AI1743" s="205"/>
      <c r="AJ1743" s="205"/>
      <c r="AK1743" s="4"/>
      <c r="AL1743" s="4"/>
      <c r="AM1743" s="309">
        <f t="shared" ca="1" si="726"/>
        <v>15.34</v>
      </c>
      <c r="AN1743" s="309">
        <f t="shared" ca="1" si="727"/>
        <v>13.48</v>
      </c>
      <c r="AO1743" s="310">
        <f t="shared" ca="1" si="728"/>
        <v>0.81720430107526887</v>
      </c>
      <c r="AP1743" s="310" t="b">
        <f t="shared" ca="1" si="729"/>
        <v>0</v>
      </c>
      <c r="AQ1743" s="309">
        <f t="shared" ca="1" si="730"/>
        <v>0</v>
      </c>
      <c r="AR1743" s="205">
        <f t="shared" ca="1" si="713"/>
        <v>0</v>
      </c>
      <c r="AS1743" s="45" t="b">
        <f t="shared" ca="1" si="714"/>
        <v>0</v>
      </c>
      <c r="AT1743">
        <f t="shared" ca="1" si="715"/>
        <v>0</v>
      </c>
      <c r="AU1743" t="b">
        <f t="shared" ca="1" si="731"/>
        <v>0</v>
      </c>
      <c r="AV1743" t="b">
        <f t="shared" ca="1" si="732"/>
        <v>0</v>
      </c>
      <c r="AW1743" s="266" t="b">
        <f t="shared" ca="1" si="733"/>
        <v>0</v>
      </c>
      <c r="AX1743" s="266" t="b">
        <f t="shared" ca="1" si="734"/>
        <v>0</v>
      </c>
      <c r="AY1743" s="266" t="b">
        <f t="shared" ca="1" si="735"/>
        <v>0</v>
      </c>
    </row>
    <row r="1744" spans="1:51" x14ac:dyDescent="0.25">
      <c r="A1744">
        <v>1712</v>
      </c>
      <c r="B1744" s="163">
        <f ca="1">OFFSET(InputPriceData!B$15,CalculationsAndCharts!$A1744+$A$11,0,1,1)</f>
        <v>39533</v>
      </c>
      <c r="C1744" s="3">
        <f ca="1">OFFSET(InputPriceData!G$15,CalculationsAndCharts!$A1744+$A$11,IF($C$7,8,0),1,1)</f>
        <v>1245700</v>
      </c>
      <c r="D1744" s="4">
        <f ca="1">OFFSET(InputPriceData!C$15,CalculationsAndCharts!$A1744+$A$11,IF($C$7,8,0),1,1)</f>
        <v>15.08</v>
      </c>
      <c r="E1744" s="4">
        <f ca="1">OFFSET(InputPriceData!D$15,CalculationsAndCharts!$A1744+$A$11,IF($C$7,8,0),1,1)</f>
        <v>15.22</v>
      </c>
      <c r="F1744" s="4">
        <f ca="1">OFFSET(InputPriceData!E$15,CalculationsAndCharts!$A1744+$A$11,IF($C$7,8,0),1,1)</f>
        <v>14.87</v>
      </c>
      <c r="G1744" s="4">
        <f ca="1">OFFSET(InputPriceData!F$15,CalculationsAndCharts!$A1744+$A$11,IF($C$7,8,0),1,1)</f>
        <v>15.19</v>
      </c>
      <c r="H1744" s="128"/>
      <c r="I1744" s="128"/>
      <c r="K1744" s="124"/>
      <c r="L1744" s="279"/>
      <c r="M1744" s="281"/>
      <c r="N1744" s="280"/>
      <c r="O1744" s="4"/>
      <c r="P1744" s="4"/>
      <c r="Q1744" s="3"/>
      <c r="S1744" s="309">
        <f t="shared" ca="1" si="716"/>
        <v>15.34</v>
      </c>
      <c r="T1744" s="309">
        <f t="shared" ca="1" si="717"/>
        <v>13.48</v>
      </c>
      <c r="U1744" s="310">
        <f t="shared" ca="1" si="709"/>
        <v>0.91935483870967716</v>
      </c>
      <c r="V1744" s="310" t="b">
        <f t="shared" ca="1" si="718"/>
        <v>0</v>
      </c>
      <c r="W1744" s="3" t="b">
        <f t="shared" ca="1" si="719"/>
        <v>0</v>
      </c>
      <c r="X1744" s="3" t="str">
        <f t="shared" ca="1" si="720"/>
        <v/>
      </c>
      <c r="Y1744" s="3" t="str">
        <f t="shared" ca="1" si="710"/>
        <v/>
      </c>
      <c r="Z1744" s="3" t="str">
        <f t="shared" ca="1" si="721"/>
        <v/>
      </c>
      <c r="AA1744" s="3" t="str">
        <f t="shared" ca="1" si="722"/>
        <v/>
      </c>
      <c r="AB1744" s="205">
        <f t="shared" ca="1" si="723"/>
        <v>4538</v>
      </c>
      <c r="AC1744" s="205">
        <f t="shared" ca="1" si="724"/>
        <v>70</v>
      </c>
      <c r="AD1744" s="205">
        <f t="shared" ca="1" si="711"/>
        <v>64.828571428571422</v>
      </c>
      <c r="AE1744" s="205">
        <f t="shared" ca="1" si="712"/>
        <v>14.828571428571422</v>
      </c>
      <c r="AF1744" s="205">
        <f t="shared" ca="1" si="725"/>
        <v>2.9657142857142844</v>
      </c>
      <c r="AG1744" s="205"/>
      <c r="AH1744" s="205"/>
      <c r="AI1744" s="205"/>
      <c r="AJ1744" s="205"/>
      <c r="AK1744" s="4"/>
      <c r="AL1744" s="4"/>
      <c r="AM1744" s="309">
        <f t="shared" ca="1" si="726"/>
        <v>15.34</v>
      </c>
      <c r="AN1744" s="309">
        <f t="shared" ca="1" si="727"/>
        <v>13.48</v>
      </c>
      <c r="AO1744" s="310">
        <f t="shared" ca="1" si="728"/>
        <v>0.91935483870967716</v>
      </c>
      <c r="AP1744" s="310" t="b">
        <f t="shared" ca="1" si="729"/>
        <v>0</v>
      </c>
      <c r="AQ1744" s="309">
        <f t="shared" ca="1" si="730"/>
        <v>0</v>
      </c>
      <c r="AR1744" s="205">
        <f t="shared" ca="1" si="713"/>
        <v>0</v>
      </c>
      <c r="AS1744" s="45" t="b">
        <f t="shared" ca="1" si="714"/>
        <v>0</v>
      </c>
      <c r="AT1744">
        <f t="shared" ca="1" si="715"/>
        <v>0</v>
      </c>
      <c r="AU1744" t="b">
        <f t="shared" ca="1" si="731"/>
        <v>0</v>
      </c>
      <c r="AV1744" t="b">
        <f t="shared" ca="1" si="732"/>
        <v>0</v>
      </c>
      <c r="AW1744" s="266" t="b">
        <f t="shared" ca="1" si="733"/>
        <v>0</v>
      </c>
      <c r="AX1744" s="266" t="b">
        <f t="shared" ca="1" si="734"/>
        <v>0</v>
      </c>
      <c r="AY1744" s="266" t="b">
        <f t="shared" ca="1" si="735"/>
        <v>0</v>
      </c>
    </row>
    <row r="1745" spans="1:51" x14ac:dyDescent="0.25">
      <c r="A1745">
        <v>1713</v>
      </c>
      <c r="B1745" s="163">
        <f ca="1">OFFSET(InputPriceData!B$15,CalculationsAndCharts!$A1745+$A$11,0,1,1)</f>
        <v>39532</v>
      </c>
      <c r="C1745" s="3">
        <f ca="1">OFFSET(InputPriceData!G$15,CalculationsAndCharts!$A1745+$A$11,IF($C$7,8,0),1,1)</f>
        <v>998700</v>
      </c>
      <c r="D1745" s="4">
        <f ca="1">OFFSET(InputPriceData!C$15,CalculationsAndCharts!$A1745+$A$11,IF($C$7,8,0),1,1)</f>
        <v>15.37</v>
      </c>
      <c r="E1745" s="4">
        <f ca="1">OFFSET(InputPriceData!D$15,CalculationsAndCharts!$A1745+$A$11,IF($C$7,8,0),1,1)</f>
        <v>15.5</v>
      </c>
      <c r="F1745" s="4">
        <f ca="1">OFFSET(InputPriceData!E$15,CalculationsAndCharts!$A1745+$A$11,IF($C$7,8,0),1,1)</f>
        <v>15.08</v>
      </c>
      <c r="G1745" s="4">
        <f ca="1">OFFSET(InputPriceData!F$15,CalculationsAndCharts!$A1745+$A$11,IF($C$7,8,0),1,1)</f>
        <v>15.22</v>
      </c>
      <c r="H1745" s="128"/>
      <c r="I1745" s="128"/>
      <c r="K1745" s="124"/>
      <c r="L1745" s="279"/>
      <c r="M1745" s="281"/>
      <c r="N1745" s="280"/>
      <c r="O1745" s="4"/>
      <c r="P1745" s="4"/>
      <c r="Q1745" s="3"/>
      <c r="S1745" s="309">
        <f t="shared" ca="1" si="716"/>
        <v>15.34</v>
      </c>
      <c r="T1745" s="309">
        <f t="shared" ca="1" si="717"/>
        <v>13.48</v>
      </c>
      <c r="U1745" s="310">
        <f t="shared" ca="1" si="709"/>
        <v>0.93548387096774233</v>
      </c>
      <c r="V1745" s="310" t="b">
        <f t="shared" ca="1" si="718"/>
        <v>0</v>
      </c>
      <c r="W1745" s="3" t="b">
        <f t="shared" ca="1" si="719"/>
        <v>0</v>
      </c>
      <c r="X1745" s="3" t="str">
        <f t="shared" ca="1" si="720"/>
        <v/>
      </c>
      <c r="Y1745" s="3" t="str">
        <f t="shared" ca="1" si="710"/>
        <v/>
      </c>
      <c r="Z1745" s="3" t="str">
        <f t="shared" ca="1" si="721"/>
        <v/>
      </c>
      <c r="AA1745" s="3" t="str">
        <f t="shared" ca="1" si="722"/>
        <v/>
      </c>
      <c r="AB1745" s="205">
        <f t="shared" ca="1" si="723"/>
        <v>4538</v>
      </c>
      <c r="AC1745" s="205">
        <f t="shared" ca="1" si="724"/>
        <v>70</v>
      </c>
      <c r="AD1745" s="205">
        <f t="shared" ca="1" si="711"/>
        <v>64.828571428571422</v>
      </c>
      <c r="AE1745" s="205">
        <f t="shared" ca="1" si="712"/>
        <v>14.828571428571422</v>
      </c>
      <c r="AF1745" s="205">
        <f t="shared" ca="1" si="725"/>
        <v>2.9657142857142844</v>
      </c>
      <c r="AG1745" s="205"/>
      <c r="AH1745" s="205"/>
      <c r="AI1745" s="205"/>
      <c r="AJ1745" s="205"/>
      <c r="AK1745" s="4"/>
      <c r="AL1745" s="4"/>
      <c r="AM1745" s="309">
        <f t="shared" ca="1" si="726"/>
        <v>15.34</v>
      </c>
      <c r="AN1745" s="309">
        <f t="shared" ca="1" si="727"/>
        <v>13.48</v>
      </c>
      <c r="AO1745" s="310">
        <f t="shared" ca="1" si="728"/>
        <v>0.93548387096774233</v>
      </c>
      <c r="AP1745" s="310" t="b">
        <f t="shared" ca="1" si="729"/>
        <v>0</v>
      </c>
      <c r="AQ1745" s="309">
        <f t="shared" ca="1" si="730"/>
        <v>0</v>
      </c>
      <c r="AR1745" s="205">
        <f t="shared" ca="1" si="713"/>
        <v>0</v>
      </c>
      <c r="AS1745" s="45" t="b">
        <f t="shared" ca="1" si="714"/>
        <v>0</v>
      </c>
      <c r="AT1745">
        <f t="shared" ca="1" si="715"/>
        <v>0</v>
      </c>
      <c r="AU1745" t="b">
        <f t="shared" ca="1" si="731"/>
        <v>0</v>
      </c>
      <c r="AV1745" t="b">
        <f t="shared" ca="1" si="732"/>
        <v>0</v>
      </c>
      <c r="AW1745" s="266" t="b">
        <f t="shared" ca="1" si="733"/>
        <v>0</v>
      </c>
      <c r="AX1745" s="266" t="b">
        <f t="shared" ca="1" si="734"/>
        <v>0</v>
      </c>
      <c r="AY1745" s="266" t="b">
        <f t="shared" ca="1" si="735"/>
        <v>0</v>
      </c>
    </row>
    <row r="1746" spans="1:51" x14ac:dyDescent="0.25">
      <c r="A1746">
        <v>1714</v>
      </c>
      <c r="B1746" s="163">
        <f ca="1">OFFSET(InputPriceData!B$15,CalculationsAndCharts!$A1746+$A$11,0,1,1)</f>
        <v>39531</v>
      </c>
      <c r="C1746" s="3">
        <f ca="1">OFFSET(InputPriceData!G$15,CalculationsAndCharts!$A1746+$A$11,IF($C$7,8,0),1,1)</f>
        <v>1065600</v>
      </c>
      <c r="D1746" s="4">
        <f ca="1">OFFSET(InputPriceData!C$15,CalculationsAndCharts!$A1746+$A$11,IF($C$7,8,0),1,1)</f>
        <v>14.58</v>
      </c>
      <c r="E1746" s="4">
        <f ca="1">OFFSET(InputPriceData!D$15,CalculationsAndCharts!$A1746+$A$11,IF($C$7,8,0),1,1)</f>
        <v>15.39</v>
      </c>
      <c r="F1746" s="4">
        <f ca="1">OFFSET(InputPriceData!E$15,CalculationsAndCharts!$A1746+$A$11,IF($C$7,8,0),1,1)</f>
        <v>14.57</v>
      </c>
      <c r="G1746" s="4">
        <f ca="1">OFFSET(InputPriceData!F$15,CalculationsAndCharts!$A1746+$A$11,IF($C$7,8,0),1,1)</f>
        <v>15.34</v>
      </c>
      <c r="H1746" s="128"/>
      <c r="I1746" s="128"/>
      <c r="K1746" s="124"/>
      <c r="L1746" s="279"/>
      <c r="M1746" s="281"/>
      <c r="N1746" s="280"/>
      <c r="O1746" s="4"/>
      <c r="P1746" s="4"/>
      <c r="Q1746" s="3"/>
      <c r="S1746" s="309">
        <f t="shared" ca="1" si="716"/>
        <v>15.34</v>
      </c>
      <c r="T1746" s="309">
        <f t="shared" ca="1" si="717"/>
        <v>13.48</v>
      </c>
      <c r="U1746" s="310">
        <f t="shared" ca="1" si="709"/>
        <v>1</v>
      </c>
      <c r="V1746" s="310" t="b">
        <f t="shared" ca="1" si="718"/>
        <v>0</v>
      </c>
      <c r="W1746" s="3" t="b">
        <f t="shared" ca="1" si="719"/>
        <v>1</v>
      </c>
      <c r="X1746" s="3">
        <f t="shared" ca="1" si="720"/>
        <v>14.14</v>
      </c>
      <c r="Y1746" s="3">
        <f t="shared" ca="1" si="710"/>
        <v>8.4865629420084812</v>
      </c>
      <c r="Z1746" s="3">
        <f t="shared" ca="1" si="721"/>
        <v>8.4865629420084812</v>
      </c>
      <c r="AA1746" s="3">
        <f t="shared" ca="1" si="722"/>
        <v>92</v>
      </c>
      <c r="AB1746" s="205">
        <f t="shared" ca="1" si="723"/>
        <v>4538</v>
      </c>
      <c r="AC1746" s="205">
        <f t="shared" ca="1" si="724"/>
        <v>70</v>
      </c>
      <c r="AD1746" s="205">
        <f t="shared" ca="1" si="711"/>
        <v>64.828571428571422</v>
      </c>
      <c r="AE1746" s="205">
        <f t="shared" ca="1" si="712"/>
        <v>14.828571428571422</v>
      </c>
      <c r="AF1746" s="205">
        <f t="shared" ca="1" si="725"/>
        <v>2.9657142857142844</v>
      </c>
      <c r="AG1746" s="205"/>
      <c r="AH1746" s="205"/>
      <c r="AI1746" s="205"/>
      <c r="AJ1746" s="205"/>
      <c r="AK1746" s="4"/>
      <c r="AL1746" s="4"/>
      <c r="AM1746" s="309">
        <f t="shared" ca="1" si="726"/>
        <v>15.34</v>
      </c>
      <c r="AN1746" s="309">
        <f t="shared" ca="1" si="727"/>
        <v>13.48</v>
      </c>
      <c r="AO1746" s="310">
        <f t="shared" ca="1" si="728"/>
        <v>1</v>
      </c>
      <c r="AP1746" s="310" t="b">
        <f t="shared" ca="1" si="729"/>
        <v>0</v>
      </c>
      <c r="AQ1746" s="309">
        <f t="shared" ca="1" si="730"/>
        <v>0</v>
      </c>
      <c r="AR1746" s="205">
        <f t="shared" ca="1" si="713"/>
        <v>0</v>
      </c>
      <c r="AS1746" s="45" t="b">
        <f t="shared" ca="1" si="714"/>
        <v>0</v>
      </c>
      <c r="AT1746">
        <f t="shared" ca="1" si="715"/>
        <v>0</v>
      </c>
      <c r="AU1746" t="b">
        <f t="shared" ca="1" si="731"/>
        <v>0</v>
      </c>
      <c r="AV1746" t="b">
        <f t="shared" ca="1" si="732"/>
        <v>0</v>
      </c>
      <c r="AW1746" s="266" t="b">
        <f t="shared" ca="1" si="733"/>
        <v>0</v>
      </c>
      <c r="AX1746" s="266" t="b">
        <f t="shared" ca="1" si="734"/>
        <v>0</v>
      </c>
      <c r="AY1746" s="266" t="b">
        <f t="shared" ca="1" si="735"/>
        <v>0</v>
      </c>
    </row>
    <row r="1747" spans="1:51" x14ac:dyDescent="0.25">
      <c r="A1747">
        <v>1715</v>
      </c>
      <c r="B1747" s="163">
        <f ca="1">OFFSET(InputPriceData!B$15,CalculationsAndCharts!$A1747+$A$11,0,1,1)</f>
        <v>39527</v>
      </c>
      <c r="C1747" s="3">
        <f ca="1">OFFSET(InputPriceData!G$15,CalculationsAndCharts!$A1747+$A$11,IF($C$7,8,0),1,1)</f>
        <v>2097600</v>
      </c>
      <c r="D1747" s="4">
        <f ca="1">OFFSET(InputPriceData!C$15,CalculationsAndCharts!$A1747+$A$11,IF($C$7,8,0),1,1)</f>
        <v>13.98</v>
      </c>
      <c r="E1747" s="4">
        <f ca="1">OFFSET(InputPriceData!D$15,CalculationsAndCharts!$A1747+$A$11,IF($C$7,8,0),1,1)</f>
        <v>14.78</v>
      </c>
      <c r="F1747" s="4">
        <f ca="1">OFFSET(InputPriceData!E$15,CalculationsAndCharts!$A1747+$A$11,IF($C$7,8,0),1,1)</f>
        <v>13.72</v>
      </c>
      <c r="G1747" s="4">
        <f ca="1">OFFSET(InputPriceData!F$15,CalculationsAndCharts!$A1747+$A$11,IF($C$7,8,0),1,1)</f>
        <v>14.5</v>
      </c>
      <c r="H1747" s="128"/>
      <c r="I1747" s="128"/>
      <c r="K1747" s="124"/>
      <c r="L1747" s="279"/>
      <c r="M1747" s="281"/>
      <c r="N1747" s="280"/>
      <c r="O1747" s="4"/>
      <c r="P1747" s="4"/>
      <c r="Q1747" s="3"/>
      <c r="S1747" s="309">
        <f t="shared" ca="1" si="716"/>
        <v>14.71</v>
      </c>
      <c r="T1747" s="309">
        <f t="shared" ca="1" si="717"/>
        <v>13.48</v>
      </c>
      <c r="U1747" s="310">
        <f t="shared" ca="1" si="709"/>
        <v>0.82926829268292623</v>
      </c>
      <c r="V1747" s="310" t="b">
        <f t="shared" ca="1" si="718"/>
        <v>0</v>
      </c>
      <c r="W1747" s="3" t="b">
        <f t="shared" ca="1" si="719"/>
        <v>0</v>
      </c>
      <c r="X1747" s="3" t="str">
        <f t="shared" ca="1" si="720"/>
        <v/>
      </c>
      <c r="Y1747" s="3" t="str">
        <f t="shared" ca="1" si="710"/>
        <v/>
      </c>
      <c r="Z1747" s="3" t="str">
        <f t="shared" ca="1" si="721"/>
        <v/>
      </c>
      <c r="AA1747" s="3" t="str">
        <f t="shared" ca="1" si="722"/>
        <v/>
      </c>
      <c r="AB1747" s="205">
        <f t="shared" ca="1" si="723"/>
        <v>4446</v>
      </c>
      <c r="AC1747" s="205">
        <f t="shared" ca="1" si="724"/>
        <v>69</v>
      </c>
      <c r="AD1747" s="205">
        <f t="shared" ca="1" si="711"/>
        <v>64.434782608695656</v>
      </c>
      <c r="AE1747" s="205">
        <f t="shared" ca="1" si="712"/>
        <v>14.434782608695656</v>
      </c>
      <c r="AF1747" s="205">
        <f t="shared" ca="1" si="725"/>
        <v>2.8869565217391315</v>
      </c>
      <c r="AG1747" s="205"/>
      <c r="AH1747" s="205"/>
      <c r="AI1747" s="205"/>
      <c r="AJ1747" s="205"/>
      <c r="AK1747" s="4"/>
      <c r="AL1747" s="4"/>
      <c r="AM1747" s="309">
        <f t="shared" ca="1" si="726"/>
        <v>14.71</v>
      </c>
      <c r="AN1747" s="309">
        <f t="shared" ca="1" si="727"/>
        <v>13.48</v>
      </c>
      <c r="AO1747" s="310">
        <f t="shared" ca="1" si="728"/>
        <v>0.82926829268292623</v>
      </c>
      <c r="AP1747" s="310" t="b">
        <f t="shared" ca="1" si="729"/>
        <v>0</v>
      </c>
      <c r="AQ1747" s="309">
        <f t="shared" ca="1" si="730"/>
        <v>0</v>
      </c>
      <c r="AR1747" s="205">
        <f t="shared" ca="1" si="713"/>
        <v>0</v>
      </c>
      <c r="AS1747" s="45" t="b">
        <f t="shared" ca="1" si="714"/>
        <v>0</v>
      </c>
      <c r="AT1747">
        <f t="shared" ca="1" si="715"/>
        <v>0</v>
      </c>
      <c r="AU1747" t="b">
        <f t="shared" ca="1" si="731"/>
        <v>0</v>
      </c>
      <c r="AV1747" t="b">
        <f t="shared" ca="1" si="732"/>
        <v>0</v>
      </c>
      <c r="AW1747" s="266" t="b">
        <f t="shared" ca="1" si="733"/>
        <v>0</v>
      </c>
      <c r="AX1747" s="266" t="b">
        <f t="shared" ca="1" si="734"/>
        <v>0</v>
      </c>
      <c r="AY1747" s="266" t="b">
        <f t="shared" ca="1" si="735"/>
        <v>0</v>
      </c>
    </row>
    <row r="1748" spans="1:51" x14ac:dyDescent="0.25">
      <c r="A1748">
        <v>1716</v>
      </c>
      <c r="B1748" s="163">
        <f ca="1">OFFSET(InputPriceData!B$15,CalculationsAndCharts!$A1748+$A$11,0,1,1)</f>
        <v>39526</v>
      </c>
      <c r="C1748" s="3">
        <f ca="1">OFFSET(InputPriceData!G$15,CalculationsAndCharts!$A1748+$A$11,IF($C$7,8,0),1,1)</f>
        <v>1946400</v>
      </c>
      <c r="D1748" s="4">
        <f ca="1">OFFSET(InputPriceData!C$15,CalculationsAndCharts!$A1748+$A$11,IF($C$7,8,0),1,1)</f>
        <v>14.6</v>
      </c>
      <c r="E1748" s="4">
        <f ca="1">OFFSET(InputPriceData!D$15,CalculationsAndCharts!$A1748+$A$11,IF($C$7,8,0),1,1)</f>
        <v>14.7</v>
      </c>
      <c r="F1748" s="4">
        <f ca="1">OFFSET(InputPriceData!E$15,CalculationsAndCharts!$A1748+$A$11,IF($C$7,8,0),1,1)</f>
        <v>13.75</v>
      </c>
      <c r="G1748" s="4">
        <f ca="1">OFFSET(InputPriceData!F$15,CalculationsAndCharts!$A1748+$A$11,IF($C$7,8,0),1,1)</f>
        <v>13.84</v>
      </c>
      <c r="H1748" s="128"/>
      <c r="I1748" s="128"/>
      <c r="K1748" s="124"/>
      <c r="L1748" s="279"/>
      <c r="M1748" s="281"/>
      <c r="N1748" s="280"/>
      <c r="O1748" s="4"/>
      <c r="P1748" s="4"/>
      <c r="Q1748" s="3"/>
      <c r="S1748" s="309">
        <f t="shared" ca="1" si="716"/>
        <v>14.71</v>
      </c>
      <c r="T1748" s="309">
        <f t="shared" ca="1" si="717"/>
        <v>13.48</v>
      </c>
      <c r="U1748" s="310">
        <f t="shared" ca="1" si="709"/>
        <v>0.29268292682926772</v>
      </c>
      <c r="V1748" s="310" t="b">
        <f t="shared" ca="1" si="718"/>
        <v>0</v>
      </c>
      <c r="W1748" s="3" t="b">
        <f t="shared" ca="1" si="719"/>
        <v>0</v>
      </c>
      <c r="X1748" s="3" t="str">
        <f t="shared" ca="1" si="720"/>
        <v/>
      </c>
      <c r="Y1748" s="3" t="str">
        <f t="shared" ca="1" si="710"/>
        <v/>
      </c>
      <c r="Z1748" s="3" t="str">
        <f t="shared" ca="1" si="721"/>
        <v/>
      </c>
      <c r="AA1748" s="3" t="str">
        <f t="shared" ca="1" si="722"/>
        <v/>
      </c>
      <c r="AB1748" s="205">
        <f t="shared" ca="1" si="723"/>
        <v>4446</v>
      </c>
      <c r="AC1748" s="205">
        <f t="shared" ca="1" si="724"/>
        <v>69</v>
      </c>
      <c r="AD1748" s="205">
        <f t="shared" ca="1" si="711"/>
        <v>64.434782608695656</v>
      </c>
      <c r="AE1748" s="205">
        <f t="shared" ca="1" si="712"/>
        <v>14.434782608695656</v>
      </c>
      <c r="AF1748" s="205">
        <f t="shared" ca="1" si="725"/>
        <v>2.8869565217391315</v>
      </c>
      <c r="AG1748" s="205"/>
      <c r="AH1748" s="205"/>
      <c r="AI1748" s="205"/>
      <c r="AJ1748" s="205"/>
      <c r="AK1748" s="4"/>
      <c r="AL1748" s="4"/>
      <c r="AM1748" s="309">
        <f t="shared" ca="1" si="726"/>
        <v>14.71</v>
      </c>
      <c r="AN1748" s="309">
        <f t="shared" ca="1" si="727"/>
        <v>13.48</v>
      </c>
      <c r="AO1748" s="310">
        <f t="shared" ca="1" si="728"/>
        <v>0.29268292682926772</v>
      </c>
      <c r="AP1748" s="310" t="b">
        <f t="shared" ca="1" si="729"/>
        <v>0</v>
      </c>
      <c r="AQ1748" s="309">
        <f t="shared" ca="1" si="730"/>
        <v>0</v>
      </c>
      <c r="AR1748" s="205">
        <f t="shared" ca="1" si="713"/>
        <v>0</v>
      </c>
      <c r="AS1748" s="45" t="b">
        <f t="shared" ca="1" si="714"/>
        <v>0</v>
      </c>
      <c r="AT1748">
        <f t="shared" ca="1" si="715"/>
        <v>0</v>
      </c>
      <c r="AU1748" t="b">
        <f t="shared" ca="1" si="731"/>
        <v>0</v>
      </c>
      <c r="AV1748" t="b">
        <f t="shared" ca="1" si="732"/>
        <v>0</v>
      </c>
      <c r="AW1748" s="266" t="b">
        <f t="shared" ca="1" si="733"/>
        <v>0</v>
      </c>
      <c r="AX1748" s="266" t="b">
        <f t="shared" ca="1" si="734"/>
        <v>0</v>
      </c>
      <c r="AY1748" s="266" t="b">
        <f t="shared" ca="1" si="735"/>
        <v>0</v>
      </c>
    </row>
    <row r="1749" spans="1:51" x14ac:dyDescent="0.25">
      <c r="A1749">
        <v>1717</v>
      </c>
      <c r="B1749" s="163">
        <f ca="1">OFFSET(InputPriceData!B$15,CalculationsAndCharts!$A1749+$A$11,0,1,1)</f>
        <v>39525</v>
      </c>
      <c r="C1749" s="3">
        <f ca="1">OFFSET(InputPriceData!G$15,CalculationsAndCharts!$A1749+$A$11,IF($C$7,8,0),1,1)</f>
        <v>1205900</v>
      </c>
      <c r="D1749" s="4">
        <f ca="1">OFFSET(InputPriceData!C$15,CalculationsAndCharts!$A1749+$A$11,IF($C$7,8,0),1,1)</f>
        <v>14.44</v>
      </c>
      <c r="E1749" s="4">
        <f ca="1">OFFSET(InputPriceData!D$15,CalculationsAndCharts!$A1749+$A$11,IF($C$7,8,0),1,1)</f>
        <v>14.75</v>
      </c>
      <c r="F1749" s="4">
        <f ca="1">OFFSET(InputPriceData!E$15,CalculationsAndCharts!$A1749+$A$11,IF($C$7,8,0),1,1)</f>
        <v>14.17</v>
      </c>
      <c r="G1749" s="4">
        <f ca="1">OFFSET(InputPriceData!F$15,CalculationsAndCharts!$A1749+$A$11,IF($C$7,8,0),1,1)</f>
        <v>14.71</v>
      </c>
      <c r="H1749" s="128"/>
      <c r="I1749" s="128"/>
      <c r="K1749" s="124"/>
      <c r="L1749" s="279"/>
      <c r="M1749" s="281"/>
      <c r="N1749" s="280"/>
      <c r="O1749" s="4"/>
      <c r="P1749" s="4"/>
      <c r="Q1749" s="3"/>
      <c r="S1749" s="309">
        <f t="shared" ca="1" si="716"/>
        <v>14.71</v>
      </c>
      <c r="T1749" s="309">
        <f t="shared" ca="1" si="717"/>
        <v>13.48</v>
      </c>
      <c r="U1749" s="310">
        <f t="shared" ca="1" si="709"/>
        <v>1</v>
      </c>
      <c r="V1749" s="310" t="b">
        <f t="shared" ca="1" si="718"/>
        <v>0</v>
      </c>
      <c r="W1749" s="3" t="b">
        <f t="shared" ca="1" si="719"/>
        <v>0</v>
      </c>
      <c r="X1749" s="3" t="str">
        <f t="shared" ca="1" si="720"/>
        <v/>
      </c>
      <c r="Y1749" s="3" t="str">
        <f t="shared" ca="1" si="710"/>
        <v/>
      </c>
      <c r="Z1749" s="3" t="str">
        <f t="shared" ca="1" si="721"/>
        <v/>
      </c>
      <c r="AA1749" s="3" t="str">
        <f t="shared" ca="1" si="722"/>
        <v/>
      </c>
      <c r="AB1749" s="205">
        <f t="shared" ca="1" si="723"/>
        <v>4446</v>
      </c>
      <c r="AC1749" s="205">
        <f t="shared" ca="1" si="724"/>
        <v>69</v>
      </c>
      <c r="AD1749" s="205">
        <f t="shared" ca="1" si="711"/>
        <v>64.434782608695656</v>
      </c>
      <c r="AE1749" s="205">
        <f t="shared" ca="1" si="712"/>
        <v>14.434782608695656</v>
      </c>
      <c r="AF1749" s="205">
        <f t="shared" ca="1" si="725"/>
        <v>2.8869565217391315</v>
      </c>
      <c r="AG1749" s="205"/>
      <c r="AH1749" s="205"/>
      <c r="AI1749" s="205"/>
      <c r="AJ1749" s="205"/>
      <c r="AK1749" s="4"/>
      <c r="AL1749" s="4"/>
      <c r="AM1749" s="309">
        <f t="shared" ca="1" si="726"/>
        <v>14.71</v>
      </c>
      <c r="AN1749" s="309">
        <f t="shared" ca="1" si="727"/>
        <v>13.48</v>
      </c>
      <c r="AO1749" s="310">
        <f t="shared" ca="1" si="728"/>
        <v>1</v>
      </c>
      <c r="AP1749" s="310" t="b">
        <f t="shared" ca="1" si="729"/>
        <v>0</v>
      </c>
      <c r="AQ1749" s="309">
        <f t="shared" ca="1" si="730"/>
        <v>0</v>
      </c>
      <c r="AR1749" s="205">
        <f t="shared" ca="1" si="713"/>
        <v>0</v>
      </c>
      <c r="AS1749" s="45" t="b">
        <f t="shared" ca="1" si="714"/>
        <v>0</v>
      </c>
      <c r="AT1749">
        <f t="shared" ca="1" si="715"/>
        <v>0</v>
      </c>
      <c r="AU1749" t="b">
        <f t="shared" ca="1" si="731"/>
        <v>0</v>
      </c>
      <c r="AV1749" t="b">
        <f t="shared" ca="1" si="732"/>
        <v>0</v>
      </c>
      <c r="AW1749" s="266" t="b">
        <f t="shared" ca="1" si="733"/>
        <v>0</v>
      </c>
      <c r="AX1749" s="266" t="b">
        <f t="shared" ca="1" si="734"/>
        <v>0</v>
      </c>
      <c r="AY1749" s="266" t="b">
        <f t="shared" ca="1" si="735"/>
        <v>0</v>
      </c>
    </row>
    <row r="1750" spans="1:51" x14ac:dyDescent="0.25">
      <c r="A1750">
        <v>1718</v>
      </c>
      <c r="B1750" s="163">
        <f ca="1">OFFSET(InputPriceData!B$15,CalculationsAndCharts!$A1750+$A$11,0,1,1)</f>
        <v>39524</v>
      </c>
      <c r="C1750" s="3">
        <f ca="1">OFFSET(InputPriceData!G$15,CalculationsAndCharts!$A1750+$A$11,IF($C$7,8,0),1,1)</f>
        <v>1414900</v>
      </c>
      <c r="D1750" s="4">
        <f ca="1">OFFSET(InputPriceData!C$15,CalculationsAndCharts!$A1750+$A$11,IF($C$7,8,0),1,1)</f>
        <v>13.38</v>
      </c>
      <c r="E1750" s="4">
        <f ca="1">OFFSET(InputPriceData!D$15,CalculationsAndCharts!$A1750+$A$11,IF($C$7,8,0),1,1)</f>
        <v>14.22</v>
      </c>
      <c r="F1750" s="4">
        <f ca="1">OFFSET(InputPriceData!E$15,CalculationsAndCharts!$A1750+$A$11,IF($C$7,8,0),1,1)</f>
        <v>13.3</v>
      </c>
      <c r="G1750" s="4">
        <f ca="1">OFFSET(InputPriceData!F$15,CalculationsAndCharts!$A1750+$A$11,IF($C$7,8,0),1,1)</f>
        <v>14.08</v>
      </c>
      <c r="H1750" s="128"/>
      <c r="I1750" s="128"/>
      <c r="K1750" s="124"/>
      <c r="L1750" s="279"/>
      <c r="M1750" s="281"/>
      <c r="N1750" s="280"/>
      <c r="O1750" s="4"/>
      <c r="P1750" s="4"/>
      <c r="Q1750" s="3"/>
      <c r="S1750" s="309">
        <f t="shared" ca="1" si="716"/>
        <v>14.4</v>
      </c>
      <c r="T1750" s="309">
        <f t="shared" ca="1" si="717"/>
        <v>13.48</v>
      </c>
      <c r="U1750" s="310">
        <f t="shared" ca="1" si="709"/>
        <v>0.65217391304347794</v>
      </c>
      <c r="V1750" s="310" t="b">
        <f t="shared" ca="1" si="718"/>
        <v>0</v>
      </c>
      <c r="W1750" s="3" t="b">
        <f t="shared" ca="1" si="719"/>
        <v>0</v>
      </c>
      <c r="X1750" s="3" t="str">
        <f t="shared" ca="1" si="720"/>
        <v/>
      </c>
      <c r="Y1750" s="3" t="str">
        <f t="shared" ca="1" si="710"/>
        <v/>
      </c>
      <c r="Z1750" s="3" t="str">
        <f t="shared" ca="1" si="721"/>
        <v/>
      </c>
      <c r="AA1750" s="3" t="str">
        <f t="shared" ca="1" si="722"/>
        <v/>
      </c>
      <c r="AB1750" s="205">
        <f t="shared" ca="1" si="723"/>
        <v>4446</v>
      </c>
      <c r="AC1750" s="205">
        <f t="shared" ca="1" si="724"/>
        <v>69</v>
      </c>
      <c r="AD1750" s="205">
        <f t="shared" ca="1" si="711"/>
        <v>64.434782608695656</v>
      </c>
      <c r="AE1750" s="205">
        <f t="shared" ca="1" si="712"/>
        <v>14.434782608695656</v>
      </c>
      <c r="AF1750" s="205">
        <f t="shared" ca="1" si="725"/>
        <v>2.8869565217391315</v>
      </c>
      <c r="AG1750" s="205"/>
      <c r="AH1750" s="205"/>
      <c r="AI1750" s="205"/>
      <c r="AJ1750" s="205"/>
      <c r="AK1750" s="4"/>
      <c r="AL1750" s="4"/>
      <c r="AM1750" s="309">
        <f t="shared" ca="1" si="726"/>
        <v>14.4</v>
      </c>
      <c r="AN1750" s="309">
        <f t="shared" ca="1" si="727"/>
        <v>13.48</v>
      </c>
      <c r="AO1750" s="310">
        <f t="shared" ca="1" si="728"/>
        <v>0.65217391304347794</v>
      </c>
      <c r="AP1750" s="310" t="b">
        <f t="shared" ca="1" si="729"/>
        <v>0</v>
      </c>
      <c r="AQ1750" s="309">
        <f t="shared" ca="1" si="730"/>
        <v>0</v>
      </c>
      <c r="AR1750" s="205">
        <f t="shared" ca="1" si="713"/>
        <v>0</v>
      </c>
      <c r="AS1750" s="45" t="b">
        <f t="shared" ca="1" si="714"/>
        <v>0</v>
      </c>
      <c r="AT1750">
        <f t="shared" ca="1" si="715"/>
        <v>0</v>
      </c>
      <c r="AU1750" t="b">
        <f t="shared" ca="1" si="731"/>
        <v>0</v>
      </c>
      <c r="AV1750" t="b">
        <f t="shared" ca="1" si="732"/>
        <v>0</v>
      </c>
      <c r="AW1750" s="266" t="b">
        <f t="shared" ca="1" si="733"/>
        <v>0</v>
      </c>
      <c r="AX1750" s="266" t="b">
        <f t="shared" ca="1" si="734"/>
        <v>0</v>
      </c>
      <c r="AY1750" s="266" t="b">
        <f t="shared" ca="1" si="735"/>
        <v>0</v>
      </c>
    </row>
    <row r="1751" spans="1:51" x14ac:dyDescent="0.25">
      <c r="A1751">
        <v>1719</v>
      </c>
      <c r="B1751" s="163">
        <f ca="1">OFFSET(InputPriceData!B$15,CalculationsAndCharts!$A1751+$A$11,0,1,1)</f>
        <v>39521</v>
      </c>
      <c r="C1751" s="3">
        <f ca="1">OFFSET(InputPriceData!G$15,CalculationsAndCharts!$A1751+$A$11,IF($C$7,8,0),1,1)</f>
        <v>849000</v>
      </c>
      <c r="D1751" s="4">
        <f ca="1">OFFSET(InputPriceData!C$15,CalculationsAndCharts!$A1751+$A$11,IF($C$7,8,0),1,1)</f>
        <v>14.14</v>
      </c>
      <c r="E1751" s="4">
        <f ca="1">OFFSET(InputPriceData!D$15,CalculationsAndCharts!$A1751+$A$11,IF($C$7,8,0),1,1)</f>
        <v>14.14</v>
      </c>
      <c r="F1751" s="4">
        <f ca="1">OFFSET(InputPriceData!E$15,CalculationsAndCharts!$A1751+$A$11,IF($C$7,8,0),1,1)</f>
        <v>13.52</v>
      </c>
      <c r="G1751" s="4">
        <f ca="1">OFFSET(InputPriceData!F$15,CalculationsAndCharts!$A1751+$A$11,IF($C$7,8,0),1,1)</f>
        <v>13.74</v>
      </c>
      <c r="H1751" s="128"/>
      <c r="I1751" s="128"/>
      <c r="K1751" s="124"/>
      <c r="L1751" s="279"/>
      <c r="M1751" s="281"/>
      <c r="N1751" s="280"/>
      <c r="O1751" s="4"/>
      <c r="P1751" s="4"/>
      <c r="Q1751" s="3"/>
      <c r="S1751" s="309">
        <f t="shared" ca="1" si="716"/>
        <v>14.69</v>
      </c>
      <c r="T1751" s="309">
        <f t="shared" ca="1" si="717"/>
        <v>13.48</v>
      </c>
      <c r="U1751" s="310">
        <f t="shared" ca="1" si="709"/>
        <v>0.21487603305785122</v>
      </c>
      <c r="V1751" s="310" t="b">
        <f t="shared" ca="1" si="718"/>
        <v>0</v>
      </c>
      <c r="W1751" s="3" t="b">
        <f t="shared" ca="1" si="719"/>
        <v>0</v>
      </c>
      <c r="X1751" s="3" t="str">
        <f t="shared" ca="1" si="720"/>
        <v/>
      </c>
      <c r="Y1751" s="3" t="str">
        <f t="shared" ca="1" si="710"/>
        <v/>
      </c>
      <c r="Z1751" s="3" t="str">
        <f t="shared" ca="1" si="721"/>
        <v/>
      </c>
      <c r="AA1751" s="3" t="str">
        <f t="shared" ca="1" si="722"/>
        <v/>
      </c>
      <c r="AB1751" s="205">
        <f t="shared" ca="1" si="723"/>
        <v>4446</v>
      </c>
      <c r="AC1751" s="205">
        <f t="shared" ca="1" si="724"/>
        <v>69</v>
      </c>
      <c r="AD1751" s="205">
        <f t="shared" ca="1" si="711"/>
        <v>64.434782608695656</v>
      </c>
      <c r="AE1751" s="205">
        <f t="shared" ca="1" si="712"/>
        <v>14.434782608695656</v>
      </c>
      <c r="AF1751" s="205">
        <f t="shared" ca="1" si="725"/>
        <v>2.8869565217391315</v>
      </c>
      <c r="AG1751" s="205"/>
      <c r="AH1751" s="205"/>
      <c r="AI1751" s="205"/>
      <c r="AJ1751" s="205"/>
      <c r="AK1751" s="4"/>
      <c r="AL1751" s="4"/>
      <c r="AM1751" s="309">
        <f t="shared" ca="1" si="726"/>
        <v>14.4</v>
      </c>
      <c r="AN1751" s="309">
        <f t="shared" ca="1" si="727"/>
        <v>13.48</v>
      </c>
      <c r="AO1751" s="310">
        <f t="shared" ca="1" si="728"/>
        <v>0.28260869565217372</v>
      </c>
      <c r="AP1751" s="310" t="b">
        <f t="shared" ca="1" si="729"/>
        <v>0</v>
      </c>
      <c r="AQ1751" s="309">
        <f t="shared" ca="1" si="730"/>
        <v>0</v>
      </c>
      <c r="AR1751" s="205">
        <f t="shared" ca="1" si="713"/>
        <v>0</v>
      </c>
      <c r="AS1751" s="45" t="b">
        <f t="shared" ca="1" si="714"/>
        <v>0</v>
      </c>
      <c r="AT1751">
        <f t="shared" ca="1" si="715"/>
        <v>0</v>
      </c>
      <c r="AU1751" t="b">
        <f t="shared" ca="1" si="731"/>
        <v>0</v>
      </c>
      <c r="AV1751" t="b">
        <f t="shared" ca="1" si="732"/>
        <v>0</v>
      </c>
      <c r="AW1751" s="266" t="b">
        <f t="shared" ca="1" si="733"/>
        <v>0</v>
      </c>
      <c r="AX1751" s="266" t="b">
        <f t="shared" ca="1" si="734"/>
        <v>0</v>
      </c>
      <c r="AY1751" s="266" t="b">
        <f t="shared" ca="1" si="735"/>
        <v>0</v>
      </c>
    </row>
    <row r="1752" spans="1:51" x14ac:dyDescent="0.25">
      <c r="A1752">
        <v>1720</v>
      </c>
      <c r="B1752" s="163">
        <f ca="1">OFFSET(InputPriceData!B$15,CalculationsAndCharts!$A1752+$A$11,0,1,1)</f>
        <v>39520</v>
      </c>
      <c r="C1752" s="3">
        <f ca="1">OFFSET(InputPriceData!G$15,CalculationsAndCharts!$A1752+$A$11,IF($C$7,8,0),1,1)</f>
        <v>1489600</v>
      </c>
      <c r="D1752" s="4">
        <f ca="1">OFFSET(InputPriceData!C$15,CalculationsAndCharts!$A1752+$A$11,IF($C$7,8,0),1,1)</f>
        <v>13.79</v>
      </c>
      <c r="E1752" s="4">
        <f ca="1">OFFSET(InputPriceData!D$15,CalculationsAndCharts!$A1752+$A$11,IF($C$7,8,0),1,1)</f>
        <v>14.14</v>
      </c>
      <c r="F1752" s="4">
        <f ca="1">OFFSET(InputPriceData!E$15,CalculationsAndCharts!$A1752+$A$11,IF($C$7,8,0),1,1)</f>
        <v>13.56</v>
      </c>
      <c r="G1752" s="4">
        <f ca="1">OFFSET(InputPriceData!F$15,CalculationsAndCharts!$A1752+$A$11,IF($C$7,8,0),1,1)</f>
        <v>14</v>
      </c>
      <c r="H1752" s="128"/>
      <c r="I1752" s="128"/>
      <c r="K1752" s="124"/>
      <c r="L1752" s="279"/>
      <c r="M1752" s="281"/>
      <c r="N1752" s="280"/>
      <c r="O1752" s="4"/>
      <c r="P1752" s="4"/>
      <c r="Q1752" s="3"/>
      <c r="S1752" s="309">
        <f t="shared" ca="1" si="716"/>
        <v>14.69</v>
      </c>
      <c r="T1752" s="309">
        <f t="shared" ca="1" si="717"/>
        <v>13.48</v>
      </c>
      <c r="U1752" s="310">
        <f t="shared" ca="1" si="709"/>
        <v>0.42975206611570244</v>
      </c>
      <c r="V1752" s="310" t="b">
        <f t="shared" ca="1" si="718"/>
        <v>0</v>
      </c>
      <c r="W1752" s="3" t="b">
        <f t="shared" ca="1" si="719"/>
        <v>0</v>
      </c>
      <c r="X1752" s="3" t="str">
        <f t="shared" ca="1" si="720"/>
        <v/>
      </c>
      <c r="Y1752" s="3" t="str">
        <f t="shared" ca="1" si="710"/>
        <v/>
      </c>
      <c r="Z1752" s="3" t="str">
        <f t="shared" ca="1" si="721"/>
        <v/>
      </c>
      <c r="AA1752" s="3" t="str">
        <f t="shared" ca="1" si="722"/>
        <v/>
      </c>
      <c r="AB1752" s="205">
        <f t="shared" ca="1" si="723"/>
        <v>4446</v>
      </c>
      <c r="AC1752" s="205">
        <f t="shared" ca="1" si="724"/>
        <v>69</v>
      </c>
      <c r="AD1752" s="205">
        <f t="shared" ca="1" si="711"/>
        <v>64.434782608695656</v>
      </c>
      <c r="AE1752" s="205">
        <f t="shared" ca="1" si="712"/>
        <v>14.434782608695656</v>
      </c>
      <c r="AF1752" s="205">
        <f t="shared" ca="1" si="725"/>
        <v>2.8869565217391315</v>
      </c>
      <c r="AG1752" s="205"/>
      <c r="AH1752" s="205"/>
      <c r="AI1752" s="205"/>
      <c r="AJ1752" s="205"/>
      <c r="AK1752" s="4"/>
      <c r="AL1752" s="4"/>
      <c r="AM1752" s="309">
        <f t="shared" ca="1" si="726"/>
        <v>14.4</v>
      </c>
      <c r="AN1752" s="309">
        <f t="shared" ca="1" si="727"/>
        <v>13.48</v>
      </c>
      <c r="AO1752" s="310">
        <f t="shared" ca="1" si="728"/>
        <v>0.56521739130434745</v>
      </c>
      <c r="AP1752" s="310" t="b">
        <f t="shared" ca="1" si="729"/>
        <v>0</v>
      </c>
      <c r="AQ1752" s="309">
        <f t="shared" ca="1" si="730"/>
        <v>0</v>
      </c>
      <c r="AR1752" s="205">
        <f t="shared" ca="1" si="713"/>
        <v>0</v>
      </c>
      <c r="AS1752" s="45" t="b">
        <f t="shared" ca="1" si="714"/>
        <v>0</v>
      </c>
      <c r="AT1752">
        <f t="shared" ca="1" si="715"/>
        <v>0</v>
      </c>
      <c r="AU1752" t="b">
        <f t="shared" ca="1" si="731"/>
        <v>0</v>
      </c>
      <c r="AV1752" t="b">
        <f t="shared" ca="1" si="732"/>
        <v>0</v>
      </c>
      <c r="AW1752" s="266" t="b">
        <f t="shared" ca="1" si="733"/>
        <v>0</v>
      </c>
      <c r="AX1752" s="266" t="b">
        <f t="shared" ca="1" si="734"/>
        <v>0</v>
      </c>
      <c r="AY1752" s="266" t="b">
        <f t="shared" ca="1" si="735"/>
        <v>0</v>
      </c>
    </row>
    <row r="1753" spans="1:51" x14ac:dyDescent="0.25">
      <c r="A1753">
        <v>1721</v>
      </c>
      <c r="B1753" s="163">
        <f ca="1">OFFSET(InputPriceData!B$15,CalculationsAndCharts!$A1753+$A$11,0,1,1)</f>
        <v>39519</v>
      </c>
      <c r="C1753" s="3">
        <f ca="1">OFFSET(InputPriceData!G$15,CalculationsAndCharts!$A1753+$A$11,IF($C$7,8,0),1,1)</f>
        <v>875900</v>
      </c>
      <c r="D1753" s="4">
        <f ca="1">OFFSET(InputPriceData!C$15,CalculationsAndCharts!$A1753+$A$11,IF($C$7,8,0),1,1)</f>
        <v>14.15</v>
      </c>
      <c r="E1753" s="4">
        <f ca="1">OFFSET(InputPriceData!D$15,CalculationsAndCharts!$A1753+$A$11,IF($C$7,8,0),1,1)</f>
        <v>14.27</v>
      </c>
      <c r="F1753" s="4">
        <f ca="1">OFFSET(InputPriceData!E$15,CalculationsAndCharts!$A1753+$A$11,IF($C$7,8,0),1,1)</f>
        <v>13.77</v>
      </c>
      <c r="G1753" s="4">
        <f ca="1">OFFSET(InputPriceData!F$15,CalculationsAndCharts!$A1753+$A$11,IF($C$7,8,0),1,1)</f>
        <v>13.92</v>
      </c>
      <c r="H1753" s="128"/>
      <c r="I1753" s="128"/>
      <c r="K1753" s="124"/>
      <c r="L1753" s="279"/>
      <c r="M1753" s="281"/>
      <c r="N1753" s="280"/>
      <c r="O1753" s="4"/>
      <c r="P1753" s="4"/>
      <c r="Q1753" s="3"/>
      <c r="S1753" s="309">
        <f t="shared" ca="1" si="716"/>
        <v>14.76</v>
      </c>
      <c r="T1753" s="309">
        <f t="shared" ca="1" si="717"/>
        <v>13.48</v>
      </c>
      <c r="U1753" s="310">
        <f t="shared" ca="1" si="709"/>
        <v>0.34374999999999978</v>
      </c>
      <c r="V1753" s="310" t="b">
        <f t="shared" ca="1" si="718"/>
        <v>0</v>
      </c>
      <c r="W1753" s="3" t="b">
        <f t="shared" ca="1" si="719"/>
        <v>1</v>
      </c>
      <c r="X1753" s="3">
        <f t="shared" ca="1" si="720"/>
        <v>14.76</v>
      </c>
      <c r="Y1753" s="3">
        <f t="shared" ca="1" si="710"/>
        <v>-5.6910569105691051</v>
      </c>
      <c r="Z1753" s="3">
        <f t="shared" ca="1" si="721"/>
        <v>-5.6910569105691051</v>
      </c>
      <c r="AA1753" s="3">
        <f t="shared" ca="1" si="722"/>
        <v>21</v>
      </c>
      <c r="AB1753" s="205">
        <f t="shared" ca="1" si="723"/>
        <v>4446</v>
      </c>
      <c r="AC1753" s="205">
        <f t="shared" ca="1" si="724"/>
        <v>69</v>
      </c>
      <c r="AD1753" s="205">
        <f t="shared" ca="1" si="711"/>
        <v>64.434782608695656</v>
      </c>
      <c r="AE1753" s="205">
        <f t="shared" ca="1" si="712"/>
        <v>14.434782608695656</v>
      </c>
      <c r="AF1753" s="205">
        <f t="shared" ca="1" si="725"/>
        <v>2.8869565217391315</v>
      </c>
      <c r="AG1753" s="205"/>
      <c r="AH1753" s="205"/>
      <c r="AI1753" s="205"/>
      <c r="AJ1753" s="205"/>
      <c r="AK1753" s="4"/>
      <c r="AL1753" s="4"/>
      <c r="AM1753" s="309">
        <f t="shared" ca="1" si="726"/>
        <v>14.69</v>
      </c>
      <c r="AN1753" s="309">
        <f t="shared" ca="1" si="727"/>
        <v>13.48</v>
      </c>
      <c r="AO1753" s="310">
        <f t="shared" ca="1" si="728"/>
        <v>0.36363636363636348</v>
      </c>
      <c r="AP1753" s="310" t="b">
        <f t="shared" ca="1" si="729"/>
        <v>0</v>
      </c>
      <c r="AQ1753" s="309">
        <f t="shared" ca="1" si="730"/>
        <v>0</v>
      </c>
      <c r="AR1753" s="205">
        <f t="shared" ca="1" si="713"/>
        <v>0</v>
      </c>
      <c r="AS1753" s="45" t="b">
        <f t="shared" ca="1" si="714"/>
        <v>0</v>
      </c>
      <c r="AT1753">
        <f t="shared" ca="1" si="715"/>
        <v>0</v>
      </c>
      <c r="AU1753" t="b">
        <f t="shared" ca="1" si="731"/>
        <v>0</v>
      </c>
      <c r="AV1753" t="b">
        <f t="shared" ca="1" si="732"/>
        <v>0</v>
      </c>
      <c r="AW1753" s="266" t="b">
        <f t="shared" ca="1" si="733"/>
        <v>0</v>
      </c>
      <c r="AX1753" s="266" t="b">
        <f t="shared" ca="1" si="734"/>
        <v>0</v>
      </c>
      <c r="AY1753" s="266" t="b">
        <f t="shared" ca="1" si="735"/>
        <v>0</v>
      </c>
    </row>
    <row r="1754" spans="1:51" x14ac:dyDescent="0.25">
      <c r="A1754">
        <v>1722</v>
      </c>
      <c r="B1754" s="163">
        <f ca="1">OFFSET(InputPriceData!B$15,CalculationsAndCharts!$A1754+$A$11,0,1,1)</f>
        <v>39518</v>
      </c>
      <c r="C1754" s="3">
        <f ca="1">OFFSET(InputPriceData!G$15,CalculationsAndCharts!$A1754+$A$11,IF($C$7,8,0),1,1)</f>
        <v>1162000</v>
      </c>
      <c r="D1754" s="4">
        <f ca="1">OFFSET(InputPriceData!C$15,CalculationsAndCharts!$A1754+$A$11,IF($C$7,8,0),1,1)</f>
        <v>13.85</v>
      </c>
      <c r="E1754" s="4">
        <f ca="1">OFFSET(InputPriceData!D$15,CalculationsAndCharts!$A1754+$A$11,IF($C$7,8,0),1,1)</f>
        <v>14.29</v>
      </c>
      <c r="F1754" s="4">
        <f ca="1">OFFSET(InputPriceData!E$15,CalculationsAndCharts!$A1754+$A$11,IF($C$7,8,0),1,1)</f>
        <v>13.74</v>
      </c>
      <c r="G1754" s="4">
        <f ca="1">OFFSET(InputPriceData!F$15,CalculationsAndCharts!$A1754+$A$11,IF($C$7,8,0),1,1)</f>
        <v>14.28</v>
      </c>
      <c r="H1754" s="128"/>
      <c r="I1754" s="128"/>
      <c r="K1754" s="124"/>
      <c r="L1754" s="279"/>
      <c r="M1754" s="281"/>
      <c r="N1754" s="280"/>
      <c r="O1754" s="4"/>
      <c r="P1754" s="4"/>
      <c r="Q1754" s="3"/>
      <c r="S1754" s="309">
        <f t="shared" ca="1" si="716"/>
        <v>14.76</v>
      </c>
      <c r="T1754" s="309">
        <f t="shared" ca="1" si="717"/>
        <v>13.48</v>
      </c>
      <c r="U1754" s="310">
        <f t="shared" ca="1" si="709"/>
        <v>0.62499999999999944</v>
      </c>
      <c r="V1754" s="310" t="b">
        <f t="shared" ca="1" si="718"/>
        <v>0</v>
      </c>
      <c r="W1754" s="3" t="b">
        <f t="shared" ca="1" si="719"/>
        <v>0</v>
      </c>
      <c r="X1754" s="3" t="str">
        <f t="shared" ca="1" si="720"/>
        <v/>
      </c>
      <c r="Y1754" s="3" t="str">
        <f t="shared" ca="1" si="710"/>
        <v/>
      </c>
      <c r="Z1754" s="3" t="str">
        <f t="shared" ca="1" si="721"/>
        <v/>
      </c>
      <c r="AA1754" s="3" t="str">
        <f t="shared" ca="1" si="722"/>
        <v/>
      </c>
      <c r="AB1754" s="205">
        <f t="shared" ca="1" si="723"/>
        <v>4425</v>
      </c>
      <c r="AC1754" s="205">
        <f t="shared" ca="1" si="724"/>
        <v>68</v>
      </c>
      <c r="AD1754" s="205">
        <f t="shared" ca="1" si="711"/>
        <v>65.07352941176471</v>
      </c>
      <c r="AE1754" s="205">
        <f t="shared" ca="1" si="712"/>
        <v>15.07352941176471</v>
      </c>
      <c r="AF1754" s="205">
        <f t="shared" ca="1" si="725"/>
        <v>3.014705882352942</v>
      </c>
      <c r="AG1754" s="205"/>
      <c r="AH1754" s="205"/>
      <c r="AI1754" s="205"/>
      <c r="AJ1754" s="205"/>
      <c r="AK1754" s="4"/>
      <c r="AL1754" s="4"/>
      <c r="AM1754" s="309">
        <f t="shared" ca="1" si="726"/>
        <v>14.69</v>
      </c>
      <c r="AN1754" s="309">
        <f t="shared" ca="1" si="727"/>
        <v>13.48</v>
      </c>
      <c r="AO1754" s="310">
        <f t="shared" ca="1" si="728"/>
        <v>0.661157024793388</v>
      </c>
      <c r="AP1754" s="310" t="b">
        <f t="shared" ca="1" si="729"/>
        <v>0</v>
      </c>
      <c r="AQ1754" s="309">
        <f t="shared" ca="1" si="730"/>
        <v>0</v>
      </c>
      <c r="AR1754" s="205">
        <f t="shared" ca="1" si="713"/>
        <v>0</v>
      </c>
      <c r="AS1754" s="45" t="b">
        <f t="shared" ca="1" si="714"/>
        <v>0</v>
      </c>
      <c r="AT1754">
        <f t="shared" ca="1" si="715"/>
        <v>0</v>
      </c>
      <c r="AU1754" t="b">
        <f t="shared" ca="1" si="731"/>
        <v>0</v>
      </c>
      <c r="AV1754" t="b">
        <f t="shared" ca="1" si="732"/>
        <v>0</v>
      </c>
      <c r="AW1754" s="266" t="b">
        <f t="shared" ca="1" si="733"/>
        <v>0</v>
      </c>
      <c r="AX1754" s="266" t="b">
        <f t="shared" ca="1" si="734"/>
        <v>0</v>
      </c>
      <c r="AY1754" s="266" t="b">
        <f t="shared" ca="1" si="735"/>
        <v>1</v>
      </c>
    </row>
    <row r="1755" spans="1:51" x14ac:dyDescent="0.25">
      <c r="A1755">
        <v>1723</v>
      </c>
      <c r="B1755" s="163">
        <f ca="1">OFFSET(InputPriceData!B$15,CalculationsAndCharts!$A1755+$A$11,0,1,1)</f>
        <v>39517</v>
      </c>
      <c r="C1755" s="3">
        <f ca="1">OFFSET(InputPriceData!G$15,CalculationsAndCharts!$A1755+$A$11,IF($C$7,8,0),1,1)</f>
        <v>950100</v>
      </c>
      <c r="D1755" s="4">
        <f ca="1">OFFSET(InputPriceData!C$15,CalculationsAndCharts!$A1755+$A$11,IF($C$7,8,0),1,1)</f>
        <v>13.8</v>
      </c>
      <c r="E1755" s="4">
        <f ca="1">OFFSET(InputPriceData!D$15,CalculationsAndCharts!$A1755+$A$11,IF($C$7,8,0),1,1)</f>
        <v>13.85</v>
      </c>
      <c r="F1755" s="4">
        <f ca="1">OFFSET(InputPriceData!E$15,CalculationsAndCharts!$A1755+$A$11,IF($C$7,8,0),1,1)</f>
        <v>13.3</v>
      </c>
      <c r="G1755" s="4">
        <f ca="1">OFFSET(InputPriceData!F$15,CalculationsAndCharts!$A1755+$A$11,IF($C$7,8,0),1,1)</f>
        <v>13.48</v>
      </c>
      <c r="H1755" s="128"/>
      <c r="I1755" s="128"/>
      <c r="K1755" s="124"/>
      <c r="L1755" s="279"/>
      <c r="M1755" s="281"/>
      <c r="N1755" s="280"/>
      <c r="O1755" s="4"/>
      <c r="P1755" s="4"/>
      <c r="Q1755" s="3"/>
      <c r="S1755" s="309">
        <f t="shared" ca="1" si="716"/>
        <v>15.1</v>
      </c>
      <c r="T1755" s="309">
        <f t="shared" ca="1" si="717"/>
        <v>13.48</v>
      </c>
      <c r="U1755" s="310">
        <f t="shared" ca="1" si="709"/>
        <v>0</v>
      </c>
      <c r="V1755" s="310" t="b">
        <f t="shared" ca="1" si="718"/>
        <v>0</v>
      </c>
      <c r="W1755" s="3" t="b">
        <f t="shared" ca="1" si="719"/>
        <v>0</v>
      </c>
      <c r="X1755" s="3" t="str">
        <f t="shared" ca="1" si="720"/>
        <v/>
      </c>
      <c r="Y1755" s="3" t="str">
        <f t="shared" ca="1" si="710"/>
        <v/>
      </c>
      <c r="Z1755" s="3" t="str">
        <f t="shared" ca="1" si="721"/>
        <v/>
      </c>
      <c r="AA1755" s="3" t="str">
        <f t="shared" ca="1" si="722"/>
        <v/>
      </c>
      <c r="AB1755" s="205">
        <f t="shared" ca="1" si="723"/>
        <v>4425</v>
      </c>
      <c r="AC1755" s="205">
        <f t="shared" ca="1" si="724"/>
        <v>68</v>
      </c>
      <c r="AD1755" s="205">
        <f t="shared" ca="1" si="711"/>
        <v>65.07352941176471</v>
      </c>
      <c r="AE1755" s="205">
        <f t="shared" ca="1" si="712"/>
        <v>15.07352941176471</v>
      </c>
      <c r="AF1755" s="205">
        <f t="shared" ca="1" si="725"/>
        <v>3.014705882352942</v>
      </c>
      <c r="AG1755" s="205"/>
      <c r="AH1755" s="205"/>
      <c r="AI1755" s="205"/>
      <c r="AJ1755" s="205"/>
      <c r="AK1755" s="4"/>
      <c r="AL1755" s="4"/>
      <c r="AM1755" s="309">
        <f t="shared" ca="1" si="726"/>
        <v>14.76</v>
      </c>
      <c r="AN1755" s="309">
        <f t="shared" ca="1" si="727"/>
        <v>13.48</v>
      </c>
      <c r="AO1755" s="310">
        <f t="shared" ca="1" si="728"/>
        <v>0</v>
      </c>
      <c r="AP1755" s="310" t="b">
        <f t="shared" ca="1" si="729"/>
        <v>0</v>
      </c>
      <c r="AQ1755" s="309">
        <f t="shared" ca="1" si="730"/>
        <v>0.42</v>
      </c>
      <c r="AR1755" s="205">
        <f t="shared" ca="1" si="713"/>
        <v>13.58</v>
      </c>
      <c r="AS1755" s="45" t="b">
        <f t="shared" ca="1" si="714"/>
        <v>1</v>
      </c>
      <c r="AT1755">
        <f t="shared" ca="1" si="715"/>
        <v>8</v>
      </c>
      <c r="AU1755" t="b">
        <f t="shared" ca="1" si="731"/>
        <v>0</v>
      </c>
      <c r="AV1755" t="b">
        <f t="shared" ca="1" si="732"/>
        <v>1</v>
      </c>
      <c r="AW1755" s="266" t="b">
        <f t="shared" ca="1" si="733"/>
        <v>0</v>
      </c>
      <c r="AX1755" s="266" t="b">
        <f t="shared" ca="1" si="734"/>
        <v>1</v>
      </c>
      <c r="AY1755" s="266" t="b">
        <f t="shared" ca="1" si="735"/>
        <v>0</v>
      </c>
    </row>
    <row r="1756" spans="1:51" x14ac:dyDescent="0.25">
      <c r="A1756">
        <v>1724</v>
      </c>
      <c r="B1756" s="163">
        <f ca="1">OFFSET(InputPriceData!B$15,CalculationsAndCharts!$A1756+$A$11,0,1,1)</f>
        <v>39514</v>
      </c>
      <c r="C1756" s="3">
        <f ca="1">OFFSET(InputPriceData!G$15,CalculationsAndCharts!$A1756+$A$11,IF($C$7,8,0),1,1)</f>
        <v>528500</v>
      </c>
      <c r="D1756" s="4">
        <f ca="1">OFFSET(InputPriceData!C$15,CalculationsAndCharts!$A1756+$A$11,IF($C$7,8,0),1,1)</f>
        <v>13.71</v>
      </c>
      <c r="E1756" s="4">
        <f ca="1">OFFSET(InputPriceData!D$15,CalculationsAndCharts!$A1756+$A$11,IF($C$7,8,0),1,1)</f>
        <v>14.21</v>
      </c>
      <c r="F1756" s="4">
        <f ca="1">OFFSET(InputPriceData!E$15,CalculationsAndCharts!$A1756+$A$11,IF($C$7,8,0),1,1)</f>
        <v>13.71</v>
      </c>
      <c r="G1756" s="4">
        <f ca="1">OFFSET(InputPriceData!F$15,CalculationsAndCharts!$A1756+$A$11,IF($C$7,8,0),1,1)</f>
        <v>13.86</v>
      </c>
      <c r="H1756" s="128"/>
      <c r="I1756" s="128"/>
      <c r="K1756" s="124"/>
      <c r="L1756" s="279"/>
      <c r="M1756" s="281"/>
      <c r="N1756" s="280"/>
      <c r="O1756" s="4"/>
      <c r="P1756" s="4"/>
      <c r="Q1756" s="3"/>
      <c r="S1756" s="309">
        <f t="shared" ca="1" si="716"/>
        <v>15.28</v>
      </c>
      <c r="T1756" s="309">
        <f t="shared" ca="1" si="717"/>
        <v>13.86</v>
      </c>
      <c r="U1756" s="310">
        <f t="shared" ca="1" si="709"/>
        <v>0</v>
      </c>
      <c r="V1756" s="310" t="b">
        <f t="shared" ca="1" si="718"/>
        <v>0</v>
      </c>
      <c r="W1756" s="3" t="b">
        <f t="shared" ca="1" si="719"/>
        <v>0</v>
      </c>
      <c r="X1756" s="3" t="str">
        <f t="shared" ca="1" si="720"/>
        <v/>
      </c>
      <c r="Y1756" s="3" t="str">
        <f t="shared" ca="1" si="710"/>
        <v/>
      </c>
      <c r="Z1756" s="3" t="str">
        <f t="shared" ca="1" si="721"/>
        <v/>
      </c>
      <c r="AA1756" s="3" t="str">
        <f t="shared" ca="1" si="722"/>
        <v/>
      </c>
      <c r="AB1756" s="205">
        <f t="shared" ca="1" si="723"/>
        <v>4425</v>
      </c>
      <c r="AC1756" s="205">
        <f t="shared" ca="1" si="724"/>
        <v>68</v>
      </c>
      <c r="AD1756" s="205">
        <f t="shared" ca="1" si="711"/>
        <v>65.07352941176471</v>
      </c>
      <c r="AE1756" s="205">
        <f t="shared" ca="1" si="712"/>
        <v>15.07352941176471</v>
      </c>
      <c r="AF1756" s="205">
        <f t="shared" ca="1" si="725"/>
        <v>3.014705882352942</v>
      </c>
      <c r="AG1756" s="205"/>
      <c r="AH1756" s="205"/>
      <c r="AI1756" s="205"/>
      <c r="AJ1756" s="205"/>
      <c r="AK1756" s="4"/>
      <c r="AL1756" s="4"/>
      <c r="AM1756" s="309">
        <f t="shared" ca="1" si="726"/>
        <v>14.76</v>
      </c>
      <c r="AN1756" s="309">
        <f t="shared" ca="1" si="727"/>
        <v>13.86</v>
      </c>
      <c r="AO1756" s="310">
        <f t="shared" ca="1" si="728"/>
        <v>0</v>
      </c>
      <c r="AP1756" s="310" t="b">
        <f t="shared" ca="1" si="729"/>
        <v>0</v>
      </c>
      <c r="AQ1756" s="309">
        <f t="shared" ca="1" si="730"/>
        <v>0.42</v>
      </c>
      <c r="AR1756" s="205">
        <f t="shared" ca="1" si="713"/>
        <v>13.58</v>
      </c>
      <c r="AS1756" s="45" t="b">
        <f t="shared" ca="1" si="714"/>
        <v>0</v>
      </c>
      <c r="AT1756">
        <f t="shared" ca="1" si="715"/>
        <v>7</v>
      </c>
      <c r="AU1756" t="b">
        <f t="shared" ca="1" si="731"/>
        <v>0</v>
      </c>
      <c r="AV1756" t="b">
        <f t="shared" ca="1" si="732"/>
        <v>0</v>
      </c>
      <c r="AW1756" s="266" t="b">
        <f t="shared" ca="1" si="733"/>
        <v>0</v>
      </c>
      <c r="AX1756" s="266" t="b">
        <f t="shared" ca="1" si="734"/>
        <v>1</v>
      </c>
      <c r="AY1756" s="266" t="b">
        <f t="shared" ca="1" si="735"/>
        <v>0</v>
      </c>
    </row>
    <row r="1757" spans="1:51" x14ac:dyDescent="0.25">
      <c r="A1757">
        <v>1725</v>
      </c>
      <c r="B1757" s="163">
        <f ca="1">OFFSET(InputPriceData!B$15,CalculationsAndCharts!$A1757+$A$11,0,1,1)</f>
        <v>39513</v>
      </c>
      <c r="C1757" s="3">
        <f ca="1">OFFSET(InputPriceData!G$15,CalculationsAndCharts!$A1757+$A$11,IF($C$7,8,0),1,1)</f>
        <v>389400</v>
      </c>
      <c r="D1757" s="4">
        <f ca="1">OFFSET(InputPriceData!C$15,CalculationsAndCharts!$A1757+$A$11,IF($C$7,8,0),1,1)</f>
        <v>14.16</v>
      </c>
      <c r="E1757" s="4">
        <f ca="1">OFFSET(InputPriceData!D$15,CalculationsAndCharts!$A1757+$A$11,IF($C$7,8,0),1,1)</f>
        <v>14.26</v>
      </c>
      <c r="F1757" s="4">
        <f ca="1">OFFSET(InputPriceData!E$15,CalculationsAndCharts!$A1757+$A$11,IF($C$7,8,0),1,1)</f>
        <v>13.84</v>
      </c>
      <c r="G1757" s="4">
        <f ca="1">OFFSET(InputPriceData!F$15,CalculationsAndCharts!$A1757+$A$11,IF($C$7,8,0),1,1)</f>
        <v>13.88</v>
      </c>
      <c r="H1757" s="128"/>
      <c r="I1757" s="128"/>
      <c r="K1757" s="124"/>
      <c r="L1757" s="279"/>
      <c r="M1757" s="281"/>
      <c r="N1757" s="280"/>
      <c r="O1757" s="4"/>
      <c r="P1757" s="4"/>
      <c r="Q1757" s="3"/>
      <c r="S1757" s="309">
        <f t="shared" ca="1" si="716"/>
        <v>15.28</v>
      </c>
      <c r="T1757" s="309">
        <f t="shared" ca="1" si="717"/>
        <v>13.88</v>
      </c>
      <c r="U1757" s="310">
        <f t="shared" ca="1" si="709"/>
        <v>0</v>
      </c>
      <c r="V1757" s="310" t="b">
        <f t="shared" ca="1" si="718"/>
        <v>1</v>
      </c>
      <c r="W1757" s="3" t="b">
        <f t="shared" ca="1" si="719"/>
        <v>0</v>
      </c>
      <c r="X1757" s="3" t="str">
        <f t="shared" ca="1" si="720"/>
        <v/>
      </c>
      <c r="Y1757" s="3" t="str">
        <f t="shared" ca="1" si="710"/>
        <v/>
      </c>
      <c r="Z1757" s="3" t="str">
        <f t="shared" ca="1" si="721"/>
        <v/>
      </c>
      <c r="AA1757" s="3" t="str">
        <f t="shared" ca="1" si="722"/>
        <v/>
      </c>
      <c r="AB1757" s="205">
        <f t="shared" ca="1" si="723"/>
        <v>4425</v>
      </c>
      <c r="AC1757" s="205">
        <f t="shared" ca="1" si="724"/>
        <v>68</v>
      </c>
      <c r="AD1757" s="205">
        <f t="shared" ca="1" si="711"/>
        <v>65.07352941176471</v>
      </c>
      <c r="AE1757" s="205">
        <f t="shared" ca="1" si="712"/>
        <v>15.07352941176471</v>
      </c>
      <c r="AF1757" s="205">
        <f t="shared" ca="1" si="725"/>
        <v>3.014705882352942</v>
      </c>
      <c r="AG1757" s="205"/>
      <c r="AH1757" s="205"/>
      <c r="AI1757" s="205"/>
      <c r="AJ1757" s="205"/>
      <c r="AK1757" s="4"/>
      <c r="AL1757" s="4"/>
      <c r="AM1757" s="309">
        <f t="shared" ca="1" si="726"/>
        <v>15.1</v>
      </c>
      <c r="AN1757" s="309">
        <f t="shared" ca="1" si="727"/>
        <v>13.88</v>
      </c>
      <c r="AO1757" s="310">
        <f t="shared" ca="1" si="728"/>
        <v>0</v>
      </c>
      <c r="AP1757" s="310" t="b">
        <f t="shared" ca="1" si="729"/>
        <v>1</v>
      </c>
      <c r="AQ1757" s="309">
        <f t="shared" ca="1" si="730"/>
        <v>0.42</v>
      </c>
      <c r="AR1757" s="205">
        <f t="shared" ca="1" si="713"/>
        <v>13.58</v>
      </c>
      <c r="AS1757" s="45" t="b">
        <f t="shared" ca="1" si="714"/>
        <v>0</v>
      </c>
      <c r="AT1757">
        <f t="shared" ca="1" si="715"/>
        <v>6</v>
      </c>
      <c r="AU1757" t="b">
        <f t="shared" ca="1" si="731"/>
        <v>0</v>
      </c>
      <c r="AV1757" t="b">
        <f t="shared" ca="1" si="732"/>
        <v>0</v>
      </c>
      <c r="AW1757" s="266" t="b">
        <f t="shared" ca="1" si="733"/>
        <v>0</v>
      </c>
      <c r="AX1757" s="266" t="b">
        <f t="shared" ca="1" si="734"/>
        <v>1</v>
      </c>
      <c r="AY1757" s="266" t="b">
        <f t="shared" ca="1" si="735"/>
        <v>0</v>
      </c>
    </row>
    <row r="1758" spans="1:51" x14ac:dyDescent="0.25">
      <c r="A1758">
        <v>1726</v>
      </c>
      <c r="B1758" s="163">
        <f ca="1">OFFSET(InputPriceData!B$15,CalculationsAndCharts!$A1758+$A$11,0,1,1)</f>
        <v>39512</v>
      </c>
      <c r="C1758" s="3">
        <f ca="1">OFFSET(InputPriceData!G$15,CalculationsAndCharts!$A1758+$A$11,IF($C$7,8,0),1,1)</f>
        <v>467400</v>
      </c>
      <c r="D1758" s="4">
        <f ca="1">OFFSET(InputPriceData!C$15,CalculationsAndCharts!$A1758+$A$11,IF($C$7,8,0),1,1)</f>
        <v>14.46</v>
      </c>
      <c r="E1758" s="4">
        <f ca="1">OFFSET(InputPriceData!D$15,CalculationsAndCharts!$A1758+$A$11,IF($C$7,8,0),1,1)</f>
        <v>14.54</v>
      </c>
      <c r="F1758" s="4">
        <f ca="1">OFFSET(InputPriceData!E$15,CalculationsAndCharts!$A1758+$A$11,IF($C$7,8,0),1,1)</f>
        <v>14.08</v>
      </c>
      <c r="G1758" s="4">
        <f ca="1">OFFSET(InputPriceData!F$15,CalculationsAndCharts!$A1758+$A$11,IF($C$7,8,0),1,1)</f>
        <v>14.27</v>
      </c>
      <c r="H1758" s="128"/>
      <c r="I1758" s="128"/>
      <c r="K1758" s="124"/>
      <c r="L1758" s="279"/>
      <c r="M1758" s="281"/>
      <c r="N1758" s="280"/>
      <c r="O1758" s="4"/>
      <c r="P1758" s="4"/>
      <c r="Q1758" s="3"/>
      <c r="S1758" s="309">
        <f t="shared" ca="1" si="716"/>
        <v>15.32</v>
      </c>
      <c r="T1758" s="309">
        <f t="shared" ca="1" si="717"/>
        <v>13.98</v>
      </c>
      <c r="U1758" s="310">
        <f t="shared" ca="1" si="709"/>
        <v>0.21641791044776057</v>
      </c>
      <c r="V1758" s="310" t="b">
        <f t="shared" ca="1" si="718"/>
        <v>0</v>
      </c>
      <c r="W1758" s="3" t="b">
        <f t="shared" ca="1" si="719"/>
        <v>0</v>
      </c>
      <c r="X1758" s="3" t="str">
        <f t="shared" ca="1" si="720"/>
        <v/>
      </c>
      <c r="Y1758" s="3" t="str">
        <f t="shared" ca="1" si="710"/>
        <v/>
      </c>
      <c r="Z1758" s="3" t="str">
        <f t="shared" ca="1" si="721"/>
        <v/>
      </c>
      <c r="AA1758" s="3" t="str">
        <f t="shared" ca="1" si="722"/>
        <v/>
      </c>
      <c r="AB1758" s="205">
        <f t="shared" ca="1" si="723"/>
        <v>4425</v>
      </c>
      <c r="AC1758" s="205">
        <f t="shared" ca="1" si="724"/>
        <v>68</v>
      </c>
      <c r="AD1758" s="205">
        <f t="shared" ca="1" si="711"/>
        <v>65.07352941176471</v>
      </c>
      <c r="AE1758" s="205">
        <f t="shared" ca="1" si="712"/>
        <v>15.07352941176471</v>
      </c>
      <c r="AF1758" s="205">
        <f t="shared" ca="1" si="725"/>
        <v>3.014705882352942</v>
      </c>
      <c r="AG1758" s="205"/>
      <c r="AH1758" s="205"/>
      <c r="AI1758" s="205"/>
      <c r="AJ1758" s="205"/>
      <c r="AK1758" s="4"/>
      <c r="AL1758" s="4"/>
      <c r="AM1758" s="309">
        <f t="shared" ca="1" si="726"/>
        <v>15.28</v>
      </c>
      <c r="AN1758" s="309">
        <f t="shared" ca="1" si="727"/>
        <v>13.98</v>
      </c>
      <c r="AO1758" s="310">
        <f t="shared" ca="1" si="728"/>
        <v>0.22307692307692262</v>
      </c>
      <c r="AP1758" s="310" t="b">
        <f t="shared" ca="1" si="729"/>
        <v>0</v>
      </c>
      <c r="AQ1758" s="309">
        <f t="shared" ca="1" si="730"/>
        <v>0.42</v>
      </c>
      <c r="AR1758" s="205">
        <f t="shared" ca="1" si="713"/>
        <v>13.58</v>
      </c>
      <c r="AS1758" s="45" t="b">
        <f t="shared" ca="1" si="714"/>
        <v>0</v>
      </c>
      <c r="AT1758">
        <f t="shared" ca="1" si="715"/>
        <v>5</v>
      </c>
      <c r="AU1758" t="b">
        <f t="shared" ca="1" si="731"/>
        <v>0</v>
      </c>
      <c r="AV1758" t="b">
        <f t="shared" ca="1" si="732"/>
        <v>0</v>
      </c>
      <c r="AW1758" s="266" t="b">
        <f t="shared" ca="1" si="733"/>
        <v>0</v>
      </c>
      <c r="AX1758" s="266" t="b">
        <f t="shared" ca="1" si="734"/>
        <v>1</v>
      </c>
      <c r="AY1758" s="266" t="b">
        <f t="shared" ca="1" si="735"/>
        <v>0</v>
      </c>
    </row>
    <row r="1759" spans="1:51" x14ac:dyDescent="0.25">
      <c r="A1759">
        <v>1727</v>
      </c>
      <c r="B1759" s="163">
        <f ca="1">OFFSET(InputPriceData!B$15,CalculationsAndCharts!$A1759+$A$11,0,1,1)</f>
        <v>39511</v>
      </c>
      <c r="C1759" s="3">
        <f ca="1">OFFSET(InputPriceData!G$15,CalculationsAndCharts!$A1759+$A$11,IF($C$7,8,0),1,1)</f>
        <v>1007000</v>
      </c>
      <c r="D1759" s="4">
        <f ca="1">OFFSET(InputPriceData!C$15,CalculationsAndCharts!$A1759+$A$11,IF($C$7,8,0),1,1)</f>
        <v>13.88</v>
      </c>
      <c r="E1759" s="4">
        <f ca="1">OFFSET(InputPriceData!D$15,CalculationsAndCharts!$A1759+$A$11,IF($C$7,8,0),1,1)</f>
        <v>14.41</v>
      </c>
      <c r="F1759" s="4">
        <f ca="1">OFFSET(InputPriceData!E$15,CalculationsAndCharts!$A1759+$A$11,IF($C$7,8,0),1,1)</f>
        <v>13.77</v>
      </c>
      <c r="G1759" s="4">
        <f ca="1">OFFSET(InputPriceData!F$15,CalculationsAndCharts!$A1759+$A$11,IF($C$7,8,0),1,1)</f>
        <v>14.4</v>
      </c>
      <c r="H1759" s="128"/>
      <c r="I1759" s="128"/>
      <c r="K1759" s="124"/>
      <c r="L1759" s="279"/>
      <c r="M1759" s="281"/>
      <c r="N1759" s="280"/>
      <c r="O1759" s="4"/>
      <c r="P1759" s="4"/>
      <c r="Q1759" s="3"/>
      <c r="S1759" s="309">
        <f t="shared" ca="1" si="716"/>
        <v>15.58</v>
      </c>
      <c r="T1759" s="309">
        <f t="shared" ca="1" si="717"/>
        <v>13.98</v>
      </c>
      <c r="U1759" s="310">
        <f t="shared" ca="1" si="709"/>
        <v>0.26250000000000001</v>
      </c>
      <c r="V1759" s="310" t="b">
        <f t="shared" ca="1" si="718"/>
        <v>0</v>
      </c>
      <c r="W1759" s="3" t="b">
        <f t="shared" ca="1" si="719"/>
        <v>0</v>
      </c>
      <c r="X1759" s="3" t="str">
        <f t="shared" ca="1" si="720"/>
        <v/>
      </c>
      <c r="Y1759" s="3" t="str">
        <f t="shared" ca="1" si="710"/>
        <v/>
      </c>
      <c r="Z1759" s="3" t="str">
        <f t="shared" ca="1" si="721"/>
        <v/>
      </c>
      <c r="AA1759" s="3" t="str">
        <f t="shared" ca="1" si="722"/>
        <v/>
      </c>
      <c r="AB1759" s="205">
        <f t="shared" ca="1" si="723"/>
        <v>4425</v>
      </c>
      <c r="AC1759" s="205">
        <f t="shared" ca="1" si="724"/>
        <v>68</v>
      </c>
      <c r="AD1759" s="205">
        <f t="shared" ca="1" si="711"/>
        <v>65.07352941176471</v>
      </c>
      <c r="AE1759" s="205">
        <f t="shared" ca="1" si="712"/>
        <v>15.07352941176471</v>
      </c>
      <c r="AF1759" s="205">
        <f t="shared" ca="1" si="725"/>
        <v>3.014705882352942</v>
      </c>
      <c r="AG1759" s="205"/>
      <c r="AH1759" s="205"/>
      <c r="AI1759" s="205"/>
      <c r="AJ1759" s="205"/>
      <c r="AK1759" s="4"/>
      <c r="AL1759" s="4"/>
      <c r="AM1759" s="309">
        <f t="shared" ca="1" si="726"/>
        <v>15.28</v>
      </c>
      <c r="AN1759" s="309">
        <f t="shared" ca="1" si="727"/>
        <v>13.98</v>
      </c>
      <c r="AO1759" s="310">
        <f t="shared" ca="1" si="728"/>
        <v>0.32307692307692326</v>
      </c>
      <c r="AP1759" s="310" t="b">
        <f t="shared" ca="1" si="729"/>
        <v>0</v>
      </c>
      <c r="AQ1759" s="309">
        <f t="shared" ca="1" si="730"/>
        <v>0.42</v>
      </c>
      <c r="AR1759" s="205">
        <f t="shared" ca="1" si="713"/>
        <v>13.58</v>
      </c>
      <c r="AS1759" s="45" t="b">
        <f t="shared" ca="1" si="714"/>
        <v>0</v>
      </c>
      <c r="AT1759">
        <f t="shared" ca="1" si="715"/>
        <v>4</v>
      </c>
      <c r="AU1759" t="b">
        <f t="shared" ca="1" si="731"/>
        <v>0</v>
      </c>
      <c r="AV1759" t="b">
        <f t="shared" ca="1" si="732"/>
        <v>0</v>
      </c>
      <c r="AW1759" s="266" t="b">
        <f t="shared" ca="1" si="733"/>
        <v>0</v>
      </c>
      <c r="AX1759" s="266" t="b">
        <f t="shared" ca="1" si="734"/>
        <v>1</v>
      </c>
      <c r="AY1759" s="266" t="b">
        <f t="shared" ca="1" si="735"/>
        <v>0</v>
      </c>
    </row>
    <row r="1760" spans="1:51" x14ac:dyDescent="0.25">
      <c r="A1760">
        <v>1728</v>
      </c>
      <c r="B1760" s="163">
        <f ca="1">OFFSET(InputPriceData!B$15,CalculationsAndCharts!$A1760+$A$11,0,1,1)</f>
        <v>39510</v>
      </c>
      <c r="C1760" s="3">
        <f ca="1">OFFSET(InputPriceData!G$15,CalculationsAndCharts!$A1760+$A$11,IF($C$7,8,0),1,1)</f>
        <v>1100500</v>
      </c>
      <c r="D1760" s="4">
        <f ca="1">OFFSET(InputPriceData!C$15,CalculationsAndCharts!$A1760+$A$11,IF($C$7,8,0),1,1)</f>
        <v>13.96</v>
      </c>
      <c r="E1760" s="4">
        <f ca="1">OFFSET(InputPriceData!D$15,CalculationsAndCharts!$A1760+$A$11,IF($C$7,8,0),1,1)</f>
        <v>14.21</v>
      </c>
      <c r="F1760" s="4">
        <f ca="1">OFFSET(InputPriceData!E$15,CalculationsAndCharts!$A1760+$A$11,IF($C$7,8,0),1,1)</f>
        <v>13.85</v>
      </c>
      <c r="G1760" s="4">
        <f ca="1">OFFSET(InputPriceData!F$15,CalculationsAndCharts!$A1760+$A$11,IF($C$7,8,0),1,1)</f>
        <v>14.05</v>
      </c>
      <c r="H1760" s="128"/>
      <c r="I1760" s="128"/>
      <c r="K1760" s="124"/>
      <c r="L1760" s="279"/>
      <c r="M1760" s="281"/>
      <c r="N1760" s="280"/>
      <c r="O1760" s="4"/>
      <c r="P1760" s="4"/>
      <c r="Q1760" s="3"/>
      <c r="S1760" s="309">
        <f t="shared" ca="1" si="716"/>
        <v>15.58</v>
      </c>
      <c r="T1760" s="309">
        <f t="shared" ca="1" si="717"/>
        <v>13.98</v>
      </c>
      <c r="U1760" s="310">
        <f t="shared" ca="1" si="709"/>
        <v>4.3750000000000185E-2</v>
      </c>
      <c r="V1760" s="310" t="b">
        <f t="shared" ca="1" si="718"/>
        <v>0</v>
      </c>
      <c r="W1760" s="3" t="b">
        <f t="shared" ca="1" si="719"/>
        <v>0</v>
      </c>
      <c r="X1760" s="3" t="str">
        <f t="shared" ca="1" si="720"/>
        <v/>
      </c>
      <c r="Y1760" s="3" t="str">
        <f t="shared" ca="1" si="710"/>
        <v/>
      </c>
      <c r="Z1760" s="3" t="str">
        <f t="shared" ca="1" si="721"/>
        <v/>
      </c>
      <c r="AA1760" s="3" t="str">
        <f t="shared" ca="1" si="722"/>
        <v/>
      </c>
      <c r="AB1760" s="205">
        <f t="shared" ca="1" si="723"/>
        <v>4425</v>
      </c>
      <c r="AC1760" s="205">
        <f t="shared" ca="1" si="724"/>
        <v>68</v>
      </c>
      <c r="AD1760" s="205">
        <f t="shared" ca="1" si="711"/>
        <v>65.07352941176471</v>
      </c>
      <c r="AE1760" s="205">
        <f t="shared" ca="1" si="712"/>
        <v>15.07352941176471</v>
      </c>
      <c r="AF1760" s="205">
        <f t="shared" ca="1" si="725"/>
        <v>3.014705882352942</v>
      </c>
      <c r="AG1760" s="205"/>
      <c r="AH1760" s="205"/>
      <c r="AI1760" s="205"/>
      <c r="AJ1760" s="205"/>
      <c r="AK1760" s="4"/>
      <c r="AL1760" s="4"/>
      <c r="AM1760" s="309">
        <f t="shared" ca="1" si="726"/>
        <v>15.32</v>
      </c>
      <c r="AN1760" s="309">
        <f t="shared" ca="1" si="727"/>
        <v>13.98</v>
      </c>
      <c r="AO1760" s="310">
        <f t="shared" ca="1" si="728"/>
        <v>5.2238805970149474E-2</v>
      </c>
      <c r="AP1760" s="310" t="b">
        <f t="shared" ca="1" si="729"/>
        <v>0</v>
      </c>
      <c r="AQ1760" s="309">
        <f t="shared" ca="1" si="730"/>
        <v>0.42</v>
      </c>
      <c r="AR1760" s="205">
        <f t="shared" ca="1" si="713"/>
        <v>13.58</v>
      </c>
      <c r="AS1760" s="45" t="b">
        <f t="shared" ca="1" si="714"/>
        <v>0</v>
      </c>
      <c r="AT1760">
        <f t="shared" ca="1" si="715"/>
        <v>3</v>
      </c>
      <c r="AU1760" t="b">
        <f t="shared" ca="1" si="731"/>
        <v>0</v>
      </c>
      <c r="AV1760" t="b">
        <f t="shared" ca="1" si="732"/>
        <v>0</v>
      </c>
      <c r="AW1760" s="266" t="b">
        <f t="shared" ca="1" si="733"/>
        <v>0</v>
      </c>
      <c r="AX1760" s="266" t="b">
        <f t="shared" ca="1" si="734"/>
        <v>1</v>
      </c>
      <c r="AY1760" s="266" t="b">
        <f t="shared" ca="1" si="735"/>
        <v>0</v>
      </c>
    </row>
    <row r="1761" spans="1:51" x14ac:dyDescent="0.25">
      <c r="A1761">
        <v>1729</v>
      </c>
      <c r="B1761" s="163">
        <f ca="1">OFFSET(InputPriceData!B$15,CalculationsAndCharts!$A1761+$A$11,0,1,1)</f>
        <v>39507</v>
      </c>
      <c r="C1761" s="3">
        <f ca="1">OFFSET(InputPriceData!G$15,CalculationsAndCharts!$A1761+$A$11,IF($C$7,8,0),1,1)</f>
        <v>872600</v>
      </c>
      <c r="D1761" s="4">
        <f ca="1">OFFSET(InputPriceData!C$15,CalculationsAndCharts!$A1761+$A$11,IF($C$7,8,0),1,1)</f>
        <v>13.82</v>
      </c>
      <c r="E1761" s="4">
        <f ca="1">OFFSET(InputPriceData!D$15,CalculationsAndCharts!$A1761+$A$11,IF($C$7,8,0),1,1)</f>
        <v>14.11</v>
      </c>
      <c r="F1761" s="4">
        <f ca="1">OFFSET(InputPriceData!E$15,CalculationsAndCharts!$A1761+$A$11,IF($C$7,8,0),1,1)</f>
        <v>13.82</v>
      </c>
      <c r="G1761" s="4">
        <f ca="1">OFFSET(InputPriceData!F$15,CalculationsAndCharts!$A1761+$A$11,IF($C$7,8,0),1,1)</f>
        <v>13.98</v>
      </c>
      <c r="H1761" s="128"/>
      <c r="I1761" s="128"/>
      <c r="K1761" s="124"/>
      <c r="L1761" s="279"/>
      <c r="M1761" s="281"/>
      <c r="N1761" s="280"/>
      <c r="O1761" s="4"/>
      <c r="P1761" s="4"/>
      <c r="Q1761" s="3"/>
      <c r="S1761" s="309">
        <f t="shared" ca="1" si="716"/>
        <v>15.71</v>
      </c>
      <c r="T1761" s="309">
        <f t="shared" ca="1" si="717"/>
        <v>13.98</v>
      </c>
      <c r="U1761" s="310">
        <f t="shared" ref="U1761:U1824" ca="1" si="736">IFERROR((G1761- T1761)/(S1761-T1761),0)</f>
        <v>0</v>
      </c>
      <c r="V1761" s="310" t="b">
        <f t="shared" ca="1" si="718"/>
        <v>0</v>
      </c>
      <c r="W1761" s="3" t="b">
        <f t="shared" ca="1" si="719"/>
        <v>0</v>
      </c>
      <c r="X1761" s="3" t="str">
        <f t="shared" ca="1" si="720"/>
        <v/>
      </c>
      <c r="Y1761" s="3" t="str">
        <f t="shared" ref="Y1761:Y1824" ca="1" si="737">IF(W1761,IFERROR(100*(G1761-X1761)/X1761,0),"")</f>
        <v/>
      </c>
      <c r="Z1761" s="3" t="str">
        <f t="shared" ca="1" si="721"/>
        <v/>
      </c>
      <c r="AA1761" s="3" t="str">
        <f t="shared" ca="1" si="722"/>
        <v/>
      </c>
      <c r="AB1761" s="205">
        <f t="shared" ca="1" si="723"/>
        <v>4425</v>
      </c>
      <c r="AC1761" s="205">
        <f t="shared" ca="1" si="724"/>
        <v>68</v>
      </c>
      <c r="AD1761" s="205">
        <f t="shared" ref="AD1761:AD1824" ca="1" si="738">IFERROR(AB1761/AC1761,0)</f>
        <v>65.07352941176471</v>
      </c>
      <c r="AE1761" s="205">
        <f t="shared" ref="AE1761:AE1824" ca="1" si="739">IFERROR(AB1761/AC1761-50,0)</f>
        <v>15.07352941176471</v>
      </c>
      <c r="AF1761" s="205">
        <f t="shared" ca="1" si="725"/>
        <v>3.014705882352942</v>
      </c>
      <c r="AG1761" s="205"/>
      <c r="AH1761" s="205"/>
      <c r="AI1761" s="205"/>
      <c r="AJ1761" s="205"/>
      <c r="AK1761" s="4"/>
      <c r="AL1761" s="4"/>
      <c r="AM1761" s="309">
        <f t="shared" ca="1" si="726"/>
        <v>15.58</v>
      </c>
      <c r="AN1761" s="309">
        <f t="shared" ca="1" si="727"/>
        <v>13.98</v>
      </c>
      <c r="AO1761" s="310">
        <f t="shared" ca="1" si="728"/>
        <v>0</v>
      </c>
      <c r="AP1761" s="310" t="b">
        <f t="shared" ca="1" si="729"/>
        <v>0</v>
      </c>
      <c r="AQ1761" s="309">
        <f t="shared" ca="1" si="730"/>
        <v>0.42</v>
      </c>
      <c r="AR1761" s="205">
        <f t="shared" ref="AR1761:AR1824" ca="1" si="740">IF(AND(NOT(AX1762),AW1761),D1761*(1-$E$22),IF(AX1761,AR1762,0))</f>
        <v>13.58</v>
      </c>
      <c r="AS1761" s="45" t="b">
        <f t="shared" ref="AS1761:AS1824" ca="1" si="741">AND(AX1761,F1761&lt;AR1761)</f>
        <v>0</v>
      </c>
      <c r="AT1761">
        <f t="shared" ref="AT1761:AT1824" ca="1" si="742">IF(AX1761,AT1762+1,0)</f>
        <v>2</v>
      </c>
      <c r="AU1761" t="b">
        <f t="shared" ca="1" si="731"/>
        <v>0</v>
      </c>
      <c r="AV1761" t="b">
        <f t="shared" ca="1" si="732"/>
        <v>0</v>
      </c>
      <c r="AW1761" s="266" t="b">
        <f t="shared" ca="1" si="733"/>
        <v>0</v>
      </c>
      <c r="AX1761" s="266" t="b">
        <f t="shared" ca="1" si="734"/>
        <v>1</v>
      </c>
      <c r="AY1761" s="266" t="b">
        <f t="shared" ca="1" si="735"/>
        <v>0</v>
      </c>
    </row>
    <row r="1762" spans="1:51" x14ac:dyDescent="0.25">
      <c r="A1762">
        <v>1730</v>
      </c>
      <c r="B1762" s="163">
        <f ca="1">OFFSET(InputPriceData!B$15,CalculationsAndCharts!$A1762+$A$11,0,1,1)</f>
        <v>39506</v>
      </c>
      <c r="C1762" s="3">
        <f ca="1">OFFSET(InputPriceData!G$15,CalculationsAndCharts!$A1762+$A$11,IF($C$7,8,0),1,1)</f>
        <v>643000</v>
      </c>
      <c r="D1762" s="4">
        <f ca="1">OFFSET(InputPriceData!C$15,CalculationsAndCharts!$A1762+$A$11,IF($C$7,8,0),1,1)</f>
        <v>14</v>
      </c>
      <c r="E1762" s="4">
        <f ca="1">OFFSET(InputPriceData!D$15,CalculationsAndCharts!$A1762+$A$11,IF($C$7,8,0),1,1)</f>
        <v>14.19</v>
      </c>
      <c r="F1762" s="4">
        <f ca="1">OFFSET(InputPriceData!E$15,CalculationsAndCharts!$A1762+$A$11,IF($C$7,8,0),1,1)</f>
        <v>13.83</v>
      </c>
      <c r="G1762" s="4">
        <f ca="1">OFFSET(InputPriceData!F$15,CalculationsAndCharts!$A1762+$A$11,IF($C$7,8,0),1,1)</f>
        <v>14</v>
      </c>
      <c r="H1762" s="128"/>
      <c r="I1762" s="128"/>
      <c r="K1762" s="124"/>
      <c r="L1762" s="279"/>
      <c r="M1762" s="281"/>
      <c r="N1762" s="280"/>
      <c r="O1762" s="4"/>
      <c r="P1762" s="4"/>
      <c r="Q1762" s="3"/>
      <c r="S1762" s="309">
        <f t="shared" ref="S1762:S1825" ca="1" si="743">MAX(OFFSET($G1762,0,0,$A$19,1))</f>
        <v>15.71</v>
      </c>
      <c r="T1762" s="309">
        <f t="shared" ref="T1762:T1825" ca="1" si="744">MIN(OFFSET($G1762,0,0,$A$19,1))</f>
        <v>14</v>
      </c>
      <c r="U1762" s="310">
        <f t="shared" ca="1" si="736"/>
        <v>0</v>
      </c>
      <c r="V1762" s="310" t="b">
        <f t="shared" ref="V1762:V1825" ca="1" si="745">AND(U1762&lt;$A$20,U1763&gt;$A$20)</f>
        <v>0</v>
      </c>
      <c r="W1762" s="3" t="b">
        <f t="shared" ref="W1762:W1825" ca="1" si="746">OFFSET(V1762,($A$21-1),0,1,1)</f>
        <v>0</v>
      </c>
      <c r="X1762" s="3" t="str">
        <f t="shared" ref="X1762:X1825" ca="1" si="747">IF($W1762,OFFSET($G1762,$A$19-1,0,1,1),"")</f>
        <v/>
      </c>
      <c r="Y1762" s="3" t="str">
        <f t="shared" ca="1" si="737"/>
        <v/>
      </c>
      <c r="Z1762" s="3" t="str">
        <f t="shared" ref="Z1762:Z1825" ca="1" si="748">IF(W1762,IF(Y1762&lt;-10,10,IF(Y1762&gt;10,10,Y1762)),"")</f>
        <v/>
      </c>
      <c r="AA1762" s="3" t="str">
        <f t="shared" ref="AA1762:AA1825" ca="1" si="749">IF(W1762,INT(5*(Z1762+10)),"")</f>
        <v/>
      </c>
      <c r="AB1762" s="205">
        <f t="shared" ref="AB1762:AB1825" ca="1" si="750">IF(A1762&gt;$A$23,0,IF(W1762,AA1762,0))+AB1763</f>
        <v>4425</v>
      </c>
      <c r="AC1762" s="205">
        <f t="shared" ref="AC1762:AC1825" ca="1" si="751">IF(A1762&gt;$A$23,0,IF(W1762,1,0))+AC1763</f>
        <v>68</v>
      </c>
      <c r="AD1762" s="205">
        <f t="shared" ca="1" si="738"/>
        <v>65.07352941176471</v>
      </c>
      <c r="AE1762" s="205">
        <f t="shared" ca="1" si="739"/>
        <v>15.07352941176471</v>
      </c>
      <c r="AF1762" s="205">
        <f t="shared" ref="AF1762:AF1825" ca="1" si="752">AE1762*0.2</f>
        <v>3.014705882352942</v>
      </c>
      <c r="AG1762" s="205"/>
      <c r="AH1762" s="205"/>
      <c r="AI1762" s="205"/>
      <c r="AJ1762" s="205"/>
      <c r="AK1762" s="4"/>
      <c r="AL1762" s="4"/>
      <c r="AM1762" s="309">
        <f t="shared" ref="AM1762:AM1825" ca="1" si="753">MAX(OFFSET($G1762,0,0,$E$19,1))</f>
        <v>15.58</v>
      </c>
      <c r="AN1762" s="309">
        <f t="shared" ref="AN1762:AN1825" ca="1" si="754">MIN(OFFSET($G1762,0,0,$E$19,1))</f>
        <v>14</v>
      </c>
      <c r="AO1762" s="310">
        <f t="shared" ref="AO1762:AO1825" ca="1" si="755">IFERROR(($G1762- AN1762)/(AM1762-AN1762),0)</f>
        <v>0</v>
      </c>
      <c r="AP1762" s="310" t="b">
        <f t="shared" ref="AP1762:AP1825" ca="1" si="756">AND(AO1762&lt;$E$20,AO1763&gt;$E$20)</f>
        <v>0</v>
      </c>
      <c r="AQ1762" s="309">
        <f t="shared" ref="AQ1762:AQ1825" ca="1" si="757">IF(AND(NOT(AX1763),AW1762),D1762*($E$22),IF(AX1762,AQ1763,0))</f>
        <v>0.42</v>
      </c>
      <c r="AR1762" s="205">
        <f t="shared" ca="1" si="740"/>
        <v>13.58</v>
      </c>
      <c r="AS1762" s="45" t="b">
        <f t="shared" ca="1" si="741"/>
        <v>0</v>
      </c>
      <c r="AT1762">
        <f t="shared" ca="1" si="742"/>
        <v>1</v>
      </c>
      <c r="AU1762" t="b">
        <f t="shared" ref="AU1762:AU1825" ca="1" si="758">(AT1762&gt;=$E$21)</f>
        <v>0</v>
      </c>
      <c r="AV1762" t="b">
        <f t="shared" ref="AV1762:AV1825" ca="1" si="759">OR(AS1762,AU1762)</f>
        <v>0</v>
      </c>
      <c r="AW1762" s="266" t="b">
        <f t="shared" ref="AW1762:AW1825" ca="1" si="760">AND($AP1763,NOT(AX1763))</f>
        <v>1</v>
      </c>
      <c r="AX1762" s="266" t="b">
        <f t="shared" ref="AX1762:AX1825" ca="1" si="761">IF(AX1763,IF(AY1762,FALSE,AX1763),IF(AW1762,TRUE,AX1763))</f>
        <v>1</v>
      </c>
      <c r="AY1762" s="266" t="b">
        <f t="shared" ref="AY1762:AY1825" ca="1" si="762">AND(AX1763,AND(AV1763&lt;&gt;AV1764,AV1763))</f>
        <v>0</v>
      </c>
    </row>
    <row r="1763" spans="1:51" x14ac:dyDescent="0.25">
      <c r="A1763">
        <v>1731</v>
      </c>
      <c r="B1763" s="163">
        <f ca="1">OFFSET(InputPriceData!B$15,CalculationsAndCharts!$A1763+$A$11,0,1,1)</f>
        <v>39505</v>
      </c>
      <c r="C1763" s="3">
        <f ca="1">OFFSET(InputPriceData!G$15,CalculationsAndCharts!$A1763+$A$11,IF($C$7,8,0),1,1)</f>
        <v>546900</v>
      </c>
      <c r="D1763" s="4">
        <f ca="1">OFFSET(InputPriceData!C$15,CalculationsAndCharts!$A1763+$A$11,IF($C$7,8,0),1,1)</f>
        <v>14.22</v>
      </c>
      <c r="E1763" s="4">
        <f ca="1">OFFSET(InputPriceData!D$15,CalculationsAndCharts!$A1763+$A$11,IF($C$7,8,0),1,1)</f>
        <v>14.55</v>
      </c>
      <c r="F1763" s="4">
        <f ca="1">OFFSET(InputPriceData!E$15,CalculationsAndCharts!$A1763+$A$11,IF($C$7,8,0),1,1)</f>
        <v>14.08</v>
      </c>
      <c r="G1763" s="4">
        <f ca="1">OFFSET(InputPriceData!F$15,CalculationsAndCharts!$A1763+$A$11,IF($C$7,8,0),1,1)</f>
        <v>14.14</v>
      </c>
      <c r="H1763" s="128"/>
      <c r="I1763" s="128"/>
      <c r="K1763" s="124"/>
      <c r="L1763" s="279"/>
      <c r="M1763" s="281"/>
      <c r="N1763" s="280"/>
      <c r="O1763" s="4"/>
      <c r="P1763" s="4"/>
      <c r="Q1763" s="3"/>
      <c r="S1763" s="309">
        <f t="shared" ca="1" si="743"/>
        <v>16.22</v>
      </c>
      <c r="T1763" s="309">
        <f t="shared" ca="1" si="744"/>
        <v>14.1</v>
      </c>
      <c r="U1763" s="310">
        <f t="shared" ca="1" si="736"/>
        <v>1.886792452830233E-2</v>
      </c>
      <c r="V1763" s="310" t="b">
        <f t="shared" ca="1" si="745"/>
        <v>1</v>
      </c>
      <c r="W1763" s="3" t="b">
        <f t="shared" ca="1" si="746"/>
        <v>0</v>
      </c>
      <c r="X1763" s="3" t="str">
        <f t="shared" ca="1" si="747"/>
        <v/>
      </c>
      <c r="Y1763" s="3" t="str">
        <f t="shared" ca="1" si="737"/>
        <v/>
      </c>
      <c r="Z1763" s="3" t="str">
        <f t="shared" ca="1" si="748"/>
        <v/>
      </c>
      <c r="AA1763" s="3" t="str">
        <f t="shared" ca="1" si="749"/>
        <v/>
      </c>
      <c r="AB1763" s="205">
        <f t="shared" ca="1" si="750"/>
        <v>4425</v>
      </c>
      <c r="AC1763" s="205">
        <f t="shared" ca="1" si="751"/>
        <v>68</v>
      </c>
      <c r="AD1763" s="205">
        <f t="shared" ca="1" si="738"/>
        <v>65.07352941176471</v>
      </c>
      <c r="AE1763" s="205">
        <f t="shared" ca="1" si="739"/>
        <v>15.07352941176471</v>
      </c>
      <c r="AF1763" s="205">
        <f t="shared" ca="1" si="752"/>
        <v>3.014705882352942</v>
      </c>
      <c r="AG1763" s="205"/>
      <c r="AH1763" s="205"/>
      <c r="AI1763" s="205"/>
      <c r="AJ1763" s="205"/>
      <c r="AK1763" s="4"/>
      <c r="AL1763" s="4"/>
      <c r="AM1763" s="309">
        <f t="shared" ca="1" si="753"/>
        <v>15.71</v>
      </c>
      <c r="AN1763" s="309">
        <f t="shared" ca="1" si="754"/>
        <v>14.1</v>
      </c>
      <c r="AO1763" s="310">
        <f t="shared" ca="1" si="755"/>
        <v>2.4844720496894963E-2</v>
      </c>
      <c r="AP1763" s="310" t="b">
        <f t="shared" ca="1" si="756"/>
        <v>1</v>
      </c>
      <c r="AQ1763" s="309">
        <f t="shared" ca="1" si="757"/>
        <v>0</v>
      </c>
      <c r="AR1763" s="205">
        <f t="shared" ca="1" si="740"/>
        <v>0</v>
      </c>
      <c r="AS1763" s="45" t="b">
        <f t="shared" ca="1" si="741"/>
        <v>0</v>
      </c>
      <c r="AT1763">
        <f t="shared" ca="1" si="742"/>
        <v>0</v>
      </c>
      <c r="AU1763" t="b">
        <f t="shared" ca="1" si="758"/>
        <v>0</v>
      </c>
      <c r="AV1763" t="b">
        <f t="shared" ca="1" si="759"/>
        <v>0</v>
      </c>
      <c r="AW1763" s="266" t="b">
        <f t="shared" ca="1" si="760"/>
        <v>0</v>
      </c>
      <c r="AX1763" s="266" t="b">
        <f t="shared" ca="1" si="761"/>
        <v>0</v>
      </c>
      <c r="AY1763" s="266" t="b">
        <f t="shared" ca="1" si="762"/>
        <v>0</v>
      </c>
    </row>
    <row r="1764" spans="1:51" x14ac:dyDescent="0.25">
      <c r="A1764">
        <v>1732</v>
      </c>
      <c r="B1764" s="163">
        <f ca="1">OFFSET(InputPriceData!B$15,CalculationsAndCharts!$A1764+$A$11,0,1,1)</f>
        <v>39504</v>
      </c>
      <c r="C1764" s="3">
        <f ca="1">OFFSET(InputPriceData!G$15,CalculationsAndCharts!$A1764+$A$11,IF($C$7,8,0),1,1)</f>
        <v>744300</v>
      </c>
      <c r="D1764" s="4">
        <f ca="1">OFFSET(InputPriceData!C$15,CalculationsAndCharts!$A1764+$A$11,IF($C$7,8,0),1,1)</f>
        <v>14.25</v>
      </c>
      <c r="E1764" s="4">
        <f ca="1">OFFSET(InputPriceData!D$15,CalculationsAndCharts!$A1764+$A$11,IF($C$7,8,0),1,1)</f>
        <v>14.77</v>
      </c>
      <c r="F1764" s="4">
        <f ca="1">OFFSET(InputPriceData!E$15,CalculationsAndCharts!$A1764+$A$11,IF($C$7,8,0),1,1)</f>
        <v>14.24</v>
      </c>
      <c r="G1764" s="4">
        <f ca="1">OFFSET(InputPriceData!F$15,CalculationsAndCharts!$A1764+$A$11,IF($C$7,8,0),1,1)</f>
        <v>14.39</v>
      </c>
      <c r="H1764" s="128"/>
      <c r="I1764" s="128"/>
      <c r="K1764" s="124"/>
      <c r="L1764" s="279"/>
      <c r="M1764" s="281"/>
      <c r="N1764" s="280"/>
      <c r="O1764" s="4"/>
      <c r="P1764" s="4"/>
      <c r="Q1764" s="3"/>
      <c r="S1764" s="309">
        <f t="shared" ca="1" si="743"/>
        <v>16.25</v>
      </c>
      <c r="T1764" s="309">
        <f t="shared" ca="1" si="744"/>
        <v>14.1</v>
      </c>
      <c r="U1764" s="310">
        <f t="shared" ca="1" si="736"/>
        <v>0.13488372093023296</v>
      </c>
      <c r="V1764" s="310" t="b">
        <f t="shared" ca="1" si="745"/>
        <v>0</v>
      </c>
      <c r="W1764" s="3" t="b">
        <f t="shared" ca="1" si="746"/>
        <v>0</v>
      </c>
      <c r="X1764" s="3" t="str">
        <f t="shared" ca="1" si="747"/>
        <v/>
      </c>
      <c r="Y1764" s="3" t="str">
        <f t="shared" ca="1" si="737"/>
        <v/>
      </c>
      <c r="Z1764" s="3" t="str">
        <f t="shared" ca="1" si="748"/>
        <v/>
      </c>
      <c r="AA1764" s="3" t="str">
        <f t="shared" ca="1" si="749"/>
        <v/>
      </c>
      <c r="AB1764" s="205">
        <f t="shared" ca="1" si="750"/>
        <v>4425</v>
      </c>
      <c r="AC1764" s="205">
        <f t="shared" ca="1" si="751"/>
        <v>68</v>
      </c>
      <c r="AD1764" s="205">
        <f t="shared" ca="1" si="738"/>
        <v>65.07352941176471</v>
      </c>
      <c r="AE1764" s="205">
        <f t="shared" ca="1" si="739"/>
        <v>15.07352941176471</v>
      </c>
      <c r="AF1764" s="205">
        <f t="shared" ca="1" si="752"/>
        <v>3.014705882352942</v>
      </c>
      <c r="AG1764" s="205"/>
      <c r="AH1764" s="205"/>
      <c r="AI1764" s="205"/>
      <c r="AJ1764" s="205"/>
      <c r="AK1764" s="4"/>
      <c r="AL1764" s="4"/>
      <c r="AM1764" s="309">
        <f t="shared" ca="1" si="753"/>
        <v>15.71</v>
      </c>
      <c r="AN1764" s="309">
        <f t="shared" ca="1" si="754"/>
        <v>14.1</v>
      </c>
      <c r="AO1764" s="310">
        <f t="shared" ca="1" si="755"/>
        <v>0.18012422360248492</v>
      </c>
      <c r="AP1764" s="310" t="b">
        <f t="shared" ca="1" si="756"/>
        <v>0</v>
      </c>
      <c r="AQ1764" s="309">
        <f t="shared" ca="1" si="757"/>
        <v>0</v>
      </c>
      <c r="AR1764" s="205">
        <f t="shared" ca="1" si="740"/>
        <v>0</v>
      </c>
      <c r="AS1764" s="45" t="b">
        <f t="shared" ca="1" si="741"/>
        <v>0</v>
      </c>
      <c r="AT1764">
        <f t="shared" ca="1" si="742"/>
        <v>0</v>
      </c>
      <c r="AU1764" t="b">
        <f t="shared" ca="1" si="758"/>
        <v>0</v>
      </c>
      <c r="AV1764" t="b">
        <f t="shared" ca="1" si="759"/>
        <v>0</v>
      </c>
      <c r="AW1764" s="266" t="b">
        <f t="shared" ca="1" si="760"/>
        <v>0</v>
      </c>
      <c r="AX1764" s="266" t="b">
        <f t="shared" ca="1" si="761"/>
        <v>0</v>
      </c>
      <c r="AY1764" s="266" t="b">
        <f t="shared" ca="1" si="762"/>
        <v>0</v>
      </c>
    </row>
    <row r="1765" spans="1:51" x14ac:dyDescent="0.25">
      <c r="A1765">
        <v>1733</v>
      </c>
      <c r="B1765" s="163">
        <f ca="1">OFFSET(InputPriceData!B$15,CalculationsAndCharts!$A1765+$A$11,0,1,1)</f>
        <v>39503</v>
      </c>
      <c r="C1765" s="3">
        <f ca="1">OFFSET(InputPriceData!G$15,CalculationsAndCharts!$A1765+$A$11,IF($C$7,8,0),1,1)</f>
        <v>650800</v>
      </c>
      <c r="D1765" s="4">
        <f ca="1">OFFSET(InputPriceData!C$15,CalculationsAndCharts!$A1765+$A$11,IF($C$7,8,0),1,1)</f>
        <v>14.25</v>
      </c>
      <c r="E1765" s="4">
        <f ca="1">OFFSET(InputPriceData!D$15,CalculationsAndCharts!$A1765+$A$11,IF($C$7,8,0),1,1)</f>
        <v>14.4</v>
      </c>
      <c r="F1765" s="4">
        <f ca="1">OFFSET(InputPriceData!E$15,CalculationsAndCharts!$A1765+$A$11,IF($C$7,8,0),1,1)</f>
        <v>14.02</v>
      </c>
      <c r="G1765" s="4">
        <f ca="1">OFFSET(InputPriceData!F$15,CalculationsAndCharts!$A1765+$A$11,IF($C$7,8,0),1,1)</f>
        <v>14.32</v>
      </c>
      <c r="H1765" s="128"/>
      <c r="I1765" s="128"/>
      <c r="K1765" s="124"/>
      <c r="L1765" s="279"/>
      <c r="M1765" s="281"/>
      <c r="N1765" s="280"/>
      <c r="O1765" s="4"/>
      <c r="P1765" s="4"/>
      <c r="Q1765" s="3"/>
      <c r="S1765" s="309">
        <f t="shared" ca="1" si="743"/>
        <v>16.25</v>
      </c>
      <c r="T1765" s="309">
        <f t="shared" ca="1" si="744"/>
        <v>14.1</v>
      </c>
      <c r="U1765" s="310">
        <f t="shared" ca="1" si="736"/>
        <v>0.10232558139534911</v>
      </c>
      <c r="V1765" s="310" t="b">
        <f t="shared" ca="1" si="745"/>
        <v>0</v>
      </c>
      <c r="W1765" s="3" t="b">
        <f t="shared" ca="1" si="746"/>
        <v>0</v>
      </c>
      <c r="X1765" s="3" t="str">
        <f t="shared" ca="1" si="747"/>
        <v/>
      </c>
      <c r="Y1765" s="3" t="str">
        <f t="shared" ca="1" si="737"/>
        <v/>
      </c>
      <c r="Z1765" s="3" t="str">
        <f t="shared" ca="1" si="748"/>
        <v/>
      </c>
      <c r="AA1765" s="3" t="str">
        <f t="shared" ca="1" si="749"/>
        <v/>
      </c>
      <c r="AB1765" s="205">
        <f t="shared" ca="1" si="750"/>
        <v>4425</v>
      </c>
      <c r="AC1765" s="205">
        <f t="shared" ca="1" si="751"/>
        <v>68</v>
      </c>
      <c r="AD1765" s="205">
        <f t="shared" ca="1" si="738"/>
        <v>65.07352941176471</v>
      </c>
      <c r="AE1765" s="205">
        <f t="shared" ca="1" si="739"/>
        <v>15.07352941176471</v>
      </c>
      <c r="AF1765" s="205">
        <f t="shared" ca="1" si="752"/>
        <v>3.014705882352942</v>
      </c>
      <c r="AG1765" s="205"/>
      <c r="AH1765" s="205"/>
      <c r="AI1765" s="205"/>
      <c r="AJ1765" s="205"/>
      <c r="AK1765" s="4"/>
      <c r="AL1765" s="4"/>
      <c r="AM1765" s="309">
        <f t="shared" ca="1" si="753"/>
        <v>16.22</v>
      </c>
      <c r="AN1765" s="309">
        <f t="shared" ca="1" si="754"/>
        <v>14.1</v>
      </c>
      <c r="AO1765" s="310">
        <f t="shared" ca="1" si="755"/>
        <v>0.10377358490566072</v>
      </c>
      <c r="AP1765" s="310" t="b">
        <f t="shared" ca="1" si="756"/>
        <v>0</v>
      </c>
      <c r="AQ1765" s="309">
        <f t="shared" ca="1" si="757"/>
        <v>0</v>
      </c>
      <c r="AR1765" s="205">
        <f t="shared" ca="1" si="740"/>
        <v>0</v>
      </c>
      <c r="AS1765" s="45" t="b">
        <f t="shared" ca="1" si="741"/>
        <v>0</v>
      </c>
      <c r="AT1765">
        <f t="shared" ca="1" si="742"/>
        <v>0</v>
      </c>
      <c r="AU1765" t="b">
        <f t="shared" ca="1" si="758"/>
        <v>0</v>
      </c>
      <c r="AV1765" t="b">
        <f t="shared" ca="1" si="759"/>
        <v>0</v>
      </c>
      <c r="AW1765" s="266" t="b">
        <f t="shared" ca="1" si="760"/>
        <v>0</v>
      </c>
      <c r="AX1765" s="266" t="b">
        <f t="shared" ca="1" si="761"/>
        <v>0</v>
      </c>
      <c r="AY1765" s="266" t="b">
        <f t="shared" ca="1" si="762"/>
        <v>0</v>
      </c>
    </row>
    <row r="1766" spans="1:51" x14ac:dyDescent="0.25">
      <c r="A1766">
        <v>1734</v>
      </c>
      <c r="B1766" s="163">
        <f ca="1">OFFSET(InputPriceData!B$15,CalculationsAndCharts!$A1766+$A$11,0,1,1)</f>
        <v>39500</v>
      </c>
      <c r="C1766" s="3">
        <f ca="1">OFFSET(InputPriceData!G$15,CalculationsAndCharts!$A1766+$A$11,IF($C$7,8,0),1,1)</f>
        <v>1418000</v>
      </c>
      <c r="D1766" s="4">
        <f ca="1">OFFSET(InputPriceData!C$15,CalculationsAndCharts!$A1766+$A$11,IF($C$7,8,0),1,1)</f>
        <v>14.15</v>
      </c>
      <c r="E1766" s="4">
        <f ca="1">OFFSET(InputPriceData!D$15,CalculationsAndCharts!$A1766+$A$11,IF($C$7,8,0),1,1)</f>
        <v>14.25</v>
      </c>
      <c r="F1766" s="4">
        <f ca="1">OFFSET(InputPriceData!E$15,CalculationsAndCharts!$A1766+$A$11,IF($C$7,8,0),1,1)</f>
        <v>13.78</v>
      </c>
      <c r="G1766" s="4">
        <f ca="1">OFFSET(InputPriceData!F$15,CalculationsAndCharts!$A1766+$A$11,IF($C$7,8,0),1,1)</f>
        <v>14.22</v>
      </c>
      <c r="H1766" s="128"/>
      <c r="I1766" s="128"/>
      <c r="K1766" s="124"/>
      <c r="L1766" s="279"/>
      <c r="M1766" s="281"/>
      <c r="N1766" s="280"/>
      <c r="O1766" s="4"/>
      <c r="P1766" s="4"/>
      <c r="Q1766" s="3"/>
      <c r="S1766" s="309">
        <f t="shared" ca="1" si="743"/>
        <v>16.25</v>
      </c>
      <c r="T1766" s="309">
        <f t="shared" ca="1" si="744"/>
        <v>14.1</v>
      </c>
      <c r="U1766" s="310">
        <f t="shared" ca="1" si="736"/>
        <v>5.5813953488372543E-2</v>
      </c>
      <c r="V1766" s="310" t="b">
        <f t="shared" ca="1" si="745"/>
        <v>0</v>
      </c>
      <c r="W1766" s="3" t="b">
        <f t="shared" ca="1" si="746"/>
        <v>0</v>
      </c>
      <c r="X1766" s="3" t="str">
        <f t="shared" ca="1" si="747"/>
        <v/>
      </c>
      <c r="Y1766" s="3" t="str">
        <f t="shared" ca="1" si="737"/>
        <v/>
      </c>
      <c r="Z1766" s="3" t="str">
        <f t="shared" ca="1" si="748"/>
        <v/>
      </c>
      <c r="AA1766" s="3" t="str">
        <f t="shared" ca="1" si="749"/>
        <v/>
      </c>
      <c r="AB1766" s="205">
        <f t="shared" ca="1" si="750"/>
        <v>4425</v>
      </c>
      <c r="AC1766" s="205">
        <f t="shared" ca="1" si="751"/>
        <v>68</v>
      </c>
      <c r="AD1766" s="205">
        <f t="shared" ca="1" si="738"/>
        <v>65.07352941176471</v>
      </c>
      <c r="AE1766" s="205">
        <f t="shared" ca="1" si="739"/>
        <v>15.07352941176471</v>
      </c>
      <c r="AF1766" s="205">
        <f t="shared" ca="1" si="752"/>
        <v>3.014705882352942</v>
      </c>
      <c r="AG1766" s="205"/>
      <c r="AH1766" s="205"/>
      <c r="AI1766" s="205"/>
      <c r="AJ1766" s="205"/>
      <c r="AK1766" s="4"/>
      <c r="AL1766" s="4"/>
      <c r="AM1766" s="309">
        <f t="shared" ca="1" si="753"/>
        <v>16.25</v>
      </c>
      <c r="AN1766" s="309">
        <f t="shared" ca="1" si="754"/>
        <v>14.1</v>
      </c>
      <c r="AO1766" s="310">
        <f t="shared" ca="1" si="755"/>
        <v>5.5813953488372543E-2</v>
      </c>
      <c r="AP1766" s="310" t="b">
        <f t="shared" ca="1" si="756"/>
        <v>0</v>
      </c>
      <c r="AQ1766" s="309">
        <f t="shared" ca="1" si="757"/>
        <v>0</v>
      </c>
      <c r="AR1766" s="205">
        <f t="shared" ca="1" si="740"/>
        <v>0</v>
      </c>
      <c r="AS1766" s="45" t="b">
        <f t="shared" ca="1" si="741"/>
        <v>0</v>
      </c>
      <c r="AT1766">
        <f t="shared" ca="1" si="742"/>
        <v>0</v>
      </c>
      <c r="AU1766" t="b">
        <f t="shared" ca="1" si="758"/>
        <v>0</v>
      </c>
      <c r="AV1766" t="b">
        <f t="shared" ca="1" si="759"/>
        <v>0</v>
      </c>
      <c r="AW1766" s="266" t="b">
        <f t="shared" ca="1" si="760"/>
        <v>0</v>
      </c>
      <c r="AX1766" s="266" t="b">
        <f t="shared" ca="1" si="761"/>
        <v>0</v>
      </c>
      <c r="AY1766" s="266" t="b">
        <f t="shared" ca="1" si="762"/>
        <v>1</v>
      </c>
    </row>
    <row r="1767" spans="1:51" x14ac:dyDescent="0.25">
      <c r="A1767">
        <v>1735</v>
      </c>
      <c r="B1767" s="163">
        <f ca="1">OFFSET(InputPriceData!B$15,CalculationsAndCharts!$A1767+$A$11,0,1,1)</f>
        <v>39499</v>
      </c>
      <c r="C1767" s="3">
        <f ca="1">OFFSET(InputPriceData!G$15,CalculationsAndCharts!$A1767+$A$11,IF($C$7,8,0),1,1)</f>
        <v>753500</v>
      </c>
      <c r="D1767" s="4">
        <f ca="1">OFFSET(InputPriceData!C$15,CalculationsAndCharts!$A1767+$A$11,IF($C$7,8,0),1,1)</f>
        <v>14.82</v>
      </c>
      <c r="E1767" s="4">
        <f ca="1">OFFSET(InputPriceData!D$15,CalculationsAndCharts!$A1767+$A$11,IF($C$7,8,0),1,1)</f>
        <v>14.9</v>
      </c>
      <c r="F1767" s="4">
        <f ca="1">OFFSET(InputPriceData!E$15,CalculationsAndCharts!$A1767+$A$11,IF($C$7,8,0),1,1)</f>
        <v>14.09</v>
      </c>
      <c r="G1767" s="4">
        <f ca="1">OFFSET(InputPriceData!F$15,CalculationsAndCharts!$A1767+$A$11,IF($C$7,8,0),1,1)</f>
        <v>14.1</v>
      </c>
      <c r="H1767" s="128"/>
      <c r="I1767" s="128"/>
      <c r="K1767" s="124"/>
      <c r="L1767" s="279"/>
      <c r="M1767" s="281"/>
      <c r="N1767" s="280"/>
      <c r="O1767" s="4"/>
      <c r="P1767" s="4"/>
      <c r="Q1767" s="3"/>
      <c r="S1767" s="309">
        <f t="shared" ca="1" si="743"/>
        <v>16.25</v>
      </c>
      <c r="T1767" s="309">
        <f t="shared" ca="1" si="744"/>
        <v>14.1</v>
      </c>
      <c r="U1767" s="310">
        <f t="shared" ca="1" si="736"/>
        <v>0</v>
      </c>
      <c r="V1767" s="310" t="b">
        <f t="shared" ca="1" si="745"/>
        <v>0</v>
      </c>
      <c r="W1767" s="3" t="b">
        <f t="shared" ca="1" si="746"/>
        <v>0</v>
      </c>
      <c r="X1767" s="3" t="str">
        <f t="shared" ca="1" si="747"/>
        <v/>
      </c>
      <c r="Y1767" s="3" t="str">
        <f t="shared" ca="1" si="737"/>
        <v/>
      </c>
      <c r="Z1767" s="3" t="str">
        <f t="shared" ca="1" si="748"/>
        <v/>
      </c>
      <c r="AA1767" s="3" t="str">
        <f t="shared" ca="1" si="749"/>
        <v/>
      </c>
      <c r="AB1767" s="205">
        <f t="shared" ca="1" si="750"/>
        <v>4425</v>
      </c>
      <c r="AC1767" s="205">
        <f t="shared" ca="1" si="751"/>
        <v>68</v>
      </c>
      <c r="AD1767" s="205">
        <f t="shared" ca="1" si="738"/>
        <v>65.07352941176471</v>
      </c>
      <c r="AE1767" s="205">
        <f t="shared" ca="1" si="739"/>
        <v>15.07352941176471</v>
      </c>
      <c r="AF1767" s="205">
        <f t="shared" ca="1" si="752"/>
        <v>3.014705882352942</v>
      </c>
      <c r="AG1767" s="205"/>
      <c r="AH1767" s="205"/>
      <c r="AI1767" s="205"/>
      <c r="AJ1767" s="205"/>
      <c r="AK1767" s="4"/>
      <c r="AL1767" s="4"/>
      <c r="AM1767" s="309">
        <f t="shared" ca="1" si="753"/>
        <v>16.25</v>
      </c>
      <c r="AN1767" s="309">
        <f t="shared" ca="1" si="754"/>
        <v>14.1</v>
      </c>
      <c r="AO1767" s="310">
        <f t="shared" ca="1" si="755"/>
        <v>0</v>
      </c>
      <c r="AP1767" s="310" t="b">
        <f t="shared" ca="1" si="756"/>
        <v>0</v>
      </c>
      <c r="AQ1767" s="309">
        <f t="shared" ca="1" si="757"/>
        <v>0.44039999999999996</v>
      </c>
      <c r="AR1767" s="205">
        <f t="shared" ca="1" si="740"/>
        <v>14.239599999999999</v>
      </c>
      <c r="AS1767" s="45" t="b">
        <f t="shared" ca="1" si="741"/>
        <v>1</v>
      </c>
      <c r="AT1767">
        <f t="shared" ca="1" si="742"/>
        <v>4</v>
      </c>
      <c r="AU1767" t="b">
        <f t="shared" ca="1" si="758"/>
        <v>0</v>
      </c>
      <c r="AV1767" t="b">
        <f t="shared" ca="1" si="759"/>
        <v>1</v>
      </c>
      <c r="AW1767" s="266" t="b">
        <f t="shared" ca="1" si="760"/>
        <v>0</v>
      </c>
      <c r="AX1767" s="266" t="b">
        <f t="shared" ca="1" si="761"/>
        <v>1</v>
      </c>
      <c r="AY1767" s="266" t="b">
        <f t="shared" ca="1" si="762"/>
        <v>0</v>
      </c>
    </row>
    <row r="1768" spans="1:51" x14ac:dyDescent="0.25">
      <c r="A1768">
        <v>1736</v>
      </c>
      <c r="B1768" s="163">
        <f ca="1">OFFSET(InputPriceData!B$15,CalculationsAndCharts!$A1768+$A$11,0,1,1)</f>
        <v>39498</v>
      </c>
      <c r="C1768" s="3">
        <f ca="1">OFFSET(InputPriceData!G$15,CalculationsAndCharts!$A1768+$A$11,IF($C$7,8,0),1,1)</f>
        <v>530300</v>
      </c>
      <c r="D1768" s="4">
        <f ca="1">OFFSET(InputPriceData!C$15,CalculationsAndCharts!$A1768+$A$11,IF($C$7,8,0),1,1)</f>
        <v>14.48</v>
      </c>
      <c r="E1768" s="4">
        <f ca="1">OFFSET(InputPriceData!D$15,CalculationsAndCharts!$A1768+$A$11,IF($C$7,8,0),1,1)</f>
        <v>14.79</v>
      </c>
      <c r="F1768" s="4">
        <f ca="1">OFFSET(InputPriceData!E$15,CalculationsAndCharts!$A1768+$A$11,IF($C$7,8,0),1,1)</f>
        <v>14.37</v>
      </c>
      <c r="G1768" s="4">
        <f ca="1">OFFSET(InputPriceData!F$15,CalculationsAndCharts!$A1768+$A$11,IF($C$7,8,0),1,1)</f>
        <v>14.69</v>
      </c>
      <c r="H1768" s="128"/>
      <c r="I1768" s="128"/>
      <c r="K1768" s="124"/>
      <c r="L1768" s="279"/>
      <c r="M1768" s="281"/>
      <c r="N1768" s="280"/>
      <c r="O1768" s="4"/>
      <c r="P1768" s="4"/>
      <c r="Q1768" s="3"/>
      <c r="S1768" s="309">
        <f t="shared" ca="1" si="743"/>
        <v>16.25</v>
      </c>
      <c r="T1768" s="309">
        <f t="shared" ca="1" si="744"/>
        <v>14.55</v>
      </c>
      <c r="U1768" s="310">
        <f t="shared" ca="1" si="736"/>
        <v>8.2352941176469907E-2</v>
      </c>
      <c r="V1768" s="310" t="b">
        <f t="shared" ca="1" si="745"/>
        <v>0</v>
      </c>
      <c r="W1768" s="3" t="b">
        <f t="shared" ca="1" si="746"/>
        <v>0</v>
      </c>
      <c r="X1768" s="3" t="str">
        <f t="shared" ca="1" si="747"/>
        <v/>
      </c>
      <c r="Y1768" s="3" t="str">
        <f t="shared" ca="1" si="737"/>
        <v/>
      </c>
      <c r="Z1768" s="3" t="str">
        <f t="shared" ca="1" si="748"/>
        <v/>
      </c>
      <c r="AA1768" s="3" t="str">
        <f t="shared" ca="1" si="749"/>
        <v/>
      </c>
      <c r="AB1768" s="205">
        <f t="shared" ca="1" si="750"/>
        <v>4425</v>
      </c>
      <c r="AC1768" s="205">
        <f t="shared" ca="1" si="751"/>
        <v>68</v>
      </c>
      <c r="AD1768" s="205">
        <f t="shared" ca="1" si="738"/>
        <v>65.07352941176471</v>
      </c>
      <c r="AE1768" s="205">
        <f t="shared" ca="1" si="739"/>
        <v>15.07352941176471</v>
      </c>
      <c r="AF1768" s="205">
        <f t="shared" ca="1" si="752"/>
        <v>3.014705882352942</v>
      </c>
      <c r="AG1768" s="205"/>
      <c r="AH1768" s="205"/>
      <c r="AI1768" s="205"/>
      <c r="AJ1768" s="205"/>
      <c r="AK1768" s="4"/>
      <c r="AL1768" s="4"/>
      <c r="AM1768" s="309">
        <f t="shared" ca="1" si="753"/>
        <v>16.25</v>
      </c>
      <c r="AN1768" s="309">
        <f t="shared" ca="1" si="754"/>
        <v>14.55</v>
      </c>
      <c r="AO1768" s="310">
        <f t="shared" ca="1" si="755"/>
        <v>8.2352941176469907E-2</v>
      </c>
      <c r="AP1768" s="310" t="b">
        <f t="shared" ca="1" si="756"/>
        <v>0</v>
      </c>
      <c r="AQ1768" s="309">
        <f t="shared" ca="1" si="757"/>
        <v>0.44039999999999996</v>
      </c>
      <c r="AR1768" s="205">
        <f t="shared" ca="1" si="740"/>
        <v>14.239599999999999</v>
      </c>
      <c r="AS1768" s="45" t="b">
        <f t="shared" ca="1" si="741"/>
        <v>0</v>
      </c>
      <c r="AT1768">
        <f t="shared" ca="1" si="742"/>
        <v>3</v>
      </c>
      <c r="AU1768" t="b">
        <f t="shared" ca="1" si="758"/>
        <v>0</v>
      </c>
      <c r="AV1768" t="b">
        <f t="shared" ca="1" si="759"/>
        <v>0</v>
      </c>
      <c r="AW1768" s="266" t="b">
        <f t="shared" ca="1" si="760"/>
        <v>0</v>
      </c>
      <c r="AX1768" s="266" t="b">
        <f t="shared" ca="1" si="761"/>
        <v>1</v>
      </c>
      <c r="AY1768" s="266" t="b">
        <f t="shared" ca="1" si="762"/>
        <v>0</v>
      </c>
    </row>
    <row r="1769" spans="1:51" x14ac:dyDescent="0.25">
      <c r="A1769">
        <v>1737</v>
      </c>
      <c r="B1769" s="163">
        <f ca="1">OFFSET(InputPriceData!B$15,CalculationsAndCharts!$A1769+$A$11,0,1,1)</f>
        <v>39497</v>
      </c>
      <c r="C1769" s="3">
        <f ca="1">OFFSET(InputPriceData!G$15,CalculationsAndCharts!$A1769+$A$11,IF($C$7,8,0),1,1)</f>
        <v>406100</v>
      </c>
      <c r="D1769" s="4">
        <f ca="1">OFFSET(InputPriceData!C$15,CalculationsAndCharts!$A1769+$A$11,IF($C$7,8,0),1,1)</f>
        <v>14.96</v>
      </c>
      <c r="E1769" s="4">
        <f ca="1">OFFSET(InputPriceData!D$15,CalculationsAndCharts!$A1769+$A$11,IF($C$7,8,0),1,1)</f>
        <v>15</v>
      </c>
      <c r="F1769" s="4">
        <f ca="1">OFFSET(InputPriceData!E$15,CalculationsAndCharts!$A1769+$A$11,IF($C$7,8,0),1,1)</f>
        <v>14.44</v>
      </c>
      <c r="G1769" s="4">
        <f ca="1">OFFSET(InputPriceData!F$15,CalculationsAndCharts!$A1769+$A$11,IF($C$7,8,0),1,1)</f>
        <v>14.55</v>
      </c>
      <c r="H1769" s="128"/>
      <c r="I1769" s="128"/>
      <c r="K1769" s="124"/>
      <c r="L1769" s="279"/>
      <c r="M1769" s="281"/>
      <c r="N1769" s="280"/>
      <c r="O1769" s="4"/>
      <c r="P1769" s="4"/>
      <c r="Q1769" s="3"/>
      <c r="S1769" s="309">
        <f t="shared" ca="1" si="743"/>
        <v>16.25</v>
      </c>
      <c r="T1769" s="309">
        <f t="shared" ca="1" si="744"/>
        <v>14.55</v>
      </c>
      <c r="U1769" s="310">
        <f t="shared" ca="1" si="736"/>
        <v>0</v>
      </c>
      <c r="V1769" s="310" t="b">
        <f t="shared" ca="1" si="745"/>
        <v>0</v>
      </c>
      <c r="W1769" s="3" t="b">
        <f t="shared" ca="1" si="746"/>
        <v>0</v>
      </c>
      <c r="X1769" s="3" t="str">
        <f t="shared" ca="1" si="747"/>
        <v/>
      </c>
      <c r="Y1769" s="3" t="str">
        <f t="shared" ca="1" si="737"/>
        <v/>
      </c>
      <c r="Z1769" s="3" t="str">
        <f t="shared" ca="1" si="748"/>
        <v/>
      </c>
      <c r="AA1769" s="3" t="str">
        <f t="shared" ca="1" si="749"/>
        <v/>
      </c>
      <c r="AB1769" s="205">
        <f t="shared" ca="1" si="750"/>
        <v>4425</v>
      </c>
      <c r="AC1769" s="205">
        <f t="shared" ca="1" si="751"/>
        <v>68</v>
      </c>
      <c r="AD1769" s="205">
        <f t="shared" ca="1" si="738"/>
        <v>65.07352941176471</v>
      </c>
      <c r="AE1769" s="205">
        <f t="shared" ca="1" si="739"/>
        <v>15.07352941176471</v>
      </c>
      <c r="AF1769" s="205">
        <f t="shared" ca="1" si="752"/>
        <v>3.014705882352942</v>
      </c>
      <c r="AG1769" s="205"/>
      <c r="AH1769" s="205"/>
      <c r="AI1769" s="205"/>
      <c r="AJ1769" s="205"/>
      <c r="AK1769" s="4"/>
      <c r="AL1769" s="4"/>
      <c r="AM1769" s="309">
        <f t="shared" ca="1" si="753"/>
        <v>16.25</v>
      </c>
      <c r="AN1769" s="309">
        <f t="shared" ca="1" si="754"/>
        <v>14.55</v>
      </c>
      <c r="AO1769" s="310">
        <f t="shared" ca="1" si="755"/>
        <v>0</v>
      </c>
      <c r="AP1769" s="310" t="b">
        <f t="shared" ca="1" si="756"/>
        <v>0</v>
      </c>
      <c r="AQ1769" s="309">
        <f t="shared" ca="1" si="757"/>
        <v>0.44039999999999996</v>
      </c>
      <c r="AR1769" s="205">
        <f t="shared" ca="1" si="740"/>
        <v>14.239599999999999</v>
      </c>
      <c r="AS1769" s="45" t="b">
        <f t="shared" ca="1" si="741"/>
        <v>0</v>
      </c>
      <c r="AT1769">
        <f t="shared" ca="1" si="742"/>
        <v>2</v>
      </c>
      <c r="AU1769" t="b">
        <f t="shared" ca="1" si="758"/>
        <v>0</v>
      </c>
      <c r="AV1769" t="b">
        <f t="shared" ca="1" si="759"/>
        <v>0</v>
      </c>
      <c r="AW1769" s="266" t="b">
        <f t="shared" ca="1" si="760"/>
        <v>0</v>
      </c>
      <c r="AX1769" s="266" t="b">
        <f t="shared" ca="1" si="761"/>
        <v>1</v>
      </c>
      <c r="AY1769" s="266" t="b">
        <f t="shared" ca="1" si="762"/>
        <v>0</v>
      </c>
    </row>
    <row r="1770" spans="1:51" x14ac:dyDescent="0.25">
      <c r="A1770">
        <v>1738</v>
      </c>
      <c r="B1770" s="163">
        <f ca="1">OFFSET(InputPriceData!B$15,CalculationsAndCharts!$A1770+$A$11,0,1,1)</f>
        <v>39493</v>
      </c>
      <c r="C1770" s="3">
        <f ca="1">OFFSET(InputPriceData!G$15,CalculationsAndCharts!$A1770+$A$11,IF($C$7,8,0),1,1)</f>
        <v>470000</v>
      </c>
      <c r="D1770" s="4">
        <f ca="1">OFFSET(InputPriceData!C$15,CalculationsAndCharts!$A1770+$A$11,IF($C$7,8,0),1,1)</f>
        <v>14.68</v>
      </c>
      <c r="E1770" s="4">
        <f ca="1">OFFSET(InputPriceData!D$15,CalculationsAndCharts!$A1770+$A$11,IF($C$7,8,0),1,1)</f>
        <v>14.95</v>
      </c>
      <c r="F1770" s="4">
        <f ca="1">OFFSET(InputPriceData!E$15,CalculationsAndCharts!$A1770+$A$11,IF($C$7,8,0),1,1)</f>
        <v>14.57</v>
      </c>
      <c r="G1770" s="4">
        <f ca="1">OFFSET(InputPriceData!F$15,CalculationsAndCharts!$A1770+$A$11,IF($C$7,8,0),1,1)</f>
        <v>14.76</v>
      </c>
      <c r="H1770" s="128"/>
      <c r="I1770" s="128"/>
      <c r="K1770" s="124"/>
      <c r="L1770" s="279"/>
      <c r="M1770" s="281"/>
      <c r="N1770" s="280"/>
      <c r="O1770" s="4"/>
      <c r="P1770" s="4"/>
      <c r="Q1770" s="3"/>
      <c r="S1770" s="309">
        <f t="shared" ca="1" si="743"/>
        <v>16.25</v>
      </c>
      <c r="T1770" s="309">
        <f t="shared" ca="1" si="744"/>
        <v>14.75</v>
      </c>
      <c r="U1770" s="310">
        <f t="shared" ca="1" si="736"/>
        <v>6.6666666666665248E-3</v>
      </c>
      <c r="V1770" s="310" t="b">
        <f t="shared" ca="1" si="745"/>
        <v>1</v>
      </c>
      <c r="W1770" s="3" t="b">
        <f t="shared" ca="1" si="746"/>
        <v>0</v>
      </c>
      <c r="X1770" s="3" t="str">
        <f t="shared" ca="1" si="747"/>
        <v/>
      </c>
      <c r="Y1770" s="3" t="str">
        <f t="shared" ca="1" si="737"/>
        <v/>
      </c>
      <c r="Z1770" s="3" t="str">
        <f t="shared" ca="1" si="748"/>
        <v/>
      </c>
      <c r="AA1770" s="3" t="str">
        <f t="shared" ca="1" si="749"/>
        <v/>
      </c>
      <c r="AB1770" s="205">
        <f t="shared" ca="1" si="750"/>
        <v>4425</v>
      </c>
      <c r="AC1770" s="205">
        <f t="shared" ca="1" si="751"/>
        <v>68</v>
      </c>
      <c r="AD1770" s="205">
        <f t="shared" ca="1" si="738"/>
        <v>65.07352941176471</v>
      </c>
      <c r="AE1770" s="205">
        <f t="shared" ca="1" si="739"/>
        <v>15.07352941176471</v>
      </c>
      <c r="AF1770" s="205">
        <f t="shared" ca="1" si="752"/>
        <v>3.014705882352942</v>
      </c>
      <c r="AG1770" s="205"/>
      <c r="AH1770" s="205"/>
      <c r="AI1770" s="205"/>
      <c r="AJ1770" s="205"/>
      <c r="AK1770" s="4"/>
      <c r="AL1770" s="4"/>
      <c r="AM1770" s="309">
        <f t="shared" ca="1" si="753"/>
        <v>16.25</v>
      </c>
      <c r="AN1770" s="309">
        <f t="shared" ca="1" si="754"/>
        <v>14.75</v>
      </c>
      <c r="AO1770" s="310">
        <f t="shared" ca="1" si="755"/>
        <v>6.6666666666665248E-3</v>
      </c>
      <c r="AP1770" s="310" t="b">
        <f t="shared" ca="1" si="756"/>
        <v>0</v>
      </c>
      <c r="AQ1770" s="309">
        <f t="shared" ca="1" si="757"/>
        <v>0.44039999999999996</v>
      </c>
      <c r="AR1770" s="205">
        <f t="shared" ca="1" si="740"/>
        <v>14.239599999999999</v>
      </c>
      <c r="AS1770" s="45" t="b">
        <f t="shared" ca="1" si="741"/>
        <v>0</v>
      </c>
      <c r="AT1770">
        <f t="shared" ca="1" si="742"/>
        <v>1</v>
      </c>
      <c r="AU1770" t="b">
        <f t="shared" ca="1" si="758"/>
        <v>0</v>
      </c>
      <c r="AV1770" t="b">
        <f t="shared" ca="1" si="759"/>
        <v>0</v>
      </c>
      <c r="AW1770" s="266" t="b">
        <f t="shared" ca="1" si="760"/>
        <v>1</v>
      </c>
      <c r="AX1770" s="266" t="b">
        <f t="shared" ca="1" si="761"/>
        <v>1</v>
      </c>
      <c r="AY1770" s="266" t="b">
        <f t="shared" ca="1" si="762"/>
        <v>0</v>
      </c>
    </row>
    <row r="1771" spans="1:51" x14ac:dyDescent="0.25">
      <c r="A1771">
        <v>1739</v>
      </c>
      <c r="B1771" s="163">
        <f ca="1">OFFSET(InputPriceData!B$15,CalculationsAndCharts!$A1771+$A$11,0,1,1)</f>
        <v>39492</v>
      </c>
      <c r="C1771" s="3">
        <f ca="1">OFFSET(InputPriceData!G$15,CalculationsAndCharts!$A1771+$A$11,IF($C$7,8,0),1,1)</f>
        <v>431400</v>
      </c>
      <c r="D1771" s="4">
        <f ca="1">OFFSET(InputPriceData!C$15,CalculationsAndCharts!$A1771+$A$11,IF($C$7,8,0),1,1)</f>
        <v>15.17</v>
      </c>
      <c r="E1771" s="4">
        <f ca="1">OFFSET(InputPriceData!D$15,CalculationsAndCharts!$A1771+$A$11,IF($C$7,8,0),1,1)</f>
        <v>15.21</v>
      </c>
      <c r="F1771" s="4">
        <f ca="1">OFFSET(InputPriceData!E$15,CalculationsAndCharts!$A1771+$A$11,IF($C$7,8,0),1,1)</f>
        <v>14.73</v>
      </c>
      <c r="G1771" s="4">
        <f ca="1">OFFSET(InputPriceData!F$15,CalculationsAndCharts!$A1771+$A$11,IF($C$7,8,0),1,1)</f>
        <v>14.75</v>
      </c>
      <c r="H1771" s="128"/>
      <c r="I1771" s="128"/>
      <c r="K1771" s="124"/>
      <c r="L1771" s="279"/>
      <c r="M1771" s="281"/>
      <c r="N1771" s="280"/>
      <c r="O1771" s="4"/>
      <c r="P1771" s="4"/>
      <c r="Q1771" s="3"/>
      <c r="S1771" s="309">
        <f t="shared" ca="1" si="743"/>
        <v>16.25</v>
      </c>
      <c r="T1771" s="309">
        <f t="shared" ca="1" si="744"/>
        <v>14.21</v>
      </c>
      <c r="U1771" s="310">
        <f t="shared" ca="1" si="736"/>
        <v>0.26470588235294085</v>
      </c>
      <c r="V1771" s="310" t="b">
        <f t="shared" ca="1" si="745"/>
        <v>0</v>
      </c>
      <c r="W1771" s="3" t="b">
        <f t="shared" ca="1" si="746"/>
        <v>0</v>
      </c>
      <c r="X1771" s="3" t="str">
        <f t="shared" ca="1" si="747"/>
        <v/>
      </c>
      <c r="Y1771" s="3" t="str">
        <f t="shared" ca="1" si="737"/>
        <v/>
      </c>
      <c r="Z1771" s="3" t="str">
        <f t="shared" ca="1" si="748"/>
        <v/>
      </c>
      <c r="AA1771" s="3" t="str">
        <f t="shared" ca="1" si="749"/>
        <v/>
      </c>
      <c r="AB1771" s="205">
        <f t="shared" ca="1" si="750"/>
        <v>4425</v>
      </c>
      <c r="AC1771" s="205">
        <f t="shared" ca="1" si="751"/>
        <v>68</v>
      </c>
      <c r="AD1771" s="205">
        <f t="shared" ca="1" si="738"/>
        <v>65.07352941176471</v>
      </c>
      <c r="AE1771" s="205">
        <f t="shared" ca="1" si="739"/>
        <v>15.07352941176471</v>
      </c>
      <c r="AF1771" s="205">
        <f t="shared" ca="1" si="752"/>
        <v>3.014705882352942</v>
      </c>
      <c r="AG1771" s="205"/>
      <c r="AH1771" s="205"/>
      <c r="AI1771" s="205"/>
      <c r="AJ1771" s="205"/>
      <c r="AK1771" s="4"/>
      <c r="AL1771" s="4"/>
      <c r="AM1771" s="309">
        <f t="shared" ca="1" si="753"/>
        <v>16.25</v>
      </c>
      <c r="AN1771" s="309">
        <f t="shared" ca="1" si="754"/>
        <v>14.75</v>
      </c>
      <c r="AO1771" s="310">
        <f t="shared" ca="1" si="755"/>
        <v>0</v>
      </c>
      <c r="AP1771" s="310" t="b">
        <f t="shared" ca="1" si="756"/>
        <v>1</v>
      </c>
      <c r="AQ1771" s="309">
        <f t="shared" ca="1" si="757"/>
        <v>0</v>
      </c>
      <c r="AR1771" s="205">
        <f t="shared" ca="1" si="740"/>
        <v>0</v>
      </c>
      <c r="AS1771" s="45" t="b">
        <f t="shared" ca="1" si="741"/>
        <v>0</v>
      </c>
      <c r="AT1771">
        <f t="shared" ca="1" si="742"/>
        <v>0</v>
      </c>
      <c r="AU1771" t="b">
        <f t="shared" ca="1" si="758"/>
        <v>0</v>
      </c>
      <c r="AV1771" t="b">
        <f t="shared" ca="1" si="759"/>
        <v>0</v>
      </c>
      <c r="AW1771" s="266" t="b">
        <f t="shared" ca="1" si="760"/>
        <v>0</v>
      </c>
      <c r="AX1771" s="266" t="b">
        <f t="shared" ca="1" si="761"/>
        <v>0</v>
      </c>
      <c r="AY1771" s="266" t="b">
        <f t="shared" ca="1" si="762"/>
        <v>0</v>
      </c>
    </row>
    <row r="1772" spans="1:51" x14ac:dyDescent="0.25">
      <c r="A1772">
        <v>1740</v>
      </c>
      <c r="B1772" s="163">
        <f ca="1">OFFSET(InputPriceData!B$15,CalculationsAndCharts!$A1772+$A$11,0,1,1)</f>
        <v>39491</v>
      </c>
      <c r="C1772" s="3">
        <f ca="1">OFFSET(InputPriceData!G$15,CalculationsAndCharts!$A1772+$A$11,IF($C$7,8,0),1,1)</f>
        <v>700400</v>
      </c>
      <c r="D1772" s="4">
        <f ca="1">OFFSET(InputPriceData!C$15,CalculationsAndCharts!$A1772+$A$11,IF($C$7,8,0),1,1)</f>
        <v>15.46</v>
      </c>
      <c r="E1772" s="4">
        <f ca="1">OFFSET(InputPriceData!D$15,CalculationsAndCharts!$A1772+$A$11,IF($C$7,8,0),1,1)</f>
        <v>15.65</v>
      </c>
      <c r="F1772" s="4">
        <f ca="1">OFFSET(InputPriceData!E$15,CalculationsAndCharts!$A1772+$A$11,IF($C$7,8,0),1,1)</f>
        <v>14.86</v>
      </c>
      <c r="G1772" s="4">
        <f ca="1">OFFSET(InputPriceData!F$15,CalculationsAndCharts!$A1772+$A$11,IF($C$7,8,0),1,1)</f>
        <v>15.1</v>
      </c>
      <c r="H1772" s="128"/>
      <c r="I1772" s="128"/>
      <c r="K1772" s="124"/>
      <c r="L1772" s="279"/>
      <c r="M1772" s="281"/>
      <c r="N1772" s="280"/>
      <c r="O1772" s="4"/>
      <c r="P1772" s="4"/>
      <c r="Q1772" s="3"/>
      <c r="S1772" s="309">
        <f t="shared" ca="1" si="743"/>
        <v>16.25</v>
      </c>
      <c r="T1772" s="309">
        <f t="shared" ca="1" si="744"/>
        <v>14.21</v>
      </c>
      <c r="U1772" s="310">
        <f t="shared" ca="1" si="736"/>
        <v>0.43627450980392118</v>
      </c>
      <c r="V1772" s="310" t="b">
        <f t="shared" ca="1" si="745"/>
        <v>0</v>
      </c>
      <c r="W1772" s="3" t="b">
        <f t="shared" ca="1" si="746"/>
        <v>0</v>
      </c>
      <c r="X1772" s="3" t="str">
        <f t="shared" ca="1" si="747"/>
        <v/>
      </c>
      <c r="Y1772" s="3" t="str">
        <f t="shared" ca="1" si="737"/>
        <v/>
      </c>
      <c r="Z1772" s="3" t="str">
        <f t="shared" ca="1" si="748"/>
        <v/>
      </c>
      <c r="AA1772" s="3" t="str">
        <f t="shared" ca="1" si="749"/>
        <v/>
      </c>
      <c r="AB1772" s="205">
        <f t="shared" ca="1" si="750"/>
        <v>4425</v>
      </c>
      <c r="AC1772" s="205">
        <f t="shared" ca="1" si="751"/>
        <v>68</v>
      </c>
      <c r="AD1772" s="205">
        <f t="shared" ca="1" si="738"/>
        <v>65.07352941176471</v>
      </c>
      <c r="AE1772" s="205">
        <f t="shared" ca="1" si="739"/>
        <v>15.07352941176471</v>
      </c>
      <c r="AF1772" s="205">
        <f t="shared" ca="1" si="752"/>
        <v>3.014705882352942</v>
      </c>
      <c r="AG1772" s="205"/>
      <c r="AH1772" s="205"/>
      <c r="AI1772" s="205"/>
      <c r="AJ1772" s="205"/>
      <c r="AK1772" s="4"/>
      <c r="AL1772" s="4"/>
      <c r="AM1772" s="309">
        <f t="shared" ca="1" si="753"/>
        <v>16.25</v>
      </c>
      <c r="AN1772" s="309">
        <f t="shared" ca="1" si="754"/>
        <v>14.78</v>
      </c>
      <c r="AO1772" s="310">
        <f t="shared" ca="1" si="755"/>
        <v>0.21768707482993208</v>
      </c>
      <c r="AP1772" s="310" t="b">
        <f t="shared" ca="1" si="756"/>
        <v>0</v>
      </c>
      <c r="AQ1772" s="309">
        <f t="shared" ca="1" si="757"/>
        <v>0</v>
      </c>
      <c r="AR1772" s="205">
        <f t="shared" ca="1" si="740"/>
        <v>0</v>
      </c>
      <c r="AS1772" s="45" t="b">
        <f t="shared" ca="1" si="741"/>
        <v>0</v>
      </c>
      <c r="AT1772">
        <f t="shared" ca="1" si="742"/>
        <v>0</v>
      </c>
      <c r="AU1772" t="b">
        <f t="shared" ca="1" si="758"/>
        <v>0</v>
      </c>
      <c r="AV1772" t="b">
        <f t="shared" ca="1" si="759"/>
        <v>0</v>
      </c>
      <c r="AW1772" s="266" t="b">
        <f t="shared" ca="1" si="760"/>
        <v>0</v>
      </c>
      <c r="AX1772" s="266" t="b">
        <f t="shared" ca="1" si="761"/>
        <v>0</v>
      </c>
      <c r="AY1772" s="266" t="b">
        <f t="shared" ca="1" si="762"/>
        <v>0</v>
      </c>
    </row>
    <row r="1773" spans="1:51" x14ac:dyDescent="0.25">
      <c r="A1773">
        <v>1741</v>
      </c>
      <c r="B1773" s="163">
        <f ca="1">OFFSET(InputPriceData!B$15,CalculationsAndCharts!$A1773+$A$11,0,1,1)</f>
        <v>39490</v>
      </c>
      <c r="C1773" s="3">
        <f ca="1">OFFSET(InputPriceData!G$15,CalculationsAndCharts!$A1773+$A$11,IF($C$7,8,0),1,1)</f>
        <v>406000</v>
      </c>
      <c r="D1773" s="4">
        <f ca="1">OFFSET(InputPriceData!C$15,CalculationsAndCharts!$A1773+$A$11,IF($C$7,8,0),1,1)</f>
        <v>15.31</v>
      </c>
      <c r="E1773" s="4">
        <f ca="1">OFFSET(InputPriceData!D$15,CalculationsAndCharts!$A1773+$A$11,IF($C$7,8,0),1,1)</f>
        <v>15.67</v>
      </c>
      <c r="F1773" s="4">
        <f ca="1">OFFSET(InputPriceData!E$15,CalculationsAndCharts!$A1773+$A$11,IF($C$7,8,0),1,1)</f>
        <v>15.25</v>
      </c>
      <c r="G1773" s="4">
        <f ca="1">OFFSET(InputPriceData!F$15,CalculationsAndCharts!$A1773+$A$11,IF($C$7,8,0),1,1)</f>
        <v>15.28</v>
      </c>
      <c r="H1773" s="128"/>
      <c r="I1773" s="128"/>
      <c r="K1773" s="124"/>
      <c r="L1773" s="279"/>
      <c r="M1773" s="281"/>
      <c r="N1773" s="280"/>
      <c r="O1773" s="4"/>
      <c r="P1773" s="4"/>
      <c r="Q1773" s="3"/>
      <c r="S1773" s="309">
        <f t="shared" ca="1" si="743"/>
        <v>16.25</v>
      </c>
      <c r="T1773" s="309">
        <f t="shared" ca="1" si="744"/>
        <v>14.21</v>
      </c>
      <c r="U1773" s="310">
        <f t="shared" ca="1" si="736"/>
        <v>0.5245098039215681</v>
      </c>
      <c r="V1773" s="310" t="b">
        <f t="shared" ca="1" si="745"/>
        <v>0</v>
      </c>
      <c r="W1773" s="3" t="b">
        <f t="shared" ca="1" si="746"/>
        <v>0</v>
      </c>
      <c r="X1773" s="3" t="str">
        <f t="shared" ca="1" si="747"/>
        <v/>
      </c>
      <c r="Y1773" s="3" t="str">
        <f t="shared" ca="1" si="737"/>
        <v/>
      </c>
      <c r="Z1773" s="3" t="str">
        <f t="shared" ca="1" si="748"/>
        <v/>
      </c>
      <c r="AA1773" s="3" t="str">
        <f t="shared" ca="1" si="749"/>
        <v/>
      </c>
      <c r="AB1773" s="205">
        <f t="shared" ca="1" si="750"/>
        <v>4425</v>
      </c>
      <c r="AC1773" s="205">
        <f t="shared" ca="1" si="751"/>
        <v>68</v>
      </c>
      <c r="AD1773" s="205">
        <f t="shared" ca="1" si="738"/>
        <v>65.07352941176471</v>
      </c>
      <c r="AE1773" s="205">
        <f t="shared" ca="1" si="739"/>
        <v>15.07352941176471</v>
      </c>
      <c r="AF1773" s="205">
        <f t="shared" ca="1" si="752"/>
        <v>3.014705882352942</v>
      </c>
      <c r="AG1773" s="205"/>
      <c r="AH1773" s="205"/>
      <c r="AI1773" s="205"/>
      <c r="AJ1773" s="205"/>
      <c r="AK1773" s="4"/>
      <c r="AL1773" s="4"/>
      <c r="AM1773" s="309">
        <f t="shared" ca="1" si="753"/>
        <v>16.25</v>
      </c>
      <c r="AN1773" s="309">
        <f t="shared" ca="1" si="754"/>
        <v>14.21</v>
      </c>
      <c r="AO1773" s="310">
        <f t="shared" ca="1" si="755"/>
        <v>0.5245098039215681</v>
      </c>
      <c r="AP1773" s="310" t="b">
        <f t="shared" ca="1" si="756"/>
        <v>0</v>
      </c>
      <c r="AQ1773" s="309">
        <f t="shared" ca="1" si="757"/>
        <v>0</v>
      </c>
      <c r="AR1773" s="205">
        <f t="shared" ca="1" si="740"/>
        <v>0</v>
      </c>
      <c r="AS1773" s="45" t="b">
        <f t="shared" ca="1" si="741"/>
        <v>0</v>
      </c>
      <c r="AT1773">
        <f t="shared" ca="1" si="742"/>
        <v>0</v>
      </c>
      <c r="AU1773" t="b">
        <f t="shared" ca="1" si="758"/>
        <v>0</v>
      </c>
      <c r="AV1773" t="b">
        <f t="shared" ca="1" si="759"/>
        <v>0</v>
      </c>
      <c r="AW1773" s="266" t="b">
        <f t="shared" ca="1" si="760"/>
        <v>0</v>
      </c>
      <c r="AX1773" s="266" t="b">
        <f t="shared" ca="1" si="761"/>
        <v>0</v>
      </c>
      <c r="AY1773" s="266" t="b">
        <f t="shared" ca="1" si="762"/>
        <v>0</v>
      </c>
    </row>
    <row r="1774" spans="1:51" x14ac:dyDescent="0.25">
      <c r="A1774">
        <v>1742</v>
      </c>
      <c r="B1774" s="163">
        <f ca="1">OFFSET(InputPriceData!B$15,CalculationsAndCharts!$A1774+$A$11,0,1,1)</f>
        <v>39489</v>
      </c>
      <c r="C1774" s="3">
        <f ca="1">OFFSET(InputPriceData!G$15,CalculationsAndCharts!$A1774+$A$11,IF($C$7,8,0),1,1)</f>
        <v>482600</v>
      </c>
      <c r="D1774" s="4">
        <f ca="1">OFFSET(InputPriceData!C$15,CalculationsAndCharts!$A1774+$A$11,IF($C$7,8,0),1,1)</f>
        <v>15.3</v>
      </c>
      <c r="E1774" s="4">
        <f ca="1">OFFSET(InputPriceData!D$15,CalculationsAndCharts!$A1774+$A$11,IF($C$7,8,0),1,1)</f>
        <v>15.45</v>
      </c>
      <c r="F1774" s="4">
        <f ca="1">OFFSET(InputPriceData!E$15,CalculationsAndCharts!$A1774+$A$11,IF($C$7,8,0),1,1)</f>
        <v>14.93</v>
      </c>
      <c r="G1774" s="4">
        <f ca="1">OFFSET(InputPriceData!F$15,CalculationsAndCharts!$A1774+$A$11,IF($C$7,8,0),1,1)</f>
        <v>15.26</v>
      </c>
      <c r="H1774" s="128"/>
      <c r="I1774" s="128"/>
      <c r="K1774" s="124"/>
      <c r="L1774" s="279"/>
      <c r="M1774" s="281"/>
      <c r="N1774" s="280"/>
      <c r="O1774" s="4"/>
      <c r="P1774" s="4"/>
      <c r="Q1774" s="3"/>
      <c r="S1774" s="309">
        <f t="shared" ca="1" si="743"/>
        <v>16.25</v>
      </c>
      <c r="T1774" s="309">
        <f t="shared" ca="1" si="744"/>
        <v>14.18</v>
      </c>
      <c r="U1774" s="310">
        <f t="shared" ca="1" si="736"/>
        <v>0.52173913043478259</v>
      </c>
      <c r="V1774" s="310" t="b">
        <f t="shared" ca="1" si="745"/>
        <v>0</v>
      </c>
      <c r="W1774" s="3" t="b">
        <f t="shared" ca="1" si="746"/>
        <v>0</v>
      </c>
      <c r="X1774" s="3" t="str">
        <f t="shared" ca="1" si="747"/>
        <v/>
      </c>
      <c r="Y1774" s="3" t="str">
        <f t="shared" ca="1" si="737"/>
        <v/>
      </c>
      <c r="Z1774" s="3" t="str">
        <f t="shared" ca="1" si="748"/>
        <v/>
      </c>
      <c r="AA1774" s="3" t="str">
        <f t="shared" ca="1" si="749"/>
        <v/>
      </c>
      <c r="AB1774" s="205">
        <f t="shared" ca="1" si="750"/>
        <v>4425</v>
      </c>
      <c r="AC1774" s="205">
        <f t="shared" ca="1" si="751"/>
        <v>68</v>
      </c>
      <c r="AD1774" s="205">
        <f t="shared" ca="1" si="738"/>
        <v>65.07352941176471</v>
      </c>
      <c r="AE1774" s="205">
        <f t="shared" ca="1" si="739"/>
        <v>15.07352941176471</v>
      </c>
      <c r="AF1774" s="205">
        <f t="shared" ca="1" si="752"/>
        <v>3.014705882352942</v>
      </c>
      <c r="AG1774" s="205"/>
      <c r="AH1774" s="205"/>
      <c r="AI1774" s="205"/>
      <c r="AJ1774" s="205"/>
      <c r="AK1774" s="4"/>
      <c r="AL1774" s="4"/>
      <c r="AM1774" s="309">
        <f t="shared" ca="1" si="753"/>
        <v>16.25</v>
      </c>
      <c r="AN1774" s="309">
        <f t="shared" ca="1" si="754"/>
        <v>14.21</v>
      </c>
      <c r="AO1774" s="310">
        <f t="shared" ca="1" si="755"/>
        <v>0.5147058823529409</v>
      </c>
      <c r="AP1774" s="310" t="b">
        <f t="shared" ca="1" si="756"/>
        <v>0</v>
      </c>
      <c r="AQ1774" s="309">
        <f t="shared" ca="1" si="757"/>
        <v>0</v>
      </c>
      <c r="AR1774" s="205">
        <f t="shared" ca="1" si="740"/>
        <v>0</v>
      </c>
      <c r="AS1774" s="45" t="b">
        <f t="shared" ca="1" si="741"/>
        <v>0</v>
      </c>
      <c r="AT1774">
        <f t="shared" ca="1" si="742"/>
        <v>0</v>
      </c>
      <c r="AU1774" t="b">
        <f t="shared" ca="1" si="758"/>
        <v>0</v>
      </c>
      <c r="AV1774" t="b">
        <f t="shared" ca="1" si="759"/>
        <v>0</v>
      </c>
      <c r="AW1774" s="266" t="b">
        <f t="shared" ca="1" si="760"/>
        <v>0</v>
      </c>
      <c r="AX1774" s="266" t="b">
        <f t="shared" ca="1" si="761"/>
        <v>0</v>
      </c>
      <c r="AY1774" s="266" t="b">
        <f t="shared" ca="1" si="762"/>
        <v>0</v>
      </c>
    </row>
    <row r="1775" spans="1:51" x14ac:dyDescent="0.25">
      <c r="A1775">
        <v>1743</v>
      </c>
      <c r="B1775" s="163">
        <f ca="1">OFFSET(InputPriceData!B$15,CalculationsAndCharts!$A1775+$A$11,0,1,1)</f>
        <v>39486</v>
      </c>
      <c r="C1775" s="3">
        <f ca="1">OFFSET(InputPriceData!G$15,CalculationsAndCharts!$A1775+$A$11,IF($C$7,8,0),1,1)</f>
        <v>430800</v>
      </c>
      <c r="D1775" s="4">
        <f ca="1">OFFSET(InputPriceData!C$15,CalculationsAndCharts!$A1775+$A$11,IF($C$7,8,0),1,1)</f>
        <v>15.57</v>
      </c>
      <c r="E1775" s="4">
        <f ca="1">OFFSET(InputPriceData!D$15,CalculationsAndCharts!$A1775+$A$11,IF($C$7,8,0),1,1)</f>
        <v>15.78</v>
      </c>
      <c r="F1775" s="4">
        <f ca="1">OFFSET(InputPriceData!E$15,CalculationsAndCharts!$A1775+$A$11,IF($C$7,8,0),1,1)</f>
        <v>15.2</v>
      </c>
      <c r="G1775" s="4">
        <f ca="1">OFFSET(InputPriceData!F$15,CalculationsAndCharts!$A1775+$A$11,IF($C$7,8,0),1,1)</f>
        <v>15.32</v>
      </c>
      <c r="H1775" s="128"/>
      <c r="I1775" s="128"/>
      <c r="K1775" s="124"/>
      <c r="L1775" s="279"/>
      <c r="M1775" s="281"/>
      <c r="N1775" s="280"/>
      <c r="O1775" s="4"/>
      <c r="P1775" s="4"/>
      <c r="Q1775" s="3"/>
      <c r="S1775" s="309">
        <f t="shared" ca="1" si="743"/>
        <v>16.25</v>
      </c>
      <c r="T1775" s="309">
        <f t="shared" ca="1" si="744"/>
        <v>13.76</v>
      </c>
      <c r="U1775" s="310">
        <f t="shared" ca="1" si="736"/>
        <v>0.62650602409638567</v>
      </c>
      <c r="V1775" s="310" t="b">
        <f t="shared" ca="1" si="745"/>
        <v>0</v>
      </c>
      <c r="W1775" s="3" t="b">
        <f t="shared" ca="1" si="746"/>
        <v>0</v>
      </c>
      <c r="X1775" s="3" t="str">
        <f t="shared" ca="1" si="747"/>
        <v/>
      </c>
      <c r="Y1775" s="3" t="str">
        <f t="shared" ca="1" si="737"/>
        <v/>
      </c>
      <c r="Z1775" s="3" t="str">
        <f t="shared" ca="1" si="748"/>
        <v/>
      </c>
      <c r="AA1775" s="3" t="str">
        <f t="shared" ca="1" si="749"/>
        <v/>
      </c>
      <c r="AB1775" s="205">
        <f t="shared" ca="1" si="750"/>
        <v>4425</v>
      </c>
      <c r="AC1775" s="205">
        <f t="shared" ca="1" si="751"/>
        <v>68</v>
      </c>
      <c r="AD1775" s="205">
        <f t="shared" ca="1" si="738"/>
        <v>65.07352941176471</v>
      </c>
      <c r="AE1775" s="205">
        <f t="shared" ca="1" si="739"/>
        <v>15.07352941176471</v>
      </c>
      <c r="AF1775" s="205">
        <f t="shared" ca="1" si="752"/>
        <v>3.014705882352942</v>
      </c>
      <c r="AG1775" s="205"/>
      <c r="AH1775" s="205"/>
      <c r="AI1775" s="205"/>
      <c r="AJ1775" s="205"/>
      <c r="AK1775" s="4"/>
      <c r="AL1775" s="4"/>
      <c r="AM1775" s="309">
        <f t="shared" ca="1" si="753"/>
        <v>16.25</v>
      </c>
      <c r="AN1775" s="309">
        <f t="shared" ca="1" si="754"/>
        <v>14.21</v>
      </c>
      <c r="AO1775" s="310">
        <f t="shared" ca="1" si="755"/>
        <v>0.54411764705882348</v>
      </c>
      <c r="AP1775" s="310" t="b">
        <f t="shared" ca="1" si="756"/>
        <v>0</v>
      </c>
      <c r="AQ1775" s="309">
        <f t="shared" ca="1" si="757"/>
        <v>0</v>
      </c>
      <c r="AR1775" s="205">
        <f t="shared" ca="1" si="740"/>
        <v>0</v>
      </c>
      <c r="AS1775" s="45" t="b">
        <f t="shared" ca="1" si="741"/>
        <v>0</v>
      </c>
      <c r="AT1775">
        <f t="shared" ca="1" si="742"/>
        <v>0</v>
      </c>
      <c r="AU1775" t="b">
        <f t="shared" ca="1" si="758"/>
        <v>0</v>
      </c>
      <c r="AV1775" t="b">
        <f t="shared" ca="1" si="759"/>
        <v>0</v>
      </c>
      <c r="AW1775" s="266" t="b">
        <f t="shared" ca="1" si="760"/>
        <v>0</v>
      </c>
      <c r="AX1775" s="266" t="b">
        <f t="shared" ca="1" si="761"/>
        <v>0</v>
      </c>
      <c r="AY1775" s="266" t="b">
        <f t="shared" ca="1" si="762"/>
        <v>0</v>
      </c>
    </row>
    <row r="1776" spans="1:51" x14ac:dyDescent="0.25">
      <c r="A1776">
        <v>1744</v>
      </c>
      <c r="B1776" s="163">
        <f ca="1">OFFSET(InputPriceData!B$15,CalculationsAndCharts!$A1776+$A$11,0,1,1)</f>
        <v>39485</v>
      </c>
      <c r="C1776" s="3">
        <f ca="1">OFFSET(InputPriceData!G$15,CalculationsAndCharts!$A1776+$A$11,IF($C$7,8,0),1,1)</f>
        <v>384100</v>
      </c>
      <c r="D1776" s="4">
        <f ca="1">OFFSET(InputPriceData!C$15,CalculationsAndCharts!$A1776+$A$11,IF($C$7,8,0),1,1)</f>
        <v>15.27</v>
      </c>
      <c r="E1776" s="4">
        <f ca="1">OFFSET(InputPriceData!D$15,CalculationsAndCharts!$A1776+$A$11,IF($C$7,8,0),1,1)</f>
        <v>15.77</v>
      </c>
      <c r="F1776" s="4">
        <f ca="1">OFFSET(InputPriceData!E$15,CalculationsAndCharts!$A1776+$A$11,IF($C$7,8,0),1,1)</f>
        <v>15.19</v>
      </c>
      <c r="G1776" s="4">
        <f ca="1">OFFSET(InputPriceData!F$15,CalculationsAndCharts!$A1776+$A$11,IF($C$7,8,0),1,1)</f>
        <v>15.58</v>
      </c>
      <c r="H1776" s="128"/>
      <c r="I1776" s="128"/>
      <c r="K1776" s="124"/>
      <c r="L1776" s="279"/>
      <c r="M1776" s="281"/>
      <c r="N1776" s="280"/>
      <c r="O1776" s="4"/>
      <c r="P1776" s="4"/>
      <c r="Q1776" s="3"/>
      <c r="S1776" s="309">
        <f t="shared" ca="1" si="743"/>
        <v>16.25</v>
      </c>
      <c r="T1776" s="309">
        <f t="shared" ca="1" si="744"/>
        <v>13.76</v>
      </c>
      <c r="U1776" s="310">
        <f t="shared" ca="1" si="736"/>
        <v>0.73092369477911656</v>
      </c>
      <c r="V1776" s="310" t="b">
        <f t="shared" ca="1" si="745"/>
        <v>0</v>
      </c>
      <c r="W1776" s="3" t="b">
        <f t="shared" ca="1" si="746"/>
        <v>0</v>
      </c>
      <c r="X1776" s="3" t="str">
        <f t="shared" ca="1" si="747"/>
        <v/>
      </c>
      <c r="Y1776" s="3" t="str">
        <f t="shared" ca="1" si="737"/>
        <v/>
      </c>
      <c r="Z1776" s="3" t="str">
        <f t="shared" ca="1" si="748"/>
        <v/>
      </c>
      <c r="AA1776" s="3" t="str">
        <f t="shared" ca="1" si="749"/>
        <v/>
      </c>
      <c r="AB1776" s="205">
        <f t="shared" ca="1" si="750"/>
        <v>4425</v>
      </c>
      <c r="AC1776" s="205">
        <f t="shared" ca="1" si="751"/>
        <v>68</v>
      </c>
      <c r="AD1776" s="205">
        <f t="shared" ca="1" si="738"/>
        <v>65.07352941176471</v>
      </c>
      <c r="AE1776" s="205">
        <f t="shared" ca="1" si="739"/>
        <v>15.07352941176471</v>
      </c>
      <c r="AF1776" s="205">
        <f t="shared" ca="1" si="752"/>
        <v>3.014705882352942</v>
      </c>
      <c r="AG1776" s="205"/>
      <c r="AH1776" s="205"/>
      <c r="AI1776" s="205"/>
      <c r="AJ1776" s="205"/>
      <c r="AK1776" s="4"/>
      <c r="AL1776" s="4"/>
      <c r="AM1776" s="309">
        <f t="shared" ca="1" si="753"/>
        <v>16.25</v>
      </c>
      <c r="AN1776" s="309">
        <f t="shared" ca="1" si="754"/>
        <v>14.18</v>
      </c>
      <c r="AO1776" s="310">
        <f t="shared" ca="1" si="755"/>
        <v>0.67632850241545905</v>
      </c>
      <c r="AP1776" s="310" t="b">
        <f t="shared" ca="1" si="756"/>
        <v>0</v>
      </c>
      <c r="AQ1776" s="309">
        <f t="shared" ca="1" si="757"/>
        <v>0</v>
      </c>
      <c r="AR1776" s="205">
        <f t="shared" ca="1" si="740"/>
        <v>0</v>
      </c>
      <c r="AS1776" s="45" t="b">
        <f t="shared" ca="1" si="741"/>
        <v>0</v>
      </c>
      <c r="AT1776">
        <f t="shared" ca="1" si="742"/>
        <v>0</v>
      </c>
      <c r="AU1776" t="b">
        <f t="shared" ca="1" si="758"/>
        <v>0</v>
      </c>
      <c r="AV1776" t="b">
        <f t="shared" ca="1" si="759"/>
        <v>0</v>
      </c>
      <c r="AW1776" s="266" t="b">
        <f t="shared" ca="1" si="760"/>
        <v>0</v>
      </c>
      <c r="AX1776" s="266" t="b">
        <f t="shared" ca="1" si="761"/>
        <v>0</v>
      </c>
      <c r="AY1776" s="266" t="b">
        <f t="shared" ca="1" si="762"/>
        <v>0</v>
      </c>
    </row>
    <row r="1777" spans="1:51" x14ac:dyDescent="0.25">
      <c r="A1777">
        <v>1745</v>
      </c>
      <c r="B1777" s="163">
        <f ca="1">OFFSET(InputPriceData!B$15,CalculationsAndCharts!$A1777+$A$11,0,1,1)</f>
        <v>39484</v>
      </c>
      <c r="C1777" s="3">
        <f ca="1">OFFSET(InputPriceData!G$15,CalculationsAndCharts!$A1777+$A$11,IF($C$7,8,0),1,1)</f>
        <v>530300</v>
      </c>
      <c r="D1777" s="4">
        <f ca="1">OFFSET(InputPriceData!C$15,CalculationsAndCharts!$A1777+$A$11,IF($C$7,8,0),1,1)</f>
        <v>15.78</v>
      </c>
      <c r="E1777" s="4">
        <f ca="1">OFFSET(InputPriceData!D$15,CalculationsAndCharts!$A1777+$A$11,IF($C$7,8,0),1,1)</f>
        <v>15.81</v>
      </c>
      <c r="F1777" s="4">
        <f ca="1">OFFSET(InputPriceData!E$15,CalculationsAndCharts!$A1777+$A$11,IF($C$7,8,0),1,1)</f>
        <v>15.35</v>
      </c>
      <c r="G1777" s="4">
        <f ca="1">OFFSET(InputPriceData!F$15,CalculationsAndCharts!$A1777+$A$11,IF($C$7,8,0),1,1)</f>
        <v>15.39</v>
      </c>
      <c r="H1777" s="128"/>
      <c r="I1777" s="128"/>
      <c r="K1777" s="124"/>
      <c r="L1777" s="279"/>
      <c r="M1777" s="281"/>
      <c r="N1777" s="280"/>
      <c r="O1777" s="4"/>
      <c r="P1777" s="4"/>
      <c r="Q1777" s="3"/>
      <c r="S1777" s="309">
        <f t="shared" ca="1" si="743"/>
        <v>16.25</v>
      </c>
      <c r="T1777" s="309">
        <f t="shared" ca="1" si="744"/>
        <v>13.62</v>
      </c>
      <c r="U1777" s="310">
        <f t="shared" ca="1" si="736"/>
        <v>0.67300380228136913</v>
      </c>
      <c r="V1777" s="310" t="b">
        <f t="shared" ca="1" si="745"/>
        <v>0</v>
      </c>
      <c r="W1777" s="3" t="b">
        <f t="shared" ca="1" si="746"/>
        <v>0</v>
      </c>
      <c r="X1777" s="3" t="str">
        <f t="shared" ca="1" si="747"/>
        <v/>
      </c>
      <c r="Y1777" s="3" t="str">
        <f t="shared" ca="1" si="737"/>
        <v/>
      </c>
      <c r="Z1777" s="3" t="str">
        <f t="shared" ca="1" si="748"/>
        <v/>
      </c>
      <c r="AA1777" s="3" t="str">
        <f t="shared" ca="1" si="749"/>
        <v/>
      </c>
      <c r="AB1777" s="205">
        <f t="shared" ca="1" si="750"/>
        <v>4425</v>
      </c>
      <c r="AC1777" s="205">
        <f t="shared" ca="1" si="751"/>
        <v>68</v>
      </c>
      <c r="AD1777" s="205">
        <f t="shared" ca="1" si="738"/>
        <v>65.07352941176471</v>
      </c>
      <c r="AE1777" s="205">
        <f t="shared" ca="1" si="739"/>
        <v>15.07352941176471</v>
      </c>
      <c r="AF1777" s="205">
        <f t="shared" ca="1" si="752"/>
        <v>3.014705882352942</v>
      </c>
      <c r="AG1777" s="205"/>
      <c r="AH1777" s="205"/>
      <c r="AI1777" s="205"/>
      <c r="AJ1777" s="205"/>
      <c r="AK1777" s="4"/>
      <c r="AL1777" s="4"/>
      <c r="AM1777" s="309">
        <f t="shared" ca="1" si="753"/>
        <v>16.25</v>
      </c>
      <c r="AN1777" s="309">
        <f t="shared" ca="1" si="754"/>
        <v>13.76</v>
      </c>
      <c r="AO1777" s="310">
        <f t="shared" ca="1" si="755"/>
        <v>0.65461847389558259</v>
      </c>
      <c r="AP1777" s="310" t="b">
        <f t="shared" ca="1" si="756"/>
        <v>0</v>
      </c>
      <c r="AQ1777" s="309">
        <f t="shared" ca="1" si="757"/>
        <v>0</v>
      </c>
      <c r="AR1777" s="205">
        <f t="shared" ca="1" si="740"/>
        <v>0</v>
      </c>
      <c r="AS1777" s="45" t="b">
        <f t="shared" ca="1" si="741"/>
        <v>0</v>
      </c>
      <c r="AT1777">
        <f t="shared" ca="1" si="742"/>
        <v>0</v>
      </c>
      <c r="AU1777" t="b">
        <f t="shared" ca="1" si="758"/>
        <v>0</v>
      </c>
      <c r="AV1777" t="b">
        <f t="shared" ca="1" si="759"/>
        <v>0</v>
      </c>
      <c r="AW1777" s="266" t="b">
        <f t="shared" ca="1" si="760"/>
        <v>0</v>
      </c>
      <c r="AX1777" s="266" t="b">
        <f t="shared" ca="1" si="761"/>
        <v>0</v>
      </c>
      <c r="AY1777" s="266" t="b">
        <f t="shared" ca="1" si="762"/>
        <v>0</v>
      </c>
    </row>
    <row r="1778" spans="1:51" x14ac:dyDescent="0.25">
      <c r="A1778">
        <v>1746</v>
      </c>
      <c r="B1778" s="163">
        <f ca="1">OFFSET(InputPriceData!B$15,CalculationsAndCharts!$A1778+$A$11,0,1,1)</f>
        <v>39483</v>
      </c>
      <c r="C1778" s="3">
        <f ca="1">OFFSET(InputPriceData!G$15,CalculationsAndCharts!$A1778+$A$11,IF($C$7,8,0),1,1)</f>
        <v>999800</v>
      </c>
      <c r="D1778" s="4">
        <f ca="1">OFFSET(InputPriceData!C$15,CalculationsAndCharts!$A1778+$A$11,IF($C$7,8,0),1,1)</f>
        <v>15.27</v>
      </c>
      <c r="E1778" s="4">
        <f ca="1">OFFSET(InputPriceData!D$15,CalculationsAndCharts!$A1778+$A$11,IF($C$7,8,0),1,1)</f>
        <v>15.84</v>
      </c>
      <c r="F1778" s="4">
        <f ca="1">OFFSET(InputPriceData!E$15,CalculationsAndCharts!$A1778+$A$11,IF($C$7,8,0),1,1)</f>
        <v>15.07</v>
      </c>
      <c r="G1778" s="4">
        <f ca="1">OFFSET(InputPriceData!F$15,CalculationsAndCharts!$A1778+$A$11,IF($C$7,8,0),1,1)</f>
        <v>15.71</v>
      </c>
      <c r="H1778" s="128"/>
      <c r="I1778" s="128"/>
      <c r="K1778" s="124"/>
      <c r="L1778" s="279"/>
      <c r="M1778" s="281"/>
      <c r="N1778" s="280"/>
      <c r="O1778" s="4"/>
      <c r="P1778" s="4"/>
      <c r="Q1778" s="3"/>
      <c r="S1778" s="309">
        <f t="shared" ca="1" si="743"/>
        <v>16.25</v>
      </c>
      <c r="T1778" s="309">
        <f t="shared" ca="1" si="744"/>
        <v>13.62</v>
      </c>
      <c r="U1778" s="310">
        <f t="shared" ca="1" si="736"/>
        <v>0.79467680608365054</v>
      </c>
      <c r="V1778" s="310" t="b">
        <f t="shared" ca="1" si="745"/>
        <v>0</v>
      </c>
      <c r="W1778" s="3" t="b">
        <f t="shared" ca="1" si="746"/>
        <v>0</v>
      </c>
      <c r="X1778" s="3" t="str">
        <f t="shared" ca="1" si="747"/>
        <v/>
      </c>
      <c r="Y1778" s="3" t="str">
        <f t="shared" ca="1" si="737"/>
        <v/>
      </c>
      <c r="Z1778" s="3" t="str">
        <f t="shared" ca="1" si="748"/>
        <v/>
      </c>
      <c r="AA1778" s="3" t="str">
        <f t="shared" ca="1" si="749"/>
        <v/>
      </c>
      <c r="AB1778" s="205">
        <f t="shared" ca="1" si="750"/>
        <v>4425</v>
      </c>
      <c r="AC1778" s="205">
        <f t="shared" ca="1" si="751"/>
        <v>68</v>
      </c>
      <c r="AD1778" s="205">
        <f t="shared" ca="1" si="738"/>
        <v>65.07352941176471</v>
      </c>
      <c r="AE1778" s="205">
        <f t="shared" ca="1" si="739"/>
        <v>15.07352941176471</v>
      </c>
      <c r="AF1778" s="205">
        <f t="shared" ca="1" si="752"/>
        <v>3.014705882352942</v>
      </c>
      <c r="AG1778" s="205"/>
      <c r="AH1778" s="205"/>
      <c r="AI1778" s="205"/>
      <c r="AJ1778" s="205"/>
      <c r="AK1778" s="4"/>
      <c r="AL1778" s="4"/>
      <c r="AM1778" s="309">
        <f t="shared" ca="1" si="753"/>
        <v>16.25</v>
      </c>
      <c r="AN1778" s="309">
        <f t="shared" ca="1" si="754"/>
        <v>13.76</v>
      </c>
      <c r="AO1778" s="310">
        <f t="shared" ca="1" si="755"/>
        <v>0.78313253012048234</v>
      </c>
      <c r="AP1778" s="310" t="b">
        <f t="shared" ca="1" si="756"/>
        <v>0</v>
      </c>
      <c r="AQ1778" s="309">
        <f t="shared" ca="1" si="757"/>
        <v>0</v>
      </c>
      <c r="AR1778" s="205">
        <f t="shared" ca="1" si="740"/>
        <v>0</v>
      </c>
      <c r="AS1778" s="45" t="b">
        <f t="shared" ca="1" si="741"/>
        <v>0</v>
      </c>
      <c r="AT1778">
        <f t="shared" ca="1" si="742"/>
        <v>0</v>
      </c>
      <c r="AU1778" t="b">
        <f t="shared" ca="1" si="758"/>
        <v>0</v>
      </c>
      <c r="AV1778" t="b">
        <f t="shared" ca="1" si="759"/>
        <v>0</v>
      </c>
      <c r="AW1778" s="266" t="b">
        <f t="shared" ca="1" si="760"/>
        <v>0</v>
      </c>
      <c r="AX1778" s="266" t="b">
        <f t="shared" ca="1" si="761"/>
        <v>0</v>
      </c>
      <c r="AY1778" s="266" t="b">
        <f t="shared" ca="1" si="762"/>
        <v>0</v>
      </c>
    </row>
    <row r="1779" spans="1:51" x14ac:dyDescent="0.25">
      <c r="A1779">
        <v>1747</v>
      </c>
      <c r="B1779" s="163">
        <f ca="1">OFFSET(InputPriceData!B$15,CalculationsAndCharts!$A1779+$A$11,0,1,1)</f>
        <v>39482</v>
      </c>
      <c r="C1779" s="3">
        <f ca="1">OFFSET(InputPriceData!G$15,CalculationsAndCharts!$A1779+$A$11,IF($C$7,8,0),1,1)</f>
        <v>803400</v>
      </c>
      <c r="D1779" s="4">
        <f ca="1">OFFSET(InputPriceData!C$15,CalculationsAndCharts!$A1779+$A$11,IF($C$7,8,0),1,1)</f>
        <v>16.190000000000001</v>
      </c>
      <c r="E1779" s="4">
        <f ca="1">OFFSET(InputPriceData!D$15,CalculationsAndCharts!$A1779+$A$11,IF($C$7,8,0),1,1)</f>
        <v>16.34</v>
      </c>
      <c r="F1779" s="4">
        <f ca="1">OFFSET(InputPriceData!E$15,CalculationsAndCharts!$A1779+$A$11,IF($C$7,8,0),1,1)</f>
        <v>15.61</v>
      </c>
      <c r="G1779" s="4">
        <f ca="1">OFFSET(InputPriceData!F$15,CalculationsAndCharts!$A1779+$A$11,IF($C$7,8,0),1,1)</f>
        <v>15.62</v>
      </c>
      <c r="H1779" s="128"/>
      <c r="I1779" s="128"/>
      <c r="K1779" s="124"/>
      <c r="L1779" s="279"/>
      <c r="M1779" s="281"/>
      <c r="N1779" s="280"/>
      <c r="O1779" s="4"/>
      <c r="P1779" s="4"/>
      <c r="Q1779" s="3"/>
      <c r="S1779" s="309">
        <f t="shared" ca="1" si="743"/>
        <v>16.25</v>
      </c>
      <c r="T1779" s="309">
        <f t="shared" ca="1" si="744"/>
        <v>13.39</v>
      </c>
      <c r="U1779" s="310">
        <f t="shared" ca="1" si="736"/>
        <v>0.77972027972027935</v>
      </c>
      <c r="V1779" s="310" t="b">
        <f t="shared" ca="1" si="745"/>
        <v>0</v>
      </c>
      <c r="W1779" s="3" t="b">
        <f t="shared" ca="1" si="746"/>
        <v>0</v>
      </c>
      <c r="X1779" s="3" t="str">
        <f t="shared" ca="1" si="747"/>
        <v/>
      </c>
      <c r="Y1779" s="3" t="str">
        <f t="shared" ca="1" si="737"/>
        <v/>
      </c>
      <c r="Z1779" s="3" t="str">
        <f t="shared" ca="1" si="748"/>
        <v/>
      </c>
      <c r="AA1779" s="3" t="str">
        <f t="shared" ca="1" si="749"/>
        <v/>
      </c>
      <c r="AB1779" s="205">
        <f t="shared" ca="1" si="750"/>
        <v>4425</v>
      </c>
      <c r="AC1779" s="205">
        <f t="shared" ca="1" si="751"/>
        <v>68</v>
      </c>
      <c r="AD1779" s="205">
        <f t="shared" ca="1" si="738"/>
        <v>65.07352941176471</v>
      </c>
      <c r="AE1779" s="205">
        <f t="shared" ca="1" si="739"/>
        <v>15.07352941176471</v>
      </c>
      <c r="AF1779" s="205">
        <f t="shared" ca="1" si="752"/>
        <v>3.014705882352942</v>
      </c>
      <c r="AG1779" s="205"/>
      <c r="AH1779" s="205"/>
      <c r="AI1779" s="205"/>
      <c r="AJ1779" s="205"/>
      <c r="AK1779" s="4"/>
      <c r="AL1779" s="4"/>
      <c r="AM1779" s="309">
        <f t="shared" ca="1" si="753"/>
        <v>16.25</v>
      </c>
      <c r="AN1779" s="309">
        <f t="shared" ca="1" si="754"/>
        <v>13.62</v>
      </c>
      <c r="AO1779" s="310">
        <f t="shared" ca="1" si="755"/>
        <v>0.76045627376425828</v>
      </c>
      <c r="AP1779" s="310" t="b">
        <f t="shared" ca="1" si="756"/>
        <v>0</v>
      </c>
      <c r="AQ1779" s="309">
        <f t="shared" ca="1" si="757"/>
        <v>0</v>
      </c>
      <c r="AR1779" s="205">
        <f t="shared" ca="1" si="740"/>
        <v>0</v>
      </c>
      <c r="AS1779" s="45" t="b">
        <f t="shared" ca="1" si="741"/>
        <v>0</v>
      </c>
      <c r="AT1779">
        <f t="shared" ca="1" si="742"/>
        <v>0</v>
      </c>
      <c r="AU1779" t="b">
        <f t="shared" ca="1" si="758"/>
        <v>0</v>
      </c>
      <c r="AV1779" t="b">
        <f t="shared" ca="1" si="759"/>
        <v>0</v>
      </c>
      <c r="AW1779" s="266" t="b">
        <f t="shared" ca="1" si="760"/>
        <v>0</v>
      </c>
      <c r="AX1779" s="266" t="b">
        <f t="shared" ca="1" si="761"/>
        <v>0</v>
      </c>
      <c r="AY1779" s="266" t="b">
        <f t="shared" ca="1" si="762"/>
        <v>0</v>
      </c>
    </row>
    <row r="1780" spans="1:51" x14ac:dyDescent="0.25">
      <c r="A1780">
        <v>1748</v>
      </c>
      <c r="B1780" s="163">
        <f ca="1">OFFSET(InputPriceData!B$15,CalculationsAndCharts!$A1780+$A$11,0,1,1)</f>
        <v>39479</v>
      </c>
      <c r="C1780" s="3">
        <f ca="1">OFFSET(InputPriceData!G$15,CalculationsAndCharts!$A1780+$A$11,IF($C$7,8,0),1,1)</f>
        <v>854700</v>
      </c>
      <c r="D1780" s="4">
        <f ca="1">OFFSET(InputPriceData!C$15,CalculationsAndCharts!$A1780+$A$11,IF($C$7,8,0),1,1)</f>
        <v>16.350000000000001</v>
      </c>
      <c r="E1780" s="4">
        <f ca="1">OFFSET(InputPriceData!D$15,CalculationsAndCharts!$A1780+$A$11,IF($C$7,8,0),1,1)</f>
        <v>16.48</v>
      </c>
      <c r="F1780" s="4">
        <f ca="1">OFFSET(InputPriceData!E$15,CalculationsAndCharts!$A1780+$A$11,IF($C$7,8,0),1,1)</f>
        <v>15.91</v>
      </c>
      <c r="G1780" s="4">
        <f ca="1">OFFSET(InputPriceData!F$15,CalculationsAndCharts!$A1780+$A$11,IF($C$7,8,0),1,1)</f>
        <v>16.22</v>
      </c>
      <c r="H1780" s="128"/>
      <c r="I1780" s="128"/>
      <c r="K1780" s="124"/>
      <c r="L1780" s="279"/>
      <c r="M1780" s="281"/>
      <c r="N1780" s="280"/>
      <c r="O1780" s="4"/>
      <c r="P1780" s="4"/>
      <c r="Q1780" s="3"/>
      <c r="S1780" s="309">
        <f t="shared" ca="1" si="743"/>
        <v>16.25</v>
      </c>
      <c r="T1780" s="309">
        <f t="shared" ca="1" si="744"/>
        <v>13.27</v>
      </c>
      <c r="U1780" s="310">
        <f t="shared" ca="1" si="736"/>
        <v>0.98993288590603989</v>
      </c>
      <c r="V1780" s="310" t="b">
        <f t="shared" ca="1" si="745"/>
        <v>0</v>
      </c>
      <c r="W1780" s="3" t="b">
        <f t="shared" ca="1" si="746"/>
        <v>0</v>
      </c>
      <c r="X1780" s="3" t="str">
        <f t="shared" ca="1" si="747"/>
        <v/>
      </c>
      <c r="Y1780" s="3" t="str">
        <f t="shared" ca="1" si="737"/>
        <v/>
      </c>
      <c r="Z1780" s="3" t="str">
        <f t="shared" ca="1" si="748"/>
        <v/>
      </c>
      <c r="AA1780" s="3" t="str">
        <f t="shared" ca="1" si="749"/>
        <v/>
      </c>
      <c r="AB1780" s="205">
        <f t="shared" ca="1" si="750"/>
        <v>4425</v>
      </c>
      <c r="AC1780" s="205">
        <f t="shared" ca="1" si="751"/>
        <v>68</v>
      </c>
      <c r="AD1780" s="205">
        <f t="shared" ca="1" si="738"/>
        <v>65.07352941176471</v>
      </c>
      <c r="AE1780" s="205">
        <f t="shared" ca="1" si="739"/>
        <v>15.07352941176471</v>
      </c>
      <c r="AF1780" s="205">
        <f t="shared" ca="1" si="752"/>
        <v>3.014705882352942</v>
      </c>
      <c r="AG1780" s="205"/>
      <c r="AH1780" s="205"/>
      <c r="AI1780" s="205"/>
      <c r="AJ1780" s="205"/>
      <c r="AK1780" s="4"/>
      <c r="AL1780" s="4"/>
      <c r="AM1780" s="309">
        <f t="shared" ca="1" si="753"/>
        <v>16.25</v>
      </c>
      <c r="AN1780" s="309">
        <f t="shared" ca="1" si="754"/>
        <v>13.62</v>
      </c>
      <c r="AO1780" s="310">
        <f t="shared" ca="1" si="755"/>
        <v>0.98859315589353569</v>
      </c>
      <c r="AP1780" s="310" t="b">
        <f t="shared" ca="1" si="756"/>
        <v>0</v>
      </c>
      <c r="AQ1780" s="309">
        <f t="shared" ca="1" si="757"/>
        <v>0</v>
      </c>
      <c r="AR1780" s="205">
        <f t="shared" ca="1" si="740"/>
        <v>0</v>
      </c>
      <c r="AS1780" s="45" t="b">
        <f t="shared" ca="1" si="741"/>
        <v>0</v>
      </c>
      <c r="AT1780">
        <f t="shared" ca="1" si="742"/>
        <v>0</v>
      </c>
      <c r="AU1780" t="b">
        <f t="shared" ca="1" si="758"/>
        <v>0</v>
      </c>
      <c r="AV1780" t="b">
        <f t="shared" ca="1" si="759"/>
        <v>0</v>
      </c>
      <c r="AW1780" s="266" t="b">
        <f t="shared" ca="1" si="760"/>
        <v>0</v>
      </c>
      <c r="AX1780" s="266" t="b">
        <f t="shared" ca="1" si="761"/>
        <v>0</v>
      </c>
      <c r="AY1780" s="266" t="b">
        <f t="shared" ca="1" si="762"/>
        <v>0</v>
      </c>
    </row>
    <row r="1781" spans="1:51" x14ac:dyDescent="0.25">
      <c r="A1781">
        <v>1749</v>
      </c>
      <c r="B1781" s="163">
        <f ca="1">OFFSET(InputPriceData!B$15,CalculationsAndCharts!$A1781+$A$11,0,1,1)</f>
        <v>39478</v>
      </c>
      <c r="C1781" s="3">
        <f ca="1">OFFSET(InputPriceData!G$15,CalculationsAndCharts!$A1781+$A$11,IF($C$7,8,0),1,1)</f>
        <v>1143600</v>
      </c>
      <c r="D1781" s="4">
        <f ca="1">OFFSET(InputPriceData!C$15,CalculationsAndCharts!$A1781+$A$11,IF($C$7,8,0),1,1)</f>
        <v>15.33</v>
      </c>
      <c r="E1781" s="4">
        <f ca="1">OFFSET(InputPriceData!D$15,CalculationsAndCharts!$A1781+$A$11,IF($C$7,8,0),1,1)</f>
        <v>16.37</v>
      </c>
      <c r="F1781" s="4">
        <f ca="1">OFFSET(InputPriceData!E$15,CalculationsAndCharts!$A1781+$A$11,IF($C$7,8,0),1,1)</f>
        <v>15.17</v>
      </c>
      <c r="G1781" s="4">
        <f ca="1">OFFSET(InputPriceData!F$15,CalculationsAndCharts!$A1781+$A$11,IF($C$7,8,0),1,1)</f>
        <v>16.25</v>
      </c>
      <c r="H1781" s="128"/>
      <c r="I1781" s="128"/>
      <c r="K1781" s="124"/>
      <c r="L1781" s="279"/>
      <c r="M1781" s="281"/>
      <c r="N1781" s="280"/>
      <c r="O1781" s="4"/>
      <c r="P1781" s="4"/>
      <c r="Q1781" s="3"/>
      <c r="S1781" s="309">
        <f t="shared" ca="1" si="743"/>
        <v>16.25</v>
      </c>
      <c r="T1781" s="309">
        <f t="shared" ca="1" si="744"/>
        <v>13.27</v>
      </c>
      <c r="U1781" s="310">
        <f t="shared" ca="1" si="736"/>
        <v>1</v>
      </c>
      <c r="V1781" s="310" t="b">
        <f t="shared" ca="1" si="745"/>
        <v>0</v>
      </c>
      <c r="W1781" s="3" t="b">
        <f t="shared" ca="1" si="746"/>
        <v>0</v>
      </c>
      <c r="X1781" s="3" t="str">
        <f t="shared" ca="1" si="747"/>
        <v/>
      </c>
      <c r="Y1781" s="3" t="str">
        <f t="shared" ca="1" si="737"/>
        <v/>
      </c>
      <c r="Z1781" s="3" t="str">
        <f t="shared" ca="1" si="748"/>
        <v/>
      </c>
      <c r="AA1781" s="3" t="str">
        <f t="shared" ca="1" si="749"/>
        <v/>
      </c>
      <c r="AB1781" s="205">
        <f t="shared" ca="1" si="750"/>
        <v>4425</v>
      </c>
      <c r="AC1781" s="205">
        <f t="shared" ca="1" si="751"/>
        <v>68</v>
      </c>
      <c r="AD1781" s="205">
        <f t="shared" ca="1" si="738"/>
        <v>65.07352941176471</v>
      </c>
      <c r="AE1781" s="205">
        <f t="shared" ca="1" si="739"/>
        <v>15.07352941176471</v>
      </c>
      <c r="AF1781" s="205">
        <f t="shared" ca="1" si="752"/>
        <v>3.014705882352942</v>
      </c>
      <c r="AG1781" s="205"/>
      <c r="AH1781" s="205"/>
      <c r="AI1781" s="205"/>
      <c r="AJ1781" s="205"/>
      <c r="AK1781" s="4"/>
      <c r="AL1781" s="4"/>
      <c r="AM1781" s="309">
        <f t="shared" ca="1" si="753"/>
        <v>16.25</v>
      </c>
      <c r="AN1781" s="309">
        <f t="shared" ca="1" si="754"/>
        <v>13.39</v>
      </c>
      <c r="AO1781" s="310">
        <f t="shared" ca="1" si="755"/>
        <v>1</v>
      </c>
      <c r="AP1781" s="310" t="b">
        <f t="shared" ca="1" si="756"/>
        <v>0</v>
      </c>
      <c r="AQ1781" s="309">
        <f t="shared" ca="1" si="757"/>
        <v>0</v>
      </c>
      <c r="AR1781" s="205">
        <f t="shared" ca="1" si="740"/>
        <v>0</v>
      </c>
      <c r="AS1781" s="45" t="b">
        <f t="shared" ca="1" si="741"/>
        <v>0</v>
      </c>
      <c r="AT1781">
        <f t="shared" ca="1" si="742"/>
        <v>0</v>
      </c>
      <c r="AU1781" t="b">
        <f t="shared" ca="1" si="758"/>
        <v>0</v>
      </c>
      <c r="AV1781" t="b">
        <f t="shared" ca="1" si="759"/>
        <v>0</v>
      </c>
      <c r="AW1781" s="266" t="b">
        <f t="shared" ca="1" si="760"/>
        <v>0</v>
      </c>
      <c r="AX1781" s="266" t="b">
        <f t="shared" ca="1" si="761"/>
        <v>0</v>
      </c>
      <c r="AY1781" s="266" t="b">
        <f t="shared" ca="1" si="762"/>
        <v>0</v>
      </c>
    </row>
    <row r="1782" spans="1:51" x14ac:dyDescent="0.25">
      <c r="A1782">
        <v>1750</v>
      </c>
      <c r="B1782" s="163">
        <f ca="1">OFFSET(InputPriceData!B$15,CalculationsAndCharts!$A1782+$A$11,0,1,1)</f>
        <v>39477</v>
      </c>
      <c r="C1782" s="3">
        <f ca="1">OFFSET(InputPriceData!G$15,CalculationsAndCharts!$A1782+$A$11,IF($C$7,8,0),1,1)</f>
        <v>762500</v>
      </c>
      <c r="D1782" s="4">
        <f ca="1">OFFSET(InputPriceData!C$15,CalculationsAndCharts!$A1782+$A$11,IF($C$7,8,0),1,1)</f>
        <v>15.18</v>
      </c>
      <c r="E1782" s="4">
        <f ca="1">OFFSET(InputPriceData!D$15,CalculationsAndCharts!$A1782+$A$11,IF($C$7,8,0),1,1)</f>
        <v>16.09</v>
      </c>
      <c r="F1782" s="4">
        <f ca="1">OFFSET(InputPriceData!E$15,CalculationsAndCharts!$A1782+$A$11,IF($C$7,8,0),1,1)</f>
        <v>15.18</v>
      </c>
      <c r="G1782" s="4">
        <f ca="1">OFFSET(InputPriceData!F$15,CalculationsAndCharts!$A1782+$A$11,IF($C$7,8,0),1,1)</f>
        <v>15.62</v>
      </c>
      <c r="H1782" s="128"/>
      <c r="I1782" s="128"/>
      <c r="K1782" s="124"/>
      <c r="L1782" s="279"/>
      <c r="M1782" s="281"/>
      <c r="N1782" s="280"/>
      <c r="O1782" s="4"/>
      <c r="P1782" s="4"/>
      <c r="Q1782" s="3"/>
      <c r="S1782" s="309">
        <f t="shared" ca="1" si="743"/>
        <v>15.62</v>
      </c>
      <c r="T1782" s="309">
        <f t="shared" ca="1" si="744"/>
        <v>13.27</v>
      </c>
      <c r="U1782" s="310">
        <f t="shared" ca="1" si="736"/>
        <v>1</v>
      </c>
      <c r="V1782" s="310" t="b">
        <f t="shared" ca="1" si="745"/>
        <v>0</v>
      </c>
      <c r="W1782" s="3" t="b">
        <f t="shared" ca="1" si="746"/>
        <v>0</v>
      </c>
      <c r="X1782" s="3" t="str">
        <f t="shared" ca="1" si="747"/>
        <v/>
      </c>
      <c r="Y1782" s="3" t="str">
        <f t="shared" ca="1" si="737"/>
        <v/>
      </c>
      <c r="Z1782" s="3" t="str">
        <f t="shared" ca="1" si="748"/>
        <v/>
      </c>
      <c r="AA1782" s="3" t="str">
        <f t="shared" ca="1" si="749"/>
        <v/>
      </c>
      <c r="AB1782" s="205">
        <f t="shared" ca="1" si="750"/>
        <v>4425</v>
      </c>
      <c r="AC1782" s="205">
        <f t="shared" ca="1" si="751"/>
        <v>68</v>
      </c>
      <c r="AD1782" s="205">
        <f t="shared" ca="1" si="738"/>
        <v>65.07352941176471</v>
      </c>
      <c r="AE1782" s="205">
        <f t="shared" ca="1" si="739"/>
        <v>15.07352941176471</v>
      </c>
      <c r="AF1782" s="205">
        <f t="shared" ca="1" si="752"/>
        <v>3.014705882352942</v>
      </c>
      <c r="AG1782" s="205"/>
      <c r="AH1782" s="205"/>
      <c r="AI1782" s="205"/>
      <c r="AJ1782" s="205"/>
      <c r="AK1782" s="4"/>
      <c r="AL1782" s="4"/>
      <c r="AM1782" s="309">
        <f t="shared" ca="1" si="753"/>
        <v>15.62</v>
      </c>
      <c r="AN1782" s="309">
        <f t="shared" ca="1" si="754"/>
        <v>13.27</v>
      </c>
      <c r="AO1782" s="310">
        <f t="shared" ca="1" si="755"/>
        <v>1</v>
      </c>
      <c r="AP1782" s="310" t="b">
        <f t="shared" ca="1" si="756"/>
        <v>0</v>
      </c>
      <c r="AQ1782" s="309">
        <f t="shared" ca="1" si="757"/>
        <v>0</v>
      </c>
      <c r="AR1782" s="205">
        <f t="shared" ca="1" si="740"/>
        <v>0</v>
      </c>
      <c r="AS1782" s="45" t="b">
        <f t="shared" ca="1" si="741"/>
        <v>0</v>
      </c>
      <c r="AT1782">
        <f t="shared" ca="1" si="742"/>
        <v>0</v>
      </c>
      <c r="AU1782" t="b">
        <f t="shared" ca="1" si="758"/>
        <v>0</v>
      </c>
      <c r="AV1782" t="b">
        <f t="shared" ca="1" si="759"/>
        <v>0</v>
      </c>
      <c r="AW1782" s="266" t="b">
        <f t="shared" ca="1" si="760"/>
        <v>0</v>
      </c>
      <c r="AX1782" s="266" t="b">
        <f t="shared" ca="1" si="761"/>
        <v>0</v>
      </c>
      <c r="AY1782" s="266" t="b">
        <f t="shared" ca="1" si="762"/>
        <v>0</v>
      </c>
    </row>
    <row r="1783" spans="1:51" x14ac:dyDescent="0.25">
      <c r="A1783">
        <v>1751</v>
      </c>
      <c r="B1783" s="163">
        <f ca="1">OFFSET(InputPriceData!B$15,CalculationsAndCharts!$A1783+$A$11,0,1,1)</f>
        <v>39476</v>
      </c>
      <c r="C1783" s="3">
        <f ca="1">OFFSET(InputPriceData!G$15,CalculationsAndCharts!$A1783+$A$11,IF($C$7,8,0),1,1)</f>
        <v>727200</v>
      </c>
      <c r="D1783" s="4">
        <f ca="1">OFFSET(InputPriceData!C$15,CalculationsAndCharts!$A1783+$A$11,IF($C$7,8,0),1,1)</f>
        <v>14.99</v>
      </c>
      <c r="E1783" s="4">
        <f ca="1">OFFSET(InputPriceData!D$15,CalculationsAndCharts!$A1783+$A$11,IF($C$7,8,0),1,1)</f>
        <v>15.43</v>
      </c>
      <c r="F1783" s="4">
        <f ca="1">OFFSET(InputPriceData!E$15,CalculationsAndCharts!$A1783+$A$11,IF($C$7,8,0),1,1)</f>
        <v>14.94</v>
      </c>
      <c r="G1783" s="4">
        <f ca="1">OFFSET(InputPriceData!F$15,CalculationsAndCharts!$A1783+$A$11,IF($C$7,8,0),1,1)</f>
        <v>15.32</v>
      </c>
      <c r="H1783" s="128"/>
      <c r="I1783" s="128"/>
      <c r="K1783" s="124"/>
      <c r="L1783" s="279"/>
      <c r="M1783" s="281"/>
      <c r="N1783" s="280"/>
      <c r="O1783" s="4"/>
      <c r="P1783" s="4"/>
      <c r="Q1783" s="3"/>
      <c r="S1783" s="309">
        <f t="shared" ca="1" si="743"/>
        <v>15.58</v>
      </c>
      <c r="T1783" s="309">
        <f t="shared" ca="1" si="744"/>
        <v>13.27</v>
      </c>
      <c r="U1783" s="310">
        <f t="shared" ca="1" si="736"/>
        <v>0.88744588744588759</v>
      </c>
      <c r="V1783" s="310" t="b">
        <f t="shared" ca="1" si="745"/>
        <v>0</v>
      </c>
      <c r="W1783" s="3" t="b">
        <f t="shared" ca="1" si="746"/>
        <v>0</v>
      </c>
      <c r="X1783" s="3" t="str">
        <f t="shared" ca="1" si="747"/>
        <v/>
      </c>
      <c r="Y1783" s="3" t="str">
        <f t="shared" ca="1" si="737"/>
        <v/>
      </c>
      <c r="Z1783" s="3" t="str">
        <f t="shared" ca="1" si="748"/>
        <v/>
      </c>
      <c r="AA1783" s="3" t="str">
        <f t="shared" ca="1" si="749"/>
        <v/>
      </c>
      <c r="AB1783" s="205">
        <f t="shared" ca="1" si="750"/>
        <v>4425</v>
      </c>
      <c r="AC1783" s="205">
        <f t="shared" ca="1" si="751"/>
        <v>68</v>
      </c>
      <c r="AD1783" s="205">
        <f t="shared" ca="1" si="738"/>
        <v>65.07352941176471</v>
      </c>
      <c r="AE1783" s="205">
        <f t="shared" ca="1" si="739"/>
        <v>15.07352941176471</v>
      </c>
      <c r="AF1783" s="205">
        <f t="shared" ca="1" si="752"/>
        <v>3.014705882352942</v>
      </c>
      <c r="AG1783" s="205"/>
      <c r="AH1783" s="205"/>
      <c r="AI1783" s="205"/>
      <c r="AJ1783" s="205"/>
      <c r="AK1783" s="4"/>
      <c r="AL1783" s="4"/>
      <c r="AM1783" s="309">
        <f t="shared" ca="1" si="753"/>
        <v>15.58</v>
      </c>
      <c r="AN1783" s="309">
        <f t="shared" ca="1" si="754"/>
        <v>13.27</v>
      </c>
      <c r="AO1783" s="310">
        <f t="shared" ca="1" si="755"/>
        <v>0.88744588744588759</v>
      </c>
      <c r="AP1783" s="310" t="b">
        <f t="shared" ca="1" si="756"/>
        <v>0</v>
      </c>
      <c r="AQ1783" s="309">
        <f t="shared" ca="1" si="757"/>
        <v>0</v>
      </c>
      <c r="AR1783" s="205">
        <f t="shared" ca="1" si="740"/>
        <v>0</v>
      </c>
      <c r="AS1783" s="45" t="b">
        <f t="shared" ca="1" si="741"/>
        <v>0</v>
      </c>
      <c r="AT1783">
        <f t="shared" ca="1" si="742"/>
        <v>0</v>
      </c>
      <c r="AU1783" t="b">
        <f t="shared" ca="1" si="758"/>
        <v>0</v>
      </c>
      <c r="AV1783" t="b">
        <f t="shared" ca="1" si="759"/>
        <v>0</v>
      </c>
      <c r="AW1783" s="266" t="b">
        <f t="shared" ca="1" si="760"/>
        <v>0</v>
      </c>
      <c r="AX1783" s="266" t="b">
        <f t="shared" ca="1" si="761"/>
        <v>0</v>
      </c>
      <c r="AY1783" s="266" t="b">
        <f t="shared" ca="1" si="762"/>
        <v>0</v>
      </c>
    </row>
    <row r="1784" spans="1:51" x14ac:dyDescent="0.25">
      <c r="A1784">
        <v>1752</v>
      </c>
      <c r="B1784" s="163">
        <f ca="1">OFFSET(InputPriceData!B$15,CalculationsAndCharts!$A1784+$A$11,0,1,1)</f>
        <v>39475</v>
      </c>
      <c r="C1784" s="3">
        <f ca="1">OFFSET(InputPriceData!G$15,CalculationsAndCharts!$A1784+$A$11,IF($C$7,8,0),1,1)</f>
        <v>1215700</v>
      </c>
      <c r="D1784" s="4">
        <f ca="1">OFFSET(InputPriceData!C$15,CalculationsAndCharts!$A1784+$A$11,IF($C$7,8,0),1,1)</f>
        <v>14.59</v>
      </c>
      <c r="E1784" s="4">
        <f ca="1">OFFSET(InputPriceData!D$15,CalculationsAndCharts!$A1784+$A$11,IF($C$7,8,0),1,1)</f>
        <v>15.09</v>
      </c>
      <c r="F1784" s="4">
        <f ca="1">OFFSET(InputPriceData!E$15,CalculationsAndCharts!$A1784+$A$11,IF($C$7,8,0),1,1)</f>
        <v>14.52</v>
      </c>
      <c r="G1784" s="4">
        <f ca="1">OFFSET(InputPriceData!F$15,CalculationsAndCharts!$A1784+$A$11,IF($C$7,8,0),1,1)</f>
        <v>14.91</v>
      </c>
      <c r="H1784" s="128"/>
      <c r="I1784" s="128"/>
      <c r="K1784" s="124"/>
      <c r="L1784" s="279"/>
      <c r="M1784" s="281"/>
      <c r="N1784" s="280"/>
      <c r="O1784" s="4"/>
      <c r="P1784" s="4"/>
      <c r="Q1784" s="3"/>
      <c r="S1784" s="309">
        <f t="shared" ca="1" si="743"/>
        <v>15.58</v>
      </c>
      <c r="T1784" s="309">
        <f t="shared" ca="1" si="744"/>
        <v>13.27</v>
      </c>
      <c r="U1784" s="310">
        <f t="shared" ca="1" si="736"/>
        <v>0.70995670995671001</v>
      </c>
      <c r="V1784" s="310" t="b">
        <f t="shared" ca="1" si="745"/>
        <v>0</v>
      </c>
      <c r="W1784" s="3" t="b">
        <f t="shared" ca="1" si="746"/>
        <v>0</v>
      </c>
      <c r="X1784" s="3" t="str">
        <f t="shared" ca="1" si="747"/>
        <v/>
      </c>
      <c r="Y1784" s="3" t="str">
        <f t="shared" ca="1" si="737"/>
        <v/>
      </c>
      <c r="Z1784" s="3" t="str">
        <f t="shared" ca="1" si="748"/>
        <v/>
      </c>
      <c r="AA1784" s="3" t="str">
        <f t="shared" ca="1" si="749"/>
        <v/>
      </c>
      <c r="AB1784" s="205">
        <f t="shared" ca="1" si="750"/>
        <v>4425</v>
      </c>
      <c r="AC1784" s="205">
        <f t="shared" ca="1" si="751"/>
        <v>68</v>
      </c>
      <c r="AD1784" s="205">
        <f t="shared" ca="1" si="738"/>
        <v>65.07352941176471</v>
      </c>
      <c r="AE1784" s="205">
        <f t="shared" ca="1" si="739"/>
        <v>15.07352941176471</v>
      </c>
      <c r="AF1784" s="205">
        <f t="shared" ca="1" si="752"/>
        <v>3.014705882352942</v>
      </c>
      <c r="AG1784" s="205"/>
      <c r="AH1784" s="205"/>
      <c r="AI1784" s="205"/>
      <c r="AJ1784" s="205"/>
      <c r="AK1784" s="4"/>
      <c r="AL1784" s="4"/>
      <c r="AM1784" s="309">
        <f t="shared" ca="1" si="753"/>
        <v>15.58</v>
      </c>
      <c r="AN1784" s="309">
        <f t="shared" ca="1" si="754"/>
        <v>13.27</v>
      </c>
      <c r="AO1784" s="310">
        <f t="shared" ca="1" si="755"/>
        <v>0.70995670995671001</v>
      </c>
      <c r="AP1784" s="310" t="b">
        <f t="shared" ca="1" si="756"/>
        <v>0</v>
      </c>
      <c r="AQ1784" s="309">
        <f t="shared" ca="1" si="757"/>
        <v>0</v>
      </c>
      <c r="AR1784" s="205">
        <f t="shared" ca="1" si="740"/>
        <v>0</v>
      </c>
      <c r="AS1784" s="45" t="b">
        <f t="shared" ca="1" si="741"/>
        <v>0</v>
      </c>
      <c r="AT1784">
        <f t="shared" ca="1" si="742"/>
        <v>0</v>
      </c>
      <c r="AU1784" t="b">
        <f t="shared" ca="1" si="758"/>
        <v>0</v>
      </c>
      <c r="AV1784" t="b">
        <f t="shared" ca="1" si="759"/>
        <v>0</v>
      </c>
      <c r="AW1784" s="266" t="b">
        <f t="shared" ca="1" si="760"/>
        <v>0</v>
      </c>
      <c r="AX1784" s="266" t="b">
        <f t="shared" ca="1" si="761"/>
        <v>0</v>
      </c>
      <c r="AY1784" s="266" t="b">
        <f t="shared" ca="1" si="762"/>
        <v>0</v>
      </c>
    </row>
    <row r="1785" spans="1:51" x14ac:dyDescent="0.25">
      <c r="A1785">
        <v>1753</v>
      </c>
      <c r="B1785" s="163">
        <f ca="1">OFFSET(InputPriceData!B$15,CalculationsAndCharts!$A1785+$A$11,0,1,1)</f>
        <v>39472</v>
      </c>
      <c r="C1785" s="3">
        <f ca="1">OFFSET(InputPriceData!G$15,CalculationsAndCharts!$A1785+$A$11,IF($C$7,8,0),1,1)</f>
        <v>1514600</v>
      </c>
      <c r="D1785" s="4">
        <f ca="1">OFFSET(InputPriceData!C$15,CalculationsAndCharts!$A1785+$A$11,IF($C$7,8,0),1,1)</f>
        <v>14.86</v>
      </c>
      <c r="E1785" s="4">
        <f ca="1">OFFSET(InputPriceData!D$15,CalculationsAndCharts!$A1785+$A$11,IF($C$7,8,0),1,1)</f>
        <v>15.73</v>
      </c>
      <c r="F1785" s="4">
        <f ca="1">OFFSET(InputPriceData!E$15,CalculationsAndCharts!$A1785+$A$11,IF($C$7,8,0),1,1)</f>
        <v>14.57</v>
      </c>
      <c r="G1785" s="4">
        <f ca="1">OFFSET(InputPriceData!F$15,CalculationsAndCharts!$A1785+$A$11,IF($C$7,8,0),1,1)</f>
        <v>14.81</v>
      </c>
      <c r="H1785" s="128"/>
      <c r="I1785" s="128"/>
      <c r="K1785" s="124"/>
      <c r="L1785" s="279"/>
      <c r="M1785" s="281"/>
      <c r="N1785" s="280"/>
      <c r="O1785" s="4"/>
      <c r="P1785" s="4"/>
      <c r="Q1785" s="3"/>
      <c r="S1785" s="309">
        <f t="shared" ca="1" si="743"/>
        <v>15.58</v>
      </c>
      <c r="T1785" s="309">
        <f t="shared" ca="1" si="744"/>
        <v>13.27</v>
      </c>
      <c r="U1785" s="310">
        <f t="shared" ca="1" si="736"/>
        <v>0.66666666666666696</v>
      </c>
      <c r="V1785" s="310" t="b">
        <f t="shared" ca="1" si="745"/>
        <v>0</v>
      </c>
      <c r="W1785" s="3" t="b">
        <f t="shared" ca="1" si="746"/>
        <v>1</v>
      </c>
      <c r="X1785" s="3">
        <f t="shared" ca="1" si="747"/>
        <v>14.18</v>
      </c>
      <c r="Y1785" s="3">
        <f t="shared" ca="1" si="737"/>
        <v>4.4428772919605137</v>
      </c>
      <c r="Z1785" s="3">
        <f t="shared" ca="1" si="748"/>
        <v>4.4428772919605137</v>
      </c>
      <c r="AA1785" s="3">
        <f t="shared" ca="1" si="749"/>
        <v>72</v>
      </c>
      <c r="AB1785" s="205">
        <f t="shared" ca="1" si="750"/>
        <v>4425</v>
      </c>
      <c r="AC1785" s="205">
        <f t="shared" ca="1" si="751"/>
        <v>68</v>
      </c>
      <c r="AD1785" s="205">
        <f t="shared" ca="1" si="738"/>
        <v>65.07352941176471</v>
      </c>
      <c r="AE1785" s="205">
        <f t="shared" ca="1" si="739"/>
        <v>15.07352941176471</v>
      </c>
      <c r="AF1785" s="205">
        <f t="shared" ca="1" si="752"/>
        <v>3.014705882352942</v>
      </c>
      <c r="AG1785" s="205"/>
      <c r="AH1785" s="205"/>
      <c r="AI1785" s="205"/>
      <c r="AJ1785" s="205"/>
      <c r="AK1785" s="4"/>
      <c r="AL1785" s="4"/>
      <c r="AM1785" s="309">
        <f t="shared" ca="1" si="753"/>
        <v>15.58</v>
      </c>
      <c r="AN1785" s="309">
        <f t="shared" ca="1" si="754"/>
        <v>13.27</v>
      </c>
      <c r="AO1785" s="310">
        <f t="shared" ca="1" si="755"/>
        <v>0.66666666666666696</v>
      </c>
      <c r="AP1785" s="310" t="b">
        <f t="shared" ca="1" si="756"/>
        <v>0</v>
      </c>
      <c r="AQ1785" s="309">
        <f t="shared" ca="1" si="757"/>
        <v>0</v>
      </c>
      <c r="AR1785" s="205">
        <f t="shared" ca="1" si="740"/>
        <v>0</v>
      </c>
      <c r="AS1785" s="45" t="b">
        <f t="shared" ca="1" si="741"/>
        <v>0</v>
      </c>
      <c r="AT1785">
        <f t="shared" ca="1" si="742"/>
        <v>0</v>
      </c>
      <c r="AU1785" t="b">
        <f t="shared" ca="1" si="758"/>
        <v>0</v>
      </c>
      <c r="AV1785" t="b">
        <f t="shared" ca="1" si="759"/>
        <v>0</v>
      </c>
      <c r="AW1785" s="266" t="b">
        <f t="shared" ca="1" si="760"/>
        <v>0</v>
      </c>
      <c r="AX1785" s="266" t="b">
        <f t="shared" ca="1" si="761"/>
        <v>0</v>
      </c>
      <c r="AY1785" s="266" t="b">
        <f t="shared" ca="1" si="762"/>
        <v>0</v>
      </c>
    </row>
    <row r="1786" spans="1:51" x14ac:dyDescent="0.25">
      <c r="A1786">
        <v>1754</v>
      </c>
      <c r="B1786" s="163">
        <f ca="1">OFFSET(InputPriceData!B$15,CalculationsAndCharts!$A1786+$A$11,0,1,1)</f>
        <v>39471</v>
      </c>
      <c r="C1786" s="3">
        <f ca="1">OFFSET(InputPriceData!G$15,CalculationsAndCharts!$A1786+$A$11,IF($C$7,8,0),1,1)</f>
        <v>1714500</v>
      </c>
      <c r="D1786" s="4">
        <f ca="1">OFFSET(InputPriceData!C$15,CalculationsAndCharts!$A1786+$A$11,IF($C$7,8,0),1,1)</f>
        <v>15.59</v>
      </c>
      <c r="E1786" s="4">
        <f ca="1">OFFSET(InputPriceData!D$15,CalculationsAndCharts!$A1786+$A$11,IF($C$7,8,0),1,1)</f>
        <v>15.63</v>
      </c>
      <c r="F1786" s="4">
        <f ca="1">OFFSET(InputPriceData!E$15,CalculationsAndCharts!$A1786+$A$11,IF($C$7,8,0),1,1)</f>
        <v>14.72</v>
      </c>
      <c r="G1786" s="4">
        <f ca="1">OFFSET(InputPriceData!F$15,CalculationsAndCharts!$A1786+$A$11,IF($C$7,8,0),1,1)</f>
        <v>14.78</v>
      </c>
      <c r="H1786" s="128"/>
      <c r="I1786" s="128"/>
      <c r="K1786" s="124"/>
      <c r="L1786" s="279"/>
      <c r="M1786" s="281"/>
      <c r="N1786" s="280"/>
      <c r="O1786" s="4"/>
      <c r="P1786" s="4"/>
      <c r="Q1786" s="3"/>
      <c r="S1786" s="309">
        <f t="shared" ca="1" si="743"/>
        <v>15.58</v>
      </c>
      <c r="T1786" s="309">
        <f t="shared" ca="1" si="744"/>
        <v>13.27</v>
      </c>
      <c r="U1786" s="310">
        <f t="shared" ca="1" si="736"/>
        <v>0.65367965367965342</v>
      </c>
      <c r="V1786" s="310" t="b">
        <f t="shared" ca="1" si="745"/>
        <v>0</v>
      </c>
      <c r="W1786" s="3" t="b">
        <f t="shared" ca="1" si="746"/>
        <v>0</v>
      </c>
      <c r="X1786" s="3" t="str">
        <f t="shared" ca="1" si="747"/>
        <v/>
      </c>
      <c r="Y1786" s="3" t="str">
        <f t="shared" ca="1" si="737"/>
        <v/>
      </c>
      <c r="Z1786" s="3" t="str">
        <f t="shared" ca="1" si="748"/>
        <v/>
      </c>
      <c r="AA1786" s="3" t="str">
        <f t="shared" ca="1" si="749"/>
        <v/>
      </c>
      <c r="AB1786" s="205">
        <f t="shared" ca="1" si="750"/>
        <v>4353</v>
      </c>
      <c r="AC1786" s="205">
        <f t="shared" ca="1" si="751"/>
        <v>67</v>
      </c>
      <c r="AD1786" s="205">
        <f t="shared" ca="1" si="738"/>
        <v>64.97014925373135</v>
      </c>
      <c r="AE1786" s="205">
        <f t="shared" ca="1" si="739"/>
        <v>14.97014925373135</v>
      </c>
      <c r="AF1786" s="205">
        <f t="shared" ca="1" si="752"/>
        <v>2.9940298507462701</v>
      </c>
      <c r="AG1786" s="205"/>
      <c r="AH1786" s="205"/>
      <c r="AI1786" s="205"/>
      <c r="AJ1786" s="205"/>
      <c r="AK1786" s="4"/>
      <c r="AL1786" s="4"/>
      <c r="AM1786" s="309">
        <f t="shared" ca="1" si="753"/>
        <v>15.58</v>
      </c>
      <c r="AN1786" s="309">
        <f t="shared" ca="1" si="754"/>
        <v>13.27</v>
      </c>
      <c r="AO1786" s="310">
        <f t="shared" ca="1" si="755"/>
        <v>0.65367965367965342</v>
      </c>
      <c r="AP1786" s="310" t="b">
        <f t="shared" ca="1" si="756"/>
        <v>0</v>
      </c>
      <c r="AQ1786" s="309">
        <f t="shared" ca="1" si="757"/>
        <v>0</v>
      </c>
      <c r="AR1786" s="205">
        <f t="shared" ca="1" si="740"/>
        <v>0</v>
      </c>
      <c r="AS1786" s="45" t="b">
        <f t="shared" ca="1" si="741"/>
        <v>0</v>
      </c>
      <c r="AT1786">
        <f t="shared" ca="1" si="742"/>
        <v>0</v>
      </c>
      <c r="AU1786" t="b">
        <f t="shared" ca="1" si="758"/>
        <v>0</v>
      </c>
      <c r="AV1786" t="b">
        <f t="shared" ca="1" si="759"/>
        <v>0</v>
      </c>
      <c r="AW1786" s="266" t="b">
        <f t="shared" ca="1" si="760"/>
        <v>0</v>
      </c>
      <c r="AX1786" s="266" t="b">
        <f t="shared" ca="1" si="761"/>
        <v>0</v>
      </c>
      <c r="AY1786" s="266" t="b">
        <f t="shared" ca="1" si="762"/>
        <v>0</v>
      </c>
    </row>
    <row r="1787" spans="1:51" x14ac:dyDescent="0.25">
      <c r="A1787">
        <v>1755</v>
      </c>
      <c r="B1787" s="163">
        <f ca="1">OFFSET(InputPriceData!B$15,CalculationsAndCharts!$A1787+$A$11,0,1,1)</f>
        <v>39470</v>
      </c>
      <c r="C1787" s="3">
        <f ca="1">OFFSET(InputPriceData!G$15,CalculationsAndCharts!$A1787+$A$11,IF($C$7,8,0),1,1)</f>
        <v>2061500</v>
      </c>
      <c r="D1787" s="4">
        <f ca="1">OFFSET(InputPriceData!C$15,CalculationsAndCharts!$A1787+$A$11,IF($C$7,8,0),1,1)</f>
        <v>14.6</v>
      </c>
      <c r="E1787" s="4">
        <f ca="1">OFFSET(InputPriceData!D$15,CalculationsAndCharts!$A1787+$A$11,IF($C$7,8,0),1,1)</f>
        <v>15.75</v>
      </c>
      <c r="F1787" s="4">
        <f ca="1">OFFSET(InputPriceData!E$15,CalculationsAndCharts!$A1787+$A$11,IF($C$7,8,0),1,1)</f>
        <v>14</v>
      </c>
      <c r="G1787" s="4">
        <f ca="1">OFFSET(InputPriceData!F$15,CalculationsAndCharts!$A1787+$A$11,IF($C$7,8,0),1,1)</f>
        <v>15.58</v>
      </c>
      <c r="H1787" s="128"/>
      <c r="I1787" s="128"/>
      <c r="K1787" s="124"/>
      <c r="L1787" s="279"/>
      <c r="M1787" s="281"/>
      <c r="N1787" s="280"/>
      <c r="O1787" s="4"/>
      <c r="P1787" s="4"/>
      <c r="Q1787" s="3"/>
      <c r="S1787" s="309">
        <f t="shared" ca="1" si="743"/>
        <v>15.58</v>
      </c>
      <c r="T1787" s="309">
        <f t="shared" ca="1" si="744"/>
        <v>13.27</v>
      </c>
      <c r="U1787" s="310">
        <f t="shared" ca="1" si="736"/>
        <v>1</v>
      </c>
      <c r="V1787" s="310" t="b">
        <f t="shared" ca="1" si="745"/>
        <v>0</v>
      </c>
      <c r="W1787" s="3" t="b">
        <f t="shared" ca="1" si="746"/>
        <v>1</v>
      </c>
      <c r="X1787" s="3">
        <f t="shared" ca="1" si="747"/>
        <v>14.28</v>
      </c>
      <c r="Y1787" s="3">
        <f t="shared" ca="1" si="737"/>
        <v>9.103641456582638</v>
      </c>
      <c r="Z1787" s="3">
        <f t="shared" ca="1" si="748"/>
        <v>9.103641456582638</v>
      </c>
      <c r="AA1787" s="3">
        <f t="shared" ca="1" si="749"/>
        <v>95</v>
      </c>
      <c r="AB1787" s="205">
        <f t="shared" ca="1" si="750"/>
        <v>4353</v>
      </c>
      <c r="AC1787" s="205">
        <f t="shared" ca="1" si="751"/>
        <v>67</v>
      </c>
      <c r="AD1787" s="205">
        <f t="shared" ca="1" si="738"/>
        <v>64.97014925373135</v>
      </c>
      <c r="AE1787" s="205">
        <f t="shared" ca="1" si="739"/>
        <v>14.97014925373135</v>
      </c>
      <c r="AF1787" s="205">
        <f t="shared" ca="1" si="752"/>
        <v>2.9940298507462701</v>
      </c>
      <c r="AG1787" s="205"/>
      <c r="AH1787" s="205"/>
      <c r="AI1787" s="205"/>
      <c r="AJ1787" s="205"/>
      <c r="AK1787" s="4"/>
      <c r="AL1787" s="4"/>
      <c r="AM1787" s="309">
        <f t="shared" ca="1" si="753"/>
        <v>15.58</v>
      </c>
      <c r="AN1787" s="309">
        <f t="shared" ca="1" si="754"/>
        <v>13.27</v>
      </c>
      <c r="AO1787" s="310">
        <f t="shared" ca="1" si="755"/>
        <v>1</v>
      </c>
      <c r="AP1787" s="310" t="b">
        <f t="shared" ca="1" si="756"/>
        <v>0</v>
      </c>
      <c r="AQ1787" s="309">
        <f t="shared" ca="1" si="757"/>
        <v>0</v>
      </c>
      <c r="AR1787" s="205">
        <f t="shared" ca="1" si="740"/>
        <v>0</v>
      </c>
      <c r="AS1787" s="45" t="b">
        <f t="shared" ca="1" si="741"/>
        <v>0</v>
      </c>
      <c r="AT1787">
        <f t="shared" ca="1" si="742"/>
        <v>0</v>
      </c>
      <c r="AU1787" t="b">
        <f t="shared" ca="1" si="758"/>
        <v>0</v>
      </c>
      <c r="AV1787" t="b">
        <f t="shared" ca="1" si="759"/>
        <v>0</v>
      </c>
      <c r="AW1787" s="266" t="b">
        <f t="shared" ca="1" si="760"/>
        <v>0</v>
      </c>
      <c r="AX1787" s="266" t="b">
        <f t="shared" ca="1" si="761"/>
        <v>0</v>
      </c>
      <c r="AY1787" s="266" t="b">
        <f t="shared" ca="1" si="762"/>
        <v>0</v>
      </c>
    </row>
    <row r="1788" spans="1:51" x14ac:dyDescent="0.25">
      <c r="A1788">
        <v>1756</v>
      </c>
      <c r="B1788" s="163">
        <f ca="1">OFFSET(InputPriceData!B$15,CalculationsAndCharts!$A1788+$A$11,0,1,1)</f>
        <v>39469</v>
      </c>
      <c r="C1788" s="3">
        <f ca="1">OFFSET(InputPriceData!G$15,CalculationsAndCharts!$A1788+$A$11,IF($C$7,8,0),1,1)</f>
        <v>1207200</v>
      </c>
      <c r="D1788" s="4">
        <f ca="1">OFFSET(InputPriceData!C$15,CalculationsAndCharts!$A1788+$A$11,IF($C$7,8,0),1,1)</f>
        <v>13.9</v>
      </c>
      <c r="E1788" s="4">
        <f ca="1">OFFSET(InputPriceData!D$15,CalculationsAndCharts!$A1788+$A$11,IF($C$7,8,0),1,1)</f>
        <v>15.01</v>
      </c>
      <c r="F1788" s="4">
        <f ca="1">OFFSET(InputPriceData!E$15,CalculationsAndCharts!$A1788+$A$11,IF($C$7,8,0),1,1)</f>
        <v>13.9</v>
      </c>
      <c r="G1788" s="4">
        <f ca="1">OFFSET(InputPriceData!F$15,CalculationsAndCharts!$A1788+$A$11,IF($C$7,8,0),1,1)</f>
        <v>14.21</v>
      </c>
      <c r="H1788" s="128"/>
      <c r="I1788" s="128"/>
      <c r="K1788" s="124"/>
      <c r="L1788" s="279"/>
      <c r="M1788" s="281"/>
      <c r="N1788" s="280"/>
      <c r="O1788" s="4"/>
      <c r="P1788" s="4"/>
      <c r="Q1788" s="3"/>
      <c r="S1788" s="309">
        <f t="shared" ca="1" si="743"/>
        <v>15.06</v>
      </c>
      <c r="T1788" s="309">
        <f t="shared" ca="1" si="744"/>
        <v>13.27</v>
      </c>
      <c r="U1788" s="310">
        <f t="shared" ca="1" si="736"/>
        <v>0.52513966480446972</v>
      </c>
      <c r="V1788" s="310" t="b">
        <f t="shared" ca="1" si="745"/>
        <v>0</v>
      </c>
      <c r="W1788" s="3" t="b">
        <f t="shared" ca="1" si="746"/>
        <v>0</v>
      </c>
      <c r="X1788" s="3" t="str">
        <f t="shared" ca="1" si="747"/>
        <v/>
      </c>
      <c r="Y1788" s="3" t="str">
        <f t="shared" ca="1" si="737"/>
        <v/>
      </c>
      <c r="Z1788" s="3" t="str">
        <f t="shared" ca="1" si="748"/>
        <v/>
      </c>
      <c r="AA1788" s="3" t="str">
        <f t="shared" ca="1" si="749"/>
        <v/>
      </c>
      <c r="AB1788" s="205">
        <f t="shared" ca="1" si="750"/>
        <v>4258</v>
      </c>
      <c r="AC1788" s="205">
        <f t="shared" ca="1" si="751"/>
        <v>66</v>
      </c>
      <c r="AD1788" s="205">
        <f t="shared" ca="1" si="738"/>
        <v>64.515151515151516</v>
      </c>
      <c r="AE1788" s="205">
        <f t="shared" ca="1" si="739"/>
        <v>14.515151515151516</v>
      </c>
      <c r="AF1788" s="205">
        <f t="shared" ca="1" si="752"/>
        <v>2.9030303030303033</v>
      </c>
      <c r="AG1788" s="205"/>
      <c r="AH1788" s="205"/>
      <c r="AI1788" s="205"/>
      <c r="AJ1788" s="205"/>
      <c r="AK1788" s="4"/>
      <c r="AL1788" s="4"/>
      <c r="AM1788" s="309">
        <f t="shared" ca="1" si="753"/>
        <v>14.72</v>
      </c>
      <c r="AN1788" s="309">
        <f t="shared" ca="1" si="754"/>
        <v>13.27</v>
      </c>
      <c r="AO1788" s="310">
        <f t="shared" ca="1" si="755"/>
        <v>0.64827586206896592</v>
      </c>
      <c r="AP1788" s="310" t="b">
        <f t="shared" ca="1" si="756"/>
        <v>0</v>
      </c>
      <c r="AQ1788" s="309">
        <f t="shared" ca="1" si="757"/>
        <v>0</v>
      </c>
      <c r="AR1788" s="205">
        <f t="shared" ca="1" si="740"/>
        <v>0</v>
      </c>
      <c r="AS1788" s="45" t="b">
        <f t="shared" ca="1" si="741"/>
        <v>0</v>
      </c>
      <c r="AT1788">
        <f t="shared" ca="1" si="742"/>
        <v>0</v>
      </c>
      <c r="AU1788" t="b">
        <f t="shared" ca="1" si="758"/>
        <v>0</v>
      </c>
      <c r="AV1788" t="b">
        <f t="shared" ca="1" si="759"/>
        <v>0</v>
      </c>
      <c r="AW1788" s="266" t="b">
        <f t="shared" ca="1" si="760"/>
        <v>0</v>
      </c>
      <c r="AX1788" s="266" t="b">
        <f t="shared" ca="1" si="761"/>
        <v>0</v>
      </c>
      <c r="AY1788" s="266" t="b">
        <f t="shared" ca="1" si="762"/>
        <v>0</v>
      </c>
    </row>
    <row r="1789" spans="1:51" x14ac:dyDescent="0.25">
      <c r="A1789">
        <v>1757</v>
      </c>
      <c r="B1789" s="163">
        <f ca="1">OFFSET(InputPriceData!B$15,CalculationsAndCharts!$A1789+$A$11,0,1,1)</f>
        <v>39465</v>
      </c>
      <c r="C1789" s="3">
        <f ca="1">OFFSET(InputPriceData!G$15,CalculationsAndCharts!$A1789+$A$11,IF($C$7,8,0),1,1)</f>
        <v>999700</v>
      </c>
      <c r="D1789" s="4">
        <f ca="1">OFFSET(InputPriceData!C$15,CalculationsAndCharts!$A1789+$A$11,IF($C$7,8,0),1,1)</f>
        <v>14.3</v>
      </c>
      <c r="E1789" s="4">
        <f ca="1">OFFSET(InputPriceData!D$15,CalculationsAndCharts!$A1789+$A$11,IF($C$7,8,0),1,1)</f>
        <v>14.86</v>
      </c>
      <c r="F1789" s="4">
        <f ca="1">OFFSET(InputPriceData!E$15,CalculationsAndCharts!$A1789+$A$11,IF($C$7,8,0),1,1)</f>
        <v>14.29</v>
      </c>
      <c r="G1789" s="4">
        <f ca="1">OFFSET(InputPriceData!F$15,CalculationsAndCharts!$A1789+$A$11,IF($C$7,8,0),1,1)</f>
        <v>14.72</v>
      </c>
      <c r="H1789" s="128"/>
      <c r="I1789" s="128"/>
      <c r="K1789" s="124"/>
      <c r="L1789" s="279"/>
      <c r="M1789" s="281"/>
      <c r="N1789" s="280"/>
      <c r="O1789" s="4"/>
      <c r="P1789" s="4"/>
      <c r="Q1789" s="3"/>
      <c r="S1789" s="309">
        <f t="shared" ca="1" si="743"/>
        <v>15.06</v>
      </c>
      <c r="T1789" s="309">
        <f t="shared" ca="1" si="744"/>
        <v>13.27</v>
      </c>
      <c r="U1789" s="310">
        <f t="shared" ca="1" si="736"/>
        <v>0.81005586592178791</v>
      </c>
      <c r="V1789" s="310" t="b">
        <f t="shared" ca="1" si="745"/>
        <v>0</v>
      </c>
      <c r="W1789" s="3" t="b">
        <f t="shared" ca="1" si="746"/>
        <v>0</v>
      </c>
      <c r="X1789" s="3" t="str">
        <f t="shared" ca="1" si="747"/>
        <v/>
      </c>
      <c r="Y1789" s="3" t="str">
        <f t="shared" ca="1" si="737"/>
        <v/>
      </c>
      <c r="Z1789" s="3" t="str">
        <f t="shared" ca="1" si="748"/>
        <v/>
      </c>
      <c r="AA1789" s="3" t="str">
        <f t="shared" ca="1" si="749"/>
        <v/>
      </c>
      <c r="AB1789" s="205">
        <f t="shared" ca="1" si="750"/>
        <v>4258</v>
      </c>
      <c r="AC1789" s="205">
        <f t="shared" ca="1" si="751"/>
        <v>66</v>
      </c>
      <c r="AD1789" s="205">
        <f t="shared" ca="1" si="738"/>
        <v>64.515151515151516</v>
      </c>
      <c r="AE1789" s="205">
        <f t="shared" ca="1" si="739"/>
        <v>14.515151515151516</v>
      </c>
      <c r="AF1789" s="205">
        <f t="shared" ca="1" si="752"/>
        <v>2.9030303030303033</v>
      </c>
      <c r="AG1789" s="205"/>
      <c r="AH1789" s="205"/>
      <c r="AI1789" s="205"/>
      <c r="AJ1789" s="205"/>
      <c r="AK1789" s="4"/>
      <c r="AL1789" s="4"/>
      <c r="AM1789" s="309">
        <f t="shared" ca="1" si="753"/>
        <v>14.72</v>
      </c>
      <c r="AN1789" s="309">
        <f t="shared" ca="1" si="754"/>
        <v>13.27</v>
      </c>
      <c r="AO1789" s="310">
        <f t="shared" ca="1" si="755"/>
        <v>1</v>
      </c>
      <c r="AP1789" s="310" t="b">
        <f t="shared" ca="1" si="756"/>
        <v>0</v>
      </c>
      <c r="AQ1789" s="309">
        <f t="shared" ca="1" si="757"/>
        <v>0</v>
      </c>
      <c r="AR1789" s="205">
        <f t="shared" ca="1" si="740"/>
        <v>0</v>
      </c>
      <c r="AS1789" s="45" t="b">
        <f t="shared" ca="1" si="741"/>
        <v>0</v>
      </c>
      <c r="AT1789">
        <f t="shared" ca="1" si="742"/>
        <v>0</v>
      </c>
      <c r="AU1789" t="b">
        <f t="shared" ca="1" si="758"/>
        <v>0</v>
      </c>
      <c r="AV1789" t="b">
        <f t="shared" ca="1" si="759"/>
        <v>0</v>
      </c>
      <c r="AW1789" s="266" t="b">
        <f t="shared" ca="1" si="760"/>
        <v>0</v>
      </c>
      <c r="AX1789" s="266" t="b">
        <f t="shared" ca="1" si="761"/>
        <v>0</v>
      </c>
      <c r="AY1789" s="266" t="b">
        <f t="shared" ca="1" si="762"/>
        <v>0</v>
      </c>
    </row>
    <row r="1790" spans="1:51" x14ac:dyDescent="0.25">
      <c r="A1790">
        <v>1758</v>
      </c>
      <c r="B1790" s="163">
        <f ca="1">OFFSET(InputPriceData!B$15,CalculationsAndCharts!$A1790+$A$11,0,1,1)</f>
        <v>39464</v>
      </c>
      <c r="C1790" s="3">
        <f ca="1">OFFSET(InputPriceData!G$15,CalculationsAndCharts!$A1790+$A$11,IF($C$7,8,0),1,1)</f>
        <v>842500</v>
      </c>
      <c r="D1790" s="4">
        <f ca="1">OFFSET(InputPriceData!C$15,CalculationsAndCharts!$A1790+$A$11,IF($C$7,8,0),1,1)</f>
        <v>14.25</v>
      </c>
      <c r="E1790" s="4">
        <f ca="1">OFFSET(InputPriceData!D$15,CalculationsAndCharts!$A1790+$A$11,IF($C$7,8,0),1,1)</f>
        <v>14.69</v>
      </c>
      <c r="F1790" s="4">
        <f ca="1">OFFSET(InputPriceData!E$15,CalculationsAndCharts!$A1790+$A$11,IF($C$7,8,0),1,1)</f>
        <v>14.05</v>
      </c>
      <c r="G1790" s="4">
        <f ca="1">OFFSET(InputPriceData!F$15,CalculationsAndCharts!$A1790+$A$11,IF($C$7,8,0),1,1)</f>
        <v>14.31</v>
      </c>
      <c r="H1790" s="128"/>
      <c r="I1790" s="128"/>
      <c r="K1790" s="124"/>
      <c r="L1790" s="279"/>
      <c r="M1790" s="281"/>
      <c r="N1790" s="280"/>
      <c r="O1790" s="4"/>
      <c r="P1790" s="4"/>
      <c r="Q1790" s="3"/>
      <c r="S1790" s="309">
        <f t="shared" ca="1" si="743"/>
        <v>15.06</v>
      </c>
      <c r="T1790" s="309">
        <f t="shared" ca="1" si="744"/>
        <v>13.27</v>
      </c>
      <c r="U1790" s="310">
        <f t="shared" ca="1" si="736"/>
        <v>0.58100558659217894</v>
      </c>
      <c r="V1790" s="310" t="b">
        <f t="shared" ca="1" si="745"/>
        <v>0</v>
      </c>
      <c r="W1790" s="3" t="b">
        <f t="shared" ca="1" si="746"/>
        <v>0</v>
      </c>
      <c r="X1790" s="3" t="str">
        <f t="shared" ca="1" si="747"/>
        <v/>
      </c>
      <c r="Y1790" s="3" t="str">
        <f t="shared" ca="1" si="737"/>
        <v/>
      </c>
      <c r="Z1790" s="3" t="str">
        <f t="shared" ca="1" si="748"/>
        <v/>
      </c>
      <c r="AA1790" s="3" t="str">
        <f t="shared" ca="1" si="749"/>
        <v/>
      </c>
      <c r="AB1790" s="205">
        <f t="shared" ca="1" si="750"/>
        <v>4258</v>
      </c>
      <c r="AC1790" s="205">
        <f t="shared" ca="1" si="751"/>
        <v>66</v>
      </c>
      <c r="AD1790" s="205">
        <f t="shared" ca="1" si="738"/>
        <v>64.515151515151516</v>
      </c>
      <c r="AE1790" s="205">
        <f t="shared" ca="1" si="739"/>
        <v>14.515151515151516</v>
      </c>
      <c r="AF1790" s="205">
        <f t="shared" ca="1" si="752"/>
        <v>2.9030303030303033</v>
      </c>
      <c r="AG1790" s="205"/>
      <c r="AH1790" s="205"/>
      <c r="AI1790" s="205"/>
      <c r="AJ1790" s="205"/>
      <c r="AK1790" s="4"/>
      <c r="AL1790" s="4"/>
      <c r="AM1790" s="309">
        <f t="shared" ca="1" si="753"/>
        <v>15.06</v>
      </c>
      <c r="AN1790" s="309">
        <f t="shared" ca="1" si="754"/>
        <v>13.27</v>
      </c>
      <c r="AO1790" s="310">
        <f t="shared" ca="1" si="755"/>
        <v>0.58100558659217894</v>
      </c>
      <c r="AP1790" s="310" t="b">
        <f t="shared" ca="1" si="756"/>
        <v>0</v>
      </c>
      <c r="AQ1790" s="309">
        <f t="shared" ca="1" si="757"/>
        <v>0</v>
      </c>
      <c r="AR1790" s="205">
        <f t="shared" ca="1" si="740"/>
        <v>0</v>
      </c>
      <c r="AS1790" s="45" t="b">
        <f t="shared" ca="1" si="741"/>
        <v>0</v>
      </c>
      <c r="AT1790">
        <f t="shared" ca="1" si="742"/>
        <v>0</v>
      </c>
      <c r="AU1790" t="b">
        <f t="shared" ca="1" si="758"/>
        <v>0</v>
      </c>
      <c r="AV1790" t="b">
        <f t="shared" ca="1" si="759"/>
        <v>0</v>
      </c>
      <c r="AW1790" s="266" t="b">
        <f t="shared" ca="1" si="760"/>
        <v>0</v>
      </c>
      <c r="AX1790" s="266" t="b">
        <f t="shared" ca="1" si="761"/>
        <v>0</v>
      </c>
      <c r="AY1790" s="266" t="b">
        <f t="shared" ca="1" si="762"/>
        <v>0</v>
      </c>
    </row>
    <row r="1791" spans="1:51" x14ac:dyDescent="0.25">
      <c r="A1791">
        <v>1759</v>
      </c>
      <c r="B1791" s="163">
        <f ca="1">OFFSET(InputPriceData!B$15,CalculationsAndCharts!$A1791+$A$11,0,1,1)</f>
        <v>39463</v>
      </c>
      <c r="C1791" s="3">
        <f ca="1">OFFSET(InputPriceData!G$15,CalculationsAndCharts!$A1791+$A$11,IF($C$7,8,0),1,1)</f>
        <v>938300</v>
      </c>
      <c r="D1791" s="4">
        <f ca="1">OFFSET(InputPriceData!C$15,CalculationsAndCharts!$A1791+$A$11,IF($C$7,8,0),1,1)</f>
        <v>13.75</v>
      </c>
      <c r="E1791" s="4">
        <f ca="1">OFFSET(InputPriceData!D$15,CalculationsAndCharts!$A1791+$A$11,IF($C$7,8,0),1,1)</f>
        <v>14.42</v>
      </c>
      <c r="F1791" s="4">
        <f ca="1">OFFSET(InputPriceData!E$15,CalculationsAndCharts!$A1791+$A$11,IF($C$7,8,0),1,1)</f>
        <v>13.75</v>
      </c>
      <c r="G1791" s="4">
        <f ca="1">OFFSET(InputPriceData!F$15,CalculationsAndCharts!$A1791+$A$11,IF($C$7,8,0),1,1)</f>
        <v>14.18</v>
      </c>
      <c r="H1791" s="128"/>
      <c r="I1791" s="128"/>
      <c r="K1791" s="124"/>
      <c r="L1791" s="279"/>
      <c r="M1791" s="281"/>
      <c r="N1791" s="280"/>
      <c r="O1791" s="4"/>
      <c r="P1791" s="4"/>
      <c r="Q1791" s="3"/>
      <c r="S1791" s="309">
        <f t="shared" ca="1" si="743"/>
        <v>15.06</v>
      </c>
      <c r="T1791" s="309">
        <f t="shared" ca="1" si="744"/>
        <v>13.27</v>
      </c>
      <c r="U1791" s="310">
        <f t="shared" ca="1" si="736"/>
        <v>0.50837988826815628</v>
      </c>
      <c r="V1791" s="310" t="b">
        <f t="shared" ca="1" si="745"/>
        <v>0</v>
      </c>
      <c r="W1791" s="3" t="b">
        <f t="shared" ca="1" si="746"/>
        <v>0</v>
      </c>
      <c r="X1791" s="3" t="str">
        <f t="shared" ca="1" si="747"/>
        <v/>
      </c>
      <c r="Y1791" s="3" t="str">
        <f t="shared" ca="1" si="737"/>
        <v/>
      </c>
      <c r="Z1791" s="3" t="str">
        <f t="shared" ca="1" si="748"/>
        <v/>
      </c>
      <c r="AA1791" s="3" t="str">
        <f t="shared" ca="1" si="749"/>
        <v/>
      </c>
      <c r="AB1791" s="205">
        <f t="shared" ca="1" si="750"/>
        <v>4258</v>
      </c>
      <c r="AC1791" s="205">
        <f t="shared" ca="1" si="751"/>
        <v>66</v>
      </c>
      <c r="AD1791" s="205">
        <f t="shared" ca="1" si="738"/>
        <v>64.515151515151516</v>
      </c>
      <c r="AE1791" s="205">
        <f t="shared" ca="1" si="739"/>
        <v>14.515151515151516</v>
      </c>
      <c r="AF1791" s="205">
        <f t="shared" ca="1" si="752"/>
        <v>2.9030303030303033</v>
      </c>
      <c r="AG1791" s="205"/>
      <c r="AH1791" s="205"/>
      <c r="AI1791" s="205"/>
      <c r="AJ1791" s="205"/>
      <c r="AK1791" s="4"/>
      <c r="AL1791" s="4"/>
      <c r="AM1791" s="309">
        <f t="shared" ca="1" si="753"/>
        <v>15.06</v>
      </c>
      <c r="AN1791" s="309">
        <f t="shared" ca="1" si="754"/>
        <v>13.27</v>
      </c>
      <c r="AO1791" s="310">
        <f t="shared" ca="1" si="755"/>
        <v>0.50837988826815628</v>
      </c>
      <c r="AP1791" s="310" t="b">
        <f t="shared" ca="1" si="756"/>
        <v>0</v>
      </c>
      <c r="AQ1791" s="309">
        <f t="shared" ca="1" si="757"/>
        <v>0</v>
      </c>
      <c r="AR1791" s="205">
        <f t="shared" ca="1" si="740"/>
        <v>0</v>
      </c>
      <c r="AS1791" s="45" t="b">
        <f t="shared" ca="1" si="741"/>
        <v>0</v>
      </c>
      <c r="AT1791">
        <f t="shared" ca="1" si="742"/>
        <v>0</v>
      </c>
      <c r="AU1791" t="b">
        <f t="shared" ca="1" si="758"/>
        <v>0</v>
      </c>
      <c r="AV1791" t="b">
        <f t="shared" ca="1" si="759"/>
        <v>0</v>
      </c>
      <c r="AW1791" s="266" t="b">
        <f t="shared" ca="1" si="760"/>
        <v>0</v>
      </c>
      <c r="AX1791" s="266" t="b">
        <f t="shared" ca="1" si="761"/>
        <v>0</v>
      </c>
      <c r="AY1791" s="266" t="b">
        <f t="shared" ca="1" si="762"/>
        <v>0</v>
      </c>
    </row>
    <row r="1792" spans="1:51" x14ac:dyDescent="0.25">
      <c r="A1792">
        <v>1760</v>
      </c>
      <c r="B1792" s="163">
        <f ca="1">OFFSET(InputPriceData!B$15,CalculationsAndCharts!$A1792+$A$11,0,1,1)</f>
        <v>39462</v>
      </c>
      <c r="C1792" s="3">
        <f ca="1">OFFSET(InputPriceData!G$15,CalculationsAndCharts!$A1792+$A$11,IF($C$7,8,0),1,1)</f>
        <v>700700</v>
      </c>
      <c r="D1792" s="4">
        <f ca="1">OFFSET(InputPriceData!C$15,CalculationsAndCharts!$A1792+$A$11,IF($C$7,8,0),1,1)</f>
        <v>13.58</v>
      </c>
      <c r="E1792" s="4">
        <f ca="1">OFFSET(InputPriceData!D$15,CalculationsAndCharts!$A1792+$A$11,IF($C$7,8,0),1,1)</f>
        <v>14.01</v>
      </c>
      <c r="F1792" s="4">
        <f ca="1">OFFSET(InputPriceData!E$15,CalculationsAndCharts!$A1792+$A$11,IF($C$7,8,0),1,1)</f>
        <v>13.57</v>
      </c>
      <c r="G1792" s="4">
        <f ca="1">OFFSET(InputPriceData!F$15,CalculationsAndCharts!$A1792+$A$11,IF($C$7,8,0),1,1)</f>
        <v>13.76</v>
      </c>
      <c r="H1792" s="128"/>
      <c r="I1792" s="128"/>
      <c r="K1792" s="124"/>
      <c r="L1792" s="279"/>
      <c r="M1792" s="281"/>
      <c r="N1792" s="280"/>
      <c r="O1792" s="4"/>
      <c r="P1792" s="4"/>
      <c r="Q1792" s="3"/>
      <c r="S1792" s="309">
        <f t="shared" ca="1" si="743"/>
        <v>15.06</v>
      </c>
      <c r="T1792" s="309">
        <f t="shared" ca="1" si="744"/>
        <v>13.27</v>
      </c>
      <c r="U1792" s="310">
        <f t="shared" ca="1" si="736"/>
        <v>0.27374301675977653</v>
      </c>
      <c r="V1792" s="310" t="b">
        <f t="shared" ca="1" si="745"/>
        <v>0</v>
      </c>
      <c r="W1792" s="3" t="b">
        <f t="shared" ca="1" si="746"/>
        <v>0</v>
      </c>
      <c r="X1792" s="3" t="str">
        <f t="shared" ca="1" si="747"/>
        <v/>
      </c>
      <c r="Y1792" s="3" t="str">
        <f t="shared" ca="1" si="737"/>
        <v/>
      </c>
      <c r="Z1792" s="3" t="str">
        <f t="shared" ca="1" si="748"/>
        <v/>
      </c>
      <c r="AA1792" s="3" t="str">
        <f t="shared" ca="1" si="749"/>
        <v/>
      </c>
      <c r="AB1792" s="205">
        <f t="shared" ca="1" si="750"/>
        <v>4258</v>
      </c>
      <c r="AC1792" s="205">
        <f t="shared" ca="1" si="751"/>
        <v>66</v>
      </c>
      <c r="AD1792" s="205">
        <f t="shared" ca="1" si="738"/>
        <v>64.515151515151516</v>
      </c>
      <c r="AE1792" s="205">
        <f t="shared" ca="1" si="739"/>
        <v>14.515151515151516</v>
      </c>
      <c r="AF1792" s="205">
        <f t="shared" ca="1" si="752"/>
        <v>2.9030303030303033</v>
      </c>
      <c r="AG1792" s="205"/>
      <c r="AH1792" s="205"/>
      <c r="AI1792" s="205"/>
      <c r="AJ1792" s="205"/>
      <c r="AK1792" s="4"/>
      <c r="AL1792" s="4"/>
      <c r="AM1792" s="309">
        <f t="shared" ca="1" si="753"/>
        <v>15.06</v>
      </c>
      <c r="AN1792" s="309">
        <f t="shared" ca="1" si="754"/>
        <v>13.27</v>
      </c>
      <c r="AO1792" s="310">
        <f t="shared" ca="1" si="755"/>
        <v>0.27374301675977653</v>
      </c>
      <c r="AP1792" s="310" t="b">
        <f t="shared" ca="1" si="756"/>
        <v>0</v>
      </c>
      <c r="AQ1792" s="309">
        <f t="shared" ca="1" si="757"/>
        <v>0</v>
      </c>
      <c r="AR1792" s="205">
        <f t="shared" ca="1" si="740"/>
        <v>0</v>
      </c>
      <c r="AS1792" s="45" t="b">
        <f t="shared" ca="1" si="741"/>
        <v>0</v>
      </c>
      <c r="AT1792">
        <f t="shared" ca="1" si="742"/>
        <v>0</v>
      </c>
      <c r="AU1792" t="b">
        <f t="shared" ca="1" si="758"/>
        <v>0</v>
      </c>
      <c r="AV1792" t="b">
        <f t="shared" ca="1" si="759"/>
        <v>0</v>
      </c>
      <c r="AW1792" s="266" t="b">
        <f t="shared" ca="1" si="760"/>
        <v>0</v>
      </c>
      <c r="AX1792" s="266" t="b">
        <f t="shared" ca="1" si="761"/>
        <v>0</v>
      </c>
      <c r="AY1792" s="266" t="b">
        <f t="shared" ca="1" si="762"/>
        <v>0</v>
      </c>
    </row>
    <row r="1793" spans="1:51" x14ac:dyDescent="0.25">
      <c r="A1793">
        <v>1761</v>
      </c>
      <c r="B1793" s="163">
        <f ca="1">OFFSET(InputPriceData!B$15,CalculationsAndCharts!$A1793+$A$11,0,1,1)</f>
        <v>39461</v>
      </c>
      <c r="C1793" s="3">
        <f ca="1">OFFSET(InputPriceData!G$15,CalculationsAndCharts!$A1793+$A$11,IF($C$7,8,0),1,1)</f>
        <v>1161300</v>
      </c>
      <c r="D1793" s="4">
        <f ca="1">OFFSET(InputPriceData!C$15,CalculationsAndCharts!$A1793+$A$11,IF($C$7,8,0),1,1)</f>
        <v>13.92</v>
      </c>
      <c r="E1793" s="4">
        <f ca="1">OFFSET(InputPriceData!D$15,CalculationsAndCharts!$A1793+$A$11,IF($C$7,8,0),1,1)</f>
        <v>14.49</v>
      </c>
      <c r="F1793" s="4">
        <f ca="1">OFFSET(InputPriceData!E$15,CalculationsAndCharts!$A1793+$A$11,IF($C$7,8,0),1,1)</f>
        <v>13.91</v>
      </c>
      <c r="G1793" s="4">
        <f ca="1">OFFSET(InputPriceData!F$15,CalculationsAndCharts!$A1793+$A$11,IF($C$7,8,0),1,1)</f>
        <v>14.08</v>
      </c>
      <c r="H1793" s="128"/>
      <c r="I1793" s="128"/>
      <c r="K1793" s="124"/>
      <c r="L1793" s="279"/>
      <c r="M1793" s="281"/>
      <c r="N1793" s="280"/>
      <c r="O1793" s="4"/>
      <c r="P1793" s="4"/>
      <c r="Q1793" s="3"/>
      <c r="S1793" s="309">
        <f t="shared" ca="1" si="743"/>
        <v>15.06</v>
      </c>
      <c r="T1793" s="309">
        <f t="shared" ca="1" si="744"/>
        <v>13.27</v>
      </c>
      <c r="U1793" s="310">
        <f t="shared" ca="1" si="736"/>
        <v>0.45251396648044695</v>
      </c>
      <c r="V1793" s="310" t="b">
        <f t="shared" ca="1" si="745"/>
        <v>0</v>
      </c>
      <c r="W1793" s="3" t="b">
        <f t="shared" ca="1" si="746"/>
        <v>0</v>
      </c>
      <c r="X1793" s="3" t="str">
        <f t="shared" ca="1" si="747"/>
        <v/>
      </c>
      <c r="Y1793" s="3" t="str">
        <f t="shared" ca="1" si="737"/>
        <v/>
      </c>
      <c r="Z1793" s="3" t="str">
        <f t="shared" ca="1" si="748"/>
        <v/>
      </c>
      <c r="AA1793" s="3" t="str">
        <f t="shared" ca="1" si="749"/>
        <v/>
      </c>
      <c r="AB1793" s="205">
        <f t="shared" ca="1" si="750"/>
        <v>4258</v>
      </c>
      <c r="AC1793" s="205">
        <f t="shared" ca="1" si="751"/>
        <v>66</v>
      </c>
      <c r="AD1793" s="205">
        <f t="shared" ca="1" si="738"/>
        <v>64.515151515151516</v>
      </c>
      <c r="AE1793" s="205">
        <f t="shared" ca="1" si="739"/>
        <v>14.515151515151516</v>
      </c>
      <c r="AF1793" s="205">
        <f t="shared" ca="1" si="752"/>
        <v>2.9030303030303033</v>
      </c>
      <c r="AG1793" s="205"/>
      <c r="AH1793" s="205"/>
      <c r="AI1793" s="205"/>
      <c r="AJ1793" s="205"/>
      <c r="AK1793" s="4"/>
      <c r="AL1793" s="4"/>
      <c r="AM1793" s="309">
        <f t="shared" ca="1" si="753"/>
        <v>15.06</v>
      </c>
      <c r="AN1793" s="309">
        <f t="shared" ca="1" si="754"/>
        <v>13.27</v>
      </c>
      <c r="AO1793" s="310">
        <f t="shared" ca="1" si="755"/>
        <v>0.45251396648044695</v>
      </c>
      <c r="AP1793" s="310" t="b">
        <f t="shared" ca="1" si="756"/>
        <v>0</v>
      </c>
      <c r="AQ1793" s="309">
        <f t="shared" ca="1" si="757"/>
        <v>0</v>
      </c>
      <c r="AR1793" s="205">
        <f t="shared" ca="1" si="740"/>
        <v>0</v>
      </c>
      <c r="AS1793" s="45" t="b">
        <f t="shared" ca="1" si="741"/>
        <v>0</v>
      </c>
      <c r="AT1793">
        <f t="shared" ca="1" si="742"/>
        <v>0</v>
      </c>
      <c r="AU1793" t="b">
        <f t="shared" ca="1" si="758"/>
        <v>0</v>
      </c>
      <c r="AV1793" t="b">
        <f t="shared" ca="1" si="759"/>
        <v>0</v>
      </c>
      <c r="AW1793" s="266" t="b">
        <f t="shared" ca="1" si="760"/>
        <v>0</v>
      </c>
      <c r="AX1793" s="266" t="b">
        <f t="shared" ca="1" si="761"/>
        <v>0</v>
      </c>
      <c r="AY1793" s="266" t="b">
        <f t="shared" ca="1" si="762"/>
        <v>0</v>
      </c>
    </row>
    <row r="1794" spans="1:51" x14ac:dyDescent="0.25">
      <c r="A1794">
        <v>1762</v>
      </c>
      <c r="B1794" s="163">
        <f ca="1">OFFSET(InputPriceData!B$15,CalculationsAndCharts!$A1794+$A$11,0,1,1)</f>
        <v>39458</v>
      </c>
      <c r="C1794" s="3">
        <f ca="1">OFFSET(InputPriceData!G$15,CalculationsAndCharts!$A1794+$A$11,IF($C$7,8,0),1,1)</f>
        <v>609800</v>
      </c>
      <c r="D1794" s="4">
        <f ca="1">OFFSET(InputPriceData!C$15,CalculationsAndCharts!$A1794+$A$11,IF($C$7,8,0),1,1)</f>
        <v>13.74</v>
      </c>
      <c r="E1794" s="4">
        <f ca="1">OFFSET(InputPriceData!D$15,CalculationsAndCharts!$A1794+$A$11,IF($C$7,8,0),1,1)</f>
        <v>13.99</v>
      </c>
      <c r="F1794" s="4">
        <f ca="1">OFFSET(InputPriceData!E$15,CalculationsAndCharts!$A1794+$A$11,IF($C$7,8,0),1,1)</f>
        <v>13.35</v>
      </c>
      <c r="G1794" s="4">
        <f ca="1">OFFSET(InputPriceData!F$15,CalculationsAndCharts!$A1794+$A$11,IF($C$7,8,0),1,1)</f>
        <v>13.62</v>
      </c>
      <c r="H1794" s="128"/>
      <c r="I1794" s="128"/>
      <c r="K1794" s="124"/>
      <c r="L1794" s="279"/>
      <c r="M1794" s="281"/>
      <c r="N1794" s="280"/>
      <c r="O1794" s="4"/>
      <c r="P1794" s="4"/>
      <c r="Q1794" s="3"/>
      <c r="S1794" s="309">
        <f t="shared" ca="1" si="743"/>
        <v>15.06</v>
      </c>
      <c r="T1794" s="309">
        <f t="shared" ca="1" si="744"/>
        <v>13.27</v>
      </c>
      <c r="U1794" s="310">
        <f t="shared" ca="1" si="736"/>
        <v>0.19553072625698295</v>
      </c>
      <c r="V1794" s="310" t="b">
        <f t="shared" ca="1" si="745"/>
        <v>0</v>
      </c>
      <c r="W1794" s="3" t="b">
        <f t="shared" ca="1" si="746"/>
        <v>0</v>
      </c>
      <c r="X1794" s="3" t="str">
        <f t="shared" ca="1" si="747"/>
        <v/>
      </c>
      <c r="Y1794" s="3" t="str">
        <f t="shared" ca="1" si="737"/>
        <v/>
      </c>
      <c r="Z1794" s="3" t="str">
        <f t="shared" ca="1" si="748"/>
        <v/>
      </c>
      <c r="AA1794" s="3" t="str">
        <f t="shared" ca="1" si="749"/>
        <v/>
      </c>
      <c r="AB1794" s="205">
        <f t="shared" ca="1" si="750"/>
        <v>4258</v>
      </c>
      <c r="AC1794" s="205">
        <f t="shared" ca="1" si="751"/>
        <v>66</v>
      </c>
      <c r="AD1794" s="205">
        <f t="shared" ca="1" si="738"/>
        <v>64.515151515151516</v>
      </c>
      <c r="AE1794" s="205">
        <f t="shared" ca="1" si="739"/>
        <v>14.515151515151516</v>
      </c>
      <c r="AF1794" s="205">
        <f t="shared" ca="1" si="752"/>
        <v>2.9030303030303033</v>
      </c>
      <c r="AG1794" s="205"/>
      <c r="AH1794" s="205"/>
      <c r="AI1794" s="205"/>
      <c r="AJ1794" s="205"/>
      <c r="AK1794" s="4"/>
      <c r="AL1794" s="4"/>
      <c r="AM1794" s="309">
        <f t="shared" ca="1" si="753"/>
        <v>15.06</v>
      </c>
      <c r="AN1794" s="309">
        <f t="shared" ca="1" si="754"/>
        <v>13.27</v>
      </c>
      <c r="AO1794" s="310">
        <f t="shared" ca="1" si="755"/>
        <v>0.19553072625698295</v>
      </c>
      <c r="AP1794" s="310" t="b">
        <f t="shared" ca="1" si="756"/>
        <v>0</v>
      </c>
      <c r="AQ1794" s="309">
        <f t="shared" ca="1" si="757"/>
        <v>0</v>
      </c>
      <c r="AR1794" s="205">
        <f t="shared" ca="1" si="740"/>
        <v>0</v>
      </c>
      <c r="AS1794" s="45" t="b">
        <f t="shared" ca="1" si="741"/>
        <v>0</v>
      </c>
      <c r="AT1794">
        <f t="shared" ca="1" si="742"/>
        <v>0</v>
      </c>
      <c r="AU1794" t="b">
        <f t="shared" ca="1" si="758"/>
        <v>0</v>
      </c>
      <c r="AV1794" t="b">
        <f t="shared" ca="1" si="759"/>
        <v>0</v>
      </c>
      <c r="AW1794" s="266" t="b">
        <f t="shared" ca="1" si="760"/>
        <v>0</v>
      </c>
      <c r="AX1794" s="266" t="b">
        <f t="shared" ca="1" si="761"/>
        <v>0</v>
      </c>
      <c r="AY1794" s="266" t="b">
        <f t="shared" ca="1" si="762"/>
        <v>0</v>
      </c>
    </row>
    <row r="1795" spans="1:51" x14ac:dyDescent="0.25">
      <c r="A1795">
        <v>1763</v>
      </c>
      <c r="B1795" s="163">
        <f ca="1">OFFSET(InputPriceData!B$15,CalculationsAndCharts!$A1795+$A$11,0,1,1)</f>
        <v>39457</v>
      </c>
      <c r="C1795" s="3">
        <f ca="1">OFFSET(InputPriceData!G$15,CalculationsAndCharts!$A1795+$A$11,IF($C$7,8,0),1,1)</f>
        <v>621800</v>
      </c>
      <c r="D1795" s="4">
        <f ca="1">OFFSET(InputPriceData!C$15,CalculationsAndCharts!$A1795+$A$11,IF($C$7,8,0),1,1)</f>
        <v>13.21</v>
      </c>
      <c r="E1795" s="4">
        <f ca="1">OFFSET(InputPriceData!D$15,CalculationsAndCharts!$A1795+$A$11,IF($C$7,8,0),1,1)</f>
        <v>14.23</v>
      </c>
      <c r="F1795" s="4">
        <f ca="1">OFFSET(InputPriceData!E$15,CalculationsAndCharts!$A1795+$A$11,IF($C$7,8,0),1,1)</f>
        <v>13.15</v>
      </c>
      <c r="G1795" s="4">
        <f ca="1">OFFSET(InputPriceData!F$15,CalculationsAndCharts!$A1795+$A$11,IF($C$7,8,0),1,1)</f>
        <v>13.88</v>
      </c>
      <c r="H1795" s="128"/>
      <c r="I1795" s="128"/>
      <c r="K1795" s="124"/>
      <c r="L1795" s="279"/>
      <c r="M1795" s="281"/>
      <c r="N1795" s="280"/>
      <c r="O1795" s="4"/>
      <c r="P1795" s="4"/>
      <c r="Q1795" s="3"/>
      <c r="S1795" s="309">
        <f t="shared" ca="1" si="743"/>
        <v>15.06</v>
      </c>
      <c r="T1795" s="309">
        <f t="shared" ca="1" si="744"/>
        <v>13.27</v>
      </c>
      <c r="U1795" s="310">
        <f t="shared" ca="1" si="736"/>
        <v>0.34078212290502841</v>
      </c>
      <c r="V1795" s="310" t="b">
        <f t="shared" ca="1" si="745"/>
        <v>0</v>
      </c>
      <c r="W1795" s="3" t="b">
        <f t="shared" ca="1" si="746"/>
        <v>0</v>
      </c>
      <c r="X1795" s="3" t="str">
        <f t="shared" ca="1" si="747"/>
        <v/>
      </c>
      <c r="Y1795" s="3" t="str">
        <f t="shared" ca="1" si="737"/>
        <v/>
      </c>
      <c r="Z1795" s="3" t="str">
        <f t="shared" ca="1" si="748"/>
        <v/>
      </c>
      <c r="AA1795" s="3" t="str">
        <f t="shared" ca="1" si="749"/>
        <v/>
      </c>
      <c r="AB1795" s="205">
        <f t="shared" ca="1" si="750"/>
        <v>4258</v>
      </c>
      <c r="AC1795" s="205">
        <f t="shared" ca="1" si="751"/>
        <v>66</v>
      </c>
      <c r="AD1795" s="205">
        <f t="shared" ca="1" si="738"/>
        <v>64.515151515151516</v>
      </c>
      <c r="AE1795" s="205">
        <f t="shared" ca="1" si="739"/>
        <v>14.515151515151516</v>
      </c>
      <c r="AF1795" s="205">
        <f t="shared" ca="1" si="752"/>
        <v>2.9030303030303033</v>
      </c>
      <c r="AG1795" s="205"/>
      <c r="AH1795" s="205"/>
      <c r="AI1795" s="205"/>
      <c r="AJ1795" s="205"/>
      <c r="AK1795" s="4"/>
      <c r="AL1795" s="4"/>
      <c r="AM1795" s="309">
        <f t="shared" ca="1" si="753"/>
        <v>15.06</v>
      </c>
      <c r="AN1795" s="309">
        <f t="shared" ca="1" si="754"/>
        <v>13.27</v>
      </c>
      <c r="AO1795" s="310">
        <f t="shared" ca="1" si="755"/>
        <v>0.34078212290502841</v>
      </c>
      <c r="AP1795" s="310" t="b">
        <f t="shared" ca="1" si="756"/>
        <v>0</v>
      </c>
      <c r="AQ1795" s="309">
        <f t="shared" ca="1" si="757"/>
        <v>0</v>
      </c>
      <c r="AR1795" s="205">
        <f t="shared" ca="1" si="740"/>
        <v>0</v>
      </c>
      <c r="AS1795" s="45" t="b">
        <f t="shared" ca="1" si="741"/>
        <v>0</v>
      </c>
      <c r="AT1795">
        <f t="shared" ca="1" si="742"/>
        <v>0</v>
      </c>
      <c r="AU1795" t="b">
        <f t="shared" ca="1" si="758"/>
        <v>0</v>
      </c>
      <c r="AV1795" t="b">
        <f t="shared" ca="1" si="759"/>
        <v>0</v>
      </c>
      <c r="AW1795" s="266" t="b">
        <f t="shared" ca="1" si="760"/>
        <v>0</v>
      </c>
      <c r="AX1795" s="266" t="b">
        <f t="shared" ca="1" si="761"/>
        <v>0</v>
      </c>
      <c r="AY1795" s="266" t="b">
        <f t="shared" ca="1" si="762"/>
        <v>0</v>
      </c>
    </row>
    <row r="1796" spans="1:51" x14ac:dyDescent="0.25">
      <c r="A1796">
        <v>1764</v>
      </c>
      <c r="B1796" s="163">
        <f ca="1">OFFSET(InputPriceData!B$15,CalculationsAndCharts!$A1796+$A$11,0,1,1)</f>
        <v>39456</v>
      </c>
      <c r="C1796" s="3">
        <f ca="1">OFFSET(InputPriceData!G$15,CalculationsAndCharts!$A1796+$A$11,IF($C$7,8,0),1,1)</f>
        <v>888800</v>
      </c>
      <c r="D1796" s="4">
        <f ca="1">OFFSET(InputPriceData!C$15,CalculationsAndCharts!$A1796+$A$11,IF($C$7,8,0),1,1)</f>
        <v>13.23</v>
      </c>
      <c r="E1796" s="4">
        <f ca="1">OFFSET(InputPriceData!D$15,CalculationsAndCharts!$A1796+$A$11,IF($C$7,8,0),1,1)</f>
        <v>13.57</v>
      </c>
      <c r="F1796" s="4">
        <f ca="1">OFFSET(InputPriceData!E$15,CalculationsAndCharts!$A1796+$A$11,IF($C$7,8,0),1,1)</f>
        <v>12.98</v>
      </c>
      <c r="G1796" s="4">
        <f ca="1">OFFSET(InputPriceData!F$15,CalculationsAndCharts!$A1796+$A$11,IF($C$7,8,0),1,1)</f>
        <v>13.39</v>
      </c>
      <c r="H1796" s="128"/>
      <c r="I1796" s="128"/>
      <c r="K1796" s="124"/>
      <c r="L1796" s="279"/>
      <c r="M1796" s="281"/>
      <c r="N1796" s="280"/>
      <c r="O1796" s="4"/>
      <c r="P1796" s="4"/>
      <c r="Q1796" s="3"/>
      <c r="S1796" s="309">
        <f t="shared" ca="1" si="743"/>
        <v>15.11</v>
      </c>
      <c r="T1796" s="309">
        <f t="shared" ca="1" si="744"/>
        <v>13.27</v>
      </c>
      <c r="U1796" s="310">
        <f t="shared" ca="1" si="736"/>
        <v>6.5217391304348366E-2</v>
      </c>
      <c r="V1796" s="310" t="b">
        <f t="shared" ca="1" si="745"/>
        <v>0</v>
      </c>
      <c r="W1796" s="3" t="b">
        <f t="shared" ca="1" si="746"/>
        <v>0</v>
      </c>
      <c r="X1796" s="3" t="str">
        <f t="shared" ca="1" si="747"/>
        <v/>
      </c>
      <c r="Y1796" s="3" t="str">
        <f t="shared" ca="1" si="737"/>
        <v/>
      </c>
      <c r="Z1796" s="3" t="str">
        <f t="shared" ca="1" si="748"/>
        <v/>
      </c>
      <c r="AA1796" s="3" t="str">
        <f t="shared" ca="1" si="749"/>
        <v/>
      </c>
      <c r="AB1796" s="205">
        <f t="shared" ca="1" si="750"/>
        <v>4258</v>
      </c>
      <c r="AC1796" s="205">
        <f t="shared" ca="1" si="751"/>
        <v>66</v>
      </c>
      <c r="AD1796" s="205">
        <f t="shared" ca="1" si="738"/>
        <v>64.515151515151516</v>
      </c>
      <c r="AE1796" s="205">
        <f t="shared" ca="1" si="739"/>
        <v>14.515151515151516</v>
      </c>
      <c r="AF1796" s="205">
        <f t="shared" ca="1" si="752"/>
        <v>2.9030303030303033</v>
      </c>
      <c r="AG1796" s="205"/>
      <c r="AH1796" s="205"/>
      <c r="AI1796" s="205"/>
      <c r="AJ1796" s="205"/>
      <c r="AK1796" s="4"/>
      <c r="AL1796" s="4"/>
      <c r="AM1796" s="309">
        <f t="shared" ca="1" si="753"/>
        <v>15.06</v>
      </c>
      <c r="AN1796" s="309">
        <f t="shared" ca="1" si="754"/>
        <v>13.27</v>
      </c>
      <c r="AO1796" s="310">
        <f t="shared" ca="1" si="755"/>
        <v>6.7039106145251923E-2</v>
      </c>
      <c r="AP1796" s="310" t="b">
        <f t="shared" ca="1" si="756"/>
        <v>0</v>
      </c>
      <c r="AQ1796" s="309">
        <f t="shared" ca="1" si="757"/>
        <v>0</v>
      </c>
      <c r="AR1796" s="205">
        <f t="shared" ca="1" si="740"/>
        <v>0</v>
      </c>
      <c r="AS1796" s="45" t="b">
        <f t="shared" ca="1" si="741"/>
        <v>0</v>
      </c>
      <c r="AT1796">
        <f t="shared" ca="1" si="742"/>
        <v>0</v>
      </c>
      <c r="AU1796" t="b">
        <f t="shared" ca="1" si="758"/>
        <v>0</v>
      </c>
      <c r="AV1796" t="b">
        <f t="shared" ca="1" si="759"/>
        <v>0</v>
      </c>
      <c r="AW1796" s="266" t="b">
        <f t="shared" ca="1" si="760"/>
        <v>0</v>
      </c>
      <c r="AX1796" s="266" t="b">
        <f t="shared" ca="1" si="761"/>
        <v>0</v>
      </c>
      <c r="AY1796" s="266" t="b">
        <f t="shared" ca="1" si="762"/>
        <v>0</v>
      </c>
    </row>
    <row r="1797" spans="1:51" x14ac:dyDescent="0.25">
      <c r="A1797">
        <v>1765</v>
      </c>
      <c r="B1797" s="163">
        <f ca="1">OFFSET(InputPriceData!B$15,CalculationsAndCharts!$A1797+$A$11,0,1,1)</f>
        <v>39455</v>
      </c>
      <c r="C1797" s="3">
        <f ca="1">OFFSET(InputPriceData!G$15,CalculationsAndCharts!$A1797+$A$11,IF($C$7,8,0),1,1)</f>
        <v>664000</v>
      </c>
      <c r="D1797" s="4">
        <f ca="1">OFFSET(InputPriceData!C$15,CalculationsAndCharts!$A1797+$A$11,IF($C$7,8,0),1,1)</f>
        <v>13.46</v>
      </c>
      <c r="E1797" s="4">
        <f ca="1">OFFSET(InputPriceData!D$15,CalculationsAndCharts!$A1797+$A$11,IF($C$7,8,0),1,1)</f>
        <v>13.79</v>
      </c>
      <c r="F1797" s="4">
        <f ca="1">OFFSET(InputPriceData!E$15,CalculationsAndCharts!$A1797+$A$11,IF($C$7,8,0),1,1)</f>
        <v>13.23</v>
      </c>
      <c r="G1797" s="4">
        <f ca="1">OFFSET(InputPriceData!F$15,CalculationsAndCharts!$A1797+$A$11,IF($C$7,8,0),1,1)</f>
        <v>13.27</v>
      </c>
      <c r="H1797" s="128"/>
      <c r="I1797" s="128"/>
      <c r="K1797" s="124"/>
      <c r="L1797" s="279"/>
      <c r="M1797" s="281"/>
      <c r="N1797" s="280"/>
      <c r="O1797" s="4"/>
      <c r="P1797" s="4"/>
      <c r="Q1797" s="3"/>
      <c r="S1797" s="309">
        <f t="shared" ca="1" si="743"/>
        <v>15.11</v>
      </c>
      <c r="T1797" s="309">
        <f t="shared" ca="1" si="744"/>
        <v>13.27</v>
      </c>
      <c r="U1797" s="310">
        <f t="shared" ca="1" si="736"/>
        <v>0</v>
      </c>
      <c r="V1797" s="310" t="b">
        <f t="shared" ca="1" si="745"/>
        <v>0</v>
      </c>
      <c r="W1797" s="3" t="b">
        <f t="shared" ca="1" si="746"/>
        <v>0</v>
      </c>
      <c r="X1797" s="3" t="str">
        <f t="shared" ca="1" si="747"/>
        <v/>
      </c>
      <c r="Y1797" s="3" t="str">
        <f t="shared" ca="1" si="737"/>
        <v/>
      </c>
      <c r="Z1797" s="3" t="str">
        <f t="shared" ca="1" si="748"/>
        <v/>
      </c>
      <c r="AA1797" s="3" t="str">
        <f t="shared" ca="1" si="749"/>
        <v/>
      </c>
      <c r="AB1797" s="205">
        <f t="shared" ca="1" si="750"/>
        <v>4258</v>
      </c>
      <c r="AC1797" s="205">
        <f t="shared" ca="1" si="751"/>
        <v>66</v>
      </c>
      <c r="AD1797" s="205">
        <f t="shared" ca="1" si="738"/>
        <v>64.515151515151516</v>
      </c>
      <c r="AE1797" s="205">
        <f t="shared" ca="1" si="739"/>
        <v>14.515151515151516</v>
      </c>
      <c r="AF1797" s="205">
        <f t="shared" ca="1" si="752"/>
        <v>2.9030303030303033</v>
      </c>
      <c r="AG1797" s="205"/>
      <c r="AH1797" s="205"/>
      <c r="AI1797" s="205"/>
      <c r="AJ1797" s="205"/>
      <c r="AK1797" s="4"/>
      <c r="AL1797" s="4"/>
      <c r="AM1797" s="309">
        <f t="shared" ca="1" si="753"/>
        <v>15.06</v>
      </c>
      <c r="AN1797" s="309">
        <f t="shared" ca="1" si="754"/>
        <v>13.27</v>
      </c>
      <c r="AO1797" s="310">
        <f t="shared" ca="1" si="755"/>
        <v>0</v>
      </c>
      <c r="AP1797" s="310" t="b">
        <f t="shared" ca="1" si="756"/>
        <v>0</v>
      </c>
      <c r="AQ1797" s="309">
        <f t="shared" ca="1" si="757"/>
        <v>0</v>
      </c>
      <c r="AR1797" s="205">
        <f t="shared" ca="1" si="740"/>
        <v>0</v>
      </c>
      <c r="AS1797" s="45" t="b">
        <f t="shared" ca="1" si="741"/>
        <v>0</v>
      </c>
      <c r="AT1797">
        <f t="shared" ca="1" si="742"/>
        <v>0</v>
      </c>
      <c r="AU1797" t="b">
        <f t="shared" ca="1" si="758"/>
        <v>0</v>
      </c>
      <c r="AV1797" t="b">
        <f t="shared" ca="1" si="759"/>
        <v>0</v>
      </c>
      <c r="AW1797" s="266" t="b">
        <f t="shared" ca="1" si="760"/>
        <v>0</v>
      </c>
      <c r="AX1797" s="266" t="b">
        <f t="shared" ca="1" si="761"/>
        <v>0</v>
      </c>
      <c r="AY1797" s="266" t="b">
        <f t="shared" ca="1" si="762"/>
        <v>0</v>
      </c>
    </row>
    <row r="1798" spans="1:51" x14ac:dyDescent="0.25">
      <c r="A1798">
        <v>1766</v>
      </c>
      <c r="B1798" s="163">
        <f ca="1">OFFSET(InputPriceData!B$15,CalculationsAndCharts!$A1798+$A$11,0,1,1)</f>
        <v>39454</v>
      </c>
      <c r="C1798" s="3">
        <f ca="1">OFFSET(InputPriceData!G$15,CalculationsAndCharts!$A1798+$A$11,IF($C$7,8,0),1,1)</f>
        <v>949900</v>
      </c>
      <c r="D1798" s="4">
        <f ca="1">OFFSET(InputPriceData!C$15,CalculationsAndCharts!$A1798+$A$11,IF($C$7,8,0),1,1)</f>
        <v>13.58</v>
      </c>
      <c r="E1798" s="4">
        <f ca="1">OFFSET(InputPriceData!D$15,CalculationsAndCharts!$A1798+$A$11,IF($C$7,8,0),1,1)</f>
        <v>13.74</v>
      </c>
      <c r="F1798" s="4">
        <f ca="1">OFFSET(InputPriceData!E$15,CalculationsAndCharts!$A1798+$A$11,IF($C$7,8,0),1,1)</f>
        <v>13.24</v>
      </c>
      <c r="G1798" s="4">
        <f ca="1">OFFSET(InputPriceData!F$15,CalculationsAndCharts!$A1798+$A$11,IF($C$7,8,0),1,1)</f>
        <v>13.48</v>
      </c>
      <c r="H1798" s="128"/>
      <c r="I1798" s="128"/>
      <c r="K1798" s="124"/>
      <c r="L1798" s="279"/>
      <c r="M1798" s="281"/>
      <c r="N1798" s="280"/>
      <c r="O1798" s="4"/>
      <c r="P1798" s="4"/>
      <c r="Q1798" s="3"/>
      <c r="S1798" s="309">
        <f t="shared" ca="1" si="743"/>
        <v>15.11</v>
      </c>
      <c r="T1798" s="309">
        <f t="shared" ca="1" si="744"/>
        <v>13.46</v>
      </c>
      <c r="U1798" s="310">
        <f t="shared" ca="1" si="736"/>
        <v>1.2121212121211873E-2</v>
      </c>
      <c r="V1798" s="310" t="b">
        <f t="shared" ca="1" si="745"/>
        <v>0</v>
      </c>
      <c r="W1798" s="3" t="b">
        <f t="shared" ca="1" si="746"/>
        <v>0</v>
      </c>
      <c r="X1798" s="3" t="str">
        <f t="shared" ca="1" si="747"/>
        <v/>
      </c>
      <c r="Y1798" s="3" t="str">
        <f t="shared" ca="1" si="737"/>
        <v/>
      </c>
      <c r="Z1798" s="3" t="str">
        <f t="shared" ca="1" si="748"/>
        <v/>
      </c>
      <c r="AA1798" s="3" t="str">
        <f t="shared" ca="1" si="749"/>
        <v/>
      </c>
      <c r="AB1798" s="205">
        <f t="shared" ca="1" si="750"/>
        <v>4258</v>
      </c>
      <c r="AC1798" s="205">
        <f t="shared" ca="1" si="751"/>
        <v>66</v>
      </c>
      <c r="AD1798" s="205">
        <f t="shared" ca="1" si="738"/>
        <v>64.515151515151516</v>
      </c>
      <c r="AE1798" s="205">
        <f t="shared" ca="1" si="739"/>
        <v>14.515151515151516</v>
      </c>
      <c r="AF1798" s="205">
        <f t="shared" ca="1" si="752"/>
        <v>2.9030303030303033</v>
      </c>
      <c r="AG1798" s="205"/>
      <c r="AH1798" s="205"/>
      <c r="AI1798" s="205"/>
      <c r="AJ1798" s="205"/>
      <c r="AK1798" s="4"/>
      <c r="AL1798" s="4"/>
      <c r="AM1798" s="309">
        <f t="shared" ca="1" si="753"/>
        <v>15.11</v>
      </c>
      <c r="AN1798" s="309">
        <f t="shared" ca="1" si="754"/>
        <v>13.46</v>
      </c>
      <c r="AO1798" s="310">
        <f t="shared" ca="1" si="755"/>
        <v>1.2121212121211873E-2</v>
      </c>
      <c r="AP1798" s="310" t="b">
        <f t="shared" ca="1" si="756"/>
        <v>0</v>
      </c>
      <c r="AQ1798" s="309">
        <f t="shared" ca="1" si="757"/>
        <v>0</v>
      </c>
      <c r="AR1798" s="205">
        <f t="shared" ca="1" si="740"/>
        <v>0</v>
      </c>
      <c r="AS1798" s="45" t="b">
        <f t="shared" ca="1" si="741"/>
        <v>0</v>
      </c>
      <c r="AT1798">
        <f t="shared" ca="1" si="742"/>
        <v>0</v>
      </c>
      <c r="AU1798" t="b">
        <f t="shared" ca="1" si="758"/>
        <v>0</v>
      </c>
      <c r="AV1798" t="b">
        <f t="shared" ca="1" si="759"/>
        <v>0</v>
      </c>
      <c r="AW1798" s="266" t="b">
        <f t="shared" ca="1" si="760"/>
        <v>0</v>
      </c>
      <c r="AX1798" s="266" t="b">
        <f t="shared" ca="1" si="761"/>
        <v>0</v>
      </c>
      <c r="AY1798" s="266" t="b">
        <f t="shared" ca="1" si="762"/>
        <v>0</v>
      </c>
    </row>
    <row r="1799" spans="1:51" x14ac:dyDescent="0.25">
      <c r="A1799">
        <v>1767</v>
      </c>
      <c r="B1799" s="163">
        <f ca="1">OFFSET(InputPriceData!B$15,CalculationsAndCharts!$A1799+$A$11,0,1,1)</f>
        <v>39451</v>
      </c>
      <c r="C1799" s="3">
        <f ca="1">OFFSET(InputPriceData!G$15,CalculationsAndCharts!$A1799+$A$11,IF($C$7,8,0),1,1)</f>
        <v>779300</v>
      </c>
      <c r="D1799" s="4">
        <f ca="1">OFFSET(InputPriceData!C$15,CalculationsAndCharts!$A1799+$A$11,IF($C$7,8,0),1,1)</f>
        <v>13.3</v>
      </c>
      <c r="E1799" s="4">
        <f ca="1">OFFSET(InputPriceData!D$15,CalculationsAndCharts!$A1799+$A$11,IF($C$7,8,0),1,1)</f>
        <v>13.63</v>
      </c>
      <c r="F1799" s="4">
        <f ca="1">OFFSET(InputPriceData!E$15,CalculationsAndCharts!$A1799+$A$11,IF($C$7,8,0),1,1)</f>
        <v>13.3</v>
      </c>
      <c r="G1799" s="4">
        <f ca="1">OFFSET(InputPriceData!F$15,CalculationsAndCharts!$A1799+$A$11,IF($C$7,8,0),1,1)</f>
        <v>13.5</v>
      </c>
      <c r="H1799" s="128"/>
      <c r="I1799" s="128"/>
      <c r="K1799" s="124"/>
      <c r="L1799" s="279"/>
      <c r="M1799" s="281"/>
      <c r="N1799" s="280"/>
      <c r="O1799" s="4"/>
      <c r="P1799" s="4"/>
      <c r="Q1799" s="3"/>
      <c r="S1799" s="309">
        <f t="shared" ca="1" si="743"/>
        <v>15.57</v>
      </c>
      <c r="T1799" s="309">
        <f t="shared" ca="1" si="744"/>
        <v>13.46</v>
      </c>
      <c r="U1799" s="310">
        <f t="shared" ca="1" si="736"/>
        <v>1.8957345971563584E-2</v>
      </c>
      <c r="V1799" s="310" t="b">
        <f t="shared" ca="1" si="745"/>
        <v>0</v>
      </c>
      <c r="W1799" s="3" t="b">
        <f t="shared" ca="1" si="746"/>
        <v>0</v>
      </c>
      <c r="X1799" s="3" t="str">
        <f t="shared" ca="1" si="747"/>
        <v/>
      </c>
      <c r="Y1799" s="3" t="str">
        <f t="shared" ca="1" si="737"/>
        <v/>
      </c>
      <c r="Z1799" s="3" t="str">
        <f t="shared" ca="1" si="748"/>
        <v/>
      </c>
      <c r="AA1799" s="3" t="str">
        <f t="shared" ca="1" si="749"/>
        <v/>
      </c>
      <c r="AB1799" s="205">
        <f t="shared" ca="1" si="750"/>
        <v>4258</v>
      </c>
      <c r="AC1799" s="205">
        <f t="shared" ca="1" si="751"/>
        <v>66</v>
      </c>
      <c r="AD1799" s="205">
        <f t="shared" ca="1" si="738"/>
        <v>64.515151515151516</v>
      </c>
      <c r="AE1799" s="205">
        <f t="shared" ca="1" si="739"/>
        <v>14.515151515151516</v>
      </c>
      <c r="AF1799" s="205">
        <f t="shared" ca="1" si="752"/>
        <v>2.9030303030303033</v>
      </c>
      <c r="AG1799" s="205"/>
      <c r="AH1799" s="205"/>
      <c r="AI1799" s="205"/>
      <c r="AJ1799" s="205"/>
      <c r="AK1799" s="4"/>
      <c r="AL1799" s="4"/>
      <c r="AM1799" s="309">
        <f t="shared" ca="1" si="753"/>
        <v>15.11</v>
      </c>
      <c r="AN1799" s="309">
        <f t="shared" ca="1" si="754"/>
        <v>13.46</v>
      </c>
      <c r="AO1799" s="310">
        <f t="shared" ca="1" si="755"/>
        <v>2.4242424242423746E-2</v>
      </c>
      <c r="AP1799" s="310" t="b">
        <f t="shared" ca="1" si="756"/>
        <v>0</v>
      </c>
      <c r="AQ1799" s="309">
        <f t="shared" ca="1" si="757"/>
        <v>0</v>
      </c>
      <c r="AR1799" s="205">
        <f t="shared" ca="1" si="740"/>
        <v>0</v>
      </c>
      <c r="AS1799" s="45" t="b">
        <f t="shared" ca="1" si="741"/>
        <v>0</v>
      </c>
      <c r="AT1799">
        <f t="shared" ca="1" si="742"/>
        <v>0</v>
      </c>
      <c r="AU1799" t="b">
        <f t="shared" ca="1" si="758"/>
        <v>0</v>
      </c>
      <c r="AV1799" t="b">
        <f t="shared" ca="1" si="759"/>
        <v>0</v>
      </c>
      <c r="AW1799" s="266" t="b">
        <f t="shared" ca="1" si="760"/>
        <v>0</v>
      </c>
      <c r="AX1799" s="266" t="b">
        <f t="shared" ca="1" si="761"/>
        <v>0</v>
      </c>
      <c r="AY1799" s="266" t="b">
        <f t="shared" ca="1" si="762"/>
        <v>0</v>
      </c>
    </row>
    <row r="1800" spans="1:51" x14ac:dyDescent="0.25">
      <c r="A1800">
        <v>1768</v>
      </c>
      <c r="B1800" s="163">
        <f ca="1">OFFSET(InputPriceData!B$15,CalculationsAndCharts!$A1800+$A$11,0,1,1)</f>
        <v>39450</v>
      </c>
      <c r="C1800" s="3">
        <f ca="1">OFFSET(InputPriceData!G$15,CalculationsAndCharts!$A1800+$A$11,IF($C$7,8,0),1,1)</f>
        <v>838700</v>
      </c>
      <c r="D1800" s="4">
        <f ca="1">OFFSET(InputPriceData!C$15,CalculationsAndCharts!$A1800+$A$11,IF($C$7,8,0),1,1)</f>
        <v>13.68</v>
      </c>
      <c r="E1800" s="4">
        <f ca="1">OFFSET(InputPriceData!D$15,CalculationsAndCharts!$A1800+$A$11,IF($C$7,8,0),1,1)</f>
        <v>13.93</v>
      </c>
      <c r="F1800" s="4">
        <f ca="1">OFFSET(InputPriceData!E$15,CalculationsAndCharts!$A1800+$A$11,IF($C$7,8,0),1,1)</f>
        <v>13.28</v>
      </c>
      <c r="G1800" s="4">
        <f ca="1">OFFSET(InputPriceData!F$15,CalculationsAndCharts!$A1800+$A$11,IF($C$7,8,0),1,1)</f>
        <v>13.46</v>
      </c>
      <c r="H1800" s="128"/>
      <c r="I1800" s="128"/>
      <c r="K1800" s="124"/>
      <c r="L1800" s="279"/>
      <c r="M1800" s="281"/>
      <c r="N1800" s="280"/>
      <c r="O1800" s="4"/>
      <c r="P1800" s="4"/>
      <c r="Q1800" s="3"/>
      <c r="S1800" s="309">
        <f t="shared" ca="1" si="743"/>
        <v>15.57</v>
      </c>
      <c r="T1800" s="309">
        <f t="shared" ca="1" si="744"/>
        <v>13.46</v>
      </c>
      <c r="U1800" s="310">
        <f t="shared" ca="1" si="736"/>
        <v>0</v>
      </c>
      <c r="V1800" s="310" t="b">
        <f t="shared" ca="1" si="745"/>
        <v>0</v>
      </c>
      <c r="W1800" s="3" t="b">
        <f t="shared" ca="1" si="746"/>
        <v>0</v>
      </c>
      <c r="X1800" s="3" t="str">
        <f t="shared" ca="1" si="747"/>
        <v/>
      </c>
      <c r="Y1800" s="3" t="str">
        <f t="shared" ca="1" si="737"/>
        <v/>
      </c>
      <c r="Z1800" s="3" t="str">
        <f t="shared" ca="1" si="748"/>
        <v/>
      </c>
      <c r="AA1800" s="3" t="str">
        <f t="shared" ca="1" si="749"/>
        <v/>
      </c>
      <c r="AB1800" s="205">
        <f t="shared" ca="1" si="750"/>
        <v>4258</v>
      </c>
      <c r="AC1800" s="205">
        <f t="shared" ca="1" si="751"/>
        <v>66</v>
      </c>
      <c r="AD1800" s="205">
        <f t="shared" ca="1" si="738"/>
        <v>64.515151515151516</v>
      </c>
      <c r="AE1800" s="205">
        <f t="shared" ca="1" si="739"/>
        <v>14.515151515151516</v>
      </c>
      <c r="AF1800" s="205">
        <f t="shared" ca="1" si="752"/>
        <v>2.9030303030303033</v>
      </c>
      <c r="AG1800" s="205"/>
      <c r="AH1800" s="205"/>
      <c r="AI1800" s="205"/>
      <c r="AJ1800" s="205"/>
      <c r="AK1800" s="4"/>
      <c r="AL1800" s="4"/>
      <c r="AM1800" s="309">
        <f t="shared" ca="1" si="753"/>
        <v>15.11</v>
      </c>
      <c r="AN1800" s="309">
        <f t="shared" ca="1" si="754"/>
        <v>13.46</v>
      </c>
      <c r="AO1800" s="310">
        <f t="shared" ca="1" si="755"/>
        <v>0</v>
      </c>
      <c r="AP1800" s="310" t="b">
        <f t="shared" ca="1" si="756"/>
        <v>0</v>
      </c>
      <c r="AQ1800" s="309">
        <f t="shared" ca="1" si="757"/>
        <v>0</v>
      </c>
      <c r="AR1800" s="205">
        <f t="shared" ca="1" si="740"/>
        <v>0</v>
      </c>
      <c r="AS1800" s="45" t="b">
        <f t="shared" ca="1" si="741"/>
        <v>0</v>
      </c>
      <c r="AT1800">
        <f t="shared" ca="1" si="742"/>
        <v>0</v>
      </c>
      <c r="AU1800" t="b">
        <f t="shared" ca="1" si="758"/>
        <v>0</v>
      </c>
      <c r="AV1800" t="b">
        <f t="shared" ca="1" si="759"/>
        <v>0</v>
      </c>
      <c r="AW1800" s="266" t="b">
        <f t="shared" ca="1" si="760"/>
        <v>0</v>
      </c>
      <c r="AX1800" s="266" t="b">
        <f t="shared" ca="1" si="761"/>
        <v>0</v>
      </c>
      <c r="AY1800" s="266" t="b">
        <f t="shared" ca="1" si="762"/>
        <v>1</v>
      </c>
    </row>
    <row r="1801" spans="1:51" x14ac:dyDescent="0.25">
      <c r="A1801">
        <v>1769</v>
      </c>
      <c r="B1801" s="163">
        <f ca="1">OFFSET(InputPriceData!B$15,CalculationsAndCharts!$A1801+$A$11,0,1,1)</f>
        <v>39449</v>
      </c>
      <c r="C1801" s="3">
        <f ca="1">OFFSET(InputPriceData!G$15,CalculationsAndCharts!$A1801+$A$11,IF($C$7,8,0),1,1)</f>
        <v>646900</v>
      </c>
      <c r="D1801" s="4">
        <f ca="1">OFFSET(InputPriceData!C$15,CalculationsAndCharts!$A1801+$A$11,IF($C$7,8,0),1,1)</f>
        <v>14.13</v>
      </c>
      <c r="E1801" s="4">
        <f ca="1">OFFSET(InputPriceData!D$15,CalculationsAndCharts!$A1801+$A$11,IF($C$7,8,0),1,1)</f>
        <v>14.3</v>
      </c>
      <c r="F1801" s="4">
        <f ca="1">OFFSET(InputPriceData!E$15,CalculationsAndCharts!$A1801+$A$11,IF($C$7,8,0),1,1)</f>
        <v>13.6</v>
      </c>
      <c r="G1801" s="4">
        <f ca="1">OFFSET(InputPriceData!F$15,CalculationsAndCharts!$A1801+$A$11,IF($C$7,8,0),1,1)</f>
        <v>13.71</v>
      </c>
      <c r="H1801" s="128"/>
      <c r="I1801" s="128"/>
      <c r="K1801" s="124"/>
      <c r="L1801" s="279"/>
      <c r="M1801" s="281"/>
      <c r="N1801" s="280"/>
      <c r="O1801" s="4"/>
      <c r="P1801" s="4"/>
      <c r="Q1801" s="3"/>
      <c r="S1801" s="309">
        <f t="shared" ca="1" si="743"/>
        <v>15.57</v>
      </c>
      <c r="T1801" s="309">
        <f t="shared" ca="1" si="744"/>
        <v>13.71</v>
      </c>
      <c r="U1801" s="310">
        <f t="shared" ca="1" si="736"/>
        <v>0</v>
      </c>
      <c r="V1801" s="310" t="b">
        <f t="shared" ca="1" si="745"/>
        <v>0</v>
      </c>
      <c r="W1801" s="3" t="b">
        <f t="shared" ca="1" si="746"/>
        <v>0</v>
      </c>
      <c r="X1801" s="3" t="str">
        <f t="shared" ca="1" si="747"/>
        <v/>
      </c>
      <c r="Y1801" s="3" t="str">
        <f t="shared" ca="1" si="737"/>
        <v/>
      </c>
      <c r="Z1801" s="3" t="str">
        <f t="shared" ca="1" si="748"/>
        <v/>
      </c>
      <c r="AA1801" s="3" t="str">
        <f t="shared" ca="1" si="749"/>
        <v/>
      </c>
      <c r="AB1801" s="205">
        <f t="shared" ca="1" si="750"/>
        <v>4258</v>
      </c>
      <c r="AC1801" s="205">
        <f t="shared" ca="1" si="751"/>
        <v>66</v>
      </c>
      <c r="AD1801" s="205">
        <f t="shared" ca="1" si="738"/>
        <v>64.515151515151516</v>
      </c>
      <c r="AE1801" s="205">
        <f t="shared" ca="1" si="739"/>
        <v>14.515151515151516</v>
      </c>
      <c r="AF1801" s="205">
        <f t="shared" ca="1" si="752"/>
        <v>2.9030303030303033</v>
      </c>
      <c r="AG1801" s="205"/>
      <c r="AH1801" s="205"/>
      <c r="AI1801" s="205"/>
      <c r="AJ1801" s="205"/>
      <c r="AK1801" s="4"/>
      <c r="AL1801" s="4"/>
      <c r="AM1801" s="309">
        <f t="shared" ca="1" si="753"/>
        <v>15.57</v>
      </c>
      <c r="AN1801" s="309">
        <f t="shared" ca="1" si="754"/>
        <v>13.71</v>
      </c>
      <c r="AO1801" s="310">
        <f t="shared" ca="1" si="755"/>
        <v>0</v>
      </c>
      <c r="AP1801" s="310" t="b">
        <f t="shared" ca="1" si="756"/>
        <v>0</v>
      </c>
      <c r="AQ1801" s="309">
        <f t="shared" ca="1" si="757"/>
        <v>0.43289999999999995</v>
      </c>
      <c r="AR1801" s="205">
        <f t="shared" ca="1" si="740"/>
        <v>13.9971</v>
      </c>
      <c r="AS1801" s="45" t="b">
        <f t="shared" ca="1" si="741"/>
        <v>1</v>
      </c>
      <c r="AT1801">
        <f t="shared" ca="1" si="742"/>
        <v>8</v>
      </c>
      <c r="AU1801" t="b">
        <f t="shared" ca="1" si="758"/>
        <v>0</v>
      </c>
      <c r="AV1801" t="b">
        <f t="shared" ca="1" si="759"/>
        <v>1</v>
      </c>
      <c r="AW1801" s="266" t="b">
        <f t="shared" ca="1" si="760"/>
        <v>0</v>
      </c>
      <c r="AX1801" s="266" t="b">
        <f t="shared" ca="1" si="761"/>
        <v>1</v>
      </c>
      <c r="AY1801" s="266" t="b">
        <f t="shared" ca="1" si="762"/>
        <v>0</v>
      </c>
    </row>
    <row r="1802" spans="1:51" x14ac:dyDescent="0.25">
      <c r="A1802">
        <v>1770</v>
      </c>
      <c r="B1802" s="163">
        <f ca="1">OFFSET(InputPriceData!B$15,CalculationsAndCharts!$A1802+$A$11,0,1,1)</f>
        <v>39447</v>
      </c>
      <c r="C1802" s="3">
        <f ca="1">OFFSET(InputPriceData!G$15,CalculationsAndCharts!$A1802+$A$11,IF($C$7,8,0),1,1)</f>
        <v>297300</v>
      </c>
      <c r="D1802" s="4">
        <f ca="1">OFFSET(InputPriceData!C$15,CalculationsAndCharts!$A1802+$A$11,IF($C$7,8,0),1,1)</f>
        <v>14.37</v>
      </c>
      <c r="E1802" s="4">
        <f ca="1">OFFSET(InputPriceData!D$15,CalculationsAndCharts!$A1802+$A$11,IF($C$7,8,0),1,1)</f>
        <v>14.45</v>
      </c>
      <c r="F1802" s="4">
        <f ca="1">OFFSET(InputPriceData!E$15,CalculationsAndCharts!$A1802+$A$11,IF($C$7,8,0),1,1)</f>
        <v>14</v>
      </c>
      <c r="G1802" s="4">
        <f ca="1">OFFSET(InputPriceData!F$15,CalculationsAndCharts!$A1802+$A$11,IF($C$7,8,0),1,1)</f>
        <v>14.18</v>
      </c>
      <c r="H1802" s="128"/>
      <c r="I1802" s="128"/>
      <c r="K1802" s="124"/>
      <c r="L1802" s="279"/>
      <c r="M1802" s="281"/>
      <c r="N1802" s="280"/>
      <c r="O1802" s="4"/>
      <c r="P1802" s="4"/>
      <c r="Q1802" s="3"/>
      <c r="S1802" s="309">
        <f t="shared" ca="1" si="743"/>
        <v>15.57</v>
      </c>
      <c r="T1802" s="309">
        <f t="shared" ca="1" si="744"/>
        <v>14.18</v>
      </c>
      <c r="U1802" s="310">
        <f t="shared" ca="1" si="736"/>
        <v>0</v>
      </c>
      <c r="V1802" s="310" t="b">
        <f t="shared" ca="1" si="745"/>
        <v>1</v>
      </c>
      <c r="W1802" s="3" t="b">
        <f t="shared" ca="1" si="746"/>
        <v>0</v>
      </c>
      <c r="X1802" s="3" t="str">
        <f t="shared" ca="1" si="747"/>
        <v/>
      </c>
      <c r="Y1802" s="3" t="str">
        <f t="shared" ca="1" si="737"/>
        <v/>
      </c>
      <c r="Z1802" s="3" t="str">
        <f t="shared" ca="1" si="748"/>
        <v/>
      </c>
      <c r="AA1802" s="3" t="str">
        <f t="shared" ca="1" si="749"/>
        <v/>
      </c>
      <c r="AB1802" s="205">
        <f t="shared" ca="1" si="750"/>
        <v>4258</v>
      </c>
      <c r="AC1802" s="205">
        <f t="shared" ca="1" si="751"/>
        <v>66</v>
      </c>
      <c r="AD1802" s="205">
        <f t="shared" ca="1" si="738"/>
        <v>64.515151515151516</v>
      </c>
      <c r="AE1802" s="205">
        <f t="shared" ca="1" si="739"/>
        <v>14.515151515151516</v>
      </c>
      <c r="AF1802" s="205">
        <f t="shared" ca="1" si="752"/>
        <v>2.9030303030303033</v>
      </c>
      <c r="AG1802" s="205"/>
      <c r="AH1802" s="205"/>
      <c r="AI1802" s="205"/>
      <c r="AJ1802" s="205"/>
      <c r="AK1802" s="4"/>
      <c r="AL1802" s="4"/>
      <c r="AM1802" s="309">
        <f t="shared" ca="1" si="753"/>
        <v>15.57</v>
      </c>
      <c r="AN1802" s="309">
        <f t="shared" ca="1" si="754"/>
        <v>14.18</v>
      </c>
      <c r="AO1802" s="310">
        <f t="shared" ca="1" si="755"/>
        <v>0</v>
      </c>
      <c r="AP1802" s="310" t="b">
        <f t="shared" ca="1" si="756"/>
        <v>1</v>
      </c>
      <c r="AQ1802" s="309">
        <f t="shared" ca="1" si="757"/>
        <v>0.43289999999999995</v>
      </c>
      <c r="AR1802" s="205">
        <f t="shared" ca="1" si="740"/>
        <v>13.9971</v>
      </c>
      <c r="AS1802" s="45" t="b">
        <f t="shared" ca="1" si="741"/>
        <v>0</v>
      </c>
      <c r="AT1802">
        <f t="shared" ca="1" si="742"/>
        <v>7</v>
      </c>
      <c r="AU1802" t="b">
        <f t="shared" ca="1" si="758"/>
        <v>0</v>
      </c>
      <c r="AV1802" t="b">
        <f t="shared" ca="1" si="759"/>
        <v>0</v>
      </c>
      <c r="AW1802" s="266" t="b">
        <f t="shared" ca="1" si="760"/>
        <v>0</v>
      </c>
      <c r="AX1802" s="266" t="b">
        <f t="shared" ca="1" si="761"/>
        <v>1</v>
      </c>
      <c r="AY1802" s="266" t="b">
        <f t="shared" ca="1" si="762"/>
        <v>0</v>
      </c>
    </row>
    <row r="1803" spans="1:51" x14ac:dyDescent="0.25">
      <c r="A1803">
        <v>1771</v>
      </c>
      <c r="B1803" s="163">
        <f ca="1">OFFSET(InputPriceData!B$15,CalculationsAndCharts!$A1803+$A$11,0,1,1)</f>
        <v>39444</v>
      </c>
      <c r="C1803" s="3">
        <f ca="1">OFFSET(InputPriceData!G$15,CalculationsAndCharts!$A1803+$A$11,IF($C$7,8,0),1,1)</f>
        <v>317000</v>
      </c>
      <c r="D1803" s="4">
        <f ca="1">OFFSET(InputPriceData!C$15,CalculationsAndCharts!$A1803+$A$11,IF($C$7,8,0),1,1)</f>
        <v>14.45</v>
      </c>
      <c r="E1803" s="4">
        <f ca="1">OFFSET(InputPriceData!D$15,CalculationsAndCharts!$A1803+$A$11,IF($C$7,8,0),1,1)</f>
        <v>14.67</v>
      </c>
      <c r="F1803" s="4">
        <f ca="1">OFFSET(InputPriceData!E$15,CalculationsAndCharts!$A1803+$A$11,IF($C$7,8,0),1,1)</f>
        <v>14.32</v>
      </c>
      <c r="G1803" s="4">
        <f ca="1">OFFSET(InputPriceData!F$15,CalculationsAndCharts!$A1803+$A$11,IF($C$7,8,0),1,1)</f>
        <v>14.47</v>
      </c>
      <c r="H1803" s="128"/>
      <c r="I1803" s="128"/>
      <c r="K1803" s="124"/>
      <c r="L1803" s="279"/>
      <c r="M1803" s="281"/>
      <c r="N1803" s="280"/>
      <c r="O1803" s="4"/>
      <c r="P1803" s="4"/>
      <c r="Q1803" s="3"/>
      <c r="S1803" s="309">
        <f t="shared" ca="1" si="743"/>
        <v>15.57</v>
      </c>
      <c r="T1803" s="309">
        <f t="shared" ca="1" si="744"/>
        <v>14.28</v>
      </c>
      <c r="U1803" s="310">
        <f t="shared" ca="1" si="736"/>
        <v>0.14728682170542723</v>
      </c>
      <c r="V1803" s="310" t="b">
        <f t="shared" ca="1" si="745"/>
        <v>0</v>
      </c>
      <c r="W1803" s="3" t="b">
        <f t="shared" ca="1" si="746"/>
        <v>0</v>
      </c>
      <c r="X1803" s="3" t="str">
        <f t="shared" ca="1" si="747"/>
        <v/>
      </c>
      <c r="Y1803" s="3" t="str">
        <f t="shared" ca="1" si="737"/>
        <v/>
      </c>
      <c r="Z1803" s="3" t="str">
        <f t="shared" ca="1" si="748"/>
        <v/>
      </c>
      <c r="AA1803" s="3" t="str">
        <f t="shared" ca="1" si="749"/>
        <v/>
      </c>
      <c r="AB1803" s="205">
        <f t="shared" ca="1" si="750"/>
        <v>4258</v>
      </c>
      <c r="AC1803" s="205">
        <f t="shared" ca="1" si="751"/>
        <v>66</v>
      </c>
      <c r="AD1803" s="205">
        <f t="shared" ca="1" si="738"/>
        <v>64.515151515151516</v>
      </c>
      <c r="AE1803" s="205">
        <f t="shared" ca="1" si="739"/>
        <v>14.515151515151516</v>
      </c>
      <c r="AF1803" s="205">
        <f t="shared" ca="1" si="752"/>
        <v>2.9030303030303033</v>
      </c>
      <c r="AG1803" s="205"/>
      <c r="AH1803" s="205"/>
      <c r="AI1803" s="205"/>
      <c r="AJ1803" s="205"/>
      <c r="AK1803" s="4"/>
      <c r="AL1803" s="4"/>
      <c r="AM1803" s="309">
        <f t="shared" ca="1" si="753"/>
        <v>15.57</v>
      </c>
      <c r="AN1803" s="309">
        <f t="shared" ca="1" si="754"/>
        <v>14.28</v>
      </c>
      <c r="AO1803" s="310">
        <f t="shared" ca="1" si="755"/>
        <v>0.14728682170542723</v>
      </c>
      <c r="AP1803" s="310" t="b">
        <f t="shared" ca="1" si="756"/>
        <v>0</v>
      </c>
      <c r="AQ1803" s="309">
        <f t="shared" ca="1" si="757"/>
        <v>0.43289999999999995</v>
      </c>
      <c r="AR1803" s="205">
        <f t="shared" ca="1" si="740"/>
        <v>13.9971</v>
      </c>
      <c r="AS1803" s="45" t="b">
        <f t="shared" ca="1" si="741"/>
        <v>0</v>
      </c>
      <c r="AT1803">
        <f t="shared" ca="1" si="742"/>
        <v>6</v>
      </c>
      <c r="AU1803" t="b">
        <f t="shared" ca="1" si="758"/>
        <v>0</v>
      </c>
      <c r="AV1803" t="b">
        <f t="shared" ca="1" si="759"/>
        <v>0</v>
      </c>
      <c r="AW1803" s="266" t="b">
        <f t="shared" ca="1" si="760"/>
        <v>0</v>
      </c>
      <c r="AX1803" s="266" t="b">
        <f t="shared" ca="1" si="761"/>
        <v>1</v>
      </c>
      <c r="AY1803" s="266" t="b">
        <f t="shared" ca="1" si="762"/>
        <v>0</v>
      </c>
    </row>
    <row r="1804" spans="1:51" x14ac:dyDescent="0.25">
      <c r="A1804">
        <v>1772</v>
      </c>
      <c r="B1804" s="163">
        <f ca="1">OFFSET(InputPriceData!B$15,CalculationsAndCharts!$A1804+$A$11,0,1,1)</f>
        <v>39443</v>
      </c>
      <c r="C1804" s="3">
        <f ca="1">OFFSET(InputPriceData!G$15,CalculationsAndCharts!$A1804+$A$11,IF($C$7,8,0),1,1)</f>
        <v>381400</v>
      </c>
      <c r="D1804" s="4">
        <f ca="1">OFFSET(InputPriceData!C$15,CalculationsAndCharts!$A1804+$A$11,IF($C$7,8,0),1,1)</f>
        <v>14.87</v>
      </c>
      <c r="E1804" s="4">
        <f ca="1">OFFSET(InputPriceData!D$15,CalculationsAndCharts!$A1804+$A$11,IF($C$7,8,0),1,1)</f>
        <v>14.91</v>
      </c>
      <c r="F1804" s="4">
        <f ca="1">OFFSET(InputPriceData!E$15,CalculationsAndCharts!$A1804+$A$11,IF($C$7,8,0),1,1)</f>
        <v>14.26</v>
      </c>
      <c r="G1804" s="4">
        <f ca="1">OFFSET(InputPriceData!F$15,CalculationsAndCharts!$A1804+$A$11,IF($C$7,8,0),1,1)</f>
        <v>14.28</v>
      </c>
      <c r="H1804" s="128"/>
      <c r="I1804" s="128"/>
      <c r="K1804" s="124"/>
      <c r="L1804" s="279"/>
      <c r="M1804" s="281"/>
      <c r="N1804" s="280"/>
      <c r="O1804" s="4"/>
      <c r="P1804" s="4"/>
      <c r="Q1804" s="3"/>
      <c r="S1804" s="309">
        <f t="shared" ca="1" si="743"/>
        <v>15.57</v>
      </c>
      <c r="T1804" s="309">
        <f t="shared" ca="1" si="744"/>
        <v>14.28</v>
      </c>
      <c r="U1804" s="310">
        <f t="shared" ca="1" si="736"/>
        <v>0</v>
      </c>
      <c r="V1804" s="310" t="b">
        <f t="shared" ca="1" si="745"/>
        <v>1</v>
      </c>
      <c r="W1804" s="3" t="b">
        <f t="shared" ca="1" si="746"/>
        <v>0</v>
      </c>
      <c r="X1804" s="3" t="str">
        <f t="shared" ca="1" si="747"/>
        <v/>
      </c>
      <c r="Y1804" s="3" t="str">
        <f t="shared" ca="1" si="737"/>
        <v/>
      </c>
      <c r="Z1804" s="3" t="str">
        <f t="shared" ca="1" si="748"/>
        <v/>
      </c>
      <c r="AA1804" s="3" t="str">
        <f t="shared" ca="1" si="749"/>
        <v/>
      </c>
      <c r="AB1804" s="205">
        <f t="shared" ca="1" si="750"/>
        <v>4258</v>
      </c>
      <c r="AC1804" s="205">
        <f t="shared" ca="1" si="751"/>
        <v>66</v>
      </c>
      <c r="AD1804" s="205">
        <f t="shared" ca="1" si="738"/>
        <v>64.515151515151516</v>
      </c>
      <c r="AE1804" s="205">
        <f t="shared" ca="1" si="739"/>
        <v>14.515151515151516</v>
      </c>
      <c r="AF1804" s="205">
        <f t="shared" ca="1" si="752"/>
        <v>2.9030303030303033</v>
      </c>
      <c r="AG1804" s="205"/>
      <c r="AH1804" s="205"/>
      <c r="AI1804" s="205"/>
      <c r="AJ1804" s="205"/>
      <c r="AK1804" s="4"/>
      <c r="AL1804" s="4"/>
      <c r="AM1804" s="309">
        <f t="shared" ca="1" si="753"/>
        <v>15.57</v>
      </c>
      <c r="AN1804" s="309">
        <f t="shared" ca="1" si="754"/>
        <v>14.28</v>
      </c>
      <c r="AO1804" s="310">
        <f t="shared" ca="1" si="755"/>
        <v>0</v>
      </c>
      <c r="AP1804" s="310" t="b">
        <f t="shared" ca="1" si="756"/>
        <v>1</v>
      </c>
      <c r="AQ1804" s="309">
        <f t="shared" ca="1" si="757"/>
        <v>0.43289999999999995</v>
      </c>
      <c r="AR1804" s="205">
        <f t="shared" ca="1" si="740"/>
        <v>13.9971</v>
      </c>
      <c r="AS1804" s="45" t="b">
        <f t="shared" ca="1" si="741"/>
        <v>0</v>
      </c>
      <c r="AT1804">
        <f t="shared" ca="1" si="742"/>
        <v>5</v>
      </c>
      <c r="AU1804" t="b">
        <f t="shared" ca="1" si="758"/>
        <v>0</v>
      </c>
      <c r="AV1804" t="b">
        <f t="shared" ca="1" si="759"/>
        <v>0</v>
      </c>
      <c r="AW1804" s="266" t="b">
        <f t="shared" ca="1" si="760"/>
        <v>0</v>
      </c>
      <c r="AX1804" s="266" t="b">
        <f t="shared" ca="1" si="761"/>
        <v>1</v>
      </c>
      <c r="AY1804" s="266" t="b">
        <f t="shared" ca="1" si="762"/>
        <v>0</v>
      </c>
    </row>
    <row r="1805" spans="1:51" x14ac:dyDescent="0.25">
      <c r="A1805">
        <v>1773</v>
      </c>
      <c r="B1805" s="163">
        <f ca="1">OFFSET(InputPriceData!B$15,CalculationsAndCharts!$A1805+$A$11,0,1,1)</f>
        <v>39442</v>
      </c>
      <c r="C1805" s="3">
        <f ca="1">OFFSET(InputPriceData!G$15,CalculationsAndCharts!$A1805+$A$11,IF($C$7,8,0),1,1)</f>
        <v>278900</v>
      </c>
      <c r="D1805" s="4">
        <f ca="1">OFFSET(InputPriceData!C$15,CalculationsAndCharts!$A1805+$A$11,IF($C$7,8,0),1,1)</f>
        <v>14.93</v>
      </c>
      <c r="E1805" s="4">
        <f ca="1">OFFSET(InputPriceData!D$15,CalculationsAndCharts!$A1805+$A$11,IF($C$7,8,0),1,1)</f>
        <v>15.06</v>
      </c>
      <c r="F1805" s="4">
        <f ca="1">OFFSET(InputPriceData!E$15,CalculationsAndCharts!$A1805+$A$11,IF($C$7,8,0),1,1)</f>
        <v>14.7</v>
      </c>
      <c r="G1805" s="4">
        <f ca="1">OFFSET(InputPriceData!F$15,CalculationsAndCharts!$A1805+$A$11,IF($C$7,8,0),1,1)</f>
        <v>15.06</v>
      </c>
      <c r="H1805" s="128"/>
      <c r="I1805" s="128"/>
      <c r="K1805" s="124"/>
      <c r="L1805" s="279"/>
      <c r="M1805" s="281"/>
      <c r="N1805" s="280"/>
      <c r="O1805" s="4"/>
      <c r="P1805" s="4"/>
      <c r="Q1805" s="3"/>
      <c r="S1805" s="309">
        <f t="shared" ca="1" si="743"/>
        <v>15.57</v>
      </c>
      <c r="T1805" s="309">
        <f t="shared" ca="1" si="744"/>
        <v>14.29</v>
      </c>
      <c r="U1805" s="310">
        <f t="shared" ca="1" si="736"/>
        <v>0.60156250000000056</v>
      </c>
      <c r="V1805" s="310" t="b">
        <f t="shared" ca="1" si="745"/>
        <v>0</v>
      </c>
      <c r="W1805" s="3" t="b">
        <f t="shared" ca="1" si="746"/>
        <v>0</v>
      </c>
      <c r="X1805" s="3" t="str">
        <f t="shared" ca="1" si="747"/>
        <v/>
      </c>
      <c r="Y1805" s="3" t="str">
        <f t="shared" ca="1" si="737"/>
        <v/>
      </c>
      <c r="Z1805" s="3" t="str">
        <f t="shared" ca="1" si="748"/>
        <v/>
      </c>
      <c r="AA1805" s="3" t="str">
        <f t="shared" ca="1" si="749"/>
        <v/>
      </c>
      <c r="AB1805" s="205">
        <f t="shared" ca="1" si="750"/>
        <v>4258</v>
      </c>
      <c r="AC1805" s="205">
        <f t="shared" ca="1" si="751"/>
        <v>66</v>
      </c>
      <c r="AD1805" s="205">
        <f t="shared" ca="1" si="738"/>
        <v>64.515151515151516</v>
      </c>
      <c r="AE1805" s="205">
        <f t="shared" ca="1" si="739"/>
        <v>14.515151515151516</v>
      </c>
      <c r="AF1805" s="205">
        <f t="shared" ca="1" si="752"/>
        <v>2.9030303030303033</v>
      </c>
      <c r="AG1805" s="205"/>
      <c r="AH1805" s="205"/>
      <c r="AI1805" s="205"/>
      <c r="AJ1805" s="205"/>
      <c r="AK1805" s="4"/>
      <c r="AL1805" s="4"/>
      <c r="AM1805" s="309">
        <f t="shared" ca="1" si="753"/>
        <v>15.57</v>
      </c>
      <c r="AN1805" s="309">
        <f t="shared" ca="1" si="754"/>
        <v>14.29</v>
      </c>
      <c r="AO1805" s="310">
        <f t="shared" ca="1" si="755"/>
        <v>0.60156250000000056</v>
      </c>
      <c r="AP1805" s="310" t="b">
        <f t="shared" ca="1" si="756"/>
        <v>0</v>
      </c>
      <c r="AQ1805" s="309">
        <f t="shared" ca="1" si="757"/>
        <v>0.43289999999999995</v>
      </c>
      <c r="AR1805" s="205">
        <f t="shared" ca="1" si="740"/>
        <v>13.9971</v>
      </c>
      <c r="AS1805" s="45" t="b">
        <f t="shared" ca="1" si="741"/>
        <v>0</v>
      </c>
      <c r="AT1805">
        <f t="shared" ca="1" si="742"/>
        <v>4</v>
      </c>
      <c r="AU1805" t="b">
        <f t="shared" ca="1" si="758"/>
        <v>0</v>
      </c>
      <c r="AV1805" t="b">
        <f t="shared" ca="1" si="759"/>
        <v>0</v>
      </c>
      <c r="AW1805" s="266" t="b">
        <f t="shared" ca="1" si="760"/>
        <v>0</v>
      </c>
      <c r="AX1805" s="266" t="b">
        <f t="shared" ca="1" si="761"/>
        <v>1</v>
      </c>
      <c r="AY1805" s="266" t="b">
        <f t="shared" ca="1" si="762"/>
        <v>0</v>
      </c>
    </row>
    <row r="1806" spans="1:51" x14ac:dyDescent="0.25">
      <c r="A1806">
        <v>1774</v>
      </c>
      <c r="B1806" s="163">
        <f ca="1">OFFSET(InputPriceData!B$15,CalculationsAndCharts!$A1806+$A$11,0,1,1)</f>
        <v>39440</v>
      </c>
      <c r="C1806" s="3">
        <f ca="1">OFFSET(InputPriceData!G$15,CalculationsAndCharts!$A1806+$A$11,IF($C$7,8,0),1,1)</f>
        <v>229400</v>
      </c>
      <c r="D1806" s="4">
        <f ca="1">OFFSET(InputPriceData!C$15,CalculationsAndCharts!$A1806+$A$11,IF($C$7,8,0),1,1)</f>
        <v>14.82</v>
      </c>
      <c r="E1806" s="4">
        <f ca="1">OFFSET(InputPriceData!D$15,CalculationsAndCharts!$A1806+$A$11,IF($C$7,8,0),1,1)</f>
        <v>15.05</v>
      </c>
      <c r="F1806" s="4">
        <f ca="1">OFFSET(InputPriceData!E$15,CalculationsAndCharts!$A1806+$A$11,IF($C$7,8,0),1,1)</f>
        <v>14.65</v>
      </c>
      <c r="G1806" s="4">
        <f ca="1">OFFSET(InputPriceData!F$15,CalculationsAndCharts!$A1806+$A$11,IF($C$7,8,0),1,1)</f>
        <v>14.97</v>
      </c>
      <c r="H1806" s="128"/>
      <c r="I1806" s="128"/>
      <c r="K1806" s="124"/>
      <c r="L1806" s="279"/>
      <c r="M1806" s="281"/>
      <c r="N1806" s="280"/>
      <c r="O1806" s="4"/>
      <c r="P1806" s="4"/>
      <c r="Q1806" s="3"/>
      <c r="S1806" s="309">
        <f t="shared" ca="1" si="743"/>
        <v>15.57</v>
      </c>
      <c r="T1806" s="309">
        <f t="shared" ca="1" si="744"/>
        <v>14.23</v>
      </c>
      <c r="U1806" s="310">
        <f t="shared" ca="1" si="736"/>
        <v>0.55223880597014952</v>
      </c>
      <c r="V1806" s="310" t="b">
        <f t="shared" ca="1" si="745"/>
        <v>0</v>
      </c>
      <c r="W1806" s="3" t="b">
        <f t="shared" ca="1" si="746"/>
        <v>0</v>
      </c>
      <c r="X1806" s="3" t="str">
        <f t="shared" ca="1" si="747"/>
        <v/>
      </c>
      <c r="Y1806" s="3" t="str">
        <f t="shared" ca="1" si="737"/>
        <v/>
      </c>
      <c r="Z1806" s="3" t="str">
        <f t="shared" ca="1" si="748"/>
        <v/>
      </c>
      <c r="AA1806" s="3" t="str">
        <f t="shared" ca="1" si="749"/>
        <v/>
      </c>
      <c r="AB1806" s="205">
        <f t="shared" ca="1" si="750"/>
        <v>4258</v>
      </c>
      <c r="AC1806" s="205">
        <f t="shared" ca="1" si="751"/>
        <v>66</v>
      </c>
      <c r="AD1806" s="205">
        <f t="shared" ca="1" si="738"/>
        <v>64.515151515151516</v>
      </c>
      <c r="AE1806" s="205">
        <f t="shared" ca="1" si="739"/>
        <v>14.515151515151516</v>
      </c>
      <c r="AF1806" s="205">
        <f t="shared" ca="1" si="752"/>
        <v>2.9030303030303033</v>
      </c>
      <c r="AG1806" s="205"/>
      <c r="AH1806" s="205"/>
      <c r="AI1806" s="205"/>
      <c r="AJ1806" s="205"/>
      <c r="AK1806" s="4"/>
      <c r="AL1806" s="4"/>
      <c r="AM1806" s="309">
        <f t="shared" ca="1" si="753"/>
        <v>15.57</v>
      </c>
      <c r="AN1806" s="309">
        <f t="shared" ca="1" si="754"/>
        <v>14.29</v>
      </c>
      <c r="AO1806" s="310">
        <f t="shared" ca="1" si="755"/>
        <v>0.53125000000000067</v>
      </c>
      <c r="AP1806" s="310" t="b">
        <f t="shared" ca="1" si="756"/>
        <v>0</v>
      </c>
      <c r="AQ1806" s="309">
        <f t="shared" ca="1" si="757"/>
        <v>0.43289999999999995</v>
      </c>
      <c r="AR1806" s="205">
        <f t="shared" ca="1" si="740"/>
        <v>13.9971</v>
      </c>
      <c r="AS1806" s="45" t="b">
        <f t="shared" ca="1" si="741"/>
        <v>0</v>
      </c>
      <c r="AT1806">
        <f t="shared" ca="1" si="742"/>
        <v>3</v>
      </c>
      <c r="AU1806" t="b">
        <f t="shared" ca="1" si="758"/>
        <v>0</v>
      </c>
      <c r="AV1806" t="b">
        <f t="shared" ca="1" si="759"/>
        <v>0</v>
      </c>
      <c r="AW1806" s="266" t="b">
        <f t="shared" ca="1" si="760"/>
        <v>0</v>
      </c>
      <c r="AX1806" s="266" t="b">
        <f t="shared" ca="1" si="761"/>
        <v>1</v>
      </c>
      <c r="AY1806" s="266" t="b">
        <f t="shared" ca="1" si="762"/>
        <v>0</v>
      </c>
    </row>
    <row r="1807" spans="1:51" x14ac:dyDescent="0.25">
      <c r="A1807">
        <v>1775</v>
      </c>
      <c r="B1807" s="163">
        <f ca="1">OFFSET(InputPriceData!B$15,CalculationsAndCharts!$A1807+$A$11,0,1,1)</f>
        <v>39437</v>
      </c>
      <c r="C1807" s="3">
        <f ca="1">OFFSET(InputPriceData!G$15,CalculationsAndCharts!$A1807+$A$11,IF($C$7,8,0),1,1)</f>
        <v>1479900</v>
      </c>
      <c r="D1807" s="4">
        <f ca="1">OFFSET(InputPriceData!C$15,CalculationsAndCharts!$A1807+$A$11,IF($C$7,8,0),1,1)</f>
        <v>14.77</v>
      </c>
      <c r="E1807" s="4">
        <f ca="1">OFFSET(InputPriceData!D$15,CalculationsAndCharts!$A1807+$A$11,IF($C$7,8,0),1,1)</f>
        <v>15.23</v>
      </c>
      <c r="F1807" s="4">
        <f ca="1">OFFSET(InputPriceData!E$15,CalculationsAndCharts!$A1807+$A$11,IF($C$7,8,0),1,1)</f>
        <v>14.75</v>
      </c>
      <c r="G1807" s="4">
        <f ca="1">OFFSET(InputPriceData!F$15,CalculationsAndCharts!$A1807+$A$11,IF($C$7,8,0),1,1)</f>
        <v>14.76</v>
      </c>
      <c r="H1807" s="128"/>
      <c r="I1807" s="128"/>
      <c r="K1807" s="124"/>
      <c r="L1807" s="279"/>
      <c r="M1807" s="281"/>
      <c r="N1807" s="280"/>
      <c r="O1807" s="4"/>
      <c r="P1807" s="4"/>
      <c r="Q1807" s="3"/>
      <c r="S1807" s="309">
        <f t="shared" ca="1" si="743"/>
        <v>15.57</v>
      </c>
      <c r="T1807" s="309">
        <f t="shared" ca="1" si="744"/>
        <v>14.23</v>
      </c>
      <c r="U1807" s="310">
        <f t="shared" ca="1" si="736"/>
        <v>0.39552238805970108</v>
      </c>
      <c r="V1807" s="310" t="b">
        <f t="shared" ca="1" si="745"/>
        <v>0</v>
      </c>
      <c r="W1807" s="3" t="b">
        <f t="shared" ca="1" si="746"/>
        <v>0</v>
      </c>
      <c r="X1807" s="3" t="str">
        <f t="shared" ca="1" si="747"/>
        <v/>
      </c>
      <c r="Y1807" s="3" t="str">
        <f t="shared" ca="1" si="737"/>
        <v/>
      </c>
      <c r="Z1807" s="3" t="str">
        <f t="shared" ca="1" si="748"/>
        <v/>
      </c>
      <c r="AA1807" s="3" t="str">
        <f t="shared" ca="1" si="749"/>
        <v/>
      </c>
      <c r="AB1807" s="205">
        <f t="shared" ca="1" si="750"/>
        <v>4258</v>
      </c>
      <c r="AC1807" s="205">
        <f t="shared" ca="1" si="751"/>
        <v>66</v>
      </c>
      <c r="AD1807" s="205">
        <f t="shared" ca="1" si="738"/>
        <v>64.515151515151516</v>
      </c>
      <c r="AE1807" s="205">
        <f t="shared" ca="1" si="739"/>
        <v>14.515151515151516</v>
      </c>
      <c r="AF1807" s="205">
        <f t="shared" ca="1" si="752"/>
        <v>2.9030303030303033</v>
      </c>
      <c r="AG1807" s="205"/>
      <c r="AH1807" s="205"/>
      <c r="AI1807" s="205"/>
      <c r="AJ1807" s="205"/>
      <c r="AK1807" s="4"/>
      <c r="AL1807" s="4"/>
      <c r="AM1807" s="309">
        <f t="shared" ca="1" si="753"/>
        <v>15.57</v>
      </c>
      <c r="AN1807" s="309">
        <f t="shared" ca="1" si="754"/>
        <v>14.29</v>
      </c>
      <c r="AO1807" s="310">
        <f t="shared" ca="1" si="755"/>
        <v>0.36718750000000017</v>
      </c>
      <c r="AP1807" s="310" t="b">
        <f t="shared" ca="1" si="756"/>
        <v>0</v>
      </c>
      <c r="AQ1807" s="309">
        <f t="shared" ca="1" si="757"/>
        <v>0.43289999999999995</v>
      </c>
      <c r="AR1807" s="205">
        <f t="shared" ca="1" si="740"/>
        <v>13.9971</v>
      </c>
      <c r="AS1807" s="45" t="b">
        <f t="shared" ca="1" si="741"/>
        <v>0</v>
      </c>
      <c r="AT1807">
        <f t="shared" ca="1" si="742"/>
        <v>2</v>
      </c>
      <c r="AU1807" t="b">
        <f t="shared" ca="1" si="758"/>
        <v>0</v>
      </c>
      <c r="AV1807" t="b">
        <f t="shared" ca="1" si="759"/>
        <v>0</v>
      </c>
      <c r="AW1807" s="266" t="b">
        <f t="shared" ca="1" si="760"/>
        <v>0</v>
      </c>
      <c r="AX1807" s="266" t="b">
        <f t="shared" ca="1" si="761"/>
        <v>1</v>
      </c>
      <c r="AY1807" s="266" t="b">
        <f t="shared" ca="1" si="762"/>
        <v>0</v>
      </c>
    </row>
    <row r="1808" spans="1:51" x14ac:dyDescent="0.25">
      <c r="A1808">
        <v>1776</v>
      </c>
      <c r="B1808" s="163">
        <f ca="1">OFFSET(InputPriceData!B$15,CalculationsAndCharts!$A1808+$A$11,0,1,1)</f>
        <v>39436</v>
      </c>
      <c r="C1808" s="3">
        <f ca="1">OFFSET(InputPriceData!G$15,CalculationsAndCharts!$A1808+$A$11,IF($C$7,8,0),1,1)</f>
        <v>393800</v>
      </c>
      <c r="D1808" s="4">
        <f ca="1">OFFSET(InputPriceData!C$15,CalculationsAndCharts!$A1808+$A$11,IF($C$7,8,0),1,1)</f>
        <v>14.43</v>
      </c>
      <c r="E1808" s="4">
        <f ca="1">OFFSET(InputPriceData!D$15,CalculationsAndCharts!$A1808+$A$11,IF($C$7,8,0),1,1)</f>
        <v>14.68</v>
      </c>
      <c r="F1808" s="4">
        <f ca="1">OFFSET(InputPriceData!E$15,CalculationsAndCharts!$A1808+$A$11,IF($C$7,8,0),1,1)</f>
        <v>14.25</v>
      </c>
      <c r="G1808" s="4">
        <f ca="1">OFFSET(InputPriceData!F$15,CalculationsAndCharts!$A1808+$A$11,IF($C$7,8,0),1,1)</f>
        <v>14.67</v>
      </c>
      <c r="H1808" s="128"/>
      <c r="I1808" s="128"/>
      <c r="K1808" s="124"/>
      <c r="L1808" s="279"/>
      <c r="M1808" s="281"/>
      <c r="N1808" s="280"/>
      <c r="O1808" s="4"/>
      <c r="P1808" s="4"/>
      <c r="Q1808" s="3"/>
      <c r="S1808" s="309">
        <f t="shared" ca="1" si="743"/>
        <v>15.57</v>
      </c>
      <c r="T1808" s="309">
        <f t="shared" ca="1" si="744"/>
        <v>13.98</v>
      </c>
      <c r="U1808" s="310">
        <f t="shared" ca="1" si="736"/>
        <v>0.43396226415094313</v>
      </c>
      <c r="V1808" s="310" t="b">
        <f t="shared" ca="1" si="745"/>
        <v>0</v>
      </c>
      <c r="W1808" s="3" t="b">
        <f t="shared" ca="1" si="746"/>
        <v>0</v>
      </c>
      <c r="X1808" s="3" t="str">
        <f t="shared" ca="1" si="747"/>
        <v/>
      </c>
      <c r="Y1808" s="3" t="str">
        <f t="shared" ca="1" si="737"/>
        <v/>
      </c>
      <c r="Z1808" s="3" t="str">
        <f t="shared" ca="1" si="748"/>
        <v/>
      </c>
      <c r="AA1808" s="3" t="str">
        <f t="shared" ca="1" si="749"/>
        <v/>
      </c>
      <c r="AB1808" s="205">
        <f t="shared" ca="1" si="750"/>
        <v>4258</v>
      </c>
      <c r="AC1808" s="205">
        <f t="shared" ca="1" si="751"/>
        <v>66</v>
      </c>
      <c r="AD1808" s="205">
        <f t="shared" ca="1" si="738"/>
        <v>64.515151515151516</v>
      </c>
      <c r="AE1808" s="205">
        <f t="shared" ca="1" si="739"/>
        <v>14.515151515151516</v>
      </c>
      <c r="AF1808" s="205">
        <f t="shared" ca="1" si="752"/>
        <v>2.9030303030303033</v>
      </c>
      <c r="AG1808" s="205"/>
      <c r="AH1808" s="205"/>
      <c r="AI1808" s="205"/>
      <c r="AJ1808" s="205"/>
      <c r="AK1808" s="4"/>
      <c r="AL1808" s="4"/>
      <c r="AM1808" s="309">
        <f t="shared" ca="1" si="753"/>
        <v>15.57</v>
      </c>
      <c r="AN1808" s="309">
        <f t="shared" ca="1" si="754"/>
        <v>14.23</v>
      </c>
      <c r="AO1808" s="310">
        <f t="shared" ca="1" si="755"/>
        <v>0.32835820895522355</v>
      </c>
      <c r="AP1808" s="310" t="b">
        <f t="shared" ca="1" si="756"/>
        <v>0</v>
      </c>
      <c r="AQ1808" s="309">
        <f t="shared" ca="1" si="757"/>
        <v>0.43289999999999995</v>
      </c>
      <c r="AR1808" s="205">
        <f t="shared" ca="1" si="740"/>
        <v>13.9971</v>
      </c>
      <c r="AS1808" s="45" t="b">
        <f t="shared" ca="1" si="741"/>
        <v>0</v>
      </c>
      <c r="AT1808">
        <f t="shared" ca="1" si="742"/>
        <v>1</v>
      </c>
      <c r="AU1808" t="b">
        <f t="shared" ca="1" si="758"/>
        <v>0</v>
      </c>
      <c r="AV1808" t="b">
        <f t="shared" ca="1" si="759"/>
        <v>0</v>
      </c>
      <c r="AW1808" s="266" t="b">
        <f t="shared" ca="1" si="760"/>
        <v>1</v>
      </c>
      <c r="AX1808" s="266" t="b">
        <f t="shared" ca="1" si="761"/>
        <v>1</v>
      </c>
      <c r="AY1808" s="266" t="b">
        <f t="shared" ca="1" si="762"/>
        <v>0</v>
      </c>
    </row>
    <row r="1809" spans="1:51" x14ac:dyDescent="0.25">
      <c r="A1809">
        <v>1777</v>
      </c>
      <c r="B1809" s="163">
        <f ca="1">OFFSET(InputPriceData!B$15,CalculationsAndCharts!$A1809+$A$11,0,1,1)</f>
        <v>39435</v>
      </c>
      <c r="C1809" s="3">
        <f ca="1">OFFSET(InputPriceData!G$15,CalculationsAndCharts!$A1809+$A$11,IF($C$7,8,0),1,1)</f>
        <v>400600</v>
      </c>
      <c r="D1809" s="4">
        <f ca="1">OFFSET(InputPriceData!C$15,CalculationsAndCharts!$A1809+$A$11,IF($C$7,8,0),1,1)</f>
        <v>14.42</v>
      </c>
      <c r="E1809" s="4">
        <f ca="1">OFFSET(InputPriceData!D$15,CalculationsAndCharts!$A1809+$A$11,IF($C$7,8,0),1,1)</f>
        <v>14.5</v>
      </c>
      <c r="F1809" s="4">
        <f ca="1">OFFSET(InputPriceData!E$15,CalculationsAndCharts!$A1809+$A$11,IF($C$7,8,0),1,1)</f>
        <v>14.25</v>
      </c>
      <c r="G1809" s="4">
        <f ca="1">OFFSET(InputPriceData!F$15,CalculationsAndCharts!$A1809+$A$11,IF($C$7,8,0),1,1)</f>
        <v>14.34</v>
      </c>
      <c r="H1809" s="128"/>
      <c r="I1809" s="128"/>
      <c r="K1809" s="124"/>
      <c r="L1809" s="279"/>
      <c r="M1809" s="281"/>
      <c r="N1809" s="280"/>
      <c r="O1809" s="4"/>
      <c r="P1809" s="4"/>
      <c r="Q1809" s="3"/>
      <c r="S1809" s="309">
        <f t="shared" ca="1" si="743"/>
        <v>15.57</v>
      </c>
      <c r="T1809" s="309">
        <f t="shared" ca="1" si="744"/>
        <v>13.92</v>
      </c>
      <c r="U1809" s="310">
        <f t="shared" ca="1" si="736"/>
        <v>0.25454545454545446</v>
      </c>
      <c r="V1809" s="310" t="b">
        <f t="shared" ca="1" si="745"/>
        <v>0</v>
      </c>
      <c r="W1809" s="3" t="b">
        <f t="shared" ca="1" si="746"/>
        <v>0</v>
      </c>
      <c r="X1809" s="3" t="str">
        <f t="shared" ca="1" si="747"/>
        <v/>
      </c>
      <c r="Y1809" s="3" t="str">
        <f t="shared" ca="1" si="737"/>
        <v/>
      </c>
      <c r="Z1809" s="3" t="str">
        <f t="shared" ca="1" si="748"/>
        <v/>
      </c>
      <c r="AA1809" s="3" t="str">
        <f t="shared" ca="1" si="749"/>
        <v/>
      </c>
      <c r="AB1809" s="205">
        <f t="shared" ca="1" si="750"/>
        <v>4258</v>
      </c>
      <c r="AC1809" s="205">
        <f t="shared" ca="1" si="751"/>
        <v>66</v>
      </c>
      <c r="AD1809" s="205">
        <f t="shared" ca="1" si="738"/>
        <v>64.515151515151516</v>
      </c>
      <c r="AE1809" s="205">
        <f t="shared" ca="1" si="739"/>
        <v>14.515151515151516</v>
      </c>
      <c r="AF1809" s="205">
        <f t="shared" ca="1" si="752"/>
        <v>2.9030303030303033</v>
      </c>
      <c r="AG1809" s="205"/>
      <c r="AH1809" s="205"/>
      <c r="AI1809" s="205"/>
      <c r="AJ1809" s="205"/>
      <c r="AK1809" s="4"/>
      <c r="AL1809" s="4"/>
      <c r="AM1809" s="309">
        <f t="shared" ca="1" si="753"/>
        <v>15.57</v>
      </c>
      <c r="AN1809" s="309">
        <f t="shared" ca="1" si="754"/>
        <v>14.23</v>
      </c>
      <c r="AO1809" s="310">
        <f t="shared" ca="1" si="755"/>
        <v>8.2089552238805555E-2</v>
      </c>
      <c r="AP1809" s="310" t="b">
        <f t="shared" ca="1" si="756"/>
        <v>1</v>
      </c>
      <c r="AQ1809" s="309">
        <f t="shared" ca="1" si="757"/>
        <v>0</v>
      </c>
      <c r="AR1809" s="205">
        <f t="shared" ca="1" si="740"/>
        <v>0</v>
      </c>
      <c r="AS1809" s="45" t="b">
        <f t="shared" ca="1" si="741"/>
        <v>0</v>
      </c>
      <c r="AT1809">
        <f t="shared" ca="1" si="742"/>
        <v>0</v>
      </c>
      <c r="AU1809" t="b">
        <f t="shared" ca="1" si="758"/>
        <v>0</v>
      </c>
      <c r="AV1809" t="b">
        <f t="shared" ca="1" si="759"/>
        <v>0</v>
      </c>
      <c r="AW1809" s="266" t="b">
        <f t="shared" ca="1" si="760"/>
        <v>0</v>
      </c>
      <c r="AX1809" s="266" t="b">
        <f t="shared" ca="1" si="761"/>
        <v>0</v>
      </c>
      <c r="AY1809" s="266" t="b">
        <f t="shared" ca="1" si="762"/>
        <v>0</v>
      </c>
    </row>
    <row r="1810" spans="1:51" x14ac:dyDescent="0.25">
      <c r="A1810">
        <v>1778</v>
      </c>
      <c r="B1810" s="163">
        <f ca="1">OFFSET(InputPriceData!B$15,CalculationsAndCharts!$A1810+$A$11,0,1,1)</f>
        <v>39434</v>
      </c>
      <c r="C1810" s="3">
        <f ca="1">OFFSET(InputPriceData!G$15,CalculationsAndCharts!$A1810+$A$11,IF($C$7,8,0),1,1)</f>
        <v>663300</v>
      </c>
      <c r="D1810" s="4">
        <f ca="1">OFFSET(InputPriceData!C$15,CalculationsAndCharts!$A1810+$A$11,IF($C$7,8,0),1,1)</f>
        <v>14.66</v>
      </c>
      <c r="E1810" s="4">
        <f ca="1">OFFSET(InputPriceData!D$15,CalculationsAndCharts!$A1810+$A$11,IF($C$7,8,0),1,1)</f>
        <v>14.66</v>
      </c>
      <c r="F1810" s="4">
        <f ca="1">OFFSET(InputPriceData!E$15,CalculationsAndCharts!$A1810+$A$11,IF($C$7,8,0),1,1)</f>
        <v>14.38</v>
      </c>
      <c r="G1810" s="4">
        <f ca="1">OFFSET(InputPriceData!F$15,CalculationsAndCharts!$A1810+$A$11,IF($C$7,8,0),1,1)</f>
        <v>14.48</v>
      </c>
      <c r="H1810" s="128"/>
      <c r="I1810" s="128"/>
      <c r="K1810" s="124"/>
      <c r="L1810" s="279"/>
      <c r="M1810" s="281"/>
      <c r="N1810" s="280"/>
      <c r="O1810" s="4"/>
      <c r="P1810" s="4"/>
      <c r="Q1810" s="3"/>
      <c r="S1810" s="309">
        <f t="shared" ca="1" si="743"/>
        <v>15.57</v>
      </c>
      <c r="T1810" s="309">
        <f t="shared" ca="1" si="744"/>
        <v>13.78</v>
      </c>
      <c r="U1810" s="310">
        <f t="shared" ca="1" si="736"/>
        <v>0.3910614525139669</v>
      </c>
      <c r="V1810" s="310" t="b">
        <f t="shared" ca="1" si="745"/>
        <v>0</v>
      </c>
      <c r="W1810" s="3" t="b">
        <f t="shared" ca="1" si="746"/>
        <v>0</v>
      </c>
      <c r="X1810" s="3" t="str">
        <f t="shared" ca="1" si="747"/>
        <v/>
      </c>
      <c r="Y1810" s="3" t="str">
        <f t="shared" ca="1" si="737"/>
        <v/>
      </c>
      <c r="Z1810" s="3" t="str">
        <f t="shared" ca="1" si="748"/>
        <v/>
      </c>
      <c r="AA1810" s="3" t="str">
        <f t="shared" ca="1" si="749"/>
        <v/>
      </c>
      <c r="AB1810" s="205">
        <f t="shared" ca="1" si="750"/>
        <v>4258</v>
      </c>
      <c r="AC1810" s="205">
        <f t="shared" ca="1" si="751"/>
        <v>66</v>
      </c>
      <c r="AD1810" s="205">
        <f t="shared" ca="1" si="738"/>
        <v>64.515151515151516</v>
      </c>
      <c r="AE1810" s="205">
        <f t="shared" ca="1" si="739"/>
        <v>14.515151515151516</v>
      </c>
      <c r="AF1810" s="205">
        <f t="shared" ca="1" si="752"/>
        <v>2.9030303030303033</v>
      </c>
      <c r="AG1810" s="205"/>
      <c r="AH1810" s="205"/>
      <c r="AI1810" s="205"/>
      <c r="AJ1810" s="205"/>
      <c r="AK1810" s="4"/>
      <c r="AL1810" s="4"/>
      <c r="AM1810" s="309">
        <f t="shared" ca="1" si="753"/>
        <v>15.57</v>
      </c>
      <c r="AN1810" s="309">
        <f t="shared" ca="1" si="754"/>
        <v>13.98</v>
      </c>
      <c r="AO1810" s="310">
        <f t="shared" ca="1" si="755"/>
        <v>0.31446540880503149</v>
      </c>
      <c r="AP1810" s="310" t="b">
        <f t="shared" ca="1" si="756"/>
        <v>0</v>
      </c>
      <c r="AQ1810" s="309">
        <f t="shared" ca="1" si="757"/>
        <v>0</v>
      </c>
      <c r="AR1810" s="205">
        <f t="shared" ca="1" si="740"/>
        <v>0</v>
      </c>
      <c r="AS1810" s="45" t="b">
        <f t="shared" ca="1" si="741"/>
        <v>0</v>
      </c>
      <c r="AT1810">
        <f t="shared" ca="1" si="742"/>
        <v>0</v>
      </c>
      <c r="AU1810" t="b">
        <f t="shared" ca="1" si="758"/>
        <v>0</v>
      </c>
      <c r="AV1810" t="b">
        <f t="shared" ca="1" si="759"/>
        <v>0</v>
      </c>
      <c r="AW1810" s="266" t="b">
        <f t="shared" ca="1" si="760"/>
        <v>0</v>
      </c>
      <c r="AX1810" s="266" t="b">
        <f t="shared" ca="1" si="761"/>
        <v>0</v>
      </c>
      <c r="AY1810" s="266" t="b">
        <f t="shared" ca="1" si="762"/>
        <v>0</v>
      </c>
    </row>
    <row r="1811" spans="1:51" x14ac:dyDescent="0.25">
      <c r="A1811">
        <v>1779</v>
      </c>
      <c r="B1811" s="163">
        <f ca="1">OFFSET(InputPriceData!B$15,CalculationsAndCharts!$A1811+$A$11,0,1,1)</f>
        <v>39433</v>
      </c>
      <c r="C1811" s="3">
        <f ca="1">OFFSET(InputPriceData!G$15,CalculationsAndCharts!$A1811+$A$11,IF($C$7,8,0),1,1)</f>
        <v>730400</v>
      </c>
      <c r="D1811" s="4">
        <f ca="1">OFFSET(InputPriceData!C$15,CalculationsAndCharts!$A1811+$A$11,IF($C$7,8,0),1,1)</f>
        <v>14.66</v>
      </c>
      <c r="E1811" s="4">
        <f ca="1">OFFSET(InputPriceData!D$15,CalculationsAndCharts!$A1811+$A$11,IF($C$7,8,0),1,1)</f>
        <v>14.88</v>
      </c>
      <c r="F1811" s="4">
        <f ca="1">OFFSET(InputPriceData!E$15,CalculationsAndCharts!$A1811+$A$11,IF($C$7,8,0),1,1)</f>
        <v>14.49</v>
      </c>
      <c r="G1811" s="4">
        <f ca="1">OFFSET(InputPriceData!F$15,CalculationsAndCharts!$A1811+$A$11,IF($C$7,8,0),1,1)</f>
        <v>14.6</v>
      </c>
      <c r="H1811" s="128"/>
      <c r="I1811" s="128"/>
      <c r="K1811" s="124"/>
      <c r="L1811" s="279"/>
      <c r="M1811" s="281"/>
      <c r="N1811" s="280"/>
      <c r="O1811" s="4"/>
      <c r="P1811" s="4"/>
      <c r="Q1811" s="3"/>
      <c r="S1811" s="309">
        <f t="shared" ca="1" si="743"/>
        <v>15.57</v>
      </c>
      <c r="T1811" s="309">
        <f t="shared" ca="1" si="744"/>
        <v>13.74</v>
      </c>
      <c r="U1811" s="310">
        <f t="shared" ca="1" si="736"/>
        <v>0.46994535519125652</v>
      </c>
      <c r="V1811" s="310" t="b">
        <f t="shared" ca="1" si="745"/>
        <v>0</v>
      </c>
      <c r="W1811" s="3" t="b">
        <f t="shared" ca="1" si="746"/>
        <v>0</v>
      </c>
      <c r="X1811" s="3" t="str">
        <f t="shared" ca="1" si="747"/>
        <v/>
      </c>
      <c r="Y1811" s="3" t="str">
        <f t="shared" ca="1" si="737"/>
        <v/>
      </c>
      <c r="Z1811" s="3" t="str">
        <f t="shared" ca="1" si="748"/>
        <v/>
      </c>
      <c r="AA1811" s="3" t="str">
        <f t="shared" ca="1" si="749"/>
        <v/>
      </c>
      <c r="AB1811" s="205">
        <f t="shared" ca="1" si="750"/>
        <v>4258</v>
      </c>
      <c r="AC1811" s="205">
        <f t="shared" ca="1" si="751"/>
        <v>66</v>
      </c>
      <c r="AD1811" s="205">
        <f t="shared" ca="1" si="738"/>
        <v>64.515151515151516</v>
      </c>
      <c r="AE1811" s="205">
        <f t="shared" ca="1" si="739"/>
        <v>14.515151515151516</v>
      </c>
      <c r="AF1811" s="205">
        <f t="shared" ca="1" si="752"/>
        <v>2.9030303030303033</v>
      </c>
      <c r="AG1811" s="205"/>
      <c r="AH1811" s="205"/>
      <c r="AI1811" s="205"/>
      <c r="AJ1811" s="205"/>
      <c r="AK1811" s="4"/>
      <c r="AL1811" s="4"/>
      <c r="AM1811" s="309">
        <f t="shared" ca="1" si="753"/>
        <v>15.57</v>
      </c>
      <c r="AN1811" s="309">
        <f t="shared" ca="1" si="754"/>
        <v>13.92</v>
      </c>
      <c r="AO1811" s="310">
        <f t="shared" ca="1" si="755"/>
        <v>0.41212121212121183</v>
      </c>
      <c r="AP1811" s="310" t="b">
        <f t="shared" ca="1" si="756"/>
        <v>0</v>
      </c>
      <c r="AQ1811" s="309">
        <f t="shared" ca="1" si="757"/>
        <v>0</v>
      </c>
      <c r="AR1811" s="205">
        <f t="shared" ca="1" si="740"/>
        <v>0</v>
      </c>
      <c r="AS1811" s="45" t="b">
        <f t="shared" ca="1" si="741"/>
        <v>0</v>
      </c>
      <c r="AT1811">
        <f t="shared" ca="1" si="742"/>
        <v>0</v>
      </c>
      <c r="AU1811" t="b">
        <f t="shared" ca="1" si="758"/>
        <v>0</v>
      </c>
      <c r="AV1811" t="b">
        <f t="shared" ca="1" si="759"/>
        <v>0</v>
      </c>
      <c r="AW1811" s="266" t="b">
        <f t="shared" ca="1" si="760"/>
        <v>0</v>
      </c>
      <c r="AX1811" s="266" t="b">
        <f t="shared" ca="1" si="761"/>
        <v>0</v>
      </c>
      <c r="AY1811" s="266" t="b">
        <f t="shared" ca="1" si="762"/>
        <v>0</v>
      </c>
    </row>
    <row r="1812" spans="1:51" x14ac:dyDescent="0.25">
      <c r="A1812">
        <v>1780</v>
      </c>
      <c r="B1812" s="163">
        <f ca="1">OFFSET(InputPriceData!B$15,CalculationsAndCharts!$A1812+$A$11,0,1,1)</f>
        <v>39430</v>
      </c>
      <c r="C1812" s="3">
        <f ca="1">OFFSET(InputPriceData!G$15,CalculationsAndCharts!$A1812+$A$11,IF($C$7,8,0),1,1)</f>
        <v>1558600</v>
      </c>
      <c r="D1812" s="4">
        <f ca="1">OFFSET(InputPriceData!C$15,CalculationsAndCharts!$A1812+$A$11,IF($C$7,8,0),1,1)</f>
        <v>14.35</v>
      </c>
      <c r="E1812" s="4">
        <f ca="1">OFFSET(InputPriceData!D$15,CalculationsAndCharts!$A1812+$A$11,IF($C$7,8,0),1,1)</f>
        <v>15.12</v>
      </c>
      <c r="F1812" s="4">
        <f ca="1">OFFSET(InputPriceData!E$15,CalculationsAndCharts!$A1812+$A$11,IF($C$7,8,0),1,1)</f>
        <v>13.97</v>
      </c>
      <c r="G1812" s="4">
        <f ca="1">OFFSET(InputPriceData!F$15,CalculationsAndCharts!$A1812+$A$11,IF($C$7,8,0),1,1)</f>
        <v>14.8</v>
      </c>
      <c r="H1812" s="128"/>
      <c r="I1812" s="128"/>
      <c r="K1812" s="124"/>
      <c r="L1812" s="279"/>
      <c r="M1812" s="281"/>
      <c r="N1812" s="280"/>
      <c r="O1812" s="4"/>
      <c r="P1812" s="4"/>
      <c r="Q1812" s="3"/>
      <c r="S1812" s="309">
        <f t="shared" ca="1" si="743"/>
        <v>15.57</v>
      </c>
      <c r="T1812" s="309">
        <f t="shared" ca="1" si="744"/>
        <v>13.64</v>
      </c>
      <c r="U1812" s="310">
        <f t="shared" ca="1" si="736"/>
        <v>0.60103626943005195</v>
      </c>
      <c r="V1812" s="310" t="b">
        <f t="shared" ca="1" si="745"/>
        <v>0</v>
      </c>
      <c r="W1812" s="3" t="b">
        <f t="shared" ca="1" si="746"/>
        <v>0</v>
      </c>
      <c r="X1812" s="3" t="str">
        <f t="shared" ca="1" si="747"/>
        <v/>
      </c>
      <c r="Y1812" s="3" t="str">
        <f t="shared" ca="1" si="737"/>
        <v/>
      </c>
      <c r="Z1812" s="3" t="str">
        <f t="shared" ca="1" si="748"/>
        <v/>
      </c>
      <c r="AA1812" s="3" t="str">
        <f t="shared" ca="1" si="749"/>
        <v/>
      </c>
      <c r="AB1812" s="205">
        <f t="shared" ca="1" si="750"/>
        <v>4258</v>
      </c>
      <c r="AC1812" s="205">
        <f t="shared" ca="1" si="751"/>
        <v>66</v>
      </c>
      <c r="AD1812" s="205">
        <f t="shared" ca="1" si="738"/>
        <v>64.515151515151516</v>
      </c>
      <c r="AE1812" s="205">
        <f t="shared" ca="1" si="739"/>
        <v>14.515151515151516</v>
      </c>
      <c r="AF1812" s="205">
        <f t="shared" ca="1" si="752"/>
        <v>2.9030303030303033</v>
      </c>
      <c r="AG1812" s="205"/>
      <c r="AH1812" s="205"/>
      <c r="AI1812" s="205"/>
      <c r="AJ1812" s="205"/>
      <c r="AK1812" s="4"/>
      <c r="AL1812" s="4"/>
      <c r="AM1812" s="309">
        <f t="shared" ca="1" si="753"/>
        <v>15.57</v>
      </c>
      <c r="AN1812" s="309">
        <f t="shared" ca="1" si="754"/>
        <v>13.78</v>
      </c>
      <c r="AO1812" s="310">
        <f t="shared" ca="1" si="755"/>
        <v>0.56983240223463738</v>
      </c>
      <c r="AP1812" s="310" t="b">
        <f t="shared" ca="1" si="756"/>
        <v>0</v>
      </c>
      <c r="AQ1812" s="309">
        <f t="shared" ca="1" si="757"/>
        <v>0</v>
      </c>
      <c r="AR1812" s="205">
        <f t="shared" ca="1" si="740"/>
        <v>0</v>
      </c>
      <c r="AS1812" s="45" t="b">
        <f t="shared" ca="1" si="741"/>
        <v>0</v>
      </c>
      <c r="AT1812">
        <f t="shared" ca="1" si="742"/>
        <v>0</v>
      </c>
      <c r="AU1812" t="b">
        <f t="shared" ca="1" si="758"/>
        <v>0</v>
      </c>
      <c r="AV1812" t="b">
        <f t="shared" ca="1" si="759"/>
        <v>0</v>
      </c>
      <c r="AW1812" s="266" t="b">
        <f t="shared" ca="1" si="760"/>
        <v>0</v>
      </c>
      <c r="AX1812" s="266" t="b">
        <f t="shared" ca="1" si="761"/>
        <v>0</v>
      </c>
      <c r="AY1812" s="266" t="b">
        <f t="shared" ca="1" si="762"/>
        <v>0</v>
      </c>
    </row>
    <row r="1813" spans="1:51" x14ac:dyDescent="0.25">
      <c r="A1813">
        <v>1781</v>
      </c>
      <c r="B1813" s="163">
        <f ca="1">OFFSET(InputPriceData!B$15,CalculationsAndCharts!$A1813+$A$11,0,1,1)</f>
        <v>39429</v>
      </c>
      <c r="C1813" s="3">
        <f ca="1">OFFSET(InputPriceData!G$15,CalculationsAndCharts!$A1813+$A$11,IF($C$7,8,0),1,1)</f>
        <v>453200</v>
      </c>
      <c r="D1813" s="4">
        <f ca="1">OFFSET(InputPriceData!C$15,CalculationsAndCharts!$A1813+$A$11,IF($C$7,8,0),1,1)</f>
        <v>14.88</v>
      </c>
      <c r="E1813" s="4">
        <f ca="1">OFFSET(InputPriceData!D$15,CalculationsAndCharts!$A1813+$A$11,IF($C$7,8,0),1,1)</f>
        <v>15.3</v>
      </c>
      <c r="F1813" s="4">
        <f ca="1">OFFSET(InputPriceData!E$15,CalculationsAndCharts!$A1813+$A$11,IF($C$7,8,0),1,1)</f>
        <v>14.88</v>
      </c>
      <c r="G1813" s="4">
        <f ca="1">OFFSET(InputPriceData!F$15,CalculationsAndCharts!$A1813+$A$11,IF($C$7,8,0),1,1)</f>
        <v>15.11</v>
      </c>
      <c r="H1813" s="128"/>
      <c r="I1813" s="128"/>
      <c r="K1813" s="124"/>
      <c r="L1813" s="279"/>
      <c r="M1813" s="281"/>
      <c r="N1813" s="280"/>
      <c r="O1813" s="4"/>
      <c r="P1813" s="4"/>
      <c r="Q1813" s="3"/>
      <c r="S1813" s="309">
        <f t="shared" ca="1" si="743"/>
        <v>15.57</v>
      </c>
      <c r="T1813" s="309">
        <f t="shared" ca="1" si="744"/>
        <v>13.32</v>
      </c>
      <c r="U1813" s="310">
        <f t="shared" ca="1" si="736"/>
        <v>0.79555555555555513</v>
      </c>
      <c r="V1813" s="310" t="b">
        <f t="shared" ca="1" si="745"/>
        <v>0</v>
      </c>
      <c r="W1813" s="3" t="b">
        <f t="shared" ca="1" si="746"/>
        <v>0</v>
      </c>
      <c r="X1813" s="3" t="str">
        <f t="shared" ca="1" si="747"/>
        <v/>
      </c>
      <c r="Y1813" s="3" t="str">
        <f t="shared" ca="1" si="737"/>
        <v/>
      </c>
      <c r="Z1813" s="3" t="str">
        <f t="shared" ca="1" si="748"/>
        <v/>
      </c>
      <c r="AA1813" s="3" t="str">
        <f t="shared" ca="1" si="749"/>
        <v/>
      </c>
      <c r="AB1813" s="205">
        <f t="shared" ca="1" si="750"/>
        <v>4258</v>
      </c>
      <c r="AC1813" s="205">
        <f t="shared" ca="1" si="751"/>
        <v>66</v>
      </c>
      <c r="AD1813" s="205">
        <f t="shared" ca="1" si="738"/>
        <v>64.515151515151516</v>
      </c>
      <c r="AE1813" s="205">
        <f t="shared" ca="1" si="739"/>
        <v>14.515151515151516</v>
      </c>
      <c r="AF1813" s="205">
        <f t="shared" ca="1" si="752"/>
        <v>2.9030303030303033</v>
      </c>
      <c r="AG1813" s="205"/>
      <c r="AH1813" s="205"/>
      <c r="AI1813" s="205"/>
      <c r="AJ1813" s="205"/>
      <c r="AK1813" s="4"/>
      <c r="AL1813" s="4"/>
      <c r="AM1813" s="309">
        <f t="shared" ca="1" si="753"/>
        <v>15.57</v>
      </c>
      <c r="AN1813" s="309">
        <f t="shared" ca="1" si="754"/>
        <v>13.74</v>
      </c>
      <c r="AO1813" s="310">
        <f t="shared" ca="1" si="755"/>
        <v>0.74863387978142026</v>
      </c>
      <c r="AP1813" s="310" t="b">
        <f t="shared" ca="1" si="756"/>
        <v>0</v>
      </c>
      <c r="AQ1813" s="309">
        <f t="shared" ca="1" si="757"/>
        <v>0</v>
      </c>
      <c r="AR1813" s="205">
        <f t="shared" ca="1" si="740"/>
        <v>0</v>
      </c>
      <c r="AS1813" s="45" t="b">
        <f t="shared" ca="1" si="741"/>
        <v>0</v>
      </c>
      <c r="AT1813">
        <f t="shared" ca="1" si="742"/>
        <v>0</v>
      </c>
      <c r="AU1813" t="b">
        <f t="shared" ca="1" si="758"/>
        <v>0</v>
      </c>
      <c r="AV1813" t="b">
        <f t="shared" ca="1" si="759"/>
        <v>0</v>
      </c>
      <c r="AW1813" s="266" t="b">
        <f t="shared" ca="1" si="760"/>
        <v>0</v>
      </c>
      <c r="AX1813" s="266" t="b">
        <f t="shared" ca="1" si="761"/>
        <v>0</v>
      </c>
      <c r="AY1813" s="266" t="b">
        <f t="shared" ca="1" si="762"/>
        <v>0</v>
      </c>
    </row>
    <row r="1814" spans="1:51" x14ac:dyDescent="0.25">
      <c r="A1814">
        <v>1782</v>
      </c>
      <c r="B1814" s="163">
        <f ca="1">OFFSET(InputPriceData!B$15,CalculationsAndCharts!$A1814+$A$11,0,1,1)</f>
        <v>39428</v>
      </c>
      <c r="C1814" s="3">
        <f ca="1">OFFSET(InputPriceData!G$15,CalculationsAndCharts!$A1814+$A$11,IF($C$7,8,0),1,1)</f>
        <v>984100</v>
      </c>
      <c r="D1814" s="4">
        <f ca="1">OFFSET(InputPriceData!C$15,CalculationsAndCharts!$A1814+$A$11,IF($C$7,8,0),1,1)</f>
        <v>15.38</v>
      </c>
      <c r="E1814" s="4">
        <f ca="1">OFFSET(InputPriceData!D$15,CalculationsAndCharts!$A1814+$A$11,IF($C$7,8,0),1,1)</f>
        <v>15.8</v>
      </c>
      <c r="F1814" s="4">
        <f ca="1">OFFSET(InputPriceData!E$15,CalculationsAndCharts!$A1814+$A$11,IF($C$7,8,0),1,1)</f>
        <v>14.87</v>
      </c>
      <c r="G1814" s="4">
        <f ca="1">OFFSET(InputPriceData!F$15,CalculationsAndCharts!$A1814+$A$11,IF($C$7,8,0),1,1)</f>
        <v>15.08</v>
      </c>
      <c r="H1814" s="128"/>
      <c r="I1814" s="128"/>
      <c r="K1814" s="124"/>
      <c r="L1814" s="279"/>
      <c r="M1814" s="281"/>
      <c r="N1814" s="280"/>
      <c r="O1814" s="4"/>
      <c r="P1814" s="4"/>
      <c r="Q1814" s="3"/>
      <c r="S1814" s="309">
        <f t="shared" ca="1" si="743"/>
        <v>15.57</v>
      </c>
      <c r="T1814" s="309">
        <f t="shared" ca="1" si="744"/>
        <v>13.21</v>
      </c>
      <c r="U1814" s="310">
        <f t="shared" ca="1" si="736"/>
        <v>0.79237288135593209</v>
      </c>
      <c r="V1814" s="310" t="b">
        <f t="shared" ca="1" si="745"/>
        <v>0</v>
      </c>
      <c r="W1814" s="3" t="b">
        <f t="shared" ca="1" si="746"/>
        <v>0</v>
      </c>
      <c r="X1814" s="3" t="str">
        <f t="shared" ca="1" si="747"/>
        <v/>
      </c>
      <c r="Y1814" s="3" t="str">
        <f t="shared" ca="1" si="737"/>
        <v/>
      </c>
      <c r="Z1814" s="3" t="str">
        <f t="shared" ca="1" si="748"/>
        <v/>
      </c>
      <c r="AA1814" s="3" t="str">
        <f t="shared" ca="1" si="749"/>
        <v/>
      </c>
      <c r="AB1814" s="205">
        <f t="shared" ca="1" si="750"/>
        <v>4258</v>
      </c>
      <c r="AC1814" s="205">
        <f t="shared" ca="1" si="751"/>
        <v>66</v>
      </c>
      <c r="AD1814" s="205">
        <f t="shared" ca="1" si="738"/>
        <v>64.515151515151516</v>
      </c>
      <c r="AE1814" s="205">
        <f t="shared" ca="1" si="739"/>
        <v>14.515151515151516</v>
      </c>
      <c r="AF1814" s="205">
        <f t="shared" ca="1" si="752"/>
        <v>2.9030303030303033</v>
      </c>
      <c r="AG1814" s="205"/>
      <c r="AH1814" s="205"/>
      <c r="AI1814" s="205"/>
      <c r="AJ1814" s="205"/>
      <c r="AK1814" s="4"/>
      <c r="AL1814" s="4"/>
      <c r="AM1814" s="309">
        <f t="shared" ca="1" si="753"/>
        <v>15.57</v>
      </c>
      <c r="AN1814" s="309">
        <f t="shared" ca="1" si="754"/>
        <v>13.64</v>
      </c>
      <c r="AO1814" s="310">
        <f t="shared" ca="1" si="755"/>
        <v>0.74611398963730557</v>
      </c>
      <c r="AP1814" s="310" t="b">
        <f t="shared" ca="1" si="756"/>
        <v>0</v>
      </c>
      <c r="AQ1814" s="309">
        <f t="shared" ca="1" si="757"/>
        <v>0</v>
      </c>
      <c r="AR1814" s="205">
        <f t="shared" ca="1" si="740"/>
        <v>0</v>
      </c>
      <c r="AS1814" s="45" t="b">
        <f t="shared" ca="1" si="741"/>
        <v>0</v>
      </c>
      <c r="AT1814">
        <f t="shared" ca="1" si="742"/>
        <v>0</v>
      </c>
      <c r="AU1814" t="b">
        <f t="shared" ca="1" si="758"/>
        <v>0</v>
      </c>
      <c r="AV1814" t="b">
        <f t="shared" ca="1" si="759"/>
        <v>0</v>
      </c>
      <c r="AW1814" s="266" t="b">
        <f t="shared" ca="1" si="760"/>
        <v>0</v>
      </c>
      <c r="AX1814" s="266" t="b">
        <f t="shared" ca="1" si="761"/>
        <v>0</v>
      </c>
      <c r="AY1814" s="266" t="b">
        <f t="shared" ca="1" si="762"/>
        <v>0</v>
      </c>
    </row>
    <row r="1815" spans="1:51" x14ac:dyDescent="0.25">
      <c r="A1815">
        <v>1783</v>
      </c>
      <c r="B1815" s="163">
        <f ca="1">OFFSET(InputPriceData!B$15,CalculationsAndCharts!$A1815+$A$11,0,1,1)</f>
        <v>39427</v>
      </c>
      <c r="C1815" s="3">
        <f ca="1">OFFSET(InputPriceData!G$15,CalculationsAndCharts!$A1815+$A$11,IF($C$7,8,0),1,1)</f>
        <v>577600</v>
      </c>
      <c r="D1815" s="4">
        <f ca="1">OFFSET(InputPriceData!C$15,CalculationsAndCharts!$A1815+$A$11,IF($C$7,8,0),1,1)</f>
        <v>15.65</v>
      </c>
      <c r="E1815" s="4">
        <f ca="1">OFFSET(InputPriceData!D$15,CalculationsAndCharts!$A1815+$A$11,IF($C$7,8,0),1,1)</f>
        <v>15.79</v>
      </c>
      <c r="F1815" s="4">
        <f ca="1">OFFSET(InputPriceData!E$15,CalculationsAndCharts!$A1815+$A$11,IF($C$7,8,0),1,1)</f>
        <v>14.96</v>
      </c>
      <c r="G1815" s="4">
        <f ca="1">OFFSET(InputPriceData!F$15,CalculationsAndCharts!$A1815+$A$11,IF($C$7,8,0),1,1)</f>
        <v>15</v>
      </c>
      <c r="H1815" s="128"/>
      <c r="I1815" s="128"/>
      <c r="K1815" s="124"/>
      <c r="L1815" s="279"/>
      <c r="M1815" s="281"/>
      <c r="N1815" s="280"/>
      <c r="O1815" s="4"/>
      <c r="P1815" s="4"/>
      <c r="Q1815" s="3"/>
      <c r="S1815" s="309">
        <f t="shared" ca="1" si="743"/>
        <v>15.57</v>
      </c>
      <c r="T1815" s="309">
        <f t="shared" ca="1" si="744"/>
        <v>13.21</v>
      </c>
      <c r="U1815" s="310">
        <f t="shared" ca="1" si="736"/>
        <v>0.75847457627118631</v>
      </c>
      <c r="V1815" s="310" t="b">
        <f t="shared" ca="1" si="745"/>
        <v>0</v>
      </c>
      <c r="W1815" s="3" t="b">
        <f t="shared" ca="1" si="746"/>
        <v>1</v>
      </c>
      <c r="X1815" s="3">
        <f t="shared" ca="1" si="747"/>
        <v>13.39</v>
      </c>
      <c r="Y1815" s="3">
        <f t="shared" ca="1" si="737"/>
        <v>12.023898431665417</v>
      </c>
      <c r="Z1815" s="3">
        <f t="shared" ca="1" si="748"/>
        <v>10</v>
      </c>
      <c r="AA1815" s="3">
        <f t="shared" ca="1" si="749"/>
        <v>100</v>
      </c>
      <c r="AB1815" s="205">
        <f t="shared" ca="1" si="750"/>
        <v>4258</v>
      </c>
      <c r="AC1815" s="205">
        <f t="shared" ca="1" si="751"/>
        <v>66</v>
      </c>
      <c r="AD1815" s="205">
        <f t="shared" ca="1" si="738"/>
        <v>64.515151515151516</v>
      </c>
      <c r="AE1815" s="205">
        <f t="shared" ca="1" si="739"/>
        <v>14.515151515151516</v>
      </c>
      <c r="AF1815" s="205">
        <f t="shared" ca="1" si="752"/>
        <v>2.9030303030303033</v>
      </c>
      <c r="AG1815" s="205"/>
      <c r="AH1815" s="205"/>
      <c r="AI1815" s="205"/>
      <c r="AJ1815" s="205"/>
      <c r="AK1815" s="4"/>
      <c r="AL1815" s="4"/>
      <c r="AM1815" s="309">
        <f t="shared" ca="1" si="753"/>
        <v>15.57</v>
      </c>
      <c r="AN1815" s="309">
        <f t="shared" ca="1" si="754"/>
        <v>13.32</v>
      </c>
      <c r="AO1815" s="310">
        <f t="shared" ca="1" si="755"/>
        <v>0.74666666666666659</v>
      </c>
      <c r="AP1815" s="310" t="b">
        <f t="shared" ca="1" si="756"/>
        <v>0</v>
      </c>
      <c r="AQ1815" s="309">
        <f t="shared" ca="1" si="757"/>
        <v>0</v>
      </c>
      <c r="AR1815" s="205">
        <f t="shared" ca="1" si="740"/>
        <v>0</v>
      </c>
      <c r="AS1815" s="45" t="b">
        <f t="shared" ca="1" si="741"/>
        <v>0</v>
      </c>
      <c r="AT1815">
        <f t="shared" ca="1" si="742"/>
        <v>0</v>
      </c>
      <c r="AU1815" t="b">
        <f t="shared" ca="1" si="758"/>
        <v>0</v>
      </c>
      <c r="AV1815" t="b">
        <f t="shared" ca="1" si="759"/>
        <v>0</v>
      </c>
      <c r="AW1815" s="266" t="b">
        <f t="shared" ca="1" si="760"/>
        <v>0</v>
      </c>
      <c r="AX1815" s="266" t="b">
        <f t="shared" ca="1" si="761"/>
        <v>0</v>
      </c>
      <c r="AY1815" s="266" t="b">
        <f t="shared" ca="1" si="762"/>
        <v>0</v>
      </c>
    </row>
    <row r="1816" spans="1:51" x14ac:dyDescent="0.25">
      <c r="A1816">
        <v>1784</v>
      </c>
      <c r="B1816" s="163">
        <f ca="1">OFFSET(InputPriceData!B$15,CalculationsAndCharts!$A1816+$A$11,0,1,1)</f>
        <v>39426</v>
      </c>
      <c r="C1816" s="3">
        <f ca="1">OFFSET(InputPriceData!G$15,CalculationsAndCharts!$A1816+$A$11,IF($C$7,8,0),1,1)</f>
        <v>651400</v>
      </c>
      <c r="D1816" s="4">
        <f ca="1">OFFSET(InputPriceData!C$15,CalculationsAndCharts!$A1816+$A$11,IF($C$7,8,0),1,1)</f>
        <v>15.29</v>
      </c>
      <c r="E1816" s="4">
        <f ca="1">OFFSET(InputPriceData!D$15,CalculationsAndCharts!$A1816+$A$11,IF($C$7,8,0),1,1)</f>
        <v>15.69</v>
      </c>
      <c r="F1816" s="4">
        <f ca="1">OFFSET(InputPriceData!E$15,CalculationsAndCharts!$A1816+$A$11,IF($C$7,8,0),1,1)</f>
        <v>15.25</v>
      </c>
      <c r="G1816" s="4">
        <f ca="1">OFFSET(InputPriceData!F$15,CalculationsAndCharts!$A1816+$A$11,IF($C$7,8,0),1,1)</f>
        <v>15.57</v>
      </c>
      <c r="H1816" s="128"/>
      <c r="I1816" s="128"/>
      <c r="K1816" s="124"/>
      <c r="L1816" s="279"/>
      <c r="M1816" s="281"/>
      <c r="N1816" s="280"/>
      <c r="O1816" s="4"/>
      <c r="P1816" s="4"/>
      <c r="Q1816" s="3"/>
      <c r="S1816" s="309">
        <f t="shared" ca="1" si="743"/>
        <v>15.57</v>
      </c>
      <c r="T1816" s="309">
        <f t="shared" ca="1" si="744"/>
        <v>13.21</v>
      </c>
      <c r="U1816" s="310">
        <f t="shared" ca="1" si="736"/>
        <v>1</v>
      </c>
      <c r="V1816" s="310" t="b">
        <f t="shared" ca="1" si="745"/>
        <v>0</v>
      </c>
      <c r="W1816" s="3" t="b">
        <f t="shared" ca="1" si="746"/>
        <v>0</v>
      </c>
      <c r="X1816" s="3" t="str">
        <f t="shared" ca="1" si="747"/>
        <v/>
      </c>
      <c r="Y1816" s="3" t="str">
        <f t="shared" ca="1" si="737"/>
        <v/>
      </c>
      <c r="Z1816" s="3" t="str">
        <f t="shared" ca="1" si="748"/>
        <v/>
      </c>
      <c r="AA1816" s="3" t="str">
        <f t="shared" ca="1" si="749"/>
        <v/>
      </c>
      <c r="AB1816" s="205">
        <f t="shared" ca="1" si="750"/>
        <v>4158</v>
      </c>
      <c r="AC1816" s="205">
        <f t="shared" ca="1" si="751"/>
        <v>65</v>
      </c>
      <c r="AD1816" s="205">
        <f t="shared" ca="1" si="738"/>
        <v>63.969230769230769</v>
      </c>
      <c r="AE1816" s="205">
        <f t="shared" ca="1" si="739"/>
        <v>13.969230769230769</v>
      </c>
      <c r="AF1816" s="205">
        <f t="shared" ca="1" si="752"/>
        <v>2.7938461538461539</v>
      </c>
      <c r="AG1816" s="205"/>
      <c r="AH1816" s="205"/>
      <c r="AI1816" s="205"/>
      <c r="AJ1816" s="205"/>
      <c r="AK1816" s="4"/>
      <c r="AL1816" s="4"/>
      <c r="AM1816" s="309">
        <f t="shared" ca="1" si="753"/>
        <v>15.57</v>
      </c>
      <c r="AN1816" s="309">
        <f t="shared" ca="1" si="754"/>
        <v>13.21</v>
      </c>
      <c r="AO1816" s="310">
        <f t="shared" ca="1" si="755"/>
        <v>1</v>
      </c>
      <c r="AP1816" s="310" t="b">
        <f t="shared" ca="1" si="756"/>
        <v>0</v>
      </c>
      <c r="AQ1816" s="309">
        <f t="shared" ca="1" si="757"/>
        <v>0</v>
      </c>
      <c r="AR1816" s="205">
        <f t="shared" ca="1" si="740"/>
        <v>0</v>
      </c>
      <c r="AS1816" s="45" t="b">
        <f t="shared" ca="1" si="741"/>
        <v>0</v>
      </c>
      <c r="AT1816">
        <f t="shared" ca="1" si="742"/>
        <v>0</v>
      </c>
      <c r="AU1816" t="b">
        <f t="shared" ca="1" si="758"/>
        <v>0</v>
      </c>
      <c r="AV1816" t="b">
        <f t="shared" ca="1" si="759"/>
        <v>0</v>
      </c>
      <c r="AW1816" s="266" t="b">
        <f t="shared" ca="1" si="760"/>
        <v>0</v>
      </c>
      <c r="AX1816" s="266" t="b">
        <f t="shared" ca="1" si="761"/>
        <v>0</v>
      </c>
      <c r="AY1816" s="266" t="b">
        <f t="shared" ca="1" si="762"/>
        <v>0</v>
      </c>
    </row>
    <row r="1817" spans="1:51" x14ac:dyDescent="0.25">
      <c r="A1817">
        <v>1785</v>
      </c>
      <c r="B1817" s="163">
        <f ca="1">OFFSET(InputPriceData!B$15,CalculationsAndCharts!$A1817+$A$11,0,1,1)</f>
        <v>39423</v>
      </c>
      <c r="C1817" s="3">
        <f ca="1">OFFSET(InputPriceData!G$15,CalculationsAndCharts!$A1817+$A$11,IF($C$7,8,0),1,1)</f>
        <v>656600</v>
      </c>
      <c r="D1817" s="4">
        <f ca="1">OFFSET(InputPriceData!C$15,CalculationsAndCharts!$A1817+$A$11,IF($C$7,8,0),1,1)</f>
        <v>15.34</v>
      </c>
      <c r="E1817" s="4">
        <f ca="1">OFFSET(InputPriceData!D$15,CalculationsAndCharts!$A1817+$A$11,IF($C$7,8,0),1,1)</f>
        <v>15.7</v>
      </c>
      <c r="F1817" s="4">
        <f ca="1">OFFSET(InputPriceData!E$15,CalculationsAndCharts!$A1817+$A$11,IF($C$7,8,0),1,1)</f>
        <v>15.21</v>
      </c>
      <c r="G1817" s="4">
        <f ca="1">OFFSET(InputPriceData!F$15,CalculationsAndCharts!$A1817+$A$11,IF($C$7,8,0),1,1)</f>
        <v>15.29</v>
      </c>
      <c r="H1817" s="128"/>
      <c r="I1817" s="128"/>
      <c r="K1817" s="124"/>
      <c r="L1817" s="279"/>
      <c r="M1817" s="281"/>
      <c r="N1817" s="280"/>
      <c r="O1817" s="4"/>
      <c r="P1817" s="4"/>
      <c r="Q1817" s="3"/>
      <c r="S1817" s="309">
        <f t="shared" ca="1" si="743"/>
        <v>15.29</v>
      </c>
      <c r="T1817" s="309">
        <f t="shared" ca="1" si="744"/>
        <v>13.21</v>
      </c>
      <c r="U1817" s="310">
        <f t="shared" ca="1" si="736"/>
        <v>1</v>
      </c>
      <c r="V1817" s="310" t="b">
        <f t="shared" ca="1" si="745"/>
        <v>0</v>
      </c>
      <c r="W1817" s="3" t="b">
        <f t="shared" ca="1" si="746"/>
        <v>0</v>
      </c>
      <c r="X1817" s="3" t="str">
        <f t="shared" ca="1" si="747"/>
        <v/>
      </c>
      <c r="Y1817" s="3" t="str">
        <f t="shared" ca="1" si="737"/>
        <v/>
      </c>
      <c r="Z1817" s="3" t="str">
        <f t="shared" ca="1" si="748"/>
        <v/>
      </c>
      <c r="AA1817" s="3" t="str">
        <f t="shared" ca="1" si="749"/>
        <v/>
      </c>
      <c r="AB1817" s="205">
        <f t="shared" ca="1" si="750"/>
        <v>4158</v>
      </c>
      <c r="AC1817" s="205">
        <f t="shared" ca="1" si="751"/>
        <v>65</v>
      </c>
      <c r="AD1817" s="205">
        <f t="shared" ca="1" si="738"/>
        <v>63.969230769230769</v>
      </c>
      <c r="AE1817" s="205">
        <f t="shared" ca="1" si="739"/>
        <v>13.969230769230769</v>
      </c>
      <c r="AF1817" s="205">
        <f t="shared" ca="1" si="752"/>
        <v>2.7938461538461539</v>
      </c>
      <c r="AG1817" s="205"/>
      <c r="AH1817" s="205"/>
      <c r="AI1817" s="205"/>
      <c r="AJ1817" s="205"/>
      <c r="AK1817" s="4"/>
      <c r="AL1817" s="4"/>
      <c r="AM1817" s="309">
        <f t="shared" ca="1" si="753"/>
        <v>15.29</v>
      </c>
      <c r="AN1817" s="309">
        <f t="shared" ca="1" si="754"/>
        <v>13.21</v>
      </c>
      <c r="AO1817" s="310">
        <f t="shared" ca="1" si="755"/>
        <v>1</v>
      </c>
      <c r="AP1817" s="310" t="b">
        <f t="shared" ca="1" si="756"/>
        <v>0</v>
      </c>
      <c r="AQ1817" s="309">
        <f t="shared" ca="1" si="757"/>
        <v>0</v>
      </c>
      <c r="AR1817" s="205">
        <f t="shared" ca="1" si="740"/>
        <v>0</v>
      </c>
      <c r="AS1817" s="45" t="b">
        <f t="shared" ca="1" si="741"/>
        <v>0</v>
      </c>
      <c r="AT1817">
        <f t="shared" ca="1" si="742"/>
        <v>0</v>
      </c>
      <c r="AU1817" t="b">
        <f t="shared" ca="1" si="758"/>
        <v>0</v>
      </c>
      <c r="AV1817" t="b">
        <f t="shared" ca="1" si="759"/>
        <v>0</v>
      </c>
      <c r="AW1817" s="266" t="b">
        <f t="shared" ca="1" si="760"/>
        <v>0</v>
      </c>
      <c r="AX1817" s="266" t="b">
        <f t="shared" ca="1" si="761"/>
        <v>0</v>
      </c>
      <c r="AY1817" s="266" t="b">
        <f t="shared" ca="1" si="762"/>
        <v>0</v>
      </c>
    </row>
    <row r="1818" spans="1:51" x14ac:dyDescent="0.25">
      <c r="A1818">
        <v>1786</v>
      </c>
      <c r="B1818" s="163">
        <f ca="1">OFFSET(InputPriceData!B$15,CalculationsAndCharts!$A1818+$A$11,0,1,1)</f>
        <v>39422</v>
      </c>
      <c r="C1818" s="3">
        <f ca="1">OFFSET(InputPriceData!G$15,CalculationsAndCharts!$A1818+$A$11,IF($C$7,8,0),1,1)</f>
        <v>715600</v>
      </c>
      <c r="D1818" s="4">
        <f ca="1">OFFSET(InputPriceData!C$15,CalculationsAndCharts!$A1818+$A$11,IF($C$7,8,0),1,1)</f>
        <v>14.49</v>
      </c>
      <c r="E1818" s="4">
        <f ca="1">OFFSET(InputPriceData!D$15,CalculationsAndCharts!$A1818+$A$11,IF($C$7,8,0),1,1)</f>
        <v>15.28</v>
      </c>
      <c r="F1818" s="4">
        <f ca="1">OFFSET(InputPriceData!E$15,CalculationsAndCharts!$A1818+$A$11,IF($C$7,8,0),1,1)</f>
        <v>14.31</v>
      </c>
      <c r="G1818" s="4">
        <f ca="1">OFFSET(InputPriceData!F$15,CalculationsAndCharts!$A1818+$A$11,IF($C$7,8,0),1,1)</f>
        <v>15.27</v>
      </c>
      <c r="H1818" s="128"/>
      <c r="I1818" s="128"/>
      <c r="K1818" s="124"/>
      <c r="L1818" s="279"/>
      <c r="M1818" s="281"/>
      <c r="N1818" s="280"/>
      <c r="O1818" s="4"/>
      <c r="P1818" s="4"/>
      <c r="Q1818" s="3"/>
      <c r="S1818" s="309">
        <f t="shared" ca="1" si="743"/>
        <v>15.27</v>
      </c>
      <c r="T1818" s="309">
        <f t="shared" ca="1" si="744"/>
        <v>13.21</v>
      </c>
      <c r="U1818" s="310">
        <f t="shared" ca="1" si="736"/>
        <v>1</v>
      </c>
      <c r="V1818" s="310" t="b">
        <f t="shared" ca="1" si="745"/>
        <v>0</v>
      </c>
      <c r="W1818" s="3" t="b">
        <f t="shared" ca="1" si="746"/>
        <v>1</v>
      </c>
      <c r="X1818" s="3">
        <f t="shared" ca="1" si="747"/>
        <v>13.41</v>
      </c>
      <c r="Y1818" s="3">
        <f t="shared" ca="1" si="737"/>
        <v>13.870246085011182</v>
      </c>
      <c r="Z1818" s="3">
        <f t="shared" ca="1" si="748"/>
        <v>10</v>
      </c>
      <c r="AA1818" s="3">
        <f t="shared" ca="1" si="749"/>
        <v>100</v>
      </c>
      <c r="AB1818" s="205">
        <f t="shared" ca="1" si="750"/>
        <v>4158</v>
      </c>
      <c r="AC1818" s="205">
        <f t="shared" ca="1" si="751"/>
        <v>65</v>
      </c>
      <c r="AD1818" s="205">
        <f t="shared" ca="1" si="738"/>
        <v>63.969230769230769</v>
      </c>
      <c r="AE1818" s="205">
        <f t="shared" ca="1" si="739"/>
        <v>13.969230769230769</v>
      </c>
      <c r="AF1818" s="205">
        <f t="shared" ca="1" si="752"/>
        <v>2.7938461538461539</v>
      </c>
      <c r="AG1818" s="205"/>
      <c r="AH1818" s="205"/>
      <c r="AI1818" s="205"/>
      <c r="AJ1818" s="205"/>
      <c r="AK1818" s="4"/>
      <c r="AL1818" s="4"/>
      <c r="AM1818" s="309">
        <f t="shared" ca="1" si="753"/>
        <v>15.27</v>
      </c>
      <c r="AN1818" s="309">
        <f t="shared" ca="1" si="754"/>
        <v>13.21</v>
      </c>
      <c r="AO1818" s="310">
        <f t="shared" ca="1" si="755"/>
        <v>1</v>
      </c>
      <c r="AP1818" s="310" t="b">
        <f t="shared" ca="1" si="756"/>
        <v>0</v>
      </c>
      <c r="AQ1818" s="309">
        <f t="shared" ca="1" si="757"/>
        <v>0</v>
      </c>
      <c r="AR1818" s="205">
        <f t="shared" ca="1" si="740"/>
        <v>0</v>
      </c>
      <c r="AS1818" s="45" t="b">
        <f t="shared" ca="1" si="741"/>
        <v>0</v>
      </c>
      <c r="AT1818">
        <f t="shared" ca="1" si="742"/>
        <v>0</v>
      </c>
      <c r="AU1818" t="b">
        <f t="shared" ca="1" si="758"/>
        <v>0</v>
      </c>
      <c r="AV1818" t="b">
        <f t="shared" ca="1" si="759"/>
        <v>0</v>
      </c>
      <c r="AW1818" s="266" t="b">
        <f t="shared" ca="1" si="760"/>
        <v>0</v>
      </c>
      <c r="AX1818" s="266" t="b">
        <f t="shared" ca="1" si="761"/>
        <v>0</v>
      </c>
      <c r="AY1818" s="266" t="b">
        <f t="shared" ca="1" si="762"/>
        <v>0</v>
      </c>
    </row>
    <row r="1819" spans="1:51" x14ac:dyDescent="0.25">
      <c r="A1819">
        <v>1787</v>
      </c>
      <c r="B1819" s="163">
        <f ca="1">OFFSET(InputPriceData!B$15,CalculationsAndCharts!$A1819+$A$11,0,1,1)</f>
        <v>39421</v>
      </c>
      <c r="C1819" s="3">
        <f ca="1">OFFSET(InputPriceData!G$15,CalculationsAndCharts!$A1819+$A$11,IF($C$7,8,0),1,1)</f>
        <v>393400</v>
      </c>
      <c r="D1819" s="4">
        <f ca="1">OFFSET(InputPriceData!C$15,CalculationsAndCharts!$A1819+$A$11,IF($C$7,8,0),1,1)</f>
        <v>14.56</v>
      </c>
      <c r="E1819" s="4">
        <f ca="1">OFFSET(InputPriceData!D$15,CalculationsAndCharts!$A1819+$A$11,IF($C$7,8,0),1,1)</f>
        <v>14.64</v>
      </c>
      <c r="F1819" s="4">
        <f ca="1">OFFSET(InputPriceData!E$15,CalculationsAndCharts!$A1819+$A$11,IF($C$7,8,0),1,1)</f>
        <v>14.28</v>
      </c>
      <c r="G1819" s="4">
        <f ca="1">OFFSET(InputPriceData!F$15,CalculationsAndCharts!$A1819+$A$11,IF($C$7,8,0),1,1)</f>
        <v>14.5</v>
      </c>
      <c r="H1819" s="128"/>
      <c r="I1819" s="128"/>
      <c r="K1819" s="124"/>
      <c r="L1819" s="279"/>
      <c r="M1819" s="281"/>
      <c r="N1819" s="280"/>
      <c r="O1819" s="4"/>
      <c r="P1819" s="4"/>
      <c r="Q1819" s="3"/>
      <c r="S1819" s="309">
        <f t="shared" ca="1" si="743"/>
        <v>14.59</v>
      </c>
      <c r="T1819" s="309">
        <f t="shared" ca="1" si="744"/>
        <v>13.21</v>
      </c>
      <c r="U1819" s="310">
        <f t="shared" ca="1" si="736"/>
        <v>0.93478260869565222</v>
      </c>
      <c r="V1819" s="310" t="b">
        <f t="shared" ca="1" si="745"/>
        <v>0</v>
      </c>
      <c r="W1819" s="3" t="b">
        <f t="shared" ca="1" si="746"/>
        <v>0</v>
      </c>
      <c r="X1819" s="3" t="str">
        <f t="shared" ca="1" si="747"/>
        <v/>
      </c>
      <c r="Y1819" s="3" t="str">
        <f t="shared" ca="1" si="737"/>
        <v/>
      </c>
      <c r="Z1819" s="3" t="str">
        <f t="shared" ca="1" si="748"/>
        <v/>
      </c>
      <c r="AA1819" s="3" t="str">
        <f t="shared" ca="1" si="749"/>
        <v/>
      </c>
      <c r="AB1819" s="205">
        <f t="shared" ca="1" si="750"/>
        <v>4058</v>
      </c>
      <c r="AC1819" s="205">
        <f t="shared" ca="1" si="751"/>
        <v>64</v>
      </c>
      <c r="AD1819" s="205">
        <f t="shared" ca="1" si="738"/>
        <v>63.40625</v>
      </c>
      <c r="AE1819" s="205">
        <f t="shared" ca="1" si="739"/>
        <v>13.40625</v>
      </c>
      <c r="AF1819" s="205">
        <f t="shared" ca="1" si="752"/>
        <v>2.6812500000000004</v>
      </c>
      <c r="AG1819" s="205"/>
      <c r="AH1819" s="205"/>
      <c r="AI1819" s="205"/>
      <c r="AJ1819" s="205"/>
      <c r="AK1819" s="4"/>
      <c r="AL1819" s="4"/>
      <c r="AM1819" s="309">
        <f t="shared" ca="1" si="753"/>
        <v>14.59</v>
      </c>
      <c r="AN1819" s="309">
        <f t="shared" ca="1" si="754"/>
        <v>13.21</v>
      </c>
      <c r="AO1819" s="310">
        <f t="shared" ca="1" si="755"/>
        <v>0.93478260869565222</v>
      </c>
      <c r="AP1819" s="310" t="b">
        <f t="shared" ca="1" si="756"/>
        <v>0</v>
      </c>
      <c r="AQ1819" s="309">
        <f t="shared" ca="1" si="757"/>
        <v>0</v>
      </c>
      <c r="AR1819" s="205">
        <f t="shared" ca="1" si="740"/>
        <v>0</v>
      </c>
      <c r="AS1819" s="45" t="b">
        <f t="shared" ca="1" si="741"/>
        <v>0</v>
      </c>
      <c r="AT1819">
        <f t="shared" ca="1" si="742"/>
        <v>0</v>
      </c>
      <c r="AU1819" t="b">
        <f t="shared" ca="1" si="758"/>
        <v>0</v>
      </c>
      <c r="AV1819" t="b">
        <f t="shared" ca="1" si="759"/>
        <v>0</v>
      </c>
      <c r="AW1819" s="266" t="b">
        <f t="shared" ca="1" si="760"/>
        <v>0</v>
      </c>
      <c r="AX1819" s="266" t="b">
        <f t="shared" ca="1" si="761"/>
        <v>0</v>
      </c>
      <c r="AY1819" s="266" t="b">
        <f t="shared" ca="1" si="762"/>
        <v>0</v>
      </c>
    </row>
    <row r="1820" spans="1:51" x14ac:dyDescent="0.25">
      <c r="A1820">
        <v>1788</v>
      </c>
      <c r="B1820" s="163">
        <f ca="1">OFFSET(InputPriceData!B$15,CalculationsAndCharts!$A1820+$A$11,0,1,1)</f>
        <v>39420</v>
      </c>
      <c r="C1820" s="3">
        <f ca="1">OFFSET(InputPriceData!G$15,CalculationsAndCharts!$A1820+$A$11,IF($C$7,8,0),1,1)</f>
        <v>631600</v>
      </c>
      <c r="D1820" s="4">
        <f ca="1">OFFSET(InputPriceData!C$15,CalculationsAndCharts!$A1820+$A$11,IF($C$7,8,0),1,1)</f>
        <v>14.14</v>
      </c>
      <c r="E1820" s="4">
        <f ca="1">OFFSET(InputPriceData!D$15,CalculationsAndCharts!$A1820+$A$11,IF($C$7,8,0),1,1)</f>
        <v>14.43</v>
      </c>
      <c r="F1820" s="4">
        <f ca="1">OFFSET(InputPriceData!E$15,CalculationsAndCharts!$A1820+$A$11,IF($C$7,8,0),1,1)</f>
        <v>14</v>
      </c>
      <c r="G1820" s="4">
        <f ca="1">OFFSET(InputPriceData!F$15,CalculationsAndCharts!$A1820+$A$11,IF($C$7,8,0),1,1)</f>
        <v>14.29</v>
      </c>
      <c r="H1820" s="128"/>
      <c r="I1820" s="128"/>
      <c r="K1820" s="124"/>
      <c r="L1820" s="279"/>
      <c r="M1820" s="281"/>
      <c r="N1820" s="280"/>
      <c r="O1820" s="4"/>
      <c r="P1820" s="4"/>
      <c r="Q1820" s="3"/>
      <c r="S1820" s="309">
        <f t="shared" ca="1" si="743"/>
        <v>14.59</v>
      </c>
      <c r="T1820" s="309">
        <f t="shared" ca="1" si="744"/>
        <v>13.21</v>
      </c>
      <c r="U1820" s="310">
        <f t="shared" ca="1" si="736"/>
        <v>0.78260869565217328</v>
      </c>
      <c r="V1820" s="310" t="b">
        <f t="shared" ca="1" si="745"/>
        <v>0</v>
      </c>
      <c r="W1820" s="3" t="b">
        <f t="shared" ca="1" si="746"/>
        <v>0</v>
      </c>
      <c r="X1820" s="3" t="str">
        <f t="shared" ca="1" si="747"/>
        <v/>
      </c>
      <c r="Y1820" s="3" t="str">
        <f t="shared" ca="1" si="737"/>
        <v/>
      </c>
      <c r="Z1820" s="3" t="str">
        <f t="shared" ca="1" si="748"/>
        <v/>
      </c>
      <c r="AA1820" s="3" t="str">
        <f t="shared" ca="1" si="749"/>
        <v/>
      </c>
      <c r="AB1820" s="205">
        <f t="shared" ca="1" si="750"/>
        <v>4058</v>
      </c>
      <c r="AC1820" s="205">
        <f t="shared" ca="1" si="751"/>
        <v>64</v>
      </c>
      <c r="AD1820" s="205">
        <f t="shared" ca="1" si="738"/>
        <v>63.40625</v>
      </c>
      <c r="AE1820" s="205">
        <f t="shared" ca="1" si="739"/>
        <v>13.40625</v>
      </c>
      <c r="AF1820" s="205">
        <f t="shared" ca="1" si="752"/>
        <v>2.6812500000000004</v>
      </c>
      <c r="AG1820" s="205"/>
      <c r="AH1820" s="205"/>
      <c r="AI1820" s="205"/>
      <c r="AJ1820" s="205"/>
      <c r="AK1820" s="4"/>
      <c r="AL1820" s="4"/>
      <c r="AM1820" s="309">
        <f t="shared" ca="1" si="753"/>
        <v>14.59</v>
      </c>
      <c r="AN1820" s="309">
        <f t="shared" ca="1" si="754"/>
        <v>13.21</v>
      </c>
      <c r="AO1820" s="310">
        <f t="shared" ca="1" si="755"/>
        <v>0.78260869565217328</v>
      </c>
      <c r="AP1820" s="310" t="b">
        <f t="shared" ca="1" si="756"/>
        <v>0</v>
      </c>
      <c r="AQ1820" s="309">
        <f t="shared" ca="1" si="757"/>
        <v>0</v>
      </c>
      <c r="AR1820" s="205">
        <f t="shared" ca="1" si="740"/>
        <v>0</v>
      </c>
      <c r="AS1820" s="45" t="b">
        <f t="shared" ca="1" si="741"/>
        <v>0</v>
      </c>
      <c r="AT1820">
        <f t="shared" ca="1" si="742"/>
        <v>0</v>
      </c>
      <c r="AU1820" t="b">
        <f t="shared" ca="1" si="758"/>
        <v>0</v>
      </c>
      <c r="AV1820" t="b">
        <f t="shared" ca="1" si="759"/>
        <v>0</v>
      </c>
      <c r="AW1820" s="266" t="b">
        <f t="shared" ca="1" si="760"/>
        <v>0</v>
      </c>
      <c r="AX1820" s="266" t="b">
        <f t="shared" ca="1" si="761"/>
        <v>0</v>
      </c>
      <c r="AY1820" s="266" t="b">
        <f t="shared" ca="1" si="762"/>
        <v>0</v>
      </c>
    </row>
    <row r="1821" spans="1:51" x14ac:dyDescent="0.25">
      <c r="A1821">
        <v>1789</v>
      </c>
      <c r="B1821" s="163">
        <f ca="1">OFFSET(InputPriceData!B$15,CalculationsAndCharts!$A1821+$A$11,0,1,1)</f>
        <v>39419</v>
      </c>
      <c r="C1821" s="3">
        <f ca="1">OFFSET(InputPriceData!G$15,CalculationsAndCharts!$A1821+$A$11,IF($C$7,8,0),1,1)</f>
        <v>633500</v>
      </c>
      <c r="D1821" s="4">
        <f ca="1">OFFSET(InputPriceData!C$15,CalculationsAndCharts!$A1821+$A$11,IF($C$7,8,0),1,1)</f>
        <v>14.38</v>
      </c>
      <c r="E1821" s="4">
        <f ca="1">OFFSET(InputPriceData!D$15,CalculationsAndCharts!$A1821+$A$11,IF($C$7,8,0),1,1)</f>
        <v>14.38</v>
      </c>
      <c r="F1821" s="4">
        <f ca="1">OFFSET(InputPriceData!E$15,CalculationsAndCharts!$A1821+$A$11,IF($C$7,8,0),1,1)</f>
        <v>14.05</v>
      </c>
      <c r="G1821" s="4">
        <f ca="1">OFFSET(InputPriceData!F$15,CalculationsAndCharts!$A1821+$A$11,IF($C$7,8,0),1,1)</f>
        <v>14.3</v>
      </c>
      <c r="H1821" s="128"/>
      <c r="I1821" s="128"/>
      <c r="K1821" s="124"/>
      <c r="L1821" s="279"/>
      <c r="M1821" s="281"/>
      <c r="N1821" s="280"/>
      <c r="O1821" s="4"/>
      <c r="P1821" s="4"/>
      <c r="Q1821" s="3"/>
      <c r="S1821" s="309">
        <f t="shared" ca="1" si="743"/>
        <v>14.59</v>
      </c>
      <c r="T1821" s="309">
        <f t="shared" ca="1" si="744"/>
        <v>13.21</v>
      </c>
      <c r="U1821" s="310">
        <f t="shared" ca="1" si="736"/>
        <v>0.78985507246376863</v>
      </c>
      <c r="V1821" s="310" t="b">
        <f t="shared" ca="1" si="745"/>
        <v>0</v>
      </c>
      <c r="W1821" s="3" t="b">
        <f t="shared" ca="1" si="746"/>
        <v>1</v>
      </c>
      <c r="X1821" s="3">
        <f t="shared" ca="1" si="747"/>
        <v>13.34</v>
      </c>
      <c r="Y1821" s="3">
        <f t="shared" ca="1" si="737"/>
        <v>7.1964017991004559</v>
      </c>
      <c r="Z1821" s="3">
        <f t="shared" ca="1" si="748"/>
        <v>7.1964017991004559</v>
      </c>
      <c r="AA1821" s="3">
        <f t="shared" ca="1" si="749"/>
        <v>85</v>
      </c>
      <c r="AB1821" s="205">
        <f t="shared" ca="1" si="750"/>
        <v>4058</v>
      </c>
      <c r="AC1821" s="205">
        <f t="shared" ca="1" si="751"/>
        <v>64</v>
      </c>
      <c r="AD1821" s="205">
        <f t="shared" ca="1" si="738"/>
        <v>63.40625</v>
      </c>
      <c r="AE1821" s="205">
        <f t="shared" ca="1" si="739"/>
        <v>13.40625</v>
      </c>
      <c r="AF1821" s="205">
        <f t="shared" ca="1" si="752"/>
        <v>2.6812500000000004</v>
      </c>
      <c r="AG1821" s="205"/>
      <c r="AH1821" s="205"/>
      <c r="AI1821" s="205"/>
      <c r="AJ1821" s="205"/>
      <c r="AK1821" s="4"/>
      <c r="AL1821" s="4"/>
      <c r="AM1821" s="309">
        <f t="shared" ca="1" si="753"/>
        <v>14.59</v>
      </c>
      <c r="AN1821" s="309">
        <f t="shared" ca="1" si="754"/>
        <v>13.21</v>
      </c>
      <c r="AO1821" s="310">
        <f t="shared" ca="1" si="755"/>
        <v>0.78985507246376863</v>
      </c>
      <c r="AP1821" s="310" t="b">
        <f t="shared" ca="1" si="756"/>
        <v>0</v>
      </c>
      <c r="AQ1821" s="309">
        <f t="shared" ca="1" si="757"/>
        <v>0</v>
      </c>
      <c r="AR1821" s="205">
        <f t="shared" ca="1" si="740"/>
        <v>0</v>
      </c>
      <c r="AS1821" s="45" t="b">
        <f t="shared" ca="1" si="741"/>
        <v>0</v>
      </c>
      <c r="AT1821">
        <f t="shared" ca="1" si="742"/>
        <v>0</v>
      </c>
      <c r="AU1821" t="b">
        <f t="shared" ca="1" si="758"/>
        <v>0</v>
      </c>
      <c r="AV1821" t="b">
        <f t="shared" ca="1" si="759"/>
        <v>0</v>
      </c>
      <c r="AW1821" s="266" t="b">
        <f t="shared" ca="1" si="760"/>
        <v>0</v>
      </c>
      <c r="AX1821" s="266" t="b">
        <f t="shared" ca="1" si="761"/>
        <v>0</v>
      </c>
      <c r="AY1821" s="266" t="b">
        <f t="shared" ca="1" si="762"/>
        <v>0</v>
      </c>
    </row>
    <row r="1822" spans="1:51" x14ac:dyDescent="0.25">
      <c r="A1822">
        <v>1790</v>
      </c>
      <c r="B1822" s="163">
        <f ca="1">OFFSET(InputPriceData!B$15,CalculationsAndCharts!$A1822+$A$11,0,1,1)</f>
        <v>39416</v>
      </c>
      <c r="C1822" s="3">
        <f ca="1">OFFSET(InputPriceData!G$15,CalculationsAndCharts!$A1822+$A$11,IF($C$7,8,0),1,1)</f>
        <v>755200</v>
      </c>
      <c r="D1822" s="4">
        <f ca="1">OFFSET(InputPriceData!C$15,CalculationsAndCharts!$A1822+$A$11,IF($C$7,8,0),1,1)</f>
        <v>14.46</v>
      </c>
      <c r="E1822" s="4">
        <f ca="1">OFFSET(InputPriceData!D$15,CalculationsAndCharts!$A1822+$A$11,IF($C$7,8,0),1,1)</f>
        <v>14.71</v>
      </c>
      <c r="F1822" s="4">
        <f ca="1">OFFSET(InputPriceData!E$15,CalculationsAndCharts!$A1822+$A$11,IF($C$7,8,0),1,1)</f>
        <v>14.22</v>
      </c>
      <c r="G1822" s="4">
        <f ca="1">OFFSET(InputPriceData!F$15,CalculationsAndCharts!$A1822+$A$11,IF($C$7,8,0),1,1)</f>
        <v>14.53</v>
      </c>
      <c r="H1822" s="128"/>
      <c r="I1822" s="128"/>
      <c r="K1822" s="124"/>
      <c r="L1822" s="279"/>
      <c r="M1822" s="281"/>
      <c r="N1822" s="280"/>
      <c r="O1822" s="4"/>
      <c r="P1822" s="4"/>
      <c r="Q1822" s="3"/>
      <c r="S1822" s="309">
        <f t="shared" ca="1" si="743"/>
        <v>14.59</v>
      </c>
      <c r="T1822" s="309">
        <f t="shared" ca="1" si="744"/>
        <v>13.21</v>
      </c>
      <c r="U1822" s="310">
        <f t="shared" ca="1" si="736"/>
        <v>0.95652173913043437</v>
      </c>
      <c r="V1822" s="310" t="b">
        <f t="shared" ca="1" si="745"/>
        <v>0</v>
      </c>
      <c r="W1822" s="3" t="b">
        <f t="shared" ca="1" si="746"/>
        <v>0</v>
      </c>
      <c r="X1822" s="3" t="str">
        <f t="shared" ca="1" si="747"/>
        <v/>
      </c>
      <c r="Y1822" s="3" t="str">
        <f t="shared" ca="1" si="737"/>
        <v/>
      </c>
      <c r="Z1822" s="3" t="str">
        <f t="shared" ca="1" si="748"/>
        <v/>
      </c>
      <c r="AA1822" s="3" t="str">
        <f t="shared" ca="1" si="749"/>
        <v/>
      </c>
      <c r="AB1822" s="205">
        <f t="shared" ca="1" si="750"/>
        <v>3973</v>
      </c>
      <c r="AC1822" s="205">
        <f t="shared" ca="1" si="751"/>
        <v>63</v>
      </c>
      <c r="AD1822" s="205">
        <f t="shared" ca="1" si="738"/>
        <v>63.063492063492063</v>
      </c>
      <c r="AE1822" s="205">
        <f t="shared" ca="1" si="739"/>
        <v>13.063492063492063</v>
      </c>
      <c r="AF1822" s="205">
        <f t="shared" ca="1" si="752"/>
        <v>2.6126984126984127</v>
      </c>
      <c r="AG1822" s="205"/>
      <c r="AH1822" s="205"/>
      <c r="AI1822" s="205"/>
      <c r="AJ1822" s="205"/>
      <c r="AK1822" s="4"/>
      <c r="AL1822" s="4"/>
      <c r="AM1822" s="309">
        <f t="shared" ca="1" si="753"/>
        <v>14.59</v>
      </c>
      <c r="AN1822" s="309">
        <f t="shared" ca="1" si="754"/>
        <v>13.21</v>
      </c>
      <c r="AO1822" s="310">
        <f t="shared" ca="1" si="755"/>
        <v>0.95652173913043437</v>
      </c>
      <c r="AP1822" s="310" t="b">
        <f t="shared" ca="1" si="756"/>
        <v>0</v>
      </c>
      <c r="AQ1822" s="309">
        <f t="shared" ca="1" si="757"/>
        <v>0</v>
      </c>
      <c r="AR1822" s="205">
        <f t="shared" ca="1" si="740"/>
        <v>0</v>
      </c>
      <c r="AS1822" s="45" t="b">
        <f t="shared" ca="1" si="741"/>
        <v>0</v>
      </c>
      <c r="AT1822">
        <f t="shared" ca="1" si="742"/>
        <v>0</v>
      </c>
      <c r="AU1822" t="b">
        <f t="shared" ca="1" si="758"/>
        <v>0</v>
      </c>
      <c r="AV1822" t="b">
        <f t="shared" ca="1" si="759"/>
        <v>0</v>
      </c>
      <c r="AW1822" s="266" t="b">
        <f t="shared" ca="1" si="760"/>
        <v>0</v>
      </c>
      <c r="AX1822" s="266" t="b">
        <f t="shared" ca="1" si="761"/>
        <v>0</v>
      </c>
      <c r="AY1822" s="266" t="b">
        <f t="shared" ca="1" si="762"/>
        <v>0</v>
      </c>
    </row>
    <row r="1823" spans="1:51" x14ac:dyDescent="0.25">
      <c r="A1823">
        <v>1791</v>
      </c>
      <c r="B1823" s="163">
        <f ca="1">OFFSET(InputPriceData!B$15,CalculationsAndCharts!$A1823+$A$11,0,1,1)</f>
        <v>39415</v>
      </c>
      <c r="C1823" s="3">
        <f ca="1">OFFSET(InputPriceData!G$15,CalculationsAndCharts!$A1823+$A$11,IF($C$7,8,0),1,1)</f>
        <v>287800</v>
      </c>
      <c r="D1823" s="4">
        <f ca="1">OFFSET(InputPriceData!C$15,CalculationsAndCharts!$A1823+$A$11,IF($C$7,8,0),1,1)</f>
        <v>14.5</v>
      </c>
      <c r="E1823" s="4">
        <f ca="1">OFFSET(InputPriceData!D$15,CalculationsAndCharts!$A1823+$A$11,IF($C$7,8,0),1,1)</f>
        <v>14.63</v>
      </c>
      <c r="F1823" s="4">
        <f ca="1">OFFSET(InputPriceData!E$15,CalculationsAndCharts!$A1823+$A$11,IF($C$7,8,0),1,1)</f>
        <v>14.17</v>
      </c>
      <c r="G1823" s="4">
        <f ca="1">OFFSET(InputPriceData!F$15,CalculationsAndCharts!$A1823+$A$11,IF($C$7,8,0),1,1)</f>
        <v>14.23</v>
      </c>
      <c r="H1823" s="128"/>
      <c r="I1823" s="128"/>
      <c r="K1823" s="124"/>
      <c r="L1823" s="279"/>
      <c r="M1823" s="281"/>
      <c r="N1823" s="280"/>
      <c r="O1823" s="4"/>
      <c r="P1823" s="4"/>
      <c r="Q1823" s="3"/>
      <c r="S1823" s="309">
        <f t="shared" ca="1" si="743"/>
        <v>14.59</v>
      </c>
      <c r="T1823" s="309">
        <f t="shared" ca="1" si="744"/>
        <v>13.21</v>
      </c>
      <c r="U1823" s="310">
        <f t="shared" ca="1" si="736"/>
        <v>0.73913043478260887</v>
      </c>
      <c r="V1823" s="310" t="b">
        <f t="shared" ca="1" si="745"/>
        <v>0</v>
      </c>
      <c r="W1823" s="3" t="b">
        <f t="shared" ca="1" si="746"/>
        <v>0</v>
      </c>
      <c r="X1823" s="3" t="str">
        <f t="shared" ca="1" si="747"/>
        <v/>
      </c>
      <c r="Y1823" s="3" t="str">
        <f t="shared" ca="1" si="737"/>
        <v/>
      </c>
      <c r="Z1823" s="3" t="str">
        <f t="shared" ca="1" si="748"/>
        <v/>
      </c>
      <c r="AA1823" s="3" t="str">
        <f t="shared" ca="1" si="749"/>
        <v/>
      </c>
      <c r="AB1823" s="205">
        <f t="shared" ca="1" si="750"/>
        <v>3973</v>
      </c>
      <c r="AC1823" s="205">
        <f t="shared" ca="1" si="751"/>
        <v>63</v>
      </c>
      <c r="AD1823" s="205">
        <f t="shared" ca="1" si="738"/>
        <v>63.063492063492063</v>
      </c>
      <c r="AE1823" s="205">
        <f t="shared" ca="1" si="739"/>
        <v>13.063492063492063</v>
      </c>
      <c r="AF1823" s="205">
        <f t="shared" ca="1" si="752"/>
        <v>2.6126984126984127</v>
      </c>
      <c r="AG1823" s="205"/>
      <c r="AH1823" s="205"/>
      <c r="AI1823" s="205"/>
      <c r="AJ1823" s="205"/>
      <c r="AK1823" s="4"/>
      <c r="AL1823" s="4"/>
      <c r="AM1823" s="309">
        <f t="shared" ca="1" si="753"/>
        <v>14.59</v>
      </c>
      <c r="AN1823" s="309">
        <f t="shared" ca="1" si="754"/>
        <v>13.21</v>
      </c>
      <c r="AO1823" s="310">
        <f t="shared" ca="1" si="755"/>
        <v>0.73913043478260887</v>
      </c>
      <c r="AP1823" s="310" t="b">
        <f t="shared" ca="1" si="756"/>
        <v>0</v>
      </c>
      <c r="AQ1823" s="309">
        <f t="shared" ca="1" si="757"/>
        <v>0</v>
      </c>
      <c r="AR1823" s="205">
        <f t="shared" ca="1" si="740"/>
        <v>0</v>
      </c>
      <c r="AS1823" s="45" t="b">
        <f t="shared" ca="1" si="741"/>
        <v>0</v>
      </c>
      <c r="AT1823">
        <f t="shared" ca="1" si="742"/>
        <v>0</v>
      </c>
      <c r="AU1823" t="b">
        <f t="shared" ca="1" si="758"/>
        <v>0</v>
      </c>
      <c r="AV1823" t="b">
        <f t="shared" ca="1" si="759"/>
        <v>0</v>
      </c>
      <c r="AW1823" s="266" t="b">
        <f t="shared" ca="1" si="760"/>
        <v>0</v>
      </c>
      <c r="AX1823" s="266" t="b">
        <f t="shared" ca="1" si="761"/>
        <v>0</v>
      </c>
      <c r="AY1823" s="266" t="b">
        <f t="shared" ca="1" si="762"/>
        <v>0</v>
      </c>
    </row>
    <row r="1824" spans="1:51" x14ac:dyDescent="0.25">
      <c r="A1824">
        <v>1792</v>
      </c>
      <c r="B1824" s="163">
        <f ca="1">OFFSET(InputPriceData!B$15,CalculationsAndCharts!$A1824+$A$11,0,1,1)</f>
        <v>39414</v>
      </c>
      <c r="C1824" s="3">
        <f ca="1">OFFSET(InputPriceData!G$15,CalculationsAndCharts!$A1824+$A$11,IF($C$7,8,0),1,1)</f>
        <v>755800</v>
      </c>
      <c r="D1824" s="4">
        <f ca="1">OFFSET(InputPriceData!C$15,CalculationsAndCharts!$A1824+$A$11,IF($C$7,8,0),1,1)</f>
        <v>14.16</v>
      </c>
      <c r="E1824" s="4">
        <f ca="1">OFFSET(InputPriceData!D$15,CalculationsAndCharts!$A1824+$A$11,IF($C$7,8,0),1,1)</f>
        <v>14.67</v>
      </c>
      <c r="F1824" s="4">
        <f ca="1">OFFSET(InputPriceData!E$15,CalculationsAndCharts!$A1824+$A$11,IF($C$7,8,0),1,1)</f>
        <v>14</v>
      </c>
      <c r="G1824" s="4">
        <f ca="1">OFFSET(InputPriceData!F$15,CalculationsAndCharts!$A1824+$A$11,IF($C$7,8,0),1,1)</f>
        <v>14.59</v>
      </c>
      <c r="H1824" s="128"/>
      <c r="I1824" s="128"/>
      <c r="K1824" s="124"/>
      <c r="L1824" s="279"/>
      <c r="M1824" s="281"/>
      <c r="N1824" s="280"/>
      <c r="O1824" s="4"/>
      <c r="P1824" s="4"/>
      <c r="Q1824" s="3"/>
      <c r="S1824" s="309">
        <f t="shared" ca="1" si="743"/>
        <v>14.59</v>
      </c>
      <c r="T1824" s="309">
        <f t="shared" ca="1" si="744"/>
        <v>13.21</v>
      </c>
      <c r="U1824" s="310">
        <f t="shared" ca="1" si="736"/>
        <v>1</v>
      </c>
      <c r="V1824" s="310" t="b">
        <f t="shared" ca="1" si="745"/>
        <v>0</v>
      </c>
      <c r="W1824" s="3" t="b">
        <f t="shared" ca="1" si="746"/>
        <v>0</v>
      </c>
      <c r="X1824" s="3" t="str">
        <f t="shared" ca="1" si="747"/>
        <v/>
      </c>
      <c r="Y1824" s="3" t="str">
        <f t="shared" ca="1" si="737"/>
        <v/>
      </c>
      <c r="Z1824" s="3" t="str">
        <f t="shared" ca="1" si="748"/>
        <v/>
      </c>
      <c r="AA1824" s="3" t="str">
        <f t="shared" ca="1" si="749"/>
        <v/>
      </c>
      <c r="AB1824" s="205">
        <f t="shared" ca="1" si="750"/>
        <v>3973</v>
      </c>
      <c r="AC1824" s="205">
        <f t="shared" ca="1" si="751"/>
        <v>63</v>
      </c>
      <c r="AD1824" s="205">
        <f t="shared" ca="1" si="738"/>
        <v>63.063492063492063</v>
      </c>
      <c r="AE1824" s="205">
        <f t="shared" ca="1" si="739"/>
        <v>13.063492063492063</v>
      </c>
      <c r="AF1824" s="205">
        <f t="shared" ca="1" si="752"/>
        <v>2.6126984126984127</v>
      </c>
      <c r="AG1824" s="205"/>
      <c r="AH1824" s="205"/>
      <c r="AI1824" s="205"/>
      <c r="AJ1824" s="205"/>
      <c r="AK1824" s="4"/>
      <c r="AL1824" s="4"/>
      <c r="AM1824" s="309">
        <f t="shared" ca="1" si="753"/>
        <v>14.59</v>
      </c>
      <c r="AN1824" s="309">
        <f t="shared" ca="1" si="754"/>
        <v>13.21</v>
      </c>
      <c r="AO1824" s="310">
        <f t="shared" ca="1" si="755"/>
        <v>1</v>
      </c>
      <c r="AP1824" s="310" t="b">
        <f t="shared" ca="1" si="756"/>
        <v>0</v>
      </c>
      <c r="AQ1824" s="309">
        <f t="shared" ca="1" si="757"/>
        <v>0</v>
      </c>
      <c r="AR1824" s="205">
        <f t="shared" ca="1" si="740"/>
        <v>0</v>
      </c>
      <c r="AS1824" s="45" t="b">
        <f t="shared" ca="1" si="741"/>
        <v>0</v>
      </c>
      <c r="AT1824">
        <f t="shared" ca="1" si="742"/>
        <v>0</v>
      </c>
      <c r="AU1824" t="b">
        <f t="shared" ca="1" si="758"/>
        <v>0</v>
      </c>
      <c r="AV1824" t="b">
        <f t="shared" ca="1" si="759"/>
        <v>0</v>
      </c>
      <c r="AW1824" s="266" t="b">
        <f t="shared" ca="1" si="760"/>
        <v>0</v>
      </c>
      <c r="AX1824" s="266" t="b">
        <f t="shared" ca="1" si="761"/>
        <v>0</v>
      </c>
      <c r="AY1824" s="266" t="b">
        <f t="shared" ca="1" si="762"/>
        <v>0</v>
      </c>
    </row>
    <row r="1825" spans="1:51" x14ac:dyDescent="0.25">
      <c r="A1825">
        <v>1793</v>
      </c>
      <c r="B1825" s="163">
        <f ca="1">OFFSET(InputPriceData!B$15,CalculationsAndCharts!$A1825+$A$11,0,1,1)</f>
        <v>39413</v>
      </c>
      <c r="C1825" s="3">
        <f ca="1">OFFSET(InputPriceData!G$15,CalculationsAndCharts!$A1825+$A$11,IF($C$7,8,0),1,1)</f>
        <v>704700</v>
      </c>
      <c r="D1825" s="4">
        <f ca="1">OFFSET(InputPriceData!C$15,CalculationsAndCharts!$A1825+$A$11,IF($C$7,8,0),1,1)</f>
        <v>13.96</v>
      </c>
      <c r="E1825" s="4">
        <f ca="1">OFFSET(InputPriceData!D$15,CalculationsAndCharts!$A1825+$A$11,IF($C$7,8,0),1,1)</f>
        <v>14.19</v>
      </c>
      <c r="F1825" s="4">
        <f ca="1">OFFSET(InputPriceData!E$15,CalculationsAndCharts!$A1825+$A$11,IF($C$7,8,0),1,1)</f>
        <v>13.79</v>
      </c>
      <c r="G1825" s="4">
        <f ca="1">OFFSET(InputPriceData!F$15,CalculationsAndCharts!$A1825+$A$11,IF($C$7,8,0),1,1)</f>
        <v>13.98</v>
      </c>
      <c r="H1825" s="128"/>
      <c r="I1825" s="128"/>
      <c r="K1825" s="124"/>
      <c r="L1825" s="279"/>
      <c r="M1825" s="281"/>
      <c r="N1825" s="280"/>
      <c r="O1825" s="4"/>
      <c r="P1825" s="4"/>
      <c r="Q1825" s="3"/>
      <c r="S1825" s="309">
        <f t="shared" ca="1" si="743"/>
        <v>14.01</v>
      </c>
      <c r="T1825" s="309">
        <f t="shared" ca="1" si="744"/>
        <v>13.21</v>
      </c>
      <c r="U1825" s="310">
        <f t="shared" ref="U1825:U1888" ca="1" si="763">IFERROR((G1825- T1825)/(S1825-T1825),0)</f>
        <v>0.9625000000000008</v>
      </c>
      <c r="V1825" s="310" t="b">
        <f t="shared" ca="1" si="745"/>
        <v>0</v>
      </c>
      <c r="W1825" s="3" t="b">
        <f t="shared" ca="1" si="746"/>
        <v>1</v>
      </c>
      <c r="X1825" s="3">
        <f t="shared" ca="1" si="747"/>
        <v>13.55</v>
      </c>
      <c r="Y1825" s="3">
        <f t="shared" ref="Y1825:Y1888" ca="1" si="764">IF(W1825,IFERROR(100*(G1825-X1825)/X1825,0),"")</f>
        <v>3.173431734317341</v>
      </c>
      <c r="Z1825" s="3">
        <f t="shared" ca="1" si="748"/>
        <v>3.173431734317341</v>
      </c>
      <c r="AA1825" s="3">
        <f t="shared" ca="1" si="749"/>
        <v>65</v>
      </c>
      <c r="AB1825" s="205">
        <f t="shared" ca="1" si="750"/>
        <v>3973</v>
      </c>
      <c r="AC1825" s="205">
        <f t="shared" ca="1" si="751"/>
        <v>63</v>
      </c>
      <c r="AD1825" s="205">
        <f t="shared" ref="AD1825:AD1888" ca="1" si="765">IFERROR(AB1825/AC1825,0)</f>
        <v>63.063492063492063</v>
      </c>
      <c r="AE1825" s="205">
        <f t="shared" ref="AE1825:AE1888" ca="1" si="766">IFERROR(AB1825/AC1825-50,0)</f>
        <v>13.063492063492063</v>
      </c>
      <c r="AF1825" s="205">
        <f t="shared" ca="1" si="752"/>
        <v>2.6126984126984127</v>
      </c>
      <c r="AG1825" s="205"/>
      <c r="AH1825" s="205"/>
      <c r="AI1825" s="205"/>
      <c r="AJ1825" s="205"/>
      <c r="AK1825" s="4"/>
      <c r="AL1825" s="4"/>
      <c r="AM1825" s="309">
        <f t="shared" ca="1" si="753"/>
        <v>13.98</v>
      </c>
      <c r="AN1825" s="309">
        <f t="shared" ca="1" si="754"/>
        <v>13.21</v>
      </c>
      <c r="AO1825" s="310">
        <f t="shared" ca="1" si="755"/>
        <v>1</v>
      </c>
      <c r="AP1825" s="310" t="b">
        <f t="shared" ca="1" si="756"/>
        <v>0</v>
      </c>
      <c r="AQ1825" s="309">
        <f t="shared" ca="1" si="757"/>
        <v>0</v>
      </c>
      <c r="AR1825" s="205">
        <f t="shared" ref="AR1825:AR1888" ca="1" si="767">IF(AND(NOT(AX1826),AW1825),D1825*(1-$E$22),IF(AX1825,AR1826,0))</f>
        <v>0</v>
      </c>
      <c r="AS1825" s="45" t="b">
        <f t="shared" ref="AS1825:AS1888" ca="1" si="768">AND(AX1825,F1825&lt;AR1825)</f>
        <v>0</v>
      </c>
      <c r="AT1825">
        <f t="shared" ref="AT1825:AT1888" ca="1" si="769">IF(AX1825,AT1826+1,0)</f>
        <v>0</v>
      </c>
      <c r="AU1825" t="b">
        <f t="shared" ca="1" si="758"/>
        <v>0</v>
      </c>
      <c r="AV1825" t="b">
        <f t="shared" ca="1" si="759"/>
        <v>0</v>
      </c>
      <c r="AW1825" s="266" t="b">
        <f t="shared" ca="1" si="760"/>
        <v>0</v>
      </c>
      <c r="AX1825" s="266" t="b">
        <f t="shared" ca="1" si="761"/>
        <v>0</v>
      </c>
      <c r="AY1825" s="266" t="b">
        <f t="shared" ca="1" si="762"/>
        <v>0</v>
      </c>
    </row>
    <row r="1826" spans="1:51" x14ac:dyDescent="0.25">
      <c r="A1826">
        <v>1794</v>
      </c>
      <c r="B1826" s="163">
        <f ca="1">OFFSET(InputPriceData!B$15,CalculationsAndCharts!$A1826+$A$11,0,1,1)</f>
        <v>39412</v>
      </c>
      <c r="C1826" s="3">
        <f ca="1">OFFSET(InputPriceData!G$15,CalculationsAndCharts!$A1826+$A$11,IF($C$7,8,0),1,1)</f>
        <v>500800</v>
      </c>
      <c r="D1826" s="4">
        <f ca="1">OFFSET(InputPriceData!C$15,CalculationsAndCharts!$A1826+$A$11,IF($C$7,8,0),1,1)</f>
        <v>13.77</v>
      </c>
      <c r="E1826" s="4">
        <f ca="1">OFFSET(InputPriceData!D$15,CalculationsAndCharts!$A1826+$A$11,IF($C$7,8,0),1,1)</f>
        <v>14.16</v>
      </c>
      <c r="F1826" s="4">
        <f ca="1">OFFSET(InputPriceData!E$15,CalculationsAndCharts!$A1826+$A$11,IF($C$7,8,0),1,1)</f>
        <v>13.71</v>
      </c>
      <c r="G1826" s="4">
        <f ca="1">OFFSET(InputPriceData!F$15,CalculationsAndCharts!$A1826+$A$11,IF($C$7,8,0),1,1)</f>
        <v>13.92</v>
      </c>
      <c r="H1826" s="128"/>
      <c r="I1826" s="128"/>
      <c r="K1826" s="124"/>
      <c r="L1826" s="279"/>
      <c r="M1826" s="281"/>
      <c r="N1826" s="280"/>
      <c r="O1826" s="4"/>
      <c r="P1826" s="4"/>
      <c r="Q1826" s="3"/>
      <c r="S1826" s="309">
        <f t="shared" ref="S1826:S1889" ca="1" si="770">MAX(OFFSET($G1826,0,0,$A$19,1))</f>
        <v>14.01</v>
      </c>
      <c r="T1826" s="309">
        <f t="shared" ref="T1826:T1889" ca="1" si="771">MIN(OFFSET($G1826,0,0,$A$19,1))</f>
        <v>13.21</v>
      </c>
      <c r="U1826" s="310">
        <f t="shared" ca="1" si="763"/>
        <v>0.88750000000000007</v>
      </c>
      <c r="V1826" s="310" t="b">
        <f t="shared" ref="V1826:V1889" ca="1" si="772">AND(U1826&lt;$A$20,U1827&gt;$A$20)</f>
        <v>0</v>
      </c>
      <c r="W1826" s="3" t="b">
        <f t="shared" ref="W1826:W1889" ca="1" si="773">OFFSET(V1826,($A$21-1),0,1,1)</f>
        <v>0</v>
      </c>
      <c r="X1826" s="3" t="str">
        <f t="shared" ref="X1826:X1889" ca="1" si="774">IF($W1826,OFFSET($G1826,$A$19-1,0,1,1),"")</f>
        <v/>
      </c>
      <c r="Y1826" s="3" t="str">
        <f t="shared" ca="1" si="764"/>
        <v/>
      </c>
      <c r="Z1826" s="3" t="str">
        <f t="shared" ref="Z1826:Z1889" ca="1" si="775">IF(W1826,IF(Y1826&lt;-10,10,IF(Y1826&gt;10,10,Y1826)),"")</f>
        <v/>
      </c>
      <c r="AA1826" s="3" t="str">
        <f t="shared" ref="AA1826:AA1889" ca="1" si="776">IF(W1826,INT(5*(Z1826+10)),"")</f>
        <v/>
      </c>
      <c r="AB1826" s="205">
        <f t="shared" ref="AB1826:AB1889" ca="1" si="777">IF(A1826&gt;$A$23,0,IF(W1826,AA1826,0))+AB1827</f>
        <v>3908</v>
      </c>
      <c r="AC1826" s="205">
        <f t="shared" ref="AC1826:AC1889" ca="1" si="778">IF(A1826&gt;$A$23,0,IF(W1826,1,0))+AC1827</f>
        <v>62</v>
      </c>
      <c r="AD1826" s="205">
        <f t="shared" ca="1" si="765"/>
        <v>63.032258064516128</v>
      </c>
      <c r="AE1826" s="205">
        <f t="shared" ca="1" si="766"/>
        <v>13.032258064516128</v>
      </c>
      <c r="AF1826" s="205">
        <f t="shared" ref="AF1826:AF1889" ca="1" si="779">AE1826*0.2</f>
        <v>2.6064516129032258</v>
      </c>
      <c r="AG1826" s="205"/>
      <c r="AH1826" s="205"/>
      <c r="AI1826" s="205"/>
      <c r="AJ1826" s="205"/>
      <c r="AK1826" s="4"/>
      <c r="AL1826" s="4"/>
      <c r="AM1826" s="309">
        <f t="shared" ref="AM1826:AM1889" ca="1" si="780">MAX(OFFSET($G1826,0,0,$E$19,1))</f>
        <v>14.01</v>
      </c>
      <c r="AN1826" s="309">
        <f t="shared" ref="AN1826:AN1889" ca="1" si="781">MIN(OFFSET($G1826,0,0,$E$19,1))</f>
        <v>13.21</v>
      </c>
      <c r="AO1826" s="310">
        <f t="shared" ref="AO1826:AO1889" ca="1" si="782">IFERROR(($G1826- AN1826)/(AM1826-AN1826),0)</f>
        <v>0.88750000000000007</v>
      </c>
      <c r="AP1826" s="310" t="b">
        <f t="shared" ref="AP1826:AP1889" ca="1" si="783">AND(AO1826&lt;$E$20,AO1827&gt;$E$20)</f>
        <v>0</v>
      </c>
      <c r="AQ1826" s="309">
        <f t="shared" ref="AQ1826:AQ1889" ca="1" si="784">IF(AND(NOT(AX1827),AW1826),D1826*($E$22),IF(AX1826,AQ1827,0))</f>
        <v>0</v>
      </c>
      <c r="AR1826" s="205">
        <f t="shared" ca="1" si="767"/>
        <v>0</v>
      </c>
      <c r="AS1826" s="45" t="b">
        <f t="shared" ca="1" si="768"/>
        <v>0</v>
      </c>
      <c r="AT1826">
        <f t="shared" ca="1" si="769"/>
        <v>0</v>
      </c>
      <c r="AU1826" t="b">
        <f t="shared" ref="AU1826:AU1889" ca="1" si="785">(AT1826&gt;=$E$21)</f>
        <v>0</v>
      </c>
      <c r="AV1826" t="b">
        <f t="shared" ref="AV1826:AV1889" ca="1" si="786">OR(AS1826,AU1826)</f>
        <v>0</v>
      </c>
      <c r="AW1826" s="266" t="b">
        <f t="shared" ref="AW1826:AW1889" ca="1" si="787">AND($AP1827,NOT(AX1827))</f>
        <v>0</v>
      </c>
      <c r="AX1826" s="266" t="b">
        <f t="shared" ref="AX1826:AX1889" ca="1" si="788">IF(AX1827,IF(AY1826,FALSE,AX1827),IF(AW1826,TRUE,AX1827))</f>
        <v>0</v>
      </c>
      <c r="AY1826" s="266" t="b">
        <f t="shared" ref="AY1826:AY1889" ca="1" si="789">AND(AX1827,AND(AV1827&lt;&gt;AV1828,AV1827))</f>
        <v>0</v>
      </c>
    </row>
    <row r="1827" spans="1:51" x14ac:dyDescent="0.25">
      <c r="A1827">
        <v>1795</v>
      </c>
      <c r="B1827" s="163">
        <f ca="1">OFFSET(InputPriceData!B$15,CalculationsAndCharts!$A1827+$A$11,0,1,1)</f>
        <v>39409</v>
      </c>
      <c r="C1827" s="3">
        <f ca="1">OFFSET(InputPriceData!G$15,CalculationsAndCharts!$A1827+$A$11,IF($C$7,8,0),1,1)</f>
        <v>124600</v>
      </c>
      <c r="D1827" s="4">
        <f ca="1">OFFSET(InputPriceData!C$15,CalculationsAndCharts!$A1827+$A$11,IF($C$7,8,0),1,1)</f>
        <v>13.85</v>
      </c>
      <c r="E1827" s="4">
        <f ca="1">OFFSET(InputPriceData!D$15,CalculationsAndCharts!$A1827+$A$11,IF($C$7,8,0),1,1)</f>
        <v>13.97</v>
      </c>
      <c r="F1827" s="4">
        <f ca="1">OFFSET(InputPriceData!E$15,CalculationsAndCharts!$A1827+$A$11,IF($C$7,8,0),1,1)</f>
        <v>13.58</v>
      </c>
      <c r="G1827" s="4">
        <f ca="1">OFFSET(InputPriceData!F$15,CalculationsAndCharts!$A1827+$A$11,IF($C$7,8,0),1,1)</f>
        <v>13.78</v>
      </c>
      <c r="H1827" s="128"/>
      <c r="I1827" s="128"/>
      <c r="K1827" s="124"/>
      <c r="L1827" s="279"/>
      <c r="M1827" s="281"/>
      <c r="N1827" s="280"/>
      <c r="O1827" s="4"/>
      <c r="P1827" s="4"/>
      <c r="Q1827" s="3"/>
      <c r="S1827" s="309">
        <f t="shared" ca="1" si="770"/>
        <v>14.01</v>
      </c>
      <c r="T1827" s="309">
        <f t="shared" ca="1" si="771"/>
        <v>13.21</v>
      </c>
      <c r="U1827" s="310">
        <f t="shared" ca="1" si="763"/>
        <v>0.71249999999999913</v>
      </c>
      <c r="V1827" s="310" t="b">
        <f t="shared" ca="1" si="772"/>
        <v>0</v>
      </c>
      <c r="W1827" s="3" t="b">
        <f t="shared" ca="1" si="773"/>
        <v>0</v>
      </c>
      <c r="X1827" s="3" t="str">
        <f t="shared" ca="1" si="774"/>
        <v/>
      </c>
      <c r="Y1827" s="3" t="str">
        <f t="shared" ca="1" si="764"/>
        <v/>
      </c>
      <c r="Z1827" s="3" t="str">
        <f t="shared" ca="1" si="775"/>
        <v/>
      </c>
      <c r="AA1827" s="3" t="str">
        <f t="shared" ca="1" si="776"/>
        <v/>
      </c>
      <c r="AB1827" s="205">
        <f t="shared" ca="1" si="777"/>
        <v>3908</v>
      </c>
      <c r="AC1827" s="205">
        <f t="shared" ca="1" si="778"/>
        <v>62</v>
      </c>
      <c r="AD1827" s="205">
        <f t="shared" ca="1" si="765"/>
        <v>63.032258064516128</v>
      </c>
      <c r="AE1827" s="205">
        <f t="shared" ca="1" si="766"/>
        <v>13.032258064516128</v>
      </c>
      <c r="AF1827" s="205">
        <f t="shared" ca="1" si="779"/>
        <v>2.6064516129032258</v>
      </c>
      <c r="AG1827" s="205"/>
      <c r="AH1827" s="205"/>
      <c r="AI1827" s="205"/>
      <c r="AJ1827" s="205"/>
      <c r="AK1827" s="4"/>
      <c r="AL1827" s="4"/>
      <c r="AM1827" s="309">
        <f t="shared" ca="1" si="780"/>
        <v>14.01</v>
      </c>
      <c r="AN1827" s="309">
        <f t="shared" ca="1" si="781"/>
        <v>13.21</v>
      </c>
      <c r="AO1827" s="310">
        <f t="shared" ca="1" si="782"/>
        <v>0.71249999999999913</v>
      </c>
      <c r="AP1827" s="310" t="b">
        <f t="shared" ca="1" si="783"/>
        <v>0</v>
      </c>
      <c r="AQ1827" s="309">
        <f t="shared" ca="1" si="784"/>
        <v>0</v>
      </c>
      <c r="AR1827" s="205">
        <f t="shared" ca="1" si="767"/>
        <v>0</v>
      </c>
      <c r="AS1827" s="45" t="b">
        <f t="shared" ca="1" si="768"/>
        <v>0</v>
      </c>
      <c r="AT1827">
        <f t="shared" ca="1" si="769"/>
        <v>0</v>
      </c>
      <c r="AU1827" t="b">
        <f t="shared" ca="1" si="785"/>
        <v>0</v>
      </c>
      <c r="AV1827" t="b">
        <f t="shared" ca="1" si="786"/>
        <v>0</v>
      </c>
      <c r="AW1827" s="266" t="b">
        <f t="shared" ca="1" si="787"/>
        <v>0</v>
      </c>
      <c r="AX1827" s="266" t="b">
        <f t="shared" ca="1" si="788"/>
        <v>0</v>
      </c>
      <c r="AY1827" s="266" t="b">
        <f t="shared" ca="1" si="789"/>
        <v>0</v>
      </c>
    </row>
    <row r="1828" spans="1:51" x14ac:dyDescent="0.25">
      <c r="A1828">
        <v>1796</v>
      </c>
      <c r="B1828" s="163">
        <f ca="1">OFFSET(InputPriceData!B$15,CalculationsAndCharts!$A1828+$A$11,0,1,1)</f>
        <v>39407</v>
      </c>
      <c r="C1828" s="3">
        <f ca="1">OFFSET(InputPriceData!G$15,CalculationsAndCharts!$A1828+$A$11,IF($C$7,8,0),1,1)</f>
        <v>641100</v>
      </c>
      <c r="D1828" s="4">
        <f ca="1">OFFSET(InputPriceData!C$15,CalculationsAndCharts!$A1828+$A$11,IF($C$7,8,0),1,1)</f>
        <v>13.59</v>
      </c>
      <c r="E1828" s="4">
        <f ca="1">OFFSET(InputPriceData!D$15,CalculationsAndCharts!$A1828+$A$11,IF($C$7,8,0),1,1)</f>
        <v>14.11</v>
      </c>
      <c r="F1828" s="4">
        <f ca="1">OFFSET(InputPriceData!E$15,CalculationsAndCharts!$A1828+$A$11,IF($C$7,8,0),1,1)</f>
        <v>13.41</v>
      </c>
      <c r="G1828" s="4">
        <f ca="1">OFFSET(InputPriceData!F$15,CalculationsAndCharts!$A1828+$A$11,IF($C$7,8,0),1,1)</f>
        <v>13.74</v>
      </c>
      <c r="H1828" s="128"/>
      <c r="I1828" s="128"/>
      <c r="K1828" s="124"/>
      <c r="L1828" s="279"/>
      <c r="M1828" s="281"/>
      <c r="N1828" s="280"/>
      <c r="O1828" s="4"/>
      <c r="P1828" s="4"/>
      <c r="Q1828" s="3"/>
      <c r="S1828" s="309">
        <f t="shared" ca="1" si="770"/>
        <v>14.01</v>
      </c>
      <c r="T1828" s="309">
        <f t="shared" ca="1" si="771"/>
        <v>13.21</v>
      </c>
      <c r="U1828" s="310">
        <f t="shared" ca="1" si="763"/>
        <v>0.66250000000000009</v>
      </c>
      <c r="V1828" s="310" t="b">
        <f t="shared" ca="1" si="772"/>
        <v>0</v>
      </c>
      <c r="W1828" s="3" t="b">
        <f t="shared" ca="1" si="773"/>
        <v>0</v>
      </c>
      <c r="X1828" s="3" t="str">
        <f t="shared" ca="1" si="774"/>
        <v/>
      </c>
      <c r="Y1828" s="3" t="str">
        <f t="shared" ca="1" si="764"/>
        <v/>
      </c>
      <c r="Z1828" s="3" t="str">
        <f t="shared" ca="1" si="775"/>
        <v/>
      </c>
      <c r="AA1828" s="3" t="str">
        <f t="shared" ca="1" si="776"/>
        <v/>
      </c>
      <c r="AB1828" s="205">
        <f t="shared" ca="1" si="777"/>
        <v>3908</v>
      </c>
      <c r="AC1828" s="205">
        <f t="shared" ca="1" si="778"/>
        <v>62</v>
      </c>
      <c r="AD1828" s="205">
        <f t="shared" ca="1" si="765"/>
        <v>63.032258064516128</v>
      </c>
      <c r="AE1828" s="205">
        <f t="shared" ca="1" si="766"/>
        <v>13.032258064516128</v>
      </c>
      <c r="AF1828" s="205">
        <f t="shared" ca="1" si="779"/>
        <v>2.6064516129032258</v>
      </c>
      <c r="AG1828" s="205"/>
      <c r="AH1828" s="205"/>
      <c r="AI1828" s="205"/>
      <c r="AJ1828" s="205"/>
      <c r="AK1828" s="4"/>
      <c r="AL1828" s="4"/>
      <c r="AM1828" s="309">
        <f t="shared" ca="1" si="780"/>
        <v>14.01</v>
      </c>
      <c r="AN1828" s="309">
        <f t="shared" ca="1" si="781"/>
        <v>13.21</v>
      </c>
      <c r="AO1828" s="310">
        <f t="shared" ca="1" si="782"/>
        <v>0.66250000000000009</v>
      </c>
      <c r="AP1828" s="310" t="b">
        <f t="shared" ca="1" si="783"/>
        <v>0</v>
      </c>
      <c r="AQ1828" s="309">
        <f t="shared" ca="1" si="784"/>
        <v>0</v>
      </c>
      <c r="AR1828" s="205">
        <f t="shared" ca="1" si="767"/>
        <v>0</v>
      </c>
      <c r="AS1828" s="45" t="b">
        <f t="shared" ca="1" si="768"/>
        <v>0</v>
      </c>
      <c r="AT1828">
        <f t="shared" ca="1" si="769"/>
        <v>0</v>
      </c>
      <c r="AU1828" t="b">
        <f t="shared" ca="1" si="785"/>
        <v>0</v>
      </c>
      <c r="AV1828" t="b">
        <f t="shared" ca="1" si="786"/>
        <v>0</v>
      </c>
      <c r="AW1828" s="266" t="b">
        <f t="shared" ca="1" si="787"/>
        <v>0</v>
      </c>
      <c r="AX1828" s="266" t="b">
        <f t="shared" ca="1" si="788"/>
        <v>0</v>
      </c>
      <c r="AY1828" s="266" t="b">
        <f t="shared" ca="1" si="789"/>
        <v>0</v>
      </c>
    </row>
    <row r="1829" spans="1:51" x14ac:dyDescent="0.25">
      <c r="A1829">
        <v>1797</v>
      </c>
      <c r="B1829" s="163">
        <f ca="1">OFFSET(InputPriceData!B$15,CalculationsAndCharts!$A1829+$A$11,0,1,1)</f>
        <v>39406</v>
      </c>
      <c r="C1829" s="3">
        <f ca="1">OFFSET(InputPriceData!G$15,CalculationsAndCharts!$A1829+$A$11,IF($C$7,8,0),1,1)</f>
        <v>857100</v>
      </c>
      <c r="D1829" s="4">
        <f ca="1">OFFSET(InputPriceData!C$15,CalculationsAndCharts!$A1829+$A$11,IF($C$7,8,0),1,1)</f>
        <v>13.29</v>
      </c>
      <c r="E1829" s="4">
        <f ca="1">OFFSET(InputPriceData!D$15,CalculationsAndCharts!$A1829+$A$11,IF($C$7,8,0),1,1)</f>
        <v>13.71</v>
      </c>
      <c r="F1829" s="4">
        <f ca="1">OFFSET(InputPriceData!E$15,CalculationsAndCharts!$A1829+$A$11,IF($C$7,8,0),1,1)</f>
        <v>13.12</v>
      </c>
      <c r="G1829" s="4">
        <f ca="1">OFFSET(InputPriceData!F$15,CalculationsAndCharts!$A1829+$A$11,IF($C$7,8,0),1,1)</f>
        <v>13.64</v>
      </c>
      <c r="H1829" s="128"/>
      <c r="I1829" s="128"/>
      <c r="K1829" s="124"/>
      <c r="L1829" s="279"/>
      <c r="M1829" s="281"/>
      <c r="N1829" s="280"/>
      <c r="O1829" s="4"/>
      <c r="P1829" s="4"/>
      <c r="Q1829" s="3"/>
      <c r="S1829" s="309">
        <f t="shared" ca="1" si="770"/>
        <v>14.08</v>
      </c>
      <c r="T1829" s="309">
        <f t="shared" ca="1" si="771"/>
        <v>13.21</v>
      </c>
      <c r="U1829" s="310">
        <f t="shared" ca="1" si="763"/>
        <v>0.49425287356321851</v>
      </c>
      <c r="V1829" s="310" t="b">
        <f t="shared" ca="1" si="772"/>
        <v>0</v>
      </c>
      <c r="W1829" s="3" t="b">
        <f t="shared" ca="1" si="773"/>
        <v>0</v>
      </c>
      <c r="X1829" s="3" t="str">
        <f t="shared" ca="1" si="774"/>
        <v/>
      </c>
      <c r="Y1829" s="3" t="str">
        <f t="shared" ca="1" si="764"/>
        <v/>
      </c>
      <c r="Z1829" s="3" t="str">
        <f t="shared" ca="1" si="775"/>
        <v/>
      </c>
      <c r="AA1829" s="3" t="str">
        <f t="shared" ca="1" si="776"/>
        <v/>
      </c>
      <c r="AB1829" s="205">
        <f t="shared" ca="1" si="777"/>
        <v>3908</v>
      </c>
      <c r="AC1829" s="205">
        <f t="shared" ca="1" si="778"/>
        <v>62</v>
      </c>
      <c r="AD1829" s="205">
        <f t="shared" ca="1" si="765"/>
        <v>63.032258064516128</v>
      </c>
      <c r="AE1829" s="205">
        <f t="shared" ca="1" si="766"/>
        <v>13.032258064516128</v>
      </c>
      <c r="AF1829" s="205">
        <f t="shared" ca="1" si="779"/>
        <v>2.6064516129032258</v>
      </c>
      <c r="AG1829" s="205"/>
      <c r="AH1829" s="205"/>
      <c r="AI1829" s="205"/>
      <c r="AJ1829" s="205"/>
      <c r="AK1829" s="4"/>
      <c r="AL1829" s="4"/>
      <c r="AM1829" s="309">
        <f t="shared" ca="1" si="780"/>
        <v>14.01</v>
      </c>
      <c r="AN1829" s="309">
        <f t="shared" ca="1" si="781"/>
        <v>13.21</v>
      </c>
      <c r="AO1829" s="310">
        <f t="shared" ca="1" si="782"/>
        <v>0.53750000000000031</v>
      </c>
      <c r="AP1829" s="310" t="b">
        <f t="shared" ca="1" si="783"/>
        <v>0</v>
      </c>
      <c r="AQ1829" s="309">
        <f t="shared" ca="1" si="784"/>
        <v>0</v>
      </c>
      <c r="AR1829" s="205">
        <f t="shared" ca="1" si="767"/>
        <v>0</v>
      </c>
      <c r="AS1829" s="45" t="b">
        <f t="shared" ca="1" si="768"/>
        <v>0</v>
      </c>
      <c r="AT1829">
        <f t="shared" ca="1" si="769"/>
        <v>0</v>
      </c>
      <c r="AU1829" t="b">
        <f t="shared" ca="1" si="785"/>
        <v>0</v>
      </c>
      <c r="AV1829" t="b">
        <f t="shared" ca="1" si="786"/>
        <v>0</v>
      </c>
      <c r="AW1829" s="266" t="b">
        <f t="shared" ca="1" si="787"/>
        <v>0</v>
      </c>
      <c r="AX1829" s="266" t="b">
        <f t="shared" ca="1" si="788"/>
        <v>0</v>
      </c>
      <c r="AY1829" s="266" t="b">
        <f t="shared" ca="1" si="789"/>
        <v>0</v>
      </c>
    </row>
    <row r="1830" spans="1:51" x14ac:dyDescent="0.25">
      <c r="A1830">
        <v>1798</v>
      </c>
      <c r="B1830" s="163">
        <f ca="1">OFFSET(InputPriceData!B$15,CalculationsAndCharts!$A1830+$A$11,0,1,1)</f>
        <v>39405</v>
      </c>
      <c r="C1830" s="3">
        <f ca="1">OFFSET(InputPriceData!G$15,CalculationsAndCharts!$A1830+$A$11,IF($C$7,8,0),1,1)</f>
        <v>685700</v>
      </c>
      <c r="D1830" s="4">
        <f ca="1">OFFSET(InputPriceData!C$15,CalculationsAndCharts!$A1830+$A$11,IF($C$7,8,0),1,1)</f>
        <v>13.12</v>
      </c>
      <c r="E1830" s="4">
        <f ca="1">OFFSET(InputPriceData!D$15,CalculationsAndCharts!$A1830+$A$11,IF($C$7,8,0),1,1)</f>
        <v>13.37</v>
      </c>
      <c r="F1830" s="4">
        <f ca="1">OFFSET(InputPriceData!E$15,CalculationsAndCharts!$A1830+$A$11,IF($C$7,8,0),1,1)</f>
        <v>12.98</v>
      </c>
      <c r="G1830" s="4">
        <f ca="1">OFFSET(InputPriceData!F$15,CalculationsAndCharts!$A1830+$A$11,IF($C$7,8,0),1,1)</f>
        <v>13.32</v>
      </c>
      <c r="H1830" s="128"/>
      <c r="I1830" s="128"/>
      <c r="K1830" s="124"/>
      <c r="L1830" s="279"/>
      <c r="M1830" s="281"/>
      <c r="N1830" s="280"/>
      <c r="O1830" s="4"/>
      <c r="P1830" s="4"/>
      <c r="Q1830" s="3"/>
      <c r="S1830" s="309">
        <f t="shared" ca="1" si="770"/>
        <v>14.08</v>
      </c>
      <c r="T1830" s="309">
        <f t="shared" ca="1" si="771"/>
        <v>13.21</v>
      </c>
      <c r="U1830" s="310">
        <f t="shared" ca="1" si="763"/>
        <v>0.12643678160919486</v>
      </c>
      <c r="V1830" s="310" t="b">
        <f t="shared" ca="1" si="772"/>
        <v>0</v>
      </c>
      <c r="W1830" s="3" t="b">
        <f t="shared" ca="1" si="773"/>
        <v>0</v>
      </c>
      <c r="X1830" s="3" t="str">
        <f t="shared" ca="1" si="774"/>
        <v/>
      </c>
      <c r="Y1830" s="3" t="str">
        <f t="shared" ca="1" si="764"/>
        <v/>
      </c>
      <c r="Z1830" s="3" t="str">
        <f t="shared" ca="1" si="775"/>
        <v/>
      </c>
      <c r="AA1830" s="3" t="str">
        <f t="shared" ca="1" si="776"/>
        <v/>
      </c>
      <c r="AB1830" s="205">
        <f t="shared" ca="1" si="777"/>
        <v>3908</v>
      </c>
      <c r="AC1830" s="205">
        <f t="shared" ca="1" si="778"/>
        <v>62</v>
      </c>
      <c r="AD1830" s="205">
        <f t="shared" ca="1" si="765"/>
        <v>63.032258064516128</v>
      </c>
      <c r="AE1830" s="205">
        <f t="shared" ca="1" si="766"/>
        <v>13.032258064516128</v>
      </c>
      <c r="AF1830" s="205">
        <f t="shared" ca="1" si="779"/>
        <v>2.6064516129032258</v>
      </c>
      <c r="AG1830" s="205"/>
      <c r="AH1830" s="205"/>
      <c r="AI1830" s="205"/>
      <c r="AJ1830" s="205"/>
      <c r="AK1830" s="4"/>
      <c r="AL1830" s="4"/>
      <c r="AM1830" s="309">
        <f t="shared" ca="1" si="780"/>
        <v>14.01</v>
      </c>
      <c r="AN1830" s="309">
        <f t="shared" ca="1" si="781"/>
        <v>13.21</v>
      </c>
      <c r="AO1830" s="310">
        <f t="shared" ca="1" si="782"/>
        <v>0.13749999999999948</v>
      </c>
      <c r="AP1830" s="310" t="b">
        <f t="shared" ca="1" si="783"/>
        <v>0</v>
      </c>
      <c r="AQ1830" s="309">
        <f t="shared" ca="1" si="784"/>
        <v>0</v>
      </c>
      <c r="AR1830" s="205">
        <f t="shared" ca="1" si="767"/>
        <v>0</v>
      </c>
      <c r="AS1830" s="45" t="b">
        <f t="shared" ca="1" si="768"/>
        <v>0</v>
      </c>
      <c r="AT1830">
        <f t="shared" ca="1" si="769"/>
        <v>0</v>
      </c>
      <c r="AU1830" t="b">
        <f t="shared" ca="1" si="785"/>
        <v>0</v>
      </c>
      <c r="AV1830" t="b">
        <f t="shared" ca="1" si="786"/>
        <v>0</v>
      </c>
      <c r="AW1830" s="266" t="b">
        <f t="shared" ca="1" si="787"/>
        <v>0</v>
      </c>
      <c r="AX1830" s="266" t="b">
        <f t="shared" ca="1" si="788"/>
        <v>0</v>
      </c>
      <c r="AY1830" s="266" t="b">
        <f t="shared" ca="1" si="789"/>
        <v>1</v>
      </c>
    </row>
    <row r="1831" spans="1:51" x14ac:dyDescent="0.25">
      <c r="A1831">
        <v>1799</v>
      </c>
      <c r="B1831" s="163">
        <f ca="1">OFFSET(InputPriceData!B$15,CalculationsAndCharts!$A1831+$A$11,0,1,1)</f>
        <v>39402</v>
      </c>
      <c r="C1831" s="3">
        <f ca="1">OFFSET(InputPriceData!G$15,CalculationsAndCharts!$A1831+$A$11,IF($C$7,8,0),1,1)</f>
        <v>964400</v>
      </c>
      <c r="D1831" s="4">
        <f ca="1">OFFSET(InputPriceData!C$15,CalculationsAndCharts!$A1831+$A$11,IF($C$7,8,0),1,1)</f>
        <v>13.42</v>
      </c>
      <c r="E1831" s="4">
        <f ca="1">OFFSET(InputPriceData!D$15,CalculationsAndCharts!$A1831+$A$11,IF($C$7,8,0),1,1)</f>
        <v>13.44</v>
      </c>
      <c r="F1831" s="4">
        <f ca="1">OFFSET(InputPriceData!E$15,CalculationsAndCharts!$A1831+$A$11,IF($C$7,8,0),1,1)</f>
        <v>13</v>
      </c>
      <c r="G1831" s="4">
        <f ca="1">OFFSET(InputPriceData!F$15,CalculationsAndCharts!$A1831+$A$11,IF($C$7,8,0),1,1)</f>
        <v>13.21</v>
      </c>
      <c r="H1831" s="128"/>
      <c r="I1831" s="128"/>
      <c r="K1831" s="124"/>
      <c r="L1831" s="279"/>
      <c r="M1831" s="281"/>
      <c r="N1831" s="280"/>
      <c r="O1831" s="4"/>
      <c r="P1831" s="4"/>
      <c r="Q1831" s="3"/>
      <c r="S1831" s="309">
        <f t="shared" ca="1" si="770"/>
        <v>14.08</v>
      </c>
      <c r="T1831" s="309">
        <f t="shared" ca="1" si="771"/>
        <v>13.21</v>
      </c>
      <c r="U1831" s="310">
        <f t="shared" ca="1" si="763"/>
        <v>0</v>
      </c>
      <c r="V1831" s="310" t="b">
        <f t="shared" ca="1" si="772"/>
        <v>0</v>
      </c>
      <c r="W1831" s="3" t="b">
        <f t="shared" ca="1" si="773"/>
        <v>0</v>
      </c>
      <c r="X1831" s="3" t="str">
        <f t="shared" ca="1" si="774"/>
        <v/>
      </c>
      <c r="Y1831" s="3" t="str">
        <f t="shared" ca="1" si="764"/>
        <v/>
      </c>
      <c r="Z1831" s="3" t="str">
        <f t="shared" ca="1" si="775"/>
        <v/>
      </c>
      <c r="AA1831" s="3" t="str">
        <f t="shared" ca="1" si="776"/>
        <v/>
      </c>
      <c r="AB1831" s="205">
        <f t="shared" ca="1" si="777"/>
        <v>3908</v>
      </c>
      <c r="AC1831" s="205">
        <f t="shared" ca="1" si="778"/>
        <v>62</v>
      </c>
      <c r="AD1831" s="205">
        <f t="shared" ca="1" si="765"/>
        <v>63.032258064516128</v>
      </c>
      <c r="AE1831" s="205">
        <f t="shared" ca="1" si="766"/>
        <v>13.032258064516128</v>
      </c>
      <c r="AF1831" s="205">
        <f t="shared" ca="1" si="779"/>
        <v>2.6064516129032258</v>
      </c>
      <c r="AG1831" s="205"/>
      <c r="AH1831" s="205"/>
      <c r="AI1831" s="205"/>
      <c r="AJ1831" s="205"/>
      <c r="AK1831" s="4"/>
      <c r="AL1831" s="4"/>
      <c r="AM1831" s="309">
        <f t="shared" ca="1" si="780"/>
        <v>14.08</v>
      </c>
      <c r="AN1831" s="309">
        <f t="shared" ca="1" si="781"/>
        <v>13.21</v>
      </c>
      <c r="AO1831" s="310">
        <f t="shared" ca="1" si="782"/>
        <v>0</v>
      </c>
      <c r="AP1831" s="310" t="b">
        <f t="shared" ca="1" si="783"/>
        <v>0</v>
      </c>
      <c r="AQ1831" s="309">
        <f t="shared" ca="1" si="784"/>
        <v>0.40379999999999999</v>
      </c>
      <c r="AR1831" s="205">
        <f t="shared" ca="1" si="767"/>
        <v>13.0562</v>
      </c>
      <c r="AS1831" s="45" t="b">
        <f t="shared" ca="1" si="768"/>
        <v>1</v>
      </c>
      <c r="AT1831">
        <f t="shared" ca="1" si="769"/>
        <v>7</v>
      </c>
      <c r="AU1831" t="b">
        <f t="shared" ca="1" si="785"/>
        <v>0</v>
      </c>
      <c r="AV1831" t="b">
        <f t="shared" ca="1" si="786"/>
        <v>1</v>
      </c>
      <c r="AW1831" s="266" t="b">
        <f t="shared" ca="1" si="787"/>
        <v>0</v>
      </c>
      <c r="AX1831" s="266" t="b">
        <f t="shared" ca="1" si="788"/>
        <v>1</v>
      </c>
      <c r="AY1831" s="266" t="b">
        <f t="shared" ca="1" si="789"/>
        <v>0</v>
      </c>
    </row>
    <row r="1832" spans="1:51" x14ac:dyDescent="0.25">
      <c r="A1832">
        <v>1800</v>
      </c>
      <c r="B1832" s="163">
        <f ca="1">OFFSET(InputPriceData!B$15,CalculationsAndCharts!$A1832+$A$11,0,1,1)</f>
        <v>39401</v>
      </c>
      <c r="C1832" s="3">
        <f ca="1">OFFSET(InputPriceData!G$15,CalculationsAndCharts!$A1832+$A$11,IF($C$7,8,0),1,1)</f>
        <v>395500</v>
      </c>
      <c r="D1832" s="4">
        <f ca="1">OFFSET(InputPriceData!C$15,CalculationsAndCharts!$A1832+$A$11,IF($C$7,8,0),1,1)</f>
        <v>13.76</v>
      </c>
      <c r="E1832" s="4">
        <f ca="1">OFFSET(InputPriceData!D$15,CalculationsAndCharts!$A1832+$A$11,IF($C$7,8,0),1,1)</f>
        <v>13.79</v>
      </c>
      <c r="F1832" s="4">
        <f ca="1">OFFSET(InputPriceData!E$15,CalculationsAndCharts!$A1832+$A$11,IF($C$7,8,0),1,1)</f>
        <v>13.26</v>
      </c>
      <c r="G1832" s="4">
        <f ca="1">OFFSET(InputPriceData!F$15,CalculationsAndCharts!$A1832+$A$11,IF($C$7,8,0),1,1)</f>
        <v>13.39</v>
      </c>
      <c r="H1832" s="128"/>
      <c r="I1832" s="128"/>
      <c r="K1832" s="124"/>
      <c r="L1832" s="279"/>
      <c r="M1832" s="281"/>
      <c r="N1832" s="280"/>
      <c r="O1832" s="4"/>
      <c r="P1832" s="4"/>
      <c r="Q1832" s="3"/>
      <c r="S1832" s="309">
        <f t="shared" ca="1" si="770"/>
        <v>14.2</v>
      </c>
      <c r="T1832" s="309">
        <f t="shared" ca="1" si="771"/>
        <v>13.34</v>
      </c>
      <c r="U1832" s="310">
        <f t="shared" ca="1" si="763"/>
        <v>5.8139534883721797E-2</v>
      </c>
      <c r="V1832" s="310" t="b">
        <f t="shared" ca="1" si="772"/>
        <v>1</v>
      </c>
      <c r="W1832" s="3" t="b">
        <f t="shared" ca="1" si="773"/>
        <v>0</v>
      </c>
      <c r="X1832" s="3" t="str">
        <f t="shared" ca="1" si="774"/>
        <v/>
      </c>
      <c r="Y1832" s="3" t="str">
        <f t="shared" ca="1" si="764"/>
        <v/>
      </c>
      <c r="Z1832" s="3" t="str">
        <f t="shared" ca="1" si="775"/>
        <v/>
      </c>
      <c r="AA1832" s="3" t="str">
        <f t="shared" ca="1" si="776"/>
        <v/>
      </c>
      <c r="AB1832" s="205">
        <f t="shared" ca="1" si="777"/>
        <v>3908</v>
      </c>
      <c r="AC1832" s="205">
        <f t="shared" ca="1" si="778"/>
        <v>62</v>
      </c>
      <c r="AD1832" s="205">
        <f t="shared" ca="1" si="765"/>
        <v>63.032258064516128</v>
      </c>
      <c r="AE1832" s="205">
        <f t="shared" ca="1" si="766"/>
        <v>13.032258064516128</v>
      </c>
      <c r="AF1832" s="205">
        <f t="shared" ca="1" si="779"/>
        <v>2.6064516129032258</v>
      </c>
      <c r="AG1832" s="205"/>
      <c r="AH1832" s="205"/>
      <c r="AI1832" s="205"/>
      <c r="AJ1832" s="205"/>
      <c r="AK1832" s="4"/>
      <c r="AL1832" s="4"/>
      <c r="AM1832" s="309">
        <f t="shared" ca="1" si="780"/>
        <v>14.08</v>
      </c>
      <c r="AN1832" s="309">
        <f t="shared" ca="1" si="781"/>
        <v>13.34</v>
      </c>
      <c r="AO1832" s="310">
        <f t="shared" ca="1" si="782"/>
        <v>6.7567567567568515E-2</v>
      </c>
      <c r="AP1832" s="310" t="b">
        <f t="shared" ca="1" si="783"/>
        <v>1</v>
      </c>
      <c r="AQ1832" s="309">
        <f t="shared" ca="1" si="784"/>
        <v>0.40379999999999999</v>
      </c>
      <c r="AR1832" s="205">
        <f t="shared" ca="1" si="767"/>
        <v>13.0562</v>
      </c>
      <c r="AS1832" s="45" t="b">
        <f t="shared" ca="1" si="768"/>
        <v>0</v>
      </c>
      <c r="AT1832">
        <f t="shared" ca="1" si="769"/>
        <v>6</v>
      </c>
      <c r="AU1832" t="b">
        <f t="shared" ca="1" si="785"/>
        <v>0</v>
      </c>
      <c r="AV1832" t="b">
        <f t="shared" ca="1" si="786"/>
        <v>0</v>
      </c>
      <c r="AW1832" s="266" t="b">
        <f t="shared" ca="1" si="787"/>
        <v>0</v>
      </c>
      <c r="AX1832" s="266" t="b">
        <f t="shared" ca="1" si="788"/>
        <v>1</v>
      </c>
      <c r="AY1832" s="266" t="b">
        <f t="shared" ca="1" si="789"/>
        <v>0</v>
      </c>
    </row>
    <row r="1833" spans="1:51" x14ac:dyDescent="0.25">
      <c r="A1833">
        <v>1801</v>
      </c>
      <c r="B1833" s="163">
        <f ca="1">OFFSET(InputPriceData!B$15,CalculationsAndCharts!$A1833+$A$11,0,1,1)</f>
        <v>39400</v>
      </c>
      <c r="C1833" s="3">
        <f ca="1">OFFSET(InputPriceData!G$15,CalculationsAndCharts!$A1833+$A$11,IF($C$7,8,0),1,1)</f>
        <v>591900</v>
      </c>
      <c r="D1833" s="4">
        <f ca="1">OFFSET(InputPriceData!C$15,CalculationsAndCharts!$A1833+$A$11,IF($C$7,8,0),1,1)</f>
        <v>13.94</v>
      </c>
      <c r="E1833" s="4">
        <f ca="1">OFFSET(InputPriceData!D$15,CalculationsAndCharts!$A1833+$A$11,IF($C$7,8,0),1,1)</f>
        <v>14.04</v>
      </c>
      <c r="F1833" s="4">
        <f ca="1">OFFSET(InputPriceData!E$15,CalculationsAndCharts!$A1833+$A$11,IF($C$7,8,0),1,1)</f>
        <v>13.75</v>
      </c>
      <c r="G1833" s="4">
        <f ca="1">OFFSET(InputPriceData!F$15,CalculationsAndCharts!$A1833+$A$11,IF($C$7,8,0),1,1)</f>
        <v>13.85</v>
      </c>
      <c r="H1833" s="128"/>
      <c r="I1833" s="128"/>
      <c r="K1833" s="124"/>
      <c r="L1833" s="279"/>
      <c r="M1833" s="281"/>
      <c r="N1833" s="280"/>
      <c r="O1833" s="4"/>
      <c r="P1833" s="4"/>
      <c r="Q1833" s="3"/>
      <c r="S1833" s="309">
        <f t="shared" ca="1" si="770"/>
        <v>14.2</v>
      </c>
      <c r="T1833" s="309">
        <f t="shared" ca="1" si="771"/>
        <v>13.34</v>
      </c>
      <c r="U1833" s="310">
        <f t="shared" ca="1" si="763"/>
        <v>0.59302325581395365</v>
      </c>
      <c r="V1833" s="310" t="b">
        <f t="shared" ca="1" si="772"/>
        <v>0</v>
      </c>
      <c r="W1833" s="3" t="b">
        <f t="shared" ca="1" si="773"/>
        <v>0</v>
      </c>
      <c r="X1833" s="3" t="str">
        <f t="shared" ca="1" si="774"/>
        <v/>
      </c>
      <c r="Y1833" s="3" t="str">
        <f t="shared" ca="1" si="764"/>
        <v/>
      </c>
      <c r="Z1833" s="3" t="str">
        <f t="shared" ca="1" si="775"/>
        <v/>
      </c>
      <c r="AA1833" s="3" t="str">
        <f t="shared" ca="1" si="776"/>
        <v/>
      </c>
      <c r="AB1833" s="205">
        <f t="shared" ca="1" si="777"/>
        <v>3908</v>
      </c>
      <c r="AC1833" s="205">
        <f t="shared" ca="1" si="778"/>
        <v>62</v>
      </c>
      <c r="AD1833" s="205">
        <f t="shared" ca="1" si="765"/>
        <v>63.032258064516128</v>
      </c>
      <c r="AE1833" s="205">
        <f t="shared" ca="1" si="766"/>
        <v>13.032258064516128</v>
      </c>
      <c r="AF1833" s="205">
        <f t="shared" ca="1" si="779"/>
        <v>2.6064516129032258</v>
      </c>
      <c r="AG1833" s="205"/>
      <c r="AH1833" s="205"/>
      <c r="AI1833" s="205"/>
      <c r="AJ1833" s="205"/>
      <c r="AK1833" s="4"/>
      <c r="AL1833" s="4"/>
      <c r="AM1833" s="309">
        <f t="shared" ca="1" si="780"/>
        <v>14.08</v>
      </c>
      <c r="AN1833" s="309">
        <f t="shared" ca="1" si="781"/>
        <v>13.34</v>
      </c>
      <c r="AO1833" s="310">
        <f t="shared" ca="1" si="782"/>
        <v>0.6891891891891887</v>
      </c>
      <c r="AP1833" s="310" t="b">
        <f t="shared" ca="1" si="783"/>
        <v>0</v>
      </c>
      <c r="AQ1833" s="309">
        <f t="shared" ca="1" si="784"/>
        <v>0.40379999999999999</v>
      </c>
      <c r="AR1833" s="205">
        <f t="shared" ca="1" si="767"/>
        <v>13.0562</v>
      </c>
      <c r="AS1833" s="45" t="b">
        <f t="shared" ca="1" si="768"/>
        <v>0</v>
      </c>
      <c r="AT1833">
        <f t="shared" ca="1" si="769"/>
        <v>5</v>
      </c>
      <c r="AU1833" t="b">
        <f t="shared" ca="1" si="785"/>
        <v>0</v>
      </c>
      <c r="AV1833" t="b">
        <f t="shared" ca="1" si="786"/>
        <v>0</v>
      </c>
      <c r="AW1833" s="266" t="b">
        <f t="shared" ca="1" si="787"/>
        <v>0</v>
      </c>
      <c r="AX1833" s="266" t="b">
        <f t="shared" ca="1" si="788"/>
        <v>1</v>
      </c>
      <c r="AY1833" s="266" t="b">
        <f t="shared" ca="1" si="789"/>
        <v>0</v>
      </c>
    </row>
    <row r="1834" spans="1:51" x14ac:dyDescent="0.25">
      <c r="A1834">
        <v>1802</v>
      </c>
      <c r="B1834" s="163">
        <f ca="1">OFFSET(InputPriceData!B$15,CalculationsAndCharts!$A1834+$A$11,0,1,1)</f>
        <v>39399</v>
      </c>
      <c r="C1834" s="3">
        <f ca="1">OFFSET(InputPriceData!G$15,CalculationsAndCharts!$A1834+$A$11,IF($C$7,8,0),1,1)</f>
        <v>614700</v>
      </c>
      <c r="D1834" s="4">
        <f ca="1">OFFSET(InputPriceData!C$15,CalculationsAndCharts!$A1834+$A$11,IF($C$7,8,0),1,1)</f>
        <v>13.64</v>
      </c>
      <c r="E1834" s="4">
        <f ca="1">OFFSET(InputPriceData!D$15,CalculationsAndCharts!$A1834+$A$11,IF($C$7,8,0),1,1)</f>
        <v>13.86</v>
      </c>
      <c r="F1834" s="4">
        <f ca="1">OFFSET(InputPriceData!E$15,CalculationsAndCharts!$A1834+$A$11,IF($C$7,8,0),1,1)</f>
        <v>13.38</v>
      </c>
      <c r="G1834" s="4">
        <f ca="1">OFFSET(InputPriceData!F$15,CalculationsAndCharts!$A1834+$A$11,IF($C$7,8,0),1,1)</f>
        <v>13.86</v>
      </c>
      <c r="H1834" s="128"/>
      <c r="I1834" s="128"/>
      <c r="K1834" s="124"/>
      <c r="L1834" s="279"/>
      <c r="M1834" s="281"/>
      <c r="N1834" s="280"/>
      <c r="O1834" s="4"/>
      <c r="P1834" s="4"/>
      <c r="Q1834" s="3"/>
      <c r="S1834" s="309">
        <f t="shared" ca="1" si="770"/>
        <v>14.2</v>
      </c>
      <c r="T1834" s="309">
        <f t="shared" ca="1" si="771"/>
        <v>13.34</v>
      </c>
      <c r="U1834" s="310">
        <f t="shared" ca="1" si="763"/>
        <v>0.60465116279069753</v>
      </c>
      <c r="V1834" s="310" t="b">
        <f t="shared" ca="1" si="772"/>
        <v>0</v>
      </c>
      <c r="W1834" s="3" t="b">
        <f t="shared" ca="1" si="773"/>
        <v>0</v>
      </c>
      <c r="X1834" s="3" t="str">
        <f t="shared" ca="1" si="774"/>
        <v/>
      </c>
      <c r="Y1834" s="3" t="str">
        <f t="shared" ca="1" si="764"/>
        <v/>
      </c>
      <c r="Z1834" s="3" t="str">
        <f t="shared" ca="1" si="775"/>
        <v/>
      </c>
      <c r="AA1834" s="3" t="str">
        <f t="shared" ca="1" si="776"/>
        <v/>
      </c>
      <c r="AB1834" s="205">
        <f t="shared" ca="1" si="777"/>
        <v>3908</v>
      </c>
      <c r="AC1834" s="205">
        <f t="shared" ca="1" si="778"/>
        <v>62</v>
      </c>
      <c r="AD1834" s="205">
        <f t="shared" ca="1" si="765"/>
        <v>63.032258064516128</v>
      </c>
      <c r="AE1834" s="205">
        <f t="shared" ca="1" si="766"/>
        <v>13.032258064516128</v>
      </c>
      <c r="AF1834" s="205">
        <f t="shared" ca="1" si="779"/>
        <v>2.6064516129032258</v>
      </c>
      <c r="AG1834" s="205"/>
      <c r="AH1834" s="205"/>
      <c r="AI1834" s="205"/>
      <c r="AJ1834" s="205"/>
      <c r="AK1834" s="4"/>
      <c r="AL1834" s="4"/>
      <c r="AM1834" s="309">
        <f t="shared" ca="1" si="780"/>
        <v>14.2</v>
      </c>
      <c r="AN1834" s="309">
        <f t="shared" ca="1" si="781"/>
        <v>13.34</v>
      </c>
      <c r="AO1834" s="310">
        <f t="shared" ca="1" si="782"/>
        <v>0.60465116279069753</v>
      </c>
      <c r="AP1834" s="310" t="b">
        <f t="shared" ca="1" si="783"/>
        <v>0</v>
      </c>
      <c r="AQ1834" s="309">
        <f t="shared" ca="1" si="784"/>
        <v>0.40379999999999999</v>
      </c>
      <c r="AR1834" s="205">
        <f t="shared" ca="1" si="767"/>
        <v>13.0562</v>
      </c>
      <c r="AS1834" s="45" t="b">
        <f t="shared" ca="1" si="768"/>
        <v>0</v>
      </c>
      <c r="AT1834">
        <f t="shared" ca="1" si="769"/>
        <v>4</v>
      </c>
      <c r="AU1834" t="b">
        <f t="shared" ca="1" si="785"/>
        <v>0</v>
      </c>
      <c r="AV1834" t="b">
        <f t="shared" ca="1" si="786"/>
        <v>0</v>
      </c>
      <c r="AW1834" s="266" t="b">
        <f t="shared" ca="1" si="787"/>
        <v>0</v>
      </c>
      <c r="AX1834" s="266" t="b">
        <f t="shared" ca="1" si="788"/>
        <v>1</v>
      </c>
      <c r="AY1834" s="266" t="b">
        <f t="shared" ca="1" si="789"/>
        <v>0</v>
      </c>
    </row>
    <row r="1835" spans="1:51" x14ac:dyDescent="0.25">
      <c r="A1835">
        <v>1803</v>
      </c>
      <c r="B1835" s="163">
        <f ca="1">OFFSET(InputPriceData!B$15,CalculationsAndCharts!$A1835+$A$11,0,1,1)</f>
        <v>39398</v>
      </c>
      <c r="C1835" s="3">
        <f ca="1">OFFSET(InputPriceData!G$15,CalculationsAndCharts!$A1835+$A$11,IF($C$7,8,0),1,1)</f>
        <v>703300</v>
      </c>
      <c r="D1835" s="4">
        <f ca="1">OFFSET(InputPriceData!C$15,CalculationsAndCharts!$A1835+$A$11,IF($C$7,8,0),1,1)</f>
        <v>13.45</v>
      </c>
      <c r="E1835" s="4">
        <f ca="1">OFFSET(InputPriceData!D$15,CalculationsAndCharts!$A1835+$A$11,IF($C$7,8,0),1,1)</f>
        <v>13.64</v>
      </c>
      <c r="F1835" s="4">
        <f ca="1">OFFSET(InputPriceData!E$15,CalculationsAndCharts!$A1835+$A$11,IF($C$7,8,0),1,1)</f>
        <v>13.06</v>
      </c>
      <c r="G1835" s="4">
        <f ca="1">OFFSET(InputPriceData!F$15,CalculationsAndCharts!$A1835+$A$11,IF($C$7,8,0),1,1)</f>
        <v>13.41</v>
      </c>
      <c r="H1835" s="128"/>
      <c r="I1835" s="128"/>
      <c r="K1835" s="124"/>
      <c r="L1835" s="279"/>
      <c r="M1835" s="281"/>
      <c r="N1835" s="280"/>
      <c r="O1835" s="4"/>
      <c r="P1835" s="4"/>
      <c r="Q1835" s="3"/>
      <c r="S1835" s="309">
        <f t="shared" ca="1" si="770"/>
        <v>14.2</v>
      </c>
      <c r="T1835" s="309">
        <f t="shared" ca="1" si="771"/>
        <v>13.34</v>
      </c>
      <c r="U1835" s="310">
        <f t="shared" ca="1" si="763"/>
        <v>8.1395348837209683E-2</v>
      </c>
      <c r="V1835" s="310" t="b">
        <f t="shared" ca="1" si="772"/>
        <v>1</v>
      </c>
      <c r="W1835" s="3" t="b">
        <f t="shared" ca="1" si="773"/>
        <v>0</v>
      </c>
      <c r="X1835" s="3" t="str">
        <f t="shared" ca="1" si="774"/>
        <v/>
      </c>
      <c r="Y1835" s="3" t="str">
        <f t="shared" ca="1" si="764"/>
        <v/>
      </c>
      <c r="Z1835" s="3" t="str">
        <f t="shared" ca="1" si="775"/>
        <v/>
      </c>
      <c r="AA1835" s="3" t="str">
        <f t="shared" ca="1" si="776"/>
        <v/>
      </c>
      <c r="AB1835" s="205">
        <f t="shared" ca="1" si="777"/>
        <v>3908</v>
      </c>
      <c r="AC1835" s="205">
        <f t="shared" ca="1" si="778"/>
        <v>62</v>
      </c>
      <c r="AD1835" s="205">
        <f t="shared" ca="1" si="765"/>
        <v>63.032258064516128</v>
      </c>
      <c r="AE1835" s="205">
        <f t="shared" ca="1" si="766"/>
        <v>13.032258064516128</v>
      </c>
      <c r="AF1835" s="205">
        <f t="shared" ca="1" si="779"/>
        <v>2.6064516129032258</v>
      </c>
      <c r="AG1835" s="205"/>
      <c r="AH1835" s="205"/>
      <c r="AI1835" s="205"/>
      <c r="AJ1835" s="205"/>
      <c r="AK1835" s="4"/>
      <c r="AL1835" s="4"/>
      <c r="AM1835" s="309">
        <f t="shared" ca="1" si="780"/>
        <v>14.2</v>
      </c>
      <c r="AN1835" s="309">
        <f t="shared" ca="1" si="781"/>
        <v>13.34</v>
      </c>
      <c r="AO1835" s="310">
        <f t="shared" ca="1" si="782"/>
        <v>8.1395348837209683E-2</v>
      </c>
      <c r="AP1835" s="310" t="b">
        <f t="shared" ca="1" si="783"/>
        <v>1</v>
      </c>
      <c r="AQ1835" s="309">
        <f t="shared" ca="1" si="784"/>
        <v>0.40379999999999999</v>
      </c>
      <c r="AR1835" s="205">
        <f t="shared" ca="1" si="767"/>
        <v>13.0562</v>
      </c>
      <c r="AS1835" s="45" t="b">
        <f t="shared" ca="1" si="768"/>
        <v>0</v>
      </c>
      <c r="AT1835">
        <f t="shared" ca="1" si="769"/>
        <v>3</v>
      </c>
      <c r="AU1835" t="b">
        <f t="shared" ca="1" si="785"/>
        <v>0</v>
      </c>
      <c r="AV1835" t="b">
        <f t="shared" ca="1" si="786"/>
        <v>0</v>
      </c>
      <c r="AW1835" s="266" t="b">
        <f t="shared" ca="1" si="787"/>
        <v>0</v>
      </c>
      <c r="AX1835" s="266" t="b">
        <f t="shared" ca="1" si="788"/>
        <v>1</v>
      </c>
      <c r="AY1835" s="266" t="b">
        <f t="shared" ca="1" si="789"/>
        <v>0</v>
      </c>
    </row>
    <row r="1836" spans="1:51" x14ac:dyDescent="0.25">
      <c r="A1836">
        <v>1804</v>
      </c>
      <c r="B1836" s="163">
        <f ca="1">OFFSET(InputPriceData!B$15,CalculationsAndCharts!$A1836+$A$11,0,1,1)</f>
        <v>39395</v>
      </c>
      <c r="C1836" s="3">
        <f ca="1">OFFSET(InputPriceData!G$15,CalculationsAndCharts!$A1836+$A$11,IF($C$7,8,0),1,1)</f>
        <v>527500</v>
      </c>
      <c r="D1836" s="4">
        <f ca="1">OFFSET(InputPriceData!C$15,CalculationsAndCharts!$A1836+$A$11,IF($C$7,8,0),1,1)</f>
        <v>13.36</v>
      </c>
      <c r="E1836" s="4">
        <f ca="1">OFFSET(InputPriceData!D$15,CalculationsAndCharts!$A1836+$A$11,IF($C$7,8,0),1,1)</f>
        <v>13.61</v>
      </c>
      <c r="F1836" s="4">
        <f ca="1">OFFSET(InputPriceData!E$15,CalculationsAndCharts!$A1836+$A$11,IF($C$7,8,0),1,1)</f>
        <v>13.12</v>
      </c>
      <c r="G1836" s="4">
        <f ca="1">OFFSET(InputPriceData!F$15,CalculationsAndCharts!$A1836+$A$11,IF($C$7,8,0),1,1)</f>
        <v>13.45</v>
      </c>
      <c r="H1836" s="128"/>
      <c r="I1836" s="128"/>
      <c r="K1836" s="124"/>
      <c r="L1836" s="279"/>
      <c r="M1836" s="281"/>
      <c r="N1836" s="280"/>
      <c r="O1836" s="4"/>
      <c r="P1836" s="4"/>
      <c r="Q1836" s="3"/>
      <c r="S1836" s="309">
        <f t="shared" ca="1" si="770"/>
        <v>14.2</v>
      </c>
      <c r="T1836" s="309">
        <f t="shared" ca="1" si="771"/>
        <v>13.34</v>
      </c>
      <c r="U1836" s="310">
        <f t="shared" ca="1" si="763"/>
        <v>0.12790697674418547</v>
      </c>
      <c r="V1836" s="310" t="b">
        <f t="shared" ca="1" si="772"/>
        <v>0</v>
      </c>
      <c r="W1836" s="3" t="b">
        <f t="shared" ca="1" si="773"/>
        <v>0</v>
      </c>
      <c r="X1836" s="3" t="str">
        <f t="shared" ca="1" si="774"/>
        <v/>
      </c>
      <c r="Y1836" s="3" t="str">
        <f t="shared" ca="1" si="764"/>
        <v/>
      </c>
      <c r="Z1836" s="3" t="str">
        <f t="shared" ca="1" si="775"/>
        <v/>
      </c>
      <c r="AA1836" s="3" t="str">
        <f t="shared" ca="1" si="776"/>
        <v/>
      </c>
      <c r="AB1836" s="205">
        <f t="shared" ca="1" si="777"/>
        <v>3908</v>
      </c>
      <c r="AC1836" s="205">
        <f t="shared" ca="1" si="778"/>
        <v>62</v>
      </c>
      <c r="AD1836" s="205">
        <f t="shared" ca="1" si="765"/>
        <v>63.032258064516128</v>
      </c>
      <c r="AE1836" s="205">
        <f t="shared" ca="1" si="766"/>
        <v>13.032258064516128</v>
      </c>
      <c r="AF1836" s="205">
        <f t="shared" ca="1" si="779"/>
        <v>2.6064516129032258</v>
      </c>
      <c r="AG1836" s="205"/>
      <c r="AH1836" s="205"/>
      <c r="AI1836" s="205"/>
      <c r="AJ1836" s="205"/>
      <c r="AK1836" s="4"/>
      <c r="AL1836" s="4"/>
      <c r="AM1836" s="309">
        <f t="shared" ca="1" si="780"/>
        <v>14.2</v>
      </c>
      <c r="AN1836" s="309">
        <f t="shared" ca="1" si="781"/>
        <v>13.34</v>
      </c>
      <c r="AO1836" s="310">
        <f t="shared" ca="1" si="782"/>
        <v>0.12790697674418547</v>
      </c>
      <c r="AP1836" s="310" t="b">
        <f t="shared" ca="1" si="783"/>
        <v>0</v>
      </c>
      <c r="AQ1836" s="309">
        <f t="shared" ca="1" si="784"/>
        <v>0.40379999999999999</v>
      </c>
      <c r="AR1836" s="205">
        <f t="shared" ca="1" si="767"/>
        <v>13.0562</v>
      </c>
      <c r="AS1836" s="45" t="b">
        <f t="shared" ca="1" si="768"/>
        <v>0</v>
      </c>
      <c r="AT1836">
        <f t="shared" ca="1" si="769"/>
        <v>2</v>
      </c>
      <c r="AU1836" t="b">
        <f t="shared" ca="1" si="785"/>
        <v>0</v>
      </c>
      <c r="AV1836" t="b">
        <f t="shared" ca="1" si="786"/>
        <v>0</v>
      </c>
      <c r="AW1836" s="266" t="b">
        <f t="shared" ca="1" si="787"/>
        <v>0</v>
      </c>
      <c r="AX1836" s="266" t="b">
        <f t="shared" ca="1" si="788"/>
        <v>1</v>
      </c>
      <c r="AY1836" s="266" t="b">
        <f t="shared" ca="1" si="789"/>
        <v>0</v>
      </c>
    </row>
    <row r="1837" spans="1:51" x14ac:dyDescent="0.25">
      <c r="A1837">
        <v>1805</v>
      </c>
      <c r="B1837" s="163">
        <f ca="1">OFFSET(InputPriceData!B$15,CalculationsAndCharts!$A1837+$A$11,0,1,1)</f>
        <v>39394</v>
      </c>
      <c r="C1837" s="3">
        <f ca="1">OFFSET(InputPriceData!G$15,CalculationsAndCharts!$A1837+$A$11,IF($C$7,8,0),1,1)</f>
        <v>462200</v>
      </c>
      <c r="D1837" s="4">
        <f ca="1">OFFSET(InputPriceData!C$15,CalculationsAndCharts!$A1837+$A$11,IF($C$7,8,0),1,1)</f>
        <v>13.46</v>
      </c>
      <c r="E1837" s="4">
        <f ca="1">OFFSET(InputPriceData!D$15,CalculationsAndCharts!$A1837+$A$11,IF($C$7,8,0),1,1)</f>
        <v>13.6</v>
      </c>
      <c r="F1837" s="4">
        <f ca="1">OFFSET(InputPriceData!E$15,CalculationsAndCharts!$A1837+$A$11,IF($C$7,8,0),1,1)</f>
        <v>13.12</v>
      </c>
      <c r="G1837" s="4">
        <f ca="1">OFFSET(InputPriceData!F$15,CalculationsAndCharts!$A1837+$A$11,IF($C$7,8,0),1,1)</f>
        <v>13.52</v>
      </c>
      <c r="H1837" s="128"/>
      <c r="I1837" s="128"/>
      <c r="K1837" s="124"/>
      <c r="L1837" s="279"/>
      <c r="M1837" s="281"/>
      <c r="N1837" s="280"/>
      <c r="O1837" s="4"/>
      <c r="P1837" s="4"/>
      <c r="Q1837" s="3"/>
      <c r="S1837" s="309">
        <f t="shared" ca="1" si="770"/>
        <v>14.3</v>
      </c>
      <c r="T1837" s="309">
        <f t="shared" ca="1" si="771"/>
        <v>13.34</v>
      </c>
      <c r="U1837" s="310">
        <f t="shared" ca="1" si="763"/>
        <v>0.18749999999999953</v>
      </c>
      <c r="V1837" s="310" t="b">
        <f t="shared" ca="1" si="772"/>
        <v>0</v>
      </c>
      <c r="W1837" s="3" t="b">
        <f t="shared" ca="1" si="773"/>
        <v>0</v>
      </c>
      <c r="X1837" s="3" t="str">
        <f t="shared" ca="1" si="774"/>
        <v/>
      </c>
      <c r="Y1837" s="3" t="str">
        <f t="shared" ca="1" si="764"/>
        <v/>
      </c>
      <c r="Z1837" s="3" t="str">
        <f t="shared" ca="1" si="775"/>
        <v/>
      </c>
      <c r="AA1837" s="3" t="str">
        <f t="shared" ca="1" si="776"/>
        <v/>
      </c>
      <c r="AB1837" s="205">
        <f t="shared" ca="1" si="777"/>
        <v>3908</v>
      </c>
      <c r="AC1837" s="205">
        <f t="shared" ca="1" si="778"/>
        <v>62</v>
      </c>
      <c r="AD1837" s="205">
        <f t="shared" ca="1" si="765"/>
        <v>63.032258064516128</v>
      </c>
      <c r="AE1837" s="205">
        <f t="shared" ca="1" si="766"/>
        <v>13.032258064516128</v>
      </c>
      <c r="AF1837" s="205">
        <f t="shared" ca="1" si="779"/>
        <v>2.6064516129032258</v>
      </c>
      <c r="AG1837" s="205"/>
      <c r="AH1837" s="205"/>
      <c r="AI1837" s="205"/>
      <c r="AJ1837" s="205"/>
      <c r="AK1837" s="4"/>
      <c r="AL1837" s="4"/>
      <c r="AM1837" s="309">
        <f t="shared" ca="1" si="780"/>
        <v>14.2</v>
      </c>
      <c r="AN1837" s="309">
        <f t="shared" ca="1" si="781"/>
        <v>13.34</v>
      </c>
      <c r="AO1837" s="310">
        <f t="shared" ca="1" si="782"/>
        <v>0.20930232558139517</v>
      </c>
      <c r="AP1837" s="310" t="b">
        <f t="shared" ca="1" si="783"/>
        <v>0</v>
      </c>
      <c r="AQ1837" s="309">
        <f t="shared" ca="1" si="784"/>
        <v>0.40379999999999999</v>
      </c>
      <c r="AR1837" s="205">
        <f t="shared" ca="1" si="767"/>
        <v>13.0562</v>
      </c>
      <c r="AS1837" s="45" t="b">
        <f t="shared" ca="1" si="768"/>
        <v>0</v>
      </c>
      <c r="AT1837">
        <f t="shared" ca="1" si="769"/>
        <v>1</v>
      </c>
      <c r="AU1837" t="b">
        <f t="shared" ca="1" si="785"/>
        <v>0</v>
      </c>
      <c r="AV1837" t="b">
        <f t="shared" ca="1" si="786"/>
        <v>0</v>
      </c>
      <c r="AW1837" s="266" t="b">
        <f t="shared" ca="1" si="787"/>
        <v>1</v>
      </c>
      <c r="AX1837" s="266" t="b">
        <f t="shared" ca="1" si="788"/>
        <v>1</v>
      </c>
      <c r="AY1837" s="266" t="b">
        <f t="shared" ca="1" si="789"/>
        <v>0</v>
      </c>
    </row>
    <row r="1838" spans="1:51" x14ac:dyDescent="0.25">
      <c r="A1838">
        <v>1806</v>
      </c>
      <c r="B1838" s="163">
        <f ca="1">OFFSET(InputPriceData!B$15,CalculationsAndCharts!$A1838+$A$11,0,1,1)</f>
        <v>39393</v>
      </c>
      <c r="C1838" s="3">
        <f ca="1">OFFSET(InputPriceData!G$15,CalculationsAndCharts!$A1838+$A$11,IF($C$7,8,0),1,1)</f>
        <v>709600</v>
      </c>
      <c r="D1838" s="4">
        <f ca="1">OFFSET(InputPriceData!C$15,CalculationsAndCharts!$A1838+$A$11,IF($C$7,8,0),1,1)</f>
        <v>13.48</v>
      </c>
      <c r="E1838" s="4">
        <f ca="1">OFFSET(InputPriceData!D$15,CalculationsAndCharts!$A1838+$A$11,IF($C$7,8,0),1,1)</f>
        <v>13.77</v>
      </c>
      <c r="F1838" s="4">
        <f ca="1">OFFSET(InputPriceData!E$15,CalculationsAndCharts!$A1838+$A$11,IF($C$7,8,0),1,1)</f>
        <v>13.31</v>
      </c>
      <c r="G1838" s="4">
        <f ca="1">OFFSET(InputPriceData!F$15,CalculationsAndCharts!$A1838+$A$11,IF($C$7,8,0),1,1)</f>
        <v>13.34</v>
      </c>
      <c r="H1838" s="128"/>
      <c r="I1838" s="128"/>
      <c r="K1838" s="124"/>
      <c r="L1838" s="279"/>
      <c r="M1838" s="281"/>
      <c r="N1838" s="280"/>
      <c r="O1838" s="4"/>
      <c r="P1838" s="4"/>
      <c r="Q1838" s="3"/>
      <c r="S1838" s="309">
        <f t="shared" ca="1" si="770"/>
        <v>14.34</v>
      </c>
      <c r="T1838" s="309">
        <f t="shared" ca="1" si="771"/>
        <v>13.34</v>
      </c>
      <c r="U1838" s="310">
        <f t="shared" ca="1" si="763"/>
        <v>0</v>
      </c>
      <c r="V1838" s="310" t="b">
        <f t="shared" ca="1" si="772"/>
        <v>1</v>
      </c>
      <c r="W1838" s="3" t="b">
        <f t="shared" ca="1" si="773"/>
        <v>1</v>
      </c>
      <c r="X1838" s="3">
        <f t="shared" ca="1" si="774"/>
        <v>14.34</v>
      </c>
      <c r="Y1838" s="3">
        <f t="shared" ca="1" si="764"/>
        <v>-6.9735006973500697</v>
      </c>
      <c r="Z1838" s="3">
        <f t="shared" ca="1" si="775"/>
        <v>-6.9735006973500697</v>
      </c>
      <c r="AA1838" s="3">
        <f t="shared" ca="1" si="776"/>
        <v>15</v>
      </c>
      <c r="AB1838" s="205">
        <f t="shared" ca="1" si="777"/>
        <v>3908</v>
      </c>
      <c r="AC1838" s="205">
        <f t="shared" ca="1" si="778"/>
        <v>62</v>
      </c>
      <c r="AD1838" s="205">
        <f t="shared" ca="1" si="765"/>
        <v>63.032258064516128</v>
      </c>
      <c r="AE1838" s="205">
        <f t="shared" ca="1" si="766"/>
        <v>13.032258064516128</v>
      </c>
      <c r="AF1838" s="205">
        <f t="shared" ca="1" si="779"/>
        <v>2.6064516129032258</v>
      </c>
      <c r="AG1838" s="205"/>
      <c r="AH1838" s="205"/>
      <c r="AI1838" s="205"/>
      <c r="AJ1838" s="205"/>
      <c r="AK1838" s="4"/>
      <c r="AL1838" s="4"/>
      <c r="AM1838" s="309">
        <f t="shared" ca="1" si="780"/>
        <v>14.2</v>
      </c>
      <c r="AN1838" s="309">
        <f t="shared" ca="1" si="781"/>
        <v>13.34</v>
      </c>
      <c r="AO1838" s="310">
        <f t="shared" ca="1" si="782"/>
        <v>0</v>
      </c>
      <c r="AP1838" s="310" t="b">
        <f t="shared" ca="1" si="783"/>
        <v>1</v>
      </c>
      <c r="AQ1838" s="309">
        <f t="shared" ca="1" si="784"/>
        <v>0</v>
      </c>
      <c r="AR1838" s="205">
        <f t="shared" ca="1" si="767"/>
        <v>0</v>
      </c>
      <c r="AS1838" s="45" t="b">
        <f t="shared" ca="1" si="768"/>
        <v>0</v>
      </c>
      <c r="AT1838">
        <f t="shared" ca="1" si="769"/>
        <v>0</v>
      </c>
      <c r="AU1838" t="b">
        <f t="shared" ca="1" si="785"/>
        <v>0</v>
      </c>
      <c r="AV1838" t="b">
        <f t="shared" ca="1" si="786"/>
        <v>0</v>
      </c>
      <c r="AW1838" s="266" t="b">
        <f t="shared" ca="1" si="787"/>
        <v>0</v>
      </c>
      <c r="AX1838" s="266" t="b">
        <f t="shared" ca="1" si="788"/>
        <v>0</v>
      </c>
      <c r="AY1838" s="266" t="b">
        <f t="shared" ca="1" si="789"/>
        <v>0</v>
      </c>
    </row>
    <row r="1839" spans="1:51" x14ac:dyDescent="0.25">
      <c r="A1839">
        <v>1807</v>
      </c>
      <c r="B1839" s="163">
        <f ca="1">OFFSET(InputPriceData!B$15,CalculationsAndCharts!$A1839+$A$11,0,1,1)</f>
        <v>39392</v>
      </c>
      <c r="C1839" s="3">
        <f ca="1">OFFSET(InputPriceData!G$15,CalculationsAndCharts!$A1839+$A$11,IF($C$7,8,0),1,1)</f>
        <v>733100</v>
      </c>
      <c r="D1839" s="4">
        <f ca="1">OFFSET(InputPriceData!C$15,CalculationsAndCharts!$A1839+$A$11,IF($C$7,8,0),1,1)</f>
        <v>13.96</v>
      </c>
      <c r="E1839" s="4">
        <f ca="1">OFFSET(InputPriceData!D$15,CalculationsAndCharts!$A1839+$A$11,IF($C$7,8,0),1,1)</f>
        <v>14.14</v>
      </c>
      <c r="F1839" s="4">
        <f ca="1">OFFSET(InputPriceData!E$15,CalculationsAndCharts!$A1839+$A$11,IF($C$7,8,0),1,1)</f>
        <v>13.58</v>
      </c>
      <c r="G1839" s="4">
        <f ca="1">OFFSET(InputPriceData!F$15,CalculationsAndCharts!$A1839+$A$11,IF($C$7,8,0),1,1)</f>
        <v>13.73</v>
      </c>
      <c r="H1839" s="128"/>
      <c r="I1839" s="128"/>
      <c r="K1839" s="124"/>
      <c r="L1839" s="279"/>
      <c r="M1839" s="281"/>
      <c r="N1839" s="280"/>
      <c r="O1839" s="4"/>
      <c r="P1839" s="4"/>
      <c r="Q1839" s="3"/>
      <c r="S1839" s="309">
        <f t="shared" ca="1" si="770"/>
        <v>14.36</v>
      </c>
      <c r="T1839" s="309">
        <f t="shared" ca="1" si="771"/>
        <v>13.45</v>
      </c>
      <c r="U1839" s="310">
        <f t="shared" ca="1" si="763"/>
        <v>0.30769230769230888</v>
      </c>
      <c r="V1839" s="310" t="b">
        <f t="shared" ca="1" si="772"/>
        <v>0</v>
      </c>
      <c r="W1839" s="3" t="b">
        <f t="shared" ca="1" si="773"/>
        <v>0</v>
      </c>
      <c r="X1839" s="3" t="str">
        <f t="shared" ca="1" si="774"/>
        <v/>
      </c>
      <c r="Y1839" s="3" t="str">
        <f t="shared" ca="1" si="764"/>
        <v/>
      </c>
      <c r="Z1839" s="3" t="str">
        <f t="shared" ca="1" si="775"/>
        <v/>
      </c>
      <c r="AA1839" s="3" t="str">
        <f t="shared" ca="1" si="776"/>
        <v/>
      </c>
      <c r="AB1839" s="205">
        <f t="shared" ca="1" si="777"/>
        <v>3893</v>
      </c>
      <c r="AC1839" s="205">
        <f t="shared" ca="1" si="778"/>
        <v>61</v>
      </c>
      <c r="AD1839" s="205">
        <f t="shared" ca="1" si="765"/>
        <v>63.819672131147541</v>
      </c>
      <c r="AE1839" s="205">
        <f t="shared" ca="1" si="766"/>
        <v>13.819672131147541</v>
      </c>
      <c r="AF1839" s="205">
        <f t="shared" ca="1" si="779"/>
        <v>2.7639344262295085</v>
      </c>
      <c r="AG1839" s="205"/>
      <c r="AH1839" s="205"/>
      <c r="AI1839" s="205"/>
      <c r="AJ1839" s="205"/>
      <c r="AK1839" s="4"/>
      <c r="AL1839" s="4"/>
      <c r="AM1839" s="309">
        <f t="shared" ca="1" si="780"/>
        <v>14.3</v>
      </c>
      <c r="AN1839" s="309">
        <f t="shared" ca="1" si="781"/>
        <v>13.45</v>
      </c>
      <c r="AO1839" s="310">
        <f t="shared" ca="1" si="782"/>
        <v>0.32941176470588313</v>
      </c>
      <c r="AP1839" s="310" t="b">
        <f t="shared" ca="1" si="783"/>
        <v>0</v>
      </c>
      <c r="AQ1839" s="309">
        <f t="shared" ca="1" si="784"/>
        <v>0</v>
      </c>
      <c r="AR1839" s="205">
        <f t="shared" ca="1" si="767"/>
        <v>0</v>
      </c>
      <c r="AS1839" s="45" t="b">
        <f t="shared" ca="1" si="768"/>
        <v>0</v>
      </c>
      <c r="AT1839">
        <f t="shared" ca="1" si="769"/>
        <v>0</v>
      </c>
      <c r="AU1839" t="b">
        <f t="shared" ca="1" si="785"/>
        <v>0</v>
      </c>
      <c r="AV1839" t="b">
        <f t="shared" ca="1" si="786"/>
        <v>0</v>
      </c>
      <c r="AW1839" s="266" t="b">
        <f t="shared" ca="1" si="787"/>
        <v>0</v>
      </c>
      <c r="AX1839" s="266" t="b">
        <f t="shared" ca="1" si="788"/>
        <v>0</v>
      </c>
      <c r="AY1839" s="266" t="b">
        <f t="shared" ca="1" si="789"/>
        <v>0</v>
      </c>
    </row>
    <row r="1840" spans="1:51" x14ac:dyDescent="0.25">
      <c r="A1840">
        <v>1808</v>
      </c>
      <c r="B1840" s="163">
        <f ca="1">OFFSET(InputPriceData!B$15,CalculationsAndCharts!$A1840+$A$11,0,1,1)</f>
        <v>39391</v>
      </c>
      <c r="C1840" s="3">
        <f ca="1">OFFSET(InputPriceData!G$15,CalculationsAndCharts!$A1840+$A$11,IF($C$7,8,0),1,1)</f>
        <v>674500</v>
      </c>
      <c r="D1840" s="4">
        <f ca="1">OFFSET(InputPriceData!C$15,CalculationsAndCharts!$A1840+$A$11,IF($C$7,8,0),1,1)</f>
        <v>13.79</v>
      </c>
      <c r="E1840" s="4">
        <f ca="1">OFFSET(InputPriceData!D$15,CalculationsAndCharts!$A1840+$A$11,IF($C$7,8,0),1,1)</f>
        <v>14.1</v>
      </c>
      <c r="F1840" s="4">
        <f ca="1">OFFSET(InputPriceData!E$15,CalculationsAndCharts!$A1840+$A$11,IF($C$7,8,0),1,1)</f>
        <v>13.57</v>
      </c>
      <c r="G1840" s="4">
        <f ca="1">OFFSET(InputPriceData!F$15,CalculationsAndCharts!$A1840+$A$11,IF($C$7,8,0),1,1)</f>
        <v>13.94</v>
      </c>
      <c r="H1840" s="128"/>
      <c r="I1840" s="128"/>
      <c r="K1840" s="124"/>
      <c r="L1840" s="279"/>
      <c r="M1840" s="281"/>
      <c r="N1840" s="280"/>
      <c r="O1840" s="4"/>
      <c r="P1840" s="4"/>
      <c r="Q1840" s="3"/>
      <c r="S1840" s="309">
        <f t="shared" ca="1" si="770"/>
        <v>14.43</v>
      </c>
      <c r="T1840" s="309">
        <f t="shared" ca="1" si="771"/>
        <v>13.45</v>
      </c>
      <c r="U1840" s="310">
        <f t="shared" ca="1" si="763"/>
        <v>0.5</v>
      </c>
      <c r="V1840" s="310" t="b">
        <f t="shared" ca="1" si="772"/>
        <v>0</v>
      </c>
      <c r="W1840" s="3" t="b">
        <f t="shared" ca="1" si="773"/>
        <v>0</v>
      </c>
      <c r="X1840" s="3" t="str">
        <f t="shared" ca="1" si="774"/>
        <v/>
      </c>
      <c r="Y1840" s="3" t="str">
        <f t="shared" ca="1" si="764"/>
        <v/>
      </c>
      <c r="Z1840" s="3" t="str">
        <f t="shared" ca="1" si="775"/>
        <v/>
      </c>
      <c r="AA1840" s="3" t="str">
        <f t="shared" ca="1" si="776"/>
        <v/>
      </c>
      <c r="AB1840" s="205">
        <f t="shared" ca="1" si="777"/>
        <v>3893</v>
      </c>
      <c r="AC1840" s="205">
        <f t="shared" ca="1" si="778"/>
        <v>61</v>
      </c>
      <c r="AD1840" s="205">
        <f t="shared" ca="1" si="765"/>
        <v>63.819672131147541</v>
      </c>
      <c r="AE1840" s="205">
        <f t="shared" ca="1" si="766"/>
        <v>13.819672131147541</v>
      </c>
      <c r="AF1840" s="205">
        <f t="shared" ca="1" si="779"/>
        <v>2.7639344262295085</v>
      </c>
      <c r="AG1840" s="205"/>
      <c r="AH1840" s="205"/>
      <c r="AI1840" s="205"/>
      <c r="AJ1840" s="205"/>
      <c r="AK1840" s="4"/>
      <c r="AL1840" s="4"/>
      <c r="AM1840" s="309">
        <f t="shared" ca="1" si="780"/>
        <v>14.34</v>
      </c>
      <c r="AN1840" s="309">
        <f t="shared" ca="1" si="781"/>
        <v>13.45</v>
      </c>
      <c r="AO1840" s="310">
        <f t="shared" ca="1" si="782"/>
        <v>0.55056179775280889</v>
      </c>
      <c r="AP1840" s="310" t="b">
        <f t="shared" ca="1" si="783"/>
        <v>0</v>
      </c>
      <c r="AQ1840" s="309">
        <f t="shared" ca="1" si="784"/>
        <v>0</v>
      </c>
      <c r="AR1840" s="205">
        <f t="shared" ca="1" si="767"/>
        <v>0</v>
      </c>
      <c r="AS1840" s="45" t="b">
        <f t="shared" ca="1" si="768"/>
        <v>0</v>
      </c>
      <c r="AT1840">
        <f t="shared" ca="1" si="769"/>
        <v>0</v>
      </c>
      <c r="AU1840" t="b">
        <f t="shared" ca="1" si="785"/>
        <v>0</v>
      </c>
      <c r="AV1840" t="b">
        <f t="shared" ca="1" si="786"/>
        <v>0</v>
      </c>
      <c r="AW1840" s="266" t="b">
        <f t="shared" ca="1" si="787"/>
        <v>0</v>
      </c>
      <c r="AX1840" s="266" t="b">
        <f t="shared" ca="1" si="788"/>
        <v>0</v>
      </c>
      <c r="AY1840" s="266" t="b">
        <f t="shared" ca="1" si="789"/>
        <v>0</v>
      </c>
    </row>
    <row r="1841" spans="1:51" x14ac:dyDescent="0.25">
      <c r="A1841">
        <v>1809</v>
      </c>
      <c r="B1841" s="163">
        <f ca="1">OFFSET(InputPriceData!B$15,CalculationsAndCharts!$A1841+$A$11,0,1,1)</f>
        <v>39388</v>
      </c>
      <c r="C1841" s="3">
        <f ca="1">OFFSET(InputPriceData!G$15,CalculationsAndCharts!$A1841+$A$11,IF($C$7,8,0),1,1)</f>
        <v>726800</v>
      </c>
      <c r="D1841" s="4">
        <f ca="1">OFFSET(InputPriceData!C$15,CalculationsAndCharts!$A1841+$A$11,IF($C$7,8,0),1,1)</f>
        <v>13.74</v>
      </c>
      <c r="E1841" s="4">
        <f ca="1">OFFSET(InputPriceData!D$15,CalculationsAndCharts!$A1841+$A$11,IF($C$7,8,0),1,1)</f>
        <v>14.01</v>
      </c>
      <c r="F1841" s="4">
        <f ca="1">OFFSET(InputPriceData!E$15,CalculationsAndCharts!$A1841+$A$11,IF($C$7,8,0),1,1)</f>
        <v>13.61</v>
      </c>
      <c r="G1841" s="4">
        <f ca="1">OFFSET(InputPriceData!F$15,CalculationsAndCharts!$A1841+$A$11,IF($C$7,8,0),1,1)</f>
        <v>14.01</v>
      </c>
      <c r="H1841" s="128"/>
      <c r="I1841" s="128"/>
      <c r="K1841" s="124"/>
      <c r="L1841" s="279"/>
      <c r="M1841" s="281"/>
      <c r="N1841" s="280"/>
      <c r="O1841" s="4"/>
      <c r="P1841" s="4"/>
      <c r="Q1841" s="3"/>
      <c r="S1841" s="309">
        <f t="shared" ca="1" si="770"/>
        <v>14.85</v>
      </c>
      <c r="T1841" s="309">
        <f t="shared" ca="1" si="771"/>
        <v>13.45</v>
      </c>
      <c r="U1841" s="310">
        <f t="shared" ca="1" si="763"/>
        <v>0.40000000000000024</v>
      </c>
      <c r="V1841" s="310" t="b">
        <f t="shared" ca="1" si="772"/>
        <v>0</v>
      </c>
      <c r="W1841" s="3" t="b">
        <f t="shared" ca="1" si="773"/>
        <v>0</v>
      </c>
      <c r="X1841" s="3" t="str">
        <f t="shared" ca="1" si="774"/>
        <v/>
      </c>
      <c r="Y1841" s="3" t="str">
        <f t="shared" ca="1" si="764"/>
        <v/>
      </c>
      <c r="Z1841" s="3" t="str">
        <f t="shared" ca="1" si="775"/>
        <v/>
      </c>
      <c r="AA1841" s="3" t="str">
        <f t="shared" ca="1" si="776"/>
        <v/>
      </c>
      <c r="AB1841" s="205">
        <f t="shared" ca="1" si="777"/>
        <v>3893</v>
      </c>
      <c r="AC1841" s="205">
        <f t="shared" ca="1" si="778"/>
        <v>61</v>
      </c>
      <c r="AD1841" s="205">
        <f t="shared" ca="1" si="765"/>
        <v>63.819672131147541</v>
      </c>
      <c r="AE1841" s="205">
        <f t="shared" ca="1" si="766"/>
        <v>13.819672131147541</v>
      </c>
      <c r="AF1841" s="205">
        <f t="shared" ca="1" si="779"/>
        <v>2.7639344262295085</v>
      </c>
      <c r="AG1841" s="205"/>
      <c r="AH1841" s="205"/>
      <c r="AI1841" s="205"/>
      <c r="AJ1841" s="205"/>
      <c r="AK1841" s="4"/>
      <c r="AL1841" s="4"/>
      <c r="AM1841" s="309">
        <f t="shared" ca="1" si="780"/>
        <v>14.36</v>
      </c>
      <c r="AN1841" s="309">
        <f t="shared" ca="1" si="781"/>
        <v>13.45</v>
      </c>
      <c r="AO1841" s="310">
        <f t="shared" ca="1" si="782"/>
        <v>0.61538461538461586</v>
      </c>
      <c r="AP1841" s="310" t="b">
        <f t="shared" ca="1" si="783"/>
        <v>0</v>
      </c>
      <c r="AQ1841" s="309">
        <f t="shared" ca="1" si="784"/>
        <v>0</v>
      </c>
      <c r="AR1841" s="205">
        <f t="shared" ca="1" si="767"/>
        <v>0</v>
      </c>
      <c r="AS1841" s="45" t="b">
        <f t="shared" ca="1" si="768"/>
        <v>0</v>
      </c>
      <c r="AT1841">
        <f t="shared" ca="1" si="769"/>
        <v>0</v>
      </c>
      <c r="AU1841" t="b">
        <f t="shared" ca="1" si="785"/>
        <v>0</v>
      </c>
      <c r="AV1841" t="b">
        <f t="shared" ca="1" si="786"/>
        <v>0</v>
      </c>
      <c r="AW1841" s="266" t="b">
        <f t="shared" ca="1" si="787"/>
        <v>0</v>
      </c>
      <c r="AX1841" s="266" t="b">
        <f t="shared" ca="1" si="788"/>
        <v>0</v>
      </c>
      <c r="AY1841" s="266" t="b">
        <f t="shared" ca="1" si="789"/>
        <v>0</v>
      </c>
    </row>
    <row r="1842" spans="1:51" x14ac:dyDescent="0.25">
      <c r="A1842">
        <v>1810</v>
      </c>
      <c r="B1842" s="163">
        <f ca="1">OFFSET(InputPriceData!B$15,CalculationsAndCharts!$A1842+$A$11,0,1,1)</f>
        <v>39387</v>
      </c>
      <c r="C1842" s="3">
        <f ca="1">OFFSET(InputPriceData!G$15,CalculationsAndCharts!$A1842+$A$11,IF($C$7,8,0),1,1)</f>
        <v>744400</v>
      </c>
      <c r="D1842" s="4">
        <f ca="1">OFFSET(InputPriceData!C$15,CalculationsAndCharts!$A1842+$A$11,IF($C$7,8,0),1,1)</f>
        <v>13.7</v>
      </c>
      <c r="E1842" s="4">
        <f ca="1">OFFSET(InputPriceData!D$15,CalculationsAndCharts!$A1842+$A$11,IF($C$7,8,0),1,1)</f>
        <v>13.96</v>
      </c>
      <c r="F1842" s="4">
        <f ca="1">OFFSET(InputPriceData!E$15,CalculationsAndCharts!$A1842+$A$11,IF($C$7,8,0),1,1)</f>
        <v>13.5</v>
      </c>
      <c r="G1842" s="4">
        <f ca="1">OFFSET(InputPriceData!F$15,CalculationsAndCharts!$A1842+$A$11,IF($C$7,8,0),1,1)</f>
        <v>13.55</v>
      </c>
      <c r="H1842" s="128"/>
      <c r="I1842" s="128"/>
      <c r="K1842" s="124"/>
      <c r="L1842" s="279"/>
      <c r="M1842" s="281"/>
      <c r="N1842" s="280"/>
      <c r="O1842" s="4"/>
      <c r="P1842" s="4"/>
      <c r="Q1842" s="3"/>
      <c r="S1842" s="309">
        <f t="shared" ca="1" si="770"/>
        <v>15.05</v>
      </c>
      <c r="T1842" s="309">
        <f t="shared" ca="1" si="771"/>
        <v>13.45</v>
      </c>
      <c r="U1842" s="310">
        <f t="shared" ca="1" si="763"/>
        <v>6.2500000000000833E-2</v>
      </c>
      <c r="V1842" s="310" t="b">
        <f t="shared" ca="1" si="772"/>
        <v>1</v>
      </c>
      <c r="W1842" s="3" t="b">
        <f t="shared" ca="1" si="773"/>
        <v>0</v>
      </c>
      <c r="X1842" s="3" t="str">
        <f t="shared" ca="1" si="774"/>
        <v/>
      </c>
      <c r="Y1842" s="3" t="str">
        <f t="shared" ca="1" si="764"/>
        <v/>
      </c>
      <c r="Z1842" s="3" t="str">
        <f t="shared" ca="1" si="775"/>
        <v/>
      </c>
      <c r="AA1842" s="3" t="str">
        <f t="shared" ca="1" si="776"/>
        <v/>
      </c>
      <c r="AB1842" s="205">
        <f t="shared" ca="1" si="777"/>
        <v>3893</v>
      </c>
      <c r="AC1842" s="205">
        <f t="shared" ca="1" si="778"/>
        <v>61</v>
      </c>
      <c r="AD1842" s="205">
        <f t="shared" ca="1" si="765"/>
        <v>63.819672131147541</v>
      </c>
      <c r="AE1842" s="205">
        <f t="shared" ca="1" si="766"/>
        <v>13.819672131147541</v>
      </c>
      <c r="AF1842" s="205">
        <f t="shared" ca="1" si="779"/>
        <v>2.7639344262295085</v>
      </c>
      <c r="AG1842" s="205"/>
      <c r="AH1842" s="205"/>
      <c r="AI1842" s="205"/>
      <c r="AJ1842" s="205"/>
      <c r="AK1842" s="4"/>
      <c r="AL1842" s="4"/>
      <c r="AM1842" s="309">
        <f t="shared" ca="1" si="780"/>
        <v>14.43</v>
      </c>
      <c r="AN1842" s="309">
        <f t="shared" ca="1" si="781"/>
        <v>13.45</v>
      </c>
      <c r="AO1842" s="310">
        <f t="shared" ca="1" si="782"/>
        <v>0.10204081632653202</v>
      </c>
      <c r="AP1842" s="310" t="b">
        <f t="shared" ca="1" si="783"/>
        <v>0</v>
      </c>
      <c r="AQ1842" s="309">
        <f t="shared" ca="1" si="784"/>
        <v>0</v>
      </c>
      <c r="AR1842" s="205">
        <f t="shared" ca="1" si="767"/>
        <v>0</v>
      </c>
      <c r="AS1842" s="45" t="b">
        <f t="shared" ca="1" si="768"/>
        <v>0</v>
      </c>
      <c r="AT1842">
        <f t="shared" ca="1" si="769"/>
        <v>0</v>
      </c>
      <c r="AU1842" t="b">
        <f t="shared" ca="1" si="785"/>
        <v>0</v>
      </c>
      <c r="AV1842" t="b">
        <f t="shared" ca="1" si="786"/>
        <v>0</v>
      </c>
      <c r="AW1842" s="266" t="b">
        <f t="shared" ca="1" si="787"/>
        <v>0</v>
      </c>
      <c r="AX1842" s="266" t="b">
        <f t="shared" ca="1" si="788"/>
        <v>0</v>
      </c>
      <c r="AY1842" s="266" t="b">
        <f t="shared" ca="1" si="789"/>
        <v>0</v>
      </c>
    </row>
    <row r="1843" spans="1:51" x14ac:dyDescent="0.25">
      <c r="A1843">
        <v>1811</v>
      </c>
      <c r="B1843" s="163">
        <f ca="1">OFFSET(InputPriceData!B$15,CalculationsAndCharts!$A1843+$A$11,0,1,1)</f>
        <v>39386</v>
      </c>
      <c r="C1843" s="3">
        <f ca="1">OFFSET(InputPriceData!G$15,CalculationsAndCharts!$A1843+$A$11,IF($C$7,8,0),1,1)</f>
        <v>661200</v>
      </c>
      <c r="D1843" s="4">
        <f ca="1">OFFSET(InputPriceData!C$15,CalculationsAndCharts!$A1843+$A$11,IF($C$7,8,0),1,1)</f>
        <v>13.85</v>
      </c>
      <c r="E1843" s="4">
        <f ca="1">OFFSET(InputPriceData!D$15,CalculationsAndCharts!$A1843+$A$11,IF($C$7,8,0),1,1)</f>
        <v>14.09</v>
      </c>
      <c r="F1843" s="4">
        <f ca="1">OFFSET(InputPriceData!E$15,CalculationsAndCharts!$A1843+$A$11,IF($C$7,8,0),1,1)</f>
        <v>13.62</v>
      </c>
      <c r="G1843" s="4">
        <f ca="1">OFFSET(InputPriceData!F$15,CalculationsAndCharts!$A1843+$A$11,IF($C$7,8,0),1,1)</f>
        <v>13.94</v>
      </c>
      <c r="H1843" s="128"/>
      <c r="I1843" s="128"/>
      <c r="K1843" s="124"/>
      <c r="L1843" s="279"/>
      <c r="M1843" s="281"/>
      <c r="N1843" s="280"/>
      <c r="O1843" s="4"/>
      <c r="P1843" s="4"/>
      <c r="Q1843" s="3"/>
      <c r="S1843" s="309">
        <f t="shared" ca="1" si="770"/>
        <v>15.05</v>
      </c>
      <c r="T1843" s="309">
        <f t="shared" ca="1" si="771"/>
        <v>13.45</v>
      </c>
      <c r="U1843" s="310">
        <f t="shared" ca="1" si="763"/>
        <v>0.30624999999999986</v>
      </c>
      <c r="V1843" s="310" t="b">
        <f t="shared" ca="1" si="772"/>
        <v>0</v>
      </c>
      <c r="W1843" s="3" t="b">
        <f t="shared" ca="1" si="773"/>
        <v>0</v>
      </c>
      <c r="X1843" s="3" t="str">
        <f t="shared" ca="1" si="774"/>
        <v/>
      </c>
      <c r="Y1843" s="3" t="str">
        <f t="shared" ca="1" si="764"/>
        <v/>
      </c>
      <c r="Z1843" s="3" t="str">
        <f t="shared" ca="1" si="775"/>
        <v/>
      </c>
      <c r="AA1843" s="3" t="str">
        <f t="shared" ca="1" si="776"/>
        <v/>
      </c>
      <c r="AB1843" s="205">
        <f t="shared" ca="1" si="777"/>
        <v>3893</v>
      </c>
      <c r="AC1843" s="205">
        <f t="shared" ca="1" si="778"/>
        <v>61</v>
      </c>
      <c r="AD1843" s="205">
        <f t="shared" ca="1" si="765"/>
        <v>63.819672131147541</v>
      </c>
      <c r="AE1843" s="205">
        <f t="shared" ca="1" si="766"/>
        <v>13.819672131147541</v>
      </c>
      <c r="AF1843" s="205">
        <f t="shared" ca="1" si="779"/>
        <v>2.7639344262295085</v>
      </c>
      <c r="AG1843" s="205"/>
      <c r="AH1843" s="205"/>
      <c r="AI1843" s="205"/>
      <c r="AJ1843" s="205"/>
      <c r="AK1843" s="4"/>
      <c r="AL1843" s="4"/>
      <c r="AM1843" s="309">
        <f t="shared" ca="1" si="780"/>
        <v>14.85</v>
      </c>
      <c r="AN1843" s="309">
        <f t="shared" ca="1" si="781"/>
        <v>13.45</v>
      </c>
      <c r="AO1843" s="310">
        <f t="shared" ca="1" si="782"/>
        <v>0.35000000000000009</v>
      </c>
      <c r="AP1843" s="310" t="b">
        <f t="shared" ca="1" si="783"/>
        <v>0</v>
      </c>
      <c r="AQ1843" s="309">
        <f t="shared" ca="1" si="784"/>
        <v>0</v>
      </c>
      <c r="AR1843" s="205">
        <f t="shared" ca="1" si="767"/>
        <v>0</v>
      </c>
      <c r="AS1843" s="45" t="b">
        <f t="shared" ca="1" si="768"/>
        <v>0</v>
      </c>
      <c r="AT1843">
        <f t="shared" ca="1" si="769"/>
        <v>0</v>
      </c>
      <c r="AU1843" t="b">
        <f t="shared" ca="1" si="785"/>
        <v>0</v>
      </c>
      <c r="AV1843" t="b">
        <f t="shared" ca="1" si="786"/>
        <v>0</v>
      </c>
      <c r="AW1843" s="266" t="b">
        <f t="shared" ca="1" si="787"/>
        <v>0</v>
      </c>
      <c r="AX1843" s="266" t="b">
        <f t="shared" ca="1" si="788"/>
        <v>0</v>
      </c>
      <c r="AY1843" s="266" t="b">
        <f t="shared" ca="1" si="789"/>
        <v>0</v>
      </c>
    </row>
    <row r="1844" spans="1:51" x14ac:dyDescent="0.25">
      <c r="A1844">
        <v>1812</v>
      </c>
      <c r="B1844" s="163">
        <f ca="1">OFFSET(InputPriceData!B$15,CalculationsAndCharts!$A1844+$A$11,0,1,1)</f>
        <v>39385</v>
      </c>
      <c r="C1844" s="3">
        <f ca="1">OFFSET(InputPriceData!G$15,CalculationsAndCharts!$A1844+$A$11,IF($C$7,8,0),1,1)</f>
        <v>703400</v>
      </c>
      <c r="D1844" s="4">
        <f ca="1">OFFSET(InputPriceData!C$15,CalculationsAndCharts!$A1844+$A$11,IF($C$7,8,0),1,1)</f>
        <v>13.9</v>
      </c>
      <c r="E1844" s="4">
        <f ca="1">OFFSET(InputPriceData!D$15,CalculationsAndCharts!$A1844+$A$11,IF($C$7,8,0),1,1)</f>
        <v>14.11</v>
      </c>
      <c r="F1844" s="4">
        <f ca="1">OFFSET(InputPriceData!E$15,CalculationsAndCharts!$A1844+$A$11,IF($C$7,8,0),1,1)</f>
        <v>13.68</v>
      </c>
      <c r="G1844" s="4">
        <f ca="1">OFFSET(InputPriceData!F$15,CalculationsAndCharts!$A1844+$A$11,IF($C$7,8,0),1,1)</f>
        <v>13.77</v>
      </c>
      <c r="H1844" s="128"/>
      <c r="I1844" s="128"/>
      <c r="K1844" s="124"/>
      <c r="L1844" s="279"/>
      <c r="M1844" s="281"/>
      <c r="N1844" s="280"/>
      <c r="O1844" s="4"/>
      <c r="P1844" s="4"/>
      <c r="Q1844" s="3"/>
      <c r="S1844" s="309">
        <f t="shared" ca="1" si="770"/>
        <v>15.05</v>
      </c>
      <c r="T1844" s="309">
        <f t="shared" ca="1" si="771"/>
        <v>13.45</v>
      </c>
      <c r="U1844" s="310">
        <f t="shared" ca="1" si="763"/>
        <v>0.2</v>
      </c>
      <c r="V1844" s="310" t="b">
        <f t="shared" ca="1" si="772"/>
        <v>0</v>
      </c>
      <c r="W1844" s="3" t="b">
        <f t="shared" ca="1" si="773"/>
        <v>0</v>
      </c>
      <c r="X1844" s="3" t="str">
        <f t="shared" ca="1" si="774"/>
        <v/>
      </c>
      <c r="Y1844" s="3" t="str">
        <f t="shared" ca="1" si="764"/>
        <v/>
      </c>
      <c r="Z1844" s="3" t="str">
        <f t="shared" ca="1" si="775"/>
        <v/>
      </c>
      <c r="AA1844" s="3" t="str">
        <f t="shared" ca="1" si="776"/>
        <v/>
      </c>
      <c r="AB1844" s="205">
        <f t="shared" ca="1" si="777"/>
        <v>3893</v>
      </c>
      <c r="AC1844" s="205">
        <f t="shared" ca="1" si="778"/>
        <v>61</v>
      </c>
      <c r="AD1844" s="205">
        <f t="shared" ca="1" si="765"/>
        <v>63.819672131147541</v>
      </c>
      <c r="AE1844" s="205">
        <f t="shared" ca="1" si="766"/>
        <v>13.819672131147541</v>
      </c>
      <c r="AF1844" s="205">
        <f t="shared" ca="1" si="779"/>
        <v>2.7639344262295085</v>
      </c>
      <c r="AG1844" s="205"/>
      <c r="AH1844" s="205"/>
      <c r="AI1844" s="205"/>
      <c r="AJ1844" s="205"/>
      <c r="AK1844" s="4"/>
      <c r="AL1844" s="4"/>
      <c r="AM1844" s="309">
        <f t="shared" ca="1" si="780"/>
        <v>15.05</v>
      </c>
      <c r="AN1844" s="309">
        <f t="shared" ca="1" si="781"/>
        <v>13.45</v>
      </c>
      <c r="AO1844" s="310">
        <f t="shared" ca="1" si="782"/>
        <v>0.2</v>
      </c>
      <c r="AP1844" s="310" t="b">
        <f t="shared" ca="1" si="783"/>
        <v>0</v>
      </c>
      <c r="AQ1844" s="309">
        <f t="shared" ca="1" si="784"/>
        <v>0</v>
      </c>
      <c r="AR1844" s="205">
        <f t="shared" ca="1" si="767"/>
        <v>0</v>
      </c>
      <c r="AS1844" s="45" t="b">
        <f t="shared" ca="1" si="768"/>
        <v>0</v>
      </c>
      <c r="AT1844">
        <f t="shared" ca="1" si="769"/>
        <v>0</v>
      </c>
      <c r="AU1844" t="b">
        <f t="shared" ca="1" si="785"/>
        <v>0</v>
      </c>
      <c r="AV1844" t="b">
        <f t="shared" ca="1" si="786"/>
        <v>0</v>
      </c>
      <c r="AW1844" s="266" t="b">
        <f t="shared" ca="1" si="787"/>
        <v>0</v>
      </c>
      <c r="AX1844" s="266" t="b">
        <f t="shared" ca="1" si="788"/>
        <v>0</v>
      </c>
      <c r="AY1844" s="266" t="b">
        <f t="shared" ca="1" si="789"/>
        <v>0</v>
      </c>
    </row>
    <row r="1845" spans="1:51" x14ac:dyDescent="0.25">
      <c r="A1845">
        <v>1813</v>
      </c>
      <c r="B1845" s="163">
        <f ca="1">OFFSET(InputPriceData!B$15,CalculationsAndCharts!$A1845+$A$11,0,1,1)</f>
        <v>39384</v>
      </c>
      <c r="C1845" s="3">
        <f ca="1">OFFSET(InputPriceData!G$15,CalculationsAndCharts!$A1845+$A$11,IF($C$7,8,0),1,1)</f>
        <v>542100</v>
      </c>
      <c r="D1845" s="4">
        <f ca="1">OFFSET(InputPriceData!C$15,CalculationsAndCharts!$A1845+$A$11,IF($C$7,8,0),1,1)</f>
        <v>14.1</v>
      </c>
      <c r="E1845" s="4">
        <f ca="1">OFFSET(InputPriceData!D$15,CalculationsAndCharts!$A1845+$A$11,IF($C$7,8,0),1,1)</f>
        <v>14.27</v>
      </c>
      <c r="F1845" s="4">
        <f ca="1">OFFSET(InputPriceData!E$15,CalculationsAndCharts!$A1845+$A$11,IF($C$7,8,0),1,1)</f>
        <v>13.73</v>
      </c>
      <c r="G1845" s="4">
        <f ca="1">OFFSET(InputPriceData!F$15,CalculationsAndCharts!$A1845+$A$11,IF($C$7,8,0),1,1)</f>
        <v>13.94</v>
      </c>
      <c r="H1845" s="128"/>
      <c r="I1845" s="128"/>
      <c r="K1845" s="124"/>
      <c r="L1845" s="279"/>
      <c r="M1845" s="281"/>
      <c r="N1845" s="280"/>
      <c r="O1845" s="4"/>
      <c r="P1845" s="4"/>
      <c r="Q1845" s="3"/>
      <c r="S1845" s="309">
        <f t="shared" ca="1" si="770"/>
        <v>15.05</v>
      </c>
      <c r="T1845" s="309">
        <f t="shared" ca="1" si="771"/>
        <v>13.45</v>
      </c>
      <c r="U1845" s="310">
        <f t="shared" ca="1" si="763"/>
        <v>0.30624999999999986</v>
      </c>
      <c r="V1845" s="310" t="b">
        <f t="shared" ca="1" si="772"/>
        <v>0</v>
      </c>
      <c r="W1845" s="3" t="b">
        <f t="shared" ca="1" si="773"/>
        <v>0</v>
      </c>
      <c r="X1845" s="3" t="str">
        <f t="shared" ca="1" si="774"/>
        <v/>
      </c>
      <c r="Y1845" s="3" t="str">
        <f t="shared" ca="1" si="764"/>
        <v/>
      </c>
      <c r="Z1845" s="3" t="str">
        <f t="shared" ca="1" si="775"/>
        <v/>
      </c>
      <c r="AA1845" s="3" t="str">
        <f t="shared" ca="1" si="776"/>
        <v/>
      </c>
      <c r="AB1845" s="205">
        <f t="shared" ca="1" si="777"/>
        <v>3893</v>
      </c>
      <c r="AC1845" s="205">
        <f t="shared" ca="1" si="778"/>
        <v>61</v>
      </c>
      <c r="AD1845" s="205">
        <f t="shared" ca="1" si="765"/>
        <v>63.819672131147541</v>
      </c>
      <c r="AE1845" s="205">
        <f t="shared" ca="1" si="766"/>
        <v>13.819672131147541</v>
      </c>
      <c r="AF1845" s="205">
        <f t="shared" ca="1" si="779"/>
        <v>2.7639344262295085</v>
      </c>
      <c r="AG1845" s="205"/>
      <c r="AH1845" s="205"/>
      <c r="AI1845" s="205"/>
      <c r="AJ1845" s="205"/>
      <c r="AK1845" s="4"/>
      <c r="AL1845" s="4"/>
      <c r="AM1845" s="309">
        <f t="shared" ca="1" si="780"/>
        <v>15.05</v>
      </c>
      <c r="AN1845" s="309">
        <f t="shared" ca="1" si="781"/>
        <v>13.45</v>
      </c>
      <c r="AO1845" s="310">
        <f t="shared" ca="1" si="782"/>
        <v>0.30624999999999986</v>
      </c>
      <c r="AP1845" s="310" t="b">
        <f t="shared" ca="1" si="783"/>
        <v>0</v>
      </c>
      <c r="AQ1845" s="309">
        <f t="shared" ca="1" si="784"/>
        <v>0</v>
      </c>
      <c r="AR1845" s="205">
        <f t="shared" ca="1" si="767"/>
        <v>0</v>
      </c>
      <c r="AS1845" s="45" t="b">
        <f t="shared" ca="1" si="768"/>
        <v>0</v>
      </c>
      <c r="AT1845">
        <f t="shared" ca="1" si="769"/>
        <v>0</v>
      </c>
      <c r="AU1845" t="b">
        <f t="shared" ca="1" si="785"/>
        <v>0</v>
      </c>
      <c r="AV1845" t="b">
        <f t="shared" ca="1" si="786"/>
        <v>0</v>
      </c>
      <c r="AW1845" s="266" t="b">
        <f t="shared" ca="1" si="787"/>
        <v>0</v>
      </c>
      <c r="AX1845" s="266" t="b">
        <f t="shared" ca="1" si="788"/>
        <v>0</v>
      </c>
      <c r="AY1845" s="266" t="b">
        <f t="shared" ca="1" si="789"/>
        <v>0</v>
      </c>
    </row>
    <row r="1846" spans="1:51" x14ac:dyDescent="0.25">
      <c r="A1846">
        <v>1814</v>
      </c>
      <c r="B1846" s="163">
        <f ca="1">OFFSET(InputPriceData!B$15,CalculationsAndCharts!$A1846+$A$11,0,1,1)</f>
        <v>39381</v>
      </c>
      <c r="C1846" s="3">
        <f ca="1">OFFSET(InputPriceData!G$15,CalculationsAndCharts!$A1846+$A$11,IF($C$7,8,0),1,1)</f>
        <v>553300</v>
      </c>
      <c r="D1846" s="4">
        <f ca="1">OFFSET(InputPriceData!C$15,CalculationsAndCharts!$A1846+$A$11,IF($C$7,8,0),1,1)</f>
        <v>13.91</v>
      </c>
      <c r="E1846" s="4">
        <f ca="1">OFFSET(InputPriceData!D$15,CalculationsAndCharts!$A1846+$A$11,IF($C$7,8,0),1,1)</f>
        <v>14.1</v>
      </c>
      <c r="F1846" s="4">
        <f ca="1">OFFSET(InputPriceData!E$15,CalculationsAndCharts!$A1846+$A$11,IF($C$7,8,0),1,1)</f>
        <v>13.64</v>
      </c>
      <c r="G1846" s="4">
        <f ca="1">OFFSET(InputPriceData!F$15,CalculationsAndCharts!$A1846+$A$11,IF($C$7,8,0),1,1)</f>
        <v>14.08</v>
      </c>
      <c r="H1846" s="128"/>
      <c r="I1846" s="128"/>
      <c r="K1846" s="124"/>
      <c r="L1846" s="279"/>
      <c r="M1846" s="281"/>
      <c r="N1846" s="280"/>
      <c r="O1846" s="4"/>
      <c r="P1846" s="4"/>
      <c r="Q1846" s="3"/>
      <c r="S1846" s="309">
        <f t="shared" ca="1" si="770"/>
        <v>15.05</v>
      </c>
      <c r="T1846" s="309">
        <f t="shared" ca="1" si="771"/>
        <v>13.45</v>
      </c>
      <c r="U1846" s="310">
        <f t="shared" ca="1" si="763"/>
        <v>0.39375000000000016</v>
      </c>
      <c r="V1846" s="310" t="b">
        <f t="shared" ca="1" si="772"/>
        <v>0</v>
      </c>
      <c r="W1846" s="3" t="b">
        <f t="shared" ca="1" si="773"/>
        <v>0</v>
      </c>
      <c r="X1846" s="3" t="str">
        <f t="shared" ca="1" si="774"/>
        <v/>
      </c>
      <c r="Y1846" s="3" t="str">
        <f t="shared" ca="1" si="764"/>
        <v/>
      </c>
      <c r="Z1846" s="3" t="str">
        <f t="shared" ca="1" si="775"/>
        <v/>
      </c>
      <c r="AA1846" s="3" t="str">
        <f t="shared" ca="1" si="776"/>
        <v/>
      </c>
      <c r="AB1846" s="205">
        <f t="shared" ca="1" si="777"/>
        <v>3893</v>
      </c>
      <c r="AC1846" s="205">
        <f t="shared" ca="1" si="778"/>
        <v>61</v>
      </c>
      <c r="AD1846" s="205">
        <f t="shared" ca="1" si="765"/>
        <v>63.819672131147541</v>
      </c>
      <c r="AE1846" s="205">
        <f t="shared" ca="1" si="766"/>
        <v>13.819672131147541</v>
      </c>
      <c r="AF1846" s="205">
        <f t="shared" ca="1" si="779"/>
        <v>2.7639344262295085</v>
      </c>
      <c r="AG1846" s="205"/>
      <c r="AH1846" s="205"/>
      <c r="AI1846" s="205"/>
      <c r="AJ1846" s="205"/>
      <c r="AK1846" s="4"/>
      <c r="AL1846" s="4"/>
      <c r="AM1846" s="309">
        <f t="shared" ca="1" si="780"/>
        <v>15.05</v>
      </c>
      <c r="AN1846" s="309">
        <f t="shared" ca="1" si="781"/>
        <v>13.45</v>
      </c>
      <c r="AO1846" s="310">
        <f t="shared" ca="1" si="782"/>
        <v>0.39375000000000016</v>
      </c>
      <c r="AP1846" s="310" t="b">
        <f t="shared" ca="1" si="783"/>
        <v>0</v>
      </c>
      <c r="AQ1846" s="309">
        <f t="shared" ca="1" si="784"/>
        <v>0</v>
      </c>
      <c r="AR1846" s="205">
        <f t="shared" ca="1" si="767"/>
        <v>0</v>
      </c>
      <c r="AS1846" s="45" t="b">
        <f t="shared" ca="1" si="768"/>
        <v>0</v>
      </c>
      <c r="AT1846">
        <f t="shared" ca="1" si="769"/>
        <v>0</v>
      </c>
      <c r="AU1846" t="b">
        <f t="shared" ca="1" si="785"/>
        <v>0</v>
      </c>
      <c r="AV1846" t="b">
        <f t="shared" ca="1" si="786"/>
        <v>0</v>
      </c>
      <c r="AW1846" s="266" t="b">
        <f t="shared" ca="1" si="787"/>
        <v>0</v>
      </c>
      <c r="AX1846" s="266" t="b">
        <f t="shared" ca="1" si="788"/>
        <v>0</v>
      </c>
      <c r="AY1846" s="266" t="b">
        <f t="shared" ca="1" si="789"/>
        <v>0</v>
      </c>
    </row>
    <row r="1847" spans="1:51" x14ac:dyDescent="0.25">
      <c r="A1847">
        <v>1815</v>
      </c>
      <c r="B1847" s="163">
        <f ca="1">OFFSET(InputPriceData!B$15,CalculationsAndCharts!$A1847+$A$11,0,1,1)</f>
        <v>39380</v>
      </c>
      <c r="C1847" s="3">
        <f ca="1">OFFSET(InputPriceData!G$15,CalculationsAndCharts!$A1847+$A$11,IF($C$7,8,0),1,1)</f>
        <v>632300</v>
      </c>
      <c r="D1847" s="4">
        <f ca="1">OFFSET(InputPriceData!C$15,CalculationsAndCharts!$A1847+$A$11,IF($C$7,8,0),1,1)</f>
        <v>13.88</v>
      </c>
      <c r="E1847" s="4">
        <f ca="1">OFFSET(InputPriceData!D$15,CalculationsAndCharts!$A1847+$A$11,IF($C$7,8,0),1,1)</f>
        <v>13.91</v>
      </c>
      <c r="F1847" s="4">
        <f ca="1">OFFSET(InputPriceData!E$15,CalculationsAndCharts!$A1847+$A$11,IF($C$7,8,0),1,1)</f>
        <v>13.51</v>
      </c>
      <c r="G1847" s="4">
        <f ca="1">OFFSET(InputPriceData!F$15,CalculationsAndCharts!$A1847+$A$11,IF($C$7,8,0),1,1)</f>
        <v>13.78</v>
      </c>
      <c r="H1847" s="128"/>
      <c r="I1847" s="128"/>
      <c r="K1847" s="124"/>
      <c r="L1847" s="279"/>
      <c r="M1847" s="281"/>
      <c r="N1847" s="280"/>
      <c r="O1847" s="4"/>
      <c r="P1847" s="4"/>
      <c r="Q1847" s="3"/>
      <c r="S1847" s="309">
        <f t="shared" ca="1" si="770"/>
        <v>15.05</v>
      </c>
      <c r="T1847" s="309">
        <f t="shared" ca="1" si="771"/>
        <v>13.45</v>
      </c>
      <c r="U1847" s="310">
        <f t="shared" ca="1" si="763"/>
        <v>0.20624999999999985</v>
      </c>
      <c r="V1847" s="310" t="b">
        <f t="shared" ca="1" si="772"/>
        <v>0</v>
      </c>
      <c r="W1847" s="3" t="b">
        <f t="shared" ca="1" si="773"/>
        <v>0</v>
      </c>
      <c r="X1847" s="3" t="str">
        <f t="shared" ca="1" si="774"/>
        <v/>
      </c>
      <c r="Y1847" s="3" t="str">
        <f t="shared" ca="1" si="764"/>
        <v/>
      </c>
      <c r="Z1847" s="3" t="str">
        <f t="shared" ca="1" si="775"/>
        <v/>
      </c>
      <c r="AA1847" s="3" t="str">
        <f t="shared" ca="1" si="776"/>
        <v/>
      </c>
      <c r="AB1847" s="205">
        <f t="shared" ca="1" si="777"/>
        <v>3893</v>
      </c>
      <c r="AC1847" s="205">
        <f t="shared" ca="1" si="778"/>
        <v>61</v>
      </c>
      <c r="AD1847" s="205">
        <f t="shared" ca="1" si="765"/>
        <v>63.819672131147541</v>
      </c>
      <c r="AE1847" s="205">
        <f t="shared" ca="1" si="766"/>
        <v>13.819672131147541</v>
      </c>
      <c r="AF1847" s="205">
        <f t="shared" ca="1" si="779"/>
        <v>2.7639344262295085</v>
      </c>
      <c r="AG1847" s="205"/>
      <c r="AH1847" s="205"/>
      <c r="AI1847" s="205"/>
      <c r="AJ1847" s="205"/>
      <c r="AK1847" s="4"/>
      <c r="AL1847" s="4"/>
      <c r="AM1847" s="309">
        <f t="shared" ca="1" si="780"/>
        <v>15.05</v>
      </c>
      <c r="AN1847" s="309">
        <f t="shared" ca="1" si="781"/>
        <v>13.45</v>
      </c>
      <c r="AO1847" s="310">
        <f t="shared" ca="1" si="782"/>
        <v>0.20624999999999985</v>
      </c>
      <c r="AP1847" s="310" t="b">
        <f t="shared" ca="1" si="783"/>
        <v>0</v>
      </c>
      <c r="AQ1847" s="309">
        <f t="shared" ca="1" si="784"/>
        <v>0</v>
      </c>
      <c r="AR1847" s="205">
        <f t="shared" ca="1" si="767"/>
        <v>0</v>
      </c>
      <c r="AS1847" s="45" t="b">
        <f t="shared" ca="1" si="768"/>
        <v>0</v>
      </c>
      <c r="AT1847">
        <f t="shared" ca="1" si="769"/>
        <v>0</v>
      </c>
      <c r="AU1847" t="b">
        <f t="shared" ca="1" si="785"/>
        <v>0</v>
      </c>
      <c r="AV1847" t="b">
        <f t="shared" ca="1" si="786"/>
        <v>0</v>
      </c>
      <c r="AW1847" s="266" t="b">
        <f t="shared" ca="1" si="787"/>
        <v>0</v>
      </c>
      <c r="AX1847" s="266" t="b">
        <f t="shared" ca="1" si="788"/>
        <v>0</v>
      </c>
      <c r="AY1847" s="266" t="b">
        <f t="shared" ca="1" si="789"/>
        <v>0</v>
      </c>
    </row>
    <row r="1848" spans="1:51" x14ac:dyDescent="0.25">
      <c r="A1848">
        <v>1816</v>
      </c>
      <c r="B1848" s="163">
        <f ca="1">OFFSET(InputPriceData!B$15,CalculationsAndCharts!$A1848+$A$11,0,1,1)</f>
        <v>39379</v>
      </c>
      <c r="C1848" s="3">
        <f ca="1">OFFSET(InputPriceData!G$15,CalculationsAndCharts!$A1848+$A$11,IF($C$7,8,0),1,1)</f>
        <v>886400</v>
      </c>
      <c r="D1848" s="4">
        <f ca="1">OFFSET(InputPriceData!C$15,CalculationsAndCharts!$A1848+$A$11,IF($C$7,8,0),1,1)</f>
        <v>13.94</v>
      </c>
      <c r="E1848" s="4">
        <f ca="1">OFFSET(InputPriceData!D$15,CalculationsAndCharts!$A1848+$A$11,IF($C$7,8,0),1,1)</f>
        <v>13.96</v>
      </c>
      <c r="F1848" s="4">
        <f ca="1">OFFSET(InputPriceData!E$15,CalculationsAndCharts!$A1848+$A$11,IF($C$7,8,0),1,1)</f>
        <v>13.45</v>
      </c>
      <c r="G1848" s="4">
        <f ca="1">OFFSET(InputPriceData!F$15,CalculationsAndCharts!$A1848+$A$11,IF($C$7,8,0),1,1)</f>
        <v>13.86</v>
      </c>
      <c r="H1848" s="128"/>
      <c r="I1848" s="128"/>
      <c r="K1848" s="124"/>
      <c r="L1848" s="279"/>
      <c r="M1848" s="281"/>
      <c r="N1848" s="280"/>
      <c r="O1848" s="4"/>
      <c r="P1848" s="4"/>
      <c r="Q1848" s="3"/>
      <c r="S1848" s="309">
        <f t="shared" ca="1" si="770"/>
        <v>15.05</v>
      </c>
      <c r="T1848" s="309">
        <f t="shared" ca="1" si="771"/>
        <v>13.45</v>
      </c>
      <c r="U1848" s="310">
        <f t="shared" ca="1" si="763"/>
        <v>0.25624999999999987</v>
      </c>
      <c r="V1848" s="310" t="b">
        <f t="shared" ca="1" si="772"/>
        <v>0</v>
      </c>
      <c r="W1848" s="3" t="b">
        <f t="shared" ca="1" si="773"/>
        <v>0</v>
      </c>
      <c r="X1848" s="3" t="str">
        <f t="shared" ca="1" si="774"/>
        <v/>
      </c>
      <c r="Y1848" s="3" t="str">
        <f t="shared" ca="1" si="764"/>
        <v/>
      </c>
      <c r="Z1848" s="3" t="str">
        <f t="shared" ca="1" si="775"/>
        <v/>
      </c>
      <c r="AA1848" s="3" t="str">
        <f t="shared" ca="1" si="776"/>
        <v/>
      </c>
      <c r="AB1848" s="205">
        <f t="shared" ca="1" si="777"/>
        <v>3893</v>
      </c>
      <c r="AC1848" s="205">
        <f t="shared" ca="1" si="778"/>
        <v>61</v>
      </c>
      <c r="AD1848" s="205">
        <f t="shared" ca="1" si="765"/>
        <v>63.819672131147541</v>
      </c>
      <c r="AE1848" s="205">
        <f t="shared" ca="1" si="766"/>
        <v>13.819672131147541</v>
      </c>
      <c r="AF1848" s="205">
        <f t="shared" ca="1" si="779"/>
        <v>2.7639344262295085</v>
      </c>
      <c r="AG1848" s="205"/>
      <c r="AH1848" s="205"/>
      <c r="AI1848" s="205"/>
      <c r="AJ1848" s="205"/>
      <c r="AK1848" s="4"/>
      <c r="AL1848" s="4"/>
      <c r="AM1848" s="309">
        <f t="shared" ca="1" si="780"/>
        <v>15.05</v>
      </c>
      <c r="AN1848" s="309">
        <f t="shared" ca="1" si="781"/>
        <v>13.45</v>
      </c>
      <c r="AO1848" s="310">
        <f t="shared" ca="1" si="782"/>
        <v>0.25624999999999987</v>
      </c>
      <c r="AP1848" s="310" t="b">
        <f t="shared" ca="1" si="783"/>
        <v>0</v>
      </c>
      <c r="AQ1848" s="309">
        <f t="shared" ca="1" si="784"/>
        <v>0</v>
      </c>
      <c r="AR1848" s="205">
        <f t="shared" ca="1" si="767"/>
        <v>0</v>
      </c>
      <c r="AS1848" s="45" t="b">
        <f t="shared" ca="1" si="768"/>
        <v>0</v>
      </c>
      <c r="AT1848">
        <f t="shared" ca="1" si="769"/>
        <v>0</v>
      </c>
      <c r="AU1848" t="b">
        <f t="shared" ca="1" si="785"/>
        <v>0</v>
      </c>
      <c r="AV1848" t="b">
        <f t="shared" ca="1" si="786"/>
        <v>0</v>
      </c>
      <c r="AW1848" s="266" t="b">
        <f t="shared" ca="1" si="787"/>
        <v>0</v>
      </c>
      <c r="AX1848" s="266" t="b">
        <f t="shared" ca="1" si="788"/>
        <v>0</v>
      </c>
      <c r="AY1848" s="266" t="b">
        <f t="shared" ca="1" si="789"/>
        <v>0</v>
      </c>
    </row>
    <row r="1849" spans="1:51" x14ac:dyDescent="0.25">
      <c r="A1849">
        <v>1817</v>
      </c>
      <c r="B1849" s="163">
        <f ca="1">OFFSET(InputPriceData!B$15,CalculationsAndCharts!$A1849+$A$11,0,1,1)</f>
        <v>39378</v>
      </c>
      <c r="C1849" s="3">
        <f ca="1">OFFSET(InputPriceData!G$15,CalculationsAndCharts!$A1849+$A$11,IF($C$7,8,0),1,1)</f>
        <v>428200</v>
      </c>
      <c r="D1849" s="4">
        <f ca="1">OFFSET(InputPriceData!C$15,CalculationsAndCharts!$A1849+$A$11,IF($C$7,8,0),1,1)</f>
        <v>14.41</v>
      </c>
      <c r="E1849" s="4">
        <f ca="1">OFFSET(InputPriceData!D$15,CalculationsAndCharts!$A1849+$A$11,IF($C$7,8,0),1,1)</f>
        <v>14.42</v>
      </c>
      <c r="F1849" s="4">
        <f ca="1">OFFSET(InputPriceData!E$15,CalculationsAndCharts!$A1849+$A$11,IF($C$7,8,0),1,1)</f>
        <v>13.99</v>
      </c>
      <c r="G1849" s="4">
        <f ca="1">OFFSET(InputPriceData!F$15,CalculationsAndCharts!$A1849+$A$11,IF($C$7,8,0),1,1)</f>
        <v>14.2</v>
      </c>
      <c r="H1849" s="128"/>
      <c r="I1849" s="128"/>
      <c r="K1849" s="124"/>
      <c r="L1849" s="279"/>
      <c r="M1849" s="281"/>
      <c r="N1849" s="280"/>
      <c r="O1849" s="4"/>
      <c r="P1849" s="4"/>
      <c r="Q1849" s="3"/>
      <c r="S1849" s="309">
        <f t="shared" ca="1" si="770"/>
        <v>15.05</v>
      </c>
      <c r="T1849" s="309">
        <f t="shared" ca="1" si="771"/>
        <v>13.45</v>
      </c>
      <c r="U1849" s="310">
        <f t="shared" ca="1" si="763"/>
        <v>0.46874999999999956</v>
      </c>
      <c r="V1849" s="310" t="b">
        <f t="shared" ca="1" si="772"/>
        <v>0</v>
      </c>
      <c r="W1849" s="3" t="b">
        <f t="shared" ca="1" si="773"/>
        <v>0</v>
      </c>
      <c r="X1849" s="3" t="str">
        <f t="shared" ca="1" si="774"/>
        <v/>
      </c>
      <c r="Y1849" s="3" t="str">
        <f t="shared" ca="1" si="764"/>
        <v/>
      </c>
      <c r="Z1849" s="3" t="str">
        <f t="shared" ca="1" si="775"/>
        <v/>
      </c>
      <c r="AA1849" s="3" t="str">
        <f t="shared" ca="1" si="776"/>
        <v/>
      </c>
      <c r="AB1849" s="205">
        <f t="shared" ca="1" si="777"/>
        <v>3893</v>
      </c>
      <c r="AC1849" s="205">
        <f t="shared" ca="1" si="778"/>
        <v>61</v>
      </c>
      <c r="AD1849" s="205">
        <f t="shared" ca="1" si="765"/>
        <v>63.819672131147541</v>
      </c>
      <c r="AE1849" s="205">
        <f t="shared" ca="1" si="766"/>
        <v>13.819672131147541</v>
      </c>
      <c r="AF1849" s="205">
        <f t="shared" ca="1" si="779"/>
        <v>2.7639344262295085</v>
      </c>
      <c r="AG1849" s="205"/>
      <c r="AH1849" s="205"/>
      <c r="AI1849" s="205"/>
      <c r="AJ1849" s="205"/>
      <c r="AK1849" s="4"/>
      <c r="AL1849" s="4"/>
      <c r="AM1849" s="309">
        <f t="shared" ca="1" si="780"/>
        <v>15.05</v>
      </c>
      <c r="AN1849" s="309">
        <f t="shared" ca="1" si="781"/>
        <v>13.45</v>
      </c>
      <c r="AO1849" s="310">
        <f t="shared" ca="1" si="782"/>
        <v>0.46874999999999956</v>
      </c>
      <c r="AP1849" s="310" t="b">
        <f t="shared" ca="1" si="783"/>
        <v>0</v>
      </c>
      <c r="AQ1849" s="309">
        <f t="shared" ca="1" si="784"/>
        <v>0</v>
      </c>
      <c r="AR1849" s="205">
        <f t="shared" ca="1" si="767"/>
        <v>0</v>
      </c>
      <c r="AS1849" s="45" t="b">
        <f t="shared" ca="1" si="768"/>
        <v>0</v>
      </c>
      <c r="AT1849">
        <f t="shared" ca="1" si="769"/>
        <v>0</v>
      </c>
      <c r="AU1849" t="b">
        <f t="shared" ca="1" si="785"/>
        <v>0</v>
      </c>
      <c r="AV1849" t="b">
        <f t="shared" ca="1" si="786"/>
        <v>0</v>
      </c>
      <c r="AW1849" s="266" t="b">
        <f t="shared" ca="1" si="787"/>
        <v>0</v>
      </c>
      <c r="AX1849" s="266" t="b">
        <f t="shared" ca="1" si="788"/>
        <v>0</v>
      </c>
      <c r="AY1849" s="266" t="b">
        <f t="shared" ca="1" si="789"/>
        <v>0</v>
      </c>
    </row>
    <row r="1850" spans="1:51" x14ac:dyDescent="0.25">
      <c r="A1850">
        <v>1818</v>
      </c>
      <c r="B1850" s="163">
        <f ca="1">OFFSET(InputPriceData!B$15,CalculationsAndCharts!$A1850+$A$11,0,1,1)</f>
        <v>39377</v>
      </c>
      <c r="C1850" s="3">
        <f ca="1">OFFSET(InputPriceData!G$15,CalculationsAndCharts!$A1850+$A$11,IF($C$7,8,0),1,1)</f>
        <v>888600</v>
      </c>
      <c r="D1850" s="4">
        <f ca="1">OFFSET(InputPriceData!C$15,CalculationsAndCharts!$A1850+$A$11,IF($C$7,8,0),1,1)</f>
        <v>13.34</v>
      </c>
      <c r="E1850" s="4">
        <f ca="1">OFFSET(InputPriceData!D$15,CalculationsAndCharts!$A1850+$A$11,IF($C$7,8,0),1,1)</f>
        <v>14.23</v>
      </c>
      <c r="F1850" s="4">
        <f ca="1">OFFSET(InputPriceData!E$15,CalculationsAndCharts!$A1850+$A$11,IF($C$7,8,0),1,1)</f>
        <v>13.25</v>
      </c>
      <c r="G1850" s="4">
        <f ca="1">OFFSET(InputPriceData!F$15,CalculationsAndCharts!$A1850+$A$11,IF($C$7,8,0),1,1)</f>
        <v>14.15</v>
      </c>
      <c r="H1850" s="128"/>
      <c r="I1850" s="128"/>
      <c r="K1850" s="124"/>
      <c r="L1850" s="279"/>
      <c r="M1850" s="281"/>
      <c r="N1850" s="280"/>
      <c r="O1850" s="4"/>
      <c r="P1850" s="4"/>
      <c r="Q1850" s="3"/>
      <c r="S1850" s="309">
        <f t="shared" ca="1" si="770"/>
        <v>15.05</v>
      </c>
      <c r="T1850" s="309">
        <f t="shared" ca="1" si="771"/>
        <v>13.45</v>
      </c>
      <c r="U1850" s="310">
        <f t="shared" ca="1" si="763"/>
        <v>0.43750000000000028</v>
      </c>
      <c r="V1850" s="310" t="b">
        <f t="shared" ca="1" si="772"/>
        <v>0</v>
      </c>
      <c r="W1850" s="3" t="b">
        <f t="shared" ca="1" si="773"/>
        <v>0</v>
      </c>
      <c r="X1850" s="3" t="str">
        <f t="shared" ca="1" si="774"/>
        <v/>
      </c>
      <c r="Y1850" s="3" t="str">
        <f t="shared" ca="1" si="764"/>
        <v/>
      </c>
      <c r="Z1850" s="3" t="str">
        <f t="shared" ca="1" si="775"/>
        <v/>
      </c>
      <c r="AA1850" s="3" t="str">
        <f t="shared" ca="1" si="776"/>
        <v/>
      </c>
      <c r="AB1850" s="205">
        <f t="shared" ca="1" si="777"/>
        <v>3893</v>
      </c>
      <c r="AC1850" s="205">
        <f t="shared" ca="1" si="778"/>
        <v>61</v>
      </c>
      <c r="AD1850" s="205">
        <f t="shared" ca="1" si="765"/>
        <v>63.819672131147541</v>
      </c>
      <c r="AE1850" s="205">
        <f t="shared" ca="1" si="766"/>
        <v>13.819672131147541</v>
      </c>
      <c r="AF1850" s="205">
        <f t="shared" ca="1" si="779"/>
        <v>2.7639344262295085</v>
      </c>
      <c r="AG1850" s="205"/>
      <c r="AH1850" s="205"/>
      <c r="AI1850" s="205"/>
      <c r="AJ1850" s="205"/>
      <c r="AK1850" s="4"/>
      <c r="AL1850" s="4"/>
      <c r="AM1850" s="309">
        <f t="shared" ca="1" si="780"/>
        <v>15.05</v>
      </c>
      <c r="AN1850" s="309">
        <f t="shared" ca="1" si="781"/>
        <v>13.45</v>
      </c>
      <c r="AO1850" s="310">
        <f t="shared" ca="1" si="782"/>
        <v>0.43750000000000028</v>
      </c>
      <c r="AP1850" s="310" t="b">
        <f t="shared" ca="1" si="783"/>
        <v>0</v>
      </c>
      <c r="AQ1850" s="309">
        <f t="shared" ca="1" si="784"/>
        <v>0</v>
      </c>
      <c r="AR1850" s="205">
        <f t="shared" ca="1" si="767"/>
        <v>0</v>
      </c>
      <c r="AS1850" s="45" t="b">
        <f t="shared" ca="1" si="768"/>
        <v>0</v>
      </c>
      <c r="AT1850">
        <f t="shared" ca="1" si="769"/>
        <v>0</v>
      </c>
      <c r="AU1850" t="b">
        <f t="shared" ca="1" si="785"/>
        <v>0</v>
      </c>
      <c r="AV1850" t="b">
        <f t="shared" ca="1" si="786"/>
        <v>0</v>
      </c>
      <c r="AW1850" s="266" t="b">
        <f t="shared" ca="1" si="787"/>
        <v>0</v>
      </c>
      <c r="AX1850" s="266" t="b">
        <f t="shared" ca="1" si="788"/>
        <v>0</v>
      </c>
      <c r="AY1850" s="266" t="b">
        <f t="shared" ca="1" si="789"/>
        <v>0</v>
      </c>
    </row>
    <row r="1851" spans="1:51" x14ac:dyDescent="0.25">
      <c r="A1851">
        <v>1819</v>
      </c>
      <c r="B1851" s="163">
        <f ca="1">OFFSET(InputPriceData!B$15,CalculationsAndCharts!$A1851+$A$11,0,1,1)</f>
        <v>39374</v>
      </c>
      <c r="C1851" s="3">
        <f ca="1">OFFSET(InputPriceData!G$15,CalculationsAndCharts!$A1851+$A$11,IF($C$7,8,0),1,1)</f>
        <v>549000</v>
      </c>
      <c r="D1851" s="4">
        <f ca="1">OFFSET(InputPriceData!C$15,CalculationsAndCharts!$A1851+$A$11,IF($C$7,8,0),1,1)</f>
        <v>13.76</v>
      </c>
      <c r="E1851" s="4">
        <f ca="1">OFFSET(InputPriceData!D$15,CalculationsAndCharts!$A1851+$A$11,IF($C$7,8,0),1,1)</f>
        <v>13.79</v>
      </c>
      <c r="F1851" s="4">
        <f ca="1">OFFSET(InputPriceData!E$15,CalculationsAndCharts!$A1851+$A$11,IF($C$7,8,0),1,1)</f>
        <v>13.45</v>
      </c>
      <c r="G1851" s="4">
        <f ca="1">OFFSET(InputPriceData!F$15,CalculationsAndCharts!$A1851+$A$11,IF($C$7,8,0),1,1)</f>
        <v>13.45</v>
      </c>
      <c r="H1851" s="128"/>
      <c r="I1851" s="128"/>
      <c r="K1851" s="124"/>
      <c r="L1851" s="279"/>
      <c r="M1851" s="281"/>
      <c r="N1851" s="280"/>
      <c r="O1851" s="4"/>
      <c r="P1851" s="4"/>
      <c r="Q1851" s="3"/>
      <c r="S1851" s="309">
        <f t="shared" ca="1" si="770"/>
        <v>15.05</v>
      </c>
      <c r="T1851" s="309">
        <f t="shared" ca="1" si="771"/>
        <v>13.45</v>
      </c>
      <c r="U1851" s="310">
        <f t="shared" ca="1" si="763"/>
        <v>0</v>
      </c>
      <c r="V1851" s="310" t="b">
        <f t="shared" ca="1" si="772"/>
        <v>0</v>
      </c>
      <c r="W1851" s="3" t="b">
        <f t="shared" ca="1" si="773"/>
        <v>0</v>
      </c>
      <c r="X1851" s="3" t="str">
        <f t="shared" ca="1" si="774"/>
        <v/>
      </c>
      <c r="Y1851" s="3" t="str">
        <f t="shared" ca="1" si="764"/>
        <v/>
      </c>
      <c r="Z1851" s="3" t="str">
        <f t="shared" ca="1" si="775"/>
        <v/>
      </c>
      <c r="AA1851" s="3" t="str">
        <f t="shared" ca="1" si="776"/>
        <v/>
      </c>
      <c r="AB1851" s="205">
        <f t="shared" ca="1" si="777"/>
        <v>3893</v>
      </c>
      <c r="AC1851" s="205">
        <f t="shared" ca="1" si="778"/>
        <v>61</v>
      </c>
      <c r="AD1851" s="205">
        <f t="shared" ca="1" si="765"/>
        <v>63.819672131147541</v>
      </c>
      <c r="AE1851" s="205">
        <f t="shared" ca="1" si="766"/>
        <v>13.819672131147541</v>
      </c>
      <c r="AF1851" s="205">
        <f t="shared" ca="1" si="779"/>
        <v>2.7639344262295085</v>
      </c>
      <c r="AG1851" s="205"/>
      <c r="AH1851" s="205"/>
      <c r="AI1851" s="205"/>
      <c r="AJ1851" s="205"/>
      <c r="AK1851" s="4"/>
      <c r="AL1851" s="4"/>
      <c r="AM1851" s="309">
        <f t="shared" ca="1" si="780"/>
        <v>15.05</v>
      </c>
      <c r="AN1851" s="309">
        <f t="shared" ca="1" si="781"/>
        <v>13.45</v>
      </c>
      <c r="AO1851" s="310">
        <f t="shared" ca="1" si="782"/>
        <v>0</v>
      </c>
      <c r="AP1851" s="310" t="b">
        <f t="shared" ca="1" si="783"/>
        <v>0</v>
      </c>
      <c r="AQ1851" s="309">
        <f t="shared" ca="1" si="784"/>
        <v>0</v>
      </c>
      <c r="AR1851" s="205">
        <f t="shared" ca="1" si="767"/>
        <v>0</v>
      </c>
      <c r="AS1851" s="45" t="b">
        <f t="shared" ca="1" si="768"/>
        <v>0</v>
      </c>
      <c r="AT1851">
        <f t="shared" ca="1" si="769"/>
        <v>0</v>
      </c>
      <c r="AU1851" t="b">
        <f t="shared" ca="1" si="785"/>
        <v>0</v>
      </c>
      <c r="AV1851" t="b">
        <f t="shared" ca="1" si="786"/>
        <v>0</v>
      </c>
      <c r="AW1851" s="266" t="b">
        <f t="shared" ca="1" si="787"/>
        <v>0</v>
      </c>
      <c r="AX1851" s="266" t="b">
        <f t="shared" ca="1" si="788"/>
        <v>0</v>
      </c>
      <c r="AY1851" s="266" t="b">
        <f t="shared" ca="1" si="789"/>
        <v>1</v>
      </c>
    </row>
    <row r="1852" spans="1:51" x14ac:dyDescent="0.25">
      <c r="A1852">
        <v>1820</v>
      </c>
      <c r="B1852" s="163">
        <f ca="1">OFFSET(InputPriceData!B$15,CalculationsAndCharts!$A1852+$A$11,0,1,1)</f>
        <v>39373</v>
      </c>
      <c r="C1852" s="3">
        <f ca="1">OFFSET(InputPriceData!G$15,CalculationsAndCharts!$A1852+$A$11,IF($C$7,8,0),1,1)</f>
        <v>945100</v>
      </c>
      <c r="D1852" s="4">
        <f ca="1">OFFSET(InputPriceData!C$15,CalculationsAndCharts!$A1852+$A$11,IF($C$7,8,0),1,1)</f>
        <v>13.85</v>
      </c>
      <c r="E1852" s="4">
        <f ca="1">OFFSET(InputPriceData!D$15,CalculationsAndCharts!$A1852+$A$11,IF($C$7,8,0),1,1)</f>
        <v>13.9</v>
      </c>
      <c r="F1852" s="4">
        <f ca="1">OFFSET(InputPriceData!E$15,CalculationsAndCharts!$A1852+$A$11,IF($C$7,8,0),1,1)</f>
        <v>13.65</v>
      </c>
      <c r="G1852" s="4">
        <f ca="1">OFFSET(InputPriceData!F$15,CalculationsAndCharts!$A1852+$A$11,IF($C$7,8,0),1,1)</f>
        <v>13.76</v>
      </c>
      <c r="H1852" s="128"/>
      <c r="I1852" s="128"/>
      <c r="K1852" s="124"/>
      <c r="L1852" s="279"/>
      <c r="M1852" s="281"/>
      <c r="N1852" s="280"/>
      <c r="O1852" s="4"/>
      <c r="P1852" s="4"/>
      <c r="Q1852" s="3"/>
      <c r="S1852" s="309">
        <f t="shared" ca="1" si="770"/>
        <v>15.05</v>
      </c>
      <c r="T1852" s="309">
        <f t="shared" ca="1" si="771"/>
        <v>13.76</v>
      </c>
      <c r="U1852" s="310">
        <f t="shared" ca="1" si="763"/>
        <v>0</v>
      </c>
      <c r="V1852" s="310" t="b">
        <f t="shared" ca="1" si="772"/>
        <v>0</v>
      </c>
      <c r="W1852" s="3" t="b">
        <f t="shared" ca="1" si="773"/>
        <v>0</v>
      </c>
      <c r="X1852" s="3" t="str">
        <f t="shared" ca="1" si="774"/>
        <v/>
      </c>
      <c r="Y1852" s="3" t="str">
        <f t="shared" ca="1" si="764"/>
        <v/>
      </c>
      <c r="Z1852" s="3" t="str">
        <f t="shared" ca="1" si="775"/>
        <v/>
      </c>
      <c r="AA1852" s="3" t="str">
        <f t="shared" ca="1" si="776"/>
        <v/>
      </c>
      <c r="AB1852" s="205">
        <f t="shared" ca="1" si="777"/>
        <v>3893</v>
      </c>
      <c r="AC1852" s="205">
        <f t="shared" ca="1" si="778"/>
        <v>61</v>
      </c>
      <c r="AD1852" s="205">
        <f t="shared" ca="1" si="765"/>
        <v>63.819672131147541</v>
      </c>
      <c r="AE1852" s="205">
        <f t="shared" ca="1" si="766"/>
        <v>13.819672131147541</v>
      </c>
      <c r="AF1852" s="205">
        <f t="shared" ca="1" si="779"/>
        <v>2.7639344262295085</v>
      </c>
      <c r="AG1852" s="205"/>
      <c r="AH1852" s="205"/>
      <c r="AI1852" s="205"/>
      <c r="AJ1852" s="205"/>
      <c r="AK1852" s="4"/>
      <c r="AL1852" s="4"/>
      <c r="AM1852" s="309">
        <f t="shared" ca="1" si="780"/>
        <v>15.05</v>
      </c>
      <c r="AN1852" s="309">
        <f t="shared" ca="1" si="781"/>
        <v>13.76</v>
      </c>
      <c r="AO1852" s="310">
        <f t="shared" ca="1" si="782"/>
        <v>0</v>
      </c>
      <c r="AP1852" s="310" t="b">
        <f t="shared" ca="1" si="783"/>
        <v>0</v>
      </c>
      <c r="AQ1852" s="309">
        <f t="shared" ca="1" si="784"/>
        <v>0.42809999999999998</v>
      </c>
      <c r="AR1852" s="205">
        <f t="shared" ca="1" si="767"/>
        <v>13.841899999999999</v>
      </c>
      <c r="AS1852" s="45" t="b">
        <f t="shared" ca="1" si="768"/>
        <v>1</v>
      </c>
      <c r="AT1852">
        <f t="shared" ca="1" si="769"/>
        <v>3</v>
      </c>
      <c r="AU1852" t="b">
        <f t="shared" ca="1" si="785"/>
        <v>0</v>
      </c>
      <c r="AV1852" t="b">
        <f t="shared" ca="1" si="786"/>
        <v>1</v>
      </c>
      <c r="AW1852" s="266" t="b">
        <f t="shared" ca="1" si="787"/>
        <v>0</v>
      </c>
      <c r="AX1852" s="266" t="b">
        <f t="shared" ca="1" si="788"/>
        <v>1</v>
      </c>
      <c r="AY1852" s="266" t="b">
        <f t="shared" ca="1" si="789"/>
        <v>0</v>
      </c>
    </row>
    <row r="1853" spans="1:51" s="37" customFormat="1" x14ac:dyDescent="0.25">
      <c r="A1853" s="37">
        <v>1821</v>
      </c>
      <c r="B1853" s="206">
        <f ca="1">OFFSET(InputPriceData!B$15,CalculationsAndCharts!$A1853+$A$11,0,1,1)</f>
        <v>39372</v>
      </c>
      <c r="C1853" s="207">
        <f ca="1">OFFSET(InputPriceData!G$15,CalculationsAndCharts!$A1853+$A$11,IF($C$7,8,0),1,1)</f>
        <v>953600</v>
      </c>
      <c r="D1853" s="208">
        <f ca="1">OFFSET(InputPriceData!C$15,CalculationsAndCharts!$A1853+$A$11,IF($C$7,8,0),1,1)</f>
        <v>14.38</v>
      </c>
      <c r="E1853" s="208">
        <f ca="1">OFFSET(InputPriceData!D$15,CalculationsAndCharts!$A1853+$A$11,IF($C$7,8,0),1,1)</f>
        <v>14.99</v>
      </c>
      <c r="F1853" s="208">
        <f ca="1">OFFSET(InputPriceData!E$15,CalculationsAndCharts!$A1853+$A$11,IF($C$7,8,0),1,1)</f>
        <v>13.85</v>
      </c>
      <c r="G1853" s="208">
        <f ca="1">OFFSET(InputPriceData!F$15,CalculationsAndCharts!$A1853+$A$11,IF($C$7,8,0),1,1)</f>
        <v>13.97</v>
      </c>
      <c r="H1853" s="128"/>
      <c r="I1853" s="128"/>
      <c r="K1853" s="124"/>
      <c r="L1853" s="279"/>
      <c r="M1853" s="281"/>
      <c r="N1853" s="280"/>
      <c r="O1853" s="208"/>
      <c r="P1853" s="208"/>
      <c r="Q1853" s="207"/>
      <c r="S1853" s="309">
        <f t="shared" ca="1" si="770"/>
        <v>15.05</v>
      </c>
      <c r="T1853" s="309">
        <f t="shared" ca="1" si="771"/>
        <v>13.97</v>
      </c>
      <c r="U1853" s="310">
        <f t="shared" ca="1" si="763"/>
        <v>0</v>
      </c>
      <c r="V1853" s="310" t="b">
        <f t="shared" ca="1" si="772"/>
        <v>0</v>
      </c>
      <c r="W1853" s="3" t="b">
        <f t="shared" ca="1" si="773"/>
        <v>1</v>
      </c>
      <c r="X1853" s="3">
        <f t="shared" ca="1" si="774"/>
        <v>14.41</v>
      </c>
      <c r="Y1853" s="3">
        <f t="shared" ca="1" si="764"/>
        <v>-3.0534351145038134</v>
      </c>
      <c r="Z1853" s="3">
        <f t="shared" ca="1" si="775"/>
        <v>-3.0534351145038134</v>
      </c>
      <c r="AA1853" s="3">
        <f t="shared" ca="1" si="776"/>
        <v>34</v>
      </c>
      <c r="AB1853" s="205">
        <f t="shared" ca="1" si="777"/>
        <v>3893</v>
      </c>
      <c r="AC1853" s="205">
        <f t="shared" ca="1" si="778"/>
        <v>61</v>
      </c>
      <c r="AD1853" s="205">
        <f t="shared" ca="1" si="765"/>
        <v>63.819672131147541</v>
      </c>
      <c r="AE1853" s="205">
        <f t="shared" ca="1" si="766"/>
        <v>13.819672131147541</v>
      </c>
      <c r="AF1853" s="205">
        <f t="shared" ca="1" si="779"/>
        <v>2.7639344262295085</v>
      </c>
      <c r="AG1853" s="205"/>
      <c r="AH1853" s="205"/>
      <c r="AI1853" s="205"/>
      <c r="AJ1853" s="205"/>
      <c r="AK1853" s="208"/>
      <c r="AL1853" s="208"/>
      <c r="AM1853" s="309">
        <f t="shared" ca="1" si="780"/>
        <v>15.05</v>
      </c>
      <c r="AN1853" s="309">
        <f t="shared" ca="1" si="781"/>
        <v>13.97</v>
      </c>
      <c r="AO1853" s="310">
        <f t="shared" ca="1" si="782"/>
        <v>0</v>
      </c>
      <c r="AP1853" s="310" t="b">
        <f t="shared" ca="1" si="783"/>
        <v>0</v>
      </c>
      <c r="AQ1853" s="309">
        <f t="shared" ca="1" si="784"/>
        <v>0.42809999999999998</v>
      </c>
      <c r="AR1853" s="205">
        <f t="shared" ca="1" si="767"/>
        <v>13.841899999999999</v>
      </c>
      <c r="AS1853" s="45" t="b">
        <f t="shared" ca="1" si="768"/>
        <v>0</v>
      </c>
      <c r="AT1853">
        <f t="shared" ca="1" si="769"/>
        <v>2</v>
      </c>
      <c r="AU1853" t="b">
        <f t="shared" ca="1" si="785"/>
        <v>0</v>
      </c>
      <c r="AV1853" t="b">
        <f t="shared" ca="1" si="786"/>
        <v>0</v>
      </c>
      <c r="AW1853" s="266" t="b">
        <f t="shared" ca="1" si="787"/>
        <v>0</v>
      </c>
      <c r="AX1853" s="266" t="b">
        <f t="shared" ca="1" si="788"/>
        <v>1</v>
      </c>
      <c r="AY1853" s="266" t="b">
        <f t="shared" ca="1" si="789"/>
        <v>0</v>
      </c>
    </row>
    <row r="1854" spans="1:51" x14ac:dyDescent="0.25">
      <c r="A1854">
        <v>1822</v>
      </c>
      <c r="B1854" s="163">
        <f ca="1">OFFSET(InputPriceData!B$15,CalculationsAndCharts!$A1854+$A$11,0,1,1)</f>
        <v>39371</v>
      </c>
      <c r="C1854" s="3">
        <f ca="1">OFFSET(InputPriceData!G$15,CalculationsAndCharts!$A1854+$A$11,IF($C$7,8,0),1,1)</f>
        <v>476500</v>
      </c>
      <c r="D1854" s="4">
        <f ca="1">OFFSET(InputPriceData!C$15,CalculationsAndCharts!$A1854+$A$11,IF($C$7,8,0),1,1)</f>
        <v>14.27</v>
      </c>
      <c r="E1854" s="4">
        <f ca="1">OFFSET(InputPriceData!D$15,CalculationsAndCharts!$A1854+$A$11,IF($C$7,8,0),1,1)</f>
        <v>14.58</v>
      </c>
      <c r="F1854" s="4">
        <f ca="1">OFFSET(InputPriceData!E$15,CalculationsAndCharts!$A1854+$A$11,IF($C$7,8,0),1,1)</f>
        <v>14.26</v>
      </c>
      <c r="G1854" s="4">
        <f ca="1">OFFSET(InputPriceData!F$15,CalculationsAndCharts!$A1854+$A$11,IF($C$7,8,0),1,1)</f>
        <v>14.3</v>
      </c>
      <c r="H1854" s="128"/>
      <c r="I1854" s="128"/>
      <c r="K1854" s="124"/>
      <c r="L1854" s="279"/>
      <c r="M1854" s="281"/>
      <c r="N1854" s="280"/>
      <c r="O1854" s="4"/>
      <c r="P1854" s="4"/>
      <c r="Q1854" s="3"/>
      <c r="S1854" s="309">
        <f t="shared" ca="1" si="770"/>
        <v>15.05</v>
      </c>
      <c r="T1854" s="309">
        <f t="shared" ca="1" si="771"/>
        <v>14.28</v>
      </c>
      <c r="U1854" s="310">
        <f t="shared" ca="1" si="763"/>
        <v>2.5974025974027683E-2</v>
      </c>
      <c r="V1854" s="310" t="b">
        <f t="shared" ca="1" si="772"/>
        <v>0</v>
      </c>
      <c r="W1854" s="3" t="b">
        <f t="shared" ca="1" si="773"/>
        <v>0</v>
      </c>
      <c r="X1854" s="3" t="str">
        <f t="shared" ca="1" si="774"/>
        <v/>
      </c>
      <c r="Y1854" s="3" t="str">
        <f t="shared" ca="1" si="764"/>
        <v/>
      </c>
      <c r="Z1854" s="3" t="str">
        <f t="shared" ca="1" si="775"/>
        <v/>
      </c>
      <c r="AA1854" s="3" t="str">
        <f t="shared" ca="1" si="776"/>
        <v/>
      </c>
      <c r="AB1854" s="205">
        <f t="shared" ca="1" si="777"/>
        <v>3859</v>
      </c>
      <c r="AC1854" s="205">
        <f t="shared" ca="1" si="778"/>
        <v>60</v>
      </c>
      <c r="AD1854" s="205">
        <f t="shared" ca="1" si="765"/>
        <v>64.316666666666663</v>
      </c>
      <c r="AE1854" s="205">
        <f t="shared" ca="1" si="766"/>
        <v>14.316666666666663</v>
      </c>
      <c r="AF1854" s="205">
        <f t="shared" ca="1" si="779"/>
        <v>2.8633333333333328</v>
      </c>
      <c r="AG1854" s="205"/>
      <c r="AH1854" s="205"/>
      <c r="AI1854" s="205"/>
      <c r="AJ1854" s="205"/>
      <c r="AK1854" s="4"/>
      <c r="AL1854" s="4"/>
      <c r="AM1854" s="309">
        <f t="shared" ca="1" si="780"/>
        <v>15.05</v>
      </c>
      <c r="AN1854" s="309">
        <f t="shared" ca="1" si="781"/>
        <v>14.28</v>
      </c>
      <c r="AO1854" s="310">
        <f t="shared" ca="1" si="782"/>
        <v>2.5974025974027683E-2</v>
      </c>
      <c r="AP1854" s="310" t="b">
        <f t="shared" ca="1" si="783"/>
        <v>0</v>
      </c>
      <c r="AQ1854" s="309">
        <f t="shared" ca="1" si="784"/>
        <v>0.42809999999999998</v>
      </c>
      <c r="AR1854" s="205">
        <f t="shared" ca="1" si="767"/>
        <v>13.841899999999999</v>
      </c>
      <c r="AS1854" s="45" t="b">
        <f t="shared" ca="1" si="768"/>
        <v>0</v>
      </c>
      <c r="AT1854">
        <f t="shared" ca="1" si="769"/>
        <v>1</v>
      </c>
      <c r="AU1854" t="b">
        <f t="shared" ca="1" si="785"/>
        <v>0</v>
      </c>
      <c r="AV1854" t="b">
        <f t="shared" ca="1" si="786"/>
        <v>0</v>
      </c>
      <c r="AW1854" s="266" t="b">
        <f t="shared" ca="1" si="787"/>
        <v>1</v>
      </c>
      <c r="AX1854" s="266" t="b">
        <f t="shared" ca="1" si="788"/>
        <v>1</v>
      </c>
      <c r="AY1854" s="266" t="b">
        <f t="shared" ca="1" si="789"/>
        <v>0</v>
      </c>
    </row>
    <row r="1855" spans="1:51" x14ac:dyDescent="0.25">
      <c r="A1855">
        <v>1823</v>
      </c>
      <c r="B1855" s="163">
        <f ca="1">OFFSET(InputPriceData!B$15,CalculationsAndCharts!$A1855+$A$11,0,1,1)</f>
        <v>39370</v>
      </c>
      <c r="C1855" s="3">
        <f ca="1">OFFSET(InputPriceData!G$15,CalculationsAndCharts!$A1855+$A$11,IF($C$7,8,0),1,1)</f>
        <v>643400</v>
      </c>
      <c r="D1855" s="4">
        <f ca="1">OFFSET(InputPriceData!C$15,CalculationsAndCharts!$A1855+$A$11,IF($C$7,8,0),1,1)</f>
        <v>14.34</v>
      </c>
      <c r="E1855" s="4">
        <f ca="1">OFFSET(InputPriceData!D$15,CalculationsAndCharts!$A1855+$A$11,IF($C$7,8,0),1,1)</f>
        <v>14.46</v>
      </c>
      <c r="F1855" s="4">
        <f ca="1">OFFSET(InputPriceData!E$15,CalculationsAndCharts!$A1855+$A$11,IF($C$7,8,0),1,1)</f>
        <v>14.2</v>
      </c>
      <c r="G1855" s="4">
        <f ca="1">OFFSET(InputPriceData!F$15,CalculationsAndCharts!$A1855+$A$11,IF($C$7,8,0),1,1)</f>
        <v>14.34</v>
      </c>
      <c r="H1855" s="128"/>
      <c r="I1855" s="128"/>
      <c r="K1855" s="124"/>
      <c r="L1855" s="279"/>
      <c r="M1855" s="281"/>
      <c r="N1855" s="280"/>
      <c r="O1855" s="4"/>
      <c r="P1855" s="4"/>
      <c r="Q1855" s="3"/>
      <c r="S1855" s="309">
        <f t="shared" ca="1" si="770"/>
        <v>15.05</v>
      </c>
      <c r="T1855" s="309">
        <f t="shared" ca="1" si="771"/>
        <v>14.28</v>
      </c>
      <c r="U1855" s="310">
        <f t="shared" ca="1" si="763"/>
        <v>7.7922077922078434E-2</v>
      </c>
      <c r="V1855" s="310" t="b">
        <f t="shared" ca="1" si="772"/>
        <v>1</v>
      </c>
      <c r="W1855" s="3" t="b">
        <f t="shared" ca="1" si="773"/>
        <v>0</v>
      </c>
      <c r="X1855" s="3" t="str">
        <f t="shared" ca="1" si="774"/>
        <v/>
      </c>
      <c r="Y1855" s="3" t="str">
        <f t="shared" ca="1" si="764"/>
        <v/>
      </c>
      <c r="Z1855" s="3" t="str">
        <f t="shared" ca="1" si="775"/>
        <v/>
      </c>
      <c r="AA1855" s="3" t="str">
        <f t="shared" ca="1" si="776"/>
        <v/>
      </c>
      <c r="AB1855" s="205">
        <f t="shared" ca="1" si="777"/>
        <v>3859</v>
      </c>
      <c r="AC1855" s="205">
        <f t="shared" ca="1" si="778"/>
        <v>60</v>
      </c>
      <c r="AD1855" s="205">
        <f t="shared" ca="1" si="765"/>
        <v>64.316666666666663</v>
      </c>
      <c r="AE1855" s="205">
        <f t="shared" ca="1" si="766"/>
        <v>14.316666666666663</v>
      </c>
      <c r="AF1855" s="205">
        <f t="shared" ca="1" si="779"/>
        <v>2.8633333333333328</v>
      </c>
      <c r="AG1855" s="205"/>
      <c r="AH1855" s="205"/>
      <c r="AI1855" s="205"/>
      <c r="AJ1855" s="205"/>
      <c r="AK1855" s="4"/>
      <c r="AL1855" s="4"/>
      <c r="AM1855" s="309">
        <f t="shared" ca="1" si="780"/>
        <v>15.05</v>
      </c>
      <c r="AN1855" s="309">
        <f t="shared" ca="1" si="781"/>
        <v>14.28</v>
      </c>
      <c r="AO1855" s="310">
        <f t="shared" ca="1" si="782"/>
        <v>7.7922077922078434E-2</v>
      </c>
      <c r="AP1855" s="310" t="b">
        <f t="shared" ca="1" si="783"/>
        <v>1</v>
      </c>
      <c r="AQ1855" s="309">
        <f t="shared" ca="1" si="784"/>
        <v>0</v>
      </c>
      <c r="AR1855" s="205">
        <f t="shared" ca="1" si="767"/>
        <v>0</v>
      </c>
      <c r="AS1855" s="45" t="b">
        <f t="shared" ca="1" si="768"/>
        <v>0</v>
      </c>
      <c r="AT1855">
        <f t="shared" ca="1" si="769"/>
        <v>0</v>
      </c>
      <c r="AU1855" t="b">
        <f t="shared" ca="1" si="785"/>
        <v>0</v>
      </c>
      <c r="AV1855" t="b">
        <f t="shared" ca="1" si="786"/>
        <v>0</v>
      </c>
      <c r="AW1855" s="266" t="b">
        <f t="shared" ca="1" si="787"/>
        <v>0</v>
      </c>
      <c r="AX1855" s="266" t="b">
        <f t="shared" ca="1" si="788"/>
        <v>0</v>
      </c>
      <c r="AY1855" s="266" t="b">
        <f t="shared" ca="1" si="789"/>
        <v>0</v>
      </c>
    </row>
    <row r="1856" spans="1:51" x14ac:dyDescent="0.25">
      <c r="A1856">
        <v>1824</v>
      </c>
      <c r="B1856" s="163">
        <f ca="1">OFFSET(InputPriceData!B$15,CalculationsAndCharts!$A1856+$A$11,0,1,1)</f>
        <v>39367</v>
      </c>
      <c r="C1856" s="3">
        <f ca="1">OFFSET(InputPriceData!G$15,CalculationsAndCharts!$A1856+$A$11,IF($C$7,8,0),1,1)</f>
        <v>342600</v>
      </c>
      <c r="D1856" s="4">
        <f ca="1">OFFSET(InputPriceData!C$15,CalculationsAndCharts!$A1856+$A$11,IF($C$7,8,0),1,1)</f>
        <v>14.42</v>
      </c>
      <c r="E1856" s="4">
        <f ca="1">OFFSET(InputPriceData!D$15,CalculationsAndCharts!$A1856+$A$11,IF($C$7,8,0),1,1)</f>
        <v>14.5</v>
      </c>
      <c r="F1856" s="4">
        <f ca="1">OFFSET(InputPriceData!E$15,CalculationsAndCharts!$A1856+$A$11,IF($C$7,8,0),1,1)</f>
        <v>14.27</v>
      </c>
      <c r="G1856" s="4">
        <f ca="1">OFFSET(InputPriceData!F$15,CalculationsAndCharts!$A1856+$A$11,IF($C$7,8,0),1,1)</f>
        <v>14.36</v>
      </c>
      <c r="H1856" s="128"/>
      <c r="I1856" s="128"/>
      <c r="K1856" s="124"/>
      <c r="L1856" s="279"/>
      <c r="M1856" s="281"/>
      <c r="N1856" s="280"/>
      <c r="O1856" s="4"/>
      <c r="P1856" s="4"/>
      <c r="Q1856" s="3"/>
      <c r="S1856" s="309">
        <f t="shared" ca="1" si="770"/>
        <v>15.05</v>
      </c>
      <c r="T1856" s="309">
        <f t="shared" ca="1" si="771"/>
        <v>14.28</v>
      </c>
      <c r="U1856" s="310">
        <f t="shared" ca="1" si="763"/>
        <v>0.10389610389610381</v>
      </c>
      <c r="V1856" s="310" t="b">
        <f t="shared" ca="1" si="772"/>
        <v>0</v>
      </c>
      <c r="W1856" s="3" t="b">
        <f t="shared" ca="1" si="773"/>
        <v>0</v>
      </c>
      <c r="X1856" s="3" t="str">
        <f t="shared" ca="1" si="774"/>
        <v/>
      </c>
      <c r="Y1856" s="3" t="str">
        <f t="shared" ca="1" si="764"/>
        <v/>
      </c>
      <c r="Z1856" s="3" t="str">
        <f t="shared" ca="1" si="775"/>
        <v/>
      </c>
      <c r="AA1856" s="3" t="str">
        <f t="shared" ca="1" si="776"/>
        <v/>
      </c>
      <c r="AB1856" s="205">
        <f t="shared" ca="1" si="777"/>
        <v>3859</v>
      </c>
      <c r="AC1856" s="205">
        <f t="shared" ca="1" si="778"/>
        <v>60</v>
      </c>
      <c r="AD1856" s="205">
        <f t="shared" ca="1" si="765"/>
        <v>64.316666666666663</v>
      </c>
      <c r="AE1856" s="205">
        <f t="shared" ca="1" si="766"/>
        <v>14.316666666666663</v>
      </c>
      <c r="AF1856" s="205">
        <f t="shared" ca="1" si="779"/>
        <v>2.8633333333333328</v>
      </c>
      <c r="AG1856" s="205"/>
      <c r="AH1856" s="205"/>
      <c r="AI1856" s="205"/>
      <c r="AJ1856" s="205"/>
      <c r="AK1856" s="4"/>
      <c r="AL1856" s="4"/>
      <c r="AM1856" s="309">
        <f t="shared" ca="1" si="780"/>
        <v>15.05</v>
      </c>
      <c r="AN1856" s="309">
        <f t="shared" ca="1" si="781"/>
        <v>14.28</v>
      </c>
      <c r="AO1856" s="310">
        <f t="shared" ca="1" si="782"/>
        <v>0.10389610389610381</v>
      </c>
      <c r="AP1856" s="310" t="b">
        <f t="shared" ca="1" si="783"/>
        <v>0</v>
      </c>
      <c r="AQ1856" s="309">
        <f t="shared" ca="1" si="784"/>
        <v>0</v>
      </c>
      <c r="AR1856" s="205">
        <f t="shared" ca="1" si="767"/>
        <v>0</v>
      </c>
      <c r="AS1856" s="45" t="b">
        <f t="shared" ca="1" si="768"/>
        <v>0</v>
      </c>
      <c r="AT1856">
        <f t="shared" ca="1" si="769"/>
        <v>0</v>
      </c>
      <c r="AU1856" t="b">
        <f t="shared" ca="1" si="785"/>
        <v>0</v>
      </c>
      <c r="AV1856" t="b">
        <f t="shared" ca="1" si="786"/>
        <v>0</v>
      </c>
      <c r="AW1856" s="266" t="b">
        <f t="shared" ca="1" si="787"/>
        <v>0</v>
      </c>
      <c r="AX1856" s="266" t="b">
        <f t="shared" ca="1" si="788"/>
        <v>0</v>
      </c>
      <c r="AY1856" s="266" t="b">
        <f t="shared" ca="1" si="789"/>
        <v>0</v>
      </c>
    </row>
    <row r="1857" spans="1:51" x14ac:dyDescent="0.25">
      <c r="A1857">
        <v>1825</v>
      </c>
      <c r="B1857" s="163">
        <f ca="1">OFFSET(InputPriceData!B$15,CalculationsAndCharts!$A1857+$A$11,0,1,1)</f>
        <v>39366</v>
      </c>
      <c r="C1857" s="3">
        <f ca="1">OFFSET(InputPriceData!G$15,CalculationsAndCharts!$A1857+$A$11,IF($C$7,8,0),1,1)</f>
        <v>693700</v>
      </c>
      <c r="D1857" s="4">
        <f ca="1">OFFSET(InputPriceData!C$15,CalculationsAndCharts!$A1857+$A$11,IF($C$7,8,0),1,1)</f>
        <v>14.94</v>
      </c>
      <c r="E1857" s="4">
        <f ca="1">OFFSET(InputPriceData!D$15,CalculationsAndCharts!$A1857+$A$11,IF($C$7,8,0),1,1)</f>
        <v>14.94</v>
      </c>
      <c r="F1857" s="4">
        <f ca="1">OFFSET(InputPriceData!E$15,CalculationsAndCharts!$A1857+$A$11,IF($C$7,8,0),1,1)</f>
        <v>14.41</v>
      </c>
      <c r="G1857" s="4">
        <f ca="1">OFFSET(InputPriceData!F$15,CalculationsAndCharts!$A1857+$A$11,IF($C$7,8,0),1,1)</f>
        <v>14.43</v>
      </c>
      <c r="H1857" s="128"/>
      <c r="I1857" s="128"/>
      <c r="K1857" s="124"/>
      <c r="L1857" s="279"/>
      <c r="M1857" s="281"/>
      <c r="N1857" s="280"/>
      <c r="O1857" s="4"/>
      <c r="P1857" s="4"/>
      <c r="Q1857" s="3"/>
      <c r="S1857" s="309">
        <f t="shared" ca="1" si="770"/>
        <v>15.05</v>
      </c>
      <c r="T1857" s="309">
        <f t="shared" ca="1" si="771"/>
        <v>14.28</v>
      </c>
      <c r="U1857" s="310">
        <f t="shared" ca="1" si="763"/>
        <v>0.19480519480519493</v>
      </c>
      <c r="V1857" s="310" t="b">
        <f t="shared" ca="1" si="772"/>
        <v>0</v>
      </c>
      <c r="W1857" s="3" t="b">
        <f t="shared" ca="1" si="773"/>
        <v>0</v>
      </c>
      <c r="X1857" s="3" t="str">
        <f t="shared" ca="1" si="774"/>
        <v/>
      </c>
      <c r="Y1857" s="3" t="str">
        <f t="shared" ca="1" si="764"/>
        <v/>
      </c>
      <c r="Z1857" s="3" t="str">
        <f t="shared" ca="1" si="775"/>
        <v/>
      </c>
      <c r="AA1857" s="3" t="str">
        <f t="shared" ca="1" si="776"/>
        <v/>
      </c>
      <c r="AB1857" s="205">
        <f t="shared" ca="1" si="777"/>
        <v>3859</v>
      </c>
      <c r="AC1857" s="205">
        <f t="shared" ca="1" si="778"/>
        <v>60</v>
      </c>
      <c r="AD1857" s="205">
        <f t="shared" ca="1" si="765"/>
        <v>64.316666666666663</v>
      </c>
      <c r="AE1857" s="205">
        <f t="shared" ca="1" si="766"/>
        <v>14.316666666666663</v>
      </c>
      <c r="AF1857" s="205">
        <f t="shared" ca="1" si="779"/>
        <v>2.8633333333333328</v>
      </c>
      <c r="AG1857" s="205"/>
      <c r="AH1857" s="205"/>
      <c r="AI1857" s="205"/>
      <c r="AJ1857" s="205"/>
      <c r="AK1857" s="4"/>
      <c r="AL1857" s="4"/>
      <c r="AM1857" s="309">
        <f t="shared" ca="1" si="780"/>
        <v>15.05</v>
      </c>
      <c r="AN1857" s="309">
        <f t="shared" ca="1" si="781"/>
        <v>14.28</v>
      </c>
      <c r="AO1857" s="310">
        <f t="shared" ca="1" si="782"/>
        <v>0.19480519480519493</v>
      </c>
      <c r="AP1857" s="310" t="b">
        <f t="shared" ca="1" si="783"/>
        <v>0</v>
      </c>
      <c r="AQ1857" s="309">
        <f t="shared" ca="1" si="784"/>
        <v>0</v>
      </c>
      <c r="AR1857" s="205">
        <f t="shared" ca="1" si="767"/>
        <v>0</v>
      </c>
      <c r="AS1857" s="45" t="b">
        <f t="shared" ca="1" si="768"/>
        <v>0</v>
      </c>
      <c r="AT1857">
        <f t="shared" ca="1" si="769"/>
        <v>0</v>
      </c>
      <c r="AU1857" t="b">
        <f t="shared" ca="1" si="785"/>
        <v>0</v>
      </c>
      <c r="AV1857" t="b">
        <f t="shared" ca="1" si="786"/>
        <v>0</v>
      </c>
      <c r="AW1857" s="266" t="b">
        <f t="shared" ca="1" si="787"/>
        <v>0</v>
      </c>
      <c r="AX1857" s="266" t="b">
        <f t="shared" ca="1" si="788"/>
        <v>0</v>
      </c>
      <c r="AY1857" s="266" t="b">
        <f t="shared" ca="1" si="789"/>
        <v>1</v>
      </c>
    </row>
    <row r="1858" spans="1:51" x14ac:dyDescent="0.25">
      <c r="A1858">
        <v>1826</v>
      </c>
      <c r="B1858" s="163">
        <f ca="1">OFFSET(InputPriceData!B$15,CalculationsAndCharts!$A1858+$A$11,0,1,1)</f>
        <v>39365</v>
      </c>
      <c r="C1858" s="3">
        <f ca="1">OFFSET(InputPriceData!G$15,CalculationsAndCharts!$A1858+$A$11,IF($C$7,8,0),1,1)</f>
        <v>278800</v>
      </c>
      <c r="D1858" s="4">
        <f ca="1">OFFSET(InputPriceData!C$15,CalculationsAndCharts!$A1858+$A$11,IF($C$7,8,0),1,1)</f>
        <v>15.01</v>
      </c>
      <c r="E1858" s="4">
        <f ca="1">OFFSET(InputPriceData!D$15,CalculationsAndCharts!$A1858+$A$11,IF($C$7,8,0),1,1)</f>
        <v>15.11</v>
      </c>
      <c r="F1858" s="4">
        <f ca="1">OFFSET(InputPriceData!E$15,CalculationsAndCharts!$A1858+$A$11,IF($C$7,8,0),1,1)</f>
        <v>14.7</v>
      </c>
      <c r="G1858" s="4">
        <f ca="1">OFFSET(InputPriceData!F$15,CalculationsAndCharts!$A1858+$A$11,IF($C$7,8,0),1,1)</f>
        <v>14.85</v>
      </c>
      <c r="H1858" s="128"/>
      <c r="I1858" s="128"/>
      <c r="K1858" s="124"/>
      <c r="L1858" s="279"/>
      <c r="M1858" s="281"/>
      <c r="N1858" s="280"/>
      <c r="O1858" s="4"/>
      <c r="P1858" s="4"/>
      <c r="Q1858" s="3"/>
      <c r="S1858" s="309">
        <f t="shared" ca="1" si="770"/>
        <v>15.05</v>
      </c>
      <c r="T1858" s="309">
        <f t="shared" ca="1" si="771"/>
        <v>14.28</v>
      </c>
      <c r="U1858" s="310">
        <f t="shared" ca="1" si="763"/>
        <v>0.74025974025973929</v>
      </c>
      <c r="V1858" s="310" t="b">
        <f t="shared" ca="1" si="772"/>
        <v>0</v>
      </c>
      <c r="W1858" s="3" t="b">
        <f t="shared" ca="1" si="773"/>
        <v>0</v>
      </c>
      <c r="X1858" s="3" t="str">
        <f t="shared" ca="1" si="774"/>
        <v/>
      </c>
      <c r="Y1858" s="3" t="str">
        <f t="shared" ca="1" si="764"/>
        <v/>
      </c>
      <c r="Z1858" s="3" t="str">
        <f t="shared" ca="1" si="775"/>
        <v/>
      </c>
      <c r="AA1858" s="3" t="str">
        <f t="shared" ca="1" si="776"/>
        <v/>
      </c>
      <c r="AB1858" s="205">
        <f t="shared" ca="1" si="777"/>
        <v>3859</v>
      </c>
      <c r="AC1858" s="205">
        <f t="shared" ca="1" si="778"/>
        <v>60</v>
      </c>
      <c r="AD1858" s="205">
        <f t="shared" ca="1" si="765"/>
        <v>64.316666666666663</v>
      </c>
      <c r="AE1858" s="205">
        <f t="shared" ca="1" si="766"/>
        <v>14.316666666666663</v>
      </c>
      <c r="AF1858" s="205">
        <f t="shared" ca="1" si="779"/>
        <v>2.8633333333333328</v>
      </c>
      <c r="AG1858" s="205"/>
      <c r="AH1858" s="205"/>
      <c r="AI1858" s="205"/>
      <c r="AJ1858" s="205"/>
      <c r="AK1858" s="4"/>
      <c r="AL1858" s="4"/>
      <c r="AM1858" s="309">
        <f t="shared" ca="1" si="780"/>
        <v>15.05</v>
      </c>
      <c r="AN1858" s="309">
        <f t="shared" ca="1" si="781"/>
        <v>14.28</v>
      </c>
      <c r="AO1858" s="310">
        <f t="shared" ca="1" si="782"/>
        <v>0.74025974025973929</v>
      </c>
      <c r="AP1858" s="310" t="b">
        <f t="shared" ca="1" si="783"/>
        <v>0</v>
      </c>
      <c r="AQ1858" s="309">
        <f t="shared" ca="1" si="784"/>
        <v>0.42749999999999999</v>
      </c>
      <c r="AR1858" s="205">
        <f t="shared" ca="1" si="767"/>
        <v>13.8225</v>
      </c>
      <c r="AS1858" s="45" t="b">
        <f t="shared" ca="1" si="768"/>
        <v>0</v>
      </c>
      <c r="AT1858">
        <f t="shared" ca="1" si="769"/>
        <v>9</v>
      </c>
      <c r="AU1858" t="b">
        <f t="shared" ca="1" si="785"/>
        <v>1</v>
      </c>
      <c r="AV1858" t="b">
        <f t="shared" ca="1" si="786"/>
        <v>1</v>
      </c>
      <c r="AW1858" s="266" t="b">
        <f t="shared" ca="1" si="787"/>
        <v>0</v>
      </c>
      <c r="AX1858" s="266" t="b">
        <f t="shared" ca="1" si="788"/>
        <v>1</v>
      </c>
      <c r="AY1858" s="266" t="b">
        <f t="shared" ca="1" si="789"/>
        <v>0</v>
      </c>
    </row>
    <row r="1859" spans="1:51" x14ac:dyDescent="0.25">
      <c r="A1859">
        <v>1827</v>
      </c>
      <c r="B1859" s="163">
        <f ca="1">OFFSET(InputPriceData!B$15,CalculationsAndCharts!$A1859+$A$11,0,1,1)</f>
        <v>39364</v>
      </c>
      <c r="C1859" s="3">
        <f ca="1">OFFSET(InputPriceData!G$15,CalculationsAndCharts!$A1859+$A$11,IF($C$7,8,0),1,1)</f>
        <v>413900</v>
      </c>
      <c r="D1859" s="4">
        <f ca="1">OFFSET(InputPriceData!C$15,CalculationsAndCharts!$A1859+$A$11,IF($C$7,8,0),1,1)</f>
        <v>14.85</v>
      </c>
      <c r="E1859" s="4">
        <f ca="1">OFFSET(InputPriceData!D$15,CalculationsAndCharts!$A1859+$A$11,IF($C$7,8,0),1,1)</f>
        <v>15.06</v>
      </c>
      <c r="F1859" s="4">
        <f ca="1">OFFSET(InputPriceData!E$15,CalculationsAndCharts!$A1859+$A$11,IF($C$7,8,0),1,1)</f>
        <v>14.68</v>
      </c>
      <c r="G1859" s="4">
        <f ca="1">OFFSET(InputPriceData!F$15,CalculationsAndCharts!$A1859+$A$11,IF($C$7,8,0),1,1)</f>
        <v>15.05</v>
      </c>
      <c r="H1859" s="128"/>
      <c r="I1859" s="128"/>
      <c r="K1859" s="124"/>
      <c r="L1859" s="279"/>
      <c r="M1859" s="281"/>
      <c r="N1859" s="280"/>
      <c r="O1859" s="4"/>
      <c r="P1859" s="4"/>
      <c r="Q1859" s="3"/>
      <c r="S1859" s="309">
        <f t="shared" ca="1" si="770"/>
        <v>15.05</v>
      </c>
      <c r="T1859" s="309">
        <f t="shared" ca="1" si="771"/>
        <v>14.28</v>
      </c>
      <c r="U1859" s="310">
        <f t="shared" ca="1" si="763"/>
        <v>1</v>
      </c>
      <c r="V1859" s="310" t="b">
        <f t="shared" ca="1" si="772"/>
        <v>0</v>
      </c>
      <c r="W1859" s="3" t="b">
        <f t="shared" ca="1" si="773"/>
        <v>0</v>
      </c>
      <c r="X1859" s="3" t="str">
        <f t="shared" ca="1" si="774"/>
        <v/>
      </c>
      <c r="Y1859" s="3" t="str">
        <f t="shared" ca="1" si="764"/>
        <v/>
      </c>
      <c r="Z1859" s="3" t="str">
        <f t="shared" ca="1" si="775"/>
        <v/>
      </c>
      <c r="AA1859" s="3" t="str">
        <f t="shared" ca="1" si="776"/>
        <v/>
      </c>
      <c r="AB1859" s="205">
        <f t="shared" ca="1" si="777"/>
        <v>3859</v>
      </c>
      <c r="AC1859" s="205">
        <f t="shared" ca="1" si="778"/>
        <v>60</v>
      </c>
      <c r="AD1859" s="205">
        <f t="shared" ca="1" si="765"/>
        <v>64.316666666666663</v>
      </c>
      <c r="AE1859" s="205">
        <f t="shared" ca="1" si="766"/>
        <v>14.316666666666663</v>
      </c>
      <c r="AF1859" s="205">
        <f t="shared" ca="1" si="779"/>
        <v>2.8633333333333328</v>
      </c>
      <c r="AG1859" s="205"/>
      <c r="AH1859" s="205"/>
      <c r="AI1859" s="205"/>
      <c r="AJ1859" s="205"/>
      <c r="AK1859" s="4"/>
      <c r="AL1859" s="4"/>
      <c r="AM1859" s="309">
        <f t="shared" ca="1" si="780"/>
        <v>15.05</v>
      </c>
      <c r="AN1859" s="309">
        <f t="shared" ca="1" si="781"/>
        <v>14.28</v>
      </c>
      <c r="AO1859" s="310">
        <f t="shared" ca="1" si="782"/>
        <v>1</v>
      </c>
      <c r="AP1859" s="310" t="b">
        <f t="shared" ca="1" si="783"/>
        <v>0</v>
      </c>
      <c r="AQ1859" s="309">
        <f t="shared" ca="1" si="784"/>
        <v>0.42749999999999999</v>
      </c>
      <c r="AR1859" s="205">
        <f t="shared" ca="1" si="767"/>
        <v>13.8225</v>
      </c>
      <c r="AS1859" s="45" t="b">
        <f t="shared" ca="1" si="768"/>
        <v>0</v>
      </c>
      <c r="AT1859">
        <f t="shared" ca="1" si="769"/>
        <v>8</v>
      </c>
      <c r="AU1859" t="b">
        <f t="shared" ca="1" si="785"/>
        <v>0</v>
      </c>
      <c r="AV1859" t="b">
        <f t="shared" ca="1" si="786"/>
        <v>0</v>
      </c>
      <c r="AW1859" s="266" t="b">
        <f t="shared" ca="1" si="787"/>
        <v>0</v>
      </c>
      <c r="AX1859" s="266" t="b">
        <f t="shared" ca="1" si="788"/>
        <v>1</v>
      </c>
      <c r="AY1859" s="266" t="b">
        <f t="shared" ca="1" si="789"/>
        <v>0</v>
      </c>
    </row>
    <row r="1860" spans="1:51" s="37" customFormat="1" x14ac:dyDescent="0.25">
      <c r="A1860" s="37">
        <v>1828</v>
      </c>
      <c r="B1860" s="206">
        <f ca="1">OFFSET(InputPriceData!B$15,CalculationsAndCharts!$A1860+$A$11,0,1,1)</f>
        <v>39363</v>
      </c>
      <c r="C1860" s="207">
        <f ca="1">OFFSET(InputPriceData!G$15,CalculationsAndCharts!$A1860+$A$11,IF($C$7,8,0),1,1)</f>
        <v>350100</v>
      </c>
      <c r="D1860" s="208">
        <f ca="1">OFFSET(InputPriceData!C$15,CalculationsAndCharts!$A1860+$A$11,IF($C$7,8,0),1,1)</f>
        <v>15.05</v>
      </c>
      <c r="E1860" s="208">
        <f ca="1">OFFSET(InputPriceData!D$15,CalculationsAndCharts!$A1860+$A$11,IF($C$7,8,0),1,1)</f>
        <v>15.05</v>
      </c>
      <c r="F1860" s="208">
        <f ca="1">OFFSET(InputPriceData!E$15,CalculationsAndCharts!$A1860+$A$11,IF($C$7,8,0),1,1)</f>
        <v>14.73</v>
      </c>
      <c r="G1860" s="208">
        <f ca="1">OFFSET(InputPriceData!F$15,CalculationsAndCharts!$A1860+$A$11,IF($C$7,8,0),1,1)</f>
        <v>14.79</v>
      </c>
      <c r="H1860" s="128"/>
      <c r="I1860" s="128"/>
      <c r="K1860" s="124"/>
      <c r="L1860" s="279"/>
      <c r="M1860" s="281"/>
      <c r="N1860" s="280"/>
      <c r="O1860" s="208"/>
      <c r="P1860" s="208"/>
      <c r="Q1860" s="207"/>
      <c r="S1860" s="309">
        <f t="shared" ca="1" si="770"/>
        <v>15.05</v>
      </c>
      <c r="T1860" s="309">
        <f t="shared" ca="1" si="771"/>
        <v>14.28</v>
      </c>
      <c r="U1860" s="310">
        <f t="shared" ca="1" si="763"/>
        <v>0.66233766233766089</v>
      </c>
      <c r="V1860" s="310" t="b">
        <f t="shared" ca="1" si="772"/>
        <v>0</v>
      </c>
      <c r="W1860" s="3" t="b">
        <f t="shared" ca="1" si="773"/>
        <v>0</v>
      </c>
      <c r="X1860" s="3" t="str">
        <f t="shared" ca="1" si="774"/>
        <v/>
      </c>
      <c r="Y1860" s="3" t="str">
        <f t="shared" ca="1" si="764"/>
        <v/>
      </c>
      <c r="Z1860" s="3" t="str">
        <f t="shared" ca="1" si="775"/>
        <v/>
      </c>
      <c r="AA1860" s="3" t="str">
        <f t="shared" ca="1" si="776"/>
        <v/>
      </c>
      <c r="AB1860" s="205">
        <f t="shared" ca="1" si="777"/>
        <v>3859</v>
      </c>
      <c r="AC1860" s="205">
        <f t="shared" ca="1" si="778"/>
        <v>60</v>
      </c>
      <c r="AD1860" s="205">
        <f t="shared" ca="1" si="765"/>
        <v>64.316666666666663</v>
      </c>
      <c r="AE1860" s="205">
        <f t="shared" ca="1" si="766"/>
        <v>14.316666666666663</v>
      </c>
      <c r="AF1860" s="205">
        <f t="shared" ca="1" si="779"/>
        <v>2.8633333333333328</v>
      </c>
      <c r="AG1860" s="205"/>
      <c r="AH1860" s="205"/>
      <c r="AI1860" s="205"/>
      <c r="AJ1860" s="205"/>
      <c r="AK1860" s="208"/>
      <c r="AL1860" s="208"/>
      <c r="AM1860" s="309">
        <f t="shared" ca="1" si="780"/>
        <v>15.05</v>
      </c>
      <c r="AN1860" s="309">
        <f t="shared" ca="1" si="781"/>
        <v>14.28</v>
      </c>
      <c r="AO1860" s="310">
        <f t="shared" ca="1" si="782"/>
        <v>0.66233766233766089</v>
      </c>
      <c r="AP1860" s="310" t="b">
        <f t="shared" ca="1" si="783"/>
        <v>0</v>
      </c>
      <c r="AQ1860" s="309">
        <f t="shared" ca="1" si="784"/>
        <v>0.42749999999999999</v>
      </c>
      <c r="AR1860" s="205">
        <f t="shared" ca="1" si="767"/>
        <v>13.8225</v>
      </c>
      <c r="AS1860" s="45" t="b">
        <f t="shared" ca="1" si="768"/>
        <v>0</v>
      </c>
      <c r="AT1860">
        <f t="shared" ca="1" si="769"/>
        <v>7</v>
      </c>
      <c r="AU1860" t="b">
        <f t="shared" ca="1" si="785"/>
        <v>0</v>
      </c>
      <c r="AV1860" t="b">
        <f t="shared" ca="1" si="786"/>
        <v>0</v>
      </c>
      <c r="AW1860" s="266" t="b">
        <f t="shared" ca="1" si="787"/>
        <v>0</v>
      </c>
      <c r="AX1860" s="266" t="b">
        <f t="shared" ca="1" si="788"/>
        <v>1</v>
      </c>
      <c r="AY1860" s="266" t="b">
        <f t="shared" ca="1" si="789"/>
        <v>0</v>
      </c>
    </row>
    <row r="1861" spans="1:51" x14ac:dyDescent="0.25">
      <c r="A1861">
        <v>1829</v>
      </c>
      <c r="B1861" s="163">
        <f ca="1">OFFSET(InputPriceData!B$15,CalculationsAndCharts!$A1861+$A$11,0,1,1)</f>
        <v>39360</v>
      </c>
      <c r="C1861" s="3">
        <f ca="1">OFFSET(InputPriceData!G$15,CalculationsAndCharts!$A1861+$A$11,IF($C$7,8,0),1,1)</f>
        <v>413500</v>
      </c>
      <c r="D1861" s="4">
        <f ca="1">OFFSET(InputPriceData!C$15,CalculationsAndCharts!$A1861+$A$11,IF($C$7,8,0),1,1)</f>
        <v>14.68</v>
      </c>
      <c r="E1861" s="4">
        <f ca="1">OFFSET(InputPriceData!D$15,CalculationsAndCharts!$A1861+$A$11,IF($C$7,8,0),1,1)</f>
        <v>15.16</v>
      </c>
      <c r="F1861" s="4">
        <f ca="1">OFFSET(InputPriceData!E$15,CalculationsAndCharts!$A1861+$A$11,IF($C$7,8,0),1,1)</f>
        <v>14.68</v>
      </c>
      <c r="G1861" s="4">
        <f ca="1">OFFSET(InputPriceData!F$15,CalculationsAndCharts!$A1861+$A$11,IF($C$7,8,0),1,1)</f>
        <v>15.05</v>
      </c>
      <c r="H1861" s="128"/>
      <c r="I1861" s="128"/>
      <c r="K1861" s="124"/>
      <c r="L1861" s="279"/>
      <c r="M1861" s="281"/>
      <c r="N1861" s="280"/>
      <c r="O1861" s="4"/>
      <c r="P1861" s="4"/>
      <c r="Q1861" s="3"/>
      <c r="S1861" s="309">
        <f t="shared" ca="1" si="770"/>
        <v>15.05</v>
      </c>
      <c r="T1861" s="309">
        <f t="shared" ca="1" si="771"/>
        <v>14.28</v>
      </c>
      <c r="U1861" s="310">
        <f t="shared" ca="1" si="763"/>
        <v>1</v>
      </c>
      <c r="V1861" s="310" t="b">
        <f t="shared" ca="1" si="772"/>
        <v>0</v>
      </c>
      <c r="W1861" s="3" t="b">
        <f t="shared" ca="1" si="773"/>
        <v>1</v>
      </c>
      <c r="X1861" s="3">
        <f t="shared" ca="1" si="774"/>
        <v>14.51</v>
      </c>
      <c r="Y1861" s="3">
        <f t="shared" ca="1" si="764"/>
        <v>3.7215713301171669</v>
      </c>
      <c r="Z1861" s="3">
        <f t="shared" ca="1" si="775"/>
        <v>3.7215713301171669</v>
      </c>
      <c r="AA1861" s="3">
        <f t="shared" ca="1" si="776"/>
        <v>68</v>
      </c>
      <c r="AB1861" s="205">
        <f t="shared" ca="1" si="777"/>
        <v>3859</v>
      </c>
      <c r="AC1861" s="205">
        <f t="shared" ca="1" si="778"/>
        <v>60</v>
      </c>
      <c r="AD1861" s="205">
        <f t="shared" ca="1" si="765"/>
        <v>64.316666666666663</v>
      </c>
      <c r="AE1861" s="205">
        <f t="shared" ca="1" si="766"/>
        <v>14.316666666666663</v>
      </c>
      <c r="AF1861" s="205">
        <f t="shared" ca="1" si="779"/>
        <v>2.8633333333333328</v>
      </c>
      <c r="AG1861" s="205"/>
      <c r="AH1861" s="205"/>
      <c r="AI1861" s="205"/>
      <c r="AJ1861" s="205"/>
      <c r="AK1861" s="4"/>
      <c r="AL1861" s="4"/>
      <c r="AM1861" s="309">
        <f t="shared" ca="1" si="780"/>
        <v>15.05</v>
      </c>
      <c r="AN1861" s="309">
        <f t="shared" ca="1" si="781"/>
        <v>14.28</v>
      </c>
      <c r="AO1861" s="310">
        <f t="shared" ca="1" si="782"/>
        <v>1</v>
      </c>
      <c r="AP1861" s="310" t="b">
        <f t="shared" ca="1" si="783"/>
        <v>0</v>
      </c>
      <c r="AQ1861" s="309">
        <f t="shared" ca="1" si="784"/>
        <v>0.42749999999999999</v>
      </c>
      <c r="AR1861" s="205">
        <f t="shared" ca="1" si="767"/>
        <v>13.8225</v>
      </c>
      <c r="AS1861" s="45" t="b">
        <f t="shared" ca="1" si="768"/>
        <v>0</v>
      </c>
      <c r="AT1861">
        <f t="shared" ca="1" si="769"/>
        <v>6</v>
      </c>
      <c r="AU1861" t="b">
        <f t="shared" ca="1" si="785"/>
        <v>0</v>
      </c>
      <c r="AV1861" t="b">
        <f t="shared" ca="1" si="786"/>
        <v>0</v>
      </c>
      <c r="AW1861" s="266" t="b">
        <f t="shared" ca="1" si="787"/>
        <v>0</v>
      </c>
      <c r="AX1861" s="266" t="b">
        <f t="shared" ca="1" si="788"/>
        <v>1</v>
      </c>
      <c r="AY1861" s="266" t="b">
        <f t="shared" ca="1" si="789"/>
        <v>0</v>
      </c>
    </row>
    <row r="1862" spans="1:51" x14ac:dyDescent="0.25">
      <c r="A1862">
        <v>1830</v>
      </c>
      <c r="B1862" s="163">
        <f ca="1">OFFSET(InputPriceData!B$15,CalculationsAndCharts!$A1862+$A$11,0,1,1)</f>
        <v>39359</v>
      </c>
      <c r="C1862" s="3">
        <f ca="1">OFFSET(InputPriceData!G$15,CalculationsAndCharts!$A1862+$A$11,IF($C$7,8,0),1,1)</f>
        <v>235700</v>
      </c>
      <c r="D1862" s="4">
        <f ca="1">OFFSET(InputPriceData!C$15,CalculationsAndCharts!$A1862+$A$11,IF($C$7,8,0),1,1)</f>
        <v>14.58</v>
      </c>
      <c r="E1862" s="4">
        <f ca="1">OFFSET(InputPriceData!D$15,CalculationsAndCharts!$A1862+$A$11,IF($C$7,8,0),1,1)</f>
        <v>14.66</v>
      </c>
      <c r="F1862" s="4">
        <f ca="1">OFFSET(InputPriceData!E$15,CalculationsAndCharts!$A1862+$A$11,IF($C$7,8,0),1,1)</f>
        <v>14.42</v>
      </c>
      <c r="G1862" s="4">
        <f ca="1">OFFSET(InputPriceData!F$15,CalculationsAndCharts!$A1862+$A$11,IF($C$7,8,0),1,1)</f>
        <v>14.55</v>
      </c>
      <c r="H1862" s="128"/>
      <c r="I1862" s="128"/>
      <c r="K1862" s="124"/>
      <c r="L1862" s="279"/>
      <c r="M1862" s="281"/>
      <c r="N1862" s="280"/>
      <c r="O1862" s="4"/>
      <c r="P1862" s="4"/>
      <c r="Q1862" s="3"/>
      <c r="S1862" s="309">
        <f t="shared" ca="1" si="770"/>
        <v>15.05</v>
      </c>
      <c r="T1862" s="309">
        <f t="shared" ca="1" si="771"/>
        <v>14.28</v>
      </c>
      <c r="U1862" s="310">
        <f t="shared" ca="1" si="763"/>
        <v>0.35064935064935177</v>
      </c>
      <c r="V1862" s="310" t="b">
        <f t="shared" ca="1" si="772"/>
        <v>0</v>
      </c>
      <c r="W1862" s="3" t="b">
        <f t="shared" ca="1" si="773"/>
        <v>0</v>
      </c>
      <c r="X1862" s="3" t="str">
        <f t="shared" ca="1" si="774"/>
        <v/>
      </c>
      <c r="Y1862" s="3" t="str">
        <f t="shared" ca="1" si="764"/>
        <v/>
      </c>
      <c r="Z1862" s="3" t="str">
        <f t="shared" ca="1" si="775"/>
        <v/>
      </c>
      <c r="AA1862" s="3" t="str">
        <f t="shared" ca="1" si="776"/>
        <v/>
      </c>
      <c r="AB1862" s="205">
        <f t="shared" ca="1" si="777"/>
        <v>3791</v>
      </c>
      <c r="AC1862" s="205">
        <f t="shared" ca="1" si="778"/>
        <v>59</v>
      </c>
      <c r="AD1862" s="205">
        <f t="shared" ca="1" si="765"/>
        <v>64.254237288135599</v>
      </c>
      <c r="AE1862" s="205">
        <f t="shared" ca="1" si="766"/>
        <v>14.254237288135599</v>
      </c>
      <c r="AF1862" s="205">
        <f t="shared" ca="1" si="779"/>
        <v>2.8508474576271201</v>
      </c>
      <c r="AG1862" s="205"/>
      <c r="AH1862" s="205"/>
      <c r="AI1862" s="205"/>
      <c r="AJ1862" s="205"/>
      <c r="AK1862" s="4"/>
      <c r="AL1862" s="4"/>
      <c r="AM1862" s="309">
        <f t="shared" ca="1" si="780"/>
        <v>15.05</v>
      </c>
      <c r="AN1862" s="309">
        <f t="shared" ca="1" si="781"/>
        <v>14.28</v>
      </c>
      <c r="AO1862" s="310">
        <f t="shared" ca="1" si="782"/>
        <v>0.35064935064935177</v>
      </c>
      <c r="AP1862" s="310" t="b">
        <f t="shared" ca="1" si="783"/>
        <v>0</v>
      </c>
      <c r="AQ1862" s="309">
        <f t="shared" ca="1" si="784"/>
        <v>0.42749999999999999</v>
      </c>
      <c r="AR1862" s="205">
        <f t="shared" ca="1" si="767"/>
        <v>13.8225</v>
      </c>
      <c r="AS1862" s="45" t="b">
        <f t="shared" ca="1" si="768"/>
        <v>0</v>
      </c>
      <c r="AT1862">
        <f t="shared" ca="1" si="769"/>
        <v>5</v>
      </c>
      <c r="AU1862" t="b">
        <f t="shared" ca="1" si="785"/>
        <v>0</v>
      </c>
      <c r="AV1862" t="b">
        <f t="shared" ca="1" si="786"/>
        <v>0</v>
      </c>
      <c r="AW1862" s="266" t="b">
        <f t="shared" ca="1" si="787"/>
        <v>0</v>
      </c>
      <c r="AX1862" s="266" t="b">
        <f t="shared" ca="1" si="788"/>
        <v>1</v>
      </c>
      <c r="AY1862" s="266" t="b">
        <f t="shared" ca="1" si="789"/>
        <v>0</v>
      </c>
    </row>
    <row r="1863" spans="1:51" x14ac:dyDescent="0.25">
      <c r="A1863">
        <v>1831</v>
      </c>
      <c r="B1863" s="163">
        <f ca="1">OFFSET(InputPriceData!B$15,CalculationsAndCharts!$A1863+$A$11,0,1,1)</f>
        <v>39358</v>
      </c>
      <c r="C1863" s="3">
        <f ca="1">OFFSET(InputPriceData!G$15,CalculationsAndCharts!$A1863+$A$11,IF($C$7,8,0),1,1)</f>
        <v>380400</v>
      </c>
      <c r="D1863" s="4">
        <f ca="1">OFFSET(InputPriceData!C$15,CalculationsAndCharts!$A1863+$A$11,IF($C$7,8,0),1,1)</f>
        <v>14.91</v>
      </c>
      <c r="E1863" s="4">
        <f ca="1">OFFSET(InputPriceData!D$15,CalculationsAndCharts!$A1863+$A$11,IF($C$7,8,0),1,1)</f>
        <v>14.98</v>
      </c>
      <c r="F1863" s="4">
        <f ca="1">OFFSET(InputPriceData!E$15,CalculationsAndCharts!$A1863+$A$11,IF($C$7,8,0),1,1)</f>
        <v>14.48</v>
      </c>
      <c r="G1863" s="4">
        <f ca="1">OFFSET(InputPriceData!F$15,CalculationsAndCharts!$A1863+$A$11,IF($C$7,8,0),1,1)</f>
        <v>14.55</v>
      </c>
      <c r="H1863" s="128"/>
      <c r="I1863" s="128"/>
      <c r="K1863" s="124"/>
      <c r="L1863" s="279"/>
      <c r="M1863" s="281"/>
      <c r="N1863" s="280"/>
      <c r="O1863" s="4"/>
      <c r="P1863" s="4"/>
      <c r="Q1863" s="3"/>
      <c r="S1863" s="309">
        <f t="shared" ca="1" si="770"/>
        <v>15.05</v>
      </c>
      <c r="T1863" s="309">
        <f t="shared" ca="1" si="771"/>
        <v>14.28</v>
      </c>
      <c r="U1863" s="310">
        <f t="shared" ca="1" si="763"/>
        <v>0.35064935064935177</v>
      </c>
      <c r="V1863" s="310" t="b">
        <f t="shared" ca="1" si="772"/>
        <v>0</v>
      </c>
      <c r="W1863" s="3" t="b">
        <f t="shared" ca="1" si="773"/>
        <v>0</v>
      </c>
      <c r="X1863" s="3" t="str">
        <f t="shared" ca="1" si="774"/>
        <v/>
      </c>
      <c r="Y1863" s="3" t="str">
        <f t="shared" ca="1" si="764"/>
        <v/>
      </c>
      <c r="Z1863" s="3" t="str">
        <f t="shared" ca="1" si="775"/>
        <v/>
      </c>
      <c r="AA1863" s="3" t="str">
        <f t="shared" ca="1" si="776"/>
        <v/>
      </c>
      <c r="AB1863" s="205">
        <f t="shared" ca="1" si="777"/>
        <v>3791</v>
      </c>
      <c r="AC1863" s="205">
        <f t="shared" ca="1" si="778"/>
        <v>59</v>
      </c>
      <c r="AD1863" s="205">
        <f t="shared" ca="1" si="765"/>
        <v>64.254237288135599</v>
      </c>
      <c r="AE1863" s="205">
        <f t="shared" ca="1" si="766"/>
        <v>14.254237288135599</v>
      </c>
      <c r="AF1863" s="205">
        <f t="shared" ca="1" si="779"/>
        <v>2.8508474576271201</v>
      </c>
      <c r="AG1863" s="205"/>
      <c r="AH1863" s="205"/>
      <c r="AI1863" s="205"/>
      <c r="AJ1863" s="205"/>
      <c r="AK1863" s="4"/>
      <c r="AL1863" s="4"/>
      <c r="AM1863" s="309">
        <f t="shared" ca="1" si="780"/>
        <v>15.05</v>
      </c>
      <c r="AN1863" s="309">
        <f t="shared" ca="1" si="781"/>
        <v>14.28</v>
      </c>
      <c r="AO1863" s="310">
        <f t="shared" ca="1" si="782"/>
        <v>0.35064935064935177</v>
      </c>
      <c r="AP1863" s="310" t="b">
        <f t="shared" ca="1" si="783"/>
        <v>0</v>
      </c>
      <c r="AQ1863" s="309">
        <f t="shared" ca="1" si="784"/>
        <v>0.42749999999999999</v>
      </c>
      <c r="AR1863" s="205">
        <f t="shared" ca="1" si="767"/>
        <v>13.8225</v>
      </c>
      <c r="AS1863" s="45" t="b">
        <f t="shared" ca="1" si="768"/>
        <v>0</v>
      </c>
      <c r="AT1863">
        <f t="shared" ca="1" si="769"/>
        <v>4</v>
      </c>
      <c r="AU1863" t="b">
        <f t="shared" ca="1" si="785"/>
        <v>0</v>
      </c>
      <c r="AV1863" t="b">
        <f t="shared" ca="1" si="786"/>
        <v>0</v>
      </c>
      <c r="AW1863" s="266" t="b">
        <f t="shared" ca="1" si="787"/>
        <v>0</v>
      </c>
      <c r="AX1863" s="266" t="b">
        <f t="shared" ca="1" si="788"/>
        <v>1</v>
      </c>
      <c r="AY1863" s="266" t="b">
        <f t="shared" ca="1" si="789"/>
        <v>0</v>
      </c>
    </row>
    <row r="1864" spans="1:51" x14ac:dyDescent="0.25">
      <c r="A1864">
        <v>1832</v>
      </c>
      <c r="B1864" s="163">
        <f ca="1">OFFSET(InputPriceData!B$15,CalculationsAndCharts!$A1864+$A$11,0,1,1)</f>
        <v>39357</v>
      </c>
      <c r="C1864" s="3">
        <f ca="1">OFFSET(InputPriceData!G$15,CalculationsAndCharts!$A1864+$A$11,IF($C$7,8,0),1,1)</f>
        <v>261900</v>
      </c>
      <c r="D1864" s="4">
        <f ca="1">OFFSET(InputPriceData!C$15,CalculationsAndCharts!$A1864+$A$11,IF($C$7,8,0),1,1)</f>
        <v>14.49</v>
      </c>
      <c r="E1864" s="4">
        <f ca="1">OFFSET(InputPriceData!D$15,CalculationsAndCharts!$A1864+$A$11,IF($C$7,8,0),1,1)</f>
        <v>15</v>
      </c>
      <c r="F1864" s="4">
        <f ca="1">OFFSET(InputPriceData!E$15,CalculationsAndCharts!$A1864+$A$11,IF($C$7,8,0),1,1)</f>
        <v>14.49</v>
      </c>
      <c r="G1864" s="4">
        <f ca="1">OFFSET(InputPriceData!F$15,CalculationsAndCharts!$A1864+$A$11,IF($C$7,8,0),1,1)</f>
        <v>14.97</v>
      </c>
      <c r="H1864" s="128"/>
      <c r="I1864" s="128"/>
      <c r="K1864" s="124"/>
      <c r="L1864" s="279"/>
      <c r="M1864" s="281"/>
      <c r="N1864" s="280"/>
      <c r="O1864" s="4"/>
      <c r="P1864" s="4"/>
      <c r="Q1864" s="3"/>
      <c r="S1864" s="309">
        <f t="shared" ca="1" si="770"/>
        <v>15.05</v>
      </c>
      <c r="T1864" s="309">
        <f t="shared" ca="1" si="771"/>
        <v>14.28</v>
      </c>
      <c r="U1864" s="310">
        <f t="shared" ca="1" si="763"/>
        <v>0.89610389610389618</v>
      </c>
      <c r="V1864" s="310" t="b">
        <f t="shared" ca="1" si="772"/>
        <v>0</v>
      </c>
      <c r="W1864" s="3" t="b">
        <f t="shared" ca="1" si="773"/>
        <v>1</v>
      </c>
      <c r="X1864" s="3">
        <f t="shared" ca="1" si="774"/>
        <v>14.91</v>
      </c>
      <c r="Y1864" s="3">
        <f t="shared" ca="1" si="764"/>
        <v>0.40241448692153253</v>
      </c>
      <c r="Z1864" s="3">
        <f t="shared" ca="1" si="775"/>
        <v>0.40241448692153253</v>
      </c>
      <c r="AA1864" s="3">
        <f t="shared" ca="1" si="776"/>
        <v>52</v>
      </c>
      <c r="AB1864" s="205">
        <f t="shared" ca="1" si="777"/>
        <v>3791</v>
      </c>
      <c r="AC1864" s="205">
        <f t="shared" ca="1" si="778"/>
        <v>59</v>
      </c>
      <c r="AD1864" s="205">
        <f t="shared" ca="1" si="765"/>
        <v>64.254237288135599</v>
      </c>
      <c r="AE1864" s="205">
        <f t="shared" ca="1" si="766"/>
        <v>14.254237288135599</v>
      </c>
      <c r="AF1864" s="205">
        <f t="shared" ca="1" si="779"/>
        <v>2.8508474576271201</v>
      </c>
      <c r="AG1864" s="205"/>
      <c r="AH1864" s="205"/>
      <c r="AI1864" s="205"/>
      <c r="AJ1864" s="205"/>
      <c r="AK1864" s="4"/>
      <c r="AL1864" s="4"/>
      <c r="AM1864" s="309">
        <f t="shared" ca="1" si="780"/>
        <v>15.05</v>
      </c>
      <c r="AN1864" s="309">
        <f t="shared" ca="1" si="781"/>
        <v>14.28</v>
      </c>
      <c r="AO1864" s="310">
        <f t="shared" ca="1" si="782"/>
        <v>0.89610389610389618</v>
      </c>
      <c r="AP1864" s="310" t="b">
        <f t="shared" ca="1" si="783"/>
        <v>0</v>
      </c>
      <c r="AQ1864" s="309">
        <f t="shared" ca="1" si="784"/>
        <v>0.42749999999999999</v>
      </c>
      <c r="AR1864" s="205">
        <f t="shared" ca="1" si="767"/>
        <v>13.8225</v>
      </c>
      <c r="AS1864" s="45" t="b">
        <f t="shared" ca="1" si="768"/>
        <v>0</v>
      </c>
      <c r="AT1864">
        <f t="shared" ca="1" si="769"/>
        <v>3</v>
      </c>
      <c r="AU1864" t="b">
        <f t="shared" ca="1" si="785"/>
        <v>0</v>
      </c>
      <c r="AV1864" t="b">
        <f t="shared" ca="1" si="786"/>
        <v>0</v>
      </c>
      <c r="AW1864" s="266" t="b">
        <f t="shared" ca="1" si="787"/>
        <v>0</v>
      </c>
      <c r="AX1864" s="266" t="b">
        <f t="shared" ca="1" si="788"/>
        <v>1</v>
      </c>
      <c r="AY1864" s="266" t="b">
        <f t="shared" ca="1" si="789"/>
        <v>0</v>
      </c>
    </row>
    <row r="1865" spans="1:51" x14ac:dyDescent="0.25">
      <c r="A1865">
        <v>1833</v>
      </c>
      <c r="B1865" s="163">
        <f ca="1">OFFSET(InputPriceData!B$15,CalculationsAndCharts!$A1865+$A$11,0,1,1)</f>
        <v>39356</v>
      </c>
      <c r="C1865" s="3">
        <f ca="1">OFFSET(InputPriceData!G$15,CalculationsAndCharts!$A1865+$A$11,IF($C$7,8,0),1,1)</f>
        <v>379900</v>
      </c>
      <c r="D1865" s="4">
        <f ca="1">OFFSET(InputPriceData!C$15,CalculationsAndCharts!$A1865+$A$11,IF($C$7,8,0),1,1)</f>
        <v>14.26</v>
      </c>
      <c r="E1865" s="4">
        <f ca="1">OFFSET(InputPriceData!D$15,CalculationsAndCharts!$A1865+$A$11,IF($C$7,8,0),1,1)</f>
        <v>14.53</v>
      </c>
      <c r="F1865" s="4">
        <f ca="1">OFFSET(InputPriceData!E$15,CalculationsAndCharts!$A1865+$A$11,IF($C$7,8,0),1,1)</f>
        <v>14.18</v>
      </c>
      <c r="G1865" s="4">
        <f ca="1">OFFSET(InputPriceData!F$15,CalculationsAndCharts!$A1865+$A$11,IF($C$7,8,0),1,1)</f>
        <v>14.44</v>
      </c>
      <c r="H1865" s="128"/>
      <c r="I1865" s="128"/>
      <c r="K1865" s="124"/>
      <c r="L1865" s="279"/>
      <c r="M1865" s="281"/>
      <c r="N1865" s="280"/>
      <c r="O1865" s="4"/>
      <c r="P1865" s="4"/>
      <c r="Q1865" s="3"/>
      <c r="S1865" s="309">
        <f t="shared" ca="1" si="770"/>
        <v>15.23</v>
      </c>
      <c r="T1865" s="309">
        <f t="shared" ca="1" si="771"/>
        <v>14.28</v>
      </c>
      <c r="U1865" s="310">
        <f t="shared" ca="1" si="763"/>
        <v>0.16842105263157892</v>
      </c>
      <c r="V1865" s="310" t="b">
        <f t="shared" ca="1" si="772"/>
        <v>0</v>
      </c>
      <c r="W1865" s="3" t="b">
        <f t="shared" ca="1" si="773"/>
        <v>0</v>
      </c>
      <c r="X1865" s="3" t="str">
        <f t="shared" ca="1" si="774"/>
        <v/>
      </c>
      <c r="Y1865" s="3" t="str">
        <f t="shared" ca="1" si="764"/>
        <v/>
      </c>
      <c r="Z1865" s="3" t="str">
        <f t="shared" ca="1" si="775"/>
        <v/>
      </c>
      <c r="AA1865" s="3" t="str">
        <f t="shared" ca="1" si="776"/>
        <v/>
      </c>
      <c r="AB1865" s="205">
        <f t="shared" ca="1" si="777"/>
        <v>3739</v>
      </c>
      <c r="AC1865" s="205">
        <f t="shared" ca="1" si="778"/>
        <v>58</v>
      </c>
      <c r="AD1865" s="205">
        <f t="shared" ca="1" si="765"/>
        <v>64.465517241379317</v>
      </c>
      <c r="AE1865" s="205">
        <f t="shared" ca="1" si="766"/>
        <v>14.465517241379317</v>
      </c>
      <c r="AF1865" s="205">
        <f t="shared" ca="1" si="779"/>
        <v>2.8931034482758635</v>
      </c>
      <c r="AG1865" s="205"/>
      <c r="AH1865" s="205"/>
      <c r="AI1865" s="205"/>
      <c r="AJ1865" s="205"/>
      <c r="AK1865" s="4"/>
      <c r="AL1865" s="4"/>
      <c r="AM1865" s="309">
        <f t="shared" ca="1" si="780"/>
        <v>15.05</v>
      </c>
      <c r="AN1865" s="309">
        <f t="shared" ca="1" si="781"/>
        <v>14.28</v>
      </c>
      <c r="AO1865" s="310">
        <f t="shared" ca="1" si="782"/>
        <v>0.20779220779220761</v>
      </c>
      <c r="AP1865" s="310" t="b">
        <f t="shared" ca="1" si="783"/>
        <v>0</v>
      </c>
      <c r="AQ1865" s="309">
        <f t="shared" ca="1" si="784"/>
        <v>0.42749999999999999</v>
      </c>
      <c r="AR1865" s="205">
        <f t="shared" ca="1" si="767"/>
        <v>13.8225</v>
      </c>
      <c r="AS1865" s="45" t="b">
        <f t="shared" ca="1" si="768"/>
        <v>0</v>
      </c>
      <c r="AT1865">
        <f t="shared" ca="1" si="769"/>
        <v>2</v>
      </c>
      <c r="AU1865" t="b">
        <f t="shared" ca="1" si="785"/>
        <v>0</v>
      </c>
      <c r="AV1865" t="b">
        <f t="shared" ca="1" si="786"/>
        <v>0</v>
      </c>
      <c r="AW1865" s="266" t="b">
        <f t="shared" ca="1" si="787"/>
        <v>0</v>
      </c>
      <c r="AX1865" s="266" t="b">
        <f t="shared" ca="1" si="788"/>
        <v>1</v>
      </c>
      <c r="AY1865" s="266" t="b">
        <f t="shared" ca="1" si="789"/>
        <v>0</v>
      </c>
    </row>
    <row r="1866" spans="1:51" x14ac:dyDescent="0.25">
      <c r="A1866">
        <v>1834</v>
      </c>
      <c r="B1866" s="163">
        <f ca="1">OFFSET(InputPriceData!B$15,CalculationsAndCharts!$A1866+$A$11,0,1,1)</f>
        <v>39353</v>
      </c>
      <c r="C1866" s="3">
        <f ca="1">OFFSET(InputPriceData!G$15,CalculationsAndCharts!$A1866+$A$11,IF($C$7,8,0),1,1)</f>
        <v>327800</v>
      </c>
      <c r="D1866" s="4">
        <f ca="1">OFFSET(InputPriceData!C$15,CalculationsAndCharts!$A1866+$A$11,IF($C$7,8,0),1,1)</f>
        <v>14.25</v>
      </c>
      <c r="E1866" s="4">
        <f ca="1">OFFSET(InputPriceData!D$15,CalculationsAndCharts!$A1866+$A$11,IF($C$7,8,0),1,1)</f>
        <v>14.47</v>
      </c>
      <c r="F1866" s="4">
        <f ca="1">OFFSET(InputPriceData!E$15,CalculationsAndCharts!$A1866+$A$11,IF($C$7,8,0),1,1)</f>
        <v>14.18</v>
      </c>
      <c r="G1866" s="4">
        <f ca="1">OFFSET(InputPriceData!F$15,CalculationsAndCharts!$A1866+$A$11,IF($C$7,8,0),1,1)</f>
        <v>14.28</v>
      </c>
      <c r="H1866" s="128"/>
      <c r="I1866" s="128"/>
      <c r="K1866" s="124"/>
      <c r="L1866" s="279"/>
      <c r="M1866" s="281"/>
      <c r="N1866" s="280"/>
      <c r="O1866" s="4"/>
      <c r="P1866" s="4"/>
      <c r="Q1866" s="3"/>
      <c r="S1866" s="309">
        <f t="shared" ca="1" si="770"/>
        <v>15.23</v>
      </c>
      <c r="T1866" s="309">
        <f t="shared" ca="1" si="771"/>
        <v>14.28</v>
      </c>
      <c r="U1866" s="310">
        <f t="shared" ca="1" si="763"/>
        <v>0</v>
      </c>
      <c r="V1866" s="310" t="b">
        <f t="shared" ca="1" si="772"/>
        <v>0</v>
      </c>
      <c r="W1866" s="3" t="b">
        <f t="shared" ca="1" si="773"/>
        <v>0</v>
      </c>
      <c r="X1866" s="3" t="str">
        <f t="shared" ca="1" si="774"/>
        <v/>
      </c>
      <c r="Y1866" s="3" t="str">
        <f t="shared" ca="1" si="764"/>
        <v/>
      </c>
      <c r="Z1866" s="3" t="str">
        <f t="shared" ca="1" si="775"/>
        <v/>
      </c>
      <c r="AA1866" s="3" t="str">
        <f t="shared" ca="1" si="776"/>
        <v/>
      </c>
      <c r="AB1866" s="205">
        <f t="shared" ca="1" si="777"/>
        <v>3739</v>
      </c>
      <c r="AC1866" s="205">
        <f t="shared" ca="1" si="778"/>
        <v>58</v>
      </c>
      <c r="AD1866" s="205">
        <f t="shared" ca="1" si="765"/>
        <v>64.465517241379317</v>
      </c>
      <c r="AE1866" s="205">
        <f t="shared" ca="1" si="766"/>
        <v>14.465517241379317</v>
      </c>
      <c r="AF1866" s="205">
        <f t="shared" ca="1" si="779"/>
        <v>2.8931034482758635</v>
      </c>
      <c r="AG1866" s="205"/>
      <c r="AH1866" s="205"/>
      <c r="AI1866" s="205"/>
      <c r="AJ1866" s="205"/>
      <c r="AK1866" s="4"/>
      <c r="AL1866" s="4"/>
      <c r="AM1866" s="309">
        <f t="shared" ca="1" si="780"/>
        <v>15.05</v>
      </c>
      <c r="AN1866" s="309">
        <f t="shared" ca="1" si="781"/>
        <v>14.28</v>
      </c>
      <c r="AO1866" s="310">
        <f t="shared" ca="1" si="782"/>
        <v>0</v>
      </c>
      <c r="AP1866" s="310" t="b">
        <f t="shared" ca="1" si="783"/>
        <v>0</v>
      </c>
      <c r="AQ1866" s="309">
        <f t="shared" ca="1" si="784"/>
        <v>0.42749999999999999</v>
      </c>
      <c r="AR1866" s="205">
        <f t="shared" ca="1" si="767"/>
        <v>13.8225</v>
      </c>
      <c r="AS1866" s="45" t="b">
        <f t="shared" ca="1" si="768"/>
        <v>0</v>
      </c>
      <c r="AT1866">
        <f t="shared" ca="1" si="769"/>
        <v>1</v>
      </c>
      <c r="AU1866" t="b">
        <f t="shared" ca="1" si="785"/>
        <v>0</v>
      </c>
      <c r="AV1866" t="b">
        <f t="shared" ca="1" si="786"/>
        <v>0</v>
      </c>
      <c r="AW1866" s="266" t="b">
        <f t="shared" ca="1" si="787"/>
        <v>1</v>
      </c>
      <c r="AX1866" s="266" t="b">
        <f t="shared" ca="1" si="788"/>
        <v>1</v>
      </c>
      <c r="AY1866" s="266" t="b">
        <f t="shared" ca="1" si="789"/>
        <v>0</v>
      </c>
    </row>
    <row r="1867" spans="1:51" x14ac:dyDescent="0.25">
      <c r="A1867">
        <v>1835</v>
      </c>
      <c r="B1867" s="163">
        <f ca="1">OFFSET(InputPriceData!B$15,CalculationsAndCharts!$A1867+$A$11,0,1,1)</f>
        <v>39352</v>
      </c>
      <c r="C1867" s="3">
        <f ca="1">OFFSET(InputPriceData!G$15,CalculationsAndCharts!$A1867+$A$11,IF($C$7,8,0),1,1)</f>
        <v>334500</v>
      </c>
      <c r="D1867" s="4">
        <f ca="1">OFFSET(InputPriceData!C$15,CalculationsAndCharts!$A1867+$A$11,IF($C$7,8,0),1,1)</f>
        <v>14.47</v>
      </c>
      <c r="E1867" s="4">
        <f ca="1">OFFSET(InputPriceData!D$15,CalculationsAndCharts!$A1867+$A$11,IF($C$7,8,0),1,1)</f>
        <v>14.5</v>
      </c>
      <c r="F1867" s="4">
        <f ca="1">OFFSET(InputPriceData!E$15,CalculationsAndCharts!$A1867+$A$11,IF($C$7,8,0),1,1)</f>
        <v>14.23</v>
      </c>
      <c r="G1867" s="4">
        <f ca="1">OFFSET(InputPriceData!F$15,CalculationsAndCharts!$A1867+$A$11,IF($C$7,8,0),1,1)</f>
        <v>14.29</v>
      </c>
      <c r="H1867" s="128"/>
      <c r="I1867" s="128"/>
      <c r="K1867" s="124"/>
      <c r="L1867" s="279"/>
      <c r="M1867" s="281"/>
      <c r="N1867" s="280"/>
      <c r="O1867" s="4"/>
      <c r="P1867" s="4"/>
      <c r="Q1867" s="3"/>
      <c r="S1867" s="309">
        <f t="shared" ca="1" si="770"/>
        <v>15.47</v>
      </c>
      <c r="T1867" s="309">
        <f t="shared" ca="1" si="771"/>
        <v>14.29</v>
      </c>
      <c r="U1867" s="310">
        <f t="shared" ca="1" si="763"/>
        <v>0</v>
      </c>
      <c r="V1867" s="310" t="b">
        <f t="shared" ca="1" si="772"/>
        <v>0</v>
      </c>
      <c r="W1867" s="3" t="b">
        <f t="shared" ca="1" si="773"/>
        <v>0</v>
      </c>
      <c r="X1867" s="3" t="str">
        <f t="shared" ca="1" si="774"/>
        <v/>
      </c>
      <c r="Y1867" s="3" t="str">
        <f t="shared" ca="1" si="764"/>
        <v/>
      </c>
      <c r="Z1867" s="3" t="str">
        <f t="shared" ca="1" si="775"/>
        <v/>
      </c>
      <c r="AA1867" s="3" t="str">
        <f t="shared" ca="1" si="776"/>
        <v/>
      </c>
      <c r="AB1867" s="205">
        <f t="shared" ca="1" si="777"/>
        <v>3739</v>
      </c>
      <c r="AC1867" s="205">
        <f t="shared" ca="1" si="778"/>
        <v>58</v>
      </c>
      <c r="AD1867" s="205">
        <f t="shared" ca="1" si="765"/>
        <v>64.465517241379317</v>
      </c>
      <c r="AE1867" s="205">
        <f t="shared" ca="1" si="766"/>
        <v>14.465517241379317</v>
      </c>
      <c r="AF1867" s="205">
        <f t="shared" ca="1" si="779"/>
        <v>2.8931034482758635</v>
      </c>
      <c r="AG1867" s="205"/>
      <c r="AH1867" s="205"/>
      <c r="AI1867" s="205"/>
      <c r="AJ1867" s="205"/>
      <c r="AK1867" s="4"/>
      <c r="AL1867" s="4"/>
      <c r="AM1867" s="309">
        <f t="shared" ca="1" si="780"/>
        <v>15.23</v>
      </c>
      <c r="AN1867" s="309">
        <f t="shared" ca="1" si="781"/>
        <v>14.29</v>
      </c>
      <c r="AO1867" s="310">
        <f t="shared" ca="1" si="782"/>
        <v>0</v>
      </c>
      <c r="AP1867" s="310" t="b">
        <f t="shared" ca="1" si="783"/>
        <v>1</v>
      </c>
      <c r="AQ1867" s="309">
        <f t="shared" ca="1" si="784"/>
        <v>0</v>
      </c>
      <c r="AR1867" s="205">
        <f t="shared" ca="1" si="767"/>
        <v>0</v>
      </c>
      <c r="AS1867" s="45" t="b">
        <f t="shared" ca="1" si="768"/>
        <v>0</v>
      </c>
      <c r="AT1867">
        <f t="shared" ca="1" si="769"/>
        <v>0</v>
      </c>
      <c r="AU1867" t="b">
        <f t="shared" ca="1" si="785"/>
        <v>0</v>
      </c>
      <c r="AV1867" t="b">
        <f t="shared" ca="1" si="786"/>
        <v>0</v>
      </c>
      <c r="AW1867" s="266" t="b">
        <f t="shared" ca="1" si="787"/>
        <v>0</v>
      </c>
      <c r="AX1867" s="266" t="b">
        <f t="shared" ca="1" si="788"/>
        <v>0</v>
      </c>
      <c r="AY1867" s="266" t="b">
        <f t="shared" ca="1" si="789"/>
        <v>0</v>
      </c>
    </row>
    <row r="1868" spans="1:51" x14ac:dyDescent="0.25">
      <c r="A1868">
        <v>1836</v>
      </c>
      <c r="B1868" s="163">
        <f ca="1">OFFSET(InputPriceData!B$15,CalculationsAndCharts!$A1868+$A$11,0,1,1)</f>
        <v>39351</v>
      </c>
      <c r="C1868" s="3">
        <f ca="1">OFFSET(InputPriceData!G$15,CalculationsAndCharts!$A1868+$A$11,IF($C$7,8,0),1,1)</f>
        <v>257500</v>
      </c>
      <c r="D1868" s="4">
        <f ca="1">OFFSET(InputPriceData!C$15,CalculationsAndCharts!$A1868+$A$11,IF($C$7,8,0),1,1)</f>
        <v>14.4</v>
      </c>
      <c r="E1868" s="4">
        <f ca="1">OFFSET(InputPriceData!D$15,CalculationsAndCharts!$A1868+$A$11,IF($C$7,8,0),1,1)</f>
        <v>14.54</v>
      </c>
      <c r="F1868" s="4">
        <f ca="1">OFFSET(InputPriceData!E$15,CalculationsAndCharts!$A1868+$A$11,IF($C$7,8,0),1,1)</f>
        <v>14.31</v>
      </c>
      <c r="G1868" s="4">
        <f ca="1">OFFSET(InputPriceData!F$15,CalculationsAndCharts!$A1868+$A$11,IF($C$7,8,0),1,1)</f>
        <v>14.39</v>
      </c>
      <c r="H1868" s="128"/>
      <c r="I1868" s="128"/>
      <c r="K1868" s="124"/>
      <c r="L1868" s="279"/>
      <c r="M1868" s="281"/>
      <c r="N1868" s="280"/>
      <c r="O1868" s="4"/>
      <c r="P1868" s="4"/>
      <c r="Q1868" s="3"/>
      <c r="S1868" s="309">
        <f t="shared" ca="1" si="770"/>
        <v>15.57</v>
      </c>
      <c r="T1868" s="309">
        <f t="shared" ca="1" si="771"/>
        <v>14.29</v>
      </c>
      <c r="U1868" s="310">
        <f t="shared" ca="1" si="763"/>
        <v>7.8125000000001041E-2</v>
      </c>
      <c r="V1868" s="310" t="b">
        <f t="shared" ca="1" si="772"/>
        <v>0</v>
      </c>
      <c r="W1868" s="3" t="b">
        <f t="shared" ca="1" si="773"/>
        <v>0</v>
      </c>
      <c r="X1868" s="3" t="str">
        <f t="shared" ca="1" si="774"/>
        <v/>
      </c>
      <c r="Y1868" s="3" t="str">
        <f t="shared" ca="1" si="764"/>
        <v/>
      </c>
      <c r="Z1868" s="3" t="str">
        <f t="shared" ca="1" si="775"/>
        <v/>
      </c>
      <c r="AA1868" s="3" t="str">
        <f t="shared" ca="1" si="776"/>
        <v/>
      </c>
      <c r="AB1868" s="205">
        <f t="shared" ca="1" si="777"/>
        <v>3739</v>
      </c>
      <c r="AC1868" s="205">
        <f t="shared" ca="1" si="778"/>
        <v>58</v>
      </c>
      <c r="AD1868" s="205">
        <f t="shared" ca="1" si="765"/>
        <v>64.465517241379317</v>
      </c>
      <c r="AE1868" s="205">
        <f t="shared" ca="1" si="766"/>
        <v>14.465517241379317</v>
      </c>
      <c r="AF1868" s="205">
        <f t="shared" ca="1" si="779"/>
        <v>2.8931034482758635</v>
      </c>
      <c r="AG1868" s="205"/>
      <c r="AH1868" s="205"/>
      <c r="AI1868" s="205"/>
      <c r="AJ1868" s="205"/>
      <c r="AK1868" s="4"/>
      <c r="AL1868" s="4"/>
      <c r="AM1868" s="309">
        <f t="shared" ca="1" si="780"/>
        <v>15.23</v>
      </c>
      <c r="AN1868" s="309">
        <f t="shared" ca="1" si="781"/>
        <v>14.29</v>
      </c>
      <c r="AO1868" s="310">
        <f t="shared" ca="1" si="782"/>
        <v>0.10638297872340562</v>
      </c>
      <c r="AP1868" s="310" t="b">
        <f t="shared" ca="1" si="783"/>
        <v>0</v>
      </c>
      <c r="AQ1868" s="309">
        <f t="shared" ca="1" si="784"/>
        <v>0</v>
      </c>
      <c r="AR1868" s="205">
        <f t="shared" ca="1" si="767"/>
        <v>0</v>
      </c>
      <c r="AS1868" s="45" t="b">
        <f t="shared" ca="1" si="768"/>
        <v>0</v>
      </c>
      <c r="AT1868">
        <f t="shared" ca="1" si="769"/>
        <v>0</v>
      </c>
      <c r="AU1868" t="b">
        <f t="shared" ca="1" si="785"/>
        <v>0</v>
      </c>
      <c r="AV1868" t="b">
        <f t="shared" ca="1" si="786"/>
        <v>0</v>
      </c>
      <c r="AW1868" s="266" t="b">
        <f t="shared" ca="1" si="787"/>
        <v>0</v>
      </c>
      <c r="AX1868" s="266" t="b">
        <f t="shared" ca="1" si="788"/>
        <v>0</v>
      </c>
      <c r="AY1868" s="266" t="b">
        <f t="shared" ca="1" si="789"/>
        <v>1</v>
      </c>
    </row>
    <row r="1869" spans="1:51" x14ac:dyDescent="0.25">
      <c r="A1869">
        <v>1837</v>
      </c>
      <c r="B1869" s="163">
        <f ca="1">OFFSET(InputPriceData!B$15,CalculationsAndCharts!$A1869+$A$11,0,1,1)</f>
        <v>39350</v>
      </c>
      <c r="C1869" s="3">
        <f ca="1">OFFSET(InputPriceData!G$15,CalculationsAndCharts!$A1869+$A$11,IF($C$7,8,0),1,1)</f>
        <v>646100</v>
      </c>
      <c r="D1869" s="4">
        <f ca="1">OFFSET(InputPriceData!C$15,CalculationsAndCharts!$A1869+$A$11,IF($C$7,8,0),1,1)</f>
        <v>14.34</v>
      </c>
      <c r="E1869" s="4">
        <f ca="1">OFFSET(InputPriceData!D$15,CalculationsAndCharts!$A1869+$A$11,IF($C$7,8,0),1,1)</f>
        <v>14.37</v>
      </c>
      <c r="F1869" s="4">
        <f ca="1">OFFSET(InputPriceData!E$15,CalculationsAndCharts!$A1869+$A$11,IF($C$7,8,0),1,1)</f>
        <v>14.11</v>
      </c>
      <c r="G1869" s="4">
        <f ca="1">OFFSET(InputPriceData!F$15,CalculationsAndCharts!$A1869+$A$11,IF($C$7,8,0),1,1)</f>
        <v>14.29</v>
      </c>
      <c r="H1869" s="128"/>
      <c r="I1869" s="128"/>
      <c r="K1869" s="124"/>
      <c r="L1869" s="279"/>
      <c r="M1869" s="281"/>
      <c r="N1869" s="280"/>
      <c r="O1869" s="4"/>
      <c r="P1869" s="4"/>
      <c r="Q1869" s="3"/>
      <c r="S1869" s="309">
        <f t="shared" ca="1" si="770"/>
        <v>15.57</v>
      </c>
      <c r="T1869" s="309">
        <f t="shared" ca="1" si="771"/>
        <v>14.29</v>
      </c>
      <c r="U1869" s="310">
        <f t="shared" ca="1" si="763"/>
        <v>0</v>
      </c>
      <c r="V1869" s="310" t="b">
        <f t="shared" ca="1" si="772"/>
        <v>0</v>
      </c>
      <c r="W1869" s="3" t="b">
        <f t="shared" ca="1" si="773"/>
        <v>0</v>
      </c>
      <c r="X1869" s="3" t="str">
        <f t="shared" ca="1" si="774"/>
        <v/>
      </c>
      <c r="Y1869" s="3" t="str">
        <f t="shared" ca="1" si="764"/>
        <v/>
      </c>
      <c r="Z1869" s="3" t="str">
        <f t="shared" ca="1" si="775"/>
        <v/>
      </c>
      <c r="AA1869" s="3" t="str">
        <f t="shared" ca="1" si="776"/>
        <v/>
      </c>
      <c r="AB1869" s="205">
        <f t="shared" ca="1" si="777"/>
        <v>3739</v>
      </c>
      <c r="AC1869" s="205">
        <f t="shared" ca="1" si="778"/>
        <v>58</v>
      </c>
      <c r="AD1869" s="205">
        <f t="shared" ca="1" si="765"/>
        <v>64.465517241379317</v>
      </c>
      <c r="AE1869" s="205">
        <f t="shared" ca="1" si="766"/>
        <v>14.465517241379317</v>
      </c>
      <c r="AF1869" s="205">
        <f t="shared" ca="1" si="779"/>
        <v>2.8931034482758635</v>
      </c>
      <c r="AG1869" s="205"/>
      <c r="AH1869" s="205"/>
      <c r="AI1869" s="205"/>
      <c r="AJ1869" s="205"/>
      <c r="AK1869" s="4"/>
      <c r="AL1869" s="4"/>
      <c r="AM1869" s="309">
        <f t="shared" ca="1" si="780"/>
        <v>15.47</v>
      </c>
      <c r="AN1869" s="309">
        <f t="shared" ca="1" si="781"/>
        <v>14.29</v>
      </c>
      <c r="AO1869" s="310">
        <f t="shared" ca="1" si="782"/>
        <v>0</v>
      </c>
      <c r="AP1869" s="310" t="b">
        <f t="shared" ca="1" si="783"/>
        <v>0</v>
      </c>
      <c r="AQ1869" s="309">
        <f t="shared" ca="1" si="784"/>
        <v>0.438</v>
      </c>
      <c r="AR1869" s="205">
        <f t="shared" ca="1" si="767"/>
        <v>14.161999999999999</v>
      </c>
      <c r="AS1869" s="45" t="b">
        <f t="shared" ca="1" si="768"/>
        <v>1</v>
      </c>
      <c r="AT1869">
        <f t="shared" ca="1" si="769"/>
        <v>9</v>
      </c>
      <c r="AU1869" t="b">
        <f t="shared" ca="1" si="785"/>
        <v>1</v>
      </c>
      <c r="AV1869" t="b">
        <f t="shared" ca="1" si="786"/>
        <v>1</v>
      </c>
      <c r="AW1869" s="266" t="b">
        <f t="shared" ca="1" si="787"/>
        <v>0</v>
      </c>
      <c r="AX1869" s="266" t="b">
        <f t="shared" ca="1" si="788"/>
        <v>1</v>
      </c>
      <c r="AY1869" s="266" t="b">
        <f t="shared" ca="1" si="789"/>
        <v>0</v>
      </c>
    </row>
    <row r="1870" spans="1:51" x14ac:dyDescent="0.25">
      <c r="A1870">
        <v>1838</v>
      </c>
      <c r="B1870" s="163">
        <f ca="1">OFFSET(InputPriceData!B$15,CalculationsAndCharts!$A1870+$A$11,0,1,1)</f>
        <v>39349</v>
      </c>
      <c r="C1870" s="3">
        <f ca="1">OFFSET(InputPriceData!G$15,CalculationsAndCharts!$A1870+$A$11,IF($C$7,8,0),1,1)</f>
        <v>379400</v>
      </c>
      <c r="D1870" s="4">
        <f ca="1">OFFSET(InputPriceData!C$15,CalculationsAndCharts!$A1870+$A$11,IF($C$7,8,0),1,1)</f>
        <v>14.83</v>
      </c>
      <c r="E1870" s="4">
        <f ca="1">OFFSET(InputPriceData!D$15,CalculationsAndCharts!$A1870+$A$11,IF($C$7,8,0),1,1)</f>
        <v>14.91</v>
      </c>
      <c r="F1870" s="4">
        <f ca="1">OFFSET(InputPriceData!E$15,CalculationsAndCharts!$A1870+$A$11,IF($C$7,8,0),1,1)</f>
        <v>14.38</v>
      </c>
      <c r="G1870" s="4">
        <f ca="1">OFFSET(InputPriceData!F$15,CalculationsAndCharts!$A1870+$A$11,IF($C$7,8,0),1,1)</f>
        <v>14.41</v>
      </c>
      <c r="H1870" s="128"/>
      <c r="I1870" s="128"/>
      <c r="K1870" s="124"/>
      <c r="L1870" s="279"/>
      <c r="M1870" s="281"/>
      <c r="N1870" s="280"/>
      <c r="O1870" s="4"/>
      <c r="P1870" s="4"/>
      <c r="Q1870" s="3"/>
      <c r="S1870" s="309">
        <f t="shared" ca="1" si="770"/>
        <v>15.57</v>
      </c>
      <c r="T1870" s="309">
        <f t="shared" ca="1" si="771"/>
        <v>14.41</v>
      </c>
      <c r="U1870" s="310">
        <f t="shared" ca="1" si="763"/>
        <v>0</v>
      </c>
      <c r="V1870" s="310" t="b">
        <f t="shared" ca="1" si="772"/>
        <v>1</v>
      </c>
      <c r="W1870" s="3" t="b">
        <f t="shared" ca="1" si="773"/>
        <v>0</v>
      </c>
      <c r="X1870" s="3" t="str">
        <f t="shared" ca="1" si="774"/>
        <v/>
      </c>
      <c r="Y1870" s="3" t="str">
        <f t="shared" ca="1" si="764"/>
        <v/>
      </c>
      <c r="Z1870" s="3" t="str">
        <f t="shared" ca="1" si="775"/>
        <v/>
      </c>
      <c r="AA1870" s="3" t="str">
        <f t="shared" ca="1" si="776"/>
        <v/>
      </c>
      <c r="AB1870" s="205">
        <f t="shared" ca="1" si="777"/>
        <v>3739</v>
      </c>
      <c r="AC1870" s="205">
        <f t="shared" ca="1" si="778"/>
        <v>58</v>
      </c>
      <c r="AD1870" s="205">
        <f t="shared" ca="1" si="765"/>
        <v>64.465517241379317</v>
      </c>
      <c r="AE1870" s="205">
        <f t="shared" ca="1" si="766"/>
        <v>14.465517241379317</v>
      </c>
      <c r="AF1870" s="205">
        <f t="shared" ca="1" si="779"/>
        <v>2.8931034482758635</v>
      </c>
      <c r="AG1870" s="205"/>
      <c r="AH1870" s="205"/>
      <c r="AI1870" s="205"/>
      <c r="AJ1870" s="205"/>
      <c r="AK1870" s="4"/>
      <c r="AL1870" s="4"/>
      <c r="AM1870" s="309">
        <f t="shared" ca="1" si="780"/>
        <v>15.57</v>
      </c>
      <c r="AN1870" s="309">
        <f t="shared" ca="1" si="781"/>
        <v>14.41</v>
      </c>
      <c r="AO1870" s="310">
        <f t="shared" ca="1" si="782"/>
        <v>0</v>
      </c>
      <c r="AP1870" s="310" t="b">
        <f t="shared" ca="1" si="783"/>
        <v>1</v>
      </c>
      <c r="AQ1870" s="309">
        <f t="shared" ca="1" si="784"/>
        <v>0.438</v>
      </c>
      <c r="AR1870" s="205">
        <f t="shared" ca="1" si="767"/>
        <v>14.161999999999999</v>
      </c>
      <c r="AS1870" s="45" t="b">
        <f t="shared" ca="1" si="768"/>
        <v>0</v>
      </c>
      <c r="AT1870">
        <f t="shared" ca="1" si="769"/>
        <v>8</v>
      </c>
      <c r="AU1870" t="b">
        <f t="shared" ca="1" si="785"/>
        <v>0</v>
      </c>
      <c r="AV1870" t="b">
        <f t="shared" ca="1" si="786"/>
        <v>0</v>
      </c>
      <c r="AW1870" s="266" t="b">
        <f t="shared" ca="1" si="787"/>
        <v>0</v>
      </c>
      <c r="AX1870" s="266" t="b">
        <f t="shared" ca="1" si="788"/>
        <v>1</v>
      </c>
      <c r="AY1870" s="266" t="b">
        <f t="shared" ca="1" si="789"/>
        <v>0</v>
      </c>
    </row>
    <row r="1871" spans="1:51" x14ac:dyDescent="0.25">
      <c r="A1871">
        <v>1839</v>
      </c>
      <c r="B1871" s="163">
        <f ca="1">OFFSET(InputPriceData!B$15,CalculationsAndCharts!$A1871+$A$11,0,1,1)</f>
        <v>39346</v>
      </c>
      <c r="C1871" s="3">
        <f ca="1">OFFSET(InputPriceData!G$15,CalculationsAndCharts!$A1871+$A$11,IF($C$7,8,0),1,1)</f>
        <v>600300</v>
      </c>
      <c r="D1871" s="4">
        <f ca="1">OFFSET(InputPriceData!C$15,CalculationsAndCharts!$A1871+$A$11,IF($C$7,8,0),1,1)</f>
        <v>14.75</v>
      </c>
      <c r="E1871" s="4">
        <f ca="1">OFFSET(InputPriceData!D$15,CalculationsAndCharts!$A1871+$A$11,IF($C$7,8,0),1,1)</f>
        <v>15</v>
      </c>
      <c r="F1871" s="4">
        <f ca="1">OFFSET(InputPriceData!E$15,CalculationsAndCharts!$A1871+$A$11,IF($C$7,8,0),1,1)</f>
        <v>14.75</v>
      </c>
      <c r="G1871" s="4">
        <f ca="1">OFFSET(InputPriceData!F$15,CalculationsAndCharts!$A1871+$A$11,IF($C$7,8,0),1,1)</f>
        <v>14.86</v>
      </c>
      <c r="H1871" s="128"/>
      <c r="I1871" s="128"/>
      <c r="K1871" s="124"/>
      <c r="L1871" s="279"/>
      <c r="M1871" s="281"/>
      <c r="N1871" s="280"/>
      <c r="O1871" s="4"/>
      <c r="P1871" s="4"/>
      <c r="Q1871" s="3"/>
      <c r="S1871" s="309">
        <f t="shared" ca="1" si="770"/>
        <v>15.57</v>
      </c>
      <c r="T1871" s="309">
        <f t="shared" ca="1" si="771"/>
        <v>14.51</v>
      </c>
      <c r="U1871" s="310">
        <f t="shared" ca="1" si="763"/>
        <v>0.3301886792452825</v>
      </c>
      <c r="V1871" s="310" t="b">
        <f t="shared" ca="1" si="772"/>
        <v>0</v>
      </c>
      <c r="W1871" s="3" t="b">
        <f t="shared" ca="1" si="773"/>
        <v>1</v>
      </c>
      <c r="X1871" s="3">
        <f t="shared" ca="1" si="774"/>
        <v>14.82</v>
      </c>
      <c r="Y1871" s="3">
        <f t="shared" ca="1" si="764"/>
        <v>0.26990553306342202</v>
      </c>
      <c r="Z1871" s="3">
        <f t="shared" ca="1" si="775"/>
        <v>0.26990553306342202</v>
      </c>
      <c r="AA1871" s="3">
        <f t="shared" ca="1" si="776"/>
        <v>51</v>
      </c>
      <c r="AB1871" s="205">
        <f t="shared" ca="1" si="777"/>
        <v>3739</v>
      </c>
      <c r="AC1871" s="205">
        <f t="shared" ca="1" si="778"/>
        <v>58</v>
      </c>
      <c r="AD1871" s="205">
        <f t="shared" ca="1" si="765"/>
        <v>64.465517241379317</v>
      </c>
      <c r="AE1871" s="205">
        <f t="shared" ca="1" si="766"/>
        <v>14.465517241379317</v>
      </c>
      <c r="AF1871" s="205">
        <f t="shared" ca="1" si="779"/>
        <v>2.8931034482758635</v>
      </c>
      <c r="AG1871" s="205"/>
      <c r="AH1871" s="205"/>
      <c r="AI1871" s="205"/>
      <c r="AJ1871" s="205"/>
      <c r="AK1871" s="4"/>
      <c r="AL1871" s="4"/>
      <c r="AM1871" s="309">
        <f t="shared" ca="1" si="780"/>
        <v>15.57</v>
      </c>
      <c r="AN1871" s="309">
        <f t="shared" ca="1" si="781"/>
        <v>14.51</v>
      </c>
      <c r="AO1871" s="310">
        <f t="shared" ca="1" si="782"/>
        <v>0.3301886792452825</v>
      </c>
      <c r="AP1871" s="310" t="b">
        <f t="shared" ca="1" si="783"/>
        <v>0</v>
      </c>
      <c r="AQ1871" s="309">
        <f t="shared" ca="1" si="784"/>
        <v>0.438</v>
      </c>
      <c r="AR1871" s="205">
        <f t="shared" ca="1" si="767"/>
        <v>14.161999999999999</v>
      </c>
      <c r="AS1871" s="45" t="b">
        <f t="shared" ca="1" si="768"/>
        <v>0</v>
      </c>
      <c r="AT1871">
        <f t="shared" ca="1" si="769"/>
        <v>7</v>
      </c>
      <c r="AU1871" t="b">
        <f t="shared" ca="1" si="785"/>
        <v>0</v>
      </c>
      <c r="AV1871" t="b">
        <f t="shared" ca="1" si="786"/>
        <v>0</v>
      </c>
      <c r="AW1871" s="266" t="b">
        <f t="shared" ca="1" si="787"/>
        <v>0</v>
      </c>
      <c r="AX1871" s="266" t="b">
        <f t="shared" ca="1" si="788"/>
        <v>1</v>
      </c>
      <c r="AY1871" s="266" t="b">
        <f t="shared" ca="1" si="789"/>
        <v>0</v>
      </c>
    </row>
    <row r="1872" spans="1:51" x14ac:dyDescent="0.25">
      <c r="A1872">
        <v>1840</v>
      </c>
      <c r="B1872" s="163">
        <f ca="1">OFFSET(InputPriceData!B$15,CalculationsAndCharts!$A1872+$A$11,0,1,1)</f>
        <v>39345</v>
      </c>
      <c r="C1872" s="3">
        <f ca="1">OFFSET(InputPriceData!G$15,CalculationsAndCharts!$A1872+$A$11,IF($C$7,8,0),1,1)</f>
        <v>413800</v>
      </c>
      <c r="D1872" s="4">
        <f ca="1">OFFSET(InputPriceData!C$15,CalculationsAndCharts!$A1872+$A$11,IF($C$7,8,0),1,1)</f>
        <v>14.88</v>
      </c>
      <c r="E1872" s="4">
        <f ca="1">OFFSET(InputPriceData!D$15,CalculationsAndCharts!$A1872+$A$11,IF($C$7,8,0),1,1)</f>
        <v>14.93</v>
      </c>
      <c r="F1872" s="4">
        <f ca="1">OFFSET(InputPriceData!E$15,CalculationsAndCharts!$A1872+$A$11,IF($C$7,8,0),1,1)</f>
        <v>14.52</v>
      </c>
      <c r="G1872" s="4">
        <f ca="1">OFFSET(InputPriceData!F$15,CalculationsAndCharts!$A1872+$A$11,IF($C$7,8,0),1,1)</f>
        <v>14.7</v>
      </c>
      <c r="H1872" s="128"/>
      <c r="I1872" s="128"/>
      <c r="K1872" s="124"/>
      <c r="L1872" s="279"/>
      <c r="M1872" s="281"/>
      <c r="N1872" s="280"/>
      <c r="O1872" s="4"/>
      <c r="P1872" s="4"/>
      <c r="Q1872" s="3"/>
      <c r="S1872" s="309">
        <f t="shared" ca="1" si="770"/>
        <v>15.57</v>
      </c>
      <c r="T1872" s="309">
        <f t="shared" ca="1" si="771"/>
        <v>14.51</v>
      </c>
      <c r="U1872" s="310">
        <f t="shared" ca="1" si="763"/>
        <v>0.17924528301886736</v>
      </c>
      <c r="V1872" s="310" t="b">
        <f t="shared" ca="1" si="772"/>
        <v>0</v>
      </c>
      <c r="W1872" s="3" t="b">
        <f t="shared" ca="1" si="773"/>
        <v>0</v>
      </c>
      <c r="X1872" s="3" t="str">
        <f t="shared" ca="1" si="774"/>
        <v/>
      </c>
      <c r="Y1872" s="3" t="str">
        <f t="shared" ca="1" si="764"/>
        <v/>
      </c>
      <c r="Z1872" s="3" t="str">
        <f t="shared" ca="1" si="775"/>
        <v/>
      </c>
      <c r="AA1872" s="3" t="str">
        <f t="shared" ca="1" si="776"/>
        <v/>
      </c>
      <c r="AB1872" s="205">
        <f t="shared" ca="1" si="777"/>
        <v>3688</v>
      </c>
      <c r="AC1872" s="205">
        <f t="shared" ca="1" si="778"/>
        <v>57</v>
      </c>
      <c r="AD1872" s="205">
        <f t="shared" ca="1" si="765"/>
        <v>64.701754385964918</v>
      </c>
      <c r="AE1872" s="205">
        <f t="shared" ca="1" si="766"/>
        <v>14.701754385964918</v>
      </c>
      <c r="AF1872" s="205">
        <f t="shared" ca="1" si="779"/>
        <v>2.9403508771929836</v>
      </c>
      <c r="AG1872" s="205"/>
      <c r="AH1872" s="205"/>
      <c r="AI1872" s="205"/>
      <c r="AJ1872" s="205"/>
      <c r="AK1872" s="4"/>
      <c r="AL1872" s="4"/>
      <c r="AM1872" s="309">
        <f t="shared" ca="1" si="780"/>
        <v>15.57</v>
      </c>
      <c r="AN1872" s="309">
        <f t="shared" ca="1" si="781"/>
        <v>14.51</v>
      </c>
      <c r="AO1872" s="310">
        <f t="shared" ca="1" si="782"/>
        <v>0.17924528301886736</v>
      </c>
      <c r="AP1872" s="310" t="b">
        <f t="shared" ca="1" si="783"/>
        <v>0</v>
      </c>
      <c r="AQ1872" s="309">
        <f t="shared" ca="1" si="784"/>
        <v>0.438</v>
      </c>
      <c r="AR1872" s="205">
        <f t="shared" ca="1" si="767"/>
        <v>14.161999999999999</v>
      </c>
      <c r="AS1872" s="45" t="b">
        <f t="shared" ca="1" si="768"/>
        <v>0</v>
      </c>
      <c r="AT1872">
        <f t="shared" ca="1" si="769"/>
        <v>6</v>
      </c>
      <c r="AU1872" t="b">
        <f t="shared" ca="1" si="785"/>
        <v>0</v>
      </c>
      <c r="AV1872" t="b">
        <f t="shared" ca="1" si="786"/>
        <v>0</v>
      </c>
      <c r="AW1872" s="266" t="b">
        <f t="shared" ca="1" si="787"/>
        <v>0</v>
      </c>
      <c r="AX1872" s="266" t="b">
        <f t="shared" ca="1" si="788"/>
        <v>1</v>
      </c>
      <c r="AY1872" s="266" t="b">
        <f t="shared" ca="1" si="789"/>
        <v>0</v>
      </c>
    </row>
    <row r="1873" spans="1:51" x14ac:dyDescent="0.25">
      <c r="A1873">
        <v>1841</v>
      </c>
      <c r="B1873" s="163">
        <f ca="1">OFFSET(InputPriceData!B$15,CalculationsAndCharts!$A1873+$A$11,0,1,1)</f>
        <v>39344</v>
      </c>
      <c r="C1873" s="3">
        <f ca="1">OFFSET(InputPriceData!G$15,CalculationsAndCharts!$A1873+$A$11,IF($C$7,8,0),1,1)</f>
        <v>544200</v>
      </c>
      <c r="D1873" s="4">
        <f ca="1">OFFSET(InputPriceData!C$15,CalculationsAndCharts!$A1873+$A$11,IF($C$7,8,0),1,1)</f>
        <v>15.15</v>
      </c>
      <c r="E1873" s="4">
        <f ca="1">OFFSET(InputPriceData!D$15,CalculationsAndCharts!$A1873+$A$11,IF($C$7,8,0),1,1)</f>
        <v>15.3</v>
      </c>
      <c r="F1873" s="4">
        <f ca="1">OFFSET(InputPriceData!E$15,CalculationsAndCharts!$A1873+$A$11,IF($C$7,8,0),1,1)</f>
        <v>14.8</v>
      </c>
      <c r="G1873" s="4">
        <f ca="1">OFFSET(InputPriceData!F$15,CalculationsAndCharts!$A1873+$A$11,IF($C$7,8,0),1,1)</f>
        <v>14.92</v>
      </c>
      <c r="H1873" s="128"/>
      <c r="I1873" s="128"/>
      <c r="K1873" s="124"/>
      <c r="L1873" s="279"/>
      <c r="M1873" s="281"/>
      <c r="N1873" s="280"/>
      <c r="O1873" s="4"/>
      <c r="P1873" s="4"/>
      <c r="Q1873" s="3"/>
      <c r="S1873" s="309">
        <f t="shared" ca="1" si="770"/>
        <v>15.57</v>
      </c>
      <c r="T1873" s="309">
        <f t="shared" ca="1" si="771"/>
        <v>14.51</v>
      </c>
      <c r="U1873" s="310">
        <f t="shared" ca="1" si="763"/>
        <v>0.38679245283018865</v>
      </c>
      <c r="V1873" s="310" t="b">
        <f t="shared" ca="1" si="772"/>
        <v>0</v>
      </c>
      <c r="W1873" s="3" t="b">
        <f t="shared" ca="1" si="773"/>
        <v>0</v>
      </c>
      <c r="X1873" s="3" t="str">
        <f t="shared" ca="1" si="774"/>
        <v/>
      </c>
      <c r="Y1873" s="3" t="str">
        <f t="shared" ca="1" si="764"/>
        <v/>
      </c>
      <c r="Z1873" s="3" t="str">
        <f t="shared" ca="1" si="775"/>
        <v/>
      </c>
      <c r="AA1873" s="3" t="str">
        <f t="shared" ca="1" si="776"/>
        <v/>
      </c>
      <c r="AB1873" s="205">
        <f t="shared" ca="1" si="777"/>
        <v>3688</v>
      </c>
      <c r="AC1873" s="205">
        <f t="shared" ca="1" si="778"/>
        <v>57</v>
      </c>
      <c r="AD1873" s="205">
        <f t="shared" ca="1" si="765"/>
        <v>64.701754385964918</v>
      </c>
      <c r="AE1873" s="205">
        <f t="shared" ca="1" si="766"/>
        <v>14.701754385964918</v>
      </c>
      <c r="AF1873" s="205">
        <f t="shared" ca="1" si="779"/>
        <v>2.9403508771929836</v>
      </c>
      <c r="AG1873" s="205"/>
      <c r="AH1873" s="205"/>
      <c r="AI1873" s="205"/>
      <c r="AJ1873" s="205"/>
      <c r="AK1873" s="4"/>
      <c r="AL1873" s="4"/>
      <c r="AM1873" s="309">
        <f t="shared" ca="1" si="780"/>
        <v>15.57</v>
      </c>
      <c r="AN1873" s="309">
        <f t="shared" ca="1" si="781"/>
        <v>14.51</v>
      </c>
      <c r="AO1873" s="310">
        <f t="shared" ca="1" si="782"/>
        <v>0.38679245283018865</v>
      </c>
      <c r="AP1873" s="310" t="b">
        <f t="shared" ca="1" si="783"/>
        <v>0</v>
      </c>
      <c r="AQ1873" s="309">
        <f t="shared" ca="1" si="784"/>
        <v>0.438</v>
      </c>
      <c r="AR1873" s="205">
        <f t="shared" ca="1" si="767"/>
        <v>14.161999999999999</v>
      </c>
      <c r="AS1873" s="45" t="b">
        <f t="shared" ca="1" si="768"/>
        <v>0</v>
      </c>
      <c r="AT1873">
        <f t="shared" ca="1" si="769"/>
        <v>5</v>
      </c>
      <c r="AU1873" t="b">
        <f t="shared" ca="1" si="785"/>
        <v>0</v>
      </c>
      <c r="AV1873" t="b">
        <f t="shared" ca="1" si="786"/>
        <v>0</v>
      </c>
      <c r="AW1873" s="266" t="b">
        <f t="shared" ca="1" si="787"/>
        <v>0</v>
      </c>
      <c r="AX1873" s="266" t="b">
        <f t="shared" ca="1" si="788"/>
        <v>1</v>
      </c>
      <c r="AY1873" s="266" t="b">
        <f t="shared" ca="1" si="789"/>
        <v>0</v>
      </c>
    </row>
    <row r="1874" spans="1:51" x14ac:dyDescent="0.25">
      <c r="A1874">
        <v>1842</v>
      </c>
      <c r="B1874" s="163">
        <f ca="1">OFFSET(InputPriceData!B$15,CalculationsAndCharts!$A1874+$A$11,0,1,1)</f>
        <v>39343</v>
      </c>
      <c r="C1874" s="3">
        <f ca="1">OFFSET(InputPriceData!G$15,CalculationsAndCharts!$A1874+$A$11,IF($C$7,8,0),1,1)</f>
        <v>532900</v>
      </c>
      <c r="D1874" s="4">
        <f ca="1">OFFSET(InputPriceData!C$15,CalculationsAndCharts!$A1874+$A$11,IF($C$7,8,0),1,1)</f>
        <v>14.7</v>
      </c>
      <c r="E1874" s="4">
        <f ca="1">OFFSET(InputPriceData!D$15,CalculationsAndCharts!$A1874+$A$11,IF($C$7,8,0),1,1)</f>
        <v>15.27</v>
      </c>
      <c r="F1874" s="4">
        <f ca="1">OFFSET(InputPriceData!E$15,CalculationsAndCharts!$A1874+$A$11,IF($C$7,8,0),1,1)</f>
        <v>14.45</v>
      </c>
      <c r="G1874" s="4">
        <f ca="1">OFFSET(InputPriceData!F$15,CalculationsAndCharts!$A1874+$A$11,IF($C$7,8,0),1,1)</f>
        <v>15.05</v>
      </c>
      <c r="H1874" s="128"/>
      <c r="I1874" s="128"/>
      <c r="K1874" s="124"/>
      <c r="L1874" s="279"/>
      <c r="M1874" s="281"/>
      <c r="N1874" s="280"/>
      <c r="O1874" s="4"/>
      <c r="P1874" s="4"/>
      <c r="Q1874" s="3"/>
      <c r="S1874" s="309">
        <f t="shared" ca="1" si="770"/>
        <v>15.57</v>
      </c>
      <c r="T1874" s="309">
        <f t="shared" ca="1" si="771"/>
        <v>14.51</v>
      </c>
      <c r="U1874" s="310">
        <f t="shared" ca="1" si="763"/>
        <v>0.50943396226415161</v>
      </c>
      <c r="V1874" s="310" t="b">
        <f t="shared" ca="1" si="772"/>
        <v>0</v>
      </c>
      <c r="W1874" s="3" t="b">
        <f t="shared" ca="1" si="773"/>
        <v>0</v>
      </c>
      <c r="X1874" s="3" t="str">
        <f t="shared" ca="1" si="774"/>
        <v/>
      </c>
      <c r="Y1874" s="3" t="str">
        <f t="shared" ca="1" si="764"/>
        <v/>
      </c>
      <c r="Z1874" s="3" t="str">
        <f t="shared" ca="1" si="775"/>
        <v/>
      </c>
      <c r="AA1874" s="3" t="str">
        <f t="shared" ca="1" si="776"/>
        <v/>
      </c>
      <c r="AB1874" s="205">
        <f t="shared" ca="1" si="777"/>
        <v>3688</v>
      </c>
      <c r="AC1874" s="205">
        <f t="shared" ca="1" si="778"/>
        <v>57</v>
      </c>
      <c r="AD1874" s="205">
        <f t="shared" ca="1" si="765"/>
        <v>64.701754385964918</v>
      </c>
      <c r="AE1874" s="205">
        <f t="shared" ca="1" si="766"/>
        <v>14.701754385964918</v>
      </c>
      <c r="AF1874" s="205">
        <f t="shared" ca="1" si="779"/>
        <v>2.9403508771929836</v>
      </c>
      <c r="AG1874" s="205"/>
      <c r="AH1874" s="205"/>
      <c r="AI1874" s="205"/>
      <c r="AJ1874" s="205"/>
      <c r="AK1874" s="4"/>
      <c r="AL1874" s="4"/>
      <c r="AM1874" s="309">
        <f t="shared" ca="1" si="780"/>
        <v>15.57</v>
      </c>
      <c r="AN1874" s="309">
        <f t="shared" ca="1" si="781"/>
        <v>14.51</v>
      </c>
      <c r="AO1874" s="310">
        <f t="shared" ca="1" si="782"/>
        <v>0.50943396226415161</v>
      </c>
      <c r="AP1874" s="310" t="b">
        <f t="shared" ca="1" si="783"/>
        <v>0</v>
      </c>
      <c r="AQ1874" s="309">
        <f t="shared" ca="1" si="784"/>
        <v>0.438</v>
      </c>
      <c r="AR1874" s="205">
        <f t="shared" ca="1" si="767"/>
        <v>14.161999999999999</v>
      </c>
      <c r="AS1874" s="45" t="b">
        <f t="shared" ca="1" si="768"/>
        <v>0</v>
      </c>
      <c r="AT1874">
        <f t="shared" ca="1" si="769"/>
        <v>4</v>
      </c>
      <c r="AU1874" t="b">
        <f t="shared" ca="1" si="785"/>
        <v>0</v>
      </c>
      <c r="AV1874" t="b">
        <f t="shared" ca="1" si="786"/>
        <v>0</v>
      </c>
      <c r="AW1874" s="266" t="b">
        <f t="shared" ca="1" si="787"/>
        <v>0</v>
      </c>
      <c r="AX1874" s="266" t="b">
        <f t="shared" ca="1" si="788"/>
        <v>1</v>
      </c>
      <c r="AY1874" s="266" t="b">
        <f t="shared" ca="1" si="789"/>
        <v>0</v>
      </c>
    </row>
    <row r="1875" spans="1:51" x14ac:dyDescent="0.25">
      <c r="A1875">
        <v>1843</v>
      </c>
      <c r="B1875" s="163">
        <f ca="1">OFFSET(InputPriceData!B$15,CalculationsAndCharts!$A1875+$A$11,0,1,1)</f>
        <v>39342</v>
      </c>
      <c r="C1875" s="3">
        <f ca="1">OFFSET(InputPriceData!G$15,CalculationsAndCharts!$A1875+$A$11,IF($C$7,8,0),1,1)</f>
        <v>603800</v>
      </c>
      <c r="D1875" s="4">
        <f ca="1">OFFSET(InputPriceData!C$15,CalculationsAndCharts!$A1875+$A$11,IF($C$7,8,0),1,1)</f>
        <v>14.76</v>
      </c>
      <c r="E1875" s="4">
        <f ca="1">OFFSET(InputPriceData!D$15,CalculationsAndCharts!$A1875+$A$11,IF($C$7,8,0),1,1)</f>
        <v>14.8</v>
      </c>
      <c r="F1875" s="4">
        <f ca="1">OFFSET(InputPriceData!E$15,CalculationsAndCharts!$A1875+$A$11,IF($C$7,8,0),1,1)</f>
        <v>14.6</v>
      </c>
      <c r="G1875" s="4">
        <f ca="1">OFFSET(InputPriceData!F$15,CalculationsAndCharts!$A1875+$A$11,IF($C$7,8,0),1,1)</f>
        <v>14.62</v>
      </c>
      <c r="H1875" s="128"/>
      <c r="I1875" s="128"/>
      <c r="K1875" s="124"/>
      <c r="L1875" s="279"/>
      <c r="M1875" s="281"/>
      <c r="N1875" s="280"/>
      <c r="O1875" s="4"/>
      <c r="P1875" s="4"/>
      <c r="Q1875" s="3"/>
      <c r="S1875" s="309">
        <f t="shared" ca="1" si="770"/>
        <v>15.59</v>
      </c>
      <c r="T1875" s="309">
        <f t="shared" ca="1" si="771"/>
        <v>14.51</v>
      </c>
      <c r="U1875" s="310">
        <f t="shared" ca="1" si="763"/>
        <v>0.10185185185185132</v>
      </c>
      <c r="V1875" s="310" t="b">
        <f t="shared" ca="1" si="772"/>
        <v>0</v>
      </c>
      <c r="W1875" s="3" t="b">
        <f t="shared" ca="1" si="773"/>
        <v>0</v>
      </c>
      <c r="X1875" s="3" t="str">
        <f t="shared" ca="1" si="774"/>
        <v/>
      </c>
      <c r="Y1875" s="3" t="str">
        <f t="shared" ca="1" si="764"/>
        <v/>
      </c>
      <c r="Z1875" s="3" t="str">
        <f t="shared" ca="1" si="775"/>
        <v/>
      </c>
      <c r="AA1875" s="3" t="str">
        <f t="shared" ca="1" si="776"/>
        <v/>
      </c>
      <c r="AB1875" s="205">
        <f t="shared" ca="1" si="777"/>
        <v>3688</v>
      </c>
      <c r="AC1875" s="205">
        <f t="shared" ca="1" si="778"/>
        <v>57</v>
      </c>
      <c r="AD1875" s="205">
        <f t="shared" ca="1" si="765"/>
        <v>64.701754385964918</v>
      </c>
      <c r="AE1875" s="205">
        <f t="shared" ca="1" si="766"/>
        <v>14.701754385964918</v>
      </c>
      <c r="AF1875" s="205">
        <f t="shared" ca="1" si="779"/>
        <v>2.9403508771929836</v>
      </c>
      <c r="AG1875" s="205"/>
      <c r="AH1875" s="205"/>
      <c r="AI1875" s="205"/>
      <c r="AJ1875" s="205"/>
      <c r="AK1875" s="4"/>
      <c r="AL1875" s="4"/>
      <c r="AM1875" s="309">
        <f t="shared" ca="1" si="780"/>
        <v>15.57</v>
      </c>
      <c r="AN1875" s="309">
        <f t="shared" ca="1" si="781"/>
        <v>14.51</v>
      </c>
      <c r="AO1875" s="310">
        <f t="shared" ca="1" si="782"/>
        <v>0.1037735849056598</v>
      </c>
      <c r="AP1875" s="310" t="b">
        <f t="shared" ca="1" si="783"/>
        <v>0</v>
      </c>
      <c r="AQ1875" s="309">
        <f t="shared" ca="1" si="784"/>
        <v>0.438</v>
      </c>
      <c r="AR1875" s="205">
        <f t="shared" ca="1" si="767"/>
        <v>14.161999999999999</v>
      </c>
      <c r="AS1875" s="45" t="b">
        <f t="shared" ca="1" si="768"/>
        <v>0</v>
      </c>
      <c r="AT1875">
        <f t="shared" ca="1" si="769"/>
        <v>3</v>
      </c>
      <c r="AU1875" t="b">
        <f t="shared" ca="1" si="785"/>
        <v>0</v>
      </c>
      <c r="AV1875" t="b">
        <f t="shared" ca="1" si="786"/>
        <v>0</v>
      </c>
      <c r="AW1875" s="266" t="b">
        <f t="shared" ca="1" si="787"/>
        <v>0</v>
      </c>
      <c r="AX1875" s="266" t="b">
        <f t="shared" ca="1" si="788"/>
        <v>1</v>
      </c>
      <c r="AY1875" s="266" t="b">
        <f t="shared" ca="1" si="789"/>
        <v>0</v>
      </c>
    </row>
    <row r="1876" spans="1:51" x14ac:dyDescent="0.25">
      <c r="A1876">
        <v>1844</v>
      </c>
      <c r="B1876" s="163">
        <f ca="1">OFFSET(InputPriceData!B$15,CalculationsAndCharts!$A1876+$A$11,0,1,1)</f>
        <v>39339</v>
      </c>
      <c r="C1876" s="3">
        <f ca="1">OFFSET(InputPriceData!G$15,CalculationsAndCharts!$A1876+$A$11,IF($C$7,8,0),1,1)</f>
        <v>365800</v>
      </c>
      <c r="D1876" s="4">
        <f ca="1">OFFSET(InputPriceData!C$15,CalculationsAndCharts!$A1876+$A$11,IF($C$7,8,0),1,1)</f>
        <v>14.39</v>
      </c>
      <c r="E1876" s="4">
        <f ca="1">OFFSET(InputPriceData!D$15,CalculationsAndCharts!$A1876+$A$11,IF($C$7,8,0),1,1)</f>
        <v>14.82</v>
      </c>
      <c r="F1876" s="4">
        <f ca="1">OFFSET(InputPriceData!E$15,CalculationsAndCharts!$A1876+$A$11,IF($C$7,8,0),1,1)</f>
        <v>14.25</v>
      </c>
      <c r="G1876" s="4">
        <f ca="1">OFFSET(InputPriceData!F$15,CalculationsAndCharts!$A1876+$A$11,IF($C$7,8,0),1,1)</f>
        <v>14.82</v>
      </c>
      <c r="H1876" s="128"/>
      <c r="I1876" s="128"/>
      <c r="K1876" s="124"/>
      <c r="L1876" s="279"/>
      <c r="M1876" s="281"/>
      <c r="N1876" s="280"/>
      <c r="O1876" s="4"/>
      <c r="P1876" s="4"/>
      <c r="Q1876" s="3"/>
      <c r="S1876" s="309">
        <f t="shared" ca="1" si="770"/>
        <v>15.59</v>
      </c>
      <c r="T1876" s="309">
        <f t="shared" ca="1" si="771"/>
        <v>14.51</v>
      </c>
      <c r="U1876" s="310">
        <f t="shared" ca="1" si="763"/>
        <v>0.28703703703703748</v>
      </c>
      <c r="V1876" s="310" t="b">
        <f t="shared" ca="1" si="772"/>
        <v>0</v>
      </c>
      <c r="W1876" s="3" t="b">
        <f t="shared" ca="1" si="773"/>
        <v>0</v>
      </c>
      <c r="X1876" s="3" t="str">
        <f t="shared" ca="1" si="774"/>
        <v/>
      </c>
      <c r="Y1876" s="3" t="str">
        <f t="shared" ca="1" si="764"/>
        <v/>
      </c>
      <c r="Z1876" s="3" t="str">
        <f t="shared" ca="1" si="775"/>
        <v/>
      </c>
      <c r="AA1876" s="3" t="str">
        <f t="shared" ca="1" si="776"/>
        <v/>
      </c>
      <c r="AB1876" s="205">
        <f t="shared" ca="1" si="777"/>
        <v>3688</v>
      </c>
      <c r="AC1876" s="205">
        <f t="shared" ca="1" si="778"/>
        <v>57</v>
      </c>
      <c r="AD1876" s="205">
        <f t="shared" ca="1" si="765"/>
        <v>64.701754385964918</v>
      </c>
      <c r="AE1876" s="205">
        <f t="shared" ca="1" si="766"/>
        <v>14.701754385964918</v>
      </c>
      <c r="AF1876" s="205">
        <f t="shared" ca="1" si="779"/>
        <v>2.9403508771929836</v>
      </c>
      <c r="AG1876" s="205"/>
      <c r="AH1876" s="205"/>
      <c r="AI1876" s="205"/>
      <c r="AJ1876" s="205"/>
      <c r="AK1876" s="4"/>
      <c r="AL1876" s="4"/>
      <c r="AM1876" s="309">
        <f t="shared" ca="1" si="780"/>
        <v>15.57</v>
      </c>
      <c r="AN1876" s="309">
        <f t="shared" ca="1" si="781"/>
        <v>14.51</v>
      </c>
      <c r="AO1876" s="310">
        <f t="shared" ca="1" si="782"/>
        <v>0.29245283018867957</v>
      </c>
      <c r="AP1876" s="310" t="b">
        <f t="shared" ca="1" si="783"/>
        <v>0</v>
      </c>
      <c r="AQ1876" s="309">
        <f t="shared" ca="1" si="784"/>
        <v>0.438</v>
      </c>
      <c r="AR1876" s="205">
        <f t="shared" ca="1" si="767"/>
        <v>14.161999999999999</v>
      </c>
      <c r="AS1876" s="45" t="b">
        <f t="shared" ca="1" si="768"/>
        <v>0</v>
      </c>
      <c r="AT1876">
        <f t="shared" ca="1" si="769"/>
        <v>2</v>
      </c>
      <c r="AU1876" t="b">
        <f t="shared" ca="1" si="785"/>
        <v>0</v>
      </c>
      <c r="AV1876" t="b">
        <f t="shared" ca="1" si="786"/>
        <v>0</v>
      </c>
      <c r="AW1876" s="266" t="b">
        <f t="shared" ca="1" si="787"/>
        <v>0</v>
      </c>
      <c r="AX1876" s="266" t="b">
        <f t="shared" ca="1" si="788"/>
        <v>1</v>
      </c>
      <c r="AY1876" s="266" t="b">
        <f t="shared" ca="1" si="789"/>
        <v>0</v>
      </c>
    </row>
    <row r="1877" spans="1:51" x14ac:dyDescent="0.25">
      <c r="A1877">
        <v>1845</v>
      </c>
      <c r="B1877" s="163">
        <f ca="1">OFFSET(InputPriceData!B$15,CalculationsAndCharts!$A1877+$A$11,0,1,1)</f>
        <v>39338</v>
      </c>
      <c r="C1877" s="3">
        <f ca="1">OFFSET(InputPriceData!G$15,CalculationsAndCharts!$A1877+$A$11,IF($C$7,8,0),1,1)</f>
        <v>323800</v>
      </c>
      <c r="D1877" s="4">
        <f ca="1">OFFSET(InputPriceData!C$15,CalculationsAndCharts!$A1877+$A$11,IF($C$7,8,0),1,1)</f>
        <v>14.6</v>
      </c>
      <c r="E1877" s="4">
        <f ca="1">OFFSET(InputPriceData!D$15,CalculationsAndCharts!$A1877+$A$11,IF($C$7,8,0),1,1)</f>
        <v>14.73</v>
      </c>
      <c r="F1877" s="4">
        <f ca="1">OFFSET(InputPriceData!E$15,CalculationsAndCharts!$A1877+$A$11,IF($C$7,8,0),1,1)</f>
        <v>14.32</v>
      </c>
      <c r="G1877" s="4">
        <f ca="1">OFFSET(InputPriceData!F$15,CalculationsAndCharts!$A1877+$A$11,IF($C$7,8,0),1,1)</f>
        <v>14.55</v>
      </c>
      <c r="H1877" s="128"/>
      <c r="I1877" s="128"/>
      <c r="K1877" s="124"/>
      <c r="L1877" s="279"/>
      <c r="M1877" s="281"/>
      <c r="N1877" s="280"/>
      <c r="O1877" s="4"/>
      <c r="P1877" s="4"/>
      <c r="Q1877" s="3"/>
      <c r="S1877" s="309">
        <f t="shared" ca="1" si="770"/>
        <v>15.79</v>
      </c>
      <c r="T1877" s="309">
        <f t="shared" ca="1" si="771"/>
        <v>14.51</v>
      </c>
      <c r="U1877" s="310">
        <f t="shared" ca="1" si="763"/>
        <v>3.1250000000000736E-2</v>
      </c>
      <c r="V1877" s="310" t="b">
        <f t="shared" ca="1" si="772"/>
        <v>0</v>
      </c>
      <c r="W1877" s="3" t="b">
        <f t="shared" ca="1" si="773"/>
        <v>0</v>
      </c>
      <c r="X1877" s="3" t="str">
        <f t="shared" ca="1" si="774"/>
        <v/>
      </c>
      <c r="Y1877" s="3" t="str">
        <f t="shared" ca="1" si="764"/>
        <v/>
      </c>
      <c r="Z1877" s="3" t="str">
        <f t="shared" ca="1" si="775"/>
        <v/>
      </c>
      <c r="AA1877" s="3" t="str">
        <f t="shared" ca="1" si="776"/>
        <v/>
      </c>
      <c r="AB1877" s="205">
        <f t="shared" ca="1" si="777"/>
        <v>3688</v>
      </c>
      <c r="AC1877" s="205">
        <f t="shared" ca="1" si="778"/>
        <v>57</v>
      </c>
      <c r="AD1877" s="205">
        <f t="shared" ca="1" si="765"/>
        <v>64.701754385964918</v>
      </c>
      <c r="AE1877" s="205">
        <f t="shared" ca="1" si="766"/>
        <v>14.701754385964918</v>
      </c>
      <c r="AF1877" s="205">
        <f t="shared" ca="1" si="779"/>
        <v>2.9403508771929836</v>
      </c>
      <c r="AG1877" s="205"/>
      <c r="AH1877" s="205"/>
      <c r="AI1877" s="205"/>
      <c r="AJ1877" s="205"/>
      <c r="AK1877" s="4"/>
      <c r="AL1877" s="4"/>
      <c r="AM1877" s="309">
        <f t="shared" ca="1" si="780"/>
        <v>15.59</v>
      </c>
      <c r="AN1877" s="309">
        <f t="shared" ca="1" si="781"/>
        <v>14.51</v>
      </c>
      <c r="AO1877" s="310">
        <f t="shared" ca="1" si="782"/>
        <v>3.7037037037037888E-2</v>
      </c>
      <c r="AP1877" s="310" t="b">
        <f t="shared" ca="1" si="783"/>
        <v>0</v>
      </c>
      <c r="AQ1877" s="309">
        <f t="shared" ca="1" si="784"/>
        <v>0.438</v>
      </c>
      <c r="AR1877" s="205">
        <f t="shared" ca="1" si="767"/>
        <v>14.161999999999999</v>
      </c>
      <c r="AS1877" s="45" t="b">
        <f t="shared" ca="1" si="768"/>
        <v>0</v>
      </c>
      <c r="AT1877">
        <f t="shared" ca="1" si="769"/>
        <v>1</v>
      </c>
      <c r="AU1877" t="b">
        <f t="shared" ca="1" si="785"/>
        <v>0</v>
      </c>
      <c r="AV1877" t="b">
        <f t="shared" ca="1" si="786"/>
        <v>0</v>
      </c>
      <c r="AW1877" s="266" t="b">
        <f t="shared" ca="1" si="787"/>
        <v>1</v>
      </c>
      <c r="AX1877" s="266" t="b">
        <f t="shared" ca="1" si="788"/>
        <v>1</v>
      </c>
      <c r="AY1877" s="266" t="b">
        <f t="shared" ca="1" si="789"/>
        <v>0</v>
      </c>
    </row>
    <row r="1878" spans="1:51" x14ac:dyDescent="0.25">
      <c r="A1878">
        <v>1846</v>
      </c>
      <c r="B1878" s="163">
        <f ca="1">OFFSET(InputPriceData!B$15,CalculationsAndCharts!$A1878+$A$11,0,1,1)</f>
        <v>39337</v>
      </c>
      <c r="C1878" s="3">
        <f ca="1">OFFSET(InputPriceData!G$15,CalculationsAndCharts!$A1878+$A$11,IF($C$7,8,0),1,1)</f>
        <v>323200</v>
      </c>
      <c r="D1878" s="4">
        <f ca="1">OFFSET(InputPriceData!C$15,CalculationsAndCharts!$A1878+$A$11,IF($C$7,8,0),1,1)</f>
        <v>14.68</v>
      </c>
      <c r="E1878" s="4">
        <f ca="1">OFFSET(InputPriceData!D$15,CalculationsAndCharts!$A1878+$A$11,IF($C$7,8,0),1,1)</f>
        <v>14.79</v>
      </c>
      <c r="F1878" s="4">
        <f ca="1">OFFSET(InputPriceData!E$15,CalculationsAndCharts!$A1878+$A$11,IF($C$7,8,0),1,1)</f>
        <v>14.49</v>
      </c>
      <c r="G1878" s="4">
        <f ca="1">OFFSET(InputPriceData!F$15,CalculationsAndCharts!$A1878+$A$11,IF($C$7,8,0),1,1)</f>
        <v>14.51</v>
      </c>
      <c r="H1878" s="128"/>
      <c r="I1878" s="128"/>
      <c r="K1878" s="124"/>
      <c r="L1878" s="279"/>
      <c r="M1878" s="281"/>
      <c r="N1878" s="280"/>
      <c r="O1878" s="4"/>
      <c r="P1878" s="4"/>
      <c r="Q1878" s="3"/>
      <c r="S1878" s="309">
        <f t="shared" ca="1" si="770"/>
        <v>15.85</v>
      </c>
      <c r="T1878" s="309">
        <f t="shared" ca="1" si="771"/>
        <v>14.51</v>
      </c>
      <c r="U1878" s="310">
        <f t="shared" ca="1" si="763"/>
        <v>0</v>
      </c>
      <c r="V1878" s="310" t="b">
        <f t="shared" ca="1" si="772"/>
        <v>1</v>
      </c>
      <c r="W1878" s="3" t="b">
        <f t="shared" ca="1" si="773"/>
        <v>0</v>
      </c>
      <c r="X1878" s="3" t="str">
        <f t="shared" ca="1" si="774"/>
        <v/>
      </c>
      <c r="Y1878" s="3" t="str">
        <f t="shared" ca="1" si="764"/>
        <v/>
      </c>
      <c r="Z1878" s="3" t="str">
        <f t="shared" ca="1" si="775"/>
        <v/>
      </c>
      <c r="AA1878" s="3" t="str">
        <f t="shared" ca="1" si="776"/>
        <v/>
      </c>
      <c r="AB1878" s="205">
        <f t="shared" ca="1" si="777"/>
        <v>3688</v>
      </c>
      <c r="AC1878" s="205">
        <f t="shared" ca="1" si="778"/>
        <v>57</v>
      </c>
      <c r="AD1878" s="205">
        <f t="shared" ca="1" si="765"/>
        <v>64.701754385964918</v>
      </c>
      <c r="AE1878" s="205">
        <f t="shared" ca="1" si="766"/>
        <v>14.701754385964918</v>
      </c>
      <c r="AF1878" s="205">
        <f t="shared" ca="1" si="779"/>
        <v>2.9403508771929836</v>
      </c>
      <c r="AG1878" s="205"/>
      <c r="AH1878" s="205"/>
      <c r="AI1878" s="205"/>
      <c r="AJ1878" s="205"/>
      <c r="AK1878" s="4"/>
      <c r="AL1878" s="4"/>
      <c r="AM1878" s="309">
        <f t="shared" ca="1" si="780"/>
        <v>15.59</v>
      </c>
      <c r="AN1878" s="309">
        <f t="shared" ca="1" si="781"/>
        <v>14.51</v>
      </c>
      <c r="AO1878" s="310">
        <f t="shared" ca="1" si="782"/>
        <v>0</v>
      </c>
      <c r="AP1878" s="310" t="b">
        <f t="shared" ca="1" si="783"/>
        <v>1</v>
      </c>
      <c r="AQ1878" s="309">
        <f t="shared" ca="1" si="784"/>
        <v>0</v>
      </c>
      <c r="AR1878" s="205">
        <f t="shared" ca="1" si="767"/>
        <v>0</v>
      </c>
      <c r="AS1878" s="45" t="b">
        <f t="shared" ca="1" si="768"/>
        <v>0</v>
      </c>
      <c r="AT1878">
        <f t="shared" ca="1" si="769"/>
        <v>0</v>
      </c>
      <c r="AU1878" t="b">
        <f t="shared" ca="1" si="785"/>
        <v>0</v>
      </c>
      <c r="AV1878" t="b">
        <f t="shared" ca="1" si="786"/>
        <v>0</v>
      </c>
      <c r="AW1878" s="266" t="b">
        <f t="shared" ca="1" si="787"/>
        <v>0</v>
      </c>
      <c r="AX1878" s="266" t="b">
        <f t="shared" ca="1" si="788"/>
        <v>0</v>
      </c>
      <c r="AY1878" s="266" t="b">
        <f t="shared" ca="1" si="789"/>
        <v>1</v>
      </c>
    </row>
    <row r="1879" spans="1:51" x14ac:dyDescent="0.25">
      <c r="A1879">
        <v>1847</v>
      </c>
      <c r="B1879" s="163">
        <f ca="1">OFFSET(InputPriceData!B$15,CalculationsAndCharts!$A1879+$A$11,0,1,1)</f>
        <v>39336</v>
      </c>
      <c r="C1879" s="3">
        <f ca="1">OFFSET(InputPriceData!G$15,CalculationsAndCharts!$A1879+$A$11,IF($C$7,8,0),1,1)</f>
        <v>559100</v>
      </c>
      <c r="D1879" s="4">
        <f ca="1">OFFSET(InputPriceData!C$15,CalculationsAndCharts!$A1879+$A$11,IF($C$7,8,0),1,1)</f>
        <v>14.63</v>
      </c>
      <c r="E1879" s="4">
        <f ca="1">OFFSET(InputPriceData!D$15,CalculationsAndCharts!$A1879+$A$11,IF($C$7,8,0),1,1)</f>
        <v>14.9</v>
      </c>
      <c r="F1879" s="4">
        <f ca="1">OFFSET(InputPriceData!E$15,CalculationsAndCharts!$A1879+$A$11,IF($C$7,8,0),1,1)</f>
        <v>14.48</v>
      </c>
      <c r="G1879" s="4">
        <f ca="1">OFFSET(InputPriceData!F$15,CalculationsAndCharts!$A1879+$A$11,IF($C$7,8,0),1,1)</f>
        <v>14.71</v>
      </c>
      <c r="H1879" s="128"/>
      <c r="I1879" s="128"/>
      <c r="K1879" s="124"/>
      <c r="L1879" s="279"/>
      <c r="M1879" s="281"/>
      <c r="N1879" s="280"/>
      <c r="O1879" s="4"/>
      <c r="P1879" s="4"/>
      <c r="Q1879" s="3"/>
      <c r="S1879" s="309">
        <f t="shared" ca="1" si="770"/>
        <v>15.85</v>
      </c>
      <c r="T1879" s="309">
        <f t="shared" ca="1" si="771"/>
        <v>14.58</v>
      </c>
      <c r="U1879" s="310">
        <f t="shared" ca="1" si="763"/>
        <v>0.1023622047244101</v>
      </c>
      <c r="V1879" s="310" t="b">
        <f t="shared" ca="1" si="772"/>
        <v>0</v>
      </c>
      <c r="W1879" s="3" t="b">
        <f t="shared" ca="1" si="773"/>
        <v>0</v>
      </c>
      <c r="X1879" s="3" t="str">
        <f t="shared" ca="1" si="774"/>
        <v/>
      </c>
      <c r="Y1879" s="3" t="str">
        <f t="shared" ca="1" si="764"/>
        <v/>
      </c>
      <c r="Z1879" s="3" t="str">
        <f t="shared" ca="1" si="775"/>
        <v/>
      </c>
      <c r="AA1879" s="3" t="str">
        <f t="shared" ca="1" si="776"/>
        <v/>
      </c>
      <c r="AB1879" s="205">
        <f t="shared" ca="1" si="777"/>
        <v>3688</v>
      </c>
      <c r="AC1879" s="205">
        <f t="shared" ca="1" si="778"/>
        <v>57</v>
      </c>
      <c r="AD1879" s="205">
        <f t="shared" ca="1" si="765"/>
        <v>64.701754385964918</v>
      </c>
      <c r="AE1879" s="205">
        <f t="shared" ca="1" si="766"/>
        <v>14.701754385964918</v>
      </c>
      <c r="AF1879" s="205">
        <f t="shared" ca="1" si="779"/>
        <v>2.9403508771929836</v>
      </c>
      <c r="AG1879" s="205"/>
      <c r="AH1879" s="205"/>
      <c r="AI1879" s="205"/>
      <c r="AJ1879" s="205"/>
      <c r="AK1879" s="4"/>
      <c r="AL1879" s="4"/>
      <c r="AM1879" s="309">
        <f t="shared" ca="1" si="780"/>
        <v>15.79</v>
      </c>
      <c r="AN1879" s="309">
        <f t="shared" ca="1" si="781"/>
        <v>14.58</v>
      </c>
      <c r="AO1879" s="310">
        <f t="shared" ca="1" si="782"/>
        <v>0.10743801652892634</v>
      </c>
      <c r="AP1879" s="310" t="b">
        <f t="shared" ca="1" si="783"/>
        <v>0</v>
      </c>
      <c r="AQ1879" s="309">
        <f t="shared" ca="1" si="784"/>
        <v>0.44609999999999994</v>
      </c>
      <c r="AR1879" s="205">
        <f t="shared" ca="1" si="767"/>
        <v>14.4239</v>
      </c>
      <c r="AS1879" s="45" t="b">
        <f t="shared" ca="1" si="768"/>
        <v>0</v>
      </c>
      <c r="AT1879">
        <f t="shared" ca="1" si="769"/>
        <v>9</v>
      </c>
      <c r="AU1879" t="b">
        <f t="shared" ca="1" si="785"/>
        <v>1</v>
      </c>
      <c r="AV1879" t="b">
        <f t="shared" ca="1" si="786"/>
        <v>1</v>
      </c>
      <c r="AW1879" s="266" t="b">
        <f t="shared" ca="1" si="787"/>
        <v>0</v>
      </c>
      <c r="AX1879" s="266" t="b">
        <f t="shared" ca="1" si="788"/>
        <v>1</v>
      </c>
      <c r="AY1879" s="266" t="b">
        <f t="shared" ca="1" si="789"/>
        <v>0</v>
      </c>
    </row>
    <row r="1880" spans="1:51" x14ac:dyDescent="0.25">
      <c r="A1880">
        <v>1848</v>
      </c>
      <c r="B1880" s="163">
        <f ca="1">OFFSET(InputPriceData!B$15,CalculationsAndCharts!$A1880+$A$11,0,1,1)</f>
        <v>39335</v>
      </c>
      <c r="C1880" s="3">
        <f ca="1">OFFSET(InputPriceData!G$15,CalculationsAndCharts!$A1880+$A$11,IF($C$7,8,0),1,1)</f>
        <v>442800</v>
      </c>
      <c r="D1880" s="4">
        <f ca="1">OFFSET(InputPriceData!C$15,CalculationsAndCharts!$A1880+$A$11,IF($C$7,8,0),1,1)</f>
        <v>14.97</v>
      </c>
      <c r="E1880" s="4">
        <f ca="1">OFFSET(InputPriceData!D$15,CalculationsAndCharts!$A1880+$A$11,IF($C$7,8,0),1,1)</f>
        <v>15.1</v>
      </c>
      <c r="F1880" s="4">
        <f ca="1">OFFSET(InputPriceData!E$15,CalculationsAndCharts!$A1880+$A$11,IF($C$7,8,0),1,1)</f>
        <v>14.48</v>
      </c>
      <c r="G1880" s="4">
        <f ca="1">OFFSET(InputPriceData!F$15,CalculationsAndCharts!$A1880+$A$11,IF($C$7,8,0),1,1)</f>
        <v>14.58</v>
      </c>
      <c r="H1880" s="128"/>
      <c r="I1880" s="128"/>
      <c r="K1880" s="124"/>
      <c r="L1880" s="279"/>
      <c r="M1880" s="281"/>
      <c r="N1880" s="280"/>
      <c r="O1880" s="4"/>
      <c r="P1880" s="4"/>
      <c r="Q1880" s="3"/>
      <c r="S1880" s="309">
        <f t="shared" ca="1" si="770"/>
        <v>15.85</v>
      </c>
      <c r="T1880" s="309">
        <f t="shared" ca="1" si="771"/>
        <v>14.58</v>
      </c>
      <c r="U1880" s="310">
        <f t="shared" ca="1" si="763"/>
        <v>0</v>
      </c>
      <c r="V1880" s="310" t="b">
        <f t="shared" ca="1" si="772"/>
        <v>0</v>
      </c>
      <c r="W1880" s="3" t="b">
        <f t="shared" ca="1" si="773"/>
        <v>0</v>
      </c>
      <c r="X1880" s="3" t="str">
        <f t="shared" ca="1" si="774"/>
        <v/>
      </c>
      <c r="Y1880" s="3" t="str">
        <f t="shared" ca="1" si="764"/>
        <v/>
      </c>
      <c r="Z1880" s="3" t="str">
        <f t="shared" ca="1" si="775"/>
        <v/>
      </c>
      <c r="AA1880" s="3" t="str">
        <f t="shared" ca="1" si="776"/>
        <v/>
      </c>
      <c r="AB1880" s="205">
        <f t="shared" ca="1" si="777"/>
        <v>3688</v>
      </c>
      <c r="AC1880" s="205">
        <f t="shared" ca="1" si="778"/>
        <v>57</v>
      </c>
      <c r="AD1880" s="205">
        <f t="shared" ca="1" si="765"/>
        <v>64.701754385964918</v>
      </c>
      <c r="AE1880" s="205">
        <f t="shared" ca="1" si="766"/>
        <v>14.701754385964918</v>
      </c>
      <c r="AF1880" s="205">
        <f t="shared" ca="1" si="779"/>
        <v>2.9403508771929836</v>
      </c>
      <c r="AG1880" s="205"/>
      <c r="AH1880" s="205"/>
      <c r="AI1880" s="205"/>
      <c r="AJ1880" s="205"/>
      <c r="AK1880" s="4"/>
      <c r="AL1880" s="4"/>
      <c r="AM1880" s="309">
        <f t="shared" ca="1" si="780"/>
        <v>15.85</v>
      </c>
      <c r="AN1880" s="309">
        <f t="shared" ca="1" si="781"/>
        <v>14.58</v>
      </c>
      <c r="AO1880" s="310">
        <f t="shared" ca="1" si="782"/>
        <v>0</v>
      </c>
      <c r="AP1880" s="310" t="b">
        <f t="shared" ca="1" si="783"/>
        <v>0</v>
      </c>
      <c r="AQ1880" s="309">
        <f t="shared" ca="1" si="784"/>
        <v>0.44609999999999994</v>
      </c>
      <c r="AR1880" s="205">
        <f t="shared" ca="1" si="767"/>
        <v>14.4239</v>
      </c>
      <c r="AS1880" s="45" t="b">
        <f t="shared" ca="1" si="768"/>
        <v>0</v>
      </c>
      <c r="AT1880">
        <f t="shared" ca="1" si="769"/>
        <v>8</v>
      </c>
      <c r="AU1880" t="b">
        <f t="shared" ca="1" si="785"/>
        <v>0</v>
      </c>
      <c r="AV1880" t="b">
        <f t="shared" ca="1" si="786"/>
        <v>0</v>
      </c>
      <c r="AW1880" s="266" t="b">
        <f t="shared" ca="1" si="787"/>
        <v>0</v>
      </c>
      <c r="AX1880" s="266" t="b">
        <f t="shared" ca="1" si="788"/>
        <v>1</v>
      </c>
      <c r="AY1880" s="266" t="b">
        <f t="shared" ca="1" si="789"/>
        <v>0</v>
      </c>
    </row>
    <row r="1881" spans="1:51" x14ac:dyDescent="0.25">
      <c r="A1881">
        <v>1849</v>
      </c>
      <c r="B1881" s="163">
        <f ca="1">OFFSET(InputPriceData!B$15,CalculationsAndCharts!$A1881+$A$11,0,1,1)</f>
        <v>39332</v>
      </c>
      <c r="C1881" s="3">
        <f ca="1">OFFSET(InputPriceData!G$15,CalculationsAndCharts!$A1881+$A$11,IF($C$7,8,0),1,1)</f>
        <v>361900</v>
      </c>
      <c r="D1881" s="4">
        <f ca="1">OFFSET(InputPriceData!C$15,CalculationsAndCharts!$A1881+$A$11,IF($C$7,8,0),1,1)</f>
        <v>15.02</v>
      </c>
      <c r="E1881" s="4">
        <f ca="1">OFFSET(InputPriceData!D$15,CalculationsAndCharts!$A1881+$A$11,IF($C$7,8,0),1,1)</f>
        <v>15.08</v>
      </c>
      <c r="F1881" s="4">
        <f ca="1">OFFSET(InputPriceData!E$15,CalculationsAndCharts!$A1881+$A$11,IF($C$7,8,0),1,1)</f>
        <v>14.7</v>
      </c>
      <c r="G1881" s="4">
        <f ca="1">OFFSET(InputPriceData!F$15,CalculationsAndCharts!$A1881+$A$11,IF($C$7,8,0),1,1)</f>
        <v>14.91</v>
      </c>
      <c r="H1881" s="128"/>
      <c r="I1881" s="128"/>
      <c r="K1881" s="124"/>
      <c r="L1881" s="279"/>
      <c r="M1881" s="281"/>
      <c r="N1881" s="280"/>
      <c r="O1881" s="4"/>
      <c r="P1881" s="4"/>
      <c r="Q1881" s="3"/>
      <c r="S1881" s="309">
        <f t="shared" ca="1" si="770"/>
        <v>15.85</v>
      </c>
      <c r="T1881" s="309">
        <f t="shared" ca="1" si="771"/>
        <v>14.82</v>
      </c>
      <c r="U1881" s="310">
        <f t="shared" ca="1" si="763"/>
        <v>8.7378640776698949E-2</v>
      </c>
      <c r="V1881" s="310" t="b">
        <f t="shared" ca="1" si="772"/>
        <v>1</v>
      </c>
      <c r="W1881" s="3" t="b">
        <f t="shared" ca="1" si="773"/>
        <v>0</v>
      </c>
      <c r="X1881" s="3" t="str">
        <f t="shared" ca="1" si="774"/>
        <v/>
      </c>
      <c r="Y1881" s="3" t="str">
        <f t="shared" ca="1" si="764"/>
        <v/>
      </c>
      <c r="Z1881" s="3" t="str">
        <f t="shared" ca="1" si="775"/>
        <v/>
      </c>
      <c r="AA1881" s="3" t="str">
        <f t="shared" ca="1" si="776"/>
        <v/>
      </c>
      <c r="AB1881" s="205">
        <f t="shared" ca="1" si="777"/>
        <v>3688</v>
      </c>
      <c r="AC1881" s="205">
        <f t="shared" ca="1" si="778"/>
        <v>57</v>
      </c>
      <c r="AD1881" s="205">
        <f t="shared" ca="1" si="765"/>
        <v>64.701754385964918</v>
      </c>
      <c r="AE1881" s="205">
        <f t="shared" ca="1" si="766"/>
        <v>14.701754385964918</v>
      </c>
      <c r="AF1881" s="205">
        <f t="shared" ca="1" si="779"/>
        <v>2.9403508771929836</v>
      </c>
      <c r="AG1881" s="205"/>
      <c r="AH1881" s="205"/>
      <c r="AI1881" s="205"/>
      <c r="AJ1881" s="205"/>
      <c r="AK1881" s="4"/>
      <c r="AL1881" s="4"/>
      <c r="AM1881" s="309">
        <f t="shared" ca="1" si="780"/>
        <v>15.85</v>
      </c>
      <c r="AN1881" s="309">
        <f t="shared" ca="1" si="781"/>
        <v>14.82</v>
      </c>
      <c r="AO1881" s="310">
        <f t="shared" ca="1" si="782"/>
        <v>8.7378640776698949E-2</v>
      </c>
      <c r="AP1881" s="310" t="b">
        <f t="shared" ca="1" si="783"/>
        <v>1</v>
      </c>
      <c r="AQ1881" s="309">
        <f t="shared" ca="1" si="784"/>
        <v>0.44609999999999994</v>
      </c>
      <c r="AR1881" s="205">
        <f t="shared" ca="1" si="767"/>
        <v>14.4239</v>
      </c>
      <c r="AS1881" s="45" t="b">
        <f t="shared" ca="1" si="768"/>
        <v>0</v>
      </c>
      <c r="AT1881">
        <f t="shared" ca="1" si="769"/>
        <v>7</v>
      </c>
      <c r="AU1881" t="b">
        <f t="shared" ca="1" si="785"/>
        <v>0</v>
      </c>
      <c r="AV1881" t="b">
        <f t="shared" ca="1" si="786"/>
        <v>0</v>
      </c>
      <c r="AW1881" s="266" t="b">
        <f t="shared" ca="1" si="787"/>
        <v>0</v>
      </c>
      <c r="AX1881" s="266" t="b">
        <f t="shared" ca="1" si="788"/>
        <v>1</v>
      </c>
      <c r="AY1881" s="266" t="b">
        <f t="shared" ca="1" si="789"/>
        <v>0</v>
      </c>
    </row>
    <row r="1882" spans="1:51" x14ac:dyDescent="0.25">
      <c r="A1882">
        <v>1850</v>
      </c>
      <c r="B1882" s="163">
        <f ca="1">OFFSET(InputPriceData!B$15,CalculationsAndCharts!$A1882+$A$11,0,1,1)</f>
        <v>39331</v>
      </c>
      <c r="C1882" s="3">
        <f ca="1">OFFSET(InputPriceData!G$15,CalculationsAndCharts!$A1882+$A$11,IF($C$7,8,0),1,1)</f>
        <v>319700</v>
      </c>
      <c r="D1882" s="4">
        <f ca="1">OFFSET(InputPriceData!C$15,CalculationsAndCharts!$A1882+$A$11,IF($C$7,8,0),1,1)</f>
        <v>15.03</v>
      </c>
      <c r="E1882" s="4">
        <f ca="1">OFFSET(InputPriceData!D$15,CalculationsAndCharts!$A1882+$A$11,IF($C$7,8,0),1,1)</f>
        <v>15.3</v>
      </c>
      <c r="F1882" s="4">
        <f ca="1">OFFSET(InputPriceData!E$15,CalculationsAndCharts!$A1882+$A$11,IF($C$7,8,0),1,1)</f>
        <v>14.95</v>
      </c>
      <c r="G1882" s="4">
        <f ca="1">OFFSET(InputPriceData!F$15,CalculationsAndCharts!$A1882+$A$11,IF($C$7,8,0),1,1)</f>
        <v>15.23</v>
      </c>
      <c r="H1882" s="128"/>
      <c r="I1882" s="128"/>
      <c r="K1882" s="124"/>
      <c r="L1882" s="279"/>
      <c r="M1882" s="281"/>
      <c r="N1882" s="280"/>
      <c r="O1882" s="4"/>
      <c r="P1882" s="4"/>
      <c r="Q1882" s="3"/>
      <c r="S1882" s="309">
        <f t="shared" ca="1" si="770"/>
        <v>15.85</v>
      </c>
      <c r="T1882" s="309">
        <f t="shared" ca="1" si="771"/>
        <v>14.82</v>
      </c>
      <c r="U1882" s="310">
        <f t="shared" ca="1" si="763"/>
        <v>0.39805825242718484</v>
      </c>
      <c r="V1882" s="310" t="b">
        <f t="shared" ca="1" si="772"/>
        <v>0</v>
      </c>
      <c r="W1882" s="3" t="b">
        <f t="shared" ca="1" si="773"/>
        <v>0</v>
      </c>
      <c r="X1882" s="3" t="str">
        <f t="shared" ca="1" si="774"/>
        <v/>
      </c>
      <c r="Y1882" s="3" t="str">
        <f t="shared" ca="1" si="764"/>
        <v/>
      </c>
      <c r="Z1882" s="3" t="str">
        <f t="shared" ca="1" si="775"/>
        <v/>
      </c>
      <c r="AA1882" s="3" t="str">
        <f t="shared" ca="1" si="776"/>
        <v/>
      </c>
      <c r="AB1882" s="205">
        <f t="shared" ca="1" si="777"/>
        <v>3688</v>
      </c>
      <c r="AC1882" s="205">
        <f t="shared" ca="1" si="778"/>
        <v>57</v>
      </c>
      <c r="AD1882" s="205">
        <f t="shared" ca="1" si="765"/>
        <v>64.701754385964918</v>
      </c>
      <c r="AE1882" s="205">
        <f t="shared" ca="1" si="766"/>
        <v>14.701754385964918</v>
      </c>
      <c r="AF1882" s="205">
        <f t="shared" ca="1" si="779"/>
        <v>2.9403508771929836</v>
      </c>
      <c r="AG1882" s="205"/>
      <c r="AH1882" s="205"/>
      <c r="AI1882" s="205"/>
      <c r="AJ1882" s="205"/>
      <c r="AK1882" s="4"/>
      <c r="AL1882" s="4"/>
      <c r="AM1882" s="309">
        <f t="shared" ca="1" si="780"/>
        <v>15.85</v>
      </c>
      <c r="AN1882" s="309">
        <f t="shared" ca="1" si="781"/>
        <v>14.82</v>
      </c>
      <c r="AO1882" s="310">
        <f t="shared" ca="1" si="782"/>
        <v>0.39805825242718484</v>
      </c>
      <c r="AP1882" s="310" t="b">
        <f t="shared" ca="1" si="783"/>
        <v>0</v>
      </c>
      <c r="AQ1882" s="309">
        <f t="shared" ca="1" si="784"/>
        <v>0.44609999999999994</v>
      </c>
      <c r="AR1882" s="205">
        <f t="shared" ca="1" si="767"/>
        <v>14.4239</v>
      </c>
      <c r="AS1882" s="45" t="b">
        <f t="shared" ca="1" si="768"/>
        <v>0</v>
      </c>
      <c r="AT1882">
        <f t="shared" ca="1" si="769"/>
        <v>6</v>
      </c>
      <c r="AU1882" t="b">
        <f t="shared" ca="1" si="785"/>
        <v>0</v>
      </c>
      <c r="AV1882" t="b">
        <f t="shared" ca="1" si="786"/>
        <v>0</v>
      </c>
      <c r="AW1882" s="266" t="b">
        <f t="shared" ca="1" si="787"/>
        <v>0</v>
      </c>
      <c r="AX1882" s="266" t="b">
        <f t="shared" ca="1" si="788"/>
        <v>1</v>
      </c>
      <c r="AY1882" s="266" t="b">
        <f t="shared" ca="1" si="789"/>
        <v>0</v>
      </c>
    </row>
    <row r="1883" spans="1:51" x14ac:dyDescent="0.25">
      <c r="A1883">
        <v>1851</v>
      </c>
      <c r="B1883" s="163">
        <f ca="1">OFFSET(InputPriceData!B$15,CalculationsAndCharts!$A1883+$A$11,0,1,1)</f>
        <v>39330</v>
      </c>
      <c r="C1883" s="3">
        <f ca="1">OFFSET(InputPriceData!G$15,CalculationsAndCharts!$A1883+$A$11,IF($C$7,8,0),1,1)</f>
        <v>629700</v>
      </c>
      <c r="D1883" s="4">
        <f ca="1">OFFSET(InputPriceData!C$15,CalculationsAndCharts!$A1883+$A$11,IF($C$7,8,0),1,1)</f>
        <v>15.17</v>
      </c>
      <c r="E1883" s="4">
        <f ca="1">OFFSET(InputPriceData!D$15,CalculationsAndCharts!$A1883+$A$11,IF($C$7,8,0),1,1)</f>
        <v>15.35</v>
      </c>
      <c r="F1883" s="4">
        <f ca="1">OFFSET(InputPriceData!E$15,CalculationsAndCharts!$A1883+$A$11,IF($C$7,8,0),1,1)</f>
        <v>14.99</v>
      </c>
      <c r="G1883" s="4">
        <f ca="1">OFFSET(InputPriceData!F$15,CalculationsAndCharts!$A1883+$A$11,IF($C$7,8,0),1,1)</f>
        <v>15.01</v>
      </c>
      <c r="H1883" s="128"/>
      <c r="I1883" s="128"/>
      <c r="K1883" s="124"/>
      <c r="L1883" s="279"/>
      <c r="M1883" s="281"/>
      <c r="N1883" s="280"/>
      <c r="O1883" s="4"/>
      <c r="P1883" s="4"/>
      <c r="Q1883" s="3"/>
      <c r="S1883" s="309">
        <f t="shared" ca="1" si="770"/>
        <v>15.85</v>
      </c>
      <c r="T1883" s="309">
        <f t="shared" ca="1" si="771"/>
        <v>14.82</v>
      </c>
      <c r="U1883" s="310">
        <f t="shared" ca="1" si="763"/>
        <v>0.18446601941747537</v>
      </c>
      <c r="V1883" s="310" t="b">
        <f t="shared" ca="1" si="772"/>
        <v>0</v>
      </c>
      <c r="W1883" s="3" t="b">
        <f t="shared" ca="1" si="773"/>
        <v>0</v>
      </c>
      <c r="X1883" s="3" t="str">
        <f t="shared" ca="1" si="774"/>
        <v/>
      </c>
      <c r="Y1883" s="3" t="str">
        <f t="shared" ca="1" si="764"/>
        <v/>
      </c>
      <c r="Z1883" s="3" t="str">
        <f t="shared" ca="1" si="775"/>
        <v/>
      </c>
      <c r="AA1883" s="3" t="str">
        <f t="shared" ca="1" si="776"/>
        <v/>
      </c>
      <c r="AB1883" s="205">
        <f t="shared" ca="1" si="777"/>
        <v>3688</v>
      </c>
      <c r="AC1883" s="205">
        <f t="shared" ca="1" si="778"/>
        <v>57</v>
      </c>
      <c r="AD1883" s="205">
        <f t="shared" ca="1" si="765"/>
        <v>64.701754385964918</v>
      </c>
      <c r="AE1883" s="205">
        <f t="shared" ca="1" si="766"/>
        <v>14.701754385964918</v>
      </c>
      <c r="AF1883" s="205">
        <f t="shared" ca="1" si="779"/>
        <v>2.9403508771929836</v>
      </c>
      <c r="AG1883" s="205"/>
      <c r="AH1883" s="205"/>
      <c r="AI1883" s="205"/>
      <c r="AJ1883" s="205"/>
      <c r="AK1883" s="4"/>
      <c r="AL1883" s="4"/>
      <c r="AM1883" s="309">
        <f t="shared" ca="1" si="780"/>
        <v>15.85</v>
      </c>
      <c r="AN1883" s="309">
        <f t="shared" ca="1" si="781"/>
        <v>14.82</v>
      </c>
      <c r="AO1883" s="310">
        <f t="shared" ca="1" si="782"/>
        <v>0.18446601941747537</v>
      </c>
      <c r="AP1883" s="310" t="b">
        <f t="shared" ca="1" si="783"/>
        <v>0</v>
      </c>
      <c r="AQ1883" s="309">
        <f t="shared" ca="1" si="784"/>
        <v>0.44609999999999994</v>
      </c>
      <c r="AR1883" s="205">
        <f t="shared" ca="1" si="767"/>
        <v>14.4239</v>
      </c>
      <c r="AS1883" s="45" t="b">
        <f t="shared" ca="1" si="768"/>
        <v>0</v>
      </c>
      <c r="AT1883">
        <f t="shared" ca="1" si="769"/>
        <v>5</v>
      </c>
      <c r="AU1883" t="b">
        <f t="shared" ca="1" si="785"/>
        <v>0</v>
      </c>
      <c r="AV1883" t="b">
        <f t="shared" ca="1" si="786"/>
        <v>0</v>
      </c>
      <c r="AW1883" s="266" t="b">
        <f t="shared" ca="1" si="787"/>
        <v>0</v>
      </c>
      <c r="AX1883" s="266" t="b">
        <f t="shared" ca="1" si="788"/>
        <v>1</v>
      </c>
      <c r="AY1883" s="266" t="b">
        <f t="shared" ca="1" si="789"/>
        <v>0</v>
      </c>
    </row>
    <row r="1884" spans="1:51" x14ac:dyDescent="0.25">
      <c r="A1884">
        <v>1852</v>
      </c>
      <c r="B1884" s="163">
        <f ca="1">OFFSET(InputPriceData!B$15,CalculationsAndCharts!$A1884+$A$11,0,1,1)</f>
        <v>39329</v>
      </c>
      <c r="C1884" s="3">
        <f ca="1">OFFSET(InputPriceData!G$15,CalculationsAndCharts!$A1884+$A$11,IF($C$7,8,0),1,1)</f>
        <v>485600</v>
      </c>
      <c r="D1884" s="4">
        <f ca="1">OFFSET(InputPriceData!C$15,CalculationsAndCharts!$A1884+$A$11,IF($C$7,8,0),1,1)</f>
        <v>15.53</v>
      </c>
      <c r="E1884" s="4">
        <f ca="1">OFFSET(InputPriceData!D$15,CalculationsAndCharts!$A1884+$A$11,IF($C$7,8,0),1,1)</f>
        <v>15.63</v>
      </c>
      <c r="F1884" s="4">
        <f ca="1">OFFSET(InputPriceData!E$15,CalculationsAndCharts!$A1884+$A$11,IF($C$7,8,0),1,1)</f>
        <v>15.17</v>
      </c>
      <c r="G1884" s="4">
        <f ca="1">OFFSET(InputPriceData!F$15,CalculationsAndCharts!$A1884+$A$11,IF($C$7,8,0),1,1)</f>
        <v>15.47</v>
      </c>
      <c r="H1884" s="128"/>
      <c r="I1884" s="128"/>
      <c r="K1884" s="124"/>
      <c r="L1884" s="279"/>
      <c r="M1884" s="281"/>
      <c r="N1884" s="280"/>
      <c r="O1884" s="4"/>
      <c r="P1884" s="4"/>
      <c r="Q1884" s="3"/>
      <c r="S1884" s="309">
        <f t="shared" ca="1" si="770"/>
        <v>16.149999999999999</v>
      </c>
      <c r="T1884" s="309">
        <f t="shared" ca="1" si="771"/>
        <v>14.82</v>
      </c>
      <c r="U1884" s="310">
        <f t="shared" ca="1" si="763"/>
        <v>0.48872180451127911</v>
      </c>
      <c r="V1884" s="310" t="b">
        <f t="shared" ca="1" si="772"/>
        <v>0</v>
      </c>
      <c r="W1884" s="3" t="b">
        <f t="shared" ca="1" si="773"/>
        <v>0</v>
      </c>
      <c r="X1884" s="3" t="str">
        <f t="shared" ca="1" si="774"/>
        <v/>
      </c>
      <c r="Y1884" s="3" t="str">
        <f t="shared" ca="1" si="764"/>
        <v/>
      </c>
      <c r="Z1884" s="3" t="str">
        <f t="shared" ca="1" si="775"/>
        <v/>
      </c>
      <c r="AA1884" s="3" t="str">
        <f t="shared" ca="1" si="776"/>
        <v/>
      </c>
      <c r="AB1884" s="205">
        <f t="shared" ca="1" si="777"/>
        <v>3688</v>
      </c>
      <c r="AC1884" s="205">
        <f t="shared" ca="1" si="778"/>
        <v>57</v>
      </c>
      <c r="AD1884" s="205">
        <f t="shared" ca="1" si="765"/>
        <v>64.701754385964918</v>
      </c>
      <c r="AE1884" s="205">
        <f t="shared" ca="1" si="766"/>
        <v>14.701754385964918</v>
      </c>
      <c r="AF1884" s="205">
        <f t="shared" ca="1" si="779"/>
        <v>2.9403508771929836</v>
      </c>
      <c r="AG1884" s="205"/>
      <c r="AH1884" s="205"/>
      <c r="AI1884" s="205"/>
      <c r="AJ1884" s="205"/>
      <c r="AK1884" s="4"/>
      <c r="AL1884" s="4"/>
      <c r="AM1884" s="309">
        <f t="shared" ca="1" si="780"/>
        <v>15.85</v>
      </c>
      <c r="AN1884" s="309">
        <f t="shared" ca="1" si="781"/>
        <v>14.82</v>
      </c>
      <c r="AO1884" s="310">
        <f t="shared" ca="1" si="782"/>
        <v>0.63106796116504926</v>
      </c>
      <c r="AP1884" s="310" t="b">
        <f t="shared" ca="1" si="783"/>
        <v>0</v>
      </c>
      <c r="AQ1884" s="309">
        <f t="shared" ca="1" si="784"/>
        <v>0.44609999999999994</v>
      </c>
      <c r="AR1884" s="205">
        <f t="shared" ca="1" si="767"/>
        <v>14.4239</v>
      </c>
      <c r="AS1884" s="45" t="b">
        <f t="shared" ca="1" si="768"/>
        <v>0</v>
      </c>
      <c r="AT1884">
        <f t="shared" ca="1" si="769"/>
        <v>4</v>
      </c>
      <c r="AU1884" t="b">
        <f t="shared" ca="1" si="785"/>
        <v>0</v>
      </c>
      <c r="AV1884" t="b">
        <f t="shared" ca="1" si="786"/>
        <v>0</v>
      </c>
      <c r="AW1884" s="266" t="b">
        <f t="shared" ca="1" si="787"/>
        <v>0</v>
      </c>
      <c r="AX1884" s="266" t="b">
        <f t="shared" ca="1" si="788"/>
        <v>1</v>
      </c>
      <c r="AY1884" s="266" t="b">
        <f t="shared" ca="1" si="789"/>
        <v>0</v>
      </c>
    </row>
    <row r="1885" spans="1:51" x14ac:dyDescent="0.25">
      <c r="A1885">
        <v>1853</v>
      </c>
      <c r="B1885" s="163">
        <f ca="1">OFFSET(InputPriceData!B$15,CalculationsAndCharts!$A1885+$A$11,0,1,1)</f>
        <v>39325</v>
      </c>
      <c r="C1885" s="3">
        <f ca="1">OFFSET(InputPriceData!G$15,CalculationsAndCharts!$A1885+$A$11,IF($C$7,8,0),1,1)</f>
        <v>224500</v>
      </c>
      <c r="D1885" s="4">
        <f ca="1">OFFSET(InputPriceData!C$15,CalculationsAndCharts!$A1885+$A$11,IF($C$7,8,0),1,1)</f>
        <v>15.61</v>
      </c>
      <c r="E1885" s="4">
        <f ca="1">OFFSET(InputPriceData!D$15,CalculationsAndCharts!$A1885+$A$11,IF($C$7,8,0),1,1)</f>
        <v>15.66</v>
      </c>
      <c r="F1885" s="4">
        <f ca="1">OFFSET(InputPriceData!E$15,CalculationsAndCharts!$A1885+$A$11,IF($C$7,8,0),1,1)</f>
        <v>15.34</v>
      </c>
      <c r="G1885" s="4">
        <f ca="1">OFFSET(InputPriceData!F$15,CalculationsAndCharts!$A1885+$A$11,IF($C$7,8,0),1,1)</f>
        <v>15.57</v>
      </c>
      <c r="H1885" s="128"/>
      <c r="I1885" s="128"/>
      <c r="K1885" s="124"/>
      <c r="L1885" s="279"/>
      <c r="M1885" s="281"/>
      <c r="N1885" s="280"/>
      <c r="O1885" s="4"/>
      <c r="P1885" s="4"/>
      <c r="Q1885" s="3"/>
      <c r="S1885" s="309">
        <f t="shared" ca="1" si="770"/>
        <v>16.149999999999999</v>
      </c>
      <c r="T1885" s="309">
        <f t="shared" ca="1" si="771"/>
        <v>14.82</v>
      </c>
      <c r="U1885" s="310">
        <f t="shared" ca="1" si="763"/>
        <v>0.56390977443609092</v>
      </c>
      <c r="V1885" s="310" t="b">
        <f t="shared" ca="1" si="772"/>
        <v>0</v>
      </c>
      <c r="W1885" s="3" t="b">
        <f t="shared" ca="1" si="773"/>
        <v>0</v>
      </c>
      <c r="X1885" s="3" t="str">
        <f t="shared" ca="1" si="774"/>
        <v/>
      </c>
      <c r="Y1885" s="3" t="str">
        <f t="shared" ca="1" si="764"/>
        <v/>
      </c>
      <c r="Z1885" s="3" t="str">
        <f t="shared" ca="1" si="775"/>
        <v/>
      </c>
      <c r="AA1885" s="3" t="str">
        <f t="shared" ca="1" si="776"/>
        <v/>
      </c>
      <c r="AB1885" s="205">
        <f t="shared" ca="1" si="777"/>
        <v>3688</v>
      </c>
      <c r="AC1885" s="205">
        <f t="shared" ca="1" si="778"/>
        <v>57</v>
      </c>
      <c r="AD1885" s="205">
        <f t="shared" ca="1" si="765"/>
        <v>64.701754385964918</v>
      </c>
      <c r="AE1885" s="205">
        <f t="shared" ca="1" si="766"/>
        <v>14.701754385964918</v>
      </c>
      <c r="AF1885" s="205">
        <f t="shared" ca="1" si="779"/>
        <v>2.9403508771929836</v>
      </c>
      <c r="AG1885" s="205"/>
      <c r="AH1885" s="205"/>
      <c r="AI1885" s="205"/>
      <c r="AJ1885" s="205"/>
      <c r="AK1885" s="4"/>
      <c r="AL1885" s="4"/>
      <c r="AM1885" s="309">
        <f t="shared" ca="1" si="780"/>
        <v>15.85</v>
      </c>
      <c r="AN1885" s="309">
        <f t="shared" ca="1" si="781"/>
        <v>14.82</v>
      </c>
      <c r="AO1885" s="310">
        <f t="shared" ca="1" si="782"/>
        <v>0.7281553398058257</v>
      </c>
      <c r="AP1885" s="310" t="b">
        <f t="shared" ca="1" si="783"/>
        <v>0</v>
      </c>
      <c r="AQ1885" s="309">
        <f t="shared" ca="1" si="784"/>
        <v>0.44609999999999994</v>
      </c>
      <c r="AR1885" s="205">
        <f t="shared" ca="1" si="767"/>
        <v>14.4239</v>
      </c>
      <c r="AS1885" s="45" t="b">
        <f t="shared" ca="1" si="768"/>
        <v>0</v>
      </c>
      <c r="AT1885">
        <f t="shared" ca="1" si="769"/>
        <v>3</v>
      </c>
      <c r="AU1885" t="b">
        <f t="shared" ca="1" si="785"/>
        <v>0</v>
      </c>
      <c r="AV1885" t="b">
        <f t="shared" ca="1" si="786"/>
        <v>0</v>
      </c>
      <c r="AW1885" s="266" t="b">
        <f t="shared" ca="1" si="787"/>
        <v>0</v>
      </c>
      <c r="AX1885" s="266" t="b">
        <f t="shared" ca="1" si="788"/>
        <v>1</v>
      </c>
      <c r="AY1885" s="266" t="b">
        <f t="shared" ca="1" si="789"/>
        <v>0</v>
      </c>
    </row>
    <row r="1886" spans="1:51" x14ac:dyDescent="0.25">
      <c r="A1886">
        <v>1854</v>
      </c>
      <c r="B1886" s="163">
        <f ca="1">OFFSET(InputPriceData!B$15,CalculationsAndCharts!$A1886+$A$11,0,1,1)</f>
        <v>39324</v>
      </c>
      <c r="C1886" s="3">
        <f ca="1">OFFSET(InputPriceData!G$15,CalculationsAndCharts!$A1886+$A$11,IF($C$7,8,0),1,1)</f>
        <v>359600</v>
      </c>
      <c r="D1886" s="4">
        <f ca="1">OFFSET(InputPriceData!C$15,CalculationsAndCharts!$A1886+$A$11,IF($C$7,8,0),1,1)</f>
        <v>15.29</v>
      </c>
      <c r="E1886" s="4">
        <f ca="1">OFFSET(InputPriceData!D$15,CalculationsAndCharts!$A1886+$A$11,IF($C$7,8,0),1,1)</f>
        <v>15.73</v>
      </c>
      <c r="F1886" s="4">
        <f ca="1">OFFSET(InputPriceData!E$15,CalculationsAndCharts!$A1886+$A$11,IF($C$7,8,0),1,1)</f>
        <v>15.05</v>
      </c>
      <c r="G1886" s="4">
        <f ca="1">OFFSET(InputPriceData!F$15,CalculationsAndCharts!$A1886+$A$11,IF($C$7,8,0),1,1)</f>
        <v>15.36</v>
      </c>
      <c r="H1886" s="128"/>
      <c r="I1886" s="128"/>
      <c r="K1886" s="124"/>
      <c r="L1886" s="279"/>
      <c r="M1886" s="281"/>
      <c r="N1886" s="280"/>
      <c r="O1886" s="4"/>
      <c r="P1886" s="4"/>
      <c r="Q1886" s="3"/>
      <c r="S1886" s="309">
        <f t="shared" ca="1" si="770"/>
        <v>16.149999999999999</v>
      </c>
      <c r="T1886" s="309">
        <f t="shared" ca="1" si="771"/>
        <v>14.82</v>
      </c>
      <c r="U1886" s="310">
        <f t="shared" ca="1" si="763"/>
        <v>0.40601503759398483</v>
      </c>
      <c r="V1886" s="310" t="b">
        <f t="shared" ca="1" si="772"/>
        <v>0</v>
      </c>
      <c r="W1886" s="3" t="b">
        <f t="shared" ca="1" si="773"/>
        <v>0</v>
      </c>
      <c r="X1886" s="3" t="str">
        <f t="shared" ca="1" si="774"/>
        <v/>
      </c>
      <c r="Y1886" s="3" t="str">
        <f t="shared" ca="1" si="764"/>
        <v/>
      </c>
      <c r="Z1886" s="3" t="str">
        <f t="shared" ca="1" si="775"/>
        <v/>
      </c>
      <c r="AA1886" s="3" t="str">
        <f t="shared" ca="1" si="776"/>
        <v/>
      </c>
      <c r="AB1886" s="205">
        <f t="shared" ca="1" si="777"/>
        <v>3688</v>
      </c>
      <c r="AC1886" s="205">
        <f t="shared" ca="1" si="778"/>
        <v>57</v>
      </c>
      <c r="AD1886" s="205">
        <f t="shared" ca="1" si="765"/>
        <v>64.701754385964918</v>
      </c>
      <c r="AE1886" s="205">
        <f t="shared" ca="1" si="766"/>
        <v>14.701754385964918</v>
      </c>
      <c r="AF1886" s="205">
        <f t="shared" ca="1" si="779"/>
        <v>2.9403508771929836</v>
      </c>
      <c r="AG1886" s="205"/>
      <c r="AH1886" s="205"/>
      <c r="AI1886" s="205"/>
      <c r="AJ1886" s="205"/>
      <c r="AK1886" s="4"/>
      <c r="AL1886" s="4"/>
      <c r="AM1886" s="309">
        <f t="shared" ca="1" si="780"/>
        <v>16.149999999999999</v>
      </c>
      <c r="AN1886" s="309">
        <f t="shared" ca="1" si="781"/>
        <v>14.82</v>
      </c>
      <c r="AO1886" s="310">
        <f t="shared" ca="1" si="782"/>
        <v>0.40601503759398483</v>
      </c>
      <c r="AP1886" s="310" t="b">
        <f t="shared" ca="1" si="783"/>
        <v>0</v>
      </c>
      <c r="AQ1886" s="309">
        <f t="shared" ca="1" si="784"/>
        <v>0.44609999999999994</v>
      </c>
      <c r="AR1886" s="205">
        <f t="shared" ca="1" si="767"/>
        <v>14.4239</v>
      </c>
      <c r="AS1886" s="45" t="b">
        <f t="shared" ca="1" si="768"/>
        <v>0</v>
      </c>
      <c r="AT1886">
        <f t="shared" ca="1" si="769"/>
        <v>2</v>
      </c>
      <c r="AU1886" t="b">
        <f t="shared" ca="1" si="785"/>
        <v>0</v>
      </c>
      <c r="AV1886" t="b">
        <f t="shared" ca="1" si="786"/>
        <v>0</v>
      </c>
      <c r="AW1886" s="266" t="b">
        <f t="shared" ca="1" si="787"/>
        <v>0</v>
      </c>
      <c r="AX1886" s="266" t="b">
        <f t="shared" ca="1" si="788"/>
        <v>1</v>
      </c>
      <c r="AY1886" s="266" t="b">
        <f t="shared" ca="1" si="789"/>
        <v>0</v>
      </c>
    </row>
    <row r="1887" spans="1:51" x14ac:dyDescent="0.25">
      <c r="A1887">
        <v>1855</v>
      </c>
      <c r="B1887" s="163">
        <f ca="1">OFFSET(InputPriceData!B$15,CalculationsAndCharts!$A1887+$A$11,0,1,1)</f>
        <v>39323</v>
      </c>
      <c r="C1887" s="3">
        <f ca="1">OFFSET(InputPriceData!G$15,CalculationsAndCharts!$A1887+$A$11,IF($C$7,8,0),1,1)</f>
        <v>430700</v>
      </c>
      <c r="D1887" s="4">
        <f ca="1">OFFSET(InputPriceData!C$15,CalculationsAndCharts!$A1887+$A$11,IF($C$7,8,0),1,1)</f>
        <v>14.87</v>
      </c>
      <c r="E1887" s="4">
        <f ca="1">OFFSET(InputPriceData!D$15,CalculationsAndCharts!$A1887+$A$11,IF($C$7,8,0),1,1)</f>
        <v>15.5</v>
      </c>
      <c r="F1887" s="4">
        <f ca="1">OFFSET(InputPriceData!E$15,CalculationsAndCharts!$A1887+$A$11,IF($C$7,8,0),1,1)</f>
        <v>14.87</v>
      </c>
      <c r="G1887" s="4">
        <f ca="1">OFFSET(InputPriceData!F$15,CalculationsAndCharts!$A1887+$A$11,IF($C$7,8,0),1,1)</f>
        <v>15.47</v>
      </c>
      <c r="H1887" s="128"/>
      <c r="I1887" s="128"/>
      <c r="K1887" s="124"/>
      <c r="L1887" s="279"/>
      <c r="M1887" s="281"/>
      <c r="N1887" s="280"/>
      <c r="O1887" s="4"/>
      <c r="P1887" s="4"/>
      <c r="Q1887" s="3"/>
      <c r="S1887" s="309">
        <f t="shared" ca="1" si="770"/>
        <v>16.149999999999999</v>
      </c>
      <c r="T1887" s="309">
        <f t="shared" ca="1" si="771"/>
        <v>14.82</v>
      </c>
      <c r="U1887" s="310">
        <f t="shared" ca="1" si="763"/>
        <v>0.48872180451127911</v>
      </c>
      <c r="V1887" s="310" t="b">
        <f t="shared" ca="1" si="772"/>
        <v>0</v>
      </c>
      <c r="W1887" s="3" t="b">
        <f t="shared" ca="1" si="773"/>
        <v>0</v>
      </c>
      <c r="X1887" s="3" t="str">
        <f t="shared" ca="1" si="774"/>
        <v/>
      </c>
      <c r="Y1887" s="3" t="str">
        <f t="shared" ca="1" si="764"/>
        <v/>
      </c>
      <c r="Z1887" s="3" t="str">
        <f t="shared" ca="1" si="775"/>
        <v/>
      </c>
      <c r="AA1887" s="3" t="str">
        <f t="shared" ca="1" si="776"/>
        <v/>
      </c>
      <c r="AB1887" s="205">
        <f t="shared" ca="1" si="777"/>
        <v>3688</v>
      </c>
      <c r="AC1887" s="205">
        <f t="shared" ca="1" si="778"/>
        <v>57</v>
      </c>
      <c r="AD1887" s="205">
        <f t="shared" ca="1" si="765"/>
        <v>64.701754385964918</v>
      </c>
      <c r="AE1887" s="205">
        <f t="shared" ca="1" si="766"/>
        <v>14.701754385964918</v>
      </c>
      <c r="AF1887" s="205">
        <f t="shared" ca="1" si="779"/>
        <v>2.9403508771929836</v>
      </c>
      <c r="AG1887" s="205"/>
      <c r="AH1887" s="205"/>
      <c r="AI1887" s="205"/>
      <c r="AJ1887" s="205"/>
      <c r="AK1887" s="4"/>
      <c r="AL1887" s="4"/>
      <c r="AM1887" s="309">
        <f t="shared" ca="1" si="780"/>
        <v>16.149999999999999</v>
      </c>
      <c r="AN1887" s="309">
        <f t="shared" ca="1" si="781"/>
        <v>14.82</v>
      </c>
      <c r="AO1887" s="310">
        <f t="shared" ca="1" si="782"/>
        <v>0.48872180451127911</v>
      </c>
      <c r="AP1887" s="310" t="b">
        <f t="shared" ca="1" si="783"/>
        <v>0</v>
      </c>
      <c r="AQ1887" s="309">
        <f t="shared" ca="1" si="784"/>
        <v>0.44609999999999994</v>
      </c>
      <c r="AR1887" s="205">
        <f t="shared" ca="1" si="767"/>
        <v>14.4239</v>
      </c>
      <c r="AS1887" s="45" t="b">
        <f t="shared" ca="1" si="768"/>
        <v>0</v>
      </c>
      <c r="AT1887">
        <f t="shared" ca="1" si="769"/>
        <v>1</v>
      </c>
      <c r="AU1887" t="b">
        <f t="shared" ca="1" si="785"/>
        <v>0</v>
      </c>
      <c r="AV1887" t="b">
        <f t="shared" ca="1" si="786"/>
        <v>0</v>
      </c>
      <c r="AW1887" s="266" t="b">
        <f t="shared" ca="1" si="787"/>
        <v>1</v>
      </c>
      <c r="AX1887" s="266" t="b">
        <f t="shared" ca="1" si="788"/>
        <v>1</v>
      </c>
      <c r="AY1887" s="266" t="b">
        <f t="shared" ca="1" si="789"/>
        <v>0</v>
      </c>
    </row>
    <row r="1888" spans="1:51" x14ac:dyDescent="0.25">
      <c r="A1888">
        <v>1856</v>
      </c>
      <c r="B1888" s="163">
        <f ca="1">OFFSET(InputPriceData!B$15,CalculationsAndCharts!$A1888+$A$11,0,1,1)</f>
        <v>39322</v>
      </c>
      <c r="C1888" s="3">
        <f ca="1">OFFSET(InputPriceData!G$15,CalculationsAndCharts!$A1888+$A$11,IF($C$7,8,0),1,1)</f>
        <v>392400</v>
      </c>
      <c r="D1888" s="4">
        <f ca="1">OFFSET(InputPriceData!C$15,CalculationsAndCharts!$A1888+$A$11,IF($C$7,8,0),1,1)</f>
        <v>15.24</v>
      </c>
      <c r="E1888" s="4">
        <f ca="1">OFFSET(InputPriceData!D$15,CalculationsAndCharts!$A1888+$A$11,IF($C$7,8,0),1,1)</f>
        <v>15.32</v>
      </c>
      <c r="F1888" s="4">
        <f ca="1">OFFSET(InputPriceData!E$15,CalculationsAndCharts!$A1888+$A$11,IF($C$7,8,0),1,1)</f>
        <v>14.8</v>
      </c>
      <c r="G1888" s="4">
        <f ca="1">OFFSET(InputPriceData!F$15,CalculationsAndCharts!$A1888+$A$11,IF($C$7,8,0),1,1)</f>
        <v>14.82</v>
      </c>
      <c r="H1888" s="128"/>
      <c r="I1888" s="128"/>
      <c r="K1888" s="124"/>
      <c r="L1888" s="279"/>
      <c r="M1888" s="281"/>
      <c r="N1888" s="280"/>
      <c r="O1888" s="4"/>
      <c r="P1888" s="4"/>
      <c r="Q1888" s="3"/>
      <c r="S1888" s="309">
        <f t="shared" ca="1" si="770"/>
        <v>16.149999999999999</v>
      </c>
      <c r="T1888" s="309">
        <f t="shared" ca="1" si="771"/>
        <v>14.75</v>
      </c>
      <c r="U1888" s="310">
        <f t="shared" ca="1" si="763"/>
        <v>5.0000000000000253E-2</v>
      </c>
      <c r="V1888" s="310" t="b">
        <f t="shared" ca="1" si="772"/>
        <v>1</v>
      </c>
      <c r="W1888" s="3" t="b">
        <f t="shared" ca="1" si="773"/>
        <v>0</v>
      </c>
      <c r="X1888" s="3" t="str">
        <f t="shared" ca="1" si="774"/>
        <v/>
      </c>
      <c r="Y1888" s="3" t="str">
        <f t="shared" ca="1" si="764"/>
        <v/>
      </c>
      <c r="Z1888" s="3" t="str">
        <f t="shared" ca="1" si="775"/>
        <v/>
      </c>
      <c r="AA1888" s="3" t="str">
        <f t="shared" ca="1" si="776"/>
        <v/>
      </c>
      <c r="AB1888" s="205">
        <f t="shared" ca="1" si="777"/>
        <v>3688</v>
      </c>
      <c r="AC1888" s="205">
        <f t="shared" ca="1" si="778"/>
        <v>57</v>
      </c>
      <c r="AD1888" s="205">
        <f t="shared" ca="1" si="765"/>
        <v>64.701754385964918</v>
      </c>
      <c r="AE1888" s="205">
        <f t="shared" ca="1" si="766"/>
        <v>14.701754385964918</v>
      </c>
      <c r="AF1888" s="205">
        <f t="shared" ca="1" si="779"/>
        <v>2.9403508771929836</v>
      </c>
      <c r="AG1888" s="205"/>
      <c r="AH1888" s="205"/>
      <c r="AI1888" s="205"/>
      <c r="AJ1888" s="205"/>
      <c r="AK1888" s="4"/>
      <c r="AL1888" s="4"/>
      <c r="AM1888" s="309">
        <f t="shared" ca="1" si="780"/>
        <v>16.149999999999999</v>
      </c>
      <c r="AN1888" s="309">
        <f t="shared" ca="1" si="781"/>
        <v>14.82</v>
      </c>
      <c r="AO1888" s="310">
        <f t="shared" ca="1" si="782"/>
        <v>0</v>
      </c>
      <c r="AP1888" s="310" t="b">
        <f t="shared" ca="1" si="783"/>
        <v>1</v>
      </c>
      <c r="AQ1888" s="309">
        <f t="shared" ca="1" si="784"/>
        <v>0</v>
      </c>
      <c r="AR1888" s="205">
        <f t="shared" ca="1" si="767"/>
        <v>0</v>
      </c>
      <c r="AS1888" s="45" t="b">
        <f t="shared" ca="1" si="768"/>
        <v>0</v>
      </c>
      <c r="AT1888">
        <f t="shared" ca="1" si="769"/>
        <v>0</v>
      </c>
      <c r="AU1888" t="b">
        <f t="shared" ca="1" si="785"/>
        <v>0</v>
      </c>
      <c r="AV1888" t="b">
        <f t="shared" ca="1" si="786"/>
        <v>0</v>
      </c>
      <c r="AW1888" s="266" t="b">
        <f t="shared" ca="1" si="787"/>
        <v>0</v>
      </c>
      <c r="AX1888" s="266" t="b">
        <f t="shared" ca="1" si="788"/>
        <v>0</v>
      </c>
      <c r="AY1888" s="266" t="b">
        <f t="shared" ca="1" si="789"/>
        <v>0</v>
      </c>
    </row>
    <row r="1889" spans="1:51" x14ac:dyDescent="0.25">
      <c r="A1889">
        <v>1857</v>
      </c>
      <c r="B1889" s="163">
        <f ca="1">OFFSET(InputPriceData!B$15,CalculationsAndCharts!$A1889+$A$11,0,1,1)</f>
        <v>39321</v>
      </c>
      <c r="C1889" s="3">
        <f ca="1">OFFSET(InputPriceData!G$15,CalculationsAndCharts!$A1889+$A$11,IF($C$7,8,0),1,1)</f>
        <v>463300</v>
      </c>
      <c r="D1889" s="4">
        <f ca="1">OFFSET(InputPriceData!C$15,CalculationsAndCharts!$A1889+$A$11,IF($C$7,8,0),1,1)</f>
        <v>15.41</v>
      </c>
      <c r="E1889" s="4">
        <f ca="1">OFFSET(InputPriceData!D$15,CalculationsAndCharts!$A1889+$A$11,IF($C$7,8,0),1,1)</f>
        <v>15.52</v>
      </c>
      <c r="F1889" s="4">
        <f ca="1">OFFSET(InputPriceData!E$15,CalculationsAndCharts!$A1889+$A$11,IF($C$7,8,0),1,1)</f>
        <v>15.11</v>
      </c>
      <c r="G1889" s="4">
        <f ca="1">OFFSET(InputPriceData!F$15,CalculationsAndCharts!$A1889+$A$11,IF($C$7,8,0),1,1)</f>
        <v>15.35</v>
      </c>
      <c r="H1889" s="128"/>
      <c r="I1889" s="128"/>
      <c r="K1889" s="124"/>
      <c r="L1889" s="279"/>
      <c r="M1889" s="281"/>
      <c r="N1889" s="280"/>
      <c r="O1889" s="4"/>
      <c r="P1889" s="4"/>
      <c r="Q1889" s="3"/>
      <c r="S1889" s="309">
        <f t="shared" ca="1" si="770"/>
        <v>16.149999999999999</v>
      </c>
      <c r="T1889" s="309">
        <f t="shared" ca="1" si="771"/>
        <v>14.75</v>
      </c>
      <c r="U1889" s="310">
        <f t="shared" ref="U1889:U1952" ca="1" si="790">IFERROR((G1889- T1889)/(S1889-T1889),0)</f>
        <v>0.42857142857142877</v>
      </c>
      <c r="V1889" s="310" t="b">
        <f t="shared" ca="1" si="772"/>
        <v>0</v>
      </c>
      <c r="W1889" s="3" t="b">
        <f t="shared" ca="1" si="773"/>
        <v>0</v>
      </c>
      <c r="X1889" s="3" t="str">
        <f t="shared" ca="1" si="774"/>
        <v/>
      </c>
      <c r="Y1889" s="3" t="str">
        <f t="shared" ref="Y1889:Y1952" ca="1" si="791">IF(W1889,IFERROR(100*(G1889-X1889)/X1889,0),"")</f>
        <v/>
      </c>
      <c r="Z1889" s="3" t="str">
        <f t="shared" ca="1" si="775"/>
        <v/>
      </c>
      <c r="AA1889" s="3" t="str">
        <f t="shared" ca="1" si="776"/>
        <v/>
      </c>
      <c r="AB1889" s="205">
        <f t="shared" ca="1" si="777"/>
        <v>3688</v>
      </c>
      <c r="AC1889" s="205">
        <f t="shared" ca="1" si="778"/>
        <v>57</v>
      </c>
      <c r="AD1889" s="205">
        <f t="shared" ref="AD1889:AD1952" ca="1" si="792">IFERROR(AB1889/AC1889,0)</f>
        <v>64.701754385964918</v>
      </c>
      <c r="AE1889" s="205">
        <f t="shared" ref="AE1889:AE1952" ca="1" si="793">IFERROR(AB1889/AC1889-50,0)</f>
        <v>14.701754385964918</v>
      </c>
      <c r="AF1889" s="205">
        <f t="shared" ca="1" si="779"/>
        <v>2.9403508771929836</v>
      </c>
      <c r="AG1889" s="205"/>
      <c r="AH1889" s="205"/>
      <c r="AI1889" s="205"/>
      <c r="AJ1889" s="205"/>
      <c r="AK1889" s="4"/>
      <c r="AL1889" s="4"/>
      <c r="AM1889" s="309">
        <f t="shared" ca="1" si="780"/>
        <v>16.149999999999999</v>
      </c>
      <c r="AN1889" s="309">
        <f t="shared" ca="1" si="781"/>
        <v>14.89</v>
      </c>
      <c r="AO1889" s="310">
        <f t="shared" ca="1" si="782"/>
        <v>0.36507936507936495</v>
      </c>
      <c r="AP1889" s="310" t="b">
        <f t="shared" ca="1" si="783"/>
        <v>0</v>
      </c>
      <c r="AQ1889" s="309">
        <f t="shared" ca="1" si="784"/>
        <v>0</v>
      </c>
      <c r="AR1889" s="205">
        <f t="shared" ref="AR1889:AR1952" ca="1" si="794">IF(AND(NOT(AX1890),AW1889),D1889*(1-$E$22),IF(AX1889,AR1890,0))</f>
        <v>0</v>
      </c>
      <c r="AS1889" s="45" t="b">
        <f t="shared" ref="AS1889:AS1952" ca="1" si="795">AND(AX1889,F1889&lt;AR1889)</f>
        <v>0</v>
      </c>
      <c r="AT1889">
        <f t="shared" ref="AT1889:AT1952" ca="1" si="796">IF(AX1889,AT1890+1,0)</f>
        <v>0</v>
      </c>
      <c r="AU1889" t="b">
        <f t="shared" ca="1" si="785"/>
        <v>0</v>
      </c>
      <c r="AV1889" t="b">
        <f t="shared" ca="1" si="786"/>
        <v>0</v>
      </c>
      <c r="AW1889" s="266" t="b">
        <f t="shared" ca="1" si="787"/>
        <v>0</v>
      </c>
      <c r="AX1889" s="266" t="b">
        <f t="shared" ca="1" si="788"/>
        <v>0</v>
      </c>
      <c r="AY1889" s="266" t="b">
        <f t="shared" ca="1" si="789"/>
        <v>0</v>
      </c>
    </row>
    <row r="1890" spans="1:51" x14ac:dyDescent="0.25">
      <c r="A1890">
        <v>1858</v>
      </c>
      <c r="B1890" s="163">
        <f ca="1">OFFSET(InputPriceData!B$15,CalculationsAndCharts!$A1890+$A$11,0,1,1)</f>
        <v>39318</v>
      </c>
      <c r="C1890" s="3">
        <f ca="1">OFFSET(InputPriceData!G$15,CalculationsAndCharts!$A1890+$A$11,IF($C$7,8,0),1,1)</f>
        <v>328700</v>
      </c>
      <c r="D1890" s="4">
        <f ca="1">OFFSET(InputPriceData!C$15,CalculationsAndCharts!$A1890+$A$11,IF($C$7,8,0),1,1)</f>
        <v>15.01</v>
      </c>
      <c r="E1890" s="4">
        <f ca="1">OFFSET(InputPriceData!D$15,CalculationsAndCharts!$A1890+$A$11,IF($C$7,8,0),1,1)</f>
        <v>15.5</v>
      </c>
      <c r="F1890" s="4">
        <f ca="1">OFFSET(InputPriceData!E$15,CalculationsAndCharts!$A1890+$A$11,IF($C$7,8,0),1,1)</f>
        <v>14.91</v>
      </c>
      <c r="G1890" s="4">
        <f ca="1">OFFSET(InputPriceData!F$15,CalculationsAndCharts!$A1890+$A$11,IF($C$7,8,0),1,1)</f>
        <v>15.47</v>
      </c>
      <c r="H1890" s="128"/>
      <c r="I1890" s="128"/>
      <c r="K1890" s="124"/>
      <c r="L1890" s="279"/>
      <c r="M1890" s="281"/>
      <c r="N1890" s="280"/>
      <c r="O1890" s="4"/>
      <c r="P1890" s="4"/>
      <c r="Q1890" s="3"/>
      <c r="S1890" s="309">
        <f t="shared" ref="S1890:S1953" ca="1" si="797">MAX(OFFSET($G1890,0,0,$A$19,1))</f>
        <v>16.149999999999999</v>
      </c>
      <c r="T1890" s="309">
        <f t="shared" ref="T1890:T1953" ca="1" si="798">MIN(OFFSET($G1890,0,0,$A$19,1))</f>
        <v>14.75</v>
      </c>
      <c r="U1890" s="310">
        <f t="shared" ca="1" si="790"/>
        <v>0.51428571428571523</v>
      </c>
      <c r="V1890" s="310" t="b">
        <f t="shared" ref="V1890:V1953" ca="1" si="799">AND(U1890&lt;$A$20,U1891&gt;$A$20)</f>
        <v>0</v>
      </c>
      <c r="W1890" s="3" t="b">
        <f t="shared" ref="W1890:W1953" ca="1" si="800">OFFSET(V1890,($A$21-1),0,1,1)</f>
        <v>0</v>
      </c>
      <c r="X1890" s="3" t="str">
        <f t="shared" ref="X1890:X1953" ca="1" si="801">IF($W1890,OFFSET($G1890,$A$19-1,0,1,1),"")</f>
        <v/>
      </c>
      <c r="Y1890" s="3" t="str">
        <f t="shared" ca="1" si="791"/>
        <v/>
      </c>
      <c r="Z1890" s="3" t="str">
        <f t="shared" ref="Z1890:Z1953" ca="1" si="802">IF(W1890,IF(Y1890&lt;-10,10,IF(Y1890&gt;10,10,Y1890)),"")</f>
        <v/>
      </c>
      <c r="AA1890" s="3" t="str">
        <f t="shared" ref="AA1890:AA1953" ca="1" si="803">IF(W1890,INT(5*(Z1890+10)),"")</f>
        <v/>
      </c>
      <c r="AB1890" s="205">
        <f t="shared" ref="AB1890:AB1953" ca="1" si="804">IF(A1890&gt;$A$23,0,IF(W1890,AA1890,0))+AB1891</f>
        <v>3688</v>
      </c>
      <c r="AC1890" s="205">
        <f t="shared" ref="AC1890:AC1953" ca="1" si="805">IF(A1890&gt;$A$23,0,IF(W1890,1,0))+AC1891</f>
        <v>57</v>
      </c>
      <c r="AD1890" s="205">
        <f t="shared" ca="1" si="792"/>
        <v>64.701754385964918</v>
      </c>
      <c r="AE1890" s="205">
        <f t="shared" ca="1" si="793"/>
        <v>14.701754385964918</v>
      </c>
      <c r="AF1890" s="205">
        <f t="shared" ref="AF1890:AF1953" ca="1" si="806">AE1890*0.2</f>
        <v>2.9403508771929836</v>
      </c>
      <c r="AG1890" s="205"/>
      <c r="AH1890" s="205"/>
      <c r="AI1890" s="205"/>
      <c r="AJ1890" s="205"/>
      <c r="AK1890" s="4"/>
      <c r="AL1890" s="4"/>
      <c r="AM1890" s="309">
        <f t="shared" ref="AM1890:AM1953" ca="1" si="807">MAX(OFFSET($G1890,0,0,$E$19,1))</f>
        <v>16.149999999999999</v>
      </c>
      <c r="AN1890" s="309">
        <f t="shared" ref="AN1890:AN1953" ca="1" si="808">MIN(OFFSET($G1890,0,0,$E$19,1))</f>
        <v>14.75</v>
      </c>
      <c r="AO1890" s="310">
        <f t="shared" ref="AO1890:AO1953" ca="1" si="809">IFERROR(($G1890- AN1890)/(AM1890-AN1890),0)</f>
        <v>0.51428571428571523</v>
      </c>
      <c r="AP1890" s="310" t="b">
        <f t="shared" ref="AP1890:AP1953" ca="1" si="810">AND(AO1890&lt;$E$20,AO1891&gt;$E$20)</f>
        <v>0</v>
      </c>
      <c r="AQ1890" s="309">
        <f t="shared" ref="AQ1890:AQ1953" ca="1" si="811">IF(AND(NOT(AX1891),AW1890),D1890*($E$22),IF(AX1890,AQ1891,0))</f>
        <v>0</v>
      </c>
      <c r="AR1890" s="205">
        <f t="shared" ca="1" si="794"/>
        <v>0</v>
      </c>
      <c r="AS1890" s="45" t="b">
        <f t="shared" ca="1" si="795"/>
        <v>0</v>
      </c>
      <c r="AT1890">
        <f t="shared" ca="1" si="796"/>
        <v>0</v>
      </c>
      <c r="AU1890" t="b">
        <f t="shared" ref="AU1890:AU1953" ca="1" si="812">(AT1890&gt;=$E$21)</f>
        <v>0</v>
      </c>
      <c r="AV1890" t="b">
        <f t="shared" ref="AV1890:AV1953" ca="1" si="813">OR(AS1890,AU1890)</f>
        <v>0</v>
      </c>
      <c r="AW1890" s="266" t="b">
        <f t="shared" ref="AW1890:AW1953" ca="1" si="814">AND($AP1891,NOT(AX1891))</f>
        <v>0</v>
      </c>
      <c r="AX1890" s="266" t="b">
        <f t="shared" ref="AX1890:AX1953" ca="1" si="815">IF(AX1891,IF(AY1890,FALSE,AX1891),IF(AW1890,TRUE,AX1891))</f>
        <v>0</v>
      </c>
      <c r="AY1890" s="266" t="b">
        <f t="shared" ref="AY1890:AY1953" ca="1" si="816">AND(AX1891,AND(AV1891&lt;&gt;AV1892,AV1891))</f>
        <v>0</v>
      </c>
    </row>
    <row r="1891" spans="1:51" x14ac:dyDescent="0.25">
      <c r="A1891">
        <v>1859</v>
      </c>
      <c r="B1891" s="163">
        <f ca="1">OFFSET(InputPriceData!B$15,CalculationsAndCharts!$A1891+$A$11,0,1,1)</f>
        <v>39317</v>
      </c>
      <c r="C1891" s="3">
        <f ca="1">OFFSET(InputPriceData!G$15,CalculationsAndCharts!$A1891+$A$11,IF($C$7,8,0),1,1)</f>
        <v>356800</v>
      </c>
      <c r="D1891" s="4">
        <f ca="1">OFFSET(InputPriceData!C$15,CalculationsAndCharts!$A1891+$A$11,IF($C$7,8,0),1,1)</f>
        <v>15.68</v>
      </c>
      <c r="E1891" s="4">
        <f ca="1">OFFSET(InputPriceData!D$15,CalculationsAndCharts!$A1891+$A$11,IF($C$7,8,0),1,1)</f>
        <v>15.78</v>
      </c>
      <c r="F1891" s="4">
        <f ca="1">OFFSET(InputPriceData!E$15,CalculationsAndCharts!$A1891+$A$11,IF($C$7,8,0),1,1)</f>
        <v>15</v>
      </c>
      <c r="G1891" s="4">
        <f ca="1">OFFSET(InputPriceData!F$15,CalculationsAndCharts!$A1891+$A$11,IF($C$7,8,0),1,1)</f>
        <v>15.03</v>
      </c>
      <c r="H1891" s="128"/>
      <c r="I1891" s="128"/>
      <c r="K1891" s="124"/>
      <c r="L1891" s="279"/>
      <c r="M1891" s="281"/>
      <c r="N1891" s="280"/>
      <c r="O1891" s="4"/>
      <c r="P1891" s="4"/>
      <c r="Q1891" s="3"/>
      <c r="S1891" s="309">
        <f t="shared" ca="1" si="797"/>
        <v>16.149999999999999</v>
      </c>
      <c r="T1891" s="309">
        <f t="shared" ca="1" si="798"/>
        <v>14.75</v>
      </c>
      <c r="U1891" s="310">
        <f t="shared" ca="1" si="790"/>
        <v>0.19999999999999973</v>
      </c>
      <c r="V1891" s="310" t="b">
        <f t="shared" ca="1" si="799"/>
        <v>0</v>
      </c>
      <c r="W1891" s="3" t="b">
        <f t="shared" ca="1" si="800"/>
        <v>0</v>
      </c>
      <c r="X1891" s="3" t="str">
        <f t="shared" ca="1" si="801"/>
        <v/>
      </c>
      <c r="Y1891" s="3" t="str">
        <f t="shared" ca="1" si="791"/>
        <v/>
      </c>
      <c r="Z1891" s="3" t="str">
        <f t="shared" ca="1" si="802"/>
        <v/>
      </c>
      <c r="AA1891" s="3" t="str">
        <f t="shared" ca="1" si="803"/>
        <v/>
      </c>
      <c r="AB1891" s="205">
        <f t="shared" ca="1" si="804"/>
        <v>3688</v>
      </c>
      <c r="AC1891" s="205">
        <f t="shared" ca="1" si="805"/>
        <v>57</v>
      </c>
      <c r="AD1891" s="205">
        <f t="shared" ca="1" si="792"/>
        <v>64.701754385964918</v>
      </c>
      <c r="AE1891" s="205">
        <f t="shared" ca="1" si="793"/>
        <v>14.701754385964918</v>
      </c>
      <c r="AF1891" s="205">
        <f t="shared" ca="1" si="806"/>
        <v>2.9403508771929836</v>
      </c>
      <c r="AG1891" s="205"/>
      <c r="AH1891" s="205"/>
      <c r="AI1891" s="205"/>
      <c r="AJ1891" s="205"/>
      <c r="AK1891" s="4"/>
      <c r="AL1891" s="4"/>
      <c r="AM1891" s="309">
        <f t="shared" ca="1" si="807"/>
        <v>16.149999999999999</v>
      </c>
      <c r="AN1891" s="309">
        <f t="shared" ca="1" si="808"/>
        <v>14.75</v>
      </c>
      <c r="AO1891" s="310">
        <f t="shared" ca="1" si="809"/>
        <v>0.19999999999999973</v>
      </c>
      <c r="AP1891" s="310" t="b">
        <f t="shared" ca="1" si="810"/>
        <v>0</v>
      </c>
      <c r="AQ1891" s="309">
        <f t="shared" ca="1" si="811"/>
        <v>0</v>
      </c>
      <c r="AR1891" s="205">
        <f t="shared" ca="1" si="794"/>
        <v>0</v>
      </c>
      <c r="AS1891" s="45" t="b">
        <f t="shared" ca="1" si="795"/>
        <v>0</v>
      </c>
      <c r="AT1891">
        <f t="shared" ca="1" si="796"/>
        <v>0</v>
      </c>
      <c r="AU1891" t="b">
        <f t="shared" ca="1" si="812"/>
        <v>0</v>
      </c>
      <c r="AV1891" t="b">
        <f t="shared" ca="1" si="813"/>
        <v>0</v>
      </c>
      <c r="AW1891" s="266" t="b">
        <f t="shared" ca="1" si="814"/>
        <v>0</v>
      </c>
      <c r="AX1891" s="266" t="b">
        <f t="shared" ca="1" si="815"/>
        <v>0</v>
      </c>
      <c r="AY1891" s="266" t="b">
        <f t="shared" ca="1" si="816"/>
        <v>0</v>
      </c>
    </row>
    <row r="1892" spans="1:51" x14ac:dyDescent="0.25">
      <c r="A1892">
        <v>1860</v>
      </c>
      <c r="B1892" s="163">
        <f ca="1">OFFSET(InputPriceData!B$15,CalculationsAndCharts!$A1892+$A$11,0,1,1)</f>
        <v>39316</v>
      </c>
      <c r="C1892" s="3">
        <f ca="1">OFFSET(InputPriceData!G$15,CalculationsAndCharts!$A1892+$A$11,IF($C$7,8,0),1,1)</f>
        <v>288000</v>
      </c>
      <c r="D1892" s="4">
        <f ca="1">OFFSET(InputPriceData!C$15,CalculationsAndCharts!$A1892+$A$11,IF($C$7,8,0),1,1)</f>
        <v>15.69</v>
      </c>
      <c r="E1892" s="4">
        <f ca="1">OFFSET(InputPriceData!D$15,CalculationsAndCharts!$A1892+$A$11,IF($C$7,8,0),1,1)</f>
        <v>16.100000000000001</v>
      </c>
      <c r="F1892" s="4">
        <f ca="1">OFFSET(InputPriceData!E$15,CalculationsAndCharts!$A1892+$A$11,IF($C$7,8,0),1,1)</f>
        <v>15.52</v>
      </c>
      <c r="G1892" s="4">
        <f ca="1">OFFSET(InputPriceData!F$15,CalculationsAndCharts!$A1892+$A$11,IF($C$7,8,0),1,1)</f>
        <v>15.59</v>
      </c>
      <c r="H1892" s="128"/>
      <c r="I1892" s="128"/>
      <c r="K1892" s="124"/>
      <c r="L1892" s="279"/>
      <c r="M1892" s="281"/>
      <c r="N1892" s="280"/>
      <c r="O1892" s="4"/>
      <c r="P1892" s="4"/>
      <c r="Q1892" s="3"/>
      <c r="S1892" s="309">
        <f t="shared" ca="1" si="797"/>
        <v>16.149999999999999</v>
      </c>
      <c r="T1892" s="309">
        <f t="shared" ca="1" si="798"/>
        <v>14.58</v>
      </c>
      <c r="U1892" s="310">
        <f t="shared" ca="1" si="790"/>
        <v>0.64331210191082855</v>
      </c>
      <c r="V1892" s="310" t="b">
        <f t="shared" ca="1" si="799"/>
        <v>0</v>
      </c>
      <c r="W1892" s="3" t="b">
        <f t="shared" ca="1" si="800"/>
        <v>0</v>
      </c>
      <c r="X1892" s="3" t="str">
        <f t="shared" ca="1" si="801"/>
        <v/>
      </c>
      <c r="Y1892" s="3" t="str">
        <f t="shared" ca="1" si="791"/>
        <v/>
      </c>
      <c r="Z1892" s="3" t="str">
        <f t="shared" ca="1" si="802"/>
        <v/>
      </c>
      <c r="AA1892" s="3" t="str">
        <f t="shared" ca="1" si="803"/>
        <v/>
      </c>
      <c r="AB1892" s="205">
        <f t="shared" ca="1" si="804"/>
        <v>3688</v>
      </c>
      <c r="AC1892" s="205">
        <f t="shared" ca="1" si="805"/>
        <v>57</v>
      </c>
      <c r="AD1892" s="205">
        <f t="shared" ca="1" si="792"/>
        <v>64.701754385964918</v>
      </c>
      <c r="AE1892" s="205">
        <f t="shared" ca="1" si="793"/>
        <v>14.701754385964918</v>
      </c>
      <c r="AF1892" s="205">
        <f t="shared" ca="1" si="806"/>
        <v>2.9403508771929836</v>
      </c>
      <c r="AG1892" s="205"/>
      <c r="AH1892" s="205"/>
      <c r="AI1892" s="205"/>
      <c r="AJ1892" s="205"/>
      <c r="AK1892" s="4"/>
      <c r="AL1892" s="4"/>
      <c r="AM1892" s="309">
        <f t="shared" ca="1" si="807"/>
        <v>16.149999999999999</v>
      </c>
      <c r="AN1892" s="309">
        <f t="shared" ca="1" si="808"/>
        <v>14.75</v>
      </c>
      <c r="AO1892" s="310">
        <f t="shared" ca="1" si="809"/>
        <v>0.60000000000000053</v>
      </c>
      <c r="AP1892" s="310" t="b">
        <f t="shared" ca="1" si="810"/>
        <v>0</v>
      </c>
      <c r="AQ1892" s="309">
        <f t="shared" ca="1" si="811"/>
        <v>0</v>
      </c>
      <c r="AR1892" s="205">
        <f t="shared" ca="1" si="794"/>
        <v>0</v>
      </c>
      <c r="AS1892" s="45" t="b">
        <f t="shared" ca="1" si="795"/>
        <v>0</v>
      </c>
      <c r="AT1892">
        <f t="shared" ca="1" si="796"/>
        <v>0</v>
      </c>
      <c r="AU1892" t="b">
        <f t="shared" ca="1" si="812"/>
        <v>0</v>
      </c>
      <c r="AV1892" t="b">
        <f t="shared" ca="1" si="813"/>
        <v>0</v>
      </c>
      <c r="AW1892" s="266" t="b">
        <f t="shared" ca="1" si="814"/>
        <v>0</v>
      </c>
      <c r="AX1892" s="266" t="b">
        <f t="shared" ca="1" si="815"/>
        <v>0</v>
      </c>
      <c r="AY1892" s="266" t="b">
        <f t="shared" ca="1" si="816"/>
        <v>0</v>
      </c>
    </row>
    <row r="1893" spans="1:51" x14ac:dyDescent="0.25">
      <c r="A1893">
        <v>1861</v>
      </c>
      <c r="B1893" s="163">
        <f ca="1">OFFSET(InputPriceData!B$15,CalculationsAndCharts!$A1893+$A$11,0,1,1)</f>
        <v>39315</v>
      </c>
      <c r="C1893" s="3">
        <f ca="1">OFFSET(InputPriceData!G$15,CalculationsAndCharts!$A1893+$A$11,IF($C$7,8,0),1,1)</f>
        <v>351500</v>
      </c>
      <c r="D1893" s="4">
        <f ca="1">OFFSET(InputPriceData!C$15,CalculationsAndCharts!$A1893+$A$11,IF($C$7,8,0),1,1)</f>
        <v>15.79</v>
      </c>
      <c r="E1893" s="4">
        <f ca="1">OFFSET(InputPriceData!D$15,CalculationsAndCharts!$A1893+$A$11,IF($C$7,8,0),1,1)</f>
        <v>15.79</v>
      </c>
      <c r="F1893" s="4">
        <f ca="1">OFFSET(InputPriceData!E$15,CalculationsAndCharts!$A1893+$A$11,IF($C$7,8,0),1,1)</f>
        <v>15.31</v>
      </c>
      <c r="G1893" s="4">
        <f ca="1">OFFSET(InputPriceData!F$15,CalculationsAndCharts!$A1893+$A$11,IF($C$7,8,0),1,1)</f>
        <v>15.51</v>
      </c>
      <c r="H1893" s="128"/>
      <c r="I1893" s="128"/>
      <c r="K1893" s="124"/>
      <c r="L1893" s="279"/>
      <c r="M1893" s="281"/>
      <c r="N1893" s="280"/>
      <c r="O1893" s="4"/>
      <c r="P1893" s="4"/>
      <c r="Q1893" s="3"/>
      <c r="S1893" s="309">
        <f t="shared" ca="1" si="797"/>
        <v>16.149999999999999</v>
      </c>
      <c r="T1893" s="309">
        <f t="shared" ca="1" si="798"/>
        <v>14.43</v>
      </c>
      <c r="U1893" s="310">
        <f t="shared" ca="1" si="790"/>
        <v>0.6279069767441865</v>
      </c>
      <c r="V1893" s="310" t="b">
        <f t="shared" ca="1" si="799"/>
        <v>0</v>
      </c>
      <c r="W1893" s="3" t="b">
        <f t="shared" ca="1" si="800"/>
        <v>0</v>
      </c>
      <c r="X1893" s="3" t="str">
        <f t="shared" ca="1" si="801"/>
        <v/>
      </c>
      <c r="Y1893" s="3" t="str">
        <f t="shared" ca="1" si="791"/>
        <v/>
      </c>
      <c r="Z1893" s="3" t="str">
        <f t="shared" ca="1" si="802"/>
        <v/>
      </c>
      <c r="AA1893" s="3" t="str">
        <f t="shared" ca="1" si="803"/>
        <v/>
      </c>
      <c r="AB1893" s="205">
        <f t="shared" ca="1" si="804"/>
        <v>3688</v>
      </c>
      <c r="AC1893" s="205">
        <f t="shared" ca="1" si="805"/>
        <v>57</v>
      </c>
      <c r="AD1893" s="205">
        <f t="shared" ca="1" si="792"/>
        <v>64.701754385964918</v>
      </c>
      <c r="AE1893" s="205">
        <f t="shared" ca="1" si="793"/>
        <v>14.701754385964918</v>
      </c>
      <c r="AF1893" s="205">
        <f t="shared" ca="1" si="806"/>
        <v>2.9403508771929836</v>
      </c>
      <c r="AG1893" s="205"/>
      <c r="AH1893" s="205"/>
      <c r="AI1893" s="205"/>
      <c r="AJ1893" s="205"/>
      <c r="AK1893" s="4"/>
      <c r="AL1893" s="4"/>
      <c r="AM1893" s="309">
        <f t="shared" ca="1" si="807"/>
        <v>16.149999999999999</v>
      </c>
      <c r="AN1893" s="309">
        <f t="shared" ca="1" si="808"/>
        <v>14.75</v>
      </c>
      <c r="AO1893" s="310">
        <f t="shared" ca="1" si="809"/>
        <v>0.54285714285714326</v>
      </c>
      <c r="AP1893" s="310" t="b">
        <f t="shared" ca="1" si="810"/>
        <v>0</v>
      </c>
      <c r="AQ1893" s="309">
        <f t="shared" ca="1" si="811"/>
        <v>0</v>
      </c>
      <c r="AR1893" s="205">
        <f t="shared" ca="1" si="794"/>
        <v>0</v>
      </c>
      <c r="AS1893" s="45" t="b">
        <f t="shared" ca="1" si="795"/>
        <v>0</v>
      </c>
      <c r="AT1893">
        <f t="shared" ca="1" si="796"/>
        <v>0</v>
      </c>
      <c r="AU1893" t="b">
        <f t="shared" ca="1" si="812"/>
        <v>0</v>
      </c>
      <c r="AV1893" t="b">
        <f t="shared" ca="1" si="813"/>
        <v>0</v>
      </c>
      <c r="AW1893" s="266" t="b">
        <f t="shared" ca="1" si="814"/>
        <v>0</v>
      </c>
      <c r="AX1893" s="266" t="b">
        <f t="shared" ca="1" si="815"/>
        <v>0</v>
      </c>
      <c r="AY1893" s="266" t="b">
        <f t="shared" ca="1" si="816"/>
        <v>0</v>
      </c>
    </row>
    <row r="1894" spans="1:51" x14ac:dyDescent="0.25">
      <c r="A1894">
        <v>1862</v>
      </c>
      <c r="B1894" s="163">
        <f ca="1">OFFSET(InputPriceData!B$15,CalculationsAndCharts!$A1894+$A$11,0,1,1)</f>
        <v>39314</v>
      </c>
      <c r="C1894" s="3">
        <f ca="1">OFFSET(InputPriceData!G$15,CalculationsAndCharts!$A1894+$A$11,IF($C$7,8,0),1,1)</f>
        <v>369200</v>
      </c>
      <c r="D1894" s="4">
        <f ca="1">OFFSET(InputPriceData!C$15,CalculationsAndCharts!$A1894+$A$11,IF($C$7,8,0),1,1)</f>
        <v>15.89</v>
      </c>
      <c r="E1894" s="4">
        <f ca="1">OFFSET(InputPriceData!D$15,CalculationsAndCharts!$A1894+$A$11,IF($C$7,8,0),1,1)</f>
        <v>16.059999999999999</v>
      </c>
      <c r="F1894" s="4">
        <f ca="1">OFFSET(InputPriceData!E$15,CalculationsAndCharts!$A1894+$A$11,IF($C$7,8,0),1,1)</f>
        <v>15.61</v>
      </c>
      <c r="G1894" s="4">
        <f ca="1">OFFSET(InputPriceData!F$15,CalculationsAndCharts!$A1894+$A$11,IF($C$7,8,0),1,1)</f>
        <v>15.79</v>
      </c>
      <c r="H1894" s="128"/>
      <c r="I1894" s="128"/>
      <c r="K1894" s="124"/>
      <c r="L1894" s="279"/>
      <c r="M1894" s="281"/>
      <c r="N1894" s="280"/>
      <c r="O1894" s="4"/>
      <c r="P1894" s="4"/>
      <c r="Q1894" s="3"/>
      <c r="S1894" s="309">
        <f t="shared" ca="1" si="797"/>
        <v>16.149999999999999</v>
      </c>
      <c r="T1894" s="309">
        <f t="shared" ca="1" si="798"/>
        <v>14.43</v>
      </c>
      <c r="U1894" s="310">
        <f t="shared" ca="1" si="790"/>
        <v>0.79069767441860483</v>
      </c>
      <c r="V1894" s="310" t="b">
        <f t="shared" ca="1" si="799"/>
        <v>0</v>
      </c>
      <c r="W1894" s="3" t="b">
        <f t="shared" ca="1" si="800"/>
        <v>0</v>
      </c>
      <c r="X1894" s="3" t="str">
        <f t="shared" ca="1" si="801"/>
        <v/>
      </c>
      <c r="Y1894" s="3" t="str">
        <f t="shared" ca="1" si="791"/>
        <v/>
      </c>
      <c r="Z1894" s="3" t="str">
        <f t="shared" ca="1" si="802"/>
        <v/>
      </c>
      <c r="AA1894" s="3" t="str">
        <f t="shared" ca="1" si="803"/>
        <v/>
      </c>
      <c r="AB1894" s="205">
        <f t="shared" ca="1" si="804"/>
        <v>3688</v>
      </c>
      <c r="AC1894" s="205">
        <f t="shared" ca="1" si="805"/>
        <v>57</v>
      </c>
      <c r="AD1894" s="205">
        <f t="shared" ca="1" si="792"/>
        <v>64.701754385964918</v>
      </c>
      <c r="AE1894" s="205">
        <f t="shared" ca="1" si="793"/>
        <v>14.701754385964918</v>
      </c>
      <c r="AF1894" s="205">
        <f t="shared" ca="1" si="806"/>
        <v>2.9403508771929836</v>
      </c>
      <c r="AG1894" s="205"/>
      <c r="AH1894" s="205"/>
      <c r="AI1894" s="205"/>
      <c r="AJ1894" s="205"/>
      <c r="AK1894" s="4"/>
      <c r="AL1894" s="4"/>
      <c r="AM1894" s="309">
        <f t="shared" ca="1" si="807"/>
        <v>16.149999999999999</v>
      </c>
      <c r="AN1894" s="309">
        <f t="shared" ca="1" si="808"/>
        <v>14.58</v>
      </c>
      <c r="AO1894" s="310">
        <f t="shared" ca="1" si="809"/>
        <v>0.77070063694267532</v>
      </c>
      <c r="AP1894" s="310" t="b">
        <f t="shared" ca="1" si="810"/>
        <v>0</v>
      </c>
      <c r="AQ1894" s="309">
        <f t="shared" ca="1" si="811"/>
        <v>0</v>
      </c>
      <c r="AR1894" s="205">
        <f t="shared" ca="1" si="794"/>
        <v>0</v>
      </c>
      <c r="AS1894" s="45" t="b">
        <f t="shared" ca="1" si="795"/>
        <v>0</v>
      </c>
      <c r="AT1894">
        <f t="shared" ca="1" si="796"/>
        <v>0</v>
      </c>
      <c r="AU1894" t="b">
        <f t="shared" ca="1" si="812"/>
        <v>0</v>
      </c>
      <c r="AV1894" t="b">
        <f t="shared" ca="1" si="813"/>
        <v>0</v>
      </c>
      <c r="AW1894" s="266" t="b">
        <f t="shared" ca="1" si="814"/>
        <v>0</v>
      </c>
      <c r="AX1894" s="266" t="b">
        <f t="shared" ca="1" si="815"/>
        <v>0</v>
      </c>
      <c r="AY1894" s="266" t="b">
        <f t="shared" ca="1" si="816"/>
        <v>0</v>
      </c>
    </row>
    <row r="1895" spans="1:51" x14ac:dyDescent="0.25">
      <c r="A1895">
        <v>1863</v>
      </c>
      <c r="B1895" s="163">
        <f ca="1">OFFSET(InputPriceData!B$15,CalculationsAndCharts!$A1895+$A$11,0,1,1)</f>
        <v>39311</v>
      </c>
      <c r="C1895" s="3">
        <f ca="1">OFFSET(InputPriceData!G$15,CalculationsAndCharts!$A1895+$A$11,IF($C$7,8,0),1,1)</f>
        <v>841800</v>
      </c>
      <c r="D1895" s="4">
        <f ca="1">OFFSET(InputPriceData!C$15,CalculationsAndCharts!$A1895+$A$11,IF($C$7,8,0),1,1)</f>
        <v>15.78</v>
      </c>
      <c r="E1895" s="4">
        <f ca="1">OFFSET(InputPriceData!D$15,CalculationsAndCharts!$A1895+$A$11,IF($C$7,8,0),1,1)</f>
        <v>16.170000000000002</v>
      </c>
      <c r="F1895" s="4">
        <f ca="1">OFFSET(InputPriceData!E$15,CalculationsAndCharts!$A1895+$A$11,IF($C$7,8,0),1,1)</f>
        <v>15.48</v>
      </c>
      <c r="G1895" s="4">
        <f ca="1">OFFSET(InputPriceData!F$15,CalculationsAndCharts!$A1895+$A$11,IF($C$7,8,0),1,1)</f>
        <v>15.85</v>
      </c>
      <c r="H1895" s="128"/>
      <c r="I1895" s="128"/>
      <c r="K1895" s="124"/>
      <c r="L1895" s="279"/>
      <c r="M1895" s="281"/>
      <c r="N1895" s="280"/>
      <c r="O1895" s="4"/>
      <c r="P1895" s="4"/>
      <c r="Q1895" s="3"/>
      <c r="S1895" s="309">
        <f t="shared" ca="1" si="797"/>
        <v>16.149999999999999</v>
      </c>
      <c r="T1895" s="309">
        <f t="shared" ca="1" si="798"/>
        <v>14.43</v>
      </c>
      <c r="U1895" s="310">
        <f t="shared" ca="1" si="790"/>
        <v>0.82558139534883768</v>
      </c>
      <c r="V1895" s="310" t="b">
        <f t="shared" ca="1" si="799"/>
        <v>0</v>
      </c>
      <c r="W1895" s="3" t="b">
        <f t="shared" ca="1" si="800"/>
        <v>0</v>
      </c>
      <c r="X1895" s="3" t="str">
        <f t="shared" ca="1" si="801"/>
        <v/>
      </c>
      <c r="Y1895" s="3" t="str">
        <f t="shared" ca="1" si="791"/>
        <v/>
      </c>
      <c r="Z1895" s="3" t="str">
        <f t="shared" ca="1" si="802"/>
        <v/>
      </c>
      <c r="AA1895" s="3" t="str">
        <f t="shared" ca="1" si="803"/>
        <v/>
      </c>
      <c r="AB1895" s="205">
        <f t="shared" ca="1" si="804"/>
        <v>3688</v>
      </c>
      <c r="AC1895" s="205">
        <f t="shared" ca="1" si="805"/>
        <v>57</v>
      </c>
      <c r="AD1895" s="205">
        <f t="shared" ca="1" si="792"/>
        <v>64.701754385964918</v>
      </c>
      <c r="AE1895" s="205">
        <f t="shared" ca="1" si="793"/>
        <v>14.701754385964918</v>
      </c>
      <c r="AF1895" s="205">
        <f t="shared" ca="1" si="806"/>
        <v>2.9403508771929836</v>
      </c>
      <c r="AG1895" s="205"/>
      <c r="AH1895" s="205"/>
      <c r="AI1895" s="205"/>
      <c r="AJ1895" s="205"/>
      <c r="AK1895" s="4"/>
      <c r="AL1895" s="4"/>
      <c r="AM1895" s="309">
        <f t="shared" ca="1" si="807"/>
        <v>16.149999999999999</v>
      </c>
      <c r="AN1895" s="309">
        <f t="shared" ca="1" si="808"/>
        <v>14.43</v>
      </c>
      <c r="AO1895" s="310">
        <f t="shared" ca="1" si="809"/>
        <v>0.82558139534883768</v>
      </c>
      <c r="AP1895" s="310" t="b">
        <f t="shared" ca="1" si="810"/>
        <v>0</v>
      </c>
      <c r="AQ1895" s="309">
        <f t="shared" ca="1" si="811"/>
        <v>0</v>
      </c>
      <c r="AR1895" s="205">
        <f t="shared" ca="1" si="794"/>
        <v>0</v>
      </c>
      <c r="AS1895" s="45" t="b">
        <f t="shared" ca="1" si="795"/>
        <v>0</v>
      </c>
      <c r="AT1895">
        <f t="shared" ca="1" si="796"/>
        <v>0</v>
      </c>
      <c r="AU1895" t="b">
        <f t="shared" ca="1" si="812"/>
        <v>0</v>
      </c>
      <c r="AV1895" t="b">
        <f t="shared" ca="1" si="813"/>
        <v>0</v>
      </c>
      <c r="AW1895" s="266" t="b">
        <f t="shared" ca="1" si="814"/>
        <v>0</v>
      </c>
      <c r="AX1895" s="266" t="b">
        <f t="shared" ca="1" si="815"/>
        <v>0</v>
      </c>
      <c r="AY1895" s="266" t="b">
        <f t="shared" ca="1" si="816"/>
        <v>0</v>
      </c>
    </row>
    <row r="1896" spans="1:51" x14ac:dyDescent="0.25">
      <c r="A1896">
        <v>1864</v>
      </c>
      <c r="B1896" s="163">
        <f ca="1">OFFSET(InputPriceData!B$15,CalculationsAndCharts!$A1896+$A$11,0,1,1)</f>
        <v>39310</v>
      </c>
      <c r="C1896" s="3">
        <f ca="1">OFFSET(InputPriceData!G$15,CalculationsAndCharts!$A1896+$A$11,IF($C$7,8,0),1,1)</f>
        <v>1047500</v>
      </c>
      <c r="D1896" s="4">
        <f ca="1">OFFSET(InputPriceData!C$15,CalculationsAndCharts!$A1896+$A$11,IF($C$7,8,0),1,1)</f>
        <v>14.85</v>
      </c>
      <c r="E1896" s="4">
        <f ca="1">OFFSET(InputPriceData!D$15,CalculationsAndCharts!$A1896+$A$11,IF($C$7,8,0),1,1)</f>
        <v>15.44</v>
      </c>
      <c r="F1896" s="4">
        <f ca="1">OFFSET(InputPriceData!E$15,CalculationsAndCharts!$A1896+$A$11,IF($C$7,8,0),1,1)</f>
        <v>14.59</v>
      </c>
      <c r="G1896" s="4">
        <f ca="1">OFFSET(InputPriceData!F$15,CalculationsAndCharts!$A1896+$A$11,IF($C$7,8,0),1,1)</f>
        <v>15.14</v>
      </c>
      <c r="H1896" s="128"/>
      <c r="I1896" s="128"/>
      <c r="K1896" s="124"/>
      <c r="L1896" s="279"/>
      <c r="M1896" s="281"/>
      <c r="N1896" s="280"/>
      <c r="O1896" s="4"/>
      <c r="P1896" s="4"/>
      <c r="Q1896" s="3"/>
      <c r="S1896" s="309">
        <f t="shared" ca="1" si="797"/>
        <v>16.149999999999999</v>
      </c>
      <c r="T1896" s="309">
        <f t="shared" ca="1" si="798"/>
        <v>14.43</v>
      </c>
      <c r="U1896" s="310">
        <f t="shared" ca="1" si="790"/>
        <v>0.41279069767441939</v>
      </c>
      <c r="V1896" s="310" t="b">
        <f t="shared" ca="1" si="799"/>
        <v>0</v>
      </c>
      <c r="W1896" s="3" t="b">
        <f t="shared" ca="1" si="800"/>
        <v>0</v>
      </c>
      <c r="X1896" s="3" t="str">
        <f t="shared" ca="1" si="801"/>
        <v/>
      </c>
      <c r="Y1896" s="3" t="str">
        <f t="shared" ca="1" si="791"/>
        <v/>
      </c>
      <c r="Z1896" s="3" t="str">
        <f t="shared" ca="1" si="802"/>
        <v/>
      </c>
      <c r="AA1896" s="3" t="str">
        <f t="shared" ca="1" si="803"/>
        <v/>
      </c>
      <c r="AB1896" s="205">
        <f t="shared" ca="1" si="804"/>
        <v>3688</v>
      </c>
      <c r="AC1896" s="205">
        <f t="shared" ca="1" si="805"/>
        <v>57</v>
      </c>
      <c r="AD1896" s="205">
        <f t="shared" ca="1" si="792"/>
        <v>64.701754385964918</v>
      </c>
      <c r="AE1896" s="205">
        <f t="shared" ca="1" si="793"/>
        <v>14.701754385964918</v>
      </c>
      <c r="AF1896" s="205">
        <f t="shared" ca="1" si="806"/>
        <v>2.9403508771929836</v>
      </c>
      <c r="AG1896" s="205"/>
      <c r="AH1896" s="205"/>
      <c r="AI1896" s="205"/>
      <c r="AJ1896" s="205"/>
      <c r="AK1896" s="4"/>
      <c r="AL1896" s="4"/>
      <c r="AM1896" s="309">
        <f t="shared" ca="1" si="807"/>
        <v>16.149999999999999</v>
      </c>
      <c r="AN1896" s="309">
        <f t="shared" ca="1" si="808"/>
        <v>14.43</v>
      </c>
      <c r="AO1896" s="310">
        <f t="shared" ca="1" si="809"/>
        <v>0.41279069767441939</v>
      </c>
      <c r="AP1896" s="310" t="b">
        <f t="shared" ca="1" si="810"/>
        <v>0</v>
      </c>
      <c r="AQ1896" s="309">
        <f t="shared" ca="1" si="811"/>
        <v>0</v>
      </c>
      <c r="AR1896" s="205">
        <f t="shared" ca="1" si="794"/>
        <v>0</v>
      </c>
      <c r="AS1896" s="45" t="b">
        <f t="shared" ca="1" si="795"/>
        <v>0</v>
      </c>
      <c r="AT1896">
        <f t="shared" ca="1" si="796"/>
        <v>0</v>
      </c>
      <c r="AU1896" t="b">
        <f t="shared" ca="1" si="812"/>
        <v>0</v>
      </c>
      <c r="AV1896" t="b">
        <f t="shared" ca="1" si="813"/>
        <v>0</v>
      </c>
      <c r="AW1896" s="266" t="b">
        <f t="shared" ca="1" si="814"/>
        <v>0</v>
      </c>
      <c r="AX1896" s="266" t="b">
        <f t="shared" ca="1" si="815"/>
        <v>0</v>
      </c>
      <c r="AY1896" s="266" t="b">
        <f t="shared" ca="1" si="816"/>
        <v>0</v>
      </c>
    </row>
    <row r="1897" spans="1:51" x14ac:dyDescent="0.25">
      <c r="A1897">
        <v>1865</v>
      </c>
      <c r="B1897" s="163">
        <f ca="1">OFFSET(InputPriceData!B$15,CalculationsAndCharts!$A1897+$A$11,0,1,1)</f>
        <v>39309</v>
      </c>
      <c r="C1897" s="3">
        <f ca="1">OFFSET(InputPriceData!G$15,CalculationsAndCharts!$A1897+$A$11,IF($C$7,8,0),1,1)</f>
        <v>630500</v>
      </c>
      <c r="D1897" s="4">
        <f ca="1">OFFSET(InputPriceData!C$15,CalculationsAndCharts!$A1897+$A$11,IF($C$7,8,0),1,1)</f>
        <v>14.85</v>
      </c>
      <c r="E1897" s="4">
        <f ca="1">OFFSET(InputPriceData!D$15,CalculationsAndCharts!$A1897+$A$11,IF($C$7,8,0),1,1)</f>
        <v>15.3</v>
      </c>
      <c r="F1897" s="4">
        <f ca="1">OFFSET(InputPriceData!E$15,CalculationsAndCharts!$A1897+$A$11,IF($C$7,8,0),1,1)</f>
        <v>14.85</v>
      </c>
      <c r="G1897" s="4">
        <f ca="1">OFFSET(InputPriceData!F$15,CalculationsAndCharts!$A1897+$A$11,IF($C$7,8,0),1,1)</f>
        <v>14.9</v>
      </c>
      <c r="H1897" s="128"/>
      <c r="I1897" s="128"/>
      <c r="K1897" s="124"/>
      <c r="L1897" s="279"/>
      <c r="M1897" s="281"/>
      <c r="N1897" s="280"/>
      <c r="O1897" s="4"/>
      <c r="P1897" s="4"/>
      <c r="Q1897" s="3"/>
      <c r="S1897" s="309">
        <f t="shared" ca="1" si="797"/>
        <v>16.149999999999999</v>
      </c>
      <c r="T1897" s="309">
        <f t="shared" ca="1" si="798"/>
        <v>14.43</v>
      </c>
      <c r="U1897" s="310">
        <f t="shared" ca="1" si="790"/>
        <v>0.27325581395348891</v>
      </c>
      <c r="V1897" s="310" t="b">
        <f t="shared" ca="1" si="799"/>
        <v>0</v>
      </c>
      <c r="W1897" s="3" t="b">
        <f t="shared" ca="1" si="800"/>
        <v>0</v>
      </c>
      <c r="X1897" s="3" t="str">
        <f t="shared" ca="1" si="801"/>
        <v/>
      </c>
      <c r="Y1897" s="3" t="str">
        <f t="shared" ca="1" si="791"/>
        <v/>
      </c>
      <c r="Z1897" s="3" t="str">
        <f t="shared" ca="1" si="802"/>
        <v/>
      </c>
      <c r="AA1897" s="3" t="str">
        <f t="shared" ca="1" si="803"/>
        <v/>
      </c>
      <c r="AB1897" s="205">
        <f t="shared" ca="1" si="804"/>
        <v>3688</v>
      </c>
      <c r="AC1897" s="205">
        <f t="shared" ca="1" si="805"/>
        <v>57</v>
      </c>
      <c r="AD1897" s="205">
        <f t="shared" ca="1" si="792"/>
        <v>64.701754385964918</v>
      </c>
      <c r="AE1897" s="205">
        <f t="shared" ca="1" si="793"/>
        <v>14.701754385964918</v>
      </c>
      <c r="AF1897" s="205">
        <f t="shared" ca="1" si="806"/>
        <v>2.9403508771929836</v>
      </c>
      <c r="AG1897" s="205"/>
      <c r="AH1897" s="205"/>
      <c r="AI1897" s="205"/>
      <c r="AJ1897" s="205"/>
      <c r="AK1897" s="4"/>
      <c r="AL1897" s="4"/>
      <c r="AM1897" s="309">
        <f t="shared" ca="1" si="807"/>
        <v>16.149999999999999</v>
      </c>
      <c r="AN1897" s="309">
        <f t="shared" ca="1" si="808"/>
        <v>14.43</v>
      </c>
      <c r="AO1897" s="310">
        <f t="shared" ca="1" si="809"/>
        <v>0.27325581395348891</v>
      </c>
      <c r="AP1897" s="310" t="b">
        <f t="shared" ca="1" si="810"/>
        <v>0</v>
      </c>
      <c r="AQ1897" s="309">
        <f t="shared" ca="1" si="811"/>
        <v>0</v>
      </c>
      <c r="AR1897" s="205">
        <f t="shared" ca="1" si="794"/>
        <v>0</v>
      </c>
      <c r="AS1897" s="45" t="b">
        <f t="shared" ca="1" si="795"/>
        <v>0</v>
      </c>
      <c r="AT1897">
        <f t="shared" ca="1" si="796"/>
        <v>0</v>
      </c>
      <c r="AU1897" t="b">
        <f t="shared" ca="1" si="812"/>
        <v>0</v>
      </c>
      <c r="AV1897" t="b">
        <f t="shared" ca="1" si="813"/>
        <v>0</v>
      </c>
      <c r="AW1897" s="266" t="b">
        <f t="shared" ca="1" si="814"/>
        <v>0</v>
      </c>
      <c r="AX1897" s="266" t="b">
        <f t="shared" ca="1" si="815"/>
        <v>0</v>
      </c>
      <c r="AY1897" s="266" t="b">
        <f t="shared" ca="1" si="816"/>
        <v>0</v>
      </c>
    </row>
    <row r="1898" spans="1:51" x14ac:dyDescent="0.25">
      <c r="A1898">
        <v>1866</v>
      </c>
      <c r="B1898" s="163">
        <f ca="1">OFFSET(InputPriceData!B$15,CalculationsAndCharts!$A1898+$A$11,0,1,1)</f>
        <v>39308</v>
      </c>
      <c r="C1898" s="3">
        <f ca="1">OFFSET(InputPriceData!G$15,CalculationsAndCharts!$A1898+$A$11,IF($C$7,8,0),1,1)</f>
        <v>616100</v>
      </c>
      <c r="D1898" s="4">
        <f ca="1">OFFSET(InputPriceData!C$15,CalculationsAndCharts!$A1898+$A$11,IF($C$7,8,0),1,1)</f>
        <v>15.04</v>
      </c>
      <c r="E1898" s="4">
        <f ca="1">OFFSET(InputPriceData!D$15,CalculationsAndCharts!$A1898+$A$11,IF($C$7,8,0),1,1)</f>
        <v>15.24</v>
      </c>
      <c r="F1898" s="4">
        <f ca="1">OFFSET(InputPriceData!E$15,CalculationsAndCharts!$A1898+$A$11,IF($C$7,8,0),1,1)</f>
        <v>14.76</v>
      </c>
      <c r="G1898" s="4">
        <f ca="1">OFFSET(InputPriceData!F$15,CalculationsAndCharts!$A1898+$A$11,IF($C$7,8,0),1,1)</f>
        <v>14.89</v>
      </c>
      <c r="H1898" s="128"/>
      <c r="I1898" s="128"/>
      <c r="K1898" s="124"/>
      <c r="L1898" s="279"/>
      <c r="M1898" s="281"/>
      <c r="N1898" s="280"/>
      <c r="O1898" s="4"/>
      <c r="P1898" s="4"/>
      <c r="Q1898" s="3"/>
      <c r="S1898" s="309">
        <f t="shared" ca="1" si="797"/>
        <v>16.149999999999999</v>
      </c>
      <c r="T1898" s="309">
        <f t="shared" ca="1" si="798"/>
        <v>14.43</v>
      </c>
      <c r="U1898" s="310">
        <f t="shared" ca="1" si="790"/>
        <v>0.26744186046511698</v>
      </c>
      <c r="V1898" s="310" t="b">
        <f t="shared" ca="1" si="799"/>
        <v>0</v>
      </c>
      <c r="W1898" s="3" t="b">
        <f t="shared" ca="1" si="800"/>
        <v>1</v>
      </c>
      <c r="X1898" s="3">
        <f t="shared" ca="1" si="801"/>
        <v>15.92</v>
      </c>
      <c r="Y1898" s="3">
        <f t="shared" ca="1" si="791"/>
        <v>-6.4698492462311519</v>
      </c>
      <c r="Z1898" s="3">
        <f t="shared" ca="1" si="802"/>
        <v>-6.4698492462311519</v>
      </c>
      <c r="AA1898" s="3">
        <f t="shared" ca="1" si="803"/>
        <v>17</v>
      </c>
      <c r="AB1898" s="205">
        <f t="shared" ca="1" si="804"/>
        <v>3688</v>
      </c>
      <c r="AC1898" s="205">
        <f t="shared" ca="1" si="805"/>
        <v>57</v>
      </c>
      <c r="AD1898" s="205">
        <f t="shared" ca="1" si="792"/>
        <v>64.701754385964918</v>
      </c>
      <c r="AE1898" s="205">
        <f t="shared" ca="1" si="793"/>
        <v>14.701754385964918</v>
      </c>
      <c r="AF1898" s="205">
        <f t="shared" ca="1" si="806"/>
        <v>2.9403508771929836</v>
      </c>
      <c r="AG1898" s="205"/>
      <c r="AH1898" s="205"/>
      <c r="AI1898" s="205"/>
      <c r="AJ1898" s="205"/>
      <c r="AK1898" s="4"/>
      <c r="AL1898" s="4"/>
      <c r="AM1898" s="309">
        <f t="shared" ca="1" si="807"/>
        <v>16.149999999999999</v>
      </c>
      <c r="AN1898" s="309">
        <f t="shared" ca="1" si="808"/>
        <v>14.43</v>
      </c>
      <c r="AO1898" s="310">
        <f t="shared" ca="1" si="809"/>
        <v>0.26744186046511698</v>
      </c>
      <c r="AP1898" s="310" t="b">
        <f t="shared" ca="1" si="810"/>
        <v>0</v>
      </c>
      <c r="AQ1898" s="309">
        <f t="shared" ca="1" si="811"/>
        <v>0</v>
      </c>
      <c r="AR1898" s="205">
        <f t="shared" ca="1" si="794"/>
        <v>0</v>
      </c>
      <c r="AS1898" s="45" t="b">
        <f t="shared" ca="1" si="795"/>
        <v>0</v>
      </c>
      <c r="AT1898">
        <f t="shared" ca="1" si="796"/>
        <v>0</v>
      </c>
      <c r="AU1898" t="b">
        <f t="shared" ca="1" si="812"/>
        <v>0</v>
      </c>
      <c r="AV1898" t="b">
        <f t="shared" ca="1" si="813"/>
        <v>0</v>
      </c>
      <c r="AW1898" s="266" t="b">
        <f t="shared" ca="1" si="814"/>
        <v>0</v>
      </c>
      <c r="AX1898" s="266" t="b">
        <f t="shared" ca="1" si="815"/>
        <v>0</v>
      </c>
      <c r="AY1898" s="266" t="b">
        <f t="shared" ca="1" si="816"/>
        <v>0</v>
      </c>
    </row>
    <row r="1899" spans="1:51" x14ac:dyDescent="0.25">
      <c r="A1899">
        <v>1867</v>
      </c>
      <c r="B1899" s="163">
        <f ca="1">OFFSET(InputPriceData!B$15,CalculationsAndCharts!$A1899+$A$11,0,1,1)</f>
        <v>39307</v>
      </c>
      <c r="C1899" s="3">
        <f ca="1">OFFSET(InputPriceData!G$15,CalculationsAndCharts!$A1899+$A$11,IF($C$7,8,0),1,1)</f>
        <v>1141700</v>
      </c>
      <c r="D1899" s="4">
        <f ca="1">OFFSET(InputPriceData!C$15,CalculationsAndCharts!$A1899+$A$11,IF($C$7,8,0),1,1)</f>
        <v>15.4</v>
      </c>
      <c r="E1899" s="4">
        <f ca="1">OFFSET(InputPriceData!D$15,CalculationsAndCharts!$A1899+$A$11,IF($C$7,8,0),1,1)</f>
        <v>15.81</v>
      </c>
      <c r="F1899" s="4">
        <f ca="1">OFFSET(InputPriceData!E$15,CalculationsAndCharts!$A1899+$A$11,IF($C$7,8,0),1,1)</f>
        <v>14.71</v>
      </c>
      <c r="G1899" s="4">
        <f ca="1">OFFSET(InputPriceData!F$15,CalculationsAndCharts!$A1899+$A$11,IF($C$7,8,0),1,1)</f>
        <v>15.08</v>
      </c>
      <c r="H1899" s="128"/>
      <c r="I1899" s="128"/>
      <c r="K1899" s="124"/>
      <c r="L1899" s="279"/>
      <c r="M1899" s="281"/>
      <c r="N1899" s="280"/>
      <c r="O1899" s="4"/>
      <c r="P1899" s="4"/>
      <c r="Q1899" s="3"/>
      <c r="S1899" s="309">
        <f t="shared" ca="1" si="797"/>
        <v>16.489999999999998</v>
      </c>
      <c r="T1899" s="309">
        <f t="shared" ca="1" si="798"/>
        <v>14.43</v>
      </c>
      <c r="U1899" s="310">
        <f t="shared" ca="1" si="790"/>
        <v>0.31553398058252463</v>
      </c>
      <c r="V1899" s="310" t="b">
        <f t="shared" ca="1" si="799"/>
        <v>0</v>
      </c>
      <c r="W1899" s="3" t="b">
        <f t="shared" ca="1" si="800"/>
        <v>0</v>
      </c>
      <c r="X1899" s="3" t="str">
        <f t="shared" ca="1" si="801"/>
        <v/>
      </c>
      <c r="Y1899" s="3" t="str">
        <f t="shared" ca="1" si="791"/>
        <v/>
      </c>
      <c r="Z1899" s="3" t="str">
        <f t="shared" ca="1" si="802"/>
        <v/>
      </c>
      <c r="AA1899" s="3" t="str">
        <f t="shared" ca="1" si="803"/>
        <v/>
      </c>
      <c r="AB1899" s="205">
        <f t="shared" ca="1" si="804"/>
        <v>3671</v>
      </c>
      <c r="AC1899" s="205">
        <f t="shared" ca="1" si="805"/>
        <v>56</v>
      </c>
      <c r="AD1899" s="205">
        <f t="shared" ca="1" si="792"/>
        <v>65.553571428571431</v>
      </c>
      <c r="AE1899" s="205">
        <f t="shared" ca="1" si="793"/>
        <v>15.553571428571431</v>
      </c>
      <c r="AF1899" s="205">
        <f t="shared" ca="1" si="806"/>
        <v>3.1107142857142862</v>
      </c>
      <c r="AG1899" s="205"/>
      <c r="AH1899" s="205"/>
      <c r="AI1899" s="205"/>
      <c r="AJ1899" s="205"/>
      <c r="AK1899" s="4"/>
      <c r="AL1899" s="4"/>
      <c r="AM1899" s="309">
        <f t="shared" ca="1" si="807"/>
        <v>16.149999999999999</v>
      </c>
      <c r="AN1899" s="309">
        <f t="shared" ca="1" si="808"/>
        <v>14.43</v>
      </c>
      <c r="AO1899" s="310">
        <f t="shared" ca="1" si="809"/>
        <v>0.3779069767441865</v>
      </c>
      <c r="AP1899" s="310" t="b">
        <f t="shared" ca="1" si="810"/>
        <v>0</v>
      </c>
      <c r="AQ1899" s="309">
        <f t="shared" ca="1" si="811"/>
        <v>0</v>
      </c>
      <c r="AR1899" s="205">
        <f t="shared" ca="1" si="794"/>
        <v>0</v>
      </c>
      <c r="AS1899" s="45" t="b">
        <f t="shared" ca="1" si="795"/>
        <v>0</v>
      </c>
      <c r="AT1899">
        <f t="shared" ca="1" si="796"/>
        <v>0</v>
      </c>
      <c r="AU1899" t="b">
        <f t="shared" ca="1" si="812"/>
        <v>0</v>
      </c>
      <c r="AV1899" t="b">
        <f t="shared" ca="1" si="813"/>
        <v>0</v>
      </c>
      <c r="AW1899" s="266" t="b">
        <f t="shared" ca="1" si="814"/>
        <v>0</v>
      </c>
      <c r="AX1899" s="266" t="b">
        <f t="shared" ca="1" si="815"/>
        <v>0</v>
      </c>
      <c r="AY1899" s="266" t="b">
        <f t="shared" ca="1" si="816"/>
        <v>0</v>
      </c>
    </row>
    <row r="1900" spans="1:51" x14ac:dyDescent="0.25">
      <c r="A1900">
        <v>1868</v>
      </c>
      <c r="B1900" s="163">
        <f ca="1">OFFSET(InputPriceData!B$15,CalculationsAndCharts!$A1900+$A$11,0,1,1)</f>
        <v>39304</v>
      </c>
      <c r="C1900" s="3">
        <f ca="1">OFFSET(InputPriceData!G$15,CalculationsAndCharts!$A1900+$A$11,IF($C$7,8,0),1,1)</f>
        <v>976900</v>
      </c>
      <c r="D1900" s="4">
        <f ca="1">OFFSET(InputPriceData!C$15,CalculationsAndCharts!$A1900+$A$11,IF($C$7,8,0),1,1)</f>
        <v>15.83</v>
      </c>
      <c r="E1900" s="4">
        <f ca="1">OFFSET(InputPriceData!D$15,CalculationsAndCharts!$A1900+$A$11,IF($C$7,8,0),1,1)</f>
        <v>16.07</v>
      </c>
      <c r="F1900" s="4">
        <f ca="1">OFFSET(InputPriceData!E$15,CalculationsAndCharts!$A1900+$A$11,IF($C$7,8,0),1,1)</f>
        <v>15.05</v>
      </c>
      <c r="G1900" s="4">
        <f ca="1">OFFSET(InputPriceData!F$15,CalculationsAndCharts!$A1900+$A$11,IF($C$7,8,0),1,1)</f>
        <v>15.34</v>
      </c>
      <c r="H1900" s="128"/>
      <c r="I1900" s="128"/>
      <c r="K1900" s="124"/>
      <c r="L1900" s="279"/>
      <c r="M1900" s="281"/>
      <c r="N1900" s="280"/>
      <c r="O1900" s="4"/>
      <c r="P1900" s="4"/>
      <c r="Q1900" s="3"/>
      <c r="S1900" s="309">
        <f t="shared" ca="1" si="797"/>
        <v>16.57</v>
      </c>
      <c r="T1900" s="309">
        <f t="shared" ca="1" si="798"/>
        <v>14.43</v>
      </c>
      <c r="U1900" s="310">
        <f t="shared" ca="1" si="790"/>
        <v>0.42523364485981302</v>
      </c>
      <c r="V1900" s="310" t="b">
        <f t="shared" ca="1" si="799"/>
        <v>0</v>
      </c>
      <c r="W1900" s="3" t="b">
        <f t="shared" ca="1" si="800"/>
        <v>0</v>
      </c>
      <c r="X1900" s="3" t="str">
        <f t="shared" ca="1" si="801"/>
        <v/>
      </c>
      <c r="Y1900" s="3" t="str">
        <f t="shared" ca="1" si="791"/>
        <v/>
      </c>
      <c r="Z1900" s="3" t="str">
        <f t="shared" ca="1" si="802"/>
        <v/>
      </c>
      <c r="AA1900" s="3" t="str">
        <f t="shared" ca="1" si="803"/>
        <v/>
      </c>
      <c r="AB1900" s="205">
        <f t="shared" ca="1" si="804"/>
        <v>3671</v>
      </c>
      <c r="AC1900" s="205">
        <f t="shared" ca="1" si="805"/>
        <v>56</v>
      </c>
      <c r="AD1900" s="205">
        <f t="shared" ca="1" si="792"/>
        <v>65.553571428571431</v>
      </c>
      <c r="AE1900" s="205">
        <f t="shared" ca="1" si="793"/>
        <v>15.553571428571431</v>
      </c>
      <c r="AF1900" s="205">
        <f t="shared" ca="1" si="806"/>
        <v>3.1107142857142862</v>
      </c>
      <c r="AG1900" s="205"/>
      <c r="AH1900" s="205"/>
      <c r="AI1900" s="205"/>
      <c r="AJ1900" s="205"/>
      <c r="AK1900" s="4"/>
      <c r="AL1900" s="4"/>
      <c r="AM1900" s="309">
        <f t="shared" ca="1" si="807"/>
        <v>16.149999999999999</v>
      </c>
      <c r="AN1900" s="309">
        <f t="shared" ca="1" si="808"/>
        <v>14.43</v>
      </c>
      <c r="AO1900" s="310">
        <f t="shared" ca="1" si="809"/>
        <v>0.52906976744186085</v>
      </c>
      <c r="AP1900" s="310" t="b">
        <f t="shared" ca="1" si="810"/>
        <v>0</v>
      </c>
      <c r="AQ1900" s="309">
        <f t="shared" ca="1" si="811"/>
        <v>0</v>
      </c>
      <c r="AR1900" s="205">
        <f t="shared" ca="1" si="794"/>
        <v>0</v>
      </c>
      <c r="AS1900" s="45" t="b">
        <f t="shared" ca="1" si="795"/>
        <v>0</v>
      </c>
      <c r="AT1900">
        <f t="shared" ca="1" si="796"/>
        <v>0</v>
      </c>
      <c r="AU1900" t="b">
        <f t="shared" ca="1" si="812"/>
        <v>0</v>
      </c>
      <c r="AV1900" t="b">
        <f t="shared" ca="1" si="813"/>
        <v>0</v>
      </c>
      <c r="AW1900" s="266" t="b">
        <f t="shared" ca="1" si="814"/>
        <v>0</v>
      </c>
      <c r="AX1900" s="266" t="b">
        <f t="shared" ca="1" si="815"/>
        <v>0</v>
      </c>
      <c r="AY1900" s="266" t="b">
        <f t="shared" ca="1" si="816"/>
        <v>0</v>
      </c>
    </row>
    <row r="1901" spans="1:51" x14ac:dyDescent="0.25">
      <c r="A1901">
        <v>1869</v>
      </c>
      <c r="B1901" s="163">
        <f ca="1">OFFSET(InputPriceData!B$15,CalculationsAndCharts!$A1901+$A$11,0,1,1)</f>
        <v>39303</v>
      </c>
      <c r="C1901" s="3">
        <f ca="1">OFFSET(InputPriceData!G$15,CalculationsAndCharts!$A1901+$A$11,IF($C$7,8,0),1,1)</f>
        <v>1011500</v>
      </c>
      <c r="D1901" s="4">
        <f ca="1">OFFSET(InputPriceData!C$15,CalculationsAndCharts!$A1901+$A$11,IF($C$7,8,0),1,1)</f>
        <v>15.74</v>
      </c>
      <c r="E1901" s="4">
        <f ca="1">OFFSET(InputPriceData!D$15,CalculationsAndCharts!$A1901+$A$11,IF($C$7,8,0),1,1)</f>
        <v>16.829999999999998</v>
      </c>
      <c r="F1901" s="4">
        <f ca="1">OFFSET(InputPriceData!E$15,CalculationsAndCharts!$A1901+$A$11,IF($C$7,8,0),1,1)</f>
        <v>15.57</v>
      </c>
      <c r="G1901" s="4">
        <f ca="1">OFFSET(InputPriceData!F$15,CalculationsAndCharts!$A1901+$A$11,IF($C$7,8,0),1,1)</f>
        <v>16.149999999999999</v>
      </c>
      <c r="H1901" s="128"/>
      <c r="I1901" s="128"/>
      <c r="K1901" s="124"/>
      <c r="L1901" s="279"/>
      <c r="M1901" s="281"/>
      <c r="N1901" s="280"/>
      <c r="O1901" s="4"/>
      <c r="P1901" s="4"/>
      <c r="Q1901" s="3"/>
      <c r="S1901" s="309">
        <f t="shared" ca="1" si="797"/>
        <v>16.73</v>
      </c>
      <c r="T1901" s="309">
        <f t="shared" ca="1" si="798"/>
        <v>14.43</v>
      </c>
      <c r="U1901" s="310">
        <f t="shared" ca="1" si="790"/>
        <v>0.74782608695652097</v>
      </c>
      <c r="V1901" s="310" t="b">
        <f t="shared" ca="1" si="799"/>
        <v>0</v>
      </c>
      <c r="W1901" s="3" t="b">
        <f t="shared" ca="1" si="800"/>
        <v>0</v>
      </c>
      <c r="X1901" s="3" t="str">
        <f t="shared" ca="1" si="801"/>
        <v/>
      </c>
      <c r="Y1901" s="3" t="str">
        <f t="shared" ca="1" si="791"/>
        <v/>
      </c>
      <c r="Z1901" s="3" t="str">
        <f t="shared" ca="1" si="802"/>
        <v/>
      </c>
      <c r="AA1901" s="3" t="str">
        <f t="shared" ca="1" si="803"/>
        <v/>
      </c>
      <c r="AB1901" s="205">
        <f t="shared" ca="1" si="804"/>
        <v>3671</v>
      </c>
      <c r="AC1901" s="205">
        <f t="shared" ca="1" si="805"/>
        <v>56</v>
      </c>
      <c r="AD1901" s="205">
        <f t="shared" ca="1" si="792"/>
        <v>65.553571428571431</v>
      </c>
      <c r="AE1901" s="205">
        <f t="shared" ca="1" si="793"/>
        <v>15.553571428571431</v>
      </c>
      <c r="AF1901" s="205">
        <f t="shared" ca="1" si="806"/>
        <v>3.1107142857142862</v>
      </c>
      <c r="AG1901" s="205"/>
      <c r="AH1901" s="205"/>
      <c r="AI1901" s="205"/>
      <c r="AJ1901" s="205"/>
      <c r="AK1901" s="4"/>
      <c r="AL1901" s="4"/>
      <c r="AM1901" s="309">
        <f t="shared" ca="1" si="807"/>
        <v>16.489999999999998</v>
      </c>
      <c r="AN1901" s="309">
        <f t="shared" ca="1" si="808"/>
        <v>14.43</v>
      </c>
      <c r="AO1901" s="310">
        <f t="shared" ca="1" si="809"/>
        <v>0.83495145631067957</v>
      </c>
      <c r="AP1901" s="310" t="b">
        <f t="shared" ca="1" si="810"/>
        <v>0</v>
      </c>
      <c r="AQ1901" s="309">
        <f t="shared" ca="1" si="811"/>
        <v>0</v>
      </c>
      <c r="AR1901" s="205">
        <f t="shared" ca="1" si="794"/>
        <v>0</v>
      </c>
      <c r="AS1901" s="45" t="b">
        <f t="shared" ca="1" si="795"/>
        <v>0</v>
      </c>
      <c r="AT1901">
        <f t="shared" ca="1" si="796"/>
        <v>0</v>
      </c>
      <c r="AU1901" t="b">
        <f t="shared" ca="1" si="812"/>
        <v>0</v>
      </c>
      <c r="AV1901" t="b">
        <f t="shared" ca="1" si="813"/>
        <v>0</v>
      </c>
      <c r="AW1901" s="266" t="b">
        <f t="shared" ca="1" si="814"/>
        <v>0</v>
      </c>
      <c r="AX1901" s="266" t="b">
        <f t="shared" ca="1" si="815"/>
        <v>0</v>
      </c>
      <c r="AY1901" s="266" t="b">
        <f t="shared" ca="1" si="816"/>
        <v>0</v>
      </c>
    </row>
    <row r="1902" spans="1:51" x14ac:dyDescent="0.25">
      <c r="A1902">
        <v>1870</v>
      </c>
      <c r="B1902" s="163">
        <f ca="1">OFFSET(InputPriceData!B$15,CalculationsAndCharts!$A1902+$A$11,0,1,1)</f>
        <v>39302</v>
      </c>
      <c r="C1902" s="3">
        <f ca="1">OFFSET(InputPriceData!G$15,CalculationsAndCharts!$A1902+$A$11,IF($C$7,8,0),1,1)</f>
        <v>1193200</v>
      </c>
      <c r="D1902" s="4">
        <f ca="1">OFFSET(InputPriceData!C$15,CalculationsAndCharts!$A1902+$A$11,IF($C$7,8,0),1,1)</f>
        <v>15.33</v>
      </c>
      <c r="E1902" s="4">
        <f ca="1">OFFSET(InputPriceData!D$15,CalculationsAndCharts!$A1902+$A$11,IF($C$7,8,0),1,1)</f>
        <v>16.68</v>
      </c>
      <c r="F1902" s="4">
        <f ca="1">OFFSET(InputPriceData!E$15,CalculationsAndCharts!$A1902+$A$11,IF($C$7,8,0),1,1)</f>
        <v>15</v>
      </c>
      <c r="G1902" s="4">
        <f ca="1">OFFSET(InputPriceData!F$15,CalculationsAndCharts!$A1902+$A$11,IF($C$7,8,0),1,1)</f>
        <v>16.14</v>
      </c>
      <c r="H1902" s="128"/>
      <c r="I1902" s="128"/>
      <c r="K1902" s="124"/>
      <c r="L1902" s="279"/>
      <c r="M1902" s="281"/>
      <c r="N1902" s="280"/>
      <c r="O1902" s="4"/>
      <c r="P1902" s="4"/>
      <c r="Q1902" s="3"/>
      <c r="S1902" s="309">
        <f t="shared" ca="1" si="797"/>
        <v>16.82</v>
      </c>
      <c r="T1902" s="309">
        <f t="shared" ca="1" si="798"/>
        <v>14.43</v>
      </c>
      <c r="U1902" s="310">
        <f t="shared" ca="1" si="790"/>
        <v>0.7154811715481173</v>
      </c>
      <c r="V1902" s="310" t="b">
        <f t="shared" ca="1" si="799"/>
        <v>0</v>
      </c>
      <c r="W1902" s="3" t="b">
        <f t="shared" ca="1" si="800"/>
        <v>0</v>
      </c>
      <c r="X1902" s="3" t="str">
        <f t="shared" ca="1" si="801"/>
        <v/>
      </c>
      <c r="Y1902" s="3" t="str">
        <f t="shared" ca="1" si="791"/>
        <v/>
      </c>
      <c r="Z1902" s="3" t="str">
        <f t="shared" ca="1" si="802"/>
        <v/>
      </c>
      <c r="AA1902" s="3" t="str">
        <f t="shared" ca="1" si="803"/>
        <v/>
      </c>
      <c r="AB1902" s="205">
        <f t="shared" ca="1" si="804"/>
        <v>3671</v>
      </c>
      <c r="AC1902" s="205">
        <f t="shared" ca="1" si="805"/>
        <v>56</v>
      </c>
      <c r="AD1902" s="205">
        <f t="shared" ca="1" si="792"/>
        <v>65.553571428571431</v>
      </c>
      <c r="AE1902" s="205">
        <f t="shared" ca="1" si="793"/>
        <v>15.553571428571431</v>
      </c>
      <c r="AF1902" s="205">
        <f t="shared" ca="1" si="806"/>
        <v>3.1107142857142862</v>
      </c>
      <c r="AG1902" s="205"/>
      <c r="AH1902" s="205"/>
      <c r="AI1902" s="205"/>
      <c r="AJ1902" s="205"/>
      <c r="AK1902" s="4"/>
      <c r="AL1902" s="4"/>
      <c r="AM1902" s="309">
        <f t="shared" ca="1" si="807"/>
        <v>16.57</v>
      </c>
      <c r="AN1902" s="309">
        <f t="shared" ca="1" si="808"/>
        <v>14.43</v>
      </c>
      <c r="AO1902" s="310">
        <f t="shared" ca="1" si="809"/>
        <v>0.79906542056074781</v>
      </c>
      <c r="AP1902" s="310" t="b">
        <f t="shared" ca="1" si="810"/>
        <v>0</v>
      </c>
      <c r="AQ1902" s="309">
        <f t="shared" ca="1" si="811"/>
        <v>0</v>
      </c>
      <c r="AR1902" s="205">
        <f t="shared" ca="1" si="794"/>
        <v>0</v>
      </c>
      <c r="AS1902" s="45" t="b">
        <f t="shared" ca="1" si="795"/>
        <v>0</v>
      </c>
      <c r="AT1902">
        <f t="shared" ca="1" si="796"/>
        <v>0</v>
      </c>
      <c r="AU1902" t="b">
        <f t="shared" ca="1" si="812"/>
        <v>0</v>
      </c>
      <c r="AV1902" t="b">
        <f t="shared" ca="1" si="813"/>
        <v>0</v>
      </c>
      <c r="AW1902" s="266" t="b">
        <f t="shared" ca="1" si="814"/>
        <v>0</v>
      </c>
      <c r="AX1902" s="266" t="b">
        <f t="shared" ca="1" si="815"/>
        <v>0</v>
      </c>
      <c r="AY1902" s="266" t="b">
        <f t="shared" ca="1" si="816"/>
        <v>0</v>
      </c>
    </row>
    <row r="1903" spans="1:51" x14ac:dyDescent="0.25">
      <c r="A1903">
        <v>1871</v>
      </c>
      <c r="B1903" s="163">
        <f ca="1">OFFSET(InputPriceData!B$15,CalculationsAndCharts!$A1903+$A$11,0,1,1)</f>
        <v>39301</v>
      </c>
      <c r="C1903" s="3">
        <f ca="1">OFFSET(InputPriceData!G$15,CalculationsAndCharts!$A1903+$A$11,IF($C$7,8,0),1,1)</f>
        <v>1328800</v>
      </c>
      <c r="D1903" s="4">
        <f ca="1">OFFSET(InputPriceData!C$15,CalculationsAndCharts!$A1903+$A$11,IF($C$7,8,0),1,1)</f>
        <v>15.38</v>
      </c>
      <c r="E1903" s="4">
        <f ca="1">OFFSET(InputPriceData!D$15,CalculationsAndCharts!$A1903+$A$11,IF($C$7,8,0),1,1)</f>
        <v>15.44</v>
      </c>
      <c r="F1903" s="4">
        <f ca="1">OFFSET(InputPriceData!E$15,CalculationsAndCharts!$A1903+$A$11,IF($C$7,8,0),1,1)</f>
        <v>14.85</v>
      </c>
      <c r="G1903" s="4">
        <f ca="1">OFFSET(InputPriceData!F$15,CalculationsAndCharts!$A1903+$A$11,IF($C$7,8,0),1,1)</f>
        <v>15.25</v>
      </c>
      <c r="H1903" s="128"/>
      <c r="I1903" s="128"/>
      <c r="K1903" s="124"/>
      <c r="L1903" s="279"/>
      <c r="M1903" s="281"/>
      <c r="N1903" s="280"/>
      <c r="O1903" s="4"/>
      <c r="P1903" s="4"/>
      <c r="Q1903" s="3"/>
      <c r="S1903" s="309">
        <f t="shared" ca="1" si="797"/>
        <v>16.98</v>
      </c>
      <c r="T1903" s="309">
        <f t="shared" ca="1" si="798"/>
        <v>14.43</v>
      </c>
      <c r="U1903" s="310">
        <f t="shared" ca="1" si="790"/>
        <v>0.32156862745098042</v>
      </c>
      <c r="V1903" s="310" t="b">
        <f t="shared" ca="1" si="799"/>
        <v>0</v>
      </c>
      <c r="W1903" s="3" t="b">
        <f t="shared" ca="1" si="800"/>
        <v>0</v>
      </c>
      <c r="X1903" s="3" t="str">
        <f t="shared" ca="1" si="801"/>
        <v/>
      </c>
      <c r="Y1903" s="3" t="str">
        <f t="shared" ca="1" si="791"/>
        <v/>
      </c>
      <c r="Z1903" s="3" t="str">
        <f t="shared" ca="1" si="802"/>
        <v/>
      </c>
      <c r="AA1903" s="3" t="str">
        <f t="shared" ca="1" si="803"/>
        <v/>
      </c>
      <c r="AB1903" s="205">
        <f t="shared" ca="1" si="804"/>
        <v>3671</v>
      </c>
      <c r="AC1903" s="205">
        <f t="shared" ca="1" si="805"/>
        <v>56</v>
      </c>
      <c r="AD1903" s="205">
        <f t="shared" ca="1" si="792"/>
        <v>65.553571428571431</v>
      </c>
      <c r="AE1903" s="205">
        <f t="shared" ca="1" si="793"/>
        <v>15.553571428571431</v>
      </c>
      <c r="AF1903" s="205">
        <f t="shared" ca="1" si="806"/>
        <v>3.1107142857142862</v>
      </c>
      <c r="AG1903" s="205"/>
      <c r="AH1903" s="205"/>
      <c r="AI1903" s="205"/>
      <c r="AJ1903" s="205"/>
      <c r="AK1903" s="4"/>
      <c r="AL1903" s="4"/>
      <c r="AM1903" s="309">
        <f t="shared" ca="1" si="807"/>
        <v>16.73</v>
      </c>
      <c r="AN1903" s="309">
        <f t="shared" ca="1" si="808"/>
        <v>14.43</v>
      </c>
      <c r="AO1903" s="310">
        <f t="shared" ca="1" si="809"/>
        <v>0.35652173913043478</v>
      </c>
      <c r="AP1903" s="310" t="b">
        <f t="shared" ca="1" si="810"/>
        <v>0</v>
      </c>
      <c r="AQ1903" s="309">
        <f t="shared" ca="1" si="811"/>
        <v>0</v>
      </c>
      <c r="AR1903" s="205">
        <f t="shared" ca="1" si="794"/>
        <v>0</v>
      </c>
      <c r="AS1903" s="45" t="b">
        <f t="shared" ca="1" si="795"/>
        <v>0</v>
      </c>
      <c r="AT1903">
        <f t="shared" ca="1" si="796"/>
        <v>0</v>
      </c>
      <c r="AU1903" t="b">
        <f t="shared" ca="1" si="812"/>
        <v>0</v>
      </c>
      <c r="AV1903" t="b">
        <f t="shared" ca="1" si="813"/>
        <v>0</v>
      </c>
      <c r="AW1903" s="266" t="b">
        <f t="shared" ca="1" si="814"/>
        <v>0</v>
      </c>
      <c r="AX1903" s="266" t="b">
        <f t="shared" ca="1" si="815"/>
        <v>0</v>
      </c>
      <c r="AY1903" s="266" t="b">
        <f t="shared" ca="1" si="816"/>
        <v>0</v>
      </c>
    </row>
    <row r="1904" spans="1:51" x14ac:dyDescent="0.25">
      <c r="A1904">
        <v>1872</v>
      </c>
      <c r="B1904" s="163">
        <f ca="1">OFFSET(InputPriceData!B$15,CalculationsAndCharts!$A1904+$A$11,0,1,1)</f>
        <v>39300</v>
      </c>
      <c r="C1904" s="3">
        <f ca="1">OFFSET(InputPriceData!G$15,CalculationsAndCharts!$A1904+$A$11,IF($C$7,8,0),1,1)</f>
        <v>1151300</v>
      </c>
      <c r="D1904" s="4">
        <f ca="1">OFFSET(InputPriceData!C$15,CalculationsAndCharts!$A1904+$A$11,IF($C$7,8,0),1,1)</f>
        <v>14.79</v>
      </c>
      <c r="E1904" s="4">
        <f ca="1">OFFSET(InputPriceData!D$15,CalculationsAndCharts!$A1904+$A$11,IF($C$7,8,0),1,1)</f>
        <v>15.58</v>
      </c>
      <c r="F1904" s="4">
        <f ca="1">OFFSET(InputPriceData!E$15,CalculationsAndCharts!$A1904+$A$11,IF($C$7,8,0),1,1)</f>
        <v>14.44</v>
      </c>
      <c r="G1904" s="4">
        <f ca="1">OFFSET(InputPriceData!F$15,CalculationsAndCharts!$A1904+$A$11,IF($C$7,8,0),1,1)</f>
        <v>15.56</v>
      </c>
      <c r="H1904" s="128"/>
      <c r="I1904" s="128"/>
      <c r="K1904" s="124"/>
      <c r="L1904" s="279"/>
      <c r="M1904" s="281"/>
      <c r="N1904" s="280"/>
      <c r="O1904" s="4"/>
      <c r="P1904" s="4"/>
      <c r="Q1904" s="3"/>
      <c r="S1904" s="309">
        <f t="shared" ca="1" si="797"/>
        <v>17.39</v>
      </c>
      <c r="T1904" s="309">
        <f t="shared" ca="1" si="798"/>
        <v>14.43</v>
      </c>
      <c r="U1904" s="310">
        <f t="shared" ca="1" si="790"/>
        <v>0.38175675675675691</v>
      </c>
      <c r="V1904" s="310" t="b">
        <f t="shared" ca="1" si="799"/>
        <v>0</v>
      </c>
      <c r="W1904" s="3" t="b">
        <f t="shared" ca="1" si="800"/>
        <v>0</v>
      </c>
      <c r="X1904" s="3" t="str">
        <f t="shared" ca="1" si="801"/>
        <v/>
      </c>
      <c r="Y1904" s="3" t="str">
        <f t="shared" ca="1" si="791"/>
        <v/>
      </c>
      <c r="Z1904" s="3" t="str">
        <f t="shared" ca="1" si="802"/>
        <v/>
      </c>
      <c r="AA1904" s="3" t="str">
        <f t="shared" ca="1" si="803"/>
        <v/>
      </c>
      <c r="AB1904" s="205">
        <f t="shared" ca="1" si="804"/>
        <v>3671</v>
      </c>
      <c r="AC1904" s="205">
        <f t="shared" ca="1" si="805"/>
        <v>56</v>
      </c>
      <c r="AD1904" s="205">
        <f t="shared" ca="1" si="792"/>
        <v>65.553571428571431</v>
      </c>
      <c r="AE1904" s="205">
        <f t="shared" ca="1" si="793"/>
        <v>15.553571428571431</v>
      </c>
      <c r="AF1904" s="205">
        <f t="shared" ca="1" si="806"/>
        <v>3.1107142857142862</v>
      </c>
      <c r="AG1904" s="205"/>
      <c r="AH1904" s="205"/>
      <c r="AI1904" s="205"/>
      <c r="AJ1904" s="205"/>
      <c r="AK1904" s="4"/>
      <c r="AL1904" s="4"/>
      <c r="AM1904" s="309">
        <f t="shared" ca="1" si="807"/>
        <v>16.82</v>
      </c>
      <c r="AN1904" s="309">
        <f t="shared" ca="1" si="808"/>
        <v>14.43</v>
      </c>
      <c r="AO1904" s="310">
        <f t="shared" ca="1" si="809"/>
        <v>0.47280334728033496</v>
      </c>
      <c r="AP1904" s="310" t="b">
        <f t="shared" ca="1" si="810"/>
        <v>0</v>
      </c>
      <c r="AQ1904" s="309">
        <f t="shared" ca="1" si="811"/>
        <v>0</v>
      </c>
      <c r="AR1904" s="205">
        <f t="shared" ca="1" si="794"/>
        <v>0</v>
      </c>
      <c r="AS1904" s="45" t="b">
        <f t="shared" ca="1" si="795"/>
        <v>0</v>
      </c>
      <c r="AT1904">
        <f t="shared" ca="1" si="796"/>
        <v>0</v>
      </c>
      <c r="AU1904" t="b">
        <f t="shared" ca="1" si="812"/>
        <v>0</v>
      </c>
      <c r="AV1904" t="b">
        <f t="shared" ca="1" si="813"/>
        <v>0</v>
      </c>
      <c r="AW1904" s="266" t="b">
        <f t="shared" ca="1" si="814"/>
        <v>0</v>
      </c>
      <c r="AX1904" s="266" t="b">
        <f t="shared" ca="1" si="815"/>
        <v>0</v>
      </c>
      <c r="AY1904" s="266" t="b">
        <f t="shared" ca="1" si="816"/>
        <v>0</v>
      </c>
    </row>
    <row r="1905" spans="1:51" x14ac:dyDescent="0.25">
      <c r="A1905">
        <v>1873</v>
      </c>
      <c r="B1905" s="163">
        <f ca="1">OFFSET(InputPriceData!B$15,CalculationsAndCharts!$A1905+$A$11,0,1,1)</f>
        <v>39297</v>
      </c>
      <c r="C1905" s="3">
        <f ca="1">OFFSET(InputPriceData!G$15,CalculationsAndCharts!$A1905+$A$11,IF($C$7,8,0),1,1)</f>
        <v>883700</v>
      </c>
      <c r="D1905" s="4">
        <f ca="1">OFFSET(InputPriceData!C$15,CalculationsAndCharts!$A1905+$A$11,IF($C$7,8,0),1,1)</f>
        <v>15.24</v>
      </c>
      <c r="E1905" s="4">
        <f ca="1">OFFSET(InputPriceData!D$15,CalculationsAndCharts!$A1905+$A$11,IF($C$7,8,0),1,1)</f>
        <v>15.27</v>
      </c>
      <c r="F1905" s="4">
        <f ca="1">OFFSET(InputPriceData!E$15,CalculationsAndCharts!$A1905+$A$11,IF($C$7,8,0),1,1)</f>
        <v>14.69</v>
      </c>
      <c r="G1905" s="4">
        <f ca="1">OFFSET(InputPriceData!F$15,CalculationsAndCharts!$A1905+$A$11,IF($C$7,8,0),1,1)</f>
        <v>14.75</v>
      </c>
      <c r="H1905" s="128"/>
      <c r="I1905" s="128"/>
      <c r="K1905" s="124"/>
      <c r="L1905" s="279"/>
      <c r="M1905" s="281"/>
      <c r="N1905" s="280"/>
      <c r="O1905" s="4"/>
      <c r="P1905" s="4"/>
      <c r="Q1905" s="3"/>
      <c r="S1905" s="309">
        <f t="shared" ca="1" si="797"/>
        <v>17.39</v>
      </c>
      <c r="T1905" s="309">
        <f t="shared" ca="1" si="798"/>
        <v>14.43</v>
      </c>
      <c r="U1905" s="310">
        <f t="shared" ca="1" si="790"/>
        <v>0.10810810810810817</v>
      </c>
      <c r="V1905" s="310" t="b">
        <f t="shared" ca="1" si="799"/>
        <v>0</v>
      </c>
      <c r="W1905" s="3" t="b">
        <f t="shared" ca="1" si="800"/>
        <v>0</v>
      </c>
      <c r="X1905" s="3" t="str">
        <f t="shared" ca="1" si="801"/>
        <v/>
      </c>
      <c r="Y1905" s="3" t="str">
        <f t="shared" ca="1" si="791"/>
        <v/>
      </c>
      <c r="Z1905" s="3" t="str">
        <f t="shared" ca="1" si="802"/>
        <v/>
      </c>
      <c r="AA1905" s="3" t="str">
        <f t="shared" ca="1" si="803"/>
        <v/>
      </c>
      <c r="AB1905" s="205">
        <f t="shared" ca="1" si="804"/>
        <v>3671</v>
      </c>
      <c r="AC1905" s="205">
        <f t="shared" ca="1" si="805"/>
        <v>56</v>
      </c>
      <c r="AD1905" s="205">
        <f t="shared" ca="1" si="792"/>
        <v>65.553571428571431</v>
      </c>
      <c r="AE1905" s="205">
        <f t="shared" ca="1" si="793"/>
        <v>15.553571428571431</v>
      </c>
      <c r="AF1905" s="205">
        <f t="shared" ca="1" si="806"/>
        <v>3.1107142857142862</v>
      </c>
      <c r="AG1905" s="205"/>
      <c r="AH1905" s="205"/>
      <c r="AI1905" s="205"/>
      <c r="AJ1905" s="205"/>
      <c r="AK1905" s="4"/>
      <c r="AL1905" s="4"/>
      <c r="AM1905" s="309">
        <f t="shared" ca="1" si="807"/>
        <v>16.98</v>
      </c>
      <c r="AN1905" s="309">
        <f t="shared" ca="1" si="808"/>
        <v>14.43</v>
      </c>
      <c r="AO1905" s="310">
        <f t="shared" ca="1" si="809"/>
        <v>0.12549019607843145</v>
      </c>
      <c r="AP1905" s="310" t="b">
        <f t="shared" ca="1" si="810"/>
        <v>0</v>
      </c>
      <c r="AQ1905" s="309">
        <f t="shared" ca="1" si="811"/>
        <v>0</v>
      </c>
      <c r="AR1905" s="205">
        <f t="shared" ca="1" si="794"/>
        <v>0</v>
      </c>
      <c r="AS1905" s="45" t="b">
        <f t="shared" ca="1" si="795"/>
        <v>0</v>
      </c>
      <c r="AT1905">
        <f t="shared" ca="1" si="796"/>
        <v>0</v>
      </c>
      <c r="AU1905" t="b">
        <f t="shared" ca="1" si="812"/>
        <v>0</v>
      </c>
      <c r="AV1905" t="b">
        <f t="shared" ca="1" si="813"/>
        <v>0</v>
      </c>
      <c r="AW1905" s="266" t="b">
        <f t="shared" ca="1" si="814"/>
        <v>0</v>
      </c>
      <c r="AX1905" s="266" t="b">
        <f t="shared" ca="1" si="815"/>
        <v>0</v>
      </c>
      <c r="AY1905" s="266" t="b">
        <f t="shared" ca="1" si="816"/>
        <v>0</v>
      </c>
    </row>
    <row r="1906" spans="1:51" x14ac:dyDescent="0.25">
      <c r="A1906">
        <v>1874</v>
      </c>
      <c r="B1906" s="163">
        <f ca="1">OFFSET(InputPriceData!B$15,CalculationsAndCharts!$A1906+$A$11,0,1,1)</f>
        <v>39296</v>
      </c>
      <c r="C1906" s="3">
        <f ca="1">OFFSET(InputPriceData!G$15,CalculationsAndCharts!$A1906+$A$11,IF($C$7,8,0),1,1)</f>
        <v>835200</v>
      </c>
      <c r="D1906" s="4">
        <f ca="1">OFFSET(InputPriceData!C$15,CalculationsAndCharts!$A1906+$A$11,IF($C$7,8,0),1,1)</f>
        <v>15.24</v>
      </c>
      <c r="E1906" s="4">
        <f ca="1">OFFSET(InputPriceData!D$15,CalculationsAndCharts!$A1906+$A$11,IF($C$7,8,0),1,1)</f>
        <v>15.9</v>
      </c>
      <c r="F1906" s="4">
        <f ca="1">OFFSET(InputPriceData!E$15,CalculationsAndCharts!$A1906+$A$11,IF($C$7,8,0),1,1)</f>
        <v>15.19</v>
      </c>
      <c r="G1906" s="4">
        <f ca="1">OFFSET(InputPriceData!F$15,CalculationsAndCharts!$A1906+$A$11,IF($C$7,8,0),1,1)</f>
        <v>15.28</v>
      </c>
      <c r="H1906" s="128"/>
      <c r="I1906" s="128"/>
      <c r="K1906" s="124"/>
      <c r="L1906" s="279"/>
      <c r="M1906" s="281"/>
      <c r="N1906" s="280"/>
      <c r="O1906" s="4"/>
      <c r="P1906" s="4"/>
      <c r="Q1906" s="3"/>
      <c r="S1906" s="309">
        <f t="shared" ca="1" si="797"/>
        <v>17.39</v>
      </c>
      <c r="T1906" s="309">
        <f t="shared" ca="1" si="798"/>
        <v>14.43</v>
      </c>
      <c r="U1906" s="310">
        <f t="shared" ca="1" si="790"/>
        <v>0.28716216216216195</v>
      </c>
      <c r="V1906" s="310" t="b">
        <f t="shared" ca="1" si="799"/>
        <v>0</v>
      </c>
      <c r="W1906" s="3" t="b">
        <f t="shared" ca="1" si="800"/>
        <v>0</v>
      </c>
      <c r="X1906" s="3" t="str">
        <f t="shared" ca="1" si="801"/>
        <v/>
      </c>
      <c r="Y1906" s="3" t="str">
        <f t="shared" ca="1" si="791"/>
        <v/>
      </c>
      <c r="Z1906" s="3" t="str">
        <f t="shared" ca="1" si="802"/>
        <v/>
      </c>
      <c r="AA1906" s="3" t="str">
        <f t="shared" ca="1" si="803"/>
        <v/>
      </c>
      <c r="AB1906" s="205">
        <f t="shared" ca="1" si="804"/>
        <v>3671</v>
      </c>
      <c r="AC1906" s="205">
        <f t="shared" ca="1" si="805"/>
        <v>56</v>
      </c>
      <c r="AD1906" s="205">
        <f t="shared" ca="1" si="792"/>
        <v>65.553571428571431</v>
      </c>
      <c r="AE1906" s="205">
        <f t="shared" ca="1" si="793"/>
        <v>15.553571428571431</v>
      </c>
      <c r="AF1906" s="205">
        <f t="shared" ca="1" si="806"/>
        <v>3.1107142857142862</v>
      </c>
      <c r="AG1906" s="205"/>
      <c r="AH1906" s="205"/>
      <c r="AI1906" s="205"/>
      <c r="AJ1906" s="205"/>
      <c r="AK1906" s="4"/>
      <c r="AL1906" s="4"/>
      <c r="AM1906" s="309">
        <f t="shared" ca="1" si="807"/>
        <v>17.39</v>
      </c>
      <c r="AN1906" s="309">
        <f t="shared" ca="1" si="808"/>
        <v>14.43</v>
      </c>
      <c r="AO1906" s="310">
        <f t="shared" ca="1" si="809"/>
        <v>0.28716216216216195</v>
      </c>
      <c r="AP1906" s="310" t="b">
        <f t="shared" ca="1" si="810"/>
        <v>0</v>
      </c>
      <c r="AQ1906" s="309">
        <f t="shared" ca="1" si="811"/>
        <v>0</v>
      </c>
      <c r="AR1906" s="205">
        <f t="shared" ca="1" si="794"/>
        <v>0</v>
      </c>
      <c r="AS1906" s="45" t="b">
        <f t="shared" ca="1" si="795"/>
        <v>0</v>
      </c>
      <c r="AT1906">
        <f t="shared" ca="1" si="796"/>
        <v>0</v>
      </c>
      <c r="AU1906" t="b">
        <f t="shared" ca="1" si="812"/>
        <v>0</v>
      </c>
      <c r="AV1906" t="b">
        <f t="shared" ca="1" si="813"/>
        <v>0</v>
      </c>
      <c r="AW1906" s="266" t="b">
        <f t="shared" ca="1" si="814"/>
        <v>0</v>
      </c>
      <c r="AX1906" s="266" t="b">
        <f t="shared" ca="1" si="815"/>
        <v>0</v>
      </c>
      <c r="AY1906" s="266" t="b">
        <f t="shared" ca="1" si="816"/>
        <v>0</v>
      </c>
    </row>
    <row r="1907" spans="1:51" x14ac:dyDescent="0.25">
      <c r="A1907">
        <v>1875</v>
      </c>
      <c r="B1907" s="163">
        <f ca="1">OFFSET(InputPriceData!B$15,CalculationsAndCharts!$A1907+$A$11,0,1,1)</f>
        <v>39295</v>
      </c>
      <c r="C1907" s="3">
        <f ca="1">OFFSET(InputPriceData!G$15,CalculationsAndCharts!$A1907+$A$11,IF($C$7,8,0),1,1)</f>
        <v>1273600</v>
      </c>
      <c r="D1907" s="4">
        <f ca="1">OFFSET(InputPriceData!C$15,CalculationsAndCharts!$A1907+$A$11,IF($C$7,8,0),1,1)</f>
        <v>14.82</v>
      </c>
      <c r="E1907" s="4">
        <f ca="1">OFFSET(InputPriceData!D$15,CalculationsAndCharts!$A1907+$A$11,IF($C$7,8,0),1,1)</f>
        <v>15.32</v>
      </c>
      <c r="F1907" s="4">
        <f ca="1">OFFSET(InputPriceData!E$15,CalculationsAndCharts!$A1907+$A$11,IF($C$7,8,0),1,1)</f>
        <v>14.57</v>
      </c>
      <c r="G1907" s="4">
        <f ca="1">OFFSET(InputPriceData!F$15,CalculationsAndCharts!$A1907+$A$11,IF($C$7,8,0),1,1)</f>
        <v>15.27</v>
      </c>
      <c r="H1907" s="128"/>
      <c r="I1907" s="128"/>
      <c r="K1907" s="124"/>
      <c r="L1907" s="279"/>
      <c r="M1907" s="281"/>
      <c r="N1907" s="280"/>
      <c r="O1907" s="4"/>
      <c r="P1907" s="4"/>
      <c r="Q1907" s="3"/>
      <c r="S1907" s="309">
        <f t="shared" ca="1" si="797"/>
        <v>17.39</v>
      </c>
      <c r="T1907" s="309">
        <f t="shared" ca="1" si="798"/>
        <v>14.43</v>
      </c>
      <c r="U1907" s="310">
        <f t="shared" ca="1" si="790"/>
        <v>0.28378378378378366</v>
      </c>
      <c r="V1907" s="310" t="b">
        <f t="shared" ca="1" si="799"/>
        <v>0</v>
      </c>
      <c r="W1907" s="3" t="b">
        <f t="shared" ca="1" si="800"/>
        <v>0</v>
      </c>
      <c r="X1907" s="3" t="str">
        <f t="shared" ca="1" si="801"/>
        <v/>
      </c>
      <c r="Y1907" s="3" t="str">
        <f t="shared" ca="1" si="791"/>
        <v/>
      </c>
      <c r="Z1907" s="3" t="str">
        <f t="shared" ca="1" si="802"/>
        <v/>
      </c>
      <c r="AA1907" s="3" t="str">
        <f t="shared" ca="1" si="803"/>
        <v/>
      </c>
      <c r="AB1907" s="205">
        <f t="shared" ca="1" si="804"/>
        <v>3671</v>
      </c>
      <c r="AC1907" s="205">
        <f t="shared" ca="1" si="805"/>
        <v>56</v>
      </c>
      <c r="AD1907" s="205">
        <f t="shared" ca="1" si="792"/>
        <v>65.553571428571431</v>
      </c>
      <c r="AE1907" s="205">
        <f t="shared" ca="1" si="793"/>
        <v>15.553571428571431</v>
      </c>
      <c r="AF1907" s="205">
        <f t="shared" ca="1" si="806"/>
        <v>3.1107142857142862</v>
      </c>
      <c r="AG1907" s="205"/>
      <c r="AH1907" s="205"/>
      <c r="AI1907" s="205"/>
      <c r="AJ1907" s="205"/>
      <c r="AK1907" s="4"/>
      <c r="AL1907" s="4"/>
      <c r="AM1907" s="309">
        <f t="shared" ca="1" si="807"/>
        <v>17.39</v>
      </c>
      <c r="AN1907" s="309">
        <f t="shared" ca="1" si="808"/>
        <v>14.43</v>
      </c>
      <c r="AO1907" s="310">
        <f t="shared" ca="1" si="809"/>
        <v>0.28378378378378366</v>
      </c>
      <c r="AP1907" s="310" t="b">
        <f t="shared" ca="1" si="810"/>
        <v>0</v>
      </c>
      <c r="AQ1907" s="309">
        <f t="shared" ca="1" si="811"/>
        <v>0</v>
      </c>
      <c r="AR1907" s="205">
        <f t="shared" ca="1" si="794"/>
        <v>0</v>
      </c>
      <c r="AS1907" s="45" t="b">
        <f t="shared" ca="1" si="795"/>
        <v>0</v>
      </c>
      <c r="AT1907">
        <f t="shared" ca="1" si="796"/>
        <v>0</v>
      </c>
      <c r="AU1907" t="b">
        <f t="shared" ca="1" si="812"/>
        <v>0</v>
      </c>
      <c r="AV1907" t="b">
        <f t="shared" ca="1" si="813"/>
        <v>0</v>
      </c>
      <c r="AW1907" s="266" t="b">
        <f t="shared" ca="1" si="814"/>
        <v>0</v>
      </c>
      <c r="AX1907" s="266" t="b">
        <f t="shared" ca="1" si="815"/>
        <v>0</v>
      </c>
      <c r="AY1907" s="266" t="b">
        <f t="shared" ca="1" si="816"/>
        <v>0</v>
      </c>
    </row>
    <row r="1908" spans="1:51" x14ac:dyDescent="0.25">
      <c r="A1908">
        <v>1876</v>
      </c>
      <c r="B1908" s="163">
        <f ca="1">OFFSET(InputPriceData!B$15,CalculationsAndCharts!$A1908+$A$11,0,1,1)</f>
        <v>39294</v>
      </c>
      <c r="C1908" s="3">
        <f ca="1">OFFSET(InputPriceData!G$15,CalculationsAndCharts!$A1908+$A$11,IF($C$7,8,0),1,1)</f>
        <v>1091000</v>
      </c>
      <c r="D1908" s="4">
        <f ca="1">OFFSET(InputPriceData!C$15,CalculationsAndCharts!$A1908+$A$11,IF($C$7,8,0),1,1)</f>
        <v>15.57</v>
      </c>
      <c r="E1908" s="4">
        <f ca="1">OFFSET(InputPriceData!D$15,CalculationsAndCharts!$A1908+$A$11,IF($C$7,8,0),1,1)</f>
        <v>15.84</v>
      </c>
      <c r="F1908" s="4">
        <f ca="1">OFFSET(InputPriceData!E$15,CalculationsAndCharts!$A1908+$A$11,IF($C$7,8,0),1,1)</f>
        <v>14.91</v>
      </c>
      <c r="G1908" s="4">
        <f ca="1">OFFSET(InputPriceData!F$15,CalculationsAndCharts!$A1908+$A$11,IF($C$7,8,0),1,1)</f>
        <v>14.91</v>
      </c>
      <c r="H1908" s="128"/>
      <c r="I1908" s="128"/>
      <c r="K1908" s="124"/>
      <c r="L1908" s="279"/>
      <c r="M1908" s="281"/>
      <c r="N1908" s="280"/>
      <c r="O1908" s="4"/>
      <c r="P1908" s="4"/>
      <c r="Q1908" s="3"/>
      <c r="S1908" s="309">
        <f t="shared" ca="1" si="797"/>
        <v>17.39</v>
      </c>
      <c r="T1908" s="309">
        <f t="shared" ca="1" si="798"/>
        <v>14.43</v>
      </c>
      <c r="U1908" s="310">
        <f t="shared" ca="1" si="790"/>
        <v>0.16216216216216225</v>
      </c>
      <c r="V1908" s="310" t="b">
        <f t="shared" ca="1" si="799"/>
        <v>0</v>
      </c>
      <c r="W1908" s="3" t="b">
        <f t="shared" ca="1" si="800"/>
        <v>0</v>
      </c>
      <c r="X1908" s="3" t="str">
        <f t="shared" ca="1" si="801"/>
        <v/>
      </c>
      <c r="Y1908" s="3" t="str">
        <f t="shared" ca="1" si="791"/>
        <v/>
      </c>
      <c r="Z1908" s="3" t="str">
        <f t="shared" ca="1" si="802"/>
        <v/>
      </c>
      <c r="AA1908" s="3" t="str">
        <f t="shared" ca="1" si="803"/>
        <v/>
      </c>
      <c r="AB1908" s="205">
        <f t="shared" ca="1" si="804"/>
        <v>3671</v>
      </c>
      <c r="AC1908" s="205">
        <f t="shared" ca="1" si="805"/>
        <v>56</v>
      </c>
      <c r="AD1908" s="205">
        <f t="shared" ca="1" si="792"/>
        <v>65.553571428571431</v>
      </c>
      <c r="AE1908" s="205">
        <f t="shared" ca="1" si="793"/>
        <v>15.553571428571431</v>
      </c>
      <c r="AF1908" s="205">
        <f t="shared" ca="1" si="806"/>
        <v>3.1107142857142862</v>
      </c>
      <c r="AG1908" s="205"/>
      <c r="AH1908" s="205"/>
      <c r="AI1908" s="205"/>
      <c r="AJ1908" s="205"/>
      <c r="AK1908" s="4"/>
      <c r="AL1908" s="4"/>
      <c r="AM1908" s="309">
        <f t="shared" ca="1" si="807"/>
        <v>17.39</v>
      </c>
      <c r="AN1908" s="309">
        <f t="shared" ca="1" si="808"/>
        <v>14.43</v>
      </c>
      <c r="AO1908" s="310">
        <f t="shared" ca="1" si="809"/>
        <v>0.16216216216216225</v>
      </c>
      <c r="AP1908" s="310" t="b">
        <f t="shared" ca="1" si="810"/>
        <v>0</v>
      </c>
      <c r="AQ1908" s="309">
        <f t="shared" ca="1" si="811"/>
        <v>0</v>
      </c>
      <c r="AR1908" s="205">
        <f t="shared" ca="1" si="794"/>
        <v>0</v>
      </c>
      <c r="AS1908" s="45" t="b">
        <f t="shared" ca="1" si="795"/>
        <v>0</v>
      </c>
      <c r="AT1908">
        <f t="shared" ca="1" si="796"/>
        <v>0</v>
      </c>
      <c r="AU1908" t="b">
        <f t="shared" ca="1" si="812"/>
        <v>0</v>
      </c>
      <c r="AV1908" t="b">
        <f t="shared" ca="1" si="813"/>
        <v>0</v>
      </c>
      <c r="AW1908" s="266" t="b">
        <f t="shared" ca="1" si="814"/>
        <v>0</v>
      </c>
      <c r="AX1908" s="266" t="b">
        <f t="shared" ca="1" si="815"/>
        <v>0</v>
      </c>
      <c r="AY1908" s="266" t="b">
        <f t="shared" ca="1" si="816"/>
        <v>0</v>
      </c>
    </row>
    <row r="1909" spans="1:51" x14ac:dyDescent="0.25">
      <c r="A1909">
        <v>1877</v>
      </c>
      <c r="B1909" s="163">
        <f ca="1">OFFSET(InputPriceData!B$15,CalculationsAndCharts!$A1909+$A$11,0,1,1)</f>
        <v>39293</v>
      </c>
      <c r="C1909" s="3">
        <f ca="1">OFFSET(InputPriceData!G$15,CalculationsAndCharts!$A1909+$A$11,IF($C$7,8,0),1,1)</f>
        <v>602300</v>
      </c>
      <c r="D1909" s="4">
        <f ca="1">OFFSET(InputPriceData!C$15,CalculationsAndCharts!$A1909+$A$11,IF($C$7,8,0),1,1)</f>
        <v>14.42</v>
      </c>
      <c r="E1909" s="4">
        <f ca="1">OFFSET(InputPriceData!D$15,CalculationsAndCharts!$A1909+$A$11,IF($C$7,8,0),1,1)</f>
        <v>15.08</v>
      </c>
      <c r="F1909" s="4">
        <f ca="1">OFFSET(InputPriceData!E$15,CalculationsAndCharts!$A1909+$A$11,IF($C$7,8,0),1,1)</f>
        <v>14.25</v>
      </c>
      <c r="G1909" s="4">
        <f ca="1">OFFSET(InputPriceData!F$15,CalculationsAndCharts!$A1909+$A$11,IF($C$7,8,0),1,1)</f>
        <v>14.58</v>
      </c>
      <c r="H1909" s="128"/>
      <c r="I1909" s="128"/>
      <c r="K1909" s="124"/>
      <c r="L1909" s="279"/>
      <c r="M1909" s="281"/>
      <c r="N1909" s="280"/>
      <c r="O1909" s="4"/>
      <c r="P1909" s="4"/>
      <c r="Q1909" s="3"/>
      <c r="S1909" s="309">
        <f t="shared" ca="1" si="797"/>
        <v>17.39</v>
      </c>
      <c r="T1909" s="309">
        <f t="shared" ca="1" si="798"/>
        <v>14.43</v>
      </c>
      <c r="U1909" s="310">
        <f t="shared" ca="1" si="790"/>
        <v>5.0675675675675783E-2</v>
      </c>
      <c r="V1909" s="310" t="b">
        <f t="shared" ca="1" si="799"/>
        <v>0</v>
      </c>
      <c r="W1909" s="3" t="b">
        <f t="shared" ca="1" si="800"/>
        <v>0</v>
      </c>
      <c r="X1909" s="3" t="str">
        <f t="shared" ca="1" si="801"/>
        <v/>
      </c>
      <c r="Y1909" s="3" t="str">
        <f t="shared" ca="1" si="791"/>
        <v/>
      </c>
      <c r="Z1909" s="3" t="str">
        <f t="shared" ca="1" si="802"/>
        <v/>
      </c>
      <c r="AA1909" s="3" t="str">
        <f t="shared" ca="1" si="803"/>
        <v/>
      </c>
      <c r="AB1909" s="205">
        <f t="shared" ca="1" si="804"/>
        <v>3671</v>
      </c>
      <c r="AC1909" s="205">
        <f t="shared" ca="1" si="805"/>
        <v>56</v>
      </c>
      <c r="AD1909" s="205">
        <f t="shared" ca="1" si="792"/>
        <v>65.553571428571431</v>
      </c>
      <c r="AE1909" s="205">
        <f t="shared" ca="1" si="793"/>
        <v>15.553571428571431</v>
      </c>
      <c r="AF1909" s="205">
        <f t="shared" ca="1" si="806"/>
        <v>3.1107142857142862</v>
      </c>
      <c r="AG1909" s="205"/>
      <c r="AH1909" s="205"/>
      <c r="AI1909" s="205"/>
      <c r="AJ1909" s="205"/>
      <c r="AK1909" s="4"/>
      <c r="AL1909" s="4"/>
      <c r="AM1909" s="309">
        <f t="shared" ca="1" si="807"/>
        <v>17.39</v>
      </c>
      <c r="AN1909" s="309">
        <f t="shared" ca="1" si="808"/>
        <v>14.43</v>
      </c>
      <c r="AO1909" s="310">
        <f t="shared" ca="1" si="809"/>
        <v>5.0675675675675783E-2</v>
      </c>
      <c r="AP1909" s="310" t="b">
        <f t="shared" ca="1" si="810"/>
        <v>0</v>
      </c>
      <c r="AQ1909" s="309">
        <f t="shared" ca="1" si="811"/>
        <v>0</v>
      </c>
      <c r="AR1909" s="205">
        <f t="shared" ca="1" si="794"/>
        <v>0</v>
      </c>
      <c r="AS1909" s="45" t="b">
        <f t="shared" ca="1" si="795"/>
        <v>0</v>
      </c>
      <c r="AT1909">
        <f t="shared" ca="1" si="796"/>
        <v>0</v>
      </c>
      <c r="AU1909" t="b">
        <f t="shared" ca="1" si="812"/>
        <v>0</v>
      </c>
      <c r="AV1909" t="b">
        <f t="shared" ca="1" si="813"/>
        <v>0</v>
      </c>
      <c r="AW1909" s="266" t="b">
        <f t="shared" ca="1" si="814"/>
        <v>0</v>
      </c>
      <c r="AX1909" s="266" t="b">
        <f t="shared" ca="1" si="815"/>
        <v>0</v>
      </c>
      <c r="AY1909" s="266" t="b">
        <f t="shared" ca="1" si="816"/>
        <v>0</v>
      </c>
    </row>
    <row r="1910" spans="1:51" x14ac:dyDescent="0.25">
      <c r="A1910">
        <v>1878</v>
      </c>
      <c r="B1910" s="163">
        <f ca="1">OFFSET(InputPriceData!B$15,CalculationsAndCharts!$A1910+$A$11,0,1,1)</f>
        <v>39290</v>
      </c>
      <c r="C1910" s="3">
        <f ca="1">OFFSET(InputPriceData!G$15,CalculationsAndCharts!$A1910+$A$11,IF($C$7,8,0),1,1)</f>
        <v>683900</v>
      </c>
      <c r="D1910" s="4">
        <f ca="1">OFFSET(InputPriceData!C$15,CalculationsAndCharts!$A1910+$A$11,IF($C$7,8,0),1,1)</f>
        <v>14.57</v>
      </c>
      <c r="E1910" s="4">
        <f ca="1">OFFSET(InputPriceData!D$15,CalculationsAndCharts!$A1910+$A$11,IF($C$7,8,0),1,1)</f>
        <v>14.71</v>
      </c>
      <c r="F1910" s="4">
        <f ca="1">OFFSET(InputPriceData!E$15,CalculationsAndCharts!$A1910+$A$11,IF($C$7,8,0),1,1)</f>
        <v>14.29</v>
      </c>
      <c r="G1910" s="4">
        <f ca="1">OFFSET(InputPriceData!F$15,CalculationsAndCharts!$A1910+$A$11,IF($C$7,8,0),1,1)</f>
        <v>14.43</v>
      </c>
      <c r="H1910" s="128"/>
      <c r="I1910" s="128"/>
      <c r="K1910" s="124"/>
      <c r="L1910" s="279"/>
      <c r="M1910" s="281"/>
      <c r="N1910" s="280"/>
      <c r="O1910" s="4"/>
      <c r="P1910" s="4"/>
      <c r="Q1910" s="3"/>
      <c r="S1910" s="309">
        <f t="shared" ca="1" si="797"/>
        <v>17.39</v>
      </c>
      <c r="T1910" s="309">
        <f t="shared" ca="1" si="798"/>
        <v>14.43</v>
      </c>
      <c r="U1910" s="310">
        <f t="shared" ca="1" si="790"/>
        <v>0</v>
      </c>
      <c r="V1910" s="310" t="b">
        <f t="shared" ca="1" si="799"/>
        <v>0</v>
      </c>
      <c r="W1910" s="3" t="b">
        <f t="shared" ca="1" si="800"/>
        <v>0</v>
      </c>
      <c r="X1910" s="3" t="str">
        <f t="shared" ca="1" si="801"/>
        <v/>
      </c>
      <c r="Y1910" s="3" t="str">
        <f t="shared" ca="1" si="791"/>
        <v/>
      </c>
      <c r="Z1910" s="3" t="str">
        <f t="shared" ca="1" si="802"/>
        <v/>
      </c>
      <c r="AA1910" s="3" t="str">
        <f t="shared" ca="1" si="803"/>
        <v/>
      </c>
      <c r="AB1910" s="205">
        <f t="shared" ca="1" si="804"/>
        <v>3671</v>
      </c>
      <c r="AC1910" s="205">
        <f t="shared" ca="1" si="805"/>
        <v>56</v>
      </c>
      <c r="AD1910" s="205">
        <f t="shared" ca="1" si="792"/>
        <v>65.553571428571431</v>
      </c>
      <c r="AE1910" s="205">
        <f t="shared" ca="1" si="793"/>
        <v>15.553571428571431</v>
      </c>
      <c r="AF1910" s="205">
        <f t="shared" ca="1" si="806"/>
        <v>3.1107142857142862</v>
      </c>
      <c r="AG1910" s="205"/>
      <c r="AH1910" s="205"/>
      <c r="AI1910" s="205"/>
      <c r="AJ1910" s="205"/>
      <c r="AK1910" s="4"/>
      <c r="AL1910" s="4"/>
      <c r="AM1910" s="309">
        <f t="shared" ca="1" si="807"/>
        <v>17.39</v>
      </c>
      <c r="AN1910" s="309">
        <f t="shared" ca="1" si="808"/>
        <v>14.43</v>
      </c>
      <c r="AO1910" s="310">
        <f t="shared" ca="1" si="809"/>
        <v>0</v>
      </c>
      <c r="AP1910" s="310" t="b">
        <f t="shared" ca="1" si="810"/>
        <v>0</v>
      </c>
      <c r="AQ1910" s="309">
        <f t="shared" ca="1" si="811"/>
        <v>0</v>
      </c>
      <c r="AR1910" s="205">
        <f t="shared" ca="1" si="794"/>
        <v>0</v>
      </c>
      <c r="AS1910" s="45" t="b">
        <f t="shared" ca="1" si="795"/>
        <v>0</v>
      </c>
      <c r="AT1910">
        <f t="shared" ca="1" si="796"/>
        <v>0</v>
      </c>
      <c r="AU1910" t="b">
        <f t="shared" ca="1" si="812"/>
        <v>0</v>
      </c>
      <c r="AV1910" t="b">
        <f t="shared" ca="1" si="813"/>
        <v>0</v>
      </c>
      <c r="AW1910" s="266" t="b">
        <f t="shared" ca="1" si="814"/>
        <v>0</v>
      </c>
      <c r="AX1910" s="266" t="b">
        <f t="shared" ca="1" si="815"/>
        <v>0</v>
      </c>
      <c r="AY1910" s="266" t="b">
        <f t="shared" ca="1" si="816"/>
        <v>0</v>
      </c>
    </row>
    <row r="1911" spans="1:51" x14ac:dyDescent="0.25">
      <c r="A1911">
        <v>1879</v>
      </c>
      <c r="B1911" s="163">
        <f ca="1">OFFSET(InputPriceData!B$15,CalculationsAndCharts!$A1911+$A$11,0,1,1)</f>
        <v>39289</v>
      </c>
      <c r="C1911" s="3">
        <f ca="1">OFFSET(InputPriceData!G$15,CalculationsAndCharts!$A1911+$A$11,IF($C$7,8,0),1,1)</f>
        <v>862500</v>
      </c>
      <c r="D1911" s="4">
        <f ca="1">OFFSET(InputPriceData!C$15,CalculationsAndCharts!$A1911+$A$11,IF($C$7,8,0),1,1)</f>
        <v>14.5</v>
      </c>
      <c r="E1911" s="4">
        <f ca="1">OFFSET(InputPriceData!D$15,CalculationsAndCharts!$A1911+$A$11,IF($C$7,8,0),1,1)</f>
        <v>15</v>
      </c>
      <c r="F1911" s="4">
        <f ca="1">OFFSET(InputPriceData!E$15,CalculationsAndCharts!$A1911+$A$11,IF($C$7,8,0),1,1)</f>
        <v>14.39</v>
      </c>
      <c r="G1911" s="4">
        <f ca="1">OFFSET(InputPriceData!F$15,CalculationsAndCharts!$A1911+$A$11,IF($C$7,8,0),1,1)</f>
        <v>14.69</v>
      </c>
      <c r="H1911" s="128"/>
      <c r="I1911" s="128"/>
      <c r="K1911" s="124"/>
      <c r="L1911" s="279"/>
      <c r="M1911" s="281"/>
      <c r="N1911" s="280"/>
      <c r="O1911" s="4"/>
      <c r="P1911" s="4"/>
      <c r="Q1911" s="3"/>
      <c r="S1911" s="309">
        <f t="shared" ca="1" si="797"/>
        <v>17.39</v>
      </c>
      <c r="T1911" s="309">
        <f t="shared" ca="1" si="798"/>
        <v>14.69</v>
      </c>
      <c r="U1911" s="310">
        <f t="shared" ca="1" si="790"/>
        <v>0</v>
      </c>
      <c r="V1911" s="310" t="b">
        <f t="shared" ca="1" si="799"/>
        <v>0</v>
      </c>
      <c r="W1911" s="3" t="b">
        <f t="shared" ca="1" si="800"/>
        <v>0</v>
      </c>
      <c r="X1911" s="3" t="str">
        <f t="shared" ca="1" si="801"/>
        <v/>
      </c>
      <c r="Y1911" s="3" t="str">
        <f t="shared" ca="1" si="791"/>
        <v/>
      </c>
      <c r="Z1911" s="3" t="str">
        <f t="shared" ca="1" si="802"/>
        <v/>
      </c>
      <c r="AA1911" s="3" t="str">
        <f t="shared" ca="1" si="803"/>
        <v/>
      </c>
      <c r="AB1911" s="205">
        <f t="shared" ca="1" si="804"/>
        <v>3671</v>
      </c>
      <c r="AC1911" s="205">
        <f t="shared" ca="1" si="805"/>
        <v>56</v>
      </c>
      <c r="AD1911" s="205">
        <f t="shared" ca="1" si="792"/>
        <v>65.553571428571431</v>
      </c>
      <c r="AE1911" s="205">
        <f t="shared" ca="1" si="793"/>
        <v>15.553571428571431</v>
      </c>
      <c r="AF1911" s="205">
        <f t="shared" ca="1" si="806"/>
        <v>3.1107142857142862</v>
      </c>
      <c r="AG1911" s="205"/>
      <c r="AH1911" s="205"/>
      <c r="AI1911" s="205"/>
      <c r="AJ1911" s="205"/>
      <c r="AK1911" s="4"/>
      <c r="AL1911" s="4"/>
      <c r="AM1911" s="309">
        <f t="shared" ca="1" si="807"/>
        <v>17.39</v>
      </c>
      <c r="AN1911" s="309">
        <f t="shared" ca="1" si="808"/>
        <v>14.69</v>
      </c>
      <c r="AO1911" s="310">
        <f t="shared" ca="1" si="809"/>
        <v>0</v>
      </c>
      <c r="AP1911" s="310" t="b">
        <f t="shared" ca="1" si="810"/>
        <v>0</v>
      </c>
      <c r="AQ1911" s="309">
        <f t="shared" ca="1" si="811"/>
        <v>0</v>
      </c>
      <c r="AR1911" s="205">
        <f t="shared" ca="1" si="794"/>
        <v>0</v>
      </c>
      <c r="AS1911" s="45" t="b">
        <f t="shared" ca="1" si="795"/>
        <v>0</v>
      </c>
      <c r="AT1911">
        <f t="shared" ca="1" si="796"/>
        <v>0</v>
      </c>
      <c r="AU1911" t="b">
        <f t="shared" ca="1" si="812"/>
        <v>0</v>
      </c>
      <c r="AV1911" t="b">
        <f t="shared" ca="1" si="813"/>
        <v>0</v>
      </c>
      <c r="AW1911" s="266" t="b">
        <f t="shared" ca="1" si="814"/>
        <v>0</v>
      </c>
      <c r="AX1911" s="266" t="b">
        <f t="shared" ca="1" si="815"/>
        <v>0</v>
      </c>
      <c r="AY1911" s="266" t="b">
        <f t="shared" ca="1" si="816"/>
        <v>0</v>
      </c>
    </row>
    <row r="1912" spans="1:51" x14ac:dyDescent="0.25">
      <c r="A1912">
        <v>1880</v>
      </c>
      <c r="B1912" s="163">
        <f ca="1">OFFSET(InputPriceData!B$15,CalculationsAndCharts!$A1912+$A$11,0,1,1)</f>
        <v>39288</v>
      </c>
      <c r="C1912" s="3">
        <f ca="1">OFFSET(InputPriceData!G$15,CalculationsAndCharts!$A1912+$A$11,IF($C$7,8,0),1,1)</f>
        <v>911700</v>
      </c>
      <c r="D1912" s="4">
        <f ca="1">OFFSET(InputPriceData!C$15,CalculationsAndCharts!$A1912+$A$11,IF($C$7,8,0),1,1)</f>
        <v>14.81</v>
      </c>
      <c r="E1912" s="4">
        <f ca="1">OFFSET(InputPriceData!D$15,CalculationsAndCharts!$A1912+$A$11,IF($C$7,8,0),1,1)</f>
        <v>14.99</v>
      </c>
      <c r="F1912" s="4">
        <f ca="1">OFFSET(InputPriceData!E$15,CalculationsAndCharts!$A1912+$A$11,IF($C$7,8,0),1,1)</f>
        <v>14.54</v>
      </c>
      <c r="G1912" s="4">
        <f ca="1">OFFSET(InputPriceData!F$15,CalculationsAndCharts!$A1912+$A$11,IF($C$7,8,0),1,1)</f>
        <v>14.69</v>
      </c>
      <c r="H1912" s="128"/>
      <c r="I1912" s="128"/>
      <c r="K1912" s="124"/>
      <c r="L1912" s="279"/>
      <c r="M1912" s="281"/>
      <c r="N1912" s="280"/>
      <c r="O1912" s="4"/>
      <c r="P1912" s="4"/>
      <c r="Q1912" s="3"/>
      <c r="S1912" s="309">
        <f t="shared" ca="1" si="797"/>
        <v>17.39</v>
      </c>
      <c r="T1912" s="309">
        <f t="shared" ca="1" si="798"/>
        <v>14.69</v>
      </c>
      <c r="U1912" s="310">
        <f t="shared" ca="1" si="790"/>
        <v>0</v>
      </c>
      <c r="V1912" s="310" t="b">
        <f t="shared" ca="1" si="799"/>
        <v>0</v>
      </c>
      <c r="W1912" s="3" t="b">
        <f t="shared" ca="1" si="800"/>
        <v>0</v>
      </c>
      <c r="X1912" s="3" t="str">
        <f t="shared" ca="1" si="801"/>
        <v/>
      </c>
      <c r="Y1912" s="3" t="str">
        <f t="shared" ca="1" si="791"/>
        <v/>
      </c>
      <c r="Z1912" s="3" t="str">
        <f t="shared" ca="1" si="802"/>
        <v/>
      </c>
      <c r="AA1912" s="3" t="str">
        <f t="shared" ca="1" si="803"/>
        <v/>
      </c>
      <c r="AB1912" s="205">
        <f t="shared" ca="1" si="804"/>
        <v>3671</v>
      </c>
      <c r="AC1912" s="205">
        <f t="shared" ca="1" si="805"/>
        <v>56</v>
      </c>
      <c r="AD1912" s="205">
        <f t="shared" ca="1" si="792"/>
        <v>65.553571428571431</v>
      </c>
      <c r="AE1912" s="205">
        <f t="shared" ca="1" si="793"/>
        <v>15.553571428571431</v>
      </c>
      <c r="AF1912" s="205">
        <f t="shared" ca="1" si="806"/>
        <v>3.1107142857142862</v>
      </c>
      <c r="AG1912" s="205"/>
      <c r="AH1912" s="205"/>
      <c r="AI1912" s="205"/>
      <c r="AJ1912" s="205"/>
      <c r="AK1912" s="4"/>
      <c r="AL1912" s="4"/>
      <c r="AM1912" s="309">
        <f t="shared" ca="1" si="807"/>
        <v>17.39</v>
      </c>
      <c r="AN1912" s="309">
        <f t="shared" ca="1" si="808"/>
        <v>14.69</v>
      </c>
      <c r="AO1912" s="310">
        <f t="shared" ca="1" si="809"/>
        <v>0</v>
      </c>
      <c r="AP1912" s="310" t="b">
        <f t="shared" ca="1" si="810"/>
        <v>0</v>
      </c>
      <c r="AQ1912" s="309">
        <f t="shared" ca="1" si="811"/>
        <v>0</v>
      </c>
      <c r="AR1912" s="205">
        <f t="shared" ca="1" si="794"/>
        <v>0</v>
      </c>
      <c r="AS1912" s="45" t="b">
        <f t="shared" ca="1" si="795"/>
        <v>0</v>
      </c>
      <c r="AT1912">
        <f t="shared" ca="1" si="796"/>
        <v>0</v>
      </c>
      <c r="AU1912" t="b">
        <f t="shared" ca="1" si="812"/>
        <v>0</v>
      </c>
      <c r="AV1912" t="b">
        <f t="shared" ca="1" si="813"/>
        <v>0</v>
      </c>
      <c r="AW1912" s="266" t="b">
        <f t="shared" ca="1" si="814"/>
        <v>0</v>
      </c>
      <c r="AX1912" s="266" t="b">
        <f t="shared" ca="1" si="815"/>
        <v>0</v>
      </c>
      <c r="AY1912" s="266" t="b">
        <f t="shared" ca="1" si="816"/>
        <v>0</v>
      </c>
    </row>
    <row r="1913" spans="1:51" x14ac:dyDescent="0.25">
      <c r="A1913">
        <v>1881</v>
      </c>
      <c r="B1913" s="163">
        <f ca="1">OFFSET(InputPriceData!B$15,CalculationsAndCharts!$A1913+$A$11,0,1,1)</f>
        <v>39287</v>
      </c>
      <c r="C1913" s="3">
        <f ca="1">OFFSET(InputPriceData!G$15,CalculationsAndCharts!$A1913+$A$11,IF($C$7,8,0),1,1)</f>
        <v>828600</v>
      </c>
      <c r="D1913" s="4">
        <f ca="1">OFFSET(InputPriceData!C$15,CalculationsAndCharts!$A1913+$A$11,IF($C$7,8,0),1,1)</f>
        <v>15.12</v>
      </c>
      <c r="E1913" s="4">
        <f ca="1">OFFSET(InputPriceData!D$15,CalculationsAndCharts!$A1913+$A$11,IF($C$7,8,0),1,1)</f>
        <v>15.29</v>
      </c>
      <c r="F1913" s="4">
        <f ca="1">OFFSET(InputPriceData!E$15,CalculationsAndCharts!$A1913+$A$11,IF($C$7,8,0),1,1)</f>
        <v>14.61</v>
      </c>
      <c r="G1913" s="4">
        <f ca="1">OFFSET(InputPriceData!F$15,CalculationsAndCharts!$A1913+$A$11,IF($C$7,8,0),1,1)</f>
        <v>14.76</v>
      </c>
      <c r="H1913" s="128"/>
      <c r="I1913" s="128"/>
      <c r="K1913" s="124"/>
      <c r="L1913" s="279"/>
      <c r="M1913" s="281"/>
      <c r="N1913" s="280"/>
      <c r="O1913" s="4"/>
      <c r="P1913" s="4"/>
      <c r="Q1913" s="3"/>
      <c r="S1913" s="309">
        <f t="shared" ca="1" si="797"/>
        <v>17.39</v>
      </c>
      <c r="T1913" s="309">
        <f t="shared" ca="1" si="798"/>
        <v>14.76</v>
      </c>
      <c r="U1913" s="310">
        <f t="shared" ca="1" si="790"/>
        <v>0</v>
      </c>
      <c r="V1913" s="310" t="b">
        <f t="shared" ca="1" si="799"/>
        <v>0</v>
      </c>
      <c r="W1913" s="3" t="b">
        <f t="shared" ca="1" si="800"/>
        <v>0</v>
      </c>
      <c r="X1913" s="3" t="str">
        <f t="shared" ca="1" si="801"/>
        <v/>
      </c>
      <c r="Y1913" s="3" t="str">
        <f t="shared" ca="1" si="791"/>
        <v/>
      </c>
      <c r="Z1913" s="3" t="str">
        <f t="shared" ca="1" si="802"/>
        <v/>
      </c>
      <c r="AA1913" s="3" t="str">
        <f t="shared" ca="1" si="803"/>
        <v/>
      </c>
      <c r="AB1913" s="205">
        <f t="shared" ca="1" si="804"/>
        <v>3671</v>
      </c>
      <c r="AC1913" s="205">
        <f t="shared" ca="1" si="805"/>
        <v>56</v>
      </c>
      <c r="AD1913" s="205">
        <f t="shared" ca="1" si="792"/>
        <v>65.553571428571431</v>
      </c>
      <c r="AE1913" s="205">
        <f t="shared" ca="1" si="793"/>
        <v>15.553571428571431</v>
      </c>
      <c r="AF1913" s="205">
        <f t="shared" ca="1" si="806"/>
        <v>3.1107142857142862</v>
      </c>
      <c r="AG1913" s="205"/>
      <c r="AH1913" s="205"/>
      <c r="AI1913" s="205"/>
      <c r="AJ1913" s="205"/>
      <c r="AK1913" s="4"/>
      <c r="AL1913" s="4"/>
      <c r="AM1913" s="309">
        <f t="shared" ca="1" si="807"/>
        <v>17.39</v>
      </c>
      <c r="AN1913" s="309">
        <f t="shared" ca="1" si="808"/>
        <v>14.76</v>
      </c>
      <c r="AO1913" s="310">
        <f t="shared" ca="1" si="809"/>
        <v>0</v>
      </c>
      <c r="AP1913" s="310" t="b">
        <f t="shared" ca="1" si="810"/>
        <v>0</v>
      </c>
      <c r="AQ1913" s="309">
        <f t="shared" ca="1" si="811"/>
        <v>0</v>
      </c>
      <c r="AR1913" s="205">
        <f t="shared" ca="1" si="794"/>
        <v>0</v>
      </c>
      <c r="AS1913" s="45" t="b">
        <f t="shared" ca="1" si="795"/>
        <v>0</v>
      </c>
      <c r="AT1913">
        <f t="shared" ca="1" si="796"/>
        <v>0</v>
      </c>
      <c r="AU1913" t="b">
        <f t="shared" ca="1" si="812"/>
        <v>0</v>
      </c>
      <c r="AV1913" t="b">
        <f t="shared" ca="1" si="813"/>
        <v>0</v>
      </c>
      <c r="AW1913" s="266" t="b">
        <f t="shared" ca="1" si="814"/>
        <v>0</v>
      </c>
      <c r="AX1913" s="266" t="b">
        <f t="shared" ca="1" si="815"/>
        <v>0</v>
      </c>
      <c r="AY1913" s="266" t="b">
        <f t="shared" ca="1" si="816"/>
        <v>1</v>
      </c>
    </row>
    <row r="1914" spans="1:51" x14ac:dyDescent="0.25">
      <c r="A1914">
        <v>1882</v>
      </c>
      <c r="B1914" s="163">
        <f ca="1">OFFSET(InputPriceData!B$15,CalculationsAndCharts!$A1914+$A$11,0,1,1)</f>
        <v>39286</v>
      </c>
      <c r="C1914" s="3">
        <f ca="1">OFFSET(InputPriceData!G$15,CalculationsAndCharts!$A1914+$A$11,IF($C$7,8,0),1,1)</f>
        <v>1122100</v>
      </c>
      <c r="D1914" s="4">
        <f ca="1">OFFSET(InputPriceData!C$15,CalculationsAndCharts!$A1914+$A$11,IF($C$7,8,0),1,1)</f>
        <v>15.95</v>
      </c>
      <c r="E1914" s="4">
        <f ca="1">OFFSET(InputPriceData!D$15,CalculationsAndCharts!$A1914+$A$11,IF($C$7,8,0),1,1)</f>
        <v>16.09</v>
      </c>
      <c r="F1914" s="4">
        <f ca="1">OFFSET(InputPriceData!E$15,CalculationsAndCharts!$A1914+$A$11,IF($C$7,8,0),1,1)</f>
        <v>15.13</v>
      </c>
      <c r="G1914" s="4">
        <f ca="1">OFFSET(InputPriceData!F$15,CalculationsAndCharts!$A1914+$A$11,IF($C$7,8,0),1,1)</f>
        <v>15.18</v>
      </c>
      <c r="H1914" s="128"/>
      <c r="I1914" s="128"/>
      <c r="K1914" s="124"/>
      <c r="L1914" s="279"/>
      <c r="M1914" s="281"/>
      <c r="N1914" s="280"/>
      <c r="O1914" s="4"/>
      <c r="P1914" s="4"/>
      <c r="Q1914" s="3"/>
      <c r="S1914" s="309">
        <f t="shared" ca="1" si="797"/>
        <v>17.39</v>
      </c>
      <c r="T1914" s="309">
        <f t="shared" ca="1" si="798"/>
        <v>15.18</v>
      </c>
      <c r="U1914" s="310">
        <f t="shared" ca="1" si="790"/>
        <v>0</v>
      </c>
      <c r="V1914" s="310" t="b">
        <f t="shared" ca="1" si="799"/>
        <v>0</v>
      </c>
      <c r="W1914" s="3" t="b">
        <f t="shared" ca="1" si="800"/>
        <v>0</v>
      </c>
      <c r="X1914" s="3" t="str">
        <f t="shared" ca="1" si="801"/>
        <v/>
      </c>
      <c r="Y1914" s="3" t="str">
        <f t="shared" ca="1" si="791"/>
        <v/>
      </c>
      <c r="Z1914" s="3" t="str">
        <f t="shared" ca="1" si="802"/>
        <v/>
      </c>
      <c r="AA1914" s="3" t="str">
        <f t="shared" ca="1" si="803"/>
        <v/>
      </c>
      <c r="AB1914" s="205">
        <f t="shared" ca="1" si="804"/>
        <v>3671</v>
      </c>
      <c r="AC1914" s="205">
        <f t="shared" ca="1" si="805"/>
        <v>56</v>
      </c>
      <c r="AD1914" s="205">
        <f t="shared" ca="1" si="792"/>
        <v>65.553571428571431</v>
      </c>
      <c r="AE1914" s="205">
        <f t="shared" ca="1" si="793"/>
        <v>15.553571428571431</v>
      </c>
      <c r="AF1914" s="205">
        <f t="shared" ca="1" si="806"/>
        <v>3.1107142857142862</v>
      </c>
      <c r="AG1914" s="205"/>
      <c r="AH1914" s="205"/>
      <c r="AI1914" s="205"/>
      <c r="AJ1914" s="205"/>
      <c r="AK1914" s="4"/>
      <c r="AL1914" s="4"/>
      <c r="AM1914" s="309">
        <f t="shared" ca="1" si="807"/>
        <v>17.39</v>
      </c>
      <c r="AN1914" s="309">
        <f t="shared" ca="1" si="808"/>
        <v>15.18</v>
      </c>
      <c r="AO1914" s="310">
        <f t="shared" ca="1" si="809"/>
        <v>0</v>
      </c>
      <c r="AP1914" s="310" t="b">
        <f t="shared" ca="1" si="810"/>
        <v>0</v>
      </c>
      <c r="AQ1914" s="309">
        <f t="shared" ca="1" si="811"/>
        <v>0.47849999999999998</v>
      </c>
      <c r="AR1914" s="205">
        <f t="shared" ca="1" si="794"/>
        <v>15.471499999999999</v>
      </c>
      <c r="AS1914" s="45" t="b">
        <f t="shared" ca="1" si="795"/>
        <v>1</v>
      </c>
      <c r="AT1914">
        <f t="shared" ca="1" si="796"/>
        <v>1</v>
      </c>
      <c r="AU1914" t="b">
        <f t="shared" ca="1" si="812"/>
        <v>0</v>
      </c>
      <c r="AV1914" t="b">
        <f t="shared" ca="1" si="813"/>
        <v>1</v>
      </c>
      <c r="AW1914" s="266" t="b">
        <f t="shared" ca="1" si="814"/>
        <v>1</v>
      </c>
      <c r="AX1914" s="266" t="b">
        <f t="shared" ca="1" si="815"/>
        <v>1</v>
      </c>
      <c r="AY1914" s="266" t="b">
        <f t="shared" ca="1" si="816"/>
        <v>0</v>
      </c>
    </row>
    <row r="1915" spans="1:51" x14ac:dyDescent="0.25">
      <c r="A1915">
        <v>1883</v>
      </c>
      <c r="B1915" s="163">
        <f ca="1">OFFSET(InputPriceData!B$15,CalculationsAndCharts!$A1915+$A$11,0,1,1)</f>
        <v>39283</v>
      </c>
      <c r="C1915" s="3">
        <f ca="1">OFFSET(InputPriceData!G$15,CalculationsAndCharts!$A1915+$A$11,IF($C$7,8,0),1,1)</f>
        <v>1557600</v>
      </c>
      <c r="D1915" s="4">
        <f ca="1">OFFSET(InputPriceData!C$15,CalculationsAndCharts!$A1915+$A$11,IF($C$7,8,0),1,1)</f>
        <v>16.45</v>
      </c>
      <c r="E1915" s="4">
        <f ca="1">OFFSET(InputPriceData!D$15,CalculationsAndCharts!$A1915+$A$11,IF($C$7,8,0),1,1)</f>
        <v>16.489999999999998</v>
      </c>
      <c r="F1915" s="4">
        <f ca="1">OFFSET(InputPriceData!E$15,CalculationsAndCharts!$A1915+$A$11,IF($C$7,8,0),1,1)</f>
        <v>15.25</v>
      </c>
      <c r="G1915" s="4">
        <f ca="1">OFFSET(InputPriceData!F$15,CalculationsAndCharts!$A1915+$A$11,IF($C$7,8,0),1,1)</f>
        <v>15.92</v>
      </c>
      <c r="H1915" s="128"/>
      <c r="I1915" s="128"/>
      <c r="K1915" s="124"/>
      <c r="L1915" s="279"/>
      <c r="M1915" s="281"/>
      <c r="N1915" s="280"/>
      <c r="O1915" s="4"/>
      <c r="P1915" s="4"/>
      <c r="Q1915" s="3"/>
      <c r="S1915" s="309">
        <f t="shared" ca="1" si="797"/>
        <v>17.39</v>
      </c>
      <c r="T1915" s="309">
        <f t="shared" ca="1" si="798"/>
        <v>15.92</v>
      </c>
      <c r="U1915" s="310">
        <f t="shared" ca="1" si="790"/>
        <v>0</v>
      </c>
      <c r="V1915" s="310" t="b">
        <f t="shared" ca="1" si="799"/>
        <v>1</v>
      </c>
      <c r="W1915" s="3" t="b">
        <f t="shared" ca="1" si="800"/>
        <v>0</v>
      </c>
      <c r="X1915" s="3" t="str">
        <f t="shared" ca="1" si="801"/>
        <v/>
      </c>
      <c r="Y1915" s="3" t="str">
        <f t="shared" ca="1" si="791"/>
        <v/>
      </c>
      <c r="Z1915" s="3" t="str">
        <f t="shared" ca="1" si="802"/>
        <v/>
      </c>
      <c r="AA1915" s="3" t="str">
        <f t="shared" ca="1" si="803"/>
        <v/>
      </c>
      <c r="AB1915" s="205">
        <f t="shared" ca="1" si="804"/>
        <v>3671</v>
      </c>
      <c r="AC1915" s="205">
        <f t="shared" ca="1" si="805"/>
        <v>56</v>
      </c>
      <c r="AD1915" s="205">
        <f t="shared" ca="1" si="792"/>
        <v>65.553571428571431</v>
      </c>
      <c r="AE1915" s="205">
        <f t="shared" ca="1" si="793"/>
        <v>15.553571428571431</v>
      </c>
      <c r="AF1915" s="205">
        <f t="shared" ca="1" si="806"/>
        <v>3.1107142857142862</v>
      </c>
      <c r="AG1915" s="205"/>
      <c r="AH1915" s="205"/>
      <c r="AI1915" s="205"/>
      <c r="AJ1915" s="205"/>
      <c r="AK1915" s="4"/>
      <c r="AL1915" s="4"/>
      <c r="AM1915" s="309">
        <f t="shared" ca="1" si="807"/>
        <v>17.39</v>
      </c>
      <c r="AN1915" s="309">
        <f t="shared" ca="1" si="808"/>
        <v>15.92</v>
      </c>
      <c r="AO1915" s="310">
        <f t="shared" ca="1" si="809"/>
        <v>0</v>
      </c>
      <c r="AP1915" s="310" t="b">
        <f t="shared" ca="1" si="810"/>
        <v>1</v>
      </c>
      <c r="AQ1915" s="309">
        <f t="shared" ca="1" si="811"/>
        <v>0</v>
      </c>
      <c r="AR1915" s="205">
        <f t="shared" ca="1" si="794"/>
        <v>0</v>
      </c>
      <c r="AS1915" s="45" t="b">
        <f t="shared" ca="1" si="795"/>
        <v>0</v>
      </c>
      <c r="AT1915">
        <f t="shared" ca="1" si="796"/>
        <v>0</v>
      </c>
      <c r="AU1915" t="b">
        <f t="shared" ca="1" si="812"/>
        <v>0</v>
      </c>
      <c r="AV1915" t="b">
        <f t="shared" ca="1" si="813"/>
        <v>0</v>
      </c>
      <c r="AW1915" s="266" t="b">
        <f t="shared" ca="1" si="814"/>
        <v>0</v>
      </c>
      <c r="AX1915" s="266" t="b">
        <f t="shared" ca="1" si="815"/>
        <v>0</v>
      </c>
      <c r="AY1915" s="266" t="b">
        <f t="shared" ca="1" si="816"/>
        <v>0</v>
      </c>
    </row>
    <row r="1916" spans="1:51" x14ac:dyDescent="0.25">
      <c r="A1916">
        <v>1884</v>
      </c>
      <c r="B1916" s="163">
        <f ca="1">OFFSET(InputPriceData!B$15,CalculationsAndCharts!$A1916+$A$11,0,1,1)</f>
        <v>39282</v>
      </c>
      <c r="C1916" s="3">
        <f ca="1">OFFSET(InputPriceData!G$15,CalculationsAndCharts!$A1916+$A$11,IF($C$7,8,0),1,1)</f>
        <v>625000</v>
      </c>
      <c r="D1916" s="4">
        <f ca="1">OFFSET(InputPriceData!C$15,CalculationsAndCharts!$A1916+$A$11,IF($C$7,8,0),1,1)</f>
        <v>16.649999999999999</v>
      </c>
      <c r="E1916" s="4">
        <f ca="1">OFFSET(InputPriceData!D$15,CalculationsAndCharts!$A1916+$A$11,IF($C$7,8,0),1,1)</f>
        <v>16.98</v>
      </c>
      <c r="F1916" s="4">
        <f ca="1">OFFSET(InputPriceData!E$15,CalculationsAndCharts!$A1916+$A$11,IF($C$7,8,0),1,1)</f>
        <v>16.41</v>
      </c>
      <c r="G1916" s="4">
        <f ca="1">OFFSET(InputPriceData!F$15,CalculationsAndCharts!$A1916+$A$11,IF($C$7,8,0),1,1)</f>
        <v>16.489999999999998</v>
      </c>
      <c r="H1916" s="128"/>
      <c r="I1916" s="128"/>
      <c r="K1916" s="124"/>
      <c r="L1916" s="279"/>
      <c r="M1916" s="281"/>
      <c r="N1916" s="280"/>
      <c r="O1916" s="4"/>
      <c r="P1916" s="4"/>
      <c r="Q1916" s="3"/>
      <c r="S1916" s="309">
        <f t="shared" ca="1" si="797"/>
        <v>17.39</v>
      </c>
      <c r="T1916" s="309">
        <f t="shared" ca="1" si="798"/>
        <v>16.22</v>
      </c>
      <c r="U1916" s="310">
        <f t="shared" ca="1" si="790"/>
        <v>0.23076923076923006</v>
      </c>
      <c r="V1916" s="310" t="b">
        <f t="shared" ca="1" si="799"/>
        <v>0</v>
      </c>
      <c r="W1916" s="3" t="b">
        <f t="shared" ca="1" si="800"/>
        <v>0</v>
      </c>
      <c r="X1916" s="3" t="str">
        <f t="shared" ca="1" si="801"/>
        <v/>
      </c>
      <c r="Y1916" s="3" t="str">
        <f t="shared" ca="1" si="791"/>
        <v/>
      </c>
      <c r="Z1916" s="3" t="str">
        <f t="shared" ca="1" si="802"/>
        <v/>
      </c>
      <c r="AA1916" s="3" t="str">
        <f t="shared" ca="1" si="803"/>
        <v/>
      </c>
      <c r="AB1916" s="205">
        <f t="shared" ca="1" si="804"/>
        <v>3671</v>
      </c>
      <c r="AC1916" s="205">
        <f t="shared" ca="1" si="805"/>
        <v>56</v>
      </c>
      <c r="AD1916" s="205">
        <f t="shared" ca="1" si="792"/>
        <v>65.553571428571431</v>
      </c>
      <c r="AE1916" s="205">
        <f t="shared" ca="1" si="793"/>
        <v>15.553571428571431</v>
      </c>
      <c r="AF1916" s="205">
        <f t="shared" ca="1" si="806"/>
        <v>3.1107142857142862</v>
      </c>
      <c r="AG1916" s="205"/>
      <c r="AH1916" s="205"/>
      <c r="AI1916" s="205"/>
      <c r="AJ1916" s="205"/>
      <c r="AK1916" s="4"/>
      <c r="AL1916" s="4"/>
      <c r="AM1916" s="309">
        <f t="shared" ca="1" si="807"/>
        <v>17.39</v>
      </c>
      <c r="AN1916" s="309">
        <f t="shared" ca="1" si="808"/>
        <v>16.3</v>
      </c>
      <c r="AO1916" s="310">
        <f t="shared" ca="1" si="809"/>
        <v>0.17431192660550252</v>
      </c>
      <c r="AP1916" s="310" t="b">
        <f t="shared" ca="1" si="810"/>
        <v>0</v>
      </c>
      <c r="AQ1916" s="309">
        <f t="shared" ca="1" si="811"/>
        <v>0</v>
      </c>
      <c r="AR1916" s="205">
        <f t="shared" ca="1" si="794"/>
        <v>0</v>
      </c>
      <c r="AS1916" s="45" t="b">
        <f t="shared" ca="1" si="795"/>
        <v>0</v>
      </c>
      <c r="AT1916">
        <f t="shared" ca="1" si="796"/>
        <v>0</v>
      </c>
      <c r="AU1916" t="b">
        <f t="shared" ca="1" si="812"/>
        <v>0</v>
      </c>
      <c r="AV1916" t="b">
        <f t="shared" ca="1" si="813"/>
        <v>0</v>
      </c>
      <c r="AW1916" s="266" t="b">
        <f t="shared" ca="1" si="814"/>
        <v>0</v>
      </c>
      <c r="AX1916" s="266" t="b">
        <f t="shared" ca="1" si="815"/>
        <v>0</v>
      </c>
      <c r="AY1916" s="266" t="b">
        <f t="shared" ca="1" si="816"/>
        <v>0</v>
      </c>
    </row>
    <row r="1917" spans="1:51" x14ac:dyDescent="0.25">
      <c r="A1917">
        <v>1885</v>
      </c>
      <c r="B1917" s="163">
        <f ca="1">OFFSET(InputPriceData!B$15,CalculationsAndCharts!$A1917+$A$11,0,1,1)</f>
        <v>39281</v>
      </c>
      <c r="C1917" s="3">
        <f ca="1">OFFSET(InputPriceData!G$15,CalculationsAndCharts!$A1917+$A$11,IF($C$7,8,0),1,1)</f>
        <v>668700</v>
      </c>
      <c r="D1917" s="4">
        <f ca="1">OFFSET(InputPriceData!C$15,CalculationsAndCharts!$A1917+$A$11,IF($C$7,8,0),1,1)</f>
        <v>16.559999999999999</v>
      </c>
      <c r="E1917" s="4">
        <f ca="1">OFFSET(InputPriceData!D$15,CalculationsAndCharts!$A1917+$A$11,IF($C$7,8,0),1,1)</f>
        <v>16.8</v>
      </c>
      <c r="F1917" s="4">
        <f ca="1">OFFSET(InputPriceData!E$15,CalculationsAndCharts!$A1917+$A$11,IF($C$7,8,0),1,1)</f>
        <v>16.43</v>
      </c>
      <c r="G1917" s="4">
        <f ca="1">OFFSET(InputPriceData!F$15,CalculationsAndCharts!$A1917+$A$11,IF($C$7,8,0),1,1)</f>
        <v>16.57</v>
      </c>
      <c r="H1917" s="128"/>
      <c r="I1917" s="128"/>
      <c r="K1917" s="124"/>
      <c r="L1917" s="279"/>
      <c r="M1917" s="281"/>
      <c r="N1917" s="280"/>
      <c r="O1917" s="4"/>
      <c r="P1917" s="4"/>
      <c r="Q1917" s="3"/>
      <c r="S1917" s="309">
        <f t="shared" ca="1" si="797"/>
        <v>17.39</v>
      </c>
      <c r="T1917" s="309">
        <f t="shared" ca="1" si="798"/>
        <v>16.18</v>
      </c>
      <c r="U1917" s="310">
        <f t="shared" ca="1" si="790"/>
        <v>0.32231404958677712</v>
      </c>
      <c r="V1917" s="310" t="b">
        <f t="shared" ca="1" si="799"/>
        <v>0</v>
      </c>
      <c r="W1917" s="3" t="b">
        <f t="shared" ca="1" si="800"/>
        <v>0</v>
      </c>
      <c r="X1917" s="3" t="str">
        <f t="shared" ca="1" si="801"/>
        <v/>
      </c>
      <c r="Y1917" s="3" t="str">
        <f t="shared" ca="1" si="791"/>
        <v/>
      </c>
      <c r="Z1917" s="3" t="str">
        <f t="shared" ca="1" si="802"/>
        <v/>
      </c>
      <c r="AA1917" s="3" t="str">
        <f t="shared" ca="1" si="803"/>
        <v/>
      </c>
      <c r="AB1917" s="205">
        <f t="shared" ca="1" si="804"/>
        <v>3671</v>
      </c>
      <c r="AC1917" s="205">
        <f t="shared" ca="1" si="805"/>
        <v>56</v>
      </c>
      <c r="AD1917" s="205">
        <f t="shared" ca="1" si="792"/>
        <v>65.553571428571431</v>
      </c>
      <c r="AE1917" s="205">
        <f t="shared" ca="1" si="793"/>
        <v>15.553571428571431</v>
      </c>
      <c r="AF1917" s="205">
        <f t="shared" ca="1" si="806"/>
        <v>3.1107142857142862</v>
      </c>
      <c r="AG1917" s="205"/>
      <c r="AH1917" s="205"/>
      <c r="AI1917" s="205"/>
      <c r="AJ1917" s="205"/>
      <c r="AK1917" s="4"/>
      <c r="AL1917" s="4"/>
      <c r="AM1917" s="309">
        <f t="shared" ca="1" si="807"/>
        <v>17.39</v>
      </c>
      <c r="AN1917" s="309">
        <f t="shared" ca="1" si="808"/>
        <v>16.3</v>
      </c>
      <c r="AO1917" s="310">
        <f t="shared" ca="1" si="809"/>
        <v>0.24770642201834828</v>
      </c>
      <c r="AP1917" s="310" t="b">
        <f t="shared" ca="1" si="810"/>
        <v>0</v>
      </c>
      <c r="AQ1917" s="309">
        <f t="shared" ca="1" si="811"/>
        <v>0</v>
      </c>
      <c r="AR1917" s="205">
        <f t="shared" ca="1" si="794"/>
        <v>0</v>
      </c>
      <c r="AS1917" s="45" t="b">
        <f t="shared" ca="1" si="795"/>
        <v>0</v>
      </c>
      <c r="AT1917">
        <f t="shared" ca="1" si="796"/>
        <v>0</v>
      </c>
      <c r="AU1917" t="b">
        <f t="shared" ca="1" si="812"/>
        <v>0</v>
      </c>
      <c r="AV1917" t="b">
        <f t="shared" ca="1" si="813"/>
        <v>0</v>
      </c>
      <c r="AW1917" s="266" t="b">
        <f t="shared" ca="1" si="814"/>
        <v>0</v>
      </c>
      <c r="AX1917" s="266" t="b">
        <f t="shared" ca="1" si="815"/>
        <v>0</v>
      </c>
      <c r="AY1917" s="266" t="b">
        <f t="shared" ca="1" si="816"/>
        <v>0</v>
      </c>
    </row>
    <row r="1918" spans="1:51" x14ac:dyDescent="0.25">
      <c r="A1918">
        <v>1886</v>
      </c>
      <c r="B1918" s="163">
        <f ca="1">OFFSET(InputPriceData!B$15,CalculationsAndCharts!$A1918+$A$11,0,1,1)</f>
        <v>39280</v>
      </c>
      <c r="C1918" s="3">
        <f ca="1">OFFSET(InputPriceData!G$15,CalculationsAndCharts!$A1918+$A$11,IF($C$7,8,0),1,1)</f>
        <v>886100</v>
      </c>
      <c r="D1918" s="4">
        <f ca="1">OFFSET(InputPriceData!C$15,CalculationsAndCharts!$A1918+$A$11,IF($C$7,8,0),1,1)</f>
        <v>17.23</v>
      </c>
      <c r="E1918" s="4">
        <f ca="1">OFFSET(InputPriceData!D$15,CalculationsAndCharts!$A1918+$A$11,IF($C$7,8,0),1,1)</f>
        <v>17.23</v>
      </c>
      <c r="F1918" s="4">
        <f ca="1">OFFSET(InputPriceData!E$15,CalculationsAndCharts!$A1918+$A$11,IF($C$7,8,0),1,1)</f>
        <v>16.55</v>
      </c>
      <c r="G1918" s="4">
        <f ca="1">OFFSET(InputPriceData!F$15,CalculationsAndCharts!$A1918+$A$11,IF($C$7,8,0),1,1)</f>
        <v>16.73</v>
      </c>
      <c r="H1918" s="128"/>
      <c r="I1918" s="128"/>
      <c r="K1918" s="124"/>
      <c r="L1918" s="279"/>
      <c r="M1918" s="281"/>
      <c r="N1918" s="280"/>
      <c r="O1918" s="4"/>
      <c r="P1918" s="4"/>
      <c r="Q1918" s="3"/>
      <c r="S1918" s="309">
        <f t="shared" ca="1" si="797"/>
        <v>17.39</v>
      </c>
      <c r="T1918" s="309">
        <f t="shared" ca="1" si="798"/>
        <v>16.18</v>
      </c>
      <c r="U1918" s="310">
        <f t="shared" ca="1" si="790"/>
        <v>0.45454545454545481</v>
      </c>
      <c r="V1918" s="310" t="b">
        <f t="shared" ca="1" si="799"/>
        <v>0</v>
      </c>
      <c r="W1918" s="3" t="b">
        <f t="shared" ca="1" si="800"/>
        <v>0</v>
      </c>
      <c r="X1918" s="3" t="str">
        <f t="shared" ca="1" si="801"/>
        <v/>
      </c>
      <c r="Y1918" s="3" t="str">
        <f t="shared" ca="1" si="791"/>
        <v/>
      </c>
      <c r="Z1918" s="3" t="str">
        <f t="shared" ca="1" si="802"/>
        <v/>
      </c>
      <c r="AA1918" s="3" t="str">
        <f t="shared" ca="1" si="803"/>
        <v/>
      </c>
      <c r="AB1918" s="205">
        <f t="shared" ca="1" si="804"/>
        <v>3671</v>
      </c>
      <c r="AC1918" s="205">
        <f t="shared" ca="1" si="805"/>
        <v>56</v>
      </c>
      <c r="AD1918" s="205">
        <f t="shared" ca="1" si="792"/>
        <v>65.553571428571431</v>
      </c>
      <c r="AE1918" s="205">
        <f t="shared" ca="1" si="793"/>
        <v>15.553571428571431</v>
      </c>
      <c r="AF1918" s="205">
        <f t="shared" ca="1" si="806"/>
        <v>3.1107142857142862</v>
      </c>
      <c r="AG1918" s="205"/>
      <c r="AH1918" s="205"/>
      <c r="AI1918" s="205"/>
      <c r="AJ1918" s="205"/>
      <c r="AK1918" s="4"/>
      <c r="AL1918" s="4"/>
      <c r="AM1918" s="309">
        <f t="shared" ca="1" si="807"/>
        <v>17.39</v>
      </c>
      <c r="AN1918" s="309">
        <f t="shared" ca="1" si="808"/>
        <v>16.22</v>
      </c>
      <c r="AO1918" s="310">
        <f t="shared" ca="1" si="809"/>
        <v>0.43589743589743662</v>
      </c>
      <c r="AP1918" s="310" t="b">
        <f t="shared" ca="1" si="810"/>
        <v>0</v>
      </c>
      <c r="AQ1918" s="309">
        <f t="shared" ca="1" si="811"/>
        <v>0</v>
      </c>
      <c r="AR1918" s="205">
        <f t="shared" ca="1" si="794"/>
        <v>0</v>
      </c>
      <c r="AS1918" s="45" t="b">
        <f t="shared" ca="1" si="795"/>
        <v>0</v>
      </c>
      <c r="AT1918">
        <f t="shared" ca="1" si="796"/>
        <v>0</v>
      </c>
      <c r="AU1918" t="b">
        <f t="shared" ca="1" si="812"/>
        <v>0</v>
      </c>
      <c r="AV1918" t="b">
        <f t="shared" ca="1" si="813"/>
        <v>0</v>
      </c>
      <c r="AW1918" s="266" t="b">
        <f t="shared" ca="1" si="814"/>
        <v>0</v>
      </c>
      <c r="AX1918" s="266" t="b">
        <f t="shared" ca="1" si="815"/>
        <v>0</v>
      </c>
      <c r="AY1918" s="266" t="b">
        <f t="shared" ca="1" si="816"/>
        <v>0</v>
      </c>
    </row>
    <row r="1919" spans="1:51" x14ac:dyDescent="0.25">
      <c r="A1919">
        <v>1887</v>
      </c>
      <c r="B1919" s="163">
        <f ca="1">OFFSET(InputPriceData!B$15,CalculationsAndCharts!$A1919+$A$11,0,1,1)</f>
        <v>39279</v>
      </c>
      <c r="C1919" s="3">
        <f ca="1">OFFSET(InputPriceData!G$15,CalculationsAndCharts!$A1919+$A$11,IF($C$7,8,0),1,1)</f>
        <v>736800</v>
      </c>
      <c r="D1919" s="4">
        <f ca="1">OFFSET(InputPriceData!C$15,CalculationsAndCharts!$A1919+$A$11,IF($C$7,8,0),1,1)</f>
        <v>16.91</v>
      </c>
      <c r="E1919" s="4">
        <f ca="1">OFFSET(InputPriceData!D$15,CalculationsAndCharts!$A1919+$A$11,IF($C$7,8,0),1,1)</f>
        <v>17.18</v>
      </c>
      <c r="F1919" s="4">
        <f ca="1">OFFSET(InputPriceData!E$15,CalculationsAndCharts!$A1919+$A$11,IF($C$7,8,0),1,1)</f>
        <v>16.72</v>
      </c>
      <c r="G1919" s="4">
        <f ca="1">OFFSET(InputPriceData!F$15,CalculationsAndCharts!$A1919+$A$11,IF($C$7,8,0),1,1)</f>
        <v>16.82</v>
      </c>
      <c r="H1919" s="128"/>
      <c r="I1919" s="128"/>
      <c r="K1919" s="124"/>
      <c r="L1919" s="279"/>
      <c r="M1919" s="281"/>
      <c r="N1919" s="280"/>
      <c r="O1919" s="4"/>
      <c r="P1919" s="4"/>
      <c r="Q1919" s="3"/>
      <c r="S1919" s="309">
        <f t="shared" ca="1" si="797"/>
        <v>17.39</v>
      </c>
      <c r="T1919" s="309">
        <f t="shared" ca="1" si="798"/>
        <v>16.16</v>
      </c>
      <c r="U1919" s="310">
        <f t="shared" ca="1" si="790"/>
        <v>0.53658536585365846</v>
      </c>
      <c r="V1919" s="310" t="b">
        <f t="shared" ca="1" si="799"/>
        <v>0</v>
      </c>
      <c r="W1919" s="3" t="b">
        <f t="shared" ca="1" si="800"/>
        <v>0</v>
      </c>
      <c r="X1919" s="3" t="str">
        <f t="shared" ca="1" si="801"/>
        <v/>
      </c>
      <c r="Y1919" s="3" t="str">
        <f t="shared" ca="1" si="791"/>
        <v/>
      </c>
      <c r="Z1919" s="3" t="str">
        <f t="shared" ca="1" si="802"/>
        <v/>
      </c>
      <c r="AA1919" s="3" t="str">
        <f t="shared" ca="1" si="803"/>
        <v/>
      </c>
      <c r="AB1919" s="205">
        <f t="shared" ca="1" si="804"/>
        <v>3671</v>
      </c>
      <c r="AC1919" s="205">
        <f t="shared" ca="1" si="805"/>
        <v>56</v>
      </c>
      <c r="AD1919" s="205">
        <f t="shared" ca="1" si="792"/>
        <v>65.553571428571431</v>
      </c>
      <c r="AE1919" s="205">
        <f t="shared" ca="1" si="793"/>
        <v>15.553571428571431</v>
      </c>
      <c r="AF1919" s="205">
        <f t="shared" ca="1" si="806"/>
        <v>3.1107142857142862</v>
      </c>
      <c r="AG1919" s="205"/>
      <c r="AH1919" s="205"/>
      <c r="AI1919" s="205"/>
      <c r="AJ1919" s="205"/>
      <c r="AK1919" s="4"/>
      <c r="AL1919" s="4"/>
      <c r="AM1919" s="309">
        <f t="shared" ca="1" si="807"/>
        <v>17.39</v>
      </c>
      <c r="AN1919" s="309">
        <f t="shared" ca="1" si="808"/>
        <v>16.18</v>
      </c>
      <c r="AO1919" s="310">
        <f t="shared" ca="1" si="809"/>
        <v>0.52892561983471087</v>
      </c>
      <c r="AP1919" s="310" t="b">
        <f t="shared" ca="1" si="810"/>
        <v>0</v>
      </c>
      <c r="AQ1919" s="309">
        <f t="shared" ca="1" si="811"/>
        <v>0</v>
      </c>
      <c r="AR1919" s="205">
        <f t="shared" ca="1" si="794"/>
        <v>0</v>
      </c>
      <c r="AS1919" s="45" t="b">
        <f t="shared" ca="1" si="795"/>
        <v>0</v>
      </c>
      <c r="AT1919">
        <f t="shared" ca="1" si="796"/>
        <v>0</v>
      </c>
      <c r="AU1919" t="b">
        <f t="shared" ca="1" si="812"/>
        <v>0</v>
      </c>
      <c r="AV1919" t="b">
        <f t="shared" ca="1" si="813"/>
        <v>0</v>
      </c>
      <c r="AW1919" s="266" t="b">
        <f t="shared" ca="1" si="814"/>
        <v>0</v>
      </c>
      <c r="AX1919" s="266" t="b">
        <f t="shared" ca="1" si="815"/>
        <v>0</v>
      </c>
      <c r="AY1919" s="266" t="b">
        <f t="shared" ca="1" si="816"/>
        <v>0</v>
      </c>
    </row>
    <row r="1920" spans="1:51" x14ac:dyDescent="0.25">
      <c r="A1920">
        <v>1888</v>
      </c>
      <c r="B1920" s="163">
        <f ca="1">OFFSET(InputPriceData!B$15,CalculationsAndCharts!$A1920+$A$11,0,1,1)</f>
        <v>39276</v>
      </c>
      <c r="C1920" s="3">
        <f ca="1">OFFSET(InputPriceData!G$15,CalculationsAndCharts!$A1920+$A$11,IF($C$7,8,0),1,1)</f>
        <v>494200</v>
      </c>
      <c r="D1920" s="4">
        <f ca="1">OFFSET(InputPriceData!C$15,CalculationsAndCharts!$A1920+$A$11,IF($C$7,8,0),1,1)</f>
        <v>17.3</v>
      </c>
      <c r="E1920" s="4">
        <f ca="1">OFFSET(InputPriceData!D$15,CalculationsAndCharts!$A1920+$A$11,IF($C$7,8,0),1,1)</f>
        <v>17.420000000000002</v>
      </c>
      <c r="F1920" s="4">
        <f ca="1">OFFSET(InputPriceData!E$15,CalculationsAndCharts!$A1920+$A$11,IF($C$7,8,0),1,1)</f>
        <v>16.97</v>
      </c>
      <c r="G1920" s="4">
        <f ca="1">OFFSET(InputPriceData!F$15,CalculationsAndCharts!$A1920+$A$11,IF($C$7,8,0),1,1)</f>
        <v>16.98</v>
      </c>
      <c r="H1920" s="128"/>
      <c r="I1920" s="128"/>
      <c r="K1920" s="124"/>
      <c r="L1920" s="279"/>
      <c r="M1920" s="281"/>
      <c r="N1920" s="280"/>
      <c r="O1920" s="4"/>
      <c r="P1920" s="4"/>
      <c r="Q1920" s="3"/>
      <c r="S1920" s="309">
        <f t="shared" ca="1" si="797"/>
        <v>17.39</v>
      </c>
      <c r="T1920" s="309">
        <f t="shared" ca="1" si="798"/>
        <v>16.16</v>
      </c>
      <c r="U1920" s="310">
        <f t="shared" ca="1" si="790"/>
        <v>0.66666666666666663</v>
      </c>
      <c r="V1920" s="310" t="b">
        <f t="shared" ca="1" si="799"/>
        <v>0</v>
      </c>
      <c r="W1920" s="3" t="b">
        <f t="shared" ca="1" si="800"/>
        <v>0</v>
      </c>
      <c r="X1920" s="3" t="str">
        <f t="shared" ca="1" si="801"/>
        <v/>
      </c>
      <c r="Y1920" s="3" t="str">
        <f t="shared" ca="1" si="791"/>
        <v/>
      </c>
      <c r="Z1920" s="3" t="str">
        <f t="shared" ca="1" si="802"/>
        <v/>
      </c>
      <c r="AA1920" s="3" t="str">
        <f t="shared" ca="1" si="803"/>
        <v/>
      </c>
      <c r="AB1920" s="205">
        <f t="shared" ca="1" si="804"/>
        <v>3671</v>
      </c>
      <c r="AC1920" s="205">
        <f t="shared" ca="1" si="805"/>
        <v>56</v>
      </c>
      <c r="AD1920" s="205">
        <f t="shared" ca="1" si="792"/>
        <v>65.553571428571431</v>
      </c>
      <c r="AE1920" s="205">
        <f t="shared" ca="1" si="793"/>
        <v>15.553571428571431</v>
      </c>
      <c r="AF1920" s="205">
        <f t="shared" ca="1" si="806"/>
        <v>3.1107142857142862</v>
      </c>
      <c r="AG1920" s="205"/>
      <c r="AH1920" s="205"/>
      <c r="AI1920" s="205"/>
      <c r="AJ1920" s="205"/>
      <c r="AK1920" s="4"/>
      <c r="AL1920" s="4"/>
      <c r="AM1920" s="309">
        <f t="shared" ca="1" si="807"/>
        <v>17.39</v>
      </c>
      <c r="AN1920" s="309">
        <f t="shared" ca="1" si="808"/>
        <v>16.18</v>
      </c>
      <c r="AO1920" s="310">
        <f t="shared" ca="1" si="809"/>
        <v>0.66115702479338856</v>
      </c>
      <c r="AP1920" s="310" t="b">
        <f t="shared" ca="1" si="810"/>
        <v>0</v>
      </c>
      <c r="AQ1920" s="309">
        <f t="shared" ca="1" si="811"/>
        <v>0</v>
      </c>
      <c r="AR1920" s="205">
        <f t="shared" ca="1" si="794"/>
        <v>0</v>
      </c>
      <c r="AS1920" s="45" t="b">
        <f t="shared" ca="1" si="795"/>
        <v>0</v>
      </c>
      <c r="AT1920">
        <f t="shared" ca="1" si="796"/>
        <v>0</v>
      </c>
      <c r="AU1920" t="b">
        <f t="shared" ca="1" si="812"/>
        <v>0</v>
      </c>
      <c r="AV1920" t="b">
        <f t="shared" ca="1" si="813"/>
        <v>0</v>
      </c>
      <c r="AW1920" s="266" t="b">
        <f t="shared" ca="1" si="814"/>
        <v>0</v>
      </c>
      <c r="AX1920" s="266" t="b">
        <f t="shared" ca="1" si="815"/>
        <v>0</v>
      </c>
      <c r="AY1920" s="266" t="b">
        <f t="shared" ca="1" si="816"/>
        <v>0</v>
      </c>
    </row>
    <row r="1921" spans="1:51" x14ac:dyDescent="0.25">
      <c r="A1921">
        <v>1889</v>
      </c>
      <c r="B1921" s="163">
        <f ca="1">OFFSET(InputPriceData!B$15,CalculationsAndCharts!$A1921+$A$11,0,1,1)</f>
        <v>39275</v>
      </c>
      <c r="C1921" s="3">
        <f ca="1">OFFSET(InputPriceData!G$15,CalculationsAndCharts!$A1921+$A$11,IF($C$7,8,0),1,1)</f>
        <v>709700</v>
      </c>
      <c r="D1921" s="4">
        <f ca="1">OFFSET(InputPriceData!C$15,CalculationsAndCharts!$A1921+$A$11,IF($C$7,8,0),1,1)</f>
        <v>17.100000000000001</v>
      </c>
      <c r="E1921" s="4">
        <f ca="1">OFFSET(InputPriceData!D$15,CalculationsAndCharts!$A1921+$A$11,IF($C$7,8,0),1,1)</f>
        <v>17.46</v>
      </c>
      <c r="F1921" s="4">
        <f ca="1">OFFSET(InputPriceData!E$15,CalculationsAndCharts!$A1921+$A$11,IF($C$7,8,0),1,1)</f>
        <v>17.05</v>
      </c>
      <c r="G1921" s="4">
        <f ca="1">OFFSET(InputPriceData!F$15,CalculationsAndCharts!$A1921+$A$11,IF($C$7,8,0),1,1)</f>
        <v>17.39</v>
      </c>
      <c r="H1921" s="128"/>
      <c r="I1921" s="128"/>
      <c r="K1921" s="124"/>
      <c r="L1921" s="279"/>
      <c r="M1921" s="281"/>
      <c r="N1921" s="280"/>
      <c r="O1921" s="4"/>
      <c r="P1921" s="4"/>
      <c r="Q1921" s="3"/>
      <c r="S1921" s="309">
        <f t="shared" ca="1" si="797"/>
        <v>17.39</v>
      </c>
      <c r="T1921" s="309">
        <f t="shared" ca="1" si="798"/>
        <v>16.11</v>
      </c>
      <c r="U1921" s="310">
        <f t="shared" ca="1" si="790"/>
        <v>1</v>
      </c>
      <c r="V1921" s="310" t="b">
        <f t="shared" ca="1" si="799"/>
        <v>0</v>
      </c>
      <c r="W1921" s="3" t="b">
        <f t="shared" ca="1" si="800"/>
        <v>0</v>
      </c>
      <c r="X1921" s="3" t="str">
        <f t="shared" ca="1" si="801"/>
        <v/>
      </c>
      <c r="Y1921" s="3" t="str">
        <f t="shared" ca="1" si="791"/>
        <v/>
      </c>
      <c r="Z1921" s="3" t="str">
        <f t="shared" ca="1" si="802"/>
        <v/>
      </c>
      <c r="AA1921" s="3" t="str">
        <f t="shared" ca="1" si="803"/>
        <v/>
      </c>
      <c r="AB1921" s="205">
        <f t="shared" ca="1" si="804"/>
        <v>3671</v>
      </c>
      <c r="AC1921" s="205">
        <f t="shared" ca="1" si="805"/>
        <v>56</v>
      </c>
      <c r="AD1921" s="205">
        <f t="shared" ca="1" si="792"/>
        <v>65.553571428571431</v>
      </c>
      <c r="AE1921" s="205">
        <f t="shared" ca="1" si="793"/>
        <v>15.553571428571431</v>
      </c>
      <c r="AF1921" s="205">
        <f t="shared" ca="1" si="806"/>
        <v>3.1107142857142862</v>
      </c>
      <c r="AG1921" s="205"/>
      <c r="AH1921" s="205"/>
      <c r="AI1921" s="205"/>
      <c r="AJ1921" s="205"/>
      <c r="AK1921" s="4"/>
      <c r="AL1921" s="4"/>
      <c r="AM1921" s="309">
        <f t="shared" ca="1" si="807"/>
        <v>17.39</v>
      </c>
      <c r="AN1921" s="309">
        <f t="shared" ca="1" si="808"/>
        <v>16.16</v>
      </c>
      <c r="AO1921" s="310">
        <f t="shared" ca="1" si="809"/>
        <v>1</v>
      </c>
      <c r="AP1921" s="310" t="b">
        <f t="shared" ca="1" si="810"/>
        <v>0</v>
      </c>
      <c r="AQ1921" s="309">
        <f t="shared" ca="1" si="811"/>
        <v>0</v>
      </c>
      <c r="AR1921" s="205">
        <f t="shared" ca="1" si="794"/>
        <v>0</v>
      </c>
      <c r="AS1921" s="45" t="b">
        <f t="shared" ca="1" si="795"/>
        <v>0</v>
      </c>
      <c r="AT1921">
        <f t="shared" ca="1" si="796"/>
        <v>0</v>
      </c>
      <c r="AU1921" t="b">
        <f t="shared" ca="1" si="812"/>
        <v>0</v>
      </c>
      <c r="AV1921" t="b">
        <f t="shared" ca="1" si="813"/>
        <v>0</v>
      </c>
      <c r="AW1921" s="266" t="b">
        <f t="shared" ca="1" si="814"/>
        <v>0</v>
      </c>
      <c r="AX1921" s="266" t="b">
        <f t="shared" ca="1" si="815"/>
        <v>0</v>
      </c>
      <c r="AY1921" s="266" t="b">
        <f t="shared" ca="1" si="816"/>
        <v>0</v>
      </c>
    </row>
    <row r="1922" spans="1:51" x14ac:dyDescent="0.25">
      <c r="A1922">
        <v>1890</v>
      </c>
      <c r="B1922" s="163">
        <f ca="1">OFFSET(InputPriceData!B$15,CalculationsAndCharts!$A1922+$A$11,0,1,1)</f>
        <v>39274</v>
      </c>
      <c r="C1922" s="3">
        <f ca="1">OFFSET(InputPriceData!G$15,CalculationsAndCharts!$A1922+$A$11,IF($C$7,8,0),1,1)</f>
        <v>814700</v>
      </c>
      <c r="D1922" s="4">
        <f ca="1">OFFSET(InputPriceData!C$15,CalculationsAndCharts!$A1922+$A$11,IF($C$7,8,0),1,1)</f>
        <v>16.63</v>
      </c>
      <c r="E1922" s="4">
        <f ca="1">OFFSET(InputPriceData!D$15,CalculationsAndCharts!$A1922+$A$11,IF($C$7,8,0),1,1)</f>
        <v>17.100000000000001</v>
      </c>
      <c r="F1922" s="4">
        <f ca="1">OFFSET(InputPriceData!E$15,CalculationsAndCharts!$A1922+$A$11,IF($C$7,8,0),1,1)</f>
        <v>16.57</v>
      </c>
      <c r="G1922" s="4">
        <f ca="1">OFFSET(InputPriceData!F$15,CalculationsAndCharts!$A1922+$A$11,IF($C$7,8,0),1,1)</f>
        <v>17</v>
      </c>
      <c r="H1922" s="128"/>
      <c r="I1922" s="128"/>
      <c r="K1922" s="124"/>
      <c r="L1922" s="279"/>
      <c r="M1922" s="281"/>
      <c r="N1922" s="280"/>
      <c r="O1922" s="4"/>
      <c r="P1922" s="4"/>
      <c r="Q1922" s="3"/>
      <c r="S1922" s="309">
        <f t="shared" ca="1" si="797"/>
        <v>17</v>
      </c>
      <c r="T1922" s="309">
        <f t="shared" ca="1" si="798"/>
        <v>16.11</v>
      </c>
      <c r="U1922" s="310">
        <f t="shared" ca="1" si="790"/>
        <v>1</v>
      </c>
      <c r="V1922" s="310" t="b">
        <f t="shared" ca="1" si="799"/>
        <v>0</v>
      </c>
      <c r="W1922" s="3" t="b">
        <f t="shared" ca="1" si="800"/>
        <v>0</v>
      </c>
      <c r="X1922" s="3" t="str">
        <f t="shared" ca="1" si="801"/>
        <v/>
      </c>
      <c r="Y1922" s="3" t="str">
        <f t="shared" ca="1" si="791"/>
        <v/>
      </c>
      <c r="Z1922" s="3" t="str">
        <f t="shared" ca="1" si="802"/>
        <v/>
      </c>
      <c r="AA1922" s="3" t="str">
        <f t="shared" ca="1" si="803"/>
        <v/>
      </c>
      <c r="AB1922" s="205">
        <f t="shared" ca="1" si="804"/>
        <v>3671</v>
      </c>
      <c r="AC1922" s="205">
        <f t="shared" ca="1" si="805"/>
        <v>56</v>
      </c>
      <c r="AD1922" s="205">
        <f t="shared" ca="1" si="792"/>
        <v>65.553571428571431</v>
      </c>
      <c r="AE1922" s="205">
        <f t="shared" ca="1" si="793"/>
        <v>15.553571428571431</v>
      </c>
      <c r="AF1922" s="205">
        <f t="shared" ca="1" si="806"/>
        <v>3.1107142857142862</v>
      </c>
      <c r="AG1922" s="205"/>
      <c r="AH1922" s="205"/>
      <c r="AI1922" s="205"/>
      <c r="AJ1922" s="205"/>
      <c r="AK1922" s="4"/>
      <c r="AL1922" s="4"/>
      <c r="AM1922" s="309">
        <f t="shared" ca="1" si="807"/>
        <v>17</v>
      </c>
      <c r="AN1922" s="309">
        <f t="shared" ca="1" si="808"/>
        <v>16.16</v>
      </c>
      <c r="AO1922" s="310">
        <f t="shared" ca="1" si="809"/>
        <v>1</v>
      </c>
      <c r="AP1922" s="310" t="b">
        <f t="shared" ca="1" si="810"/>
        <v>0</v>
      </c>
      <c r="AQ1922" s="309">
        <f t="shared" ca="1" si="811"/>
        <v>0</v>
      </c>
      <c r="AR1922" s="205">
        <f t="shared" ca="1" si="794"/>
        <v>0</v>
      </c>
      <c r="AS1922" s="45" t="b">
        <f t="shared" ca="1" si="795"/>
        <v>0</v>
      </c>
      <c r="AT1922">
        <f t="shared" ca="1" si="796"/>
        <v>0</v>
      </c>
      <c r="AU1922" t="b">
        <f t="shared" ca="1" si="812"/>
        <v>0</v>
      </c>
      <c r="AV1922" t="b">
        <f t="shared" ca="1" si="813"/>
        <v>0</v>
      </c>
      <c r="AW1922" s="266" t="b">
        <f t="shared" ca="1" si="814"/>
        <v>0</v>
      </c>
      <c r="AX1922" s="266" t="b">
        <f t="shared" ca="1" si="815"/>
        <v>0</v>
      </c>
      <c r="AY1922" s="266" t="b">
        <f t="shared" ca="1" si="816"/>
        <v>0</v>
      </c>
    </row>
    <row r="1923" spans="1:51" x14ac:dyDescent="0.25">
      <c r="A1923">
        <v>1891</v>
      </c>
      <c r="B1923" s="163">
        <f ca="1">OFFSET(InputPriceData!B$15,CalculationsAndCharts!$A1923+$A$11,0,1,1)</f>
        <v>39273</v>
      </c>
      <c r="C1923" s="3">
        <f ca="1">OFFSET(InputPriceData!G$15,CalculationsAndCharts!$A1923+$A$11,IF($C$7,8,0),1,1)</f>
        <v>603300</v>
      </c>
      <c r="D1923" s="4">
        <f ca="1">OFFSET(InputPriceData!C$15,CalculationsAndCharts!$A1923+$A$11,IF($C$7,8,0),1,1)</f>
        <v>16.78</v>
      </c>
      <c r="E1923" s="4">
        <f ca="1">OFFSET(InputPriceData!D$15,CalculationsAndCharts!$A1923+$A$11,IF($C$7,8,0),1,1)</f>
        <v>16.78</v>
      </c>
      <c r="F1923" s="4">
        <f ca="1">OFFSET(InputPriceData!E$15,CalculationsAndCharts!$A1923+$A$11,IF($C$7,8,0),1,1)</f>
        <v>16.52</v>
      </c>
      <c r="G1923" s="4">
        <f ca="1">OFFSET(InputPriceData!F$15,CalculationsAndCharts!$A1923+$A$11,IF($C$7,8,0),1,1)</f>
        <v>16.670000000000002</v>
      </c>
      <c r="H1923" s="128"/>
      <c r="I1923" s="128"/>
      <c r="K1923" s="124"/>
      <c r="L1923" s="279"/>
      <c r="M1923" s="281"/>
      <c r="N1923" s="280"/>
      <c r="O1923" s="4"/>
      <c r="P1923" s="4"/>
      <c r="Q1923" s="3"/>
      <c r="S1923" s="309">
        <f t="shared" ca="1" si="797"/>
        <v>16.96</v>
      </c>
      <c r="T1923" s="309">
        <f t="shared" ca="1" si="798"/>
        <v>16.11</v>
      </c>
      <c r="U1923" s="310">
        <f t="shared" ca="1" si="790"/>
        <v>0.65882352941176625</v>
      </c>
      <c r="V1923" s="310" t="b">
        <f t="shared" ca="1" si="799"/>
        <v>0</v>
      </c>
      <c r="W1923" s="3" t="b">
        <f t="shared" ca="1" si="800"/>
        <v>0</v>
      </c>
      <c r="X1923" s="3" t="str">
        <f t="shared" ca="1" si="801"/>
        <v/>
      </c>
      <c r="Y1923" s="3" t="str">
        <f t="shared" ca="1" si="791"/>
        <v/>
      </c>
      <c r="Z1923" s="3" t="str">
        <f t="shared" ca="1" si="802"/>
        <v/>
      </c>
      <c r="AA1923" s="3" t="str">
        <f t="shared" ca="1" si="803"/>
        <v/>
      </c>
      <c r="AB1923" s="205">
        <f t="shared" ca="1" si="804"/>
        <v>3671</v>
      </c>
      <c r="AC1923" s="205">
        <f t="shared" ca="1" si="805"/>
        <v>56</v>
      </c>
      <c r="AD1923" s="205">
        <f t="shared" ca="1" si="792"/>
        <v>65.553571428571431</v>
      </c>
      <c r="AE1923" s="205">
        <f t="shared" ca="1" si="793"/>
        <v>15.553571428571431</v>
      </c>
      <c r="AF1923" s="205">
        <f t="shared" ca="1" si="806"/>
        <v>3.1107142857142862</v>
      </c>
      <c r="AG1923" s="205"/>
      <c r="AH1923" s="205"/>
      <c r="AI1923" s="205"/>
      <c r="AJ1923" s="205"/>
      <c r="AK1923" s="4"/>
      <c r="AL1923" s="4"/>
      <c r="AM1923" s="309">
        <f t="shared" ca="1" si="807"/>
        <v>16.96</v>
      </c>
      <c r="AN1923" s="309">
        <f t="shared" ca="1" si="808"/>
        <v>16.11</v>
      </c>
      <c r="AO1923" s="310">
        <f t="shared" ca="1" si="809"/>
        <v>0.65882352941176625</v>
      </c>
      <c r="AP1923" s="310" t="b">
        <f t="shared" ca="1" si="810"/>
        <v>0</v>
      </c>
      <c r="AQ1923" s="309">
        <f t="shared" ca="1" si="811"/>
        <v>0</v>
      </c>
      <c r="AR1923" s="205">
        <f t="shared" ca="1" si="794"/>
        <v>0</v>
      </c>
      <c r="AS1923" s="45" t="b">
        <f t="shared" ca="1" si="795"/>
        <v>0</v>
      </c>
      <c r="AT1923">
        <f t="shared" ca="1" si="796"/>
        <v>0</v>
      </c>
      <c r="AU1923" t="b">
        <f t="shared" ca="1" si="812"/>
        <v>0</v>
      </c>
      <c r="AV1923" t="b">
        <f t="shared" ca="1" si="813"/>
        <v>0</v>
      </c>
      <c r="AW1923" s="266" t="b">
        <f t="shared" ca="1" si="814"/>
        <v>0</v>
      </c>
      <c r="AX1923" s="266" t="b">
        <f t="shared" ca="1" si="815"/>
        <v>0</v>
      </c>
      <c r="AY1923" s="266" t="b">
        <f t="shared" ca="1" si="816"/>
        <v>0</v>
      </c>
    </row>
    <row r="1924" spans="1:51" x14ac:dyDescent="0.25">
      <c r="A1924">
        <v>1892</v>
      </c>
      <c r="B1924" s="163">
        <f ca="1">OFFSET(InputPriceData!B$15,CalculationsAndCharts!$A1924+$A$11,0,1,1)</f>
        <v>39272</v>
      </c>
      <c r="C1924" s="3">
        <f ca="1">OFFSET(InputPriceData!G$15,CalculationsAndCharts!$A1924+$A$11,IF($C$7,8,0),1,1)</f>
        <v>516400</v>
      </c>
      <c r="D1924" s="4">
        <f ca="1">OFFSET(InputPriceData!C$15,CalculationsAndCharts!$A1924+$A$11,IF($C$7,8,0),1,1)</f>
        <v>16.75</v>
      </c>
      <c r="E1924" s="4">
        <f ca="1">OFFSET(InputPriceData!D$15,CalculationsAndCharts!$A1924+$A$11,IF($C$7,8,0),1,1)</f>
        <v>16.97</v>
      </c>
      <c r="F1924" s="4">
        <f ca="1">OFFSET(InputPriceData!E$15,CalculationsAndCharts!$A1924+$A$11,IF($C$7,8,0),1,1)</f>
        <v>16.7</v>
      </c>
      <c r="G1924" s="4">
        <f ca="1">OFFSET(InputPriceData!F$15,CalculationsAndCharts!$A1924+$A$11,IF($C$7,8,0),1,1)</f>
        <v>16.96</v>
      </c>
      <c r="H1924" s="128"/>
      <c r="I1924" s="128"/>
      <c r="K1924" s="124"/>
      <c r="L1924" s="279"/>
      <c r="M1924" s="281"/>
      <c r="N1924" s="280"/>
      <c r="O1924" s="4"/>
      <c r="P1924" s="4"/>
      <c r="Q1924" s="3"/>
      <c r="S1924" s="309">
        <f t="shared" ca="1" si="797"/>
        <v>16.96</v>
      </c>
      <c r="T1924" s="309">
        <f t="shared" ca="1" si="798"/>
        <v>16.11</v>
      </c>
      <c r="U1924" s="310">
        <f t="shared" ca="1" si="790"/>
        <v>1</v>
      </c>
      <c r="V1924" s="310" t="b">
        <f t="shared" ca="1" si="799"/>
        <v>0</v>
      </c>
      <c r="W1924" s="3" t="b">
        <f t="shared" ca="1" si="800"/>
        <v>0</v>
      </c>
      <c r="X1924" s="3" t="str">
        <f t="shared" ca="1" si="801"/>
        <v/>
      </c>
      <c r="Y1924" s="3" t="str">
        <f t="shared" ca="1" si="791"/>
        <v/>
      </c>
      <c r="Z1924" s="3" t="str">
        <f t="shared" ca="1" si="802"/>
        <v/>
      </c>
      <c r="AA1924" s="3" t="str">
        <f t="shared" ca="1" si="803"/>
        <v/>
      </c>
      <c r="AB1924" s="205">
        <f t="shared" ca="1" si="804"/>
        <v>3671</v>
      </c>
      <c r="AC1924" s="205">
        <f t="shared" ca="1" si="805"/>
        <v>56</v>
      </c>
      <c r="AD1924" s="205">
        <f t="shared" ca="1" si="792"/>
        <v>65.553571428571431</v>
      </c>
      <c r="AE1924" s="205">
        <f t="shared" ca="1" si="793"/>
        <v>15.553571428571431</v>
      </c>
      <c r="AF1924" s="205">
        <f t="shared" ca="1" si="806"/>
        <v>3.1107142857142862</v>
      </c>
      <c r="AG1924" s="205"/>
      <c r="AH1924" s="205"/>
      <c r="AI1924" s="205"/>
      <c r="AJ1924" s="205"/>
      <c r="AK1924" s="4"/>
      <c r="AL1924" s="4"/>
      <c r="AM1924" s="309">
        <f t="shared" ca="1" si="807"/>
        <v>16.96</v>
      </c>
      <c r="AN1924" s="309">
        <f t="shared" ca="1" si="808"/>
        <v>16.11</v>
      </c>
      <c r="AO1924" s="310">
        <f t="shared" ca="1" si="809"/>
        <v>1</v>
      </c>
      <c r="AP1924" s="310" t="b">
        <f t="shared" ca="1" si="810"/>
        <v>0</v>
      </c>
      <c r="AQ1924" s="309">
        <f t="shared" ca="1" si="811"/>
        <v>0</v>
      </c>
      <c r="AR1924" s="205">
        <f t="shared" ca="1" si="794"/>
        <v>0</v>
      </c>
      <c r="AS1924" s="45" t="b">
        <f t="shared" ca="1" si="795"/>
        <v>0</v>
      </c>
      <c r="AT1924">
        <f t="shared" ca="1" si="796"/>
        <v>0</v>
      </c>
      <c r="AU1924" t="b">
        <f t="shared" ca="1" si="812"/>
        <v>0</v>
      </c>
      <c r="AV1924" t="b">
        <f t="shared" ca="1" si="813"/>
        <v>0</v>
      </c>
      <c r="AW1924" s="266" t="b">
        <f t="shared" ca="1" si="814"/>
        <v>0</v>
      </c>
      <c r="AX1924" s="266" t="b">
        <f t="shared" ca="1" si="815"/>
        <v>0</v>
      </c>
      <c r="AY1924" s="266" t="b">
        <f t="shared" ca="1" si="816"/>
        <v>0</v>
      </c>
    </row>
    <row r="1925" spans="1:51" x14ac:dyDescent="0.25">
      <c r="A1925">
        <v>1893</v>
      </c>
      <c r="B1925" s="163">
        <f ca="1">OFFSET(InputPriceData!B$15,CalculationsAndCharts!$A1925+$A$11,0,1,1)</f>
        <v>39269</v>
      </c>
      <c r="C1925" s="3">
        <f ca="1">OFFSET(InputPriceData!G$15,CalculationsAndCharts!$A1925+$A$11,IF($C$7,8,0),1,1)</f>
        <v>247100</v>
      </c>
      <c r="D1925" s="4">
        <f ca="1">OFFSET(InputPriceData!C$15,CalculationsAndCharts!$A1925+$A$11,IF($C$7,8,0),1,1)</f>
        <v>16.5</v>
      </c>
      <c r="E1925" s="4">
        <f ca="1">OFFSET(InputPriceData!D$15,CalculationsAndCharts!$A1925+$A$11,IF($C$7,8,0),1,1)</f>
        <v>16.72</v>
      </c>
      <c r="F1925" s="4">
        <f ca="1">OFFSET(InputPriceData!E$15,CalculationsAndCharts!$A1925+$A$11,IF($C$7,8,0),1,1)</f>
        <v>16.3</v>
      </c>
      <c r="G1925" s="4">
        <f ca="1">OFFSET(InputPriceData!F$15,CalculationsAndCharts!$A1925+$A$11,IF($C$7,8,0),1,1)</f>
        <v>16.7</v>
      </c>
      <c r="H1925" s="128"/>
      <c r="I1925" s="128"/>
      <c r="K1925" s="124"/>
      <c r="L1925" s="279"/>
      <c r="M1925" s="281"/>
      <c r="N1925" s="280"/>
      <c r="O1925" s="4"/>
      <c r="P1925" s="4"/>
      <c r="Q1925" s="3"/>
      <c r="S1925" s="309">
        <f t="shared" ca="1" si="797"/>
        <v>16.77</v>
      </c>
      <c r="T1925" s="309">
        <f t="shared" ca="1" si="798"/>
        <v>15.9</v>
      </c>
      <c r="U1925" s="310">
        <f t="shared" ca="1" si="790"/>
        <v>0.91954022988505713</v>
      </c>
      <c r="V1925" s="310" t="b">
        <f t="shared" ca="1" si="799"/>
        <v>0</v>
      </c>
      <c r="W1925" s="3" t="b">
        <f t="shared" ca="1" si="800"/>
        <v>0</v>
      </c>
      <c r="X1925" s="3" t="str">
        <f t="shared" ca="1" si="801"/>
        <v/>
      </c>
      <c r="Y1925" s="3" t="str">
        <f t="shared" ca="1" si="791"/>
        <v/>
      </c>
      <c r="Z1925" s="3" t="str">
        <f t="shared" ca="1" si="802"/>
        <v/>
      </c>
      <c r="AA1925" s="3" t="str">
        <f t="shared" ca="1" si="803"/>
        <v/>
      </c>
      <c r="AB1925" s="205">
        <f t="shared" ca="1" si="804"/>
        <v>3671</v>
      </c>
      <c r="AC1925" s="205">
        <f t="shared" ca="1" si="805"/>
        <v>56</v>
      </c>
      <c r="AD1925" s="205">
        <f t="shared" ca="1" si="792"/>
        <v>65.553571428571431</v>
      </c>
      <c r="AE1925" s="205">
        <f t="shared" ca="1" si="793"/>
        <v>15.553571428571431</v>
      </c>
      <c r="AF1925" s="205">
        <f t="shared" ca="1" si="806"/>
        <v>3.1107142857142862</v>
      </c>
      <c r="AG1925" s="205"/>
      <c r="AH1925" s="205"/>
      <c r="AI1925" s="205"/>
      <c r="AJ1925" s="205"/>
      <c r="AK1925" s="4"/>
      <c r="AL1925" s="4"/>
      <c r="AM1925" s="309">
        <f t="shared" ca="1" si="807"/>
        <v>16.77</v>
      </c>
      <c r="AN1925" s="309">
        <f t="shared" ca="1" si="808"/>
        <v>16.11</v>
      </c>
      <c r="AO1925" s="310">
        <f t="shared" ca="1" si="809"/>
        <v>0.89393939393939348</v>
      </c>
      <c r="AP1925" s="310" t="b">
        <f t="shared" ca="1" si="810"/>
        <v>0</v>
      </c>
      <c r="AQ1925" s="309">
        <f t="shared" ca="1" si="811"/>
        <v>0</v>
      </c>
      <c r="AR1925" s="205">
        <f t="shared" ca="1" si="794"/>
        <v>0</v>
      </c>
      <c r="AS1925" s="45" t="b">
        <f t="shared" ca="1" si="795"/>
        <v>0</v>
      </c>
      <c r="AT1925">
        <f t="shared" ca="1" si="796"/>
        <v>0</v>
      </c>
      <c r="AU1925" t="b">
        <f t="shared" ca="1" si="812"/>
        <v>0</v>
      </c>
      <c r="AV1925" t="b">
        <f t="shared" ca="1" si="813"/>
        <v>0</v>
      </c>
      <c r="AW1925" s="266" t="b">
        <f t="shared" ca="1" si="814"/>
        <v>0</v>
      </c>
      <c r="AX1925" s="266" t="b">
        <f t="shared" ca="1" si="815"/>
        <v>0</v>
      </c>
      <c r="AY1925" s="266" t="b">
        <f t="shared" ca="1" si="816"/>
        <v>0</v>
      </c>
    </row>
    <row r="1926" spans="1:51" x14ac:dyDescent="0.25">
      <c r="A1926">
        <v>1894</v>
      </c>
      <c r="B1926" s="163">
        <f ca="1">OFFSET(InputPriceData!B$15,CalculationsAndCharts!$A1926+$A$11,0,1,1)</f>
        <v>39268</v>
      </c>
      <c r="C1926" s="3">
        <f ca="1">OFFSET(InputPriceData!G$15,CalculationsAndCharts!$A1926+$A$11,IF($C$7,8,0),1,1)</f>
        <v>289700</v>
      </c>
      <c r="D1926" s="4">
        <f ca="1">OFFSET(InputPriceData!C$15,CalculationsAndCharts!$A1926+$A$11,IF($C$7,8,0),1,1)</f>
        <v>16.8</v>
      </c>
      <c r="E1926" s="4">
        <f ca="1">OFFSET(InputPriceData!D$15,CalculationsAndCharts!$A1926+$A$11,IF($C$7,8,0),1,1)</f>
        <v>16.8</v>
      </c>
      <c r="F1926" s="4">
        <f ca="1">OFFSET(InputPriceData!E$15,CalculationsAndCharts!$A1926+$A$11,IF($C$7,8,0),1,1)</f>
        <v>16.36</v>
      </c>
      <c r="G1926" s="4">
        <f ca="1">OFFSET(InputPriceData!F$15,CalculationsAndCharts!$A1926+$A$11,IF($C$7,8,0),1,1)</f>
        <v>16.510000000000002</v>
      </c>
      <c r="H1926" s="128"/>
      <c r="I1926" s="128"/>
      <c r="K1926" s="124"/>
      <c r="L1926" s="279"/>
      <c r="M1926" s="281"/>
      <c r="N1926" s="280"/>
      <c r="O1926" s="4"/>
      <c r="P1926" s="4"/>
      <c r="Q1926" s="3"/>
      <c r="S1926" s="309">
        <f t="shared" ca="1" si="797"/>
        <v>16.77</v>
      </c>
      <c r="T1926" s="309">
        <f t="shared" ca="1" si="798"/>
        <v>15.9</v>
      </c>
      <c r="U1926" s="310">
        <f t="shared" ca="1" si="790"/>
        <v>0.70114942528735835</v>
      </c>
      <c r="V1926" s="310" t="b">
        <f t="shared" ca="1" si="799"/>
        <v>0</v>
      </c>
      <c r="W1926" s="3" t="b">
        <f t="shared" ca="1" si="800"/>
        <v>0</v>
      </c>
      <c r="X1926" s="3" t="str">
        <f t="shared" ca="1" si="801"/>
        <v/>
      </c>
      <c r="Y1926" s="3" t="str">
        <f t="shared" ca="1" si="791"/>
        <v/>
      </c>
      <c r="Z1926" s="3" t="str">
        <f t="shared" ca="1" si="802"/>
        <v/>
      </c>
      <c r="AA1926" s="3" t="str">
        <f t="shared" ca="1" si="803"/>
        <v/>
      </c>
      <c r="AB1926" s="205">
        <f t="shared" ca="1" si="804"/>
        <v>3671</v>
      </c>
      <c r="AC1926" s="205">
        <f t="shared" ca="1" si="805"/>
        <v>56</v>
      </c>
      <c r="AD1926" s="205">
        <f t="shared" ca="1" si="792"/>
        <v>65.553571428571431</v>
      </c>
      <c r="AE1926" s="205">
        <f t="shared" ca="1" si="793"/>
        <v>15.553571428571431</v>
      </c>
      <c r="AF1926" s="205">
        <f t="shared" ca="1" si="806"/>
        <v>3.1107142857142862</v>
      </c>
      <c r="AG1926" s="205"/>
      <c r="AH1926" s="205"/>
      <c r="AI1926" s="205"/>
      <c r="AJ1926" s="205"/>
      <c r="AK1926" s="4"/>
      <c r="AL1926" s="4"/>
      <c r="AM1926" s="309">
        <f t="shared" ca="1" si="807"/>
        <v>16.77</v>
      </c>
      <c r="AN1926" s="309">
        <f t="shared" ca="1" si="808"/>
        <v>16.11</v>
      </c>
      <c r="AO1926" s="310">
        <f t="shared" ca="1" si="809"/>
        <v>0.60606060606060919</v>
      </c>
      <c r="AP1926" s="310" t="b">
        <f t="shared" ca="1" si="810"/>
        <v>0</v>
      </c>
      <c r="AQ1926" s="309">
        <f t="shared" ca="1" si="811"/>
        <v>0</v>
      </c>
      <c r="AR1926" s="205">
        <f t="shared" ca="1" si="794"/>
        <v>0</v>
      </c>
      <c r="AS1926" s="45" t="b">
        <f t="shared" ca="1" si="795"/>
        <v>0</v>
      </c>
      <c r="AT1926">
        <f t="shared" ca="1" si="796"/>
        <v>0</v>
      </c>
      <c r="AU1926" t="b">
        <f t="shared" ca="1" si="812"/>
        <v>0</v>
      </c>
      <c r="AV1926" t="b">
        <f t="shared" ca="1" si="813"/>
        <v>0</v>
      </c>
      <c r="AW1926" s="266" t="b">
        <f t="shared" ca="1" si="814"/>
        <v>0</v>
      </c>
      <c r="AX1926" s="266" t="b">
        <f t="shared" ca="1" si="815"/>
        <v>0</v>
      </c>
      <c r="AY1926" s="266" t="b">
        <f t="shared" ca="1" si="816"/>
        <v>0</v>
      </c>
    </row>
    <row r="1927" spans="1:51" x14ac:dyDescent="0.25">
      <c r="A1927">
        <v>1895</v>
      </c>
      <c r="B1927" s="163">
        <f ca="1">OFFSET(InputPriceData!B$15,CalculationsAndCharts!$A1927+$A$11,0,1,1)</f>
        <v>39266</v>
      </c>
      <c r="C1927" s="3">
        <f ca="1">OFFSET(InputPriceData!G$15,CalculationsAndCharts!$A1927+$A$11,IF($C$7,8,0),1,1)</f>
        <v>182600</v>
      </c>
      <c r="D1927" s="4">
        <f ca="1">OFFSET(InputPriceData!C$15,CalculationsAndCharts!$A1927+$A$11,IF($C$7,8,0),1,1)</f>
        <v>16.5</v>
      </c>
      <c r="E1927" s="4">
        <f ca="1">OFFSET(InputPriceData!D$15,CalculationsAndCharts!$A1927+$A$11,IF($C$7,8,0),1,1)</f>
        <v>16.77</v>
      </c>
      <c r="F1927" s="4">
        <f ca="1">OFFSET(InputPriceData!E$15,CalculationsAndCharts!$A1927+$A$11,IF($C$7,8,0),1,1)</f>
        <v>16.5</v>
      </c>
      <c r="G1927" s="4">
        <f ca="1">OFFSET(InputPriceData!F$15,CalculationsAndCharts!$A1927+$A$11,IF($C$7,8,0),1,1)</f>
        <v>16.7</v>
      </c>
      <c r="H1927" s="128"/>
      <c r="I1927" s="128"/>
      <c r="K1927" s="124"/>
      <c r="L1927" s="279"/>
      <c r="M1927" s="281"/>
      <c r="N1927" s="280"/>
      <c r="O1927" s="4"/>
      <c r="P1927" s="4"/>
      <c r="Q1927" s="3"/>
      <c r="S1927" s="309">
        <f t="shared" ca="1" si="797"/>
        <v>16.77</v>
      </c>
      <c r="T1927" s="309">
        <f t="shared" ca="1" si="798"/>
        <v>15.9</v>
      </c>
      <c r="U1927" s="310">
        <f t="shared" ca="1" si="790"/>
        <v>0.91954022988505713</v>
      </c>
      <c r="V1927" s="310" t="b">
        <f t="shared" ca="1" si="799"/>
        <v>0</v>
      </c>
      <c r="W1927" s="3" t="b">
        <f t="shared" ca="1" si="800"/>
        <v>0</v>
      </c>
      <c r="X1927" s="3" t="str">
        <f t="shared" ca="1" si="801"/>
        <v/>
      </c>
      <c r="Y1927" s="3" t="str">
        <f t="shared" ca="1" si="791"/>
        <v/>
      </c>
      <c r="Z1927" s="3" t="str">
        <f t="shared" ca="1" si="802"/>
        <v/>
      </c>
      <c r="AA1927" s="3" t="str">
        <f t="shared" ca="1" si="803"/>
        <v/>
      </c>
      <c r="AB1927" s="205">
        <f t="shared" ca="1" si="804"/>
        <v>3671</v>
      </c>
      <c r="AC1927" s="205">
        <f t="shared" ca="1" si="805"/>
        <v>56</v>
      </c>
      <c r="AD1927" s="205">
        <f t="shared" ca="1" si="792"/>
        <v>65.553571428571431</v>
      </c>
      <c r="AE1927" s="205">
        <f t="shared" ca="1" si="793"/>
        <v>15.553571428571431</v>
      </c>
      <c r="AF1927" s="205">
        <f t="shared" ca="1" si="806"/>
        <v>3.1107142857142862</v>
      </c>
      <c r="AG1927" s="205"/>
      <c r="AH1927" s="205"/>
      <c r="AI1927" s="205"/>
      <c r="AJ1927" s="205"/>
      <c r="AK1927" s="4"/>
      <c r="AL1927" s="4"/>
      <c r="AM1927" s="309">
        <f t="shared" ca="1" si="807"/>
        <v>16.77</v>
      </c>
      <c r="AN1927" s="309">
        <f t="shared" ca="1" si="808"/>
        <v>15.9</v>
      </c>
      <c r="AO1927" s="310">
        <f t="shared" ca="1" si="809"/>
        <v>0.91954022988505713</v>
      </c>
      <c r="AP1927" s="310" t="b">
        <f t="shared" ca="1" si="810"/>
        <v>0</v>
      </c>
      <c r="AQ1927" s="309">
        <f t="shared" ca="1" si="811"/>
        <v>0</v>
      </c>
      <c r="AR1927" s="205">
        <f t="shared" ca="1" si="794"/>
        <v>0</v>
      </c>
      <c r="AS1927" s="45" t="b">
        <f t="shared" ca="1" si="795"/>
        <v>0</v>
      </c>
      <c r="AT1927">
        <f t="shared" ca="1" si="796"/>
        <v>0</v>
      </c>
      <c r="AU1927" t="b">
        <f t="shared" ca="1" si="812"/>
        <v>0</v>
      </c>
      <c r="AV1927" t="b">
        <f t="shared" ca="1" si="813"/>
        <v>0</v>
      </c>
      <c r="AW1927" s="266" t="b">
        <f t="shared" ca="1" si="814"/>
        <v>0</v>
      </c>
      <c r="AX1927" s="266" t="b">
        <f t="shared" ca="1" si="815"/>
        <v>0</v>
      </c>
      <c r="AY1927" s="266" t="b">
        <f t="shared" ca="1" si="816"/>
        <v>0</v>
      </c>
    </row>
    <row r="1928" spans="1:51" x14ac:dyDescent="0.25">
      <c r="A1928">
        <v>1896</v>
      </c>
      <c r="B1928" s="163">
        <f ca="1">OFFSET(InputPriceData!B$15,CalculationsAndCharts!$A1928+$A$11,0,1,1)</f>
        <v>39265</v>
      </c>
      <c r="C1928" s="3">
        <f ca="1">OFFSET(InputPriceData!G$15,CalculationsAndCharts!$A1928+$A$11,IF($C$7,8,0),1,1)</f>
        <v>440900</v>
      </c>
      <c r="D1928" s="4">
        <f ca="1">OFFSET(InputPriceData!C$15,CalculationsAndCharts!$A1928+$A$11,IF($C$7,8,0),1,1)</f>
        <v>16.41</v>
      </c>
      <c r="E1928" s="4">
        <f ca="1">OFFSET(InputPriceData!D$15,CalculationsAndCharts!$A1928+$A$11,IF($C$7,8,0),1,1)</f>
        <v>16.48</v>
      </c>
      <c r="F1928" s="4">
        <f ca="1">OFFSET(InputPriceData!E$15,CalculationsAndCharts!$A1928+$A$11,IF($C$7,8,0),1,1)</f>
        <v>16.23</v>
      </c>
      <c r="G1928" s="4">
        <f ca="1">OFFSET(InputPriceData!F$15,CalculationsAndCharts!$A1928+$A$11,IF($C$7,8,0),1,1)</f>
        <v>16.48</v>
      </c>
      <c r="H1928" s="128"/>
      <c r="I1928" s="128"/>
      <c r="K1928" s="124"/>
      <c r="L1928" s="279"/>
      <c r="M1928" s="281"/>
      <c r="N1928" s="280"/>
      <c r="O1928" s="4"/>
      <c r="P1928" s="4"/>
      <c r="Q1928" s="3"/>
      <c r="S1928" s="309">
        <f t="shared" ca="1" si="797"/>
        <v>16.77</v>
      </c>
      <c r="T1928" s="309">
        <f t="shared" ca="1" si="798"/>
        <v>15.9</v>
      </c>
      <c r="U1928" s="310">
        <f t="shared" ca="1" si="790"/>
        <v>0.6666666666666673</v>
      </c>
      <c r="V1928" s="310" t="b">
        <f t="shared" ca="1" si="799"/>
        <v>0</v>
      </c>
      <c r="W1928" s="3" t="b">
        <f t="shared" ca="1" si="800"/>
        <v>0</v>
      </c>
      <c r="X1928" s="3" t="str">
        <f t="shared" ca="1" si="801"/>
        <v/>
      </c>
      <c r="Y1928" s="3" t="str">
        <f t="shared" ca="1" si="791"/>
        <v/>
      </c>
      <c r="Z1928" s="3" t="str">
        <f t="shared" ca="1" si="802"/>
        <v/>
      </c>
      <c r="AA1928" s="3" t="str">
        <f t="shared" ca="1" si="803"/>
        <v/>
      </c>
      <c r="AB1928" s="205">
        <f t="shared" ca="1" si="804"/>
        <v>3671</v>
      </c>
      <c r="AC1928" s="205">
        <f t="shared" ca="1" si="805"/>
        <v>56</v>
      </c>
      <c r="AD1928" s="205">
        <f t="shared" ca="1" si="792"/>
        <v>65.553571428571431</v>
      </c>
      <c r="AE1928" s="205">
        <f t="shared" ca="1" si="793"/>
        <v>15.553571428571431</v>
      </c>
      <c r="AF1928" s="205">
        <f t="shared" ca="1" si="806"/>
        <v>3.1107142857142862</v>
      </c>
      <c r="AG1928" s="205"/>
      <c r="AH1928" s="205"/>
      <c r="AI1928" s="205"/>
      <c r="AJ1928" s="205"/>
      <c r="AK1928" s="4"/>
      <c r="AL1928" s="4"/>
      <c r="AM1928" s="309">
        <f t="shared" ca="1" si="807"/>
        <v>16.77</v>
      </c>
      <c r="AN1928" s="309">
        <f t="shared" ca="1" si="808"/>
        <v>15.9</v>
      </c>
      <c r="AO1928" s="310">
        <f t="shared" ca="1" si="809"/>
        <v>0.6666666666666673</v>
      </c>
      <c r="AP1928" s="310" t="b">
        <f t="shared" ca="1" si="810"/>
        <v>0</v>
      </c>
      <c r="AQ1928" s="309">
        <f t="shared" ca="1" si="811"/>
        <v>0</v>
      </c>
      <c r="AR1928" s="205">
        <f t="shared" ca="1" si="794"/>
        <v>0</v>
      </c>
      <c r="AS1928" s="45" t="b">
        <f t="shared" ca="1" si="795"/>
        <v>0</v>
      </c>
      <c r="AT1928">
        <f t="shared" ca="1" si="796"/>
        <v>0</v>
      </c>
      <c r="AU1928" t="b">
        <f t="shared" ca="1" si="812"/>
        <v>0</v>
      </c>
      <c r="AV1928" t="b">
        <f t="shared" ca="1" si="813"/>
        <v>0</v>
      </c>
      <c r="AW1928" s="266" t="b">
        <f t="shared" ca="1" si="814"/>
        <v>0</v>
      </c>
      <c r="AX1928" s="266" t="b">
        <f t="shared" ca="1" si="815"/>
        <v>0</v>
      </c>
      <c r="AY1928" s="266" t="b">
        <f t="shared" ca="1" si="816"/>
        <v>0</v>
      </c>
    </row>
    <row r="1929" spans="1:51" x14ac:dyDescent="0.25">
      <c r="A1929">
        <v>1897</v>
      </c>
      <c r="B1929" s="163">
        <f ca="1">OFFSET(InputPriceData!B$15,CalculationsAndCharts!$A1929+$A$11,0,1,1)</f>
        <v>39262</v>
      </c>
      <c r="C1929" s="3">
        <f ca="1">OFFSET(InputPriceData!G$15,CalculationsAndCharts!$A1929+$A$11,IF($C$7,8,0),1,1)</f>
        <v>458100</v>
      </c>
      <c r="D1929" s="4">
        <f ca="1">OFFSET(InputPriceData!C$15,CalculationsAndCharts!$A1929+$A$11,IF($C$7,8,0),1,1)</f>
        <v>16.8</v>
      </c>
      <c r="E1929" s="4">
        <f ca="1">OFFSET(InputPriceData!D$15,CalculationsAndCharts!$A1929+$A$11,IF($C$7,8,0),1,1)</f>
        <v>16.920000000000002</v>
      </c>
      <c r="F1929" s="4">
        <f ca="1">OFFSET(InputPriceData!E$15,CalculationsAndCharts!$A1929+$A$11,IF($C$7,8,0),1,1)</f>
        <v>16.29</v>
      </c>
      <c r="G1929" s="4">
        <f ca="1">OFFSET(InputPriceData!F$15,CalculationsAndCharts!$A1929+$A$11,IF($C$7,8,0),1,1)</f>
        <v>16.3</v>
      </c>
      <c r="H1929" s="128"/>
      <c r="I1929" s="128"/>
      <c r="K1929" s="124"/>
      <c r="L1929" s="279"/>
      <c r="M1929" s="281"/>
      <c r="N1929" s="280"/>
      <c r="O1929" s="4"/>
      <c r="P1929" s="4"/>
      <c r="Q1929" s="3"/>
      <c r="S1929" s="309">
        <f t="shared" ca="1" si="797"/>
        <v>16.77</v>
      </c>
      <c r="T1929" s="309">
        <f t="shared" ca="1" si="798"/>
        <v>15.9</v>
      </c>
      <c r="U1929" s="310">
        <f t="shared" ca="1" si="790"/>
        <v>0.45977011494252956</v>
      </c>
      <c r="V1929" s="310" t="b">
        <f t="shared" ca="1" si="799"/>
        <v>0</v>
      </c>
      <c r="W1929" s="3" t="b">
        <f t="shared" ca="1" si="800"/>
        <v>0</v>
      </c>
      <c r="X1929" s="3" t="str">
        <f t="shared" ca="1" si="801"/>
        <v/>
      </c>
      <c r="Y1929" s="3" t="str">
        <f t="shared" ca="1" si="791"/>
        <v/>
      </c>
      <c r="Z1929" s="3" t="str">
        <f t="shared" ca="1" si="802"/>
        <v/>
      </c>
      <c r="AA1929" s="3" t="str">
        <f t="shared" ca="1" si="803"/>
        <v/>
      </c>
      <c r="AB1929" s="205">
        <f t="shared" ca="1" si="804"/>
        <v>3671</v>
      </c>
      <c r="AC1929" s="205">
        <f t="shared" ca="1" si="805"/>
        <v>56</v>
      </c>
      <c r="AD1929" s="205">
        <f t="shared" ca="1" si="792"/>
        <v>65.553571428571431</v>
      </c>
      <c r="AE1929" s="205">
        <f t="shared" ca="1" si="793"/>
        <v>15.553571428571431</v>
      </c>
      <c r="AF1929" s="205">
        <f t="shared" ca="1" si="806"/>
        <v>3.1107142857142862</v>
      </c>
      <c r="AG1929" s="205"/>
      <c r="AH1929" s="205"/>
      <c r="AI1929" s="205"/>
      <c r="AJ1929" s="205"/>
      <c r="AK1929" s="4"/>
      <c r="AL1929" s="4"/>
      <c r="AM1929" s="309">
        <f t="shared" ca="1" si="807"/>
        <v>16.77</v>
      </c>
      <c r="AN1929" s="309">
        <f t="shared" ca="1" si="808"/>
        <v>15.9</v>
      </c>
      <c r="AO1929" s="310">
        <f t="shared" ca="1" si="809"/>
        <v>0.45977011494252956</v>
      </c>
      <c r="AP1929" s="310" t="b">
        <f t="shared" ca="1" si="810"/>
        <v>0</v>
      </c>
      <c r="AQ1929" s="309">
        <f t="shared" ca="1" si="811"/>
        <v>0</v>
      </c>
      <c r="AR1929" s="205">
        <f t="shared" ca="1" si="794"/>
        <v>0</v>
      </c>
      <c r="AS1929" s="45" t="b">
        <f t="shared" ca="1" si="795"/>
        <v>0</v>
      </c>
      <c r="AT1929">
        <f t="shared" ca="1" si="796"/>
        <v>0</v>
      </c>
      <c r="AU1929" t="b">
        <f t="shared" ca="1" si="812"/>
        <v>0</v>
      </c>
      <c r="AV1929" t="b">
        <f t="shared" ca="1" si="813"/>
        <v>0</v>
      </c>
      <c r="AW1929" s="266" t="b">
        <f t="shared" ca="1" si="814"/>
        <v>0</v>
      </c>
      <c r="AX1929" s="266" t="b">
        <f t="shared" ca="1" si="815"/>
        <v>0</v>
      </c>
      <c r="AY1929" s="266" t="b">
        <f t="shared" ca="1" si="816"/>
        <v>0</v>
      </c>
    </row>
    <row r="1930" spans="1:51" x14ac:dyDescent="0.25">
      <c r="A1930">
        <v>1898</v>
      </c>
      <c r="B1930" s="163">
        <f ca="1">OFFSET(InputPriceData!B$15,CalculationsAndCharts!$A1930+$A$11,0,1,1)</f>
        <v>39261</v>
      </c>
      <c r="C1930" s="3">
        <f ca="1">OFFSET(InputPriceData!G$15,CalculationsAndCharts!$A1930+$A$11,IF($C$7,8,0),1,1)</f>
        <v>375000</v>
      </c>
      <c r="D1930" s="4">
        <f ca="1">OFFSET(InputPriceData!C$15,CalculationsAndCharts!$A1930+$A$11,IF($C$7,8,0),1,1)</f>
        <v>16.59</v>
      </c>
      <c r="E1930" s="4">
        <f ca="1">OFFSET(InputPriceData!D$15,CalculationsAndCharts!$A1930+$A$11,IF($C$7,8,0),1,1)</f>
        <v>16.95</v>
      </c>
      <c r="F1930" s="4">
        <f ca="1">OFFSET(InputPriceData!E$15,CalculationsAndCharts!$A1930+$A$11,IF($C$7,8,0),1,1)</f>
        <v>16.59</v>
      </c>
      <c r="G1930" s="4">
        <f ca="1">OFFSET(InputPriceData!F$15,CalculationsAndCharts!$A1930+$A$11,IF($C$7,8,0),1,1)</f>
        <v>16.77</v>
      </c>
      <c r="H1930" s="128"/>
      <c r="I1930" s="128"/>
      <c r="K1930" s="124"/>
      <c r="L1930" s="279"/>
      <c r="M1930" s="281"/>
      <c r="N1930" s="280"/>
      <c r="O1930" s="4"/>
      <c r="P1930" s="4"/>
      <c r="Q1930" s="3"/>
      <c r="S1930" s="309">
        <f t="shared" ca="1" si="797"/>
        <v>16.77</v>
      </c>
      <c r="T1930" s="309">
        <f t="shared" ca="1" si="798"/>
        <v>15.9</v>
      </c>
      <c r="U1930" s="310">
        <f t="shared" ca="1" si="790"/>
        <v>1</v>
      </c>
      <c r="V1930" s="310" t="b">
        <f t="shared" ca="1" si="799"/>
        <v>0</v>
      </c>
      <c r="W1930" s="3" t="b">
        <f t="shared" ca="1" si="800"/>
        <v>1</v>
      </c>
      <c r="X1930" s="3">
        <f t="shared" ca="1" si="801"/>
        <v>16.559999999999999</v>
      </c>
      <c r="Y1930" s="3">
        <f t="shared" ca="1" si="791"/>
        <v>1.2681159420289907</v>
      </c>
      <c r="Z1930" s="3">
        <f t="shared" ca="1" si="802"/>
        <v>1.2681159420289907</v>
      </c>
      <c r="AA1930" s="3">
        <f t="shared" ca="1" si="803"/>
        <v>56</v>
      </c>
      <c r="AB1930" s="205">
        <f t="shared" ca="1" si="804"/>
        <v>3671</v>
      </c>
      <c r="AC1930" s="205">
        <f t="shared" ca="1" si="805"/>
        <v>56</v>
      </c>
      <c r="AD1930" s="205">
        <f t="shared" ca="1" si="792"/>
        <v>65.553571428571431</v>
      </c>
      <c r="AE1930" s="205">
        <f t="shared" ca="1" si="793"/>
        <v>15.553571428571431</v>
      </c>
      <c r="AF1930" s="205">
        <f t="shared" ca="1" si="806"/>
        <v>3.1107142857142862</v>
      </c>
      <c r="AG1930" s="205"/>
      <c r="AH1930" s="205"/>
      <c r="AI1930" s="205"/>
      <c r="AJ1930" s="205"/>
      <c r="AK1930" s="4"/>
      <c r="AL1930" s="4"/>
      <c r="AM1930" s="309">
        <f t="shared" ca="1" si="807"/>
        <v>16.77</v>
      </c>
      <c r="AN1930" s="309">
        <f t="shared" ca="1" si="808"/>
        <v>15.9</v>
      </c>
      <c r="AO1930" s="310">
        <f t="shared" ca="1" si="809"/>
        <v>1</v>
      </c>
      <c r="AP1930" s="310" t="b">
        <f t="shared" ca="1" si="810"/>
        <v>0</v>
      </c>
      <c r="AQ1930" s="309">
        <f t="shared" ca="1" si="811"/>
        <v>0</v>
      </c>
      <c r="AR1930" s="205">
        <f t="shared" ca="1" si="794"/>
        <v>0</v>
      </c>
      <c r="AS1930" s="45" t="b">
        <f t="shared" ca="1" si="795"/>
        <v>0</v>
      </c>
      <c r="AT1930">
        <f t="shared" ca="1" si="796"/>
        <v>0</v>
      </c>
      <c r="AU1930" t="b">
        <f t="shared" ca="1" si="812"/>
        <v>0</v>
      </c>
      <c r="AV1930" t="b">
        <f t="shared" ca="1" si="813"/>
        <v>0</v>
      </c>
      <c r="AW1930" s="266" t="b">
        <f t="shared" ca="1" si="814"/>
        <v>0</v>
      </c>
      <c r="AX1930" s="266" t="b">
        <f t="shared" ca="1" si="815"/>
        <v>0</v>
      </c>
      <c r="AY1930" s="266" t="b">
        <f t="shared" ca="1" si="816"/>
        <v>0</v>
      </c>
    </row>
    <row r="1931" spans="1:51" x14ac:dyDescent="0.25">
      <c r="A1931">
        <v>1899</v>
      </c>
      <c r="B1931" s="163">
        <f ca="1">OFFSET(InputPriceData!B$15,CalculationsAndCharts!$A1931+$A$11,0,1,1)</f>
        <v>39260</v>
      </c>
      <c r="C1931" s="3">
        <f ca="1">OFFSET(InputPriceData!G$15,CalculationsAndCharts!$A1931+$A$11,IF($C$7,8,0),1,1)</f>
        <v>386100</v>
      </c>
      <c r="D1931" s="4">
        <f ca="1">OFFSET(InputPriceData!C$15,CalculationsAndCharts!$A1931+$A$11,IF($C$7,8,0),1,1)</f>
        <v>16.16</v>
      </c>
      <c r="E1931" s="4">
        <f ca="1">OFFSET(InputPriceData!D$15,CalculationsAndCharts!$A1931+$A$11,IF($C$7,8,0),1,1)</f>
        <v>16.71</v>
      </c>
      <c r="F1931" s="4">
        <f ca="1">OFFSET(InputPriceData!E$15,CalculationsAndCharts!$A1931+$A$11,IF($C$7,8,0),1,1)</f>
        <v>16.100000000000001</v>
      </c>
      <c r="G1931" s="4">
        <f ca="1">OFFSET(InputPriceData!F$15,CalculationsAndCharts!$A1931+$A$11,IF($C$7,8,0),1,1)</f>
        <v>16.68</v>
      </c>
      <c r="H1931" s="128"/>
      <c r="I1931" s="128"/>
      <c r="K1931" s="124"/>
      <c r="L1931" s="279"/>
      <c r="M1931" s="281"/>
      <c r="N1931" s="280"/>
      <c r="O1931" s="4"/>
      <c r="P1931" s="4"/>
      <c r="Q1931" s="3"/>
      <c r="S1931" s="309">
        <f t="shared" ca="1" si="797"/>
        <v>16.91</v>
      </c>
      <c r="T1931" s="309">
        <f t="shared" ca="1" si="798"/>
        <v>15.9</v>
      </c>
      <c r="U1931" s="310">
        <f t="shared" ca="1" si="790"/>
        <v>0.77227722772277185</v>
      </c>
      <c r="V1931" s="310" t="b">
        <f t="shared" ca="1" si="799"/>
        <v>0</v>
      </c>
      <c r="W1931" s="3" t="b">
        <f t="shared" ca="1" si="800"/>
        <v>0</v>
      </c>
      <c r="X1931" s="3" t="str">
        <f t="shared" ca="1" si="801"/>
        <v/>
      </c>
      <c r="Y1931" s="3" t="str">
        <f t="shared" ca="1" si="791"/>
        <v/>
      </c>
      <c r="Z1931" s="3" t="str">
        <f t="shared" ca="1" si="802"/>
        <v/>
      </c>
      <c r="AA1931" s="3" t="str">
        <f t="shared" ca="1" si="803"/>
        <v/>
      </c>
      <c r="AB1931" s="205">
        <f t="shared" ca="1" si="804"/>
        <v>3615</v>
      </c>
      <c r="AC1931" s="205">
        <f t="shared" ca="1" si="805"/>
        <v>55</v>
      </c>
      <c r="AD1931" s="205">
        <f t="shared" ca="1" si="792"/>
        <v>65.727272727272734</v>
      </c>
      <c r="AE1931" s="205">
        <f t="shared" ca="1" si="793"/>
        <v>15.727272727272734</v>
      </c>
      <c r="AF1931" s="205">
        <f t="shared" ca="1" si="806"/>
        <v>3.1454545454545468</v>
      </c>
      <c r="AG1931" s="205"/>
      <c r="AH1931" s="205"/>
      <c r="AI1931" s="205"/>
      <c r="AJ1931" s="205"/>
      <c r="AK1931" s="4"/>
      <c r="AL1931" s="4"/>
      <c r="AM1931" s="309">
        <f t="shared" ca="1" si="807"/>
        <v>16.68</v>
      </c>
      <c r="AN1931" s="309">
        <f t="shared" ca="1" si="808"/>
        <v>15.9</v>
      </c>
      <c r="AO1931" s="310">
        <f t="shared" ca="1" si="809"/>
        <v>1</v>
      </c>
      <c r="AP1931" s="310" t="b">
        <f t="shared" ca="1" si="810"/>
        <v>0</v>
      </c>
      <c r="AQ1931" s="309">
        <f t="shared" ca="1" si="811"/>
        <v>0</v>
      </c>
      <c r="AR1931" s="205">
        <f t="shared" ca="1" si="794"/>
        <v>0</v>
      </c>
      <c r="AS1931" s="45" t="b">
        <f t="shared" ca="1" si="795"/>
        <v>0</v>
      </c>
      <c r="AT1931">
        <f t="shared" ca="1" si="796"/>
        <v>0</v>
      </c>
      <c r="AU1931" t="b">
        <f t="shared" ca="1" si="812"/>
        <v>0</v>
      </c>
      <c r="AV1931" t="b">
        <f t="shared" ca="1" si="813"/>
        <v>0</v>
      </c>
      <c r="AW1931" s="266" t="b">
        <f t="shared" ca="1" si="814"/>
        <v>0</v>
      </c>
      <c r="AX1931" s="266" t="b">
        <f t="shared" ca="1" si="815"/>
        <v>0</v>
      </c>
      <c r="AY1931" s="266" t="b">
        <f t="shared" ca="1" si="816"/>
        <v>0</v>
      </c>
    </row>
    <row r="1932" spans="1:51" x14ac:dyDescent="0.25">
      <c r="A1932">
        <v>1900</v>
      </c>
      <c r="B1932" s="163">
        <f ca="1">OFFSET(InputPriceData!B$15,CalculationsAndCharts!$A1932+$A$11,0,1,1)</f>
        <v>39259</v>
      </c>
      <c r="C1932" s="3">
        <f ca="1">OFFSET(InputPriceData!G$15,CalculationsAndCharts!$A1932+$A$11,IF($C$7,8,0),1,1)</f>
        <v>623300</v>
      </c>
      <c r="D1932" s="4">
        <f ca="1">OFFSET(InputPriceData!C$15,CalculationsAndCharts!$A1932+$A$11,IF($C$7,8,0),1,1)</f>
        <v>16.29</v>
      </c>
      <c r="E1932" s="4">
        <f ca="1">OFFSET(InputPriceData!D$15,CalculationsAndCharts!$A1932+$A$11,IF($C$7,8,0),1,1)</f>
        <v>16.579999999999998</v>
      </c>
      <c r="F1932" s="4">
        <f ca="1">OFFSET(InputPriceData!E$15,CalculationsAndCharts!$A1932+$A$11,IF($C$7,8,0),1,1)</f>
        <v>16.28</v>
      </c>
      <c r="G1932" s="4">
        <f ca="1">OFFSET(InputPriceData!F$15,CalculationsAndCharts!$A1932+$A$11,IF($C$7,8,0),1,1)</f>
        <v>16.32</v>
      </c>
      <c r="H1932" s="128"/>
      <c r="I1932" s="128"/>
      <c r="K1932" s="124"/>
      <c r="L1932" s="279"/>
      <c r="M1932" s="281"/>
      <c r="N1932" s="280"/>
      <c r="O1932" s="4"/>
      <c r="P1932" s="4"/>
      <c r="Q1932" s="3"/>
      <c r="S1932" s="309">
        <f t="shared" ca="1" si="797"/>
        <v>16.91</v>
      </c>
      <c r="T1932" s="309">
        <f t="shared" ca="1" si="798"/>
        <v>15.9</v>
      </c>
      <c r="U1932" s="310">
        <f t="shared" ca="1" si="790"/>
        <v>0.41584158415841588</v>
      </c>
      <c r="V1932" s="310" t="b">
        <f t="shared" ca="1" si="799"/>
        <v>0</v>
      </c>
      <c r="W1932" s="3" t="b">
        <f t="shared" ca="1" si="800"/>
        <v>0</v>
      </c>
      <c r="X1932" s="3" t="str">
        <f t="shared" ca="1" si="801"/>
        <v/>
      </c>
      <c r="Y1932" s="3" t="str">
        <f t="shared" ca="1" si="791"/>
        <v/>
      </c>
      <c r="Z1932" s="3" t="str">
        <f t="shared" ca="1" si="802"/>
        <v/>
      </c>
      <c r="AA1932" s="3" t="str">
        <f t="shared" ca="1" si="803"/>
        <v/>
      </c>
      <c r="AB1932" s="205">
        <f t="shared" ca="1" si="804"/>
        <v>3615</v>
      </c>
      <c r="AC1932" s="205">
        <f t="shared" ca="1" si="805"/>
        <v>55</v>
      </c>
      <c r="AD1932" s="205">
        <f t="shared" ca="1" si="792"/>
        <v>65.727272727272734</v>
      </c>
      <c r="AE1932" s="205">
        <f t="shared" ca="1" si="793"/>
        <v>15.727272727272734</v>
      </c>
      <c r="AF1932" s="205">
        <f t="shared" ca="1" si="806"/>
        <v>3.1454545454545468</v>
      </c>
      <c r="AG1932" s="205"/>
      <c r="AH1932" s="205"/>
      <c r="AI1932" s="205"/>
      <c r="AJ1932" s="205"/>
      <c r="AK1932" s="4"/>
      <c r="AL1932" s="4"/>
      <c r="AM1932" s="309">
        <f t="shared" ca="1" si="807"/>
        <v>16.559999999999999</v>
      </c>
      <c r="AN1932" s="309">
        <f t="shared" ca="1" si="808"/>
        <v>15.9</v>
      </c>
      <c r="AO1932" s="310">
        <f t="shared" ca="1" si="809"/>
        <v>0.6363636363636378</v>
      </c>
      <c r="AP1932" s="310" t="b">
        <f t="shared" ca="1" si="810"/>
        <v>0</v>
      </c>
      <c r="AQ1932" s="309">
        <f t="shared" ca="1" si="811"/>
        <v>0</v>
      </c>
      <c r="AR1932" s="205">
        <f t="shared" ca="1" si="794"/>
        <v>0</v>
      </c>
      <c r="AS1932" s="45" t="b">
        <f t="shared" ca="1" si="795"/>
        <v>0</v>
      </c>
      <c r="AT1932">
        <f t="shared" ca="1" si="796"/>
        <v>0</v>
      </c>
      <c r="AU1932" t="b">
        <f t="shared" ca="1" si="812"/>
        <v>0</v>
      </c>
      <c r="AV1932" t="b">
        <f t="shared" ca="1" si="813"/>
        <v>0</v>
      </c>
      <c r="AW1932" s="266" t="b">
        <f t="shared" ca="1" si="814"/>
        <v>0</v>
      </c>
      <c r="AX1932" s="266" t="b">
        <f t="shared" ca="1" si="815"/>
        <v>0</v>
      </c>
      <c r="AY1932" s="266" t="b">
        <f t="shared" ca="1" si="816"/>
        <v>0</v>
      </c>
    </row>
    <row r="1933" spans="1:51" x14ac:dyDescent="0.25">
      <c r="A1933">
        <v>1901</v>
      </c>
      <c r="B1933" s="163">
        <f ca="1">OFFSET(InputPriceData!B$15,CalculationsAndCharts!$A1933+$A$11,0,1,1)</f>
        <v>39258</v>
      </c>
      <c r="C1933" s="3">
        <f ca="1">OFFSET(InputPriceData!G$15,CalculationsAndCharts!$A1933+$A$11,IF($C$7,8,0),1,1)</f>
        <v>496000</v>
      </c>
      <c r="D1933" s="4">
        <f ca="1">OFFSET(InputPriceData!C$15,CalculationsAndCharts!$A1933+$A$11,IF($C$7,8,0),1,1)</f>
        <v>16.23</v>
      </c>
      <c r="E1933" s="4">
        <f ca="1">OFFSET(InputPriceData!D$15,CalculationsAndCharts!$A1933+$A$11,IF($C$7,8,0),1,1)</f>
        <v>16.55</v>
      </c>
      <c r="F1933" s="4">
        <f ca="1">OFFSET(InputPriceData!E$15,CalculationsAndCharts!$A1933+$A$11,IF($C$7,8,0),1,1)</f>
        <v>16.14</v>
      </c>
      <c r="G1933" s="4">
        <f ca="1">OFFSET(InputPriceData!F$15,CalculationsAndCharts!$A1933+$A$11,IF($C$7,8,0),1,1)</f>
        <v>16.22</v>
      </c>
      <c r="H1933" s="128"/>
      <c r="I1933" s="128"/>
      <c r="K1933" s="124"/>
      <c r="L1933" s="279"/>
      <c r="M1933" s="281"/>
      <c r="N1933" s="280"/>
      <c r="O1933" s="4"/>
      <c r="P1933" s="4"/>
      <c r="Q1933" s="3"/>
      <c r="S1933" s="309">
        <f t="shared" ca="1" si="797"/>
        <v>16.91</v>
      </c>
      <c r="T1933" s="309">
        <f t="shared" ca="1" si="798"/>
        <v>15.9</v>
      </c>
      <c r="U1933" s="310">
        <f t="shared" ca="1" si="790"/>
        <v>0.31683168316831545</v>
      </c>
      <c r="V1933" s="310" t="b">
        <f t="shared" ca="1" si="799"/>
        <v>0</v>
      </c>
      <c r="W1933" s="3" t="b">
        <f t="shared" ca="1" si="800"/>
        <v>0</v>
      </c>
      <c r="X1933" s="3" t="str">
        <f t="shared" ca="1" si="801"/>
        <v/>
      </c>
      <c r="Y1933" s="3" t="str">
        <f t="shared" ca="1" si="791"/>
        <v/>
      </c>
      <c r="Z1933" s="3" t="str">
        <f t="shared" ca="1" si="802"/>
        <v/>
      </c>
      <c r="AA1933" s="3" t="str">
        <f t="shared" ca="1" si="803"/>
        <v/>
      </c>
      <c r="AB1933" s="205">
        <f t="shared" ca="1" si="804"/>
        <v>3615</v>
      </c>
      <c r="AC1933" s="205">
        <f t="shared" ca="1" si="805"/>
        <v>55</v>
      </c>
      <c r="AD1933" s="205">
        <f t="shared" ca="1" si="792"/>
        <v>65.727272727272734</v>
      </c>
      <c r="AE1933" s="205">
        <f t="shared" ca="1" si="793"/>
        <v>15.727272727272734</v>
      </c>
      <c r="AF1933" s="205">
        <f t="shared" ca="1" si="806"/>
        <v>3.1454545454545468</v>
      </c>
      <c r="AG1933" s="205"/>
      <c r="AH1933" s="205"/>
      <c r="AI1933" s="205"/>
      <c r="AJ1933" s="205"/>
      <c r="AK1933" s="4"/>
      <c r="AL1933" s="4"/>
      <c r="AM1933" s="309">
        <f t="shared" ca="1" si="807"/>
        <v>16.91</v>
      </c>
      <c r="AN1933" s="309">
        <f t="shared" ca="1" si="808"/>
        <v>15.9</v>
      </c>
      <c r="AO1933" s="310">
        <f t="shared" ca="1" si="809"/>
        <v>0.31683168316831545</v>
      </c>
      <c r="AP1933" s="310" t="b">
        <f t="shared" ca="1" si="810"/>
        <v>0</v>
      </c>
      <c r="AQ1933" s="309">
        <f t="shared" ca="1" si="811"/>
        <v>0</v>
      </c>
      <c r="AR1933" s="205">
        <f t="shared" ca="1" si="794"/>
        <v>0</v>
      </c>
      <c r="AS1933" s="45" t="b">
        <f t="shared" ca="1" si="795"/>
        <v>0</v>
      </c>
      <c r="AT1933">
        <f t="shared" ca="1" si="796"/>
        <v>0</v>
      </c>
      <c r="AU1933" t="b">
        <f t="shared" ca="1" si="812"/>
        <v>0</v>
      </c>
      <c r="AV1933" t="b">
        <f t="shared" ca="1" si="813"/>
        <v>0</v>
      </c>
      <c r="AW1933" s="266" t="b">
        <f t="shared" ca="1" si="814"/>
        <v>0</v>
      </c>
      <c r="AX1933" s="266" t="b">
        <f t="shared" ca="1" si="815"/>
        <v>0</v>
      </c>
      <c r="AY1933" s="266" t="b">
        <f t="shared" ca="1" si="816"/>
        <v>0</v>
      </c>
    </row>
    <row r="1934" spans="1:51" x14ac:dyDescent="0.25">
      <c r="A1934">
        <v>1902</v>
      </c>
      <c r="B1934" s="163">
        <f ca="1">OFFSET(InputPriceData!B$15,CalculationsAndCharts!$A1934+$A$11,0,1,1)</f>
        <v>39255</v>
      </c>
      <c r="C1934" s="3">
        <f ca="1">OFFSET(InputPriceData!G$15,CalculationsAndCharts!$A1934+$A$11,IF($C$7,8,0),1,1)</f>
        <v>1098200</v>
      </c>
      <c r="D1934" s="4">
        <f ca="1">OFFSET(InputPriceData!C$15,CalculationsAndCharts!$A1934+$A$11,IF($C$7,8,0),1,1)</f>
        <v>16.45</v>
      </c>
      <c r="E1934" s="4">
        <f ca="1">OFFSET(InputPriceData!D$15,CalculationsAndCharts!$A1934+$A$11,IF($C$7,8,0),1,1)</f>
        <v>16.45</v>
      </c>
      <c r="F1934" s="4">
        <f ca="1">OFFSET(InputPriceData!E$15,CalculationsAndCharts!$A1934+$A$11,IF($C$7,8,0),1,1)</f>
        <v>16.059999999999999</v>
      </c>
      <c r="G1934" s="4">
        <f ca="1">OFFSET(InputPriceData!F$15,CalculationsAndCharts!$A1934+$A$11,IF($C$7,8,0),1,1)</f>
        <v>16.18</v>
      </c>
      <c r="H1934" s="128"/>
      <c r="I1934" s="128"/>
      <c r="K1934" s="124"/>
      <c r="L1934" s="279"/>
      <c r="M1934" s="281"/>
      <c r="N1934" s="280"/>
      <c r="O1934" s="4"/>
      <c r="P1934" s="4"/>
      <c r="Q1934" s="3"/>
      <c r="S1934" s="309">
        <f t="shared" ca="1" si="797"/>
        <v>16.989999999999998</v>
      </c>
      <c r="T1934" s="309">
        <f t="shared" ca="1" si="798"/>
        <v>15.9</v>
      </c>
      <c r="U1934" s="310">
        <f t="shared" ca="1" si="790"/>
        <v>0.25688073394495398</v>
      </c>
      <c r="V1934" s="310" t="b">
        <f t="shared" ca="1" si="799"/>
        <v>0</v>
      </c>
      <c r="W1934" s="3" t="b">
        <f t="shared" ca="1" si="800"/>
        <v>0</v>
      </c>
      <c r="X1934" s="3" t="str">
        <f t="shared" ca="1" si="801"/>
        <v/>
      </c>
      <c r="Y1934" s="3" t="str">
        <f t="shared" ca="1" si="791"/>
        <v/>
      </c>
      <c r="Z1934" s="3" t="str">
        <f t="shared" ca="1" si="802"/>
        <v/>
      </c>
      <c r="AA1934" s="3" t="str">
        <f t="shared" ca="1" si="803"/>
        <v/>
      </c>
      <c r="AB1934" s="205">
        <f t="shared" ca="1" si="804"/>
        <v>3615</v>
      </c>
      <c r="AC1934" s="205">
        <f t="shared" ca="1" si="805"/>
        <v>55</v>
      </c>
      <c r="AD1934" s="205">
        <f t="shared" ca="1" si="792"/>
        <v>65.727272727272734</v>
      </c>
      <c r="AE1934" s="205">
        <f t="shared" ca="1" si="793"/>
        <v>15.727272727272734</v>
      </c>
      <c r="AF1934" s="205">
        <f t="shared" ca="1" si="806"/>
        <v>3.1454545454545468</v>
      </c>
      <c r="AG1934" s="205"/>
      <c r="AH1934" s="205"/>
      <c r="AI1934" s="205"/>
      <c r="AJ1934" s="205"/>
      <c r="AK1934" s="4"/>
      <c r="AL1934" s="4"/>
      <c r="AM1934" s="309">
        <f t="shared" ca="1" si="807"/>
        <v>16.91</v>
      </c>
      <c r="AN1934" s="309">
        <f t="shared" ca="1" si="808"/>
        <v>15.9</v>
      </c>
      <c r="AO1934" s="310">
        <f t="shared" ca="1" si="809"/>
        <v>0.27722772277227664</v>
      </c>
      <c r="AP1934" s="310" t="b">
        <f t="shared" ca="1" si="810"/>
        <v>0</v>
      </c>
      <c r="AQ1934" s="309">
        <f t="shared" ca="1" si="811"/>
        <v>0</v>
      </c>
      <c r="AR1934" s="205">
        <f t="shared" ca="1" si="794"/>
        <v>0</v>
      </c>
      <c r="AS1934" s="45" t="b">
        <f t="shared" ca="1" si="795"/>
        <v>0</v>
      </c>
      <c r="AT1934">
        <f t="shared" ca="1" si="796"/>
        <v>0</v>
      </c>
      <c r="AU1934" t="b">
        <f t="shared" ca="1" si="812"/>
        <v>0</v>
      </c>
      <c r="AV1934" t="b">
        <f t="shared" ca="1" si="813"/>
        <v>0</v>
      </c>
      <c r="AW1934" s="266" t="b">
        <f t="shared" ca="1" si="814"/>
        <v>0</v>
      </c>
      <c r="AX1934" s="266" t="b">
        <f t="shared" ca="1" si="815"/>
        <v>0</v>
      </c>
      <c r="AY1934" s="266" t="b">
        <f t="shared" ca="1" si="816"/>
        <v>0</v>
      </c>
    </row>
    <row r="1935" spans="1:51" x14ac:dyDescent="0.25">
      <c r="A1935">
        <v>1903</v>
      </c>
      <c r="B1935" s="163">
        <f ca="1">OFFSET(InputPriceData!B$15,CalculationsAndCharts!$A1935+$A$11,0,1,1)</f>
        <v>39254</v>
      </c>
      <c r="C1935" s="3">
        <f ca="1">OFFSET(InputPriceData!G$15,CalculationsAndCharts!$A1935+$A$11,IF($C$7,8,0),1,1)</f>
        <v>324400</v>
      </c>
      <c r="D1935" s="4">
        <f ca="1">OFFSET(InputPriceData!C$15,CalculationsAndCharts!$A1935+$A$11,IF($C$7,8,0),1,1)</f>
        <v>16.100000000000001</v>
      </c>
      <c r="E1935" s="4">
        <f ca="1">OFFSET(InputPriceData!D$15,CalculationsAndCharts!$A1935+$A$11,IF($C$7,8,0),1,1)</f>
        <v>16.420000000000002</v>
      </c>
      <c r="F1935" s="4">
        <f ca="1">OFFSET(InputPriceData!E$15,CalculationsAndCharts!$A1935+$A$11,IF($C$7,8,0),1,1)</f>
        <v>16.05</v>
      </c>
      <c r="G1935" s="4">
        <f ca="1">OFFSET(InputPriceData!F$15,CalculationsAndCharts!$A1935+$A$11,IF($C$7,8,0),1,1)</f>
        <v>16.36</v>
      </c>
      <c r="H1935" s="128"/>
      <c r="I1935" s="128"/>
      <c r="K1935" s="124"/>
      <c r="L1935" s="279"/>
      <c r="M1935" s="281"/>
      <c r="N1935" s="280"/>
      <c r="O1935" s="4"/>
      <c r="P1935" s="4"/>
      <c r="Q1935" s="3"/>
      <c r="S1935" s="309">
        <f t="shared" ca="1" si="797"/>
        <v>16.989999999999998</v>
      </c>
      <c r="T1935" s="309">
        <f t="shared" ca="1" si="798"/>
        <v>15.9</v>
      </c>
      <c r="U1935" s="310">
        <f t="shared" ca="1" si="790"/>
        <v>0.42201834862385312</v>
      </c>
      <c r="V1935" s="310" t="b">
        <f t="shared" ca="1" si="799"/>
        <v>0</v>
      </c>
      <c r="W1935" s="3" t="b">
        <f t="shared" ca="1" si="800"/>
        <v>0</v>
      </c>
      <c r="X1935" s="3" t="str">
        <f t="shared" ca="1" si="801"/>
        <v/>
      </c>
      <c r="Y1935" s="3" t="str">
        <f t="shared" ca="1" si="791"/>
        <v/>
      </c>
      <c r="Z1935" s="3" t="str">
        <f t="shared" ca="1" si="802"/>
        <v/>
      </c>
      <c r="AA1935" s="3" t="str">
        <f t="shared" ca="1" si="803"/>
        <v/>
      </c>
      <c r="AB1935" s="205">
        <f t="shared" ca="1" si="804"/>
        <v>3615</v>
      </c>
      <c r="AC1935" s="205">
        <f t="shared" ca="1" si="805"/>
        <v>55</v>
      </c>
      <c r="AD1935" s="205">
        <f t="shared" ca="1" si="792"/>
        <v>65.727272727272734</v>
      </c>
      <c r="AE1935" s="205">
        <f t="shared" ca="1" si="793"/>
        <v>15.727272727272734</v>
      </c>
      <c r="AF1935" s="205">
        <f t="shared" ca="1" si="806"/>
        <v>3.1454545454545468</v>
      </c>
      <c r="AG1935" s="205"/>
      <c r="AH1935" s="205"/>
      <c r="AI1935" s="205"/>
      <c r="AJ1935" s="205"/>
      <c r="AK1935" s="4"/>
      <c r="AL1935" s="4"/>
      <c r="AM1935" s="309">
        <f t="shared" ca="1" si="807"/>
        <v>16.91</v>
      </c>
      <c r="AN1935" s="309">
        <f t="shared" ca="1" si="808"/>
        <v>15.9</v>
      </c>
      <c r="AO1935" s="310">
        <f t="shared" ca="1" si="809"/>
        <v>0.45544554455445463</v>
      </c>
      <c r="AP1935" s="310" t="b">
        <f t="shared" ca="1" si="810"/>
        <v>0</v>
      </c>
      <c r="AQ1935" s="309">
        <f t="shared" ca="1" si="811"/>
        <v>0</v>
      </c>
      <c r="AR1935" s="205">
        <f t="shared" ca="1" si="794"/>
        <v>0</v>
      </c>
      <c r="AS1935" s="45" t="b">
        <f t="shared" ca="1" si="795"/>
        <v>0</v>
      </c>
      <c r="AT1935">
        <f t="shared" ca="1" si="796"/>
        <v>0</v>
      </c>
      <c r="AU1935" t="b">
        <f t="shared" ca="1" si="812"/>
        <v>0</v>
      </c>
      <c r="AV1935" t="b">
        <f t="shared" ca="1" si="813"/>
        <v>0</v>
      </c>
      <c r="AW1935" s="266" t="b">
        <f t="shared" ca="1" si="814"/>
        <v>0</v>
      </c>
      <c r="AX1935" s="266" t="b">
        <f t="shared" ca="1" si="815"/>
        <v>0</v>
      </c>
      <c r="AY1935" s="266" t="b">
        <f t="shared" ca="1" si="816"/>
        <v>0</v>
      </c>
    </row>
    <row r="1936" spans="1:51" x14ac:dyDescent="0.25">
      <c r="A1936">
        <v>1904</v>
      </c>
      <c r="B1936" s="163">
        <f ca="1">OFFSET(InputPriceData!B$15,CalculationsAndCharts!$A1936+$A$11,0,1,1)</f>
        <v>39253</v>
      </c>
      <c r="C1936" s="3">
        <f ca="1">OFFSET(InputPriceData!G$15,CalculationsAndCharts!$A1936+$A$11,IF($C$7,8,0),1,1)</f>
        <v>283600</v>
      </c>
      <c r="D1936" s="4">
        <f ca="1">OFFSET(InputPriceData!C$15,CalculationsAndCharts!$A1936+$A$11,IF($C$7,8,0),1,1)</f>
        <v>16.39</v>
      </c>
      <c r="E1936" s="4">
        <f ca="1">OFFSET(InputPriceData!D$15,CalculationsAndCharts!$A1936+$A$11,IF($C$7,8,0),1,1)</f>
        <v>16.54</v>
      </c>
      <c r="F1936" s="4">
        <f ca="1">OFFSET(InputPriceData!E$15,CalculationsAndCharts!$A1936+$A$11,IF($C$7,8,0),1,1)</f>
        <v>16.12</v>
      </c>
      <c r="G1936" s="4">
        <f ca="1">OFFSET(InputPriceData!F$15,CalculationsAndCharts!$A1936+$A$11,IF($C$7,8,0),1,1)</f>
        <v>16.16</v>
      </c>
      <c r="H1936" s="128"/>
      <c r="I1936" s="128"/>
      <c r="K1936" s="124"/>
      <c r="L1936" s="279"/>
      <c r="M1936" s="281"/>
      <c r="N1936" s="280"/>
      <c r="O1936" s="4"/>
      <c r="P1936" s="4"/>
      <c r="Q1936" s="3"/>
      <c r="S1936" s="309">
        <f t="shared" ca="1" si="797"/>
        <v>16.989999999999998</v>
      </c>
      <c r="T1936" s="309">
        <f t="shared" ca="1" si="798"/>
        <v>15.9</v>
      </c>
      <c r="U1936" s="310">
        <f t="shared" ca="1" si="790"/>
        <v>0.23853211009174335</v>
      </c>
      <c r="V1936" s="310" t="b">
        <f t="shared" ca="1" si="799"/>
        <v>0</v>
      </c>
      <c r="W1936" s="3" t="b">
        <f t="shared" ca="1" si="800"/>
        <v>0</v>
      </c>
      <c r="X1936" s="3" t="str">
        <f t="shared" ca="1" si="801"/>
        <v/>
      </c>
      <c r="Y1936" s="3" t="str">
        <f t="shared" ca="1" si="791"/>
        <v/>
      </c>
      <c r="Z1936" s="3" t="str">
        <f t="shared" ca="1" si="802"/>
        <v/>
      </c>
      <c r="AA1936" s="3" t="str">
        <f t="shared" ca="1" si="803"/>
        <v/>
      </c>
      <c r="AB1936" s="205">
        <f t="shared" ca="1" si="804"/>
        <v>3615</v>
      </c>
      <c r="AC1936" s="205">
        <f t="shared" ca="1" si="805"/>
        <v>55</v>
      </c>
      <c r="AD1936" s="205">
        <f t="shared" ca="1" si="792"/>
        <v>65.727272727272734</v>
      </c>
      <c r="AE1936" s="205">
        <f t="shared" ca="1" si="793"/>
        <v>15.727272727272734</v>
      </c>
      <c r="AF1936" s="205">
        <f t="shared" ca="1" si="806"/>
        <v>3.1454545454545468</v>
      </c>
      <c r="AG1936" s="205"/>
      <c r="AH1936" s="205"/>
      <c r="AI1936" s="205"/>
      <c r="AJ1936" s="205"/>
      <c r="AK1936" s="4"/>
      <c r="AL1936" s="4"/>
      <c r="AM1936" s="309">
        <f t="shared" ca="1" si="807"/>
        <v>16.989999999999998</v>
      </c>
      <c r="AN1936" s="309">
        <f t="shared" ca="1" si="808"/>
        <v>15.9</v>
      </c>
      <c r="AO1936" s="310">
        <f t="shared" ca="1" si="809"/>
        <v>0.23853211009174335</v>
      </c>
      <c r="AP1936" s="310" t="b">
        <f t="shared" ca="1" si="810"/>
        <v>0</v>
      </c>
      <c r="AQ1936" s="309">
        <f t="shared" ca="1" si="811"/>
        <v>0</v>
      </c>
      <c r="AR1936" s="205">
        <f t="shared" ca="1" si="794"/>
        <v>0</v>
      </c>
      <c r="AS1936" s="45" t="b">
        <f t="shared" ca="1" si="795"/>
        <v>0</v>
      </c>
      <c r="AT1936">
        <f t="shared" ca="1" si="796"/>
        <v>0</v>
      </c>
      <c r="AU1936" t="b">
        <f t="shared" ca="1" si="812"/>
        <v>0</v>
      </c>
      <c r="AV1936" t="b">
        <f t="shared" ca="1" si="813"/>
        <v>0</v>
      </c>
      <c r="AW1936" s="266" t="b">
        <f t="shared" ca="1" si="814"/>
        <v>0</v>
      </c>
      <c r="AX1936" s="266" t="b">
        <f t="shared" ca="1" si="815"/>
        <v>0</v>
      </c>
      <c r="AY1936" s="266" t="b">
        <f t="shared" ca="1" si="816"/>
        <v>0</v>
      </c>
    </row>
    <row r="1937" spans="1:51" x14ac:dyDescent="0.25">
      <c r="A1937">
        <v>1905</v>
      </c>
      <c r="B1937" s="163">
        <f ca="1">OFFSET(InputPriceData!B$15,CalculationsAndCharts!$A1937+$A$11,0,1,1)</f>
        <v>39252</v>
      </c>
      <c r="C1937" s="3">
        <f ca="1">OFFSET(InputPriceData!G$15,CalculationsAndCharts!$A1937+$A$11,IF($C$7,8,0),1,1)</f>
        <v>472500</v>
      </c>
      <c r="D1937" s="4">
        <f ca="1">OFFSET(InputPriceData!C$15,CalculationsAndCharts!$A1937+$A$11,IF($C$7,8,0),1,1)</f>
        <v>16.07</v>
      </c>
      <c r="E1937" s="4">
        <f ca="1">OFFSET(InputPriceData!D$15,CalculationsAndCharts!$A1937+$A$11,IF($C$7,8,0),1,1)</f>
        <v>16.45</v>
      </c>
      <c r="F1937" s="4">
        <f ca="1">OFFSET(InputPriceData!E$15,CalculationsAndCharts!$A1937+$A$11,IF($C$7,8,0),1,1)</f>
        <v>16.05</v>
      </c>
      <c r="G1937" s="4">
        <f ca="1">OFFSET(InputPriceData!F$15,CalculationsAndCharts!$A1937+$A$11,IF($C$7,8,0),1,1)</f>
        <v>16.37</v>
      </c>
      <c r="H1937" s="128"/>
      <c r="I1937" s="128"/>
      <c r="K1937" s="124"/>
      <c r="L1937" s="279"/>
      <c r="M1937" s="281"/>
      <c r="N1937" s="280"/>
      <c r="O1937" s="4"/>
      <c r="P1937" s="4"/>
      <c r="Q1937" s="3"/>
      <c r="S1937" s="309">
        <f t="shared" ca="1" si="797"/>
        <v>16.989999999999998</v>
      </c>
      <c r="T1937" s="309">
        <f t="shared" ca="1" si="798"/>
        <v>15.9</v>
      </c>
      <c r="U1937" s="310">
        <f t="shared" ca="1" si="790"/>
        <v>0.43119266055046007</v>
      </c>
      <c r="V1937" s="310" t="b">
        <f t="shared" ca="1" si="799"/>
        <v>0</v>
      </c>
      <c r="W1937" s="3" t="b">
        <f t="shared" ca="1" si="800"/>
        <v>0</v>
      </c>
      <c r="X1937" s="3" t="str">
        <f t="shared" ca="1" si="801"/>
        <v/>
      </c>
      <c r="Y1937" s="3" t="str">
        <f t="shared" ca="1" si="791"/>
        <v/>
      </c>
      <c r="Z1937" s="3" t="str">
        <f t="shared" ca="1" si="802"/>
        <v/>
      </c>
      <c r="AA1937" s="3" t="str">
        <f t="shared" ca="1" si="803"/>
        <v/>
      </c>
      <c r="AB1937" s="205">
        <f t="shared" ca="1" si="804"/>
        <v>3615</v>
      </c>
      <c r="AC1937" s="205">
        <f t="shared" ca="1" si="805"/>
        <v>55</v>
      </c>
      <c r="AD1937" s="205">
        <f t="shared" ca="1" si="792"/>
        <v>65.727272727272734</v>
      </c>
      <c r="AE1937" s="205">
        <f t="shared" ca="1" si="793"/>
        <v>15.727272727272734</v>
      </c>
      <c r="AF1937" s="205">
        <f t="shared" ca="1" si="806"/>
        <v>3.1454545454545468</v>
      </c>
      <c r="AG1937" s="205"/>
      <c r="AH1937" s="205"/>
      <c r="AI1937" s="205"/>
      <c r="AJ1937" s="205"/>
      <c r="AK1937" s="4"/>
      <c r="AL1937" s="4"/>
      <c r="AM1937" s="309">
        <f t="shared" ca="1" si="807"/>
        <v>16.989999999999998</v>
      </c>
      <c r="AN1937" s="309">
        <f t="shared" ca="1" si="808"/>
        <v>15.9</v>
      </c>
      <c r="AO1937" s="310">
        <f t="shared" ca="1" si="809"/>
        <v>0.43119266055046007</v>
      </c>
      <c r="AP1937" s="310" t="b">
        <f t="shared" ca="1" si="810"/>
        <v>0</v>
      </c>
      <c r="AQ1937" s="309">
        <f t="shared" ca="1" si="811"/>
        <v>0</v>
      </c>
      <c r="AR1937" s="205">
        <f t="shared" ca="1" si="794"/>
        <v>0</v>
      </c>
      <c r="AS1937" s="45" t="b">
        <f t="shared" ca="1" si="795"/>
        <v>0</v>
      </c>
      <c r="AT1937">
        <f t="shared" ca="1" si="796"/>
        <v>0</v>
      </c>
      <c r="AU1937" t="b">
        <f t="shared" ca="1" si="812"/>
        <v>0</v>
      </c>
      <c r="AV1937" t="b">
        <f t="shared" ca="1" si="813"/>
        <v>0</v>
      </c>
      <c r="AW1937" s="266" t="b">
        <f t="shared" ca="1" si="814"/>
        <v>0</v>
      </c>
      <c r="AX1937" s="266" t="b">
        <f t="shared" ca="1" si="815"/>
        <v>0</v>
      </c>
      <c r="AY1937" s="266" t="b">
        <f t="shared" ca="1" si="816"/>
        <v>0</v>
      </c>
    </row>
    <row r="1938" spans="1:51" x14ac:dyDescent="0.25">
      <c r="A1938">
        <v>1906</v>
      </c>
      <c r="B1938" s="163">
        <f ca="1">OFFSET(InputPriceData!B$15,CalculationsAndCharts!$A1938+$A$11,0,1,1)</f>
        <v>39251</v>
      </c>
      <c r="C1938" s="3">
        <f ca="1">OFFSET(InputPriceData!G$15,CalculationsAndCharts!$A1938+$A$11,IF($C$7,8,0),1,1)</f>
        <v>354300</v>
      </c>
      <c r="D1938" s="4">
        <f ca="1">OFFSET(InputPriceData!C$15,CalculationsAndCharts!$A1938+$A$11,IF($C$7,8,0),1,1)</f>
        <v>16.41</v>
      </c>
      <c r="E1938" s="4">
        <f ca="1">OFFSET(InputPriceData!D$15,CalculationsAndCharts!$A1938+$A$11,IF($C$7,8,0),1,1)</f>
        <v>16.47</v>
      </c>
      <c r="F1938" s="4">
        <f ca="1">OFFSET(InputPriceData!E$15,CalculationsAndCharts!$A1938+$A$11,IF($C$7,8,0),1,1)</f>
        <v>16.04</v>
      </c>
      <c r="G1938" s="4">
        <f ca="1">OFFSET(InputPriceData!F$15,CalculationsAndCharts!$A1938+$A$11,IF($C$7,8,0),1,1)</f>
        <v>16.11</v>
      </c>
      <c r="H1938" s="128"/>
      <c r="I1938" s="128"/>
      <c r="K1938" s="124"/>
      <c r="L1938" s="279"/>
      <c r="M1938" s="281"/>
      <c r="N1938" s="280"/>
      <c r="O1938" s="4"/>
      <c r="P1938" s="4"/>
      <c r="Q1938" s="3"/>
      <c r="S1938" s="309">
        <f t="shared" ca="1" si="797"/>
        <v>16.989999999999998</v>
      </c>
      <c r="T1938" s="309">
        <f t="shared" ca="1" si="798"/>
        <v>15.9</v>
      </c>
      <c r="U1938" s="310">
        <f t="shared" ca="1" si="790"/>
        <v>0.19266055045871508</v>
      </c>
      <c r="V1938" s="310" t="b">
        <f t="shared" ca="1" si="799"/>
        <v>0</v>
      </c>
      <c r="W1938" s="3" t="b">
        <f t="shared" ca="1" si="800"/>
        <v>0</v>
      </c>
      <c r="X1938" s="3" t="str">
        <f t="shared" ca="1" si="801"/>
        <v/>
      </c>
      <c r="Y1938" s="3" t="str">
        <f t="shared" ca="1" si="791"/>
        <v/>
      </c>
      <c r="Z1938" s="3" t="str">
        <f t="shared" ca="1" si="802"/>
        <v/>
      </c>
      <c r="AA1938" s="3" t="str">
        <f t="shared" ca="1" si="803"/>
        <v/>
      </c>
      <c r="AB1938" s="205">
        <f t="shared" ca="1" si="804"/>
        <v>3615</v>
      </c>
      <c r="AC1938" s="205">
        <f t="shared" ca="1" si="805"/>
        <v>55</v>
      </c>
      <c r="AD1938" s="205">
        <f t="shared" ca="1" si="792"/>
        <v>65.727272727272734</v>
      </c>
      <c r="AE1938" s="205">
        <f t="shared" ca="1" si="793"/>
        <v>15.727272727272734</v>
      </c>
      <c r="AF1938" s="205">
        <f t="shared" ca="1" si="806"/>
        <v>3.1454545454545468</v>
      </c>
      <c r="AG1938" s="205"/>
      <c r="AH1938" s="205"/>
      <c r="AI1938" s="205"/>
      <c r="AJ1938" s="205"/>
      <c r="AK1938" s="4"/>
      <c r="AL1938" s="4"/>
      <c r="AM1938" s="309">
        <f t="shared" ca="1" si="807"/>
        <v>16.989999999999998</v>
      </c>
      <c r="AN1938" s="309">
        <f t="shared" ca="1" si="808"/>
        <v>15.9</v>
      </c>
      <c r="AO1938" s="310">
        <f t="shared" ca="1" si="809"/>
        <v>0.19266055045871508</v>
      </c>
      <c r="AP1938" s="310" t="b">
        <f t="shared" ca="1" si="810"/>
        <v>0</v>
      </c>
      <c r="AQ1938" s="309">
        <f t="shared" ca="1" si="811"/>
        <v>0</v>
      </c>
      <c r="AR1938" s="205">
        <f t="shared" ca="1" si="794"/>
        <v>0</v>
      </c>
      <c r="AS1938" s="45" t="b">
        <f t="shared" ca="1" si="795"/>
        <v>0</v>
      </c>
      <c r="AT1938">
        <f t="shared" ca="1" si="796"/>
        <v>0</v>
      </c>
      <c r="AU1938" t="b">
        <f t="shared" ca="1" si="812"/>
        <v>0</v>
      </c>
      <c r="AV1938" t="b">
        <f t="shared" ca="1" si="813"/>
        <v>0</v>
      </c>
      <c r="AW1938" s="266" t="b">
        <f t="shared" ca="1" si="814"/>
        <v>0</v>
      </c>
      <c r="AX1938" s="266" t="b">
        <f t="shared" ca="1" si="815"/>
        <v>0</v>
      </c>
      <c r="AY1938" s="266" t="b">
        <f t="shared" ca="1" si="816"/>
        <v>0</v>
      </c>
    </row>
    <row r="1939" spans="1:51" x14ac:dyDescent="0.25">
      <c r="A1939">
        <v>1907</v>
      </c>
      <c r="B1939" s="163">
        <f ca="1">OFFSET(InputPriceData!B$15,CalculationsAndCharts!$A1939+$A$11,0,1,1)</f>
        <v>39248</v>
      </c>
      <c r="C1939" s="3">
        <f ca="1">OFFSET(InputPriceData!G$15,CalculationsAndCharts!$A1939+$A$11,IF($C$7,8,0),1,1)</f>
        <v>765600</v>
      </c>
      <c r="D1939" s="4">
        <f ca="1">OFFSET(InputPriceData!C$15,CalculationsAndCharts!$A1939+$A$11,IF($C$7,8,0),1,1)</f>
        <v>16.5</v>
      </c>
      <c r="E1939" s="4">
        <f ca="1">OFFSET(InputPriceData!D$15,CalculationsAndCharts!$A1939+$A$11,IF($C$7,8,0),1,1)</f>
        <v>16.57</v>
      </c>
      <c r="F1939" s="4">
        <f ca="1">OFFSET(InputPriceData!E$15,CalculationsAndCharts!$A1939+$A$11,IF($C$7,8,0),1,1)</f>
        <v>16.29</v>
      </c>
      <c r="G1939" s="4">
        <f ca="1">OFFSET(InputPriceData!F$15,CalculationsAndCharts!$A1939+$A$11,IF($C$7,8,0),1,1)</f>
        <v>16.34</v>
      </c>
      <c r="H1939" s="128"/>
      <c r="I1939" s="128"/>
      <c r="K1939" s="124"/>
      <c r="L1939" s="279"/>
      <c r="M1939" s="281"/>
      <c r="N1939" s="280"/>
      <c r="O1939" s="4"/>
      <c r="P1939" s="4"/>
      <c r="Q1939" s="3"/>
      <c r="S1939" s="309">
        <f t="shared" ca="1" si="797"/>
        <v>16.989999999999998</v>
      </c>
      <c r="T1939" s="309">
        <f t="shared" ca="1" si="798"/>
        <v>15.9</v>
      </c>
      <c r="U1939" s="310">
        <f t="shared" ca="1" si="790"/>
        <v>0.40366972477064245</v>
      </c>
      <c r="V1939" s="310" t="b">
        <f t="shared" ca="1" si="799"/>
        <v>0</v>
      </c>
      <c r="W1939" s="3" t="b">
        <f t="shared" ca="1" si="800"/>
        <v>1</v>
      </c>
      <c r="X1939" s="3">
        <f t="shared" ca="1" si="801"/>
        <v>16.89</v>
      </c>
      <c r="Y1939" s="3">
        <f t="shared" ca="1" si="791"/>
        <v>-3.256364712847843</v>
      </c>
      <c r="Z1939" s="3">
        <f t="shared" ca="1" si="802"/>
        <v>-3.256364712847843</v>
      </c>
      <c r="AA1939" s="3">
        <f t="shared" ca="1" si="803"/>
        <v>33</v>
      </c>
      <c r="AB1939" s="205">
        <f t="shared" ca="1" si="804"/>
        <v>3615</v>
      </c>
      <c r="AC1939" s="205">
        <f t="shared" ca="1" si="805"/>
        <v>55</v>
      </c>
      <c r="AD1939" s="205">
        <f t="shared" ca="1" si="792"/>
        <v>65.727272727272734</v>
      </c>
      <c r="AE1939" s="205">
        <f t="shared" ca="1" si="793"/>
        <v>15.727272727272734</v>
      </c>
      <c r="AF1939" s="205">
        <f t="shared" ca="1" si="806"/>
        <v>3.1454545454545468</v>
      </c>
      <c r="AG1939" s="205"/>
      <c r="AH1939" s="205"/>
      <c r="AI1939" s="205"/>
      <c r="AJ1939" s="205"/>
      <c r="AK1939" s="4"/>
      <c r="AL1939" s="4"/>
      <c r="AM1939" s="309">
        <f t="shared" ca="1" si="807"/>
        <v>16.989999999999998</v>
      </c>
      <c r="AN1939" s="309">
        <f t="shared" ca="1" si="808"/>
        <v>15.9</v>
      </c>
      <c r="AO1939" s="310">
        <f t="shared" ca="1" si="809"/>
        <v>0.40366972477064245</v>
      </c>
      <c r="AP1939" s="310" t="b">
        <f t="shared" ca="1" si="810"/>
        <v>0</v>
      </c>
      <c r="AQ1939" s="309">
        <f t="shared" ca="1" si="811"/>
        <v>0</v>
      </c>
      <c r="AR1939" s="205">
        <f t="shared" ca="1" si="794"/>
        <v>0</v>
      </c>
      <c r="AS1939" s="45" t="b">
        <f t="shared" ca="1" si="795"/>
        <v>0</v>
      </c>
      <c r="AT1939">
        <f t="shared" ca="1" si="796"/>
        <v>0</v>
      </c>
      <c r="AU1939" t="b">
        <f t="shared" ca="1" si="812"/>
        <v>0</v>
      </c>
      <c r="AV1939" t="b">
        <f t="shared" ca="1" si="813"/>
        <v>0</v>
      </c>
      <c r="AW1939" s="266" t="b">
        <f t="shared" ca="1" si="814"/>
        <v>0</v>
      </c>
      <c r="AX1939" s="266" t="b">
        <f t="shared" ca="1" si="815"/>
        <v>0</v>
      </c>
      <c r="AY1939" s="266" t="b">
        <f t="shared" ca="1" si="816"/>
        <v>0</v>
      </c>
    </row>
    <row r="1940" spans="1:51" x14ac:dyDescent="0.25">
      <c r="A1940">
        <v>1908</v>
      </c>
      <c r="B1940" s="163">
        <f ca="1">OFFSET(InputPriceData!B$15,CalculationsAndCharts!$A1940+$A$11,0,1,1)</f>
        <v>39247</v>
      </c>
      <c r="C1940" s="3">
        <f ca="1">OFFSET(InputPriceData!G$15,CalculationsAndCharts!$A1940+$A$11,IF($C$7,8,0),1,1)</f>
        <v>634300</v>
      </c>
      <c r="D1940" s="4">
        <f ca="1">OFFSET(InputPriceData!C$15,CalculationsAndCharts!$A1940+$A$11,IF($C$7,8,0),1,1)</f>
        <v>16.260000000000002</v>
      </c>
      <c r="E1940" s="4">
        <f ca="1">OFFSET(InputPriceData!D$15,CalculationsAndCharts!$A1940+$A$11,IF($C$7,8,0),1,1)</f>
        <v>16.5</v>
      </c>
      <c r="F1940" s="4">
        <f ca="1">OFFSET(InputPriceData!E$15,CalculationsAndCharts!$A1940+$A$11,IF($C$7,8,0),1,1)</f>
        <v>16.12</v>
      </c>
      <c r="G1940" s="4">
        <f ca="1">OFFSET(InputPriceData!F$15,CalculationsAndCharts!$A1940+$A$11,IF($C$7,8,0),1,1)</f>
        <v>16.309999999999999</v>
      </c>
      <c r="H1940" s="128"/>
      <c r="I1940" s="128"/>
      <c r="K1940" s="124"/>
      <c r="L1940" s="279"/>
      <c r="M1940" s="281"/>
      <c r="N1940" s="280"/>
      <c r="O1940" s="4"/>
      <c r="P1940" s="4"/>
      <c r="Q1940" s="3"/>
      <c r="S1940" s="309">
        <f t="shared" ca="1" si="797"/>
        <v>18.82</v>
      </c>
      <c r="T1940" s="309">
        <f t="shared" ca="1" si="798"/>
        <v>15.9</v>
      </c>
      <c r="U1940" s="310">
        <f t="shared" ca="1" si="790"/>
        <v>0.14041095890410904</v>
      </c>
      <c r="V1940" s="310" t="b">
        <f t="shared" ca="1" si="799"/>
        <v>0</v>
      </c>
      <c r="W1940" s="3" t="b">
        <f t="shared" ca="1" si="800"/>
        <v>0</v>
      </c>
      <c r="X1940" s="3" t="str">
        <f t="shared" ca="1" si="801"/>
        <v/>
      </c>
      <c r="Y1940" s="3" t="str">
        <f t="shared" ca="1" si="791"/>
        <v/>
      </c>
      <c r="Z1940" s="3" t="str">
        <f t="shared" ca="1" si="802"/>
        <v/>
      </c>
      <c r="AA1940" s="3" t="str">
        <f t="shared" ca="1" si="803"/>
        <v/>
      </c>
      <c r="AB1940" s="205">
        <f t="shared" ca="1" si="804"/>
        <v>3582</v>
      </c>
      <c r="AC1940" s="205">
        <f t="shared" ca="1" si="805"/>
        <v>54</v>
      </c>
      <c r="AD1940" s="205">
        <f t="shared" ca="1" si="792"/>
        <v>66.333333333333329</v>
      </c>
      <c r="AE1940" s="205">
        <f t="shared" ca="1" si="793"/>
        <v>16.333333333333329</v>
      </c>
      <c r="AF1940" s="205">
        <f t="shared" ca="1" si="806"/>
        <v>3.2666666666666657</v>
      </c>
      <c r="AG1940" s="205"/>
      <c r="AH1940" s="205"/>
      <c r="AI1940" s="205"/>
      <c r="AJ1940" s="205"/>
      <c r="AK1940" s="4"/>
      <c r="AL1940" s="4"/>
      <c r="AM1940" s="309">
        <f t="shared" ca="1" si="807"/>
        <v>16.989999999999998</v>
      </c>
      <c r="AN1940" s="309">
        <f t="shared" ca="1" si="808"/>
        <v>15.9</v>
      </c>
      <c r="AO1940" s="310">
        <f t="shared" ca="1" si="809"/>
        <v>0.37614678899082488</v>
      </c>
      <c r="AP1940" s="310" t="b">
        <f t="shared" ca="1" si="810"/>
        <v>0</v>
      </c>
      <c r="AQ1940" s="309">
        <f t="shared" ca="1" si="811"/>
        <v>0</v>
      </c>
      <c r="AR1940" s="205">
        <f t="shared" ca="1" si="794"/>
        <v>0</v>
      </c>
      <c r="AS1940" s="45" t="b">
        <f t="shared" ca="1" si="795"/>
        <v>0</v>
      </c>
      <c r="AT1940">
        <f t="shared" ca="1" si="796"/>
        <v>0</v>
      </c>
      <c r="AU1940" t="b">
        <f t="shared" ca="1" si="812"/>
        <v>0</v>
      </c>
      <c r="AV1940" t="b">
        <f t="shared" ca="1" si="813"/>
        <v>0</v>
      </c>
      <c r="AW1940" s="266" t="b">
        <f t="shared" ca="1" si="814"/>
        <v>0</v>
      </c>
      <c r="AX1940" s="266" t="b">
        <f t="shared" ca="1" si="815"/>
        <v>0</v>
      </c>
      <c r="AY1940" s="266" t="b">
        <f t="shared" ca="1" si="816"/>
        <v>0</v>
      </c>
    </row>
    <row r="1941" spans="1:51" x14ac:dyDescent="0.25">
      <c r="A1941">
        <v>1909</v>
      </c>
      <c r="B1941" s="163">
        <f ca="1">OFFSET(InputPriceData!B$15,CalculationsAndCharts!$A1941+$A$11,0,1,1)</f>
        <v>39246</v>
      </c>
      <c r="C1941" s="3">
        <f ca="1">OFFSET(InputPriceData!G$15,CalculationsAndCharts!$A1941+$A$11,IF($C$7,8,0),1,1)</f>
        <v>435600</v>
      </c>
      <c r="D1941" s="4">
        <f ca="1">OFFSET(InputPriceData!C$15,CalculationsAndCharts!$A1941+$A$11,IF($C$7,8,0),1,1)</f>
        <v>15.94</v>
      </c>
      <c r="E1941" s="4">
        <f ca="1">OFFSET(InputPriceData!D$15,CalculationsAndCharts!$A1941+$A$11,IF($C$7,8,0),1,1)</f>
        <v>16.29</v>
      </c>
      <c r="F1941" s="4">
        <f ca="1">OFFSET(InputPriceData!E$15,CalculationsAndCharts!$A1941+$A$11,IF($C$7,8,0),1,1)</f>
        <v>15.86</v>
      </c>
      <c r="G1941" s="4">
        <f ca="1">OFFSET(InputPriceData!F$15,CalculationsAndCharts!$A1941+$A$11,IF($C$7,8,0),1,1)</f>
        <v>16.22</v>
      </c>
      <c r="H1941" s="128"/>
      <c r="I1941" s="128"/>
      <c r="K1941" s="124"/>
      <c r="L1941" s="279"/>
      <c r="M1941" s="281"/>
      <c r="N1941" s="280"/>
      <c r="O1941" s="4"/>
      <c r="P1941" s="4"/>
      <c r="Q1941" s="3"/>
      <c r="S1941" s="309">
        <f t="shared" ca="1" si="797"/>
        <v>18.82</v>
      </c>
      <c r="T1941" s="309">
        <f t="shared" ca="1" si="798"/>
        <v>15.9</v>
      </c>
      <c r="U1941" s="310">
        <f t="shared" ca="1" si="790"/>
        <v>0.10958904109588991</v>
      </c>
      <c r="V1941" s="310" t="b">
        <f t="shared" ca="1" si="799"/>
        <v>0</v>
      </c>
      <c r="W1941" s="3" t="b">
        <f t="shared" ca="1" si="800"/>
        <v>0</v>
      </c>
      <c r="X1941" s="3" t="str">
        <f t="shared" ca="1" si="801"/>
        <v/>
      </c>
      <c r="Y1941" s="3" t="str">
        <f t="shared" ca="1" si="791"/>
        <v/>
      </c>
      <c r="Z1941" s="3" t="str">
        <f t="shared" ca="1" si="802"/>
        <v/>
      </c>
      <c r="AA1941" s="3" t="str">
        <f t="shared" ca="1" si="803"/>
        <v/>
      </c>
      <c r="AB1941" s="205">
        <f t="shared" ca="1" si="804"/>
        <v>3582</v>
      </c>
      <c r="AC1941" s="205">
        <f t="shared" ca="1" si="805"/>
        <v>54</v>
      </c>
      <c r="AD1941" s="205">
        <f t="shared" ca="1" si="792"/>
        <v>66.333333333333329</v>
      </c>
      <c r="AE1941" s="205">
        <f t="shared" ca="1" si="793"/>
        <v>16.333333333333329</v>
      </c>
      <c r="AF1941" s="205">
        <f t="shared" ca="1" si="806"/>
        <v>3.2666666666666657</v>
      </c>
      <c r="AG1941" s="205"/>
      <c r="AH1941" s="205"/>
      <c r="AI1941" s="205"/>
      <c r="AJ1941" s="205"/>
      <c r="AK1941" s="4"/>
      <c r="AL1941" s="4"/>
      <c r="AM1941" s="309">
        <f t="shared" ca="1" si="807"/>
        <v>16.989999999999998</v>
      </c>
      <c r="AN1941" s="309">
        <f t="shared" ca="1" si="808"/>
        <v>15.9</v>
      </c>
      <c r="AO1941" s="310">
        <f t="shared" ca="1" si="809"/>
        <v>0.29357798165137527</v>
      </c>
      <c r="AP1941" s="310" t="b">
        <f t="shared" ca="1" si="810"/>
        <v>0</v>
      </c>
      <c r="AQ1941" s="309">
        <f t="shared" ca="1" si="811"/>
        <v>0</v>
      </c>
      <c r="AR1941" s="205">
        <f t="shared" ca="1" si="794"/>
        <v>0</v>
      </c>
      <c r="AS1941" s="45" t="b">
        <f t="shared" ca="1" si="795"/>
        <v>0</v>
      </c>
      <c r="AT1941">
        <f t="shared" ca="1" si="796"/>
        <v>0</v>
      </c>
      <c r="AU1941" t="b">
        <f t="shared" ca="1" si="812"/>
        <v>0</v>
      </c>
      <c r="AV1941" t="b">
        <f t="shared" ca="1" si="813"/>
        <v>0</v>
      </c>
      <c r="AW1941" s="266" t="b">
        <f t="shared" ca="1" si="814"/>
        <v>0</v>
      </c>
      <c r="AX1941" s="266" t="b">
        <f t="shared" ca="1" si="815"/>
        <v>0</v>
      </c>
      <c r="AY1941" s="266" t="b">
        <f t="shared" ca="1" si="816"/>
        <v>0</v>
      </c>
    </row>
    <row r="1942" spans="1:51" x14ac:dyDescent="0.25">
      <c r="A1942">
        <v>1910</v>
      </c>
      <c r="B1942" s="163">
        <f ca="1">OFFSET(InputPriceData!B$15,CalculationsAndCharts!$A1942+$A$11,0,1,1)</f>
        <v>39245</v>
      </c>
      <c r="C1942" s="3">
        <f ca="1">OFFSET(InputPriceData!G$15,CalculationsAndCharts!$A1942+$A$11,IF($C$7,8,0),1,1)</f>
        <v>775700</v>
      </c>
      <c r="D1942" s="4">
        <f ca="1">OFFSET(InputPriceData!C$15,CalculationsAndCharts!$A1942+$A$11,IF($C$7,8,0),1,1)</f>
        <v>15.86</v>
      </c>
      <c r="E1942" s="4">
        <f ca="1">OFFSET(InputPriceData!D$15,CalculationsAndCharts!$A1942+$A$11,IF($C$7,8,0),1,1)</f>
        <v>16.23</v>
      </c>
      <c r="F1942" s="4">
        <f ca="1">OFFSET(InputPriceData!E$15,CalculationsAndCharts!$A1942+$A$11,IF($C$7,8,0),1,1)</f>
        <v>15.36</v>
      </c>
      <c r="G1942" s="4">
        <f ca="1">OFFSET(InputPriceData!F$15,CalculationsAndCharts!$A1942+$A$11,IF($C$7,8,0),1,1)</f>
        <v>15.9</v>
      </c>
      <c r="H1942" s="128"/>
      <c r="I1942" s="128"/>
      <c r="K1942" s="124"/>
      <c r="L1942" s="279"/>
      <c r="M1942" s="281"/>
      <c r="N1942" s="280"/>
      <c r="O1942" s="4"/>
      <c r="P1942" s="4"/>
      <c r="Q1942" s="3"/>
      <c r="S1942" s="309">
        <f t="shared" ca="1" si="797"/>
        <v>18.82</v>
      </c>
      <c r="T1942" s="309">
        <f t="shared" ca="1" si="798"/>
        <v>15.9</v>
      </c>
      <c r="U1942" s="310">
        <f t="shared" ca="1" si="790"/>
        <v>0</v>
      </c>
      <c r="V1942" s="310" t="b">
        <f t="shared" ca="1" si="799"/>
        <v>0</v>
      </c>
      <c r="W1942" s="3" t="b">
        <f t="shared" ca="1" si="800"/>
        <v>0</v>
      </c>
      <c r="X1942" s="3" t="str">
        <f t="shared" ca="1" si="801"/>
        <v/>
      </c>
      <c r="Y1942" s="3" t="str">
        <f t="shared" ca="1" si="791"/>
        <v/>
      </c>
      <c r="Z1942" s="3" t="str">
        <f t="shared" ca="1" si="802"/>
        <v/>
      </c>
      <c r="AA1942" s="3" t="str">
        <f t="shared" ca="1" si="803"/>
        <v/>
      </c>
      <c r="AB1942" s="205">
        <f t="shared" ca="1" si="804"/>
        <v>3582</v>
      </c>
      <c r="AC1942" s="205">
        <f t="shared" ca="1" si="805"/>
        <v>54</v>
      </c>
      <c r="AD1942" s="205">
        <f t="shared" ca="1" si="792"/>
        <v>66.333333333333329</v>
      </c>
      <c r="AE1942" s="205">
        <f t="shared" ca="1" si="793"/>
        <v>16.333333333333329</v>
      </c>
      <c r="AF1942" s="205">
        <f t="shared" ca="1" si="806"/>
        <v>3.2666666666666657</v>
      </c>
      <c r="AG1942" s="205"/>
      <c r="AH1942" s="205"/>
      <c r="AI1942" s="205"/>
      <c r="AJ1942" s="205"/>
      <c r="AK1942" s="4"/>
      <c r="AL1942" s="4"/>
      <c r="AM1942" s="309">
        <f t="shared" ca="1" si="807"/>
        <v>18.82</v>
      </c>
      <c r="AN1942" s="309">
        <f t="shared" ca="1" si="808"/>
        <v>15.9</v>
      </c>
      <c r="AO1942" s="310">
        <f t="shared" ca="1" si="809"/>
        <v>0</v>
      </c>
      <c r="AP1942" s="310" t="b">
        <f t="shared" ca="1" si="810"/>
        <v>0</v>
      </c>
      <c r="AQ1942" s="309">
        <f t="shared" ca="1" si="811"/>
        <v>0</v>
      </c>
      <c r="AR1942" s="205">
        <f t="shared" ca="1" si="794"/>
        <v>0</v>
      </c>
      <c r="AS1942" s="45" t="b">
        <f t="shared" ca="1" si="795"/>
        <v>0</v>
      </c>
      <c r="AT1942">
        <f t="shared" ca="1" si="796"/>
        <v>0</v>
      </c>
      <c r="AU1942" t="b">
        <f t="shared" ca="1" si="812"/>
        <v>0</v>
      </c>
      <c r="AV1942" t="b">
        <f t="shared" ca="1" si="813"/>
        <v>0</v>
      </c>
      <c r="AW1942" s="266" t="b">
        <f t="shared" ca="1" si="814"/>
        <v>0</v>
      </c>
      <c r="AX1942" s="266" t="b">
        <f t="shared" ca="1" si="815"/>
        <v>0</v>
      </c>
      <c r="AY1942" s="266" t="b">
        <f t="shared" ca="1" si="816"/>
        <v>0</v>
      </c>
    </row>
    <row r="1943" spans="1:51" x14ac:dyDescent="0.25">
      <c r="A1943">
        <v>1911</v>
      </c>
      <c r="B1943" s="163">
        <f ca="1">OFFSET(InputPriceData!B$15,CalculationsAndCharts!$A1943+$A$11,0,1,1)</f>
        <v>39244</v>
      </c>
      <c r="C1943" s="3">
        <f ca="1">OFFSET(InputPriceData!G$15,CalculationsAndCharts!$A1943+$A$11,IF($C$7,8,0),1,1)</f>
        <v>446900</v>
      </c>
      <c r="D1943" s="4">
        <f ca="1">OFFSET(InputPriceData!C$15,CalculationsAndCharts!$A1943+$A$11,IF($C$7,8,0),1,1)</f>
        <v>16.03</v>
      </c>
      <c r="E1943" s="4">
        <f ca="1">OFFSET(InputPriceData!D$15,CalculationsAndCharts!$A1943+$A$11,IF($C$7,8,0),1,1)</f>
        <v>16.11</v>
      </c>
      <c r="F1943" s="4">
        <f ca="1">OFFSET(InputPriceData!E$15,CalculationsAndCharts!$A1943+$A$11,IF($C$7,8,0),1,1)</f>
        <v>15.86</v>
      </c>
      <c r="G1943" s="4">
        <f ca="1">OFFSET(InputPriceData!F$15,CalculationsAndCharts!$A1943+$A$11,IF($C$7,8,0),1,1)</f>
        <v>15.98</v>
      </c>
      <c r="H1943" s="128"/>
      <c r="I1943" s="128"/>
      <c r="K1943" s="124"/>
      <c r="L1943" s="279"/>
      <c r="M1943" s="281"/>
      <c r="N1943" s="280"/>
      <c r="O1943" s="4"/>
      <c r="P1943" s="4"/>
      <c r="Q1943" s="3"/>
      <c r="S1943" s="309">
        <f t="shared" ca="1" si="797"/>
        <v>18.82</v>
      </c>
      <c r="T1943" s="309">
        <f t="shared" ca="1" si="798"/>
        <v>15.98</v>
      </c>
      <c r="U1943" s="310">
        <f t="shared" ca="1" si="790"/>
        <v>0</v>
      </c>
      <c r="V1943" s="310" t="b">
        <f t="shared" ca="1" si="799"/>
        <v>0</v>
      </c>
      <c r="W1943" s="3" t="b">
        <f t="shared" ca="1" si="800"/>
        <v>0</v>
      </c>
      <c r="X1943" s="3" t="str">
        <f t="shared" ca="1" si="801"/>
        <v/>
      </c>
      <c r="Y1943" s="3" t="str">
        <f t="shared" ca="1" si="791"/>
        <v/>
      </c>
      <c r="Z1943" s="3" t="str">
        <f t="shared" ca="1" si="802"/>
        <v/>
      </c>
      <c r="AA1943" s="3" t="str">
        <f t="shared" ca="1" si="803"/>
        <v/>
      </c>
      <c r="AB1943" s="205">
        <f t="shared" ca="1" si="804"/>
        <v>3582</v>
      </c>
      <c r="AC1943" s="205">
        <f t="shared" ca="1" si="805"/>
        <v>54</v>
      </c>
      <c r="AD1943" s="205">
        <f t="shared" ca="1" si="792"/>
        <v>66.333333333333329</v>
      </c>
      <c r="AE1943" s="205">
        <f t="shared" ca="1" si="793"/>
        <v>16.333333333333329</v>
      </c>
      <c r="AF1943" s="205">
        <f t="shared" ca="1" si="806"/>
        <v>3.2666666666666657</v>
      </c>
      <c r="AG1943" s="205"/>
      <c r="AH1943" s="205"/>
      <c r="AI1943" s="205"/>
      <c r="AJ1943" s="205"/>
      <c r="AK1943" s="4"/>
      <c r="AL1943" s="4"/>
      <c r="AM1943" s="309">
        <f t="shared" ca="1" si="807"/>
        <v>18.82</v>
      </c>
      <c r="AN1943" s="309">
        <f t="shared" ca="1" si="808"/>
        <v>15.98</v>
      </c>
      <c r="AO1943" s="310">
        <f t="shared" ca="1" si="809"/>
        <v>0</v>
      </c>
      <c r="AP1943" s="310" t="b">
        <f t="shared" ca="1" si="810"/>
        <v>0</v>
      </c>
      <c r="AQ1943" s="309">
        <f t="shared" ca="1" si="811"/>
        <v>0</v>
      </c>
      <c r="AR1943" s="205">
        <f t="shared" ca="1" si="794"/>
        <v>0</v>
      </c>
      <c r="AS1943" s="45" t="b">
        <f t="shared" ca="1" si="795"/>
        <v>0</v>
      </c>
      <c r="AT1943">
        <f t="shared" ca="1" si="796"/>
        <v>0</v>
      </c>
      <c r="AU1943" t="b">
        <f t="shared" ca="1" si="812"/>
        <v>0</v>
      </c>
      <c r="AV1943" t="b">
        <f t="shared" ca="1" si="813"/>
        <v>0</v>
      </c>
      <c r="AW1943" s="266" t="b">
        <f t="shared" ca="1" si="814"/>
        <v>0</v>
      </c>
      <c r="AX1943" s="266" t="b">
        <f t="shared" ca="1" si="815"/>
        <v>0</v>
      </c>
      <c r="AY1943" s="266" t="b">
        <f t="shared" ca="1" si="816"/>
        <v>1</v>
      </c>
    </row>
    <row r="1944" spans="1:51" x14ac:dyDescent="0.25">
      <c r="A1944">
        <v>1912</v>
      </c>
      <c r="B1944" s="163">
        <f ca="1">OFFSET(InputPriceData!B$15,CalculationsAndCharts!$A1944+$A$11,0,1,1)</f>
        <v>39241</v>
      </c>
      <c r="C1944" s="3">
        <f ca="1">OFFSET(InputPriceData!G$15,CalculationsAndCharts!$A1944+$A$11,IF($C$7,8,0),1,1)</f>
        <v>331000</v>
      </c>
      <c r="D1944" s="4">
        <f ca="1">OFFSET(InputPriceData!C$15,CalculationsAndCharts!$A1944+$A$11,IF($C$7,8,0),1,1)</f>
        <v>16</v>
      </c>
      <c r="E1944" s="4">
        <f ca="1">OFFSET(InputPriceData!D$15,CalculationsAndCharts!$A1944+$A$11,IF($C$7,8,0),1,1)</f>
        <v>16.25</v>
      </c>
      <c r="F1944" s="4">
        <f ca="1">OFFSET(InputPriceData!E$15,CalculationsAndCharts!$A1944+$A$11,IF($C$7,8,0),1,1)</f>
        <v>15.89</v>
      </c>
      <c r="G1944" s="4">
        <f ca="1">OFFSET(InputPriceData!F$15,CalculationsAndCharts!$A1944+$A$11,IF($C$7,8,0),1,1)</f>
        <v>16.11</v>
      </c>
      <c r="H1944" s="128"/>
      <c r="I1944" s="128"/>
      <c r="K1944" s="124"/>
      <c r="L1944" s="279"/>
      <c r="M1944" s="281"/>
      <c r="N1944" s="280"/>
      <c r="O1944" s="4"/>
      <c r="P1944" s="4"/>
      <c r="Q1944" s="3"/>
      <c r="S1944" s="309">
        <f t="shared" ca="1" si="797"/>
        <v>18.82</v>
      </c>
      <c r="T1944" s="309">
        <f t="shared" ca="1" si="798"/>
        <v>16</v>
      </c>
      <c r="U1944" s="310">
        <f t="shared" ca="1" si="790"/>
        <v>3.9007092198581353E-2</v>
      </c>
      <c r="V1944" s="310" t="b">
        <f t="shared" ca="1" si="799"/>
        <v>0</v>
      </c>
      <c r="W1944" s="3" t="b">
        <f t="shared" ca="1" si="800"/>
        <v>0</v>
      </c>
      <c r="X1944" s="3" t="str">
        <f t="shared" ca="1" si="801"/>
        <v/>
      </c>
      <c r="Y1944" s="3" t="str">
        <f t="shared" ca="1" si="791"/>
        <v/>
      </c>
      <c r="Z1944" s="3" t="str">
        <f t="shared" ca="1" si="802"/>
        <v/>
      </c>
      <c r="AA1944" s="3" t="str">
        <f t="shared" ca="1" si="803"/>
        <v/>
      </c>
      <c r="AB1944" s="205">
        <f t="shared" ca="1" si="804"/>
        <v>3582</v>
      </c>
      <c r="AC1944" s="205">
        <f t="shared" ca="1" si="805"/>
        <v>54</v>
      </c>
      <c r="AD1944" s="205">
        <f t="shared" ca="1" si="792"/>
        <v>66.333333333333329</v>
      </c>
      <c r="AE1944" s="205">
        <f t="shared" ca="1" si="793"/>
        <v>16.333333333333329</v>
      </c>
      <c r="AF1944" s="205">
        <f t="shared" ca="1" si="806"/>
        <v>3.2666666666666657</v>
      </c>
      <c r="AG1944" s="205"/>
      <c r="AH1944" s="205"/>
      <c r="AI1944" s="205"/>
      <c r="AJ1944" s="205"/>
      <c r="AK1944" s="4"/>
      <c r="AL1944" s="4"/>
      <c r="AM1944" s="309">
        <f t="shared" ca="1" si="807"/>
        <v>18.82</v>
      </c>
      <c r="AN1944" s="309">
        <f t="shared" ca="1" si="808"/>
        <v>16</v>
      </c>
      <c r="AO1944" s="310">
        <f t="shared" ca="1" si="809"/>
        <v>3.9007092198581353E-2</v>
      </c>
      <c r="AP1944" s="310" t="b">
        <f t="shared" ca="1" si="810"/>
        <v>0</v>
      </c>
      <c r="AQ1944" s="309">
        <f t="shared" ca="1" si="811"/>
        <v>0.49199999999999994</v>
      </c>
      <c r="AR1944" s="205">
        <f t="shared" ca="1" si="794"/>
        <v>15.907999999999998</v>
      </c>
      <c r="AS1944" s="45" t="b">
        <f t="shared" ca="1" si="795"/>
        <v>1</v>
      </c>
      <c r="AT1944">
        <f t="shared" ca="1" si="796"/>
        <v>3</v>
      </c>
      <c r="AU1944" t="b">
        <f t="shared" ca="1" si="812"/>
        <v>0</v>
      </c>
      <c r="AV1944" t="b">
        <f t="shared" ca="1" si="813"/>
        <v>1</v>
      </c>
      <c r="AW1944" s="266" t="b">
        <f t="shared" ca="1" si="814"/>
        <v>0</v>
      </c>
      <c r="AX1944" s="266" t="b">
        <f t="shared" ca="1" si="815"/>
        <v>1</v>
      </c>
      <c r="AY1944" s="266" t="b">
        <f t="shared" ca="1" si="816"/>
        <v>0</v>
      </c>
    </row>
    <row r="1945" spans="1:51" x14ac:dyDescent="0.25">
      <c r="A1945">
        <v>1913</v>
      </c>
      <c r="B1945" s="163">
        <f ca="1">OFFSET(InputPriceData!B$15,CalculationsAndCharts!$A1945+$A$11,0,1,1)</f>
        <v>39240</v>
      </c>
      <c r="C1945" s="3">
        <f ca="1">OFFSET(InputPriceData!G$15,CalculationsAndCharts!$A1945+$A$11,IF($C$7,8,0),1,1)</f>
        <v>487500</v>
      </c>
      <c r="D1945" s="4">
        <f ca="1">OFFSET(InputPriceData!C$15,CalculationsAndCharts!$A1945+$A$11,IF($C$7,8,0),1,1)</f>
        <v>16.260000000000002</v>
      </c>
      <c r="E1945" s="4">
        <f ca="1">OFFSET(InputPriceData!D$15,CalculationsAndCharts!$A1945+$A$11,IF($C$7,8,0),1,1)</f>
        <v>16.329999999999998</v>
      </c>
      <c r="F1945" s="4">
        <f ca="1">OFFSET(InputPriceData!E$15,CalculationsAndCharts!$A1945+$A$11,IF($C$7,8,0),1,1)</f>
        <v>16</v>
      </c>
      <c r="G1945" s="4">
        <f ca="1">OFFSET(InputPriceData!F$15,CalculationsAndCharts!$A1945+$A$11,IF($C$7,8,0),1,1)</f>
        <v>16</v>
      </c>
      <c r="H1945" s="128"/>
      <c r="I1945" s="128"/>
      <c r="K1945" s="124"/>
      <c r="L1945" s="279"/>
      <c r="M1945" s="281"/>
      <c r="N1945" s="280"/>
      <c r="O1945" s="4"/>
      <c r="P1945" s="4"/>
      <c r="Q1945" s="3"/>
      <c r="S1945" s="309">
        <f t="shared" ca="1" si="797"/>
        <v>18.82</v>
      </c>
      <c r="T1945" s="309">
        <f t="shared" ca="1" si="798"/>
        <v>16</v>
      </c>
      <c r="U1945" s="310">
        <f t="shared" ca="1" si="790"/>
        <v>0</v>
      </c>
      <c r="V1945" s="310" t="b">
        <f t="shared" ca="1" si="799"/>
        <v>0</v>
      </c>
      <c r="W1945" s="3" t="b">
        <f t="shared" ca="1" si="800"/>
        <v>1</v>
      </c>
      <c r="X1945" s="3">
        <f t="shared" ca="1" si="801"/>
        <v>16.86</v>
      </c>
      <c r="Y1945" s="3">
        <f t="shared" ca="1" si="791"/>
        <v>-5.1008303677342788</v>
      </c>
      <c r="Z1945" s="3">
        <f t="shared" ca="1" si="802"/>
        <v>-5.1008303677342788</v>
      </c>
      <c r="AA1945" s="3">
        <f t="shared" ca="1" si="803"/>
        <v>24</v>
      </c>
      <c r="AB1945" s="205">
        <f t="shared" ca="1" si="804"/>
        <v>3582</v>
      </c>
      <c r="AC1945" s="205">
        <f t="shared" ca="1" si="805"/>
        <v>54</v>
      </c>
      <c r="AD1945" s="205">
        <f t="shared" ca="1" si="792"/>
        <v>66.333333333333329</v>
      </c>
      <c r="AE1945" s="205">
        <f t="shared" ca="1" si="793"/>
        <v>16.333333333333329</v>
      </c>
      <c r="AF1945" s="205">
        <f t="shared" ca="1" si="806"/>
        <v>3.2666666666666657</v>
      </c>
      <c r="AG1945" s="205"/>
      <c r="AH1945" s="205"/>
      <c r="AI1945" s="205"/>
      <c r="AJ1945" s="205"/>
      <c r="AK1945" s="4"/>
      <c r="AL1945" s="4"/>
      <c r="AM1945" s="309">
        <f t="shared" ca="1" si="807"/>
        <v>18.82</v>
      </c>
      <c r="AN1945" s="309">
        <f t="shared" ca="1" si="808"/>
        <v>16</v>
      </c>
      <c r="AO1945" s="310">
        <f t="shared" ca="1" si="809"/>
        <v>0</v>
      </c>
      <c r="AP1945" s="310" t="b">
        <f t="shared" ca="1" si="810"/>
        <v>0</v>
      </c>
      <c r="AQ1945" s="309">
        <f t="shared" ca="1" si="811"/>
        <v>0.49199999999999994</v>
      </c>
      <c r="AR1945" s="205">
        <f t="shared" ca="1" si="794"/>
        <v>15.907999999999998</v>
      </c>
      <c r="AS1945" s="45" t="b">
        <f t="shared" ca="1" si="795"/>
        <v>0</v>
      </c>
      <c r="AT1945">
        <f t="shared" ca="1" si="796"/>
        <v>2</v>
      </c>
      <c r="AU1945" t="b">
        <f t="shared" ca="1" si="812"/>
        <v>0</v>
      </c>
      <c r="AV1945" t="b">
        <f t="shared" ca="1" si="813"/>
        <v>0</v>
      </c>
      <c r="AW1945" s="266" t="b">
        <f t="shared" ca="1" si="814"/>
        <v>0</v>
      </c>
      <c r="AX1945" s="266" t="b">
        <f t="shared" ca="1" si="815"/>
        <v>1</v>
      </c>
      <c r="AY1945" s="266" t="b">
        <f t="shared" ca="1" si="816"/>
        <v>0</v>
      </c>
    </row>
    <row r="1946" spans="1:51" x14ac:dyDescent="0.25">
      <c r="A1946">
        <v>1914</v>
      </c>
      <c r="B1946" s="163">
        <f ca="1">OFFSET(InputPriceData!B$15,CalculationsAndCharts!$A1946+$A$11,0,1,1)</f>
        <v>39239</v>
      </c>
      <c r="C1946" s="3">
        <f ca="1">OFFSET(InputPriceData!G$15,CalculationsAndCharts!$A1946+$A$11,IF($C$7,8,0),1,1)</f>
        <v>475500</v>
      </c>
      <c r="D1946" s="4">
        <f ca="1">OFFSET(InputPriceData!C$15,CalculationsAndCharts!$A1946+$A$11,IF($C$7,8,0),1,1)</f>
        <v>16.399999999999999</v>
      </c>
      <c r="E1946" s="4">
        <f ca="1">OFFSET(InputPriceData!D$15,CalculationsAndCharts!$A1946+$A$11,IF($C$7,8,0),1,1)</f>
        <v>16.579999999999998</v>
      </c>
      <c r="F1946" s="4">
        <f ca="1">OFFSET(InputPriceData!E$15,CalculationsAndCharts!$A1946+$A$11,IF($C$7,8,0),1,1)</f>
        <v>16.059999999999999</v>
      </c>
      <c r="G1946" s="4">
        <f ca="1">OFFSET(InputPriceData!F$15,CalculationsAndCharts!$A1946+$A$11,IF($C$7,8,0),1,1)</f>
        <v>16.36</v>
      </c>
      <c r="H1946" s="128"/>
      <c r="I1946" s="128"/>
      <c r="K1946" s="124"/>
      <c r="L1946" s="279"/>
      <c r="M1946" s="281"/>
      <c r="N1946" s="280"/>
      <c r="O1946" s="4"/>
      <c r="P1946" s="4"/>
      <c r="Q1946" s="3"/>
      <c r="S1946" s="309">
        <f t="shared" ca="1" si="797"/>
        <v>18.82</v>
      </c>
      <c r="T1946" s="309">
        <f t="shared" ca="1" si="798"/>
        <v>16.36</v>
      </c>
      <c r="U1946" s="310">
        <f t="shared" ca="1" si="790"/>
        <v>0</v>
      </c>
      <c r="V1946" s="310" t="b">
        <f t="shared" ca="1" si="799"/>
        <v>0</v>
      </c>
      <c r="W1946" s="3" t="b">
        <f t="shared" ca="1" si="800"/>
        <v>0</v>
      </c>
      <c r="X1946" s="3" t="str">
        <f t="shared" ca="1" si="801"/>
        <v/>
      </c>
      <c r="Y1946" s="3" t="str">
        <f t="shared" ca="1" si="791"/>
        <v/>
      </c>
      <c r="Z1946" s="3" t="str">
        <f t="shared" ca="1" si="802"/>
        <v/>
      </c>
      <c r="AA1946" s="3" t="str">
        <f t="shared" ca="1" si="803"/>
        <v/>
      </c>
      <c r="AB1946" s="205">
        <f t="shared" ca="1" si="804"/>
        <v>3558</v>
      </c>
      <c r="AC1946" s="205">
        <f t="shared" ca="1" si="805"/>
        <v>53</v>
      </c>
      <c r="AD1946" s="205">
        <f t="shared" ca="1" si="792"/>
        <v>67.132075471698116</v>
      </c>
      <c r="AE1946" s="205">
        <f t="shared" ca="1" si="793"/>
        <v>17.132075471698116</v>
      </c>
      <c r="AF1946" s="205">
        <f t="shared" ca="1" si="806"/>
        <v>3.4264150943396232</v>
      </c>
      <c r="AG1946" s="205"/>
      <c r="AH1946" s="205"/>
      <c r="AI1946" s="205"/>
      <c r="AJ1946" s="205"/>
      <c r="AK1946" s="4"/>
      <c r="AL1946" s="4"/>
      <c r="AM1946" s="309">
        <f t="shared" ca="1" si="807"/>
        <v>18.82</v>
      </c>
      <c r="AN1946" s="309">
        <f t="shared" ca="1" si="808"/>
        <v>16.36</v>
      </c>
      <c r="AO1946" s="310">
        <f t="shared" ca="1" si="809"/>
        <v>0</v>
      </c>
      <c r="AP1946" s="310" t="b">
        <f t="shared" ca="1" si="810"/>
        <v>0</v>
      </c>
      <c r="AQ1946" s="309">
        <f t="shared" ca="1" si="811"/>
        <v>0.49199999999999994</v>
      </c>
      <c r="AR1946" s="205">
        <f t="shared" ca="1" si="794"/>
        <v>15.907999999999998</v>
      </c>
      <c r="AS1946" s="45" t="b">
        <f t="shared" ca="1" si="795"/>
        <v>0</v>
      </c>
      <c r="AT1946">
        <f t="shared" ca="1" si="796"/>
        <v>1</v>
      </c>
      <c r="AU1946" t="b">
        <f t="shared" ca="1" si="812"/>
        <v>0</v>
      </c>
      <c r="AV1946" t="b">
        <f t="shared" ca="1" si="813"/>
        <v>0</v>
      </c>
      <c r="AW1946" s="266" t="b">
        <f t="shared" ca="1" si="814"/>
        <v>1</v>
      </c>
      <c r="AX1946" s="266" t="b">
        <f t="shared" ca="1" si="815"/>
        <v>1</v>
      </c>
      <c r="AY1946" s="266" t="b">
        <f t="shared" ca="1" si="816"/>
        <v>0</v>
      </c>
    </row>
    <row r="1947" spans="1:51" x14ac:dyDescent="0.25">
      <c r="A1947">
        <v>1915</v>
      </c>
      <c r="B1947" s="163">
        <f ca="1">OFFSET(InputPriceData!B$15,CalculationsAndCharts!$A1947+$A$11,0,1,1)</f>
        <v>39238</v>
      </c>
      <c r="C1947" s="3">
        <f ca="1">OFFSET(InputPriceData!G$15,CalculationsAndCharts!$A1947+$A$11,IF($C$7,8,0),1,1)</f>
        <v>414500</v>
      </c>
      <c r="D1947" s="4">
        <f ca="1">OFFSET(InputPriceData!C$15,CalculationsAndCharts!$A1947+$A$11,IF($C$7,8,0),1,1)</f>
        <v>16.79</v>
      </c>
      <c r="E1947" s="4">
        <f ca="1">OFFSET(InputPriceData!D$15,CalculationsAndCharts!$A1947+$A$11,IF($C$7,8,0),1,1)</f>
        <v>16.84</v>
      </c>
      <c r="F1947" s="4">
        <f ca="1">OFFSET(InputPriceData!E$15,CalculationsAndCharts!$A1947+$A$11,IF($C$7,8,0),1,1)</f>
        <v>16.440000000000001</v>
      </c>
      <c r="G1947" s="4">
        <f ca="1">OFFSET(InputPriceData!F$15,CalculationsAndCharts!$A1947+$A$11,IF($C$7,8,0),1,1)</f>
        <v>16.559999999999999</v>
      </c>
      <c r="H1947" s="128"/>
      <c r="I1947" s="128"/>
      <c r="K1947" s="124"/>
      <c r="L1947" s="279"/>
      <c r="M1947" s="281"/>
      <c r="N1947" s="280"/>
      <c r="O1947" s="4"/>
      <c r="P1947" s="4"/>
      <c r="Q1947" s="3"/>
      <c r="S1947" s="309">
        <f t="shared" ca="1" si="797"/>
        <v>18.82</v>
      </c>
      <c r="T1947" s="309">
        <f t="shared" ca="1" si="798"/>
        <v>16.36</v>
      </c>
      <c r="U1947" s="310">
        <f t="shared" ca="1" si="790"/>
        <v>8.130081300812976E-2</v>
      </c>
      <c r="V1947" s="310" t="b">
        <f t="shared" ca="1" si="799"/>
        <v>1</v>
      </c>
      <c r="W1947" s="3" t="b">
        <f t="shared" ca="1" si="800"/>
        <v>0</v>
      </c>
      <c r="X1947" s="3" t="str">
        <f t="shared" ca="1" si="801"/>
        <v/>
      </c>
      <c r="Y1947" s="3" t="str">
        <f t="shared" ca="1" si="791"/>
        <v/>
      </c>
      <c r="Z1947" s="3" t="str">
        <f t="shared" ca="1" si="802"/>
        <v/>
      </c>
      <c r="AA1947" s="3" t="str">
        <f t="shared" ca="1" si="803"/>
        <v/>
      </c>
      <c r="AB1947" s="205">
        <f t="shared" ca="1" si="804"/>
        <v>3558</v>
      </c>
      <c r="AC1947" s="205">
        <f t="shared" ca="1" si="805"/>
        <v>53</v>
      </c>
      <c r="AD1947" s="205">
        <f t="shared" ca="1" si="792"/>
        <v>67.132075471698116</v>
      </c>
      <c r="AE1947" s="205">
        <f t="shared" ca="1" si="793"/>
        <v>17.132075471698116</v>
      </c>
      <c r="AF1947" s="205">
        <f t="shared" ca="1" si="806"/>
        <v>3.4264150943396232</v>
      </c>
      <c r="AG1947" s="205"/>
      <c r="AH1947" s="205"/>
      <c r="AI1947" s="205"/>
      <c r="AJ1947" s="205"/>
      <c r="AK1947" s="4"/>
      <c r="AL1947" s="4"/>
      <c r="AM1947" s="309">
        <f t="shared" ca="1" si="807"/>
        <v>18.82</v>
      </c>
      <c r="AN1947" s="309">
        <f t="shared" ca="1" si="808"/>
        <v>16.36</v>
      </c>
      <c r="AO1947" s="310">
        <f t="shared" ca="1" si="809"/>
        <v>8.130081300812976E-2</v>
      </c>
      <c r="AP1947" s="310" t="b">
        <f t="shared" ca="1" si="810"/>
        <v>1</v>
      </c>
      <c r="AQ1947" s="309">
        <f t="shared" ca="1" si="811"/>
        <v>0</v>
      </c>
      <c r="AR1947" s="205">
        <f t="shared" ca="1" si="794"/>
        <v>0</v>
      </c>
      <c r="AS1947" s="45" t="b">
        <f t="shared" ca="1" si="795"/>
        <v>0</v>
      </c>
      <c r="AT1947">
        <f t="shared" ca="1" si="796"/>
        <v>0</v>
      </c>
      <c r="AU1947" t="b">
        <f t="shared" ca="1" si="812"/>
        <v>0</v>
      </c>
      <c r="AV1947" t="b">
        <f t="shared" ca="1" si="813"/>
        <v>0</v>
      </c>
      <c r="AW1947" s="266" t="b">
        <f t="shared" ca="1" si="814"/>
        <v>0</v>
      </c>
      <c r="AX1947" s="266" t="b">
        <f t="shared" ca="1" si="815"/>
        <v>0</v>
      </c>
      <c r="AY1947" s="266" t="b">
        <f t="shared" ca="1" si="816"/>
        <v>0</v>
      </c>
    </row>
    <row r="1948" spans="1:51" x14ac:dyDescent="0.25">
      <c r="A1948">
        <v>1916</v>
      </c>
      <c r="B1948" s="163">
        <f ca="1">OFFSET(InputPriceData!B$15,CalculationsAndCharts!$A1948+$A$11,0,1,1)</f>
        <v>39237</v>
      </c>
      <c r="C1948" s="3">
        <f ca="1">OFFSET(InputPriceData!G$15,CalculationsAndCharts!$A1948+$A$11,IF($C$7,8,0),1,1)</f>
        <v>413600</v>
      </c>
      <c r="D1948" s="4">
        <f ca="1">OFFSET(InputPriceData!C$15,CalculationsAndCharts!$A1948+$A$11,IF($C$7,8,0),1,1)</f>
        <v>16.7</v>
      </c>
      <c r="E1948" s="4">
        <f ca="1">OFFSET(InputPriceData!D$15,CalculationsAndCharts!$A1948+$A$11,IF($C$7,8,0),1,1)</f>
        <v>16.91</v>
      </c>
      <c r="F1948" s="4">
        <f ca="1">OFFSET(InputPriceData!E$15,CalculationsAndCharts!$A1948+$A$11,IF($C$7,8,0),1,1)</f>
        <v>16.579999999999998</v>
      </c>
      <c r="G1948" s="4">
        <f ca="1">OFFSET(InputPriceData!F$15,CalculationsAndCharts!$A1948+$A$11,IF($C$7,8,0),1,1)</f>
        <v>16.91</v>
      </c>
      <c r="H1948" s="128"/>
      <c r="I1948" s="128"/>
      <c r="K1948" s="124"/>
      <c r="L1948" s="279"/>
      <c r="M1948" s="281"/>
      <c r="N1948" s="280"/>
      <c r="O1948" s="4"/>
      <c r="P1948" s="4"/>
      <c r="Q1948" s="3"/>
      <c r="S1948" s="309">
        <f t="shared" ca="1" si="797"/>
        <v>18.82</v>
      </c>
      <c r="T1948" s="309">
        <f t="shared" ca="1" si="798"/>
        <v>16.36</v>
      </c>
      <c r="U1948" s="310">
        <f t="shared" ca="1" si="790"/>
        <v>0.22357723577235794</v>
      </c>
      <c r="V1948" s="310" t="b">
        <f t="shared" ca="1" si="799"/>
        <v>0</v>
      </c>
      <c r="W1948" s="3" t="b">
        <f t="shared" ca="1" si="800"/>
        <v>0</v>
      </c>
      <c r="X1948" s="3" t="str">
        <f t="shared" ca="1" si="801"/>
        <v/>
      </c>
      <c r="Y1948" s="3" t="str">
        <f t="shared" ca="1" si="791"/>
        <v/>
      </c>
      <c r="Z1948" s="3" t="str">
        <f t="shared" ca="1" si="802"/>
        <v/>
      </c>
      <c r="AA1948" s="3" t="str">
        <f t="shared" ca="1" si="803"/>
        <v/>
      </c>
      <c r="AB1948" s="205">
        <f t="shared" ca="1" si="804"/>
        <v>3558</v>
      </c>
      <c r="AC1948" s="205">
        <f t="shared" ca="1" si="805"/>
        <v>53</v>
      </c>
      <c r="AD1948" s="205">
        <f t="shared" ca="1" si="792"/>
        <v>67.132075471698116</v>
      </c>
      <c r="AE1948" s="205">
        <f t="shared" ca="1" si="793"/>
        <v>17.132075471698116</v>
      </c>
      <c r="AF1948" s="205">
        <f t="shared" ca="1" si="806"/>
        <v>3.4264150943396232</v>
      </c>
      <c r="AG1948" s="205"/>
      <c r="AH1948" s="205"/>
      <c r="AI1948" s="205"/>
      <c r="AJ1948" s="205"/>
      <c r="AK1948" s="4"/>
      <c r="AL1948" s="4"/>
      <c r="AM1948" s="309">
        <f t="shared" ca="1" si="807"/>
        <v>18.82</v>
      </c>
      <c r="AN1948" s="309">
        <f t="shared" ca="1" si="808"/>
        <v>16.36</v>
      </c>
      <c r="AO1948" s="310">
        <f t="shared" ca="1" si="809"/>
        <v>0.22357723577235794</v>
      </c>
      <c r="AP1948" s="310" t="b">
        <f t="shared" ca="1" si="810"/>
        <v>0</v>
      </c>
      <c r="AQ1948" s="309">
        <f t="shared" ca="1" si="811"/>
        <v>0</v>
      </c>
      <c r="AR1948" s="205">
        <f t="shared" ca="1" si="794"/>
        <v>0</v>
      </c>
      <c r="AS1948" s="45" t="b">
        <f t="shared" ca="1" si="795"/>
        <v>0</v>
      </c>
      <c r="AT1948">
        <f t="shared" ca="1" si="796"/>
        <v>0</v>
      </c>
      <c r="AU1948" t="b">
        <f t="shared" ca="1" si="812"/>
        <v>0</v>
      </c>
      <c r="AV1948" t="b">
        <f t="shared" ca="1" si="813"/>
        <v>0</v>
      </c>
      <c r="AW1948" s="266" t="b">
        <f t="shared" ca="1" si="814"/>
        <v>0</v>
      </c>
      <c r="AX1948" s="266" t="b">
        <f t="shared" ca="1" si="815"/>
        <v>0</v>
      </c>
      <c r="AY1948" s="266" t="b">
        <f t="shared" ca="1" si="816"/>
        <v>0</v>
      </c>
    </row>
    <row r="1949" spans="1:51" x14ac:dyDescent="0.25">
      <c r="A1949">
        <v>1917</v>
      </c>
      <c r="B1949" s="163">
        <f ca="1">OFFSET(InputPriceData!B$15,CalculationsAndCharts!$A1949+$A$11,0,1,1)</f>
        <v>39234</v>
      </c>
      <c r="C1949" s="3">
        <f ca="1">OFFSET(InputPriceData!G$15,CalculationsAndCharts!$A1949+$A$11,IF($C$7,8,0),1,1)</f>
        <v>332800</v>
      </c>
      <c r="D1949" s="4">
        <f ca="1">OFFSET(InputPriceData!C$15,CalculationsAndCharts!$A1949+$A$11,IF($C$7,8,0),1,1)</f>
        <v>16.899999999999999</v>
      </c>
      <c r="E1949" s="4">
        <f ca="1">OFFSET(InputPriceData!D$15,CalculationsAndCharts!$A1949+$A$11,IF($C$7,8,0),1,1)</f>
        <v>16.989999999999998</v>
      </c>
      <c r="F1949" s="4">
        <f ca="1">OFFSET(InputPriceData!E$15,CalculationsAndCharts!$A1949+$A$11,IF($C$7,8,0),1,1)</f>
        <v>16.63</v>
      </c>
      <c r="G1949" s="4">
        <f ca="1">OFFSET(InputPriceData!F$15,CalculationsAndCharts!$A1949+$A$11,IF($C$7,8,0),1,1)</f>
        <v>16.809999999999999</v>
      </c>
      <c r="H1949" s="128"/>
      <c r="I1949" s="128"/>
      <c r="K1949" s="124"/>
      <c r="L1949" s="279"/>
      <c r="M1949" s="281"/>
      <c r="N1949" s="280"/>
      <c r="O1949" s="4"/>
      <c r="P1949" s="4"/>
      <c r="Q1949" s="3"/>
      <c r="S1949" s="309">
        <f t="shared" ca="1" si="797"/>
        <v>18.82</v>
      </c>
      <c r="T1949" s="309">
        <f t="shared" ca="1" si="798"/>
        <v>16.36</v>
      </c>
      <c r="U1949" s="310">
        <f t="shared" ca="1" si="790"/>
        <v>0.18292682926829232</v>
      </c>
      <c r="V1949" s="310" t="b">
        <f t="shared" ca="1" si="799"/>
        <v>0</v>
      </c>
      <c r="W1949" s="3" t="b">
        <f t="shared" ca="1" si="800"/>
        <v>0</v>
      </c>
      <c r="X1949" s="3" t="str">
        <f t="shared" ca="1" si="801"/>
        <v/>
      </c>
      <c r="Y1949" s="3" t="str">
        <f t="shared" ca="1" si="791"/>
        <v/>
      </c>
      <c r="Z1949" s="3" t="str">
        <f t="shared" ca="1" si="802"/>
        <v/>
      </c>
      <c r="AA1949" s="3" t="str">
        <f t="shared" ca="1" si="803"/>
        <v/>
      </c>
      <c r="AB1949" s="205">
        <f t="shared" ca="1" si="804"/>
        <v>3558</v>
      </c>
      <c r="AC1949" s="205">
        <f t="shared" ca="1" si="805"/>
        <v>53</v>
      </c>
      <c r="AD1949" s="205">
        <f t="shared" ca="1" si="792"/>
        <v>67.132075471698116</v>
      </c>
      <c r="AE1949" s="205">
        <f t="shared" ca="1" si="793"/>
        <v>17.132075471698116</v>
      </c>
      <c r="AF1949" s="205">
        <f t="shared" ca="1" si="806"/>
        <v>3.4264150943396232</v>
      </c>
      <c r="AG1949" s="205"/>
      <c r="AH1949" s="205"/>
      <c r="AI1949" s="205"/>
      <c r="AJ1949" s="205"/>
      <c r="AK1949" s="4"/>
      <c r="AL1949" s="4"/>
      <c r="AM1949" s="309">
        <f t="shared" ca="1" si="807"/>
        <v>18.82</v>
      </c>
      <c r="AN1949" s="309">
        <f t="shared" ca="1" si="808"/>
        <v>16.36</v>
      </c>
      <c r="AO1949" s="310">
        <f t="shared" ca="1" si="809"/>
        <v>0.18292682926829232</v>
      </c>
      <c r="AP1949" s="310" t="b">
        <f t="shared" ca="1" si="810"/>
        <v>0</v>
      </c>
      <c r="AQ1949" s="309">
        <f t="shared" ca="1" si="811"/>
        <v>0</v>
      </c>
      <c r="AR1949" s="205">
        <f t="shared" ca="1" si="794"/>
        <v>0</v>
      </c>
      <c r="AS1949" s="45" t="b">
        <f t="shared" ca="1" si="795"/>
        <v>0</v>
      </c>
      <c r="AT1949">
        <f t="shared" ca="1" si="796"/>
        <v>0</v>
      </c>
      <c r="AU1949" t="b">
        <f t="shared" ca="1" si="812"/>
        <v>0</v>
      </c>
      <c r="AV1949" t="b">
        <f t="shared" ca="1" si="813"/>
        <v>0</v>
      </c>
      <c r="AW1949" s="266" t="b">
        <f t="shared" ca="1" si="814"/>
        <v>0</v>
      </c>
      <c r="AX1949" s="266" t="b">
        <f t="shared" ca="1" si="815"/>
        <v>0</v>
      </c>
      <c r="AY1949" s="266" t="b">
        <f t="shared" ca="1" si="816"/>
        <v>0</v>
      </c>
    </row>
    <row r="1950" spans="1:51" x14ac:dyDescent="0.25">
      <c r="A1950">
        <v>1918</v>
      </c>
      <c r="B1950" s="163">
        <f ca="1">OFFSET(InputPriceData!B$15,CalculationsAndCharts!$A1950+$A$11,0,1,1)</f>
        <v>39233</v>
      </c>
      <c r="C1950" s="3">
        <f ca="1">OFFSET(InputPriceData!G$15,CalculationsAndCharts!$A1950+$A$11,IF($C$7,8,0),1,1)</f>
        <v>597400</v>
      </c>
      <c r="D1950" s="4">
        <f ca="1">OFFSET(InputPriceData!C$15,CalculationsAndCharts!$A1950+$A$11,IF($C$7,8,0),1,1)</f>
        <v>17</v>
      </c>
      <c r="E1950" s="4">
        <f ca="1">OFFSET(InputPriceData!D$15,CalculationsAndCharts!$A1950+$A$11,IF($C$7,8,0),1,1)</f>
        <v>17.04</v>
      </c>
      <c r="F1950" s="4">
        <f ca="1">OFFSET(InputPriceData!E$15,CalculationsAndCharts!$A1950+$A$11,IF($C$7,8,0),1,1)</f>
        <v>16.68</v>
      </c>
      <c r="G1950" s="4">
        <f ca="1">OFFSET(InputPriceData!F$15,CalculationsAndCharts!$A1950+$A$11,IF($C$7,8,0),1,1)</f>
        <v>16.77</v>
      </c>
      <c r="H1950" s="128"/>
      <c r="I1950" s="128"/>
      <c r="K1950" s="124"/>
      <c r="L1950" s="279"/>
      <c r="M1950" s="281"/>
      <c r="N1950" s="280"/>
      <c r="O1950" s="4"/>
      <c r="P1950" s="4"/>
      <c r="Q1950" s="3"/>
      <c r="S1950" s="309">
        <f t="shared" ca="1" si="797"/>
        <v>18.82</v>
      </c>
      <c r="T1950" s="309">
        <f t="shared" ca="1" si="798"/>
        <v>16.36</v>
      </c>
      <c r="U1950" s="310">
        <f t="shared" ca="1" si="790"/>
        <v>0.16666666666666666</v>
      </c>
      <c r="V1950" s="310" t="b">
        <f t="shared" ca="1" si="799"/>
        <v>0</v>
      </c>
      <c r="W1950" s="3" t="b">
        <f t="shared" ca="1" si="800"/>
        <v>0</v>
      </c>
      <c r="X1950" s="3" t="str">
        <f t="shared" ca="1" si="801"/>
        <v/>
      </c>
      <c r="Y1950" s="3" t="str">
        <f t="shared" ca="1" si="791"/>
        <v/>
      </c>
      <c r="Z1950" s="3" t="str">
        <f t="shared" ca="1" si="802"/>
        <v/>
      </c>
      <c r="AA1950" s="3" t="str">
        <f t="shared" ca="1" si="803"/>
        <v/>
      </c>
      <c r="AB1950" s="205">
        <f t="shared" ca="1" si="804"/>
        <v>3558</v>
      </c>
      <c r="AC1950" s="205">
        <f t="shared" ca="1" si="805"/>
        <v>53</v>
      </c>
      <c r="AD1950" s="205">
        <f t="shared" ca="1" si="792"/>
        <v>67.132075471698116</v>
      </c>
      <c r="AE1950" s="205">
        <f t="shared" ca="1" si="793"/>
        <v>17.132075471698116</v>
      </c>
      <c r="AF1950" s="205">
        <f t="shared" ca="1" si="806"/>
        <v>3.4264150943396232</v>
      </c>
      <c r="AG1950" s="205"/>
      <c r="AH1950" s="205"/>
      <c r="AI1950" s="205"/>
      <c r="AJ1950" s="205"/>
      <c r="AK1950" s="4"/>
      <c r="AL1950" s="4"/>
      <c r="AM1950" s="309">
        <f t="shared" ca="1" si="807"/>
        <v>18.82</v>
      </c>
      <c r="AN1950" s="309">
        <f t="shared" ca="1" si="808"/>
        <v>16.36</v>
      </c>
      <c r="AO1950" s="310">
        <f t="shared" ca="1" si="809"/>
        <v>0.16666666666666666</v>
      </c>
      <c r="AP1950" s="310" t="b">
        <f t="shared" ca="1" si="810"/>
        <v>0</v>
      </c>
      <c r="AQ1950" s="309">
        <f t="shared" ca="1" si="811"/>
        <v>0</v>
      </c>
      <c r="AR1950" s="205">
        <f t="shared" ca="1" si="794"/>
        <v>0</v>
      </c>
      <c r="AS1950" s="45" t="b">
        <f t="shared" ca="1" si="795"/>
        <v>0</v>
      </c>
      <c r="AT1950">
        <f t="shared" ca="1" si="796"/>
        <v>0</v>
      </c>
      <c r="AU1950" t="b">
        <f t="shared" ca="1" si="812"/>
        <v>0</v>
      </c>
      <c r="AV1950" t="b">
        <f t="shared" ca="1" si="813"/>
        <v>0</v>
      </c>
      <c r="AW1950" s="266" t="b">
        <f t="shared" ca="1" si="814"/>
        <v>0</v>
      </c>
      <c r="AX1950" s="266" t="b">
        <f t="shared" ca="1" si="815"/>
        <v>0</v>
      </c>
      <c r="AY1950" s="266" t="b">
        <f t="shared" ca="1" si="816"/>
        <v>0</v>
      </c>
    </row>
    <row r="1951" spans="1:51" x14ac:dyDescent="0.25">
      <c r="A1951">
        <v>1919</v>
      </c>
      <c r="B1951" s="163">
        <f ca="1">OFFSET(InputPriceData!B$15,CalculationsAndCharts!$A1951+$A$11,0,1,1)</f>
        <v>39232</v>
      </c>
      <c r="C1951" s="3">
        <f ca="1">OFFSET(InputPriceData!G$15,CalculationsAndCharts!$A1951+$A$11,IF($C$7,8,0),1,1)</f>
        <v>857800</v>
      </c>
      <c r="D1951" s="4">
        <f ca="1">OFFSET(InputPriceData!C$15,CalculationsAndCharts!$A1951+$A$11,IF($C$7,8,0),1,1)</f>
        <v>16.55</v>
      </c>
      <c r="E1951" s="4">
        <f ca="1">OFFSET(InputPriceData!D$15,CalculationsAndCharts!$A1951+$A$11,IF($C$7,8,0),1,1)</f>
        <v>17.02</v>
      </c>
      <c r="F1951" s="4">
        <f ca="1">OFFSET(InputPriceData!E$15,CalculationsAndCharts!$A1951+$A$11,IF($C$7,8,0),1,1)</f>
        <v>16.37</v>
      </c>
      <c r="G1951" s="4">
        <f ca="1">OFFSET(InputPriceData!F$15,CalculationsAndCharts!$A1951+$A$11,IF($C$7,8,0),1,1)</f>
        <v>16.989999999999998</v>
      </c>
      <c r="H1951" s="128"/>
      <c r="I1951" s="128"/>
      <c r="K1951" s="124"/>
      <c r="L1951" s="279"/>
      <c r="M1951" s="281"/>
      <c r="N1951" s="280"/>
      <c r="O1951" s="4"/>
      <c r="P1951" s="4"/>
      <c r="Q1951" s="3"/>
      <c r="S1951" s="309">
        <f t="shared" ca="1" si="797"/>
        <v>18.82</v>
      </c>
      <c r="T1951" s="309">
        <f t="shared" ca="1" si="798"/>
        <v>16.36</v>
      </c>
      <c r="U1951" s="310">
        <f t="shared" ca="1" si="790"/>
        <v>0.25609756097560926</v>
      </c>
      <c r="V1951" s="310" t="b">
        <f t="shared" ca="1" si="799"/>
        <v>0</v>
      </c>
      <c r="W1951" s="3" t="b">
        <f t="shared" ca="1" si="800"/>
        <v>0</v>
      </c>
      <c r="X1951" s="3" t="str">
        <f t="shared" ca="1" si="801"/>
        <v/>
      </c>
      <c r="Y1951" s="3" t="str">
        <f t="shared" ca="1" si="791"/>
        <v/>
      </c>
      <c r="Z1951" s="3" t="str">
        <f t="shared" ca="1" si="802"/>
        <v/>
      </c>
      <c r="AA1951" s="3" t="str">
        <f t="shared" ca="1" si="803"/>
        <v/>
      </c>
      <c r="AB1951" s="205">
        <f t="shared" ca="1" si="804"/>
        <v>3558</v>
      </c>
      <c r="AC1951" s="205">
        <f t="shared" ca="1" si="805"/>
        <v>53</v>
      </c>
      <c r="AD1951" s="205">
        <f t="shared" ca="1" si="792"/>
        <v>67.132075471698116</v>
      </c>
      <c r="AE1951" s="205">
        <f t="shared" ca="1" si="793"/>
        <v>17.132075471698116</v>
      </c>
      <c r="AF1951" s="205">
        <f t="shared" ca="1" si="806"/>
        <v>3.4264150943396232</v>
      </c>
      <c r="AG1951" s="205"/>
      <c r="AH1951" s="205"/>
      <c r="AI1951" s="205"/>
      <c r="AJ1951" s="205"/>
      <c r="AK1951" s="4"/>
      <c r="AL1951" s="4"/>
      <c r="AM1951" s="309">
        <f t="shared" ca="1" si="807"/>
        <v>18.82</v>
      </c>
      <c r="AN1951" s="309">
        <f t="shared" ca="1" si="808"/>
        <v>16.36</v>
      </c>
      <c r="AO1951" s="310">
        <f t="shared" ca="1" si="809"/>
        <v>0.25609756097560926</v>
      </c>
      <c r="AP1951" s="310" t="b">
        <f t="shared" ca="1" si="810"/>
        <v>0</v>
      </c>
      <c r="AQ1951" s="309">
        <f t="shared" ca="1" si="811"/>
        <v>0</v>
      </c>
      <c r="AR1951" s="205">
        <f t="shared" ca="1" si="794"/>
        <v>0</v>
      </c>
      <c r="AS1951" s="45" t="b">
        <f t="shared" ca="1" si="795"/>
        <v>0</v>
      </c>
      <c r="AT1951">
        <f t="shared" ca="1" si="796"/>
        <v>0</v>
      </c>
      <c r="AU1951" t="b">
        <f t="shared" ca="1" si="812"/>
        <v>0</v>
      </c>
      <c r="AV1951" t="b">
        <f t="shared" ca="1" si="813"/>
        <v>0</v>
      </c>
      <c r="AW1951" s="266" t="b">
        <f t="shared" ca="1" si="814"/>
        <v>0</v>
      </c>
      <c r="AX1951" s="266" t="b">
        <f t="shared" ca="1" si="815"/>
        <v>0</v>
      </c>
      <c r="AY1951" s="266" t="b">
        <f t="shared" ca="1" si="816"/>
        <v>0</v>
      </c>
    </row>
    <row r="1952" spans="1:51" x14ac:dyDescent="0.25">
      <c r="A1952">
        <v>1920</v>
      </c>
      <c r="B1952" s="163">
        <f ca="1">OFFSET(InputPriceData!B$15,CalculationsAndCharts!$A1952+$A$11,0,1,1)</f>
        <v>39231</v>
      </c>
      <c r="C1952" s="3">
        <f ca="1">OFFSET(InputPriceData!G$15,CalculationsAndCharts!$A1952+$A$11,IF($C$7,8,0),1,1)</f>
        <v>448900</v>
      </c>
      <c r="D1952" s="4">
        <f ca="1">OFFSET(InputPriceData!C$15,CalculationsAndCharts!$A1952+$A$11,IF($C$7,8,0),1,1)</f>
        <v>16.440000000000001</v>
      </c>
      <c r="E1952" s="4">
        <f ca="1">OFFSET(InputPriceData!D$15,CalculationsAndCharts!$A1952+$A$11,IF($C$7,8,0),1,1)</f>
        <v>16.75</v>
      </c>
      <c r="F1952" s="4">
        <f ca="1">OFFSET(InputPriceData!E$15,CalculationsAndCharts!$A1952+$A$11,IF($C$7,8,0),1,1)</f>
        <v>16.43</v>
      </c>
      <c r="G1952" s="4">
        <f ca="1">OFFSET(InputPriceData!F$15,CalculationsAndCharts!$A1952+$A$11,IF($C$7,8,0),1,1)</f>
        <v>16.7</v>
      </c>
      <c r="H1952" s="128"/>
      <c r="I1952" s="128"/>
      <c r="K1952" s="124"/>
      <c r="L1952" s="279"/>
      <c r="M1952" s="281"/>
      <c r="N1952" s="280"/>
      <c r="O1952" s="4"/>
      <c r="P1952" s="4"/>
      <c r="Q1952" s="3"/>
      <c r="S1952" s="309">
        <f t="shared" ca="1" si="797"/>
        <v>18.82</v>
      </c>
      <c r="T1952" s="309">
        <f t="shared" ca="1" si="798"/>
        <v>16.36</v>
      </c>
      <c r="U1952" s="310">
        <f t="shared" ca="1" si="790"/>
        <v>0.13821138211382103</v>
      </c>
      <c r="V1952" s="310" t="b">
        <f t="shared" ca="1" si="799"/>
        <v>0</v>
      </c>
      <c r="W1952" s="3" t="b">
        <f t="shared" ca="1" si="800"/>
        <v>0</v>
      </c>
      <c r="X1952" s="3" t="str">
        <f t="shared" ca="1" si="801"/>
        <v/>
      </c>
      <c r="Y1952" s="3" t="str">
        <f t="shared" ca="1" si="791"/>
        <v/>
      </c>
      <c r="Z1952" s="3" t="str">
        <f t="shared" ca="1" si="802"/>
        <v/>
      </c>
      <c r="AA1952" s="3" t="str">
        <f t="shared" ca="1" si="803"/>
        <v/>
      </c>
      <c r="AB1952" s="205">
        <f t="shared" ca="1" si="804"/>
        <v>3558</v>
      </c>
      <c r="AC1952" s="205">
        <f t="shared" ca="1" si="805"/>
        <v>53</v>
      </c>
      <c r="AD1952" s="205">
        <f t="shared" ca="1" si="792"/>
        <v>67.132075471698116</v>
      </c>
      <c r="AE1952" s="205">
        <f t="shared" ca="1" si="793"/>
        <v>17.132075471698116</v>
      </c>
      <c r="AF1952" s="205">
        <f t="shared" ca="1" si="806"/>
        <v>3.4264150943396232</v>
      </c>
      <c r="AG1952" s="205"/>
      <c r="AH1952" s="205"/>
      <c r="AI1952" s="205"/>
      <c r="AJ1952" s="205"/>
      <c r="AK1952" s="4"/>
      <c r="AL1952" s="4"/>
      <c r="AM1952" s="309">
        <f t="shared" ca="1" si="807"/>
        <v>18.82</v>
      </c>
      <c r="AN1952" s="309">
        <f t="shared" ca="1" si="808"/>
        <v>16.36</v>
      </c>
      <c r="AO1952" s="310">
        <f t="shared" ca="1" si="809"/>
        <v>0.13821138211382103</v>
      </c>
      <c r="AP1952" s="310" t="b">
        <f t="shared" ca="1" si="810"/>
        <v>0</v>
      </c>
      <c r="AQ1952" s="309">
        <f t="shared" ca="1" si="811"/>
        <v>0</v>
      </c>
      <c r="AR1952" s="205">
        <f t="shared" ca="1" si="794"/>
        <v>0</v>
      </c>
      <c r="AS1952" s="45" t="b">
        <f t="shared" ca="1" si="795"/>
        <v>0</v>
      </c>
      <c r="AT1952">
        <f t="shared" ca="1" si="796"/>
        <v>0</v>
      </c>
      <c r="AU1952" t="b">
        <f t="shared" ca="1" si="812"/>
        <v>0</v>
      </c>
      <c r="AV1952" t="b">
        <f t="shared" ca="1" si="813"/>
        <v>0</v>
      </c>
      <c r="AW1952" s="266" t="b">
        <f t="shared" ca="1" si="814"/>
        <v>0</v>
      </c>
      <c r="AX1952" s="266" t="b">
        <f t="shared" ca="1" si="815"/>
        <v>0</v>
      </c>
      <c r="AY1952" s="266" t="b">
        <f t="shared" ca="1" si="816"/>
        <v>0</v>
      </c>
    </row>
    <row r="1953" spans="1:51" x14ac:dyDescent="0.25">
      <c r="A1953">
        <v>1921</v>
      </c>
      <c r="B1953" s="163">
        <f ca="1">OFFSET(InputPriceData!B$15,CalculationsAndCharts!$A1953+$A$11,0,1,1)</f>
        <v>39227</v>
      </c>
      <c r="C1953" s="3">
        <f ca="1">OFFSET(InputPriceData!G$15,CalculationsAndCharts!$A1953+$A$11,IF($C$7,8,0),1,1)</f>
        <v>487300</v>
      </c>
      <c r="D1953" s="4">
        <f ca="1">OFFSET(InputPriceData!C$15,CalculationsAndCharts!$A1953+$A$11,IF($C$7,8,0),1,1)</f>
        <v>16.53</v>
      </c>
      <c r="E1953" s="4">
        <f ca="1">OFFSET(InputPriceData!D$15,CalculationsAndCharts!$A1953+$A$11,IF($C$7,8,0),1,1)</f>
        <v>16.66</v>
      </c>
      <c r="F1953" s="4">
        <f ca="1">OFFSET(InputPriceData!E$15,CalculationsAndCharts!$A1953+$A$11,IF($C$7,8,0),1,1)</f>
        <v>16.350000000000001</v>
      </c>
      <c r="G1953" s="4">
        <f ca="1">OFFSET(InputPriceData!F$15,CalculationsAndCharts!$A1953+$A$11,IF($C$7,8,0),1,1)</f>
        <v>16.36</v>
      </c>
      <c r="H1953" s="128"/>
      <c r="I1953" s="128"/>
      <c r="K1953" s="124"/>
      <c r="L1953" s="279"/>
      <c r="M1953" s="281"/>
      <c r="N1953" s="280"/>
      <c r="O1953" s="4"/>
      <c r="P1953" s="4"/>
      <c r="Q1953" s="3"/>
      <c r="S1953" s="309">
        <f t="shared" ca="1" si="797"/>
        <v>18.82</v>
      </c>
      <c r="T1953" s="309">
        <f t="shared" ca="1" si="798"/>
        <v>16.36</v>
      </c>
      <c r="U1953" s="310">
        <f t="shared" ref="U1953:U2016" ca="1" si="817">IFERROR((G1953- T1953)/(S1953-T1953),0)</f>
        <v>0</v>
      </c>
      <c r="V1953" s="310" t="b">
        <f t="shared" ca="1" si="799"/>
        <v>0</v>
      </c>
      <c r="W1953" s="3" t="b">
        <f t="shared" ca="1" si="800"/>
        <v>0</v>
      </c>
      <c r="X1953" s="3" t="str">
        <f t="shared" ca="1" si="801"/>
        <v/>
      </c>
      <c r="Y1953" s="3" t="str">
        <f t="shared" ref="Y1953:Y2016" ca="1" si="818">IF(W1953,IFERROR(100*(G1953-X1953)/X1953,0),"")</f>
        <v/>
      </c>
      <c r="Z1953" s="3" t="str">
        <f t="shared" ca="1" si="802"/>
        <v/>
      </c>
      <c r="AA1953" s="3" t="str">
        <f t="shared" ca="1" si="803"/>
        <v/>
      </c>
      <c r="AB1953" s="205">
        <f t="shared" ca="1" si="804"/>
        <v>3558</v>
      </c>
      <c r="AC1953" s="205">
        <f t="shared" ca="1" si="805"/>
        <v>53</v>
      </c>
      <c r="AD1953" s="205">
        <f t="shared" ref="AD1953:AD2016" ca="1" si="819">IFERROR(AB1953/AC1953,0)</f>
        <v>67.132075471698116</v>
      </c>
      <c r="AE1953" s="205">
        <f t="shared" ref="AE1953:AE2016" ca="1" si="820">IFERROR(AB1953/AC1953-50,0)</f>
        <v>17.132075471698116</v>
      </c>
      <c r="AF1953" s="205">
        <f t="shared" ca="1" si="806"/>
        <v>3.4264150943396232</v>
      </c>
      <c r="AG1953" s="205"/>
      <c r="AH1953" s="205"/>
      <c r="AI1953" s="205"/>
      <c r="AJ1953" s="205"/>
      <c r="AK1953" s="4"/>
      <c r="AL1953" s="4"/>
      <c r="AM1953" s="309">
        <f t="shared" ca="1" si="807"/>
        <v>18.82</v>
      </c>
      <c r="AN1953" s="309">
        <f t="shared" ca="1" si="808"/>
        <v>16.36</v>
      </c>
      <c r="AO1953" s="310">
        <f t="shared" ca="1" si="809"/>
        <v>0</v>
      </c>
      <c r="AP1953" s="310" t="b">
        <f t="shared" ca="1" si="810"/>
        <v>0</v>
      </c>
      <c r="AQ1953" s="309">
        <f t="shared" ca="1" si="811"/>
        <v>0</v>
      </c>
      <c r="AR1953" s="205">
        <f t="shared" ref="AR1953:AR2016" ca="1" si="821">IF(AND(NOT(AX1954),AW1953),D1953*(1-$E$22),IF(AX1953,AR1954,0))</f>
        <v>0</v>
      </c>
      <c r="AS1953" s="45" t="b">
        <f t="shared" ref="AS1953:AS2016" ca="1" si="822">AND(AX1953,F1953&lt;AR1953)</f>
        <v>0</v>
      </c>
      <c r="AT1953">
        <f t="shared" ref="AT1953:AT2016" ca="1" si="823">IF(AX1953,AT1954+1,0)</f>
        <v>0</v>
      </c>
      <c r="AU1953" t="b">
        <f t="shared" ca="1" si="812"/>
        <v>0</v>
      </c>
      <c r="AV1953" t="b">
        <f t="shared" ca="1" si="813"/>
        <v>0</v>
      </c>
      <c r="AW1953" s="266" t="b">
        <f t="shared" ca="1" si="814"/>
        <v>0</v>
      </c>
      <c r="AX1953" s="266" t="b">
        <f t="shared" ca="1" si="815"/>
        <v>0</v>
      </c>
      <c r="AY1953" s="266" t="b">
        <f t="shared" ca="1" si="816"/>
        <v>0</v>
      </c>
    </row>
    <row r="1954" spans="1:51" x14ac:dyDescent="0.25">
      <c r="A1954">
        <v>1922</v>
      </c>
      <c r="B1954" s="163">
        <f ca="1">OFFSET(InputPriceData!B$15,CalculationsAndCharts!$A1954+$A$11,0,1,1)</f>
        <v>39226</v>
      </c>
      <c r="C1954" s="3">
        <f ca="1">OFFSET(InputPriceData!G$15,CalculationsAndCharts!$A1954+$A$11,IF($C$7,8,0),1,1)</f>
        <v>512900</v>
      </c>
      <c r="D1954" s="4">
        <f ca="1">OFFSET(InputPriceData!C$15,CalculationsAndCharts!$A1954+$A$11,IF($C$7,8,0),1,1)</f>
        <v>16.989999999999998</v>
      </c>
      <c r="E1954" s="4">
        <f ca="1">OFFSET(InputPriceData!D$15,CalculationsAndCharts!$A1954+$A$11,IF($C$7,8,0),1,1)</f>
        <v>17.14</v>
      </c>
      <c r="F1954" s="4">
        <f ca="1">OFFSET(InputPriceData!E$15,CalculationsAndCharts!$A1954+$A$11,IF($C$7,8,0),1,1)</f>
        <v>16.489999999999998</v>
      </c>
      <c r="G1954" s="4">
        <f ca="1">OFFSET(InputPriceData!F$15,CalculationsAndCharts!$A1954+$A$11,IF($C$7,8,0),1,1)</f>
        <v>16.53</v>
      </c>
      <c r="H1954" s="128"/>
      <c r="I1954" s="128"/>
      <c r="K1954" s="124"/>
      <c r="L1954" s="279"/>
      <c r="M1954" s="281"/>
      <c r="N1954" s="280"/>
      <c r="O1954" s="4"/>
      <c r="P1954" s="4"/>
      <c r="Q1954" s="3"/>
      <c r="S1954" s="309">
        <f t="shared" ref="S1954:S2017" ca="1" si="824">MAX(OFFSET($G1954,0,0,$A$19,1))</f>
        <v>18.82</v>
      </c>
      <c r="T1954" s="309">
        <f t="shared" ref="T1954:T2017" ca="1" si="825">MIN(OFFSET($G1954,0,0,$A$19,1))</f>
        <v>16.53</v>
      </c>
      <c r="U1954" s="310">
        <f t="shared" ca="1" si="817"/>
        <v>0</v>
      </c>
      <c r="V1954" s="310" t="b">
        <f t="shared" ref="V1954:V2017" ca="1" si="826">AND(U1954&lt;$A$20,U1955&gt;$A$20)</f>
        <v>0</v>
      </c>
      <c r="W1954" s="3" t="b">
        <f t="shared" ref="W1954:W2017" ca="1" si="827">OFFSET(V1954,($A$21-1),0,1,1)</f>
        <v>0</v>
      </c>
      <c r="X1954" s="3" t="str">
        <f t="shared" ref="X1954:X2017" ca="1" si="828">IF($W1954,OFFSET($G1954,$A$19-1,0,1,1),"")</f>
        <v/>
      </c>
      <c r="Y1954" s="3" t="str">
        <f t="shared" ca="1" si="818"/>
        <v/>
      </c>
      <c r="Z1954" s="3" t="str">
        <f t="shared" ref="Z1954:Z2017" ca="1" si="829">IF(W1954,IF(Y1954&lt;-10,10,IF(Y1954&gt;10,10,Y1954)),"")</f>
        <v/>
      </c>
      <c r="AA1954" s="3" t="str">
        <f t="shared" ref="AA1954:AA2017" ca="1" si="830">IF(W1954,INT(5*(Z1954+10)),"")</f>
        <v/>
      </c>
      <c r="AB1954" s="205">
        <f t="shared" ref="AB1954:AB2017" ca="1" si="831">IF(A1954&gt;$A$23,0,IF(W1954,AA1954,0))+AB1955</f>
        <v>3558</v>
      </c>
      <c r="AC1954" s="205">
        <f t="shared" ref="AC1954:AC2017" ca="1" si="832">IF(A1954&gt;$A$23,0,IF(W1954,1,0))+AC1955</f>
        <v>53</v>
      </c>
      <c r="AD1954" s="205">
        <f t="shared" ca="1" si="819"/>
        <v>67.132075471698116</v>
      </c>
      <c r="AE1954" s="205">
        <f t="shared" ca="1" si="820"/>
        <v>17.132075471698116</v>
      </c>
      <c r="AF1954" s="205">
        <f t="shared" ref="AF1954:AF2017" ca="1" si="833">AE1954*0.2</f>
        <v>3.4264150943396232</v>
      </c>
      <c r="AG1954" s="205"/>
      <c r="AH1954" s="205"/>
      <c r="AI1954" s="205"/>
      <c r="AJ1954" s="205"/>
      <c r="AK1954" s="4"/>
      <c r="AL1954" s="4"/>
      <c r="AM1954" s="309">
        <f t="shared" ref="AM1954:AM2017" ca="1" si="834">MAX(OFFSET($G1954,0,0,$E$19,1))</f>
        <v>18.82</v>
      </c>
      <c r="AN1954" s="309">
        <f t="shared" ref="AN1954:AN2017" ca="1" si="835">MIN(OFFSET($G1954,0,0,$E$19,1))</f>
        <v>16.53</v>
      </c>
      <c r="AO1954" s="310">
        <f t="shared" ref="AO1954:AO2017" ca="1" si="836">IFERROR(($G1954- AN1954)/(AM1954-AN1954),0)</f>
        <v>0</v>
      </c>
      <c r="AP1954" s="310" t="b">
        <f t="shared" ref="AP1954:AP2017" ca="1" si="837">AND(AO1954&lt;$E$20,AO1955&gt;$E$20)</f>
        <v>0</v>
      </c>
      <c r="AQ1954" s="309">
        <f t="shared" ref="AQ1954:AQ2017" ca="1" si="838">IF(AND(NOT(AX1955),AW1954),D1954*($E$22),IF(AX1954,AQ1955,0))</f>
        <v>0</v>
      </c>
      <c r="AR1954" s="205">
        <f t="shared" ca="1" si="821"/>
        <v>0</v>
      </c>
      <c r="AS1954" s="45" t="b">
        <f t="shared" ca="1" si="822"/>
        <v>0</v>
      </c>
      <c r="AT1954">
        <f t="shared" ca="1" si="823"/>
        <v>0</v>
      </c>
      <c r="AU1954" t="b">
        <f t="shared" ref="AU1954:AU2017" ca="1" si="839">(AT1954&gt;=$E$21)</f>
        <v>0</v>
      </c>
      <c r="AV1954" t="b">
        <f t="shared" ref="AV1954:AV2017" ca="1" si="840">OR(AS1954,AU1954)</f>
        <v>0</v>
      </c>
      <c r="AW1954" s="266" t="b">
        <f t="shared" ref="AW1954:AW2017" ca="1" si="841">AND($AP1955,NOT(AX1955))</f>
        <v>0</v>
      </c>
      <c r="AX1954" s="266" t="b">
        <f t="shared" ref="AX1954:AX2017" ca="1" si="842">IF(AX1955,IF(AY1954,FALSE,AX1955),IF(AW1954,TRUE,AX1955))</f>
        <v>0</v>
      </c>
      <c r="AY1954" s="266" t="b">
        <f t="shared" ref="AY1954:AY2017" ca="1" si="843">AND(AX1955,AND(AV1955&lt;&gt;AV1956,AV1955))</f>
        <v>0</v>
      </c>
    </row>
    <row r="1955" spans="1:51" x14ac:dyDescent="0.25">
      <c r="A1955">
        <v>1923</v>
      </c>
      <c r="B1955" s="163">
        <f ca="1">OFFSET(InputPriceData!B$15,CalculationsAndCharts!$A1955+$A$11,0,1,1)</f>
        <v>39225</v>
      </c>
      <c r="C1955" s="3">
        <f ca="1">OFFSET(InputPriceData!G$15,CalculationsAndCharts!$A1955+$A$11,IF($C$7,8,0),1,1)</f>
        <v>735400</v>
      </c>
      <c r="D1955" s="4">
        <f ca="1">OFFSET(InputPriceData!C$15,CalculationsAndCharts!$A1955+$A$11,IF($C$7,8,0),1,1)</f>
        <v>17.02</v>
      </c>
      <c r="E1955" s="4">
        <f ca="1">OFFSET(InputPriceData!D$15,CalculationsAndCharts!$A1955+$A$11,IF($C$7,8,0),1,1)</f>
        <v>17.190000000000001</v>
      </c>
      <c r="F1955" s="4">
        <f ca="1">OFFSET(InputPriceData!E$15,CalculationsAndCharts!$A1955+$A$11,IF($C$7,8,0),1,1)</f>
        <v>16.84</v>
      </c>
      <c r="G1955" s="4">
        <f ca="1">OFFSET(InputPriceData!F$15,CalculationsAndCharts!$A1955+$A$11,IF($C$7,8,0),1,1)</f>
        <v>16.899999999999999</v>
      </c>
      <c r="H1955" s="128"/>
      <c r="I1955" s="128"/>
      <c r="K1955" s="124"/>
      <c r="L1955" s="279"/>
      <c r="M1955" s="281"/>
      <c r="N1955" s="280"/>
      <c r="O1955" s="4"/>
      <c r="P1955" s="4"/>
      <c r="Q1955" s="3"/>
      <c r="S1955" s="309">
        <f t="shared" ca="1" si="824"/>
        <v>18.82</v>
      </c>
      <c r="T1955" s="309">
        <f t="shared" ca="1" si="825"/>
        <v>16.86</v>
      </c>
      <c r="U1955" s="310">
        <f t="shared" ca="1" si="817"/>
        <v>2.040816326530568E-2</v>
      </c>
      <c r="V1955" s="310" t="b">
        <f t="shared" ca="1" si="826"/>
        <v>0</v>
      </c>
      <c r="W1955" s="3" t="b">
        <f t="shared" ca="1" si="827"/>
        <v>0</v>
      </c>
      <c r="X1955" s="3" t="str">
        <f t="shared" ca="1" si="828"/>
        <v/>
      </c>
      <c r="Y1955" s="3" t="str">
        <f t="shared" ca="1" si="818"/>
        <v/>
      </c>
      <c r="Z1955" s="3" t="str">
        <f t="shared" ca="1" si="829"/>
        <v/>
      </c>
      <c r="AA1955" s="3" t="str">
        <f t="shared" ca="1" si="830"/>
        <v/>
      </c>
      <c r="AB1955" s="205">
        <f t="shared" ca="1" si="831"/>
        <v>3558</v>
      </c>
      <c r="AC1955" s="205">
        <f t="shared" ca="1" si="832"/>
        <v>53</v>
      </c>
      <c r="AD1955" s="205">
        <f t="shared" ca="1" si="819"/>
        <v>67.132075471698116</v>
      </c>
      <c r="AE1955" s="205">
        <f t="shared" ca="1" si="820"/>
        <v>17.132075471698116</v>
      </c>
      <c r="AF1955" s="205">
        <f t="shared" ca="1" si="833"/>
        <v>3.4264150943396232</v>
      </c>
      <c r="AG1955" s="205"/>
      <c r="AH1955" s="205"/>
      <c r="AI1955" s="205"/>
      <c r="AJ1955" s="205"/>
      <c r="AK1955" s="4"/>
      <c r="AL1955" s="4"/>
      <c r="AM1955" s="309">
        <f t="shared" ca="1" si="834"/>
        <v>18.82</v>
      </c>
      <c r="AN1955" s="309">
        <f t="shared" ca="1" si="835"/>
        <v>16.86</v>
      </c>
      <c r="AO1955" s="310">
        <f t="shared" ca="1" si="836"/>
        <v>2.040816326530568E-2</v>
      </c>
      <c r="AP1955" s="310" t="b">
        <f t="shared" ca="1" si="837"/>
        <v>0</v>
      </c>
      <c r="AQ1955" s="309">
        <f t="shared" ca="1" si="838"/>
        <v>0</v>
      </c>
      <c r="AR1955" s="205">
        <f t="shared" ca="1" si="821"/>
        <v>0</v>
      </c>
      <c r="AS1955" s="45" t="b">
        <f t="shared" ca="1" si="822"/>
        <v>0</v>
      </c>
      <c r="AT1955">
        <f t="shared" ca="1" si="823"/>
        <v>0</v>
      </c>
      <c r="AU1955" t="b">
        <f t="shared" ca="1" si="839"/>
        <v>0</v>
      </c>
      <c r="AV1955" t="b">
        <f t="shared" ca="1" si="840"/>
        <v>0</v>
      </c>
      <c r="AW1955" s="266" t="b">
        <f t="shared" ca="1" si="841"/>
        <v>0</v>
      </c>
      <c r="AX1955" s="266" t="b">
        <f t="shared" ca="1" si="842"/>
        <v>0</v>
      </c>
      <c r="AY1955" s="266" t="b">
        <f t="shared" ca="1" si="843"/>
        <v>1</v>
      </c>
    </row>
    <row r="1956" spans="1:51" x14ac:dyDescent="0.25">
      <c r="A1956">
        <v>1924</v>
      </c>
      <c r="B1956" s="163">
        <f ca="1">OFFSET(InputPriceData!B$15,CalculationsAndCharts!$A1956+$A$11,0,1,1)</f>
        <v>39224</v>
      </c>
      <c r="C1956" s="3">
        <f ca="1">OFFSET(InputPriceData!G$15,CalculationsAndCharts!$A1956+$A$11,IF($C$7,8,0),1,1)</f>
        <v>1162800</v>
      </c>
      <c r="D1956" s="4">
        <f ca="1">OFFSET(InputPriceData!C$15,CalculationsAndCharts!$A1956+$A$11,IF($C$7,8,0),1,1)</f>
        <v>17.04</v>
      </c>
      <c r="E1956" s="4">
        <f ca="1">OFFSET(InputPriceData!D$15,CalculationsAndCharts!$A1956+$A$11,IF($C$7,8,0),1,1)</f>
        <v>17.13</v>
      </c>
      <c r="F1956" s="4">
        <f ca="1">OFFSET(InputPriceData!E$15,CalculationsAndCharts!$A1956+$A$11,IF($C$7,8,0),1,1)</f>
        <v>16.43</v>
      </c>
      <c r="G1956" s="4">
        <f ca="1">OFFSET(InputPriceData!F$15,CalculationsAndCharts!$A1956+$A$11,IF($C$7,8,0),1,1)</f>
        <v>16.89</v>
      </c>
      <c r="H1956" s="128"/>
      <c r="I1956" s="128"/>
      <c r="K1956" s="124"/>
      <c r="L1956" s="279"/>
      <c r="M1956" s="281"/>
      <c r="N1956" s="280"/>
      <c r="O1956" s="4"/>
      <c r="P1956" s="4"/>
      <c r="Q1956" s="3"/>
      <c r="S1956" s="309">
        <f t="shared" ca="1" si="824"/>
        <v>18.82</v>
      </c>
      <c r="T1956" s="309">
        <f t="shared" ca="1" si="825"/>
        <v>16.86</v>
      </c>
      <c r="U1956" s="310">
        <f t="shared" ca="1" si="817"/>
        <v>1.5306122448980166E-2</v>
      </c>
      <c r="V1956" s="310" t="b">
        <f t="shared" ca="1" si="826"/>
        <v>1</v>
      </c>
      <c r="W1956" s="3" t="b">
        <f t="shared" ca="1" si="827"/>
        <v>0</v>
      </c>
      <c r="X1956" s="3" t="str">
        <f t="shared" ca="1" si="828"/>
        <v/>
      </c>
      <c r="Y1956" s="3" t="str">
        <f t="shared" ca="1" si="818"/>
        <v/>
      </c>
      <c r="Z1956" s="3" t="str">
        <f t="shared" ca="1" si="829"/>
        <v/>
      </c>
      <c r="AA1956" s="3" t="str">
        <f t="shared" ca="1" si="830"/>
        <v/>
      </c>
      <c r="AB1956" s="205">
        <f t="shared" ca="1" si="831"/>
        <v>3558</v>
      </c>
      <c r="AC1956" s="205">
        <f t="shared" ca="1" si="832"/>
        <v>53</v>
      </c>
      <c r="AD1956" s="205">
        <f t="shared" ca="1" si="819"/>
        <v>67.132075471698116</v>
      </c>
      <c r="AE1956" s="205">
        <f t="shared" ca="1" si="820"/>
        <v>17.132075471698116</v>
      </c>
      <c r="AF1956" s="205">
        <f t="shared" ca="1" si="833"/>
        <v>3.4264150943396232</v>
      </c>
      <c r="AG1956" s="205"/>
      <c r="AH1956" s="205"/>
      <c r="AI1956" s="205"/>
      <c r="AJ1956" s="205"/>
      <c r="AK1956" s="4"/>
      <c r="AL1956" s="4"/>
      <c r="AM1956" s="309">
        <f t="shared" ca="1" si="834"/>
        <v>18.82</v>
      </c>
      <c r="AN1956" s="309">
        <f t="shared" ca="1" si="835"/>
        <v>16.86</v>
      </c>
      <c r="AO1956" s="310">
        <f t="shared" ca="1" si="836"/>
        <v>1.5306122448980166E-2</v>
      </c>
      <c r="AP1956" s="310" t="b">
        <f t="shared" ca="1" si="837"/>
        <v>1</v>
      </c>
      <c r="AQ1956" s="309">
        <f t="shared" ca="1" si="838"/>
        <v>0.51329999999999998</v>
      </c>
      <c r="AR1956" s="205">
        <f t="shared" ca="1" si="821"/>
        <v>16.596699999999998</v>
      </c>
      <c r="AS1956" s="45" t="b">
        <f t="shared" ca="1" si="822"/>
        <v>1</v>
      </c>
      <c r="AT1956">
        <f t="shared" ca="1" si="823"/>
        <v>8</v>
      </c>
      <c r="AU1956" t="b">
        <f t="shared" ca="1" si="839"/>
        <v>0</v>
      </c>
      <c r="AV1956" t="b">
        <f t="shared" ca="1" si="840"/>
        <v>1</v>
      </c>
      <c r="AW1956" s="266" t="b">
        <f t="shared" ca="1" si="841"/>
        <v>0</v>
      </c>
      <c r="AX1956" s="266" t="b">
        <f t="shared" ca="1" si="842"/>
        <v>1</v>
      </c>
      <c r="AY1956" s="266" t="b">
        <f t="shared" ca="1" si="843"/>
        <v>0</v>
      </c>
    </row>
    <row r="1957" spans="1:51" x14ac:dyDescent="0.25">
      <c r="A1957">
        <v>1925</v>
      </c>
      <c r="B1957" s="163">
        <f ca="1">OFFSET(InputPriceData!B$15,CalculationsAndCharts!$A1957+$A$11,0,1,1)</f>
        <v>39223</v>
      </c>
      <c r="C1957" s="3">
        <f ca="1">OFFSET(InputPriceData!G$15,CalculationsAndCharts!$A1957+$A$11,IF($C$7,8,0),1,1)</f>
        <v>1148200</v>
      </c>
      <c r="D1957" s="4">
        <f ca="1">OFFSET(InputPriceData!C$15,CalculationsAndCharts!$A1957+$A$11,IF($C$7,8,0),1,1)</f>
        <v>18.420000000000002</v>
      </c>
      <c r="E1957" s="4">
        <f ca="1">OFFSET(InputPriceData!D$15,CalculationsAndCharts!$A1957+$A$11,IF($C$7,8,0),1,1)</f>
        <v>18.91</v>
      </c>
      <c r="F1957" s="4">
        <f ca="1">OFFSET(InputPriceData!E$15,CalculationsAndCharts!$A1957+$A$11,IF($C$7,8,0),1,1)</f>
        <v>18.37</v>
      </c>
      <c r="G1957" s="4">
        <f ca="1">OFFSET(InputPriceData!F$15,CalculationsAndCharts!$A1957+$A$11,IF($C$7,8,0),1,1)</f>
        <v>18.82</v>
      </c>
      <c r="H1957" s="128"/>
      <c r="I1957" s="128"/>
      <c r="K1957" s="124"/>
      <c r="L1957" s="279"/>
      <c r="M1957" s="281"/>
      <c r="N1957" s="280"/>
      <c r="O1957" s="4"/>
      <c r="P1957" s="4"/>
      <c r="Q1957" s="3"/>
      <c r="S1957" s="309">
        <f t="shared" ca="1" si="824"/>
        <v>18.82</v>
      </c>
      <c r="T1957" s="309">
        <f t="shared" ca="1" si="825"/>
        <v>16.86</v>
      </c>
      <c r="U1957" s="310">
        <f t="shared" ca="1" si="817"/>
        <v>1</v>
      </c>
      <c r="V1957" s="310" t="b">
        <f t="shared" ca="1" si="826"/>
        <v>0</v>
      </c>
      <c r="W1957" s="3" t="b">
        <f t="shared" ca="1" si="827"/>
        <v>0</v>
      </c>
      <c r="X1957" s="3" t="str">
        <f t="shared" ca="1" si="828"/>
        <v/>
      </c>
      <c r="Y1957" s="3" t="str">
        <f t="shared" ca="1" si="818"/>
        <v/>
      </c>
      <c r="Z1957" s="3" t="str">
        <f t="shared" ca="1" si="829"/>
        <v/>
      </c>
      <c r="AA1957" s="3" t="str">
        <f t="shared" ca="1" si="830"/>
        <v/>
      </c>
      <c r="AB1957" s="205">
        <f t="shared" ca="1" si="831"/>
        <v>3558</v>
      </c>
      <c r="AC1957" s="205">
        <f t="shared" ca="1" si="832"/>
        <v>53</v>
      </c>
      <c r="AD1957" s="205">
        <f t="shared" ca="1" si="819"/>
        <v>67.132075471698116</v>
      </c>
      <c r="AE1957" s="205">
        <f t="shared" ca="1" si="820"/>
        <v>17.132075471698116</v>
      </c>
      <c r="AF1957" s="205">
        <f t="shared" ca="1" si="833"/>
        <v>3.4264150943396232</v>
      </c>
      <c r="AG1957" s="205"/>
      <c r="AH1957" s="205"/>
      <c r="AI1957" s="205"/>
      <c r="AJ1957" s="205"/>
      <c r="AK1957" s="4"/>
      <c r="AL1957" s="4"/>
      <c r="AM1957" s="309">
        <f t="shared" ca="1" si="834"/>
        <v>18.82</v>
      </c>
      <c r="AN1957" s="309">
        <f t="shared" ca="1" si="835"/>
        <v>16.86</v>
      </c>
      <c r="AO1957" s="310">
        <f t="shared" ca="1" si="836"/>
        <v>1</v>
      </c>
      <c r="AP1957" s="310" t="b">
        <f t="shared" ca="1" si="837"/>
        <v>0</v>
      </c>
      <c r="AQ1957" s="309">
        <f t="shared" ca="1" si="838"/>
        <v>0.51329999999999998</v>
      </c>
      <c r="AR1957" s="205">
        <f t="shared" ca="1" si="821"/>
        <v>16.596699999999998</v>
      </c>
      <c r="AS1957" s="45" t="b">
        <f t="shared" ca="1" si="822"/>
        <v>0</v>
      </c>
      <c r="AT1957">
        <f t="shared" ca="1" si="823"/>
        <v>7</v>
      </c>
      <c r="AU1957" t="b">
        <f t="shared" ca="1" si="839"/>
        <v>0</v>
      </c>
      <c r="AV1957" t="b">
        <f t="shared" ca="1" si="840"/>
        <v>0</v>
      </c>
      <c r="AW1957" s="266" t="b">
        <f t="shared" ca="1" si="841"/>
        <v>0</v>
      </c>
      <c r="AX1957" s="266" t="b">
        <f t="shared" ca="1" si="842"/>
        <v>1</v>
      </c>
      <c r="AY1957" s="266" t="b">
        <f t="shared" ca="1" si="843"/>
        <v>0</v>
      </c>
    </row>
    <row r="1958" spans="1:51" x14ac:dyDescent="0.25">
      <c r="A1958">
        <v>1926</v>
      </c>
      <c r="B1958" s="163">
        <f ca="1">OFFSET(InputPriceData!B$15,CalculationsAndCharts!$A1958+$A$11,0,1,1)</f>
        <v>39220</v>
      </c>
      <c r="C1958" s="3">
        <f ca="1">OFFSET(InputPriceData!G$15,CalculationsAndCharts!$A1958+$A$11,IF($C$7,8,0),1,1)</f>
        <v>1187600</v>
      </c>
      <c r="D1958" s="4">
        <f ca="1">OFFSET(InputPriceData!C$15,CalculationsAndCharts!$A1958+$A$11,IF($C$7,8,0),1,1)</f>
        <v>18.190000000000001</v>
      </c>
      <c r="E1958" s="4">
        <f ca="1">OFFSET(InputPriceData!D$15,CalculationsAndCharts!$A1958+$A$11,IF($C$7,8,0),1,1)</f>
        <v>18.510000000000002</v>
      </c>
      <c r="F1958" s="4">
        <f ca="1">OFFSET(InputPriceData!E$15,CalculationsAndCharts!$A1958+$A$11,IF($C$7,8,0),1,1)</f>
        <v>17.920000000000002</v>
      </c>
      <c r="G1958" s="4">
        <f ca="1">OFFSET(InputPriceData!F$15,CalculationsAndCharts!$A1958+$A$11,IF($C$7,8,0),1,1)</f>
        <v>18.22</v>
      </c>
      <c r="H1958" s="128"/>
      <c r="I1958" s="128"/>
      <c r="K1958" s="124"/>
      <c r="L1958" s="279"/>
      <c r="M1958" s="281"/>
      <c r="N1958" s="280"/>
      <c r="O1958" s="4"/>
      <c r="P1958" s="4"/>
      <c r="Q1958" s="3"/>
      <c r="S1958" s="309">
        <f t="shared" ca="1" si="824"/>
        <v>18.350000000000001</v>
      </c>
      <c r="T1958" s="309">
        <f t="shared" ca="1" si="825"/>
        <v>16.86</v>
      </c>
      <c r="U1958" s="310">
        <f t="shared" ca="1" si="817"/>
        <v>0.91275167785234734</v>
      </c>
      <c r="V1958" s="310" t="b">
        <f t="shared" ca="1" si="826"/>
        <v>0</v>
      </c>
      <c r="W1958" s="3" t="b">
        <f t="shared" ca="1" si="827"/>
        <v>0</v>
      </c>
      <c r="X1958" s="3" t="str">
        <f t="shared" ca="1" si="828"/>
        <v/>
      </c>
      <c r="Y1958" s="3" t="str">
        <f t="shared" ca="1" si="818"/>
        <v/>
      </c>
      <c r="Z1958" s="3" t="str">
        <f t="shared" ca="1" si="829"/>
        <v/>
      </c>
      <c r="AA1958" s="3" t="str">
        <f t="shared" ca="1" si="830"/>
        <v/>
      </c>
      <c r="AB1958" s="205">
        <f t="shared" ca="1" si="831"/>
        <v>3558</v>
      </c>
      <c r="AC1958" s="205">
        <f t="shared" ca="1" si="832"/>
        <v>53</v>
      </c>
      <c r="AD1958" s="205">
        <f t="shared" ca="1" si="819"/>
        <v>67.132075471698116</v>
      </c>
      <c r="AE1958" s="205">
        <f t="shared" ca="1" si="820"/>
        <v>17.132075471698116</v>
      </c>
      <c r="AF1958" s="205">
        <f t="shared" ca="1" si="833"/>
        <v>3.4264150943396232</v>
      </c>
      <c r="AG1958" s="205"/>
      <c r="AH1958" s="205"/>
      <c r="AI1958" s="205"/>
      <c r="AJ1958" s="205"/>
      <c r="AK1958" s="4"/>
      <c r="AL1958" s="4"/>
      <c r="AM1958" s="309">
        <f t="shared" ca="1" si="834"/>
        <v>18.350000000000001</v>
      </c>
      <c r="AN1958" s="309">
        <f t="shared" ca="1" si="835"/>
        <v>16.86</v>
      </c>
      <c r="AO1958" s="310">
        <f t="shared" ca="1" si="836"/>
        <v>0.91275167785234734</v>
      </c>
      <c r="AP1958" s="310" t="b">
        <f t="shared" ca="1" si="837"/>
        <v>0</v>
      </c>
      <c r="AQ1958" s="309">
        <f t="shared" ca="1" si="838"/>
        <v>0.51329999999999998</v>
      </c>
      <c r="AR1958" s="205">
        <f t="shared" ca="1" si="821"/>
        <v>16.596699999999998</v>
      </c>
      <c r="AS1958" s="45" t="b">
        <f t="shared" ca="1" si="822"/>
        <v>0</v>
      </c>
      <c r="AT1958">
        <f t="shared" ca="1" si="823"/>
        <v>6</v>
      </c>
      <c r="AU1958" t="b">
        <f t="shared" ca="1" si="839"/>
        <v>0</v>
      </c>
      <c r="AV1958" t="b">
        <f t="shared" ca="1" si="840"/>
        <v>0</v>
      </c>
      <c r="AW1958" s="266" t="b">
        <f t="shared" ca="1" si="841"/>
        <v>0</v>
      </c>
      <c r="AX1958" s="266" t="b">
        <f t="shared" ca="1" si="842"/>
        <v>1</v>
      </c>
      <c r="AY1958" s="266" t="b">
        <f t="shared" ca="1" si="843"/>
        <v>0</v>
      </c>
    </row>
    <row r="1959" spans="1:51" x14ac:dyDescent="0.25">
      <c r="A1959">
        <v>1927</v>
      </c>
      <c r="B1959" s="163">
        <f ca="1">OFFSET(InputPriceData!B$15,CalculationsAndCharts!$A1959+$A$11,0,1,1)</f>
        <v>39219</v>
      </c>
      <c r="C1959" s="3">
        <f ca="1">OFFSET(InputPriceData!G$15,CalculationsAndCharts!$A1959+$A$11,IF($C$7,8,0),1,1)</f>
        <v>848200</v>
      </c>
      <c r="D1959" s="4">
        <f ca="1">OFFSET(InputPriceData!C$15,CalculationsAndCharts!$A1959+$A$11,IF($C$7,8,0),1,1)</f>
        <v>18.350000000000001</v>
      </c>
      <c r="E1959" s="4">
        <f ca="1">OFFSET(InputPriceData!D$15,CalculationsAndCharts!$A1959+$A$11,IF($C$7,8,0),1,1)</f>
        <v>18.350000000000001</v>
      </c>
      <c r="F1959" s="4">
        <f ca="1">OFFSET(InputPriceData!E$15,CalculationsAndCharts!$A1959+$A$11,IF($C$7,8,0),1,1)</f>
        <v>17.760000000000002</v>
      </c>
      <c r="G1959" s="4">
        <f ca="1">OFFSET(InputPriceData!F$15,CalculationsAndCharts!$A1959+$A$11,IF($C$7,8,0),1,1)</f>
        <v>18.09</v>
      </c>
      <c r="H1959" s="128"/>
      <c r="I1959" s="128"/>
      <c r="K1959" s="124"/>
      <c r="L1959" s="279"/>
      <c r="M1959" s="281"/>
      <c r="N1959" s="280"/>
      <c r="O1959" s="4"/>
      <c r="P1959" s="4"/>
      <c r="Q1959" s="3"/>
      <c r="S1959" s="309">
        <f t="shared" ca="1" si="824"/>
        <v>18.350000000000001</v>
      </c>
      <c r="T1959" s="309">
        <f t="shared" ca="1" si="825"/>
        <v>16.86</v>
      </c>
      <c r="U1959" s="310">
        <f t="shared" ca="1" si="817"/>
        <v>0.82550335570469713</v>
      </c>
      <c r="V1959" s="310" t="b">
        <f t="shared" ca="1" si="826"/>
        <v>0</v>
      </c>
      <c r="W1959" s="3" t="b">
        <f t="shared" ca="1" si="827"/>
        <v>0</v>
      </c>
      <c r="X1959" s="3" t="str">
        <f t="shared" ca="1" si="828"/>
        <v/>
      </c>
      <c r="Y1959" s="3" t="str">
        <f t="shared" ca="1" si="818"/>
        <v/>
      </c>
      <c r="Z1959" s="3" t="str">
        <f t="shared" ca="1" si="829"/>
        <v/>
      </c>
      <c r="AA1959" s="3" t="str">
        <f t="shared" ca="1" si="830"/>
        <v/>
      </c>
      <c r="AB1959" s="205">
        <f t="shared" ca="1" si="831"/>
        <v>3558</v>
      </c>
      <c r="AC1959" s="205">
        <f t="shared" ca="1" si="832"/>
        <v>53</v>
      </c>
      <c r="AD1959" s="205">
        <f t="shared" ca="1" si="819"/>
        <v>67.132075471698116</v>
      </c>
      <c r="AE1959" s="205">
        <f t="shared" ca="1" si="820"/>
        <v>17.132075471698116</v>
      </c>
      <c r="AF1959" s="205">
        <f t="shared" ca="1" si="833"/>
        <v>3.4264150943396232</v>
      </c>
      <c r="AG1959" s="205"/>
      <c r="AH1959" s="205"/>
      <c r="AI1959" s="205"/>
      <c r="AJ1959" s="205"/>
      <c r="AK1959" s="4"/>
      <c r="AL1959" s="4"/>
      <c r="AM1959" s="309">
        <f t="shared" ca="1" si="834"/>
        <v>18.350000000000001</v>
      </c>
      <c r="AN1959" s="309">
        <f t="shared" ca="1" si="835"/>
        <v>16.86</v>
      </c>
      <c r="AO1959" s="310">
        <f t="shared" ca="1" si="836"/>
        <v>0.82550335570469713</v>
      </c>
      <c r="AP1959" s="310" t="b">
        <f t="shared" ca="1" si="837"/>
        <v>0</v>
      </c>
      <c r="AQ1959" s="309">
        <f t="shared" ca="1" si="838"/>
        <v>0.51329999999999998</v>
      </c>
      <c r="AR1959" s="205">
        <f t="shared" ca="1" si="821"/>
        <v>16.596699999999998</v>
      </c>
      <c r="AS1959" s="45" t="b">
        <f t="shared" ca="1" si="822"/>
        <v>0</v>
      </c>
      <c r="AT1959">
        <f t="shared" ca="1" si="823"/>
        <v>5</v>
      </c>
      <c r="AU1959" t="b">
        <f t="shared" ca="1" si="839"/>
        <v>0</v>
      </c>
      <c r="AV1959" t="b">
        <f t="shared" ca="1" si="840"/>
        <v>0</v>
      </c>
      <c r="AW1959" s="266" t="b">
        <f t="shared" ca="1" si="841"/>
        <v>0</v>
      </c>
      <c r="AX1959" s="266" t="b">
        <f t="shared" ca="1" si="842"/>
        <v>1</v>
      </c>
      <c r="AY1959" s="266" t="b">
        <f t="shared" ca="1" si="843"/>
        <v>0</v>
      </c>
    </row>
    <row r="1960" spans="1:51" x14ac:dyDescent="0.25">
      <c r="A1960">
        <v>1928</v>
      </c>
      <c r="B1960" s="163">
        <f ca="1">OFFSET(InputPriceData!B$15,CalculationsAndCharts!$A1960+$A$11,0,1,1)</f>
        <v>39218</v>
      </c>
      <c r="C1960" s="3">
        <f ca="1">OFFSET(InputPriceData!G$15,CalculationsAndCharts!$A1960+$A$11,IF($C$7,8,0),1,1)</f>
        <v>916500</v>
      </c>
      <c r="D1960" s="4">
        <f ca="1">OFFSET(InputPriceData!C$15,CalculationsAndCharts!$A1960+$A$11,IF($C$7,8,0),1,1)</f>
        <v>18.21</v>
      </c>
      <c r="E1960" s="4">
        <f ca="1">OFFSET(InputPriceData!D$15,CalculationsAndCharts!$A1960+$A$11,IF($C$7,8,0),1,1)</f>
        <v>18.5</v>
      </c>
      <c r="F1960" s="4">
        <f ca="1">OFFSET(InputPriceData!E$15,CalculationsAndCharts!$A1960+$A$11,IF($C$7,8,0),1,1)</f>
        <v>17.989999999999998</v>
      </c>
      <c r="G1960" s="4">
        <f ca="1">OFFSET(InputPriceData!F$15,CalculationsAndCharts!$A1960+$A$11,IF($C$7,8,0),1,1)</f>
        <v>18.350000000000001</v>
      </c>
      <c r="H1960" s="128"/>
      <c r="I1960" s="128"/>
      <c r="K1960" s="124"/>
      <c r="L1960" s="279"/>
      <c r="M1960" s="281"/>
      <c r="N1960" s="280"/>
      <c r="O1960" s="4"/>
      <c r="P1960" s="4"/>
      <c r="Q1960" s="3"/>
      <c r="S1960" s="309">
        <f t="shared" ca="1" si="824"/>
        <v>18.350000000000001</v>
      </c>
      <c r="T1960" s="309">
        <f t="shared" ca="1" si="825"/>
        <v>16.86</v>
      </c>
      <c r="U1960" s="310">
        <f t="shared" ca="1" si="817"/>
        <v>1</v>
      </c>
      <c r="V1960" s="310" t="b">
        <f t="shared" ca="1" si="826"/>
        <v>0</v>
      </c>
      <c r="W1960" s="3" t="b">
        <f t="shared" ca="1" si="827"/>
        <v>0</v>
      </c>
      <c r="X1960" s="3" t="str">
        <f t="shared" ca="1" si="828"/>
        <v/>
      </c>
      <c r="Y1960" s="3" t="str">
        <f t="shared" ca="1" si="818"/>
        <v/>
      </c>
      <c r="Z1960" s="3" t="str">
        <f t="shared" ca="1" si="829"/>
        <v/>
      </c>
      <c r="AA1960" s="3" t="str">
        <f t="shared" ca="1" si="830"/>
        <v/>
      </c>
      <c r="AB1960" s="205">
        <f t="shared" ca="1" si="831"/>
        <v>3558</v>
      </c>
      <c r="AC1960" s="205">
        <f t="shared" ca="1" si="832"/>
        <v>53</v>
      </c>
      <c r="AD1960" s="205">
        <f t="shared" ca="1" si="819"/>
        <v>67.132075471698116</v>
      </c>
      <c r="AE1960" s="205">
        <f t="shared" ca="1" si="820"/>
        <v>17.132075471698116</v>
      </c>
      <c r="AF1960" s="205">
        <f t="shared" ca="1" si="833"/>
        <v>3.4264150943396232</v>
      </c>
      <c r="AG1960" s="205"/>
      <c r="AH1960" s="205"/>
      <c r="AI1960" s="205"/>
      <c r="AJ1960" s="205"/>
      <c r="AK1960" s="4"/>
      <c r="AL1960" s="4"/>
      <c r="AM1960" s="309">
        <f t="shared" ca="1" si="834"/>
        <v>18.350000000000001</v>
      </c>
      <c r="AN1960" s="309">
        <f t="shared" ca="1" si="835"/>
        <v>16.86</v>
      </c>
      <c r="AO1960" s="310">
        <f t="shared" ca="1" si="836"/>
        <v>1</v>
      </c>
      <c r="AP1960" s="310" t="b">
        <f t="shared" ca="1" si="837"/>
        <v>0</v>
      </c>
      <c r="AQ1960" s="309">
        <f t="shared" ca="1" si="838"/>
        <v>0.51329999999999998</v>
      </c>
      <c r="AR1960" s="205">
        <f t="shared" ca="1" si="821"/>
        <v>16.596699999999998</v>
      </c>
      <c r="AS1960" s="45" t="b">
        <f t="shared" ca="1" si="822"/>
        <v>0</v>
      </c>
      <c r="AT1960">
        <f t="shared" ca="1" si="823"/>
        <v>4</v>
      </c>
      <c r="AU1960" t="b">
        <f t="shared" ca="1" si="839"/>
        <v>0</v>
      </c>
      <c r="AV1960" t="b">
        <f t="shared" ca="1" si="840"/>
        <v>0</v>
      </c>
      <c r="AW1960" s="266" t="b">
        <f t="shared" ca="1" si="841"/>
        <v>0</v>
      </c>
      <c r="AX1960" s="266" t="b">
        <f t="shared" ca="1" si="842"/>
        <v>1</v>
      </c>
      <c r="AY1960" s="266" t="b">
        <f t="shared" ca="1" si="843"/>
        <v>0</v>
      </c>
    </row>
    <row r="1961" spans="1:51" x14ac:dyDescent="0.25">
      <c r="A1961">
        <v>1929</v>
      </c>
      <c r="B1961" s="163">
        <f ca="1">OFFSET(InputPriceData!B$15,CalculationsAndCharts!$A1961+$A$11,0,1,1)</f>
        <v>39217</v>
      </c>
      <c r="C1961" s="3">
        <f ca="1">OFFSET(InputPriceData!G$15,CalculationsAndCharts!$A1961+$A$11,IF($C$7,8,0),1,1)</f>
        <v>1707100</v>
      </c>
      <c r="D1961" s="4">
        <f ca="1">OFFSET(InputPriceData!C$15,CalculationsAndCharts!$A1961+$A$11,IF($C$7,8,0),1,1)</f>
        <v>17.989999999999998</v>
      </c>
      <c r="E1961" s="4">
        <f ca="1">OFFSET(InputPriceData!D$15,CalculationsAndCharts!$A1961+$A$11,IF($C$7,8,0),1,1)</f>
        <v>18.920000000000002</v>
      </c>
      <c r="F1961" s="4">
        <f ca="1">OFFSET(InputPriceData!E$15,CalculationsAndCharts!$A1961+$A$11,IF($C$7,8,0),1,1)</f>
        <v>17.95</v>
      </c>
      <c r="G1961" s="4">
        <f ca="1">OFFSET(InputPriceData!F$15,CalculationsAndCharts!$A1961+$A$11,IF($C$7,8,0),1,1)</f>
        <v>18.2</v>
      </c>
      <c r="H1961" s="128"/>
      <c r="I1961" s="128"/>
      <c r="K1961" s="124"/>
      <c r="L1961" s="279"/>
      <c r="M1961" s="281"/>
      <c r="N1961" s="280"/>
      <c r="O1961" s="4"/>
      <c r="P1961" s="4"/>
      <c r="Q1961" s="3"/>
      <c r="S1961" s="309">
        <f t="shared" ca="1" si="824"/>
        <v>18.2</v>
      </c>
      <c r="T1961" s="309">
        <f t="shared" ca="1" si="825"/>
        <v>16.86</v>
      </c>
      <c r="U1961" s="310">
        <f t="shared" ca="1" si="817"/>
        <v>1</v>
      </c>
      <c r="V1961" s="310" t="b">
        <f t="shared" ca="1" si="826"/>
        <v>0</v>
      </c>
      <c r="W1961" s="3" t="b">
        <f t="shared" ca="1" si="827"/>
        <v>0</v>
      </c>
      <c r="X1961" s="3" t="str">
        <f t="shared" ca="1" si="828"/>
        <v/>
      </c>
      <c r="Y1961" s="3" t="str">
        <f t="shared" ca="1" si="818"/>
        <v/>
      </c>
      <c r="Z1961" s="3" t="str">
        <f t="shared" ca="1" si="829"/>
        <v/>
      </c>
      <c r="AA1961" s="3" t="str">
        <f t="shared" ca="1" si="830"/>
        <v/>
      </c>
      <c r="AB1961" s="205">
        <f t="shared" ca="1" si="831"/>
        <v>3558</v>
      </c>
      <c r="AC1961" s="205">
        <f t="shared" ca="1" si="832"/>
        <v>53</v>
      </c>
      <c r="AD1961" s="205">
        <f t="shared" ca="1" si="819"/>
        <v>67.132075471698116</v>
      </c>
      <c r="AE1961" s="205">
        <f t="shared" ca="1" si="820"/>
        <v>17.132075471698116</v>
      </c>
      <c r="AF1961" s="205">
        <f t="shared" ca="1" si="833"/>
        <v>3.4264150943396232</v>
      </c>
      <c r="AG1961" s="205"/>
      <c r="AH1961" s="205"/>
      <c r="AI1961" s="205"/>
      <c r="AJ1961" s="205"/>
      <c r="AK1961" s="4"/>
      <c r="AL1961" s="4"/>
      <c r="AM1961" s="309">
        <f t="shared" ca="1" si="834"/>
        <v>18.2</v>
      </c>
      <c r="AN1961" s="309">
        <f t="shared" ca="1" si="835"/>
        <v>16.86</v>
      </c>
      <c r="AO1961" s="310">
        <f t="shared" ca="1" si="836"/>
        <v>1</v>
      </c>
      <c r="AP1961" s="310" t="b">
        <f t="shared" ca="1" si="837"/>
        <v>0</v>
      </c>
      <c r="AQ1961" s="309">
        <f t="shared" ca="1" si="838"/>
        <v>0.51329999999999998</v>
      </c>
      <c r="AR1961" s="205">
        <f t="shared" ca="1" si="821"/>
        <v>16.596699999999998</v>
      </c>
      <c r="AS1961" s="45" t="b">
        <f t="shared" ca="1" si="822"/>
        <v>0</v>
      </c>
      <c r="AT1961">
        <f t="shared" ca="1" si="823"/>
        <v>3</v>
      </c>
      <c r="AU1961" t="b">
        <f t="shared" ca="1" si="839"/>
        <v>0</v>
      </c>
      <c r="AV1961" t="b">
        <f t="shared" ca="1" si="840"/>
        <v>0</v>
      </c>
      <c r="AW1961" s="266" t="b">
        <f t="shared" ca="1" si="841"/>
        <v>0</v>
      </c>
      <c r="AX1961" s="266" t="b">
        <f t="shared" ca="1" si="842"/>
        <v>1</v>
      </c>
      <c r="AY1961" s="266" t="b">
        <f t="shared" ca="1" si="843"/>
        <v>0</v>
      </c>
    </row>
    <row r="1962" spans="1:51" x14ac:dyDescent="0.25">
      <c r="A1962">
        <v>1930</v>
      </c>
      <c r="B1962" s="163">
        <f ca="1">OFFSET(InputPriceData!B$15,CalculationsAndCharts!$A1962+$A$11,0,1,1)</f>
        <v>39216</v>
      </c>
      <c r="C1962" s="3">
        <f ca="1">OFFSET(InputPriceData!G$15,CalculationsAndCharts!$A1962+$A$11,IF($C$7,8,0),1,1)</f>
        <v>426400</v>
      </c>
      <c r="D1962" s="4">
        <f ca="1">OFFSET(InputPriceData!C$15,CalculationsAndCharts!$A1962+$A$11,IF($C$7,8,0),1,1)</f>
        <v>17.25</v>
      </c>
      <c r="E1962" s="4">
        <f ca="1">OFFSET(InputPriceData!D$15,CalculationsAndCharts!$A1962+$A$11,IF($C$7,8,0),1,1)</f>
        <v>17.25</v>
      </c>
      <c r="F1962" s="4">
        <f ca="1">OFFSET(InputPriceData!E$15,CalculationsAndCharts!$A1962+$A$11,IF($C$7,8,0),1,1)</f>
        <v>16.760000000000002</v>
      </c>
      <c r="G1962" s="4">
        <f ca="1">OFFSET(InputPriceData!F$15,CalculationsAndCharts!$A1962+$A$11,IF($C$7,8,0),1,1)</f>
        <v>16.86</v>
      </c>
      <c r="H1962" s="128"/>
      <c r="I1962" s="128"/>
      <c r="K1962" s="124"/>
      <c r="L1962" s="279"/>
      <c r="M1962" s="281"/>
      <c r="N1962" s="280"/>
      <c r="O1962" s="4"/>
      <c r="P1962" s="4"/>
      <c r="Q1962" s="3"/>
      <c r="S1962" s="309">
        <f t="shared" ca="1" si="824"/>
        <v>17.93</v>
      </c>
      <c r="T1962" s="309">
        <f t="shared" ca="1" si="825"/>
        <v>16.86</v>
      </c>
      <c r="U1962" s="310">
        <f t="shared" ca="1" si="817"/>
        <v>0</v>
      </c>
      <c r="V1962" s="310" t="b">
        <f t="shared" ca="1" si="826"/>
        <v>1</v>
      </c>
      <c r="W1962" s="3" t="b">
        <f t="shared" ca="1" si="827"/>
        <v>0</v>
      </c>
      <c r="X1962" s="3" t="str">
        <f t="shared" ca="1" si="828"/>
        <v/>
      </c>
      <c r="Y1962" s="3" t="str">
        <f t="shared" ca="1" si="818"/>
        <v/>
      </c>
      <c r="Z1962" s="3" t="str">
        <f t="shared" ca="1" si="829"/>
        <v/>
      </c>
      <c r="AA1962" s="3" t="str">
        <f t="shared" ca="1" si="830"/>
        <v/>
      </c>
      <c r="AB1962" s="205">
        <f t="shared" ca="1" si="831"/>
        <v>3558</v>
      </c>
      <c r="AC1962" s="205">
        <f t="shared" ca="1" si="832"/>
        <v>53</v>
      </c>
      <c r="AD1962" s="205">
        <f t="shared" ca="1" si="819"/>
        <v>67.132075471698116</v>
      </c>
      <c r="AE1962" s="205">
        <f t="shared" ca="1" si="820"/>
        <v>17.132075471698116</v>
      </c>
      <c r="AF1962" s="205">
        <f t="shared" ca="1" si="833"/>
        <v>3.4264150943396232</v>
      </c>
      <c r="AG1962" s="205"/>
      <c r="AH1962" s="205"/>
      <c r="AI1962" s="205"/>
      <c r="AJ1962" s="205"/>
      <c r="AK1962" s="4"/>
      <c r="AL1962" s="4"/>
      <c r="AM1962" s="309">
        <f t="shared" ca="1" si="834"/>
        <v>17.93</v>
      </c>
      <c r="AN1962" s="309">
        <f t="shared" ca="1" si="835"/>
        <v>16.86</v>
      </c>
      <c r="AO1962" s="310">
        <f t="shared" ca="1" si="836"/>
        <v>0</v>
      </c>
      <c r="AP1962" s="310" t="b">
        <f t="shared" ca="1" si="837"/>
        <v>1</v>
      </c>
      <c r="AQ1962" s="309">
        <f t="shared" ca="1" si="838"/>
        <v>0.51329999999999998</v>
      </c>
      <c r="AR1962" s="205">
        <f t="shared" ca="1" si="821"/>
        <v>16.596699999999998</v>
      </c>
      <c r="AS1962" s="45" t="b">
        <f t="shared" ca="1" si="822"/>
        <v>0</v>
      </c>
      <c r="AT1962">
        <f t="shared" ca="1" si="823"/>
        <v>2</v>
      </c>
      <c r="AU1962" t="b">
        <f t="shared" ca="1" si="839"/>
        <v>0</v>
      </c>
      <c r="AV1962" t="b">
        <f t="shared" ca="1" si="840"/>
        <v>0</v>
      </c>
      <c r="AW1962" s="266" t="b">
        <f t="shared" ca="1" si="841"/>
        <v>0</v>
      </c>
      <c r="AX1962" s="266" t="b">
        <f t="shared" ca="1" si="842"/>
        <v>1</v>
      </c>
      <c r="AY1962" s="266" t="b">
        <f t="shared" ca="1" si="843"/>
        <v>0</v>
      </c>
    </row>
    <row r="1963" spans="1:51" x14ac:dyDescent="0.25">
      <c r="A1963">
        <v>1931</v>
      </c>
      <c r="B1963" s="163">
        <f ca="1">OFFSET(InputPriceData!B$15,CalculationsAndCharts!$A1963+$A$11,0,1,1)</f>
        <v>39213</v>
      </c>
      <c r="C1963" s="3">
        <f ca="1">OFFSET(InputPriceData!G$15,CalculationsAndCharts!$A1963+$A$11,IF($C$7,8,0),1,1)</f>
        <v>364200</v>
      </c>
      <c r="D1963" s="4">
        <f ca="1">OFFSET(InputPriceData!C$15,CalculationsAndCharts!$A1963+$A$11,IF($C$7,8,0),1,1)</f>
        <v>17.11</v>
      </c>
      <c r="E1963" s="4">
        <f ca="1">OFFSET(InputPriceData!D$15,CalculationsAndCharts!$A1963+$A$11,IF($C$7,8,0),1,1)</f>
        <v>17.309999999999999</v>
      </c>
      <c r="F1963" s="4">
        <f ca="1">OFFSET(InputPriceData!E$15,CalculationsAndCharts!$A1963+$A$11,IF($C$7,8,0),1,1)</f>
        <v>16.98</v>
      </c>
      <c r="G1963" s="4">
        <f ca="1">OFFSET(InputPriceData!F$15,CalculationsAndCharts!$A1963+$A$11,IF($C$7,8,0),1,1)</f>
        <v>17.25</v>
      </c>
      <c r="H1963" s="128"/>
      <c r="I1963" s="128"/>
      <c r="K1963" s="124"/>
      <c r="L1963" s="279"/>
      <c r="M1963" s="281"/>
      <c r="N1963" s="280"/>
      <c r="O1963" s="4"/>
      <c r="P1963" s="4"/>
      <c r="Q1963" s="3"/>
      <c r="S1963" s="309">
        <f t="shared" ca="1" si="824"/>
        <v>17.93</v>
      </c>
      <c r="T1963" s="309">
        <f t="shared" ca="1" si="825"/>
        <v>16.39</v>
      </c>
      <c r="U1963" s="310">
        <f t="shared" ca="1" si="817"/>
        <v>0.55844155844155841</v>
      </c>
      <c r="V1963" s="310" t="b">
        <f t="shared" ca="1" si="826"/>
        <v>0</v>
      </c>
      <c r="W1963" s="3" t="b">
        <f t="shared" ca="1" si="827"/>
        <v>0</v>
      </c>
      <c r="X1963" s="3" t="str">
        <f t="shared" ca="1" si="828"/>
        <v/>
      </c>
      <c r="Y1963" s="3" t="str">
        <f t="shared" ca="1" si="818"/>
        <v/>
      </c>
      <c r="Z1963" s="3" t="str">
        <f t="shared" ca="1" si="829"/>
        <v/>
      </c>
      <c r="AA1963" s="3" t="str">
        <f t="shared" ca="1" si="830"/>
        <v/>
      </c>
      <c r="AB1963" s="205">
        <f t="shared" ca="1" si="831"/>
        <v>3558</v>
      </c>
      <c r="AC1963" s="205">
        <f t="shared" ca="1" si="832"/>
        <v>53</v>
      </c>
      <c r="AD1963" s="205">
        <f t="shared" ca="1" si="819"/>
        <v>67.132075471698116</v>
      </c>
      <c r="AE1963" s="205">
        <f t="shared" ca="1" si="820"/>
        <v>17.132075471698116</v>
      </c>
      <c r="AF1963" s="205">
        <f t="shared" ca="1" si="833"/>
        <v>3.4264150943396232</v>
      </c>
      <c r="AG1963" s="205"/>
      <c r="AH1963" s="205"/>
      <c r="AI1963" s="205"/>
      <c r="AJ1963" s="205"/>
      <c r="AK1963" s="4"/>
      <c r="AL1963" s="4"/>
      <c r="AM1963" s="309">
        <f t="shared" ca="1" si="834"/>
        <v>17.93</v>
      </c>
      <c r="AN1963" s="309">
        <f t="shared" ca="1" si="835"/>
        <v>16.88</v>
      </c>
      <c r="AO1963" s="310">
        <f t="shared" ca="1" si="836"/>
        <v>0.35238095238095307</v>
      </c>
      <c r="AP1963" s="310" t="b">
        <f t="shared" ca="1" si="837"/>
        <v>0</v>
      </c>
      <c r="AQ1963" s="309">
        <f t="shared" ca="1" si="838"/>
        <v>0.51329999999999998</v>
      </c>
      <c r="AR1963" s="205">
        <f t="shared" ca="1" si="821"/>
        <v>16.596699999999998</v>
      </c>
      <c r="AS1963" s="45" t="b">
        <f t="shared" ca="1" si="822"/>
        <v>0</v>
      </c>
      <c r="AT1963">
        <f t="shared" ca="1" si="823"/>
        <v>1</v>
      </c>
      <c r="AU1963" t="b">
        <f t="shared" ca="1" si="839"/>
        <v>0</v>
      </c>
      <c r="AV1963" t="b">
        <f t="shared" ca="1" si="840"/>
        <v>0</v>
      </c>
      <c r="AW1963" s="266" t="b">
        <f t="shared" ca="1" si="841"/>
        <v>1</v>
      </c>
      <c r="AX1963" s="266" t="b">
        <f t="shared" ca="1" si="842"/>
        <v>1</v>
      </c>
      <c r="AY1963" s="266" t="b">
        <f t="shared" ca="1" si="843"/>
        <v>0</v>
      </c>
    </row>
    <row r="1964" spans="1:51" x14ac:dyDescent="0.25">
      <c r="A1964">
        <v>1932</v>
      </c>
      <c r="B1964" s="163">
        <f ca="1">OFFSET(InputPriceData!B$15,CalculationsAndCharts!$A1964+$A$11,0,1,1)</f>
        <v>39212</v>
      </c>
      <c r="C1964" s="3">
        <f ca="1">OFFSET(InputPriceData!G$15,CalculationsAndCharts!$A1964+$A$11,IF($C$7,8,0),1,1)</f>
        <v>642700</v>
      </c>
      <c r="D1964" s="4">
        <f ca="1">OFFSET(InputPriceData!C$15,CalculationsAndCharts!$A1964+$A$11,IF($C$7,8,0),1,1)</f>
        <v>17.329999999999998</v>
      </c>
      <c r="E1964" s="4">
        <f ca="1">OFFSET(InputPriceData!D$15,CalculationsAndCharts!$A1964+$A$11,IF($C$7,8,0),1,1)</f>
        <v>17.46</v>
      </c>
      <c r="F1964" s="4">
        <f ca="1">OFFSET(InputPriceData!E$15,CalculationsAndCharts!$A1964+$A$11,IF($C$7,8,0),1,1)</f>
        <v>16.78</v>
      </c>
      <c r="G1964" s="4">
        <f ca="1">OFFSET(InputPriceData!F$15,CalculationsAndCharts!$A1964+$A$11,IF($C$7,8,0),1,1)</f>
        <v>16.88</v>
      </c>
      <c r="H1964" s="128"/>
      <c r="I1964" s="128"/>
      <c r="K1964" s="124"/>
      <c r="L1964" s="279"/>
      <c r="M1964" s="281"/>
      <c r="N1964" s="280"/>
      <c r="O1964" s="4"/>
      <c r="P1964" s="4"/>
      <c r="Q1964" s="3"/>
      <c r="S1964" s="309">
        <f t="shared" ca="1" si="824"/>
        <v>17.93</v>
      </c>
      <c r="T1964" s="309">
        <f t="shared" ca="1" si="825"/>
        <v>16.39</v>
      </c>
      <c r="U1964" s="310">
        <f t="shared" ca="1" si="817"/>
        <v>0.31818181818181734</v>
      </c>
      <c r="V1964" s="310" t="b">
        <f t="shared" ca="1" si="826"/>
        <v>0</v>
      </c>
      <c r="W1964" s="3" t="b">
        <f t="shared" ca="1" si="827"/>
        <v>0</v>
      </c>
      <c r="X1964" s="3" t="str">
        <f t="shared" ca="1" si="828"/>
        <v/>
      </c>
      <c r="Y1964" s="3" t="str">
        <f t="shared" ca="1" si="818"/>
        <v/>
      </c>
      <c r="Z1964" s="3" t="str">
        <f t="shared" ca="1" si="829"/>
        <v/>
      </c>
      <c r="AA1964" s="3" t="str">
        <f t="shared" ca="1" si="830"/>
        <v/>
      </c>
      <c r="AB1964" s="205">
        <f t="shared" ca="1" si="831"/>
        <v>3558</v>
      </c>
      <c r="AC1964" s="205">
        <f t="shared" ca="1" si="832"/>
        <v>53</v>
      </c>
      <c r="AD1964" s="205">
        <f t="shared" ca="1" si="819"/>
        <v>67.132075471698116</v>
      </c>
      <c r="AE1964" s="205">
        <f t="shared" ca="1" si="820"/>
        <v>17.132075471698116</v>
      </c>
      <c r="AF1964" s="205">
        <f t="shared" ca="1" si="833"/>
        <v>3.4264150943396232</v>
      </c>
      <c r="AG1964" s="205"/>
      <c r="AH1964" s="205"/>
      <c r="AI1964" s="205"/>
      <c r="AJ1964" s="205"/>
      <c r="AK1964" s="4"/>
      <c r="AL1964" s="4"/>
      <c r="AM1964" s="309">
        <f t="shared" ca="1" si="834"/>
        <v>17.93</v>
      </c>
      <c r="AN1964" s="309">
        <f t="shared" ca="1" si="835"/>
        <v>16.88</v>
      </c>
      <c r="AO1964" s="310">
        <f t="shared" ca="1" si="836"/>
        <v>0</v>
      </c>
      <c r="AP1964" s="310" t="b">
        <f t="shared" ca="1" si="837"/>
        <v>1</v>
      </c>
      <c r="AQ1964" s="309">
        <f t="shared" ca="1" si="838"/>
        <v>0</v>
      </c>
      <c r="AR1964" s="205">
        <f t="shared" ca="1" si="821"/>
        <v>0</v>
      </c>
      <c r="AS1964" s="45" t="b">
        <f t="shared" ca="1" si="822"/>
        <v>0</v>
      </c>
      <c r="AT1964">
        <f t="shared" ca="1" si="823"/>
        <v>0</v>
      </c>
      <c r="AU1964" t="b">
        <f t="shared" ca="1" si="839"/>
        <v>0</v>
      </c>
      <c r="AV1964" t="b">
        <f t="shared" ca="1" si="840"/>
        <v>0</v>
      </c>
      <c r="AW1964" s="266" t="b">
        <f t="shared" ca="1" si="841"/>
        <v>0</v>
      </c>
      <c r="AX1964" s="266" t="b">
        <f t="shared" ca="1" si="842"/>
        <v>0</v>
      </c>
      <c r="AY1964" s="266" t="b">
        <f t="shared" ca="1" si="843"/>
        <v>0</v>
      </c>
    </row>
    <row r="1965" spans="1:51" x14ac:dyDescent="0.25">
      <c r="A1965">
        <v>1933</v>
      </c>
      <c r="B1965" s="163">
        <f ca="1">OFFSET(InputPriceData!B$15,CalculationsAndCharts!$A1965+$A$11,0,1,1)</f>
        <v>39211</v>
      </c>
      <c r="C1965" s="3">
        <f ca="1">OFFSET(InputPriceData!G$15,CalculationsAndCharts!$A1965+$A$11,IF($C$7,8,0),1,1)</f>
        <v>366600</v>
      </c>
      <c r="D1965" s="4">
        <f ca="1">OFFSET(InputPriceData!C$15,CalculationsAndCharts!$A1965+$A$11,IF($C$7,8,0),1,1)</f>
        <v>17.41</v>
      </c>
      <c r="E1965" s="4">
        <f ca="1">OFFSET(InputPriceData!D$15,CalculationsAndCharts!$A1965+$A$11,IF($C$7,8,0),1,1)</f>
        <v>17.54</v>
      </c>
      <c r="F1965" s="4">
        <f ca="1">OFFSET(InputPriceData!E$15,CalculationsAndCharts!$A1965+$A$11,IF($C$7,8,0),1,1)</f>
        <v>17.3</v>
      </c>
      <c r="G1965" s="4">
        <f ca="1">OFFSET(InputPriceData!F$15,CalculationsAndCharts!$A1965+$A$11,IF($C$7,8,0),1,1)</f>
        <v>17.46</v>
      </c>
      <c r="H1965" s="128"/>
      <c r="I1965" s="128"/>
      <c r="K1965" s="124"/>
      <c r="L1965" s="279"/>
      <c r="M1965" s="281"/>
      <c r="N1965" s="280"/>
      <c r="O1965" s="4"/>
      <c r="P1965" s="4"/>
      <c r="Q1965" s="3"/>
      <c r="S1965" s="309">
        <f t="shared" ca="1" si="824"/>
        <v>17.93</v>
      </c>
      <c r="T1965" s="309">
        <f t="shared" ca="1" si="825"/>
        <v>16.39</v>
      </c>
      <c r="U1965" s="310">
        <f t="shared" ca="1" si="817"/>
        <v>0.69480519480519543</v>
      </c>
      <c r="V1965" s="310" t="b">
        <f t="shared" ca="1" si="826"/>
        <v>0</v>
      </c>
      <c r="W1965" s="3" t="b">
        <f t="shared" ca="1" si="827"/>
        <v>0</v>
      </c>
      <c r="X1965" s="3" t="str">
        <f t="shared" ca="1" si="828"/>
        <v/>
      </c>
      <c r="Y1965" s="3" t="str">
        <f t="shared" ca="1" si="818"/>
        <v/>
      </c>
      <c r="Z1965" s="3" t="str">
        <f t="shared" ca="1" si="829"/>
        <v/>
      </c>
      <c r="AA1965" s="3" t="str">
        <f t="shared" ca="1" si="830"/>
        <v/>
      </c>
      <c r="AB1965" s="205">
        <f t="shared" ca="1" si="831"/>
        <v>3558</v>
      </c>
      <c r="AC1965" s="205">
        <f t="shared" ca="1" si="832"/>
        <v>53</v>
      </c>
      <c r="AD1965" s="205">
        <f t="shared" ca="1" si="819"/>
        <v>67.132075471698116</v>
      </c>
      <c r="AE1965" s="205">
        <f t="shared" ca="1" si="820"/>
        <v>17.132075471698116</v>
      </c>
      <c r="AF1965" s="205">
        <f t="shared" ca="1" si="833"/>
        <v>3.4264150943396232</v>
      </c>
      <c r="AG1965" s="205"/>
      <c r="AH1965" s="205"/>
      <c r="AI1965" s="205"/>
      <c r="AJ1965" s="205"/>
      <c r="AK1965" s="4"/>
      <c r="AL1965" s="4"/>
      <c r="AM1965" s="309">
        <f t="shared" ca="1" si="834"/>
        <v>17.93</v>
      </c>
      <c r="AN1965" s="309">
        <f t="shared" ca="1" si="835"/>
        <v>16.39</v>
      </c>
      <c r="AO1965" s="310">
        <f t="shared" ca="1" si="836"/>
        <v>0.69480519480519543</v>
      </c>
      <c r="AP1965" s="310" t="b">
        <f t="shared" ca="1" si="837"/>
        <v>0</v>
      </c>
      <c r="AQ1965" s="309">
        <f t="shared" ca="1" si="838"/>
        <v>0</v>
      </c>
      <c r="AR1965" s="205">
        <f t="shared" ca="1" si="821"/>
        <v>0</v>
      </c>
      <c r="AS1965" s="45" t="b">
        <f t="shared" ca="1" si="822"/>
        <v>0</v>
      </c>
      <c r="AT1965">
        <f t="shared" ca="1" si="823"/>
        <v>0</v>
      </c>
      <c r="AU1965" t="b">
        <f t="shared" ca="1" si="839"/>
        <v>0</v>
      </c>
      <c r="AV1965" t="b">
        <f t="shared" ca="1" si="840"/>
        <v>0</v>
      </c>
      <c r="AW1965" s="266" t="b">
        <f t="shared" ca="1" si="841"/>
        <v>0</v>
      </c>
      <c r="AX1965" s="266" t="b">
        <f t="shared" ca="1" si="842"/>
        <v>0</v>
      </c>
      <c r="AY1965" s="266" t="b">
        <f t="shared" ca="1" si="843"/>
        <v>0</v>
      </c>
    </row>
    <row r="1966" spans="1:51" x14ac:dyDescent="0.25">
      <c r="A1966">
        <v>1934</v>
      </c>
      <c r="B1966" s="163">
        <f ca="1">OFFSET(InputPriceData!B$15,CalculationsAndCharts!$A1966+$A$11,0,1,1)</f>
        <v>39210</v>
      </c>
      <c r="C1966" s="3">
        <f ca="1">OFFSET(InputPriceData!G$15,CalculationsAndCharts!$A1966+$A$11,IF($C$7,8,0),1,1)</f>
        <v>416100</v>
      </c>
      <c r="D1966" s="4">
        <f ca="1">OFFSET(InputPriceData!C$15,CalculationsAndCharts!$A1966+$A$11,IF($C$7,8,0),1,1)</f>
        <v>17.52</v>
      </c>
      <c r="E1966" s="4">
        <f ca="1">OFFSET(InputPriceData!D$15,CalculationsAndCharts!$A1966+$A$11,IF($C$7,8,0),1,1)</f>
        <v>17.600000000000001</v>
      </c>
      <c r="F1966" s="4">
        <f ca="1">OFFSET(InputPriceData!E$15,CalculationsAndCharts!$A1966+$A$11,IF($C$7,8,0),1,1)</f>
        <v>17.25</v>
      </c>
      <c r="G1966" s="4">
        <f ca="1">OFFSET(InputPriceData!F$15,CalculationsAndCharts!$A1966+$A$11,IF($C$7,8,0),1,1)</f>
        <v>17.57</v>
      </c>
      <c r="H1966" s="128"/>
      <c r="I1966" s="128"/>
      <c r="K1966" s="124"/>
      <c r="L1966" s="279"/>
      <c r="M1966" s="281"/>
      <c r="N1966" s="280"/>
      <c r="O1966" s="4"/>
      <c r="P1966" s="4"/>
      <c r="Q1966" s="3"/>
      <c r="S1966" s="309">
        <f t="shared" ca="1" si="824"/>
        <v>17.93</v>
      </c>
      <c r="T1966" s="309">
        <f t="shared" ca="1" si="825"/>
        <v>16.39</v>
      </c>
      <c r="U1966" s="310">
        <f t="shared" ca="1" si="817"/>
        <v>0.76623376623376649</v>
      </c>
      <c r="V1966" s="310" t="b">
        <f t="shared" ca="1" si="826"/>
        <v>0</v>
      </c>
      <c r="W1966" s="3" t="b">
        <f t="shared" ca="1" si="827"/>
        <v>0</v>
      </c>
      <c r="X1966" s="3" t="str">
        <f t="shared" ca="1" si="828"/>
        <v/>
      </c>
      <c r="Y1966" s="3" t="str">
        <f t="shared" ca="1" si="818"/>
        <v/>
      </c>
      <c r="Z1966" s="3" t="str">
        <f t="shared" ca="1" si="829"/>
        <v/>
      </c>
      <c r="AA1966" s="3" t="str">
        <f t="shared" ca="1" si="830"/>
        <v/>
      </c>
      <c r="AB1966" s="205">
        <f t="shared" ca="1" si="831"/>
        <v>3558</v>
      </c>
      <c r="AC1966" s="205">
        <f t="shared" ca="1" si="832"/>
        <v>53</v>
      </c>
      <c r="AD1966" s="205">
        <f t="shared" ca="1" si="819"/>
        <v>67.132075471698116</v>
      </c>
      <c r="AE1966" s="205">
        <f t="shared" ca="1" si="820"/>
        <v>17.132075471698116</v>
      </c>
      <c r="AF1966" s="205">
        <f t="shared" ca="1" si="833"/>
        <v>3.4264150943396232</v>
      </c>
      <c r="AG1966" s="205"/>
      <c r="AH1966" s="205"/>
      <c r="AI1966" s="205"/>
      <c r="AJ1966" s="205"/>
      <c r="AK1966" s="4"/>
      <c r="AL1966" s="4"/>
      <c r="AM1966" s="309">
        <f t="shared" ca="1" si="834"/>
        <v>17.93</v>
      </c>
      <c r="AN1966" s="309">
        <f t="shared" ca="1" si="835"/>
        <v>16.39</v>
      </c>
      <c r="AO1966" s="310">
        <f t="shared" ca="1" si="836"/>
        <v>0.76623376623376649</v>
      </c>
      <c r="AP1966" s="310" t="b">
        <f t="shared" ca="1" si="837"/>
        <v>0</v>
      </c>
      <c r="AQ1966" s="309">
        <f t="shared" ca="1" si="838"/>
        <v>0</v>
      </c>
      <c r="AR1966" s="205">
        <f t="shared" ca="1" si="821"/>
        <v>0</v>
      </c>
      <c r="AS1966" s="45" t="b">
        <f t="shared" ca="1" si="822"/>
        <v>0</v>
      </c>
      <c r="AT1966">
        <f t="shared" ca="1" si="823"/>
        <v>0</v>
      </c>
      <c r="AU1966" t="b">
        <f t="shared" ca="1" si="839"/>
        <v>0</v>
      </c>
      <c r="AV1966" t="b">
        <f t="shared" ca="1" si="840"/>
        <v>0</v>
      </c>
      <c r="AW1966" s="266" t="b">
        <f t="shared" ca="1" si="841"/>
        <v>0</v>
      </c>
      <c r="AX1966" s="266" t="b">
        <f t="shared" ca="1" si="842"/>
        <v>0</v>
      </c>
      <c r="AY1966" s="266" t="b">
        <f t="shared" ca="1" si="843"/>
        <v>0</v>
      </c>
    </row>
    <row r="1967" spans="1:51" x14ac:dyDescent="0.25">
      <c r="A1967">
        <v>1935</v>
      </c>
      <c r="B1967" s="163">
        <f ca="1">OFFSET(InputPriceData!B$15,CalculationsAndCharts!$A1967+$A$11,0,1,1)</f>
        <v>39209</v>
      </c>
      <c r="C1967" s="3">
        <f ca="1">OFFSET(InputPriceData!G$15,CalculationsAndCharts!$A1967+$A$11,IF($C$7,8,0),1,1)</f>
        <v>280400</v>
      </c>
      <c r="D1967" s="4">
        <f ca="1">OFFSET(InputPriceData!C$15,CalculationsAndCharts!$A1967+$A$11,IF($C$7,8,0),1,1)</f>
        <v>17.62</v>
      </c>
      <c r="E1967" s="4">
        <f ca="1">OFFSET(InputPriceData!D$15,CalculationsAndCharts!$A1967+$A$11,IF($C$7,8,0),1,1)</f>
        <v>17.850000000000001</v>
      </c>
      <c r="F1967" s="4">
        <f ca="1">OFFSET(InputPriceData!E$15,CalculationsAndCharts!$A1967+$A$11,IF($C$7,8,0),1,1)</f>
        <v>17.57</v>
      </c>
      <c r="G1967" s="4">
        <f ca="1">OFFSET(InputPriceData!F$15,CalculationsAndCharts!$A1967+$A$11,IF($C$7,8,0),1,1)</f>
        <v>17.600000000000001</v>
      </c>
      <c r="H1967" s="128"/>
      <c r="I1967" s="128"/>
      <c r="K1967" s="124"/>
      <c r="L1967" s="279"/>
      <c r="M1967" s="281"/>
      <c r="N1967" s="280"/>
      <c r="O1967" s="4"/>
      <c r="P1967" s="4"/>
      <c r="Q1967" s="3"/>
      <c r="S1967" s="309">
        <f t="shared" ca="1" si="824"/>
        <v>17.93</v>
      </c>
      <c r="T1967" s="309">
        <f t="shared" ca="1" si="825"/>
        <v>16.34</v>
      </c>
      <c r="U1967" s="310">
        <f t="shared" ca="1" si="817"/>
        <v>0.79245283018868029</v>
      </c>
      <c r="V1967" s="310" t="b">
        <f t="shared" ca="1" si="826"/>
        <v>0</v>
      </c>
      <c r="W1967" s="3" t="b">
        <f t="shared" ca="1" si="827"/>
        <v>0</v>
      </c>
      <c r="X1967" s="3" t="str">
        <f t="shared" ca="1" si="828"/>
        <v/>
      </c>
      <c r="Y1967" s="3" t="str">
        <f t="shared" ca="1" si="818"/>
        <v/>
      </c>
      <c r="Z1967" s="3" t="str">
        <f t="shared" ca="1" si="829"/>
        <v/>
      </c>
      <c r="AA1967" s="3" t="str">
        <f t="shared" ca="1" si="830"/>
        <v/>
      </c>
      <c r="AB1967" s="205">
        <f t="shared" ca="1" si="831"/>
        <v>3558</v>
      </c>
      <c r="AC1967" s="205">
        <f t="shared" ca="1" si="832"/>
        <v>53</v>
      </c>
      <c r="AD1967" s="205">
        <f t="shared" ca="1" si="819"/>
        <v>67.132075471698116</v>
      </c>
      <c r="AE1967" s="205">
        <f t="shared" ca="1" si="820"/>
        <v>17.132075471698116</v>
      </c>
      <c r="AF1967" s="205">
        <f t="shared" ca="1" si="833"/>
        <v>3.4264150943396232</v>
      </c>
      <c r="AG1967" s="205"/>
      <c r="AH1967" s="205"/>
      <c r="AI1967" s="205"/>
      <c r="AJ1967" s="205"/>
      <c r="AK1967" s="4"/>
      <c r="AL1967" s="4"/>
      <c r="AM1967" s="309">
        <f t="shared" ca="1" si="834"/>
        <v>17.93</v>
      </c>
      <c r="AN1967" s="309">
        <f t="shared" ca="1" si="835"/>
        <v>16.39</v>
      </c>
      <c r="AO1967" s="310">
        <f t="shared" ca="1" si="836"/>
        <v>0.7857142857142867</v>
      </c>
      <c r="AP1967" s="310" t="b">
        <f t="shared" ca="1" si="837"/>
        <v>0</v>
      </c>
      <c r="AQ1967" s="309">
        <f t="shared" ca="1" si="838"/>
        <v>0</v>
      </c>
      <c r="AR1967" s="205">
        <f t="shared" ca="1" si="821"/>
        <v>0</v>
      </c>
      <c r="AS1967" s="45" t="b">
        <f t="shared" ca="1" si="822"/>
        <v>0</v>
      </c>
      <c r="AT1967">
        <f t="shared" ca="1" si="823"/>
        <v>0</v>
      </c>
      <c r="AU1967" t="b">
        <f t="shared" ca="1" si="839"/>
        <v>0</v>
      </c>
      <c r="AV1967" t="b">
        <f t="shared" ca="1" si="840"/>
        <v>0</v>
      </c>
      <c r="AW1967" s="266" t="b">
        <f t="shared" ca="1" si="841"/>
        <v>0</v>
      </c>
      <c r="AX1967" s="266" t="b">
        <f t="shared" ca="1" si="842"/>
        <v>0</v>
      </c>
      <c r="AY1967" s="266" t="b">
        <f t="shared" ca="1" si="843"/>
        <v>0</v>
      </c>
    </row>
    <row r="1968" spans="1:51" x14ac:dyDescent="0.25">
      <c r="A1968">
        <v>1936</v>
      </c>
      <c r="B1968" s="163">
        <f ca="1">OFFSET(InputPriceData!B$15,CalculationsAndCharts!$A1968+$A$11,0,1,1)</f>
        <v>39206</v>
      </c>
      <c r="C1968" s="3">
        <f ca="1">OFFSET(InputPriceData!G$15,CalculationsAndCharts!$A1968+$A$11,IF($C$7,8,0),1,1)</f>
        <v>325300</v>
      </c>
      <c r="D1968" s="4">
        <f ca="1">OFFSET(InputPriceData!C$15,CalculationsAndCharts!$A1968+$A$11,IF($C$7,8,0),1,1)</f>
        <v>17.510000000000002</v>
      </c>
      <c r="E1968" s="4">
        <f ca="1">OFFSET(InputPriceData!D$15,CalculationsAndCharts!$A1968+$A$11,IF($C$7,8,0),1,1)</f>
        <v>17.73</v>
      </c>
      <c r="F1968" s="4">
        <f ca="1">OFFSET(InputPriceData!E$15,CalculationsAndCharts!$A1968+$A$11,IF($C$7,8,0),1,1)</f>
        <v>17.510000000000002</v>
      </c>
      <c r="G1968" s="4">
        <f ca="1">OFFSET(InputPriceData!F$15,CalculationsAndCharts!$A1968+$A$11,IF($C$7,8,0),1,1)</f>
        <v>17.68</v>
      </c>
      <c r="H1968" s="128"/>
      <c r="I1968" s="128"/>
      <c r="K1968" s="124"/>
      <c r="L1968" s="279"/>
      <c r="M1968" s="281"/>
      <c r="N1968" s="280"/>
      <c r="O1968" s="4"/>
      <c r="P1968" s="4"/>
      <c r="Q1968" s="3"/>
      <c r="S1968" s="309">
        <f t="shared" ca="1" si="824"/>
        <v>17.93</v>
      </c>
      <c r="T1968" s="309">
        <f t="shared" ca="1" si="825"/>
        <v>16.02</v>
      </c>
      <c r="U1968" s="310">
        <f t="shared" ca="1" si="817"/>
        <v>0.86910994764397909</v>
      </c>
      <c r="V1968" s="310" t="b">
        <f t="shared" ca="1" si="826"/>
        <v>0</v>
      </c>
      <c r="W1968" s="3" t="b">
        <f t="shared" ca="1" si="827"/>
        <v>0</v>
      </c>
      <c r="X1968" s="3" t="str">
        <f t="shared" ca="1" si="828"/>
        <v/>
      </c>
      <c r="Y1968" s="3" t="str">
        <f t="shared" ca="1" si="818"/>
        <v/>
      </c>
      <c r="Z1968" s="3" t="str">
        <f t="shared" ca="1" si="829"/>
        <v/>
      </c>
      <c r="AA1968" s="3" t="str">
        <f t="shared" ca="1" si="830"/>
        <v/>
      </c>
      <c r="AB1968" s="205">
        <f t="shared" ca="1" si="831"/>
        <v>3558</v>
      </c>
      <c r="AC1968" s="205">
        <f t="shared" ca="1" si="832"/>
        <v>53</v>
      </c>
      <c r="AD1968" s="205">
        <f t="shared" ca="1" si="819"/>
        <v>67.132075471698116</v>
      </c>
      <c r="AE1968" s="205">
        <f t="shared" ca="1" si="820"/>
        <v>17.132075471698116</v>
      </c>
      <c r="AF1968" s="205">
        <f t="shared" ca="1" si="833"/>
        <v>3.4264150943396232</v>
      </c>
      <c r="AG1968" s="205"/>
      <c r="AH1968" s="205"/>
      <c r="AI1968" s="205"/>
      <c r="AJ1968" s="205"/>
      <c r="AK1968" s="4"/>
      <c r="AL1968" s="4"/>
      <c r="AM1968" s="309">
        <f t="shared" ca="1" si="834"/>
        <v>17.93</v>
      </c>
      <c r="AN1968" s="309">
        <f t="shared" ca="1" si="835"/>
        <v>16.39</v>
      </c>
      <c r="AO1968" s="310">
        <f t="shared" ca="1" si="836"/>
        <v>0.83766233766233755</v>
      </c>
      <c r="AP1968" s="310" t="b">
        <f t="shared" ca="1" si="837"/>
        <v>0</v>
      </c>
      <c r="AQ1968" s="309">
        <f t="shared" ca="1" si="838"/>
        <v>0</v>
      </c>
      <c r="AR1968" s="205">
        <f t="shared" ca="1" si="821"/>
        <v>0</v>
      </c>
      <c r="AS1968" s="45" t="b">
        <f t="shared" ca="1" si="822"/>
        <v>0</v>
      </c>
      <c r="AT1968">
        <f t="shared" ca="1" si="823"/>
        <v>0</v>
      </c>
      <c r="AU1968" t="b">
        <f t="shared" ca="1" si="839"/>
        <v>0</v>
      </c>
      <c r="AV1968" t="b">
        <f t="shared" ca="1" si="840"/>
        <v>0</v>
      </c>
      <c r="AW1968" s="266" t="b">
        <f t="shared" ca="1" si="841"/>
        <v>0</v>
      </c>
      <c r="AX1968" s="266" t="b">
        <f t="shared" ca="1" si="842"/>
        <v>0</v>
      </c>
      <c r="AY1968" s="266" t="b">
        <f t="shared" ca="1" si="843"/>
        <v>0</v>
      </c>
    </row>
    <row r="1969" spans="1:51" x14ac:dyDescent="0.25">
      <c r="A1969">
        <v>1937</v>
      </c>
      <c r="B1969" s="163">
        <f ca="1">OFFSET(InputPriceData!B$15,CalculationsAndCharts!$A1969+$A$11,0,1,1)</f>
        <v>39205</v>
      </c>
      <c r="C1969" s="3">
        <f ca="1">OFFSET(InputPriceData!G$15,CalculationsAndCharts!$A1969+$A$11,IF($C$7,8,0),1,1)</f>
        <v>417900</v>
      </c>
      <c r="D1969" s="4">
        <f ca="1">OFFSET(InputPriceData!C$15,CalculationsAndCharts!$A1969+$A$11,IF($C$7,8,0),1,1)</f>
        <v>17.559999999999999</v>
      </c>
      <c r="E1969" s="4">
        <f ca="1">OFFSET(InputPriceData!D$15,CalculationsAndCharts!$A1969+$A$11,IF($C$7,8,0),1,1)</f>
        <v>17.920000000000002</v>
      </c>
      <c r="F1969" s="4">
        <f ca="1">OFFSET(InputPriceData!E$15,CalculationsAndCharts!$A1969+$A$11,IF($C$7,8,0),1,1)</f>
        <v>17.559999999999999</v>
      </c>
      <c r="G1969" s="4">
        <f ca="1">OFFSET(InputPriceData!F$15,CalculationsAndCharts!$A1969+$A$11,IF($C$7,8,0),1,1)</f>
        <v>17.61</v>
      </c>
      <c r="H1969" s="128"/>
      <c r="I1969" s="128"/>
      <c r="K1969" s="124"/>
      <c r="L1969" s="279"/>
      <c r="M1969" s="281"/>
      <c r="N1969" s="280"/>
      <c r="O1969" s="4"/>
      <c r="P1969" s="4"/>
      <c r="Q1969" s="3"/>
      <c r="S1969" s="309">
        <f t="shared" ca="1" si="824"/>
        <v>17.93</v>
      </c>
      <c r="T1969" s="309">
        <f t="shared" ca="1" si="825"/>
        <v>15.95</v>
      </c>
      <c r="U1969" s="310">
        <f t="shared" ca="1" si="817"/>
        <v>0.83838383838383823</v>
      </c>
      <c r="V1969" s="310" t="b">
        <f t="shared" ca="1" si="826"/>
        <v>0</v>
      </c>
      <c r="W1969" s="3" t="b">
        <f t="shared" ca="1" si="827"/>
        <v>0</v>
      </c>
      <c r="X1969" s="3" t="str">
        <f t="shared" ca="1" si="828"/>
        <v/>
      </c>
      <c r="Y1969" s="3" t="str">
        <f t="shared" ca="1" si="818"/>
        <v/>
      </c>
      <c r="Z1969" s="3" t="str">
        <f t="shared" ca="1" si="829"/>
        <v/>
      </c>
      <c r="AA1969" s="3" t="str">
        <f t="shared" ca="1" si="830"/>
        <v/>
      </c>
      <c r="AB1969" s="205">
        <f t="shared" ca="1" si="831"/>
        <v>3558</v>
      </c>
      <c r="AC1969" s="205">
        <f t="shared" ca="1" si="832"/>
        <v>53</v>
      </c>
      <c r="AD1969" s="205">
        <f t="shared" ca="1" si="819"/>
        <v>67.132075471698116</v>
      </c>
      <c r="AE1969" s="205">
        <f t="shared" ca="1" si="820"/>
        <v>17.132075471698116</v>
      </c>
      <c r="AF1969" s="205">
        <f t="shared" ca="1" si="833"/>
        <v>3.4264150943396232</v>
      </c>
      <c r="AG1969" s="205"/>
      <c r="AH1969" s="205"/>
      <c r="AI1969" s="205"/>
      <c r="AJ1969" s="205"/>
      <c r="AK1969" s="4"/>
      <c r="AL1969" s="4"/>
      <c r="AM1969" s="309">
        <f t="shared" ca="1" si="834"/>
        <v>17.93</v>
      </c>
      <c r="AN1969" s="309">
        <f t="shared" ca="1" si="835"/>
        <v>16.34</v>
      </c>
      <c r="AO1969" s="310">
        <f t="shared" ca="1" si="836"/>
        <v>0.7987421383647797</v>
      </c>
      <c r="AP1969" s="310" t="b">
        <f t="shared" ca="1" si="837"/>
        <v>0</v>
      </c>
      <c r="AQ1969" s="309">
        <f t="shared" ca="1" si="838"/>
        <v>0</v>
      </c>
      <c r="AR1969" s="205">
        <f t="shared" ca="1" si="821"/>
        <v>0</v>
      </c>
      <c r="AS1969" s="45" t="b">
        <f t="shared" ca="1" si="822"/>
        <v>0</v>
      </c>
      <c r="AT1969">
        <f t="shared" ca="1" si="823"/>
        <v>0</v>
      </c>
      <c r="AU1969" t="b">
        <f t="shared" ca="1" si="839"/>
        <v>0</v>
      </c>
      <c r="AV1969" t="b">
        <f t="shared" ca="1" si="840"/>
        <v>0</v>
      </c>
      <c r="AW1969" s="266" t="b">
        <f t="shared" ca="1" si="841"/>
        <v>0</v>
      </c>
      <c r="AX1969" s="266" t="b">
        <f t="shared" ca="1" si="842"/>
        <v>0</v>
      </c>
      <c r="AY1969" s="266" t="b">
        <f t="shared" ca="1" si="843"/>
        <v>0</v>
      </c>
    </row>
    <row r="1970" spans="1:51" x14ac:dyDescent="0.25">
      <c r="A1970">
        <v>1938</v>
      </c>
      <c r="B1970" s="163">
        <f ca="1">OFFSET(InputPriceData!B$15,CalculationsAndCharts!$A1970+$A$11,0,1,1)</f>
        <v>39204</v>
      </c>
      <c r="C1970" s="3">
        <f ca="1">OFFSET(InputPriceData!G$15,CalculationsAndCharts!$A1970+$A$11,IF($C$7,8,0),1,1)</f>
        <v>401100</v>
      </c>
      <c r="D1970" s="4">
        <f ca="1">OFFSET(InputPriceData!C$15,CalculationsAndCharts!$A1970+$A$11,IF($C$7,8,0),1,1)</f>
        <v>17.36</v>
      </c>
      <c r="E1970" s="4">
        <f ca="1">OFFSET(InputPriceData!D$15,CalculationsAndCharts!$A1970+$A$11,IF($C$7,8,0),1,1)</f>
        <v>17.72</v>
      </c>
      <c r="F1970" s="4">
        <f ca="1">OFFSET(InputPriceData!E$15,CalculationsAndCharts!$A1970+$A$11,IF($C$7,8,0),1,1)</f>
        <v>17.18</v>
      </c>
      <c r="G1970" s="4">
        <f ca="1">OFFSET(InputPriceData!F$15,CalculationsAndCharts!$A1970+$A$11,IF($C$7,8,0),1,1)</f>
        <v>17.45</v>
      </c>
      <c r="H1970" s="128"/>
      <c r="I1970" s="128"/>
      <c r="K1970" s="124"/>
      <c r="L1970" s="279"/>
      <c r="M1970" s="281"/>
      <c r="N1970" s="280"/>
      <c r="O1970" s="4"/>
      <c r="P1970" s="4"/>
      <c r="Q1970" s="3"/>
      <c r="S1970" s="309">
        <f t="shared" ca="1" si="824"/>
        <v>17.93</v>
      </c>
      <c r="T1970" s="309">
        <f t="shared" ca="1" si="825"/>
        <v>15.95</v>
      </c>
      <c r="U1970" s="310">
        <f t="shared" ca="1" si="817"/>
        <v>0.75757575757575746</v>
      </c>
      <c r="V1970" s="310" t="b">
        <f t="shared" ca="1" si="826"/>
        <v>0</v>
      </c>
      <c r="W1970" s="3" t="b">
        <f t="shared" ca="1" si="827"/>
        <v>0</v>
      </c>
      <c r="X1970" s="3" t="str">
        <f t="shared" ca="1" si="828"/>
        <v/>
      </c>
      <c r="Y1970" s="3" t="str">
        <f t="shared" ca="1" si="818"/>
        <v/>
      </c>
      <c r="Z1970" s="3" t="str">
        <f t="shared" ca="1" si="829"/>
        <v/>
      </c>
      <c r="AA1970" s="3" t="str">
        <f t="shared" ca="1" si="830"/>
        <v/>
      </c>
      <c r="AB1970" s="205">
        <f t="shared" ca="1" si="831"/>
        <v>3558</v>
      </c>
      <c r="AC1970" s="205">
        <f t="shared" ca="1" si="832"/>
        <v>53</v>
      </c>
      <c r="AD1970" s="205">
        <f t="shared" ca="1" si="819"/>
        <v>67.132075471698116</v>
      </c>
      <c r="AE1970" s="205">
        <f t="shared" ca="1" si="820"/>
        <v>17.132075471698116</v>
      </c>
      <c r="AF1970" s="205">
        <f t="shared" ca="1" si="833"/>
        <v>3.4264150943396232</v>
      </c>
      <c r="AG1970" s="205"/>
      <c r="AH1970" s="205"/>
      <c r="AI1970" s="205"/>
      <c r="AJ1970" s="205"/>
      <c r="AK1970" s="4"/>
      <c r="AL1970" s="4"/>
      <c r="AM1970" s="309">
        <f t="shared" ca="1" si="834"/>
        <v>17.93</v>
      </c>
      <c r="AN1970" s="309">
        <f t="shared" ca="1" si="835"/>
        <v>16.02</v>
      </c>
      <c r="AO1970" s="310">
        <f t="shared" ca="1" si="836"/>
        <v>0.74869109947643964</v>
      </c>
      <c r="AP1970" s="310" t="b">
        <f t="shared" ca="1" si="837"/>
        <v>0</v>
      </c>
      <c r="AQ1970" s="309">
        <f t="shared" ca="1" si="838"/>
        <v>0</v>
      </c>
      <c r="AR1970" s="205">
        <f t="shared" ca="1" si="821"/>
        <v>0</v>
      </c>
      <c r="AS1970" s="45" t="b">
        <f t="shared" ca="1" si="822"/>
        <v>0</v>
      </c>
      <c r="AT1970">
        <f t="shared" ca="1" si="823"/>
        <v>0</v>
      </c>
      <c r="AU1970" t="b">
        <f t="shared" ca="1" si="839"/>
        <v>0</v>
      </c>
      <c r="AV1970" t="b">
        <f t="shared" ca="1" si="840"/>
        <v>0</v>
      </c>
      <c r="AW1970" s="266" t="b">
        <f t="shared" ca="1" si="841"/>
        <v>0</v>
      </c>
      <c r="AX1970" s="266" t="b">
        <f t="shared" ca="1" si="842"/>
        <v>0</v>
      </c>
      <c r="AY1970" s="266" t="b">
        <f t="shared" ca="1" si="843"/>
        <v>0</v>
      </c>
    </row>
    <row r="1971" spans="1:51" x14ac:dyDescent="0.25">
      <c r="A1971">
        <v>1939</v>
      </c>
      <c r="B1971" s="163">
        <f ca="1">OFFSET(InputPriceData!B$15,CalculationsAndCharts!$A1971+$A$11,0,1,1)</f>
        <v>39203</v>
      </c>
      <c r="C1971" s="3">
        <f ca="1">OFFSET(InputPriceData!G$15,CalculationsAndCharts!$A1971+$A$11,IF($C$7,8,0),1,1)</f>
        <v>463300</v>
      </c>
      <c r="D1971" s="4">
        <f ca="1">OFFSET(InputPriceData!C$15,CalculationsAndCharts!$A1971+$A$11,IF($C$7,8,0),1,1)</f>
        <v>17.21</v>
      </c>
      <c r="E1971" s="4">
        <f ca="1">OFFSET(InputPriceData!D$15,CalculationsAndCharts!$A1971+$A$11,IF($C$7,8,0),1,1)</f>
        <v>17.47</v>
      </c>
      <c r="F1971" s="4">
        <f ca="1">OFFSET(InputPriceData!E$15,CalculationsAndCharts!$A1971+$A$11,IF($C$7,8,0),1,1)</f>
        <v>17.04</v>
      </c>
      <c r="G1971" s="4">
        <f ca="1">OFFSET(InputPriceData!F$15,CalculationsAndCharts!$A1971+$A$11,IF($C$7,8,0),1,1)</f>
        <v>17.32</v>
      </c>
      <c r="H1971" s="128"/>
      <c r="I1971" s="128"/>
      <c r="K1971" s="124"/>
      <c r="L1971" s="279"/>
      <c r="M1971" s="281"/>
      <c r="N1971" s="280"/>
      <c r="O1971" s="4"/>
      <c r="P1971" s="4"/>
      <c r="Q1971" s="3"/>
      <c r="S1971" s="309">
        <f t="shared" ca="1" si="824"/>
        <v>17.93</v>
      </c>
      <c r="T1971" s="309">
        <f t="shared" ca="1" si="825"/>
        <v>15.95</v>
      </c>
      <c r="U1971" s="310">
        <f t="shared" ca="1" si="817"/>
        <v>0.69191919191919227</v>
      </c>
      <c r="V1971" s="310" t="b">
        <f t="shared" ca="1" si="826"/>
        <v>0</v>
      </c>
      <c r="W1971" s="3" t="b">
        <f t="shared" ca="1" si="827"/>
        <v>0</v>
      </c>
      <c r="X1971" s="3" t="str">
        <f t="shared" ca="1" si="828"/>
        <v/>
      </c>
      <c r="Y1971" s="3" t="str">
        <f t="shared" ca="1" si="818"/>
        <v/>
      </c>
      <c r="Z1971" s="3" t="str">
        <f t="shared" ca="1" si="829"/>
        <v/>
      </c>
      <c r="AA1971" s="3" t="str">
        <f t="shared" ca="1" si="830"/>
        <v/>
      </c>
      <c r="AB1971" s="205">
        <f t="shared" ca="1" si="831"/>
        <v>3558</v>
      </c>
      <c r="AC1971" s="205">
        <f t="shared" ca="1" si="832"/>
        <v>53</v>
      </c>
      <c r="AD1971" s="205">
        <f t="shared" ca="1" si="819"/>
        <v>67.132075471698116</v>
      </c>
      <c r="AE1971" s="205">
        <f t="shared" ca="1" si="820"/>
        <v>17.132075471698116</v>
      </c>
      <c r="AF1971" s="205">
        <f t="shared" ca="1" si="833"/>
        <v>3.4264150943396232</v>
      </c>
      <c r="AG1971" s="205"/>
      <c r="AH1971" s="205"/>
      <c r="AI1971" s="205"/>
      <c r="AJ1971" s="205"/>
      <c r="AK1971" s="4"/>
      <c r="AL1971" s="4"/>
      <c r="AM1971" s="309">
        <f t="shared" ca="1" si="834"/>
        <v>17.93</v>
      </c>
      <c r="AN1971" s="309">
        <f t="shared" ca="1" si="835"/>
        <v>15.95</v>
      </c>
      <c r="AO1971" s="310">
        <f t="shared" ca="1" si="836"/>
        <v>0.69191919191919227</v>
      </c>
      <c r="AP1971" s="310" t="b">
        <f t="shared" ca="1" si="837"/>
        <v>0</v>
      </c>
      <c r="AQ1971" s="309">
        <f t="shared" ca="1" si="838"/>
        <v>0</v>
      </c>
      <c r="AR1971" s="205">
        <f t="shared" ca="1" si="821"/>
        <v>0</v>
      </c>
      <c r="AS1971" s="45" t="b">
        <f t="shared" ca="1" si="822"/>
        <v>0</v>
      </c>
      <c r="AT1971">
        <f t="shared" ca="1" si="823"/>
        <v>0</v>
      </c>
      <c r="AU1971" t="b">
        <f t="shared" ca="1" si="839"/>
        <v>0</v>
      </c>
      <c r="AV1971" t="b">
        <f t="shared" ca="1" si="840"/>
        <v>0</v>
      </c>
      <c r="AW1971" s="266" t="b">
        <f t="shared" ca="1" si="841"/>
        <v>0</v>
      </c>
      <c r="AX1971" s="266" t="b">
        <f t="shared" ca="1" si="842"/>
        <v>0</v>
      </c>
      <c r="AY1971" s="266" t="b">
        <f t="shared" ca="1" si="843"/>
        <v>0</v>
      </c>
    </row>
    <row r="1972" spans="1:51" x14ac:dyDescent="0.25">
      <c r="A1972">
        <v>1940</v>
      </c>
      <c r="B1972" s="163">
        <f ca="1">OFFSET(InputPriceData!B$15,CalculationsAndCharts!$A1972+$A$11,0,1,1)</f>
        <v>39202</v>
      </c>
      <c r="C1972" s="3">
        <f ca="1">OFFSET(InputPriceData!G$15,CalculationsAndCharts!$A1972+$A$11,IF($C$7,8,0),1,1)</f>
        <v>600100</v>
      </c>
      <c r="D1972" s="4">
        <f ca="1">OFFSET(InputPriceData!C$15,CalculationsAndCharts!$A1972+$A$11,IF($C$7,8,0),1,1)</f>
        <v>17.489999999999998</v>
      </c>
      <c r="E1972" s="4">
        <f ca="1">OFFSET(InputPriceData!D$15,CalculationsAndCharts!$A1972+$A$11,IF($C$7,8,0),1,1)</f>
        <v>17.61</v>
      </c>
      <c r="F1972" s="4">
        <f ca="1">OFFSET(InputPriceData!E$15,CalculationsAndCharts!$A1972+$A$11,IF($C$7,8,0),1,1)</f>
        <v>17.21</v>
      </c>
      <c r="G1972" s="4">
        <f ca="1">OFFSET(InputPriceData!F$15,CalculationsAndCharts!$A1972+$A$11,IF($C$7,8,0),1,1)</f>
        <v>17.23</v>
      </c>
      <c r="H1972" s="128"/>
      <c r="I1972" s="128"/>
      <c r="K1972" s="124"/>
      <c r="L1972" s="279"/>
      <c r="M1972" s="281"/>
      <c r="N1972" s="280"/>
      <c r="O1972" s="4"/>
      <c r="P1972" s="4"/>
      <c r="Q1972" s="3"/>
      <c r="S1972" s="309">
        <f t="shared" ca="1" si="824"/>
        <v>17.93</v>
      </c>
      <c r="T1972" s="309">
        <f t="shared" ca="1" si="825"/>
        <v>15.8</v>
      </c>
      <c r="U1972" s="310">
        <f t="shared" ca="1" si="817"/>
        <v>0.67136150234741798</v>
      </c>
      <c r="V1972" s="310" t="b">
        <f t="shared" ca="1" si="826"/>
        <v>0</v>
      </c>
      <c r="W1972" s="3" t="b">
        <f t="shared" ca="1" si="827"/>
        <v>1</v>
      </c>
      <c r="X1972" s="3">
        <f t="shared" ca="1" si="828"/>
        <v>15.8</v>
      </c>
      <c r="Y1972" s="3">
        <f t="shared" ca="1" si="818"/>
        <v>9.0506329113924036</v>
      </c>
      <c r="Z1972" s="3">
        <f t="shared" ca="1" si="829"/>
        <v>9.0506329113924036</v>
      </c>
      <c r="AA1972" s="3">
        <f t="shared" ca="1" si="830"/>
        <v>95</v>
      </c>
      <c r="AB1972" s="205">
        <f t="shared" ca="1" si="831"/>
        <v>3558</v>
      </c>
      <c r="AC1972" s="205">
        <f t="shared" ca="1" si="832"/>
        <v>53</v>
      </c>
      <c r="AD1972" s="205">
        <f t="shared" ca="1" si="819"/>
        <v>67.132075471698116</v>
      </c>
      <c r="AE1972" s="205">
        <f t="shared" ca="1" si="820"/>
        <v>17.132075471698116</v>
      </c>
      <c r="AF1972" s="205">
        <f t="shared" ca="1" si="833"/>
        <v>3.4264150943396232</v>
      </c>
      <c r="AG1972" s="205"/>
      <c r="AH1972" s="205"/>
      <c r="AI1972" s="205"/>
      <c r="AJ1972" s="205"/>
      <c r="AK1972" s="4"/>
      <c r="AL1972" s="4"/>
      <c r="AM1972" s="309">
        <f t="shared" ca="1" si="834"/>
        <v>17.93</v>
      </c>
      <c r="AN1972" s="309">
        <f t="shared" ca="1" si="835"/>
        <v>15.95</v>
      </c>
      <c r="AO1972" s="310">
        <f t="shared" ca="1" si="836"/>
        <v>0.64646464646464685</v>
      </c>
      <c r="AP1972" s="310" t="b">
        <f t="shared" ca="1" si="837"/>
        <v>0</v>
      </c>
      <c r="AQ1972" s="309">
        <f t="shared" ca="1" si="838"/>
        <v>0</v>
      </c>
      <c r="AR1972" s="205">
        <f t="shared" ca="1" si="821"/>
        <v>0</v>
      </c>
      <c r="AS1972" s="45" t="b">
        <f t="shared" ca="1" si="822"/>
        <v>0</v>
      </c>
      <c r="AT1972">
        <f t="shared" ca="1" si="823"/>
        <v>0</v>
      </c>
      <c r="AU1972" t="b">
        <f t="shared" ca="1" si="839"/>
        <v>0</v>
      </c>
      <c r="AV1972" t="b">
        <f t="shared" ca="1" si="840"/>
        <v>0</v>
      </c>
      <c r="AW1972" s="266" t="b">
        <f t="shared" ca="1" si="841"/>
        <v>0</v>
      </c>
      <c r="AX1972" s="266" t="b">
        <f t="shared" ca="1" si="842"/>
        <v>0</v>
      </c>
      <c r="AY1972" s="266" t="b">
        <f t="shared" ca="1" si="843"/>
        <v>0</v>
      </c>
    </row>
    <row r="1973" spans="1:51" x14ac:dyDescent="0.25">
      <c r="A1973">
        <v>1941</v>
      </c>
      <c r="B1973" s="163">
        <f ca="1">OFFSET(InputPriceData!B$15,CalculationsAndCharts!$A1973+$A$11,0,1,1)</f>
        <v>39199</v>
      </c>
      <c r="C1973" s="3">
        <f ca="1">OFFSET(InputPriceData!G$15,CalculationsAndCharts!$A1973+$A$11,IF($C$7,8,0),1,1)</f>
        <v>657000</v>
      </c>
      <c r="D1973" s="4">
        <f ca="1">OFFSET(InputPriceData!C$15,CalculationsAndCharts!$A1973+$A$11,IF($C$7,8,0),1,1)</f>
        <v>17.53</v>
      </c>
      <c r="E1973" s="4">
        <f ca="1">OFFSET(InputPriceData!D$15,CalculationsAndCharts!$A1973+$A$11,IF($C$7,8,0),1,1)</f>
        <v>17.600000000000001</v>
      </c>
      <c r="F1973" s="4">
        <f ca="1">OFFSET(InputPriceData!E$15,CalculationsAndCharts!$A1973+$A$11,IF($C$7,8,0),1,1)</f>
        <v>17.25</v>
      </c>
      <c r="G1973" s="4">
        <f ca="1">OFFSET(InputPriceData!F$15,CalculationsAndCharts!$A1973+$A$11,IF($C$7,8,0),1,1)</f>
        <v>17.440000000000001</v>
      </c>
      <c r="H1973" s="128"/>
      <c r="I1973" s="128"/>
      <c r="K1973" s="124"/>
      <c r="L1973" s="279"/>
      <c r="M1973" s="281"/>
      <c r="N1973" s="280"/>
      <c r="O1973" s="4"/>
      <c r="P1973" s="4"/>
      <c r="Q1973" s="3"/>
      <c r="S1973" s="309">
        <f t="shared" ca="1" si="824"/>
        <v>17.93</v>
      </c>
      <c r="T1973" s="309">
        <f t="shared" ca="1" si="825"/>
        <v>15.8</v>
      </c>
      <c r="U1973" s="310">
        <f t="shared" ca="1" si="817"/>
        <v>0.76995305164319316</v>
      </c>
      <c r="V1973" s="310" t="b">
        <f t="shared" ca="1" si="826"/>
        <v>0</v>
      </c>
      <c r="W1973" s="3" t="b">
        <f t="shared" ca="1" si="827"/>
        <v>0</v>
      </c>
      <c r="X1973" s="3" t="str">
        <f t="shared" ca="1" si="828"/>
        <v/>
      </c>
      <c r="Y1973" s="3" t="str">
        <f t="shared" ca="1" si="818"/>
        <v/>
      </c>
      <c r="Z1973" s="3" t="str">
        <f t="shared" ca="1" si="829"/>
        <v/>
      </c>
      <c r="AA1973" s="3" t="str">
        <f t="shared" ca="1" si="830"/>
        <v/>
      </c>
      <c r="AB1973" s="205">
        <f t="shared" ca="1" si="831"/>
        <v>3463</v>
      </c>
      <c r="AC1973" s="205">
        <f t="shared" ca="1" si="832"/>
        <v>52</v>
      </c>
      <c r="AD1973" s="205">
        <f t="shared" ca="1" si="819"/>
        <v>66.59615384615384</v>
      </c>
      <c r="AE1973" s="205">
        <f t="shared" ca="1" si="820"/>
        <v>16.59615384615384</v>
      </c>
      <c r="AF1973" s="205">
        <f t="shared" ca="1" si="833"/>
        <v>3.3192307692307681</v>
      </c>
      <c r="AG1973" s="205"/>
      <c r="AH1973" s="205"/>
      <c r="AI1973" s="205"/>
      <c r="AJ1973" s="205"/>
      <c r="AK1973" s="4"/>
      <c r="AL1973" s="4"/>
      <c r="AM1973" s="309">
        <f t="shared" ca="1" si="834"/>
        <v>17.93</v>
      </c>
      <c r="AN1973" s="309">
        <f t="shared" ca="1" si="835"/>
        <v>15.95</v>
      </c>
      <c r="AO1973" s="310">
        <f t="shared" ca="1" si="836"/>
        <v>0.75252525252525337</v>
      </c>
      <c r="AP1973" s="310" t="b">
        <f t="shared" ca="1" si="837"/>
        <v>0</v>
      </c>
      <c r="AQ1973" s="309">
        <f t="shared" ca="1" si="838"/>
        <v>0</v>
      </c>
      <c r="AR1973" s="205">
        <f t="shared" ca="1" si="821"/>
        <v>0</v>
      </c>
      <c r="AS1973" s="45" t="b">
        <f t="shared" ca="1" si="822"/>
        <v>0</v>
      </c>
      <c r="AT1973">
        <f t="shared" ca="1" si="823"/>
        <v>0</v>
      </c>
      <c r="AU1973" t="b">
        <f t="shared" ca="1" si="839"/>
        <v>0</v>
      </c>
      <c r="AV1973" t="b">
        <f t="shared" ca="1" si="840"/>
        <v>0</v>
      </c>
      <c r="AW1973" s="266" t="b">
        <f t="shared" ca="1" si="841"/>
        <v>0</v>
      </c>
      <c r="AX1973" s="266" t="b">
        <f t="shared" ca="1" si="842"/>
        <v>0</v>
      </c>
      <c r="AY1973" s="266" t="b">
        <f t="shared" ca="1" si="843"/>
        <v>0</v>
      </c>
    </row>
    <row r="1974" spans="1:51" x14ac:dyDescent="0.25">
      <c r="A1974">
        <v>1942</v>
      </c>
      <c r="B1974" s="163">
        <f ca="1">OFFSET(InputPriceData!B$15,CalculationsAndCharts!$A1974+$A$11,0,1,1)</f>
        <v>39198</v>
      </c>
      <c r="C1974" s="3">
        <f ca="1">OFFSET(InputPriceData!G$15,CalculationsAndCharts!$A1974+$A$11,IF($C$7,8,0),1,1)</f>
        <v>535900</v>
      </c>
      <c r="D1974" s="4">
        <f ca="1">OFFSET(InputPriceData!C$15,CalculationsAndCharts!$A1974+$A$11,IF($C$7,8,0),1,1)</f>
        <v>17.86</v>
      </c>
      <c r="E1974" s="4">
        <f ca="1">OFFSET(InputPriceData!D$15,CalculationsAndCharts!$A1974+$A$11,IF($C$7,8,0),1,1)</f>
        <v>17.86</v>
      </c>
      <c r="F1974" s="4">
        <f ca="1">OFFSET(InputPriceData!E$15,CalculationsAndCharts!$A1974+$A$11,IF($C$7,8,0),1,1)</f>
        <v>17.5</v>
      </c>
      <c r="G1974" s="4">
        <f ca="1">OFFSET(InputPriceData!F$15,CalculationsAndCharts!$A1974+$A$11,IF($C$7,8,0),1,1)</f>
        <v>17.649999999999999</v>
      </c>
      <c r="H1974" s="128"/>
      <c r="I1974" s="128"/>
      <c r="K1974" s="124"/>
      <c r="L1974" s="279"/>
      <c r="M1974" s="281"/>
      <c r="N1974" s="280"/>
      <c r="O1974" s="4"/>
      <c r="P1974" s="4"/>
      <c r="Q1974" s="3"/>
      <c r="S1974" s="309">
        <f t="shared" ca="1" si="824"/>
        <v>17.93</v>
      </c>
      <c r="T1974" s="309">
        <f t="shared" ca="1" si="825"/>
        <v>15.8</v>
      </c>
      <c r="U1974" s="310">
        <f t="shared" ca="1" si="817"/>
        <v>0.86854460093896657</v>
      </c>
      <c r="V1974" s="310" t="b">
        <f t="shared" ca="1" si="826"/>
        <v>0</v>
      </c>
      <c r="W1974" s="3" t="b">
        <f t="shared" ca="1" si="827"/>
        <v>0</v>
      </c>
      <c r="X1974" s="3" t="str">
        <f t="shared" ca="1" si="828"/>
        <v/>
      </c>
      <c r="Y1974" s="3" t="str">
        <f t="shared" ca="1" si="818"/>
        <v/>
      </c>
      <c r="Z1974" s="3" t="str">
        <f t="shared" ca="1" si="829"/>
        <v/>
      </c>
      <c r="AA1974" s="3" t="str">
        <f t="shared" ca="1" si="830"/>
        <v/>
      </c>
      <c r="AB1974" s="205">
        <f t="shared" ca="1" si="831"/>
        <v>3463</v>
      </c>
      <c r="AC1974" s="205">
        <f t="shared" ca="1" si="832"/>
        <v>52</v>
      </c>
      <c r="AD1974" s="205">
        <f t="shared" ca="1" si="819"/>
        <v>66.59615384615384</v>
      </c>
      <c r="AE1974" s="205">
        <f t="shared" ca="1" si="820"/>
        <v>16.59615384615384</v>
      </c>
      <c r="AF1974" s="205">
        <f t="shared" ca="1" si="833"/>
        <v>3.3192307692307681</v>
      </c>
      <c r="AG1974" s="205"/>
      <c r="AH1974" s="205"/>
      <c r="AI1974" s="205"/>
      <c r="AJ1974" s="205"/>
      <c r="AK1974" s="4"/>
      <c r="AL1974" s="4"/>
      <c r="AM1974" s="309">
        <f t="shared" ca="1" si="834"/>
        <v>17.93</v>
      </c>
      <c r="AN1974" s="309">
        <f t="shared" ca="1" si="835"/>
        <v>15.8</v>
      </c>
      <c r="AO1974" s="310">
        <f t="shared" ca="1" si="836"/>
        <v>0.86854460093896657</v>
      </c>
      <c r="AP1974" s="310" t="b">
        <f t="shared" ca="1" si="837"/>
        <v>0</v>
      </c>
      <c r="AQ1974" s="309">
        <f t="shared" ca="1" si="838"/>
        <v>0</v>
      </c>
      <c r="AR1974" s="205">
        <f t="shared" ca="1" si="821"/>
        <v>0</v>
      </c>
      <c r="AS1974" s="45" t="b">
        <f t="shared" ca="1" si="822"/>
        <v>0</v>
      </c>
      <c r="AT1974">
        <f t="shared" ca="1" si="823"/>
        <v>0</v>
      </c>
      <c r="AU1974" t="b">
        <f t="shared" ca="1" si="839"/>
        <v>0</v>
      </c>
      <c r="AV1974" t="b">
        <f t="shared" ca="1" si="840"/>
        <v>0</v>
      </c>
      <c r="AW1974" s="266" t="b">
        <f t="shared" ca="1" si="841"/>
        <v>0</v>
      </c>
      <c r="AX1974" s="266" t="b">
        <f t="shared" ca="1" si="842"/>
        <v>0</v>
      </c>
      <c r="AY1974" s="266" t="b">
        <f t="shared" ca="1" si="843"/>
        <v>0</v>
      </c>
    </row>
    <row r="1975" spans="1:51" x14ac:dyDescent="0.25">
      <c r="A1975">
        <v>1943</v>
      </c>
      <c r="B1975" s="163">
        <f ca="1">OFFSET(InputPriceData!B$15,CalculationsAndCharts!$A1975+$A$11,0,1,1)</f>
        <v>39197</v>
      </c>
      <c r="C1975" s="3">
        <f ca="1">OFFSET(InputPriceData!G$15,CalculationsAndCharts!$A1975+$A$11,IF($C$7,8,0),1,1)</f>
        <v>819700</v>
      </c>
      <c r="D1975" s="4">
        <f ca="1">OFFSET(InputPriceData!C$15,CalculationsAndCharts!$A1975+$A$11,IF($C$7,8,0),1,1)</f>
        <v>17.8</v>
      </c>
      <c r="E1975" s="4">
        <f ca="1">OFFSET(InputPriceData!D$15,CalculationsAndCharts!$A1975+$A$11,IF($C$7,8,0),1,1)</f>
        <v>18.23</v>
      </c>
      <c r="F1975" s="4">
        <f ca="1">OFFSET(InputPriceData!E$15,CalculationsAndCharts!$A1975+$A$11,IF($C$7,8,0),1,1)</f>
        <v>17.68</v>
      </c>
      <c r="G1975" s="4">
        <f ca="1">OFFSET(InputPriceData!F$15,CalculationsAndCharts!$A1975+$A$11,IF($C$7,8,0),1,1)</f>
        <v>17.87</v>
      </c>
      <c r="H1975" s="128"/>
      <c r="I1975" s="128"/>
      <c r="K1975" s="124"/>
      <c r="L1975" s="279"/>
      <c r="M1975" s="281"/>
      <c r="N1975" s="280"/>
      <c r="O1975" s="4"/>
      <c r="P1975" s="4"/>
      <c r="Q1975" s="3"/>
      <c r="S1975" s="309">
        <f t="shared" ca="1" si="824"/>
        <v>17.93</v>
      </c>
      <c r="T1975" s="309">
        <f t="shared" ca="1" si="825"/>
        <v>15.8</v>
      </c>
      <c r="U1975" s="310">
        <f t="shared" ca="1" si="817"/>
        <v>0.97183098591549355</v>
      </c>
      <c r="V1975" s="310" t="b">
        <f t="shared" ca="1" si="826"/>
        <v>0</v>
      </c>
      <c r="W1975" s="3" t="b">
        <f t="shared" ca="1" si="827"/>
        <v>0</v>
      </c>
      <c r="X1975" s="3" t="str">
        <f t="shared" ca="1" si="828"/>
        <v/>
      </c>
      <c r="Y1975" s="3" t="str">
        <f t="shared" ca="1" si="818"/>
        <v/>
      </c>
      <c r="Z1975" s="3" t="str">
        <f t="shared" ca="1" si="829"/>
        <v/>
      </c>
      <c r="AA1975" s="3" t="str">
        <f t="shared" ca="1" si="830"/>
        <v/>
      </c>
      <c r="AB1975" s="205">
        <f t="shared" ca="1" si="831"/>
        <v>3463</v>
      </c>
      <c r="AC1975" s="205">
        <f t="shared" ca="1" si="832"/>
        <v>52</v>
      </c>
      <c r="AD1975" s="205">
        <f t="shared" ca="1" si="819"/>
        <v>66.59615384615384</v>
      </c>
      <c r="AE1975" s="205">
        <f t="shared" ca="1" si="820"/>
        <v>16.59615384615384</v>
      </c>
      <c r="AF1975" s="205">
        <f t="shared" ca="1" si="833"/>
        <v>3.3192307692307681</v>
      </c>
      <c r="AG1975" s="205"/>
      <c r="AH1975" s="205"/>
      <c r="AI1975" s="205"/>
      <c r="AJ1975" s="205"/>
      <c r="AK1975" s="4"/>
      <c r="AL1975" s="4"/>
      <c r="AM1975" s="309">
        <f t="shared" ca="1" si="834"/>
        <v>17.93</v>
      </c>
      <c r="AN1975" s="309">
        <f t="shared" ca="1" si="835"/>
        <v>15.8</v>
      </c>
      <c r="AO1975" s="310">
        <f t="shared" ca="1" si="836"/>
        <v>0.97183098591549355</v>
      </c>
      <c r="AP1975" s="310" t="b">
        <f t="shared" ca="1" si="837"/>
        <v>0</v>
      </c>
      <c r="AQ1975" s="309">
        <f t="shared" ca="1" si="838"/>
        <v>0</v>
      </c>
      <c r="AR1975" s="205">
        <f t="shared" ca="1" si="821"/>
        <v>0</v>
      </c>
      <c r="AS1975" s="45" t="b">
        <f t="shared" ca="1" si="822"/>
        <v>0</v>
      </c>
      <c r="AT1975">
        <f t="shared" ca="1" si="823"/>
        <v>0</v>
      </c>
      <c r="AU1975" t="b">
        <f t="shared" ca="1" si="839"/>
        <v>0</v>
      </c>
      <c r="AV1975" t="b">
        <f t="shared" ca="1" si="840"/>
        <v>0</v>
      </c>
      <c r="AW1975" s="266" t="b">
        <f t="shared" ca="1" si="841"/>
        <v>0</v>
      </c>
      <c r="AX1975" s="266" t="b">
        <f t="shared" ca="1" si="842"/>
        <v>0</v>
      </c>
      <c r="AY1975" s="266" t="b">
        <f t="shared" ca="1" si="843"/>
        <v>0</v>
      </c>
    </row>
    <row r="1976" spans="1:51" x14ac:dyDescent="0.25">
      <c r="A1976">
        <v>1944</v>
      </c>
      <c r="B1976" s="163">
        <f ca="1">OFFSET(InputPriceData!B$15,CalculationsAndCharts!$A1976+$A$11,0,1,1)</f>
        <v>39196</v>
      </c>
      <c r="C1976" s="3">
        <f ca="1">OFFSET(InputPriceData!G$15,CalculationsAndCharts!$A1976+$A$11,IF($C$7,8,0),1,1)</f>
        <v>774700</v>
      </c>
      <c r="D1976" s="4">
        <f ca="1">OFFSET(InputPriceData!C$15,CalculationsAndCharts!$A1976+$A$11,IF($C$7,8,0),1,1)</f>
        <v>18.16</v>
      </c>
      <c r="E1976" s="4">
        <f ca="1">OFFSET(InputPriceData!D$15,CalculationsAndCharts!$A1976+$A$11,IF($C$7,8,0),1,1)</f>
        <v>18.16</v>
      </c>
      <c r="F1976" s="4">
        <f ca="1">OFFSET(InputPriceData!E$15,CalculationsAndCharts!$A1976+$A$11,IF($C$7,8,0),1,1)</f>
        <v>17.489999999999998</v>
      </c>
      <c r="G1976" s="4">
        <f ca="1">OFFSET(InputPriceData!F$15,CalculationsAndCharts!$A1976+$A$11,IF($C$7,8,0),1,1)</f>
        <v>17.52</v>
      </c>
      <c r="H1976" s="128"/>
      <c r="I1976" s="128"/>
      <c r="K1976" s="124"/>
      <c r="L1976" s="279"/>
      <c r="M1976" s="281"/>
      <c r="N1976" s="280"/>
      <c r="O1976" s="4"/>
      <c r="P1976" s="4"/>
      <c r="Q1976" s="3"/>
      <c r="S1976" s="309">
        <f t="shared" ca="1" si="824"/>
        <v>17.93</v>
      </c>
      <c r="T1976" s="309">
        <f t="shared" ca="1" si="825"/>
        <v>15.8</v>
      </c>
      <c r="U1976" s="310">
        <f t="shared" ca="1" si="817"/>
        <v>0.80751173708920176</v>
      </c>
      <c r="V1976" s="310" t="b">
        <f t="shared" ca="1" si="826"/>
        <v>0</v>
      </c>
      <c r="W1976" s="3" t="b">
        <f t="shared" ca="1" si="827"/>
        <v>1</v>
      </c>
      <c r="X1976" s="3">
        <f t="shared" ca="1" si="828"/>
        <v>15.93</v>
      </c>
      <c r="Y1976" s="3">
        <f t="shared" ca="1" si="818"/>
        <v>9.9811676082862526</v>
      </c>
      <c r="Z1976" s="3">
        <f t="shared" ca="1" si="829"/>
        <v>9.9811676082862526</v>
      </c>
      <c r="AA1976" s="3">
        <f t="shared" ca="1" si="830"/>
        <v>99</v>
      </c>
      <c r="AB1976" s="205">
        <f t="shared" ca="1" si="831"/>
        <v>3463</v>
      </c>
      <c r="AC1976" s="205">
        <f t="shared" ca="1" si="832"/>
        <v>52</v>
      </c>
      <c r="AD1976" s="205">
        <f t="shared" ca="1" si="819"/>
        <v>66.59615384615384</v>
      </c>
      <c r="AE1976" s="205">
        <f t="shared" ca="1" si="820"/>
        <v>16.59615384615384</v>
      </c>
      <c r="AF1976" s="205">
        <f t="shared" ca="1" si="833"/>
        <v>3.3192307692307681</v>
      </c>
      <c r="AG1976" s="205"/>
      <c r="AH1976" s="205"/>
      <c r="AI1976" s="205"/>
      <c r="AJ1976" s="205"/>
      <c r="AK1976" s="4"/>
      <c r="AL1976" s="4"/>
      <c r="AM1976" s="309">
        <f t="shared" ca="1" si="834"/>
        <v>17.93</v>
      </c>
      <c r="AN1976" s="309">
        <f t="shared" ca="1" si="835"/>
        <v>15.8</v>
      </c>
      <c r="AO1976" s="310">
        <f t="shared" ca="1" si="836"/>
        <v>0.80751173708920176</v>
      </c>
      <c r="AP1976" s="310" t="b">
        <f t="shared" ca="1" si="837"/>
        <v>0</v>
      </c>
      <c r="AQ1976" s="309">
        <f t="shared" ca="1" si="838"/>
        <v>0</v>
      </c>
      <c r="AR1976" s="205">
        <f t="shared" ca="1" si="821"/>
        <v>0</v>
      </c>
      <c r="AS1976" s="45" t="b">
        <f t="shared" ca="1" si="822"/>
        <v>0</v>
      </c>
      <c r="AT1976">
        <f t="shared" ca="1" si="823"/>
        <v>0</v>
      </c>
      <c r="AU1976" t="b">
        <f t="shared" ca="1" si="839"/>
        <v>0</v>
      </c>
      <c r="AV1976" t="b">
        <f t="shared" ca="1" si="840"/>
        <v>0</v>
      </c>
      <c r="AW1976" s="266" t="b">
        <f t="shared" ca="1" si="841"/>
        <v>0</v>
      </c>
      <c r="AX1976" s="266" t="b">
        <f t="shared" ca="1" si="842"/>
        <v>0</v>
      </c>
      <c r="AY1976" s="266" t="b">
        <f t="shared" ca="1" si="843"/>
        <v>0</v>
      </c>
    </row>
    <row r="1977" spans="1:51" x14ac:dyDescent="0.25">
      <c r="A1977">
        <v>1945</v>
      </c>
      <c r="B1977" s="163">
        <f ca="1">OFFSET(InputPriceData!B$15,CalculationsAndCharts!$A1977+$A$11,0,1,1)</f>
        <v>39195</v>
      </c>
      <c r="C1977" s="3">
        <f ca="1">OFFSET(InputPriceData!G$15,CalculationsAndCharts!$A1977+$A$11,IF($C$7,8,0),1,1)</f>
        <v>757200</v>
      </c>
      <c r="D1977" s="4">
        <f ca="1">OFFSET(InputPriceData!C$15,CalculationsAndCharts!$A1977+$A$11,IF($C$7,8,0),1,1)</f>
        <v>17.940000000000001</v>
      </c>
      <c r="E1977" s="4">
        <f ca="1">OFFSET(InputPriceData!D$15,CalculationsAndCharts!$A1977+$A$11,IF($C$7,8,0),1,1)</f>
        <v>18.350000000000001</v>
      </c>
      <c r="F1977" s="4">
        <f ca="1">OFFSET(InputPriceData!E$15,CalculationsAndCharts!$A1977+$A$11,IF($C$7,8,0),1,1)</f>
        <v>17.829999999999998</v>
      </c>
      <c r="G1977" s="4">
        <f ca="1">OFFSET(InputPriceData!F$15,CalculationsAndCharts!$A1977+$A$11,IF($C$7,8,0),1,1)</f>
        <v>17.93</v>
      </c>
      <c r="H1977" s="128"/>
      <c r="I1977" s="128"/>
      <c r="K1977" s="124"/>
      <c r="L1977" s="279"/>
      <c r="M1977" s="281"/>
      <c r="N1977" s="280"/>
      <c r="O1977" s="4"/>
      <c r="P1977" s="4"/>
      <c r="Q1977" s="3"/>
      <c r="S1977" s="309">
        <f t="shared" ca="1" si="824"/>
        <v>17.93</v>
      </c>
      <c r="T1977" s="309">
        <f t="shared" ca="1" si="825"/>
        <v>15.8</v>
      </c>
      <c r="U1977" s="310">
        <f t="shared" ca="1" si="817"/>
        <v>1</v>
      </c>
      <c r="V1977" s="310" t="b">
        <f t="shared" ca="1" si="826"/>
        <v>0</v>
      </c>
      <c r="W1977" s="3" t="b">
        <f t="shared" ca="1" si="827"/>
        <v>0</v>
      </c>
      <c r="X1977" s="3" t="str">
        <f t="shared" ca="1" si="828"/>
        <v/>
      </c>
      <c r="Y1977" s="3" t="str">
        <f t="shared" ca="1" si="818"/>
        <v/>
      </c>
      <c r="Z1977" s="3" t="str">
        <f t="shared" ca="1" si="829"/>
        <v/>
      </c>
      <c r="AA1977" s="3" t="str">
        <f t="shared" ca="1" si="830"/>
        <v/>
      </c>
      <c r="AB1977" s="205">
        <f t="shared" ca="1" si="831"/>
        <v>3364</v>
      </c>
      <c r="AC1977" s="205">
        <f t="shared" ca="1" si="832"/>
        <v>51</v>
      </c>
      <c r="AD1977" s="205">
        <f t="shared" ca="1" si="819"/>
        <v>65.960784313725483</v>
      </c>
      <c r="AE1977" s="205">
        <f t="shared" ca="1" si="820"/>
        <v>15.960784313725483</v>
      </c>
      <c r="AF1977" s="205">
        <f t="shared" ca="1" si="833"/>
        <v>3.1921568627450969</v>
      </c>
      <c r="AG1977" s="205"/>
      <c r="AH1977" s="205"/>
      <c r="AI1977" s="205"/>
      <c r="AJ1977" s="205"/>
      <c r="AK1977" s="4"/>
      <c r="AL1977" s="4"/>
      <c r="AM1977" s="309">
        <f t="shared" ca="1" si="834"/>
        <v>17.93</v>
      </c>
      <c r="AN1977" s="309">
        <f t="shared" ca="1" si="835"/>
        <v>15.8</v>
      </c>
      <c r="AO1977" s="310">
        <f t="shared" ca="1" si="836"/>
        <v>1</v>
      </c>
      <c r="AP1977" s="310" t="b">
        <f t="shared" ca="1" si="837"/>
        <v>0</v>
      </c>
      <c r="AQ1977" s="309">
        <f t="shared" ca="1" si="838"/>
        <v>0</v>
      </c>
      <c r="AR1977" s="205">
        <f t="shared" ca="1" si="821"/>
        <v>0</v>
      </c>
      <c r="AS1977" s="45" t="b">
        <f t="shared" ca="1" si="822"/>
        <v>0</v>
      </c>
      <c r="AT1977">
        <f t="shared" ca="1" si="823"/>
        <v>0</v>
      </c>
      <c r="AU1977" t="b">
        <f t="shared" ca="1" si="839"/>
        <v>0</v>
      </c>
      <c r="AV1977" t="b">
        <f t="shared" ca="1" si="840"/>
        <v>0</v>
      </c>
      <c r="AW1977" s="266" t="b">
        <f t="shared" ca="1" si="841"/>
        <v>0</v>
      </c>
      <c r="AX1977" s="266" t="b">
        <f t="shared" ca="1" si="842"/>
        <v>0</v>
      </c>
      <c r="AY1977" s="266" t="b">
        <f t="shared" ca="1" si="843"/>
        <v>0</v>
      </c>
    </row>
    <row r="1978" spans="1:51" x14ac:dyDescent="0.25">
      <c r="A1978">
        <v>1946</v>
      </c>
      <c r="B1978" s="163">
        <f ca="1">OFFSET(InputPriceData!B$15,CalculationsAndCharts!$A1978+$A$11,0,1,1)</f>
        <v>39192</v>
      </c>
      <c r="C1978" s="3">
        <f ca="1">OFFSET(InputPriceData!G$15,CalculationsAndCharts!$A1978+$A$11,IF($C$7,8,0),1,1)</f>
        <v>1490300</v>
      </c>
      <c r="D1978" s="4">
        <f ca="1">OFFSET(InputPriceData!C$15,CalculationsAndCharts!$A1978+$A$11,IF($C$7,8,0),1,1)</f>
        <v>17.579999999999998</v>
      </c>
      <c r="E1978" s="4">
        <f ca="1">OFFSET(InputPriceData!D$15,CalculationsAndCharts!$A1978+$A$11,IF($C$7,8,0),1,1)</f>
        <v>18.27</v>
      </c>
      <c r="F1978" s="4">
        <f ca="1">OFFSET(InputPriceData!E$15,CalculationsAndCharts!$A1978+$A$11,IF($C$7,8,0),1,1)</f>
        <v>17.38</v>
      </c>
      <c r="G1978" s="4">
        <f ca="1">OFFSET(InputPriceData!F$15,CalculationsAndCharts!$A1978+$A$11,IF($C$7,8,0),1,1)</f>
        <v>17.82</v>
      </c>
      <c r="H1978" s="128"/>
      <c r="I1978" s="128"/>
      <c r="K1978" s="124"/>
      <c r="L1978" s="279"/>
      <c r="M1978" s="281"/>
      <c r="N1978" s="280"/>
      <c r="O1978" s="4"/>
      <c r="P1978" s="4"/>
      <c r="Q1978" s="3"/>
      <c r="S1978" s="309">
        <f t="shared" ca="1" si="824"/>
        <v>17.91</v>
      </c>
      <c r="T1978" s="309">
        <f t="shared" ca="1" si="825"/>
        <v>15.8</v>
      </c>
      <c r="U1978" s="310">
        <f t="shared" ca="1" si="817"/>
        <v>0.95734597156398105</v>
      </c>
      <c r="V1978" s="310" t="b">
        <f t="shared" ca="1" si="826"/>
        <v>0</v>
      </c>
      <c r="W1978" s="3" t="b">
        <f t="shared" ca="1" si="827"/>
        <v>0</v>
      </c>
      <c r="X1978" s="3" t="str">
        <f t="shared" ca="1" si="828"/>
        <v/>
      </c>
      <c r="Y1978" s="3" t="str">
        <f t="shared" ca="1" si="818"/>
        <v/>
      </c>
      <c r="Z1978" s="3" t="str">
        <f t="shared" ca="1" si="829"/>
        <v/>
      </c>
      <c r="AA1978" s="3" t="str">
        <f t="shared" ca="1" si="830"/>
        <v/>
      </c>
      <c r="AB1978" s="205">
        <f t="shared" ca="1" si="831"/>
        <v>3364</v>
      </c>
      <c r="AC1978" s="205">
        <f t="shared" ca="1" si="832"/>
        <v>51</v>
      </c>
      <c r="AD1978" s="205">
        <f t="shared" ca="1" si="819"/>
        <v>65.960784313725483</v>
      </c>
      <c r="AE1978" s="205">
        <f t="shared" ca="1" si="820"/>
        <v>15.960784313725483</v>
      </c>
      <c r="AF1978" s="205">
        <f t="shared" ca="1" si="833"/>
        <v>3.1921568627450969</v>
      </c>
      <c r="AG1978" s="205"/>
      <c r="AH1978" s="205"/>
      <c r="AI1978" s="205"/>
      <c r="AJ1978" s="205"/>
      <c r="AK1978" s="4"/>
      <c r="AL1978" s="4"/>
      <c r="AM1978" s="309">
        <f t="shared" ca="1" si="834"/>
        <v>17.91</v>
      </c>
      <c r="AN1978" s="309">
        <f t="shared" ca="1" si="835"/>
        <v>15.8</v>
      </c>
      <c r="AO1978" s="310">
        <f t="shared" ca="1" si="836"/>
        <v>0.95734597156398105</v>
      </c>
      <c r="AP1978" s="310" t="b">
        <f t="shared" ca="1" si="837"/>
        <v>0</v>
      </c>
      <c r="AQ1978" s="309">
        <f t="shared" ca="1" si="838"/>
        <v>0</v>
      </c>
      <c r="AR1978" s="205">
        <f t="shared" ca="1" si="821"/>
        <v>0</v>
      </c>
      <c r="AS1978" s="45" t="b">
        <f t="shared" ca="1" si="822"/>
        <v>0</v>
      </c>
      <c r="AT1978">
        <f t="shared" ca="1" si="823"/>
        <v>0</v>
      </c>
      <c r="AU1978" t="b">
        <f t="shared" ca="1" si="839"/>
        <v>0</v>
      </c>
      <c r="AV1978" t="b">
        <f t="shared" ca="1" si="840"/>
        <v>0</v>
      </c>
      <c r="AW1978" s="266" t="b">
        <f t="shared" ca="1" si="841"/>
        <v>0</v>
      </c>
      <c r="AX1978" s="266" t="b">
        <f t="shared" ca="1" si="842"/>
        <v>0</v>
      </c>
      <c r="AY1978" s="266" t="b">
        <f t="shared" ca="1" si="843"/>
        <v>0</v>
      </c>
    </row>
    <row r="1979" spans="1:51" x14ac:dyDescent="0.25">
      <c r="A1979">
        <v>1947</v>
      </c>
      <c r="B1979" s="163">
        <f ca="1">OFFSET(InputPriceData!B$15,CalculationsAndCharts!$A1979+$A$11,0,1,1)</f>
        <v>39191</v>
      </c>
      <c r="C1979" s="3">
        <f ca="1">OFFSET(InputPriceData!G$15,CalculationsAndCharts!$A1979+$A$11,IF($C$7,8,0),1,1)</f>
        <v>2557300</v>
      </c>
      <c r="D1979" s="4">
        <f ca="1">OFFSET(InputPriceData!C$15,CalculationsAndCharts!$A1979+$A$11,IF($C$7,8,0),1,1)</f>
        <v>16.52</v>
      </c>
      <c r="E1979" s="4">
        <f ca="1">OFFSET(InputPriceData!D$15,CalculationsAndCharts!$A1979+$A$11,IF($C$7,8,0),1,1)</f>
        <v>18.600000000000001</v>
      </c>
      <c r="F1979" s="4">
        <f ca="1">OFFSET(InputPriceData!E$15,CalculationsAndCharts!$A1979+$A$11,IF($C$7,8,0),1,1)</f>
        <v>16.100000000000001</v>
      </c>
      <c r="G1979" s="4">
        <f ca="1">OFFSET(InputPriceData!F$15,CalculationsAndCharts!$A1979+$A$11,IF($C$7,8,0),1,1)</f>
        <v>17.91</v>
      </c>
      <c r="H1979" s="128"/>
      <c r="I1979" s="128"/>
      <c r="K1979" s="124"/>
      <c r="L1979" s="279"/>
      <c r="M1979" s="281"/>
      <c r="N1979" s="280"/>
      <c r="O1979" s="4"/>
      <c r="P1979" s="4"/>
      <c r="Q1979" s="3"/>
      <c r="S1979" s="309">
        <f t="shared" ca="1" si="824"/>
        <v>17.91</v>
      </c>
      <c r="T1979" s="309">
        <f t="shared" ca="1" si="825"/>
        <v>15.8</v>
      </c>
      <c r="U1979" s="310">
        <f t="shared" ca="1" si="817"/>
        <v>1</v>
      </c>
      <c r="V1979" s="310" t="b">
        <f t="shared" ca="1" si="826"/>
        <v>0</v>
      </c>
      <c r="W1979" s="3" t="b">
        <f t="shared" ca="1" si="827"/>
        <v>0</v>
      </c>
      <c r="X1979" s="3" t="str">
        <f t="shared" ca="1" si="828"/>
        <v/>
      </c>
      <c r="Y1979" s="3" t="str">
        <f t="shared" ca="1" si="818"/>
        <v/>
      </c>
      <c r="Z1979" s="3" t="str">
        <f t="shared" ca="1" si="829"/>
        <v/>
      </c>
      <c r="AA1979" s="3" t="str">
        <f t="shared" ca="1" si="830"/>
        <v/>
      </c>
      <c r="AB1979" s="205">
        <f t="shared" ca="1" si="831"/>
        <v>3364</v>
      </c>
      <c r="AC1979" s="205">
        <f t="shared" ca="1" si="832"/>
        <v>51</v>
      </c>
      <c r="AD1979" s="205">
        <f t="shared" ca="1" si="819"/>
        <v>65.960784313725483</v>
      </c>
      <c r="AE1979" s="205">
        <f t="shared" ca="1" si="820"/>
        <v>15.960784313725483</v>
      </c>
      <c r="AF1979" s="205">
        <f t="shared" ca="1" si="833"/>
        <v>3.1921568627450969</v>
      </c>
      <c r="AG1979" s="205"/>
      <c r="AH1979" s="205"/>
      <c r="AI1979" s="205"/>
      <c r="AJ1979" s="205"/>
      <c r="AK1979" s="4"/>
      <c r="AL1979" s="4"/>
      <c r="AM1979" s="309">
        <f t="shared" ca="1" si="834"/>
        <v>17.91</v>
      </c>
      <c r="AN1979" s="309">
        <f t="shared" ca="1" si="835"/>
        <v>15.8</v>
      </c>
      <c r="AO1979" s="310">
        <f t="shared" ca="1" si="836"/>
        <v>1</v>
      </c>
      <c r="AP1979" s="310" t="b">
        <f t="shared" ca="1" si="837"/>
        <v>0</v>
      </c>
      <c r="AQ1979" s="309">
        <f t="shared" ca="1" si="838"/>
        <v>0</v>
      </c>
      <c r="AR1979" s="205">
        <f t="shared" ca="1" si="821"/>
        <v>0</v>
      </c>
      <c r="AS1979" s="45" t="b">
        <f t="shared" ca="1" si="822"/>
        <v>0</v>
      </c>
      <c r="AT1979">
        <f t="shared" ca="1" si="823"/>
        <v>0</v>
      </c>
      <c r="AU1979" t="b">
        <f t="shared" ca="1" si="839"/>
        <v>0</v>
      </c>
      <c r="AV1979" t="b">
        <f t="shared" ca="1" si="840"/>
        <v>0</v>
      </c>
      <c r="AW1979" s="266" t="b">
        <f t="shared" ca="1" si="841"/>
        <v>0</v>
      </c>
      <c r="AX1979" s="266" t="b">
        <f t="shared" ca="1" si="842"/>
        <v>0</v>
      </c>
      <c r="AY1979" s="266" t="b">
        <f t="shared" ca="1" si="843"/>
        <v>0</v>
      </c>
    </row>
    <row r="1980" spans="1:51" x14ac:dyDescent="0.25">
      <c r="A1980">
        <v>1948</v>
      </c>
      <c r="B1980" s="163">
        <f ca="1">OFFSET(InputPriceData!B$15,CalculationsAndCharts!$A1980+$A$11,0,1,1)</f>
        <v>39190</v>
      </c>
      <c r="C1980" s="3">
        <f ca="1">OFFSET(InputPriceData!G$15,CalculationsAndCharts!$A1980+$A$11,IF($C$7,8,0),1,1)</f>
        <v>173600</v>
      </c>
      <c r="D1980" s="4">
        <f ca="1">OFFSET(InputPriceData!C$15,CalculationsAndCharts!$A1980+$A$11,IF($C$7,8,0),1,1)</f>
        <v>16.3</v>
      </c>
      <c r="E1980" s="4">
        <f ca="1">OFFSET(InputPriceData!D$15,CalculationsAndCharts!$A1980+$A$11,IF($C$7,8,0),1,1)</f>
        <v>16.62</v>
      </c>
      <c r="F1980" s="4">
        <f ca="1">OFFSET(InputPriceData!E$15,CalculationsAndCharts!$A1980+$A$11,IF($C$7,8,0),1,1)</f>
        <v>16.29</v>
      </c>
      <c r="G1980" s="4">
        <f ca="1">OFFSET(InputPriceData!F$15,CalculationsAndCharts!$A1980+$A$11,IF($C$7,8,0),1,1)</f>
        <v>16.39</v>
      </c>
      <c r="H1980" s="128"/>
      <c r="I1980" s="128"/>
      <c r="K1980" s="124"/>
      <c r="L1980" s="279"/>
      <c r="M1980" s="281"/>
      <c r="N1980" s="280"/>
      <c r="O1980" s="4"/>
      <c r="P1980" s="4"/>
      <c r="Q1980" s="3"/>
      <c r="S1980" s="309">
        <f t="shared" ca="1" si="824"/>
        <v>16.84</v>
      </c>
      <c r="T1980" s="309">
        <f t="shared" ca="1" si="825"/>
        <v>15.8</v>
      </c>
      <c r="U1980" s="310">
        <f t="shared" ca="1" si="817"/>
        <v>0.56730769230769262</v>
      </c>
      <c r="V1980" s="310" t="b">
        <f t="shared" ca="1" si="826"/>
        <v>0</v>
      </c>
      <c r="W1980" s="3" t="b">
        <f t="shared" ca="1" si="827"/>
        <v>0</v>
      </c>
      <c r="X1980" s="3" t="str">
        <f t="shared" ca="1" si="828"/>
        <v/>
      </c>
      <c r="Y1980" s="3" t="str">
        <f t="shared" ca="1" si="818"/>
        <v/>
      </c>
      <c r="Z1980" s="3" t="str">
        <f t="shared" ca="1" si="829"/>
        <v/>
      </c>
      <c r="AA1980" s="3" t="str">
        <f t="shared" ca="1" si="830"/>
        <v/>
      </c>
      <c r="AB1980" s="205">
        <f t="shared" ca="1" si="831"/>
        <v>3364</v>
      </c>
      <c r="AC1980" s="205">
        <f t="shared" ca="1" si="832"/>
        <v>51</v>
      </c>
      <c r="AD1980" s="205">
        <f t="shared" ca="1" si="819"/>
        <v>65.960784313725483</v>
      </c>
      <c r="AE1980" s="205">
        <f t="shared" ca="1" si="820"/>
        <v>15.960784313725483</v>
      </c>
      <c r="AF1980" s="205">
        <f t="shared" ca="1" si="833"/>
        <v>3.1921568627450969</v>
      </c>
      <c r="AG1980" s="205"/>
      <c r="AH1980" s="205"/>
      <c r="AI1980" s="205"/>
      <c r="AJ1980" s="205"/>
      <c r="AK1980" s="4"/>
      <c r="AL1980" s="4"/>
      <c r="AM1980" s="309">
        <f t="shared" ca="1" si="834"/>
        <v>16.829999999999998</v>
      </c>
      <c r="AN1980" s="309">
        <f t="shared" ca="1" si="835"/>
        <v>15.8</v>
      </c>
      <c r="AO1980" s="310">
        <f t="shared" ca="1" si="836"/>
        <v>0.57281553398058371</v>
      </c>
      <c r="AP1980" s="310" t="b">
        <f t="shared" ca="1" si="837"/>
        <v>0</v>
      </c>
      <c r="AQ1980" s="309">
        <f t="shared" ca="1" si="838"/>
        <v>0</v>
      </c>
      <c r="AR1980" s="205">
        <f t="shared" ca="1" si="821"/>
        <v>0</v>
      </c>
      <c r="AS1980" s="45" t="b">
        <f t="shared" ca="1" si="822"/>
        <v>0</v>
      </c>
      <c r="AT1980">
        <f t="shared" ca="1" si="823"/>
        <v>0</v>
      </c>
      <c r="AU1980" t="b">
        <f t="shared" ca="1" si="839"/>
        <v>0</v>
      </c>
      <c r="AV1980" t="b">
        <f t="shared" ca="1" si="840"/>
        <v>0</v>
      </c>
      <c r="AW1980" s="266" t="b">
        <f t="shared" ca="1" si="841"/>
        <v>0</v>
      </c>
      <c r="AX1980" s="266" t="b">
        <f t="shared" ca="1" si="842"/>
        <v>0</v>
      </c>
      <c r="AY1980" s="266" t="b">
        <f t="shared" ca="1" si="843"/>
        <v>0</v>
      </c>
    </row>
    <row r="1981" spans="1:51" x14ac:dyDescent="0.25">
      <c r="A1981">
        <v>1949</v>
      </c>
      <c r="B1981" s="163">
        <f ca="1">OFFSET(InputPriceData!B$15,CalculationsAndCharts!$A1981+$A$11,0,1,1)</f>
        <v>39189</v>
      </c>
      <c r="C1981" s="3">
        <f ca="1">OFFSET(InputPriceData!G$15,CalculationsAndCharts!$A1981+$A$11,IF($C$7,8,0),1,1)</f>
        <v>312600</v>
      </c>
      <c r="D1981" s="4">
        <f ca="1">OFFSET(InputPriceData!C$15,CalculationsAndCharts!$A1981+$A$11,IF($C$7,8,0),1,1)</f>
        <v>16.75</v>
      </c>
      <c r="E1981" s="4">
        <f ca="1">OFFSET(InputPriceData!D$15,CalculationsAndCharts!$A1981+$A$11,IF($C$7,8,0),1,1)</f>
        <v>16.84</v>
      </c>
      <c r="F1981" s="4">
        <f ca="1">OFFSET(InputPriceData!E$15,CalculationsAndCharts!$A1981+$A$11,IF($C$7,8,0),1,1)</f>
        <v>16.399999999999999</v>
      </c>
      <c r="G1981" s="4">
        <f ca="1">OFFSET(InputPriceData!F$15,CalculationsAndCharts!$A1981+$A$11,IF($C$7,8,0),1,1)</f>
        <v>16.41</v>
      </c>
      <c r="H1981" s="128"/>
      <c r="I1981" s="128"/>
      <c r="K1981" s="124"/>
      <c r="L1981" s="279"/>
      <c r="M1981" s="281"/>
      <c r="N1981" s="280"/>
      <c r="O1981" s="4"/>
      <c r="P1981" s="4"/>
      <c r="Q1981" s="3"/>
      <c r="S1981" s="309">
        <f t="shared" ca="1" si="824"/>
        <v>16.84</v>
      </c>
      <c r="T1981" s="309">
        <f t="shared" ca="1" si="825"/>
        <v>15.8</v>
      </c>
      <c r="U1981" s="310">
        <f t="shared" ca="1" si="817"/>
        <v>0.58653846153846145</v>
      </c>
      <c r="V1981" s="310" t="b">
        <f t="shared" ca="1" si="826"/>
        <v>0</v>
      </c>
      <c r="W1981" s="3" t="b">
        <f t="shared" ca="1" si="827"/>
        <v>0</v>
      </c>
      <c r="X1981" s="3" t="str">
        <f t="shared" ca="1" si="828"/>
        <v/>
      </c>
      <c r="Y1981" s="3" t="str">
        <f t="shared" ca="1" si="818"/>
        <v/>
      </c>
      <c r="Z1981" s="3" t="str">
        <f t="shared" ca="1" si="829"/>
        <v/>
      </c>
      <c r="AA1981" s="3" t="str">
        <f t="shared" ca="1" si="830"/>
        <v/>
      </c>
      <c r="AB1981" s="205">
        <f t="shared" ca="1" si="831"/>
        <v>3364</v>
      </c>
      <c r="AC1981" s="205">
        <f t="shared" ca="1" si="832"/>
        <v>51</v>
      </c>
      <c r="AD1981" s="205">
        <f t="shared" ca="1" si="819"/>
        <v>65.960784313725483</v>
      </c>
      <c r="AE1981" s="205">
        <f t="shared" ca="1" si="820"/>
        <v>15.960784313725483</v>
      </c>
      <c r="AF1981" s="205">
        <f t="shared" ca="1" si="833"/>
        <v>3.1921568627450969</v>
      </c>
      <c r="AG1981" s="205"/>
      <c r="AH1981" s="205"/>
      <c r="AI1981" s="205"/>
      <c r="AJ1981" s="205"/>
      <c r="AK1981" s="4"/>
      <c r="AL1981" s="4"/>
      <c r="AM1981" s="309">
        <f t="shared" ca="1" si="834"/>
        <v>16.829999999999998</v>
      </c>
      <c r="AN1981" s="309">
        <f t="shared" ca="1" si="835"/>
        <v>15.8</v>
      </c>
      <c r="AO1981" s="310">
        <f t="shared" ca="1" si="836"/>
        <v>0.59223300970873871</v>
      </c>
      <c r="AP1981" s="310" t="b">
        <f t="shared" ca="1" si="837"/>
        <v>0</v>
      </c>
      <c r="AQ1981" s="309">
        <f t="shared" ca="1" si="838"/>
        <v>0</v>
      </c>
      <c r="AR1981" s="205">
        <f t="shared" ca="1" si="821"/>
        <v>0</v>
      </c>
      <c r="AS1981" s="45" t="b">
        <f t="shared" ca="1" si="822"/>
        <v>0</v>
      </c>
      <c r="AT1981">
        <f t="shared" ca="1" si="823"/>
        <v>0</v>
      </c>
      <c r="AU1981" t="b">
        <f t="shared" ca="1" si="839"/>
        <v>0</v>
      </c>
      <c r="AV1981" t="b">
        <f t="shared" ca="1" si="840"/>
        <v>0</v>
      </c>
      <c r="AW1981" s="266" t="b">
        <f t="shared" ca="1" si="841"/>
        <v>0</v>
      </c>
      <c r="AX1981" s="266" t="b">
        <f t="shared" ca="1" si="842"/>
        <v>0</v>
      </c>
      <c r="AY1981" s="266" t="b">
        <f t="shared" ca="1" si="843"/>
        <v>0</v>
      </c>
    </row>
    <row r="1982" spans="1:51" x14ac:dyDescent="0.25">
      <c r="A1982">
        <v>1950</v>
      </c>
      <c r="B1982" s="163">
        <f ca="1">OFFSET(InputPriceData!B$15,CalculationsAndCharts!$A1982+$A$11,0,1,1)</f>
        <v>39188</v>
      </c>
      <c r="C1982" s="3">
        <f ca="1">OFFSET(InputPriceData!G$15,CalculationsAndCharts!$A1982+$A$11,IF($C$7,8,0),1,1)</f>
        <v>292900</v>
      </c>
      <c r="D1982" s="4">
        <f ca="1">OFFSET(InputPriceData!C$15,CalculationsAndCharts!$A1982+$A$11,IF($C$7,8,0),1,1)</f>
        <v>16.600000000000001</v>
      </c>
      <c r="E1982" s="4">
        <f ca="1">OFFSET(InputPriceData!D$15,CalculationsAndCharts!$A1982+$A$11,IF($C$7,8,0),1,1)</f>
        <v>16.97</v>
      </c>
      <c r="F1982" s="4">
        <f ca="1">OFFSET(InputPriceData!E$15,CalculationsAndCharts!$A1982+$A$11,IF($C$7,8,0),1,1)</f>
        <v>16.600000000000001</v>
      </c>
      <c r="G1982" s="4">
        <f ca="1">OFFSET(InputPriceData!F$15,CalculationsAndCharts!$A1982+$A$11,IF($C$7,8,0),1,1)</f>
        <v>16.829999999999998</v>
      </c>
      <c r="H1982" s="128"/>
      <c r="I1982" s="128"/>
      <c r="K1982" s="124"/>
      <c r="L1982" s="279"/>
      <c r="M1982" s="281"/>
      <c r="N1982" s="280"/>
      <c r="O1982" s="4"/>
      <c r="P1982" s="4"/>
      <c r="Q1982" s="3"/>
      <c r="S1982" s="309">
        <f t="shared" ca="1" si="824"/>
        <v>16.84</v>
      </c>
      <c r="T1982" s="309">
        <f t="shared" ca="1" si="825"/>
        <v>15.8</v>
      </c>
      <c r="U1982" s="310">
        <f t="shared" ca="1" si="817"/>
        <v>0.99038461538461386</v>
      </c>
      <c r="V1982" s="310" t="b">
        <f t="shared" ca="1" si="826"/>
        <v>0</v>
      </c>
      <c r="W1982" s="3" t="b">
        <f t="shared" ca="1" si="827"/>
        <v>0</v>
      </c>
      <c r="X1982" s="3" t="str">
        <f t="shared" ca="1" si="828"/>
        <v/>
      </c>
      <c r="Y1982" s="3" t="str">
        <f t="shared" ca="1" si="818"/>
        <v/>
      </c>
      <c r="Z1982" s="3" t="str">
        <f t="shared" ca="1" si="829"/>
        <v/>
      </c>
      <c r="AA1982" s="3" t="str">
        <f t="shared" ca="1" si="830"/>
        <v/>
      </c>
      <c r="AB1982" s="205">
        <f t="shared" ca="1" si="831"/>
        <v>3364</v>
      </c>
      <c r="AC1982" s="205">
        <f t="shared" ca="1" si="832"/>
        <v>51</v>
      </c>
      <c r="AD1982" s="205">
        <f t="shared" ca="1" si="819"/>
        <v>65.960784313725483</v>
      </c>
      <c r="AE1982" s="205">
        <f t="shared" ca="1" si="820"/>
        <v>15.960784313725483</v>
      </c>
      <c r="AF1982" s="205">
        <f t="shared" ca="1" si="833"/>
        <v>3.1921568627450969</v>
      </c>
      <c r="AG1982" s="205"/>
      <c r="AH1982" s="205"/>
      <c r="AI1982" s="205"/>
      <c r="AJ1982" s="205"/>
      <c r="AK1982" s="4"/>
      <c r="AL1982" s="4"/>
      <c r="AM1982" s="309">
        <f t="shared" ca="1" si="834"/>
        <v>16.84</v>
      </c>
      <c r="AN1982" s="309">
        <f t="shared" ca="1" si="835"/>
        <v>15.8</v>
      </c>
      <c r="AO1982" s="310">
        <f t="shared" ca="1" si="836"/>
        <v>0.99038461538461386</v>
      </c>
      <c r="AP1982" s="310" t="b">
        <f t="shared" ca="1" si="837"/>
        <v>0</v>
      </c>
      <c r="AQ1982" s="309">
        <f t="shared" ca="1" si="838"/>
        <v>0</v>
      </c>
      <c r="AR1982" s="205">
        <f t="shared" ca="1" si="821"/>
        <v>0</v>
      </c>
      <c r="AS1982" s="45" t="b">
        <f t="shared" ca="1" si="822"/>
        <v>0</v>
      </c>
      <c r="AT1982">
        <f t="shared" ca="1" si="823"/>
        <v>0</v>
      </c>
      <c r="AU1982" t="b">
        <f t="shared" ca="1" si="839"/>
        <v>0</v>
      </c>
      <c r="AV1982" t="b">
        <f t="shared" ca="1" si="840"/>
        <v>0</v>
      </c>
      <c r="AW1982" s="266" t="b">
        <f t="shared" ca="1" si="841"/>
        <v>0</v>
      </c>
      <c r="AX1982" s="266" t="b">
        <f t="shared" ca="1" si="842"/>
        <v>0</v>
      </c>
      <c r="AY1982" s="266" t="b">
        <f t="shared" ca="1" si="843"/>
        <v>0</v>
      </c>
    </row>
    <row r="1983" spans="1:51" x14ac:dyDescent="0.25">
      <c r="A1983">
        <v>1951</v>
      </c>
      <c r="B1983" s="163">
        <f ca="1">OFFSET(InputPriceData!B$15,CalculationsAndCharts!$A1983+$A$11,0,1,1)</f>
        <v>39185</v>
      </c>
      <c r="C1983" s="3">
        <f ca="1">OFFSET(InputPriceData!G$15,CalculationsAndCharts!$A1983+$A$11,IF($C$7,8,0),1,1)</f>
        <v>735200</v>
      </c>
      <c r="D1983" s="4">
        <f ca="1">OFFSET(InputPriceData!C$15,CalculationsAndCharts!$A1983+$A$11,IF($C$7,8,0),1,1)</f>
        <v>16.399999999999999</v>
      </c>
      <c r="E1983" s="4">
        <f ca="1">OFFSET(InputPriceData!D$15,CalculationsAndCharts!$A1983+$A$11,IF($C$7,8,0),1,1)</f>
        <v>16.920000000000002</v>
      </c>
      <c r="F1983" s="4">
        <f ca="1">OFFSET(InputPriceData!E$15,CalculationsAndCharts!$A1983+$A$11,IF($C$7,8,0),1,1)</f>
        <v>16.09</v>
      </c>
      <c r="G1983" s="4">
        <f ca="1">OFFSET(InputPriceData!F$15,CalculationsAndCharts!$A1983+$A$11,IF($C$7,8,0),1,1)</f>
        <v>16.600000000000001</v>
      </c>
      <c r="H1983" s="128"/>
      <c r="I1983" s="128"/>
      <c r="K1983" s="124"/>
      <c r="L1983" s="279"/>
      <c r="M1983" s="281"/>
      <c r="N1983" s="280"/>
      <c r="O1983" s="4"/>
      <c r="P1983" s="4"/>
      <c r="Q1983" s="3"/>
      <c r="S1983" s="309">
        <f t="shared" ca="1" si="824"/>
        <v>16.84</v>
      </c>
      <c r="T1983" s="309">
        <f t="shared" ca="1" si="825"/>
        <v>15.8</v>
      </c>
      <c r="U1983" s="310">
        <f t="shared" ca="1" si="817"/>
        <v>0.76923076923077049</v>
      </c>
      <c r="V1983" s="310" t="b">
        <f t="shared" ca="1" si="826"/>
        <v>0</v>
      </c>
      <c r="W1983" s="3" t="b">
        <f t="shared" ca="1" si="827"/>
        <v>0</v>
      </c>
      <c r="X1983" s="3" t="str">
        <f t="shared" ca="1" si="828"/>
        <v/>
      </c>
      <c r="Y1983" s="3" t="str">
        <f t="shared" ca="1" si="818"/>
        <v/>
      </c>
      <c r="Z1983" s="3" t="str">
        <f t="shared" ca="1" si="829"/>
        <v/>
      </c>
      <c r="AA1983" s="3" t="str">
        <f t="shared" ca="1" si="830"/>
        <v/>
      </c>
      <c r="AB1983" s="205">
        <f t="shared" ca="1" si="831"/>
        <v>3364</v>
      </c>
      <c r="AC1983" s="205">
        <f t="shared" ca="1" si="832"/>
        <v>51</v>
      </c>
      <c r="AD1983" s="205">
        <f t="shared" ca="1" si="819"/>
        <v>65.960784313725483</v>
      </c>
      <c r="AE1983" s="205">
        <f t="shared" ca="1" si="820"/>
        <v>15.960784313725483</v>
      </c>
      <c r="AF1983" s="205">
        <f t="shared" ca="1" si="833"/>
        <v>3.1921568627450969</v>
      </c>
      <c r="AG1983" s="205"/>
      <c r="AH1983" s="205"/>
      <c r="AI1983" s="205"/>
      <c r="AJ1983" s="205"/>
      <c r="AK1983" s="4"/>
      <c r="AL1983" s="4"/>
      <c r="AM1983" s="309">
        <f t="shared" ca="1" si="834"/>
        <v>16.84</v>
      </c>
      <c r="AN1983" s="309">
        <f t="shared" ca="1" si="835"/>
        <v>15.8</v>
      </c>
      <c r="AO1983" s="310">
        <f t="shared" ca="1" si="836"/>
        <v>0.76923076923077049</v>
      </c>
      <c r="AP1983" s="310" t="b">
        <f t="shared" ca="1" si="837"/>
        <v>0</v>
      </c>
      <c r="AQ1983" s="309">
        <f t="shared" ca="1" si="838"/>
        <v>0</v>
      </c>
      <c r="AR1983" s="205">
        <f t="shared" ca="1" si="821"/>
        <v>0</v>
      </c>
      <c r="AS1983" s="45" t="b">
        <f t="shared" ca="1" si="822"/>
        <v>0</v>
      </c>
      <c r="AT1983">
        <f t="shared" ca="1" si="823"/>
        <v>0</v>
      </c>
      <c r="AU1983" t="b">
        <f t="shared" ca="1" si="839"/>
        <v>0</v>
      </c>
      <c r="AV1983" t="b">
        <f t="shared" ca="1" si="840"/>
        <v>0</v>
      </c>
      <c r="AW1983" s="266" t="b">
        <f t="shared" ca="1" si="841"/>
        <v>0</v>
      </c>
      <c r="AX1983" s="266" t="b">
        <f t="shared" ca="1" si="842"/>
        <v>0</v>
      </c>
      <c r="AY1983" s="266" t="b">
        <f t="shared" ca="1" si="843"/>
        <v>1</v>
      </c>
    </row>
    <row r="1984" spans="1:51" x14ac:dyDescent="0.25">
      <c r="A1984">
        <v>1952</v>
      </c>
      <c r="B1984" s="163">
        <f ca="1">OFFSET(InputPriceData!B$15,CalculationsAndCharts!$A1984+$A$11,0,1,1)</f>
        <v>39184</v>
      </c>
      <c r="C1984" s="3">
        <f ca="1">OFFSET(InputPriceData!G$15,CalculationsAndCharts!$A1984+$A$11,IF($C$7,8,0),1,1)</f>
        <v>318200</v>
      </c>
      <c r="D1984" s="4">
        <f ca="1">OFFSET(InputPriceData!C$15,CalculationsAndCharts!$A1984+$A$11,IF($C$7,8,0),1,1)</f>
        <v>16.010000000000002</v>
      </c>
      <c r="E1984" s="4">
        <f ca="1">OFFSET(InputPriceData!D$15,CalculationsAndCharts!$A1984+$A$11,IF($C$7,8,0),1,1)</f>
        <v>16.36</v>
      </c>
      <c r="F1984" s="4">
        <f ca="1">OFFSET(InputPriceData!E$15,CalculationsAndCharts!$A1984+$A$11,IF($C$7,8,0),1,1)</f>
        <v>15.91</v>
      </c>
      <c r="G1984" s="4">
        <f ca="1">OFFSET(InputPriceData!F$15,CalculationsAndCharts!$A1984+$A$11,IF($C$7,8,0),1,1)</f>
        <v>16.34</v>
      </c>
      <c r="H1984" s="128"/>
      <c r="I1984" s="128"/>
      <c r="K1984" s="124"/>
      <c r="L1984" s="279"/>
      <c r="M1984" s="281"/>
      <c r="N1984" s="280"/>
      <c r="O1984" s="4"/>
      <c r="P1984" s="4"/>
      <c r="Q1984" s="3"/>
      <c r="S1984" s="309">
        <f t="shared" ca="1" si="824"/>
        <v>16.84</v>
      </c>
      <c r="T1984" s="309">
        <f t="shared" ca="1" si="825"/>
        <v>15.8</v>
      </c>
      <c r="U1984" s="310">
        <f t="shared" ca="1" si="817"/>
        <v>0.51923076923076883</v>
      </c>
      <c r="V1984" s="310" t="b">
        <f t="shared" ca="1" si="826"/>
        <v>0</v>
      </c>
      <c r="W1984" s="3" t="b">
        <f t="shared" ca="1" si="827"/>
        <v>0</v>
      </c>
      <c r="X1984" s="3" t="str">
        <f t="shared" ca="1" si="828"/>
        <v/>
      </c>
      <c r="Y1984" s="3" t="str">
        <f t="shared" ca="1" si="818"/>
        <v/>
      </c>
      <c r="Z1984" s="3" t="str">
        <f t="shared" ca="1" si="829"/>
        <v/>
      </c>
      <c r="AA1984" s="3" t="str">
        <f t="shared" ca="1" si="830"/>
        <v/>
      </c>
      <c r="AB1984" s="205">
        <f t="shared" ca="1" si="831"/>
        <v>3364</v>
      </c>
      <c r="AC1984" s="205">
        <f t="shared" ca="1" si="832"/>
        <v>51</v>
      </c>
      <c r="AD1984" s="205">
        <f t="shared" ca="1" si="819"/>
        <v>65.960784313725483</v>
      </c>
      <c r="AE1984" s="205">
        <f t="shared" ca="1" si="820"/>
        <v>15.960784313725483</v>
      </c>
      <c r="AF1984" s="205">
        <f t="shared" ca="1" si="833"/>
        <v>3.1921568627450969</v>
      </c>
      <c r="AG1984" s="205"/>
      <c r="AH1984" s="205"/>
      <c r="AI1984" s="205"/>
      <c r="AJ1984" s="205"/>
      <c r="AK1984" s="4"/>
      <c r="AL1984" s="4"/>
      <c r="AM1984" s="309">
        <f t="shared" ca="1" si="834"/>
        <v>16.84</v>
      </c>
      <c r="AN1984" s="309">
        <f t="shared" ca="1" si="835"/>
        <v>15.8</v>
      </c>
      <c r="AO1984" s="310">
        <f t="shared" ca="1" si="836"/>
        <v>0.51923076923076883</v>
      </c>
      <c r="AP1984" s="310" t="b">
        <f t="shared" ca="1" si="837"/>
        <v>0</v>
      </c>
      <c r="AQ1984" s="309">
        <f t="shared" ca="1" si="838"/>
        <v>0.47910000000000003</v>
      </c>
      <c r="AR1984" s="205">
        <f t="shared" ca="1" si="821"/>
        <v>15.4909</v>
      </c>
      <c r="AS1984" s="45" t="b">
        <f t="shared" ca="1" si="822"/>
        <v>0</v>
      </c>
      <c r="AT1984">
        <f t="shared" ca="1" si="823"/>
        <v>9</v>
      </c>
      <c r="AU1984" t="b">
        <f t="shared" ca="1" si="839"/>
        <v>1</v>
      </c>
      <c r="AV1984" t="b">
        <f t="shared" ca="1" si="840"/>
        <v>1</v>
      </c>
      <c r="AW1984" s="266" t="b">
        <f t="shared" ca="1" si="841"/>
        <v>0</v>
      </c>
      <c r="AX1984" s="266" t="b">
        <f t="shared" ca="1" si="842"/>
        <v>1</v>
      </c>
      <c r="AY1984" s="266" t="b">
        <f t="shared" ca="1" si="843"/>
        <v>0</v>
      </c>
    </row>
    <row r="1985" spans="1:51" x14ac:dyDescent="0.25">
      <c r="A1985">
        <v>1953</v>
      </c>
      <c r="B1985" s="163">
        <f ca="1">OFFSET(InputPriceData!B$15,CalculationsAndCharts!$A1985+$A$11,0,1,1)</f>
        <v>39183</v>
      </c>
      <c r="C1985" s="3">
        <f ca="1">OFFSET(InputPriceData!G$15,CalculationsAndCharts!$A1985+$A$11,IF($C$7,8,0),1,1)</f>
        <v>452100</v>
      </c>
      <c r="D1985" s="4">
        <f ca="1">OFFSET(InputPriceData!C$15,CalculationsAndCharts!$A1985+$A$11,IF($C$7,8,0),1,1)</f>
        <v>15.99</v>
      </c>
      <c r="E1985" s="4">
        <f ca="1">OFFSET(InputPriceData!D$15,CalculationsAndCharts!$A1985+$A$11,IF($C$7,8,0),1,1)</f>
        <v>16.14</v>
      </c>
      <c r="F1985" s="4">
        <f ca="1">OFFSET(InputPriceData!E$15,CalculationsAndCharts!$A1985+$A$11,IF($C$7,8,0),1,1)</f>
        <v>15.91</v>
      </c>
      <c r="G1985" s="4">
        <f ca="1">OFFSET(InputPriceData!F$15,CalculationsAndCharts!$A1985+$A$11,IF($C$7,8,0),1,1)</f>
        <v>16.02</v>
      </c>
      <c r="H1985" s="128"/>
      <c r="I1985" s="128"/>
      <c r="K1985" s="124"/>
      <c r="L1985" s="279"/>
      <c r="M1985" s="281"/>
      <c r="N1985" s="280"/>
      <c r="O1985" s="4"/>
      <c r="P1985" s="4"/>
      <c r="Q1985" s="3"/>
      <c r="S1985" s="309">
        <f t="shared" ca="1" si="824"/>
        <v>16.84</v>
      </c>
      <c r="T1985" s="309">
        <f t="shared" ca="1" si="825"/>
        <v>15.8</v>
      </c>
      <c r="U1985" s="310">
        <f t="shared" ca="1" si="817"/>
        <v>0.21153846153846062</v>
      </c>
      <c r="V1985" s="310" t="b">
        <f t="shared" ca="1" si="826"/>
        <v>0</v>
      </c>
      <c r="W1985" s="3" t="b">
        <f t="shared" ca="1" si="827"/>
        <v>0</v>
      </c>
      <c r="X1985" s="3" t="str">
        <f t="shared" ca="1" si="828"/>
        <v/>
      </c>
      <c r="Y1985" s="3" t="str">
        <f t="shared" ca="1" si="818"/>
        <v/>
      </c>
      <c r="Z1985" s="3" t="str">
        <f t="shared" ca="1" si="829"/>
        <v/>
      </c>
      <c r="AA1985" s="3" t="str">
        <f t="shared" ca="1" si="830"/>
        <v/>
      </c>
      <c r="AB1985" s="205">
        <f t="shared" ca="1" si="831"/>
        <v>3364</v>
      </c>
      <c r="AC1985" s="205">
        <f t="shared" ca="1" si="832"/>
        <v>51</v>
      </c>
      <c r="AD1985" s="205">
        <f t="shared" ca="1" si="819"/>
        <v>65.960784313725483</v>
      </c>
      <c r="AE1985" s="205">
        <f t="shared" ca="1" si="820"/>
        <v>15.960784313725483</v>
      </c>
      <c r="AF1985" s="205">
        <f t="shared" ca="1" si="833"/>
        <v>3.1921568627450969</v>
      </c>
      <c r="AG1985" s="205"/>
      <c r="AH1985" s="205"/>
      <c r="AI1985" s="205"/>
      <c r="AJ1985" s="205"/>
      <c r="AK1985" s="4"/>
      <c r="AL1985" s="4"/>
      <c r="AM1985" s="309">
        <f t="shared" ca="1" si="834"/>
        <v>16.84</v>
      </c>
      <c r="AN1985" s="309">
        <f t="shared" ca="1" si="835"/>
        <v>15.8</v>
      </c>
      <c r="AO1985" s="310">
        <f t="shared" ca="1" si="836"/>
        <v>0.21153846153846062</v>
      </c>
      <c r="AP1985" s="310" t="b">
        <f t="shared" ca="1" si="837"/>
        <v>0</v>
      </c>
      <c r="AQ1985" s="309">
        <f t="shared" ca="1" si="838"/>
        <v>0.47910000000000003</v>
      </c>
      <c r="AR1985" s="205">
        <f t="shared" ca="1" si="821"/>
        <v>15.4909</v>
      </c>
      <c r="AS1985" s="45" t="b">
        <f t="shared" ca="1" si="822"/>
        <v>0</v>
      </c>
      <c r="AT1985">
        <f t="shared" ca="1" si="823"/>
        <v>8</v>
      </c>
      <c r="AU1985" t="b">
        <f t="shared" ca="1" si="839"/>
        <v>0</v>
      </c>
      <c r="AV1985" t="b">
        <f t="shared" ca="1" si="840"/>
        <v>0</v>
      </c>
      <c r="AW1985" s="266" t="b">
        <f t="shared" ca="1" si="841"/>
        <v>0</v>
      </c>
      <c r="AX1985" s="266" t="b">
        <f t="shared" ca="1" si="842"/>
        <v>1</v>
      </c>
      <c r="AY1985" s="266" t="b">
        <f t="shared" ca="1" si="843"/>
        <v>0</v>
      </c>
    </row>
    <row r="1986" spans="1:51" x14ac:dyDescent="0.25">
      <c r="A1986">
        <v>1954</v>
      </c>
      <c r="B1986" s="163">
        <f ca="1">OFFSET(InputPriceData!B$15,CalculationsAndCharts!$A1986+$A$11,0,1,1)</f>
        <v>39182</v>
      </c>
      <c r="C1986" s="3">
        <f ca="1">OFFSET(InputPriceData!G$15,CalculationsAndCharts!$A1986+$A$11,IF($C$7,8,0),1,1)</f>
        <v>236100</v>
      </c>
      <c r="D1986" s="4">
        <f ca="1">OFFSET(InputPriceData!C$15,CalculationsAndCharts!$A1986+$A$11,IF($C$7,8,0),1,1)</f>
        <v>16.09</v>
      </c>
      <c r="E1986" s="4">
        <f ca="1">OFFSET(InputPriceData!D$15,CalculationsAndCharts!$A1986+$A$11,IF($C$7,8,0),1,1)</f>
        <v>16.09</v>
      </c>
      <c r="F1986" s="4">
        <f ca="1">OFFSET(InputPriceData!E$15,CalculationsAndCharts!$A1986+$A$11,IF($C$7,8,0),1,1)</f>
        <v>15.94</v>
      </c>
      <c r="G1986" s="4">
        <f ca="1">OFFSET(InputPriceData!F$15,CalculationsAndCharts!$A1986+$A$11,IF($C$7,8,0),1,1)</f>
        <v>15.95</v>
      </c>
      <c r="H1986" s="128"/>
      <c r="I1986" s="128"/>
      <c r="K1986" s="124"/>
      <c r="L1986" s="279"/>
      <c r="M1986" s="281"/>
      <c r="N1986" s="280"/>
      <c r="O1986" s="4"/>
      <c r="P1986" s="4"/>
      <c r="Q1986" s="3"/>
      <c r="S1986" s="309">
        <f t="shared" ca="1" si="824"/>
        <v>16.84</v>
      </c>
      <c r="T1986" s="309">
        <f t="shared" ca="1" si="825"/>
        <v>15.8</v>
      </c>
      <c r="U1986" s="310">
        <f t="shared" ca="1" si="817"/>
        <v>0.14423076923076797</v>
      </c>
      <c r="V1986" s="310" t="b">
        <f t="shared" ca="1" si="826"/>
        <v>0</v>
      </c>
      <c r="W1986" s="3" t="b">
        <f t="shared" ca="1" si="827"/>
        <v>0</v>
      </c>
      <c r="X1986" s="3" t="str">
        <f t="shared" ca="1" si="828"/>
        <v/>
      </c>
      <c r="Y1986" s="3" t="str">
        <f t="shared" ca="1" si="818"/>
        <v/>
      </c>
      <c r="Z1986" s="3" t="str">
        <f t="shared" ca="1" si="829"/>
        <v/>
      </c>
      <c r="AA1986" s="3" t="str">
        <f t="shared" ca="1" si="830"/>
        <v/>
      </c>
      <c r="AB1986" s="205">
        <f t="shared" ca="1" si="831"/>
        <v>3364</v>
      </c>
      <c r="AC1986" s="205">
        <f t="shared" ca="1" si="832"/>
        <v>51</v>
      </c>
      <c r="AD1986" s="205">
        <f t="shared" ca="1" si="819"/>
        <v>65.960784313725483</v>
      </c>
      <c r="AE1986" s="205">
        <f t="shared" ca="1" si="820"/>
        <v>15.960784313725483</v>
      </c>
      <c r="AF1986" s="205">
        <f t="shared" ca="1" si="833"/>
        <v>3.1921568627450969</v>
      </c>
      <c r="AG1986" s="205"/>
      <c r="AH1986" s="205"/>
      <c r="AI1986" s="205"/>
      <c r="AJ1986" s="205"/>
      <c r="AK1986" s="4"/>
      <c r="AL1986" s="4"/>
      <c r="AM1986" s="309">
        <f t="shared" ca="1" si="834"/>
        <v>16.84</v>
      </c>
      <c r="AN1986" s="309">
        <f t="shared" ca="1" si="835"/>
        <v>15.8</v>
      </c>
      <c r="AO1986" s="310">
        <f t="shared" ca="1" si="836"/>
        <v>0.14423076923076797</v>
      </c>
      <c r="AP1986" s="310" t="b">
        <f t="shared" ca="1" si="837"/>
        <v>0</v>
      </c>
      <c r="AQ1986" s="309">
        <f t="shared" ca="1" si="838"/>
        <v>0.47910000000000003</v>
      </c>
      <c r="AR1986" s="205">
        <f t="shared" ca="1" si="821"/>
        <v>15.4909</v>
      </c>
      <c r="AS1986" s="45" t="b">
        <f t="shared" ca="1" si="822"/>
        <v>0</v>
      </c>
      <c r="AT1986">
        <f t="shared" ca="1" si="823"/>
        <v>7</v>
      </c>
      <c r="AU1986" t="b">
        <f t="shared" ca="1" si="839"/>
        <v>0</v>
      </c>
      <c r="AV1986" t="b">
        <f t="shared" ca="1" si="840"/>
        <v>0</v>
      </c>
      <c r="AW1986" s="266" t="b">
        <f t="shared" ca="1" si="841"/>
        <v>0</v>
      </c>
      <c r="AX1986" s="266" t="b">
        <f t="shared" ca="1" si="842"/>
        <v>1</v>
      </c>
      <c r="AY1986" s="266" t="b">
        <f t="shared" ca="1" si="843"/>
        <v>0</v>
      </c>
    </row>
    <row r="1987" spans="1:51" x14ac:dyDescent="0.25">
      <c r="A1987">
        <v>1955</v>
      </c>
      <c r="B1987" s="163">
        <f ca="1">OFFSET(InputPriceData!B$15,CalculationsAndCharts!$A1987+$A$11,0,1,1)</f>
        <v>39181</v>
      </c>
      <c r="C1987" s="3">
        <f ca="1">OFFSET(InputPriceData!G$15,CalculationsAndCharts!$A1987+$A$11,IF($C$7,8,0),1,1)</f>
        <v>218400</v>
      </c>
      <c r="D1987" s="4">
        <f ca="1">OFFSET(InputPriceData!C$15,CalculationsAndCharts!$A1987+$A$11,IF($C$7,8,0),1,1)</f>
        <v>15.99</v>
      </c>
      <c r="E1987" s="4">
        <f ca="1">OFFSET(InputPriceData!D$15,CalculationsAndCharts!$A1987+$A$11,IF($C$7,8,0),1,1)</f>
        <v>16.3</v>
      </c>
      <c r="F1987" s="4">
        <f ca="1">OFFSET(InputPriceData!E$15,CalculationsAndCharts!$A1987+$A$11,IF($C$7,8,0),1,1)</f>
        <v>15.93</v>
      </c>
      <c r="G1987" s="4">
        <f ca="1">OFFSET(InputPriceData!F$15,CalculationsAndCharts!$A1987+$A$11,IF($C$7,8,0),1,1)</f>
        <v>16.13</v>
      </c>
      <c r="H1987" s="128"/>
      <c r="I1987" s="128"/>
      <c r="K1987" s="124"/>
      <c r="L1987" s="279"/>
      <c r="M1987" s="281"/>
      <c r="N1987" s="280"/>
      <c r="O1987" s="4"/>
      <c r="P1987" s="4"/>
      <c r="Q1987" s="3"/>
      <c r="S1987" s="309">
        <f t="shared" ca="1" si="824"/>
        <v>16.84</v>
      </c>
      <c r="T1987" s="309">
        <f t="shared" ca="1" si="825"/>
        <v>15.8</v>
      </c>
      <c r="U1987" s="310">
        <f t="shared" ca="1" si="817"/>
        <v>0.3173076923076909</v>
      </c>
      <c r="V1987" s="310" t="b">
        <f t="shared" ca="1" si="826"/>
        <v>0</v>
      </c>
      <c r="W1987" s="3" t="b">
        <f t="shared" ca="1" si="827"/>
        <v>0</v>
      </c>
      <c r="X1987" s="3" t="str">
        <f t="shared" ca="1" si="828"/>
        <v/>
      </c>
      <c r="Y1987" s="3" t="str">
        <f t="shared" ca="1" si="818"/>
        <v/>
      </c>
      <c r="Z1987" s="3" t="str">
        <f t="shared" ca="1" si="829"/>
        <v/>
      </c>
      <c r="AA1987" s="3" t="str">
        <f t="shared" ca="1" si="830"/>
        <v/>
      </c>
      <c r="AB1987" s="205">
        <f t="shared" ca="1" si="831"/>
        <v>3364</v>
      </c>
      <c r="AC1987" s="205">
        <f t="shared" ca="1" si="832"/>
        <v>51</v>
      </c>
      <c r="AD1987" s="205">
        <f t="shared" ca="1" si="819"/>
        <v>65.960784313725483</v>
      </c>
      <c r="AE1987" s="205">
        <f t="shared" ca="1" si="820"/>
        <v>15.960784313725483</v>
      </c>
      <c r="AF1987" s="205">
        <f t="shared" ca="1" si="833"/>
        <v>3.1921568627450969</v>
      </c>
      <c r="AG1987" s="205"/>
      <c r="AH1987" s="205"/>
      <c r="AI1987" s="205"/>
      <c r="AJ1987" s="205"/>
      <c r="AK1987" s="4"/>
      <c r="AL1987" s="4"/>
      <c r="AM1987" s="309">
        <f t="shared" ca="1" si="834"/>
        <v>16.84</v>
      </c>
      <c r="AN1987" s="309">
        <f t="shared" ca="1" si="835"/>
        <v>15.8</v>
      </c>
      <c r="AO1987" s="310">
        <f t="shared" ca="1" si="836"/>
        <v>0.3173076923076909</v>
      </c>
      <c r="AP1987" s="310" t="b">
        <f t="shared" ca="1" si="837"/>
        <v>0</v>
      </c>
      <c r="AQ1987" s="309">
        <f t="shared" ca="1" si="838"/>
        <v>0.47910000000000003</v>
      </c>
      <c r="AR1987" s="205">
        <f t="shared" ca="1" si="821"/>
        <v>15.4909</v>
      </c>
      <c r="AS1987" s="45" t="b">
        <f t="shared" ca="1" si="822"/>
        <v>0</v>
      </c>
      <c r="AT1987">
        <f t="shared" ca="1" si="823"/>
        <v>6</v>
      </c>
      <c r="AU1987" t="b">
        <f t="shared" ca="1" si="839"/>
        <v>0</v>
      </c>
      <c r="AV1987" t="b">
        <f t="shared" ca="1" si="840"/>
        <v>0</v>
      </c>
      <c r="AW1987" s="266" t="b">
        <f t="shared" ca="1" si="841"/>
        <v>0</v>
      </c>
      <c r="AX1987" s="266" t="b">
        <f t="shared" ca="1" si="842"/>
        <v>1</v>
      </c>
      <c r="AY1987" s="266" t="b">
        <f t="shared" ca="1" si="843"/>
        <v>0</v>
      </c>
    </row>
    <row r="1988" spans="1:51" x14ac:dyDescent="0.25">
      <c r="A1988">
        <v>1956</v>
      </c>
      <c r="B1988" s="163">
        <f ca="1">OFFSET(InputPriceData!B$15,CalculationsAndCharts!$A1988+$A$11,0,1,1)</f>
        <v>39177</v>
      </c>
      <c r="C1988" s="3">
        <f ca="1">OFFSET(InputPriceData!G$15,CalculationsAndCharts!$A1988+$A$11,IF($C$7,8,0),1,1)</f>
        <v>225500</v>
      </c>
      <c r="D1988" s="4">
        <f ca="1">OFFSET(InputPriceData!C$15,CalculationsAndCharts!$A1988+$A$11,IF($C$7,8,0),1,1)</f>
        <v>15.88</v>
      </c>
      <c r="E1988" s="4">
        <f ca="1">OFFSET(InputPriceData!D$15,CalculationsAndCharts!$A1988+$A$11,IF($C$7,8,0),1,1)</f>
        <v>15.99</v>
      </c>
      <c r="F1988" s="4">
        <f ca="1">OFFSET(InputPriceData!E$15,CalculationsAndCharts!$A1988+$A$11,IF($C$7,8,0),1,1)</f>
        <v>15.75</v>
      </c>
      <c r="G1988" s="4">
        <f ca="1">OFFSET(InputPriceData!F$15,CalculationsAndCharts!$A1988+$A$11,IF($C$7,8,0),1,1)</f>
        <v>15.98</v>
      </c>
      <c r="H1988" s="128"/>
      <c r="I1988" s="128"/>
      <c r="K1988" s="124"/>
      <c r="L1988" s="279"/>
      <c r="M1988" s="281"/>
      <c r="N1988" s="280"/>
      <c r="O1988" s="4"/>
      <c r="P1988" s="4"/>
      <c r="Q1988" s="3"/>
      <c r="S1988" s="309">
        <f t="shared" ca="1" si="824"/>
        <v>16.84</v>
      </c>
      <c r="T1988" s="309">
        <f t="shared" ca="1" si="825"/>
        <v>15.8</v>
      </c>
      <c r="U1988" s="310">
        <f t="shared" ca="1" si="817"/>
        <v>0.17307692307692293</v>
      </c>
      <c r="V1988" s="310" t="b">
        <f t="shared" ca="1" si="826"/>
        <v>0</v>
      </c>
      <c r="W1988" s="3" t="b">
        <f t="shared" ca="1" si="827"/>
        <v>0</v>
      </c>
      <c r="X1988" s="3" t="str">
        <f t="shared" ca="1" si="828"/>
        <v/>
      </c>
      <c r="Y1988" s="3" t="str">
        <f t="shared" ca="1" si="818"/>
        <v/>
      </c>
      <c r="Z1988" s="3" t="str">
        <f t="shared" ca="1" si="829"/>
        <v/>
      </c>
      <c r="AA1988" s="3" t="str">
        <f t="shared" ca="1" si="830"/>
        <v/>
      </c>
      <c r="AB1988" s="205">
        <f t="shared" ca="1" si="831"/>
        <v>3364</v>
      </c>
      <c r="AC1988" s="205">
        <f t="shared" ca="1" si="832"/>
        <v>51</v>
      </c>
      <c r="AD1988" s="205">
        <f t="shared" ca="1" si="819"/>
        <v>65.960784313725483</v>
      </c>
      <c r="AE1988" s="205">
        <f t="shared" ca="1" si="820"/>
        <v>15.960784313725483</v>
      </c>
      <c r="AF1988" s="205">
        <f t="shared" ca="1" si="833"/>
        <v>3.1921568627450969</v>
      </c>
      <c r="AG1988" s="205"/>
      <c r="AH1988" s="205"/>
      <c r="AI1988" s="205"/>
      <c r="AJ1988" s="205"/>
      <c r="AK1988" s="4"/>
      <c r="AL1988" s="4"/>
      <c r="AM1988" s="309">
        <f t="shared" ca="1" si="834"/>
        <v>16.84</v>
      </c>
      <c r="AN1988" s="309">
        <f t="shared" ca="1" si="835"/>
        <v>15.8</v>
      </c>
      <c r="AO1988" s="310">
        <f t="shared" ca="1" si="836"/>
        <v>0.17307692307692293</v>
      </c>
      <c r="AP1988" s="310" t="b">
        <f t="shared" ca="1" si="837"/>
        <v>0</v>
      </c>
      <c r="AQ1988" s="309">
        <f t="shared" ca="1" si="838"/>
        <v>0.47910000000000003</v>
      </c>
      <c r="AR1988" s="205">
        <f t="shared" ca="1" si="821"/>
        <v>15.4909</v>
      </c>
      <c r="AS1988" s="45" t="b">
        <f t="shared" ca="1" si="822"/>
        <v>0</v>
      </c>
      <c r="AT1988">
        <f t="shared" ca="1" si="823"/>
        <v>5</v>
      </c>
      <c r="AU1988" t="b">
        <f t="shared" ca="1" si="839"/>
        <v>0</v>
      </c>
      <c r="AV1988" t="b">
        <f t="shared" ca="1" si="840"/>
        <v>0</v>
      </c>
      <c r="AW1988" s="266" t="b">
        <f t="shared" ca="1" si="841"/>
        <v>0</v>
      </c>
      <c r="AX1988" s="266" t="b">
        <f t="shared" ca="1" si="842"/>
        <v>1</v>
      </c>
      <c r="AY1988" s="266" t="b">
        <f t="shared" ca="1" si="843"/>
        <v>0</v>
      </c>
    </row>
    <row r="1989" spans="1:51" x14ac:dyDescent="0.25">
      <c r="A1989">
        <v>1957</v>
      </c>
      <c r="B1989" s="163">
        <f ca="1">OFFSET(InputPriceData!B$15,CalculationsAndCharts!$A1989+$A$11,0,1,1)</f>
        <v>39176</v>
      </c>
      <c r="C1989" s="3">
        <f ca="1">OFFSET(InputPriceData!G$15,CalculationsAndCharts!$A1989+$A$11,IF($C$7,8,0),1,1)</f>
        <v>522400</v>
      </c>
      <c r="D1989" s="4">
        <f ca="1">OFFSET(InputPriceData!C$15,CalculationsAndCharts!$A1989+$A$11,IF($C$7,8,0),1,1)</f>
        <v>16.27</v>
      </c>
      <c r="E1989" s="4">
        <f ca="1">OFFSET(InputPriceData!D$15,CalculationsAndCharts!$A1989+$A$11,IF($C$7,8,0),1,1)</f>
        <v>16.41</v>
      </c>
      <c r="F1989" s="4">
        <f ca="1">OFFSET(InputPriceData!E$15,CalculationsAndCharts!$A1989+$A$11,IF($C$7,8,0),1,1)</f>
        <v>15.77</v>
      </c>
      <c r="G1989" s="4">
        <f ca="1">OFFSET(InputPriceData!F$15,CalculationsAndCharts!$A1989+$A$11,IF($C$7,8,0),1,1)</f>
        <v>15.8</v>
      </c>
      <c r="H1989" s="128"/>
      <c r="I1989" s="128"/>
      <c r="K1989" s="124"/>
      <c r="L1989" s="279"/>
      <c r="M1989" s="281"/>
      <c r="N1989" s="280"/>
      <c r="O1989" s="4"/>
      <c r="P1989" s="4"/>
      <c r="Q1989" s="3"/>
      <c r="S1989" s="309">
        <f t="shared" ca="1" si="824"/>
        <v>16.84</v>
      </c>
      <c r="T1989" s="309">
        <f t="shared" ca="1" si="825"/>
        <v>15.8</v>
      </c>
      <c r="U1989" s="310">
        <f t="shared" ca="1" si="817"/>
        <v>0</v>
      </c>
      <c r="V1989" s="310" t="b">
        <f t="shared" ca="1" si="826"/>
        <v>1</v>
      </c>
      <c r="W1989" s="3" t="b">
        <f t="shared" ca="1" si="827"/>
        <v>0</v>
      </c>
      <c r="X1989" s="3" t="str">
        <f t="shared" ca="1" si="828"/>
        <v/>
      </c>
      <c r="Y1989" s="3" t="str">
        <f t="shared" ca="1" si="818"/>
        <v/>
      </c>
      <c r="Z1989" s="3" t="str">
        <f t="shared" ca="1" si="829"/>
        <v/>
      </c>
      <c r="AA1989" s="3" t="str">
        <f t="shared" ca="1" si="830"/>
        <v/>
      </c>
      <c r="AB1989" s="205">
        <f t="shared" ca="1" si="831"/>
        <v>3364</v>
      </c>
      <c r="AC1989" s="205">
        <f t="shared" ca="1" si="832"/>
        <v>51</v>
      </c>
      <c r="AD1989" s="205">
        <f t="shared" ca="1" si="819"/>
        <v>65.960784313725483</v>
      </c>
      <c r="AE1989" s="205">
        <f t="shared" ca="1" si="820"/>
        <v>15.960784313725483</v>
      </c>
      <c r="AF1989" s="205">
        <f t="shared" ca="1" si="833"/>
        <v>3.1921568627450969</v>
      </c>
      <c r="AG1989" s="205"/>
      <c r="AH1989" s="205"/>
      <c r="AI1989" s="205"/>
      <c r="AJ1989" s="205"/>
      <c r="AK1989" s="4"/>
      <c r="AL1989" s="4"/>
      <c r="AM1989" s="309">
        <f t="shared" ca="1" si="834"/>
        <v>16.84</v>
      </c>
      <c r="AN1989" s="309">
        <f t="shared" ca="1" si="835"/>
        <v>15.8</v>
      </c>
      <c r="AO1989" s="310">
        <f t="shared" ca="1" si="836"/>
        <v>0</v>
      </c>
      <c r="AP1989" s="310" t="b">
        <f t="shared" ca="1" si="837"/>
        <v>1</v>
      </c>
      <c r="AQ1989" s="309">
        <f t="shared" ca="1" si="838"/>
        <v>0.47910000000000003</v>
      </c>
      <c r="AR1989" s="205">
        <f t="shared" ca="1" si="821"/>
        <v>15.4909</v>
      </c>
      <c r="AS1989" s="45" t="b">
        <f t="shared" ca="1" si="822"/>
        <v>0</v>
      </c>
      <c r="AT1989">
        <f t="shared" ca="1" si="823"/>
        <v>4</v>
      </c>
      <c r="AU1989" t="b">
        <f t="shared" ca="1" si="839"/>
        <v>0</v>
      </c>
      <c r="AV1989" t="b">
        <f t="shared" ca="1" si="840"/>
        <v>0</v>
      </c>
      <c r="AW1989" s="266" t="b">
        <f t="shared" ca="1" si="841"/>
        <v>0</v>
      </c>
      <c r="AX1989" s="266" t="b">
        <f t="shared" ca="1" si="842"/>
        <v>1</v>
      </c>
      <c r="AY1989" s="266" t="b">
        <f t="shared" ca="1" si="843"/>
        <v>0</v>
      </c>
    </row>
    <row r="1990" spans="1:51" x14ac:dyDescent="0.25">
      <c r="A1990">
        <v>1958</v>
      </c>
      <c r="B1990" s="163">
        <f ca="1">OFFSET(InputPriceData!B$15,CalculationsAndCharts!$A1990+$A$11,0,1,1)</f>
        <v>39175</v>
      </c>
      <c r="C1990" s="3">
        <f ca="1">OFFSET(InputPriceData!G$15,CalculationsAndCharts!$A1990+$A$11,IF($C$7,8,0),1,1)</f>
        <v>494300</v>
      </c>
      <c r="D1990" s="4">
        <f ca="1">OFFSET(InputPriceData!C$15,CalculationsAndCharts!$A1990+$A$11,IF($C$7,8,0),1,1)</f>
        <v>15.92</v>
      </c>
      <c r="E1990" s="4">
        <f ca="1">OFFSET(InputPriceData!D$15,CalculationsAndCharts!$A1990+$A$11,IF($C$7,8,0),1,1)</f>
        <v>16.260000000000002</v>
      </c>
      <c r="F1990" s="4">
        <f ca="1">OFFSET(InputPriceData!E$15,CalculationsAndCharts!$A1990+$A$11,IF($C$7,8,0),1,1)</f>
        <v>15.91</v>
      </c>
      <c r="G1990" s="4">
        <f ca="1">OFFSET(InputPriceData!F$15,CalculationsAndCharts!$A1990+$A$11,IF($C$7,8,0),1,1)</f>
        <v>16.239999999999998</v>
      </c>
      <c r="H1990" s="128"/>
      <c r="I1990" s="128"/>
      <c r="K1990" s="124"/>
      <c r="L1990" s="279"/>
      <c r="M1990" s="281"/>
      <c r="N1990" s="280"/>
      <c r="O1990" s="4"/>
      <c r="P1990" s="4"/>
      <c r="Q1990" s="3"/>
      <c r="S1990" s="309">
        <f t="shared" ca="1" si="824"/>
        <v>16.84</v>
      </c>
      <c r="T1990" s="309">
        <f t="shared" ca="1" si="825"/>
        <v>15.88</v>
      </c>
      <c r="U1990" s="310">
        <f t="shared" ca="1" si="817"/>
        <v>0.37499999999999789</v>
      </c>
      <c r="V1990" s="310" t="b">
        <f t="shared" ca="1" si="826"/>
        <v>0</v>
      </c>
      <c r="W1990" s="3" t="b">
        <f t="shared" ca="1" si="827"/>
        <v>0</v>
      </c>
      <c r="X1990" s="3" t="str">
        <f t="shared" ca="1" si="828"/>
        <v/>
      </c>
      <c r="Y1990" s="3" t="str">
        <f t="shared" ca="1" si="818"/>
        <v/>
      </c>
      <c r="Z1990" s="3" t="str">
        <f t="shared" ca="1" si="829"/>
        <v/>
      </c>
      <c r="AA1990" s="3" t="str">
        <f t="shared" ca="1" si="830"/>
        <v/>
      </c>
      <c r="AB1990" s="205">
        <f t="shared" ca="1" si="831"/>
        <v>3364</v>
      </c>
      <c r="AC1990" s="205">
        <f t="shared" ca="1" si="832"/>
        <v>51</v>
      </c>
      <c r="AD1990" s="205">
        <f t="shared" ca="1" si="819"/>
        <v>65.960784313725483</v>
      </c>
      <c r="AE1990" s="205">
        <f t="shared" ca="1" si="820"/>
        <v>15.960784313725483</v>
      </c>
      <c r="AF1990" s="205">
        <f t="shared" ca="1" si="833"/>
        <v>3.1921568627450969</v>
      </c>
      <c r="AG1990" s="205"/>
      <c r="AH1990" s="205"/>
      <c r="AI1990" s="205"/>
      <c r="AJ1990" s="205"/>
      <c r="AK1990" s="4"/>
      <c r="AL1990" s="4"/>
      <c r="AM1990" s="309">
        <f t="shared" ca="1" si="834"/>
        <v>16.84</v>
      </c>
      <c r="AN1990" s="309">
        <f t="shared" ca="1" si="835"/>
        <v>15.88</v>
      </c>
      <c r="AO1990" s="310">
        <f t="shared" ca="1" si="836"/>
        <v>0.37499999999999789</v>
      </c>
      <c r="AP1990" s="310" t="b">
        <f t="shared" ca="1" si="837"/>
        <v>0</v>
      </c>
      <c r="AQ1990" s="309">
        <f t="shared" ca="1" si="838"/>
        <v>0.47910000000000003</v>
      </c>
      <c r="AR1990" s="205">
        <f t="shared" ca="1" si="821"/>
        <v>15.4909</v>
      </c>
      <c r="AS1990" s="45" t="b">
        <f t="shared" ca="1" si="822"/>
        <v>0</v>
      </c>
      <c r="AT1990">
        <f t="shared" ca="1" si="823"/>
        <v>3</v>
      </c>
      <c r="AU1990" t="b">
        <f t="shared" ca="1" si="839"/>
        <v>0</v>
      </c>
      <c r="AV1990" t="b">
        <f t="shared" ca="1" si="840"/>
        <v>0</v>
      </c>
      <c r="AW1990" s="266" t="b">
        <f t="shared" ca="1" si="841"/>
        <v>0</v>
      </c>
      <c r="AX1990" s="266" t="b">
        <f t="shared" ca="1" si="842"/>
        <v>1</v>
      </c>
      <c r="AY1990" s="266" t="b">
        <f t="shared" ca="1" si="843"/>
        <v>0</v>
      </c>
    </row>
    <row r="1991" spans="1:51" x14ac:dyDescent="0.25">
      <c r="A1991">
        <v>1959</v>
      </c>
      <c r="B1991" s="163">
        <f ca="1">OFFSET(InputPriceData!B$15,CalculationsAndCharts!$A1991+$A$11,0,1,1)</f>
        <v>39174</v>
      </c>
      <c r="C1991" s="3">
        <f ca="1">OFFSET(InputPriceData!G$15,CalculationsAndCharts!$A1991+$A$11,IF($C$7,8,0),1,1)</f>
        <v>461900</v>
      </c>
      <c r="D1991" s="4">
        <f ca="1">OFFSET(InputPriceData!C$15,CalculationsAndCharts!$A1991+$A$11,IF($C$7,8,0),1,1)</f>
        <v>15.84</v>
      </c>
      <c r="E1991" s="4">
        <f ca="1">OFFSET(InputPriceData!D$15,CalculationsAndCharts!$A1991+$A$11,IF($C$7,8,0),1,1)</f>
        <v>16.010000000000002</v>
      </c>
      <c r="F1991" s="4">
        <f ca="1">OFFSET(InputPriceData!E$15,CalculationsAndCharts!$A1991+$A$11,IF($C$7,8,0),1,1)</f>
        <v>15.8</v>
      </c>
      <c r="G1991" s="4">
        <f ca="1">OFFSET(InputPriceData!F$15,CalculationsAndCharts!$A1991+$A$11,IF($C$7,8,0),1,1)</f>
        <v>15.89</v>
      </c>
      <c r="H1991" s="128"/>
      <c r="I1991" s="128"/>
      <c r="K1991" s="124"/>
      <c r="L1991" s="279"/>
      <c r="M1991" s="281"/>
      <c r="N1991" s="280"/>
      <c r="O1991" s="4"/>
      <c r="P1991" s="4"/>
      <c r="Q1991" s="3"/>
      <c r="S1991" s="309">
        <f t="shared" ca="1" si="824"/>
        <v>16.84</v>
      </c>
      <c r="T1991" s="309">
        <f t="shared" ca="1" si="825"/>
        <v>15.88</v>
      </c>
      <c r="U1991" s="310">
        <f t="shared" ca="1" si="817"/>
        <v>1.0416666666666454E-2</v>
      </c>
      <c r="V1991" s="310" t="b">
        <f t="shared" ca="1" si="826"/>
        <v>0</v>
      </c>
      <c r="W1991" s="3" t="b">
        <f t="shared" ca="1" si="827"/>
        <v>0</v>
      </c>
      <c r="X1991" s="3" t="str">
        <f t="shared" ca="1" si="828"/>
        <v/>
      </c>
      <c r="Y1991" s="3" t="str">
        <f t="shared" ca="1" si="818"/>
        <v/>
      </c>
      <c r="Z1991" s="3" t="str">
        <f t="shared" ca="1" si="829"/>
        <v/>
      </c>
      <c r="AA1991" s="3" t="str">
        <f t="shared" ca="1" si="830"/>
        <v/>
      </c>
      <c r="AB1991" s="205">
        <f t="shared" ca="1" si="831"/>
        <v>3364</v>
      </c>
      <c r="AC1991" s="205">
        <f t="shared" ca="1" si="832"/>
        <v>51</v>
      </c>
      <c r="AD1991" s="205">
        <f t="shared" ca="1" si="819"/>
        <v>65.960784313725483</v>
      </c>
      <c r="AE1991" s="205">
        <f t="shared" ca="1" si="820"/>
        <v>15.960784313725483</v>
      </c>
      <c r="AF1991" s="205">
        <f t="shared" ca="1" si="833"/>
        <v>3.1921568627450969</v>
      </c>
      <c r="AG1991" s="205"/>
      <c r="AH1991" s="205"/>
      <c r="AI1991" s="205"/>
      <c r="AJ1991" s="205"/>
      <c r="AK1991" s="4"/>
      <c r="AL1991" s="4"/>
      <c r="AM1991" s="309">
        <f t="shared" ca="1" si="834"/>
        <v>16.84</v>
      </c>
      <c r="AN1991" s="309">
        <f t="shared" ca="1" si="835"/>
        <v>15.88</v>
      </c>
      <c r="AO1991" s="310">
        <f t="shared" ca="1" si="836"/>
        <v>1.0416666666666454E-2</v>
      </c>
      <c r="AP1991" s="310" t="b">
        <f t="shared" ca="1" si="837"/>
        <v>0</v>
      </c>
      <c r="AQ1991" s="309">
        <f t="shared" ca="1" si="838"/>
        <v>0.47910000000000003</v>
      </c>
      <c r="AR1991" s="205">
        <f t="shared" ca="1" si="821"/>
        <v>15.4909</v>
      </c>
      <c r="AS1991" s="45" t="b">
        <f t="shared" ca="1" si="822"/>
        <v>0</v>
      </c>
      <c r="AT1991">
        <f t="shared" ca="1" si="823"/>
        <v>2</v>
      </c>
      <c r="AU1991" t="b">
        <f t="shared" ca="1" si="839"/>
        <v>0</v>
      </c>
      <c r="AV1991" t="b">
        <f t="shared" ca="1" si="840"/>
        <v>0</v>
      </c>
      <c r="AW1991" s="266" t="b">
        <f t="shared" ca="1" si="841"/>
        <v>0</v>
      </c>
      <c r="AX1991" s="266" t="b">
        <f t="shared" ca="1" si="842"/>
        <v>1</v>
      </c>
      <c r="AY1991" s="266" t="b">
        <f t="shared" ca="1" si="843"/>
        <v>0</v>
      </c>
    </row>
    <row r="1992" spans="1:51" x14ac:dyDescent="0.25">
      <c r="A1992">
        <v>1960</v>
      </c>
      <c r="B1992" s="163">
        <f ca="1">OFFSET(InputPriceData!B$15,CalculationsAndCharts!$A1992+$A$11,0,1,1)</f>
        <v>39171</v>
      </c>
      <c r="C1992" s="3">
        <f ca="1">OFFSET(InputPriceData!G$15,CalculationsAndCharts!$A1992+$A$11,IF($C$7,8,0),1,1)</f>
        <v>371700</v>
      </c>
      <c r="D1992" s="4">
        <f ca="1">OFFSET(InputPriceData!C$15,CalculationsAndCharts!$A1992+$A$11,IF($C$7,8,0),1,1)</f>
        <v>15.97</v>
      </c>
      <c r="E1992" s="4">
        <f ca="1">OFFSET(InputPriceData!D$15,CalculationsAndCharts!$A1992+$A$11,IF($C$7,8,0),1,1)</f>
        <v>16.11</v>
      </c>
      <c r="F1992" s="4">
        <f ca="1">OFFSET(InputPriceData!E$15,CalculationsAndCharts!$A1992+$A$11,IF($C$7,8,0),1,1)</f>
        <v>15.8</v>
      </c>
      <c r="G1992" s="4">
        <f ca="1">OFFSET(InputPriceData!F$15,CalculationsAndCharts!$A1992+$A$11,IF($C$7,8,0),1,1)</f>
        <v>15.88</v>
      </c>
      <c r="H1992" s="128"/>
      <c r="I1992" s="128"/>
      <c r="K1992" s="124"/>
      <c r="L1992" s="279"/>
      <c r="M1992" s="281"/>
      <c r="N1992" s="280"/>
      <c r="O1992" s="4"/>
      <c r="P1992" s="4"/>
      <c r="Q1992" s="3"/>
      <c r="S1992" s="309">
        <f t="shared" ca="1" si="824"/>
        <v>16.84</v>
      </c>
      <c r="T1992" s="309">
        <f t="shared" ca="1" si="825"/>
        <v>15.88</v>
      </c>
      <c r="U1992" s="310">
        <f t="shared" ca="1" si="817"/>
        <v>0</v>
      </c>
      <c r="V1992" s="310" t="b">
        <f t="shared" ca="1" si="826"/>
        <v>0</v>
      </c>
      <c r="W1992" s="3" t="b">
        <f t="shared" ca="1" si="827"/>
        <v>0</v>
      </c>
      <c r="X1992" s="3" t="str">
        <f t="shared" ca="1" si="828"/>
        <v/>
      </c>
      <c r="Y1992" s="3" t="str">
        <f t="shared" ca="1" si="818"/>
        <v/>
      </c>
      <c r="Z1992" s="3" t="str">
        <f t="shared" ca="1" si="829"/>
        <v/>
      </c>
      <c r="AA1992" s="3" t="str">
        <f t="shared" ca="1" si="830"/>
        <v/>
      </c>
      <c r="AB1992" s="205">
        <f t="shared" ca="1" si="831"/>
        <v>3364</v>
      </c>
      <c r="AC1992" s="205">
        <f t="shared" ca="1" si="832"/>
        <v>51</v>
      </c>
      <c r="AD1992" s="205">
        <f t="shared" ca="1" si="819"/>
        <v>65.960784313725483</v>
      </c>
      <c r="AE1992" s="205">
        <f t="shared" ca="1" si="820"/>
        <v>15.960784313725483</v>
      </c>
      <c r="AF1992" s="205">
        <f t="shared" ca="1" si="833"/>
        <v>3.1921568627450969</v>
      </c>
      <c r="AG1992" s="205"/>
      <c r="AH1992" s="205"/>
      <c r="AI1992" s="205"/>
      <c r="AJ1992" s="205"/>
      <c r="AK1992" s="4"/>
      <c r="AL1992" s="4"/>
      <c r="AM1992" s="309">
        <f t="shared" ca="1" si="834"/>
        <v>16.84</v>
      </c>
      <c r="AN1992" s="309">
        <f t="shared" ca="1" si="835"/>
        <v>15.88</v>
      </c>
      <c r="AO1992" s="310">
        <f t="shared" ca="1" si="836"/>
        <v>0</v>
      </c>
      <c r="AP1992" s="310" t="b">
        <f t="shared" ca="1" si="837"/>
        <v>0</v>
      </c>
      <c r="AQ1992" s="309">
        <f t="shared" ca="1" si="838"/>
        <v>0.47910000000000003</v>
      </c>
      <c r="AR1992" s="205">
        <f t="shared" ca="1" si="821"/>
        <v>15.4909</v>
      </c>
      <c r="AS1992" s="45" t="b">
        <f t="shared" ca="1" si="822"/>
        <v>0</v>
      </c>
      <c r="AT1992">
        <f t="shared" ca="1" si="823"/>
        <v>1</v>
      </c>
      <c r="AU1992" t="b">
        <f t="shared" ca="1" si="839"/>
        <v>0</v>
      </c>
      <c r="AV1992" t="b">
        <f t="shared" ca="1" si="840"/>
        <v>0</v>
      </c>
      <c r="AW1992" s="266" t="b">
        <f t="shared" ca="1" si="841"/>
        <v>1</v>
      </c>
      <c r="AX1992" s="266" t="b">
        <f t="shared" ca="1" si="842"/>
        <v>1</v>
      </c>
      <c r="AY1992" s="266" t="b">
        <f t="shared" ca="1" si="843"/>
        <v>0</v>
      </c>
    </row>
    <row r="1993" spans="1:51" x14ac:dyDescent="0.25">
      <c r="A1993">
        <v>1961</v>
      </c>
      <c r="B1993" s="163">
        <f ca="1">OFFSET(InputPriceData!B$15,CalculationsAndCharts!$A1993+$A$11,0,1,1)</f>
        <v>39170</v>
      </c>
      <c r="C1993" s="3">
        <f ca="1">OFFSET(InputPriceData!G$15,CalculationsAndCharts!$A1993+$A$11,IF($C$7,8,0),1,1)</f>
        <v>507000</v>
      </c>
      <c r="D1993" s="4">
        <f ca="1">OFFSET(InputPriceData!C$15,CalculationsAndCharts!$A1993+$A$11,IF($C$7,8,0),1,1)</f>
        <v>16.149999999999999</v>
      </c>
      <c r="E1993" s="4">
        <f ca="1">OFFSET(InputPriceData!D$15,CalculationsAndCharts!$A1993+$A$11,IF($C$7,8,0),1,1)</f>
        <v>16.149999999999999</v>
      </c>
      <c r="F1993" s="4">
        <f ca="1">OFFSET(InputPriceData!E$15,CalculationsAndCharts!$A1993+$A$11,IF($C$7,8,0),1,1)</f>
        <v>15.82</v>
      </c>
      <c r="G1993" s="4">
        <f ca="1">OFFSET(InputPriceData!F$15,CalculationsAndCharts!$A1993+$A$11,IF($C$7,8,0),1,1)</f>
        <v>15.93</v>
      </c>
      <c r="H1993" s="128"/>
      <c r="I1993" s="128"/>
      <c r="K1993" s="124"/>
      <c r="L1993" s="279"/>
      <c r="M1993" s="281"/>
      <c r="N1993" s="280"/>
      <c r="O1993" s="4"/>
      <c r="P1993" s="4"/>
      <c r="Q1993" s="3"/>
      <c r="S1993" s="309">
        <f t="shared" ca="1" si="824"/>
        <v>16.84</v>
      </c>
      <c r="T1993" s="309">
        <f t="shared" ca="1" si="825"/>
        <v>15.9</v>
      </c>
      <c r="U1993" s="310">
        <f t="shared" ca="1" si="817"/>
        <v>3.1914893617020615E-2</v>
      </c>
      <c r="V1993" s="310" t="b">
        <f t="shared" ca="1" si="826"/>
        <v>1</v>
      </c>
      <c r="W1993" s="3" t="b">
        <f t="shared" ca="1" si="827"/>
        <v>0</v>
      </c>
      <c r="X1993" s="3" t="str">
        <f t="shared" ca="1" si="828"/>
        <v/>
      </c>
      <c r="Y1993" s="3" t="str">
        <f t="shared" ca="1" si="818"/>
        <v/>
      </c>
      <c r="Z1993" s="3" t="str">
        <f t="shared" ca="1" si="829"/>
        <v/>
      </c>
      <c r="AA1993" s="3" t="str">
        <f t="shared" ca="1" si="830"/>
        <v/>
      </c>
      <c r="AB1993" s="205">
        <f t="shared" ca="1" si="831"/>
        <v>3364</v>
      </c>
      <c r="AC1993" s="205">
        <f t="shared" ca="1" si="832"/>
        <v>51</v>
      </c>
      <c r="AD1993" s="205">
        <f t="shared" ca="1" si="819"/>
        <v>65.960784313725483</v>
      </c>
      <c r="AE1993" s="205">
        <f t="shared" ca="1" si="820"/>
        <v>15.960784313725483</v>
      </c>
      <c r="AF1993" s="205">
        <f t="shared" ca="1" si="833"/>
        <v>3.1921568627450969</v>
      </c>
      <c r="AG1993" s="205"/>
      <c r="AH1993" s="205"/>
      <c r="AI1993" s="205"/>
      <c r="AJ1993" s="205"/>
      <c r="AK1993" s="4"/>
      <c r="AL1993" s="4"/>
      <c r="AM1993" s="309">
        <f t="shared" ca="1" si="834"/>
        <v>16.84</v>
      </c>
      <c r="AN1993" s="309">
        <f t="shared" ca="1" si="835"/>
        <v>15.93</v>
      </c>
      <c r="AO1993" s="310">
        <f t="shared" ca="1" si="836"/>
        <v>0</v>
      </c>
      <c r="AP1993" s="310" t="b">
        <f t="shared" ca="1" si="837"/>
        <v>1</v>
      </c>
      <c r="AQ1993" s="309">
        <f t="shared" ca="1" si="838"/>
        <v>0</v>
      </c>
      <c r="AR1993" s="205">
        <f t="shared" ca="1" si="821"/>
        <v>0</v>
      </c>
      <c r="AS1993" s="45" t="b">
        <f t="shared" ca="1" si="822"/>
        <v>0</v>
      </c>
      <c r="AT1993">
        <f t="shared" ca="1" si="823"/>
        <v>0</v>
      </c>
      <c r="AU1993" t="b">
        <f t="shared" ca="1" si="839"/>
        <v>0</v>
      </c>
      <c r="AV1993" t="b">
        <f t="shared" ca="1" si="840"/>
        <v>0</v>
      </c>
      <c r="AW1993" s="266" t="b">
        <f t="shared" ca="1" si="841"/>
        <v>0</v>
      </c>
      <c r="AX1993" s="266" t="b">
        <f t="shared" ca="1" si="842"/>
        <v>0</v>
      </c>
      <c r="AY1993" s="266" t="b">
        <f t="shared" ca="1" si="843"/>
        <v>0</v>
      </c>
    </row>
    <row r="1994" spans="1:51" x14ac:dyDescent="0.25">
      <c r="A1994">
        <v>1962</v>
      </c>
      <c r="B1994" s="163">
        <f ca="1">OFFSET(InputPriceData!B$15,CalculationsAndCharts!$A1994+$A$11,0,1,1)</f>
        <v>39169</v>
      </c>
      <c r="C1994" s="3">
        <f ca="1">OFFSET(InputPriceData!G$15,CalculationsAndCharts!$A1994+$A$11,IF($C$7,8,0),1,1)</f>
        <v>261200</v>
      </c>
      <c r="D1994" s="4">
        <f ca="1">OFFSET(InputPriceData!C$15,CalculationsAndCharts!$A1994+$A$11,IF($C$7,8,0),1,1)</f>
        <v>16.27</v>
      </c>
      <c r="E1994" s="4">
        <f ca="1">OFFSET(InputPriceData!D$15,CalculationsAndCharts!$A1994+$A$11,IF($C$7,8,0),1,1)</f>
        <v>16.27</v>
      </c>
      <c r="F1994" s="4">
        <f ca="1">OFFSET(InputPriceData!E$15,CalculationsAndCharts!$A1994+$A$11,IF($C$7,8,0),1,1)</f>
        <v>16.010000000000002</v>
      </c>
      <c r="G1994" s="4">
        <f ca="1">OFFSET(InputPriceData!F$15,CalculationsAndCharts!$A1994+$A$11,IF($C$7,8,0),1,1)</f>
        <v>16.07</v>
      </c>
      <c r="H1994" s="128"/>
      <c r="I1994" s="128"/>
      <c r="K1994" s="124"/>
      <c r="L1994" s="279"/>
      <c r="M1994" s="281"/>
      <c r="N1994" s="280"/>
      <c r="O1994" s="4"/>
      <c r="P1994" s="4"/>
      <c r="Q1994" s="3"/>
      <c r="S1994" s="309">
        <f t="shared" ca="1" si="824"/>
        <v>16.84</v>
      </c>
      <c r="T1994" s="309">
        <f t="shared" ca="1" si="825"/>
        <v>15.5</v>
      </c>
      <c r="U1994" s="310">
        <f t="shared" ca="1" si="817"/>
        <v>0.42537313432835849</v>
      </c>
      <c r="V1994" s="310" t="b">
        <f t="shared" ca="1" si="826"/>
        <v>0</v>
      </c>
      <c r="W1994" s="3" t="b">
        <f t="shared" ca="1" si="827"/>
        <v>0</v>
      </c>
      <c r="X1994" s="3" t="str">
        <f t="shared" ca="1" si="828"/>
        <v/>
      </c>
      <c r="Y1994" s="3" t="str">
        <f t="shared" ca="1" si="818"/>
        <v/>
      </c>
      <c r="Z1994" s="3" t="str">
        <f t="shared" ca="1" si="829"/>
        <v/>
      </c>
      <c r="AA1994" s="3" t="str">
        <f t="shared" ca="1" si="830"/>
        <v/>
      </c>
      <c r="AB1994" s="205">
        <f t="shared" ca="1" si="831"/>
        <v>3364</v>
      </c>
      <c r="AC1994" s="205">
        <f t="shared" ca="1" si="832"/>
        <v>51</v>
      </c>
      <c r="AD1994" s="205">
        <f t="shared" ca="1" si="819"/>
        <v>65.960784313725483</v>
      </c>
      <c r="AE1994" s="205">
        <f t="shared" ca="1" si="820"/>
        <v>15.960784313725483</v>
      </c>
      <c r="AF1994" s="205">
        <f t="shared" ca="1" si="833"/>
        <v>3.1921568627450969</v>
      </c>
      <c r="AG1994" s="205"/>
      <c r="AH1994" s="205"/>
      <c r="AI1994" s="205"/>
      <c r="AJ1994" s="205"/>
      <c r="AK1994" s="4"/>
      <c r="AL1994" s="4"/>
      <c r="AM1994" s="309">
        <f t="shared" ca="1" si="834"/>
        <v>16.84</v>
      </c>
      <c r="AN1994" s="309">
        <f t="shared" ca="1" si="835"/>
        <v>15.94</v>
      </c>
      <c r="AO1994" s="310">
        <f t="shared" ca="1" si="836"/>
        <v>0.14444444444444526</v>
      </c>
      <c r="AP1994" s="310" t="b">
        <f t="shared" ca="1" si="837"/>
        <v>0</v>
      </c>
      <c r="AQ1994" s="309">
        <f t="shared" ca="1" si="838"/>
        <v>0</v>
      </c>
      <c r="AR1994" s="205">
        <f t="shared" ca="1" si="821"/>
        <v>0</v>
      </c>
      <c r="AS1994" s="45" t="b">
        <f t="shared" ca="1" si="822"/>
        <v>0</v>
      </c>
      <c r="AT1994">
        <f t="shared" ca="1" si="823"/>
        <v>0</v>
      </c>
      <c r="AU1994" t="b">
        <f t="shared" ca="1" si="839"/>
        <v>0</v>
      </c>
      <c r="AV1994" t="b">
        <f t="shared" ca="1" si="840"/>
        <v>0</v>
      </c>
      <c r="AW1994" s="266" t="b">
        <f t="shared" ca="1" si="841"/>
        <v>0</v>
      </c>
      <c r="AX1994" s="266" t="b">
        <f t="shared" ca="1" si="842"/>
        <v>0</v>
      </c>
      <c r="AY1994" s="266" t="b">
        <f t="shared" ca="1" si="843"/>
        <v>0</v>
      </c>
    </row>
    <row r="1995" spans="1:51" x14ac:dyDescent="0.25">
      <c r="A1995">
        <v>1963</v>
      </c>
      <c r="B1995" s="163">
        <f ca="1">OFFSET(InputPriceData!B$15,CalculationsAndCharts!$A1995+$A$11,0,1,1)</f>
        <v>39168</v>
      </c>
      <c r="C1995" s="3">
        <f ca="1">OFFSET(InputPriceData!G$15,CalculationsAndCharts!$A1995+$A$11,IF($C$7,8,0),1,1)</f>
        <v>142400</v>
      </c>
      <c r="D1995" s="4">
        <f ca="1">OFFSET(InputPriceData!C$15,CalculationsAndCharts!$A1995+$A$11,IF($C$7,8,0),1,1)</f>
        <v>16.510000000000002</v>
      </c>
      <c r="E1995" s="4">
        <f ca="1">OFFSET(InputPriceData!D$15,CalculationsAndCharts!$A1995+$A$11,IF($C$7,8,0),1,1)</f>
        <v>16.600000000000001</v>
      </c>
      <c r="F1995" s="4">
        <f ca="1">OFFSET(InputPriceData!E$15,CalculationsAndCharts!$A1995+$A$11,IF($C$7,8,0),1,1)</f>
        <v>16.239999999999998</v>
      </c>
      <c r="G1995" s="4">
        <f ca="1">OFFSET(InputPriceData!F$15,CalculationsAndCharts!$A1995+$A$11,IF($C$7,8,0),1,1)</f>
        <v>16.29</v>
      </c>
      <c r="H1995" s="128"/>
      <c r="I1995" s="128"/>
      <c r="K1995" s="124"/>
      <c r="L1995" s="279"/>
      <c r="M1995" s="281"/>
      <c r="N1995" s="280"/>
      <c r="O1995" s="4"/>
      <c r="P1995" s="4"/>
      <c r="Q1995" s="3"/>
      <c r="S1995" s="309">
        <f t="shared" ca="1" si="824"/>
        <v>16.84</v>
      </c>
      <c r="T1995" s="309">
        <f t="shared" ca="1" si="825"/>
        <v>15.5</v>
      </c>
      <c r="U1995" s="310">
        <f t="shared" ca="1" si="817"/>
        <v>0.58955223880596963</v>
      </c>
      <c r="V1995" s="310" t="b">
        <f t="shared" ca="1" si="826"/>
        <v>0</v>
      </c>
      <c r="W1995" s="3" t="b">
        <f t="shared" ca="1" si="827"/>
        <v>0</v>
      </c>
      <c r="X1995" s="3" t="str">
        <f t="shared" ca="1" si="828"/>
        <v/>
      </c>
      <c r="Y1995" s="3" t="str">
        <f t="shared" ca="1" si="818"/>
        <v/>
      </c>
      <c r="Z1995" s="3" t="str">
        <f t="shared" ca="1" si="829"/>
        <v/>
      </c>
      <c r="AA1995" s="3" t="str">
        <f t="shared" ca="1" si="830"/>
        <v/>
      </c>
      <c r="AB1995" s="205">
        <f t="shared" ca="1" si="831"/>
        <v>3364</v>
      </c>
      <c r="AC1995" s="205">
        <f t="shared" ca="1" si="832"/>
        <v>51</v>
      </c>
      <c r="AD1995" s="205">
        <f t="shared" ca="1" si="819"/>
        <v>65.960784313725483</v>
      </c>
      <c r="AE1995" s="205">
        <f t="shared" ca="1" si="820"/>
        <v>15.960784313725483</v>
      </c>
      <c r="AF1995" s="205">
        <f t="shared" ca="1" si="833"/>
        <v>3.1921568627450969</v>
      </c>
      <c r="AG1995" s="205"/>
      <c r="AH1995" s="205"/>
      <c r="AI1995" s="205"/>
      <c r="AJ1995" s="205"/>
      <c r="AK1995" s="4"/>
      <c r="AL1995" s="4"/>
      <c r="AM1995" s="309">
        <f t="shared" ca="1" si="834"/>
        <v>16.84</v>
      </c>
      <c r="AN1995" s="309">
        <f t="shared" ca="1" si="835"/>
        <v>15.9</v>
      </c>
      <c r="AO1995" s="310">
        <f t="shared" ca="1" si="836"/>
        <v>0.41489361702127553</v>
      </c>
      <c r="AP1995" s="310" t="b">
        <f t="shared" ca="1" si="837"/>
        <v>0</v>
      </c>
      <c r="AQ1995" s="309">
        <f t="shared" ca="1" si="838"/>
        <v>0</v>
      </c>
      <c r="AR1995" s="205">
        <f t="shared" ca="1" si="821"/>
        <v>0</v>
      </c>
      <c r="AS1995" s="45" t="b">
        <f t="shared" ca="1" si="822"/>
        <v>0</v>
      </c>
      <c r="AT1995">
        <f t="shared" ca="1" si="823"/>
        <v>0</v>
      </c>
      <c r="AU1995" t="b">
        <f t="shared" ca="1" si="839"/>
        <v>0</v>
      </c>
      <c r="AV1995" t="b">
        <f t="shared" ca="1" si="840"/>
        <v>0</v>
      </c>
      <c r="AW1995" s="266" t="b">
        <f t="shared" ca="1" si="841"/>
        <v>0</v>
      </c>
      <c r="AX1995" s="266" t="b">
        <f t="shared" ca="1" si="842"/>
        <v>0</v>
      </c>
      <c r="AY1995" s="266" t="b">
        <f t="shared" ca="1" si="843"/>
        <v>0</v>
      </c>
    </row>
    <row r="1996" spans="1:51" x14ac:dyDescent="0.25">
      <c r="A1996">
        <v>1964</v>
      </c>
      <c r="B1996" s="163">
        <f ca="1">OFFSET(InputPriceData!B$15,CalculationsAndCharts!$A1996+$A$11,0,1,1)</f>
        <v>39167</v>
      </c>
      <c r="C1996" s="3">
        <f ca="1">OFFSET(InputPriceData!G$15,CalculationsAndCharts!$A1996+$A$11,IF($C$7,8,0),1,1)</f>
        <v>276200</v>
      </c>
      <c r="D1996" s="4">
        <f ca="1">OFFSET(InputPriceData!C$15,CalculationsAndCharts!$A1996+$A$11,IF($C$7,8,0),1,1)</f>
        <v>16.940000000000001</v>
      </c>
      <c r="E1996" s="4">
        <f ca="1">OFFSET(InputPriceData!D$15,CalculationsAndCharts!$A1996+$A$11,IF($C$7,8,0),1,1)</f>
        <v>16.940000000000001</v>
      </c>
      <c r="F1996" s="4">
        <f ca="1">OFFSET(InputPriceData!E$15,CalculationsAndCharts!$A1996+$A$11,IF($C$7,8,0),1,1)</f>
        <v>16.53</v>
      </c>
      <c r="G1996" s="4">
        <f ca="1">OFFSET(InputPriceData!F$15,CalculationsAndCharts!$A1996+$A$11,IF($C$7,8,0),1,1)</f>
        <v>16.600000000000001</v>
      </c>
      <c r="H1996" s="128"/>
      <c r="I1996" s="128"/>
      <c r="K1996" s="124"/>
      <c r="L1996" s="279"/>
      <c r="M1996" s="281"/>
      <c r="N1996" s="280"/>
      <c r="O1996" s="4"/>
      <c r="P1996" s="4"/>
      <c r="Q1996" s="3"/>
      <c r="S1996" s="309">
        <f t="shared" ca="1" si="824"/>
        <v>16.84</v>
      </c>
      <c r="T1996" s="309">
        <f t="shared" ca="1" si="825"/>
        <v>15.5</v>
      </c>
      <c r="U1996" s="310">
        <f t="shared" ca="1" si="817"/>
        <v>0.82089552238806085</v>
      </c>
      <c r="V1996" s="310" t="b">
        <f t="shared" ca="1" si="826"/>
        <v>0</v>
      </c>
      <c r="W1996" s="3" t="b">
        <f t="shared" ca="1" si="827"/>
        <v>0</v>
      </c>
      <c r="X1996" s="3" t="str">
        <f t="shared" ca="1" si="828"/>
        <v/>
      </c>
      <c r="Y1996" s="3" t="str">
        <f t="shared" ca="1" si="818"/>
        <v/>
      </c>
      <c r="Z1996" s="3" t="str">
        <f t="shared" ca="1" si="829"/>
        <v/>
      </c>
      <c r="AA1996" s="3" t="str">
        <f t="shared" ca="1" si="830"/>
        <v/>
      </c>
      <c r="AB1996" s="205">
        <f t="shared" ca="1" si="831"/>
        <v>3364</v>
      </c>
      <c r="AC1996" s="205">
        <f t="shared" ca="1" si="832"/>
        <v>51</v>
      </c>
      <c r="AD1996" s="205">
        <f t="shared" ca="1" si="819"/>
        <v>65.960784313725483</v>
      </c>
      <c r="AE1996" s="205">
        <f t="shared" ca="1" si="820"/>
        <v>15.960784313725483</v>
      </c>
      <c r="AF1996" s="205">
        <f t="shared" ca="1" si="833"/>
        <v>3.1921568627450969</v>
      </c>
      <c r="AG1996" s="205"/>
      <c r="AH1996" s="205"/>
      <c r="AI1996" s="205"/>
      <c r="AJ1996" s="205"/>
      <c r="AK1996" s="4"/>
      <c r="AL1996" s="4"/>
      <c r="AM1996" s="309">
        <f t="shared" ca="1" si="834"/>
        <v>16.84</v>
      </c>
      <c r="AN1996" s="309">
        <f t="shared" ca="1" si="835"/>
        <v>15.5</v>
      </c>
      <c r="AO1996" s="310">
        <f t="shared" ca="1" si="836"/>
        <v>0.82089552238806085</v>
      </c>
      <c r="AP1996" s="310" t="b">
        <f t="shared" ca="1" si="837"/>
        <v>0</v>
      </c>
      <c r="AQ1996" s="309">
        <f t="shared" ca="1" si="838"/>
        <v>0</v>
      </c>
      <c r="AR1996" s="205">
        <f t="shared" ca="1" si="821"/>
        <v>0</v>
      </c>
      <c r="AS1996" s="45" t="b">
        <f t="shared" ca="1" si="822"/>
        <v>0</v>
      </c>
      <c r="AT1996">
        <f t="shared" ca="1" si="823"/>
        <v>0</v>
      </c>
      <c r="AU1996" t="b">
        <f t="shared" ca="1" si="839"/>
        <v>0</v>
      </c>
      <c r="AV1996" t="b">
        <f t="shared" ca="1" si="840"/>
        <v>0</v>
      </c>
      <c r="AW1996" s="266" t="b">
        <f t="shared" ca="1" si="841"/>
        <v>0</v>
      </c>
      <c r="AX1996" s="266" t="b">
        <f t="shared" ca="1" si="842"/>
        <v>0</v>
      </c>
      <c r="AY1996" s="266" t="b">
        <f t="shared" ca="1" si="843"/>
        <v>0</v>
      </c>
    </row>
    <row r="1997" spans="1:51" x14ac:dyDescent="0.25">
      <c r="A1997">
        <v>1965</v>
      </c>
      <c r="B1997" s="163">
        <f ca="1">OFFSET(InputPriceData!B$15,CalculationsAndCharts!$A1997+$A$11,0,1,1)</f>
        <v>39164</v>
      </c>
      <c r="C1997" s="3">
        <f ca="1">OFFSET(InputPriceData!G$15,CalculationsAndCharts!$A1997+$A$11,IF($C$7,8,0),1,1)</f>
        <v>632100</v>
      </c>
      <c r="D1997" s="4">
        <f ca="1">OFFSET(InputPriceData!C$15,CalculationsAndCharts!$A1997+$A$11,IF($C$7,8,0),1,1)</f>
        <v>16.809999999999999</v>
      </c>
      <c r="E1997" s="4">
        <f ca="1">OFFSET(InputPriceData!D$15,CalculationsAndCharts!$A1997+$A$11,IF($C$7,8,0),1,1)</f>
        <v>16.93</v>
      </c>
      <c r="F1997" s="4">
        <f ca="1">OFFSET(InputPriceData!E$15,CalculationsAndCharts!$A1997+$A$11,IF($C$7,8,0),1,1)</f>
        <v>16.64</v>
      </c>
      <c r="G1997" s="4">
        <f ca="1">OFFSET(InputPriceData!F$15,CalculationsAndCharts!$A1997+$A$11,IF($C$7,8,0),1,1)</f>
        <v>16.84</v>
      </c>
      <c r="H1997" s="128"/>
      <c r="I1997" s="128"/>
      <c r="K1997" s="124"/>
      <c r="L1997" s="279"/>
      <c r="M1997" s="281"/>
      <c r="N1997" s="280"/>
      <c r="O1997" s="4"/>
      <c r="P1997" s="4"/>
      <c r="Q1997" s="3"/>
      <c r="S1997" s="309">
        <f t="shared" ca="1" si="824"/>
        <v>16.84</v>
      </c>
      <c r="T1997" s="309">
        <f t="shared" ca="1" si="825"/>
        <v>15.5</v>
      </c>
      <c r="U1997" s="310">
        <f t="shared" ca="1" si="817"/>
        <v>1</v>
      </c>
      <c r="V1997" s="310" t="b">
        <f t="shared" ca="1" si="826"/>
        <v>0</v>
      </c>
      <c r="W1997" s="3" t="b">
        <f t="shared" ca="1" si="827"/>
        <v>0</v>
      </c>
      <c r="X1997" s="3" t="str">
        <f t="shared" ca="1" si="828"/>
        <v/>
      </c>
      <c r="Y1997" s="3" t="str">
        <f t="shared" ca="1" si="818"/>
        <v/>
      </c>
      <c r="Z1997" s="3" t="str">
        <f t="shared" ca="1" si="829"/>
        <v/>
      </c>
      <c r="AA1997" s="3" t="str">
        <f t="shared" ca="1" si="830"/>
        <v/>
      </c>
      <c r="AB1997" s="205">
        <f t="shared" ca="1" si="831"/>
        <v>3364</v>
      </c>
      <c r="AC1997" s="205">
        <f t="shared" ca="1" si="832"/>
        <v>51</v>
      </c>
      <c r="AD1997" s="205">
        <f t="shared" ca="1" si="819"/>
        <v>65.960784313725483</v>
      </c>
      <c r="AE1997" s="205">
        <f t="shared" ca="1" si="820"/>
        <v>15.960784313725483</v>
      </c>
      <c r="AF1997" s="205">
        <f t="shared" ca="1" si="833"/>
        <v>3.1921568627450969</v>
      </c>
      <c r="AG1997" s="205"/>
      <c r="AH1997" s="205"/>
      <c r="AI1997" s="205"/>
      <c r="AJ1997" s="205"/>
      <c r="AK1997" s="4"/>
      <c r="AL1997" s="4"/>
      <c r="AM1997" s="309">
        <f t="shared" ca="1" si="834"/>
        <v>16.84</v>
      </c>
      <c r="AN1997" s="309">
        <f t="shared" ca="1" si="835"/>
        <v>15.5</v>
      </c>
      <c r="AO1997" s="310">
        <f t="shared" ca="1" si="836"/>
        <v>1</v>
      </c>
      <c r="AP1997" s="310" t="b">
        <f t="shared" ca="1" si="837"/>
        <v>0</v>
      </c>
      <c r="AQ1997" s="309">
        <f t="shared" ca="1" si="838"/>
        <v>0</v>
      </c>
      <c r="AR1997" s="205">
        <f t="shared" ca="1" si="821"/>
        <v>0</v>
      </c>
      <c r="AS1997" s="45" t="b">
        <f t="shared" ca="1" si="822"/>
        <v>0</v>
      </c>
      <c r="AT1997">
        <f t="shared" ca="1" si="823"/>
        <v>0</v>
      </c>
      <c r="AU1997" t="b">
        <f t="shared" ca="1" si="839"/>
        <v>0</v>
      </c>
      <c r="AV1997" t="b">
        <f t="shared" ca="1" si="840"/>
        <v>0</v>
      </c>
      <c r="AW1997" s="266" t="b">
        <f t="shared" ca="1" si="841"/>
        <v>0</v>
      </c>
      <c r="AX1997" s="266" t="b">
        <f t="shared" ca="1" si="842"/>
        <v>0</v>
      </c>
      <c r="AY1997" s="266" t="b">
        <f t="shared" ca="1" si="843"/>
        <v>0</v>
      </c>
    </row>
    <row r="1998" spans="1:51" x14ac:dyDescent="0.25">
      <c r="A1998">
        <v>1966</v>
      </c>
      <c r="B1998" s="163">
        <f ca="1">OFFSET(InputPriceData!B$15,CalculationsAndCharts!$A1998+$A$11,0,1,1)</f>
        <v>39163</v>
      </c>
      <c r="C1998" s="3">
        <f ca="1">OFFSET(InputPriceData!G$15,CalculationsAndCharts!$A1998+$A$11,IF($C$7,8,0),1,1)</f>
        <v>374300</v>
      </c>
      <c r="D1998" s="4">
        <f ca="1">OFFSET(InputPriceData!C$15,CalculationsAndCharts!$A1998+$A$11,IF($C$7,8,0),1,1)</f>
        <v>16.66</v>
      </c>
      <c r="E1998" s="4">
        <f ca="1">OFFSET(InputPriceData!D$15,CalculationsAndCharts!$A1998+$A$11,IF($C$7,8,0),1,1)</f>
        <v>16.75</v>
      </c>
      <c r="F1998" s="4">
        <f ca="1">OFFSET(InputPriceData!E$15,CalculationsAndCharts!$A1998+$A$11,IF($C$7,8,0),1,1)</f>
        <v>16.43</v>
      </c>
      <c r="G1998" s="4">
        <f ca="1">OFFSET(InputPriceData!F$15,CalculationsAndCharts!$A1998+$A$11,IF($C$7,8,0),1,1)</f>
        <v>16.739999999999998</v>
      </c>
      <c r="H1998" s="128"/>
      <c r="I1998" s="128"/>
      <c r="K1998" s="124"/>
      <c r="L1998" s="279"/>
      <c r="M1998" s="281"/>
      <c r="N1998" s="280"/>
      <c r="O1998" s="4"/>
      <c r="P1998" s="4"/>
      <c r="Q1998" s="3"/>
      <c r="S1998" s="309">
        <f t="shared" ca="1" si="824"/>
        <v>16.739999999999998</v>
      </c>
      <c r="T1998" s="309">
        <f t="shared" ca="1" si="825"/>
        <v>15.5</v>
      </c>
      <c r="U1998" s="310">
        <f t="shared" ca="1" si="817"/>
        <v>1</v>
      </c>
      <c r="V1998" s="310" t="b">
        <f t="shared" ca="1" si="826"/>
        <v>0</v>
      </c>
      <c r="W1998" s="3" t="b">
        <f t="shared" ca="1" si="827"/>
        <v>1</v>
      </c>
      <c r="X1998" s="3">
        <f t="shared" ca="1" si="828"/>
        <v>16.46</v>
      </c>
      <c r="Y1998" s="3">
        <f t="shared" ca="1" si="818"/>
        <v>1.7010935601457933</v>
      </c>
      <c r="Z1998" s="3">
        <f t="shared" ca="1" si="829"/>
        <v>1.7010935601457933</v>
      </c>
      <c r="AA1998" s="3">
        <f t="shared" ca="1" si="830"/>
        <v>58</v>
      </c>
      <c r="AB1998" s="205">
        <f t="shared" ca="1" si="831"/>
        <v>3364</v>
      </c>
      <c r="AC1998" s="205">
        <f t="shared" ca="1" si="832"/>
        <v>51</v>
      </c>
      <c r="AD1998" s="205">
        <f t="shared" ca="1" si="819"/>
        <v>65.960784313725483</v>
      </c>
      <c r="AE1998" s="205">
        <f t="shared" ca="1" si="820"/>
        <v>15.960784313725483</v>
      </c>
      <c r="AF1998" s="205">
        <f t="shared" ca="1" si="833"/>
        <v>3.1921568627450969</v>
      </c>
      <c r="AG1998" s="205"/>
      <c r="AH1998" s="205"/>
      <c r="AI1998" s="205"/>
      <c r="AJ1998" s="205"/>
      <c r="AK1998" s="4"/>
      <c r="AL1998" s="4"/>
      <c r="AM1998" s="309">
        <f t="shared" ca="1" si="834"/>
        <v>16.739999999999998</v>
      </c>
      <c r="AN1998" s="309">
        <f t="shared" ca="1" si="835"/>
        <v>15.5</v>
      </c>
      <c r="AO1998" s="310">
        <f t="shared" ca="1" si="836"/>
        <v>1</v>
      </c>
      <c r="AP1998" s="310" t="b">
        <f t="shared" ca="1" si="837"/>
        <v>0</v>
      </c>
      <c r="AQ1998" s="309">
        <f t="shared" ca="1" si="838"/>
        <v>0</v>
      </c>
      <c r="AR1998" s="205">
        <f t="shared" ca="1" si="821"/>
        <v>0</v>
      </c>
      <c r="AS1998" s="45" t="b">
        <f t="shared" ca="1" si="822"/>
        <v>0</v>
      </c>
      <c r="AT1998">
        <f t="shared" ca="1" si="823"/>
        <v>0</v>
      </c>
      <c r="AU1998" t="b">
        <f t="shared" ca="1" si="839"/>
        <v>0</v>
      </c>
      <c r="AV1998" t="b">
        <f t="shared" ca="1" si="840"/>
        <v>0</v>
      </c>
      <c r="AW1998" s="266" t="b">
        <f t="shared" ca="1" si="841"/>
        <v>0</v>
      </c>
      <c r="AX1998" s="266" t="b">
        <f t="shared" ca="1" si="842"/>
        <v>0</v>
      </c>
      <c r="AY1998" s="266" t="b">
        <f t="shared" ca="1" si="843"/>
        <v>0</v>
      </c>
    </row>
    <row r="1999" spans="1:51" x14ac:dyDescent="0.25">
      <c r="A1999">
        <v>1967</v>
      </c>
      <c r="B1999" s="163">
        <f ca="1">OFFSET(InputPriceData!B$15,CalculationsAndCharts!$A1999+$A$11,0,1,1)</f>
        <v>39162</v>
      </c>
      <c r="C1999" s="3">
        <f ca="1">OFFSET(InputPriceData!G$15,CalculationsAndCharts!$A1999+$A$11,IF($C$7,8,0),1,1)</f>
        <v>163300</v>
      </c>
      <c r="D1999" s="4">
        <f ca="1">OFFSET(InputPriceData!C$15,CalculationsAndCharts!$A1999+$A$11,IF($C$7,8,0),1,1)</f>
        <v>16.22</v>
      </c>
      <c r="E1999" s="4">
        <f ca="1">OFFSET(InputPriceData!D$15,CalculationsAndCharts!$A1999+$A$11,IF($C$7,8,0),1,1)</f>
        <v>16.579999999999998</v>
      </c>
      <c r="F1999" s="4">
        <f ca="1">OFFSET(InputPriceData!E$15,CalculationsAndCharts!$A1999+$A$11,IF($C$7,8,0),1,1)</f>
        <v>16.04</v>
      </c>
      <c r="G1999" s="4">
        <f ca="1">OFFSET(InputPriceData!F$15,CalculationsAndCharts!$A1999+$A$11,IF($C$7,8,0),1,1)</f>
        <v>16.579999999999998</v>
      </c>
      <c r="H1999" s="128"/>
      <c r="I1999" s="128"/>
      <c r="K1999" s="124"/>
      <c r="L1999" s="279"/>
      <c r="M1999" s="281"/>
      <c r="N1999" s="280"/>
      <c r="O1999" s="4"/>
      <c r="P1999" s="4"/>
      <c r="Q1999" s="3"/>
      <c r="S1999" s="309">
        <f t="shared" ca="1" si="824"/>
        <v>17.18</v>
      </c>
      <c r="T1999" s="309">
        <f t="shared" ca="1" si="825"/>
        <v>15.5</v>
      </c>
      <c r="U1999" s="310">
        <f t="shared" ca="1" si="817"/>
        <v>0.64285714285714191</v>
      </c>
      <c r="V1999" s="310" t="b">
        <f t="shared" ca="1" si="826"/>
        <v>0</v>
      </c>
      <c r="W1999" s="3" t="b">
        <f t="shared" ca="1" si="827"/>
        <v>0</v>
      </c>
      <c r="X1999" s="3" t="str">
        <f t="shared" ca="1" si="828"/>
        <v/>
      </c>
      <c r="Y1999" s="3" t="str">
        <f t="shared" ca="1" si="818"/>
        <v/>
      </c>
      <c r="Z1999" s="3" t="str">
        <f t="shared" ca="1" si="829"/>
        <v/>
      </c>
      <c r="AA1999" s="3" t="str">
        <f t="shared" ca="1" si="830"/>
        <v/>
      </c>
      <c r="AB1999" s="205">
        <f t="shared" ca="1" si="831"/>
        <v>3306</v>
      </c>
      <c r="AC1999" s="205">
        <f t="shared" ca="1" si="832"/>
        <v>50</v>
      </c>
      <c r="AD1999" s="205">
        <f t="shared" ca="1" si="819"/>
        <v>66.12</v>
      </c>
      <c r="AE1999" s="205">
        <f t="shared" ca="1" si="820"/>
        <v>16.120000000000005</v>
      </c>
      <c r="AF1999" s="205">
        <f t="shared" ca="1" si="833"/>
        <v>3.2240000000000011</v>
      </c>
      <c r="AG1999" s="205"/>
      <c r="AH1999" s="205"/>
      <c r="AI1999" s="205"/>
      <c r="AJ1999" s="205"/>
      <c r="AK1999" s="4"/>
      <c r="AL1999" s="4"/>
      <c r="AM1999" s="309">
        <f t="shared" ca="1" si="834"/>
        <v>16.579999999999998</v>
      </c>
      <c r="AN1999" s="309">
        <f t="shared" ca="1" si="835"/>
        <v>15.5</v>
      </c>
      <c r="AO1999" s="310">
        <f t="shared" ca="1" si="836"/>
        <v>1</v>
      </c>
      <c r="AP1999" s="310" t="b">
        <f t="shared" ca="1" si="837"/>
        <v>0</v>
      </c>
      <c r="AQ1999" s="309">
        <f t="shared" ca="1" si="838"/>
        <v>0</v>
      </c>
      <c r="AR1999" s="205">
        <f t="shared" ca="1" si="821"/>
        <v>0</v>
      </c>
      <c r="AS1999" s="45" t="b">
        <f t="shared" ca="1" si="822"/>
        <v>0</v>
      </c>
      <c r="AT1999">
        <f t="shared" ca="1" si="823"/>
        <v>0</v>
      </c>
      <c r="AU1999" t="b">
        <f t="shared" ca="1" si="839"/>
        <v>0</v>
      </c>
      <c r="AV1999" t="b">
        <f t="shared" ca="1" si="840"/>
        <v>0</v>
      </c>
      <c r="AW1999" s="266" t="b">
        <f t="shared" ca="1" si="841"/>
        <v>0</v>
      </c>
      <c r="AX1999" s="266" t="b">
        <f t="shared" ca="1" si="842"/>
        <v>0</v>
      </c>
      <c r="AY1999" s="266" t="b">
        <f t="shared" ca="1" si="843"/>
        <v>0</v>
      </c>
    </row>
    <row r="2000" spans="1:51" x14ac:dyDescent="0.25">
      <c r="A2000">
        <v>1968</v>
      </c>
      <c r="B2000" s="163">
        <f ca="1">OFFSET(InputPriceData!B$15,CalculationsAndCharts!$A2000+$A$11,0,1,1)</f>
        <v>39161</v>
      </c>
      <c r="C2000" s="3">
        <f ca="1">OFFSET(InputPriceData!G$15,CalculationsAndCharts!$A2000+$A$11,IF($C$7,8,0),1,1)</f>
        <v>134600</v>
      </c>
      <c r="D2000" s="4">
        <f ca="1">OFFSET(InputPriceData!C$15,CalculationsAndCharts!$A2000+$A$11,IF($C$7,8,0),1,1)</f>
        <v>15.92</v>
      </c>
      <c r="E2000" s="4">
        <f ca="1">OFFSET(InputPriceData!D$15,CalculationsAndCharts!$A2000+$A$11,IF($C$7,8,0),1,1)</f>
        <v>16.260000000000002</v>
      </c>
      <c r="F2000" s="4">
        <f ca="1">OFFSET(InputPriceData!E$15,CalculationsAndCharts!$A2000+$A$11,IF($C$7,8,0),1,1)</f>
        <v>15.92</v>
      </c>
      <c r="G2000" s="4">
        <f ca="1">OFFSET(InputPriceData!F$15,CalculationsAndCharts!$A2000+$A$11,IF($C$7,8,0),1,1)</f>
        <v>16.23</v>
      </c>
      <c r="H2000" s="128"/>
      <c r="I2000" s="128"/>
      <c r="K2000" s="124"/>
      <c r="L2000" s="279"/>
      <c r="M2000" s="281"/>
      <c r="N2000" s="280"/>
      <c r="O2000" s="4"/>
      <c r="P2000" s="4"/>
      <c r="Q2000" s="3"/>
      <c r="S2000" s="309">
        <f t="shared" ca="1" si="824"/>
        <v>17.62</v>
      </c>
      <c r="T2000" s="309">
        <f t="shared" ca="1" si="825"/>
        <v>15.5</v>
      </c>
      <c r="U2000" s="310">
        <f t="shared" ca="1" si="817"/>
        <v>0.34433962264150947</v>
      </c>
      <c r="V2000" s="310" t="b">
        <f t="shared" ca="1" si="826"/>
        <v>0</v>
      </c>
      <c r="W2000" s="3" t="b">
        <f t="shared" ca="1" si="827"/>
        <v>0</v>
      </c>
      <c r="X2000" s="3" t="str">
        <f t="shared" ca="1" si="828"/>
        <v/>
      </c>
      <c r="Y2000" s="3" t="str">
        <f t="shared" ca="1" si="818"/>
        <v/>
      </c>
      <c r="Z2000" s="3" t="str">
        <f t="shared" ca="1" si="829"/>
        <v/>
      </c>
      <c r="AA2000" s="3" t="str">
        <f t="shared" ca="1" si="830"/>
        <v/>
      </c>
      <c r="AB2000" s="205">
        <f t="shared" ca="1" si="831"/>
        <v>3306</v>
      </c>
      <c r="AC2000" s="205">
        <f t="shared" ca="1" si="832"/>
        <v>50</v>
      </c>
      <c r="AD2000" s="205">
        <f t="shared" ca="1" si="819"/>
        <v>66.12</v>
      </c>
      <c r="AE2000" s="205">
        <f t="shared" ca="1" si="820"/>
        <v>16.120000000000005</v>
      </c>
      <c r="AF2000" s="205">
        <f t="shared" ca="1" si="833"/>
        <v>3.2240000000000011</v>
      </c>
      <c r="AG2000" s="205"/>
      <c r="AH2000" s="205"/>
      <c r="AI2000" s="205"/>
      <c r="AJ2000" s="205"/>
      <c r="AK2000" s="4"/>
      <c r="AL2000" s="4"/>
      <c r="AM2000" s="309">
        <f t="shared" ca="1" si="834"/>
        <v>16.510000000000002</v>
      </c>
      <c r="AN2000" s="309">
        <f t="shared" ca="1" si="835"/>
        <v>15.5</v>
      </c>
      <c r="AO2000" s="310">
        <f t="shared" ca="1" si="836"/>
        <v>0.72277227722772208</v>
      </c>
      <c r="AP2000" s="310" t="b">
        <f t="shared" ca="1" si="837"/>
        <v>0</v>
      </c>
      <c r="AQ2000" s="309">
        <f t="shared" ca="1" si="838"/>
        <v>0</v>
      </c>
      <c r="AR2000" s="205">
        <f t="shared" ca="1" si="821"/>
        <v>0</v>
      </c>
      <c r="AS2000" s="45" t="b">
        <f t="shared" ca="1" si="822"/>
        <v>0</v>
      </c>
      <c r="AT2000">
        <f t="shared" ca="1" si="823"/>
        <v>0</v>
      </c>
      <c r="AU2000" t="b">
        <f t="shared" ca="1" si="839"/>
        <v>0</v>
      </c>
      <c r="AV2000" t="b">
        <f t="shared" ca="1" si="840"/>
        <v>0</v>
      </c>
      <c r="AW2000" s="266" t="b">
        <f t="shared" ca="1" si="841"/>
        <v>0</v>
      </c>
      <c r="AX2000" s="266" t="b">
        <f t="shared" ca="1" si="842"/>
        <v>0</v>
      </c>
      <c r="AY2000" s="266" t="b">
        <f t="shared" ca="1" si="843"/>
        <v>0</v>
      </c>
    </row>
    <row r="2001" spans="1:51" x14ac:dyDescent="0.25">
      <c r="A2001">
        <v>1969</v>
      </c>
      <c r="B2001" s="163">
        <f ca="1">OFFSET(InputPriceData!B$15,CalculationsAndCharts!$A2001+$A$11,0,1,1)</f>
        <v>39160</v>
      </c>
      <c r="C2001" s="3">
        <f ca="1">OFFSET(InputPriceData!G$15,CalculationsAndCharts!$A2001+$A$11,IF($C$7,8,0),1,1)</f>
        <v>284700</v>
      </c>
      <c r="D2001" s="4">
        <f ca="1">OFFSET(InputPriceData!C$15,CalculationsAndCharts!$A2001+$A$11,IF($C$7,8,0),1,1)</f>
        <v>16.23</v>
      </c>
      <c r="E2001" s="4">
        <f ca="1">OFFSET(InputPriceData!D$15,CalculationsAndCharts!$A2001+$A$11,IF($C$7,8,0),1,1)</f>
        <v>16.23</v>
      </c>
      <c r="F2001" s="4">
        <f ca="1">OFFSET(InputPriceData!E$15,CalculationsAndCharts!$A2001+$A$11,IF($C$7,8,0),1,1)</f>
        <v>15.93</v>
      </c>
      <c r="G2001" s="4">
        <f ca="1">OFFSET(InputPriceData!F$15,CalculationsAndCharts!$A2001+$A$11,IF($C$7,8,0),1,1)</f>
        <v>15.96</v>
      </c>
      <c r="H2001" s="128"/>
      <c r="I2001" s="128"/>
      <c r="K2001" s="124"/>
      <c r="L2001" s="279"/>
      <c r="M2001" s="281"/>
      <c r="N2001" s="280"/>
      <c r="O2001" s="4"/>
      <c r="P2001" s="4"/>
      <c r="Q2001" s="3"/>
      <c r="S2001" s="309">
        <f t="shared" ca="1" si="824"/>
        <v>17.62</v>
      </c>
      <c r="T2001" s="309">
        <f t="shared" ca="1" si="825"/>
        <v>15.5</v>
      </c>
      <c r="U2001" s="310">
        <f t="shared" ca="1" si="817"/>
        <v>0.21698113207547201</v>
      </c>
      <c r="V2001" s="310" t="b">
        <f t="shared" ca="1" si="826"/>
        <v>0</v>
      </c>
      <c r="W2001" s="3" t="b">
        <f t="shared" ca="1" si="827"/>
        <v>0</v>
      </c>
      <c r="X2001" s="3" t="str">
        <f t="shared" ca="1" si="828"/>
        <v/>
      </c>
      <c r="Y2001" s="3" t="str">
        <f t="shared" ca="1" si="818"/>
        <v/>
      </c>
      <c r="Z2001" s="3" t="str">
        <f t="shared" ca="1" si="829"/>
        <v/>
      </c>
      <c r="AA2001" s="3" t="str">
        <f t="shared" ca="1" si="830"/>
        <v/>
      </c>
      <c r="AB2001" s="205">
        <f t="shared" ca="1" si="831"/>
        <v>3306</v>
      </c>
      <c r="AC2001" s="205">
        <f t="shared" ca="1" si="832"/>
        <v>50</v>
      </c>
      <c r="AD2001" s="205">
        <f t="shared" ca="1" si="819"/>
        <v>66.12</v>
      </c>
      <c r="AE2001" s="205">
        <f t="shared" ca="1" si="820"/>
        <v>16.120000000000005</v>
      </c>
      <c r="AF2001" s="205">
        <f t="shared" ca="1" si="833"/>
        <v>3.2240000000000011</v>
      </c>
      <c r="AG2001" s="205"/>
      <c r="AH2001" s="205"/>
      <c r="AI2001" s="205"/>
      <c r="AJ2001" s="205"/>
      <c r="AK2001" s="4"/>
      <c r="AL2001" s="4"/>
      <c r="AM2001" s="309">
        <f t="shared" ca="1" si="834"/>
        <v>17.18</v>
      </c>
      <c r="AN2001" s="309">
        <f t="shared" ca="1" si="835"/>
        <v>15.5</v>
      </c>
      <c r="AO2001" s="310">
        <f t="shared" ca="1" si="836"/>
        <v>0.27380952380952439</v>
      </c>
      <c r="AP2001" s="310" t="b">
        <f t="shared" ca="1" si="837"/>
        <v>0</v>
      </c>
      <c r="AQ2001" s="309">
        <f t="shared" ca="1" si="838"/>
        <v>0</v>
      </c>
      <c r="AR2001" s="205">
        <f t="shared" ca="1" si="821"/>
        <v>0</v>
      </c>
      <c r="AS2001" s="45" t="b">
        <f t="shared" ca="1" si="822"/>
        <v>0</v>
      </c>
      <c r="AT2001">
        <f t="shared" ca="1" si="823"/>
        <v>0</v>
      </c>
      <c r="AU2001" t="b">
        <f t="shared" ca="1" si="839"/>
        <v>0</v>
      </c>
      <c r="AV2001" t="b">
        <f t="shared" ca="1" si="840"/>
        <v>0</v>
      </c>
      <c r="AW2001" s="266" t="b">
        <f t="shared" ca="1" si="841"/>
        <v>0</v>
      </c>
      <c r="AX2001" s="266" t="b">
        <f t="shared" ca="1" si="842"/>
        <v>0</v>
      </c>
      <c r="AY2001" s="266" t="b">
        <f t="shared" ca="1" si="843"/>
        <v>0</v>
      </c>
    </row>
    <row r="2002" spans="1:51" x14ac:dyDescent="0.25">
      <c r="A2002">
        <v>1970</v>
      </c>
      <c r="B2002" s="163">
        <f ca="1">OFFSET(InputPriceData!B$15,CalculationsAndCharts!$A2002+$A$11,0,1,1)</f>
        <v>39157</v>
      </c>
      <c r="C2002" s="3">
        <f ca="1">OFFSET(InputPriceData!G$15,CalculationsAndCharts!$A2002+$A$11,IF($C$7,8,0),1,1)</f>
        <v>599000</v>
      </c>
      <c r="D2002" s="4">
        <f ca="1">OFFSET(InputPriceData!C$15,CalculationsAndCharts!$A2002+$A$11,IF($C$7,8,0),1,1)</f>
        <v>16.02</v>
      </c>
      <c r="E2002" s="4">
        <f ca="1">OFFSET(InputPriceData!D$15,CalculationsAndCharts!$A2002+$A$11,IF($C$7,8,0),1,1)</f>
        <v>16.13</v>
      </c>
      <c r="F2002" s="4">
        <f ca="1">OFFSET(InputPriceData!E$15,CalculationsAndCharts!$A2002+$A$11,IF($C$7,8,0),1,1)</f>
        <v>15.97</v>
      </c>
      <c r="G2002" s="4">
        <f ca="1">OFFSET(InputPriceData!F$15,CalculationsAndCharts!$A2002+$A$11,IF($C$7,8,0),1,1)</f>
        <v>16.09</v>
      </c>
      <c r="H2002" s="128"/>
      <c r="I2002" s="128"/>
      <c r="K2002" s="124"/>
      <c r="L2002" s="279"/>
      <c r="M2002" s="281"/>
      <c r="N2002" s="280"/>
      <c r="O2002" s="4"/>
      <c r="P2002" s="4"/>
      <c r="Q2002" s="3"/>
      <c r="S2002" s="309">
        <f t="shared" ca="1" si="824"/>
        <v>17.72</v>
      </c>
      <c r="T2002" s="309">
        <f t="shared" ca="1" si="825"/>
        <v>15.5</v>
      </c>
      <c r="U2002" s="310">
        <f t="shared" ca="1" si="817"/>
        <v>0.26576576576576583</v>
      </c>
      <c r="V2002" s="310" t="b">
        <f t="shared" ca="1" si="826"/>
        <v>0</v>
      </c>
      <c r="W2002" s="3" t="b">
        <f t="shared" ca="1" si="827"/>
        <v>0</v>
      </c>
      <c r="X2002" s="3" t="str">
        <f t="shared" ca="1" si="828"/>
        <v/>
      </c>
      <c r="Y2002" s="3" t="str">
        <f t="shared" ca="1" si="818"/>
        <v/>
      </c>
      <c r="Z2002" s="3" t="str">
        <f t="shared" ca="1" si="829"/>
        <v/>
      </c>
      <c r="AA2002" s="3" t="str">
        <f t="shared" ca="1" si="830"/>
        <v/>
      </c>
      <c r="AB2002" s="205">
        <f t="shared" ca="1" si="831"/>
        <v>3306</v>
      </c>
      <c r="AC2002" s="205">
        <f t="shared" ca="1" si="832"/>
        <v>50</v>
      </c>
      <c r="AD2002" s="205">
        <f t="shared" ca="1" si="819"/>
        <v>66.12</v>
      </c>
      <c r="AE2002" s="205">
        <f t="shared" ca="1" si="820"/>
        <v>16.120000000000005</v>
      </c>
      <c r="AF2002" s="205">
        <f t="shared" ca="1" si="833"/>
        <v>3.2240000000000011</v>
      </c>
      <c r="AG2002" s="205"/>
      <c r="AH2002" s="205"/>
      <c r="AI2002" s="205"/>
      <c r="AJ2002" s="205"/>
      <c r="AK2002" s="4"/>
      <c r="AL2002" s="4"/>
      <c r="AM2002" s="309">
        <f t="shared" ca="1" si="834"/>
        <v>17.62</v>
      </c>
      <c r="AN2002" s="309">
        <f t="shared" ca="1" si="835"/>
        <v>15.5</v>
      </c>
      <c r="AO2002" s="310">
        <f t="shared" ca="1" si="836"/>
        <v>0.27830188679245266</v>
      </c>
      <c r="AP2002" s="310" t="b">
        <f t="shared" ca="1" si="837"/>
        <v>0</v>
      </c>
      <c r="AQ2002" s="309">
        <f t="shared" ca="1" si="838"/>
        <v>0</v>
      </c>
      <c r="AR2002" s="205">
        <f t="shared" ca="1" si="821"/>
        <v>0</v>
      </c>
      <c r="AS2002" s="45" t="b">
        <f t="shared" ca="1" si="822"/>
        <v>0</v>
      </c>
      <c r="AT2002">
        <f t="shared" ca="1" si="823"/>
        <v>0</v>
      </c>
      <c r="AU2002" t="b">
        <f t="shared" ca="1" si="839"/>
        <v>0</v>
      </c>
      <c r="AV2002" t="b">
        <f t="shared" ca="1" si="840"/>
        <v>0</v>
      </c>
      <c r="AW2002" s="266" t="b">
        <f t="shared" ca="1" si="841"/>
        <v>0</v>
      </c>
      <c r="AX2002" s="266" t="b">
        <f t="shared" ca="1" si="842"/>
        <v>0</v>
      </c>
      <c r="AY2002" s="266" t="b">
        <f t="shared" ca="1" si="843"/>
        <v>0</v>
      </c>
    </row>
    <row r="2003" spans="1:51" x14ac:dyDescent="0.25">
      <c r="A2003">
        <v>1971</v>
      </c>
      <c r="B2003" s="163">
        <f ca="1">OFFSET(InputPriceData!B$15,CalculationsAndCharts!$A2003+$A$11,0,1,1)</f>
        <v>39156</v>
      </c>
      <c r="C2003" s="3">
        <f ca="1">OFFSET(InputPriceData!G$15,CalculationsAndCharts!$A2003+$A$11,IF($C$7,8,0),1,1)</f>
        <v>318000</v>
      </c>
      <c r="D2003" s="4">
        <f ca="1">OFFSET(InputPriceData!C$15,CalculationsAndCharts!$A2003+$A$11,IF($C$7,8,0),1,1)</f>
        <v>16.02</v>
      </c>
      <c r="E2003" s="4">
        <f ca="1">OFFSET(InputPriceData!D$15,CalculationsAndCharts!$A2003+$A$11,IF($C$7,8,0),1,1)</f>
        <v>16.21</v>
      </c>
      <c r="F2003" s="4">
        <f ca="1">OFFSET(InputPriceData!E$15,CalculationsAndCharts!$A2003+$A$11,IF($C$7,8,0),1,1)</f>
        <v>15.97</v>
      </c>
      <c r="G2003" s="4">
        <f ca="1">OFFSET(InputPriceData!F$15,CalculationsAndCharts!$A2003+$A$11,IF($C$7,8,0),1,1)</f>
        <v>16.059999999999999</v>
      </c>
      <c r="H2003" s="128"/>
      <c r="I2003" s="128"/>
      <c r="K2003" s="124"/>
      <c r="L2003" s="279"/>
      <c r="M2003" s="281"/>
      <c r="N2003" s="280"/>
      <c r="O2003" s="4"/>
      <c r="P2003" s="4"/>
      <c r="Q2003" s="3"/>
      <c r="S2003" s="309">
        <f t="shared" ca="1" si="824"/>
        <v>17.72</v>
      </c>
      <c r="T2003" s="309">
        <f t="shared" ca="1" si="825"/>
        <v>15.5</v>
      </c>
      <c r="U2003" s="310">
        <f t="shared" ca="1" si="817"/>
        <v>0.25225225225225179</v>
      </c>
      <c r="V2003" s="310" t="b">
        <f t="shared" ca="1" si="826"/>
        <v>0</v>
      </c>
      <c r="W2003" s="3" t="b">
        <f t="shared" ca="1" si="827"/>
        <v>0</v>
      </c>
      <c r="X2003" s="3" t="str">
        <f t="shared" ca="1" si="828"/>
        <v/>
      </c>
      <c r="Y2003" s="3" t="str">
        <f t="shared" ca="1" si="818"/>
        <v/>
      </c>
      <c r="Z2003" s="3" t="str">
        <f t="shared" ca="1" si="829"/>
        <v/>
      </c>
      <c r="AA2003" s="3" t="str">
        <f t="shared" ca="1" si="830"/>
        <v/>
      </c>
      <c r="AB2003" s="205">
        <f t="shared" ca="1" si="831"/>
        <v>3306</v>
      </c>
      <c r="AC2003" s="205">
        <f t="shared" ca="1" si="832"/>
        <v>50</v>
      </c>
      <c r="AD2003" s="205">
        <f t="shared" ca="1" si="819"/>
        <v>66.12</v>
      </c>
      <c r="AE2003" s="205">
        <f t="shared" ca="1" si="820"/>
        <v>16.120000000000005</v>
      </c>
      <c r="AF2003" s="205">
        <f t="shared" ca="1" si="833"/>
        <v>3.2240000000000011</v>
      </c>
      <c r="AG2003" s="205"/>
      <c r="AH2003" s="205"/>
      <c r="AI2003" s="205"/>
      <c r="AJ2003" s="205"/>
      <c r="AK2003" s="4"/>
      <c r="AL2003" s="4"/>
      <c r="AM2003" s="309">
        <f t="shared" ca="1" si="834"/>
        <v>17.62</v>
      </c>
      <c r="AN2003" s="309">
        <f t="shared" ca="1" si="835"/>
        <v>15.5</v>
      </c>
      <c r="AO2003" s="310">
        <f t="shared" ca="1" si="836"/>
        <v>0.26415094339622569</v>
      </c>
      <c r="AP2003" s="310" t="b">
        <f t="shared" ca="1" si="837"/>
        <v>0</v>
      </c>
      <c r="AQ2003" s="309">
        <f t="shared" ca="1" si="838"/>
        <v>0</v>
      </c>
      <c r="AR2003" s="205">
        <f t="shared" ca="1" si="821"/>
        <v>0</v>
      </c>
      <c r="AS2003" s="45" t="b">
        <f t="shared" ca="1" si="822"/>
        <v>0</v>
      </c>
      <c r="AT2003">
        <f t="shared" ca="1" si="823"/>
        <v>0</v>
      </c>
      <c r="AU2003" t="b">
        <f t="shared" ca="1" si="839"/>
        <v>0</v>
      </c>
      <c r="AV2003" t="b">
        <f t="shared" ca="1" si="840"/>
        <v>0</v>
      </c>
      <c r="AW2003" s="266" t="b">
        <f t="shared" ca="1" si="841"/>
        <v>0</v>
      </c>
      <c r="AX2003" s="266" t="b">
        <f t="shared" ca="1" si="842"/>
        <v>0</v>
      </c>
      <c r="AY2003" s="266" t="b">
        <f t="shared" ca="1" si="843"/>
        <v>0</v>
      </c>
    </row>
    <row r="2004" spans="1:51" x14ac:dyDescent="0.25">
      <c r="A2004">
        <v>1972</v>
      </c>
      <c r="B2004" s="163">
        <f ca="1">OFFSET(InputPriceData!B$15,CalculationsAndCharts!$A2004+$A$11,0,1,1)</f>
        <v>39155</v>
      </c>
      <c r="C2004" s="3">
        <f ca="1">OFFSET(InputPriceData!G$15,CalculationsAndCharts!$A2004+$A$11,IF($C$7,8,0),1,1)</f>
        <v>645900</v>
      </c>
      <c r="D2004" s="4">
        <f ca="1">OFFSET(InputPriceData!C$15,CalculationsAndCharts!$A2004+$A$11,IF($C$7,8,0),1,1)</f>
        <v>16</v>
      </c>
      <c r="E2004" s="4">
        <f ca="1">OFFSET(InputPriceData!D$15,CalculationsAndCharts!$A2004+$A$11,IF($C$7,8,0),1,1)</f>
        <v>16.059999999999999</v>
      </c>
      <c r="F2004" s="4">
        <f ca="1">OFFSET(InputPriceData!E$15,CalculationsAndCharts!$A2004+$A$11,IF($C$7,8,0),1,1)</f>
        <v>15.58</v>
      </c>
      <c r="G2004" s="4">
        <f ca="1">OFFSET(InputPriceData!F$15,CalculationsAndCharts!$A2004+$A$11,IF($C$7,8,0),1,1)</f>
        <v>15.99</v>
      </c>
      <c r="H2004" s="128"/>
      <c r="I2004" s="128"/>
      <c r="K2004" s="124"/>
      <c r="L2004" s="279"/>
      <c r="M2004" s="281"/>
      <c r="N2004" s="280"/>
      <c r="O2004" s="4"/>
      <c r="P2004" s="4"/>
      <c r="Q2004" s="3"/>
      <c r="S2004" s="309">
        <f t="shared" ca="1" si="824"/>
        <v>17.72</v>
      </c>
      <c r="T2004" s="309">
        <f t="shared" ca="1" si="825"/>
        <v>15.5</v>
      </c>
      <c r="U2004" s="310">
        <f t="shared" ca="1" si="817"/>
        <v>0.22072072072072094</v>
      </c>
      <c r="V2004" s="310" t="b">
        <f t="shared" ca="1" si="826"/>
        <v>0</v>
      </c>
      <c r="W2004" s="3" t="b">
        <f t="shared" ca="1" si="827"/>
        <v>0</v>
      </c>
      <c r="X2004" s="3" t="str">
        <f t="shared" ca="1" si="828"/>
        <v/>
      </c>
      <c r="Y2004" s="3" t="str">
        <f t="shared" ca="1" si="818"/>
        <v/>
      </c>
      <c r="Z2004" s="3" t="str">
        <f t="shared" ca="1" si="829"/>
        <v/>
      </c>
      <c r="AA2004" s="3" t="str">
        <f t="shared" ca="1" si="830"/>
        <v/>
      </c>
      <c r="AB2004" s="205">
        <f t="shared" ca="1" si="831"/>
        <v>3306</v>
      </c>
      <c r="AC2004" s="205">
        <f t="shared" ca="1" si="832"/>
        <v>50</v>
      </c>
      <c r="AD2004" s="205">
        <f t="shared" ca="1" si="819"/>
        <v>66.12</v>
      </c>
      <c r="AE2004" s="205">
        <f t="shared" ca="1" si="820"/>
        <v>16.120000000000005</v>
      </c>
      <c r="AF2004" s="205">
        <f t="shared" ca="1" si="833"/>
        <v>3.2240000000000011</v>
      </c>
      <c r="AG2004" s="205"/>
      <c r="AH2004" s="205"/>
      <c r="AI2004" s="205"/>
      <c r="AJ2004" s="205"/>
      <c r="AK2004" s="4"/>
      <c r="AL2004" s="4"/>
      <c r="AM2004" s="309">
        <f t="shared" ca="1" si="834"/>
        <v>17.72</v>
      </c>
      <c r="AN2004" s="309">
        <f t="shared" ca="1" si="835"/>
        <v>15.5</v>
      </c>
      <c r="AO2004" s="310">
        <f t="shared" ca="1" si="836"/>
        <v>0.22072072072072094</v>
      </c>
      <c r="AP2004" s="310" t="b">
        <f t="shared" ca="1" si="837"/>
        <v>0</v>
      </c>
      <c r="AQ2004" s="309">
        <f t="shared" ca="1" si="838"/>
        <v>0</v>
      </c>
      <c r="AR2004" s="205">
        <f t="shared" ca="1" si="821"/>
        <v>0</v>
      </c>
      <c r="AS2004" s="45" t="b">
        <f t="shared" ca="1" si="822"/>
        <v>0</v>
      </c>
      <c r="AT2004">
        <f t="shared" ca="1" si="823"/>
        <v>0</v>
      </c>
      <c r="AU2004" t="b">
        <f t="shared" ca="1" si="839"/>
        <v>0</v>
      </c>
      <c r="AV2004" t="b">
        <f t="shared" ca="1" si="840"/>
        <v>0</v>
      </c>
      <c r="AW2004" s="266" t="b">
        <f t="shared" ca="1" si="841"/>
        <v>0</v>
      </c>
      <c r="AX2004" s="266" t="b">
        <f t="shared" ca="1" si="842"/>
        <v>0</v>
      </c>
      <c r="AY2004" s="266" t="b">
        <f t="shared" ca="1" si="843"/>
        <v>0</v>
      </c>
    </row>
    <row r="2005" spans="1:51" x14ac:dyDescent="0.25">
      <c r="A2005">
        <v>1973</v>
      </c>
      <c r="B2005" s="163">
        <f ca="1">OFFSET(InputPriceData!B$15,CalculationsAndCharts!$A2005+$A$11,0,1,1)</f>
        <v>39154</v>
      </c>
      <c r="C2005" s="3">
        <f ca="1">OFFSET(InputPriceData!G$15,CalculationsAndCharts!$A2005+$A$11,IF($C$7,8,0),1,1)</f>
        <v>692400</v>
      </c>
      <c r="D2005" s="4">
        <f ca="1">OFFSET(InputPriceData!C$15,CalculationsAndCharts!$A2005+$A$11,IF($C$7,8,0),1,1)</f>
        <v>16</v>
      </c>
      <c r="E2005" s="4">
        <f ca="1">OFFSET(InputPriceData!D$15,CalculationsAndCharts!$A2005+$A$11,IF($C$7,8,0),1,1)</f>
        <v>16.07</v>
      </c>
      <c r="F2005" s="4">
        <f ca="1">OFFSET(InputPriceData!E$15,CalculationsAndCharts!$A2005+$A$11,IF($C$7,8,0),1,1)</f>
        <v>15.92</v>
      </c>
      <c r="G2005" s="4">
        <f ca="1">OFFSET(InputPriceData!F$15,CalculationsAndCharts!$A2005+$A$11,IF($C$7,8,0),1,1)</f>
        <v>16</v>
      </c>
      <c r="H2005" s="128"/>
      <c r="I2005" s="128"/>
      <c r="K2005" s="124"/>
      <c r="L2005" s="279"/>
      <c r="M2005" s="281"/>
      <c r="N2005" s="280"/>
      <c r="O2005" s="4"/>
      <c r="P2005" s="4"/>
      <c r="Q2005" s="3"/>
      <c r="S2005" s="309">
        <f t="shared" ca="1" si="824"/>
        <v>17.72</v>
      </c>
      <c r="T2005" s="309">
        <f t="shared" ca="1" si="825"/>
        <v>15.5</v>
      </c>
      <c r="U2005" s="310">
        <f t="shared" ca="1" si="817"/>
        <v>0.22522522522522534</v>
      </c>
      <c r="V2005" s="310" t="b">
        <f t="shared" ca="1" si="826"/>
        <v>0</v>
      </c>
      <c r="W2005" s="3" t="b">
        <f t="shared" ca="1" si="827"/>
        <v>0</v>
      </c>
      <c r="X2005" s="3" t="str">
        <f t="shared" ca="1" si="828"/>
        <v/>
      </c>
      <c r="Y2005" s="3" t="str">
        <f t="shared" ca="1" si="818"/>
        <v/>
      </c>
      <c r="Z2005" s="3" t="str">
        <f t="shared" ca="1" si="829"/>
        <v/>
      </c>
      <c r="AA2005" s="3" t="str">
        <f t="shared" ca="1" si="830"/>
        <v/>
      </c>
      <c r="AB2005" s="205">
        <f t="shared" ca="1" si="831"/>
        <v>3306</v>
      </c>
      <c r="AC2005" s="205">
        <f t="shared" ca="1" si="832"/>
        <v>50</v>
      </c>
      <c r="AD2005" s="205">
        <f t="shared" ca="1" si="819"/>
        <v>66.12</v>
      </c>
      <c r="AE2005" s="205">
        <f t="shared" ca="1" si="820"/>
        <v>16.120000000000005</v>
      </c>
      <c r="AF2005" s="205">
        <f t="shared" ca="1" si="833"/>
        <v>3.2240000000000011</v>
      </c>
      <c r="AG2005" s="205"/>
      <c r="AH2005" s="205"/>
      <c r="AI2005" s="205"/>
      <c r="AJ2005" s="205"/>
      <c r="AK2005" s="4"/>
      <c r="AL2005" s="4"/>
      <c r="AM2005" s="309">
        <f t="shared" ca="1" si="834"/>
        <v>17.72</v>
      </c>
      <c r="AN2005" s="309">
        <f t="shared" ca="1" si="835"/>
        <v>15.5</v>
      </c>
      <c r="AO2005" s="310">
        <f t="shared" ca="1" si="836"/>
        <v>0.22522522522522534</v>
      </c>
      <c r="AP2005" s="310" t="b">
        <f t="shared" ca="1" si="837"/>
        <v>0</v>
      </c>
      <c r="AQ2005" s="309">
        <f t="shared" ca="1" si="838"/>
        <v>0</v>
      </c>
      <c r="AR2005" s="205">
        <f t="shared" ca="1" si="821"/>
        <v>0</v>
      </c>
      <c r="AS2005" s="45" t="b">
        <f t="shared" ca="1" si="822"/>
        <v>0</v>
      </c>
      <c r="AT2005">
        <f t="shared" ca="1" si="823"/>
        <v>0</v>
      </c>
      <c r="AU2005" t="b">
        <f t="shared" ca="1" si="839"/>
        <v>0</v>
      </c>
      <c r="AV2005" t="b">
        <f t="shared" ca="1" si="840"/>
        <v>0</v>
      </c>
      <c r="AW2005" s="266" t="b">
        <f t="shared" ca="1" si="841"/>
        <v>0</v>
      </c>
      <c r="AX2005" s="266" t="b">
        <f t="shared" ca="1" si="842"/>
        <v>0</v>
      </c>
      <c r="AY2005" s="266" t="b">
        <f t="shared" ca="1" si="843"/>
        <v>0</v>
      </c>
    </row>
    <row r="2006" spans="1:51" x14ac:dyDescent="0.25">
      <c r="A2006">
        <v>1974</v>
      </c>
      <c r="B2006" s="163">
        <f ca="1">OFFSET(InputPriceData!B$15,CalculationsAndCharts!$A2006+$A$11,0,1,1)</f>
        <v>39153</v>
      </c>
      <c r="C2006" s="3">
        <f ca="1">OFFSET(InputPriceData!G$15,CalculationsAndCharts!$A2006+$A$11,IF($C$7,8,0),1,1)</f>
        <v>366100</v>
      </c>
      <c r="D2006" s="4">
        <f ca="1">OFFSET(InputPriceData!C$15,CalculationsAndCharts!$A2006+$A$11,IF($C$7,8,0),1,1)</f>
        <v>15.95</v>
      </c>
      <c r="E2006" s="4">
        <f ca="1">OFFSET(InputPriceData!D$15,CalculationsAndCharts!$A2006+$A$11,IF($C$7,8,0),1,1)</f>
        <v>16.27</v>
      </c>
      <c r="F2006" s="4">
        <f ca="1">OFFSET(InputPriceData!E$15,CalculationsAndCharts!$A2006+$A$11,IF($C$7,8,0),1,1)</f>
        <v>15.95</v>
      </c>
      <c r="G2006" s="4">
        <f ca="1">OFFSET(InputPriceData!F$15,CalculationsAndCharts!$A2006+$A$11,IF($C$7,8,0),1,1)</f>
        <v>16.149999999999999</v>
      </c>
      <c r="H2006" s="128"/>
      <c r="I2006" s="128"/>
      <c r="K2006" s="124"/>
      <c r="L2006" s="279"/>
      <c r="M2006" s="281"/>
      <c r="N2006" s="280"/>
      <c r="O2006" s="4"/>
      <c r="P2006" s="4"/>
      <c r="Q2006" s="3"/>
      <c r="S2006" s="309">
        <f t="shared" ca="1" si="824"/>
        <v>17.72</v>
      </c>
      <c r="T2006" s="309">
        <f t="shared" ca="1" si="825"/>
        <v>15.5</v>
      </c>
      <c r="U2006" s="310">
        <f t="shared" ca="1" si="817"/>
        <v>0.2927927927927923</v>
      </c>
      <c r="V2006" s="310" t="b">
        <f t="shared" ca="1" si="826"/>
        <v>0</v>
      </c>
      <c r="W2006" s="3" t="b">
        <f t="shared" ca="1" si="827"/>
        <v>0</v>
      </c>
      <c r="X2006" s="3" t="str">
        <f t="shared" ca="1" si="828"/>
        <v/>
      </c>
      <c r="Y2006" s="3" t="str">
        <f t="shared" ca="1" si="818"/>
        <v/>
      </c>
      <c r="Z2006" s="3" t="str">
        <f t="shared" ca="1" si="829"/>
        <v/>
      </c>
      <c r="AA2006" s="3" t="str">
        <f t="shared" ca="1" si="830"/>
        <v/>
      </c>
      <c r="AB2006" s="205">
        <f t="shared" ca="1" si="831"/>
        <v>3306</v>
      </c>
      <c r="AC2006" s="205">
        <f t="shared" ca="1" si="832"/>
        <v>50</v>
      </c>
      <c r="AD2006" s="205">
        <f t="shared" ca="1" si="819"/>
        <v>66.12</v>
      </c>
      <c r="AE2006" s="205">
        <f t="shared" ca="1" si="820"/>
        <v>16.120000000000005</v>
      </c>
      <c r="AF2006" s="205">
        <f t="shared" ca="1" si="833"/>
        <v>3.2240000000000011</v>
      </c>
      <c r="AG2006" s="205"/>
      <c r="AH2006" s="205"/>
      <c r="AI2006" s="205"/>
      <c r="AJ2006" s="205"/>
      <c r="AK2006" s="4"/>
      <c r="AL2006" s="4"/>
      <c r="AM2006" s="309">
        <f t="shared" ca="1" si="834"/>
        <v>17.72</v>
      </c>
      <c r="AN2006" s="309">
        <f t="shared" ca="1" si="835"/>
        <v>15.5</v>
      </c>
      <c r="AO2006" s="310">
        <f t="shared" ca="1" si="836"/>
        <v>0.2927927927927923</v>
      </c>
      <c r="AP2006" s="310" t="b">
        <f t="shared" ca="1" si="837"/>
        <v>0</v>
      </c>
      <c r="AQ2006" s="309">
        <f t="shared" ca="1" si="838"/>
        <v>0</v>
      </c>
      <c r="AR2006" s="205">
        <f t="shared" ca="1" si="821"/>
        <v>0</v>
      </c>
      <c r="AS2006" s="45" t="b">
        <f t="shared" ca="1" si="822"/>
        <v>0</v>
      </c>
      <c r="AT2006">
        <f t="shared" ca="1" si="823"/>
        <v>0</v>
      </c>
      <c r="AU2006" t="b">
        <f t="shared" ca="1" si="839"/>
        <v>0</v>
      </c>
      <c r="AV2006" t="b">
        <f t="shared" ca="1" si="840"/>
        <v>0</v>
      </c>
      <c r="AW2006" s="266" t="b">
        <f t="shared" ca="1" si="841"/>
        <v>0</v>
      </c>
      <c r="AX2006" s="266" t="b">
        <f t="shared" ca="1" si="842"/>
        <v>0</v>
      </c>
      <c r="AY2006" s="266" t="b">
        <f t="shared" ca="1" si="843"/>
        <v>0</v>
      </c>
    </row>
    <row r="2007" spans="1:51" x14ac:dyDescent="0.25">
      <c r="A2007">
        <v>1975</v>
      </c>
      <c r="B2007" s="163">
        <f ca="1">OFFSET(InputPriceData!B$15,CalculationsAndCharts!$A2007+$A$11,0,1,1)</f>
        <v>39150</v>
      </c>
      <c r="C2007" s="3">
        <f ca="1">OFFSET(InputPriceData!G$15,CalculationsAndCharts!$A2007+$A$11,IF($C$7,8,0),1,1)</f>
        <v>355600</v>
      </c>
      <c r="D2007" s="4">
        <f ca="1">OFFSET(InputPriceData!C$15,CalculationsAndCharts!$A2007+$A$11,IF($C$7,8,0),1,1)</f>
        <v>16.3</v>
      </c>
      <c r="E2007" s="4">
        <f ca="1">OFFSET(InputPriceData!D$15,CalculationsAndCharts!$A2007+$A$11,IF($C$7,8,0),1,1)</f>
        <v>16.38</v>
      </c>
      <c r="F2007" s="4">
        <f ca="1">OFFSET(InputPriceData!E$15,CalculationsAndCharts!$A2007+$A$11,IF($C$7,8,0),1,1)</f>
        <v>15.87</v>
      </c>
      <c r="G2007" s="4">
        <f ca="1">OFFSET(InputPriceData!F$15,CalculationsAndCharts!$A2007+$A$11,IF($C$7,8,0),1,1)</f>
        <v>15.94</v>
      </c>
      <c r="H2007" s="128"/>
      <c r="I2007" s="128"/>
      <c r="K2007" s="124"/>
      <c r="L2007" s="279"/>
      <c r="M2007" s="281"/>
      <c r="N2007" s="280"/>
      <c r="O2007" s="4"/>
      <c r="P2007" s="4"/>
      <c r="Q2007" s="3"/>
      <c r="S2007" s="309">
        <f t="shared" ca="1" si="824"/>
        <v>17.72</v>
      </c>
      <c r="T2007" s="309">
        <f t="shared" ca="1" si="825"/>
        <v>15.5</v>
      </c>
      <c r="U2007" s="310">
        <f t="shared" ca="1" si="817"/>
        <v>0.19819819819819809</v>
      </c>
      <c r="V2007" s="310" t="b">
        <f t="shared" ca="1" si="826"/>
        <v>0</v>
      </c>
      <c r="W2007" s="3" t="b">
        <f t="shared" ca="1" si="827"/>
        <v>0</v>
      </c>
      <c r="X2007" s="3" t="str">
        <f t="shared" ca="1" si="828"/>
        <v/>
      </c>
      <c r="Y2007" s="3" t="str">
        <f t="shared" ca="1" si="818"/>
        <v/>
      </c>
      <c r="Z2007" s="3" t="str">
        <f t="shared" ca="1" si="829"/>
        <v/>
      </c>
      <c r="AA2007" s="3" t="str">
        <f t="shared" ca="1" si="830"/>
        <v/>
      </c>
      <c r="AB2007" s="205">
        <f t="shared" ca="1" si="831"/>
        <v>3306</v>
      </c>
      <c r="AC2007" s="205">
        <f t="shared" ca="1" si="832"/>
        <v>50</v>
      </c>
      <c r="AD2007" s="205">
        <f t="shared" ca="1" si="819"/>
        <v>66.12</v>
      </c>
      <c r="AE2007" s="205">
        <f t="shared" ca="1" si="820"/>
        <v>16.120000000000005</v>
      </c>
      <c r="AF2007" s="205">
        <f t="shared" ca="1" si="833"/>
        <v>3.2240000000000011</v>
      </c>
      <c r="AG2007" s="205"/>
      <c r="AH2007" s="205"/>
      <c r="AI2007" s="205"/>
      <c r="AJ2007" s="205"/>
      <c r="AK2007" s="4"/>
      <c r="AL2007" s="4"/>
      <c r="AM2007" s="309">
        <f t="shared" ca="1" si="834"/>
        <v>17.72</v>
      </c>
      <c r="AN2007" s="309">
        <f t="shared" ca="1" si="835"/>
        <v>15.5</v>
      </c>
      <c r="AO2007" s="310">
        <f t="shared" ca="1" si="836"/>
        <v>0.19819819819819809</v>
      </c>
      <c r="AP2007" s="310" t="b">
        <f t="shared" ca="1" si="837"/>
        <v>0</v>
      </c>
      <c r="AQ2007" s="309">
        <f t="shared" ca="1" si="838"/>
        <v>0</v>
      </c>
      <c r="AR2007" s="205">
        <f t="shared" ca="1" si="821"/>
        <v>0</v>
      </c>
      <c r="AS2007" s="45" t="b">
        <f t="shared" ca="1" si="822"/>
        <v>0</v>
      </c>
      <c r="AT2007">
        <f t="shared" ca="1" si="823"/>
        <v>0</v>
      </c>
      <c r="AU2007" t="b">
        <f t="shared" ca="1" si="839"/>
        <v>0</v>
      </c>
      <c r="AV2007" t="b">
        <f t="shared" ca="1" si="840"/>
        <v>0</v>
      </c>
      <c r="AW2007" s="266" t="b">
        <f t="shared" ca="1" si="841"/>
        <v>0</v>
      </c>
      <c r="AX2007" s="266" t="b">
        <f t="shared" ca="1" si="842"/>
        <v>0</v>
      </c>
      <c r="AY2007" s="266" t="b">
        <f t="shared" ca="1" si="843"/>
        <v>0</v>
      </c>
    </row>
    <row r="2008" spans="1:51" x14ac:dyDescent="0.25">
      <c r="A2008">
        <v>1976</v>
      </c>
      <c r="B2008" s="163">
        <f ca="1">OFFSET(InputPriceData!B$15,CalculationsAndCharts!$A2008+$A$11,0,1,1)</f>
        <v>39149</v>
      </c>
      <c r="C2008" s="3">
        <f ca="1">OFFSET(InputPriceData!G$15,CalculationsAndCharts!$A2008+$A$11,IF($C$7,8,0),1,1)</f>
        <v>219400</v>
      </c>
      <c r="D2008" s="4">
        <f ca="1">OFFSET(InputPriceData!C$15,CalculationsAndCharts!$A2008+$A$11,IF($C$7,8,0),1,1)</f>
        <v>16.11</v>
      </c>
      <c r="E2008" s="4">
        <f ca="1">OFFSET(InputPriceData!D$15,CalculationsAndCharts!$A2008+$A$11,IF($C$7,8,0),1,1)</f>
        <v>16.43</v>
      </c>
      <c r="F2008" s="4">
        <f ca="1">OFFSET(InputPriceData!E$15,CalculationsAndCharts!$A2008+$A$11,IF($C$7,8,0),1,1)</f>
        <v>15.93</v>
      </c>
      <c r="G2008" s="4">
        <f ca="1">OFFSET(InputPriceData!F$15,CalculationsAndCharts!$A2008+$A$11,IF($C$7,8,0),1,1)</f>
        <v>16</v>
      </c>
      <c r="H2008" s="128"/>
      <c r="I2008" s="128"/>
      <c r="K2008" s="124"/>
      <c r="L2008" s="279"/>
      <c r="M2008" s="281"/>
      <c r="N2008" s="280"/>
      <c r="O2008" s="4"/>
      <c r="P2008" s="4"/>
      <c r="Q2008" s="3"/>
      <c r="S2008" s="309">
        <f t="shared" ca="1" si="824"/>
        <v>17.72</v>
      </c>
      <c r="T2008" s="309">
        <f t="shared" ca="1" si="825"/>
        <v>15.5</v>
      </c>
      <c r="U2008" s="310">
        <f t="shared" ca="1" si="817"/>
        <v>0.22522522522522534</v>
      </c>
      <c r="V2008" s="310" t="b">
        <f t="shared" ca="1" si="826"/>
        <v>0</v>
      </c>
      <c r="W2008" s="3" t="b">
        <f t="shared" ca="1" si="827"/>
        <v>0</v>
      </c>
      <c r="X2008" s="3" t="str">
        <f t="shared" ca="1" si="828"/>
        <v/>
      </c>
      <c r="Y2008" s="3" t="str">
        <f t="shared" ca="1" si="818"/>
        <v/>
      </c>
      <c r="Z2008" s="3" t="str">
        <f t="shared" ca="1" si="829"/>
        <v/>
      </c>
      <c r="AA2008" s="3" t="str">
        <f t="shared" ca="1" si="830"/>
        <v/>
      </c>
      <c r="AB2008" s="205">
        <f t="shared" ca="1" si="831"/>
        <v>3306</v>
      </c>
      <c r="AC2008" s="205">
        <f t="shared" ca="1" si="832"/>
        <v>50</v>
      </c>
      <c r="AD2008" s="205">
        <f t="shared" ca="1" si="819"/>
        <v>66.12</v>
      </c>
      <c r="AE2008" s="205">
        <f t="shared" ca="1" si="820"/>
        <v>16.120000000000005</v>
      </c>
      <c r="AF2008" s="205">
        <f t="shared" ca="1" si="833"/>
        <v>3.2240000000000011</v>
      </c>
      <c r="AG2008" s="205"/>
      <c r="AH2008" s="205"/>
      <c r="AI2008" s="205"/>
      <c r="AJ2008" s="205"/>
      <c r="AK2008" s="4"/>
      <c r="AL2008" s="4"/>
      <c r="AM2008" s="309">
        <f t="shared" ca="1" si="834"/>
        <v>17.72</v>
      </c>
      <c r="AN2008" s="309">
        <f t="shared" ca="1" si="835"/>
        <v>15.5</v>
      </c>
      <c r="AO2008" s="310">
        <f t="shared" ca="1" si="836"/>
        <v>0.22522522522522534</v>
      </c>
      <c r="AP2008" s="310" t="b">
        <f t="shared" ca="1" si="837"/>
        <v>0</v>
      </c>
      <c r="AQ2008" s="309">
        <f t="shared" ca="1" si="838"/>
        <v>0</v>
      </c>
      <c r="AR2008" s="205">
        <f t="shared" ca="1" si="821"/>
        <v>0</v>
      </c>
      <c r="AS2008" s="45" t="b">
        <f t="shared" ca="1" si="822"/>
        <v>0</v>
      </c>
      <c r="AT2008">
        <f t="shared" ca="1" si="823"/>
        <v>0</v>
      </c>
      <c r="AU2008" t="b">
        <f t="shared" ca="1" si="839"/>
        <v>0</v>
      </c>
      <c r="AV2008" t="b">
        <f t="shared" ca="1" si="840"/>
        <v>0</v>
      </c>
      <c r="AW2008" s="266" t="b">
        <f t="shared" ca="1" si="841"/>
        <v>0</v>
      </c>
      <c r="AX2008" s="266" t="b">
        <f t="shared" ca="1" si="842"/>
        <v>0</v>
      </c>
      <c r="AY2008" s="266" t="b">
        <f t="shared" ca="1" si="843"/>
        <v>0</v>
      </c>
    </row>
    <row r="2009" spans="1:51" x14ac:dyDescent="0.25">
      <c r="A2009">
        <v>1977</v>
      </c>
      <c r="B2009" s="163">
        <f ca="1">OFFSET(InputPriceData!B$15,CalculationsAndCharts!$A2009+$A$11,0,1,1)</f>
        <v>39148</v>
      </c>
      <c r="C2009" s="3">
        <f ca="1">OFFSET(InputPriceData!G$15,CalculationsAndCharts!$A2009+$A$11,IF($C$7,8,0),1,1)</f>
        <v>620700</v>
      </c>
      <c r="D2009" s="4">
        <f ca="1">OFFSET(InputPriceData!C$15,CalculationsAndCharts!$A2009+$A$11,IF($C$7,8,0),1,1)</f>
        <v>15.9</v>
      </c>
      <c r="E2009" s="4">
        <f ca="1">OFFSET(InputPriceData!D$15,CalculationsAndCharts!$A2009+$A$11,IF($C$7,8,0),1,1)</f>
        <v>16.07</v>
      </c>
      <c r="F2009" s="4">
        <f ca="1">OFFSET(InputPriceData!E$15,CalculationsAndCharts!$A2009+$A$11,IF($C$7,8,0),1,1)</f>
        <v>15.86</v>
      </c>
      <c r="G2009" s="4">
        <f ca="1">OFFSET(InputPriceData!F$15,CalculationsAndCharts!$A2009+$A$11,IF($C$7,8,0),1,1)</f>
        <v>16.010000000000002</v>
      </c>
      <c r="H2009" s="128"/>
      <c r="I2009" s="128"/>
      <c r="K2009" s="124"/>
      <c r="L2009" s="279"/>
      <c r="M2009" s="281"/>
      <c r="N2009" s="280"/>
      <c r="O2009" s="4"/>
      <c r="P2009" s="4"/>
      <c r="Q2009" s="3"/>
      <c r="S2009" s="309">
        <f t="shared" ca="1" si="824"/>
        <v>17.72</v>
      </c>
      <c r="T2009" s="309">
        <f t="shared" ca="1" si="825"/>
        <v>15.5</v>
      </c>
      <c r="U2009" s="310">
        <f t="shared" ca="1" si="817"/>
        <v>0.22972972972973055</v>
      </c>
      <c r="V2009" s="310" t="b">
        <f t="shared" ca="1" si="826"/>
        <v>0</v>
      </c>
      <c r="W2009" s="3" t="b">
        <f t="shared" ca="1" si="827"/>
        <v>0</v>
      </c>
      <c r="X2009" s="3" t="str">
        <f t="shared" ca="1" si="828"/>
        <v/>
      </c>
      <c r="Y2009" s="3" t="str">
        <f t="shared" ca="1" si="818"/>
        <v/>
      </c>
      <c r="Z2009" s="3" t="str">
        <f t="shared" ca="1" si="829"/>
        <v/>
      </c>
      <c r="AA2009" s="3" t="str">
        <f t="shared" ca="1" si="830"/>
        <v/>
      </c>
      <c r="AB2009" s="205">
        <f t="shared" ca="1" si="831"/>
        <v>3306</v>
      </c>
      <c r="AC2009" s="205">
        <f t="shared" ca="1" si="832"/>
        <v>50</v>
      </c>
      <c r="AD2009" s="205">
        <f t="shared" ca="1" si="819"/>
        <v>66.12</v>
      </c>
      <c r="AE2009" s="205">
        <f t="shared" ca="1" si="820"/>
        <v>16.120000000000005</v>
      </c>
      <c r="AF2009" s="205">
        <f t="shared" ca="1" si="833"/>
        <v>3.2240000000000011</v>
      </c>
      <c r="AG2009" s="205"/>
      <c r="AH2009" s="205"/>
      <c r="AI2009" s="205"/>
      <c r="AJ2009" s="205"/>
      <c r="AK2009" s="4"/>
      <c r="AL2009" s="4"/>
      <c r="AM2009" s="309">
        <f t="shared" ca="1" si="834"/>
        <v>17.72</v>
      </c>
      <c r="AN2009" s="309">
        <f t="shared" ca="1" si="835"/>
        <v>15.5</v>
      </c>
      <c r="AO2009" s="310">
        <f t="shared" ca="1" si="836"/>
        <v>0.22972972972973055</v>
      </c>
      <c r="AP2009" s="310" t="b">
        <f t="shared" ca="1" si="837"/>
        <v>0</v>
      </c>
      <c r="AQ2009" s="309">
        <f t="shared" ca="1" si="838"/>
        <v>0</v>
      </c>
      <c r="AR2009" s="205">
        <f t="shared" ca="1" si="821"/>
        <v>0</v>
      </c>
      <c r="AS2009" s="45" t="b">
        <f t="shared" ca="1" si="822"/>
        <v>0</v>
      </c>
      <c r="AT2009">
        <f t="shared" ca="1" si="823"/>
        <v>0</v>
      </c>
      <c r="AU2009" t="b">
        <f t="shared" ca="1" si="839"/>
        <v>0</v>
      </c>
      <c r="AV2009" t="b">
        <f t="shared" ca="1" si="840"/>
        <v>0</v>
      </c>
      <c r="AW2009" s="266" t="b">
        <f t="shared" ca="1" si="841"/>
        <v>0</v>
      </c>
      <c r="AX2009" s="266" t="b">
        <f t="shared" ca="1" si="842"/>
        <v>0</v>
      </c>
      <c r="AY2009" s="266" t="b">
        <f t="shared" ca="1" si="843"/>
        <v>0</v>
      </c>
    </row>
    <row r="2010" spans="1:51" x14ac:dyDescent="0.25">
      <c r="A2010">
        <v>1978</v>
      </c>
      <c r="B2010" s="163">
        <f ca="1">OFFSET(InputPriceData!B$15,CalculationsAndCharts!$A2010+$A$11,0,1,1)</f>
        <v>39147</v>
      </c>
      <c r="C2010" s="3">
        <f ca="1">OFFSET(InputPriceData!G$15,CalculationsAndCharts!$A2010+$A$11,IF($C$7,8,0),1,1)</f>
        <v>766200</v>
      </c>
      <c r="D2010" s="4">
        <f ca="1">OFFSET(InputPriceData!C$15,CalculationsAndCharts!$A2010+$A$11,IF($C$7,8,0),1,1)</f>
        <v>15.47</v>
      </c>
      <c r="E2010" s="4">
        <f ca="1">OFFSET(InputPriceData!D$15,CalculationsAndCharts!$A2010+$A$11,IF($C$7,8,0),1,1)</f>
        <v>16.010000000000002</v>
      </c>
      <c r="F2010" s="4">
        <f ca="1">OFFSET(InputPriceData!E$15,CalculationsAndCharts!$A2010+$A$11,IF($C$7,8,0),1,1)</f>
        <v>15.45</v>
      </c>
      <c r="G2010" s="4">
        <f ca="1">OFFSET(InputPriceData!F$15,CalculationsAndCharts!$A2010+$A$11,IF($C$7,8,0),1,1)</f>
        <v>15.9</v>
      </c>
      <c r="H2010" s="128"/>
      <c r="I2010" s="128"/>
      <c r="K2010" s="124"/>
      <c r="L2010" s="279"/>
      <c r="M2010" s="281"/>
      <c r="N2010" s="280"/>
      <c r="O2010" s="4"/>
      <c r="P2010" s="4"/>
      <c r="Q2010" s="3"/>
      <c r="S2010" s="309">
        <f t="shared" ca="1" si="824"/>
        <v>17.72</v>
      </c>
      <c r="T2010" s="309">
        <f t="shared" ca="1" si="825"/>
        <v>15.5</v>
      </c>
      <c r="U2010" s="310">
        <f t="shared" ca="1" si="817"/>
        <v>0.18018018018018042</v>
      </c>
      <c r="V2010" s="310" t="b">
        <f t="shared" ca="1" si="826"/>
        <v>0</v>
      </c>
      <c r="W2010" s="3" t="b">
        <f t="shared" ca="1" si="827"/>
        <v>0</v>
      </c>
      <c r="X2010" s="3" t="str">
        <f t="shared" ca="1" si="828"/>
        <v/>
      </c>
      <c r="Y2010" s="3" t="str">
        <f t="shared" ca="1" si="818"/>
        <v/>
      </c>
      <c r="Z2010" s="3" t="str">
        <f t="shared" ca="1" si="829"/>
        <v/>
      </c>
      <c r="AA2010" s="3" t="str">
        <f t="shared" ca="1" si="830"/>
        <v/>
      </c>
      <c r="AB2010" s="205">
        <f t="shared" ca="1" si="831"/>
        <v>3306</v>
      </c>
      <c r="AC2010" s="205">
        <f t="shared" ca="1" si="832"/>
        <v>50</v>
      </c>
      <c r="AD2010" s="205">
        <f t="shared" ca="1" si="819"/>
        <v>66.12</v>
      </c>
      <c r="AE2010" s="205">
        <f t="shared" ca="1" si="820"/>
        <v>16.120000000000005</v>
      </c>
      <c r="AF2010" s="205">
        <f t="shared" ca="1" si="833"/>
        <v>3.2240000000000011</v>
      </c>
      <c r="AG2010" s="205"/>
      <c r="AH2010" s="205"/>
      <c r="AI2010" s="205"/>
      <c r="AJ2010" s="205"/>
      <c r="AK2010" s="4"/>
      <c r="AL2010" s="4"/>
      <c r="AM2010" s="309">
        <f t="shared" ca="1" si="834"/>
        <v>17.72</v>
      </c>
      <c r="AN2010" s="309">
        <f t="shared" ca="1" si="835"/>
        <v>15.5</v>
      </c>
      <c r="AO2010" s="310">
        <f t="shared" ca="1" si="836"/>
        <v>0.18018018018018042</v>
      </c>
      <c r="AP2010" s="310" t="b">
        <f t="shared" ca="1" si="837"/>
        <v>0</v>
      </c>
      <c r="AQ2010" s="309">
        <f t="shared" ca="1" si="838"/>
        <v>0</v>
      </c>
      <c r="AR2010" s="205">
        <f t="shared" ca="1" si="821"/>
        <v>0</v>
      </c>
      <c r="AS2010" s="45" t="b">
        <f t="shared" ca="1" si="822"/>
        <v>0</v>
      </c>
      <c r="AT2010">
        <f t="shared" ca="1" si="823"/>
        <v>0</v>
      </c>
      <c r="AU2010" t="b">
        <f t="shared" ca="1" si="839"/>
        <v>0</v>
      </c>
      <c r="AV2010" t="b">
        <f t="shared" ca="1" si="840"/>
        <v>0</v>
      </c>
      <c r="AW2010" s="266" t="b">
        <f t="shared" ca="1" si="841"/>
        <v>0</v>
      </c>
      <c r="AX2010" s="266" t="b">
        <f t="shared" ca="1" si="842"/>
        <v>0</v>
      </c>
      <c r="AY2010" s="266" t="b">
        <f t="shared" ca="1" si="843"/>
        <v>0</v>
      </c>
    </row>
    <row r="2011" spans="1:51" x14ac:dyDescent="0.25">
      <c r="A2011">
        <v>1979</v>
      </c>
      <c r="B2011" s="163">
        <f ca="1">OFFSET(InputPriceData!B$15,CalculationsAndCharts!$A2011+$A$11,0,1,1)</f>
        <v>39146</v>
      </c>
      <c r="C2011" s="3">
        <f ca="1">OFFSET(InputPriceData!G$15,CalculationsAndCharts!$A2011+$A$11,IF($C$7,8,0),1,1)</f>
        <v>749500</v>
      </c>
      <c r="D2011" s="4">
        <f ca="1">OFFSET(InputPriceData!C$15,CalculationsAndCharts!$A2011+$A$11,IF($C$7,8,0),1,1)</f>
        <v>15.83</v>
      </c>
      <c r="E2011" s="4">
        <f ca="1">OFFSET(InputPriceData!D$15,CalculationsAndCharts!$A2011+$A$11,IF($C$7,8,0),1,1)</f>
        <v>16.239999999999998</v>
      </c>
      <c r="F2011" s="4">
        <f ca="1">OFFSET(InputPriceData!E$15,CalculationsAndCharts!$A2011+$A$11,IF($C$7,8,0),1,1)</f>
        <v>15.48</v>
      </c>
      <c r="G2011" s="4">
        <f ca="1">OFFSET(InputPriceData!F$15,CalculationsAndCharts!$A2011+$A$11,IF($C$7,8,0),1,1)</f>
        <v>15.5</v>
      </c>
      <c r="H2011" s="128"/>
      <c r="I2011" s="128"/>
      <c r="K2011" s="124"/>
      <c r="L2011" s="279"/>
      <c r="M2011" s="281"/>
      <c r="N2011" s="280"/>
      <c r="O2011" s="4"/>
      <c r="P2011" s="4"/>
      <c r="Q2011" s="3"/>
      <c r="S2011" s="309">
        <f t="shared" ca="1" si="824"/>
        <v>17.72</v>
      </c>
      <c r="T2011" s="309">
        <f t="shared" ca="1" si="825"/>
        <v>15.5</v>
      </c>
      <c r="U2011" s="310">
        <f t="shared" ca="1" si="817"/>
        <v>0</v>
      </c>
      <c r="V2011" s="310" t="b">
        <f t="shared" ca="1" si="826"/>
        <v>0</v>
      </c>
      <c r="W2011" s="3" t="b">
        <f t="shared" ca="1" si="827"/>
        <v>0</v>
      </c>
      <c r="X2011" s="3" t="str">
        <f t="shared" ca="1" si="828"/>
        <v/>
      </c>
      <c r="Y2011" s="3" t="str">
        <f t="shared" ca="1" si="818"/>
        <v/>
      </c>
      <c r="Z2011" s="3" t="str">
        <f t="shared" ca="1" si="829"/>
        <v/>
      </c>
      <c r="AA2011" s="3" t="str">
        <f t="shared" ca="1" si="830"/>
        <v/>
      </c>
      <c r="AB2011" s="205">
        <f t="shared" ca="1" si="831"/>
        <v>3306</v>
      </c>
      <c r="AC2011" s="205">
        <f t="shared" ca="1" si="832"/>
        <v>50</v>
      </c>
      <c r="AD2011" s="205">
        <f t="shared" ca="1" si="819"/>
        <v>66.12</v>
      </c>
      <c r="AE2011" s="205">
        <f t="shared" ca="1" si="820"/>
        <v>16.120000000000005</v>
      </c>
      <c r="AF2011" s="205">
        <f t="shared" ca="1" si="833"/>
        <v>3.2240000000000011</v>
      </c>
      <c r="AG2011" s="205"/>
      <c r="AH2011" s="205"/>
      <c r="AI2011" s="205"/>
      <c r="AJ2011" s="205"/>
      <c r="AK2011" s="4"/>
      <c r="AL2011" s="4"/>
      <c r="AM2011" s="309">
        <f t="shared" ca="1" si="834"/>
        <v>17.72</v>
      </c>
      <c r="AN2011" s="309">
        <f t="shared" ca="1" si="835"/>
        <v>15.5</v>
      </c>
      <c r="AO2011" s="310">
        <f t="shared" ca="1" si="836"/>
        <v>0</v>
      </c>
      <c r="AP2011" s="310" t="b">
        <f t="shared" ca="1" si="837"/>
        <v>0</v>
      </c>
      <c r="AQ2011" s="309">
        <f t="shared" ca="1" si="838"/>
        <v>0</v>
      </c>
      <c r="AR2011" s="205">
        <f t="shared" ca="1" si="821"/>
        <v>0</v>
      </c>
      <c r="AS2011" s="45" t="b">
        <f t="shared" ca="1" si="822"/>
        <v>0</v>
      </c>
      <c r="AT2011">
        <f t="shared" ca="1" si="823"/>
        <v>0</v>
      </c>
      <c r="AU2011" t="b">
        <f t="shared" ca="1" si="839"/>
        <v>0</v>
      </c>
      <c r="AV2011" t="b">
        <f t="shared" ca="1" si="840"/>
        <v>0</v>
      </c>
      <c r="AW2011" s="266" t="b">
        <f t="shared" ca="1" si="841"/>
        <v>0</v>
      </c>
      <c r="AX2011" s="266" t="b">
        <f t="shared" ca="1" si="842"/>
        <v>0</v>
      </c>
      <c r="AY2011" s="266" t="b">
        <f t="shared" ca="1" si="843"/>
        <v>0</v>
      </c>
    </row>
    <row r="2012" spans="1:51" x14ac:dyDescent="0.25">
      <c r="A2012">
        <v>1980</v>
      </c>
      <c r="B2012" s="163">
        <f ca="1">OFFSET(InputPriceData!B$15,CalculationsAndCharts!$A2012+$A$11,0,1,1)</f>
        <v>39143</v>
      </c>
      <c r="C2012" s="3">
        <f ca="1">OFFSET(InputPriceData!G$15,CalculationsAndCharts!$A2012+$A$11,IF($C$7,8,0),1,1)</f>
        <v>466400</v>
      </c>
      <c r="D2012" s="4">
        <f ca="1">OFFSET(InputPriceData!C$15,CalculationsAndCharts!$A2012+$A$11,IF($C$7,8,0),1,1)</f>
        <v>15.95</v>
      </c>
      <c r="E2012" s="4">
        <f ca="1">OFFSET(InputPriceData!D$15,CalculationsAndCharts!$A2012+$A$11,IF($C$7,8,0),1,1)</f>
        <v>16.25</v>
      </c>
      <c r="F2012" s="4">
        <f ca="1">OFFSET(InputPriceData!E$15,CalculationsAndCharts!$A2012+$A$11,IF($C$7,8,0),1,1)</f>
        <v>15.88</v>
      </c>
      <c r="G2012" s="4">
        <f ca="1">OFFSET(InputPriceData!F$15,CalculationsAndCharts!$A2012+$A$11,IF($C$7,8,0),1,1)</f>
        <v>15.97</v>
      </c>
      <c r="H2012" s="128"/>
      <c r="I2012" s="128"/>
      <c r="K2012" s="124"/>
      <c r="L2012" s="279"/>
      <c r="M2012" s="281"/>
      <c r="N2012" s="280"/>
      <c r="O2012" s="4"/>
      <c r="P2012" s="4"/>
      <c r="Q2012" s="3"/>
      <c r="S2012" s="309">
        <f t="shared" ca="1" si="824"/>
        <v>17.72</v>
      </c>
      <c r="T2012" s="309">
        <f t="shared" ca="1" si="825"/>
        <v>15.97</v>
      </c>
      <c r="U2012" s="310">
        <f t="shared" ca="1" si="817"/>
        <v>0</v>
      </c>
      <c r="V2012" s="310" t="b">
        <f t="shared" ca="1" si="826"/>
        <v>0</v>
      </c>
      <c r="W2012" s="3" t="b">
        <f t="shared" ca="1" si="827"/>
        <v>0</v>
      </c>
      <c r="X2012" s="3" t="str">
        <f t="shared" ca="1" si="828"/>
        <v/>
      </c>
      <c r="Y2012" s="3" t="str">
        <f t="shared" ca="1" si="818"/>
        <v/>
      </c>
      <c r="Z2012" s="3" t="str">
        <f t="shared" ca="1" si="829"/>
        <v/>
      </c>
      <c r="AA2012" s="3" t="str">
        <f t="shared" ca="1" si="830"/>
        <v/>
      </c>
      <c r="AB2012" s="205">
        <f t="shared" ca="1" si="831"/>
        <v>3306</v>
      </c>
      <c r="AC2012" s="205">
        <f t="shared" ca="1" si="832"/>
        <v>50</v>
      </c>
      <c r="AD2012" s="205">
        <f t="shared" ca="1" si="819"/>
        <v>66.12</v>
      </c>
      <c r="AE2012" s="205">
        <f t="shared" ca="1" si="820"/>
        <v>16.120000000000005</v>
      </c>
      <c r="AF2012" s="205">
        <f t="shared" ca="1" si="833"/>
        <v>3.2240000000000011</v>
      </c>
      <c r="AG2012" s="205"/>
      <c r="AH2012" s="205"/>
      <c r="AI2012" s="205"/>
      <c r="AJ2012" s="205"/>
      <c r="AK2012" s="4"/>
      <c r="AL2012" s="4"/>
      <c r="AM2012" s="309">
        <f t="shared" ca="1" si="834"/>
        <v>17.72</v>
      </c>
      <c r="AN2012" s="309">
        <f t="shared" ca="1" si="835"/>
        <v>15.97</v>
      </c>
      <c r="AO2012" s="310">
        <f t="shared" ca="1" si="836"/>
        <v>0</v>
      </c>
      <c r="AP2012" s="310" t="b">
        <f t="shared" ca="1" si="837"/>
        <v>0</v>
      </c>
      <c r="AQ2012" s="309">
        <f t="shared" ca="1" si="838"/>
        <v>0</v>
      </c>
      <c r="AR2012" s="205">
        <f t="shared" ca="1" si="821"/>
        <v>0</v>
      </c>
      <c r="AS2012" s="45" t="b">
        <f t="shared" ca="1" si="822"/>
        <v>0</v>
      </c>
      <c r="AT2012">
        <f t="shared" ca="1" si="823"/>
        <v>0</v>
      </c>
      <c r="AU2012" t="b">
        <f t="shared" ca="1" si="839"/>
        <v>0</v>
      </c>
      <c r="AV2012" t="b">
        <f t="shared" ca="1" si="840"/>
        <v>0</v>
      </c>
      <c r="AW2012" s="266" t="b">
        <f t="shared" ca="1" si="841"/>
        <v>0</v>
      </c>
      <c r="AX2012" s="266" t="b">
        <f t="shared" ca="1" si="842"/>
        <v>0</v>
      </c>
      <c r="AY2012" s="266" t="b">
        <f t="shared" ca="1" si="843"/>
        <v>1</v>
      </c>
    </row>
    <row r="2013" spans="1:51" x14ac:dyDescent="0.25">
      <c r="A2013">
        <v>1981</v>
      </c>
      <c r="B2013" s="163">
        <f ca="1">OFFSET(InputPriceData!B$15,CalculationsAndCharts!$A2013+$A$11,0,1,1)</f>
        <v>39142</v>
      </c>
      <c r="C2013" s="3">
        <f ca="1">OFFSET(InputPriceData!G$15,CalculationsAndCharts!$A2013+$A$11,IF($C$7,8,0),1,1)</f>
        <v>335300</v>
      </c>
      <c r="D2013" s="4">
        <f ca="1">OFFSET(InputPriceData!C$15,CalculationsAndCharts!$A2013+$A$11,IF($C$7,8,0),1,1)</f>
        <v>16.25</v>
      </c>
      <c r="E2013" s="4">
        <f ca="1">OFFSET(InputPriceData!D$15,CalculationsAndCharts!$A2013+$A$11,IF($C$7,8,0),1,1)</f>
        <v>16.59</v>
      </c>
      <c r="F2013" s="4">
        <f ca="1">OFFSET(InputPriceData!E$15,CalculationsAndCharts!$A2013+$A$11,IF($C$7,8,0),1,1)</f>
        <v>15.78</v>
      </c>
      <c r="G2013" s="4">
        <f ca="1">OFFSET(InputPriceData!F$15,CalculationsAndCharts!$A2013+$A$11,IF($C$7,8,0),1,1)</f>
        <v>16.34</v>
      </c>
      <c r="H2013" s="128"/>
      <c r="I2013" s="128"/>
      <c r="K2013" s="124"/>
      <c r="L2013" s="279"/>
      <c r="M2013" s="281"/>
      <c r="N2013" s="280"/>
      <c r="O2013" s="4"/>
      <c r="P2013" s="4"/>
      <c r="Q2013" s="3"/>
      <c r="S2013" s="309">
        <f t="shared" ca="1" si="824"/>
        <v>17.72</v>
      </c>
      <c r="T2013" s="309">
        <f t="shared" ca="1" si="825"/>
        <v>16.34</v>
      </c>
      <c r="U2013" s="310">
        <f t="shared" ca="1" si="817"/>
        <v>0</v>
      </c>
      <c r="V2013" s="310" t="b">
        <f t="shared" ca="1" si="826"/>
        <v>0</v>
      </c>
      <c r="W2013" s="3" t="b">
        <f t="shared" ca="1" si="827"/>
        <v>0</v>
      </c>
      <c r="X2013" s="3" t="str">
        <f t="shared" ca="1" si="828"/>
        <v/>
      </c>
      <c r="Y2013" s="3" t="str">
        <f t="shared" ca="1" si="818"/>
        <v/>
      </c>
      <c r="Z2013" s="3" t="str">
        <f t="shared" ca="1" si="829"/>
        <v/>
      </c>
      <c r="AA2013" s="3" t="str">
        <f t="shared" ca="1" si="830"/>
        <v/>
      </c>
      <c r="AB2013" s="205">
        <f t="shared" ca="1" si="831"/>
        <v>3306</v>
      </c>
      <c r="AC2013" s="205">
        <f t="shared" ca="1" si="832"/>
        <v>50</v>
      </c>
      <c r="AD2013" s="205">
        <f t="shared" ca="1" si="819"/>
        <v>66.12</v>
      </c>
      <c r="AE2013" s="205">
        <f t="shared" ca="1" si="820"/>
        <v>16.120000000000005</v>
      </c>
      <c r="AF2013" s="205">
        <f t="shared" ca="1" si="833"/>
        <v>3.2240000000000011</v>
      </c>
      <c r="AG2013" s="205"/>
      <c r="AH2013" s="205"/>
      <c r="AI2013" s="205"/>
      <c r="AJ2013" s="205"/>
      <c r="AK2013" s="4"/>
      <c r="AL2013" s="4"/>
      <c r="AM2013" s="309">
        <f t="shared" ca="1" si="834"/>
        <v>17.72</v>
      </c>
      <c r="AN2013" s="309">
        <f t="shared" ca="1" si="835"/>
        <v>16.34</v>
      </c>
      <c r="AO2013" s="310">
        <f t="shared" ca="1" si="836"/>
        <v>0</v>
      </c>
      <c r="AP2013" s="310" t="b">
        <f t="shared" ca="1" si="837"/>
        <v>0</v>
      </c>
      <c r="AQ2013" s="309">
        <f t="shared" ca="1" si="838"/>
        <v>0.49349999999999994</v>
      </c>
      <c r="AR2013" s="205">
        <f t="shared" ca="1" si="821"/>
        <v>15.956499999999998</v>
      </c>
      <c r="AS2013" s="45" t="b">
        <f t="shared" ca="1" si="822"/>
        <v>1</v>
      </c>
      <c r="AT2013">
        <f t="shared" ca="1" si="823"/>
        <v>2</v>
      </c>
      <c r="AU2013" t="b">
        <f t="shared" ca="1" si="839"/>
        <v>0</v>
      </c>
      <c r="AV2013" t="b">
        <f t="shared" ca="1" si="840"/>
        <v>1</v>
      </c>
      <c r="AW2013" s="266" t="b">
        <f t="shared" ca="1" si="841"/>
        <v>0</v>
      </c>
      <c r="AX2013" s="266" t="b">
        <f t="shared" ca="1" si="842"/>
        <v>1</v>
      </c>
      <c r="AY2013" s="266" t="b">
        <f t="shared" ca="1" si="843"/>
        <v>0</v>
      </c>
    </row>
    <row r="2014" spans="1:51" x14ac:dyDescent="0.25">
      <c r="A2014">
        <v>1982</v>
      </c>
      <c r="B2014" s="163">
        <f ca="1">OFFSET(InputPriceData!B$15,CalculationsAndCharts!$A2014+$A$11,0,1,1)</f>
        <v>39141</v>
      </c>
      <c r="C2014" s="3">
        <f ca="1">OFFSET(InputPriceData!G$15,CalculationsAndCharts!$A2014+$A$11,IF($C$7,8,0),1,1)</f>
        <v>495200</v>
      </c>
      <c r="D2014" s="4">
        <f ca="1">OFFSET(InputPriceData!C$15,CalculationsAndCharts!$A2014+$A$11,IF($C$7,8,0),1,1)</f>
        <v>16.45</v>
      </c>
      <c r="E2014" s="4">
        <f ca="1">OFFSET(InputPriceData!D$15,CalculationsAndCharts!$A2014+$A$11,IF($C$7,8,0),1,1)</f>
        <v>17.03</v>
      </c>
      <c r="F2014" s="4">
        <f ca="1">OFFSET(InputPriceData!E$15,CalculationsAndCharts!$A2014+$A$11,IF($C$7,8,0),1,1)</f>
        <v>16.260000000000002</v>
      </c>
      <c r="G2014" s="4">
        <f ca="1">OFFSET(InputPriceData!F$15,CalculationsAndCharts!$A2014+$A$11,IF($C$7,8,0),1,1)</f>
        <v>16.510000000000002</v>
      </c>
      <c r="H2014" s="128"/>
      <c r="I2014" s="128"/>
      <c r="K2014" s="124"/>
      <c r="L2014" s="279"/>
      <c r="M2014" s="281"/>
      <c r="N2014" s="280"/>
      <c r="O2014" s="4"/>
      <c r="P2014" s="4"/>
      <c r="Q2014" s="3"/>
      <c r="S2014" s="309">
        <f t="shared" ca="1" si="824"/>
        <v>17.72</v>
      </c>
      <c r="T2014" s="309">
        <f t="shared" ca="1" si="825"/>
        <v>16.46</v>
      </c>
      <c r="U2014" s="310">
        <f t="shared" ca="1" si="817"/>
        <v>3.9682539682540312E-2</v>
      </c>
      <c r="V2014" s="310" t="b">
        <f t="shared" ca="1" si="826"/>
        <v>0</v>
      </c>
      <c r="W2014" s="3" t="b">
        <f t="shared" ca="1" si="827"/>
        <v>0</v>
      </c>
      <c r="X2014" s="3" t="str">
        <f t="shared" ca="1" si="828"/>
        <v/>
      </c>
      <c r="Y2014" s="3" t="str">
        <f t="shared" ca="1" si="818"/>
        <v/>
      </c>
      <c r="Z2014" s="3" t="str">
        <f t="shared" ca="1" si="829"/>
        <v/>
      </c>
      <c r="AA2014" s="3" t="str">
        <f t="shared" ca="1" si="830"/>
        <v/>
      </c>
      <c r="AB2014" s="205">
        <f t="shared" ca="1" si="831"/>
        <v>3306</v>
      </c>
      <c r="AC2014" s="205">
        <f t="shared" ca="1" si="832"/>
        <v>50</v>
      </c>
      <c r="AD2014" s="205">
        <f t="shared" ca="1" si="819"/>
        <v>66.12</v>
      </c>
      <c r="AE2014" s="205">
        <f t="shared" ca="1" si="820"/>
        <v>16.120000000000005</v>
      </c>
      <c r="AF2014" s="205">
        <f t="shared" ca="1" si="833"/>
        <v>3.2240000000000011</v>
      </c>
      <c r="AG2014" s="205"/>
      <c r="AH2014" s="205"/>
      <c r="AI2014" s="205"/>
      <c r="AJ2014" s="205"/>
      <c r="AK2014" s="4"/>
      <c r="AL2014" s="4"/>
      <c r="AM2014" s="309">
        <f t="shared" ca="1" si="834"/>
        <v>17.72</v>
      </c>
      <c r="AN2014" s="309">
        <f t="shared" ca="1" si="835"/>
        <v>16.46</v>
      </c>
      <c r="AO2014" s="310">
        <f t="shared" ca="1" si="836"/>
        <v>3.9682539682540312E-2</v>
      </c>
      <c r="AP2014" s="310" t="b">
        <f t="shared" ca="1" si="837"/>
        <v>0</v>
      </c>
      <c r="AQ2014" s="309">
        <f t="shared" ca="1" si="838"/>
        <v>0.49349999999999994</v>
      </c>
      <c r="AR2014" s="205">
        <f t="shared" ca="1" si="821"/>
        <v>15.956499999999998</v>
      </c>
      <c r="AS2014" s="45" t="b">
        <f t="shared" ca="1" si="822"/>
        <v>0</v>
      </c>
      <c r="AT2014">
        <f t="shared" ca="1" si="823"/>
        <v>1</v>
      </c>
      <c r="AU2014" t="b">
        <f t="shared" ca="1" si="839"/>
        <v>0</v>
      </c>
      <c r="AV2014" t="b">
        <f t="shared" ca="1" si="840"/>
        <v>0</v>
      </c>
      <c r="AW2014" s="266" t="b">
        <f t="shared" ca="1" si="841"/>
        <v>1</v>
      </c>
      <c r="AX2014" s="266" t="b">
        <f t="shared" ca="1" si="842"/>
        <v>1</v>
      </c>
      <c r="AY2014" s="266" t="b">
        <f t="shared" ca="1" si="843"/>
        <v>0</v>
      </c>
    </row>
    <row r="2015" spans="1:51" x14ac:dyDescent="0.25">
      <c r="A2015">
        <v>1983</v>
      </c>
      <c r="B2015" s="163">
        <f ca="1">OFFSET(InputPriceData!B$15,CalculationsAndCharts!$A2015+$A$11,0,1,1)</f>
        <v>39140</v>
      </c>
      <c r="C2015" s="3">
        <f ca="1">OFFSET(InputPriceData!G$15,CalculationsAndCharts!$A2015+$A$11,IF($C$7,8,0),1,1)</f>
        <v>542000</v>
      </c>
      <c r="D2015" s="4">
        <f ca="1">OFFSET(InputPriceData!C$15,CalculationsAndCharts!$A2015+$A$11,IF($C$7,8,0),1,1)</f>
        <v>16.920000000000002</v>
      </c>
      <c r="E2015" s="4">
        <f ca="1">OFFSET(InputPriceData!D$15,CalculationsAndCharts!$A2015+$A$11,IF($C$7,8,0),1,1)</f>
        <v>16.920000000000002</v>
      </c>
      <c r="F2015" s="4">
        <f ca="1">OFFSET(InputPriceData!E$15,CalculationsAndCharts!$A2015+$A$11,IF($C$7,8,0),1,1)</f>
        <v>16.37</v>
      </c>
      <c r="G2015" s="4">
        <f ca="1">OFFSET(InputPriceData!F$15,CalculationsAndCharts!$A2015+$A$11,IF($C$7,8,0),1,1)</f>
        <v>16.46</v>
      </c>
      <c r="H2015" s="128"/>
      <c r="I2015" s="128"/>
      <c r="K2015" s="124"/>
      <c r="L2015" s="279"/>
      <c r="M2015" s="281"/>
      <c r="N2015" s="280"/>
      <c r="O2015" s="4"/>
      <c r="P2015" s="4"/>
      <c r="Q2015" s="3"/>
      <c r="S2015" s="309">
        <f t="shared" ca="1" si="824"/>
        <v>17.72</v>
      </c>
      <c r="T2015" s="309">
        <f t="shared" ca="1" si="825"/>
        <v>16.46</v>
      </c>
      <c r="U2015" s="310">
        <f t="shared" ca="1" si="817"/>
        <v>0</v>
      </c>
      <c r="V2015" s="310" t="b">
        <f t="shared" ca="1" si="826"/>
        <v>1</v>
      </c>
      <c r="W2015" s="3" t="b">
        <f t="shared" ca="1" si="827"/>
        <v>0</v>
      </c>
      <c r="X2015" s="3" t="str">
        <f t="shared" ca="1" si="828"/>
        <v/>
      </c>
      <c r="Y2015" s="3" t="str">
        <f t="shared" ca="1" si="818"/>
        <v/>
      </c>
      <c r="Z2015" s="3" t="str">
        <f t="shared" ca="1" si="829"/>
        <v/>
      </c>
      <c r="AA2015" s="3" t="str">
        <f t="shared" ca="1" si="830"/>
        <v/>
      </c>
      <c r="AB2015" s="205">
        <f t="shared" ca="1" si="831"/>
        <v>3306</v>
      </c>
      <c r="AC2015" s="205">
        <f t="shared" ca="1" si="832"/>
        <v>50</v>
      </c>
      <c r="AD2015" s="205">
        <f t="shared" ca="1" si="819"/>
        <v>66.12</v>
      </c>
      <c r="AE2015" s="205">
        <f t="shared" ca="1" si="820"/>
        <v>16.120000000000005</v>
      </c>
      <c r="AF2015" s="205">
        <f t="shared" ca="1" si="833"/>
        <v>3.2240000000000011</v>
      </c>
      <c r="AG2015" s="205"/>
      <c r="AH2015" s="205"/>
      <c r="AI2015" s="205"/>
      <c r="AJ2015" s="205"/>
      <c r="AK2015" s="4"/>
      <c r="AL2015" s="4"/>
      <c r="AM2015" s="309">
        <f t="shared" ca="1" si="834"/>
        <v>17.72</v>
      </c>
      <c r="AN2015" s="309">
        <f t="shared" ca="1" si="835"/>
        <v>16.46</v>
      </c>
      <c r="AO2015" s="310">
        <f t="shared" ca="1" si="836"/>
        <v>0</v>
      </c>
      <c r="AP2015" s="310" t="b">
        <f t="shared" ca="1" si="837"/>
        <v>1</v>
      </c>
      <c r="AQ2015" s="309">
        <f t="shared" ca="1" si="838"/>
        <v>0</v>
      </c>
      <c r="AR2015" s="205">
        <f t="shared" ca="1" si="821"/>
        <v>0</v>
      </c>
      <c r="AS2015" s="45" t="b">
        <f t="shared" ca="1" si="822"/>
        <v>0</v>
      </c>
      <c r="AT2015">
        <f t="shared" ca="1" si="823"/>
        <v>0</v>
      </c>
      <c r="AU2015" t="b">
        <f t="shared" ca="1" si="839"/>
        <v>0</v>
      </c>
      <c r="AV2015" t="b">
        <f t="shared" ca="1" si="840"/>
        <v>0</v>
      </c>
      <c r="AW2015" s="266" t="b">
        <f t="shared" ca="1" si="841"/>
        <v>0</v>
      </c>
      <c r="AX2015" s="266" t="b">
        <f t="shared" ca="1" si="842"/>
        <v>0</v>
      </c>
      <c r="AY2015" s="266" t="b">
        <f t="shared" ca="1" si="843"/>
        <v>0</v>
      </c>
    </row>
    <row r="2016" spans="1:51" x14ac:dyDescent="0.25">
      <c r="A2016">
        <v>1984</v>
      </c>
      <c r="B2016" s="163">
        <f ca="1">OFFSET(InputPriceData!B$15,CalculationsAndCharts!$A2016+$A$11,0,1,1)</f>
        <v>39139</v>
      </c>
      <c r="C2016" s="3">
        <f ca="1">OFFSET(InputPriceData!G$15,CalculationsAndCharts!$A2016+$A$11,IF($C$7,8,0),1,1)</f>
        <v>505900</v>
      </c>
      <c r="D2016" s="4">
        <f ca="1">OFFSET(InputPriceData!C$15,CalculationsAndCharts!$A2016+$A$11,IF($C$7,8,0),1,1)</f>
        <v>17.739999999999998</v>
      </c>
      <c r="E2016" s="4">
        <f ca="1">OFFSET(InputPriceData!D$15,CalculationsAndCharts!$A2016+$A$11,IF($C$7,8,0),1,1)</f>
        <v>17.739999999999998</v>
      </c>
      <c r="F2016" s="4">
        <f ca="1">OFFSET(InputPriceData!E$15,CalculationsAndCharts!$A2016+$A$11,IF($C$7,8,0),1,1)</f>
        <v>17.010000000000002</v>
      </c>
      <c r="G2016" s="4">
        <f ca="1">OFFSET(InputPriceData!F$15,CalculationsAndCharts!$A2016+$A$11,IF($C$7,8,0),1,1)</f>
        <v>17.18</v>
      </c>
      <c r="H2016" s="128"/>
      <c r="I2016" s="128"/>
      <c r="K2016" s="124"/>
      <c r="L2016" s="279"/>
      <c r="M2016" s="281"/>
      <c r="N2016" s="280"/>
      <c r="O2016" s="4"/>
      <c r="P2016" s="4"/>
      <c r="Q2016" s="3"/>
      <c r="S2016" s="309">
        <f t="shared" ca="1" si="824"/>
        <v>17.72</v>
      </c>
      <c r="T2016" s="309">
        <f t="shared" ca="1" si="825"/>
        <v>16.86</v>
      </c>
      <c r="U2016" s="310">
        <f t="shared" ca="1" si="817"/>
        <v>0.3720930232558145</v>
      </c>
      <c r="V2016" s="310" t="b">
        <f t="shared" ca="1" si="826"/>
        <v>0</v>
      </c>
      <c r="W2016" s="3" t="b">
        <f t="shared" ca="1" si="827"/>
        <v>0</v>
      </c>
      <c r="X2016" s="3" t="str">
        <f t="shared" ca="1" si="828"/>
        <v/>
      </c>
      <c r="Y2016" s="3" t="str">
        <f t="shared" ca="1" si="818"/>
        <v/>
      </c>
      <c r="Z2016" s="3" t="str">
        <f t="shared" ca="1" si="829"/>
        <v/>
      </c>
      <c r="AA2016" s="3" t="str">
        <f t="shared" ca="1" si="830"/>
        <v/>
      </c>
      <c r="AB2016" s="205">
        <f t="shared" ca="1" si="831"/>
        <v>3306</v>
      </c>
      <c r="AC2016" s="205">
        <f t="shared" ca="1" si="832"/>
        <v>50</v>
      </c>
      <c r="AD2016" s="205">
        <f t="shared" ca="1" si="819"/>
        <v>66.12</v>
      </c>
      <c r="AE2016" s="205">
        <f t="shared" ca="1" si="820"/>
        <v>16.120000000000005</v>
      </c>
      <c r="AF2016" s="205">
        <f t="shared" ca="1" si="833"/>
        <v>3.2240000000000011</v>
      </c>
      <c r="AG2016" s="205"/>
      <c r="AH2016" s="205"/>
      <c r="AI2016" s="205"/>
      <c r="AJ2016" s="205"/>
      <c r="AK2016" s="4"/>
      <c r="AL2016" s="4"/>
      <c r="AM2016" s="309">
        <f t="shared" ca="1" si="834"/>
        <v>17.72</v>
      </c>
      <c r="AN2016" s="309">
        <f t="shared" ca="1" si="835"/>
        <v>16.86</v>
      </c>
      <c r="AO2016" s="310">
        <f t="shared" ca="1" si="836"/>
        <v>0.3720930232558145</v>
      </c>
      <c r="AP2016" s="310" t="b">
        <f t="shared" ca="1" si="837"/>
        <v>0</v>
      </c>
      <c r="AQ2016" s="309">
        <f t="shared" ca="1" si="838"/>
        <v>0</v>
      </c>
      <c r="AR2016" s="205">
        <f t="shared" ca="1" si="821"/>
        <v>0</v>
      </c>
      <c r="AS2016" s="45" t="b">
        <f t="shared" ca="1" si="822"/>
        <v>0</v>
      </c>
      <c r="AT2016">
        <f t="shared" ca="1" si="823"/>
        <v>0</v>
      </c>
      <c r="AU2016" t="b">
        <f t="shared" ca="1" si="839"/>
        <v>0</v>
      </c>
      <c r="AV2016" t="b">
        <f t="shared" ca="1" si="840"/>
        <v>0</v>
      </c>
      <c r="AW2016" s="266" t="b">
        <f t="shared" ca="1" si="841"/>
        <v>0</v>
      </c>
      <c r="AX2016" s="266" t="b">
        <f t="shared" ca="1" si="842"/>
        <v>0</v>
      </c>
      <c r="AY2016" s="266" t="b">
        <f t="shared" ca="1" si="843"/>
        <v>0</v>
      </c>
    </row>
    <row r="2017" spans="1:51" x14ac:dyDescent="0.25">
      <c r="A2017">
        <v>1985</v>
      </c>
      <c r="B2017" s="163">
        <f ca="1">OFFSET(InputPriceData!B$15,CalculationsAndCharts!$A2017+$A$11,0,1,1)</f>
        <v>39136</v>
      </c>
      <c r="C2017" s="3">
        <f ca="1">OFFSET(InputPriceData!G$15,CalculationsAndCharts!$A2017+$A$11,IF($C$7,8,0),1,1)</f>
        <v>250800</v>
      </c>
      <c r="D2017" s="4">
        <f ca="1">OFFSET(InputPriceData!C$15,CalculationsAndCharts!$A2017+$A$11,IF($C$7,8,0),1,1)</f>
        <v>17.55</v>
      </c>
      <c r="E2017" s="4">
        <f ca="1">OFFSET(InputPriceData!D$15,CalculationsAndCharts!$A2017+$A$11,IF($C$7,8,0),1,1)</f>
        <v>17.670000000000002</v>
      </c>
      <c r="F2017" s="4">
        <f ca="1">OFFSET(InputPriceData!E$15,CalculationsAndCharts!$A2017+$A$11,IF($C$7,8,0),1,1)</f>
        <v>17.36</v>
      </c>
      <c r="G2017" s="4">
        <f ca="1">OFFSET(InputPriceData!F$15,CalculationsAndCharts!$A2017+$A$11,IF($C$7,8,0),1,1)</f>
        <v>17.62</v>
      </c>
      <c r="H2017" s="128"/>
      <c r="I2017" s="128"/>
      <c r="K2017" s="124"/>
      <c r="L2017" s="279"/>
      <c r="M2017" s="281"/>
      <c r="N2017" s="280"/>
      <c r="O2017" s="4"/>
      <c r="P2017" s="4"/>
      <c r="Q2017" s="3"/>
      <c r="S2017" s="309">
        <f t="shared" ca="1" si="824"/>
        <v>17.72</v>
      </c>
      <c r="T2017" s="309">
        <f t="shared" ca="1" si="825"/>
        <v>16.739999999999998</v>
      </c>
      <c r="U2017" s="310">
        <f t="shared" ref="U2017:U2080" ca="1" si="844">IFERROR((G2017- T2017)/(S2017-T2017),0)</f>
        <v>0.89795918367347161</v>
      </c>
      <c r="V2017" s="310" t="b">
        <f t="shared" ca="1" si="826"/>
        <v>0</v>
      </c>
      <c r="W2017" s="3" t="b">
        <f t="shared" ca="1" si="827"/>
        <v>0</v>
      </c>
      <c r="X2017" s="3" t="str">
        <f t="shared" ca="1" si="828"/>
        <v/>
      </c>
      <c r="Y2017" s="3" t="str">
        <f t="shared" ref="Y2017:Y2080" ca="1" si="845">IF(W2017,IFERROR(100*(G2017-X2017)/X2017,0),"")</f>
        <v/>
      </c>
      <c r="Z2017" s="3" t="str">
        <f t="shared" ca="1" si="829"/>
        <v/>
      </c>
      <c r="AA2017" s="3" t="str">
        <f t="shared" ca="1" si="830"/>
        <v/>
      </c>
      <c r="AB2017" s="205">
        <f t="shared" ca="1" si="831"/>
        <v>3306</v>
      </c>
      <c r="AC2017" s="205">
        <f t="shared" ca="1" si="832"/>
        <v>50</v>
      </c>
      <c r="AD2017" s="205">
        <f t="shared" ref="AD2017:AD2080" ca="1" si="846">IFERROR(AB2017/AC2017,0)</f>
        <v>66.12</v>
      </c>
      <c r="AE2017" s="205">
        <f t="shared" ref="AE2017:AE2080" ca="1" si="847">IFERROR(AB2017/AC2017-50,0)</f>
        <v>16.120000000000005</v>
      </c>
      <c r="AF2017" s="205">
        <f t="shared" ca="1" si="833"/>
        <v>3.2240000000000011</v>
      </c>
      <c r="AG2017" s="205"/>
      <c r="AH2017" s="205"/>
      <c r="AI2017" s="205"/>
      <c r="AJ2017" s="205"/>
      <c r="AK2017" s="4"/>
      <c r="AL2017" s="4"/>
      <c r="AM2017" s="309">
        <f t="shared" ca="1" si="834"/>
        <v>17.72</v>
      </c>
      <c r="AN2017" s="309">
        <f t="shared" ca="1" si="835"/>
        <v>16.86</v>
      </c>
      <c r="AO2017" s="310">
        <f t="shared" ca="1" si="836"/>
        <v>0.88372093023256049</v>
      </c>
      <c r="AP2017" s="310" t="b">
        <f t="shared" ca="1" si="837"/>
        <v>0</v>
      </c>
      <c r="AQ2017" s="309">
        <f t="shared" ca="1" si="838"/>
        <v>0</v>
      </c>
      <c r="AR2017" s="205">
        <f t="shared" ref="AR2017:AR2080" ca="1" si="848">IF(AND(NOT(AX2018),AW2017),D2017*(1-$E$22),IF(AX2017,AR2018,0))</f>
        <v>0</v>
      </c>
      <c r="AS2017" s="45" t="b">
        <f t="shared" ref="AS2017:AS2080" ca="1" si="849">AND(AX2017,F2017&lt;AR2017)</f>
        <v>0</v>
      </c>
      <c r="AT2017">
        <f t="shared" ref="AT2017:AT2080" ca="1" si="850">IF(AX2017,AT2018+1,0)</f>
        <v>0</v>
      </c>
      <c r="AU2017" t="b">
        <f t="shared" ca="1" si="839"/>
        <v>0</v>
      </c>
      <c r="AV2017" t="b">
        <f t="shared" ca="1" si="840"/>
        <v>0</v>
      </c>
      <c r="AW2017" s="266" t="b">
        <f t="shared" ca="1" si="841"/>
        <v>0</v>
      </c>
      <c r="AX2017" s="266" t="b">
        <f t="shared" ca="1" si="842"/>
        <v>0</v>
      </c>
      <c r="AY2017" s="266" t="b">
        <f t="shared" ca="1" si="843"/>
        <v>0</v>
      </c>
    </row>
    <row r="2018" spans="1:51" x14ac:dyDescent="0.25">
      <c r="A2018">
        <v>1986</v>
      </c>
      <c r="B2018" s="163">
        <f ca="1">OFFSET(InputPriceData!B$15,CalculationsAndCharts!$A2018+$A$11,0,1,1)</f>
        <v>39135</v>
      </c>
      <c r="C2018" s="3">
        <f ca="1">OFFSET(InputPriceData!G$15,CalculationsAndCharts!$A2018+$A$11,IF($C$7,8,0),1,1)</f>
        <v>377300</v>
      </c>
      <c r="D2018" s="4">
        <f ca="1">OFFSET(InputPriceData!C$15,CalculationsAndCharts!$A2018+$A$11,IF($C$7,8,0),1,1)</f>
        <v>17.71</v>
      </c>
      <c r="E2018" s="4">
        <f ca="1">OFFSET(InputPriceData!D$15,CalculationsAndCharts!$A2018+$A$11,IF($C$7,8,0),1,1)</f>
        <v>17.809999999999999</v>
      </c>
      <c r="F2018" s="4">
        <f ca="1">OFFSET(InputPriceData!E$15,CalculationsAndCharts!$A2018+$A$11,IF($C$7,8,0),1,1)</f>
        <v>17.53</v>
      </c>
      <c r="G2018" s="4">
        <f ca="1">OFFSET(InputPriceData!F$15,CalculationsAndCharts!$A2018+$A$11,IF($C$7,8,0),1,1)</f>
        <v>17.62</v>
      </c>
      <c r="H2018" s="128"/>
      <c r="I2018" s="128"/>
      <c r="K2018" s="124"/>
      <c r="L2018" s="279"/>
      <c r="M2018" s="281"/>
      <c r="N2018" s="280"/>
      <c r="O2018" s="4"/>
      <c r="P2018" s="4"/>
      <c r="Q2018" s="3"/>
      <c r="S2018" s="309">
        <f t="shared" ref="S2018:S2081" ca="1" si="851">MAX(OFFSET($G2018,0,0,$A$19,1))</f>
        <v>17.72</v>
      </c>
      <c r="T2018" s="309">
        <f t="shared" ref="T2018:T2081" ca="1" si="852">MIN(OFFSET($G2018,0,0,$A$19,1))</f>
        <v>16.3</v>
      </c>
      <c r="U2018" s="310">
        <f t="shared" ca="1" si="844"/>
        <v>0.92957746478873382</v>
      </c>
      <c r="V2018" s="310" t="b">
        <f t="shared" ref="V2018:V2081" ca="1" si="853">AND(U2018&lt;$A$20,U2019&gt;$A$20)</f>
        <v>0</v>
      </c>
      <c r="W2018" s="3" t="b">
        <f t="shared" ref="W2018:W2081" ca="1" si="854">OFFSET(V2018,($A$21-1),0,1,1)</f>
        <v>0</v>
      </c>
      <c r="X2018" s="3" t="str">
        <f t="shared" ref="X2018:X2081" ca="1" si="855">IF($W2018,OFFSET($G2018,$A$19-1,0,1,1),"")</f>
        <v/>
      </c>
      <c r="Y2018" s="3" t="str">
        <f t="shared" ca="1" si="845"/>
        <v/>
      </c>
      <c r="Z2018" s="3" t="str">
        <f t="shared" ref="Z2018:Z2081" ca="1" si="856">IF(W2018,IF(Y2018&lt;-10,10,IF(Y2018&gt;10,10,Y2018)),"")</f>
        <v/>
      </c>
      <c r="AA2018" s="3" t="str">
        <f t="shared" ref="AA2018:AA2081" ca="1" si="857">IF(W2018,INT(5*(Z2018+10)),"")</f>
        <v/>
      </c>
      <c r="AB2018" s="205">
        <f t="shared" ref="AB2018:AB2081" ca="1" si="858">IF(A2018&gt;$A$23,0,IF(W2018,AA2018,0))+AB2019</f>
        <v>3306</v>
      </c>
      <c r="AC2018" s="205">
        <f t="shared" ref="AC2018:AC2081" ca="1" si="859">IF(A2018&gt;$A$23,0,IF(W2018,1,0))+AC2019</f>
        <v>50</v>
      </c>
      <c r="AD2018" s="205">
        <f t="shared" ca="1" si="846"/>
        <v>66.12</v>
      </c>
      <c r="AE2018" s="205">
        <f t="shared" ca="1" si="847"/>
        <v>16.120000000000005</v>
      </c>
      <c r="AF2018" s="205">
        <f t="shared" ref="AF2018:AF2081" ca="1" si="860">AE2018*0.2</f>
        <v>3.2240000000000011</v>
      </c>
      <c r="AG2018" s="205"/>
      <c r="AH2018" s="205"/>
      <c r="AI2018" s="205"/>
      <c r="AJ2018" s="205"/>
      <c r="AK2018" s="4"/>
      <c r="AL2018" s="4"/>
      <c r="AM2018" s="309">
        <f t="shared" ref="AM2018:AM2081" ca="1" si="861">MAX(OFFSET($G2018,0,0,$E$19,1))</f>
        <v>17.72</v>
      </c>
      <c r="AN2018" s="309">
        <f t="shared" ref="AN2018:AN2081" ca="1" si="862">MIN(OFFSET($G2018,0,0,$E$19,1))</f>
        <v>16.86</v>
      </c>
      <c r="AO2018" s="310">
        <f t="shared" ref="AO2018:AO2081" ca="1" si="863">IFERROR(($G2018- AN2018)/(AM2018-AN2018),0)</f>
        <v>0.88372093023256049</v>
      </c>
      <c r="AP2018" s="310" t="b">
        <f t="shared" ref="AP2018:AP2081" ca="1" si="864">AND(AO2018&lt;$E$20,AO2019&gt;$E$20)</f>
        <v>0</v>
      </c>
      <c r="AQ2018" s="309">
        <f t="shared" ref="AQ2018:AQ2081" ca="1" si="865">IF(AND(NOT(AX2019),AW2018),D2018*($E$22),IF(AX2018,AQ2019,0))</f>
        <v>0</v>
      </c>
      <c r="AR2018" s="205">
        <f t="shared" ca="1" si="848"/>
        <v>0</v>
      </c>
      <c r="AS2018" s="45" t="b">
        <f t="shared" ca="1" si="849"/>
        <v>0</v>
      </c>
      <c r="AT2018">
        <f t="shared" ca="1" si="850"/>
        <v>0</v>
      </c>
      <c r="AU2018" t="b">
        <f t="shared" ref="AU2018:AU2081" ca="1" si="866">(AT2018&gt;=$E$21)</f>
        <v>0</v>
      </c>
      <c r="AV2018" t="b">
        <f t="shared" ref="AV2018:AV2081" ca="1" si="867">OR(AS2018,AU2018)</f>
        <v>0</v>
      </c>
      <c r="AW2018" s="266" t="b">
        <f t="shared" ref="AW2018:AW2081" ca="1" si="868">AND($AP2019,NOT(AX2019))</f>
        <v>0</v>
      </c>
      <c r="AX2018" s="266" t="b">
        <f t="shared" ref="AX2018:AX2081" ca="1" si="869">IF(AX2019,IF(AY2018,FALSE,AX2019),IF(AW2018,TRUE,AX2019))</f>
        <v>0</v>
      </c>
      <c r="AY2018" s="266" t="b">
        <f t="shared" ref="AY2018:AY2081" ca="1" si="870">AND(AX2019,AND(AV2019&lt;&gt;AV2020,AV2019))</f>
        <v>0</v>
      </c>
    </row>
    <row r="2019" spans="1:51" x14ac:dyDescent="0.25">
      <c r="A2019">
        <v>1987</v>
      </c>
      <c r="B2019" s="163">
        <f ca="1">OFFSET(InputPriceData!B$15,CalculationsAndCharts!$A2019+$A$11,0,1,1)</f>
        <v>39134</v>
      </c>
      <c r="C2019" s="3">
        <f ca="1">OFFSET(InputPriceData!G$15,CalculationsAndCharts!$A2019+$A$11,IF($C$7,8,0),1,1)</f>
        <v>375800</v>
      </c>
      <c r="D2019" s="4">
        <f ca="1">OFFSET(InputPriceData!C$15,CalculationsAndCharts!$A2019+$A$11,IF($C$7,8,0),1,1)</f>
        <v>17.34</v>
      </c>
      <c r="E2019" s="4">
        <f ca="1">OFFSET(InputPriceData!D$15,CalculationsAndCharts!$A2019+$A$11,IF($C$7,8,0),1,1)</f>
        <v>17.8</v>
      </c>
      <c r="F2019" s="4">
        <f ca="1">OFFSET(InputPriceData!E$15,CalculationsAndCharts!$A2019+$A$11,IF($C$7,8,0),1,1)</f>
        <v>17.309999999999999</v>
      </c>
      <c r="G2019" s="4">
        <f ca="1">OFFSET(InputPriceData!F$15,CalculationsAndCharts!$A2019+$A$11,IF($C$7,8,0),1,1)</f>
        <v>17.72</v>
      </c>
      <c r="H2019" s="128"/>
      <c r="I2019" s="128"/>
      <c r="K2019" s="124"/>
      <c r="L2019" s="279"/>
      <c r="M2019" s="281"/>
      <c r="N2019" s="280"/>
      <c r="O2019" s="4"/>
      <c r="P2019" s="4"/>
      <c r="Q2019" s="3"/>
      <c r="S2019" s="309">
        <f t="shared" ca="1" si="851"/>
        <v>17.72</v>
      </c>
      <c r="T2019" s="309">
        <f t="shared" ca="1" si="852"/>
        <v>15.93</v>
      </c>
      <c r="U2019" s="310">
        <f t="shared" ca="1" si="844"/>
        <v>1</v>
      </c>
      <c r="V2019" s="310" t="b">
        <f t="shared" ca="1" si="853"/>
        <v>0</v>
      </c>
      <c r="W2019" s="3" t="b">
        <f t="shared" ca="1" si="854"/>
        <v>0</v>
      </c>
      <c r="X2019" s="3" t="str">
        <f t="shared" ca="1" si="855"/>
        <v/>
      </c>
      <c r="Y2019" s="3" t="str">
        <f t="shared" ca="1" si="845"/>
        <v/>
      </c>
      <c r="Z2019" s="3" t="str">
        <f t="shared" ca="1" si="856"/>
        <v/>
      </c>
      <c r="AA2019" s="3" t="str">
        <f t="shared" ca="1" si="857"/>
        <v/>
      </c>
      <c r="AB2019" s="205">
        <f t="shared" ca="1" si="858"/>
        <v>3306</v>
      </c>
      <c r="AC2019" s="205">
        <f t="shared" ca="1" si="859"/>
        <v>50</v>
      </c>
      <c r="AD2019" s="205">
        <f t="shared" ca="1" si="846"/>
        <v>66.12</v>
      </c>
      <c r="AE2019" s="205">
        <f t="shared" ca="1" si="847"/>
        <v>16.120000000000005</v>
      </c>
      <c r="AF2019" s="205">
        <f t="shared" ca="1" si="860"/>
        <v>3.2240000000000011</v>
      </c>
      <c r="AG2019" s="205"/>
      <c r="AH2019" s="205"/>
      <c r="AI2019" s="205"/>
      <c r="AJ2019" s="205"/>
      <c r="AK2019" s="4"/>
      <c r="AL2019" s="4"/>
      <c r="AM2019" s="309">
        <f t="shared" ca="1" si="861"/>
        <v>17.72</v>
      </c>
      <c r="AN2019" s="309">
        <f t="shared" ca="1" si="862"/>
        <v>16.739999999999998</v>
      </c>
      <c r="AO2019" s="310">
        <f t="shared" ca="1" si="863"/>
        <v>1</v>
      </c>
      <c r="AP2019" s="310" t="b">
        <f t="shared" ca="1" si="864"/>
        <v>0</v>
      </c>
      <c r="AQ2019" s="309">
        <f t="shared" ca="1" si="865"/>
        <v>0</v>
      </c>
      <c r="AR2019" s="205">
        <f t="shared" ca="1" si="848"/>
        <v>0</v>
      </c>
      <c r="AS2019" s="45" t="b">
        <f t="shared" ca="1" si="849"/>
        <v>0</v>
      </c>
      <c r="AT2019">
        <f t="shared" ca="1" si="850"/>
        <v>0</v>
      </c>
      <c r="AU2019" t="b">
        <f t="shared" ca="1" si="866"/>
        <v>0</v>
      </c>
      <c r="AV2019" t="b">
        <f t="shared" ca="1" si="867"/>
        <v>0</v>
      </c>
      <c r="AW2019" s="266" t="b">
        <f t="shared" ca="1" si="868"/>
        <v>0</v>
      </c>
      <c r="AX2019" s="266" t="b">
        <f t="shared" ca="1" si="869"/>
        <v>0</v>
      </c>
      <c r="AY2019" s="266" t="b">
        <f t="shared" ca="1" si="870"/>
        <v>0</v>
      </c>
    </row>
    <row r="2020" spans="1:51" x14ac:dyDescent="0.25">
      <c r="A2020">
        <v>1988</v>
      </c>
      <c r="B2020" s="163">
        <f ca="1">OFFSET(InputPriceData!B$15,CalculationsAndCharts!$A2020+$A$11,0,1,1)</f>
        <v>39133</v>
      </c>
      <c r="C2020" s="3">
        <f ca="1">OFFSET(InputPriceData!G$15,CalculationsAndCharts!$A2020+$A$11,IF($C$7,8,0),1,1)</f>
        <v>305600</v>
      </c>
      <c r="D2020" s="4">
        <f ca="1">OFFSET(InputPriceData!C$15,CalculationsAndCharts!$A2020+$A$11,IF($C$7,8,0),1,1)</f>
        <v>17.13</v>
      </c>
      <c r="E2020" s="4">
        <f ca="1">OFFSET(InputPriceData!D$15,CalculationsAndCharts!$A2020+$A$11,IF($C$7,8,0),1,1)</f>
        <v>17.47</v>
      </c>
      <c r="F2020" s="4">
        <f ca="1">OFFSET(InputPriceData!E$15,CalculationsAndCharts!$A2020+$A$11,IF($C$7,8,0),1,1)</f>
        <v>16.88</v>
      </c>
      <c r="G2020" s="4">
        <f ca="1">OFFSET(InputPriceData!F$15,CalculationsAndCharts!$A2020+$A$11,IF($C$7,8,0),1,1)</f>
        <v>17.440000000000001</v>
      </c>
      <c r="H2020" s="128"/>
      <c r="I2020" s="128"/>
      <c r="K2020" s="124"/>
      <c r="L2020" s="279"/>
      <c r="M2020" s="281"/>
      <c r="N2020" s="280"/>
      <c r="O2020" s="4"/>
      <c r="P2020" s="4"/>
      <c r="Q2020" s="3"/>
      <c r="S2020" s="309">
        <f t="shared" ca="1" si="851"/>
        <v>17.579999999999998</v>
      </c>
      <c r="T2020" s="309">
        <f t="shared" ca="1" si="852"/>
        <v>15.93</v>
      </c>
      <c r="U2020" s="310">
        <f t="shared" ca="1" si="844"/>
        <v>0.91515151515151694</v>
      </c>
      <c r="V2020" s="310" t="b">
        <f t="shared" ca="1" si="853"/>
        <v>0</v>
      </c>
      <c r="W2020" s="3" t="b">
        <f t="shared" ca="1" si="854"/>
        <v>0</v>
      </c>
      <c r="X2020" s="3" t="str">
        <f t="shared" ca="1" si="855"/>
        <v/>
      </c>
      <c r="Y2020" s="3" t="str">
        <f t="shared" ca="1" si="845"/>
        <v/>
      </c>
      <c r="Z2020" s="3" t="str">
        <f t="shared" ca="1" si="856"/>
        <v/>
      </c>
      <c r="AA2020" s="3" t="str">
        <f t="shared" ca="1" si="857"/>
        <v/>
      </c>
      <c r="AB2020" s="205">
        <f t="shared" ca="1" si="858"/>
        <v>3306</v>
      </c>
      <c r="AC2020" s="205">
        <f t="shared" ca="1" si="859"/>
        <v>50</v>
      </c>
      <c r="AD2020" s="205">
        <f t="shared" ca="1" si="846"/>
        <v>66.12</v>
      </c>
      <c r="AE2020" s="205">
        <f t="shared" ca="1" si="847"/>
        <v>16.120000000000005</v>
      </c>
      <c r="AF2020" s="205">
        <f t="shared" ca="1" si="860"/>
        <v>3.2240000000000011</v>
      </c>
      <c r="AG2020" s="205"/>
      <c r="AH2020" s="205"/>
      <c r="AI2020" s="205"/>
      <c r="AJ2020" s="205"/>
      <c r="AK2020" s="4"/>
      <c r="AL2020" s="4"/>
      <c r="AM2020" s="309">
        <f t="shared" ca="1" si="861"/>
        <v>17.579999999999998</v>
      </c>
      <c r="AN2020" s="309">
        <f t="shared" ca="1" si="862"/>
        <v>16.3</v>
      </c>
      <c r="AO2020" s="310">
        <f t="shared" ca="1" si="863"/>
        <v>0.89062500000000211</v>
      </c>
      <c r="AP2020" s="310" t="b">
        <f t="shared" ca="1" si="864"/>
        <v>0</v>
      </c>
      <c r="AQ2020" s="309">
        <f t="shared" ca="1" si="865"/>
        <v>0</v>
      </c>
      <c r="AR2020" s="205">
        <f t="shared" ca="1" si="848"/>
        <v>0</v>
      </c>
      <c r="AS2020" s="45" t="b">
        <f t="shared" ca="1" si="849"/>
        <v>0</v>
      </c>
      <c r="AT2020">
        <f t="shared" ca="1" si="850"/>
        <v>0</v>
      </c>
      <c r="AU2020" t="b">
        <f t="shared" ca="1" si="866"/>
        <v>0</v>
      </c>
      <c r="AV2020" t="b">
        <f t="shared" ca="1" si="867"/>
        <v>0</v>
      </c>
      <c r="AW2020" s="266" t="b">
        <f t="shared" ca="1" si="868"/>
        <v>0</v>
      </c>
      <c r="AX2020" s="266" t="b">
        <f t="shared" ca="1" si="869"/>
        <v>0</v>
      </c>
      <c r="AY2020" s="266" t="b">
        <f t="shared" ca="1" si="870"/>
        <v>0</v>
      </c>
    </row>
    <row r="2021" spans="1:51" x14ac:dyDescent="0.25">
      <c r="A2021">
        <v>1989</v>
      </c>
      <c r="B2021" s="163">
        <f ca="1">OFFSET(InputPriceData!B$15,CalculationsAndCharts!$A2021+$A$11,0,1,1)</f>
        <v>39129</v>
      </c>
      <c r="C2021" s="3">
        <f ca="1">OFFSET(InputPriceData!G$15,CalculationsAndCharts!$A2021+$A$11,IF($C$7,8,0),1,1)</f>
        <v>238300</v>
      </c>
      <c r="D2021" s="4">
        <f ca="1">OFFSET(InputPriceData!C$15,CalculationsAndCharts!$A2021+$A$11,IF($C$7,8,0),1,1)</f>
        <v>17.22</v>
      </c>
      <c r="E2021" s="4">
        <f ca="1">OFFSET(InputPriceData!D$15,CalculationsAndCharts!$A2021+$A$11,IF($C$7,8,0),1,1)</f>
        <v>17.309999999999999</v>
      </c>
      <c r="F2021" s="4">
        <f ca="1">OFFSET(InputPriceData!E$15,CalculationsAndCharts!$A2021+$A$11,IF($C$7,8,0),1,1)</f>
        <v>16.89</v>
      </c>
      <c r="G2021" s="4">
        <f ca="1">OFFSET(InputPriceData!F$15,CalculationsAndCharts!$A2021+$A$11,IF($C$7,8,0),1,1)</f>
        <v>17.09</v>
      </c>
      <c r="H2021" s="128"/>
      <c r="I2021" s="128"/>
      <c r="K2021" s="124"/>
      <c r="L2021" s="279"/>
      <c r="M2021" s="281"/>
      <c r="N2021" s="280"/>
      <c r="O2021" s="4"/>
      <c r="P2021" s="4"/>
      <c r="Q2021" s="3"/>
      <c r="S2021" s="309">
        <f t="shared" ca="1" si="851"/>
        <v>17.579999999999998</v>
      </c>
      <c r="T2021" s="309">
        <f t="shared" ca="1" si="852"/>
        <v>15.93</v>
      </c>
      <c r="U2021" s="310">
        <f t="shared" ca="1" si="844"/>
        <v>0.70303030303030367</v>
      </c>
      <c r="V2021" s="310" t="b">
        <f t="shared" ca="1" si="853"/>
        <v>0</v>
      </c>
      <c r="W2021" s="3" t="b">
        <f t="shared" ca="1" si="854"/>
        <v>0</v>
      </c>
      <c r="X2021" s="3" t="str">
        <f t="shared" ca="1" si="855"/>
        <v/>
      </c>
      <c r="Y2021" s="3" t="str">
        <f t="shared" ca="1" si="845"/>
        <v/>
      </c>
      <c r="Z2021" s="3" t="str">
        <f t="shared" ca="1" si="856"/>
        <v/>
      </c>
      <c r="AA2021" s="3" t="str">
        <f t="shared" ca="1" si="857"/>
        <v/>
      </c>
      <c r="AB2021" s="205">
        <f t="shared" ca="1" si="858"/>
        <v>3306</v>
      </c>
      <c r="AC2021" s="205">
        <f t="shared" ca="1" si="859"/>
        <v>50</v>
      </c>
      <c r="AD2021" s="205">
        <f t="shared" ca="1" si="846"/>
        <v>66.12</v>
      </c>
      <c r="AE2021" s="205">
        <f t="shared" ca="1" si="847"/>
        <v>16.120000000000005</v>
      </c>
      <c r="AF2021" s="205">
        <f t="shared" ca="1" si="860"/>
        <v>3.2240000000000011</v>
      </c>
      <c r="AG2021" s="205"/>
      <c r="AH2021" s="205"/>
      <c r="AI2021" s="205"/>
      <c r="AJ2021" s="205"/>
      <c r="AK2021" s="4"/>
      <c r="AL2021" s="4"/>
      <c r="AM2021" s="309">
        <f t="shared" ca="1" si="861"/>
        <v>17.579999999999998</v>
      </c>
      <c r="AN2021" s="309">
        <f t="shared" ca="1" si="862"/>
        <v>15.93</v>
      </c>
      <c r="AO2021" s="310">
        <f t="shared" ca="1" si="863"/>
        <v>0.70303030303030367</v>
      </c>
      <c r="AP2021" s="310" t="b">
        <f t="shared" ca="1" si="864"/>
        <v>0</v>
      </c>
      <c r="AQ2021" s="309">
        <f t="shared" ca="1" si="865"/>
        <v>0</v>
      </c>
      <c r="AR2021" s="205">
        <f t="shared" ca="1" si="848"/>
        <v>0</v>
      </c>
      <c r="AS2021" s="45" t="b">
        <f t="shared" ca="1" si="849"/>
        <v>0</v>
      </c>
      <c r="AT2021">
        <f t="shared" ca="1" si="850"/>
        <v>0</v>
      </c>
      <c r="AU2021" t="b">
        <f t="shared" ca="1" si="866"/>
        <v>0</v>
      </c>
      <c r="AV2021" t="b">
        <f t="shared" ca="1" si="867"/>
        <v>0</v>
      </c>
      <c r="AW2021" s="266" t="b">
        <f t="shared" ca="1" si="868"/>
        <v>0</v>
      </c>
      <c r="AX2021" s="266" t="b">
        <f t="shared" ca="1" si="869"/>
        <v>0</v>
      </c>
      <c r="AY2021" s="266" t="b">
        <f t="shared" ca="1" si="870"/>
        <v>0</v>
      </c>
    </row>
    <row r="2022" spans="1:51" x14ac:dyDescent="0.25">
      <c r="A2022">
        <v>1990</v>
      </c>
      <c r="B2022" s="163">
        <f ca="1">OFFSET(InputPriceData!B$15,CalculationsAndCharts!$A2022+$A$11,0,1,1)</f>
        <v>39128</v>
      </c>
      <c r="C2022" s="3">
        <f ca="1">OFFSET(InputPriceData!G$15,CalculationsAndCharts!$A2022+$A$11,IF($C$7,8,0),1,1)</f>
        <v>330900</v>
      </c>
      <c r="D2022" s="4">
        <f ca="1">OFFSET(InputPriceData!C$15,CalculationsAndCharts!$A2022+$A$11,IF($C$7,8,0),1,1)</f>
        <v>17.18</v>
      </c>
      <c r="E2022" s="4">
        <f ca="1">OFFSET(InputPriceData!D$15,CalculationsAndCharts!$A2022+$A$11,IF($C$7,8,0),1,1)</f>
        <v>17.309999999999999</v>
      </c>
      <c r="F2022" s="4">
        <f ca="1">OFFSET(InputPriceData!E$15,CalculationsAndCharts!$A2022+$A$11,IF($C$7,8,0),1,1)</f>
        <v>16.86</v>
      </c>
      <c r="G2022" s="4">
        <f ca="1">OFFSET(InputPriceData!F$15,CalculationsAndCharts!$A2022+$A$11,IF($C$7,8,0),1,1)</f>
        <v>17.22</v>
      </c>
      <c r="H2022" s="128"/>
      <c r="I2022" s="128"/>
      <c r="K2022" s="124"/>
      <c r="L2022" s="279"/>
      <c r="M2022" s="281"/>
      <c r="N2022" s="280"/>
      <c r="O2022" s="4"/>
      <c r="P2022" s="4"/>
      <c r="Q2022" s="3"/>
      <c r="S2022" s="309">
        <f t="shared" ca="1" si="851"/>
        <v>17.579999999999998</v>
      </c>
      <c r="T2022" s="309">
        <f t="shared" ca="1" si="852"/>
        <v>15.93</v>
      </c>
      <c r="U2022" s="310">
        <f t="shared" ca="1" si="844"/>
        <v>0.78181818181818197</v>
      </c>
      <c r="V2022" s="310" t="b">
        <f t="shared" ca="1" si="853"/>
        <v>0</v>
      </c>
      <c r="W2022" s="3" t="b">
        <f t="shared" ca="1" si="854"/>
        <v>0</v>
      </c>
      <c r="X2022" s="3" t="str">
        <f t="shared" ca="1" si="855"/>
        <v/>
      </c>
      <c r="Y2022" s="3" t="str">
        <f t="shared" ca="1" si="845"/>
        <v/>
      </c>
      <c r="Z2022" s="3" t="str">
        <f t="shared" ca="1" si="856"/>
        <v/>
      </c>
      <c r="AA2022" s="3" t="str">
        <f t="shared" ca="1" si="857"/>
        <v/>
      </c>
      <c r="AB2022" s="205">
        <f t="shared" ca="1" si="858"/>
        <v>3306</v>
      </c>
      <c r="AC2022" s="205">
        <f t="shared" ca="1" si="859"/>
        <v>50</v>
      </c>
      <c r="AD2022" s="205">
        <f t="shared" ca="1" si="846"/>
        <v>66.12</v>
      </c>
      <c r="AE2022" s="205">
        <f t="shared" ca="1" si="847"/>
        <v>16.120000000000005</v>
      </c>
      <c r="AF2022" s="205">
        <f t="shared" ca="1" si="860"/>
        <v>3.2240000000000011</v>
      </c>
      <c r="AG2022" s="205"/>
      <c r="AH2022" s="205"/>
      <c r="AI2022" s="205"/>
      <c r="AJ2022" s="205"/>
      <c r="AK2022" s="4"/>
      <c r="AL2022" s="4"/>
      <c r="AM2022" s="309">
        <f t="shared" ca="1" si="861"/>
        <v>17.579999999999998</v>
      </c>
      <c r="AN2022" s="309">
        <f t="shared" ca="1" si="862"/>
        <v>15.93</v>
      </c>
      <c r="AO2022" s="310">
        <f t="shared" ca="1" si="863"/>
        <v>0.78181818181818197</v>
      </c>
      <c r="AP2022" s="310" t="b">
        <f t="shared" ca="1" si="864"/>
        <v>0</v>
      </c>
      <c r="AQ2022" s="309">
        <f t="shared" ca="1" si="865"/>
        <v>0</v>
      </c>
      <c r="AR2022" s="205">
        <f t="shared" ca="1" si="848"/>
        <v>0</v>
      </c>
      <c r="AS2022" s="45" t="b">
        <f t="shared" ca="1" si="849"/>
        <v>0</v>
      </c>
      <c r="AT2022">
        <f t="shared" ca="1" si="850"/>
        <v>0</v>
      </c>
      <c r="AU2022" t="b">
        <f t="shared" ca="1" si="866"/>
        <v>0</v>
      </c>
      <c r="AV2022" t="b">
        <f t="shared" ca="1" si="867"/>
        <v>0</v>
      </c>
      <c r="AW2022" s="266" t="b">
        <f t="shared" ca="1" si="868"/>
        <v>0</v>
      </c>
      <c r="AX2022" s="266" t="b">
        <f t="shared" ca="1" si="869"/>
        <v>0</v>
      </c>
      <c r="AY2022" s="266" t="b">
        <f t="shared" ca="1" si="870"/>
        <v>0</v>
      </c>
    </row>
    <row r="2023" spans="1:51" x14ac:dyDescent="0.25">
      <c r="A2023">
        <v>1991</v>
      </c>
      <c r="B2023" s="163">
        <f ca="1">OFFSET(InputPriceData!B$15,CalculationsAndCharts!$A2023+$A$11,0,1,1)</f>
        <v>39127</v>
      </c>
      <c r="C2023" s="3">
        <f ca="1">OFFSET(InputPriceData!G$15,CalculationsAndCharts!$A2023+$A$11,IF($C$7,8,0),1,1)</f>
        <v>580200</v>
      </c>
      <c r="D2023" s="4">
        <f ca="1">OFFSET(InputPriceData!C$15,CalculationsAndCharts!$A2023+$A$11,IF($C$7,8,0),1,1)</f>
        <v>17.059999999999999</v>
      </c>
      <c r="E2023" s="4">
        <f ca="1">OFFSET(InputPriceData!D$15,CalculationsAndCharts!$A2023+$A$11,IF($C$7,8,0),1,1)</f>
        <v>17.21</v>
      </c>
      <c r="F2023" s="4">
        <f ca="1">OFFSET(InputPriceData!E$15,CalculationsAndCharts!$A2023+$A$11,IF($C$7,8,0),1,1)</f>
        <v>16.87</v>
      </c>
      <c r="G2023" s="4">
        <f ca="1">OFFSET(InputPriceData!F$15,CalculationsAndCharts!$A2023+$A$11,IF($C$7,8,0),1,1)</f>
        <v>17.190000000000001</v>
      </c>
      <c r="H2023" s="128"/>
      <c r="I2023" s="128"/>
      <c r="K2023" s="124"/>
      <c r="L2023" s="279"/>
      <c r="M2023" s="281"/>
      <c r="N2023" s="280"/>
      <c r="O2023" s="4"/>
      <c r="P2023" s="4"/>
      <c r="Q2023" s="3"/>
      <c r="S2023" s="309">
        <f t="shared" ca="1" si="851"/>
        <v>17.579999999999998</v>
      </c>
      <c r="T2023" s="309">
        <f t="shared" ca="1" si="852"/>
        <v>15.93</v>
      </c>
      <c r="U2023" s="310">
        <f t="shared" ca="1" si="844"/>
        <v>0.76363636363636522</v>
      </c>
      <c r="V2023" s="310" t="b">
        <f t="shared" ca="1" si="853"/>
        <v>0</v>
      </c>
      <c r="W2023" s="3" t="b">
        <f t="shared" ca="1" si="854"/>
        <v>0</v>
      </c>
      <c r="X2023" s="3" t="str">
        <f t="shared" ca="1" si="855"/>
        <v/>
      </c>
      <c r="Y2023" s="3" t="str">
        <f t="shared" ca="1" si="845"/>
        <v/>
      </c>
      <c r="Z2023" s="3" t="str">
        <f t="shared" ca="1" si="856"/>
        <v/>
      </c>
      <c r="AA2023" s="3" t="str">
        <f t="shared" ca="1" si="857"/>
        <v/>
      </c>
      <c r="AB2023" s="205">
        <f t="shared" ca="1" si="858"/>
        <v>3306</v>
      </c>
      <c r="AC2023" s="205">
        <f t="shared" ca="1" si="859"/>
        <v>50</v>
      </c>
      <c r="AD2023" s="205">
        <f t="shared" ca="1" si="846"/>
        <v>66.12</v>
      </c>
      <c r="AE2023" s="205">
        <f t="shared" ca="1" si="847"/>
        <v>16.120000000000005</v>
      </c>
      <c r="AF2023" s="205">
        <f t="shared" ca="1" si="860"/>
        <v>3.2240000000000011</v>
      </c>
      <c r="AG2023" s="205"/>
      <c r="AH2023" s="205"/>
      <c r="AI2023" s="205"/>
      <c r="AJ2023" s="205"/>
      <c r="AK2023" s="4"/>
      <c r="AL2023" s="4"/>
      <c r="AM2023" s="309">
        <f t="shared" ca="1" si="861"/>
        <v>17.579999999999998</v>
      </c>
      <c r="AN2023" s="309">
        <f t="shared" ca="1" si="862"/>
        <v>15.93</v>
      </c>
      <c r="AO2023" s="310">
        <f t="shared" ca="1" si="863"/>
        <v>0.76363636363636522</v>
      </c>
      <c r="AP2023" s="310" t="b">
        <f t="shared" ca="1" si="864"/>
        <v>0</v>
      </c>
      <c r="AQ2023" s="309">
        <f t="shared" ca="1" si="865"/>
        <v>0</v>
      </c>
      <c r="AR2023" s="205">
        <f t="shared" ca="1" si="848"/>
        <v>0</v>
      </c>
      <c r="AS2023" s="45" t="b">
        <f t="shared" ca="1" si="849"/>
        <v>0</v>
      </c>
      <c r="AT2023">
        <f t="shared" ca="1" si="850"/>
        <v>0</v>
      </c>
      <c r="AU2023" t="b">
        <f t="shared" ca="1" si="866"/>
        <v>0</v>
      </c>
      <c r="AV2023" t="b">
        <f t="shared" ca="1" si="867"/>
        <v>0</v>
      </c>
      <c r="AW2023" s="266" t="b">
        <f t="shared" ca="1" si="868"/>
        <v>0</v>
      </c>
      <c r="AX2023" s="266" t="b">
        <f t="shared" ca="1" si="869"/>
        <v>0</v>
      </c>
      <c r="AY2023" s="266" t="b">
        <f t="shared" ca="1" si="870"/>
        <v>0</v>
      </c>
    </row>
    <row r="2024" spans="1:51" x14ac:dyDescent="0.25">
      <c r="A2024">
        <v>1992</v>
      </c>
      <c r="B2024" s="163">
        <f ca="1">OFFSET(InputPriceData!B$15,CalculationsAndCharts!$A2024+$A$11,0,1,1)</f>
        <v>39126</v>
      </c>
      <c r="C2024" s="3">
        <f ca="1">OFFSET(InputPriceData!G$15,CalculationsAndCharts!$A2024+$A$11,IF($C$7,8,0),1,1)</f>
        <v>236500</v>
      </c>
      <c r="D2024" s="4">
        <f ca="1">OFFSET(InputPriceData!C$15,CalculationsAndCharts!$A2024+$A$11,IF($C$7,8,0),1,1)</f>
        <v>16.850000000000001</v>
      </c>
      <c r="E2024" s="4">
        <f ca="1">OFFSET(InputPriceData!D$15,CalculationsAndCharts!$A2024+$A$11,IF($C$7,8,0),1,1)</f>
        <v>17.05</v>
      </c>
      <c r="F2024" s="4">
        <f ca="1">OFFSET(InputPriceData!E$15,CalculationsAndCharts!$A2024+$A$11,IF($C$7,8,0),1,1)</f>
        <v>16.760000000000002</v>
      </c>
      <c r="G2024" s="4">
        <f ca="1">OFFSET(InputPriceData!F$15,CalculationsAndCharts!$A2024+$A$11,IF($C$7,8,0),1,1)</f>
        <v>17.05</v>
      </c>
      <c r="H2024" s="128"/>
      <c r="I2024" s="128"/>
      <c r="K2024" s="124"/>
      <c r="L2024" s="279"/>
      <c r="M2024" s="281"/>
      <c r="N2024" s="280"/>
      <c r="O2024" s="4"/>
      <c r="P2024" s="4"/>
      <c r="Q2024" s="3"/>
      <c r="S2024" s="309">
        <f t="shared" ca="1" si="851"/>
        <v>17.579999999999998</v>
      </c>
      <c r="T2024" s="309">
        <f t="shared" ca="1" si="852"/>
        <v>15.93</v>
      </c>
      <c r="U2024" s="310">
        <f t="shared" ca="1" si="844"/>
        <v>0.67878787878787994</v>
      </c>
      <c r="V2024" s="310" t="b">
        <f t="shared" ca="1" si="853"/>
        <v>0</v>
      </c>
      <c r="W2024" s="3" t="b">
        <f t="shared" ca="1" si="854"/>
        <v>0</v>
      </c>
      <c r="X2024" s="3" t="str">
        <f t="shared" ca="1" si="855"/>
        <v/>
      </c>
      <c r="Y2024" s="3" t="str">
        <f t="shared" ca="1" si="845"/>
        <v/>
      </c>
      <c r="Z2024" s="3" t="str">
        <f t="shared" ca="1" si="856"/>
        <v/>
      </c>
      <c r="AA2024" s="3" t="str">
        <f t="shared" ca="1" si="857"/>
        <v/>
      </c>
      <c r="AB2024" s="205">
        <f t="shared" ca="1" si="858"/>
        <v>3306</v>
      </c>
      <c r="AC2024" s="205">
        <f t="shared" ca="1" si="859"/>
        <v>50</v>
      </c>
      <c r="AD2024" s="205">
        <f t="shared" ca="1" si="846"/>
        <v>66.12</v>
      </c>
      <c r="AE2024" s="205">
        <f t="shared" ca="1" si="847"/>
        <v>16.120000000000005</v>
      </c>
      <c r="AF2024" s="205">
        <f t="shared" ca="1" si="860"/>
        <v>3.2240000000000011</v>
      </c>
      <c r="AG2024" s="205"/>
      <c r="AH2024" s="205"/>
      <c r="AI2024" s="205"/>
      <c r="AJ2024" s="205"/>
      <c r="AK2024" s="4"/>
      <c r="AL2024" s="4"/>
      <c r="AM2024" s="309">
        <f t="shared" ca="1" si="861"/>
        <v>17.579999999999998</v>
      </c>
      <c r="AN2024" s="309">
        <f t="shared" ca="1" si="862"/>
        <v>15.93</v>
      </c>
      <c r="AO2024" s="310">
        <f t="shared" ca="1" si="863"/>
        <v>0.67878787878787994</v>
      </c>
      <c r="AP2024" s="310" t="b">
        <f t="shared" ca="1" si="864"/>
        <v>0</v>
      </c>
      <c r="AQ2024" s="309">
        <f t="shared" ca="1" si="865"/>
        <v>0</v>
      </c>
      <c r="AR2024" s="205">
        <f t="shared" ca="1" si="848"/>
        <v>0</v>
      </c>
      <c r="AS2024" s="45" t="b">
        <f t="shared" ca="1" si="849"/>
        <v>0</v>
      </c>
      <c r="AT2024">
        <f t="shared" ca="1" si="850"/>
        <v>0</v>
      </c>
      <c r="AU2024" t="b">
        <f t="shared" ca="1" si="866"/>
        <v>0</v>
      </c>
      <c r="AV2024" t="b">
        <f t="shared" ca="1" si="867"/>
        <v>0</v>
      </c>
      <c r="AW2024" s="266" t="b">
        <f t="shared" ca="1" si="868"/>
        <v>0</v>
      </c>
      <c r="AX2024" s="266" t="b">
        <f t="shared" ca="1" si="869"/>
        <v>0</v>
      </c>
      <c r="AY2024" s="266" t="b">
        <f t="shared" ca="1" si="870"/>
        <v>0</v>
      </c>
    </row>
    <row r="2025" spans="1:51" x14ac:dyDescent="0.25">
      <c r="A2025">
        <v>1993</v>
      </c>
      <c r="B2025" s="163">
        <f ca="1">OFFSET(InputPriceData!B$15,CalculationsAndCharts!$A2025+$A$11,0,1,1)</f>
        <v>39125</v>
      </c>
      <c r="C2025" s="3">
        <f ca="1">OFFSET(InputPriceData!G$15,CalculationsAndCharts!$A2025+$A$11,IF($C$7,8,0),1,1)</f>
        <v>230900</v>
      </c>
      <c r="D2025" s="4">
        <f ca="1">OFFSET(InputPriceData!C$15,CalculationsAndCharts!$A2025+$A$11,IF($C$7,8,0),1,1)</f>
        <v>16.86</v>
      </c>
      <c r="E2025" s="4">
        <f ca="1">OFFSET(InputPriceData!D$15,CalculationsAndCharts!$A2025+$A$11,IF($C$7,8,0),1,1)</f>
        <v>16.899999999999999</v>
      </c>
      <c r="F2025" s="4">
        <f ca="1">OFFSET(InputPriceData!E$15,CalculationsAndCharts!$A2025+$A$11,IF($C$7,8,0),1,1)</f>
        <v>16.68</v>
      </c>
      <c r="G2025" s="4">
        <f ca="1">OFFSET(InputPriceData!F$15,CalculationsAndCharts!$A2025+$A$11,IF($C$7,8,0),1,1)</f>
        <v>16.86</v>
      </c>
      <c r="H2025" s="128"/>
      <c r="I2025" s="128"/>
      <c r="K2025" s="124"/>
      <c r="L2025" s="279"/>
      <c r="M2025" s="281"/>
      <c r="N2025" s="280"/>
      <c r="O2025" s="4"/>
      <c r="P2025" s="4"/>
      <c r="Q2025" s="3"/>
      <c r="S2025" s="309">
        <f t="shared" ca="1" si="851"/>
        <v>17.579999999999998</v>
      </c>
      <c r="T2025" s="309">
        <f t="shared" ca="1" si="852"/>
        <v>15.93</v>
      </c>
      <c r="U2025" s="310">
        <f t="shared" ca="1" si="844"/>
        <v>0.56363636363636394</v>
      </c>
      <c r="V2025" s="310" t="b">
        <f t="shared" ca="1" si="853"/>
        <v>0</v>
      </c>
      <c r="W2025" s="3" t="b">
        <f t="shared" ca="1" si="854"/>
        <v>0</v>
      </c>
      <c r="X2025" s="3" t="str">
        <f t="shared" ca="1" si="855"/>
        <v/>
      </c>
      <c r="Y2025" s="3" t="str">
        <f t="shared" ca="1" si="845"/>
        <v/>
      </c>
      <c r="Z2025" s="3" t="str">
        <f t="shared" ca="1" si="856"/>
        <v/>
      </c>
      <c r="AA2025" s="3" t="str">
        <f t="shared" ca="1" si="857"/>
        <v/>
      </c>
      <c r="AB2025" s="205">
        <f t="shared" ca="1" si="858"/>
        <v>3306</v>
      </c>
      <c r="AC2025" s="205">
        <f t="shared" ca="1" si="859"/>
        <v>50</v>
      </c>
      <c r="AD2025" s="205">
        <f t="shared" ca="1" si="846"/>
        <v>66.12</v>
      </c>
      <c r="AE2025" s="205">
        <f t="shared" ca="1" si="847"/>
        <v>16.120000000000005</v>
      </c>
      <c r="AF2025" s="205">
        <f t="shared" ca="1" si="860"/>
        <v>3.2240000000000011</v>
      </c>
      <c r="AG2025" s="205"/>
      <c r="AH2025" s="205"/>
      <c r="AI2025" s="205"/>
      <c r="AJ2025" s="205"/>
      <c r="AK2025" s="4"/>
      <c r="AL2025" s="4"/>
      <c r="AM2025" s="309">
        <f t="shared" ca="1" si="861"/>
        <v>17.579999999999998</v>
      </c>
      <c r="AN2025" s="309">
        <f t="shared" ca="1" si="862"/>
        <v>15.93</v>
      </c>
      <c r="AO2025" s="310">
        <f t="shared" ca="1" si="863"/>
        <v>0.56363636363636394</v>
      </c>
      <c r="AP2025" s="310" t="b">
        <f t="shared" ca="1" si="864"/>
        <v>0</v>
      </c>
      <c r="AQ2025" s="309">
        <f t="shared" ca="1" si="865"/>
        <v>0</v>
      </c>
      <c r="AR2025" s="205">
        <f t="shared" ca="1" si="848"/>
        <v>0</v>
      </c>
      <c r="AS2025" s="45" t="b">
        <f t="shared" ca="1" si="849"/>
        <v>0</v>
      </c>
      <c r="AT2025">
        <f t="shared" ca="1" si="850"/>
        <v>0</v>
      </c>
      <c r="AU2025" t="b">
        <f t="shared" ca="1" si="866"/>
        <v>0</v>
      </c>
      <c r="AV2025" t="b">
        <f t="shared" ca="1" si="867"/>
        <v>0</v>
      </c>
      <c r="AW2025" s="266" t="b">
        <f t="shared" ca="1" si="868"/>
        <v>0</v>
      </c>
      <c r="AX2025" s="266" t="b">
        <f t="shared" ca="1" si="869"/>
        <v>0</v>
      </c>
      <c r="AY2025" s="266" t="b">
        <f t="shared" ca="1" si="870"/>
        <v>0</v>
      </c>
    </row>
    <row r="2026" spans="1:51" x14ac:dyDescent="0.25">
      <c r="A2026">
        <v>1994</v>
      </c>
      <c r="B2026" s="163">
        <f ca="1">OFFSET(InputPriceData!B$15,CalculationsAndCharts!$A2026+$A$11,0,1,1)</f>
        <v>39122</v>
      </c>
      <c r="C2026" s="3">
        <f ca="1">OFFSET(InputPriceData!G$15,CalculationsAndCharts!$A2026+$A$11,IF($C$7,8,0),1,1)</f>
        <v>288800</v>
      </c>
      <c r="D2026" s="4">
        <f ca="1">OFFSET(InputPriceData!C$15,CalculationsAndCharts!$A2026+$A$11,IF($C$7,8,0),1,1)</f>
        <v>16.96</v>
      </c>
      <c r="E2026" s="4">
        <f ca="1">OFFSET(InputPriceData!D$15,CalculationsAndCharts!$A2026+$A$11,IF($C$7,8,0),1,1)</f>
        <v>17.05</v>
      </c>
      <c r="F2026" s="4">
        <f ca="1">OFFSET(InputPriceData!E$15,CalculationsAndCharts!$A2026+$A$11,IF($C$7,8,0),1,1)</f>
        <v>16.7</v>
      </c>
      <c r="G2026" s="4">
        <f ca="1">OFFSET(InputPriceData!F$15,CalculationsAndCharts!$A2026+$A$11,IF($C$7,8,0),1,1)</f>
        <v>16.88</v>
      </c>
      <c r="H2026" s="128"/>
      <c r="I2026" s="128"/>
      <c r="K2026" s="124"/>
      <c r="L2026" s="279"/>
      <c r="M2026" s="281"/>
      <c r="N2026" s="280"/>
      <c r="O2026" s="4"/>
      <c r="P2026" s="4"/>
      <c r="Q2026" s="3"/>
      <c r="S2026" s="309">
        <f t="shared" ca="1" si="851"/>
        <v>17.579999999999998</v>
      </c>
      <c r="T2026" s="309">
        <f t="shared" ca="1" si="852"/>
        <v>15.93</v>
      </c>
      <c r="U2026" s="310">
        <f t="shared" ca="1" si="844"/>
        <v>0.5757575757575758</v>
      </c>
      <c r="V2026" s="310" t="b">
        <f t="shared" ca="1" si="853"/>
        <v>0</v>
      </c>
      <c r="W2026" s="3" t="b">
        <f t="shared" ca="1" si="854"/>
        <v>0</v>
      </c>
      <c r="X2026" s="3" t="str">
        <f t="shared" ca="1" si="855"/>
        <v/>
      </c>
      <c r="Y2026" s="3" t="str">
        <f t="shared" ca="1" si="845"/>
        <v/>
      </c>
      <c r="Z2026" s="3" t="str">
        <f t="shared" ca="1" si="856"/>
        <v/>
      </c>
      <c r="AA2026" s="3" t="str">
        <f t="shared" ca="1" si="857"/>
        <v/>
      </c>
      <c r="AB2026" s="205">
        <f t="shared" ca="1" si="858"/>
        <v>3306</v>
      </c>
      <c r="AC2026" s="205">
        <f t="shared" ca="1" si="859"/>
        <v>50</v>
      </c>
      <c r="AD2026" s="205">
        <f t="shared" ca="1" si="846"/>
        <v>66.12</v>
      </c>
      <c r="AE2026" s="205">
        <f t="shared" ca="1" si="847"/>
        <v>16.120000000000005</v>
      </c>
      <c r="AF2026" s="205">
        <f t="shared" ca="1" si="860"/>
        <v>3.2240000000000011</v>
      </c>
      <c r="AG2026" s="205"/>
      <c r="AH2026" s="205"/>
      <c r="AI2026" s="205"/>
      <c r="AJ2026" s="205"/>
      <c r="AK2026" s="4"/>
      <c r="AL2026" s="4"/>
      <c r="AM2026" s="309">
        <f t="shared" ca="1" si="861"/>
        <v>17.579999999999998</v>
      </c>
      <c r="AN2026" s="309">
        <f t="shared" ca="1" si="862"/>
        <v>15.93</v>
      </c>
      <c r="AO2026" s="310">
        <f t="shared" ca="1" si="863"/>
        <v>0.5757575757575758</v>
      </c>
      <c r="AP2026" s="310" t="b">
        <f t="shared" ca="1" si="864"/>
        <v>0</v>
      </c>
      <c r="AQ2026" s="309">
        <f t="shared" ca="1" si="865"/>
        <v>0</v>
      </c>
      <c r="AR2026" s="205">
        <f t="shared" ca="1" si="848"/>
        <v>0</v>
      </c>
      <c r="AS2026" s="45" t="b">
        <f t="shared" ca="1" si="849"/>
        <v>0</v>
      </c>
      <c r="AT2026">
        <f t="shared" ca="1" si="850"/>
        <v>0</v>
      </c>
      <c r="AU2026" t="b">
        <f t="shared" ca="1" si="866"/>
        <v>0</v>
      </c>
      <c r="AV2026" t="b">
        <f t="shared" ca="1" si="867"/>
        <v>0</v>
      </c>
      <c r="AW2026" s="266" t="b">
        <f t="shared" ca="1" si="868"/>
        <v>0</v>
      </c>
      <c r="AX2026" s="266" t="b">
        <f t="shared" ca="1" si="869"/>
        <v>0</v>
      </c>
      <c r="AY2026" s="266" t="b">
        <f t="shared" ca="1" si="870"/>
        <v>0</v>
      </c>
    </row>
    <row r="2027" spans="1:51" x14ac:dyDescent="0.25">
      <c r="A2027">
        <v>1995</v>
      </c>
      <c r="B2027" s="163">
        <f ca="1">OFFSET(InputPriceData!B$15,CalculationsAndCharts!$A2027+$A$11,0,1,1)</f>
        <v>39121</v>
      </c>
      <c r="C2027" s="3">
        <f ca="1">OFFSET(InputPriceData!G$15,CalculationsAndCharts!$A2027+$A$11,IF($C$7,8,0),1,1)</f>
        <v>272300</v>
      </c>
      <c r="D2027" s="4">
        <f ca="1">OFFSET(InputPriceData!C$15,CalculationsAndCharts!$A2027+$A$11,IF($C$7,8,0),1,1)</f>
        <v>17.28</v>
      </c>
      <c r="E2027" s="4">
        <f ca="1">OFFSET(InputPriceData!D$15,CalculationsAndCharts!$A2027+$A$11,IF($C$7,8,0),1,1)</f>
        <v>17.28</v>
      </c>
      <c r="F2027" s="4">
        <f ca="1">OFFSET(InputPriceData!E$15,CalculationsAndCharts!$A2027+$A$11,IF($C$7,8,0),1,1)</f>
        <v>16.899999999999999</v>
      </c>
      <c r="G2027" s="4">
        <f ca="1">OFFSET(InputPriceData!F$15,CalculationsAndCharts!$A2027+$A$11,IF($C$7,8,0),1,1)</f>
        <v>17</v>
      </c>
      <c r="H2027" s="128"/>
      <c r="I2027" s="128"/>
      <c r="K2027" s="124"/>
      <c r="L2027" s="279"/>
      <c r="M2027" s="281"/>
      <c r="N2027" s="280"/>
      <c r="O2027" s="4"/>
      <c r="P2027" s="4"/>
      <c r="Q2027" s="3"/>
      <c r="S2027" s="309">
        <f t="shared" ca="1" si="851"/>
        <v>17.579999999999998</v>
      </c>
      <c r="T2027" s="309">
        <f t="shared" ca="1" si="852"/>
        <v>15.93</v>
      </c>
      <c r="U2027" s="310">
        <f t="shared" ca="1" si="844"/>
        <v>0.64848484848484922</v>
      </c>
      <c r="V2027" s="310" t="b">
        <f t="shared" ca="1" si="853"/>
        <v>0</v>
      </c>
      <c r="W2027" s="3" t="b">
        <f t="shared" ca="1" si="854"/>
        <v>0</v>
      </c>
      <c r="X2027" s="3" t="str">
        <f t="shared" ca="1" si="855"/>
        <v/>
      </c>
      <c r="Y2027" s="3" t="str">
        <f t="shared" ca="1" si="845"/>
        <v/>
      </c>
      <c r="Z2027" s="3" t="str">
        <f t="shared" ca="1" si="856"/>
        <v/>
      </c>
      <c r="AA2027" s="3" t="str">
        <f t="shared" ca="1" si="857"/>
        <v/>
      </c>
      <c r="AB2027" s="205">
        <f t="shared" ca="1" si="858"/>
        <v>3306</v>
      </c>
      <c r="AC2027" s="205">
        <f t="shared" ca="1" si="859"/>
        <v>50</v>
      </c>
      <c r="AD2027" s="205">
        <f t="shared" ca="1" si="846"/>
        <v>66.12</v>
      </c>
      <c r="AE2027" s="205">
        <f t="shared" ca="1" si="847"/>
        <v>16.120000000000005</v>
      </c>
      <c r="AF2027" s="205">
        <f t="shared" ca="1" si="860"/>
        <v>3.2240000000000011</v>
      </c>
      <c r="AG2027" s="205"/>
      <c r="AH2027" s="205"/>
      <c r="AI2027" s="205"/>
      <c r="AJ2027" s="205"/>
      <c r="AK2027" s="4"/>
      <c r="AL2027" s="4"/>
      <c r="AM2027" s="309">
        <f t="shared" ca="1" si="861"/>
        <v>17.579999999999998</v>
      </c>
      <c r="AN2027" s="309">
        <f t="shared" ca="1" si="862"/>
        <v>15.93</v>
      </c>
      <c r="AO2027" s="310">
        <f t="shared" ca="1" si="863"/>
        <v>0.64848484848484922</v>
      </c>
      <c r="AP2027" s="310" t="b">
        <f t="shared" ca="1" si="864"/>
        <v>0</v>
      </c>
      <c r="AQ2027" s="309">
        <f t="shared" ca="1" si="865"/>
        <v>0</v>
      </c>
      <c r="AR2027" s="205">
        <f t="shared" ca="1" si="848"/>
        <v>0</v>
      </c>
      <c r="AS2027" s="45" t="b">
        <f t="shared" ca="1" si="849"/>
        <v>0</v>
      </c>
      <c r="AT2027">
        <f t="shared" ca="1" si="850"/>
        <v>0</v>
      </c>
      <c r="AU2027" t="b">
        <f t="shared" ca="1" si="866"/>
        <v>0</v>
      </c>
      <c r="AV2027" t="b">
        <f t="shared" ca="1" si="867"/>
        <v>0</v>
      </c>
      <c r="AW2027" s="266" t="b">
        <f t="shared" ca="1" si="868"/>
        <v>0</v>
      </c>
      <c r="AX2027" s="266" t="b">
        <f t="shared" ca="1" si="869"/>
        <v>0</v>
      </c>
      <c r="AY2027" s="266" t="b">
        <f t="shared" ca="1" si="870"/>
        <v>0</v>
      </c>
    </row>
    <row r="2028" spans="1:51" x14ac:dyDescent="0.25">
      <c r="A2028">
        <v>1996</v>
      </c>
      <c r="B2028" s="163">
        <f ca="1">OFFSET(InputPriceData!B$15,CalculationsAndCharts!$A2028+$A$11,0,1,1)</f>
        <v>39120</v>
      </c>
      <c r="C2028" s="3">
        <f ca="1">OFFSET(InputPriceData!G$15,CalculationsAndCharts!$A2028+$A$11,IF($C$7,8,0),1,1)</f>
        <v>472700</v>
      </c>
      <c r="D2028" s="4">
        <f ca="1">OFFSET(InputPriceData!C$15,CalculationsAndCharts!$A2028+$A$11,IF($C$7,8,0),1,1)</f>
        <v>17.3</v>
      </c>
      <c r="E2028" s="4">
        <f ca="1">OFFSET(InputPriceData!D$15,CalculationsAndCharts!$A2028+$A$11,IF($C$7,8,0),1,1)</f>
        <v>17.32</v>
      </c>
      <c r="F2028" s="4">
        <f ca="1">OFFSET(InputPriceData!E$15,CalculationsAndCharts!$A2028+$A$11,IF($C$7,8,0),1,1)</f>
        <v>17.079999999999998</v>
      </c>
      <c r="G2028" s="4">
        <f ca="1">OFFSET(InputPriceData!F$15,CalculationsAndCharts!$A2028+$A$11,IF($C$7,8,0),1,1)</f>
        <v>17.149999999999999</v>
      </c>
      <c r="H2028" s="128"/>
      <c r="I2028" s="128"/>
      <c r="K2028" s="124"/>
      <c r="L2028" s="279"/>
      <c r="M2028" s="281"/>
      <c r="N2028" s="280"/>
      <c r="O2028" s="4"/>
      <c r="P2028" s="4"/>
      <c r="Q2028" s="3"/>
      <c r="S2028" s="309">
        <f t="shared" ca="1" si="851"/>
        <v>17.579999999999998</v>
      </c>
      <c r="T2028" s="309">
        <f t="shared" ca="1" si="852"/>
        <v>15.93</v>
      </c>
      <c r="U2028" s="310">
        <f t="shared" ca="1" si="844"/>
        <v>0.73939393939393938</v>
      </c>
      <c r="V2028" s="310" t="b">
        <f t="shared" ca="1" si="853"/>
        <v>0</v>
      </c>
      <c r="W2028" s="3" t="b">
        <f t="shared" ca="1" si="854"/>
        <v>0</v>
      </c>
      <c r="X2028" s="3" t="str">
        <f t="shared" ca="1" si="855"/>
        <v/>
      </c>
      <c r="Y2028" s="3" t="str">
        <f t="shared" ca="1" si="845"/>
        <v/>
      </c>
      <c r="Z2028" s="3" t="str">
        <f t="shared" ca="1" si="856"/>
        <v/>
      </c>
      <c r="AA2028" s="3" t="str">
        <f t="shared" ca="1" si="857"/>
        <v/>
      </c>
      <c r="AB2028" s="205">
        <f t="shared" ca="1" si="858"/>
        <v>3306</v>
      </c>
      <c r="AC2028" s="205">
        <f t="shared" ca="1" si="859"/>
        <v>50</v>
      </c>
      <c r="AD2028" s="205">
        <f t="shared" ca="1" si="846"/>
        <v>66.12</v>
      </c>
      <c r="AE2028" s="205">
        <f t="shared" ca="1" si="847"/>
        <v>16.120000000000005</v>
      </c>
      <c r="AF2028" s="205">
        <f t="shared" ca="1" si="860"/>
        <v>3.2240000000000011</v>
      </c>
      <c r="AG2028" s="205"/>
      <c r="AH2028" s="205"/>
      <c r="AI2028" s="205"/>
      <c r="AJ2028" s="205"/>
      <c r="AK2028" s="4"/>
      <c r="AL2028" s="4"/>
      <c r="AM2028" s="309">
        <f t="shared" ca="1" si="861"/>
        <v>17.579999999999998</v>
      </c>
      <c r="AN2028" s="309">
        <f t="shared" ca="1" si="862"/>
        <v>15.93</v>
      </c>
      <c r="AO2028" s="310">
        <f t="shared" ca="1" si="863"/>
        <v>0.73939393939393938</v>
      </c>
      <c r="AP2028" s="310" t="b">
        <f t="shared" ca="1" si="864"/>
        <v>0</v>
      </c>
      <c r="AQ2028" s="309">
        <f t="shared" ca="1" si="865"/>
        <v>0</v>
      </c>
      <c r="AR2028" s="205">
        <f t="shared" ca="1" si="848"/>
        <v>0</v>
      </c>
      <c r="AS2028" s="45" t="b">
        <f t="shared" ca="1" si="849"/>
        <v>0</v>
      </c>
      <c r="AT2028">
        <f t="shared" ca="1" si="850"/>
        <v>0</v>
      </c>
      <c r="AU2028" t="b">
        <f t="shared" ca="1" si="866"/>
        <v>0</v>
      </c>
      <c r="AV2028" t="b">
        <f t="shared" ca="1" si="867"/>
        <v>0</v>
      </c>
      <c r="AW2028" s="266" t="b">
        <f t="shared" ca="1" si="868"/>
        <v>0</v>
      </c>
      <c r="AX2028" s="266" t="b">
        <f t="shared" ca="1" si="869"/>
        <v>0</v>
      </c>
      <c r="AY2028" s="266" t="b">
        <f t="shared" ca="1" si="870"/>
        <v>0</v>
      </c>
    </row>
    <row r="2029" spans="1:51" x14ac:dyDescent="0.25">
      <c r="A2029">
        <v>1997</v>
      </c>
      <c r="B2029" s="163">
        <f ca="1">OFFSET(InputPriceData!B$15,CalculationsAndCharts!$A2029+$A$11,0,1,1)</f>
        <v>39119</v>
      </c>
      <c r="C2029" s="3">
        <f ca="1">OFFSET(InputPriceData!G$15,CalculationsAndCharts!$A2029+$A$11,IF($C$7,8,0),1,1)</f>
        <v>480400</v>
      </c>
      <c r="D2029" s="4">
        <f ca="1">OFFSET(InputPriceData!C$15,CalculationsAndCharts!$A2029+$A$11,IF($C$7,8,0),1,1)</f>
        <v>17.48</v>
      </c>
      <c r="E2029" s="4">
        <f ca="1">OFFSET(InputPriceData!D$15,CalculationsAndCharts!$A2029+$A$11,IF($C$7,8,0),1,1)</f>
        <v>17.489999999999998</v>
      </c>
      <c r="F2029" s="4">
        <f ca="1">OFFSET(InputPriceData!E$15,CalculationsAndCharts!$A2029+$A$11,IF($C$7,8,0),1,1)</f>
        <v>17.18</v>
      </c>
      <c r="G2029" s="4">
        <f ca="1">OFFSET(InputPriceData!F$15,CalculationsAndCharts!$A2029+$A$11,IF($C$7,8,0),1,1)</f>
        <v>17.329999999999998</v>
      </c>
      <c r="H2029" s="128"/>
      <c r="I2029" s="128"/>
      <c r="K2029" s="124"/>
      <c r="L2029" s="279"/>
      <c r="M2029" s="281"/>
      <c r="N2029" s="280"/>
      <c r="O2029" s="4"/>
      <c r="P2029" s="4"/>
      <c r="Q2029" s="3"/>
      <c r="S2029" s="309">
        <f t="shared" ca="1" si="851"/>
        <v>17.579999999999998</v>
      </c>
      <c r="T2029" s="309">
        <f t="shared" ca="1" si="852"/>
        <v>15.61</v>
      </c>
      <c r="U2029" s="310">
        <f t="shared" ca="1" si="844"/>
        <v>0.87309644670050757</v>
      </c>
      <c r="V2029" s="310" t="b">
        <f t="shared" ca="1" si="853"/>
        <v>0</v>
      </c>
      <c r="W2029" s="3" t="b">
        <f t="shared" ca="1" si="854"/>
        <v>0</v>
      </c>
      <c r="X2029" s="3" t="str">
        <f t="shared" ca="1" si="855"/>
        <v/>
      </c>
      <c r="Y2029" s="3" t="str">
        <f t="shared" ca="1" si="845"/>
        <v/>
      </c>
      <c r="Z2029" s="3" t="str">
        <f t="shared" ca="1" si="856"/>
        <v/>
      </c>
      <c r="AA2029" s="3" t="str">
        <f t="shared" ca="1" si="857"/>
        <v/>
      </c>
      <c r="AB2029" s="205">
        <f t="shared" ca="1" si="858"/>
        <v>3306</v>
      </c>
      <c r="AC2029" s="205">
        <f t="shared" ca="1" si="859"/>
        <v>50</v>
      </c>
      <c r="AD2029" s="205">
        <f t="shared" ca="1" si="846"/>
        <v>66.12</v>
      </c>
      <c r="AE2029" s="205">
        <f t="shared" ca="1" si="847"/>
        <v>16.120000000000005</v>
      </c>
      <c r="AF2029" s="205">
        <f t="shared" ca="1" si="860"/>
        <v>3.2240000000000011</v>
      </c>
      <c r="AG2029" s="205"/>
      <c r="AH2029" s="205"/>
      <c r="AI2029" s="205"/>
      <c r="AJ2029" s="205"/>
      <c r="AK2029" s="4"/>
      <c r="AL2029" s="4"/>
      <c r="AM2029" s="309">
        <f t="shared" ca="1" si="861"/>
        <v>17.579999999999998</v>
      </c>
      <c r="AN2029" s="309">
        <f t="shared" ca="1" si="862"/>
        <v>15.93</v>
      </c>
      <c r="AO2029" s="310">
        <f t="shared" ca="1" si="863"/>
        <v>0.8484848484848484</v>
      </c>
      <c r="AP2029" s="310" t="b">
        <f t="shared" ca="1" si="864"/>
        <v>0</v>
      </c>
      <c r="AQ2029" s="309">
        <f t="shared" ca="1" si="865"/>
        <v>0</v>
      </c>
      <c r="AR2029" s="205">
        <f t="shared" ca="1" si="848"/>
        <v>0</v>
      </c>
      <c r="AS2029" s="45" t="b">
        <f t="shared" ca="1" si="849"/>
        <v>0</v>
      </c>
      <c r="AT2029">
        <f t="shared" ca="1" si="850"/>
        <v>0</v>
      </c>
      <c r="AU2029" t="b">
        <f t="shared" ca="1" si="866"/>
        <v>0</v>
      </c>
      <c r="AV2029" t="b">
        <f t="shared" ca="1" si="867"/>
        <v>0</v>
      </c>
      <c r="AW2029" s="266" t="b">
        <f t="shared" ca="1" si="868"/>
        <v>0</v>
      </c>
      <c r="AX2029" s="266" t="b">
        <f t="shared" ca="1" si="869"/>
        <v>0</v>
      </c>
      <c r="AY2029" s="266" t="b">
        <f t="shared" ca="1" si="870"/>
        <v>0</v>
      </c>
    </row>
    <row r="2030" spans="1:51" x14ac:dyDescent="0.25">
      <c r="A2030">
        <v>1998</v>
      </c>
      <c r="B2030" s="163">
        <f ca="1">OFFSET(InputPriceData!B$15,CalculationsAndCharts!$A2030+$A$11,0,1,1)</f>
        <v>39118</v>
      </c>
      <c r="C2030" s="3">
        <f ca="1">OFFSET(InputPriceData!G$15,CalculationsAndCharts!$A2030+$A$11,IF($C$7,8,0),1,1)</f>
        <v>854000</v>
      </c>
      <c r="D2030" s="4">
        <f ca="1">OFFSET(InputPriceData!C$15,CalculationsAndCharts!$A2030+$A$11,IF($C$7,8,0),1,1)</f>
        <v>17.63</v>
      </c>
      <c r="E2030" s="4">
        <f ca="1">OFFSET(InputPriceData!D$15,CalculationsAndCharts!$A2030+$A$11,IF($C$7,8,0),1,1)</f>
        <v>17.63</v>
      </c>
      <c r="F2030" s="4">
        <f ca="1">OFFSET(InputPriceData!E$15,CalculationsAndCharts!$A2030+$A$11,IF($C$7,8,0),1,1)</f>
        <v>17.21</v>
      </c>
      <c r="G2030" s="4">
        <f ca="1">OFFSET(InputPriceData!F$15,CalculationsAndCharts!$A2030+$A$11,IF($C$7,8,0),1,1)</f>
        <v>17.37</v>
      </c>
      <c r="H2030" s="128"/>
      <c r="I2030" s="128"/>
      <c r="K2030" s="124"/>
      <c r="L2030" s="279"/>
      <c r="M2030" s="281"/>
      <c r="N2030" s="280"/>
      <c r="O2030" s="4"/>
      <c r="P2030" s="4"/>
      <c r="Q2030" s="3"/>
      <c r="S2030" s="309">
        <f t="shared" ca="1" si="851"/>
        <v>17.579999999999998</v>
      </c>
      <c r="T2030" s="309">
        <f t="shared" ca="1" si="852"/>
        <v>15.33</v>
      </c>
      <c r="U2030" s="310">
        <f t="shared" ca="1" si="844"/>
        <v>0.90666666666666784</v>
      </c>
      <c r="V2030" s="310" t="b">
        <f t="shared" ca="1" si="853"/>
        <v>0</v>
      </c>
      <c r="W2030" s="3" t="b">
        <f t="shared" ca="1" si="854"/>
        <v>0</v>
      </c>
      <c r="X2030" s="3" t="str">
        <f t="shared" ca="1" si="855"/>
        <v/>
      </c>
      <c r="Y2030" s="3" t="str">
        <f t="shared" ca="1" si="845"/>
        <v/>
      </c>
      <c r="Z2030" s="3" t="str">
        <f t="shared" ca="1" si="856"/>
        <v/>
      </c>
      <c r="AA2030" s="3" t="str">
        <f t="shared" ca="1" si="857"/>
        <v/>
      </c>
      <c r="AB2030" s="205">
        <f t="shared" ca="1" si="858"/>
        <v>3306</v>
      </c>
      <c r="AC2030" s="205">
        <f t="shared" ca="1" si="859"/>
        <v>50</v>
      </c>
      <c r="AD2030" s="205">
        <f t="shared" ca="1" si="846"/>
        <v>66.12</v>
      </c>
      <c r="AE2030" s="205">
        <f t="shared" ca="1" si="847"/>
        <v>16.120000000000005</v>
      </c>
      <c r="AF2030" s="205">
        <f t="shared" ca="1" si="860"/>
        <v>3.2240000000000011</v>
      </c>
      <c r="AG2030" s="205"/>
      <c r="AH2030" s="205"/>
      <c r="AI2030" s="205"/>
      <c r="AJ2030" s="205"/>
      <c r="AK2030" s="4"/>
      <c r="AL2030" s="4"/>
      <c r="AM2030" s="309">
        <f t="shared" ca="1" si="861"/>
        <v>17.579999999999998</v>
      </c>
      <c r="AN2030" s="309">
        <f t="shared" ca="1" si="862"/>
        <v>15.93</v>
      </c>
      <c r="AO2030" s="310">
        <f t="shared" ca="1" si="863"/>
        <v>0.87272727272727424</v>
      </c>
      <c r="AP2030" s="310" t="b">
        <f t="shared" ca="1" si="864"/>
        <v>0</v>
      </c>
      <c r="AQ2030" s="309">
        <f t="shared" ca="1" si="865"/>
        <v>0</v>
      </c>
      <c r="AR2030" s="205">
        <f t="shared" ca="1" si="848"/>
        <v>0</v>
      </c>
      <c r="AS2030" s="45" t="b">
        <f t="shared" ca="1" si="849"/>
        <v>0</v>
      </c>
      <c r="AT2030">
        <f t="shared" ca="1" si="850"/>
        <v>0</v>
      </c>
      <c r="AU2030" t="b">
        <f t="shared" ca="1" si="866"/>
        <v>0</v>
      </c>
      <c r="AV2030" t="b">
        <f t="shared" ca="1" si="867"/>
        <v>0</v>
      </c>
      <c r="AW2030" s="266" t="b">
        <f t="shared" ca="1" si="868"/>
        <v>0</v>
      </c>
      <c r="AX2030" s="266" t="b">
        <f t="shared" ca="1" si="869"/>
        <v>0</v>
      </c>
      <c r="AY2030" s="266" t="b">
        <f t="shared" ca="1" si="870"/>
        <v>0</v>
      </c>
    </row>
    <row r="2031" spans="1:51" x14ac:dyDescent="0.25">
      <c r="A2031">
        <v>1999</v>
      </c>
      <c r="B2031" s="163">
        <f ca="1">OFFSET(InputPriceData!B$15,CalculationsAndCharts!$A2031+$A$11,0,1,1)</f>
        <v>39115</v>
      </c>
      <c r="C2031" s="3">
        <f ca="1">OFFSET(InputPriceData!G$15,CalculationsAndCharts!$A2031+$A$11,IF($C$7,8,0),1,1)</f>
        <v>598200</v>
      </c>
      <c r="D2031" s="4">
        <f ca="1">OFFSET(InputPriceData!C$15,CalculationsAndCharts!$A2031+$A$11,IF($C$7,8,0),1,1)</f>
        <v>17.37</v>
      </c>
      <c r="E2031" s="4">
        <f ca="1">OFFSET(InputPriceData!D$15,CalculationsAndCharts!$A2031+$A$11,IF($C$7,8,0),1,1)</f>
        <v>17.649999999999999</v>
      </c>
      <c r="F2031" s="4">
        <f ca="1">OFFSET(InputPriceData!E$15,CalculationsAndCharts!$A2031+$A$11,IF($C$7,8,0),1,1)</f>
        <v>17.260000000000002</v>
      </c>
      <c r="G2031" s="4">
        <f ca="1">OFFSET(InputPriceData!F$15,CalculationsAndCharts!$A2031+$A$11,IF($C$7,8,0),1,1)</f>
        <v>17.579999999999998</v>
      </c>
      <c r="H2031" s="128"/>
      <c r="I2031" s="128"/>
      <c r="K2031" s="124"/>
      <c r="L2031" s="279"/>
      <c r="M2031" s="281"/>
      <c r="N2031" s="280"/>
      <c r="O2031" s="4"/>
      <c r="P2031" s="4"/>
      <c r="Q2031" s="3"/>
      <c r="S2031" s="309">
        <f t="shared" ca="1" si="851"/>
        <v>17.579999999999998</v>
      </c>
      <c r="T2031" s="309">
        <f t="shared" ca="1" si="852"/>
        <v>15.33</v>
      </c>
      <c r="U2031" s="310">
        <f t="shared" ca="1" si="844"/>
        <v>1</v>
      </c>
      <c r="V2031" s="310" t="b">
        <f t="shared" ca="1" si="853"/>
        <v>0</v>
      </c>
      <c r="W2031" s="3" t="b">
        <f t="shared" ca="1" si="854"/>
        <v>0</v>
      </c>
      <c r="X2031" s="3" t="str">
        <f t="shared" ca="1" si="855"/>
        <v/>
      </c>
      <c r="Y2031" s="3" t="str">
        <f t="shared" ca="1" si="845"/>
        <v/>
      </c>
      <c r="Z2031" s="3" t="str">
        <f t="shared" ca="1" si="856"/>
        <v/>
      </c>
      <c r="AA2031" s="3" t="str">
        <f t="shared" ca="1" si="857"/>
        <v/>
      </c>
      <c r="AB2031" s="205">
        <f t="shared" ca="1" si="858"/>
        <v>3306</v>
      </c>
      <c r="AC2031" s="205">
        <f t="shared" ca="1" si="859"/>
        <v>50</v>
      </c>
      <c r="AD2031" s="205">
        <f t="shared" ca="1" si="846"/>
        <v>66.12</v>
      </c>
      <c r="AE2031" s="205">
        <f t="shared" ca="1" si="847"/>
        <v>16.120000000000005</v>
      </c>
      <c r="AF2031" s="205">
        <f t="shared" ca="1" si="860"/>
        <v>3.2240000000000011</v>
      </c>
      <c r="AG2031" s="205"/>
      <c r="AH2031" s="205"/>
      <c r="AI2031" s="205"/>
      <c r="AJ2031" s="205"/>
      <c r="AK2031" s="4"/>
      <c r="AL2031" s="4"/>
      <c r="AM2031" s="309">
        <f t="shared" ca="1" si="861"/>
        <v>17.579999999999998</v>
      </c>
      <c r="AN2031" s="309">
        <f t="shared" ca="1" si="862"/>
        <v>15.61</v>
      </c>
      <c r="AO2031" s="310">
        <f t="shared" ca="1" si="863"/>
        <v>1</v>
      </c>
      <c r="AP2031" s="310" t="b">
        <f t="shared" ca="1" si="864"/>
        <v>0</v>
      </c>
      <c r="AQ2031" s="309">
        <f t="shared" ca="1" si="865"/>
        <v>0</v>
      </c>
      <c r="AR2031" s="205">
        <f t="shared" ca="1" si="848"/>
        <v>0</v>
      </c>
      <c r="AS2031" s="45" t="b">
        <f t="shared" ca="1" si="849"/>
        <v>0</v>
      </c>
      <c r="AT2031">
        <f t="shared" ca="1" si="850"/>
        <v>0</v>
      </c>
      <c r="AU2031" t="b">
        <f t="shared" ca="1" si="866"/>
        <v>0</v>
      </c>
      <c r="AV2031" t="b">
        <f t="shared" ca="1" si="867"/>
        <v>0</v>
      </c>
      <c r="AW2031" s="266" t="b">
        <f t="shared" ca="1" si="868"/>
        <v>0</v>
      </c>
      <c r="AX2031" s="266" t="b">
        <f t="shared" ca="1" si="869"/>
        <v>0</v>
      </c>
      <c r="AY2031" s="266" t="b">
        <f t="shared" ca="1" si="870"/>
        <v>0</v>
      </c>
    </row>
    <row r="2032" spans="1:51" x14ac:dyDescent="0.25">
      <c r="A2032">
        <v>2000</v>
      </c>
      <c r="B2032" s="163">
        <f ca="1">OFFSET(InputPriceData!B$15,CalculationsAndCharts!$A2032+$A$11,0,1,1)</f>
        <v>39114</v>
      </c>
      <c r="C2032" s="3">
        <f ca="1">OFFSET(InputPriceData!G$15,CalculationsAndCharts!$A2032+$A$11,IF($C$7,8,0),1,1)</f>
        <v>627500</v>
      </c>
      <c r="D2032" s="4">
        <f ca="1">OFFSET(InputPriceData!C$15,CalculationsAndCharts!$A2032+$A$11,IF($C$7,8,0),1,1)</f>
        <v>16.989999999999998</v>
      </c>
      <c r="E2032" s="4">
        <f ca="1">OFFSET(InputPriceData!D$15,CalculationsAndCharts!$A2032+$A$11,IF($C$7,8,0),1,1)</f>
        <v>17.37</v>
      </c>
      <c r="F2032" s="4">
        <f ca="1">OFFSET(InputPriceData!E$15,CalculationsAndCharts!$A2032+$A$11,IF($C$7,8,0),1,1)</f>
        <v>16.71</v>
      </c>
      <c r="G2032" s="4">
        <f ca="1">OFFSET(InputPriceData!F$15,CalculationsAndCharts!$A2032+$A$11,IF($C$7,8,0),1,1)</f>
        <v>17.329999999999998</v>
      </c>
      <c r="H2032" s="128"/>
      <c r="I2032" s="128"/>
      <c r="K2032" s="124"/>
      <c r="L2032" s="279"/>
      <c r="M2032" s="281"/>
      <c r="N2032" s="280"/>
      <c r="O2032" s="4"/>
      <c r="P2032" s="4"/>
      <c r="Q2032" s="3"/>
      <c r="S2032" s="309">
        <f t="shared" ca="1" si="851"/>
        <v>17.329999999999998</v>
      </c>
      <c r="T2032" s="309">
        <f t="shared" ca="1" si="852"/>
        <v>15.33</v>
      </c>
      <c r="U2032" s="310">
        <f t="shared" ca="1" si="844"/>
        <v>1</v>
      </c>
      <c r="V2032" s="310" t="b">
        <f t="shared" ca="1" si="853"/>
        <v>0</v>
      </c>
      <c r="W2032" s="3" t="b">
        <f t="shared" ca="1" si="854"/>
        <v>0</v>
      </c>
      <c r="X2032" s="3" t="str">
        <f t="shared" ca="1" si="855"/>
        <v/>
      </c>
      <c r="Y2032" s="3" t="str">
        <f t="shared" ca="1" si="845"/>
        <v/>
      </c>
      <c r="Z2032" s="3" t="str">
        <f t="shared" ca="1" si="856"/>
        <v/>
      </c>
      <c r="AA2032" s="3" t="str">
        <f t="shared" ca="1" si="857"/>
        <v/>
      </c>
      <c r="AB2032" s="205">
        <f t="shared" ca="1" si="858"/>
        <v>3306</v>
      </c>
      <c r="AC2032" s="205">
        <f t="shared" ca="1" si="859"/>
        <v>50</v>
      </c>
      <c r="AD2032" s="205">
        <f t="shared" ca="1" si="846"/>
        <v>66.12</v>
      </c>
      <c r="AE2032" s="205">
        <f t="shared" ca="1" si="847"/>
        <v>16.120000000000005</v>
      </c>
      <c r="AF2032" s="205">
        <f t="shared" ca="1" si="860"/>
        <v>3.2240000000000011</v>
      </c>
      <c r="AG2032" s="205"/>
      <c r="AH2032" s="205"/>
      <c r="AI2032" s="205"/>
      <c r="AJ2032" s="205"/>
      <c r="AK2032" s="4"/>
      <c r="AL2032" s="4"/>
      <c r="AM2032" s="309">
        <f t="shared" ca="1" si="861"/>
        <v>17.329999999999998</v>
      </c>
      <c r="AN2032" s="309">
        <f t="shared" ca="1" si="862"/>
        <v>15.33</v>
      </c>
      <c r="AO2032" s="310">
        <f t="shared" ca="1" si="863"/>
        <v>1</v>
      </c>
      <c r="AP2032" s="310" t="b">
        <f t="shared" ca="1" si="864"/>
        <v>0</v>
      </c>
      <c r="AQ2032" s="309">
        <f t="shared" ca="1" si="865"/>
        <v>0</v>
      </c>
      <c r="AR2032" s="205">
        <f t="shared" ca="1" si="848"/>
        <v>0</v>
      </c>
      <c r="AS2032" s="45" t="b">
        <f t="shared" ca="1" si="849"/>
        <v>0</v>
      </c>
      <c r="AT2032">
        <f t="shared" ca="1" si="850"/>
        <v>0</v>
      </c>
      <c r="AU2032" t="b">
        <f t="shared" ca="1" si="866"/>
        <v>0</v>
      </c>
      <c r="AV2032" t="b">
        <f t="shared" ca="1" si="867"/>
        <v>0</v>
      </c>
      <c r="AW2032" s="266" t="b">
        <f t="shared" ca="1" si="868"/>
        <v>0</v>
      </c>
      <c r="AX2032" s="266" t="b">
        <f t="shared" ca="1" si="869"/>
        <v>0</v>
      </c>
      <c r="AY2032" s="266" t="b">
        <f t="shared" ca="1" si="870"/>
        <v>0</v>
      </c>
    </row>
    <row r="2033" spans="1:51" x14ac:dyDescent="0.25">
      <c r="A2033">
        <v>2001</v>
      </c>
      <c r="B2033" s="163">
        <f ca="1">OFFSET(InputPriceData!B$15,CalculationsAndCharts!$A2033+$A$11,0,1,1)</f>
        <v>39113</v>
      </c>
      <c r="C2033" s="3">
        <f ca="1">OFFSET(InputPriceData!G$15,CalculationsAndCharts!$A2033+$A$11,IF($C$7,8,0),1,1)</f>
        <v>1225500</v>
      </c>
      <c r="D2033" s="4">
        <f ca="1">OFFSET(InputPriceData!C$15,CalculationsAndCharts!$A2033+$A$11,IF($C$7,8,0),1,1)</f>
        <v>16.739999999999998</v>
      </c>
      <c r="E2033" s="4">
        <f ca="1">OFFSET(InputPriceData!D$15,CalculationsAndCharts!$A2033+$A$11,IF($C$7,8,0),1,1)</f>
        <v>16.95</v>
      </c>
      <c r="F2033" s="4">
        <f ca="1">OFFSET(InputPriceData!E$15,CalculationsAndCharts!$A2033+$A$11,IF($C$7,8,0),1,1)</f>
        <v>16.600000000000001</v>
      </c>
      <c r="G2033" s="4">
        <f ca="1">OFFSET(InputPriceData!F$15,CalculationsAndCharts!$A2033+$A$11,IF($C$7,8,0),1,1)</f>
        <v>16.93</v>
      </c>
      <c r="H2033" s="128"/>
      <c r="I2033" s="128"/>
      <c r="K2033" s="124"/>
      <c r="L2033" s="279"/>
      <c r="M2033" s="281"/>
      <c r="N2033" s="280"/>
      <c r="O2033" s="4"/>
      <c r="P2033" s="4"/>
      <c r="Q2033" s="3"/>
      <c r="S2033" s="309">
        <f t="shared" ca="1" si="851"/>
        <v>16.93</v>
      </c>
      <c r="T2033" s="309">
        <f t="shared" ca="1" si="852"/>
        <v>15.33</v>
      </c>
      <c r="U2033" s="310">
        <f t="shared" ca="1" si="844"/>
        <v>1</v>
      </c>
      <c r="V2033" s="310" t="b">
        <f t="shared" ca="1" si="853"/>
        <v>0</v>
      </c>
      <c r="W2033" s="3" t="b">
        <f t="shared" ca="1" si="854"/>
        <v>0</v>
      </c>
      <c r="X2033" s="3" t="str">
        <f t="shared" ca="1" si="855"/>
        <v/>
      </c>
      <c r="Y2033" s="3" t="str">
        <f t="shared" ca="1" si="845"/>
        <v/>
      </c>
      <c r="Z2033" s="3" t="str">
        <f t="shared" ca="1" si="856"/>
        <v/>
      </c>
      <c r="AA2033" s="3" t="str">
        <f t="shared" ca="1" si="857"/>
        <v/>
      </c>
      <c r="AB2033" s="205">
        <f t="shared" ca="1" si="858"/>
        <v>3306</v>
      </c>
      <c r="AC2033" s="205">
        <f t="shared" ca="1" si="859"/>
        <v>50</v>
      </c>
      <c r="AD2033" s="205">
        <f t="shared" ca="1" si="846"/>
        <v>66.12</v>
      </c>
      <c r="AE2033" s="205">
        <f t="shared" ca="1" si="847"/>
        <v>16.120000000000005</v>
      </c>
      <c r="AF2033" s="205">
        <f t="shared" ca="1" si="860"/>
        <v>3.2240000000000011</v>
      </c>
      <c r="AG2033" s="205"/>
      <c r="AH2033" s="205"/>
      <c r="AI2033" s="205"/>
      <c r="AJ2033" s="205"/>
      <c r="AK2033" s="4"/>
      <c r="AL2033" s="4"/>
      <c r="AM2033" s="309">
        <f t="shared" ca="1" si="861"/>
        <v>16.93</v>
      </c>
      <c r="AN2033" s="309">
        <f t="shared" ca="1" si="862"/>
        <v>15.33</v>
      </c>
      <c r="AO2033" s="310">
        <f t="shared" ca="1" si="863"/>
        <v>1</v>
      </c>
      <c r="AP2033" s="310" t="b">
        <f t="shared" ca="1" si="864"/>
        <v>0</v>
      </c>
      <c r="AQ2033" s="309">
        <f t="shared" ca="1" si="865"/>
        <v>0</v>
      </c>
      <c r="AR2033" s="205">
        <f t="shared" ca="1" si="848"/>
        <v>0</v>
      </c>
      <c r="AS2033" s="45" t="b">
        <f t="shared" ca="1" si="849"/>
        <v>0</v>
      </c>
      <c r="AT2033">
        <f t="shared" ca="1" si="850"/>
        <v>0</v>
      </c>
      <c r="AU2033" t="b">
        <f t="shared" ca="1" si="866"/>
        <v>0</v>
      </c>
      <c r="AV2033" t="b">
        <f t="shared" ca="1" si="867"/>
        <v>0</v>
      </c>
      <c r="AW2033" s="266" t="b">
        <f t="shared" ca="1" si="868"/>
        <v>0</v>
      </c>
      <c r="AX2033" s="266" t="b">
        <f t="shared" ca="1" si="869"/>
        <v>0</v>
      </c>
      <c r="AY2033" s="266" t="b">
        <f t="shared" ca="1" si="870"/>
        <v>0</v>
      </c>
    </row>
    <row r="2034" spans="1:51" x14ac:dyDescent="0.25">
      <c r="A2034">
        <v>2002</v>
      </c>
      <c r="B2034" s="163">
        <f ca="1">OFFSET(InputPriceData!B$15,CalculationsAndCharts!$A2034+$A$11,0,1,1)</f>
        <v>39112</v>
      </c>
      <c r="C2034" s="3">
        <f ca="1">OFFSET(InputPriceData!G$15,CalculationsAndCharts!$A2034+$A$11,IF($C$7,8,0),1,1)</f>
        <v>671200</v>
      </c>
      <c r="D2034" s="4">
        <f ca="1">OFFSET(InputPriceData!C$15,CalculationsAndCharts!$A2034+$A$11,IF($C$7,8,0),1,1)</f>
        <v>16.36</v>
      </c>
      <c r="E2034" s="4">
        <f ca="1">OFFSET(InputPriceData!D$15,CalculationsAndCharts!$A2034+$A$11,IF($C$7,8,0),1,1)</f>
        <v>16.8</v>
      </c>
      <c r="F2034" s="4">
        <f ca="1">OFFSET(InputPriceData!E$15,CalculationsAndCharts!$A2034+$A$11,IF($C$7,8,0),1,1)</f>
        <v>16.14</v>
      </c>
      <c r="G2034" s="4">
        <f ca="1">OFFSET(InputPriceData!F$15,CalculationsAndCharts!$A2034+$A$11,IF($C$7,8,0),1,1)</f>
        <v>16.739999999999998</v>
      </c>
      <c r="H2034" s="128"/>
      <c r="I2034" s="128"/>
      <c r="K2034" s="124"/>
      <c r="L2034" s="279"/>
      <c r="M2034" s="281"/>
      <c r="N2034" s="280"/>
      <c r="O2034" s="4"/>
      <c r="P2034" s="4"/>
      <c r="Q2034" s="3"/>
      <c r="S2034" s="309">
        <f t="shared" ca="1" si="851"/>
        <v>16.739999999999998</v>
      </c>
      <c r="T2034" s="309">
        <f t="shared" ca="1" si="852"/>
        <v>15.33</v>
      </c>
      <c r="U2034" s="310">
        <f t="shared" ca="1" si="844"/>
        <v>1</v>
      </c>
      <c r="V2034" s="310" t="b">
        <f t="shared" ca="1" si="853"/>
        <v>0</v>
      </c>
      <c r="W2034" s="3" t="b">
        <f t="shared" ca="1" si="854"/>
        <v>0</v>
      </c>
      <c r="X2034" s="3" t="str">
        <f t="shared" ca="1" si="855"/>
        <v/>
      </c>
      <c r="Y2034" s="3" t="str">
        <f t="shared" ca="1" si="845"/>
        <v/>
      </c>
      <c r="Z2034" s="3" t="str">
        <f t="shared" ca="1" si="856"/>
        <v/>
      </c>
      <c r="AA2034" s="3" t="str">
        <f t="shared" ca="1" si="857"/>
        <v/>
      </c>
      <c r="AB2034" s="205">
        <f t="shared" ca="1" si="858"/>
        <v>3306</v>
      </c>
      <c r="AC2034" s="205">
        <f t="shared" ca="1" si="859"/>
        <v>50</v>
      </c>
      <c r="AD2034" s="205">
        <f t="shared" ca="1" si="846"/>
        <v>66.12</v>
      </c>
      <c r="AE2034" s="205">
        <f t="shared" ca="1" si="847"/>
        <v>16.120000000000005</v>
      </c>
      <c r="AF2034" s="205">
        <f t="shared" ca="1" si="860"/>
        <v>3.2240000000000011</v>
      </c>
      <c r="AG2034" s="205"/>
      <c r="AH2034" s="205"/>
      <c r="AI2034" s="205"/>
      <c r="AJ2034" s="205"/>
      <c r="AK2034" s="4"/>
      <c r="AL2034" s="4"/>
      <c r="AM2034" s="309">
        <f t="shared" ca="1" si="861"/>
        <v>16.739999999999998</v>
      </c>
      <c r="AN2034" s="309">
        <f t="shared" ca="1" si="862"/>
        <v>15.33</v>
      </c>
      <c r="AO2034" s="310">
        <f t="shared" ca="1" si="863"/>
        <v>1</v>
      </c>
      <c r="AP2034" s="310" t="b">
        <f t="shared" ca="1" si="864"/>
        <v>0</v>
      </c>
      <c r="AQ2034" s="309">
        <f t="shared" ca="1" si="865"/>
        <v>0</v>
      </c>
      <c r="AR2034" s="205">
        <f t="shared" ca="1" si="848"/>
        <v>0</v>
      </c>
      <c r="AS2034" s="45" t="b">
        <f t="shared" ca="1" si="849"/>
        <v>0</v>
      </c>
      <c r="AT2034">
        <f t="shared" ca="1" si="850"/>
        <v>0</v>
      </c>
      <c r="AU2034" t="b">
        <f t="shared" ca="1" si="866"/>
        <v>0</v>
      </c>
      <c r="AV2034" t="b">
        <f t="shared" ca="1" si="867"/>
        <v>0</v>
      </c>
      <c r="AW2034" s="266" t="b">
        <f t="shared" ca="1" si="868"/>
        <v>0</v>
      </c>
      <c r="AX2034" s="266" t="b">
        <f t="shared" ca="1" si="869"/>
        <v>0</v>
      </c>
      <c r="AY2034" s="266" t="b">
        <f t="shared" ca="1" si="870"/>
        <v>0</v>
      </c>
    </row>
    <row r="2035" spans="1:51" x14ac:dyDescent="0.25">
      <c r="A2035">
        <v>2003</v>
      </c>
      <c r="B2035" s="163">
        <f ca="1">OFFSET(InputPriceData!B$15,CalculationsAndCharts!$A2035+$A$11,0,1,1)</f>
        <v>39111</v>
      </c>
      <c r="C2035" s="3">
        <f ca="1">OFFSET(InputPriceData!G$15,CalculationsAndCharts!$A2035+$A$11,IF($C$7,8,0),1,1)</f>
        <v>778500</v>
      </c>
      <c r="D2035" s="4">
        <f ca="1">OFFSET(InputPriceData!C$15,CalculationsAndCharts!$A2035+$A$11,IF($C$7,8,0),1,1)</f>
        <v>16.12</v>
      </c>
      <c r="E2035" s="4">
        <f ca="1">OFFSET(InputPriceData!D$15,CalculationsAndCharts!$A2035+$A$11,IF($C$7,8,0),1,1)</f>
        <v>16.420000000000002</v>
      </c>
      <c r="F2035" s="4">
        <f ca="1">OFFSET(InputPriceData!E$15,CalculationsAndCharts!$A2035+$A$11,IF($C$7,8,0),1,1)</f>
        <v>15.87</v>
      </c>
      <c r="G2035" s="4">
        <f ca="1">OFFSET(InputPriceData!F$15,CalculationsAndCharts!$A2035+$A$11,IF($C$7,8,0),1,1)</f>
        <v>16.3</v>
      </c>
      <c r="H2035" s="128"/>
      <c r="I2035" s="128"/>
      <c r="K2035" s="124"/>
      <c r="L2035" s="279"/>
      <c r="M2035" s="281"/>
      <c r="N2035" s="280"/>
      <c r="O2035" s="4"/>
      <c r="P2035" s="4"/>
      <c r="Q2035" s="3"/>
      <c r="S2035" s="309">
        <f t="shared" ca="1" si="851"/>
        <v>16.420000000000002</v>
      </c>
      <c r="T2035" s="309">
        <f t="shared" ca="1" si="852"/>
        <v>15.33</v>
      </c>
      <c r="U2035" s="310">
        <f t="shared" ca="1" si="844"/>
        <v>0.88990825688073316</v>
      </c>
      <c r="V2035" s="310" t="b">
        <f t="shared" ca="1" si="853"/>
        <v>0</v>
      </c>
      <c r="W2035" s="3" t="b">
        <f t="shared" ca="1" si="854"/>
        <v>0</v>
      </c>
      <c r="X2035" s="3" t="str">
        <f t="shared" ca="1" si="855"/>
        <v/>
      </c>
      <c r="Y2035" s="3" t="str">
        <f t="shared" ca="1" si="845"/>
        <v/>
      </c>
      <c r="Z2035" s="3" t="str">
        <f t="shared" ca="1" si="856"/>
        <v/>
      </c>
      <c r="AA2035" s="3" t="str">
        <f t="shared" ca="1" si="857"/>
        <v/>
      </c>
      <c r="AB2035" s="205">
        <f t="shared" ca="1" si="858"/>
        <v>3306</v>
      </c>
      <c r="AC2035" s="205">
        <f t="shared" ca="1" si="859"/>
        <v>50</v>
      </c>
      <c r="AD2035" s="205">
        <f t="shared" ca="1" si="846"/>
        <v>66.12</v>
      </c>
      <c r="AE2035" s="205">
        <f t="shared" ca="1" si="847"/>
        <v>16.120000000000005</v>
      </c>
      <c r="AF2035" s="205">
        <f t="shared" ca="1" si="860"/>
        <v>3.2240000000000011</v>
      </c>
      <c r="AG2035" s="205"/>
      <c r="AH2035" s="205"/>
      <c r="AI2035" s="205"/>
      <c r="AJ2035" s="205"/>
      <c r="AK2035" s="4"/>
      <c r="AL2035" s="4"/>
      <c r="AM2035" s="309">
        <f t="shared" ca="1" si="861"/>
        <v>16.420000000000002</v>
      </c>
      <c r="AN2035" s="309">
        <f t="shared" ca="1" si="862"/>
        <v>15.33</v>
      </c>
      <c r="AO2035" s="310">
        <f t="shared" ca="1" si="863"/>
        <v>0.88990825688073316</v>
      </c>
      <c r="AP2035" s="310" t="b">
        <f t="shared" ca="1" si="864"/>
        <v>0</v>
      </c>
      <c r="AQ2035" s="309">
        <f t="shared" ca="1" si="865"/>
        <v>0</v>
      </c>
      <c r="AR2035" s="205">
        <f t="shared" ca="1" si="848"/>
        <v>0</v>
      </c>
      <c r="AS2035" s="45" t="b">
        <f t="shared" ca="1" si="849"/>
        <v>0</v>
      </c>
      <c r="AT2035">
        <f t="shared" ca="1" si="850"/>
        <v>0</v>
      </c>
      <c r="AU2035" t="b">
        <f t="shared" ca="1" si="866"/>
        <v>0</v>
      </c>
      <c r="AV2035" t="b">
        <f t="shared" ca="1" si="867"/>
        <v>0</v>
      </c>
      <c r="AW2035" s="266" t="b">
        <f t="shared" ca="1" si="868"/>
        <v>0</v>
      </c>
      <c r="AX2035" s="266" t="b">
        <f t="shared" ca="1" si="869"/>
        <v>0</v>
      </c>
      <c r="AY2035" s="266" t="b">
        <f t="shared" ca="1" si="870"/>
        <v>0</v>
      </c>
    </row>
    <row r="2036" spans="1:51" x14ac:dyDescent="0.25">
      <c r="A2036">
        <v>2004</v>
      </c>
      <c r="B2036" s="163">
        <f ca="1">OFFSET(InputPriceData!B$15,CalculationsAndCharts!$A2036+$A$11,0,1,1)</f>
        <v>39108</v>
      </c>
      <c r="C2036" s="3">
        <f ca="1">OFFSET(InputPriceData!G$15,CalculationsAndCharts!$A2036+$A$11,IF($C$7,8,0),1,1)</f>
        <v>664400</v>
      </c>
      <c r="D2036" s="4">
        <f ca="1">OFFSET(InputPriceData!C$15,CalculationsAndCharts!$A2036+$A$11,IF($C$7,8,0),1,1)</f>
        <v>16.170000000000002</v>
      </c>
      <c r="E2036" s="4">
        <f ca="1">OFFSET(InputPriceData!D$15,CalculationsAndCharts!$A2036+$A$11,IF($C$7,8,0),1,1)</f>
        <v>16.27</v>
      </c>
      <c r="F2036" s="4">
        <f ca="1">OFFSET(InputPriceData!E$15,CalculationsAndCharts!$A2036+$A$11,IF($C$7,8,0),1,1)</f>
        <v>15.62</v>
      </c>
      <c r="G2036" s="4">
        <f ca="1">OFFSET(InputPriceData!F$15,CalculationsAndCharts!$A2036+$A$11,IF($C$7,8,0),1,1)</f>
        <v>15.93</v>
      </c>
      <c r="H2036" s="128"/>
      <c r="I2036" s="128"/>
      <c r="K2036" s="124"/>
      <c r="L2036" s="279"/>
      <c r="M2036" s="281"/>
      <c r="N2036" s="280"/>
      <c r="O2036" s="4"/>
      <c r="P2036" s="4"/>
      <c r="Q2036" s="3"/>
      <c r="S2036" s="309">
        <f t="shared" ca="1" si="851"/>
        <v>16.420000000000002</v>
      </c>
      <c r="T2036" s="309">
        <f t="shared" ca="1" si="852"/>
        <v>15.02</v>
      </c>
      <c r="U2036" s="310">
        <f t="shared" ca="1" si="844"/>
        <v>0.64999999999999913</v>
      </c>
      <c r="V2036" s="310" t="b">
        <f t="shared" ca="1" si="853"/>
        <v>0</v>
      </c>
      <c r="W2036" s="3" t="b">
        <f t="shared" ca="1" si="854"/>
        <v>1</v>
      </c>
      <c r="X2036" s="3">
        <f t="shared" ca="1" si="855"/>
        <v>15.02</v>
      </c>
      <c r="Y2036" s="3">
        <f t="shared" ca="1" si="845"/>
        <v>6.0585885486018656</v>
      </c>
      <c r="Z2036" s="3">
        <f t="shared" ca="1" si="856"/>
        <v>6.0585885486018656</v>
      </c>
      <c r="AA2036" s="3">
        <f t="shared" ca="1" si="857"/>
        <v>80</v>
      </c>
      <c r="AB2036" s="205">
        <f t="shared" ca="1" si="858"/>
        <v>3306</v>
      </c>
      <c r="AC2036" s="205">
        <f t="shared" ca="1" si="859"/>
        <v>50</v>
      </c>
      <c r="AD2036" s="205">
        <f t="shared" ca="1" si="846"/>
        <v>66.12</v>
      </c>
      <c r="AE2036" s="205">
        <f t="shared" ca="1" si="847"/>
        <v>16.120000000000005</v>
      </c>
      <c r="AF2036" s="205">
        <f t="shared" ca="1" si="860"/>
        <v>3.2240000000000011</v>
      </c>
      <c r="AG2036" s="205"/>
      <c r="AH2036" s="205"/>
      <c r="AI2036" s="205"/>
      <c r="AJ2036" s="205"/>
      <c r="AK2036" s="4"/>
      <c r="AL2036" s="4"/>
      <c r="AM2036" s="309">
        <f t="shared" ca="1" si="861"/>
        <v>16.420000000000002</v>
      </c>
      <c r="AN2036" s="309">
        <f t="shared" ca="1" si="862"/>
        <v>15.33</v>
      </c>
      <c r="AO2036" s="310">
        <f t="shared" ca="1" si="863"/>
        <v>0.55045871559632908</v>
      </c>
      <c r="AP2036" s="310" t="b">
        <f t="shared" ca="1" si="864"/>
        <v>0</v>
      </c>
      <c r="AQ2036" s="309">
        <f t="shared" ca="1" si="865"/>
        <v>0</v>
      </c>
      <c r="AR2036" s="205">
        <f t="shared" ca="1" si="848"/>
        <v>0</v>
      </c>
      <c r="AS2036" s="45" t="b">
        <f t="shared" ca="1" si="849"/>
        <v>0</v>
      </c>
      <c r="AT2036">
        <f t="shared" ca="1" si="850"/>
        <v>0</v>
      </c>
      <c r="AU2036" t="b">
        <f t="shared" ca="1" si="866"/>
        <v>0</v>
      </c>
      <c r="AV2036" t="b">
        <f t="shared" ca="1" si="867"/>
        <v>0</v>
      </c>
      <c r="AW2036" s="266" t="b">
        <f t="shared" ca="1" si="868"/>
        <v>0</v>
      </c>
      <c r="AX2036" s="266" t="b">
        <f t="shared" ca="1" si="869"/>
        <v>0</v>
      </c>
      <c r="AY2036" s="266" t="b">
        <f t="shared" ca="1" si="870"/>
        <v>0</v>
      </c>
    </row>
    <row r="2037" spans="1:51" x14ac:dyDescent="0.25">
      <c r="A2037">
        <v>2005</v>
      </c>
      <c r="B2037" s="163">
        <f ca="1">OFFSET(InputPriceData!B$15,CalculationsAndCharts!$A2037+$A$11,0,1,1)</f>
        <v>39107</v>
      </c>
      <c r="C2037" s="3">
        <f ca="1">OFFSET(InputPriceData!G$15,CalculationsAndCharts!$A2037+$A$11,IF($C$7,8,0),1,1)</f>
        <v>556900</v>
      </c>
      <c r="D2037" s="4">
        <f ca="1">OFFSET(InputPriceData!C$15,CalculationsAndCharts!$A2037+$A$11,IF($C$7,8,0),1,1)</f>
        <v>16.23</v>
      </c>
      <c r="E2037" s="4">
        <f ca="1">OFFSET(InputPriceData!D$15,CalculationsAndCharts!$A2037+$A$11,IF($C$7,8,0),1,1)</f>
        <v>16.329999999999998</v>
      </c>
      <c r="F2037" s="4">
        <f ca="1">OFFSET(InputPriceData!E$15,CalculationsAndCharts!$A2037+$A$11,IF($C$7,8,0),1,1)</f>
        <v>16.07</v>
      </c>
      <c r="G2037" s="4">
        <f ca="1">OFFSET(InputPriceData!F$15,CalculationsAndCharts!$A2037+$A$11,IF($C$7,8,0),1,1)</f>
        <v>16.21</v>
      </c>
      <c r="H2037" s="128"/>
      <c r="I2037" s="128"/>
      <c r="K2037" s="124"/>
      <c r="L2037" s="279"/>
      <c r="M2037" s="281"/>
      <c r="N2037" s="280"/>
      <c r="O2037" s="4"/>
      <c r="P2037" s="4"/>
      <c r="Q2037" s="3"/>
      <c r="S2037" s="309">
        <f t="shared" ca="1" si="851"/>
        <v>16.420000000000002</v>
      </c>
      <c r="T2037" s="309">
        <f t="shared" ca="1" si="852"/>
        <v>15.02</v>
      </c>
      <c r="U2037" s="310">
        <f t="shared" ca="1" si="844"/>
        <v>0.84999999999999964</v>
      </c>
      <c r="V2037" s="310" t="b">
        <f t="shared" ca="1" si="853"/>
        <v>0</v>
      </c>
      <c r="W2037" s="3" t="b">
        <f t="shared" ca="1" si="854"/>
        <v>0</v>
      </c>
      <c r="X2037" s="3" t="str">
        <f t="shared" ca="1" si="855"/>
        <v/>
      </c>
      <c r="Y2037" s="3" t="str">
        <f t="shared" ca="1" si="845"/>
        <v/>
      </c>
      <c r="Z2037" s="3" t="str">
        <f t="shared" ca="1" si="856"/>
        <v/>
      </c>
      <c r="AA2037" s="3" t="str">
        <f t="shared" ca="1" si="857"/>
        <v/>
      </c>
      <c r="AB2037" s="205">
        <f t="shared" ca="1" si="858"/>
        <v>3226</v>
      </c>
      <c r="AC2037" s="205">
        <f t="shared" ca="1" si="859"/>
        <v>49</v>
      </c>
      <c r="AD2037" s="205">
        <f t="shared" ca="1" si="846"/>
        <v>65.836734693877546</v>
      </c>
      <c r="AE2037" s="205">
        <f t="shared" ca="1" si="847"/>
        <v>15.836734693877546</v>
      </c>
      <c r="AF2037" s="205">
        <f t="shared" ca="1" si="860"/>
        <v>3.1673469387755091</v>
      </c>
      <c r="AG2037" s="205"/>
      <c r="AH2037" s="205"/>
      <c r="AI2037" s="205"/>
      <c r="AJ2037" s="205"/>
      <c r="AK2037" s="4"/>
      <c r="AL2037" s="4"/>
      <c r="AM2037" s="309">
        <f t="shared" ca="1" si="861"/>
        <v>16.420000000000002</v>
      </c>
      <c r="AN2037" s="309">
        <f t="shared" ca="1" si="862"/>
        <v>15.33</v>
      </c>
      <c r="AO2037" s="310">
        <f t="shared" ca="1" si="863"/>
        <v>0.80733944954128389</v>
      </c>
      <c r="AP2037" s="310" t="b">
        <f t="shared" ca="1" si="864"/>
        <v>0</v>
      </c>
      <c r="AQ2037" s="309">
        <f t="shared" ca="1" si="865"/>
        <v>0</v>
      </c>
      <c r="AR2037" s="205">
        <f t="shared" ca="1" si="848"/>
        <v>0</v>
      </c>
      <c r="AS2037" s="45" t="b">
        <f t="shared" ca="1" si="849"/>
        <v>0</v>
      </c>
      <c r="AT2037">
        <f t="shared" ca="1" si="850"/>
        <v>0</v>
      </c>
      <c r="AU2037" t="b">
        <f t="shared" ca="1" si="866"/>
        <v>0</v>
      </c>
      <c r="AV2037" t="b">
        <f t="shared" ca="1" si="867"/>
        <v>0</v>
      </c>
      <c r="AW2037" s="266" t="b">
        <f t="shared" ca="1" si="868"/>
        <v>0</v>
      </c>
      <c r="AX2037" s="266" t="b">
        <f t="shared" ca="1" si="869"/>
        <v>0</v>
      </c>
      <c r="AY2037" s="266" t="b">
        <f t="shared" ca="1" si="870"/>
        <v>0</v>
      </c>
    </row>
    <row r="2038" spans="1:51" x14ac:dyDescent="0.25">
      <c r="A2038">
        <v>2006</v>
      </c>
      <c r="B2038" s="163">
        <f ca="1">OFFSET(InputPriceData!B$15,CalculationsAndCharts!$A2038+$A$11,0,1,1)</f>
        <v>39106</v>
      </c>
      <c r="C2038" s="3">
        <f ca="1">OFFSET(InputPriceData!G$15,CalculationsAndCharts!$A2038+$A$11,IF($C$7,8,0),1,1)</f>
        <v>437100</v>
      </c>
      <c r="D2038" s="4">
        <f ca="1">OFFSET(InputPriceData!C$15,CalculationsAndCharts!$A2038+$A$11,IF($C$7,8,0),1,1)</f>
        <v>16.190000000000001</v>
      </c>
      <c r="E2038" s="4">
        <f ca="1">OFFSET(InputPriceData!D$15,CalculationsAndCharts!$A2038+$A$11,IF($C$7,8,0),1,1)</f>
        <v>16.3</v>
      </c>
      <c r="F2038" s="4">
        <f ca="1">OFFSET(InputPriceData!E$15,CalculationsAndCharts!$A2038+$A$11,IF($C$7,8,0),1,1)</f>
        <v>15.39</v>
      </c>
      <c r="G2038" s="4">
        <f ca="1">OFFSET(InputPriceData!F$15,CalculationsAndCharts!$A2038+$A$11,IF($C$7,8,0),1,1)</f>
        <v>16.29</v>
      </c>
      <c r="H2038" s="128"/>
      <c r="I2038" s="128"/>
      <c r="K2038" s="124"/>
      <c r="L2038" s="279"/>
      <c r="M2038" s="281"/>
      <c r="N2038" s="280"/>
      <c r="O2038" s="4"/>
      <c r="P2038" s="4"/>
      <c r="Q2038" s="3"/>
      <c r="S2038" s="309">
        <f t="shared" ca="1" si="851"/>
        <v>16.420000000000002</v>
      </c>
      <c r="T2038" s="309">
        <f t="shared" ca="1" si="852"/>
        <v>15.02</v>
      </c>
      <c r="U2038" s="310">
        <f t="shared" ca="1" si="844"/>
        <v>0.90714285714285547</v>
      </c>
      <c r="V2038" s="310" t="b">
        <f t="shared" ca="1" si="853"/>
        <v>0</v>
      </c>
      <c r="W2038" s="3" t="b">
        <f t="shared" ca="1" si="854"/>
        <v>0</v>
      </c>
      <c r="X2038" s="3" t="str">
        <f t="shared" ca="1" si="855"/>
        <v/>
      </c>
      <c r="Y2038" s="3" t="str">
        <f t="shared" ca="1" si="845"/>
        <v/>
      </c>
      <c r="Z2038" s="3" t="str">
        <f t="shared" ca="1" si="856"/>
        <v/>
      </c>
      <c r="AA2038" s="3" t="str">
        <f t="shared" ca="1" si="857"/>
        <v/>
      </c>
      <c r="AB2038" s="205">
        <f t="shared" ca="1" si="858"/>
        <v>3226</v>
      </c>
      <c r="AC2038" s="205">
        <f t="shared" ca="1" si="859"/>
        <v>49</v>
      </c>
      <c r="AD2038" s="205">
        <f t="shared" ca="1" si="846"/>
        <v>65.836734693877546</v>
      </c>
      <c r="AE2038" s="205">
        <f t="shared" ca="1" si="847"/>
        <v>15.836734693877546</v>
      </c>
      <c r="AF2038" s="205">
        <f t="shared" ca="1" si="860"/>
        <v>3.1673469387755091</v>
      </c>
      <c r="AG2038" s="205"/>
      <c r="AH2038" s="205"/>
      <c r="AI2038" s="205"/>
      <c r="AJ2038" s="205"/>
      <c r="AK2038" s="4"/>
      <c r="AL2038" s="4"/>
      <c r="AM2038" s="309">
        <f t="shared" ca="1" si="861"/>
        <v>16.420000000000002</v>
      </c>
      <c r="AN2038" s="309">
        <f t="shared" ca="1" si="862"/>
        <v>15.02</v>
      </c>
      <c r="AO2038" s="310">
        <f t="shared" ca="1" si="863"/>
        <v>0.90714285714285547</v>
      </c>
      <c r="AP2038" s="310" t="b">
        <f t="shared" ca="1" si="864"/>
        <v>0</v>
      </c>
      <c r="AQ2038" s="309">
        <f t="shared" ca="1" si="865"/>
        <v>0</v>
      </c>
      <c r="AR2038" s="205">
        <f t="shared" ca="1" si="848"/>
        <v>0</v>
      </c>
      <c r="AS2038" s="45" t="b">
        <f t="shared" ca="1" si="849"/>
        <v>0</v>
      </c>
      <c r="AT2038">
        <f t="shared" ca="1" si="850"/>
        <v>0</v>
      </c>
      <c r="AU2038" t="b">
        <f t="shared" ca="1" si="866"/>
        <v>0</v>
      </c>
      <c r="AV2038" t="b">
        <f t="shared" ca="1" si="867"/>
        <v>0</v>
      </c>
      <c r="AW2038" s="266" t="b">
        <f t="shared" ca="1" si="868"/>
        <v>0</v>
      </c>
      <c r="AX2038" s="266" t="b">
        <f t="shared" ca="1" si="869"/>
        <v>0</v>
      </c>
      <c r="AY2038" s="266" t="b">
        <f t="shared" ca="1" si="870"/>
        <v>0</v>
      </c>
    </row>
    <row r="2039" spans="1:51" x14ac:dyDescent="0.25">
      <c r="A2039">
        <v>2007</v>
      </c>
      <c r="B2039" s="163">
        <f ca="1">OFFSET(InputPriceData!B$15,CalculationsAndCharts!$A2039+$A$11,0,1,1)</f>
        <v>39105</v>
      </c>
      <c r="C2039" s="3">
        <f ca="1">OFFSET(InputPriceData!G$15,CalculationsAndCharts!$A2039+$A$11,IF($C$7,8,0),1,1)</f>
        <v>728500</v>
      </c>
      <c r="D2039" s="4">
        <f ca="1">OFFSET(InputPriceData!C$15,CalculationsAndCharts!$A2039+$A$11,IF($C$7,8,0),1,1)</f>
        <v>16.149999999999999</v>
      </c>
      <c r="E2039" s="4">
        <f ca="1">OFFSET(InputPriceData!D$15,CalculationsAndCharts!$A2039+$A$11,IF($C$7,8,0),1,1)</f>
        <v>16.260000000000002</v>
      </c>
      <c r="F2039" s="4">
        <f ca="1">OFFSET(InputPriceData!E$15,CalculationsAndCharts!$A2039+$A$11,IF($C$7,8,0),1,1)</f>
        <v>15.91</v>
      </c>
      <c r="G2039" s="4">
        <f ca="1">OFFSET(InputPriceData!F$15,CalculationsAndCharts!$A2039+$A$11,IF($C$7,8,0),1,1)</f>
        <v>16.239999999999998</v>
      </c>
      <c r="H2039" s="128"/>
      <c r="I2039" s="128"/>
      <c r="K2039" s="124"/>
      <c r="L2039" s="279"/>
      <c r="M2039" s="281"/>
      <c r="N2039" s="280"/>
      <c r="O2039" s="4"/>
      <c r="P2039" s="4"/>
      <c r="Q2039" s="3"/>
      <c r="S2039" s="309">
        <f t="shared" ca="1" si="851"/>
        <v>16.420000000000002</v>
      </c>
      <c r="T2039" s="309">
        <f t="shared" ca="1" si="852"/>
        <v>15.02</v>
      </c>
      <c r="U2039" s="310">
        <f t="shared" ca="1" si="844"/>
        <v>0.87142857142856933</v>
      </c>
      <c r="V2039" s="310" t="b">
        <f t="shared" ca="1" si="853"/>
        <v>0</v>
      </c>
      <c r="W2039" s="3" t="b">
        <f t="shared" ca="1" si="854"/>
        <v>0</v>
      </c>
      <c r="X2039" s="3" t="str">
        <f t="shared" ca="1" si="855"/>
        <v/>
      </c>
      <c r="Y2039" s="3" t="str">
        <f t="shared" ca="1" si="845"/>
        <v/>
      </c>
      <c r="Z2039" s="3" t="str">
        <f t="shared" ca="1" si="856"/>
        <v/>
      </c>
      <c r="AA2039" s="3" t="str">
        <f t="shared" ca="1" si="857"/>
        <v/>
      </c>
      <c r="AB2039" s="205">
        <f t="shared" ca="1" si="858"/>
        <v>3226</v>
      </c>
      <c r="AC2039" s="205">
        <f t="shared" ca="1" si="859"/>
        <v>49</v>
      </c>
      <c r="AD2039" s="205">
        <f t="shared" ca="1" si="846"/>
        <v>65.836734693877546</v>
      </c>
      <c r="AE2039" s="205">
        <f t="shared" ca="1" si="847"/>
        <v>15.836734693877546</v>
      </c>
      <c r="AF2039" s="205">
        <f t="shared" ca="1" si="860"/>
        <v>3.1673469387755091</v>
      </c>
      <c r="AG2039" s="205"/>
      <c r="AH2039" s="205"/>
      <c r="AI2039" s="205"/>
      <c r="AJ2039" s="205"/>
      <c r="AK2039" s="4"/>
      <c r="AL2039" s="4"/>
      <c r="AM2039" s="309">
        <f t="shared" ca="1" si="861"/>
        <v>16.420000000000002</v>
      </c>
      <c r="AN2039" s="309">
        <f t="shared" ca="1" si="862"/>
        <v>15.02</v>
      </c>
      <c r="AO2039" s="310">
        <f t="shared" ca="1" si="863"/>
        <v>0.87142857142856933</v>
      </c>
      <c r="AP2039" s="310" t="b">
        <f t="shared" ca="1" si="864"/>
        <v>0</v>
      </c>
      <c r="AQ2039" s="309">
        <f t="shared" ca="1" si="865"/>
        <v>0</v>
      </c>
      <c r="AR2039" s="205">
        <f t="shared" ca="1" si="848"/>
        <v>0</v>
      </c>
      <c r="AS2039" s="45" t="b">
        <f t="shared" ca="1" si="849"/>
        <v>0</v>
      </c>
      <c r="AT2039">
        <f t="shared" ca="1" si="850"/>
        <v>0</v>
      </c>
      <c r="AU2039" t="b">
        <f t="shared" ca="1" si="866"/>
        <v>0</v>
      </c>
      <c r="AV2039" t="b">
        <f t="shared" ca="1" si="867"/>
        <v>0</v>
      </c>
      <c r="AW2039" s="266" t="b">
        <f t="shared" ca="1" si="868"/>
        <v>0</v>
      </c>
      <c r="AX2039" s="266" t="b">
        <f t="shared" ca="1" si="869"/>
        <v>0</v>
      </c>
      <c r="AY2039" s="266" t="b">
        <f t="shared" ca="1" si="870"/>
        <v>0</v>
      </c>
    </row>
    <row r="2040" spans="1:51" x14ac:dyDescent="0.25">
      <c r="A2040">
        <v>2008</v>
      </c>
      <c r="B2040" s="163">
        <f ca="1">OFFSET(InputPriceData!B$15,CalculationsAndCharts!$A2040+$A$11,0,1,1)</f>
        <v>39104</v>
      </c>
      <c r="C2040" s="3">
        <f ca="1">OFFSET(InputPriceData!G$15,CalculationsAndCharts!$A2040+$A$11,IF($C$7,8,0),1,1)</f>
        <v>360200</v>
      </c>
      <c r="D2040" s="4">
        <f ca="1">OFFSET(InputPriceData!C$15,CalculationsAndCharts!$A2040+$A$11,IF($C$7,8,0),1,1)</f>
        <v>16.579999999999998</v>
      </c>
      <c r="E2040" s="4">
        <f ca="1">OFFSET(InputPriceData!D$15,CalculationsAndCharts!$A2040+$A$11,IF($C$7,8,0),1,1)</f>
        <v>16.64</v>
      </c>
      <c r="F2040" s="4">
        <f ca="1">OFFSET(InputPriceData!E$15,CalculationsAndCharts!$A2040+$A$11,IF($C$7,8,0),1,1)</f>
        <v>16</v>
      </c>
      <c r="G2040" s="4">
        <f ca="1">OFFSET(InputPriceData!F$15,CalculationsAndCharts!$A2040+$A$11,IF($C$7,8,0),1,1)</f>
        <v>16.23</v>
      </c>
      <c r="H2040" s="128"/>
      <c r="I2040" s="128"/>
      <c r="K2040" s="124"/>
      <c r="L2040" s="279"/>
      <c r="M2040" s="281"/>
      <c r="N2040" s="280"/>
      <c r="O2040" s="4"/>
      <c r="P2040" s="4"/>
      <c r="Q2040" s="3"/>
      <c r="S2040" s="309">
        <f t="shared" ca="1" si="851"/>
        <v>16.420000000000002</v>
      </c>
      <c r="T2040" s="309">
        <f t="shared" ca="1" si="852"/>
        <v>14.98</v>
      </c>
      <c r="U2040" s="310">
        <f t="shared" ca="1" si="844"/>
        <v>0.8680555555555548</v>
      </c>
      <c r="V2040" s="310" t="b">
        <f t="shared" ca="1" si="853"/>
        <v>0</v>
      </c>
      <c r="W2040" s="3" t="b">
        <f t="shared" ca="1" si="854"/>
        <v>0</v>
      </c>
      <c r="X2040" s="3" t="str">
        <f t="shared" ca="1" si="855"/>
        <v/>
      </c>
      <c r="Y2040" s="3" t="str">
        <f t="shared" ca="1" si="845"/>
        <v/>
      </c>
      <c r="Z2040" s="3" t="str">
        <f t="shared" ca="1" si="856"/>
        <v/>
      </c>
      <c r="AA2040" s="3" t="str">
        <f t="shared" ca="1" si="857"/>
        <v/>
      </c>
      <c r="AB2040" s="205">
        <f t="shared" ca="1" si="858"/>
        <v>3226</v>
      </c>
      <c r="AC2040" s="205">
        <f t="shared" ca="1" si="859"/>
        <v>49</v>
      </c>
      <c r="AD2040" s="205">
        <f t="shared" ca="1" si="846"/>
        <v>65.836734693877546</v>
      </c>
      <c r="AE2040" s="205">
        <f t="shared" ca="1" si="847"/>
        <v>15.836734693877546</v>
      </c>
      <c r="AF2040" s="205">
        <f t="shared" ca="1" si="860"/>
        <v>3.1673469387755091</v>
      </c>
      <c r="AG2040" s="205"/>
      <c r="AH2040" s="205"/>
      <c r="AI2040" s="205"/>
      <c r="AJ2040" s="205"/>
      <c r="AK2040" s="4"/>
      <c r="AL2040" s="4"/>
      <c r="AM2040" s="309">
        <f t="shared" ca="1" si="861"/>
        <v>16.420000000000002</v>
      </c>
      <c r="AN2040" s="309">
        <f t="shared" ca="1" si="862"/>
        <v>15.02</v>
      </c>
      <c r="AO2040" s="310">
        <f t="shared" ca="1" si="863"/>
        <v>0.86428571428571355</v>
      </c>
      <c r="AP2040" s="310" t="b">
        <f t="shared" ca="1" si="864"/>
        <v>0</v>
      </c>
      <c r="AQ2040" s="309">
        <f t="shared" ca="1" si="865"/>
        <v>0</v>
      </c>
      <c r="AR2040" s="205">
        <f t="shared" ca="1" si="848"/>
        <v>0</v>
      </c>
      <c r="AS2040" s="45" t="b">
        <f t="shared" ca="1" si="849"/>
        <v>0</v>
      </c>
      <c r="AT2040">
        <f t="shared" ca="1" si="850"/>
        <v>0</v>
      </c>
      <c r="AU2040" t="b">
        <f t="shared" ca="1" si="866"/>
        <v>0</v>
      </c>
      <c r="AV2040" t="b">
        <f t="shared" ca="1" si="867"/>
        <v>0</v>
      </c>
      <c r="AW2040" s="266" t="b">
        <f t="shared" ca="1" si="868"/>
        <v>0</v>
      </c>
      <c r="AX2040" s="266" t="b">
        <f t="shared" ca="1" si="869"/>
        <v>0</v>
      </c>
      <c r="AY2040" s="266" t="b">
        <f t="shared" ca="1" si="870"/>
        <v>0</v>
      </c>
    </row>
    <row r="2041" spans="1:51" x14ac:dyDescent="0.25">
      <c r="A2041">
        <v>2009</v>
      </c>
      <c r="B2041" s="163">
        <f ca="1">OFFSET(InputPriceData!B$15,CalculationsAndCharts!$A2041+$A$11,0,1,1)</f>
        <v>39101</v>
      </c>
      <c r="C2041" s="3">
        <f ca="1">OFFSET(InputPriceData!G$15,CalculationsAndCharts!$A2041+$A$11,IF($C$7,8,0),1,1)</f>
        <v>359100</v>
      </c>
      <c r="D2041" s="4">
        <f ca="1">OFFSET(InputPriceData!C$15,CalculationsAndCharts!$A2041+$A$11,IF($C$7,8,0),1,1)</f>
        <v>16.22</v>
      </c>
      <c r="E2041" s="4">
        <f ca="1">OFFSET(InputPriceData!D$15,CalculationsAndCharts!$A2041+$A$11,IF($C$7,8,0),1,1)</f>
        <v>16.47</v>
      </c>
      <c r="F2041" s="4">
        <f ca="1">OFFSET(InputPriceData!E$15,CalculationsAndCharts!$A2041+$A$11,IF($C$7,8,0),1,1)</f>
        <v>16.18</v>
      </c>
      <c r="G2041" s="4">
        <f ca="1">OFFSET(InputPriceData!F$15,CalculationsAndCharts!$A2041+$A$11,IF($C$7,8,0),1,1)</f>
        <v>16.420000000000002</v>
      </c>
      <c r="H2041" s="128"/>
      <c r="I2041" s="128"/>
      <c r="K2041" s="124"/>
      <c r="L2041" s="279"/>
      <c r="M2041" s="281"/>
      <c r="N2041" s="280"/>
      <c r="O2041" s="4"/>
      <c r="P2041" s="4"/>
      <c r="Q2041" s="3"/>
      <c r="S2041" s="309">
        <f t="shared" ca="1" si="851"/>
        <v>16.420000000000002</v>
      </c>
      <c r="T2041" s="309">
        <f t="shared" ca="1" si="852"/>
        <v>14.98</v>
      </c>
      <c r="U2041" s="310">
        <f t="shared" ca="1" si="844"/>
        <v>1</v>
      </c>
      <c r="V2041" s="310" t="b">
        <f t="shared" ca="1" si="853"/>
        <v>0</v>
      </c>
      <c r="W2041" s="3" t="b">
        <f t="shared" ca="1" si="854"/>
        <v>0</v>
      </c>
      <c r="X2041" s="3" t="str">
        <f t="shared" ca="1" si="855"/>
        <v/>
      </c>
      <c r="Y2041" s="3" t="str">
        <f t="shared" ca="1" si="845"/>
        <v/>
      </c>
      <c r="Z2041" s="3" t="str">
        <f t="shared" ca="1" si="856"/>
        <v/>
      </c>
      <c r="AA2041" s="3" t="str">
        <f t="shared" ca="1" si="857"/>
        <v/>
      </c>
      <c r="AB2041" s="205">
        <f t="shared" ca="1" si="858"/>
        <v>3226</v>
      </c>
      <c r="AC2041" s="205">
        <f t="shared" ca="1" si="859"/>
        <v>49</v>
      </c>
      <c r="AD2041" s="205">
        <f t="shared" ca="1" si="846"/>
        <v>65.836734693877546</v>
      </c>
      <c r="AE2041" s="205">
        <f t="shared" ca="1" si="847"/>
        <v>15.836734693877546</v>
      </c>
      <c r="AF2041" s="205">
        <f t="shared" ca="1" si="860"/>
        <v>3.1673469387755091</v>
      </c>
      <c r="AG2041" s="205"/>
      <c r="AH2041" s="205"/>
      <c r="AI2041" s="205"/>
      <c r="AJ2041" s="205"/>
      <c r="AK2041" s="4"/>
      <c r="AL2041" s="4"/>
      <c r="AM2041" s="309">
        <f t="shared" ca="1" si="861"/>
        <v>16.420000000000002</v>
      </c>
      <c r="AN2041" s="309">
        <f t="shared" ca="1" si="862"/>
        <v>15.02</v>
      </c>
      <c r="AO2041" s="310">
        <f t="shared" ca="1" si="863"/>
        <v>1</v>
      </c>
      <c r="AP2041" s="310" t="b">
        <f t="shared" ca="1" si="864"/>
        <v>0</v>
      </c>
      <c r="AQ2041" s="309">
        <f t="shared" ca="1" si="865"/>
        <v>0</v>
      </c>
      <c r="AR2041" s="205">
        <f t="shared" ca="1" si="848"/>
        <v>0</v>
      </c>
      <c r="AS2041" s="45" t="b">
        <f t="shared" ca="1" si="849"/>
        <v>0</v>
      </c>
      <c r="AT2041">
        <f t="shared" ca="1" si="850"/>
        <v>0</v>
      </c>
      <c r="AU2041" t="b">
        <f t="shared" ca="1" si="866"/>
        <v>0</v>
      </c>
      <c r="AV2041" t="b">
        <f t="shared" ca="1" si="867"/>
        <v>0</v>
      </c>
      <c r="AW2041" s="266" t="b">
        <f t="shared" ca="1" si="868"/>
        <v>0</v>
      </c>
      <c r="AX2041" s="266" t="b">
        <f t="shared" ca="1" si="869"/>
        <v>0</v>
      </c>
      <c r="AY2041" s="266" t="b">
        <f t="shared" ca="1" si="870"/>
        <v>0</v>
      </c>
    </row>
    <row r="2042" spans="1:51" x14ac:dyDescent="0.25">
      <c r="A2042">
        <v>2010</v>
      </c>
      <c r="B2042" s="163">
        <f ca="1">OFFSET(InputPriceData!B$15,CalculationsAndCharts!$A2042+$A$11,0,1,1)</f>
        <v>39100</v>
      </c>
      <c r="C2042" s="3">
        <f ca="1">OFFSET(InputPriceData!G$15,CalculationsAndCharts!$A2042+$A$11,IF($C$7,8,0),1,1)</f>
        <v>486600</v>
      </c>
      <c r="D2042" s="4">
        <f ca="1">OFFSET(InputPriceData!C$15,CalculationsAndCharts!$A2042+$A$11,IF($C$7,8,0),1,1)</f>
        <v>16.22</v>
      </c>
      <c r="E2042" s="4">
        <f ca="1">OFFSET(InputPriceData!D$15,CalculationsAndCharts!$A2042+$A$11,IF($C$7,8,0),1,1)</f>
        <v>16.510000000000002</v>
      </c>
      <c r="F2042" s="4">
        <f ca="1">OFFSET(InputPriceData!E$15,CalculationsAndCharts!$A2042+$A$11,IF($C$7,8,0),1,1)</f>
        <v>16.02</v>
      </c>
      <c r="G2042" s="4">
        <f ca="1">OFFSET(InputPriceData!F$15,CalculationsAndCharts!$A2042+$A$11,IF($C$7,8,0),1,1)</f>
        <v>16.29</v>
      </c>
      <c r="H2042" s="128"/>
      <c r="I2042" s="128"/>
      <c r="K2042" s="124"/>
      <c r="L2042" s="279"/>
      <c r="M2042" s="281"/>
      <c r="N2042" s="280"/>
      <c r="O2042" s="4"/>
      <c r="P2042" s="4"/>
      <c r="Q2042" s="3"/>
      <c r="S2042" s="309">
        <f t="shared" ca="1" si="851"/>
        <v>16.29</v>
      </c>
      <c r="T2042" s="309">
        <f t="shared" ca="1" si="852"/>
        <v>14.98</v>
      </c>
      <c r="U2042" s="310">
        <f t="shared" ca="1" si="844"/>
        <v>1</v>
      </c>
      <c r="V2042" s="310" t="b">
        <f t="shared" ca="1" si="853"/>
        <v>0</v>
      </c>
      <c r="W2042" s="3" t="b">
        <f t="shared" ca="1" si="854"/>
        <v>0</v>
      </c>
      <c r="X2042" s="3" t="str">
        <f t="shared" ca="1" si="855"/>
        <v/>
      </c>
      <c r="Y2042" s="3" t="str">
        <f t="shared" ca="1" si="845"/>
        <v/>
      </c>
      <c r="Z2042" s="3" t="str">
        <f t="shared" ca="1" si="856"/>
        <v/>
      </c>
      <c r="AA2042" s="3" t="str">
        <f t="shared" ca="1" si="857"/>
        <v/>
      </c>
      <c r="AB2042" s="205">
        <f t="shared" ca="1" si="858"/>
        <v>3226</v>
      </c>
      <c r="AC2042" s="205">
        <f t="shared" ca="1" si="859"/>
        <v>49</v>
      </c>
      <c r="AD2042" s="205">
        <f t="shared" ca="1" si="846"/>
        <v>65.836734693877546</v>
      </c>
      <c r="AE2042" s="205">
        <f t="shared" ca="1" si="847"/>
        <v>15.836734693877546</v>
      </c>
      <c r="AF2042" s="205">
        <f t="shared" ca="1" si="860"/>
        <v>3.1673469387755091</v>
      </c>
      <c r="AG2042" s="205"/>
      <c r="AH2042" s="205"/>
      <c r="AI2042" s="205"/>
      <c r="AJ2042" s="205"/>
      <c r="AK2042" s="4"/>
      <c r="AL2042" s="4"/>
      <c r="AM2042" s="309">
        <f t="shared" ca="1" si="861"/>
        <v>16.29</v>
      </c>
      <c r="AN2042" s="309">
        <f t="shared" ca="1" si="862"/>
        <v>14.98</v>
      </c>
      <c r="AO2042" s="310">
        <f t="shared" ca="1" si="863"/>
        <v>1</v>
      </c>
      <c r="AP2042" s="310" t="b">
        <f t="shared" ca="1" si="864"/>
        <v>0</v>
      </c>
      <c r="AQ2042" s="309">
        <f t="shared" ca="1" si="865"/>
        <v>0</v>
      </c>
      <c r="AR2042" s="205">
        <f t="shared" ca="1" si="848"/>
        <v>0</v>
      </c>
      <c r="AS2042" s="45" t="b">
        <f t="shared" ca="1" si="849"/>
        <v>0</v>
      </c>
      <c r="AT2042">
        <f t="shared" ca="1" si="850"/>
        <v>0</v>
      </c>
      <c r="AU2042" t="b">
        <f t="shared" ca="1" si="866"/>
        <v>0</v>
      </c>
      <c r="AV2042" t="b">
        <f t="shared" ca="1" si="867"/>
        <v>0</v>
      </c>
      <c r="AW2042" s="266" t="b">
        <f t="shared" ca="1" si="868"/>
        <v>0</v>
      </c>
      <c r="AX2042" s="266" t="b">
        <f t="shared" ca="1" si="869"/>
        <v>0</v>
      </c>
      <c r="AY2042" s="266" t="b">
        <f t="shared" ca="1" si="870"/>
        <v>0</v>
      </c>
    </row>
    <row r="2043" spans="1:51" x14ac:dyDescent="0.25">
      <c r="A2043">
        <v>2011</v>
      </c>
      <c r="B2043" s="163">
        <f ca="1">OFFSET(InputPriceData!B$15,CalculationsAndCharts!$A2043+$A$11,0,1,1)</f>
        <v>39099</v>
      </c>
      <c r="C2043" s="3">
        <f ca="1">OFFSET(InputPriceData!G$15,CalculationsAndCharts!$A2043+$A$11,IF($C$7,8,0),1,1)</f>
        <v>346800</v>
      </c>
      <c r="D2043" s="4">
        <f ca="1">OFFSET(InputPriceData!C$15,CalculationsAndCharts!$A2043+$A$11,IF($C$7,8,0),1,1)</f>
        <v>16.25</v>
      </c>
      <c r="E2043" s="4">
        <f ca="1">OFFSET(InputPriceData!D$15,CalculationsAndCharts!$A2043+$A$11,IF($C$7,8,0),1,1)</f>
        <v>16.350000000000001</v>
      </c>
      <c r="F2043" s="4">
        <f ca="1">OFFSET(InputPriceData!E$15,CalculationsAndCharts!$A2043+$A$11,IF($C$7,8,0),1,1)</f>
        <v>16.05</v>
      </c>
      <c r="G2043" s="4">
        <f ca="1">OFFSET(InputPriceData!F$15,CalculationsAndCharts!$A2043+$A$11,IF($C$7,8,0),1,1)</f>
        <v>16.170000000000002</v>
      </c>
      <c r="H2043" s="128"/>
      <c r="I2043" s="128"/>
      <c r="K2043" s="124"/>
      <c r="L2043" s="279"/>
      <c r="M2043" s="281"/>
      <c r="N2043" s="280"/>
      <c r="O2043" s="4"/>
      <c r="P2043" s="4"/>
      <c r="Q2043" s="3"/>
      <c r="S2043" s="309">
        <f t="shared" ca="1" si="851"/>
        <v>16.22</v>
      </c>
      <c r="T2043" s="309">
        <f t="shared" ca="1" si="852"/>
        <v>14.98</v>
      </c>
      <c r="U2043" s="310">
        <f t="shared" ca="1" si="844"/>
        <v>0.95967741935484097</v>
      </c>
      <c r="V2043" s="310" t="b">
        <f t="shared" ca="1" si="853"/>
        <v>0</v>
      </c>
      <c r="W2043" s="3" t="b">
        <f t="shared" ca="1" si="854"/>
        <v>0</v>
      </c>
      <c r="X2043" s="3" t="str">
        <f t="shared" ca="1" si="855"/>
        <v/>
      </c>
      <c r="Y2043" s="3" t="str">
        <f t="shared" ca="1" si="845"/>
        <v/>
      </c>
      <c r="Z2043" s="3" t="str">
        <f t="shared" ca="1" si="856"/>
        <v/>
      </c>
      <c r="AA2043" s="3" t="str">
        <f t="shared" ca="1" si="857"/>
        <v/>
      </c>
      <c r="AB2043" s="205">
        <f t="shared" ca="1" si="858"/>
        <v>3226</v>
      </c>
      <c r="AC2043" s="205">
        <f t="shared" ca="1" si="859"/>
        <v>49</v>
      </c>
      <c r="AD2043" s="205">
        <f t="shared" ca="1" si="846"/>
        <v>65.836734693877546</v>
      </c>
      <c r="AE2043" s="205">
        <f t="shared" ca="1" si="847"/>
        <v>15.836734693877546</v>
      </c>
      <c r="AF2043" s="205">
        <f t="shared" ca="1" si="860"/>
        <v>3.1673469387755091</v>
      </c>
      <c r="AG2043" s="205"/>
      <c r="AH2043" s="205"/>
      <c r="AI2043" s="205"/>
      <c r="AJ2043" s="205"/>
      <c r="AK2043" s="4"/>
      <c r="AL2043" s="4"/>
      <c r="AM2043" s="309">
        <f t="shared" ca="1" si="861"/>
        <v>16.22</v>
      </c>
      <c r="AN2043" s="309">
        <f t="shared" ca="1" si="862"/>
        <v>14.98</v>
      </c>
      <c r="AO2043" s="310">
        <f t="shared" ca="1" si="863"/>
        <v>0.95967741935484097</v>
      </c>
      <c r="AP2043" s="310" t="b">
        <f t="shared" ca="1" si="864"/>
        <v>0</v>
      </c>
      <c r="AQ2043" s="309">
        <f t="shared" ca="1" si="865"/>
        <v>0</v>
      </c>
      <c r="AR2043" s="205">
        <f t="shared" ca="1" si="848"/>
        <v>0</v>
      </c>
      <c r="AS2043" s="45" t="b">
        <f t="shared" ca="1" si="849"/>
        <v>0</v>
      </c>
      <c r="AT2043">
        <f t="shared" ca="1" si="850"/>
        <v>0</v>
      </c>
      <c r="AU2043" t="b">
        <f t="shared" ca="1" si="866"/>
        <v>0</v>
      </c>
      <c r="AV2043" t="b">
        <f t="shared" ca="1" si="867"/>
        <v>0</v>
      </c>
      <c r="AW2043" s="266" t="b">
        <f t="shared" ca="1" si="868"/>
        <v>0</v>
      </c>
      <c r="AX2043" s="266" t="b">
        <f t="shared" ca="1" si="869"/>
        <v>0</v>
      </c>
      <c r="AY2043" s="266" t="b">
        <f t="shared" ca="1" si="870"/>
        <v>1</v>
      </c>
    </row>
    <row r="2044" spans="1:51" x14ac:dyDescent="0.25">
      <c r="A2044">
        <v>2012</v>
      </c>
      <c r="B2044" s="163">
        <f ca="1">OFFSET(InputPriceData!B$15,CalculationsAndCharts!$A2044+$A$11,0,1,1)</f>
        <v>39098</v>
      </c>
      <c r="C2044" s="3">
        <f ca="1">OFFSET(InputPriceData!G$15,CalculationsAndCharts!$A2044+$A$11,IF($C$7,8,0),1,1)</f>
        <v>447500</v>
      </c>
      <c r="D2044" s="4">
        <f ca="1">OFFSET(InputPriceData!C$15,CalculationsAndCharts!$A2044+$A$11,IF($C$7,8,0),1,1)</f>
        <v>16.05</v>
      </c>
      <c r="E2044" s="4">
        <f ca="1">OFFSET(InputPriceData!D$15,CalculationsAndCharts!$A2044+$A$11,IF($C$7,8,0),1,1)</f>
        <v>16.32</v>
      </c>
      <c r="F2044" s="4">
        <f ca="1">OFFSET(InputPriceData!E$15,CalculationsAndCharts!$A2044+$A$11,IF($C$7,8,0),1,1)</f>
        <v>15.96</v>
      </c>
      <c r="G2044" s="4">
        <f ca="1">OFFSET(InputPriceData!F$15,CalculationsAndCharts!$A2044+$A$11,IF($C$7,8,0),1,1)</f>
        <v>16.22</v>
      </c>
      <c r="H2044" s="128"/>
      <c r="I2044" s="128"/>
      <c r="K2044" s="124"/>
      <c r="L2044" s="279"/>
      <c r="M2044" s="281"/>
      <c r="N2044" s="280"/>
      <c r="O2044" s="4"/>
      <c r="P2044" s="4"/>
      <c r="Q2044" s="3"/>
      <c r="S2044" s="309">
        <f t="shared" ca="1" si="851"/>
        <v>16.22</v>
      </c>
      <c r="T2044" s="309">
        <f t="shared" ca="1" si="852"/>
        <v>14.98</v>
      </c>
      <c r="U2044" s="310">
        <f t="shared" ca="1" si="844"/>
        <v>1</v>
      </c>
      <c r="V2044" s="310" t="b">
        <f t="shared" ca="1" si="853"/>
        <v>0</v>
      </c>
      <c r="W2044" s="3" t="b">
        <f t="shared" ca="1" si="854"/>
        <v>0</v>
      </c>
      <c r="X2044" s="3" t="str">
        <f t="shared" ca="1" si="855"/>
        <v/>
      </c>
      <c r="Y2044" s="3" t="str">
        <f t="shared" ca="1" si="845"/>
        <v/>
      </c>
      <c r="Z2044" s="3" t="str">
        <f t="shared" ca="1" si="856"/>
        <v/>
      </c>
      <c r="AA2044" s="3" t="str">
        <f t="shared" ca="1" si="857"/>
        <v/>
      </c>
      <c r="AB2044" s="205">
        <f t="shared" ca="1" si="858"/>
        <v>3226</v>
      </c>
      <c r="AC2044" s="205">
        <f t="shared" ca="1" si="859"/>
        <v>49</v>
      </c>
      <c r="AD2044" s="205">
        <f t="shared" ca="1" si="846"/>
        <v>65.836734693877546</v>
      </c>
      <c r="AE2044" s="205">
        <f t="shared" ca="1" si="847"/>
        <v>15.836734693877546</v>
      </c>
      <c r="AF2044" s="205">
        <f t="shared" ca="1" si="860"/>
        <v>3.1673469387755091</v>
      </c>
      <c r="AG2044" s="205"/>
      <c r="AH2044" s="205"/>
      <c r="AI2044" s="205"/>
      <c r="AJ2044" s="205"/>
      <c r="AK2044" s="4"/>
      <c r="AL2044" s="4"/>
      <c r="AM2044" s="309">
        <f t="shared" ca="1" si="861"/>
        <v>16.22</v>
      </c>
      <c r="AN2044" s="309">
        <f t="shared" ca="1" si="862"/>
        <v>14.98</v>
      </c>
      <c r="AO2044" s="310">
        <f t="shared" ca="1" si="863"/>
        <v>1</v>
      </c>
      <c r="AP2044" s="310" t="b">
        <f t="shared" ca="1" si="864"/>
        <v>0</v>
      </c>
      <c r="AQ2044" s="309">
        <f t="shared" ca="1" si="865"/>
        <v>0.4572</v>
      </c>
      <c r="AR2044" s="205">
        <f t="shared" ca="1" si="848"/>
        <v>14.7828</v>
      </c>
      <c r="AS2044" s="45" t="b">
        <f t="shared" ca="1" si="849"/>
        <v>0</v>
      </c>
      <c r="AT2044">
        <f t="shared" ca="1" si="850"/>
        <v>9</v>
      </c>
      <c r="AU2044" t="b">
        <f t="shared" ca="1" si="866"/>
        <v>1</v>
      </c>
      <c r="AV2044" t="b">
        <f t="shared" ca="1" si="867"/>
        <v>1</v>
      </c>
      <c r="AW2044" s="266" t="b">
        <f t="shared" ca="1" si="868"/>
        <v>0</v>
      </c>
      <c r="AX2044" s="266" t="b">
        <f t="shared" ca="1" si="869"/>
        <v>1</v>
      </c>
      <c r="AY2044" s="266" t="b">
        <f t="shared" ca="1" si="870"/>
        <v>0</v>
      </c>
    </row>
    <row r="2045" spans="1:51" x14ac:dyDescent="0.25">
      <c r="A2045">
        <v>2013</v>
      </c>
      <c r="B2045" s="163">
        <f ca="1">OFFSET(InputPriceData!B$15,CalculationsAndCharts!$A2045+$A$11,0,1,1)</f>
        <v>39094</v>
      </c>
      <c r="C2045" s="3">
        <f ca="1">OFFSET(InputPriceData!G$15,CalculationsAndCharts!$A2045+$A$11,IF($C$7,8,0),1,1)</f>
        <v>266600</v>
      </c>
      <c r="D2045" s="4">
        <f ca="1">OFFSET(InputPriceData!C$15,CalculationsAndCharts!$A2045+$A$11,IF($C$7,8,0),1,1)</f>
        <v>15.63</v>
      </c>
      <c r="E2045" s="4">
        <f ca="1">OFFSET(InputPriceData!D$15,CalculationsAndCharts!$A2045+$A$11,IF($C$7,8,0),1,1)</f>
        <v>15.97</v>
      </c>
      <c r="F2045" s="4">
        <f ca="1">OFFSET(InputPriceData!E$15,CalculationsAndCharts!$A2045+$A$11,IF($C$7,8,0),1,1)</f>
        <v>15.61</v>
      </c>
      <c r="G2045" s="4">
        <f ca="1">OFFSET(InputPriceData!F$15,CalculationsAndCharts!$A2045+$A$11,IF($C$7,8,0),1,1)</f>
        <v>15.96</v>
      </c>
      <c r="H2045" s="128"/>
      <c r="I2045" s="128"/>
      <c r="K2045" s="124"/>
      <c r="L2045" s="279"/>
      <c r="M2045" s="281"/>
      <c r="N2045" s="280"/>
      <c r="O2045" s="4"/>
      <c r="P2045" s="4"/>
      <c r="Q2045" s="3"/>
      <c r="S2045" s="309">
        <f t="shared" ca="1" si="851"/>
        <v>15.96</v>
      </c>
      <c r="T2045" s="309">
        <f t="shared" ca="1" si="852"/>
        <v>14.98</v>
      </c>
      <c r="U2045" s="310">
        <f t="shared" ca="1" si="844"/>
        <v>1</v>
      </c>
      <c r="V2045" s="310" t="b">
        <f t="shared" ca="1" si="853"/>
        <v>0</v>
      </c>
      <c r="W2045" s="3" t="b">
        <f t="shared" ca="1" si="854"/>
        <v>1</v>
      </c>
      <c r="X2045" s="3">
        <f t="shared" ca="1" si="855"/>
        <v>15.27</v>
      </c>
      <c r="Y2045" s="3">
        <f t="shared" ca="1" si="845"/>
        <v>4.5186640471512858</v>
      </c>
      <c r="Z2045" s="3">
        <f t="shared" ca="1" si="856"/>
        <v>4.5186640471512858</v>
      </c>
      <c r="AA2045" s="3">
        <f t="shared" ca="1" si="857"/>
        <v>72</v>
      </c>
      <c r="AB2045" s="205">
        <f t="shared" ca="1" si="858"/>
        <v>3226</v>
      </c>
      <c r="AC2045" s="205">
        <f t="shared" ca="1" si="859"/>
        <v>49</v>
      </c>
      <c r="AD2045" s="205">
        <f t="shared" ca="1" si="846"/>
        <v>65.836734693877546</v>
      </c>
      <c r="AE2045" s="205">
        <f t="shared" ca="1" si="847"/>
        <v>15.836734693877546</v>
      </c>
      <c r="AF2045" s="205">
        <f t="shared" ca="1" si="860"/>
        <v>3.1673469387755091</v>
      </c>
      <c r="AG2045" s="205"/>
      <c r="AH2045" s="205"/>
      <c r="AI2045" s="205"/>
      <c r="AJ2045" s="205"/>
      <c r="AK2045" s="4"/>
      <c r="AL2045" s="4"/>
      <c r="AM2045" s="309">
        <f t="shared" ca="1" si="861"/>
        <v>15.96</v>
      </c>
      <c r="AN2045" s="309">
        <f t="shared" ca="1" si="862"/>
        <v>14.98</v>
      </c>
      <c r="AO2045" s="310">
        <f t="shared" ca="1" si="863"/>
        <v>1</v>
      </c>
      <c r="AP2045" s="310" t="b">
        <f t="shared" ca="1" si="864"/>
        <v>0</v>
      </c>
      <c r="AQ2045" s="309">
        <f t="shared" ca="1" si="865"/>
        <v>0.4572</v>
      </c>
      <c r="AR2045" s="205">
        <f t="shared" ca="1" si="848"/>
        <v>14.7828</v>
      </c>
      <c r="AS2045" s="45" t="b">
        <f t="shared" ca="1" si="849"/>
        <v>0</v>
      </c>
      <c r="AT2045">
        <f t="shared" ca="1" si="850"/>
        <v>8</v>
      </c>
      <c r="AU2045" t="b">
        <f t="shared" ca="1" si="866"/>
        <v>0</v>
      </c>
      <c r="AV2045" t="b">
        <f t="shared" ca="1" si="867"/>
        <v>0</v>
      </c>
      <c r="AW2045" s="266" t="b">
        <f t="shared" ca="1" si="868"/>
        <v>0</v>
      </c>
      <c r="AX2045" s="266" t="b">
        <f t="shared" ca="1" si="869"/>
        <v>1</v>
      </c>
      <c r="AY2045" s="266" t="b">
        <f t="shared" ca="1" si="870"/>
        <v>0</v>
      </c>
    </row>
    <row r="2046" spans="1:51" x14ac:dyDescent="0.25">
      <c r="A2046">
        <v>2014</v>
      </c>
      <c r="B2046" s="163">
        <f ca="1">OFFSET(InputPriceData!B$15,CalculationsAndCharts!$A2046+$A$11,0,1,1)</f>
        <v>39093</v>
      </c>
      <c r="C2046" s="3">
        <f ca="1">OFFSET(InputPriceData!G$15,CalculationsAndCharts!$A2046+$A$11,IF($C$7,8,0),1,1)</f>
        <v>309000</v>
      </c>
      <c r="D2046" s="4">
        <f ca="1">OFFSET(InputPriceData!C$15,CalculationsAndCharts!$A2046+$A$11,IF($C$7,8,0),1,1)</f>
        <v>15.39</v>
      </c>
      <c r="E2046" s="4">
        <f ca="1">OFFSET(InputPriceData!D$15,CalculationsAndCharts!$A2046+$A$11,IF($C$7,8,0),1,1)</f>
        <v>15.76</v>
      </c>
      <c r="F2046" s="4">
        <f ca="1">OFFSET(InputPriceData!E$15,CalculationsAndCharts!$A2046+$A$11,IF($C$7,8,0),1,1)</f>
        <v>15.34</v>
      </c>
      <c r="G2046" s="4">
        <f ca="1">OFFSET(InputPriceData!F$15,CalculationsAndCharts!$A2046+$A$11,IF($C$7,8,0),1,1)</f>
        <v>15.61</v>
      </c>
      <c r="H2046" s="128"/>
      <c r="I2046" s="128"/>
      <c r="K2046" s="124"/>
      <c r="L2046" s="279"/>
      <c r="M2046" s="281"/>
      <c r="N2046" s="280"/>
      <c r="O2046" s="4"/>
      <c r="P2046" s="4"/>
      <c r="Q2046" s="3"/>
      <c r="S2046" s="309">
        <f t="shared" ca="1" si="851"/>
        <v>15.8</v>
      </c>
      <c r="T2046" s="309">
        <f t="shared" ca="1" si="852"/>
        <v>14.98</v>
      </c>
      <c r="U2046" s="310">
        <f t="shared" ca="1" si="844"/>
        <v>0.76829268292682784</v>
      </c>
      <c r="V2046" s="310" t="b">
        <f t="shared" ca="1" si="853"/>
        <v>0</v>
      </c>
      <c r="W2046" s="3" t="b">
        <f t="shared" ca="1" si="854"/>
        <v>0</v>
      </c>
      <c r="X2046" s="3" t="str">
        <f t="shared" ca="1" si="855"/>
        <v/>
      </c>
      <c r="Y2046" s="3" t="str">
        <f t="shared" ca="1" si="845"/>
        <v/>
      </c>
      <c r="Z2046" s="3" t="str">
        <f t="shared" ca="1" si="856"/>
        <v/>
      </c>
      <c r="AA2046" s="3" t="str">
        <f t="shared" ca="1" si="857"/>
        <v/>
      </c>
      <c r="AB2046" s="205">
        <f t="shared" ca="1" si="858"/>
        <v>3154</v>
      </c>
      <c r="AC2046" s="205">
        <f t="shared" ca="1" si="859"/>
        <v>48</v>
      </c>
      <c r="AD2046" s="205">
        <f t="shared" ca="1" si="846"/>
        <v>65.708333333333329</v>
      </c>
      <c r="AE2046" s="205">
        <f t="shared" ca="1" si="847"/>
        <v>15.708333333333329</v>
      </c>
      <c r="AF2046" s="205">
        <f t="shared" ca="1" si="860"/>
        <v>3.1416666666666657</v>
      </c>
      <c r="AG2046" s="205"/>
      <c r="AH2046" s="205"/>
      <c r="AI2046" s="205"/>
      <c r="AJ2046" s="205"/>
      <c r="AK2046" s="4"/>
      <c r="AL2046" s="4"/>
      <c r="AM2046" s="309">
        <f t="shared" ca="1" si="861"/>
        <v>15.8</v>
      </c>
      <c r="AN2046" s="309">
        <f t="shared" ca="1" si="862"/>
        <v>14.98</v>
      </c>
      <c r="AO2046" s="310">
        <f t="shared" ca="1" si="863"/>
        <v>0.76829268292682784</v>
      </c>
      <c r="AP2046" s="310" t="b">
        <f t="shared" ca="1" si="864"/>
        <v>0</v>
      </c>
      <c r="AQ2046" s="309">
        <f t="shared" ca="1" si="865"/>
        <v>0.4572</v>
      </c>
      <c r="AR2046" s="205">
        <f t="shared" ca="1" si="848"/>
        <v>14.7828</v>
      </c>
      <c r="AS2046" s="45" t="b">
        <f t="shared" ca="1" si="849"/>
        <v>0</v>
      </c>
      <c r="AT2046">
        <f t="shared" ca="1" si="850"/>
        <v>7</v>
      </c>
      <c r="AU2046" t="b">
        <f t="shared" ca="1" si="866"/>
        <v>0</v>
      </c>
      <c r="AV2046" t="b">
        <f t="shared" ca="1" si="867"/>
        <v>0</v>
      </c>
      <c r="AW2046" s="266" t="b">
        <f t="shared" ca="1" si="868"/>
        <v>0</v>
      </c>
      <c r="AX2046" s="266" t="b">
        <f t="shared" ca="1" si="869"/>
        <v>1</v>
      </c>
      <c r="AY2046" s="266" t="b">
        <f t="shared" ca="1" si="870"/>
        <v>0</v>
      </c>
    </row>
    <row r="2047" spans="1:51" x14ac:dyDescent="0.25">
      <c r="A2047">
        <v>2015</v>
      </c>
      <c r="B2047" s="163">
        <f ca="1">OFFSET(InputPriceData!B$15,CalculationsAndCharts!$A2047+$A$11,0,1,1)</f>
        <v>39092</v>
      </c>
      <c r="C2047" s="3">
        <f ca="1">OFFSET(InputPriceData!G$15,CalculationsAndCharts!$A2047+$A$11,IF($C$7,8,0),1,1)</f>
        <v>198500</v>
      </c>
      <c r="D2047" s="4">
        <f ca="1">OFFSET(InputPriceData!C$15,CalculationsAndCharts!$A2047+$A$11,IF($C$7,8,0),1,1)</f>
        <v>15.31</v>
      </c>
      <c r="E2047" s="4">
        <f ca="1">OFFSET(InputPriceData!D$15,CalculationsAndCharts!$A2047+$A$11,IF($C$7,8,0),1,1)</f>
        <v>15.38</v>
      </c>
      <c r="F2047" s="4">
        <f ca="1">OFFSET(InputPriceData!E$15,CalculationsAndCharts!$A2047+$A$11,IF($C$7,8,0),1,1)</f>
        <v>15.19</v>
      </c>
      <c r="G2047" s="4">
        <f ca="1">OFFSET(InputPriceData!F$15,CalculationsAndCharts!$A2047+$A$11,IF($C$7,8,0),1,1)</f>
        <v>15.33</v>
      </c>
      <c r="H2047" s="128"/>
      <c r="I2047" s="128"/>
      <c r="K2047" s="124"/>
      <c r="L2047" s="279"/>
      <c r="M2047" s="281"/>
      <c r="N2047" s="280"/>
      <c r="O2047" s="4"/>
      <c r="P2047" s="4"/>
      <c r="Q2047" s="3"/>
      <c r="S2047" s="309">
        <f t="shared" ca="1" si="851"/>
        <v>15.8</v>
      </c>
      <c r="T2047" s="309">
        <f t="shared" ca="1" si="852"/>
        <v>14.98</v>
      </c>
      <c r="U2047" s="310">
        <f t="shared" ca="1" si="844"/>
        <v>0.42682926829268236</v>
      </c>
      <c r="V2047" s="310" t="b">
        <f t="shared" ca="1" si="853"/>
        <v>0</v>
      </c>
      <c r="W2047" s="3" t="b">
        <f t="shared" ca="1" si="854"/>
        <v>1</v>
      </c>
      <c r="X2047" s="3">
        <f t="shared" ca="1" si="855"/>
        <v>15.2</v>
      </c>
      <c r="Y2047" s="3">
        <f t="shared" ca="1" si="845"/>
        <v>0.85526315789474205</v>
      </c>
      <c r="Z2047" s="3">
        <f t="shared" ca="1" si="856"/>
        <v>0.85526315789474205</v>
      </c>
      <c r="AA2047" s="3">
        <f t="shared" ca="1" si="857"/>
        <v>54</v>
      </c>
      <c r="AB2047" s="205">
        <f t="shared" ca="1" si="858"/>
        <v>3154</v>
      </c>
      <c r="AC2047" s="205">
        <f t="shared" ca="1" si="859"/>
        <v>48</v>
      </c>
      <c r="AD2047" s="205">
        <f t="shared" ca="1" si="846"/>
        <v>65.708333333333329</v>
      </c>
      <c r="AE2047" s="205">
        <f t="shared" ca="1" si="847"/>
        <v>15.708333333333329</v>
      </c>
      <c r="AF2047" s="205">
        <f t="shared" ca="1" si="860"/>
        <v>3.1416666666666657</v>
      </c>
      <c r="AG2047" s="205"/>
      <c r="AH2047" s="205"/>
      <c r="AI2047" s="205"/>
      <c r="AJ2047" s="205"/>
      <c r="AK2047" s="4"/>
      <c r="AL2047" s="4"/>
      <c r="AM2047" s="309">
        <f t="shared" ca="1" si="861"/>
        <v>15.8</v>
      </c>
      <c r="AN2047" s="309">
        <f t="shared" ca="1" si="862"/>
        <v>14.98</v>
      </c>
      <c r="AO2047" s="310">
        <f t="shared" ca="1" si="863"/>
        <v>0.42682926829268236</v>
      </c>
      <c r="AP2047" s="310" t="b">
        <f t="shared" ca="1" si="864"/>
        <v>0</v>
      </c>
      <c r="AQ2047" s="309">
        <f t="shared" ca="1" si="865"/>
        <v>0.4572</v>
      </c>
      <c r="AR2047" s="205">
        <f t="shared" ca="1" si="848"/>
        <v>14.7828</v>
      </c>
      <c r="AS2047" s="45" t="b">
        <f t="shared" ca="1" si="849"/>
        <v>0</v>
      </c>
      <c r="AT2047">
        <f t="shared" ca="1" si="850"/>
        <v>6</v>
      </c>
      <c r="AU2047" t="b">
        <f t="shared" ca="1" si="866"/>
        <v>0</v>
      </c>
      <c r="AV2047" t="b">
        <f t="shared" ca="1" si="867"/>
        <v>0</v>
      </c>
      <c r="AW2047" s="266" t="b">
        <f t="shared" ca="1" si="868"/>
        <v>0</v>
      </c>
      <c r="AX2047" s="266" t="b">
        <f t="shared" ca="1" si="869"/>
        <v>1</v>
      </c>
      <c r="AY2047" s="266" t="b">
        <f t="shared" ca="1" si="870"/>
        <v>0</v>
      </c>
    </row>
    <row r="2048" spans="1:51" x14ac:dyDescent="0.25">
      <c r="A2048">
        <v>2016</v>
      </c>
      <c r="B2048" s="163">
        <f ca="1">OFFSET(InputPriceData!B$15,CalculationsAndCharts!$A2048+$A$11,0,1,1)</f>
        <v>39091</v>
      </c>
      <c r="C2048" s="3">
        <f ca="1">OFFSET(InputPriceData!G$15,CalculationsAndCharts!$A2048+$A$11,IF($C$7,8,0),1,1)</f>
        <v>337100</v>
      </c>
      <c r="D2048" s="4">
        <f ca="1">OFFSET(InputPriceData!C$15,CalculationsAndCharts!$A2048+$A$11,IF($C$7,8,0),1,1)</f>
        <v>15.3</v>
      </c>
      <c r="E2048" s="4">
        <f ca="1">OFFSET(InputPriceData!D$15,CalculationsAndCharts!$A2048+$A$11,IF($C$7,8,0),1,1)</f>
        <v>15.48</v>
      </c>
      <c r="F2048" s="4">
        <f ca="1">OFFSET(InputPriceData!E$15,CalculationsAndCharts!$A2048+$A$11,IF($C$7,8,0),1,1)</f>
        <v>15.17</v>
      </c>
      <c r="G2048" s="4">
        <f ca="1">OFFSET(InputPriceData!F$15,CalculationsAndCharts!$A2048+$A$11,IF($C$7,8,0),1,1)</f>
        <v>15.43</v>
      </c>
      <c r="H2048" s="128"/>
      <c r="I2048" s="128"/>
      <c r="K2048" s="124"/>
      <c r="L2048" s="279"/>
      <c r="M2048" s="281"/>
      <c r="N2048" s="280"/>
      <c r="O2048" s="4"/>
      <c r="P2048" s="4"/>
      <c r="Q2048" s="3"/>
      <c r="S2048" s="309">
        <f t="shared" ca="1" si="851"/>
        <v>15.8</v>
      </c>
      <c r="T2048" s="309">
        <f t="shared" ca="1" si="852"/>
        <v>14.98</v>
      </c>
      <c r="U2048" s="310">
        <f t="shared" ca="1" si="844"/>
        <v>0.54878048780487698</v>
      </c>
      <c r="V2048" s="310" t="b">
        <f t="shared" ca="1" si="853"/>
        <v>0</v>
      </c>
      <c r="W2048" s="3" t="b">
        <f t="shared" ca="1" si="854"/>
        <v>0</v>
      </c>
      <c r="X2048" s="3" t="str">
        <f t="shared" ca="1" si="855"/>
        <v/>
      </c>
      <c r="Y2048" s="3" t="str">
        <f t="shared" ca="1" si="845"/>
        <v/>
      </c>
      <c r="Z2048" s="3" t="str">
        <f t="shared" ca="1" si="856"/>
        <v/>
      </c>
      <c r="AA2048" s="3" t="str">
        <f t="shared" ca="1" si="857"/>
        <v/>
      </c>
      <c r="AB2048" s="205">
        <f t="shared" ca="1" si="858"/>
        <v>3100</v>
      </c>
      <c r="AC2048" s="205">
        <f t="shared" ca="1" si="859"/>
        <v>47</v>
      </c>
      <c r="AD2048" s="205">
        <f t="shared" ca="1" si="846"/>
        <v>65.957446808510639</v>
      </c>
      <c r="AE2048" s="205">
        <f t="shared" ca="1" si="847"/>
        <v>15.957446808510639</v>
      </c>
      <c r="AF2048" s="205">
        <f t="shared" ca="1" si="860"/>
        <v>3.191489361702128</v>
      </c>
      <c r="AG2048" s="205"/>
      <c r="AH2048" s="205"/>
      <c r="AI2048" s="205"/>
      <c r="AJ2048" s="205"/>
      <c r="AK2048" s="4"/>
      <c r="AL2048" s="4"/>
      <c r="AM2048" s="309">
        <f t="shared" ca="1" si="861"/>
        <v>15.8</v>
      </c>
      <c r="AN2048" s="309">
        <f t="shared" ca="1" si="862"/>
        <v>14.98</v>
      </c>
      <c r="AO2048" s="310">
        <f t="shared" ca="1" si="863"/>
        <v>0.54878048780487698</v>
      </c>
      <c r="AP2048" s="310" t="b">
        <f t="shared" ca="1" si="864"/>
        <v>0</v>
      </c>
      <c r="AQ2048" s="309">
        <f t="shared" ca="1" si="865"/>
        <v>0.4572</v>
      </c>
      <c r="AR2048" s="205">
        <f t="shared" ca="1" si="848"/>
        <v>14.7828</v>
      </c>
      <c r="AS2048" s="45" t="b">
        <f t="shared" ca="1" si="849"/>
        <v>0</v>
      </c>
      <c r="AT2048">
        <f t="shared" ca="1" si="850"/>
        <v>5</v>
      </c>
      <c r="AU2048" t="b">
        <f t="shared" ca="1" si="866"/>
        <v>0</v>
      </c>
      <c r="AV2048" t="b">
        <f t="shared" ca="1" si="867"/>
        <v>0</v>
      </c>
      <c r="AW2048" s="266" t="b">
        <f t="shared" ca="1" si="868"/>
        <v>0</v>
      </c>
      <c r="AX2048" s="266" t="b">
        <f t="shared" ca="1" si="869"/>
        <v>1</v>
      </c>
      <c r="AY2048" s="266" t="b">
        <f t="shared" ca="1" si="870"/>
        <v>0</v>
      </c>
    </row>
    <row r="2049" spans="1:51" x14ac:dyDescent="0.25">
      <c r="A2049">
        <v>2017</v>
      </c>
      <c r="B2049" s="163">
        <f ca="1">OFFSET(InputPriceData!B$15,CalculationsAndCharts!$A2049+$A$11,0,1,1)</f>
        <v>39090</v>
      </c>
      <c r="C2049" s="3">
        <f ca="1">OFFSET(InputPriceData!G$15,CalculationsAndCharts!$A2049+$A$11,IF($C$7,8,0),1,1)</f>
        <v>237700</v>
      </c>
      <c r="D2049" s="4">
        <f ca="1">OFFSET(InputPriceData!C$15,CalculationsAndCharts!$A2049+$A$11,IF($C$7,8,0),1,1)</f>
        <v>15.47</v>
      </c>
      <c r="E2049" s="4">
        <f ca="1">OFFSET(InputPriceData!D$15,CalculationsAndCharts!$A2049+$A$11,IF($C$7,8,0),1,1)</f>
        <v>15.5</v>
      </c>
      <c r="F2049" s="4">
        <f ca="1">OFFSET(InputPriceData!E$15,CalculationsAndCharts!$A2049+$A$11,IF($C$7,8,0),1,1)</f>
        <v>15.22</v>
      </c>
      <c r="G2049" s="4">
        <f ca="1">OFFSET(InputPriceData!F$15,CalculationsAndCharts!$A2049+$A$11,IF($C$7,8,0),1,1)</f>
        <v>15.33</v>
      </c>
      <c r="H2049" s="128"/>
      <c r="I2049" s="128"/>
      <c r="K2049" s="124"/>
      <c r="L2049" s="279"/>
      <c r="M2049" s="281"/>
      <c r="N2049" s="280"/>
      <c r="O2049" s="4"/>
      <c r="P2049" s="4"/>
      <c r="Q2049" s="3"/>
      <c r="S2049" s="309">
        <f t="shared" ca="1" si="851"/>
        <v>15.8</v>
      </c>
      <c r="T2049" s="309">
        <f t="shared" ca="1" si="852"/>
        <v>14.98</v>
      </c>
      <c r="U2049" s="310">
        <f t="shared" ca="1" si="844"/>
        <v>0.42682926829268236</v>
      </c>
      <c r="V2049" s="310" t="b">
        <f t="shared" ca="1" si="853"/>
        <v>0</v>
      </c>
      <c r="W2049" s="3" t="b">
        <f t="shared" ca="1" si="854"/>
        <v>0</v>
      </c>
      <c r="X2049" s="3" t="str">
        <f t="shared" ca="1" si="855"/>
        <v/>
      </c>
      <c r="Y2049" s="3" t="str">
        <f t="shared" ca="1" si="845"/>
        <v/>
      </c>
      <c r="Z2049" s="3" t="str">
        <f t="shared" ca="1" si="856"/>
        <v/>
      </c>
      <c r="AA2049" s="3" t="str">
        <f t="shared" ca="1" si="857"/>
        <v/>
      </c>
      <c r="AB2049" s="205">
        <f t="shared" ca="1" si="858"/>
        <v>3100</v>
      </c>
      <c r="AC2049" s="205">
        <f t="shared" ca="1" si="859"/>
        <v>47</v>
      </c>
      <c r="AD2049" s="205">
        <f t="shared" ca="1" si="846"/>
        <v>65.957446808510639</v>
      </c>
      <c r="AE2049" s="205">
        <f t="shared" ca="1" si="847"/>
        <v>15.957446808510639</v>
      </c>
      <c r="AF2049" s="205">
        <f t="shared" ca="1" si="860"/>
        <v>3.191489361702128</v>
      </c>
      <c r="AG2049" s="205"/>
      <c r="AH2049" s="205"/>
      <c r="AI2049" s="205"/>
      <c r="AJ2049" s="205"/>
      <c r="AK2049" s="4"/>
      <c r="AL2049" s="4"/>
      <c r="AM2049" s="309">
        <f t="shared" ca="1" si="861"/>
        <v>15.8</v>
      </c>
      <c r="AN2049" s="309">
        <f t="shared" ca="1" si="862"/>
        <v>14.98</v>
      </c>
      <c r="AO2049" s="310">
        <f t="shared" ca="1" si="863"/>
        <v>0.42682926829268236</v>
      </c>
      <c r="AP2049" s="310" t="b">
        <f t="shared" ca="1" si="864"/>
        <v>0</v>
      </c>
      <c r="AQ2049" s="309">
        <f t="shared" ca="1" si="865"/>
        <v>0.4572</v>
      </c>
      <c r="AR2049" s="205">
        <f t="shared" ca="1" si="848"/>
        <v>14.7828</v>
      </c>
      <c r="AS2049" s="45" t="b">
        <f t="shared" ca="1" si="849"/>
        <v>0</v>
      </c>
      <c r="AT2049">
        <f t="shared" ca="1" si="850"/>
        <v>4</v>
      </c>
      <c r="AU2049" t="b">
        <f t="shared" ca="1" si="866"/>
        <v>0</v>
      </c>
      <c r="AV2049" t="b">
        <f t="shared" ca="1" si="867"/>
        <v>0</v>
      </c>
      <c r="AW2049" s="266" t="b">
        <f t="shared" ca="1" si="868"/>
        <v>0</v>
      </c>
      <c r="AX2049" s="266" t="b">
        <f t="shared" ca="1" si="869"/>
        <v>1</v>
      </c>
      <c r="AY2049" s="266" t="b">
        <f t="shared" ca="1" si="870"/>
        <v>0</v>
      </c>
    </row>
    <row r="2050" spans="1:51" x14ac:dyDescent="0.25">
      <c r="A2050">
        <v>2018</v>
      </c>
      <c r="B2050" s="163">
        <f ca="1">OFFSET(InputPriceData!B$15,CalculationsAndCharts!$A2050+$A$11,0,1,1)</f>
        <v>39087</v>
      </c>
      <c r="C2050" s="3">
        <f ca="1">OFFSET(InputPriceData!G$15,CalculationsAndCharts!$A2050+$A$11,IF($C$7,8,0),1,1)</f>
        <v>340000</v>
      </c>
      <c r="D2050" s="4">
        <f ca="1">OFFSET(InputPriceData!C$15,CalculationsAndCharts!$A2050+$A$11,IF($C$7,8,0),1,1)</f>
        <v>15.75</v>
      </c>
      <c r="E2050" s="4">
        <f ca="1">OFFSET(InputPriceData!D$15,CalculationsAndCharts!$A2050+$A$11,IF($C$7,8,0),1,1)</f>
        <v>15.8</v>
      </c>
      <c r="F2050" s="4">
        <f ca="1">OFFSET(InputPriceData!E$15,CalculationsAndCharts!$A2050+$A$11,IF($C$7,8,0),1,1)</f>
        <v>15.43</v>
      </c>
      <c r="G2050" s="4">
        <f ca="1">OFFSET(InputPriceData!F$15,CalculationsAndCharts!$A2050+$A$11,IF($C$7,8,0),1,1)</f>
        <v>15.5</v>
      </c>
      <c r="H2050" s="128"/>
      <c r="I2050" s="128"/>
      <c r="K2050" s="124"/>
      <c r="L2050" s="279"/>
      <c r="M2050" s="281"/>
      <c r="N2050" s="280"/>
      <c r="O2050" s="4"/>
      <c r="P2050" s="4"/>
      <c r="Q2050" s="3"/>
      <c r="S2050" s="309">
        <f t="shared" ca="1" si="851"/>
        <v>15.8</v>
      </c>
      <c r="T2050" s="309">
        <f t="shared" ca="1" si="852"/>
        <v>14.98</v>
      </c>
      <c r="U2050" s="310">
        <f t="shared" ca="1" si="844"/>
        <v>0.63414634146341387</v>
      </c>
      <c r="V2050" s="310" t="b">
        <f t="shared" ca="1" si="853"/>
        <v>0</v>
      </c>
      <c r="W2050" s="3" t="b">
        <f t="shared" ca="1" si="854"/>
        <v>0</v>
      </c>
      <c r="X2050" s="3" t="str">
        <f t="shared" ca="1" si="855"/>
        <v/>
      </c>
      <c r="Y2050" s="3" t="str">
        <f t="shared" ca="1" si="845"/>
        <v/>
      </c>
      <c r="Z2050" s="3" t="str">
        <f t="shared" ca="1" si="856"/>
        <v/>
      </c>
      <c r="AA2050" s="3" t="str">
        <f t="shared" ca="1" si="857"/>
        <v/>
      </c>
      <c r="AB2050" s="205">
        <f t="shared" ca="1" si="858"/>
        <v>3100</v>
      </c>
      <c r="AC2050" s="205">
        <f t="shared" ca="1" si="859"/>
        <v>47</v>
      </c>
      <c r="AD2050" s="205">
        <f t="shared" ca="1" si="846"/>
        <v>65.957446808510639</v>
      </c>
      <c r="AE2050" s="205">
        <f t="shared" ca="1" si="847"/>
        <v>15.957446808510639</v>
      </c>
      <c r="AF2050" s="205">
        <f t="shared" ca="1" si="860"/>
        <v>3.191489361702128</v>
      </c>
      <c r="AG2050" s="205"/>
      <c r="AH2050" s="205"/>
      <c r="AI2050" s="205"/>
      <c r="AJ2050" s="205"/>
      <c r="AK2050" s="4"/>
      <c r="AL2050" s="4"/>
      <c r="AM2050" s="309">
        <f t="shared" ca="1" si="861"/>
        <v>15.8</v>
      </c>
      <c r="AN2050" s="309">
        <f t="shared" ca="1" si="862"/>
        <v>14.98</v>
      </c>
      <c r="AO2050" s="310">
        <f t="shared" ca="1" si="863"/>
        <v>0.63414634146341387</v>
      </c>
      <c r="AP2050" s="310" t="b">
        <f t="shared" ca="1" si="864"/>
        <v>0</v>
      </c>
      <c r="AQ2050" s="309">
        <f t="shared" ca="1" si="865"/>
        <v>0.4572</v>
      </c>
      <c r="AR2050" s="205">
        <f t="shared" ca="1" si="848"/>
        <v>14.7828</v>
      </c>
      <c r="AS2050" s="45" t="b">
        <f t="shared" ca="1" si="849"/>
        <v>0</v>
      </c>
      <c r="AT2050">
        <f t="shared" ca="1" si="850"/>
        <v>3</v>
      </c>
      <c r="AU2050" t="b">
        <f t="shared" ca="1" si="866"/>
        <v>0</v>
      </c>
      <c r="AV2050" t="b">
        <f t="shared" ca="1" si="867"/>
        <v>0</v>
      </c>
      <c r="AW2050" s="266" t="b">
        <f t="shared" ca="1" si="868"/>
        <v>0</v>
      </c>
      <c r="AX2050" s="266" t="b">
        <f t="shared" ca="1" si="869"/>
        <v>1</v>
      </c>
      <c r="AY2050" s="266" t="b">
        <f t="shared" ca="1" si="870"/>
        <v>0</v>
      </c>
    </row>
    <row r="2051" spans="1:51" x14ac:dyDescent="0.25">
      <c r="A2051">
        <v>2019</v>
      </c>
      <c r="B2051" s="163">
        <f ca="1">OFFSET(InputPriceData!B$15,CalculationsAndCharts!$A2051+$A$11,0,1,1)</f>
        <v>39086</v>
      </c>
      <c r="C2051" s="3">
        <f ca="1">OFFSET(InputPriceData!G$15,CalculationsAndCharts!$A2051+$A$11,IF($C$7,8,0),1,1)</f>
        <v>528300</v>
      </c>
      <c r="D2051" s="4">
        <f ca="1">OFFSET(InputPriceData!C$15,CalculationsAndCharts!$A2051+$A$11,IF($C$7,8,0),1,1)</f>
        <v>15.59</v>
      </c>
      <c r="E2051" s="4">
        <f ca="1">OFFSET(InputPriceData!D$15,CalculationsAndCharts!$A2051+$A$11,IF($C$7,8,0),1,1)</f>
        <v>15.86</v>
      </c>
      <c r="F2051" s="4">
        <f ca="1">OFFSET(InputPriceData!E$15,CalculationsAndCharts!$A2051+$A$11,IF($C$7,8,0),1,1)</f>
        <v>15.27</v>
      </c>
      <c r="G2051" s="4">
        <f ca="1">OFFSET(InputPriceData!F$15,CalculationsAndCharts!$A2051+$A$11,IF($C$7,8,0),1,1)</f>
        <v>15.8</v>
      </c>
      <c r="H2051" s="128"/>
      <c r="I2051" s="128"/>
      <c r="K2051" s="124"/>
      <c r="L2051" s="279"/>
      <c r="M2051" s="281"/>
      <c r="N2051" s="280"/>
      <c r="O2051" s="4"/>
      <c r="P2051" s="4"/>
      <c r="Q2051" s="3"/>
      <c r="S2051" s="309">
        <f t="shared" ca="1" si="851"/>
        <v>15.8</v>
      </c>
      <c r="T2051" s="309">
        <f t="shared" ca="1" si="852"/>
        <v>14.98</v>
      </c>
      <c r="U2051" s="310">
        <f t="shared" ca="1" si="844"/>
        <v>1</v>
      </c>
      <c r="V2051" s="310" t="b">
        <f t="shared" ca="1" si="853"/>
        <v>0</v>
      </c>
      <c r="W2051" s="3" t="b">
        <f t="shared" ca="1" si="854"/>
        <v>0</v>
      </c>
      <c r="X2051" s="3" t="str">
        <f t="shared" ca="1" si="855"/>
        <v/>
      </c>
      <c r="Y2051" s="3" t="str">
        <f t="shared" ca="1" si="845"/>
        <v/>
      </c>
      <c r="Z2051" s="3" t="str">
        <f t="shared" ca="1" si="856"/>
        <v/>
      </c>
      <c r="AA2051" s="3" t="str">
        <f t="shared" ca="1" si="857"/>
        <v/>
      </c>
      <c r="AB2051" s="205">
        <f t="shared" ca="1" si="858"/>
        <v>3100</v>
      </c>
      <c r="AC2051" s="205">
        <f t="shared" ca="1" si="859"/>
        <v>47</v>
      </c>
      <c r="AD2051" s="205">
        <f t="shared" ca="1" si="846"/>
        <v>65.957446808510639</v>
      </c>
      <c r="AE2051" s="205">
        <f t="shared" ca="1" si="847"/>
        <v>15.957446808510639</v>
      </c>
      <c r="AF2051" s="205">
        <f t="shared" ca="1" si="860"/>
        <v>3.191489361702128</v>
      </c>
      <c r="AG2051" s="205"/>
      <c r="AH2051" s="205"/>
      <c r="AI2051" s="205"/>
      <c r="AJ2051" s="205"/>
      <c r="AK2051" s="4"/>
      <c r="AL2051" s="4"/>
      <c r="AM2051" s="309">
        <f t="shared" ca="1" si="861"/>
        <v>15.8</v>
      </c>
      <c r="AN2051" s="309">
        <f t="shared" ca="1" si="862"/>
        <v>14.98</v>
      </c>
      <c r="AO2051" s="310">
        <f t="shared" ca="1" si="863"/>
        <v>1</v>
      </c>
      <c r="AP2051" s="310" t="b">
        <f t="shared" ca="1" si="864"/>
        <v>0</v>
      </c>
      <c r="AQ2051" s="309">
        <f t="shared" ca="1" si="865"/>
        <v>0.4572</v>
      </c>
      <c r="AR2051" s="205">
        <f t="shared" ca="1" si="848"/>
        <v>14.7828</v>
      </c>
      <c r="AS2051" s="45" t="b">
        <f t="shared" ca="1" si="849"/>
        <v>0</v>
      </c>
      <c r="AT2051">
        <f t="shared" ca="1" si="850"/>
        <v>2</v>
      </c>
      <c r="AU2051" t="b">
        <f t="shared" ca="1" si="866"/>
        <v>0</v>
      </c>
      <c r="AV2051" t="b">
        <f t="shared" ca="1" si="867"/>
        <v>0</v>
      </c>
      <c r="AW2051" s="266" t="b">
        <f t="shared" ca="1" si="868"/>
        <v>0</v>
      </c>
      <c r="AX2051" s="266" t="b">
        <f t="shared" ca="1" si="869"/>
        <v>1</v>
      </c>
      <c r="AY2051" s="266" t="b">
        <f t="shared" ca="1" si="870"/>
        <v>0</v>
      </c>
    </row>
    <row r="2052" spans="1:51" x14ac:dyDescent="0.25">
      <c r="A2052">
        <v>2020</v>
      </c>
      <c r="B2052" s="163">
        <f ca="1">OFFSET(InputPriceData!B$15,CalculationsAndCharts!$A2052+$A$11,0,1,1)</f>
        <v>39085</v>
      </c>
      <c r="C2052" s="3">
        <f ca="1">OFFSET(InputPriceData!G$15,CalculationsAndCharts!$A2052+$A$11,IF($C$7,8,0),1,1)</f>
        <v>495300</v>
      </c>
      <c r="D2052" s="4">
        <f ca="1">OFFSET(InputPriceData!C$15,CalculationsAndCharts!$A2052+$A$11,IF($C$7,8,0),1,1)</f>
        <v>15.24</v>
      </c>
      <c r="E2052" s="4">
        <f ca="1">OFFSET(InputPriceData!D$15,CalculationsAndCharts!$A2052+$A$11,IF($C$7,8,0),1,1)</f>
        <v>15.47</v>
      </c>
      <c r="F2052" s="4">
        <f ca="1">OFFSET(InputPriceData!E$15,CalculationsAndCharts!$A2052+$A$11,IF($C$7,8,0),1,1)</f>
        <v>15.14</v>
      </c>
      <c r="G2052" s="4">
        <f ca="1">OFFSET(InputPriceData!F$15,CalculationsAndCharts!$A2052+$A$11,IF($C$7,8,0),1,1)</f>
        <v>15.34</v>
      </c>
      <c r="H2052" s="128"/>
      <c r="I2052" s="128"/>
      <c r="K2052" s="124"/>
      <c r="L2052" s="279"/>
      <c r="M2052" s="281"/>
      <c r="N2052" s="280"/>
      <c r="O2052" s="4"/>
      <c r="P2052" s="4"/>
      <c r="Q2052" s="3"/>
      <c r="S2052" s="309">
        <f t="shared" ca="1" si="851"/>
        <v>15.61</v>
      </c>
      <c r="T2052" s="309">
        <f t="shared" ca="1" si="852"/>
        <v>14.98</v>
      </c>
      <c r="U2052" s="310">
        <f t="shared" ca="1" si="844"/>
        <v>0.5714285714285714</v>
      </c>
      <c r="V2052" s="310" t="b">
        <f t="shared" ca="1" si="853"/>
        <v>0</v>
      </c>
      <c r="W2052" s="3" t="b">
        <f t="shared" ca="1" si="854"/>
        <v>0</v>
      </c>
      <c r="X2052" s="3" t="str">
        <f t="shared" ca="1" si="855"/>
        <v/>
      </c>
      <c r="Y2052" s="3" t="str">
        <f t="shared" ca="1" si="845"/>
        <v/>
      </c>
      <c r="Z2052" s="3" t="str">
        <f t="shared" ca="1" si="856"/>
        <v/>
      </c>
      <c r="AA2052" s="3" t="str">
        <f t="shared" ca="1" si="857"/>
        <v/>
      </c>
      <c r="AB2052" s="205">
        <f t="shared" ca="1" si="858"/>
        <v>3100</v>
      </c>
      <c r="AC2052" s="205">
        <f t="shared" ca="1" si="859"/>
        <v>47</v>
      </c>
      <c r="AD2052" s="205">
        <f t="shared" ca="1" si="846"/>
        <v>65.957446808510639</v>
      </c>
      <c r="AE2052" s="205">
        <f t="shared" ca="1" si="847"/>
        <v>15.957446808510639</v>
      </c>
      <c r="AF2052" s="205">
        <f t="shared" ca="1" si="860"/>
        <v>3.191489361702128</v>
      </c>
      <c r="AG2052" s="205"/>
      <c r="AH2052" s="205"/>
      <c r="AI2052" s="205"/>
      <c r="AJ2052" s="205"/>
      <c r="AK2052" s="4"/>
      <c r="AL2052" s="4"/>
      <c r="AM2052" s="309">
        <f t="shared" ca="1" si="861"/>
        <v>15.41</v>
      </c>
      <c r="AN2052" s="309">
        <f t="shared" ca="1" si="862"/>
        <v>14.98</v>
      </c>
      <c r="AO2052" s="310">
        <f t="shared" ca="1" si="863"/>
        <v>0.83720930232558066</v>
      </c>
      <c r="AP2052" s="310" t="b">
        <f t="shared" ca="1" si="864"/>
        <v>0</v>
      </c>
      <c r="AQ2052" s="309">
        <f t="shared" ca="1" si="865"/>
        <v>0.4572</v>
      </c>
      <c r="AR2052" s="205">
        <f t="shared" ca="1" si="848"/>
        <v>14.7828</v>
      </c>
      <c r="AS2052" s="45" t="b">
        <f t="shared" ca="1" si="849"/>
        <v>0</v>
      </c>
      <c r="AT2052">
        <f t="shared" ca="1" si="850"/>
        <v>1</v>
      </c>
      <c r="AU2052" t="b">
        <f t="shared" ca="1" si="866"/>
        <v>0</v>
      </c>
      <c r="AV2052" t="b">
        <f t="shared" ca="1" si="867"/>
        <v>0</v>
      </c>
      <c r="AW2052" s="266" t="b">
        <f t="shared" ca="1" si="868"/>
        <v>1</v>
      </c>
      <c r="AX2052" s="266" t="b">
        <f t="shared" ca="1" si="869"/>
        <v>1</v>
      </c>
      <c r="AY2052" s="266" t="b">
        <f t="shared" ca="1" si="870"/>
        <v>0</v>
      </c>
    </row>
    <row r="2053" spans="1:51" x14ac:dyDescent="0.25">
      <c r="A2053">
        <v>2021</v>
      </c>
      <c r="B2053" s="163">
        <f ca="1">OFFSET(InputPriceData!B$15,CalculationsAndCharts!$A2053+$A$11,0,1,1)</f>
        <v>39080</v>
      </c>
      <c r="C2053" s="3">
        <f ca="1">OFFSET(InputPriceData!G$15,CalculationsAndCharts!$A2053+$A$11,IF($C$7,8,0),1,1)</f>
        <v>219500</v>
      </c>
      <c r="D2053" s="4">
        <f ca="1">OFFSET(InputPriceData!C$15,CalculationsAndCharts!$A2053+$A$11,IF($C$7,8,0),1,1)</f>
        <v>15.31</v>
      </c>
      <c r="E2053" s="4">
        <f ca="1">OFFSET(InputPriceData!D$15,CalculationsAndCharts!$A2053+$A$11,IF($C$7,8,0),1,1)</f>
        <v>15.34</v>
      </c>
      <c r="F2053" s="4">
        <f ca="1">OFFSET(InputPriceData!E$15,CalculationsAndCharts!$A2053+$A$11,IF($C$7,8,0),1,1)</f>
        <v>14.99</v>
      </c>
      <c r="G2053" s="4">
        <f ca="1">OFFSET(InputPriceData!F$15,CalculationsAndCharts!$A2053+$A$11,IF($C$7,8,0),1,1)</f>
        <v>15.02</v>
      </c>
      <c r="H2053" s="128"/>
      <c r="I2053" s="128"/>
      <c r="K2053" s="124"/>
      <c r="L2053" s="279"/>
      <c r="M2053" s="281"/>
      <c r="N2053" s="280"/>
      <c r="O2053" s="4"/>
      <c r="P2053" s="4"/>
      <c r="Q2053" s="3"/>
      <c r="S2053" s="309">
        <f t="shared" ca="1" si="851"/>
        <v>15.61</v>
      </c>
      <c r="T2053" s="309">
        <f t="shared" ca="1" si="852"/>
        <v>14.98</v>
      </c>
      <c r="U2053" s="310">
        <f t="shared" ca="1" si="844"/>
        <v>6.349206349206224E-2</v>
      </c>
      <c r="V2053" s="310" t="b">
        <f t="shared" ca="1" si="853"/>
        <v>1</v>
      </c>
      <c r="W2053" s="3" t="b">
        <f t="shared" ca="1" si="854"/>
        <v>0</v>
      </c>
      <c r="X2053" s="3" t="str">
        <f t="shared" ca="1" si="855"/>
        <v/>
      </c>
      <c r="Y2053" s="3" t="str">
        <f t="shared" ca="1" si="845"/>
        <v/>
      </c>
      <c r="Z2053" s="3" t="str">
        <f t="shared" ca="1" si="856"/>
        <v/>
      </c>
      <c r="AA2053" s="3" t="str">
        <f t="shared" ca="1" si="857"/>
        <v/>
      </c>
      <c r="AB2053" s="205">
        <f t="shared" ca="1" si="858"/>
        <v>3100</v>
      </c>
      <c r="AC2053" s="205">
        <f t="shared" ca="1" si="859"/>
        <v>47</v>
      </c>
      <c r="AD2053" s="205">
        <f t="shared" ca="1" si="846"/>
        <v>65.957446808510639</v>
      </c>
      <c r="AE2053" s="205">
        <f t="shared" ca="1" si="847"/>
        <v>15.957446808510639</v>
      </c>
      <c r="AF2053" s="205">
        <f t="shared" ca="1" si="860"/>
        <v>3.191489361702128</v>
      </c>
      <c r="AG2053" s="205"/>
      <c r="AH2053" s="205"/>
      <c r="AI2053" s="205"/>
      <c r="AJ2053" s="205"/>
      <c r="AK2053" s="4"/>
      <c r="AL2053" s="4"/>
      <c r="AM2053" s="309">
        <f t="shared" ca="1" si="861"/>
        <v>15.61</v>
      </c>
      <c r="AN2053" s="309">
        <f t="shared" ca="1" si="862"/>
        <v>14.98</v>
      </c>
      <c r="AO2053" s="310">
        <f t="shared" ca="1" si="863"/>
        <v>6.349206349206224E-2</v>
      </c>
      <c r="AP2053" s="310" t="b">
        <f t="shared" ca="1" si="864"/>
        <v>1</v>
      </c>
      <c r="AQ2053" s="309">
        <f t="shared" ca="1" si="865"/>
        <v>0</v>
      </c>
      <c r="AR2053" s="205">
        <f t="shared" ca="1" si="848"/>
        <v>0</v>
      </c>
      <c r="AS2053" s="45" t="b">
        <f t="shared" ca="1" si="849"/>
        <v>0</v>
      </c>
      <c r="AT2053">
        <f t="shared" ca="1" si="850"/>
        <v>0</v>
      </c>
      <c r="AU2053" t="b">
        <f t="shared" ca="1" si="866"/>
        <v>0</v>
      </c>
      <c r="AV2053" t="b">
        <f t="shared" ca="1" si="867"/>
        <v>0</v>
      </c>
      <c r="AW2053" s="266" t="b">
        <f t="shared" ca="1" si="868"/>
        <v>0</v>
      </c>
      <c r="AX2053" s="266" t="b">
        <f t="shared" ca="1" si="869"/>
        <v>0</v>
      </c>
      <c r="AY2053" s="266" t="b">
        <f t="shared" ca="1" si="870"/>
        <v>0</v>
      </c>
    </row>
    <row r="2054" spans="1:51" x14ac:dyDescent="0.25">
      <c r="A2054">
        <v>2022</v>
      </c>
      <c r="B2054" s="163">
        <f ca="1">OFFSET(InputPriceData!B$15,CalculationsAndCharts!$A2054+$A$11,0,1,1)</f>
        <v>39079</v>
      </c>
      <c r="C2054" s="3">
        <f ca="1">OFFSET(InputPriceData!G$15,CalculationsAndCharts!$A2054+$A$11,IF($C$7,8,0),1,1)</f>
        <v>204800</v>
      </c>
      <c r="D2054" s="4">
        <f ca="1">OFFSET(InputPriceData!C$15,CalculationsAndCharts!$A2054+$A$11,IF($C$7,8,0),1,1)</f>
        <v>15.35</v>
      </c>
      <c r="E2054" s="4">
        <f ca="1">OFFSET(InputPriceData!D$15,CalculationsAndCharts!$A2054+$A$11,IF($C$7,8,0),1,1)</f>
        <v>15.39</v>
      </c>
      <c r="F2054" s="4">
        <f ca="1">OFFSET(InputPriceData!E$15,CalculationsAndCharts!$A2054+$A$11,IF($C$7,8,0),1,1)</f>
        <v>15.21</v>
      </c>
      <c r="G2054" s="4">
        <f ca="1">OFFSET(InputPriceData!F$15,CalculationsAndCharts!$A2054+$A$11,IF($C$7,8,0),1,1)</f>
        <v>15.28</v>
      </c>
      <c r="H2054" s="128"/>
      <c r="I2054" s="128"/>
      <c r="K2054" s="124"/>
      <c r="L2054" s="279"/>
      <c r="M2054" s="281"/>
      <c r="N2054" s="280"/>
      <c r="O2054" s="4"/>
      <c r="P2054" s="4"/>
      <c r="Q2054" s="3"/>
      <c r="S2054" s="309">
        <f t="shared" ca="1" si="851"/>
        <v>15.61</v>
      </c>
      <c r="T2054" s="309">
        <f t="shared" ca="1" si="852"/>
        <v>14.98</v>
      </c>
      <c r="U2054" s="310">
        <f t="shared" ca="1" si="844"/>
        <v>0.47619047619047528</v>
      </c>
      <c r="V2054" s="310" t="b">
        <f t="shared" ca="1" si="853"/>
        <v>0</v>
      </c>
      <c r="W2054" s="3" t="b">
        <f t="shared" ca="1" si="854"/>
        <v>0</v>
      </c>
      <c r="X2054" s="3" t="str">
        <f t="shared" ca="1" si="855"/>
        <v/>
      </c>
      <c r="Y2054" s="3" t="str">
        <f t="shared" ca="1" si="845"/>
        <v/>
      </c>
      <c r="Z2054" s="3" t="str">
        <f t="shared" ca="1" si="856"/>
        <v/>
      </c>
      <c r="AA2054" s="3" t="str">
        <f t="shared" ca="1" si="857"/>
        <v/>
      </c>
      <c r="AB2054" s="205">
        <f t="shared" ca="1" si="858"/>
        <v>3100</v>
      </c>
      <c r="AC2054" s="205">
        <f t="shared" ca="1" si="859"/>
        <v>47</v>
      </c>
      <c r="AD2054" s="205">
        <f t="shared" ca="1" si="846"/>
        <v>65.957446808510639</v>
      </c>
      <c r="AE2054" s="205">
        <f t="shared" ca="1" si="847"/>
        <v>15.957446808510639</v>
      </c>
      <c r="AF2054" s="205">
        <f t="shared" ca="1" si="860"/>
        <v>3.191489361702128</v>
      </c>
      <c r="AG2054" s="205"/>
      <c r="AH2054" s="205"/>
      <c r="AI2054" s="205"/>
      <c r="AJ2054" s="205"/>
      <c r="AK2054" s="4"/>
      <c r="AL2054" s="4"/>
      <c r="AM2054" s="309">
        <f t="shared" ca="1" si="861"/>
        <v>15.61</v>
      </c>
      <c r="AN2054" s="309">
        <f t="shared" ca="1" si="862"/>
        <v>14.98</v>
      </c>
      <c r="AO2054" s="310">
        <f t="shared" ca="1" si="863"/>
        <v>0.47619047619047528</v>
      </c>
      <c r="AP2054" s="310" t="b">
        <f t="shared" ca="1" si="864"/>
        <v>0</v>
      </c>
      <c r="AQ2054" s="309">
        <f t="shared" ca="1" si="865"/>
        <v>0</v>
      </c>
      <c r="AR2054" s="205">
        <f t="shared" ca="1" si="848"/>
        <v>0</v>
      </c>
      <c r="AS2054" s="45" t="b">
        <f t="shared" ca="1" si="849"/>
        <v>0</v>
      </c>
      <c r="AT2054">
        <f t="shared" ca="1" si="850"/>
        <v>0</v>
      </c>
      <c r="AU2054" t="b">
        <f t="shared" ca="1" si="866"/>
        <v>0</v>
      </c>
      <c r="AV2054" t="b">
        <f t="shared" ca="1" si="867"/>
        <v>0</v>
      </c>
      <c r="AW2054" s="266" t="b">
        <f t="shared" ca="1" si="868"/>
        <v>0</v>
      </c>
      <c r="AX2054" s="266" t="b">
        <f t="shared" ca="1" si="869"/>
        <v>0</v>
      </c>
      <c r="AY2054" s="266" t="b">
        <f t="shared" ca="1" si="870"/>
        <v>1</v>
      </c>
    </row>
    <row r="2055" spans="1:51" x14ac:dyDescent="0.25">
      <c r="A2055">
        <v>2023</v>
      </c>
      <c r="B2055" s="163">
        <f ca="1">OFFSET(InputPriceData!B$15,CalculationsAndCharts!$A2055+$A$11,0,1,1)</f>
        <v>39078</v>
      </c>
      <c r="C2055" s="3">
        <f ca="1">OFFSET(InputPriceData!G$15,CalculationsAndCharts!$A2055+$A$11,IF($C$7,8,0),1,1)</f>
        <v>271300</v>
      </c>
      <c r="D2055" s="4">
        <f ca="1">OFFSET(InputPriceData!C$15,CalculationsAndCharts!$A2055+$A$11,IF($C$7,8,0),1,1)</f>
        <v>15.29</v>
      </c>
      <c r="E2055" s="4">
        <f ca="1">OFFSET(InputPriceData!D$15,CalculationsAndCharts!$A2055+$A$11,IF($C$7,8,0),1,1)</f>
        <v>15.42</v>
      </c>
      <c r="F2055" s="4">
        <f ca="1">OFFSET(InputPriceData!E$15,CalculationsAndCharts!$A2055+$A$11,IF($C$7,8,0),1,1)</f>
        <v>15.25</v>
      </c>
      <c r="G2055" s="4">
        <f ca="1">OFFSET(InputPriceData!F$15,CalculationsAndCharts!$A2055+$A$11,IF($C$7,8,0),1,1)</f>
        <v>15.4</v>
      </c>
      <c r="H2055" s="128"/>
      <c r="I2055" s="128"/>
      <c r="K2055" s="124"/>
      <c r="L2055" s="279"/>
      <c r="M2055" s="281"/>
      <c r="N2055" s="280"/>
      <c r="O2055" s="4"/>
      <c r="P2055" s="4"/>
      <c r="Q2055" s="3"/>
      <c r="S2055" s="309">
        <f t="shared" ca="1" si="851"/>
        <v>15.61</v>
      </c>
      <c r="T2055" s="309">
        <f t="shared" ca="1" si="852"/>
        <v>14.98</v>
      </c>
      <c r="U2055" s="310">
        <f t="shared" ca="1" si="844"/>
        <v>0.66666666666666763</v>
      </c>
      <c r="V2055" s="310" t="b">
        <f t="shared" ca="1" si="853"/>
        <v>0</v>
      </c>
      <c r="W2055" s="3" t="b">
        <f t="shared" ca="1" si="854"/>
        <v>0</v>
      </c>
      <c r="X2055" s="3" t="str">
        <f t="shared" ca="1" si="855"/>
        <v/>
      </c>
      <c r="Y2055" s="3" t="str">
        <f t="shared" ca="1" si="845"/>
        <v/>
      </c>
      <c r="Z2055" s="3" t="str">
        <f t="shared" ca="1" si="856"/>
        <v/>
      </c>
      <c r="AA2055" s="3" t="str">
        <f t="shared" ca="1" si="857"/>
        <v/>
      </c>
      <c r="AB2055" s="205">
        <f t="shared" ca="1" si="858"/>
        <v>3100</v>
      </c>
      <c r="AC2055" s="205">
        <f t="shared" ca="1" si="859"/>
        <v>47</v>
      </c>
      <c r="AD2055" s="205">
        <f t="shared" ca="1" si="846"/>
        <v>65.957446808510639</v>
      </c>
      <c r="AE2055" s="205">
        <f t="shared" ca="1" si="847"/>
        <v>15.957446808510639</v>
      </c>
      <c r="AF2055" s="205">
        <f t="shared" ca="1" si="860"/>
        <v>3.191489361702128</v>
      </c>
      <c r="AG2055" s="205"/>
      <c r="AH2055" s="205"/>
      <c r="AI2055" s="205"/>
      <c r="AJ2055" s="205"/>
      <c r="AK2055" s="4"/>
      <c r="AL2055" s="4"/>
      <c r="AM2055" s="309">
        <f t="shared" ca="1" si="861"/>
        <v>15.61</v>
      </c>
      <c r="AN2055" s="309">
        <f t="shared" ca="1" si="862"/>
        <v>14.98</v>
      </c>
      <c r="AO2055" s="310">
        <f t="shared" ca="1" si="863"/>
        <v>0.66666666666666763</v>
      </c>
      <c r="AP2055" s="310" t="b">
        <f t="shared" ca="1" si="864"/>
        <v>0</v>
      </c>
      <c r="AQ2055" s="309">
        <f t="shared" ca="1" si="865"/>
        <v>0.45599999999999996</v>
      </c>
      <c r="AR2055" s="205">
        <f t="shared" ca="1" si="848"/>
        <v>14.744</v>
      </c>
      <c r="AS2055" s="45" t="b">
        <f t="shared" ca="1" si="849"/>
        <v>0</v>
      </c>
      <c r="AT2055">
        <f t="shared" ca="1" si="850"/>
        <v>9</v>
      </c>
      <c r="AU2055" t="b">
        <f t="shared" ca="1" si="866"/>
        <v>1</v>
      </c>
      <c r="AV2055" t="b">
        <f t="shared" ca="1" si="867"/>
        <v>1</v>
      </c>
      <c r="AW2055" s="266" t="b">
        <f t="shared" ca="1" si="868"/>
        <v>0</v>
      </c>
      <c r="AX2055" s="266" t="b">
        <f t="shared" ca="1" si="869"/>
        <v>1</v>
      </c>
      <c r="AY2055" s="266" t="b">
        <f t="shared" ca="1" si="870"/>
        <v>0</v>
      </c>
    </row>
    <row r="2056" spans="1:51" x14ac:dyDescent="0.25">
      <c r="A2056">
        <v>2024</v>
      </c>
      <c r="B2056" s="163">
        <f ca="1">OFFSET(InputPriceData!B$15,CalculationsAndCharts!$A2056+$A$11,0,1,1)</f>
        <v>39077</v>
      </c>
      <c r="C2056" s="3">
        <f ca="1">OFFSET(InputPriceData!G$15,CalculationsAndCharts!$A2056+$A$11,IF($C$7,8,0),1,1)</f>
        <v>167700</v>
      </c>
      <c r="D2056" s="4">
        <f ca="1">OFFSET(InputPriceData!C$15,CalculationsAndCharts!$A2056+$A$11,IF($C$7,8,0),1,1)</f>
        <v>14.93</v>
      </c>
      <c r="E2056" s="4">
        <f ca="1">OFFSET(InputPriceData!D$15,CalculationsAndCharts!$A2056+$A$11,IF($C$7,8,0),1,1)</f>
        <v>15.29</v>
      </c>
      <c r="F2056" s="4">
        <f ca="1">OFFSET(InputPriceData!E$15,CalculationsAndCharts!$A2056+$A$11,IF($C$7,8,0),1,1)</f>
        <v>14.93</v>
      </c>
      <c r="G2056" s="4">
        <f ca="1">OFFSET(InputPriceData!F$15,CalculationsAndCharts!$A2056+$A$11,IF($C$7,8,0),1,1)</f>
        <v>15.24</v>
      </c>
      <c r="H2056" s="128"/>
      <c r="I2056" s="128"/>
      <c r="K2056" s="124"/>
      <c r="L2056" s="279"/>
      <c r="M2056" s="281"/>
      <c r="N2056" s="280"/>
      <c r="O2056" s="4"/>
      <c r="P2056" s="4"/>
      <c r="Q2056" s="3"/>
      <c r="S2056" s="309">
        <f t="shared" ca="1" si="851"/>
        <v>15.61</v>
      </c>
      <c r="T2056" s="309">
        <f t="shared" ca="1" si="852"/>
        <v>14.98</v>
      </c>
      <c r="U2056" s="310">
        <f t="shared" ca="1" si="844"/>
        <v>0.41269841269841301</v>
      </c>
      <c r="V2056" s="310" t="b">
        <f t="shared" ca="1" si="853"/>
        <v>0</v>
      </c>
      <c r="W2056" s="3" t="b">
        <f t="shared" ca="1" si="854"/>
        <v>0</v>
      </c>
      <c r="X2056" s="3" t="str">
        <f t="shared" ca="1" si="855"/>
        <v/>
      </c>
      <c r="Y2056" s="3" t="str">
        <f t="shared" ca="1" si="845"/>
        <v/>
      </c>
      <c r="Z2056" s="3" t="str">
        <f t="shared" ca="1" si="856"/>
        <v/>
      </c>
      <c r="AA2056" s="3" t="str">
        <f t="shared" ca="1" si="857"/>
        <v/>
      </c>
      <c r="AB2056" s="205">
        <f t="shared" ca="1" si="858"/>
        <v>3100</v>
      </c>
      <c r="AC2056" s="205">
        <f t="shared" ca="1" si="859"/>
        <v>47</v>
      </c>
      <c r="AD2056" s="205">
        <f t="shared" ca="1" si="846"/>
        <v>65.957446808510639</v>
      </c>
      <c r="AE2056" s="205">
        <f t="shared" ca="1" si="847"/>
        <v>15.957446808510639</v>
      </c>
      <c r="AF2056" s="205">
        <f t="shared" ca="1" si="860"/>
        <v>3.191489361702128</v>
      </c>
      <c r="AG2056" s="205"/>
      <c r="AH2056" s="205"/>
      <c r="AI2056" s="205"/>
      <c r="AJ2056" s="205"/>
      <c r="AK2056" s="4"/>
      <c r="AL2056" s="4"/>
      <c r="AM2056" s="309">
        <f t="shared" ca="1" si="861"/>
        <v>15.61</v>
      </c>
      <c r="AN2056" s="309">
        <f t="shared" ca="1" si="862"/>
        <v>14.98</v>
      </c>
      <c r="AO2056" s="310">
        <f t="shared" ca="1" si="863"/>
        <v>0.41269841269841301</v>
      </c>
      <c r="AP2056" s="310" t="b">
        <f t="shared" ca="1" si="864"/>
        <v>0</v>
      </c>
      <c r="AQ2056" s="309">
        <f t="shared" ca="1" si="865"/>
        <v>0.45599999999999996</v>
      </c>
      <c r="AR2056" s="205">
        <f t="shared" ca="1" si="848"/>
        <v>14.744</v>
      </c>
      <c r="AS2056" s="45" t="b">
        <f t="shared" ca="1" si="849"/>
        <v>0</v>
      </c>
      <c r="AT2056">
        <f t="shared" ca="1" si="850"/>
        <v>8</v>
      </c>
      <c r="AU2056" t="b">
        <f t="shared" ca="1" si="866"/>
        <v>0</v>
      </c>
      <c r="AV2056" t="b">
        <f t="shared" ca="1" si="867"/>
        <v>0</v>
      </c>
      <c r="AW2056" s="266" t="b">
        <f t="shared" ca="1" si="868"/>
        <v>0</v>
      </c>
      <c r="AX2056" s="266" t="b">
        <f t="shared" ca="1" si="869"/>
        <v>1</v>
      </c>
      <c r="AY2056" s="266" t="b">
        <f t="shared" ca="1" si="870"/>
        <v>0</v>
      </c>
    </row>
    <row r="2057" spans="1:51" x14ac:dyDescent="0.25">
      <c r="A2057">
        <v>2025</v>
      </c>
      <c r="B2057" s="163">
        <f ca="1">OFFSET(InputPriceData!B$15,CalculationsAndCharts!$A2057+$A$11,0,1,1)</f>
        <v>39073</v>
      </c>
      <c r="C2057" s="3">
        <f ca="1">OFFSET(InputPriceData!G$15,CalculationsAndCharts!$A2057+$A$11,IF($C$7,8,0),1,1)</f>
        <v>449800</v>
      </c>
      <c r="D2057" s="4">
        <f ca="1">OFFSET(InputPriceData!C$15,CalculationsAndCharts!$A2057+$A$11,IF($C$7,8,0),1,1)</f>
        <v>15.07</v>
      </c>
      <c r="E2057" s="4">
        <f ca="1">OFFSET(InputPriceData!D$15,CalculationsAndCharts!$A2057+$A$11,IF($C$7,8,0),1,1)</f>
        <v>15.11</v>
      </c>
      <c r="F2057" s="4">
        <f ca="1">OFFSET(InputPriceData!E$15,CalculationsAndCharts!$A2057+$A$11,IF($C$7,8,0),1,1)</f>
        <v>14.84</v>
      </c>
      <c r="G2057" s="4">
        <f ca="1">OFFSET(InputPriceData!F$15,CalculationsAndCharts!$A2057+$A$11,IF($C$7,8,0),1,1)</f>
        <v>14.98</v>
      </c>
      <c r="H2057" s="128"/>
      <c r="I2057" s="128"/>
      <c r="K2057" s="124"/>
      <c r="L2057" s="279"/>
      <c r="M2057" s="281"/>
      <c r="N2057" s="280"/>
      <c r="O2057" s="4"/>
      <c r="P2057" s="4"/>
      <c r="Q2057" s="3"/>
      <c r="S2057" s="309">
        <f t="shared" ca="1" si="851"/>
        <v>15.61</v>
      </c>
      <c r="T2057" s="309">
        <f t="shared" ca="1" si="852"/>
        <v>14.98</v>
      </c>
      <c r="U2057" s="310">
        <f t="shared" ca="1" si="844"/>
        <v>0</v>
      </c>
      <c r="V2057" s="310" t="b">
        <f t="shared" ca="1" si="853"/>
        <v>0</v>
      </c>
      <c r="W2057" s="3" t="b">
        <f t="shared" ca="1" si="854"/>
        <v>1</v>
      </c>
      <c r="X2057" s="3">
        <f t="shared" ca="1" si="855"/>
        <v>15.6</v>
      </c>
      <c r="Y2057" s="3">
        <f t="shared" ca="1" si="845"/>
        <v>-3.9743589743589696</v>
      </c>
      <c r="Z2057" s="3">
        <f t="shared" ca="1" si="856"/>
        <v>-3.9743589743589696</v>
      </c>
      <c r="AA2057" s="3">
        <f t="shared" ca="1" si="857"/>
        <v>30</v>
      </c>
      <c r="AB2057" s="205">
        <f t="shared" ca="1" si="858"/>
        <v>3100</v>
      </c>
      <c r="AC2057" s="205">
        <f t="shared" ca="1" si="859"/>
        <v>47</v>
      </c>
      <c r="AD2057" s="205">
        <f t="shared" ca="1" si="846"/>
        <v>65.957446808510639</v>
      </c>
      <c r="AE2057" s="205">
        <f t="shared" ca="1" si="847"/>
        <v>15.957446808510639</v>
      </c>
      <c r="AF2057" s="205">
        <f t="shared" ca="1" si="860"/>
        <v>3.191489361702128</v>
      </c>
      <c r="AG2057" s="205"/>
      <c r="AH2057" s="205"/>
      <c r="AI2057" s="205"/>
      <c r="AJ2057" s="205"/>
      <c r="AK2057" s="4"/>
      <c r="AL2057" s="4"/>
      <c r="AM2057" s="309">
        <f t="shared" ca="1" si="861"/>
        <v>15.61</v>
      </c>
      <c r="AN2057" s="309">
        <f t="shared" ca="1" si="862"/>
        <v>14.98</v>
      </c>
      <c r="AO2057" s="310">
        <f t="shared" ca="1" si="863"/>
        <v>0</v>
      </c>
      <c r="AP2057" s="310" t="b">
        <f t="shared" ca="1" si="864"/>
        <v>0</v>
      </c>
      <c r="AQ2057" s="309">
        <f t="shared" ca="1" si="865"/>
        <v>0.45599999999999996</v>
      </c>
      <c r="AR2057" s="205">
        <f t="shared" ca="1" si="848"/>
        <v>14.744</v>
      </c>
      <c r="AS2057" s="45" t="b">
        <f t="shared" ca="1" si="849"/>
        <v>0</v>
      </c>
      <c r="AT2057">
        <f t="shared" ca="1" si="850"/>
        <v>7</v>
      </c>
      <c r="AU2057" t="b">
        <f t="shared" ca="1" si="866"/>
        <v>0</v>
      </c>
      <c r="AV2057" t="b">
        <f t="shared" ca="1" si="867"/>
        <v>0</v>
      </c>
      <c r="AW2057" s="266" t="b">
        <f t="shared" ca="1" si="868"/>
        <v>0</v>
      </c>
      <c r="AX2057" s="266" t="b">
        <f t="shared" ca="1" si="869"/>
        <v>1</v>
      </c>
      <c r="AY2057" s="266" t="b">
        <f t="shared" ca="1" si="870"/>
        <v>0</v>
      </c>
    </row>
    <row r="2058" spans="1:51" x14ac:dyDescent="0.25">
      <c r="A2058">
        <v>2026</v>
      </c>
      <c r="B2058" s="163">
        <f ca="1">OFFSET(InputPriceData!B$15,CalculationsAndCharts!$A2058+$A$11,0,1,1)</f>
        <v>39072</v>
      </c>
      <c r="C2058" s="3">
        <f ca="1">OFFSET(InputPriceData!G$15,CalculationsAndCharts!$A2058+$A$11,IF($C$7,8,0),1,1)</f>
        <v>395100</v>
      </c>
      <c r="D2058" s="4">
        <f ca="1">OFFSET(InputPriceData!C$15,CalculationsAndCharts!$A2058+$A$11,IF($C$7,8,0),1,1)</f>
        <v>15.04</v>
      </c>
      <c r="E2058" s="4">
        <f ca="1">OFFSET(InputPriceData!D$15,CalculationsAndCharts!$A2058+$A$11,IF($C$7,8,0),1,1)</f>
        <v>15.11</v>
      </c>
      <c r="F2058" s="4">
        <f ca="1">OFFSET(InputPriceData!E$15,CalculationsAndCharts!$A2058+$A$11,IF($C$7,8,0),1,1)</f>
        <v>14.98</v>
      </c>
      <c r="G2058" s="4">
        <f ca="1">OFFSET(InputPriceData!F$15,CalculationsAndCharts!$A2058+$A$11,IF($C$7,8,0),1,1)</f>
        <v>15.08</v>
      </c>
      <c r="H2058" s="128"/>
      <c r="I2058" s="128"/>
      <c r="K2058" s="124"/>
      <c r="L2058" s="279"/>
      <c r="M2058" s="281"/>
      <c r="N2058" s="280"/>
      <c r="O2058" s="4"/>
      <c r="P2058" s="4"/>
      <c r="Q2058" s="3"/>
      <c r="S2058" s="309">
        <f t="shared" ca="1" si="851"/>
        <v>15.88</v>
      </c>
      <c r="T2058" s="309">
        <f t="shared" ca="1" si="852"/>
        <v>15.03</v>
      </c>
      <c r="U2058" s="310">
        <f t="shared" ca="1" si="844"/>
        <v>5.8823529411765441E-2</v>
      </c>
      <c r="V2058" s="310" t="b">
        <f t="shared" ca="1" si="853"/>
        <v>0</v>
      </c>
      <c r="W2058" s="3" t="b">
        <f t="shared" ca="1" si="854"/>
        <v>0</v>
      </c>
      <c r="X2058" s="3" t="str">
        <f t="shared" ca="1" si="855"/>
        <v/>
      </c>
      <c r="Y2058" s="3" t="str">
        <f t="shared" ca="1" si="845"/>
        <v/>
      </c>
      <c r="Z2058" s="3" t="str">
        <f t="shared" ca="1" si="856"/>
        <v/>
      </c>
      <c r="AA2058" s="3" t="str">
        <f t="shared" ca="1" si="857"/>
        <v/>
      </c>
      <c r="AB2058" s="205">
        <f t="shared" ca="1" si="858"/>
        <v>3070</v>
      </c>
      <c r="AC2058" s="205">
        <f t="shared" ca="1" si="859"/>
        <v>46</v>
      </c>
      <c r="AD2058" s="205">
        <f t="shared" ca="1" si="846"/>
        <v>66.739130434782609</v>
      </c>
      <c r="AE2058" s="205">
        <f t="shared" ca="1" si="847"/>
        <v>16.739130434782609</v>
      </c>
      <c r="AF2058" s="205">
        <f t="shared" ca="1" si="860"/>
        <v>3.347826086956522</v>
      </c>
      <c r="AG2058" s="205"/>
      <c r="AH2058" s="205"/>
      <c r="AI2058" s="205"/>
      <c r="AJ2058" s="205"/>
      <c r="AK2058" s="4"/>
      <c r="AL2058" s="4"/>
      <c r="AM2058" s="309">
        <f t="shared" ca="1" si="861"/>
        <v>15.61</v>
      </c>
      <c r="AN2058" s="309">
        <f t="shared" ca="1" si="862"/>
        <v>15.03</v>
      </c>
      <c r="AO2058" s="310">
        <f t="shared" ca="1" si="863"/>
        <v>8.6206896551725351E-2</v>
      </c>
      <c r="AP2058" s="310" t="b">
        <f t="shared" ca="1" si="864"/>
        <v>0</v>
      </c>
      <c r="AQ2058" s="309">
        <f t="shared" ca="1" si="865"/>
        <v>0.45599999999999996</v>
      </c>
      <c r="AR2058" s="205">
        <f t="shared" ca="1" si="848"/>
        <v>14.744</v>
      </c>
      <c r="AS2058" s="45" t="b">
        <f t="shared" ca="1" si="849"/>
        <v>0</v>
      </c>
      <c r="AT2058">
        <f t="shared" ca="1" si="850"/>
        <v>6</v>
      </c>
      <c r="AU2058" t="b">
        <f t="shared" ca="1" si="866"/>
        <v>0</v>
      </c>
      <c r="AV2058" t="b">
        <f t="shared" ca="1" si="867"/>
        <v>0</v>
      </c>
      <c r="AW2058" s="266" t="b">
        <f t="shared" ca="1" si="868"/>
        <v>0</v>
      </c>
      <c r="AX2058" s="266" t="b">
        <f t="shared" ca="1" si="869"/>
        <v>1</v>
      </c>
      <c r="AY2058" s="266" t="b">
        <f t="shared" ca="1" si="870"/>
        <v>0</v>
      </c>
    </row>
    <row r="2059" spans="1:51" x14ac:dyDescent="0.25">
      <c r="A2059">
        <v>2027</v>
      </c>
      <c r="B2059" s="163">
        <f ca="1">OFFSET(InputPriceData!B$15,CalculationsAndCharts!$A2059+$A$11,0,1,1)</f>
        <v>39071</v>
      </c>
      <c r="C2059" s="3">
        <f ca="1">OFFSET(InputPriceData!G$15,CalculationsAndCharts!$A2059+$A$11,IF($C$7,8,0),1,1)</f>
        <v>631000</v>
      </c>
      <c r="D2059" s="4">
        <f ca="1">OFFSET(InputPriceData!C$15,CalculationsAndCharts!$A2059+$A$11,IF($C$7,8,0),1,1)</f>
        <v>15.02</v>
      </c>
      <c r="E2059" s="4">
        <f ca="1">OFFSET(InputPriceData!D$15,CalculationsAndCharts!$A2059+$A$11,IF($C$7,8,0),1,1)</f>
        <v>15.08</v>
      </c>
      <c r="F2059" s="4">
        <f ca="1">OFFSET(InputPriceData!E$15,CalculationsAndCharts!$A2059+$A$11,IF($C$7,8,0),1,1)</f>
        <v>14.86</v>
      </c>
      <c r="G2059" s="4">
        <f ca="1">OFFSET(InputPriceData!F$15,CalculationsAndCharts!$A2059+$A$11,IF($C$7,8,0),1,1)</f>
        <v>15.03</v>
      </c>
      <c r="H2059" s="128"/>
      <c r="I2059" s="128"/>
      <c r="K2059" s="124"/>
      <c r="L2059" s="279"/>
      <c r="M2059" s="281"/>
      <c r="N2059" s="280"/>
      <c r="O2059" s="4"/>
      <c r="P2059" s="4"/>
      <c r="Q2059" s="3"/>
      <c r="S2059" s="309">
        <f t="shared" ca="1" si="851"/>
        <v>15.88</v>
      </c>
      <c r="T2059" s="309">
        <f t="shared" ca="1" si="852"/>
        <v>15.03</v>
      </c>
      <c r="U2059" s="310">
        <f t="shared" ca="1" si="844"/>
        <v>0</v>
      </c>
      <c r="V2059" s="310" t="b">
        <f t="shared" ca="1" si="853"/>
        <v>0</v>
      </c>
      <c r="W2059" s="3" t="b">
        <f t="shared" ca="1" si="854"/>
        <v>0</v>
      </c>
      <c r="X2059" s="3" t="str">
        <f t="shared" ca="1" si="855"/>
        <v/>
      </c>
      <c r="Y2059" s="3" t="str">
        <f t="shared" ca="1" si="845"/>
        <v/>
      </c>
      <c r="Z2059" s="3" t="str">
        <f t="shared" ca="1" si="856"/>
        <v/>
      </c>
      <c r="AA2059" s="3" t="str">
        <f t="shared" ca="1" si="857"/>
        <v/>
      </c>
      <c r="AB2059" s="205">
        <f t="shared" ca="1" si="858"/>
        <v>3070</v>
      </c>
      <c r="AC2059" s="205">
        <f t="shared" ca="1" si="859"/>
        <v>46</v>
      </c>
      <c r="AD2059" s="205">
        <f t="shared" ca="1" si="846"/>
        <v>66.739130434782609</v>
      </c>
      <c r="AE2059" s="205">
        <f t="shared" ca="1" si="847"/>
        <v>16.739130434782609</v>
      </c>
      <c r="AF2059" s="205">
        <f t="shared" ca="1" si="860"/>
        <v>3.347826086956522</v>
      </c>
      <c r="AG2059" s="205"/>
      <c r="AH2059" s="205"/>
      <c r="AI2059" s="205"/>
      <c r="AJ2059" s="205"/>
      <c r="AK2059" s="4"/>
      <c r="AL2059" s="4"/>
      <c r="AM2059" s="309">
        <f t="shared" ca="1" si="861"/>
        <v>15.61</v>
      </c>
      <c r="AN2059" s="309">
        <f t="shared" ca="1" si="862"/>
        <v>15.03</v>
      </c>
      <c r="AO2059" s="310">
        <f t="shared" ca="1" si="863"/>
        <v>0</v>
      </c>
      <c r="AP2059" s="310" t="b">
        <f t="shared" ca="1" si="864"/>
        <v>0</v>
      </c>
      <c r="AQ2059" s="309">
        <f t="shared" ca="1" si="865"/>
        <v>0.45599999999999996</v>
      </c>
      <c r="AR2059" s="205">
        <f t="shared" ca="1" si="848"/>
        <v>14.744</v>
      </c>
      <c r="AS2059" s="45" t="b">
        <f t="shared" ca="1" si="849"/>
        <v>0</v>
      </c>
      <c r="AT2059">
        <f t="shared" ca="1" si="850"/>
        <v>5</v>
      </c>
      <c r="AU2059" t="b">
        <f t="shared" ca="1" si="866"/>
        <v>0</v>
      </c>
      <c r="AV2059" t="b">
        <f t="shared" ca="1" si="867"/>
        <v>0</v>
      </c>
      <c r="AW2059" s="266" t="b">
        <f t="shared" ca="1" si="868"/>
        <v>0</v>
      </c>
      <c r="AX2059" s="266" t="b">
        <f t="shared" ca="1" si="869"/>
        <v>1</v>
      </c>
      <c r="AY2059" s="266" t="b">
        <f t="shared" ca="1" si="870"/>
        <v>0</v>
      </c>
    </row>
    <row r="2060" spans="1:51" x14ac:dyDescent="0.25">
      <c r="A2060">
        <v>2028</v>
      </c>
      <c r="B2060" s="163">
        <f ca="1">OFFSET(InputPriceData!B$15,CalculationsAndCharts!$A2060+$A$11,0,1,1)</f>
        <v>39070</v>
      </c>
      <c r="C2060" s="3">
        <f ca="1">OFFSET(InputPriceData!G$15,CalculationsAndCharts!$A2060+$A$11,IF($C$7,8,0),1,1)</f>
        <v>537200</v>
      </c>
      <c r="D2060" s="4">
        <f ca="1">OFFSET(InputPriceData!C$15,CalculationsAndCharts!$A2060+$A$11,IF($C$7,8,0),1,1)</f>
        <v>15</v>
      </c>
      <c r="E2060" s="4">
        <f ca="1">OFFSET(InputPriceData!D$15,CalculationsAndCharts!$A2060+$A$11,IF($C$7,8,0),1,1)</f>
        <v>15.05</v>
      </c>
      <c r="F2060" s="4">
        <f ca="1">OFFSET(InputPriceData!E$15,CalculationsAndCharts!$A2060+$A$11,IF($C$7,8,0),1,1)</f>
        <v>14.79</v>
      </c>
      <c r="G2060" s="4">
        <f ca="1">OFFSET(InputPriceData!F$15,CalculationsAndCharts!$A2060+$A$11,IF($C$7,8,0),1,1)</f>
        <v>15.03</v>
      </c>
      <c r="H2060" s="128"/>
      <c r="I2060" s="128"/>
      <c r="K2060" s="124"/>
      <c r="L2060" s="279"/>
      <c r="M2060" s="281"/>
      <c r="N2060" s="280"/>
      <c r="O2060" s="4"/>
      <c r="P2060" s="4"/>
      <c r="Q2060" s="3"/>
      <c r="S2060" s="309">
        <f t="shared" ca="1" si="851"/>
        <v>16.13</v>
      </c>
      <c r="T2060" s="309">
        <f t="shared" ca="1" si="852"/>
        <v>15.03</v>
      </c>
      <c r="U2060" s="310">
        <f t="shared" ca="1" si="844"/>
        <v>0</v>
      </c>
      <c r="V2060" s="310" t="b">
        <f t="shared" ca="1" si="853"/>
        <v>0</v>
      </c>
      <c r="W2060" s="3" t="b">
        <f t="shared" ca="1" si="854"/>
        <v>0</v>
      </c>
      <c r="X2060" s="3" t="str">
        <f t="shared" ca="1" si="855"/>
        <v/>
      </c>
      <c r="Y2060" s="3" t="str">
        <f t="shared" ca="1" si="845"/>
        <v/>
      </c>
      <c r="Z2060" s="3" t="str">
        <f t="shared" ca="1" si="856"/>
        <v/>
      </c>
      <c r="AA2060" s="3" t="str">
        <f t="shared" ca="1" si="857"/>
        <v/>
      </c>
      <c r="AB2060" s="205">
        <f t="shared" ca="1" si="858"/>
        <v>3070</v>
      </c>
      <c r="AC2060" s="205">
        <f t="shared" ca="1" si="859"/>
        <v>46</v>
      </c>
      <c r="AD2060" s="205">
        <f t="shared" ca="1" si="846"/>
        <v>66.739130434782609</v>
      </c>
      <c r="AE2060" s="205">
        <f t="shared" ca="1" si="847"/>
        <v>16.739130434782609</v>
      </c>
      <c r="AF2060" s="205">
        <f t="shared" ca="1" si="860"/>
        <v>3.347826086956522</v>
      </c>
      <c r="AG2060" s="205"/>
      <c r="AH2060" s="205"/>
      <c r="AI2060" s="205"/>
      <c r="AJ2060" s="205"/>
      <c r="AK2060" s="4"/>
      <c r="AL2060" s="4"/>
      <c r="AM2060" s="309">
        <f t="shared" ca="1" si="861"/>
        <v>15.88</v>
      </c>
      <c r="AN2060" s="309">
        <f t="shared" ca="1" si="862"/>
        <v>15.03</v>
      </c>
      <c r="AO2060" s="310">
        <f t="shared" ca="1" si="863"/>
        <v>0</v>
      </c>
      <c r="AP2060" s="310" t="b">
        <f t="shared" ca="1" si="864"/>
        <v>0</v>
      </c>
      <c r="AQ2060" s="309">
        <f t="shared" ca="1" si="865"/>
        <v>0.45599999999999996</v>
      </c>
      <c r="AR2060" s="205">
        <f t="shared" ca="1" si="848"/>
        <v>14.744</v>
      </c>
      <c r="AS2060" s="45" t="b">
        <f t="shared" ca="1" si="849"/>
        <v>0</v>
      </c>
      <c r="AT2060">
        <f t="shared" ca="1" si="850"/>
        <v>4</v>
      </c>
      <c r="AU2060" t="b">
        <f t="shared" ca="1" si="866"/>
        <v>0</v>
      </c>
      <c r="AV2060" t="b">
        <f t="shared" ca="1" si="867"/>
        <v>0</v>
      </c>
      <c r="AW2060" s="266" t="b">
        <f t="shared" ca="1" si="868"/>
        <v>0</v>
      </c>
      <c r="AX2060" s="266" t="b">
        <f t="shared" ca="1" si="869"/>
        <v>1</v>
      </c>
      <c r="AY2060" s="266" t="b">
        <f t="shared" ca="1" si="870"/>
        <v>0</v>
      </c>
    </row>
    <row r="2061" spans="1:51" x14ac:dyDescent="0.25">
      <c r="A2061">
        <v>2029</v>
      </c>
      <c r="B2061" s="163">
        <f ca="1">OFFSET(InputPriceData!B$15,CalculationsAndCharts!$A2061+$A$11,0,1,1)</f>
        <v>39069</v>
      </c>
      <c r="C2061" s="3">
        <f ca="1">OFFSET(InputPriceData!G$15,CalculationsAndCharts!$A2061+$A$11,IF($C$7,8,0),1,1)</f>
        <v>415900</v>
      </c>
      <c r="D2061" s="4">
        <f ca="1">OFFSET(InputPriceData!C$15,CalculationsAndCharts!$A2061+$A$11,IF($C$7,8,0),1,1)</f>
        <v>15.32</v>
      </c>
      <c r="E2061" s="4">
        <f ca="1">OFFSET(InputPriceData!D$15,CalculationsAndCharts!$A2061+$A$11,IF($C$7,8,0),1,1)</f>
        <v>15.45</v>
      </c>
      <c r="F2061" s="4">
        <f ca="1">OFFSET(InputPriceData!E$15,CalculationsAndCharts!$A2061+$A$11,IF($C$7,8,0),1,1)</f>
        <v>15.06</v>
      </c>
      <c r="G2061" s="4">
        <f ca="1">OFFSET(InputPriceData!F$15,CalculationsAndCharts!$A2061+$A$11,IF($C$7,8,0),1,1)</f>
        <v>15.1</v>
      </c>
      <c r="H2061" s="128"/>
      <c r="I2061" s="128"/>
      <c r="K2061" s="124"/>
      <c r="L2061" s="279"/>
      <c r="M2061" s="281"/>
      <c r="N2061" s="280"/>
      <c r="O2061" s="4"/>
      <c r="P2061" s="4"/>
      <c r="Q2061" s="3"/>
      <c r="S2061" s="309">
        <f t="shared" ca="1" si="851"/>
        <v>16.13</v>
      </c>
      <c r="T2061" s="309">
        <f t="shared" ca="1" si="852"/>
        <v>15.1</v>
      </c>
      <c r="U2061" s="310">
        <f t="shared" ca="1" si="844"/>
        <v>0</v>
      </c>
      <c r="V2061" s="310" t="b">
        <f t="shared" ca="1" si="853"/>
        <v>0</v>
      </c>
      <c r="W2061" s="3" t="b">
        <f t="shared" ca="1" si="854"/>
        <v>0</v>
      </c>
      <c r="X2061" s="3" t="str">
        <f t="shared" ca="1" si="855"/>
        <v/>
      </c>
      <c r="Y2061" s="3" t="str">
        <f t="shared" ca="1" si="845"/>
        <v/>
      </c>
      <c r="Z2061" s="3" t="str">
        <f t="shared" ca="1" si="856"/>
        <v/>
      </c>
      <c r="AA2061" s="3" t="str">
        <f t="shared" ca="1" si="857"/>
        <v/>
      </c>
      <c r="AB2061" s="205">
        <f t="shared" ca="1" si="858"/>
        <v>3070</v>
      </c>
      <c r="AC2061" s="205">
        <f t="shared" ca="1" si="859"/>
        <v>46</v>
      </c>
      <c r="AD2061" s="205">
        <f t="shared" ca="1" si="846"/>
        <v>66.739130434782609</v>
      </c>
      <c r="AE2061" s="205">
        <f t="shared" ca="1" si="847"/>
        <v>16.739130434782609</v>
      </c>
      <c r="AF2061" s="205">
        <f t="shared" ca="1" si="860"/>
        <v>3.347826086956522</v>
      </c>
      <c r="AG2061" s="205"/>
      <c r="AH2061" s="205"/>
      <c r="AI2061" s="205"/>
      <c r="AJ2061" s="205"/>
      <c r="AK2061" s="4"/>
      <c r="AL2061" s="4"/>
      <c r="AM2061" s="309">
        <f t="shared" ca="1" si="861"/>
        <v>15.88</v>
      </c>
      <c r="AN2061" s="309">
        <f t="shared" ca="1" si="862"/>
        <v>15.1</v>
      </c>
      <c r="AO2061" s="310">
        <f t="shared" ca="1" si="863"/>
        <v>0</v>
      </c>
      <c r="AP2061" s="310" t="b">
        <f t="shared" ca="1" si="864"/>
        <v>1</v>
      </c>
      <c r="AQ2061" s="309">
        <f t="shared" ca="1" si="865"/>
        <v>0.45599999999999996</v>
      </c>
      <c r="AR2061" s="205">
        <f t="shared" ca="1" si="848"/>
        <v>14.744</v>
      </c>
      <c r="AS2061" s="45" t="b">
        <f t="shared" ca="1" si="849"/>
        <v>0</v>
      </c>
      <c r="AT2061">
        <f t="shared" ca="1" si="850"/>
        <v>3</v>
      </c>
      <c r="AU2061" t="b">
        <f t="shared" ca="1" si="866"/>
        <v>0</v>
      </c>
      <c r="AV2061" t="b">
        <f t="shared" ca="1" si="867"/>
        <v>0</v>
      </c>
      <c r="AW2061" s="266" t="b">
        <f t="shared" ca="1" si="868"/>
        <v>0</v>
      </c>
      <c r="AX2061" s="266" t="b">
        <f t="shared" ca="1" si="869"/>
        <v>1</v>
      </c>
      <c r="AY2061" s="266" t="b">
        <f t="shared" ca="1" si="870"/>
        <v>0</v>
      </c>
    </row>
    <row r="2062" spans="1:51" x14ac:dyDescent="0.25">
      <c r="A2062">
        <v>2030</v>
      </c>
      <c r="B2062" s="163">
        <f ca="1">OFFSET(InputPriceData!B$15,CalculationsAndCharts!$A2062+$A$11,0,1,1)</f>
        <v>39066</v>
      </c>
      <c r="C2062" s="3">
        <f ca="1">OFFSET(InputPriceData!G$15,CalculationsAndCharts!$A2062+$A$11,IF($C$7,8,0),1,1)</f>
        <v>584100</v>
      </c>
      <c r="D2062" s="4">
        <f ca="1">OFFSET(InputPriceData!C$15,CalculationsAndCharts!$A2062+$A$11,IF($C$7,8,0),1,1)</f>
        <v>15.26</v>
      </c>
      <c r="E2062" s="4">
        <f ca="1">OFFSET(InputPriceData!D$15,CalculationsAndCharts!$A2062+$A$11,IF($C$7,8,0),1,1)</f>
        <v>15.38</v>
      </c>
      <c r="F2062" s="4">
        <f ca="1">OFFSET(InputPriceData!E$15,CalculationsAndCharts!$A2062+$A$11,IF($C$7,8,0),1,1)</f>
        <v>15.06</v>
      </c>
      <c r="G2062" s="4">
        <f ca="1">OFFSET(InputPriceData!F$15,CalculationsAndCharts!$A2062+$A$11,IF($C$7,8,0),1,1)</f>
        <v>15.27</v>
      </c>
      <c r="H2062" s="128"/>
      <c r="I2062" s="128"/>
      <c r="K2062" s="124"/>
      <c r="L2062" s="279"/>
      <c r="M2062" s="281"/>
      <c r="N2062" s="280"/>
      <c r="O2062" s="4"/>
      <c r="P2062" s="4"/>
      <c r="Q2062" s="3"/>
      <c r="S2062" s="309">
        <f t="shared" ca="1" si="851"/>
        <v>16.260000000000002</v>
      </c>
      <c r="T2062" s="309">
        <f t="shared" ca="1" si="852"/>
        <v>15.17</v>
      </c>
      <c r="U2062" s="310">
        <f t="shared" ca="1" si="844"/>
        <v>9.1743119266054579E-2</v>
      </c>
      <c r="V2062" s="310" t="b">
        <f t="shared" ca="1" si="853"/>
        <v>1</v>
      </c>
      <c r="W2062" s="3" t="b">
        <f t="shared" ca="1" si="854"/>
        <v>0</v>
      </c>
      <c r="X2062" s="3" t="str">
        <f t="shared" ca="1" si="855"/>
        <v/>
      </c>
      <c r="Y2062" s="3" t="str">
        <f t="shared" ca="1" si="845"/>
        <v/>
      </c>
      <c r="Z2062" s="3" t="str">
        <f t="shared" ca="1" si="856"/>
        <v/>
      </c>
      <c r="AA2062" s="3" t="str">
        <f t="shared" ca="1" si="857"/>
        <v/>
      </c>
      <c r="AB2062" s="205">
        <f t="shared" ca="1" si="858"/>
        <v>3070</v>
      </c>
      <c r="AC2062" s="205">
        <f t="shared" ca="1" si="859"/>
        <v>46</v>
      </c>
      <c r="AD2062" s="205">
        <f t="shared" ca="1" si="846"/>
        <v>66.739130434782609</v>
      </c>
      <c r="AE2062" s="205">
        <f t="shared" ca="1" si="847"/>
        <v>16.739130434782609</v>
      </c>
      <c r="AF2062" s="205">
        <f t="shared" ca="1" si="860"/>
        <v>3.347826086956522</v>
      </c>
      <c r="AG2062" s="205"/>
      <c r="AH2062" s="205"/>
      <c r="AI2062" s="205"/>
      <c r="AJ2062" s="205"/>
      <c r="AK2062" s="4"/>
      <c r="AL2062" s="4"/>
      <c r="AM2062" s="309">
        <f t="shared" ca="1" si="861"/>
        <v>16.13</v>
      </c>
      <c r="AN2062" s="309">
        <f t="shared" ca="1" si="862"/>
        <v>15.17</v>
      </c>
      <c r="AO2062" s="310">
        <f t="shared" ca="1" si="863"/>
        <v>0.10416666666666639</v>
      </c>
      <c r="AP2062" s="310" t="b">
        <f t="shared" ca="1" si="864"/>
        <v>0</v>
      </c>
      <c r="AQ2062" s="309">
        <f t="shared" ca="1" si="865"/>
        <v>0.45599999999999996</v>
      </c>
      <c r="AR2062" s="205">
        <f t="shared" ca="1" si="848"/>
        <v>14.744</v>
      </c>
      <c r="AS2062" s="45" t="b">
        <f t="shared" ca="1" si="849"/>
        <v>0</v>
      </c>
      <c r="AT2062">
        <f t="shared" ca="1" si="850"/>
        <v>2</v>
      </c>
      <c r="AU2062" t="b">
        <f t="shared" ca="1" si="866"/>
        <v>0</v>
      </c>
      <c r="AV2062" t="b">
        <f t="shared" ca="1" si="867"/>
        <v>0</v>
      </c>
      <c r="AW2062" s="266" t="b">
        <f t="shared" ca="1" si="868"/>
        <v>0</v>
      </c>
      <c r="AX2062" s="266" t="b">
        <f t="shared" ca="1" si="869"/>
        <v>1</v>
      </c>
      <c r="AY2062" s="266" t="b">
        <f t="shared" ca="1" si="870"/>
        <v>0</v>
      </c>
    </row>
    <row r="2063" spans="1:51" x14ac:dyDescent="0.25">
      <c r="A2063">
        <v>2031</v>
      </c>
      <c r="B2063" s="163">
        <f ca="1">OFFSET(InputPriceData!B$15,CalculationsAndCharts!$A2063+$A$11,0,1,1)</f>
        <v>39065</v>
      </c>
      <c r="C2063" s="3">
        <f ca="1">OFFSET(InputPriceData!G$15,CalculationsAndCharts!$A2063+$A$11,IF($C$7,8,0),1,1)</f>
        <v>386200</v>
      </c>
      <c r="D2063" s="4">
        <f ca="1">OFFSET(InputPriceData!C$15,CalculationsAndCharts!$A2063+$A$11,IF($C$7,8,0),1,1)</f>
        <v>15.2</v>
      </c>
      <c r="E2063" s="4">
        <f ca="1">OFFSET(InputPriceData!D$15,CalculationsAndCharts!$A2063+$A$11,IF($C$7,8,0),1,1)</f>
        <v>15.37</v>
      </c>
      <c r="F2063" s="4">
        <f ca="1">OFFSET(InputPriceData!E$15,CalculationsAndCharts!$A2063+$A$11,IF($C$7,8,0),1,1)</f>
        <v>15.1</v>
      </c>
      <c r="G2063" s="4">
        <f ca="1">OFFSET(InputPriceData!F$15,CalculationsAndCharts!$A2063+$A$11,IF($C$7,8,0),1,1)</f>
        <v>15.28</v>
      </c>
      <c r="H2063" s="128"/>
      <c r="I2063" s="128"/>
      <c r="K2063" s="124"/>
      <c r="L2063" s="279"/>
      <c r="M2063" s="281"/>
      <c r="N2063" s="280"/>
      <c r="O2063" s="4"/>
      <c r="P2063" s="4"/>
      <c r="Q2063" s="3"/>
      <c r="S2063" s="309">
        <f t="shared" ca="1" si="851"/>
        <v>16.260000000000002</v>
      </c>
      <c r="T2063" s="309">
        <f t="shared" ca="1" si="852"/>
        <v>15.17</v>
      </c>
      <c r="U2063" s="310">
        <f t="shared" ca="1" si="844"/>
        <v>0.10091743119265988</v>
      </c>
      <c r="V2063" s="310" t="b">
        <f t="shared" ca="1" si="853"/>
        <v>0</v>
      </c>
      <c r="W2063" s="3" t="b">
        <f t="shared" ca="1" si="854"/>
        <v>0</v>
      </c>
      <c r="X2063" s="3" t="str">
        <f t="shared" ca="1" si="855"/>
        <v/>
      </c>
      <c r="Y2063" s="3" t="str">
        <f t="shared" ca="1" si="845"/>
        <v/>
      </c>
      <c r="Z2063" s="3" t="str">
        <f t="shared" ca="1" si="856"/>
        <v/>
      </c>
      <c r="AA2063" s="3" t="str">
        <f t="shared" ca="1" si="857"/>
        <v/>
      </c>
      <c r="AB2063" s="205">
        <f t="shared" ca="1" si="858"/>
        <v>3070</v>
      </c>
      <c r="AC2063" s="205">
        <f t="shared" ca="1" si="859"/>
        <v>46</v>
      </c>
      <c r="AD2063" s="205">
        <f t="shared" ca="1" si="846"/>
        <v>66.739130434782609</v>
      </c>
      <c r="AE2063" s="205">
        <f t="shared" ca="1" si="847"/>
        <v>16.739130434782609</v>
      </c>
      <c r="AF2063" s="205">
        <f t="shared" ca="1" si="860"/>
        <v>3.347826086956522</v>
      </c>
      <c r="AG2063" s="205"/>
      <c r="AH2063" s="205"/>
      <c r="AI2063" s="205"/>
      <c r="AJ2063" s="205"/>
      <c r="AK2063" s="4"/>
      <c r="AL2063" s="4"/>
      <c r="AM2063" s="309">
        <f t="shared" ca="1" si="861"/>
        <v>16.13</v>
      </c>
      <c r="AN2063" s="309">
        <f t="shared" ca="1" si="862"/>
        <v>15.17</v>
      </c>
      <c r="AO2063" s="310">
        <f t="shared" ca="1" si="863"/>
        <v>0.11458333333333286</v>
      </c>
      <c r="AP2063" s="310" t="b">
        <f t="shared" ca="1" si="864"/>
        <v>0</v>
      </c>
      <c r="AQ2063" s="309">
        <f t="shared" ca="1" si="865"/>
        <v>0.45599999999999996</v>
      </c>
      <c r="AR2063" s="205">
        <f t="shared" ca="1" si="848"/>
        <v>14.744</v>
      </c>
      <c r="AS2063" s="45" t="b">
        <f t="shared" ca="1" si="849"/>
        <v>0</v>
      </c>
      <c r="AT2063">
        <f t="shared" ca="1" si="850"/>
        <v>1</v>
      </c>
      <c r="AU2063" t="b">
        <f t="shared" ca="1" si="866"/>
        <v>0</v>
      </c>
      <c r="AV2063" t="b">
        <f t="shared" ca="1" si="867"/>
        <v>0</v>
      </c>
      <c r="AW2063" s="266" t="b">
        <f t="shared" ca="1" si="868"/>
        <v>1</v>
      </c>
      <c r="AX2063" s="266" t="b">
        <f t="shared" ca="1" si="869"/>
        <v>1</v>
      </c>
      <c r="AY2063" s="266" t="b">
        <f t="shared" ca="1" si="870"/>
        <v>0</v>
      </c>
    </row>
    <row r="2064" spans="1:51" x14ac:dyDescent="0.25">
      <c r="A2064">
        <v>2032</v>
      </c>
      <c r="B2064" s="163">
        <f ca="1">OFFSET(InputPriceData!B$15,CalculationsAndCharts!$A2064+$A$11,0,1,1)</f>
        <v>39064</v>
      </c>
      <c r="C2064" s="3">
        <f ca="1">OFFSET(InputPriceData!G$15,CalculationsAndCharts!$A2064+$A$11,IF($C$7,8,0),1,1)</f>
        <v>599800</v>
      </c>
      <c r="D2064" s="4">
        <f ca="1">OFFSET(InputPriceData!C$15,CalculationsAndCharts!$A2064+$A$11,IF($C$7,8,0),1,1)</f>
        <v>15.38</v>
      </c>
      <c r="E2064" s="4">
        <f ca="1">OFFSET(InputPriceData!D$15,CalculationsAndCharts!$A2064+$A$11,IF($C$7,8,0),1,1)</f>
        <v>15.4</v>
      </c>
      <c r="F2064" s="4">
        <f ca="1">OFFSET(InputPriceData!E$15,CalculationsAndCharts!$A2064+$A$11,IF($C$7,8,0),1,1)</f>
        <v>15.07</v>
      </c>
      <c r="G2064" s="4">
        <f ca="1">OFFSET(InputPriceData!F$15,CalculationsAndCharts!$A2064+$A$11,IF($C$7,8,0),1,1)</f>
        <v>15.2</v>
      </c>
      <c r="H2064" s="128"/>
      <c r="I2064" s="128"/>
      <c r="K2064" s="124"/>
      <c r="L2064" s="279"/>
      <c r="M2064" s="281"/>
      <c r="N2064" s="280"/>
      <c r="O2064" s="4"/>
      <c r="P2064" s="4"/>
      <c r="Q2064" s="3"/>
      <c r="S2064" s="309">
        <f t="shared" ca="1" si="851"/>
        <v>16.27</v>
      </c>
      <c r="T2064" s="309">
        <f t="shared" ca="1" si="852"/>
        <v>15.17</v>
      </c>
      <c r="U2064" s="310">
        <f t="shared" ca="1" si="844"/>
        <v>2.7272727272726699E-2</v>
      </c>
      <c r="V2064" s="310" t="b">
        <f t="shared" ca="1" si="853"/>
        <v>1</v>
      </c>
      <c r="W2064" s="3" t="b">
        <f t="shared" ca="1" si="854"/>
        <v>0</v>
      </c>
      <c r="X2064" s="3" t="str">
        <f t="shared" ca="1" si="855"/>
        <v/>
      </c>
      <c r="Y2064" s="3" t="str">
        <f t="shared" ca="1" si="845"/>
        <v/>
      </c>
      <c r="Z2064" s="3" t="str">
        <f t="shared" ca="1" si="856"/>
        <v/>
      </c>
      <c r="AA2064" s="3" t="str">
        <f t="shared" ca="1" si="857"/>
        <v/>
      </c>
      <c r="AB2064" s="205">
        <f t="shared" ca="1" si="858"/>
        <v>3070</v>
      </c>
      <c r="AC2064" s="205">
        <f t="shared" ca="1" si="859"/>
        <v>46</v>
      </c>
      <c r="AD2064" s="205">
        <f t="shared" ca="1" si="846"/>
        <v>66.739130434782609</v>
      </c>
      <c r="AE2064" s="205">
        <f t="shared" ca="1" si="847"/>
        <v>16.739130434782609</v>
      </c>
      <c r="AF2064" s="205">
        <f t="shared" ca="1" si="860"/>
        <v>3.347826086956522</v>
      </c>
      <c r="AG2064" s="205"/>
      <c r="AH2064" s="205"/>
      <c r="AI2064" s="205"/>
      <c r="AJ2064" s="205"/>
      <c r="AK2064" s="4"/>
      <c r="AL2064" s="4"/>
      <c r="AM2064" s="309">
        <f t="shared" ca="1" si="861"/>
        <v>16.260000000000002</v>
      </c>
      <c r="AN2064" s="309">
        <f t="shared" ca="1" si="862"/>
        <v>15.17</v>
      </c>
      <c r="AO2064" s="310">
        <f t="shared" ca="1" si="863"/>
        <v>2.7522935779815887E-2</v>
      </c>
      <c r="AP2064" s="310" t="b">
        <f t="shared" ca="1" si="864"/>
        <v>1</v>
      </c>
      <c r="AQ2064" s="309">
        <f t="shared" ca="1" si="865"/>
        <v>0</v>
      </c>
      <c r="AR2064" s="205">
        <f t="shared" ca="1" si="848"/>
        <v>0</v>
      </c>
      <c r="AS2064" s="45" t="b">
        <f t="shared" ca="1" si="849"/>
        <v>0</v>
      </c>
      <c r="AT2064">
        <f t="shared" ca="1" si="850"/>
        <v>0</v>
      </c>
      <c r="AU2064" t="b">
        <f t="shared" ca="1" si="866"/>
        <v>0</v>
      </c>
      <c r="AV2064" t="b">
        <f t="shared" ca="1" si="867"/>
        <v>0</v>
      </c>
      <c r="AW2064" s="266" t="b">
        <f t="shared" ca="1" si="868"/>
        <v>0</v>
      </c>
      <c r="AX2064" s="266" t="b">
        <f t="shared" ca="1" si="869"/>
        <v>0</v>
      </c>
      <c r="AY2064" s="266" t="b">
        <f t="shared" ca="1" si="870"/>
        <v>0</v>
      </c>
    </row>
    <row r="2065" spans="1:51" x14ac:dyDescent="0.25">
      <c r="A2065">
        <v>2033</v>
      </c>
      <c r="B2065" s="163">
        <f ca="1">OFFSET(InputPriceData!B$15,CalculationsAndCharts!$A2065+$A$11,0,1,1)</f>
        <v>39063</v>
      </c>
      <c r="C2065" s="3">
        <f ca="1">OFFSET(InputPriceData!G$15,CalculationsAndCharts!$A2065+$A$11,IF($C$7,8,0),1,1)</f>
        <v>484700</v>
      </c>
      <c r="D2065" s="4">
        <f ca="1">OFFSET(InputPriceData!C$15,CalculationsAndCharts!$A2065+$A$11,IF($C$7,8,0),1,1)</f>
        <v>15.24</v>
      </c>
      <c r="E2065" s="4">
        <f ca="1">OFFSET(InputPriceData!D$15,CalculationsAndCharts!$A2065+$A$11,IF($C$7,8,0),1,1)</f>
        <v>15.43</v>
      </c>
      <c r="F2065" s="4">
        <f ca="1">OFFSET(InputPriceData!E$15,CalculationsAndCharts!$A2065+$A$11,IF($C$7,8,0),1,1)</f>
        <v>15.24</v>
      </c>
      <c r="G2065" s="4">
        <f ca="1">OFFSET(InputPriceData!F$15,CalculationsAndCharts!$A2065+$A$11,IF($C$7,8,0),1,1)</f>
        <v>15.36</v>
      </c>
      <c r="H2065" s="128"/>
      <c r="I2065" s="128"/>
      <c r="K2065" s="124"/>
      <c r="L2065" s="279"/>
      <c r="M2065" s="281"/>
      <c r="N2065" s="280"/>
      <c r="O2065" s="4"/>
      <c r="P2065" s="4"/>
      <c r="Q2065" s="3"/>
      <c r="S2065" s="309">
        <f t="shared" ca="1" si="851"/>
        <v>16.350000000000001</v>
      </c>
      <c r="T2065" s="309">
        <f t="shared" ca="1" si="852"/>
        <v>15.17</v>
      </c>
      <c r="U2065" s="310">
        <f t="shared" ca="1" si="844"/>
        <v>0.16101694915254175</v>
      </c>
      <c r="V2065" s="310" t="b">
        <f t="shared" ca="1" si="853"/>
        <v>0</v>
      </c>
      <c r="W2065" s="3" t="b">
        <f t="shared" ca="1" si="854"/>
        <v>0</v>
      </c>
      <c r="X2065" s="3" t="str">
        <f t="shared" ca="1" si="855"/>
        <v/>
      </c>
      <c r="Y2065" s="3" t="str">
        <f t="shared" ca="1" si="845"/>
        <v/>
      </c>
      <c r="Z2065" s="3" t="str">
        <f t="shared" ca="1" si="856"/>
        <v/>
      </c>
      <c r="AA2065" s="3" t="str">
        <f t="shared" ca="1" si="857"/>
        <v/>
      </c>
      <c r="AB2065" s="205">
        <f t="shared" ca="1" si="858"/>
        <v>3070</v>
      </c>
      <c r="AC2065" s="205">
        <f t="shared" ca="1" si="859"/>
        <v>46</v>
      </c>
      <c r="AD2065" s="205">
        <f t="shared" ca="1" si="846"/>
        <v>66.739130434782609</v>
      </c>
      <c r="AE2065" s="205">
        <f t="shared" ca="1" si="847"/>
        <v>16.739130434782609</v>
      </c>
      <c r="AF2065" s="205">
        <f t="shared" ca="1" si="860"/>
        <v>3.347826086956522</v>
      </c>
      <c r="AG2065" s="205"/>
      <c r="AH2065" s="205"/>
      <c r="AI2065" s="205"/>
      <c r="AJ2065" s="205"/>
      <c r="AK2065" s="4"/>
      <c r="AL2065" s="4"/>
      <c r="AM2065" s="309">
        <f t="shared" ca="1" si="861"/>
        <v>16.260000000000002</v>
      </c>
      <c r="AN2065" s="309">
        <f t="shared" ca="1" si="862"/>
        <v>15.17</v>
      </c>
      <c r="AO2065" s="310">
        <f t="shared" ca="1" si="863"/>
        <v>0.17431192660550388</v>
      </c>
      <c r="AP2065" s="310" t="b">
        <f t="shared" ca="1" si="864"/>
        <v>0</v>
      </c>
      <c r="AQ2065" s="309">
        <f t="shared" ca="1" si="865"/>
        <v>0</v>
      </c>
      <c r="AR2065" s="205">
        <f t="shared" ca="1" si="848"/>
        <v>0</v>
      </c>
      <c r="AS2065" s="45" t="b">
        <f t="shared" ca="1" si="849"/>
        <v>0</v>
      </c>
      <c r="AT2065">
        <f t="shared" ca="1" si="850"/>
        <v>0</v>
      </c>
      <c r="AU2065" t="b">
        <f t="shared" ca="1" si="866"/>
        <v>0</v>
      </c>
      <c r="AV2065" t="b">
        <f t="shared" ca="1" si="867"/>
        <v>0</v>
      </c>
      <c r="AW2065" s="266" t="b">
        <f t="shared" ca="1" si="868"/>
        <v>0</v>
      </c>
      <c r="AX2065" s="266" t="b">
        <f t="shared" ca="1" si="869"/>
        <v>0</v>
      </c>
      <c r="AY2065" s="266" t="b">
        <f t="shared" ca="1" si="870"/>
        <v>0</v>
      </c>
    </row>
    <row r="2066" spans="1:51" x14ac:dyDescent="0.25">
      <c r="A2066">
        <v>2034</v>
      </c>
      <c r="B2066" s="163">
        <f ca="1">OFFSET(InputPriceData!B$15,CalculationsAndCharts!$A2066+$A$11,0,1,1)</f>
        <v>39062</v>
      </c>
      <c r="C2066" s="3">
        <f ca="1">OFFSET(InputPriceData!G$15,CalculationsAndCharts!$A2066+$A$11,IF($C$7,8,0),1,1)</f>
        <v>425200</v>
      </c>
      <c r="D2066" s="4">
        <f ca="1">OFFSET(InputPriceData!C$15,CalculationsAndCharts!$A2066+$A$11,IF($C$7,8,0),1,1)</f>
        <v>15.45</v>
      </c>
      <c r="E2066" s="4">
        <f ca="1">OFFSET(InputPriceData!D$15,CalculationsAndCharts!$A2066+$A$11,IF($C$7,8,0),1,1)</f>
        <v>15.45</v>
      </c>
      <c r="F2066" s="4">
        <f ca="1">OFFSET(InputPriceData!E$15,CalculationsAndCharts!$A2066+$A$11,IF($C$7,8,0),1,1)</f>
        <v>15.23</v>
      </c>
      <c r="G2066" s="4">
        <f ca="1">OFFSET(InputPriceData!F$15,CalculationsAndCharts!$A2066+$A$11,IF($C$7,8,0),1,1)</f>
        <v>15.32</v>
      </c>
      <c r="H2066" s="128"/>
      <c r="I2066" s="128"/>
      <c r="K2066" s="124"/>
      <c r="L2066" s="279"/>
      <c r="M2066" s="281"/>
      <c r="N2066" s="280"/>
      <c r="O2066" s="4"/>
      <c r="P2066" s="4"/>
      <c r="Q2066" s="3"/>
      <c r="S2066" s="309">
        <f t="shared" ca="1" si="851"/>
        <v>16.350000000000001</v>
      </c>
      <c r="T2066" s="309">
        <f t="shared" ca="1" si="852"/>
        <v>15.17</v>
      </c>
      <c r="U2066" s="310">
        <f t="shared" ca="1" si="844"/>
        <v>0.12711864406779674</v>
      </c>
      <c r="V2066" s="310" t="b">
        <f t="shared" ca="1" si="853"/>
        <v>0</v>
      </c>
      <c r="W2066" s="3" t="b">
        <f t="shared" ca="1" si="854"/>
        <v>0</v>
      </c>
      <c r="X2066" s="3" t="str">
        <f t="shared" ca="1" si="855"/>
        <v/>
      </c>
      <c r="Y2066" s="3" t="str">
        <f t="shared" ca="1" si="845"/>
        <v/>
      </c>
      <c r="Z2066" s="3" t="str">
        <f t="shared" ca="1" si="856"/>
        <v/>
      </c>
      <c r="AA2066" s="3" t="str">
        <f t="shared" ca="1" si="857"/>
        <v/>
      </c>
      <c r="AB2066" s="205">
        <f t="shared" ca="1" si="858"/>
        <v>3070</v>
      </c>
      <c r="AC2066" s="205">
        <f t="shared" ca="1" si="859"/>
        <v>46</v>
      </c>
      <c r="AD2066" s="205">
        <f t="shared" ca="1" si="846"/>
        <v>66.739130434782609</v>
      </c>
      <c r="AE2066" s="205">
        <f t="shared" ca="1" si="847"/>
        <v>16.739130434782609</v>
      </c>
      <c r="AF2066" s="205">
        <f t="shared" ca="1" si="860"/>
        <v>3.347826086956522</v>
      </c>
      <c r="AG2066" s="205"/>
      <c r="AH2066" s="205"/>
      <c r="AI2066" s="205"/>
      <c r="AJ2066" s="205"/>
      <c r="AK2066" s="4"/>
      <c r="AL2066" s="4"/>
      <c r="AM2066" s="309">
        <f t="shared" ca="1" si="861"/>
        <v>16.27</v>
      </c>
      <c r="AN2066" s="309">
        <f t="shared" ca="1" si="862"/>
        <v>15.17</v>
      </c>
      <c r="AO2066" s="310">
        <f t="shared" ca="1" si="863"/>
        <v>0.13636363636363674</v>
      </c>
      <c r="AP2066" s="310" t="b">
        <f t="shared" ca="1" si="864"/>
        <v>0</v>
      </c>
      <c r="AQ2066" s="309">
        <f t="shared" ca="1" si="865"/>
        <v>0</v>
      </c>
      <c r="AR2066" s="205">
        <f t="shared" ca="1" si="848"/>
        <v>0</v>
      </c>
      <c r="AS2066" s="45" t="b">
        <f t="shared" ca="1" si="849"/>
        <v>0</v>
      </c>
      <c r="AT2066">
        <f t="shared" ca="1" si="850"/>
        <v>0</v>
      </c>
      <c r="AU2066" t="b">
        <f t="shared" ca="1" si="866"/>
        <v>0</v>
      </c>
      <c r="AV2066" t="b">
        <f t="shared" ca="1" si="867"/>
        <v>0</v>
      </c>
      <c r="AW2066" s="266" t="b">
        <f t="shared" ca="1" si="868"/>
        <v>0</v>
      </c>
      <c r="AX2066" s="266" t="b">
        <f t="shared" ca="1" si="869"/>
        <v>0</v>
      </c>
      <c r="AY2066" s="266" t="b">
        <f t="shared" ca="1" si="870"/>
        <v>0</v>
      </c>
    </row>
    <row r="2067" spans="1:51" x14ac:dyDescent="0.25">
      <c r="A2067">
        <v>2035</v>
      </c>
      <c r="B2067" s="163">
        <f ca="1">OFFSET(InputPriceData!B$15,CalculationsAndCharts!$A2067+$A$11,0,1,1)</f>
        <v>39059</v>
      </c>
      <c r="C2067" s="3">
        <f ca="1">OFFSET(InputPriceData!G$15,CalculationsAndCharts!$A2067+$A$11,IF($C$7,8,0),1,1)</f>
        <v>178100</v>
      </c>
      <c r="D2067" s="4">
        <f ca="1">OFFSET(InputPriceData!C$15,CalculationsAndCharts!$A2067+$A$11,IF($C$7,8,0),1,1)</f>
        <v>15.66</v>
      </c>
      <c r="E2067" s="4">
        <f ca="1">OFFSET(InputPriceData!D$15,CalculationsAndCharts!$A2067+$A$11,IF($C$7,8,0),1,1)</f>
        <v>15.67</v>
      </c>
      <c r="F2067" s="4">
        <f ca="1">OFFSET(InputPriceData!E$15,CalculationsAndCharts!$A2067+$A$11,IF($C$7,8,0),1,1)</f>
        <v>15.31</v>
      </c>
      <c r="G2067" s="4">
        <f ca="1">OFFSET(InputPriceData!F$15,CalculationsAndCharts!$A2067+$A$11,IF($C$7,8,0),1,1)</f>
        <v>15.41</v>
      </c>
      <c r="H2067" s="128"/>
      <c r="I2067" s="128"/>
      <c r="K2067" s="124"/>
      <c r="L2067" s="279"/>
      <c r="M2067" s="281"/>
      <c r="N2067" s="280"/>
      <c r="O2067" s="4"/>
      <c r="P2067" s="4"/>
      <c r="Q2067" s="3"/>
      <c r="S2067" s="309">
        <f t="shared" ca="1" si="851"/>
        <v>16.350000000000001</v>
      </c>
      <c r="T2067" s="309">
        <f t="shared" ca="1" si="852"/>
        <v>15.17</v>
      </c>
      <c r="U2067" s="310">
        <f t="shared" ca="1" si="844"/>
        <v>0.20338983050847451</v>
      </c>
      <c r="V2067" s="310" t="b">
        <f t="shared" ca="1" si="853"/>
        <v>0</v>
      </c>
      <c r="W2067" s="3" t="b">
        <f t="shared" ca="1" si="854"/>
        <v>0</v>
      </c>
      <c r="X2067" s="3" t="str">
        <f t="shared" ca="1" si="855"/>
        <v/>
      </c>
      <c r="Y2067" s="3" t="str">
        <f t="shared" ca="1" si="845"/>
        <v/>
      </c>
      <c r="Z2067" s="3" t="str">
        <f t="shared" ca="1" si="856"/>
        <v/>
      </c>
      <c r="AA2067" s="3" t="str">
        <f t="shared" ca="1" si="857"/>
        <v/>
      </c>
      <c r="AB2067" s="205">
        <f t="shared" ca="1" si="858"/>
        <v>3070</v>
      </c>
      <c r="AC2067" s="205">
        <f t="shared" ca="1" si="859"/>
        <v>46</v>
      </c>
      <c r="AD2067" s="205">
        <f t="shared" ca="1" si="846"/>
        <v>66.739130434782609</v>
      </c>
      <c r="AE2067" s="205">
        <f t="shared" ca="1" si="847"/>
        <v>16.739130434782609</v>
      </c>
      <c r="AF2067" s="205">
        <f t="shared" ca="1" si="860"/>
        <v>3.347826086956522</v>
      </c>
      <c r="AG2067" s="205"/>
      <c r="AH2067" s="205"/>
      <c r="AI2067" s="205"/>
      <c r="AJ2067" s="205"/>
      <c r="AK2067" s="4"/>
      <c r="AL2067" s="4"/>
      <c r="AM2067" s="309">
        <f t="shared" ca="1" si="861"/>
        <v>16.350000000000001</v>
      </c>
      <c r="AN2067" s="309">
        <f t="shared" ca="1" si="862"/>
        <v>15.17</v>
      </c>
      <c r="AO2067" s="310">
        <f t="shared" ca="1" si="863"/>
        <v>0.20338983050847451</v>
      </c>
      <c r="AP2067" s="310" t="b">
        <f t="shared" ca="1" si="864"/>
        <v>0</v>
      </c>
      <c r="AQ2067" s="309">
        <f t="shared" ca="1" si="865"/>
        <v>0</v>
      </c>
      <c r="AR2067" s="205">
        <f t="shared" ca="1" si="848"/>
        <v>0</v>
      </c>
      <c r="AS2067" s="45" t="b">
        <f t="shared" ca="1" si="849"/>
        <v>0</v>
      </c>
      <c r="AT2067">
        <f t="shared" ca="1" si="850"/>
        <v>0</v>
      </c>
      <c r="AU2067" t="b">
        <f t="shared" ca="1" si="866"/>
        <v>0</v>
      </c>
      <c r="AV2067" t="b">
        <f t="shared" ca="1" si="867"/>
        <v>0</v>
      </c>
      <c r="AW2067" s="266" t="b">
        <f t="shared" ca="1" si="868"/>
        <v>0</v>
      </c>
      <c r="AX2067" s="266" t="b">
        <f t="shared" ca="1" si="869"/>
        <v>0</v>
      </c>
      <c r="AY2067" s="266" t="b">
        <f t="shared" ca="1" si="870"/>
        <v>0</v>
      </c>
    </row>
    <row r="2068" spans="1:51" x14ac:dyDescent="0.25">
      <c r="A2068">
        <v>2036</v>
      </c>
      <c r="B2068" s="163">
        <f ca="1">OFFSET(InputPriceData!B$15,CalculationsAndCharts!$A2068+$A$11,0,1,1)</f>
        <v>39058</v>
      </c>
      <c r="C2068" s="3">
        <f ca="1">OFFSET(InputPriceData!G$15,CalculationsAndCharts!$A2068+$A$11,IF($C$7,8,0),1,1)</f>
        <v>371300</v>
      </c>
      <c r="D2068" s="4">
        <f ca="1">OFFSET(InputPriceData!C$15,CalculationsAndCharts!$A2068+$A$11,IF($C$7,8,0),1,1)</f>
        <v>15.49</v>
      </c>
      <c r="E2068" s="4">
        <f ca="1">OFFSET(InputPriceData!D$15,CalculationsAndCharts!$A2068+$A$11,IF($C$7,8,0),1,1)</f>
        <v>15.82</v>
      </c>
      <c r="F2068" s="4">
        <f ca="1">OFFSET(InputPriceData!E$15,CalculationsAndCharts!$A2068+$A$11,IF($C$7,8,0),1,1)</f>
        <v>15.49</v>
      </c>
      <c r="G2068" s="4">
        <f ca="1">OFFSET(InputPriceData!F$15,CalculationsAndCharts!$A2068+$A$11,IF($C$7,8,0),1,1)</f>
        <v>15.61</v>
      </c>
      <c r="H2068" s="128"/>
      <c r="I2068" s="128"/>
      <c r="K2068" s="124"/>
      <c r="L2068" s="279"/>
      <c r="M2068" s="281"/>
      <c r="N2068" s="280"/>
      <c r="O2068" s="4"/>
      <c r="P2068" s="4"/>
      <c r="Q2068" s="3"/>
      <c r="S2068" s="309">
        <f t="shared" ca="1" si="851"/>
        <v>16.350000000000001</v>
      </c>
      <c r="T2068" s="309">
        <f t="shared" ca="1" si="852"/>
        <v>15.17</v>
      </c>
      <c r="U2068" s="310">
        <f t="shared" ca="1" si="844"/>
        <v>0.37288135593220251</v>
      </c>
      <c r="V2068" s="310" t="b">
        <f t="shared" ca="1" si="853"/>
        <v>0</v>
      </c>
      <c r="W2068" s="3" t="b">
        <f t="shared" ca="1" si="854"/>
        <v>0</v>
      </c>
      <c r="X2068" s="3" t="str">
        <f t="shared" ca="1" si="855"/>
        <v/>
      </c>
      <c r="Y2068" s="3" t="str">
        <f t="shared" ca="1" si="845"/>
        <v/>
      </c>
      <c r="Z2068" s="3" t="str">
        <f t="shared" ca="1" si="856"/>
        <v/>
      </c>
      <c r="AA2068" s="3" t="str">
        <f t="shared" ca="1" si="857"/>
        <v/>
      </c>
      <c r="AB2068" s="205">
        <f t="shared" ca="1" si="858"/>
        <v>3070</v>
      </c>
      <c r="AC2068" s="205">
        <f t="shared" ca="1" si="859"/>
        <v>46</v>
      </c>
      <c r="AD2068" s="205">
        <f t="shared" ca="1" si="846"/>
        <v>66.739130434782609</v>
      </c>
      <c r="AE2068" s="205">
        <f t="shared" ca="1" si="847"/>
        <v>16.739130434782609</v>
      </c>
      <c r="AF2068" s="205">
        <f t="shared" ca="1" si="860"/>
        <v>3.347826086956522</v>
      </c>
      <c r="AG2068" s="205"/>
      <c r="AH2068" s="205"/>
      <c r="AI2068" s="205"/>
      <c r="AJ2068" s="205"/>
      <c r="AK2068" s="4"/>
      <c r="AL2068" s="4"/>
      <c r="AM2068" s="309">
        <f t="shared" ca="1" si="861"/>
        <v>16.350000000000001</v>
      </c>
      <c r="AN2068" s="309">
        <f t="shared" ca="1" si="862"/>
        <v>15.17</v>
      </c>
      <c r="AO2068" s="310">
        <f t="shared" ca="1" si="863"/>
        <v>0.37288135593220251</v>
      </c>
      <c r="AP2068" s="310" t="b">
        <f t="shared" ca="1" si="864"/>
        <v>0</v>
      </c>
      <c r="AQ2068" s="309">
        <f t="shared" ca="1" si="865"/>
        <v>0</v>
      </c>
      <c r="AR2068" s="205">
        <f t="shared" ca="1" si="848"/>
        <v>0</v>
      </c>
      <c r="AS2068" s="45" t="b">
        <f t="shared" ca="1" si="849"/>
        <v>0</v>
      </c>
      <c r="AT2068">
        <f t="shared" ca="1" si="850"/>
        <v>0</v>
      </c>
      <c r="AU2068" t="b">
        <f t="shared" ca="1" si="866"/>
        <v>0</v>
      </c>
      <c r="AV2068" t="b">
        <f t="shared" ca="1" si="867"/>
        <v>0</v>
      </c>
      <c r="AW2068" s="266" t="b">
        <f t="shared" ca="1" si="868"/>
        <v>0</v>
      </c>
      <c r="AX2068" s="266" t="b">
        <f t="shared" ca="1" si="869"/>
        <v>0</v>
      </c>
      <c r="AY2068" s="266" t="b">
        <f t="shared" ca="1" si="870"/>
        <v>0</v>
      </c>
    </row>
    <row r="2069" spans="1:51" x14ac:dyDescent="0.25">
      <c r="A2069">
        <v>2037</v>
      </c>
      <c r="B2069" s="163">
        <f ca="1">OFFSET(InputPriceData!B$15,CalculationsAndCharts!$A2069+$A$11,0,1,1)</f>
        <v>39057</v>
      </c>
      <c r="C2069" s="3">
        <f ca="1">OFFSET(InputPriceData!G$15,CalculationsAndCharts!$A2069+$A$11,IF($C$7,8,0),1,1)</f>
        <v>533800</v>
      </c>
      <c r="D2069" s="4">
        <f ca="1">OFFSET(InputPriceData!C$15,CalculationsAndCharts!$A2069+$A$11,IF($C$7,8,0),1,1)</f>
        <v>15.11</v>
      </c>
      <c r="E2069" s="4">
        <f ca="1">OFFSET(InputPriceData!D$15,CalculationsAndCharts!$A2069+$A$11,IF($C$7,8,0),1,1)</f>
        <v>15.55</v>
      </c>
      <c r="F2069" s="4">
        <f ca="1">OFFSET(InputPriceData!E$15,CalculationsAndCharts!$A2069+$A$11,IF($C$7,8,0),1,1)</f>
        <v>15.1</v>
      </c>
      <c r="G2069" s="4">
        <f ca="1">OFFSET(InputPriceData!F$15,CalculationsAndCharts!$A2069+$A$11,IF($C$7,8,0),1,1)</f>
        <v>15.51</v>
      </c>
      <c r="H2069" s="128"/>
      <c r="I2069" s="128"/>
      <c r="K2069" s="124"/>
      <c r="L2069" s="279"/>
      <c r="M2069" s="281"/>
      <c r="N2069" s="280"/>
      <c r="O2069" s="4"/>
      <c r="P2069" s="4"/>
      <c r="Q2069" s="3"/>
      <c r="S2069" s="309">
        <f t="shared" ca="1" si="851"/>
        <v>16.350000000000001</v>
      </c>
      <c r="T2069" s="309">
        <f t="shared" ca="1" si="852"/>
        <v>15.17</v>
      </c>
      <c r="U2069" s="310">
        <f t="shared" ca="1" si="844"/>
        <v>0.28813559322033849</v>
      </c>
      <c r="V2069" s="310" t="b">
        <f t="shared" ca="1" si="853"/>
        <v>0</v>
      </c>
      <c r="W2069" s="3" t="b">
        <f t="shared" ca="1" si="854"/>
        <v>0</v>
      </c>
      <c r="X2069" s="3" t="str">
        <f t="shared" ca="1" si="855"/>
        <v/>
      </c>
      <c r="Y2069" s="3" t="str">
        <f t="shared" ca="1" si="845"/>
        <v/>
      </c>
      <c r="Z2069" s="3" t="str">
        <f t="shared" ca="1" si="856"/>
        <v/>
      </c>
      <c r="AA2069" s="3" t="str">
        <f t="shared" ca="1" si="857"/>
        <v/>
      </c>
      <c r="AB2069" s="205">
        <f t="shared" ca="1" si="858"/>
        <v>3070</v>
      </c>
      <c r="AC2069" s="205">
        <f t="shared" ca="1" si="859"/>
        <v>46</v>
      </c>
      <c r="AD2069" s="205">
        <f t="shared" ca="1" si="846"/>
        <v>66.739130434782609</v>
      </c>
      <c r="AE2069" s="205">
        <f t="shared" ca="1" si="847"/>
        <v>16.739130434782609</v>
      </c>
      <c r="AF2069" s="205">
        <f t="shared" ca="1" si="860"/>
        <v>3.347826086956522</v>
      </c>
      <c r="AG2069" s="205"/>
      <c r="AH2069" s="205"/>
      <c r="AI2069" s="205"/>
      <c r="AJ2069" s="205"/>
      <c r="AK2069" s="4"/>
      <c r="AL2069" s="4"/>
      <c r="AM2069" s="309">
        <f t="shared" ca="1" si="861"/>
        <v>16.350000000000001</v>
      </c>
      <c r="AN2069" s="309">
        <f t="shared" ca="1" si="862"/>
        <v>15.17</v>
      </c>
      <c r="AO2069" s="310">
        <f t="shared" ca="1" si="863"/>
        <v>0.28813559322033849</v>
      </c>
      <c r="AP2069" s="310" t="b">
        <f t="shared" ca="1" si="864"/>
        <v>0</v>
      </c>
      <c r="AQ2069" s="309">
        <f t="shared" ca="1" si="865"/>
        <v>0</v>
      </c>
      <c r="AR2069" s="205">
        <f t="shared" ca="1" si="848"/>
        <v>0</v>
      </c>
      <c r="AS2069" s="45" t="b">
        <f t="shared" ca="1" si="849"/>
        <v>0</v>
      </c>
      <c r="AT2069">
        <f t="shared" ca="1" si="850"/>
        <v>0</v>
      </c>
      <c r="AU2069" t="b">
        <f t="shared" ca="1" si="866"/>
        <v>0</v>
      </c>
      <c r="AV2069" t="b">
        <f t="shared" ca="1" si="867"/>
        <v>0</v>
      </c>
      <c r="AW2069" s="266" t="b">
        <f t="shared" ca="1" si="868"/>
        <v>0</v>
      </c>
      <c r="AX2069" s="266" t="b">
        <f t="shared" ca="1" si="869"/>
        <v>0</v>
      </c>
      <c r="AY2069" s="266" t="b">
        <f t="shared" ca="1" si="870"/>
        <v>1</v>
      </c>
    </row>
    <row r="2070" spans="1:51" x14ac:dyDescent="0.25">
      <c r="A2070">
        <v>2038</v>
      </c>
      <c r="B2070" s="163">
        <f ca="1">OFFSET(InputPriceData!B$15,CalculationsAndCharts!$A2070+$A$11,0,1,1)</f>
        <v>39056</v>
      </c>
      <c r="C2070" s="3">
        <f ca="1">OFFSET(InputPriceData!G$15,CalculationsAndCharts!$A2070+$A$11,IF($C$7,8,0),1,1)</f>
        <v>932200</v>
      </c>
      <c r="D2070" s="4">
        <f ca="1">OFFSET(InputPriceData!C$15,CalculationsAndCharts!$A2070+$A$11,IF($C$7,8,0),1,1)</f>
        <v>15.25</v>
      </c>
      <c r="E2070" s="4">
        <f ca="1">OFFSET(InputPriceData!D$15,CalculationsAndCharts!$A2070+$A$11,IF($C$7,8,0),1,1)</f>
        <v>15.25</v>
      </c>
      <c r="F2070" s="4">
        <f ca="1">OFFSET(InputPriceData!E$15,CalculationsAndCharts!$A2070+$A$11,IF($C$7,8,0),1,1)</f>
        <v>15.03</v>
      </c>
      <c r="G2070" s="4">
        <f ca="1">OFFSET(InputPriceData!F$15,CalculationsAndCharts!$A2070+$A$11,IF($C$7,8,0),1,1)</f>
        <v>15.17</v>
      </c>
      <c r="H2070" s="128"/>
      <c r="I2070" s="128"/>
      <c r="K2070" s="124"/>
      <c r="L2070" s="279"/>
      <c r="M2070" s="281"/>
      <c r="N2070" s="280"/>
      <c r="O2070" s="4"/>
      <c r="P2070" s="4"/>
      <c r="Q2070" s="3"/>
      <c r="S2070" s="309">
        <f t="shared" ca="1" si="851"/>
        <v>16.350000000000001</v>
      </c>
      <c r="T2070" s="309">
        <f t="shared" ca="1" si="852"/>
        <v>15.17</v>
      </c>
      <c r="U2070" s="310">
        <f t="shared" ca="1" si="844"/>
        <v>0</v>
      </c>
      <c r="V2070" s="310" t="b">
        <f t="shared" ca="1" si="853"/>
        <v>0</v>
      </c>
      <c r="W2070" s="3" t="b">
        <f t="shared" ca="1" si="854"/>
        <v>1</v>
      </c>
      <c r="X2070" s="3">
        <f t="shared" ca="1" si="855"/>
        <v>15.8</v>
      </c>
      <c r="Y2070" s="3">
        <f t="shared" ca="1" si="845"/>
        <v>-3.9873417721519036</v>
      </c>
      <c r="Z2070" s="3">
        <f t="shared" ca="1" si="856"/>
        <v>-3.9873417721519036</v>
      </c>
      <c r="AA2070" s="3">
        <f t="shared" ca="1" si="857"/>
        <v>30</v>
      </c>
      <c r="AB2070" s="205">
        <f t="shared" ca="1" si="858"/>
        <v>3070</v>
      </c>
      <c r="AC2070" s="205">
        <f t="shared" ca="1" si="859"/>
        <v>46</v>
      </c>
      <c r="AD2070" s="205">
        <f t="shared" ca="1" si="846"/>
        <v>66.739130434782609</v>
      </c>
      <c r="AE2070" s="205">
        <f t="shared" ca="1" si="847"/>
        <v>16.739130434782609</v>
      </c>
      <c r="AF2070" s="205">
        <f t="shared" ca="1" si="860"/>
        <v>3.347826086956522</v>
      </c>
      <c r="AG2070" s="205"/>
      <c r="AH2070" s="205"/>
      <c r="AI2070" s="205"/>
      <c r="AJ2070" s="205"/>
      <c r="AK2070" s="4"/>
      <c r="AL2070" s="4"/>
      <c r="AM2070" s="309">
        <f t="shared" ca="1" si="861"/>
        <v>16.350000000000001</v>
      </c>
      <c r="AN2070" s="309">
        <f t="shared" ca="1" si="862"/>
        <v>15.17</v>
      </c>
      <c r="AO2070" s="310">
        <f t="shared" ca="1" si="863"/>
        <v>0</v>
      </c>
      <c r="AP2070" s="310" t="b">
        <f t="shared" ca="1" si="864"/>
        <v>0</v>
      </c>
      <c r="AQ2070" s="309">
        <f t="shared" ca="1" si="865"/>
        <v>0.46589999999999998</v>
      </c>
      <c r="AR2070" s="205">
        <f t="shared" ca="1" si="848"/>
        <v>15.0641</v>
      </c>
      <c r="AS2070" s="45" t="b">
        <f t="shared" ca="1" si="849"/>
        <v>1</v>
      </c>
      <c r="AT2070">
        <f t="shared" ca="1" si="850"/>
        <v>4</v>
      </c>
      <c r="AU2070" t="b">
        <f t="shared" ca="1" si="866"/>
        <v>0</v>
      </c>
      <c r="AV2070" t="b">
        <f t="shared" ca="1" si="867"/>
        <v>1</v>
      </c>
      <c r="AW2070" s="266" t="b">
        <f t="shared" ca="1" si="868"/>
        <v>0</v>
      </c>
      <c r="AX2070" s="266" t="b">
        <f t="shared" ca="1" si="869"/>
        <v>1</v>
      </c>
      <c r="AY2070" s="266" t="b">
        <f t="shared" ca="1" si="870"/>
        <v>0</v>
      </c>
    </row>
    <row r="2071" spans="1:51" x14ac:dyDescent="0.25">
      <c r="A2071">
        <v>2039</v>
      </c>
      <c r="B2071" s="163">
        <f ca="1">OFFSET(InputPriceData!B$15,CalculationsAndCharts!$A2071+$A$11,0,1,1)</f>
        <v>39055</v>
      </c>
      <c r="C2071" s="3">
        <f ca="1">OFFSET(InputPriceData!G$15,CalculationsAndCharts!$A2071+$A$11,IF($C$7,8,0),1,1)</f>
        <v>940000</v>
      </c>
      <c r="D2071" s="4">
        <f ca="1">OFFSET(InputPriceData!C$15,CalculationsAndCharts!$A2071+$A$11,IF($C$7,8,0),1,1)</f>
        <v>15.53</v>
      </c>
      <c r="E2071" s="4">
        <f ca="1">OFFSET(InputPriceData!D$15,CalculationsAndCharts!$A2071+$A$11,IF($C$7,8,0),1,1)</f>
        <v>15.6</v>
      </c>
      <c r="F2071" s="4">
        <f ca="1">OFFSET(InputPriceData!E$15,CalculationsAndCharts!$A2071+$A$11,IF($C$7,8,0),1,1)</f>
        <v>15.23</v>
      </c>
      <c r="G2071" s="4">
        <f ca="1">OFFSET(InputPriceData!F$15,CalculationsAndCharts!$A2071+$A$11,IF($C$7,8,0),1,1)</f>
        <v>15.24</v>
      </c>
      <c r="H2071" s="128"/>
      <c r="I2071" s="128"/>
      <c r="K2071" s="124"/>
      <c r="L2071" s="279"/>
      <c r="M2071" s="281"/>
      <c r="N2071" s="280"/>
      <c r="O2071" s="4"/>
      <c r="P2071" s="4"/>
      <c r="Q2071" s="3"/>
      <c r="S2071" s="309">
        <f t="shared" ca="1" si="851"/>
        <v>16.350000000000001</v>
      </c>
      <c r="T2071" s="309">
        <f t="shared" ca="1" si="852"/>
        <v>15.24</v>
      </c>
      <c r="U2071" s="310">
        <f t="shared" ca="1" si="844"/>
        <v>0</v>
      </c>
      <c r="V2071" s="310" t="b">
        <f t="shared" ca="1" si="853"/>
        <v>0</v>
      </c>
      <c r="W2071" s="3" t="b">
        <f t="shared" ca="1" si="854"/>
        <v>0</v>
      </c>
      <c r="X2071" s="3" t="str">
        <f t="shared" ca="1" si="855"/>
        <v/>
      </c>
      <c r="Y2071" s="3" t="str">
        <f t="shared" ca="1" si="845"/>
        <v/>
      </c>
      <c r="Z2071" s="3" t="str">
        <f t="shared" ca="1" si="856"/>
        <v/>
      </c>
      <c r="AA2071" s="3" t="str">
        <f t="shared" ca="1" si="857"/>
        <v/>
      </c>
      <c r="AB2071" s="205">
        <f t="shared" ca="1" si="858"/>
        <v>3040</v>
      </c>
      <c r="AC2071" s="205">
        <f t="shared" ca="1" si="859"/>
        <v>45</v>
      </c>
      <c r="AD2071" s="205">
        <f t="shared" ca="1" si="846"/>
        <v>67.555555555555557</v>
      </c>
      <c r="AE2071" s="205">
        <f t="shared" ca="1" si="847"/>
        <v>17.555555555555557</v>
      </c>
      <c r="AF2071" s="205">
        <f t="shared" ca="1" si="860"/>
        <v>3.5111111111111115</v>
      </c>
      <c r="AG2071" s="205"/>
      <c r="AH2071" s="205"/>
      <c r="AI2071" s="205"/>
      <c r="AJ2071" s="205"/>
      <c r="AK2071" s="4"/>
      <c r="AL2071" s="4"/>
      <c r="AM2071" s="309">
        <f t="shared" ca="1" si="861"/>
        <v>16.350000000000001</v>
      </c>
      <c r="AN2071" s="309">
        <f t="shared" ca="1" si="862"/>
        <v>15.24</v>
      </c>
      <c r="AO2071" s="310">
        <f t="shared" ca="1" si="863"/>
        <v>0</v>
      </c>
      <c r="AP2071" s="310" t="b">
        <f t="shared" ca="1" si="864"/>
        <v>0</v>
      </c>
      <c r="AQ2071" s="309">
        <f t="shared" ca="1" si="865"/>
        <v>0.46589999999999998</v>
      </c>
      <c r="AR2071" s="205">
        <f t="shared" ca="1" si="848"/>
        <v>15.0641</v>
      </c>
      <c r="AS2071" s="45" t="b">
        <f t="shared" ca="1" si="849"/>
        <v>0</v>
      </c>
      <c r="AT2071">
        <f t="shared" ca="1" si="850"/>
        <v>3</v>
      </c>
      <c r="AU2071" t="b">
        <f t="shared" ca="1" si="866"/>
        <v>0</v>
      </c>
      <c r="AV2071" t="b">
        <f t="shared" ca="1" si="867"/>
        <v>0</v>
      </c>
      <c r="AW2071" s="266" t="b">
        <f t="shared" ca="1" si="868"/>
        <v>0</v>
      </c>
      <c r="AX2071" s="266" t="b">
        <f t="shared" ca="1" si="869"/>
        <v>1</v>
      </c>
      <c r="AY2071" s="266" t="b">
        <f t="shared" ca="1" si="870"/>
        <v>0</v>
      </c>
    </row>
    <row r="2072" spans="1:51" x14ac:dyDescent="0.25">
      <c r="A2072">
        <v>2040</v>
      </c>
      <c r="B2072" s="163">
        <f ca="1">OFFSET(InputPriceData!B$15,CalculationsAndCharts!$A2072+$A$11,0,1,1)</f>
        <v>39052</v>
      </c>
      <c r="C2072" s="3">
        <f ca="1">OFFSET(InputPriceData!G$15,CalculationsAndCharts!$A2072+$A$11,IF($C$7,8,0),1,1)</f>
        <v>406400</v>
      </c>
      <c r="D2072" s="4">
        <f ca="1">OFFSET(InputPriceData!C$15,CalculationsAndCharts!$A2072+$A$11,IF($C$7,8,0),1,1)</f>
        <v>15.51</v>
      </c>
      <c r="E2072" s="4">
        <f ca="1">OFFSET(InputPriceData!D$15,CalculationsAndCharts!$A2072+$A$11,IF($C$7,8,0),1,1)</f>
        <v>15.54</v>
      </c>
      <c r="F2072" s="4">
        <f ca="1">OFFSET(InputPriceData!E$15,CalculationsAndCharts!$A2072+$A$11,IF($C$7,8,0),1,1)</f>
        <v>15.18</v>
      </c>
      <c r="G2072" s="4">
        <f ca="1">OFFSET(InputPriceData!F$15,CalculationsAndCharts!$A2072+$A$11,IF($C$7,8,0),1,1)</f>
        <v>15.46</v>
      </c>
      <c r="H2072" s="128"/>
      <c r="I2072" s="128"/>
      <c r="K2072" s="124"/>
      <c r="L2072" s="279"/>
      <c r="M2072" s="281"/>
      <c r="N2072" s="280"/>
      <c r="O2072" s="4"/>
      <c r="P2072" s="4"/>
      <c r="Q2072" s="3"/>
      <c r="S2072" s="309">
        <f t="shared" ca="1" si="851"/>
        <v>16.350000000000001</v>
      </c>
      <c r="T2072" s="309">
        <f t="shared" ca="1" si="852"/>
        <v>15.44</v>
      </c>
      <c r="U2072" s="310">
        <f t="shared" ca="1" si="844"/>
        <v>2.1978021978023416E-2</v>
      </c>
      <c r="V2072" s="310" t="b">
        <f t="shared" ca="1" si="853"/>
        <v>0</v>
      </c>
      <c r="W2072" s="3" t="b">
        <f t="shared" ca="1" si="854"/>
        <v>1</v>
      </c>
      <c r="X2072" s="3">
        <f t="shared" ca="1" si="855"/>
        <v>15.85</v>
      </c>
      <c r="Y2072" s="3">
        <f t="shared" ca="1" si="845"/>
        <v>-2.4605678233438408</v>
      </c>
      <c r="Z2072" s="3">
        <f t="shared" ca="1" si="856"/>
        <v>-2.4605678233438408</v>
      </c>
      <c r="AA2072" s="3">
        <f t="shared" ca="1" si="857"/>
        <v>37</v>
      </c>
      <c r="AB2072" s="205">
        <f t="shared" ca="1" si="858"/>
        <v>3040</v>
      </c>
      <c r="AC2072" s="205">
        <f t="shared" ca="1" si="859"/>
        <v>45</v>
      </c>
      <c r="AD2072" s="205">
        <f t="shared" ca="1" si="846"/>
        <v>67.555555555555557</v>
      </c>
      <c r="AE2072" s="205">
        <f t="shared" ca="1" si="847"/>
        <v>17.555555555555557</v>
      </c>
      <c r="AF2072" s="205">
        <f t="shared" ca="1" si="860"/>
        <v>3.5111111111111115</v>
      </c>
      <c r="AG2072" s="205"/>
      <c r="AH2072" s="205"/>
      <c r="AI2072" s="205"/>
      <c r="AJ2072" s="205"/>
      <c r="AK2072" s="4"/>
      <c r="AL2072" s="4"/>
      <c r="AM2072" s="309">
        <f t="shared" ca="1" si="861"/>
        <v>16.350000000000001</v>
      </c>
      <c r="AN2072" s="309">
        <f t="shared" ca="1" si="862"/>
        <v>15.44</v>
      </c>
      <c r="AO2072" s="310">
        <f t="shared" ca="1" si="863"/>
        <v>2.1978021978023416E-2</v>
      </c>
      <c r="AP2072" s="310" t="b">
        <f t="shared" ca="1" si="864"/>
        <v>0</v>
      </c>
      <c r="AQ2072" s="309">
        <f t="shared" ca="1" si="865"/>
        <v>0.46589999999999998</v>
      </c>
      <c r="AR2072" s="205">
        <f t="shared" ca="1" si="848"/>
        <v>15.0641</v>
      </c>
      <c r="AS2072" s="45" t="b">
        <f t="shared" ca="1" si="849"/>
        <v>0</v>
      </c>
      <c r="AT2072">
        <f t="shared" ca="1" si="850"/>
        <v>2</v>
      </c>
      <c r="AU2072" t="b">
        <f t="shared" ca="1" si="866"/>
        <v>0</v>
      </c>
      <c r="AV2072" t="b">
        <f t="shared" ca="1" si="867"/>
        <v>0</v>
      </c>
      <c r="AW2072" s="266" t="b">
        <f t="shared" ca="1" si="868"/>
        <v>0</v>
      </c>
      <c r="AX2072" s="266" t="b">
        <f t="shared" ca="1" si="869"/>
        <v>1</v>
      </c>
      <c r="AY2072" s="266" t="b">
        <f t="shared" ca="1" si="870"/>
        <v>0</v>
      </c>
    </row>
    <row r="2073" spans="1:51" x14ac:dyDescent="0.25">
      <c r="A2073">
        <v>2041</v>
      </c>
      <c r="B2073" s="163">
        <f ca="1">OFFSET(InputPriceData!B$15,CalculationsAndCharts!$A2073+$A$11,0,1,1)</f>
        <v>39051</v>
      </c>
      <c r="C2073" s="3">
        <f ca="1">OFFSET(InputPriceData!G$15,CalculationsAndCharts!$A2073+$A$11,IF($C$7,8,0),1,1)</f>
        <v>482500</v>
      </c>
      <c r="D2073" s="4">
        <f ca="1">OFFSET(InputPriceData!C$15,CalculationsAndCharts!$A2073+$A$11,IF($C$7,8,0),1,1)</f>
        <v>15.53</v>
      </c>
      <c r="E2073" s="4">
        <f ca="1">OFFSET(InputPriceData!D$15,CalculationsAndCharts!$A2073+$A$11,IF($C$7,8,0),1,1)</f>
        <v>15.62</v>
      </c>
      <c r="F2073" s="4">
        <f ca="1">OFFSET(InputPriceData!E$15,CalculationsAndCharts!$A2073+$A$11,IF($C$7,8,0),1,1)</f>
        <v>15.41</v>
      </c>
      <c r="G2073" s="4">
        <f ca="1">OFFSET(InputPriceData!F$15,CalculationsAndCharts!$A2073+$A$11,IF($C$7,8,0),1,1)</f>
        <v>15.44</v>
      </c>
      <c r="H2073" s="128"/>
      <c r="I2073" s="128"/>
      <c r="K2073" s="124"/>
      <c r="L2073" s="279"/>
      <c r="M2073" s="281"/>
      <c r="N2073" s="280"/>
      <c r="O2073" s="4"/>
      <c r="P2073" s="4"/>
      <c r="Q2073" s="3"/>
      <c r="S2073" s="309">
        <f t="shared" ca="1" si="851"/>
        <v>16.350000000000001</v>
      </c>
      <c r="T2073" s="309">
        <f t="shared" ca="1" si="852"/>
        <v>15.44</v>
      </c>
      <c r="U2073" s="310">
        <f t="shared" ca="1" si="844"/>
        <v>0</v>
      </c>
      <c r="V2073" s="310" t="b">
        <f t="shared" ca="1" si="853"/>
        <v>0</v>
      </c>
      <c r="W2073" s="3" t="b">
        <f t="shared" ca="1" si="854"/>
        <v>0</v>
      </c>
      <c r="X2073" s="3" t="str">
        <f t="shared" ca="1" si="855"/>
        <v/>
      </c>
      <c r="Y2073" s="3" t="str">
        <f t="shared" ca="1" si="845"/>
        <v/>
      </c>
      <c r="Z2073" s="3" t="str">
        <f t="shared" ca="1" si="856"/>
        <v/>
      </c>
      <c r="AA2073" s="3" t="str">
        <f t="shared" ca="1" si="857"/>
        <v/>
      </c>
      <c r="AB2073" s="205">
        <f t="shared" ca="1" si="858"/>
        <v>3003</v>
      </c>
      <c r="AC2073" s="205">
        <f t="shared" ca="1" si="859"/>
        <v>44</v>
      </c>
      <c r="AD2073" s="205">
        <f t="shared" ca="1" si="846"/>
        <v>68.25</v>
      </c>
      <c r="AE2073" s="205">
        <f t="shared" ca="1" si="847"/>
        <v>18.25</v>
      </c>
      <c r="AF2073" s="205">
        <f t="shared" ca="1" si="860"/>
        <v>3.6500000000000004</v>
      </c>
      <c r="AG2073" s="205"/>
      <c r="AH2073" s="205"/>
      <c r="AI2073" s="205"/>
      <c r="AJ2073" s="205"/>
      <c r="AK2073" s="4"/>
      <c r="AL2073" s="4"/>
      <c r="AM2073" s="309">
        <f t="shared" ca="1" si="861"/>
        <v>16.350000000000001</v>
      </c>
      <c r="AN2073" s="309">
        <f t="shared" ca="1" si="862"/>
        <v>15.44</v>
      </c>
      <c r="AO2073" s="310">
        <f t="shared" ca="1" si="863"/>
        <v>0</v>
      </c>
      <c r="AP2073" s="310" t="b">
        <f t="shared" ca="1" si="864"/>
        <v>0</v>
      </c>
      <c r="AQ2073" s="309">
        <f t="shared" ca="1" si="865"/>
        <v>0.46589999999999998</v>
      </c>
      <c r="AR2073" s="205">
        <f t="shared" ca="1" si="848"/>
        <v>15.0641</v>
      </c>
      <c r="AS2073" s="45" t="b">
        <f t="shared" ca="1" si="849"/>
        <v>0</v>
      </c>
      <c r="AT2073">
        <f t="shared" ca="1" si="850"/>
        <v>1</v>
      </c>
      <c r="AU2073" t="b">
        <f t="shared" ca="1" si="866"/>
        <v>0</v>
      </c>
      <c r="AV2073" t="b">
        <f t="shared" ca="1" si="867"/>
        <v>0</v>
      </c>
      <c r="AW2073" s="266" t="b">
        <f t="shared" ca="1" si="868"/>
        <v>1</v>
      </c>
      <c r="AX2073" s="266" t="b">
        <f t="shared" ca="1" si="869"/>
        <v>1</v>
      </c>
      <c r="AY2073" s="266" t="b">
        <f t="shared" ca="1" si="870"/>
        <v>0</v>
      </c>
    </row>
    <row r="2074" spans="1:51" x14ac:dyDescent="0.25">
      <c r="A2074">
        <v>2042</v>
      </c>
      <c r="B2074" s="163">
        <f ca="1">OFFSET(InputPriceData!B$15,CalculationsAndCharts!$A2074+$A$11,0,1,1)</f>
        <v>39050</v>
      </c>
      <c r="C2074" s="3">
        <f ca="1">OFFSET(InputPriceData!G$15,CalculationsAndCharts!$A2074+$A$11,IF($C$7,8,0),1,1)</f>
        <v>533300</v>
      </c>
      <c r="D2074" s="4">
        <f ca="1">OFFSET(InputPriceData!C$15,CalculationsAndCharts!$A2074+$A$11,IF($C$7,8,0),1,1)</f>
        <v>15.97</v>
      </c>
      <c r="E2074" s="4">
        <f ca="1">OFFSET(InputPriceData!D$15,CalculationsAndCharts!$A2074+$A$11,IF($C$7,8,0),1,1)</f>
        <v>16.149999999999999</v>
      </c>
      <c r="F2074" s="4">
        <f ca="1">OFFSET(InputPriceData!E$15,CalculationsAndCharts!$A2074+$A$11,IF($C$7,8,0),1,1)</f>
        <v>15.52</v>
      </c>
      <c r="G2074" s="4">
        <f ca="1">OFFSET(InputPriceData!F$15,CalculationsAndCharts!$A2074+$A$11,IF($C$7,8,0),1,1)</f>
        <v>15.6</v>
      </c>
      <c r="H2074" s="128"/>
      <c r="I2074" s="128"/>
      <c r="K2074" s="124"/>
      <c r="L2074" s="279"/>
      <c r="M2074" s="281"/>
      <c r="N2074" s="280"/>
      <c r="O2074" s="4"/>
      <c r="P2074" s="4"/>
      <c r="Q2074" s="3"/>
      <c r="S2074" s="309">
        <f t="shared" ca="1" si="851"/>
        <v>16.350000000000001</v>
      </c>
      <c r="T2074" s="309">
        <f t="shared" ca="1" si="852"/>
        <v>15.6</v>
      </c>
      <c r="U2074" s="310">
        <f t="shared" ca="1" si="844"/>
        <v>0</v>
      </c>
      <c r="V2074" s="310" t="b">
        <f t="shared" ca="1" si="853"/>
        <v>1</v>
      </c>
      <c r="W2074" s="3" t="b">
        <f t="shared" ca="1" si="854"/>
        <v>0</v>
      </c>
      <c r="X2074" s="3" t="str">
        <f t="shared" ca="1" si="855"/>
        <v/>
      </c>
      <c r="Y2074" s="3" t="str">
        <f t="shared" ca="1" si="845"/>
        <v/>
      </c>
      <c r="Z2074" s="3" t="str">
        <f t="shared" ca="1" si="856"/>
        <v/>
      </c>
      <c r="AA2074" s="3" t="str">
        <f t="shared" ca="1" si="857"/>
        <v/>
      </c>
      <c r="AB2074" s="205">
        <f t="shared" ca="1" si="858"/>
        <v>3003</v>
      </c>
      <c r="AC2074" s="205">
        <f t="shared" ca="1" si="859"/>
        <v>44</v>
      </c>
      <c r="AD2074" s="205">
        <f t="shared" ca="1" si="846"/>
        <v>68.25</v>
      </c>
      <c r="AE2074" s="205">
        <f t="shared" ca="1" si="847"/>
        <v>18.25</v>
      </c>
      <c r="AF2074" s="205">
        <f t="shared" ca="1" si="860"/>
        <v>3.6500000000000004</v>
      </c>
      <c r="AG2074" s="205"/>
      <c r="AH2074" s="205"/>
      <c r="AI2074" s="205"/>
      <c r="AJ2074" s="205"/>
      <c r="AK2074" s="4"/>
      <c r="AL2074" s="4"/>
      <c r="AM2074" s="309">
        <f t="shared" ca="1" si="861"/>
        <v>16.350000000000001</v>
      </c>
      <c r="AN2074" s="309">
        <f t="shared" ca="1" si="862"/>
        <v>15.6</v>
      </c>
      <c r="AO2074" s="310">
        <f t="shared" ca="1" si="863"/>
        <v>0</v>
      </c>
      <c r="AP2074" s="310" t="b">
        <f t="shared" ca="1" si="864"/>
        <v>1</v>
      </c>
      <c r="AQ2074" s="309">
        <f t="shared" ca="1" si="865"/>
        <v>0</v>
      </c>
      <c r="AR2074" s="205">
        <f t="shared" ca="1" si="848"/>
        <v>0</v>
      </c>
      <c r="AS2074" s="45" t="b">
        <f t="shared" ca="1" si="849"/>
        <v>0</v>
      </c>
      <c r="AT2074">
        <f t="shared" ca="1" si="850"/>
        <v>0</v>
      </c>
      <c r="AU2074" t="b">
        <f t="shared" ca="1" si="866"/>
        <v>0</v>
      </c>
      <c r="AV2074" t="b">
        <f t="shared" ca="1" si="867"/>
        <v>0</v>
      </c>
      <c r="AW2074" s="266" t="b">
        <f t="shared" ca="1" si="868"/>
        <v>0</v>
      </c>
      <c r="AX2074" s="266" t="b">
        <f t="shared" ca="1" si="869"/>
        <v>0</v>
      </c>
      <c r="AY2074" s="266" t="b">
        <f t="shared" ca="1" si="870"/>
        <v>0</v>
      </c>
    </row>
    <row r="2075" spans="1:51" x14ac:dyDescent="0.25">
      <c r="A2075">
        <v>2043</v>
      </c>
      <c r="B2075" s="163">
        <f ca="1">OFFSET(InputPriceData!B$15,CalculationsAndCharts!$A2075+$A$11,0,1,1)</f>
        <v>39049</v>
      </c>
      <c r="C2075" s="3">
        <f ca="1">OFFSET(InputPriceData!G$15,CalculationsAndCharts!$A2075+$A$11,IF($C$7,8,0),1,1)</f>
        <v>312800</v>
      </c>
      <c r="D2075" s="4">
        <f ca="1">OFFSET(InputPriceData!C$15,CalculationsAndCharts!$A2075+$A$11,IF($C$7,8,0),1,1)</f>
        <v>15.76</v>
      </c>
      <c r="E2075" s="4">
        <f ca="1">OFFSET(InputPriceData!D$15,CalculationsAndCharts!$A2075+$A$11,IF($C$7,8,0),1,1)</f>
        <v>15.96</v>
      </c>
      <c r="F2075" s="4">
        <f ca="1">OFFSET(InputPriceData!E$15,CalculationsAndCharts!$A2075+$A$11,IF($C$7,8,0),1,1)</f>
        <v>15.59</v>
      </c>
      <c r="G2075" s="4">
        <f ca="1">OFFSET(InputPriceData!F$15,CalculationsAndCharts!$A2075+$A$11,IF($C$7,8,0),1,1)</f>
        <v>15.88</v>
      </c>
      <c r="H2075" s="128"/>
      <c r="I2075" s="128"/>
      <c r="K2075" s="124"/>
      <c r="L2075" s="279"/>
      <c r="M2075" s="281"/>
      <c r="N2075" s="280"/>
      <c r="O2075" s="4"/>
      <c r="P2075" s="4"/>
      <c r="Q2075" s="3"/>
      <c r="S2075" s="309">
        <f t="shared" ca="1" si="851"/>
        <v>16.350000000000001</v>
      </c>
      <c r="T2075" s="309">
        <f t="shared" ca="1" si="852"/>
        <v>15.73</v>
      </c>
      <c r="U2075" s="310">
        <f t="shared" ca="1" si="844"/>
        <v>0.24193548387096792</v>
      </c>
      <c r="V2075" s="310" t="b">
        <f t="shared" ca="1" si="853"/>
        <v>0</v>
      </c>
      <c r="W2075" s="3" t="b">
        <f t="shared" ca="1" si="854"/>
        <v>0</v>
      </c>
      <c r="X2075" s="3" t="str">
        <f t="shared" ca="1" si="855"/>
        <v/>
      </c>
      <c r="Y2075" s="3" t="str">
        <f t="shared" ca="1" si="845"/>
        <v/>
      </c>
      <c r="Z2075" s="3" t="str">
        <f t="shared" ca="1" si="856"/>
        <v/>
      </c>
      <c r="AA2075" s="3" t="str">
        <f t="shared" ca="1" si="857"/>
        <v/>
      </c>
      <c r="AB2075" s="205">
        <f t="shared" ca="1" si="858"/>
        <v>3003</v>
      </c>
      <c r="AC2075" s="205">
        <f t="shared" ca="1" si="859"/>
        <v>44</v>
      </c>
      <c r="AD2075" s="205">
        <f t="shared" ca="1" si="846"/>
        <v>68.25</v>
      </c>
      <c r="AE2075" s="205">
        <f t="shared" ca="1" si="847"/>
        <v>18.25</v>
      </c>
      <c r="AF2075" s="205">
        <f t="shared" ca="1" si="860"/>
        <v>3.6500000000000004</v>
      </c>
      <c r="AG2075" s="205"/>
      <c r="AH2075" s="205"/>
      <c r="AI2075" s="205"/>
      <c r="AJ2075" s="205"/>
      <c r="AK2075" s="4"/>
      <c r="AL2075" s="4"/>
      <c r="AM2075" s="309">
        <f t="shared" ca="1" si="861"/>
        <v>16.350000000000001</v>
      </c>
      <c r="AN2075" s="309">
        <f t="shared" ca="1" si="862"/>
        <v>15.8</v>
      </c>
      <c r="AO2075" s="310">
        <f t="shared" ca="1" si="863"/>
        <v>0.14545454545454539</v>
      </c>
      <c r="AP2075" s="310" t="b">
        <f t="shared" ca="1" si="864"/>
        <v>0</v>
      </c>
      <c r="AQ2075" s="309">
        <f t="shared" ca="1" si="865"/>
        <v>0</v>
      </c>
      <c r="AR2075" s="205">
        <f t="shared" ca="1" si="848"/>
        <v>0</v>
      </c>
      <c r="AS2075" s="45" t="b">
        <f t="shared" ca="1" si="849"/>
        <v>0</v>
      </c>
      <c r="AT2075">
        <f t="shared" ca="1" si="850"/>
        <v>0</v>
      </c>
      <c r="AU2075" t="b">
        <f t="shared" ca="1" si="866"/>
        <v>0</v>
      </c>
      <c r="AV2075" t="b">
        <f t="shared" ca="1" si="867"/>
        <v>0</v>
      </c>
      <c r="AW2075" s="266" t="b">
        <f t="shared" ca="1" si="868"/>
        <v>0</v>
      </c>
      <c r="AX2075" s="266" t="b">
        <f t="shared" ca="1" si="869"/>
        <v>0</v>
      </c>
      <c r="AY2075" s="266" t="b">
        <f t="shared" ca="1" si="870"/>
        <v>0</v>
      </c>
    </row>
    <row r="2076" spans="1:51" x14ac:dyDescent="0.25">
      <c r="A2076">
        <v>2044</v>
      </c>
      <c r="B2076" s="163">
        <f ca="1">OFFSET(InputPriceData!B$15,CalculationsAndCharts!$A2076+$A$11,0,1,1)</f>
        <v>39048</v>
      </c>
      <c r="C2076" s="3">
        <f ca="1">OFFSET(InputPriceData!G$15,CalculationsAndCharts!$A2076+$A$11,IF($C$7,8,0),1,1)</f>
        <v>179700</v>
      </c>
      <c r="D2076" s="4">
        <f ca="1">OFFSET(InputPriceData!C$15,CalculationsAndCharts!$A2076+$A$11,IF($C$7,8,0),1,1)</f>
        <v>16.03</v>
      </c>
      <c r="E2076" s="4">
        <f ca="1">OFFSET(InputPriceData!D$15,CalculationsAndCharts!$A2076+$A$11,IF($C$7,8,0),1,1)</f>
        <v>16.2</v>
      </c>
      <c r="F2076" s="4">
        <f ca="1">OFFSET(InputPriceData!E$15,CalculationsAndCharts!$A2076+$A$11,IF($C$7,8,0),1,1)</f>
        <v>15.83</v>
      </c>
      <c r="G2076" s="4">
        <f ca="1">OFFSET(InputPriceData!F$15,CalculationsAndCharts!$A2076+$A$11,IF($C$7,8,0),1,1)</f>
        <v>15.85</v>
      </c>
      <c r="H2076" s="128"/>
      <c r="I2076" s="128"/>
      <c r="K2076" s="124"/>
      <c r="L2076" s="279"/>
      <c r="M2076" s="281"/>
      <c r="N2076" s="280"/>
      <c r="O2076" s="4"/>
      <c r="P2076" s="4"/>
      <c r="Q2076" s="3"/>
      <c r="S2076" s="309">
        <f t="shared" ca="1" si="851"/>
        <v>16.350000000000001</v>
      </c>
      <c r="T2076" s="309">
        <f t="shared" ca="1" si="852"/>
        <v>15.73</v>
      </c>
      <c r="U2076" s="310">
        <f t="shared" ca="1" si="844"/>
        <v>0.19354838709677263</v>
      </c>
      <c r="V2076" s="310" t="b">
        <f t="shared" ca="1" si="853"/>
        <v>0</v>
      </c>
      <c r="W2076" s="3" t="b">
        <f t="shared" ca="1" si="854"/>
        <v>1</v>
      </c>
      <c r="X2076" s="3">
        <f t="shared" ca="1" si="855"/>
        <v>16.059999999999999</v>
      </c>
      <c r="Y2076" s="3">
        <f t="shared" ca="1" si="845"/>
        <v>-1.3075965130759595</v>
      </c>
      <c r="Z2076" s="3">
        <f t="shared" ca="1" si="856"/>
        <v>-1.3075965130759595</v>
      </c>
      <c r="AA2076" s="3">
        <f t="shared" ca="1" si="857"/>
        <v>43</v>
      </c>
      <c r="AB2076" s="205">
        <f t="shared" ca="1" si="858"/>
        <v>3003</v>
      </c>
      <c r="AC2076" s="205">
        <f t="shared" ca="1" si="859"/>
        <v>44</v>
      </c>
      <c r="AD2076" s="205">
        <f t="shared" ca="1" si="846"/>
        <v>68.25</v>
      </c>
      <c r="AE2076" s="205">
        <f t="shared" ca="1" si="847"/>
        <v>18.25</v>
      </c>
      <c r="AF2076" s="205">
        <f t="shared" ca="1" si="860"/>
        <v>3.6500000000000004</v>
      </c>
      <c r="AG2076" s="205"/>
      <c r="AH2076" s="205"/>
      <c r="AI2076" s="205"/>
      <c r="AJ2076" s="205"/>
      <c r="AK2076" s="4"/>
      <c r="AL2076" s="4"/>
      <c r="AM2076" s="309">
        <f t="shared" ca="1" si="861"/>
        <v>16.350000000000001</v>
      </c>
      <c r="AN2076" s="309">
        <f t="shared" ca="1" si="862"/>
        <v>15.73</v>
      </c>
      <c r="AO2076" s="310">
        <f t="shared" ca="1" si="863"/>
        <v>0.19354838709677263</v>
      </c>
      <c r="AP2076" s="310" t="b">
        <f t="shared" ca="1" si="864"/>
        <v>0</v>
      </c>
      <c r="AQ2076" s="309">
        <f t="shared" ca="1" si="865"/>
        <v>0</v>
      </c>
      <c r="AR2076" s="205">
        <f t="shared" ca="1" si="848"/>
        <v>0</v>
      </c>
      <c r="AS2076" s="45" t="b">
        <f t="shared" ca="1" si="849"/>
        <v>0</v>
      </c>
      <c r="AT2076">
        <f t="shared" ca="1" si="850"/>
        <v>0</v>
      </c>
      <c r="AU2076" t="b">
        <f t="shared" ca="1" si="866"/>
        <v>0</v>
      </c>
      <c r="AV2076" t="b">
        <f t="shared" ca="1" si="867"/>
        <v>0</v>
      </c>
      <c r="AW2076" s="266" t="b">
        <f t="shared" ca="1" si="868"/>
        <v>0</v>
      </c>
      <c r="AX2076" s="266" t="b">
        <f t="shared" ca="1" si="869"/>
        <v>0</v>
      </c>
      <c r="AY2076" s="266" t="b">
        <f t="shared" ca="1" si="870"/>
        <v>0</v>
      </c>
    </row>
    <row r="2077" spans="1:51" x14ac:dyDescent="0.25">
      <c r="A2077">
        <v>2045</v>
      </c>
      <c r="B2077" s="163">
        <f ca="1">OFFSET(InputPriceData!B$15,CalculationsAndCharts!$A2077+$A$11,0,1,1)</f>
        <v>39045</v>
      </c>
      <c r="C2077" s="3">
        <f ca="1">OFFSET(InputPriceData!G$15,CalculationsAndCharts!$A2077+$A$11,IF($C$7,8,0),1,1)</f>
        <v>50900</v>
      </c>
      <c r="D2077" s="4">
        <f ca="1">OFFSET(InputPriceData!C$15,CalculationsAndCharts!$A2077+$A$11,IF($C$7,8,0),1,1)</f>
        <v>16.03</v>
      </c>
      <c r="E2077" s="4">
        <f ca="1">OFFSET(InputPriceData!D$15,CalculationsAndCharts!$A2077+$A$11,IF($C$7,8,0),1,1)</f>
        <v>16.2</v>
      </c>
      <c r="F2077" s="4">
        <f ca="1">OFFSET(InputPriceData!E$15,CalculationsAndCharts!$A2077+$A$11,IF($C$7,8,0),1,1)</f>
        <v>15.94</v>
      </c>
      <c r="G2077" s="4">
        <f ca="1">OFFSET(InputPriceData!F$15,CalculationsAndCharts!$A2077+$A$11,IF($C$7,8,0),1,1)</f>
        <v>16.13</v>
      </c>
      <c r="H2077" s="128"/>
      <c r="I2077" s="128"/>
      <c r="K2077" s="124"/>
      <c r="L2077" s="279"/>
      <c r="M2077" s="281"/>
      <c r="N2077" s="280"/>
      <c r="O2077" s="4"/>
      <c r="P2077" s="4"/>
      <c r="Q2077" s="3"/>
      <c r="S2077" s="309">
        <f t="shared" ca="1" si="851"/>
        <v>16.350000000000001</v>
      </c>
      <c r="T2077" s="309">
        <f t="shared" ca="1" si="852"/>
        <v>15.73</v>
      </c>
      <c r="U2077" s="310">
        <f t="shared" ca="1" si="844"/>
        <v>0.6451612903225773</v>
      </c>
      <c r="V2077" s="310" t="b">
        <f t="shared" ca="1" si="853"/>
        <v>0</v>
      </c>
      <c r="W2077" s="3" t="b">
        <f t="shared" ca="1" si="854"/>
        <v>0</v>
      </c>
      <c r="X2077" s="3" t="str">
        <f t="shared" ca="1" si="855"/>
        <v/>
      </c>
      <c r="Y2077" s="3" t="str">
        <f t="shared" ca="1" si="845"/>
        <v/>
      </c>
      <c r="Z2077" s="3" t="str">
        <f t="shared" ca="1" si="856"/>
        <v/>
      </c>
      <c r="AA2077" s="3" t="str">
        <f t="shared" ca="1" si="857"/>
        <v/>
      </c>
      <c r="AB2077" s="205">
        <f t="shared" ca="1" si="858"/>
        <v>2960</v>
      </c>
      <c r="AC2077" s="205">
        <f t="shared" ca="1" si="859"/>
        <v>43</v>
      </c>
      <c r="AD2077" s="205">
        <f t="shared" ca="1" si="846"/>
        <v>68.837209302325576</v>
      </c>
      <c r="AE2077" s="205">
        <f t="shared" ca="1" si="847"/>
        <v>18.837209302325576</v>
      </c>
      <c r="AF2077" s="205">
        <f t="shared" ca="1" si="860"/>
        <v>3.7674418604651154</v>
      </c>
      <c r="AG2077" s="205"/>
      <c r="AH2077" s="205"/>
      <c r="AI2077" s="205"/>
      <c r="AJ2077" s="205"/>
      <c r="AK2077" s="4"/>
      <c r="AL2077" s="4"/>
      <c r="AM2077" s="309">
        <f t="shared" ca="1" si="861"/>
        <v>16.350000000000001</v>
      </c>
      <c r="AN2077" s="309">
        <f t="shared" ca="1" si="862"/>
        <v>15.73</v>
      </c>
      <c r="AO2077" s="310">
        <f t="shared" ca="1" si="863"/>
        <v>0.6451612903225773</v>
      </c>
      <c r="AP2077" s="310" t="b">
        <f t="shared" ca="1" si="864"/>
        <v>0</v>
      </c>
      <c r="AQ2077" s="309">
        <f t="shared" ca="1" si="865"/>
        <v>0</v>
      </c>
      <c r="AR2077" s="205">
        <f t="shared" ca="1" si="848"/>
        <v>0</v>
      </c>
      <c r="AS2077" s="45" t="b">
        <f t="shared" ca="1" si="849"/>
        <v>0</v>
      </c>
      <c r="AT2077">
        <f t="shared" ca="1" si="850"/>
        <v>0</v>
      </c>
      <c r="AU2077" t="b">
        <f t="shared" ca="1" si="866"/>
        <v>0</v>
      </c>
      <c r="AV2077" t="b">
        <f t="shared" ca="1" si="867"/>
        <v>0</v>
      </c>
      <c r="AW2077" s="266" t="b">
        <f t="shared" ca="1" si="868"/>
        <v>0</v>
      </c>
      <c r="AX2077" s="266" t="b">
        <f t="shared" ca="1" si="869"/>
        <v>0</v>
      </c>
      <c r="AY2077" s="266" t="b">
        <f t="shared" ca="1" si="870"/>
        <v>0</v>
      </c>
    </row>
    <row r="2078" spans="1:51" x14ac:dyDescent="0.25">
      <c r="A2078">
        <v>2046</v>
      </c>
      <c r="B2078" s="163">
        <f ca="1">OFFSET(InputPriceData!B$15,CalculationsAndCharts!$A2078+$A$11,0,1,1)</f>
        <v>39043</v>
      </c>
      <c r="C2078" s="3">
        <f ca="1">OFFSET(InputPriceData!G$15,CalculationsAndCharts!$A2078+$A$11,IF($C$7,8,0),1,1)</f>
        <v>135200</v>
      </c>
      <c r="D2078" s="4">
        <f ca="1">OFFSET(InputPriceData!C$15,CalculationsAndCharts!$A2078+$A$11,IF($C$7,8,0),1,1)</f>
        <v>16.32</v>
      </c>
      <c r="E2078" s="4">
        <f ca="1">OFFSET(InputPriceData!D$15,CalculationsAndCharts!$A2078+$A$11,IF($C$7,8,0),1,1)</f>
        <v>16.32</v>
      </c>
      <c r="F2078" s="4">
        <f ca="1">OFFSET(InputPriceData!E$15,CalculationsAndCharts!$A2078+$A$11,IF($C$7,8,0),1,1)</f>
        <v>15.92</v>
      </c>
      <c r="G2078" s="4">
        <f ca="1">OFFSET(InputPriceData!F$15,CalculationsAndCharts!$A2078+$A$11,IF($C$7,8,0),1,1)</f>
        <v>16.12</v>
      </c>
      <c r="H2078" s="128"/>
      <c r="I2078" s="128"/>
      <c r="K2078" s="124"/>
      <c r="L2078" s="279"/>
      <c r="M2078" s="281"/>
      <c r="N2078" s="280"/>
      <c r="O2078" s="4"/>
      <c r="P2078" s="4"/>
      <c r="Q2078" s="3"/>
      <c r="S2078" s="309">
        <f t="shared" ca="1" si="851"/>
        <v>16.63</v>
      </c>
      <c r="T2078" s="309">
        <f t="shared" ca="1" si="852"/>
        <v>15.73</v>
      </c>
      <c r="U2078" s="310">
        <f t="shared" ca="1" si="844"/>
        <v>0.43333333333333462</v>
      </c>
      <c r="V2078" s="310" t="b">
        <f t="shared" ca="1" si="853"/>
        <v>0</v>
      </c>
      <c r="W2078" s="3" t="b">
        <f t="shared" ca="1" si="854"/>
        <v>0</v>
      </c>
      <c r="X2078" s="3" t="str">
        <f t="shared" ca="1" si="855"/>
        <v/>
      </c>
      <c r="Y2078" s="3" t="str">
        <f t="shared" ca="1" si="845"/>
        <v/>
      </c>
      <c r="Z2078" s="3" t="str">
        <f t="shared" ca="1" si="856"/>
        <v/>
      </c>
      <c r="AA2078" s="3" t="str">
        <f t="shared" ca="1" si="857"/>
        <v/>
      </c>
      <c r="AB2078" s="205">
        <f t="shared" ca="1" si="858"/>
        <v>2960</v>
      </c>
      <c r="AC2078" s="205">
        <f t="shared" ca="1" si="859"/>
        <v>43</v>
      </c>
      <c r="AD2078" s="205">
        <f t="shared" ca="1" si="846"/>
        <v>68.837209302325576</v>
      </c>
      <c r="AE2078" s="205">
        <f t="shared" ca="1" si="847"/>
        <v>18.837209302325576</v>
      </c>
      <c r="AF2078" s="205">
        <f t="shared" ca="1" si="860"/>
        <v>3.7674418604651154</v>
      </c>
      <c r="AG2078" s="205"/>
      <c r="AH2078" s="205"/>
      <c r="AI2078" s="205"/>
      <c r="AJ2078" s="205"/>
      <c r="AK2078" s="4"/>
      <c r="AL2078" s="4"/>
      <c r="AM2078" s="309">
        <f t="shared" ca="1" si="861"/>
        <v>16.350000000000001</v>
      </c>
      <c r="AN2078" s="309">
        <f t="shared" ca="1" si="862"/>
        <v>15.73</v>
      </c>
      <c r="AO2078" s="310">
        <f t="shared" ca="1" si="863"/>
        <v>0.62903225806451601</v>
      </c>
      <c r="AP2078" s="310" t="b">
        <f t="shared" ca="1" si="864"/>
        <v>0</v>
      </c>
      <c r="AQ2078" s="309">
        <f t="shared" ca="1" si="865"/>
        <v>0</v>
      </c>
      <c r="AR2078" s="205">
        <f t="shared" ca="1" si="848"/>
        <v>0</v>
      </c>
      <c r="AS2078" s="45" t="b">
        <f t="shared" ca="1" si="849"/>
        <v>0</v>
      </c>
      <c r="AT2078">
        <f t="shared" ca="1" si="850"/>
        <v>0</v>
      </c>
      <c r="AU2078" t="b">
        <f t="shared" ca="1" si="866"/>
        <v>0</v>
      </c>
      <c r="AV2078" t="b">
        <f t="shared" ca="1" si="867"/>
        <v>0</v>
      </c>
      <c r="AW2078" s="266" t="b">
        <f t="shared" ca="1" si="868"/>
        <v>0</v>
      </c>
      <c r="AX2078" s="266" t="b">
        <f t="shared" ca="1" si="869"/>
        <v>0</v>
      </c>
      <c r="AY2078" s="266" t="b">
        <f t="shared" ca="1" si="870"/>
        <v>0</v>
      </c>
    </row>
    <row r="2079" spans="1:51" x14ac:dyDescent="0.25">
      <c r="A2079">
        <v>2047</v>
      </c>
      <c r="B2079" s="163">
        <f ca="1">OFFSET(InputPriceData!B$15,CalculationsAndCharts!$A2079+$A$11,0,1,1)</f>
        <v>39042</v>
      </c>
      <c r="C2079" s="3">
        <f ca="1">OFFSET(InputPriceData!G$15,CalculationsAndCharts!$A2079+$A$11,IF($C$7,8,0),1,1)</f>
        <v>435800</v>
      </c>
      <c r="D2079" s="4">
        <f ca="1">OFFSET(InputPriceData!C$15,CalculationsAndCharts!$A2079+$A$11,IF($C$7,8,0),1,1)</f>
        <v>16.170000000000002</v>
      </c>
      <c r="E2079" s="4">
        <f ca="1">OFFSET(InputPriceData!D$15,CalculationsAndCharts!$A2079+$A$11,IF($C$7,8,0),1,1)</f>
        <v>16.45</v>
      </c>
      <c r="F2079" s="4">
        <f ca="1">OFFSET(InputPriceData!E$15,CalculationsAndCharts!$A2079+$A$11,IF($C$7,8,0),1,1)</f>
        <v>16.079999999999998</v>
      </c>
      <c r="G2079" s="4">
        <f ca="1">OFFSET(InputPriceData!F$15,CalculationsAndCharts!$A2079+$A$11,IF($C$7,8,0),1,1)</f>
        <v>16.260000000000002</v>
      </c>
      <c r="H2079" s="128"/>
      <c r="I2079" s="128"/>
      <c r="K2079" s="124"/>
      <c r="L2079" s="279"/>
      <c r="M2079" s="281"/>
      <c r="N2079" s="280"/>
      <c r="O2079" s="4"/>
      <c r="P2079" s="4"/>
      <c r="Q2079" s="3"/>
      <c r="S2079" s="309">
        <f t="shared" ca="1" si="851"/>
        <v>16.63</v>
      </c>
      <c r="T2079" s="309">
        <f t="shared" ca="1" si="852"/>
        <v>15.73</v>
      </c>
      <c r="U2079" s="310">
        <f t="shared" ca="1" si="844"/>
        <v>0.58888888888889113</v>
      </c>
      <c r="V2079" s="310" t="b">
        <f t="shared" ca="1" si="853"/>
        <v>0</v>
      </c>
      <c r="W2079" s="3" t="b">
        <f t="shared" ca="1" si="854"/>
        <v>0</v>
      </c>
      <c r="X2079" s="3" t="str">
        <f t="shared" ca="1" si="855"/>
        <v/>
      </c>
      <c r="Y2079" s="3" t="str">
        <f t="shared" ca="1" si="845"/>
        <v/>
      </c>
      <c r="Z2079" s="3" t="str">
        <f t="shared" ca="1" si="856"/>
        <v/>
      </c>
      <c r="AA2079" s="3" t="str">
        <f t="shared" ca="1" si="857"/>
        <v/>
      </c>
      <c r="AB2079" s="205">
        <f t="shared" ca="1" si="858"/>
        <v>2960</v>
      </c>
      <c r="AC2079" s="205">
        <f t="shared" ca="1" si="859"/>
        <v>43</v>
      </c>
      <c r="AD2079" s="205">
        <f t="shared" ca="1" si="846"/>
        <v>68.837209302325576</v>
      </c>
      <c r="AE2079" s="205">
        <f t="shared" ca="1" si="847"/>
        <v>18.837209302325576</v>
      </c>
      <c r="AF2079" s="205">
        <f t="shared" ca="1" si="860"/>
        <v>3.7674418604651154</v>
      </c>
      <c r="AG2079" s="205"/>
      <c r="AH2079" s="205"/>
      <c r="AI2079" s="205"/>
      <c r="AJ2079" s="205"/>
      <c r="AK2079" s="4"/>
      <c r="AL2079" s="4"/>
      <c r="AM2079" s="309">
        <f t="shared" ca="1" si="861"/>
        <v>16.350000000000001</v>
      </c>
      <c r="AN2079" s="309">
        <f t="shared" ca="1" si="862"/>
        <v>15.73</v>
      </c>
      <c r="AO2079" s="310">
        <f t="shared" ca="1" si="863"/>
        <v>0.85483870967741982</v>
      </c>
      <c r="AP2079" s="310" t="b">
        <f t="shared" ca="1" si="864"/>
        <v>0</v>
      </c>
      <c r="AQ2079" s="309">
        <f t="shared" ca="1" si="865"/>
        <v>0</v>
      </c>
      <c r="AR2079" s="205">
        <f t="shared" ca="1" si="848"/>
        <v>0</v>
      </c>
      <c r="AS2079" s="45" t="b">
        <f t="shared" ca="1" si="849"/>
        <v>0</v>
      </c>
      <c r="AT2079">
        <f t="shared" ca="1" si="850"/>
        <v>0</v>
      </c>
      <c r="AU2079" t="b">
        <f t="shared" ca="1" si="866"/>
        <v>0</v>
      </c>
      <c r="AV2079" t="b">
        <f t="shared" ca="1" si="867"/>
        <v>0</v>
      </c>
      <c r="AW2079" s="266" t="b">
        <f t="shared" ca="1" si="868"/>
        <v>0</v>
      </c>
      <c r="AX2079" s="266" t="b">
        <f t="shared" ca="1" si="869"/>
        <v>0</v>
      </c>
      <c r="AY2079" s="266" t="b">
        <f t="shared" ca="1" si="870"/>
        <v>0</v>
      </c>
    </row>
    <row r="2080" spans="1:51" x14ac:dyDescent="0.25">
      <c r="A2080">
        <v>2048</v>
      </c>
      <c r="B2080" s="163">
        <f ca="1">OFFSET(InputPriceData!B$15,CalculationsAndCharts!$A2080+$A$11,0,1,1)</f>
        <v>39041</v>
      </c>
      <c r="C2080" s="3">
        <f ca="1">OFFSET(InputPriceData!G$15,CalculationsAndCharts!$A2080+$A$11,IF($C$7,8,0),1,1)</f>
        <v>510900</v>
      </c>
      <c r="D2080" s="4">
        <f ca="1">OFFSET(InputPriceData!C$15,CalculationsAndCharts!$A2080+$A$11,IF($C$7,8,0),1,1)</f>
        <v>16.25</v>
      </c>
      <c r="E2080" s="4">
        <f ca="1">OFFSET(InputPriceData!D$15,CalculationsAndCharts!$A2080+$A$11,IF($C$7,8,0),1,1)</f>
        <v>16.27</v>
      </c>
      <c r="F2080" s="4">
        <f ca="1">OFFSET(InputPriceData!E$15,CalculationsAndCharts!$A2080+$A$11,IF($C$7,8,0),1,1)</f>
        <v>16.04</v>
      </c>
      <c r="G2080" s="4">
        <f ca="1">OFFSET(InputPriceData!F$15,CalculationsAndCharts!$A2080+$A$11,IF($C$7,8,0),1,1)</f>
        <v>16.16</v>
      </c>
      <c r="H2080" s="128"/>
      <c r="I2080" s="128"/>
      <c r="K2080" s="124"/>
      <c r="L2080" s="279"/>
      <c r="M2080" s="281"/>
      <c r="N2080" s="280"/>
      <c r="O2080" s="4"/>
      <c r="P2080" s="4"/>
      <c r="Q2080" s="3"/>
      <c r="S2080" s="309">
        <f t="shared" ca="1" si="851"/>
        <v>16.63</v>
      </c>
      <c r="T2080" s="309">
        <f t="shared" ca="1" si="852"/>
        <v>15.73</v>
      </c>
      <c r="U2080" s="310">
        <f t="shared" ca="1" si="844"/>
        <v>0.47777777777777819</v>
      </c>
      <c r="V2080" s="310" t="b">
        <f t="shared" ca="1" si="853"/>
        <v>0</v>
      </c>
      <c r="W2080" s="3" t="b">
        <f t="shared" ca="1" si="854"/>
        <v>0</v>
      </c>
      <c r="X2080" s="3" t="str">
        <f t="shared" ca="1" si="855"/>
        <v/>
      </c>
      <c r="Y2080" s="3" t="str">
        <f t="shared" ca="1" si="845"/>
        <v/>
      </c>
      <c r="Z2080" s="3" t="str">
        <f t="shared" ca="1" si="856"/>
        <v/>
      </c>
      <c r="AA2080" s="3" t="str">
        <f t="shared" ca="1" si="857"/>
        <v/>
      </c>
      <c r="AB2080" s="205">
        <f t="shared" ca="1" si="858"/>
        <v>2960</v>
      </c>
      <c r="AC2080" s="205">
        <f t="shared" ca="1" si="859"/>
        <v>43</v>
      </c>
      <c r="AD2080" s="205">
        <f t="shared" ca="1" si="846"/>
        <v>68.837209302325576</v>
      </c>
      <c r="AE2080" s="205">
        <f t="shared" ca="1" si="847"/>
        <v>18.837209302325576</v>
      </c>
      <c r="AF2080" s="205">
        <f t="shared" ca="1" si="860"/>
        <v>3.7674418604651154</v>
      </c>
      <c r="AG2080" s="205"/>
      <c r="AH2080" s="205"/>
      <c r="AI2080" s="205"/>
      <c r="AJ2080" s="205"/>
      <c r="AK2080" s="4"/>
      <c r="AL2080" s="4"/>
      <c r="AM2080" s="309">
        <f t="shared" ca="1" si="861"/>
        <v>16.63</v>
      </c>
      <c r="AN2080" s="309">
        <f t="shared" ca="1" si="862"/>
        <v>15.73</v>
      </c>
      <c r="AO2080" s="310">
        <f t="shared" ca="1" si="863"/>
        <v>0.47777777777777819</v>
      </c>
      <c r="AP2080" s="310" t="b">
        <f t="shared" ca="1" si="864"/>
        <v>0</v>
      </c>
      <c r="AQ2080" s="309">
        <f t="shared" ca="1" si="865"/>
        <v>0</v>
      </c>
      <c r="AR2080" s="205">
        <f t="shared" ca="1" si="848"/>
        <v>0</v>
      </c>
      <c r="AS2080" s="45" t="b">
        <f t="shared" ca="1" si="849"/>
        <v>0</v>
      </c>
      <c r="AT2080">
        <f t="shared" ca="1" si="850"/>
        <v>0</v>
      </c>
      <c r="AU2080" t="b">
        <f t="shared" ca="1" si="866"/>
        <v>0</v>
      </c>
      <c r="AV2080" t="b">
        <f t="shared" ca="1" si="867"/>
        <v>0</v>
      </c>
      <c r="AW2080" s="266" t="b">
        <f t="shared" ca="1" si="868"/>
        <v>0</v>
      </c>
      <c r="AX2080" s="266" t="b">
        <f t="shared" ca="1" si="869"/>
        <v>0</v>
      </c>
      <c r="AY2080" s="266" t="b">
        <f t="shared" ca="1" si="870"/>
        <v>0</v>
      </c>
    </row>
    <row r="2081" spans="1:51" x14ac:dyDescent="0.25">
      <c r="A2081">
        <v>2049</v>
      </c>
      <c r="B2081" s="163">
        <f ca="1">OFFSET(InputPriceData!B$15,CalculationsAndCharts!$A2081+$A$11,0,1,1)</f>
        <v>39038</v>
      </c>
      <c r="C2081" s="3">
        <f ca="1">OFFSET(InputPriceData!G$15,CalculationsAndCharts!$A2081+$A$11,IF($C$7,8,0),1,1)</f>
        <v>339500</v>
      </c>
      <c r="D2081" s="4">
        <f ca="1">OFFSET(InputPriceData!C$15,CalculationsAndCharts!$A2081+$A$11,IF($C$7,8,0),1,1)</f>
        <v>16.350000000000001</v>
      </c>
      <c r="E2081" s="4">
        <f ca="1">OFFSET(InputPriceData!D$15,CalculationsAndCharts!$A2081+$A$11,IF($C$7,8,0),1,1)</f>
        <v>16.350000000000001</v>
      </c>
      <c r="F2081" s="4">
        <f ca="1">OFFSET(InputPriceData!E$15,CalculationsAndCharts!$A2081+$A$11,IF($C$7,8,0),1,1)</f>
        <v>16.2</v>
      </c>
      <c r="G2081" s="4">
        <f ca="1">OFFSET(InputPriceData!F$15,CalculationsAndCharts!$A2081+$A$11,IF($C$7,8,0),1,1)</f>
        <v>16.27</v>
      </c>
      <c r="H2081" s="128"/>
      <c r="I2081" s="128"/>
      <c r="K2081" s="124"/>
      <c r="L2081" s="279"/>
      <c r="M2081" s="281"/>
      <c r="N2081" s="280"/>
      <c r="O2081" s="4"/>
      <c r="P2081" s="4"/>
      <c r="Q2081" s="3"/>
      <c r="S2081" s="309">
        <f t="shared" ca="1" si="851"/>
        <v>16.63</v>
      </c>
      <c r="T2081" s="309">
        <f t="shared" ca="1" si="852"/>
        <v>15.73</v>
      </c>
      <c r="U2081" s="310">
        <f t="shared" ref="U2081:U2144" ca="1" si="871">IFERROR((G2081- T2081)/(S2081-T2081),0)</f>
        <v>0.6</v>
      </c>
      <c r="V2081" s="310" t="b">
        <f t="shared" ca="1" si="853"/>
        <v>0</v>
      </c>
      <c r="W2081" s="3" t="b">
        <f t="shared" ca="1" si="854"/>
        <v>0</v>
      </c>
      <c r="X2081" s="3" t="str">
        <f t="shared" ca="1" si="855"/>
        <v/>
      </c>
      <c r="Y2081" s="3" t="str">
        <f t="shared" ref="Y2081:Y2144" ca="1" si="872">IF(W2081,IFERROR(100*(G2081-X2081)/X2081,0),"")</f>
        <v/>
      </c>
      <c r="Z2081" s="3" t="str">
        <f t="shared" ca="1" si="856"/>
        <v/>
      </c>
      <c r="AA2081" s="3" t="str">
        <f t="shared" ca="1" si="857"/>
        <v/>
      </c>
      <c r="AB2081" s="205">
        <f t="shared" ca="1" si="858"/>
        <v>2960</v>
      </c>
      <c r="AC2081" s="205">
        <f t="shared" ca="1" si="859"/>
        <v>43</v>
      </c>
      <c r="AD2081" s="205">
        <f t="shared" ref="AD2081:AD2144" ca="1" si="873">IFERROR(AB2081/AC2081,0)</f>
        <v>68.837209302325576</v>
      </c>
      <c r="AE2081" s="205">
        <f t="shared" ref="AE2081:AE2144" ca="1" si="874">IFERROR(AB2081/AC2081-50,0)</f>
        <v>18.837209302325576</v>
      </c>
      <c r="AF2081" s="205">
        <f t="shared" ca="1" si="860"/>
        <v>3.7674418604651154</v>
      </c>
      <c r="AG2081" s="205"/>
      <c r="AH2081" s="205"/>
      <c r="AI2081" s="205"/>
      <c r="AJ2081" s="205"/>
      <c r="AK2081" s="4"/>
      <c r="AL2081" s="4"/>
      <c r="AM2081" s="309">
        <f t="shared" ca="1" si="861"/>
        <v>16.63</v>
      </c>
      <c r="AN2081" s="309">
        <f t="shared" ca="1" si="862"/>
        <v>15.73</v>
      </c>
      <c r="AO2081" s="310">
        <f t="shared" ca="1" si="863"/>
        <v>0.6</v>
      </c>
      <c r="AP2081" s="310" t="b">
        <f t="shared" ca="1" si="864"/>
        <v>0</v>
      </c>
      <c r="AQ2081" s="309">
        <f t="shared" ca="1" si="865"/>
        <v>0</v>
      </c>
      <c r="AR2081" s="205">
        <f t="shared" ref="AR2081:AR2144" ca="1" si="875">IF(AND(NOT(AX2082),AW2081),D2081*(1-$E$22),IF(AX2081,AR2082,0))</f>
        <v>0</v>
      </c>
      <c r="AS2081" s="45" t="b">
        <f t="shared" ref="AS2081:AS2144" ca="1" si="876">AND(AX2081,F2081&lt;AR2081)</f>
        <v>0</v>
      </c>
      <c r="AT2081">
        <f t="shared" ref="AT2081:AT2144" ca="1" si="877">IF(AX2081,AT2082+1,0)</f>
        <v>0</v>
      </c>
      <c r="AU2081" t="b">
        <f t="shared" ca="1" si="866"/>
        <v>0</v>
      </c>
      <c r="AV2081" t="b">
        <f t="shared" ca="1" si="867"/>
        <v>0</v>
      </c>
      <c r="AW2081" s="266" t="b">
        <f t="shared" ca="1" si="868"/>
        <v>0</v>
      </c>
      <c r="AX2081" s="266" t="b">
        <f t="shared" ca="1" si="869"/>
        <v>0</v>
      </c>
      <c r="AY2081" s="266" t="b">
        <f t="shared" ca="1" si="870"/>
        <v>0</v>
      </c>
    </row>
    <row r="2082" spans="1:51" x14ac:dyDescent="0.25">
      <c r="A2082">
        <v>2050</v>
      </c>
      <c r="B2082" s="163">
        <f ca="1">OFFSET(InputPriceData!B$15,CalculationsAndCharts!$A2082+$A$11,0,1,1)</f>
        <v>39037</v>
      </c>
      <c r="C2082" s="3">
        <f ca="1">OFFSET(InputPriceData!G$15,CalculationsAndCharts!$A2082+$A$11,IF($C$7,8,0),1,1)</f>
        <v>158400</v>
      </c>
      <c r="D2082" s="4">
        <f ca="1">OFFSET(InputPriceData!C$15,CalculationsAndCharts!$A2082+$A$11,IF($C$7,8,0),1,1)</f>
        <v>16.399999999999999</v>
      </c>
      <c r="E2082" s="4">
        <f ca="1">OFFSET(InputPriceData!D$15,CalculationsAndCharts!$A2082+$A$11,IF($C$7,8,0),1,1)</f>
        <v>16.420000000000002</v>
      </c>
      <c r="F2082" s="4">
        <f ca="1">OFFSET(InputPriceData!E$15,CalculationsAndCharts!$A2082+$A$11,IF($C$7,8,0),1,1)</f>
        <v>16.23</v>
      </c>
      <c r="G2082" s="4">
        <f ca="1">OFFSET(InputPriceData!F$15,CalculationsAndCharts!$A2082+$A$11,IF($C$7,8,0),1,1)</f>
        <v>16.350000000000001</v>
      </c>
      <c r="H2082" s="128"/>
      <c r="I2082" s="128"/>
      <c r="K2082" s="124"/>
      <c r="L2082" s="279"/>
      <c r="M2082" s="281"/>
      <c r="N2082" s="280"/>
      <c r="O2082" s="4"/>
      <c r="P2082" s="4"/>
      <c r="Q2082" s="3"/>
      <c r="S2082" s="309">
        <f t="shared" ref="S2082:S2145" ca="1" si="878">MAX(OFFSET($G2082,0,0,$A$19,1))</f>
        <v>16.63</v>
      </c>
      <c r="T2082" s="309">
        <f t="shared" ref="T2082:T2145" ca="1" si="879">MIN(OFFSET($G2082,0,0,$A$19,1))</f>
        <v>15.73</v>
      </c>
      <c r="U2082" s="310">
        <f t="shared" ca="1" si="871"/>
        <v>0.6888888888888911</v>
      </c>
      <c r="V2082" s="310" t="b">
        <f t="shared" ref="V2082:V2145" ca="1" si="880">AND(U2082&lt;$A$20,U2083&gt;$A$20)</f>
        <v>0</v>
      </c>
      <c r="W2082" s="3" t="b">
        <f t="shared" ref="W2082:W2145" ca="1" si="881">OFFSET(V2082,($A$21-1),0,1,1)</f>
        <v>0</v>
      </c>
      <c r="X2082" s="3" t="str">
        <f t="shared" ref="X2082:X2145" ca="1" si="882">IF($W2082,OFFSET($G2082,$A$19-1,0,1,1),"")</f>
        <v/>
      </c>
      <c r="Y2082" s="3" t="str">
        <f t="shared" ca="1" si="872"/>
        <v/>
      </c>
      <c r="Z2082" s="3" t="str">
        <f t="shared" ref="Z2082:Z2145" ca="1" si="883">IF(W2082,IF(Y2082&lt;-10,10,IF(Y2082&gt;10,10,Y2082)),"")</f>
        <v/>
      </c>
      <c r="AA2082" s="3" t="str">
        <f t="shared" ref="AA2082:AA2145" ca="1" si="884">IF(W2082,INT(5*(Z2082+10)),"")</f>
        <v/>
      </c>
      <c r="AB2082" s="205">
        <f t="shared" ref="AB2082:AB2145" ca="1" si="885">IF(A2082&gt;$A$23,0,IF(W2082,AA2082,0))+AB2083</f>
        <v>2960</v>
      </c>
      <c r="AC2082" s="205">
        <f t="shared" ref="AC2082:AC2145" ca="1" si="886">IF(A2082&gt;$A$23,0,IF(W2082,1,0))+AC2083</f>
        <v>43</v>
      </c>
      <c r="AD2082" s="205">
        <f t="shared" ca="1" si="873"/>
        <v>68.837209302325576</v>
      </c>
      <c r="AE2082" s="205">
        <f t="shared" ca="1" si="874"/>
        <v>18.837209302325576</v>
      </c>
      <c r="AF2082" s="205">
        <f t="shared" ref="AF2082:AF2145" ca="1" si="887">AE2082*0.2</f>
        <v>3.7674418604651154</v>
      </c>
      <c r="AG2082" s="205"/>
      <c r="AH2082" s="205"/>
      <c r="AI2082" s="205"/>
      <c r="AJ2082" s="205"/>
      <c r="AK2082" s="4"/>
      <c r="AL2082" s="4"/>
      <c r="AM2082" s="309">
        <f t="shared" ref="AM2082:AM2145" ca="1" si="888">MAX(OFFSET($G2082,0,0,$E$19,1))</f>
        <v>16.63</v>
      </c>
      <c r="AN2082" s="309">
        <f t="shared" ref="AN2082:AN2145" ca="1" si="889">MIN(OFFSET($G2082,0,0,$E$19,1))</f>
        <v>15.73</v>
      </c>
      <c r="AO2082" s="310">
        <f t="shared" ref="AO2082:AO2145" ca="1" si="890">IFERROR(($G2082- AN2082)/(AM2082-AN2082),0)</f>
        <v>0.6888888888888911</v>
      </c>
      <c r="AP2082" s="310" t="b">
        <f t="shared" ref="AP2082:AP2145" ca="1" si="891">AND(AO2082&lt;$E$20,AO2083&gt;$E$20)</f>
        <v>0</v>
      </c>
      <c r="AQ2082" s="309">
        <f t="shared" ref="AQ2082:AQ2145" ca="1" si="892">IF(AND(NOT(AX2083),AW2082),D2082*($E$22),IF(AX2082,AQ2083,0))</f>
        <v>0</v>
      </c>
      <c r="AR2082" s="205">
        <f t="shared" ca="1" si="875"/>
        <v>0</v>
      </c>
      <c r="AS2082" s="45" t="b">
        <f t="shared" ca="1" si="876"/>
        <v>0</v>
      </c>
      <c r="AT2082">
        <f t="shared" ca="1" si="877"/>
        <v>0</v>
      </c>
      <c r="AU2082" t="b">
        <f t="shared" ref="AU2082:AU2145" ca="1" si="893">(AT2082&gt;=$E$21)</f>
        <v>0</v>
      </c>
      <c r="AV2082" t="b">
        <f t="shared" ref="AV2082:AV2145" ca="1" si="894">OR(AS2082,AU2082)</f>
        <v>0</v>
      </c>
      <c r="AW2082" s="266" t="b">
        <f t="shared" ref="AW2082:AW2145" ca="1" si="895">AND($AP2083,NOT(AX2083))</f>
        <v>0</v>
      </c>
      <c r="AX2082" s="266" t="b">
        <f t="shared" ref="AX2082:AX2145" ca="1" si="896">IF(AX2083,IF(AY2082,FALSE,AX2083),IF(AW2082,TRUE,AX2083))</f>
        <v>0</v>
      </c>
      <c r="AY2082" s="266" t="b">
        <f t="shared" ref="AY2082:AY2145" ca="1" si="897">AND(AX2083,AND(AV2083&lt;&gt;AV2084,AV2083))</f>
        <v>0</v>
      </c>
    </row>
    <row r="2083" spans="1:51" x14ac:dyDescent="0.25">
      <c r="A2083">
        <v>2051</v>
      </c>
      <c r="B2083" s="163">
        <f ca="1">OFFSET(InputPriceData!B$15,CalculationsAndCharts!$A2083+$A$11,0,1,1)</f>
        <v>39036</v>
      </c>
      <c r="C2083" s="3">
        <f ca="1">OFFSET(InputPriceData!G$15,CalculationsAndCharts!$A2083+$A$11,IF($C$7,8,0),1,1)</f>
        <v>176000</v>
      </c>
      <c r="D2083" s="4">
        <f ca="1">OFFSET(InputPriceData!C$15,CalculationsAndCharts!$A2083+$A$11,IF($C$7,8,0),1,1)</f>
        <v>16.25</v>
      </c>
      <c r="E2083" s="4">
        <f ca="1">OFFSET(InputPriceData!D$15,CalculationsAndCharts!$A2083+$A$11,IF($C$7,8,0),1,1)</f>
        <v>16.46</v>
      </c>
      <c r="F2083" s="4">
        <f ca="1">OFFSET(InputPriceData!E$15,CalculationsAndCharts!$A2083+$A$11,IF($C$7,8,0),1,1)</f>
        <v>16.22</v>
      </c>
      <c r="G2083" s="4">
        <f ca="1">OFFSET(InputPriceData!F$15,CalculationsAndCharts!$A2083+$A$11,IF($C$7,8,0),1,1)</f>
        <v>16.32</v>
      </c>
      <c r="H2083" s="128"/>
      <c r="I2083" s="128"/>
      <c r="K2083" s="124"/>
      <c r="L2083" s="279"/>
      <c r="M2083" s="281"/>
      <c r="N2083" s="280"/>
      <c r="O2083" s="4"/>
      <c r="P2083" s="4"/>
      <c r="Q2083" s="3"/>
      <c r="S2083" s="309">
        <f t="shared" ca="1" si="878"/>
        <v>16.63</v>
      </c>
      <c r="T2083" s="309">
        <f t="shared" ca="1" si="879"/>
        <v>15.73</v>
      </c>
      <c r="U2083" s="310">
        <f t="shared" ca="1" si="871"/>
        <v>0.65555555555555645</v>
      </c>
      <c r="V2083" s="310" t="b">
        <f t="shared" ca="1" si="880"/>
        <v>0</v>
      </c>
      <c r="W2083" s="3" t="b">
        <f t="shared" ca="1" si="881"/>
        <v>0</v>
      </c>
      <c r="X2083" s="3" t="str">
        <f t="shared" ca="1" si="882"/>
        <v/>
      </c>
      <c r="Y2083" s="3" t="str">
        <f t="shared" ca="1" si="872"/>
        <v/>
      </c>
      <c r="Z2083" s="3" t="str">
        <f t="shared" ca="1" si="883"/>
        <v/>
      </c>
      <c r="AA2083" s="3" t="str">
        <f t="shared" ca="1" si="884"/>
        <v/>
      </c>
      <c r="AB2083" s="205">
        <f t="shared" ca="1" si="885"/>
        <v>2960</v>
      </c>
      <c r="AC2083" s="205">
        <f t="shared" ca="1" si="886"/>
        <v>43</v>
      </c>
      <c r="AD2083" s="205">
        <f t="shared" ca="1" si="873"/>
        <v>68.837209302325576</v>
      </c>
      <c r="AE2083" s="205">
        <f t="shared" ca="1" si="874"/>
        <v>18.837209302325576</v>
      </c>
      <c r="AF2083" s="205">
        <f t="shared" ca="1" si="887"/>
        <v>3.7674418604651154</v>
      </c>
      <c r="AG2083" s="205"/>
      <c r="AH2083" s="205"/>
      <c r="AI2083" s="205"/>
      <c r="AJ2083" s="205"/>
      <c r="AK2083" s="4"/>
      <c r="AL2083" s="4"/>
      <c r="AM2083" s="309">
        <f t="shared" ca="1" si="888"/>
        <v>16.63</v>
      </c>
      <c r="AN2083" s="309">
        <f t="shared" ca="1" si="889"/>
        <v>15.73</v>
      </c>
      <c r="AO2083" s="310">
        <f t="shared" ca="1" si="890"/>
        <v>0.65555555555555645</v>
      </c>
      <c r="AP2083" s="310" t="b">
        <f t="shared" ca="1" si="891"/>
        <v>0</v>
      </c>
      <c r="AQ2083" s="309">
        <f t="shared" ca="1" si="892"/>
        <v>0</v>
      </c>
      <c r="AR2083" s="205">
        <f t="shared" ca="1" si="875"/>
        <v>0</v>
      </c>
      <c r="AS2083" s="45" t="b">
        <f t="shared" ca="1" si="876"/>
        <v>0</v>
      </c>
      <c r="AT2083">
        <f t="shared" ca="1" si="877"/>
        <v>0</v>
      </c>
      <c r="AU2083" t="b">
        <f t="shared" ca="1" si="893"/>
        <v>0</v>
      </c>
      <c r="AV2083" t="b">
        <f t="shared" ca="1" si="894"/>
        <v>0</v>
      </c>
      <c r="AW2083" s="266" t="b">
        <f t="shared" ca="1" si="895"/>
        <v>0</v>
      </c>
      <c r="AX2083" s="266" t="b">
        <f t="shared" ca="1" si="896"/>
        <v>0</v>
      </c>
      <c r="AY2083" s="266" t="b">
        <f t="shared" ca="1" si="897"/>
        <v>1</v>
      </c>
    </row>
    <row r="2084" spans="1:51" x14ac:dyDescent="0.25">
      <c r="A2084">
        <v>2052</v>
      </c>
      <c r="B2084" s="163">
        <f ca="1">OFFSET(InputPriceData!B$15,CalculationsAndCharts!$A2084+$A$11,0,1,1)</f>
        <v>39035</v>
      </c>
      <c r="C2084" s="3">
        <f ca="1">OFFSET(InputPriceData!G$15,CalculationsAndCharts!$A2084+$A$11,IF($C$7,8,0),1,1)</f>
        <v>354400</v>
      </c>
      <c r="D2084" s="4">
        <f ca="1">OFFSET(InputPriceData!C$15,CalculationsAndCharts!$A2084+$A$11,IF($C$7,8,0),1,1)</f>
        <v>16.07</v>
      </c>
      <c r="E2084" s="4">
        <f ca="1">OFFSET(InputPriceData!D$15,CalculationsAndCharts!$A2084+$A$11,IF($C$7,8,0),1,1)</f>
        <v>16.25</v>
      </c>
      <c r="F2084" s="4">
        <f ca="1">OFFSET(InputPriceData!E$15,CalculationsAndCharts!$A2084+$A$11,IF($C$7,8,0),1,1)</f>
        <v>15.86</v>
      </c>
      <c r="G2084" s="4">
        <f ca="1">OFFSET(InputPriceData!F$15,CalculationsAndCharts!$A2084+$A$11,IF($C$7,8,0),1,1)</f>
        <v>16.2</v>
      </c>
      <c r="H2084" s="128"/>
      <c r="I2084" s="128"/>
      <c r="K2084" s="124"/>
      <c r="L2084" s="279"/>
      <c r="M2084" s="281"/>
      <c r="N2084" s="280"/>
      <c r="O2084" s="4"/>
      <c r="P2084" s="4"/>
      <c r="Q2084" s="3"/>
      <c r="S2084" s="309">
        <f t="shared" ca="1" si="878"/>
        <v>16.670000000000002</v>
      </c>
      <c r="T2084" s="309">
        <f t="shared" ca="1" si="879"/>
        <v>15.73</v>
      </c>
      <c r="U2084" s="310">
        <f t="shared" ca="1" si="871"/>
        <v>0.49999999999999811</v>
      </c>
      <c r="V2084" s="310" t="b">
        <f t="shared" ca="1" si="880"/>
        <v>0</v>
      </c>
      <c r="W2084" s="3" t="b">
        <f t="shared" ca="1" si="881"/>
        <v>0</v>
      </c>
      <c r="X2084" s="3" t="str">
        <f t="shared" ca="1" si="882"/>
        <v/>
      </c>
      <c r="Y2084" s="3" t="str">
        <f t="shared" ca="1" si="872"/>
        <v/>
      </c>
      <c r="Z2084" s="3" t="str">
        <f t="shared" ca="1" si="883"/>
        <v/>
      </c>
      <c r="AA2084" s="3" t="str">
        <f t="shared" ca="1" si="884"/>
        <v/>
      </c>
      <c r="AB2084" s="205">
        <f t="shared" ca="1" si="885"/>
        <v>2960</v>
      </c>
      <c r="AC2084" s="205">
        <f t="shared" ca="1" si="886"/>
        <v>43</v>
      </c>
      <c r="AD2084" s="205">
        <f t="shared" ca="1" si="873"/>
        <v>68.837209302325576</v>
      </c>
      <c r="AE2084" s="205">
        <f t="shared" ca="1" si="874"/>
        <v>18.837209302325576</v>
      </c>
      <c r="AF2084" s="205">
        <f t="shared" ca="1" si="887"/>
        <v>3.7674418604651154</v>
      </c>
      <c r="AG2084" s="205"/>
      <c r="AH2084" s="205"/>
      <c r="AI2084" s="205"/>
      <c r="AJ2084" s="205"/>
      <c r="AK2084" s="4"/>
      <c r="AL2084" s="4"/>
      <c r="AM2084" s="309">
        <f t="shared" ca="1" si="888"/>
        <v>16.63</v>
      </c>
      <c r="AN2084" s="309">
        <f t="shared" ca="1" si="889"/>
        <v>15.73</v>
      </c>
      <c r="AO2084" s="310">
        <f t="shared" ca="1" si="890"/>
        <v>0.52222222222222181</v>
      </c>
      <c r="AP2084" s="310" t="b">
        <f t="shared" ca="1" si="891"/>
        <v>0</v>
      </c>
      <c r="AQ2084" s="309">
        <f t="shared" ca="1" si="892"/>
        <v>0.47699999999999998</v>
      </c>
      <c r="AR2084" s="205">
        <f t="shared" ca="1" si="875"/>
        <v>15.423</v>
      </c>
      <c r="AS2084" s="45" t="b">
        <f t="shared" ca="1" si="876"/>
        <v>0</v>
      </c>
      <c r="AT2084">
        <f t="shared" ca="1" si="877"/>
        <v>9</v>
      </c>
      <c r="AU2084" t="b">
        <f t="shared" ca="1" si="893"/>
        <v>1</v>
      </c>
      <c r="AV2084" t="b">
        <f t="shared" ca="1" si="894"/>
        <v>1</v>
      </c>
      <c r="AW2084" s="266" t="b">
        <f t="shared" ca="1" si="895"/>
        <v>0</v>
      </c>
      <c r="AX2084" s="266" t="b">
        <f t="shared" ca="1" si="896"/>
        <v>1</v>
      </c>
      <c r="AY2084" s="266" t="b">
        <f t="shared" ca="1" si="897"/>
        <v>0</v>
      </c>
    </row>
    <row r="2085" spans="1:51" x14ac:dyDescent="0.25">
      <c r="A2085">
        <v>2053</v>
      </c>
      <c r="B2085" s="163">
        <f ca="1">OFFSET(InputPriceData!B$15,CalculationsAndCharts!$A2085+$A$11,0,1,1)</f>
        <v>39034</v>
      </c>
      <c r="C2085" s="3">
        <f ca="1">OFFSET(InputPriceData!G$15,CalculationsAndCharts!$A2085+$A$11,IF($C$7,8,0),1,1)</f>
        <v>307900</v>
      </c>
      <c r="D2085" s="4">
        <f ca="1">OFFSET(InputPriceData!C$15,CalculationsAndCharts!$A2085+$A$11,IF($C$7,8,0),1,1)</f>
        <v>16.059999999999999</v>
      </c>
      <c r="E2085" s="4">
        <f ca="1">OFFSET(InputPriceData!D$15,CalculationsAndCharts!$A2085+$A$11,IF($C$7,8,0),1,1)</f>
        <v>16.100000000000001</v>
      </c>
      <c r="F2085" s="4">
        <f ca="1">OFFSET(InputPriceData!E$15,CalculationsAndCharts!$A2085+$A$11,IF($C$7,8,0),1,1)</f>
        <v>15.95</v>
      </c>
      <c r="G2085" s="4">
        <f ca="1">OFFSET(InputPriceData!F$15,CalculationsAndCharts!$A2085+$A$11,IF($C$7,8,0),1,1)</f>
        <v>16.02</v>
      </c>
      <c r="H2085" s="128"/>
      <c r="I2085" s="128"/>
      <c r="K2085" s="124"/>
      <c r="L2085" s="279"/>
      <c r="M2085" s="281"/>
      <c r="N2085" s="280"/>
      <c r="O2085" s="4"/>
      <c r="P2085" s="4"/>
      <c r="Q2085" s="3"/>
      <c r="S2085" s="309">
        <f t="shared" ca="1" si="878"/>
        <v>16.739999999999998</v>
      </c>
      <c r="T2085" s="309">
        <f t="shared" ca="1" si="879"/>
        <v>15.73</v>
      </c>
      <c r="U2085" s="310">
        <f t="shared" ca="1" si="871"/>
        <v>0.28712871287128683</v>
      </c>
      <c r="V2085" s="310" t="b">
        <f t="shared" ca="1" si="880"/>
        <v>0</v>
      </c>
      <c r="W2085" s="3" t="b">
        <f t="shared" ca="1" si="881"/>
        <v>0</v>
      </c>
      <c r="X2085" s="3" t="str">
        <f t="shared" ca="1" si="882"/>
        <v/>
      </c>
      <c r="Y2085" s="3" t="str">
        <f t="shared" ca="1" si="872"/>
        <v/>
      </c>
      <c r="Z2085" s="3" t="str">
        <f t="shared" ca="1" si="883"/>
        <v/>
      </c>
      <c r="AA2085" s="3" t="str">
        <f t="shared" ca="1" si="884"/>
        <v/>
      </c>
      <c r="AB2085" s="205">
        <f t="shared" ca="1" si="885"/>
        <v>2960</v>
      </c>
      <c r="AC2085" s="205">
        <f t="shared" ca="1" si="886"/>
        <v>43</v>
      </c>
      <c r="AD2085" s="205">
        <f t="shared" ca="1" si="873"/>
        <v>68.837209302325576</v>
      </c>
      <c r="AE2085" s="205">
        <f t="shared" ca="1" si="874"/>
        <v>18.837209302325576</v>
      </c>
      <c r="AF2085" s="205">
        <f t="shared" ca="1" si="887"/>
        <v>3.7674418604651154</v>
      </c>
      <c r="AG2085" s="205"/>
      <c r="AH2085" s="205"/>
      <c r="AI2085" s="205"/>
      <c r="AJ2085" s="205"/>
      <c r="AK2085" s="4"/>
      <c r="AL2085" s="4"/>
      <c r="AM2085" s="309">
        <f t="shared" ca="1" si="888"/>
        <v>16.63</v>
      </c>
      <c r="AN2085" s="309">
        <f t="shared" ca="1" si="889"/>
        <v>15.73</v>
      </c>
      <c r="AO2085" s="310">
        <f t="shared" ca="1" si="890"/>
        <v>0.3222222222222218</v>
      </c>
      <c r="AP2085" s="310" t="b">
        <f t="shared" ca="1" si="891"/>
        <v>0</v>
      </c>
      <c r="AQ2085" s="309">
        <f t="shared" ca="1" si="892"/>
        <v>0.47699999999999998</v>
      </c>
      <c r="AR2085" s="205">
        <f t="shared" ca="1" si="875"/>
        <v>15.423</v>
      </c>
      <c r="AS2085" s="45" t="b">
        <f t="shared" ca="1" si="876"/>
        <v>0</v>
      </c>
      <c r="AT2085">
        <f t="shared" ca="1" si="877"/>
        <v>8</v>
      </c>
      <c r="AU2085" t="b">
        <f t="shared" ca="1" si="893"/>
        <v>0</v>
      </c>
      <c r="AV2085" t="b">
        <f t="shared" ca="1" si="894"/>
        <v>0</v>
      </c>
      <c r="AW2085" s="266" t="b">
        <f t="shared" ca="1" si="895"/>
        <v>0</v>
      </c>
      <c r="AX2085" s="266" t="b">
        <f t="shared" ca="1" si="896"/>
        <v>1</v>
      </c>
      <c r="AY2085" s="266" t="b">
        <f t="shared" ca="1" si="897"/>
        <v>0</v>
      </c>
    </row>
    <row r="2086" spans="1:51" x14ac:dyDescent="0.25">
      <c r="A2086">
        <v>2054</v>
      </c>
      <c r="B2086" s="163">
        <f ca="1">OFFSET(InputPriceData!B$15,CalculationsAndCharts!$A2086+$A$11,0,1,1)</f>
        <v>39031</v>
      </c>
      <c r="C2086" s="3">
        <f ca="1">OFFSET(InputPriceData!G$15,CalculationsAndCharts!$A2086+$A$11,IF($C$7,8,0),1,1)</f>
        <v>326600</v>
      </c>
      <c r="D2086" s="4">
        <f ca="1">OFFSET(InputPriceData!C$15,CalculationsAndCharts!$A2086+$A$11,IF($C$7,8,0),1,1)</f>
        <v>15.8</v>
      </c>
      <c r="E2086" s="4">
        <f ca="1">OFFSET(InputPriceData!D$15,CalculationsAndCharts!$A2086+$A$11,IF($C$7,8,0),1,1)</f>
        <v>16.12</v>
      </c>
      <c r="F2086" s="4">
        <f ca="1">OFFSET(InputPriceData!E$15,CalculationsAndCharts!$A2086+$A$11,IF($C$7,8,0),1,1)</f>
        <v>15.8</v>
      </c>
      <c r="G2086" s="4">
        <f ca="1">OFFSET(InputPriceData!F$15,CalculationsAndCharts!$A2086+$A$11,IF($C$7,8,0),1,1)</f>
        <v>16.05</v>
      </c>
      <c r="H2086" s="128"/>
      <c r="I2086" s="128"/>
      <c r="K2086" s="124"/>
      <c r="L2086" s="279"/>
      <c r="M2086" s="281"/>
      <c r="N2086" s="280"/>
      <c r="O2086" s="4"/>
      <c r="P2086" s="4"/>
      <c r="Q2086" s="3"/>
      <c r="S2086" s="309">
        <f t="shared" ca="1" si="878"/>
        <v>16.739999999999998</v>
      </c>
      <c r="T2086" s="309">
        <f t="shared" ca="1" si="879"/>
        <v>15.73</v>
      </c>
      <c r="U2086" s="310">
        <f t="shared" ca="1" si="871"/>
        <v>0.31683168316831772</v>
      </c>
      <c r="V2086" s="310" t="b">
        <f t="shared" ca="1" si="880"/>
        <v>0</v>
      </c>
      <c r="W2086" s="3" t="b">
        <f t="shared" ca="1" si="881"/>
        <v>0</v>
      </c>
      <c r="X2086" s="3" t="str">
        <f t="shared" ca="1" si="882"/>
        <v/>
      </c>
      <c r="Y2086" s="3" t="str">
        <f t="shared" ca="1" si="872"/>
        <v/>
      </c>
      <c r="Z2086" s="3" t="str">
        <f t="shared" ca="1" si="883"/>
        <v/>
      </c>
      <c r="AA2086" s="3" t="str">
        <f t="shared" ca="1" si="884"/>
        <v/>
      </c>
      <c r="AB2086" s="205">
        <f t="shared" ca="1" si="885"/>
        <v>2960</v>
      </c>
      <c r="AC2086" s="205">
        <f t="shared" ca="1" si="886"/>
        <v>43</v>
      </c>
      <c r="AD2086" s="205">
        <f t="shared" ca="1" si="873"/>
        <v>68.837209302325576</v>
      </c>
      <c r="AE2086" s="205">
        <f t="shared" ca="1" si="874"/>
        <v>18.837209302325576</v>
      </c>
      <c r="AF2086" s="205">
        <f t="shared" ca="1" si="887"/>
        <v>3.7674418604651154</v>
      </c>
      <c r="AG2086" s="205"/>
      <c r="AH2086" s="205"/>
      <c r="AI2086" s="205"/>
      <c r="AJ2086" s="205"/>
      <c r="AK2086" s="4"/>
      <c r="AL2086" s="4"/>
      <c r="AM2086" s="309">
        <f t="shared" ca="1" si="888"/>
        <v>16.670000000000002</v>
      </c>
      <c r="AN2086" s="309">
        <f t="shared" ca="1" si="889"/>
        <v>15.73</v>
      </c>
      <c r="AO2086" s="310">
        <f t="shared" ca="1" si="890"/>
        <v>0.34042553191489344</v>
      </c>
      <c r="AP2086" s="310" t="b">
        <f t="shared" ca="1" si="891"/>
        <v>0</v>
      </c>
      <c r="AQ2086" s="309">
        <f t="shared" ca="1" si="892"/>
        <v>0.47699999999999998</v>
      </c>
      <c r="AR2086" s="205">
        <f t="shared" ca="1" si="875"/>
        <v>15.423</v>
      </c>
      <c r="AS2086" s="45" t="b">
        <f t="shared" ca="1" si="876"/>
        <v>0</v>
      </c>
      <c r="AT2086">
        <f t="shared" ca="1" si="877"/>
        <v>7</v>
      </c>
      <c r="AU2086" t="b">
        <f t="shared" ca="1" si="893"/>
        <v>0</v>
      </c>
      <c r="AV2086" t="b">
        <f t="shared" ca="1" si="894"/>
        <v>0</v>
      </c>
      <c r="AW2086" s="266" t="b">
        <f t="shared" ca="1" si="895"/>
        <v>0</v>
      </c>
      <c r="AX2086" s="266" t="b">
        <f t="shared" ca="1" si="896"/>
        <v>1</v>
      </c>
      <c r="AY2086" s="266" t="b">
        <f t="shared" ca="1" si="897"/>
        <v>0</v>
      </c>
    </row>
    <row r="2087" spans="1:51" x14ac:dyDescent="0.25">
      <c r="A2087">
        <v>2055</v>
      </c>
      <c r="B2087" s="163">
        <f ca="1">OFFSET(InputPriceData!B$15,CalculationsAndCharts!$A2087+$A$11,0,1,1)</f>
        <v>39030</v>
      </c>
      <c r="C2087" s="3">
        <f ca="1">OFFSET(InputPriceData!G$15,CalculationsAndCharts!$A2087+$A$11,IF($C$7,8,0),1,1)</f>
        <v>442600</v>
      </c>
      <c r="D2087" s="4">
        <f ca="1">OFFSET(InputPriceData!C$15,CalculationsAndCharts!$A2087+$A$11,IF($C$7,8,0),1,1)</f>
        <v>16.14</v>
      </c>
      <c r="E2087" s="4">
        <f ca="1">OFFSET(InputPriceData!D$15,CalculationsAndCharts!$A2087+$A$11,IF($C$7,8,0),1,1)</f>
        <v>16.14</v>
      </c>
      <c r="F2087" s="4">
        <f ca="1">OFFSET(InputPriceData!E$15,CalculationsAndCharts!$A2087+$A$11,IF($C$7,8,0),1,1)</f>
        <v>15.76</v>
      </c>
      <c r="G2087" s="4">
        <f ca="1">OFFSET(InputPriceData!F$15,CalculationsAndCharts!$A2087+$A$11,IF($C$7,8,0),1,1)</f>
        <v>15.8</v>
      </c>
      <c r="H2087" s="128"/>
      <c r="I2087" s="128"/>
      <c r="K2087" s="124"/>
      <c r="L2087" s="279"/>
      <c r="M2087" s="281"/>
      <c r="N2087" s="280"/>
      <c r="O2087" s="4"/>
      <c r="P2087" s="4"/>
      <c r="Q2087" s="3"/>
      <c r="S2087" s="309">
        <f t="shared" ca="1" si="878"/>
        <v>16.8</v>
      </c>
      <c r="T2087" s="309">
        <f t="shared" ca="1" si="879"/>
        <v>15.73</v>
      </c>
      <c r="U2087" s="310">
        <f t="shared" ca="1" si="871"/>
        <v>6.5420560747663795E-2</v>
      </c>
      <c r="V2087" s="310" t="b">
        <f t="shared" ca="1" si="880"/>
        <v>1</v>
      </c>
      <c r="W2087" s="3" t="b">
        <f t="shared" ca="1" si="881"/>
        <v>0</v>
      </c>
      <c r="X2087" s="3" t="str">
        <f t="shared" ca="1" si="882"/>
        <v/>
      </c>
      <c r="Y2087" s="3" t="str">
        <f t="shared" ca="1" si="872"/>
        <v/>
      </c>
      <c r="Z2087" s="3" t="str">
        <f t="shared" ca="1" si="883"/>
        <v/>
      </c>
      <c r="AA2087" s="3" t="str">
        <f t="shared" ca="1" si="884"/>
        <v/>
      </c>
      <c r="AB2087" s="205">
        <f t="shared" ca="1" si="885"/>
        <v>2960</v>
      </c>
      <c r="AC2087" s="205">
        <f t="shared" ca="1" si="886"/>
        <v>43</v>
      </c>
      <c r="AD2087" s="205">
        <f t="shared" ca="1" si="873"/>
        <v>68.837209302325576</v>
      </c>
      <c r="AE2087" s="205">
        <f t="shared" ca="1" si="874"/>
        <v>18.837209302325576</v>
      </c>
      <c r="AF2087" s="205">
        <f t="shared" ca="1" si="887"/>
        <v>3.7674418604651154</v>
      </c>
      <c r="AG2087" s="205"/>
      <c r="AH2087" s="205"/>
      <c r="AI2087" s="205"/>
      <c r="AJ2087" s="205"/>
      <c r="AK2087" s="4"/>
      <c r="AL2087" s="4"/>
      <c r="AM2087" s="309">
        <f t="shared" ca="1" si="888"/>
        <v>16.739999999999998</v>
      </c>
      <c r="AN2087" s="309">
        <f t="shared" ca="1" si="889"/>
        <v>15.73</v>
      </c>
      <c r="AO2087" s="310">
        <f t="shared" ca="1" si="890"/>
        <v>6.9306930693069729E-2</v>
      </c>
      <c r="AP2087" s="310" t="b">
        <f t="shared" ca="1" si="891"/>
        <v>1</v>
      </c>
      <c r="AQ2087" s="309">
        <f t="shared" ca="1" si="892"/>
        <v>0.47699999999999998</v>
      </c>
      <c r="AR2087" s="205">
        <f t="shared" ca="1" si="875"/>
        <v>15.423</v>
      </c>
      <c r="AS2087" s="45" t="b">
        <f t="shared" ca="1" si="876"/>
        <v>0</v>
      </c>
      <c r="AT2087">
        <f t="shared" ca="1" si="877"/>
        <v>6</v>
      </c>
      <c r="AU2087" t="b">
        <f t="shared" ca="1" si="893"/>
        <v>0</v>
      </c>
      <c r="AV2087" t="b">
        <f t="shared" ca="1" si="894"/>
        <v>0</v>
      </c>
      <c r="AW2087" s="266" t="b">
        <f t="shared" ca="1" si="895"/>
        <v>0</v>
      </c>
      <c r="AX2087" s="266" t="b">
        <f t="shared" ca="1" si="896"/>
        <v>1</v>
      </c>
      <c r="AY2087" s="266" t="b">
        <f t="shared" ca="1" si="897"/>
        <v>0</v>
      </c>
    </row>
    <row r="2088" spans="1:51" x14ac:dyDescent="0.25">
      <c r="A2088">
        <v>2056</v>
      </c>
      <c r="B2088" s="163">
        <f ca="1">OFFSET(InputPriceData!B$15,CalculationsAndCharts!$A2088+$A$11,0,1,1)</f>
        <v>39029</v>
      </c>
      <c r="C2088" s="3">
        <f ca="1">OFFSET(InputPriceData!G$15,CalculationsAndCharts!$A2088+$A$11,IF($C$7,8,0),1,1)</f>
        <v>301100</v>
      </c>
      <c r="D2088" s="4">
        <f ca="1">OFFSET(InputPriceData!C$15,CalculationsAndCharts!$A2088+$A$11,IF($C$7,8,0),1,1)</f>
        <v>15.8</v>
      </c>
      <c r="E2088" s="4">
        <f ca="1">OFFSET(InputPriceData!D$15,CalculationsAndCharts!$A2088+$A$11,IF($C$7,8,0),1,1)</f>
        <v>16.14</v>
      </c>
      <c r="F2088" s="4">
        <f ca="1">OFFSET(InputPriceData!E$15,CalculationsAndCharts!$A2088+$A$11,IF($C$7,8,0),1,1)</f>
        <v>15.63</v>
      </c>
      <c r="G2088" s="4">
        <f ca="1">OFFSET(InputPriceData!F$15,CalculationsAndCharts!$A2088+$A$11,IF($C$7,8,0),1,1)</f>
        <v>16.12</v>
      </c>
      <c r="H2088" s="128"/>
      <c r="I2088" s="128"/>
      <c r="K2088" s="124"/>
      <c r="L2088" s="279"/>
      <c r="M2088" s="281"/>
      <c r="N2088" s="280"/>
      <c r="O2088" s="4"/>
      <c r="P2088" s="4"/>
      <c r="Q2088" s="3"/>
      <c r="S2088" s="309">
        <f t="shared" ca="1" si="878"/>
        <v>17.649999999999999</v>
      </c>
      <c r="T2088" s="309">
        <f t="shared" ca="1" si="879"/>
        <v>15.73</v>
      </c>
      <c r="U2088" s="310">
        <f t="shared" ca="1" si="871"/>
        <v>0.2031250000000005</v>
      </c>
      <c r="V2088" s="310" t="b">
        <f t="shared" ca="1" si="880"/>
        <v>0</v>
      </c>
      <c r="W2088" s="3" t="b">
        <f t="shared" ca="1" si="881"/>
        <v>0</v>
      </c>
      <c r="X2088" s="3" t="str">
        <f t="shared" ca="1" si="882"/>
        <v/>
      </c>
      <c r="Y2088" s="3" t="str">
        <f t="shared" ca="1" si="872"/>
        <v/>
      </c>
      <c r="Z2088" s="3" t="str">
        <f t="shared" ca="1" si="883"/>
        <v/>
      </c>
      <c r="AA2088" s="3" t="str">
        <f t="shared" ca="1" si="884"/>
        <v/>
      </c>
      <c r="AB2088" s="205">
        <f t="shared" ca="1" si="885"/>
        <v>2960</v>
      </c>
      <c r="AC2088" s="205">
        <f t="shared" ca="1" si="886"/>
        <v>43</v>
      </c>
      <c r="AD2088" s="205">
        <f t="shared" ca="1" si="873"/>
        <v>68.837209302325576</v>
      </c>
      <c r="AE2088" s="205">
        <f t="shared" ca="1" si="874"/>
        <v>18.837209302325576</v>
      </c>
      <c r="AF2088" s="205">
        <f t="shared" ca="1" si="887"/>
        <v>3.7674418604651154</v>
      </c>
      <c r="AG2088" s="205"/>
      <c r="AH2088" s="205"/>
      <c r="AI2088" s="205"/>
      <c r="AJ2088" s="205"/>
      <c r="AK2088" s="4"/>
      <c r="AL2088" s="4"/>
      <c r="AM2088" s="309">
        <f t="shared" ca="1" si="888"/>
        <v>16.739999999999998</v>
      </c>
      <c r="AN2088" s="309">
        <f t="shared" ca="1" si="889"/>
        <v>15.73</v>
      </c>
      <c r="AO2088" s="310">
        <f t="shared" ca="1" si="890"/>
        <v>0.38613861386138748</v>
      </c>
      <c r="AP2088" s="310" t="b">
        <f t="shared" ca="1" si="891"/>
        <v>0</v>
      </c>
      <c r="AQ2088" s="309">
        <f t="shared" ca="1" si="892"/>
        <v>0.47699999999999998</v>
      </c>
      <c r="AR2088" s="205">
        <f t="shared" ca="1" si="875"/>
        <v>15.423</v>
      </c>
      <c r="AS2088" s="45" t="b">
        <f t="shared" ca="1" si="876"/>
        <v>0</v>
      </c>
      <c r="AT2088">
        <f t="shared" ca="1" si="877"/>
        <v>5</v>
      </c>
      <c r="AU2088" t="b">
        <f t="shared" ca="1" si="893"/>
        <v>0</v>
      </c>
      <c r="AV2088" t="b">
        <f t="shared" ca="1" si="894"/>
        <v>0</v>
      </c>
      <c r="AW2088" s="266" t="b">
        <f t="shared" ca="1" si="895"/>
        <v>0</v>
      </c>
      <c r="AX2088" s="266" t="b">
        <f t="shared" ca="1" si="896"/>
        <v>1</v>
      </c>
      <c r="AY2088" s="266" t="b">
        <f t="shared" ca="1" si="897"/>
        <v>0</v>
      </c>
    </row>
    <row r="2089" spans="1:51" x14ac:dyDescent="0.25">
      <c r="A2089">
        <v>2057</v>
      </c>
      <c r="B2089" s="163">
        <f ca="1">OFFSET(InputPriceData!B$15,CalculationsAndCharts!$A2089+$A$11,0,1,1)</f>
        <v>39028</v>
      </c>
      <c r="C2089" s="3">
        <f ca="1">OFFSET(InputPriceData!G$15,CalculationsAndCharts!$A2089+$A$11,IF($C$7,8,0),1,1)</f>
        <v>542000</v>
      </c>
      <c r="D2089" s="4">
        <f ca="1">OFFSET(InputPriceData!C$15,CalculationsAndCharts!$A2089+$A$11,IF($C$7,8,0),1,1)</f>
        <v>16.149999999999999</v>
      </c>
      <c r="E2089" s="4">
        <f ca="1">OFFSET(InputPriceData!D$15,CalculationsAndCharts!$A2089+$A$11,IF($C$7,8,0),1,1)</f>
        <v>16.170000000000002</v>
      </c>
      <c r="F2089" s="4">
        <f ca="1">OFFSET(InputPriceData!E$15,CalculationsAndCharts!$A2089+$A$11,IF($C$7,8,0),1,1)</f>
        <v>15.82</v>
      </c>
      <c r="G2089" s="4">
        <f ca="1">OFFSET(InputPriceData!F$15,CalculationsAndCharts!$A2089+$A$11,IF($C$7,8,0),1,1)</f>
        <v>15.85</v>
      </c>
      <c r="H2089" s="128"/>
      <c r="I2089" s="128"/>
      <c r="K2089" s="124"/>
      <c r="L2089" s="279"/>
      <c r="M2089" s="281"/>
      <c r="N2089" s="280"/>
      <c r="O2089" s="4"/>
      <c r="P2089" s="4"/>
      <c r="Q2089" s="3"/>
      <c r="S2089" s="309">
        <f t="shared" ca="1" si="878"/>
        <v>17.649999999999999</v>
      </c>
      <c r="T2089" s="309">
        <f t="shared" ca="1" si="879"/>
        <v>15.73</v>
      </c>
      <c r="U2089" s="310">
        <f t="shared" ca="1" si="871"/>
        <v>6.2499999999999653E-2</v>
      </c>
      <c r="V2089" s="310" t="b">
        <f t="shared" ca="1" si="880"/>
        <v>1</v>
      </c>
      <c r="W2089" s="3" t="b">
        <f t="shared" ca="1" si="881"/>
        <v>0</v>
      </c>
      <c r="X2089" s="3" t="str">
        <f t="shared" ca="1" si="882"/>
        <v/>
      </c>
      <c r="Y2089" s="3" t="str">
        <f t="shared" ca="1" si="872"/>
        <v/>
      </c>
      <c r="Z2089" s="3" t="str">
        <f t="shared" ca="1" si="883"/>
        <v/>
      </c>
      <c r="AA2089" s="3" t="str">
        <f t="shared" ca="1" si="884"/>
        <v/>
      </c>
      <c r="AB2089" s="205">
        <f t="shared" ca="1" si="885"/>
        <v>2960</v>
      </c>
      <c r="AC2089" s="205">
        <f t="shared" ca="1" si="886"/>
        <v>43</v>
      </c>
      <c r="AD2089" s="205">
        <f t="shared" ca="1" si="873"/>
        <v>68.837209302325576</v>
      </c>
      <c r="AE2089" s="205">
        <f t="shared" ca="1" si="874"/>
        <v>18.837209302325576</v>
      </c>
      <c r="AF2089" s="205">
        <f t="shared" ca="1" si="887"/>
        <v>3.7674418604651154</v>
      </c>
      <c r="AG2089" s="205"/>
      <c r="AH2089" s="205"/>
      <c r="AI2089" s="205"/>
      <c r="AJ2089" s="205"/>
      <c r="AK2089" s="4"/>
      <c r="AL2089" s="4"/>
      <c r="AM2089" s="309">
        <f t="shared" ca="1" si="888"/>
        <v>16.8</v>
      </c>
      <c r="AN2089" s="309">
        <f t="shared" ca="1" si="889"/>
        <v>15.73</v>
      </c>
      <c r="AO2089" s="310">
        <f t="shared" ca="1" si="890"/>
        <v>0.11214953271027961</v>
      </c>
      <c r="AP2089" s="310" t="b">
        <f t="shared" ca="1" si="891"/>
        <v>0</v>
      </c>
      <c r="AQ2089" s="309">
        <f t="shared" ca="1" si="892"/>
        <v>0.47699999999999998</v>
      </c>
      <c r="AR2089" s="205">
        <f t="shared" ca="1" si="875"/>
        <v>15.423</v>
      </c>
      <c r="AS2089" s="45" t="b">
        <f t="shared" ca="1" si="876"/>
        <v>0</v>
      </c>
      <c r="AT2089">
        <f t="shared" ca="1" si="877"/>
        <v>4</v>
      </c>
      <c r="AU2089" t="b">
        <f t="shared" ca="1" si="893"/>
        <v>0</v>
      </c>
      <c r="AV2089" t="b">
        <f t="shared" ca="1" si="894"/>
        <v>0</v>
      </c>
      <c r="AW2089" s="266" t="b">
        <f t="shared" ca="1" si="895"/>
        <v>0</v>
      </c>
      <c r="AX2089" s="266" t="b">
        <f t="shared" ca="1" si="896"/>
        <v>1</v>
      </c>
      <c r="AY2089" s="266" t="b">
        <f t="shared" ca="1" si="897"/>
        <v>0</v>
      </c>
    </row>
    <row r="2090" spans="1:51" x14ac:dyDescent="0.25">
      <c r="A2090">
        <v>2058</v>
      </c>
      <c r="B2090" s="163">
        <f ca="1">OFFSET(InputPriceData!B$15,CalculationsAndCharts!$A2090+$A$11,0,1,1)</f>
        <v>39027</v>
      </c>
      <c r="C2090" s="3">
        <f ca="1">OFFSET(InputPriceData!G$15,CalculationsAndCharts!$A2090+$A$11,IF($C$7,8,0),1,1)</f>
        <v>463200</v>
      </c>
      <c r="D2090" s="4">
        <f ca="1">OFFSET(InputPriceData!C$15,CalculationsAndCharts!$A2090+$A$11,IF($C$7,8,0),1,1)</f>
        <v>16.07</v>
      </c>
      <c r="E2090" s="4">
        <f ca="1">OFFSET(InputPriceData!D$15,CalculationsAndCharts!$A2090+$A$11,IF($C$7,8,0),1,1)</f>
        <v>16.329999999999998</v>
      </c>
      <c r="F2090" s="4">
        <f ca="1">OFFSET(InputPriceData!E$15,CalculationsAndCharts!$A2090+$A$11,IF($C$7,8,0),1,1)</f>
        <v>16.04</v>
      </c>
      <c r="G2090" s="4">
        <f ca="1">OFFSET(InputPriceData!F$15,CalculationsAndCharts!$A2090+$A$11,IF($C$7,8,0),1,1)</f>
        <v>16.18</v>
      </c>
      <c r="H2090" s="128"/>
      <c r="I2090" s="128"/>
      <c r="K2090" s="124"/>
      <c r="L2090" s="279"/>
      <c r="M2090" s="281"/>
      <c r="N2090" s="280"/>
      <c r="O2090" s="4"/>
      <c r="P2090" s="4"/>
      <c r="Q2090" s="3"/>
      <c r="S2090" s="309">
        <f t="shared" ca="1" si="878"/>
        <v>17.649999999999999</v>
      </c>
      <c r="T2090" s="309">
        <f t="shared" ca="1" si="879"/>
        <v>15.73</v>
      </c>
      <c r="U2090" s="310">
        <f t="shared" ca="1" si="871"/>
        <v>0.23437499999999986</v>
      </c>
      <c r="V2090" s="310" t="b">
        <f t="shared" ca="1" si="880"/>
        <v>0</v>
      </c>
      <c r="W2090" s="3" t="b">
        <f t="shared" ca="1" si="881"/>
        <v>0</v>
      </c>
      <c r="X2090" s="3" t="str">
        <f t="shared" ca="1" si="882"/>
        <v/>
      </c>
      <c r="Y2090" s="3" t="str">
        <f t="shared" ca="1" si="872"/>
        <v/>
      </c>
      <c r="Z2090" s="3" t="str">
        <f t="shared" ca="1" si="883"/>
        <v/>
      </c>
      <c r="AA2090" s="3" t="str">
        <f t="shared" ca="1" si="884"/>
        <v/>
      </c>
      <c r="AB2090" s="205">
        <f t="shared" ca="1" si="885"/>
        <v>2960</v>
      </c>
      <c r="AC2090" s="205">
        <f t="shared" ca="1" si="886"/>
        <v>43</v>
      </c>
      <c r="AD2090" s="205">
        <f t="shared" ca="1" si="873"/>
        <v>68.837209302325576</v>
      </c>
      <c r="AE2090" s="205">
        <f t="shared" ca="1" si="874"/>
        <v>18.837209302325576</v>
      </c>
      <c r="AF2090" s="205">
        <f t="shared" ca="1" si="887"/>
        <v>3.7674418604651154</v>
      </c>
      <c r="AG2090" s="205"/>
      <c r="AH2090" s="205"/>
      <c r="AI2090" s="205"/>
      <c r="AJ2090" s="205"/>
      <c r="AK2090" s="4"/>
      <c r="AL2090" s="4"/>
      <c r="AM2090" s="309">
        <f t="shared" ca="1" si="888"/>
        <v>17.649999999999999</v>
      </c>
      <c r="AN2090" s="309">
        <f t="shared" ca="1" si="889"/>
        <v>15.73</v>
      </c>
      <c r="AO2090" s="310">
        <f t="shared" ca="1" si="890"/>
        <v>0.23437499999999986</v>
      </c>
      <c r="AP2090" s="310" t="b">
        <f t="shared" ca="1" si="891"/>
        <v>0</v>
      </c>
      <c r="AQ2090" s="309">
        <f t="shared" ca="1" si="892"/>
        <v>0.47699999999999998</v>
      </c>
      <c r="AR2090" s="205">
        <f t="shared" ca="1" si="875"/>
        <v>15.423</v>
      </c>
      <c r="AS2090" s="45" t="b">
        <f t="shared" ca="1" si="876"/>
        <v>0</v>
      </c>
      <c r="AT2090">
        <f t="shared" ca="1" si="877"/>
        <v>3</v>
      </c>
      <c r="AU2090" t="b">
        <f t="shared" ca="1" si="893"/>
        <v>0</v>
      </c>
      <c r="AV2090" t="b">
        <f t="shared" ca="1" si="894"/>
        <v>0</v>
      </c>
      <c r="AW2090" s="266" t="b">
        <f t="shared" ca="1" si="895"/>
        <v>0</v>
      </c>
      <c r="AX2090" s="266" t="b">
        <f t="shared" ca="1" si="896"/>
        <v>1</v>
      </c>
      <c r="AY2090" s="266" t="b">
        <f t="shared" ca="1" si="897"/>
        <v>0</v>
      </c>
    </row>
    <row r="2091" spans="1:51" x14ac:dyDescent="0.25">
      <c r="A2091">
        <v>2059</v>
      </c>
      <c r="B2091" s="163">
        <f ca="1">OFFSET(InputPriceData!B$15,CalculationsAndCharts!$A2091+$A$11,0,1,1)</f>
        <v>39024</v>
      </c>
      <c r="C2091" s="3">
        <f ca="1">OFFSET(InputPriceData!G$15,CalculationsAndCharts!$A2091+$A$11,IF($C$7,8,0),1,1)</f>
        <v>304600</v>
      </c>
      <c r="D2091" s="4">
        <f ca="1">OFFSET(InputPriceData!C$15,CalculationsAndCharts!$A2091+$A$11,IF($C$7,8,0),1,1)</f>
        <v>15.85</v>
      </c>
      <c r="E2091" s="4">
        <f ca="1">OFFSET(InputPriceData!D$15,CalculationsAndCharts!$A2091+$A$11,IF($C$7,8,0),1,1)</f>
        <v>15.97</v>
      </c>
      <c r="F2091" s="4">
        <f ca="1">OFFSET(InputPriceData!E$15,CalculationsAndCharts!$A2091+$A$11,IF($C$7,8,0),1,1)</f>
        <v>15.56</v>
      </c>
      <c r="G2091" s="4">
        <f ca="1">OFFSET(InputPriceData!F$15,CalculationsAndCharts!$A2091+$A$11,IF($C$7,8,0),1,1)</f>
        <v>15.73</v>
      </c>
      <c r="H2091" s="128"/>
      <c r="I2091" s="128"/>
      <c r="K2091" s="124"/>
      <c r="L2091" s="279"/>
      <c r="M2091" s="281"/>
      <c r="N2091" s="280"/>
      <c r="O2091" s="4"/>
      <c r="P2091" s="4"/>
      <c r="Q2091" s="3"/>
      <c r="S2091" s="309">
        <f t="shared" ca="1" si="878"/>
        <v>17.649999999999999</v>
      </c>
      <c r="T2091" s="309">
        <f t="shared" ca="1" si="879"/>
        <v>15.73</v>
      </c>
      <c r="U2091" s="310">
        <f t="shared" ca="1" si="871"/>
        <v>0</v>
      </c>
      <c r="V2091" s="310" t="b">
        <f t="shared" ca="1" si="880"/>
        <v>0</v>
      </c>
      <c r="W2091" s="3" t="b">
        <f t="shared" ca="1" si="881"/>
        <v>0</v>
      </c>
      <c r="X2091" s="3" t="str">
        <f t="shared" ca="1" si="882"/>
        <v/>
      </c>
      <c r="Y2091" s="3" t="str">
        <f t="shared" ca="1" si="872"/>
        <v/>
      </c>
      <c r="Z2091" s="3" t="str">
        <f t="shared" ca="1" si="883"/>
        <v/>
      </c>
      <c r="AA2091" s="3" t="str">
        <f t="shared" ca="1" si="884"/>
        <v/>
      </c>
      <c r="AB2091" s="205">
        <f t="shared" ca="1" si="885"/>
        <v>2960</v>
      </c>
      <c r="AC2091" s="205">
        <f t="shared" ca="1" si="886"/>
        <v>43</v>
      </c>
      <c r="AD2091" s="205">
        <f t="shared" ca="1" si="873"/>
        <v>68.837209302325576</v>
      </c>
      <c r="AE2091" s="205">
        <f t="shared" ca="1" si="874"/>
        <v>18.837209302325576</v>
      </c>
      <c r="AF2091" s="205">
        <f t="shared" ca="1" si="887"/>
        <v>3.7674418604651154</v>
      </c>
      <c r="AG2091" s="205"/>
      <c r="AH2091" s="205"/>
      <c r="AI2091" s="205"/>
      <c r="AJ2091" s="205"/>
      <c r="AK2091" s="4"/>
      <c r="AL2091" s="4"/>
      <c r="AM2091" s="309">
        <f t="shared" ca="1" si="888"/>
        <v>17.649999999999999</v>
      </c>
      <c r="AN2091" s="309">
        <f t="shared" ca="1" si="889"/>
        <v>15.73</v>
      </c>
      <c r="AO2091" s="310">
        <f t="shared" ca="1" si="890"/>
        <v>0</v>
      </c>
      <c r="AP2091" s="310" t="b">
        <f t="shared" ca="1" si="891"/>
        <v>0</v>
      </c>
      <c r="AQ2091" s="309">
        <f t="shared" ca="1" si="892"/>
        <v>0.47699999999999998</v>
      </c>
      <c r="AR2091" s="205">
        <f t="shared" ca="1" si="875"/>
        <v>15.423</v>
      </c>
      <c r="AS2091" s="45" t="b">
        <f t="shared" ca="1" si="876"/>
        <v>0</v>
      </c>
      <c r="AT2091">
        <f t="shared" ca="1" si="877"/>
        <v>2</v>
      </c>
      <c r="AU2091" t="b">
        <f t="shared" ca="1" si="893"/>
        <v>0</v>
      </c>
      <c r="AV2091" t="b">
        <f t="shared" ca="1" si="894"/>
        <v>0</v>
      </c>
      <c r="AW2091" s="266" t="b">
        <f t="shared" ca="1" si="895"/>
        <v>0</v>
      </c>
      <c r="AX2091" s="266" t="b">
        <f t="shared" ca="1" si="896"/>
        <v>1</v>
      </c>
      <c r="AY2091" s="266" t="b">
        <f t="shared" ca="1" si="897"/>
        <v>0</v>
      </c>
    </row>
    <row r="2092" spans="1:51" x14ac:dyDescent="0.25">
      <c r="A2092">
        <v>2060</v>
      </c>
      <c r="B2092" s="163">
        <f ca="1">OFFSET(InputPriceData!B$15,CalculationsAndCharts!$A2092+$A$11,0,1,1)</f>
        <v>39023</v>
      </c>
      <c r="C2092" s="3">
        <f ca="1">OFFSET(InputPriceData!G$15,CalculationsAndCharts!$A2092+$A$11,IF($C$7,8,0),1,1)</f>
        <v>313400</v>
      </c>
      <c r="D2092" s="4">
        <f ca="1">OFFSET(InputPriceData!C$15,CalculationsAndCharts!$A2092+$A$11,IF($C$7,8,0),1,1)</f>
        <v>15.9</v>
      </c>
      <c r="E2092" s="4">
        <f ca="1">OFFSET(InputPriceData!D$15,CalculationsAndCharts!$A2092+$A$11,IF($C$7,8,0),1,1)</f>
        <v>16.010000000000002</v>
      </c>
      <c r="F2092" s="4">
        <f ca="1">OFFSET(InputPriceData!E$15,CalculationsAndCharts!$A2092+$A$11,IF($C$7,8,0),1,1)</f>
        <v>15.75</v>
      </c>
      <c r="G2092" s="4">
        <f ca="1">OFFSET(InputPriceData!F$15,CalculationsAndCharts!$A2092+$A$11,IF($C$7,8,0),1,1)</f>
        <v>15.76</v>
      </c>
      <c r="H2092" s="128"/>
      <c r="I2092" s="128"/>
      <c r="K2092" s="124"/>
      <c r="L2092" s="279"/>
      <c r="M2092" s="281"/>
      <c r="N2092" s="280"/>
      <c r="O2092" s="4"/>
      <c r="P2092" s="4"/>
      <c r="Q2092" s="3"/>
      <c r="S2092" s="309">
        <f t="shared" ca="1" si="878"/>
        <v>17.649999999999999</v>
      </c>
      <c r="T2092" s="309">
        <f t="shared" ca="1" si="879"/>
        <v>15.76</v>
      </c>
      <c r="U2092" s="310">
        <f t="shared" ca="1" si="871"/>
        <v>0</v>
      </c>
      <c r="V2092" s="310" t="b">
        <f t="shared" ca="1" si="880"/>
        <v>0</v>
      </c>
      <c r="W2092" s="3" t="b">
        <f t="shared" ca="1" si="881"/>
        <v>0</v>
      </c>
      <c r="X2092" s="3" t="str">
        <f t="shared" ca="1" si="882"/>
        <v/>
      </c>
      <c r="Y2092" s="3" t="str">
        <f t="shared" ca="1" si="872"/>
        <v/>
      </c>
      <c r="Z2092" s="3" t="str">
        <f t="shared" ca="1" si="883"/>
        <v/>
      </c>
      <c r="AA2092" s="3" t="str">
        <f t="shared" ca="1" si="884"/>
        <v/>
      </c>
      <c r="AB2092" s="205">
        <f t="shared" ca="1" si="885"/>
        <v>2960</v>
      </c>
      <c r="AC2092" s="205">
        <f t="shared" ca="1" si="886"/>
        <v>43</v>
      </c>
      <c r="AD2092" s="205">
        <f t="shared" ca="1" si="873"/>
        <v>68.837209302325576</v>
      </c>
      <c r="AE2092" s="205">
        <f t="shared" ca="1" si="874"/>
        <v>18.837209302325576</v>
      </c>
      <c r="AF2092" s="205">
        <f t="shared" ca="1" si="887"/>
        <v>3.7674418604651154</v>
      </c>
      <c r="AG2092" s="205"/>
      <c r="AH2092" s="205"/>
      <c r="AI2092" s="205"/>
      <c r="AJ2092" s="205"/>
      <c r="AK2092" s="4"/>
      <c r="AL2092" s="4"/>
      <c r="AM2092" s="309">
        <f t="shared" ca="1" si="888"/>
        <v>17.649999999999999</v>
      </c>
      <c r="AN2092" s="309">
        <f t="shared" ca="1" si="889"/>
        <v>15.76</v>
      </c>
      <c r="AO2092" s="310">
        <f t="shared" ca="1" si="890"/>
        <v>0</v>
      </c>
      <c r="AP2092" s="310" t="b">
        <f t="shared" ca="1" si="891"/>
        <v>0</v>
      </c>
      <c r="AQ2092" s="309">
        <f t="shared" ca="1" si="892"/>
        <v>0.47699999999999998</v>
      </c>
      <c r="AR2092" s="205">
        <f t="shared" ca="1" si="875"/>
        <v>15.423</v>
      </c>
      <c r="AS2092" s="45" t="b">
        <f t="shared" ca="1" si="876"/>
        <v>0</v>
      </c>
      <c r="AT2092">
        <f t="shared" ca="1" si="877"/>
        <v>1</v>
      </c>
      <c r="AU2092" t="b">
        <f t="shared" ca="1" si="893"/>
        <v>0</v>
      </c>
      <c r="AV2092" t="b">
        <f t="shared" ca="1" si="894"/>
        <v>0</v>
      </c>
      <c r="AW2092" s="266" t="b">
        <f t="shared" ca="1" si="895"/>
        <v>1</v>
      </c>
      <c r="AX2092" s="266" t="b">
        <f t="shared" ca="1" si="896"/>
        <v>1</v>
      </c>
      <c r="AY2092" s="266" t="b">
        <f t="shared" ca="1" si="897"/>
        <v>0</v>
      </c>
    </row>
    <row r="2093" spans="1:51" x14ac:dyDescent="0.25">
      <c r="A2093">
        <v>2061</v>
      </c>
      <c r="B2093" s="163">
        <f ca="1">OFFSET(InputPriceData!B$15,CalculationsAndCharts!$A2093+$A$11,0,1,1)</f>
        <v>39022</v>
      </c>
      <c r="C2093" s="3">
        <f ca="1">OFFSET(InputPriceData!G$15,CalculationsAndCharts!$A2093+$A$11,IF($C$7,8,0),1,1)</f>
        <v>241500</v>
      </c>
      <c r="D2093" s="4">
        <f ca="1">OFFSET(InputPriceData!C$15,CalculationsAndCharts!$A2093+$A$11,IF($C$7,8,0),1,1)</f>
        <v>16.420000000000002</v>
      </c>
      <c r="E2093" s="4">
        <f ca="1">OFFSET(InputPriceData!D$15,CalculationsAndCharts!$A2093+$A$11,IF($C$7,8,0),1,1)</f>
        <v>16.57</v>
      </c>
      <c r="F2093" s="4">
        <f ca="1">OFFSET(InputPriceData!E$15,CalculationsAndCharts!$A2093+$A$11,IF($C$7,8,0),1,1)</f>
        <v>16.02</v>
      </c>
      <c r="G2093" s="4">
        <f ca="1">OFFSET(InputPriceData!F$15,CalculationsAndCharts!$A2093+$A$11,IF($C$7,8,0),1,1)</f>
        <v>16.059999999999999</v>
      </c>
      <c r="H2093" s="128"/>
      <c r="I2093" s="128"/>
      <c r="K2093" s="124"/>
      <c r="L2093" s="279"/>
      <c r="M2093" s="281"/>
      <c r="N2093" s="280"/>
      <c r="O2093" s="4"/>
      <c r="P2093" s="4"/>
      <c r="Q2093" s="3"/>
      <c r="S2093" s="309">
        <f t="shared" ca="1" si="878"/>
        <v>17.649999999999999</v>
      </c>
      <c r="T2093" s="309">
        <f t="shared" ca="1" si="879"/>
        <v>15.99</v>
      </c>
      <c r="U2093" s="310">
        <f t="shared" ca="1" si="871"/>
        <v>4.2168674698794324E-2</v>
      </c>
      <c r="V2093" s="310" t="b">
        <f t="shared" ca="1" si="880"/>
        <v>1</v>
      </c>
      <c r="W2093" s="3" t="b">
        <f t="shared" ca="1" si="881"/>
        <v>0</v>
      </c>
      <c r="X2093" s="3" t="str">
        <f t="shared" ca="1" si="882"/>
        <v/>
      </c>
      <c r="Y2093" s="3" t="str">
        <f t="shared" ca="1" si="872"/>
        <v/>
      </c>
      <c r="Z2093" s="3" t="str">
        <f t="shared" ca="1" si="883"/>
        <v/>
      </c>
      <c r="AA2093" s="3" t="str">
        <f t="shared" ca="1" si="884"/>
        <v/>
      </c>
      <c r="AB2093" s="205">
        <f t="shared" ca="1" si="885"/>
        <v>2960</v>
      </c>
      <c r="AC2093" s="205">
        <f t="shared" ca="1" si="886"/>
        <v>43</v>
      </c>
      <c r="AD2093" s="205">
        <f t="shared" ca="1" si="873"/>
        <v>68.837209302325576</v>
      </c>
      <c r="AE2093" s="205">
        <f t="shared" ca="1" si="874"/>
        <v>18.837209302325576</v>
      </c>
      <c r="AF2093" s="205">
        <f t="shared" ca="1" si="887"/>
        <v>3.7674418604651154</v>
      </c>
      <c r="AG2093" s="205"/>
      <c r="AH2093" s="205"/>
      <c r="AI2093" s="205"/>
      <c r="AJ2093" s="205"/>
      <c r="AK2093" s="4"/>
      <c r="AL2093" s="4"/>
      <c r="AM2093" s="309">
        <f t="shared" ca="1" si="888"/>
        <v>17.649999999999999</v>
      </c>
      <c r="AN2093" s="309">
        <f t="shared" ca="1" si="889"/>
        <v>15.99</v>
      </c>
      <c r="AO2093" s="310">
        <f t="shared" ca="1" si="890"/>
        <v>4.2168674698794324E-2</v>
      </c>
      <c r="AP2093" s="310" t="b">
        <f t="shared" ca="1" si="891"/>
        <v>1</v>
      </c>
      <c r="AQ2093" s="309">
        <f t="shared" ca="1" si="892"/>
        <v>0</v>
      </c>
      <c r="AR2093" s="205">
        <f t="shared" ca="1" si="875"/>
        <v>0</v>
      </c>
      <c r="AS2093" s="45" t="b">
        <f t="shared" ca="1" si="876"/>
        <v>0</v>
      </c>
      <c r="AT2093">
        <f t="shared" ca="1" si="877"/>
        <v>0</v>
      </c>
      <c r="AU2093" t="b">
        <f t="shared" ca="1" si="893"/>
        <v>0</v>
      </c>
      <c r="AV2093" t="b">
        <f t="shared" ca="1" si="894"/>
        <v>0</v>
      </c>
      <c r="AW2093" s="266" t="b">
        <f t="shared" ca="1" si="895"/>
        <v>0</v>
      </c>
      <c r="AX2093" s="266" t="b">
        <f t="shared" ca="1" si="896"/>
        <v>0</v>
      </c>
      <c r="AY2093" s="266" t="b">
        <f t="shared" ca="1" si="897"/>
        <v>0</v>
      </c>
    </row>
    <row r="2094" spans="1:51" x14ac:dyDescent="0.25">
      <c r="A2094">
        <v>2062</v>
      </c>
      <c r="B2094" s="163">
        <f ca="1">OFFSET(InputPriceData!B$15,CalculationsAndCharts!$A2094+$A$11,0,1,1)</f>
        <v>39021</v>
      </c>
      <c r="C2094" s="3">
        <f ca="1">OFFSET(InputPriceData!G$15,CalculationsAndCharts!$A2094+$A$11,IF($C$7,8,0),1,1)</f>
        <v>171900</v>
      </c>
      <c r="D2094" s="4">
        <f ca="1">OFFSET(InputPriceData!C$15,CalculationsAndCharts!$A2094+$A$11,IF($C$7,8,0),1,1)</f>
        <v>16.600000000000001</v>
      </c>
      <c r="E2094" s="4">
        <f ca="1">OFFSET(InputPriceData!D$15,CalculationsAndCharts!$A2094+$A$11,IF($C$7,8,0),1,1)</f>
        <v>16.75</v>
      </c>
      <c r="F2094" s="4">
        <f ca="1">OFFSET(InputPriceData!E$15,CalculationsAndCharts!$A2094+$A$11,IF($C$7,8,0),1,1)</f>
        <v>16.170000000000002</v>
      </c>
      <c r="G2094" s="4">
        <f ca="1">OFFSET(InputPriceData!F$15,CalculationsAndCharts!$A2094+$A$11,IF($C$7,8,0),1,1)</f>
        <v>16.329999999999998</v>
      </c>
      <c r="H2094" s="128"/>
      <c r="I2094" s="128"/>
      <c r="K2094" s="124"/>
      <c r="L2094" s="279"/>
      <c r="M2094" s="281"/>
      <c r="N2094" s="280"/>
      <c r="O2094" s="4"/>
      <c r="P2094" s="4"/>
      <c r="Q2094" s="3"/>
      <c r="S2094" s="309">
        <f t="shared" ca="1" si="878"/>
        <v>17.649999999999999</v>
      </c>
      <c r="T2094" s="309">
        <f t="shared" ca="1" si="879"/>
        <v>15.82</v>
      </c>
      <c r="U2094" s="310">
        <f t="shared" ca="1" si="871"/>
        <v>0.27868852459016313</v>
      </c>
      <c r="V2094" s="310" t="b">
        <f t="shared" ca="1" si="880"/>
        <v>0</v>
      </c>
      <c r="W2094" s="3" t="b">
        <f t="shared" ca="1" si="881"/>
        <v>0</v>
      </c>
      <c r="X2094" s="3" t="str">
        <f t="shared" ca="1" si="882"/>
        <v/>
      </c>
      <c r="Y2094" s="3" t="str">
        <f t="shared" ca="1" si="872"/>
        <v/>
      </c>
      <c r="Z2094" s="3" t="str">
        <f t="shared" ca="1" si="883"/>
        <v/>
      </c>
      <c r="AA2094" s="3" t="str">
        <f t="shared" ca="1" si="884"/>
        <v/>
      </c>
      <c r="AB2094" s="205">
        <f t="shared" ca="1" si="885"/>
        <v>2960</v>
      </c>
      <c r="AC2094" s="205">
        <f t="shared" ca="1" si="886"/>
        <v>43</v>
      </c>
      <c r="AD2094" s="205">
        <f t="shared" ca="1" si="873"/>
        <v>68.837209302325576</v>
      </c>
      <c r="AE2094" s="205">
        <f t="shared" ca="1" si="874"/>
        <v>18.837209302325576</v>
      </c>
      <c r="AF2094" s="205">
        <f t="shared" ca="1" si="887"/>
        <v>3.7674418604651154</v>
      </c>
      <c r="AG2094" s="205"/>
      <c r="AH2094" s="205"/>
      <c r="AI2094" s="205"/>
      <c r="AJ2094" s="205"/>
      <c r="AK2094" s="4"/>
      <c r="AL2094" s="4"/>
      <c r="AM2094" s="309">
        <f t="shared" ca="1" si="888"/>
        <v>17.649999999999999</v>
      </c>
      <c r="AN2094" s="309">
        <f t="shared" ca="1" si="889"/>
        <v>15.99</v>
      </c>
      <c r="AO2094" s="310">
        <f t="shared" ca="1" si="890"/>
        <v>0.20481927710843278</v>
      </c>
      <c r="AP2094" s="310" t="b">
        <f t="shared" ca="1" si="891"/>
        <v>0</v>
      </c>
      <c r="AQ2094" s="309">
        <f t="shared" ca="1" si="892"/>
        <v>0</v>
      </c>
      <c r="AR2094" s="205">
        <f t="shared" ca="1" si="875"/>
        <v>0</v>
      </c>
      <c r="AS2094" s="45" t="b">
        <f t="shared" ca="1" si="876"/>
        <v>0</v>
      </c>
      <c r="AT2094">
        <f t="shared" ca="1" si="877"/>
        <v>0</v>
      </c>
      <c r="AU2094" t="b">
        <f t="shared" ca="1" si="893"/>
        <v>0</v>
      </c>
      <c r="AV2094" t="b">
        <f t="shared" ca="1" si="894"/>
        <v>0</v>
      </c>
      <c r="AW2094" s="266" t="b">
        <f t="shared" ca="1" si="895"/>
        <v>0</v>
      </c>
      <c r="AX2094" s="266" t="b">
        <f t="shared" ca="1" si="896"/>
        <v>0</v>
      </c>
      <c r="AY2094" s="266" t="b">
        <f t="shared" ca="1" si="897"/>
        <v>0</v>
      </c>
    </row>
    <row r="2095" spans="1:51" x14ac:dyDescent="0.25">
      <c r="A2095">
        <v>2063</v>
      </c>
      <c r="B2095" s="163">
        <f ca="1">OFFSET(InputPriceData!B$15,CalculationsAndCharts!$A2095+$A$11,0,1,1)</f>
        <v>39020</v>
      </c>
      <c r="C2095" s="3">
        <f ca="1">OFFSET(InputPriceData!G$15,CalculationsAndCharts!$A2095+$A$11,IF($C$7,8,0),1,1)</f>
        <v>239100</v>
      </c>
      <c r="D2095" s="4">
        <f ca="1">OFFSET(InputPriceData!C$15,CalculationsAndCharts!$A2095+$A$11,IF($C$7,8,0),1,1)</f>
        <v>16.239999999999998</v>
      </c>
      <c r="E2095" s="4">
        <f ca="1">OFFSET(InputPriceData!D$15,CalculationsAndCharts!$A2095+$A$11,IF($C$7,8,0),1,1)</f>
        <v>16.690000000000001</v>
      </c>
      <c r="F2095" s="4">
        <f ca="1">OFFSET(InputPriceData!E$15,CalculationsAndCharts!$A2095+$A$11,IF($C$7,8,0),1,1)</f>
        <v>16.11</v>
      </c>
      <c r="G2095" s="4">
        <f ca="1">OFFSET(InputPriceData!F$15,CalculationsAndCharts!$A2095+$A$11,IF($C$7,8,0),1,1)</f>
        <v>16.63</v>
      </c>
      <c r="H2095" s="128"/>
      <c r="I2095" s="128"/>
      <c r="K2095" s="124"/>
      <c r="L2095" s="279"/>
      <c r="M2095" s="281"/>
      <c r="N2095" s="280"/>
      <c r="O2095" s="4"/>
      <c r="P2095" s="4"/>
      <c r="Q2095" s="3"/>
      <c r="S2095" s="309">
        <f t="shared" ca="1" si="878"/>
        <v>17.649999999999999</v>
      </c>
      <c r="T2095" s="309">
        <f t="shared" ca="1" si="879"/>
        <v>15.82</v>
      </c>
      <c r="U2095" s="310">
        <f t="shared" ca="1" si="871"/>
        <v>0.44262295081967185</v>
      </c>
      <c r="V2095" s="310" t="b">
        <f t="shared" ca="1" si="880"/>
        <v>0</v>
      </c>
      <c r="W2095" s="3" t="b">
        <f t="shared" ca="1" si="881"/>
        <v>0</v>
      </c>
      <c r="X2095" s="3" t="str">
        <f t="shared" ca="1" si="882"/>
        <v/>
      </c>
      <c r="Y2095" s="3" t="str">
        <f t="shared" ca="1" si="872"/>
        <v/>
      </c>
      <c r="Z2095" s="3" t="str">
        <f t="shared" ca="1" si="883"/>
        <v/>
      </c>
      <c r="AA2095" s="3" t="str">
        <f t="shared" ca="1" si="884"/>
        <v/>
      </c>
      <c r="AB2095" s="205">
        <f t="shared" ca="1" si="885"/>
        <v>2960</v>
      </c>
      <c r="AC2095" s="205">
        <f t="shared" ca="1" si="886"/>
        <v>43</v>
      </c>
      <c r="AD2095" s="205">
        <f t="shared" ca="1" si="873"/>
        <v>68.837209302325576</v>
      </c>
      <c r="AE2095" s="205">
        <f t="shared" ca="1" si="874"/>
        <v>18.837209302325576</v>
      </c>
      <c r="AF2095" s="205">
        <f t="shared" ca="1" si="887"/>
        <v>3.7674418604651154</v>
      </c>
      <c r="AG2095" s="205"/>
      <c r="AH2095" s="205"/>
      <c r="AI2095" s="205"/>
      <c r="AJ2095" s="205"/>
      <c r="AK2095" s="4"/>
      <c r="AL2095" s="4"/>
      <c r="AM2095" s="309">
        <f t="shared" ca="1" si="888"/>
        <v>17.649999999999999</v>
      </c>
      <c r="AN2095" s="309">
        <f t="shared" ca="1" si="889"/>
        <v>15.99</v>
      </c>
      <c r="AO2095" s="310">
        <f t="shared" ca="1" si="890"/>
        <v>0.38554216867469843</v>
      </c>
      <c r="AP2095" s="310" t="b">
        <f t="shared" ca="1" si="891"/>
        <v>0</v>
      </c>
      <c r="AQ2095" s="309">
        <f t="shared" ca="1" si="892"/>
        <v>0</v>
      </c>
      <c r="AR2095" s="205">
        <f t="shared" ca="1" si="875"/>
        <v>0</v>
      </c>
      <c r="AS2095" s="45" t="b">
        <f t="shared" ca="1" si="876"/>
        <v>0</v>
      </c>
      <c r="AT2095">
        <f t="shared" ca="1" si="877"/>
        <v>0</v>
      </c>
      <c r="AU2095" t="b">
        <f t="shared" ca="1" si="893"/>
        <v>0</v>
      </c>
      <c r="AV2095" t="b">
        <f t="shared" ca="1" si="894"/>
        <v>0</v>
      </c>
      <c r="AW2095" s="266" t="b">
        <f t="shared" ca="1" si="895"/>
        <v>0</v>
      </c>
      <c r="AX2095" s="266" t="b">
        <f t="shared" ca="1" si="896"/>
        <v>0</v>
      </c>
      <c r="AY2095" s="266" t="b">
        <f t="shared" ca="1" si="897"/>
        <v>0</v>
      </c>
    </row>
    <row r="2096" spans="1:51" x14ac:dyDescent="0.25">
      <c r="A2096">
        <v>2064</v>
      </c>
      <c r="B2096" s="163">
        <f ca="1">OFFSET(InputPriceData!B$15,CalculationsAndCharts!$A2096+$A$11,0,1,1)</f>
        <v>39017</v>
      </c>
      <c r="C2096" s="3">
        <f ca="1">OFFSET(InputPriceData!G$15,CalculationsAndCharts!$A2096+$A$11,IF($C$7,8,0),1,1)</f>
        <v>292200</v>
      </c>
      <c r="D2096" s="4">
        <f ca="1">OFFSET(InputPriceData!C$15,CalculationsAndCharts!$A2096+$A$11,IF($C$7,8,0),1,1)</f>
        <v>16.37</v>
      </c>
      <c r="E2096" s="4">
        <f ca="1">OFFSET(InputPriceData!D$15,CalculationsAndCharts!$A2096+$A$11,IF($C$7,8,0),1,1)</f>
        <v>16.63</v>
      </c>
      <c r="F2096" s="4">
        <f ca="1">OFFSET(InputPriceData!E$15,CalculationsAndCharts!$A2096+$A$11,IF($C$7,8,0),1,1)</f>
        <v>16.25</v>
      </c>
      <c r="G2096" s="4">
        <f ca="1">OFFSET(InputPriceData!F$15,CalculationsAndCharts!$A2096+$A$11,IF($C$7,8,0),1,1)</f>
        <v>16.329999999999998</v>
      </c>
      <c r="H2096" s="128"/>
      <c r="I2096" s="128"/>
      <c r="K2096" s="124"/>
      <c r="L2096" s="279"/>
      <c r="M2096" s="281"/>
      <c r="N2096" s="280"/>
      <c r="O2096" s="4"/>
      <c r="P2096" s="4"/>
      <c r="Q2096" s="3"/>
      <c r="S2096" s="309">
        <f t="shared" ca="1" si="878"/>
        <v>17.649999999999999</v>
      </c>
      <c r="T2096" s="309">
        <f t="shared" ca="1" si="879"/>
        <v>15.82</v>
      </c>
      <c r="U2096" s="310">
        <f t="shared" ca="1" si="871"/>
        <v>0.27868852459016313</v>
      </c>
      <c r="V2096" s="310" t="b">
        <f t="shared" ca="1" si="880"/>
        <v>0</v>
      </c>
      <c r="W2096" s="3" t="b">
        <f t="shared" ca="1" si="881"/>
        <v>0</v>
      </c>
      <c r="X2096" s="3" t="str">
        <f t="shared" ca="1" si="882"/>
        <v/>
      </c>
      <c r="Y2096" s="3" t="str">
        <f t="shared" ca="1" si="872"/>
        <v/>
      </c>
      <c r="Z2096" s="3" t="str">
        <f t="shared" ca="1" si="883"/>
        <v/>
      </c>
      <c r="AA2096" s="3" t="str">
        <f t="shared" ca="1" si="884"/>
        <v/>
      </c>
      <c r="AB2096" s="205">
        <f t="shared" ca="1" si="885"/>
        <v>2960</v>
      </c>
      <c r="AC2096" s="205">
        <f t="shared" ca="1" si="886"/>
        <v>43</v>
      </c>
      <c r="AD2096" s="205">
        <f t="shared" ca="1" si="873"/>
        <v>68.837209302325576</v>
      </c>
      <c r="AE2096" s="205">
        <f t="shared" ca="1" si="874"/>
        <v>18.837209302325576</v>
      </c>
      <c r="AF2096" s="205">
        <f t="shared" ca="1" si="887"/>
        <v>3.7674418604651154</v>
      </c>
      <c r="AG2096" s="205"/>
      <c r="AH2096" s="205"/>
      <c r="AI2096" s="205"/>
      <c r="AJ2096" s="205"/>
      <c r="AK2096" s="4"/>
      <c r="AL2096" s="4"/>
      <c r="AM2096" s="309">
        <f t="shared" ca="1" si="888"/>
        <v>17.649999999999999</v>
      </c>
      <c r="AN2096" s="309">
        <f t="shared" ca="1" si="889"/>
        <v>15.82</v>
      </c>
      <c r="AO2096" s="310">
        <f t="shared" ca="1" si="890"/>
        <v>0.27868852459016313</v>
      </c>
      <c r="AP2096" s="310" t="b">
        <f t="shared" ca="1" si="891"/>
        <v>0</v>
      </c>
      <c r="AQ2096" s="309">
        <f t="shared" ca="1" si="892"/>
        <v>0</v>
      </c>
      <c r="AR2096" s="205">
        <f t="shared" ca="1" si="875"/>
        <v>0</v>
      </c>
      <c r="AS2096" s="45" t="b">
        <f t="shared" ca="1" si="876"/>
        <v>0</v>
      </c>
      <c r="AT2096">
        <f t="shared" ca="1" si="877"/>
        <v>0</v>
      </c>
      <c r="AU2096" t="b">
        <f t="shared" ca="1" si="893"/>
        <v>0</v>
      </c>
      <c r="AV2096" t="b">
        <f t="shared" ca="1" si="894"/>
        <v>0</v>
      </c>
      <c r="AW2096" s="266" t="b">
        <f t="shared" ca="1" si="895"/>
        <v>0</v>
      </c>
      <c r="AX2096" s="266" t="b">
        <f t="shared" ca="1" si="896"/>
        <v>0</v>
      </c>
      <c r="AY2096" s="266" t="b">
        <f t="shared" ca="1" si="897"/>
        <v>0</v>
      </c>
    </row>
    <row r="2097" spans="1:51" x14ac:dyDescent="0.25">
      <c r="A2097">
        <v>2065</v>
      </c>
      <c r="B2097" s="163">
        <f ca="1">OFFSET(InputPriceData!B$15,CalculationsAndCharts!$A2097+$A$11,0,1,1)</f>
        <v>39016</v>
      </c>
      <c r="C2097" s="3">
        <f ca="1">OFFSET(InputPriceData!G$15,CalculationsAndCharts!$A2097+$A$11,IF($C$7,8,0),1,1)</f>
        <v>350000</v>
      </c>
      <c r="D2097" s="4">
        <f ca="1">OFFSET(InputPriceData!C$15,CalculationsAndCharts!$A2097+$A$11,IF($C$7,8,0),1,1)</f>
        <v>16.53</v>
      </c>
      <c r="E2097" s="4">
        <f ca="1">OFFSET(InputPriceData!D$15,CalculationsAndCharts!$A2097+$A$11,IF($C$7,8,0),1,1)</f>
        <v>16.600000000000001</v>
      </c>
      <c r="F2097" s="4">
        <f ca="1">OFFSET(InputPriceData!E$15,CalculationsAndCharts!$A2097+$A$11,IF($C$7,8,0),1,1)</f>
        <v>16.02</v>
      </c>
      <c r="G2097" s="4">
        <f ca="1">OFFSET(InputPriceData!F$15,CalculationsAndCharts!$A2097+$A$11,IF($C$7,8,0),1,1)</f>
        <v>16.43</v>
      </c>
      <c r="H2097" s="128"/>
      <c r="I2097" s="128"/>
      <c r="K2097" s="124"/>
      <c r="L2097" s="279"/>
      <c r="M2097" s="281"/>
      <c r="N2097" s="280"/>
      <c r="O2097" s="4"/>
      <c r="P2097" s="4"/>
      <c r="Q2097" s="3"/>
      <c r="S2097" s="309">
        <f t="shared" ca="1" si="878"/>
        <v>17.649999999999999</v>
      </c>
      <c r="T2097" s="309">
        <f t="shared" ca="1" si="879"/>
        <v>15.55</v>
      </c>
      <c r="U2097" s="310">
        <f t="shared" ca="1" si="871"/>
        <v>0.419047619047619</v>
      </c>
      <c r="V2097" s="310" t="b">
        <f t="shared" ca="1" si="880"/>
        <v>0</v>
      </c>
      <c r="W2097" s="3" t="b">
        <f t="shared" ca="1" si="881"/>
        <v>0</v>
      </c>
      <c r="X2097" s="3" t="str">
        <f t="shared" ca="1" si="882"/>
        <v/>
      </c>
      <c r="Y2097" s="3" t="str">
        <f t="shared" ca="1" si="872"/>
        <v/>
      </c>
      <c r="Z2097" s="3" t="str">
        <f t="shared" ca="1" si="883"/>
        <v/>
      </c>
      <c r="AA2097" s="3" t="str">
        <f t="shared" ca="1" si="884"/>
        <v/>
      </c>
      <c r="AB2097" s="205">
        <f t="shared" ca="1" si="885"/>
        <v>2960</v>
      </c>
      <c r="AC2097" s="205">
        <f t="shared" ca="1" si="886"/>
        <v>43</v>
      </c>
      <c r="AD2097" s="205">
        <f t="shared" ca="1" si="873"/>
        <v>68.837209302325576</v>
      </c>
      <c r="AE2097" s="205">
        <f t="shared" ca="1" si="874"/>
        <v>18.837209302325576</v>
      </c>
      <c r="AF2097" s="205">
        <f t="shared" ca="1" si="887"/>
        <v>3.7674418604651154</v>
      </c>
      <c r="AG2097" s="205"/>
      <c r="AH2097" s="205"/>
      <c r="AI2097" s="205"/>
      <c r="AJ2097" s="205"/>
      <c r="AK2097" s="4"/>
      <c r="AL2097" s="4"/>
      <c r="AM2097" s="309">
        <f t="shared" ca="1" si="888"/>
        <v>17.649999999999999</v>
      </c>
      <c r="AN2097" s="309">
        <f t="shared" ca="1" si="889"/>
        <v>15.82</v>
      </c>
      <c r="AO2097" s="310">
        <f t="shared" ca="1" si="890"/>
        <v>0.33333333333333331</v>
      </c>
      <c r="AP2097" s="310" t="b">
        <f t="shared" ca="1" si="891"/>
        <v>0</v>
      </c>
      <c r="AQ2097" s="309">
        <f t="shared" ca="1" si="892"/>
        <v>0</v>
      </c>
      <c r="AR2097" s="205">
        <f t="shared" ca="1" si="875"/>
        <v>0</v>
      </c>
      <c r="AS2097" s="45" t="b">
        <f t="shared" ca="1" si="876"/>
        <v>0</v>
      </c>
      <c r="AT2097">
        <f t="shared" ca="1" si="877"/>
        <v>0</v>
      </c>
      <c r="AU2097" t="b">
        <f t="shared" ca="1" si="893"/>
        <v>0</v>
      </c>
      <c r="AV2097" t="b">
        <f t="shared" ca="1" si="894"/>
        <v>0</v>
      </c>
      <c r="AW2097" s="266" t="b">
        <f t="shared" ca="1" si="895"/>
        <v>0</v>
      </c>
      <c r="AX2097" s="266" t="b">
        <f t="shared" ca="1" si="896"/>
        <v>0</v>
      </c>
      <c r="AY2097" s="266" t="b">
        <f t="shared" ca="1" si="897"/>
        <v>0</v>
      </c>
    </row>
    <row r="2098" spans="1:51" x14ac:dyDescent="0.25">
      <c r="A2098">
        <v>2066</v>
      </c>
      <c r="B2098" s="163">
        <f ca="1">OFFSET(InputPriceData!B$15,CalculationsAndCharts!$A2098+$A$11,0,1,1)</f>
        <v>39015</v>
      </c>
      <c r="C2098" s="3">
        <f ca="1">OFFSET(InputPriceData!G$15,CalculationsAndCharts!$A2098+$A$11,IF($C$7,8,0),1,1)</f>
        <v>256500</v>
      </c>
      <c r="D2098" s="4">
        <f ca="1">OFFSET(InputPriceData!C$15,CalculationsAndCharts!$A2098+$A$11,IF($C$7,8,0),1,1)</f>
        <v>16.48</v>
      </c>
      <c r="E2098" s="4">
        <f ca="1">OFFSET(InputPriceData!D$15,CalculationsAndCharts!$A2098+$A$11,IF($C$7,8,0),1,1)</f>
        <v>16.7</v>
      </c>
      <c r="F2098" s="4">
        <f ca="1">OFFSET(InputPriceData!E$15,CalculationsAndCharts!$A2098+$A$11,IF($C$7,8,0),1,1)</f>
        <v>16.23</v>
      </c>
      <c r="G2098" s="4">
        <f ca="1">OFFSET(InputPriceData!F$15,CalculationsAndCharts!$A2098+$A$11,IF($C$7,8,0),1,1)</f>
        <v>16.420000000000002</v>
      </c>
      <c r="H2098" s="128"/>
      <c r="I2098" s="128"/>
      <c r="K2098" s="124"/>
      <c r="L2098" s="279"/>
      <c r="M2098" s="281"/>
      <c r="N2098" s="280"/>
      <c r="O2098" s="4"/>
      <c r="P2098" s="4"/>
      <c r="Q2098" s="3"/>
      <c r="S2098" s="309">
        <f t="shared" ca="1" si="878"/>
        <v>17.649999999999999</v>
      </c>
      <c r="T2098" s="309">
        <f t="shared" ca="1" si="879"/>
        <v>15.36</v>
      </c>
      <c r="U2098" s="310">
        <f t="shared" ca="1" si="871"/>
        <v>0.46288209606987019</v>
      </c>
      <c r="V2098" s="310" t="b">
        <f t="shared" ca="1" si="880"/>
        <v>0</v>
      </c>
      <c r="W2098" s="3" t="b">
        <f t="shared" ca="1" si="881"/>
        <v>0</v>
      </c>
      <c r="X2098" s="3" t="str">
        <f t="shared" ca="1" si="882"/>
        <v/>
      </c>
      <c r="Y2098" s="3" t="str">
        <f t="shared" ca="1" si="872"/>
        <v/>
      </c>
      <c r="Z2098" s="3" t="str">
        <f t="shared" ca="1" si="883"/>
        <v/>
      </c>
      <c r="AA2098" s="3" t="str">
        <f t="shared" ca="1" si="884"/>
        <v/>
      </c>
      <c r="AB2098" s="205">
        <f t="shared" ca="1" si="885"/>
        <v>2960</v>
      </c>
      <c r="AC2098" s="205">
        <f t="shared" ca="1" si="886"/>
        <v>43</v>
      </c>
      <c r="AD2098" s="205">
        <f t="shared" ca="1" si="873"/>
        <v>68.837209302325576</v>
      </c>
      <c r="AE2098" s="205">
        <f t="shared" ca="1" si="874"/>
        <v>18.837209302325576</v>
      </c>
      <c r="AF2098" s="205">
        <f t="shared" ca="1" si="887"/>
        <v>3.7674418604651154</v>
      </c>
      <c r="AG2098" s="205"/>
      <c r="AH2098" s="205"/>
      <c r="AI2098" s="205"/>
      <c r="AJ2098" s="205"/>
      <c r="AK2098" s="4"/>
      <c r="AL2098" s="4"/>
      <c r="AM2098" s="309">
        <f t="shared" ca="1" si="888"/>
        <v>17.649999999999999</v>
      </c>
      <c r="AN2098" s="309">
        <f t="shared" ca="1" si="889"/>
        <v>15.82</v>
      </c>
      <c r="AO2098" s="310">
        <f t="shared" ca="1" si="890"/>
        <v>0.32786885245901748</v>
      </c>
      <c r="AP2098" s="310" t="b">
        <f t="shared" ca="1" si="891"/>
        <v>0</v>
      </c>
      <c r="AQ2098" s="309">
        <f t="shared" ca="1" si="892"/>
        <v>0</v>
      </c>
      <c r="AR2098" s="205">
        <f t="shared" ca="1" si="875"/>
        <v>0</v>
      </c>
      <c r="AS2098" s="45" t="b">
        <f t="shared" ca="1" si="876"/>
        <v>0</v>
      </c>
      <c r="AT2098">
        <f t="shared" ca="1" si="877"/>
        <v>0</v>
      </c>
      <c r="AU2098" t="b">
        <f t="shared" ca="1" si="893"/>
        <v>0</v>
      </c>
      <c r="AV2098" t="b">
        <f t="shared" ca="1" si="894"/>
        <v>0</v>
      </c>
      <c r="AW2098" s="266" t="b">
        <f t="shared" ca="1" si="895"/>
        <v>0</v>
      </c>
      <c r="AX2098" s="266" t="b">
        <f t="shared" ca="1" si="896"/>
        <v>0</v>
      </c>
      <c r="AY2098" s="266" t="b">
        <f t="shared" ca="1" si="897"/>
        <v>0</v>
      </c>
    </row>
    <row r="2099" spans="1:51" x14ac:dyDescent="0.25">
      <c r="A2099">
        <v>2067</v>
      </c>
      <c r="B2099" s="163">
        <f ca="1">OFFSET(InputPriceData!B$15,CalculationsAndCharts!$A2099+$A$11,0,1,1)</f>
        <v>39014</v>
      </c>
      <c r="C2099" s="3">
        <f ca="1">OFFSET(InputPriceData!G$15,CalculationsAndCharts!$A2099+$A$11,IF($C$7,8,0),1,1)</f>
        <v>572500</v>
      </c>
      <c r="D2099" s="4">
        <f ca="1">OFFSET(InputPriceData!C$15,CalculationsAndCharts!$A2099+$A$11,IF($C$7,8,0),1,1)</f>
        <v>16.11</v>
      </c>
      <c r="E2099" s="4">
        <f ca="1">OFFSET(InputPriceData!D$15,CalculationsAndCharts!$A2099+$A$11,IF($C$7,8,0),1,1)</f>
        <v>16.48</v>
      </c>
      <c r="F2099" s="4">
        <f ca="1">OFFSET(InputPriceData!E$15,CalculationsAndCharts!$A2099+$A$11,IF($C$7,8,0),1,1)</f>
        <v>15.8</v>
      </c>
      <c r="G2099" s="4">
        <f ca="1">OFFSET(InputPriceData!F$15,CalculationsAndCharts!$A2099+$A$11,IF($C$7,8,0),1,1)</f>
        <v>16.43</v>
      </c>
      <c r="H2099" s="128"/>
      <c r="I2099" s="128"/>
      <c r="K2099" s="124"/>
      <c r="L2099" s="279"/>
      <c r="M2099" s="281"/>
      <c r="N2099" s="280"/>
      <c r="O2099" s="4"/>
      <c r="P2099" s="4"/>
      <c r="Q2099" s="3"/>
      <c r="S2099" s="309">
        <f t="shared" ca="1" si="878"/>
        <v>17.649999999999999</v>
      </c>
      <c r="T2099" s="309">
        <f t="shared" ca="1" si="879"/>
        <v>15.36</v>
      </c>
      <c r="U2099" s="310">
        <f t="shared" ca="1" si="871"/>
        <v>0.46724890829694354</v>
      </c>
      <c r="V2099" s="310" t="b">
        <f t="shared" ca="1" si="880"/>
        <v>0</v>
      </c>
      <c r="W2099" s="3" t="b">
        <f t="shared" ca="1" si="881"/>
        <v>0</v>
      </c>
      <c r="X2099" s="3" t="str">
        <f t="shared" ca="1" si="882"/>
        <v/>
      </c>
      <c r="Y2099" s="3" t="str">
        <f t="shared" ca="1" si="872"/>
        <v/>
      </c>
      <c r="Z2099" s="3" t="str">
        <f t="shared" ca="1" si="883"/>
        <v/>
      </c>
      <c r="AA2099" s="3" t="str">
        <f t="shared" ca="1" si="884"/>
        <v/>
      </c>
      <c r="AB2099" s="205">
        <f t="shared" ca="1" si="885"/>
        <v>2960</v>
      </c>
      <c r="AC2099" s="205">
        <f t="shared" ca="1" si="886"/>
        <v>43</v>
      </c>
      <c r="AD2099" s="205">
        <f t="shared" ca="1" si="873"/>
        <v>68.837209302325576</v>
      </c>
      <c r="AE2099" s="205">
        <f t="shared" ca="1" si="874"/>
        <v>18.837209302325576</v>
      </c>
      <c r="AF2099" s="205">
        <f t="shared" ca="1" si="887"/>
        <v>3.7674418604651154</v>
      </c>
      <c r="AG2099" s="205"/>
      <c r="AH2099" s="205"/>
      <c r="AI2099" s="205"/>
      <c r="AJ2099" s="205"/>
      <c r="AK2099" s="4"/>
      <c r="AL2099" s="4"/>
      <c r="AM2099" s="309">
        <f t="shared" ca="1" si="888"/>
        <v>17.649999999999999</v>
      </c>
      <c r="AN2099" s="309">
        <f t="shared" ca="1" si="889"/>
        <v>15.55</v>
      </c>
      <c r="AO2099" s="310">
        <f t="shared" ca="1" si="890"/>
        <v>0.419047619047619</v>
      </c>
      <c r="AP2099" s="310" t="b">
        <f t="shared" ca="1" si="891"/>
        <v>0</v>
      </c>
      <c r="AQ2099" s="309">
        <f t="shared" ca="1" si="892"/>
        <v>0</v>
      </c>
      <c r="AR2099" s="205">
        <f t="shared" ca="1" si="875"/>
        <v>0</v>
      </c>
      <c r="AS2099" s="45" t="b">
        <f t="shared" ca="1" si="876"/>
        <v>0</v>
      </c>
      <c r="AT2099">
        <f t="shared" ca="1" si="877"/>
        <v>0</v>
      </c>
      <c r="AU2099" t="b">
        <f t="shared" ca="1" si="893"/>
        <v>0</v>
      </c>
      <c r="AV2099" t="b">
        <f t="shared" ca="1" si="894"/>
        <v>0</v>
      </c>
      <c r="AW2099" s="266" t="b">
        <f t="shared" ca="1" si="895"/>
        <v>0</v>
      </c>
      <c r="AX2099" s="266" t="b">
        <f t="shared" ca="1" si="896"/>
        <v>0</v>
      </c>
      <c r="AY2099" s="266" t="b">
        <f t="shared" ca="1" si="897"/>
        <v>0</v>
      </c>
    </row>
    <row r="2100" spans="1:51" x14ac:dyDescent="0.25">
      <c r="A2100">
        <v>2068</v>
      </c>
      <c r="B2100" s="163">
        <f ca="1">OFFSET(InputPriceData!B$15,CalculationsAndCharts!$A2100+$A$11,0,1,1)</f>
        <v>39013</v>
      </c>
      <c r="C2100" s="3">
        <f ca="1">OFFSET(InputPriceData!G$15,CalculationsAndCharts!$A2100+$A$11,IF($C$7,8,0),1,1)</f>
        <v>347900</v>
      </c>
      <c r="D2100" s="4">
        <f ca="1">OFFSET(InputPriceData!C$15,CalculationsAndCharts!$A2100+$A$11,IF($C$7,8,0),1,1)</f>
        <v>16.5</v>
      </c>
      <c r="E2100" s="4">
        <f ca="1">OFFSET(InputPriceData!D$15,CalculationsAndCharts!$A2100+$A$11,IF($C$7,8,0),1,1)</f>
        <v>16.75</v>
      </c>
      <c r="F2100" s="4">
        <f ca="1">OFFSET(InputPriceData!E$15,CalculationsAndCharts!$A2100+$A$11,IF($C$7,8,0),1,1)</f>
        <v>16.11</v>
      </c>
      <c r="G2100" s="4">
        <f ca="1">OFFSET(InputPriceData!F$15,CalculationsAndCharts!$A2100+$A$11,IF($C$7,8,0),1,1)</f>
        <v>16.52</v>
      </c>
      <c r="H2100" s="128"/>
      <c r="I2100" s="128"/>
      <c r="K2100" s="124"/>
      <c r="L2100" s="279"/>
      <c r="M2100" s="281"/>
      <c r="N2100" s="280"/>
      <c r="O2100" s="4"/>
      <c r="P2100" s="4"/>
      <c r="Q2100" s="3"/>
      <c r="S2100" s="309">
        <f t="shared" ca="1" si="878"/>
        <v>17.649999999999999</v>
      </c>
      <c r="T2100" s="309">
        <f t="shared" ca="1" si="879"/>
        <v>15.36</v>
      </c>
      <c r="U2100" s="310">
        <f t="shared" ca="1" si="871"/>
        <v>0.50655021834061165</v>
      </c>
      <c r="V2100" s="310" t="b">
        <f t="shared" ca="1" si="880"/>
        <v>0</v>
      </c>
      <c r="W2100" s="3" t="b">
        <f t="shared" ca="1" si="881"/>
        <v>0</v>
      </c>
      <c r="X2100" s="3" t="str">
        <f t="shared" ca="1" si="882"/>
        <v/>
      </c>
      <c r="Y2100" s="3" t="str">
        <f t="shared" ca="1" si="872"/>
        <v/>
      </c>
      <c r="Z2100" s="3" t="str">
        <f t="shared" ca="1" si="883"/>
        <v/>
      </c>
      <c r="AA2100" s="3" t="str">
        <f t="shared" ca="1" si="884"/>
        <v/>
      </c>
      <c r="AB2100" s="205">
        <f t="shared" ca="1" si="885"/>
        <v>2960</v>
      </c>
      <c r="AC2100" s="205">
        <f t="shared" ca="1" si="886"/>
        <v>43</v>
      </c>
      <c r="AD2100" s="205">
        <f t="shared" ca="1" si="873"/>
        <v>68.837209302325576</v>
      </c>
      <c r="AE2100" s="205">
        <f t="shared" ca="1" si="874"/>
        <v>18.837209302325576</v>
      </c>
      <c r="AF2100" s="205">
        <f t="shared" ca="1" si="887"/>
        <v>3.7674418604651154</v>
      </c>
      <c r="AG2100" s="205"/>
      <c r="AH2100" s="205"/>
      <c r="AI2100" s="205"/>
      <c r="AJ2100" s="205"/>
      <c r="AK2100" s="4"/>
      <c r="AL2100" s="4"/>
      <c r="AM2100" s="309">
        <f t="shared" ca="1" si="888"/>
        <v>17.649999999999999</v>
      </c>
      <c r="AN2100" s="309">
        <f t="shared" ca="1" si="889"/>
        <v>15.36</v>
      </c>
      <c r="AO2100" s="310">
        <f t="shared" ca="1" si="890"/>
        <v>0.50655021834061165</v>
      </c>
      <c r="AP2100" s="310" t="b">
        <f t="shared" ca="1" si="891"/>
        <v>0</v>
      </c>
      <c r="AQ2100" s="309">
        <f t="shared" ca="1" si="892"/>
        <v>0</v>
      </c>
      <c r="AR2100" s="205">
        <f t="shared" ca="1" si="875"/>
        <v>0</v>
      </c>
      <c r="AS2100" s="45" t="b">
        <f t="shared" ca="1" si="876"/>
        <v>0</v>
      </c>
      <c r="AT2100">
        <f t="shared" ca="1" si="877"/>
        <v>0</v>
      </c>
      <c r="AU2100" t="b">
        <f t="shared" ca="1" si="893"/>
        <v>0</v>
      </c>
      <c r="AV2100" t="b">
        <f t="shared" ca="1" si="894"/>
        <v>0</v>
      </c>
      <c r="AW2100" s="266" t="b">
        <f t="shared" ca="1" si="895"/>
        <v>0</v>
      </c>
      <c r="AX2100" s="266" t="b">
        <f t="shared" ca="1" si="896"/>
        <v>0</v>
      </c>
      <c r="AY2100" s="266" t="b">
        <f t="shared" ca="1" si="897"/>
        <v>0</v>
      </c>
    </row>
    <row r="2101" spans="1:51" x14ac:dyDescent="0.25">
      <c r="A2101">
        <v>2069</v>
      </c>
      <c r="B2101" s="163">
        <f ca="1">OFFSET(InputPriceData!B$15,CalculationsAndCharts!$A2101+$A$11,0,1,1)</f>
        <v>39010</v>
      </c>
      <c r="C2101" s="3">
        <f ca="1">OFFSET(InputPriceData!G$15,CalculationsAndCharts!$A2101+$A$11,IF($C$7,8,0),1,1)</f>
        <v>464400</v>
      </c>
      <c r="D2101" s="4">
        <f ca="1">OFFSET(InputPriceData!C$15,CalculationsAndCharts!$A2101+$A$11,IF($C$7,8,0),1,1)</f>
        <v>16.84</v>
      </c>
      <c r="E2101" s="4">
        <f ca="1">OFFSET(InputPriceData!D$15,CalculationsAndCharts!$A2101+$A$11,IF($C$7,8,0),1,1)</f>
        <v>16.84</v>
      </c>
      <c r="F2101" s="4">
        <f ca="1">OFFSET(InputPriceData!E$15,CalculationsAndCharts!$A2101+$A$11,IF($C$7,8,0),1,1)</f>
        <v>16.13</v>
      </c>
      <c r="G2101" s="4">
        <f ca="1">OFFSET(InputPriceData!F$15,CalculationsAndCharts!$A2101+$A$11,IF($C$7,8,0),1,1)</f>
        <v>16.670000000000002</v>
      </c>
      <c r="H2101" s="128"/>
      <c r="I2101" s="128"/>
      <c r="K2101" s="124"/>
      <c r="L2101" s="279"/>
      <c r="M2101" s="281"/>
      <c r="N2101" s="280"/>
      <c r="O2101" s="4"/>
      <c r="P2101" s="4"/>
      <c r="Q2101" s="3"/>
      <c r="S2101" s="309">
        <f t="shared" ca="1" si="878"/>
        <v>17.649999999999999</v>
      </c>
      <c r="T2101" s="309">
        <f t="shared" ca="1" si="879"/>
        <v>15.36</v>
      </c>
      <c r="U2101" s="310">
        <f t="shared" ca="1" si="871"/>
        <v>0.57205240174672611</v>
      </c>
      <c r="V2101" s="310" t="b">
        <f t="shared" ca="1" si="880"/>
        <v>0</v>
      </c>
      <c r="W2101" s="3" t="b">
        <f t="shared" ca="1" si="881"/>
        <v>0</v>
      </c>
      <c r="X2101" s="3" t="str">
        <f t="shared" ca="1" si="882"/>
        <v/>
      </c>
      <c r="Y2101" s="3" t="str">
        <f t="shared" ca="1" si="872"/>
        <v/>
      </c>
      <c r="Z2101" s="3" t="str">
        <f t="shared" ca="1" si="883"/>
        <v/>
      </c>
      <c r="AA2101" s="3" t="str">
        <f t="shared" ca="1" si="884"/>
        <v/>
      </c>
      <c r="AB2101" s="205">
        <f t="shared" ca="1" si="885"/>
        <v>2960</v>
      </c>
      <c r="AC2101" s="205">
        <f t="shared" ca="1" si="886"/>
        <v>43</v>
      </c>
      <c r="AD2101" s="205">
        <f t="shared" ca="1" si="873"/>
        <v>68.837209302325576</v>
      </c>
      <c r="AE2101" s="205">
        <f t="shared" ca="1" si="874"/>
        <v>18.837209302325576</v>
      </c>
      <c r="AF2101" s="205">
        <f t="shared" ca="1" si="887"/>
        <v>3.7674418604651154</v>
      </c>
      <c r="AG2101" s="205"/>
      <c r="AH2101" s="205"/>
      <c r="AI2101" s="205"/>
      <c r="AJ2101" s="205"/>
      <c r="AK2101" s="4"/>
      <c r="AL2101" s="4"/>
      <c r="AM2101" s="309">
        <f t="shared" ca="1" si="888"/>
        <v>17.649999999999999</v>
      </c>
      <c r="AN2101" s="309">
        <f t="shared" ca="1" si="889"/>
        <v>15.36</v>
      </c>
      <c r="AO2101" s="310">
        <f t="shared" ca="1" si="890"/>
        <v>0.57205240174672611</v>
      </c>
      <c r="AP2101" s="310" t="b">
        <f t="shared" ca="1" si="891"/>
        <v>0</v>
      </c>
      <c r="AQ2101" s="309">
        <f t="shared" ca="1" si="892"/>
        <v>0</v>
      </c>
      <c r="AR2101" s="205">
        <f t="shared" ca="1" si="875"/>
        <v>0</v>
      </c>
      <c r="AS2101" s="45" t="b">
        <f t="shared" ca="1" si="876"/>
        <v>0</v>
      </c>
      <c r="AT2101">
        <f t="shared" ca="1" si="877"/>
        <v>0</v>
      </c>
      <c r="AU2101" t="b">
        <f t="shared" ca="1" si="893"/>
        <v>0</v>
      </c>
      <c r="AV2101" t="b">
        <f t="shared" ca="1" si="894"/>
        <v>0</v>
      </c>
      <c r="AW2101" s="266" t="b">
        <f t="shared" ca="1" si="895"/>
        <v>0</v>
      </c>
      <c r="AX2101" s="266" t="b">
        <f t="shared" ca="1" si="896"/>
        <v>0</v>
      </c>
      <c r="AY2101" s="266" t="b">
        <f t="shared" ca="1" si="897"/>
        <v>0</v>
      </c>
    </row>
    <row r="2102" spans="1:51" x14ac:dyDescent="0.25">
      <c r="A2102">
        <v>2070</v>
      </c>
      <c r="B2102" s="163">
        <f ca="1">OFFSET(InputPriceData!B$15,CalculationsAndCharts!$A2102+$A$11,0,1,1)</f>
        <v>39009</v>
      </c>
      <c r="C2102" s="3">
        <f ca="1">OFFSET(InputPriceData!G$15,CalculationsAndCharts!$A2102+$A$11,IF($C$7,8,0),1,1)</f>
        <v>614100</v>
      </c>
      <c r="D2102" s="4">
        <f ca="1">OFFSET(InputPriceData!C$15,CalculationsAndCharts!$A2102+$A$11,IF($C$7,8,0),1,1)</f>
        <v>15.9</v>
      </c>
      <c r="E2102" s="4">
        <f ca="1">OFFSET(InputPriceData!D$15,CalculationsAndCharts!$A2102+$A$11,IF($C$7,8,0),1,1)</f>
        <v>16.760000000000002</v>
      </c>
      <c r="F2102" s="4">
        <f ca="1">OFFSET(InputPriceData!E$15,CalculationsAndCharts!$A2102+$A$11,IF($C$7,8,0),1,1)</f>
        <v>15.85</v>
      </c>
      <c r="G2102" s="4">
        <f ca="1">OFFSET(InputPriceData!F$15,CalculationsAndCharts!$A2102+$A$11,IF($C$7,8,0),1,1)</f>
        <v>16.739999999999998</v>
      </c>
      <c r="H2102" s="128"/>
      <c r="I2102" s="128"/>
      <c r="K2102" s="124"/>
      <c r="L2102" s="279"/>
      <c r="M2102" s="281"/>
      <c r="N2102" s="280"/>
      <c r="O2102" s="4"/>
      <c r="P2102" s="4"/>
      <c r="Q2102" s="3"/>
      <c r="S2102" s="309">
        <f t="shared" ca="1" si="878"/>
        <v>17.649999999999999</v>
      </c>
      <c r="T2102" s="309">
        <f t="shared" ca="1" si="879"/>
        <v>15.36</v>
      </c>
      <c r="U2102" s="310">
        <f t="shared" ca="1" si="871"/>
        <v>0.60262008733624428</v>
      </c>
      <c r="V2102" s="310" t="b">
        <f t="shared" ca="1" si="880"/>
        <v>0</v>
      </c>
      <c r="W2102" s="3" t="b">
        <f t="shared" ca="1" si="881"/>
        <v>0</v>
      </c>
      <c r="X2102" s="3" t="str">
        <f t="shared" ca="1" si="882"/>
        <v/>
      </c>
      <c r="Y2102" s="3" t="str">
        <f t="shared" ca="1" si="872"/>
        <v/>
      </c>
      <c r="Z2102" s="3" t="str">
        <f t="shared" ca="1" si="883"/>
        <v/>
      </c>
      <c r="AA2102" s="3" t="str">
        <f t="shared" ca="1" si="884"/>
        <v/>
      </c>
      <c r="AB2102" s="205">
        <f t="shared" ca="1" si="885"/>
        <v>2960</v>
      </c>
      <c r="AC2102" s="205">
        <f t="shared" ca="1" si="886"/>
        <v>43</v>
      </c>
      <c r="AD2102" s="205">
        <f t="shared" ca="1" si="873"/>
        <v>68.837209302325576</v>
      </c>
      <c r="AE2102" s="205">
        <f t="shared" ca="1" si="874"/>
        <v>18.837209302325576</v>
      </c>
      <c r="AF2102" s="205">
        <f t="shared" ca="1" si="887"/>
        <v>3.7674418604651154</v>
      </c>
      <c r="AG2102" s="205"/>
      <c r="AH2102" s="205"/>
      <c r="AI2102" s="205"/>
      <c r="AJ2102" s="205"/>
      <c r="AK2102" s="4"/>
      <c r="AL2102" s="4"/>
      <c r="AM2102" s="309">
        <f t="shared" ca="1" si="888"/>
        <v>17.649999999999999</v>
      </c>
      <c r="AN2102" s="309">
        <f t="shared" ca="1" si="889"/>
        <v>15.36</v>
      </c>
      <c r="AO2102" s="310">
        <f t="shared" ca="1" si="890"/>
        <v>0.60262008733624428</v>
      </c>
      <c r="AP2102" s="310" t="b">
        <f t="shared" ca="1" si="891"/>
        <v>0</v>
      </c>
      <c r="AQ2102" s="309">
        <f t="shared" ca="1" si="892"/>
        <v>0</v>
      </c>
      <c r="AR2102" s="205">
        <f t="shared" ca="1" si="875"/>
        <v>0</v>
      </c>
      <c r="AS2102" s="45" t="b">
        <f t="shared" ca="1" si="876"/>
        <v>0</v>
      </c>
      <c r="AT2102">
        <f t="shared" ca="1" si="877"/>
        <v>0</v>
      </c>
      <c r="AU2102" t="b">
        <f t="shared" ca="1" si="893"/>
        <v>0</v>
      </c>
      <c r="AV2102" t="b">
        <f t="shared" ca="1" si="894"/>
        <v>0</v>
      </c>
      <c r="AW2102" s="266" t="b">
        <f t="shared" ca="1" si="895"/>
        <v>0</v>
      </c>
      <c r="AX2102" s="266" t="b">
        <f t="shared" ca="1" si="896"/>
        <v>0</v>
      </c>
      <c r="AY2102" s="266" t="b">
        <f t="shared" ca="1" si="897"/>
        <v>0</v>
      </c>
    </row>
    <row r="2103" spans="1:51" x14ac:dyDescent="0.25">
      <c r="A2103">
        <v>2071</v>
      </c>
      <c r="B2103" s="163">
        <f ca="1">OFFSET(InputPriceData!B$15,CalculationsAndCharts!$A2103+$A$11,0,1,1)</f>
        <v>39008</v>
      </c>
      <c r="C2103" s="3">
        <f ca="1">OFFSET(InputPriceData!G$15,CalculationsAndCharts!$A2103+$A$11,IF($C$7,8,0),1,1)</f>
        <v>1028600</v>
      </c>
      <c r="D2103" s="4">
        <f ca="1">OFFSET(InputPriceData!C$15,CalculationsAndCharts!$A2103+$A$11,IF($C$7,8,0),1,1)</f>
        <v>16.850000000000001</v>
      </c>
      <c r="E2103" s="4">
        <f ca="1">OFFSET(InputPriceData!D$15,CalculationsAndCharts!$A2103+$A$11,IF($C$7,8,0),1,1)</f>
        <v>16.850000000000001</v>
      </c>
      <c r="F2103" s="4">
        <f ca="1">OFFSET(InputPriceData!E$15,CalculationsAndCharts!$A2103+$A$11,IF($C$7,8,0),1,1)</f>
        <v>15.98</v>
      </c>
      <c r="G2103" s="4">
        <f ca="1">OFFSET(InputPriceData!F$15,CalculationsAndCharts!$A2103+$A$11,IF($C$7,8,0),1,1)</f>
        <v>15.99</v>
      </c>
      <c r="H2103" s="128"/>
      <c r="I2103" s="128"/>
      <c r="K2103" s="124"/>
      <c r="L2103" s="279"/>
      <c r="M2103" s="281"/>
      <c r="N2103" s="280"/>
      <c r="O2103" s="4"/>
      <c r="P2103" s="4"/>
      <c r="Q2103" s="3"/>
      <c r="S2103" s="309">
        <f t="shared" ca="1" si="878"/>
        <v>17.649999999999999</v>
      </c>
      <c r="T2103" s="309">
        <f t="shared" ca="1" si="879"/>
        <v>15.36</v>
      </c>
      <c r="U2103" s="310">
        <f t="shared" ca="1" si="871"/>
        <v>0.27510917030567728</v>
      </c>
      <c r="V2103" s="310" t="b">
        <f t="shared" ca="1" si="880"/>
        <v>0</v>
      </c>
      <c r="W2103" s="3" t="b">
        <f t="shared" ca="1" si="881"/>
        <v>0</v>
      </c>
      <c r="X2103" s="3" t="str">
        <f t="shared" ca="1" si="882"/>
        <v/>
      </c>
      <c r="Y2103" s="3" t="str">
        <f t="shared" ca="1" si="872"/>
        <v/>
      </c>
      <c r="Z2103" s="3" t="str">
        <f t="shared" ca="1" si="883"/>
        <v/>
      </c>
      <c r="AA2103" s="3" t="str">
        <f t="shared" ca="1" si="884"/>
        <v/>
      </c>
      <c r="AB2103" s="205">
        <f t="shared" ca="1" si="885"/>
        <v>2960</v>
      </c>
      <c r="AC2103" s="205">
        <f t="shared" ca="1" si="886"/>
        <v>43</v>
      </c>
      <c r="AD2103" s="205">
        <f t="shared" ca="1" si="873"/>
        <v>68.837209302325576</v>
      </c>
      <c r="AE2103" s="205">
        <f t="shared" ca="1" si="874"/>
        <v>18.837209302325576</v>
      </c>
      <c r="AF2103" s="205">
        <f t="shared" ca="1" si="887"/>
        <v>3.7674418604651154</v>
      </c>
      <c r="AG2103" s="205"/>
      <c r="AH2103" s="205"/>
      <c r="AI2103" s="205"/>
      <c r="AJ2103" s="205"/>
      <c r="AK2103" s="4"/>
      <c r="AL2103" s="4"/>
      <c r="AM2103" s="309">
        <f t="shared" ca="1" si="888"/>
        <v>17.649999999999999</v>
      </c>
      <c r="AN2103" s="309">
        <f t="shared" ca="1" si="889"/>
        <v>15.36</v>
      </c>
      <c r="AO2103" s="310">
        <f t="shared" ca="1" si="890"/>
        <v>0.27510917030567728</v>
      </c>
      <c r="AP2103" s="310" t="b">
        <f t="shared" ca="1" si="891"/>
        <v>0</v>
      </c>
      <c r="AQ2103" s="309">
        <f t="shared" ca="1" si="892"/>
        <v>0</v>
      </c>
      <c r="AR2103" s="205">
        <f t="shared" ca="1" si="875"/>
        <v>0</v>
      </c>
      <c r="AS2103" s="45" t="b">
        <f t="shared" ca="1" si="876"/>
        <v>0</v>
      </c>
      <c r="AT2103">
        <f t="shared" ca="1" si="877"/>
        <v>0</v>
      </c>
      <c r="AU2103" t="b">
        <f t="shared" ca="1" si="893"/>
        <v>0</v>
      </c>
      <c r="AV2103" t="b">
        <f t="shared" ca="1" si="894"/>
        <v>0</v>
      </c>
      <c r="AW2103" s="266" t="b">
        <f t="shared" ca="1" si="895"/>
        <v>0</v>
      </c>
      <c r="AX2103" s="266" t="b">
        <f t="shared" ca="1" si="896"/>
        <v>0</v>
      </c>
      <c r="AY2103" s="266" t="b">
        <f t="shared" ca="1" si="897"/>
        <v>0</v>
      </c>
    </row>
    <row r="2104" spans="1:51" x14ac:dyDescent="0.25">
      <c r="A2104">
        <v>2072</v>
      </c>
      <c r="B2104" s="163">
        <f ca="1">OFFSET(InputPriceData!B$15,CalculationsAndCharts!$A2104+$A$11,0,1,1)</f>
        <v>39007</v>
      </c>
      <c r="C2104" s="3">
        <f ca="1">OFFSET(InputPriceData!G$15,CalculationsAndCharts!$A2104+$A$11,IF($C$7,8,0),1,1)</f>
        <v>530200</v>
      </c>
      <c r="D2104" s="4">
        <f ca="1">OFFSET(InputPriceData!C$15,CalculationsAndCharts!$A2104+$A$11,IF($C$7,8,0),1,1)</f>
        <v>17.399999999999999</v>
      </c>
      <c r="E2104" s="4">
        <f ca="1">OFFSET(InputPriceData!D$15,CalculationsAndCharts!$A2104+$A$11,IF($C$7,8,0),1,1)</f>
        <v>17.399999999999999</v>
      </c>
      <c r="F2104" s="4">
        <f ca="1">OFFSET(InputPriceData!E$15,CalculationsAndCharts!$A2104+$A$11,IF($C$7,8,0),1,1)</f>
        <v>16.579999999999998</v>
      </c>
      <c r="G2104" s="4">
        <f ca="1">OFFSET(InputPriceData!F$15,CalculationsAndCharts!$A2104+$A$11,IF($C$7,8,0),1,1)</f>
        <v>16.8</v>
      </c>
      <c r="H2104" s="128"/>
      <c r="I2104" s="128"/>
      <c r="K2104" s="124"/>
      <c r="L2104" s="279"/>
      <c r="M2104" s="281"/>
      <c r="N2104" s="280"/>
      <c r="O2104" s="4"/>
      <c r="P2104" s="4"/>
      <c r="Q2104" s="3"/>
      <c r="S2104" s="309">
        <f t="shared" ca="1" si="878"/>
        <v>17.649999999999999</v>
      </c>
      <c r="T2104" s="309">
        <f t="shared" ca="1" si="879"/>
        <v>15.36</v>
      </c>
      <c r="U2104" s="310">
        <f t="shared" ca="1" si="871"/>
        <v>0.62882096069869076</v>
      </c>
      <c r="V2104" s="310" t="b">
        <f t="shared" ca="1" si="880"/>
        <v>0</v>
      </c>
      <c r="W2104" s="3" t="b">
        <f t="shared" ca="1" si="881"/>
        <v>0</v>
      </c>
      <c r="X2104" s="3" t="str">
        <f t="shared" ca="1" si="882"/>
        <v/>
      </c>
      <c r="Y2104" s="3" t="str">
        <f t="shared" ca="1" si="872"/>
        <v/>
      </c>
      <c r="Z2104" s="3" t="str">
        <f t="shared" ca="1" si="883"/>
        <v/>
      </c>
      <c r="AA2104" s="3" t="str">
        <f t="shared" ca="1" si="884"/>
        <v/>
      </c>
      <c r="AB2104" s="205">
        <f t="shared" ca="1" si="885"/>
        <v>2960</v>
      </c>
      <c r="AC2104" s="205">
        <f t="shared" ca="1" si="886"/>
        <v>43</v>
      </c>
      <c r="AD2104" s="205">
        <f t="shared" ca="1" si="873"/>
        <v>68.837209302325576</v>
      </c>
      <c r="AE2104" s="205">
        <f t="shared" ca="1" si="874"/>
        <v>18.837209302325576</v>
      </c>
      <c r="AF2104" s="205">
        <f t="shared" ca="1" si="887"/>
        <v>3.7674418604651154</v>
      </c>
      <c r="AG2104" s="205"/>
      <c r="AH2104" s="205"/>
      <c r="AI2104" s="205"/>
      <c r="AJ2104" s="205"/>
      <c r="AK2104" s="4"/>
      <c r="AL2104" s="4"/>
      <c r="AM2104" s="309">
        <f t="shared" ca="1" si="888"/>
        <v>17.649999999999999</v>
      </c>
      <c r="AN2104" s="309">
        <f t="shared" ca="1" si="889"/>
        <v>15.36</v>
      </c>
      <c r="AO2104" s="310">
        <f t="shared" ca="1" si="890"/>
        <v>0.62882096069869076</v>
      </c>
      <c r="AP2104" s="310" t="b">
        <f t="shared" ca="1" si="891"/>
        <v>0</v>
      </c>
      <c r="AQ2104" s="309">
        <f t="shared" ca="1" si="892"/>
        <v>0</v>
      </c>
      <c r="AR2104" s="205">
        <f t="shared" ca="1" si="875"/>
        <v>0</v>
      </c>
      <c r="AS2104" s="45" t="b">
        <f t="shared" ca="1" si="876"/>
        <v>0</v>
      </c>
      <c r="AT2104">
        <f t="shared" ca="1" si="877"/>
        <v>0</v>
      </c>
      <c r="AU2104" t="b">
        <f t="shared" ca="1" si="893"/>
        <v>0</v>
      </c>
      <c r="AV2104" t="b">
        <f t="shared" ca="1" si="894"/>
        <v>0</v>
      </c>
      <c r="AW2104" s="266" t="b">
        <f t="shared" ca="1" si="895"/>
        <v>0</v>
      </c>
      <c r="AX2104" s="266" t="b">
        <f t="shared" ca="1" si="896"/>
        <v>0</v>
      </c>
      <c r="AY2104" s="266" t="b">
        <f t="shared" ca="1" si="897"/>
        <v>0</v>
      </c>
    </row>
    <row r="2105" spans="1:51" x14ac:dyDescent="0.25">
      <c r="A2105">
        <v>2073</v>
      </c>
      <c r="B2105" s="163">
        <f ca="1">OFFSET(InputPriceData!B$15,CalculationsAndCharts!$A2105+$A$11,0,1,1)</f>
        <v>39006</v>
      </c>
      <c r="C2105" s="3">
        <f ca="1">OFFSET(InputPriceData!G$15,CalculationsAndCharts!$A2105+$A$11,IF($C$7,8,0),1,1)</f>
        <v>367300</v>
      </c>
      <c r="D2105" s="4">
        <f ca="1">OFFSET(InputPriceData!C$15,CalculationsAndCharts!$A2105+$A$11,IF($C$7,8,0),1,1)</f>
        <v>17.399999999999999</v>
      </c>
      <c r="E2105" s="4">
        <f ca="1">OFFSET(InputPriceData!D$15,CalculationsAndCharts!$A2105+$A$11,IF($C$7,8,0),1,1)</f>
        <v>17.71</v>
      </c>
      <c r="F2105" s="4">
        <f ca="1">OFFSET(InputPriceData!E$15,CalculationsAndCharts!$A2105+$A$11,IF($C$7,8,0),1,1)</f>
        <v>17.309999999999999</v>
      </c>
      <c r="G2105" s="4">
        <f ca="1">OFFSET(InputPriceData!F$15,CalculationsAndCharts!$A2105+$A$11,IF($C$7,8,0),1,1)</f>
        <v>17.649999999999999</v>
      </c>
      <c r="H2105" s="128"/>
      <c r="I2105" s="128"/>
      <c r="K2105" s="124"/>
      <c r="L2105" s="279"/>
      <c r="M2105" s="281"/>
      <c r="N2105" s="280"/>
      <c r="O2105" s="4"/>
      <c r="P2105" s="4"/>
      <c r="Q2105" s="3"/>
      <c r="S2105" s="309">
        <f t="shared" ca="1" si="878"/>
        <v>17.649999999999999</v>
      </c>
      <c r="T2105" s="309">
        <f t="shared" ca="1" si="879"/>
        <v>15.36</v>
      </c>
      <c r="U2105" s="310">
        <f t="shared" ca="1" si="871"/>
        <v>1</v>
      </c>
      <c r="V2105" s="310" t="b">
        <f t="shared" ca="1" si="880"/>
        <v>0</v>
      </c>
      <c r="W2105" s="3" t="b">
        <f t="shared" ca="1" si="881"/>
        <v>0</v>
      </c>
      <c r="X2105" s="3" t="str">
        <f t="shared" ca="1" si="882"/>
        <v/>
      </c>
      <c r="Y2105" s="3" t="str">
        <f t="shared" ca="1" si="872"/>
        <v/>
      </c>
      <c r="Z2105" s="3" t="str">
        <f t="shared" ca="1" si="883"/>
        <v/>
      </c>
      <c r="AA2105" s="3" t="str">
        <f t="shared" ca="1" si="884"/>
        <v/>
      </c>
      <c r="AB2105" s="205">
        <f t="shared" ca="1" si="885"/>
        <v>2960</v>
      </c>
      <c r="AC2105" s="205">
        <f t="shared" ca="1" si="886"/>
        <v>43</v>
      </c>
      <c r="AD2105" s="205">
        <f t="shared" ca="1" si="873"/>
        <v>68.837209302325576</v>
      </c>
      <c r="AE2105" s="205">
        <f t="shared" ca="1" si="874"/>
        <v>18.837209302325576</v>
      </c>
      <c r="AF2105" s="205">
        <f t="shared" ca="1" si="887"/>
        <v>3.7674418604651154</v>
      </c>
      <c r="AG2105" s="205"/>
      <c r="AH2105" s="205"/>
      <c r="AI2105" s="205"/>
      <c r="AJ2105" s="205"/>
      <c r="AK2105" s="4"/>
      <c r="AL2105" s="4"/>
      <c r="AM2105" s="309">
        <f t="shared" ca="1" si="888"/>
        <v>17.649999999999999</v>
      </c>
      <c r="AN2105" s="309">
        <f t="shared" ca="1" si="889"/>
        <v>15.36</v>
      </c>
      <c r="AO2105" s="310">
        <f t="shared" ca="1" si="890"/>
        <v>1</v>
      </c>
      <c r="AP2105" s="310" t="b">
        <f t="shared" ca="1" si="891"/>
        <v>0</v>
      </c>
      <c r="AQ2105" s="309">
        <f t="shared" ca="1" si="892"/>
        <v>0</v>
      </c>
      <c r="AR2105" s="205">
        <f t="shared" ca="1" si="875"/>
        <v>0</v>
      </c>
      <c r="AS2105" s="45" t="b">
        <f t="shared" ca="1" si="876"/>
        <v>0</v>
      </c>
      <c r="AT2105">
        <f t="shared" ca="1" si="877"/>
        <v>0</v>
      </c>
      <c r="AU2105" t="b">
        <f t="shared" ca="1" si="893"/>
        <v>0</v>
      </c>
      <c r="AV2105" t="b">
        <f t="shared" ca="1" si="894"/>
        <v>0</v>
      </c>
      <c r="AW2105" s="266" t="b">
        <f t="shared" ca="1" si="895"/>
        <v>0</v>
      </c>
      <c r="AX2105" s="266" t="b">
        <f t="shared" ca="1" si="896"/>
        <v>0</v>
      </c>
      <c r="AY2105" s="266" t="b">
        <f t="shared" ca="1" si="897"/>
        <v>1</v>
      </c>
    </row>
    <row r="2106" spans="1:51" x14ac:dyDescent="0.25">
      <c r="A2106">
        <v>2074</v>
      </c>
      <c r="B2106" s="163">
        <f ca="1">OFFSET(InputPriceData!B$15,CalculationsAndCharts!$A2106+$A$11,0,1,1)</f>
        <v>39003</v>
      </c>
      <c r="C2106" s="3">
        <f ca="1">OFFSET(InputPriceData!G$15,CalculationsAndCharts!$A2106+$A$11,IF($C$7,8,0),1,1)</f>
        <v>559600</v>
      </c>
      <c r="D2106" s="4">
        <f ca="1">OFFSET(InputPriceData!C$15,CalculationsAndCharts!$A2106+$A$11,IF($C$7,8,0),1,1)</f>
        <v>17.18</v>
      </c>
      <c r="E2106" s="4">
        <f ca="1">OFFSET(InputPriceData!D$15,CalculationsAndCharts!$A2106+$A$11,IF($C$7,8,0),1,1)</f>
        <v>17.59</v>
      </c>
      <c r="F2106" s="4">
        <f ca="1">OFFSET(InputPriceData!E$15,CalculationsAndCharts!$A2106+$A$11,IF($C$7,8,0),1,1)</f>
        <v>16.8</v>
      </c>
      <c r="G2106" s="4">
        <f ca="1">OFFSET(InputPriceData!F$15,CalculationsAndCharts!$A2106+$A$11,IF($C$7,8,0),1,1)</f>
        <v>17.38</v>
      </c>
      <c r="H2106" s="128"/>
      <c r="I2106" s="128"/>
      <c r="K2106" s="124"/>
      <c r="L2106" s="279"/>
      <c r="M2106" s="281"/>
      <c r="N2106" s="280"/>
      <c r="O2106" s="4"/>
      <c r="P2106" s="4"/>
      <c r="Q2106" s="3"/>
      <c r="S2106" s="309">
        <f t="shared" ca="1" si="878"/>
        <v>17.559999999999999</v>
      </c>
      <c r="T2106" s="309">
        <f t="shared" ca="1" si="879"/>
        <v>15.36</v>
      </c>
      <c r="U2106" s="310">
        <f t="shared" ca="1" si="871"/>
        <v>0.91818181818181832</v>
      </c>
      <c r="V2106" s="310" t="b">
        <f t="shared" ca="1" si="880"/>
        <v>0</v>
      </c>
      <c r="W2106" s="3" t="b">
        <f t="shared" ca="1" si="881"/>
        <v>0</v>
      </c>
      <c r="X2106" s="3" t="str">
        <f t="shared" ca="1" si="882"/>
        <v/>
      </c>
      <c r="Y2106" s="3" t="str">
        <f t="shared" ca="1" si="872"/>
        <v/>
      </c>
      <c r="Z2106" s="3" t="str">
        <f t="shared" ca="1" si="883"/>
        <v/>
      </c>
      <c r="AA2106" s="3" t="str">
        <f t="shared" ca="1" si="884"/>
        <v/>
      </c>
      <c r="AB2106" s="205">
        <f t="shared" ca="1" si="885"/>
        <v>2960</v>
      </c>
      <c r="AC2106" s="205">
        <f t="shared" ca="1" si="886"/>
        <v>43</v>
      </c>
      <c r="AD2106" s="205">
        <f t="shared" ca="1" si="873"/>
        <v>68.837209302325576</v>
      </c>
      <c r="AE2106" s="205">
        <f t="shared" ca="1" si="874"/>
        <v>18.837209302325576</v>
      </c>
      <c r="AF2106" s="205">
        <f t="shared" ca="1" si="887"/>
        <v>3.7674418604651154</v>
      </c>
      <c r="AG2106" s="205"/>
      <c r="AH2106" s="205"/>
      <c r="AI2106" s="205"/>
      <c r="AJ2106" s="205"/>
      <c r="AK2106" s="4"/>
      <c r="AL2106" s="4"/>
      <c r="AM2106" s="309">
        <f t="shared" ca="1" si="888"/>
        <v>17.559999999999999</v>
      </c>
      <c r="AN2106" s="309">
        <f t="shared" ca="1" si="889"/>
        <v>15.36</v>
      </c>
      <c r="AO2106" s="310">
        <f t="shared" ca="1" si="890"/>
        <v>0.91818181818181832</v>
      </c>
      <c r="AP2106" s="310" t="b">
        <f t="shared" ca="1" si="891"/>
        <v>0</v>
      </c>
      <c r="AQ2106" s="309">
        <f t="shared" ca="1" si="892"/>
        <v>0.45809999999999995</v>
      </c>
      <c r="AR2106" s="205">
        <f t="shared" ca="1" si="875"/>
        <v>14.8119</v>
      </c>
      <c r="AS2106" s="45" t="b">
        <f t="shared" ca="1" si="876"/>
        <v>0</v>
      </c>
      <c r="AT2106">
        <f t="shared" ca="1" si="877"/>
        <v>9</v>
      </c>
      <c r="AU2106" t="b">
        <f t="shared" ca="1" si="893"/>
        <v>1</v>
      </c>
      <c r="AV2106" t="b">
        <f t="shared" ca="1" si="894"/>
        <v>1</v>
      </c>
      <c r="AW2106" s="266" t="b">
        <f t="shared" ca="1" si="895"/>
        <v>0</v>
      </c>
      <c r="AX2106" s="266" t="b">
        <f t="shared" ca="1" si="896"/>
        <v>1</v>
      </c>
      <c r="AY2106" s="266" t="b">
        <f t="shared" ca="1" si="897"/>
        <v>0</v>
      </c>
    </row>
    <row r="2107" spans="1:51" x14ac:dyDescent="0.25">
      <c r="A2107">
        <v>2075</v>
      </c>
      <c r="B2107" s="163">
        <f ca="1">OFFSET(InputPriceData!B$15,CalculationsAndCharts!$A2107+$A$11,0,1,1)</f>
        <v>39002</v>
      </c>
      <c r="C2107" s="3">
        <f ca="1">OFFSET(InputPriceData!G$15,CalculationsAndCharts!$A2107+$A$11,IF($C$7,8,0),1,1)</f>
        <v>370800</v>
      </c>
      <c r="D2107" s="4">
        <f ca="1">OFFSET(InputPriceData!C$15,CalculationsAndCharts!$A2107+$A$11,IF($C$7,8,0),1,1)</f>
        <v>17.21</v>
      </c>
      <c r="E2107" s="4">
        <f ca="1">OFFSET(InputPriceData!D$15,CalculationsAndCharts!$A2107+$A$11,IF($C$7,8,0),1,1)</f>
        <v>17.559999999999999</v>
      </c>
      <c r="F2107" s="4">
        <f ca="1">OFFSET(InputPriceData!E$15,CalculationsAndCharts!$A2107+$A$11,IF($C$7,8,0),1,1)</f>
        <v>17.16</v>
      </c>
      <c r="G2107" s="4">
        <f ca="1">OFFSET(InputPriceData!F$15,CalculationsAndCharts!$A2107+$A$11,IF($C$7,8,0),1,1)</f>
        <v>17.559999999999999</v>
      </c>
      <c r="H2107" s="128"/>
      <c r="I2107" s="128"/>
      <c r="K2107" s="124"/>
      <c r="L2107" s="279"/>
      <c r="M2107" s="281"/>
      <c r="N2107" s="280"/>
      <c r="O2107" s="4"/>
      <c r="P2107" s="4"/>
      <c r="Q2107" s="3"/>
      <c r="S2107" s="309">
        <f t="shared" ca="1" si="878"/>
        <v>17.559999999999999</v>
      </c>
      <c r="T2107" s="309">
        <f t="shared" ca="1" si="879"/>
        <v>15.36</v>
      </c>
      <c r="U2107" s="310">
        <f t="shared" ca="1" si="871"/>
        <v>1</v>
      </c>
      <c r="V2107" s="310" t="b">
        <f t="shared" ca="1" si="880"/>
        <v>0</v>
      </c>
      <c r="W2107" s="3" t="b">
        <f t="shared" ca="1" si="881"/>
        <v>0</v>
      </c>
      <c r="X2107" s="3" t="str">
        <f t="shared" ca="1" si="882"/>
        <v/>
      </c>
      <c r="Y2107" s="3" t="str">
        <f t="shared" ca="1" si="872"/>
        <v/>
      </c>
      <c r="Z2107" s="3" t="str">
        <f t="shared" ca="1" si="883"/>
        <v/>
      </c>
      <c r="AA2107" s="3" t="str">
        <f t="shared" ca="1" si="884"/>
        <v/>
      </c>
      <c r="AB2107" s="205">
        <f t="shared" ca="1" si="885"/>
        <v>2960</v>
      </c>
      <c r="AC2107" s="205">
        <f t="shared" ca="1" si="886"/>
        <v>43</v>
      </c>
      <c r="AD2107" s="205">
        <f t="shared" ca="1" si="873"/>
        <v>68.837209302325576</v>
      </c>
      <c r="AE2107" s="205">
        <f t="shared" ca="1" si="874"/>
        <v>18.837209302325576</v>
      </c>
      <c r="AF2107" s="205">
        <f t="shared" ca="1" si="887"/>
        <v>3.7674418604651154</v>
      </c>
      <c r="AG2107" s="205"/>
      <c r="AH2107" s="205"/>
      <c r="AI2107" s="205"/>
      <c r="AJ2107" s="205"/>
      <c r="AK2107" s="4"/>
      <c r="AL2107" s="4"/>
      <c r="AM2107" s="309">
        <f t="shared" ca="1" si="888"/>
        <v>17.559999999999999</v>
      </c>
      <c r="AN2107" s="309">
        <f t="shared" ca="1" si="889"/>
        <v>15.36</v>
      </c>
      <c r="AO2107" s="310">
        <f t="shared" ca="1" si="890"/>
        <v>1</v>
      </c>
      <c r="AP2107" s="310" t="b">
        <f t="shared" ca="1" si="891"/>
        <v>0</v>
      </c>
      <c r="AQ2107" s="309">
        <f t="shared" ca="1" si="892"/>
        <v>0.45809999999999995</v>
      </c>
      <c r="AR2107" s="205">
        <f t="shared" ca="1" si="875"/>
        <v>14.8119</v>
      </c>
      <c r="AS2107" s="45" t="b">
        <f t="shared" ca="1" si="876"/>
        <v>0</v>
      </c>
      <c r="AT2107">
        <f t="shared" ca="1" si="877"/>
        <v>8</v>
      </c>
      <c r="AU2107" t="b">
        <f t="shared" ca="1" si="893"/>
        <v>0</v>
      </c>
      <c r="AV2107" t="b">
        <f t="shared" ca="1" si="894"/>
        <v>0</v>
      </c>
      <c r="AW2107" s="266" t="b">
        <f t="shared" ca="1" si="895"/>
        <v>0</v>
      </c>
      <c r="AX2107" s="266" t="b">
        <f t="shared" ca="1" si="896"/>
        <v>1</v>
      </c>
      <c r="AY2107" s="266" t="b">
        <f t="shared" ca="1" si="897"/>
        <v>0</v>
      </c>
    </row>
    <row r="2108" spans="1:51" x14ac:dyDescent="0.25">
      <c r="A2108">
        <v>2076</v>
      </c>
      <c r="B2108" s="163">
        <f ca="1">OFFSET(InputPriceData!B$15,CalculationsAndCharts!$A2108+$A$11,0,1,1)</f>
        <v>39001</v>
      </c>
      <c r="C2108" s="3">
        <f ca="1">OFFSET(InputPriceData!G$15,CalculationsAndCharts!$A2108+$A$11,IF($C$7,8,0),1,1)</f>
        <v>489200</v>
      </c>
      <c r="D2108" s="4">
        <f ca="1">OFFSET(InputPriceData!C$15,CalculationsAndCharts!$A2108+$A$11,IF($C$7,8,0),1,1)</f>
        <v>17.329999999999998</v>
      </c>
      <c r="E2108" s="4">
        <f ca="1">OFFSET(InputPriceData!D$15,CalculationsAndCharts!$A2108+$A$11,IF($C$7,8,0),1,1)</f>
        <v>17.329999999999998</v>
      </c>
      <c r="F2108" s="4">
        <f ca="1">OFFSET(InputPriceData!E$15,CalculationsAndCharts!$A2108+$A$11,IF($C$7,8,0),1,1)</f>
        <v>16.91</v>
      </c>
      <c r="G2108" s="4">
        <f ca="1">OFFSET(InputPriceData!F$15,CalculationsAndCharts!$A2108+$A$11,IF($C$7,8,0),1,1)</f>
        <v>17.09</v>
      </c>
      <c r="H2108" s="128"/>
      <c r="I2108" s="128"/>
      <c r="K2108" s="124"/>
      <c r="L2108" s="279"/>
      <c r="M2108" s="281"/>
      <c r="N2108" s="280"/>
      <c r="O2108" s="4"/>
      <c r="P2108" s="4"/>
      <c r="Q2108" s="3"/>
      <c r="S2108" s="309">
        <f t="shared" ca="1" si="878"/>
        <v>17.27</v>
      </c>
      <c r="T2108" s="309">
        <f t="shared" ca="1" si="879"/>
        <v>15.36</v>
      </c>
      <c r="U2108" s="310">
        <f t="shared" ca="1" si="871"/>
        <v>0.90575916230366504</v>
      </c>
      <c r="V2108" s="310" t="b">
        <f t="shared" ca="1" si="880"/>
        <v>0</v>
      </c>
      <c r="W2108" s="3" t="b">
        <f t="shared" ca="1" si="881"/>
        <v>0</v>
      </c>
      <c r="X2108" s="3" t="str">
        <f t="shared" ca="1" si="882"/>
        <v/>
      </c>
      <c r="Y2108" s="3" t="str">
        <f t="shared" ca="1" si="872"/>
        <v/>
      </c>
      <c r="Z2108" s="3" t="str">
        <f t="shared" ca="1" si="883"/>
        <v/>
      </c>
      <c r="AA2108" s="3" t="str">
        <f t="shared" ca="1" si="884"/>
        <v/>
      </c>
      <c r="AB2108" s="205">
        <f t="shared" ca="1" si="885"/>
        <v>2960</v>
      </c>
      <c r="AC2108" s="205">
        <f t="shared" ca="1" si="886"/>
        <v>43</v>
      </c>
      <c r="AD2108" s="205">
        <f t="shared" ca="1" si="873"/>
        <v>68.837209302325576</v>
      </c>
      <c r="AE2108" s="205">
        <f t="shared" ca="1" si="874"/>
        <v>18.837209302325576</v>
      </c>
      <c r="AF2108" s="205">
        <f t="shared" ca="1" si="887"/>
        <v>3.7674418604651154</v>
      </c>
      <c r="AG2108" s="205"/>
      <c r="AH2108" s="205"/>
      <c r="AI2108" s="205"/>
      <c r="AJ2108" s="205"/>
      <c r="AK2108" s="4"/>
      <c r="AL2108" s="4"/>
      <c r="AM2108" s="309">
        <f t="shared" ca="1" si="888"/>
        <v>17.27</v>
      </c>
      <c r="AN2108" s="309">
        <f t="shared" ca="1" si="889"/>
        <v>15.36</v>
      </c>
      <c r="AO2108" s="310">
        <f t="shared" ca="1" si="890"/>
        <v>0.90575916230366504</v>
      </c>
      <c r="AP2108" s="310" t="b">
        <f t="shared" ca="1" si="891"/>
        <v>0</v>
      </c>
      <c r="AQ2108" s="309">
        <f t="shared" ca="1" si="892"/>
        <v>0.45809999999999995</v>
      </c>
      <c r="AR2108" s="205">
        <f t="shared" ca="1" si="875"/>
        <v>14.8119</v>
      </c>
      <c r="AS2108" s="45" t="b">
        <f t="shared" ca="1" si="876"/>
        <v>0</v>
      </c>
      <c r="AT2108">
        <f t="shared" ca="1" si="877"/>
        <v>7</v>
      </c>
      <c r="AU2108" t="b">
        <f t="shared" ca="1" si="893"/>
        <v>0</v>
      </c>
      <c r="AV2108" t="b">
        <f t="shared" ca="1" si="894"/>
        <v>0</v>
      </c>
      <c r="AW2108" s="266" t="b">
        <f t="shared" ca="1" si="895"/>
        <v>0</v>
      </c>
      <c r="AX2108" s="266" t="b">
        <f t="shared" ca="1" si="896"/>
        <v>1</v>
      </c>
      <c r="AY2108" s="266" t="b">
        <f t="shared" ca="1" si="897"/>
        <v>0</v>
      </c>
    </row>
    <row r="2109" spans="1:51" x14ac:dyDescent="0.25">
      <c r="A2109">
        <v>2077</v>
      </c>
      <c r="B2109" s="163">
        <f ca="1">OFFSET(InputPriceData!B$15,CalculationsAndCharts!$A2109+$A$11,0,1,1)</f>
        <v>39000</v>
      </c>
      <c r="C2109" s="3">
        <f ca="1">OFFSET(InputPriceData!G$15,CalculationsAndCharts!$A2109+$A$11,IF($C$7,8,0),1,1)</f>
        <v>766200</v>
      </c>
      <c r="D2109" s="4">
        <f ca="1">OFFSET(InputPriceData!C$15,CalculationsAndCharts!$A2109+$A$11,IF($C$7,8,0),1,1)</f>
        <v>16.420000000000002</v>
      </c>
      <c r="E2109" s="4">
        <f ca="1">OFFSET(InputPriceData!D$15,CalculationsAndCharts!$A2109+$A$11,IF($C$7,8,0),1,1)</f>
        <v>17.32</v>
      </c>
      <c r="F2109" s="4">
        <f ca="1">OFFSET(InputPriceData!E$15,CalculationsAndCharts!$A2109+$A$11,IF($C$7,8,0),1,1)</f>
        <v>16.37</v>
      </c>
      <c r="G2109" s="4">
        <f ca="1">OFFSET(InputPriceData!F$15,CalculationsAndCharts!$A2109+$A$11,IF($C$7,8,0),1,1)</f>
        <v>17.27</v>
      </c>
      <c r="H2109" s="128"/>
      <c r="I2109" s="128"/>
      <c r="K2109" s="124"/>
      <c r="L2109" s="279"/>
      <c r="M2109" s="281"/>
      <c r="N2109" s="280"/>
      <c r="O2109" s="4"/>
      <c r="P2109" s="4"/>
      <c r="Q2109" s="3"/>
      <c r="S2109" s="309">
        <f t="shared" ca="1" si="878"/>
        <v>17.27</v>
      </c>
      <c r="T2109" s="309">
        <f t="shared" ca="1" si="879"/>
        <v>15.36</v>
      </c>
      <c r="U2109" s="310">
        <f t="shared" ca="1" si="871"/>
        <v>1</v>
      </c>
      <c r="V2109" s="310" t="b">
        <f t="shared" ca="1" si="880"/>
        <v>0</v>
      </c>
      <c r="W2109" s="3" t="b">
        <f t="shared" ca="1" si="881"/>
        <v>0</v>
      </c>
      <c r="X2109" s="3" t="str">
        <f t="shared" ca="1" si="882"/>
        <v/>
      </c>
      <c r="Y2109" s="3" t="str">
        <f t="shared" ca="1" si="872"/>
        <v/>
      </c>
      <c r="Z2109" s="3" t="str">
        <f t="shared" ca="1" si="883"/>
        <v/>
      </c>
      <c r="AA2109" s="3" t="str">
        <f t="shared" ca="1" si="884"/>
        <v/>
      </c>
      <c r="AB2109" s="205">
        <f t="shared" ca="1" si="885"/>
        <v>2960</v>
      </c>
      <c r="AC2109" s="205">
        <f t="shared" ca="1" si="886"/>
        <v>43</v>
      </c>
      <c r="AD2109" s="205">
        <f t="shared" ca="1" si="873"/>
        <v>68.837209302325576</v>
      </c>
      <c r="AE2109" s="205">
        <f t="shared" ca="1" si="874"/>
        <v>18.837209302325576</v>
      </c>
      <c r="AF2109" s="205">
        <f t="shared" ca="1" si="887"/>
        <v>3.7674418604651154</v>
      </c>
      <c r="AG2109" s="205"/>
      <c r="AH2109" s="205"/>
      <c r="AI2109" s="205"/>
      <c r="AJ2109" s="205"/>
      <c r="AK2109" s="4"/>
      <c r="AL2109" s="4"/>
      <c r="AM2109" s="309">
        <f t="shared" ca="1" si="888"/>
        <v>17.27</v>
      </c>
      <c r="AN2109" s="309">
        <f t="shared" ca="1" si="889"/>
        <v>15.36</v>
      </c>
      <c r="AO2109" s="310">
        <f t="shared" ca="1" si="890"/>
        <v>1</v>
      </c>
      <c r="AP2109" s="310" t="b">
        <f t="shared" ca="1" si="891"/>
        <v>0</v>
      </c>
      <c r="AQ2109" s="309">
        <f t="shared" ca="1" si="892"/>
        <v>0.45809999999999995</v>
      </c>
      <c r="AR2109" s="205">
        <f t="shared" ca="1" si="875"/>
        <v>14.8119</v>
      </c>
      <c r="AS2109" s="45" t="b">
        <f t="shared" ca="1" si="876"/>
        <v>0</v>
      </c>
      <c r="AT2109">
        <f t="shared" ca="1" si="877"/>
        <v>6</v>
      </c>
      <c r="AU2109" t="b">
        <f t="shared" ca="1" si="893"/>
        <v>0</v>
      </c>
      <c r="AV2109" t="b">
        <f t="shared" ca="1" si="894"/>
        <v>0</v>
      </c>
      <c r="AW2109" s="266" t="b">
        <f t="shared" ca="1" si="895"/>
        <v>0</v>
      </c>
      <c r="AX2109" s="266" t="b">
        <f t="shared" ca="1" si="896"/>
        <v>1</v>
      </c>
      <c r="AY2109" s="266" t="b">
        <f t="shared" ca="1" si="897"/>
        <v>0</v>
      </c>
    </row>
    <row r="2110" spans="1:51" x14ac:dyDescent="0.25">
      <c r="A2110">
        <v>2078</v>
      </c>
      <c r="B2110" s="163">
        <f ca="1">OFFSET(InputPriceData!B$15,CalculationsAndCharts!$A2110+$A$11,0,1,1)</f>
        <v>38999</v>
      </c>
      <c r="C2110" s="3">
        <f ca="1">OFFSET(InputPriceData!G$15,CalculationsAndCharts!$A2110+$A$11,IF($C$7,8,0),1,1)</f>
        <v>346000</v>
      </c>
      <c r="D2110" s="4">
        <f ca="1">OFFSET(InputPriceData!C$15,CalculationsAndCharts!$A2110+$A$11,IF($C$7,8,0),1,1)</f>
        <v>15.84</v>
      </c>
      <c r="E2110" s="4">
        <f ca="1">OFFSET(InputPriceData!D$15,CalculationsAndCharts!$A2110+$A$11,IF($C$7,8,0),1,1)</f>
        <v>16.34</v>
      </c>
      <c r="F2110" s="4">
        <f ca="1">OFFSET(InputPriceData!E$15,CalculationsAndCharts!$A2110+$A$11,IF($C$7,8,0),1,1)</f>
        <v>15.61</v>
      </c>
      <c r="G2110" s="4">
        <f ca="1">OFFSET(InputPriceData!F$15,CalculationsAndCharts!$A2110+$A$11,IF($C$7,8,0),1,1)</f>
        <v>16.29</v>
      </c>
      <c r="H2110" s="128"/>
      <c r="I2110" s="128"/>
      <c r="K2110" s="124"/>
      <c r="L2110" s="279"/>
      <c r="M2110" s="281"/>
      <c r="N2110" s="280"/>
      <c r="O2110" s="4"/>
      <c r="P2110" s="4"/>
      <c r="Q2110" s="3"/>
      <c r="S2110" s="309">
        <f t="shared" ca="1" si="878"/>
        <v>16.29</v>
      </c>
      <c r="T2110" s="309">
        <f t="shared" ca="1" si="879"/>
        <v>15.36</v>
      </c>
      <c r="U2110" s="310">
        <f t="shared" ca="1" si="871"/>
        <v>1</v>
      </c>
      <c r="V2110" s="310" t="b">
        <f t="shared" ca="1" si="880"/>
        <v>0</v>
      </c>
      <c r="W2110" s="3" t="b">
        <f t="shared" ca="1" si="881"/>
        <v>0</v>
      </c>
      <c r="X2110" s="3" t="str">
        <f t="shared" ca="1" si="882"/>
        <v/>
      </c>
      <c r="Y2110" s="3" t="str">
        <f t="shared" ca="1" si="872"/>
        <v/>
      </c>
      <c r="Z2110" s="3" t="str">
        <f t="shared" ca="1" si="883"/>
        <v/>
      </c>
      <c r="AA2110" s="3" t="str">
        <f t="shared" ca="1" si="884"/>
        <v/>
      </c>
      <c r="AB2110" s="205">
        <f t="shared" ca="1" si="885"/>
        <v>2960</v>
      </c>
      <c r="AC2110" s="205">
        <f t="shared" ca="1" si="886"/>
        <v>43</v>
      </c>
      <c r="AD2110" s="205">
        <f t="shared" ca="1" si="873"/>
        <v>68.837209302325576</v>
      </c>
      <c r="AE2110" s="205">
        <f t="shared" ca="1" si="874"/>
        <v>18.837209302325576</v>
      </c>
      <c r="AF2110" s="205">
        <f t="shared" ca="1" si="887"/>
        <v>3.7674418604651154</v>
      </c>
      <c r="AG2110" s="205"/>
      <c r="AH2110" s="205"/>
      <c r="AI2110" s="205"/>
      <c r="AJ2110" s="205"/>
      <c r="AK2110" s="4"/>
      <c r="AL2110" s="4"/>
      <c r="AM2110" s="309">
        <f t="shared" ca="1" si="888"/>
        <v>16.29</v>
      </c>
      <c r="AN2110" s="309">
        <f t="shared" ca="1" si="889"/>
        <v>15.36</v>
      </c>
      <c r="AO2110" s="310">
        <f t="shared" ca="1" si="890"/>
        <v>1</v>
      </c>
      <c r="AP2110" s="310" t="b">
        <f t="shared" ca="1" si="891"/>
        <v>0</v>
      </c>
      <c r="AQ2110" s="309">
        <f t="shared" ca="1" si="892"/>
        <v>0.45809999999999995</v>
      </c>
      <c r="AR2110" s="205">
        <f t="shared" ca="1" si="875"/>
        <v>14.8119</v>
      </c>
      <c r="AS2110" s="45" t="b">
        <f t="shared" ca="1" si="876"/>
        <v>0</v>
      </c>
      <c r="AT2110">
        <f t="shared" ca="1" si="877"/>
        <v>5</v>
      </c>
      <c r="AU2110" t="b">
        <f t="shared" ca="1" si="893"/>
        <v>0</v>
      </c>
      <c r="AV2110" t="b">
        <f t="shared" ca="1" si="894"/>
        <v>0</v>
      </c>
      <c r="AW2110" s="266" t="b">
        <f t="shared" ca="1" si="895"/>
        <v>0</v>
      </c>
      <c r="AX2110" s="266" t="b">
        <f t="shared" ca="1" si="896"/>
        <v>1</v>
      </c>
      <c r="AY2110" s="266" t="b">
        <f t="shared" ca="1" si="897"/>
        <v>0</v>
      </c>
    </row>
    <row r="2111" spans="1:51" x14ac:dyDescent="0.25">
      <c r="A2111">
        <v>2079</v>
      </c>
      <c r="B2111" s="163">
        <f ca="1">OFFSET(InputPriceData!B$15,CalculationsAndCharts!$A2111+$A$11,0,1,1)</f>
        <v>38996</v>
      </c>
      <c r="C2111" s="3">
        <f ca="1">OFFSET(InputPriceData!G$15,CalculationsAndCharts!$A2111+$A$11,IF($C$7,8,0),1,1)</f>
        <v>229600</v>
      </c>
      <c r="D2111" s="4">
        <f ca="1">OFFSET(InputPriceData!C$15,CalculationsAndCharts!$A2111+$A$11,IF($C$7,8,0),1,1)</f>
        <v>16.170000000000002</v>
      </c>
      <c r="E2111" s="4">
        <f ca="1">OFFSET(InputPriceData!D$15,CalculationsAndCharts!$A2111+$A$11,IF($C$7,8,0),1,1)</f>
        <v>16.25</v>
      </c>
      <c r="F2111" s="4">
        <f ca="1">OFFSET(InputPriceData!E$15,CalculationsAndCharts!$A2111+$A$11,IF($C$7,8,0),1,1)</f>
        <v>15.74</v>
      </c>
      <c r="G2111" s="4">
        <f ca="1">OFFSET(InputPriceData!F$15,CalculationsAndCharts!$A2111+$A$11,IF($C$7,8,0),1,1)</f>
        <v>15.82</v>
      </c>
      <c r="H2111" s="128"/>
      <c r="I2111" s="128"/>
      <c r="K2111" s="124"/>
      <c r="L2111" s="279"/>
      <c r="M2111" s="281"/>
      <c r="N2111" s="280"/>
      <c r="O2111" s="4"/>
      <c r="P2111" s="4"/>
      <c r="Q2111" s="3"/>
      <c r="S2111" s="309">
        <f t="shared" ca="1" si="878"/>
        <v>16.7</v>
      </c>
      <c r="T2111" s="309">
        <f t="shared" ca="1" si="879"/>
        <v>15.36</v>
      </c>
      <c r="U2111" s="310">
        <f t="shared" ca="1" si="871"/>
        <v>0.3432835820895529</v>
      </c>
      <c r="V2111" s="310" t="b">
        <f t="shared" ca="1" si="880"/>
        <v>0</v>
      </c>
      <c r="W2111" s="3" t="b">
        <f t="shared" ca="1" si="881"/>
        <v>0</v>
      </c>
      <c r="X2111" s="3" t="str">
        <f t="shared" ca="1" si="882"/>
        <v/>
      </c>
      <c r="Y2111" s="3" t="str">
        <f t="shared" ca="1" si="872"/>
        <v/>
      </c>
      <c r="Z2111" s="3" t="str">
        <f t="shared" ca="1" si="883"/>
        <v/>
      </c>
      <c r="AA2111" s="3" t="str">
        <f t="shared" ca="1" si="884"/>
        <v/>
      </c>
      <c r="AB2111" s="205">
        <f t="shared" ca="1" si="885"/>
        <v>2960</v>
      </c>
      <c r="AC2111" s="205">
        <f t="shared" ca="1" si="886"/>
        <v>43</v>
      </c>
      <c r="AD2111" s="205">
        <f t="shared" ca="1" si="873"/>
        <v>68.837209302325576</v>
      </c>
      <c r="AE2111" s="205">
        <f t="shared" ca="1" si="874"/>
        <v>18.837209302325576</v>
      </c>
      <c r="AF2111" s="205">
        <f t="shared" ca="1" si="887"/>
        <v>3.7674418604651154</v>
      </c>
      <c r="AG2111" s="205"/>
      <c r="AH2111" s="205"/>
      <c r="AI2111" s="205"/>
      <c r="AJ2111" s="205"/>
      <c r="AK2111" s="4"/>
      <c r="AL2111" s="4"/>
      <c r="AM2111" s="309">
        <f t="shared" ca="1" si="888"/>
        <v>16.27</v>
      </c>
      <c r="AN2111" s="309">
        <f t="shared" ca="1" si="889"/>
        <v>15.36</v>
      </c>
      <c r="AO2111" s="310">
        <f t="shared" ca="1" si="890"/>
        <v>0.50549450549450636</v>
      </c>
      <c r="AP2111" s="310" t="b">
        <f t="shared" ca="1" si="891"/>
        <v>0</v>
      </c>
      <c r="AQ2111" s="309">
        <f t="shared" ca="1" si="892"/>
        <v>0.45809999999999995</v>
      </c>
      <c r="AR2111" s="205">
        <f t="shared" ca="1" si="875"/>
        <v>14.8119</v>
      </c>
      <c r="AS2111" s="45" t="b">
        <f t="shared" ca="1" si="876"/>
        <v>0</v>
      </c>
      <c r="AT2111">
        <f t="shared" ca="1" si="877"/>
        <v>4</v>
      </c>
      <c r="AU2111" t="b">
        <f t="shared" ca="1" si="893"/>
        <v>0</v>
      </c>
      <c r="AV2111" t="b">
        <f t="shared" ca="1" si="894"/>
        <v>0</v>
      </c>
      <c r="AW2111" s="266" t="b">
        <f t="shared" ca="1" si="895"/>
        <v>0</v>
      </c>
      <c r="AX2111" s="266" t="b">
        <f t="shared" ca="1" si="896"/>
        <v>1</v>
      </c>
      <c r="AY2111" s="266" t="b">
        <f t="shared" ca="1" si="897"/>
        <v>0</v>
      </c>
    </row>
    <row r="2112" spans="1:51" x14ac:dyDescent="0.25">
      <c r="A2112">
        <v>2080</v>
      </c>
      <c r="B2112" s="163">
        <f ca="1">OFFSET(InputPriceData!B$15,CalculationsAndCharts!$A2112+$A$11,0,1,1)</f>
        <v>38995</v>
      </c>
      <c r="C2112" s="3">
        <f ca="1">OFFSET(InputPriceData!G$15,CalculationsAndCharts!$A2112+$A$11,IF($C$7,8,0),1,1)</f>
        <v>375300</v>
      </c>
      <c r="D2112" s="4">
        <f ca="1">OFFSET(InputPriceData!C$15,CalculationsAndCharts!$A2112+$A$11,IF($C$7,8,0),1,1)</f>
        <v>15.9</v>
      </c>
      <c r="E2112" s="4">
        <f ca="1">OFFSET(InputPriceData!D$15,CalculationsAndCharts!$A2112+$A$11,IF($C$7,8,0),1,1)</f>
        <v>16.3</v>
      </c>
      <c r="F2112" s="4">
        <f ca="1">OFFSET(InputPriceData!E$15,CalculationsAndCharts!$A2112+$A$11,IF($C$7,8,0),1,1)</f>
        <v>15.87</v>
      </c>
      <c r="G2112" s="4">
        <f ca="1">OFFSET(InputPriceData!F$15,CalculationsAndCharts!$A2112+$A$11,IF($C$7,8,0),1,1)</f>
        <v>16.27</v>
      </c>
      <c r="H2112" s="128"/>
      <c r="I2112" s="128"/>
      <c r="K2112" s="124"/>
      <c r="L2112" s="279"/>
      <c r="M2112" s="281"/>
      <c r="N2112" s="280"/>
      <c r="O2112" s="4"/>
      <c r="P2112" s="4"/>
      <c r="Q2112" s="3"/>
      <c r="S2112" s="309">
        <f t="shared" ca="1" si="878"/>
        <v>16.739999999999998</v>
      </c>
      <c r="T2112" s="309">
        <f t="shared" ca="1" si="879"/>
        <v>15.36</v>
      </c>
      <c r="U2112" s="310">
        <f t="shared" ca="1" si="871"/>
        <v>0.65942028985507306</v>
      </c>
      <c r="V2112" s="310" t="b">
        <f t="shared" ca="1" si="880"/>
        <v>0</v>
      </c>
      <c r="W2112" s="3" t="b">
        <f t="shared" ca="1" si="881"/>
        <v>0</v>
      </c>
      <c r="X2112" s="3" t="str">
        <f t="shared" ca="1" si="882"/>
        <v/>
      </c>
      <c r="Y2112" s="3" t="str">
        <f t="shared" ca="1" si="872"/>
        <v/>
      </c>
      <c r="Z2112" s="3" t="str">
        <f t="shared" ca="1" si="883"/>
        <v/>
      </c>
      <c r="AA2112" s="3" t="str">
        <f t="shared" ca="1" si="884"/>
        <v/>
      </c>
      <c r="AB2112" s="205">
        <f t="shared" ca="1" si="885"/>
        <v>2960</v>
      </c>
      <c r="AC2112" s="205">
        <f t="shared" ca="1" si="886"/>
        <v>43</v>
      </c>
      <c r="AD2112" s="205">
        <f t="shared" ca="1" si="873"/>
        <v>68.837209302325576</v>
      </c>
      <c r="AE2112" s="205">
        <f t="shared" ca="1" si="874"/>
        <v>18.837209302325576</v>
      </c>
      <c r="AF2112" s="205">
        <f t="shared" ca="1" si="887"/>
        <v>3.7674418604651154</v>
      </c>
      <c r="AG2112" s="205"/>
      <c r="AH2112" s="205"/>
      <c r="AI2112" s="205"/>
      <c r="AJ2112" s="205"/>
      <c r="AK2112" s="4"/>
      <c r="AL2112" s="4"/>
      <c r="AM2112" s="309">
        <f t="shared" ca="1" si="888"/>
        <v>16.27</v>
      </c>
      <c r="AN2112" s="309">
        <f t="shared" ca="1" si="889"/>
        <v>15.36</v>
      </c>
      <c r="AO2112" s="310">
        <f t="shared" ca="1" si="890"/>
        <v>1</v>
      </c>
      <c r="AP2112" s="310" t="b">
        <f t="shared" ca="1" si="891"/>
        <v>0</v>
      </c>
      <c r="AQ2112" s="309">
        <f t="shared" ca="1" si="892"/>
        <v>0.45809999999999995</v>
      </c>
      <c r="AR2112" s="205">
        <f t="shared" ca="1" si="875"/>
        <v>14.8119</v>
      </c>
      <c r="AS2112" s="45" t="b">
        <f t="shared" ca="1" si="876"/>
        <v>0</v>
      </c>
      <c r="AT2112">
        <f t="shared" ca="1" si="877"/>
        <v>3</v>
      </c>
      <c r="AU2112" t="b">
        <f t="shared" ca="1" si="893"/>
        <v>0</v>
      </c>
      <c r="AV2112" t="b">
        <f t="shared" ca="1" si="894"/>
        <v>0</v>
      </c>
      <c r="AW2112" s="266" t="b">
        <f t="shared" ca="1" si="895"/>
        <v>0</v>
      </c>
      <c r="AX2112" s="266" t="b">
        <f t="shared" ca="1" si="896"/>
        <v>1</v>
      </c>
      <c r="AY2112" s="266" t="b">
        <f t="shared" ca="1" si="897"/>
        <v>0</v>
      </c>
    </row>
    <row r="2113" spans="1:51" x14ac:dyDescent="0.25">
      <c r="A2113">
        <v>2081</v>
      </c>
      <c r="B2113" s="163">
        <f ca="1">OFFSET(InputPriceData!B$15,CalculationsAndCharts!$A2113+$A$11,0,1,1)</f>
        <v>38994</v>
      </c>
      <c r="C2113" s="3">
        <f ca="1">OFFSET(InputPriceData!G$15,CalculationsAndCharts!$A2113+$A$11,IF($C$7,8,0),1,1)</f>
        <v>473200</v>
      </c>
      <c r="D2113" s="4">
        <f ca="1">OFFSET(InputPriceData!C$15,CalculationsAndCharts!$A2113+$A$11,IF($C$7,8,0),1,1)</f>
        <v>15.47</v>
      </c>
      <c r="E2113" s="4">
        <f ca="1">OFFSET(InputPriceData!D$15,CalculationsAndCharts!$A2113+$A$11,IF($C$7,8,0),1,1)</f>
        <v>16.05</v>
      </c>
      <c r="F2113" s="4">
        <f ca="1">OFFSET(InputPriceData!E$15,CalculationsAndCharts!$A2113+$A$11,IF($C$7,8,0),1,1)</f>
        <v>15.3</v>
      </c>
      <c r="G2113" s="4">
        <f ca="1">OFFSET(InputPriceData!F$15,CalculationsAndCharts!$A2113+$A$11,IF($C$7,8,0),1,1)</f>
        <v>15.9</v>
      </c>
      <c r="H2113" s="128"/>
      <c r="I2113" s="128"/>
      <c r="K2113" s="124"/>
      <c r="L2113" s="279"/>
      <c r="M2113" s="281"/>
      <c r="N2113" s="280"/>
      <c r="O2113" s="4"/>
      <c r="P2113" s="4"/>
      <c r="Q2113" s="3"/>
      <c r="S2113" s="309">
        <f t="shared" ca="1" si="878"/>
        <v>16.739999999999998</v>
      </c>
      <c r="T2113" s="309">
        <f t="shared" ca="1" si="879"/>
        <v>15.36</v>
      </c>
      <c r="U2113" s="310">
        <f t="shared" ca="1" si="871"/>
        <v>0.39130434782608792</v>
      </c>
      <c r="V2113" s="310" t="b">
        <f t="shared" ca="1" si="880"/>
        <v>0</v>
      </c>
      <c r="W2113" s="3" t="b">
        <f t="shared" ca="1" si="881"/>
        <v>0</v>
      </c>
      <c r="X2113" s="3" t="str">
        <f t="shared" ca="1" si="882"/>
        <v/>
      </c>
      <c r="Y2113" s="3" t="str">
        <f t="shared" ca="1" si="872"/>
        <v/>
      </c>
      <c r="Z2113" s="3" t="str">
        <f t="shared" ca="1" si="883"/>
        <v/>
      </c>
      <c r="AA2113" s="3" t="str">
        <f t="shared" ca="1" si="884"/>
        <v/>
      </c>
      <c r="AB2113" s="205">
        <f t="shared" ca="1" si="885"/>
        <v>2960</v>
      </c>
      <c r="AC2113" s="205">
        <f t="shared" ca="1" si="886"/>
        <v>43</v>
      </c>
      <c r="AD2113" s="205">
        <f t="shared" ca="1" si="873"/>
        <v>68.837209302325576</v>
      </c>
      <c r="AE2113" s="205">
        <f t="shared" ca="1" si="874"/>
        <v>18.837209302325576</v>
      </c>
      <c r="AF2113" s="205">
        <f t="shared" ca="1" si="887"/>
        <v>3.7674418604651154</v>
      </c>
      <c r="AG2113" s="205"/>
      <c r="AH2113" s="205"/>
      <c r="AI2113" s="205"/>
      <c r="AJ2113" s="205"/>
      <c r="AK2113" s="4"/>
      <c r="AL2113" s="4"/>
      <c r="AM2113" s="309">
        <f t="shared" ca="1" si="888"/>
        <v>16.7</v>
      </c>
      <c r="AN2113" s="309">
        <f t="shared" ca="1" si="889"/>
        <v>15.36</v>
      </c>
      <c r="AO2113" s="310">
        <f t="shared" ca="1" si="890"/>
        <v>0.40298507462686639</v>
      </c>
      <c r="AP2113" s="310" t="b">
        <f t="shared" ca="1" si="891"/>
        <v>0</v>
      </c>
      <c r="AQ2113" s="309">
        <f t="shared" ca="1" si="892"/>
        <v>0.45809999999999995</v>
      </c>
      <c r="AR2113" s="205">
        <f t="shared" ca="1" si="875"/>
        <v>14.8119</v>
      </c>
      <c r="AS2113" s="45" t="b">
        <f t="shared" ca="1" si="876"/>
        <v>0</v>
      </c>
      <c r="AT2113">
        <f t="shared" ca="1" si="877"/>
        <v>2</v>
      </c>
      <c r="AU2113" t="b">
        <f t="shared" ca="1" si="893"/>
        <v>0</v>
      </c>
      <c r="AV2113" t="b">
        <f t="shared" ca="1" si="894"/>
        <v>0</v>
      </c>
      <c r="AW2113" s="266" t="b">
        <f t="shared" ca="1" si="895"/>
        <v>0</v>
      </c>
      <c r="AX2113" s="266" t="b">
        <f t="shared" ca="1" si="896"/>
        <v>1</v>
      </c>
      <c r="AY2113" s="266" t="b">
        <f t="shared" ca="1" si="897"/>
        <v>0</v>
      </c>
    </row>
    <row r="2114" spans="1:51" x14ac:dyDescent="0.25">
      <c r="A2114">
        <v>2082</v>
      </c>
      <c r="B2114" s="163">
        <f ca="1">OFFSET(InputPriceData!B$15,CalculationsAndCharts!$A2114+$A$11,0,1,1)</f>
        <v>38993</v>
      </c>
      <c r="C2114" s="3">
        <f ca="1">OFFSET(InputPriceData!G$15,CalculationsAndCharts!$A2114+$A$11,IF($C$7,8,0),1,1)</f>
        <v>588600</v>
      </c>
      <c r="D2114" s="4">
        <f ca="1">OFFSET(InputPriceData!C$15,CalculationsAndCharts!$A2114+$A$11,IF($C$7,8,0),1,1)</f>
        <v>15.27</v>
      </c>
      <c r="E2114" s="4">
        <f ca="1">OFFSET(InputPriceData!D$15,CalculationsAndCharts!$A2114+$A$11,IF($C$7,8,0),1,1)</f>
        <v>15.7</v>
      </c>
      <c r="F2114" s="4">
        <f ca="1">OFFSET(InputPriceData!E$15,CalculationsAndCharts!$A2114+$A$11,IF($C$7,8,0),1,1)</f>
        <v>15.25</v>
      </c>
      <c r="G2114" s="4">
        <f ca="1">OFFSET(InputPriceData!F$15,CalculationsAndCharts!$A2114+$A$11,IF($C$7,8,0),1,1)</f>
        <v>15.55</v>
      </c>
      <c r="H2114" s="128"/>
      <c r="I2114" s="128"/>
      <c r="K2114" s="124"/>
      <c r="L2114" s="279"/>
      <c r="M2114" s="281"/>
      <c r="N2114" s="280"/>
      <c r="O2114" s="4"/>
      <c r="P2114" s="4"/>
      <c r="Q2114" s="3"/>
      <c r="S2114" s="309">
        <f t="shared" ca="1" si="878"/>
        <v>16.739999999999998</v>
      </c>
      <c r="T2114" s="309">
        <f t="shared" ca="1" si="879"/>
        <v>15.23</v>
      </c>
      <c r="U2114" s="310">
        <f t="shared" ca="1" si="871"/>
        <v>0.21192052980132497</v>
      </c>
      <c r="V2114" s="310" t="b">
        <f t="shared" ca="1" si="880"/>
        <v>0</v>
      </c>
      <c r="W2114" s="3" t="b">
        <f t="shared" ca="1" si="881"/>
        <v>0</v>
      </c>
      <c r="X2114" s="3" t="str">
        <f t="shared" ca="1" si="882"/>
        <v/>
      </c>
      <c r="Y2114" s="3" t="str">
        <f t="shared" ca="1" si="872"/>
        <v/>
      </c>
      <c r="Z2114" s="3" t="str">
        <f t="shared" ca="1" si="883"/>
        <v/>
      </c>
      <c r="AA2114" s="3" t="str">
        <f t="shared" ca="1" si="884"/>
        <v/>
      </c>
      <c r="AB2114" s="205">
        <f t="shared" ca="1" si="885"/>
        <v>2960</v>
      </c>
      <c r="AC2114" s="205">
        <f t="shared" ca="1" si="886"/>
        <v>43</v>
      </c>
      <c r="AD2114" s="205">
        <f t="shared" ca="1" si="873"/>
        <v>68.837209302325576</v>
      </c>
      <c r="AE2114" s="205">
        <f t="shared" ca="1" si="874"/>
        <v>18.837209302325576</v>
      </c>
      <c r="AF2114" s="205">
        <f t="shared" ca="1" si="887"/>
        <v>3.7674418604651154</v>
      </c>
      <c r="AG2114" s="205"/>
      <c r="AH2114" s="205"/>
      <c r="AI2114" s="205"/>
      <c r="AJ2114" s="205"/>
      <c r="AK2114" s="4"/>
      <c r="AL2114" s="4"/>
      <c r="AM2114" s="309">
        <f t="shared" ca="1" si="888"/>
        <v>16.739999999999998</v>
      </c>
      <c r="AN2114" s="309">
        <f t="shared" ca="1" si="889"/>
        <v>15.36</v>
      </c>
      <c r="AO2114" s="310">
        <f t="shared" ca="1" si="890"/>
        <v>0.13768115942029088</v>
      </c>
      <c r="AP2114" s="310" t="b">
        <f t="shared" ca="1" si="891"/>
        <v>0</v>
      </c>
      <c r="AQ2114" s="309">
        <f t="shared" ca="1" si="892"/>
        <v>0.45809999999999995</v>
      </c>
      <c r="AR2114" s="205">
        <f t="shared" ca="1" si="875"/>
        <v>14.8119</v>
      </c>
      <c r="AS2114" s="45" t="b">
        <f t="shared" ca="1" si="876"/>
        <v>0</v>
      </c>
      <c r="AT2114">
        <f t="shared" ca="1" si="877"/>
        <v>1</v>
      </c>
      <c r="AU2114" t="b">
        <f t="shared" ca="1" si="893"/>
        <v>0</v>
      </c>
      <c r="AV2114" t="b">
        <f t="shared" ca="1" si="894"/>
        <v>0</v>
      </c>
      <c r="AW2114" s="266" t="b">
        <f t="shared" ca="1" si="895"/>
        <v>1</v>
      </c>
      <c r="AX2114" s="266" t="b">
        <f t="shared" ca="1" si="896"/>
        <v>1</v>
      </c>
      <c r="AY2114" s="266" t="b">
        <f t="shared" ca="1" si="897"/>
        <v>0</v>
      </c>
    </row>
    <row r="2115" spans="1:51" x14ac:dyDescent="0.25">
      <c r="A2115">
        <v>2083</v>
      </c>
      <c r="B2115" s="163">
        <f ca="1">OFFSET(InputPriceData!B$15,CalculationsAndCharts!$A2115+$A$11,0,1,1)</f>
        <v>38992</v>
      </c>
      <c r="C2115" s="3">
        <f ca="1">OFFSET(InputPriceData!G$15,CalculationsAndCharts!$A2115+$A$11,IF($C$7,8,0),1,1)</f>
        <v>300100</v>
      </c>
      <c r="D2115" s="4">
        <f ca="1">OFFSET(InputPriceData!C$15,CalculationsAndCharts!$A2115+$A$11,IF($C$7,8,0),1,1)</f>
        <v>15.63</v>
      </c>
      <c r="E2115" s="4">
        <f ca="1">OFFSET(InputPriceData!D$15,CalculationsAndCharts!$A2115+$A$11,IF($C$7,8,0),1,1)</f>
        <v>15.77</v>
      </c>
      <c r="F2115" s="4">
        <f ca="1">OFFSET(InputPriceData!E$15,CalculationsAndCharts!$A2115+$A$11,IF($C$7,8,0),1,1)</f>
        <v>15.25</v>
      </c>
      <c r="G2115" s="4">
        <f ca="1">OFFSET(InputPriceData!F$15,CalculationsAndCharts!$A2115+$A$11,IF($C$7,8,0),1,1)</f>
        <v>15.36</v>
      </c>
      <c r="H2115" s="128"/>
      <c r="I2115" s="128"/>
      <c r="K2115" s="124"/>
      <c r="L2115" s="279"/>
      <c r="M2115" s="281"/>
      <c r="N2115" s="280"/>
      <c r="O2115" s="4"/>
      <c r="P2115" s="4"/>
      <c r="Q2115" s="3"/>
      <c r="S2115" s="309">
        <f t="shared" ca="1" si="878"/>
        <v>16.739999999999998</v>
      </c>
      <c r="T2115" s="309">
        <f t="shared" ca="1" si="879"/>
        <v>15.1</v>
      </c>
      <c r="U2115" s="310">
        <f t="shared" ca="1" si="871"/>
        <v>0.15853658536585363</v>
      </c>
      <c r="V2115" s="310" t="b">
        <f t="shared" ca="1" si="880"/>
        <v>0</v>
      </c>
      <c r="W2115" s="3" t="b">
        <f t="shared" ca="1" si="881"/>
        <v>0</v>
      </c>
      <c r="X2115" s="3" t="str">
        <f t="shared" ca="1" si="882"/>
        <v/>
      </c>
      <c r="Y2115" s="3" t="str">
        <f t="shared" ca="1" si="872"/>
        <v/>
      </c>
      <c r="Z2115" s="3" t="str">
        <f t="shared" ca="1" si="883"/>
        <v/>
      </c>
      <c r="AA2115" s="3" t="str">
        <f t="shared" ca="1" si="884"/>
        <v/>
      </c>
      <c r="AB2115" s="205">
        <f t="shared" ca="1" si="885"/>
        <v>2960</v>
      </c>
      <c r="AC2115" s="205">
        <f t="shared" ca="1" si="886"/>
        <v>43</v>
      </c>
      <c r="AD2115" s="205">
        <f t="shared" ca="1" si="873"/>
        <v>68.837209302325576</v>
      </c>
      <c r="AE2115" s="205">
        <f t="shared" ca="1" si="874"/>
        <v>18.837209302325576</v>
      </c>
      <c r="AF2115" s="205">
        <f t="shared" ca="1" si="887"/>
        <v>3.7674418604651154</v>
      </c>
      <c r="AG2115" s="205"/>
      <c r="AH2115" s="205"/>
      <c r="AI2115" s="205"/>
      <c r="AJ2115" s="205"/>
      <c r="AK2115" s="4"/>
      <c r="AL2115" s="4"/>
      <c r="AM2115" s="309">
        <f t="shared" ca="1" si="888"/>
        <v>16.739999999999998</v>
      </c>
      <c r="AN2115" s="309">
        <f t="shared" ca="1" si="889"/>
        <v>15.36</v>
      </c>
      <c r="AO2115" s="310">
        <f t="shared" ca="1" si="890"/>
        <v>0</v>
      </c>
      <c r="AP2115" s="310" t="b">
        <f t="shared" ca="1" si="891"/>
        <v>1</v>
      </c>
      <c r="AQ2115" s="309">
        <f t="shared" ca="1" si="892"/>
        <v>0</v>
      </c>
      <c r="AR2115" s="205">
        <f t="shared" ca="1" si="875"/>
        <v>0</v>
      </c>
      <c r="AS2115" s="45" t="b">
        <f t="shared" ca="1" si="876"/>
        <v>0</v>
      </c>
      <c r="AT2115">
        <f t="shared" ca="1" si="877"/>
        <v>0</v>
      </c>
      <c r="AU2115" t="b">
        <f t="shared" ca="1" si="893"/>
        <v>0</v>
      </c>
      <c r="AV2115" t="b">
        <f t="shared" ca="1" si="894"/>
        <v>0</v>
      </c>
      <c r="AW2115" s="266" t="b">
        <f t="shared" ca="1" si="895"/>
        <v>0</v>
      </c>
      <c r="AX2115" s="266" t="b">
        <f t="shared" ca="1" si="896"/>
        <v>0</v>
      </c>
      <c r="AY2115" s="266" t="b">
        <f t="shared" ca="1" si="897"/>
        <v>0</v>
      </c>
    </row>
    <row r="2116" spans="1:51" x14ac:dyDescent="0.25">
      <c r="A2116">
        <v>2084</v>
      </c>
      <c r="B2116" s="163">
        <f ca="1">OFFSET(InputPriceData!B$15,CalculationsAndCharts!$A2116+$A$11,0,1,1)</f>
        <v>38989</v>
      </c>
      <c r="C2116" s="3">
        <f ca="1">OFFSET(InputPriceData!G$15,CalculationsAndCharts!$A2116+$A$11,IF($C$7,8,0),1,1)</f>
        <v>435300</v>
      </c>
      <c r="D2116" s="4">
        <f ca="1">OFFSET(InputPriceData!C$15,CalculationsAndCharts!$A2116+$A$11,IF($C$7,8,0),1,1)</f>
        <v>15.63</v>
      </c>
      <c r="E2116" s="4">
        <f ca="1">OFFSET(InputPriceData!D$15,CalculationsAndCharts!$A2116+$A$11,IF($C$7,8,0),1,1)</f>
        <v>15.86</v>
      </c>
      <c r="F2116" s="4">
        <f ca="1">OFFSET(InputPriceData!E$15,CalculationsAndCharts!$A2116+$A$11,IF($C$7,8,0),1,1)</f>
        <v>15.4</v>
      </c>
      <c r="G2116" s="4">
        <f ca="1">OFFSET(InputPriceData!F$15,CalculationsAndCharts!$A2116+$A$11,IF($C$7,8,0),1,1)</f>
        <v>15.68</v>
      </c>
      <c r="H2116" s="128"/>
      <c r="I2116" s="128"/>
      <c r="K2116" s="124"/>
      <c r="L2116" s="279"/>
      <c r="M2116" s="281"/>
      <c r="N2116" s="280"/>
      <c r="O2116" s="4"/>
      <c r="P2116" s="4"/>
      <c r="Q2116" s="3"/>
      <c r="S2116" s="309">
        <f t="shared" ca="1" si="878"/>
        <v>16.739999999999998</v>
      </c>
      <c r="T2116" s="309">
        <f t="shared" ca="1" si="879"/>
        <v>15.1</v>
      </c>
      <c r="U2116" s="310">
        <f t="shared" ca="1" si="871"/>
        <v>0.35365853658536617</v>
      </c>
      <c r="V2116" s="310" t="b">
        <f t="shared" ca="1" si="880"/>
        <v>0</v>
      </c>
      <c r="W2116" s="3" t="b">
        <f t="shared" ca="1" si="881"/>
        <v>0</v>
      </c>
      <c r="X2116" s="3" t="str">
        <f t="shared" ca="1" si="882"/>
        <v/>
      </c>
      <c r="Y2116" s="3" t="str">
        <f t="shared" ca="1" si="872"/>
        <v/>
      </c>
      <c r="Z2116" s="3" t="str">
        <f t="shared" ca="1" si="883"/>
        <v/>
      </c>
      <c r="AA2116" s="3" t="str">
        <f t="shared" ca="1" si="884"/>
        <v/>
      </c>
      <c r="AB2116" s="205">
        <f t="shared" ca="1" si="885"/>
        <v>2960</v>
      </c>
      <c r="AC2116" s="205">
        <f t="shared" ca="1" si="886"/>
        <v>43</v>
      </c>
      <c r="AD2116" s="205">
        <f t="shared" ca="1" si="873"/>
        <v>68.837209302325576</v>
      </c>
      <c r="AE2116" s="205">
        <f t="shared" ca="1" si="874"/>
        <v>18.837209302325576</v>
      </c>
      <c r="AF2116" s="205">
        <f t="shared" ca="1" si="887"/>
        <v>3.7674418604651154</v>
      </c>
      <c r="AG2116" s="205"/>
      <c r="AH2116" s="205"/>
      <c r="AI2116" s="205"/>
      <c r="AJ2116" s="205"/>
      <c r="AK2116" s="4"/>
      <c r="AL2116" s="4"/>
      <c r="AM2116" s="309">
        <f t="shared" ca="1" si="888"/>
        <v>16.739999999999998</v>
      </c>
      <c r="AN2116" s="309">
        <f t="shared" ca="1" si="889"/>
        <v>15.23</v>
      </c>
      <c r="AO2116" s="310">
        <f t="shared" ca="1" si="890"/>
        <v>0.29801324503311249</v>
      </c>
      <c r="AP2116" s="310" t="b">
        <f t="shared" ca="1" si="891"/>
        <v>0</v>
      </c>
      <c r="AQ2116" s="309">
        <f t="shared" ca="1" si="892"/>
        <v>0</v>
      </c>
      <c r="AR2116" s="205">
        <f t="shared" ca="1" si="875"/>
        <v>0</v>
      </c>
      <c r="AS2116" s="45" t="b">
        <f t="shared" ca="1" si="876"/>
        <v>0</v>
      </c>
      <c r="AT2116">
        <f t="shared" ca="1" si="877"/>
        <v>0</v>
      </c>
      <c r="AU2116" t="b">
        <f t="shared" ca="1" si="893"/>
        <v>0</v>
      </c>
      <c r="AV2116" t="b">
        <f t="shared" ca="1" si="894"/>
        <v>0</v>
      </c>
      <c r="AW2116" s="266" t="b">
        <f t="shared" ca="1" si="895"/>
        <v>0</v>
      </c>
      <c r="AX2116" s="266" t="b">
        <f t="shared" ca="1" si="896"/>
        <v>0</v>
      </c>
      <c r="AY2116" s="266" t="b">
        <f t="shared" ca="1" si="897"/>
        <v>0</v>
      </c>
    </row>
    <row r="2117" spans="1:51" x14ac:dyDescent="0.25">
      <c r="A2117">
        <v>2085</v>
      </c>
      <c r="B2117" s="163">
        <f ca="1">OFFSET(InputPriceData!B$15,CalculationsAndCharts!$A2117+$A$11,0,1,1)</f>
        <v>38988</v>
      </c>
      <c r="C2117" s="3">
        <f ca="1">OFFSET(InputPriceData!G$15,CalculationsAndCharts!$A2117+$A$11,IF($C$7,8,0),1,1)</f>
        <v>420300</v>
      </c>
      <c r="D2117" s="4">
        <f ca="1">OFFSET(InputPriceData!C$15,CalculationsAndCharts!$A2117+$A$11,IF($C$7,8,0),1,1)</f>
        <v>15.94</v>
      </c>
      <c r="E2117" s="4">
        <f ca="1">OFFSET(InputPriceData!D$15,CalculationsAndCharts!$A2117+$A$11,IF($C$7,8,0),1,1)</f>
        <v>15.97</v>
      </c>
      <c r="F2117" s="4">
        <f ca="1">OFFSET(InputPriceData!E$15,CalculationsAndCharts!$A2117+$A$11,IF($C$7,8,0),1,1)</f>
        <v>15.5</v>
      </c>
      <c r="G2117" s="4">
        <f ca="1">OFFSET(InputPriceData!F$15,CalculationsAndCharts!$A2117+$A$11,IF($C$7,8,0),1,1)</f>
        <v>15.68</v>
      </c>
      <c r="H2117" s="128"/>
      <c r="I2117" s="128"/>
      <c r="K2117" s="124"/>
      <c r="L2117" s="279"/>
      <c r="M2117" s="281"/>
      <c r="N2117" s="280"/>
      <c r="O2117" s="4"/>
      <c r="P2117" s="4"/>
      <c r="Q2117" s="3"/>
      <c r="S2117" s="309">
        <f t="shared" ca="1" si="878"/>
        <v>16.739999999999998</v>
      </c>
      <c r="T2117" s="309">
        <f t="shared" ca="1" si="879"/>
        <v>15.1</v>
      </c>
      <c r="U2117" s="310">
        <f t="shared" ca="1" si="871"/>
        <v>0.35365853658536617</v>
      </c>
      <c r="V2117" s="310" t="b">
        <f t="shared" ca="1" si="880"/>
        <v>0</v>
      </c>
      <c r="W2117" s="3" t="b">
        <f t="shared" ca="1" si="881"/>
        <v>0</v>
      </c>
      <c r="X2117" s="3" t="str">
        <f t="shared" ca="1" si="882"/>
        <v/>
      </c>
      <c r="Y2117" s="3" t="str">
        <f t="shared" ca="1" si="872"/>
        <v/>
      </c>
      <c r="Z2117" s="3" t="str">
        <f t="shared" ca="1" si="883"/>
        <v/>
      </c>
      <c r="AA2117" s="3" t="str">
        <f t="shared" ca="1" si="884"/>
        <v/>
      </c>
      <c r="AB2117" s="205">
        <f t="shared" ca="1" si="885"/>
        <v>2960</v>
      </c>
      <c r="AC2117" s="205">
        <f t="shared" ca="1" si="886"/>
        <v>43</v>
      </c>
      <c r="AD2117" s="205">
        <f t="shared" ca="1" si="873"/>
        <v>68.837209302325576</v>
      </c>
      <c r="AE2117" s="205">
        <f t="shared" ca="1" si="874"/>
        <v>18.837209302325576</v>
      </c>
      <c r="AF2117" s="205">
        <f t="shared" ca="1" si="887"/>
        <v>3.7674418604651154</v>
      </c>
      <c r="AG2117" s="205"/>
      <c r="AH2117" s="205"/>
      <c r="AI2117" s="205"/>
      <c r="AJ2117" s="205"/>
      <c r="AK2117" s="4"/>
      <c r="AL2117" s="4"/>
      <c r="AM2117" s="309">
        <f t="shared" ca="1" si="888"/>
        <v>16.739999999999998</v>
      </c>
      <c r="AN2117" s="309">
        <f t="shared" ca="1" si="889"/>
        <v>15.1</v>
      </c>
      <c r="AO2117" s="310">
        <f t="shared" ca="1" si="890"/>
        <v>0.35365853658536617</v>
      </c>
      <c r="AP2117" s="310" t="b">
        <f t="shared" ca="1" si="891"/>
        <v>0</v>
      </c>
      <c r="AQ2117" s="309">
        <f t="shared" ca="1" si="892"/>
        <v>0</v>
      </c>
      <c r="AR2117" s="205">
        <f t="shared" ca="1" si="875"/>
        <v>0</v>
      </c>
      <c r="AS2117" s="45" t="b">
        <f t="shared" ca="1" si="876"/>
        <v>0</v>
      </c>
      <c r="AT2117">
        <f t="shared" ca="1" si="877"/>
        <v>0</v>
      </c>
      <c r="AU2117" t="b">
        <f t="shared" ca="1" si="893"/>
        <v>0</v>
      </c>
      <c r="AV2117" t="b">
        <f t="shared" ca="1" si="894"/>
        <v>0</v>
      </c>
      <c r="AW2117" s="266" t="b">
        <f t="shared" ca="1" si="895"/>
        <v>0</v>
      </c>
      <c r="AX2117" s="266" t="b">
        <f t="shared" ca="1" si="896"/>
        <v>0</v>
      </c>
      <c r="AY2117" s="266" t="b">
        <f t="shared" ca="1" si="897"/>
        <v>0</v>
      </c>
    </row>
    <row r="2118" spans="1:51" x14ac:dyDescent="0.25">
      <c r="A2118">
        <v>2086</v>
      </c>
      <c r="B2118" s="163">
        <f ca="1">OFFSET(InputPriceData!B$15,CalculationsAndCharts!$A2118+$A$11,0,1,1)</f>
        <v>38987</v>
      </c>
      <c r="C2118" s="3">
        <f ca="1">OFFSET(InputPriceData!G$15,CalculationsAndCharts!$A2118+$A$11,IF($C$7,8,0),1,1)</f>
        <v>341300</v>
      </c>
      <c r="D2118" s="4">
        <f ca="1">OFFSET(InputPriceData!C$15,CalculationsAndCharts!$A2118+$A$11,IF($C$7,8,0),1,1)</f>
        <v>15.96</v>
      </c>
      <c r="E2118" s="4">
        <f ca="1">OFFSET(InputPriceData!D$15,CalculationsAndCharts!$A2118+$A$11,IF($C$7,8,0),1,1)</f>
        <v>15.99</v>
      </c>
      <c r="F2118" s="4">
        <f ca="1">OFFSET(InputPriceData!E$15,CalculationsAndCharts!$A2118+$A$11,IF($C$7,8,0),1,1)</f>
        <v>15.76</v>
      </c>
      <c r="G2118" s="4">
        <f ca="1">OFFSET(InputPriceData!F$15,CalculationsAndCharts!$A2118+$A$11,IF($C$7,8,0),1,1)</f>
        <v>15.88</v>
      </c>
      <c r="H2118" s="128"/>
      <c r="I2118" s="128"/>
      <c r="K2118" s="124"/>
      <c r="L2118" s="279"/>
      <c r="M2118" s="281"/>
      <c r="N2118" s="280"/>
      <c r="O2118" s="4"/>
      <c r="P2118" s="4"/>
      <c r="Q2118" s="3"/>
      <c r="S2118" s="309">
        <f t="shared" ca="1" si="878"/>
        <v>16.739999999999998</v>
      </c>
      <c r="T2118" s="309">
        <f t="shared" ca="1" si="879"/>
        <v>15.1</v>
      </c>
      <c r="U2118" s="310">
        <f t="shared" ca="1" si="871"/>
        <v>0.47560975609756201</v>
      </c>
      <c r="V2118" s="310" t="b">
        <f t="shared" ca="1" si="880"/>
        <v>0</v>
      </c>
      <c r="W2118" s="3" t="b">
        <f t="shared" ca="1" si="881"/>
        <v>0</v>
      </c>
      <c r="X2118" s="3" t="str">
        <f t="shared" ca="1" si="882"/>
        <v/>
      </c>
      <c r="Y2118" s="3" t="str">
        <f t="shared" ca="1" si="872"/>
        <v/>
      </c>
      <c r="Z2118" s="3" t="str">
        <f t="shared" ca="1" si="883"/>
        <v/>
      </c>
      <c r="AA2118" s="3" t="str">
        <f t="shared" ca="1" si="884"/>
        <v/>
      </c>
      <c r="AB2118" s="205">
        <f t="shared" ca="1" si="885"/>
        <v>2960</v>
      </c>
      <c r="AC2118" s="205">
        <f t="shared" ca="1" si="886"/>
        <v>43</v>
      </c>
      <c r="AD2118" s="205">
        <f t="shared" ca="1" si="873"/>
        <v>68.837209302325576</v>
      </c>
      <c r="AE2118" s="205">
        <f t="shared" ca="1" si="874"/>
        <v>18.837209302325576</v>
      </c>
      <c r="AF2118" s="205">
        <f t="shared" ca="1" si="887"/>
        <v>3.7674418604651154</v>
      </c>
      <c r="AG2118" s="205"/>
      <c r="AH2118" s="205"/>
      <c r="AI2118" s="205"/>
      <c r="AJ2118" s="205"/>
      <c r="AK2118" s="4"/>
      <c r="AL2118" s="4"/>
      <c r="AM2118" s="309">
        <f t="shared" ca="1" si="888"/>
        <v>16.739999999999998</v>
      </c>
      <c r="AN2118" s="309">
        <f t="shared" ca="1" si="889"/>
        <v>15.1</v>
      </c>
      <c r="AO2118" s="310">
        <f t="shared" ca="1" si="890"/>
        <v>0.47560975609756201</v>
      </c>
      <c r="AP2118" s="310" t="b">
        <f t="shared" ca="1" si="891"/>
        <v>0</v>
      </c>
      <c r="AQ2118" s="309">
        <f t="shared" ca="1" si="892"/>
        <v>0</v>
      </c>
      <c r="AR2118" s="205">
        <f t="shared" ca="1" si="875"/>
        <v>0</v>
      </c>
      <c r="AS2118" s="45" t="b">
        <f t="shared" ca="1" si="876"/>
        <v>0</v>
      </c>
      <c r="AT2118">
        <f t="shared" ca="1" si="877"/>
        <v>0</v>
      </c>
      <c r="AU2118" t="b">
        <f t="shared" ca="1" si="893"/>
        <v>0</v>
      </c>
      <c r="AV2118" t="b">
        <f t="shared" ca="1" si="894"/>
        <v>0</v>
      </c>
      <c r="AW2118" s="266" t="b">
        <f t="shared" ca="1" si="895"/>
        <v>0</v>
      </c>
      <c r="AX2118" s="266" t="b">
        <f t="shared" ca="1" si="896"/>
        <v>0</v>
      </c>
      <c r="AY2118" s="266" t="b">
        <f t="shared" ca="1" si="897"/>
        <v>0</v>
      </c>
    </row>
    <row r="2119" spans="1:51" x14ac:dyDescent="0.25">
      <c r="A2119">
        <v>2087</v>
      </c>
      <c r="B2119" s="163">
        <f ca="1">OFFSET(InputPriceData!B$15,CalculationsAndCharts!$A2119+$A$11,0,1,1)</f>
        <v>38986</v>
      </c>
      <c r="C2119" s="3">
        <f ca="1">OFFSET(InputPriceData!G$15,CalculationsAndCharts!$A2119+$A$11,IF($C$7,8,0),1,1)</f>
        <v>359600</v>
      </c>
      <c r="D2119" s="4">
        <f ca="1">OFFSET(InputPriceData!C$15,CalculationsAndCharts!$A2119+$A$11,IF($C$7,8,0),1,1)</f>
        <v>15.91</v>
      </c>
      <c r="E2119" s="4">
        <f ca="1">OFFSET(InputPriceData!D$15,CalculationsAndCharts!$A2119+$A$11,IF($C$7,8,0),1,1)</f>
        <v>16.07</v>
      </c>
      <c r="F2119" s="4">
        <f ca="1">OFFSET(InputPriceData!E$15,CalculationsAndCharts!$A2119+$A$11,IF($C$7,8,0),1,1)</f>
        <v>15.76</v>
      </c>
      <c r="G2119" s="4">
        <f ca="1">OFFSET(InputPriceData!F$15,CalculationsAndCharts!$A2119+$A$11,IF($C$7,8,0),1,1)</f>
        <v>16.02</v>
      </c>
      <c r="H2119" s="128"/>
      <c r="I2119" s="128"/>
      <c r="K2119" s="124"/>
      <c r="L2119" s="279"/>
      <c r="M2119" s="281"/>
      <c r="N2119" s="280"/>
      <c r="O2119" s="4"/>
      <c r="P2119" s="4"/>
      <c r="Q2119" s="3"/>
      <c r="S2119" s="309">
        <f t="shared" ca="1" si="878"/>
        <v>16.739999999999998</v>
      </c>
      <c r="T2119" s="309">
        <f t="shared" ca="1" si="879"/>
        <v>15.1</v>
      </c>
      <c r="U2119" s="310">
        <f t="shared" ca="1" si="871"/>
        <v>0.56097560975609795</v>
      </c>
      <c r="V2119" s="310" t="b">
        <f t="shared" ca="1" si="880"/>
        <v>0</v>
      </c>
      <c r="W2119" s="3" t="b">
        <f t="shared" ca="1" si="881"/>
        <v>0</v>
      </c>
      <c r="X2119" s="3" t="str">
        <f t="shared" ca="1" si="882"/>
        <v/>
      </c>
      <c r="Y2119" s="3" t="str">
        <f t="shared" ca="1" si="872"/>
        <v/>
      </c>
      <c r="Z2119" s="3" t="str">
        <f t="shared" ca="1" si="883"/>
        <v/>
      </c>
      <c r="AA2119" s="3" t="str">
        <f t="shared" ca="1" si="884"/>
        <v/>
      </c>
      <c r="AB2119" s="205">
        <f t="shared" ca="1" si="885"/>
        <v>2960</v>
      </c>
      <c r="AC2119" s="205">
        <f t="shared" ca="1" si="886"/>
        <v>43</v>
      </c>
      <c r="AD2119" s="205">
        <f t="shared" ca="1" si="873"/>
        <v>68.837209302325576</v>
      </c>
      <c r="AE2119" s="205">
        <f t="shared" ca="1" si="874"/>
        <v>18.837209302325576</v>
      </c>
      <c r="AF2119" s="205">
        <f t="shared" ca="1" si="887"/>
        <v>3.7674418604651154</v>
      </c>
      <c r="AG2119" s="205"/>
      <c r="AH2119" s="205"/>
      <c r="AI2119" s="205"/>
      <c r="AJ2119" s="205"/>
      <c r="AK2119" s="4"/>
      <c r="AL2119" s="4"/>
      <c r="AM2119" s="309">
        <f t="shared" ca="1" si="888"/>
        <v>16.739999999999998</v>
      </c>
      <c r="AN2119" s="309">
        <f t="shared" ca="1" si="889"/>
        <v>15.1</v>
      </c>
      <c r="AO2119" s="310">
        <f t="shared" ca="1" si="890"/>
        <v>0.56097560975609795</v>
      </c>
      <c r="AP2119" s="310" t="b">
        <f t="shared" ca="1" si="891"/>
        <v>0</v>
      </c>
      <c r="AQ2119" s="309">
        <f t="shared" ca="1" si="892"/>
        <v>0</v>
      </c>
      <c r="AR2119" s="205">
        <f t="shared" ca="1" si="875"/>
        <v>0</v>
      </c>
      <c r="AS2119" s="45" t="b">
        <f t="shared" ca="1" si="876"/>
        <v>0</v>
      </c>
      <c r="AT2119">
        <f t="shared" ca="1" si="877"/>
        <v>0</v>
      </c>
      <c r="AU2119" t="b">
        <f t="shared" ca="1" si="893"/>
        <v>0</v>
      </c>
      <c r="AV2119" t="b">
        <f t="shared" ca="1" si="894"/>
        <v>0</v>
      </c>
      <c r="AW2119" s="266" t="b">
        <f t="shared" ca="1" si="895"/>
        <v>0</v>
      </c>
      <c r="AX2119" s="266" t="b">
        <f t="shared" ca="1" si="896"/>
        <v>0</v>
      </c>
      <c r="AY2119" s="266" t="b">
        <f t="shared" ca="1" si="897"/>
        <v>0</v>
      </c>
    </row>
    <row r="2120" spans="1:51" x14ac:dyDescent="0.25">
      <c r="A2120">
        <v>2088</v>
      </c>
      <c r="B2120" s="163">
        <f ca="1">OFFSET(InputPriceData!B$15,CalculationsAndCharts!$A2120+$A$11,0,1,1)</f>
        <v>38985</v>
      </c>
      <c r="C2120" s="3">
        <f ca="1">OFFSET(InputPriceData!G$15,CalculationsAndCharts!$A2120+$A$11,IF($C$7,8,0),1,1)</f>
        <v>431600</v>
      </c>
      <c r="D2120" s="4">
        <f ca="1">OFFSET(InputPriceData!C$15,CalculationsAndCharts!$A2120+$A$11,IF($C$7,8,0),1,1)</f>
        <v>15.81</v>
      </c>
      <c r="E2120" s="4">
        <f ca="1">OFFSET(InputPriceData!D$15,CalculationsAndCharts!$A2120+$A$11,IF($C$7,8,0),1,1)</f>
        <v>16.05</v>
      </c>
      <c r="F2120" s="4">
        <f ca="1">OFFSET(InputPriceData!E$15,CalculationsAndCharts!$A2120+$A$11,IF($C$7,8,0),1,1)</f>
        <v>15.5</v>
      </c>
      <c r="G2120" s="4">
        <f ca="1">OFFSET(InputPriceData!F$15,CalculationsAndCharts!$A2120+$A$11,IF($C$7,8,0),1,1)</f>
        <v>15.9</v>
      </c>
      <c r="H2120" s="128"/>
      <c r="I2120" s="128"/>
      <c r="K2120" s="124"/>
      <c r="L2120" s="279"/>
      <c r="M2120" s="281"/>
      <c r="N2120" s="280"/>
      <c r="O2120" s="4"/>
      <c r="P2120" s="4"/>
      <c r="Q2120" s="3"/>
      <c r="S2120" s="309">
        <f t="shared" ca="1" si="878"/>
        <v>16.739999999999998</v>
      </c>
      <c r="T2120" s="309">
        <f t="shared" ca="1" si="879"/>
        <v>15.1</v>
      </c>
      <c r="U2120" s="310">
        <f t="shared" ca="1" si="871"/>
        <v>0.48780487804878125</v>
      </c>
      <c r="V2120" s="310" t="b">
        <f t="shared" ca="1" si="880"/>
        <v>0</v>
      </c>
      <c r="W2120" s="3" t="b">
        <f t="shared" ca="1" si="881"/>
        <v>0</v>
      </c>
      <c r="X2120" s="3" t="str">
        <f t="shared" ca="1" si="882"/>
        <v/>
      </c>
      <c r="Y2120" s="3" t="str">
        <f t="shared" ca="1" si="872"/>
        <v/>
      </c>
      <c r="Z2120" s="3" t="str">
        <f t="shared" ca="1" si="883"/>
        <v/>
      </c>
      <c r="AA2120" s="3" t="str">
        <f t="shared" ca="1" si="884"/>
        <v/>
      </c>
      <c r="AB2120" s="205">
        <f t="shared" ca="1" si="885"/>
        <v>2960</v>
      </c>
      <c r="AC2120" s="205">
        <f t="shared" ca="1" si="886"/>
        <v>43</v>
      </c>
      <c r="AD2120" s="205">
        <f t="shared" ca="1" si="873"/>
        <v>68.837209302325576</v>
      </c>
      <c r="AE2120" s="205">
        <f t="shared" ca="1" si="874"/>
        <v>18.837209302325576</v>
      </c>
      <c r="AF2120" s="205">
        <f t="shared" ca="1" si="887"/>
        <v>3.7674418604651154</v>
      </c>
      <c r="AG2120" s="205"/>
      <c r="AH2120" s="205"/>
      <c r="AI2120" s="205"/>
      <c r="AJ2120" s="205"/>
      <c r="AK2120" s="4"/>
      <c r="AL2120" s="4"/>
      <c r="AM2120" s="309">
        <f t="shared" ca="1" si="888"/>
        <v>16.739999999999998</v>
      </c>
      <c r="AN2120" s="309">
        <f t="shared" ca="1" si="889"/>
        <v>15.1</v>
      </c>
      <c r="AO2120" s="310">
        <f t="shared" ca="1" si="890"/>
        <v>0.48780487804878125</v>
      </c>
      <c r="AP2120" s="310" t="b">
        <f t="shared" ca="1" si="891"/>
        <v>0</v>
      </c>
      <c r="AQ2120" s="309">
        <f t="shared" ca="1" si="892"/>
        <v>0</v>
      </c>
      <c r="AR2120" s="205">
        <f t="shared" ca="1" si="875"/>
        <v>0</v>
      </c>
      <c r="AS2120" s="45" t="b">
        <f t="shared" ca="1" si="876"/>
        <v>0</v>
      </c>
      <c r="AT2120">
        <f t="shared" ca="1" si="877"/>
        <v>0</v>
      </c>
      <c r="AU2120" t="b">
        <f t="shared" ca="1" si="893"/>
        <v>0</v>
      </c>
      <c r="AV2120" t="b">
        <f t="shared" ca="1" si="894"/>
        <v>0</v>
      </c>
      <c r="AW2120" s="266" t="b">
        <f t="shared" ca="1" si="895"/>
        <v>0</v>
      </c>
      <c r="AX2120" s="266" t="b">
        <f t="shared" ca="1" si="896"/>
        <v>0</v>
      </c>
      <c r="AY2120" s="266" t="b">
        <f t="shared" ca="1" si="897"/>
        <v>0</v>
      </c>
    </row>
    <row r="2121" spans="1:51" x14ac:dyDescent="0.25">
      <c r="A2121">
        <v>2089</v>
      </c>
      <c r="B2121" s="163">
        <f ca="1">OFFSET(InputPriceData!B$15,CalculationsAndCharts!$A2121+$A$11,0,1,1)</f>
        <v>38982</v>
      </c>
      <c r="C2121" s="3">
        <f ca="1">OFFSET(InputPriceData!G$15,CalculationsAndCharts!$A2121+$A$11,IF($C$7,8,0),1,1)</f>
        <v>233800</v>
      </c>
      <c r="D2121" s="4">
        <f ca="1">OFFSET(InputPriceData!C$15,CalculationsAndCharts!$A2121+$A$11,IF($C$7,8,0),1,1)</f>
        <v>15.81</v>
      </c>
      <c r="E2121" s="4">
        <f ca="1">OFFSET(InputPriceData!D$15,CalculationsAndCharts!$A2121+$A$11,IF($C$7,8,0),1,1)</f>
        <v>15.93</v>
      </c>
      <c r="F2121" s="4">
        <f ca="1">OFFSET(InputPriceData!E$15,CalculationsAndCharts!$A2121+$A$11,IF($C$7,8,0),1,1)</f>
        <v>15.46</v>
      </c>
      <c r="G2121" s="4">
        <f ca="1">OFFSET(InputPriceData!F$15,CalculationsAndCharts!$A2121+$A$11,IF($C$7,8,0),1,1)</f>
        <v>15.72</v>
      </c>
      <c r="H2121" s="128"/>
      <c r="I2121" s="128"/>
      <c r="K2121" s="124"/>
      <c r="L2121" s="279"/>
      <c r="M2121" s="281"/>
      <c r="N2121" s="280"/>
      <c r="O2121" s="4"/>
      <c r="P2121" s="4"/>
      <c r="Q2121" s="3"/>
      <c r="S2121" s="309">
        <f t="shared" ca="1" si="878"/>
        <v>16.739999999999998</v>
      </c>
      <c r="T2121" s="309">
        <f t="shared" ca="1" si="879"/>
        <v>15.1</v>
      </c>
      <c r="U2121" s="310">
        <f t="shared" ca="1" si="871"/>
        <v>0.37804878048780577</v>
      </c>
      <c r="V2121" s="310" t="b">
        <f t="shared" ca="1" si="880"/>
        <v>0</v>
      </c>
      <c r="W2121" s="3" t="b">
        <f t="shared" ca="1" si="881"/>
        <v>0</v>
      </c>
      <c r="X2121" s="3" t="str">
        <f t="shared" ca="1" si="882"/>
        <v/>
      </c>
      <c r="Y2121" s="3" t="str">
        <f t="shared" ca="1" si="872"/>
        <v/>
      </c>
      <c r="Z2121" s="3" t="str">
        <f t="shared" ca="1" si="883"/>
        <v/>
      </c>
      <c r="AA2121" s="3" t="str">
        <f t="shared" ca="1" si="884"/>
        <v/>
      </c>
      <c r="AB2121" s="205">
        <f t="shared" ca="1" si="885"/>
        <v>2960</v>
      </c>
      <c r="AC2121" s="205">
        <f t="shared" ca="1" si="886"/>
        <v>43</v>
      </c>
      <c r="AD2121" s="205">
        <f t="shared" ca="1" si="873"/>
        <v>68.837209302325576</v>
      </c>
      <c r="AE2121" s="205">
        <f t="shared" ca="1" si="874"/>
        <v>18.837209302325576</v>
      </c>
      <c r="AF2121" s="205">
        <f t="shared" ca="1" si="887"/>
        <v>3.7674418604651154</v>
      </c>
      <c r="AG2121" s="205"/>
      <c r="AH2121" s="205"/>
      <c r="AI2121" s="205"/>
      <c r="AJ2121" s="205"/>
      <c r="AK2121" s="4"/>
      <c r="AL2121" s="4"/>
      <c r="AM2121" s="309">
        <f t="shared" ca="1" si="888"/>
        <v>16.739999999999998</v>
      </c>
      <c r="AN2121" s="309">
        <f t="shared" ca="1" si="889"/>
        <v>15.1</v>
      </c>
      <c r="AO2121" s="310">
        <f t="shared" ca="1" si="890"/>
        <v>0.37804878048780577</v>
      </c>
      <c r="AP2121" s="310" t="b">
        <f t="shared" ca="1" si="891"/>
        <v>0</v>
      </c>
      <c r="AQ2121" s="309">
        <f t="shared" ca="1" si="892"/>
        <v>0</v>
      </c>
      <c r="AR2121" s="205">
        <f t="shared" ca="1" si="875"/>
        <v>0</v>
      </c>
      <c r="AS2121" s="45" t="b">
        <f t="shared" ca="1" si="876"/>
        <v>0</v>
      </c>
      <c r="AT2121">
        <f t="shared" ca="1" si="877"/>
        <v>0</v>
      </c>
      <c r="AU2121" t="b">
        <f t="shared" ca="1" si="893"/>
        <v>0</v>
      </c>
      <c r="AV2121" t="b">
        <f t="shared" ca="1" si="894"/>
        <v>0</v>
      </c>
      <c r="AW2121" s="266" t="b">
        <f t="shared" ca="1" si="895"/>
        <v>0</v>
      </c>
      <c r="AX2121" s="266" t="b">
        <f t="shared" ca="1" si="896"/>
        <v>0</v>
      </c>
      <c r="AY2121" s="266" t="b">
        <f t="shared" ca="1" si="897"/>
        <v>0</v>
      </c>
    </row>
    <row r="2122" spans="1:51" x14ac:dyDescent="0.25">
      <c r="A2122">
        <v>2090</v>
      </c>
      <c r="B2122" s="163">
        <f ca="1">OFFSET(InputPriceData!B$15,CalculationsAndCharts!$A2122+$A$11,0,1,1)</f>
        <v>38981</v>
      </c>
      <c r="C2122" s="3">
        <f ca="1">OFFSET(InputPriceData!G$15,CalculationsAndCharts!$A2122+$A$11,IF($C$7,8,0),1,1)</f>
        <v>324300</v>
      </c>
      <c r="D2122" s="4">
        <f ca="1">OFFSET(InputPriceData!C$15,CalculationsAndCharts!$A2122+$A$11,IF($C$7,8,0),1,1)</f>
        <v>16.100000000000001</v>
      </c>
      <c r="E2122" s="4">
        <f ca="1">OFFSET(InputPriceData!D$15,CalculationsAndCharts!$A2122+$A$11,IF($C$7,8,0),1,1)</f>
        <v>16.100000000000001</v>
      </c>
      <c r="F2122" s="4">
        <f ca="1">OFFSET(InputPriceData!E$15,CalculationsAndCharts!$A2122+$A$11,IF($C$7,8,0),1,1)</f>
        <v>15.74</v>
      </c>
      <c r="G2122" s="4">
        <f ca="1">OFFSET(InputPriceData!F$15,CalculationsAndCharts!$A2122+$A$11,IF($C$7,8,0),1,1)</f>
        <v>15.9</v>
      </c>
      <c r="H2122" s="128"/>
      <c r="I2122" s="128"/>
      <c r="K2122" s="124"/>
      <c r="L2122" s="279"/>
      <c r="M2122" s="281"/>
      <c r="N2122" s="280"/>
      <c r="O2122" s="4"/>
      <c r="P2122" s="4"/>
      <c r="Q2122" s="3"/>
      <c r="S2122" s="309">
        <f t="shared" ca="1" si="878"/>
        <v>16.739999999999998</v>
      </c>
      <c r="T2122" s="309">
        <f t="shared" ca="1" si="879"/>
        <v>15.1</v>
      </c>
      <c r="U2122" s="310">
        <f t="shared" ca="1" si="871"/>
        <v>0.48780487804878125</v>
      </c>
      <c r="V2122" s="310" t="b">
        <f t="shared" ca="1" si="880"/>
        <v>0</v>
      </c>
      <c r="W2122" s="3" t="b">
        <f t="shared" ca="1" si="881"/>
        <v>0</v>
      </c>
      <c r="X2122" s="3" t="str">
        <f t="shared" ca="1" si="882"/>
        <v/>
      </c>
      <c r="Y2122" s="3" t="str">
        <f t="shared" ca="1" si="872"/>
        <v/>
      </c>
      <c r="Z2122" s="3" t="str">
        <f t="shared" ca="1" si="883"/>
        <v/>
      </c>
      <c r="AA2122" s="3" t="str">
        <f t="shared" ca="1" si="884"/>
        <v/>
      </c>
      <c r="AB2122" s="205">
        <f t="shared" ca="1" si="885"/>
        <v>2960</v>
      </c>
      <c r="AC2122" s="205">
        <f t="shared" ca="1" si="886"/>
        <v>43</v>
      </c>
      <c r="AD2122" s="205">
        <f t="shared" ca="1" si="873"/>
        <v>68.837209302325576</v>
      </c>
      <c r="AE2122" s="205">
        <f t="shared" ca="1" si="874"/>
        <v>18.837209302325576</v>
      </c>
      <c r="AF2122" s="205">
        <f t="shared" ca="1" si="887"/>
        <v>3.7674418604651154</v>
      </c>
      <c r="AG2122" s="205"/>
      <c r="AH2122" s="205"/>
      <c r="AI2122" s="205"/>
      <c r="AJ2122" s="205"/>
      <c r="AK2122" s="4"/>
      <c r="AL2122" s="4"/>
      <c r="AM2122" s="309">
        <f t="shared" ca="1" si="888"/>
        <v>16.739999999999998</v>
      </c>
      <c r="AN2122" s="309">
        <f t="shared" ca="1" si="889"/>
        <v>15.1</v>
      </c>
      <c r="AO2122" s="310">
        <f t="shared" ca="1" si="890"/>
        <v>0.48780487804878125</v>
      </c>
      <c r="AP2122" s="310" t="b">
        <f t="shared" ca="1" si="891"/>
        <v>0</v>
      </c>
      <c r="AQ2122" s="309">
        <f t="shared" ca="1" si="892"/>
        <v>0</v>
      </c>
      <c r="AR2122" s="205">
        <f t="shared" ca="1" si="875"/>
        <v>0</v>
      </c>
      <c r="AS2122" s="45" t="b">
        <f t="shared" ca="1" si="876"/>
        <v>0</v>
      </c>
      <c r="AT2122">
        <f t="shared" ca="1" si="877"/>
        <v>0</v>
      </c>
      <c r="AU2122" t="b">
        <f t="shared" ca="1" si="893"/>
        <v>0</v>
      </c>
      <c r="AV2122" t="b">
        <f t="shared" ca="1" si="894"/>
        <v>0</v>
      </c>
      <c r="AW2122" s="266" t="b">
        <f t="shared" ca="1" si="895"/>
        <v>0</v>
      </c>
      <c r="AX2122" s="266" t="b">
        <f t="shared" ca="1" si="896"/>
        <v>0</v>
      </c>
      <c r="AY2122" s="266" t="b">
        <f t="shared" ca="1" si="897"/>
        <v>0</v>
      </c>
    </row>
    <row r="2123" spans="1:51" x14ac:dyDescent="0.25">
      <c r="A2123">
        <v>2091</v>
      </c>
      <c r="B2123" s="163">
        <f ca="1">OFFSET(InputPriceData!B$15,CalculationsAndCharts!$A2123+$A$11,0,1,1)</f>
        <v>38980</v>
      </c>
      <c r="C2123" s="3">
        <f ca="1">OFFSET(InputPriceData!G$15,CalculationsAndCharts!$A2123+$A$11,IF($C$7,8,0),1,1)</f>
        <v>616700</v>
      </c>
      <c r="D2123" s="4">
        <f ca="1">OFFSET(InputPriceData!C$15,CalculationsAndCharts!$A2123+$A$11,IF($C$7,8,0),1,1)</f>
        <v>15.99</v>
      </c>
      <c r="E2123" s="4">
        <f ca="1">OFFSET(InputPriceData!D$15,CalculationsAndCharts!$A2123+$A$11,IF($C$7,8,0),1,1)</f>
        <v>16.28</v>
      </c>
      <c r="F2123" s="4">
        <f ca="1">OFFSET(InputPriceData!E$15,CalculationsAndCharts!$A2123+$A$11,IF($C$7,8,0),1,1)</f>
        <v>15.9</v>
      </c>
      <c r="G2123" s="4">
        <f ca="1">OFFSET(InputPriceData!F$15,CalculationsAndCharts!$A2123+$A$11,IF($C$7,8,0),1,1)</f>
        <v>16.02</v>
      </c>
      <c r="H2123" s="128"/>
      <c r="I2123" s="128"/>
      <c r="K2123" s="124"/>
      <c r="L2123" s="279"/>
      <c r="M2123" s="281"/>
      <c r="N2123" s="280"/>
      <c r="O2123" s="4"/>
      <c r="P2123" s="4"/>
      <c r="Q2123" s="3"/>
      <c r="S2123" s="309">
        <f t="shared" ca="1" si="878"/>
        <v>16.739999999999998</v>
      </c>
      <c r="T2123" s="309">
        <f t="shared" ca="1" si="879"/>
        <v>15.1</v>
      </c>
      <c r="U2123" s="310">
        <f t="shared" ca="1" si="871"/>
        <v>0.56097560975609795</v>
      </c>
      <c r="V2123" s="310" t="b">
        <f t="shared" ca="1" si="880"/>
        <v>0</v>
      </c>
      <c r="W2123" s="3" t="b">
        <f t="shared" ca="1" si="881"/>
        <v>0</v>
      </c>
      <c r="X2123" s="3" t="str">
        <f t="shared" ca="1" si="882"/>
        <v/>
      </c>
      <c r="Y2123" s="3" t="str">
        <f t="shared" ca="1" si="872"/>
        <v/>
      </c>
      <c r="Z2123" s="3" t="str">
        <f t="shared" ca="1" si="883"/>
        <v/>
      </c>
      <c r="AA2123" s="3" t="str">
        <f t="shared" ca="1" si="884"/>
        <v/>
      </c>
      <c r="AB2123" s="205">
        <f t="shared" ca="1" si="885"/>
        <v>2960</v>
      </c>
      <c r="AC2123" s="205">
        <f t="shared" ca="1" si="886"/>
        <v>43</v>
      </c>
      <c r="AD2123" s="205">
        <f t="shared" ca="1" si="873"/>
        <v>68.837209302325576</v>
      </c>
      <c r="AE2123" s="205">
        <f t="shared" ca="1" si="874"/>
        <v>18.837209302325576</v>
      </c>
      <c r="AF2123" s="205">
        <f t="shared" ca="1" si="887"/>
        <v>3.7674418604651154</v>
      </c>
      <c r="AG2123" s="205"/>
      <c r="AH2123" s="205"/>
      <c r="AI2123" s="205"/>
      <c r="AJ2123" s="205"/>
      <c r="AK2123" s="4"/>
      <c r="AL2123" s="4"/>
      <c r="AM2123" s="309">
        <f t="shared" ca="1" si="888"/>
        <v>16.739999999999998</v>
      </c>
      <c r="AN2123" s="309">
        <f t="shared" ca="1" si="889"/>
        <v>15.1</v>
      </c>
      <c r="AO2123" s="310">
        <f t="shared" ca="1" si="890"/>
        <v>0.56097560975609795</v>
      </c>
      <c r="AP2123" s="310" t="b">
        <f t="shared" ca="1" si="891"/>
        <v>0</v>
      </c>
      <c r="AQ2123" s="309">
        <f t="shared" ca="1" si="892"/>
        <v>0</v>
      </c>
      <c r="AR2123" s="205">
        <f t="shared" ca="1" si="875"/>
        <v>0</v>
      </c>
      <c r="AS2123" s="45" t="b">
        <f t="shared" ca="1" si="876"/>
        <v>0</v>
      </c>
      <c r="AT2123">
        <f t="shared" ca="1" si="877"/>
        <v>0</v>
      </c>
      <c r="AU2123" t="b">
        <f t="shared" ca="1" si="893"/>
        <v>0</v>
      </c>
      <c r="AV2123" t="b">
        <f t="shared" ca="1" si="894"/>
        <v>0</v>
      </c>
      <c r="AW2123" s="266" t="b">
        <f t="shared" ca="1" si="895"/>
        <v>0</v>
      </c>
      <c r="AX2123" s="266" t="b">
        <f t="shared" ca="1" si="896"/>
        <v>0</v>
      </c>
      <c r="AY2123" s="266" t="b">
        <f t="shared" ca="1" si="897"/>
        <v>1</v>
      </c>
    </row>
    <row r="2124" spans="1:51" x14ac:dyDescent="0.25">
      <c r="A2124">
        <v>2092</v>
      </c>
      <c r="B2124" s="163">
        <f ca="1">OFFSET(InputPriceData!B$15,CalculationsAndCharts!$A2124+$A$11,0,1,1)</f>
        <v>38979</v>
      </c>
      <c r="C2124" s="3">
        <f ca="1">OFFSET(InputPriceData!G$15,CalculationsAndCharts!$A2124+$A$11,IF($C$7,8,0),1,1)</f>
        <v>378700</v>
      </c>
      <c r="D2124" s="4">
        <f ca="1">OFFSET(InputPriceData!C$15,CalculationsAndCharts!$A2124+$A$11,IF($C$7,8,0),1,1)</f>
        <v>15.93</v>
      </c>
      <c r="E2124" s="4">
        <f ca="1">OFFSET(InputPriceData!D$15,CalculationsAndCharts!$A2124+$A$11,IF($C$7,8,0),1,1)</f>
        <v>15.95</v>
      </c>
      <c r="F2124" s="4">
        <f ca="1">OFFSET(InputPriceData!E$15,CalculationsAndCharts!$A2124+$A$11,IF($C$7,8,0),1,1)</f>
        <v>15.43</v>
      </c>
      <c r="G2124" s="4">
        <f ca="1">OFFSET(InputPriceData!F$15,CalculationsAndCharts!$A2124+$A$11,IF($C$7,8,0),1,1)</f>
        <v>15.83</v>
      </c>
      <c r="H2124" s="128"/>
      <c r="I2124" s="128"/>
      <c r="K2124" s="124"/>
      <c r="L2124" s="279"/>
      <c r="M2124" s="281"/>
      <c r="N2124" s="280"/>
      <c r="O2124" s="4"/>
      <c r="P2124" s="4"/>
      <c r="Q2124" s="3"/>
      <c r="S2124" s="309">
        <f t="shared" ca="1" si="878"/>
        <v>16.739999999999998</v>
      </c>
      <c r="T2124" s="309">
        <f t="shared" ca="1" si="879"/>
        <v>15.1</v>
      </c>
      <c r="U2124" s="310">
        <f t="shared" ca="1" si="871"/>
        <v>0.44512195121951276</v>
      </c>
      <c r="V2124" s="310" t="b">
        <f t="shared" ca="1" si="880"/>
        <v>0</v>
      </c>
      <c r="W2124" s="3" t="b">
        <f t="shared" ca="1" si="881"/>
        <v>0</v>
      </c>
      <c r="X2124" s="3" t="str">
        <f t="shared" ca="1" si="882"/>
        <v/>
      </c>
      <c r="Y2124" s="3" t="str">
        <f t="shared" ca="1" si="872"/>
        <v/>
      </c>
      <c r="Z2124" s="3" t="str">
        <f t="shared" ca="1" si="883"/>
        <v/>
      </c>
      <c r="AA2124" s="3" t="str">
        <f t="shared" ca="1" si="884"/>
        <v/>
      </c>
      <c r="AB2124" s="205">
        <f t="shared" ca="1" si="885"/>
        <v>2960</v>
      </c>
      <c r="AC2124" s="205">
        <f t="shared" ca="1" si="886"/>
        <v>43</v>
      </c>
      <c r="AD2124" s="205">
        <f t="shared" ca="1" si="873"/>
        <v>68.837209302325576</v>
      </c>
      <c r="AE2124" s="205">
        <f t="shared" ca="1" si="874"/>
        <v>18.837209302325576</v>
      </c>
      <c r="AF2124" s="205">
        <f t="shared" ca="1" si="887"/>
        <v>3.7674418604651154</v>
      </c>
      <c r="AG2124" s="205"/>
      <c r="AH2124" s="205"/>
      <c r="AI2124" s="205"/>
      <c r="AJ2124" s="205"/>
      <c r="AK2124" s="4"/>
      <c r="AL2124" s="4"/>
      <c r="AM2124" s="309">
        <f t="shared" ca="1" si="888"/>
        <v>16.739999999999998</v>
      </c>
      <c r="AN2124" s="309">
        <f t="shared" ca="1" si="889"/>
        <v>15.1</v>
      </c>
      <c r="AO2124" s="310">
        <f t="shared" ca="1" si="890"/>
        <v>0.44512195121951276</v>
      </c>
      <c r="AP2124" s="310" t="b">
        <f t="shared" ca="1" si="891"/>
        <v>0</v>
      </c>
      <c r="AQ2124" s="309">
        <f t="shared" ca="1" si="892"/>
        <v>0.45539999999999997</v>
      </c>
      <c r="AR2124" s="205">
        <f t="shared" ca="1" si="875"/>
        <v>14.724599999999999</v>
      </c>
      <c r="AS2124" s="45" t="b">
        <f t="shared" ca="1" si="876"/>
        <v>0</v>
      </c>
      <c r="AT2124">
        <f t="shared" ca="1" si="877"/>
        <v>9</v>
      </c>
      <c r="AU2124" t="b">
        <f t="shared" ca="1" si="893"/>
        <v>1</v>
      </c>
      <c r="AV2124" t="b">
        <f t="shared" ca="1" si="894"/>
        <v>1</v>
      </c>
      <c r="AW2124" s="266" t="b">
        <f t="shared" ca="1" si="895"/>
        <v>0</v>
      </c>
      <c r="AX2124" s="266" t="b">
        <f t="shared" ca="1" si="896"/>
        <v>1</v>
      </c>
      <c r="AY2124" s="266" t="b">
        <f t="shared" ca="1" si="897"/>
        <v>0</v>
      </c>
    </row>
    <row r="2125" spans="1:51" x14ac:dyDescent="0.25">
      <c r="A2125">
        <v>2093</v>
      </c>
      <c r="B2125" s="163">
        <f ca="1">OFFSET(InputPriceData!B$15,CalculationsAndCharts!$A2125+$A$11,0,1,1)</f>
        <v>38978</v>
      </c>
      <c r="C2125" s="3">
        <f ca="1">OFFSET(InputPriceData!G$15,CalculationsAndCharts!$A2125+$A$11,IF($C$7,8,0),1,1)</f>
        <v>312100</v>
      </c>
      <c r="D2125" s="4">
        <f ca="1">OFFSET(InputPriceData!C$15,CalculationsAndCharts!$A2125+$A$11,IF($C$7,8,0),1,1)</f>
        <v>15.76</v>
      </c>
      <c r="E2125" s="4">
        <f ca="1">OFFSET(InputPriceData!D$15,CalculationsAndCharts!$A2125+$A$11,IF($C$7,8,0),1,1)</f>
        <v>16.02</v>
      </c>
      <c r="F2125" s="4">
        <f ca="1">OFFSET(InputPriceData!E$15,CalculationsAndCharts!$A2125+$A$11,IF($C$7,8,0),1,1)</f>
        <v>15.65</v>
      </c>
      <c r="G2125" s="4">
        <f ca="1">OFFSET(InputPriceData!F$15,CalculationsAndCharts!$A2125+$A$11,IF($C$7,8,0),1,1)</f>
        <v>15.97</v>
      </c>
      <c r="H2125" s="128"/>
      <c r="I2125" s="128"/>
      <c r="K2125" s="124"/>
      <c r="L2125" s="279"/>
      <c r="M2125" s="281"/>
      <c r="N2125" s="280"/>
      <c r="O2125" s="4"/>
      <c r="P2125" s="4"/>
      <c r="Q2125" s="3"/>
      <c r="S2125" s="309">
        <f t="shared" ca="1" si="878"/>
        <v>16.739999999999998</v>
      </c>
      <c r="T2125" s="309">
        <f t="shared" ca="1" si="879"/>
        <v>15.1</v>
      </c>
      <c r="U2125" s="310">
        <f t="shared" ca="1" si="871"/>
        <v>0.53048780487804981</v>
      </c>
      <c r="V2125" s="310" t="b">
        <f t="shared" ca="1" si="880"/>
        <v>0</v>
      </c>
      <c r="W2125" s="3" t="b">
        <f t="shared" ca="1" si="881"/>
        <v>0</v>
      </c>
      <c r="X2125" s="3" t="str">
        <f t="shared" ca="1" si="882"/>
        <v/>
      </c>
      <c r="Y2125" s="3" t="str">
        <f t="shared" ca="1" si="872"/>
        <v/>
      </c>
      <c r="Z2125" s="3" t="str">
        <f t="shared" ca="1" si="883"/>
        <v/>
      </c>
      <c r="AA2125" s="3" t="str">
        <f t="shared" ca="1" si="884"/>
        <v/>
      </c>
      <c r="AB2125" s="205">
        <f t="shared" ca="1" si="885"/>
        <v>2960</v>
      </c>
      <c r="AC2125" s="205">
        <f t="shared" ca="1" si="886"/>
        <v>43</v>
      </c>
      <c r="AD2125" s="205">
        <f t="shared" ca="1" si="873"/>
        <v>68.837209302325576</v>
      </c>
      <c r="AE2125" s="205">
        <f t="shared" ca="1" si="874"/>
        <v>18.837209302325576</v>
      </c>
      <c r="AF2125" s="205">
        <f t="shared" ca="1" si="887"/>
        <v>3.7674418604651154</v>
      </c>
      <c r="AG2125" s="205"/>
      <c r="AH2125" s="205"/>
      <c r="AI2125" s="205"/>
      <c r="AJ2125" s="205"/>
      <c r="AK2125" s="4"/>
      <c r="AL2125" s="4"/>
      <c r="AM2125" s="309">
        <f t="shared" ca="1" si="888"/>
        <v>16.739999999999998</v>
      </c>
      <c r="AN2125" s="309">
        <f t="shared" ca="1" si="889"/>
        <v>15.1</v>
      </c>
      <c r="AO2125" s="310">
        <f t="shared" ca="1" si="890"/>
        <v>0.53048780487804981</v>
      </c>
      <c r="AP2125" s="310" t="b">
        <f t="shared" ca="1" si="891"/>
        <v>0</v>
      </c>
      <c r="AQ2125" s="309">
        <f t="shared" ca="1" si="892"/>
        <v>0.45539999999999997</v>
      </c>
      <c r="AR2125" s="205">
        <f t="shared" ca="1" si="875"/>
        <v>14.724599999999999</v>
      </c>
      <c r="AS2125" s="45" t="b">
        <f t="shared" ca="1" si="876"/>
        <v>0</v>
      </c>
      <c r="AT2125">
        <f t="shared" ca="1" si="877"/>
        <v>8</v>
      </c>
      <c r="AU2125" t="b">
        <f t="shared" ca="1" si="893"/>
        <v>0</v>
      </c>
      <c r="AV2125" t="b">
        <f t="shared" ca="1" si="894"/>
        <v>0</v>
      </c>
      <c r="AW2125" s="266" t="b">
        <f t="shared" ca="1" si="895"/>
        <v>0</v>
      </c>
      <c r="AX2125" s="266" t="b">
        <f t="shared" ca="1" si="896"/>
        <v>1</v>
      </c>
      <c r="AY2125" s="266" t="b">
        <f t="shared" ca="1" si="897"/>
        <v>0</v>
      </c>
    </row>
    <row r="2126" spans="1:51" x14ac:dyDescent="0.25">
      <c r="A2126">
        <v>2094</v>
      </c>
      <c r="B2126" s="163">
        <f ca="1">OFFSET(InputPriceData!B$15,CalculationsAndCharts!$A2126+$A$11,0,1,1)</f>
        <v>38975</v>
      </c>
      <c r="C2126" s="3">
        <f ca="1">OFFSET(InputPriceData!G$15,CalculationsAndCharts!$A2126+$A$11,IF($C$7,8,0),1,1)</f>
        <v>679800</v>
      </c>
      <c r="D2126" s="4">
        <f ca="1">OFFSET(InputPriceData!C$15,CalculationsAndCharts!$A2126+$A$11,IF($C$7,8,0),1,1)</f>
        <v>15.99</v>
      </c>
      <c r="E2126" s="4">
        <f ca="1">OFFSET(InputPriceData!D$15,CalculationsAndCharts!$A2126+$A$11,IF($C$7,8,0),1,1)</f>
        <v>16.03</v>
      </c>
      <c r="F2126" s="4">
        <f ca="1">OFFSET(InputPriceData!E$15,CalculationsAndCharts!$A2126+$A$11,IF($C$7,8,0),1,1)</f>
        <v>15.55</v>
      </c>
      <c r="G2126" s="4">
        <f ca="1">OFFSET(InputPriceData!F$15,CalculationsAndCharts!$A2126+$A$11,IF($C$7,8,0),1,1)</f>
        <v>15.88</v>
      </c>
      <c r="H2126" s="128"/>
      <c r="I2126" s="128"/>
      <c r="K2126" s="124"/>
      <c r="L2126" s="279"/>
      <c r="M2126" s="281"/>
      <c r="N2126" s="280"/>
      <c r="O2126" s="4"/>
      <c r="P2126" s="4"/>
      <c r="Q2126" s="3"/>
      <c r="S2126" s="309">
        <f t="shared" ca="1" si="878"/>
        <v>16.739999999999998</v>
      </c>
      <c r="T2126" s="309">
        <f t="shared" ca="1" si="879"/>
        <v>15.1</v>
      </c>
      <c r="U2126" s="310">
        <f t="shared" ca="1" si="871"/>
        <v>0.47560975609756201</v>
      </c>
      <c r="V2126" s="310" t="b">
        <f t="shared" ca="1" si="880"/>
        <v>0</v>
      </c>
      <c r="W2126" s="3" t="b">
        <f t="shared" ca="1" si="881"/>
        <v>0</v>
      </c>
      <c r="X2126" s="3" t="str">
        <f t="shared" ca="1" si="882"/>
        <v/>
      </c>
      <c r="Y2126" s="3" t="str">
        <f t="shared" ca="1" si="872"/>
        <v/>
      </c>
      <c r="Z2126" s="3" t="str">
        <f t="shared" ca="1" si="883"/>
        <v/>
      </c>
      <c r="AA2126" s="3" t="str">
        <f t="shared" ca="1" si="884"/>
        <v/>
      </c>
      <c r="AB2126" s="205">
        <f t="shared" ca="1" si="885"/>
        <v>2960</v>
      </c>
      <c r="AC2126" s="205">
        <f t="shared" ca="1" si="886"/>
        <v>43</v>
      </c>
      <c r="AD2126" s="205">
        <f t="shared" ca="1" si="873"/>
        <v>68.837209302325576</v>
      </c>
      <c r="AE2126" s="205">
        <f t="shared" ca="1" si="874"/>
        <v>18.837209302325576</v>
      </c>
      <c r="AF2126" s="205">
        <f t="shared" ca="1" si="887"/>
        <v>3.7674418604651154</v>
      </c>
      <c r="AG2126" s="205"/>
      <c r="AH2126" s="205"/>
      <c r="AI2126" s="205"/>
      <c r="AJ2126" s="205"/>
      <c r="AK2126" s="4"/>
      <c r="AL2126" s="4"/>
      <c r="AM2126" s="309">
        <f t="shared" ca="1" si="888"/>
        <v>16.739999999999998</v>
      </c>
      <c r="AN2126" s="309">
        <f t="shared" ca="1" si="889"/>
        <v>15.1</v>
      </c>
      <c r="AO2126" s="310">
        <f t="shared" ca="1" si="890"/>
        <v>0.47560975609756201</v>
      </c>
      <c r="AP2126" s="310" t="b">
        <f t="shared" ca="1" si="891"/>
        <v>0</v>
      </c>
      <c r="AQ2126" s="309">
        <f t="shared" ca="1" si="892"/>
        <v>0.45539999999999997</v>
      </c>
      <c r="AR2126" s="205">
        <f t="shared" ca="1" si="875"/>
        <v>14.724599999999999</v>
      </c>
      <c r="AS2126" s="45" t="b">
        <f t="shared" ca="1" si="876"/>
        <v>0</v>
      </c>
      <c r="AT2126">
        <f t="shared" ca="1" si="877"/>
        <v>7</v>
      </c>
      <c r="AU2126" t="b">
        <f t="shared" ca="1" si="893"/>
        <v>0</v>
      </c>
      <c r="AV2126" t="b">
        <f t="shared" ca="1" si="894"/>
        <v>0</v>
      </c>
      <c r="AW2126" s="266" t="b">
        <f t="shared" ca="1" si="895"/>
        <v>0</v>
      </c>
      <c r="AX2126" s="266" t="b">
        <f t="shared" ca="1" si="896"/>
        <v>1</v>
      </c>
      <c r="AY2126" s="266" t="b">
        <f t="shared" ca="1" si="897"/>
        <v>0</v>
      </c>
    </row>
    <row r="2127" spans="1:51" x14ac:dyDescent="0.25">
      <c r="A2127">
        <v>2095</v>
      </c>
      <c r="B2127" s="163">
        <f ca="1">OFFSET(InputPriceData!B$15,CalculationsAndCharts!$A2127+$A$11,0,1,1)</f>
        <v>38974</v>
      </c>
      <c r="C2127" s="3">
        <f ca="1">OFFSET(InputPriceData!G$15,CalculationsAndCharts!$A2127+$A$11,IF($C$7,8,0),1,1)</f>
        <v>441000</v>
      </c>
      <c r="D2127" s="4">
        <f ca="1">OFFSET(InputPriceData!C$15,CalculationsAndCharts!$A2127+$A$11,IF($C$7,8,0),1,1)</f>
        <v>16.600000000000001</v>
      </c>
      <c r="E2127" s="4">
        <f ca="1">OFFSET(InputPriceData!D$15,CalculationsAndCharts!$A2127+$A$11,IF($C$7,8,0),1,1)</f>
        <v>16.600000000000001</v>
      </c>
      <c r="F2127" s="4">
        <f ca="1">OFFSET(InputPriceData!E$15,CalculationsAndCharts!$A2127+$A$11,IF($C$7,8,0),1,1)</f>
        <v>15.75</v>
      </c>
      <c r="G2127" s="4">
        <f ca="1">OFFSET(InputPriceData!F$15,CalculationsAndCharts!$A2127+$A$11,IF($C$7,8,0),1,1)</f>
        <v>15.87</v>
      </c>
      <c r="H2127" s="128"/>
      <c r="I2127" s="128"/>
      <c r="K2127" s="124"/>
      <c r="L2127" s="279"/>
      <c r="M2127" s="281"/>
      <c r="N2127" s="280"/>
      <c r="O2127" s="4"/>
      <c r="P2127" s="4"/>
      <c r="Q2127" s="3"/>
      <c r="S2127" s="309">
        <f t="shared" ca="1" si="878"/>
        <v>16.739999999999998</v>
      </c>
      <c r="T2127" s="309">
        <f t="shared" ca="1" si="879"/>
        <v>15.1</v>
      </c>
      <c r="U2127" s="310">
        <f t="shared" ca="1" si="871"/>
        <v>0.4695121951219513</v>
      </c>
      <c r="V2127" s="310" t="b">
        <f t="shared" ca="1" si="880"/>
        <v>0</v>
      </c>
      <c r="W2127" s="3" t="b">
        <f t="shared" ca="1" si="881"/>
        <v>0</v>
      </c>
      <c r="X2127" s="3" t="str">
        <f t="shared" ca="1" si="882"/>
        <v/>
      </c>
      <c r="Y2127" s="3" t="str">
        <f t="shared" ca="1" si="872"/>
        <v/>
      </c>
      <c r="Z2127" s="3" t="str">
        <f t="shared" ca="1" si="883"/>
        <v/>
      </c>
      <c r="AA2127" s="3" t="str">
        <f t="shared" ca="1" si="884"/>
        <v/>
      </c>
      <c r="AB2127" s="205">
        <f t="shared" ca="1" si="885"/>
        <v>2960</v>
      </c>
      <c r="AC2127" s="205">
        <f t="shared" ca="1" si="886"/>
        <v>43</v>
      </c>
      <c r="AD2127" s="205">
        <f t="shared" ca="1" si="873"/>
        <v>68.837209302325576</v>
      </c>
      <c r="AE2127" s="205">
        <f t="shared" ca="1" si="874"/>
        <v>18.837209302325576</v>
      </c>
      <c r="AF2127" s="205">
        <f t="shared" ca="1" si="887"/>
        <v>3.7674418604651154</v>
      </c>
      <c r="AG2127" s="205"/>
      <c r="AH2127" s="205"/>
      <c r="AI2127" s="205"/>
      <c r="AJ2127" s="205"/>
      <c r="AK2127" s="4"/>
      <c r="AL2127" s="4"/>
      <c r="AM2127" s="309">
        <f t="shared" ca="1" si="888"/>
        <v>16.739999999999998</v>
      </c>
      <c r="AN2127" s="309">
        <f t="shared" ca="1" si="889"/>
        <v>15.1</v>
      </c>
      <c r="AO2127" s="310">
        <f t="shared" ca="1" si="890"/>
        <v>0.4695121951219513</v>
      </c>
      <c r="AP2127" s="310" t="b">
        <f t="shared" ca="1" si="891"/>
        <v>0</v>
      </c>
      <c r="AQ2127" s="309">
        <f t="shared" ca="1" si="892"/>
        <v>0.45539999999999997</v>
      </c>
      <c r="AR2127" s="205">
        <f t="shared" ca="1" si="875"/>
        <v>14.724599999999999</v>
      </c>
      <c r="AS2127" s="45" t="b">
        <f t="shared" ca="1" si="876"/>
        <v>0</v>
      </c>
      <c r="AT2127">
        <f t="shared" ca="1" si="877"/>
        <v>6</v>
      </c>
      <c r="AU2127" t="b">
        <f t="shared" ca="1" si="893"/>
        <v>0</v>
      </c>
      <c r="AV2127" t="b">
        <f t="shared" ca="1" si="894"/>
        <v>0</v>
      </c>
      <c r="AW2127" s="266" t="b">
        <f t="shared" ca="1" si="895"/>
        <v>0</v>
      </c>
      <c r="AX2127" s="266" t="b">
        <f t="shared" ca="1" si="896"/>
        <v>1</v>
      </c>
      <c r="AY2127" s="266" t="b">
        <f t="shared" ca="1" si="897"/>
        <v>0</v>
      </c>
    </row>
    <row r="2128" spans="1:51" x14ac:dyDescent="0.25">
      <c r="A2128">
        <v>2096</v>
      </c>
      <c r="B2128" s="163">
        <f ca="1">OFFSET(InputPriceData!B$15,CalculationsAndCharts!$A2128+$A$11,0,1,1)</f>
        <v>38973</v>
      </c>
      <c r="C2128" s="3">
        <f ca="1">OFFSET(InputPriceData!G$15,CalculationsAndCharts!$A2128+$A$11,IF($C$7,8,0),1,1)</f>
        <v>269000</v>
      </c>
      <c r="D2128" s="4">
        <f ca="1">OFFSET(InputPriceData!C$15,CalculationsAndCharts!$A2128+$A$11,IF($C$7,8,0),1,1)</f>
        <v>16.82</v>
      </c>
      <c r="E2128" s="4">
        <f ca="1">OFFSET(InputPriceData!D$15,CalculationsAndCharts!$A2128+$A$11,IF($C$7,8,0),1,1)</f>
        <v>16.88</v>
      </c>
      <c r="F2128" s="4">
        <f ca="1">OFFSET(InputPriceData!E$15,CalculationsAndCharts!$A2128+$A$11,IF($C$7,8,0),1,1)</f>
        <v>16.600000000000001</v>
      </c>
      <c r="G2128" s="4">
        <f ca="1">OFFSET(InputPriceData!F$15,CalculationsAndCharts!$A2128+$A$11,IF($C$7,8,0),1,1)</f>
        <v>16.7</v>
      </c>
      <c r="H2128" s="128"/>
      <c r="I2128" s="128"/>
      <c r="K2128" s="124"/>
      <c r="L2128" s="279"/>
      <c r="M2128" s="281"/>
      <c r="N2128" s="280"/>
      <c r="O2128" s="4"/>
      <c r="P2128" s="4"/>
      <c r="Q2128" s="3"/>
      <c r="S2128" s="309">
        <f t="shared" ca="1" si="878"/>
        <v>16.739999999999998</v>
      </c>
      <c r="T2128" s="309">
        <f t="shared" ca="1" si="879"/>
        <v>15.1</v>
      </c>
      <c r="U2128" s="310">
        <f t="shared" ca="1" si="871"/>
        <v>0.97560975609756151</v>
      </c>
      <c r="V2128" s="310" t="b">
        <f t="shared" ca="1" si="880"/>
        <v>0</v>
      </c>
      <c r="W2128" s="3" t="b">
        <f t="shared" ca="1" si="881"/>
        <v>0</v>
      </c>
      <c r="X2128" s="3" t="str">
        <f t="shared" ca="1" si="882"/>
        <v/>
      </c>
      <c r="Y2128" s="3" t="str">
        <f t="shared" ca="1" si="872"/>
        <v/>
      </c>
      <c r="Z2128" s="3" t="str">
        <f t="shared" ca="1" si="883"/>
        <v/>
      </c>
      <c r="AA2128" s="3" t="str">
        <f t="shared" ca="1" si="884"/>
        <v/>
      </c>
      <c r="AB2128" s="205">
        <f t="shared" ca="1" si="885"/>
        <v>2960</v>
      </c>
      <c r="AC2128" s="205">
        <f t="shared" ca="1" si="886"/>
        <v>43</v>
      </c>
      <c r="AD2128" s="205">
        <f t="shared" ca="1" si="873"/>
        <v>68.837209302325576</v>
      </c>
      <c r="AE2128" s="205">
        <f t="shared" ca="1" si="874"/>
        <v>18.837209302325576</v>
      </c>
      <c r="AF2128" s="205">
        <f t="shared" ca="1" si="887"/>
        <v>3.7674418604651154</v>
      </c>
      <c r="AG2128" s="205"/>
      <c r="AH2128" s="205"/>
      <c r="AI2128" s="205"/>
      <c r="AJ2128" s="205"/>
      <c r="AK2128" s="4"/>
      <c r="AL2128" s="4"/>
      <c r="AM2128" s="309">
        <f t="shared" ca="1" si="888"/>
        <v>16.739999999999998</v>
      </c>
      <c r="AN2128" s="309">
        <f t="shared" ca="1" si="889"/>
        <v>15.1</v>
      </c>
      <c r="AO2128" s="310">
        <f t="shared" ca="1" si="890"/>
        <v>0.97560975609756151</v>
      </c>
      <c r="AP2128" s="310" t="b">
        <f t="shared" ca="1" si="891"/>
        <v>0</v>
      </c>
      <c r="AQ2128" s="309">
        <f t="shared" ca="1" si="892"/>
        <v>0.45539999999999997</v>
      </c>
      <c r="AR2128" s="205">
        <f t="shared" ca="1" si="875"/>
        <v>14.724599999999999</v>
      </c>
      <c r="AS2128" s="45" t="b">
        <f t="shared" ca="1" si="876"/>
        <v>0</v>
      </c>
      <c r="AT2128">
        <f t="shared" ca="1" si="877"/>
        <v>5</v>
      </c>
      <c r="AU2128" t="b">
        <f t="shared" ca="1" si="893"/>
        <v>0</v>
      </c>
      <c r="AV2128" t="b">
        <f t="shared" ca="1" si="894"/>
        <v>0</v>
      </c>
      <c r="AW2128" s="266" t="b">
        <f t="shared" ca="1" si="895"/>
        <v>0</v>
      </c>
      <c r="AX2128" s="266" t="b">
        <f t="shared" ca="1" si="896"/>
        <v>1</v>
      </c>
      <c r="AY2128" s="266" t="b">
        <f t="shared" ca="1" si="897"/>
        <v>0</v>
      </c>
    </row>
    <row r="2129" spans="1:51" x14ac:dyDescent="0.25">
      <c r="A2129">
        <v>2097</v>
      </c>
      <c r="B2129" s="163">
        <f ca="1">OFFSET(InputPriceData!B$15,CalculationsAndCharts!$A2129+$A$11,0,1,1)</f>
        <v>38972</v>
      </c>
      <c r="C2129" s="3">
        <f ca="1">OFFSET(InputPriceData!G$15,CalculationsAndCharts!$A2129+$A$11,IF($C$7,8,0),1,1)</f>
        <v>489300</v>
      </c>
      <c r="D2129" s="4">
        <f ca="1">OFFSET(InputPriceData!C$15,CalculationsAndCharts!$A2129+$A$11,IF($C$7,8,0),1,1)</f>
        <v>15.7</v>
      </c>
      <c r="E2129" s="4">
        <f ca="1">OFFSET(InputPriceData!D$15,CalculationsAndCharts!$A2129+$A$11,IF($C$7,8,0),1,1)</f>
        <v>16.760000000000002</v>
      </c>
      <c r="F2129" s="4">
        <f ca="1">OFFSET(InputPriceData!E$15,CalculationsAndCharts!$A2129+$A$11,IF($C$7,8,0),1,1)</f>
        <v>15.61</v>
      </c>
      <c r="G2129" s="4">
        <f ca="1">OFFSET(InputPriceData!F$15,CalculationsAndCharts!$A2129+$A$11,IF($C$7,8,0),1,1)</f>
        <v>16.739999999999998</v>
      </c>
      <c r="H2129" s="128"/>
      <c r="I2129" s="128"/>
      <c r="K2129" s="124"/>
      <c r="L2129" s="279"/>
      <c r="M2129" s="281"/>
      <c r="N2129" s="280"/>
      <c r="O2129" s="4"/>
      <c r="P2129" s="4"/>
      <c r="Q2129" s="3"/>
      <c r="S2129" s="309">
        <f t="shared" ca="1" si="878"/>
        <v>16.739999999999998</v>
      </c>
      <c r="T2129" s="309">
        <f t="shared" ca="1" si="879"/>
        <v>15.1</v>
      </c>
      <c r="U2129" s="310">
        <f t="shared" ca="1" si="871"/>
        <v>1</v>
      </c>
      <c r="V2129" s="310" t="b">
        <f t="shared" ca="1" si="880"/>
        <v>0</v>
      </c>
      <c r="W2129" s="3" t="b">
        <f t="shared" ca="1" si="881"/>
        <v>0</v>
      </c>
      <c r="X2129" s="3" t="str">
        <f t="shared" ca="1" si="882"/>
        <v/>
      </c>
      <c r="Y2129" s="3" t="str">
        <f t="shared" ca="1" si="872"/>
        <v/>
      </c>
      <c r="Z2129" s="3" t="str">
        <f t="shared" ca="1" si="883"/>
        <v/>
      </c>
      <c r="AA2129" s="3" t="str">
        <f t="shared" ca="1" si="884"/>
        <v/>
      </c>
      <c r="AB2129" s="205">
        <f t="shared" ca="1" si="885"/>
        <v>2960</v>
      </c>
      <c r="AC2129" s="205">
        <f t="shared" ca="1" si="886"/>
        <v>43</v>
      </c>
      <c r="AD2129" s="205">
        <f t="shared" ca="1" si="873"/>
        <v>68.837209302325576</v>
      </c>
      <c r="AE2129" s="205">
        <f t="shared" ca="1" si="874"/>
        <v>18.837209302325576</v>
      </c>
      <c r="AF2129" s="205">
        <f t="shared" ca="1" si="887"/>
        <v>3.7674418604651154</v>
      </c>
      <c r="AG2129" s="205"/>
      <c r="AH2129" s="205"/>
      <c r="AI2129" s="205"/>
      <c r="AJ2129" s="205"/>
      <c r="AK2129" s="4"/>
      <c r="AL2129" s="4"/>
      <c r="AM2129" s="309">
        <f t="shared" ca="1" si="888"/>
        <v>16.739999999999998</v>
      </c>
      <c r="AN2129" s="309">
        <f t="shared" ca="1" si="889"/>
        <v>15.1</v>
      </c>
      <c r="AO2129" s="310">
        <f t="shared" ca="1" si="890"/>
        <v>1</v>
      </c>
      <c r="AP2129" s="310" t="b">
        <f t="shared" ca="1" si="891"/>
        <v>0</v>
      </c>
      <c r="AQ2129" s="309">
        <f t="shared" ca="1" si="892"/>
        <v>0.45539999999999997</v>
      </c>
      <c r="AR2129" s="205">
        <f t="shared" ca="1" si="875"/>
        <v>14.724599999999999</v>
      </c>
      <c r="AS2129" s="45" t="b">
        <f t="shared" ca="1" si="876"/>
        <v>0</v>
      </c>
      <c r="AT2129">
        <f t="shared" ca="1" si="877"/>
        <v>4</v>
      </c>
      <c r="AU2129" t="b">
        <f t="shared" ca="1" si="893"/>
        <v>0</v>
      </c>
      <c r="AV2129" t="b">
        <f t="shared" ca="1" si="894"/>
        <v>0</v>
      </c>
      <c r="AW2129" s="266" t="b">
        <f t="shared" ca="1" si="895"/>
        <v>0</v>
      </c>
      <c r="AX2129" s="266" t="b">
        <f t="shared" ca="1" si="896"/>
        <v>1</v>
      </c>
      <c r="AY2129" s="266" t="b">
        <f t="shared" ca="1" si="897"/>
        <v>0</v>
      </c>
    </row>
    <row r="2130" spans="1:51" x14ac:dyDescent="0.25">
      <c r="A2130">
        <v>2098</v>
      </c>
      <c r="B2130" s="163">
        <f ca="1">OFFSET(InputPriceData!B$15,CalculationsAndCharts!$A2130+$A$11,0,1,1)</f>
        <v>38971</v>
      </c>
      <c r="C2130" s="3">
        <f ca="1">OFFSET(InputPriceData!G$15,CalculationsAndCharts!$A2130+$A$11,IF($C$7,8,0),1,1)</f>
        <v>539000</v>
      </c>
      <c r="D2130" s="4">
        <f ca="1">OFFSET(InputPriceData!C$15,CalculationsAndCharts!$A2130+$A$11,IF($C$7,8,0),1,1)</f>
        <v>15.18</v>
      </c>
      <c r="E2130" s="4">
        <f ca="1">OFFSET(InputPriceData!D$15,CalculationsAndCharts!$A2130+$A$11,IF($C$7,8,0),1,1)</f>
        <v>15.7</v>
      </c>
      <c r="F2130" s="4">
        <f ca="1">OFFSET(InputPriceData!E$15,CalculationsAndCharts!$A2130+$A$11,IF($C$7,8,0),1,1)</f>
        <v>15.1</v>
      </c>
      <c r="G2130" s="4">
        <f ca="1">OFFSET(InputPriceData!F$15,CalculationsAndCharts!$A2130+$A$11,IF($C$7,8,0),1,1)</f>
        <v>15.69</v>
      </c>
      <c r="H2130" s="128"/>
      <c r="I2130" s="128"/>
      <c r="K2130" s="124"/>
      <c r="L2130" s="279"/>
      <c r="M2130" s="281"/>
      <c r="N2130" s="280"/>
      <c r="O2130" s="4"/>
      <c r="P2130" s="4"/>
      <c r="Q2130" s="3"/>
      <c r="S2130" s="309">
        <f t="shared" ca="1" si="878"/>
        <v>16.079999999999998</v>
      </c>
      <c r="T2130" s="309">
        <f t="shared" ca="1" si="879"/>
        <v>15.1</v>
      </c>
      <c r="U2130" s="310">
        <f t="shared" ca="1" si="871"/>
        <v>0.60204081632653128</v>
      </c>
      <c r="V2130" s="310" t="b">
        <f t="shared" ca="1" si="880"/>
        <v>0</v>
      </c>
      <c r="W2130" s="3" t="b">
        <f t="shared" ca="1" si="881"/>
        <v>0</v>
      </c>
      <c r="X2130" s="3" t="str">
        <f t="shared" ca="1" si="882"/>
        <v/>
      </c>
      <c r="Y2130" s="3" t="str">
        <f t="shared" ca="1" si="872"/>
        <v/>
      </c>
      <c r="Z2130" s="3" t="str">
        <f t="shared" ca="1" si="883"/>
        <v/>
      </c>
      <c r="AA2130" s="3" t="str">
        <f t="shared" ca="1" si="884"/>
        <v/>
      </c>
      <c r="AB2130" s="205">
        <f t="shared" ca="1" si="885"/>
        <v>2960</v>
      </c>
      <c r="AC2130" s="205">
        <f t="shared" ca="1" si="886"/>
        <v>43</v>
      </c>
      <c r="AD2130" s="205">
        <f t="shared" ca="1" si="873"/>
        <v>68.837209302325576</v>
      </c>
      <c r="AE2130" s="205">
        <f t="shared" ca="1" si="874"/>
        <v>18.837209302325576</v>
      </c>
      <c r="AF2130" s="205">
        <f t="shared" ca="1" si="887"/>
        <v>3.7674418604651154</v>
      </c>
      <c r="AG2130" s="205"/>
      <c r="AH2130" s="205"/>
      <c r="AI2130" s="205"/>
      <c r="AJ2130" s="205"/>
      <c r="AK2130" s="4"/>
      <c r="AL2130" s="4"/>
      <c r="AM2130" s="309">
        <f t="shared" ca="1" si="888"/>
        <v>16.079999999999998</v>
      </c>
      <c r="AN2130" s="309">
        <f t="shared" ca="1" si="889"/>
        <v>15.1</v>
      </c>
      <c r="AO2130" s="310">
        <f t="shared" ca="1" si="890"/>
        <v>0.60204081632653128</v>
      </c>
      <c r="AP2130" s="310" t="b">
        <f t="shared" ca="1" si="891"/>
        <v>0</v>
      </c>
      <c r="AQ2130" s="309">
        <f t="shared" ca="1" si="892"/>
        <v>0.45539999999999997</v>
      </c>
      <c r="AR2130" s="205">
        <f t="shared" ca="1" si="875"/>
        <v>14.724599999999999</v>
      </c>
      <c r="AS2130" s="45" t="b">
        <f t="shared" ca="1" si="876"/>
        <v>0</v>
      </c>
      <c r="AT2130">
        <f t="shared" ca="1" si="877"/>
        <v>3</v>
      </c>
      <c r="AU2130" t="b">
        <f t="shared" ca="1" si="893"/>
        <v>0</v>
      </c>
      <c r="AV2130" t="b">
        <f t="shared" ca="1" si="894"/>
        <v>0</v>
      </c>
      <c r="AW2130" s="266" t="b">
        <f t="shared" ca="1" si="895"/>
        <v>0</v>
      </c>
      <c r="AX2130" s="266" t="b">
        <f t="shared" ca="1" si="896"/>
        <v>1</v>
      </c>
      <c r="AY2130" s="266" t="b">
        <f t="shared" ca="1" si="897"/>
        <v>0</v>
      </c>
    </row>
    <row r="2131" spans="1:51" x14ac:dyDescent="0.25">
      <c r="A2131">
        <v>2099</v>
      </c>
      <c r="B2131" s="163">
        <f ca="1">OFFSET(InputPriceData!B$15,CalculationsAndCharts!$A2131+$A$11,0,1,1)</f>
        <v>38968</v>
      </c>
      <c r="C2131" s="3">
        <f ca="1">OFFSET(InputPriceData!G$15,CalculationsAndCharts!$A2131+$A$11,IF($C$7,8,0),1,1)</f>
        <v>207700</v>
      </c>
      <c r="D2131" s="4">
        <f ca="1">OFFSET(InputPriceData!C$15,CalculationsAndCharts!$A2131+$A$11,IF($C$7,8,0),1,1)</f>
        <v>15.07</v>
      </c>
      <c r="E2131" s="4">
        <f ca="1">OFFSET(InputPriceData!D$15,CalculationsAndCharts!$A2131+$A$11,IF($C$7,8,0),1,1)</f>
        <v>15.32</v>
      </c>
      <c r="F2131" s="4">
        <f ca="1">OFFSET(InputPriceData!E$15,CalculationsAndCharts!$A2131+$A$11,IF($C$7,8,0),1,1)</f>
        <v>15.05</v>
      </c>
      <c r="G2131" s="4">
        <f ca="1">OFFSET(InputPriceData!F$15,CalculationsAndCharts!$A2131+$A$11,IF($C$7,8,0),1,1)</f>
        <v>15.23</v>
      </c>
      <c r="H2131" s="128"/>
      <c r="I2131" s="128"/>
      <c r="K2131" s="124"/>
      <c r="L2131" s="279"/>
      <c r="M2131" s="281"/>
      <c r="N2131" s="280"/>
      <c r="O2131" s="4"/>
      <c r="P2131" s="4"/>
      <c r="Q2131" s="3"/>
      <c r="S2131" s="309">
        <f t="shared" ca="1" si="878"/>
        <v>16.079999999999998</v>
      </c>
      <c r="T2131" s="309">
        <f t="shared" ca="1" si="879"/>
        <v>15.1</v>
      </c>
      <c r="U2131" s="310">
        <f t="shared" ca="1" si="871"/>
        <v>0.13265306122449078</v>
      </c>
      <c r="V2131" s="310" t="b">
        <f t="shared" ca="1" si="880"/>
        <v>0</v>
      </c>
      <c r="W2131" s="3" t="b">
        <f t="shared" ca="1" si="881"/>
        <v>0</v>
      </c>
      <c r="X2131" s="3" t="str">
        <f t="shared" ca="1" si="882"/>
        <v/>
      </c>
      <c r="Y2131" s="3" t="str">
        <f t="shared" ca="1" si="872"/>
        <v/>
      </c>
      <c r="Z2131" s="3" t="str">
        <f t="shared" ca="1" si="883"/>
        <v/>
      </c>
      <c r="AA2131" s="3" t="str">
        <f t="shared" ca="1" si="884"/>
        <v/>
      </c>
      <c r="AB2131" s="205">
        <f t="shared" ca="1" si="885"/>
        <v>2960</v>
      </c>
      <c r="AC2131" s="205">
        <f t="shared" ca="1" si="886"/>
        <v>43</v>
      </c>
      <c r="AD2131" s="205">
        <f t="shared" ca="1" si="873"/>
        <v>68.837209302325576</v>
      </c>
      <c r="AE2131" s="205">
        <f t="shared" ca="1" si="874"/>
        <v>18.837209302325576</v>
      </c>
      <c r="AF2131" s="205">
        <f t="shared" ca="1" si="887"/>
        <v>3.7674418604651154</v>
      </c>
      <c r="AG2131" s="205"/>
      <c r="AH2131" s="205"/>
      <c r="AI2131" s="205"/>
      <c r="AJ2131" s="205"/>
      <c r="AK2131" s="4"/>
      <c r="AL2131" s="4"/>
      <c r="AM2131" s="309">
        <f t="shared" ca="1" si="888"/>
        <v>16.079999999999998</v>
      </c>
      <c r="AN2131" s="309">
        <f t="shared" ca="1" si="889"/>
        <v>15.1</v>
      </c>
      <c r="AO2131" s="310">
        <f t="shared" ca="1" si="890"/>
        <v>0.13265306122449078</v>
      </c>
      <c r="AP2131" s="310" t="b">
        <f t="shared" ca="1" si="891"/>
        <v>0</v>
      </c>
      <c r="AQ2131" s="309">
        <f t="shared" ca="1" si="892"/>
        <v>0.45539999999999997</v>
      </c>
      <c r="AR2131" s="205">
        <f t="shared" ca="1" si="875"/>
        <v>14.724599999999999</v>
      </c>
      <c r="AS2131" s="45" t="b">
        <f t="shared" ca="1" si="876"/>
        <v>0</v>
      </c>
      <c r="AT2131">
        <f t="shared" ca="1" si="877"/>
        <v>2</v>
      </c>
      <c r="AU2131" t="b">
        <f t="shared" ca="1" si="893"/>
        <v>0</v>
      </c>
      <c r="AV2131" t="b">
        <f t="shared" ca="1" si="894"/>
        <v>0</v>
      </c>
      <c r="AW2131" s="266" t="b">
        <f t="shared" ca="1" si="895"/>
        <v>0</v>
      </c>
      <c r="AX2131" s="266" t="b">
        <f t="shared" ca="1" si="896"/>
        <v>1</v>
      </c>
      <c r="AY2131" s="266" t="b">
        <f t="shared" ca="1" si="897"/>
        <v>0</v>
      </c>
    </row>
    <row r="2132" spans="1:51" x14ac:dyDescent="0.25">
      <c r="A2132">
        <v>2100</v>
      </c>
      <c r="B2132" s="163">
        <f ca="1">OFFSET(InputPriceData!B$15,CalculationsAndCharts!$A2132+$A$11,0,1,1)</f>
        <v>38967</v>
      </c>
      <c r="C2132" s="3">
        <f ca="1">OFFSET(InputPriceData!G$15,CalculationsAndCharts!$A2132+$A$11,IF($C$7,8,0),1,1)</f>
        <v>330800</v>
      </c>
      <c r="D2132" s="4">
        <f ca="1">OFFSET(InputPriceData!C$15,CalculationsAndCharts!$A2132+$A$11,IF($C$7,8,0),1,1)</f>
        <v>15.18</v>
      </c>
      <c r="E2132" s="4">
        <f ca="1">OFFSET(InputPriceData!D$15,CalculationsAndCharts!$A2132+$A$11,IF($C$7,8,0),1,1)</f>
        <v>15.3</v>
      </c>
      <c r="F2132" s="4">
        <f ca="1">OFFSET(InputPriceData!E$15,CalculationsAndCharts!$A2132+$A$11,IF($C$7,8,0),1,1)</f>
        <v>15.05</v>
      </c>
      <c r="G2132" s="4">
        <f ca="1">OFFSET(InputPriceData!F$15,CalculationsAndCharts!$A2132+$A$11,IF($C$7,8,0),1,1)</f>
        <v>15.1</v>
      </c>
      <c r="H2132" s="128"/>
      <c r="I2132" s="128"/>
      <c r="K2132" s="124"/>
      <c r="L2132" s="279"/>
      <c r="M2132" s="281"/>
      <c r="N2132" s="280"/>
      <c r="O2132" s="4"/>
      <c r="P2132" s="4"/>
      <c r="Q2132" s="3"/>
      <c r="S2132" s="309">
        <f t="shared" ca="1" si="878"/>
        <v>16.079999999999998</v>
      </c>
      <c r="T2132" s="309">
        <f t="shared" ca="1" si="879"/>
        <v>14.61</v>
      </c>
      <c r="U2132" s="310">
        <f t="shared" ca="1" si="871"/>
        <v>0.33333333333333376</v>
      </c>
      <c r="V2132" s="310" t="b">
        <f t="shared" ca="1" si="880"/>
        <v>0</v>
      </c>
      <c r="W2132" s="3" t="b">
        <f t="shared" ca="1" si="881"/>
        <v>0</v>
      </c>
      <c r="X2132" s="3" t="str">
        <f t="shared" ca="1" si="882"/>
        <v/>
      </c>
      <c r="Y2132" s="3" t="str">
        <f t="shared" ca="1" si="872"/>
        <v/>
      </c>
      <c r="Z2132" s="3" t="str">
        <f t="shared" ca="1" si="883"/>
        <v/>
      </c>
      <c r="AA2132" s="3" t="str">
        <f t="shared" ca="1" si="884"/>
        <v/>
      </c>
      <c r="AB2132" s="205">
        <f t="shared" ca="1" si="885"/>
        <v>2960</v>
      </c>
      <c r="AC2132" s="205">
        <f t="shared" ca="1" si="886"/>
        <v>43</v>
      </c>
      <c r="AD2132" s="205">
        <f t="shared" ca="1" si="873"/>
        <v>68.837209302325576</v>
      </c>
      <c r="AE2132" s="205">
        <f t="shared" ca="1" si="874"/>
        <v>18.837209302325576</v>
      </c>
      <c r="AF2132" s="205">
        <f t="shared" ca="1" si="887"/>
        <v>3.7674418604651154</v>
      </c>
      <c r="AG2132" s="205"/>
      <c r="AH2132" s="205"/>
      <c r="AI2132" s="205"/>
      <c r="AJ2132" s="205"/>
      <c r="AK2132" s="4"/>
      <c r="AL2132" s="4"/>
      <c r="AM2132" s="309">
        <f t="shared" ca="1" si="888"/>
        <v>16.079999999999998</v>
      </c>
      <c r="AN2132" s="309">
        <f t="shared" ca="1" si="889"/>
        <v>15.1</v>
      </c>
      <c r="AO2132" s="310">
        <f t="shared" ca="1" si="890"/>
        <v>0</v>
      </c>
      <c r="AP2132" s="310" t="b">
        <f t="shared" ca="1" si="891"/>
        <v>0</v>
      </c>
      <c r="AQ2132" s="309">
        <f t="shared" ca="1" si="892"/>
        <v>0.45539999999999997</v>
      </c>
      <c r="AR2132" s="205">
        <f t="shared" ca="1" si="875"/>
        <v>14.724599999999999</v>
      </c>
      <c r="AS2132" s="45" t="b">
        <f t="shared" ca="1" si="876"/>
        <v>0</v>
      </c>
      <c r="AT2132">
        <f t="shared" ca="1" si="877"/>
        <v>1</v>
      </c>
      <c r="AU2132" t="b">
        <f t="shared" ca="1" si="893"/>
        <v>0</v>
      </c>
      <c r="AV2132" t="b">
        <f t="shared" ca="1" si="894"/>
        <v>0</v>
      </c>
      <c r="AW2132" s="266" t="b">
        <f t="shared" ca="1" si="895"/>
        <v>1</v>
      </c>
      <c r="AX2132" s="266" t="b">
        <f t="shared" ca="1" si="896"/>
        <v>1</v>
      </c>
      <c r="AY2132" s="266" t="b">
        <f t="shared" ca="1" si="897"/>
        <v>0</v>
      </c>
    </row>
    <row r="2133" spans="1:51" x14ac:dyDescent="0.25">
      <c r="A2133">
        <v>2101</v>
      </c>
      <c r="B2133" s="163">
        <f ca="1">OFFSET(InputPriceData!B$15,CalculationsAndCharts!$A2133+$A$11,0,1,1)</f>
        <v>38966</v>
      </c>
      <c r="C2133" s="3">
        <f ca="1">OFFSET(InputPriceData!G$15,CalculationsAndCharts!$A2133+$A$11,IF($C$7,8,0),1,1)</f>
        <v>282600</v>
      </c>
      <c r="D2133" s="4">
        <f ca="1">OFFSET(InputPriceData!C$15,CalculationsAndCharts!$A2133+$A$11,IF($C$7,8,0),1,1)</f>
        <v>15.63</v>
      </c>
      <c r="E2133" s="4">
        <f ca="1">OFFSET(InputPriceData!D$15,CalculationsAndCharts!$A2133+$A$11,IF($C$7,8,0),1,1)</f>
        <v>15.72</v>
      </c>
      <c r="F2133" s="4">
        <f ca="1">OFFSET(InputPriceData!E$15,CalculationsAndCharts!$A2133+$A$11,IF($C$7,8,0),1,1)</f>
        <v>15.21</v>
      </c>
      <c r="G2133" s="4">
        <f ca="1">OFFSET(InputPriceData!F$15,CalculationsAndCharts!$A2133+$A$11,IF($C$7,8,0),1,1)</f>
        <v>15.21</v>
      </c>
      <c r="H2133" s="128"/>
      <c r="I2133" s="128"/>
      <c r="K2133" s="124"/>
      <c r="L2133" s="279"/>
      <c r="M2133" s="281"/>
      <c r="N2133" s="280"/>
      <c r="O2133" s="4"/>
      <c r="P2133" s="4"/>
      <c r="Q2133" s="3"/>
      <c r="S2133" s="309">
        <f t="shared" ca="1" si="878"/>
        <v>16.079999999999998</v>
      </c>
      <c r="T2133" s="309">
        <f t="shared" ca="1" si="879"/>
        <v>14.4</v>
      </c>
      <c r="U2133" s="310">
        <f t="shared" ca="1" si="871"/>
        <v>0.48214285714285804</v>
      </c>
      <c r="V2133" s="310" t="b">
        <f t="shared" ca="1" si="880"/>
        <v>0</v>
      </c>
      <c r="W2133" s="3" t="b">
        <f t="shared" ca="1" si="881"/>
        <v>0</v>
      </c>
      <c r="X2133" s="3" t="str">
        <f t="shared" ca="1" si="882"/>
        <v/>
      </c>
      <c r="Y2133" s="3" t="str">
        <f t="shared" ca="1" si="872"/>
        <v/>
      </c>
      <c r="Z2133" s="3" t="str">
        <f t="shared" ca="1" si="883"/>
        <v/>
      </c>
      <c r="AA2133" s="3" t="str">
        <f t="shared" ca="1" si="884"/>
        <v/>
      </c>
      <c r="AB2133" s="205">
        <f t="shared" ca="1" si="885"/>
        <v>2960</v>
      </c>
      <c r="AC2133" s="205">
        <f t="shared" ca="1" si="886"/>
        <v>43</v>
      </c>
      <c r="AD2133" s="205">
        <f t="shared" ca="1" si="873"/>
        <v>68.837209302325576</v>
      </c>
      <c r="AE2133" s="205">
        <f t="shared" ca="1" si="874"/>
        <v>18.837209302325576</v>
      </c>
      <c r="AF2133" s="205">
        <f t="shared" ca="1" si="887"/>
        <v>3.7674418604651154</v>
      </c>
      <c r="AG2133" s="205"/>
      <c r="AH2133" s="205"/>
      <c r="AI2133" s="205"/>
      <c r="AJ2133" s="205"/>
      <c r="AK2133" s="4"/>
      <c r="AL2133" s="4"/>
      <c r="AM2133" s="309">
        <f t="shared" ca="1" si="888"/>
        <v>16.079999999999998</v>
      </c>
      <c r="AN2133" s="309">
        <f t="shared" ca="1" si="889"/>
        <v>15.18</v>
      </c>
      <c r="AO2133" s="310">
        <f t="shared" ca="1" si="890"/>
        <v>3.3333333333334651E-2</v>
      </c>
      <c r="AP2133" s="310" t="b">
        <f t="shared" ca="1" si="891"/>
        <v>1</v>
      </c>
      <c r="AQ2133" s="309">
        <f t="shared" ca="1" si="892"/>
        <v>0</v>
      </c>
      <c r="AR2133" s="205">
        <f t="shared" ca="1" si="875"/>
        <v>0</v>
      </c>
      <c r="AS2133" s="45" t="b">
        <f t="shared" ca="1" si="876"/>
        <v>0</v>
      </c>
      <c r="AT2133">
        <f t="shared" ca="1" si="877"/>
        <v>0</v>
      </c>
      <c r="AU2133" t="b">
        <f t="shared" ca="1" si="893"/>
        <v>0</v>
      </c>
      <c r="AV2133" t="b">
        <f t="shared" ca="1" si="894"/>
        <v>0</v>
      </c>
      <c r="AW2133" s="266" t="b">
        <f t="shared" ca="1" si="895"/>
        <v>0</v>
      </c>
      <c r="AX2133" s="266" t="b">
        <f t="shared" ca="1" si="896"/>
        <v>0</v>
      </c>
      <c r="AY2133" s="266" t="b">
        <f t="shared" ca="1" si="897"/>
        <v>0</v>
      </c>
    </row>
    <row r="2134" spans="1:51" x14ac:dyDescent="0.25">
      <c r="A2134">
        <v>2102</v>
      </c>
      <c r="B2134" s="163">
        <f ca="1">OFFSET(InputPriceData!B$15,CalculationsAndCharts!$A2134+$A$11,0,1,1)</f>
        <v>38965</v>
      </c>
      <c r="C2134" s="3">
        <f ca="1">OFFSET(InputPriceData!G$15,CalculationsAndCharts!$A2134+$A$11,IF($C$7,8,0),1,1)</f>
        <v>247900</v>
      </c>
      <c r="D2134" s="4">
        <f ca="1">OFFSET(InputPriceData!C$15,CalculationsAndCharts!$A2134+$A$11,IF($C$7,8,0),1,1)</f>
        <v>15.82</v>
      </c>
      <c r="E2134" s="4">
        <f ca="1">OFFSET(InputPriceData!D$15,CalculationsAndCharts!$A2134+$A$11,IF($C$7,8,0),1,1)</f>
        <v>16.04</v>
      </c>
      <c r="F2134" s="4">
        <f ca="1">OFFSET(InputPriceData!E$15,CalculationsAndCharts!$A2134+$A$11,IF($C$7,8,0),1,1)</f>
        <v>15.72</v>
      </c>
      <c r="G2134" s="4">
        <f ca="1">OFFSET(InputPriceData!F$15,CalculationsAndCharts!$A2134+$A$11,IF($C$7,8,0),1,1)</f>
        <v>15.78</v>
      </c>
      <c r="H2134" s="128"/>
      <c r="I2134" s="128"/>
      <c r="K2134" s="124"/>
      <c r="L2134" s="279"/>
      <c r="M2134" s="281"/>
      <c r="N2134" s="280"/>
      <c r="O2134" s="4"/>
      <c r="P2134" s="4"/>
      <c r="Q2134" s="3"/>
      <c r="S2134" s="309">
        <f t="shared" ca="1" si="878"/>
        <v>16.079999999999998</v>
      </c>
      <c r="T2134" s="309">
        <f t="shared" ca="1" si="879"/>
        <v>14.36</v>
      </c>
      <c r="U2134" s="310">
        <f t="shared" ca="1" si="871"/>
        <v>0.82558139534883768</v>
      </c>
      <c r="V2134" s="310" t="b">
        <f t="shared" ca="1" si="880"/>
        <v>0</v>
      </c>
      <c r="W2134" s="3" t="b">
        <f t="shared" ca="1" si="881"/>
        <v>0</v>
      </c>
      <c r="X2134" s="3" t="str">
        <f t="shared" ca="1" si="882"/>
        <v/>
      </c>
      <c r="Y2134" s="3" t="str">
        <f t="shared" ca="1" si="872"/>
        <v/>
      </c>
      <c r="Z2134" s="3" t="str">
        <f t="shared" ca="1" si="883"/>
        <v/>
      </c>
      <c r="AA2134" s="3" t="str">
        <f t="shared" ca="1" si="884"/>
        <v/>
      </c>
      <c r="AB2134" s="205">
        <f t="shared" ca="1" si="885"/>
        <v>2960</v>
      </c>
      <c r="AC2134" s="205">
        <f t="shared" ca="1" si="886"/>
        <v>43</v>
      </c>
      <c r="AD2134" s="205">
        <f t="shared" ca="1" si="873"/>
        <v>68.837209302325576</v>
      </c>
      <c r="AE2134" s="205">
        <f t="shared" ca="1" si="874"/>
        <v>18.837209302325576</v>
      </c>
      <c r="AF2134" s="205">
        <f t="shared" ca="1" si="887"/>
        <v>3.7674418604651154</v>
      </c>
      <c r="AG2134" s="205"/>
      <c r="AH2134" s="205"/>
      <c r="AI2134" s="205"/>
      <c r="AJ2134" s="205"/>
      <c r="AK2134" s="4"/>
      <c r="AL2134" s="4"/>
      <c r="AM2134" s="309">
        <f t="shared" ca="1" si="888"/>
        <v>16.079999999999998</v>
      </c>
      <c r="AN2134" s="309">
        <f t="shared" ca="1" si="889"/>
        <v>14.61</v>
      </c>
      <c r="AO2134" s="310">
        <f t="shared" ca="1" si="890"/>
        <v>0.79591836734693933</v>
      </c>
      <c r="AP2134" s="310" t="b">
        <f t="shared" ca="1" si="891"/>
        <v>0</v>
      </c>
      <c r="AQ2134" s="309">
        <f t="shared" ca="1" si="892"/>
        <v>0</v>
      </c>
      <c r="AR2134" s="205">
        <f t="shared" ca="1" si="875"/>
        <v>0</v>
      </c>
      <c r="AS2134" s="45" t="b">
        <f t="shared" ca="1" si="876"/>
        <v>0</v>
      </c>
      <c r="AT2134">
        <f t="shared" ca="1" si="877"/>
        <v>0</v>
      </c>
      <c r="AU2134" t="b">
        <f t="shared" ca="1" si="893"/>
        <v>0</v>
      </c>
      <c r="AV2134" t="b">
        <f t="shared" ca="1" si="894"/>
        <v>0</v>
      </c>
      <c r="AW2134" s="266" t="b">
        <f t="shared" ca="1" si="895"/>
        <v>0</v>
      </c>
      <c r="AX2134" s="266" t="b">
        <f t="shared" ca="1" si="896"/>
        <v>0</v>
      </c>
      <c r="AY2134" s="266" t="b">
        <f t="shared" ca="1" si="897"/>
        <v>0</v>
      </c>
    </row>
    <row r="2135" spans="1:51" x14ac:dyDescent="0.25">
      <c r="A2135">
        <v>2103</v>
      </c>
      <c r="B2135" s="163">
        <f ca="1">OFFSET(InputPriceData!B$15,CalculationsAndCharts!$A2135+$A$11,0,1,1)</f>
        <v>38961</v>
      </c>
      <c r="C2135" s="3">
        <f ca="1">OFFSET(InputPriceData!G$15,CalculationsAndCharts!$A2135+$A$11,IF($C$7,8,0),1,1)</f>
        <v>144400</v>
      </c>
      <c r="D2135" s="4">
        <f ca="1">OFFSET(InputPriceData!C$15,CalculationsAndCharts!$A2135+$A$11,IF($C$7,8,0),1,1)</f>
        <v>16.170000000000002</v>
      </c>
      <c r="E2135" s="4">
        <f ca="1">OFFSET(InputPriceData!D$15,CalculationsAndCharts!$A2135+$A$11,IF($C$7,8,0),1,1)</f>
        <v>16.170000000000002</v>
      </c>
      <c r="F2135" s="4">
        <f ca="1">OFFSET(InputPriceData!E$15,CalculationsAndCharts!$A2135+$A$11,IF($C$7,8,0),1,1)</f>
        <v>15.87</v>
      </c>
      <c r="G2135" s="4">
        <f ca="1">OFFSET(InputPriceData!F$15,CalculationsAndCharts!$A2135+$A$11,IF($C$7,8,0),1,1)</f>
        <v>15.97</v>
      </c>
      <c r="H2135" s="128"/>
      <c r="I2135" s="128"/>
      <c r="K2135" s="124"/>
      <c r="L2135" s="279"/>
      <c r="M2135" s="281"/>
      <c r="N2135" s="280"/>
      <c r="O2135" s="4"/>
      <c r="P2135" s="4"/>
      <c r="Q2135" s="3"/>
      <c r="S2135" s="309">
        <f t="shared" ca="1" si="878"/>
        <v>16.079999999999998</v>
      </c>
      <c r="T2135" s="309">
        <f t="shared" ca="1" si="879"/>
        <v>14.25</v>
      </c>
      <c r="U2135" s="310">
        <f t="shared" ca="1" si="871"/>
        <v>0.93989071038251493</v>
      </c>
      <c r="V2135" s="310" t="b">
        <f t="shared" ca="1" si="880"/>
        <v>0</v>
      </c>
      <c r="W2135" s="3" t="b">
        <f t="shared" ca="1" si="881"/>
        <v>0</v>
      </c>
      <c r="X2135" s="3" t="str">
        <f t="shared" ca="1" si="882"/>
        <v/>
      </c>
      <c r="Y2135" s="3" t="str">
        <f t="shared" ca="1" si="872"/>
        <v/>
      </c>
      <c r="Z2135" s="3" t="str">
        <f t="shared" ca="1" si="883"/>
        <v/>
      </c>
      <c r="AA2135" s="3" t="str">
        <f t="shared" ca="1" si="884"/>
        <v/>
      </c>
      <c r="AB2135" s="205">
        <f t="shared" ca="1" si="885"/>
        <v>2960</v>
      </c>
      <c r="AC2135" s="205">
        <f t="shared" ca="1" si="886"/>
        <v>43</v>
      </c>
      <c r="AD2135" s="205">
        <f t="shared" ca="1" si="873"/>
        <v>68.837209302325576</v>
      </c>
      <c r="AE2135" s="205">
        <f t="shared" ca="1" si="874"/>
        <v>18.837209302325576</v>
      </c>
      <c r="AF2135" s="205">
        <f t="shared" ca="1" si="887"/>
        <v>3.7674418604651154</v>
      </c>
      <c r="AG2135" s="205"/>
      <c r="AH2135" s="205"/>
      <c r="AI2135" s="205"/>
      <c r="AJ2135" s="205"/>
      <c r="AK2135" s="4"/>
      <c r="AL2135" s="4"/>
      <c r="AM2135" s="309">
        <f t="shared" ca="1" si="888"/>
        <v>16.079999999999998</v>
      </c>
      <c r="AN2135" s="309">
        <f t="shared" ca="1" si="889"/>
        <v>14.4</v>
      </c>
      <c r="AO2135" s="310">
        <f t="shared" ca="1" si="890"/>
        <v>0.93452380952381087</v>
      </c>
      <c r="AP2135" s="310" t="b">
        <f t="shared" ca="1" si="891"/>
        <v>0</v>
      </c>
      <c r="AQ2135" s="309">
        <f t="shared" ca="1" si="892"/>
        <v>0</v>
      </c>
      <c r="AR2135" s="205">
        <f t="shared" ca="1" si="875"/>
        <v>0</v>
      </c>
      <c r="AS2135" s="45" t="b">
        <f t="shared" ca="1" si="876"/>
        <v>0</v>
      </c>
      <c r="AT2135">
        <f t="shared" ca="1" si="877"/>
        <v>0</v>
      </c>
      <c r="AU2135" t="b">
        <f t="shared" ca="1" si="893"/>
        <v>0</v>
      </c>
      <c r="AV2135" t="b">
        <f t="shared" ca="1" si="894"/>
        <v>0</v>
      </c>
      <c r="AW2135" s="266" t="b">
        <f t="shared" ca="1" si="895"/>
        <v>0</v>
      </c>
      <c r="AX2135" s="266" t="b">
        <f t="shared" ca="1" si="896"/>
        <v>0</v>
      </c>
      <c r="AY2135" s="266" t="b">
        <f t="shared" ca="1" si="897"/>
        <v>0</v>
      </c>
    </row>
    <row r="2136" spans="1:51" x14ac:dyDescent="0.25">
      <c r="A2136">
        <v>2104</v>
      </c>
      <c r="B2136" s="163">
        <f ca="1">OFFSET(InputPriceData!B$15,CalculationsAndCharts!$A2136+$A$11,0,1,1)</f>
        <v>38960</v>
      </c>
      <c r="C2136" s="3">
        <f ca="1">OFFSET(InputPriceData!G$15,CalculationsAndCharts!$A2136+$A$11,IF($C$7,8,0),1,1)</f>
        <v>255900</v>
      </c>
      <c r="D2136" s="4">
        <f ca="1">OFFSET(InputPriceData!C$15,CalculationsAndCharts!$A2136+$A$11,IF($C$7,8,0),1,1)</f>
        <v>15.96</v>
      </c>
      <c r="E2136" s="4">
        <f ca="1">OFFSET(InputPriceData!D$15,CalculationsAndCharts!$A2136+$A$11,IF($C$7,8,0),1,1)</f>
        <v>16.13</v>
      </c>
      <c r="F2136" s="4">
        <f ca="1">OFFSET(InputPriceData!E$15,CalculationsAndCharts!$A2136+$A$11,IF($C$7,8,0),1,1)</f>
        <v>15.73</v>
      </c>
      <c r="G2136" s="4">
        <f ca="1">OFFSET(InputPriceData!F$15,CalculationsAndCharts!$A2136+$A$11,IF($C$7,8,0),1,1)</f>
        <v>16.079999999999998</v>
      </c>
      <c r="H2136" s="128"/>
      <c r="I2136" s="128"/>
      <c r="K2136" s="124"/>
      <c r="L2136" s="279"/>
      <c r="M2136" s="281"/>
      <c r="N2136" s="280"/>
      <c r="O2136" s="4"/>
      <c r="P2136" s="4"/>
      <c r="Q2136" s="3"/>
      <c r="S2136" s="309">
        <f t="shared" ca="1" si="878"/>
        <v>16.079999999999998</v>
      </c>
      <c r="T2136" s="309">
        <f t="shared" ca="1" si="879"/>
        <v>14.25</v>
      </c>
      <c r="U2136" s="310">
        <f t="shared" ca="1" si="871"/>
        <v>1</v>
      </c>
      <c r="V2136" s="310" t="b">
        <f t="shared" ca="1" si="880"/>
        <v>0</v>
      </c>
      <c r="W2136" s="3" t="b">
        <f t="shared" ca="1" si="881"/>
        <v>0</v>
      </c>
      <c r="X2136" s="3" t="str">
        <f t="shared" ca="1" si="882"/>
        <v/>
      </c>
      <c r="Y2136" s="3" t="str">
        <f t="shared" ca="1" si="872"/>
        <v/>
      </c>
      <c r="Z2136" s="3" t="str">
        <f t="shared" ca="1" si="883"/>
        <v/>
      </c>
      <c r="AA2136" s="3" t="str">
        <f t="shared" ca="1" si="884"/>
        <v/>
      </c>
      <c r="AB2136" s="205">
        <f t="shared" ca="1" si="885"/>
        <v>2960</v>
      </c>
      <c r="AC2136" s="205">
        <f t="shared" ca="1" si="886"/>
        <v>43</v>
      </c>
      <c r="AD2136" s="205">
        <f t="shared" ca="1" si="873"/>
        <v>68.837209302325576</v>
      </c>
      <c r="AE2136" s="205">
        <f t="shared" ca="1" si="874"/>
        <v>18.837209302325576</v>
      </c>
      <c r="AF2136" s="205">
        <f t="shared" ca="1" si="887"/>
        <v>3.7674418604651154</v>
      </c>
      <c r="AG2136" s="205"/>
      <c r="AH2136" s="205"/>
      <c r="AI2136" s="205"/>
      <c r="AJ2136" s="205"/>
      <c r="AK2136" s="4"/>
      <c r="AL2136" s="4"/>
      <c r="AM2136" s="309">
        <f t="shared" ca="1" si="888"/>
        <v>16.079999999999998</v>
      </c>
      <c r="AN2136" s="309">
        <f t="shared" ca="1" si="889"/>
        <v>14.36</v>
      </c>
      <c r="AO2136" s="310">
        <f t="shared" ca="1" si="890"/>
        <v>1</v>
      </c>
      <c r="AP2136" s="310" t="b">
        <f t="shared" ca="1" si="891"/>
        <v>0</v>
      </c>
      <c r="AQ2136" s="309">
        <f t="shared" ca="1" si="892"/>
        <v>0</v>
      </c>
      <c r="AR2136" s="205">
        <f t="shared" ca="1" si="875"/>
        <v>0</v>
      </c>
      <c r="AS2136" s="45" t="b">
        <f t="shared" ca="1" si="876"/>
        <v>0</v>
      </c>
      <c r="AT2136">
        <f t="shared" ca="1" si="877"/>
        <v>0</v>
      </c>
      <c r="AU2136" t="b">
        <f t="shared" ca="1" si="893"/>
        <v>0</v>
      </c>
      <c r="AV2136" t="b">
        <f t="shared" ca="1" si="894"/>
        <v>0</v>
      </c>
      <c r="AW2136" s="266" t="b">
        <f t="shared" ca="1" si="895"/>
        <v>0</v>
      </c>
      <c r="AX2136" s="266" t="b">
        <f t="shared" ca="1" si="896"/>
        <v>0</v>
      </c>
      <c r="AY2136" s="266" t="b">
        <f t="shared" ca="1" si="897"/>
        <v>0</v>
      </c>
    </row>
    <row r="2137" spans="1:51" x14ac:dyDescent="0.25">
      <c r="A2137">
        <v>2105</v>
      </c>
      <c r="B2137" s="163">
        <f ca="1">OFFSET(InputPriceData!B$15,CalculationsAndCharts!$A2137+$A$11,0,1,1)</f>
        <v>38959</v>
      </c>
      <c r="C2137" s="3">
        <f ca="1">OFFSET(InputPriceData!G$15,CalculationsAndCharts!$A2137+$A$11,IF($C$7,8,0),1,1)</f>
        <v>223500</v>
      </c>
      <c r="D2137" s="4">
        <f ca="1">OFFSET(InputPriceData!C$15,CalculationsAndCharts!$A2137+$A$11,IF($C$7,8,0),1,1)</f>
        <v>16.079999999999998</v>
      </c>
      <c r="E2137" s="4">
        <f ca="1">OFFSET(InputPriceData!D$15,CalculationsAndCharts!$A2137+$A$11,IF($C$7,8,0),1,1)</f>
        <v>16.079999999999998</v>
      </c>
      <c r="F2137" s="4">
        <f ca="1">OFFSET(InputPriceData!E$15,CalculationsAndCharts!$A2137+$A$11,IF($C$7,8,0),1,1)</f>
        <v>15.7</v>
      </c>
      <c r="G2137" s="4">
        <f ca="1">OFFSET(InputPriceData!F$15,CalculationsAndCharts!$A2137+$A$11,IF($C$7,8,0),1,1)</f>
        <v>15.8</v>
      </c>
      <c r="H2137" s="128"/>
      <c r="I2137" s="128"/>
      <c r="K2137" s="124"/>
      <c r="L2137" s="279"/>
      <c r="M2137" s="281"/>
      <c r="N2137" s="280"/>
      <c r="O2137" s="4"/>
      <c r="P2137" s="4"/>
      <c r="Q2137" s="3"/>
      <c r="S2137" s="309">
        <f t="shared" ca="1" si="878"/>
        <v>16.02</v>
      </c>
      <c r="T2137" s="309">
        <f t="shared" ca="1" si="879"/>
        <v>14.25</v>
      </c>
      <c r="U2137" s="310">
        <f t="shared" ca="1" si="871"/>
        <v>0.87570621468926613</v>
      </c>
      <c r="V2137" s="310" t="b">
        <f t="shared" ca="1" si="880"/>
        <v>0</v>
      </c>
      <c r="W2137" s="3" t="b">
        <f t="shared" ca="1" si="881"/>
        <v>1</v>
      </c>
      <c r="X2137" s="3">
        <f t="shared" ca="1" si="882"/>
        <v>14.7</v>
      </c>
      <c r="Y2137" s="3">
        <f t="shared" ca="1" si="872"/>
        <v>7.4829931972789216</v>
      </c>
      <c r="Z2137" s="3">
        <f t="shared" ca="1" si="883"/>
        <v>7.4829931972789216</v>
      </c>
      <c r="AA2137" s="3">
        <f t="shared" ca="1" si="884"/>
        <v>87</v>
      </c>
      <c r="AB2137" s="205">
        <f t="shared" ca="1" si="885"/>
        <v>2960</v>
      </c>
      <c r="AC2137" s="205">
        <f t="shared" ca="1" si="886"/>
        <v>43</v>
      </c>
      <c r="AD2137" s="205">
        <f t="shared" ca="1" si="873"/>
        <v>68.837209302325576</v>
      </c>
      <c r="AE2137" s="205">
        <f t="shared" ca="1" si="874"/>
        <v>18.837209302325576</v>
      </c>
      <c r="AF2137" s="205">
        <f t="shared" ca="1" si="887"/>
        <v>3.7674418604651154</v>
      </c>
      <c r="AG2137" s="205"/>
      <c r="AH2137" s="205"/>
      <c r="AI2137" s="205"/>
      <c r="AJ2137" s="205"/>
      <c r="AK2137" s="4"/>
      <c r="AL2137" s="4"/>
      <c r="AM2137" s="309">
        <f t="shared" ca="1" si="888"/>
        <v>16.02</v>
      </c>
      <c r="AN2137" s="309">
        <f t="shared" ca="1" si="889"/>
        <v>14.25</v>
      </c>
      <c r="AO2137" s="310">
        <f t="shared" ca="1" si="890"/>
        <v>0.87570621468926613</v>
      </c>
      <c r="AP2137" s="310" t="b">
        <f t="shared" ca="1" si="891"/>
        <v>0</v>
      </c>
      <c r="AQ2137" s="309">
        <f t="shared" ca="1" si="892"/>
        <v>0</v>
      </c>
      <c r="AR2137" s="205">
        <f t="shared" ca="1" si="875"/>
        <v>0</v>
      </c>
      <c r="AS2137" s="45" t="b">
        <f t="shared" ca="1" si="876"/>
        <v>0</v>
      </c>
      <c r="AT2137">
        <f t="shared" ca="1" si="877"/>
        <v>0</v>
      </c>
      <c r="AU2137" t="b">
        <f t="shared" ca="1" si="893"/>
        <v>0</v>
      </c>
      <c r="AV2137" t="b">
        <f t="shared" ca="1" si="894"/>
        <v>0</v>
      </c>
      <c r="AW2137" s="266" t="b">
        <f t="shared" ca="1" si="895"/>
        <v>0</v>
      </c>
      <c r="AX2137" s="266" t="b">
        <f t="shared" ca="1" si="896"/>
        <v>0</v>
      </c>
      <c r="AY2137" s="266" t="b">
        <f t="shared" ca="1" si="897"/>
        <v>0</v>
      </c>
    </row>
    <row r="2138" spans="1:51" x14ac:dyDescent="0.25">
      <c r="A2138">
        <v>2106</v>
      </c>
      <c r="B2138" s="163">
        <f ca="1">OFFSET(InputPriceData!B$15,CalculationsAndCharts!$A2138+$A$11,0,1,1)</f>
        <v>38958</v>
      </c>
      <c r="C2138" s="3">
        <f ca="1">OFFSET(InputPriceData!G$15,CalculationsAndCharts!$A2138+$A$11,IF($C$7,8,0),1,1)</f>
        <v>535400</v>
      </c>
      <c r="D2138" s="4">
        <f ca="1">OFFSET(InputPriceData!C$15,CalculationsAndCharts!$A2138+$A$11,IF($C$7,8,0),1,1)</f>
        <v>15.77</v>
      </c>
      <c r="E2138" s="4">
        <f ca="1">OFFSET(InputPriceData!D$15,CalculationsAndCharts!$A2138+$A$11,IF($C$7,8,0),1,1)</f>
        <v>16.07</v>
      </c>
      <c r="F2138" s="4">
        <f ca="1">OFFSET(InputPriceData!E$15,CalculationsAndCharts!$A2138+$A$11,IF($C$7,8,0),1,1)</f>
        <v>15.63</v>
      </c>
      <c r="G2138" s="4">
        <f ca="1">OFFSET(InputPriceData!F$15,CalculationsAndCharts!$A2138+$A$11,IF($C$7,8,0),1,1)</f>
        <v>16.02</v>
      </c>
      <c r="H2138" s="128"/>
      <c r="I2138" s="128"/>
      <c r="K2138" s="124"/>
      <c r="L2138" s="279"/>
      <c r="M2138" s="281"/>
      <c r="N2138" s="280"/>
      <c r="O2138" s="4"/>
      <c r="P2138" s="4"/>
      <c r="Q2138" s="3"/>
      <c r="S2138" s="309">
        <f t="shared" ca="1" si="878"/>
        <v>16.02</v>
      </c>
      <c r="T2138" s="309">
        <f t="shared" ca="1" si="879"/>
        <v>14.25</v>
      </c>
      <c r="U2138" s="310">
        <f t="shared" ca="1" si="871"/>
        <v>1</v>
      </c>
      <c r="V2138" s="310" t="b">
        <f t="shared" ca="1" si="880"/>
        <v>0</v>
      </c>
      <c r="W2138" s="3" t="b">
        <f t="shared" ca="1" si="881"/>
        <v>0</v>
      </c>
      <c r="X2138" s="3" t="str">
        <f t="shared" ca="1" si="882"/>
        <v/>
      </c>
      <c r="Y2138" s="3" t="str">
        <f t="shared" ca="1" si="872"/>
        <v/>
      </c>
      <c r="Z2138" s="3" t="str">
        <f t="shared" ca="1" si="883"/>
        <v/>
      </c>
      <c r="AA2138" s="3" t="str">
        <f t="shared" ca="1" si="884"/>
        <v/>
      </c>
      <c r="AB2138" s="205">
        <f t="shared" ca="1" si="885"/>
        <v>2873</v>
      </c>
      <c r="AC2138" s="205">
        <f t="shared" ca="1" si="886"/>
        <v>42</v>
      </c>
      <c r="AD2138" s="205">
        <f t="shared" ca="1" si="873"/>
        <v>68.404761904761898</v>
      </c>
      <c r="AE2138" s="205">
        <f t="shared" ca="1" si="874"/>
        <v>18.404761904761898</v>
      </c>
      <c r="AF2138" s="205">
        <f t="shared" ca="1" si="887"/>
        <v>3.6809523809523799</v>
      </c>
      <c r="AG2138" s="205"/>
      <c r="AH2138" s="205"/>
      <c r="AI2138" s="205"/>
      <c r="AJ2138" s="205"/>
      <c r="AK2138" s="4"/>
      <c r="AL2138" s="4"/>
      <c r="AM2138" s="309">
        <f t="shared" ca="1" si="888"/>
        <v>16.02</v>
      </c>
      <c r="AN2138" s="309">
        <f t="shared" ca="1" si="889"/>
        <v>14.25</v>
      </c>
      <c r="AO2138" s="310">
        <f t="shared" ca="1" si="890"/>
        <v>1</v>
      </c>
      <c r="AP2138" s="310" t="b">
        <f t="shared" ca="1" si="891"/>
        <v>0</v>
      </c>
      <c r="AQ2138" s="309">
        <f t="shared" ca="1" si="892"/>
        <v>0</v>
      </c>
      <c r="AR2138" s="205">
        <f t="shared" ca="1" si="875"/>
        <v>0</v>
      </c>
      <c r="AS2138" s="45" t="b">
        <f t="shared" ca="1" si="876"/>
        <v>0</v>
      </c>
      <c r="AT2138">
        <f t="shared" ca="1" si="877"/>
        <v>0</v>
      </c>
      <c r="AU2138" t="b">
        <f t="shared" ca="1" si="893"/>
        <v>0</v>
      </c>
      <c r="AV2138" t="b">
        <f t="shared" ca="1" si="894"/>
        <v>0</v>
      </c>
      <c r="AW2138" s="266" t="b">
        <f t="shared" ca="1" si="895"/>
        <v>0</v>
      </c>
      <c r="AX2138" s="266" t="b">
        <f t="shared" ca="1" si="896"/>
        <v>0</v>
      </c>
      <c r="AY2138" s="266" t="b">
        <f t="shared" ca="1" si="897"/>
        <v>0</v>
      </c>
    </row>
    <row r="2139" spans="1:51" x14ac:dyDescent="0.25">
      <c r="A2139">
        <v>2107</v>
      </c>
      <c r="B2139" s="163">
        <f ca="1">OFFSET(InputPriceData!B$15,CalculationsAndCharts!$A2139+$A$11,0,1,1)</f>
        <v>38957</v>
      </c>
      <c r="C2139" s="3">
        <f ca="1">OFFSET(InputPriceData!G$15,CalculationsAndCharts!$A2139+$A$11,IF($C$7,8,0),1,1)</f>
        <v>209800</v>
      </c>
      <c r="D2139" s="4">
        <f ca="1">OFFSET(InputPriceData!C$15,CalculationsAndCharts!$A2139+$A$11,IF($C$7,8,0),1,1)</f>
        <v>15.25</v>
      </c>
      <c r="E2139" s="4">
        <f ca="1">OFFSET(InputPriceData!D$15,CalculationsAndCharts!$A2139+$A$11,IF($C$7,8,0),1,1)</f>
        <v>15.85</v>
      </c>
      <c r="F2139" s="4">
        <f ca="1">OFFSET(InputPriceData!E$15,CalculationsAndCharts!$A2139+$A$11,IF($C$7,8,0),1,1)</f>
        <v>15.25</v>
      </c>
      <c r="G2139" s="4">
        <f ca="1">OFFSET(InputPriceData!F$15,CalculationsAndCharts!$A2139+$A$11,IF($C$7,8,0),1,1)</f>
        <v>15.72</v>
      </c>
      <c r="H2139" s="128"/>
      <c r="I2139" s="128"/>
      <c r="K2139" s="124"/>
      <c r="L2139" s="279"/>
      <c r="M2139" s="281"/>
      <c r="N2139" s="280"/>
      <c r="O2139" s="4"/>
      <c r="P2139" s="4"/>
      <c r="Q2139" s="3"/>
      <c r="S2139" s="309">
        <f t="shared" ca="1" si="878"/>
        <v>15.72</v>
      </c>
      <c r="T2139" s="309">
        <f t="shared" ca="1" si="879"/>
        <v>14.25</v>
      </c>
      <c r="U2139" s="310">
        <f t="shared" ca="1" si="871"/>
        <v>1</v>
      </c>
      <c r="V2139" s="310" t="b">
        <f t="shared" ca="1" si="880"/>
        <v>0</v>
      </c>
      <c r="W2139" s="3" t="b">
        <f t="shared" ca="1" si="881"/>
        <v>0</v>
      </c>
      <c r="X2139" s="3" t="str">
        <f t="shared" ca="1" si="882"/>
        <v/>
      </c>
      <c r="Y2139" s="3" t="str">
        <f t="shared" ca="1" si="872"/>
        <v/>
      </c>
      <c r="Z2139" s="3" t="str">
        <f t="shared" ca="1" si="883"/>
        <v/>
      </c>
      <c r="AA2139" s="3" t="str">
        <f t="shared" ca="1" si="884"/>
        <v/>
      </c>
      <c r="AB2139" s="205">
        <f t="shared" ca="1" si="885"/>
        <v>2873</v>
      </c>
      <c r="AC2139" s="205">
        <f t="shared" ca="1" si="886"/>
        <v>42</v>
      </c>
      <c r="AD2139" s="205">
        <f t="shared" ca="1" si="873"/>
        <v>68.404761904761898</v>
      </c>
      <c r="AE2139" s="205">
        <f t="shared" ca="1" si="874"/>
        <v>18.404761904761898</v>
      </c>
      <c r="AF2139" s="205">
        <f t="shared" ca="1" si="887"/>
        <v>3.6809523809523799</v>
      </c>
      <c r="AG2139" s="205"/>
      <c r="AH2139" s="205"/>
      <c r="AI2139" s="205"/>
      <c r="AJ2139" s="205"/>
      <c r="AK2139" s="4"/>
      <c r="AL2139" s="4"/>
      <c r="AM2139" s="309">
        <f t="shared" ca="1" si="888"/>
        <v>15.72</v>
      </c>
      <c r="AN2139" s="309">
        <f t="shared" ca="1" si="889"/>
        <v>14.25</v>
      </c>
      <c r="AO2139" s="310">
        <f t="shared" ca="1" si="890"/>
        <v>1</v>
      </c>
      <c r="AP2139" s="310" t="b">
        <f t="shared" ca="1" si="891"/>
        <v>0</v>
      </c>
      <c r="AQ2139" s="309">
        <f t="shared" ca="1" si="892"/>
        <v>0</v>
      </c>
      <c r="AR2139" s="205">
        <f t="shared" ca="1" si="875"/>
        <v>0</v>
      </c>
      <c r="AS2139" s="45" t="b">
        <f t="shared" ca="1" si="876"/>
        <v>0</v>
      </c>
      <c r="AT2139">
        <f t="shared" ca="1" si="877"/>
        <v>0</v>
      </c>
      <c r="AU2139" t="b">
        <f t="shared" ca="1" si="893"/>
        <v>0</v>
      </c>
      <c r="AV2139" t="b">
        <f t="shared" ca="1" si="894"/>
        <v>0</v>
      </c>
      <c r="AW2139" s="266" t="b">
        <f t="shared" ca="1" si="895"/>
        <v>0</v>
      </c>
      <c r="AX2139" s="266" t="b">
        <f t="shared" ca="1" si="896"/>
        <v>0</v>
      </c>
      <c r="AY2139" s="266" t="b">
        <f t="shared" ca="1" si="897"/>
        <v>0</v>
      </c>
    </row>
    <row r="2140" spans="1:51" x14ac:dyDescent="0.25">
      <c r="A2140">
        <v>2108</v>
      </c>
      <c r="B2140" s="163">
        <f ca="1">OFFSET(InputPriceData!B$15,CalculationsAndCharts!$A2140+$A$11,0,1,1)</f>
        <v>38954</v>
      </c>
      <c r="C2140" s="3">
        <f ca="1">OFFSET(InputPriceData!G$15,CalculationsAndCharts!$A2140+$A$11,IF($C$7,8,0),1,1)</f>
        <v>183400</v>
      </c>
      <c r="D2140" s="4">
        <f ca="1">OFFSET(InputPriceData!C$15,CalculationsAndCharts!$A2140+$A$11,IF($C$7,8,0),1,1)</f>
        <v>15.17</v>
      </c>
      <c r="E2140" s="4">
        <f ca="1">OFFSET(InputPriceData!D$15,CalculationsAndCharts!$A2140+$A$11,IF($C$7,8,0),1,1)</f>
        <v>15.35</v>
      </c>
      <c r="F2140" s="4">
        <f ca="1">OFFSET(InputPriceData!E$15,CalculationsAndCharts!$A2140+$A$11,IF($C$7,8,0),1,1)</f>
        <v>15.1</v>
      </c>
      <c r="G2140" s="4">
        <f ca="1">OFFSET(InputPriceData!F$15,CalculationsAndCharts!$A2140+$A$11,IF($C$7,8,0),1,1)</f>
        <v>15.26</v>
      </c>
      <c r="H2140" s="128"/>
      <c r="I2140" s="128"/>
      <c r="K2140" s="124"/>
      <c r="L2140" s="279"/>
      <c r="M2140" s="281"/>
      <c r="N2140" s="280"/>
      <c r="O2140" s="4"/>
      <c r="P2140" s="4"/>
      <c r="Q2140" s="3"/>
      <c r="S2140" s="309">
        <f t="shared" ca="1" si="878"/>
        <v>15.66</v>
      </c>
      <c r="T2140" s="309">
        <f t="shared" ca="1" si="879"/>
        <v>14.25</v>
      </c>
      <c r="U2140" s="310">
        <f t="shared" ca="1" si="871"/>
        <v>0.71631205673758847</v>
      </c>
      <c r="V2140" s="310" t="b">
        <f t="shared" ca="1" si="880"/>
        <v>0</v>
      </c>
      <c r="W2140" s="3" t="b">
        <f t="shared" ca="1" si="881"/>
        <v>0</v>
      </c>
      <c r="X2140" s="3" t="str">
        <f t="shared" ca="1" si="882"/>
        <v/>
      </c>
      <c r="Y2140" s="3" t="str">
        <f t="shared" ca="1" si="872"/>
        <v/>
      </c>
      <c r="Z2140" s="3" t="str">
        <f t="shared" ca="1" si="883"/>
        <v/>
      </c>
      <c r="AA2140" s="3" t="str">
        <f t="shared" ca="1" si="884"/>
        <v/>
      </c>
      <c r="AB2140" s="205">
        <f t="shared" ca="1" si="885"/>
        <v>2873</v>
      </c>
      <c r="AC2140" s="205">
        <f t="shared" ca="1" si="886"/>
        <v>42</v>
      </c>
      <c r="AD2140" s="205">
        <f t="shared" ca="1" si="873"/>
        <v>68.404761904761898</v>
      </c>
      <c r="AE2140" s="205">
        <f t="shared" ca="1" si="874"/>
        <v>18.404761904761898</v>
      </c>
      <c r="AF2140" s="205">
        <f t="shared" ca="1" si="887"/>
        <v>3.6809523809523799</v>
      </c>
      <c r="AG2140" s="205"/>
      <c r="AH2140" s="205"/>
      <c r="AI2140" s="205"/>
      <c r="AJ2140" s="205"/>
      <c r="AK2140" s="4"/>
      <c r="AL2140" s="4"/>
      <c r="AM2140" s="309">
        <f t="shared" ca="1" si="888"/>
        <v>15.66</v>
      </c>
      <c r="AN2140" s="309">
        <f t="shared" ca="1" si="889"/>
        <v>14.25</v>
      </c>
      <c r="AO2140" s="310">
        <f t="shared" ca="1" si="890"/>
        <v>0.71631205673758847</v>
      </c>
      <c r="AP2140" s="310" t="b">
        <f t="shared" ca="1" si="891"/>
        <v>0</v>
      </c>
      <c r="AQ2140" s="309">
        <f t="shared" ca="1" si="892"/>
        <v>0</v>
      </c>
      <c r="AR2140" s="205">
        <f t="shared" ca="1" si="875"/>
        <v>0</v>
      </c>
      <c r="AS2140" s="45" t="b">
        <f t="shared" ca="1" si="876"/>
        <v>0</v>
      </c>
      <c r="AT2140">
        <f t="shared" ca="1" si="877"/>
        <v>0</v>
      </c>
      <c r="AU2140" t="b">
        <f t="shared" ca="1" si="893"/>
        <v>0</v>
      </c>
      <c r="AV2140" t="b">
        <f t="shared" ca="1" si="894"/>
        <v>0</v>
      </c>
      <c r="AW2140" s="266" t="b">
        <f t="shared" ca="1" si="895"/>
        <v>0</v>
      </c>
      <c r="AX2140" s="266" t="b">
        <f t="shared" ca="1" si="896"/>
        <v>0</v>
      </c>
      <c r="AY2140" s="266" t="b">
        <f t="shared" ca="1" si="897"/>
        <v>0</v>
      </c>
    </row>
    <row r="2141" spans="1:51" x14ac:dyDescent="0.25">
      <c r="A2141">
        <v>2109</v>
      </c>
      <c r="B2141" s="163">
        <f ca="1">OFFSET(InputPriceData!B$15,CalculationsAndCharts!$A2141+$A$11,0,1,1)</f>
        <v>38953</v>
      </c>
      <c r="C2141" s="3">
        <f ca="1">OFFSET(InputPriceData!G$15,CalculationsAndCharts!$A2141+$A$11,IF($C$7,8,0),1,1)</f>
        <v>448300</v>
      </c>
      <c r="D2141" s="4">
        <f ca="1">OFFSET(InputPriceData!C$15,CalculationsAndCharts!$A2141+$A$11,IF($C$7,8,0),1,1)</f>
        <v>15.25</v>
      </c>
      <c r="E2141" s="4">
        <f ca="1">OFFSET(InputPriceData!D$15,CalculationsAndCharts!$A2141+$A$11,IF($C$7,8,0),1,1)</f>
        <v>15.47</v>
      </c>
      <c r="F2141" s="4">
        <f ca="1">OFFSET(InputPriceData!E$15,CalculationsAndCharts!$A2141+$A$11,IF($C$7,8,0),1,1)</f>
        <v>15.1</v>
      </c>
      <c r="G2141" s="4">
        <f ca="1">OFFSET(InputPriceData!F$15,CalculationsAndCharts!$A2141+$A$11,IF($C$7,8,0),1,1)</f>
        <v>15.27</v>
      </c>
      <c r="H2141" s="128"/>
      <c r="I2141" s="128"/>
      <c r="K2141" s="124"/>
      <c r="L2141" s="279"/>
      <c r="M2141" s="281"/>
      <c r="N2141" s="280"/>
      <c r="O2141" s="4"/>
      <c r="P2141" s="4"/>
      <c r="Q2141" s="3"/>
      <c r="S2141" s="309">
        <f t="shared" ca="1" si="878"/>
        <v>15.66</v>
      </c>
      <c r="T2141" s="309">
        <f t="shared" ca="1" si="879"/>
        <v>14.25</v>
      </c>
      <c r="U2141" s="310">
        <f t="shared" ca="1" si="871"/>
        <v>0.72340425531914854</v>
      </c>
      <c r="V2141" s="310" t="b">
        <f t="shared" ca="1" si="880"/>
        <v>0</v>
      </c>
      <c r="W2141" s="3" t="b">
        <f t="shared" ca="1" si="881"/>
        <v>0</v>
      </c>
      <c r="X2141" s="3" t="str">
        <f t="shared" ca="1" si="882"/>
        <v/>
      </c>
      <c r="Y2141" s="3" t="str">
        <f t="shared" ca="1" si="872"/>
        <v/>
      </c>
      <c r="Z2141" s="3" t="str">
        <f t="shared" ca="1" si="883"/>
        <v/>
      </c>
      <c r="AA2141" s="3" t="str">
        <f t="shared" ca="1" si="884"/>
        <v/>
      </c>
      <c r="AB2141" s="205">
        <f t="shared" ca="1" si="885"/>
        <v>2873</v>
      </c>
      <c r="AC2141" s="205">
        <f t="shared" ca="1" si="886"/>
        <v>42</v>
      </c>
      <c r="AD2141" s="205">
        <f t="shared" ca="1" si="873"/>
        <v>68.404761904761898</v>
      </c>
      <c r="AE2141" s="205">
        <f t="shared" ca="1" si="874"/>
        <v>18.404761904761898</v>
      </c>
      <c r="AF2141" s="205">
        <f t="shared" ca="1" si="887"/>
        <v>3.6809523809523799</v>
      </c>
      <c r="AG2141" s="205"/>
      <c r="AH2141" s="205"/>
      <c r="AI2141" s="205"/>
      <c r="AJ2141" s="205"/>
      <c r="AK2141" s="4"/>
      <c r="AL2141" s="4"/>
      <c r="AM2141" s="309">
        <f t="shared" ca="1" si="888"/>
        <v>15.66</v>
      </c>
      <c r="AN2141" s="309">
        <f t="shared" ca="1" si="889"/>
        <v>14.25</v>
      </c>
      <c r="AO2141" s="310">
        <f t="shared" ca="1" si="890"/>
        <v>0.72340425531914854</v>
      </c>
      <c r="AP2141" s="310" t="b">
        <f t="shared" ca="1" si="891"/>
        <v>0</v>
      </c>
      <c r="AQ2141" s="309">
        <f t="shared" ca="1" si="892"/>
        <v>0</v>
      </c>
      <c r="AR2141" s="205">
        <f t="shared" ca="1" si="875"/>
        <v>0</v>
      </c>
      <c r="AS2141" s="45" t="b">
        <f t="shared" ca="1" si="876"/>
        <v>0</v>
      </c>
      <c r="AT2141">
        <f t="shared" ca="1" si="877"/>
        <v>0</v>
      </c>
      <c r="AU2141" t="b">
        <f t="shared" ca="1" si="893"/>
        <v>0</v>
      </c>
      <c r="AV2141" t="b">
        <f t="shared" ca="1" si="894"/>
        <v>0</v>
      </c>
      <c r="AW2141" s="266" t="b">
        <f t="shared" ca="1" si="895"/>
        <v>0</v>
      </c>
      <c r="AX2141" s="266" t="b">
        <f t="shared" ca="1" si="896"/>
        <v>0</v>
      </c>
      <c r="AY2141" s="266" t="b">
        <f t="shared" ca="1" si="897"/>
        <v>0</v>
      </c>
    </row>
    <row r="2142" spans="1:51" x14ac:dyDescent="0.25">
      <c r="A2142">
        <v>2110</v>
      </c>
      <c r="B2142" s="163">
        <f ca="1">OFFSET(InputPriceData!B$15,CalculationsAndCharts!$A2142+$A$11,0,1,1)</f>
        <v>38952</v>
      </c>
      <c r="C2142" s="3">
        <f ca="1">OFFSET(InputPriceData!G$15,CalculationsAndCharts!$A2142+$A$11,IF($C$7,8,0),1,1)</f>
        <v>296600</v>
      </c>
      <c r="D2142" s="4">
        <f ca="1">OFFSET(InputPriceData!C$15,CalculationsAndCharts!$A2142+$A$11,IF($C$7,8,0),1,1)</f>
        <v>15.19</v>
      </c>
      <c r="E2142" s="4">
        <f ca="1">OFFSET(InputPriceData!D$15,CalculationsAndCharts!$A2142+$A$11,IF($C$7,8,0),1,1)</f>
        <v>15.34</v>
      </c>
      <c r="F2142" s="4">
        <f ca="1">OFFSET(InputPriceData!E$15,CalculationsAndCharts!$A2142+$A$11,IF($C$7,8,0),1,1)</f>
        <v>15.05</v>
      </c>
      <c r="G2142" s="4">
        <f ca="1">OFFSET(InputPriceData!F$15,CalculationsAndCharts!$A2142+$A$11,IF($C$7,8,0),1,1)</f>
        <v>15.25</v>
      </c>
      <c r="H2142" s="128"/>
      <c r="I2142" s="128"/>
      <c r="K2142" s="124"/>
      <c r="L2142" s="279"/>
      <c r="M2142" s="281"/>
      <c r="N2142" s="280"/>
      <c r="O2142" s="4"/>
      <c r="P2142" s="4"/>
      <c r="Q2142" s="3"/>
      <c r="S2142" s="309">
        <f t="shared" ca="1" si="878"/>
        <v>15.66</v>
      </c>
      <c r="T2142" s="309">
        <f t="shared" ca="1" si="879"/>
        <v>14.25</v>
      </c>
      <c r="U2142" s="310">
        <f t="shared" ca="1" si="871"/>
        <v>0.70921985815602828</v>
      </c>
      <c r="V2142" s="310" t="b">
        <f t="shared" ca="1" si="880"/>
        <v>0</v>
      </c>
      <c r="W2142" s="3" t="b">
        <f t="shared" ca="1" si="881"/>
        <v>1</v>
      </c>
      <c r="X2142" s="3">
        <f t="shared" ca="1" si="882"/>
        <v>15.05</v>
      </c>
      <c r="Y2142" s="3">
        <f t="shared" ca="1" si="872"/>
        <v>1.328903654485045</v>
      </c>
      <c r="Z2142" s="3">
        <f t="shared" ca="1" si="883"/>
        <v>1.328903654485045</v>
      </c>
      <c r="AA2142" s="3">
        <f t="shared" ca="1" si="884"/>
        <v>56</v>
      </c>
      <c r="AB2142" s="205">
        <f t="shared" ca="1" si="885"/>
        <v>2873</v>
      </c>
      <c r="AC2142" s="205">
        <f t="shared" ca="1" si="886"/>
        <v>42</v>
      </c>
      <c r="AD2142" s="205">
        <f t="shared" ca="1" si="873"/>
        <v>68.404761904761898</v>
      </c>
      <c r="AE2142" s="205">
        <f t="shared" ca="1" si="874"/>
        <v>18.404761904761898</v>
      </c>
      <c r="AF2142" s="205">
        <f t="shared" ca="1" si="887"/>
        <v>3.6809523809523799</v>
      </c>
      <c r="AG2142" s="205"/>
      <c r="AH2142" s="205"/>
      <c r="AI2142" s="205"/>
      <c r="AJ2142" s="205"/>
      <c r="AK2142" s="4"/>
      <c r="AL2142" s="4"/>
      <c r="AM2142" s="309">
        <f t="shared" ca="1" si="888"/>
        <v>15.66</v>
      </c>
      <c r="AN2142" s="309">
        <f t="shared" ca="1" si="889"/>
        <v>14.25</v>
      </c>
      <c r="AO2142" s="310">
        <f t="shared" ca="1" si="890"/>
        <v>0.70921985815602828</v>
      </c>
      <c r="AP2142" s="310" t="b">
        <f t="shared" ca="1" si="891"/>
        <v>0</v>
      </c>
      <c r="AQ2142" s="309">
        <f t="shared" ca="1" si="892"/>
        <v>0</v>
      </c>
      <c r="AR2142" s="205">
        <f t="shared" ca="1" si="875"/>
        <v>0</v>
      </c>
      <c r="AS2142" s="45" t="b">
        <f t="shared" ca="1" si="876"/>
        <v>0</v>
      </c>
      <c r="AT2142">
        <f t="shared" ca="1" si="877"/>
        <v>0</v>
      </c>
      <c r="AU2142" t="b">
        <f t="shared" ca="1" si="893"/>
        <v>0</v>
      </c>
      <c r="AV2142" t="b">
        <f t="shared" ca="1" si="894"/>
        <v>0</v>
      </c>
      <c r="AW2142" s="266" t="b">
        <f t="shared" ca="1" si="895"/>
        <v>0</v>
      </c>
      <c r="AX2142" s="266" t="b">
        <f t="shared" ca="1" si="896"/>
        <v>0</v>
      </c>
      <c r="AY2142" s="266" t="b">
        <f t="shared" ca="1" si="897"/>
        <v>0</v>
      </c>
    </row>
    <row r="2143" spans="1:51" x14ac:dyDescent="0.25">
      <c r="A2143">
        <v>2111</v>
      </c>
      <c r="B2143" s="163">
        <f ca="1">OFFSET(InputPriceData!B$15,CalculationsAndCharts!$A2143+$A$11,0,1,1)</f>
        <v>38951</v>
      </c>
      <c r="C2143" s="3">
        <f ca="1">OFFSET(InputPriceData!G$15,CalculationsAndCharts!$A2143+$A$11,IF($C$7,8,0),1,1)</f>
        <v>305500</v>
      </c>
      <c r="D2143" s="4">
        <f ca="1">OFFSET(InputPriceData!C$15,CalculationsAndCharts!$A2143+$A$11,IF($C$7,8,0),1,1)</f>
        <v>15.12</v>
      </c>
      <c r="E2143" s="4">
        <f ca="1">OFFSET(InputPriceData!D$15,CalculationsAndCharts!$A2143+$A$11,IF($C$7,8,0),1,1)</f>
        <v>15.39</v>
      </c>
      <c r="F2143" s="4">
        <f ca="1">OFFSET(InputPriceData!E$15,CalculationsAndCharts!$A2143+$A$11,IF($C$7,8,0),1,1)</f>
        <v>15.11</v>
      </c>
      <c r="G2143" s="4">
        <f ca="1">OFFSET(InputPriceData!F$15,CalculationsAndCharts!$A2143+$A$11,IF($C$7,8,0),1,1)</f>
        <v>15.26</v>
      </c>
      <c r="H2143" s="128"/>
      <c r="I2143" s="128"/>
      <c r="K2143" s="124"/>
      <c r="L2143" s="279"/>
      <c r="M2143" s="281"/>
      <c r="N2143" s="280"/>
      <c r="O2143" s="4"/>
      <c r="P2143" s="4"/>
      <c r="Q2143" s="3"/>
      <c r="S2143" s="309">
        <f t="shared" ca="1" si="878"/>
        <v>15.66</v>
      </c>
      <c r="T2143" s="309">
        <f t="shared" ca="1" si="879"/>
        <v>14.25</v>
      </c>
      <c r="U2143" s="310">
        <f t="shared" ca="1" si="871"/>
        <v>0.71631205673758847</v>
      </c>
      <c r="V2143" s="310" t="b">
        <f t="shared" ca="1" si="880"/>
        <v>0</v>
      </c>
      <c r="W2143" s="3" t="b">
        <f t="shared" ca="1" si="881"/>
        <v>0</v>
      </c>
      <c r="X2143" s="3" t="str">
        <f t="shared" ca="1" si="882"/>
        <v/>
      </c>
      <c r="Y2143" s="3" t="str">
        <f t="shared" ca="1" si="872"/>
        <v/>
      </c>
      <c r="Z2143" s="3" t="str">
        <f t="shared" ca="1" si="883"/>
        <v/>
      </c>
      <c r="AA2143" s="3" t="str">
        <f t="shared" ca="1" si="884"/>
        <v/>
      </c>
      <c r="AB2143" s="205">
        <f t="shared" ca="1" si="885"/>
        <v>2817</v>
      </c>
      <c r="AC2143" s="205">
        <f t="shared" ca="1" si="886"/>
        <v>41</v>
      </c>
      <c r="AD2143" s="205">
        <f t="shared" ca="1" si="873"/>
        <v>68.707317073170728</v>
      </c>
      <c r="AE2143" s="205">
        <f t="shared" ca="1" si="874"/>
        <v>18.707317073170728</v>
      </c>
      <c r="AF2143" s="205">
        <f t="shared" ca="1" si="887"/>
        <v>3.7414634146341457</v>
      </c>
      <c r="AG2143" s="205"/>
      <c r="AH2143" s="205"/>
      <c r="AI2143" s="205"/>
      <c r="AJ2143" s="205"/>
      <c r="AK2143" s="4"/>
      <c r="AL2143" s="4"/>
      <c r="AM2143" s="309">
        <f t="shared" ca="1" si="888"/>
        <v>15.66</v>
      </c>
      <c r="AN2143" s="309">
        <f t="shared" ca="1" si="889"/>
        <v>14.25</v>
      </c>
      <c r="AO2143" s="310">
        <f t="shared" ca="1" si="890"/>
        <v>0.71631205673758847</v>
      </c>
      <c r="AP2143" s="310" t="b">
        <f t="shared" ca="1" si="891"/>
        <v>0</v>
      </c>
      <c r="AQ2143" s="309">
        <f t="shared" ca="1" si="892"/>
        <v>0</v>
      </c>
      <c r="AR2143" s="205">
        <f t="shared" ca="1" si="875"/>
        <v>0</v>
      </c>
      <c r="AS2143" s="45" t="b">
        <f t="shared" ca="1" si="876"/>
        <v>0</v>
      </c>
      <c r="AT2143">
        <f t="shared" ca="1" si="877"/>
        <v>0</v>
      </c>
      <c r="AU2143" t="b">
        <f t="shared" ca="1" si="893"/>
        <v>0</v>
      </c>
      <c r="AV2143" t="b">
        <f t="shared" ca="1" si="894"/>
        <v>0</v>
      </c>
      <c r="AW2143" s="266" t="b">
        <f t="shared" ca="1" si="895"/>
        <v>0</v>
      </c>
      <c r="AX2143" s="266" t="b">
        <f t="shared" ca="1" si="896"/>
        <v>0</v>
      </c>
      <c r="AY2143" s="266" t="b">
        <f t="shared" ca="1" si="897"/>
        <v>0</v>
      </c>
    </row>
    <row r="2144" spans="1:51" x14ac:dyDescent="0.25">
      <c r="A2144">
        <v>2112</v>
      </c>
      <c r="B2144" s="163">
        <f ca="1">OFFSET(InputPriceData!B$15,CalculationsAndCharts!$A2144+$A$11,0,1,1)</f>
        <v>38950</v>
      </c>
      <c r="C2144" s="3">
        <f ca="1">OFFSET(InputPriceData!G$15,CalculationsAndCharts!$A2144+$A$11,IF($C$7,8,0),1,1)</f>
        <v>296200</v>
      </c>
      <c r="D2144" s="4">
        <f ca="1">OFFSET(InputPriceData!C$15,CalculationsAndCharts!$A2144+$A$11,IF($C$7,8,0),1,1)</f>
        <v>15.27</v>
      </c>
      <c r="E2144" s="4">
        <f ca="1">OFFSET(InputPriceData!D$15,CalculationsAndCharts!$A2144+$A$11,IF($C$7,8,0),1,1)</f>
        <v>15.27</v>
      </c>
      <c r="F2144" s="4">
        <f ca="1">OFFSET(InputPriceData!E$15,CalculationsAndCharts!$A2144+$A$11,IF($C$7,8,0),1,1)</f>
        <v>15</v>
      </c>
      <c r="G2144" s="4">
        <f ca="1">OFFSET(InputPriceData!F$15,CalculationsAndCharts!$A2144+$A$11,IF($C$7,8,0),1,1)</f>
        <v>15.18</v>
      </c>
      <c r="H2144" s="128"/>
      <c r="I2144" s="128"/>
      <c r="K2144" s="124"/>
      <c r="L2144" s="279"/>
      <c r="M2144" s="281"/>
      <c r="N2144" s="280"/>
      <c r="O2144" s="4"/>
      <c r="P2144" s="4"/>
      <c r="Q2144" s="3"/>
      <c r="S2144" s="309">
        <f t="shared" ca="1" si="878"/>
        <v>15.66</v>
      </c>
      <c r="T2144" s="309">
        <f t="shared" ca="1" si="879"/>
        <v>14.25</v>
      </c>
      <c r="U2144" s="310">
        <f t="shared" ca="1" si="871"/>
        <v>0.65957446808510611</v>
      </c>
      <c r="V2144" s="310" t="b">
        <f t="shared" ca="1" si="880"/>
        <v>0</v>
      </c>
      <c r="W2144" s="3" t="b">
        <f t="shared" ca="1" si="881"/>
        <v>0</v>
      </c>
      <c r="X2144" s="3" t="str">
        <f t="shared" ca="1" si="882"/>
        <v/>
      </c>
      <c r="Y2144" s="3" t="str">
        <f t="shared" ca="1" si="872"/>
        <v/>
      </c>
      <c r="Z2144" s="3" t="str">
        <f t="shared" ca="1" si="883"/>
        <v/>
      </c>
      <c r="AA2144" s="3" t="str">
        <f t="shared" ca="1" si="884"/>
        <v/>
      </c>
      <c r="AB2144" s="205">
        <f t="shared" ca="1" si="885"/>
        <v>2817</v>
      </c>
      <c r="AC2144" s="205">
        <f t="shared" ca="1" si="886"/>
        <v>41</v>
      </c>
      <c r="AD2144" s="205">
        <f t="shared" ca="1" si="873"/>
        <v>68.707317073170728</v>
      </c>
      <c r="AE2144" s="205">
        <f t="shared" ca="1" si="874"/>
        <v>18.707317073170728</v>
      </c>
      <c r="AF2144" s="205">
        <f t="shared" ca="1" si="887"/>
        <v>3.7414634146341457</v>
      </c>
      <c r="AG2144" s="205"/>
      <c r="AH2144" s="205"/>
      <c r="AI2144" s="205"/>
      <c r="AJ2144" s="205"/>
      <c r="AK2144" s="4"/>
      <c r="AL2144" s="4"/>
      <c r="AM2144" s="309">
        <f t="shared" ca="1" si="888"/>
        <v>15.66</v>
      </c>
      <c r="AN2144" s="309">
        <f t="shared" ca="1" si="889"/>
        <v>14.25</v>
      </c>
      <c r="AO2144" s="310">
        <f t="shared" ca="1" si="890"/>
        <v>0.65957446808510611</v>
      </c>
      <c r="AP2144" s="310" t="b">
        <f t="shared" ca="1" si="891"/>
        <v>0</v>
      </c>
      <c r="AQ2144" s="309">
        <f t="shared" ca="1" si="892"/>
        <v>0</v>
      </c>
      <c r="AR2144" s="205">
        <f t="shared" ca="1" si="875"/>
        <v>0</v>
      </c>
      <c r="AS2144" s="45" t="b">
        <f t="shared" ca="1" si="876"/>
        <v>0</v>
      </c>
      <c r="AT2144">
        <f t="shared" ca="1" si="877"/>
        <v>0</v>
      </c>
      <c r="AU2144" t="b">
        <f t="shared" ca="1" si="893"/>
        <v>0</v>
      </c>
      <c r="AV2144" t="b">
        <f t="shared" ca="1" si="894"/>
        <v>0</v>
      </c>
      <c r="AW2144" s="266" t="b">
        <f t="shared" ca="1" si="895"/>
        <v>0</v>
      </c>
      <c r="AX2144" s="266" t="b">
        <f t="shared" ca="1" si="896"/>
        <v>0</v>
      </c>
      <c r="AY2144" s="266" t="b">
        <f t="shared" ca="1" si="897"/>
        <v>0</v>
      </c>
    </row>
    <row r="2145" spans="1:51" x14ac:dyDescent="0.25">
      <c r="A2145">
        <v>2113</v>
      </c>
      <c r="B2145" s="163">
        <f ca="1">OFFSET(InputPriceData!B$15,CalculationsAndCharts!$A2145+$A$11,0,1,1)</f>
        <v>38947</v>
      </c>
      <c r="C2145" s="3">
        <f ca="1">OFFSET(InputPriceData!G$15,CalculationsAndCharts!$A2145+$A$11,IF($C$7,8,0),1,1)</f>
        <v>386600</v>
      </c>
      <c r="D2145" s="4">
        <f ca="1">OFFSET(InputPriceData!C$15,CalculationsAndCharts!$A2145+$A$11,IF($C$7,8,0),1,1)</f>
        <v>15.64</v>
      </c>
      <c r="E2145" s="4">
        <f ca="1">OFFSET(InputPriceData!D$15,CalculationsAndCharts!$A2145+$A$11,IF($C$7,8,0),1,1)</f>
        <v>15.64</v>
      </c>
      <c r="F2145" s="4">
        <f ca="1">OFFSET(InputPriceData!E$15,CalculationsAndCharts!$A2145+$A$11,IF($C$7,8,0),1,1)</f>
        <v>15.13</v>
      </c>
      <c r="G2145" s="4">
        <f ca="1">OFFSET(InputPriceData!F$15,CalculationsAndCharts!$A2145+$A$11,IF($C$7,8,0),1,1)</f>
        <v>15.37</v>
      </c>
      <c r="H2145" s="128"/>
      <c r="I2145" s="128"/>
      <c r="K2145" s="124"/>
      <c r="L2145" s="279"/>
      <c r="M2145" s="281"/>
      <c r="N2145" s="280"/>
      <c r="O2145" s="4"/>
      <c r="P2145" s="4"/>
      <c r="Q2145" s="3"/>
      <c r="S2145" s="309">
        <f t="shared" ca="1" si="878"/>
        <v>15.66</v>
      </c>
      <c r="T2145" s="309">
        <f t="shared" ca="1" si="879"/>
        <v>14.25</v>
      </c>
      <c r="U2145" s="310">
        <f t="shared" ref="U2145:U2208" ca="1" si="898">IFERROR((G2145- T2145)/(S2145-T2145),0)</f>
        <v>0.79432624113475114</v>
      </c>
      <c r="V2145" s="310" t="b">
        <f t="shared" ca="1" si="880"/>
        <v>0</v>
      </c>
      <c r="W2145" s="3" t="b">
        <f t="shared" ca="1" si="881"/>
        <v>1</v>
      </c>
      <c r="X2145" s="3">
        <f t="shared" ca="1" si="882"/>
        <v>15.13</v>
      </c>
      <c r="Y2145" s="3">
        <f t="shared" ref="Y2145:Y2208" ca="1" si="899">IF(W2145,IFERROR(100*(G2145-X2145)/X2145,0),"")</f>
        <v>1.5862524785194874</v>
      </c>
      <c r="Z2145" s="3">
        <f t="shared" ca="1" si="883"/>
        <v>1.5862524785194874</v>
      </c>
      <c r="AA2145" s="3">
        <f t="shared" ca="1" si="884"/>
        <v>57</v>
      </c>
      <c r="AB2145" s="205">
        <f t="shared" ca="1" si="885"/>
        <v>2817</v>
      </c>
      <c r="AC2145" s="205">
        <f t="shared" ca="1" si="886"/>
        <v>41</v>
      </c>
      <c r="AD2145" s="205">
        <f t="shared" ref="AD2145:AD2208" ca="1" si="900">IFERROR(AB2145/AC2145,0)</f>
        <v>68.707317073170728</v>
      </c>
      <c r="AE2145" s="205">
        <f t="shared" ref="AE2145:AE2208" ca="1" si="901">IFERROR(AB2145/AC2145-50,0)</f>
        <v>18.707317073170728</v>
      </c>
      <c r="AF2145" s="205">
        <f t="shared" ca="1" si="887"/>
        <v>3.7414634146341457</v>
      </c>
      <c r="AG2145" s="205"/>
      <c r="AH2145" s="205"/>
      <c r="AI2145" s="205"/>
      <c r="AJ2145" s="205"/>
      <c r="AK2145" s="4"/>
      <c r="AL2145" s="4"/>
      <c r="AM2145" s="309">
        <f t="shared" ca="1" si="888"/>
        <v>15.66</v>
      </c>
      <c r="AN2145" s="309">
        <f t="shared" ca="1" si="889"/>
        <v>14.25</v>
      </c>
      <c r="AO2145" s="310">
        <f t="shared" ca="1" si="890"/>
        <v>0.79432624113475114</v>
      </c>
      <c r="AP2145" s="310" t="b">
        <f t="shared" ca="1" si="891"/>
        <v>0</v>
      </c>
      <c r="AQ2145" s="309">
        <f t="shared" ca="1" si="892"/>
        <v>0</v>
      </c>
      <c r="AR2145" s="205">
        <f t="shared" ref="AR2145:AR2208" ca="1" si="902">IF(AND(NOT(AX2146),AW2145),D2145*(1-$E$22),IF(AX2145,AR2146,0))</f>
        <v>0</v>
      </c>
      <c r="AS2145" s="45" t="b">
        <f t="shared" ref="AS2145:AS2208" ca="1" si="903">AND(AX2145,F2145&lt;AR2145)</f>
        <v>0</v>
      </c>
      <c r="AT2145">
        <f t="shared" ref="AT2145:AT2208" ca="1" si="904">IF(AX2145,AT2146+1,0)</f>
        <v>0</v>
      </c>
      <c r="AU2145" t="b">
        <f t="shared" ca="1" si="893"/>
        <v>0</v>
      </c>
      <c r="AV2145" t="b">
        <f t="shared" ca="1" si="894"/>
        <v>0</v>
      </c>
      <c r="AW2145" s="266" t="b">
        <f t="shared" ca="1" si="895"/>
        <v>0</v>
      </c>
      <c r="AX2145" s="266" t="b">
        <f t="shared" ca="1" si="896"/>
        <v>0</v>
      </c>
      <c r="AY2145" s="266" t="b">
        <f t="shared" ca="1" si="897"/>
        <v>0</v>
      </c>
    </row>
    <row r="2146" spans="1:51" x14ac:dyDescent="0.25">
      <c r="A2146">
        <v>2114</v>
      </c>
      <c r="B2146" s="163">
        <f ca="1">OFFSET(InputPriceData!B$15,CalculationsAndCharts!$A2146+$A$11,0,1,1)</f>
        <v>38946</v>
      </c>
      <c r="C2146" s="3">
        <f ca="1">OFFSET(InputPriceData!G$15,CalculationsAndCharts!$A2146+$A$11,IF($C$7,8,0),1,1)</f>
        <v>233000</v>
      </c>
      <c r="D2146" s="4">
        <f ca="1">OFFSET(InputPriceData!C$15,CalculationsAndCharts!$A2146+$A$11,IF($C$7,8,0),1,1)</f>
        <v>15.58</v>
      </c>
      <c r="E2146" s="4">
        <f ca="1">OFFSET(InputPriceData!D$15,CalculationsAndCharts!$A2146+$A$11,IF($C$7,8,0),1,1)</f>
        <v>15.75</v>
      </c>
      <c r="F2146" s="4">
        <f ca="1">OFFSET(InputPriceData!E$15,CalculationsAndCharts!$A2146+$A$11,IF($C$7,8,0),1,1)</f>
        <v>15.55</v>
      </c>
      <c r="G2146" s="4">
        <f ca="1">OFFSET(InputPriceData!F$15,CalculationsAndCharts!$A2146+$A$11,IF($C$7,8,0),1,1)</f>
        <v>15.66</v>
      </c>
      <c r="H2146" s="128"/>
      <c r="I2146" s="128"/>
      <c r="K2146" s="124"/>
      <c r="L2146" s="279"/>
      <c r="M2146" s="281"/>
      <c r="N2146" s="280"/>
      <c r="O2146" s="4"/>
      <c r="P2146" s="4"/>
      <c r="Q2146" s="3"/>
      <c r="S2146" s="309">
        <f t="shared" ref="S2146:S2209" ca="1" si="905">MAX(OFFSET($G2146,0,0,$A$19,1))</f>
        <v>15.7</v>
      </c>
      <c r="T2146" s="309">
        <f t="shared" ref="T2146:T2209" ca="1" si="906">MIN(OFFSET($G2146,0,0,$A$19,1))</f>
        <v>14.25</v>
      </c>
      <c r="U2146" s="310">
        <f t="shared" ca="1" si="898"/>
        <v>0.97241379310344889</v>
      </c>
      <c r="V2146" s="310" t="b">
        <f t="shared" ref="V2146:V2209" ca="1" si="907">AND(U2146&lt;$A$20,U2147&gt;$A$20)</f>
        <v>0</v>
      </c>
      <c r="W2146" s="3" t="b">
        <f t="shared" ref="W2146:W2209" ca="1" si="908">OFFSET(V2146,($A$21-1),0,1,1)</f>
        <v>0</v>
      </c>
      <c r="X2146" s="3" t="str">
        <f t="shared" ref="X2146:X2209" ca="1" si="909">IF($W2146,OFFSET($G2146,$A$19-1,0,1,1),"")</f>
        <v/>
      </c>
      <c r="Y2146" s="3" t="str">
        <f t="shared" ca="1" si="899"/>
        <v/>
      </c>
      <c r="Z2146" s="3" t="str">
        <f t="shared" ref="Z2146:Z2209" ca="1" si="910">IF(W2146,IF(Y2146&lt;-10,10,IF(Y2146&gt;10,10,Y2146)),"")</f>
        <v/>
      </c>
      <c r="AA2146" s="3" t="str">
        <f t="shared" ref="AA2146:AA2209" ca="1" si="911">IF(W2146,INT(5*(Z2146+10)),"")</f>
        <v/>
      </c>
      <c r="AB2146" s="205">
        <f t="shared" ref="AB2146:AB2209" ca="1" si="912">IF(A2146&gt;$A$23,0,IF(W2146,AA2146,0))+AB2147</f>
        <v>2760</v>
      </c>
      <c r="AC2146" s="205">
        <f t="shared" ref="AC2146:AC2209" ca="1" si="913">IF(A2146&gt;$A$23,0,IF(W2146,1,0))+AC2147</f>
        <v>40</v>
      </c>
      <c r="AD2146" s="205">
        <f t="shared" ca="1" si="900"/>
        <v>69</v>
      </c>
      <c r="AE2146" s="205">
        <f t="shared" ca="1" si="901"/>
        <v>19</v>
      </c>
      <c r="AF2146" s="205">
        <f t="shared" ref="AF2146:AF2209" ca="1" si="914">AE2146*0.2</f>
        <v>3.8000000000000003</v>
      </c>
      <c r="AG2146" s="205"/>
      <c r="AH2146" s="205"/>
      <c r="AI2146" s="205"/>
      <c r="AJ2146" s="205"/>
      <c r="AK2146" s="4"/>
      <c r="AL2146" s="4"/>
      <c r="AM2146" s="309">
        <f t="shared" ref="AM2146:AM2209" ca="1" si="915">MAX(OFFSET($G2146,0,0,$E$19,1))</f>
        <v>15.66</v>
      </c>
      <c r="AN2146" s="309">
        <f t="shared" ref="AN2146:AN2209" ca="1" si="916">MIN(OFFSET($G2146,0,0,$E$19,1))</f>
        <v>14.25</v>
      </c>
      <c r="AO2146" s="310">
        <f t="shared" ref="AO2146:AO2209" ca="1" si="917">IFERROR(($G2146- AN2146)/(AM2146-AN2146),0)</f>
        <v>1</v>
      </c>
      <c r="AP2146" s="310" t="b">
        <f t="shared" ref="AP2146:AP2209" ca="1" si="918">AND(AO2146&lt;$E$20,AO2147&gt;$E$20)</f>
        <v>0</v>
      </c>
      <c r="AQ2146" s="309">
        <f t="shared" ref="AQ2146:AQ2209" ca="1" si="919">IF(AND(NOT(AX2147),AW2146),D2146*($E$22),IF(AX2146,AQ2147,0))</f>
        <v>0</v>
      </c>
      <c r="AR2146" s="205">
        <f t="shared" ca="1" si="902"/>
        <v>0</v>
      </c>
      <c r="AS2146" s="45" t="b">
        <f t="shared" ca="1" si="903"/>
        <v>0</v>
      </c>
      <c r="AT2146">
        <f t="shared" ca="1" si="904"/>
        <v>0</v>
      </c>
      <c r="AU2146" t="b">
        <f t="shared" ref="AU2146:AU2209" ca="1" si="920">(AT2146&gt;=$E$21)</f>
        <v>0</v>
      </c>
      <c r="AV2146" t="b">
        <f t="shared" ref="AV2146:AV2209" ca="1" si="921">OR(AS2146,AU2146)</f>
        <v>0</v>
      </c>
      <c r="AW2146" s="266" t="b">
        <f t="shared" ref="AW2146:AW2209" ca="1" si="922">AND($AP2147,NOT(AX2147))</f>
        <v>0</v>
      </c>
      <c r="AX2146" s="266" t="b">
        <f t="shared" ref="AX2146:AX2209" ca="1" si="923">IF(AX2147,IF(AY2146,FALSE,AX2147),IF(AW2146,TRUE,AX2147))</f>
        <v>0</v>
      </c>
      <c r="AY2146" s="266" t="b">
        <f t="shared" ref="AY2146:AY2209" ca="1" si="924">AND(AX2147,AND(AV2147&lt;&gt;AV2148,AV2147))</f>
        <v>0</v>
      </c>
    </row>
    <row r="2147" spans="1:51" x14ac:dyDescent="0.25">
      <c r="A2147">
        <v>2115</v>
      </c>
      <c r="B2147" s="163">
        <f ca="1">OFFSET(InputPriceData!B$15,CalculationsAndCharts!$A2147+$A$11,0,1,1)</f>
        <v>38945</v>
      </c>
      <c r="C2147" s="3">
        <f ca="1">OFFSET(InputPriceData!G$15,CalculationsAndCharts!$A2147+$A$11,IF($C$7,8,0),1,1)</f>
        <v>254000</v>
      </c>
      <c r="D2147" s="4">
        <f ca="1">OFFSET(InputPriceData!C$15,CalculationsAndCharts!$A2147+$A$11,IF($C$7,8,0),1,1)</f>
        <v>15.39</v>
      </c>
      <c r="E2147" s="4">
        <f ca="1">OFFSET(InputPriceData!D$15,CalculationsAndCharts!$A2147+$A$11,IF($C$7,8,0),1,1)</f>
        <v>15.73</v>
      </c>
      <c r="F2147" s="4">
        <f ca="1">OFFSET(InputPriceData!E$15,CalculationsAndCharts!$A2147+$A$11,IF($C$7,8,0),1,1)</f>
        <v>15.28</v>
      </c>
      <c r="G2147" s="4">
        <f ca="1">OFFSET(InputPriceData!F$15,CalculationsAndCharts!$A2147+$A$11,IF($C$7,8,0),1,1)</f>
        <v>15.63</v>
      </c>
      <c r="H2147" s="128"/>
      <c r="I2147" s="128"/>
      <c r="K2147" s="124"/>
      <c r="L2147" s="279"/>
      <c r="M2147" s="281"/>
      <c r="N2147" s="280"/>
      <c r="O2147" s="4"/>
      <c r="P2147" s="4"/>
      <c r="Q2147" s="3"/>
      <c r="S2147" s="309">
        <f t="shared" ca="1" si="905"/>
        <v>15.7</v>
      </c>
      <c r="T2147" s="309">
        <f t="shared" ca="1" si="906"/>
        <v>14.25</v>
      </c>
      <c r="U2147" s="310">
        <f t="shared" ca="1" si="898"/>
        <v>0.9517241379310355</v>
      </c>
      <c r="V2147" s="310" t="b">
        <f t="shared" ca="1" si="907"/>
        <v>0</v>
      </c>
      <c r="W2147" s="3" t="b">
        <f t="shared" ca="1" si="908"/>
        <v>0</v>
      </c>
      <c r="X2147" s="3" t="str">
        <f t="shared" ca="1" si="909"/>
        <v/>
      </c>
      <c r="Y2147" s="3" t="str">
        <f t="shared" ca="1" si="899"/>
        <v/>
      </c>
      <c r="Z2147" s="3" t="str">
        <f t="shared" ca="1" si="910"/>
        <v/>
      </c>
      <c r="AA2147" s="3" t="str">
        <f t="shared" ca="1" si="911"/>
        <v/>
      </c>
      <c r="AB2147" s="205">
        <f t="shared" ca="1" si="912"/>
        <v>2760</v>
      </c>
      <c r="AC2147" s="205">
        <f t="shared" ca="1" si="913"/>
        <v>40</v>
      </c>
      <c r="AD2147" s="205">
        <f t="shared" ca="1" si="900"/>
        <v>69</v>
      </c>
      <c r="AE2147" s="205">
        <f t="shared" ca="1" si="901"/>
        <v>19</v>
      </c>
      <c r="AF2147" s="205">
        <f t="shared" ca="1" si="914"/>
        <v>3.8000000000000003</v>
      </c>
      <c r="AG2147" s="205"/>
      <c r="AH2147" s="205"/>
      <c r="AI2147" s="205"/>
      <c r="AJ2147" s="205"/>
      <c r="AK2147" s="4"/>
      <c r="AL2147" s="4"/>
      <c r="AM2147" s="309">
        <f t="shared" ca="1" si="915"/>
        <v>15.63</v>
      </c>
      <c r="AN2147" s="309">
        <f t="shared" ca="1" si="916"/>
        <v>14.25</v>
      </c>
      <c r="AO2147" s="310">
        <f t="shared" ca="1" si="917"/>
        <v>1</v>
      </c>
      <c r="AP2147" s="310" t="b">
        <f t="shared" ca="1" si="918"/>
        <v>0</v>
      </c>
      <c r="AQ2147" s="309">
        <f t="shared" ca="1" si="919"/>
        <v>0</v>
      </c>
      <c r="AR2147" s="205">
        <f t="shared" ca="1" si="902"/>
        <v>0</v>
      </c>
      <c r="AS2147" s="45" t="b">
        <f t="shared" ca="1" si="903"/>
        <v>0</v>
      </c>
      <c r="AT2147">
        <f t="shared" ca="1" si="904"/>
        <v>0</v>
      </c>
      <c r="AU2147" t="b">
        <f t="shared" ca="1" si="920"/>
        <v>0</v>
      </c>
      <c r="AV2147" t="b">
        <f t="shared" ca="1" si="921"/>
        <v>0</v>
      </c>
      <c r="AW2147" s="266" t="b">
        <f t="shared" ca="1" si="922"/>
        <v>0</v>
      </c>
      <c r="AX2147" s="266" t="b">
        <f t="shared" ca="1" si="923"/>
        <v>0</v>
      </c>
      <c r="AY2147" s="266" t="b">
        <f t="shared" ca="1" si="924"/>
        <v>0</v>
      </c>
    </row>
    <row r="2148" spans="1:51" x14ac:dyDescent="0.25">
      <c r="A2148">
        <v>2116</v>
      </c>
      <c r="B2148" s="163">
        <f ca="1">OFFSET(InputPriceData!B$15,CalculationsAndCharts!$A2148+$A$11,0,1,1)</f>
        <v>38944</v>
      </c>
      <c r="C2148" s="3">
        <f ca="1">OFFSET(InputPriceData!G$15,CalculationsAndCharts!$A2148+$A$11,IF($C$7,8,0),1,1)</f>
        <v>408100</v>
      </c>
      <c r="D2148" s="4">
        <f ca="1">OFFSET(InputPriceData!C$15,CalculationsAndCharts!$A2148+$A$11,IF($C$7,8,0),1,1)</f>
        <v>15.03</v>
      </c>
      <c r="E2148" s="4">
        <f ca="1">OFFSET(InputPriceData!D$15,CalculationsAndCharts!$A2148+$A$11,IF($C$7,8,0),1,1)</f>
        <v>15.24</v>
      </c>
      <c r="F2148" s="4">
        <f ca="1">OFFSET(InputPriceData!E$15,CalculationsAndCharts!$A2148+$A$11,IF($C$7,8,0),1,1)</f>
        <v>14.89</v>
      </c>
      <c r="G2148" s="4">
        <f ca="1">OFFSET(InputPriceData!F$15,CalculationsAndCharts!$A2148+$A$11,IF($C$7,8,0),1,1)</f>
        <v>15.23</v>
      </c>
      <c r="H2148" s="128"/>
      <c r="I2148" s="128"/>
      <c r="K2148" s="124"/>
      <c r="L2148" s="279"/>
      <c r="M2148" s="281"/>
      <c r="N2148" s="280"/>
      <c r="O2148" s="4"/>
      <c r="P2148" s="4"/>
      <c r="Q2148" s="3"/>
      <c r="S2148" s="309">
        <f t="shared" ca="1" si="905"/>
        <v>15.7</v>
      </c>
      <c r="T2148" s="309">
        <f t="shared" ca="1" si="906"/>
        <v>14.25</v>
      </c>
      <c r="U2148" s="310">
        <f t="shared" ca="1" si="898"/>
        <v>0.67586206896551781</v>
      </c>
      <c r="V2148" s="310" t="b">
        <f t="shared" ca="1" si="907"/>
        <v>0</v>
      </c>
      <c r="W2148" s="3" t="b">
        <f t="shared" ca="1" si="908"/>
        <v>0</v>
      </c>
      <c r="X2148" s="3" t="str">
        <f t="shared" ca="1" si="909"/>
        <v/>
      </c>
      <c r="Y2148" s="3" t="str">
        <f t="shared" ca="1" si="899"/>
        <v/>
      </c>
      <c r="Z2148" s="3" t="str">
        <f t="shared" ca="1" si="910"/>
        <v/>
      </c>
      <c r="AA2148" s="3" t="str">
        <f t="shared" ca="1" si="911"/>
        <v/>
      </c>
      <c r="AB2148" s="205">
        <f t="shared" ca="1" si="912"/>
        <v>2760</v>
      </c>
      <c r="AC2148" s="205">
        <f t="shared" ca="1" si="913"/>
        <v>40</v>
      </c>
      <c r="AD2148" s="205">
        <f t="shared" ca="1" si="900"/>
        <v>69</v>
      </c>
      <c r="AE2148" s="205">
        <f t="shared" ca="1" si="901"/>
        <v>19</v>
      </c>
      <c r="AF2148" s="205">
        <f t="shared" ca="1" si="914"/>
        <v>3.8000000000000003</v>
      </c>
      <c r="AG2148" s="205"/>
      <c r="AH2148" s="205"/>
      <c r="AI2148" s="205"/>
      <c r="AJ2148" s="205"/>
      <c r="AK2148" s="4"/>
      <c r="AL2148" s="4"/>
      <c r="AM2148" s="309">
        <f t="shared" ca="1" si="915"/>
        <v>15.7</v>
      </c>
      <c r="AN2148" s="309">
        <f t="shared" ca="1" si="916"/>
        <v>14.25</v>
      </c>
      <c r="AO2148" s="310">
        <f t="shared" ca="1" si="917"/>
        <v>0.67586206896551781</v>
      </c>
      <c r="AP2148" s="310" t="b">
        <f t="shared" ca="1" si="918"/>
        <v>0</v>
      </c>
      <c r="AQ2148" s="309">
        <f t="shared" ca="1" si="919"/>
        <v>0</v>
      </c>
      <c r="AR2148" s="205">
        <f t="shared" ca="1" si="902"/>
        <v>0</v>
      </c>
      <c r="AS2148" s="45" t="b">
        <f t="shared" ca="1" si="903"/>
        <v>0</v>
      </c>
      <c r="AT2148">
        <f t="shared" ca="1" si="904"/>
        <v>0</v>
      </c>
      <c r="AU2148" t="b">
        <f t="shared" ca="1" si="920"/>
        <v>0</v>
      </c>
      <c r="AV2148" t="b">
        <f t="shared" ca="1" si="921"/>
        <v>0</v>
      </c>
      <c r="AW2148" s="266" t="b">
        <f t="shared" ca="1" si="922"/>
        <v>0</v>
      </c>
      <c r="AX2148" s="266" t="b">
        <f t="shared" ca="1" si="923"/>
        <v>0</v>
      </c>
      <c r="AY2148" s="266" t="b">
        <f t="shared" ca="1" si="924"/>
        <v>0</v>
      </c>
    </row>
    <row r="2149" spans="1:51" x14ac:dyDescent="0.25">
      <c r="A2149">
        <v>2117</v>
      </c>
      <c r="B2149" s="163">
        <f ca="1">OFFSET(InputPriceData!B$15,CalculationsAndCharts!$A2149+$A$11,0,1,1)</f>
        <v>38943</v>
      </c>
      <c r="C2149" s="3">
        <f ca="1">OFFSET(InputPriceData!G$15,CalculationsAndCharts!$A2149+$A$11,IF($C$7,8,0),1,1)</f>
        <v>437300</v>
      </c>
      <c r="D2149" s="4">
        <f ca="1">OFFSET(InputPriceData!C$15,CalculationsAndCharts!$A2149+$A$11,IF($C$7,8,0),1,1)</f>
        <v>14.6</v>
      </c>
      <c r="E2149" s="4">
        <f ca="1">OFFSET(InputPriceData!D$15,CalculationsAndCharts!$A2149+$A$11,IF($C$7,8,0),1,1)</f>
        <v>15.04</v>
      </c>
      <c r="F2149" s="4">
        <f ca="1">OFFSET(InputPriceData!E$15,CalculationsAndCharts!$A2149+$A$11,IF($C$7,8,0),1,1)</f>
        <v>14.36</v>
      </c>
      <c r="G2149" s="4">
        <f ca="1">OFFSET(InputPriceData!F$15,CalculationsAndCharts!$A2149+$A$11,IF($C$7,8,0),1,1)</f>
        <v>14.61</v>
      </c>
      <c r="H2149" s="128"/>
      <c r="I2149" s="128"/>
      <c r="K2149" s="124"/>
      <c r="L2149" s="279"/>
      <c r="M2149" s="281"/>
      <c r="N2149" s="280"/>
      <c r="O2149" s="4"/>
      <c r="P2149" s="4"/>
      <c r="Q2149" s="3"/>
      <c r="S2149" s="309">
        <f t="shared" ca="1" si="905"/>
        <v>15.7</v>
      </c>
      <c r="T2149" s="309">
        <f t="shared" ca="1" si="906"/>
        <v>14.25</v>
      </c>
      <c r="U2149" s="310">
        <f t="shared" ca="1" si="898"/>
        <v>0.24827586206896524</v>
      </c>
      <c r="V2149" s="310" t="b">
        <f t="shared" ca="1" si="907"/>
        <v>0</v>
      </c>
      <c r="W2149" s="3" t="b">
        <f t="shared" ca="1" si="908"/>
        <v>0</v>
      </c>
      <c r="X2149" s="3" t="str">
        <f t="shared" ca="1" si="909"/>
        <v/>
      </c>
      <c r="Y2149" s="3" t="str">
        <f t="shared" ca="1" si="899"/>
        <v/>
      </c>
      <c r="Z2149" s="3" t="str">
        <f t="shared" ca="1" si="910"/>
        <v/>
      </c>
      <c r="AA2149" s="3" t="str">
        <f t="shared" ca="1" si="911"/>
        <v/>
      </c>
      <c r="AB2149" s="205">
        <f t="shared" ca="1" si="912"/>
        <v>2760</v>
      </c>
      <c r="AC2149" s="205">
        <f t="shared" ca="1" si="913"/>
        <v>40</v>
      </c>
      <c r="AD2149" s="205">
        <f t="shared" ca="1" si="900"/>
        <v>69</v>
      </c>
      <c r="AE2149" s="205">
        <f t="shared" ca="1" si="901"/>
        <v>19</v>
      </c>
      <c r="AF2149" s="205">
        <f t="shared" ca="1" si="914"/>
        <v>3.8000000000000003</v>
      </c>
      <c r="AG2149" s="205"/>
      <c r="AH2149" s="205"/>
      <c r="AI2149" s="205"/>
      <c r="AJ2149" s="205"/>
      <c r="AK2149" s="4"/>
      <c r="AL2149" s="4"/>
      <c r="AM2149" s="309">
        <f t="shared" ca="1" si="915"/>
        <v>15.7</v>
      </c>
      <c r="AN2149" s="309">
        <f t="shared" ca="1" si="916"/>
        <v>14.25</v>
      </c>
      <c r="AO2149" s="310">
        <f t="shared" ca="1" si="917"/>
        <v>0.24827586206896524</v>
      </c>
      <c r="AP2149" s="310" t="b">
        <f t="shared" ca="1" si="918"/>
        <v>0</v>
      </c>
      <c r="AQ2149" s="309">
        <f t="shared" ca="1" si="919"/>
        <v>0</v>
      </c>
      <c r="AR2149" s="205">
        <f t="shared" ca="1" si="902"/>
        <v>0</v>
      </c>
      <c r="AS2149" s="45" t="b">
        <f t="shared" ca="1" si="903"/>
        <v>0</v>
      </c>
      <c r="AT2149">
        <f t="shared" ca="1" si="904"/>
        <v>0</v>
      </c>
      <c r="AU2149" t="b">
        <f t="shared" ca="1" si="920"/>
        <v>0</v>
      </c>
      <c r="AV2149" t="b">
        <f t="shared" ca="1" si="921"/>
        <v>0</v>
      </c>
      <c r="AW2149" s="266" t="b">
        <f t="shared" ca="1" si="922"/>
        <v>0</v>
      </c>
      <c r="AX2149" s="266" t="b">
        <f t="shared" ca="1" si="923"/>
        <v>0</v>
      </c>
      <c r="AY2149" s="266" t="b">
        <f t="shared" ca="1" si="924"/>
        <v>0</v>
      </c>
    </row>
    <row r="2150" spans="1:51" x14ac:dyDescent="0.25">
      <c r="A2150">
        <v>2118</v>
      </c>
      <c r="B2150" s="163">
        <f ca="1">OFFSET(InputPriceData!B$15,CalculationsAndCharts!$A2150+$A$11,0,1,1)</f>
        <v>38940</v>
      </c>
      <c r="C2150" s="3">
        <f ca="1">OFFSET(InputPriceData!G$15,CalculationsAndCharts!$A2150+$A$11,IF($C$7,8,0),1,1)</f>
        <v>656100</v>
      </c>
      <c r="D2150" s="4">
        <f ca="1">OFFSET(InputPriceData!C$15,CalculationsAndCharts!$A2150+$A$11,IF($C$7,8,0),1,1)</f>
        <v>14.38</v>
      </c>
      <c r="E2150" s="4">
        <f ca="1">OFFSET(InputPriceData!D$15,CalculationsAndCharts!$A2150+$A$11,IF($C$7,8,0),1,1)</f>
        <v>14.45</v>
      </c>
      <c r="F2150" s="4">
        <f ca="1">OFFSET(InputPriceData!E$15,CalculationsAndCharts!$A2150+$A$11,IF($C$7,8,0),1,1)</f>
        <v>14.2</v>
      </c>
      <c r="G2150" s="4">
        <f ca="1">OFFSET(InputPriceData!F$15,CalculationsAndCharts!$A2150+$A$11,IF($C$7,8,0),1,1)</f>
        <v>14.4</v>
      </c>
      <c r="H2150" s="128"/>
      <c r="I2150" s="128"/>
      <c r="K2150" s="124"/>
      <c r="L2150" s="279"/>
      <c r="M2150" s="281"/>
      <c r="N2150" s="280"/>
      <c r="O2150" s="4"/>
      <c r="P2150" s="4"/>
      <c r="Q2150" s="3"/>
      <c r="S2150" s="309">
        <f t="shared" ca="1" si="905"/>
        <v>15.7</v>
      </c>
      <c r="T2150" s="309">
        <f t="shared" ca="1" si="906"/>
        <v>14.25</v>
      </c>
      <c r="U2150" s="310">
        <f t="shared" ca="1" si="898"/>
        <v>0.10344827586206926</v>
      </c>
      <c r="V2150" s="310" t="b">
        <f t="shared" ca="1" si="907"/>
        <v>0</v>
      </c>
      <c r="W2150" s="3" t="b">
        <f t="shared" ca="1" si="908"/>
        <v>0</v>
      </c>
      <c r="X2150" s="3" t="str">
        <f t="shared" ca="1" si="909"/>
        <v/>
      </c>
      <c r="Y2150" s="3" t="str">
        <f t="shared" ca="1" si="899"/>
        <v/>
      </c>
      <c r="Z2150" s="3" t="str">
        <f t="shared" ca="1" si="910"/>
        <v/>
      </c>
      <c r="AA2150" s="3" t="str">
        <f t="shared" ca="1" si="911"/>
        <v/>
      </c>
      <c r="AB2150" s="205">
        <f t="shared" ca="1" si="912"/>
        <v>2760</v>
      </c>
      <c r="AC2150" s="205">
        <f t="shared" ca="1" si="913"/>
        <v>40</v>
      </c>
      <c r="AD2150" s="205">
        <f t="shared" ca="1" si="900"/>
        <v>69</v>
      </c>
      <c r="AE2150" s="205">
        <f t="shared" ca="1" si="901"/>
        <v>19</v>
      </c>
      <c r="AF2150" s="205">
        <f t="shared" ca="1" si="914"/>
        <v>3.8000000000000003</v>
      </c>
      <c r="AG2150" s="205"/>
      <c r="AH2150" s="205"/>
      <c r="AI2150" s="205"/>
      <c r="AJ2150" s="205"/>
      <c r="AK2150" s="4"/>
      <c r="AL2150" s="4"/>
      <c r="AM2150" s="309">
        <f t="shared" ca="1" si="915"/>
        <v>15.7</v>
      </c>
      <c r="AN2150" s="309">
        <f t="shared" ca="1" si="916"/>
        <v>14.25</v>
      </c>
      <c r="AO2150" s="310">
        <f t="shared" ca="1" si="917"/>
        <v>0.10344827586206926</v>
      </c>
      <c r="AP2150" s="310" t="b">
        <f t="shared" ca="1" si="918"/>
        <v>0</v>
      </c>
      <c r="AQ2150" s="309">
        <f t="shared" ca="1" si="919"/>
        <v>0</v>
      </c>
      <c r="AR2150" s="205">
        <f t="shared" ca="1" si="902"/>
        <v>0</v>
      </c>
      <c r="AS2150" s="45" t="b">
        <f t="shared" ca="1" si="903"/>
        <v>0</v>
      </c>
      <c r="AT2150">
        <f t="shared" ca="1" si="904"/>
        <v>0</v>
      </c>
      <c r="AU2150" t="b">
        <f t="shared" ca="1" si="920"/>
        <v>0</v>
      </c>
      <c r="AV2150" t="b">
        <f t="shared" ca="1" si="921"/>
        <v>0</v>
      </c>
      <c r="AW2150" s="266" t="b">
        <f t="shared" ca="1" si="922"/>
        <v>0</v>
      </c>
      <c r="AX2150" s="266" t="b">
        <f t="shared" ca="1" si="923"/>
        <v>0</v>
      </c>
      <c r="AY2150" s="266" t="b">
        <f t="shared" ca="1" si="924"/>
        <v>0</v>
      </c>
    </row>
    <row r="2151" spans="1:51" x14ac:dyDescent="0.25">
      <c r="A2151">
        <v>2119</v>
      </c>
      <c r="B2151" s="163">
        <f ca="1">OFFSET(InputPriceData!B$15,CalculationsAndCharts!$A2151+$A$11,0,1,1)</f>
        <v>38939</v>
      </c>
      <c r="C2151" s="3">
        <f ca="1">OFFSET(InputPriceData!G$15,CalculationsAndCharts!$A2151+$A$11,IF($C$7,8,0),1,1)</f>
        <v>286600</v>
      </c>
      <c r="D2151" s="4">
        <f ca="1">OFFSET(InputPriceData!C$15,CalculationsAndCharts!$A2151+$A$11,IF($C$7,8,0),1,1)</f>
        <v>14.2</v>
      </c>
      <c r="E2151" s="4">
        <f ca="1">OFFSET(InputPriceData!D$15,CalculationsAndCharts!$A2151+$A$11,IF($C$7,8,0),1,1)</f>
        <v>14.48</v>
      </c>
      <c r="F2151" s="4">
        <f ca="1">OFFSET(InputPriceData!E$15,CalculationsAndCharts!$A2151+$A$11,IF($C$7,8,0),1,1)</f>
        <v>14.1</v>
      </c>
      <c r="G2151" s="4">
        <f ca="1">OFFSET(InputPriceData!F$15,CalculationsAndCharts!$A2151+$A$11,IF($C$7,8,0),1,1)</f>
        <v>14.36</v>
      </c>
      <c r="H2151" s="128"/>
      <c r="I2151" s="128"/>
      <c r="K2151" s="124"/>
      <c r="L2151" s="279"/>
      <c r="M2151" s="281"/>
      <c r="N2151" s="280"/>
      <c r="O2151" s="4"/>
      <c r="P2151" s="4"/>
      <c r="Q2151" s="3"/>
      <c r="S2151" s="309">
        <f t="shared" ca="1" si="905"/>
        <v>15.7</v>
      </c>
      <c r="T2151" s="309">
        <f t="shared" ca="1" si="906"/>
        <v>14.25</v>
      </c>
      <c r="U2151" s="310">
        <f t="shared" ca="1" si="898"/>
        <v>7.5862068965516893E-2</v>
      </c>
      <c r="V2151" s="310" t="b">
        <f t="shared" ca="1" si="907"/>
        <v>0</v>
      </c>
      <c r="W2151" s="3" t="b">
        <f t="shared" ca="1" si="908"/>
        <v>0</v>
      </c>
      <c r="X2151" s="3" t="str">
        <f t="shared" ca="1" si="909"/>
        <v/>
      </c>
      <c r="Y2151" s="3" t="str">
        <f t="shared" ca="1" si="899"/>
        <v/>
      </c>
      <c r="Z2151" s="3" t="str">
        <f t="shared" ca="1" si="910"/>
        <v/>
      </c>
      <c r="AA2151" s="3" t="str">
        <f t="shared" ca="1" si="911"/>
        <v/>
      </c>
      <c r="AB2151" s="205">
        <f t="shared" ca="1" si="912"/>
        <v>2760</v>
      </c>
      <c r="AC2151" s="205">
        <f t="shared" ca="1" si="913"/>
        <v>40</v>
      </c>
      <c r="AD2151" s="205">
        <f t="shared" ca="1" si="900"/>
        <v>69</v>
      </c>
      <c r="AE2151" s="205">
        <f t="shared" ca="1" si="901"/>
        <v>19</v>
      </c>
      <c r="AF2151" s="205">
        <f t="shared" ca="1" si="914"/>
        <v>3.8000000000000003</v>
      </c>
      <c r="AG2151" s="205"/>
      <c r="AH2151" s="205"/>
      <c r="AI2151" s="205"/>
      <c r="AJ2151" s="205"/>
      <c r="AK2151" s="4"/>
      <c r="AL2151" s="4"/>
      <c r="AM2151" s="309">
        <f t="shared" ca="1" si="915"/>
        <v>15.7</v>
      </c>
      <c r="AN2151" s="309">
        <f t="shared" ca="1" si="916"/>
        <v>14.25</v>
      </c>
      <c r="AO2151" s="310">
        <f t="shared" ca="1" si="917"/>
        <v>7.5862068965516893E-2</v>
      </c>
      <c r="AP2151" s="310" t="b">
        <f t="shared" ca="1" si="918"/>
        <v>0</v>
      </c>
      <c r="AQ2151" s="309">
        <f t="shared" ca="1" si="919"/>
        <v>0</v>
      </c>
      <c r="AR2151" s="205">
        <f t="shared" ca="1" si="902"/>
        <v>0</v>
      </c>
      <c r="AS2151" s="45" t="b">
        <f t="shared" ca="1" si="903"/>
        <v>0</v>
      </c>
      <c r="AT2151">
        <f t="shared" ca="1" si="904"/>
        <v>0</v>
      </c>
      <c r="AU2151" t="b">
        <f t="shared" ca="1" si="920"/>
        <v>0</v>
      </c>
      <c r="AV2151" t="b">
        <f t="shared" ca="1" si="921"/>
        <v>0</v>
      </c>
      <c r="AW2151" s="266" t="b">
        <f t="shared" ca="1" si="922"/>
        <v>0</v>
      </c>
      <c r="AX2151" s="266" t="b">
        <f t="shared" ca="1" si="923"/>
        <v>0</v>
      </c>
      <c r="AY2151" s="266" t="b">
        <f t="shared" ca="1" si="924"/>
        <v>1</v>
      </c>
    </row>
    <row r="2152" spans="1:51" x14ac:dyDescent="0.25">
      <c r="A2152">
        <v>2120</v>
      </c>
      <c r="B2152" s="163">
        <f ca="1">OFFSET(InputPriceData!B$15,CalculationsAndCharts!$A2152+$A$11,0,1,1)</f>
        <v>38938</v>
      </c>
      <c r="C2152" s="3">
        <f ca="1">OFFSET(InputPriceData!G$15,CalculationsAndCharts!$A2152+$A$11,IF($C$7,8,0),1,1)</f>
        <v>472400</v>
      </c>
      <c r="D2152" s="4">
        <f ca="1">OFFSET(InputPriceData!C$15,CalculationsAndCharts!$A2152+$A$11,IF($C$7,8,0),1,1)</f>
        <v>14.69</v>
      </c>
      <c r="E2152" s="4">
        <f ca="1">OFFSET(InputPriceData!D$15,CalculationsAndCharts!$A2152+$A$11,IF($C$7,8,0),1,1)</f>
        <v>14.81</v>
      </c>
      <c r="F2152" s="4">
        <f ca="1">OFFSET(InputPriceData!E$15,CalculationsAndCharts!$A2152+$A$11,IF($C$7,8,0),1,1)</f>
        <v>14.2</v>
      </c>
      <c r="G2152" s="4">
        <f ca="1">OFFSET(InputPriceData!F$15,CalculationsAndCharts!$A2152+$A$11,IF($C$7,8,0),1,1)</f>
        <v>14.25</v>
      </c>
      <c r="H2152" s="128"/>
      <c r="I2152" s="128"/>
      <c r="K2152" s="124"/>
      <c r="L2152" s="279"/>
      <c r="M2152" s="281"/>
      <c r="N2152" s="280"/>
      <c r="O2152" s="4"/>
      <c r="P2152" s="4"/>
      <c r="Q2152" s="3"/>
      <c r="S2152" s="309">
        <f t="shared" ca="1" si="905"/>
        <v>16.28</v>
      </c>
      <c r="T2152" s="309">
        <f t="shared" ca="1" si="906"/>
        <v>14.25</v>
      </c>
      <c r="U2152" s="310">
        <f t="shared" ca="1" si="898"/>
        <v>0</v>
      </c>
      <c r="V2152" s="310" t="b">
        <f t="shared" ca="1" si="907"/>
        <v>0</v>
      </c>
      <c r="W2152" s="3" t="b">
        <f t="shared" ca="1" si="908"/>
        <v>0</v>
      </c>
      <c r="X2152" s="3" t="str">
        <f t="shared" ca="1" si="909"/>
        <v/>
      </c>
      <c r="Y2152" s="3" t="str">
        <f t="shared" ca="1" si="899"/>
        <v/>
      </c>
      <c r="Z2152" s="3" t="str">
        <f t="shared" ca="1" si="910"/>
        <v/>
      </c>
      <c r="AA2152" s="3" t="str">
        <f t="shared" ca="1" si="911"/>
        <v/>
      </c>
      <c r="AB2152" s="205">
        <f t="shared" ca="1" si="912"/>
        <v>2760</v>
      </c>
      <c r="AC2152" s="205">
        <f t="shared" ca="1" si="913"/>
        <v>40</v>
      </c>
      <c r="AD2152" s="205">
        <f t="shared" ca="1" si="900"/>
        <v>69</v>
      </c>
      <c r="AE2152" s="205">
        <f t="shared" ca="1" si="901"/>
        <v>19</v>
      </c>
      <c r="AF2152" s="205">
        <f t="shared" ca="1" si="914"/>
        <v>3.8000000000000003</v>
      </c>
      <c r="AG2152" s="205"/>
      <c r="AH2152" s="205"/>
      <c r="AI2152" s="205"/>
      <c r="AJ2152" s="205"/>
      <c r="AK2152" s="4"/>
      <c r="AL2152" s="4"/>
      <c r="AM2152" s="309">
        <f t="shared" ca="1" si="915"/>
        <v>15.7</v>
      </c>
      <c r="AN2152" s="309">
        <f t="shared" ca="1" si="916"/>
        <v>14.25</v>
      </c>
      <c r="AO2152" s="310">
        <f t="shared" ca="1" si="917"/>
        <v>0</v>
      </c>
      <c r="AP2152" s="310" t="b">
        <f t="shared" ca="1" si="918"/>
        <v>0</v>
      </c>
      <c r="AQ2152" s="309">
        <f t="shared" ca="1" si="919"/>
        <v>0.44159999999999999</v>
      </c>
      <c r="AR2152" s="205">
        <f t="shared" ca="1" si="902"/>
        <v>14.2784</v>
      </c>
      <c r="AS2152" s="45" t="b">
        <f t="shared" ca="1" si="903"/>
        <v>1</v>
      </c>
      <c r="AT2152">
        <f t="shared" ca="1" si="904"/>
        <v>2</v>
      </c>
      <c r="AU2152" t="b">
        <f t="shared" ca="1" si="920"/>
        <v>0</v>
      </c>
      <c r="AV2152" t="b">
        <f t="shared" ca="1" si="921"/>
        <v>1</v>
      </c>
      <c r="AW2152" s="266" t="b">
        <f t="shared" ca="1" si="922"/>
        <v>0</v>
      </c>
      <c r="AX2152" s="266" t="b">
        <f t="shared" ca="1" si="923"/>
        <v>1</v>
      </c>
      <c r="AY2152" s="266" t="b">
        <f t="shared" ca="1" si="924"/>
        <v>0</v>
      </c>
    </row>
    <row r="2153" spans="1:51" x14ac:dyDescent="0.25">
      <c r="A2153">
        <v>2121</v>
      </c>
      <c r="B2153" s="163">
        <f ca="1">OFFSET(InputPriceData!B$15,CalculationsAndCharts!$A2153+$A$11,0,1,1)</f>
        <v>38937</v>
      </c>
      <c r="C2153" s="3">
        <f ca="1">OFFSET(InputPriceData!G$15,CalculationsAndCharts!$A2153+$A$11,IF($C$7,8,0),1,1)</f>
        <v>415600</v>
      </c>
      <c r="D2153" s="4">
        <f ca="1">OFFSET(InputPriceData!C$15,CalculationsAndCharts!$A2153+$A$11,IF($C$7,8,0),1,1)</f>
        <v>14.72</v>
      </c>
      <c r="E2153" s="4">
        <f ca="1">OFFSET(InputPriceData!D$15,CalculationsAndCharts!$A2153+$A$11,IF($C$7,8,0),1,1)</f>
        <v>14.89</v>
      </c>
      <c r="F2153" s="4">
        <f ca="1">OFFSET(InputPriceData!E$15,CalculationsAndCharts!$A2153+$A$11,IF($C$7,8,0),1,1)</f>
        <v>14.42</v>
      </c>
      <c r="G2153" s="4">
        <f ca="1">OFFSET(InputPriceData!F$15,CalculationsAndCharts!$A2153+$A$11,IF($C$7,8,0),1,1)</f>
        <v>14.51</v>
      </c>
      <c r="H2153" s="128"/>
      <c r="I2153" s="128"/>
      <c r="K2153" s="124"/>
      <c r="L2153" s="279"/>
      <c r="M2153" s="281"/>
      <c r="N2153" s="280"/>
      <c r="O2153" s="4"/>
      <c r="P2153" s="4"/>
      <c r="Q2153" s="3"/>
      <c r="S2153" s="309">
        <f t="shared" ca="1" si="905"/>
        <v>16.399999999999999</v>
      </c>
      <c r="T2153" s="309">
        <f t="shared" ca="1" si="906"/>
        <v>14.51</v>
      </c>
      <c r="U2153" s="310">
        <f t="shared" ca="1" si="898"/>
        <v>0</v>
      </c>
      <c r="V2153" s="310" t="b">
        <f t="shared" ca="1" si="907"/>
        <v>0</v>
      </c>
      <c r="W2153" s="3" t="b">
        <f t="shared" ca="1" si="908"/>
        <v>0</v>
      </c>
      <c r="X2153" s="3" t="str">
        <f t="shared" ca="1" si="909"/>
        <v/>
      </c>
      <c r="Y2153" s="3" t="str">
        <f t="shared" ca="1" si="899"/>
        <v/>
      </c>
      <c r="Z2153" s="3" t="str">
        <f t="shared" ca="1" si="910"/>
        <v/>
      </c>
      <c r="AA2153" s="3" t="str">
        <f t="shared" ca="1" si="911"/>
        <v/>
      </c>
      <c r="AB2153" s="205">
        <f t="shared" ca="1" si="912"/>
        <v>2760</v>
      </c>
      <c r="AC2153" s="205">
        <f t="shared" ca="1" si="913"/>
        <v>40</v>
      </c>
      <c r="AD2153" s="205">
        <f t="shared" ca="1" si="900"/>
        <v>69</v>
      </c>
      <c r="AE2153" s="205">
        <f t="shared" ca="1" si="901"/>
        <v>19</v>
      </c>
      <c r="AF2153" s="205">
        <f t="shared" ca="1" si="914"/>
        <v>3.8000000000000003</v>
      </c>
      <c r="AG2153" s="205"/>
      <c r="AH2153" s="205"/>
      <c r="AI2153" s="205"/>
      <c r="AJ2153" s="205"/>
      <c r="AK2153" s="4"/>
      <c r="AL2153" s="4"/>
      <c r="AM2153" s="309">
        <f t="shared" ca="1" si="915"/>
        <v>15.7</v>
      </c>
      <c r="AN2153" s="309">
        <f t="shared" ca="1" si="916"/>
        <v>14.51</v>
      </c>
      <c r="AO2153" s="310">
        <f t="shared" ca="1" si="917"/>
        <v>0</v>
      </c>
      <c r="AP2153" s="310" t="b">
        <f t="shared" ca="1" si="918"/>
        <v>0</v>
      </c>
      <c r="AQ2153" s="309">
        <f t="shared" ca="1" si="919"/>
        <v>0.44159999999999999</v>
      </c>
      <c r="AR2153" s="205">
        <f t="shared" ca="1" si="902"/>
        <v>14.2784</v>
      </c>
      <c r="AS2153" s="45" t="b">
        <f t="shared" ca="1" si="903"/>
        <v>0</v>
      </c>
      <c r="AT2153">
        <f t="shared" ca="1" si="904"/>
        <v>1</v>
      </c>
      <c r="AU2153" t="b">
        <f t="shared" ca="1" si="920"/>
        <v>0</v>
      </c>
      <c r="AV2153" t="b">
        <f t="shared" ca="1" si="921"/>
        <v>0</v>
      </c>
      <c r="AW2153" s="266" t="b">
        <f t="shared" ca="1" si="922"/>
        <v>1</v>
      </c>
      <c r="AX2153" s="266" t="b">
        <f t="shared" ca="1" si="923"/>
        <v>1</v>
      </c>
      <c r="AY2153" s="266" t="b">
        <f t="shared" ca="1" si="924"/>
        <v>0</v>
      </c>
    </row>
    <row r="2154" spans="1:51" x14ac:dyDescent="0.25">
      <c r="A2154">
        <v>2122</v>
      </c>
      <c r="B2154" s="163">
        <f ca="1">OFFSET(InputPriceData!B$15,CalculationsAndCharts!$A2154+$A$11,0,1,1)</f>
        <v>38936</v>
      </c>
      <c r="C2154" s="3">
        <f ca="1">OFFSET(InputPriceData!G$15,CalculationsAndCharts!$A2154+$A$11,IF($C$7,8,0),1,1)</f>
        <v>633200</v>
      </c>
      <c r="D2154" s="4">
        <f ca="1">OFFSET(InputPriceData!C$15,CalculationsAndCharts!$A2154+$A$11,IF($C$7,8,0),1,1)</f>
        <v>15.16</v>
      </c>
      <c r="E2154" s="4">
        <f ca="1">OFFSET(InputPriceData!D$15,CalculationsAndCharts!$A2154+$A$11,IF($C$7,8,0),1,1)</f>
        <v>15.27</v>
      </c>
      <c r="F2154" s="4">
        <f ca="1">OFFSET(InputPriceData!E$15,CalculationsAndCharts!$A2154+$A$11,IF($C$7,8,0),1,1)</f>
        <v>14.5</v>
      </c>
      <c r="G2154" s="4">
        <f ca="1">OFFSET(InputPriceData!F$15,CalculationsAndCharts!$A2154+$A$11,IF($C$7,8,0),1,1)</f>
        <v>14.7</v>
      </c>
      <c r="H2154" s="128"/>
      <c r="I2154" s="128"/>
      <c r="K2154" s="124"/>
      <c r="L2154" s="279"/>
      <c r="M2154" s="281"/>
      <c r="N2154" s="280"/>
      <c r="O2154" s="4"/>
      <c r="P2154" s="4"/>
      <c r="Q2154" s="3"/>
      <c r="S2154" s="309">
        <f t="shared" ca="1" si="905"/>
        <v>16.71</v>
      </c>
      <c r="T2154" s="309">
        <f t="shared" ca="1" si="906"/>
        <v>14.7</v>
      </c>
      <c r="U2154" s="310">
        <f t="shared" ca="1" si="898"/>
        <v>0</v>
      </c>
      <c r="V2154" s="310" t="b">
        <f t="shared" ca="1" si="907"/>
        <v>1</v>
      </c>
      <c r="W2154" s="3" t="b">
        <f t="shared" ca="1" si="908"/>
        <v>1</v>
      </c>
      <c r="X2154" s="3">
        <f t="shared" ca="1" si="909"/>
        <v>16.71</v>
      </c>
      <c r="Y2154" s="3">
        <f t="shared" ca="1" si="899"/>
        <v>-12.028725314183134</v>
      </c>
      <c r="Z2154" s="3">
        <f t="shared" ca="1" si="910"/>
        <v>10</v>
      </c>
      <c r="AA2154" s="3">
        <f t="shared" ca="1" si="911"/>
        <v>100</v>
      </c>
      <c r="AB2154" s="205">
        <f t="shared" ca="1" si="912"/>
        <v>2760</v>
      </c>
      <c r="AC2154" s="205">
        <f t="shared" ca="1" si="913"/>
        <v>40</v>
      </c>
      <c r="AD2154" s="205">
        <f t="shared" ca="1" si="900"/>
        <v>69</v>
      </c>
      <c r="AE2154" s="205">
        <f t="shared" ca="1" si="901"/>
        <v>19</v>
      </c>
      <c r="AF2154" s="205">
        <f t="shared" ca="1" si="914"/>
        <v>3.8000000000000003</v>
      </c>
      <c r="AG2154" s="205"/>
      <c r="AH2154" s="205"/>
      <c r="AI2154" s="205"/>
      <c r="AJ2154" s="205"/>
      <c r="AK2154" s="4"/>
      <c r="AL2154" s="4"/>
      <c r="AM2154" s="309">
        <f t="shared" ca="1" si="915"/>
        <v>16.28</v>
      </c>
      <c r="AN2154" s="309">
        <f t="shared" ca="1" si="916"/>
        <v>14.7</v>
      </c>
      <c r="AO2154" s="310">
        <f t="shared" ca="1" si="917"/>
        <v>0</v>
      </c>
      <c r="AP2154" s="310" t="b">
        <f t="shared" ca="1" si="918"/>
        <v>1</v>
      </c>
      <c r="AQ2154" s="309">
        <f t="shared" ca="1" si="919"/>
        <v>0</v>
      </c>
      <c r="AR2154" s="205">
        <f t="shared" ca="1" si="902"/>
        <v>0</v>
      </c>
      <c r="AS2154" s="45" t="b">
        <f t="shared" ca="1" si="903"/>
        <v>0</v>
      </c>
      <c r="AT2154">
        <f t="shared" ca="1" si="904"/>
        <v>0</v>
      </c>
      <c r="AU2154" t="b">
        <f t="shared" ca="1" si="920"/>
        <v>0</v>
      </c>
      <c r="AV2154" t="b">
        <f t="shared" ca="1" si="921"/>
        <v>0</v>
      </c>
      <c r="AW2154" s="266" t="b">
        <f t="shared" ca="1" si="922"/>
        <v>0</v>
      </c>
      <c r="AX2154" s="266" t="b">
        <f t="shared" ca="1" si="923"/>
        <v>0</v>
      </c>
      <c r="AY2154" s="266" t="b">
        <f t="shared" ca="1" si="924"/>
        <v>0</v>
      </c>
    </row>
    <row r="2155" spans="1:51" x14ac:dyDescent="0.25">
      <c r="A2155">
        <v>2123</v>
      </c>
      <c r="B2155" s="163">
        <f ca="1">OFFSET(InputPriceData!B$15,CalculationsAndCharts!$A2155+$A$11,0,1,1)</f>
        <v>38933</v>
      </c>
      <c r="C2155" s="3">
        <f ca="1">OFFSET(InputPriceData!G$15,CalculationsAndCharts!$A2155+$A$11,IF($C$7,8,0),1,1)</f>
        <v>471000</v>
      </c>
      <c r="D2155" s="4">
        <f ca="1">OFFSET(InputPriceData!C$15,CalculationsAndCharts!$A2155+$A$11,IF($C$7,8,0),1,1)</f>
        <v>15.55</v>
      </c>
      <c r="E2155" s="4">
        <f ca="1">OFFSET(InputPriceData!D$15,CalculationsAndCharts!$A2155+$A$11,IF($C$7,8,0),1,1)</f>
        <v>15.95</v>
      </c>
      <c r="F2155" s="4">
        <f ca="1">OFFSET(InputPriceData!E$15,CalculationsAndCharts!$A2155+$A$11,IF($C$7,8,0),1,1)</f>
        <v>14.96</v>
      </c>
      <c r="G2155" s="4">
        <f ca="1">OFFSET(InputPriceData!F$15,CalculationsAndCharts!$A2155+$A$11,IF($C$7,8,0),1,1)</f>
        <v>15.26</v>
      </c>
      <c r="H2155" s="128"/>
      <c r="I2155" s="128"/>
      <c r="K2155" s="124"/>
      <c r="L2155" s="279"/>
      <c r="M2155" s="281"/>
      <c r="N2155" s="280"/>
      <c r="O2155" s="4"/>
      <c r="P2155" s="4"/>
      <c r="Q2155" s="3"/>
      <c r="S2155" s="309">
        <f t="shared" ca="1" si="905"/>
        <v>17.66</v>
      </c>
      <c r="T2155" s="309">
        <f t="shared" ca="1" si="906"/>
        <v>14.89</v>
      </c>
      <c r="U2155" s="310">
        <f t="shared" ca="1" si="898"/>
        <v>0.13357400722021634</v>
      </c>
      <c r="V2155" s="310" t="b">
        <f t="shared" ca="1" si="907"/>
        <v>0</v>
      </c>
      <c r="W2155" s="3" t="b">
        <f t="shared" ca="1" si="908"/>
        <v>0</v>
      </c>
      <c r="X2155" s="3" t="str">
        <f t="shared" ca="1" si="909"/>
        <v/>
      </c>
      <c r="Y2155" s="3" t="str">
        <f t="shared" ca="1" si="899"/>
        <v/>
      </c>
      <c r="Z2155" s="3" t="str">
        <f t="shared" ca="1" si="910"/>
        <v/>
      </c>
      <c r="AA2155" s="3" t="str">
        <f t="shared" ca="1" si="911"/>
        <v/>
      </c>
      <c r="AB2155" s="205">
        <f t="shared" ca="1" si="912"/>
        <v>2660</v>
      </c>
      <c r="AC2155" s="205">
        <f t="shared" ca="1" si="913"/>
        <v>39</v>
      </c>
      <c r="AD2155" s="205">
        <f t="shared" ca="1" si="900"/>
        <v>68.205128205128204</v>
      </c>
      <c r="AE2155" s="205">
        <f t="shared" ca="1" si="901"/>
        <v>18.205128205128204</v>
      </c>
      <c r="AF2155" s="205">
        <f t="shared" ca="1" si="914"/>
        <v>3.641025641025641</v>
      </c>
      <c r="AG2155" s="205"/>
      <c r="AH2155" s="205"/>
      <c r="AI2155" s="205"/>
      <c r="AJ2155" s="205"/>
      <c r="AK2155" s="4"/>
      <c r="AL2155" s="4"/>
      <c r="AM2155" s="309">
        <f t="shared" ca="1" si="915"/>
        <v>16.399999999999999</v>
      </c>
      <c r="AN2155" s="309">
        <f t="shared" ca="1" si="916"/>
        <v>14.89</v>
      </c>
      <c r="AO2155" s="310">
        <f t="shared" ca="1" si="917"/>
        <v>0.24503311258278127</v>
      </c>
      <c r="AP2155" s="310" t="b">
        <f t="shared" ca="1" si="918"/>
        <v>0</v>
      </c>
      <c r="AQ2155" s="309">
        <f t="shared" ca="1" si="919"/>
        <v>0</v>
      </c>
      <c r="AR2155" s="205">
        <f t="shared" ca="1" si="902"/>
        <v>0</v>
      </c>
      <c r="AS2155" s="45" t="b">
        <f t="shared" ca="1" si="903"/>
        <v>0</v>
      </c>
      <c r="AT2155">
        <f t="shared" ca="1" si="904"/>
        <v>0</v>
      </c>
      <c r="AU2155" t="b">
        <f t="shared" ca="1" si="920"/>
        <v>0</v>
      </c>
      <c r="AV2155" t="b">
        <f t="shared" ca="1" si="921"/>
        <v>0</v>
      </c>
      <c r="AW2155" s="266" t="b">
        <f t="shared" ca="1" si="922"/>
        <v>0</v>
      </c>
      <c r="AX2155" s="266" t="b">
        <f t="shared" ca="1" si="923"/>
        <v>0</v>
      </c>
      <c r="AY2155" s="266" t="b">
        <f t="shared" ca="1" si="924"/>
        <v>0</v>
      </c>
    </row>
    <row r="2156" spans="1:51" x14ac:dyDescent="0.25">
      <c r="A2156">
        <v>2124</v>
      </c>
      <c r="B2156" s="163">
        <f ca="1">OFFSET(InputPriceData!B$15,CalculationsAndCharts!$A2156+$A$11,0,1,1)</f>
        <v>38932</v>
      </c>
      <c r="C2156" s="3">
        <f ca="1">OFFSET(InputPriceData!G$15,CalculationsAndCharts!$A2156+$A$11,IF($C$7,8,0),1,1)</f>
        <v>508500</v>
      </c>
      <c r="D2156" s="4">
        <f ca="1">OFFSET(InputPriceData!C$15,CalculationsAndCharts!$A2156+$A$11,IF($C$7,8,0),1,1)</f>
        <v>14.79</v>
      </c>
      <c r="E2156" s="4">
        <f ca="1">OFFSET(InputPriceData!D$15,CalculationsAndCharts!$A2156+$A$11,IF($C$7,8,0),1,1)</f>
        <v>15.74</v>
      </c>
      <c r="F2156" s="4">
        <f ca="1">OFFSET(InputPriceData!E$15,CalculationsAndCharts!$A2156+$A$11,IF($C$7,8,0),1,1)</f>
        <v>14.71</v>
      </c>
      <c r="G2156" s="4">
        <f ca="1">OFFSET(InputPriceData!F$15,CalculationsAndCharts!$A2156+$A$11,IF($C$7,8,0),1,1)</f>
        <v>15.48</v>
      </c>
      <c r="H2156" s="128"/>
      <c r="I2156" s="128"/>
      <c r="K2156" s="124"/>
      <c r="L2156" s="279"/>
      <c r="M2156" s="281"/>
      <c r="N2156" s="280"/>
      <c r="O2156" s="4"/>
      <c r="P2156" s="4"/>
      <c r="Q2156" s="3"/>
      <c r="S2156" s="309">
        <f t="shared" ca="1" si="905"/>
        <v>17.86</v>
      </c>
      <c r="T2156" s="309">
        <f t="shared" ca="1" si="906"/>
        <v>14.89</v>
      </c>
      <c r="U2156" s="310">
        <f t="shared" ca="1" si="898"/>
        <v>0.19865319865319869</v>
      </c>
      <c r="V2156" s="310" t="b">
        <f t="shared" ca="1" si="907"/>
        <v>0</v>
      </c>
      <c r="W2156" s="3" t="b">
        <f t="shared" ca="1" si="908"/>
        <v>0</v>
      </c>
      <c r="X2156" s="3" t="str">
        <f t="shared" ca="1" si="909"/>
        <v/>
      </c>
      <c r="Y2156" s="3" t="str">
        <f t="shared" ca="1" si="899"/>
        <v/>
      </c>
      <c r="Z2156" s="3" t="str">
        <f t="shared" ca="1" si="910"/>
        <v/>
      </c>
      <c r="AA2156" s="3" t="str">
        <f t="shared" ca="1" si="911"/>
        <v/>
      </c>
      <c r="AB2156" s="205">
        <f t="shared" ca="1" si="912"/>
        <v>2660</v>
      </c>
      <c r="AC2156" s="205">
        <f t="shared" ca="1" si="913"/>
        <v>39</v>
      </c>
      <c r="AD2156" s="205">
        <f t="shared" ca="1" si="900"/>
        <v>68.205128205128204</v>
      </c>
      <c r="AE2156" s="205">
        <f t="shared" ca="1" si="901"/>
        <v>18.205128205128204</v>
      </c>
      <c r="AF2156" s="205">
        <f t="shared" ca="1" si="914"/>
        <v>3.641025641025641</v>
      </c>
      <c r="AG2156" s="205"/>
      <c r="AH2156" s="205"/>
      <c r="AI2156" s="205"/>
      <c r="AJ2156" s="205"/>
      <c r="AK2156" s="4"/>
      <c r="AL2156" s="4"/>
      <c r="AM2156" s="309">
        <f t="shared" ca="1" si="915"/>
        <v>16.71</v>
      </c>
      <c r="AN2156" s="309">
        <f t="shared" ca="1" si="916"/>
        <v>14.89</v>
      </c>
      <c r="AO2156" s="310">
        <f t="shared" ca="1" si="917"/>
        <v>0.32417582417582402</v>
      </c>
      <c r="AP2156" s="310" t="b">
        <f t="shared" ca="1" si="918"/>
        <v>0</v>
      </c>
      <c r="AQ2156" s="309">
        <f t="shared" ca="1" si="919"/>
        <v>0</v>
      </c>
      <c r="AR2156" s="205">
        <f t="shared" ca="1" si="902"/>
        <v>0</v>
      </c>
      <c r="AS2156" s="45" t="b">
        <f t="shared" ca="1" si="903"/>
        <v>0</v>
      </c>
      <c r="AT2156">
        <f t="shared" ca="1" si="904"/>
        <v>0</v>
      </c>
      <c r="AU2156" t="b">
        <f t="shared" ca="1" si="920"/>
        <v>0</v>
      </c>
      <c r="AV2156" t="b">
        <f t="shared" ca="1" si="921"/>
        <v>0</v>
      </c>
      <c r="AW2156" s="266" t="b">
        <f t="shared" ca="1" si="922"/>
        <v>0</v>
      </c>
      <c r="AX2156" s="266" t="b">
        <f t="shared" ca="1" si="923"/>
        <v>0</v>
      </c>
      <c r="AY2156" s="266" t="b">
        <f t="shared" ca="1" si="924"/>
        <v>0</v>
      </c>
    </row>
    <row r="2157" spans="1:51" x14ac:dyDescent="0.25">
      <c r="A2157">
        <v>2125</v>
      </c>
      <c r="B2157" s="163">
        <f ca="1">OFFSET(InputPriceData!B$15,CalculationsAndCharts!$A2157+$A$11,0,1,1)</f>
        <v>38931</v>
      </c>
      <c r="C2157" s="3">
        <f ca="1">OFFSET(InputPriceData!G$15,CalculationsAndCharts!$A2157+$A$11,IF($C$7,8,0),1,1)</f>
        <v>389400</v>
      </c>
      <c r="D2157" s="4">
        <f ca="1">OFFSET(InputPriceData!C$15,CalculationsAndCharts!$A2157+$A$11,IF($C$7,8,0),1,1)</f>
        <v>15.21</v>
      </c>
      <c r="E2157" s="4">
        <f ca="1">OFFSET(InputPriceData!D$15,CalculationsAndCharts!$A2157+$A$11,IF($C$7,8,0),1,1)</f>
        <v>15.35</v>
      </c>
      <c r="F2157" s="4">
        <f ca="1">OFFSET(InputPriceData!E$15,CalculationsAndCharts!$A2157+$A$11,IF($C$7,8,0),1,1)</f>
        <v>14.86</v>
      </c>
      <c r="G2157" s="4">
        <f ca="1">OFFSET(InputPriceData!F$15,CalculationsAndCharts!$A2157+$A$11,IF($C$7,8,0),1,1)</f>
        <v>14.95</v>
      </c>
      <c r="H2157" s="128"/>
      <c r="I2157" s="128"/>
      <c r="K2157" s="124"/>
      <c r="L2157" s="279"/>
      <c r="M2157" s="281"/>
      <c r="N2157" s="280"/>
      <c r="O2157" s="4"/>
      <c r="P2157" s="4"/>
      <c r="Q2157" s="3"/>
      <c r="S2157" s="309">
        <f t="shared" ca="1" si="905"/>
        <v>17.86</v>
      </c>
      <c r="T2157" s="309">
        <f t="shared" ca="1" si="906"/>
        <v>14.89</v>
      </c>
      <c r="U2157" s="310">
        <f t="shared" ca="1" si="898"/>
        <v>2.020202020201978E-2</v>
      </c>
      <c r="V2157" s="310" t="b">
        <f t="shared" ca="1" si="907"/>
        <v>0</v>
      </c>
      <c r="W2157" s="3" t="b">
        <f t="shared" ca="1" si="908"/>
        <v>0</v>
      </c>
      <c r="X2157" s="3" t="str">
        <f t="shared" ca="1" si="909"/>
        <v/>
      </c>
      <c r="Y2157" s="3" t="str">
        <f t="shared" ca="1" si="899"/>
        <v/>
      </c>
      <c r="Z2157" s="3" t="str">
        <f t="shared" ca="1" si="910"/>
        <v/>
      </c>
      <c r="AA2157" s="3" t="str">
        <f t="shared" ca="1" si="911"/>
        <v/>
      </c>
      <c r="AB2157" s="205">
        <f t="shared" ca="1" si="912"/>
        <v>2660</v>
      </c>
      <c r="AC2157" s="205">
        <f t="shared" ca="1" si="913"/>
        <v>39</v>
      </c>
      <c r="AD2157" s="205">
        <f t="shared" ca="1" si="900"/>
        <v>68.205128205128204</v>
      </c>
      <c r="AE2157" s="205">
        <f t="shared" ca="1" si="901"/>
        <v>18.205128205128204</v>
      </c>
      <c r="AF2157" s="205">
        <f t="shared" ca="1" si="914"/>
        <v>3.641025641025641</v>
      </c>
      <c r="AG2157" s="205"/>
      <c r="AH2157" s="205"/>
      <c r="AI2157" s="205"/>
      <c r="AJ2157" s="205"/>
      <c r="AK2157" s="4"/>
      <c r="AL2157" s="4"/>
      <c r="AM2157" s="309">
        <f t="shared" ca="1" si="915"/>
        <v>17.66</v>
      </c>
      <c r="AN2157" s="309">
        <f t="shared" ca="1" si="916"/>
        <v>14.89</v>
      </c>
      <c r="AO2157" s="310">
        <f t="shared" ca="1" si="917"/>
        <v>2.1660649819494126E-2</v>
      </c>
      <c r="AP2157" s="310" t="b">
        <f t="shared" ca="1" si="918"/>
        <v>0</v>
      </c>
      <c r="AQ2157" s="309">
        <f t="shared" ca="1" si="919"/>
        <v>0</v>
      </c>
      <c r="AR2157" s="205">
        <f t="shared" ca="1" si="902"/>
        <v>0</v>
      </c>
      <c r="AS2157" s="45" t="b">
        <f t="shared" ca="1" si="903"/>
        <v>0</v>
      </c>
      <c r="AT2157">
        <f t="shared" ca="1" si="904"/>
        <v>0</v>
      </c>
      <c r="AU2157" t="b">
        <f t="shared" ca="1" si="920"/>
        <v>0</v>
      </c>
      <c r="AV2157" t="b">
        <f t="shared" ca="1" si="921"/>
        <v>0</v>
      </c>
      <c r="AW2157" s="266" t="b">
        <f t="shared" ca="1" si="922"/>
        <v>0</v>
      </c>
      <c r="AX2157" s="266" t="b">
        <f t="shared" ca="1" si="923"/>
        <v>0</v>
      </c>
      <c r="AY2157" s="266" t="b">
        <f t="shared" ca="1" si="924"/>
        <v>1</v>
      </c>
    </row>
    <row r="2158" spans="1:51" x14ac:dyDescent="0.25">
      <c r="A2158">
        <v>2126</v>
      </c>
      <c r="B2158" s="163">
        <f ca="1">OFFSET(InputPriceData!B$15,CalculationsAndCharts!$A2158+$A$11,0,1,1)</f>
        <v>38930</v>
      </c>
      <c r="C2158" s="3">
        <f ca="1">OFFSET(InputPriceData!G$15,CalculationsAndCharts!$A2158+$A$11,IF($C$7,8,0),1,1)</f>
        <v>506100</v>
      </c>
      <c r="D2158" s="4">
        <f ca="1">OFFSET(InputPriceData!C$15,CalculationsAndCharts!$A2158+$A$11,IF($C$7,8,0),1,1)</f>
        <v>14.88</v>
      </c>
      <c r="E2158" s="4">
        <f ca="1">OFFSET(InputPriceData!D$15,CalculationsAndCharts!$A2158+$A$11,IF($C$7,8,0),1,1)</f>
        <v>15.18</v>
      </c>
      <c r="F2158" s="4">
        <f ca="1">OFFSET(InputPriceData!E$15,CalculationsAndCharts!$A2158+$A$11,IF($C$7,8,0),1,1)</f>
        <v>14.67</v>
      </c>
      <c r="G2158" s="4">
        <f ca="1">OFFSET(InputPriceData!F$15,CalculationsAndCharts!$A2158+$A$11,IF($C$7,8,0),1,1)</f>
        <v>15.09</v>
      </c>
      <c r="H2158" s="128"/>
      <c r="I2158" s="128"/>
      <c r="K2158" s="124"/>
      <c r="L2158" s="279"/>
      <c r="M2158" s="281"/>
      <c r="N2158" s="280"/>
      <c r="O2158" s="4"/>
      <c r="P2158" s="4"/>
      <c r="Q2158" s="3"/>
      <c r="S2158" s="309">
        <f t="shared" ca="1" si="905"/>
        <v>17.86</v>
      </c>
      <c r="T2158" s="309">
        <f t="shared" ca="1" si="906"/>
        <v>14.89</v>
      </c>
      <c r="U2158" s="310">
        <f t="shared" ca="1" si="898"/>
        <v>6.7340067340067131E-2</v>
      </c>
      <c r="V2158" s="310" t="b">
        <f t="shared" ca="1" si="907"/>
        <v>0</v>
      </c>
      <c r="W2158" s="3" t="b">
        <f t="shared" ca="1" si="908"/>
        <v>0</v>
      </c>
      <c r="X2158" s="3" t="str">
        <f t="shared" ca="1" si="909"/>
        <v/>
      </c>
      <c r="Y2158" s="3" t="str">
        <f t="shared" ca="1" si="899"/>
        <v/>
      </c>
      <c r="Z2158" s="3" t="str">
        <f t="shared" ca="1" si="910"/>
        <v/>
      </c>
      <c r="AA2158" s="3" t="str">
        <f t="shared" ca="1" si="911"/>
        <v/>
      </c>
      <c r="AB2158" s="205">
        <f t="shared" ca="1" si="912"/>
        <v>2660</v>
      </c>
      <c r="AC2158" s="205">
        <f t="shared" ca="1" si="913"/>
        <v>39</v>
      </c>
      <c r="AD2158" s="205">
        <f t="shared" ca="1" si="900"/>
        <v>68.205128205128204</v>
      </c>
      <c r="AE2158" s="205">
        <f t="shared" ca="1" si="901"/>
        <v>18.205128205128204</v>
      </c>
      <c r="AF2158" s="205">
        <f t="shared" ca="1" si="914"/>
        <v>3.641025641025641</v>
      </c>
      <c r="AG2158" s="205"/>
      <c r="AH2158" s="205"/>
      <c r="AI2158" s="205"/>
      <c r="AJ2158" s="205"/>
      <c r="AK2158" s="4"/>
      <c r="AL2158" s="4"/>
      <c r="AM2158" s="309">
        <f t="shared" ca="1" si="915"/>
        <v>17.86</v>
      </c>
      <c r="AN2158" s="309">
        <f t="shared" ca="1" si="916"/>
        <v>14.89</v>
      </c>
      <c r="AO2158" s="310">
        <f t="shared" ca="1" si="917"/>
        <v>6.7340067340067131E-2</v>
      </c>
      <c r="AP2158" s="310" t="b">
        <f t="shared" ca="1" si="918"/>
        <v>0</v>
      </c>
      <c r="AQ2158" s="309">
        <f t="shared" ca="1" si="919"/>
        <v>0.45599999999999996</v>
      </c>
      <c r="AR2158" s="205">
        <f t="shared" ca="1" si="902"/>
        <v>14.744</v>
      </c>
      <c r="AS2158" s="45" t="b">
        <f t="shared" ca="1" si="903"/>
        <v>1</v>
      </c>
      <c r="AT2158">
        <f t="shared" ca="1" si="904"/>
        <v>4</v>
      </c>
      <c r="AU2158" t="b">
        <f t="shared" ca="1" si="920"/>
        <v>0</v>
      </c>
      <c r="AV2158" t="b">
        <f t="shared" ca="1" si="921"/>
        <v>1</v>
      </c>
      <c r="AW2158" s="266" t="b">
        <f t="shared" ca="1" si="922"/>
        <v>0</v>
      </c>
      <c r="AX2158" s="266" t="b">
        <f t="shared" ca="1" si="923"/>
        <v>1</v>
      </c>
      <c r="AY2158" s="266" t="b">
        <f t="shared" ca="1" si="924"/>
        <v>0</v>
      </c>
    </row>
    <row r="2159" spans="1:51" x14ac:dyDescent="0.25">
      <c r="A2159">
        <v>2127</v>
      </c>
      <c r="B2159" s="163">
        <f ca="1">OFFSET(InputPriceData!B$15,CalculationsAndCharts!$A2159+$A$11,0,1,1)</f>
        <v>38929</v>
      </c>
      <c r="C2159" s="3">
        <f ca="1">OFFSET(InputPriceData!G$15,CalculationsAndCharts!$A2159+$A$11,IF($C$7,8,0),1,1)</f>
        <v>343300</v>
      </c>
      <c r="D2159" s="4">
        <f ca="1">OFFSET(InputPriceData!C$15,CalculationsAndCharts!$A2159+$A$11,IF($C$7,8,0),1,1)</f>
        <v>15.25</v>
      </c>
      <c r="E2159" s="4">
        <f ca="1">OFFSET(InputPriceData!D$15,CalculationsAndCharts!$A2159+$A$11,IF($C$7,8,0),1,1)</f>
        <v>15.41</v>
      </c>
      <c r="F2159" s="4">
        <f ca="1">OFFSET(InputPriceData!E$15,CalculationsAndCharts!$A2159+$A$11,IF($C$7,8,0),1,1)</f>
        <v>15</v>
      </c>
      <c r="G2159" s="4">
        <f ca="1">OFFSET(InputPriceData!F$15,CalculationsAndCharts!$A2159+$A$11,IF($C$7,8,0),1,1)</f>
        <v>15.05</v>
      </c>
      <c r="H2159" s="128"/>
      <c r="I2159" s="128"/>
      <c r="K2159" s="124"/>
      <c r="L2159" s="279"/>
      <c r="M2159" s="281"/>
      <c r="N2159" s="280"/>
      <c r="O2159" s="4"/>
      <c r="P2159" s="4"/>
      <c r="Q2159" s="3"/>
      <c r="S2159" s="309">
        <f t="shared" ca="1" si="905"/>
        <v>18.100000000000001</v>
      </c>
      <c r="T2159" s="309">
        <f t="shared" ca="1" si="906"/>
        <v>14.89</v>
      </c>
      <c r="U2159" s="310">
        <f t="shared" ca="1" si="898"/>
        <v>4.9844236760124644E-2</v>
      </c>
      <c r="V2159" s="310" t="b">
        <f t="shared" ca="1" si="907"/>
        <v>1</v>
      </c>
      <c r="W2159" s="3" t="b">
        <f t="shared" ca="1" si="908"/>
        <v>0</v>
      </c>
      <c r="X2159" s="3" t="str">
        <f t="shared" ca="1" si="909"/>
        <v/>
      </c>
      <c r="Y2159" s="3" t="str">
        <f t="shared" ca="1" si="899"/>
        <v/>
      </c>
      <c r="Z2159" s="3" t="str">
        <f t="shared" ca="1" si="910"/>
        <v/>
      </c>
      <c r="AA2159" s="3" t="str">
        <f t="shared" ca="1" si="911"/>
        <v/>
      </c>
      <c r="AB2159" s="205">
        <f t="shared" ca="1" si="912"/>
        <v>2660</v>
      </c>
      <c r="AC2159" s="205">
        <f t="shared" ca="1" si="913"/>
        <v>39</v>
      </c>
      <c r="AD2159" s="205">
        <f t="shared" ca="1" si="900"/>
        <v>68.205128205128204</v>
      </c>
      <c r="AE2159" s="205">
        <f t="shared" ca="1" si="901"/>
        <v>18.205128205128204</v>
      </c>
      <c r="AF2159" s="205">
        <f t="shared" ca="1" si="914"/>
        <v>3.641025641025641</v>
      </c>
      <c r="AG2159" s="205"/>
      <c r="AH2159" s="205"/>
      <c r="AI2159" s="205"/>
      <c r="AJ2159" s="205"/>
      <c r="AK2159" s="4"/>
      <c r="AL2159" s="4"/>
      <c r="AM2159" s="309">
        <f t="shared" ca="1" si="915"/>
        <v>17.86</v>
      </c>
      <c r="AN2159" s="309">
        <f t="shared" ca="1" si="916"/>
        <v>14.89</v>
      </c>
      <c r="AO2159" s="310">
        <f t="shared" ca="1" si="917"/>
        <v>5.3872053872053939E-2</v>
      </c>
      <c r="AP2159" s="310" t="b">
        <f t="shared" ca="1" si="918"/>
        <v>1</v>
      </c>
      <c r="AQ2159" s="309">
        <f t="shared" ca="1" si="919"/>
        <v>0.45599999999999996</v>
      </c>
      <c r="AR2159" s="205">
        <f t="shared" ca="1" si="902"/>
        <v>14.744</v>
      </c>
      <c r="AS2159" s="45" t="b">
        <f t="shared" ca="1" si="903"/>
        <v>0</v>
      </c>
      <c r="AT2159">
        <f t="shared" ca="1" si="904"/>
        <v>3</v>
      </c>
      <c r="AU2159" t="b">
        <f t="shared" ca="1" si="920"/>
        <v>0</v>
      </c>
      <c r="AV2159" t="b">
        <f t="shared" ca="1" si="921"/>
        <v>0</v>
      </c>
      <c r="AW2159" s="266" t="b">
        <f t="shared" ca="1" si="922"/>
        <v>0</v>
      </c>
      <c r="AX2159" s="266" t="b">
        <f t="shared" ca="1" si="923"/>
        <v>1</v>
      </c>
      <c r="AY2159" s="266" t="b">
        <f t="shared" ca="1" si="924"/>
        <v>0</v>
      </c>
    </row>
    <row r="2160" spans="1:51" x14ac:dyDescent="0.25">
      <c r="A2160">
        <v>2128</v>
      </c>
      <c r="B2160" s="163">
        <f ca="1">OFFSET(InputPriceData!B$15,CalculationsAndCharts!$A2160+$A$11,0,1,1)</f>
        <v>38926</v>
      </c>
      <c r="C2160" s="3">
        <f ca="1">OFFSET(InputPriceData!G$15,CalculationsAndCharts!$A2160+$A$11,IF($C$7,8,0),1,1)</f>
        <v>558800</v>
      </c>
      <c r="D2160" s="4">
        <f ca="1">OFFSET(InputPriceData!C$15,CalculationsAndCharts!$A2160+$A$11,IF($C$7,8,0),1,1)</f>
        <v>15.02</v>
      </c>
      <c r="E2160" s="4">
        <f ca="1">OFFSET(InputPriceData!D$15,CalculationsAndCharts!$A2160+$A$11,IF($C$7,8,0),1,1)</f>
        <v>15.51</v>
      </c>
      <c r="F2160" s="4">
        <f ca="1">OFFSET(InputPriceData!E$15,CalculationsAndCharts!$A2160+$A$11,IF($C$7,8,0),1,1)</f>
        <v>15</v>
      </c>
      <c r="G2160" s="4">
        <f ca="1">OFFSET(InputPriceData!F$15,CalculationsAndCharts!$A2160+$A$11,IF($C$7,8,0),1,1)</f>
        <v>15.3</v>
      </c>
      <c r="H2160" s="128"/>
      <c r="I2160" s="128"/>
      <c r="K2160" s="124"/>
      <c r="L2160" s="279"/>
      <c r="M2160" s="281"/>
      <c r="N2160" s="280"/>
      <c r="O2160" s="4"/>
      <c r="P2160" s="4"/>
      <c r="Q2160" s="3"/>
      <c r="S2160" s="309">
        <f t="shared" ca="1" si="905"/>
        <v>18.149999999999999</v>
      </c>
      <c r="T2160" s="309">
        <f t="shared" ca="1" si="906"/>
        <v>14.89</v>
      </c>
      <c r="U2160" s="310">
        <f t="shared" ca="1" si="898"/>
        <v>0.12576687116564428</v>
      </c>
      <c r="V2160" s="310" t="b">
        <f t="shared" ca="1" si="907"/>
        <v>0</v>
      </c>
      <c r="W2160" s="3" t="b">
        <f t="shared" ca="1" si="908"/>
        <v>0</v>
      </c>
      <c r="X2160" s="3" t="str">
        <f t="shared" ca="1" si="909"/>
        <v/>
      </c>
      <c r="Y2160" s="3" t="str">
        <f t="shared" ca="1" si="899"/>
        <v/>
      </c>
      <c r="Z2160" s="3" t="str">
        <f t="shared" ca="1" si="910"/>
        <v/>
      </c>
      <c r="AA2160" s="3" t="str">
        <f t="shared" ca="1" si="911"/>
        <v/>
      </c>
      <c r="AB2160" s="205">
        <f t="shared" ca="1" si="912"/>
        <v>2660</v>
      </c>
      <c r="AC2160" s="205">
        <f t="shared" ca="1" si="913"/>
        <v>39</v>
      </c>
      <c r="AD2160" s="205">
        <f t="shared" ca="1" si="900"/>
        <v>68.205128205128204</v>
      </c>
      <c r="AE2160" s="205">
        <f t="shared" ca="1" si="901"/>
        <v>18.205128205128204</v>
      </c>
      <c r="AF2160" s="205">
        <f t="shared" ca="1" si="914"/>
        <v>3.641025641025641</v>
      </c>
      <c r="AG2160" s="205"/>
      <c r="AH2160" s="205"/>
      <c r="AI2160" s="205"/>
      <c r="AJ2160" s="205"/>
      <c r="AK2160" s="4"/>
      <c r="AL2160" s="4"/>
      <c r="AM2160" s="309">
        <f t="shared" ca="1" si="915"/>
        <v>17.86</v>
      </c>
      <c r="AN2160" s="309">
        <f t="shared" ca="1" si="916"/>
        <v>14.89</v>
      </c>
      <c r="AO2160" s="310">
        <f t="shared" ca="1" si="917"/>
        <v>0.13804713804713814</v>
      </c>
      <c r="AP2160" s="310" t="b">
        <f t="shared" ca="1" si="918"/>
        <v>0</v>
      </c>
      <c r="AQ2160" s="309">
        <f t="shared" ca="1" si="919"/>
        <v>0.45599999999999996</v>
      </c>
      <c r="AR2160" s="205">
        <f t="shared" ca="1" si="902"/>
        <v>14.744</v>
      </c>
      <c r="AS2160" s="45" t="b">
        <f t="shared" ca="1" si="903"/>
        <v>0</v>
      </c>
      <c r="AT2160">
        <f t="shared" ca="1" si="904"/>
        <v>2</v>
      </c>
      <c r="AU2160" t="b">
        <f t="shared" ca="1" si="920"/>
        <v>0</v>
      </c>
      <c r="AV2160" t="b">
        <f t="shared" ca="1" si="921"/>
        <v>0</v>
      </c>
      <c r="AW2160" s="266" t="b">
        <f t="shared" ca="1" si="922"/>
        <v>0</v>
      </c>
      <c r="AX2160" s="266" t="b">
        <f t="shared" ca="1" si="923"/>
        <v>1</v>
      </c>
      <c r="AY2160" s="266" t="b">
        <f t="shared" ca="1" si="924"/>
        <v>0</v>
      </c>
    </row>
    <row r="2161" spans="1:51" x14ac:dyDescent="0.25">
      <c r="A2161">
        <v>2129</v>
      </c>
      <c r="B2161" s="163">
        <f ca="1">OFFSET(InputPriceData!B$15,CalculationsAndCharts!$A2161+$A$11,0,1,1)</f>
        <v>38925</v>
      </c>
      <c r="C2161" s="3">
        <f ca="1">OFFSET(InputPriceData!G$15,CalculationsAndCharts!$A2161+$A$11,IF($C$7,8,0),1,1)</f>
        <v>758000</v>
      </c>
      <c r="D2161" s="4">
        <f ca="1">OFFSET(InputPriceData!C$15,CalculationsAndCharts!$A2161+$A$11,IF($C$7,8,0),1,1)</f>
        <v>15.2</v>
      </c>
      <c r="E2161" s="4">
        <f ca="1">OFFSET(InputPriceData!D$15,CalculationsAndCharts!$A2161+$A$11,IF($C$7,8,0),1,1)</f>
        <v>15.3</v>
      </c>
      <c r="F2161" s="4">
        <f ca="1">OFFSET(InputPriceData!E$15,CalculationsAndCharts!$A2161+$A$11,IF($C$7,8,0),1,1)</f>
        <v>14.8</v>
      </c>
      <c r="G2161" s="4">
        <f ca="1">OFFSET(InputPriceData!F$15,CalculationsAndCharts!$A2161+$A$11,IF($C$7,8,0),1,1)</f>
        <v>14.89</v>
      </c>
      <c r="H2161" s="128"/>
      <c r="I2161" s="128"/>
      <c r="K2161" s="124"/>
      <c r="L2161" s="279"/>
      <c r="M2161" s="281"/>
      <c r="N2161" s="280"/>
      <c r="O2161" s="4"/>
      <c r="P2161" s="4"/>
      <c r="Q2161" s="3"/>
      <c r="S2161" s="309">
        <f t="shared" ca="1" si="905"/>
        <v>18.510000000000002</v>
      </c>
      <c r="T2161" s="309">
        <f t="shared" ca="1" si="906"/>
        <v>14.89</v>
      </c>
      <c r="U2161" s="310">
        <f t="shared" ca="1" si="898"/>
        <v>0</v>
      </c>
      <c r="V2161" s="310" t="b">
        <f t="shared" ca="1" si="907"/>
        <v>0</v>
      </c>
      <c r="W2161" s="3" t="b">
        <f t="shared" ca="1" si="908"/>
        <v>0</v>
      </c>
      <c r="X2161" s="3" t="str">
        <f t="shared" ca="1" si="909"/>
        <v/>
      </c>
      <c r="Y2161" s="3" t="str">
        <f t="shared" ca="1" si="899"/>
        <v/>
      </c>
      <c r="Z2161" s="3" t="str">
        <f t="shared" ca="1" si="910"/>
        <v/>
      </c>
      <c r="AA2161" s="3" t="str">
        <f t="shared" ca="1" si="911"/>
        <v/>
      </c>
      <c r="AB2161" s="205">
        <f t="shared" ca="1" si="912"/>
        <v>2660</v>
      </c>
      <c r="AC2161" s="205">
        <f t="shared" ca="1" si="913"/>
        <v>39</v>
      </c>
      <c r="AD2161" s="205">
        <f t="shared" ca="1" si="900"/>
        <v>68.205128205128204</v>
      </c>
      <c r="AE2161" s="205">
        <f t="shared" ca="1" si="901"/>
        <v>18.205128205128204</v>
      </c>
      <c r="AF2161" s="205">
        <f t="shared" ca="1" si="914"/>
        <v>3.641025641025641</v>
      </c>
      <c r="AG2161" s="205"/>
      <c r="AH2161" s="205"/>
      <c r="AI2161" s="205"/>
      <c r="AJ2161" s="205"/>
      <c r="AK2161" s="4"/>
      <c r="AL2161" s="4"/>
      <c r="AM2161" s="309">
        <f t="shared" ca="1" si="915"/>
        <v>18.100000000000001</v>
      </c>
      <c r="AN2161" s="309">
        <f t="shared" ca="1" si="916"/>
        <v>14.89</v>
      </c>
      <c r="AO2161" s="310">
        <f t="shared" ca="1" si="917"/>
        <v>0</v>
      </c>
      <c r="AP2161" s="310" t="b">
        <f t="shared" ca="1" si="918"/>
        <v>0</v>
      </c>
      <c r="AQ2161" s="309">
        <f t="shared" ca="1" si="919"/>
        <v>0.45599999999999996</v>
      </c>
      <c r="AR2161" s="205">
        <f t="shared" ca="1" si="902"/>
        <v>14.744</v>
      </c>
      <c r="AS2161" s="45" t="b">
        <f t="shared" ca="1" si="903"/>
        <v>0</v>
      </c>
      <c r="AT2161">
        <f t="shared" ca="1" si="904"/>
        <v>1</v>
      </c>
      <c r="AU2161" t="b">
        <f t="shared" ca="1" si="920"/>
        <v>0</v>
      </c>
      <c r="AV2161" t="b">
        <f t="shared" ca="1" si="921"/>
        <v>0</v>
      </c>
      <c r="AW2161" s="266" t="b">
        <f t="shared" ca="1" si="922"/>
        <v>1</v>
      </c>
      <c r="AX2161" s="266" t="b">
        <f t="shared" ca="1" si="923"/>
        <v>1</v>
      </c>
      <c r="AY2161" s="266" t="b">
        <f t="shared" ca="1" si="924"/>
        <v>0</v>
      </c>
    </row>
    <row r="2162" spans="1:51" x14ac:dyDescent="0.25">
      <c r="A2162">
        <v>2130</v>
      </c>
      <c r="B2162" s="163">
        <f ca="1">OFFSET(InputPriceData!B$15,CalculationsAndCharts!$A2162+$A$11,0,1,1)</f>
        <v>38924</v>
      </c>
      <c r="C2162" s="3">
        <f ca="1">OFFSET(InputPriceData!G$15,CalculationsAndCharts!$A2162+$A$11,IF($C$7,8,0),1,1)</f>
        <v>2023100</v>
      </c>
      <c r="D2162" s="4">
        <f ca="1">OFFSET(InputPriceData!C$15,CalculationsAndCharts!$A2162+$A$11,IF($C$7,8,0),1,1)</f>
        <v>15.61</v>
      </c>
      <c r="E2162" s="4">
        <f ca="1">OFFSET(InputPriceData!D$15,CalculationsAndCharts!$A2162+$A$11,IF($C$7,8,0),1,1)</f>
        <v>15.62</v>
      </c>
      <c r="F2162" s="4">
        <f ca="1">OFFSET(InputPriceData!E$15,CalculationsAndCharts!$A2162+$A$11,IF($C$7,8,0),1,1)</f>
        <v>15.1</v>
      </c>
      <c r="G2162" s="4">
        <f ca="1">OFFSET(InputPriceData!F$15,CalculationsAndCharts!$A2162+$A$11,IF($C$7,8,0),1,1)</f>
        <v>15.13</v>
      </c>
      <c r="H2162" s="128"/>
      <c r="I2162" s="128"/>
      <c r="K2162" s="124"/>
      <c r="L2162" s="279"/>
      <c r="M2162" s="281"/>
      <c r="N2162" s="280"/>
      <c r="O2162" s="4"/>
      <c r="P2162" s="4"/>
      <c r="Q2162" s="3"/>
      <c r="S2162" s="309">
        <f t="shared" ca="1" si="905"/>
        <v>18.510000000000002</v>
      </c>
      <c r="T2162" s="309">
        <f t="shared" ca="1" si="906"/>
        <v>15.11</v>
      </c>
      <c r="U2162" s="310">
        <f t="shared" ca="1" si="898"/>
        <v>5.8823529411768643E-3</v>
      </c>
      <c r="V2162" s="310" t="b">
        <f t="shared" ca="1" si="907"/>
        <v>1</v>
      </c>
      <c r="W2162" s="3" t="b">
        <f t="shared" ca="1" si="908"/>
        <v>0</v>
      </c>
      <c r="X2162" s="3" t="str">
        <f t="shared" ca="1" si="909"/>
        <v/>
      </c>
      <c r="Y2162" s="3" t="str">
        <f t="shared" ca="1" si="899"/>
        <v/>
      </c>
      <c r="Z2162" s="3" t="str">
        <f t="shared" ca="1" si="910"/>
        <v/>
      </c>
      <c r="AA2162" s="3" t="str">
        <f t="shared" ca="1" si="911"/>
        <v/>
      </c>
      <c r="AB2162" s="205">
        <f t="shared" ca="1" si="912"/>
        <v>2660</v>
      </c>
      <c r="AC2162" s="205">
        <f t="shared" ca="1" si="913"/>
        <v>39</v>
      </c>
      <c r="AD2162" s="205">
        <f t="shared" ca="1" si="900"/>
        <v>68.205128205128204</v>
      </c>
      <c r="AE2162" s="205">
        <f t="shared" ca="1" si="901"/>
        <v>18.205128205128204</v>
      </c>
      <c r="AF2162" s="205">
        <f t="shared" ca="1" si="914"/>
        <v>3.641025641025641</v>
      </c>
      <c r="AG2162" s="205"/>
      <c r="AH2162" s="205"/>
      <c r="AI2162" s="205"/>
      <c r="AJ2162" s="205"/>
      <c r="AK2162" s="4"/>
      <c r="AL2162" s="4"/>
      <c r="AM2162" s="309">
        <f t="shared" ca="1" si="915"/>
        <v>18.149999999999999</v>
      </c>
      <c r="AN2162" s="309">
        <f t="shared" ca="1" si="916"/>
        <v>15.11</v>
      </c>
      <c r="AO2162" s="310">
        <f t="shared" ca="1" si="917"/>
        <v>6.578947368421499E-3</v>
      </c>
      <c r="AP2162" s="310" t="b">
        <f t="shared" ca="1" si="918"/>
        <v>1</v>
      </c>
      <c r="AQ2162" s="309">
        <f t="shared" ca="1" si="919"/>
        <v>0</v>
      </c>
      <c r="AR2162" s="205">
        <f t="shared" ca="1" si="902"/>
        <v>0</v>
      </c>
      <c r="AS2162" s="45" t="b">
        <f t="shared" ca="1" si="903"/>
        <v>0</v>
      </c>
      <c r="AT2162">
        <f t="shared" ca="1" si="904"/>
        <v>0</v>
      </c>
      <c r="AU2162" t="b">
        <f t="shared" ca="1" si="920"/>
        <v>0</v>
      </c>
      <c r="AV2162" t="b">
        <f t="shared" ca="1" si="921"/>
        <v>0</v>
      </c>
      <c r="AW2162" s="266" t="b">
        <f t="shared" ca="1" si="922"/>
        <v>0</v>
      </c>
      <c r="AX2162" s="266" t="b">
        <f t="shared" ca="1" si="923"/>
        <v>0</v>
      </c>
      <c r="AY2162" s="266" t="b">
        <f t="shared" ca="1" si="924"/>
        <v>0</v>
      </c>
    </row>
    <row r="2163" spans="1:51" x14ac:dyDescent="0.25">
      <c r="A2163">
        <v>2131</v>
      </c>
      <c r="B2163" s="163">
        <f ca="1">OFFSET(InputPriceData!B$15,CalculationsAndCharts!$A2163+$A$11,0,1,1)</f>
        <v>38923</v>
      </c>
      <c r="C2163" s="3">
        <f ca="1">OFFSET(InputPriceData!G$15,CalculationsAndCharts!$A2163+$A$11,IF($C$7,8,0),1,1)</f>
        <v>982100</v>
      </c>
      <c r="D2163" s="4">
        <f ca="1">OFFSET(InputPriceData!C$15,CalculationsAndCharts!$A2163+$A$11,IF($C$7,8,0),1,1)</f>
        <v>15.65</v>
      </c>
      <c r="E2163" s="4">
        <f ca="1">OFFSET(InputPriceData!D$15,CalculationsAndCharts!$A2163+$A$11,IF($C$7,8,0),1,1)</f>
        <v>15.98</v>
      </c>
      <c r="F2163" s="4">
        <f ca="1">OFFSET(InputPriceData!E$15,CalculationsAndCharts!$A2163+$A$11,IF($C$7,8,0),1,1)</f>
        <v>15.51</v>
      </c>
      <c r="G2163" s="4">
        <f ca="1">OFFSET(InputPriceData!F$15,CalculationsAndCharts!$A2163+$A$11,IF($C$7,8,0),1,1)</f>
        <v>15.7</v>
      </c>
      <c r="H2163" s="128"/>
      <c r="I2163" s="128"/>
      <c r="K2163" s="124"/>
      <c r="L2163" s="279"/>
      <c r="M2163" s="281"/>
      <c r="N2163" s="280"/>
      <c r="O2163" s="4"/>
      <c r="P2163" s="4"/>
      <c r="Q2163" s="3"/>
      <c r="S2163" s="309">
        <f t="shared" ca="1" si="905"/>
        <v>18.510000000000002</v>
      </c>
      <c r="T2163" s="309">
        <f t="shared" ca="1" si="906"/>
        <v>15.11</v>
      </c>
      <c r="U2163" s="310">
        <f t="shared" ca="1" si="898"/>
        <v>0.17352941176470574</v>
      </c>
      <c r="V2163" s="310" t="b">
        <f t="shared" ca="1" si="907"/>
        <v>0</v>
      </c>
      <c r="W2163" s="3" t="b">
        <f t="shared" ca="1" si="908"/>
        <v>0</v>
      </c>
      <c r="X2163" s="3" t="str">
        <f t="shared" ca="1" si="909"/>
        <v/>
      </c>
      <c r="Y2163" s="3" t="str">
        <f t="shared" ca="1" si="899"/>
        <v/>
      </c>
      <c r="Z2163" s="3" t="str">
        <f t="shared" ca="1" si="910"/>
        <v/>
      </c>
      <c r="AA2163" s="3" t="str">
        <f t="shared" ca="1" si="911"/>
        <v/>
      </c>
      <c r="AB2163" s="205">
        <f t="shared" ca="1" si="912"/>
        <v>2660</v>
      </c>
      <c r="AC2163" s="205">
        <f t="shared" ca="1" si="913"/>
        <v>39</v>
      </c>
      <c r="AD2163" s="205">
        <f t="shared" ca="1" si="900"/>
        <v>68.205128205128204</v>
      </c>
      <c r="AE2163" s="205">
        <f t="shared" ca="1" si="901"/>
        <v>18.205128205128204</v>
      </c>
      <c r="AF2163" s="205">
        <f t="shared" ca="1" si="914"/>
        <v>3.641025641025641</v>
      </c>
      <c r="AG2163" s="205"/>
      <c r="AH2163" s="205"/>
      <c r="AI2163" s="205"/>
      <c r="AJ2163" s="205"/>
      <c r="AK2163" s="4"/>
      <c r="AL2163" s="4"/>
      <c r="AM2163" s="309">
        <f t="shared" ca="1" si="915"/>
        <v>18.510000000000002</v>
      </c>
      <c r="AN2163" s="309">
        <f t="shared" ca="1" si="916"/>
        <v>15.11</v>
      </c>
      <c r="AO2163" s="310">
        <f t="shared" ca="1" si="917"/>
        <v>0.17352941176470574</v>
      </c>
      <c r="AP2163" s="310" t="b">
        <f t="shared" ca="1" si="918"/>
        <v>0</v>
      </c>
      <c r="AQ2163" s="309">
        <f t="shared" ca="1" si="919"/>
        <v>0</v>
      </c>
      <c r="AR2163" s="205">
        <f t="shared" ca="1" si="902"/>
        <v>0</v>
      </c>
      <c r="AS2163" s="45" t="b">
        <f t="shared" ca="1" si="903"/>
        <v>0</v>
      </c>
      <c r="AT2163">
        <f t="shared" ca="1" si="904"/>
        <v>0</v>
      </c>
      <c r="AU2163" t="b">
        <f t="shared" ca="1" si="920"/>
        <v>0</v>
      </c>
      <c r="AV2163" t="b">
        <f t="shared" ca="1" si="921"/>
        <v>0</v>
      </c>
      <c r="AW2163" s="266" t="b">
        <f t="shared" ca="1" si="922"/>
        <v>0</v>
      </c>
      <c r="AX2163" s="266" t="b">
        <f t="shared" ca="1" si="923"/>
        <v>0</v>
      </c>
      <c r="AY2163" s="266" t="b">
        <f t="shared" ca="1" si="924"/>
        <v>0</v>
      </c>
    </row>
    <row r="2164" spans="1:51" x14ac:dyDescent="0.25">
      <c r="A2164">
        <v>2132</v>
      </c>
      <c r="B2164" s="163">
        <f ca="1">OFFSET(InputPriceData!B$15,CalculationsAndCharts!$A2164+$A$11,0,1,1)</f>
        <v>38922</v>
      </c>
      <c r="C2164" s="3">
        <f ca="1">OFFSET(InputPriceData!G$15,CalculationsAndCharts!$A2164+$A$11,IF($C$7,8,0),1,1)</f>
        <v>298200</v>
      </c>
      <c r="D2164" s="4">
        <f ca="1">OFFSET(InputPriceData!C$15,CalculationsAndCharts!$A2164+$A$11,IF($C$7,8,0),1,1)</f>
        <v>15.23</v>
      </c>
      <c r="E2164" s="4">
        <f ca="1">OFFSET(InputPriceData!D$15,CalculationsAndCharts!$A2164+$A$11,IF($C$7,8,0),1,1)</f>
        <v>15.68</v>
      </c>
      <c r="F2164" s="4">
        <f ca="1">OFFSET(InputPriceData!E$15,CalculationsAndCharts!$A2164+$A$11,IF($C$7,8,0),1,1)</f>
        <v>15.16</v>
      </c>
      <c r="G2164" s="4">
        <f ca="1">OFFSET(InputPriceData!F$15,CalculationsAndCharts!$A2164+$A$11,IF($C$7,8,0),1,1)</f>
        <v>15.59</v>
      </c>
      <c r="H2164" s="128"/>
      <c r="I2164" s="128"/>
      <c r="K2164" s="124"/>
      <c r="L2164" s="279"/>
      <c r="M2164" s="281"/>
      <c r="N2164" s="280"/>
      <c r="O2164" s="4"/>
      <c r="P2164" s="4"/>
      <c r="Q2164" s="3"/>
      <c r="S2164" s="309">
        <f t="shared" ca="1" si="905"/>
        <v>18.510000000000002</v>
      </c>
      <c r="T2164" s="309">
        <f t="shared" ca="1" si="906"/>
        <v>15.11</v>
      </c>
      <c r="U2164" s="310">
        <f t="shared" ca="1" si="898"/>
        <v>0.14117647058823532</v>
      </c>
      <c r="V2164" s="310" t="b">
        <f t="shared" ca="1" si="907"/>
        <v>0</v>
      </c>
      <c r="W2164" s="3" t="b">
        <f t="shared" ca="1" si="908"/>
        <v>0</v>
      </c>
      <c r="X2164" s="3" t="str">
        <f t="shared" ca="1" si="909"/>
        <v/>
      </c>
      <c r="Y2164" s="3" t="str">
        <f t="shared" ca="1" si="899"/>
        <v/>
      </c>
      <c r="Z2164" s="3" t="str">
        <f t="shared" ca="1" si="910"/>
        <v/>
      </c>
      <c r="AA2164" s="3" t="str">
        <f t="shared" ca="1" si="911"/>
        <v/>
      </c>
      <c r="AB2164" s="205">
        <f t="shared" ca="1" si="912"/>
        <v>2660</v>
      </c>
      <c r="AC2164" s="205">
        <f t="shared" ca="1" si="913"/>
        <v>39</v>
      </c>
      <c r="AD2164" s="205">
        <f t="shared" ca="1" si="900"/>
        <v>68.205128205128204</v>
      </c>
      <c r="AE2164" s="205">
        <f t="shared" ca="1" si="901"/>
        <v>18.205128205128204</v>
      </c>
      <c r="AF2164" s="205">
        <f t="shared" ca="1" si="914"/>
        <v>3.641025641025641</v>
      </c>
      <c r="AG2164" s="205"/>
      <c r="AH2164" s="205"/>
      <c r="AI2164" s="205"/>
      <c r="AJ2164" s="205"/>
      <c r="AK2164" s="4"/>
      <c r="AL2164" s="4"/>
      <c r="AM2164" s="309">
        <f t="shared" ca="1" si="915"/>
        <v>18.510000000000002</v>
      </c>
      <c r="AN2164" s="309">
        <f t="shared" ca="1" si="916"/>
        <v>15.11</v>
      </c>
      <c r="AO2164" s="310">
        <f t="shared" ca="1" si="917"/>
        <v>0.14117647058823532</v>
      </c>
      <c r="AP2164" s="310" t="b">
        <f t="shared" ca="1" si="918"/>
        <v>0</v>
      </c>
      <c r="AQ2164" s="309">
        <f t="shared" ca="1" si="919"/>
        <v>0</v>
      </c>
      <c r="AR2164" s="205">
        <f t="shared" ca="1" si="902"/>
        <v>0</v>
      </c>
      <c r="AS2164" s="45" t="b">
        <f t="shared" ca="1" si="903"/>
        <v>0</v>
      </c>
      <c r="AT2164">
        <f t="shared" ca="1" si="904"/>
        <v>0</v>
      </c>
      <c r="AU2164" t="b">
        <f t="shared" ca="1" si="920"/>
        <v>0</v>
      </c>
      <c r="AV2164" t="b">
        <f t="shared" ca="1" si="921"/>
        <v>0</v>
      </c>
      <c r="AW2164" s="266" t="b">
        <f t="shared" ca="1" si="922"/>
        <v>0</v>
      </c>
      <c r="AX2164" s="266" t="b">
        <f t="shared" ca="1" si="923"/>
        <v>0</v>
      </c>
      <c r="AY2164" s="266" t="b">
        <f t="shared" ca="1" si="924"/>
        <v>0</v>
      </c>
    </row>
    <row r="2165" spans="1:51" x14ac:dyDescent="0.25">
      <c r="A2165">
        <v>2133</v>
      </c>
      <c r="B2165" s="163">
        <f ca="1">OFFSET(InputPriceData!B$15,CalculationsAndCharts!$A2165+$A$11,0,1,1)</f>
        <v>38919</v>
      </c>
      <c r="C2165" s="3">
        <f ca="1">OFFSET(InputPriceData!G$15,CalculationsAndCharts!$A2165+$A$11,IF($C$7,8,0),1,1)</f>
        <v>843900</v>
      </c>
      <c r="D2165" s="4">
        <f ca="1">OFFSET(InputPriceData!C$15,CalculationsAndCharts!$A2165+$A$11,IF($C$7,8,0),1,1)</f>
        <v>15.2</v>
      </c>
      <c r="E2165" s="4">
        <f ca="1">OFFSET(InputPriceData!D$15,CalculationsAndCharts!$A2165+$A$11,IF($C$7,8,0),1,1)</f>
        <v>15.42</v>
      </c>
      <c r="F2165" s="4">
        <f ca="1">OFFSET(InputPriceData!E$15,CalculationsAndCharts!$A2165+$A$11,IF($C$7,8,0),1,1)</f>
        <v>14.87</v>
      </c>
      <c r="G2165" s="4">
        <f ca="1">OFFSET(InputPriceData!F$15,CalculationsAndCharts!$A2165+$A$11,IF($C$7,8,0),1,1)</f>
        <v>15.11</v>
      </c>
      <c r="H2165" s="128"/>
      <c r="I2165" s="128"/>
      <c r="K2165" s="124"/>
      <c r="L2165" s="279"/>
      <c r="M2165" s="281"/>
      <c r="N2165" s="280"/>
      <c r="O2165" s="4"/>
      <c r="P2165" s="4"/>
      <c r="Q2165" s="3"/>
      <c r="S2165" s="309">
        <f t="shared" ca="1" si="905"/>
        <v>18.510000000000002</v>
      </c>
      <c r="T2165" s="309">
        <f t="shared" ca="1" si="906"/>
        <v>15.11</v>
      </c>
      <c r="U2165" s="310">
        <f t="shared" ca="1" si="898"/>
        <v>0</v>
      </c>
      <c r="V2165" s="310" t="b">
        <f t="shared" ca="1" si="907"/>
        <v>0</v>
      </c>
      <c r="W2165" s="3" t="b">
        <f t="shared" ca="1" si="908"/>
        <v>0</v>
      </c>
      <c r="X2165" s="3" t="str">
        <f t="shared" ca="1" si="909"/>
        <v/>
      </c>
      <c r="Y2165" s="3" t="str">
        <f t="shared" ca="1" si="899"/>
        <v/>
      </c>
      <c r="Z2165" s="3" t="str">
        <f t="shared" ca="1" si="910"/>
        <v/>
      </c>
      <c r="AA2165" s="3" t="str">
        <f t="shared" ca="1" si="911"/>
        <v/>
      </c>
      <c r="AB2165" s="205">
        <f t="shared" ca="1" si="912"/>
        <v>2660</v>
      </c>
      <c r="AC2165" s="205">
        <f t="shared" ca="1" si="913"/>
        <v>39</v>
      </c>
      <c r="AD2165" s="205">
        <f t="shared" ca="1" si="900"/>
        <v>68.205128205128204</v>
      </c>
      <c r="AE2165" s="205">
        <f t="shared" ca="1" si="901"/>
        <v>18.205128205128204</v>
      </c>
      <c r="AF2165" s="205">
        <f t="shared" ca="1" si="914"/>
        <v>3.641025641025641</v>
      </c>
      <c r="AG2165" s="205"/>
      <c r="AH2165" s="205"/>
      <c r="AI2165" s="205"/>
      <c r="AJ2165" s="205"/>
      <c r="AK2165" s="4"/>
      <c r="AL2165" s="4"/>
      <c r="AM2165" s="309">
        <f t="shared" ca="1" si="915"/>
        <v>18.510000000000002</v>
      </c>
      <c r="AN2165" s="309">
        <f t="shared" ca="1" si="916"/>
        <v>15.11</v>
      </c>
      <c r="AO2165" s="310">
        <f t="shared" ca="1" si="917"/>
        <v>0</v>
      </c>
      <c r="AP2165" s="310" t="b">
        <f t="shared" ca="1" si="918"/>
        <v>0</v>
      </c>
      <c r="AQ2165" s="309">
        <f t="shared" ca="1" si="919"/>
        <v>0</v>
      </c>
      <c r="AR2165" s="205">
        <f t="shared" ca="1" si="902"/>
        <v>0</v>
      </c>
      <c r="AS2165" s="45" t="b">
        <f t="shared" ca="1" si="903"/>
        <v>0</v>
      </c>
      <c r="AT2165">
        <f t="shared" ca="1" si="904"/>
        <v>0</v>
      </c>
      <c r="AU2165" t="b">
        <f t="shared" ca="1" si="920"/>
        <v>0</v>
      </c>
      <c r="AV2165" t="b">
        <f t="shared" ca="1" si="921"/>
        <v>0</v>
      </c>
      <c r="AW2165" s="266" t="b">
        <f t="shared" ca="1" si="922"/>
        <v>0</v>
      </c>
      <c r="AX2165" s="266" t="b">
        <f t="shared" ca="1" si="923"/>
        <v>0</v>
      </c>
      <c r="AY2165" s="266" t="b">
        <f t="shared" ca="1" si="924"/>
        <v>0</v>
      </c>
    </row>
    <row r="2166" spans="1:51" x14ac:dyDescent="0.25">
      <c r="A2166">
        <v>2134</v>
      </c>
      <c r="B2166" s="163">
        <f ca="1">OFFSET(InputPriceData!B$15,CalculationsAndCharts!$A2166+$A$11,0,1,1)</f>
        <v>38918</v>
      </c>
      <c r="C2166" s="3">
        <f ca="1">OFFSET(InputPriceData!G$15,CalculationsAndCharts!$A2166+$A$11,IF($C$7,8,0),1,1)</f>
        <v>644100</v>
      </c>
      <c r="D2166" s="4">
        <f ca="1">OFFSET(InputPriceData!C$15,CalculationsAndCharts!$A2166+$A$11,IF($C$7,8,0),1,1)</f>
        <v>15.74</v>
      </c>
      <c r="E2166" s="4">
        <f ca="1">OFFSET(InputPriceData!D$15,CalculationsAndCharts!$A2166+$A$11,IF($C$7,8,0),1,1)</f>
        <v>15.74</v>
      </c>
      <c r="F2166" s="4">
        <f ca="1">OFFSET(InputPriceData!E$15,CalculationsAndCharts!$A2166+$A$11,IF($C$7,8,0),1,1)</f>
        <v>15.2</v>
      </c>
      <c r="G2166" s="4">
        <f ca="1">OFFSET(InputPriceData!F$15,CalculationsAndCharts!$A2166+$A$11,IF($C$7,8,0),1,1)</f>
        <v>15.26</v>
      </c>
      <c r="H2166" s="128"/>
      <c r="I2166" s="128"/>
      <c r="K2166" s="124"/>
      <c r="L2166" s="279"/>
      <c r="M2166" s="281"/>
      <c r="N2166" s="280"/>
      <c r="O2166" s="4"/>
      <c r="P2166" s="4"/>
      <c r="Q2166" s="3"/>
      <c r="S2166" s="309">
        <f t="shared" ca="1" si="905"/>
        <v>18.510000000000002</v>
      </c>
      <c r="T2166" s="309">
        <f t="shared" ca="1" si="906"/>
        <v>15.26</v>
      </c>
      <c r="U2166" s="310">
        <f t="shared" ca="1" si="898"/>
        <v>0</v>
      </c>
      <c r="V2166" s="310" t="b">
        <f t="shared" ca="1" si="907"/>
        <v>0</v>
      </c>
      <c r="W2166" s="3" t="b">
        <f t="shared" ca="1" si="908"/>
        <v>0</v>
      </c>
      <c r="X2166" s="3" t="str">
        <f t="shared" ca="1" si="909"/>
        <v/>
      </c>
      <c r="Y2166" s="3" t="str">
        <f t="shared" ca="1" si="899"/>
        <v/>
      </c>
      <c r="Z2166" s="3" t="str">
        <f t="shared" ca="1" si="910"/>
        <v/>
      </c>
      <c r="AA2166" s="3" t="str">
        <f t="shared" ca="1" si="911"/>
        <v/>
      </c>
      <c r="AB2166" s="205">
        <f t="shared" ca="1" si="912"/>
        <v>2660</v>
      </c>
      <c r="AC2166" s="205">
        <f t="shared" ca="1" si="913"/>
        <v>39</v>
      </c>
      <c r="AD2166" s="205">
        <f t="shared" ca="1" si="900"/>
        <v>68.205128205128204</v>
      </c>
      <c r="AE2166" s="205">
        <f t="shared" ca="1" si="901"/>
        <v>18.205128205128204</v>
      </c>
      <c r="AF2166" s="205">
        <f t="shared" ca="1" si="914"/>
        <v>3.641025641025641</v>
      </c>
      <c r="AG2166" s="205"/>
      <c r="AH2166" s="205"/>
      <c r="AI2166" s="205"/>
      <c r="AJ2166" s="205"/>
      <c r="AK2166" s="4"/>
      <c r="AL2166" s="4"/>
      <c r="AM2166" s="309">
        <f t="shared" ca="1" si="915"/>
        <v>18.510000000000002</v>
      </c>
      <c r="AN2166" s="309">
        <f t="shared" ca="1" si="916"/>
        <v>15.26</v>
      </c>
      <c r="AO2166" s="310">
        <f t="shared" ca="1" si="917"/>
        <v>0</v>
      </c>
      <c r="AP2166" s="310" t="b">
        <f t="shared" ca="1" si="918"/>
        <v>0</v>
      </c>
      <c r="AQ2166" s="309">
        <f t="shared" ca="1" si="919"/>
        <v>0</v>
      </c>
      <c r="AR2166" s="205">
        <f t="shared" ca="1" si="902"/>
        <v>0</v>
      </c>
      <c r="AS2166" s="45" t="b">
        <f t="shared" ca="1" si="903"/>
        <v>0</v>
      </c>
      <c r="AT2166">
        <f t="shared" ca="1" si="904"/>
        <v>0</v>
      </c>
      <c r="AU2166" t="b">
        <f t="shared" ca="1" si="920"/>
        <v>0</v>
      </c>
      <c r="AV2166" t="b">
        <f t="shared" ca="1" si="921"/>
        <v>0</v>
      </c>
      <c r="AW2166" s="266" t="b">
        <f t="shared" ca="1" si="922"/>
        <v>0</v>
      </c>
      <c r="AX2166" s="266" t="b">
        <f t="shared" ca="1" si="923"/>
        <v>0</v>
      </c>
      <c r="AY2166" s="266" t="b">
        <f t="shared" ca="1" si="924"/>
        <v>0</v>
      </c>
    </row>
    <row r="2167" spans="1:51" x14ac:dyDescent="0.25">
      <c r="A2167">
        <v>2135</v>
      </c>
      <c r="B2167" s="163">
        <f ca="1">OFFSET(InputPriceData!B$15,CalculationsAndCharts!$A2167+$A$11,0,1,1)</f>
        <v>38917</v>
      </c>
      <c r="C2167" s="3">
        <f ca="1">OFFSET(InputPriceData!G$15,CalculationsAndCharts!$A2167+$A$11,IF($C$7,8,0),1,1)</f>
        <v>1852100</v>
      </c>
      <c r="D2167" s="4">
        <f ca="1">OFFSET(InputPriceData!C$15,CalculationsAndCharts!$A2167+$A$11,IF($C$7,8,0),1,1)</f>
        <v>15.47</v>
      </c>
      <c r="E2167" s="4">
        <f ca="1">OFFSET(InputPriceData!D$15,CalculationsAndCharts!$A2167+$A$11,IF($C$7,8,0),1,1)</f>
        <v>15.79</v>
      </c>
      <c r="F2167" s="4">
        <f ca="1">OFFSET(InputPriceData!E$15,CalculationsAndCharts!$A2167+$A$11,IF($C$7,8,0),1,1)</f>
        <v>14.91</v>
      </c>
      <c r="G2167" s="4">
        <f ca="1">OFFSET(InputPriceData!F$15,CalculationsAndCharts!$A2167+$A$11,IF($C$7,8,0),1,1)</f>
        <v>15.66</v>
      </c>
      <c r="H2167" s="128"/>
      <c r="I2167" s="128"/>
      <c r="K2167" s="124"/>
      <c r="L2167" s="279"/>
      <c r="M2167" s="281"/>
      <c r="N2167" s="280"/>
      <c r="O2167" s="4"/>
      <c r="P2167" s="4"/>
      <c r="Q2167" s="3"/>
      <c r="S2167" s="309">
        <f t="shared" ca="1" si="905"/>
        <v>18.510000000000002</v>
      </c>
      <c r="T2167" s="309">
        <f t="shared" ca="1" si="906"/>
        <v>15.66</v>
      </c>
      <c r="U2167" s="310">
        <f t="shared" ca="1" si="898"/>
        <v>0</v>
      </c>
      <c r="V2167" s="310" t="b">
        <f t="shared" ca="1" si="907"/>
        <v>0</v>
      </c>
      <c r="W2167" s="3" t="b">
        <f t="shared" ca="1" si="908"/>
        <v>0</v>
      </c>
      <c r="X2167" s="3" t="str">
        <f t="shared" ca="1" si="909"/>
        <v/>
      </c>
      <c r="Y2167" s="3" t="str">
        <f t="shared" ca="1" si="899"/>
        <v/>
      </c>
      <c r="Z2167" s="3" t="str">
        <f t="shared" ca="1" si="910"/>
        <v/>
      </c>
      <c r="AA2167" s="3" t="str">
        <f t="shared" ca="1" si="911"/>
        <v/>
      </c>
      <c r="AB2167" s="205">
        <f t="shared" ca="1" si="912"/>
        <v>2660</v>
      </c>
      <c r="AC2167" s="205">
        <f t="shared" ca="1" si="913"/>
        <v>39</v>
      </c>
      <c r="AD2167" s="205">
        <f t="shared" ca="1" si="900"/>
        <v>68.205128205128204</v>
      </c>
      <c r="AE2167" s="205">
        <f t="shared" ca="1" si="901"/>
        <v>18.205128205128204</v>
      </c>
      <c r="AF2167" s="205">
        <f t="shared" ca="1" si="914"/>
        <v>3.641025641025641</v>
      </c>
      <c r="AG2167" s="205"/>
      <c r="AH2167" s="205"/>
      <c r="AI2167" s="205"/>
      <c r="AJ2167" s="205"/>
      <c r="AK2167" s="4"/>
      <c r="AL2167" s="4"/>
      <c r="AM2167" s="309">
        <f t="shared" ca="1" si="915"/>
        <v>18.510000000000002</v>
      </c>
      <c r="AN2167" s="309">
        <f t="shared" ca="1" si="916"/>
        <v>15.66</v>
      </c>
      <c r="AO2167" s="310">
        <f t="shared" ca="1" si="917"/>
        <v>0</v>
      </c>
      <c r="AP2167" s="310" t="b">
        <f t="shared" ca="1" si="918"/>
        <v>0</v>
      </c>
      <c r="AQ2167" s="309">
        <f t="shared" ca="1" si="919"/>
        <v>0</v>
      </c>
      <c r="AR2167" s="205">
        <f t="shared" ca="1" si="902"/>
        <v>0</v>
      </c>
      <c r="AS2167" s="45" t="b">
        <f t="shared" ca="1" si="903"/>
        <v>0</v>
      </c>
      <c r="AT2167">
        <f t="shared" ca="1" si="904"/>
        <v>0</v>
      </c>
      <c r="AU2167" t="b">
        <f t="shared" ca="1" si="920"/>
        <v>0</v>
      </c>
      <c r="AV2167" t="b">
        <f t="shared" ca="1" si="921"/>
        <v>0</v>
      </c>
      <c r="AW2167" s="266" t="b">
        <f t="shared" ca="1" si="922"/>
        <v>0</v>
      </c>
      <c r="AX2167" s="266" t="b">
        <f t="shared" ca="1" si="923"/>
        <v>0</v>
      </c>
      <c r="AY2167" s="266" t="b">
        <f t="shared" ca="1" si="924"/>
        <v>0</v>
      </c>
    </row>
    <row r="2168" spans="1:51" x14ac:dyDescent="0.25">
      <c r="A2168">
        <v>2136</v>
      </c>
      <c r="B2168" s="163">
        <f ca="1">OFFSET(InputPriceData!B$15,CalculationsAndCharts!$A2168+$A$11,0,1,1)</f>
        <v>38916</v>
      </c>
      <c r="C2168" s="3">
        <f ca="1">OFFSET(InputPriceData!G$15,CalculationsAndCharts!$A2168+$A$11,IF($C$7,8,0),1,1)</f>
        <v>1632300</v>
      </c>
      <c r="D2168" s="4">
        <f ca="1">OFFSET(InputPriceData!C$15,CalculationsAndCharts!$A2168+$A$11,IF($C$7,8,0),1,1)</f>
        <v>16.239999999999998</v>
      </c>
      <c r="E2168" s="4">
        <f ca="1">OFFSET(InputPriceData!D$15,CalculationsAndCharts!$A2168+$A$11,IF($C$7,8,0),1,1)</f>
        <v>16.82</v>
      </c>
      <c r="F2168" s="4">
        <f ca="1">OFFSET(InputPriceData!E$15,CalculationsAndCharts!$A2168+$A$11,IF($C$7,8,0),1,1)</f>
        <v>15.51</v>
      </c>
      <c r="G2168" s="4">
        <f ca="1">OFFSET(InputPriceData!F$15,CalculationsAndCharts!$A2168+$A$11,IF($C$7,8,0),1,1)</f>
        <v>15.67</v>
      </c>
      <c r="H2168" s="128"/>
      <c r="I2168" s="128"/>
      <c r="K2168" s="124"/>
      <c r="L2168" s="279"/>
      <c r="M2168" s="281"/>
      <c r="N2168" s="280"/>
      <c r="O2168" s="4"/>
      <c r="P2168" s="4"/>
      <c r="Q2168" s="3"/>
      <c r="S2168" s="309">
        <f t="shared" ca="1" si="905"/>
        <v>18.510000000000002</v>
      </c>
      <c r="T2168" s="309">
        <f t="shared" ca="1" si="906"/>
        <v>15.67</v>
      </c>
      <c r="U2168" s="310">
        <f t="shared" ca="1" si="898"/>
        <v>0</v>
      </c>
      <c r="V2168" s="310" t="b">
        <f t="shared" ca="1" si="907"/>
        <v>0</v>
      </c>
      <c r="W2168" s="3" t="b">
        <f t="shared" ca="1" si="908"/>
        <v>0</v>
      </c>
      <c r="X2168" s="3" t="str">
        <f t="shared" ca="1" si="909"/>
        <v/>
      </c>
      <c r="Y2168" s="3" t="str">
        <f t="shared" ca="1" si="899"/>
        <v/>
      </c>
      <c r="Z2168" s="3" t="str">
        <f t="shared" ca="1" si="910"/>
        <v/>
      </c>
      <c r="AA2168" s="3" t="str">
        <f t="shared" ca="1" si="911"/>
        <v/>
      </c>
      <c r="AB2168" s="205">
        <f t="shared" ca="1" si="912"/>
        <v>2660</v>
      </c>
      <c r="AC2168" s="205">
        <f t="shared" ca="1" si="913"/>
        <v>39</v>
      </c>
      <c r="AD2168" s="205">
        <f t="shared" ca="1" si="900"/>
        <v>68.205128205128204</v>
      </c>
      <c r="AE2168" s="205">
        <f t="shared" ca="1" si="901"/>
        <v>18.205128205128204</v>
      </c>
      <c r="AF2168" s="205">
        <f t="shared" ca="1" si="914"/>
        <v>3.641025641025641</v>
      </c>
      <c r="AG2168" s="205"/>
      <c r="AH2168" s="205"/>
      <c r="AI2168" s="205"/>
      <c r="AJ2168" s="205"/>
      <c r="AK2168" s="4"/>
      <c r="AL2168" s="4"/>
      <c r="AM2168" s="309">
        <f t="shared" ca="1" si="915"/>
        <v>18.510000000000002</v>
      </c>
      <c r="AN2168" s="309">
        <f t="shared" ca="1" si="916"/>
        <v>15.67</v>
      </c>
      <c r="AO2168" s="310">
        <f t="shared" ca="1" si="917"/>
        <v>0</v>
      </c>
      <c r="AP2168" s="310" t="b">
        <f t="shared" ca="1" si="918"/>
        <v>0</v>
      </c>
      <c r="AQ2168" s="309">
        <f t="shared" ca="1" si="919"/>
        <v>0</v>
      </c>
      <c r="AR2168" s="205">
        <f t="shared" ca="1" si="902"/>
        <v>0</v>
      </c>
      <c r="AS2168" s="45" t="b">
        <f t="shared" ca="1" si="903"/>
        <v>0</v>
      </c>
      <c r="AT2168">
        <f t="shared" ca="1" si="904"/>
        <v>0</v>
      </c>
      <c r="AU2168" t="b">
        <f t="shared" ca="1" si="920"/>
        <v>0</v>
      </c>
      <c r="AV2168" t="b">
        <f t="shared" ca="1" si="921"/>
        <v>0</v>
      </c>
      <c r="AW2168" s="266" t="b">
        <f t="shared" ca="1" si="922"/>
        <v>0</v>
      </c>
      <c r="AX2168" s="266" t="b">
        <f t="shared" ca="1" si="923"/>
        <v>0</v>
      </c>
      <c r="AY2168" s="266" t="b">
        <f t="shared" ca="1" si="924"/>
        <v>0</v>
      </c>
    </row>
    <row r="2169" spans="1:51" x14ac:dyDescent="0.25">
      <c r="A2169">
        <v>2137</v>
      </c>
      <c r="B2169" s="163">
        <f ca="1">OFFSET(InputPriceData!B$15,CalculationsAndCharts!$A2169+$A$11,0,1,1)</f>
        <v>38915</v>
      </c>
      <c r="C2169" s="3">
        <f ca="1">OFFSET(InputPriceData!G$15,CalculationsAndCharts!$A2169+$A$11,IF($C$7,8,0),1,1)</f>
        <v>566300</v>
      </c>
      <c r="D2169" s="4">
        <f ca="1">OFFSET(InputPriceData!C$15,CalculationsAndCharts!$A2169+$A$11,IF($C$7,8,0),1,1)</f>
        <v>16.5</v>
      </c>
      <c r="E2169" s="4">
        <f ca="1">OFFSET(InputPriceData!D$15,CalculationsAndCharts!$A2169+$A$11,IF($C$7,8,0),1,1)</f>
        <v>16.57</v>
      </c>
      <c r="F2169" s="4">
        <f ca="1">OFFSET(InputPriceData!E$15,CalculationsAndCharts!$A2169+$A$11,IF($C$7,8,0),1,1)</f>
        <v>15.75</v>
      </c>
      <c r="G2169" s="4">
        <f ca="1">OFFSET(InputPriceData!F$15,CalculationsAndCharts!$A2169+$A$11,IF($C$7,8,0),1,1)</f>
        <v>16.28</v>
      </c>
      <c r="H2169" s="128"/>
      <c r="I2169" s="128"/>
      <c r="K2169" s="124"/>
      <c r="L2169" s="279"/>
      <c r="M2169" s="281"/>
      <c r="N2169" s="280"/>
      <c r="O2169" s="4"/>
      <c r="P2169" s="4"/>
      <c r="Q2169" s="3"/>
      <c r="S2169" s="309">
        <f t="shared" ca="1" si="905"/>
        <v>18.510000000000002</v>
      </c>
      <c r="T2169" s="309">
        <f t="shared" ca="1" si="906"/>
        <v>16.28</v>
      </c>
      <c r="U2169" s="310">
        <f t="shared" ca="1" si="898"/>
        <v>0</v>
      </c>
      <c r="V2169" s="310" t="b">
        <f t="shared" ca="1" si="907"/>
        <v>0</v>
      </c>
      <c r="W2169" s="3" t="b">
        <f t="shared" ca="1" si="908"/>
        <v>0</v>
      </c>
      <c r="X2169" s="3" t="str">
        <f t="shared" ca="1" si="909"/>
        <v/>
      </c>
      <c r="Y2169" s="3" t="str">
        <f t="shared" ca="1" si="899"/>
        <v/>
      </c>
      <c r="Z2169" s="3" t="str">
        <f t="shared" ca="1" si="910"/>
        <v/>
      </c>
      <c r="AA2169" s="3" t="str">
        <f t="shared" ca="1" si="911"/>
        <v/>
      </c>
      <c r="AB2169" s="205">
        <f t="shared" ca="1" si="912"/>
        <v>2660</v>
      </c>
      <c r="AC2169" s="205">
        <f t="shared" ca="1" si="913"/>
        <v>39</v>
      </c>
      <c r="AD2169" s="205">
        <f t="shared" ca="1" si="900"/>
        <v>68.205128205128204</v>
      </c>
      <c r="AE2169" s="205">
        <f t="shared" ca="1" si="901"/>
        <v>18.205128205128204</v>
      </c>
      <c r="AF2169" s="205">
        <f t="shared" ca="1" si="914"/>
        <v>3.641025641025641</v>
      </c>
      <c r="AG2169" s="205"/>
      <c r="AH2169" s="205"/>
      <c r="AI2169" s="205"/>
      <c r="AJ2169" s="205"/>
      <c r="AK2169" s="4"/>
      <c r="AL2169" s="4"/>
      <c r="AM2169" s="309">
        <f t="shared" ca="1" si="915"/>
        <v>18.510000000000002</v>
      </c>
      <c r="AN2169" s="309">
        <f t="shared" ca="1" si="916"/>
        <v>16.28</v>
      </c>
      <c r="AO2169" s="310">
        <f t="shared" ca="1" si="917"/>
        <v>0</v>
      </c>
      <c r="AP2169" s="310" t="b">
        <f t="shared" ca="1" si="918"/>
        <v>0</v>
      </c>
      <c r="AQ2169" s="309">
        <f t="shared" ca="1" si="919"/>
        <v>0</v>
      </c>
      <c r="AR2169" s="205">
        <f t="shared" ca="1" si="902"/>
        <v>0</v>
      </c>
      <c r="AS2169" s="45" t="b">
        <f t="shared" ca="1" si="903"/>
        <v>0</v>
      </c>
      <c r="AT2169">
        <f t="shared" ca="1" si="904"/>
        <v>0</v>
      </c>
      <c r="AU2169" t="b">
        <f t="shared" ca="1" si="920"/>
        <v>0</v>
      </c>
      <c r="AV2169" t="b">
        <f t="shared" ca="1" si="921"/>
        <v>0</v>
      </c>
      <c r="AW2169" s="266" t="b">
        <f t="shared" ca="1" si="922"/>
        <v>0</v>
      </c>
      <c r="AX2169" s="266" t="b">
        <f t="shared" ca="1" si="923"/>
        <v>0</v>
      </c>
      <c r="AY2169" s="266" t="b">
        <f t="shared" ca="1" si="924"/>
        <v>1</v>
      </c>
    </row>
    <row r="2170" spans="1:51" x14ac:dyDescent="0.25">
      <c r="A2170">
        <v>2138</v>
      </c>
      <c r="B2170" s="163">
        <f ca="1">OFFSET(InputPriceData!B$15,CalculationsAndCharts!$A2170+$A$11,0,1,1)</f>
        <v>38912</v>
      </c>
      <c r="C2170" s="3">
        <f ca="1">OFFSET(InputPriceData!G$15,CalculationsAndCharts!$A2170+$A$11,IF($C$7,8,0),1,1)</f>
        <v>451700</v>
      </c>
      <c r="D2170" s="4">
        <f ca="1">OFFSET(InputPriceData!C$15,CalculationsAndCharts!$A2170+$A$11,IF($C$7,8,0),1,1)</f>
        <v>16.75</v>
      </c>
      <c r="E2170" s="4">
        <f ca="1">OFFSET(InputPriceData!D$15,CalculationsAndCharts!$A2170+$A$11,IF($C$7,8,0),1,1)</f>
        <v>16.75</v>
      </c>
      <c r="F2170" s="4">
        <f ca="1">OFFSET(InputPriceData!E$15,CalculationsAndCharts!$A2170+$A$11,IF($C$7,8,0),1,1)</f>
        <v>16.13</v>
      </c>
      <c r="G2170" s="4">
        <f ca="1">OFFSET(InputPriceData!F$15,CalculationsAndCharts!$A2170+$A$11,IF($C$7,8,0),1,1)</f>
        <v>16.399999999999999</v>
      </c>
      <c r="H2170" s="128"/>
      <c r="I2170" s="128"/>
      <c r="K2170" s="124"/>
      <c r="L2170" s="279"/>
      <c r="M2170" s="281"/>
      <c r="N2170" s="280"/>
      <c r="O2170" s="4"/>
      <c r="P2170" s="4"/>
      <c r="Q2170" s="3"/>
      <c r="S2170" s="309">
        <f t="shared" ca="1" si="905"/>
        <v>18.510000000000002</v>
      </c>
      <c r="T2170" s="309">
        <f t="shared" ca="1" si="906"/>
        <v>16.399999999999999</v>
      </c>
      <c r="U2170" s="310">
        <f t="shared" ca="1" si="898"/>
        <v>0</v>
      </c>
      <c r="V2170" s="310" t="b">
        <f t="shared" ca="1" si="907"/>
        <v>0</v>
      </c>
      <c r="W2170" s="3" t="b">
        <f t="shared" ca="1" si="908"/>
        <v>0</v>
      </c>
      <c r="X2170" s="3" t="str">
        <f t="shared" ca="1" si="909"/>
        <v/>
      </c>
      <c r="Y2170" s="3" t="str">
        <f t="shared" ca="1" si="899"/>
        <v/>
      </c>
      <c r="Z2170" s="3" t="str">
        <f t="shared" ca="1" si="910"/>
        <v/>
      </c>
      <c r="AA2170" s="3" t="str">
        <f t="shared" ca="1" si="911"/>
        <v/>
      </c>
      <c r="AB2170" s="205">
        <f t="shared" ca="1" si="912"/>
        <v>2660</v>
      </c>
      <c r="AC2170" s="205">
        <f t="shared" ca="1" si="913"/>
        <v>39</v>
      </c>
      <c r="AD2170" s="205">
        <f t="shared" ca="1" si="900"/>
        <v>68.205128205128204</v>
      </c>
      <c r="AE2170" s="205">
        <f t="shared" ca="1" si="901"/>
        <v>18.205128205128204</v>
      </c>
      <c r="AF2170" s="205">
        <f t="shared" ca="1" si="914"/>
        <v>3.641025641025641</v>
      </c>
      <c r="AG2170" s="205"/>
      <c r="AH2170" s="205"/>
      <c r="AI2170" s="205"/>
      <c r="AJ2170" s="205"/>
      <c r="AK2170" s="4"/>
      <c r="AL2170" s="4"/>
      <c r="AM2170" s="309">
        <f t="shared" ca="1" si="915"/>
        <v>18.510000000000002</v>
      </c>
      <c r="AN2170" s="309">
        <f t="shared" ca="1" si="916"/>
        <v>16.399999999999999</v>
      </c>
      <c r="AO2170" s="310">
        <f t="shared" ca="1" si="917"/>
        <v>0</v>
      </c>
      <c r="AP2170" s="310" t="b">
        <f t="shared" ca="1" si="918"/>
        <v>0</v>
      </c>
      <c r="AQ2170" s="309">
        <f t="shared" ca="1" si="919"/>
        <v>0.50249999999999995</v>
      </c>
      <c r="AR2170" s="205">
        <f t="shared" ca="1" si="902"/>
        <v>16.247499999999999</v>
      </c>
      <c r="AS2170" s="45" t="b">
        <f t="shared" ca="1" si="903"/>
        <v>1</v>
      </c>
      <c r="AT2170">
        <f t="shared" ca="1" si="904"/>
        <v>1</v>
      </c>
      <c r="AU2170" t="b">
        <f t="shared" ca="1" si="920"/>
        <v>0</v>
      </c>
      <c r="AV2170" t="b">
        <f t="shared" ca="1" si="921"/>
        <v>1</v>
      </c>
      <c r="AW2170" s="266" t="b">
        <f t="shared" ca="1" si="922"/>
        <v>1</v>
      </c>
      <c r="AX2170" s="266" t="b">
        <f t="shared" ca="1" si="923"/>
        <v>1</v>
      </c>
      <c r="AY2170" s="266" t="b">
        <f t="shared" ca="1" si="924"/>
        <v>0</v>
      </c>
    </row>
    <row r="2171" spans="1:51" x14ac:dyDescent="0.25">
      <c r="A2171">
        <v>2139</v>
      </c>
      <c r="B2171" s="163">
        <f ca="1">OFFSET(InputPriceData!B$15,CalculationsAndCharts!$A2171+$A$11,0,1,1)</f>
        <v>38911</v>
      </c>
      <c r="C2171" s="3">
        <f ca="1">OFFSET(InputPriceData!G$15,CalculationsAndCharts!$A2171+$A$11,IF($C$7,8,0),1,1)</f>
        <v>535000</v>
      </c>
      <c r="D2171" s="4">
        <f ca="1">OFFSET(InputPriceData!C$15,CalculationsAndCharts!$A2171+$A$11,IF($C$7,8,0),1,1)</f>
        <v>17.53</v>
      </c>
      <c r="E2171" s="4">
        <f ca="1">OFFSET(InputPriceData!D$15,CalculationsAndCharts!$A2171+$A$11,IF($C$7,8,0),1,1)</f>
        <v>17.72</v>
      </c>
      <c r="F2171" s="4">
        <f ca="1">OFFSET(InputPriceData!E$15,CalculationsAndCharts!$A2171+$A$11,IF($C$7,8,0),1,1)</f>
        <v>16.71</v>
      </c>
      <c r="G2171" s="4">
        <f ca="1">OFFSET(InputPriceData!F$15,CalculationsAndCharts!$A2171+$A$11,IF($C$7,8,0),1,1)</f>
        <v>16.71</v>
      </c>
      <c r="H2171" s="128"/>
      <c r="I2171" s="128"/>
      <c r="K2171" s="124"/>
      <c r="L2171" s="279"/>
      <c r="M2171" s="281"/>
      <c r="N2171" s="280"/>
      <c r="O2171" s="4"/>
      <c r="P2171" s="4"/>
      <c r="Q2171" s="3"/>
      <c r="S2171" s="309">
        <f t="shared" ca="1" si="905"/>
        <v>18.510000000000002</v>
      </c>
      <c r="T2171" s="309">
        <f t="shared" ca="1" si="906"/>
        <v>16.71</v>
      </c>
      <c r="U2171" s="310">
        <f t="shared" ca="1" si="898"/>
        <v>0</v>
      </c>
      <c r="V2171" s="310" t="b">
        <f t="shared" ca="1" si="907"/>
        <v>1</v>
      </c>
      <c r="W2171" s="3" t="b">
        <f t="shared" ca="1" si="908"/>
        <v>0</v>
      </c>
      <c r="X2171" s="3" t="str">
        <f t="shared" ca="1" si="909"/>
        <v/>
      </c>
      <c r="Y2171" s="3" t="str">
        <f t="shared" ca="1" si="899"/>
        <v/>
      </c>
      <c r="Z2171" s="3" t="str">
        <f t="shared" ca="1" si="910"/>
        <v/>
      </c>
      <c r="AA2171" s="3" t="str">
        <f t="shared" ca="1" si="911"/>
        <v/>
      </c>
      <c r="AB2171" s="205">
        <f t="shared" ca="1" si="912"/>
        <v>2660</v>
      </c>
      <c r="AC2171" s="205">
        <f t="shared" ca="1" si="913"/>
        <v>39</v>
      </c>
      <c r="AD2171" s="205">
        <f t="shared" ca="1" si="900"/>
        <v>68.205128205128204</v>
      </c>
      <c r="AE2171" s="205">
        <f t="shared" ca="1" si="901"/>
        <v>18.205128205128204</v>
      </c>
      <c r="AF2171" s="205">
        <f t="shared" ca="1" si="914"/>
        <v>3.641025641025641</v>
      </c>
      <c r="AG2171" s="205"/>
      <c r="AH2171" s="205"/>
      <c r="AI2171" s="205"/>
      <c r="AJ2171" s="205"/>
      <c r="AK2171" s="4"/>
      <c r="AL2171" s="4"/>
      <c r="AM2171" s="309">
        <f t="shared" ca="1" si="915"/>
        <v>18.510000000000002</v>
      </c>
      <c r="AN2171" s="309">
        <f t="shared" ca="1" si="916"/>
        <v>16.71</v>
      </c>
      <c r="AO2171" s="310">
        <f t="shared" ca="1" si="917"/>
        <v>0</v>
      </c>
      <c r="AP2171" s="310" t="b">
        <f t="shared" ca="1" si="918"/>
        <v>1</v>
      </c>
      <c r="AQ2171" s="309">
        <f t="shared" ca="1" si="919"/>
        <v>0</v>
      </c>
      <c r="AR2171" s="205">
        <f t="shared" ca="1" si="902"/>
        <v>0</v>
      </c>
      <c r="AS2171" s="45" t="b">
        <f t="shared" ca="1" si="903"/>
        <v>0</v>
      </c>
      <c r="AT2171">
        <f t="shared" ca="1" si="904"/>
        <v>0</v>
      </c>
      <c r="AU2171" t="b">
        <f t="shared" ca="1" si="920"/>
        <v>0</v>
      </c>
      <c r="AV2171" t="b">
        <f t="shared" ca="1" si="921"/>
        <v>0</v>
      </c>
      <c r="AW2171" s="266" t="b">
        <f t="shared" ca="1" si="922"/>
        <v>0</v>
      </c>
      <c r="AX2171" s="266" t="b">
        <f t="shared" ca="1" si="923"/>
        <v>0</v>
      </c>
      <c r="AY2171" s="266" t="b">
        <f t="shared" ca="1" si="924"/>
        <v>0</v>
      </c>
    </row>
    <row r="2172" spans="1:51" x14ac:dyDescent="0.25">
      <c r="A2172">
        <v>2140</v>
      </c>
      <c r="B2172" s="163">
        <f ca="1">OFFSET(InputPriceData!B$15,CalculationsAndCharts!$A2172+$A$11,0,1,1)</f>
        <v>38910</v>
      </c>
      <c r="C2172" s="3">
        <f ca="1">OFFSET(InputPriceData!G$15,CalculationsAndCharts!$A2172+$A$11,IF($C$7,8,0),1,1)</f>
        <v>319100</v>
      </c>
      <c r="D2172" s="4">
        <f ca="1">OFFSET(InputPriceData!C$15,CalculationsAndCharts!$A2172+$A$11,IF($C$7,8,0),1,1)</f>
        <v>17.79</v>
      </c>
      <c r="E2172" s="4">
        <f ca="1">OFFSET(InputPriceData!D$15,CalculationsAndCharts!$A2172+$A$11,IF($C$7,8,0),1,1)</f>
        <v>17.95</v>
      </c>
      <c r="F2172" s="4">
        <f ca="1">OFFSET(InputPriceData!E$15,CalculationsAndCharts!$A2172+$A$11,IF($C$7,8,0),1,1)</f>
        <v>17.64</v>
      </c>
      <c r="G2172" s="4">
        <f ca="1">OFFSET(InputPriceData!F$15,CalculationsAndCharts!$A2172+$A$11,IF($C$7,8,0),1,1)</f>
        <v>17.66</v>
      </c>
      <c r="H2172" s="128"/>
      <c r="I2172" s="128"/>
      <c r="K2172" s="124"/>
      <c r="L2172" s="279"/>
      <c r="M2172" s="281"/>
      <c r="N2172" s="280"/>
      <c r="O2172" s="4"/>
      <c r="P2172" s="4"/>
      <c r="Q2172" s="3"/>
      <c r="S2172" s="309">
        <f t="shared" ca="1" si="905"/>
        <v>18.510000000000002</v>
      </c>
      <c r="T2172" s="309">
        <f t="shared" ca="1" si="906"/>
        <v>16.78</v>
      </c>
      <c r="U2172" s="310">
        <f t="shared" ca="1" si="898"/>
        <v>0.50867052023121317</v>
      </c>
      <c r="V2172" s="310" t="b">
        <f t="shared" ca="1" si="907"/>
        <v>0</v>
      </c>
      <c r="W2172" s="3" t="b">
        <f t="shared" ca="1" si="908"/>
        <v>0</v>
      </c>
      <c r="X2172" s="3" t="str">
        <f t="shared" ca="1" si="909"/>
        <v/>
      </c>
      <c r="Y2172" s="3" t="str">
        <f t="shared" ca="1" si="899"/>
        <v/>
      </c>
      <c r="Z2172" s="3" t="str">
        <f t="shared" ca="1" si="910"/>
        <v/>
      </c>
      <c r="AA2172" s="3" t="str">
        <f t="shared" ca="1" si="911"/>
        <v/>
      </c>
      <c r="AB2172" s="205">
        <f t="shared" ca="1" si="912"/>
        <v>2660</v>
      </c>
      <c r="AC2172" s="205">
        <f t="shared" ca="1" si="913"/>
        <v>39</v>
      </c>
      <c r="AD2172" s="205">
        <f t="shared" ca="1" si="900"/>
        <v>68.205128205128204</v>
      </c>
      <c r="AE2172" s="205">
        <f t="shared" ca="1" si="901"/>
        <v>18.205128205128204</v>
      </c>
      <c r="AF2172" s="205">
        <f t="shared" ca="1" si="914"/>
        <v>3.641025641025641</v>
      </c>
      <c r="AG2172" s="205"/>
      <c r="AH2172" s="205"/>
      <c r="AI2172" s="205"/>
      <c r="AJ2172" s="205"/>
      <c r="AK2172" s="4"/>
      <c r="AL2172" s="4"/>
      <c r="AM2172" s="309">
        <f t="shared" ca="1" si="915"/>
        <v>18.510000000000002</v>
      </c>
      <c r="AN2172" s="309">
        <f t="shared" ca="1" si="916"/>
        <v>16.78</v>
      </c>
      <c r="AO2172" s="310">
        <f t="shared" ca="1" si="917"/>
        <v>0.50867052023121317</v>
      </c>
      <c r="AP2172" s="310" t="b">
        <f t="shared" ca="1" si="918"/>
        <v>0</v>
      </c>
      <c r="AQ2172" s="309">
        <f t="shared" ca="1" si="919"/>
        <v>0</v>
      </c>
      <c r="AR2172" s="205">
        <f t="shared" ca="1" si="902"/>
        <v>0</v>
      </c>
      <c r="AS2172" s="45" t="b">
        <f t="shared" ca="1" si="903"/>
        <v>0</v>
      </c>
      <c r="AT2172">
        <f t="shared" ca="1" si="904"/>
        <v>0</v>
      </c>
      <c r="AU2172" t="b">
        <f t="shared" ca="1" si="920"/>
        <v>0</v>
      </c>
      <c r="AV2172" t="b">
        <f t="shared" ca="1" si="921"/>
        <v>0</v>
      </c>
      <c r="AW2172" s="266" t="b">
        <f t="shared" ca="1" si="922"/>
        <v>0</v>
      </c>
      <c r="AX2172" s="266" t="b">
        <f t="shared" ca="1" si="923"/>
        <v>0</v>
      </c>
      <c r="AY2172" s="266" t="b">
        <f t="shared" ca="1" si="924"/>
        <v>0</v>
      </c>
    </row>
    <row r="2173" spans="1:51" x14ac:dyDescent="0.25">
      <c r="A2173">
        <v>2141</v>
      </c>
      <c r="B2173" s="163">
        <f ca="1">OFFSET(InputPriceData!B$15,CalculationsAndCharts!$A2173+$A$11,0,1,1)</f>
        <v>38909</v>
      </c>
      <c r="C2173" s="3">
        <f ca="1">OFFSET(InputPriceData!G$15,CalculationsAndCharts!$A2173+$A$11,IF($C$7,8,0),1,1)</f>
        <v>199900</v>
      </c>
      <c r="D2173" s="4">
        <f ca="1">OFFSET(InputPriceData!C$15,CalculationsAndCharts!$A2173+$A$11,IF($C$7,8,0),1,1)</f>
        <v>17.559999999999999</v>
      </c>
      <c r="E2173" s="4">
        <f ca="1">OFFSET(InputPriceData!D$15,CalculationsAndCharts!$A2173+$A$11,IF($C$7,8,0),1,1)</f>
        <v>17.86</v>
      </c>
      <c r="F2173" s="4">
        <f ca="1">OFFSET(InputPriceData!E$15,CalculationsAndCharts!$A2173+$A$11,IF($C$7,8,0),1,1)</f>
        <v>17.23</v>
      </c>
      <c r="G2173" s="4">
        <f ca="1">OFFSET(InputPriceData!F$15,CalculationsAndCharts!$A2173+$A$11,IF($C$7,8,0),1,1)</f>
        <v>17.86</v>
      </c>
      <c r="H2173" s="128"/>
      <c r="I2173" s="128"/>
      <c r="K2173" s="124"/>
      <c r="L2173" s="279"/>
      <c r="M2173" s="281"/>
      <c r="N2173" s="280"/>
      <c r="O2173" s="4"/>
      <c r="P2173" s="4"/>
      <c r="Q2173" s="3"/>
      <c r="S2173" s="309">
        <f t="shared" ca="1" si="905"/>
        <v>18.510000000000002</v>
      </c>
      <c r="T2173" s="309">
        <f t="shared" ca="1" si="906"/>
        <v>16.78</v>
      </c>
      <c r="U2173" s="310">
        <f t="shared" ca="1" si="898"/>
        <v>0.62427745664739775</v>
      </c>
      <c r="V2173" s="310" t="b">
        <f t="shared" ca="1" si="907"/>
        <v>0</v>
      </c>
      <c r="W2173" s="3" t="b">
        <f t="shared" ca="1" si="908"/>
        <v>0</v>
      </c>
      <c r="X2173" s="3" t="str">
        <f t="shared" ca="1" si="909"/>
        <v/>
      </c>
      <c r="Y2173" s="3" t="str">
        <f t="shared" ca="1" si="899"/>
        <v/>
      </c>
      <c r="Z2173" s="3" t="str">
        <f t="shared" ca="1" si="910"/>
        <v/>
      </c>
      <c r="AA2173" s="3" t="str">
        <f t="shared" ca="1" si="911"/>
        <v/>
      </c>
      <c r="AB2173" s="205">
        <f t="shared" ca="1" si="912"/>
        <v>2660</v>
      </c>
      <c r="AC2173" s="205">
        <f t="shared" ca="1" si="913"/>
        <v>39</v>
      </c>
      <c r="AD2173" s="205">
        <f t="shared" ca="1" si="900"/>
        <v>68.205128205128204</v>
      </c>
      <c r="AE2173" s="205">
        <f t="shared" ca="1" si="901"/>
        <v>18.205128205128204</v>
      </c>
      <c r="AF2173" s="205">
        <f t="shared" ca="1" si="914"/>
        <v>3.641025641025641</v>
      </c>
      <c r="AG2173" s="205"/>
      <c r="AH2173" s="205"/>
      <c r="AI2173" s="205"/>
      <c r="AJ2173" s="205"/>
      <c r="AK2173" s="4"/>
      <c r="AL2173" s="4"/>
      <c r="AM2173" s="309">
        <f t="shared" ca="1" si="915"/>
        <v>18.510000000000002</v>
      </c>
      <c r="AN2173" s="309">
        <f t="shared" ca="1" si="916"/>
        <v>16.78</v>
      </c>
      <c r="AO2173" s="310">
        <f t="shared" ca="1" si="917"/>
        <v>0.62427745664739775</v>
      </c>
      <c r="AP2173" s="310" t="b">
        <f t="shared" ca="1" si="918"/>
        <v>0</v>
      </c>
      <c r="AQ2173" s="309">
        <f t="shared" ca="1" si="919"/>
        <v>0</v>
      </c>
      <c r="AR2173" s="205">
        <f t="shared" ca="1" si="902"/>
        <v>0</v>
      </c>
      <c r="AS2173" s="45" t="b">
        <f t="shared" ca="1" si="903"/>
        <v>0</v>
      </c>
      <c r="AT2173">
        <f t="shared" ca="1" si="904"/>
        <v>0</v>
      </c>
      <c r="AU2173" t="b">
        <f t="shared" ca="1" si="920"/>
        <v>0</v>
      </c>
      <c r="AV2173" t="b">
        <f t="shared" ca="1" si="921"/>
        <v>0</v>
      </c>
      <c r="AW2173" s="266" t="b">
        <f t="shared" ca="1" si="922"/>
        <v>0</v>
      </c>
      <c r="AX2173" s="266" t="b">
        <f t="shared" ca="1" si="923"/>
        <v>0</v>
      </c>
      <c r="AY2173" s="266" t="b">
        <f t="shared" ca="1" si="924"/>
        <v>0</v>
      </c>
    </row>
    <row r="2174" spans="1:51" x14ac:dyDescent="0.25">
      <c r="A2174">
        <v>2142</v>
      </c>
      <c r="B2174" s="163">
        <f ca="1">OFFSET(InputPriceData!B$15,CalculationsAndCharts!$A2174+$A$11,0,1,1)</f>
        <v>38908</v>
      </c>
      <c r="C2174" s="3">
        <f ca="1">OFFSET(InputPriceData!G$15,CalculationsAndCharts!$A2174+$A$11,IF($C$7,8,0),1,1)</f>
        <v>244100</v>
      </c>
      <c r="D2174" s="4">
        <f ca="1">OFFSET(InputPriceData!C$15,CalculationsAndCharts!$A2174+$A$11,IF($C$7,8,0),1,1)</f>
        <v>17.78</v>
      </c>
      <c r="E2174" s="4">
        <f ca="1">OFFSET(InputPriceData!D$15,CalculationsAndCharts!$A2174+$A$11,IF($C$7,8,0),1,1)</f>
        <v>17.899999999999999</v>
      </c>
      <c r="F2174" s="4">
        <f ca="1">OFFSET(InputPriceData!E$15,CalculationsAndCharts!$A2174+$A$11,IF($C$7,8,0),1,1)</f>
        <v>17.54</v>
      </c>
      <c r="G2174" s="4">
        <f ca="1">OFFSET(InputPriceData!F$15,CalculationsAndCharts!$A2174+$A$11,IF($C$7,8,0),1,1)</f>
        <v>17.64</v>
      </c>
      <c r="H2174" s="128"/>
      <c r="I2174" s="128"/>
      <c r="K2174" s="124"/>
      <c r="L2174" s="279"/>
      <c r="M2174" s="281"/>
      <c r="N2174" s="280"/>
      <c r="O2174" s="4"/>
      <c r="P2174" s="4"/>
      <c r="Q2174" s="3"/>
      <c r="S2174" s="309">
        <f t="shared" ca="1" si="905"/>
        <v>18.510000000000002</v>
      </c>
      <c r="T2174" s="309">
        <f t="shared" ca="1" si="906"/>
        <v>16.53</v>
      </c>
      <c r="U2174" s="310">
        <f t="shared" ca="1" si="898"/>
        <v>0.56060606060606022</v>
      </c>
      <c r="V2174" s="310" t="b">
        <f t="shared" ca="1" si="907"/>
        <v>0</v>
      </c>
      <c r="W2174" s="3" t="b">
        <f t="shared" ca="1" si="908"/>
        <v>0</v>
      </c>
      <c r="X2174" s="3" t="str">
        <f t="shared" ca="1" si="909"/>
        <v/>
      </c>
      <c r="Y2174" s="3" t="str">
        <f t="shared" ca="1" si="899"/>
        <v/>
      </c>
      <c r="Z2174" s="3" t="str">
        <f t="shared" ca="1" si="910"/>
        <v/>
      </c>
      <c r="AA2174" s="3" t="str">
        <f t="shared" ca="1" si="911"/>
        <v/>
      </c>
      <c r="AB2174" s="205">
        <f t="shared" ca="1" si="912"/>
        <v>2660</v>
      </c>
      <c r="AC2174" s="205">
        <f t="shared" ca="1" si="913"/>
        <v>39</v>
      </c>
      <c r="AD2174" s="205">
        <f t="shared" ca="1" si="900"/>
        <v>68.205128205128204</v>
      </c>
      <c r="AE2174" s="205">
        <f t="shared" ca="1" si="901"/>
        <v>18.205128205128204</v>
      </c>
      <c r="AF2174" s="205">
        <f t="shared" ca="1" si="914"/>
        <v>3.641025641025641</v>
      </c>
      <c r="AG2174" s="205"/>
      <c r="AH2174" s="205"/>
      <c r="AI2174" s="205"/>
      <c r="AJ2174" s="205"/>
      <c r="AK2174" s="4"/>
      <c r="AL2174" s="4"/>
      <c r="AM2174" s="309">
        <f t="shared" ca="1" si="915"/>
        <v>18.510000000000002</v>
      </c>
      <c r="AN2174" s="309">
        <f t="shared" ca="1" si="916"/>
        <v>16.78</v>
      </c>
      <c r="AO2174" s="310">
        <f t="shared" ca="1" si="917"/>
        <v>0.49710982658959491</v>
      </c>
      <c r="AP2174" s="310" t="b">
        <f t="shared" ca="1" si="918"/>
        <v>0</v>
      </c>
      <c r="AQ2174" s="309">
        <f t="shared" ca="1" si="919"/>
        <v>0</v>
      </c>
      <c r="AR2174" s="205">
        <f t="shared" ca="1" si="902"/>
        <v>0</v>
      </c>
      <c r="AS2174" s="45" t="b">
        <f t="shared" ca="1" si="903"/>
        <v>0</v>
      </c>
      <c r="AT2174">
        <f t="shared" ca="1" si="904"/>
        <v>0</v>
      </c>
      <c r="AU2174" t="b">
        <f t="shared" ca="1" si="920"/>
        <v>0</v>
      </c>
      <c r="AV2174" t="b">
        <f t="shared" ca="1" si="921"/>
        <v>0</v>
      </c>
      <c r="AW2174" s="266" t="b">
        <f t="shared" ca="1" si="922"/>
        <v>0</v>
      </c>
      <c r="AX2174" s="266" t="b">
        <f t="shared" ca="1" si="923"/>
        <v>0</v>
      </c>
      <c r="AY2174" s="266" t="b">
        <f t="shared" ca="1" si="924"/>
        <v>0</v>
      </c>
    </row>
    <row r="2175" spans="1:51" x14ac:dyDescent="0.25">
      <c r="A2175">
        <v>2143</v>
      </c>
      <c r="B2175" s="163">
        <f ca="1">OFFSET(InputPriceData!B$15,CalculationsAndCharts!$A2175+$A$11,0,1,1)</f>
        <v>38905</v>
      </c>
      <c r="C2175" s="3">
        <f ca="1">OFFSET(InputPriceData!G$15,CalculationsAndCharts!$A2175+$A$11,IF($C$7,8,0),1,1)</f>
        <v>180800</v>
      </c>
      <c r="D2175" s="4">
        <f ca="1">OFFSET(InputPriceData!C$15,CalculationsAndCharts!$A2175+$A$11,IF($C$7,8,0),1,1)</f>
        <v>18.02</v>
      </c>
      <c r="E2175" s="4">
        <f ca="1">OFFSET(InputPriceData!D$15,CalculationsAndCharts!$A2175+$A$11,IF($C$7,8,0),1,1)</f>
        <v>18.12</v>
      </c>
      <c r="F2175" s="4">
        <f ca="1">OFFSET(InputPriceData!E$15,CalculationsAndCharts!$A2175+$A$11,IF($C$7,8,0),1,1)</f>
        <v>17.600000000000001</v>
      </c>
      <c r="G2175" s="4">
        <f ca="1">OFFSET(InputPriceData!F$15,CalculationsAndCharts!$A2175+$A$11,IF($C$7,8,0),1,1)</f>
        <v>17.72</v>
      </c>
      <c r="H2175" s="128"/>
      <c r="I2175" s="128"/>
      <c r="K2175" s="124"/>
      <c r="L2175" s="279"/>
      <c r="M2175" s="281"/>
      <c r="N2175" s="280"/>
      <c r="O2175" s="4"/>
      <c r="P2175" s="4"/>
      <c r="Q2175" s="3"/>
      <c r="S2175" s="309">
        <f t="shared" ca="1" si="905"/>
        <v>18.510000000000002</v>
      </c>
      <c r="T2175" s="309">
        <f t="shared" ca="1" si="906"/>
        <v>16.34</v>
      </c>
      <c r="U2175" s="310">
        <f t="shared" ca="1" si="898"/>
        <v>0.63594470046082852</v>
      </c>
      <c r="V2175" s="310" t="b">
        <f t="shared" ca="1" si="907"/>
        <v>0</v>
      </c>
      <c r="W2175" s="3" t="b">
        <f t="shared" ca="1" si="908"/>
        <v>1</v>
      </c>
      <c r="X2175" s="3">
        <f t="shared" ca="1" si="909"/>
        <v>16.34</v>
      </c>
      <c r="Y2175" s="3">
        <f t="shared" ca="1" si="899"/>
        <v>8.4455324357405068</v>
      </c>
      <c r="Z2175" s="3">
        <f t="shared" ca="1" si="910"/>
        <v>8.4455324357405068</v>
      </c>
      <c r="AA2175" s="3">
        <f t="shared" ca="1" si="911"/>
        <v>92</v>
      </c>
      <c r="AB2175" s="205">
        <f t="shared" ca="1" si="912"/>
        <v>2660</v>
      </c>
      <c r="AC2175" s="205">
        <f t="shared" ca="1" si="913"/>
        <v>39</v>
      </c>
      <c r="AD2175" s="205">
        <f t="shared" ca="1" si="900"/>
        <v>68.205128205128204</v>
      </c>
      <c r="AE2175" s="205">
        <f t="shared" ca="1" si="901"/>
        <v>18.205128205128204</v>
      </c>
      <c r="AF2175" s="205">
        <f t="shared" ca="1" si="914"/>
        <v>3.641025641025641</v>
      </c>
      <c r="AG2175" s="205"/>
      <c r="AH2175" s="205"/>
      <c r="AI2175" s="205"/>
      <c r="AJ2175" s="205"/>
      <c r="AK2175" s="4"/>
      <c r="AL2175" s="4"/>
      <c r="AM2175" s="309">
        <f t="shared" ca="1" si="915"/>
        <v>18.510000000000002</v>
      </c>
      <c r="AN2175" s="309">
        <f t="shared" ca="1" si="916"/>
        <v>16.78</v>
      </c>
      <c r="AO2175" s="310">
        <f t="shared" ca="1" si="917"/>
        <v>0.54335260115606787</v>
      </c>
      <c r="AP2175" s="310" t="b">
        <f t="shared" ca="1" si="918"/>
        <v>0</v>
      </c>
      <c r="AQ2175" s="309">
        <f t="shared" ca="1" si="919"/>
        <v>0</v>
      </c>
      <c r="AR2175" s="205">
        <f t="shared" ca="1" si="902"/>
        <v>0</v>
      </c>
      <c r="AS2175" s="45" t="b">
        <f t="shared" ca="1" si="903"/>
        <v>0</v>
      </c>
      <c r="AT2175">
        <f t="shared" ca="1" si="904"/>
        <v>0</v>
      </c>
      <c r="AU2175" t="b">
        <f t="shared" ca="1" si="920"/>
        <v>0</v>
      </c>
      <c r="AV2175" t="b">
        <f t="shared" ca="1" si="921"/>
        <v>0</v>
      </c>
      <c r="AW2175" s="266" t="b">
        <f t="shared" ca="1" si="922"/>
        <v>0</v>
      </c>
      <c r="AX2175" s="266" t="b">
        <f t="shared" ca="1" si="923"/>
        <v>0</v>
      </c>
      <c r="AY2175" s="266" t="b">
        <f t="shared" ca="1" si="924"/>
        <v>0</v>
      </c>
    </row>
    <row r="2176" spans="1:51" x14ac:dyDescent="0.25">
      <c r="A2176">
        <v>2144</v>
      </c>
      <c r="B2176" s="163">
        <f ca="1">OFFSET(InputPriceData!B$15,CalculationsAndCharts!$A2176+$A$11,0,1,1)</f>
        <v>38904</v>
      </c>
      <c r="C2176" s="3">
        <f ca="1">OFFSET(InputPriceData!G$15,CalculationsAndCharts!$A2176+$A$11,IF($C$7,8,0),1,1)</f>
        <v>367200</v>
      </c>
      <c r="D2176" s="4">
        <f ca="1">OFFSET(InputPriceData!C$15,CalculationsAndCharts!$A2176+$A$11,IF($C$7,8,0),1,1)</f>
        <v>18.149999999999999</v>
      </c>
      <c r="E2176" s="4">
        <f ca="1">OFFSET(InputPriceData!D$15,CalculationsAndCharts!$A2176+$A$11,IF($C$7,8,0),1,1)</f>
        <v>18.5</v>
      </c>
      <c r="F2176" s="4">
        <f ca="1">OFFSET(InputPriceData!E$15,CalculationsAndCharts!$A2176+$A$11,IF($C$7,8,0),1,1)</f>
        <v>17.88</v>
      </c>
      <c r="G2176" s="4">
        <f ca="1">OFFSET(InputPriceData!F$15,CalculationsAndCharts!$A2176+$A$11,IF($C$7,8,0),1,1)</f>
        <v>18.100000000000001</v>
      </c>
      <c r="H2176" s="128"/>
      <c r="I2176" s="128"/>
      <c r="K2176" s="124"/>
      <c r="L2176" s="279"/>
      <c r="M2176" s="281"/>
      <c r="N2176" s="280"/>
      <c r="O2176" s="4"/>
      <c r="P2176" s="4"/>
      <c r="Q2176" s="3"/>
      <c r="S2176" s="309">
        <f t="shared" ca="1" si="905"/>
        <v>18.510000000000002</v>
      </c>
      <c r="T2176" s="309">
        <f t="shared" ca="1" si="906"/>
        <v>16.34</v>
      </c>
      <c r="U2176" s="310">
        <f t="shared" ca="1" si="898"/>
        <v>0.81105990783410142</v>
      </c>
      <c r="V2176" s="310" t="b">
        <f t="shared" ca="1" si="907"/>
        <v>0</v>
      </c>
      <c r="W2176" s="3" t="b">
        <f t="shared" ca="1" si="908"/>
        <v>0</v>
      </c>
      <c r="X2176" s="3" t="str">
        <f t="shared" ca="1" si="909"/>
        <v/>
      </c>
      <c r="Y2176" s="3" t="str">
        <f t="shared" ca="1" si="899"/>
        <v/>
      </c>
      <c r="Z2176" s="3" t="str">
        <f t="shared" ca="1" si="910"/>
        <v/>
      </c>
      <c r="AA2176" s="3" t="str">
        <f t="shared" ca="1" si="911"/>
        <v/>
      </c>
      <c r="AB2176" s="205">
        <f t="shared" ca="1" si="912"/>
        <v>2568</v>
      </c>
      <c r="AC2176" s="205">
        <f t="shared" ca="1" si="913"/>
        <v>38</v>
      </c>
      <c r="AD2176" s="205">
        <f t="shared" ca="1" si="900"/>
        <v>67.578947368421055</v>
      </c>
      <c r="AE2176" s="205">
        <f t="shared" ca="1" si="901"/>
        <v>17.578947368421055</v>
      </c>
      <c r="AF2176" s="205">
        <f t="shared" ca="1" si="914"/>
        <v>3.5157894736842112</v>
      </c>
      <c r="AG2176" s="205"/>
      <c r="AH2176" s="205"/>
      <c r="AI2176" s="205"/>
      <c r="AJ2176" s="205"/>
      <c r="AK2176" s="4"/>
      <c r="AL2176" s="4"/>
      <c r="AM2176" s="309">
        <f t="shared" ca="1" si="915"/>
        <v>18.510000000000002</v>
      </c>
      <c r="AN2176" s="309">
        <f t="shared" ca="1" si="916"/>
        <v>16.53</v>
      </c>
      <c r="AO2176" s="310">
        <f t="shared" ca="1" si="917"/>
        <v>0.79292929292929293</v>
      </c>
      <c r="AP2176" s="310" t="b">
        <f t="shared" ca="1" si="918"/>
        <v>0</v>
      </c>
      <c r="AQ2176" s="309">
        <f t="shared" ca="1" si="919"/>
        <v>0</v>
      </c>
      <c r="AR2176" s="205">
        <f t="shared" ca="1" si="902"/>
        <v>0</v>
      </c>
      <c r="AS2176" s="45" t="b">
        <f t="shared" ca="1" si="903"/>
        <v>0</v>
      </c>
      <c r="AT2176">
        <f t="shared" ca="1" si="904"/>
        <v>0</v>
      </c>
      <c r="AU2176" t="b">
        <f t="shared" ca="1" si="920"/>
        <v>0</v>
      </c>
      <c r="AV2176" t="b">
        <f t="shared" ca="1" si="921"/>
        <v>0</v>
      </c>
      <c r="AW2176" s="266" t="b">
        <f t="shared" ca="1" si="922"/>
        <v>0</v>
      </c>
      <c r="AX2176" s="266" t="b">
        <f t="shared" ca="1" si="923"/>
        <v>0</v>
      </c>
      <c r="AY2176" s="266" t="b">
        <f t="shared" ca="1" si="924"/>
        <v>0</v>
      </c>
    </row>
    <row r="2177" spans="1:51" x14ac:dyDescent="0.25">
      <c r="A2177">
        <v>2145</v>
      </c>
      <c r="B2177" s="163">
        <f ca="1">OFFSET(InputPriceData!B$15,CalculationsAndCharts!$A2177+$A$11,0,1,1)</f>
        <v>38903</v>
      </c>
      <c r="C2177" s="3">
        <f ca="1">OFFSET(InputPriceData!G$15,CalculationsAndCharts!$A2177+$A$11,IF($C$7,8,0),1,1)</f>
        <v>268900</v>
      </c>
      <c r="D2177" s="4">
        <f ca="1">OFFSET(InputPriceData!C$15,CalculationsAndCharts!$A2177+$A$11,IF($C$7,8,0),1,1)</f>
        <v>18.28</v>
      </c>
      <c r="E2177" s="4">
        <f ca="1">OFFSET(InputPriceData!D$15,CalculationsAndCharts!$A2177+$A$11,IF($C$7,8,0),1,1)</f>
        <v>18.39</v>
      </c>
      <c r="F2177" s="4">
        <f ca="1">OFFSET(InputPriceData!E$15,CalculationsAndCharts!$A2177+$A$11,IF($C$7,8,0),1,1)</f>
        <v>17.86</v>
      </c>
      <c r="G2177" s="4">
        <f ca="1">OFFSET(InputPriceData!F$15,CalculationsAndCharts!$A2177+$A$11,IF($C$7,8,0),1,1)</f>
        <v>18.149999999999999</v>
      </c>
      <c r="H2177" s="128"/>
      <c r="I2177" s="128"/>
      <c r="K2177" s="124"/>
      <c r="L2177" s="279"/>
      <c r="M2177" s="281"/>
      <c r="N2177" s="280"/>
      <c r="O2177" s="4"/>
      <c r="P2177" s="4"/>
      <c r="Q2177" s="3"/>
      <c r="S2177" s="309">
        <f t="shared" ca="1" si="905"/>
        <v>18.510000000000002</v>
      </c>
      <c r="T2177" s="309">
        <f t="shared" ca="1" si="906"/>
        <v>16.34</v>
      </c>
      <c r="U2177" s="310">
        <f t="shared" ca="1" si="898"/>
        <v>0.83410138248847798</v>
      </c>
      <c r="V2177" s="310" t="b">
        <f t="shared" ca="1" si="907"/>
        <v>0</v>
      </c>
      <c r="W2177" s="3" t="b">
        <f t="shared" ca="1" si="908"/>
        <v>0</v>
      </c>
      <c r="X2177" s="3" t="str">
        <f t="shared" ca="1" si="909"/>
        <v/>
      </c>
      <c r="Y2177" s="3" t="str">
        <f t="shared" ca="1" si="899"/>
        <v/>
      </c>
      <c r="Z2177" s="3" t="str">
        <f t="shared" ca="1" si="910"/>
        <v/>
      </c>
      <c r="AA2177" s="3" t="str">
        <f t="shared" ca="1" si="911"/>
        <v/>
      </c>
      <c r="AB2177" s="205">
        <f t="shared" ca="1" si="912"/>
        <v>2568</v>
      </c>
      <c r="AC2177" s="205">
        <f t="shared" ca="1" si="913"/>
        <v>38</v>
      </c>
      <c r="AD2177" s="205">
        <f t="shared" ca="1" si="900"/>
        <v>67.578947368421055</v>
      </c>
      <c r="AE2177" s="205">
        <f t="shared" ca="1" si="901"/>
        <v>17.578947368421055</v>
      </c>
      <c r="AF2177" s="205">
        <f t="shared" ca="1" si="914"/>
        <v>3.5157894736842112</v>
      </c>
      <c r="AG2177" s="205"/>
      <c r="AH2177" s="205"/>
      <c r="AI2177" s="205"/>
      <c r="AJ2177" s="205"/>
      <c r="AK2177" s="4"/>
      <c r="AL2177" s="4"/>
      <c r="AM2177" s="309">
        <f t="shared" ca="1" si="915"/>
        <v>18.510000000000002</v>
      </c>
      <c r="AN2177" s="309">
        <f t="shared" ca="1" si="916"/>
        <v>16.34</v>
      </c>
      <c r="AO2177" s="310">
        <f t="shared" ca="1" si="917"/>
        <v>0.83410138248847798</v>
      </c>
      <c r="AP2177" s="310" t="b">
        <f t="shared" ca="1" si="918"/>
        <v>0</v>
      </c>
      <c r="AQ2177" s="309">
        <f t="shared" ca="1" si="919"/>
        <v>0</v>
      </c>
      <c r="AR2177" s="205">
        <f t="shared" ca="1" si="902"/>
        <v>0</v>
      </c>
      <c r="AS2177" s="45" t="b">
        <f t="shared" ca="1" si="903"/>
        <v>0</v>
      </c>
      <c r="AT2177">
        <f t="shared" ca="1" si="904"/>
        <v>0</v>
      </c>
      <c r="AU2177" t="b">
        <f t="shared" ca="1" si="920"/>
        <v>0</v>
      </c>
      <c r="AV2177" t="b">
        <f t="shared" ca="1" si="921"/>
        <v>0</v>
      </c>
      <c r="AW2177" s="266" t="b">
        <f t="shared" ca="1" si="922"/>
        <v>0</v>
      </c>
      <c r="AX2177" s="266" t="b">
        <f t="shared" ca="1" si="923"/>
        <v>0</v>
      </c>
      <c r="AY2177" s="266" t="b">
        <f t="shared" ca="1" si="924"/>
        <v>0</v>
      </c>
    </row>
    <row r="2178" spans="1:51" x14ac:dyDescent="0.25">
      <c r="A2178">
        <v>2146</v>
      </c>
      <c r="B2178" s="163">
        <f ca="1">OFFSET(InputPriceData!B$15,CalculationsAndCharts!$A2178+$A$11,0,1,1)</f>
        <v>38901</v>
      </c>
      <c r="C2178" s="3">
        <f ca="1">OFFSET(InputPriceData!G$15,CalculationsAndCharts!$A2178+$A$11,IF($C$7,8,0),1,1)</f>
        <v>242300</v>
      </c>
      <c r="D2178" s="4">
        <f ca="1">OFFSET(InputPriceData!C$15,CalculationsAndCharts!$A2178+$A$11,IF($C$7,8,0),1,1)</f>
        <v>17.95</v>
      </c>
      <c r="E2178" s="4">
        <f ca="1">OFFSET(InputPriceData!D$15,CalculationsAndCharts!$A2178+$A$11,IF($C$7,8,0),1,1)</f>
        <v>18.510000000000002</v>
      </c>
      <c r="F2178" s="4">
        <f ca="1">OFFSET(InputPriceData!E$15,CalculationsAndCharts!$A2178+$A$11,IF($C$7,8,0),1,1)</f>
        <v>17.95</v>
      </c>
      <c r="G2178" s="4">
        <f ca="1">OFFSET(InputPriceData!F$15,CalculationsAndCharts!$A2178+$A$11,IF($C$7,8,0),1,1)</f>
        <v>18.510000000000002</v>
      </c>
      <c r="H2178" s="128"/>
      <c r="I2178" s="128"/>
      <c r="K2178" s="124"/>
      <c r="L2178" s="279"/>
      <c r="M2178" s="281"/>
      <c r="N2178" s="280"/>
      <c r="O2178" s="4"/>
      <c r="P2178" s="4"/>
      <c r="Q2178" s="3"/>
      <c r="S2178" s="309">
        <f t="shared" ca="1" si="905"/>
        <v>18.510000000000002</v>
      </c>
      <c r="T2178" s="309">
        <f t="shared" ca="1" si="906"/>
        <v>16.34</v>
      </c>
      <c r="U2178" s="310">
        <f t="shared" ca="1" si="898"/>
        <v>1</v>
      </c>
      <c r="V2178" s="310" t="b">
        <f t="shared" ca="1" si="907"/>
        <v>0</v>
      </c>
      <c r="W2178" s="3" t="b">
        <f t="shared" ca="1" si="908"/>
        <v>0</v>
      </c>
      <c r="X2178" s="3" t="str">
        <f t="shared" ca="1" si="909"/>
        <v/>
      </c>
      <c r="Y2178" s="3" t="str">
        <f t="shared" ca="1" si="899"/>
        <v/>
      </c>
      <c r="Z2178" s="3" t="str">
        <f t="shared" ca="1" si="910"/>
        <v/>
      </c>
      <c r="AA2178" s="3" t="str">
        <f t="shared" ca="1" si="911"/>
        <v/>
      </c>
      <c r="AB2178" s="205">
        <f t="shared" ca="1" si="912"/>
        <v>2568</v>
      </c>
      <c r="AC2178" s="205">
        <f t="shared" ca="1" si="913"/>
        <v>38</v>
      </c>
      <c r="AD2178" s="205">
        <f t="shared" ca="1" si="900"/>
        <v>67.578947368421055</v>
      </c>
      <c r="AE2178" s="205">
        <f t="shared" ca="1" si="901"/>
        <v>17.578947368421055</v>
      </c>
      <c r="AF2178" s="205">
        <f t="shared" ca="1" si="914"/>
        <v>3.5157894736842112</v>
      </c>
      <c r="AG2178" s="205"/>
      <c r="AH2178" s="205"/>
      <c r="AI2178" s="205"/>
      <c r="AJ2178" s="205"/>
      <c r="AK2178" s="4"/>
      <c r="AL2178" s="4"/>
      <c r="AM2178" s="309">
        <f t="shared" ca="1" si="915"/>
        <v>18.510000000000002</v>
      </c>
      <c r="AN2178" s="309">
        <f t="shared" ca="1" si="916"/>
        <v>16.34</v>
      </c>
      <c r="AO2178" s="310">
        <f t="shared" ca="1" si="917"/>
        <v>1</v>
      </c>
      <c r="AP2178" s="310" t="b">
        <f t="shared" ca="1" si="918"/>
        <v>0</v>
      </c>
      <c r="AQ2178" s="309">
        <f t="shared" ca="1" si="919"/>
        <v>0</v>
      </c>
      <c r="AR2178" s="205">
        <f t="shared" ca="1" si="902"/>
        <v>0</v>
      </c>
      <c r="AS2178" s="45" t="b">
        <f t="shared" ca="1" si="903"/>
        <v>0</v>
      </c>
      <c r="AT2178">
        <f t="shared" ca="1" si="904"/>
        <v>0</v>
      </c>
      <c r="AU2178" t="b">
        <f t="shared" ca="1" si="920"/>
        <v>0</v>
      </c>
      <c r="AV2178" t="b">
        <f t="shared" ca="1" si="921"/>
        <v>0</v>
      </c>
      <c r="AW2178" s="266" t="b">
        <f t="shared" ca="1" si="922"/>
        <v>0</v>
      </c>
      <c r="AX2178" s="266" t="b">
        <f t="shared" ca="1" si="923"/>
        <v>0</v>
      </c>
      <c r="AY2178" s="266" t="b">
        <f t="shared" ca="1" si="924"/>
        <v>0</v>
      </c>
    </row>
    <row r="2179" spans="1:51" x14ac:dyDescent="0.25">
      <c r="A2179">
        <v>2147</v>
      </c>
      <c r="B2179" s="163">
        <f ca="1">OFFSET(InputPriceData!B$15,CalculationsAndCharts!$A2179+$A$11,0,1,1)</f>
        <v>38898</v>
      </c>
      <c r="C2179" s="3">
        <f ca="1">OFFSET(InputPriceData!G$15,CalculationsAndCharts!$A2179+$A$11,IF($C$7,8,0),1,1)</f>
        <v>946200</v>
      </c>
      <c r="D2179" s="4">
        <f ca="1">OFFSET(InputPriceData!C$15,CalculationsAndCharts!$A2179+$A$11,IF($C$7,8,0),1,1)</f>
        <v>17.43</v>
      </c>
      <c r="E2179" s="4">
        <f ca="1">OFFSET(InputPriceData!D$15,CalculationsAndCharts!$A2179+$A$11,IF($C$7,8,0),1,1)</f>
        <v>17.899999999999999</v>
      </c>
      <c r="F2179" s="4">
        <f ca="1">OFFSET(InputPriceData!E$15,CalculationsAndCharts!$A2179+$A$11,IF($C$7,8,0),1,1)</f>
        <v>17.18</v>
      </c>
      <c r="G2179" s="4">
        <f ca="1">OFFSET(InputPriceData!F$15,CalculationsAndCharts!$A2179+$A$11,IF($C$7,8,0),1,1)</f>
        <v>17.899999999999999</v>
      </c>
      <c r="H2179" s="128"/>
      <c r="I2179" s="128"/>
      <c r="K2179" s="124"/>
      <c r="L2179" s="279"/>
      <c r="M2179" s="281"/>
      <c r="N2179" s="280"/>
      <c r="O2179" s="4"/>
      <c r="P2179" s="4"/>
      <c r="Q2179" s="3"/>
      <c r="S2179" s="309">
        <f t="shared" ca="1" si="905"/>
        <v>17.899999999999999</v>
      </c>
      <c r="T2179" s="309">
        <f t="shared" ca="1" si="906"/>
        <v>16.34</v>
      </c>
      <c r="U2179" s="310">
        <f t="shared" ca="1" si="898"/>
        <v>1</v>
      </c>
      <c r="V2179" s="310" t="b">
        <f t="shared" ca="1" si="907"/>
        <v>0</v>
      </c>
      <c r="W2179" s="3" t="b">
        <f t="shared" ca="1" si="908"/>
        <v>0</v>
      </c>
      <c r="X2179" s="3" t="str">
        <f t="shared" ca="1" si="909"/>
        <v/>
      </c>
      <c r="Y2179" s="3" t="str">
        <f t="shared" ca="1" si="899"/>
        <v/>
      </c>
      <c r="Z2179" s="3" t="str">
        <f t="shared" ca="1" si="910"/>
        <v/>
      </c>
      <c r="AA2179" s="3" t="str">
        <f t="shared" ca="1" si="911"/>
        <v/>
      </c>
      <c r="AB2179" s="205">
        <f t="shared" ca="1" si="912"/>
        <v>2568</v>
      </c>
      <c r="AC2179" s="205">
        <f t="shared" ca="1" si="913"/>
        <v>38</v>
      </c>
      <c r="AD2179" s="205">
        <f t="shared" ca="1" si="900"/>
        <v>67.578947368421055</v>
      </c>
      <c r="AE2179" s="205">
        <f t="shared" ca="1" si="901"/>
        <v>17.578947368421055</v>
      </c>
      <c r="AF2179" s="205">
        <f t="shared" ca="1" si="914"/>
        <v>3.5157894736842112</v>
      </c>
      <c r="AG2179" s="205"/>
      <c r="AH2179" s="205"/>
      <c r="AI2179" s="205"/>
      <c r="AJ2179" s="205"/>
      <c r="AK2179" s="4"/>
      <c r="AL2179" s="4"/>
      <c r="AM2179" s="309">
        <f t="shared" ca="1" si="915"/>
        <v>17.899999999999999</v>
      </c>
      <c r="AN2179" s="309">
        <f t="shared" ca="1" si="916"/>
        <v>16.34</v>
      </c>
      <c r="AO2179" s="310">
        <f t="shared" ca="1" si="917"/>
        <v>1</v>
      </c>
      <c r="AP2179" s="310" t="b">
        <f t="shared" ca="1" si="918"/>
        <v>0</v>
      </c>
      <c r="AQ2179" s="309">
        <f t="shared" ca="1" si="919"/>
        <v>0</v>
      </c>
      <c r="AR2179" s="205">
        <f t="shared" ca="1" si="902"/>
        <v>0</v>
      </c>
      <c r="AS2179" s="45" t="b">
        <f t="shared" ca="1" si="903"/>
        <v>0</v>
      </c>
      <c r="AT2179">
        <f t="shared" ca="1" si="904"/>
        <v>0</v>
      </c>
      <c r="AU2179" t="b">
        <f t="shared" ca="1" si="920"/>
        <v>0</v>
      </c>
      <c r="AV2179" t="b">
        <f t="shared" ca="1" si="921"/>
        <v>0</v>
      </c>
      <c r="AW2179" s="266" t="b">
        <f t="shared" ca="1" si="922"/>
        <v>0</v>
      </c>
      <c r="AX2179" s="266" t="b">
        <f t="shared" ca="1" si="923"/>
        <v>0</v>
      </c>
      <c r="AY2179" s="266" t="b">
        <f t="shared" ca="1" si="924"/>
        <v>0</v>
      </c>
    </row>
    <row r="2180" spans="1:51" x14ac:dyDescent="0.25">
      <c r="A2180">
        <v>2148</v>
      </c>
      <c r="B2180" s="163">
        <f ca="1">OFFSET(InputPriceData!B$15,CalculationsAndCharts!$A2180+$A$11,0,1,1)</f>
        <v>38897</v>
      </c>
      <c r="C2180" s="3">
        <f ca="1">OFFSET(InputPriceData!G$15,CalculationsAndCharts!$A2180+$A$11,IF($C$7,8,0),1,1)</f>
        <v>387900</v>
      </c>
      <c r="D2180" s="4">
        <f ca="1">OFFSET(InputPriceData!C$15,CalculationsAndCharts!$A2180+$A$11,IF($C$7,8,0),1,1)</f>
        <v>16.93</v>
      </c>
      <c r="E2180" s="4">
        <f ca="1">OFFSET(InputPriceData!D$15,CalculationsAndCharts!$A2180+$A$11,IF($C$7,8,0),1,1)</f>
        <v>17.3</v>
      </c>
      <c r="F2180" s="4">
        <f ca="1">OFFSET(InputPriceData!E$15,CalculationsAndCharts!$A2180+$A$11,IF($C$7,8,0),1,1)</f>
        <v>16.75</v>
      </c>
      <c r="G2180" s="4">
        <f ca="1">OFFSET(InputPriceData!F$15,CalculationsAndCharts!$A2180+$A$11,IF($C$7,8,0),1,1)</f>
        <v>17.3</v>
      </c>
      <c r="H2180" s="128"/>
      <c r="I2180" s="128"/>
      <c r="K2180" s="124"/>
      <c r="L2180" s="279"/>
      <c r="M2180" s="281"/>
      <c r="N2180" s="280"/>
      <c r="O2180" s="4"/>
      <c r="P2180" s="4"/>
      <c r="Q2180" s="3"/>
      <c r="S2180" s="309">
        <f t="shared" ca="1" si="905"/>
        <v>17.64</v>
      </c>
      <c r="T2180" s="309">
        <f t="shared" ca="1" si="906"/>
        <v>16.34</v>
      </c>
      <c r="U2180" s="310">
        <f t="shared" ca="1" si="898"/>
        <v>0.73846153846153872</v>
      </c>
      <c r="V2180" s="310" t="b">
        <f t="shared" ca="1" si="907"/>
        <v>0</v>
      </c>
      <c r="W2180" s="3" t="b">
        <f t="shared" ca="1" si="908"/>
        <v>0</v>
      </c>
      <c r="X2180" s="3" t="str">
        <f t="shared" ca="1" si="909"/>
        <v/>
      </c>
      <c r="Y2180" s="3" t="str">
        <f t="shared" ca="1" si="899"/>
        <v/>
      </c>
      <c r="Z2180" s="3" t="str">
        <f t="shared" ca="1" si="910"/>
        <v/>
      </c>
      <c r="AA2180" s="3" t="str">
        <f t="shared" ca="1" si="911"/>
        <v/>
      </c>
      <c r="AB2180" s="205">
        <f t="shared" ca="1" si="912"/>
        <v>2568</v>
      </c>
      <c r="AC2180" s="205">
        <f t="shared" ca="1" si="913"/>
        <v>38</v>
      </c>
      <c r="AD2180" s="205">
        <f t="shared" ca="1" si="900"/>
        <v>67.578947368421055</v>
      </c>
      <c r="AE2180" s="205">
        <f t="shared" ca="1" si="901"/>
        <v>17.578947368421055</v>
      </c>
      <c r="AF2180" s="205">
        <f t="shared" ca="1" si="914"/>
        <v>3.5157894736842112</v>
      </c>
      <c r="AG2180" s="205"/>
      <c r="AH2180" s="205"/>
      <c r="AI2180" s="205"/>
      <c r="AJ2180" s="205"/>
      <c r="AK2180" s="4"/>
      <c r="AL2180" s="4"/>
      <c r="AM2180" s="309">
        <f t="shared" ca="1" si="915"/>
        <v>17.64</v>
      </c>
      <c r="AN2180" s="309">
        <f t="shared" ca="1" si="916"/>
        <v>16.34</v>
      </c>
      <c r="AO2180" s="310">
        <f t="shared" ca="1" si="917"/>
        <v>0.73846153846153872</v>
      </c>
      <c r="AP2180" s="310" t="b">
        <f t="shared" ca="1" si="918"/>
        <v>0</v>
      </c>
      <c r="AQ2180" s="309">
        <f t="shared" ca="1" si="919"/>
        <v>0</v>
      </c>
      <c r="AR2180" s="205">
        <f t="shared" ca="1" si="902"/>
        <v>0</v>
      </c>
      <c r="AS2180" s="45" t="b">
        <f t="shared" ca="1" si="903"/>
        <v>0</v>
      </c>
      <c r="AT2180">
        <f t="shared" ca="1" si="904"/>
        <v>0</v>
      </c>
      <c r="AU2180" t="b">
        <f t="shared" ca="1" si="920"/>
        <v>0</v>
      </c>
      <c r="AV2180" t="b">
        <f t="shared" ca="1" si="921"/>
        <v>0</v>
      </c>
      <c r="AW2180" s="266" t="b">
        <f t="shared" ca="1" si="922"/>
        <v>0</v>
      </c>
      <c r="AX2180" s="266" t="b">
        <f t="shared" ca="1" si="923"/>
        <v>0</v>
      </c>
      <c r="AY2180" s="266" t="b">
        <f t="shared" ca="1" si="924"/>
        <v>0</v>
      </c>
    </row>
    <row r="2181" spans="1:51" x14ac:dyDescent="0.25">
      <c r="A2181">
        <v>2149</v>
      </c>
      <c r="B2181" s="163">
        <f ca="1">OFFSET(InputPriceData!B$15,CalculationsAndCharts!$A2181+$A$11,0,1,1)</f>
        <v>38896</v>
      </c>
      <c r="C2181" s="3">
        <f ca="1">OFFSET(InputPriceData!G$15,CalculationsAndCharts!$A2181+$A$11,IF($C$7,8,0),1,1)</f>
        <v>389500</v>
      </c>
      <c r="D2181" s="4">
        <f ca="1">OFFSET(InputPriceData!C$15,CalculationsAndCharts!$A2181+$A$11,IF($C$7,8,0),1,1)</f>
        <v>17.02</v>
      </c>
      <c r="E2181" s="4">
        <f ca="1">OFFSET(InputPriceData!D$15,CalculationsAndCharts!$A2181+$A$11,IF($C$7,8,0),1,1)</f>
        <v>17.100000000000001</v>
      </c>
      <c r="F2181" s="4">
        <f ca="1">OFFSET(InputPriceData!E$15,CalculationsAndCharts!$A2181+$A$11,IF($C$7,8,0),1,1)</f>
        <v>16.52</v>
      </c>
      <c r="G2181" s="4">
        <f ca="1">OFFSET(InputPriceData!F$15,CalculationsAndCharts!$A2181+$A$11,IF($C$7,8,0),1,1)</f>
        <v>16.78</v>
      </c>
      <c r="H2181" s="128"/>
      <c r="I2181" s="128"/>
      <c r="K2181" s="124"/>
      <c r="L2181" s="279"/>
      <c r="M2181" s="281"/>
      <c r="N2181" s="280"/>
      <c r="O2181" s="4"/>
      <c r="P2181" s="4"/>
      <c r="Q2181" s="3"/>
      <c r="S2181" s="309">
        <f t="shared" ca="1" si="905"/>
        <v>17.64</v>
      </c>
      <c r="T2181" s="309">
        <f t="shared" ca="1" si="906"/>
        <v>16.34</v>
      </c>
      <c r="U2181" s="310">
        <f t="shared" ca="1" si="898"/>
        <v>0.33846153846153926</v>
      </c>
      <c r="V2181" s="310" t="b">
        <f t="shared" ca="1" si="907"/>
        <v>0</v>
      </c>
      <c r="W2181" s="3" t="b">
        <f t="shared" ca="1" si="908"/>
        <v>1</v>
      </c>
      <c r="X2181" s="3">
        <f t="shared" ca="1" si="909"/>
        <v>16.920000000000002</v>
      </c>
      <c r="Y2181" s="3">
        <f t="shared" ca="1" si="899"/>
        <v>-0.82742316784870307</v>
      </c>
      <c r="Z2181" s="3">
        <f t="shared" ca="1" si="910"/>
        <v>-0.82742316784870307</v>
      </c>
      <c r="AA2181" s="3">
        <f t="shared" ca="1" si="911"/>
        <v>45</v>
      </c>
      <c r="AB2181" s="205">
        <f t="shared" ca="1" si="912"/>
        <v>2568</v>
      </c>
      <c r="AC2181" s="205">
        <f t="shared" ca="1" si="913"/>
        <v>38</v>
      </c>
      <c r="AD2181" s="205">
        <f t="shared" ca="1" si="900"/>
        <v>67.578947368421055</v>
      </c>
      <c r="AE2181" s="205">
        <f t="shared" ca="1" si="901"/>
        <v>17.578947368421055</v>
      </c>
      <c r="AF2181" s="205">
        <f t="shared" ca="1" si="914"/>
        <v>3.5157894736842112</v>
      </c>
      <c r="AG2181" s="205"/>
      <c r="AH2181" s="205"/>
      <c r="AI2181" s="205"/>
      <c r="AJ2181" s="205"/>
      <c r="AK2181" s="4"/>
      <c r="AL2181" s="4"/>
      <c r="AM2181" s="309">
        <f t="shared" ca="1" si="915"/>
        <v>17.64</v>
      </c>
      <c r="AN2181" s="309">
        <f t="shared" ca="1" si="916"/>
        <v>16.34</v>
      </c>
      <c r="AO2181" s="310">
        <f t="shared" ca="1" si="917"/>
        <v>0.33846153846153926</v>
      </c>
      <c r="AP2181" s="310" t="b">
        <f t="shared" ca="1" si="918"/>
        <v>0</v>
      </c>
      <c r="AQ2181" s="309">
        <f t="shared" ca="1" si="919"/>
        <v>0</v>
      </c>
      <c r="AR2181" s="205">
        <f t="shared" ca="1" si="902"/>
        <v>0</v>
      </c>
      <c r="AS2181" s="45" t="b">
        <f t="shared" ca="1" si="903"/>
        <v>0</v>
      </c>
      <c r="AT2181">
        <f t="shared" ca="1" si="904"/>
        <v>0</v>
      </c>
      <c r="AU2181" t="b">
        <f t="shared" ca="1" si="920"/>
        <v>0</v>
      </c>
      <c r="AV2181" t="b">
        <f t="shared" ca="1" si="921"/>
        <v>0</v>
      </c>
      <c r="AW2181" s="266" t="b">
        <f t="shared" ca="1" si="922"/>
        <v>0</v>
      </c>
      <c r="AX2181" s="266" t="b">
        <f t="shared" ca="1" si="923"/>
        <v>0</v>
      </c>
      <c r="AY2181" s="266" t="b">
        <f t="shared" ca="1" si="924"/>
        <v>0</v>
      </c>
    </row>
    <row r="2182" spans="1:51" x14ac:dyDescent="0.25">
      <c r="A2182">
        <v>2150</v>
      </c>
      <c r="B2182" s="163">
        <f ca="1">OFFSET(InputPriceData!B$15,CalculationsAndCharts!$A2182+$A$11,0,1,1)</f>
        <v>38895</v>
      </c>
      <c r="C2182" s="3">
        <f ca="1">OFFSET(InputPriceData!G$15,CalculationsAndCharts!$A2182+$A$11,IF($C$7,8,0),1,1)</f>
        <v>271500</v>
      </c>
      <c r="D2182" s="4">
        <f ca="1">OFFSET(InputPriceData!C$15,CalculationsAndCharts!$A2182+$A$11,IF($C$7,8,0),1,1)</f>
        <v>17.45</v>
      </c>
      <c r="E2182" s="4">
        <f ca="1">OFFSET(InputPriceData!D$15,CalculationsAndCharts!$A2182+$A$11,IF($C$7,8,0),1,1)</f>
        <v>17.57</v>
      </c>
      <c r="F2182" s="4">
        <f ca="1">OFFSET(InputPriceData!E$15,CalculationsAndCharts!$A2182+$A$11,IF($C$7,8,0),1,1)</f>
        <v>16.850000000000001</v>
      </c>
      <c r="G2182" s="4">
        <f ca="1">OFFSET(InputPriceData!F$15,CalculationsAndCharts!$A2182+$A$11,IF($C$7,8,0),1,1)</f>
        <v>16.899999999999999</v>
      </c>
      <c r="H2182" s="128"/>
      <c r="I2182" s="128"/>
      <c r="K2182" s="124"/>
      <c r="L2182" s="279"/>
      <c r="M2182" s="281"/>
      <c r="N2182" s="280"/>
      <c r="O2182" s="4"/>
      <c r="P2182" s="4"/>
      <c r="Q2182" s="3"/>
      <c r="S2182" s="309">
        <f t="shared" ca="1" si="905"/>
        <v>17.64</v>
      </c>
      <c r="T2182" s="309">
        <f t="shared" ca="1" si="906"/>
        <v>16.34</v>
      </c>
      <c r="U2182" s="310">
        <f t="shared" ca="1" si="898"/>
        <v>0.43076923076922957</v>
      </c>
      <c r="V2182" s="310" t="b">
        <f t="shared" ca="1" si="907"/>
        <v>0</v>
      </c>
      <c r="W2182" s="3" t="b">
        <f t="shared" ca="1" si="908"/>
        <v>0</v>
      </c>
      <c r="X2182" s="3" t="str">
        <f t="shared" ca="1" si="909"/>
        <v/>
      </c>
      <c r="Y2182" s="3" t="str">
        <f t="shared" ca="1" si="899"/>
        <v/>
      </c>
      <c r="Z2182" s="3" t="str">
        <f t="shared" ca="1" si="910"/>
        <v/>
      </c>
      <c r="AA2182" s="3" t="str">
        <f t="shared" ca="1" si="911"/>
        <v/>
      </c>
      <c r="AB2182" s="205">
        <f t="shared" ca="1" si="912"/>
        <v>2523</v>
      </c>
      <c r="AC2182" s="205">
        <f t="shared" ca="1" si="913"/>
        <v>37</v>
      </c>
      <c r="AD2182" s="205">
        <f t="shared" ca="1" si="900"/>
        <v>68.189189189189193</v>
      </c>
      <c r="AE2182" s="205">
        <f t="shared" ca="1" si="901"/>
        <v>18.189189189189193</v>
      </c>
      <c r="AF2182" s="205">
        <f t="shared" ca="1" si="914"/>
        <v>3.6378378378378389</v>
      </c>
      <c r="AG2182" s="205"/>
      <c r="AH2182" s="205"/>
      <c r="AI2182" s="205"/>
      <c r="AJ2182" s="205"/>
      <c r="AK2182" s="4"/>
      <c r="AL2182" s="4"/>
      <c r="AM2182" s="309">
        <f t="shared" ca="1" si="915"/>
        <v>17.64</v>
      </c>
      <c r="AN2182" s="309">
        <f t="shared" ca="1" si="916"/>
        <v>16.34</v>
      </c>
      <c r="AO2182" s="310">
        <f t="shared" ca="1" si="917"/>
        <v>0.43076923076922957</v>
      </c>
      <c r="AP2182" s="310" t="b">
        <f t="shared" ca="1" si="918"/>
        <v>0</v>
      </c>
      <c r="AQ2182" s="309">
        <f t="shared" ca="1" si="919"/>
        <v>0</v>
      </c>
      <c r="AR2182" s="205">
        <f t="shared" ca="1" si="902"/>
        <v>0</v>
      </c>
      <c r="AS2182" s="45" t="b">
        <f t="shared" ca="1" si="903"/>
        <v>0</v>
      </c>
      <c r="AT2182">
        <f t="shared" ca="1" si="904"/>
        <v>0</v>
      </c>
      <c r="AU2182" t="b">
        <f t="shared" ca="1" si="920"/>
        <v>0</v>
      </c>
      <c r="AV2182" t="b">
        <f t="shared" ca="1" si="921"/>
        <v>0</v>
      </c>
      <c r="AW2182" s="266" t="b">
        <f t="shared" ca="1" si="922"/>
        <v>0</v>
      </c>
      <c r="AX2182" s="266" t="b">
        <f t="shared" ca="1" si="923"/>
        <v>0</v>
      </c>
      <c r="AY2182" s="266" t="b">
        <f t="shared" ca="1" si="924"/>
        <v>1</v>
      </c>
    </row>
    <row r="2183" spans="1:51" x14ac:dyDescent="0.25">
      <c r="A2183">
        <v>2151</v>
      </c>
      <c r="B2183" s="163">
        <f ca="1">OFFSET(InputPriceData!B$15,CalculationsAndCharts!$A2183+$A$11,0,1,1)</f>
        <v>38894</v>
      </c>
      <c r="C2183" s="3">
        <f ca="1">OFFSET(InputPriceData!G$15,CalculationsAndCharts!$A2183+$A$11,IF($C$7,8,0),1,1)</f>
        <v>260500</v>
      </c>
      <c r="D2183" s="4">
        <f ca="1">OFFSET(InputPriceData!C$15,CalculationsAndCharts!$A2183+$A$11,IF($C$7,8,0),1,1)</f>
        <v>17.73</v>
      </c>
      <c r="E2183" s="4">
        <f ca="1">OFFSET(InputPriceData!D$15,CalculationsAndCharts!$A2183+$A$11,IF($C$7,8,0),1,1)</f>
        <v>17.73</v>
      </c>
      <c r="F2183" s="4">
        <f ca="1">OFFSET(InputPriceData!E$15,CalculationsAndCharts!$A2183+$A$11,IF($C$7,8,0),1,1)</f>
        <v>17.29</v>
      </c>
      <c r="G2183" s="4">
        <f ca="1">OFFSET(InputPriceData!F$15,CalculationsAndCharts!$A2183+$A$11,IF($C$7,8,0),1,1)</f>
        <v>17.5</v>
      </c>
      <c r="H2183" s="128"/>
      <c r="I2183" s="128"/>
      <c r="K2183" s="124"/>
      <c r="L2183" s="279"/>
      <c r="M2183" s="281"/>
      <c r="N2183" s="280"/>
      <c r="O2183" s="4"/>
      <c r="P2183" s="4"/>
      <c r="Q2183" s="3"/>
      <c r="S2183" s="309">
        <f t="shared" ca="1" si="905"/>
        <v>17.64</v>
      </c>
      <c r="T2183" s="309">
        <f t="shared" ca="1" si="906"/>
        <v>16.34</v>
      </c>
      <c r="U2183" s="310">
        <f t="shared" ca="1" si="898"/>
        <v>0.89230769230769191</v>
      </c>
      <c r="V2183" s="310" t="b">
        <f t="shared" ca="1" si="907"/>
        <v>0</v>
      </c>
      <c r="W2183" s="3" t="b">
        <f t="shared" ca="1" si="908"/>
        <v>0</v>
      </c>
      <c r="X2183" s="3" t="str">
        <f t="shared" ca="1" si="909"/>
        <v/>
      </c>
      <c r="Y2183" s="3" t="str">
        <f t="shared" ca="1" si="899"/>
        <v/>
      </c>
      <c r="Z2183" s="3" t="str">
        <f t="shared" ca="1" si="910"/>
        <v/>
      </c>
      <c r="AA2183" s="3" t="str">
        <f t="shared" ca="1" si="911"/>
        <v/>
      </c>
      <c r="AB2183" s="205">
        <f t="shared" ca="1" si="912"/>
        <v>2523</v>
      </c>
      <c r="AC2183" s="205">
        <f t="shared" ca="1" si="913"/>
        <v>37</v>
      </c>
      <c r="AD2183" s="205">
        <f t="shared" ca="1" si="900"/>
        <v>68.189189189189193</v>
      </c>
      <c r="AE2183" s="205">
        <f t="shared" ca="1" si="901"/>
        <v>18.189189189189193</v>
      </c>
      <c r="AF2183" s="205">
        <f t="shared" ca="1" si="914"/>
        <v>3.6378378378378389</v>
      </c>
      <c r="AG2183" s="205"/>
      <c r="AH2183" s="205"/>
      <c r="AI2183" s="205"/>
      <c r="AJ2183" s="205"/>
      <c r="AK2183" s="4"/>
      <c r="AL2183" s="4"/>
      <c r="AM2183" s="309">
        <f t="shared" ca="1" si="915"/>
        <v>17.64</v>
      </c>
      <c r="AN2183" s="309">
        <f t="shared" ca="1" si="916"/>
        <v>16.34</v>
      </c>
      <c r="AO2183" s="310">
        <f t="shared" ca="1" si="917"/>
        <v>0.89230769230769191</v>
      </c>
      <c r="AP2183" s="310" t="b">
        <f t="shared" ca="1" si="918"/>
        <v>0</v>
      </c>
      <c r="AQ2183" s="309">
        <f t="shared" ca="1" si="919"/>
        <v>0.49380000000000002</v>
      </c>
      <c r="AR2183" s="205">
        <f t="shared" ca="1" si="902"/>
        <v>15.966200000000001</v>
      </c>
      <c r="AS2183" s="45" t="b">
        <f t="shared" ca="1" si="903"/>
        <v>0</v>
      </c>
      <c r="AT2183">
        <f t="shared" ca="1" si="904"/>
        <v>9</v>
      </c>
      <c r="AU2183" t="b">
        <f t="shared" ca="1" si="920"/>
        <v>1</v>
      </c>
      <c r="AV2183" t="b">
        <f t="shared" ca="1" si="921"/>
        <v>1</v>
      </c>
      <c r="AW2183" s="266" t="b">
        <f t="shared" ca="1" si="922"/>
        <v>0</v>
      </c>
      <c r="AX2183" s="266" t="b">
        <f t="shared" ca="1" si="923"/>
        <v>1</v>
      </c>
      <c r="AY2183" s="266" t="b">
        <f t="shared" ca="1" si="924"/>
        <v>0</v>
      </c>
    </row>
    <row r="2184" spans="1:51" x14ac:dyDescent="0.25">
      <c r="A2184">
        <v>2152</v>
      </c>
      <c r="B2184" s="163">
        <f ca="1">OFFSET(InputPriceData!B$15,CalculationsAndCharts!$A2184+$A$11,0,1,1)</f>
        <v>38891</v>
      </c>
      <c r="C2184" s="3">
        <f ca="1">OFFSET(InputPriceData!G$15,CalculationsAndCharts!$A2184+$A$11,IF($C$7,8,0),1,1)</f>
        <v>248700</v>
      </c>
      <c r="D2184" s="4">
        <f ca="1">OFFSET(InputPriceData!C$15,CalculationsAndCharts!$A2184+$A$11,IF($C$7,8,0),1,1)</f>
        <v>17.52</v>
      </c>
      <c r="E2184" s="4">
        <f ca="1">OFFSET(InputPriceData!D$15,CalculationsAndCharts!$A2184+$A$11,IF($C$7,8,0),1,1)</f>
        <v>17.75</v>
      </c>
      <c r="F2184" s="4">
        <f ca="1">OFFSET(InputPriceData!E$15,CalculationsAndCharts!$A2184+$A$11,IF($C$7,8,0),1,1)</f>
        <v>17.29</v>
      </c>
      <c r="G2184" s="4">
        <f ca="1">OFFSET(InputPriceData!F$15,CalculationsAndCharts!$A2184+$A$11,IF($C$7,8,0),1,1)</f>
        <v>17.64</v>
      </c>
      <c r="H2184" s="128"/>
      <c r="I2184" s="128"/>
      <c r="K2184" s="124"/>
      <c r="L2184" s="279"/>
      <c r="M2184" s="281"/>
      <c r="N2184" s="280"/>
      <c r="O2184" s="4"/>
      <c r="P2184" s="4"/>
      <c r="Q2184" s="3"/>
      <c r="S2184" s="309">
        <f t="shared" ca="1" si="905"/>
        <v>17.64</v>
      </c>
      <c r="T2184" s="309">
        <f t="shared" ca="1" si="906"/>
        <v>16.34</v>
      </c>
      <c r="U2184" s="310">
        <f t="shared" ca="1" si="898"/>
        <v>1</v>
      </c>
      <c r="V2184" s="310" t="b">
        <f t="shared" ca="1" si="907"/>
        <v>0</v>
      </c>
      <c r="W2184" s="3" t="b">
        <f t="shared" ca="1" si="908"/>
        <v>0</v>
      </c>
      <c r="X2184" s="3" t="str">
        <f t="shared" ca="1" si="909"/>
        <v/>
      </c>
      <c r="Y2184" s="3" t="str">
        <f t="shared" ca="1" si="899"/>
        <v/>
      </c>
      <c r="Z2184" s="3" t="str">
        <f t="shared" ca="1" si="910"/>
        <v/>
      </c>
      <c r="AA2184" s="3" t="str">
        <f t="shared" ca="1" si="911"/>
        <v/>
      </c>
      <c r="AB2184" s="205">
        <f t="shared" ca="1" si="912"/>
        <v>2523</v>
      </c>
      <c r="AC2184" s="205">
        <f t="shared" ca="1" si="913"/>
        <v>37</v>
      </c>
      <c r="AD2184" s="205">
        <f t="shared" ca="1" si="900"/>
        <v>68.189189189189193</v>
      </c>
      <c r="AE2184" s="205">
        <f t="shared" ca="1" si="901"/>
        <v>18.189189189189193</v>
      </c>
      <c r="AF2184" s="205">
        <f t="shared" ca="1" si="914"/>
        <v>3.6378378378378389</v>
      </c>
      <c r="AG2184" s="205"/>
      <c r="AH2184" s="205"/>
      <c r="AI2184" s="205"/>
      <c r="AJ2184" s="205"/>
      <c r="AK2184" s="4"/>
      <c r="AL2184" s="4"/>
      <c r="AM2184" s="309">
        <f t="shared" ca="1" si="915"/>
        <v>17.64</v>
      </c>
      <c r="AN2184" s="309">
        <f t="shared" ca="1" si="916"/>
        <v>16.34</v>
      </c>
      <c r="AO2184" s="310">
        <f t="shared" ca="1" si="917"/>
        <v>1</v>
      </c>
      <c r="AP2184" s="310" t="b">
        <f t="shared" ca="1" si="918"/>
        <v>0</v>
      </c>
      <c r="AQ2184" s="309">
        <f t="shared" ca="1" si="919"/>
        <v>0.49380000000000002</v>
      </c>
      <c r="AR2184" s="205">
        <f t="shared" ca="1" si="902"/>
        <v>15.966200000000001</v>
      </c>
      <c r="AS2184" s="45" t="b">
        <f t="shared" ca="1" si="903"/>
        <v>0</v>
      </c>
      <c r="AT2184">
        <f t="shared" ca="1" si="904"/>
        <v>8</v>
      </c>
      <c r="AU2184" t="b">
        <f t="shared" ca="1" si="920"/>
        <v>0</v>
      </c>
      <c r="AV2184" t="b">
        <f t="shared" ca="1" si="921"/>
        <v>0</v>
      </c>
      <c r="AW2184" s="266" t="b">
        <f t="shared" ca="1" si="922"/>
        <v>0</v>
      </c>
      <c r="AX2184" s="266" t="b">
        <f t="shared" ca="1" si="923"/>
        <v>1</v>
      </c>
      <c r="AY2184" s="266" t="b">
        <f t="shared" ca="1" si="924"/>
        <v>0</v>
      </c>
    </row>
    <row r="2185" spans="1:51" x14ac:dyDescent="0.25">
      <c r="A2185">
        <v>2153</v>
      </c>
      <c r="B2185" s="163">
        <f ca="1">OFFSET(InputPriceData!B$15,CalculationsAndCharts!$A2185+$A$11,0,1,1)</f>
        <v>38890</v>
      </c>
      <c r="C2185" s="3">
        <f ca="1">OFFSET(InputPriceData!G$15,CalculationsAndCharts!$A2185+$A$11,IF($C$7,8,0),1,1)</f>
        <v>198900</v>
      </c>
      <c r="D2185" s="4">
        <f ca="1">OFFSET(InputPriceData!C$15,CalculationsAndCharts!$A2185+$A$11,IF($C$7,8,0),1,1)</f>
        <v>17.5</v>
      </c>
      <c r="E2185" s="4">
        <f ca="1">OFFSET(InputPriceData!D$15,CalculationsAndCharts!$A2185+$A$11,IF($C$7,8,0),1,1)</f>
        <v>17.670000000000002</v>
      </c>
      <c r="F2185" s="4">
        <f ca="1">OFFSET(InputPriceData!E$15,CalculationsAndCharts!$A2185+$A$11,IF($C$7,8,0),1,1)</f>
        <v>17.28</v>
      </c>
      <c r="G2185" s="4">
        <f ca="1">OFFSET(InputPriceData!F$15,CalculationsAndCharts!$A2185+$A$11,IF($C$7,8,0),1,1)</f>
        <v>17.489999999999998</v>
      </c>
      <c r="H2185" s="128"/>
      <c r="I2185" s="128"/>
      <c r="K2185" s="124"/>
      <c r="L2185" s="279"/>
      <c r="M2185" s="281"/>
      <c r="N2185" s="280"/>
      <c r="O2185" s="4"/>
      <c r="P2185" s="4"/>
      <c r="Q2185" s="3"/>
      <c r="S2185" s="309">
        <f t="shared" ca="1" si="905"/>
        <v>17.5</v>
      </c>
      <c r="T2185" s="309">
        <f t="shared" ca="1" si="906"/>
        <v>16.34</v>
      </c>
      <c r="U2185" s="310">
        <f t="shared" ca="1" si="898"/>
        <v>0.99137931034482629</v>
      </c>
      <c r="V2185" s="310" t="b">
        <f t="shared" ca="1" si="907"/>
        <v>0</v>
      </c>
      <c r="W2185" s="3" t="b">
        <f t="shared" ca="1" si="908"/>
        <v>0</v>
      </c>
      <c r="X2185" s="3" t="str">
        <f t="shared" ca="1" si="909"/>
        <v/>
      </c>
      <c r="Y2185" s="3" t="str">
        <f t="shared" ca="1" si="899"/>
        <v/>
      </c>
      <c r="Z2185" s="3" t="str">
        <f t="shared" ca="1" si="910"/>
        <v/>
      </c>
      <c r="AA2185" s="3" t="str">
        <f t="shared" ca="1" si="911"/>
        <v/>
      </c>
      <c r="AB2185" s="205">
        <f t="shared" ca="1" si="912"/>
        <v>2523</v>
      </c>
      <c r="AC2185" s="205">
        <f t="shared" ca="1" si="913"/>
        <v>37</v>
      </c>
      <c r="AD2185" s="205">
        <f t="shared" ca="1" si="900"/>
        <v>68.189189189189193</v>
      </c>
      <c r="AE2185" s="205">
        <f t="shared" ca="1" si="901"/>
        <v>18.189189189189193</v>
      </c>
      <c r="AF2185" s="205">
        <f t="shared" ca="1" si="914"/>
        <v>3.6378378378378389</v>
      </c>
      <c r="AG2185" s="205"/>
      <c r="AH2185" s="205"/>
      <c r="AI2185" s="205"/>
      <c r="AJ2185" s="205"/>
      <c r="AK2185" s="4"/>
      <c r="AL2185" s="4"/>
      <c r="AM2185" s="309">
        <f t="shared" ca="1" si="915"/>
        <v>17.5</v>
      </c>
      <c r="AN2185" s="309">
        <f t="shared" ca="1" si="916"/>
        <v>16.34</v>
      </c>
      <c r="AO2185" s="310">
        <f t="shared" ca="1" si="917"/>
        <v>0.99137931034482629</v>
      </c>
      <c r="AP2185" s="310" t="b">
        <f t="shared" ca="1" si="918"/>
        <v>0</v>
      </c>
      <c r="AQ2185" s="309">
        <f t="shared" ca="1" si="919"/>
        <v>0.49380000000000002</v>
      </c>
      <c r="AR2185" s="205">
        <f t="shared" ca="1" si="902"/>
        <v>15.966200000000001</v>
      </c>
      <c r="AS2185" s="45" t="b">
        <f t="shared" ca="1" si="903"/>
        <v>0</v>
      </c>
      <c r="AT2185">
        <f t="shared" ca="1" si="904"/>
        <v>7</v>
      </c>
      <c r="AU2185" t="b">
        <f t="shared" ca="1" si="920"/>
        <v>0</v>
      </c>
      <c r="AV2185" t="b">
        <f t="shared" ca="1" si="921"/>
        <v>0</v>
      </c>
      <c r="AW2185" s="266" t="b">
        <f t="shared" ca="1" si="922"/>
        <v>0</v>
      </c>
      <c r="AX2185" s="266" t="b">
        <f t="shared" ca="1" si="923"/>
        <v>1</v>
      </c>
      <c r="AY2185" s="266" t="b">
        <f t="shared" ca="1" si="924"/>
        <v>0</v>
      </c>
    </row>
    <row r="2186" spans="1:51" x14ac:dyDescent="0.25">
      <c r="A2186">
        <v>2154</v>
      </c>
      <c r="B2186" s="163">
        <f ca="1">OFFSET(InputPriceData!B$15,CalculationsAndCharts!$A2186+$A$11,0,1,1)</f>
        <v>38889</v>
      </c>
      <c r="C2186" s="3">
        <f ca="1">OFFSET(InputPriceData!G$15,CalculationsAndCharts!$A2186+$A$11,IF($C$7,8,0),1,1)</f>
        <v>275200</v>
      </c>
      <c r="D2186" s="4">
        <f ca="1">OFFSET(InputPriceData!C$15,CalculationsAndCharts!$A2186+$A$11,IF($C$7,8,0),1,1)</f>
        <v>17.14</v>
      </c>
      <c r="E2186" s="4">
        <f ca="1">OFFSET(InputPriceData!D$15,CalculationsAndCharts!$A2186+$A$11,IF($C$7,8,0),1,1)</f>
        <v>17.690000000000001</v>
      </c>
      <c r="F2186" s="4">
        <f ca="1">OFFSET(InputPriceData!E$15,CalculationsAndCharts!$A2186+$A$11,IF($C$7,8,0),1,1)</f>
        <v>17.14</v>
      </c>
      <c r="G2186" s="4">
        <f ca="1">OFFSET(InputPriceData!F$15,CalculationsAndCharts!$A2186+$A$11,IF($C$7,8,0),1,1)</f>
        <v>17.5</v>
      </c>
      <c r="H2186" s="128"/>
      <c r="I2186" s="128"/>
      <c r="K2186" s="124"/>
      <c r="L2186" s="279"/>
      <c r="M2186" s="281"/>
      <c r="N2186" s="280"/>
      <c r="O2186" s="4"/>
      <c r="P2186" s="4"/>
      <c r="Q2186" s="3"/>
      <c r="S2186" s="309">
        <f t="shared" ca="1" si="905"/>
        <v>17.5</v>
      </c>
      <c r="T2186" s="309">
        <f t="shared" ca="1" si="906"/>
        <v>16.34</v>
      </c>
      <c r="U2186" s="310">
        <f t="shared" ca="1" si="898"/>
        <v>1</v>
      </c>
      <c r="V2186" s="310" t="b">
        <f t="shared" ca="1" si="907"/>
        <v>0</v>
      </c>
      <c r="W2186" s="3" t="b">
        <f t="shared" ca="1" si="908"/>
        <v>0</v>
      </c>
      <c r="X2186" s="3" t="str">
        <f t="shared" ca="1" si="909"/>
        <v/>
      </c>
      <c r="Y2186" s="3" t="str">
        <f t="shared" ca="1" si="899"/>
        <v/>
      </c>
      <c r="Z2186" s="3" t="str">
        <f t="shared" ca="1" si="910"/>
        <v/>
      </c>
      <c r="AA2186" s="3" t="str">
        <f t="shared" ca="1" si="911"/>
        <v/>
      </c>
      <c r="AB2186" s="205">
        <f t="shared" ca="1" si="912"/>
        <v>2523</v>
      </c>
      <c r="AC2186" s="205">
        <f t="shared" ca="1" si="913"/>
        <v>37</v>
      </c>
      <c r="AD2186" s="205">
        <f t="shared" ca="1" si="900"/>
        <v>68.189189189189193</v>
      </c>
      <c r="AE2186" s="205">
        <f t="shared" ca="1" si="901"/>
        <v>18.189189189189193</v>
      </c>
      <c r="AF2186" s="205">
        <f t="shared" ca="1" si="914"/>
        <v>3.6378378378378389</v>
      </c>
      <c r="AG2186" s="205"/>
      <c r="AH2186" s="205"/>
      <c r="AI2186" s="205"/>
      <c r="AJ2186" s="205"/>
      <c r="AK2186" s="4"/>
      <c r="AL2186" s="4"/>
      <c r="AM2186" s="309">
        <f t="shared" ca="1" si="915"/>
        <v>17.5</v>
      </c>
      <c r="AN2186" s="309">
        <f t="shared" ca="1" si="916"/>
        <v>16.34</v>
      </c>
      <c r="AO2186" s="310">
        <f t="shared" ca="1" si="917"/>
        <v>1</v>
      </c>
      <c r="AP2186" s="310" t="b">
        <f t="shared" ca="1" si="918"/>
        <v>0</v>
      </c>
      <c r="AQ2186" s="309">
        <f t="shared" ca="1" si="919"/>
        <v>0.49380000000000002</v>
      </c>
      <c r="AR2186" s="205">
        <f t="shared" ca="1" si="902"/>
        <v>15.966200000000001</v>
      </c>
      <c r="AS2186" s="45" t="b">
        <f t="shared" ca="1" si="903"/>
        <v>0</v>
      </c>
      <c r="AT2186">
        <f t="shared" ca="1" si="904"/>
        <v>6</v>
      </c>
      <c r="AU2186" t="b">
        <f t="shared" ca="1" si="920"/>
        <v>0</v>
      </c>
      <c r="AV2186" t="b">
        <f t="shared" ca="1" si="921"/>
        <v>0</v>
      </c>
      <c r="AW2186" s="266" t="b">
        <f t="shared" ca="1" si="922"/>
        <v>0</v>
      </c>
      <c r="AX2186" s="266" t="b">
        <f t="shared" ca="1" si="923"/>
        <v>1</v>
      </c>
      <c r="AY2186" s="266" t="b">
        <f t="shared" ca="1" si="924"/>
        <v>0</v>
      </c>
    </row>
    <row r="2187" spans="1:51" x14ac:dyDescent="0.25">
      <c r="A2187">
        <v>2155</v>
      </c>
      <c r="B2187" s="163">
        <f ca="1">OFFSET(InputPriceData!B$15,CalculationsAndCharts!$A2187+$A$11,0,1,1)</f>
        <v>38888</v>
      </c>
      <c r="C2187" s="3">
        <f ca="1">OFFSET(InputPriceData!G$15,CalculationsAndCharts!$A2187+$A$11,IF($C$7,8,0),1,1)</f>
        <v>290100</v>
      </c>
      <c r="D2187" s="4">
        <f ca="1">OFFSET(InputPriceData!C$15,CalculationsAndCharts!$A2187+$A$11,IF($C$7,8,0),1,1)</f>
        <v>16.8</v>
      </c>
      <c r="E2187" s="4">
        <f ca="1">OFFSET(InputPriceData!D$15,CalculationsAndCharts!$A2187+$A$11,IF($C$7,8,0),1,1)</f>
        <v>17.34</v>
      </c>
      <c r="F2187" s="4">
        <f ca="1">OFFSET(InputPriceData!E$15,CalculationsAndCharts!$A2187+$A$11,IF($C$7,8,0),1,1)</f>
        <v>16.75</v>
      </c>
      <c r="G2187" s="4">
        <f ca="1">OFFSET(InputPriceData!F$15,CalculationsAndCharts!$A2187+$A$11,IF($C$7,8,0),1,1)</f>
        <v>17.190000000000001</v>
      </c>
      <c r="H2187" s="128"/>
      <c r="I2187" s="128"/>
      <c r="K2187" s="124"/>
      <c r="L2187" s="279"/>
      <c r="M2187" s="281"/>
      <c r="N2187" s="280"/>
      <c r="O2187" s="4"/>
      <c r="P2187" s="4"/>
      <c r="Q2187" s="3"/>
      <c r="S2187" s="309">
        <f t="shared" ca="1" si="905"/>
        <v>17.399999999999999</v>
      </c>
      <c r="T2187" s="309">
        <f t="shared" ca="1" si="906"/>
        <v>16.34</v>
      </c>
      <c r="U2187" s="310">
        <f t="shared" ca="1" si="898"/>
        <v>0.80188679245283245</v>
      </c>
      <c r="V2187" s="310" t="b">
        <f t="shared" ca="1" si="907"/>
        <v>0</v>
      </c>
      <c r="W2187" s="3" t="b">
        <f t="shared" ca="1" si="908"/>
        <v>0</v>
      </c>
      <c r="X2187" s="3" t="str">
        <f t="shared" ca="1" si="909"/>
        <v/>
      </c>
      <c r="Y2187" s="3" t="str">
        <f t="shared" ca="1" si="899"/>
        <v/>
      </c>
      <c r="Z2187" s="3" t="str">
        <f t="shared" ca="1" si="910"/>
        <v/>
      </c>
      <c r="AA2187" s="3" t="str">
        <f t="shared" ca="1" si="911"/>
        <v/>
      </c>
      <c r="AB2187" s="205">
        <f t="shared" ca="1" si="912"/>
        <v>2523</v>
      </c>
      <c r="AC2187" s="205">
        <f t="shared" ca="1" si="913"/>
        <v>37</v>
      </c>
      <c r="AD2187" s="205">
        <f t="shared" ca="1" si="900"/>
        <v>68.189189189189193</v>
      </c>
      <c r="AE2187" s="205">
        <f t="shared" ca="1" si="901"/>
        <v>18.189189189189193</v>
      </c>
      <c r="AF2187" s="205">
        <f t="shared" ca="1" si="914"/>
        <v>3.6378378378378389</v>
      </c>
      <c r="AG2187" s="205"/>
      <c r="AH2187" s="205"/>
      <c r="AI2187" s="205"/>
      <c r="AJ2187" s="205"/>
      <c r="AK2187" s="4"/>
      <c r="AL2187" s="4"/>
      <c r="AM2187" s="309">
        <f t="shared" ca="1" si="915"/>
        <v>17.399999999999999</v>
      </c>
      <c r="AN2187" s="309">
        <f t="shared" ca="1" si="916"/>
        <v>16.34</v>
      </c>
      <c r="AO2187" s="310">
        <f t="shared" ca="1" si="917"/>
        <v>0.80188679245283245</v>
      </c>
      <c r="AP2187" s="310" t="b">
        <f t="shared" ca="1" si="918"/>
        <v>0</v>
      </c>
      <c r="AQ2187" s="309">
        <f t="shared" ca="1" si="919"/>
        <v>0.49380000000000002</v>
      </c>
      <c r="AR2187" s="205">
        <f t="shared" ca="1" si="902"/>
        <v>15.966200000000001</v>
      </c>
      <c r="AS2187" s="45" t="b">
        <f t="shared" ca="1" si="903"/>
        <v>0</v>
      </c>
      <c r="AT2187">
        <f t="shared" ca="1" si="904"/>
        <v>5</v>
      </c>
      <c r="AU2187" t="b">
        <f t="shared" ca="1" si="920"/>
        <v>0</v>
      </c>
      <c r="AV2187" t="b">
        <f t="shared" ca="1" si="921"/>
        <v>0</v>
      </c>
      <c r="AW2187" s="266" t="b">
        <f t="shared" ca="1" si="922"/>
        <v>0</v>
      </c>
      <c r="AX2187" s="266" t="b">
        <f t="shared" ca="1" si="923"/>
        <v>1</v>
      </c>
      <c r="AY2187" s="266" t="b">
        <f t="shared" ca="1" si="924"/>
        <v>0</v>
      </c>
    </row>
    <row r="2188" spans="1:51" x14ac:dyDescent="0.25">
      <c r="A2188">
        <v>2156</v>
      </c>
      <c r="B2188" s="163">
        <f ca="1">OFFSET(InputPriceData!B$15,CalculationsAndCharts!$A2188+$A$11,0,1,1)</f>
        <v>38887</v>
      </c>
      <c r="C2188" s="3">
        <f ca="1">OFFSET(InputPriceData!G$15,CalculationsAndCharts!$A2188+$A$11,IF($C$7,8,0),1,1)</f>
        <v>274600</v>
      </c>
      <c r="D2188" s="4">
        <f ca="1">OFFSET(InputPriceData!C$15,CalculationsAndCharts!$A2188+$A$11,IF($C$7,8,0),1,1)</f>
        <v>17.04</v>
      </c>
      <c r="E2188" s="4">
        <f ca="1">OFFSET(InputPriceData!D$15,CalculationsAndCharts!$A2188+$A$11,IF($C$7,8,0),1,1)</f>
        <v>17.05</v>
      </c>
      <c r="F2188" s="4">
        <f ca="1">OFFSET(InputPriceData!E$15,CalculationsAndCharts!$A2188+$A$11,IF($C$7,8,0),1,1)</f>
        <v>16.739999999999998</v>
      </c>
      <c r="G2188" s="4">
        <f ca="1">OFFSET(InputPriceData!F$15,CalculationsAndCharts!$A2188+$A$11,IF($C$7,8,0),1,1)</f>
        <v>16.89</v>
      </c>
      <c r="H2188" s="128"/>
      <c r="I2188" s="128"/>
      <c r="K2188" s="124"/>
      <c r="L2188" s="279"/>
      <c r="M2188" s="281"/>
      <c r="N2188" s="280"/>
      <c r="O2188" s="4"/>
      <c r="P2188" s="4"/>
      <c r="Q2188" s="3"/>
      <c r="S2188" s="309">
        <f t="shared" ca="1" si="905"/>
        <v>17.399999999999999</v>
      </c>
      <c r="T2188" s="309">
        <f t="shared" ca="1" si="906"/>
        <v>16.34</v>
      </c>
      <c r="U2188" s="310">
        <f t="shared" ca="1" si="898"/>
        <v>0.51886792452830321</v>
      </c>
      <c r="V2188" s="310" t="b">
        <f t="shared" ca="1" si="907"/>
        <v>0</v>
      </c>
      <c r="W2188" s="3" t="b">
        <f t="shared" ca="1" si="908"/>
        <v>0</v>
      </c>
      <c r="X2188" s="3" t="str">
        <f t="shared" ca="1" si="909"/>
        <v/>
      </c>
      <c r="Y2188" s="3" t="str">
        <f t="shared" ca="1" si="899"/>
        <v/>
      </c>
      <c r="Z2188" s="3" t="str">
        <f t="shared" ca="1" si="910"/>
        <v/>
      </c>
      <c r="AA2188" s="3" t="str">
        <f t="shared" ca="1" si="911"/>
        <v/>
      </c>
      <c r="AB2188" s="205">
        <f t="shared" ca="1" si="912"/>
        <v>2523</v>
      </c>
      <c r="AC2188" s="205">
        <f t="shared" ca="1" si="913"/>
        <v>37</v>
      </c>
      <c r="AD2188" s="205">
        <f t="shared" ca="1" si="900"/>
        <v>68.189189189189193</v>
      </c>
      <c r="AE2188" s="205">
        <f t="shared" ca="1" si="901"/>
        <v>18.189189189189193</v>
      </c>
      <c r="AF2188" s="205">
        <f t="shared" ca="1" si="914"/>
        <v>3.6378378378378389</v>
      </c>
      <c r="AG2188" s="205"/>
      <c r="AH2188" s="205"/>
      <c r="AI2188" s="205"/>
      <c r="AJ2188" s="205"/>
      <c r="AK2188" s="4"/>
      <c r="AL2188" s="4"/>
      <c r="AM2188" s="309">
        <f t="shared" ca="1" si="915"/>
        <v>17.399999999999999</v>
      </c>
      <c r="AN2188" s="309">
        <f t="shared" ca="1" si="916"/>
        <v>16.34</v>
      </c>
      <c r="AO2188" s="310">
        <f t="shared" ca="1" si="917"/>
        <v>0.51886792452830321</v>
      </c>
      <c r="AP2188" s="310" t="b">
        <f t="shared" ca="1" si="918"/>
        <v>0</v>
      </c>
      <c r="AQ2188" s="309">
        <f t="shared" ca="1" si="919"/>
        <v>0.49380000000000002</v>
      </c>
      <c r="AR2188" s="205">
        <f t="shared" ca="1" si="902"/>
        <v>15.966200000000001</v>
      </c>
      <c r="AS2188" s="45" t="b">
        <f t="shared" ca="1" si="903"/>
        <v>0</v>
      </c>
      <c r="AT2188">
        <f t="shared" ca="1" si="904"/>
        <v>4</v>
      </c>
      <c r="AU2188" t="b">
        <f t="shared" ca="1" si="920"/>
        <v>0</v>
      </c>
      <c r="AV2188" t="b">
        <f t="shared" ca="1" si="921"/>
        <v>0</v>
      </c>
      <c r="AW2188" s="266" t="b">
        <f t="shared" ca="1" si="922"/>
        <v>0</v>
      </c>
      <c r="AX2188" s="266" t="b">
        <f t="shared" ca="1" si="923"/>
        <v>1</v>
      </c>
      <c r="AY2188" s="266" t="b">
        <f t="shared" ca="1" si="924"/>
        <v>0</v>
      </c>
    </row>
    <row r="2189" spans="1:51" x14ac:dyDescent="0.25">
      <c r="A2189">
        <v>2157</v>
      </c>
      <c r="B2189" s="163">
        <f ca="1">OFFSET(InputPriceData!B$15,CalculationsAndCharts!$A2189+$A$11,0,1,1)</f>
        <v>38884</v>
      </c>
      <c r="C2189" s="3">
        <f ca="1">OFFSET(InputPriceData!G$15,CalculationsAndCharts!$A2189+$A$11,IF($C$7,8,0),1,1)</f>
        <v>1114600</v>
      </c>
      <c r="D2189" s="4">
        <f ca="1">OFFSET(InputPriceData!C$15,CalculationsAndCharts!$A2189+$A$11,IF($C$7,8,0),1,1)</f>
        <v>16.989999999999998</v>
      </c>
      <c r="E2189" s="4">
        <f ca="1">OFFSET(InputPriceData!D$15,CalculationsAndCharts!$A2189+$A$11,IF($C$7,8,0),1,1)</f>
        <v>17.11</v>
      </c>
      <c r="F2189" s="4">
        <f ca="1">OFFSET(InputPriceData!E$15,CalculationsAndCharts!$A2189+$A$11,IF($C$7,8,0),1,1)</f>
        <v>16.829999999999998</v>
      </c>
      <c r="G2189" s="4">
        <f ca="1">OFFSET(InputPriceData!F$15,CalculationsAndCharts!$A2189+$A$11,IF($C$7,8,0),1,1)</f>
        <v>17.03</v>
      </c>
      <c r="H2189" s="128"/>
      <c r="I2189" s="128"/>
      <c r="K2189" s="124"/>
      <c r="L2189" s="279"/>
      <c r="M2189" s="281"/>
      <c r="N2189" s="280"/>
      <c r="O2189" s="4"/>
      <c r="P2189" s="4"/>
      <c r="Q2189" s="3"/>
      <c r="S2189" s="309">
        <f t="shared" ca="1" si="905"/>
        <v>17.399999999999999</v>
      </c>
      <c r="T2189" s="309">
        <f t="shared" ca="1" si="906"/>
        <v>16.27</v>
      </c>
      <c r="U2189" s="310">
        <f t="shared" ca="1" si="898"/>
        <v>0.67256637168141786</v>
      </c>
      <c r="V2189" s="310" t="b">
        <f t="shared" ca="1" si="907"/>
        <v>0</v>
      </c>
      <c r="W2189" s="3" t="b">
        <f t="shared" ca="1" si="908"/>
        <v>0</v>
      </c>
      <c r="X2189" s="3" t="str">
        <f t="shared" ca="1" si="909"/>
        <v/>
      </c>
      <c r="Y2189" s="3" t="str">
        <f t="shared" ca="1" si="899"/>
        <v/>
      </c>
      <c r="Z2189" s="3" t="str">
        <f t="shared" ca="1" si="910"/>
        <v/>
      </c>
      <c r="AA2189" s="3" t="str">
        <f t="shared" ca="1" si="911"/>
        <v/>
      </c>
      <c r="AB2189" s="205">
        <f t="shared" ca="1" si="912"/>
        <v>2523</v>
      </c>
      <c r="AC2189" s="205">
        <f t="shared" ca="1" si="913"/>
        <v>37</v>
      </c>
      <c r="AD2189" s="205">
        <f t="shared" ca="1" si="900"/>
        <v>68.189189189189193</v>
      </c>
      <c r="AE2189" s="205">
        <f t="shared" ca="1" si="901"/>
        <v>18.189189189189193</v>
      </c>
      <c r="AF2189" s="205">
        <f t="shared" ca="1" si="914"/>
        <v>3.6378378378378389</v>
      </c>
      <c r="AG2189" s="205"/>
      <c r="AH2189" s="205"/>
      <c r="AI2189" s="205"/>
      <c r="AJ2189" s="205"/>
      <c r="AK2189" s="4"/>
      <c r="AL2189" s="4"/>
      <c r="AM2189" s="309">
        <f t="shared" ca="1" si="915"/>
        <v>17.399999999999999</v>
      </c>
      <c r="AN2189" s="309">
        <f t="shared" ca="1" si="916"/>
        <v>16.34</v>
      </c>
      <c r="AO2189" s="310">
        <f t="shared" ca="1" si="917"/>
        <v>0.65094339622641706</v>
      </c>
      <c r="AP2189" s="310" t="b">
        <f t="shared" ca="1" si="918"/>
        <v>0</v>
      </c>
      <c r="AQ2189" s="309">
        <f t="shared" ca="1" si="919"/>
        <v>0.49380000000000002</v>
      </c>
      <c r="AR2189" s="205">
        <f t="shared" ca="1" si="902"/>
        <v>15.966200000000001</v>
      </c>
      <c r="AS2189" s="45" t="b">
        <f t="shared" ca="1" si="903"/>
        <v>0</v>
      </c>
      <c r="AT2189">
        <f t="shared" ca="1" si="904"/>
        <v>3</v>
      </c>
      <c r="AU2189" t="b">
        <f t="shared" ca="1" si="920"/>
        <v>0</v>
      </c>
      <c r="AV2189" t="b">
        <f t="shared" ca="1" si="921"/>
        <v>0</v>
      </c>
      <c r="AW2189" s="266" t="b">
        <f t="shared" ca="1" si="922"/>
        <v>0</v>
      </c>
      <c r="AX2189" s="266" t="b">
        <f t="shared" ca="1" si="923"/>
        <v>1</v>
      </c>
      <c r="AY2189" s="266" t="b">
        <f t="shared" ca="1" si="924"/>
        <v>0</v>
      </c>
    </row>
    <row r="2190" spans="1:51" x14ac:dyDescent="0.25">
      <c r="A2190">
        <v>2158</v>
      </c>
      <c r="B2190" s="163">
        <f ca="1">OFFSET(InputPriceData!B$15,CalculationsAndCharts!$A2190+$A$11,0,1,1)</f>
        <v>38883</v>
      </c>
      <c r="C2190" s="3">
        <f ca="1">OFFSET(InputPriceData!G$15,CalculationsAndCharts!$A2190+$A$11,IF($C$7,8,0),1,1)</f>
        <v>287900</v>
      </c>
      <c r="D2190" s="4">
        <f ca="1">OFFSET(InputPriceData!C$15,CalculationsAndCharts!$A2190+$A$11,IF($C$7,8,0),1,1)</f>
        <v>16.559999999999999</v>
      </c>
      <c r="E2190" s="4">
        <f ca="1">OFFSET(InputPriceData!D$15,CalculationsAndCharts!$A2190+$A$11,IF($C$7,8,0),1,1)</f>
        <v>17.149999999999999</v>
      </c>
      <c r="F2190" s="4">
        <f ca="1">OFFSET(InputPriceData!E$15,CalculationsAndCharts!$A2190+$A$11,IF($C$7,8,0),1,1)</f>
        <v>16.5</v>
      </c>
      <c r="G2190" s="4">
        <f ca="1">OFFSET(InputPriceData!F$15,CalculationsAndCharts!$A2190+$A$11,IF($C$7,8,0),1,1)</f>
        <v>17.04</v>
      </c>
      <c r="H2190" s="128"/>
      <c r="I2190" s="128"/>
      <c r="K2190" s="124"/>
      <c r="L2190" s="279"/>
      <c r="M2190" s="281"/>
      <c r="N2190" s="280"/>
      <c r="O2190" s="4"/>
      <c r="P2190" s="4"/>
      <c r="Q2190" s="3"/>
      <c r="S2190" s="309">
        <f t="shared" ca="1" si="905"/>
        <v>17.399999999999999</v>
      </c>
      <c r="T2190" s="309">
        <f t="shared" ca="1" si="906"/>
        <v>16.27</v>
      </c>
      <c r="U2190" s="310">
        <f t="shared" ca="1" si="898"/>
        <v>0.68141592920353999</v>
      </c>
      <c r="V2190" s="310" t="b">
        <f t="shared" ca="1" si="907"/>
        <v>0</v>
      </c>
      <c r="W2190" s="3" t="b">
        <f t="shared" ca="1" si="908"/>
        <v>0</v>
      </c>
      <c r="X2190" s="3" t="str">
        <f t="shared" ca="1" si="909"/>
        <v/>
      </c>
      <c r="Y2190" s="3" t="str">
        <f t="shared" ca="1" si="899"/>
        <v/>
      </c>
      <c r="Z2190" s="3" t="str">
        <f t="shared" ca="1" si="910"/>
        <v/>
      </c>
      <c r="AA2190" s="3" t="str">
        <f t="shared" ca="1" si="911"/>
        <v/>
      </c>
      <c r="AB2190" s="205">
        <f t="shared" ca="1" si="912"/>
        <v>2523</v>
      </c>
      <c r="AC2190" s="205">
        <f t="shared" ca="1" si="913"/>
        <v>37</v>
      </c>
      <c r="AD2190" s="205">
        <f t="shared" ca="1" si="900"/>
        <v>68.189189189189193</v>
      </c>
      <c r="AE2190" s="205">
        <f t="shared" ca="1" si="901"/>
        <v>18.189189189189193</v>
      </c>
      <c r="AF2190" s="205">
        <f t="shared" ca="1" si="914"/>
        <v>3.6378378378378389</v>
      </c>
      <c r="AG2190" s="205"/>
      <c r="AH2190" s="205"/>
      <c r="AI2190" s="205"/>
      <c r="AJ2190" s="205"/>
      <c r="AK2190" s="4"/>
      <c r="AL2190" s="4"/>
      <c r="AM2190" s="309">
        <f t="shared" ca="1" si="915"/>
        <v>17.399999999999999</v>
      </c>
      <c r="AN2190" s="309">
        <f t="shared" ca="1" si="916"/>
        <v>16.34</v>
      </c>
      <c r="AO2190" s="310">
        <f t="shared" ca="1" si="917"/>
        <v>0.66037735849056611</v>
      </c>
      <c r="AP2190" s="310" t="b">
        <f t="shared" ca="1" si="918"/>
        <v>0</v>
      </c>
      <c r="AQ2190" s="309">
        <f t="shared" ca="1" si="919"/>
        <v>0.49380000000000002</v>
      </c>
      <c r="AR2190" s="205">
        <f t="shared" ca="1" si="902"/>
        <v>15.966200000000001</v>
      </c>
      <c r="AS2190" s="45" t="b">
        <f t="shared" ca="1" si="903"/>
        <v>0</v>
      </c>
      <c r="AT2190">
        <f t="shared" ca="1" si="904"/>
        <v>2</v>
      </c>
      <c r="AU2190" t="b">
        <f t="shared" ca="1" si="920"/>
        <v>0</v>
      </c>
      <c r="AV2190" t="b">
        <f t="shared" ca="1" si="921"/>
        <v>0</v>
      </c>
      <c r="AW2190" s="266" t="b">
        <f t="shared" ca="1" si="922"/>
        <v>0</v>
      </c>
      <c r="AX2190" s="266" t="b">
        <f t="shared" ca="1" si="923"/>
        <v>1</v>
      </c>
      <c r="AY2190" s="266" t="b">
        <f t="shared" ca="1" si="924"/>
        <v>0</v>
      </c>
    </row>
    <row r="2191" spans="1:51" x14ac:dyDescent="0.25">
      <c r="A2191">
        <v>2159</v>
      </c>
      <c r="B2191" s="163">
        <f ca="1">OFFSET(InputPriceData!B$15,CalculationsAndCharts!$A2191+$A$11,0,1,1)</f>
        <v>38882</v>
      </c>
      <c r="C2191" s="3">
        <f ca="1">OFFSET(InputPriceData!G$15,CalculationsAndCharts!$A2191+$A$11,IF($C$7,8,0),1,1)</f>
        <v>320300</v>
      </c>
      <c r="D2191" s="4">
        <f ca="1">OFFSET(InputPriceData!C$15,CalculationsAndCharts!$A2191+$A$11,IF($C$7,8,0),1,1)</f>
        <v>16.46</v>
      </c>
      <c r="E2191" s="4">
        <f ca="1">OFFSET(InputPriceData!D$15,CalculationsAndCharts!$A2191+$A$11,IF($C$7,8,0),1,1)</f>
        <v>16.63</v>
      </c>
      <c r="F2191" s="4">
        <f ca="1">OFFSET(InputPriceData!E$15,CalculationsAndCharts!$A2191+$A$11,IF($C$7,8,0),1,1)</f>
        <v>16.100000000000001</v>
      </c>
      <c r="G2191" s="4">
        <f ca="1">OFFSET(InputPriceData!F$15,CalculationsAndCharts!$A2191+$A$11,IF($C$7,8,0),1,1)</f>
        <v>16.53</v>
      </c>
      <c r="H2191" s="128"/>
      <c r="I2191" s="128"/>
      <c r="K2191" s="124"/>
      <c r="L2191" s="279"/>
      <c r="M2191" s="281"/>
      <c r="N2191" s="280"/>
      <c r="O2191" s="4"/>
      <c r="P2191" s="4"/>
      <c r="Q2191" s="3"/>
      <c r="S2191" s="309">
        <f t="shared" ca="1" si="905"/>
        <v>17.399999999999999</v>
      </c>
      <c r="T2191" s="309">
        <f t="shared" ca="1" si="906"/>
        <v>16.27</v>
      </c>
      <c r="U2191" s="310">
        <f t="shared" ca="1" si="898"/>
        <v>0.23008849557522282</v>
      </c>
      <c r="V2191" s="310" t="b">
        <f t="shared" ca="1" si="907"/>
        <v>0</v>
      </c>
      <c r="W2191" s="3" t="b">
        <f t="shared" ca="1" si="908"/>
        <v>0</v>
      </c>
      <c r="X2191" s="3" t="str">
        <f t="shared" ca="1" si="909"/>
        <v/>
      </c>
      <c r="Y2191" s="3" t="str">
        <f t="shared" ca="1" si="899"/>
        <v/>
      </c>
      <c r="Z2191" s="3" t="str">
        <f t="shared" ca="1" si="910"/>
        <v/>
      </c>
      <c r="AA2191" s="3" t="str">
        <f t="shared" ca="1" si="911"/>
        <v/>
      </c>
      <c r="AB2191" s="205">
        <f t="shared" ca="1" si="912"/>
        <v>2523</v>
      </c>
      <c r="AC2191" s="205">
        <f t="shared" ca="1" si="913"/>
        <v>37</v>
      </c>
      <c r="AD2191" s="205">
        <f t="shared" ca="1" si="900"/>
        <v>68.189189189189193</v>
      </c>
      <c r="AE2191" s="205">
        <f t="shared" ca="1" si="901"/>
        <v>18.189189189189193</v>
      </c>
      <c r="AF2191" s="205">
        <f t="shared" ca="1" si="914"/>
        <v>3.6378378378378389</v>
      </c>
      <c r="AG2191" s="205"/>
      <c r="AH2191" s="205"/>
      <c r="AI2191" s="205"/>
      <c r="AJ2191" s="205"/>
      <c r="AK2191" s="4"/>
      <c r="AL2191" s="4"/>
      <c r="AM2191" s="309">
        <f t="shared" ca="1" si="915"/>
        <v>17.399999999999999</v>
      </c>
      <c r="AN2191" s="309">
        <f t="shared" ca="1" si="916"/>
        <v>16.27</v>
      </c>
      <c r="AO2191" s="310">
        <f t="shared" ca="1" si="917"/>
        <v>0.23008849557522282</v>
      </c>
      <c r="AP2191" s="310" t="b">
        <f t="shared" ca="1" si="918"/>
        <v>0</v>
      </c>
      <c r="AQ2191" s="309">
        <f t="shared" ca="1" si="919"/>
        <v>0.49380000000000002</v>
      </c>
      <c r="AR2191" s="205">
        <f t="shared" ca="1" si="902"/>
        <v>15.966200000000001</v>
      </c>
      <c r="AS2191" s="45" t="b">
        <f t="shared" ca="1" si="903"/>
        <v>0</v>
      </c>
      <c r="AT2191">
        <f t="shared" ca="1" si="904"/>
        <v>1</v>
      </c>
      <c r="AU2191" t="b">
        <f t="shared" ca="1" si="920"/>
        <v>0</v>
      </c>
      <c r="AV2191" t="b">
        <f t="shared" ca="1" si="921"/>
        <v>0</v>
      </c>
      <c r="AW2191" s="266" t="b">
        <f t="shared" ca="1" si="922"/>
        <v>1</v>
      </c>
      <c r="AX2191" s="266" t="b">
        <f t="shared" ca="1" si="923"/>
        <v>1</v>
      </c>
      <c r="AY2191" s="266" t="b">
        <f t="shared" ca="1" si="924"/>
        <v>0</v>
      </c>
    </row>
    <row r="2192" spans="1:51" x14ac:dyDescent="0.25">
      <c r="A2192">
        <v>2160</v>
      </c>
      <c r="B2192" s="163">
        <f ca="1">OFFSET(InputPriceData!B$15,CalculationsAndCharts!$A2192+$A$11,0,1,1)</f>
        <v>38881</v>
      </c>
      <c r="C2192" s="3">
        <f ca="1">OFFSET(InputPriceData!G$15,CalculationsAndCharts!$A2192+$A$11,IF($C$7,8,0),1,1)</f>
        <v>359200</v>
      </c>
      <c r="D2192" s="4">
        <f ca="1">OFFSET(InputPriceData!C$15,CalculationsAndCharts!$A2192+$A$11,IF($C$7,8,0),1,1)</f>
        <v>16.7</v>
      </c>
      <c r="E2192" s="4">
        <f ca="1">OFFSET(InputPriceData!D$15,CalculationsAndCharts!$A2192+$A$11,IF($C$7,8,0),1,1)</f>
        <v>16.989999999999998</v>
      </c>
      <c r="F2192" s="4">
        <f ca="1">OFFSET(InputPriceData!E$15,CalculationsAndCharts!$A2192+$A$11,IF($C$7,8,0),1,1)</f>
        <v>16.329999999999998</v>
      </c>
      <c r="G2192" s="4">
        <f ca="1">OFFSET(InputPriceData!F$15,CalculationsAndCharts!$A2192+$A$11,IF($C$7,8,0),1,1)</f>
        <v>16.34</v>
      </c>
      <c r="H2192" s="128"/>
      <c r="I2192" s="128"/>
      <c r="K2192" s="124"/>
      <c r="L2192" s="279"/>
      <c r="M2192" s="281"/>
      <c r="N2192" s="280"/>
      <c r="O2192" s="4"/>
      <c r="P2192" s="4"/>
      <c r="Q2192" s="3"/>
      <c r="S2192" s="309">
        <f t="shared" ca="1" si="905"/>
        <v>17.399999999999999</v>
      </c>
      <c r="T2192" s="309">
        <f t="shared" ca="1" si="906"/>
        <v>16.27</v>
      </c>
      <c r="U2192" s="310">
        <f t="shared" ca="1" si="898"/>
        <v>6.1946902654867561E-2</v>
      </c>
      <c r="V2192" s="310" t="b">
        <f t="shared" ca="1" si="907"/>
        <v>1</v>
      </c>
      <c r="W2192" s="3" t="b">
        <f t="shared" ca="1" si="908"/>
        <v>0</v>
      </c>
      <c r="X2192" s="3" t="str">
        <f t="shared" ca="1" si="909"/>
        <v/>
      </c>
      <c r="Y2192" s="3" t="str">
        <f t="shared" ca="1" si="899"/>
        <v/>
      </c>
      <c r="Z2192" s="3" t="str">
        <f t="shared" ca="1" si="910"/>
        <v/>
      </c>
      <c r="AA2192" s="3" t="str">
        <f t="shared" ca="1" si="911"/>
        <v/>
      </c>
      <c r="AB2192" s="205">
        <f t="shared" ca="1" si="912"/>
        <v>2523</v>
      </c>
      <c r="AC2192" s="205">
        <f t="shared" ca="1" si="913"/>
        <v>37</v>
      </c>
      <c r="AD2192" s="205">
        <f t="shared" ca="1" si="900"/>
        <v>68.189189189189193</v>
      </c>
      <c r="AE2192" s="205">
        <f t="shared" ca="1" si="901"/>
        <v>18.189189189189193</v>
      </c>
      <c r="AF2192" s="205">
        <f t="shared" ca="1" si="914"/>
        <v>3.6378378378378389</v>
      </c>
      <c r="AG2192" s="205"/>
      <c r="AH2192" s="205"/>
      <c r="AI2192" s="205"/>
      <c r="AJ2192" s="205"/>
      <c r="AK2192" s="4"/>
      <c r="AL2192" s="4"/>
      <c r="AM2192" s="309">
        <f t="shared" ca="1" si="915"/>
        <v>17.399999999999999</v>
      </c>
      <c r="AN2192" s="309">
        <f t="shared" ca="1" si="916"/>
        <v>16.27</v>
      </c>
      <c r="AO2192" s="310">
        <f t="shared" ca="1" si="917"/>
        <v>6.1946902654867561E-2</v>
      </c>
      <c r="AP2192" s="310" t="b">
        <f t="shared" ca="1" si="918"/>
        <v>1</v>
      </c>
      <c r="AQ2192" s="309">
        <f t="shared" ca="1" si="919"/>
        <v>0</v>
      </c>
      <c r="AR2192" s="205">
        <f t="shared" ca="1" si="902"/>
        <v>0</v>
      </c>
      <c r="AS2192" s="45" t="b">
        <f t="shared" ca="1" si="903"/>
        <v>0</v>
      </c>
      <c r="AT2192">
        <f t="shared" ca="1" si="904"/>
        <v>0</v>
      </c>
      <c r="AU2192" t="b">
        <f t="shared" ca="1" si="920"/>
        <v>0</v>
      </c>
      <c r="AV2192" t="b">
        <f t="shared" ca="1" si="921"/>
        <v>0</v>
      </c>
      <c r="AW2192" s="266" t="b">
        <f t="shared" ca="1" si="922"/>
        <v>0</v>
      </c>
      <c r="AX2192" s="266" t="b">
        <f t="shared" ca="1" si="923"/>
        <v>0</v>
      </c>
      <c r="AY2192" s="266" t="b">
        <f t="shared" ca="1" si="924"/>
        <v>0</v>
      </c>
    </row>
    <row r="2193" spans="1:51" x14ac:dyDescent="0.25">
      <c r="A2193">
        <v>2161</v>
      </c>
      <c r="B2193" s="163">
        <f ca="1">OFFSET(InputPriceData!B$15,CalculationsAndCharts!$A2193+$A$11,0,1,1)</f>
        <v>38880</v>
      </c>
      <c r="C2193" s="3">
        <f ca="1">OFFSET(InputPriceData!G$15,CalculationsAndCharts!$A2193+$A$11,IF($C$7,8,0),1,1)</f>
        <v>302000</v>
      </c>
      <c r="D2193" s="4">
        <f ca="1">OFFSET(InputPriceData!C$15,CalculationsAndCharts!$A2193+$A$11,IF($C$7,8,0),1,1)</f>
        <v>17.25</v>
      </c>
      <c r="E2193" s="4">
        <f ca="1">OFFSET(InputPriceData!D$15,CalculationsAndCharts!$A2193+$A$11,IF($C$7,8,0),1,1)</f>
        <v>17.36</v>
      </c>
      <c r="F2193" s="4">
        <f ca="1">OFFSET(InputPriceData!E$15,CalculationsAndCharts!$A2193+$A$11,IF($C$7,8,0),1,1)</f>
        <v>16.72</v>
      </c>
      <c r="G2193" s="4">
        <f ca="1">OFFSET(InputPriceData!F$15,CalculationsAndCharts!$A2193+$A$11,IF($C$7,8,0),1,1)</f>
        <v>16.739999999999998</v>
      </c>
      <c r="H2193" s="128"/>
      <c r="I2193" s="128"/>
      <c r="K2193" s="124"/>
      <c r="L2193" s="279"/>
      <c r="M2193" s="281"/>
      <c r="N2193" s="280"/>
      <c r="O2193" s="4"/>
      <c r="P2193" s="4"/>
      <c r="Q2193" s="3"/>
      <c r="S2193" s="309">
        <f t="shared" ca="1" si="905"/>
        <v>17.399999999999999</v>
      </c>
      <c r="T2193" s="309">
        <f t="shared" ca="1" si="906"/>
        <v>16.27</v>
      </c>
      <c r="U2193" s="310">
        <f t="shared" ca="1" si="898"/>
        <v>0.41592920353982238</v>
      </c>
      <c r="V2193" s="310" t="b">
        <f t="shared" ca="1" si="907"/>
        <v>0</v>
      </c>
      <c r="W2193" s="3" t="b">
        <f t="shared" ca="1" si="908"/>
        <v>0</v>
      </c>
      <c r="X2193" s="3" t="str">
        <f t="shared" ca="1" si="909"/>
        <v/>
      </c>
      <c r="Y2193" s="3" t="str">
        <f t="shared" ca="1" si="899"/>
        <v/>
      </c>
      <c r="Z2193" s="3" t="str">
        <f t="shared" ca="1" si="910"/>
        <v/>
      </c>
      <c r="AA2193" s="3" t="str">
        <f t="shared" ca="1" si="911"/>
        <v/>
      </c>
      <c r="AB2193" s="205">
        <f t="shared" ca="1" si="912"/>
        <v>2523</v>
      </c>
      <c r="AC2193" s="205">
        <f t="shared" ca="1" si="913"/>
        <v>37</v>
      </c>
      <c r="AD2193" s="205">
        <f t="shared" ca="1" si="900"/>
        <v>68.189189189189193</v>
      </c>
      <c r="AE2193" s="205">
        <f t="shared" ca="1" si="901"/>
        <v>18.189189189189193</v>
      </c>
      <c r="AF2193" s="205">
        <f t="shared" ca="1" si="914"/>
        <v>3.6378378378378389</v>
      </c>
      <c r="AG2193" s="205"/>
      <c r="AH2193" s="205"/>
      <c r="AI2193" s="205"/>
      <c r="AJ2193" s="205"/>
      <c r="AK2193" s="4"/>
      <c r="AL2193" s="4"/>
      <c r="AM2193" s="309">
        <f t="shared" ca="1" si="915"/>
        <v>17.399999999999999</v>
      </c>
      <c r="AN2193" s="309">
        <f t="shared" ca="1" si="916"/>
        <v>16.27</v>
      </c>
      <c r="AO2193" s="310">
        <f t="shared" ca="1" si="917"/>
        <v>0.41592920353982238</v>
      </c>
      <c r="AP2193" s="310" t="b">
        <f t="shared" ca="1" si="918"/>
        <v>0</v>
      </c>
      <c r="AQ2193" s="309">
        <f t="shared" ca="1" si="919"/>
        <v>0</v>
      </c>
      <c r="AR2193" s="205">
        <f t="shared" ca="1" si="902"/>
        <v>0</v>
      </c>
      <c r="AS2193" s="45" t="b">
        <f t="shared" ca="1" si="903"/>
        <v>0</v>
      </c>
      <c r="AT2193">
        <f t="shared" ca="1" si="904"/>
        <v>0</v>
      </c>
      <c r="AU2193" t="b">
        <f t="shared" ca="1" si="920"/>
        <v>0</v>
      </c>
      <c r="AV2193" t="b">
        <f t="shared" ca="1" si="921"/>
        <v>0</v>
      </c>
      <c r="AW2193" s="266" t="b">
        <f t="shared" ca="1" si="922"/>
        <v>0</v>
      </c>
      <c r="AX2193" s="266" t="b">
        <f t="shared" ca="1" si="923"/>
        <v>0</v>
      </c>
      <c r="AY2193" s="266" t="b">
        <f t="shared" ca="1" si="924"/>
        <v>0</v>
      </c>
    </row>
    <row r="2194" spans="1:51" x14ac:dyDescent="0.25">
      <c r="A2194">
        <v>2162</v>
      </c>
      <c r="B2194" s="163">
        <f ca="1">OFFSET(InputPriceData!B$15,CalculationsAndCharts!$A2194+$A$11,0,1,1)</f>
        <v>38877</v>
      </c>
      <c r="C2194" s="3">
        <f ca="1">OFFSET(InputPriceData!G$15,CalculationsAndCharts!$A2194+$A$11,IF($C$7,8,0),1,1)</f>
        <v>248900</v>
      </c>
      <c r="D2194" s="4">
        <f ca="1">OFFSET(InputPriceData!C$15,CalculationsAndCharts!$A2194+$A$11,IF($C$7,8,0),1,1)</f>
        <v>17.329999999999998</v>
      </c>
      <c r="E2194" s="4">
        <f ca="1">OFFSET(InputPriceData!D$15,CalculationsAndCharts!$A2194+$A$11,IF($C$7,8,0),1,1)</f>
        <v>17.690000000000001</v>
      </c>
      <c r="F2194" s="4">
        <f ca="1">OFFSET(InputPriceData!E$15,CalculationsAndCharts!$A2194+$A$11,IF($C$7,8,0),1,1)</f>
        <v>17.12</v>
      </c>
      <c r="G2194" s="4">
        <f ca="1">OFFSET(InputPriceData!F$15,CalculationsAndCharts!$A2194+$A$11,IF($C$7,8,0),1,1)</f>
        <v>17.29</v>
      </c>
      <c r="H2194" s="128"/>
      <c r="I2194" s="128"/>
      <c r="K2194" s="124"/>
      <c r="L2194" s="279"/>
      <c r="M2194" s="281"/>
      <c r="N2194" s="280"/>
      <c r="O2194" s="4"/>
      <c r="P2194" s="4"/>
      <c r="Q2194" s="3"/>
      <c r="S2194" s="309">
        <f t="shared" ca="1" si="905"/>
        <v>17.399999999999999</v>
      </c>
      <c r="T2194" s="309">
        <f t="shared" ca="1" si="906"/>
        <v>16.27</v>
      </c>
      <c r="U2194" s="310">
        <f t="shared" ca="1" si="898"/>
        <v>0.90265486725663757</v>
      </c>
      <c r="V2194" s="310" t="b">
        <f t="shared" ca="1" si="907"/>
        <v>0</v>
      </c>
      <c r="W2194" s="3" t="b">
        <f t="shared" ca="1" si="908"/>
        <v>0</v>
      </c>
      <c r="X2194" s="3" t="str">
        <f t="shared" ca="1" si="909"/>
        <v/>
      </c>
      <c r="Y2194" s="3" t="str">
        <f t="shared" ca="1" si="899"/>
        <v/>
      </c>
      <c r="Z2194" s="3" t="str">
        <f t="shared" ca="1" si="910"/>
        <v/>
      </c>
      <c r="AA2194" s="3" t="str">
        <f t="shared" ca="1" si="911"/>
        <v/>
      </c>
      <c r="AB2194" s="205">
        <f t="shared" ca="1" si="912"/>
        <v>2523</v>
      </c>
      <c r="AC2194" s="205">
        <f t="shared" ca="1" si="913"/>
        <v>37</v>
      </c>
      <c r="AD2194" s="205">
        <f t="shared" ca="1" si="900"/>
        <v>68.189189189189193</v>
      </c>
      <c r="AE2194" s="205">
        <f t="shared" ca="1" si="901"/>
        <v>18.189189189189193</v>
      </c>
      <c r="AF2194" s="205">
        <f t="shared" ca="1" si="914"/>
        <v>3.6378378378378389</v>
      </c>
      <c r="AG2194" s="205"/>
      <c r="AH2194" s="205"/>
      <c r="AI2194" s="205"/>
      <c r="AJ2194" s="205"/>
      <c r="AK2194" s="4"/>
      <c r="AL2194" s="4"/>
      <c r="AM2194" s="309">
        <f t="shared" ca="1" si="915"/>
        <v>17.399999999999999</v>
      </c>
      <c r="AN2194" s="309">
        <f t="shared" ca="1" si="916"/>
        <v>16.27</v>
      </c>
      <c r="AO2194" s="310">
        <f t="shared" ca="1" si="917"/>
        <v>0.90265486725663757</v>
      </c>
      <c r="AP2194" s="310" t="b">
        <f t="shared" ca="1" si="918"/>
        <v>0</v>
      </c>
      <c r="AQ2194" s="309">
        <f t="shared" ca="1" si="919"/>
        <v>0</v>
      </c>
      <c r="AR2194" s="205">
        <f t="shared" ca="1" si="902"/>
        <v>0</v>
      </c>
      <c r="AS2194" s="45" t="b">
        <f t="shared" ca="1" si="903"/>
        <v>0</v>
      </c>
      <c r="AT2194">
        <f t="shared" ca="1" si="904"/>
        <v>0</v>
      </c>
      <c r="AU2194" t="b">
        <f t="shared" ca="1" si="920"/>
        <v>0</v>
      </c>
      <c r="AV2194" t="b">
        <f t="shared" ca="1" si="921"/>
        <v>0</v>
      </c>
      <c r="AW2194" s="266" t="b">
        <f t="shared" ca="1" si="922"/>
        <v>0</v>
      </c>
      <c r="AX2194" s="266" t="b">
        <f t="shared" ca="1" si="923"/>
        <v>0</v>
      </c>
      <c r="AY2194" s="266" t="b">
        <f t="shared" ca="1" si="924"/>
        <v>0</v>
      </c>
    </row>
    <row r="2195" spans="1:51" x14ac:dyDescent="0.25">
      <c r="A2195">
        <v>2163</v>
      </c>
      <c r="B2195" s="163">
        <f ca="1">OFFSET(InputPriceData!B$15,CalculationsAndCharts!$A2195+$A$11,0,1,1)</f>
        <v>38876</v>
      </c>
      <c r="C2195" s="3">
        <f ca="1">OFFSET(InputPriceData!G$15,CalculationsAndCharts!$A2195+$A$11,IF($C$7,8,0),1,1)</f>
        <v>361100</v>
      </c>
      <c r="D2195" s="4">
        <f ca="1">OFFSET(InputPriceData!C$15,CalculationsAndCharts!$A2195+$A$11,IF($C$7,8,0),1,1)</f>
        <v>17</v>
      </c>
      <c r="E2195" s="4">
        <f ca="1">OFFSET(InputPriceData!D$15,CalculationsAndCharts!$A2195+$A$11,IF($C$7,8,0),1,1)</f>
        <v>17.3</v>
      </c>
      <c r="F2195" s="4">
        <f ca="1">OFFSET(InputPriceData!E$15,CalculationsAndCharts!$A2195+$A$11,IF($C$7,8,0),1,1)</f>
        <v>16.5</v>
      </c>
      <c r="G2195" s="4">
        <f ca="1">OFFSET(InputPriceData!F$15,CalculationsAndCharts!$A2195+$A$11,IF($C$7,8,0),1,1)</f>
        <v>17.16</v>
      </c>
      <c r="H2195" s="128"/>
      <c r="I2195" s="128"/>
      <c r="K2195" s="124"/>
      <c r="L2195" s="279"/>
      <c r="M2195" s="281"/>
      <c r="N2195" s="280"/>
      <c r="O2195" s="4"/>
      <c r="P2195" s="4"/>
      <c r="Q2195" s="3"/>
      <c r="S2195" s="309">
        <f t="shared" ca="1" si="905"/>
        <v>23.96</v>
      </c>
      <c r="T2195" s="309">
        <f t="shared" ca="1" si="906"/>
        <v>16.27</v>
      </c>
      <c r="U2195" s="310">
        <f t="shared" ca="1" si="898"/>
        <v>0.1157347204161249</v>
      </c>
      <c r="V2195" s="310" t="b">
        <f t="shared" ca="1" si="907"/>
        <v>0</v>
      </c>
      <c r="W2195" s="3" t="b">
        <f t="shared" ca="1" si="908"/>
        <v>0</v>
      </c>
      <c r="X2195" s="3" t="str">
        <f t="shared" ca="1" si="909"/>
        <v/>
      </c>
      <c r="Y2195" s="3" t="str">
        <f t="shared" ca="1" si="899"/>
        <v/>
      </c>
      <c r="Z2195" s="3" t="str">
        <f t="shared" ca="1" si="910"/>
        <v/>
      </c>
      <c r="AA2195" s="3" t="str">
        <f t="shared" ca="1" si="911"/>
        <v/>
      </c>
      <c r="AB2195" s="205">
        <f t="shared" ca="1" si="912"/>
        <v>2523</v>
      </c>
      <c r="AC2195" s="205">
        <f t="shared" ca="1" si="913"/>
        <v>37</v>
      </c>
      <c r="AD2195" s="205">
        <f t="shared" ca="1" si="900"/>
        <v>68.189189189189193</v>
      </c>
      <c r="AE2195" s="205">
        <f t="shared" ca="1" si="901"/>
        <v>18.189189189189193</v>
      </c>
      <c r="AF2195" s="205">
        <f t="shared" ca="1" si="914"/>
        <v>3.6378378378378389</v>
      </c>
      <c r="AG2195" s="205"/>
      <c r="AH2195" s="205"/>
      <c r="AI2195" s="205"/>
      <c r="AJ2195" s="205"/>
      <c r="AK2195" s="4"/>
      <c r="AL2195" s="4"/>
      <c r="AM2195" s="309">
        <f t="shared" ca="1" si="915"/>
        <v>17.399999999999999</v>
      </c>
      <c r="AN2195" s="309">
        <f t="shared" ca="1" si="916"/>
        <v>16.27</v>
      </c>
      <c r="AO2195" s="310">
        <f t="shared" ca="1" si="917"/>
        <v>0.78761061946902777</v>
      </c>
      <c r="AP2195" s="310" t="b">
        <f t="shared" ca="1" si="918"/>
        <v>0</v>
      </c>
      <c r="AQ2195" s="309">
        <f t="shared" ca="1" si="919"/>
        <v>0</v>
      </c>
      <c r="AR2195" s="205">
        <f t="shared" ca="1" si="902"/>
        <v>0</v>
      </c>
      <c r="AS2195" s="45" t="b">
        <f t="shared" ca="1" si="903"/>
        <v>0</v>
      </c>
      <c r="AT2195">
        <f t="shared" ca="1" si="904"/>
        <v>0</v>
      </c>
      <c r="AU2195" t="b">
        <f t="shared" ca="1" si="920"/>
        <v>0</v>
      </c>
      <c r="AV2195" t="b">
        <f t="shared" ca="1" si="921"/>
        <v>0</v>
      </c>
      <c r="AW2195" s="266" t="b">
        <f t="shared" ca="1" si="922"/>
        <v>0</v>
      </c>
      <c r="AX2195" s="266" t="b">
        <f t="shared" ca="1" si="923"/>
        <v>0</v>
      </c>
      <c r="AY2195" s="266" t="b">
        <f t="shared" ca="1" si="924"/>
        <v>0</v>
      </c>
    </row>
    <row r="2196" spans="1:51" x14ac:dyDescent="0.25">
      <c r="A2196">
        <v>2164</v>
      </c>
      <c r="B2196" s="163">
        <f ca="1">OFFSET(InputPriceData!B$15,CalculationsAndCharts!$A2196+$A$11,0,1,1)</f>
        <v>38875</v>
      </c>
      <c r="C2196" s="3">
        <f ca="1">OFFSET(InputPriceData!G$15,CalculationsAndCharts!$A2196+$A$11,IF($C$7,8,0),1,1)</f>
        <v>302400</v>
      </c>
      <c r="D2196" s="4">
        <f ca="1">OFFSET(InputPriceData!C$15,CalculationsAndCharts!$A2196+$A$11,IF($C$7,8,0),1,1)</f>
        <v>17.2</v>
      </c>
      <c r="E2196" s="4">
        <f ca="1">OFFSET(InputPriceData!D$15,CalculationsAndCharts!$A2196+$A$11,IF($C$7,8,0),1,1)</f>
        <v>17.53</v>
      </c>
      <c r="F2196" s="4">
        <f ca="1">OFFSET(InputPriceData!E$15,CalculationsAndCharts!$A2196+$A$11,IF($C$7,8,0),1,1)</f>
        <v>17.059999999999999</v>
      </c>
      <c r="G2196" s="4">
        <f ca="1">OFFSET(InputPriceData!F$15,CalculationsAndCharts!$A2196+$A$11,IF($C$7,8,0),1,1)</f>
        <v>17.14</v>
      </c>
      <c r="H2196" s="128"/>
      <c r="I2196" s="128"/>
      <c r="K2196" s="124"/>
      <c r="L2196" s="279"/>
      <c r="M2196" s="281"/>
      <c r="N2196" s="280"/>
      <c r="O2196" s="4"/>
      <c r="P2196" s="4"/>
      <c r="Q2196" s="3"/>
      <c r="S2196" s="309">
        <f t="shared" ca="1" si="905"/>
        <v>23.96</v>
      </c>
      <c r="T2196" s="309">
        <f t="shared" ca="1" si="906"/>
        <v>16.27</v>
      </c>
      <c r="U2196" s="310">
        <f t="shared" ca="1" si="898"/>
        <v>0.11313394018205472</v>
      </c>
      <c r="V2196" s="310" t="b">
        <f t="shared" ca="1" si="907"/>
        <v>0</v>
      </c>
      <c r="W2196" s="3" t="b">
        <f t="shared" ca="1" si="908"/>
        <v>1</v>
      </c>
      <c r="X2196" s="3">
        <f t="shared" ca="1" si="909"/>
        <v>23.89</v>
      </c>
      <c r="Y2196" s="3">
        <f t="shared" ca="1" si="899"/>
        <v>-28.25449979070741</v>
      </c>
      <c r="Z2196" s="3">
        <f t="shared" ca="1" si="910"/>
        <v>10</v>
      </c>
      <c r="AA2196" s="3">
        <f t="shared" ca="1" si="911"/>
        <v>100</v>
      </c>
      <c r="AB2196" s="205">
        <f t="shared" ca="1" si="912"/>
        <v>2523</v>
      </c>
      <c r="AC2196" s="205">
        <f t="shared" ca="1" si="913"/>
        <v>37</v>
      </c>
      <c r="AD2196" s="205">
        <f t="shared" ca="1" si="900"/>
        <v>68.189189189189193</v>
      </c>
      <c r="AE2196" s="205">
        <f t="shared" ca="1" si="901"/>
        <v>18.189189189189193</v>
      </c>
      <c r="AF2196" s="205">
        <f t="shared" ca="1" si="914"/>
        <v>3.6378378378378389</v>
      </c>
      <c r="AG2196" s="205"/>
      <c r="AH2196" s="205"/>
      <c r="AI2196" s="205"/>
      <c r="AJ2196" s="205"/>
      <c r="AK2196" s="4"/>
      <c r="AL2196" s="4"/>
      <c r="AM2196" s="309">
        <f t="shared" ca="1" si="915"/>
        <v>17.399999999999999</v>
      </c>
      <c r="AN2196" s="309">
        <f t="shared" ca="1" si="916"/>
        <v>16.27</v>
      </c>
      <c r="AO2196" s="310">
        <f t="shared" ca="1" si="917"/>
        <v>0.76991150442478029</v>
      </c>
      <c r="AP2196" s="310" t="b">
        <f t="shared" ca="1" si="918"/>
        <v>0</v>
      </c>
      <c r="AQ2196" s="309">
        <f t="shared" ca="1" si="919"/>
        <v>0</v>
      </c>
      <c r="AR2196" s="205">
        <f t="shared" ca="1" si="902"/>
        <v>0</v>
      </c>
      <c r="AS2196" s="45" t="b">
        <f t="shared" ca="1" si="903"/>
        <v>0</v>
      </c>
      <c r="AT2196">
        <f t="shared" ca="1" si="904"/>
        <v>0</v>
      </c>
      <c r="AU2196" t="b">
        <f t="shared" ca="1" si="920"/>
        <v>0</v>
      </c>
      <c r="AV2196" t="b">
        <f t="shared" ca="1" si="921"/>
        <v>0</v>
      </c>
      <c r="AW2196" s="266" t="b">
        <f t="shared" ca="1" si="922"/>
        <v>0</v>
      </c>
      <c r="AX2196" s="266" t="b">
        <f t="shared" ca="1" si="923"/>
        <v>0</v>
      </c>
      <c r="AY2196" s="266" t="b">
        <f t="shared" ca="1" si="924"/>
        <v>1</v>
      </c>
    </row>
    <row r="2197" spans="1:51" x14ac:dyDescent="0.25">
      <c r="A2197">
        <v>2165</v>
      </c>
      <c r="B2197" s="163">
        <f ca="1">OFFSET(InputPriceData!B$15,CalculationsAndCharts!$A2197+$A$11,0,1,1)</f>
        <v>38874</v>
      </c>
      <c r="C2197" s="3">
        <f ca="1">OFFSET(InputPriceData!G$15,CalculationsAndCharts!$A2197+$A$11,IF($C$7,8,0),1,1)</f>
        <v>338300</v>
      </c>
      <c r="D2197" s="4">
        <f ca="1">OFFSET(InputPriceData!C$15,CalculationsAndCharts!$A2197+$A$11,IF($C$7,8,0),1,1)</f>
        <v>17.04</v>
      </c>
      <c r="E2197" s="4">
        <f ca="1">OFFSET(InputPriceData!D$15,CalculationsAndCharts!$A2197+$A$11,IF($C$7,8,0),1,1)</f>
        <v>17.09</v>
      </c>
      <c r="F2197" s="4">
        <f ca="1">OFFSET(InputPriceData!E$15,CalculationsAndCharts!$A2197+$A$11,IF($C$7,8,0),1,1)</f>
        <v>16.350000000000001</v>
      </c>
      <c r="G2197" s="4">
        <f ca="1">OFFSET(InputPriceData!F$15,CalculationsAndCharts!$A2197+$A$11,IF($C$7,8,0),1,1)</f>
        <v>17.02</v>
      </c>
      <c r="H2197" s="128"/>
      <c r="I2197" s="128"/>
      <c r="K2197" s="124"/>
      <c r="L2197" s="279"/>
      <c r="M2197" s="281"/>
      <c r="N2197" s="280"/>
      <c r="O2197" s="4"/>
      <c r="P2197" s="4"/>
      <c r="Q2197" s="3"/>
      <c r="S2197" s="309">
        <f t="shared" ca="1" si="905"/>
        <v>24.57</v>
      </c>
      <c r="T2197" s="309">
        <f t="shared" ca="1" si="906"/>
        <v>16.27</v>
      </c>
      <c r="U2197" s="310">
        <f t="shared" ca="1" si="898"/>
        <v>9.0361445783132516E-2</v>
      </c>
      <c r="V2197" s="310" t="b">
        <f t="shared" ca="1" si="907"/>
        <v>0</v>
      </c>
      <c r="W2197" s="3" t="b">
        <f t="shared" ca="1" si="908"/>
        <v>0</v>
      </c>
      <c r="X2197" s="3" t="str">
        <f t="shared" ca="1" si="909"/>
        <v/>
      </c>
      <c r="Y2197" s="3" t="str">
        <f t="shared" ca="1" si="899"/>
        <v/>
      </c>
      <c r="Z2197" s="3" t="str">
        <f t="shared" ca="1" si="910"/>
        <v/>
      </c>
      <c r="AA2197" s="3" t="str">
        <f t="shared" ca="1" si="911"/>
        <v/>
      </c>
      <c r="AB2197" s="205">
        <f t="shared" ca="1" si="912"/>
        <v>2423</v>
      </c>
      <c r="AC2197" s="205">
        <f t="shared" ca="1" si="913"/>
        <v>36</v>
      </c>
      <c r="AD2197" s="205">
        <f t="shared" ca="1" si="900"/>
        <v>67.305555555555557</v>
      </c>
      <c r="AE2197" s="205">
        <f t="shared" ca="1" si="901"/>
        <v>17.305555555555557</v>
      </c>
      <c r="AF2197" s="205">
        <f t="shared" ca="1" si="914"/>
        <v>3.4611111111111117</v>
      </c>
      <c r="AG2197" s="205"/>
      <c r="AH2197" s="205"/>
      <c r="AI2197" s="205"/>
      <c r="AJ2197" s="205"/>
      <c r="AK2197" s="4"/>
      <c r="AL2197" s="4"/>
      <c r="AM2197" s="309">
        <f t="shared" ca="1" si="915"/>
        <v>23.96</v>
      </c>
      <c r="AN2197" s="309">
        <f t="shared" ca="1" si="916"/>
        <v>16.27</v>
      </c>
      <c r="AO2197" s="310">
        <f t="shared" ca="1" si="917"/>
        <v>9.7529258777633271E-2</v>
      </c>
      <c r="AP2197" s="310" t="b">
        <f t="shared" ca="1" si="918"/>
        <v>0</v>
      </c>
      <c r="AQ2197" s="309">
        <f t="shared" ca="1" si="919"/>
        <v>0.51119999999999999</v>
      </c>
      <c r="AR2197" s="205">
        <f t="shared" ca="1" si="902"/>
        <v>16.5288</v>
      </c>
      <c r="AS2197" s="45" t="b">
        <f t="shared" ca="1" si="903"/>
        <v>1</v>
      </c>
      <c r="AT2197">
        <f t="shared" ca="1" si="904"/>
        <v>1</v>
      </c>
      <c r="AU2197" t="b">
        <f t="shared" ca="1" si="920"/>
        <v>0</v>
      </c>
      <c r="AV2197" t="b">
        <f t="shared" ca="1" si="921"/>
        <v>1</v>
      </c>
      <c r="AW2197" s="266" t="b">
        <f t="shared" ca="1" si="922"/>
        <v>1</v>
      </c>
      <c r="AX2197" s="266" t="b">
        <f t="shared" ca="1" si="923"/>
        <v>1</v>
      </c>
      <c r="AY2197" s="266" t="b">
        <f t="shared" ca="1" si="924"/>
        <v>0</v>
      </c>
    </row>
    <row r="2198" spans="1:51" x14ac:dyDescent="0.25">
      <c r="A2198">
        <v>2166</v>
      </c>
      <c r="B2198" s="163">
        <f ca="1">OFFSET(InputPriceData!B$15,CalculationsAndCharts!$A2198+$A$11,0,1,1)</f>
        <v>38873</v>
      </c>
      <c r="C2198" s="3">
        <f ca="1">OFFSET(InputPriceData!G$15,CalculationsAndCharts!$A2198+$A$11,IF($C$7,8,0),1,1)</f>
        <v>646700</v>
      </c>
      <c r="D2198" s="4">
        <f ca="1">OFFSET(InputPriceData!C$15,CalculationsAndCharts!$A2198+$A$11,IF($C$7,8,0),1,1)</f>
        <v>17.3</v>
      </c>
      <c r="E2198" s="4">
        <f ca="1">OFFSET(InputPriceData!D$15,CalculationsAndCharts!$A2198+$A$11,IF($C$7,8,0),1,1)</f>
        <v>17.34</v>
      </c>
      <c r="F2198" s="4">
        <f ca="1">OFFSET(InputPriceData!E$15,CalculationsAndCharts!$A2198+$A$11,IF($C$7,8,0),1,1)</f>
        <v>16.62</v>
      </c>
      <c r="G2198" s="4">
        <f ca="1">OFFSET(InputPriceData!F$15,CalculationsAndCharts!$A2198+$A$11,IF($C$7,8,0),1,1)</f>
        <v>16.920000000000002</v>
      </c>
      <c r="H2198" s="128"/>
      <c r="I2198" s="128"/>
      <c r="K2198" s="124"/>
      <c r="L2198" s="279"/>
      <c r="M2198" s="281"/>
      <c r="N2198" s="280"/>
      <c r="O2198" s="4"/>
      <c r="P2198" s="4"/>
      <c r="Q2198" s="3"/>
      <c r="S2198" s="309">
        <f t="shared" ca="1" si="905"/>
        <v>24.93</v>
      </c>
      <c r="T2198" s="309">
        <f t="shared" ca="1" si="906"/>
        <v>16.27</v>
      </c>
      <c r="U2198" s="310">
        <f t="shared" ca="1" si="898"/>
        <v>7.5057736720554519E-2</v>
      </c>
      <c r="V2198" s="310" t="b">
        <f t="shared" ca="1" si="907"/>
        <v>1</v>
      </c>
      <c r="W2198" s="3" t="b">
        <f t="shared" ca="1" si="908"/>
        <v>0</v>
      </c>
      <c r="X2198" s="3" t="str">
        <f t="shared" ca="1" si="909"/>
        <v/>
      </c>
      <c r="Y2198" s="3" t="str">
        <f t="shared" ca="1" si="899"/>
        <v/>
      </c>
      <c r="Z2198" s="3" t="str">
        <f t="shared" ca="1" si="910"/>
        <v/>
      </c>
      <c r="AA2198" s="3" t="str">
        <f t="shared" ca="1" si="911"/>
        <v/>
      </c>
      <c r="AB2198" s="205">
        <f t="shared" ca="1" si="912"/>
        <v>2423</v>
      </c>
      <c r="AC2198" s="205">
        <f t="shared" ca="1" si="913"/>
        <v>36</v>
      </c>
      <c r="AD2198" s="205">
        <f t="shared" ca="1" si="900"/>
        <v>67.305555555555557</v>
      </c>
      <c r="AE2198" s="205">
        <f t="shared" ca="1" si="901"/>
        <v>17.305555555555557</v>
      </c>
      <c r="AF2198" s="205">
        <f t="shared" ca="1" si="914"/>
        <v>3.4611111111111117</v>
      </c>
      <c r="AG2198" s="205"/>
      <c r="AH2198" s="205"/>
      <c r="AI2198" s="205"/>
      <c r="AJ2198" s="205"/>
      <c r="AK2198" s="4"/>
      <c r="AL2198" s="4"/>
      <c r="AM2198" s="309">
        <f t="shared" ca="1" si="915"/>
        <v>23.96</v>
      </c>
      <c r="AN2198" s="309">
        <f t="shared" ca="1" si="916"/>
        <v>16.27</v>
      </c>
      <c r="AO2198" s="310">
        <f t="shared" ca="1" si="917"/>
        <v>8.4525357607282442E-2</v>
      </c>
      <c r="AP2198" s="310" t="b">
        <f t="shared" ca="1" si="918"/>
        <v>1</v>
      </c>
      <c r="AQ2198" s="309">
        <f t="shared" ca="1" si="919"/>
        <v>0</v>
      </c>
      <c r="AR2198" s="205">
        <f t="shared" ca="1" si="902"/>
        <v>0</v>
      </c>
      <c r="AS2198" s="45" t="b">
        <f t="shared" ca="1" si="903"/>
        <v>0</v>
      </c>
      <c r="AT2198">
        <f t="shared" ca="1" si="904"/>
        <v>0</v>
      </c>
      <c r="AU2198" t="b">
        <f t="shared" ca="1" si="920"/>
        <v>0</v>
      </c>
      <c r="AV2198" t="b">
        <f t="shared" ca="1" si="921"/>
        <v>0</v>
      </c>
      <c r="AW2198" s="266" t="b">
        <f t="shared" ca="1" si="922"/>
        <v>0</v>
      </c>
      <c r="AX2198" s="266" t="b">
        <f t="shared" ca="1" si="923"/>
        <v>0</v>
      </c>
      <c r="AY2198" s="266" t="b">
        <f t="shared" ca="1" si="924"/>
        <v>0</v>
      </c>
    </row>
    <row r="2199" spans="1:51" x14ac:dyDescent="0.25">
      <c r="A2199">
        <v>2167</v>
      </c>
      <c r="B2199" s="163">
        <f ca="1">OFFSET(InputPriceData!B$15,CalculationsAndCharts!$A2199+$A$11,0,1,1)</f>
        <v>38870</v>
      </c>
      <c r="C2199" s="3">
        <f ca="1">OFFSET(InputPriceData!G$15,CalculationsAndCharts!$A2199+$A$11,IF($C$7,8,0),1,1)</f>
        <v>177100</v>
      </c>
      <c r="D2199" s="4">
        <f ca="1">OFFSET(InputPriceData!C$15,CalculationsAndCharts!$A2199+$A$11,IF($C$7,8,0),1,1)</f>
        <v>17.53</v>
      </c>
      <c r="E2199" s="4">
        <f ca="1">OFFSET(InputPriceData!D$15,CalculationsAndCharts!$A2199+$A$11,IF($C$7,8,0),1,1)</f>
        <v>17.71</v>
      </c>
      <c r="F2199" s="4">
        <f ca="1">OFFSET(InputPriceData!E$15,CalculationsAndCharts!$A2199+$A$11,IF($C$7,8,0),1,1)</f>
        <v>17.09</v>
      </c>
      <c r="G2199" s="4">
        <f ca="1">OFFSET(InputPriceData!F$15,CalculationsAndCharts!$A2199+$A$11,IF($C$7,8,0),1,1)</f>
        <v>17.350000000000001</v>
      </c>
      <c r="H2199" s="128"/>
      <c r="I2199" s="128"/>
      <c r="K2199" s="124"/>
      <c r="L2199" s="279"/>
      <c r="M2199" s="281"/>
      <c r="N2199" s="280"/>
      <c r="O2199" s="4"/>
      <c r="P2199" s="4"/>
      <c r="Q2199" s="3"/>
      <c r="S2199" s="309">
        <f t="shared" ca="1" si="905"/>
        <v>25.28</v>
      </c>
      <c r="T2199" s="309">
        <f t="shared" ca="1" si="906"/>
        <v>16.27</v>
      </c>
      <c r="U2199" s="310">
        <f t="shared" ca="1" si="898"/>
        <v>0.11986681465038865</v>
      </c>
      <c r="V2199" s="310" t="b">
        <f t="shared" ca="1" si="907"/>
        <v>0</v>
      </c>
      <c r="W2199" s="3" t="b">
        <f t="shared" ca="1" si="908"/>
        <v>0</v>
      </c>
      <c r="X2199" s="3" t="str">
        <f t="shared" ca="1" si="909"/>
        <v/>
      </c>
      <c r="Y2199" s="3" t="str">
        <f t="shared" ca="1" si="899"/>
        <v/>
      </c>
      <c r="Z2199" s="3" t="str">
        <f t="shared" ca="1" si="910"/>
        <v/>
      </c>
      <c r="AA2199" s="3" t="str">
        <f t="shared" ca="1" si="911"/>
        <v/>
      </c>
      <c r="AB2199" s="205">
        <f t="shared" ca="1" si="912"/>
        <v>2423</v>
      </c>
      <c r="AC2199" s="205">
        <f t="shared" ca="1" si="913"/>
        <v>36</v>
      </c>
      <c r="AD2199" s="205">
        <f t="shared" ca="1" si="900"/>
        <v>67.305555555555557</v>
      </c>
      <c r="AE2199" s="205">
        <f t="shared" ca="1" si="901"/>
        <v>17.305555555555557</v>
      </c>
      <c r="AF2199" s="205">
        <f t="shared" ca="1" si="914"/>
        <v>3.4611111111111117</v>
      </c>
      <c r="AG2199" s="205"/>
      <c r="AH2199" s="205"/>
      <c r="AI2199" s="205"/>
      <c r="AJ2199" s="205"/>
      <c r="AK2199" s="4"/>
      <c r="AL2199" s="4"/>
      <c r="AM2199" s="309">
        <f t="shared" ca="1" si="915"/>
        <v>24.57</v>
      </c>
      <c r="AN2199" s="309">
        <f t="shared" ca="1" si="916"/>
        <v>16.27</v>
      </c>
      <c r="AO2199" s="310">
        <f t="shared" ca="1" si="917"/>
        <v>0.13012048192771106</v>
      </c>
      <c r="AP2199" s="310" t="b">
        <f t="shared" ca="1" si="918"/>
        <v>0</v>
      </c>
      <c r="AQ2199" s="309">
        <f t="shared" ca="1" si="919"/>
        <v>0</v>
      </c>
      <c r="AR2199" s="205">
        <f t="shared" ca="1" si="902"/>
        <v>0</v>
      </c>
      <c r="AS2199" s="45" t="b">
        <f t="shared" ca="1" si="903"/>
        <v>0</v>
      </c>
      <c r="AT2199">
        <f t="shared" ca="1" si="904"/>
        <v>0</v>
      </c>
      <c r="AU2199" t="b">
        <f t="shared" ca="1" si="920"/>
        <v>0</v>
      </c>
      <c r="AV2199" t="b">
        <f t="shared" ca="1" si="921"/>
        <v>0</v>
      </c>
      <c r="AW2199" s="266" t="b">
        <f t="shared" ca="1" si="922"/>
        <v>0</v>
      </c>
      <c r="AX2199" s="266" t="b">
        <f t="shared" ca="1" si="923"/>
        <v>0</v>
      </c>
      <c r="AY2199" s="266" t="b">
        <f t="shared" ca="1" si="924"/>
        <v>0</v>
      </c>
    </row>
    <row r="2200" spans="1:51" x14ac:dyDescent="0.25">
      <c r="A2200">
        <v>2168</v>
      </c>
      <c r="B2200" s="163">
        <f ca="1">OFFSET(InputPriceData!B$15,CalculationsAndCharts!$A2200+$A$11,0,1,1)</f>
        <v>38869</v>
      </c>
      <c r="C2200" s="3">
        <f ca="1">OFFSET(InputPriceData!G$15,CalculationsAndCharts!$A2200+$A$11,IF($C$7,8,0),1,1)</f>
        <v>266500</v>
      </c>
      <c r="D2200" s="4">
        <f ca="1">OFFSET(InputPriceData!C$15,CalculationsAndCharts!$A2200+$A$11,IF($C$7,8,0),1,1)</f>
        <v>16.93</v>
      </c>
      <c r="E2200" s="4">
        <f ca="1">OFFSET(InputPriceData!D$15,CalculationsAndCharts!$A2200+$A$11,IF($C$7,8,0),1,1)</f>
        <v>17.399999999999999</v>
      </c>
      <c r="F2200" s="4">
        <f ca="1">OFFSET(InputPriceData!E$15,CalculationsAndCharts!$A2200+$A$11,IF($C$7,8,0),1,1)</f>
        <v>16.829999999999998</v>
      </c>
      <c r="G2200" s="4">
        <f ca="1">OFFSET(InputPriceData!F$15,CalculationsAndCharts!$A2200+$A$11,IF($C$7,8,0),1,1)</f>
        <v>17.399999999999999</v>
      </c>
      <c r="H2200" s="128"/>
      <c r="I2200" s="128"/>
      <c r="K2200" s="124"/>
      <c r="L2200" s="279"/>
      <c r="M2200" s="281"/>
      <c r="N2200" s="280"/>
      <c r="O2200" s="4"/>
      <c r="P2200" s="4"/>
      <c r="Q2200" s="3"/>
      <c r="S2200" s="309">
        <f t="shared" ca="1" si="905"/>
        <v>25.28</v>
      </c>
      <c r="T2200" s="309">
        <f t="shared" ca="1" si="906"/>
        <v>16.27</v>
      </c>
      <c r="U2200" s="310">
        <f t="shared" ca="1" si="898"/>
        <v>0.12541620421753594</v>
      </c>
      <c r="V2200" s="310" t="b">
        <f t="shared" ca="1" si="907"/>
        <v>0</v>
      </c>
      <c r="W2200" s="3" t="b">
        <f t="shared" ca="1" si="908"/>
        <v>0</v>
      </c>
      <c r="X2200" s="3" t="str">
        <f t="shared" ca="1" si="909"/>
        <v/>
      </c>
      <c r="Y2200" s="3" t="str">
        <f t="shared" ca="1" si="899"/>
        <v/>
      </c>
      <c r="Z2200" s="3" t="str">
        <f t="shared" ca="1" si="910"/>
        <v/>
      </c>
      <c r="AA2200" s="3" t="str">
        <f t="shared" ca="1" si="911"/>
        <v/>
      </c>
      <c r="AB2200" s="205">
        <f t="shared" ca="1" si="912"/>
        <v>2423</v>
      </c>
      <c r="AC2200" s="205">
        <f t="shared" ca="1" si="913"/>
        <v>36</v>
      </c>
      <c r="AD2200" s="205">
        <f t="shared" ca="1" si="900"/>
        <v>67.305555555555557</v>
      </c>
      <c r="AE2200" s="205">
        <f t="shared" ca="1" si="901"/>
        <v>17.305555555555557</v>
      </c>
      <c r="AF2200" s="205">
        <f t="shared" ca="1" si="914"/>
        <v>3.4611111111111117</v>
      </c>
      <c r="AG2200" s="205"/>
      <c r="AH2200" s="205"/>
      <c r="AI2200" s="205"/>
      <c r="AJ2200" s="205"/>
      <c r="AK2200" s="4"/>
      <c r="AL2200" s="4"/>
      <c r="AM2200" s="309">
        <f t="shared" ca="1" si="915"/>
        <v>24.93</v>
      </c>
      <c r="AN2200" s="309">
        <f t="shared" ca="1" si="916"/>
        <v>16.27</v>
      </c>
      <c r="AO2200" s="310">
        <f t="shared" ca="1" si="917"/>
        <v>0.13048498845265577</v>
      </c>
      <c r="AP2200" s="310" t="b">
        <f t="shared" ca="1" si="918"/>
        <v>0</v>
      </c>
      <c r="AQ2200" s="309">
        <f t="shared" ca="1" si="919"/>
        <v>0</v>
      </c>
      <c r="AR2200" s="205">
        <f t="shared" ca="1" si="902"/>
        <v>0</v>
      </c>
      <c r="AS2200" s="45" t="b">
        <f t="shared" ca="1" si="903"/>
        <v>0</v>
      </c>
      <c r="AT2200">
        <f t="shared" ca="1" si="904"/>
        <v>0</v>
      </c>
      <c r="AU2200" t="b">
        <f t="shared" ca="1" si="920"/>
        <v>0</v>
      </c>
      <c r="AV2200" t="b">
        <f t="shared" ca="1" si="921"/>
        <v>0</v>
      </c>
      <c r="AW2200" s="266" t="b">
        <f t="shared" ca="1" si="922"/>
        <v>0</v>
      </c>
      <c r="AX2200" s="266" t="b">
        <f t="shared" ca="1" si="923"/>
        <v>0</v>
      </c>
      <c r="AY2200" s="266" t="b">
        <f t="shared" ca="1" si="924"/>
        <v>0</v>
      </c>
    </row>
    <row r="2201" spans="1:51" x14ac:dyDescent="0.25">
      <c r="A2201">
        <v>2169</v>
      </c>
      <c r="B2201" s="163">
        <f ca="1">OFFSET(InputPriceData!B$15,CalculationsAndCharts!$A2201+$A$11,0,1,1)</f>
        <v>38868</v>
      </c>
      <c r="C2201" s="3">
        <f ca="1">OFFSET(InputPriceData!G$15,CalculationsAndCharts!$A2201+$A$11,IF($C$7,8,0),1,1)</f>
        <v>311800</v>
      </c>
      <c r="D2201" s="4">
        <f ca="1">OFFSET(InputPriceData!C$15,CalculationsAndCharts!$A2201+$A$11,IF($C$7,8,0),1,1)</f>
        <v>16.53</v>
      </c>
      <c r="E2201" s="4">
        <f ca="1">OFFSET(InputPriceData!D$15,CalculationsAndCharts!$A2201+$A$11,IF($C$7,8,0),1,1)</f>
        <v>16.89</v>
      </c>
      <c r="F2201" s="4">
        <f ca="1">OFFSET(InputPriceData!E$15,CalculationsAndCharts!$A2201+$A$11,IF($C$7,8,0),1,1)</f>
        <v>16.440000000000001</v>
      </c>
      <c r="G2201" s="4">
        <f ca="1">OFFSET(InputPriceData!F$15,CalculationsAndCharts!$A2201+$A$11,IF($C$7,8,0),1,1)</f>
        <v>16.86</v>
      </c>
      <c r="H2201" s="128"/>
      <c r="I2201" s="128"/>
      <c r="K2201" s="124"/>
      <c r="L2201" s="279"/>
      <c r="M2201" s="281"/>
      <c r="N2201" s="280"/>
      <c r="O2201" s="4"/>
      <c r="P2201" s="4"/>
      <c r="Q2201" s="3"/>
      <c r="S2201" s="309">
        <f t="shared" ca="1" si="905"/>
        <v>25.28</v>
      </c>
      <c r="T2201" s="309">
        <f t="shared" ca="1" si="906"/>
        <v>16.27</v>
      </c>
      <c r="U2201" s="310">
        <f t="shared" ca="1" si="898"/>
        <v>6.5482796892341821E-2</v>
      </c>
      <c r="V2201" s="310" t="b">
        <f t="shared" ca="1" si="907"/>
        <v>0</v>
      </c>
      <c r="W2201" s="3" t="b">
        <f t="shared" ca="1" si="908"/>
        <v>0</v>
      </c>
      <c r="X2201" s="3" t="str">
        <f t="shared" ca="1" si="909"/>
        <v/>
      </c>
      <c r="Y2201" s="3" t="str">
        <f t="shared" ca="1" si="899"/>
        <v/>
      </c>
      <c r="Z2201" s="3" t="str">
        <f t="shared" ca="1" si="910"/>
        <v/>
      </c>
      <c r="AA2201" s="3" t="str">
        <f t="shared" ca="1" si="911"/>
        <v/>
      </c>
      <c r="AB2201" s="205">
        <f t="shared" ca="1" si="912"/>
        <v>2423</v>
      </c>
      <c r="AC2201" s="205">
        <f t="shared" ca="1" si="913"/>
        <v>36</v>
      </c>
      <c r="AD2201" s="205">
        <f t="shared" ca="1" si="900"/>
        <v>67.305555555555557</v>
      </c>
      <c r="AE2201" s="205">
        <f t="shared" ca="1" si="901"/>
        <v>17.305555555555557</v>
      </c>
      <c r="AF2201" s="205">
        <f t="shared" ca="1" si="914"/>
        <v>3.4611111111111117</v>
      </c>
      <c r="AG2201" s="205"/>
      <c r="AH2201" s="205"/>
      <c r="AI2201" s="205"/>
      <c r="AJ2201" s="205"/>
      <c r="AK2201" s="4"/>
      <c r="AL2201" s="4"/>
      <c r="AM2201" s="309">
        <f t="shared" ca="1" si="915"/>
        <v>25.28</v>
      </c>
      <c r="AN2201" s="309">
        <f t="shared" ca="1" si="916"/>
        <v>16.27</v>
      </c>
      <c r="AO2201" s="310">
        <f t="shared" ca="1" si="917"/>
        <v>6.5482796892341821E-2</v>
      </c>
      <c r="AP2201" s="310" t="b">
        <f t="shared" ca="1" si="918"/>
        <v>0</v>
      </c>
      <c r="AQ2201" s="309">
        <f t="shared" ca="1" si="919"/>
        <v>0</v>
      </c>
      <c r="AR2201" s="205">
        <f t="shared" ca="1" si="902"/>
        <v>0</v>
      </c>
      <c r="AS2201" s="45" t="b">
        <f t="shared" ca="1" si="903"/>
        <v>0</v>
      </c>
      <c r="AT2201">
        <f t="shared" ca="1" si="904"/>
        <v>0</v>
      </c>
      <c r="AU2201" t="b">
        <f t="shared" ca="1" si="920"/>
        <v>0</v>
      </c>
      <c r="AV2201" t="b">
        <f t="shared" ca="1" si="921"/>
        <v>0</v>
      </c>
      <c r="AW2201" s="266" t="b">
        <f t="shared" ca="1" si="922"/>
        <v>0</v>
      </c>
      <c r="AX2201" s="266" t="b">
        <f t="shared" ca="1" si="923"/>
        <v>0</v>
      </c>
      <c r="AY2201" s="266" t="b">
        <f t="shared" ca="1" si="924"/>
        <v>0</v>
      </c>
    </row>
    <row r="2202" spans="1:51" x14ac:dyDescent="0.25">
      <c r="A2202">
        <v>2170</v>
      </c>
      <c r="B2202" s="163">
        <f ca="1">OFFSET(InputPriceData!B$15,CalculationsAndCharts!$A2202+$A$11,0,1,1)</f>
        <v>38867</v>
      </c>
      <c r="C2202" s="3">
        <f ca="1">OFFSET(InputPriceData!G$15,CalculationsAndCharts!$A2202+$A$11,IF($C$7,8,0),1,1)</f>
        <v>284000</v>
      </c>
      <c r="D2202" s="4">
        <f ca="1">OFFSET(InputPriceData!C$15,CalculationsAndCharts!$A2202+$A$11,IF($C$7,8,0),1,1)</f>
        <v>16.89</v>
      </c>
      <c r="E2202" s="4">
        <f ca="1">OFFSET(InputPriceData!D$15,CalculationsAndCharts!$A2202+$A$11,IF($C$7,8,0),1,1)</f>
        <v>16.899999999999999</v>
      </c>
      <c r="F2202" s="4">
        <f ca="1">OFFSET(InputPriceData!E$15,CalculationsAndCharts!$A2202+$A$11,IF($C$7,8,0),1,1)</f>
        <v>16.39</v>
      </c>
      <c r="G2202" s="4">
        <f ca="1">OFFSET(InputPriceData!F$15,CalculationsAndCharts!$A2202+$A$11,IF($C$7,8,0),1,1)</f>
        <v>16.43</v>
      </c>
      <c r="H2202" s="128"/>
      <c r="I2202" s="128"/>
      <c r="K2202" s="124"/>
      <c r="L2202" s="279"/>
      <c r="M2202" s="281"/>
      <c r="N2202" s="280"/>
      <c r="O2202" s="4"/>
      <c r="P2202" s="4"/>
      <c r="Q2202" s="3"/>
      <c r="S2202" s="309">
        <f t="shared" ca="1" si="905"/>
        <v>25.28</v>
      </c>
      <c r="T2202" s="309">
        <f t="shared" ca="1" si="906"/>
        <v>16.27</v>
      </c>
      <c r="U2202" s="310">
        <f t="shared" ca="1" si="898"/>
        <v>1.7758046614872378E-2</v>
      </c>
      <c r="V2202" s="310" t="b">
        <f t="shared" ca="1" si="907"/>
        <v>0</v>
      </c>
      <c r="W2202" s="3" t="b">
        <f t="shared" ca="1" si="908"/>
        <v>0</v>
      </c>
      <c r="X2202" s="3" t="str">
        <f t="shared" ca="1" si="909"/>
        <v/>
      </c>
      <c r="Y2202" s="3" t="str">
        <f t="shared" ca="1" si="899"/>
        <v/>
      </c>
      <c r="Z2202" s="3" t="str">
        <f t="shared" ca="1" si="910"/>
        <v/>
      </c>
      <c r="AA2202" s="3" t="str">
        <f t="shared" ca="1" si="911"/>
        <v/>
      </c>
      <c r="AB2202" s="205">
        <f t="shared" ca="1" si="912"/>
        <v>2423</v>
      </c>
      <c r="AC2202" s="205">
        <f t="shared" ca="1" si="913"/>
        <v>36</v>
      </c>
      <c r="AD2202" s="205">
        <f t="shared" ca="1" si="900"/>
        <v>67.305555555555557</v>
      </c>
      <c r="AE2202" s="205">
        <f t="shared" ca="1" si="901"/>
        <v>17.305555555555557</v>
      </c>
      <c r="AF2202" s="205">
        <f t="shared" ca="1" si="914"/>
        <v>3.4611111111111117</v>
      </c>
      <c r="AG2202" s="205"/>
      <c r="AH2202" s="205"/>
      <c r="AI2202" s="205"/>
      <c r="AJ2202" s="205"/>
      <c r="AK2202" s="4"/>
      <c r="AL2202" s="4"/>
      <c r="AM2202" s="309">
        <f t="shared" ca="1" si="915"/>
        <v>25.28</v>
      </c>
      <c r="AN2202" s="309">
        <f t="shared" ca="1" si="916"/>
        <v>16.27</v>
      </c>
      <c r="AO2202" s="310">
        <f t="shared" ca="1" si="917"/>
        <v>1.7758046614872378E-2</v>
      </c>
      <c r="AP2202" s="310" t="b">
        <f t="shared" ca="1" si="918"/>
        <v>0</v>
      </c>
      <c r="AQ2202" s="309">
        <f t="shared" ca="1" si="919"/>
        <v>0</v>
      </c>
      <c r="AR2202" s="205">
        <f t="shared" ca="1" si="902"/>
        <v>0</v>
      </c>
      <c r="AS2202" s="45" t="b">
        <f t="shared" ca="1" si="903"/>
        <v>0</v>
      </c>
      <c r="AT2202">
        <f t="shared" ca="1" si="904"/>
        <v>0</v>
      </c>
      <c r="AU2202" t="b">
        <f t="shared" ca="1" si="920"/>
        <v>0</v>
      </c>
      <c r="AV2202" t="b">
        <f t="shared" ca="1" si="921"/>
        <v>0</v>
      </c>
      <c r="AW2202" s="266" t="b">
        <f t="shared" ca="1" si="922"/>
        <v>0</v>
      </c>
      <c r="AX2202" s="266" t="b">
        <f t="shared" ca="1" si="923"/>
        <v>0</v>
      </c>
      <c r="AY2202" s="266" t="b">
        <f t="shared" ca="1" si="924"/>
        <v>0</v>
      </c>
    </row>
    <row r="2203" spans="1:51" x14ac:dyDescent="0.25">
      <c r="A2203">
        <v>2171</v>
      </c>
      <c r="B2203" s="163">
        <f ca="1">OFFSET(InputPriceData!B$15,CalculationsAndCharts!$A2203+$A$11,0,1,1)</f>
        <v>38863</v>
      </c>
      <c r="C2203" s="3">
        <f ca="1">OFFSET(InputPriceData!G$15,CalculationsAndCharts!$A2203+$A$11,IF($C$7,8,0),1,1)</f>
        <v>246500</v>
      </c>
      <c r="D2203" s="4">
        <f ca="1">OFFSET(InputPriceData!C$15,CalculationsAndCharts!$A2203+$A$11,IF($C$7,8,0),1,1)</f>
        <v>17.07</v>
      </c>
      <c r="E2203" s="4">
        <f ca="1">OFFSET(InputPriceData!D$15,CalculationsAndCharts!$A2203+$A$11,IF($C$7,8,0),1,1)</f>
        <v>17.190000000000001</v>
      </c>
      <c r="F2203" s="4">
        <f ca="1">OFFSET(InputPriceData!E$15,CalculationsAndCharts!$A2203+$A$11,IF($C$7,8,0),1,1)</f>
        <v>16.829999999999998</v>
      </c>
      <c r="G2203" s="4">
        <f ca="1">OFFSET(InputPriceData!F$15,CalculationsAndCharts!$A2203+$A$11,IF($C$7,8,0),1,1)</f>
        <v>16.97</v>
      </c>
      <c r="H2203" s="128"/>
      <c r="I2203" s="128"/>
      <c r="K2203" s="124"/>
      <c r="L2203" s="279"/>
      <c r="M2203" s="281"/>
      <c r="N2203" s="280"/>
      <c r="O2203" s="4"/>
      <c r="P2203" s="4"/>
      <c r="Q2203" s="3"/>
      <c r="S2203" s="309">
        <f t="shared" ca="1" si="905"/>
        <v>25.28</v>
      </c>
      <c r="T2203" s="309">
        <f t="shared" ca="1" si="906"/>
        <v>16.27</v>
      </c>
      <c r="U2203" s="310">
        <f t="shared" ca="1" si="898"/>
        <v>7.7691453940066504E-2</v>
      </c>
      <c r="V2203" s="310" t="b">
        <f t="shared" ca="1" si="907"/>
        <v>0</v>
      </c>
      <c r="W2203" s="3" t="b">
        <f t="shared" ca="1" si="908"/>
        <v>0</v>
      </c>
      <c r="X2203" s="3" t="str">
        <f t="shared" ca="1" si="909"/>
        <v/>
      </c>
      <c r="Y2203" s="3" t="str">
        <f t="shared" ca="1" si="899"/>
        <v/>
      </c>
      <c r="Z2203" s="3" t="str">
        <f t="shared" ca="1" si="910"/>
        <v/>
      </c>
      <c r="AA2203" s="3" t="str">
        <f t="shared" ca="1" si="911"/>
        <v/>
      </c>
      <c r="AB2203" s="205">
        <f t="shared" ca="1" si="912"/>
        <v>2423</v>
      </c>
      <c r="AC2203" s="205">
        <f t="shared" ca="1" si="913"/>
        <v>36</v>
      </c>
      <c r="AD2203" s="205">
        <f t="shared" ca="1" si="900"/>
        <v>67.305555555555557</v>
      </c>
      <c r="AE2203" s="205">
        <f t="shared" ca="1" si="901"/>
        <v>17.305555555555557</v>
      </c>
      <c r="AF2203" s="205">
        <f t="shared" ca="1" si="914"/>
        <v>3.4611111111111117</v>
      </c>
      <c r="AG2203" s="205"/>
      <c r="AH2203" s="205"/>
      <c r="AI2203" s="205"/>
      <c r="AJ2203" s="205"/>
      <c r="AK2203" s="4"/>
      <c r="AL2203" s="4"/>
      <c r="AM2203" s="309">
        <f t="shared" ca="1" si="915"/>
        <v>25.28</v>
      </c>
      <c r="AN2203" s="309">
        <f t="shared" ca="1" si="916"/>
        <v>16.27</v>
      </c>
      <c r="AO2203" s="310">
        <f t="shared" ca="1" si="917"/>
        <v>7.7691453940066504E-2</v>
      </c>
      <c r="AP2203" s="310" t="b">
        <f t="shared" ca="1" si="918"/>
        <v>0</v>
      </c>
      <c r="AQ2203" s="309">
        <f t="shared" ca="1" si="919"/>
        <v>0</v>
      </c>
      <c r="AR2203" s="205">
        <f t="shared" ca="1" si="902"/>
        <v>0</v>
      </c>
      <c r="AS2203" s="45" t="b">
        <f t="shared" ca="1" si="903"/>
        <v>0</v>
      </c>
      <c r="AT2203">
        <f t="shared" ca="1" si="904"/>
        <v>0</v>
      </c>
      <c r="AU2203" t="b">
        <f t="shared" ca="1" si="920"/>
        <v>0</v>
      </c>
      <c r="AV2203" t="b">
        <f t="shared" ca="1" si="921"/>
        <v>0</v>
      </c>
      <c r="AW2203" s="266" t="b">
        <f t="shared" ca="1" si="922"/>
        <v>0</v>
      </c>
      <c r="AX2203" s="266" t="b">
        <f t="shared" ca="1" si="923"/>
        <v>0</v>
      </c>
      <c r="AY2203" s="266" t="b">
        <f t="shared" ca="1" si="924"/>
        <v>0</v>
      </c>
    </row>
    <row r="2204" spans="1:51" x14ac:dyDescent="0.25">
      <c r="A2204">
        <v>2172</v>
      </c>
      <c r="B2204" s="163">
        <f ca="1">OFFSET(InputPriceData!B$15,CalculationsAndCharts!$A2204+$A$11,0,1,1)</f>
        <v>38862</v>
      </c>
      <c r="C2204" s="3">
        <f ca="1">OFFSET(InputPriceData!G$15,CalculationsAndCharts!$A2204+$A$11,IF($C$7,8,0),1,1)</f>
        <v>402100</v>
      </c>
      <c r="D2204" s="4">
        <f ca="1">OFFSET(InputPriceData!C$15,CalculationsAndCharts!$A2204+$A$11,IF($C$7,8,0),1,1)</f>
        <v>16.84</v>
      </c>
      <c r="E2204" s="4">
        <f ca="1">OFFSET(InputPriceData!D$15,CalculationsAndCharts!$A2204+$A$11,IF($C$7,8,0),1,1)</f>
        <v>17.149999999999999</v>
      </c>
      <c r="F2204" s="4">
        <f ca="1">OFFSET(InputPriceData!E$15,CalculationsAndCharts!$A2204+$A$11,IF($C$7,8,0),1,1)</f>
        <v>16.739999999999998</v>
      </c>
      <c r="G2204" s="4">
        <f ca="1">OFFSET(InputPriceData!F$15,CalculationsAndCharts!$A2204+$A$11,IF($C$7,8,0),1,1)</f>
        <v>17.05</v>
      </c>
      <c r="H2204" s="128"/>
      <c r="I2204" s="128"/>
      <c r="K2204" s="124"/>
      <c r="L2204" s="279"/>
      <c r="M2204" s="281"/>
      <c r="N2204" s="280"/>
      <c r="O2204" s="4"/>
      <c r="P2204" s="4"/>
      <c r="Q2204" s="3"/>
      <c r="S2204" s="309">
        <f t="shared" ca="1" si="905"/>
        <v>25.28</v>
      </c>
      <c r="T2204" s="309">
        <f t="shared" ca="1" si="906"/>
        <v>16.27</v>
      </c>
      <c r="U2204" s="310">
        <f t="shared" ca="1" si="898"/>
        <v>8.6570477247502886E-2</v>
      </c>
      <c r="V2204" s="310" t="b">
        <f t="shared" ca="1" si="907"/>
        <v>0</v>
      </c>
      <c r="W2204" s="3" t="b">
        <f t="shared" ca="1" si="908"/>
        <v>0</v>
      </c>
      <c r="X2204" s="3" t="str">
        <f t="shared" ca="1" si="909"/>
        <v/>
      </c>
      <c r="Y2204" s="3" t="str">
        <f t="shared" ca="1" si="899"/>
        <v/>
      </c>
      <c r="Z2204" s="3" t="str">
        <f t="shared" ca="1" si="910"/>
        <v/>
      </c>
      <c r="AA2204" s="3" t="str">
        <f t="shared" ca="1" si="911"/>
        <v/>
      </c>
      <c r="AB2204" s="205">
        <f t="shared" ca="1" si="912"/>
        <v>2423</v>
      </c>
      <c r="AC2204" s="205">
        <f t="shared" ca="1" si="913"/>
        <v>36</v>
      </c>
      <c r="AD2204" s="205">
        <f t="shared" ca="1" si="900"/>
        <v>67.305555555555557</v>
      </c>
      <c r="AE2204" s="205">
        <f t="shared" ca="1" si="901"/>
        <v>17.305555555555557</v>
      </c>
      <c r="AF2204" s="205">
        <f t="shared" ca="1" si="914"/>
        <v>3.4611111111111117</v>
      </c>
      <c r="AG2204" s="205"/>
      <c r="AH2204" s="205"/>
      <c r="AI2204" s="205"/>
      <c r="AJ2204" s="205"/>
      <c r="AK2204" s="4"/>
      <c r="AL2204" s="4"/>
      <c r="AM2204" s="309">
        <f t="shared" ca="1" si="915"/>
        <v>25.28</v>
      </c>
      <c r="AN2204" s="309">
        <f t="shared" ca="1" si="916"/>
        <v>16.27</v>
      </c>
      <c r="AO2204" s="310">
        <f t="shared" ca="1" si="917"/>
        <v>8.6570477247502886E-2</v>
      </c>
      <c r="AP2204" s="310" t="b">
        <f t="shared" ca="1" si="918"/>
        <v>0</v>
      </c>
      <c r="AQ2204" s="309">
        <f t="shared" ca="1" si="919"/>
        <v>0</v>
      </c>
      <c r="AR2204" s="205">
        <f t="shared" ca="1" si="902"/>
        <v>0</v>
      </c>
      <c r="AS2204" s="45" t="b">
        <f t="shared" ca="1" si="903"/>
        <v>0</v>
      </c>
      <c r="AT2204">
        <f t="shared" ca="1" si="904"/>
        <v>0</v>
      </c>
      <c r="AU2204" t="b">
        <f t="shared" ca="1" si="920"/>
        <v>0</v>
      </c>
      <c r="AV2204" t="b">
        <f t="shared" ca="1" si="921"/>
        <v>0</v>
      </c>
      <c r="AW2204" s="266" t="b">
        <f t="shared" ca="1" si="922"/>
        <v>0</v>
      </c>
      <c r="AX2204" s="266" t="b">
        <f t="shared" ca="1" si="923"/>
        <v>0</v>
      </c>
      <c r="AY2204" s="266" t="b">
        <f t="shared" ca="1" si="924"/>
        <v>0</v>
      </c>
    </row>
    <row r="2205" spans="1:51" x14ac:dyDescent="0.25">
      <c r="A2205">
        <v>2173</v>
      </c>
      <c r="B2205" s="163">
        <f ca="1">OFFSET(InputPriceData!B$15,CalculationsAndCharts!$A2205+$A$11,0,1,1)</f>
        <v>38861</v>
      </c>
      <c r="C2205" s="3">
        <f ca="1">OFFSET(InputPriceData!G$15,CalculationsAndCharts!$A2205+$A$11,IF($C$7,8,0),1,1)</f>
        <v>371600</v>
      </c>
      <c r="D2205" s="4">
        <f ca="1">OFFSET(InputPriceData!C$15,CalculationsAndCharts!$A2205+$A$11,IF($C$7,8,0),1,1)</f>
        <v>16.260000000000002</v>
      </c>
      <c r="E2205" s="4">
        <f ca="1">OFFSET(InputPriceData!D$15,CalculationsAndCharts!$A2205+$A$11,IF($C$7,8,0),1,1)</f>
        <v>16.86</v>
      </c>
      <c r="F2205" s="4">
        <f ca="1">OFFSET(InputPriceData!E$15,CalculationsAndCharts!$A2205+$A$11,IF($C$7,8,0),1,1)</f>
        <v>16.25</v>
      </c>
      <c r="G2205" s="4">
        <f ca="1">OFFSET(InputPriceData!F$15,CalculationsAndCharts!$A2205+$A$11,IF($C$7,8,0),1,1)</f>
        <v>16.64</v>
      </c>
      <c r="H2205" s="128"/>
      <c r="I2205" s="128"/>
      <c r="K2205" s="124"/>
      <c r="L2205" s="279"/>
      <c r="M2205" s="281"/>
      <c r="N2205" s="280"/>
      <c r="O2205" s="4"/>
      <c r="P2205" s="4"/>
      <c r="Q2205" s="3"/>
      <c r="S2205" s="309">
        <f t="shared" ca="1" si="905"/>
        <v>25.28</v>
      </c>
      <c r="T2205" s="309">
        <f t="shared" ca="1" si="906"/>
        <v>16.27</v>
      </c>
      <c r="U2205" s="310">
        <f t="shared" ca="1" si="898"/>
        <v>4.1065482796892448E-2</v>
      </c>
      <c r="V2205" s="310" t="b">
        <f t="shared" ca="1" si="907"/>
        <v>0</v>
      </c>
      <c r="W2205" s="3" t="b">
        <f t="shared" ca="1" si="908"/>
        <v>0</v>
      </c>
      <c r="X2205" s="3" t="str">
        <f t="shared" ca="1" si="909"/>
        <v/>
      </c>
      <c r="Y2205" s="3" t="str">
        <f t="shared" ca="1" si="899"/>
        <v/>
      </c>
      <c r="Z2205" s="3" t="str">
        <f t="shared" ca="1" si="910"/>
        <v/>
      </c>
      <c r="AA2205" s="3" t="str">
        <f t="shared" ca="1" si="911"/>
        <v/>
      </c>
      <c r="AB2205" s="205">
        <f t="shared" ca="1" si="912"/>
        <v>2423</v>
      </c>
      <c r="AC2205" s="205">
        <f t="shared" ca="1" si="913"/>
        <v>36</v>
      </c>
      <c r="AD2205" s="205">
        <f t="shared" ca="1" si="900"/>
        <v>67.305555555555557</v>
      </c>
      <c r="AE2205" s="205">
        <f t="shared" ca="1" si="901"/>
        <v>17.305555555555557</v>
      </c>
      <c r="AF2205" s="205">
        <f t="shared" ca="1" si="914"/>
        <v>3.4611111111111117</v>
      </c>
      <c r="AG2205" s="205"/>
      <c r="AH2205" s="205"/>
      <c r="AI2205" s="205"/>
      <c r="AJ2205" s="205"/>
      <c r="AK2205" s="4"/>
      <c r="AL2205" s="4"/>
      <c r="AM2205" s="309">
        <f t="shared" ca="1" si="915"/>
        <v>25.28</v>
      </c>
      <c r="AN2205" s="309">
        <f t="shared" ca="1" si="916"/>
        <v>16.27</v>
      </c>
      <c r="AO2205" s="310">
        <f t="shared" ca="1" si="917"/>
        <v>4.1065482796892448E-2</v>
      </c>
      <c r="AP2205" s="310" t="b">
        <f t="shared" ca="1" si="918"/>
        <v>0</v>
      </c>
      <c r="AQ2205" s="309">
        <f t="shared" ca="1" si="919"/>
        <v>0</v>
      </c>
      <c r="AR2205" s="205">
        <f t="shared" ca="1" si="902"/>
        <v>0</v>
      </c>
      <c r="AS2205" s="45" t="b">
        <f t="shared" ca="1" si="903"/>
        <v>0</v>
      </c>
      <c r="AT2205">
        <f t="shared" ca="1" si="904"/>
        <v>0</v>
      </c>
      <c r="AU2205" t="b">
        <f t="shared" ca="1" si="920"/>
        <v>0</v>
      </c>
      <c r="AV2205" t="b">
        <f t="shared" ca="1" si="921"/>
        <v>0</v>
      </c>
      <c r="AW2205" s="266" t="b">
        <f t="shared" ca="1" si="922"/>
        <v>0</v>
      </c>
      <c r="AX2205" s="266" t="b">
        <f t="shared" ca="1" si="923"/>
        <v>0</v>
      </c>
      <c r="AY2205" s="266" t="b">
        <f t="shared" ca="1" si="924"/>
        <v>0</v>
      </c>
    </row>
    <row r="2206" spans="1:51" x14ac:dyDescent="0.25">
      <c r="A2206">
        <v>2174</v>
      </c>
      <c r="B2206" s="163">
        <f ca="1">OFFSET(InputPriceData!B$15,CalculationsAndCharts!$A2206+$A$11,0,1,1)</f>
        <v>38860</v>
      </c>
      <c r="C2206" s="3">
        <f ca="1">OFFSET(InputPriceData!G$15,CalculationsAndCharts!$A2206+$A$11,IF($C$7,8,0),1,1)</f>
        <v>329500</v>
      </c>
      <c r="D2206" s="4">
        <f ca="1">OFFSET(InputPriceData!C$15,CalculationsAndCharts!$A2206+$A$11,IF($C$7,8,0),1,1)</f>
        <v>16.899999999999999</v>
      </c>
      <c r="E2206" s="4">
        <f ca="1">OFFSET(InputPriceData!D$15,CalculationsAndCharts!$A2206+$A$11,IF($C$7,8,0),1,1)</f>
        <v>17.22</v>
      </c>
      <c r="F2206" s="4">
        <f ca="1">OFFSET(InputPriceData!E$15,CalculationsAndCharts!$A2206+$A$11,IF($C$7,8,0),1,1)</f>
        <v>16.2</v>
      </c>
      <c r="G2206" s="4">
        <f ca="1">OFFSET(InputPriceData!F$15,CalculationsAndCharts!$A2206+$A$11,IF($C$7,8,0),1,1)</f>
        <v>16.27</v>
      </c>
      <c r="H2206" s="128"/>
      <c r="I2206" s="128"/>
      <c r="K2206" s="124"/>
      <c r="L2206" s="279"/>
      <c r="M2206" s="281"/>
      <c r="N2206" s="280"/>
      <c r="O2206" s="4"/>
      <c r="P2206" s="4"/>
      <c r="Q2206" s="3"/>
      <c r="S2206" s="309">
        <f t="shared" ca="1" si="905"/>
        <v>25.28</v>
      </c>
      <c r="T2206" s="309">
        <f t="shared" ca="1" si="906"/>
        <v>16.27</v>
      </c>
      <c r="U2206" s="310">
        <f t="shared" ca="1" si="898"/>
        <v>0</v>
      </c>
      <c r="V2206" s="310" t="b">
        <f t="shared" ca="1" si="907"/>
        <v>0</v>
      </c>
      <c r="W2206" s="3" t="b">
        <f t="shared" ca="1" si="908"/>
        <v>0</v>
      </c>
      <c r="X2206" s="3" t="str">
        <f t="shared" ca="1" si="909"/>
        <v/>
      </c>
      <c r="Y2206" s="3" t="str">
        <f t="shared" ca="1" si="899"/>
        <v/>
      </c>
      <c r="Z2206" s="3" t="str">
        <f t="shared" ca="1" si="910"/>
        <v/>
      </c>
      <c r="AA2206" s="3" t="str">
        <f t="shared" ca="1" si="911"/>
        <v/>
      </c>
      <c r="AB2206" s="205">
        <f t="shared" ca="1" si="912"/>
        <v>2423</v>
      </c>
      <c r="AC2206" s="205">
        <f t="shared" ca="1" si="913"/>
        <v>36</v>
      </c>
      <c r="AD2206" s="205">
        <f t="shared" ca="1" si="900"/>
        <v>67.305555555555557</v>
      </c>
      <c r="AE2206" s="205">
        <f t="shared" ca="1" si="901"/>
        <v>17.305555555555557</v>
      </c>
      <c r="AF2206" s="205">
        <f t="shared" ca="1" si="914"/>
        <v>3.4611111111111117</v>
      </c>
      <c r="AG2206" s="205"/>
      <c r="AH2206" s="205"/>
      <c r="AI2206" s="205"/>
      <c r="AJ2206" s="205"/>
      <c r="AK2206" s="4"/>
      <c r="AL2206" s="4"/>
      <c r="AM2206" s="309">
        <f t="shared" ca="1" si="915"/>
        <v>25.28</v>
      </c>
      <c r="AN2206" s="309">
        <f t="shared" ca="1" si="916"/>
        <v>16.27</v>
      </c>
      <c r="AO2206" s="310">
        <f t="shared" ca="1" si="917"/>
        <v>0</v>
      </c>
      <c r="AP2206" s="310" t="b">
        <f t="shared" ca="1" si="918"/>
        <v>0</v>
      </c>
      <c r="AQ2206" s="309">
        <f t="shared" ca="1" si="919"/>
        <v>0</v>
      </c>
      <c r="AR2206" s="205">
        <f t="shared" ca="1" si="902"/>
        <v>0</v>
      </c>
      <c r="AS2206" s="45" t="b">
        <f t="shared" ca="1" si="903"/>
        <v>0</v>
      </c>
      <c r="AT2206">
        <f t="shared" ca="1" si="904"/>
        <v>0</v>
      </c>
      <c r="AU2206" t="b">
        <f t="shared" ca="1" si="920"/>
        <v>0</v>
      </c>
      <c r="AV2206" t="b">
        <f t="shared" ca="1" si="921"/>
        <v>0</v>
      </c>
      <c r="AW2206" s="266" t="b">
        <f t="shared" ca="1" si="922"/>
        <v>0</v>
      </c>
      <c r="AX2206" s="266" t="b">
        <f t="shared" ca="1" si="923"/>
        <v>0</v>
      </c>
      <c r="AY2206" s="266" t="b">
        <f t="shared" ca="1" si="924"/>
        <v>0</v>
      </c>
    </row>
    <row r="2207" spans="1:51" x14ac:dyDescent="0.25">
      <c r="A2207">
        <v>2175</v>
      </c>
      <c r="B2207" s="163">
        <f ca="1">OFFSET(InputPriceData!B$15,CalculationsAndCharts!$A2207+$A$11,0,1,1)</f>
        <v>38859</v>
      </c>
      <c r="C2207" s="3">
        <f ca="1">OFFSET(InputPriceData!G$15,CalculationsAndCharts!$A2207+$A$11,IF($C$7,8,0),1,1)</f>
        <v>597700</v>
      </c>
      <c r="D2207" s="4">
        <f ca="1">OFFSET(InputPriceData!C$15,CalculationsAndCharts!$A2207+$A$11,IF($C$7,8,0),1,1)</f>
        <v>16.39</v>
      </c>
      <c r="E2207" s="4">
        <f ca="1">OFFSET(InputPriceData!D$15,CalculationsAndCharts!$A2207+$A$11,IF($C$7,8,0),1,1)</f>
        <v>16.98</v>
      </c>
      <c r="F2207" s="4">
        <f ca="1">OFFSET(InputPriceData!E$15,CalculationsAndCharts!$A2207+$A$11,IF($C$7,8,0),1,1)</f>
        <v>15.98</v>
      </c>
      <c r="G2207" s="4">
        <f ca="1">OFFSET(InputPriceData!F$15,CalculationsAndCharts!$A2207+$A$11,IF($C$7,8,0),1,1)</f>
        <v>16.79</v>
      </c>
      <c r="H2207" s="128"/>
      <c r="I2207" s="128"/>
      <c r="K2207" s="124"/>
      <c r="L2207" s="279"/>
      <c r="M2207" s="281"/>
      <c r="N2207" s="280"/>
      <c r="O2207" s="4"/>
      <c r="P2207" s="4"/>
      <c r="Q2207" s="3"/>
      <c r="S2207" s="309">
        <f t="shared" ca="1" si="905"/>
        <v>25.28</v>
      </c>
      <c r="T2207" s="309">
        <f t="shared" ca="1" si="906"/>
        <v>16.559999999999999</v>
      </c>
      <c r="U2207" s="310">
        <f t="shared" ca="1" si="898"/>
        <v>2.6376146788990869E-2</v>
      </c>
      <c r="V2207" s="310" t="b">
        <f t="shared" ca="1" si="907"/>
        <v>0</v>
      </c>
      <c r="W2207" s="3" t="b">
        <f t="shared" ca="1" si="908"/>
        <v>0</v>
      </c>
      <c r="X2207" s="3" t="str">
        <f t="shared" ca="1" si="909"/>
        <v/>
      </c>
      <c r="Y2207" s="3" t="str">
        <f t="shared" ca="1" si="899"/>
        <v/>
      </c>
      <c r="Z2207" s="3" t="str">
        <f t="shared" ca="1" si="910"/>
        <v/>
      </c>
      <c r="AA2207" s="3" t="str">
        <f t="shared" ca="1" si="911"/>
        <v/>
      </c>
      <c r="AB2207" s="205">
        <f t="shared" ca="1" si="912"/>
        <v>2423</v>
      </c>
      <c r="AC2207" s="205">
        <f t="shared" ca="1" si="913"/>
        <v>36</v>
      </c>
      <c r="AD2207" s="205">
        <f t="shared" ca="1" si="900"/>
        <v>67.305555555555557</v>
      </c>
      <c r="AE2207" s="205">
        <f t="shared" ca="1" si="901"/>
        <v>17.305555555555557</v>
      </c>
      <c r="AF2207" s="205">
        <f t="shared" ca="1" si="914"/>
        <v>3.4611111111111117</v>
      </c>
      <c r="AG2207" s="205"/>
      <c r="AH2207" s="205"/>
      <c r="AI2207" s="205"/>
      <c r="AJ2207" s="205"/>
      <c r="AK2207" s="4"/>
      <c r="AL2207" s="4"/>
      <c r="AM2207" s="309">
        <f t="shared" ca="1" si="915"/>
        <v>25.28</v>
      </c>
      <c r="AN2207" s="309">
        <f t="shared" ca="1" si="916"/>
        <v>16.559999999999999</v>
      </c>
      <c r="AO2207" s="310">
        <f t="shared" ca="1" si="917"/>
        <v>2.6376146788990869E-2</v>
      </c>
      <c r="AP2207" s="310" t="b">
        <f t="shared" ca="1" si="918"/>
        <v>0</v>
      </c>
      <c r="AQ2207" s="309">
        <f t="shared" ca="1" si="919"/>
        <v>0</v>
      </c>
      <c r="AR2207" s="205">
        <f t="shared" ca="1" si="902"/>
        <v>0</v>
      </c>
      <c r="AS2207" s="45" t="b">
        <f t="shared" ca="1" si="903"/>
        <v>0</v>
      </c>
      <c r="AT2207">
        <f t="shared" ca="1" si="904"/>
        <v>0</v>
      </c>
      <c r="AU2207" t="b">
        <f t="shared" ca="1" si="920"/>
        <v>0</v>
      </c>
      <c r="AV2207" t="b">
        <f t="shared" ca="1" si="921"/>
        <v>0</v>
      </c>
      <c r="AW2207" s="266" t="b">
        <f t="shared" ca="1" si="922"/>
        <v>0</v>
      </c>
      <c r="AX2207" s="266" t="b">
        <f t="shared" ca="1" si="923"/>
        <v>0</v>
      </c>
      <c r="AY2207" s="266" t="b">
        <f t="shared" ca="1" si="924"/>
        <v>0</v>
      </c>
    </row>
    <row r="2208" spans="1:51" x14ac:dyDescent="0.25">
      <c r="A2208">
        <v>2176</v>
      </c>
      <c r="B2208" s="163">
        <f ca="1">OFFSET(InputPriceData!B$15,CalculationsAndCharts!$A2208+$A$11,0,1,1)</f>
        <v>38856</v>
      </c>
      <c r="C2208" s="3">
        <f ca="1">OFFSET(InputPriceData!G$15,CalculationsAndCharts!$A2208+$A$11,IF($C$7,8,0),1,1)</f>
        <v>363900</v>
      </c>
      <c r="D2208" s="4">
        <f ca="1">OFFSET(InputPriceData!C$15,CalculationsAndCharts!$A2208+$A$11,IF($C$7,8,0),1,1)</f>
        <v>16.899999999999999</v>
      </c>
      <c r="E2208" s="4">
        <f ca="1">OFFSET(InputPriceData!D$15,CalculationsAndCharts!$A2208+$A$11,IF($C$7,8,0),1,1)</f>
        <v>16.98</v>
      </c>
      <c r="F2208" s="4">
        <f ca="1">OFFSET(InputPriceData!E$15,CalculationsAndCharts!$A2208+$A$11,IF($C$7,8,0),1,1)</f>
        <v>16.29</v>
      </c>
      <c r="G2208" s="4">
        <f ca="1">OFFSET(InputPriceData!F$15,CalculationsAndCharts!$A2208+$A$11,IF($C$7,8,0),1,1)</f>
        <v>16.559999999999999</v>
      </c>
      <c r="H2208" s="128"/>
      <c r="I2208" s="128"/>
      <c r="K2208" s="124"/>
      <c r="L2208" s="279"/>
      <c r="M2208" s="281"/>
      <c r="N2208" s="280"/>
      <c r="O2208" s="4"/>
      <c r="P2208" s="4"/>
      <c r="Q2208" s="3"/>
      <c r="S2208" s="309">
        <f t="shared" ca="1" si="905"/>
        <v>25.28</v>
      </c>
      <c r="T2208" s="309">
        <f t="shared" ca="1" si="906"/>
        <v>16.559999999999999</v>
      </c>
      <c r="U2208" s="310">
        <f t="shared" ca="1" si="898"/>
        <v>0</v>
      </c>
      <c r="V2208" s="310" t="b">
        <f t="shared" ca="1" si="907"/>
        <v>0</v>
      </c>
      <c r="W2208" s="3" t="b">
        <f t="shared" ca="1" si="908"/>
        <v>0</v>
      </c>
      <c r="X2208" s="3" t="str">
        <f t="shared" ca="1" si="909"/>
        <v/>
      </c>
      <c r="Y2208" s="3" t="str">
        <f t="shared" ca="1" si="899"/>
        <v/>
      </c>
      <c r="Z2208" s="3" t="str">
        <f t="shared" ca="1" si="910"/>
        <v/>
      </c>
      <c r="AA2208" s="3" t="str">
        <f t="shared" ca="1" si="911"/>
        <v/>
      </c>
      <c r="AB2208" s="205">
        <f t="shared" ca="1" si="912"/>
        <v>2423</v>
      </c>
      <c r="AC2208" s="205">
        <f t="shared" ca="1" si="913"/>
        <v>36</v>
      </c>
      <c r="AD2208" s="205">
        <f t="shared" ca="1" si="900"/>
        <v>67.305555555555557</v>
      </c>
      <c r="AE2208" s="205">
        <f t="shared" ca="1" si="901"/>
        <v>17.305555555555557</v>
      </c>
      <c r="AF2208" s="205">
        <f t="shared" ca="1" si="914"/>
        <v>3.4611111111111117</v>
      </c>
      <c r="AG2208" s="205"/>
      <c r="AH2208" s="205"/>
      <c r="AI2208" s="205"/>
      <c r="AJ2208" s="205"/>
      <c r="AK2208" s="4"/>
      <c r="AL2208" s="4"/>
      <c r="AM2208" s="309">
        <f t="shared" ca="1" si="915"/>
        <v>25.28</v>
      </c>
      <c r="AN2208" s="309">
        <f t="shared" ca="1" si="916"/>
        <v>16.559999999999999</v>
      </c>
      <c r="AO2208" s="310">
        <f t="shared" ca="1" si="917"/>
        <v>0</v>
      </c>
      <c r="AP2208" s="310" t="b">
        <f t="shared" ca="1" si="918"/>
        <v>0</v>
      </c>
      <c r="AQ2208" s="309">
        <f t="shared" ca="1" si="919"/>
        <v>0</v>
      </c>
      <c r="AR2208" s="205">
        <f t="shared" ca="1" si="902"/>
        <v>0</v>
      </c>
      <c r="AS2208" s="45" t="b">
        <f t="shared" ca="1" si="903"/>
        <v>0</v>
      </c>
      <c r="AT2208">
        <f t="shared" ca="1" si="904"/>
        <v>0</v>
      </c>
      <c r="AU2208" t="b">
        <f t="shared" ca="1" si="920"/>
        <v>0</v>
      </c>
      <c r="AV2208" t="b">
        <f t="shared" ca="1" si="921"/>
        <v>0</v>
      </c>
      <c r="AW2208" s="266" t="b">
        <f t="shared" ca="1" si="922"/>
        <v>0</v>
      </c>
      <c r="AX2208" s="266" t="b">
        <f t="shared" ca="1" si="923"/>
        <v>0</v>
      </c>
      <c r="AY2208" s="266" t="b">
        <f t="shared" ca="1" si="924"/>
        <v>0</v>
      </c>
    </row>
    <row r="2209" spans="1:51" x14ac:dyDescent="0.25">
      <c r="A2209">
        <v>2177</v>
      </c>
      <c r="B2209" s="163">
        <f ca="1">OFFSET(InputPriceData!B$15,CalculationsAndCharts!$A2209+$A$11,0,1,1)</f>
        <v>38855</v>
      </c>
      <c r="C2209" s="3">
        <f ca="1">OFFSET(InputPriceData!G$15,CalculationsAndCharts!$A2209+$A$11,IF($C$7,8,0),1,1)</f>
        <v>791700</v>
      </c>
      <c r="D2209" s="4">
        <f ca="1">OFFSET(InputPriceData!C$15,CalculationsAndCharts!$A2209+$A$11,IF($C$7,8,0),1,1)</f>
        <v>16.57</v>
      </c>
      <c r="E2209" s="4">
        <f ca="1">OFFSET(InputPriceData!D$15,CalculationsAndCharts!$A2209+$A$11,IF($C$7,8,0),1,1)</f>
        <v>17.149999999999999</v>
      </c>
      <c r="F2209" s="4">
        <f ca="1">OFFSET(InputPriceData!E$15,CalculationsAndCharts!$A2209+$A$11,IF($C$7,8,0),1,1)</f>
        <v>16.55</v>
      </c>
      <c r="G2209" s="4">
        <f ca="1">OFFSET(InputPriceData!F$15,CalculationsAndCharts!$A2209+$A$11,IF($C$7,8,0),1,1)</f>
        <v>16.809999999999999</v>
      </c>
      <c r="H2209" s="128"/>
      <c r="I2209" s="128"/>
      <c r="K2209" s="124"/>
      <c r="L2209" s="279"/>
      <c r="M2209" s="281"/>
      <c r="N2209" s="280"/>
      <c r="O2209" s="4"/>
      <c r="P2209" s="4"/>
      <c r="Q2209" s="3"/>
      <c r="S2209" s="309">
        <f t="shared" ca="1" si="905"/>
        <v>25.28</v>
      </c>
      <c r="T2209" s="309">
        <f t="shared" ca="1" si="906"/>
        <v>16.57</v>
      </c>
      <c r="U2209" s="310">
        <f t="shared" ref="U2209:U2272" ca="1" si="925">IFERROR((G2209- T2209)/(S2209-T2209),0)</f>
        <v>2.7554535017221403E-2</v>
      </c>
      <c r="V2209" s="310" t="b">
        <f t="shared" ca="1" si="907"/>
        <v>0</v>
      </c>
      <c r="W2209" s="3" t="b">
        <f t="shared" ca="1" si="908"/>
        <v>0</v>
      </c>
      <c r="X2209" s="3" t="str">
        <f t="shared" ca="1" si="909"/>
        <v/>
      </c>
      <c r="Y2209" s="3" t="str">
        <f t="shared" ref="Y2209:Y2272" ca="1" si="926">IF(W2209,IFERROR(100*(G2209-X2209)/X2209,0),"")</f>
        <v/>
      </c>
      <c r="Z2209" s="3" t="str">
        <f t="shared" ca="1" si="910"/>
        <v/>
      </c>
      <c r="AA2209" s="3" t="str">
        <f t="shared" ca="1" si="911"/>
        <v/>
      </c>
      <c r="AB2209" s="205">
        <f t="shared" ca="1" si="912"/>
        <v>2423</v>
      </c>
      <c r="AC2209" s="205">
        <f t="shared" ca="1" si="913"/>
        <v>36</v>
      </c>
      <c r="AD2209" s="205">
        <f t="shared" ref="AD2209:AD2272" ca="1" si="927">IFERROR(AB2209/AC2209,0)</f>
        <v>67.305555555555557</v>
      </c>
      <c r="AE2209" s="205">
        <f t="shared" ref="AE2209:AE2272" ca="1" si="928">IFERROR(AB2209/AC2209-50,0)</f>
        <v>17.305555555555557</v>
      </c>
      <c r="AF2209" s="205">
        <f t="shared" ca="1" si="914"/>
        <v>3.4611111111111117</v>
      </c>
      <c r="AG2209" s="205"/>
      <c r="AH2209" s="205"/>
      <c r="AI2209" s="205"/>
      <c r="AJ2209" s="205"/>
      <c r="AK2209" s="4"/>
      <c r="AL2209" s="4"/>
      <c r="AM2209" s="309">
        <f t="shared" ca="1" si="915"/>
        <v>25.28</v>
      </c>
      <c r="AN2209" s="309">
        <f t="shared" ca="1" si="916"/>
        <v>16.57</v>
      </c>
      <c r="AO2209" s="310">
        <f t="shared" ca="1" si="917"/>
        <v>2.7554535017221403E-2</v>
      </c>
      <c r="AP2209" s="310" t="b">
        <f t="shared" ca="1" si="918"/>
        <v>0</v>
      </c>
      <c r="AQ2209" s="309">
        <f t="shared" ca="1" si="919"/>
        <v>0</v>
      </c>
      <c r="AR2209" s="205">
        <f t="shared" ref="AR2209:AR2272" ca="1" si="929">IF(AND(NOT(AX2210),AW2209),D2209*(1-$E$22),IF(AX2209,AR2210,0))</f>
        <v>0</v>
      </c>
      <c r="AS2209" s="45" t="b">
        <f t="shared" ref="AS2209:AS2272" ca="1" si="930">AND(AX2209,F2209&lt;AR2209)</f>
        <v>0</v>
      </c>
      <c r="AT2209">
        <f t="shared" ref="AT2209:AT2272" ca="1" si="931">IF(AX2209,AT2210+1,0)</f>
        <v>0</v>
      </c>
      <c r="AU2209" t="b">
        <f t="shared" ca="1" si="920"/>
        <v>0</v>
      </c>
      <c r="AV2209" t="b">
        <f t="shared" ca="1" si="921"/>
        <v>0</v>
      </c>
      <c r="AW2209" s="266" t="b">
        <f t="shared" ca="1" si="922"/>
        <v>0</v>
      </c>
      <c r="AX2209" s="266" t="b">
        <f t="shared" ca="1" si="923"/>
        <v>0</v>
      </c>
      <c r="AY2209" s="266" t="b">
        <f t="shared" ca="1" si="924"/>
        <v>0</v>
      </c>
    </row>
    <row r="2210" spans="1:51" x14ac:dyDescent="0.25">
      <c r="A2210">
        <v>2178</v>
      </c>
      <c r="B2210" s="163">
        <f ca="1">OFFSET(InputPriceData!B$15,CalculationsAndCharts!$A2210+$A$11,0,1,1)</f>
        <v>38854</v>
      </c>
      <c r="C2210" s="3">
        <f ca="1">OFFSET(InputPriceData!G$15,CalculationsAndCharts!$A2210+$A$11,IF($C$7,8,0),1,1)</f>
        <v>509300</v>
      </c>
      <c r="D2210" s="4">
        <f ca="1">OFFSET(InputPriceData!C$15,CalculationsAndCharts!$A2210+$A$11,IF($C$7,8,0),1,1)</f>
        <v>17.18</v>
      </c>
      <c r="E2210" s="4">
        <f ca="1">OFFSET(InputPriceData!D$15,CalculationsAndCharts!$A2210+$A$11,IF($C$7,8,0),1,1)</f>
        <v>17.28</v>
      </c>
      <c r="F2210" s="4">
        <f ca="1">OFFSET(InputPriceData!E$15,CalculationsAndCharts!$A2210+$A$11,IF($C$7,8,0),1,1)</f>
        <v>16.47</v>
      </c>
      <c r="G2210" s="4">
        <f ca="1">OFFSET(InputPriceData!F$15,CalculationsAndCharts!$A2210+$A$11,IF($C$7,8,0),1,1)</f>
        <v>16.57</v>
      </c>
      <c r="H2210" s="128"/>
      <c r="I2210" s="128"/>
      <c r="K2210" s="124"/>
      <c r="L2210" s="279"/>
      <c r="M2210" s="281"/>
      <c r="N2210" s="280"/>
      <c r="O2210" s="4"/>
      <c r="P2210" s="4"/>
      <c r="Q2210" s="3"/>
      <c r="S2210" s="309">
        <f t="shared" ref="S2210:S2273" ca="1" si="932">MAX(OFFSET($G2210,0,0,$A$19,1))</f>
        <v>25.28</v>
      </c>
      <c r="T2210" s="309">
        <f t="shared" ref="T2210:T2273" ca="1" si="933">MIN(OFFSET($G2210,0,0,$A$19,1))</f>
        <v>16.57</v>
      </c>
      <c r="U2210" s="310">
        <f t="shared" ca="1" si="925"/>
        <v>0</v>
      </c>
      <c r="V2210" s="310" t="b">
        <f t="shared" ref="V2210:V2273" ca="1" si="934">AND(U2210&lt;$A$20,U2211&gt;$A$20)</f>
        <v>0</v>
      </c>
      <c r="W2210" s="3" t="b">
        <f t="shared" ref="W2210:W2273" ca="1" si="935">OFFSET(V2210,($A$21-1),0,1,1)</f>
        <v>0</v>
      </c>
      <c r="X2210" s="3" t="str">
        <f t="shared" ref="X2210:X2273" ca="1" si="936">IF($W2210,OFFSET($G2210,$A$19-1,0,1,1),"")</f>
        <v/>
      </c>
      <c r="Y2210" s="3" t="str">
        <f t="shared" ca="1" si="926"/>
        <v/>
      </c>
      <c r="Z2210" s="3" t="str">
        <f t="shared" ref="Z2210:Z2273" ca="1" si="937">IF(W2210,IF(Y2210&lt;-10,10,IF(Y2210&gt;10,10,Y2210)),"")</f>
        <v/>
      </c>
      <c r="AA2210" s="3" t="str">
        <f t="shared" ref="AA2210:AA2273" ca="1" si="938">IF(W2210,INT(5*(Z2210+10)),"")</f>
        <v/>
      </c>
      <c r="AB2210" s="205">
        <f t="shared" ref="AB2210:AB2273" ca="1" si="939">IF(A2210&gt;$A$23,0,IF(W2210,AA2210,0))+AB2211</f>
        <v>2423</v>
      </c>
      <c r="AC2210" s="205">
        <f t="shared" ref="AC2210:AC2273" ca="1" si="940">IF(A2210&gt;$A$23,0,IF(W2210,1,0))+AC2211</f>
        <v>36</v>
      </c>
      <c r="AD2210" s="205">
        <f t="shared" ca="1" si="927"/>
        <v>67.305555555555557</v>
      </c>
      <c r="AE2210" s="205">
        <f t="shared" ca="1" si="928"/>
        <v>17.305555555555557</v>
      </c>
      <c r="AF2210" s="205">
        <f t="shared" ref="AF2210:AF2273" ca="1" si="941">AE2210*0.2</f>
        <v>3.4611111111111117</v>
      </c>
      <c r="AG2210" s="205"/>
      <c r="AH2210" s="205"/>
      <c r="AI2210" s="205"/>
      <c r="AJ2210" s="205"/>
      <c r="AK2210" s="4"/>
      <c r="AL2210" s="4"/>
      <c r="AM2210" s="309">
        <f t="shared" ref="AM2210:AM2273" ca="1" si="942">MAX(OFFSET($G2210,0,0,$E$19,1))</f>
        <v>25.28</v>
      </c>
      <c r="AN2210" s="309">
        <f t="shared" ref="AN2210:AN2273" ca="1" si="943">MIN(OFFSET($G2210,0,0,$E$19,1))</f>
        <v>16.57</v>
      </c>
      <c r="AO2210" s="310">
        <f t="shared" ref="AO2210:AO2273" ca="1" si="944">IFERROR(($G2210- AN2210)/(AM2210-AN2210),0)</f>
        <v>0</v>
      </c>
      <c r="AP2210" s="310" t="b">
        <f t="shared" ref="AP2210:AP2273" ca="1" si="945">AND(AO2210&lt;$E$20,AO2211&gt;$E$20)</f>
        <v>0</v>
      </c>
      <c r="AQ2210" s="309">
        <f t="shared" ref="AQ2210:AQ2273" ca="1" si="946">IF(AND(NOT(AX2211),AW2210),D2210*($E$22),IF(AX2210,AQ2211,0))</f>
        <v>0</v>
      </c>
      <c r="AR2210" s="205">
        <f t="shared" ca="1" si="929"/>
        <v>0</v>
      </c>
      <c r="AS2210" s="45" t="b">
        <f t="shared" ca="1" si="930"/>
        <v>0</v>
      </c>
      <c r="AT2210">
        <f t="shared" ca="1" si="931"/>
        <v>0</v>
      </c>
      <c r="AU2210" t="b">
        <f t="shared" ref="AU2210:AU2273" ca="1" si="947">(AT2210&gt;=$E$21)</f>
        <v>0</v>
      </c>
      <c r="AV2210" t="b">
        <f t="shared" ref="AV2210:AV2273" ca="1" si="948">OR(AS2210,AU2210)</f>
        <v>0</v>
      </c>
      <c r="AW2210" s="266" t="b">
        <f t="shared" ref="AW2210:AW2273" ca="1" si="949">AND($AP2211,NOT(AX2211))</f>
        <v>0</v>
      </c>
      <c r="AX2210" s="266" t="b">
        <f t="shared" ref="AX2210:AX2273" ca="1" si="950">IF(AX2211,IF(AY2210,FALSE,AX2211),IF(AW2210,TRUE,AX2211))</f>
        <v>0</v>
      </c>
      <c r="AY2210" s="266" t="b">
        <f t="shared" ref="AY2210:AY2273" ca="1" si="951">AND(AX2211,AND(AV2211&lt;&gt;AV2212,AV2211))</f>
        <v>1</v>
      </c>
    </row>
    <row r="2211" spans="1:51" x14ac:dyDescent="0.25">
      <c r="A2211">
        <v>2179</v>
      </c>
      <c r="B2211" s="163">
        <f ca="1">OFFSET(InputPriceData!B$15,CalculationsAndCharts!$A2211+$A$11,0,1,1)</f>
        <v>38853</v>
      </c>
      <c r="C2211" s="3">
        <f ca="1">OFFSET(InputPriceData!G$15,CalculationsAndCharts!$A2211+$A$11,IF($C$7,8,0),1,1)</f>
        <v>370300</v>
      </c>
      <c r="D2211" s="4">
        <f ca="1">OFFSET(InputPriceData!C$15,CalculationsAndCharts!$A2211+$A$11,IF($C$7,8,0),1,1)</f>
        <v>17.89</v>
      </c>
      <c r="E2211" s="4">
        <f ca="1">OFFSET(InputPriceData!D$15,CalculationsAndCharts!$A2211+$A$11,IF($C$7,8,0),1,1)</f>
        <v>17.97</v>
      </c>
      <c r="F2211" s="4">
        <f ca="1">OFFSET(InputPriceData!E$15,CalculationsAndCharts!$A2211+$A$11,IF($C$7,8,0),1,1)</f>
        <v>17.21</v>
      </c>
      <c r="G2211" s="4">
        <f ca="1">OFFSET(InputPriceData!F$15,CalculationsAndCharts!$A2211+$A$11,IF($C$7,8,0),1,1)</f>
        <v>17.39</v>
      </c>
      <c r="H2211" s="128"/>
      <c r="I2211" s="128"/>
      <c r="K2211" s="124"/>
      <c r="L2211" s="279"/>
      <c r="M2211" s="281"/>
      <c r="N2211" s="280"/>
      <c r="O2211" s="4"/>
      <c r="P2211" s="4"/>
      <c r="Q2211" s="3"/>
      <c r="S2211" s="309">
        <f t="shared" ca="1" si="932"/>
        <v>25.28</v>
      </c>
      <c r="T2211" s="309">
        <f t="shared" ca="1" si="933"/>
        <v>17.39</v>
      </c>
      <c r="U2211" s="310">
        <f t="shared" ca="1" si="925"/>
        <v>0</v>
      </c>
      <c r="V2211" s="310" t="b">
        <f t="shared" ca="1" si="934"/>
        <v>0</v>
      </c>
      <c r="W2211" s="3" t="b">
        <f t="shared" ca="1" si="935"/>
        <v>0</v>
      </c>
      <c r="X2211" s="3" t="str">
        <f t="shared" ca="1" si="936"/>
        <v/>
      </c>
      <c r="Y2211" s="3" t="str">
        <f t="shared" ca="1" si="926"/>
        <v/>
      </c>
      <c r="Z2211" s="3" t="str">
        <f t="shared" ca="1" si="937"/>
        <v/>
      </c>
      <c r="AA2211" s="3" t="str">
        <f t="shared" ca="1" si="938"/>
        <v/>
      </c>
      <c r="AB2211" s="205">
        <f t="shared" ca="1" si="939"/>
        <v>2423</v>
      </c>
      <c r="AC2211" s="205">
        <f t="shared" ca="1" si="940"/>
        <v>36</v>
      </c>
      <c r="AD2211" s="205">
        <f t="shared" ca="1" si="927"/>
        <v>67.305555555555557</v>
      </c>
      <c r="AE2211" s="205">
        <f t="shared" ca="1" si="928"/>
        <v>17.305555555555557</v>
      </c>
      <c r="AF2211" s="205">
        <f t="shared" ca="1" si="941"/>
        <v>3.4611111111111117</v>
      </c>
      <c r="AG2211" s="205"/>
      <c r="AH2211" s="205"/>
      <c r="AI2211" s="205"/>
      <c r="AJ2211" s="205"/>
      <c r="AK2211" s="4"/>
      <c r="AL2211" s="4"/>
      <c r="AM2211" s="309">
        <f t="shared" ca="1" si="942"/>
        <v>25.28</v>
      </c>
      <c r="AN2211" s="309">
        <f t="shared" ca="1" si="943"/>
        <v>17.39</v>
      </c>
      <c r="AO2211" s="310">
        <f t="shared" ca="1" si="944"/>
        <v>0</v>
      </c>
      <c r="AP2211" s="310" t="b">
        <f t="shared" ca="1" si="945"/>
        <v>0</v>
      </c>
      <c r="AQ2211" s="309">
        <f t="shared" ca="1" si="946"/>
        <v>0.71099999999999997</v>
      </c>
      <c r="AR2211" s="205">
        <f t="shared" ca="1" si="929"/>
        <v>22.988999999999997</v>
      </c>
      <c r="AS2211" s="45" t="b">
        <f t="shared" ca="1" si="930"/>
        <v>1</v>
      </c>
      <c r="AT2211">
        <f t="shared" ca="1" si="931"/>
        <v>2</v>
      </c>
      <c r="AU2211" t="b">
        <f t="shared" ca="1" si="947"/>
        <v>0</v>
      </c>
      <c r="AV2211" t="b">
        <f t="shared" ca="1" si="948"/>
        <v>1</v>
      </c>
      <c r="AW2211" s="266" t="b">
        <f t="shared" ca="1" si="949"/>
        <v>0</v>
      </c>
      <c r="AX2211" s="266" t="b">
        <f t="shared" ca="1" si="950"/>
        <v>1</v>
      </c>
      <c r="AY2211" s="266" t="b">
        <f t="shared" ca="1" si="951"/>
        <v>0</v>
      </c>
    </row>
    <row r="2212" spans="1:51" x14ac:dyDescent="0.25">
      <c r="A2212">
        <v>2180</v>
      </c>
      <c r="B2212" s="163">
        <f ca="1">OFFSET(InputPriceData!B$15,CalculationsAndCharts!$A2212+$A$11,0,1,1)</f>
        <v>38852</v>
      </c>
      <c r="C2212" s="3">
        <f ca="1">OFFSET(InputPriceData!G$15,CalculationsAndCharts!$A2212+$A$11,IF($C$7,8,0),1,1)</f>
        <v>343200</v>
      </c>
      <c r="D2212" s="4">
        <f ca="1">OFFSET(InputPriceData!C$15,CalculationsAndCharts!$A2212+$A$11,IF($C$7,8,0),1,1)</f>
        <v>23.7</v>
      </c>
      <c r="E2212" s="4">
        <f ca="1">OFFSET(InputPriceData!D$15,CalculationsAndCharts!$A2212+$A$11,IF($C$7,8,0),1,1)</f>
        <v>24.33</v>
      </c>
      <c r="F2212" s="4">
        <f ca="1">OFFSET(InputPriceData!E$15,CalculationsAndCharts!$A2212+$A$11,IF($C$7,8,0),1,1)</f>
        <v>23.57</v>
      </c>
      <c r="G2212" s="4">
        <f ca="1">OFFSET(InputPriceData!F$15,CalculationsAndCharts!$A2212+$A$11,IF($C$7,8,0),1,1)</f>
        <v>23.96</v>
      </c>
      <c r="H2212" s="128"/>
      <c r="I2212" s="128"/>
      <c r="K2212" s="124"/>
      <c r="L2212" s="279"/>
      <c r="M2212" s="281"/>
      <c r="N2212" s="280"/>
      <c r="O2212" s="4"/>
      <c r="P2212" s="4"/>
      <c r="Q2212" s="3"/>
      <c r="S2212" s="309">
        <f t="shared" ca="1" si="932"/>
        <v>25.49</v>
      </c>
      <c r="T2212" s="309">
        <f t="shared" ca="1" si="933"/>
        <v>23.86</v>
      </c>
      <c r="U2212" s="310">
        <f t="shared" ca="1" si="925"/>
        <v>6.1349693251534651E-2</v>
      </c>
      <c r="V2212" s="310" t="b">
        <f t="shared" ca="1" si="934"/>
        <v>0</v>
      </c>
      <c r="W2212" s="3" t="b">
        <f t="shared" ca="1" si="935"/>
        <v>0</v>
      </c>
      <c r="X2212" s="3" t="str">
        <f t="shared" ca="1" si="936"/>
        <v/>
      </c>
      <c r="Y2212" s="3" t="str">
        <f t="shared" ca="1" si="926"/>
        <v/>
      </c>
      <c r="Z2212" s="3" t="str">
        <f t="shared" ca="1" si="937"/>
        <v/>
      </c>
      <c r="AA2212" s="3" t="str">
        <f t="shared" ca="1" si="938"/>
        <v/>
      </c>
      <c r="AB2212" s="205">
        <f t="shared" ca="1" si="939"/>
        <v>2423</v>
      </c>
      <c r="AC2212" s="205">
        <f t="shared" ca="1" si="940"/>
        <v>36</v>
      </c>
      <c r="AD2212" s="205">
        <f t="shared" ca="1" si="927"/>
        <v>67.305555555555557</v>
      </c>
      <c r="AE2212" s="205">
        <f t="shared" ca="1" si="928"/>
        <v>17.305555555555557</v>
      </c>
      <c r="AF2212" s="205">
        <f t="shared" ca="1" si="941"/>
        <v>3.4611111111111117</v>
      </c>
      <c r="AG2212" s="205"/>
      <c r="AH2212" s="205"/>
      <c r="AI2212" s="205"/>
      <c r="AJ2212" s="205"/>
      <c r="AK2212" s="4"/>
      <c r="AL2212" s="4"/>
      <c r="AM2212" s="309">
        <f t="shared" ca="1" si="942"/>
        <v>25.28</v>
      </c>
      <c r="AN2212" s="309">
        <f t="shared" ca="1" si="943"/>
        <v>23.86</v>
      </c>
      <c r="AO2212" s="310">
        <f t="shared" ca="1" si="944"/>
        <v>7.0422535211268525E-2</v>
      </c>
      <c r="AP2212" s="310" t="b">
        <f t="shared" ca="1" si="945"/>
        <v>0</v>
      </c>
      <c r="AQ2212" s="309">
        <f t="shared" ca="1" si="946"/>
        <v>0.71099999999999997</v>
      </c>
      <c r="AR2212" s="205">
        <f t="shared" ca="1" si="929"/>
        <v>22.988999999999997</v>
      </c>
      <c r="AS2212" s="45" t="b">
        <f t="shared" ca="1" si="930"/>
        <v>0</v>
      </c>
      <c r="AT2212">
        <f t="shared" ca="1" si="931"/>
        <v>1</v>
      </c>
      <c r="AU2212" t="b">
        <f t="shared" ca="1" si="947"/>
        <v>0</v>
      </c>
      <c r="AV2212" t="b">
        <f t="shared" ca="1" si="948"/>
        <v>0</v>
      </c>
      <c r="AW2212" s="266" t="b">
        <f t="shared" ca="1" si="949"/>
        <v>1</v>
      </c>
      <c r="AX2212" s="266" t="b">
        <f t="shared" ca="1" si="950"/>
        <v>1</v>
      </c>
      <c r="AY2212" s="266" t="b">
        <f t="shared" ca="1" si="951"/>
        <v>0</v>
      </c>
    </row>
    <row r="2213" spans="1:51" x14ac:dyDescent="0.25">
      <c r="A2213">
        <v>2181</v>
      </c>
      <c r="B2213" s="163">
        <f ca="1">OFFSET(InputPriceData!B$15,CalculationsAndCharts!$A2213+$A$11,0,1,1)</f>
        <v>38849</v>
      </c>
      <c r="C2213" s="3">
        <f ca="1">OFFSET(InputPriceData!G$15,CalculationsAndCharts!$A2213+$A$11,IF($C$7,8,0),1,1)</f>
        <v>303300</v>
      </c>
      <c r="D2213" s="4">
        <f ca="1">OFFSET(InputPriceData!C$15,CalculationsAndCharts!$A2213+$A$11,IF($C$7,8,0),1,1)</f>
        <v>24.46</v>
      </c>
      <c r="E2213" s="4">
        <f ca="1">OFFSET(InputPriceData!D$15,CalculationsAndCharts!$A2213+$A$11,IF($C$7,8,0),1,1)</f>
        <v>24.46</v>
      </c>
      <c r="F2213" s="4">
        <f ca="1">OFFSET(InputPriceData!E$15,CalculationsAndCharts!$A2213+$A$11,IF($C$7,8,0),1,1)</f>
        <v>23.85</v>
      </c>
      <c r="G2213" s="4">
        <f ca="1">OFFSET(InputPriceData!F$15,CalculationsAndCharts!$A2213+$A$11,IF($C$7,8,0),1,1)</f>
        <v>23.89</v>
      </c>
      <c r="H2213" s="128"/>
      <c r="I2213" s="128"/>
      <c r="K2213" s="124"/>
      <c r="L2213" s="279"/>
      <c r="M2213" s="281"/>
      <c r="N2213" s="280"/>
      <c r="O2213" s="4"/>
      <c r="P2213" s="4"/>
      <c r="Q2213" s="3"/>
      <c r="S2213" s="309">
        <f t="shared" ca="1" si="932"/>
        <v>25.49</v>
      </c>
      <c r="T2213" s="309">
        <f t="shared" ca="1" si="933"/>
        <v>23.86</v>
      </c>
      <c r="U2213" s="310">
        <f t="shared" ca="1" si="925"/>
        <v>1.8404907975460832E-2</v>
      </c>
      <c r="V2213" s="310" t="b">
        <f t="shared" ca="1" si="934"/>
        <v>1</v>
      </c>
      <c r="W2213" s="3" t="b">
        <f t="shared" ca="1" si="935"/>
        <v>0</v>
      </c>
      <c r="X2213" s="3" t="str">
        <f t="shared" ca="1" si="936"/>
        <v/>
      </c>
      <c r="Y2213" s="3" t="str">
        <f t="shared" ca="1" si="926"/>
        <v/>
      </c>
      <c r="Z2213" s="3" t="str">
        <f t="shared" ca="1" si="937"/>
        <v/>
      </c>
      <c r="AA2213" s="3" t="str">
        <f t="shared" ca="1" si="938"/>
        <v/>
      </c>
      <c r="AB2213" s="205">
        <f t="shared" ca="1" si="939"/>
        <v>2423</v>
      </c>
      <c r="AC2213" s="205">
        <f t="shared" ca="1" si="940"/>
        <v>36</v>
      </c>
      <c r="AD2213" s="205">
        <f t="shared" ca="1" si="927"/>
        <v>67.305555555555557</v>
      </c>
      <c r="AE2213" s="205">
        <f t="shared" ca="1" si="928"/>
        <v>17.305555555555557</v>
      </c>
      <c r="AF2213" s="205">
        <f t="shared" ca="1" si="941"/>
        <v>3.4611111111111117</v>
      </c>
      <c r="AG2213" s="205"/>
      <c r="AH2213" s="205"/>
      <c r="AI2213" s="205"/>
      <c r="AJ2213" s="205"/>
      <c r="AK2213" s="4"/>
      <c r="AL2213" s="4"/>
      <c r="AM2213" s="309">
        <f t="shared" ca="1" si="942"/>
        <v>25.28</v>
      </c>
      <c r="AN2213" s="309">
        <f t="shared" ca="1" si="943"/>
        <v>23.86</v>
      </c>
      <c r="AO2213" s="310">
        <f t="shared" ca="1" si="944"/>
        <v>2.1126760563381058E-2</v>
      </c>
      <c r="AP2213" s="310" t="b">
        <f t="shared" ca="1" si="945"/>
        <v>1</v>
      </c>
      <c r="AQ2213" s="309">
        <f t="shared" ca="1" si="946"/>
        <v>0</v>
      </c>
      <c r="AR2213" s="205">
        <f t="shared" ca="1" si="929"/>
        <v>0</v>
      </c>
      <c r="AS2213" s="45" t="b">
        <f t="shared" ca="1" si="930"/>
        <v>0</v>
      </c>
      <c r="AT2213">
        <f t="shared" ca="1" si="931"/>
        <v>0</v>
      </c>
      <c r="AU2213" t="b">
        <f t="shared" ca="1" si="947"/>
        <v>0</v>
      </c>
      <c r="AV2213" t="b">
        <f t="shared" ca="1" si="948"/>
        <v>0</v>
      </c>
      <c r="AW2213" s="266" t="b">
        <f t="shared" ca="1" si="949"/>
        <v>0</v>
      </c>
      <c r="AX2213" s="266" t="b">
        <f t="shared" ca="1" si="950"/>
        <v>0</v>
      </c>
      <c r="AY2213" s="266" t="b">
        <f t="shared" ca="1" si="951"/>
        <v>0</v>
      </c>
    </row>
    <row r="2214" spans="1:51" x14ac:dyDescent="0.25">
      <c r="A2214">
        <v>2182</v>
      </c>
      <c r="B2214" s="163">
        <f ca="1">OFFSET(InputPriceData!B$15,CalculationsAndCharts!$A2214+$A$11,0,1,1)</f>
        <v>38848</v>
      </c>
      <c r="C2214" s="3">
        <f ca="1">OFFSET(InputPriceData!G$15,CalculationsAndCharts!$A2214+$A$11,IF($C$7,8,0),1,1)</f>
        <v>315300</v>
      </c>
      <c r="D2214" s="4">
        <f ca="1">OFFSET(InputPriceData!C$15,CalculationsAndCharts!$A2214+$A$11,IF($C$7,8,0),1,1)</f>
        <v>24.91</v>
      </c>
      <c r="E2214" s="4">
        <f ca="1">OFFSET(InputPriceData!D$15,CalculationsAndCharts!$A2214+$A$11,IF($C$7,8,0),1,1)</f>
        <v>25.11</v>
      </c>
      <c r="F2214" s="4">
        <f ca="1">OFFSET(InputPriceData!E$15,CalculationsAndCharts!$A2214+$A$11,IF($C$7,8,0),1,1)</f>
        <v>24.37</v>
      </c>
      <c r="G2214" s="4">
        <f ca="1">OFFSET(InputPriceData!F$15,CalculationsAndCharts!$A2214+$A$11,IF($C$7,8,0),1,1)</f>
        <v>24.57</v>
      </c>
      <c r="H2214" s="128"/>
      <c r="I2214" s="128"/>
      <c r="K2214" s="124"/>
      <c r="L2214" s="279"/>
      <c r="M2214" s="281"/>
      <c r="N2214" s="280"/>
      <c r="O2214" s="4"/>
      <c r="P2214" s="4"/>
      <c r="Q2214" s="3"/>
      <c r="S2214" s="309">
        <f t="shared" ca="1" si="932"/>
        <v>25.49</v>
      </c>
      <c r="T2214" s="309">
        <f t="shared" ca="1" si="933"/>
        <v>23.86</v>
      </c>
      <c r="U2214" s="310">
        <f t="shared" ca="1" si="925"/>
        <v>0.43558282208589039</v>
      </c>
      <c r="V2214" s="310" t="b">
        <f t="shared" ca="1" si="934"/>
        <v>0</v>
      </c>
      <c r="W2214" s="3" t="b">
        <f t="shared" ca="1" si="935"/>
        <v>0</v>
      </c>
      <c r="X2214" s="3" t="str">
        <f t="shared" ca="1" si="936"/>
        <v/>
      </c>
      <c r="Y2214" s="3" t="str">
        <f t="shared" ca="1" si="926"/>
        <v/>
      </c>
      <c r="Z2214" s="3" t="str">
        <f t="shared" ca="1" si="937"/>
        <v/>
      </c>
      <c r="AA2214" s="3" t="str">
        <f t="shared" ca="1" si="938"/>
        <v/>
      </c>
      <c r="AB2214" s="205">
        <f t="shared" ca="1" si="939"/>
        <v>2423</v>
      </c>
      <c r="AC2214" s="205">
        <f t="shared" ca="1" si="940"/>
        <v>36</v>
      </c>
      <c r="AD2214" s="205">
        <f t="shared" ca="1" si="927"/>
        <v>67.305555555555557</v>
      </c>
      <c r="AE2214" s="205">
        <f t="shared" ca="1" si="928"/>
        <v>17.305555555555557</v>
      </c>
      <c r="AF2214" s="205">
        <f t="shared" ca="1" si="941"/>
        <v>3.4611111111111117</v>
      </c>
      <c r="AG2214" s="205"/>
      <c r="AH2214" s="205"/>
      <c r="AI2214" s="205"/>
      <c r="AJ2214" s="205"/>
      <c r="AK2214" s="4"/>
      <c r="AL2214" s="4"/>
      <c r="AM2214" s="309">
        <f t="shared" ca="1" si="942"/>
        <v>25.49</v>
      </c>
      <c r="AN2214" s="309">
        <f t="shared" ca="1" si="943"/>
        <v>23.86</v>
      </c>
      <c r="AO2214" s="310">
        <f t="shared" ca="1" si="944"/>
        <v>0.43558282208589039</v>
      </c>
      <c r="AP2214" s="310" t="b">
        <f t="shared" ca="1" si="945"/>
        <v>0</v>
      </c>
      <c r="AQ2214" s="309">
        <f t="shared" ca="1" si="946"/>
        <v>0</v>
      </c>
      <c r="AR2214" s="205">
        <f t="shared" ca="1" si="929"/>
        <v>0</v>
      </c>
      <c r="AS2214" s="45" t="b">
        <f t="shared" ca="1" si="930"/>
        <v>0</v>
      </c>
      <c r="AT2214">
        <f t="shared" ca="1" si="931"/>
        <v>0</v>
      </c>
      <c r="AU2214" t="b">
        <f t="shared" ca="1" si="947"/>
        <v>0</v>
      </c>
      <c r="AV2214" t="b">
        <f t="shared" ca="1" si="948"/>
        <v>0</v>
      </c>
      <c r="AW2214" s="266" t="b">
        <f t="shared" ca="1" si="949"/>
        <v>0</v>
      </c>
      <c r="AX2214" s="266" t="b">
        <f t="shared" ca="1" si="950"/>
        <v>0</v>
      </c>
      <c r="AY2214" s="266" t="b">
        <f t="shared" ca="1" si="951"/>
        <v>0</v>
      </c>
    </row>
    <row r="2215" spans="1:51" x14ac:dyDescent="0.25">
      <c r="A2215">
        <v>2183</v>
      </c>
      <c r="B2215" s="163">
        <f ca="1">OFFSET(InputPriceData!B$15,CalculationsAndCharts!$A2215+$A$11,0,1,1)</f>
        <v>38847</v>
      </c>
      <c r="C2215" s="3">
        <f ca="1">OFFSET(InputPriceData!G$15,CalculationsAndCharts!$A2215+$A$11,IF($C$7,8,0),1,1)</f>
        <v>213300</v>
      </c>
      <c r="D2215" s="4">
        <f ca="1">OFFSET(InputPriceData!C$15,CalculationsAndCharts!$A2215+$A$11,IF($C$7,8,0),1,1)</f>
        <v>25.12</v>
      </c>
      <c r="E2215" s="4">
        <f ca="1">OFFSET(InputPriceData!D$15,CalculationsAndCharts!$A2215+$A$11,IF($C$7,8,0),1,1)</f>
        <v>25.34</v>
      </c>
      <c r="F2215" s="4">
        <f ca="1">OFFSET(InputPriceData!E$15,CalculationsAndCharts!$A2215+$A$11,IF($C$7,8,0),1,1)</f>
        <v>24.85</v>
      </c>
      <c r="G2215" s="4">
        <f ca="1">OFFSET(InputPriceData!F$15,CalculationsAndCharts!$A2215+$A$11,IF($C$7,8,0),1,1)</f>
        <v>24.93</v>
      </c>
      <c r="H2215" s="128"/>
      <c r="I2215" s="128"/>
      <c r="K2215" s="124"/>
      <c r="L2215" s="279"/>
      <c r="M2215" s="281"/>
      <c r="N2215" s="280"/>
      <c r="O2215" s="4"/>
      <c r="P2215" s="4"/>
      <c r="Q2215" s="3"/>
      <c r="S2215" s="309">
        <f t="shared" ca="1" si="932"/>
        <v>25.49</v>
      </c>
      <c r="T2215" s="309">
        <f t="shared" ca="1" si="933"/>
        <v>22.76</v>
      </c>
      <c r="U2215" s="310">
        <f t="shared" ca="1" si="925"/>
        <v>0.79487179487179516</v>
      </c>
      <c r="V2215" s="310" t="b">
        <f t="shared" ca="1" si="934"/>
        <v>0</v>
      </c>
      <c r="W2215" s="3" t="b">
        <f t="shared" ca="1" si="935"/>
        <v>0</v>
      </c>
      <c r="X2215" s="3" t="str">
        <f t="shared" ca="1" si="936"/>
        <v/>
      </c>
      <c r="Y2215" s="3" t="str">
        <f t="shared" ca="1" si="926"/>
        <v/>
      </c>
      <c r="Z2215" s="3" t="str">
        <f t="shared" ca="1" si="937"/>
        <v/>
      </c>
      <c r="AA2215" s="3" t="str">
        <f t="shared" ca="1" si="938"/>
        <v/>
      </c>
      <c r="AB2215" s="205">
        <f t="shared" ca="1" si="939"/>
        <v>2423</v>
      </c>
      <c r="AC2215" s="205">
        <f t="shared" ca="1" si="940"/>
        <v>36</v>
      </c>
      <c r="AD2215" s="205">
        <f t="shared" ca="1" si="927"/>
        <v>67.305555555555557</v>
      </c>
      <c r="AE2215" s="205">
        <f t="shared" ca="1" si="928"/>
        <v>17.305555555555557</v>
      </c>
      <c r="AF2215" s="205">
        <f t="shared" ca="1" si="941"/>
        <v>3.4611111111111117</v>
      </c>
      <c r="AG2215" s="205"/>
      <c r="AH2215" s="205"/>
      <c r="AI2215" s="205"/>
      <c r="AJ2215" s="205"/>
      <c r="AK2215" s="4"/>
      <c r="AL2215" s="4"/>
      <c r="AM2215" s="309">
        <f t="shared" ca="1" si="942"/>
        <v>25.49</v>
      </c>
      <c r="AN2215" s="309">
        <f t="shared" ca="1" si="943"/>
        <v>23.86</v>
      </c>
      <c r="AO2215" s="310">
        <f t="shared" ca="1" si="944"/>
        <v>0.65644171779141158</v>
      </c>
      <c r="AP2215" s="310" t="b">
        <f t="shared" ca="1" si="945"/>
        <v>0</v>
      </c>
      <c r="AQ2215" s="309">
        <f t="shared" ca="1" si="946"/>
        <v>0</v>
      </c>
      <c r="AR2215" s="205">
        <f t="shared" ca="1" si="929"/>
        <v>0</v>
      </c>
      <c r="AS2215" s="45" t="b">
        <f t="shared" ca="1" si="930"/>
        <v>0</v>
      </c>
      <c r="AT2215">
        <f t="shared" ca="1" si="931"/>
        <v>0</v>
      </c>
      <c r="AU2215" t="b">
        <f t="shared" ca="1" si="947"/>
        <v>0</v>
      </c>
      <c r="AV2215" t="b">
        <f t="shared" ca="1" si="948"/>
        <v>0</v>
      </c>
      <c r="AW2215" s="266" t="b">
        <f t="shared" ca="1" si="949"/>
        <v>0</v>
      </c>
      <c r="AX2215" s="266" t="b">
        <f t="shared" ca="1" si="950"/>
        <v>0</v>
      </c>
      <c r="AY2215" s="266" t="b">
        <f t="shared" ca="1" si="951"/>
        <v>0</v>
      </c>
    </row>
    <row r="2216" spans="1:51" x14ac:dyDescent="0.25">
      <c r="A2216">
        <v>2184</v>
      </c>
      <c r="B2216" s="163">
        <f ca="1">OFFSET(InputPriceData!B$15,CalculationsAndCharts!$A2216+$A$11,0,1,1)</f>
        <v>38846</v>
      </c>
      <c r="C2216" s="3">
        <f ca="1">OFFSET(InputPriceData!G$15,CalculationsAndCharts!$A2216+$A$11,IF($C$7,8,0),1,1)</f>
        <v>216500</v>
      </c>
      <c r="D2216" s="4">
        <f ca="1">OFFSET(InputPriceData!C$15,CalculationsAndCharts!$A2216+$A$11,IF($C$7,8,0),1,1)</f>
        <v>25.22</v>
      </c>
      <c r="E2216" s="4">
        <f ca="1">OFFSET(InputPriceData!D$15,CalculationsAndCharts!$A2216+$A$11,IF($C$7,8,0),1,1)</f>
        <v>25.34</v>
      </c>
      <c r="F2216" s="4">
        <f ca="1">OFFSET(InputPriceData!E$15,CalculationsAndCharts!$A2216+$A$11,IF($C$7,8,0),1,1)</f>
        <v>24.91</v>
      </c>
      <c r="G2216" s="4">
        <f ca="1">OFFSET(InputPriceData!F$15,CalculationsAndCharts!$A2216+$A$11,IF($C$7,8,0),1,1)</f>
        <v>25.28</v>
      </c>
      <c r="H2216" s="128"/>
      <c r="I2216" s="128"/>
      <c r="K2216" s="124"/>
      <c r="L2216" s="279"/>
      <c r="M2216" s="281"/>
      <c r="N2216" s="280"/>
      <c r="O2216" s="4"/>
      <c r="P2216" s="4"/>
      <c r="Q2216" s="3"/>
      <c r="S2216" s="309">
        <f t="shared" ca="1" si="932"/>
        <v>25.49</v>
      </c>
      <c r="T2216" s="309">
        <f t="shared" ca="1" si="933"/>
        <v>21.21</v>
      </c>
      <c r="U2216" s="310">
        <f t="shared" ca="1" si="925"/>
        <v>0.95093457943925297</v>
      </c>
      <c r="V2216" s="310" t="b">
        <f t="shared" ca="1" si="934"/>
        <v>0</v>
      </c>
      <c r="W2216" s="3" t="b">
        <f t="shared" ca="1" si="935"/>
        <v>0</v>
      </c>
      <c r="X2216" s="3" t="str">
        <f t="shared" ca="1" si="936"/>
        <v/>
      </c>
      <c r="Y2216" s="3" t="str">
        <f t="shared" ca="1" si="926"/>
        <v/>
      </c>
      <c r="Z2216" s="3" t="str">
        <f t="shared" ca="1" si="937"/>
        <v/>
      </c>
      <c r="AA2216" s="3" t="str">
        <f t="shared" ca="1" si="938"/>
        <v/>
      </c>
      <c r="AB2216" s="205">
        <f t="shared" ca="1" si="939"/>
        <v>2423</v>
      </c>
      <c r="AC2216" s="205">
        <f t="shared" ca="1" si="940"/>
        <v>36</v>
      </c>
      <c r="AD2216" s="205">
        <f t="shared" ca="1" si="927"/>
        <v>67.305555555555557</v>
      </c>
      <c r="AE2216" s="205">
        <f t="shared" ca="1" si="928"/>
        <v>17.305555555555557</v>
      </c>
      <c r="AF2216" s="205">
        <f t="shared" ca="1" si="941"/>
        <v>3.4611111111111117</v>
      </c>
      <c r="AG2216" s="205"/>
      <c r="AH2216" s="205"/>
      <c r="AI2216" s="205"/>
      <c r="AJ2216" s="205"/>
      <c r="AK2216" s="4"/>
      <c r="AL2216" s="4"/>
      <c r="AM2216" s="309">
        <f t="shared" ca="1" si="942"/>
        <v>25.49</v>
      </c>
      <c r="AN2216" s="309">
        <f t="shared" ca="1" si="943"/>
        <v>23.86</v>
      </c>
      <c r="AO2216" s="310">
        <f t="shared" ca="1" si="944"/>
        <v>0.87116564417178077</v>
      </c>
      <c r="AP2216" s="310" t="b">
        <f t="shared" ca="1" si="945"/>
        <v>0</v>
      </c>
      <c r="AQ2216" s="309">
        <f t="shared" ca="1" si="946"/>
        <v>0</v>
      </c>
      <c r="AR2216" s="205">
        <f t="shared" ca="1" si="929"/>
        <v>0</v>
      </c>
      <c r="AS2216" s="45" t="b">
        <f t="shared" ca="1" si="930"/>
        <v>0</v>
      </c>
      <c r="AT2216">
        <f t="shared" ca="1" si="931"/>
        <v>0</v>
      </c>
      <c r="AU2216" t="b">
        <f t="shared" ca="1" si="947"/>
        <v>0</v>
      </c>
      <c r="AV2216" t="b">
        <f t="shared" ca="1" si="948"/>
        <v>0</v>
      </c>
      <c r="AW2216" s="266" t="b">
        <f t="shared" ca="1" si="949"/>
        <v>0</v>
      </c>
      <c r="AX2216" s="266" t="b">
        <f t="shared" ca="1" si="950"/>
        <v>0</v>
      </c>
      <c r="AY2216" s="266" t="b">
        <f t="shared" ca="1" si="951"/>
        <v>0</v>
      </c>
    </row>
    <row r="2217" spans="1:51" x14ac:dyDescent="0.25">
      <c r="A2217">
        <v>2185</v>
      </c>
      <c r="B2217" s="163">
        <f ca="1">OFFSET(InputPriceData!B$15,CalculationsAndCharts!$A2217+$A$11,0,1,1)</f>
        <v>38845</v>
      </c>
      <c r="C2217" s="3">
        <f ca="1">OFFSET(InputPriceData!G$15,CalculationsAndCharts!$A2217+$A$11,IF($C$7,8,0),1,1)</f>
        <v>240100</v>
      </c>
      <c r="D2217" s="4">
        <f ca="1">OFFSET(InputPriceData!C$15,CalculationsAndCharts!$A2217+$A$11,IF($C$7,8,0),1,1)</f>
        <v>25.07</v>
      </c>
      <c r="E2217" s="4">
        <f ca="1">OFFSET(InputPriceData!D$15,CalculationsAndCharts!$A2217+$A$11,IF($C$7,8,0),1,1)</f>
        <v>25.46</v>
      </c>
      <c r="F2217" s="4">
        <f ca="1">OFFSET(InputPriceData!E$15,CalculationsAndCharts!$A2217+$A$11,IF($C$7,8,0),1,1)</f>
        <v>25.07</v>
      </c>
      <c r="G2217" s="4">
        <f ca="1">OFFSET(InputPriceData!F$15,CalculationsAndCharts!$A2217+$A$11,IF($C$7,8,0),1,1)</f>
        <v>25.2</v>
      </c>
      <c r="H2217" s="128"/>
      <c r="I2217" s="128"/>
      <c r="K2217" s="124"/>
      <c r="L2217" s="279"/>
      <c r="M2217" s="281"/>
      <c r="N2217" s="280"/>
      <c r="O2217" s="4"/>
      <c r="P2217" s="4"/>
      <c r="Q2217" s="3"/>
      <c r="S2217" s="309">
        <f t="shared" ca="1" si="932"/>
        <v>25.49</v>
      </c>
      <c r="T2217" s="309">
        <f t="shared" ca="1" si="933"/>
        <v>21.21</v>
      </c>
      <c r="U2217" s="310">
        <f t="shared" ca="1" si="925"/>
        <v>0.93224299065420579</v>
      </c>
      <c r="V2217" s="310" t="b">
        <f t="shared" ca="1" si="934"/>
        <v>0</v>
      </c>
      <c r="W2217" s="3" t="b">
        <f t="shared" ca="1" si="935"/>
        <v>0</v>
      </c>
      <c r="X2217" s="3" t="str">
        <f t="shared" ca="1" si="936"/>
        <v/>
      </c>
      <c r="Y2217" s="3" t="str">
        <f t="shared" ca="1" si="926"/>
        <v/>
      </c>
      <c r="Z2217" s="3" t="str">
        <f t="shared" ca="1" si="937"/>
        <v/>
      </c>
      <c r="AA2217" s="3" t="str">
        <f t="shared" ca="1" si="938"/>
        <v/>
      </c>
      <c r="AB2217" s="205">
        <f t="shared" ca="1" si="939"/>
        <v>2423</v>
      </c>
      <c r="AC2217" s="205">
        <f t="shared" ca="1" si="940"/>
        <v>36</v>
      </c>
      <c r="AD2217" s="205">
        <f t="shared" ca="1" si="927"/>
        <v>67.305555555555557</v>
      </c>
      <c r="AE2217" s="205">
        <f t="shared" ca="1" si="928"/>
        <v>17.305555555555557</v>
      </c>
      <c r="AF2217" s="205">
        <f t="shared" ca="1" si="941"/>
        <v>3.4611111111111117</v>
      </c>
      <c r="AG2217" s="205"/>
      <c r="AH2217" s="205"/>
      <c r="AI2217" s="205"/>
      <c r="AJ2217" s="205"/>
      <c r="AK2217" s="4"/>
      <c r="AL2217" s="4"/>
      <c r="AM2217" s="309">
        <f t="shared" ca="1" si="942"/>
        <v>25.49</v>
      </c>
      <c r="AN2217" s="309">
        <f t="shared" ca="1" si="943"/>
        <v>22.76</v>
      </c>
      <c r="AO2217" s="310">
        <f t="shared" ca="1" si="944"/>
        <v>0.89377289377289393</v>
      </c>
      <c r="AP2217" s="310" t="b">
        <f t="shared" ca="1" si="945"/>
        <v>0</v>
      </c>
      <c r="AQ2217" s="309">
        <f t="shared" ca="1" si="946"/>
        <v>0</v>
      </c>
      <c r="AR2217" s="205">
        <f t="shared" ca="1" si="929"/>
        <v>0</v>
      </c>
      <c r="AS2217" s="45" t="b">
        <f t="shared" ca="1" si="930"/>
        <v>0</v>
      </c>
      <c r="AT2217">
        <f t="shared" ca="1" si="931"/>
        <v>0</v>
      </c>
      <c r="AU2217" t="b">
        <f t="shared" ca="1" si="947"/>
        <v>0</v>
      </c>
      <c r="AV2217" t="b">
        <f t="shared" ca="1" si="948"/>
        <v>0</v>
      </c>
      <c r="AW2217" s="266" t="b">
        <f t="shared" ca="1" si="949"/>
        <v>0</v>
      </c>
      <c r="AX2217" s="266" t="b">
        <f t="shared" ca="1" si="950"/>
        <v>0</v>
      </c>
      <c r="AY2217" s="266" t="b">
        <f t="shared" ca="1" si="951"/>
        <v>0</v>
      </c>
    </row>
    <row r="2218" spans="1:51" x14ac:dyDescent="0.25">
      <c r="A2218">
        <v>2186</v>
      </c>
      <c r="B2218" s="163">
        <f ca="1">OFFSET(InputPriceData!B$15,CalculationsAndCharts!$A2218+$A$11,0,1,1)</f>
        <v>38842</v>
      </c>
      <c r="C2218" s="3">
        <f ca="1">OFFSET(InputPriceData!G$15,CalculationsAndCharts!$A2218+$A$11,IF($C$7,8,0),1,1)</f>
        <v>371700</v>
      </c>
      <c r="D2218" s="4">
        <f ca="1">OFFSET(InputPriceData!C$15,CalculationsAndCharts!$A2218+$A$11,IF($C$7,8,0),1,1)</f>
        <v>25.25</v>
      </c>
      <c r="E2218" s="4">
        <f ca="1">OFFSET(InputPriceData!D$15,CalculationsAndCharts!$A2218+$A$11,IF($C$7,8,0),1,1)</f>
        <v>25.5</v>
      </c>
      <c r="F2218" s="4">
        <f ca="1">OFFSET(InputPriceData!E$15,CalculationsAndCharts!$A2218+$A$11,IF($C$7,8,0),1,1)</f>
        <v>24.92</v>
      </c>
      <c r="G2218" s="4">
        <f ca="1">OFFSET(InputPriceData!F$15,CalculationsAndCharts!$A2218+$A$11,IF($C$7,8,0),1,1)</f>
        <v>25.21</v>
      </c>
      <c r="H2218" s="128"/>
      <c r="I2218" s="128"/>
      <c r="K2218" s="124"/>
      <c r="L2218" s="279"/>
      <c r="M2218" s="281"/>
      <c r="N2218" s="280"/>
      <c r="O2218" s="4"/>
      <c r="P2218" s="4"/>
      <c r="Q2218" s="3"/>
      <c r="S2218" s="309">
        <f t="shared" ca="1" si="932"/>
        <v>25.49</v>
      </c>
      <c r="T2218" s="309">
        <f t="shared" ca="1" si="933"/>
        <v>21.21</v>
      </c>
      <c r="U2218" s="310">
        <f t="shared" ca="1" si="925"/>
        <v>0.934579439252337</v>
      </c>
      <c r="V2218" s="310" t="b">
        <f t="shared" ca="1" si="934"/>
        <v>0</v>
      </c>
      <c r="W2218" s="3" t="b">
        <f t="shared" ca="1" si="935"/>
        <v>1</v>
      </c>
      <c r="X2218" s="3">
        <f t="shared" ca="1" si="936"/>
        <v>21.24</v>
      </c>
      <c r="Y2218" s="3">
        <f t="shared" ca="1" si="926"/>
        <v>18.69114877589455</v>
      </c>
      <c r="Z2218" s="3">
        <f t="shared" ca="1" si="937"/>
        <v>10</v>
      </c>
      <c r="AA2218" s="3">
        <f t="shared" ca="1" si="938"/>
        <v>100</v>
      </c>
      <c r="AB2218" s="205">
        <f t="shared" ca="1" si="939"/>
        <v>2423</v>
      </c>
      <c r="AC2218" s="205">
        <f t="shared" ca="1" si="940"/>
        <v>36</v>
      </c>
      <c r="AD2218" s="205">
        <f t="shared" ca="1" si="927"/>
        <v>67.305555555555557</v>
      </c>
      <c r="AE2218" s="205">
        <f t="shared" ca="1" si="928"/>
        <v>17.305555555555557</v>
      </c>
      <c r="AF2218" s="205">
        <f t="shared" ca="1" si="941"/>
        <v>3.4611111111111117</v>
      </c>
      <c r="AG2218" s="205"/>
      <c r="AH2218" s="205"/>
      <c r="AI2218" s="205"/>
      <c r="AJ2218" s="205"/>
      <c r="AK2218" s="4"/>
      <c r="AL2218" s="4"/>
      <c r="AM2218" s="309">
        <f t="shared" ca="1" si="942"/>
        <v>25.49</v>
      </c>
      <c r="AN2218" s="309">
        <f t="shared" ca="1" si="943"/>
        <v>21.21</v>
      </c>
      <c r="AO2218" s="310">
        <f t="shared" ca="1" si="944"/>
        <v>0.934579439252337</v>
      </c>
      <c r="AP2218" s="310" t="b">
        <f t="shared" ca="1" si="945"/>
        <v>0</v>
      </c>
      <c r="AQ2218" s="309">
        <f t="shared" ca="1" si="946"/>
        <v>0</v>
      </c>
      <c r="AR2218" s="205">
        <f t="shared" ca="1" si="929"/>
        <v>0</v>
      </c>
      <c r="AS2218" s="45" t="b">
        <f t="shared" ca="1" si="930"/>
        <v>0</v>
      </c>
      <c r="AT2218">
        <f t="shared" ca="1" si="931"/>
        <v>0</v>
      </c>
      <c r="AU2218" t="b">
        <f t="shared" ca="1" si="947"/>
        <v>0</v>
      </c>
      <c r="AV2218" t="b">
        <f t="shared" ca="1" si="948"/>
        <v>0</v>
      </c>
      <c r="AW2218" s="266" t="b">
        <f t="shared" ca="1" si="949"/>
        <v>0</v>
      </c>
      <c r="AX2218" s="266" t="b">
        <f t="shared" ca="1" si="950"/>
        <v>0</v>
      </c>
      <c r="AY2218" s="266" t="b">
        <f t="shared" ca="1" si="951"/>
        <v>0</v>
      </c>
    </row>
    <row r="2219" spans="1:51" x14ac:dyDescent="0.25">
      <c r="A2219">
        <v>2187</v>
      </c>
      <c r="B2219" s="163">
        <f ca="1">OFFSET(InputPriceData!B$15,CalculationsAndCharts!$A2219+$A$11,0,1,1)</f>
        <v>38841</v>
      </c>
      <c r="C2219" s="3">
        <f ca="1">OFFSET(InputPriceData!G$15,CalculationsAndCharts!$A2219+$A$11,IF($C$7,8,0),1,1)</f>
        <v>504400</v>
      </c>
      <c r="D2219" s="4">
        <f ca="1">OFFSET(InputPriceData!C$15,CalculationsAndCharts!$A2219+$A$11,IF($C$7,8,0),1,1)</f>
        <v>24.36</v>
      </c>
      <c r="E2219" s="4">
        <f ca="1">OFFSET(InputPriceData!D$15,CalculationsAndCharts!$A2219+$A$11,IF($C$7,8,0),1,1)</f>
        <v>25.25</v>
      </c>
      <c r="F2219" s="4">
        <f ca="1">OFFSET(InputPriceData!E$15,CalculationsAndCharts!$A2219+$A$11,IF($C$7,8,0),1,1)</f>
        <v>24.36</v>
      </c>
      <c r="G2219" s="4">
        <f ca="1">OFFSET(InputPriceData!F$15,CalculationsAndCharts!$A2219+$A$11,IF($C$7,8,0),1,1)</f>
        <v>25.18</v>
      </c>
      <c r="H2219" s="128"/>
      <c r="I2219" s="128"/>
      <c r="K2219" s="124"/>
      <c r="L2219" s="279"/>
      <c r="M2219" s="281"/>
      <c r="N2219" s="280"/>
      <c r="O2219" s="4"/>
      <c r="P2219" s="4"/>
      <c r="Q2219" s="3"/>
      <c r="S2219" s="309">
        <f t="shared" ca="1" si="932"/>
        <v>25.49</v>
      </c>
      <c r="T2219" s="309">
        <f t="shared" ca="1" si="933"/>
        <v>21.21</v>
      </c>
      <c r="U2219" s="310">
        <f t="shared" ca="1" si="925"/>
        <v>0.92757009345794417</v>
      </c>
      <c r="V2219" s="310" t="b">
        <f t="shared" ca="1" si="934"/>
        <v>0</v>
      </c>
      <c r="W2219" s="3" t="b">
        <f t="shared" ca="1" si="935"/>
        <v>0</v>
      </c>
      <c r="X2219" s="3" t="str">
        <f t="shared" ca="1" si="936"/>
        <v/>
      </c>
      <c r="Y2219" s="3" t="str">
        <f t="shared" ca="1" si="926"/>
        <v/>
      </c>
      <c r="Z2219" s="3" t="str">
        <f t="shared" ca="1" si="937"/>
        <v/>
      </c>
      <c r="AA2219" s="3" t="str">
        <f t="shared" ca="1" si="938"/>
        <v/>
      </c>
      <c r="AB2219" s="205">
        <f t="shared" ca="1" si="939"/>
        <v>2323</v>
      </c>
      <c r="AC2219" s="205">
        <f t="shared" ca="1" si="940"/>
        <v>35</v>
      </c>
      <c r="AD2219" s="205">
        <f t="shared" ca="1" si="927"/>
        <v>66.371428571428567</v>
      </c>
      <c r="AE2219" s="205">
        <f t="shared" ca="1" si="928"/>
        <v>16.371428571428567</v>
      </c>
      <c r="AF2219" s="205">
        <f t="shared" ca="1" si="941"/>
        <v>3.2742857142857136</v>
      </c>
      <c r="AG2219" s="205"/>
      <c r="AH2219" s="205"/>
      <c r="AI2219" s="205"/>
      <c r="AJ2219" s="205"/>
      <c r="AK2219" s="4"/>
      <c r="AL2219" s="4"/>
      <c r="AM2219" s="309">
        <f t="shared" ca="1" si="942"/>
        <v>25.49</v>
      </c>
      <c r="AN2219" s="309">
        <f t="shared" ca="1" si="943"/>
        <v>21.21</v>
      </c>
      <c r="AO2219" s="310">
        <f t="shared" ca="1" si="944"/>
        <v>0.92757009345794417</v>
      </c>
      <c r="AP2219" s="310" t="b">
        <f t="shared" ca="1" si="945"/>
        <v>0</v>
      </c>
      <c r="AQ2219" s="309">
        <f t="shared" ca="1" si="946"/>
        <v>0</v>
      </c>
      <c r="AR2219" s="205">
        <f t="shared" ca="1" si="929"/>
        <v>0</v>
      </c>
      <c r="AS2219" s="45" t="b">
        <f t="shared" ca="1" si="930"/>
        <v>0</v>
      </c>
      <c r="AT2219">
        <f t="shared" ca="1" si="931"/>
        <v>0</v>
      </c>
      <c r="AU2219" t="b">
        <f t="shared" ca="1" si="947"/>
        <v>0</v>
      </c>
      <c r="AV2219" t="b">
        <f t="shared" ca="1" si="948"/>
        <v>0</v>
      </c>
      <c r="AW2219" s="266" t="b">
        <f t="shared" ca="1" si="949"/>
        <v>0</v>
      </c>
      <c r="AX2219" s="266" t="b">
        <f t="shared" ca="1" si="950"/>
        <v>0</v>
      </c>
      <c r="AY2219" s="266" t="b">
        <f t="shared" ca="1" si="951"/>
        <v>0</v>
      </c>
    </row>
    <row r="2220" spans="1:51" x14ac:dyDescent="0.25">
      <c r="A2220">
        <v>2188</v>
      </c>
      <c r="B2220" s="163">
        <f ca="1">OFFSET(InputPriceData!B$15,CalculationsAndCharts!$A2220+$A$11,0,1,1)</f>
        <v>38840</v>
      </c>
      <c r="C2220" s="3">
        <f ca="1">OFFSET(InputPriceData!G$15,CalculationsAndCharts!$A2220+$A$11,IF($C$7,8,0),1,1)</f>
        <v>348900</v>
      </c>
      <c r="D2220" s="4">
        <f ca="1">OFFSET(InputPriceData!C$15,CalculationsAndCharts!$A2220+$A$11,IF($C$7,8,0),1,1)</f>
        <v>24.19</v>
      </c>
      <c r="E2220" s="4">
        <f ca="1">OFFSET(InputPriceData!D$15,CalculationsAndCharts!$A2220+$A$11,IF($C$7,8,0),1,1)</f>
        <v>24.51</v>
      </c>
      <c r="F2220" s="4">
        <f ca="1">OFFSET(InputPriceData!E$15,CalculationsAndCharts!$A2220+$A$11,IF($C$7,8,0),1,1)</f>
        <v>23.93</v>
      </c>
      <c r="G2220" s="4">
        <f ca="1">OFFSET(InputPriceData!F$15,CalculationsAndCharts!$A2220+$A$11,IF($C$7,8,0),1,1)</f>
        <v>24.4</v>
      </c>
      <c r="H2220" s="128"/>
      <c r="I2220" s="128"/>
      <c r="K2220" s="124"/>
      <c r="L2220" s="279"/>
      <c r="M2220" s="281"/>
      <c r="N2220" s="280"/>
      <c r="O2220" s="4"/>
      <c r="P2220" s="4"/>
      <c r="Q2220" s="3"/>
      <c r="S2220" s="309">
        <f t="shared" ca="1" si="932"/>
        <v>25.49</v>
      </c>
      <c r="T2220" s="309">
        <f t="shared" ca="1" si="933"/>
        <v>21.21</v>
      </c>
      <c r="U2220" s="310">
        <f t="shared" ca="1" si="925"/>
        <v>0.74532710280373826</v>
      </c>
      <c r="V2220" s="310" t="b">
        <f t="shared" ca="1" si="934"/>
        <v>0</v>
      </c>
      <c r="W2220" s="3" t="b">
        <f t="shared" ca="1" si="935"/>
        <v>0</v>
      </c>
      <c r="X2220" s="3" t="str">
        <f t="shared" ca="1" si="936"/>
        <v/>
      </c>
      <c r="Y2220" s="3" t="str">
        <f t="shared" ca="1" si="926"/>
        <v/>
      </c>
      <c r="Z2220" s="3" t="str">
        <f t="shared" ca="1" si="937"/>
        <v/>
      </c>
      <c r="AA2220" s="3" t="str">
        <f t="shared" ca="1" si="938"/>
        <v/>
      </c>
      <c r="AB2220" s="205">
        <f t="shared" ca="1" si="939"/>
        <v>2323</v>
      </c>
      <c r="AC2220" s="205">
        <f t="shared" ca="1" si="940"/>
        <v>35</v>
      </c>
      <c r="AD2220" s="205">
        <f t="shared" ca="1" si="927"/>
        <v>66.371428571428567</v>
      </c>
      <c r="AE2220" s="205">
        <f t="shared" ca="1" si="928"/>
        <v>16.371428571428567</v>
      </c>
      <c r="AF2220" s="205">
        <f t="shared" ca="1" si="941"/>
        <v>3.2742857142857136</v>
      </c>
      <c r="AG2220" s="205"/>
      <c r="AH2220" s="205"/>
      <c r="AI2220" s="205"/>
      <c r="AJ2220" s="205"/>
      <c r="AK2220" s="4"/>
      <c r="AL2220" s="4"/>
      <c r="AM2220" s="309">
        <f t="shared" ca="1" si="942"/>
        <v>25.49</v>
      </c>
      <c r="AN2220" s="309">
        <f t="shared" ca="1" si="943"/>
        <v>21.21</v>
      </c>
      <c r="AO2220" s="310">
        <f t="shared" ca="1" si="944"/>
        <v>0.74532710280373826</v>
      </c>
      <c r="AP2220" s="310" t="b">
        <f t="shared" ca="1" si="945"/>
        <v>0</v>
      </c>
      <c r="AQ2220" s="309">
        <f t="shared" ca="1" si="946"/>
        <v>0</v>
      </c>
      <c r="AR2220" s="205">
        <f t="shared" ca="1" si="929"/>
        <v>0</v>
      </c>
      <c r="AS2220" s="45" t="b">
        <f t="shared" ca="1" si="930"/>
        <v>0</v>
      </c>
      <c r="AT2220">
        <f t="shared" ca="1" si="931"/>
        <v>0</v>
      </c>
      <c r="AU2220" t="b">
        <f t="shared" ca="1" si="947"/>
        <v>0</v>
      </c>
      <c r="AV2220" t="b">
        <f t="shared" ca="1" si="948"/>
        <v>0</v>
      </c>
      <c r="AW2220" s="266" t="b">
        <f t="shared" ca="1" si="949"/>
        <v>0</v>
      </c>
      <c r="AX2220" s="266" t="b">
        <f t="shared" ca="1" si="950"/>
        <v>0</v>
      </c>
      <c r="AY2220" s="266" t="b">
        <f t="shared" ca="1" si="951"/>
        <v>0</v>
      </c>
    </row>
    <row r="2221" spans="1:51" x14ac:dyDescent="0.25">
      <c r="A2221">
        <v>2189</v>
      </c>
      <c r="B2221" s="163">
        <f ca="1">OFFSET(InputPriceData!B$15,CalculationsAndCharts!$A2221+$A$11,0,1,1)</f>
        <v>38839</v>
      </c>
      <c r="C2221" s="3">
        <f ca="1">OFFSET(InputPriceData!G$15,CalculationsAndCharts!$A2221+$A$11,IF($C$7,8,0),1,1)</f>
        <v>550900</v>
      </c>
      <c r="D2221" s="4">
        <f ca="1">OFFSET(InputPriceData!C$15,CalculationsAndCharts!$A2221+$A$11,IF($C$7,8,0),1,1)</f>
        <v>23.8</v>
      </c>
      <c r="E2221" s="4">
        <f ca="1">OFFSET(InputPriceData!D$15,CalculationsAndCharts!$A2221+$A$11,IF($C$7,8,0),1,1)</f>
        <v>24.25</v>
      </c>
      <c r="F2221" s="4">
        <f ca="1">OFFSET(InputPriceData!E$15,CalculationsAndCharts!$A2221+$A$11,IF($C$7,8,0),1,1)</f>
        <v>23.76</v>
      </c>
      <c r="G2221" s="4">
        <f ca="1">OFFSET(InputPriceData!F$15,CalculationsAndCharts!$A2221+$A$11,IF($C$7,8,0),1,1)</f>
        <v>24.14</v>
      </c>
      <c r="H2221" s="128"/>
      <c r="I2221" s="128"/>
      <c r="K2221" s="124"/>
      <c r="L2221" s="279"/>
      <c r="M2221" s="281"/>
      <c r="N2221" s="280"/>
      <c r="O2221" s="4"/>
      <c r="P2221" s="4"/>
      <c r="Q2221" s="3"/>
      <c r="S2221" s="309">
        <f t="shared" ca="1" si="932"/>
        <v>25.49</v>
      </c>
      <c r="T2221" s="309">
        <f t="shared" ca="1" si="933"/>
        <v>21.21</v>
      </c>
      <c r="U2221" s="310">
        <f t="shared" ca="1" si="925"/>
        <v>0.68457943925233677</v>
      </c>
      <c r="V2221" s="310" t="b">
        <f t="shared" ca="1" si="934"/>
        <v>0</v>
      </c>
      <c r="W2221" s="3" t="b">
        <f t="shared" ca="1" si="935"/>
        <v>0</v>
      </c>
      <c r="X2221" s="3" t="str">
        <f t="shared" ca="1" si="936"/>
        <v/>
      </c>
      <c r="Y2221" s="3" t="str">
        <f t="shared" ca="1" si="926"/>
        <v/>
      </c>
      <c r="Z2221" s="3" t="str">
        <f t="shared" ca="1" si="937"/>
        <v/>
      </c>
      <c r="AA2221" s="3" t="str">
        <f t="shared" ca="1" si="938"/>
        <v/>
      </c>
      <c r="AB2221" s="205">
        <f t="shared" ca="1" si="939"/>
        <v>2323</v>
      </c>
      <c r="AC2221" s="205">
        <f t="shared" ca="1" si="940"/>
        <v>35</v>
      </c>
      <c r="AD2221" s="205">
        <f t="shared" ca="1" si="927"/>
        <v>66.371428571428567</v>
      </c>
      <c r="AE2221" s="205">
        <f t="shared" ca="1" si="928"/>
        <v>16.371428571428567</v>
      </c>
      <c r="AF2221" s="205">
        <f t="shared" ca="1" si="941"/>
        <v>3.2742857142857136</v>
      </c>
      <c r="AG2221" s="205"/>
      <c r="AH2221" s="205"/>
      <c r="AI2221" s="205"/>
      <c r="AJ2221" s="205"/>
      <c r="AK2221" s="4"/>
      <c r="AL2221" s="4"/>
      <c r="AM2221" s="309">
        <f t="shared" ca="1" si="942"/>
        <v>25.49</v>
      </c>
      <c r="AN2221" s="309">
        <f t="shared" ca="1" si="943"/>
        <v>21.21</v>
      </c>
      <c r="AO2221" s="310">
        <f t="shared" ca="1" si="944"/>
        <v>0.68457943925233677</v>
      </c>
      <c r="AP2221" s="310" t="b">
        <f t="shared" ca="1" si="945"/>
        <v>0</v>
      </c>
      <c r="AQ2221" s="309">
        <f t="shared" ca="1" si="946"/>
        <v>0</v>
      </c>
      <c r="AR2221" s="205">
        <f t="shared" ca="1" si="929"/>
        <v>0</v>
      </c>
      <c r="AS2221" s="45" t="b">
        <f t="shared" ca="1" si="930"/>
        <v>0</v>
      </c>
      <c r="AT2221">
        <f t="shared" ca="1" si="931"/>
        <v>0</v>
      </c>
      <c r="AU2221" t="b">
        <f t="shared" ca="1" si="947"/>
        <v>0</v>
      </c>
      <c r="AV2221" t="b">
        <f t="shared" ca="1" si="948"/>
        <v>0</v>
      </c>
      <c r="AW2221" s="266" t="b">
        <f t="shared" ca="1" si="949"/>
        <v>0</v>
      </c>
      <c r="AX2221" s="266" t="b">
        <f t="shared" ca="1" si="950"/>
        <v>0</v>
      </c>
      <c r="AY2221" s="266" t="b">
        <f t="shared" ca="1" si="951"/>
        <v>0</v>
      </c>
    </row>
    <row r="2222" spans="1:51" x14ac:dyDescent="0.25">
      <c r="A2222">
        <v>2190</v>
      </c>
      <c r="B2222" s="163">
        <f ca="1">OFFSET(InputPriceData!B$15,CalculationsAndCharts!$A2222+$A$11,0,1,1)</f>
        <v>38838</v>
      </c>
      <c r="C2222" s="3">
        <f ca="1">OFFSET(InputPriceData!G$15,CalculationsAndCharts!$A2222+$A$11,IF($C$7,8,0),1,1)</f>
        <v>741000</v>
      </c>
      <c r="D2222" s="4">
        <f ca="1">OFFSET(InputPriceData!C$15,CalculationsAndCharts!$A2222+$A$11,IF($C$7,8,0),1,1)</f>
        <v>24.21</v>
      </c>
      <c r="E2222" s="4">
        <f ca="1">OFFSET(InputPriceData!D$15,CalculationsAndCharts!$A2222+$A$11,IF($C$7,8,0),1,1)</f>
        <v>24.51</v>
      </c>
      <c r="F2222" s="4">
        <f ca="1">OFFSET(InputPriceData!E$15,CalculationsAndCharts!$A2222+$A$11,IF($C$7,8,0),1,1)</f>
        <v>23.69</v>
      </c>
      <c r="G2222" s="4">
        <f ca="1">OFFSET(InputPriceData!F$15,CalculationsAndCharts!$A2222+$A$11,IF($C$7,8,0),1,1)</f>
        <v>23.86</v>
      </c>
      <c r="H2222" s="128"/>
      <c r="I2222" s="128"/>
      <c r="K2222" s="124"/>
      <c r="L2222" s="279"/>
      <c r="M2222" s="281"/>
      <c r="N2222" s="280"/>
      <c r="O2222" s="4"/>
      <c r="P2222" s="4"/>
      <c r="Q2222" s="3"/>
      <c r="S2222" s="309">
        <f t="shared" ca="1" si="932"/>
        <v>25.49</v>
      </c>
      <c r="T2222" s="309">
        <f t="shared" ca="1" si="933"/>
        <v>21.21</v>
      </c>
      <c r="U2222" s="310">
        <f t="shared" ca="1" si="925"/>
        <v>0.61915887850467288</v>
      </c>
      <c r="V2222" s="310" t="b">
        <f t="shared" ca="1" si="934"/>
        <v>0</v>
      </c>
      <c r="W2222" s="3" t="b">
        <f t="shared" ca="1" si="935"/>
        <v>0</v>
      </c>
      <c r="X2222" s="3" t="str">
        <f t="shared" ca="1" si="936"/>
        <v/>
      </c>
      <c r="Y2222" s="3" t="str">
        <f t="shared" ca="1" si="926"/>
        <v/>
      </c>
      <c r="Z2222" s="3" t="str">
        <f t="shared" ca="1" si="937"/>
        <v/>
      </c>
      <c r="AA2222" s="3" t="str">
        <f t="shared" ca="1" si="938"/>
        <v/>
      </c>
      <c r="AB2222" s="205">
        <f t="shared" ca="1" si="939"/>
        <v>2323</v>
      </c>
      <c r="AC2222" s="205">
        <f t="shared" ca="1" si="940"/>
        <v>35</v>
      </c>
      <c r="AD2222" s="205">
        <f t="shared" ca="1" si="927"/>
        <v>66.371428571428567</v>
      </c>
      <c r="AE2222" s="205">
        <f t="shared" ca="1" si="928"/>
        <v>16.371428571428567</v>
      </c>
      <c r="AF2222" s="205">
        <f t="shared" ca="1" si="941"/>
        <v>3.2742857142857136</v>
      </c>
      <c r="AG2222" s="205"/>
      <c r="AH2222" s="205"/>
      <c r="AI2222" s="205"/>
      <c r="AJ2222" s="205"/>
      <c r="AK2222" s="4"/>
      <c r="AL2222" s="4"/>
      <c r="AM2222" s="309">
        <f t="shared" ca="1" si="942"/>
        <v>25.49</v>
      </c>
      <c r="AN2222" s="309">
        <f t="shared" ca="1" si="943"/>
        <v>21.21</v>
      </c>
      <c r="AO2222" s="310">
        <f t="shared" ca="1" si="944"/>
        <v>0.61915887850467288</v>
      </c>
      <c r="AP2222" s="310" t="b">
        <f t="shared" ca="1" si="945"/>
        <v>0</v>
      </c>
      <c r="AQ2222" s="309">
        <f t="shared" ca="1" si="946"/>
        <v>0</v>
      </c>
      <c r="AR2222" s="205">
        <f t="shared" ca="1" si="929"/>
        <v>0</v>
      </c>
      <c r="AS2222" s="45" t="b">
        <f t="shared" ca="1" si="930"/>
        <v>0</v>
      </c>
      <c r="AT2222">
        <f t="shared" ca="1" si="931"/>
        <v>0</v>
      </c>
      <c r="AU2222" t="b">
        <f t="shared" ca="1" si="947"/>
        <v>0</v>
      </c>
      <c r="AV2222" t="b">
        <f t="shared" ca="1" si="948"/>
        <v>0</v>
      </c>
      <c r="AW2222" s="266" t="b">
        <f t="shared" ca="1" si="949"/>
        <v>0</v>
      </c>
      <c r="AX2222" s="266" t="b">
        <f t="shared" ca="1" si="950"/>
        <v>0</v>
      </c>
      <c r="AY2222" s="266" t="b">
        <f t="shared" ca="1" si="951"/>
        <v>0</v>
      </c>
    </row>
    <row r="2223" spans="1:51" x14ac:dyDescent="0.25">
      <c r="A2223">
        <v>2191</v>
      </c>
      <c r="B2223" s="163">
        <f ca="1">OFFSET(InputPriceData!B$15,CalculationsAndCharts!$A2223+$A$11,0,1,1)</f>
        <v>38835</v>
      </c>
      <c r="C2223" s="3">
        <f ca="1">OFFSET(InputPriceData!G$15,CalculationsAndCharts!$A2223+$A$11,IF($C$7,8,0),1,1)</f>
        <v>336900</v>
      </c>
      <c r="D2223" s="4">
        <f ca="1">OFFSET(InputPriceData!C$15,CalculationsAndCharts!$A2223+$A$11,IF($C$7,8,0),1,1)</f>
        <v>24.25</v>
      </c>
      <c r="E2223" s="4">
        <f ca="1">OFFSET(InputPriceData!D$15,CalculationsAndCharts!$A2223+$A$11,IF($C$7,8,0),1,1)</f>
        <v>24.65</v>
      </c>
      <c r="F2223" s="4">
        <f ca="1">OFFSET(InputPriceData!E$15,CalculationsAndCharts!$A2223+$A$11,IF($C$7,8,0),1,1)</f>
        <v>24.22</v>
      </c>
      <c r="G2223" s="4">
        <f ca="1">OFFSET(InputPriceData!F$15,CalculationsAndCharts!$A2223+$A$11,IF($C$7,8,0),1,1)</f>
        <v>24.31</v>
      </c>
      <c r="H2223" s="128"/>
      <c r="I2223" s="128"/>
      <c r="K2223" s="124"/>
      <c r="L2223" s="279"/>
      <c r="M2223" s="281"/>
      <c r="N2223" s="280"/>
      <c r="O2223" s="4"/>
      <c r="P2223" s="4"/>
      <c r="Q2223" s="3"/>
      <c r="S2223" s="309">
        <f t="shared" ca="1" si="932"/>
        <v>25.49</v>
      </c>
      <c r="T2223" s="309">
        <f t="shared" ca="1" si="933"/>
        <v>21.21</v>
      </c>
      <c r="U2223" s="310">
        <f t="shared" ca="1" si="925"/>
        <v>0.72429906542056066</v>
      </c>
      <c r="V2223" s="310" t="b">
        <f t="shared" ca="1" si="934"/>
        <v>0</v>
      </c>
      <c r="W2223" s="3" t="b">
        <f t="shared" ca="1" si="935"/>
        <v>0</v>
      </c>
      <c r="X2223" s="3" t="str">
        <f t="shared" ca="1" si="936"/>
        <v/>
      </c>
      <c r="Y2223" s="3" t="str">
        <f t="shared" ca="1" si="926"/>
        <v/>
      </c>
      <c r="Z2223" s="3" t="str">
        <f t="shared" ca="1" si="937"/>
        <v/>
      </c>
      <c r="AA2223" s="3" t="str">
        <f t="shared" ca="1" si="938"/>
        <v/>
      </c>
      <c r="AB2223" s="205">
        <f t="shared" ca="1" si="939"/>
        <v>2323</v>
      </c>
      <c r="AC2223" s="205">
        <f t="shared" ca="1" si="940"/>
        <v>35</v>
      </c>
      <c r="AD2223" s="205">
        <f t="shared" ca="1" si="927"/>
        <v>66.371428571428567</v>
      </c>
      <c r="AE2223" s="205">
        <f t="shared" ca="1" si="928"/>
        <v>16.371428571428567</v>
      </c>
      <c r="AF2223" s="205">
        <f t="shared" ca="1" si="941"/>
        <v>3.2742857142857136</v>
      </c>
      <c r="AG2223" s="205"/>
      <c r="AH2223" s="205"/>
      <c r="AI2223" s="205"/>
      <c r="AJ2223" s="205"/>
      <c r="AK2223" s="4"/>
      <c r="AL2223" s="4"/>
      <c r="AM2223" s="309">
        <f t="shared" ca="1" si="942"/>
        <v>25.49</v>
      </c>
      <c r="AN2223" s="309">
        <f t="shared" ca="1" si="943"/>
        <v>21.21</v>
      </c>
      <c r="AO2223" s="310">
        <f t="shared" ca="1" si="944"/>
        <v>0.72429906542056066</v>
      </c>
      <c r="AP2223" s="310" t="b">
        <f t="shared" ca="1" si="945"/>
        <v>0</v>
      </c>
      <c r="AQ2223" s="309">
        <f t="shared" ca="1" si="946"/>
        <v>0</v>
      </c>
      <c r="AR2223" s="205">
        <f t="shared" ca="1" si="929"/>
        <v>0</v>
      </c>
      <c r="AS2223" s="45" t="b">
        <f t="shared" ca="1" si="930"/>
        <v>0</v>
      </c>
      <c r="AT2223">
        <f t="shared" ca="1" si="931"/>
        <v>0</v>
      </c>
      <c r="AU2223" t="b">
        <f t="shared" ca="1" si="947"/>
        <v>0</v>
      </c>
      <c r="AV2223" t="b">
        <f t="shared" ca="1" si="948"/>
        <v>0</v>
      </c>
      <c r="AW2223" s="266" t="b">
        <f t="shared" ca="1" si="949"/>
        <v>0</v>
      </c>
      <c r="AX2223" s="266" t="b">
        <f t="shared" ca="1" si="950"/>
        <v>0</v>
      </c>
      <c r="AY2223" s="266" t="b">
        <f t="shared" ca="1" si="951"/>
        <v>0</v>
      </c>
    </row>
    <row r="2224" spans="1:51" x14ac:dyDescent="0.25">
      <c r="A2224">
        <v>2192</v>
      </c>
      <c r="B2224" s="163">
        <f ca="1">OFFSET(InputPriceData!B$15,CalculationsAndCharts!$A2224+$A$11,0,1,1)</f>
        <v>38834</v>
      </c>
      <c r="C2224" s="3">
        <f ca="1">OFFSET(InputPriceData!G$15,CalculationsAndCharts!$A2224+$A$11,IF($C$7,8,0),1,1)</f>
        <v>350100</v>
      </c>
      <c r="D2224" s="4">
        <f ca="1">OFFSET(InputPriceData!C$15,CalculationsAndCharts!$A2224+$A$11,IF($C$7,8,0),1,1)</f>
        <v>24.69</v>
      </c>
      <c r="E2224" s="4">
        <f ca="1">OFFSET(InputPriceData!D$15,CalculationsAndCharts!$A2224+$A$11,IF($C$7,8,0),1,1)</f>
        <v>25.17</v>
      </c>
      <c r="F2224" s="4">
        <f ca="1">OFFSET(InputPriceData!E$15,CalculationsAndCharts!$A2224+$A$11,IF($C$7,8,0),1,1)</f>
        <v>24.29</v>
      </c>
      <c r="G2224" s="4">
        <f ca="1">OFFSET(InputPriceData!F$15,CalculationsAndCharts!$A2224+$A$11,IF($C$7,8,0),1,1)</f>
        <v>24.36</v>
      </c>
      <c r="H2224" s="128"/>
      <c r="I2224" s="128"/>
      <c r="K2224" s="124"/>
      <c r="L2224" s="279"/>
      <c r="M2224" s="281"/>
      <c r="N2224" s="280"/>
      <c r="O2224" s="4"/>
      <c r="P2224" s="4"/>
      <c r="Q2224" s="3"/>
      <c r="S2224" s="309">
        <f t="shared" ca="1" si="932"/>
        <v>25.49</v>
      </c>
      <c r="T2224" s="309">
        <f t="shared" ca="1" si="933"/>
        <v>21.21</v>
      </c>
      <c r="U2224" s="310">
        <f t="shared" ca="1" si="925"/>
        <v>0.73598130841121501</v>
      </c>
      <c r="V2224" s="310" t="b">
        <f t="shared" ca="1" si="934"/>
        <v>0</v>
      </c>
      <c r="W2224" s="3" t="b">
        <f t="shared" ca="1" si="935"/>
        <v>0</v>
      </c>
      <c r="X2224" s="3" t="str">
        <f t="shared" ca="1" si="936"/>
        <v/>
      </c>
      <c r="Y2224" s="3" t="str">
        <f t="shared" ca="1" si="926"/>
        <v/>
      </c>
      <c r="Z2224" s="3" t="str">
        <f t="shared" ca="1" si="937"/>
        <v/>
      </c>
      <c r="AA2224" s="3" t="str">
        <f t="shared" ca="1" si="938"/>
        <v/>
      </c>
      <c r="AB2224" s="205">
        <f t="shared" ca="1" si="939"/>
        <v>2323</v>
      </c>
      <c r="AC2224" s="205">
        <f t="shared" ca="1" si="940"/>
        <v>35</v>
      </c>
      <c r="AD2224" s="205">
        <f t="shared" ca="1" si="927"/>
        <v>66.371428571428567</v>
      </c>
      <c r="AE2224" s="205">
        <f t="shared" ca="1" si="928"/>
        <v>16.371428571428567</v>
      </c>
      <c r="AF2224" s="205">
        <f t="shared" ca="1" si="941"/>
        <v>3.2742857142857136</v>
      </c>
      <c r="AG2224" s="205"/>
      <c r="AH2224" s="205"/>
      <c r="AI2224" s="205"/>
      <c r="AJ2224" s="205"/>
      <c r="AK2224" s="4"/>
      <c r="AL2224" s="4"/>
      <c r="AM2224" s="309">
        <f t="shared" ca="1" si="942"/>
        <v>25.49</v>
      </c>
      <c r="AN2224" s="309">
        <f t="shared" ca="1" si="943"/>
        <v>21.21</v>
      </c>
      <c r="AO2224" s="310">
        <f t="shared" ca="1" si="944"/>
        <v>0.73598130841121501</v>
      </c>
      <c r="AP2224" s="310" t="b">
        <f t="shared" ca="1" si="945"/>
        <v>0</v>
      </c>
      <c r="AQ2224" s="309">
        <f t="shared" ca="1" si="946"/>
        <v>0</v>
      </c>
      <c r="AR2224" s="205">
        <f t="shared" ca="1" si="929"/>
        <v>0</v>
      </c>
      <c r="AS2224" s="45" t="b">
        <f t="shared" ca="1" si="930"/>
        <v>0</v>
      </c>
      <c r="AT2224">
        <f t="shared" ca="1" si="931"/>
        <v>0</v>
      </c>
      <c r="AU2224" t="b">
        <f t="shared" ca="1" si="947"/>
        <v>0</v>
      </c>
      <c r="AV2224" t="b">
        <f t="shared" ca="1" si="948"/>
        <v>0</v>
      </c>
      <c r="AW2224" s="266" t="b">
        <f t="shared" ca="1" si="949"/>
        <v>0</v>
      </c>
      <c r="AX2224" s="266" t="b">
        <f t="shared" ca="1" si="950"/>
        <v>0</v>
      </c>
      <c r="AY2224" s="266" t="b">
        <f t="shared" ca="1" si="951"/>
        <v>0</v>
      </c>
    </row>
    <row r="2225" spans="1:51" x14ac:dyDescent="0.25">
      <c r="A2225">
        <v>2193</v>
      </c>
      <c r="B2225" s="163">
        <f ca="1">OFFSET(InputPriceData!B$15,CalculationsAndCharts!$A2225+$A$11,0,1,1)</f>
        <v>38833</v>
      </c>
      <c r="C2225" s="3">
        <f ca="1">OFFSET(InputPriceData!G$15,CalculationsAndCharts!$A2225+$A$11,IF($C$7,8,0),1,1)</f>
        <v>432100</v>
      </c>
      <c r="D2225" s="4">
        <f ca="1">OFFSET(InputPriceData!C$15,CalculationsAndCharts!$A2225+$A$11,IF($C$7,8,0),1,1)</f>
        <v>24.69</v>
      </c>
      <c r="E2225" s="4">
        <f ca="1">OFFSET(InputPriceData!D$15,CalculationsAndCharts!$A2225+$A$11,IF($C$7,8,0),1,1)</f>
        <v>25.06</v>
      </c>
      <c r="F2225" s="4">
        <f ca="1">OFFSET(InputPriceData!E$15,CalculationsAndCharts!$A2225+$A$11,IF($C$7,8,0),1,1)</f>
        <v>24.67</v>
      </c>
      <c r="G2225" s="4">
        <f ca="1">OFFSET(InputPriceData!F$15,CalculationsAndCharts!$A2225+$A$11,IF($C$7,8,0),1,1)</f>
        <v>24.87</v>
      </c>
      <c r="H2225" s="128"/>
      <c r="I2225" s="128"/>
      <c r="K2225" s="124"/>
      <c r="L2225" s="279"/>
      <c r="M2225" s="281"/>
      <c r="N2225" s="280"/>
      <c r="O2225" s="4"/>
      <c r="P2225" s="4"/>
      <c r="Q2225" s="3"/>
      <c r="S2225" s="309">
        <f t="shared" ca="1" si="932"/>
        <v>25.49</v>
      </c>
      <c r="T2225" s="309">
        <f t="shared" ca="1" si="933"/>
        <v>21.21</v>
      </c>
      <c r="U2225" s="310">
        <f t="shared" ca="1" si="925"/>
        <v>0.85514018691588833</v>
      </c>
      <c r="V2225" s="310" t="b">
        <f t="shared" ca="1" si="934"/>
        <v>0</v>
      </c>
      <c r="W2225" s="3" t="b">
        <f t="shared" ca="1" si="935"/>
        <v>0</v>
      </c>
      <c r="X2225" s="3" t="str">
        <f t="shared" ca="1" si="936"/>
        <v/>
      </c>
      <c r="Y2225" s="3" t="str">
        <f t="shared" ca="1" si="926"/>
        <v/>
      </c>
      <c r="Z2225" s="3" t="str">
        <f t="shared" ca="1" si="937"/>
        <v/>
      </c>
      <c r="AA2225" s="3" t="str">
        <f t="shared" ca="1" si="938"/>
        <v/>
      </c>
      <c r="AB2225" s="205">
        <f t="shared" ca="1" si="939"/>
        <v>2323</v>
      </c>
      <c r="AC2225" s="205">
        <f t="shared" ca="1" si="940"/>
        <v>35</v>
      </c>
      <c r="AD2225" s="205">
        <f t="shared" ca="1" si="927"/>
        <v>66.371428571428567</v>
      </c>
      <c r="AE2225" s="205">
        <f t="shared" ca="1" si="928"/>
        <v>16.371428571428567</v>
      </c>
      <c r="AF2225" s="205">
        <f t="shared" ca="1" si="941"/>
        <v>3.2742857142857136</v>
      </c>
      <c r="AG2225" s="205"/>
      <c r="AH2225" s="205"/>
      <c r="AI2225" s="205"/>
      <c r="AJ2225" s="205"/>
      <c r="AK2225" s="4"/>
      <c r="AL2225" s="4"/>
      <c r="AM2225" s="309">
        <f t="shared" ca="1" si="942"/>
        <v>25.49</v>
      </c>
      <c r="AN2225" s="309">
        <f t="shared" ca="1" si="943"/>
        <v>21.21</v>
      </c>
      <c r="AO2225" s="310">
        <f t="shared" ca="1" si="944"/>
        <v>0.85514018691588833</v>
      </c>
      <c r="AP2225" s="310" t="b">
        <f t="shared" ca="1" si="945"/>
        <v>0</v>
      </c>
      <c r="AQ2225" s="309">
        <f t="shared" ca="1" si="946"/>
        <v>0</v>
      </c>
      <c r="AR2225" s="205">
        <f t="shared" ca="1" si="929"/>
        <v>0</v>
      </c>
      <c r="AS2225" s="45" t="b">
        <f t="shared" ca="1" si="930"/>
        <v>0</v>
      </c>
      <c r="AT2225">
        <f t="shared" ca="1" si="931"/>
        <v>0</v>
      </c>
      <c r="AU2225" t="b">
        <f t="shared" ca="1" si="947"/>
        <v>0</v>
      </c>
      <c r="AV2225" t="b">
        <f t="shared" ca="1" si="948"/>
        <v>0</v>
      </c>
      <c r="AW2225" s="266" t="b">
        <f t="shared" ca="1" si="949"/>
        <v>0</v>
      </c>
      <c r="AX2225" s="266" t="b">
        <f t="shared" ca="1" si="950"/>
        <v>0</v>
      </c>
      <c r="AY2225" s="266" t="b">
        <f t="shared" ca="1" si="951"/>
        <v>1</v>
      </c>
    </row>
    <row r="2226" spans="1:51" x14ac:dyDescent="0.25">
      <c r="A2226">
        <v>2194</v>
      </c>
      <c r="B2226" s="163">
        <f ca="1">OFFSET(InputPriceData!B$15,CalculationsAndCharts!$A2226+$A$11,0,1,1)</f>
        <v>38832</v>
      </c>
      <c r="C2226" s="3">
        <f ca="1">OFFSET(InputPriceData!G$15,CalculationsAndCharts!$A2226+$A$11,IF($C$7,8,0),1,1)</f>
        <v>527300</v>
      </c>
      <c r="D2226" s="4">
        <f ca="1">OFFSET(InputPriceData!C$15,CalculationsAndCharts!$A2226+$A$11,IF($C$7,8,0),1,1)</f>
        <v>24.77</v>
      </c>
      <c r="E2226" s="4">
        <f ca="1">OFFSET(InputPriceData!D$15,CalculationsAndCharts!$A2226+$A$11,IF($C$7,8,0),1,1)</f>
        <v>25.04</v>
      </c>
      <c r="F2226" s="4">
        <f ca="1">OFFSET(InputPriceData!E$15,CalculationsAndCharts!$A2226+$A$11,IF($C$7,8,0),1,1)</f>
        <v>24.48</v>
      </c>
      <c r="G2226" s="4">
        <f ca="1">OFFSET(InputPriceData!F$15,CalculationsAndCharts!$A2226+$A$11,IF($C$7,8,0),1,1)</f>
        <v>24.78</v>
      </c>
      <c r="H2226" s="128"/>
      <c r="I2226" s="128"/>
      <c r="K2226" s="124"/>
      <c r="L2226" s="279"/>
      <c r="M2226" s="281"/>
      <c r="N2226" s="280"/>
      <c r="O2226" s="4"/>
      <c r="P2226" s="4"/>
      <c r="Q2226" s="3"/>
      <c r="S2226" s="309">
        <f t="shared" ca="1" si="932"/>
        <v>25.49</v>
      </c>
      <c r="T2226" s="309">
        <f t="shared" ca="1" si="933"/>
        <v>21.21</v>
      </c>
      <c r="U2226" s="310">
        <f t="shared" ca="1" si="925"/>
        <v>0.83411214953271084</v>
      </c>
      <c r="V2226" s="310" t="b">
        <f t="shared" ca="1" si="934"/>
        <v>0</v>
      </c>
      <c r="W2226" s="3" t="b">
        <f t="shared" ca="1" si="935"/>
        <v>0</v>
      </c>
      <c r="X2226" s="3" t="str">
        <f t="shared" ca="1" si="936"/>
        <v/>
      </c>
      <c r="Y2226" s="3" t="str">
        <f t="shared" ca="1" si="926"/>
        <v/>
      </c>
      <c r="Z2226" s="3" t="str">
        <f t="shared" ca="1" si="937"/>
        <v/>
      </c>
      <c r="AA2226" s="3" t="str">
        <f t="shared" ca="1" si="938"/>
        <v/>
      </c>
      <c r="AB2226" s="205">
        <f t="shared" ca="1" si="939"/>
        <v>2323</v>
      </c>
      <c r="AC2226" s="205">
        <f t="shared" ca="1" si="940"/>
        <v>35</v>
      </c>
      <c r="AD2226" s="205">
        <f t="shared" ca="1" si="927"/>
        <v>66.371428571428567</v>
      </c>
      <c r="AE2226" s="205">
        <f t="shared" ca="1" si="928"/>
        <v>16.371428571428567</v>
      </c>
      <c r="AF2226" s="205">
        <f t="shared" ca="1" si="941"/>
        <v>3.2742857142857136</v>
      </c>
      <c r="AG2226" s="205"/>
      <c r="AH2226" s="205"/>
      <c r="AI2226" s="205"/>
      <c r="AJ2226" s="205"/>
      <c r="AK2226" s="4"/>
      <c r="AL2226" s="4"/>
      <c r="AM2226" s="309">
        <f t="shared" ca="1" si="942"/>
        <v>25.49</v>
      </c>
      <c r="AN2226" s="309">
        <f t="shared" ca="1" si="943"/>
        <v>21.21</v>
      </c>
      <c r="AO2226" s="310">
        <f t="shared" ca="1" si="944"/>
        <v>0.83411214953271084</v>
      </c>
      <c r="AP2226" s="310" t="b">
        <f t="shared" ca="1" si="945"/>
        <v>0</v>
      </c>
      <c r="AQ2226" s="309">
        <f t="shared" ca="1" si="946"/>
        <v>0.63570000000000004</v>
      </c>
      <c r="AR2226" s="205">
        <f t="shared" ca="1" si="929"/>
        <v>20.554300000000001</v>
      </c>
      <c r="AS2226" s="45" t="b">
        <f t="shared" ca="1" si="930"/>
        <v>0</v>
      </c>
      <c r="AT2226">
        <f t="shared" ca="1" si="931"/>
        <v>9</v>
      </c>
      <c r="AU2226" t="b">
        <f t="shared" ca="1" si="947"/>
        <v>1</v>
      </c>
      <c r="AV2226" t="b">
        <f t="shared" ca="1" si="948"/>
        <v>1</v>
      </c>
      <c r="AW2226" s="266" t="b">
        <f t="shared" ca="1" si="949"/>
        <v>0</v>
      </c>
      <c r="AX2226" s="266" t="b">
        <f t="shared" ca="1" si="950"/>
        <v>1</v>
      </c>
      <c r="AY2226" s="266" t="b">
        <f t="shared" ca="1" si="951"/>
        <v>0</v>
      </c>
    </row>
    <row r="2227" spans="1:51" x14ac:dyDescent="0.25">
      <c r="A2227">
        <v>2195</v>
      </c>
      <c r="B2227" s="163">
        <f ca="1">OFFSET(InputPriceData!B$15,CalculationsAndCharts!$A2227+$A$11,0,1,1)</f>
        <v>38831</v>
      </c>
      <c r="C2227" s="3">
        <f ca="1">OFFSET(InputPriceData!G$15,CalculationsAndCharts!$A2227+$A$11,IF($C$7,8,0),1,1)</f>
        <v>1048500</v>
      </c>
      <c r="D2227" s="4">
        <f ca="1">OFFSET(InputPriceData!C$15,CalculationsAndCharts!$A2227+$A$11,IF($C$7,8,0),1,1)</f>
        <v>25.16</v>
      </c>
      <c r="E2227" s="4">
        <f ca="1">OFFSET(InputPriceData!D$15,CalculationsAndCharts!$A2227+$A$11,IF($C$7,8,0),1,1)</f>
        <v>25.23</v>
      </c>
      <c r="F2227" s="4">
        <f ca="1">OFFSET(InputPriceData!E$15,CalculationsAndCharts!$A2227+$A$11,IF($C$7,8,0),1,1)</f>
        <v>24.52</v>
      </c>
      <c r="G2227" s="4">
        <f ca="1">OFFSET(InputPriceData!F$15,CalculationsAndCharts!$A2227+$A$11,IF($C$7,8,0),1,1)</f>
        <v>24.7</v>
      </c>
      <c r="H2227" s="128"/>
      <c r="I2227" s="128"/>
      <c r="K2227" s="124"/>
      <c r="L2227" s="279"/>
      <c r="M2227" s="281"/>
      <c r="N2227" s="280"/>
      <c r="O2227" s="4"/>
      <c r="P2227" s="4"/>
      <c r="Q2227" s="3"/>
      <c r="S2227" s="309">
        <f t="shared" ca="1" si="932"/>
        <v>25.49</v>
      </c>
      <c r="T2227" s="309">
        <f t="shared" ca="1" si="933"/>
        <v>21.21</v>
      </c>
      <c r="U2227" s="310">
        <f t="shared" ca="1" si="925"/>
        <v>0.81542056074766367</v>
      </c>
      <c r="V2227" s="310" t="b">
        <f t="shared" ca="1" si="934"/>
        <v>0</v>
      </c>
      <c r="W2227" s="3" t="b">
        <f t="shared" ca="1" si="935"/>
        <v>0</v>
      </c>
      <c r="X2227" s="3" t="str">
        <f t="shared" ca="1" si="936"/>
        <v/>
      </c>
      <c r="Y2227" s="3" t="str">
        <f t="shared" ca="1" si="926"/>
        <v/>
      </c>
      <c r="Z2227" s="3" t="str">
        <f t="shared" ca="1" si="937"/>
        <v/>
      </c>
      <c r="AA2227" s="3" t="str">
        <f t="shared" ca="1" si="938"/>
        <v/>
      </c>
      <c r="AB2227" s="205">
        <f t="shared" ca="1" si="939"/>
        <v>2323</v>
      </c>
      <c r="AC2227" s="205">
        <f t="shared" ca="1" si="940"/>
        <v>35</v>
      </c>
      <c r="AD2227" s="205">
        <f t="shared" ca="1" si="927"/>
        <v>66.371428571428567</v>
      </c>
      <c r="AE2227" s="205">
        <f t="shared" ca="1" si="928"/>
        <v>16.371428571428567</v>
      </c>
      <c r="AF2227" s="205">
        <f t="shared" ca="1" si="941"/>
        <v>3.2742857142857136</v>
      </c>
      <c r="AG2227" s="205"/>
      <c r="AH2227" s="205"/>
      <c r="AI2227" s="205"/>
      <c r="AJ2227" s="205"/>
      <c r="AK2227" s="4"/>
      <c r="AL2227" s="4"/>
      <c r="AM2227" s="309">
        <f t="shared" ca="1" si="942"/>
        <v>25.49</v>
      </c>
      <c r="AN2227" s="309">
        <f t="shared" ca="1" si="943"/>
        <v>21.21</v>
      </c>
      <c r="AO2227" s="310">
        <f t="shared" ca="1" si="944"/>
        <v>0.81542056074766367</v>
      </c>
      <c r="AP2227" s="310" t="b">
        <f t="shared" ca="1" si="945"/>
        <v>0</v>
      </c>
      <c r="AQ2227" s="309">
        <f t="shared" ca="1" si="946"/>
        <v>0.63570000000000004</v>
      </c>
      <c r="AR2227" s="205">
        <f t="shared" ca="1" si="929"/>
        <v>20.554300000000001</v>
      </c>
      <c r="AS2227" s="45" t="b">
        <f t="shared" ca="1" si="930"/>
        <v>0</v>
      </c>
      <c r="AT2227">
        <f t="shared" ca="1" si="931"/>
        <v>8</v>
      </c>
      <c r="AU2227" t="b">
        <f t="shared" ca="1" si="947"/>
        <v>0</v>
      </c>
      <c r="AV2227" t="b">
        <f t="shared" ca="1" si="948"/>
        <v>0</v>
      </c>
      <c r="AW2227" s="266" t="b">
        <f t="shared" ca="1" si="949"/>
        <v>0</v>
      </c>
      <c r="AX2227" s="266" t="b">
        <f t="shared" ca="1" si="950"/>
        <v>1</v>
      </c>
      <c r="AY2227" s="266" t="b">
        <f t="shared" ca="1" si="951"/>
        <v>0</v>
      </c>
    </row>
    <row r="2228" spans="1:51" x14ac:dyDescent="0.25">
      <c r="A2228">
        <v>2196</v>
      </c>
      <c r="B2228" s="163">
        <f ca="1">OFFSET(InputPriceData!B$15,CalculationsAndCharts!$A2228+$A$11,0,1,1)</f>
        <v>38828</v>
      </c>
      <c r="C2228" s="3">
        <f ca="1">OFFSET(InputPriceData!G$15,CalculationsAndCharts!$A2228+$A$11,IF($C$7,8,0),1,1)</f>
        <v>812400</v>
      </c>
      <c r="D2228" s="4">
        <f ca="1">OFFSET(InputPriceData!C$15,CalculationsAndCharts!$A2228+$A$11,IF($C$7,8,0),1,1)</f>
        <v>25.52</v>
      </c>
      <c r="E2228" s="4">
        <f ca="1">OFFSET(InputPriceData!D$15,CalculationsAndCharts!$A2228+$A$11,IF($C$7,8,0),1,1)</f>
        <v>25.99</v>
      </c>
      <c r="F2228" s="4">
        <f ca="1">OFFSET(InputPriceData!E$15,CalculationsAndCharts!$A2228+$A$11,IF($C$7,8,0),1,1)</f>
        <v>25.08</v>
      </c>
      <c r="G2228" s="4">
        <f ca="1">OFFSET(InputPriceData!F$15,CalculationsAndCharts!$A2228+$A$11,IF($C$7,8,0),1,1)</f>
        <v>25.24</v>
      </c>
      <c r="H2228" s="128"/>
      <c r="I2228" s="128"/>
      <c r="K2228" s="124"/>
      <c r="L2228" s="279"/>
      <c r="M2228" s="281"/>
      <c r="N2228" s="280"/>
      <c r="O2228" s="4"/>
      <c r="P2228" s="4"/>
      <c r="Q2228" s="3"/>
      <c r="S2228" s="309">
        <f t="shared" ca="1" si="932"/>
        <v>25.49</v>
      </c>
      <c r="T2228" s="309">
        <f t="shared" ca="1" si="933"/>
        <v>21.21</v>
      </c>
      <c r="U2228" s="310">
        <f t="shared" ca="1" si="925"/>
        <v>0.94158878504672894</v>
      </c>
      <c r="V2228" s="310" t="b">
        <f t="shared" ca="1" si="934"/>
        <v>0</v>
      </c>
      <c r="W2228" s="3" t="b">
        <f t="shared" ca="1" si="935"/>
        <v>0</v>
      </c>
      <c r="X2228" s="3" t="str">
        <f t="shared" ca="1" si="936"/>
        <v/>
      </c>
      <c r="Y2228" s="3" t="str">
        <f t="shared" ca="1" si="926"/>
        <v/>
      </c>
      <c r="Z2228" s="3" t="str">
        <f t="shared" ca="1" si="937"/>
        <v/>
      </c>
      <c r="AA2228" s="3" t="str">
        <f t="shared" ca="1" si="938"/>
        <v/>
      </c>
      <c r="AB2228" s="205">
        <f t="shared" ca="1" si="939"/>
        <v>2323</v>
      </c>
      <c r="AC2228" s="205">
        <f t="shared" ca="1" si="940"/>
        <v>35</v>
      </c>
      <c r="AD2228" s="205">
        <f t="shared" ca="1" si="927"/>
        <v>66.371428571428567</v>
      </c>
      <c r="AE2228" s="205">
        <f t="shared" ca="1" si="928"/>
        <v>16.371428571428567</v>
      </c>
      <c r="AF2228" s="205">
        <f t="shared" ca="1" si="941"/>
        <v>3.2742857142857136</v>
      </c>
      <c r="AG2228" s="205"/>
      <c r="AH2228" s="205"/>
      <c r="AI2228" s="205"/>
      <c r="AJ2228" s="205"/>
      <c r="AK2228" s="4"/>
      <c r="AL2228" s="4"/>
      <c r="AM2228" s="309">
        <f t="shared" ca="1" si="942"/>
        <v>25.49</v>
      </c>
      <c r="AN2228" s="309">
        <f t="shared" ca="1" si="943"/>
        <v>21.21</v>
      </c>
      <c r="AO2228" s="310">
        <f t="shared" ca="1" si="944"/>
        <v>0.94158878504672894</v>
      </c>
      <c r="AP2228" s="310" t="b">
        <f t="shared" ca="1" si="945"/>
        <v>0</v>
      </c>
      <c r="AQ2228" s="309">
        <f t="shared" ca="1" si="946"/>
        <v>0.63570000000000004</v>
      </c>
      <c r="AR2228" s="205">
        <f t="shared" ca="1" si="929"/>
        <v>20.554300000000001</v>
      </c>
      <c r="AS2228" s="45" t="b">
        <f t="shared" ca="1" si="930"/>
        <v>0</v>
      </c>
      <c r="AT2228">
        <f t="shared" ca="1" si="931"/>
        <v>7</v>
      </c>
      <c r="AU2228" t="b">
        <f t="shared" ca="1" si="947"/>
        <v>0</v>
      </c>
      <c r="AV2228" t="b">
        <f t="shared" ca="1" si="948"/>
        <v>0</v>
      </c>
      <c r="AW2228" s="266" t="b">
        <f t="shared" ca="1" si="949"/>
        <v>0</v>
      </c>
      <c r="AX2228" s="266" t="b">
        <f t="shared" ca="1" si="950"/>
        <v>1</v>
      </c>
      <c r="AY2228" s="266" t="b">
        <f t="shared" ca="1" si="951"/>
        <v>0</v>
      </c>
    </row>
    <row r="2229" spans="1:51" x14ac:dyDescent="0.25">
      <c r="A2229">
        <v>2197</v>
      </c>
      <c r="B2229" s="163">
        <f ca="1">OFFSET(InputPriceData!B$15,CalculationsAndCharts!$A2229+$A$11,0,1,1)</f>
        <v>38827</v>
      </c>
      <c r="C2229" s="3">
        <f ca="1">OFFSET(InputPriceData!G$15,CalculationsAndCharts!$A2229+$A$11,IF($C$7,8,0),1,1)</f>
        <v>1235000</v>
      </c>
      <c r="D2229" s="4">
        <f ca="1">OFFSET(InputPriceData!C$15,CalculationsAndCharts!$A2229+$A$11,IF($C$7,8,0),1,1)</f>
        <v>25</v>
      </c>
      <c r="E2229" s="4">
        <f ca="1">OFFSET(InputPriceData!D$15,CalculationsAndCharts!$A2229+$A$11,IF($C$7,8,0),1,1)</f>
        <v>26.12</v>
      </c>
      <c r="F2229" s="4">
        <f ca="1">OFFSET(InputPriceData!E$15,CalculationsAndCharts!$A2229+$A$11,IF($C$7,8,0),1,1)</f>
        <v>24.86</v>
      </c>
      <c r="G2229" s="4">
        <f ca="1">OFFSET(InputPriceData!F$15,CalculationsAndCharts!$A2229+$A$11,IF($C$7,8,0),1,1)</f>
        <v>25.49</v>
      </c>
      <c r="H2229" s="128"/>
      <c r="I2229" s="128"/>
      <c r="K2229" s="124"/>
      <c r="L2229" s="279"/>
      <c r="M2229" s="281"/>
      <c r="N2229" s="280"/>
      <c r="O2229" s="4"/>
      <c r="P2229" s="4"/>
      <c r="Q2229" s="3"/>
      <c r="S2229" s="309">
        <f t="shared" ca="1" si="932"/>
        <v>25.49</v>
      </c>
      <c r="T2229" s="309">
        <f t="shared" ca="1" si="933"/>
        <v>21.21</v>
      </c>
      <c r="U2229" s="310">
        <f t="shared" ca="1" si="925"/>
        <v>1</v>
      </c>
      <c r="V2229" s="310" t="b">
        <f t="shared" ca="1" si="934"/>
        <v>0</v>
      </c>
      <c r="W2229" s="3" t="b">
        <f t="shared" ca="1" si="935"/>
        <v>0</v>
      </c>
      <c r="X2229" s="3" t="str">
        <f t="shared" ca="1" si="936"/>
        <v/>
      </c>
      <c r="Y2229" s="3" t="str">
        <f t="shared" ca="1" si="926"/>
        <v/>
      </c>
      <c r="Z2229" s="3" t="str">
        <f t="shared" ca="1" si="937"/>
        <v/>
      </c>
      <c r="AA2229" s="3" t="str">
        <f t="shared" ca="1" si="938"/>
        <v/>
      </c>
      <c r="AB2229" s="205">
        <f t="shared" ca="1" si="939"/>
        <v>2323</v>
      </c>
      <c r="AC2229" s="205">
        <f t="shared" ca="1" si="940"/>
        <v>35</v>
      </c>
      <c r="AD2229" s="205">
        <f t="shared" ca="1" si="927"/>
        <v>66.371428571428567</v>
      </c>
      <c r="AE2229" s="205">
        <f t="shared" ca="1" si="928"/>
        <v>16.371428571428567</v>
      </c>
      <c r="AF2229" s="205">
        <f t="shared" ca="1" si="941"/>
        <v>3.2742857142857136</v>
      </c>
      <c r="AG2229" s="205"/>
      <c r="AH2229" s="205"/>
      <c r="AI2229" s="205"/>
      <c r="AJ2229" s="205"/>
      <c r="AK2229" s="4"/>
      <c r="AL2229" s="4"/>
      <c r="AM2229" s="309">
        <f t="shared" ca="1" si="942"/>
        <v>25.49</v>
      </c>
      <c r="AN2229" s="309">
        <f t="shared" ca="1" si="943"/>
        <v>21.21</v>
      </c>
      <c r="AO2229" s="310">
        <f t="shared" ca="1" si="944"/>
        <v>1</v>
      </c>
      <c r="AP2229" s="310" t="b">
        <f t="shared" ca="1" si="945"/>
        <v>0</v>
      </c>
      <c r="AQ2229" s="309">
        <f t="shared" ca="1" si="946"/>
        <v>0.63570000000000004</v>
      </c>
      <c r="AR2229" s="205">
        <f t="shared" ca="1" si="929"/>
        <v>20.554300000000001</v>
      </c>
      <c r="AS2229" s="45" t="b">
        <f t="shared" ca="1" si="930"/>
        <v>0</v>
      </c>
      <c r="AT2229">
        <f t="shared" ca="1" si="931"/>
        <v>6</v>
      </c>
      <c r="AU2229" t="b">
        <f t="shared" ca="1" si="947"/>
        <v>0</v>
      </c>
      <c r="AV2229" t="b">
        <f t="shared" ca="1" si="948"/>
        <v>0</v>
      </c>
      <c r="AW2229" s="266" t="b">
        <f t="shared" ca="1" si="949"/>
        <v>0</v>
      </c>
      <c r="AX2229" s="266" t="b">
        <f t="shared" ca="1" si="950"/>
        <v>1</v>
      </c>
      <c r="AY2229" s="266" t="b">
        <f t="shared" ca="1" si="951"/>
        <v>0</v>
      </c>
    </row>
    <row r="2230" spans="1:51" x14ac:dyDescent="0.25">
      <c r="A2230">
        <v>2198</v>
      </c>
      <c r="B2230" s="163">
        <f ca="1">OFFSET(InputPriceData!B$15,CalculationsAndCharts!$A2230+$A$11,0,1,1)</f>
        <v>38826</v>
      </c>
      <c r="C2230" s="3">
        <f ca="1">OFFSET(InputPriceData!G$15,CalculationsAndCharts!$A2230+$A$11,IF($C$7,8,0),1,1)</f>
        <v>1372100</v>
      </c>
      <c r="D2230" s="4">
        <f ca="1">OFFSET(InputPriceData!C$15,CalculationsAndCharts!$A2230+$A$11,IF($C$7,8,0),1,1)</f>
        <v>24.32</v>
      </c>
      <c r="E2230" s="4">
        <f ca="1">OFFSET(InputPriceData!D$15,CalculationsAndCharts!$A2230+$A$11,IF($C$7,8,0),1,1)</f>
        <v>25.71</v>
      </c>
      <c r="F2230" s="4">
        <f ca="1">OFFSET(InputPriceData!E$15,CalculationsAndCharts!$A2230+$A$11,IF($C$7,8,0),1,1)</f>
        <v>24.11</v>
      </c>
      <c r="G2230" s="4">
        <f ca="1">OFFSET(InputPriceData!F$15,CalculationsAndCharts!$A2230+$A$11,IF($C$7,8,0),1,1)</f>
        <v>24.94</v>
      </c>
      <c r="H2230" s="128"/>
      <c r="I2230" s="128"/>
      <c r="K2230" s="124"/>
      <c r="L2230" s="279"/>
      <c r="M2230" s="281"/>
      <c r="N2230" s="280"/>
      <c r="O2230" s="4"/>
      <c r="P2230" s="4"/>
      <c r="Q2230" s="3"/>
      <c r="S2230" s="309">
        <f t="shared" ca="1" si="932"/>
        <v>24.94</v>
      </c>
      <c r="T2230" s="309">
        <f t="shared" ca="1" si="933"/>
        <v>21.21</v>
      </c>
      <c r="U2230" s="310">
        <f t="shared" ca="1" si="925"/>
        <v>1</v>
      </c>
      <c r="V2230" s="310" t="b">
        <f t="shared" ca="1" si="934"/>
        <v>0</v>
      </c>
      <c r="W2230" s="3" t="b">
        <f t="shared" ca="1" si="935"/>
        <v>1</v>
      </c>
      <c r="X2230" s="3">
        <f t="shared" ca="1" si="936"/>
        <v>22</v>
      </c>
      <c r="Y2230" s="3">
        <f t="shared" ca="1" si="926"/>
        <v>13.363636363636369</v>
      </c>
      <c r="Z2230" s="3">
        <f t="shared" ca="1" si="937"/>
        <v>10</v>
      </c>
      <c r="AA2230" s="3">
        <f t="shared" ca="1" si="938"/>
        <v>100</v>
      </c>
      <c r="AB2230" s="205">
        <f t="shared" ca="1" si="939"/>
        <v>2323</v>
      </c>
      <c r="AC2230" s="205">
        <f t="shared" ca="1" si="940"/>
        <v>35</v>
      </c>
      <c r="AD2230" s="205">
        <f t="shared" ca="1" si="927"/>
        <v>66.371428571428567</v>
      </c>
      <c r="AE2230" s="205">
        <f t="shared" ca="1" si="928"/>
        <v>16.371428571428567</v>
      </c>
      <c r="AF2230" s="205">
        <f t="shared" ca="1" si="941"/>
        <v>3.2742857142857136</v>
      </c>
      <c r="AG2230" s="205"/>
      <c r="AH2230" s="205"/>
      <c r="AI2230" s="205"/>
      <c r="AJ2230" s="205"/>
      <c r="AK2230" s="4"/>
      <c r="AL2230" s="4"/>
      <c r="AM2230" s="309">
        <f t="shared" ca="1" si="942"/>
        <v>24.94</v>
      </c>
      <c r="AN2230" s="309">
        <f t="shared" ca="1" si="943"/>
        <v>21.21</v>
      </c>
      <c r="AO2230" s="310">
        <f t="shared" ca="1" si="944"/>
        <v>1</v>
      </c>
      <c r="AP2230" s="310" t="b">
        <f t="shared" ca="1" si="945"/>
        <v>0</v>
      </c>
      <c r="AQ2230" s="309">
        <f t="shared" ca="1" si="946"/>
        <v>0.63570000000000004</v>
      </c>
      <c r="AR2230" s="205">
        <f t="shared" ca="1" si="929"/>
        <v>20.554300000000001</v>
      </c>
      <c r="AS2230" s="45" t="b">
        <f t="shared" ca="1" si="930"/>
        <v>0</v>
      </c>
      <c r="AT2230">
        <f t="shared" ca="1" si="931"/>
        <v>5</v>
      </c>
      <c r="AU2230" t="b">
        <f t="shared" ca="1" si="947"/>
        <v>0</v>
      </c>
      <c r="AV2230" t="b">
        <f t="shared" ca="1" si="948"/>
        <v>0</v>
      </c>
      <c r="AW2230" s="266" t="b">
        <f t="shared" ca="1" si="949"/>
        <v>0</v>
      </c>
      <c r="AX2230" s="266" t="b">
        <f t="shared" ca="1" si="950"/>
        <v>1</v>
      </c>
      <c r="AY2230" s="266" t="b">
        <f t="shared" ca="1" si="951"/>
        <v>0</v>
      </c>
    </row>
    <row r="2231" spans="1:51" x14ac:dyDescent="0.25">
      <c r="A2231">
        <v>2199</v>
      </c>
      <c r="B2231" s="163">
        <f ca="1">OFFSET(InputPriceData!B$15,CalculationsAndCharts!$A2231+$A$11,0,1,1)</f>
        <v>38825</v>
      </c>
      <c r="C2231" s="3">
        <f ca="1">OFFSET(InputPriceData!G$15,CalculationsAndCharts!$A2231+$A$11,IF($C$7,8,0),1,1)</f>
        <v>850600</v>
      </c>
      <c r="D2231" s="4">
        <f ca="1">OFFSET(InputPriceData!C$15,CalculationsAndCharts!$A2231+$A$11,IF($C$7,8,0),1,1)</f>
        <v>22.88</v>
      </c>
      <c r="E2231" s="4">
        <f ca="1">OFFSET(InputPriceData!D$15,CalculationsAndCharts!$A2231+$A$11,IF($C$7,8,0),1,1)</f>
        <v>24.24</v>
      </c>
      <c r="F2231" s="4">
        <f ca="1">OFFSET(InputPriceData!E$15,CalculationsAndCharts!$A2231+$A$11,IF($C$7,8,0),1,1)</f>
        <v>22.71</v>
      </c>
      <c r="G2231" s="4">
        <f ca="1">OFFSET(InputPriceData!F$15,CalculationsAndCharts!$A2231+$A$11,IF($C$7,8,0),1,1)</f>
        <v>24.11</v>
      </c>
      <c r="H2231" s="128"/>
      <c r="I2231" s="128"/>
      <c r="K2231" s="124"/>
      <c r="L2231" s="279"/>
      <c r="M2231" s="281"/>
      <c r="N2231" s="280"/>
      <c r="O2231" s="4"/>
      <c r="P2231" s="4"/>
      <c r="Q2231" s="3"/>
      <c r="S2231" s="309">
        <f t="shared" ca="1" si="932"/>
        <v>24.11</v>
      </c>
      <c r="T2231" s="309">
        <f t="shared" ca="1" si="933"/>
        <v>21.21</v>
      </c>
      <c r="U2231" s="310">
        <f t="shared" ca="1" si="925"/>
        <v>1</v>
      </c>
      <c r="V2231" s="310" t="b">
        <f t="shared" ca="1" si="934"/>
        <v>0</v>
      </c>
      <c r="W2231" s="3" t="b">
        <f t="shared" ca="1" si="935"/>
        <v>0</v>
      </c>
      <c r="X2231" s="3" t="str">
        <f t="shared" ca="1" si="936"/>
        <v/>
      </c>
      <c r="Y2231" s="3" t="str">
        <f t="shared" ca="1" si="926"/>
        <v/>
      </c>
      <c r="Z2231" s="3" t="str">
        <f t="shared" ca="1" si="937"/>
        <v/>
      </c>
      <c r="AA2231" s="3" t="str">
        <f t="shared" ca="1" si="938"/>
        <v/>
      </c>
      <c r="AB2231" s="205">
        <f t="shared" ca="1" si="939"/>
        <v>2223</v>
      </c>
      <c r="AC2231" s="205">
        <f t="shared" ca="1" si="940"/>
        <v>34</v>
      </c>
      <c r="AD2231" s="205">
        <f t="shared" ca="1" si="927"/>
        <v>65.382352941176464</v>
      </c>
      <c r="AE2231" s="205">
        <f t="shared" ca="1" si="928"/>
        <v>15.382352941176464</v>
      </c>
      <c r="AF2231" s="205">
        <f t="shared" ca="1" si="941"/>
        <v>3.076470588235293</v>
      </c>
      <c r="AG2231" s="205"/>
      <c r="AH2231" s="205"/>
      <c r="AI2231" s="205"/>
      <c r="AJ2231" s="205"/>
      <c r="AK2231" s="4"/>
      <c r="AL2231" s="4"/>
      <c r="AM2231" s="309">
        <f t="shared" ca="1" si="942"/>
        <v>24.11</v>
      </c>
      <c r="AN2231" s="309">
        <f t="shared" ca="1" si="943"/>
        <v>21.21</v>
      </c>
      <c r="AO2231" s="310">
        <f t="shared" ca="1" si="944"/>
        <v>1</v>
      </c>
      <c r="AP2231" s="310" t="b">
        <f t="shared" ca="1" si="945"/>
        <v>0</v>
      </c>
      <c r="AQ2231" s="309">
        <f t="shared" ca="1" si="946"/>
        <v>0.63570000000000004</v>
      </c>
      <c r="AR2231" s="205">
        <f t="shared" ca="1" si="929"/>
        <v>20.554300000000001</v>
      </c>
      <c r="AS2231" s="45" t="b">
        <f t="shared" ca="1" si="930"/>
        <v>0</v>
      </c>
      <c r="AT2231">
        <f t="shared" ca="1" si="931"/>
        <v>4</v>
      </c>
      <c r="AU2231" t="b">
        <f t="shared" ca="1" si="947"/>
        <v>0</v>
      </c>
      <c r="AV2231" t="b">
        <f t="shared" ca="1" si="948"/>
        <v>0</v>
      </c>
      <c r="AW2231" s="266" t="b">
        <f t="shared" ca="1" si="949"/>
        <v>0</v>
      </c>
      <c r="AX2231" s="266" t="b">
        <f t="shared" ca="1" si="950"/>
        <v>1</v>
      </c>
      <c r="AY2231" s="266" t="b">
        <f t="shared" ca="1" si="951"/>
        <v>0</v>
      </c>
    </row>
    <row r="2232" spans="1:51" x14ac:dyDescent="0.25">
      <c r="A2232">
        <v>2200</v>
      </c>
      <c r="B2232" s="163">
        <f ca="1">OFFSET(InputPriceData!B$15,CalculationsAndCharts!$A2232+$A$11,0,1,1)</f>
        <v>38824</v>
      </c>
      <c r="C2232" s="3">
        <f ca="1">OFFSET(InputPriceData!G$15,CalculationsAndCharts!$A2232+$A$11,IF($C$7,8,0),1,1)</f>
        <v>1456200</v>
      </c>
      <c r="D2232" s="4">
        <f ca="1">OFFSET(InputPriceData!C$15,CalculationsAndCharts!$A2232+$A$11,IF($C$7,8,0),1,1)</f>
        <v>21.07</v>
      </c>
      <c r="E2232" s="4">
        <f ca="1">OFFSET(InputPriceData!D$15,CalculationsAndCharts!$A2232+$A$11,IF($C$7,8,0),1,1)</f>
        <v>22.85</v>
      </c>
      <c r="F2232" s="4">
        <f ca="1">OFFSET(InputPriceData!E$15,CalculationsAndCharts!$A2232+$A$11,IF($C$7,8,0),1,1)</f>
        <v>20.97</v>
      </c>
      <c r="G2232" s="4">
        <f ca="1">OFFSET(InputPriceData!F$15,CalculationsAndCharts!$A2232+$A$11,IF($C$7,8,0),1,1)</f>
        <v>22.76</v>
      </c>
      <c r="H2232" s="128"/>
      <c r="I2232" s="128"/>
      <c r="K2232" s="124"/>
      <c r="L2232" s="279"/>
      <c r="M2232" s="281"/>
      <c r="N2232" s="280"/>
      <c r="O2232" s="4"/>
      <c r="P2232" s="4"/>
      <c r="Q2232" s="3"/>
      <c r="S2232" s="309">
        <f t="shared" ca="1" si="932"/>
        <v>23.79</v>
      </c>
      <c r="T2232" s="309">
        <f t="shared" ca="1" si="933"/>
        <v>21.21</v>
      </c>
      <c r="U2232" s="310">
        <f t="shared" ca="1" si="925"/>
        <v>0.60077519379845024</v>
      </c>
      <c r="V2232" s="310" t="b">
        <f t="shared" ca="1" si="934"/>
        <v>0</v>
      </c>
      <c r="W2232" s="3" t="b">
        <f t="shared" ca="1" si="935"/>
        <v>0</v>
      </c>
      <c r="X2232" s="3" t="str">
        <f t="shared" ca="1" si="936"/>
        <v/>
      </c>
      <c r="Y2232" s="3" t="str">
        <f t="shared" ca="1" si="926"/>
        <v/>
      </c>
      <c r="Z2232" s="3" t="str">
        <f t="shared" ca="1" si="937"/>
        <v/>
      </c>
      <c r="AA2232" s="3" t="str">
        <f t="shared" ca="1" si="938"/>
        <v/>
      </c>
      <c r="AB2232" s="205">
        <f t="shared" ca="1" si="939"/>
        <v>2223</v>
      </c>
      <c r="AC2232" s="205">
        <f t="shared" ca="1" si="940"/>
        <v>34</v>
      </c>
      <c r="AD2232" s="205">
        <f t="shared" ca="1" si="927"/>
        <v>65.382352941176464</v>
      </c>
      <c r="AE2232" s="205">
        <f t="shared" ca="1" si="928"/>
        <v>15.382352941176464</v>
      </c>
      <c r="AF2232" s="205">
        <f t="shared" ca="1" si="941"/>
        <v>3.076470588235293</v>
      </c>
      <c r="AG2232" s="205"/>
      <c r="AH2232" s="205"/>
      <c r="AI2232" s="205"/>
      <c r="AJ2232" s="205"/>
      <c r="AK2232" s="4"/>
      <c r="AL2232" s="4"/>
      <c r="AM2232" s="309">
        <f t="shared" ca="1" si="942"/>
        <v>22.76</v>
      </c>
      <c r="AN2232" s="309">
        <f t="shared" ca="1" si="943"/>
        <v>21.21</v>
      </c>
      <c r="AO2232" s="310">
        <f t="shared" ca="1" si="944"/>
        <v>1</v>
      </c>
      <c r="AP2232" s="310" t="b">
        <f t="shared" ca="1" si="945"/>
        <v>0</v>
      </c>
      <c r="AQ2232" s="309">
        <f t="shared" ca="1" si="946"/>
        <v>0.63570000000000004</v>
      </c>
      <c r="AR2232" s="205">
        <f t="shared" ca="1" si="929"/>
        <v>20.554300000000001</v>
      </c>
      <c r="AS2232" s="45" t="b">
        <f t="shared" ca="1" si="930"/>
        <v>0</v>
      </c>
      <c r="AT2232">
        <f t="shared" ca="1" si="931"/>
        <v>3</v>
      </c>
      <c r="AU2232" t="b">
        <f t="shared" ca="1" si="947"/>
        <v>0</v>
      </c>
      <c r="AV2232" t="b">
        <f t="shared" ca="1" si="948"/>
        <v>0</v>
      </c>
      <c r="AW2232" s="266" t="b">
        <f t="shared" ca="1" si="949"/>
        <v>0</v>
      </c>
      <c r="AX2232" s="266" t="b">
        <f t="shared" ca="1" si="950"/>
        <v>1</v>
      </c>
      <c r="AY2232" s="266" t="b">
        <f t="shared" ca="1" si="951"/>
        <v>0</v>
      </c>
    </row>
    <row r="2233" spans="1:51" x14ac:dyDescent="0.25">
      <c r="A2233">
        <v>2201</v>
      </c>
      <c r="B2233" s="163">
        <f ca="1">OFFSET(InputPriceData!B$15,CalculationsAndCharts!$A2233+$A$11,0,1,1)</f>
        <v>38820</v>
      </c>
      <c r="C2233" s="3">
        <f ca="1">OFFSET(InputPriceData!G$15,CalculationsAndCharts!$A2233+$A$11,IF($C$7,8,0),1,1)</f>
        <v>296000</v>
      </c>
      <c r="D2233" s="4">
        <f ca="1">OFFSET(InputPriceData!C$15,CalculationsAndCharts!$A2233+$A$11,IF($C$7,8,0),1,1)</f>
        <v>21.3</v>
      </c>
      <c r="E2233" s="4">
        <f ca="1">OFFSET(InputPriceData!D$15,CalculationsAndCharts!$A2233+$A$11,IF($C$7,8,0),1,1)</f>
        <v>21.67</v>
      </c>
      <c r="F2233" s="4">
        <f ca="1">OFFSET(InputPriceData!E$15,CalculationsAndCharts!$A2233+$A$11,IF($C$7,8,0),1,1)</f>
        <v>21.09</v>
      </c>
      <c r="G2233" s="4">
        <f ca="1">OFFSET(InputPriceData!F$15,CalculationsAndCharts!$A2233+$A$11,IF($C$7,8,0),1,1)</f>
        <v>21.21</v>
      </c>
      <c r="H2233" s="128"/>
      <c r="I2233" s="128"/>
      <c r="K2233" s="124"/>
      <c r="L2233" s="279"/>
      <c r="M2233" s="281"/>
      <c r="N2233" s="280"/>
      <c r="O2233" s="4"/>
      <c r="P2233" s="4"/>
      <c r="Q2233" s="3"/>
      <c r="S2233" s="309">
        <f t="shared" ca="1" si="932"/>
        <v>23.79</v>
      </c>
      <c r="T2233" s="309">
        <f t="shared" ca="1" si="933"/>
        <v>21.21</v>
      </c>
      <c r="U2233" s="310">
        <f t="shared" ca="1" si="925"/>
        <v>0</v>
      </c>
      <c r="V2233" s="310" t="b">
        <f t="shared" ca="1" si="934"/>
        <v>0</v>
      </c>
      <c r="W2233" s="3" t="b">
        <f t="shared" ca="1" si="935"/>
        <v>0</v>
      </c>
      <c r="X2233" s="3" t="str">
        <f t="shared" ca="1" si="936"/>
        <v/>
      </c>
      <c r="Y2233" s="3" t="str">
        <f t="shared" ca="1" si="926"/>
        <v/>
      </c>
      <c r="Z2233" s="3" t="str">
        <f t="shared" ca="1" si="937"/>
        <v/>
      </c>
      <c r="AA2233" s="3" t="str">
        <f t="shared" ca="1" si="938"/>
        <v/>
      </c>
      <c r="AB2233" s="205">
        <f t="shared" ca="1" si="939"/>
        <v>2223</v>
      </c>
      <c r="AC2233" s="205">
        <f t="shared" ca="1" si="940"/>
        <v>34</v>
      </c>
      <c r="AD2233" s="205">
        <f t="shared" ca="1" si="927"/>
        <v>65.382352941176464</v>
      </c>
      <c r="AE2233" s="205">
        <f t="shared" ca="1" si="928"/>
        <v>15.382352941176464</v>
      </c>
      <c r="AF2233" s="205">
        <f t="shared" ca="1" si="941"/>
        <v>3.076470588235293</v>
      </c>
      <c r="AG2233" s="205"/>
      <c r="AH2233" s="205"/>
      <c r="AI2233" s="205"/>
      <c r="AJ2233" s="205"/>
      <c r="AK2233" s="4"/>
      <c r="AL2233" s="4"/>
      <c r="AM2233" s="309">
        <f t="shared" ca="1" si="942"/>
        <v>23.34</v>
      </c>
      <c r="AN2233" s="309">
        <f t="shared" ca="1" si="943"/>
        <v>21.21</v>
      </c>
      <c r="AO2233" s="310">
        <f t="shared" ca="1" si="944"/>
        <v>0</v>
      </c>
      <c r="AP2233" s="310" t="b">
        <f t="shared" ca="1" si="945"/>
        <v>0</v>
      </c>
      <c r="AQ2233" s="309">
        <f t="shared" ca="1" si="946"/>
        <v>0.63570000000000004</v>
      </c>
      <c r="AR2233" s="205">
        <f t="shared" ca="1" si="929"/>
        <v>20.554300000000001</v>
      </c>
      <c r="AS2233" s="45" t="b">
        <f t="shared" ca="1" si="930"/>
        <v>0</v>
      </c>
      <c r="AT2233">
        <f t="shared" ca="1" si="931"/>
        <v>2</v>
      </c>
      <c r="AU2233" t="b">
        <f t="shared" ca="1" si="947"/>
        <v>0</v>
      </c>
      <c r="AV2233" t="b">
        <f t="shared" ca="1" si="948"/>
        <v>0</v>
      </c>
      <c r="AW2233" s="266" t="b">
        <f t="shared" ca="1" si="949"/>
        <v>0</v>
      </c>
      <c r="AX2233" s="266" t="b">
        <f t="shared" ca="1" si="950"/>
        <v>1</v>
      </c>
      <c r="AY2233" s="266" t="b">
        <f t="shared" ca="1" si="951"/>
        <v>0</v>
      </c>
    </row>
    <row r="2234" spans="1:51" x14ac:dyDescent="0.25">
      <c r="A2234">
        <v>2202</v>
      </c>
      <c r="B2234" s="163">
        <f ca="1">OFFSET(InputPriceData!B$15,CalculationsAndCharts!$A2234+$A$11,0,1,1)</f>
        <v>38819</v>
      </c>
      <c r="C2234" s="3">
        <f ca="1">OFFSET(InputPriceData!G$15,CalculationsAndCharts!$A2234+$A$11,IF($C$7,8,0),1,1)</f>
        <v>201300</v>
      </c>
      <c r="D2234" s="4">
        <f ca="1">OFFSET(InputPriceData!C$15,CalculationsAndCharts!$A2234+$A$11,IF($C$7,8,0),1,1)</f>
        <v>21.19</v>
      </c>
      <c r="E2234" s="4">
        <f ca="1">OFFSET(InputPriceData!D$15,CalculationsAndCharts!$A2234+$A$11,IF($C$7,8,0),1,1)</f>
        <v>21.33</v>
      </c>
      <c r="F2234" s="4">
        <f ca="1">OFFSET(InputPriceData!E$15,CalculationsAndCharts!$A2234+$A$11,IF($C$7,8,0),1,1)</f>
        <v>21.08</v>
      </c>
      <c r="G2234" s="4">
        <f ca="1">OFFSET(InputPriceData!F$15,CalculationsAndCharts!$A2234+$A$11,IF($C$7,8,0),1,1)</f>
        <v>21.3</v>
      </c>
      <c r="H2234" s="128"/>
      <c r="I2234" s="128"/>
      <c r="K2234" s="124"/>
      <c r="L2234" s="279"/>
      <c r="M2234" s="281"/>
      <c r="N2234" s="280"/>
      <c r="O2234" s="4"/>
      <c r="P2234" s="4"/>
      <c r="Q2234" s="3"/>
      <c r="S2234" s="309">
        <f t="shared" ca="1" si="932"/>
        <v>23.81</v>
      </c>
      <c r="T2234" s="309">
        <f t="shared" ca="1" si="933"/>
        <v>21.24</v>
      </c>
      <c r="U2234" s="310">
        <f t="shared" ca="1" si="925"/>
        <v>2.3346303501946407E-2</v>
      </c>
      <c r="V2234" s="310" t="b">
        <f t="shared" ca="1" si="934"/>
        <v>0</v>
      </c>
      <c r="W2234" s="3" t="b">
        <f t="shared" ca="1" si="935"/>
        <v>0</v>
      </c>
      <c r="X2234" s="3" t="str">
        <f t="shared" ca="1" si="936"/>
        <v/>
      </c>
      <c r="Y2234" s="3" t="str">
        <f t="shared" ca="1" si="926"/>
        <v/>
      </c>
      <c r="Z2234" s="3" t="str">
        <f t="shared" ca="1" si="937"/>
        <v/>
      </c>
      <c r="AA2234" s="3" t="str">
        <f t="shared" ca="1" si="938"/>
        <v/>
      </c>
      <c r="AB2234" s="205">
        <f t="shared" ca="1" si="939"/>
        <v>2223</v>
      </c>
      <c r="AC2234" s="205">
        <f t="shared" ca="1" si="940"/>
        <v>34</v>
      </c>
      <c r="AD2234" s="205">
        <f t="shared" ca="1" si="927"/>
        <v>65.382352941176464</v>
      </c>
      <c r="AE2234" s="205">
        <f t="shared" ca="1" si="928"/>
        <v>15.382352941176464</v>
      </c>
      <c r="AF2234" s="205">
        <f t="shared" ca="1" si="941"/>
        <v>3.076470588235293</v>
      </c>
      <c r="AG2234" s="205"/>
      <c r="AH2234" s="205"/>
      <c r="AI2234" s="205"/>
      <c r="AJ2234" s="205"/>
      <c r="AK2234" s="4"/>
      <c r="AL2234" s="4"/>
      <c r="AM2234" s="309">
        <f t="shared" ca="1" si="942"/>
        <v>23.79</v>
      </c>
      <c r="AN2234" s="309">
        <f t="shared" ca="1" si="943"/>
        <v>21.24</v>
      </c>
      <c r="AO2234" s="310">
        <f t="shared" ca="1" si="944"/>
        <v>2.3529411764706767E-2</v>
      </c>
      <c r="AP2234" s="310" t="b">
        <f t="shared" ca="1" si="945"/>
        <v>0</v>
      </c>
      <c r="AQ2234" s="309">
        <f t="shared" ca="1" si="946"/>
        <v>0.63570000000000004</v>
      </c>
      <c r="AR2234" s="205">
        <f t="shared" ca="1" si="929"/>
        <v>20.554300000000001</v>
      </c>
      <c r="AS2234" s="45" t="b">
        <f t="shared" ca="1" si="930"/>
        <v>0</v>
      </c>
      <c r="AT2234">
        <f t="shared" ca="1" si="931"/>
        <v>1</v>
      </c>
      <c r="AU2234" t="b">
        <f t="shared" ca="1" si="947"/>
        <v>0</v>
      </c>
      <c r="AV2234" t="b">
        <f t="shared" ca="1" si="948"/>
        <v>0</v>
      </c>
      <c r="AW2234" s="266" t="b">
        <f t="shared" ca="1" si="949"/>
        <v>1</v>
      </c>
      <c r="AX2234" s="266" t="b">
        <f t="shared" ca="1" si="950"/>
        <v>1</v>
      </c>
      <c r="AY2234" s="266" t="b">
        <f t="shared" ca="1" si="951"/>
        <v>0</v>
      </c>
    </row>
    <row r="2235" spans="1:51" x14ac:dyDescent="0.25">
      <c r="A2235">
        <v>2203</v>
      </c>
      <c r="B2235" s="163">
        <f ca="1">OFFSET(InputPriceData!B$15,CalculationsAndCharts!$A2235+$A$11,0,1,1)</f>
        <v>38818</v>
      </c>
      <c r="C2235" s="3">
        <f ca="1">OFFSET(InputPriceData!G$15,CalculationsAndCharts!$A2235+$A$11,IF($C$7,8,0),1,1)</f>
        <v>817700</v>
      </c>
      <c r="D2235" s="4">
        <f ca="1">OFFSET(InputPriceData!C$15,CalculationsAndCharts!$A2235+$A$11,IF($C$7,8,0),1,1)</f>
        <v>21.93</v>
      </c>
      <c r="E2235" s="4">
        <f ca="1">OFFSET(InputPriceData!D$15,CalculationsAndCharts!$A2235+$A$11,IF($C$7,8,0),1,1)</f>
        <v>21.99</v>
      </c>
      <c r="F2235" s="4">
        <f ca="1">OFFSET(InputPriceData!E$15,CalculationsAndCharts!$A2235+$A$11,IF($C$7,8,0),1,1)</f>
        <v>21.14</v>
      </c>
      <c r="G2235" s="4">
        <f ca="1">OFFSET(InputPriceData!F$15,CalculationsAndCharts!$A2235+$A$11,IF($C$7,8,0),1,1)</f>
        <v>21.24</v>
      </c>
      <c r="H2235" s="128"/>
      <c r="I2235" s="128"/>
      <c r="K2235" s="124"/>
      <c r="L2235" s="279"/>
      <c r="M2235" s="281"/>
      <c r="N2235" s="280"/>
      <c r="O2235" s="4"/>
      <c r="P2235" s="4"/>
      <c r="Q2235" s="3"/>
      <c r="S2235" s="309">
        <f t="shared" ca="1" si="932"/>
        <v>23.81</v>
      </c>
      <c r="T2235" s="309">
        <f t="shared" ca="1" si="933"/>
        <v>21.24</v>
      </c>
      <c r="U2235" s="310">
        <f t="shared" ca="1" si="925"/>
        <v>0</v>
      </c>
      <c r="V2235" s="310" t="b">
        <f t="shared" ca="1" si="934"/>
        <v>1</v>
      </c>
      <c r="W2235" s="3" t="b">
        <f t="shared" ca="1" si="935"/>
        <v>0</v>
      </c>
      <c r="X2235" s="3" t="str">
        <f t="shared" ca="1" si="936"/>
        <v/>
      </c>
      <c r="Y2235" s="3" t="str">
        <f t="shared" ca="1" si="926"/>
        <v/>
      </c>
      <c r="Z2235" s="3" t="str">
        <f t="shared" ca="1" si="937"/>
        <v/>
      </c>
      <c r="AA2235" s="3" t="str">
        <f t="shared" ca="1" si="938"/>
        <v/>
      </c>
      <c r="AB2235" s="205">
        <f t="shared" ca="1" si="939"/>
        <v>2223</v>
      </c>
      <c r="AC2235" s="205">
        <f t="shared" ca="1" si="940"/>
        <v>34</v>
      </c>
      <c r="AD2235" s="205">
        <f t="shared" ca="1" si="927"/>
        <v>65.382352941176464</v>
      </c>
      <c r="AE2235" s="205">
        <f t="shared" ca="1" si="928"/>
        <v>15.382352941176464</v>
      </c>
      <c r="AF2235" s="205">
        <f t="shared" ca="1" si="941"/>
        <v>3.076470588235293</v>
      </c>
      <c r="AG2235" s="205"/>
      <c r="AH2235" s="205"/>
      <c r="AI2235" s="205"/>
      <c r="AJ2235" s="205"/>
      <c r="AK2235" s="4"/>
      <c r="AL2235" s="4"/>
      <c r="AM2235" s="309">
        <f t="shared" ca="1" si="942"/>
        <v>23.79</v>
      </c>
      <c r="AN2235" s="309">
        <f t="shared" ca="1" si="943"/>
        <v>21.24</v>
      </c>
      <c r="AO2235" s="310">
        <f t="shared" ca="1" si="944"/>
        <v>0</v>
      </c>
      <c r="AP2235" s="310" t="b">
        <f t="shared" ca="1" si="945"/>
        <v>1</v>
      </c>
      <c r="AQ2235" s="309">
        <f t="shared" ca="1" si="946"/>
        <v>0</v>
      </c>
      <c r="AR2235" s="205">
        <f t="shared" ca="1" si="929"/>
        <v>0</v>
      </c>
      <c r="AS2235" s="45" t="b">
        <f t="shared" ca="1" si="930"/>
        <v>0</v>
      </c>
      <c r="AT2235">
        <f t="shared" ca="1" si="931"/>
        <v>0</v>
      </c>
      <c r="AU2235" t="b">
        <f t="shared" ca="1" si="947"/>
        <v>0</v>
      </c>
      <c r="AV2235" t="b">
        <f t="shared" ca="1" si="948"/>
        <v>0</v>
      </c>
      <c r="AW2235" s="266" t="b">
        <f t="shared" ca="1" si="949"/>
        <v>0</v>
      </c>
      <c r="AX2235" s="266" t="b">
        <f t="shared" ca="1" si="950"/>
        <v>0</v>
      </c>
      <c r="AY2235" s="266" t="b">
        <f t="shared" ca="1" si="951"/>
        <v>0</v>
      </c>
    </row>
    <row r="2236" spans="1:51" x14ac:dyDescent="0.25">
      <c r="A2236">
        <v>2204</v>
      </c>
      <c r="B2236" s="163">
        <f ca="1">OFFSET(InputPriceData!B$15,CalculationsAndCharts!$A2236+$A$11,0,1,1)</f>
        <v>38817</v>
      </c>
      <c r="C2236" s="3">
        <f ca="1">OFFSET(InputPriceData!G$15,CalculationsAndCharts!$A2236+$A$11,IF($C$7,8,0),1,1)</f>
        <v>798900</v>
      </c>
      <c r="D2236" s="4">
        <f ca="1">OFFSET(InputPriceData!C$15,CalculationsAndCharts!$A2236+$A$11,IF($C$7,8,0),1,1)</f>
        <v>22</v>
      </c>
      <c r="E2236" s="4">
        <f ca="1">OFFSET(InputPriceData!D$15,CalculationsAndCharts!$A2236+$A$11,IF($C$7,8,0),1,1)</f>
        <v>22.13</v>
      </c>
      <c r="F2236" s="4">
        <f ca="1">OFFSET(InputPriceData!E$15,CalculationsAndCharts!$A2236+$A$11,IF($C$7,8,0),1,1)</f>
        <v>21.72</v>
      </c>
      <c r="G2236" s="4">
        <f ca="1">OFFSET(InputPriceData!F$15,CalculationsAndCharts!$A2236+$A$11,IF($C$7,8,0),1,1)</f>
        <v>21.8</v>
      </c>
      <c r="H2236" s="128"/>
      <c r="I2236" s="128"/>
      <c r="K2236" s="124"/>
      <c r="L2236" s="279"/>
      <c r="M2236" s="281"/>
      <c r="N2236" s="280"/>
      <c r="O2236" s="4"/>
      <c r="P2236" s="4"/>
      <c r="Q2236" s="3"/>
      <c r="S2236" s="309">
        <f t="shared" ca="1" si="932"/>
        <v>23.81</v>
      </c>
      <c r="T2236" s="309">
        <f t="shared" ca="1" si="933"/>
        <v>21.4</v>
      </c>
      <c r="U2236" s="310">
        <f t="shared" ca="1" si="925"/>
        <v>0.16597510373444072</v>
      </c>
      <c r="V2236" s="310" t="b">
        <f t="shared" ca="1" si="934"/>
        <v>0</v>
      </c>
      <c r="W2236" s="3" t="b">
        <f t="shared" ca="1" si="935"/>
        <v>0</v>
      </c>
      <c r="X2236" s="3" t="str">
        <f t="shared" ca="1" si="936"/>
        <v/>
      </c>
      <c r="Y2236" s="3" t="str">
        <f t="shared" ca="1" si="926"/>
        <v/>
      </c>
      <c r="Z2236" s="3" t="str">
        <f t="shared" ca="1" si="937"/>
        <v/>
      </c>
      <c r="AA2236" s="3" t="str">
        <f t="shared" ca="1" si="938"/>
        <v/>
      </c>
      <c r="AB2236" s="205">
        <f t="shared" ca="1" si="939"/>
        <v>2223</v>
      </c>
      <c r="AC2236" s="205">
        <f t="shared" ca="1" si="940"/>
        <v>34</v>
      </c>
      <c r="AD2236" s="205">
        <f t="shared" ca="1" si="927"/>
        <v>65.382352941176464</v>
      </c>
      <c r="AE2236" s="205">
        <f t="shared" ca="1" si="928"/>
        <v>15.382352941176464</v>
      </c>
      <c r="AF2236" s="205">
        <f t="shared" ca="1" si="941"/>
        <v>3.076470588235293</v>
      </c>
      <c r="AG2236" s="205"/>
      <c r="AH2236" s="205"/>
      <c r="AI2236" s="205"/>
      <c r="AJ2236" s="205"/>
      <c r="AK2236" s="4"/>
      <c r="AL2236" s="4"/>
      <c r="AM2236" s="309">
        <f t="shared" ca="1" si="942"/>
        <v>23.81</v>
      </c>
      <c r="AN2236" s="309">
        <f t="shared" ca="1" si="943"/>
        <v>21.4</v>
      </c>
      <c r="AO2236" s="310">
        <f t="shared" ca="1" si="944"/>
        <v>0.16597510373444072</v>
      </c>
      <c r="AP2236" s="310" t="b">
        <f t="shared" ca="1" si="945"/>
        <v>0</v>
      </c>
      <c r="AQ2236" s="309">
        <f t="shared" ca="1" si="946"/>
        <v>0</v>
      </c>
      <c r="AR2236" s="205">
        <f t="shared" ca="1" si="929"/>
        <v>0</v>
      </c>
      <c r="AS2236" s="45" t="b">
        <f t="shared" ca="1" si="930"/>
        <v>0</v>
      </c>
      <c r="AT2236">
        <f t="shared" ca="1" si="931"/>
        <v>0</v>
      </c>
      <c r="AU2236" t="b">
        <f t="shared" ca="1" si="947"/>
        <v>0</v>
      </c>
      <c r="AV2236" t="b">
        <f t="shared" ca="1" si="948"/>
        <v>0</v>
      </c>
      <c r="AW2236" s="266" t="b">
        <f t="shared" ca="1" si="949"/>
        <v>0</v>
      </c>
      <c r="AX2236" s="266" t="b">
        <f t="shared" ca="1" si="950"/>
        <v>0</v>
      </c>
      <c r="AY2236" s="266" t="b">
        <f t="shared" ca="1" si="951"/>
        <v>0</v>
      </c>
    </row>
    <row r="2237" spans="1:51" x14ac:dyDescent="0.25">
      <c r="A2237">
        <v>2205</v>
      </c>
      <c r="B2237" s="163">
        <f ca="1">OFFSET(InputPriceData!B$15,CalculationsAndCharts!$A2237+$A$11,0,1,1)</f>
        <v>38814</v>
      </c>
      <c r="C2237" s="3">
        <f ca="1">OFFSET(InputPriceData!G$15,CalculationsAndCharts!$A2237+$A$11,IF($C$7,8,0),1,1)</f>
        <v>344000</v>
      </c>
      <c r="D2237" s="4">
        <f ca="1">OFFSET(InputPriceData!C$15,CalculationsAndCharts!$A2237+$A$11,IF($C$7,8,0),1,1)</f>
        <v>22.2</v>
      </c>
      <c r="E2237" s="4">
        <f ca="1">OFFSET(InputPriceData!D$15,CalculationsAndCharts!$A2237+$A$11,IF($C$7,8,0),1,1)</f>
        <v>22.24</v>
      </c>
      <c r="F2237" s="4">
        <f ca="1">OFFSET(InputPriceData!E$15,CalculationsAndCharts!$A2237+$A$11,IF($C$7,8,0),1,1)</f>
        <v>21.75</v>
      </c>
      <c r="G2237" s="4">
        <f ca="1">OFFSET(InputPriceData!F$15,CalculationsAndCharts!$A2237+$A$11,IF($C$7,8,0),1,1)</f>
        <v>22.05</v>
      </c>
      <c r="H2237" s="128"/>
      <c r="I2237" s="128"/>
      <c r="K2237" s="124"/>
      <c r="L2237" s="279"/>
      <c r="M2237" s="281"/>
      <c r="N2237" s="280"/>
      <c r="O2237" s="4"/>
      <c r="P2237" s="4"/>
      <c r="Q2237" s="3"/>
      <c r="S2237" s="309">
        <f t="shared" ca="1" si="932"/>
        <v>23.84</v>
      </c>
      <c r="T2237" s="309">
        <f t="shared" ca="1" si="933"/>
        <v>21.4</v>
      </c>
      <c r="U2237" s="310">
        <f t="shared" ca="1" si="925"/>
        <v>0.26639344262295156</v>
      </c>
      <c r="V2237" s="310" t="b">
        <f t="shared" ca="1" si="934"/>
        <v>0</v>
      </c>
      <c r="W2237" s="3" t="b">
        <f t="shared" ca="1" si="935"/>
        <v>0</v>
      </c>
      <c r="X2237" s="3" t="str">
        <f t="shared" ca="1" si="936"/>
        <v/>
      </c>
      <c r="Y2237" s="3" t="str">
        <f t="shared" ca="1" si="926"/>
        <v/>
      </c>
      <c r="Z2237" s="3" t="str">
        <f t="shared" ca="1" si="937"/>
        <v/>
      </c>
      <c r="AA2237" s="3" t="str">
        <f t="shared" ca="1" si="938"/>
        <v/>
      </c>
      <c r="AB2237" s="205">
        <f t="shared" ca="1" si="939"/>
        <v>2223</v>
      </c>
      <c r="AC2237" s="205">
        <f t="shared" ca="1" si="940"/>
        <v>34</v>
      </c>
      <c r="AD2237" s="205">
        <f t="shared" ca="1" si="927"/>
        <v>65.382352941176464</v>
      </c>
      <c r="AE2237" s="205">
        <f t="shared" ca="1" si="928"/>
        <v>15.382352941176464</v>
      </c>
      <c r="AF2237" s="205">
        <f t="shared" ca="1" si="941"/>
        <v>3.076470588235293</v>
      </c>
      <c r="AG2237" s="205"/>
      <c r="AH2237" s="205"/>
      <c r="AI2237" s="205"/>
      <c r="AJ2237" s="205"/>
      <c r="AK2237" s="4"/>
      <c r="AL2237" s="4"/>
      <c r="AM2237" s="309">
        <f t="shared" ca="1" si="942"/>
        <v>23.81</v>
      </c>
      <c r="AN2237" s="309">
        <f t="shared" ca="1" si="943"/>
        <v>21.4</v>
      </c>
      <c r="AO2237" s="310">
        <f t="shared" ca="1" si="944"/>
        <v>0.2697095435684656</v>
      </c>
      <c r="AP2237" s="310" t="b">
        <f t="shared" ca="1" si="945"/>
        <v>0</v>
      </c>
      <c r="AQ2237" s="309">
        <f t="shared" ca="1" si="946"/>
        <v>0</v>
      </c>
      <c r="AR2237" s="205">
        <f t="shared" ca="1" si="929"/>
        <v>0</v>
      </c>
      <c r="AS2237" s="45" t="b">
        <f t="shared" ca="1" si="930"/>
        <v>0</v>
      </c>
      <c r="AT2237">
        <f t="shared" ca="1" si="931"/>
        <v>0</v>
      </c>
      <c r="AU2237" t="b">
        <f t="shared" ca="1" si="947"/>
        <v>0</v>
      </c>
      <c r="AV2237" t="b">
        <f t="shared" ca="1" si="948"/>
        <v>0</v>
      </c>
      <c r="AW2237" s="266" t="b">
        <f t="shared" ca="1" si="949"/>
        <v>0</v>
      </c>
      <c r="AX2237" s="266" t="b">
        <f t="shared" ca="1" si="950"/>
        <v>0</v>
      </c>
      <c r="AY2237" s="266" t="b">
        <f t="shared" ca="1" si="951"/>
        <v>0</v>
      </c>
    </row>
    <row r="2238" spans="1:51" x14ac:dyDescent="0.25">
      <c r="A2238">
        <v>2206</v>
      </c>
      <c r="B2238" s="163">
        <f ca="1">OFFSET(InputPriceData!B$15,CalculationsAndCharts!$A2238+$A$11,0,1,1)</f>
        <v>38813</v>
      </c>
      <c r="C2238" s="3">
        <f ca="1">OFFSET(InputPriceData!G$15,CalculationsAndCharts!$A2238+$A$11,IF($C$7,8,0),1,1)</f>
        <v>137200</v>
      </c>
      <c r="D2238" s="4">
        <f ca="1">OFFSET(InputPriceData!C$15,CalculationsAndCharts!$A2238+$A$11,IF($C$7,8,0),1,1)</f>
        <v>22.06</v>
      </c>
      <c r="E2238" s="4">
        <f ca="1">OFFSET(InputPriceData!D$15,CalculationsAndCharts!$A2238+$A$11,IF($C$7,8,0),1,1)</f>
        <v>22.19</v>
      </c>
      <c r="F2238" s="4">
        <f ca="1">OFFSET(InputPriceData!E$15,CalculationsAndCharts!$A2238+$A$11,IF($C$7,8,0),1,1)</f>
        <v>21.83</v>
      </c>
      <c r="G2238" s="4">
        <f ca="1">OFFSET(InputPriceData!F$15,CalculationsAndCharts!$A2238+$A$11,IF($C$7,8,0),1,1)</f>
        <v>22.12</v>
      </c>
      <c r="H2238" s="128"/>
      <c r="I2238" s="128"/>
      <c r="K2238" s="124"/>
      <c r="L2238" s="279"/>
      <c r="M2238" s="281"/>
      <c r="N2238" s="280"/>
      <c r="O2238" s="4"/>
      <c r="P2238" s="4"/>
      <c r="Q2238" s="3"/>
      <c r="S2238" s="309">
        <f t="shared" ca="1" si="932"/>
        <v>23.94</v>
      </c>
      <c r="T2238" s="309">
        <f t="shared" ca="1" si="933"/>
        <v>21.4</v>
      </c>
      <c r="U2238" s="310">
        <f t="shared" ca="1" si="925"/>
        <v>0.28346456692913452</v>
      </c>
      <c r="V2238" s="310" t="b">
        <f t="shared" ca="1" si="934"/>
        <v>0</v>
      </c>
      <c r="W2238" s="3" t="b">
        <f t="shared" ca="1" si="935"/>
        <v>0</v>
      </c>
      <c r="X2238" s="3" t="str">
        <f t="shared" ca="1" si="936"/>
        <v/>
      </c>
      <c r="Y2238" s="3" t="str">
        <f t="shared" ca="1" si="926"/>
        <v/>
      </c>
      <c r="Z2238" s="3" t="str">
        <f t="shared" ca="1" si="937"/>
        <v/>
      </c>
      <c r="AA2238" s="3" t="str">
        <f t="shared" ca="1" si="938"/>
        <v/>
      </c>
      <c r="AB2238" s="205">
        <f t="shared" ca="1" si="939"/>
        <v>2223</v>
      </c>
      <c r="AC2238" s="205">
        <f t="shared" ca="1" si="940"/>
        <v>34</v>
      </c>
      <c r="AD2238" s="205">
        <f t="shared" ca="1" si="927"/>
        <v>65.382352941176464</v>
      </c>
      <c r="AE2238" s="205">
        <f t="shared" ca="1" si="928"/>
        <v>15.382352941176464</v>
      </c>
      <c r="AF2238" s="205">
        <f t="shared" ca="1" si="941"/>
        <v>3.076470588235293</v>
      </c>
      <c r="AG2238" s="205"/>
      <c r="AH2238" s="205"/>
      <c r="AI2238" s="205"/>
      <c r="AJ2238" s="205"/>
      <c r="AK2238" s="4"/>
      <c r="AL2238" s="4"/>
      <c r="AM2238" s="309">
        <f t="shared" ca="1" si="942"/>
        <v>23.81</v>
      </c>
      <c r="AN2238" s="309">
        <f t="shared" ca="1" si="943"/>
        <v>21.4</v>
      </c>
      <c r="AO2238" s="310">
        <f t="shared" ca="1" si="944"/>
        <v>0.29875518672199269</v>
      </c>
      <c r="AP2238" s="310" t="b">
        <f t="shared" ca="1" si="945"/>
        <v>0</v>
      </c>
      <c r="AQ2238" s="309">
        <f t="shared" ca="1" si="946"/>
        <v>0</v>
      </c>
      <c r="AR2238" s="205">
        <f t="shared" ca="1" si="929"/>
        <v>0</v>
      </c>
      <c r="AS2238" s="45" t="b">
        <f t="shared" ca="1" si="930"/>
        <v>0</v>
      </c>
      <c r="AT2238">
        <f t="shared" ca="1" si="931"/>
        <v>0</v>
      </c>
      <c r="AU2238" t="b">
        <f t="shared" ca="1" si="947"/>
        <v>0</v>
      </c>
      <c r="AV2238" t="b">
        <f t="shared" ca="1" si="948"/>
        <v>0</v>
      </c>
      <c r="AW2238" s="266" t="b">
        <f t="shared" ca="1" si="949"/>
        <v>0</v>
      </c>
      <c r="AX2238" s="266" t="b">
        <f t="shared" ca="1" si="950"/>
        <v>0</v>
      </c>
      <c r="AY2238" s="266" t="b">
        <f t="shared" ca="1" si="951"/>
        <v>0</v>
      </c>
    </row>
    <row r="2239" spans="1:51" x14ac:dyDescent="0.25">
      <c r="A2239">
        <v>2207</v>
      </c>
      <c r="B2239" s="163">
        <f ca="1">OFFSET(InputPriceData!B$15,CalculationsAndCharts!$A2239+$A$11,0,1,1)</f>
        <v>38812</v>
      </c>
      <c r="C2239" s="3">
        <f ca="1">OFFSET(InputPriceData!G$15,CalculationsAndCharts!$A2239+$A$11,IF($C$7,8,0),1,1)</f>
        <v>220100</v>
      </c>
      <c r="D2239" s="4">
        <f ca="1">OFFSET(InputPriceData!C$15,CalculationsAndCharts!$A2239+$A$11,IF($C$7,8,0),1,1)</f>
        <v>21.7</v>
      </c>
      <c r="E2239" s="4">
        <f ca="1">OFFSET(InputPriceData!D$15,CalculationsAndCharts!$A2239+$A$11,IF($C$7,8,0),1,1)</f>
        <v>22.21</v>
      </c>
      <c r="F2239" s="4">
        <f ca="1">OFFSET(InputPriceData!E$15,CalculationsAndCharts!$A2239+$A$11,IF($C$7,8,0),1,1)</f>
        <v>21.7</v>
      </c>
      <c r="G2239" s="4">
        <f ca="1">OFFSET(InputPriceData!F$15,CalculationsAndCharts!$A2239+$A$11,IF($C$7,8,0),1,1)</f>
        <v>22.12</v>
      </c>
      <c r="H2239" s="128"/>
      <c r="I2239" s="128"/>
      <c r="K2239" s="124"/>
      <c r="L2239" s="279"/>
      <c r="M2239" s="281"/>
      <c r="N2239" s="280"/>
      <c r="O2239" s="4"/>
      <c r="P2239" s="4"/>
      <c r="Q2239" s="3"/>
      <c r="S2239" s="309">
        <f t="shared" ca="1" si="932"/>
        <v>23.94</v>
      </c>
      <c r="T2239" s="309">
        <f t="shared" ca="1" si="933"/>
        <v>21.4</v>
      </c>
      <c r="U2239" s="310">
        <f t="shared" ca="1" si="925"/>
        <v>0.28346456692913452</v>
      </c>
      <c r="V2239" s="310" t="b">
        <f t="shared" ca="1" si="934"/>
        <v>0</v>
      </c>
      <c r="W2239" s="3" t="b">
        <f t="shared" ca="1" si="935"/>
        <v>0</v>
      </c>
      <c r="X2239" s="3" t="str">
        <f t="shared" ca="1" si="936"/>
        <v/>
      </c>
      <c r="Y2239" s="3" t="str">
        <f t="shared" ca="1" si="926"/>
        <v/>
      </c>
      <c r="Z2239" s="3" t="str">
        <f t="shared" ca="1" si="937"/>
        <v/>
      </c>
      <c r="AA2239" s="3" t="str">
        <f t="shared" ca="1" si="938"/>
        <v/>
      </c>
      <c r="AB2239" s="205">
        <f t="shared" ca="1" si="939"/>
        <v>2223</v>
      </c>
      <c r="AC2239" s="205">
        <f t="shared" ca="1" si="940"/>
        <v>34</v>
      </c>
      <c r="AD2239" s="205">
        <f t="shared" ca="1" si="927"/>
        <v>65.382352941176464</v>
      </c>
      <c r="AE2239" s="205">
        <f t="shared" ca="1" si="928"/>
        <v>15.382352941176464</v>
      </c>
      <c r="AF2239" s="205">
        <f t="shared" ca="1" si="941"/>
        <v>3.076470588235293</v>
      </c>
      <c r="AG2239" s="205"/>
      <c r="AH2239" s="205"/>
      <c r="AI2239" s="205"/>
      <c r="AJ2239" s="205"/>
      <c r="AK2239" s="4"/>
      <c r="AL2239" s="4"/>
      <c r="AM2239" s="309">
        <f t="shared" ca="1" si="942"/>
        <v>23.84</v>
      </c>
      <c r="AN2239" s="309">
        <f t="shared" ca="1" si="943"/>
        <v>21.4</v>
      </c>
      <c r="AO2239" s="310">
        <f t="shared" ca="1" si="944"/>
        <v>0.29508196721311558</v>
      </c>
      <c r="AP2239" s="310" t="b">
        <f t="shared" ca="1" si="945"/>
        <v>0</v>
      </c>
      <c r="AQ2239" s="309">
        <f t="shared" ca="1" si="946"/>
        <v>0</v>
      </c>
      <c r="AR2239" s="205">
        <f t="shared" ca="1" si="929"/>
        <v>0</v>
      </c>
      <c r="AS2239" s="45" t="b">
        <f t="shared" ca="1" si="930"/>
        <v>0</v>
      </c>
      <c r="AT2239">
        <f t="shared" ca="1" si="931"/>
        <v>0</v>
      </c>
      <c r="AU2239" t="b">
        <f t="shared" ca="1" si="947"/>
        <v>0</v>
      </c>
      <c r="AV2239" t="b">
        <f t="shared" ca="1" si="948"/>
        <v>0</v>
      </c>
      <c r="AW2239" s="266" t="b">
        <f t="shared" ca="1" si="949"/>
        <v>0</v>
      </c>
      <c r="AX2239" s="266" t="b">
        <f t="shared" ca="1" si="950"/>
        <v>0</v>
      </c>
      <c r="AY2239" s="266" t="b">
        <f t="shared" ca="1" si="951"/>
        <v>0</v>
      </c>
    </row>
    <row r="2240" spans="1:51" x14ac:dyDescent="0.25">
      <c r="A2240">
        <v>2208</v>
      </c>
      <c r="B2240" s="163">
        <f ca="1">OFFSET(InputPriceData!B$15,CalculationsAndCharts!$A2240+$A$11,0,1,1)</f>
        <v>38811</v>
      </c>
      <c r="C2240" s="3">
        <f ca="1">OFFSET(InputPriceData!G$15,CalculationsAndCharts!$A2240+$A$11,IF($C$7,8,0),1,1)</f>
        <v>362600</v>
      </c>
      <c r="D2240" s="4">
        <f ca="1">OFFSET(InputPriceData!C$15,CalculationsAndCharts!$A2240+$A$11,IF($C$7,8,0),1,1)</f>
        <v>21.89</v>
      </c>
      <c r="E2240" s="4">
        <f ca="1">OFFSET(InputPriceData!D$15,CalculationsAndCharts!$A2240+$A$11,IF($C$7,8,0),1,1)</f>
        <v>22.04</v>
      </c>
      <c r="F2240" s="4">
        <f ca="1">OFFSET(InputPriceData!E$15,CalculationsAndCharts!$A2240+$A$11,IF($C$7,8,0),1,1)</f>
        <v>21.59</v>
      </c>
      <c r="G2240" s="4">
        <f ca="1">OFFSET(InputPriceData!F$15,CalculationsAndCharts!$A2240+$A$11,IF($C$7,8,0),1,1)</f>
        <v>21.75</v>
      </c>
      <c r="H2240" s="128"/>
      <c r="I2240" s="128"/>
      <c r="K2240" s="124"/>
      <c r="L2240" s="279"/>
      <c r="M2240" s="281"/>
      <c r="N2240" s="280"/>
      <c r="O2240" s="4"/>
      <c r="P2240" s="4"/>
      <c r="Q2240" s="3"/>
      <c r="S2240" s="309">
        <f t="shared" ca="1" si="932"/>
        <v>23.94</v>
      </c>
      <c r="T2240" s="309">
        <f t="shared" ca="1" si="933"/>
        <v>21.4</v>
      </c>
      <c r="U2240" s="310">
        <f t="shared" ca="1" si="925"/>
        <v>0.1377952755905516</v>
      </c>
      <c r="V2240" s="310" t="b">
        <f t="shared" ca="1" si="934"/>
        <v>0</v>
      </c>
      <c r="W2240" s="3" t="b">
        <f t="shared" ca="1" si="935"/>
        <v>0</v>
      </c>
      <c r="X2240" s="3" t="str">
        <f t="shared" ca="1" si="936"/>
        <v/>
      </c>
      <c r="Y2240" s="3" t="str">
        <f t="shared" ca="1" si="926"/>
        <v/>
      </c>
      <c r="Z2240" s="3" t="str">
        <f t="shared" ca="1" si="937"/>
        <v/>
      </c>
      <c r="AA2240" s="3" t="str">
        <f t="shared" ca="1" si="938"/>
        <v/>
      </c>
      <c r="AB2240" s="205">
        <f t="shared" ca="1" si="939"/>
        <v>2223</v>
      </c>
      <c r="AC2240" s="205">
        <f t="shared" ca="1" si="940"/>
        <v>34</v>
      </c>
      <c r="AD2240" s="205">
        <f t="shared" ca="1" si="927"/>
        <v>65.382352941176464</v>
      </c>
      <c r="AE2240" s="205">
        <f t="shared" ca="1" si="928"/>
        <v>15.382352941176464</v>
      </c>
      <c r="AF2240" s="205">
        <f t="shared" ca="1" si="941"/>
        <v>3.076470588235293</v>
      </c>
      <c r="AG2240" s="205"/>
      <c r="AH2240" s="205"/>
      <c r="AI2240" s="205"/>
      <c r="AJ2240" s="205"/>
      <c r="AK2240" s="4"/>
      <c r="AL2240" s="4"/>
      <c r="AM2240" s="309">
        <f t="shared" ca="1" si="942"/>
        <v>23.94</v>
      </c>
      <c r="AN2240" s="309">
        <f t="shared" ca="1" si="943"/>
        <v>21.4</v>
      </c>
      <c r="AO2240" s="310">
        <f t="shared" ca="1" si="944"/>
        <v>0.1377952755905516</v>
      </c>
      <c r="AP2240" s="310" t="b">
        <f t="shared" ca="1" si="945"/>
        <v>0</v>
      </c>
      <c r="AQ2240" s="309">
        <f t="shared" ca="1" si="946"/>
        <v>0</v>
      </c>
      <c r="AR2240" s="205">
        <f t="shared" ca="1" si="929"/>
        <v>0</v>
      </c>
      <c r="AS2240" s="45" t="b">
        <f t="shared" ca="1" si="930"/>
        <v>0</v>
      </c>
      <c r="AT2240">
        <f t="shared" ca="1" si="931"/>
        <v>0</v>
      </c>
      <c r="AU2240" t="b">
        <f t="shared" ca="1" si="947"/>
        <v>0</v>
      </c>
      <c r="AV2240" t="b">
        <f t="shared" ca="1" si="948"/>
        <v>0</v>
      </c>
      <c r="AW2240" s="266" t="b">
        <f t="shared" ca="1" si="949"/>
        <v>0</v>
      </c>
      <c r="AX2240" s="266" t="b">
        <f t="shared" ca="1" si="950"/>
        <v>0</v>
      </c>
      <c r="AY2240" s="266" t="b">
        <f t="shared" ca="1" si="951"/>
        <v>0</v>
      </c>
    </row>
    <row r="2241" spans="1:51" x14ac:dyDescent="0.25">
      <c r="A2241">
        <v>2209</v>
      </c>
      <c r="B2241" s="163">
        <f ca="1">OFFSET(InputPriceData!B$15,CalculationsAndCharts!$A2241+$A$11,0,1,1)</f>
        <v>38810</v>
      </c>
      <c r="C2241" s="3">
        <f ca="1">OFFSET(InputPriceData!G$15,CalculationsAndCharts!$A2241+$A$11,IF($C$7,8,0),1,1)</f>
        <v>506800</v>
      </c>
      <c r="D2241" s="4">
        <f ca="1">OFFSET(InputPriceData!C$15,CalculationsAndCharts!$A2241+$A$11,IF($C$7,8,0),1,1)</f>
        <v>21.9</v>
      </c>
      <c r="E2241" s="4">
        <f ca="1">OFFSET(InputPriceData!D$15,CalculationsAndCharts!$A2241+$A$11,IF($C$7,8,0),1,1)</f>
        <v>22.27</v>
      </c>
      <c r="F2241" s="4">
        <f ca="1">OFFSET(InputPriceData!E$15,CalculationsAndCharts!$A2241+$A$11,IF($C$7,8,0),1,1)</f>
        <v>21.8</v>
      </c>
      <c r="G2241" s="4">
        <f ca="1">OFFSET(InputPriceData!F$15,CalculationsAndCharts!$A2241+$A$11,IF($C$7,8,0),1,1)</f>
        <v>21.84</v>
      </c>
      <c r="H2241" s="128"/>
      <c r="I2241" s="128"/>
      <c r="K2241" s="124"/>
      <c r="L2241" s="279"/>
      <c r="M2241" s="281"/>
      <c r="N2241" s="280"/>
      <c r="O2241" s="4"/>
      <c r="P2241" s="4"/>
      <c r="Q2241" s="3"/>
      <c r="S2241" s="309">
        <f t="shared" ca="1" si="932"/>
        <v>23.94</v>
      </c>
      <c r="T2241" s="309">
        <f t="shared" ca="1" si="933"/>
        <v>21.4</v>
      </c>
      <c r="U2241" s="310">
        <f t="shared" ca="1" si="925"/>
        <v>0.17322834645669324</v>
      </c>
      <c r="V2241" s="310" t="b">
        <f t="shared" ca="1" si="934"/>
        <v>0</v>
      </c>
      <c r="W2241" s="3" t="b">
        <f t="shared" ca="1" si="935"/>
        <v>0</v>
      </c>
      <c r="X2241" s="3" t="str">
        <f t="shared" ca="1" si="936"/>
        <v/>
      </c>
      <c r="Y2241" s="3" t="str">
        <f t="shared" ca="1" si="926"/>
        <v/>
      </c>
      <c r="Z2241" s="3" t="str">
        <f t="shared" ca="1" si="937"/>
        <v/>
      </c>
      <c r="AA2241" s="3" t="str">
        <f t="shared" ca="1" si="938"/>
        <v/>
      </c>
      <c r="AB2241" s="205">
        <f t="shared" ca="1" si="939"/>
        <v>2223</v>
      </c>
      <c r="AC2241" s="205">
        <f t="shared" ca="1" si="940"/>
        <v>34</v>
      </c>
      <c r="AD2241" s="205">
        <f t="shared" ca="1" si="927"/>
        <v>65.382352941176464</v>
      </c>
      <c r="AE2241" s="205">
        <f t="shared" ca="1" si="928"/>
        <v>15.382352941176464</v>
      </c>
      <c r="AF2241" s="205">
        <f t="shared" ca="1" si="941"/>
        <v>3.076470588235293</v>
      </c>
      <c r="AG2241" s="205"/>
      <c r="AH2241" s="205"/>
      <c r="AI2241" s="205"/>
      <c r="AJ2241" s="205"/>
      <c r="AK2241" s="4"/>
      <c r="AL2241" s="4"/>
      <c r="AM2241" s="309">
        <f t="shared" ca="1" si="942"/>
        <v>23.94</v>
      </c>
      <c r="AN2241" s="309">
        <f t="shared" ca="1" si="943"/>
        <v>21.4</v>
      </c>
      <c r="AO2241" s="310">
        <f t="shared" ca="1" si="944"/>
        <v>0.17322834645669324</v>
      </c>
      <c r="AP2241" s="310" t="b">
        <f t="shared" ca="1" si="945"/>
        <v>0</v>
      </c>
      <c r="AQ2241" s="309">
        <f t="shared" ca="1" si="946"/>
        <v>0</v>
      </c>
      <c r="AR2241" s="205">
        <f t="shared" ca="1" si="929"/>
        <v>0</v>
      </c>
      <c r="AS2241" s="45" t="b">
        <f t="shared" ca="1" si="930"/>
        <v>0</v>
      </c>
      <c r="AT2241">
        <f t="shared" ca="1" si="931"/>
        <v>0</v>
      </c>
      <c r="AU2241" t="b">
        <f t="shared" ca="1" si="947"/>
        <v>0</v>
      </c>
      <c r="AV2241" t="b">
        <f t="shared" ca="1" si="948"/>
        <v>0</v>
      </c>
      <c r="AW2241" s="266" t="b">
        <f t="shared" ca="1" si="949"/>
        <v>0</v>
      </c>
      <c r="AX2241" s="266" t="b">
        <f t="shared" ca="1" si="950"/>
        <v>0</v>
      </c>
      <c r="AY2241" s="266" t="b">
        <f t="shared" ca="1" si="951"/>
        <v>0</v>
      </c>
    </row>
    <row r="2242" spans="1:51" x14ac:dyDescent="0.25">
      <c r="A2242">
        <v>2210</v>
      </c>
      <c r="B2242" s="163">
        <f ca="1">OFFSET(InputPriceData!B$15,CalculationsAndCharts!$A2242+$A$11,0,1,1)</f>
        <v>38807</v>
      </c>
      <c r="C2242" s="3">
        <f ca="1">OFFSET(InputPriceData!G$15,CalculationsAndCharts!$A2242+$A$11,IF($C$7,8,0),1,1)</f>
        <v>531700</v>
      </c>
      <c r="D2242" s="4">
        <f ca="1">OFFSET(InputPriceData!C$15,CalculationsAndCharts!$A2242+$A$11,IF($C$7,8,0),1,1)</f>
        <v>21.88</v>
      </c>
      <c r="E2242" s="4">
        <f ca="1">OFFSET(InputPriceData!D$15,CalculationsAndCharts!$A2242+$A$11,IF($C$7,8,0),1,1)</f>
        <v>21.88</v>
      </c>
      <c r="F2242" s="4">
        <f ca="1">OFFSET(InputPriceData!E$15,CalculationsAndCharts!$A2242+$A$11,IF($C$7,8,0),1,1)</f>
        <v>21.5</v>
      </c>
      <c r="G2242" s="4">
        <f ca="1">OFFSET(InputPriceData!F$15,CalculationsAndCharts!$A2242+$A$11,IF($C$7,8,0),1,1)</f>
        <v>21.79</v>
      </c>
      <c r="H2242" s="128"/>
      <c r="I2242" s="128"/>
      <c r="K2242" s="124"/>
      <c r="L2242" s="279"/>
      <c r="M2242" s="281"/>
      <c r="N2242" s="280"/>
      <c r="O2242" s="4"/>
      <c r="P2242" s="4"/>
      <c r="Q2242" s="3"/>
      <c r="S2242" s="309">
        <f t="shared" ca="1" si="932"/>
        <v>23.94</v>
      </c>
      <c r="T2242" s="309">
        <f t="shared" ca="1" si="933"/>
        <v>21.4</v>
      </c>
      <c r="U2242" s="310">
        <f t="shared" ca="1" si="925"/>
        <v>0.15354330708661423</v>
      </c>
      <c r="V2242" s="310" t="b">
        <f t="shared" ca="1" si="934"/>
        <v>0</v>
      </c>
      <c r="W2242" s="3" t="b">
        <f t="shared" ca="1" si="935"/>
        <v>0</v>
      </c>
      <c r="X2242" s="3" t="str">
        <f t="shared" ca="1" si="936"/>
        <v/>
      </c>
      <c r="Y2242" s="3" t="str">
        <f t="shared" ca="1" si="926"/>
        <v/>
      </c>
      <c r="Z2242" s="3" t="str">
        <f t="shared" ca="1" si="937"/>
        <v/>
      </c>
      <c r="AA2242" s="3" t="str">
        <f t="shared" ca="1" si="938"/>
        <v/>
      </c>
      <c r="AB2242" s="205">
        <f t="shared" ca="1" si="939"/>
        <v>2223</v>
      </c>
      <c r="AC2242" s="205">
        <f t="shared" ca="1" si="940"/>
        <v>34</v>
      </c>
      <c r="AD2242" s="205">
        <f t="shared" ca="1" si="927"/>
        <v>65.382352941176464</v>
      </c>
      <c r="AE2242" s="205">
        <f t="shared" ca="1" si="928"/>
        <v>15.382352941176464</v>
      </c>
      <c r="AF2242" s="205">
        <f t="shared" ca="1" si="941"/>
        <v>3.076470588235293</v>
      </c>
      <c r="AG2242" s="205"/>
      <c r="AH2242" s="205"/>
      <c r="AI2242" s="205"/>
      <c r="AJ2242" s="205"/>
      <c r="AK2242" s="4"/>
      <c r="AL2242" s="4"/>
      <c r="AM2242" s="309">
        <f t="shared" ca="1" si="942"/>
        <v>23.94</v>
      </c>
      <c r="AN2242" s="309">
        <f t="shared" ca="1" si="943"/>
        <v>21.4</v>
      </c>
      <c r="AO2242" s="310">
        <f t="shared" ca="1" si="944"/>
        <v>0.15354330708661423</v>
      </c>
      <c r="AP2242" s="310" t="b">
        <f t="shared" ca="1" si="945"/>
        <v>0</v>
      </c>
      <c r="AQ2242" s="309">
        <f t="shared" ca="1" si="946"/>
        <v>0</v>
      </c>
      <c r="AR2242" s="205">
        <f t="shared" ca="1" si="929"/>
        <v>0</v>
      </c>
      <c r="AS2242" s="45" t="b">
        <f t="shared" ca="1" si="930"/>
        <v>0</v>
      </c>
      <c r="AT2242">
        <f t="shared" ca="1" si="931"/>
        <v>0</v>
      </c>
      <c r="AU2242" t="b">
        <f t="shared" ca="1" si="947"/>
        <v>0</v>
      </c>
      <c r="AV2242" t="b">
        <f t="shared" ca="1" si="948"/>
        <v>0</v>
      </c>
      <c r="AW2242" s="266" t="b">
        <f t="shared" ca="1" si="949"/>
        <v>0</v>
      </c>
      <c r="AX2242" s="266" t="b">
        <f t="shared" ca="1" si="950"/>
        <v>0</v>
      </c>
      <c r="AY2242" s="266" t="b">
        <f t="shared" ca="1" si="951"/>
        <v>0</v>
      </c>
    </row>
    <row r="2243" spans="1:51" x14ac:dyDescent="0.25">
      <c r="A2243">
        <v>2211</v>
      </c>
      <c r="B2243" s="163">
        <f ca="1">OFFSET(InputPriceData!B$15,CalculationsAndCharts!$A2243+$A$11,0,1,1)</f>
        <v>38806</v>
      </c>
      <c r="C2243" s="3">
        <f ca="1">OFFSET(InputPriceData!G$15,CalculationsAndCharts!$A2243+$A$11,IF($C$7,8,0),1,1)</f>
        <v>626500</v>
      </c>
      <c r="D2243" s="4">
        <f ca="1">OFFSET(InputPriceData!C$15,CalculationsAndCharts!$A2243+$A$11,IF($C$7,8,0),1,1)</f>
        <v>22.31</v>
      </c>
      <c r="E2243" s="4">
        <f ca="1">OFFSET(InputPriceData!D$15,CalculationsAndCharts!$A2243+$A$11,IF($C$7,8,0),1,1)</f>
        <v>22.39</v>
      </c>
      <c r="F2243" s="4">
        <f ca="1">OFFSET(InputPriceData!E$15,CalculationsAndCharts!$A2243+$A$11,IF($C$7,8,0),1,1)</f>
        <v>21.75</v>
      </c>
      <c r="G2243" s="4">
        <f ca="1">OFFSET(InputPriceData!F$15,CalculationsAndCharts!$A2243+$A$11,IF($C$7,8,0),1,1)</f>
        <v>21.78</v>
      </c>
      <c r="H2243" s="128"/>
      <c r="I2243" s="128"/>
      <c r="K2243" s="124"/>
      <c r="L2243" s="279"/>
      <c r="M2243" s="281"/>
      <c r="N2243" s="280"/>
      <c r="O2243" s="4"/>
      <c r="P2243" s="4"/>
      <c r="Q2243" s="3"/>
      <c r="S2243" s="309">
        <f t="shared" ca="1" si="932"/>
        <v>23.94</v>
      </c>
      <c r="T2243" s="309">
        <f t="shared" ca="1" si="933"/>
        <v>21.4</v>
      </c>
      <c r="U2243" s="310">
        <f t="shared" ca="1" si="925"/>
        <v>0.14960629921259927</v>
      </c>
      <c r="V2243" s="310" t="b">
        <f t="shared" ca="1" si="934"/>
        <v>0</v>
      </c>
      <c r="W2243" s="3" t="b">
        <f t="shared" ca="1" si="935"/>
        <v>0</v>
      </c>
      <c r="X2243" s="3" t="str">
        <f t="shared" ca="1" si="936"/>
        <v/>
      </c>
      <c r="Y2243" s="3" t="str">
        <f t="shared" ca="1" si="926"/>
        <v/>
      </c>
      <c r="Z2243" s="3" t="str">
        <f t="shared" ca="1" si="937"/>
        <v/>
      </c>
      <c r="AA2243" s="3" t="str">
        <f t="shared" ca="1" si="938"/>
        <v/>
      </c>
      <c r="AB2243" s="205">
        <f t="shared" ca="1" si="939"/>
        <v>2223</v>
      </c>
      <c r="AC2243" s="205">
        <f t="shared" ca="1" si="940"/>
        <v>34</v>
      </c>
      <c r="AD2243" s="205">
        <f t="shared" ca="1" si="927"/>
        <v>65.382352941176464</v>
      </c>
      <c r="AE2243" s="205">
        <f t="shared" ca="1" si="928"/>
        <v>15.382352941176464</v>
      </c>
      <c r="AF2243" s="205">
        <f t="shared" ca="1" si="941"/>
        <v>3.076470588235293</v>
      </c>
      <c r="AG2243" s="205"/>
      <c r="AH2243" s="205"/>
      <c r="AI2243" s="205"/>
      <c r="AJ2243" s="205"/>
      <c r="AK2243" s="4"/>
      <c r="AL2243" s="4"/>
      <c r="AM2243" s="309">
        <f t="shared" ca="1" si="942"/>
        <v>23.94</v>
      </c>
      <c r="AN2243" s="309">
        <f t="shared" ca="1" si="943"/>
        <v>21.4</v>
      </c>
      <c r="AO2243" s="310">
        <f t="shared" ca="1" si="944"/>
        <v>0.14960629921259927</v>
      </c>
      <c r="AP2243" s="310" t="b">
        <f t="shared" ca="1" si="945"/>
        <v>0</v>
      </c>
      <c r="AQ2243" s="309">
        <f t="shared" ca="1" si="946"/>
        <v>0</v>
      </c>
      <c r="AR2243" s="205">
        <f t="shared" ca="1" si="929"/>
        <v>0</v>
      </c>
      <c r="AS2243" s="45" t="b">
        <f t="shared" ca="1" si="930"/>
        <v>0</v>
      </c>
      <c r="AT2243">
        <f t="shared" ca="1" si="931"/>
        <v>0</v>
      </c>
      <c r="AU2243" t="b">
        <f t="shared" ca="1" si="947"/>
        <v>0</v>
      </c>
      <c r="AV2243" t="b">
        <f t="shared" ca="1" si="948"/>
        <v>0</v>
      </c>
      <c r="AW2243" s="266" t="b">
        <f t="shared" ca="1" si="949"/>
        <v>0</v>
      </c>
      <c r="AX2243" s="266" t="b">
        <f t="shared" ca="1" si="950"/>
        <v>0</v>
      </c>
      <c r="AY2243" s="266" t="b">
        <f t="shared" ca="1" si="951"/>
        <v>0</v>
      </c>
    </row>
    <row r="2244" spans="1:51" x14ac:dyDescent="0.25">
      <c r="A2244">
        <v>2212</v>
      </c>
      <c r="B2244" s="163">
        <f ca="1">OFFSET(InputPriceData!B$15,CalculationsAndCharts!$A2244+$A$11,0,1,1)</f>
        <v>38805</v>
      </c>
      <c r="C2244" s="3">
        <f ca="1">OFFSET(InputPriceData!G$15,CalculationsAndCharts!$A2244+$A$11,IF($C$7,8,0),1,1)</f>
        <v>977000</v>
      </c>
      <c r="D2244" s="4">
        <f ca="1">OFFSET(InputPriceData!C$15,CalculationsAndCharts!$A2244+$A$11,IF($C$7,8,0),1,1)</f>
        <v>22.8</v>
      </c>
      <c r="E2244" s="4">
        <f ca="1">OFFSET(InputPriceData!D$15,CalculationsAndCharts!$A2244+$A$11,IF($C$7,8,0),1,1)</f>
        <v>22.95</v>
      </c>
      <c r="F2244" s="4">
        <f ca="1">OFFSET(InputPriceData!E$15,CalculationsAndCharts!$A2244+$A$11,IF($C$7,8,0),1,1)</f>
        <v>22.21</v>
      </c>
      <c r="G2244" s="4">
        <f ca="1">OFFSET(InputPriceData!F$15,CalculationsAndCharts!$A2244+$A$11,IF($C$7,8,0),1,1)</f>
        <v>22.31</v>
      </c>
      <c r="H2244" s="128"/>
      <c r="I2244" s="128"/>
      <c r="K2244" s="124"/>
      <c r="L2244" s="279"/>
      <c r="M2244" s="281"/>
      <c r="N2244" s="280"/>
      <c r="O2244" s="4"/>
      <c r="P2244" s="4"/>
      <c r="Q2244" s="3"/>
      <c r="S2244" s="309">
        <f t="shared" ca="1" si="932"/>
        <v>23.94</v>
      </c>
      <c r="T2244" s="309">
        <f t="shared" ca="1" si="933"/>
        <v>21.4</v>
      </c>
      <c r="U2244" s="310">
        <f t="shared" ca="1" si="925"/>
        <v>0.35826771653543277</v>
      </c>
      <c r="V2244" s="310" t="b">
        <f t="shared" ca="1" si="934"/>
        <v>0</v>
      </c>
      <c r="W2244" s="3" t="b">
        <f t="shared" ca="1" si="935"/>
        <v>1</v>
      </c>
      <c r="X2244" s="3">
        <f t="shared" ca="1" si="936"/>
        <v>23.02</v>
      </c>
      <c r="Y2244" s="3">
        <f t="shared" ca="1" si="926"/>
        <v>-3.0842745438748951</v>
      </c>
      <c r="Z2244" s="3">
        <f t="shared" ca="1" si="937"/>
        <v>-3.0842745438748951</v>
      </c>
      <c r="AA2244" s="3">
        <f t="shared" ca="1" si="938"/>
        <v>34</v>
      </c>
      <c r="AB2244" s="205">
        <f t="shared" ca="1" si="939"/>
        <v>2223</v>
      </c>
      <c r="AC2244" s="205">
        <f t="shared" ca="1" si="940"/>
        <v>34</v>
      </c>
      <c r="AD2244" s="205">
        <f t="shared" ca="1" si="927"/>
        <v>65.382352941176464</v>
      </c>
      <c r="AE2244" s="205">
        <f t="shared" ca="1" si="928"/>
        <v>15.382352941176464</v>
      </c>
      <c r="AF2244" s="205">
        <f t="shared" ca="1" si="941"/>
        <v>3.076470588235293</v>
      </c>
      <c r="AG2244" s="205"/>
      <c r="AH2244" s="205"/>
      <c r="AI2244" s="205"/>
      <c r="AJ2244" s="205"/>
      <c r="AK2244" s="4"/>
      <c r="AL2244" s="4"/>
      <c r="AM2244" s="309">
        <f t="shared" ca="1" si="942"/>
        <v>23.94</v>
      </c>
      <c r="AN2244" s="309">
        <f t="shared" ca="1" si="943"/>
        <v>21.4</v>
      </c>
      <c r="AO2244" s="310">
        <f t="shared" ca="1" si="944"/>
        <v>0.35826771653543277</v>
      </c>
      <c r="AP2244" s="310" t="b">
        <f t="shared" ca="1" si="945"/>
        <v>0</v>
      </c>
      <c r="AQ2244" s="309">
        <f t="shared" ca="1" si="946"/>
        <v>0</v>
      </c>
      <c r="AR2244" s="205">
        <f t="shared" ca="1" si="929"/>
        <v>0</v>
      </c>
      <c r="AS2244" s="45" t="b">
        <f t="shared" ca="1" si="930"/>
        <v>0</v>
      </c>
      <c r="AT2244">
        <f t="shared" ca="1" si="931"/>
        <v>0</v>
      </c>
      <c r="AU2244" t="b">
        <f t="shared" ca="1" si="947"/>
        <v>0</v>
      </c>
      <c r="AV2244" t="b">
        <f t="shared" ca="1" si="948"/>
        <v>0</v>
      </c>
      <c r="AW2244" s="266" t="b">
        <f t="shared" ca="1" si="949"/>
        <v>0</v>
      </c>
      <c r="AX2244" s="266" t="b">
        <f t="shared" ca="1" si="950"/>
        <v>0</v>
      </c>
      <c r="AY2244" s="266" t="b">
        <f t="shared" ca="1" si="951"/>
        <v>0</v>
      </c>
    </row>
    <row r="2245" spans="1:51" x14ac:dyDescent="0.25">
      <c r="A2245">
        <v>2213</v>
      </c>
      <c r="B2245" s="163">
        <f ca="1">OFFSET(InputPriceData!B$15,CalculationsAndCharts!$A2245+$A$11,0,1,1)</f>
        <v>38804</v>
      </c>
      <c r="C2245" s="3">
        <f ca="1">OFFSET(InputPriceData!G$15,CalculationsAndCharts!$A2245+$A$11,IF($C$7,8,0),1,1)</f>
        <v>914400</v>
      </c>
      <c r="D2245" s="4">
        <f ca="1">OFFSET(InputPriceData!C$15,CalculationsAndCharts!$A2245+$A$11,IF($C$7,8,0),1,1)</f>
        <v>21.43</v>
      </c>
      <c r="E2245" s="4">
        <f ca="1">OFFSET(InputPriceData!D$15,CalculationsAndCharts!$A2245+$A$11,IF($C$7,8,0),1,1)</f>
        <v>22.09</v>
      </c>
      <c r="F2245" s="4">
        <f ca="1">OFFSET(InputPriceData!E$15,CalculationsAndCharts!$A2245+$A$11,IF($C$7,8,0),1,1)</f>
        <v>21.4</v>
      </c>
      <c r="G2245" s="4">
        <f ca="1">OFFSET(InputPriceData!F$15,CalculationsAndCharts!$A2245+$A$11,IF($C$7,8,0),1,1)</f>
        <v>21.99</v>
      </c>
      <c r="H2245" s="128"/>
      <c r="I2245" s="128"/>
      <c r="K2245" s="124"/>
      <c r="L2245" s="279"/>
      <c r="M2245" s="281"/>
      <c r="N2245" s="280"/>
      <c r="O2245" s="4"/>
      <c r="P2245" s="4"/>
      <c r="Q2245" s="3"/>
      <c r="S2245" s="309">
        <f t="shared" ca="1" si="932"/>
        <v>23.94</v>
      </c>
      <c r="T2245" s="309">
        <f t="shared" ca="1" si="933"/>
        <v>21.4</v>
      </c>
      <c r="U2245" s="310">
        <f t="shared" ca="1" si="925"/>
        <v>0.23228346456692883</v>
      </c>
      <c r="V2245" s="310" t="b">
        <f t="shared" ca="1" si="934"/>
        <v>0</v>
      </c>
      <c r="W2245" s="3" t="b">
        <f t="shared" ca="1" si="935"/>
        <v>0</v>
      </c>
      <c r="X2245" s="3" t="str">
        <f t="shared" ca="1" si="936"/>
        <v/>
      </c>
      <c r="Y2245" s="3" t="str">
        <f t="shared" ca="1" si="926"/>
        <v/>
      </c>
      <c r="Z2245" s="3" t="str">
        <f t="shared" ca="1" si="937"/>
        <v/>
      </c>
      <c r="AA2245" s="3" t="str">
        <f t="shared" ca="1" si="938"/>
        <v/>
      </c>
      <c r="AB2245" s="205">
        <f t="shared" ca="1" si="939"/>
        <v>2189</v>
      </c>
      <c r="AC2245" s="205">
        <f t="shared" ca="1" si="940"/>
        <v>33</v>
      </c>
      <c r="AD2245" s="205">
        <f t="shared" ca="1" si="927"/>
        <v>66.333333333333329</v>
      </c>
      <c r="AE2245" s="205">
        <f t="shared" ca="1" si="928"/>
        <v>16.333333333333329</v>
      </c>
      <c r="AF2245" s="205">
        <f t="shared" ca="1" si="941"/>
        <v>3.2666666666666657</v>
      </c>
      <c r="AG2245" s="205"/>
      <c r="AH2245" s="205"/>
      <c r="AI2245" s="205"/>
      <c r="AJ2245" s="205"/>
      <c r="AK2245" s="4"/>
      <c r="AL2245" s="4"/>
      <c r="AM2245" s="309">
        <f t="shared" ca="1" si="942"/>
        <v>23.94</v>
      </c>
      <c r="AN2245" s="309">
        <f t="shared" ca="1" si="943"/>
        <v>21.4</v>
      </c>
      <c r="AO2245" s="310">
        <f t="shared" ca="1" si="944"/>
        <v>0.23228346456692883</v>
      </c>
      <c r="AP2245" s="310" t="b">
        <f t="shared" ca="1" si="945"/>
        <v>0</v>
      </c>
      <c r="AQ2245" s="309">
        <f t="shared" ca="1" si="946"/>
        <v>0</v>
      </c>
      <c r="AR2245" s="205">
        <f t="shared" ca="1" si="929"/>
        <v>0</v>
      </c>
      <c r="AS2245" s="45" t="b">
        <f t="shared" ca="1" si="930"/>
        <v>0</v>
      </c>
      <c r="AT2245">
        <f t="shared" ca="1" si="931"/>
        <v>0</v>
      </c>
      <c r="AU2245" t="b">
        <f t="shared" ca="1" si="947"/>
        <v>0</v>
      </c>
      <c r="AV2245" t="b">
        <f t="shared" ca="1" si="948"/>
        <v>0</v>
      </c>
      <c r="AW2245" s="266" t="b">
        <f t="shared" ca="1" si="949"/>
        <v>0</v>
      </c>
      <c r="AX2245" s="266" t="b">
        <f t="shared" ca="1" si="950"/>
        <v>0</v>
      </c>
      <c r="AY2245" s="266" t="b">
        <f t="shared" ca="1" si="951"/>
        <v>1</v>
      </c>
    </row>
    <row r="2246" spans="1:51" x14ac:dyDescent="0.25">
      <c r="A2246">
        <v>2214</v>
      </c>
      <c r="B2246" s="163">
        <f ca="1">OFFSET(InputPriceData!B$15,CalculationsAndCharts!$A2246+$A$11,0,1,1)</f>
        <v>38803</v>
      </c>
      <c r="C2246" s="3">
        <f ca="1">OFFSET(InputPriceData!G$15,CalculationsAndCharts!$A2246+$A$11,IF($C$7,8,0),1,1)</f>
        <v>1561700</v>
      </c>
      <c r="D2246" s="4">
        <f ca="1">OFFSET(InputPriceData!C$15,CalculationsAndCharts!$A2246+$A$11,IF($C$7,8,0),1,1)</f>
        <v>21.9</v>
      </c>
      <c r="E2246" s="4">
        <f ca="1">OFFSET(InputPriceData!D$15,CalculationsAndCharts!$A2246+$A$11,IF($C$7,8,0),1,1)</f>
        <v>21.95</v>
      </c>
      <c r="F2246" s="4">
        <f ca="1">OFFSET(InputPriceData!E$15,CalculationsAndCharts!$A2246+$A$11,IF($C$7,8,0),1,1)</f>
        <v>21.16</v>
      </c>
      <c r="G2246" s="4">
        <f ca="1">OFFSET(InputPriceData!F$15,CalculationsAndCharts!$A2246+$A$11,IF($C$7,8,0),1,1)</f>
        <v>21.4</v>
      </c>
      <c r="H2246" s="128"/>
      <c r="I2246" s="128"/>
      <c r="K2246" s="124"/>
      <c r="L2246" s="279"/>
      <c r="M2246" s="281"/>
      <c r="N2246" s="280"/>
      <c r="O2246" s="4"/>
      <c r="P2246" s="4"/>
      <c r="Q2246" s="3"/>
      <c r="S2246" s="309">
        <f t="shared" ca="1" si="932"/>
        <v>23.94</v>
      </c>
      <c r="T2246" s="309">
        <f t="shared" ca="1" si="933"/>
        <v>21.4</v>
      </c>
      <c r="U2246" s="310">
        <f t="shared" ca="1" si="925"/>
        <v>0</v>
      </c>
      <c r="V2246" s="310" t="b">
        <f t="shared" ca="1" si="934"/>
        <v>0</v>
      </c>
      <c r="W2246" s="3" t="b">
        <f t="shared" ca="1" si="935"/>
        <v>0</v>
      </c>
      <c r="X2246" s="3" t="str">
        <f t="shared" ca="1" si="936"/>
        <v/>
      </c>
      <c r="Y2246" s="3" t="str">
        <f t="shared" ca="1" si="926"/>
        <v/>
      </c>
      <c r="Z2246" s="3" t="str">
        <f t="shared" ca="1" si="937"/>
        <v/>
      </c>
      <c r="AA2246" s="3" t="str">
        <f t="shared" ca="1" si="938"/>
        <v/>
      </c>
      <c r="AB2246" s="205">
        <f t="shared" ca="1" si="939"/>
        <v>2189</v>
      </c>
      <c r="AC2246" s="205">
        <f t="shared" ca="1" si="940"/>
        <v>33</v>
      </c>
      <c r="AD2246" s="205">
        <f t="shared" ca="1" si="927"/>
        <v>66.333333333333329</v>
      </c>
      <c r="AE2246" s="205">
        <f t="shared" ca="1" si="928"/>
        <v>16.333333333333329</v>
      </c>
      <c r="AF2246" s="205">
        <f t="shared" ca="1" si="941"/>
        <v>3.2666666666666657</v>
      </c>
      <c r="AG2246" s="205"/>
      <c r="AH2246" s="205"/>
      <c r="AI2246" s="205"/>
      <c r="AJ2246" s="205"/>
      <c r="AK2246" s="4"/>
      <c r="AL2246" s="4"/>
      <c r="AM2246" s="309">
        <f t="shared" ca="1" si="942"/>
        <v>23.94</v>
      </c>
      <c r="AN2246" s="309">
        <f t="shared" ca="1" si="943"/>
        <v>21.4</v>
      </c>
      <c r="AO2246" s="310">
        <f t="shared" ca="1" si="944"/>
        <v>0</v>
      </c>
      <c r="AP2246" s="310" t="b">
        <f t="shared" ca="1" si="945"/>
        <v>0</v>
      </c>
      <c r="AQ2246" s="309">
        <f t="shared" ca="1" si="946"/>
        <v>0.65699999999999992</v>
      </c>
      <c r="AR2246" s="205">
        <f t="shared" ca="1" si="929"/>
        <v>21.242999999999999</v>
      </c>
      <c r="AS2246" s="45" t="b">
        <f t="shared" ca="1" si="930"/>
        <v>1</v>
      </c>
      <c r="AT2246">
        <f t="shared" ca="1" si="931"/>
        <v>1</v>
      </c>
      <c r="AU2246" t="b">
        <f t="shared" ca="1" si="947"/>
        <v>0</v>
      </c>
      <c r="AV2246" t="b">
        <f t="shared" ca="1" si="948"/>
        <v>1</v>
      </c>
      <c r="AW2246" s="266" t="b">
        <f t="shared" ca="1" si="949"/>
        <v>1</v>
      </c>
      <c r="AX2246" s="266" t="b">
        <f t="shared" ca="1" si="950"/>
        <v>1</v>
      </c>
      <c r="AY2246" s="266" t="b">
        <f t="shared" ca="1" si="951"/>
        <v>0</v>
      </c>
    </row>
    <row r="2247" spans="1:51" x14ac:dyDescent="0.25">
      <c r="A2247">
        <v>2215</v>
      </c>
      <c r="B2247" s="163">
        <f ca="1">OFFSET(InputPriceData!B$15,CalculationsAndCharts!$A2247+$A$11,0,1,1)</f>
        <v>38800</v>
      </c>
      <c r="C2247" s="3">
        <f ca="1">OFFSET(InputPriceData!G$15,CalculationsAndCharts!$A2247+$A$11,IF($C$7,8,0),1,1)</f>
        <v>3243200</v>
      </c>
      <c r="D2247" s="4">
        <f ca="1">OFFSET(InputPriceData!C$15,CalculationsAndCharts!$A2247+$A$11,IF($C$7,8,0),1,1)</f>
        <v>23.26</v>
      </c>
      <c r="E2247" s="4">
        <f ca="1">OFFSET(InputPriceData!D$15,CalculationsAndCharts!$A2247+$A$11,IF($C$7,8,0),1,1)</f>
        <v>23.5</v>
      </c>
      <c r="F2247" s="4">
        <f ca="1">OFFSET(InputPriceData!E$15,CalculationsAndCharts!$A2247+$A$11,IF($C$7,8,0),1,1)</f>
        <v>21.61</v>
      </c>
      <c r="G2247" s="4">
        <f ca="1">OFFSET(InputPriceData!F$15,CalculationsAndCharts!$A2247+$A$11,IF($C$7,8,0),1,1)</f>
        <v>22</v>
      </c>
      <c r="H2247" s="128"/>
      <c r="I2247" s="128"/>
      <c r="K2247" s="124"/>
      <c r="L2247" s="279"/>
      <c r="M2247" s="281"/>
      <c r="N2247" s="280"/>
      <c r="O2247" s="4"/>
      <c r="P2247" s="4"/>
      <c r="Q2247" s="3"/>
      <c r="S2247" s="309">
        <f t="shared" ca="1" si="932"/>
        <v>24.19</v>
      </c>
      <c r="T2247" s="309">
        <f t="shared" ca="1" si="933"/>
        <v>22</v>
      </c>
      <c r="U2247" s="310">
        <f t="shared" ca="1" si="925"/>
        <v>0</v>
      </c>
      <c r="V2247" s="310" t="b">
        <f t="shared" ca="1" si="934"/>
        <v>1</v>
      </c>
      <c r="W2247" s="3" t="b">
        <f t="shared" ca="1" si="935"/>
        <v>0</v>
      </c>
      <c r="X2247" s="3" t="str">
        <f t="shared" ca="1" si="936"/>
        <v/>
      </c>
      <c r="Y2247" s="3" t="str">
        <f t="shared" ca="1" si="926"/>
        <v/>
      </c>
      <c r="Z2247" s="3" t="str">
        <f t="shared" ca="1" si="937"/>
        <v/>
      </c>
      <c r="AA2247" s="3" t="str">
        <f t="shared" ca="1" si="938"/>
        <v/>
      </c>
      <c r="AB2247" s="205">
        <f t="shared" ca="1" si="939"/>
        <v>2189</v>
      </c>
      <c r="AC2247" s="205">
        <f t="shared" ca="1" si="940"/>
        <v>33</v>
      </c>
      <c r="AD2247" s="205">
        <f t="shared" ca="1" si="927"/>
        <v>66.333333333333329</v>
      </c>
      <c r="AE2247" s="205">
        <f t="shared" ca="1" si="928"/>
        <v>16.333333333333329</v>
      </c>
      <c r="AF2247" s="205">
        <f t="shared" ca="1" si="941"/>
        <v>3.2666666666666657</v>
      </c>
      <c r="AG2247" s="205"/>
      <c r="AH2247" s="205"/>
      <c r="AI2247" s="205"/>
      <c r="AJ2247" s="205"/>
      <c r="AK2247" s="4"/>
      <c r="AL2247" s="4"/>
      <c r="AM2247" s="309">
        <f t="shared" ca="1" si="942"/>
        <v>23.94</v>
      </c>
      <c r="AN2247" s="309">
        <f t="shared" ca="1" si="943"/>
        <v>22</v>
      </c>
      <c r="AO2247" s="310">
        <f t="shared" ca="1" si="944"/>
        <v>0</v>
      </c>
      <c r="AP2247" s="310" t="b">
        <f t="shared" ca="1" si="945"/>
        <v>1</v>
      </c>
      <c r="AQ2247" s="309">
        <f t="shared" ca="1" si="946"/>
        <v>0</v>
      </c>
      <c r="AR2247" s="205">
        <f t="shared" ca="1" si="929"/>
        <v>0</v>
      </c>
      <c r="AS2247" s="45" t="b">
        <f t="shared" ca="1" si="930"/>
        <v>0</v>
      </c>
      <c r="AT2247">
        <f t="shared" ca="1" si="931"/>
        <v>0</v>
      </c>
      <c r="AU2247" t="b">
        <f t="shared" ca="1" si="947"/>
        <v>0</v>
      </c>
      <c r="AV2247" t="b">
        <f t="shared" ca="1" si="948"/>
        <v>0</v>
      </c>
      <c r="AW2247" s="266" t="b">
        <f t="shared" ca="1" si="949"/>
        <v>0</v>
      </c>
      <c r="AX2247" s="266" t="b">
        <f t="shared" ca="1" si="950"/>
        <v>0</v>
      </c>
      <c r="AY2247" s="266" t="b">
        <f t="shared" ca="1" si="951"/>
        <v>0</v>
      </c>
    </row>
    <row r="2248" spans="1:51" x14ac:dyDescent="0.25">
      <c r="A2248">
        <v>2216</v>
      </c>
      <c r="B2248" s="163">
        <f ca="1">OFFSET(InputPriceData!B$15,CalculationsAndCharts!$A2248+$A$11,0,1,1)</f>
        <v>38799</v>
      </c>
      <c r="C2248" s="3">
        <f ca="1">OFFSET(InputPriceData!G$15,CalculationsAndCharts!$A2248+$A$11,IF($C$7,8,0),1,1)</f>
        <v>763600</v>
      </c>
      <c r="D2248" s="4">
        <f ca="1">OFFSET(InputPriceData!C$15,CalculationsAndCharts!$A2248+$A$11,IF($C$7,8,0),1,1)</f>
        <v>23.49</v>
      </c>
      <c r="E2248" s="4">
        <f ca="1">OFFSET(InputPriceData!D$15,CalculationsAndCharts!$A2248+$A$11,IF($C$7,8,0),1,1)</f>
        <v>23.49</v>
      </c>
      <c r="F2248" s="4">
        <f ca="1">OFFSET(InputPriceData!E$15,CalculationsAndCharts!$A2248+$A$11,IF($C$7,8,0),1,1)</f>
        <v>22.88</v>
      </c>
      <c r="G2248" s="4">
        <f ca="1">OFFSET(InputPriceData!F$15,CalculationsAndCharts!$A2248+$A$11,IF($C$7,8,0),1,1)</f>
        <v>23.34</v>
      </c>
      <c r="H2248" s="128"/>
      <c r="I2248" s="128"/>
      <c r="K2248" s="124"/>
      <c r="L2248" s="279"/>
      <c r="M2248" s="281"/>
      <c r="N2248" s="280"/>
      <c r="O2248" s="4"/>
      <c r="P2248" s="4"/>
      <c r="Q2248" s="3"/>
      <c r="S2248" s="309">
        <f t="shared" ca="1" si="932"/>
        <v>24.19</v>
      </c>
      <c r="T2248" s="309">
        <f t="shared" ca="1" si="933"/>
        <v>22.7</v>
      </c>
      <c r="U2248" s="310">
        <f t="shared" ca="1" si="925"/>
        <v>0.4295302013422817</v>
      </c>
      <c r="V2248" s="310" t="b">
        <f t="shared" ca="1" si="934"/>
        <v>0</v>
      </c>
      <c r="W2248" s="3" t="b">
        <f t="shared" ca="1" si="935"/>
        <v>1</v>
      </c>
      <c r="X2248" s="3">
        <f t="shared" ca="1" si="936"/>
        <v>23.13</v>
      </c>
      <c r="Y2248" s="3">
        <f t="shared" ca="1" si="926"/>
        <v>0.90791180285344086</v>
      </c>
      <c r="Z2248" s="3">
        <f t="shared" ca="1" si="937"/>
        <v>0.90791180285344086</v>
      </c>
      <c r="AA2248" s="3">
        <f t="shared" ca="1" si="938"/>
        <v>54</v>
      </c>
      <c r="AB2248" s="205">
        <f t="shared" ca="1" si="939"/>
        <v>2189</v>
      </c>
      <c r="AC2248" s="205">
        <f t="shared" ca="1" si="940"/>
        <v>33</v>
      </c>
      <c r="AD2248" s="205">
        <f t="shared" ca="1" si="927"/>
        <v>66.333333333333329</v>
      </c>
      <c r="AE2248" s="205">
        <f t="shared" ca="1" si="928"/>
        <v>16.333333333333329</v>
      </c>
      <c r="AF2248" s="205">
        <f t="shared" ca="1" si="941"/>
        <v>3.2666666666666657</v>
      </c>
      <c r="AG2248" s="205"/>
      <c r="AH2248" s="205"/>
      <c r="AI2248" s="205"/>
      <c r="AJ2248" s="205"/>
      <c r="AK2248" s="4"/>
      <c r="AL2248" s="4"/>
      <c r="AM2248" s="309">
        <f t="shared" ca="1" si="942"/>
        <v>23.94</v>
      </c>
      <c r="AN2248" s="309">
        <f t="shared" ca="1" si="943"/>
        <v>22.7</v>
      </c>
      <c r="AO2248" s="310">
        <f t="shared" ca="1" si="944"/>
        <v>0.51612903225806417</v>
      </c>
      <c r="AP2248" s="310" t="b">
        <f t="shared" ca="1" si="945"/>
        <v>0</v>
      </c>
      <c r="AQ2248" s="309">
        <f t="shared" ca="1" si="946"/>
        <v>0</v>
      </c>
      <c r="AR2248" s="205">
        <f t="shared" ca="1" si="929"/>
        <v>0</v>
      </c>
      <c r="AS2248" s="45" t="b">
        <f t="shared" ca="1" si="930"/>
        <v>0</v>
      </c>
      <c r="AT2248">
        <f t="shared" ca="1" si="931"/>
        <v>0</v>
      </c>
      <c r="AU2248" t="b">
        <f t="shared" ca="1" si="947"/>
        <v>0</v>
      </c>
      <c r="AV2248" t="b">
        <f t="shared" ca="1" si="948"/>
        <v>0</v>
      </c>
      <c r="AW2248" s="266" t="b">
        <f t="shared" ca="1" si="949"/>
        <v>0</v>
      </c>
      <c r="AX2248" s="266" t="b">
        <f t="shared" ca="1" si="950"/>
        <v>0</v>
      </c>
      <c r="AY2248" s="266" t="b">
        <f t="shared" ca="1" si="951"/>
        <v>0</v>
      </c>
    </row>
    <row r="2249" spans="1:51" x14ac:dyDescent="0.25">
      <c r="A2249">
        <v>2217</v>
      </c>
      <c r="B2249" s="163">
        <f ca="1">OFFSET(InputPriceData!B$15,CalculationsAndCharts!$A2249+$A$11,0,1,1)</f>
        <v>38798</v>
      </c>
      <c r="C2249" s="3">
        <f ca="1">OFFSET(InputPriceData!G$15,CalculationsAndCharts!$A2249+$A$11,IF($C$7,8,0),1,1)</f>
        <v>209400</v>
      </c>
      <c r="D2249" s="4">
        <f ca="1">OFFSET(InputPriceData!C$15,CalculationsAndCharts!$A2249+$A$11,IF($C$7,8,0),1,1)</f>
        <v>23.3</v>
      </c>
      <c r="E2249" s="4">
        <f ca="1">OFFSET(InputPriceData!D$15,CalculationsAndCharts!$A2249+$A$11,IF($C$7,8,0),1,1)</f>
        <v>23.87</v>
      </c>
      <c r="F2249" s="4">
        <f ca="1">OFFSET(InputPriceData!E$15,CalculationsAndCharts!$A2249+$A$11,IF($C$7,8,0),1,1)</f>
        <v>23.1</v>
      </c>
      <c r="G2249" s="4">
        <f ca="1">OFFSET(InputPriceData!F$15,CalculationsAndCharts!$A2249+$A$11,IF($C$7,8,0),1,1)</f>
        <v>23.79</v>
      </c>
      <c r="H2249" s="128"/>
      <c r="I2249" s="128"/>
      <c r="K2249" s="124"/>
      <c r="L2249" s="279"/>
      <c r="M2249" s="281"/>
      <c r="N2249" s="280"/>
      <c r="O2249" s="4"/>
      <c r="P2249" s="4"/>
      <c r="Q2249" s="3"/>
      <c r="S2249" s="309">
        <f t="shared" ca="1" si="932"/>
        <v>24.19</v>
      </c>
      <c r="T2249" s="309">
        <f t="shared" ca="1" si="933"/>
        <v>22.7</v>
      </c>
      <c r="U2249" s="310">
        <f t="shared" ca="1" si="925"/>
        <v>0.73154362416107277</v>
      </c>
      <c r="V2249" s="310" t="b">
        <f t="shared" ca="1" si="934"/>
        <v>0</v>
      </c>
      <c r="W2249" s="3" t="b">
        <f t="shared" ca="1" si="935"/>
        <v>0</v>
      </c>
      <c r="X2249" s="3" t="str">
        <f t="shared" ca="1" si="936"/>
        <v/>
      </c>
      <c r="Y2249" s="3" t="str">
        <f t="shared" ca="1" si="926"/>
        <v/>
      </c>
      <c r="Z2249" s="3" t="str">
        <f t="shared" ca="1" si="937"/>
        <v/>
      </c>
      <c r="AA2249" s="3" t="str">
        <f t="shared" ca="1" si="938"/>
        <v/>
      </c>
      <c r="AB2249" s="205">
        <f t="shared" ca="1" si="939"/>
        <v>2135</v>
      </c>
      <c r="AC2249" s="205">
        <f t="shared" ca="1" si="940"/>
        <v>32</v>
      </c>
      <c r="AD2249" s="205">
        <f t="shared" ca="1" si="927"/>
        <v>66.71875</v>
      </c>
      <c r="AE2249" s="205">
        <f t="shared" ca="1" si="928"/>
        <v>16.71875</v>
      </c>
      <c r="AF2249" s="205">
        <f t="shared" ca="1" si="941"/>
        <v>3.34375</v>
      </c>
      <c r="AG2249" s="205"/>
      <c r="AH2249" s="205"/>
      <c r="AI2249" s="205"/>
      <c r="AJ2249" s="205"/>
      <c r="AK2249" s="4"/>
      <c r="AL2249" s="4"/>
      <c r="AM2249" s="309">
        <f t="shared" ca="1" si="942"/>
        <v>24.19</v>
      </c>
      <c r="AN2249" s="309">
        <f t="shared" ca="1" si="943"/>
        <v>22.7</v>
      </c>
      <c r="AO2249" s="310">
        <f t="shared" ca="1" si="944"/>
        <v>0.73154362416107277</v>
      </c>
      <c r="AP2249" s="310" t="b">
        <f t="shared" ca="1" si="945"/>
        <v>0</v>
      </c>
      <c r="AQ2249" s="309">
        <f t="shared" ca="1" si="946"/>
        <v>0</v>
      </c>
      <c r="AR2249" s="205">
        <f t="shared" ca="1" si="929"/>
        <v>0</v>
      </c>
      <c r="AS2249" s="45" t="b">
        <f t="shared" ca="1" si="930"/>
        <v>0</v>
      </c>
      <c r="AT2249">
        <f t="shared" ca="1" si="931"/>
        <v>0</v>
      </c>
      <c r="AU2249" t="b">
        <f t="shared" ca="1" si="947"/>
        <v>0</v>
      </c>
      <c r="AV2249" t="b">
        <f t="shared" ca="1" si="948"/>
        <v>0</v>
      </c>
      <c r="AW2249" s="266" t="b">
        <f t="shared" ca="1" si="949"/>
        <v>0</v>
      </c>
      <c r="AX2249" s="266" t="b">
        <f t="shared" ca="1" si="950"/>
        <v>0</v>
      </c>
      <c r="AY2249" s="266" t="b">
        <f t="shared" ca="1" si="951"/>
        <v>0</v>
      </c>
    </row>
    <row r="2250" spans="1:51" x14ac:dyDescent="0.25">
      <c r="A2250">
        <v>2218</v>
      </c>
      <c r="B2250" s="163">
        <f ca="1">OFFSET(InputPriceData!B$15,CalculationsAndCharts!$A2250+$A$11,0,1,1)</f>
        <v>38797</v>
      </c>
      <c r="C2250" s="3">
        <f ca="1">OFFSET(InputPriceData!G$15,CalculationsAndCharts!$A2250+$A$11,IF($C$7,8,0),1,1)</f>
        <v>289000</v>
      </c>
      <c r="D2250" s="4">
        <f ca="1">OFFSET(InputPriceData!C$15,CalculationsAndCharts!$A2250+$A$11,IF($C$7,8,0),1,1)</f>
        <v>23.33</v>
      </c>
      <c r="E2250" s="4">
        <f ca="1">OFFSET(InputPriceData!D$15,CalculationsAndCharts!$A2250+$A$11,IF($C$7,8,0),1,1)</f>
        <v>23.87</v>
      </c>
      <c r="F2250" s="4">
        <f ca="1">OFFSET(InputPriceData!E$15,CalculationsAndCharts!$A2250+$A$11,IF($C$7,8,0),1,1)</f>
        <v>23.3</v>
      </c>
      <c r="G2250" s="4">
        <f ca="1">OFFSET(InputPriceData!F$15,CalculationsAndCharts!$A2250+$A$11,IF($C$7,8,0),1,1)</f>
        <v>23.33</v>
      </c>
      <c r="H2250" s="128"/>
      <c r="I2250" s="128"/>
      <c r="K2250" s="124"/>
      <c r="L2250" s="279"/>
      <c r="M2250" s="281"/>
      <c r="N2250" s="280"/>
      <c r="O2250" s="4"/>
      <c r="P2250" s="4"/>
      <c r="Q2250" s="3"/>
      <c r="S2250" s="309">
        <f t="shared" ca="1" si="932"/>
        <v>24.19</v>
      </c>
      <c r="T2250" s="309">
        <f t="shared" ca="1" si="933"/>
        <v>22.7</v>
      </c>
      <c r="U2250" s="310">
        <f t="shared" ca="1" si="925"/>
        <v>0.4228187919463075</v>
      </c>
      <c r="V2250" s="310" t="b">
        <f t="shared" ca="1" si="934"/>
        <v>0</v>
      </c>
      <c r="W2250" s="3" t="b">
        <f t="shared" ca="1" si="935"/>
        <v>0</v>
      </c>
      <c r="X2250" s="3" t="str">
        <f t="shared" ca="1" si="936"/>
        <v/>
      </c>
      <c r="Y2250" s="3" t="str">
        <f t="shared" ca="1" si="926"/>
        <v/>
      </c>
      <c r="Z2250" s="3" t="str">
        <f t="shared" ca="1" si="937"/>
        <v/>
      </c>
      <c r="AA2250" s="3" t="str">
        <f t="shared" ca="1" si="938"/>
        <v/>
      </c>
      <c r="AB2250" s="205">
        <f t="shared" ca="1" si="939"/>
        <v>2135</v>
      </c>
      <c r="AC2250" s="205">
        <f t="shared" ca="1" si="940"/>
        <v>32</v>
      </c>
      <c r="AD2250" s="205">
        <f t="shared" ca="1" si="927"/>
        <v>66.71875</v>
      </c>
      <c r="AE2250" s="205">
        <f t="shared" ca="1" si="928"/>
        <v>16.71875</v>
      </c>
      <c r="AF2250" s="205">
        <f t="shared" ca="1" si="941"/>
        <v>3.34375</v>
      </c>
      <c r="AG2250" s="205"/>
      <c r="AH2250" s="205"/>
      <c r="AI2250" s="205"/>
      <c r="AJ2250" s="205"/>
      <c r="AK2250" s="4"/>
      <c r="AL2250" s="4"/>
      <c r="AM2250" s="309">
        <f t="shared" ca="1" si="942"/>
        <v>24.19</v>
      </c>
      <c r="AN2250" s="309">
        <f t="shared" ca="1" si="943"/>
        <v>22.7</v>
      </c>
      <c r="AO2250" s="310">
        <f t="shared" ca="1" si="944"/>
        <v>0.4228187919463075</v>
      </c>
      <c r="AP2250" s="310" t="b">
        <f t="shared" ca="1" si="945"/>
        <v>0</v>
      </c>
      <c r="AQ2250" s="309">
        <f t="shared" ca="1" si="946"/>
        <v>0</v>
      </c>
      <c r="AR2250" s="205">
        <f t="shared" ca="1" si="929"/>
        <v>0</v>
      </c>
      <c r="AS2250" s="45" t="b">
        <f t="shared" ca="1" si="930"/>
        <v>0</v>
      </c>
      <c r="AT2250">
        <f t="shared" ca="1" si="931"/>
        <v>0</v>
      </c>
      <c r="AU2250" t="b">
        <f t="shared" ca="1" si="947"/>
        <v>0</v>
      </c>
      <c r="AV2250" t="b">
        <f t="shared" ca="1" si="948"/>
        <v>0</v>
      </c>
      <c r="AW2250" s="266" t="b">
        <f t="shared" ca="1" si="949"/>
        <v>0</v>
      </c>
      <c r="AX2250" s="266" t="b">
        <f t="shared" ca="1" si="950"/>
        <v>0</v>
      </c>
      <c r="AY2250" s="266" t="b">
        <f t="shared" ca="1" si="951"/>
        <v>0</v>
      </c>
    </row>
    <row r="2251" spans="1:51" x14ac:dyDescent="0.25">
      <c r="A2251">
        <v>2219</v>
      </c>
      <c r="B2251" s="163">
        <f ca="1">OFFSET(InputPriceData!B$15,CalculationsAndCharts!$A2251+$A$11,0,1,1)</f>
        <v>38796</v>
      </c>
      <c r="C2251" s="3">
        <f ca="1">OFFSET(InputPriceData!G$15,CalculationsAndCharts!$A2251+$A$11,IF($C$7,8,0),1,1)</f>
        <v>363200</v>
      </c>
      <c r="D2251" s="4">
        <f ca="1">OFFSET(InputPriceData!C$15,CalculationsAndCharts!$A2251+$A$11,IF($C$7,8,0),1,1)</f>
        <v>22.84</v>
      </c>
      <c r="E2251" s="4">
        <f ca="1">OFFSET(InputPriceData!D$15,CalculationsAndCharts!$A2251+$A$11,IF($C$7,8,0),1,1)</f>
        <v>23.95</v>
      </c>
      <c r="F2251" s="4">
        <f ca="1">OFFSET(InputPriceData!E$15,CalculationsAndCharts!$A2251+$A$11,IF($C$7,8,0),1,1)</f>
        <v>22.84</v>
      </c>
      <c r="G2251" s="4">
        <f ca="1">OFFSET(InputPriceData!F$15,CalculationsAndCharts!$A2251+$A$11,IF($C$7,8,0),1,1)</f>
        <v>23.81</v>
      </c>
      <c r="H2251" s="128"/>
      <c r="I2251" s="128"/>
      <c r="K2251" s="124"/>
      <c r="L2251" s="279"/>
      <c r="M2251" s="281"/>
      <c r="N2251" s="280"/>
      <c r="O2251" s="4"/>
      <c r="P2251" s="4"/>
      <c r="Q2251" s="3"/>
      <c r="S2251" s="309">
        <f t="shared" ca="1" si="932"/>
        <v>24.8</v>
      </c>
      <c r="T2251" s="309">
        <f t="shared" ca="1" si="933"/>
        <v>22.7</v>
      </c>
      <c r="U2251" s="310">
        <f t="shared" ca="1" si="925"/>
        <v>0.52857142857142791</v>
      </c>
      <c r="V2251" s="310" t="b">
        <f t="shared" ca="1" si="934"/>
        <v>0</v>
      </c>
      <c r="W2251" s="3" t="b">
        <f t="shared" ca="1" si="935"/>
        <v>0</v>
      </c>
      <c r="X2251" s="3" t="str">
        <f t="shared" ca="1" si="936"/>
        <v/>
      </c>
      <c r="Y2251" s="3" t="str">
        <f t="shared" ca="1" si="926"/>
        <v/>
      </c>
      <c r="Z2251" s="3" t="str">
        <f t="shared" ca="1" si="937"/>
        <v/>
      </c>
      <c r="AA2251" s="3" t="str">
        <f t="shared" ca="1" si="938"/>
        <v/>
      </c>
      <c r="AB2251" s="205">
        <f t="shared" ca="1" si="939"/>
        <v>2135</v>
      </c>
      <c r="AC2251" s="205">
        <f t="shared" ca="1" si="940"/>
        <v>32</v>
      </c>
      <c r="AD2251" s="205">
        <f t="shared" ca="1" si="927"/>
        <v>66.71875</v>
      </c>
      <c r="AE2251" s="205">
        <f t="shared" ca="1" si="928"/>
        <v>16.71875</v>
      </c>
      <c r="AF2251" s="205">
        <f t="shared" ca="1" si="941"/>
        <v>3.34375</v>
      </c>
      <c r="AG2251" s="205"/>
      <c r="AH2251" s="205"/>
      <c r="AI2251" s="205"/>
      <c r="AJ2251" s="205"/>
      <c r="AK2251" s="4"/>
      <c r="AL2251" s="4"/>
      <c r="AM2251" s="309">
        <f t="shared" ca="1" si="942"/>
        <v>24.19</v>
      </c>
      <c r="AN2251" s="309">
        <f t="shared" ca="1" si="943"/>
        <v>22.7</v>
      </c>
      <c r="AO2251" s="310">
        <f t="shared" ca="1" si="944"/>
        <v>0.74496644295301873</v>
      </c>
      <c r="AP2251" s="310" t="b">
        <f t="shared" ca="1" si="945"/>
        <v>0</v>
      </c>
      <c r="AQ2251" s="309">
        <f t="shared" ca="1" si="946"/>
        <v>0</v>
      </c>
      <c r="AR2251" s="205">
        <f t="shared" ca="1" si="929"/>
        <v>0</v>
      </c>
      <c r="AS2251" s="45" t="b">
        <f t="shared" ca="1" si="930"/>
        <v>0</v>
      </c>
      <c r="AT2251">
        <f t="shared" ca="1" si="931"/>
        <v>0</v>
      </c>
      <c r="AU2251" t="b">
        <f t="shared" ca="1" si="947"/>
        <v>0</v>
      </c>
      <c r="AV2251" t="b">
        <f t="shared" ca="1" si="948"/>
        <v>0</v>
      </c>
      <c r="AW2251" s="266" t="b">
        <f t="shared" ca="1" si="949"/>
        <v>0</v>
      </c>
      <c r="AX2251" s="266" t="b">
        <f t="shared" ca="1" si="950"/>
        <v>0</v>
      </c>
      <c r="AY2251" s="266" t="b">
        <f t="shared" ca="1" si="951"/>
        <v>0</v>
      </c>
    </row>
    <row r="2252" spans="1:51" x14ac:dyDescent="0.25">
      <c r="A2252">
        <v>2220</v>
      </c>
      <c r="B2252" s="163">
        <f ca="1">OFFSET(InputPriceData!B$15,CalculationsAndCharts!$A2252+$A$11,0,1,1)</f>
        <v>38793</v>
      </c>
      <c r="C2252" s="3">
        <f ca="1">OFFSET(InputPriceData!G$15,CalculationsAndCharts!$A2252+$A$11,IF($C$7,8,0),1,1)</f>
        <v>899800</v>
      </c>
      <c r="D2252" s="4">
        <f ca="1">OFFSET(InputPriceData!C$15,CalculationsAndCharts!$A2252+$A$11,IF($C$7,8,0),1,1)</f>
        <v>23.5</v>
      </c>
      <c r="E2252" s="4">
        <f ca="1">OFFSET(InputPriceData!D$15,CalculationsAndCharts!$A2252+$A$11,IF($C$7,8,0),1,1)</f>
        <v>23.5</v>
      </c>
      <c r="F2252" s="4">
        <f ca="1">OFFSET(InputPriceData!E$15,CalculationsAndCharts!$A2252+$A$11,IF($C$7,8,0),1,1)</f>
        <v>22.8</v>
      </c>
      <c r="G2252" s="4">
        <f ca="1">OFFSET(InputPriceData!F$15,CalculationsAndCharts!$A2252+$A$11,IF($C$7,8,0),1,1)</f>
        <v>22.94</v>
      </c>
      <c r="H2252" s="128"/>
      <c r="I2252" s="128"/>
      <c r="K2252" s="124"/>
      <c r="L2252" s="279"/>
      <c r="M2252" s="281"/>
      <c r="N2252" s="280"/>
      <c r="O2252" s="4"/>
      <c r="P2252" s="4"/>
      <c r="Q2252" s="3"/>
      <c r="S2252" s="309">
        <f t="shared" ca="1" si="932"/>
        <v>24.8</v>
      </c>
      <c r="T2252" s="309">
        <f t="shared" ca="1" si="933"/>
        <v>22.7</v>
      </c>
      <c r="U2252" s="310">
        <f t="shared" ca="1" si="925"/>
        <v>0.11428571428571516</v>
      </c>
      <c r="V2252" s="310" t="b">
        <f t="shared" ca="1" si="934"/>
        <v>0</v>
      </c>
      <c r="W2252" s="3" t="b">
        <f t="shared" ca="1" si="935"/>
        <v>0</v>
      </c>
      <c r="X2252" s="3" t="str">
        <f t="shared" ca="1" si="936"/>
        <v/>
      </c>
      <c r="Y2252" s="3" t="str">
        <f t="shared" ca="1" si="926"/>
        <v/>
      </c>
      <c r="Z2252" s="3" t="str">
        <f t="shared" ca="1" si="937"/>
        <v/>
      </c>
      <c r="AA2252" s="3" t="str">
        <f t="shared" ca="1" si="938"/>
        <v/>
      </c>
      <c r="AB2252" s="205">
        <f t="shared" ca="1" si="939"/>
        <v>2135</v>
      </c>
      <c r="AC2252" s="205">
        <f t="shared" ca="1" si="940"/>
        <v>32</v>
      </c>
      <c r="AD2252" s="205">
        <f t="shared" ca="1" si="927"/>
        <v>66.71875</v>
      </c>
      <c r="AE2252" s="205">
        <f t="shared" ca="1" si="928"/>
        <v>16.71875</v>
      </c>
      <c r="AF2252" s="205">
        <f t="shared" ca="1" si="941"/>
        <v>3.34375</v>
      </c>
      <c r="AG2252" s="205"/>
      <c r="AH2252" s="205"/>
      <c r="AI2252" s="205"/>
      <c r="AJ2252" s="205"/>
      <c r="AK2252" s="4"/>
      <c r="AL2252" s="4"/>
      <c r="AM2252" s="309">
        <f t="shared" ca="1" si="942"/>
        <v>24.19</v>
      </c>
      <c r="AN2252" s="309">
        <f t="shared" ca="1" si="943"/>
        <v>22.7</v>
      </c>
      <c r="AO2252" s="310">
        <f t="shared" ca="1" si="944"/>
        <v>0.16107382550335683</v>
      </c>
      <c r="AP2252" s="310" t="b">
        <f t="shared" ca="1" si="945"/>
        <v>0</v>
      </c>
      <c r="AQ2252" s="309">
        <f t="shared" ca="1" si="946"/>
        <v>0</v>
      </c>
      <c r="AR2252" s="205">
        <f t="shared" ca="1" si="929"/>
        <v>0</v>
      </c>
      <c r="AS2252" s="45" t="b">
        <f t="shared" ca="1" si="930"/>
        <v>0</v>
      </c>
      <c r="AT2252">
        <f t="shared" ca="1" si="931"/>
        <v>0</v>
      </c>
      <c r="AU2252" t="b">
        <f t="shared" ca="1" si="947"/>
        <v>0</v>
      </c>
      <c r="AV2252" t="b">
        <f t="shared" ca="1" si="948"/>
        <v>0</v>
      </c>
      <c r="AW2252" s="266" t="b">
        <f t="shared" ca="1" si="949"/>
        <v>0</v>
      </c>
      <c r="AX2252" s="266" t="b">
        <f t="shared" ca="1" si="950"/>
        <v>0</v>
      </c>
      <c r="AY2252" s="266" t="b">
        <f t="shared" ca="1" si="951"/>
        <v>0</v>
      </c>
    </row>
    <row r="2253" spans="1:51" x14ac:dyDescent="0.25">
      <c r="A2253">
        <v>2221</v>
      </c>
      <c r="B2253" s="163">
        <f ca="1">OFFSET(InputPriceData!B$15,CalculationsAndCharts!$A2253+$A$11,0,1,1)</f>
        <v>38792</v>
      </c>
      <c r="C2253" s="3">
        <f ca="1">OFFSET(InputPriceData!G$15,CalculationsAndCharts!$A2253+$A$11,IF($C$7,8,0),1,1)</f>
        <v>418600</v>
      </c>
      <c r="D2253" s="4">
        <f ca="1">OFFSET(InputPriceData!C$15,CalculationsAndCharts!$A2253+$A$11,IF($C$7,8,0),1,1)</f>
        <v>23.99</v>
      </c>
      <c r="E2253" s="4">
        <f ca="1">OFFSET(InputPriceData!D$15,CalculationsAndCharts!$A2253+$A$11,IF($C$7,8,0),1,1)</f>
        <v>23.99</v>
      </c>
      <c r="F2253" s="4">
        <f ca="1">OFFSET(InputPriceData!E$15,CalculationsAndCharts!$A2253+$A$11,IF($C$7,8,0),1,1)</f>
        <v>23.3</v>
      </c>
      <c r="G2253" s="4">
        <f ca="1">OFFSET(InputPriceData!F$15,CalculationsAndCharts!$A2253+$A$11,IF($C$7,8,0),1,1)</f>
        <v>23.38</v>
      </c>
      <c r="H2253" s="128"/>
      <c r="I2253" s="128"/>
      <c r="K2253" s="124"/>
      <c r="L2253" s="279"/>
      <c r="M2253" s="281"/>
      <c r="N2253" s="280"/>
      <c r="O2253" s="4"/>
      <c r="P2253" s="4"/>
      <c r="Q2253" s="3"/>
      <c r="S2253" s="309">
        <f t="shared" ca="1" si="932"/>
        <v>24.8</v>
      </c>
      <c r="T2253" s="309">
        <f t="shared" ca="1" si="933"/>
        <v>22.7</v>
      </c>
      <c r="U2253" s="310">
        <f t="shared" ca="1" si="925"/>
        <v>0.32380952380952344</v>
      </c>
      <c r="V2253" s="310" t="b">
        <f t="shared" ca="1" si="934"/>
        <v>0</v>
      </c>
      <c r="W2253" s="3" t="b">
        <f t="shared" ca="1" si="935"/>
        <v>0</v>
      </c>
      <c r="X2253" s="3" t="str">
        <f t="shared" ca="1" si="936"/>
        <v/>
      </c>
      <c r="Y2253" s="3" t="str">
        <f t="shared" ca="1" si="926"/>
        <v/>
      </c>
      <c r="Z2253" s="3" t="str">
        <f t="shared" ca="1" si="937"/>
        <v/>
      </c>
      <c r="AA2253" s="3" t="str">
        <f t="shared" ca="1" si="938"/>
        <v/>
      </c>
      <c r="AB2253" s="205">
        <f t="shared" ca="1" si="939"/>
        <v>2135</v>
      </c>
      <c r="AC2253" s="205">
        <f t="shared" ca="1" si="940"/>
        <v>32</v>
      </c>
      <c r="AD2253" s="205">
        <f t="shared" ca="1" si="927"/>
        <v>66.71875</v>
      </c>
      <c r="AE2253" s="205">
        <f t="shared" ca="1" si="928"/>
        <v>16.71875</v>
      </c>
      <c r="AF2253" s="205">
        <f t="shared" ca="1" si="941"/>
        <v>3.34375</v>
      </c>
      <c r="AG2253" s="205"/>
      <c r="AH2253" s="205"/>
      <c r="AI2253" s="205"/>
      <c r="AJ2253" s="205"/>
      <c r="AK2253" s="4"/>
      <c r="AL2253" s="4"/>
      <c r="AM2253" s="309">
        <f t="shared" ca="1" si="942"/>
        <v>24.8</v>
      </c>
      <c r="AN2253" s="309">
        <f t="shared" ca="1" si="943"/>
        <v>22.7</v>
      </c>
      <c r="AO2253" s="310">
        <f t="shared" ca="1" si="944"/>
        <v>0.32380952380952344</v>
      </c>
      <c r="AP2253" s="310" t="b">
        <f t="shared" ca="1" si="945"/>
        <v>0</v>
      </c>
      <c r="AQ2253" s="309">
        <f t="shared" ca="1" si="946"/>
        <v>0</v>
      </c>
      <c r="AR2253" s="205">
        <f t="shared" ca="1" si="929"/>
        <v>0</v>
      </c>
      <c r="AS2253" s="45" t="b">
        <f t="shared" ca="1" si="930"/>
        <v>0</v>
      </c>
      <c r="AT2253">
        <f t="shared" ca="1" si="931"/>
        <v>0</v>
      </c>
      <c r="AU2253" t="b">
        <f t="shared" ca="1" si="947"/>
        <v>0</v>
      </c>
      <c r="AV2253" t="b">
        <f t="shared" ca="1" si="948"/>
        <v>0</v>
      </c>
      <c r="AW2253" s="266" t="b">
        <f t="shared" ca="1" si="949"/>
        <v>0</v>
      </c>
      <c r="AX2253" s="266" t="b">
        <f t="shared" ca="1" si="950"/>
        <v>0</v>
      </c>
      <c r="AY2253" s="266" t="b">
        <f t="shared" ca="1" si="951"/>
        <v>0</v>
      </c>
    </row>
    <row r="2254" spans="1:51" x14ac:dyDescent="0.25">
      <c r="A2254">
        <v>2222</v>
      </c>
      <c r="B2254" s="163">
        <f ca="1">OFFSET(InputPriceData!B$15,CalculationsAndCharts!$A2254+$A$11,0,1,1)</f>
        <v>38791</v>
      </c>
      <c r="C2254" s="3">
        <f ca="1">OFFSET(InputPriceData!G$15,CalculationsAndCharts!$A2254+$A$11,IF($C$7,8,0),1,1)</f>
        <v>244100</v>
      </c>
      <c r="D2254" s="4">
        <f ca="1">OFFSET(InputPriceData!C$15,CalculationsAndCharts!$A2254+$A$11,IF($C$7,8,0),1,1)</f>
        <v>24</v>
      </c>
      <c r="E2254" s="4">
        <f ca="1">OFFSET(InputPriceData!D$15,CalculationsAndCharts!$A2254+$A$11,IF($C$7,8,0),1,1)</f>
        <v>24.05</v>
      </c>
      <c r="F2254" s="4">
        <f ca="1">OFFSET(InputPriceData!E$15,CalculationsAndCharts!$A2254+$A$11,IF($C$7,8,0),1,1)</f>
        <v>23.65</v>
      </c>
      <c r="G2254" s="4">
        <f ca="1">OFFSET(InputPriceData!F$15,CalculationsAndCharts!$A2254+$A$11,IF($C$7,8,0),1,1)</f>
        <v>23.84</v>
      </c>
      <c r="H2254" s="128"/>
      <c r="I2254" s="128"/>
      <c r="K2254" s="124"/>
      <c r="L2254" s="279"/>
      <c r="M2254" s="281"/>
      <c r="N2254" s="280"/>
      <c r="O2254" s="4"/>
      <c r="P2254" s="4"/>
      <c r="Q2254" s="3"/>
      <c r="S2254" s="309">
        <f t="shared" ca="1" si="932"/>
        <v>24.8</v>
      </c>
      <c r="T2254" s="309">
        <f t="shared" ca="1" si="933"/>
        <v>22.7</v>
      </c>
      <c r="U2254" s="310">
        <f t="shared" ca="1" si="925"/>
        <v>0.54285714285714282</v>
      </c>
      <c r="V2254" s="310" t="b">
        <f t="shared" ca="1" si="934"/>
        <v>0</v>
      </c>
      <c r="W2254" s="3" t="b">
        <f t="shared" ca="1" si="935"/>
        <v>0</v>
      </c>
      <c r="X2254" s="3" t="str">
        <f t="shared" ca="1" si="936"/>
        <v/>
      </c>
      <c r="Y2254" s="3" t="str">
        <f t="shared" ca="1" si="926"/>
        <v/>
      </c>
      <c r="Z2254" s="3" t="str">
        <f t="shared" ca="1" si="937"/>
        <v/>
      </c>
      <c r="AA2254" s="3" t="str">
        <f t="shared" ca="1" si="938"/>
        <v/>
      </c>
      <c r="AB2254" s="205">
        <f t="shared" ca="1" si="939"/>
        <v>2135</v>
      </c>
      <c r="AC2254" s="205">
        <f t="shared" ca="1" si="940"/>
        <v>32</v>
      </c>
      <c r="AD2254" s="205">
        <f t="shared" ca="1" si="927"/>
        <v>66.71875</v>
      </c>
      <c r="AE2254" s="205">
        <f t="shared" ca="1" si="928"/>
        <v>16.71875</v>
      </c>
      <c r="AF2254" s="205">
        <f t="shared" ca="1" si="941"/>
        <v>3.34375</v>
      </c>
      <c r="AG2254" s="205"/>
      <c r="AH2254" s="205"/>
      <c r="AI2254" s="205"/>
      <c r="AJ2254" s="205"/>
      <c r="AK2254" s="4"/>
      <c r="AL2254" s="4"/>
      <c r="AM2254" s="309">
        <f t="shared" ca="1" si="942"/>
        <v>24.8</v>
      </c>
      <c r="AN2254" s="309">
        <f t="shared" ca="1" si="943"/>
        <v>22.7</v>
      </c>
      <c r="AO2254" s="310">
        <f t="shared" ca="1" si="944"/>
        <v>0.54285714285714282</v>
      </c>
      <c r="AP2254" s="310" t="b">
        <f t="shared" ca="1" si="945"/>
        <v>0</v>
      </c>
      <c r="AQ2254" s="309">
        <f t="shared" ca="1" si="946"/>
        <v>0</v>
      </c>
      <c r="AR2254" s="205">
        <f t="shared" ca="1" si="929"/>
        <v>0</v>
      </c>
      <c r="AS2254" s="45" t="b">
        <f t="shared" ca="1" si="930"/>
        <v>0</v>
      </c>
      <c r="AT2254">
        <f t="shared" ca="1" si="931"/>
        <v>0</v>
      </c>
      <c r="AU2254" t="b">
        <f t="shared" ca="1" si="947"/>
        <v>0</v>
      </c>
      <c r="AV2254" t="b">
        <f t="shared" ca="1" si="948"/>
        <v>0</v>
      </c>
      <c r="AW2254" s="266" t="b">
        <f t="shared" ca="1" si="949"/>
        <v>0</v>
      </c>
      <c r="AX2254" s="266" t="b">
        <f t="shared" ca="1" si="950"/>
        <v>0</v>
      </c>
      <c r="AY2254" s="266" t="b">
        <f t="shared" ca="1" si="951"/>
        <v>0</v>
      </c>
    </row>
    <row r="2255" spans="1:51" x14ac:dyDescent="0.25">
      <c r="A2255">
        <v>2223</v>
      </c>
      <c r="B2255" s="163">
        <f ca="1">OFFSET(InputPriceData!B$15,CalculationsAndCharts!$A2255+$A$11,0,1,1)</f>
        <v>38790</v>
      </c>
      <c r="C2255" s="3">
        <f ca="1">OFFSET(InputPriceData!G$15,CalculationsAndCharts!$A2255+$A$11,IF($C$7,8,0),1,1)</f>
        <v>139000</v>
      </c>
      <c r="D2255" s="4">
        <f ca="1">OFFSET(InputPriceData!C$15,CalculationsAndCharts!$A2255+$A$11,IF($C$7,8,0),1,1)</f>
        <v>23.9</v>
      </c>
      <c r="E2255" s="4">
        <f ca="1">OFFSET(InputPriceData!D$15,CalculationsAndCharts!$A2255+$A$11,IF($C$7,8,0),1,1)</f>
        <v>24</v>
      </c>
      <c r="F2255" s="4">
        <f ca="1">OFFSET(InputPriceData!E$15,CalculationsAndCharts!$A2255+$A$11,IF($C$7,8,0),1,1)</f>
        <v>23.57</v>
      </c>
      <c r="G2255" s="4">
        <f ca="1">OFFSET(InputPriceData!F$15,CalculationsAndCharts!$A2255+$A$11,IF($C$7,8,0),1,1)</f>
        <v>23.94</v>
      </c>
      <c r="H2255" s="128"/>
      <c r="I2255" s="128"/>
      <c r="K2255" s="124"/>
      <c r="L2255" s="279"/>
      <c r="M2255" s="281"/>
      <c r="N2255" s="280"/>
      <c r="O2255" s="4"/>
      <c r="P2255" s="4"/>
      <c r="Q2255" s="3"/>
      <c r="S2255" s="309">
        <f t="shared" ca="1" si="932"/>
        <v>24.8</v>
      </c>
      <c r="T2255" s="309">
        <f t="shared" ca="1" si="933"/>
        <v>22.7</v>
      </c>
      <c r="U2255" s="310">
        <f t="shared" ca="1" si="925"/>
        <v>0.59047619047619104</v>
      </c>
      <c r="V2255" s="310" t="b">
        <f t="shared" ca="1" si="934"/>
        <v>0</v>
      </c>
      <c r="W2255" s="3" t="b">
        <f t="shared" ca="1" si="935"/>
        <v>0</v>
      </c>
      <c r="X2255" s="3" t="str">
        <f t="shared" ca="1" si="936"/>
        <v/>
      </c>
      <c r="Y2255" s="3" t="str">
        <f t="shared" ca="1" si="926"/>
        <v/>
      </c>
      <c r="Z2255" s="3" t="str">
        <f t="shared" ca="1" si="937"/>
        <v/>
      </c>
      <c r="AA2255" s="3" t="str">
        <f t="shared" ca="1" si="938"/>
        <v/>
      </c>
      <c r="AB2255" s="205">
        <f t="shared" ca="1" si="939"/>
        <v>2135</v>
      </c>
      <c r="AC2255" s="205">
        <f t="shared" ca="1" si="940"/>
        <v>32</v>
      </c>
      <c r="AD2255" s="205">
        <f t="shared" ca="1" si="927"/>
        <v>66.71875</v>
      </c>
      <c r="AE2255" s="205">
        <f t="shared" ca="1" si="928"/>
        <v>16.71875</v>
      </c>
      <c r="AF2255" s="205">
        <f t="shared" ca="1" si="941"/>
        <v>3.34375</v>
      </c>
      <c r="AG2255" s="205"/>
      <c r="AH2255" s="205"/>
      <c r="AI2255" s="205"/>
      <c r="AJ2255" s="205"/>
      <c r="AK2255" s="4"/>
      <c r="AL2255" s="4"/>
      <c r="AM2255" s="309">
        <f t="shared" ca="1" si="942"/>
        <v>24.8</v>
      </c>
      <c r="AN2255" s="309">
        <f t="shared" ca="1" si="943"/>
        <v>22.7</v>
      </c>
      <c r="AO2255" s="310">
        <f t="shared" ca="1" si="944"/>
        <v>0.59047619047619104</v>
      </c>
      <c r="AP2255" s="310" t="b">
        <f t="shared" ca="1" si="945"/>
        <v>0</v>
      </c>
      <c r="AQ2255" s="309">
        <f t="shared" ca="1" si="946"/>
        <v>0</v>
      </c>
      <c r="AR2255" s="205">
        <f t="shared" ca="1" si="929"/>
        <v>0</v>
      </c>
      <c r="AS2255" s="45" t="b">
        <f t="shared" ca="1" si="930"/>
        <v>0</v>
      </c>
      <c r="AT2255">
        <f t="shared" ca="1" si="931"/>
        <v>0</v>
      </c>
      <c r="AU2255" t="b">
        <f t="shared" ca="1" si="947"/>
        <v>0</v>
      </c>
      <c r="AV2255" t="b">
        <f t="shared" ca="1" si="948"/>
        <v>0</v>
      </c>
      <c r="AW2255" s="266" t="b">
        <f t="shared" ca="1" si="949"/>
        <v>0</v>
      </c>
      <c r="AX2255" s="266" t="b">
        <f t="shared" ca="1" si="950"/>
        <v>0</v>
      </c>
      <c r="AY2255" s="266" t="b">
        <f t="shared" ca="1" si="951"/>
        <v>0</v>
      </c>
    </row>
    <row r="2256" spans="1:51" x14ac:dyDescent="0.25">
      <c r="A2256">
        <v>2224</v>
      </c>
      <c r="B2256" s="163">
        <f ca="1">OFFSET(InputPriceData!B$15,CalculationsAndCharts!$A2256+$A$11,0,1,1)</f>
        <v>38789</v>
      </c>
      <c r="C2256" s="3">
        <f ca="1">OFFSET(InputPriceData!G$15,CalculationsAndCharts!$A2256+$A$11,IF($C$7,8,0),1,1)</f>
        <v>284600</v>
      </c>
      <c r="D2256" s="4">
        <f ca="1">OFFSET(InputPriceData!C$15,CalculationsAndCharts!$A2256+$A$11,IF($C$7,8,0),1,1)</f>
        <v>23.84</v>
      </c>
      <c r="E2256" s="4">
        <f ca="1">OFFSET(InputPriceData!D$15,CalculationsAndCharts!$A2256+$A$11,IF($C$7,8,0),1,1)</f>
        <v>24.01</v>
      </c>
      <c r="F2256" s="4">
        <f ca="1">OFFSET(InputPriceData!E$15,CalculationsAndCharts!$A2256+$A$11,IF($C$7,8,0),1,1)</f>
        <v>23.71</v>
      </c>
      <c r="G2256" s="4">
        <f ca="1">OFFSET(InputPriceData!F$15,CalculationsAndCharts!$A2256+$A$11,IF($C$7,8,0),1,1)</f>
        <v>23.84</v>
      </c>
      <c r="H2256" s="128"/>
      <c r="I2256" s="128"/>
      <c r="K2256" s="124"/>
      <c r="L2256" s="279"/>
      <c r="M2256" s="281"/>
      <c r="N2256" s="280"/>
      <c r="O2256" s="4"/>
      <c r="P2256" s="4"/>
      <c r="Q2256" s="3"/>
      <c r="S2256" s="309">
        <f t="shared" ca="1" si="932"/>
        <v>24.8</v>
      </c>
      <c r="T2256" s="309">
        <f t="shared" ca="1" si="933"/>
        <v>22.7</v>
      </c>
      <c r="U2256" s="310">
        <f t="shared" ca="1" si="925"/>
        <v>0.54285714285714282</v>
      </c>
      <c r="V2256" s="310" t="b">
        <f t="shared" ca="1" si="934"/>
        <v>0</v>
      </c>
      <c r="W2256" s="3" t="b">
        <f t="shared" ca="1" si="935"/>
        <v>0</v>
      </c>
      <c r="X2256" s="3" t="str">
        <f t="shared" ca="1" si="936"/>
        <v/>
      </c>
      <c r="Y2256" s="3" t="str">
        <f t="shared" ca="1" si="926"/>
        <v/>
      </c>
      <c r="Z2256" s="3" t="str">
        <f t="shared" ca="1" si="937"/>
        <v/>
      </c>
      <c r="AA2256" s="3" t="str">
        <f t="shared" ca="1" si="938"/>
        <v/>
      </c>
      <c r="AB2256" s="205">
        <f t="shared" ca="1" si="939"/>
        <v>2135</v>
      </c>
      <c r="AC2256" s="205">
        <f t="shared" ca="1" si="940"/>
        <v>32</v>
      </c>
      <c r="AD2256" s="205">
        <f t="shared" ca="1" si="927"/>
        <v>66.71875</v>
      </c>
      <c r="AE2256" s="205">
        <f t="shared" ca="1" si="928"/>
        <v>16.71875</v>
      </c>
      <c r="AF2256" s="205">
        <f t="shared" ca="1" si="941"/>
        <v>3.34375</v>
      </c>
      <c r="AG2256" s="205"/>
      <c r="AH2256" s="205"/>
      <c r="AI2256" s="205"/>
      <c r="AJ2256" s="205"/>
      <c r="AK2256" s="4"/>
      <c r="AL2256" s="4"/>
      <c r="AM2256" s="309">
        <f t="shared" ca="1" si="942"/>
        <v>24.8</v>
      </c>
      <c r="AN2256" s="309">
        <f t="shared" ca="1" si="943"/>
        <v>22.7</v>
      </c>
      <c r="AO2256" s="310">
        <f t="shared" ca="1" si="944"/>
        <v>0.54285714285714282</v>
      </c>
      <c r="AP2256" s="310" t="b">
        <f t="shared" ca="1" si="945"/>
        <v>0</v>
      </c>
      <c r="AQ2256" s="309">
        <f t="shared" ca="1" si="946"/>
        <v>0</v>
      </c>
      <c r="AR2256" s="205">
        <f t="shared" ca="1" si="929"/>
        <v>0</v>
      </c>
      <c r="AS2256" s="45" t="b">
        <f t="shared" ca="1" si="930"/>
        <v>0</v>
      </c>
      <c r="AT2256">
        <f t="shared" ca="1" si="931"/>
        <v>0</v>
      </c>
      <c r="AU2256" t="b">
        <f t="shared" ca="1" si="947"/>
        <v>0</v>
      </c>
      <c r="AV2256" t="b">
        <f t="shared" ca="1" si="948"/>
        <v>0</v>
      </c>
      <c r="AW2256" s="266" t="b">
        <f t="shared" ca="1" si="949"/>
        <v>0</v>
      </c>
      <c r="AX2256" s="266" t="b">
        <f t="shared" ca="1" si="950"/>
        <v>0</v>
      </c>
      <c r="AY2256" s="266" t="b">
        <f t="shared" ca="1" si="951"/>
        <v>0</v>
      </c>
    </row>
    <row r="2257" spans="1:51" x14ac:dyDescent="0.25">
      <c r="A2257">
        <v>2225</v>
      </c>
      <c r="B2257" s="163">
        <f ca="1">OFFSET(InputPriceData!B$15,CalculationsAndCharts!$A2257+$A$11,0,1,1)</f>
        <v>38786</v>
      </c>
      <c r="C2257" s="3">
        <f ca="1">OFFSET(InputPriceData!G$15,CalculationsAndCharts!$A2257+$A$11,IF($C$7,8,0),1,1)</f>
        <v>224900</v>
      </c>
      <c r="D2257" s="4">
        <f ca="1">OFFSET(InputPriceData!C$15,CalculationsAndCharts!$A2257+$A$11,IF($C$7,8,0),1,1)</f>
        <v>23.07</v>
      </c>
      <c r="E2257" s="4">
        <f ca="1">OFFSET(InputPriceData!D$15,CalculationsAndCharts!$A2257+$A$11,IF($C$7,8,0),1,1)</f>
        <v>23.71</v>
      </c>
      <c r="F2257" s="4">
        <f ca="1">OFFSET(InputPriceData!E$15,CalculationsAndCharts!$A2257+$A$11,IF($C$7,8,0),1,1)</f>
        <v>22.84</v>
      </c>
      <c r="G2257" s="4">
        <f ca="1">OFFSET(InputPriceData!F$15,CalculationsAndCharts!$A2257+$A$11,IF($C$7,8,0),1,1)</f>
        <v>23.71</v>
      </c>
      <c r="H2257" s="128"/>
      <c r="I2257" s="128"/>
      <c r="K2257" s="124"/>
      <c r="L2257" s="279"/>
      <c r="M2257" s="281"/>
      <c r="N2257" s="280"/>
      <c r="O2257" s="4"/>
      <c r="P2257" s="4"/>
      <c r="Q2257" s="3"/>
      <c r="S2257" s="309">
        <f t="shared" ca="1" si="932"/>
        <v>24.8</v>
      </c>
      <c r="T2257" s="309">
        <f t="shared" ca="1" si="933"/>
        <v>22.7</v>
      </c>
      <c r="U2257" s="310">
        <f t="shared" ca="1" si="925"/>
        <v>0.48095238095238135</v>
      </c>
      <c r="V2257" s="310" t="b">
        <f t="shared" ca="1" si="934"/>
        <v>0</v>
      </c>
      <c r="W2257" s="3" t="b">
        <f t="shared" ca="1" si="935"/>
        <v>0</v>
      </c>
      <c r="X2257" s="3" t="str">
        <f t="shared" ca="1" si="936"/>
        <v/>
      </c>
      <c r="Y2257" s="3" t="str">
        <f t="shared" ca="1" si="926"/>
        <v/>
      </c>
      <c r="Z2257" s="3" t="str">
        <f t="shared" ca="1" si="937"/>
        <v/>
      </c>
      <c r="AA2257" s="3" t="str">
        <f t="shared" ca="1" si="938"/>
        <v/>
      </c>
      <c r="AB2257" s="205">
        <f t="shared" ca="1" si="939"/>
        <v>2135</v>
      </c>
      <c r="AC2257" s="205">
        <f t="shared" ca="1" si="940"/>
        <v>32</v>
      </c>
      <c r="AD2257" s="205">
        <f t="shared" ca="1" si="927"/>
        <v>66.71875</v>
      </c>
      <c r="AE2257" s="205">
        <f t="shared" ca="1" si="928"/>
        <v>16.71875</v>
      </c>
      <c r="AF2257" s="205">
        <f t="shared" ca="1" si="941"/>
        <v>3.34375</v>
      </c>
      <c r="AG2257" s="205"/>
      <c r="AH2257" s="205"/>
      <c r="AI2257" s="205"/>
      <c r="AJ2257" s="205"/>
      <c r="AK2257" s="4"/>
      <c r="AL2257" s="4"/>
      <c r="AM2257" s="309">
        <f t="shared" ca="1" si="942"/>
        <v>24.8</v>
      </c>
      <c r="AN2257" s="309">
        <f t="shared" ca="1" si="943"/>
        <v>22.7</v>
      </c>
      <c r="AO2257" s="310">
        <f t="shared" ca="1" si="944"/>
        <v>0.48095238095238135</v>
      </c>
      <c r="AP2257" s="310" t="b">
        <f t="shared" ca="1" si="945"/>
        <v>0</v>
      </c>
      <c r="AQ2257" s="309">
        <f t="shared" ca="1" si="946"/>
        <v>0</v>
      </c>
      <c r="AR2257" s="205">
        <f t="shared" ca="1" si="929"/>
        <v>0</v>
      </c>
      <c r="AS2257" s="45" t="b">
        <f t="shared" ca="1" si="930"/>
        <v>0</v>
      </c>
      <c r="AT2257">
        <f t="shared" ca="1" si="931"/>
        <v>0</v>
      </c>
      <c r="AU2257" t="b">
        <f t="shared" ca="1" si="947"/>
        <v>0</v>
      </c>
      <c r="AV2257" t="b">
        <f t="shared" ca="1" si="948"/>
        <v>0</v>
      </c>
      <c r="AW2257" s="266" t="b">
        <f t="shared" ca="1" si="949"/>
        <v>0</v>
      </c>
      <c r="AX2257" s="266" t="b">
        <f t="shared" ca="1" si="950"/>
        <v>0</v>
      </c>
      <c r="AY2257" s="266" t="b">
        <f t="shared" ca="1" si="951"/>
        <v>0</v>
      </c>
    </row>
    <row r="2258" spans="1:51" x14ac:dyDescent="0.25">
      <c r="A2258">
        <v>2226</v>
      </c>
      <c r="B2258" s="163">
        <f ca="1">OFFSET(InputPriceData!B$15,CalculationsAndCharts!$A2258+$A$11,0,1,1)</f>
        <v>38785</v>
      </c>
      <c r="C2258" s="3">
        <f ca="1">OFFSET(InputPriceData!G$15,CalculationsAndCharts!$A2258+$A$11,IF($C$7,8,0),1,1)</f>
        <v>270400</v>
      </c>
      <c r="D2258" s="4">
        <f ca="1">OFFSET(InputPriceData!C$15,CalculationsAndCharts!$A2258+$A$11,IF($C$7,8,0),1,1)</f>
        <v>23.06</v>
      </c>
      <c r="E2258" s="4">
        <f ca="1">OFFSET(InputPriceData!D$15,CalculationsAndCharts!$A2258+$A$11,IF($C$7,8,0),1,1)</f>
        <v>23.36</v>
      </c>
      <c r="F2258" s="4">
        <f ca="1">OFFSET(InputPriceData!E$15,CalculationsAndCharts!$A2258+$A$11,IF($C$7,8,0),1,1)</f>
        <v>22.92</v>
      </c>
      <c r="G2258" s="4">
        <f ca="1">OFFSET(InputPriceData!F$15,CalculationsAndCharts!$A2258+$A$11,IF($C$7,8,0),1,1)</f>
        <v>23.01</v>
      </c>
      <c r="H2258" s="128"/>
      <c r="I2258" s="128"/>
      <c r="K2258" s="124"/>
      <c r="L2258" s="279"/>
      <c r="M2258" s="281"/>
      <c r="N2258" s="280"/>
      <c r="O2258" s="4"/>
      <c r="P2258" s="4"/>
      <c r="Q2258" s="3"/>
      <c r="S2258" s="309">
        <f t="shared" ca="1" si="932"/>
        <v>24.8</v>
      </c>
      <c r="T2258" s="309">
        <f t="shared" ca="1" si="933"/>
        <v>22.7</v>
      </c>
      <c r="U2258" s="310">
        <f t="shared" ca="1" si="925"/>
        <v>0.14761904761904859</v>
      </c>
      <c r="V2258" s="310" t="b">
        <f t="shared" ca="1" si="934"/>
        <v>0</v>
      </c>
      <c r="W2258" s="3" t="b">
        <f t="shared" ca="1" si="935"/>
        <v>0</v>
      </c>
      <c r="X2258" s="3" t="str">
        <f t="shared" ca="1" si="936"/>
        <v/>
      </c>
      <c r="Y2258" s="3" t="str">
        <f t="shared" ca="1" si="926"/>
        <v/>
      </c>
      <c r="Z2258" s="3" t="str">
        <f t="shared" ca="1" si="937"/>
        <v/>
      </c>
      <c r="AA2258" s="3" t="str">
        <f t="shared" ca="1" si="938"/>
        <v/>
      </c>
      <c r="AB2258" s="205">
        <f t="shared" ca="1" si="939"/>
        <v>2135</v>
      </c>
      <c r="AC2258" s="205">
        <f t="shared" ca="1" si="940"/>
        <v>32</v>
      </c>
      <c r="AD2258" s="205">
        <f t="shared" ca="1" si="927"/>
        <v>66.71875</v>
      </c>
      <c r="AE2258" s="205">
        <f t="shared" ca="1" si="928"/>
        <v>16.71875</v>
      </c>
      <c r="AF2258" s="205">
        <f t="shared" ca="1" si="941"/>
        <v>3.34375</v>
      </c>
      <c r="AG2258" s="205"/>
      <c r="AH2258" s="205"/>
      <c r="AI2258" s="205"/>
      <c r="AJ2258" s="205"/>
      <c r="AK2258" s="4"/>
      <c r="AL2258" s="4"/>
      <c r="AM2258" s="309">
        <f t="shared" ca="1" si="942"/>
        <v>24.8</v>
      </c>
      <c r="AN2258" s="309">
        <f t="shared" ca="1" si="943"/>
        <v>22.7</v>
      </c>
      <c r="AO2258" s="310">
        <f t="shared" ca="1" si="944"/>
        <v>0.14761904761904859</v>
      </c>
      <c r="AP2258" s="310" t="b">
        <f t="shared" ca="1" si="945"/>
        <v>0</v>
      </c>
      <c r="AQ2258" s="309">
        <f t="shared" ca="1" si="946"/>
        <v>0</v>
      </c>
      <c r="AR2258" s="205">
        <f t="shared" ca="1" si="929"/>
        <v>0</v>
      </c>
      <c r="AS2258" s="45" t="b">
        <f t="shared" ca="1" si="930"/>
        <v>0</v>
      </c>
      <c r="AT2258">
        <f t="shared" ca="1" si="931"/>
        <v>0</v>
      </c>
      <c r="AU2258" t="b">
        <f t="shared" ca="1" si="947"/>
        <v>0</v>
      </c>
      <c r="AV2258" t="b">
        <f t="shared" ca="1" si="948"/>
        <v>0</v>
      </c>
      <c r="AW2258" s="266" t="b">
        <f t="shared" ca="1" si="949"/>
        <v>0</v>
      </c>
      <c r="AX2258" s="266" t="b">
        <f t="shared" ca="1" si="950"/>
        <v>0</v>
      </c>
      <c r="AY2258" s="266" t="b">
        <f t="shared" ca="1" si="951"/>
        <v>0</v>
      </c>
    </row>
    <row r="2259" spans="1:51" x14ac:dyDescent="0.25">
      <c r="A2259">
        <v>2227</v>
      </c>
      <c r="B2259" s="163">
        <f ca="1">OFFSET(InputPriceData!B$15,CalculationsAndCharts!$A2259+$A$11,0,1,1)</f>
        <v>38784</v>
      </c>
      <c r="C2259" s="3">
        <f ca="1">OFFSET(InputPriceData!G$15,CalculationsAndCharts!$A2259+$A$11,IF($C$7,8,0),1,1)</f>
        <v>903800</v>
      </c>
      <c r="D2259" s="4">
        <f ca="1">OFFSET(InputPriceData!C$15,CalculationsAndCharts!$A2259+$A$11,IF($C$7,8,0),1,1)</f>
        <v>22.58</v>
      </c>
      <c r="E2259" s="4">
        <f ca="1">OFFSET(InputPriceData!D$15,CalculationsAndCharts!$A2259+$A$11,IF($C$7,8,0),1,1)</f>
        <v>23.12</v>
      </c>
      <c r="F2259" s="4">
        <f ca="1">OFFSET(InputPriceData!E$15,CalculationsAndCharts!$A2259+$A$11,IF($C$7,8,0),1,1)</f>
        <v>22.42</v>
      </c>
      <c r="G2259" s="4">
        <f ca="1">OFFSET(InputPriceData!F$15,CalculationsAndCharts!$A2259+$A$11,IF($C$7,8,0),1,1)</f>
        <v>23</v>
      </c>
      <c r="H2259" s="128"/>
      <c r="I2259" s="128"/>
      <c r="K2259" s="124"/>
      <c r="L2259" s="279"/>
      <c r="M2259" s="281"/>
      <c r="N2259" s="280"/>
      <c r="O2259" s="4"/>
      <c r="P2259" s="4"/>
      <c r="Q2259" s="3"/>
      <c r="S2259" s="309">
        <f t="shared" ca="1" si="932"/>
        <v>24.8</v>
      </c>
      <c r="T2259" s="309">
        <f t="shared" ca="1" si="933"/>
        <v>22.7</v>
      </c>
      <c r="U2259" s="310">
        <f t="shared" ca="1" si="925"/>
        <v>0.1428571428571431</v>
      </c>
      <c r="V2259" s="310" t="b">
        <f t="shared" ca="1" si="934"/>
        <v>0</v>
      </c>
      <c r="W2259" s="3" t="b">
        <f t="shared" ca="1" si="935"/>
        <v>0</v>
      </c>
      <c r="X2259" s="3" t="str">
        <f t="shared" ca="1" si="936"/>
        <v/>
      </c>
      <c r="Y2259" s="3" t="str">
        <f t="shared" ca="1" si="926"/>
        <v/>
      </c>
      <c r="Z2259" s="3" t="str">
        <f t="shared" ca="1" si="937"/>
        <v/>
      </c>
      <c r="AA2259" s="3" t="str">
        <f t="shared" ca="1" si="938"/>
        <v/>
      </c>
      <c r="AB2259" s="205">
        <f t="shared" ca="1" si="939"/>
        <v>2135</v>
      </c>
      <c r="AC2259" s="205">
        <f t="shared" ca="1" si="940"/>
        <v>32</v>
      </c>
      <c r="AD2259" s="205">
        <f t="shared" ca="1" si="927"/>
        <v>66.71875</v>
      </c>
      <c r="AE2259" s="205">
        <f t="shared" ca="1" si="928"/>
        <v>16.71875</v>
      </c>
      <c r="AF2259" s="205">
        <f t="shared" ca="1" si="941"/>
        <v>3.34375</v>
      </c>
      <c r="AG2259" s="205"/>
      <c r="AH2259" s="205"/>
      <c r="AI2259" s="205"/>
      <c r="AJ2259" s="205"/>
      <c r="AK2259" s="4"/>
      <c r="AL2259" s="4"/>
      <c r="AM2259" s="309">
        <f t="shared" ca="1" si="942"/>
        <v>24.8</v>
      </c>
      <c r="AN2259" s="309">
        <f t="shared" ca="1" si="943"/>
        <v>22.7</v>
      </c>
      <c r="AO2259" s="310">
        <f t="shared" ca="1" si="944"/>
        <v>0.1428571428571431</v>
      </c>
      <c r="AP2259" s="310" t="b">
        <f t="shared" ca="1" si="945"/>
        <v>0</v>
      </c>
      <c r="AQ2259" s="309">
        <f t="shared" ca="1" si="946"/>
        <v>0</v>
      </c>
      <c r="AR2259" s="205">
        <f t="shared" ca="1" si="929"/>
        <v>0</v>
      </c>
      <c r="AS2259" s="45" t="b">
        <f t="shared" ca="1" si="930"/>
        <v>0</v>
      </c>
      <c r="AT2259">
        <f t="shared" ca="1" si="931"/>
        <v>0</v>
      </c>
      <c r="AU2259" t="b">
        <f t="shared" ca="1" si="947"/>
        <v>0</v>
      </c>
      <c r="AV2259" t="b">
        <f t="shared" ca="1" si="948"/>
        <v>0</v>
      </c>
      <c r="AW2259" s="266" t="b">
        <f t="shared" ca="1" si="949"/>
        <v>0</v>
      </c>
      <c r="AX2259" s="266" t="b">
        <f t="shared" ca="1" si="950"/>
        <v>0</v>
      </c>
      <c r="AY2259" s="266" t="b">
        <f t="shared" ca="1" si="951"/>
        <v>0</v>
      </c>
    </row>
    <row r="2260" spans="1:51" x14ac:dyDescent="0.25">
      <c r="A2260">
        <v>2228</v>
      </c>
      <c r="B2260" s="163">
        <f ca="1">OFFSET(InputPriceData!B$15,CalculationsAndCharts!$A2260+$A$11,0,1,1)</f>
        <v>38783</v>
      </c>
      <c r="C2260" s="3">
        <f ca="1">OFFSET(InputPriceData!G$15,CalculationsAndCharts!$A2260+$A$11,IF($C$7,8,0),1,1)</f>
        <v>439200</v>
      </c>
      <c r="D2260" s="4">
        <f ca="1">OFFSET(InputPriceData!C$15,CalculationsAndCharts!$A2260+$A$11,IF($C$7,8,0),1,1)</f>
        <v>22.85</v>
      </c>
      <c r="E2260" s="4">
        <f ca="1">OFFSET(InputPriceData!D$15,CalculationsAndCharts!$A2260+$A$11,IF($C$7,8,0),1,1)</f>
        <v>23.04</v>
      </c>
      <c r="F2260" s="4">
        <f ca="1">OFFSET(InputPriceData!E$15,CalculationsAndCharts!$A2260+$A$11,IF($C$7,8,0),1,1)</f>
        <v>22.58</v>
      </c>
      <c r="G2260" s="4">
        <f ca="1">OFFSET(InputPriceData!F$15,CalculationsAndCharts!$A2260+$A$11,IF($C$7,8,0),1,1)</f>
        <v>22.7</v>
      </c>
      <c r="H2260" s="128"/>
      <c r="I2260" s="128"/>
      <c r="K2260" s="124"/>
      <c r="L2260" s="279"/>
      <c r="M2260" s="281"/>
      <c r="N2260" s="280"/>
      <c r="O2260" s="4"/>
      <c r="P2260" s="4"/>
      <c r="Q2260" s="3"/>
      <c r="S2260" s="309">
        <f t="shared" ca="1" si="932"/>
        <v>24.8</v>
      </c>
      <c r="T2260" s="309">
        <f t="shared" ca="1" si="933"/>
        <v>22.7</v>
      </c>
      <c r="U2260" s="310">
        <f t="shared" ca="1" si="925"/>
        <v>0</v>
      </c>
      <c r="V2260" s="310" t="b">
        <f t="shared" ca="1" si="934"/>
        <v>0</v>
      </c>
      <c r="W2260" s="3" t="b">
        <f t="shared" ca="1" si="935"/>
        <v>0</v>
      </c>
      <c r="X2260" s="3" t="str">
        <f t="shared" ca="1" si="936"/>
        <v/>
      </c>
      <c r="Y2260" s="3" t="str">
        <f t="shared" ca="1" si="926"/>
        <v/>
      </c>
      <c r="Z2260" s="3" t="str">
        <f t="shared" ca="1" si="937"/>
        <v/>
      </c>
      <c r="AA2260" s="3" t="str">
        <f t="shared" ca="1" si="938"/>
        <v/>
      </c>
      <c r="AB2260" s="205">
        <f t="shared" ca="1" si="939"/>
        <v>2135</v>
      </c>
      <c r="AC2260" s="205">
        <f t="shared" ca="1" si="940"/>
        <v>32</v>
      </c>
      <c r="AD2260" s="205">
        <f t="shared" ca="1" si="927"/>
        <v>66.71875</v>
      </c>
      <c r="AE2260" s="205">
        <f t="shared" ca="1" si="928"/>
        <v>16.71875</v>
      </c>
      <c r="AF2260" s="205">
        <f t="shared" ca="1" si="941"/>
        <v>3.34375</v>
      </c>
      <c r="AG2260" s="205"/>
      <c r="AH2260" s="205"/>
      <c r="AI2260" s="205"/>
      <c r="AJ2260" s="205"/>
      <c r="AK2260" s="4"/>
      <c r="AL2260" s="4"/>
      <c r="AM2260" s="309">
        <f t="shared" ca="1" si="942"/>
        <v>24.8</v>
      </c>
      <c r="AN2260" s="309">
        <f t="shared" ca="1" si="943"/>
        <v>22.7</v>
      </c>
      <c r="AO2260" s="310">
        <f t="shared" ca="1" si="944"/>
        <v>0</v>
      </c>
      <c r="AP2260" s="310" t="b">
        <f t="shared" ca="1" si="945"/>
        <v>0</v>
      </c>
      <c r="AQ2260" s="309">
        <f t="shared" ca="1" si="946"/>
        <v>0</v>
      </c>
      <c r="AR2260" s="205">
        <f t="shared" ca="1" si="929"/>
        <v>0</v>
      </c>
      <c r="AS2260" s="45" t="b">
        <f t="shared" ca="1" si="930"/>
        <v>0</v>
      </c>
      <c r="AT2260">
        <f t="shared" ca="1" si="931"/>
        <v>0</v>
      </c>
      <c r="AU2260" t="b">
        <f t="shared" ca="1" si="947"/>
        <v>0</v>
      </c>
      <c r="AV2260" t="b">
        <f t="shared" ca="1" si="948"/>
        <v>0</v>
      </c>
      <c r="AW2260" s="266" t="b">
        <f t="shared" ca="1" si="949"/>
        <v>0</v>
      </c>
      <c r="AX2260" s="266" t="b">
        <f t="shared" ca="1" si="950"/>
        <v>0</v>
      </c>
      <c r="AY2260" s="266" t="b">
        <f t="shared" ca="1" si="951"/>
        <v>1</v>
      </c>
    </row>
    <row r="2261" spans="1:51" x14ac:dyDescent="0.25">
      <c r="A2261">
        <v>2229</v>
      </c>
      <c r="B2261" s="163">
        <f ca="1">OFFSET(InputPriceData!B$15,CalculationsAndCharts!$A2261+$A$11,0,1,1)</f>
        <v>38782</v>
      </c>
      <c r="C2261" s="3">
        <f ca="1">OFFSET(InputPriceData!G$15,CalculationsAndCharts!$A2261+$A$11,IF($C$7,8,0),1,1)</f>
        <v>448600</v>
      </c>
      <c r="D2261" s="4">
        <f ca="1">OFFSET(InputPriceData!C$15,CalculationsAndCharts!$A2261+$A$11,IF($C$7,8,0),1,1)</f>
        <v>23.33</v>
      </c>
      <c r="E2261" s="4">
        <f ca="1">OFFSET(InputPriceData!D$15,CalculationsAndCharts!$A2261+$A$11,IF($C$7,8,0),1,1)</f>
        <v>23.6</v>
      </c>
      <c r="F2261" s="4">
        <f ca="1">OFFSET(InputPriceData!E$15,CalculationsAndCharts!$A2261+$A$11,IF($C$7,8,0),1,1)</f>
        <v>22.19</v>
      </c>
      <c r="G2261" s="4">
        <f ca="1">OFFSET(InputPriceData!F$15,CalculationsAndCharts!$A2261+$A$11,IF($C$7,8,0),1,1)</f>
        <v>23.02</v>
      </c>
      <c r="H2261" s="128"/>
      <c r="I2261" s="128"/>
      <c r="K2261" s="124"/>
      <c r="L2261" s="279"/>
      <c r="M2261" s="281"/>
      <c r="N2261" s="280"/>
      <c r="O2261" s="4"/>
      <c r="P2261" s="4"/>
      <c r="Q2261" s="3"/>
      <c r="S2261" s="309">
        <f t="shared" ca="1" si="932"/>
        <v>24.8</v>
      </c>
      <c r="T2261" s="309">
        <f t="shared" ca="1" si="933"/>
        <v>23.02</v>
      </c>
      <c r="U2261" s="310">
        <f t="shared" ca="1" si="925"/>
        <v>0</v>
      </c>
      <c r="V2261" s="310" t="b">
        <f t="shared" ca="1" si="934"/>
        <v>1</v>
      </c>
      <c r="W2261" s="3" t="b">
        <f t="shared" ca="1" si="935"/>
        <v>0</v>
      </c>
      <c r="X2261" s="3" t="str">
        <f t="shared" ca="1" si="936"/>
        <v/>
      </c>
      <c r="Y2261" s="3" t="str">
        <f t="shared" ca="1" si="926"/>
        <v/>
      </c>
      <c r="Z2261" s="3" t="str">
        <f t="shared" ca="1" si="937"/>
        <v/>
      </c>
      <c r="AA2261" s="3" t="str">
        <f t="shared" ca="1" si="938"/>
        <v/>
      </c>
      <c r="AB2261" s="205">
        <f t="shared" ca="1" si="939"/>
        <v>2135</v>
      </c>
      <c r="AC2261" s="205">
        <f t="shared" ca="1" si="940"/>
        <v>32</v>
      </c>
      <c r="AD2261" s="205">
        <f t="shared" ca="1" si="927"/>
        <v>66.71875</v>
      </c>
      <c r="AE2261" s="205">
        <f t="shared" ca="1" si="928"/>
        <v>16.71875</v>
      </c>
      <c r="AF2261" s="205">
        <f t="shared" ca="1" si="941"/>
        <v>3.34375</v>
      </c>
      <c r="AG2261" s="205"/>
      <c r="AH2261" s="205"/>
      <c r="AI2261" s="205"/>
      <c r="AJ2261" s="205"/>
      <c r="AK2261" s="4"/>
      <c r="AL2261" s="4"/>
      <c r="AM2261" s="309">
        <f t="shared" ca="1" si="942"/>
        <v>24.8</v>
      </c>
      <c r="AN2261" s="309">
        <f t="shared" ca="1" si="943"/>
        <v>23.02</v>
      </c>
      <c r="AO2261" s="310">
        <f t="shared" ca="1" si="944"/>
        <v>0</v>
      </c>
      <c r="AP2261" s="310" t="b">
        <f t="shared" ca="1" si="945"/>
        <v>1</v>
      </c>
      <c r="AQ2261" s="309">
        <f t="shared" ca="1" si="946"/>
        <v>0.69389999999999996</v>
      </c>
      <c r="AR2261" s="205">
        <f t="shared" ca="1" si="929"/>
        <v>22.4361</v>
      </c>
      <c r="AS2261" s="45" t="b">
        <f t="shared" ca="1" si="930"/>
        <v>1</v>
      </c>
      <c r="AT2261">
        <f t="shared" ca="1" si="931"/>
        <v>4</v>
      </c>
      <c r="AU2261" t="b">
        <f t="shared" ca="1" si="947"/>
        <v>0</v>
      </c>
      <c r="AV2261" t="b">
        <f t="shared" ca="1" si="948"/>
        <v>1</v>
      </c>
      <c r="AW2261" s="266" t="b">
        <f t="shared" ca="1" si="949"/>
        <v>0</v>
      </c>
      <c r="AX2261" s="266" t="b">
        <f t="shared" ca="1" si="950"/>
        <v>1</v>
      </c>
      <c r="AY2261" s="266" t="b">
        <f t="shared" ca="1" si="951"/>
        <v>0</v>
      </c>
    </row>
    <row r="2262" spans="1:51" x14ac:dyDescent="0.25">
      <c r="A2262">
        <v>2230</v>
      </c>
      <c r="B2262" s="163">
        <f ca="1">OFFSET(InputPriceData!B$15,CalculationsAndCharts!$A2262+$A$11,0,1,1)</f>
        <v>38779</v>
      </c>
      <c r="C2262" s="3">
        <f ca="1">OFFSET(InputPriceData!G$15,CalculationsAndCharts!$A2262+$A$11,IF($C$7,8,0),1,1)</f>
        <v>218800</v>
      </c>
      <c r="D2262" s="4">
        <f ca="1">OFFSET(InputPriceData!C$15,CalculationsAndCharts!$A2262+$A$11,IF($C$7,8,0),1,1)</f>
        <v>23.52</v>
      </c>
      <c r="E2262" s="4">
        <f ca="1">OFFSET(InputPriceData!D$15,CalculationsAndCharts!$A2262+$A$11,IF($C$7,8,0),1,1)</f>
        <v>23.95</v>
      </c>
      <c r="F2262" s="4">
        <f ca="1">OFFSET(InputPriceData!E$15,CalculationsAndCharts!$A2262+$A$11,IF($C$7,8,0),1,1)</f>
        <v>23.35</v>
      </c>
      <c r="G2262" s="4">
        <f ca="1">OFFSET(InputPriceData!F$15,CalculationsAndCharts!$A2262+$A$11,IF($C$7,8,0),1,1)</f>
        <v>23.5</v>
      </c>
      <c r="H2262" s="128"/>
      <c r="I2262" s="128"/>
      <c r="K2262" s="124"/>
      <c r="L2262" s="279"/>
      <c r="M2262" s="281"/>
      <c r="N2262" s="280"/>
      <c r="O2262" s="4"/>
      <c r="P2262" s="4"/>
      <c r="Q2262" s="3"/>
      <c r="S2262" s="309">
        <f t="shared" ca="1" si="932"/>
        <v>24.8</v>
      </c>
      <c r="T2262" s="309">
        <f t="shared" ca="1" si="933"/>
        <v>23.11</v>
      </c>
      <c r="U2262" s="310">
        <f t="shared" ca="1" si="925"/>
        <v>0.23076923076923092</v>
      </c>
      <c r="V2262" s="310" t="b">
        <f t="shared" ca="1" si="934"/>
        <v>0</v>
      </c>
      <c r="W2262" s="3" t="b">
        <f t="shared" ca="1" si="935"/>
        <v>0</v>
      </c>
      <c r="X2262" s="3" t="str">
        <f t="shared" ca="1" si="936"/>
        <v/>
      </c>
      <c r="Y2262" s="3" t="str">
        <f t="shared" ca="1" si="926"/>
        <v/>
      </c>
      <c r="Z2262" s="3" t="str">
        <f t="shared" ca="1" si="937"/>
        <v/>
      </c>
      <c r="AA2262" s="3" t="str">
        <f t="shared" ca="1" si="938"/>
        <v/>
      </c>
      <c r="AB2262" s="205">
        <f t="shared" ca="1" si="939"/>
        <v>2135</v>
      </c>
      <c r="AC2262" s="205">
        <f t="shared" ca="1" si="940"/>
        <v>32</v>
      </c>
      <c r="AD2262" s="205">
        <f t="shared" ca="1" si="927"/>
        <v>66.71875</v>
      </c>
      <c r="AE2262" s="205">
        <f t="shared" ca="1" si="928"/>
        <v>16.71875</v>
      </c>
      <c r="AF2262" s="205">
        <f t="shared" ca="1" si="941"/>
        <v>3.34375</v>
      </c>
      <c r="AG2262" s="205"/>
      <c r="AH2262" s="205"/>
      <c r="AI2262" s="205"/>
      <c r="AJ2262" s="205"/>
      <c r="AK2262" s="4"/>
      <c r="AL2262" s="4"/>
      <c r="AM2262" s="309">
        <f t="shared" ca="1" si="942"/>
        <v>24.8</v>
      </c>
      <c r="AN2262" s="309">
        <f t="shared" ca="1" si="943"/>
        <v>23.13</v>
      </c>
      <c r="AO2262" s="310">
        <f t="shared" ca="1" si="944"/>
        <v>0.22155688622754527</v>
      </c>
      <c r="AP2262" s="310" t="b">
        <f t="shared" ca="1" si="945"/>
        <v>0</v>
      </c>
      <c r="AQ2262" s="309">
        <f t="shared" ca="1" si="946"/>
        <v>0.69389999999999996</v>
      </c>
      <c r="AR2262" s="205">
        <f t="shared" ca="1" si="929"/>
        <v>22.4361</v>
      </c>
      <c r="AS2262" s="45" t="b">
        <f t="shared" ca="1" si="930"/>
        <v>0</v>
      </c>
      <c r="AT2262">
        <f t="shared" ca="1" si="931"/>
        <v>3</v>
      </c>
      <c r="AU2262" t="b">
        <f t="shared" ca="1" si="947"/>
        <v>0</v>
      </c>
      <c r="AV2262" t="b">
        <f t="shared" ca="1" si="948"/>
        <v>0</v>
      </c>
      <c r="AW2262" s="266" t="b">
        <f t="shared" ca="1" si="949"/>
        <v>0</v>
      </c>
      <c r="AX2262" s="266" t="b">
        <f t="shared" ca="1" si="950"/>
        <v>1</v>
      </c>
      <c r="AY2262" s="266" t="b">
        <f t="shared" ca="1" si="951"/>
        <v>0</v>
      </c>
    </row>
    <row r="2263" spans="1:51" x14ac:dyDescent="0.25">
      <c r="A2263">
        <v>2231</v>
      </c>
      <c r="B2263" s="163">
        <f ca="1">OFFSET(InputPriceData!B$15,CalculationsAndCharts!$A2263+$A$11,0,1,1)</f>
        <v>38778</v>
      </c>
      <c r="C2263" s="3">
        <f ca="1">OFFSET(InputPriceData!G$15,CalculationsAndCharts!$A2263+$A$11,IF($C$7,8,0),1,1)</f>
        <v>302500</v>
      </c>
      <c r="D2263" s="4">
        <f ca="1">OFFSET(InputPriceData!C$15,CalculationsAndCharts!$A2263+$A$11,IF($C$7,8,0),1,1)</f>
        <v>24.2</v>
      </c>
      <c r="E2263" s="4">
        <f ca="1">OFFSET(InputPriceData!D$15,CalculationsAndCharts!$A2263+$A$11,IF($C$7,8,0),1,1)</f>
        <v>24.24</v>
      </c>
      <c r="F2263" s="4">
        <f ca="1">OFFSET(InputPriceData!E$15,CalculationsAndCharts!$A2263+$A$11,IF($C$7,8,0),1,1)</f>
        <v>23.37</v>
      </c>
      <c r="G2263" s="4">
        <f ca="1">OFFSET(InputPriceData!F$15,CalculationsAndCharts!$A2263+$A$11,IF($C$7,8,0),1,1)</f>
        <v>23.55</v>
      </c>
      <c r="H2263" s="128"/>
      <c r="I2263" s="128"/>
      <c r="K2263" s="124"/>
      <c r="L2263" s="279"/>
      <c r="M2263" s="281"/>
      <c r="N2263" s="280"/>
      <c r="O2263" s="4"/>
      <c r="P2263" s="4"/>
      <c r="Q2263" s="3"/>
      <c r="S2263" s="309">
        <f t="shared" ca="1" si="932"/>
        <v>24.8</v>
      </c>
      <c r="T2263" s="309">
        <f t="shared" ca="1" si="933"/>
        <v>23.11</v>
      </c>
      <c r="U2263" s="310">
        <f t="shared" ca="1" si="925"/>
        <v>0.26035502958579937</v>
      </c>
      <c r="V2263" s="310" t="b">
        <f t="shared" ca="1" si="934"/>
        <v>0</v>
      </c>
      <c r="W2263" s="3" t="b">
        <f t="shared" ca="1" si="935"/>
        <v>0</v>
      </c>
      <c r="X2263" s="3" t="str">
        <f t="shared" ca="1" si="936"/>
        <v/>
      </c>
      <c r="Y2263" s="3" t="str">
        <f t="shared" ca="1" si="926"/>
        <v/>
      </c>
      <c r="Z2263" s="3" t="str">
        <f t="shared" ca="1" si="937"/>
        <v/>
      </c>
      <c r="AA2263" s="3" t="str">
        <f t="shared" ca="1" si="938"/>
        <v/>
      </c>
      <c r="AB2263" s="205">
        <f t="shared" ca="1" si="939"/>
        <v>2135</v>
      </c>
      <c r="AC2263" s="205">
        <f t="shared" ca="1" si="940"/>
        <v>32</v>
      </c>
      <c r="AD2263" s="205">
        <f t="shared" ca="1" si="927"/>
        <v>66.71875</v>
      </c>
      <c r="AE2263" s="205">
        <f t="shared" ca="1" si="928"/>
        <v>16.71875</v>
      </c>
      <c r="AF2263" s="205">
        <f t="shared" ca="1" si="941"/>
        <v>3.34375</v>
      </c>
      <c r="AG2263" s="205"/>
      <c r="AH2263" s="205"/>
      <c r="AI2263" s="205"/>
      <c r="AJ2263" s="205"/>
      <c r="AK2263" s="4"/>
      <c r="AL2263" s="4"/>
      <c r="AM2263" s="309">
        <f t="shared" ca="1" si="942"/>
        <v>24.8</v>
      </c>
      <c r="AN2263" s="309">
        <f t="shared" ca="1" si="943"/>
        <v>23.11</v>
      </c>
      <c r="AO2263" s="310">
        <f t="shared" ca="1" si="944"/>
        <v>0.26035502958579937</v>
      </c>
      <c r="AP2263" s="310" t="b">
        <f t="shared" ca="1" si="945"/>
        <v>0</v>
      </c>
      <c r="AQ2263" s="309">
        <f t="shared" ca="1" si="946"/>
        <v>0.69389999999999996</v>
      </c>
      <c r="AR2263" s="205">
        <f t="shared" ca="1" si="929"/>
        <v>22.4361</v>
      </c>
      <c r="AS2263" s="45" t="b">
        <f t="shared" ca="1" si="930"/>
        <v>0</v>
      </c>
      <c r="AT2263">
        <f t="shared" ca="1" si="931"/>
        <v>2</v>
      </c>
      <c r="AU2263" t="b">
        <f t="shared" ca="1" si="947"/>
        <v>0</v>
      </c>
      <c r="AV2263" t="b">
        <f t="shared" ca="1" si="948"/>
        <v>0</v>
      </c>
      <c r="AW2263" s="266" t="b">
        <f t="shared" ca="1" si="949"/>
        <v>0</v>
      </c>
      <c r="AX2263" s="266" t="b">
        <f t="shared" ca="1" si="950"/>
        <v>1</v>
      </c>
      <c r="AY2263" s="266" t="b">
        <f t="shared" ca="1" si="951"/>
        <v>0</v>
      </c>
    </row>
    <row r="2264" spans="1:51" x14ac:dyDescent="0.25">
      <c r="A2264">
        <v>2232</v>
      </c>
      <c r="B2264" s="163">
        <f ca="1">OFFSET(InputPriceData!B$15,CalculationsAndCharts!$A2264+$A$11,0,1,1)</f>
        <v>38777</v>
      </c>
      <c r="C2264" s="3">
        <f ca="1">OFFSET(InputPriceData!G$15,CalculationsAndCharts!$A2264+$A$11,IF($C$7,8,0),1,1)</f>
        <v>435700</v>
      </c>
      <c r="D2264" s="4">
        <f ca="1">OFFSET(InputPriceData!C$15,CalculationsAndCharts!$A2264+$A$11,IF($C$7,8,0),1,1)</f>
        <v>23.13</v>
      </c>
      <c r="E2264" s="4">
        <f ca="1">OFFSET(InputPriceData!D$15,CalculationsAndCharts!$A2264+$A$11,IF($C$7,8,0),1,1)</f>
        <v>24.19</v>
      </c>
      <c r="F2264" s="4">
        <f ca="1">OFFSET(InputPriceData!E$15,CalculationsAndCharts!$A2264+$A$11,IF($C$7,8,0),1,1)</f>
        <v>23.13</v>
      </c>
      <c r="G2264" s="4">
        <f ca="1">OFFSET(InputPriceData!F$15,CalculationsAndCharts!$A2264+$A$11,IF($C$7,8,0),1,1)</f>
        <v>24.19</v>
      </c>
      <c r="H2264" s="128"/>
      <c r="I2264" s="128"/>
      <c r="K2264" s="124"/>
      <c r="L2264" s="279"/>
      <c r="M2264" s="281"/>
      <c r="N2264" s="280"/>
      <c r="O2264" s="4"/>
      <c r="P2264" s="4"/>
      <c r="Q2264" s="3"/>
      <c r="S2264" s="309">
        <f t="shared" ca="1" si="932"/>
        <v>24.8</v>
      </c>
      <c r="T2264" s="309">
        <f t="shared" ca="1" si="933"/>
        <v>23.11</v>
      </c>
      <c r="U2264" s="310">
        <f t="shared" ca="1" si="925"/>
        <v>0.63905325443787042</v>
      </c>
      <c r="V2264" s="310" t="b">
        <f t="shared" ca="1" si="934"/>
        <v>0</v>
      </c>
      <c r="W2264" s="3" t="b">
        <f t="shared" ca="1" si="935"/>
        <v>0</v>
      </c>
      <c r="X2264" s="3" t="str">
        <f t="shared" ca="1" si="936"/>
        <v/>
      </c>
      <c r="Y2264" s="3" t="str">
        <f t="shared" ca="1" si="926"/>
        <v/>
      </c>
      <c r="Z2264" s="3" t="str">
        <f t="shared" ca="1" si="937"/>
        <v/>
      </c>
      <c r="AA2264" s="3" t="str">
        <f t="shared" ca="1" si="938"/>
        <v/>
      </c>
      <c r="AB2264" s="205">
        <f t="shared" ca="1" si="939"/>
        <v>2135</v>
      </c>
      <c r="AC2264" s="205">
        <f t="shared" ca="1" si="940"/>
        <v>32</v>
      </c>
      <c r="AD2264" s="205">
        <f t="shared" ca="1" si="927"/>
        <v>66.71875</v>
      </c>
      <c r="AE2264" s="205">
        <f t="shared" ca="1" si="928"/>
        <v>16.71875</v>
      </c>
      <c r="AF2264" s="205">
        <f t="shared" ca="1" si="941"/>
        <v>3.34375</v>
      </c>
      <c r="AG2264" s="205"/>
      <c r="AH2264" s="205"/>
      <c r="AI2264" s="205"/>
      <c r="AJ2264" s="205"/>
      <c r="AK2264" s="4"/>
      <c r="AL2264" s="4"/>
      <c r="AM2264" s="309">
        <f t="shared" ca="1" si="942"/>
        <v>24.8</v>
      </c>
      <c r="AN2264" s="309">
        <f t="shared" ca="1" si="943"/>
        <v>23.11</v>
      </c>
      <c r="AO2264" s="310">
        <f t="shared" ca="1" si="944"/>
        <v>0.63905325443787042</v>
      </c>
      <c r="AP2264" s="310" t="b">
        <f t="shared" ca="1" si="945"/>
        <v>0</v>
      </c>
      <c r="AQ2264" s="309">
        <f t="shared" ca="1" si="946"/>
        <v>0.69389999999999996</v>
      </c>
      <c r="AR2264" s="205">
        <f t="shared" ca="1" si="929"/>
        <v>22.4361</v>
      </c>
      <c r="AS2264" s="45" t="b">
        <f t="shared" ca="1" si="930"/>
        <v>0</v>
      </c>
      <c r="AT2264">
        <f t="shared" ca="1" si="931"/>
        <v>1</v>
      </c>
      <c r="AU2264" t="b">
        <f t="shared" ca="1" si="947"/>
        <v>0</v>
      </c>
      <c r="AV2264" t="b">
        <f t="shared" ca="1" si="948"/>
        <v>0</v>
      </c>
      <c r="AW2264" s="266" t="b">
        <f t="shared" ca="1" si="949"/>
        <v>1</v>
      </c>
      <c r="AX2264" s="266" t="b">
        <f t="shared" ca="1" si="950"/>
        <v>1</v>
      </c>
      <c r="AY2264" s="266" t="b">
        <f t="shared" ca="1" si="951"/>
        <v>0</v>
      </c>
    </row>
    <row r="2265" spans="1:51" x14ac:dyDescent="0.25">
      <c r="A2265">
        <v>2233</v>
      </c>
      <c r="B2265" s="163">
        <f ca="1">OFFSET(InputPriceData!B$15,CalculationsAndCharts!$A2265+$A$11,0,1,1)</f>
        <v>38776</v>
      </c>
      <c r="C2265" s="3">
        <f ca="1">OFFSET(InputPriceData!G$15,CalculationsAndCharts!$A2265+$A$11,IF($C$7,8,0),1,1)</f>
        <v>774000</v>
      </c>
      <c r="D2265" s="4">
        <f ca="1">OFFSET(InputPriceData!C$15,CalculationsAndCharts!$A2265+$A$11,IF($C$7,8,0),1,1)</f>
        <v>24.09</v>
      </c>
      <c r="E2265" s="4">
        <f ca="1">OFFSET(InputPriceData!D$15,CalculationsAndCharts!$A2265+$A$11,IF($C$7,8,0),1,1)</f>
        <v>24.14</v>
      </c>
      <c r="F2265" s="4">
        <f ca="1">OFFSET(InputPriceData!E$15,CalculationsAndCharts!$A2265+$A$11,IF($C$7,8,0),1,1)</f>
        <v>23.13</v>
      </c>
      <c r="G2265" s="4">
        <f ca="1">OFFSET(InputPriceData!F$15,CalculationsAndCharts!$A2265+$A$11,IF($C$7,8,0),1,1)</f>
        <v>23.13</v>
      </c>
      <c r="H2265" s="128"/>
      <c r="I2265" s="128"/>
      <c r="K2265" s="124"/>
      <c r="L2265" s="279"/>
      <c r="M2265" s="281"/>
      <c r="N2265" s="280"/>
      <c r="O2265" s="4"/>
      <c r="P2265" s="4"/>
      <c r="Q2265" s="3"/>
      <c r="S2265" s="309">
        <f t="shared" ca="1" si="932"/>
        <v>24.8</v>
      </c>
      <c r="T2265" s="309">
        <f t="shared" ca="1" si="933"/>
        <v>23.11</v>
      </c>
      <c r="U2265" s="310">
        <f t="shared" ca="1" si="925"/>
        <v>1.1834319526626958E-2</v>
      </c>
      <c r="V2265" s="310" t="b">
        <f t="shared" ca="1" si="934"/>
        <v>1</v>
      </c>
      <c r="W2265" s="3" t="b">
        <f t="shared" ca="1" si="935"/>
        <v>0</v>
      </c>
      <c r="X2265" s="3" t="str">
        <f t="shared" ca="1" si="936"/>
        <v/>
      </c>
      <c r="Y2265" s="3" t="str">
        <f t="shared" ca="1" si="926"/>
        <v/>
      </c>
      <c r="Z2265" s="3" t="str">
        <f t="shared" ca="1" si="937"/>
        <v/>
      </c>
      <c r="AA2265" s="3" t="str">
        <f t="shared" ca="1" si="938"/>
        <v/>
      </c>
      <c r="AB2265" s="205">
        <f t="shared" ca="1" si="939"/>
        <v>2135</v>
      </c>
      <c r="AC2265" s="205">
        <f t="shared" ca="1" si="940"/>
        <v>32</v>
      </c>
      <c r="AD2265" s="205">
        <f t="shared" ca="1" si="927"/>
        <v>66.71875</v>
      </c>
      <c r="AE2265" s="205">
        <f t="shared" ca="1" si="928"/>
        <v>16.71875</v>
      </c>
      <c r="AF2265" s="205">
        <f t="shared" ca="1" si="941"/>
        <v>3.34375</v>
      </c>
      <c r="AG2265" s="205"/>
      <c r="AH2265" s="205"/>
      <c r="AI2265" s="205"/>
      <c r="AJ2265" s="205"/>
      <c r="AK2265" s="4"/>
      <c r="AL2265" s="4"/>
      <c r="AM2265" s="309">
        <f t="shared" ca="1" si="942"/>
        <v>24.8</v>
      </c>
      <c r="AN2265" s="309">
        <f t="shared" ca="1" si="943"/>
        <v>23.11</v>
      </c>
      <c r="AO2265" s="310">
        <f t="shared" ca="1" si="944"/>
        <v>1.1834319526626958E-2</v>
      </c>
      <c r="AP2265" s="310" t="b">
        <f t="shared" ca="1" si="945"/>
        <v>1</v>
      </c>
      <c r="AQ2265" s="309">
        <f t="shared" ca="1" si="946"/>
        <v>0</v>
      </c>
      <c r="AR2265" s="205">
        <f t="shared" ca="1" si="929"/>
        <v>0</v>
      </c>
      <c r="AS2265" s="45" t="b">
        <f t="shared" ca="1" si="930"/>
        <v>0</v>
      </c>
      <c r="AT2265">
        <f t="shared" ca="1" si="931"/>
        <v>0</v>
      </c>
      <c r="AU2265" t="b">
        <f t="shared" ca="1" si="947"/>
        <v>0</v>
      </c>
      <c r="AV2265" t="b">
        <f t="shared" ca="1" si="948"/>
        <v>0</v>
      </c>
      <c r="AW2265" s="266" t="b">
        <f t="shared" ca="1" si="949"/>
        <v>0</v>
      </c>
      <c r="AX2265" s="266" t="b">
        <f t="shared" ca="1" si="950"/>
        <v>0</v>
      </c>
      <c r="AY2265" s="266" t="b">
        <f t="shared" ca="1" si="951"/>
        <v>0</v>
      </c>
    </row>
    <row r="2266" spans="1:51" x14ac:dyDescent="0.25">
      <c r="A2266">
        <v>2234</v>
      </c>
      <c r="B2266" s="163">
        <f ca="1">OFFSET(InputPriceData!B$15,CalculationsAndCharts!$A2266+$A$11,0,1,1)</f>
        <v>38775</v>
      </c>
      <c r="C2266" s="3">
        <f ca="1">OFFSET(InputPriceData!G$15,CalculationsAndCharts!$A2266+$A$11,IF($C$7,8,0),1,1)</f>
        <v>303000</v>
      </c>
      <c r="D2266" s="4">
        <f ca="1">OFFSET(InputPriceData!C$15,CalculationsAndCharts!$A2266+$A$11,IF($C$7,8,0),1,1)</f>
        <v>24.18</v>
      </c>
      <c r="E2266" s="4">
        <f ca="1">OFFSET(InputPriceData!D$15,CalculationsAndCharts!$A2266+$A$11,IF($C$7,8,0),1,1)</f>
        <v>24.3</v>
      </c>
      <c r="F2266" s="4">
        <f ca="1">OFFSET(InputPriceData!E$15,CalculationsAndCharts!$A2266+$A$11,IF($C$7,8,0),1,1)</f>
        <v>23.94</v>
      </c>
      <c r="G2266" s="4">
        <f ca="1">OFFSET(InputPriceData!F$15,CalculationsAndCharts!$A2266+$A$11,IF($C$7,8,0),1,1)</f>
        <v>24.19</v>
      </c>
      <c r="H2266" s="128"/>
      <c r="I2266" s="128"/>
      <c r="K2266" s="124"/>
      <c r="L2266" s="279"/>
      <c r="M2266" s="281"/>
      <c r="N2266" s="280"/>
      <c r="O2266" s="4"/>
      <c r="P2266" s="4"/>
      <c r="Q2266" s="3"/>
      <c r="S2266" s="309">
        <f t="shared" ca="1" si="932"/>
        <v>24.8</v>
      </c>
      <c r="T2266" s="309">
        <f t="shared" ca="1" si="933"/>
        <v>23.11</v>
      </c>
      <c r="U2266" s="310">
        <f t="shared" ca="1" si="925"/>
        <v>0.63905325443787042</v>
      </c>
      <c r="V2266" s="310" t="b">
        <f t="shared" ca="1" si="934"/>
        <v>0</v>
      </c>
      <c r="W2266" s="3" t="b">
        <f t="shared" ca="1" si="935"/>
        <v>0</v>
      </c>
      <c r="X2266" s="3" t="str">
        <f t="shared" ca="1" si="936"/>
        <v/>
      </c>
      <c r="Y2266" s="3" t="str">
        <f t="shared" ca="1" si="926"/>
        <v/>
      </c>
      <c r="Z2266" s="3" t="str">
        <f t="shared" ca="1" si="937"/>
        <v/>
      </c>
      <c r="AA2266" s="3" t="str">
        <f t="shared" ca="1" si="938"/>
        <v/>
      </c>
      <c r="AB2266" s="205">
        <f t="shared" ca="1" si="939"/>
        <v>2135</v>
      </c>
      <c r="AC2266" s="205">
        <f t="shared" ca="1" si="940"/>
        <v>32</v>
      </c>
      <c r="AD2266" s="205">
        <f t="shared" ca="1" si="927"/>
        <v>66.71875</v>
      </c>
      <c r="AE2266" s="205">
        <f t="shared" ca="1" si="928"/>
        <v>16.71875</v>
      </c>
      <c r="AF2266" s="205">
        <f t="shared" ca="1" si="941"/>
        <v>3.34375</v>
      </c>
      <c r="AG2266" s="205"/>
      <c r="AH2266" s="205"/>
      <c r="AI2266" s="205"/>
      <c r="AJ2266" s="205"/>
      <c r="AK2266" s="4"/>
      <c r="AL2266" s="4"/>
      <c r="AM2266" s="309">
        <f t="shared" ca="1" si="942"/>
        <v>24.8</v>
      </c>
      <c r="AN2266" s="309">
        <f t="shared" ca="1" si="943"/>
        <v>23.11</v>
      </c>
      <c r="AO2266" s="310">
        <f t="shared" ca="1" si="944"/>
        <v>0.63905325443787042</v>
      </c>
      <c r="AP2266" s="310" t="b">
        <f t="shared" ca="1" si="945"/>
        <v>0</v>
      </c>
      <c r="AQ2266" s="309">
        <f t="shared" ca="1" si="946"/>
        <v>0</v>
      </c>
      <c r="AR2266" s="205">
        <f t="shared" ca="1" si="929"/>
        <v>0</v>
      </c>
      <c r="AS2266" s="45" t="b">
        <f t="shared" ca="1" si="930"/>
        <v>0</v>
      </c>
      <c r="AT2266">
        <f t="shared" ca="1" si="931"/>
        <v>0</v>
      </c>
      <c r="AU2266" t="b">
        <f t="shared" ca="1" si="947"/>
        <v>0</v>
      </c>
      <c r="AV2266" t="b">
        <f t="shared" ca="1" si="948"/>
        <v>0</v>
      </c>
      <c r="AW2266" s="266" t="b">
        <f t="shared" ca="1" si="949"/>
        <v>0</v>
      </c>
      <c r="AX2266" s="266" t="b">
        <f t="shared" ca="1" si="950"/>
        <v>0</v>
      </c>
      <c r="AY2266" s="266" t="b">
        <f t="shared" ca="1" si="951"/>
        <v>0</v>
      </c>
    </row>
    <row r="2267" spans="1:51" x14ac:dyDescent="0.25">
      <c r="A2267">
        <v>2235</v>
      </c>
      <c r="B2267" s="163">
        <f ca="1">OFFSET(InputPriceData!B$15,CalculationsAndCharts!$A2267+$A$11,0,1,1)</f>
        <v>38772</v>
      </c>
      <c r="C2267" s="3">
        <f ca="1">OFFSET(InputPriceData!G$15,CalculationsAndCharts!$A2267+$A$11,IF($C$7,8,0),1,1)</f>
        <v>457200</v>
      </c>
      <c r="D2267" s="4">
        <f ca="1">OFFSET(InputPriceData!C$15,CalculationsAndCharts!$A2267+$A$11,IF($C$7,8,0),1,1)</f>
        <v>24.86</v>
      </c>
      <c r="E2267" s="4">
        <f ca="1">OFFSET(InputPriceData!D$15,CalculationsAndCharts!$A2267+$A$11,IF($C$7,8,0),1,1)</f>
        <v>24.86</v>
      </c>
      <c r="F2267" s="4">
        <f ca="1">OFFSET(InputPriceData!E$15,CalculationsAndCharts!$A2267+$A$11,IF($C$7,8,0),1,1)</f>
        <v>23.93</v>
      </c>
      <c r="G2267" s="4">
        <f ca="1">OFFSET(InputPriceData!F$15,CalculationsAndCharts!$A2267+$A$11,IF($C$7,8,0),1,1)</f>
        <v>24.04</v>
      </c>
      <c r="H2267" s="128"/>
      <c r="I2267" s="128"/>
      <c r="K2267" s="124"/>
      <c r="L2267" s="279"/>
      <c r="M2267" s="281"/>
      <c r="N2267" s="280"/>
      <c r="O2267" s="4"/>
      <c r="P2267" s="4"/>
      <c r="Q2267" s="3"/>
      <c r="S2267" s="309">
        <f t="shared" ca="1" si="932"/>
        <v>24.8</v>
      </c>
      <c r="T2267" s="309">
        <f t="shared" ca="1" si="933"/>
        <v>23.11</v>
      </c>
      <c r="U2267" s="310">
        <f t="shared" ca="1" si="925"/>
        <v>0.55029585798816505</v>
      </c>
      <c r="V2267" s="310" t="b">
        <f t="shared" ca="1" si="934"/>
        <v>0</v>
      </c>
      <c r="W2267" s="3" t="b">
        <f t="shared" ca="1" si="935"/>
        <v>0</v>
      </c>
      <c r="X2267" s="3" t="str">
        <f t="shared" ca="1" si="936"/>
        <v/>
      </c>
      <c r="Y2267" s="3" t="str">
        <f t="shared" ca="1" si="926"/>
        <v/>
      </c>
      <c r="Z2267" s="3" t="str">
        <f t="shared" ca="1" si="937"/>
        <v/>
      </c>
      <c r="AA2267" s="3" t="str">
        <f t="shared" ca="1" si="938"/>
        <v/>
      </c>
      <c r="AB2267" s="205">
        <f t="shared" ca="1" si="939"/>
        <v>2135</v>
      </c>
      <c r="AC2267" s="205">
        <f t="shared" ca="1" si="940"/>
        <v>32</v>
      </c>
      <c r="AD2267" s="205">
        <f t="shared" ca="1" si="927"/>
        <v>66.71875</v>
      </c>
      <c r="AE2267" s="205">
        <f t="shared" ca="1" si="928"/>
        <v>16.71875</v>
      </c>
      <c r="AF2267" s="205">
        <f t="shared" ca="1" si="941"/>
        <v>3.34375</v>
      </c>
      <c r="AG2267" s="205"/>
      <c r="AH2267" s="205"/>
      <c r="AI2267" s="205"/>
      <c r="AJ2267" s="205"/>
      <c r="AK2267" s="4"/>
      <c r="AL2267" s="4"/>
      <c r="AM2267" s="309">
        <f t="shared" ca="1" si="942"/>
        <v>24.8</v>
      </c>
      <c r="AN2267" s="309">
        <f t="shared" ca="1" si="943"/>
        <v>23.11</v>
      </c>
      <c r="AO2267" s="310">
        <f t="shared" ca="1" si="944"/>
        <v>0.55029585798816505</v>
      </c>
      <c r="AP2267" s="310" t="b">
        <f t="shared" ca="1" si="945"/>
        <v>0</v>
      </c>
      <c r="AQ2267" s="309">
        <f t="shared" ca="1" si="946"/>
        <v>0</v>
      </c>
      <c r="AR2267" s="205">
        <f t="shared" ca="1" si="929"/>
        <v>0</v>
      </c>
      <c r="AS2267" s="45" t="b">
        <f t="shared" ca="1" si="930"/>
        <v>0</v>
      </c>
      <c r="AT2267">
        <f t="shared" ca="1" si="931"/>
        <v>0</v>
      </c>
      <c r="AU2267" t="b">
        <f t="shared" ca="1" si="947"/>
        <v>0</v>
      </c>
      <c r="AV2267" t="b">
        <f t="shared" ca="1" si="948"/>
        <v>0</v>
      </c>
      <c r="AW2267" s="266" t="b">
        <f t="shared" ca="1" si="949"/>
        <v>0</v>
      </c>
      <c r="AX2267" s="266" t="b">
        <f t="shared" ca="1" si="950"/>
        <v>0</v>
      </c>
      <c r="AY2267" s="266" t="b">
        <f t="shared" ca="1" si="951"/>
        <v>0</v>
      </c>
    </row>
    <row r="2268" spans="1:51" x14ac:dyDescent="0.25">
      <c r="A2268">
        <v>2236</v>
      </c>
      <c r="B2268" s="163">
        <f ca="1">OFFSET(InputPriceData!B$15,CalculationsAndCharts!$A2268+$A$11,0,1,1)</f>
        <v>38771</v>
      </c>
      <c r="C2268" s="3">
        <f ca="1">OFFSET(InputPriceData!G$15,CalculationsAndCharts!$A2268+$A$11,IF($C$7,8,0),1,1)</f>
        <v>247000</v>
      </c>
      <c r="D2268" s="4">
        <f ca="1">OFFSET(InputPriceData!C$15,CalculationsAndCharts!$A2268+$A$11,IF($C$7,8,0),1,1)</f>
        <v>24.81</v>
      </c>
      <c r="E2268" s="4">
        <f ca="1">OFFSET(InputPriceData!D$15,CalculationsAndCharts!$A2268+$A$11,IF($C$7,8,0),1,1)</f>
        <v>25</v>
      </c>
      <c r="F2268" s="4">
        <f ca="1">OFFSET(InputPriceData!E$15,CalculationsAndCharts!$A2268+$A$11,IF($C$7,8,0),1,1)</f>
        <v>24.4</v>
      </c>
      <c r="G2268" s="4">
        <f ca="1">OFFSET(InputPriceData!F$15,CalculationsAndCharts!$A2268+$A$11,IF($C$7,8,0),1,1)</f>
        <v>24.8</v>
      </c>
      <c r="H2268" s="128"/>
      <c r="I2268" s="128"/>
      <c r="K2268" s="124"/>
      <c r="L2268" s="279"/>
      <c r="M2268" s="281"/>
      <c r="N2268" s="280"/>
      <c r="O2268" s="4"/>
      <c r="P2268" s="4"/>
      <c r="Q2268" s="3"/>
      <c r="S2268" s="309">
        <f t="shared" ca="1" si="932"/>
        <v>24.8</v>
      </c>
      <c r="T2268" s="309">
        <f t="shared" ca="1" si="933"/>
        <v>23.11</v>
      </c>
      <c r="U2268" s="310">
        <f t="shared" ca="1" si="925"/>
        <v>1</v>
      </c>
      <c r="V2268" s="310" t="b">
        <f t="shared" ca="1" si="934"/>
        <v>0</v>
      </c>
      <c r="W2268" s="3" t="b">
        <f t="shared" ca="1" si="935"/>
        <v>0</v>
      </c>
      <c r="X2268" s="3" t="str">
        <f t="shared" ca="1" si="936"/>
        <v/>
      </c>
      <c r="Y2268" s="3" t="str">
        <f t="shared" ca="1" si="926"/>
        <v/>
      </c>
      <c r="Z2268" s="3" t="str">
        <f t="shared" ca="1" si="937"/>
        <v/>
      </c>
      <c r="AA2268" s="3" t="str">
        <f t="shared" ca="1" si="938"/>
        <v/>
      </c>
      <c r="AB2268" s="205">
        <f t="shared" ca="1" si="939"/>
        <v>2135</v>
      </c>
      <c r="AC2268" s="205">
        <f t="shared" ca="1" si="940"/>
        <v>32</v>
      </c>
      <c r="AD2268" s="205">
        <f t="shared" ca="1" si="927"/>
        <v>66.71875</v>
      </c>
      <c r="AE2268" s="205">
        <f t="shared" ca="1" si="928"/>
        <v>16.71875</v>
      </c>
      <c r="AF2268" s="205">
        <f t="shared" ca="1" si="941"/>
        <v>3.34375</v>
      </c>
      <c r="AG2268" s="205"/>
      <c r="AH2268" s="205"/>
      <c r="AI2268" s="205"/>
      <c r="AJ2268" s="205"/>
      <c r="AK2268" s="4"/>
      <c r="AL2268" s="4"/>
      <c r="AM2268" s="309">
        <f t="shared" ca="1" si="942"/>
        <v>24.8</v>
      </c>
      <c r="AN2268" s="309">
        <f t="shared" ca="1" si="943"/>
        <v>23.11</v>
      </c>
      <c r="AO2268" s="310">
        <f t="shared" ca="1" si="944"/>
        <v>1</v>
      </c>
      <c r="AP2268" s="310" t="b">
        <f t="shared" ca="1" si="945"/>
        <v>0</v>
      </c>
      <c r="AQ2268" s="309">
        <f t="shared" ca="1" si="946"/>
        <v>0</v>
      </c>
      <c r="AR2268" s="205">
        <f t="shared" ca="1" si="929"/>
        <v>0</v>
      </c>
      <c r="AS2268" s="45" t="b">
        <f t="shared" ca="1" si="930"/>
        <v>0</v>
      </c>
      <c r="AT2268">
        <f t="shared" ca="1" si="931"/>
        <v>0</v>
      </c>
      <c r="AU2268" t="b">
        <f t="shared" ca="1" si="947"/>
        <v>0</v>
      </c>
      <c r="AV2268" t="b">
        <f t="shared" ca="1" si="948"/>
        <v>0</v>
      </c>
      <c r="AW2268" s="266" t="b">
        <f t="shared" ca="1" si="949"/>
        <v>0</v>
      </c>
      <c r="AX2268" s="266" t="b">
        <f t="shared" ca="1" si="950"/>
        <v>0</v>
      </c>
      <c r="AY2268" s="266" t="b">
        <f t="shared" ca="1" si="951"/>
        <v>0</v>
      </c>
    </row>
    <row r="2269" spans="1:51" x14ac:dyDescent="0.25">
      <c r="A2269">
        <v>2237</v>
      </c>
      <c r="B2269" s="163">
        <f ca="1">OFFSET(InputPriceData!B$15,CalculationsAndCharts!$A2269+$A$11,0,1,1)</f>
        <v>38770</v>
      </c>
      <c r="C2269" s="3">
        <f ca="1">OFFSET(InputPriceData!G$15,CalculationsAndCharts!$A2269+$A$11,IF($C$7,8,0),1,1)</f>
        <v>306400</v>
      </c>
      <c r="D2269" s="4">
        <f ca="1">OFFSET(InputPriceData!C$15,CalculationsAndCharts!$A2269+$A$11,IF($C$7,8,0),1,1)</f>
        <v>24.58</v>
      </c>
      <c r="E2269" s="4">
        <f ca="1">OFFSET(InputPriceData!D$15,CalculationsAndCharts!$A2269+$A$11,IF($C$7,8,0),1,1)</f>
        <v>24.8</v>
      </c>
      <c r="F2269" s="4">
        <f ca="1">OFFSET(InputPriceData!E$15,CalculationsAndCharts!$A2269+$A$11,IF($C$7,8,0),1,1)</f>
        <v>24.11</v>
      </c>
      <c r="G2269" s="4">
        <f ca="1">OFFSET(InputPriceData!F$15,CalculationsAndCharts!$A2269+$A$11,IF($C$7,8,0),1,1)</f>
        <v>24.75</v>
      </c>
      <c r="H2269" s="128"/>
      <c r="I2269" s="128"/>
      <c r="K2269" s="124"/>
      <c r="L2269" s="279"/>
      <c r="M2269" s="281"/>
      <c r="N2269" s="280"/>
      <c r="O2269" s="4"/>
      <c r="P2269" s="4"/>
      <c r="Q2269" s="3"/>
      <c r="S2269" s="309">
        <f t="shared" ca="1" si="932"/>
        <v>24.75</v>
      </c>
      <c r="T2269" s="309">
        <f t="shared" ca="1" si="933"/>
        <v>21.99</v>
      </c>
      <c r="U2269" s="310">
        <f t="shared" ca="1" si="925"/>
        <v>1</v>
      </c>
      <c r="V2269" s="310" t="b">
        <f t="shared" ca="1" si="934"/>
        <v>0</v>
      </c>
      <c r="W2269" s="3" t="b">
        <f t="shared" ca="1" si="935"/>
        <v>0</v>
      </c>
      <c r="X2269" s="3" t="str">
        <f t="shared" ca="1" si="936"/>
        <v/>
      </c>
      <c r="Y2269" s="3" t="str">
        <f t="shared" ca="1" si="926"/>
        <v/>
      </c>
      <c r="Z2269" s="3" t="str">
        <f t="shared" ca="1" si="937"/>
        <v/>
      </c>
      <c r="AA2269" s="3" t="str">
        <f t="shared" ca="1" si="938"/>
        <v/>
      </c>
      <c r="AB2269" s="205">
        <f t="shared" ca="1" si="939"/>
        <v>2135</v>
      </c>
      <c r="AC2269" s="205">
        <f t="shared" ca="1" si="940"/>
        <v>32</v>
      </c>
      <c r="AD2269" s="205">
        <f t="shared" ca="1" si="927"/>
        <v>66.71875</v>
      </c>
      <c r="AE2269" s="205">
        <f t="shared" ca="1" si="928"/>
        <v>16.71875</v>
      </c>
      <c r="AF2269" s="205">
        <f t="shared" ca="1" si="941"/>
        <v>3.34375</v>
      </c>
      <c r="AG2269" s="205"/>
      <c r="AH2269" s="205"/>
      <c r="AI2269" s="205"/>
      <c r="AJ2269" s="205"/>
      <c r="AK2269" s="4"/>
      <c r="AL2269" s="4"/>
      <c r="AM2269" s="309">
        <f t="shared" ca="1" si="942"/>
        <v>24.75</v>
      </c>
      <c r="AN2269" s="309">
        <f t="shared" ca="1" si="943"/>
        <v>23.11</v>
      </c>
      <c r="AO2269" s="310">
        <f t="shared" ca="1" si="944"/>
        <v>1</v>
      </c>
      <c r="AP2269" s="310" t="b">
        <f t="shared" ca="1" si="945"/>
        <v>0</v>
      </c>
      <c r="AQ2269" s="309">
        <f t="shared" ca="1" si="946"/>
        <v>0</v>
      </c>
      <c r="AR2269" s="205">
        <f t="shared" ca="1" si="929"/>
        <v>0</v>
      </c>
      <c r="AS2269" s="45" t="b">
        <f t="shared" ca="1" si="930"/>
        <v>0</v>
      </c>
      <c r="AT2269">
        <f t="shared" ca="1" si="931"/>
        <v>0</v>
      </c>
      <c r="AU2269" t="b">
        <f t="shared" ca="1" si="947"/>
        <v>0</v>
      </c>
      <c r="AV2269" t="b">
        <f t="shared" ca="1" si="948"/>
        <v>0</v>
      </c>
      <c r="AW2269" s="266" t="b">
        <f t="shared" ca="1" si="949"/>
        <v>0</v>
      </c>
      <c r="AX2269" s="266" t="b">
        <f t="shared" ca="1" si="950"/>
        <v>0</v>
      </c>
      <c r="AY2269" s="266" t="b">
        <f t="shared" ca="1" si="951"/>
        <v>0</v>
      </c>
    </row>
    <row r="2270" spans="1:51" x14ac:dyDescent="0.25">
      <c r="A2270">
        <v>2238</v>
      </c>
      <c r="B2270" s="163">
        <f ca="1">OFFSET(InputPriceData!B$15,CalculationsAndCharts!$A2270+$A$11,0,1,1)</f>
        <v>38769</v>
      </c>
      <c r="C2270" s="3">
        <f ca="1">OFFSET(InputPriceData!G$15,CalculationsAndCharts!$A2270+$A$11,IF($C$7,8,0),1,1)</f>
        <v>332400</v>
      </c>
      <c r="D2270" s="4">
        <f ca="1">OFFSET(InputPriceData!C$15,CalculationsAndCharts!$A2270+$A$11,IF($C$7,8,0),1,1)</f>
        <v>24.77</v>
      </c>
      <c r="E2270" s="4">
        <f ca="1">OFFSET(InputPriceData!D$15,CalculationsAndCharts!$A2270+$A$11,IF($C$7,8,0),1,1)</f>
        <v>24.88</v>
      </c>
      <c r="F2270" s="4">
        <f ca="1">OFFSET(InputPriceData!E$15,CalculationsAndCharts!$A2270+$A$11,IF($C$7,8,0),1,1)</f>
        <v>24.1</v>
      </c>
      <c r="G2270" s="4">
        <f ca="1">OFFSET(InputPriceData!F$15,CalculationsAndCharts!$A2270+$A$11,IF($C$7,8,0),1,1)</f>
        <v>24.45</v>
      </c>
      <c r="H2270" s="128"/>
      <c r="I2270" s="128"/>
      <c r="K2270" s="124"/>
      <c r="L2270" s="279"/>
      <c r="M2270" s="281"/>
      <c r="N2270" s="280"/>
      <c r="O2270" s="4"/>
      <c r="P2270" s="4"/>
      <c r="Q2270" s="3"/>
      <c r="S2270" s="309">
        <f t="shared" ca="1" si="932"/>
        <v>24.74</v>
      </c>
      <c r="T2270" s="309">
        <f t="shared" ca="1" si="933"/>
        <v>21.99</v>
      </c>
      <c r="U2270" s="310">
        <f t="shared" ca="1" si="925"/>
        <v>0.89454545454545487</v>
      </c>
      <c r="V2270" s="310" t="b">
        <f t="shared" ca="1" si="934"/>
        <v>0</v>
      </c>
      <c r="W2270" s="3" t="b">
        <f t="shared" ca="1" si="935"/>
        <v>0</v>
      </c>
      <c r="X2270" s="3" t="str">
        <f t="shared" ca="1" si="936"/>
        <v/>
      </c>
      <c r="Y2270" s="3" t="str">
        <f t="shared" ca="1" si="926"/>
        <v/>
      </c>
      <c r="Z2270" s="3" t="str">
        <f t="shared" ca="1" si="937"/>
        <v/>
      </c>
      <c r="AA2270" s="3" t="str">
        <f t="shared" ca="1" si="938"/>
        <v/>
      </c>
      <c r="AB2270" s="205">
        <f t="shared" ca="1" si="939"/>
        <v>2135</v>
      </c>
      <c r="AC2270" s="205">
        <f t="shared" ca="1" si="940"/>
        <v>32</v>
      </c>
      <c r="AD2270" s="205">
        <f t="shared" ca="1" si="927"/>
        <v>66.71875</v>
      </c>
      <c r="AE2270" s="205">
        <f t="shared" ca="1" si="928"/>
        <v>16.71875</v>
      </c>
      <c r="AF2270" s="205">
        <f t="shared" ca="1" si="941"/>
        <v>3.34375</v>
      </c>
      <c r="AG2270" s="205"/>
      <c r="AH2270" s="205"/>
      <c r="AI2270" s="205"/>
      <c r="AJ2270" s="205"/>
      <c r="AK2270" s="4"/>
      <c r="AL2270" s="4"/>
      <c r="AM2270" s="309">
        <f t="shared" ca="1" si="942"/>
        <v>24.74</v>
      </c>
      <c r="AN2270" s="309">
        <f t="shared" ca="1" si="943"/>
        <v>23.11</v>
      </c>
      <c r="AO2270" s="310">
        <f t="shared" ca="1" si="944"/>
        <v>0.82208588957055251</v>
      </c>
      <c r="AP2270" s="310" t="b">
        <f t="shared" ca="1" si="945"/>
        <v>0</v>
      </c>
      <c r="AQ2270" s="309">
        <f t="shared" ca="1" si="946"/>
        <v>0</v>
      </c>
      <c r="AR2270" s="205">
        <f t="shared" ca="1" si="929"/>
        <v>0</v>
      </c>
      <c r="AS2270" s="45" t="b">
        <f t="shared" ca="1" si="930"/>
        <v>0</v>
      </c>
      <c r="AT2270">
        <f t="shared" ca="1" si="931"/>
        <v>0</v>
      </c>
      <c r="AU2270" t="b">
        <f t="shared" ca="1" si="947"/>
        <v>0</v>
      </c>
      <c r="AV2270" t="b">
        <f t="shared" ca="1" si="948"/>
        <v>0</v>
      </c>
      <c r="AW2270" s="266" t="b">
        <f t="shared" ca="1" si="949"/>
        <v>0</v>
      </c>
      <c r="AX2270" s="266" t="b">
        <f t="shared" ca="1" si="950"/>
        <v>0</v>
      </c>
      <c r="AY2270" s="266" t="b">
        <f t="shared" ca="1" si="951"/>
        <v>0</v>
      </c>
    </row>
    <row r="2271" spans="1:51" x14ac:dyDescent="0.25">
      <c r="A2271">
        <v>2239</v>
      </c>
      <c r="B2271" s="163">
        <f ca="1">OFFSET(InputPriceData!B$15,CalculationsAndCharts!$A2271+$A$11,0,1,1)</f>
        <v>38765</v>
      </c>
      <c r="C2271" s="3">
        <f ca="1">OFFSET(InputPriceData!G$15,CalculationsAndCharts!$A2271+$A$11,IF($C$7,8,0),1,1)</f>
        <v>339200</v>
      </c>
      <c r="D2271" s="4">
        <f ca="1">OFFSET(InputPriceData!C$15,CalculationsAndCharts!$A2271+$A$11,IF($C$7,8,0),1,1)</f>
        <v>24.84</v>
      </c>
      <c r="E2271" s="4">
        <f ca="1">OFFSET(InputPriceData!D$15,CalculationsAndCharts!$A2271+$A$11,IF($C$7,8,0),1,1)</f>
        <v>24.87</v>
      </c>
      <c r="F2271" s="4">
        <f ca="1">OFFSET(InputPriceData!E$15,CalculationsAndCharts!$A2271+$A$11,IF($C$7,8,0),1,1)</f>
        <v>24.4</v>
      </c>
      <c r="G2271" s="4">
        <f ca="1">OFFSET(InputPriceData!F$15,CalculationsAndCharts!$A2271+$A$11,IF($C$7,8,0),1,1)</f>
        <v>24.54</v>
      </c>
      <c r="H2271" s="128"/>
      <c r="I2271" s="128"/>
      <c r="K2271" s="124"/>
      <c r="L2271" s="279"/>
      <c r="M2271" s="281"/>
      <c r="N2271" s="280"/>
      <c r="O2271" s="4"/>
      <c r="P2271" s="4"/>
      <c r="Q2271" s="3"/>
      <c r="S2271" s="309">
        <f t="shared" ca="1" si="932"/>
        <v>24.74</v>
      </c>
      <c r="T2271" s="309">
        <f t="shared" ca="1" si="933"/>
        <v>21.34</v>
      </c>
      <c r="U2271" s="310">
        <f t="shared" ca="1" si="925"/>
        <v>0.9411764705882355</v>
      </c>
      <c r="V2271" s="310" t="b">
        <f t="shared" ca="1" si="934"/>
        <v>0</v>
      </c>
      <c r="W2271" s="3" t="b">
        <f t="shared" ca="1" si="935"/>
        <v>0</v>
      </c>
      <c r="X2271" s="3" t="str">
        <f t="shared" ca="1" si="936"/>
        <v/>
      </c>
      <c r="Y2271" s="3" t="str">
        <f t="shared" ca="1" si="926"/>
        <v/>
      </c>
      <c r="Z2271" s="3" t="str">
        <f t="shared" ca="1" si="937"/>
        <v/>
      </c>
      <c r="AA2271" s="3" t="str">
        <f t="shared" ca="1" si="938"/>
        <v/>
      </c>
      <c r="AB2271" s="205">
        <f t="shared" ca="1" si="939"/>
        <v>2135</v>
      </c>
      <c r="AC2271" s="205">
        <f t="shared" ca="1" si="940"/>
        <v>32</v>
      </c>
      <c r="AD2271" s="205">
        <f t="shared" ca="1" si="927"/>
        <v>66.71875</v>
      </c>
      <c r="AE2271" s="205">
        <f t="shared" ca="1" si="928"/>
        <v>16.71875</v>
      </c>
      <c r="AF2271" s="205">
        <f t="shared" ca="1" si="941"/>
        <v>3.34375</v>
      </c>
      <c r="AG2271" s="205"/>
      <c r="AH2271" s="205"/>
      <c r="AI2271" s="205"/>
      <c r="AJ2271" s="205"/>
      <c r="AK2271" s="4"/>
      <c r="AL2271" s="4"/>
      <c r="AM2271" s="309">
        <f t="shared" ca="1" si="942"/>
        <v>24.74</v>
      </c>
      <c r="AN2271" s="309">
        <f t="shared" ca="1" si="943"/>
        <v>21.99</v>
      </c>
      <c r="AO2271" s="310">
        <f t="shared" ca="1" si="944"/>
        <v>0.92727272727272758</v>
      </c>
      <c r="AP2271" s="310" t="b">
        <f t="shared" ca="1" si="945"/>
        <v>0</v>
      </c>
      <c r="AQ2271" s="309">
        <f t="shared" ca="1" si="946"/>
        <v>0</v>
      </c>
      <c r="AR2271" s="205">
        <f t="shared" ca="1" si="929"/>
        <v>0</v>
      </c>
      <c r="AS2271" s="45" t="b">
        <f t="shared" ca="1" si="930"/>
        <v>0</v>
      </c>
      <c r="AT2271">
        <f t="shared" ca="1" si="931"/>
        <v>0</v>
      </c>
      <c r="AU2271" t="b">
        <f t="shared" ca="1" si="947"/>
        <v>0</v>
      </c>
      <c r="AV2271" t="b">
        <f t="shared" ca="1" si="948"/>
        <v>0</v>
      </c>
      <c r="AW2271" s="266" t="b">
        <f t="shared" ca="1" si="949"/>
        <v>0</v>
      </c>
      <c r="AX2271" s="266" t="b">
        <f t="shared" ca="1" si="950"/>
        <v>0</v>
      </c>
      <c r="AY2271" s="266" t="b">
        <f t="shared" ca="1" si="951"/>
        <v>0</v>
      </c>
    </row>
    <row r="2272" spans="1:51" x14ac:dyDescent="0.25">
      <c r="A2272">
        <v>2240</v>
      </c>
      <c r="B2272" s="163">
        <f ca="1">OFFSET(InputPriceData!B$15,CalculationsAndCharts!$A2272+$A$11,0,1,1)</f>
        <v>38764</v>
      </c>
      <c r="C2272" s="3">
        <f ca="1">OFFSET(InputPriceData!G$15,CalculationsAndCharts!$A2272+$A$11,IF($C$7,8,0),1,1)</f>
        <v>283600</v>
      </c>
      <c r="D2272" s="4">
        <f ca="1">OFFSET(InputPriceData!C$15,CalculationsAndCharts!$A2272+$A$11,IF($C$7,8,0),1,1)</f>
        <v>24.58</v>
      </c>
      <c r="E2272" s="4">
        <f ca="1">OFFSET(InputPriceData!D$15,CalculationsAndCharts!$A2272+$A$11,IF($C$7,8,0),1,1)</f>
        <v>24.89</v>
      </c>
      <c r="F2272" s="4">
        <f ca="1">OFFSET(InputPriceData!E$15,CalculationsAndCharts!$A2272+$A$11,IF($C$7,8,0),1,1)</f>
        <v>24.48</v>
      </c>
      <c r="G2272" s="4">
        <f ca="1">OFFSET(InputPriceData!F$15,CalculationsAndCharts!$A2272+$A$11,IF($C$7,8,0),1,1)</f>
        <v>24.74</v>
      </c>
      <c r="H2272" s="128"/>
      <c r="I2272" s="128"/>
      <c r="K2272" s="124"/>
      <c r="L2272" s="279"/>
      <c r="M2272" s="281"/>
      <c r="N2272" s="280"/>
      <c r="O2272" s="4"/>
      <c r="P2272" s="4"/>
      <c r="Q2272" s="3"/>
      <c r="S2272" s="309">
        <f t="shared" ca="1" si="932"/>
        <v>24.74</v>
      </c>
      <c r="T2272" s="309">
        <f t="shared" ca="1" si="933"/>
        <v>21.34</v>
      </c>
      <c r="U2272" s="310">
        <f t="shared" ca="1" si="925"/>
        <v>1</v>
      </c>
      <c r="V2272" s="310" t="b">
        <f t="shared" ca="1" si="934"/>
        <v>0</v>
      </c>
      <c r="W2272" s="3" t="b">
        <f t="shared" ca="1" si="935"/>
        <v>0</v>
      </c>
      <c r="X2272" s="3" t="str">
        <f t="shared" ca="1" si="936"/>
        <v/>
      </c>
      <c r="Y2272" s="3" t="str">
        <f t="shared" ca="1" si="926"/>
        <v/>
      </c>
      <c r="Z2272" s="3" t="str">
        <f t="shared" ca="1" si="937"/>
        <v/>
      </c>
      <c r="AA2272" s="3" t="str">
        <f t="shared" ca="1" si="938"/>
        <v/>
      </c>
      <c r="AB2272" s="205">
        <f t="shared" ca="1" si="939"/>
        <v>2135</v>
      </c>
      <c r="AC2272" s="205">
        <f t="shared" ca="1" si="940"/>
        <v>32</v>
      </c>
      <c r="AD2272" s="205">
        <f t="shared" ca="1" si="927"/>
        <v>66.71875</v>
      </c>
      <c r="AE2272" s="205">
        <f t="shared" ca="1" si="928"/>
        <v>16.71875</v>
      </c>
      <c r="AF2272" s="205">
        <f t="shared" ca="1" si="941"/>
        <v>3.34375</v>
      </c>
      <c r="AG2272" s="205"/>
      <c r="AH2272" s="205"/>
      <c r="AI2272" s="205"/>
      <c r="AJ2272" s="205"/>
      <c r="AK2272" s="4"/>
      <c r="AL2272" s="4"/>
      <c r="AM2272" s="309">
        <f t="shared" ca="1" si="942"/>
        <v>24.74</v>
      </c>
      <c r="AN2272" s="309">
        <f t="shared" ca="1" si="943"/>
        <v>21.99</v>
      </c>
      <c r="AO2272" s="310">
        <f t="shared" ca="1" si="944"/>
        <v>1</v>
      </c>
      <c r="AP2272" s="310" t="b">
        <f t="shared" ca="1" si="945"/>
        <v>0</v>
      </c>
      <c r="AQ2272" s="309">
        <f t="shared" ca="1" si="946"/>
        <v>0</v>
      </c>
      <c r="AR2272" s="205">
        <f t="shared" ca="1" si="929"/>
        <v>0</v>
      </c>
      <c r="AS2272" s="45" t="b">
        <f t="shared" ca="1" si="930"/>
        <v>0</v>
      </c>
      <c r="AT2272">
        <f t="shared" ca="1" si="931"/>
        <v>0</v>
      </c>
      <c r="AU2272" t="b">
        <f t="shared" ca="1" si="947"/>
        <v>0</v>
      </c>
      <c r="AV2272" t="b">
        <f t="shared" ca="1" si="948"/>
        <v>0</v>
      </c>
      <c r="AW2272" s="266" t="b">
        <f t="shared" ca="1" si="949"/>
        <v>0</v>
      </c>
      <c r="AX2272" s="266" t="b">
        <f t="shared" ca="1" si="950"/>
        <v>0</v>
      </c>
      <c r="AY2272" s="266" t="b">
        <f t="shared" ca="1" si="951"/>
        <v>0</v>
      </c>
    </row>
    <row r="2273" spans="1:51" x14ac:dyDescent="0.25">
      <c r="A2273">
        <v>2241</v>
      </c>
      <c r="B2273" s="163">
        <f ca="1">OFFSET(InputPriceData!B$15,CalculationsAndCharts!$A2273+$A$11,0,1,1)</f>
        <v>38763</v>
      </c>
      <c r="C2273" s="3">
        <f ca="1">OFFSET(InputPriceData!G$15,CalculationsAndCharts!$A2273+$A$11,IF($C$7,8,0),1,1)</f>
        <v>559600</v>
      </c>
      <c r="D2273" s="4">
        <f ca="1">OFFSET(InputPriceData!C$15,CalculationsAndCharts!$A2273+$A$11,IF($C$7,8,0),1,1)</f>
        <v>24.3</v>
      </c>
      <c r="E2273" s="4">
        <f ca="1">OFFSET(InputPriceData!D$15,CalculationsAndCharts!$A2273+$A$11,IF($C$7,8,0),1,1)</f>
        <v>24.56</v>
      </c>
      <c r="F2273" s="4">
        <f ca="1">OFFSET(InputPriceData!E$15,CalculationsAndCharts!$A2273+$A$11,IF($C$7,8,0),1,1)</f>
        <v>24.05</v>
      </c>
      <c r="G2273" s="4">
        <f ca="1">OFFSET(InputPriceData!F$15,CalculationsAndCharts!$A2273+$A$11,IF($C$7,8,0),1,1)</f>
        <v>24.52</v>
      </c>
      <c r="H2273" s="128"/>
      <c r="I2273" s="128"/>
      <c r="K2273" s="124"/>
      <c r="L2273" s="279"/>
      <c r="M2273" s="281"/>
      <c r="N2273" s="280"/>
      <c r="O2273" s="4"/>
      <c r="P2273" s="4"/>
      <c r="Q2273" s="3"/>
      <c r="S2273" s="309">
        <f t="shared" ca="1" si="932"/>
        <v>24.52</v>
      </c>
      <c r="T2273" s="309">
        <f t="shared" ca="1" si="933"/>
        <v>20.12</v>
      </c>
      <c r="U2273" s="310">
        <f t="shared" ref="U2273:U2336" ca="1" si="952">IFERROR((G2273- T2273)/(S2273-T2273),0)</f>
        <v>1</v>
      </c>
      <c r="V2273" s="310" t="b">
        <f t="shared" ca="1" si="934"/>
        <v>0</v>
      </c>
      <c r="W2273" s="3" t="b">
        <f t="shared" ca="1" si="935"/>
        <v>1</v>
      </c>
      <c r="X2273" s="3">
        <f t="shared" ca="1" si="936"/>
        <v>20.12</v>
      </c>
      <c r="Y2273" s="3">
        <f t="shared" ref="Y2273:Y2336" ca="1" si="953">IF(W2273,IFERROR(100*(G2273-X2273)/X2273,0),"")</f>
        <v>21.868787276341941</v>
      </c>
      <c r="Z2273" s="3">
        <f t="shared" ca="1" si="937"/>
        <v>10</v>
      </c>
      <c r="AA2273" s="3">
        <f t="shared" ca="1" si="938"/>
        <v>100</v>
      </c>
      <c r="AB2273" s="205">
        <f t="shared" ca="1" si="939"/>
        <v>2135</v>
      </c>
      <c r="AC2273" s="205">
        <f t="shared" ca="1" si="940"/>
        <v>32</v>
      </c>
      <c r="AD2273" s="205">
        <f t="shared" ref="AD2273:AD2336" ca="1" si="954">IFERROR(AB2273/AC2273,0)</f>
        <v>66.71875</v>
      </c>
      <c r="AE2273" s="205">
        <f t="shared" ref="AE2273:AE2336" ca="1" si="955">IFERROR(AB2273/AC2273-50,0)</f>
        <v>16.71875</v>
      </c>
      <c r="AF2273" s="205">
        <f t="shared" ca="1" si="941"/>
        <v>3.34375</v>
      </c>
      <c r="AG2273" s="205"/>
      <c r="AH2273" s="205"/>
      <c r="AI2273" s="205"/>
      <c r="AJ2273" s="205"/>
      <c r="AK2273" s="4"/>
      <c r="AL2273" s="4"/>
      <c r="AM2273" s="309">
        <f t="shared" ca="1" si="942"/>
        <v>24.52</v>
      </c>
      <c r="AN2273" s="309">
        <f t="shared" ca="1" si="943"/>
        <v>21.34</v>
      </c>
      <c r="AO2273" s="310">
        <f t="shared" ca="1" si="944"/>
        <v>1</v>
      </c>
      <c r="AP2273" s="310" t="b">
        <f t="shared" ca="1" si="945"/>
        <v>0</v>
      </c>
      <c r="AQ2273" s="309">
        <f t="shared" ca="1" si="946"/>
        <v>0</v>
      </c>
      <c r="AR2273" s="205">
        <f t="shared" ref="AR2273:AR2336" ca="1" si="956">IF(AND(NOT(AX2274),AW2273),D2273*(1-$E$22),IF(AX2273,AR2274,0))</f>
        <v>0</v>
      </c>
      <c r="AS2273" s="45" t="b">
        <f t="shared" ref="AS2273:AS2336" ca="1" si="957">AND(AX2273,F2273&lt;AR2273)</f>
        <v>0</v>
      </c>
      <c r="AT2273">
        <f t="shared" ref="AT2273:AT2336" ca="1" si="958">IF(AX2273,AT2274+1,0)</f>
        <v>0</v>
      </c>
      <c r="AU2273" t="b">
        <f t="shared" ca="1" si="947"/>
        <v>0</v>
      </c>
      <c r="AV2273" t="b">
        <f t="shared" ca="1" si="948"/>
        <v>0</v>
      </c>
      <c r="AW2273" s="266" t="b">
        <f t="shared" ca="1" si="949"/>
        <v>0</v>
      </c>
      <c r="AX2273" s="266" t="b">
        <f t="shared" ca="1" si="950"/>
        <v>0</v>
      </c>
      <c r="AY2273" s="266" t="b">
        <f t="shared" ca="1" si="951"/>
        <v>0</v>
      </c>
    </row>
    <row r="2274" spans="1:51" x14ac:dyDescent="0.25">
      <c r="A2274">
        <v>2242</v>
      </c>
      <c r="B2274" s="163">
        <f ca="1">OFFSET(InputPriceData!B$15,CalculationsAndCharts!$A2274+$A$11,0,1,1)</f>
        <v>38762</v>
      </c>
      <c r="C2274" s="3">
        <f ca="1">OFFSET(InputPriceData!G$15,CalculationsAndCharts!$A2274+$A$11,IF($C$7,8,0),1,1)</f>
        <v>632100</v>
      </c>
      <c r="D2274" s="4">
        <f ca="1">OFFSET(InputPriceData!C$15,CalculationsAndCharts!$A2274+$A$11,IF($C$7,8,0),1,1)</f>
        <v>23.59</v>
      </c>
      <c r="E2274" s="4">
        <f ca="1">OFFSET(InputPriceData!D$15,CalculationsAndCharts!$A2274+$A$11,IF($C$7,8,0),1,1)</f>
        <v>24.25</v>
      </c>
      <c r="F2274" s="4">
        <f ca="1">OFFSET(InputPriceData!E$15,CalculationsAndCharts!$A2274+$A$11,IF($C$7,8,0),1,1)</f>
        <v>23.3</v>
      </c>
      <c r="G2274" s="4">
        <f ca="1">OFFSET(InputPriceData!F$15,CalculationsAndCharts!$A2274+$A$11,IF($C$7,8,0),1,1)</f>
        <v>24.25</v>
      </c>
      <c r="H2274" s="128"/>
      <c r="I2274" s="128"/>
      <c r="K2274" s="124"/>
      <c r="L2274" s="279"/>
      <c r="M2274" s="281"/>
      <c r="N2274" s="280"/>
      <c r="O2274" s="4"/>
      <c r="P2274" s="4"/>
      <c r="Q2274" s="3"/>
      <c r="S2274" s="309">
        <f t="shared" ref="S2274:S2337" ca="1" si="959">MAX(OFFSET($G2274,0,0,$A$19,1))</f>
        <v>24.25</v>
      </c>
      <c r="T2274" s="309">
        <f t="shared" ref="T2274:T2337" ca="1" si="960">MIN(OFFSET($G2274,0,0,$A$19,1))</f>
        <v>20.12</v>
      </c>
      <c r="U2274" s="310">
        <f t="shared" ca="1" si="952"/>
        <v>1</v>
      </c>
      <c r="V2274" s="310" t="b">
        <f t="shared" ref="V2274:V2337" ca="1" si="961">AND(U2274&lt;$A$20,U2275&gt;$A$20)</f>
        <v>0</v>
      </c>
      <c r="W2274" s="3" t="b">
        <f t="shared" ref="W2274:W2337" ca="1" si="962">OFFSET(V2274,($A$21-1),0,1,1)</f>
        <v>0</v>
      </c>
      <c r="X2274" s="3" t="str">
        <f t="shared" ref="X2274:X2337" ca="1" si="963">IF($W2274,OFFSET($G2274,$A$19-1,0,1,1),"")</f>
        <v/>
      </c>
      <c r="Y2274" s="3" t="str">
        <f t="shared" ca="1" si="953"/>
        <v/>
      </c>
      <c r="Z2274" s="3" t="str">
        <f t="shared" ref="Z2274:Z2337" ca="1" si="964">IF(W2274,IF(Y2274&lt;-10,10,IF(Y2274&gt;10,10,Y2274)),"")</f>
        <v/>
      </c>
      <c r="AA2274" s="3" t="str">
        <f t="shared" ref="AA2274:AA2337" ca="1" si="965">IF(W2274,INT(5*(Z2274+10)),"")</f>
        <v/>
      </c>
      <c r="AB2274" s="205">
        <f t="shared" ref="AB2274:AB2337" ca="1" si="966">IF(A2274&gt;$A$23,0,IF(W2274,AA2274,0))+AB2275</f>
        <v>2035</v>
      </c>
      <c r="AC2274" s="205">
        <f t="shared" ref="AC2274:AC2337" ca="1" si="967">IF(A2274&gt;$A$23,0,IF(W2274,1,0))+AC2275</f>
        <v>31</v>
      </c>
      <c r="AD2274" s="205">
        <f t="shared" ca="1" si="954"/>
        <v>65.645161290322577</v>
      </c>
      <c r="AE2274" s="205">
        <f t="shared" ca="1" si="955"/>
        <v>15.645161290322577</v>
      </c>
      <c r="AF2274" s="205">
        <f t="shared" ref="AF2274:AF2337" ca="1" si="968">AE2274*0.2</f>
        <v>3.1290322580645156</v>
      </c>
      <c r="AG2274" s="205"/>
      <c r="AH2274" s="205"/>
      <c r="AI2274" s="205"/>
      <c r="AJ2274" s="205"/>
      <c r="AK2274" s="4"/>
      <c r="AL2274" s="4"/>
      <c r="AM2274" s="309">
        <f t="shared" ref="AM2274:AM2337" ca="1" si="969">MAX(OFFSET($G2274,0,0,$E$19,1))</f>
        <v>24.25</v>
      </c>
      <c r="AN2274" s="309">
        <f t="shared" ref="AN2274:AN2337" ca="1" si="970">MIN(OFFSET($G2274,0,0,$E$19,1))</f>
        <v>21.34</v>
      </c>
      <c r="AO2274" s="310">
        <f t="shared" ref="AO2274:AO2337" ca="1" si="971">IFERROR(($G2274- AN2274)/(AM2274-AN2274),0)</f>
        <v>1</v>
      </c>
      <c r="AP2274" s="310" t="b">
        <f t="shared" ref="AP2274:AP2337" ca="1" si="972">AND(AO2274&lt;$E$20,AO2275&gt;$E$20)</f>
        <v>0</v>
      </c>
      <c r="AQ2274" s="309">
        <f t="shared" ref="AQ2274:AQ2337" ca="1" si="973">IF(AND(NOT(AX2275),AW2274),D2274*($E$22),IF(AX2274,AQ2275,0))</f>
        <v>0</v>
      </c>
      <c r="AR2274" s="205">
        <f t="shared" ca="1" si="956"/>
        <v>0</v>
      </c>
      <c r="AS2274" s="45" t="b">
        <f t="shared" ca="1" si="957"/>
        <v>0</v>
      </c>
      <c r="AT2274">
        <f t="shared" ca="1" si="958"/>
        <v>0</v>
      </c>
      <c r="AU2274" t="b">
        <f t="shared" ref="AU2274:AU2337" ca="1" si="974">(AT2274&gt;=$E$21)</f>
        <v>0</v>
      </c>
      <c r="AV2274" t="b">
        <f t="shared" ref="AV2274:AV2337" ca="1" si="975">OR(AS2274,AU2274)</f>
        <v>0</v>
      </c>
      <c r="AW2274" s="266" t="b">
        <f t="shared" ref="AW2274:AW2337" ca="1" si="976">AND($AP2275,NOT(AX2275))</f>
        <v>0</v>
      </c>
      <c r="AX2274" s="266" t="b">
        <f t="shared" ref="AX2274:AX2337" ca="1" si="977">IF(AX2275,IF(AY2274,FALSE,AX2275),IF(AW2274,TRUE,AX2275))</f>
        <v>0</v>
      </c>
      <c r="AY2274" s="266" t="b">
        <f t="shared" ref="AY2274:AY2337" ca="1" si="978">AND(AX2275,AND(AV2275&lt;&gt;AV2276,AV2275))</f>
        <v>0</v>
      </c>
    </row>
    <row r="2275" spans="1:51" x14ac:dyDescent="0.25">
      <c r="A2275">
        <v>2243</v>
      </c>
      <c r="B2275" s="163">
        <f ca="1">OFFSET(InputPriceData!B$15,CalculationsAndCharts!$A2275+$A$11,0,1,1)</f>
        <v>38761</v>
      </c>
      <c r="C2275" s="3">
        <f ca="1">OFFSET(InputPriceData!G$15,CalculationsAndCharts!$A2275+$A$11,IF($C$7,8,0),1,1)</f>
        <v>380900</v>
      </c>
      <c r="D2275" s="4">
        <f ca="1">OFFSET(InputPriceData!C$15,CalculationsAndCharts!$A2275+$A$11,IF($C$7,8,0),1,1)</f>
        <v>23.87</v>
      </c>
      <c r="E2275" s="4">
        <f ca="1">OFFSET(InputPriceData!D$15,CalculationsAndCharts!$A2275+$A$11,IF($C$7,8,0),1,1)</f>
        <v>23.87</v>
      </c>
      <c r="F2275" s="4">
        <f ca="1">OFFSET(InputPriceData!E$15,CalculationsAndCharts!$A2275+$A$11,IF($C$7,8,0),1,1)</f>
        <v>23.4</v>
      </c>
      <c r="G2275" s="4">
        <f ca="1">OFFSET(InputPriceData!F$15,CalculationsAndCharts!$A2275+$A$11,IF($C$7,8,0),1,1)</f>
        <v>23.46</v>
      </c>
      <c r="H2275" s="128"/>
      <c r="I2275" s="128"/>
      <c r="K2275" s="124"/>
      <c r="L2275" s="279"/>
      <c r="M2275" s="281"/>
      <c r="N2275" s="280"/>
      <c r="O2275" s="4"/>
      <c r="P2275" s="4"/>
      <c r="Q2275" s="3"/>
      <c r="S2275" s="309">
        <f t="shared" ca="1" si="959"/>
        <v>23.85</v>
      </c>
      <c r="T2275" s="309">
        <f t="shared" ca="1" si="960"/>
        <v>20.12</v>
      </c>
      <c r="U2275" s="310">
        <f t="shared" ca="1" si="952"/>
        <v>0.89544235924932958</v>
      </c>
      <c r="V2275" s="310" t="b">
        <f t="shared" ca="1" si="961"/>
        <v>0</v>
      </c>
      <c r="W2275" s="3" t="b">
        <f t="shared" ca="1" si="962"/>
        <v>0</v>
      </c>
      <c r="X2275" s="3" t="str">
        <f t="shared" ca="1" si="963"/>
        <v/>
      </c>
      <c r="Y2275" s="3" t="str">
        <f t="shared" ca="1" si="953"/>
        <v/>
      </c>
      <c r="Z2275" s="3" t="str">
        <f t="shared" ca="1" si="964"/>
        <v/>
      </c>
      <c r="AA2275" s="3" t="str">
        <f t="shared" ca="1" si="965"/>
        <v/>
      </c>
      <c r="AB2275" s="205">
        <f t="shared" ca="1" si="966"/>
        <v>2035</v>
      </c>
      <c r="AC2275" s="205">
        <f t="shared" ca="1" si="967"/>
        <v>31</v>
      </c>
      <c r="AD2275" s="205">
        <f t="shared" ca="1" si="954"/>
        <v>65.645161290322577</v>
      </c>
      <c r="AE2275" s="205">
        <f t="shared" ca="1" si="955"/>
        <v>15.645161290322577</v>
      </c>
      <c r="AF2275" s="205">
        <f t="shared" ca="1" si="968"/>
        <v>3.1290322580645156</v>
      </c>
      <c r="AG2275" s="205"/>
      <c r="AH2275" s="205"/>
      <c r="AI2275" s="205"/>
      <c r="AJ2275" s="205"/>
      <c r="AK2275" s="4"/>
      <c r="AL2275" s="4"/>
      <c r="AM2275" s="309">
        <f t="shared" ca="1" si="969"/>
        <v>23.85</v>
      </c>
      <c r="AN2275" s="309">
        <f t="shared" ca="1" si="970"/>
        <v>20.12</v>
      </c>
      <c r="AO2275" s="310">
        <f t="shared" ca="1" si="971"/>
        <v>0.89544235924932958</v>
      </c>
      <c r="AP2275" s="310" t="b">
        <f t="shared" ca="1" si="972"/>
        <v>0</v>
      </c>
      <c r="AQ2275" s="309">
        <f t="shared" ca="1" si="973"/>
        <v>0</v>
      </c>
      <c r="AR2275" s="205">
        <f t="shared" ca="1" si="956"/>
        <v>0</v>
      </c>
      <c r="AS2275" s="45" t="b">
        <f t="shared" ca="1" si="957"/>
        <v>0</v>
      </c>
      <c r="AT2275">
        <f t="shared" ca="1" si="958"/>
        <v>0</v>
      </c>
      <c r="AU2275" t="b">
        <f t="shared" ca="1" si="974"/>
        <v>0</v>
      </c>
      <c r="AV2275" t="b">
        <f t="shared" ca="1" si="975"/>
        <v>0</v>
      </c>
      <c r="AW2275" s="266" t="b">
        <f t="shared" ca="1" si="976"/>
        <v>0</v>
      </c>
      <c r="AX2275" s="266" t="b">
        <f t="shared" ca="1" si="977"/>
        <v>0</v>
      </c>
      <c r="AY2275" s="266" t="b">
        <f t="shared" ca="1" si="978"/>
        <v>0</v>
      </c>
    </row>
    <row r="2276" spans="1:51" x14ac:dyDescent="0.25">
      <c r="A2276">
        <v>2244</v>
      </c>
      <c r="B2276" s="163">
        <f ca="1">OFFSET(InputPriceData!B$15,CalculationsAndCharts!$A2276+$A$11,0,1,1)</f>
        <v>38758</v>
      </c>
      <c r="C2276" s="3">
        <f ca="1">OFFSET(InputPriceData!G$15,CalculationsAndCharts!$A2276+$A$11,IF($C$7,8,0),1,1)</f>
        <v>532100</v>
      </c>
      <c r="D2276" s="4">
        <f ca="1">OFFSET(InputPriceData!C$15,CalculationsAndCharts!$A2276+$A$11,IF($C$7,8,0),1,1)</f>
        <v>23.11</v>
      </c>
      <c r="E2276" s="4">
        <f ca="1">OFFSET(InputPriceData!D$15,CalculationsAndCharts!$A2276+$A$11,IF($C$7,8,0),1,1)</f>
        <v>23.94</v>
      </c>
      <c r="F2276" s="4">
        <f ca="1">OFFSET(InputPriceData!E$15,CalculationsAndCharts!$A2276+$A$11,IF($C$7,8,0),1,1)</f>
        <v>22.79</v>
      </c>
      <c r="G2276" s="4">
        <f ca="1">OFFSET(InputPriceData!F$15,CalculationsAndCharts!$A2276+$A$11,IF($C$7,8,0),1,1)</f>
        <v>23.85</v>
      </c>
      <c r="H2276" s="128"/>
      <c r="I2276" s="128"/>
      <c r="K2276" s="124"/>
      <c r="L2276" s="279"/>
      <c r="M2276" s="281"/>
      <c r="N2276" s="280"/>
      <c r="O2276" s="4"/>
      <c r="P2276" s="4"/>
      <c r="Q2276" s="3"/>
      <c r="S2276" s="309">
        <f t="shared" ca="1" si="959"/>
        <v>23.85</v>
      </c>
      <c r="T2276" s="309">
        <f t="shared" ca="1" si="960"/>
        <v>20.12</v>
      </c>
      <c r="U2276" s="310">
        <f t="shared" ca="1" si="952"/>
        <v>1</v>
      </c>
      <c r="V2276" s="310" t="b">
        <f t="shared" ca="1" si="961"/>
        <v>0</v>
      </c>
      <c r="W2276" s="3" t="b">
        <f t="shared" ca="1" si="962"/>
        <v>1</v>
      </c>
      <c r="X2276" s="3">
        <f t="shared" ca="1" si="963"/>
        <v>20.39</v>
      </c>
      <c r="Y2276" s="3">
        <f t="shared" ca="1" si="953"/>
        <v>16.969102501226097</v>
      </c>
      <c r="Z2276" s="3">
        <f t="shared" ca="1" si="964"/>
        <v>10</v>
      </c>
      <c r="AA2276" s="3">
        <f t="shared" ca="1" si="965"/>
        <v>100</v>
      </c>
      <c r="AB2276" s="205">
        <f t="shared" ca="1" si="966"/>
        <v>2035</v>
      </c>
      <c r="AC2276" s="205">
        <f t="shared" ca="1" si="967"/>
        <v>31</v>
      </c>
      <c r="AD2276" s="205">
        <f t="shared" ca="1" si="954"/>
        <v>65.645161290322577</v>
      </c>
      <c r="AE2276" s="205">
        <f t="shared" ca="1" si="955"/>
        <v>15.645161290322577</v>
      </c>
      <c r="AF2276" s="205">
        <f t="shared" ca="1" si="968"/>
        <v>3.1290322580645156</v>
      </c>
      <c r="AG2276" s="205"/>
      <c r="AH2276" s="205"/>
      <c r="AI2276" s="205"/>
      <c r="AJ2276" s="205"/>
      <c r="AK2276" s="4"/>
      <c r="AL2276" s="4"/>
      <c r="AM2276" s="309">
        <f t="shared" ca="1" si="969"/>
        <v>23.85</v>
      </c>
      <c r="AN2276" s="309">
        <f t="shared" ca="1" si="970"/>
        <v>20.12</v>
      </c>
      <c r="AO2276" s="310">
        <f t="shared" ca="1" si="971"/>
        <v>1</v>
      </c>
      <c r="AP2276" s="310" t="b">
        <f t="shared" ca="1" si="972"/>
        <v>0</v>
      </c>
      <c r="AQ2276" s="309">
        <f t="shared" ca="1" si="973"/>
        <v>0</v>
      </c>
      <c r="AR2276" s="205">
        <f t="shared" ca="1" si="956"/>
        <v>0</v>
      </c>
      <c r="AS2276" s="45" t="b">
        <f t="shared" ca="1" si="957"/>
        <v>0</v>
      </c>
      <c r="AT2276">
        <f t="shared" ca="1" si="958"/>
        <v>0</v>
      </c>
      <c r="AU2276" t="b">
        <f t="shared" ca="1" si="974"/>
        <v>0</v>
      </c>
      <c r="AV2276" t="b">
        <f t="shared" ca="1" si="975"/>
        <v>0</v>
      </c>
      <c r="AW2276" s="266" t="b">
        <f t="shared" ca="1" si="976"/>
        <v>0</v>
      </c>
      <c r="AX2276" s="266" t="b">
        <f t="shared" ca="1" si="977"/>
        <v>0</v>
      </c>
      <c r="AY2276" s="266" t="b">
        <f t="shared" ca="1" si="978"/>
        <v>0</v>
      </c>
    </row>
    <row r="2277" spans="1:51" x14ac:dyDescent="0.25">
      <c r="A2277">
        <v>2245</v>
      </c>
      <c r="B2277" s="163">
        <f ca="1">OFFSET(InputPriceData!B$15,CalculationsAndCharts!$A2277+$A$11,0,1,1)</f>
        <v>38757</v>
      </c>
      <c r="C2277" s="3">
        <f ca="1">OFFSET(InputPriceData!G$15,CalculationsAndCharts!$A2277+$A$11,IF($C$7,8,0),1,1)</f>
        <v>666000</v>
      </c>
      <c r="D2277" s="4">
        <f ca="1">OFFSET(InputPriceData!C$15,CalculationsAndCharts!$A2277+$A$11,IF($C$7,8,0),1,1)</f>
        <v>23.07</v>
      </c>
      <c r="E2277" s="4">
        <f ca="1">OFFSET(InputPriceData!D$15,CalculationsAndCharts!$A2277+$A$11,IF($C$7,8,0),1,1)</f>
        <v>23.55</v>
      </c>
      <c r="F2277" s="4">
        <f ca="1">OFFSET(InputPriceData!E$15,CalculationsAndCharts!$A2277+$A$11,IF($C$7,8,0),1,1)</f>
        <v>23.03</v>
      </c>
      <c r="G2277" s="4">
        <f ca="1">OFFSET(InputPriceData!F$15,CalculationsAndCharts!$A2277+$A$11,IF($C$7,8,0),1,1)</f>
        <v>23.18</v>
      </c>
      <c r="H2277" s="128"/>
      <c r="I2277" s="128"/>
      <c r="K2277" s="124"/>
      <c r="L2277" s="279"/>
      <c r="M2277" s="281"/>
      <c r="N2277" s="280"/>
      <c r="O2277" s="4"/>
      <c r="P2277" s="4"/>
      <c r="Q2277" s="3"/>
      <c r="S2277" s="309">
        <f t="shared" ca="1" si="959"/>
        <v>23.5</v>
      </c>
      <c r="T2277" s="309">
        <f t="shared" ca="1" si="960"/>
        <v>20.12</v>
      </c>
      <c r="U2277" s="310">
        <f t="shared" ca="1" si="952"/>
        <v>0.9053254437869821</v>
      </c>
      <c r="V2277" s="310" t="b">
        <f t="shared" ca="1" si="961"/>
        <v>0</v>
      </c>
      <c r="W2277" s="3" t="b">
        <f t="shared" ca="1" si="962"/>
        <v>0</v>
      </c>
      <c r="X2277" s="3" t="str">
        <f t="shared" ca="1" si="963"/>
        <v/>
      </c>
      <c r="Y2277" s="3" t="str">
        <f t="shared" ca="1" si="953"/>
        <v/>
      </c>
      <c r="Z2277" s="3" t="str">
        <f t="shared" ca="1" si="964"/>
        <v/>
      </c>
      <c r="AA2277" s="3" t="str">
        <f t="shared" ca="1" si="965"/>
        <v/>
      </c>
      <c r="AB2277" s="205">
        <f t="shared" ca="1" si="966"/>
        <v>1935</v>
      </c>
      <c r="AC2277" s="205">
        <f t="shared" ca="1" si="967"/>
        <v>30</v>
      </c>
      <c r="AD2277" s="205">
        <f t="shared" ca="1" si="954"/>
        <v>64.5</v>
      </c>
      <c r="AE2277" s="205">
        <f t="shared" ca="1" si="955"/>
        <v>14.5</v>
      </c>
      <c r="AF2277" s="205">
        <f t="shared" ca="1" si="968"/>
        <v>2.9000000000000004</v>
      </c>
      <c r="AG2277" s="205"/>
      <c r="AH2277" s="205"/>
      <c r="AI2277" s="205"/>
      <c r="AJ2277" s="205"/>
      <c r="AK2277" s="4"/>
      <c r="AL2277" s="4"/>
      <c r="AM2277" s="309">
        <f t="shared" ca="1" si="969"/>
        <v>23.5</v>
      </c>
      <c r="AN2277" s="309">
        <f t="shared" ca="1" si="970"/>
        <v>20.12</v>
      </c>
      <c r="AO2277" s="310">
        <f t="shared" ca="1" si="971"/>
        <v>0.9053254437869821</v>
      </c>
      <c r="AP2277" s="310" t="b">
        <f t="shared" ca="1" si="972"/>
        <v>0</v>
      </c>
      <c r="AQ2277" s="309">
        <f t="shared" ca="1" si="973"/>
        <v>0</v>
      </c>
      <c r="AR2277" s="205">
        <f t="shared" ca="1" si="956"/>
        <v>0</v>
      </c>
      <c r="AS2277" s="45" t="b">
        <f t="shared" ca="1" si="957"/>
        <v>0</v>
      </c>
      <c r="AT2277">
        <f t="shared" ca="1" si="958"/>
        <v>0</v>
      </c>
      <c r="AU2277" t="b">
        <f t="shared" ca="1" si="974"/>
        <v>0</v>
      </c>
      <c r="AV2277" t="b">
        <f t="shared" ca="1" si="975"/>
        <v>0</v>
      </c>
      <c r="AW2277" s="266" t="b">
        <f t="shared" ca="1" si="976"/>
        <v>0</v>
      </c>
      <c r="AX2277" s="266" t="b">
        <f t="shared" ca="1" si="977"/>
        <v>0</v>
      </c>
      <c r="AY2277" s="266" t="b">
        <f t="shared" ca="1" si="978"/>
        <v>0</v>
      </c>
    </row>
    <row r="2278" spans="1:51" x14ac:dyDescent="0.25">
      <c r="A2278">
        <v>2246</v>
      </c>
      <c r="B2278" s="163">
        <f ca="1">OFFSET(InputPriceData!B$15,CalculationsAndCharts!$A2278+$A$11,0,1,1)</f>
        <v>38756</v>
      </c>
      <c r="C2278" s="3">
        <f ca="1">OFFSET(InputPriceData!G$15,CalculationsAndCharts!$A2278+$A$11,IF($C$7,8,0),1,1)</f>
        <v>537000</v>
      </c>
      <c r="D2278" s="4">
        <f ca="1">OFFSET(InputPriceData!C$15,CalculationsAndCharts!$A2278+$A$11,IF($C$7,8,0),1,1)</f>
        <v>23.19</v>
      </c>
      <c r="E2278" s="4">
        <f ca="1">OFFSET(InputPriceData!D$15,CalculationsAndCharts!$A2278+$A$11,IF($C$7,8,0),1,1)</f>
        <v>23.3</v>
      </c>
      <c r="F2278" s="4">
        <f ca="1">OFFSET(InputPriceData!E$15,CalculationsAndCharts!$A2278+$A$11,IF($C$7,8,0),1,1)</f>
        <v>22.77</v>
      </c>
      <c r="G2278" s="4">
        <f ca="1">OFFSET(InputPriceData!F$15,CalculationsAndCharts!$A2278+$A$11,IF($C$7,8,0),1,1)</f>
        <v>23.11</v>
      </c>
      <c r="H2278" s="128"/>
      <c r="I2278" s="128"/>
      <c r="K2278" s="124"/>
      <c r="L2278" s="279"/>
      <c r="M2278" s="281"/>
      <c r="N2278" s="280"/>
      <c r="O2278" s="4"/>
      <c r="P2278" s="4"/>
      <c r="Q2278" s="3"/>
      <c r="S2278" s="309">
        <f t="shared" ca="1" si="959"/>
        <v>23.5</v>
      </c>
      <c r="T2278" s="309">
        <f t="shared" ca="1" si="960"/>
        <v>20.12</v>
      </c>
      <c r="U2278" s="310">
        <f t="shared" ca="1" si="952"/>
        <v>0.88461538461538436</v>
      </c>
      <c r="V2278" s="310" t="b">
        <f t="shared" ca="1" si="961"/>
        <v>0</v>
      </c>
      <c r="W2278" s="3" t="b">
        <f t="shared" ca="1" si="962"/>
        <v>0</v>
      </c>
      <c r="X2278" s="3" t="str">
        <f t="shared" ca="1" si="963"/>
        <v/>
      </c>
      <c r="Y2278" s="3" t="str">
        <f t="shared" ca="1" si="953"/>
        <v/>
      </c>
      <c r="Z2278" s="3" t="str">
        <f t="shared" ca="1" si="964"/>
        <v/>
      </c>
      <c r="AA2278" s="3" t="str">
        <f t="shared" ca="1" si="965"/>
        <v/>
      </c>
      <c r="AB2278" s="205">
        <f t="shared" ca="1" si="966"/>
        <v>1935</v>
      </c>
      <c r="AC2278" s="205">
        <f t="shared" ca="1" si="967"/>
        <v>30</v>
      </c>
      <c r="AD2278" s="205">
        <f t="shared" ca="1" si="954"/>
        <v>64.5</v>
      </c>
      <c r="AE2278" s="205">
        <f t="shared" ca="1" si="955"/>
        <v>14.5</v>
      </c>
      <c r="AF2278" s="205">
        <f t="shared" ca="1" si="968"/>
        <v>2.9000000000000004</v>
      </c>
      <c r="AG2278" s="205"/>
      <c r="AH2278" s="205"/>
      <c r="AI2278" s="205"/>
      <c r="AJ2278" s="205"/>
      <c r="AK2278" s="4"/>
      <c r="AL2278" s="4"/>
      <c r="AM2278" s="309">
        <f t="shared" ca="1" si="969"/>
        <v>23.5</v>
      </c>
      <c r="AN2278" s="309">
        <f t="shared" ca="1" si="970"/>
        <v>20.12</v>
      </c>
      <c r="AO2278" s="310">
        <f t="shared" ca="1" si="971"/>
        <v>0.88461538461538436</v>
      </c>
      <c r="AP2278" s="310" t="b">
        <f t="shared" ca="1" si="972"/>
        <v>0</v>
      </c>
      <c r="AQ2278" s="309">
        <f t="shared" ca="1" si="973"/>
        <v>0</v>
      </c>
      <c r="AR2278" s="205">
        <f t="shared" ca="1" si="956"/>
        <v>0</v>
      </c>
      <c r="AS2278" s="45" t="b">
        <f t="shared" ca="1" si="957"/>
        <v>0</v>
      </c>
      <c r="AT2278">
        <f t="shared" ca="1" si="958"/>
        <v>0</v>
      </c>
      <c r="AU2278" t="b">
        <f t="shared" ca="1" si="974"/>
        <v>0</v>
      </c>
      <c r="AV2278" t="b">
        <f t="shared" ca="1" si="975"/>
        <v>0</v>
      </c>
      <c r="AW2278" s="266" t="b">
        <f t="shared" ca="1" si="976"/>
        <v>0</v>
      </c>
      <c r="AX2278" s="266" t="b">
        <f t="shared" ca="1" si="977"/>
        <v>0</v>
      </c>
      <c r="AY2278" s="266" t="b">
        <f t="shared" ca="1" si="978"/>
        <v>0</v>
      </c>
    </row>
    <row r="2279" spans="1:51" x14ac:dyDescent="0.25">
      <c r="A2279">
        <v>2247</v>
      </c>
      <c r="B2279" s="163">
        <f ca="1">OFFSET(InputPriceData!B$15,CalculationsAndCharts!$A2279+$A$11,0,1,1)</f>
        <v>38755</v>
      </c>
      <c r="C2279" s="3">
        <f ca="1">OFFSET(InputPriceData!G$15,CalculationsAndCharts!$A2279+$A$11,IF($C$7,8,0),1,1)</f>
        <v>418800</v>
      </c>
      <c r="D2279" s="4">
        <f ca="1">OFFSET(InputPriceData!C$15,CalculationsAndCharts!$A2279+$A$11,IF($C$7,8,0),1,1)</f>
        <v>23.21</v>
      </c>
      <c r="E2279" s="4">
        <f ca="1">OFFSET(InputPriceData!D$15,CalculationsAndCharts!$A2279+$A$11,IF($C$7,8,0),1,1)</f>
        <v>23.38</v>
      </c>
      <c r="F2279" s="4">
        <f ca="1">OFFSET(InputPriceData!E$15,CalculationsAndCharts!$A2279+$A$11,IF($C$7,8,0),1,1)</f>
        <v>22.66</v>
      </c>
      <c r="G2279" s="4">
        <f ca="1">OFFSET(InputPriceData!F$15,CalculationsAndCharts!$A2279+$A$11,IF($C$7,8,0),1,1)</f>
        <v>23.13</v>
      </c>
      <c r="H2279" s="128"/>
      <c r="I2279" s="128"/>
      <c r="K2279" s="124"/>
      <c r="L2279" s="279"/>
      <c r="M2279" s="281"/>
      <c r="N2279" s="280"/>
      <c r="O2279" s="4"/>
      <c r="P2279" s="4"/>
      <c r="Q2279" s="3"/>
      <c r="S2279" s="309">
        <f t="shared" ca="1" si="959"/>
        <v>23.5</v>
      </c>
      <c r="T2279" s="309">
        <f t="shared" ca="1" si="960"/>
        <v>20.12</v>
      </c>
      <c r="U2279" s="310">
        <f t="shared" ca="1" si="952"/>
        <v>0.89053254437869789</v>
      </c>
      <c r="V2279" s="310" t="b">
        <f t="shared" ca="1" si="961"/>
        <v>0</v>
      </c>
      <c r="W2279" s="3" t="b">
        <f t="shared" ca="1" si="962"/>
        <v>0</v>
      </c>
      <c r="X2279" s="3" t="str">
        <f t="shared" ca="1" si="963"/>
        <v/>
      </c>
      <c r="Y2279" s="3" t="str">
        <f t="shared" ca="1" si="953"/>
        <v/>
      </c>
      <c r="Z2279" s="3" t="str">
        <f t="shared" ca="1" si="964"/>
        <v/>
      </c>
      <c r="AA2279" s="3" t="str">
        <f t="shared" ca="1" si="965"/>
        <v/>
      </c>
      <c r="AB2279" s="205">
        <f t="shared" ca="1" si="966"/>
        <v>1935</v>
      </c>
      <c r="AC2279" s="205">
        <f t="shared" ca="1" si="967"/>
        <v>30</v>
      </c>
      <c r="AD2279" s="205">
        <f t="shared" ca="1" si="954"/>
        <v>64.5</v>
      </c>
      <c r="AE2279" s="205">
        <f t="shared" ca="1" si="955"/>
        <v>14.5</v>
      </c>
      <c r="AF2279" s="205">
        <f t="shared" ca="1" si="968"/>
        <v>2.9000000000000004</v>
      </c>
      <c r="AG2279" s="205"/>
      <c r="AH2279" s="205"/>
      <c r="AI2279" s="205"/>
      <c r="AJ2279" s="205"/>
      <c r="AK2279" s="4"/>
      <c r="AL2279" s="4"/>
      <c r="AM2279" s="309">
        <f t="shared" ca="1" si="969"/>
        <v>23.5</v>
      </c>
      <c r="AN2279" s="309">
        <f t="shared" ca="1" si="970"/>
        <v>20.12</v>
      </c>
      <c r="AO2279" s="310">
        <f t="shared" ca="1" si="971"/>
        <v>0.89053254437869789</v>
      </c>
      <c r="AP2279" s="310" t="b">
        <f t="shared" ca="1" si="972"/>
        <v>0</v>
      </c>
      <c r="AQ2279" s="309">
        <f t="shared" ca="1" si="973"/>
        <v>0</v>
      </c>
      <c r="AR2279" s="205">
        <f t="shared" ca="1" si="956"/>
        <v>0</v>
      </c>
      <c r="AS2279" s="45" t="b">
        <f t="shared" ca="1" si="957"/>
        <v>0</v>
      </c>
      <c r="AT2279">
        <f t="shared" ca="1" si="958"/>
        <v>0</v>
      </c>
      <c r="AU2279" t="b">
        <f t="shared" ca="1" si="974"/>
        <v>0</v>
      </c>
      <c r="AV2279" t="b">
        <f t="shared" ca="1" si="975"/>
        <v>0</v>
      </c>
      <c r="AW2279" s="266" t="b">
        <f t="shared" ca="1" si="976"/>
        <v>0</v>
      </c>
      <c r="AX2279" s="266" t="b">
        <f t="shared" ca="1" si="977"/>
        <v>0</v>
      </c>
      <c r="AY2279" s="266" t="b">
        <f t="shared" ca="1" si="978"/>
        <v>0</v>
      </c>
    </row>
    <row r="2280" spans="1:51" x14ac:dyDescent="0.25">
      <c r="A2280">
        <v>2248</v>
      </c>
      <c r="B2280" s="163">
        <f ca="1">OFFSET(InputPriceData!B$15,CalculationsAndCharts!$A2280+$A$11,0,1,1)</f>
        <v>38754</v>
      </c>
      <c r="C2280" s="3">
        <f ca="1">OFFSET(InputPriceData!G$15,CalculationsAndCharts!$A2280+$A$11,IF($C$7,8,0),1,1)</f>
        <v>331700</v>
      </c>
      <c r="D2280" s="4">
        <f ca="1">OFFSET(InputPriceData!C$15,CalculationsAndCharts!$A2280+$A$11,IF($C$7,8,0),1,1)</f>
        <v>23.49</v>
      </c>
      <c r="E2280" s="4">
        <f ca="1">OFFSET(InputPriceData!D$15,CalculationsAndCharts!$A2280+$A$11,IF($C$7,8,0),1,1)</f>
        <v>23.56</v>
      </c>
      <c r="F2280" s="4">
        <f ca="1">OFFSET(InputPriceData!E$15,CalculationsAndCharts!$A2280+$A$11,IF($C$7,8,0),1,1)</f>
        <v>22.85</v>
      </c>
      <c r="G2280" s="4">
        <f ca="1">OFFSET(InputPriceData!F$15,CalculationsAndCharts!$A2280+$A$11,IF($C$7,8,0),1,1)</f>
        <v>23.15</v>
      </c>
      <c r="H2280" s="128"/>
      <c r="I2280" s="128"/>
      <c r="K2280" s="124"/>
      <c r="L2280" s="279"/>
      <c r="M2280" s="281"/>
      <c r="N2280" s="280"/>
      <c r="O2280" s="4"/>
      <c r="P2280" s="4"/>
      <c r="Q2280" s="3"/>
      <c r="S2280" s="309">
        <f t="shared" ca="1" si="959"/>
        <v>23.5</v>
      </c>
      <c r="T2280" s="309">
        <f t="shared" ca="1" si="960"/>
        <v>20.12</v>
      </c>
      <c r="U2280" s="310">
        <f t="shared" ca="1" si="952"/>
        <v>0.89644970414201142</v>
      </c>
      <c r="V2280" s="310" t="b">
        <f t="shared" ca="1" si="961"/>
        <v>0</v>
      </c>
      <c r="W2280" s="3" t="b">
        <f t="shared" ca="1" si="962"/>
        <v>0</v>
      </c>
      <c r="X2280" s="3" t="str">
        <f t="shared" ca="1" si="963"/>
        <v/>
      </c>
      <c r="Y2280" s="3" t="str">
        <f t="shared" ca="1" si="953"/>
        <v/>
      </c>
      <c r="Z2280" s="3" t="str">
        <f t="shared" ca="1" si="964"/>
        <v/>
      </c>
      <c r="AA2280" s="3" t="str">
        <f t="shared" ca="1" si="965"/>
        <v/>
      </c>
      <c r="AB2280" s="205">
        <f t="shared" ca="1" si="966"/>
        <v>1935</v>
      </c>
      <c r="AC2280" s="205">
        <f t="shared" ca="1" si="967"/>
        <v>30</v>
      </c>
      <c r="AD2280" s="205">
        <f t="shared" ca="1" si="954"/>
        <v>64.5</v>
      </c>
      <c r="AE2280" s="205">
        <f t="shared" ca="1" si="955"/>
        <v>14.5</v>
      </c>
      <c r="AF2280" s="205">
        <f t="shared" ca="1" si="968"/>
        <v>2.9000000000000004</v>
      </c>
      <c r="AG2280" s="205"/>
      <c r="AH2280" s="205"/>
      <c r="AI2280" s="205"/>
      <c r="AJ2280" s="205"/>
      <c r="AK2280" s="4"/>
      <c r="AL2280" s="4"/>
      <c r="AM2280" s="309">
        <f t="shared" ca="1" si="969"/>
        <v>23.5</v>
      </c>
      <c r="AN2280" s="309">
        <f t="shared" ca="1" si="970"/>
        <v>20.12</v>
      </c>
      <c r="AO2280" s="310">
        <f t="shared" ca="1" si="971"/>
        <v>0.89644970414201142</v>
      </c>
      <c r="AP2280" s="310" t="b">
        <f t="shared" ca="1" si="972"/>
        <v>0</v>
      </c>
      <c r="AQ2280" s="309">
        <f t="shared" ca="1" si="973"/>
        <v>0</v>
      </c>
      <c r="AR2280" s="205">
        <f t="shared" ca="1" si="956"/>
        <v>0</v>
      </c>
      <c r="AS2280" s="45" t="b">
        <f t="shared" ca="1" si="957"/>
        <v>0</v>
      </c>
      <c r="AT2280">
        <f t="shared" ca="1" si="958"/>
        <v>0</v>
      </c>
      <c r="AU2280" t="b">
        <f t="shared" ca="1" si="974"/>
        <v>0</v>
      </c>
      <c r="AV2280" t="b">
        <f t="shared" ca="1" si="975"/>
        <v>0</v>
      </c>
      <c r="AW2280" s="266" t="b">
        <f t="shared" ca="1" si="976"/>
        <v>0</v>
      </c>
      <c r="AX2280" s="266" t="b">
        <f t="shared" ca="1" si="977"/>
        <v>0</v>
      </c>
      <c r="AY2280" s="266" t="b">
        <f t="shared" ca="1" si="978"/>
        <v>0</v>
      </c>
    </row>
    <row r="2281" spans="1:51" x14ac:dyDescent="0.25">
      <c r="A2281">
        <v>2249</v>
      </c>
      <c r="B2281" s="163">
        <f ca="1">OFFSET(InputPriceData!B$15,CalculationsAndCharts!$A2281+$A$11,0,1,1)</f>
        <v>38751</v>
      </c>
      <c r="C2281" s="3">
        <f ca="1">OFFSET(InputPriceData!G$15,CalculationsAndCharts!$A2281+$A$11,IF($C$7,8,0),1,1)</f>
        <v>491000</v>
      </c>
      <c r="D2281" s="4">
        <f ca="1">OFFSET(InputPriceData!C$15,CalculationsAndCharts!$A2281+$A$11,IF($C$7,8,0),1,1)</f>
        <v>23.24</v>
      </c>
      <c r="E2281" s="4">
        <f ca="1">OFFSET(InputPriceData!D$15,CalculationsAndCharts!$A2281+$A$11,IF($C$7,8,0),1,1)</f>
        <v>23.6</v>
      </c>
      <c r="F2281" s="4">
        <f ca="1">OFFSET(InputPriceData!E$15,CalculationsAndCharts!$A2281+$A$11,IF($C$7,8,0),1,1)</f>
        <v>23.06</v>
      </c>
      <c r="G2281" s="4">
        <f ca="1">OFFSET(InputPriceData!F$15,CalculationsAndCharts!$A2281+$A$11,IF($C$7,8,0),1,1)</f>
        <v>23.37</v>
      </c>
      <c r="H2281" s="128"/>
      <c r="I2281" s="128"/>
      <c r="K2281" s="124"/>
      <c r="L2281" s="279"/>
      <c r="M2281" s="281"/>
      <c r="N2281" s="280"/>
      <c r="O2281" s="4"/>
      <c r="P2281" s="4"/>
      <c r="Q2281" s="3"/>
      <c r="S2281" s="309">
        <f t="shared" ca="1" si="959"/>
        <v>23.5</v>
      </c>
      <c r="T2281" s="309">
        <f t="shared" ca="1" si="960"/>
        <v>20.12</v>
      </c>
      <c r="U2281" s="310">
        <f t="shared" ca="1" si="952"/>
        <v>0.96153846153846179</v>
      </c>
      <c r="V2281" s="310" t="b">
        <f t="shared" ca="1" si="961"/>
        <v>0</v>
      </c>
      <c r="W2281" s="3" t="b">
        <f t="shared" ca="1" si="962"/>
        <v>0</v>
      </c>
      <c r="X2281" s="3" t="str">
        <f t="shared" ca="1" si="963"/>
        <v/>
      </c>
      <c r="Y2281" s="3" t="str">
        <f t="shared" ca="1" si="953"/>
        <v/>
      </c>
      <c r="Z2281" s="3" t="str">
        <f t="shared" ca="1" si="964"/>
        <v/>
      </c>
      <c r="AA2281" s="3" t="str">
        <f t="shared" ca="1" si="965"/>
        <v/>
      </c>
      <c r="AB2281" s="205">
        <f t="shared" ca="1" si="966"/>
        <v>1935</v>
      </c>
      <c r="AC2281" s="205">
        <f t="shared" ca="1" si="967"/>
        <v>30</v>
      </c>
      <c r="AD2281" s="205">
        <f t="shared" ca="1" si="954"/>
        <v>64.5</v>
      </c>
      <c r="AE2281" s="205">
        <f t="shared" ca="1" si="955"/>
        <v>14.5</v>
      </c>
      <c r="AF2281" s="205">
        <f t="shared" ca="1" si="968"/>
        <v>2.9000000000000004</v>
      </c>
      <c r="AG2281" s="205"/>
      <c r="AH2281" s="205"/>
      <c r="AI2281" s="205"/>
      <c r="AJ2281" s="205"/>
      <c r="AK2281" s="4"/>
      <c r="AL2281" s="4"/>
      <c r="AM2281" s="309">
        <f t="shared" ca="1" si="969"/>
        <v>23.5</v>
      </c>
      <c r="AN2281" s="309">
        <f t="shared" ca="1" si="970"/>
        <v>20.12</v>
      </c>
      <c r="AO2281" s="310">
        <f t="shared" ca="1" si="971"/>
        <v>0.96153846153846179</v>
      </c>
      <c r="AP2281" s="310" t="b">
        <f t="shared" ca="1" si="972"/>
        <v>0</v>
      </c>
      <c r="AQ2281" s="309">
        <f t="shared" ca="1" si="973"/>
        <v>0</v>
      </c>
      <c r="AR2281" s="205">
        <f t="shared" ca="1" si="956"/>
        <v>0</v>
      </c>
      <c r="AS2281" s="45" t="b">
        <f t="shared" ca="1" si="957"/>
        <v>0</v>
      </c>
      <c r="AT2281">
        <f t="shared" ca="1" si="958"/>
        <v>0</v>
      </c>
      <c r="AU2281" t="b">
        <f t="shared" ca="1" si="974"/>
        <v>0</v>
      </c>
      <c r="AV2281" t="b">
        <f t="shared" ca="1" si="975"/>
        <v>0</v>
      </c>
      <c r="AW2281" s="266" t="b">
        <f t="shared" ca="1" si="976"/>
        <v>0</v>
      </c>
      <c r="AX2281" s="266" t="b">
        <f t="shared" ca="1" si="977"/>
        <v>0</v>
      </c>
      <c r="AY2281" s="266" t="b">
        <f t="shared" ca="1" si="978"/>
        <v>0</v>
      </c>
    </row>
    <row r="2282" spans="1:51" x14ac:dyDescent="0.25">
      <c r="A2282">
        <v>2250</v>
      </c>
      <c r="B2282" s="163">
        <f ca="1">OFFSET(InputPriceData!B$15,CalculationsAndCharts!$A2282+$A$11,0,1,1)</f>
        <v>38750</v>
      </c>
      <c r="C2282" s="3">
        <f ca="1">OFFSET(InputPriceData!G$15,CalculationsAndCharts!$A2282+$A$11,IF($C$7,8,0),1,1)</f>
        <v>449800</v>
      </c>
      <c r="D2282" s="4">
        <f ca="1">OFFSET(InputPriceData!C$15,CalculationsAndCharts!$A2282+$A$11,IF($C$7,8,0),1,1)</f>
        <v>23.28</v>
      </c>
      <c r="E2282" s="4">
        <f ca="1">OFFSET(InputPriceData!D$15,CalculationsAndCharts!$A2282+$A$11,IF($C$7,8,0),1,1)</f>
        <v>23.61</v>
      </c>
      <c r="F2282" s="4">
        <f ca="1">OFFSET(InputPriceData!E$15,CalculationsAndCharts!$A2282+$A$11,IF($C$7,8,0),1,1)</f>
        <v>23</v>
      </c>
      <c r="G2282" s="4">
        <f ca="1">OFFSET(InputPriceData!F$15,CalculationsAndCharts!$A2282+$A$11,IF($C$7,8,0),1,1)</f>
        <v>23.26</v>
      </c>
      <c r="H2282" s="128"/>
      <c r="I2282" s="128"/>
      <c r="K2282" s="124"/>
      <c r="L2282" s="279"/>
      <c r="M2282" s="281"/>
      <c r="N2282" s="280"/>
      <c r="O2282" s="4"/>
      <c r="P2282" s="4"/>
      <c r="Q2282" s="3"/>
      <c r="S2282" s="309">
        <f t="shared" ca="1" si="959"/>
        <v>23.5</v>
      </c>
      <c r="T2282" s="309">
        <f t="shared" ca="1" si="960"/>
        <v>20.12</v>
      </c>
      <c r="U2282" s="310">
        <f t="shared" ca="1" si="952"/>
        <v>0.9289940828402371</v>
      </c>
      <c r="V2282" s="310" t="b">
        <f t="shared" ca="1" si="961"/>
        <v>0</v>
      </c>
      <c r="W2282" s="3" t="b">
        <f t="shared" ca="1" si="962"/>
        <v>0</v>
      </c>
      <c r="X2282" s="3" t="str">
        <f t="shared" ca="1" si="963"/>
        <v/>
      </c>
      <c r="Y2282" s="3" t="str">
        <f t="shared" ca="1" si="953"/>
        <v/>
      </c>
      <c r="Z2282" s="3" t="str">
        <f t="shared" ca="1" si="964"/>
        <v/>
      </c>
      <c r="AA2282" s="3" t="str">
        <f t="shared" ca="1" si="965"/>
        <v/>
      </c>
      <c r="AB2282" s="205">
        <f t="shared" ca="1" si="966"/>
        <v>1935</v>
      </c>
      <c r="AC2282" s="205">
        <f t="shared" ca="1" si="967"/>
        <v>30</v>
      </c>
      <c r="AD2282" s="205">
        <f t="shared" ca="1" si="954"/>
        <v>64.5</v>
      </c>
      <c r="AE2282" s="205">
        <f t="shared" ca="1" si="955"/>
        <v>14.5</v>
      </c>
      <c r="AF2282" s="205">
        <f t="shared" ca="1" si="968"/>
        <v>2.9000000000000004</v>
      </c>
      <c r="AG2282" s="205"/>
      <c r="AH2282" s="205"/>
      <c r="AI2282" s="205"/>
      <c r="AJ2282" s="205"/>
      <c r="AK2282" s="4"/>
      <c r="AL2282" s="4"/>
      <c r="AM2282" s="309">
        <f t="shared" ca="1" si="969"/>
        <v>23.5</v>
      </c>
      <c r="AN2282" s="309">
        <f t="shared" ca="1" si="970"/>
        <v>20.12</v>
      </c>
      <c r="AO2282" s="310">
        <f t="shared" ca="1" si="971"/>
        <v>0.9289940828402371</v>
      </c>
      <c r="AP2282" s="310" t="b">
        <f t="shared" ca="1" si="972"/>
        <v>0</v>
      </c>
      <c r="AQ2282" s="309">
        <f t="shared" ca="1" si="973"/>
        <v>0</v>
      </c>
      <c r="AR2282" s="205">
        <f t="shared" ca="1" si="956"/>
        <v>0</v>
      </c>
      <c r="AS2282" s="45" t="b">
        <f t="shared" ca="1" si="957"/>
        <v>0</v>
      </c>
      <c r="AT2282">
        <f t="shared" ca="1" si="958"/>
        <v>0</v>
      </c>
      <c r="AU2282" t="b">
        <f t="shared" ca="1" si="974"/>
        <v>0</v>
      </c>
      <c r="AV2282" t="b">
        <f t="shared" ca="1" si="975"/>
        <v>0</v>
      </c>
      <c r="AW2282" s="266" t="b">
        <f t="shared" ca="1" si="976"/>
        <v>0</v>
      </c>
      <c r="AX2282" s="266" t="b">
        <f t="shared" ca="1" si="977"/>
        <v>0</v>
      </c>
      <c r="AY2282" s="266" t="b">
        <f t="shared" ca="1" si="978"/>
        <v>0</v>
      </c>
    </row>
    <row r="2283" spans="1:51" x14ac:dyDescent="0.25">
      <c r="A2283">
        <v>2251</v>
      </c>
      <c r="B2283" s="163">
        <f ca="1">OFFSET(InputPriceData!B$15,CalculationsAndCharts!$A2283+$A$11,0,1,1)</f>
        <v>38749</v>
      </c>
      <c r="C2283" s="3">
        <f ca="1">OFFSET(InputPriceData!G$15,CalculationsAndCharts!$A2283+$A$11,IF($C$7,8,0),1,1)</f>
        <v>540800</v>
      </c>
      <c r="D2283" s="4">
        <f ca="1">OFFSET(InputPriceData!C$15,CalculationsAndCharts!$A2283+$A$11,IF($C$7,8,0),1,1)</f>
        <v>23.34</v>
      </c>
      <c r="E2283" s="4">
        <f ca="1">OFFSET(InputPriceData!D$15,CalculationsAndCharts!$A2283+$A$11,IF($C$7,8,0),1,1)</f>
        <v>23.6</v>
      </c>
      <c r="F2283" s="4">
        <f ca="1">OFFSET(InputPriceData!E$15,CalculationsAndCharts!$A2283+$A$11,IF($C$7,8,0),1,1)</f>
        <v>23.01</v>
      </c>
      <c r="G2283" s="4">
        <f ca="1">OFFSET(InputPriceData!F$15,CalculationsAndCharts!$A2283+$A$11,IF($C$7,8,0),1,1)</f>
        <v>23.22</v>
      </c>
      <c r="H2283" s="128"/>
      <c r="I2283" s="128"/>
      <c r="K2283" s="124"/>
      <c r="L2283" s="279"/>
      <c r="M2283" s="281"/>
      <c r="N2283" s="280"/>
      <c r="O2283" s="4"/>
      <c r="P2283" s="4"/>
      <c r="Q2283" s="3"/>
      <c r="S2283" s="309">
        <f t="shared" ca="1" si="959"/>
        <v>23.5</v>
      </c>
      <c r="T2283" s="309">
        <f t="shared" ca="1" si="960"/>
        <v>20.12</v>
      </c>
      <c r="U2283" s="310">
        <f t="shared" ca="1" si="952"/>
        <v>0.91715976331360916</v>
      </c>
      <c r="V2283" s="310" t="b">
        <f t="shared" ca="1" si="961"/>
        <v>0</v>
      </c>
      <c r="W2283" s="3" t="b">
        <f t="shared" ca="1" si="962"/>
        <v>0</v>
      </c>
      <c r="X2283" s="3" t="str">
        <f t="shared" ca="1" si="963"/>
        <v/>
      </c>
      <c r="Y2283" s="3" t="str">
        <f t="shared" ca="1" si="953"/>
        <v/>
      </c>
      <c r="Z2283" s="3" t="str">
        <f t="shared" ca="1" si="964"/>
        <v/>
      </c>
      <c r="AA2283" s="3" t="str">
        <f t="shared" ca="1" si="965"/>
        <v/>
      </c>
      <c r="AB2283" s="205">
        <f t="shared" ca="1" si="966"/>
        <v>1935</v>
      </c>
      <c r="AC2283" s="205">
        <f t="shared" ca="1" si="967"/>
        <v>30</v>
      </c>
      <c r="AD2283" s="205">
        <f t="shared" ca="1" si="954"/>
        <v>64.5</v>
      </c>
      <c r="AE2283" s="205">
        <f t="shared" ca="1" si="955"/>
        <v>14.5</v>
      </c>
      <c r="AF2283" s="205">
        <f t="shared" ca="1" si="968"/>
        <v>2.9000000000000004</v>
      </c>
      <c r="AG2283" s="205"/>
      <c r="AH2283" s="205"/>
      <c r="AI2283" s="205"/>
      <c r="AJ2283" s="205"/>
      <c r="AK2283" s="4"/>
      <c r="AL2283" s="4"/>
      <c r="AM2283" s="309">
        <f t="shared" ca="1" si="969"/>
        <v>23.5</v>
      </c>
      <c r="AN2283" s="309">
        <f t="shared" ca="1" si="970"/>
        <v>20.12</v>
      </c>
      <c r="AO2283" s="310">
        <f t="shared" ca="1" si="971"/>
        <v>0.91715976331360916</v>
      </c>
      <c r="AP2283" s="310" t="b">
        <f t="shared" ca="1" si="972"/>
        <v>0</v>
      </c>
      <c r="AQ2283" s="309">
        <f t="shared" ca="1" si="973"/>
        <v>0</v>
      </c>
      <c r="AR2283" s="205">
        <f t="shared" ca="1" si="956"/>
        <v>0</v>
      </c>
      <c r="AS2283" s="45" t="b">
        <f t="shared" ca="1" si="957"/>
        <v>0</v>
      </c>
      <c r="AT2283">
        <f t="shared" ca="1" si="958"/>
        <v>0</v>
      </c>
      <c r="AU2283" t="b">
        <f t="shared" ca="1" si="974"/>
        <v>0</v>
      </c>
      <c r="AV2283" t="b">
        <f t="shared" ca="1" si="975"/>
        <v>0</v>
      </c>
      <c r="AW2283" s="266" t="b">
        <f t="shared" ca="1" si="976"/>
        <v>0</v>
      </c>
      <c r="AX2283" s="266" t="b">
        <f t="shared" ca="1" si="977"/>
        <v>0</v>
      </c>
      <c r="AY2283" s="266" t="b">
        <f t="shared" ca="1" si="978"/>
        <v>1</v>
      </c>
    </row>
    <row r="2284" spans="1:51" x14ac:dyDescent="0.25">
      <c r="A2284">
        <v>2252</v>
      </c>
      <c r="B2284" s="163">
        <f ca="1">OFFSET(InputPriceData!B$15,CalculationsAndCharts!$A2284+$A$11,0,1,1)</f>
        <v>38748</v>
      </c>
      <c r="C2284" s="3">
        <f ca="1">OFFSET(InputPriceData!G$15,CalculationsAndCharts!$A2284+$A$11,IF($C$7,8,0),1,1)</f>
        <v>524600</v>
      </c>
      <c r="D2284" s="4">
        <f ca="1">OFFSET(InputPriceData!C$15,CalculationsAndCharts!$A2284+$A$11,IF($C$7,8,0),1,1)</f>
        <v>23.5</v>
      </c>
      <c r="E2284" s="4">
        <f ca="1">OFFSET(InputPriceData!D$15,CalculationsAndCharts!$A2284+$A$11,IF($C$7,8,0),1,1)</f>
        <v>23.6</v>
      </c>
      <c r="F2284" s="4">
        <f ca="1">OFFSET(InputPriceData!E$15,CalculationsAndCharts!$A2284+$A$11,IF($C$7,8,0),1,1)</f>
        <v>22.92</v>
      </c>
      <c r="G2284" s="4">
        <f ca="1">OFFSET(InputPriceData!F$15,CalculationsAndCharts!$A2284+$A$11,IF($C$7,8,0),1,1)</f>
        <v>23.29</v>
      </c>
      <c r="H2284" s="128"/>
      <c r="I2284" s="128"/>
      <c r="K2284" s="124"/>
      <c r="L2284" s="279"/>
      <c r="M2284" s="281"/>
      <c r="N2284" s="280"/>
      <c r="O2284" s="4"/>
      <c r="P2284" s="4"/>
      <c r="Q2284" s="3"/>
      <c r="S2284" s="309">
        <f t="shared" ca="1" si="959"/>
        <v>23.5</v>
      </c>
      <c r="T2284" s="309">
        <f t="shared" ca="1" si="960"/>
        <v>20.12</v>
      </c>
      <c r="U2284" s="310">
        <f t="shared" ca="1" si="952"/>
        <v>0.93786982248520678</v>
      </c>
      <c r="V2284" s="310" t="b">
        <f t="shared" ca="1" si="961"/>
        <v>0</v>
      </c>
      <c r="W2284" s="3" t="b">
        <f t="shared" ca="1" si="962"/>
        <v>0</v>
      </c>
      <c r="X2284" s="3" t="str">
        <f t="shared" ca="1" si="963"/>
        <v/>
      </c>
      <c r="Y2284" s="3" t="str">
        <f t="shared" ca="1" si="953"/>
        <v/>
      </c>
      <c r="Z2284" s="3" t="str">
        <f t="shared" ca="1" si="964"/>
        <v/>
      </c>
      <c r="AA2284" s="3" t="str">
        <f t="shared" ca="1" si="965"/>
        <v/>
      </c>
      <c r="AB2284" s="205">
        <f t="shared" ca="1" si="966"/>
        <v>1935</v>
      </c>
      <c r="AC2284" s="205">
        <f t="shared" ca="1" si="967"/>
        <v>30</v>
      </c>
      <c r="AD2284" s="205">
        <f t="shared" ca="1" si="954"/>
        <v>64.5</v>
      </c>
      <c r="AE2284" s="205">
        <f t="shared" ca="1" si="955"/>
        <v>14.5</v>
      </c>
      <c r="AF2284" s="205">
        <f t="shared" ca="1" si="968"/>
        <v>2.9000000000000004</v>
      </c>
      <c r="AG2284" s="205"/>
      <c r="AH2284" s="205"/>
      <c r="AI2284" s="205"/>
      <c r="AJ2284" s="205"/>
      <c r="AK2284" s="4"/>
      <c r="AL2284" s="4"/>
      <c r="AM2284" s="309">
        <f t="shared" ca="1" si="969"/>
        <v>23.5</v>
      </c>
      <c r="AN2284" s="309">
        <f t="shared" ca="1" si="970"/>
        <v>20.12</v>
      </c>
      <c r="AO2284" s="310">
        <f t="shared" ca="1" si="971"/>
        <v>0.93786982248520678</v>
      </c>
      <c r="AP2284" s="310" t="b">
        <f t="shared" ca="1" si="972"/>
        <v>0</v>
      </c>
      <c r="AQ2284" s="309">
        <f t="shared" ca="1" si="973"/>
        <v>0.61650000000000005</v>
      </c>
      <c r="AR2284" s="205">
        <f t="shared" ca="1" si="956"/>
        <v>19.933499999999999</v>
      </c>
      <c r="AS2284" s="45" t="b">
        <f t="shared" ca="1" si="957"/>
        <v>0</v>
      </c>
      <c r="AT2284">
        <f t="shared" ca="1" si="958"/>
        <v>9</v>
      </c>
      <c r="AU2284" t="b">
        <f t="shared" ca="1" si="974"/>
        <v>1</v>
      </c>
      <c r="AV2284" t="b">
        <f t="shared" ca="1" si="975"/>
        <v>1</v>
      </c>
      <c r="AW2284" s="266" t="b">
        <f t="shared" ca="1" si="976"/>
        <v>0</v>
      </c>
      <c r="AX2284" s="266" t="b">
        <f t="shared" ca="1" si="977"/>
        <v>1</v>
      </c>
      <c r="AY2284" s="266" t="b">
        <f t="shared" ca="1" si="978"/>
        <v>0</v>
      </c>
    </row>
    <row r="2285" spans="1:51" x14ac:dyDescent="0.25">
      <c r="A2285">
        <v>2253</v>
      </c>
      <c r="B2285" s="163">
        <f ca="1">OFFSET(InputPriceData!B$15,CalculationsAndCharts!$A2285+$A$11,0,1,1)</f>
        <v>38747</v>
      </c>
      <c r="C2285" s="3">
        <f ca="1">OFFSET(InputPriceData!G$15,CalculationsAndCharts!$A2285+$A$11,IF($C$7,8,0),1,1)</f>
        <v>1028100</v>
      </c>
      <c r="D2285" s="4">
        <f ca="1">OFFSET(InputPriceData!C$15,CalculationsAndCharts!$A2285+$A$11,IF($C$7,8,0),1,1)</f>
        <v>22.25</v>
      </c>
      <c r="E2285" s="4">
        <f ca="1">OFFSET(InputPriceData!D$15,CalculationsAndCharts!$A2285+$A$11,IF($C$7,8,0),1,1)</f>
        <v>23.74</v>
      </c>
      <c r="F2285" s="4">
        <f ca="1">OFFSET(InputPriceData!E$15,CalculationsAndCharts!$A2285+$A$11,IF($C$7,8,0),1,1)</f>
        <v>22.16</v>
      </c>
      <c r="G2285" s="4">
        <f ca="1">OFFSET(InputPriceData!F$15,CalculationsAndCharts!$A2285+$A$11,IF($C$7,8,0),1,1)</f>
        <v>23.5</v>
      </c>
      <c r="H2285" s="128"/>
      <c r="I2285" s="128"/>
      <c r="K2285" s="124"/>
      <c r="L2285" s="279"/>
      <c r="M2285" s="281"/>
      <c r="N2285" s="280"/>
      <c r="O2285" s="4"/>
      <c r="P2285" s="4"/>
      <c r="Q2285" s="3"/>
      <c r="S2285" s="309">
        <f t="shared" ca="1" si="959"/>
        <v>23.5</v>
      </c>
      <c r="T2285" s="309">
        <f t="shared" ca="1" si="960"/>
        <v>20.12</v>
      </c>
      <c r="U2285" s="310">
        <f t="shared" ca="1" si="952"/>
        <v>1</v>
      </c>
      <c r="V2285" s="310" t="b">
        <f t="shared" ca="1" si="961"/>
        <v>0</v>
      </c>
      <c r="W2285" s="3" t="b">
        <f t="shared" ca="1" si="962"/>
        <v>0</v>
      </c>
      <c r="X2285" s="3" t="str">
        <f t="shared" ca="1" si="963"/>
        <v/>
      </c>
      <c r="Y2285" s="3" t="str">
        <f t="shared" ca="1" si="953"/>
        <v/>
      </c>
      <c r="Z2285" s="3" t="str">
        <f t="shared" ca="1" si="964"/>
        <v/>
      </c>
      <c r="AA2285" s="3" t="str">
        <f t="shared" ca="1" si="965"/>
        <v/>
      </c>
      <c r="AB2285" s="205">
        <f t="shared" ca="1" si="966"/>
        <v>1935</v>
      </c>
      <c r="AC2285" s="205">
        <f t="shared" ca="1" si="967"/>
        <v>30</v>
      </c>
      <c r="AD2285" s="205">
        <f t="shared" ca="1" si="954"/>
        <v>64.5</v>
      </c>
      <c r="AE2285" s="205">
        <f t="shared" ca="1" si="955"/>
        <v>14.5</v>
      </c>
      <c r="AF2285" s="205">
        <f t="shared" ca="1" si="968"/>
        <v>2.9000000000000004</v>
      </c>
      <c r="AG2285" s="205"/>
      <c r="AH2285" s="205"/>
      <c r="AI2285" s="205"/>
      <c r="AJ2285" s="205"/>
      <c r="AK2285" s="4"/>
      <c r="AL2285" s="4"/>
      <c r="AM2285" s="309">
        <f t="shared" ca="1" si="969"/>
        <v>23.5</v>
      </c>
      <c r="AN2285" s="309">
        <f t="shared" ca="1" si="970"/>
        <v>20.12</v>
      </c>
      <c r="AO2285" s="310">
        <f t="shared" ca="1" si="971"/>
        <v>1</v>
      </c>
      <c r="AP2285" s="310" t="b">
        <f t="shared" ca="1" si="972"/>
        <v>0</v>
      </c>
      <c r="AQ2285" s="309">
        <f t="shared" ca="1" si="973"/>
        <v>0.61650000000000005</v>
      </c>
      <c r="AR2285" s="205">
        <f t="shared" ca="1" si="956"/>
        <v>19.933499999999999</v>
      </c>
      <c r="AS2285" s="45" t="b">
        <f t="shared" ca="1" si="957"/>
        <v>0</v>
      </c>
      <c r="AT2285">
        <f t="shared" ca="1" si="958"/>
        <v>8</v>
      </c>
      <c r="AU2285" t="b">
        <f t="shared" ca="1" si="974"/>
        <v>0</v>
      </c>
      <c r="AV2285" t="b">
        <f t="shared" ca="1" si="975"/>
        <v>0</v>
      </c>
      <c r="AW2285" s="266" t="b">
        <f t="shared" ca="1" si="976"/>
        <v>0</v>
      </c>
      <c r="AX2285" s="266" t="b">
        <f t="shared" ca="1" si="977"/>
        <v>1</v>
      </c>
      <c r="AY2285" s="266" t="b">
        <f t="shared" ca="1" si="978"/>
        <v>0</v>
      </c>
    </row>
    <row r="2286" spans="1:51" x14ac:dyDescent="0.25">
      <c r="A2286">
        <v>2254</v>
      </c>
      <c r="B2286" s="163">
        <f ca="1">OFFSET(InputPriceData!B$15,CalculationsAndCharts!$A2286+$A$11,0,1,1)</f>
        <v>38744</v>
      </c>
      <c r="C2286" s="3">
        <f ca="1">OFFSET(InputPriceData!G$15,CalculationsAndCharts!$A2286+$A$11,IF($C$7,8,0),1,1)</f>
        <v>315600</v>
      </c>
      <c r="D2286" s="4">
        <f ca="1">OFFSET(InputPriceData!C$15,CalculationsAndCharts!$A2286+$A$11,IF($C$7,8,0),1,1)</f>
        <v>22.21</v>
      </c>
      <c r="E2286" s="4">
        <f ca="1">OFFSET(InputPriceData!D$15,CalculationsAndCharts!$A2286+$A$11,IF($C$7,8,0),1,1)</f>
        <v>22.27</v>
      </c>
      <c r="F2286" s="4">
        <f ca="1">OFFSET(InputPriceData!E$15,CalculationsAndCharts!$A2286+$A$11,IF($C$7,8,0),1,1)</f>
        <v>21.68</v>
      </c>
      <c r="G2286" s="4">
        <f ca="1">OFFSET(InputPriceData!F$15,CalculationsAndCharts!$A2286+$A$11,IF($C$7,8,0),1,1)</f>
        <v>21.99</v>
      </c>
      <c r="H2286" s="128"/>
      <c r="I2286" s="128"/>
      <c r="K2286" s="124"/>
      <c r="L2286" s="279"/>
      <c r="M2286" s="281"/>
      <c r="N2286" s="280"/>
      <c r="O2286" s="4"/>
      <c r="P2286" s="4"/>
      <c r="Q2286" s="3"/>
      <c r="S2286" s="309">
        <f t="shared" ca="1" si="959"/>
        <v>22.27</v>
      </c>
      <c r="T2286" s="309">
        <f t="shared" ca="1" si="960"/>
        <v>20.12</v>
      </c>
      <c r="U2286" s="310">
        <f t="shared" ca="1" si="952"/>
        <v>0.86976744186046451</v>
      </c>
      <c r="V2286" s="310" t="b">
        <f t="shared" ca="1" si="961"/>
        <v>0</v>
      </c>
      <c r="W2286" s="3" t="b">
        <f t="shared" ca="1" si="962"/>
        <v>0</v>
      </c>
      <c r="X2286" s="3" t="str">
        <f t="shared" ca="1" si="963"/>
        <v/>
      </c>
      <c r="Y2286" s="3" t="str">
        <f t="shared" ca="1" si="953"/>
        <v/>
      </c>
      <c r="Z2286" s="3" t="str">
        <f t="shared" ca="1" si="964"/>
        <v/>
      </c>
      <c r="AA2286" s="3" t="str">
        <f t="shared" ca="1" si="965"/>
        <v/>
      </c>
      <c r="AB2286" s="205">
        <f t="shared" ca="1" si="966"/>
        <v>1935</v>
      </c>
      <c r="AC2286" s="205">
        <f t="shared" ca="1" si="967"/>
        <v>30</v>
      </c>
      <c r="AD2286" s="205">
        <f t="shared" ca="1" si="954"/>
        <v>64.5</v>
      </c>
      <c r="AE2286" s="205">
        <f t="shared" ca="1" si="955"/>
        <v>14.5</v>
      </c>
      <c r="AF2286" s="205">
        <f t="shared" ca="1" si="968"/>
        <v>2.9000000000000004</v>
      </c>
      <c r="AG2286" s="205"/>
      <c r="AH2286" s="205"/>
      <c r="AI2286" s="205"/>
      <c r="AJ2286" s="205"/>
      <c r="AK2286" s="4"/>
      <c r="AL2286" s="4"/>
      <c r="AM2286" s="309">
        <f t="shared" ca="1" si="969"/>
        <v>22.27</v>
      </c>
      <c r="AN2286" s="309">
        <f t="shared" ca="1" si="970"/>
        <v>20.12</v>
      </c>
      <c r="AO2286" s="310">
        <f t="shared" ca="1" si="971"/>
        <v>0.86976744186046451</v>
      </c>
      <c r="AP2286" s="310" t="b">
        <f t="shared" ca="1" si="972"/>
        <v>0</v>
      </c>
      <c r="AQ2286" s="309">
        <f t="shared" ca="1" si="973"/>
        <v>0.61650000000000005</v>
      </c>
      <c r="AR2286" s="205">
        <f t="shared" ca="1" si="956"/>
        <v>19.933499999999999</v>
      </c>
      <c r="AS2286" s="45" t="b">
        <f t="shared" ca="1" si="957"/>
        <v>0</v>
      </c>
      <c r="AT2286">
        <f t="shared" ca="1" si="958"/>
        <v>7</v>
      </c>
      <c r="AU2286" t="b">
        <f t="shared" ca="1" si="974"/>
        <v>0</v>
      </c>
      <c r="AV2286" t="b">
        <f t="shared" ca="1" si="975"/>
        <v>0</v>
      </c>
      <c r="AW2286" s="266" t="b">
        <f t="shared" ca="1" si="976"/>
        <v>0</v>
      </c>
      <c r="AX2286" s="266" t="b">
        <f t="shared" ca="1" si="977"/>
        <v>1</v>
      </c>
      <c r="AY2286" s="266" t="b">
        <f t="shared" ca="1" si="978"/>
        <v>0</v>
      </c>
    </row>
    <row r="2287" spans="1:51" x14ac:dyDescent="0.25">
      <c r="A2287">
        <v>2255</v>
      </c>
      <c r="B2287" s="163">
        <f ca="1">OFFSET(InputPriceData!B$15,CalculationsAndCharts!$A2287+$A$11,0,1,1)</f>
        <v>38743</v>
      </c>
      <c r="C2287" s="3">
        <f ca="1">OFFSET(InputPriceData!G$15,CalculationsAndCharts!$A2287+$A$11,IF($C$7,8,0),1,1)</f>
        <v>506100</v>
      </c>
      <c r="D2287" s="4">
        <f ca="1">OFFSET(InputPriceData!C$15,CalculationsAndCharts!$A2287+$A$11,IF($C$7,8,0),1,1)</f>
        <v>21.54</v>
      </c>
      <c r="E2287" s="4">
        <f ca="1">OFFSET(InputPriceData!D$15,CalculationsAndCharts!$A2287+$A$11,IF($C$7,8,0),1,1)</f>
        <v>22.27</v>
      </c>
      <c r="F2287" s="4">
        <f ca="1">OFFSET(InputPriceData!E$15,CalculationsAndCharts!$A2287+$A$11,IF($C$7,8,0),1,1)</f>
        <v>21.44</v>
      </c>
      <c r="G2287" s="4">
        <f ca="1">OFFSET(InputPriceData!F$15,CalculationsAndCharts!$A2287+$A$11,IF($C$7,8,0),1,1)</f>
        <v>22.27</v>
      </c>
      <c r="H2287" s="128"/>
      <c r="I2287" s="128"/>
      <c r="K2287" s="124"/>
      <c r="L2287" s="279"/>
      <c r="M2287" s="281"/>
      <c r="N2287" s="280"/>
      <c r="O2287" s="4"/>
      <c r="P2287" s="4"/>
      <c r="Q2287" s="3"/>
      <c r="S2287" s="309">
        <f t="shared" ca="1" si="959"/>
        <v>22.27</v>
      </c>
      <c r="T2287" s="309">
        <f t="shared" ca="1" si="960"/>
        <v>20.12</v>
      </c>
      <c r="U2287" s="310">
        <f t="shared" ca="1" si="952"/>
        <v>1</v>
      </c>
      <c r="V2287" s="310" t="b">
        <f t="shared" ca="1" si="961"/>
        <v>0</v>
      </c>
      <c r="W2287" s="3" t="b">
        <f t="shared" ca="1" si="962"/>
        <v>0</v>
      </c>
      <c r="X2287" s="3" t="str">
        <f t="shared" ca="1" si="963"/>
        <v/>
      </c>
      <c r="Y2287" s="3" t="str">
        <f t="shared" ca="1" si="953"/>
        <v/>
      </c>
      <c r="Z2287" s="3" t="str">
        <f t="shared" ca="1" si="964"/>
        <v/>
      </c>
      <c r="AA2287" s="3" t="str">
        <f t="shared" ca="1" si="965"/>
        <v/>
      </c>
      <c r="AB2287" s="205">
        <f t="shared" ca="1" si="966"/>
        <v>1935</v>
      </c>
      <c r="AC2287" s="205">
        <f t="shared" ca="1" si="967"/>
        <v>30</v>
      </c>
      <c r="AD2287" s="205">
        <f t="shared" ca="1" si="954"/>
        <v>64.5</v>
      </c>
      <c r="AE2287" s="205">
        <f t="shared" ca="1" si="955"/>
        <v>14.5</v>
      </c>
      <c r="AF2287" s="205">
        <f t="shared" ca="1" si="968"/>
        <v>2.9000000000000004</v>
      </c>
      <c r="AG2287" s="205"/>
      <c r="AH2287" s="205"/>
      <c r="AI2287" s="205"/>
      <c r="AJ2287" s="205"/>
      <c r="AK2287" s="4"/>
      <c r="AL2287" s="4"/>
      <c r="AM2287" s="309">
        <f t="shared" ca="1" si="969"/>
        <v>22.27</v>
      </c>
      <c r="AN2287" s="309">
        <f t="shared" ca="1" si="970"/>
        <v>20.12</v>
      </c>
      <c r="AO2287" s="310">
        <f t="shared" ca="1" si="971"/>
        <v>1</v>
      </c>
      <c r="AP2287" s="310" t="b">
        <f t="shared" ca="1" si="972"/>
        <v>0</v>
      </c>
      <c r="AQ2287" s="309">
        <f t="shared" ca="1" si="973"/>
        <v>0.61650000000000005</v>
      </c>
      <c r="AR2287" s="205">
        <f t="shared" ca="1" si="956"/>
        <v>19.933499999999999</v>
      </c>
      <c r="AS2287" s="45" t="b">
        <f t="shared" ca="1" si="957"/>
        <v>0</v>
      </c>
      <c r="AT2287">
        <f t="shared" ca="1" si="958"/>
        <v>6</v>
      </c>
      <c r="AU2287" t="b">
        <f t="shared" ca="1" si="974"/>
        <v>0</v>
      </c>
      <c r="AV2287" t="b">
        <f t="shared" ca="1" si="975"/>
        <v>0</v>
      </c>
      <c r="AW2287" s="266" t="b">
        <f t="shared" ca="1" si="976"/>
        <v>0</v>
      </c>
      <c r="AX2287" s="266" t="b">
        <f t="shared" ca="1" si="977"/>
        <v>1</v>
      </c>
      <c r="AY2287" s="266" t="b">
        <f t="shared" ca="1" si="978"/>
        <v>0</v>
      </c>
    </row>
    <row r="2288" spans="1:51" x14ac:dyDescent="0.25">
      <c r="A2288">
        <v>2256</v>
      </c>
      <c r="B2288" s="163">
        <f ca="1">OFFSET(InputPriceData!B$15,CalculationsAndCharts!$A2288+$A$11,0,1,1)</f>
        <v>38742</v>
      </c>
      <c r="C2288" s="3">
        <f ca="1">OFFSET(InputPriceData!G$15,CalculationsAndCharts!$A2288+$A$11,IF($C$7,8,0),1,1)</f>
        <v>547800</v>
      </c>
      <c r="D2288" s="4">
        <f ca="1">OFFSET(InputPriceData!C$15,CalculationsAndCharts!$A2288+$A$11,IF($C$7,8,0),1,1)</f>
        <v>21.56</v>
      </c>
      <c r="E2288" s="4">
        <f ca="1">OFFSET(InputPriceData!D$15,CalculationsAndCharts!$A2288+$A$11,IF($C$7,8,0),1,1)</f>
        <v>21.56</v>
      </c>
      <c r="F2288" s="4">
        <f ca="1">OFFSET(InputPriceData!E$15,CalculationsAndCharts!$A2288+$A$11,IF($C$7,8,0),1,1)</f>
        <v>20.89</v>
      </c>
      <c r="G2288" s="4">
        <f ca="1">OFFSET(InputPriceData!F$15,CalculationsAndCharts!$A2288+$A$11,IF($C$7,8,0),1,1)</f>
        <v>21.34</v>
      </c>
      <c r="H2288" s="128"/>
      <c r="I2288" s="128"/>
      <c r="K2288" s="124"/>
      <c r="L2288" s="279"/>
      <c r="M2288" s="281"/>
      <c r="N2288" s="280"/>
      <c r="O2288" s="4"/>
      <c r="P2288" s="4"/>
      <c r="Q2288" s="3"/>
      <c r="S2288" s="309">
        <f t="shared" ca="1" si="959"/>
        <v>21.42</v>
      </c>
      <c r="T2288" s="309">
        <f t="shared" ca="1" si="960"/>
        <v>20.12</v>
      </c>
      <c r="U2288" s="310">
        <f t="shared" ca="1" si="952"/>
        <v>0.93846153846153713</v>
      </c>
      <c r="V2288" s="310" t="b">
        <f t="shared" ca="1" si="961"/>
        <v>0</v>
      </c>
      <c r="W2288" s="3" t="b">
        <f t="shared" ca="1" si="962"/>
        <v>0</v>
      </c>
      <c r="X2288" s="3" t="str">
        <f t="shared" ca="1" si="963"/>
        <v/>
      </c>
      <c r="Y2288" s="3" t="str">
        <f t="shared" ca="1" si="953"/>
        <v/>
      </c>
      <c r="Z2288" s="3" t="str">
        <f t="shared" ca="1" si="964"/>
        <v/>
      </c>
      <c r="AA2288" s="3" t="str">
        <f t="shared" ca="1" si="965"/>
        <v/>
      </c>
      <c r="AB2288" s="205">
        <f t="shared" ca="1" si="966"/>
        <v>1935</v>
      </c>
      <c r="AC2288" s="205">
        <f t="shared" ca="1" si="967"/>
        <v>30</v>
      </c>
      <c r="AD2288" s="205">
        <f t="shared" ca="1" si="954"/>
        <v>64.5</v>
      </c>
      <c r="AE2288" s="205">
        <f t="shared" ca="1" si="955"/>
        <v>14.5</v>
      </c>
      <c r="AF2288" s="205">
        <f t="shared" ca="1" si="968"/>
        <v>2.9000000000000004</v>
      </c>
      <c r="AG2288" s="205"/>
      <c r="AH2288" s="205"/>
      <c r="AI2288" s="205"/>
      <c r="AJ2288" s="205"/>
      <c r="AK2288" s="4"/>
      <c r="AL2288" s="4"/>
      <c r="AM2288" s="309">
        <f t="shared" ca="1" si="969"/>
        <v>21.42</v>
      </c>
      <c r="AN2288" s="309">
        <f t="shared" ca="1" si="970"/>
        <v>20.12</v>
      </c>
      <c r="AO2288" s="310">
        <f t="shared" ca="1" si="971"/>
        <v>0.93846153846153713</v>
      </c>
      <c r="AP2288" s="310" t="b">
        <f t="shared" ca="1" si="972"/>
        <v>0</v>
      </c>
      <c r="AQ2288" s="309">
        <f t="shared" ca="1" si="973"/>
        <v>0.61650000000000005</v>
      </c>
      <c r="AR2288" s="205">
        <f t="shared" ca="1" si="956"/>
        <v>19.933499999999999</v>
      </c>
      <c r="AS2288" s="45" t="b">
        <f t="shared" ca="1" si="957"/>
        <v>0</v>
      </c>
      <c r="AT2288">
        <f t="shared" ca="1" si="958"/>
        <v>5</v>
      </c>
      <c r="AU2288" t="b">
        <f t="shared" ca="1" si="974"/>
        <v>0</v>
      </c>
      <c r="AV2288" t="b">
        <f t="shared" ca="1" si="975"/>
        <v>0</v>
      </c>
      <c r="AW2288" s="266" t="b">
        <f t="shared" ca="1" si="976"/>
        <v>0</v>
      </c>
      <c r="AX2288" s="266" t="b">
        <f t="shared" ca="1" si="977"/>
        <v>1</v>
      </c>
      <c r="AY2288" s="266" t="b">
        <f t="shared" ca="1" si="978"/>
        <v>0</v>
      </c>
    </row>
    <row r="2289" spans="1:51" x14ac:dyDescent="0.25">
      <c r="A2289">
        <v>2257</v>
      </c>
      <c r="B2289" s="163">
        <f ca="1">OFFSET(InputPriceData!B$15,CalculationsAndCharts!$A2289+$A$11,0,1,1)</f>
        <v>38741</v>
      </c>
      <c r="C2289" s="3">
        <f ca="1">OFFSET(InputPriceData!G$15,CalculationsAndCharts!$A2289+$A$11,IF($C$7,8,0),1,1)</f>
        <v>761800</v>
      </c>
      <c r="D2289" s="4">
        <f ca="1">OFFSET(InputPriceData!C$15,CalculationsAndCharts!$A2289+$A$11,IF($C$7,8,0),1,1)</f>
        <v>20.3</v>
      </c>
      <c r="E2289" s="4">
        <f ca="1">OFFSET(InputPriceData!D$15,CalculationsAndCharts!$A2289+$A$11,IF($C$7,8,0),1,1)</f>
        <v>21.62</v>
      </c>
      <c r="F2289" s="4">
        <f ca="1">OFFSET(InputPriceData!E$15,CalculationsAndCharts!$A2289+$A$11,IF($C$7,8,0),1,1)</f>
        <v>20.28</v>
      </c>
      <c r="G2289" s="4">
        <f ca="1">OFFSET(InputPriceData!F$15,CalculationsAndCharts!$A2289+$A$11,IF($C$7,8,0),1,1)</f>
        <v>21.42</v>
      </c>
      <c r="H2289" s="128"/>
      <c r="I2289" s="128"/>
      <c r="K2289" s="124"/>
      <c r="L2289" s="279"/>
      <c r="M2289" s="281"/>
      <c r="N2289" s="280"/>
      <c r="O2289" s="4"/>
      <c r="P2289" s="4"/>
      <c r="Q2289" s="3"/>
      <c r="S2289" s="309">
        <f t="shared" ca="1" si="959"/>
        <v>21.42</v>
      </c>
      <c r="T2289" s="309">
        <f t="shared" ca="1" si="960"/>
        <v>20.12</v>
      </c>
      <c r="U2289" s="310">
        <f t="shared" ca="1" si="952"/>
        <v>1</v>
      </c>
      <c r="V2289" s="310" t="b">
        <f t="shared" ca="1" si="961"/>
        <v>0</v>
      </c>
      <c r="W2289" s="3" t="b">
        <f t="shared" ca="1" si="962"/>
        <v>0</v>
      </c>
      <c r="X2289" s="3" t="str">
        <f t="shared" ca="1" si="963"/>
        <v/>
      </c>
      <c r="Y2289" s="3" t="str">
        <f t="shared" ca="1" si="953"/>
        <v/>
      </c>
      <c r="Z2289" s="3" t="str">
        <f t="shared" ca="1" si="964"/>
        <v/>
      </c>
      <c r="AA2289" s="3" t="str">
        <f t="shared" ca="1" si="965"/>
        <v/>
      </c>
      <c r="AB2289" s="205">
        <f t="shared" ca="1" si="966"/>
        <v>1935</v>
      </c>
      <c r="AC2289" s="205">
        <f t="shared" ca="1" si="967"/>
        <v>30</v>
      </c>
      <c r="AD2289" s="205">
        <f t="shared" ca="1" si="954"/>
        <v>64.5</v>
      </c>
      <c r="AE2289" s="205">
        <f t="shared" ca="1" si="955"/>
        <v>14.5</v>
      </c>
      <c r="AF2289" s="205">
        <f t="shared" ca="1" si="968"/>
        <v>2.9000000000000004</v>
      </c>
      <c r="AG2289" s="205"/>
      <c r="AH2289" s="205"/>
      <c r="AI2289" s="205"/>
      <c r="AJ2289" s="205"/>
      <c r="AK2289" s="4"/>
      <c r="AL2289" s="4"/>
      <c r="AM2289" s="309">
        <f t="shared" ca="1" si="969"/>
        <v>21.42</v>
      </c>
      <c r="AN2289" s="309">
        <f t="shared" ca="1" si="970"/>
        <v>20.12</v>
      </c>
      <c r="AO2289" s="310">
        <f t="shared" ca="1" si="971"/>
        <v>1</v>
      </c>
      <c r="AP2289" s="310" t="b">
        <f t="shared" ca="1" si="972"/>
        <v>0</v>
      </c>
      <c r="AQ2289" s="309">
        <f t="shared" ca="1" si="973"/>
        <v>0.61650000000000005</v>
      </c>
      <c r="AR2289" s="205">
        <f t="shared" ca="1" si="956"/>
        <v>19.933499999999999</v>
      </c>
      <c r="AS2289" s="45" t="b">
        <f t="shared" ca="1" si="957"/>
        <v>0</v>
      </c>
      <c r="AT2289">
        <f t="shared" ca="1" si="958"/>
        <v>4</v>
      </c>
      <c r="AU2289" t="b">
        <f t="shared" ca="1" si="974"/>
        <v>0</v>
      </c>
      <c r="AV2289" t="b">
        <f t="shared" ca="1" si="975"/>
        <v>0</v>
      </c>
      <c r="AW2289" s="266" t="b">
        <f t="shared" ca="1" si="976"/>
        <v>0</v>
      </c>
      <c r="AX2289" s="266" t="b">
        <f t="shared" ca="1" si="977"/>
        <v>1</v>
      </c>
      <c r="AY2289" s="266" t="b">
        <f t="shared" ca="1" si="978"/>
        <v>0</v>
      </c>
    </row>
    <row r="2290" spans="1:51" x14ac:dyDescent="0.25">
      <c r="A2290">
        <v>2258</v>
      </c>
      <c r="B2290" s="163">
        <f ca="1">OFFSET(InputPriceData!B$15,CalculationsAndCharts!$A2290+$A$11,0,1,1)</f>
        <v>38740</v>
      </c>
      <c r="C2290" s="3">
        <f ca="1">OFFSET(InputPriceData!G$15,CalculationsAndCharts!$A2290+$A$11,IF($C$7,8,0),1,1)</f>
        <v>463800</v>
      </c>
      <c r="D2290" s="4">
        <f ca="1">OFFSET(InputPriceData!C$15,CalculationsAndCharts!$A2290+$A$11,IF($C$7,8,0),1,1)</f>
        <v>20.54</v>
      </c>
      <c r="E2290" s="4">
        <f ca="1">OFFSET(InputPriceData!D$15,CalculationsAndCharts!$A2290+$A$11,IF($C$7,8,0),1,1)</f>
        <v>20.55</v>
      </c>
      <c r="F2290" s="4">
        <f ca="1">OFFSET(InputPriceData!E$15,CalculationsAndCharts!$A2290+$A$11,IF($C$7,8,0),1,1)</f>
        <v>19.96</v>
      </c>
      <c r="G2290" s="4">
        <f ca="1">OFFSET(InputPriceData!F$15,CalculationsAndCharts!$A2290+$A$11,IF($C$7,8,0),1,1)</f>
        <v>20.12</v>
      </c>
      <c r="H2290" s="128"/>
      <c r="I2290" s="128"/>
      <c r="K2290" s="124"/>
      <c r="L2290" s="279"/>
      <c r="M2290" s="281"/>
      <c r="N2290" s="280"/>
      <c r="O2290" s="4"/>
      <c r="P2290" s="4"/>
      <c r="Q2290" s="3"/>
      <c r="S2290" s="309">
        <f t="shared" ca="1" si="959"/>
        <v>21.3</v>
      </c>
      <c r="T2290" s="309">
        <f t="shared" ca="1" si="960"/>
        <v>20.12</v>
      </c>
      <c r="U2290" s="310">
        <f t="shared" ca="1" si="952"/>
        <v>0</v>
      </c>
      <c r="V2290" s="310" t="b">
        <f t="shared" ca="1" si="961"/>
        <v>1</v>
      </c>
      <c r="W2290" s="3" t="b">
        <f t="shared" ca="1" si="962"/>
        <v>0</v>
      </c>
      <c r="X2290" s="3" t="str">
        <f t="shared" ca="1" si="963"/>
        <v/>
      </c>
      <c r="Y2290" s="3" t="str">
        <f t="shared" ca="1" si="953"/>
        <v/>
      </c>
      <c r="Z2290" s="3" t="str">
        <f t="shared" ca="1" si="964"/>
        <v/>
      </c>
      <c r="AA2290" s="3" t="str">
        <f t="shared" ca="1" si="965"/>
        <v/>
      </c>
      <c r="AB2290" s="205">
        <f t="shared" ca="1" si="966"/>
        <v>1935</v>
      </c>
      <c r="AC2290" s="205">
        <f t="shared" ca="1" si="967"/>
        <v>30</v>
      </c>
      <c r="AD2290" s="205">
        <f t="shared" ca="1" si="954"/>
        <v>64.5</v>
      </c>
      <c r="AE2290" s="205">
        <f t="shared" ca="1" si="955"/>
        <v>14.5</v>
      </c>
      <c r="AF2290" s="205">
        <f t="shared" ca="1" si="968"/>
        <v>2.9000000000000004</v>
      </c>
      <c r="AG2290" s="205"/>
      <c r="AH2290" s="205"/>
      <c r="AI2290" s="205"/>
      <c r="AJ2290" s="205"/>
      <c r="AK2290" s="4"/>
      <c r="AL2290" s="4"/>
      <c r="AM2290" s="309">
        <f t="shared" ca="1" si="969"/>
        <v>21.3</v>
      </c>
      <c r="AN2290" s="309">
        <f t="shared" ca="1" si="970"/>
        <v>20.12</v>
      </c>
      <c r="AO2290" s="310">
        <f t="shared" ca="1" si="971"/>
        <v>0</v>
      </c>
      <c r="AP2290" s="310" t="b">
        <f t="shared" ca="1" si="972"/>
        <v>1</v>
      </c>
      <c r="AQ2290" s="309">
        <f t="shared" ca="1" si="973"/>
        <v>0.61650000000000005</v>
      </c>
      <c r="AR2290" s="205">
        <f t="shared" ca="1" si="956"/>
        <v>19.933499999999999</v>
      </c>
      <c r="AS2290" s="45" t="b">
        <f t="shared" ca="1" si="957"/>
        <v>0</v>
      </c>
      <c r="AT2290">
        <f t="shared" ca="1" si="958"/>
        <v>3</v>
      </c>
      <c r="AU2290" t="b">
        <f t="shared" ca="1" si="974"/>
        <v>0</v>
      </c>
      <c r="AV2290" t="b">
        <f t="shared" ca="1" si="975"/>
        <v>0</v>
      </c>
      <c r="AW2290" s="266" t="b">
        <f t="shared" ca="1" si="976"/>
        <v>0</v>
      </c>
      <c r="AX2290" s="266" t="b">
        <f t="shared" ca="1" si="977"/>
        <v>1</v>
      </c>
      <c r="AY2290" s="266" t="b">
        <f t="shared" ca="1" si="978"/>
        <v>0</v>
      </c>
    </row>
    <row r="2291" spans="1:51" x14ac:dyDescent="0.25">
      <c r="A2291">
        <v>2259</v>
      </c>
      <c r="B2291" s="163">
        <f ca="1">OFFSET(InputPriceData!B$15,CalculationsAndCharts!$A2291+$A$11,0,1,1)</f>
        <v>38737</v>
      </c>
      <c r="C2291" s="3">
        <f ca="1">OFFSET(InputPriceData!G$15,CalculationsAndCharts!$A2291+$A$11,IF($C$7,8,0),1,1)</f>
        <v>384200</v>
      </c>
      <c r="D2291" s="4">
        <f ca="1">OFFSET(InputPriceData!C$15,CalculationsAndCharts!$A2291+$A$11,IF($C$7,8,0),1,1)</f>
        <v>20.95</v>
      </c>
      <c r="E2291" s="4">
        <f ca="1">OFFSET(InputPriceData!D$15,CalculationsAndCharts!$A2291+$A$11,IF($C$7,8,0),1,1)</f>
        <v>21.05</v>
      </c>
      <c r="F2291" s="4">
        <f ca="1">OFFSET(InputPriceData!E$15,CalculationsAndCharts!$A2291+$A$11,IF($C$7,8,0),1,1)</f>
        <v>20.45</v>
      </c>
      <c r="G2291" s="4">
        <f ca="1">OFFSET(InputPriceData!F$15,CalculationsAndCharts!$A2291+$A$11,IF($C$7,8,0),1,1)</f>
        <v>20.51</v>
      </c>
      <c r="H2291" s="128"/>
      <c r="I2291" s="128"/>
      <c r="K2291" s="124"/>
      <c r="L2291" s="279"/>
      <c r="M2291" s="281"/>
      <c r="N2291" s="280"/>
      <c r="O2291" s="4"/>
      <c r="P2291" s="4"/>
      <c r="Q2291" s="3"/>
      <c r="S2291" s="309">
        <f t="shared" ca="1" si="959"/>
        <v>21.3</v>
      </c>
      <c r="T2291" s="309">
        <f t="shared" ca="1" si="960"/>
        <v>20.29</v>
      </c>
      <c r="U2291" s="310">
        <f t="shared" ca="1" si="952"/>
        <v>0.21782178217821987</v>
      </c>
      <c r="V2291" s="310" t="b">
        <f t="shared" ca="1" si="961"/>
        <v>0</v>
      </c>
      <c r="W2291" s="3" t="b">
        <f t="shared" ca="1" si="962"/>
        <v>0</v>
      </c>
      <c r="X2291" s="3" t="str">
        <f t="shared" ca="1" si="963"/>
        <v/>
      </c>
      <c r="Y2291" s="3" t="str">
        <f t="shared" ca="1" si="953"/>
        <v/>
      </c>
      <c r="Z2291" s="3" t="str">
        <f t="shared" ca="1" si="964"/>
        <v/>
      </c>
      <c r="AA2291" s="3" t="str">
        <f t="shared" ca="1" si="965"/>
        <v/>
      </c>
      <c r="AB2291" s="205">
        <f t="shared" ca="1" si="966"/>
        <v>1935</v>
      </c>
      <c r="AC2291" s="205">
        <f t="shared" ca="1" si="967"/>
        <v>30</v>
      </c>
      <c r="AD2291" s="205">
        <f t="shared" ca="1" si="954"/>
        <v>64.5</v>
      </c>
      <c r="AE2291" s="205">
        <f t="shared" ca="1" si="955"/>
        <v>14.5</v>
      </c>
      <c r="AF2291" s="205">
        <f t="shared" ca="1" si="968"/>
        <v>2.9000000000000004</v>
      </c>
      <c r="AG2291" s="205"/>
      <c r="AH2291" s="205"/>
      <c r="AI2291" s="205"/>
      <c r="AJ2291" s="205"/>
      <c r="AK2291" s="4"/>
      <c r="AL2291" s="4"/>
      <c r="AM2291" s="309">
        <f t="shared" ca="1" si="969"/>
        <v>21.3</v>
      </c>
      <c r="AN2291" s="309">
        <f t="shared" ca="1" si="970"/>
        <v>20.29</v>
      </c>
      <c r="AO2291" s="310">
        <f t="shared" ca="1" si="971"/>
        <v>0.21782178217821987</v>
      </c>
      <c r="AP2291" s="310" t="b">
        <f t="shared" ca="1" si="972"/>
        <v>0</v>
      </c>
      <c r="AQ2291" s="309">
        <f t="shared" ca="1" si="973"/>
        <v>0.61650000000000005</v>
      </c>
      <c r="AR2291" s="205">
        <f t="shared" ca="1" si="956"/>
        <v>19.933499999999999</v>
      </c>
      <c r="AS2291" s="45" t="b">
        <f t="shared" ca="1" si="957"/>
        <v>0</v>
      </c>
      <c r="AT2291">
        <f t="shared" ca="1" si="958"/>
        <v>2</v>
      </c>
      <c r="AU2291" t="b">
        <f t="shared" ca="1" si="974"/>
        <v>0</v>
      </c>
      <c r="AV2291" t="b">
        <f t="shared" ca="1" si="975"/>
        <v>0</v>
      </c>
      <c r="AW2291" s="266" t="b">
        <f t="shared" ca="1" si="976"/>
        <v>0</v>
      </c>
      <c r="AX2291" s="266" t="b">
        <f t="shared" ca="1" si="977"/>
        <v>1</v>
      </c>
      <c r="AY2291" s="266" t="b">
        <f t="shared" ca="1" si="978"/>
        <v>0</v>
      </c>
    </row>
    <row r="2292" spans="1:51" x14ac:dyDescent="0.25">
      <c r="A2292">
        <v>2260</v>
      </c>
      <c r="B2292" s="163">
        <f ca="1">OFFSET(InputPriceData!B$15,CalculationsAndCharts!$A2292+$A$11,0,1,1)</f>
        <v>38736</v>
      </c>
      <c r="C2292" s="3">
        <f ca="1">OFFSET(InputPriceData!G$15,CalculationsAndCharts!$A2292+$A$11,IF($C$7,8,0),1,1)</f>
        <v>670500</v>
      </c>
      <c r="D2292" s="4">
        <f ca="1">OFFSET(InputPriceData!C$15,CalculationsAndCharts!$A2292+$A$11,IF($C$7,8,0),1,1)</f>
        <v>20.55</v>
      </c>
      <c r="E2292" s="4">
        <f ca="1">OFFSET(InputPriceData!D$15,CalculationsAndCharts!$A2292+$A$11,IF($C$7,8,0),1,1)</f>
        <v>21.23</v>
      </c>
      <c r="F2292" s="4">
        <f ca="1">OFFSET(InputPriceData!E$15,CalculationsAndCharts!$A2292+$A$11,IF($C$7,8,0),1,1)</f>
        <v>20.54</v>
      </c>
      <c r="G2292" s="4">
        <f ca="1">OFFSET(InputPriceData!F$15,CalculationsAndCharts!$A2292+$A$11,IF($C$7,8,0),1,1)</f>
        <v>20.88</v>
      </c>
      <c r="H2292" s="128"/>
      <c r="I2292" s="128"/>
      <c r="K2292" s="124"/>
      <c r="L2292" s="279"/>
      <c r="M2292" s="281"/>
      <c r="N2292" s="280"/>
      <c r="O2292" s="4"/>
      <c r="P2292" s="4"/>
      <c r="Q2292" s="3"/>
      <c r="S2292" s="309">
        <f t="shared" ca="1" si="959"/>
        <v>21.3</v>
      </c>
      <c r="T2292" s="309">
        <f t="shared" ca="1" si="960"/>
        <v>20.29</v>
      </c>
      <c r="U2292" s="310">
        <f t="shared" ca="1" si="952"/>
        <v>0.58415841584158312</v>
      </c>
      <c r="V2292" s="310" t="b">
        <f t="shared" ca="1" si="961"/>
        <v>0</v>
      </c>
      <c r="W2292" s="3" t="b">
        <f t="shared" ca="1" si="962"/>
        <v>0</v>
      </c>
      <c r="X2292" s="3" t="str">
        <f t="shared" ca="1" si="963"/>
        <v/>
      </c>
      <c r="Y2292" s="3" t="str">
        <f t="shared" ca="1" si="953"/>
        <v/>
      </c>
      <c r="Z2292" s="3" t="str">
        <f t="shared" ca="1" si="964"/>
        <v/>
      </c>
      <c r="AA2292" s="3" t="str">
        <f t="shared" ca="1" si="965"/>
        <v/>
      </c>
      <c r="AB2292" s="205">
        <f t="shared" ca="1" si="966"/>
        <v>1935</v>
      </c>
      <c r="AC2292" s="205">
        <f t="shared" ca="1" si="967"/>
        <v>30</v>
      </c>
      <c r="AD2292" s="205">
        <f t="shared" ca="1" si="954"/>
        <v>64.5</v>
      </c>
      <c r="AE2292" s="205">
        <f t="shared" ca="1" si="955"/>
        <v>14.5</v>
      </c>
      <c r="AF2292" s="205">
        <f t="shared" ca="1" si="968"/>
        <v>2.9000000000000004</v>
      </c>
      <c r="AG2292" s="205"/>
      <c r="AH2292" s="205"/>
      <c r="AI2292" s="205"/>
      <c r="AJ2292" s="205"/>
      <c r="AK2292" s="4"/>
      <c r="AL2292" s="4"/>
      <c r="AM2292" s="309">
        <f t="shared" ca="1" si="969"/>
        <v>21.3</v>
      </c>
      <c r="AN2292" s="309">
        <f t="shared" ca="1" si="970"/>
        <v>20.29</v>
      </c>
      <c r="AO2292" s="310">
        <f t="shared" ca="1" si="971"/>
        <v>0.58415841584158312</v>
      </c>
      <c r="AP2292" s="310" t="b">
        <f t="shared" ca="1" si="972"/>
        <v>0</v>
      </c>
      <c r="AQ2292" s="309">
        <f t="shared" ca="1" si="973"/>
        <v>0.61650000000000005</v>
      </c>
      <c r="AR2292" s="205">
        <f t="shared" ca="1" si="956"/>
        <v>19.933499999999999</v>
      </c>
      <c r="AS2292" s="45" t="b">
        <f t="shared" ca="1" si="957"/>
        <v>0</v>
      </c>
      <c r="AT2292">
        <f t="shared" ca="1" si="958"/>
        <v>1</v>
      </c>
      <c r="AU2292" t="b">
        <f t="shared" ca="1" si="974"/>
        <v>0</v>
      </c>
      <c r="AV2292" t="b">
        <f t="shared" ca="1" si="975"/>
        <v>0</v>
      </c>
      <c r="AW2292" s="266" t="b">
        <f t="shared" ca="1" si="976"/>
        <v>1</v>
      </c>
      <c r="AX2292" s="266" t="b">
        <f t="shared" ca="1" si="977"/>
        <v>1</v>
      </c>
      <c r="AY2292" s="266" t="b">
        <f t="shared" ca="1" si="978"/>
        <v>0</v>
      </c>
    </row>
    <row r="2293" spans="1:51" x14ac:dyDescent="0.25">
      <c r="A2293">
        <v>2261</v>
      </c>
      <c r="B2293" s="163">
        <f ca="1">OFFSET(InputPriceData!B$15,CalculationsAndCharts!$A2293+$A$11,0,1,1)</f>
        <v>38735</v>
      </c>
      <c r="C2293" s="3">
        <f ca="1">OFFSET(InputPriceData!G$15,CalculationsAndCharts!$A2293+$A$11,IF($C$7,8,0),1,1)</f>
        <v>1379800</v>
      </c>
      <c r="D2293" s="4">
        <f ca="1">OFFSET(InputPriceData!C$15,CalculationsAndCharts!$A2293+$A$11,IF($C$7,8,0),1,1)</f>
        <v>19.7</v>
      </c>
      <c r="E2293" s="4">
        <f ca="1">OFFSET(InputPriceData!D$15,CalculationsAndCharts!$A2293+$A$11,IF($C$7,8,0),1,1)</f>
        <v>21.4</v>
      </c>
      <c r="F2293" s="4">
        <f ca="1">OFFSET(InputPriceData!E$15,CalculationsAndCharts!$A2293+$A$11,IF($C$7,8,0),1,1)</f>
        <v>19.55</v>
      </c>
      <c r="G2293" s="4">
        <f ca="1">OFFSET(InputPriceData!F$15,CalculationsAndCharts!$A2293+$A$11,IF($C$7,8,0),1,1)</f>
        <v>20.39</v>
      </c>
      <c r="H2293" s="128"/>
      <c r="I2293" s="128"/>
      <c r="K2293" s="124"/>
      <c r="L2293" s="279"/>
      <c r="M2293" s="281"/>
      <c r="N2293" s="280"/>
      <c r="O2293" s="4"/>
      <c r="P2293" s="4"/>
      <c r="Q2293" s="3"/>
      <c r="S2293" s="309">
        <f t="shared" ca="1" si="959"/>
        <v>21.3</v>
      </c>
      <c r="T2293" s="309">
        <f t="shared" ca="1" si="960"/>
        <v>20.29</v>
      </c>
      <c r="U2293" s="310">
        <f t="shared" ca="1" si="952"/>
        <v>9.9009900990100264E-2</v>
      </c>
      <c r="V2293" s="310" t="b">
        <f t="shared" ca="1" si="961"/>
        <v>1</v>
      </c>
      <c r="W2293" s="3" t="b">
        <f t="shared" ca="1" si="962"/>
        <v>0</v>
      </c>
      <c r="X2293" s="3" t="str">
        <f t="shared" ca="1" si="963"/>
        <v/>
      </c>
      <c r="Y2293" s="3" t="str">
        <f t="shared" ca="1" si="953"/>
        <v/>
      </c>
      <c r="Z2293" s="3" t="str">
        <f t="shared" ca="1" si="964"/>
        <v/>
      </c>
      <c r="AA2293" s="3" t="str">
        <f t="shared" ca="1" si="965"/>
        <v/>
      </c>
      <c r="AB2293" s="205">
        <f t="shared" ca="1" si="966"/>
        <v>1935</v>
      </c>
      <c r="AC2293" s="205">
        <f t="shared" ca="1" si="967"/>
        <v>30</v>
      </c>
      <c r="AD2293" s="205">
        <f t="shared" ca="1" si="954"/>
        <v>64.5</v>
      </c>
      <c r="AE2293" s="205">
        <f t="shared" ca="1" si="955"/>
        <v>14.5</v>
      </c>
      <c r="AF2293" s="205">
        <f t="shared" ca="1" si="968"/>
        <v>2.9000000000000004</v>
      </c>
      <c r="AG2293" s="205"/>
      <c r="AH2293" s="205"/>
      <c r="AI2293" s="205"/>
      <c r="AJ2293" s="205"/>
      <c r="AK2293" s="4"/>
      <c r="AL2293" s="4"/>
      <c r="AM2293" s="309">
        <f t="shared" ca="1" si="969"/>
        <v>21.3</v>
      </c>
      <c r="AN2293" s="309">
        <f t="shared" ca="1" si="970"/>
        <v>20.29</v>
      </c>
      <c r="AO2293" s="310">
        <f t="shared" ca="1" si="971"/>
        <v>9.9009900990100264E-2</v>
      </c>
      <c r="AP2293" s="310" t="b">
        <f t="shared" ca="1" si="972"/>
        <v>1</v>
      </c>
      <c r="AQ2293" s="309">
        <f t="shared" ca="1" si="973"/>
        <v>0</v>
      </c>
      <c r="AR2293" s="205">
        <f t="shared" ca="1" si="956"/>
        <v>0</v>
      </c>
      <c r="AS2293" s="45" t="b">
        <f t="shared" ca="1" si="957"/>
        <v>0</v>
      </c>
      <c r="AT2293">
        <f t="shared" ca="1" si="958"/>
        <v>0</v>
      </c>
      <c r="AU2293" t="b">
        <f t="shared" ca="1" si="974"/>
        <v>0</v>
      </c>
      <c r="AV2293" t="b">
        <f t="shared" ca="1" si="975"/>
        <v>0</v>
      </c>
      <c r="AW2293" s="266" t="b">
        <f t="shared" ca="1" si="976"/>
        <v>0</v>
      </c>
      <c r="AX2293" s="266" t="b">
        <f t="shared" ca="1" si="977"/>
        <v>0</v>
      </c>
      <c r="AY2293" s="266" t="b">
        <f t="shared" ca="1" si="978"/>
        <v>0</v>
      </c>
    </row>
    <row r="2294" spans="1:51" x14ac:dyDescent="0.25">
      <c r="A2294">
        <v>2262</v>
      </c>
      <c r="B2294" s="163">
        <f ca="1">OFFSET(InputPriceData!B$15,CalculationsAndCharts!$A2294+$A$11,0,1,1)</f>
        <v>38734</v>
      </c>
      <c r="C2294" s="3">
        <f ca="1">OFFSET(InputPriceData!G$15,CalculationsAndCharts!$A2294+$A$11,IF($C$7,8,0),1,1)</f>
        <v>300600</v>
      </c>
      <c r="D2294" s="4">
        <f ca="1">OFFSET(InputPriceData!C$15,CalculationsAndCharts!$A2294+$A$11,IF($C$7,8,0),1,1)</f>
        <v>20.57</v>
      </c>
      <c r="E2294" s="4">
        <f ca="1">OFFSET(InputPriceData!D$15,CalculationsAndCharts!$A2294+$A$11,IF($C$7,8,0),1,1)</f>
        <v>20.66</v>
      </c>
      <c r="F2294" s="4">
        <f ca="1">OFFSET(InputPriceData!E$15,CalculationsAndCharts!$A2294+$A$11,IF($C$7,8,0),1,1)</f>
        <v>20.45</v>
      </c>
      <c r="G2294" s="4">
        <f ca="1">OFFSET(InputPriceData!F$15,CalculationsAndCharts!$A2294+$A$11,IF($C$7,8,0),1,1)</f>
        <v>20.45</v>
      </c>
      <c r="H2294" s="128"/>
      <c r="I2294" s="128"/>
      <c r="K2294" s="124"/>
      <c r="L2294" s="279"/>
      <c r="M2294" s="281"/>
      <c r="N2294" s="280"/>
      <c r="O2294" s="4"/>
      <c r="P2294" s="4"/>
      <c r="Q2294" s="3"/>
      <c r="S2294" s="309">
        <f t="shared" ca="1" si="959"/>
        <v>21.3</v>
      </c>
      <c r="T2294" s="309">
        <f t="shared" ca="1" si="960"/>
        <v>19.62</v>
      </c>
      <c r="U2294" s="310">
        <f t="shared" ca="1" si="952"/>
        <v>0.49404761904761813</v>
      </c>
      <c r="V2294" s="310" t="b">
        <f t="shared" ca="1" si="961"/>
        <v>0</v>
      </c>
      <c r="W2294" s="3" t="b">
        <f t="shared" ca="1" si="962"/>
        <v>0</v>
      </c>
      <c r="X2294" s="3" t="str">
        <f t="shared" ca="1" si="963"/>
        <v/>
      </c>
      <c r="Y2294" s="3" t="str">
        <f t="shared" ca="1" si="953"/>
        <v/>
      </c>
      <c r="Z2294" s="3" t="str">
        <f t="shared" ca="1" si="964"/>
        <v/>
      </c>
      <c r="AA2294" s="3" t="str">
        <f t="shared" ca="1" si="965"/>
        <v/>
      </c>
      <c r="AB2294" s="205">
        <f t="shared" ca="1" si="966"/>
        <v>1935</v>
      </c>
      <c r="AC2294" s="205">
        <f t="shared" ca="1" si="967"/>
        <v>30</v>
      </c>
      <c r="AD2294" s="205">
        <f t="shared" ca="1" si="954"/>
        <v>64.5</v>
      </c>
      <c r="AE2294" s="205">
        <f t="shared" ca="1" si="955"/>
        <v>14.5</v>
      </c>
      <c r="AF2294" s="205">
        <f t="shared" ca="1" si="968"/>
        <v>2.9000000000000004</v>
      </c>
      <c r="AG2294" s="205"/>
      <c r="AH2294" s="205"/>
      <c r="AI2294" s="205"/>
      <c r="AJ2294" s="205"/>
      <c r="AK2294" s="4"/>
      <c r="AL2294" s="4"/>
      <c r="AM2294" s="309">
        <f t="shared" ca="1" si="969"/>
        <v>21.3</v>
      </c>
      <c r="AN2294" s="309">
        <f t="shared" ca="1" si="970"/>
        <v>20.29</v>
      </c>
      <c r="AO2294" s="310">
        <f t="shared" ca="1" si="971"/>
        <v>0.15841584158415831</v>
      </c>
      <c r="AP2294" s="310" t="b">
        <f t="shared" ca="1" si="972"/>
        <v>0</v>
      </c>
      <c r="AQ2294" s="309">
        <f t="shared" ca="1" si="973"/>
        <v>0</v>
      </c>
      <c r="AR2294" s="205">
        <f t="shared" ca="1" si="956"/>
        <v>0</v>
      </c>
      <c r="AS2294" s="45" t="b">
        <f t="shared" ca="1" si="957"/>
        <v>0</v>
      </c>
      <c r="AT2294">
        <f t="shared" ca="1" si="958"/>
        <v>0</v>
      </c>
      <c r="AU2294" t="b">
        <f t="shared" ca="1" si="974"/>
        <v>0</v>
      </c>
      <c r="AV2294" t="b">
        <f t="shared" ca="1" si="975"/>
        <v>0</v>
      </c>
      <c r="AW2294" s="266" t="b">
        <f t="shared" ca="1" si="976"/>
        <v>0</v>
      </c>
      <c r="AX2294" s="266" t="b">
        <f t="shared" ca="1" si="977"/>
        <v>0</v>
      </c>
      <c r="AY2294" s="266" t="b">
        <f t="shared" ca="1" si="978"/>
        <v>0</v>
      </c>
    </row>
    <row r="2295" spans="1:51" x14ac:dyDescent="0.25">
      <c r="A2295">
        <v>2263</v>
      </c>
      <c r="B2295" s="163">
        <f ca="1">OFFSET(InputPriceData!B$15,CalculationsAndCharts!$A2295+$A$11,0,1,1)</f>
        <v>38730</v>
      </c>
      <c r="C2295" s="3">
        <f ca="1">OFFSET(InputPriceData!G$15,CalculationsAndCharts!$A2295+$A$11,IF($C$7,8,0),1,1)</f>
        <v>182200</v>
      </c>
      <c r="D2295" s="4">
        <f ca="1">OFFSET(InputPriceData!C$15,CalculationsAndCharts!$A2295+$A$11,IF($C$7,8,0),1,1)</f>
        <v>21</v>
      </c>
      <c r="E2295" s="4">
        <f ca="1">OFFSET(InputPriceData!D$15,CalculationsAndCharts!$A2295+$A$11,IF($C$7,8,0),1,1)</f>
        <v>21.1</v>
      </c>
      <c r="F2295" s="4">
        <f ca="1">OFFSET(InputPriceData!E$15,CalculationsAndCharts!$A2295+$A$11,IF($C$7,8,0),1,1)</f>
        <v>20.74</v>
      </c>
      <c r="G2295" s="4">
        <f ca="1">OFFSET(InputPriceData!F$15,CalculationsAndCharts!$A2295+$A$11,IF($C$7,8,0),1,1)</f>
        <v>20.74</v>
      </c>
      <c r="H2295" s="128"/>
      <c r="I2295" s="128"/>
      <c r="K2295" s="124"/>
      <c r="L2295" s="279"/>
      <c r="M2295" s="281"/>
      <c r="N2295" s="280"/>
      <c r="O2295" s="4"/>
      <c r="P2295" s="4"/>
      <c r="Q2295" s="3"/>
      <c r="S2295" s="309">
        <f t="shared" ca="1" si="959"/>
        <v>21.3</v>
      </c>
      <c r="T2295" s="309">
        <f t="shared" ca="1" si="960"/>
        <v>19.62</v>
      </c>
      <c r="U2295" s="310">
        <f t="shared" ca="1" si="952"/>
        <v>0.6666666666666653</v>
      </c>
      <c r="V2295" s="310" t="b">
        <f t="shared" ca="1" si="961"/>
        <v>0</v>
      </c>
      <c r="W2295" s="3" t="b">
        <f t="shared" ca="1" si="962"/>
        <v>0</v>
      </c>
      <c r="X2295" s="3" t="str">
        <f t="shared" ca="1" si="963"/>
        <v/>
      </c>
      <c r="Y2295" s="3" t="str">
        <f t="shared" ca="1" si="953"/>
        <v/>
      </c>
      <c r="Z2295" s="3" t="str">
        <f t="shared" ca="1" si="964"/>
        <v/>
      </c>
      <c r="AA2295" s="3" t="str">
        <f t="shared" ca="1" si="965"/>
        <v/>
      </c>
      <c r="AB2295" s="205">
        <f t="shared" ca="1" si="966"/>
        <v>1935</v>
      </c>
      <c r="AC2295" s="205">
        <f t="shared" ca="1" si="967"/>
        <v>30</v>
      </c>
      <c r="AD2295" s="205">
        <f t="shared" ca="1" si="954"/>
        <v>64.5</v>
      </c>
      <c r="AE2295" s="205">
        <f t="shared" ca="1" si="955"/>
        <v>14.5</v>
      </c>
      <c r="AF2295" s="205">
        <f t="shared" ca="1" si="968"/>
        <v>2.9000000000000004</v>
      </c>
      <c r="AG2295" s="205"/>
      <c r="AH2295" s="205"/>
      <c r="AI2295" s="205"/>
      <c r="AJ2295" s="205"/>
      <c r="AK2295" s="4"/>
      <c r="AL2295" s="4"/>
      <c r="AM2295" s="309">
        <f t="shared" ca="1" si="969"/>
        <v>21.3</v>
      </c>
      <c r="AN2295" s="309">
        <f t="shared" ca="1" si="970"/>
        <v>20.29</v>
      </c>
      <c r="AO2295" s="310">
        <f t="shared" ca="1" si="971"/>
        <v>0.44554455445544416</v>
      </c>
      <c r="AP2295" s="310" t="b">
        <f t="shared" ca="1" si="972"/>
        <v>0</v>
      </c>
      <c r="AQ2295" s="309">
        <f t="shared" ca="1" si="973"/>
        <v>0</v>
      </c>
      <c r="AR2295" s="205">
        <f t="shared" ca="1" si="956"/>
        <v>0</v>
      </c>
      <c r="AS2295" s="45" t="b">
        <f t="shared" ca="1" si="957"/>
        <v>0</v>
      </c>
      <c r="AT2295">
        <f t="shared" ca="1" si="958"/>
        <v>0</v>
      </c>
      <c r="AU2295" t="b">
        <f t="shared" ca="1" si="974"/>
        <v>0</v>
      </c>
      <c r="AV2295" t="b">
        <f t="shared" ca="1" si="975"/>
        <v>0</v>
      </c>
      <c r="AW2295" s="266" t="b">
        <f t="shared" ca="1" si="976"/>
        <v>0</v>
      </c>
      <c r="AX2295" s="266" t="b">
        <f t="shared" ca="1" si="977"/>
        <v>0</v>
      </c>
      <c r="AY2295" s="266" t="b">
        <f t="shared" ca="1" si="978"/>
        <v>0</v>
      </c>
    </row>
    <row r="2296" spans="1:51" x14ac:dyDescent="0.25">
      <c r="A2296">
        <v>2264</v>
      </c>
      <c r="B2296" s="163">
        <f ca="1">OFFSET(InputPriceData!B$15,CalculationsAndCharts!$A2296+$A$11,0,1,1)</f>
        <v>38729</v>
      </c>
      <c r="C2296" s="3">
        <f ca="1">OFFSET(InputPriceData!G$15,CalculationsAndCharts!$A2296+$A$11,IF($C$7,8,0),1,1)</f>
        <v>582400</v>
      </c>
      <c r="D2296" s="4">
        <f ca="1">OFFSET(InputPriceData!C$15,CalculationsAndCharts!$A2296+$A$11,IF($C$7,8,0),1,1)</f>
        <v>20.82</v>
      </c>
      <c r="E2296" s="4">
        <f ca="1">OFFSET(InputPriceData!D$15,CalculationsAndCharts!$A2296+$A$11,IF($C$7,8,0),1,1)</f>
        <v>21.05</v>
      </c>
      <c r="F2296" s="4">
        <f ca="1">OFFSET(InputPriceData!E$15,CalculationsAndCharts!$A2296+$A$11,IF($C$7,8,0),1,1)</f>
        <v>20.52</v>
      </c>
      <c r="G2296" s="4">
        <f ca="1">OFFSET(InputPriceData!F$15,CalculationsAndCharts!$A2296+$A$11,IF($C$7,8,0),1,1)</f>
        <v>20.9</v>
      </c>
      <c r="H2296" s="128"/>
      <c r="I2296" s="128"/>
      <c r="K2296" s="124"/>
      <c r="L2296" s="279"/>
      <c r="M2296" s="281"/>
      <c r="N2296" s="280"/>
      <c r="O2296" s="4"/>
      <c r="P2296" s="4"/>
      <c r="Q2296" s="3"/>
      <c r="S2296" s="309">
        <f t="shared" ca="1" si="959"/>
        <v>21.3</v>
      </c>
      <c r="T2296" s="309">
        <f t="shared" ca="1" si="960"/>
        <v>19.62</v>
      </c>
      <c r="U2296" s="310">
        <f t="shared" ca="1" si="952"/>
        <v>0.76190476190476064</v>
      </c>
      <c r="V2296" s="310" t="b">
        <f t="shared" ca="1" si="961"/>
        <v>0</v>
      </c>
      <c r="W2296" s="3" t="b">
        <f t="shared" ca="1" si="962"/>
        <v>0</v>
      </c>
      <c r="X2296" s="3" t="str">
        <f t="shared" ca="1" si="963"/>
        <v/>
      </c>
      <c r="Y2296" s="3" t="str">
        <f t="shared" ca="1" si="953"/>
        <v/>
      </c>
      <c r="Z2296" s="3" t="str">
        <f t="shared" ca="1" si="964"/>
        <v/>
      </c>
      <c r="AA2296" s="3" t="str">
        <f t="shared" ca="1" si="965"/>
        <v/>
      </c>
      <c r="AB2296" s="205">
        <f t="shared" ca="1" si="966"/>
        <v>1935</v>
      </c>
      <c r="AC2296" s="205">
        <f t="shared" ca="1" si="967"/>
        <v>30</v>
      </c>
      <c r="AD2296" s="205">
        <f t="shared" ca="1" si="954"/>
        <v>64.5</v>
      </c>
      <c r="AE2296" s="205">
        <f t="shared" ca="1" si="955"/>
        <v>14.5</v>
      </c>
      <c r="AF2296" s="205">
        <f t="shared" ca="1" si="968"/>
        <v>2.9000000000000004</v>
      </c>
      <c r="AG2296" s="205"/>
      <c r="AH2296" s="205"/>
      <c r="AI2296" s="205"/>
      <c r="AJ2296" s="205"/>
      <c r="AK2296" s="4"/>
      <c r="AL2296" s="4"/>
      <c r="AM2296" s="309">
        <f t="shared" ca="1" si="969"/>
        <v>21.3</v>
      </c>
      <c r="AN2296" s="309">
        <f t="shared" ca="1" si="970"/>
        <v>19.62</v>
      </c>
      <c r="AO2296" s="310">
        <f t="shared" ca="1" si="971"/>
        <v>0.76190476190476064</v>
      </c>
      <c r="AP2296" s="310" t="b">
        <f t="shared" ca="1" si="972"/>
        <v>0</v>
      </c>
      <c r="AQ2296" s="309">
        <f t="shared" ca="1" si="973"/>
        <v>0</v>
      </c>
      <c r="AR2296" s="205">
        <f t="shared" ca="1" si="956"/>
        <v>0</v>
      </c>
      <c r="AS2296" s="45" t="b">
        <f t="shared" ca="1" si="957"/>
        <v>0</v>
      </c>
      <c r="AT2296">
        <f t="shared" ca="1" si="958"/>
        <v>0</v>
      </c>
      <c r="AU2296" t="b">
        <f t="shared" ca="1" si="974"/>
        <v>0</v>
      </c>
      <c r="AV2296" t="b">
        <f t="shared" ca="1" si="975"/>
        <v>0</v>
      </c>
      <c r="AW2296" s="266" t="b">
        <f t="shared" ca="1" si="976"/>
        <v>0</v>
      </c>
      <c r="AX2296" s="266" t="b">
        <f t="shared" ca="1" si="977"/>
        <v>0</v>
      </c>
      <c r="AY2296" s="266" t="b">
        <f t="shared" ca="1" si="978"/>
        <v>0</v>
      </c>
    </row>
    <row r="2297" spans="1:51" x14ac:dyDescent="0.25">
      <c r="A2297">
        <v>2265</v>
      </c>
      <c r="B2297" s="163">
        <f ca="1">OFFSET(InputPriceData!B$15,CalculationsAndCharts!$A2297+$A$11,0,1,1)</f>
        <v>38728</v>
      </c>
      <c r="C2297" s="3">
        <f ca="1">OFFSET(InputPriceData!G$15,CalculationsAndCharts!$A2297+$A$11,IF($C$7,8,0),1,1)</f>
        <v>316200</v>
      </c>
      <c r="D2297" s="4">
        <f ca="1">OFFSET(InputPriceData!C$15,CalculationsAndCharts!$A2297+$A$11,IF($C$7,8,0),1,1)</f>
        <v>21.2</v>
      </c>
      <c r="E2297" s="4">
        <f ca="1">OFFSET(InputPriceData!D$15,CalculationsAndCharts!$A2297+$A$11,IF($C$7,8,0),1,1)</f>
        <v>21.45</v>
      </c>
      <c r="F2297" s="4">
        <f ca="1">OFFSET(InputPriceData!E$15,CalculationsAndCharts!$A2297+$A$11,IF($C$7,8,0),1,1)</f>
        <v>20.85</v>
      </c>
      <c r="G2297" s="4">
        <f ca="1">OFFSET(InputPriceData!F$15,CalculationsAndCharts!$A2297+$A$11,IF($C$7,8,0),1,1)</f>
        <v>20.98</v>
      </c>
      <c r="H2297" s="128"/>
      <c r="I2297" s="128"/>
      <c r="K2297" s="124"/>
      <c r="L2297" s="279"/>
      <c r="M2297" s="281"/>
      <c r="N2297" s="280"/>
      <c r="O2297" s="4"/>
      <c r="P2297" s="4"/>
      <c r="Q2297" s="3"/>
      <c r="S2297" s="309">
        <f t="shared" ca="1" si="959"/>
        <v>21.3</v>
      </c>
      <c r="T2297" s="309">
        <f t="shared" ca="1" si="960"/>
        <v>19.62</v>
      </c>
      <c r="U2297" s="310">
        <f t="shared" ca="1" si="952"/>
        <v>0.80952380952380931</v>
      </c>
      <c r="V2297" s="310" t="b">
        <f t="shared" ca="1" si="961"/>
        <v>0</v>
      </c>
      <c r="W2297" s="3" t="b">
        <f t="shared" ca="1" si="962"/>
        <v>0</v>
      </c>
      <c r="X2297" s="3" t="str">
        <f t="shared" ca="1" si="963"/>
        <v/>
      </c>
      <c r="Y2297" s="3" t="str">
        <f t="shared" ca="1" si="953"/>
        <v/>
      </c>
      <c r="Z2297" s="3" t="str">
        <f t="shared" ca="1" si="964"/>
        <v/>
      </c>
      <c r="AA2297" s="3" t="str">
        <f t="shared" ca="1" si="965"/>
        <v/>
      </c>
      <c r="AB2297" s="205">
        <f t="shared" ca="1" si="966"/>
        <v>1935</v>
      </c>
      <c r="AC2297" s="205">
        <f t="shared" ca="1" si="967"/>
        <v>30</v>
      </c>
      <c r="AD2297" s="205">
        <f t="shared" ca="1" si="954"/>
        <v>64.5</v>
      </c>
      <c r="AE2297" s="205">
        <f t="shared" ca="1" si="955"/>
        <v>14.5</v>
      </c>
      <c r="AF2297" s="205">
        <f t="shared" ca="1" si="968"/>
        <v>2.9000000000000004</v>
      </c>
      <c r="AG2297" s="205"/>
      <c r="AH2297" s="205"/>
      <c r="AI2297" s="205"/>
      <c r="AJ2297" s="205"/>
      <c r="AK2297" s="4"/>
      <c r="AL2297" s="4"/>
      <c r="AM2297" s="309">
        <f t="shared" ca="1" si="969"/>
        <v>21.3</v>
      </c>
      <c r="AN2297" s="309">
        <f t="shared" ca="1" si="970"/>
        <v>19.62</v>
      </c>
      <c r="AO2297" s="310">
        <f t="shared" ca="1" si="971"/>
        <v>0.80952380952380931</v>
      </c>
      <c r="AP2297" s="310" t="b">
        <f t="shared" ca="1" si="972"/>
        <v>0</v>
      </c>
      <c r="AQ2297" s="309">
        <f t="shared" ca="1" si="973"/>
        <v>0</v>
      </c>
      <c r="AR2297" s="205">
        <f t="shared" ca="1" si="956"/>
        <v>0</v>
      </c>
      <c r="AS2297" s="45" t="b">
        <f t="shared" ca="1" si="957"/>
        <v>0</v>
      </c>
      <c r="AT2297">
        <f t="shared" ca="1" si="958"/>
        <v>0</v>
      </c>
      <c r="AU2297" t="b">
        <f t="shared" ca="1" si="974"/>
        <v>0</v>
      </c>
      <c r="AV2297" t="b">
        <f t="shared" ca="1" si="975"/>
        <v>0</v>
      </c>
      <c r="AW2297" s="266" t="b">
        <f t="shared" ca="1" si="976"/>
        <v>0</v>
      </c>
      <c r="AX2297" s="266" t="b">
        <f t="shared" ca="1" si="977"/>
        <v>0</v>
      </c>
      <c r="AY2297" s="266" t="b">
        <f t="shared" ca="1" si="978"/>
        <v>0</v>
      </c>
    </row>
    <row r="2298" spans="1:51" x14ac:dyDescent="0.25">
      <c r="A2298">
        <v>2266</v>
      </c>
      <c r="B2298" s="163">
        <f ca="1">OFFSET(InputPriceData!B$15,CalculationsAndCharts!$A2298+$A$11,0,1,1)</f>
        <v>38727</v>
      </c>
      <c r="C2298" s="3">
        <f ca="1">OFFSET(InputPriceData!G$15,CalculationsAndCharts!$A2298+$A$11,IF($C$7,8,0),1,1)</f>
        <v>385400</v>
      </c>
      <c r="D2298" s="4">
        <f ca="1">OFFSET(InputPriceData!C$15,CalculationsAndCharts!$A2298+$A$11,IF($C$7,8,0),1,1)</f>
        <v>21.11</v>
      </c>
      <c r="E2298" s="4">
        <f ca="1">OFFSET(InputPriceData!D$15,CalculationsAndCharts!$A2298+$A$11,IF($C$7,8,0),1,1)</f>
        <v>21.41</v>
      </c>
      <c r="F2298" s="4">
        <f ca="1">OFFSET(InputPriceData!E$15,CalculationsAndCharts!$A2298+$A$11,IF($C$7,8,0),1,1)</f>
        <v>20.9</v>
      </c>
      <c r="G2298" s="4">
        <f ca="1">OFFSET(InputPriceData!F$15,CalculationsAndCharts!$A2298+$A$11,IF($C$7,8,0),1,1)</f>
        <v>21.3</v>
      </c>
      <c r="H2298" s="128"/>
      <c r="I2298" s="128"/>
      <c r="K2298" s="124"/>
      <c r="L2298" s="279"/>
      <c r="M2298" s="281"/>
      <c r="N2298" s="280"/>
      <c r="O2298" s="4"/>
      <c r="P2298" s="4"/>
      <c r="Q2298" s="3"/>
      <c r="S2298" s="309">
        <f t="shared" ca="1" si="959"/>
        <v>21.3</v>
      </c>
      <c r="T2298" s="309">
        <f t="shared" ca="1" si="960"/>
        <v>19.62</v>
      </c>
      <c r="U2298" s="310">
        <f t="shared" ca="1" si="952"/>
        <v>1</v>
      </c>
      <c r="V2298" s="310" t="b">
        <f t="shared" ca="1" si="961"/>
        <v>0</v>
      </c>
      <c r="W2298" s="3" t="b">
        <f t="shared" ca="1" si="962"/>
        <v>0</v>
      </c>
      <c r="X2298" s="3" t="str">
        <f t="shared" ca="1" si="963"/>
        <v/>
      </c>
      <c r="Y2298" s="3" t="str">
        <f t="shared" ca="1" si="953"/>
        <v/>
      </c>
      <c r="Z2298" s="3" t="str">
        <f t="shared" ca="1" si="964"/>
        <v/>
      </c>
      <c r="AA2298" s="3" t="str">
        <f t="shared" ca="1" si="965"/>
        <v/>
      </c>
      <c r="AB2298" s="205">
        <f t="shared" ca="1" si="966"/>
        <v>1935</v>
      </c>
      <c r="AC2298" s="205">
        <f t="shared" ca="1" si="967"/>
        <v>30</v>
      </c>
      <c r="AD2298" s="205">
        <f t="shared" ca="1" si="954"/>
        <v>64.5</v>
      </c>
      <c r="AE2298" s="205">
        <f t="shared" ca="1" si="955"/>
        <v>14.5</v>
      </c>
      <c r="AF2298" s="205">
        <f t="shared" ca="1" si="968"/>
        <v>2.9000000000000004</v>
      </c>
      <c r="AG2298" s="205"/>
      <c r="AH2298" s="205"/>
      <c r="AI2298" s="205"/>
      <c r="AJ2298" s="205"/>
      <c r="AK2298" s="4"/>
      <c r="AL2298" s="4"/>
      <c r="AM2298" s="309">
        <f t="shared" ca="1" si="969"/>
        <v>21.3</v>
      </c>
      <c r="AN2298" s="309">
        <f t="shared" ca="1" si="970"/>
        <v>19.62</v>
      </c>
      <c r="AO2298" s="310">
        <f t="shared" ca="1" si="971"/>
        <v>1</v>
      </c>
      <c r="AP2298" s="310" t="b">
        <f t="shared" ca="1" si="972"/>
        <v>0</v>
      </c>
      <c r="AQ2298" s="309">
        <f t="shared" ca="1" si="973"/>
        <v>0</v>
      </c>
      <c r="AR2298" s="205">
        <f t="shared" ca="1" si="956"/>
        <v>0</v>
      </c>
      <c r="AS2298" s="45" t="b">
        <f t="shared" ca="1" si="957"/>
        <v>0</v>
      </c>
      <c r="AT2298">
        <f t="shared" ca="1" si="958"/>
        <v>0</v>
      </c>
      <c r="AU2298" t="b">
        <f t="shared" ca="1" si="974"/>
        <v>0</v>
      </c>
      <c r="AV2298" t="b">
        <f t="shared" ca="1" si="975"/>
        <v>0</v>
      </c>
      <c r="AW2298" s="266" t="b">
        <f t="shared" ca="1" si="976"/>
        <v>0</v>
      </c>
      <c r="AX2298" s="266" t="b">
        <f t="shared" ca="1" si="977"/>
        <v>0</v>
      </c>
      <c r="AY2298" s="266" t="b">
        <f t="shared" ca="1" si="978"/>
        <v>0</v>
      </c>
    </row>
    <row r="2299" spans="1:51" x14ac:dyDescent="0.25">
      <c r="A2299">
        <v>2267</v>
      </c>
      <c r="B2299" s="163">
        <f ca="1">OFFSET(InputPriceData!B$15,CalculationsAndCharts!$A2299+$A$11,0,1,1)</f>
        <v>38726</v>
      </c>
      <c r="C2299" s="3">
        <f ca="1">OFFSET(InputPriceData!G$15,CalculationsAndCharts!$A2299+$A$11,IF($C$7,8,0),1,1)</f>
        <v>554500</v>
      </c>
      <c r="D2299" s="4">
        <f ca="1">OFFSET(InputPriceData!C$15,CalculationsAndCharts!$A2299+$A$11,IF($C$7,8,0),1,1)</f>
        <v>20.5</v>
      </c>
      <c r="E2299" s="4">
        <f ca="1">OFFSET(InputPriceData!D$15,CalculationsAndCharts!$A2299+$A$11,IF($C$7,8,0),1,1)</f>
        <v>21.35</v>
      </c>
      <c r="F2299" s="4">
        <f ca="1">OFFSET(InputPriceData!E$15,CalculationsAndCharts!$A2299+$A$11,IF($C$7,8,0),1,1)</f>
        <v>20.49</v>
      </c>
      <c r="G2299" s="4">
        <f ca="1">OFFSET(InputPriceData!F$15,CalculationsAndCharts!$A2299+$A$11,IF($C$7,8,0),1,1)</f>
        <v>21.3</v>
      </c>
      <c r="H2299" s="128"/>
      <c r="I2299" s="128"/>
      <c r="K2299" s="124"/>
      <c r="L2299" s="279"/>
      <c r="M2299" s="281"/>
      <c r="N2299" s="280"/>
      <c r="O2299" s="4"/>
      <c r="P2299" s="4"/>
      <c r="Q2299" s="3"/>
      <c r="S2299" s="309">
        <f t="shared" ca="1" si="959"/>
        <v>21.3</v>
      </c>
      <c r="T2299" s="309">
        <f t="shared" ca="1" si="960"/>
        <v>19.62</v>
      </c>
      <c r="U2299" s="310">
        <f t="shared" ca="1" si="952"/>
        <v>1</v>
      </c>
      <c r="V2299" s="310" t="b">
        <f t="shared" ca="1" si="961"/>
        <v>0</v>
      </c>
      <c r="W2299" s="3" t="b">
        <f t="shared" ca="1" si="962"/>
        <v>0</v>
      </c>
      <c r="X2299" s="3" t="str">
        <f t="shared" ca="1" si="963"/>
        <v/>
      </c>
      <c r="Y2299" s="3" t="str">
        <f t="shared" ca="1" si="953"/>
        <v/>
      </c>
      <c r="Z2299" s="3" t="str">
        <f t="shared" ca="1" si="964"/>
        <v/>
      </c>
      <c r="AA2299" s="3" t="str">
        <f t="shared" ca="1" si="965"/>
        <v/>
      </c>
      <c r="AB2299" s="205">
        <f t="shared" ca="1" si="966"/>
        <v>1935</v>
      </c>
      <c r="AC2299" s="205">
        <f t="shared" ca="1" si="967"/>
        <v>30</v>
      </c>
      <c r="AD2299" s="205">
        <f t="shared" ca="1" si="954"/>
        <v>64.5</v>
      </c>
      <c r="AE2299" s="205">
        <f t="shared" ca="1" si="955"/>
        <v>14.5</v>
      </c>
      <c r="AF2299" s="205">
        <f t="shared" ca="1" si="968"/>
        <v>2.9000000000000004</v>
      </c>
      <c r="AG2299" s="205"/>
      <c r="AH2299" s="205"/>
      <c r="AI2299" s="205"/>
      <c r="AJ2299" s="205"/>
      <c r="AK2299" s="4"/>
      <c r="AL2299" s="4"/>
      <c r="AM2299" s="309">
        <f t="shared" ca="1" si="969"/>
        <v>21.3</v>
      </c>
      <c r="AN2299" s="309">
        <f t="shared" ca="1" si="970"/>
        <v>19.62</v>
      </c>
      <c r="AO2299" s="310">
        <f t="shared" ca="1" si="971"/>
        <v>1</v>
      </c>
      <c r="AP2299" s="310" t="b">
        <f t="shared" ca="1" si="972"/>
        <v>0</v>
      </c>
      <c r="AQ2299" s="309">
        <f t="shared" ca="1" si="973"/>
        <v>0</v>
      </c>
      <c r="AR2299" s="205">
        <f t="shared" ca="1" si="956"/>
        <v>0</v>
      </c>
      <c r="AS2299" s="45" t="b">
        <f t="shared" ca="1" si="957"/>
        <v>0</v>
      </c>
      <c r="AT2299">
        <f t="shared" ca="1" si="958"/>
        <v>0</v>
      </c>
      <c r="AU2299" t="b">
        <f t="shared" ca="1" si="974"/>
        <v>0</v>
      </c>
      <c r="AV2299" t="b">
        <f t="shared" ca="1" si="975"/>
        <v>0</v>
      </c>
      <c r="AW2299" s="266" t="b">
        <f t="shared" ca="1" si="976"/>
        <v>0</v>
      </c>
      <c r="AX2299" s="266" t="b">
        <f t="shared" ca="1" si="977"/>
        <v>0</v>
      </c>
      <c r="AY2299" s="266" t="b">
        <f t="shared" ca="1" si="978"/>
        <v>0</v>
      </c>
    </row>
    <row r="2300" spans="1:51" x14ac:dyDescent="0.25">
      <c r="A2300">
        <v>2268</v>
      </c>
      <c r="B2300" s="163">
        <f ca="1">OFFSET(InputPriceData!B$15,CalculationsAndCharts!$A2300+$A$11,0,1,1)</f>
        <v>38723</v>
      </c>
      <c r="C2300" s="3">
        <f ca="1">OFFSET(InputPriceData!G$15,CalculationsAndCharts!$A2300+$A$11,IF($C$7,8,0),1,1)</f>
        <v>347000</v>
      </c>
      <c r="D2300" s="4">
        <f ca="1">OFFSET(InputPriceData!C$15,CalculationsAndCharts!$A2300+$A$11,IF($C$7,8,0),1,1)</f>
        <v>20.52</v>
      </c>
      <c r="E2300" s="4">
        <f ca="1">OFFSET(InputPriceData!D$15,CalculationsAndCharts!$A2300+$A$11,IF($C$7,8,0),1,1)</f>
        <v>20.91</v>
      </c>
      <c r="F2300" s="4">
        <f ca="1">OFFSET(InputPriceData!E$15,CalculationsAndCharts!$A2300+$A$11,IF($C$7,8,0),1,1)</f>
        <v>20.32</v>
      </c>
      <c r="G2300" s="4">
        <f ca="1">OFFSET(InputPriceData!F$15,CalculationsAndCharts!$A2300+$A$11,IF($C$7,8,0),1,1)</f>
        <v>20.55</v>
      </c>
      <c r="H2300" s="128"/>
      <c r="I2300" s="128"/>
      <c r="K2300" s="124"/>
      <c r="L2300" s="279"/>
      <c r="M2300" s="281"/>
      <c r="N2300" s="280"/>
      <c r="O2300" s="4"/>
      <c r="P2300" s="4"/>
      <c r="Q2300" s="3"/>
      <c r="S2300" s="309">
        <f t="shared" ca="1" si="959"/>
        <v>20.83</v>
      </c>
      <c r="T2300" s="309">
        <f t="shared" ca="1" si="960"/>
        <v>19.62</v>
      </c>
      <c r="U2300" s="310">
        <f t="shared" ca="1" si="952"/>
        <v>0.76859504132231549</v>
      </c>
      <c r="V2300" s="310" t="b">
        <f t="shared" ca="1" si="961"/>
        <v>0</v>
      </c>
      <c r="W2300" s="3" t="b">
        <f t="shared" ca="1" si="962"/>
        <v>0</v>
      </c>
      <c r="X2300" s="3" t="str">
        <f t="shared" ca="1" si="963"/>
        <v/>
      </c>
      <c r="Y2300" s="3" t="str">
        <f t="shared" ca="1" si="953"/>
        <v/>
      </c>
      <c r="Z2300" s="3" t="str">
        <f t="shared" ca="1" si="964"/>
        <v/>
      </c>
      <c r="AA2300" s="3" t="str">
        <f t="shared" ca="1" si="965"/>
        <v/>
      </c>
      <c r="AB2300" s="205">
        <f t="shared" ca="1" si="966"/>
        <v>1935</v>
      </c>
      <c r="AC2300" s="205">
        <f t="shared" ca="1" si="967"/>
        <v>30</v>
      </c>
      <c r="AD2300" s="205">
        <f t="shared" ca="1" si="954"/>
        <v>64.5</v>
      </c>
      <c r="AE2300" s="205">
        <f t="shared" ca="1" si="955"/>
        <v>14.5</v>
      </c>
      <c r="AF2300" s="205">
        <f t="shared" ca="1" si="968"/>
        <v>2.9000000000000004</v>
      </c>
      <c r="AG2300" s="205"/>
      <c r="AH2300" s="205"/>
      <c r="AI2300" s="205"/>
      <c r="AJ2300" s="205"/>
      <c r="AK2300" s="4"/>
      <c r="AL2300" s="4"/>
      <c r="AM2300" s="309">
        <f t="shared" ca="1" si="969"/>
        <v>20.83</v>
      </c>
      <c r="AN2300" s="309">
        <f t="shared" ca="1" si="970"/>
        <v>19.62</v>
      </c>
      <c r="AO2300" s="310">
        <f t="shared" ca="1" si="971"/>
        <v>0.76859504132231549</v>
      </c>
      <c r="AP2300" s="310" t="b">
        <f t="shared" ca="1" si="972"/>
        <v>0</v>
      </c>
      <c r="AQ2300" s="309">
        <f t="shared" ca="1" si="973"/>
        <v>0</v>
      </c>
      <c r="AR2300" s="205">
        <f t="shared" ca="1" si="956"/>
        <v>0</v>
      </c>
      <c r="AS2300" s="45" t="b">
        <f t="shared" ca="1" si="957"/>
        <v>0</v>
      </c>
      <c r="AT2300">
        <f t="shared" ca="1" si="958"/>
        <v>0</v>
      </c>
      <c r="AU2300" t="b">
        <f t="shared" ca="1" si="974"/>
        <v>0</v>
      </c>
      <c r="AV2300" t="b">
        <f t="shared" ca="1" si="975"/>
        <v>0</v>
      </c>
      <c r="AW2300" s="266" t="b">
        <f t="shared" ca="1" si="976"/>
        <v>0</v>
      </c>
      <c r="AX2300" s="266" t="b">
        <f t="shared" ca="1" si="977"/>
        <v>0</v>
      </c>
      <c r="AY2300" s="266" t="b">
        <f t="shared" ca="1" si="978"/>
        <v>0</v>
      </c>
    </row>
    <row r="2301" spans="1:51" x14ac:dyDescent="0.25">
      <c r="A2301">
        <v>2269</v>
      </c>
      <c r="B2301" s="163">
        <f ca="1">OFFSET(InputPriceData!B$15,CalculationsAndCharts!$A2301+$A$11,0,1,1)</f>
        <v>38722</v>
      </c>
      <c r="C2301" s="3">
        <f ca="1">OFFSET(InputPriceData!G$15,CalculationsAndCharts!$A2301+$A$11,IF($C$7,8,0),1,1)</f>
        <v>252200</v>
      </c>
      <c r="D2301" s="4">
        <f ca="1">OFFSET(InputPriceData!C$15,CalculationsAndCharts!$A2301+$A$11,IF($C$7,8,0),1,1)</f>
        <v>20.420000000000002</v>
      </c>
      <c r="E2301" s="4">
        <f ca="1">OFFSET(InputPriceData!D$15,CalculationsAndCharts!$A2301+$A$11,IF($C$7,8,0),1,1)</f>
        <v>20.67</v>
      </c>
      <c r="F2301" s="4">
        <f ca="1">OFFSET(InputPriceData!E$15,CalculationsAndCharts!$A2301+$A$11,IF($C$7,8,0),1,1)</f>
        <v>20.32</v>
      </c>
      <c r="G2301" s="4">
        <f ca="1">OFFSET(InputPriceData!F$15,CalculationsAndCharts!$A2301+$A$11,IF($C$7,8,0),1,1)</f>
        <v>20.420000000000002</v>
      </c>
      <c r="H2301" s="128"/>
      <c r="I2301" s="128"/>
      <c r="K2301" s="124"/>
      <c r="L2301" s="279"/>
      <c r="M2301" s="281"/>
      <c r="N2301" s="280"/>
      <c r="O2301" s="4"/>
      <c r="P2301" s="4"/>
      <c r="Q2301" s="3"/>
      <c r="S2301" s="309">
        <f t="shared" ca="1" si="959"/>
        <v>20.83</v>
      </c>
      <c r="T2301" s="309">
        <f t="shared" ca="1" si="960"/>
        <v>19.62</v>
      </c>
      <c r="U2301" s="310">
        <f t="shared" ca="1" si="952"/>
        <v>0.66115702479339045</v>
      </c>
      <c r="V2301" s="310" t="b">
        <f t="shared" ca="1" si="961"/>
        <v>0</v>
      </c>
      <c r="W2301" s="3" t="b">
        <f t="shared" ca="1" si="962"/>
        <v>0</v>
      </c>
      <c r="X2301" s="3" t="str">
        <f t="shared" ca="1" si="963"/>
        <v/>
      </c>
      <c r="Y2301" s="3" t="str">
        <f t="shared" ca="1" si="953"/>
        <v/>
      </c>
      <c r="Z2301" s="3" t="str">
        <f t="shared" ca="1" si="964"/>
        <v/>
      </c>
      <c r="AA2301" s="3" t="str">
        <f t="shared" ca="1" si="965"/>
        <v/>
      </c>
      <c r="AB2301" s="205">
        <f t="shared" ca="1" si="966"/>
        <v>1935</v>
      </c>
      <c r="AC2301" s="205">
        <f t="shared" ca="1" si="967"/>
        <v>30</v>
      </c>
      <c r="AD2301" s="205">
        <f t="shared" ca="1" si="954"/>
        <v>64.5</v>
      </c>
      <c r="AE2301" s="205">
        <f t="shared" ca="1" si="955"/>
        <v>14.5</v>
      </c>
      <c r="AF2301" s="205">
        <f t="shared" ca="1" si="968"/>
        <v>2.9000000000000004</v>
      </c>
      <c r="AG2301" s="205"/>
      <c r="AH2301" s="205"/>
      <c r="AI2301" s="205"/>
      <c r="AJ2301" s="205"/>
      <c r="AK2301" s="4"/>
      <c r="AL2301" s="4"/>
      <c r="AM2301" s="309">
        <f t="shared" ca="1" si="969"/>
        <v>20.83</v>
      </c>
      <c r="AN2301" s="309">
        <f t="shared" ca="1" si="970"/>
        <v>19.62</v>
      </c>
      <c r="AO2301" s="310">
        <f t="shared" ca="1" si="971"/>
        <v>0.66115702479339045</v>
      </c>
      <c r="AP2301" s="310" t="b">
        <f t="shared" ca="1" si="972"/>
        <v>0</v>
      </c>
      <c r="AQ2301" s="309">
        <f t="shared" ca="1" si="973"/>
        <v>0</v>
      </c>
      <c r="AR2301" s="205">
        <f t="shared" ca="1" si="956"/>
        <v>0</v>
      </c>
      <c r="AS2301" s="45" t="b">
        <f t="shared" ca="1" si="957"/>
        <v>0</v>
      </c>
      <c r="AT2301">
        <f t="shared" ca="1" si="958"/>
        <v>0</v>
      </c>
      <c r="AU2301" t="b">
        <f t="shared" ca="1" si="974"/>
        <v>0</v>
      </c>
      <c r="AV2301" t="b">
        <f t="shared" ca="1" si="975"/>
        <v>0</v>
      </c>
      <c r="AW2301" s="266" t="b">
        <f t="shared" ca="1" si="976"/>
        <v>0</v>
      </c>
      <c r="AX2301" s="266" t="b">
        <f t="shared" ca="1" si="977"/>
        <v>0</v>
      </c>
      <c r="AY2301" s="266" t="b">
        <f t="shared" ca="1" si="978"/>
        <v>0</v>
      </c>
    </row>
    <row r="2302" spans="1:51" x14ac:dyDescent="0.25">
      <c r="A2302">
        <v>2270</v>
      </c>
      <c r="B2302" s="163">
        <f ca="1">OFFSET(InputPriceData!B$15,CalculationsAndCharts!$A2302+$A$11,0,1,1)</f>
        <v>38721</v>
      </c>
      <c r="C2302" s="3">
        <f ca="1">OFFSET(InputPriceData!G$15,CalculationsAndCharts!$A2302+$A$11,IF($C$7,8,0),1,1)</f>
        <v>326600</v>
      </c>
      <c r="D2302" s="4">
        <f ca="1">OFFSET(InputPriceData!C$15,CalculationsAndCharts!$A2302+$A$11,IF($C$7,8,0),1,1)</f>
        <v>20.39</v>
      </c>
      <c r="E2302" s="4">
        <f ca="1">OFFSET(InputPriceData!D$15,CalculationsAndCharts!$A2302+$A$11,IF($C$7,8,0),1,1)</f>
        <v>20.76</v>
      </c>
      <c r="F2302" s="4">
        <f ca="1">OFFSET(InputPriceData!E$15,CalculationsAndCharts!$A2302+$A$11,IF($C$7,8,0),1,1)</f>
        <v>20.32</v>
      </c>
      <c r="G2302" s="4">
        <f ca="1">OFFSET(InputPriceData!F$15,CalculationsAndCharts!$A2302+$A$11,IF($C$7,8,0),1,1)</f>
        <v>20.45</v>
      </c>
      <c r="H2302" s="128"/>
      <c r="I2302" s="128"/>
      <c r="K2302" s="124"/>
      <c r="L2302" s="279"/>
      <c r="M2302" s="281"/>
      <c r="N2302" s="280"/>
      <c r="O2302" s="4"/>
      <c r="P2302" s="4"/>
      <c r="Q2302" s="3"/>
      <c r="S2302" s="309">
        <f t="shared" ca="1" si="959"/>
        <v>20.83</v>
      </c>
      <c r="T2302" s="309">
        <f t="shared" ca="1" si="960"/>
        <v>19.62</v>
      </c>
      <c r="U2302" s="310">
        <f t="shared" ca="1" si="952"/>
        <v>0.68595041322314065</v>
      </c>
      <c r="V2302" s="310" t="b">
        <f t="shared" ca="1" si="961"/>
        <v>0</v>
      </c>
      <c r="W2302" s="3" t="b">
        <f t="shared" ca="1" si="962"/>
        <v>0</v>
      </c>
      <c r="X2302" s="3" t="str">
        <f t="shared" ca="1" si="963"/>
        <v/>
      </c>
      <c r="Y2302" s="3" t="str">
        <f t="shared" ca="1" si="953"/>
        <v/>
      </c>
      <c r="Z2302" s="3" t="str">
        <f t="shared" ca="1" si="964"/>
        <v/>
      </c>
      <c r="AA2302" s="3" t="str">
        <f t="shared" ca="1" si="965"/>
        <v/>
      </c>
      <c r="AB2302" s="205">
        <f t="shared" ca="1" si="966"/>
        <v>1935</v>
      </c>
      <c r="AC2302" s="205">
        <f t="shared" ca="1" si="967"/>
        <v>30</v>
      </c>
      <c r="AD2302" s="205">
        <f t="shared" ca="1" si="954"/>
        <v>64.5</v>
      </c>
      <c r="AE2302" s="205">
        <f t="shared" ca="1" si="955"/>
        <v>14.5</v>
      </c>
      <c r="AF2302" s="205">
        <f t="shared" ca="1" si="968"/>
        <v>2.9000000000000004</v>
      </c>
      <c r="AG2302" s="205"/>
      <c r="AH2302" s="205"/>
      <c r="AI2302" s="205"/>
      <c r="AJ2302" s="205"/>
      <c r="AK2302" s="4"/>
      <c r="AL2302" s="4"/>
      <c r="AM2302" s="309">
        <f t="shared" ca="1" si="969"/>
        <v>20.83</v>
      </c>
      <c r="AN2302" s="309">
        <f t="shared" ca="1" si="970"/>
        <v>19.62</v>
      </c>
      <c r="AO2302" s="310">
        <f t="shared" ca="1" si="971"/>
        <v>0.68595041322314065</v>
      </c>
      <c r="AP2302" s="310" t="b">
        <f t="shared" ca="1" si="972"/>
        <v>0</v>
      </c>
      <c r="AQ2302" s="309">
        <f t="shared" ca="1" si="973"/>
        <v>0</v>
      </c>
      <c r="AR2302" s="205">
        <f t="shared" ca="1" si="956"/>
        <v>0</v>
      </c>
      <c r="AS2302" s="45" t="b">
        <f t="shared" ca="1" si="957"/>
        <v>0</v>
      </c>
      <c r="AT2302">
        <f t="shared" ca="1" si="958"/>
        <v>0</v>
      </c>
      <c r="AU2302" t="b">
        <f t="shared" ca="1" si="974"/>
        <v>0</v>
      </c>
      <c r="AV2302" t="b">
        <f t="shared" ca="1" si="975"/>
        <v>0</v>
      </c>
      <c r="AW2302" s="266" t="b">
        <f t="shared" ca="1" si="976"/>
        <v>0</v>
      </c>
      <c r="AX2302" s="266" t="b">
        <f t="shared" ca="1" si="977"/>
        <v>0</v>
      </c>
      <c r="AY2302" s="266" t="b">
        <f t="shared" ca="1" si="978"/>
        <v>0</v>
      </c>
    </row>
    <row r="2303" spans="1:51" x14ac:dyDescent="0.25">
      <c r="A2303">
        <v>2271</v>
      </c>
      <c r="B2303" s="163">
        <f ca="1">OFFSET(InputPriceData!B$15,CalculationsAndCharts!$A2303+$A$11,0,1,1)</f>
        <v>38720</v>
      </c>
      <c r="C2303" s="3">
        <f ca="1">OFFSET(InputPriceData!G$15,CalculationsAndCharts!$A2303+$A$11,IF($C$7,8,0),1,1)</f>
        <v>291800</v>
      </c>
      <c r="D2303" s="4">
        <f ca="1">OFFSET(InputPriceData!C$15,CalculationsAndCharts!$A2303+$A$11,IF($C$7,8,0),1,1)</f>
        <v>20.43</v>
      </c>
      <c r="E2303" s="4">
        <f ca="1">OFFSET(InputPriceData!D$15,CalculationsAndCharts!$A2303+$A$11,IF($C$7,8,0),1,1)</f>
        <v>20.82</v>
      </c>
      <c r="F2303" s="4">
        <f ca="1">OFFSET(InputPriceData!E$15,CalculationsAndCharts!$A2303+$A$11,IF($C$7,8,0),1,1)</f>
        <v>19.399999999999999</v>
      </c>
      <c r="G2303" s="4">
        <f ca="1">OFFSET(InputPriceData!F$15,CalculationsAndCharts!$A2303+$A$11,IF($C$7,8,0),1,1)</f>
        <v>20.55</v>
      </c>
      <c r="H2303" s="128"/>
      <c r="I2303" s="128"/>
      <c r="K2303" s="124"/>
      <c r="L2303" s="279"/>
      <c r="M2303" s="281"/>
      <c r="N2303" s="280"/>
      <c r="O2303" s="4"/>
      <c r="P2303" s="4"/>
      <c r="Q2303" s="3"/>
      <c r="S2303" s="309">
        <f t="shared" ca="1" si="959"/>
        <v>20.83</v>
      </c>
      <c r="T2303" s="309">
        <f t="shared" ca="1" si="960"/>
        <v>19.62</v>
      </c>
      <c r="U2303" s="310">
        <f t="shared" ca="1" si="952"/>
        <v>0.76859504132231549</v>
      </c>
      <c r="V2303" s="310" t="b">
        <f t="shared" ca="1" si="961"/>
        <v>0</v>
      </c>
      <c r="W2303" s="3" t="b">
        <f t="shared" ca="1" si="962"/>
        <v>1</v>
      </c>
      <c r="X2303" s="3">
        <f t="shared" ca="1" si="963"/>
        <v>20.59</v>
      </c>
      <c r="Y2303" s="3">
        <f t="shared" ca="1" si="953"/>
        <v>-0.19426906265176858</v>
      </c>
      <c r="Z2303" s="3">
        <f t="shared" ca="1" si="964"/>
        <v>-0.19426906265176858</v>
      </c>
      <c r="AA2303" s="3">
        <f t="shared" ca="1" si="965"/>
        <v>49</v>
      </c>
      <c r="AB2303" s="205">
        <f t="shared" ca="1" si="966"/>
        <v>1935</v>
      </c>
      <c r="AC2303" s="205">
        <f t="shared" ca="1" si="967"/>
        <v>30</v>
      </c>
      <c r="AD2303" s="205">
        <f t="shared" ca="1" si="954"/>
        <v>64.5</v>
      </c>
      <c r="AE2303" s="205">
        <f t="shared" ca="1" si="955"/>
        <v>14.5</v>
      </c>
      <c r="AF2303" s="205">
        <f t="shared" ca="1" si="968"/>
        <v>2.9000000000000004</v>
      </c>
      <c r="AG2303" s="205"/>
      <c r="AH2303" s="205"/>
      <c r="AI2303" s="205"/>
      <c r="AJ2303" s="205"/>
      <c r="AK2303" s="4"/>
      <c r="AL2303" s="4"/>
      <c r="AM2303" s="309">
        <f t="shared" ca="1" si="969"/>
        <v>20.83</v>
      </c>
      <c r="AN2303" s="309">
        <f t="shared" ca="1" si="970"/>
        <v>19.62</v>
      </c>
      <c r="AO2303" s="310">
        <f t="shared" ca="1" si="971"/>
        <v>0.76859504132231549</v>
      </c>
      <c r="AP2303" s="310" t="b">
        <f t="shared" ca="1" si="972"/>
        <v>0</v>
      </c>
      <c r="AQ2303" s="309">
        <f t="shared" ca="1" si="973"/>
        <v>0</v>
      </c>
      <c r="AR2303" s="205">
        <f t="shared" ca="1" si="956"/>
        <v>0</v>
      </c>
      <c r="AS2303" s="45" t="b">
        <f t="shared" ca="1" si="957"/>
        <v>0</v>
      </c>
      <c r="AT2303">
        <f t="shared" ca="1" si="958"/>
        <v>0</v>
      </c>
      <c r="AU2303" t="b">
        <f t="shared" ca="1" si="974"/>
        <v>0</v>
      </c>
      <c r="AV2303" t="b">
        <f t="shared" ca="1" si="975"/>
        <v>0</v>
      </c>
      <c r="AW2303" s="266" t="b">
        <f t="shared" ca="1" si="976"/>
        <v>0</v>
      </c>
      <c r="AX2303" s="266" t="b">
        <f t="shared" ca="1" si="977"/>
        <v>0</v>
      </c>
      <c r="AY2303" s="266" t="b">
        <f t="shared" ca="1" si="978"/>
        <v>0</v>
      </c>
    </row>
    <row r="2304" spans="1:51" x14ac:dyDescent="0.25">
      <c r="A2304">
        <v>2272</v>
      </c>
      <c r="B2304" s="163">
        <f ca="1">OFFSET(InputPriceData!B$15,CalculationsAndCharts!$A2304+$A$11,0,1,1)</f>
        <v>38716</v>
      </c>
      <c r="C2304" s="3">
        <f ca="1">OFFSET(InputPriceData!G$15,CalculationsAndCharts!$A2304+$A$11,IF($C$7,8,0),1,1)</f>
        <v>198500</v>
      </c>
      <c r="D2304" s="4">
        <f ca="1">OFFSET(InputPriceData!C$15,CalculationsAndCharts!$A2304+$A$11,IF($C$7,8,0),1,1)</f>
        <v>20.55</v>
      </c>
      <c r="E2304" s="4">
        <f ca="1">OFFSET(InputPriceData!D$15,CalculationsAndCharts!$A2304+$A$11,IF($C$7,8,0),1,1)</f>
        <v>21</v>
      </c>
      <c r="F2304" s="4">
        <f ca="1">OFFSET(InputPriceData!E$15,CalculationsAndCharts!$A2304+$A$11,IF($C$7,8,0),1,1)</f>
        <v>20.18</v>
      </c>
      <c r="G2304" s="4">
        <f ca="1">OFFSET(InputPriceData!F$15,CalculationsAndCharts!$A2304+$A$11,IF($C$7,8,0),1,1)</f>
        <v>20.29</v>
      </c>
      <c r="H2304" s="128"/>
      <c r="I2304" s="128"/>
      <c r="K2304" s="124"/>
      <c r="L2304" s="279"/>
      <c r="M2304" s="281"/>
      <c r="N2304" s="280"/>
      <c r="O2304" s="4"/>
      <c r="P2304" s="4"/>
      <c r="Q2304" s="3"/>
      <c r="S2304" s="309">
        <f t="shared" ca="1" si="959"/>
        <v>21.09</v>
      </c>
      <c r="T2304" s="309">
        <f t="shared" ca="1" si="960"/>
        <v>19.62</v>
      </c>
      <c r="U2304" s="310">
        <f t="shared" ca="1" si="952"/>
        <v>0.45578231292516919</v>
      </c>
      <c r="V2304" s="310" t="b">
        <f t="shared" ca="1" si="961"/>
        <v>0</v>
      </c>
      <c r="W2304" s="3" t="b">
        <f t="shared" ca="1" si="962"/>
        <v>0</v>
      </c>
      <c r="X2304" s="3" t="str">
        <f t="shared" ca="1" si="963"/>
        <v/>
      </c>
      <c r="Y2304" s="3" t="str">
        <f t="shared" ca="1" si="953"/>
        <v/>
      </c>
      <c r="Z2304" s="3" t="str">
        <f t="shared" ca="1" si="964"/>
        <v/>
      </c>
      <c r="AA2304" s="3" t="str">
        <f t="shared" ca="1" si="965"/>
        <v/>
      </c>
      <c r="AB2304" s="205">
        <f t="shared" ca="1" si="966"/>
        <v>1886</v>
      </c>
      <c r="AC2304" s="205">
        <f t="shared" ca="1" si="967"/>
        <v>29</v>
      </c>
      <c r="AD2304" s="205">
        <f t="shared" ca="1" si="954"/>
        <v>65.034482758620683</v>
      </c>
      <c r="AE2304" s="205">
        <f t="shared" ca="1" si="955"/>
        <v>15.034482758620683</v>
      </c>
      <c r="AF2304" s="205">
        <f t="shared" ca="1" si="968"/>
        <v>3.0068965517241368</v>
      </c>
      <c r="AG2304" s="205"/>
      <c r="AH2304" s="205"/>
      <c r="AI2304" s="205"/>
      <c r="AJ2304" s="205"/>
      <c r="AK2304" s="4"/>
      <c r="AL2304" s="4"/>
      <c r="AM2304" s="309">
        <f t="shared" ca="1" si="969"/>
        <v>20.83</v>
      </c>
      <c r="AN2304" s="309">
        <f t="shared" ca="1" si="970"/>
        <v>19.62</v>
      </c>
      <c r="AO2304" s="310">
        <f t="shared" ca="1" si="971"/>
        <v>0.55371900826446252</v>
      </c>
      <c r="AP2304" s="310" t="b">
        <f t="shared" ca="1" si="972"/>
        <v>0</v>
      </c>
      <c r="AQ2304" s="309">
        <f t="shared" ca="1" si="973"/>
        <v>0</v>
      </c>
      <c r="AR2304" s="205">
        <f t="shared" ca="1" si="956"/>
        <v>0</v>
      </c>
      <c r="AS2304" s="45" t="b">
        <f t="shared" ca="1" si="957"/>
        <v>0</v>
      </c>
      <c r="AT2304">
        <f t="shared" ca="1" si="958"/>
        <v>0</v>
      </c>
      <c r="AU2304" t="b">
        <f t="shared" ca="1" si="974"/>
        <v>0</v>
      </c>
      <c r="AV2304" t="b">
        <f t="shared" ca="1" si="975"/>
        <v>0</v>
      </c>
      <c r="AW2304" s="266" t="b">
        <f t="shared" ca="1" si="976"/>
        <v>0</v>
      </c>
      <c r="AX2304" s="266" t="b">
        <f t="shared" ca="1" si="977"/>
        <v>0</v>
      </c>
      <c r="AY2304" s="266" t="b">
        <f t="shared" ca="1" si="978"/>
        <v>0</v>
      </c>
    </row>
    <row r="2305" spans="1:51" x14ac:dyDescent="0.25">
      <c r="A2305">
        <v>2273</v>
      </c>
      <c r="B2305" s="163">
        <f ca="1">OFFSET(InputPriceData!B$15,CalculationsAndCharts!$A2305+$A$11,0,1,1)</f>
        <v>38715</v>
      </c>
      <c r="C2305" s="3">
        <f ca="1">OFFSET(InputPriceData!G$15,CalculationsAndCharts!$A2305+$A$11,IF($C$7,8,0),1,1)</f>
        <v>232000</v>
      </c>
      <c r="D2305" s="4">
        <f ca="1">OFFSET(InputPriceData!C$15,CalculationsAndCharts!$A2305+$A$11,IF($C$7,8,0),1,1)</f>
        <v>20.350000000000001</v>
      </c>
      <c r="E2305" s="4">
        <f ca="1">OFFSET(InputPriceData!D$15,CalculationsAndCharts!$A2305+$A$11,IF($C$7,8,0),1,1)</f>
        <v>21</v>
      </c>
      <c r="F2305" s="4">
        <f ca="1">OFFSET(InputPriceData!E$15,CalculationsAndCharts!$A2305+$A$11,IF($C$7,8,0),1,1)</f>
        <v>20.350000000000001</v>
      </c>
      <c r="G2305" s="4">
        <f ca="1">OFFSET(InputPriceData!F$15,CalculationsAndCharts!$A2305+$A$11,IF($C$7,8,0),1,1)</f>
        <v>20.7</v>
      </c>
      <c r="H2305" s="128"/>
      <c r="I2305" s="128"/>
      <c r="K2305" s="124"/>
      <c r="L2305" s="279"/>
      <c r="M2305" s="281"/>
      <c r="N2305" s="280"/>
      <c r="O2305" s="4"/>
      <c r="P2305" s="4"/>
      <c r="Q2305" s="3"/>
      <c r="S2305" s="309">
        <f t="shared" ca="1" si="959"/>
        <v>21.09</v>
      </c>
      <c r="T2305" s="309">
        <f t="shared" ca="1" si="960"/>
        <v>19.62</v>
      </c>
      <c r="U2305" s="310">
        <f t="shared" ca="1" si="952"/>
        <v>0.73469387755101978</v>
      </c>
      <c r="V2305" s="310" t="b">
        <f t="shared" ca="1" si="961"/>
        <v>0</v>
      </c>
      <c r="W2305" s="3" t="b">
        <f t="shared" ca="1" si="962"/>
        <v>0</v>
      </c>
      <c r="X2305" s="3" t="str">
        <f t="shared" ca="1" si="963"/>
        <v/>
      </c>
      <c r="Y2305" s="3" t="str">
        <f t="shared" ca="1" si="953"/>
        <v/>
      </c>
      <c r="Z2305" s="3" t="str">
        <f t="shared" ca="1" si="964"/>
        <v/>
      </c>
      <c r="AA2305" s="3" t="str">
        <f t="shared" ca="1" si="965"/>
        <v/>
      </c>
      <c r="AB2305" s="205">
        <f t="shared" ca="1" si="966"/>
        <v>1886</v>
      </c>
      <c r="AC2305" s="205">
        <f t="shared" ca="1" si="967"/>
        <v>29</v>
      </c>
      <c r="AD2305" s="205">
        <f t="shared" ca="1" si="954"/>
        <v>65.034482758620683</v>
      </c>
      <c r="AE2305" s="205">
        <f t="shared" ca="1" si="955"/>
        <v>15.034482758620683</v>
      </c>
      <c r="AF2305" s="205">
        <f t="shared" ca="1" si="968"/>
        <v>3.0068965517241368</v>
      </c>
      <c r="AG2305" s="205"/>
      <c r="AH2305" s="205"/>
      <c r="AI2305" s="205"/>
      <c r="AJ2305" s="205"/>
      <c r="AK2305" s="4"/>
      <c r="AL2305" s="4"/>
      <c r="AM2305" s="309">
        <f t="shared" ca="1" si="969"/>
        <v>20.83</v>
      </c>
      <c r="AN2305" s="309">
        <f t="shared" ca="1" si="970"/>
        <v>19.62</v>
      </c>
      <c r="AO2305" s="310">
        <f t="shared" ca="1" si="971"/>
        <v>0.89256198347107496</v>
      </c>
      <c r="AP2305" s="310" t="b">
        <f t="shared" ca="1" si="972"/>
        <v>0</v>
      </c>
      <c r="AQ2305" s="309">
        <f t="shared" ca="1" si="973"/>
        <v>0</v>
      </c>
      <c r="AR2305" s="205">
        <f t="shared" ca="1" si="956"/>
        <v>0</v>
      </c>
      <c r="AS2305" s="45" t="b">
        <f t="shared" ca="1" si="957"/>
        <v>0</v>
      </c>
      <c r="AT2305">
        <f t="shared" ca="1" si="958"/>
        <v>0</v>
      </c>
      <c r="AU2305" t="b">
        <f t="shared" ca="1" si="974"/>
        <v>0</v>
      </c>
      <c r="AV2305" t="b">
        <f t="shared" ca="1" si="975"/>
        <v>0</v>
      </c>
      <c r="AW2305" s="266" t="b">
        <f t="shared" ca="1" si="976"/>
        <v>0</v>
      </c>
      <c r="AX2305" s="266" t="b">
        <f t="shared" ca="1" si="977"/>
        <v>0</v>
      </c>
      <c r="AY2305" s="266" t="b">
        <f t="shared" ca="1" si="978"/>
        <v>0</v>
      </c>
    </row>
    <row r="2306" spans="1:51" x14ac:dyDescent="0.25">
      <c r="A2306">
        <v>2274</v>
      </c>
      <c r="B2306" s="163">
        <f ca="1">OFFSET(InputPriceData!B$15,CalculationsAndCharts!$A2306+$A$11,0,1,1)</f>
        <v>38714</v>
      </c>
      <c r="C2306" s="3">
        <f ca="1">OFFSET(InputPriceData!G$15,CalculationsAndCharts!$A2306+$A$11,IF($C$7,8,0),1,1)</f>
        <v>165200</v>
      </c>
      <c r="D2306" s="4">
        <f ca="1">OFFSET(InputPriceData!C$15,CalculationsAndCharts!$A2306+$A$11,IF($C$7,8,0),1,1)</f>
        <v>20.48</v>
      </c>
      <c r="E2306" s="4">
        <f ca="1">OFFSET(InputPriceData!D$15,CalculationsAndCharts!$A2306+$A$11,IF($C$7,8,0),1,1)</f>
        <v>20.59</v>
      </c>
      <c r="F2306" s="4">
        <f ca="1">OFFSET(InputPriceData!E$15,CalculationsAndCharts!$A2306+$A$11,IF($C$7,8,0),1,1)</f>
        <v>20.2</v>
      </c>
      <c r="G2306" s="4">
        <f ca="1">OFFSET(InputPriceData!F$15,CalculationsAndCharts!$A2306+$A$11,IF($C$7,8,0),1,1)</f>
        <v>20.48</v>
      </c>
      <c r="H2306" s="128"/>
      <c r="I2306" s="128"/>
      <c r="K2306" s="124"/>
      <c r="L2306" s="279"/>
      <c r="M2306" s="281"/>
      <c r="N2306" s="280"/>
      <c r="O2306" s="4"/>
      <c r="P2306" s="4"/>
      <c r="Q2306" s="3"/>
      <c r="S2306" s="309">
        <f t="shared" ca="1" si="959"/>
        <v>21.26</v>
      </c>
      <c r="T2306" s="309">
        <f t="shared" ca="1" si="960"/>
        <v>19.62</v>
      </c>
      <c r="U2306" s="310">
        <f t="shared" ca="1" si="952"/>
        <v>0.52439024390243849</v>
      </c>
      <c r="V2306" s="310" t="b">
        <f t="shared" ca="1" si="961"/>
        <v>0</v>
      </c>
      <c r="W2306" s="3" t="b">
        <f t="shared" ca="1" si="962"/>
        <v>0</v>
      </c>
      <c r="X2306" s="3" t="str">
        <f t="shared" ca="1" si="963"/>
        <v/>
      </c>
      <c r="Y2306" s="3" t="str">
        <f t="shared" ca="1" si="953"/>
        <v/>
      </c>
      <c r="Z2306" s="3" t="str">
        <f t="shared" ca="1" si="964"/>
        <v/>
      </c>
      <c r="AA2306" s="3" t="str">
        <f t="shared" ca="1" si="965"/>
        <v/>
      </c>
      <c r="AB2306" s="205">
        <f t="shared" ca="1" si="966"/>
        <v>1886</v>
      </c>
      <c r="AC2306" s="205">
        <f t="shared" ca="1" si="967"/>
        <v>29</v>
      </c>
      <c r="AD2306" s="205">
        <f t="shared" ca="1" si="954"/>
        <v>65.034482758620683</v>
      </c>
      <c r="AE2306" s="205">
        <f t="shared" ca="1" si="955"/>
        <v>15.034482758620683</v>
      </c>
      <c r="AF2306" s="205">
        <f t="shared" ca="1" si="968"/>
        <v>3.0068965517241368</v>
      </c>
      <c r="AG2306" s="205"/>
      <c r="AH2306" s="205"/>
      <c r="AI2306" s="205"/>
      <c r="AJ2306" s="205"/>
      <c r="AK2306" s="4"/>
      <c r="AL2306" s="4"/>
      <c r="AM2306" s="309">
        <f t="shared" ca="1" si="969"/>
        <v>21.09</v>
      </c>
      <c r="AN2306" s="309">
        <f t="shared" ca="1" si="970"/>
        <v>19.62</v>
      </c>
      <c r="AO2306" s="310">
        <f t="shared" ca="1" si="971"/>
        <v>0.58503401360544227</v>
      </c>
      <c r="AP2306" s="310" t="b">
        <f t="shared" ca="1" si="972"/>
        <v>0</v>
      </c>
      <c r="AQ2306" s="309">
        <f t="shared" ca="1" si="973"/>
        <v>0</v>
      </c>
      <c r="AR2306" s="205">
        <f t="shared" ca="1" si="956"/>
        <v>0</v>
      </c>
      <c r="AS2306" s="45" t="b">
        <f t="shared" ca="1" si="957"/>
        <v>0</v>
      </c>
      <c r="AT2306">
        <f t="shared" ca="1" si="958"/>
        <v>0</v>
      </c>
      <c r="AU2306" t="b">
        <f t="shared" ca="1" si="974"/>
        <v>0</v>
      </c>
      <c r="AV2306" t="b">
        <f t="shared" ca="1" si="975"/>
        <v>0</v>
      </c>
      <c r="AW2306" s="266" t="b">
        <f t="shared" ca="1" si="976"/>
        <v>0</v>
      </c>
      <c r="AX2306" s="266" t="b">
        <f t="shared" ca="1" si="977"/>
        <v>0</v>
      </c>
      <c r="AY2306" s="266" t="b">
        <f t="shared" ca="1" si="978"/>
        <v>0</v>
      </c>
    </row>
    <row r="2307" spans="1:51" x14ac:dyDescent="0.25">
      <c r="A2307">
        <v>2275</v>
      </c>
      <c r="B2307" s="163">
        <f ca="1">OFFSET(InputPriceData!B$15,CalculationsAndCharts!$A2307+$A$11,0,1,1)</f>
        <v>38713</v>
      </c>
      <c r="C2307" s="3">
        <f ca="1">OFFSET(InputPriceData!G$15,CalculationsAndCharts!$A2307+$A$11,IF($C$7,8,0),1,1)</f>
        <v>265400</v>
      </c>
      <c r="D2307" s="4">
        <f ca="1">OFFSET(InputPriceData!C$15,CalculationsAndCharts!$A2307+$A$11,IF($C$7,8,0),1,1)</f>
        <v>20.99</v>
      </c>
      <c r="E2307" s="4">
        <f ca="1">OFFSET(InputPriceData!D$15,CalculationsAndCharts!$A2307+$A$11,IF($C$7,8,0),1,1)</f>
        <v>20.99</v>
      </c>
      <c r="F2307" s="4">
        <f ca="1">OFFSET(InputPriceData!E$15,CalculationsAndCharts!$A2307+$A$11,IF($C$7,8,0),1,1)</f>
        <v>20.32</v>
      </c>
      <c r="G2307" s="4">
        <f ca="1">OFFSET(InputPriceData!F$15,CalculationsAndCharts!$A2307+$A$11,IF($C$7,8,0),1,1)</f>
        <v>20.350000000000001</v>
      </c>
      <c r="H2307" s="128"/>
      <c r="I2307" s="128"/>
      <c r="K2307" s="124"/>
      <c r="L2307" s="279"/>
      <c r="M2307" s="281"/>
      <c r="N2307" s="280"/>
      <c r="O2307" s="4"/>
      <c r="P2307" s="4"/>
      <c r="Q2307" s="3"/>
      <c r="S2307" s="309">
        <f t="shared" ca="1" si="959"/>
        <v>21.49</v>
      </c>
      <c r="T2307" s="309">
        <f t="shared" ca="1" si="960"/>
        <v>19.62</v>
      </c>
      <c r="U2307" s="310">
        <f t="shared" ca="1" si="952"/>
        <v>0.39037433155080292</v>
      </c>
      <c r="V2307" s="310" t="b">
        <f t="shared" ca="1" si="961"/>
        <v>0</v>
      </c>
      <c r="W2307" s="3" t="b">
        <f t="shared" ca="1" si="962"/>
        <v>0</v>
      </c>
      <c r="X2307" s="3" t="str">
        <f t="shared" ca="1" si="963"/>
        <v/>
      </c>
      <c r="Y2307" s="3" t="str">
        <f t="shared" ca="1" si="953"/>
        <v/>
      </c>
      <c r="Z2307" s="3" t="str">
        <f t="shared" ca="1" si="964"/>
        <v/>
      </c>
      <c r="AA2307" s="3" t="str">
        <f t="shared" ca="1" si="965"/>
        <v/>
      </c>
      <c r="AB2307" s="205">
        <f t="shared" ca="1" si="966"/>
        <v>1886</v>
      </c>
      <c r="AC2307" s="205">
        <f t="shared" ca="1" si="967"/>
        <v>29</v>
      </c>
      <c r="AD2307" s="205">
        <f t="shared" ca="1" si="954"/>
        <v>65.034482758620683</v>
      </c>
      <c r="AE2307" s="205">
        <f t="shared" ca="1" si="955"/>
        <v>15.034482758620683</v>
      </c>
      <c r="AF2307" s="205">
        <f t="shared" ca="1" si="968"/>
        <v>3.0068965517241368</v>
      </c>
      <c r="AG2307" s="205"/>
      <c r="AH2307" s="205"/>
      <c r="AI2307" s="205"/>
      <c r="AJ2307" s="205"/>
      <c r="AK2307" s="4"/>
      <c r="AL2307" s="4"/>
      <c r="AM2307" s="309">
        <f t="shared" ca="1" si="969"/>
        <v>21.09</v>
      </c>
      <c r="AN2307" s="309">
        <f t="shared" ca="1" si="970"/>
        <v>19.62</v>
      </c>
      <c r="AO2307" s="310">
        <f t="shared" ca="1" si="971"/>
        <v>0.49659863945578298</v>
      </c>
      <c r="AP2307" s="310" t="b">
        <f t="shared" ca="1" si="972"/>
        <v>0</v>
      </c>
      <c r="AQ2307" s="309">
        <f t="shared" ca="1" si="973"/>
        <v>0</v>
      </c>
      <c r="AR2307" s="205">
        <f t="shared" ca="1" si="956"/>
        <v>0</v>
      </c>
      <c r="AS2307" s="45" t="b">
        <f t="shared" ca="1" si="957"/>
        <v>0</v>
      </c>
      <c r="AT2307">
        <f t="shared" ca="1" si="958"/>
        <v>0</v>
      </c>
      <c r="AU2307" t="b">
        <f t="shared" ca="1" si="974"/>
        <v>0</v>
      </c>
      <c r="AV2307" t="b">
        <f t="shared" ca="1" si="975"/>
        <v>0</v>
      </c>
      <c r="AW2307" s="266" t="b">
        <f t="shared" ca="1" si="976"/>
        <v>0</v>
      </c>
      <c r="AX2307" s="266" t="b">
        <f t="shared" ca="1" si="977"/>
        <v>0</v>
      </c>
      <c r="AY2307" s="266" t="b">
        <f t="shared" ca="1" si="978"/>
        <v>0</v>
      </c>
    </row>
    <row r="2308" spans="1:51" x14ac:dyDescent="0.25">
      <c r="A2308">
        <v>2276</v>
      </c>
      <c r="B2308" s="163">
        <f ca="1">OFFSET(InputPriceData!B$15,CalculationsAndCharts!$A2308+$A$11,0,1,1)</f>
        <v>38709</v>
      </c>
      <c r="C2308" s="3">
        <f ca="1">OFFSET(InputPriceData!G$15,CalculationsAndCharts!$A2308+$A$11,IF($C$7,8,0),1,1)</f>
        <v>161800</v>
      </c>
      <c r="D2308" s="4">
        <f ca="1">OFFSET(InputPriceData!C$15,CalculationsAndCharts!$A2308+$A$11,IF($C$7,8,0),1,1)</f>
        <v>20.7</v>
      </c>
      <c r="E2308" s="4">
        <f ca="1">OFFSET(InputPriceData!D$15,CalculationsAndCharts!$A2308+$A$11,IF($C$7,8,0),1,1)</f>
        <v>20.95</v>
      </c>
      <c r="F2308" s="4">
        <f ca="1">OFFSET(InputPriceData!E$15,CalculationsAndCharts!$A2308+$A$11,IF($C$7,8,0),1,1)</f>
        <v>20.63</v>
      </c>
      <c r="G2308" s="4">
        <f ca="1">OFFSET(InputPriceData!F$15,CalculationsAndCharts!$A2308+$A$11,IF($C$7,8,0),1,1)</f>
        <v>20.83</v>
      </c>
      <c r="H2308" s="128"/>
      <c r="I2308" s="128"/>
      <c r="K2308" s="124"/>
      <c r="L2308" s="279"/>
      <c r="M2308" s="281"/>
      <c r="N2308" s="280"/>
      <c r="O2308" s="4"/>
      <c r="P2308" s="4"/>
      <c r="Q2308" s="3"/>
      <c r="S2308" s="309">
        <f t="shared" ca="1" si="959"/>
        <v>21.49</v>
      </c>
      <c r="T2308" s="309">
        <f t="shared" ca="1" si="960"/>
        <v>19.62</v>
      </c>
      <c r="U2308" s="310">
        <f t="shared" ca="1" si="952"/>
        <v>0.64705882352941124</v>
      </c>
      <c r="V2308" s="310" t="b">
        <f t="shared" ca="1" si="961"/>
        <v>0</v>
      </c>
      <c r="W2308" s="3" t="b">
        <f t="shared" ca="1" si="962"/>
        <v>0</v>
      </c>
      <c r="X2308" s="3" t="str">
        <f t="shared" ca="1" si="963"/>
        <v/>
      </c>
      <c r="Y2308" s="3" t="str">
        <f t="shared" ca="1" si="953"/>
        <v/>
      </c>
      <c r="Z2308" s="3" t="str">
        <f t="shared" ca="1" si="964"/>
        <v/>
      </c>
      <c r="AA2308" s="3" t="str">
        <f t="shared" ca="1" si="965"/>
        <v/>
      </c>
      <c r="AB2308" s="205">
        <f t="shared" ca="1" si="966"/>
        <v>1886</v>
      </c>
      <c r="AC2308" s="205">
        <f t="shared" ca="1" si="967"/>
        <v>29</v>
      </c>
      <c r="AD2308" s="205">
        <f t="shared" ca="1" si="954"/>
        <v>65.034482758620683</v>
      </c>
      <c r="AE2308" s="205">
        <f t="shared" ca="1" si="955"/>
        <v>15.034482758620683</v>
      </c>
      <c r="AF2308" s="205">
        <f t="shared" ca="1" si="968"/>
        <v>3.0068965517241368</v>
      </c>
      <c r="AG2308" s="205"/>
      <c r="AH2308" s="205"/>
      <c r="AI2308" s="205"/>
      <c r="AJ2308" s="205"/>
      <c r="AK2308" s="4"/>
      <c r="AL2308" s="4"/>
      <c r="AM2308" s="309">
        <f t="shared" ca="1" si="969"/>
        <v>21.26</v>
      </c>
      <c r="AN2308" s="309">
        <f t="shared" ca="1" si="970"/>
        <v>19.62</v>
      </c>
      <c r="AO2308" s="310">
        <f t="shared" ca="1" si="971"/>
        <v>0.73780487804877859</v>
      </c>
      <c r="AP2308" s="310" t="b">
        <f t="shared" ca="1" si="972"/>
        <v>0</v>
      </c>
      <c r="AQ2308" s="309">
        <f t="shared" ca="1" si="973"/>
        <v>0</v>
      </c>
      <c r="AR2308" s="205">
        <f t="shared" ca="1" si="956"/>
        <v>0</v>
      </c>
      <c r="AS2308" s="45" t="b">
        <f t="shared" ca="1" si="957"/>
        <v>0</v>
      </c>
      <c r="AT2308">
        <f t="shared" ca="1" si="958"/>
        <v>0</v>
      </c>
      <c r="AU2308" t="b">
        <f t="shared" ca="1" si="974"/>
        <v>0</v>
      </c>
      <c r="AV2308" t="b">
        <f t="shared" ca="1" si="975"/>
        <v>0</v>
      </c>
      <c r="AW2308" s="266" t="b">
        <f t="shared" ca="1" si="976"/>
        <v>0</v>
      </c>
      <c r="AX2308" s="266" t="b">
        <f t="shared" ca="1" si="977"/>
        <v>0</v>
      </c>
      <c r="AY2308" s="266" t="b">
        <f t="shared" ca="1" si="978"/>
        <v>0</v>
      </c>
    </row>
    <row r="2309" spans="1:51" x14ac:dyDescent="0.25">
      <c r="A2309">
        <v>2277</v>
      </c>
      <c r="B2309" s="163">
        <f ca="1">OFFSET(InputPriceData!B$15,CalculationsAndCharts!$A2309+$A$11,0,1,1)</f>
        <v>38708</v>
      </c>
      <c r="C2309" s="3">
        <f ca="1">OFFSET(InputPriceData!G$15,CalculationsAndCharts!$A2309+$A$11,IF($C$7,8,0),1,1)</f>
        <v>253300</v>
      </c>
      <c r="D2309" s="4">
        <f ca="1">OFFSET(InputPriceData!C$15,CalculationsAndCharts!$A2309+$A$11,IF($C$7,8,0),1,1)</f>
        <v>20.59</v>
      </c>
      <c r="E2309" s="4">
        <f ca="1">OFFSET(InputPriceData!D$15,CalculationsAndCharts!$A2309+$A$11,IF($C$7,8,0),1,1)</f>
        <v>20.67</v>
      </c>
      <c r="F2309" s="4">
        <f ca="1">OFFSET(InputPriceData!E$15,CalculationsAndCharts!$A2309+$A$11,IF($C$7,8,0),1,1)</f>
        <v>20.25</v>
      </c>
      <c r="G2309" s="4">
        <f ca="1">OFFSET(InputPriceData!F$15,CalculationsAndCharts!$A2309+$A$11,IF($C$7,8,0),1,1)</f>
        <v>20.61</v>
      </c>
      <c r="H2309" s="128"/>
      <c r="I2309" s="128"/>
      <c r="K2309" s="124"/>
      <c r="L2309" s="279"/>
      <c r="M2309" s="281"/>
      <c r="N2309" s="280"/>
      <c r="O2309" s="4"/>
      <c r="P2309" s="4"/>
      <c r="Q2309" s="3"/>
      <c r="S2309" s="309">
        <f t="shared" ca="1" si="959"/>
        <v>21.49</v>
      </c>
      <c r="T2309" s="309">
        <f t="shared" ca="1" si="960"/>
        <v>19.62</v>
      </c>
      <c r="U2309" s="310">
        <f t="shared" ca="1" si="952"/>
        <v>0.52941176470588225</v>
      </c>
      <c r="V2309" s="310" t="b">
        <f t="shared" ca="1" si="961"/>
        <v>0</v>
      </c>
      <c r="W2309" s="3" t="b">
        <f t="shared" ca="1" si="962"/>
        <v>0</v>
      </c>
      <c r="X2309" s="3" t="str">
        <f t="shared" ca="1" si="963"/>
        <v/>
      </c>
      <c r="Y2309" s="3" t="str">
        <f t="shared" ca="1" si="953"/>
        <v/>
      </c>
      <c r="Z2309" s="3" t="str">
        <f t="shared" ca="1" si="964"/>
        <v/>
      </c>
      <c r="AA2309" s="3" t="str">
        <f t="shared" ca="1" si="965"/>
        <v/>
      </c>
      <c r="AB2309" s="205">
        <f t="shared" ca="1" si="966"/>
        <v>1886</v>
      </c>
      <c r="AC2309" s="205">
        <f t="shared" ca="1" si="967"/>
        <v>29</v>
      </c>
      <c r="AD2309" s="205">
        <f t="shared" ca="1" si="954"/>
        <v>65.034482758620683</v>
      </c>
      <c r="AE2309" s="205">
        <f t="shared" ca="1" si="955"/>
        <v>15.034482758620683</v>
      </c>
      <c r="AF2309" s="205">
        <f t="shared" ca="1" si="968"/>
        <v>3.0068965517241368</v>
      </c>
      <c r="AG2309" s="205"/>
      <c r="AH2309" s="205"/>
      <c r="AI2309" s="205"/>
      <c r="AJ2309" s="205"/>
      <c r="AK2309" s="4"/>
      <c r="AL2309" s="4"/>
      <c r="AM2309" s="309">
        <f t="shared" ca="1" si="969"/>
        <v>21.49</v>
      </c>
      <c r="AN2309" s="309">
        <f t="shared" ca="1" si="970"/>
        <v>19.62</v>
      </c>
      <c r="AO2309" s="310">
        <f t="shared" ca="1" si="971"/>
        <v>0.52941176470588225</v>
      </c>
      <c r="AP2309" s="310" t="b">
        <f t="shared" ca="1" si="972"/>
        <v>0</v>
      </c>
      <c r="AQ2309" s="309">
        <f t="shared" ca="1" si="973"/>
        <v>0</v>
      </c>
      <c r="AR2309" s="205">
        <f t="shared" ca="1" si="956"/>
        <v>0</v>
      </c>
      <c r="AS2309" s="45" t="b">
        <f t="shared" ca="1" si="957"/>
        <v>0</v>
      </c>
      <c r="AT2309">
        <f t="shared" ca="1" si="958"/>
        <v>0</v>
      </c>
      <c r="AU2309" t="b">
        <f t="shared" ca="1" si="974"/>
        <v>0</v>
      </c>
      <c r="AV2309" t="b">
        <f t="shared" ca="1" si="975"/>
        <v>0</v>
      </c>
      <c r="AW2309" s="266" t="b">
        <f t="shared" ca="1" si="976"/>
        <v>0</v>
      </c>
      <c r="AX2309" s="266" t="b">
        <f t="shared" ca="1" si="977"/>
        <v>0</v>
      </c>
      <c r="AY2309" s="266" t="b">
        <f t="shared" ca="1" si="978"/>
        <v>0</v>
      </c>
    </row>
    <row r="2310" spans="1:51" x14ac:dyDescent="0.25">
      <c r="A2310">
        <v>2278</v>
      </c>
      <c r="B2310" s="163">
        <f ca="1">OFFSET(InputPriceData!B$15,CalculationsAndCharts!$A2310+$A$11,0,1,1)</f>
        <v>38707</v>
      </c>
      <c r="C2310" s="3">
        <f ca="1">OFFSET(InputPriceData!G$15,CalculationsAndCharts!$A2310+$A$11,IF($C$7,8,0),1,1)</f>
        <v>420200</v>
      </c>
      <c r="D2310" s="4">
        <f ca="1">OFFSET(InputPriceData!C$15,CalculationsAndCharts!$A2310+$A$11,IF($C$7,8,0),1,1)</f>
        <v>19.61</v>
      </c>
      <c r="E2310" s="4">
        <f ca="1">OFFSET(InputPriceData!D$15,CalculationsAndCharts!$A2310+$A$11,IF($C$7,8,0),1,1)</f>
        <v>20.57</v>
      </c>
      <c r="F2310" s="4">
        <f ca="1">OFFSET(InputPriceData!E$15,CalculationsAndCharts!$A2310+$A$11,IF($C$7,8,0),1,1)</f>
        <v>19.61</v>
      </c>
      <c r="G2310" s="4">
        <f ca="1">OFFSET(InputPriceData!F$15,CalculationsAndCharts!$A2310+$A$11,IF($C$7,8,0),1,1)</f>
        <v>20.49</v>
      </c>
      <c r="H2310" s="128"/>
      <c r="I2310" s="128"/>
      <c r="K2310" s="124"/>
      <c r="L2310" s="279"/>
      <c r="M2310" s="281"/>
      <c r="N2310" s="280"/>
      <c r="O2310" s="4"/>
      <c r="P2310" s="4"/>
      <c r="Q2310" s="3"/>
      <c r="S2310" s="309">
        <f t="shared" ca="1" si="959"/>
        <v>21.49</v>
      </c>
      <c r="T2310" s="309">
        <f t="shared" ca="1" si="960"/>
        <v>19.62</v>
      </c>
      <c r="U2310" s="310">
        <f t="shared" ca="1" si="952"/>
        <v>0.4652406417112292</v>
      </c>
      <c r="V2310" s="310" t="b">
        <f t="shared" ca="1" si="961"/>
        <v>0</v>
      </c>
      <c r="W2310" s="3" t="b">
        <f t="shared" ca="1" si="962"/>
        <v>0</v>
      </c>
      <c r="X2310" s="3" t="str">
        <f t="shared" ca="1" si="963"/>
        <v/>
      </c>
      <c r="Y2310" s="3" t="str">
        <f t="shared" ca="1" si="953"/>
        <v/>
      </c>
      <c r="Z2310" s="3" t="str">
        <f t="shared" ca="1" si="964"/>
        <v/>
      </c>
      <c r="AA2310" s="3" t="str">
        <f t="shared" ca="1" si="965"/>
        <v/>
      </c>
      <c r="AB2310" s="205">
        <f t="shared" ca="1" si="966"/>
        <v>1886</v>
      </c>
      <c r="AC2310" s="205">
        <f t="shared" ca="1" si="967"/>
        <v>29</v>
      </c>
      <c r="AD2310" s="205">
        <f t="shared" ca="1" si="954"/>
        <v>65.034482758620683</v>
      </c>
      <c r="AE2310" s="205">
        <f t="shared" ca="1" si="955"/>
        <v>15.034482758620683</v>
      </c>
      <c r="AF2310" s="205">
        <f t="shared" ca="1" si="968"/>
        <v>3.0068965517241368</v>
      </c>
      <c r="AG2310" s="205"/>
      <c r="AH2310" s="205"/>
      <c r="AI2310" s="205"/>
      <c r="AJ2310" s="205"/>
      <c r="AK2310" s="4"/>
      <c r="AL2310" s="4"/>
      <c r="AM2310" s="309">
        <f t="shared" ca="1" si="969"/>
        <v>21.49</v>
      </c>
      <c r="AN2310" s="309">
        <f t="shared" ca="1" si="970"/>
        <v>19.62</v>
      </c>
      <c r="AO2310" s="310">
        <f t="shared" ca="1" si="971"/>
        <v>0.4652406417112292</v>
      </c>
      <c r="AP2310" s="310" t="b">
        <f t="shared" ca="1" si="972"/>
        <v>0</v>
      </c>
      <c r="AQ2310" s="309">
        <f t="shared" ca="1" si="973"/>
        <v>0</v>
      </c>
      <c r="AR2310" s="205">
        <f t="shared" ca="1" si="956"/>
        <v>0</v>
      </c>
      <c r="AS2310" s="45" t="b">
        <f t="shared" ca="1" si="957"/>
        <v>0</v>
      </c>
      <c r="AT2310">
        <f t="shared" ca="1" si="958"/>
        <v>0</v>
      </c>
      <c r="AU2310" t="b">
        <f t="shared" ca="1" si="974"/>
        <v>0</v>
      </c>
      <c r="AV2310" t="b">
        <f t="shared" ca="1" si="975"/>
        <v>0</v>
      </c>
      <c r="AW2310" s="266" t="b">
        <f t="shared" ca="1" si="976"/>
        <v>0</v>
      </c>
      <c r="AX2310" s="266" t="b">
        <f t="shared" ca="1" si="977"/>
        <v>0</v>
      </c>
      <c r="AY2310" s="266" t="b">
        <f t="shared" ca="1" si="978"/>
        <v>0</v>
      </c>
    </row>
    <row r="2311" spans="1:51" x14ac:dyDescent="0.25">
      <c r="A2311">
        <v>2279</v>
      </c>
      <c r="B2311" s="163">
        <f ca="1">OFFSET(InputPriceData!B$15,CalculationsAndCharts!$A2311+$A$11,0,1,1)</f>
        <v>38706</v>
      </c>
      <c r="C2311" s="3">
        <f ca="1">OFFSET(InputPriceData!G$15,CalculationsAndCharts!$A2311+$A$11,IF($C$7,8,0),1,1)</f>
        <v>218400</v>
      </c>
      <c r="D2311" s="4">
        <f ca="1">OFFSET(InputPriceData!C$15,CalculationsAndCharts!$A2311+$A$11,IF($C$7,8,0),1,1)</f>
        <v>19.75</v>
      </c>
      <c r="E2311" s="4">
        <f ca="1">OFFSET(InputPriceData!D$15,CalculationsAndCharts!$A2311+$A$11,IF($C$7,8,0),1,1)</f>
        <v>19.88</v>
      </c>
      <c r="F2311" s="4">
        <f ca="1">OFFSET(InputPriceData!E$15,CalculationsAndCharts!$A2311+$A$11,IF($C$7,8,0),1,1)</f>
        <v>19.47</v>
      </c>
      <c r="G2311" s="4">
        <f ca="1">OFFSET(InputPriceData!F$15,CalculationsAndCharts!$A2311+$A$11,IF($C$7,8,0),1,1)</f>
        <v>19.62</v>
      </c>
      <c r="H2311" s="128"/>
      <c r="I2311" s="128"/>
      <c r="K2311" s="124"/>
      <c r="L2311" s="279"/>
      <c r="M2311" s="281"/>
      <c r="N2311" s="280"/>
      <c r="O2311" s="4"/>
      <c r="P2311" s="4"/>
      <c r="Q2311" s="3"/>
      <c r="S2311" s="309">
        <f t="shared" ca="1" si="959"/>
        <v>21.75</v>
      </c>
      <c r="T2311" s="309">
        <f t="shared" ca="1" si="960"/>
        <v>19.62</v>
      </c>
      <c r="U2311" s="310">
        <f t="shared" ca="1" si="952"/>
        <v>0</v>
      </c>
      <c r="V2311" s="310" t="b">
        <f t="shared" ca="1" si="961"/>
        <v>0</v>
      </c>
      <c r="W2311" s="3" t="b">
        <f t="shared" ca="1" si="962"/>
        <v>0</v>
      </c>
      <c r="X2311" s="3" t="str">
        <f t="shared" ca="1" si="963"/>
        <v/>
      </c>
      <c r="Y2311" s="3" t="str">
        <f t="shared" ca="1" si="953"/>
        <v/>
      </c>
      <c r="Z2311" s="3" t="str">
        <f t="shared" ca="1" si="964"/>
        <v/>
      </c>
      <c r="AA2311" s="3" t="str">
        <f t="shared" ca="1" si="965"/>
        <v/>
      </c>
      <c r="AB2311" s="205">
        <f t="shared" ca="1" si="966"/>
        <v>1886</v>
      </c>
      <c r="AC2311" s="205">
        <f t="shared" ca="1" si="967"/>
        <v>29</v>
      </c>
      <c r="AD2311" s="205">
        <f t="shared" ca="1" si="954"/>
        <v>65.034482758620683</v>
      </c>
      <c r="AE2311" s="205">
        <f t="shared" ca="1" si="955"/>
        <v>15.034482758620683</v>
      </c>
      <c r="AF2311" s="205">
        <f t="shared" ca="1" si="968"/>
        <v>3.0068965517241368</v>
      </c>
      <c r="AG2311" s="205"/>
      <c r="AH2311" s="205"/>
      <c r="AI2311" s="205"/>
      <c r="AJ2311" s="205"/>
      <c r="AK2311" s="4"/>
      <c r="AL2311" s="4"/>
      <c r="AM2311" s="309">
        <f t="shared" ca="1" si="969"/>
        <v>21.49</v>
      </c>
      <c r="AN2311" s="309">
        <f t="shared" ca="1" si="970"/>
        <v>19.62</v>
      </c>
      <c r="AO2311" s="310">
        <f t="shared" ca="1" si="971"/>
        <v>0</v>
      </c>
      <c r="AP2311" s="310" t="b">
        <f t="shared" ca="1" si="972"/>
        <v>0</v>
      </c>
      <c r="AQ2311" s="309">
        <f t="shared" ca="1" si="973"/>
        <v>0</v>
      </c>
      <c r="AR2311" s="205">
        <f t="shared" ca="1" si="956"/>
        <v>0</v>
      </c>
      <c r="AS2311" s="45" t="b">
        <f t="shared" ca="1" si="957"/>
        <v>0</v>
      </c>
      <c r="AT2311">
        <f t="shared" ca="1" si="958"/>
        <v>0</v>
      </c>
      <c r="AU2311" t="b">
        <f t="shared" ca="1" si="974"/>
        <v>0</v>
      </c>
      <c r="AV2311" t="b">
        <f t="shared" ca="1" si="975"/>
        <v>0</v>
      </c>
      <c r="AW2311" s="266" t="b">
        <f t="shared" ca="1" si="976"/>
        <v>0</v>
      </c>
      <c r="AX2311" s="266" t="b">
        <f t="shared" ca="1" si="977"/>
        <v>0</v>
      </c>
      <c r="AY2311" s="266" t="b">
        <f t="shared" ca="1" si="978"/>
        <v>0</v>
      </c>
    </row>
    <row r="2312" spans="1:51" x14ac:dyDescent="0.25">
      <c r="A2312">
        <v>2280</v>
      </c>
      <c r="B2312" s="163">
        <f ca="1">OFFSET(InputPriceData!B$15,CalculationsAndCharts!$A2312+$A$11,0,1,1)</f>
        <v>38705</v>
      </c>
      <c r="C2312" s="3">
        <f ca="1">OFFSET(InputPriceData!G$15,CalculationsAndCharts!$A2312+$A$11,IF($C$7,8,0),1,1)</f>
        <v>366500</v>
      </c>
      <c r="D2312" s="4">
        <f ca="1">OFFSET(InputPriceData!C$15,CalculationsAndCharts!$A2312+$A$11,IF($C$7,8,0),1,1)</f>
        <v>19.7</v>
      </c>
      <c r="E2312" s="4">
        <f ca="1">OFFSET(InputPriceData!D$15,CalculationsAndCharts!$A2312+$A$11,IF($C$7,8,0),1,1)</f>
        <v>19.97</v>
      </c>
      <c r="F2312" s="4">
        <f ca="1">OFFSET(InputPriceData!E$15,CalculationsAndCharts!$A2312+$A$11,IF($C$7,8,0),1,1)</f>
        <v>19.579999999999998</v>
      </c>
      <c r="G2312" s="4">
        <f ca="1">OFFSET(InputPriceData!F$15,CalculationsAndCharts!$A2312+$A$11,IF($C$7,8,0),1,1)</f>
        <v>19.73</v>
      </c>
      <c r="H2312" s="128"/>
      <c r="I2312" s="128"/>
      <c r="K2312" s="124"/>
      <c r="L2312" s="279"/>
      <c r="M2312" s="281"/>
      <c r="N2312" s="280"/>
      <c r="O2312" s="4"/>
      <c r="P2312" s="4"/>
      <c r="Q2312" s="3"/>
      <c r="S2312" s="309">
        <f t="shared" ca="1" si="959"/>
        <v>21.75</v>
      </c>
      <c r="T2312" s="309">
        <f t="shared" ca="1" si="960"/>
        <v>19.72</v>
      </c>
      <c r="U2312" s="310">
        <f t="shared" ca="1" si="952"/>
        <v>4.9261083743850041E-3</v>
      </c>
      <c r="V2312" s="310" t="b">
        <f t="shared" ca="1" si="961"/>
        <v>0</v>
      </c>
      <c r="W2312" s="3" t="b">
        <f t="shared" ca="1" si="962"/>
        <v>0</v>
      </c>
      <c r="X2312" s="3" t="str">
        <f t="shared" ca="1" si="963"/>
        <v/>
      </c>
      <c r="Y2312" s="3" t="str">
        <f t="shared" ca="1" si="953"/>
        <v/>
      </c>
      <c r="Z2312" s="3" t="str">
        <f t="shared" ca="1" si="964"/>
        <v/>
      </c>
      <c r="AA2312" s="3" t="str">
        <f t="shared" ca="1" si="965"/>
        <v/>
      </c>
      <c r="AB2312" s="205">
        <f t="shared" ca="1" si="966"/>
        <v>1886</v>
      </c>
      <c r="AC2312" s="205">
        <f t="shared" ca="1" si="967"/>
        <v>29</v>
      </c>
      <c r="AD2312" s="205">
        <f t="shared" ca="1" si="954"/>
        <v>65.034482758620683</v>
      </c>
      <c r="AE2312" s="205">
        <f t="shared" ca="1" si="955"/>
        <v>15.034482758620683</v>
      </c>
      <c r="AF2312" s="205">
        <f t="shared" ca="1" si="968"/>
        <v>3.0068965517241368</v>
      </c>
      <c r="AG2312" s="205"/>
      <c r="AH2312" s="205"/>
      <c r="AI2312" s="205"/>
      <c r="AJ2312" s="205"/>
      <c r="AK2312" s="4"/>
      <c r="AL2312" s="4"/>
      <c r="AM2312" s="309">
        <f t="shared" ca="1" si="969"/>
        <v>21.49</v>
      </c>
      <c r="AN2312" s="309">
        <f t="shared" ca="1" si="970"/>
        <v>19.72</v>
      </c>
      <c r="AO2312" s="310">
        <f t="shared" ca="1" si="971"/>
        <v>5.6497175141251785E-3</v>
      </c>
      <c r="AP2312" s="310" t="b">
        <f t="shared" ca="1" si="972"/>
        <v>0</v>
      </c>
      <c r="AQ2312" s="309">
        <f t="shared" ca="1" si="973"/>
        <v>0</v>
      </c>
      <c r="AR2312" s="205">
        <f t="shared" ca="1" si="956"/>
        <v>0</v>
      </c>
      <c r="AS2312" s="45" t="b">
        <f t="shared" ca="1" si="957"/>
        <v>0</v>
      </c>
      <c r="AT2312">
        <f t="shared" ca="1" si="958"/>
        <v>0</v>
      </c>
      <c r="AU2312" t="b">
        <f t="shared" ca="1" si="974"/>
        <v>0</v>
      </c>
      <c r="AV2312" t="b">
        <f t="shared" ca="1" si="975"/>
        <v>0</v>
      </c>
      <c r="AW2312" s="266" t="b">
        <f t="shared" ca="1" si="976"/>
        <v>0</v>
      </c>
      <c r="AX2312" s="266" t="b">
        <f t="shared" ca="1" si="977"/>
        <v>0</v>
      </c>
      <c r="AY2312" s="266" t="b">
        <f t="shared" ca="1" si="978"/>
        <v>0</v>
      </c>
    </row>
    <row r="2313" spans="1:51" x14ac:dyDescent="0.25">
      <c r="A2313">
        <v>2281</v>
      </c>
      <c r="B2313" s="163">
        <f ca="1">OFFSET(InputPriceData!B$15,CalculationsAndCharts!$A2313+$A$11,0,1,1)</f>
        <v>38702</v>
      </c>
      <c r="C2313" s="3">
        <f ca="1">OFFSET(InputPriceData!G$15,CalculationsAndCharts!$A2313+$A$11,IF($C$7,8,0),1,1)</f>
        <v>718500</v>
      </c>
      <c r="D2313" s="4">
        <f ca="1">OFFSET(InputPriceData!C$15,CalculationsAndCharts!$A2313+$A$11,IF($C$7,8,0),1,1)</f>
        <v>19.96</v>
      </c>
      <c r="E2313" s="4">
        <f ca="1">OFFSET(InputPriceData!D$15,CalculationsAndCharts!$A2313+$A$11,IF($C$7,8,0),1,1)</f>
        <v>20.09</v>
      </c>
      <c r="F2313" s="4">
        <f ca="1">OFFSET(InputPriceData!E$15,CalculationsAndCharts!$A2313+$A$11,IF($C$7,8,0),1,1)</f>
        <v>19.66</v>
      </c>
      <c r="G2313" s="4">
        <f ca="1">OFFSET(InputPriceData!F$15,CalculationsAndCharts!$A2313+$A$11,IF($C$7,8,0),1,1)</f>
        <v>19.72</v>
      </c>
      <c r="H2313" s="128"/>
      <c r="I2313" s="128"/>
      <c r="K2313" s="124"/>
      <c r="L2313" s="279"/>
      <c r="M2313" s="281"/>
      <c r="N2313" s="280"/>
      <c r="O2313" s="4"/>
      <c r="P2313" s="4"/>
      <c r="Q2313" s="3"/>
      <c r="S2313" s="309">
        <f t="shared" ca="1" si="959"/>
        <v>22.15</v>
      </c>
      <c r="T2313" s="309">
        <f t="shared" ca="1" si="960"/>
        <v>19.72</v>
      </c>
      <c r="U2313" s="310">
        <f t="shared" ca="1" si="952"/>
        <v>0</v>
      </c>
      <c r="V2313" s="310" t="b">
        <f t="shared" ca="1" si="961"/>
        <v>0</v>
      </c>
      <c r="W2313" s="3" t="b">
        <f t="shared" ca="1" si="962"/>
        <v>0</v>
      </c>
      <c r="X2313" s="3" t="str">
        <f t="shared" ca="1" si="963"/>
        <v/>
      </c>
      <c r="Y2313" s="3" t="str">
        <f t="shared" ca="1" si="953"/>
        <v/>
      </c>
      <c r="Z2313" s="3" t="str">
        <f t="shared" ca="1" si="964"/>
        <v/>
      </c>
      <c r="AA2313" s="3" t="str">
        <f t="shared" ca="1" si="965"/>
        <v/>
      </c>
      <c r="AB2313" s="205">
        <f t="shared" ca="1" si="966"/>
        <v>1886</v>
      </c>
      <c r="AC2313" s="205">
        <f t="shared" ca="1" si="967"/>
        <v>29</v>
      </c>
      <c r="AD2313" s="205">
        <f t="shared" ca="1" si="954"/>
        <v>65.034482758620683</v>
      </c>
      <c r="AE2313" s="205">
        <f t="shared" ca="1" si="955"/>
        <v>15.034482758620683</v>
      </c>
      <c r="AF2313" s="205">
        <f t="shared" ca="1" si="968"/>
        <v>3.0068965517241368</v>
      </c>
      <c r="AG2313" s="205"/>
      <c r="AH2313" s="205"/>
      <c r="AI2313" s="205"/>
      <c r="AJ2313" s="205"/>
      <c r="AK2313" s="4"/>
      <c r="AL2313" s="4"/>
      <c r="AM2313" s="309">
        <f t="shared" ca="1" si="969"/>
        <v>21.75</v>
      </c>
      <c r="AN2313" s="309">
        <f t="shared" ca="1" si="970"/>
        <v>19.72</v>
      </c>
      <c r="AO2313" s="310">
        <f t="shared" ca="1" si="971"/>
        <v>0</v>
      </c>
      <c r="AP2313" s="310" t="b">
        <f t="shared" ca="1" si="972"/>
        <v>0</v>
      </c>
      <c r="AQ2313" s="309">
        <f t="shared" ca="1" si="973"/>
        <v>0</v>
      </c>
      <c r="AR2313" s="205">
        <f t="shared" ca="1" si="956"/>
        <v>0</v>
      </c>
      <c r="AS2313" s="45" t="b">
        <f t="shared" ca="1" si="957"/>
        <v>0</v>
      </c>
      <c r="AT2313">
        <f t="shared" ca="1" si="958"/>
        <v>0</v>
      </c>
      <c r="AU2313" t="b">
        <f t="shared" ca="1" si="974"/>
        <v>0</v>
      </c>
      <c r="AV2313" t="b">
        <f t="shared" ca="1" si="975"/>
        <v>0</v>
      </c>
      <c r="AW2313" s="266" t="b">
        <f t="shared" ca="1" si="976"/>
        <v>0</v>
      </c>
      <c r="AX2313" s="266" t="b">
        <f t="shared" ca="1" si="977"/>
        <v>0</v>
      </c>
      <c r="AY2313" s="266" t="b">
        <f t="shared" ca="1" si="978"/>
        <v>0</v>
      </c>
    </row>
    <row r="2314" spans="1:51" x14ac:dyDescent="0.25">
      <c r="A2314">
        <v>2282</v>
      </c>
      <c r="B2314" s="163">
        <f ca="1">OFFSET(InputPriceData!B$15,CalculationsAndCharts!$A2314+$A$11,0,1,1)</f>
        <v>38701</v>
      </c>
      <c r="C2314" s="3">
        <f ca="1">OFFSET(InputPriceData!G$15,CalculationsAndCharts!$A2314+$A$11,IF($C$7,8,0),1,1)</f>
        <v>416800</v>
      </c>
      <c r="D2314" s="4">
        <f ca="1">OFFSET(InputPriceData!C$15,CalculationsAndCharts!$A2314+$A$11,IF($C$7,8,0),1,1)</f>
        <v>19.88</v>
      </c>
      <c r="E2314" s="4">
        <f ca="1">OFFSET(InputPriceData!D$15,CalculationsAndCharts!$A2314+$A$11,IF($C$7,8,0),1,1)</f>
        <v>20.059999999999999</v>
      </c>
      <c r="F2314" s="4">
        <f ca="1">OFFSET(InputPriceData!E$15,CalculationsAndCharts!$A2314+$A$11,IF($C$7,8,0),1,1)</f>
        <v>19.73</v>
      </c>
      <c r="G2314" s="4">
        <f ca="1">OFFSET(InputPriceData!F$15,CalculationsAndCharts!$A2314+$A$11,IF($C$7,8,0),1,1)</f>
        <v>19.920000000000002</v>
      </c>
      <c r="H2314" s="128"/>
      <c r="I2314" s="128"/>
      <c r="K2314" s="124"/>
      <c r="L2314" s="279"/>
      <c r="M2314" s="281"/>
      <c r="N2314" s="280"/>
      <c r="O2314" s="4"/>
      <c r="P2314" s="4"/>
      <c r="Q2314" s="3"/>
      <c r="S2314" s="309">
        <f t="shared" ca="1" si="959"/>
        <v>22.15</v>
      </c>
      <c r="T2314" s="309">
        <f t="shared" ca="1" si="960"/>
        <v>19.920000000000002</v>
      </c>
      <c r="U2314" s="310">
        <f t="shared" ca="1" si="952"/>
        <v>0</v>
      </c>
      <c r="V2314" s="310" t="b">
        <f t="shared" ca="1" si="961"/>
        <v>0</v>
      </c>
      <c r="W2314" s="3" t="b">
        <f t="shared" ca="1" si="962"/>
        <v>0</v>
      </c>
      <c r="X2314" s="3" t="str">
        <f t="shared" ca="1" si="963"/>
        <v/>
      </c>
      <c r="Y2314" s="3" t="str">
        <f t="shared" ca="1" si="953"/>
        <v/>
      </c>
      <c r="Z2314" s="3" t="str">
        <f t="shared" ca="1" si="964"/>
        <v/>
      </c>
      <c r="AA2314" s="3" t="str">
        <f t="shared" ca="1" si="965"/>
        <v/>
      </c>
      <c r="AB2314" s="205">
        <f t="shared" ca="1" si="966"/>
        <v>1886</v>
      </c>
      <c r="AC2314" s="205">
        <f t="shared" ca="1" si="967"/>
        <v>29</v>
      </c>
      <c r="AD2314" s="205">
        <f t="shared" ca="1" si="954"/>
        <v>65.034482758620683</v>
      </c>
      <c r="AE2314" s="205">
        <f t="shared" ca="1" si="955"/>
        <v>15.034482758620683</v>
      </c>
      <c r="AF2314" s="205">
        <f t="shared" ca="1" si="968"/>
        <v>3.0068965517241368</v>
      </c>
      <c r="AG2314" s="205"/>
      <c r="AH2314" s="205"/>
      <c r="AI2314" s="205"/>
      <c r="AJ2314" s="205"/>
      <c r="AK2314" s="4"/>
      <c r="AL2314" s="4"/>
      <c r="AM2314" s="309">
        <f t="shared" ca="1" si="969"/>
        <v>21.75</v>
      </c>
      <c r="AN2314" s="309">
        <f t="shared" ca="1" si="970"/>
        <v>19.920000000000002</v>
      </c>
      <c r="AO2314" s="310">
        <f t="shared" ca="1" si="971"/>
        <v>0</v>
      </c>
      <c r="AP2314" s="310" t="b">
        <f t="shared" ca="1" si="972"/>
        <v>0</v>
      </c>
      <c r="AQ2314" s="309">
        <f t="shared" ca="1" si="973"/>
        <v>0</v>
      </c>
      <c r="AR2314" s="205">
        <f t="shared" ca="1" si="956"/>
        <v>0</v>
      </c>
      <c r="AS2314" s="45" t="b">
        <f t="shared" ca="1" si="957"/>
        <v>0</v>
      </c>
      <c r="AT2314">
        <f t="shared" ca="1" si="958"/>
        <v>0</v>
      </c>
      <c r="AU2314" t="b">
        <f t="shared" ca="1" si="974"/>
        <v>0</v>
      </c>
      <c r="AV2314" t="b">
        <f t="shared" ca="1" si="975"/>
        <v>0</v>
      </c>
      <c r="AW2314" s="266" t="b">
        <f t="shared" ca="1" si="976"/>
        <v>0</v>
      </c>
      <c r="AX2314" s="266" t="b">
        <f t="shared" ca="1" si="977"/>
        <v>0</v>
      </c>
      <c r="AY2314" s="266" t="b">
        <f t="shared" ca="1" si="978"/>
        <v>0</v>
      </c>
    </row>
    <row r="2315" spans="1:51" x14ac:dyDescent="0.25">
      <c r="A2315">
        <v>2283</v>
      </c>
      <c r="B2315" s="163">
        <f ca="1">OFFSET(InputPriceData!B$15,CalculationsAndCharts!$A2315+$A$11,0,1,1)</f>
        <v>38700</v>
      </c>
      <c r="C2315" s="3">
        <f ca="1">OFFSET(InputPriceData!G$15,CalculationsAndCharts!$A2315+$A$11,IF($C$7,8,0),1,1)</f>
        <v>541600</v>
      </c>
      <c r="D2315" s="4">
        <f ca="1">OFFSET(InputPriceData!C$15,CalculationsAndCharts!$A2315+$A$11,IF($C$7,8,0),1,1)</f>
        <v>20.010000000000002</v>
      </c>
      <c r="E2315" s="4">
        <f ca="1">OFFSET(InputPriceData!D$15,CalculationsAndCharts!$A2315+$A$11,IF($C$7,8,0),1,1)</f>
        <v>20.260000000000002</v>
      </c>
      <c r="F2315" s="4">
        <f ca="1">OFFSET(InputPriceData!E$15,CalculationsAndCharts!$A2315+$A$11,IF($C$7,8,0),1,1)</f>
        <v>20</v>
      </c>
      <c r="G2315" s="4">
        <f ca="1">OFFSET(InputPriceData!F$15,CalculationsAndCharts!$A2315+$A$11,IF($C$7,8,0),1,1)</f>
        <v>20.07</v>
      </c>
      <c r="H2315" s="128"/>
      <c r="I2315" s="128"/>
      <c r="K2315" s="124"/>
      <c r="L2315" s="279"/>
      <c r="M2315" s="281"/>
      <c r="N2315" s="280"/>
      <c r="O2315" s="4"/>
      <c r="P2315" s="4"/>
      <c r="Q2315" s="3"/>
      <c r="S2315" s="309">
        <f t="shared" ca="1" si="959"/>
        <v>22.15</v>
      </c>
      <c r="T2315" s="309">
        <f t="shared" ca="1" si="960"/>
        <v>19.98</v>
      </c>
      <c r="U2315" s="310">
        <f t="shared" ca="1" si="952"/>
        <v>4.1474654377880157E-2</v>
      </c>
      <c r="V2315" s="310" t="b">
        <f t="shared" ca="1" si="961"/>
        <v>0</v>
      </c>
      <c r="W2315" s="3" t="b">
        <f t="shared" ca="1" si="962"/>
        <v>0</v>
      </c>
      <c r="X2315" s="3" t="str">
        <f t="shared" ca="1" si="963"/>
        <v/>
      </c>
      <c r="Y2315" s="3" t="str">
        <f t="shared" ca="1" si="953"/>
        <v/>
      </c>
      <c r="Z2315" s="3" t="str">
        <f t="shared" ca="1" si="964"/>
        <v/>
      </c>
      <c r="AA2315" s="3" t="str">
        <f t="shared" ca="1" si="965"/>
        <v/>
      </c>
      <c r="AB2315" s="205">
        <f t="shared" ca="1" si="966"/>
        <v>1886</v>
      </c>
      <c r="AC2315" s="205">
        <f t="shared" ca="1" si="967"/>
        <v>29</v>
      </c>
      <c r="AD2315" s="205">
        <f t="shared" ca="1" si="954"/>
        <v>65.034482758620683</v>
      </c>
      <c r="AE2315" s="205">
        <f t="shared" ca="1" si="955"/>
        <v>15.034482758620683</v>
      </c>
      <c r="AF2315" s="205">
        <f t="shared" ca="1" si="968"/>
        <v>3.0068965517241368</v>
      </c>
      <c r="AG2315" s="205"/>
      <c r="AH2315" s="205"/>
      <c r="AI2315" s="205"/>
      <c r="AJ2315" s="205"/>
      <c r="AK2315" s="4"/>
      <c r="AL2315" s="4"/>
      <c r="AM2315" s="309">
        <f t="shared" ca="1" si="969"/>
        <v>22.15</v>
      </c>
      <c r="AN2315" s="309">
        <f t="shared" ca="1" si="970"/>
        <v>19.98</v>
      </c>
      <c r="AO2315" s="310">
        <f t="shared" ca="1" si="971"/>
        <v>4.1474654377880157E-2</v>
      </c>
      <c r="AP2315" s="310" t="b">
        <f t="shared" ca="1" si="972"/>
        <v>0</v>
      </c>
      <c r="AQ2315" s="309">
        <f t="shared" ca="1" si="973"/>
        <v>0</v>
      </c>
      <c r="AR2315" s="205">
        <f t="shared" ca="1" si="956"/>
        <v>0</v>
      </c>
      <c r="AS2315" s="45" t="b">
        <f t="shared" ca="1" si="957"/>
        <v>0</v>
      </c>
      <c r="AT2315">
        <f t="shared" ca="1" si="958"/>
        <v>0</v>
      </c>
      <c r="AU2315" t="b">
        <f t="shared" ca="1" si="974"/>
        <v>0</v>
      </c>
      <c r="AV2315" t="b">
        <f t="shared" ca="1" si="975"/>
        <v>0</v>
      </c>
      <c r="AW2315" s="266" t="b">
        <f t="shared" ca="1" si="976"/>
        <v>0</v>
      </c>
      <c r="AX2315" s="266" t="b">
        <f t="shared" ca="1" si="977"/>
        <v>0</v>
      </c>
      <c r="AY2315" s="266" t="b">
        <f t="shared" ca="1" si="978"/>
        <v>1</v>
      </c>
    </row>
    <row r="2316" spans="1:51" x14ac:dyDescent="0.25">
      <c r="A2316">
        <v>2284</v>
      </c>
      <c r="B2316" s="163">
        <f ca="1">OFFSET(InputPriceData!B$15,CalculationsAndCharts!$A2316+$A$11,0,1,1)</f>
        <v>38699</v>
      </c>
      <c r="C2316" s="3">
        <f ca="1">OFFSET(InputPriceData!G$15,CalculationsAndCharts!$A2316+$A$11,IF($C$7,8,0),1,1)</f>
        <v>682000</v>
      </c>
      <c r="D2316" s="4">
        <f ca="1">OFFSET(InputPriceData!C$15,CalculationsAndCharts!$A2316+$A$11,IF($C$7,8,0),1,1)</f>
        <v>20.440000000000001</v>
      </c>
      <c r="E2316" s="4">
        <f ca="1">OFFSET(InputPriceData!D$15,CalculationsAndCharts!$A2316+$A$11,IF($C$7,8,0),1,1)</f>
        <v>20.51</v>
      </c>
      <c r="F2316" s="4">
        <f ca="1">OFFSET(InputPriceData!E$15,CalculationsAndCharts!$A2316+$A$11,IF($C$7,8,0),1,1)</f>
        <v>19.95</v>
      </c>
      <c r="G2316" s="4">
        <f ca="1">OFFSET(InputPriceData!F$15,CalculationsAndCharts!$A2316+$A$11,IF($C$7,8,0),1,1)</f>
        <v>19.98</v>
      </c>
      <c r="H2316" s="128"/>
      <c r="I2316" s="128"/>
      <c r="K2316" s="124"/>
      <c r="L2316" s="279"/>
      <c r="M2316" s="281"/>
      <c r="N2316" s="280"/>
      <c r="O2316" s="4"/>
      <c r="P2316" s="4"/>
      <c r="Q2316" s="3"/>
      <c r="S2316" s="309">
        <f t="shared" ca="1" si="959"/>
        <v>22.15</v>
      </c>
      <c r="T2316" s="309">
        <f t="shared" ca="1" si="960"/>
        <v>19.98</v>
      </c>
      <c r="U2316" s="310">
        <f t="shared" ca="1" si="952"/>
        <v>0</v>
      </c>
      <c r="V2316" s="310" t="b">
        <f t="shared" ca="1" si="961"/>
        <v>0</v>
      </c>
      <c r="W2316" s="3" t="b">
        <f t="shared" ca="1" si="962"/>
        <v>0</v>
      </c>
      <c r="X2316" s="3" t="str">
        <f t="shared" ca="1" si="963"/>
        <v/>
      </c>
      <c r="Y2316" s="3" t="str">
        <f t="shared" ca="1" si="953"/>
        <v/>
      </c>
      <c r="Z2316" s="3" t="str">
        <f t="shared" ca="1" si="964"/>
        <v/>
      </c>
      <c r="AA2316" s="3" t="str">
        <f t="shared" ca="1" si="965"/>
        <v/>
      </c>
      <c r="AB2316" s="205">
        <f t="shared" ca="1" si="966"/>
        <v>1886</v>
      </c>
      <c r="AC2316" s="205">
        <f t="shared" ca="1" si="967"/>
        <v>29</v>
      </c>
      <c r="AD2316" s="205">
        <f t="shared" ca="1" si="954"/>
        <v>65.034482758620683</v>
      </c>
      <c r="AE2316" s="205">
        <f t="shared" ca="1" si="955"/>
        <v>15.034482758620683</v>
      </c>
      <c r="AF2316" s="205">
        <f t="shared" ca="1" si="968"/>
        <v>3.0068965517241368</v>
      </c>
      <c r="AG2316" s="205"/>
      <c r="AH2316" s="205"/>
      <c r="AI2316" s="205"/>
      <c r="AJ2316" s="205"/>
      <c r="AK2316" s="4"/>
      <c r="AL2316" s="4"/>
      <c r="AM2316" s="309">
        <f t="shared" ca="1" si="969"/>
        <v>22.15</v>
      </c>
      <c r="AN2316" s="309">
        <f t="shared" ca="1" si="970"/>
        <v>19.98</v>
      </c>
      <c r="AO2316" s="310">
        <f t="shared" ca="1" si="971"/>
        <v>0</v>
      </c>
      <c r="AP2316" s="310" t="b">
        <f t="shared" ca="1" si="972"/>
        <v>0</v>
      </c>
      <c r="AQ2316" s="309">
        <f t="shared" ca="1" si="973"/>
        <v>0.61889999999999989</v>
      </c>
      <c r="AR2316" s="205">
        <f t="shared" ca="1" si="956"/>
        <v>20.011099999999999</v>
      </c>
      <c r="AS2316" s="45" t="b">
        <f t="shared" ca="1" si="957"/>
        <v>1</v>
      </c>
      <c r="AT2316">
        <f t="shared" ca="1" si="958"/>
        <v>4</v>
      </c>
      <c r="AU2316" t="b">
        <f t="shared" ca="1" si="974"/>
        <v>0</v>
      </c>
      <c r="AV2316" t="b">
        <f t="shared" ca="1" si="975"/>
        <v>1</v>
      </c>
      <c r="AW2316" s="266" t="b">
        <f t="shared" ca="1" si="976"/>
        <v>0</v>
      </c>
      <c r="AX2316" s="266" t="b">
        <f t="shared" ca="1" si="977"/>
        <v>1</v>
      </c>
      <c r="AY2316" s="266" t="b">
        <f t="shared" ca="1" si="978"/>
        <v>0</v>
      </c>
    </row>
    <row r="2317" spans="1:51" x14ac:dyDescent="0.25">
      <c r="A2317">
        <v>2285</v>
      </c>
      <c r="B2317" s="163">
        <f ca="1">OFFSET(InputPriceData!B$15,CalculationsAndCharts!$A2317+$A$11,0,1,1)</f>
        <v>38698</v>
      </c>
      <c r="C2317" s="3">
        <f ca="1">OFFSET(InputPriceData!G$15,CalculationsAndCharts!$A2317+$A$11,IF($C$7,8,0),1,1)</f>
        <v>394500</v>
      </c>
      <c r="D2317" s="4">
        <f ca="1">OFFSET(InputPriceData!C$15,CalculationsAndCharts!$A2317+$A$11,IF($C$7,8,0),1,1)</f>
        <v>20.45</v>
      </c>
      <c r="E2317" s="4">
        <f ca="1">OFFSET(InputPriceData!D$15,CalculationsAndCharts!$A2317+$A$11,IF($C$7,8,0),1,1)</f>
        <v>20.78</v>
      </c>
      <c r="F2317" s="4">
        <f ca="1">OFFSET(InputPriceData!E$15,CalculationsAndCharts!$A2317+$A$11,IF($C$7,8,0),1,1)</f>
        <v>20.350000000000001</v>
      </c>
      <c r="G2317" s="4">
        <f ca="1">OFFSET(InputPriceData!F$15,CalculationsAndCharts!$A2317+$A$11,IF($C$7,8,0),1,1)</f>
        <v>20.45</v>
      </c>
      <c r="H2317" s="128"/>
      <c r="I2317" s="128"/>
      <c r="K2317" s="124"/>
      <c r="L2317" s="279"/>
      <c r="M2317" s="281"/>
      <c r="N2317" s="280"/>
      <c r="O2317" s="4"/>
      <c r="P2317" s="4"/>
      <c r="Q2317" s="3"/>
      <c r="S2317" s="309">
        <f t="shared" ca="1" si="959"/>
        <v>22.15</v>
      </c>
      <c r="T2317" s="309">
        <f t="shared" ca="1" si="960"/>
        <v>20.38</v>
      </c>
      <c r="U2317" s="310">
        <f t="shared" ca="1" si="952"/>
        <v>3.9548022598870226E-2</v>
      </c>
      <c r="V2317" s="310" t="b">
        <f t="shared" ca="1" si="961"/>
        <v>0</v>
      </c>
      <c r="W2317" s="3" t="b">
        <f t="shared" ca="1" si="962"/>
        <v>0</v>
      </c>
      <c r="X2317" s="3" t="str">
        <f t="shared" ca="1" si="963"/>
        <v/>
      </c>
      <c r="Y2317" s="3" t="str">
        <f t="shared" ca="1" si="953"/>
        <v/>
      </c>
      <c r="Z2317" s="3" t="str">
        <f t="shared" ca="1" si="964"/>
        <v/>
      </c>
      <c r="AA2317" s="3" t="str">
        <f t="shared" ca="1" si="965"/>
        <v/>
      </c>
      <c r="AB2317" s="205">
        <f t="shared" ca="1" si="966"/>
        <v>1886</v>
      </c>
      <c r="AC2317" s="205">
        <f t="shared" ca="1" si="967"/>
        <v>29</v>
      </c>
      <c r="AD2317" s="205">
        <f t="shared" ca="1" si="954"/>
        <v>65.034482758620683</v>
      </c>
      <c r="AE2317" s="205">
        <f t="shared" ca="1" si="955"/>
        <v>15.034482758620683</v>
      </c>
      <c r="AF2317" s="205">
        <f t="shared" ca="1" si="968"/>
        <v>3.0068965517241368</v>
      </c>
      <c r="AG2317" s="205"/>
      <c r="AH2317" s="205"/>
      <c r="AI2317" s="205"/>
      <c r="AJ2317" s="205"/>
      <c r="AK2317" s="4"/>
      <c r="AL2317" s="4"/>
      <c r="AM2317" s="309">
        <f t="shared" ca="1" si="969"/>
        <v>22.15</v>
      </c>
      <c r="AN2317" s="309">
        <f t="shared" ca="1" si="970"/>
        <v>20.38</v>
      </c>
      <c r="AO2317" s="310">
        <f t="shared" ca="1" si="971"/>
        <v>3.9548022598870226E-2</v>
      </c>
      <c r="AP2317" s="310" t="b">
        <f t="shared" ca="1" si="972"/>
        <v>0</v>
      </c>
      <c r="AQ2317" s="309">
        <f t="shared" ca="1" si="973"/>
        <v>0.61889999999999989</v>
      </c>
      <c r="AR2317" s="205">
        <f t="shared" ca="1" si="956"/>
        <v>20.011099999999999</v>
      </c>
      <c r="AS2317" s="45" t="b">
        <f t="shared" ca="1" si="957"/>
        <v>0</v>
      </c>
      <c r="AT2317">
        <f t="shared" ca="1" si="958"/>
        <v>3</v>
      </c>
      <c r="AU2317" t="b">
        <f t="shared" ca="1" si="974"/>
        <v>0</v>
      </c>
      <c r="AV2317" t="b">
        <f t="shared" ca="1" si="975"/>
        <v>0</v>
      </c>
      <c r="AW2317" s="266" t="b">
        <f t="shared" ca="1" si="976"/>
        <v>0</v>
      </c>
      <c r="AX2317" s="266" t="b">
        <f t="shared" ca="1" si="977"/>
        <v>1</v>
      </c>
      <c r="AY2317" s="266" t="b">
        <f t="shared" ca="1" si="978"/>
        <v>0</v>
      </c>
    </row>
    <row r="2318" spans="1:51" x14ac:dyDescent="0.25">
      <c r="A2318">
        <v>2286</v>
      </c>
      <c r="B2318" s="163">
        <f ca="1">OFFSET(InputPriceData!B$15,CalculationsAndCharts!$A2318+$A$11,0,1,1)</f>
        <v>38695</v>
      </c>
      <c r="C2318" s="3">
        <f ca="1">OFFSET(InputPriceData!G$15,CalculationsAndCharts!$A2318+$A$11,IF($C$7,8,0),1,1)</f>
        <v>347200</v>
      </c>
      <c r="D2318" s="4">
        <f ca="1">OFFSET(InputPriceData!C$15,CalculationsAndCharts!$A2318+$A$11,IF($C$7,8,0),1,1)</f>
        <v>20.420000000000002</v>
      </c>
      <c r="E2318" s="4">
        <f ca="1">OFFSET(InputPriceData!D$15,CalculationsAndCharts!$A2318+$A$11,IF($C$7,8,0),1,1)</f>
        <v>20.63</v>
      </c>
      <c r="F2318" s="4">
        <f ca="1">OFFSET(InputPriceData!E$15,CalculationsAndCharts!$A2318+$A$11,IF($C$7,8,0),1,1)</f>
        <v>20.21</v>
      </c>
      <c r="G2318" s="4">
        <f ca="1">OFFSET(InputPriceData!F$15,CalculationsAndCharts!$A2318+$A$11,IF($C$7,8,0),1,1)</f>
        <v>20.38</v>
      </c>
      <c r="H2318" s="128"/>
      <c r="I2318" s="128"/>
      <c r="K2318" s="124"/>
      <c r="L2318" s="279"/>
      <c r="M2318" s="281"/>
      <c r="N2318" s="280"/>
      <c r="O2318" s="4"/>
      <c r="P2318" s="4"/>
      <c r="Q2318" s="3"/>
      <c r="S2318" s="309">
        <f t="shared" ca="1" si="959"/>
        <v>22.15</v>
      </c>
      <c r="T2318" s="309">
        <f t="shared" ca="1" si="960"/>
        <v>20.38</v>
      </c>
      <c r="U2318" s="310">
        <f t="shared" ca="1" si="952"/>
        <v>0</v>
      </c>
      <c r="V2318" s="310" t="b">
        <f t="shared" ca="1" si="961"/>
        <v>0</v>
      </c>
      <c r="W2318" s="3" t="b">
        <f t="shared" ca="1" si="962"/>
        <v>0</v>
      </c>
      <c r="X2318" s="3" t="str">
        <f t="shared" ca="1" si="963"/>
        <v/>
      </c>
      <c r="Y2318" s="3" t="str">
        <f t="shared" ca="1" si="953"/>
        <v/>
      </c>
      <c r="Z2318" s="3" t="str">
        <f t="shared" ca="1" si="964"/>
        <v/>
      </c>
      <c r="AA2318" s="3" t="str">
        <f t="shared" ca="1" si="965"/>
        <v/>
      </c>
      <c r="AB2318" s="205">
        <f t="shared" ca="1" si="966"/>
        <v>1886</v>
      </c>
      <c r="AC2318" s="205">
        <f t="shared" ca="1" si="967"/>
        <v>29</v>
      </c>
      <c r="AD2318" s="205">
        <f t="shared" ca="1" si="954"/>
        <v>65.034482758620683</v>
      </c>
      <c r="AE2318" s="205">
        <f t="shared" ca="1" si="955"/>
        <v>15.034482758620683</v>
      </c>
      <c r="AF2318" s="205">
        <f t="shared" ca="1" si="968"/>
        <v>3.0068965517241368</v>
      </c>
      <c r="AG2318" s="205"/>
      <c r="AH2318" s="205"/>
      <c r="AI2318" s="205"/>
      <c r="AJ2318" s="205"/>
      <c r="AK2318" s="4"/>
      <c r="AL2318" s="4"/>
      <c r="AM2318" s="309">
        <f t="shared" ca="1" si="969"/>
        <v>22.15</v>
      </c>
      <c r="AN2318" s="309">
        <f t="shared" ca="1" si="970"/>
        <v>20.38</v>
      </c>
      <c r="AO2318" s="310">
        <f t="shared" ca="1" si="971"/>
        <v>0</v>
      </c>
      <c r="AP2318" s="310" t="b">
        <f t="shared" ca="1" si="972"/>
        <v>0</v>
      </c>
      <c r="AQ2318" s="309">
        <f t="shared" ca="1" si="973"/>
        <v>0.61889999999999989</v>
      </c>
      <c r="AR2318" s="205">
        <f t="shared" ca="1" si="956"/>
        <v>20.011099999999999</v>
      </c>
      <c r="AS2318" s="45" t="b">
        <f t="shared" ca="1" si="957"/>
        <v>0</v>
      </c>
      <c r="AT2318">
        <f t="shared" ca="1" si="958"/>
        <v>2</v>
      </c>
      <c r="AU2318" t="b">
        <f t="shared" ca="1" si="974"/>
        <v>0</v>
      </c>
      <c r="AV2318" t="b">
        <f t="shared" ca="1" si="975"/>
        <v>0</v>
      </c>
      <c r="AW2318" s="266" t="b">
        <f t="shared" ca="1" si="976"/>
        <v>0</v>
      </c>
      <c r="AX2318" s="266" t="b">
        <f t="shared" ca="1" si="977"/>
        <v>1</v>
      </c>
      <c r="AY2318" s="266" t="b">
        <f t="shared" ca="1" si="978"/>
        <v>0</v>
      </c>
    </row>
    <row r="2319" spans="1:51" x14ac:dyDescent="0.25">
      <c r="A2319">
        <v>2287</v>
      </c>
      <c r="B2319" s="163">
        <f ca="1">OFFSET(InputPriceData!B$15,CalculationsAndCharts!$A2319+$A$11,0,1,1)</f>
        <v>38694</v>
      </c>
      <c r="C2319" s="3">
        <f ca="1">OFFSET(InputPriceData!G$15,CalculationsAndCharts!$A2319+$A$11,IF($C$7,8,0),1,1)</f>
        <v>487200</v>
      </c>
      <c r="D2319" s="4">
        <f ca="1">OFFSET(InputPriceData!C$15,CalculationsAndCharts!$A2319+$A$11,IF($C$7,8,0),1,1)</f>
        <v>20.63</v>
      </c>
      <c r="E2319" s="4">
        <f ca="1">OFFSET(InputPriceData!D$15,CalculationsAndCharts!$A2319+$A$11,IF($C$7,8,0),1,1)</f>
        <v>20.97</v>
      </c>
      <c r="F2319" s="4">
        <f ca="1">OFFSET(InputPriceData!E$15,CalculationsAndCharts!$A2319+$A$11,IF($C$7,8,0),1,1)</f>
        <v>20.29</v>
      </c>
      <c r="G2319" s="4">
        <f ca="1">OFFSET(InputPriceData!F$15,CalculationsAndCharts!$A2319+$A$11,IF($C$7,8,0),1,1)</f>
        <v>20.39</v>
      </c>
      <c r="H2319" s="128"/>
      <c r="I2319" s="128"/>
      <c r="K2319" s="124"/>
      <c r="L2319" s="279"/>
      <c r="M2319" s="281"/>
      <c r="N2319" s="280"/>
      <c r="O2319" s="4"/>
      <c r="P2319" s="4"/>
      <c r="Q2319" s="3"/>
      <c r="S2319" s="309">
        <f t="shared" ca="1" si="959"/>
        <v>22.15</v>
      </c>
      <c r="T2319" s="309">
        <f t="shared" ca="1" si="960"/>
        <v>20.39</v>
      </c>
      <c r="U2319" s="310">
        <f t="shared" ca="1" si="952"/>
        <v>0</v>
      </c>
      <c r="V2319" s="310" t="b">
        <f t="shared" ca="1" si="961"/>
        <v>0</v>
      </c>
      <c r="W2319" s="3" t="b">
        <f t="shared" ca="1" si="962"/>
        <v>0</v>
      </c>
      <c r="X2319" s="3" t="str">
        <f t="shared" ca="1" si="963"/>
        <v/>
      </c>
      <c r="Y2319" s="3" t="str">
        <f t="shared" ca="1" si="953"/>
        <v/>
      </c>
      <c r="Z2319" s="3" t="str">
        <f t="shared" ca="1" si="964"/>
        <v/>
      </c>
      <c r="AA2319" s="3" t="str">
        <f t="shared" ca="1" si="965"/>
        <v/>
      </c>
      <c r="AB2319" s="205">
        <f t="shared" ca="1" si="966"/>
        <v>1886</v>
      </c>
      <c r="AC2319" s="205">
        <f t="shared" ca="1" si="967"/>
        <v>29</v>
      </c>
      <c r="AD2319" s="205">
        <f t="shared" ca="1" si="954"/>
        <v>65.034482758620683</v>
      </c>
      <c r="AE2319" s="205">
        <f t="shared" ca="1" si="955"/>
        <v>15.034482758620683</v>
      </c>
      <c r="AF2319" s="205">
        <f t="shared" ca="1" si="968"/>
        <v>3.0068965517241368</v>
      </c>
      <c r="AG2319" s="205"/>
      <c r="AH2319" s="205"/>
      <c r="AI2319" s="205"/>
      <c r="AJ2319" s="205"/>
      <c r="AK2319" s="4"/>
      <c r="AL2319" s="4"/>
      <c r="AM2319" s="309">
        <f t="shared" ca="1" si="969"/>
        <v>22.15</v>
      </c>
      <c r="AN2319" s="309">
        <f t="shared" ca="1" si="970"/>
        <v>20.39</v>
      </c>
      <c r="AO2319" s="310">
        <f t="shared" ca="1" si="971"/>
        <v>0</v>
      </c>
      <c r="AP2319" s="310" t="b">
        <f t="shared" ca="1" si="972"/>
        <v>0</v>
      </c>
      <c r="AQ2319" s="309">
        <f t="shared" ca="1" si="973"/>
        <v>0.61889999999999989</v>
      </c>
      <c r="AR2319" s="205">
        <f t="shared" ca="1" si="956"/>
        <v>20.011099999999999</v>
      </c>
      <c r="AS2319" s="45" t="b">
        <f t="shared" ca="1" si="957"/>
        <v>0</v>
      </c>
      <c r="AT2319">
        <f t="shared" ca="1" si="958"/>
        <v>1</v>
      </c>
      <c r="AU2319" t="b">
        <f t="shared" ca="1" si="974"/>
        <v>0</v>
      </c>
      <c r="AV2319" t="b">
        <f t="shared" ca="1" si="975"/>
        <v>0</v>
      </c>
      <c r="AW2319" s="266" t="b">
        <f t="shared" ca="1" si="976"/>
        <v>1</v>
      </c>
      <c r="AX2319" s="266" t="b">
        <f t="shared" ca="1" si="977"/>
        <v>1</v>
      </c>
      <c r="AY2319" s="266" t="b">
        <f t="shared" ca="1" si="978"/>
        <v>0</v>
      </c>
    </row>
    <row r="2320" spans="1:51" x14ac:dyDescent="0.25">
      <c r="A2320">
        <v>2288</v>
      </c>
      <c r="B2320" s="163">
        <f ca="1">OFFSET(InputPriceData!B$15,CalculationsAndCharts!$A2320+$A$11,0,1,1)</f>
        <v>38693</v>
      </c>
      <c r="C2320" s="3">
        <f ca="1">OFFSET(InputPriceData!G$15,CalculationsAndCharts!$A2320+$A$11,IF($C$7,8,0),1,1)</f>
        <v>708600</v>
      </c>
      <c r="D2320" s="4">
        <f ca="1">OFFSET(InputPriceData!C$15,CalculationsAndCharts!$A2320+$A$11,IF($C$7,8,0),1,1)</f>
        <v>21.06</v>
      </c>
      <c r="E2320" s="4">
        <f ca="1">OFFSET(InputPriceData!D$15,CalculationsAndCharts!$A2320+$A$11,IF($C$7,8,0),1,1)</f>
        <v>21.23</v>
      </c>
      <c r="F2320" s="4">
        <f ca="1">OFFSET(InputPriceData!E$15,CalculationsAndCharts!$A2320+$A$11,IF($C$7,8,0),1,1)</f>
        <v>20.59</v>
      </c>
      <c r="G2320" s="4">
        <f ca="1">OFFSET(InputPriceData!F$15,CalculationsAndCharts!$A2320+$A$11,IF($C$7,8,0),1,1)</f>
        <v>20.59</v>
      </c>
      <c r="H2320" s="128"/>
      <c r="I2320" s="128"/>
      <c r="K2320" s="124"/>
      <c r="L2320" s="279"/>
      <c r="M2320" s="281"/>
      <c r="N2320" s="280"/>
      <c r="O2320" s="4"/>
      <c r="P2320" s="4"/>
      <c r="Q2320" s="3"/>
      <c r="S2320" s="309">
        <f t="shared" ca="1" si="959"/>
        <v>22.15</v>
      </c>
      <c r="T2320" s="309">
        <f t="shared" ca="1" si="960"/>
        <v>20.59</v>
      </c>
      <c r="U2320" s="310">
        <f t="shared" ca="1" si="952"/>
        <v>0</v>
      </c>
      <c r="V2320" s="310" t="b">
        <f t="shared" ca="1" si="961"/>
        <v>1</v>
      </c>
      <c r="W2320" s="3" t="b">
        <f t="shared" ca="1" si="962"/>
        <v>0</v>
      </c>
      <c r="X2320" s="3" t="str">
        <f t="shared" ca="1" si="963"/>
        <v/>
      </c>
      <c r="Y2320" s="3" t="str">
        <f t="shared" ca="1" si="953"/>
        <v/>
      </c>
      <c r="Z2320" s="3" t="str">
        <f t="shared" ca="1" si="964"/>
        <v/>
      </c>
      <c r="AA2320" s="3" t="str">
        <f t="shared" ca="1" si="965"/>
        <v/>
      </c>
      <c r="AB2320" s="205">
        <f t="shared" ca="1" si="966"/>
        <v>1886</v>
      </c>
      <c r="AC2320" s="205">
        <f t="shared" ca="1" si="967"/>
        <v>29</v>
      </c>
      <c r="AD2320" s="205">
        <f t="shared" ca="1" si="954"/>
        <v>65.034482758620683</v>
      </c>
      <c r="AE2320" s="205">
        <f t="shared" ca="1" si="955"/>
        <v>15.034482758620683</v>
      </c>
      <c r="AF2320" s="205">
        <f t="shared" ca="1" si="968"/>
        <v>3.0068965517241368</v>
      </c>
      <c r="AG2320" s="205"/>
      <c r="AH2320" s="205"/>
      <c r="AI2320" s="205"/>
      <c r="AJ2320" s="205"/>
      <c r="AK2320" s="4"/>
      <c r="AL2320" s="4"/>
      <c r="AM2320" s="309">
        <f t="shared" ca="1" si="969"/>
        <v>22.15</v>
      </c>
      <c r="AN2320" s="309">
        <f t="shared" ca="1" si="970"/>
        <v>20.59</v>
      </c>
      <c r="AO2320" s="310">
        <f t="shared" ca="1" si="971"/>
        <v>0</v>
      </c>
      <c r="AP2320" s="310" t="b">
        <f t="shared" ca="1" si="972"/>
        <v>1</v>
      </c>
      <c r="AQ2320" s="309">
        <f t="shared" ca="1" si="973"/>
        <v>0</v>
      </c>
      <c r="AR2320" s="205">
        <f t="shared" ca="1" si="956"/>
        <v>0</v>
      </c>
      <c r="AS2320" s="45" t="b">
        <f t="shared" ca="1" si="957"/>
        <v>0</v>
      </c>
      <c r="AT2320">
        <f t="shared" ca="1" si="958"/>
        <v>0</v>
      </c>
      <c r="AU2320" t="b">
        <f t="shared" ca="1" si="974"/>
        <v>0</v>
      </c>
      <c r="AV2320" t="b">
        <f t="shared" ca="1" si="975"/>
        <v>0</v>
      </c>
      <c r="AW2320" s="266" t="b">
        <f t="shared" ca="1" si="976"/>
        <v>0</v>
      </c>
      <c r="AX2320" s="266" t="b">
        <f t="shared" ca="1" si="977"/>
        <v>0</v>
      </c>
      <c r="AY2320" s="266" t="b">
        <f t="shared" ca="1" si="978"/>
        <v>0</v>
      </c>
    </row>
    <row r="2321" spans="1:51" x14ac:dyDescent="0.25">
      <c r="A2321">
        <v>2289</v>
      </c>
      <c r="B2321" s="163">
        <f ca="1">OFFSET(InputPriceData!B$15,CalculationsAndCharts!$A2321+$A$11,0,1,1)</f>
        <v>38692</v>
      </c>
      <c r="C2321" s="3">
        <f ca="1">OFFSET(InputPriceData!G$15,CalculationsAndCharts!$A2321+$A$11,IF($C$7,8,0),1,1)</f>
        <v>260600</v>
      </c>
      <c r="D2321" s="4">
        <f ca="1">OFFSET(InputPriceData!C$15,CalculationsAndCharts!$A2321+$A$11,IF($C$7,8,0),1,1)</f>
        <v>21.16</v>
      </c>
      <c r="E2321" s="4">
        <f ca="1">OFFSET(InputPriceData!D$15,CalculationsAndCharts!$A2321+$A$11,IF($C$7,8,0),1,1)</f>
        <v>21.4</v>
      </c>
      <c r="F2321" s="4">
        <f ca="1">OFFSET(InputPriceData!E$15,CalculationsAndCharts!$A2321+$A$11,IF($C$7,8,0),1,1)</f>
        <v>21.03</v>
      </c>
      <c r="G2321" s="4">
        <f ca="1">OFFSET(InputPriceData!F$15,CalculationsAndCharts!$A2321+$A$11,IF($C$7,8,0),1,1)</f>
        <v>21.09</v>
      </c>
      <c r="H2321" s="128"/>
      <c r="I2321" s="128"/>
      <c r="K2321" s="124"/>
      <c r="L2321" s="279"/>
      <c r="M2321" s="281"/>
      <c r="N2321" s="280"/>
      <c r="O2321" s="4"/>
      <c r="P2321" s="4"/>
      <c r="Q2321" s="3"/>
      <c r="S2321" s="309">
        <f t="shared" ca="1" si="959"/>
        <v>22.15</v>
      </c>
      <c r="T2321" s="309">
        <f t="shared" ca="1" si="960"/>
        <v>20.47</v>
      </c>
      <c r="U2321" s="310">
        <f t="shared" ca="1" si="952"/>
        <v>0.36904761904761968</v>
      </c>
      <c r="V2321" s="310" t="b">
        <f t="shared" ca="1" si="961"/>
        <v>0</v>
      </c>
      <c r="W2321" s="3" t="b">
        <f t="shared" ca="1" si="962"/>
        <v>0</v>
      </c>
      <c r="X2321" s="3" t="str">
        <f t="shared" ca="1" si="963"/>
        <v/>
      </c>
      <c r="Y2321" s="3" t="str">
        <f t="shared" ca="1" si="953"/>
        <v/>
      </c>
      <c r="Z2321" s="3" t="str">
        <f t="shared" ca="1" si="964"/>
        <v/>
      </c>
      <c r="AA2321" s="3" t="str">
        <f t="shared" ca="1" si="965"/>
        <v/>
      </c>
      <c r="AB2321" s="205">
        <f t="shared" ca="1" si="966"/>
        <v>1886</v>
      </c>
      <c r="AC2321" s="205">
        <f t="shared" ca="1" si="967"/>
        <v>29</v>
      </c>
      <c r="AD2321" s="205">
        <f t="shared" ca="1" si="954"/>
        <v>65.034482758620683</v>
      </c>
      <c r="AE2321" s="205">
        <f t="shared" ca="1" si="955"/>
        <v>15.034482758620683</v>
      </c>
      <c r="AF2321" s="205">
        <f t="shared" ca="1" si="968"/>
        <v>3.0068965517241368</v>
      </c>
      <c r="AG2321" s="205"/>
      <c r="AH2321" s="205"/>
      <c r="AI2321" s="205"/>
      <c r="AJ2321" s="205"/>
      <c r="AK2321" s="4"/>
      <c r="AL2321" s="4"/>
      <c r="AM2321" s="309">
        <f t="shared" ca="1" si="969"/>
        <v>22.15</v>
      </c>
      <c r="AN2321" s="309">
        <f t="shared" ca="1" si="970"/>
        <v>20.69</v>
      </c>
      <c r="AO2321" s="310">
        <f t="shared" ca="1" si="971"/>
        <v>0.27397260273972557</v>
      </c>
      <c r="AP2321" s="310" t="b">
        <f t="shared" ca="1" si="972"/>
        <v>0</v>
      </c>
      <c r="AQ2321" s="309">
        <f t="shared" ca="1" si="973"/>
        <v>0</v>
      </c>
      <c r="AR2321" s="205">
        <f t="shared" ca="1" si="956"/>
        <v>0</v>
      </c>
      <c r="AS2321" s="45" t="b">
        <f t="shared" ca="1" si="957"/>
        <v>0</v>
      </c>
      <c r="AT2321">
        <f t="shared" ca="1" si="958"/>
        <v>0</v>
      </c>
      <c r="AU2321" t="b">
        <f t="shared" ca="1" si="974"/>
        <v>0</v>
      </c>
      <c r="AV2321" t="b">
        <f t="shared" ca="1" si="975"/>
        <v>0</v>
      </c>
      <c r="AW2321" s="266" t="b">
        <f t="shared" ca="1" si="976"/>
        <v>0</v>
      </c>
      <c r="AX2321" s="266" t="b">
        <f t="shared" ca="1" si="977"/>
        <v>0</v>
      </c>
      <c r="AY2321" s="266" t="b">
        <f t="shared" ca="1" si="978"/>
        <v>0</v>
      </c>
    </row>
    <row r="2322" spans="1:51" x14ac:dyDescent="0.25">
      <c r="A2322">
        <v>2290</v>
      </c>
      <c r="B2322" s="163">
        <f ca="1">OFFSET(InputPriceData!B$15,CalculationsAndCharts!$A2322+$A$11,0,1,1)</f>
        <v>38691</v>
      </c>
      <c r="C2322" s="3">
        <f ca="1">OFFSET(InputPriceData!G$15,CalculationsAndCharts!$A2322+$A$11,IF($C$7,8,0),1,1)</f>
        <v>353000</v>
      </c>
      <c r="D2322" s="4">
        <f ca="1">OFFSET(InputPriceData!C$15,CalculationsAndCharts!$A2322+$A$11,IF($C$7,8,0),1,1)</f>
        <v>21.26</v>
      </c>
      <c r="E2322" s="4">
        <f ca="1">OFFSET(InputPriceData!D$15,CalculationsAndCharts!$A2322+$A$11,IF($C$7,8,0),1,1)</f>
        <v>21.35</v>
      </c>
      <c r="F2322" s="4">
        <f ca="1">OFFSET(InputPriceData!E$15,CalculationsAndCharts!$A2322+$A$11,IF($C$7,8,0),1,1)</f>
        <v>20.8</v>
      </c>
      <c r="G2322" s="4">
        <f ca="1">OFFSET(InputPriceData!F$15,CalculationsAndCharts!$A2322+$A$11,IF($C$7,8,0),1,1)</f>
        <v>21.09</v>
      </c>
      <c r="H2322" s="128"/>
      <c r="I2322" s="128"/>
      <c r="K2322" s="124"/>
      <c r="L2322" s="279"/>
      <c r="M2322" s="281"/>
      <c r="N2322" s="280"/>
      <c r="O2322" s="4"/>
      <c r="P2322" s="4"/>
      <c r="Q2322" s="3"/>
      <c r="S2322" s="309">
        <f t="shared" ca="1" si="959"/>
        <v>22.15</v>
      </c>
      <c r="T2322" s="309">
        <f t="shared" ca="1" si="960"/>
        <v>20.079999999999998</v>
      </c>
      <c r="U2322" s="310">
        <f t="shared" ca="1" si="952"/>
        <v>0.48792270531401033</v>
      </c>
      <c r="V2322" s="310" t="b">
        <f t="shared" ca="1" si="961"/>
        <v>0</v>
      </c>
      <c r="W2322" s="3" t="b">
        <f t="shared" ca="1" si="962"/>
        <v>0</v>
      </c>
      <c r="X2322" s="3" t="str">
        <f t="shared" ca="1" si="963"/>
        <v/>
      </c>
      <c r="Y2322" s="3" t="str">
        <f t="shared" ca="1" si="953"/>
        <v/>
      </c>
      <c r="Z2322" s="3" t="str">
        <f t="shared" ca="1" si="964"/>
        <v/>
      </c>
      <c r="AA2322" s="3" t="str">
        <f t="shared" ca="1" si="965"/>
        <v/>
      </c>
      <c r="AB2322" s="205">
        <f t="shared" ca="1" si="966"/>
        <v>1886</v>
      </c>
      <c r="AC2322" s="205">
        <f t="shared" ca="1" si="967"/>
        <v>29</v>
      </c>
      <c r="AD2322" s="205">
        <f t="shared" ca="1" si="954"/>
        <v>65.034482758620683</v>
      </c>
      <c r="AE2322" s="205">
        <f t="shared" ca="1" si="955"/>
        <v>15.034482758620683</v>
      </c>
      <c r="AF2322" s="205">
        <f t="shared" ca="1" si="968"/>
        <v>3.0068965517241368</v>
      </c>
      <c r="AG2322" s="205"/>
      <c r="AH2322" s="205"/>
      <c r="AI2322" s="205"/>
      <c r="AJ2322" s="205"/>
      <c r="AK2322" s="4"/>
      <c r="AL2322" s="4"/>
      <c r="AM2322" s="309">
        <f t="shared" ca="1" si="969"/>
        <v>22.15</v>
      </c>
      <c r="AN2322" s="309">
        <f t="shared" ca="1" si="970"/>
        <v>20.69</v>
      </c>
      <c r="AO2322" s="310">
        <f t="shared" ca="1" si="971"/>
        <v>0.27397260273972557</v>
      </c>
      <c r="AP2322" s="310" t="b">
        <f t="shared" ca="1" si="972"/>
        <v>0</v>
      </c>
      <c r="AQ2322" s="309">
        <f t="shared" ca="1" si="973"/>
        <v>0</v>
      </c>
      <c r="AR2322" s="205">
        <f t="shared" ca="1" si="956"/>
        <v>0</v>
      </c>
      <c r="AS2322" s="45" t="b">
        <f t="shared" ca="1" si="957"/>
        <v>0</v>
      </c>
      <c r="AT2322">
        <f t="shared" ca="1" si="958"/>
        <v>0</v>
      </c>
      <c r="AU2322" t="b">
        <f t="shared" ca="1" si="974"/>
        <v>0</v>
      </c>
      <c r="AV2322" t="b">
        <f t="shared" ca="1" si="975"/>
        <v>0</v>
      </c>
      <c r="AW2322" s="266" t="b">
        <f t="shared" ca="1" si="976"/>
        <v>0</v>
      </c>
      <c r="AX2322" s="266" t="b">
        <f t="shared" ca="1" si="977"/>
        <v>0</v>
      </c>
      <c r="AY2322" s="266" t="b">
        <f t="shared" ca="1" si="978"/>
        <v>0</v>
      </c>
    </row>
    <row r="2323" spans="1:51" x14ac:dyDescent="0.25">
      <c r="A2323">
        <v>2291</v>
      </c>
      <c r="B2323" s="163">
        <f ca="1">OFFSET(InputPriceData!B$15,CalculationsAndCharts!$A2323+$A$11,0,1,1)</f>
        <v>38688</v>
      </c>
      <c r="C2323" s="3">
        <f ca="1">OFFSET(InputPriceData!G$15,CalculationsAndCharts!$A2323+$A$11,IF($C$7,8,0),1,1)</f>
        <v>347800</v>
      </c>
      <c r="D2323" s="4">
        <f ca="1">OFFSET(InputPriceData!C$15,CalculationsAndCharts!$A2323+$A$11,IF($C$7,8,0),1,1)</f>
        <v>21.47</v>
      </c>
      <c r="E2323" s="4">
        <f ca="1">OFFSET(InputPriceData!D$15,CalculationsAndCharts!$A2323+$A$11,IF($C$7,8,0),1,1)</f>
        <v>21.5</v>
      </c>
      <c r="F2323" s="4">
        <f ca="1">OFFSET(InputPriceData!E$15,CalculationsAndCharts!$A2323+$A$11,IF($C$7,8,0),1,1)</f>
        <v>20.91</v>
      </c>
      <c r="G2323" s="4">
        <f ca="1">OFFSET(InputPriceData!F$15,CalculationsAndCharts!$A2323+$A$11,IF($C$7,8,0),1,1)</f>
        <v>21.26</v>
      </c>
      <c r="H2323" s="128"/>
      <c r="I2323" s="128"/>
      <c r="K2323" s="124"/>
      <c r="L2323" s="279"/>
      <c r="M2323" s="281"/>
      <c r="N2323" s="280"/>
      <c r="O2323" s="4"/>
      <c r="P2323" s="4"/>
      <c r="Q2323" s="3"/>
      <c r="S2323" s="309">
        <f t="shared" ca="1" si="959"/>
        <v>22.15</v>
      </c>
      <c r="T2323" s="309">
        <f t="shared" ca="1" si="960"/>
        <v>20</v>
      </c>
      <c r="U2323" s="310">
        <f t="shared" ca="1" si="952"/>
        <v>0.58604651162790811</v>
      </c>
      <c r="V2323" s="310" t="b">
        <f t="shared" ca="1" si="961"/>
        <v>0</v>
      </c>
      <c r="W2323" s="3" t="b">
        <f t="shared" ca="1" si="962"/>
        <v>0</v>
      </c>
      <c r="X2323" s="3" t="str">
        <f t="shared" ca="1" si="963"/>
        <v/>
      </c>
      <c r="Y2323" s="3" t="str">
        <f t="shared" ca="1" si="953"/>
        <v/>
      </c>
      <c r="Z2323" s="3" t="str">
        <f t="shared" ca="1" si="964"/>
        <v/>
      </c>
      <c r="AA2323" s="3" t="str">
        <f t="shared" ca="1" si="965"/>
        <v/>
      </c>
      <c r="AB2323" s="205">
        <f t="shared" ca="1" si="966"/>
        <v>1886</v>
      </c>
      <c r="AC2323" s="205">
        <f t="shared" ca="1" si="967"/>
        <v>29</v>
      </c>
      <c r="AD2323" s="205">
        <f t="shared" ca="1" si="954"/>
        <v>65.034482758620683</v>
      </c>
      <c r="AE2323" s="205">
        <f t="shared" ca="1" si="955"/>
        <v>15.034482758620683</v>
      </c>
      <c r="AF2323" s="205">
        <f t="shared" ca="1" si="968"/>
        <v>3.0068965517241368</v>
      </c>
      <c r="AG2323" s="205"/>
      <c r="AH2323" s="205"/>
      <c r="AI2323" s="205"/>
      <c r="AJ2323" s="205"/>
      <c r="AK2323" s="4"/>
      <c r="AL2323" s="4"/>
      <c r="AM2323" s="309">
        <f t="shared" ca="1" si="969"/>
        <v>22.15</v>
      </c>
      <c r="AN2323" s="309">
        <f t="shared" ca="1" si="970"/>
        <v>20.47</v>
      </c>
      <c r="AO2323" s="310">
        <f t="shared" ca="1" si="971"/>
        <v>0.4702380952380969</v>
      </c>
      <c r="AP2323" s="310" t="b">
        <f t="shared" ca="1" si="972"/>
        <v>0</v>
      </c>
      <c r="AQ2323" s="309">
        <f t="shared" ca="1" si="973"/>
        <v>0</v>
      </c>
      <c r="AR2323" s="205">
        <f t="shared" ca="1" si="956"/>
        <v>0</v>
      </c>
      <c r="AS2323" s="45" t="b">
        <f t="shared" ca="1" si="957"/>
        <v>0</v>
      </c>
      <c r="AT2323">
        <f t="shared" ca="1" si="958"/>
        <v>0</v>
      </c>
      <c r="AU2323" t="b">
        <f t="shared" ca="1" si="974"/>
        <v>0</v>
      </c>
      <c r="AV2323" t="b">
        <f t="shared" ca="1" si="975"/>
        <v>0</v>
      </c>
      <c r="AW2323" s="266" t="b">
        <f t="shared" ca="1" si="976"/>
        <v>0</v>
      </c>
      <c r="AX2323" s="266" t="b">
        <f t="shared" ca="1" si="977"/>
        <v>0</v>
      </c>
      <c r="AY2323" s="266" t="b">
        <f t="shared" ca="1" si="978"/>
        <v>0</v>
      </c>
    </row>
    <row r="2324" spans="1:51" x14ac:dyDescent="0.25">
      <c r="A2324">
        <v>2292</v>
      </c>
      <c r="B2324" s="163">
        <f ca="1">OFFSET(InputPriceData!B$15,CalculationsAndCharts!$A2324+$A$11,0,1,1)</f>
        <v>38687</v>
      </c>
      <c r="C2324" s="3">
        <f ca="1">OFFSET(InputPriceData!G$15,CalculationsAndCharts!$A2324+$A$11,IF($C$7,8,0),1,1)</f>
        <v>442000</v>
      </c>
      <c r="D2324" s="4">
        <f ca="1">OFFSET(InputPriceData!C$15,CalculationsAndCharts!$A2324+$A$11,IF($C$7,8,0),1,1)</f>
        <v>21.43</v>
      </c>
      <c r="E2324" s="4">
        <f ca="1">OFFSET(InputPriceData!D$15,CalculationsAndCharts!$A2324+$A$11,IF($C$7,8,0),1,1)</f>
        <v>21.72</v>
      </c>
      <c r="F2324" s="4">
        <f ca="1">OFFSET(InputPriceData!E$15,CalculationsAndCharts!$A2324+$A$11,IF($C$7,8,0),1,1)</f>
        <v>21.25</v>
      </c>
      <c r="G2324" s="4">
        <f ca="1">OFFSET(InputPriceData!F$15,CalculationsAndCharts!$A2324+$A$11,IF($C$7,8,0),1,1)</f>
        <v>21.49</v>
      </c>
      <c r="H2324" s="128"/>
      <c r="I2324" s="128"/>
      <c r="K2324" s="124"/>
      <c r="L2324" s="279"/>
      <c r="M2324" s="281"/>
      <c r="N2324" s="280"/>
      <c r="O2324" s="4"/>
      <c r="P2324" s="4"/>
      <c r="Q2324" s="3"/>
      <c r="S2324" s="309">
        <f t="shared" ca="1" si="959"/>
        <v>22.15</v>
      </c>
      <c r="T2324" s="309">
        <f t="shared" ca="1" si="960"/>
        <v>20</v>
      </c>
      <c r="U2324" s="310">
        <f t="shared" ca="1" si="952"/>
        <v>0.69302325581395319</v>
      </c>
      <c r="V2324" s="310" t="b">
        <f t="shared" ca="1" si="961"/>
        <v>0</v>
      </c>
      <c r="W2324" s="3" t="b">
        <f t="shared" ca="1" si="962"/>
        <v>0</v>
      </c>
      <c r="X2324" s="3" t="str">
        <f t="shared" ca="1" si="963"/>
        <v/>
      </c>
      <c r="Y2324" s="3" t="str">
        <f t="shared" ca="1" si="953"/>
        <v/>
      </c>
      <c r="Z2324" s="3" t="str">
        <f t="shared" ca="1" si="964"/>
        <v/>
      </c>
      <c r="AA2324" s="3" t="str">
        <f t="shared" ca="1" si="965"/>
        <v/>
      </c>
      <c r="AB2324" s="205">
        <f t="shared" ca="1" si="966"/>
        <v>1886</v>
      </c>
      <c r="AC2324" s="205">
        <f t="shared" ca="1" si="967"/>
        <v>29</v>
      </c>
      <c r="AD2324" s="205">
        <f t="shared" ca="1" si="954"/>
        <v>65.034482758620683</v>
      </c>
      <c r="AE2324" s="205">
        <f t="shared" ca="1" si="955"/>
        <v>15.034482758620683</v>
      </c>
      <c r="AF2324" s="205">
        <f t="shared" ca="1" si="968"/>
        <v>3.0068965517241368</v>
      </c>
      <c r="AG2324" s="205"/>
      <c r="AH2324" s="205"/>
      <c r="AI2324" s="205"/>
      <c r="AJ2324" s="205"/>
      <c r="AK2324" s="4"/>
      <c r="AL2324" s="4"/>
      <c r="AM2324" s="309">
        <f t="shared" ca="1" si="969"/>
        <v>22.15</v>
      </c>
      <c r="AN2324" s="309">
        <f t="shared" ca="1" si="970"/>
        <v>20.079999999999998</v>
      </c>
      <c r="AO2324" s="310">
        <f t="shared" ca="1" si="971"/>
        <v>0.6811594202898551</v>
      </c>
      <c r="AP2324" s="310" t="b">
        <f t="shared" ca="1" si="972"/>
        <v>0</v>
      </c>
      <c r="AQ2324" s="309">
        <f t="shared" ca="1" si="973"/>
        <v>0</v>
      </c>
      <c r="AR2324" s="205">
        <f t="shared" ca="1" si="956"/>
        <v>0</v>
      </c>
      <c r="AS2324" s="45" t="b">
        <f t="shared" ca="1" si="957"/>
        <v>0</v>
      </c>
      <c r="AT2324">
        <f t="shared" ca="1" si="958"/>
        <v>0</v>
      </c>
      <c r="AU2324" t="b">
        <f t="shared" ca="1" si="974"/>
        <v>0</v>
      </c>
      <c r="AV2324" t="b">
        <f t="shared" ca="1" si="975"/>
        <v>0</v>
      </c>
      <c r="AW2324" s="266" t="b">
        <f t="shared" ca="1" si="976"/>
        <v>0</v>
      </c>
      <c r="AX2324" s="266" t="b">
        <f t="shared" ca="1" si="977"/>
        <v>0</v>
      </c>
      <c r="AY2324" s="266" t="b">
        <f t="shared" ca="1" si="978"/>
        <v>0</v>
      </c>
    </row>
    <row r="2325" spans="1:51" x14ac:dyDescent="0.25">
      <c r="A2325">
        <v>2293</v>
      </c>
      <c r="B2325" s="163">
        <f ca="1">OFFSET(InputPriceData!B$15,CalculationsAndCharts!$A2325+$A$11,0,1,1)</f>
        <v>38686</v>
      </c>
      <c r="C2325" s="3">
        <f ca="1">OFFSET(InputPriceData!G$15,CalculationsAndCharts!$A2325+$A$11,IF($C$7,8,0),1,1)</f>
        <v>602000</v>
      </c>
      <c r="D2325" s="4">
        <f ca="1">OFFSET(InputPriceData!C$15,CalculationsAndCharts!$A2325+$A$11,IF($C$7,8,0),1,1)</f>
        <v>21.44</v>
      </c>
      <c r="E2325" s="4">
        <f ca="1">OFFSET(InputPriceData!D$15,CalculationsAndCharts!$A2325+$A$11,IF($C$7,8,0),1,1)</f>
        <v>21.76</v>
      </c>
      <c r="F2325" s="4">
        <f ca="1">OFFSET(InputPriceData!E$15,CalculationsAndCharts!$A2325+$A$11,IF($C$7,8,0),1,1)</f>
        <v>21.1</v>
      </c>
      <c r="G2325" s="4">
        <f ca="1">OFFSET(InputPriceData!F$15,CalculationsAndCharts!$A2325+$A$11,IF($C$7,8,0),1,1)</f>
        <v>21.31</v>
      </c>
      <c r="H2325" s="128"/>
      <c r="I2325" s="128"/>
      <c r="K2325" s="124"/>
      <c r="L2325" s="279"/>
      <c r="M2325" s="281"/>
      <c r="N2325" s="280"/>
      <c r="O2325" s="4"/>
      <c r="P2325" s="4"/>
      <c r="Q2325" s="3"/>
      <c r="S2325" s="309">
        <f t="shared" ca="1" si="959"/>
        <v>22.15</v>
      </c>
      <c r="T2325" s="309">
        <f t="shared" ca="1" si="960"/>
        <v>20</v>
      </c>
      <c r="U2325" s="310">
        <f t="shared" ca="1" si="952"/>
        <v>0.60930232558139519</v>
      </c>
      <c r="V2325" s="310" t="b">
        <f t="shared" ca="1" si="961"/>
        <v>0</v>
      </c>
      <c r="W2325" s="3" t="b">
        <f t="shared" ca="1" si="962"/>
        <v>0</v>
      </c>
      <c r="X2325" s="3" t="str">
        <f t="shared" ca="1" si="963"/>
        <v/>
      </c>
      <c r="Y2325" s="3" t="str">
        <f t="shared" ca="1" si="953"/>
        <v/>
      </c>
      <c r="Z2325" s="3" t="str">
        <f t="shared" ca="1" si="964"/>
        <v/>
      </c>
      <c r="AA2325" s="3" t="str">
        <f t="shared" ca="1" si="965"/>
        <v/>
      </c>
      <c r="AB2325" s="205">
        <f t="shared" ca="1" si="966"/>
        <v>1886</v>
      </c>
      <c r="AC2325" s="205">
        <f t="shared" ca="1" si="967"/>
        <v>29</v>
      </c>
      <c r="AD2325" s="205">
        <f t="shared" ca="1" si="954"/>
        <v>65.034482758620683</v>
      </c>
      <c r="AE2325" s="205">
        <f t="shared" ca="1" si="955"/>
        <v>15.034482758620683</v>
      </c>
      <c r="AF2325" s="205">
        <f t="shared" ca="1" si="968"/>
        <v>3.0068965517241368</v>
      </c>
      <c r="AG2325" s="205"/>
      <c r="AH2325" s="205"/>
      <c r="AI2325" s="205"/>
      <c r="AJ2325" s="205"/>
      <c r="AK2325" s="4"/>
      <c r="AL2325" s="4"/>
      <c r="AM2325" s="309">
        <f t="shared" ca="1" si="969"/>
        <v>22.15</v>
      </c>
      <c r="AN2325" s="309">
        <f t="shared" ca="1" si="970"/>
        <v>20</v>
      </c>
      <c r="AO2325" s="310">
        <f t="shared" ca="1" si="971"/>
        <v>0.60930232558139519</v>
      </c>
      <c r="AP2325" s="310" t="b">
        <f t="shared" ca="1" si="972"/>
        <v>0</v>
      </c>
      <c r="AQ2325" s="309">
        <f t="shared" ca="1" si="973"/>
        <v>0</v>
      </c>
      <c r="AR2325" s="205">
        <f t="shared" ca="1" si="956"/>
        <v>0</v>
      </c>
      <c r="AS2325" s="45" t="b">
        <f t="shared" ca="1" si="957"/>
        <v>0</v>
      </c>
      <c r="AT2325">
        <f t="shared" ca="1" si="958"/>
        <v>0</v>
      </c>
      <c r="AU2325" t="b">
        <f t="shared" ca="1" si="974"/>
        <v>0</v>
      </c>
      <c r="AV2325" t="b">
        <f t="shared" ca="1" si="975"/>
        <v>0</v>
      </c>
      <c r="AW2325" s="266" t="b">
        <f t="shared" ca="1" si="976"/>
        <v>0</v>
      </c>
      <c r="AX2325" s="266" t="b">
        <f t="shared" ca="1" si="977"/>
        <v>0</v>
      </c>
      <c r="AY2325" s="266" t="b">
        <f t="shared" ca="1" si="978"/>
        <v>0</v>
      </c>
    </row>
    <row r="2326" spans="1:51" x14ac:dyDescent="0.25">
      <c r="A2326">
        <v>2294</v>
      </c>
      <c r="B2326" s="163">
        <f ca="1">OFFSET(InputPriceData!B$15,CalculationsAndCharts!$A2326+$A$11,0,1,1)</f>
        <v>38685</v>
      </c>
      <c r="C2326" s="3">
        <f ca="1">OFFSET(InputPriceData!G$15,CalculationsAndCharts!$A2326+$A$11,IF($C$7,8,0),1,1)</f>
        <v>660200</v>
      </c>
      <c r="D2326" s="4">
        <f ca="1">OFFSET(InputPriceData!C$15,CalculationsAndCharts!$A2326+$A$11,IF($C$7,8,0),1,1)</f>
        <v>21</v>
      </c>
      <c r="E2326" s="4">
        <f ca="1">OFFSET(InputPriceData!D$15,CalculationsAndCharts!$A2326+$A$11,IF($C$7,8,0),1,1)</f>
        <v>21.44</v>
      </c>
      <c r="F2326" s="4">
        <f ca="1">OFFSET(InputPriceData!E$15,CalculationsAndCharts!$A2326+$A$11,IF($C$7,8,0),1,1)</f>
        <v>20.67</v>
      </c>
      <c r="G2326" s="4">
        <f ca="1">OFFSET(InputPriceData!F$15,CalculationsAndCharts!$A2326+$A$11,IF($C$7,8,0),1,1)</f>
        <v>21.42</v>
      </c>
      <c r="H2326" s="128"/>
      <c r="I2326" s="128"/>
      <c r="K2326" s="124"/>
      <c r="L2326" s="279"/>
      <c r="M2326" s="281"/>
      <c r="N2326" s="280"/>
      <c r="O2326" s="4"/>
      <c r="P2326" s="4"/>
      <c r="Q2326" s="3"/>
      <c r="S2326" s="309">
        <f t="shared" ca="1" si="959"/>
        <v>22.15</v>
      </c>
      <c r="T2326" s="309">
        <f t="shared" ca="1" si="960"/>
        <v>20</v>
      </c>
      <c r="U2326" s="310">
        <f t="shared" ca="1" si="952"/>
        <v>0.66046511627907101</v>
      </c>
      <c r="V2326" s="310" t="b">
        <f t="shared" ca="1" si="961"/>
        <v>0</v>
      </c>
      <c r="W2326" s="3" t="b">
        <f t="shared" ca="1" si="962"/>
        <v>0</v>
      </c>
      <c r="X2326" s="3" t="str">
        <f t="shared" ca="1" si="963"/>
        <v/>
      </c>
      <c r="Y2326" s="3" t="str">
        <f t="shared" ca="1" si="953"/>
        <v/>
      </c>
      <c r="Z2326" s="3" t="str">
        <f t="shared" ca="1" si="964"/>
        <v/>
      </c>
      <c r="AA2326" s="3" t="str">
        <f t="shared" ca="1" si="965"/>
        <v/>
      </c>
      <c r="AB2326" s="205">
        <f t="shared" ca="1" si="966"/>
        <v>1886</v>
      </c>
      <c r="AC2326" s="205">
        <f t="shared" ca="1" si="967"/>
        <v>29</v>
      </c>
      <c r="AD2326" s="205">
        <f t="shared" ca="1" si="954"/>
        <v>65.034482758620683</v>
      </c>
      <c r="AE2326" s="205">
        <f t="shared" ca="1" si="955"/>
        <v>15.034482758620683</v>
      </c>
      <c r="AF2326" s="205">
        <f t="shared" ca="1" si="968"/>
        <v>3.0068965517241368</v>
      </c>
      <c r="AG2326" s="205"/>
      <c r="AH2326" s="205"/>
      <c r="AI2326" s="205"/>
      <c r="AJ2326" s="205"/>
      <c r="AK2326" s="4"/>
      <c r="AL2326" s="4"/>
      <c r="AM2326" s="309">
        <f t="shared" ca="1" si="969"/>
        <v>22.15</v>
      </c>
      <c r="AN2326" s="309">
        <f t="shared" ca="1" si="970"/>
        <v>20</v>
      </c>
      <c r="AO2326" s="310">
        <f t="shared" ca="1" si="971"/>
        <v>0.66046511627907101</v>
      </c>
      <c r="AP2326" s="310" t="b">
        <f t="shared" ca="1" si="972"/>
        <v>0</v>
      </c>
      <c r="AQ2326" s="309">
        <f t="shared" ca="1" si="973"/>
        <v>0</v>
      </c>
      <c r="AR2326" s="205">
        <f t="shared" ca="1" si="956"/>
        <v>0</v>
      </c>
      <c r="AS2326" s="45" t="b">
        <f t="shared" ca="1" si="957"/>
        <v>0</v>
      </c>
      <c r="AT2326">
        <f t="shared" ca="1" si="958"/>
        <v>0</v>
      </c>
      <c r="AU2326" t="b">
        <f t="shared" ca="1" si="974"/>
        <v>0</v>
      </c>
      <c r="AV2326" t="b">
        <f t="shared" ca="1" si="975"/>
        <v>0</v>
      </c>
      <c r="AW2326" s="266" t="b">
        <f t="shared" ca="1" si="976"/>
        <v>0</v>
      </c>
      <c r="AX2326" s="266" t="b">
        <f t="shared" ca="1" si="977"/>
        <v>0</v>
      </c>
      <c r="AY2326" s="266" t="b">
        <f t="shared" ca="1" si="978"/>
        <v>0</v>
      </c>
    </row>
    <row r="2327" spans="1:51" x14ac:dyDescent="0.25">
      <c r="A2327">
        <v>2295</v>
      </c>
      <c r="B2327" s="163">
        <f ca="1">OFFSET(InputPriceData!B$15,CalculationsAndCharts!$A2327+$A$11,0,1,1)</f>
        <v>38684</v>
      </c>
      <c r="C2327" s="3">
        <f ca="1">OFFSET(InputPriceData!G$15,CalculationsAndCharts!$A2327+$A$11,IF($C$7,8,0),1,1)</f>
        <v>406500</v>
      </c>
      <c r="D2327" s="4">
        <f ca="1">OFFSET(InputPriceData!C$15,CalculationsAndCharts!$A2327+$A$11,IF($C$7,8,0),1,1)</f>
        <v>21.75</v>
      </c>
      <c r="E2327" s="4">
        <f ca="1">OFFSET(InputPriceData!D$15,CalculationsAndCharts!$A2327+$A$11,IF($C$7,8,0),1,1)</f>
        <v>21.75</v>
      </c>
      <c r="F2327" s="4">
        <f ca="1">OFFSET(InputPriceData!E$15,CalculationsAndCharts!$A2327+$A$11,IF($C$7,8,0),1,1)</f>
        <v>21.07</v>
      </c>
      <c r="G2327" s="4">
        <f ca="1">OFFSET(InputPriceData!F$15,CalculationsAndCharts!$A2327+$A$11,IF($C$7,8,0),1,1)</f>
        <v>21.3</v>
      </c>
      <c r="H2327" s="128"/>
      <c r="I2327" s="128"/>
      <c r="K2327" s="124"/>
      <c r="L2327" s="279"/>
      <c r="M2327" s="281"/>
      <c r="N2327" s="280"/>
      <c r="O2327" s="4"/>
      <c r="P2327" s="4"/>
      <c r="Q2327" s="3"/>
      <c r="S2327" s="309">
        <f t="shared" ca="1" si="959"/>
        <v>22.15</v>
      </c>
      <c r="T2327" s="309">
        <f t="shared" ca="1" si="960"/>
        <v>20</v>
      </c>
      <c r="U2327" s="310">
        <f t="shared" ca="1" si="952"/>
        <v>0.60465116279069842</v>
      </c>
      <c r="V2327" s="310" t="b">
        <f t="shared" ca="1" si="961"/>
        <v>0</v>
      </c>
      <c r="W2327" s="3" t="b">
        <f t="shared" ca="1" si="962"/>
        <v>0</v>
      </c>
      <c r="X2327" s="3" t="str">
        <f t="shared" ca="1" si="963"/>
        <v/>
      </c>
      <c r="Y2327" s="3" t="str">
        <f t="shared" ca="1" si="953"/>
        <v/>
      </c>
      <c r="Z2327" s="3" t="str">
        <f t="shared" ca="1" si="964"/>
        <v/>
      </c>
      <c r="AA2327" s="3" t="str">
        <f t="shared" ca="1" si="965"/>
        <v/>
      </c>
      <c r="AB2327" s="205">
        <f t="shared" ca="1" si="966"/>
        <v>1886</v>
      </c>
      <c r="AC2327" s="205">
        <f t="shared" ca="1" si="967"/>
        <v>29</v>
      </c>
      <c r="AD2327" s="205">
        <f t="shared" ca="1" si="954"/>
        <v>65.034482758620683</v>
      </c>
      <c r="AE2327" s="205">
        <f t="shared" ca="1" si="955"/>
        <v>15.034482758620683</v>
      </c>
      <c r="AF2327" s="205">
        <f t="shared" ca="1" si="968"/>
        <v>3.0068965517241368</v>
      </c>
      <c r="AG2327" s="205"/>
      <c r="AH2327" s="205"/>
      <c r="AI2327" s="205"/>
      <c r="AJ2327" s="205"/>
      <c r="AK2327" s="4"/>
      <c r="AL2327" s="4"/>
      <c r="AM2327" s="309">
        <f t="shared" ca="1" si="969"/>
        <v>22.15</v>
      </c>
      <c r="AN2327" s="309">
        <f t="shared" ca="1" si="970"/>
        <v>20</v>
      </c>
      <c r="AO2327" s="310">
        <f t="shared" ca="1" si="971"/>
        <v>0.60465116279069842</v>
      </c>
      <c r="AP2327" s="310" t="b">
        <f t="shared" ca="1" si="972"/>
        <v>0</v>
      </c>
      <c r="AQ2327" s="309">
        <f t="shared" ca="1" si="973"/>
        <v>0</v>
      </c>
      <c r="AR2327" s="205">
        <f t="shared" ca="1" si="956"/>
        <v>0</v>
      </c>
      <c r="AS2327" s="45" t="b">
        <f t="shared" ca="1" si="957"/>
        <v>0</v>
      </c>
      <c r="AT2327">
        <f t="shared" ca="1" si="958"/>
        <v>0</v>
      </c>
      <c r="AU2327" t="b">
        <f t="shared" ca="1" si="974"/>
        <v>0</v>
      </c>
      <c r="AV2327" t="b">
        <f t="shared" ca="1" si="975"/>
        <v>0</v>
      </c>
      <c r="AW2327" s="266" t="b">
        <f t="shared" ca="1" si="976"/>
        <v>0</v>
      </c>
      <c r="AX2327" s="266" t="b">
        <f t="shared" ca="1" si="977"/>
        <v>0</v>
      </c>
      <c r="AY2327" s="266" t="b">
        <f t="shared" ca="1" si="978"/>
        <v>0</v>
      </c>
    </row>
    <row r="2328" spans="1:51" x14ac:dyDescent="0.25">
      <c r="A2328">
        <v>2296</v>
      </c>
      <c r="B2328" s="163">
        <f ca="1">OFFSET(InputPriceData!B$15,CalculationsAndCharts!$A2328+$A$11,0,1,1)</f>
        <v>38681</v>
      </c>
      <c r="C2328" s="3">
        <f ca="1">OFFSET(InputPriceData!G$15,CalculationsAndCharts!$A2328+$A$11,IF($C$7,8,0),1,1)</f>
        <v>139000</v>
      </c>
      <c r="D2328" s="4">
        <f ca="1">OFFSET(InputPriceData!C$15,CalculationsAndCharts!$A2328+$A$11,IF($C$7,8,0),1,1)</f>
        <v>21.76</v>
      </c>
      <c r="E2328" s="4">
        <f ca="1">OFFSET(InputPriceData!D$15,CalculationsAndCharts!$A2328+$A$11,IF($C$7,8,0),1,1)</f>
        <v>21.88</v>
      </c>
      <c r="F2328" s="4">
        <f ca="1">OFFSET(InputPriceData!E$15,CalculationsAndCharts!$A2328+$A$11,IF($C$7,8,0),1,1)</f>
        <v>21.63</v>
      </c>
      <c r="G2328" s="4">
        <f ca="1">OFFSET(InputPriceData!F$15,CalculationsAndCharts!$A2328+$A$11,IF($C$7,8,0),1,1)</f>
        <v>21.75</v>
      </c>
      <c r="H2328" s="128"/>
      <c r="I2328" s="128"/>
      <c r="K2328" s="124"/>
      <c r="L2328" s="279"/>
      <c r="M2328" s="281"/>
      <c r="N2328" s="280"/>
      <c r="O2328" s="4"/>
      <c r="P2328" s="4"/>
      <c r="Q2328" s="3"/>
      <c r="S2328" s="309">
        <f t="shared" ca="1" si="959"/>
        <v>22.15</v>
      </c>
      <c r="T2328" s="309">
        <f t="shared" ca="1" si="960"/>
        <v>19.97</v>
      </c>
      <c r="U2328" s="310">
        <f t="shared" ca="1" si="952"/>
        <v>0.81651376146789056</v>
      </c>
      <c r="V2328" s="310" t="b">
        <f t="shared" ca="1" si="961"/>
        <v>0</v>
      </c>
      <c r="W2328" s="3" t="b">
        <f t="shared" ca="1" si="962"/>
        <v>0</v>
      </c>
      <c r="X2328" s="3" t="str">
        <f t="shared" ca="1" si="963"/>
        <v/>
      </c>
      <c r="Y2328" s="3" t="str">
        <f t="shared" ca="1" si="953"/>
        <v/>
      </c>
      <c r="Z2328" s="3" t="str">
        <f t="shared" ca="1" si="964"/>
        <v/>
      </c>
      <c r="AA2328" s="3" t="str">
        <f t="shared" ca="1" si="965"/>
        <v/>
      </c>
      <c r="AB2328" s="205">
        <f t="shared" ca="1" si="966"/>
        <v>1886</v>
      </c>
      <c r="AC2328" s="205">
        <f t="shared" ca="1" si="967"/>
        <v>29</v>
      </c>
      <c r="AD2328" s="205">
        <f t="shared" ca="1" si="954"/>
        <v>65.034482758620683</v>
      </c>
      <c r="AE2328" s="205">
        <f t="shared" ca="1" si="955"/>
        <v>15.034482758620683</v>
      </c>
      <c r="AF2328" s="205">
        <f t="shared" ca="1" si="968"/>
        <v>3.0068965517241368</v>
      </c>
      <c r="AG2328" s="205"/>
      <c r="AH2328" s="205"/>
      <c r="AI2328" s="205"/>
      <c r="AJ2328" s="205"/>
      <c r="AK2328" s="4"/>
      <c r="AL2328" s="4"/>
      <c r="AM2328" s="309">
        <f t="shared" ca="1" si="969"/>
        <v>22.15</v>
      </c>
      <c r="AN2328" s="309">
        <f t="shared" ca="1" si="970"/>
        <v>20</v>
      </c>
      <c r="AO2328" s="310">
        <f t="shared" ca="1" si="971"/>
        <v>0.81395348837209358</v>
      </c>
      <c r="AP2328" s="310" t="b">
        <f t="shared" ca="1" si="972"/>
        <v>0</v>
      </c>
      <c r="AQ2328" s="309">
        <f t="shared" ca="1" si="973"/>
        <v>0</v>
      </c>
      <c r="AR2328" s="205">
        <f t="shared" ca="1" si="956"/>
        <v>0</v>
      </c>
      <c r="AS2328" s="45" t="b">
        <f t="shared" ca="1" si="957"/>
        <v>0</v>
      </c>
      <c r="AT2328">
        <f t="shared" ca="1" si="958"/>
        <v>0</v>
      </c>
      <c r="AU2328" t="b">
        <f t="shared" ca="1" si="974"/>
        <v>0</v>
      </c>
      <c r="AV2328" t="b">
        <f t="shared" ca="1" si="975"/>
        <v>0</v>
      </c>
      <c r="AW2328" s="266" t="b">
        <f t="shared" ca="1" si="976"/>
        <v>0</v>
      </c>
      <c r="AX2328" s="266" t="b">
        <f t="shared" ca="1" si="977"/>
        <v>0</v>
      </c>
      <c r="AY2328" s="266" t="b">
        <f t="shared" ca="1" si="978"/>
        <v>0</v>
      </c>
    </row>
    <row r="2329" spans="1:51" x14ac:dyDescent="0.25">
      <c r="A2329">
        <v>2297</v>
      </c>
      <c r="B2329" s="163">
        <f ca="1">OFFSET(InputPriceData!B$15,CalculationsAndCharts!$A2329+$A$11,0,1,1)</f>
        <v>38679</v>
      </c>
      <c r="C2329" s="3">
        <f ca="1">OFFSET(InputPriceData!G$15,CalculationsAndCharts!$A2329+$A$11,IF($C$7,8,0),1,1)</f>
        <v>489200</v>
      </c>
      <c r="D2329" s="4">
        <f ca="1">OFFSET(InputPriceData!C$15,CalculationsAndCharts!$A2329+$A$11,IF($C$7,8,0),1,1)</f>
        <v>21.18</v>
      </c>
      <c r="E2329" s="4">
        <f ca="1">OFFSET(InputPriceData!D$15,CalculationsAndCharts!$A2329+$A$11,IF($C$7,8,0),1,1)</f>
        <v>21.87</v>
      </c>
      <c r="F2329" s="4">
        <f ca="1">OFFSET(InputPriceData!E$15,CalculationsAndCharts!$A2329+$A$11,IF($C$7,8,0),1,1)</f>
        <v>21.18</v>
      </c>
      <c r="G2329" s="4">
        <f ca="1">OFFSET(InputPriceData!F$15,CalculationsAndCharts!$A2329+$A$11,IF($C$7,8,0),1,1)</f>
        <v>21.7</v>
      </c>
      <c r="H2329" s="128"/>
      <c r="I2329" s="128"/>
      <c r="K2329" s="124"/>
      <c r="L2329" s="279"/>
      <c r="M2329" s="281"/>
      <c r="N2329" s="280"/>
      <c r="O2329" s="4"/>
      <c r="P2329" s="4"/>
      <c r="Q2329" s="3"/>
      <c r="S2329" s="309">
        <f t="shared" ca="1" si="959"/>
        <v>22.15</v>
      </c>
      <c r="T2329" s="309">
        <f t="shared" ca="1" si="960"/>
        <v>19.75</v>
      </c>
      <c r="U2329" s="310">
        <f t="shared" ca="1" si="952"/>
        <v>0.81250000000000022</v>
      </c>
      <c r="V2329" s="310" t="b">
        <f t="shared" ca="1" si="961"/>
        <v>0</v>
      </c>
      <c r="W2329" s="3" t="b">
        <f t="shared" ca="1" si="962"/>
        <v>0</v>
      </c>
      <c r="X2329" s="3" t="str">
        <f t="shared" ca="1" si="963"/>
        <v/>
      </c>
      <c r="Y2329" s="3" t="str">
        <f t="shared" ca="1" si="953"/>
        <v/>
      </c>
      <c r="Z2329" s="3" t="str">
        <f t="shared" ca="1" si="964"/>
        <v/>
      </c>
      <c r="AA2329" s="3" t="str">
        <f t="shared" ca="1" si="965"/>
        <v/>
      </c>
      <c r="AB2329" s="205">
        <f t="shared" ca="1" si="966"/>
        <v>1886</v>
      </c>
      <c r="AC2329" s="205">
        <f t="shared" ca="1" si="967"/>
        <v>29</v>
      </c>
      <c r="AD2329" s="205">
        <f t="shared" ca="1" si="954"/>
        <v>65.034482758620683</v>
      </c>
      <c r="AE2329" s="205">
        <f t="shared" ca="1" si="955"/>
        <v>15.034482758620683</v>
      </c>
      <c r="AF2329" s="205">
        <f t="shared" ca="1" si="968"/>
        <v>3.0068965517241368</v>
      </c>
      <c r="AG2329" s="205"/>
      <c r="AH2329" s="205"/>
      <c r="AI2329" s="205"/>
      <c r="AJ2329" s="205"/>
      <c r="AK2329" s="4"/>
      <c r="AL2329" s="4"/>
      <c r="AM2329" s="309">
        <f t="shared" ca="1" si="969"/>
        <v>22.15</v>
      </c>
      <c r="AN2329" s="309">
        <f t="shared" ca="1" si="970"/>
        <v>20</v>
      </c>
      <c r="AO2329" s="310">
        <f t="shared" ca="1" si="971"/>
        <v>0.79069767441860483</v>
      </c>
      <c r="AP2329" s="310" t="b">
        <f t="shared" ca="1" si="972"/>
        <v>0</v>
      </c>
      <c r="AQ2329" s="309">
        <f t="shared" ca="1" si="973"/>
        <v>0</v>
      </c>
      <c r="AR2329" s="205">
        <f t="shared" ca="1" si="956"/>
        <v>0</v>
      </c>
      <c r="AS2329" s="45" t="b">
        <f t="shared" ca="1" si="957"/>
        <v>0</v>
      </c>
      <c r="AT2329">
        <f t="shared" ca="1" si="958"/>
        <v>0</v>
      </c>
      <c r="AU2329" t="b">
        <f t="shared" ca="1" si="974"/>
        <v>0</v>
      </c>
      <c r="AV2329" t="b">
        <f t="shared" ca="1" si="975"/>
        <v>0</v>
      </c>
      <c r="AW2329" s="266" t="b">
        <f t="shared" ca="1" si="976"/>
        <v>0</v>
      </c>
      <c r="AX2329" s="266" t="b">
        <f t="shared" ca="1" si="977"/>
        <v>0</v>
      </c>
      <c r="AY2329" s="266" t="b">
        <f t="shared" ca="1" si="978"/>
        <v>0</v>
      </c>
    </row>
    <row r="2330" spans="1:51" x14ac:dyDescent="0.25">
      <c r="A2330">
        <v>2298</v>
      </c>
      <c r="B2330" s="163">
        <f ca="1">OFFSET(InputPriceData!B$15,CalculationsAndCharts!$A2330+$A$11,0,1,1)</f>
        <v>38678</v>
      </c>
      <c r="C2330" s="3">
        <f ca="1">OFFSET(InputPriceData!G$15,CalculationsAndCharts!$A2330+$A$11,IF($C$7,8,0),1,1)</f>
        <v>563700</v>
      </c>
      <c r="D2330" s="4">
        <f ca="1">OFFSET(InputPriceData!C$15,CalculationsAndCharts!$A2330+$A$11,IF($C$7,8,0),1,1)</f>
        <v>21.79</v>
      </c>
      <c r="E2330" s="4">
        <f ca="1">OFFSET(InputPriceData!D$15,CalculationsAndCharts!$A2330+$A$11,IF($C$7,8,0),1,1)</f>
        <v>22.18</v>
      </c>
      <c r="F2330" s="4">
        <f ca="1">OFFSET(InputPriceData!E$15,CalculationsAndCharts!$A2330+$A$11,IF($C$7,8,0),1,1)</f>
        <v>21.75</v>
      </c>
      <c r="G2330" s="4">
        <f ca="1">OFFSET(InputPriceData!F$15,CalculationsAndCharts!$A2330+$A$11,IF($C$7,8,0),1,1)</f>
        <v>22.15</v>
      </c>
      <c r="H2330" s="128"/>
      <c r="I2330" s="128"/>
      <c r="K2330" s="124"/>
      <c r="L2330" s="279"/>
      <c r="M2330" s="281"/>
      <c r="N2330" s="280"/>
      <c r="O2330" s="4"/>
      <c r="P2330" s="4"/>
      <c r="Q2330" s="3"/>
      <c r="S2330" s="309">
        <f t="shared" ca="1" si="959"/>
        <v>22.15</v>
      </c>
      <c r="T2330" s="309">
        <f t="shared" ca="1" si="960"/>
        <v>19.23</v>
      </c>
      <c r="U2330" s="310">
        <f t="shared" ca="1" si="952"/>
        <v>1</v>
      </c>
      <c r="V2330" s="310" t="b">
        <f t="shared" ca="1" si="961"/>
        <v>0</v>
      </c>
      <c r="W2330" s="3" t="b">
        <f t="shared" ca="1" si="962"/>
        <v>0</v>
      </c>
      <c r="X2330" s="3" t="str">
        <f t="shared" ca="1" si="963"/>
        <v/>
      </c>
      <c r="Y2330" s="3" t="str">
        <f t="shared" ca="1" si="953"/>
        <v/>
      </c>
      <c r="Z2330" s="3" t="str">
        <f t="shared" ca="1" si="964"/>
        <v/>
      </c>
      <c r="AA2330" s="3" t="str">
        <f t="shared" ca="1" si="965"/>
        <v/>
      </c>
      <c r="AB2330" s="205">
        <f t="shared" ca="1" si="966"/>
        <v>1886</v>
      </c>
      <c r="AC2330" s="205">
        <f t="shared" ca="1" si="967"/>
        <v>29</v>
      </c>
      <c r="AD2330" s="205">
        <f t="shared" ca="1" si="954"/>
        <v>65.034482758620683</v>
      </c>
      <c r="AE2330" s="205">
        <f t="shared" ca="1" si="955"/>
        <v>15.034482758620683</v>
      </c>
      <c r="AF2330" s="205">
        <f t="shared" ca="1" si="968"/>
        <v>3.0068965517241368</v>
      </c>
      <c r="AG2330" s="205"/>
      <c r="AH2330" s="205"/>
      <c r="AI2330" s="205"/>
      <c r="AJ2330" s="205"/>
      <c r="AK2330" s="4"/>
      <c r="AL2330" s="4"/>
      <c r="AM2330" s="309">
        <f t="shared" ca="1" si="969"/>
        <v>22.15</v>
      </c>
      <c r="AN2330" s="309">
        <f t="shared" ca="1" si="970"/>
        <v>19.97</v>
      </c>
      <c r="AO2330" s="310">
        <f t="shared" ca="1" si="971"/>
        <v>1</v>
      </c>
      <c r="AP2330" s="310" t="b">
        <f t="shared" ca="1" si="972"/>
        <v>0</v>
      </c>
      <c r="AQ2330" s="309">
        <f t="shared" ca="1" si="973"/>
        <v>0</v>
      </c>
      <c r="AR2330" s="205">
        <f t="shared" ca="1" si="956"/>
        <v>0</v>
      </c>
      <c r="AS2330" s="45" t="b">
        <f t="shared" ca="1" si="957"/>
        <v>0</v>
      </c>
      <c r="AT2330">
        <f t="shared" ca="1" si="958"/>
        <v>0</v>
      </c>
      <c r="AU2330" t="b">
        <f t="shared" ca="1" si="974"/>
        <v>0</v>
      </c>
      <c r="AV2330" t="b">
        <f t="shared" ca="1" si="975"/>
        <v>0</v>
      </c>
      <c r="AW2330" s="266" t="b">
        <f t="shared" ca="1" si="976"/>
        <v>0</v>
      </c>
      <c r="AX2330" s="266" t="b">
        <f t="shared" ca="1" si="977"/>
        <v>0</v>
      </c>
      <c r="AY2330" s="266" t="b">
        <f t="shared" ca="1" si="978"/>
        <v>0</v>
      </c>
    </row>
    <row r="2331" spans="1:51" x14ac:dyDescent="0.25">
      <c r="A2331">
        <v>2299</v>
      </c>
      <c r="B2331" s="163">
        <f ca="1">OFFSET(InputPriceData!B$15,CalculationsAndCharts!$A2331+$A$11,0,1,1)</f>
        <v>38677</v>
      </c>
      <c r="C2331" s="3">
        <f ca="1">OFFSET(InputPriceData!G$15,CalculationsAndCharts!$A2331+$A$11,IF($C$7,8,0),1,1)</f>
        <v>738900</v>
      </c>
      <c r="D2331" s="4">
        <f ca="1">OFFSET(InputPriceData!C$15,CalculationsAndCharts!$A2331+$A$11,IF($C$7,8,0),1,1)</f>
        <v>21.31</v>
      </c>
      <c r="E2331" s="4">
        <f ca="1">OFFSET(InputPriceData!D$15,CalculationsAndCharts!$A2331+$A$11,IF($C$7,8,0),1,1)</f>
        <v>21.91</v>
      </c>
      <c r="F2331" s="4">
        <f ca="1">OFFSET(InputPriceData!E$15,CalculationsAndCharts!$A2331+$A$11,IF($C$7,8,0),1,1)</f>
        <v>21.15</v>
      </c>
      <c r="G2331" s="4">
        <f ca="1">OFFSET(InputPriceData!F$15,CalculationsAndCharts!$A2331+$A$11,IF($C$7,8,0),1,1)</f>
        <v>21.9</v>
      </c>
      <c r="H2331" s="128"/>
      <c r="I2331" s="128"/>
      <c r="K2331" s="124"/>
      <c r="L2331" s="279"/>
      <c r="M2331" s="281"/>
      <c r="N2331" s="280"/>
      <c r="O2331" s="4"/>
      <c r="P2331" s="4"/>
      <c r="Q2331" s="3"/>
      <c r="S2331" s="309">
        <f t="shared" ca="1" si="959"/>
        <v>21.9</v>
      </c>
      <c r="T2331" s="309">
        <f t="shared" ca="1" si="960"/>
        <v>18.86</v>
      </c>
      <c r="U2331" s="310">
        <f t="shared" ca="1" si="952"/>
        <v>1</v>
      </c>
      <c r="V2331" s="310" t="b">
        <f t="shared" ca="1" si="961"/>
        <v>0</v>
      </c>
      <c r="W2331" s="3" t="b">
        <f t="shared" ca="1" si="962"/>
        <v>0</v>
      </c>
      <c r="X2331" s="3" t="str">
        <f t="shared" ca="1" si="963"/>
        <v/>
      </c>
      <c r="Y2331" s="3" t="str">
        <f t="shared" ca="1" si="953"/>
        <v/>
      </c>
      <c r="Z2331" s="3" t="str">
        <f t="shared" ca="1" si="964"/>
        <v/>
      </c>
      <c r="AA2331" s="3" t="str">
        <f t="shared" ca="1" si="965"/>
        <v/>
      </c>
      <c r="AB2331" s="205">
        <f t="shared" ca="1" si="966"/>
        <v>1886</v>
      </c>
      <c r="AC2331" s="205">
        <f t="shared" ca="1" si="967"/>
        <v>29</v>
      </c>
      <c r="AD2331" s="205">
        <f t="shared" ca="1" si="954"/>
        <v>65.034482758620683</v>
      </c>
      <c r="AE2331" s="205">
        <f t="shared" ca="1" si="955"/>
        <v>15.034482758620683</v>
      </c>
      <c r="AF2331" s="205">
        <f t="shared" ca="1" si="968"/>
        <v>3.0068965517241368</v>
      </c>
      <c r="AG2331" s="205"/>
      <c r="AH2331" s="205"/>
      <c r="AI2331" s="205"/>
      <c r="AJ2331" s="205"/>
      <c r="AK2331" s="4"/>
      <c r="AL2331" s="4"/>
      <c r="AM2331" s="309">
        <f t="shared" ca="1" si="969"/>
        <v>21.9</v>
      </c>
      <c r="AN2331" s="309">
        <f t="shared" ca="1" si="970"/>
        <v>19.75</v>
      </c>
      <c r="AO2331" s="310">
        <f t="shared" ca="1" si="971"/>
        <v>1</v>
      </c>
      <c r="AP2331" s="310" t="b">
        <f t="shared" ca="1" si="972"/>
        <v>0</v>
      </c>
      <c r="AQ2331" s="309">
        <f t="shared" ca="1" si="973"/>
        <v>0</v>
      </c>
      <c r="AR2331" s="205">
        <f t="shared" ca="1" si="956"/>
        <v>0</v>
      </c>
      <c r="AS2331" s="45" t="b">
        <f t="shared" ca="1" si="957"/>
        <v>0</v>
      </c>
      <c r="AT2331">
        <f t="shared" ca="1" si="958"/>
        <v>0</v>
      </c>
      <c r="AU2331" t="b">
        <f t="shared" ca="1" si="974"/>
        <v>0</v>
      </c>
      <c r="AV2331" t="b">
        <f t="shared" ca="1" si="975"/>
        <v>0</v>
      </c>
      <c r="AW2331" s="266" t="b">
        <f t="shared" ca="1" si="976"/>
        <v>0</v>
      </c>
      <c r="AX2331" s="266" t="b">
        <f t="shared" ca="1" si="977"/>
        <v>0</v>
      </c>
      <c r="AY2331" s="266" t="b">
        <f t="shared" ca="1" si="978"/>
        <v>0</v>
      </c>
    </row>
    <row r="2332" spans="1:51" x14ac:dyDescent="0.25">
      <c r="A2332">
        <v>2300</v>
      </c>
      <c r="B2332" s="163">
        <f ca="1">OFFSET(InputPriceData!B$15,CalculationsAndCharts!$A2332+$A$11,0,1,1)</f>
        <v>38674</v>
      </c>
      <c r="C2332" s="3">
        <f ca="1">OFFSET(InputPriceData!G$15,CalculationsAndCharts!$A2332+$A$11,IF($C$7,8,0),1,1)</f>
        <v>433800</v>
      </c>
      <c r="D2332" s="4">
        <f ca="1">OFFSET(InputPriceData!C$15,CalculationsAndCharts!$A2332+$A$11,IF($C$7,8,0),1,1)</f>
        <v>21</v>
      </c>
      <c r="E2332" s="4">
        <f ca="1">OFFSET(InputPriceData!D$15,CalculationsAndCharts!$A2332+$A$11,IF($C$7,8,0),1,1)</f>
        <v>21.35</v>
      </c>
      <c r="F2332" s="4">
        <f ca="1">OFFSET(InputPriceData!E$15,CalculationsAndCharts!$A2332+$A$11,IF($C$7,8,0),1,1)</f>
        <v>20.77</v>
      </c>
      <c r="G2332" s="4">
        <f ca="1">OFFSET(InputPriceData!F$15,CalculationsAndCharts!$A2332+$A$11,IF($C$7,8,0),1,1)</f>
        <v>21.29</v>
      </c>
      <c r="H2332" s="128"/>
      <c r="I2332" s="128"/>
      <c r="K2332" s="124"/>
      <c r="L2332" s="279"/>
      <c r="M2332" s="281"/>
      <c r="N2332" s="280"/>
      <c r="O2332" s="4"/>
      <c r="P2332" s="4"/>
      <c r="Q2332" s="3"/>
      <c r="S2332" s="309">
        <f t="shared" ca="1" si="959"/>
        <v>21.29</v>
      </c>
      <c r="T2332" s="309">
        <f t="shared" ca="1" si="960"/>
        <v>18.86</v>
      </c>
      <c r="U2332" s="310">
        <f t="shared" ca="1" si="952"/>
        <v>1</v>
      </c>
      <c r="V2332" s="310" t="b">
        <f t="shared" ca="1" si="961"/>
        <v>0</v>
      </c>
      <c r="W2332" s="3" t="b">
        <f t="shared" ca="1" si="962"/>
        <v>0</v>
      </c>
      <c r="X2332" s="3" t="str">
        <f t="shared" ca="1" si="963"/>
        <v/>
      </c>
      <c r="Y2332" s="3" t="str">
        <f t="shared" ca="1" si="953"/>
        <v/>
      </c>
      <c r="Z2332" s="3" t="str">
        <f t="shared" ca="1" si="964"/>
        <v/>
      </c>
      <c r="AA2332" s="3" t="str">
        <f t="shared" ca="1" si="965"/>
        <v/>
      </c>
      <c r="AB2332" s="205">
        <f t="shared" ca="1" si="966"/>
        <v>1886</v>
      </c>
      <c r="AC2332" s="205">
        <f t="shared" ca="1" si="967"/>
        <v>29</v>
      </c>
      <c r="AD2332" s="205">
        <f t="shared" ca="1" si="954"/>
        <v>65.034482758620683</v>
      </c>
      <c r="AE2332" s="205">
        <f t="shared" ca="1" si="955"/>
        <v>15.034482758620683</v>
      </c>
      <c r="AF2332" s="205">
        <f t="shared" ca="1" si="968"/>
        <v>3.0068965517241368</v>
      </c>
      <c r="AG2332" s="205"/>
      <c r="AH2332" s="205"/>
      <c r="AI2332" s="205"/>
      <c r="AJ2332" s="205"/>
      <c r="AK2332" s="4"/>
      <c r="AL2332" s="4"/>
      <c r="AM2332" s="309">
        <f t="shared" ca="1" si="969"/>
        <v>21.29</v>
      </c>
      <c r="AN2332" s="309">
        <f t="shared" ca="1" si="970"/>
        <v>19.23</v>
      </c>
      <c r="AO2332" s="310">
        <f t="shared" ca="1" si="971"/>
        <v>1</v>
      </c>
      <c r="AP2332" s="310" t="b">
        <f t="shared" ca="1" si="972"/>
        <v>0</v>
      </c>
      <c r="AQ2332" s="309">
        <f t="shared" ca="1" si="973"/>
        <v>0</v>
      </c>
      <c r="AR2332" s="205">
        <f t="shared" ca="1" si="956"/>
        <v>0</v>
      </c>
      <c r="AS2332" s="45" t="b">
        <f t="shared" ca="1" si="957"/>
        <v>0</v>
      </c>
      <c r="AT2332">
        <f t="shared" ca="1" si="958"/>
        <v>0</v>
      </c>
      <c r="AU2332" t="b">
        <f t="shared" ca="1" si="974"/>
        <v>0</v>
      </c>
      <c r="AV2332" t="b">
        <f t="shared" ca="1" si="975"/>
        <v>0</v>
      </c>
      <c r="AW2332" s="266" t="b">
        <f t="shared" ca="1" si="976"/>
        <v>0</v>
      </c>
      <c r="AX2332" s="266" t="b">
        <f t="shared" ca="1" si="977"/>
        <v>0</v>
      </c>
      <c r="AY2332" s="266" t="b">
        <f t="shared" ca="1" si="978"/>
        <v>0</v>
      </c>
    </row>
    <row r="2333" spans="1:51" x14ac:dyDescent="0.25">
      <c r="A2333">
        <v>2301</v>
      </c>
      <c r="B2333" s="163">
        <f ca="1">OFFSET(InputPriceData!B$15,CalculationsAndCharts!$A2333+$A$11,0,1,1)</f>
        <v>38673</v>
      </c>
      <c r="C2333" s="3">
        <f ca="1">OFFSET(InputPriceData!G$15,CalculationsAndCharts!$A2333+$A$11,IF($C$7,8,0),1,1)</f>
        <v>163700</v>
      </c>
      <c r="D2333" s="4">
        <f ca="1">OFFSET(InputPriceData!C$15,CalculationsAndCharts!$A2333+$A$11,IF($C$7,8,0),1,1)</f>
        <v>20.88</v>
      </c>
      <c r="E2333" s="4">
        <f ca="1">OFFSET(InputPriceData!D$15,CalculationsAndCharts!$A2333+$A$11,IF($C$7,8,0),1,1)</f>
        <v>20.98</v>
      </c>
      <c r="F2333" s="4">
        <f ca="1">OFFSET(InputPriceData!E$15,CalculationsAndCharts!$A2333+$A$11,IF($C$7,8,0),1,1)</f>
        <v>20.55</v>
      </c>
      <c r="G2333" s="4">
        <f ca="1">OFFSET(InputPriceData!F$15,CalculationsAndCharts!$A2333+$A$11,IF($C$7,8,0),1,1)</f>
        <v>20.7</v>
      </c>
      <c r="H2333" s="128"/>
      <c r="I2333" s="128"/>
      <c r="K2333" s="124"/>
      <c r="L2333" s="279"/>
      <c r="M2333" s="281"/>
      <c r="N2333" s="280"/>
      <c r="O2333" s="4"/>
      <c r="P2333" s="4"/>
      <c r="Q2333" s="3"/>
      <c r="S2333" s="309">
        <f t="shared" ca="1" si="959"/>
        <v>20.78</v>
      </c>
      <c r="T2333" s="309">
        <f t="shared" ca="1" si="960"/>
        <v>18.86</v>
      </c>
      <c r="U2333" s="310">
        <f t="shared" ca="1" si="952"/>
        <v>0.95833333333333237</v>
      </c>
      <c r="V2333" s="310" t="b">
        <f t="shared" ca="1" si="961"/>
        <v>0</v>
      </c>
      <c r="W2333" s="3" t="b">
        <f t="shared" ca="1" si="962"/>
        <v>0</v>
      </c>
      <c r="X2333" s="3" t="str">
        <f t="shared" ca="1" si="963"/>
        <v/>
      </c>
      <c r="Y2333" s="3" t="str">
        <f t="shared" ca="1" si="953"/>
        <v/>
      </c>
      <c r="Z2333" s="3" t="str">
        <f t="shared" ca="1" si="964"/>
        <v/>
      </c>
      <c r="AA2333" s="3" t="str">
        <f t="shared" ca="1" si="965"/>
        <v/>
      </c>
      <c r="AB2333" s="205">
        <f t="shared" ca="1" si="966"/>
        <v>1886</v>
      </c>
      <c r="AC2333" s="205">
        <f t="shared" ca="1" si="967"/>
        <v>29</v>
      </c>
      <c r="AD2333" s="205">
        <f t="shared" ca="1" si="954"/>
        <v>65.034482758620683</v>
      </c>
      <c r="AE2333" s="205">
        <f t="shared" ca="1" si="955"/>
        <v>15.034482758620683</v>
      </c>
      <c r="AF2333" s="205">
        <f t="shared" ca="1" si="968"/>
        <v>3.0068965517241368</v>
      </c>
      <c r="AG2333" s="205"/>
      <c r="AH2333" s="205"/>
      <c r="AI2333" s="205"/>
      <c r="AJ2333" s="205"/>
      <c r="AK2333" s="4"/>
      <c r="AL2333" s="4"/>
      <c r="AM2333" s="309">
        <f t="shared" ca="1" si="969"/>
        <v>20.78</v>
      </c>
      <c r="AN2333" s="309">
        <f t="shared" ca="1" si="970"/>
        <v>18.86</v>
      </c>
      <c r="AO2333" s="310">
        <f t="shared" ca="1" si="971"/>
        <v>0.95833333333333237</v>
      </c>
      <c r="AP2333" s="310" t="b">
        <f t="shared" ca="1" si="972"/>
        <v>0</v>
      </c>
      <c r="AQ2333" s="309">
        <f t="shared" ca="1" si="973"/>
        <v>0</v>
      </c>
      <c r="AR2333" s="205">
        <f t="shared" ca="1" si="956"/>
        <v>0</v>
      </c>
      <c r="AS2333" s="45" t="b">
        <f t="shared" ca="1" si="957"/>
        <v>0</v>
      </c>
      <c r="AT2333">
        <f t="shared" ca="1" si="958"/>
        <v>0</v>
      </c>
      <c r="AU2333" t="b">
        <f t="shared" ca="1" si="974"/>
        <v>0</v>
      </c>
      <c r="AV2333" t="b">
        <f t="shared" ca="1" si="975"/>
        <v>0</v>
      </c>
      <c r="AW2333" s="266" t="b">
        <f t="shared" ca="1" si="976"/>
        <v>0</v>
      </c>
      <c r="AX2333" s="266" t="b">
        <f t="shared" ca="1" si="977"/>
        <v>0</v>
      </c>
      <c r="AY2333" s="266" t="b">
        <f t="shared" ca="1" si="978"/>
        <v>0</v>
      </c>
    </row>
    <row r="2334" spans="1:51" x14ac:dyDescent="0.25">
      <c r="A2334">
        <v>2302</v>
      </c>
      <c r="B2334" s="163">
        <f ca="1">OFFSET(InputPriceData!B$15,CalculationsAndCharts!$A2334+$A$11,0,1,1)</f>
        <v>38672</v>
      </c>
      <c r="C2334" s="3">
        <f ca="1">OFFSET(InputPriceData!G$15,CalculationsAndCharts!$A2334+$A$11,IF($C$7,8,0),1,1)</f>
        <v>272600</v>
      </c>
      <c r="D2334" s="4">
        <f ca="1">OFFSET(InputPriceData!C$15,CalculationsAndCharts!$A2334+$A$11,IF($C$7,8,0),1,1)</f>
        <v>20.68</v>
      </c>
      <c r="E2334" s="4">
        <f ca="1">OFFSET(InputPriceData!D$15,CalculationsAndCharts!$A2334+$A$11,IF($C$7,8,0),1,1)</f>
        <v>20.9</v>
      </c>
      <c r="F2334" s="4">
        <f ca="1">OFFSET(InputPriceData!E$15,CalculationsAndCharts!$A2334+$A$11,IF($C$7,8,0),1,1)</f>
        <v>20.6</v>
      </c>
      <c r="G2334" s="4">
        <f ca="1">OFFSET(InputPriceData!F$15,CalculationsAndCharts!$A2334+$A$11,IF($C$7,8,0),1,1)</f>
        <v>20.73</v>
      </c>
      <c r="H2334" s="128"/>
      <c r="I2334" s="128"/>
      <c r="K2334" s="124"/>
      <c r="L2334" s="279"/>
      <c r="M2334" s="281"/>
      <c r="N2334" s="280"/>
      <c r="O2334" s="4"/>
      <c r="P2334" s="4"/>
      <c r="Q2334" s="3"/>
      <c r="S2334" s="309">
        <f t="shared" ca="1" si="959"/>
        <v>20.78</v>
      </c>
      <c r="T2334" s="309">
        <f t="shared" ca="1" si="960"/>
        <v>18.86</v>
      </c>
      <c r="U2334" s="310">
        <f t="shared" ca="1" si="952"/>
        <v>0.97395833333333304</v>
      </c>
      <c r="V2334" s="310" t="b">
        <f t="shared" ca="1" si="961"/>
        <v>0</v>
      </c>
      <c r="W2334" s="3" t="b">
        <f t="shared" ca="1" si="962"/>
        <v>0</v>
      </c>
      <c r="X2334" s="3" t="str">
        <f t="shared" ca="1" si="963"/>
        <v/>
      </c>
      <c r="Y2334" s="3" t="str">
        <f t="shared" ca="1" si="953"/>
        <v/>
      </c>
      <c r="Z2334" s="3" t="str">
        <f t="shared" ca="1" si="964"/>
        <v/>
      </c>
      <c r="AA2334" s="3" t="str">
        <f t="shared" ca="1" si="965"/>
        <v/>
      </c>
      <c r="AB2334" s="205">
        <f t="shared" ca="1" si="966"/>
        <v>1886</v>
      </c>
      <c r="AC2334" s="205">
        <f t="shared" ca="1" si="967"/>
        <v>29</v>
      </c>
      <c r="AD2334" s="205">
        <f t="shared" ca="1" si="954"/>
        <v>65.034482758620683</v>
      </c>
      <c r="AE2334" s="205">
        <f t="shared" ca="1" si="955"/>
        <v>15.034482758620683</v>
      </c>
      <c r="AF2334" s="205">
        <f t="shared" ca="1" si="968"/>
        <v>3.0068965517241368</v>
      </c>
      <c r="AG2334" s="205"/>
      <c r="AH2334" s="205"/>
      <c r="AI2334" s="205"/>
      <c r="AJ2334" s="205"/>
      <c r="AK2334" s="4"/>
      <c r="AL2334" s="4"/>
      <c r="AM2334" s="309">
        <f t="shared" ca="1" si="969"/>
        <v>20.78</v>
      </c>
      <c r="AN2334" s="309">
        <f t="shared" ca="1" si="970"/>
        <v>18.86</v>
      </c>
      <c r="AO2334" s="310">
        <f t="shared" ca="1" si="971"/>
        <v>0.97395833333333304</v>
      </c>
      <c r="AP2334" s="310" t="b">
        <f t="shared" ca="1" si="972"/>
        <v>0</v>
      </c>
      <c r="AQ2334" s="309">
        <f t="shared" ca="1" si="973"/>
        <v>0</v>
      </c>
      <c r="AR2334" s="205">
        <f t="shared" ca="1" si="956"/>
        <v>0</v>
      </c>
      <c r="AS2334" s="45" t="b">
        <f t="shared" ca="1" si="957"/>
        <v>0</v>
      </c>
      <c r="AT2334">
        <f t="shared" ca="1" si="958"/>
        <v>0</v>
      </c>
      <c r="AU2334" t="b">
        <f t="shared" ca="1" si="974"/>
        <v>0</v>
      </c>
      <c r="AV2334" t="b">
        <f t="shared" ca="1" si="975"/>
        <v>0</v>
      </c>
      <c r="AW2334" s="266" t="b">
        <f t="shared" ca="1" si="976"/>
        <v>0</v>
      </c>
      <c r="AX2334" s="266" t="b">
        <f t="shared" ca="1" si="977"/>
        <v>0</v>
      </c>
      <c r="AY2334" s="266" t="b">
        <f t="shared" ca="1" si="978"/>
        <v>0</v>
      </c>
    </row>
    <row r="2335" spans="1:51" x14ac:dyDescent="0.25">
      <c r="A2335">
        <v>2303</v>
      </c>
      <c r="B2335" s="163">
        <f ca="1">OFFSET(InputPriceData!B$15,CalculationsAndCharts!$A2335+$A$11,0,1,1)</f>
        <v>38671</v>
      </c>
      <c r="C2335" s="3">
        <f ca="1">OFFSET(InputPriceData!G$15,CalculationsAndCharts!$A2335+$A$11,IF($C$7,8,0),1,1)</f>
        <v>399700</v>
      </c>
      <c r="D2335" s="4">
        <f ca="1">OFFSET(InputPriceData!C$15,CalculationsAndCharts!$A2335+$A$11,IF($C$7,8,0),1,1)</f>
        <v>20.78</v>
      </c>
      <c r="E2335" s="4">
        <f ca="1">OFFSET(InputPriceData!D$15,CalculationsAndCharts!$A2335+$A$11,IF($C$7,8,0),1,1)</f>
        <v>20.88</v>
      </c>
      <c r="F2335" s="4">
        <f ca="1">OFFSET(InputPriceData!E$15,CalculationsAndCharts!$A2335+$A$11,IF($C$7,8,0),1,1)</f>
        <v>20.6</v>
      </c>
      <c r="G2335" s="4">
        <f ca="1">OFFSET(InputPriceData!F$15,CalculationsAndCharts!$A2335+$A$11,IF($C$7,8,0),1,1)</f>
        <v>20.69</v>
      </c>
      <c r="H2335" s="128"/>
      <c r="I2335" s="128"/>
      <c r="K2335" s="124"/>
      <c r="L2335" s="279"/>
      <c r="M2335" s="281"/>
      <c r="N2335" s="280"/>
      <c r="O2335" s="4"/>
      <c r="P2335" s="4"/>
      <c r="Q2335" s="3"/>
      <c r="S2335" s="309">
        <f t="shared" ca="1" si="959"/>
        <v>20.78</v>
      </c>
      <c r="T2335" s="309">
        <f t="shared" ca="1" si="960"/>
        <v>18.86</v>
      </c>
      <c r="U2335" s="310">
        <f t="shared" ca="1" si="952"/>
        <v>0.95312500000000011</v>
      </c>
      <c r="V2335" s="310" t="b">
        <f t="shared" ca="1" si="961"/>
        <v>0</v>
      </c>
      <c r="W2335" s="3" t="b">
        <f t="shared" ca="1" si="962"/>
        <v>0</v>
      </c>
      <c r="X2335" s="3" t="str">
        <f t="shared" ca="1" si="963"/>
        <v/>
      </c>
      <c r="Y2335" s="3" t="str">
        <f t="shared" ca="1" si="953"/>
        <v/>
      </c>
      <c r="Z2335" s="3" t="str">
        <f t="shared" ca="1" si="964"/>
        <v/>
      </c>
      <c r="AA2335" s="3" t="str">
        <f t="shared" ca="1" si="965"/>
        <v/>
      </c>
      <c r="AB2335" s="205">
        <f t="shared" ca="1" si="966"/>
        <v>1886</v>
      </c>
      <c r="AC2335" s="205">
        <f t="shared" ca="1" si="967"/>
        <v>29</v>
      </c>
      <c r="AD2335" s="205">
        <f t="shared" ca="1" si="954"/>
        <v>65.034482758620683</v>
      </c>
      <c r="AE2335" s="205">
        <f t="shared" ca="1" si="955"/>
        <v>15.034482758620683</v>
      </c>
      <c r="AF2335" s="205">
        <f t="shared" ca="1" si="968"/>
        <v>3.0068965517241368</v>
      </c>
      <c r="AG2335" s="205"/>
      <c r="AH2335" s="205"/>
      <c r="AI2335" s="205"/>
      <c r="AJ2335" s="205"/>
      <c r="AK2335" s="4"/>
      <c r="AL2335" s="4"/>
      <c r="AM2335" s="309">
        <f t="shared" ca="1" si="969"/>
        <v>20.78</v>
      </c>
      <c r="AN2335" s="309">
        <f t="shared" ca="1" si="970"/>
        <v>18.86</v>
      </c>
      <c r="AO2335" s="310">
        <f t="shared" ca="1" si="971"/>
        <v>0.95312500000000011</v>
      </c>
      <c r="AP2335" s="310" t="b">
        <f t="shared" ca="1" si="972"/>
        <v>0</v>
      </c>
      <c r="AQ2335" s="309">
        <f t="shared" ca="1" si="973"/>
        <v>0</v>
      </c>
      <c r="AR2335" s="205">
        <f t="shared" ca="1" si="956"/>
        <v>0</v>
      </c>
      <c r="AS2335" s="45" t="b">
        <f t="shared" ca="1" si="957"/>
        <v>0</v>
      </c>
      <c r="AT2335">
        <f t="shared" ca="1" si="958"/>
        <v>0</v>
      </c>
      <c r="AU2335" t="b">
        <f t="shared" ca="1" si="974"/>
        <v>0</v>
      </c>
      <c r="AV2335" t="b">
        <f t="shared" ca="1" si="975"/>
        <v>0</v>
      </c>
      <c r="AW2335" s="266" t="b">
        <f t="shared" ca="1" si="976"/>
        <v>0</v>
      </c>
      <c r="AX2335" s="266" t="b">
        <f t="shared" ca="1" si="977"/>
        <v>0</v>
      </c>
      <c r="AY2335" s="266" t="b">
        <f t="shared" ca="1" si="978"/>
        <v>0</v>
      </c>
    </row>
    <row r="2336" spans="1:51" x14ac:dyDescent="0.25">
      <c r="A2336">
        <v>2304</v>
      </c>
      <c r="B2336" s="163">
        <f ca="1">OFFSET(InputPriceData!B$15,CalculationsAndCharts!$A2336+$A$11,0,1,1)</f>
        <v>38670</v>
      </c>
      <c r="C2336" s="3">
        <f ca="1">OFFSET(InputPriceData!G$15,CalculationsAndCharts!$A2336+$A$11,IF($C$7,8,0),1,1)</f>
        <v>261200</v>
      </c>
      <c r="D2336" s="4">
        <f ca="1">OFFSET(InputPriceData!C$15,CalculationsAndCharts!$A2336+$A$11,IF($C$7,8,0),1,1)</f>
        <v>20.9</v>
      </c>
      <c r="E2336" s="4">
        <f ca="1">OFFSET(InputPriceData!D$15,CalculationsAndCharts!$A2336+$A$11,IF($C$7,8,0),1,1)</f>
        <v>20.9</v>
      </c>
      <c r="F2336" s="4">
        <f ca="1">OFFSET(InputPriceData!E$15,CalculationsAndCharts!$A2336+$A$11,IF($C$7,8,0),1,1)</f>
        <v>20.53</v>
      </c>
      <c r="G2336" s="4">
        <f ca="1">OFFSET(InputPriceData!F$15,CalculationsAndCharts!$A2336+$A$11,IF($C$7,8,0),1,1)</f>
        <v>20.78</v>
      </c>
      <c r="H2336" s="128"/>
      <c r="I2336" s="128"/>
      <c r="K2336" s="124"/>
      <c r="L2336" s="279"/>
      <c r="M2336" s="281"/>
      <c r="N2336" s="280"/>
      <c r="O2336" s="4"/>
      <c r="P2336" s="4"/>
      <c r="Q2336" s="3"/>
      <c r="S2336" s="309">
        <f t="shared" ca="1" si="959"/>
        <v>20.78</v>
      </c>
      <c r="T2336" s="309">
        <f t="shared" ca="1" si="960"/>
        <v>18.86</v>
      </c>
      <c r="U2336" s="310">
        <f t="shared" ca="1" si="952"/>
        <v>1</v>
      </c>
      <c r="V2336" s="310" t="b">
        <f t="shared" ca="1" si="961"/>
        <v>0</v>
      </c>
      <c r="W2336" s="3" t="b">
        <f t="shared" ca="1" si="962"/>
        <v>0</v>
      </c>
      <c r="X2336" s="3" t="str">
        <f t="shared" ca="1" si="963"/>
        <v/>
      </c>
      <c r="Y2336" s="3" t="str">
        <f t="shared" ca="1" si="953"/>
        <v/>
      </c>
      <c r="Z2336" s="3" t="str">
        <f t="shared" ca="1" si="964"/>
        <v/>
      </c>
      <c r="AA2336" s="3" t="str">
        <f t="shared" ca="1" si="965"/>
        <v/>
      </c>
      <c r="AB2336" s="205">
        <f t="shared" ca="1" si="966"/>
        <v>1886</v>
      </c>
      <c r="AC2336" s="205">
        <f t="shared" ca="1" si="967"/>
        <v>29</v>
      </c>
      <c r="AD2336" s="205">
        <f t="shared" ca="1" si="954"/>
        <v>65.034482758620683</v>
      </c>
      <c r="AE2336" s="205">
        <f t="shared" ca="1" si="955"/>
        <v>15.034482758620683</v>
      </c>
      <c r="AF2336" s="205">
        <f t="shared" ca="1" si="968"/>
        <v>3.0068965517241368</v>
      </c>
      <c r="AG2336" s="205"/>
      <c r="AH2336" s="205"/>
      <c r="AI2336" s="205"/>
      <c r="AJ2336" s="205"/>
      <c r="AK2336" s="4"/>
      <c r="AL2336" s="4"/>
      <c r="AM2336" s="309">
        <f t="shared" ca="1" si="969"/>
        <v>20.78</v>
      </c>
      <c r="AN2336" s="309">
        <f t="shared" ca="1" si="970"/>
        <v>18.86</v>
      </c>
      <c r="AO2336" s="310">
        <f t="shared" ca="1" si="971"/>
        <v>1</v>
      </c>
      <c r="AP2336" s="310" t="b">
        <f t="shared" ca="1" si="972"/>
        <v>0</v>
      </c>
      <c r="AQ2336" s="309">
        <f t="shared" ca="1" si="973"/>
        <v>0</v>
      </c>
      <c r="AR2336" s="205">
        <f t="shared" ca="1" si="956"/>
        <v>0</v>
      </c>
      <c r="AS2336" s="45" t="b">
        <f t="shared" ca="1" si="957"/>
        <v>0</v>
      </c>
      <c r="AT2336">
        <f t="shared" ca="1" si="958"/>
        <v>0</v>
      </c>
      <c r="AU2336" t="b">
        <f t="shared" ca="1" si="974"/>
        <v>0</v>
      </c>
      <c r="AV2336" t="b">
        <f t="shared" ca="1" si="975"/>
        <v>0</v>
      </c>
      <c r="AW2336" s="266" t="b">
        <f t="shared" ca="1" si="976"/>
        <v>0</v>
      </c>
      <c r="AX2336" s="266" t="b">
        <f t="shared" ca="1" si="977"/>
        <v>0</v>
      </c>
      <c r="AY2336" s="266" t="b">
        <f t="shared" ca="1" si="978"/>
        <v>0</v>
      </c>
    </row>
    <row r="2337" spans="1:51" x14ac:dyDescent="0.25">
      <c r="A2337">
        <v>2305</v>
      </c>
      <c r="B2337" s="163">
        <f ca="1">OFFSET(InputPriceData!B$15,CalculationsAndCharts!$A2337+$A$11,0,1,1)</f>
        <v>38667</v>
      </c>
      <c r="C2337" s="3">
        <f ca="1">OFFSET(InputPriceData!G$15,CalculationsAndCharts!$A2337+$A$11,IF($C$7,8,0),1,1)</f>
        <v>284100</v>
      </c>
      <c r="D2337" s="4">
        <f ca="1">OFFSET(InputPriceData!C$15,CalculationsAndCharts!$A2337+$A$11,IF($C$7,8,0),1,1)</f>
        <v>20.399999999999999</v>
      </c>
      <c r="E2337" s="4">
        <f ca="1">OFFSET(InputPriceData!D$15,CalculationsAndCharts!$A2337+$A$11,IF($C$7,8,0),1,1)</f>
        <v>20.87</v>
      </c>
      <c r="F2337" s="4">
        <f ca="1">OFFSET(InputPriceData!E$15,CalculationsAndCharts!$A2337+$A$11,IF($C$7,8,0),1,1)</f>
        <v>20.399999999999999</v>
      </c>
      <c r="G2337" s="4">
        <f ca="1">OFFSET(InputPriceData!F$15,CalculationsAndCharts!$A2337+$A$11,IF($C$7,8,0),1,1)</f>
        <v>20.76</v>
      </c>
      <c r="H2337" s="128"/>
      <c r="I2337" s="128"/>
      <c r="K2337" s="124"/>
      <c r="L2337" s="279"/>
      <c r="M2337" s="281"/>
      <c r="N2337" s="280"/>
      <c r="O2337" s="4"/>
      <c r="P2337" s="4"/>
      <c r="Q2337" s="3"/>
      <c r="S2337" s="309">
        <f t="shared" ca="1" si="959"/>
        <v>20.76</v>
      </c>
      <c r="T2337" s="309">
        <f t="shared" ca="1" si="960"/>
        <v>18.86</v>
      </c>
      <c r="U2337" s="310">
        <f t="shared" ref="U2337:U2400" ca="1" si="979">IFERROR((G2337- T2337)/(S2337-T2337),0)</f>
        <v>1</v>
      </c>
      <c r="V2337" s="310" t="b">
        <f t="shared" ca="1" si="961"/>
        <v>0</v>
      </c>
      <c r="W2337" s="3" t="b">
        <f t="shared" ca="1" si="962"/>
        <v>1</v>
      </c>
      <c r="X2337" s="3">
        <f t="shared" ca="1" si="963"/>
        <v>19.5</v>
      </c>
      <c r="Y2337" s="3">
        <f t="shared" ref="Y2337:Y2400" ca="1" si="980">IF(W2337,IFERROR(100*(G2337-X2337)/X2337,0),"")</f>
        <v>6.4615384615384697</v>
      </c>
      <c r="Z2337" s="3">
        <f t="shared" ca="1" si="964"/>
        <v>6.4615384615384697</v>
      </c>
      <c r="AA2337" s="3">
        <f t="shared" ca="1" si="965"/>
        <v>82</v>
      </c>
      <c r="AB2337" s="205">
        <f t="shared" ca="1" si="966"/>
        <v>1886</v>
      </c>
      <c r="AC2337" s="205">
        <f t="shared" ca="1" si="967"/>
        <v>29</v>
      </c>
      <c r="AD2337" s="205">
        <f t="shared" ref="AD2337:AD2400" ca="1" si="981">IFERROR(AB2337/AC2337,0)</f>
        <v>65.034482758620683</v>
      </c>
      <c r="AE2337" s="205">
        <f t="shared" ref="AE2337:AE2400" ca="1" si="982">IFERROR(AB2337/AC2337-50,0)</f>
        <v>15.034482758620683</v>
      </c>
      <c r="AF2337" s="205">
        <f t="shared" ca="1" si="968"/>
        <v>3.0068965517241368</v>
      </c>
      <c r="AG2337" s="205"/>
      <c r="AH2337" s="205"/>
      <c r="AI2337" s="205"/>
      <c r="AJ2337" s="205"/>
      <c r="AK2337" s="4"/>
      <c r="AL2337" s="4"/>
      <c r="AM2337" s="309">
        <f t="shared" ca="1" si="969"/>
        <v>20.76</v>
      </c>
      <c r="AN2337" s="309">
        <f t="shared" ca="1" si="970"/>
        <v>18.86</v>
      </c>
      <c r="AO2337" s="310">
        <f t="shared" ca="1" si="971"/>
        <v>1</v>
      </c>
      <c r="AP2337" s="310" t="b">
        <f t="shared" ca="1" si="972"/>
        <v>0</v>
      </c>
      <c r="AQ2337" s="309">
        <f t="shared" ca="1" si="973"/>
        <v>0</v>
      </c>
      <c r="AR2337" s="205">
        <f t="shared" ref="AR2337:AR2400" ca="1" si="983">IF(AND(NOT(AX2338),AW2337),D2337*(1-$E$22),IF(AX2337,AR2338,0))</f>
        <v>0</v>
      </c>
      <c r="AS2337" s="45" t="b">
        <f t="shared" ref="AS2337:AS2400" ca="1" si="984">AND(AX2337,F2337&lt;AR2337)</f>
        <v>0</v>
      </c>
      <c r="AT2337">
        <f t="shared" ref="AT2337:AT2400" ca="1" si="985">IF(AX2337,AT2338+1,0)</f>
        <v>0</v>
      </c>
      <c r="AU2337" t="b">
        <f t="shared" ca="1" si="974"/>
        <v>0</v>
      </c>
      <c r="AV2337" t="b">
        <f t="shared" ca="1" si="975"/>
        <v>0</v>
      </c>
      <c r="AW2337" s="266" t="b">
        <f t="shared" ca="1" si="976"/>
        <v>0</v>
      </c>
      <c r="AX2337" s="266" t="b">
        <f t="shared" ca="1" si="977"/>
        <v>0</v>
      </c>
      <c r="AY2337" s="266" t="b">
        <f t="shared" ca="1" si="978"/>
        <v>0</v>
      </c>
    </row>
    <row r="2338" spans="1:51" x14ac:dyDescent="0.25">
      <c r="A2338">
        <v>2306</v>
      </c>
      <c r="B2338" s="163">
        <f ca="1">OFFSET(InputPriceData!B$15,CalculationsAndCharts!$A2338+$A$11,0,1,1)</f>
        <v>38666</v>
      </c>
      <c r="C2338" s="3">
        <f ca="1">OFFSET(InputPriceData!G$15,CalculationsAndCharts!$A2338+$A$11,IF($C$7,8,0),1,1)</f>
        <v>180800</v>
      </c>
      <c r="D2338" s="4">
        <f ca="1">OFFSET(InputPriceData!C$15,CalculationsAndCharts!$A2338+$A$11,IF($C$7,8,0),1,1)</f>
        <v>20.100000000000001</v>
      </c>
      <c r="E2338" s="4">
        <f ca="1">OFFSET(InputPriceData!D$15,CalculationsAndCharts!$A2338+$A$11,IF($C$7,8,0),1,1)</f>
        <v>20.52</v>
      </c>
      <c r="F2338" s="4">
        <f ca="1">OFFSET(InputPriceData!E$15,CalculationsAndCharts!$A2338+$A$11,IF($C$7,8,0),1,1)</f>
        <v>19.68</v>
      </c>
      <c r="G2338" s="4">
        <f ca="1">OFFSET(InputPriceData!F$15,CalculationsAndCharts!$A2338+$A$11,IF($C$7,8,0),1,1)</f>
        <v>20.47</v>
      </c>
      <c r="H2338" s="128"/>
      <c r="I2338" s="128"/>
      <c r="K2338" s="124"/>
      <c r="L2338" s="279"/>
      <c r="M2338" s="281"/>
      <c r="N2338" s="280"/>
      <c r="O2338" s="4"/>
      <c r="P2338" s="4"/>
      <c r="Q2338" s="3"/>
      <c r="S2338" s="309">
        <f t="shared" ref="S2338:S2401" ca="1" si="986">MAX(OFFSET($G2338,0,0,$A$19,1))</f>
        <v>20.72</v>
      </c>
      <c r="T2338" s="309">
        <f t="shared" ref="T2338:T2401" ca="1" si="987">MIN(OFFSET($G2338,0,0,$A$19,1))</f>
        <v>18.86</v>
      </c>
      <c r="U2338" s="310">
        <f t="shared" ca="1" si="979"/>
        <v>0.86559139784946237</v>
      </c>
      <c r="V2338" s="310" t="b">
        <f t="shared" ref="V2338:V2401" ca="1" si="988">AND(U2338&lt;$A$20,U2339&gt;$A$20)</f>
        <v>0</v>
      </c>
      <c r="W2338" s="3" t="b">
        <f t="shared" ref="W2338:W2401" ca="1" si="989">OFFSET(V2338,($A$21-1),0,1,1)</f>
        <v>0</v>
      </c>
      <c r="X2338" s="3" t="str">
        <f t="shared" ref="X2338:X2401" ca="1" si="990">IF($W2338,OFFSET($G2338,$A$19-1,0,1,1),"")</f>
        <v/>
      </c>
      <c r="Y2338" s="3" t="str">
        <f t="shared" ca="1" si="980"/>
        <v/>
      </c>
      <c r="Z2338" s="3" t="str">
        <f t="shared" ref="Z2338:Z2401" ca="1" si="991">IF(W2338,IF(Y2338&lt;-10,10,IF(Y2338&gt;10,10,Y2338)),"")</f>
        <v/>
      </c>
      <c r="AA2338" s="3" t="str">
        <f t="shared" ref="AA2338:AA2401" ca="1" si="992">IF(W2338,INT(5*(Z2338+10)),"")</f>
        <v/>
      </c>
      <c r="AB2338" s="205">
        <f t="shared" ref="AB2338:AB2401" ca="1" si="993">IF(A2338&gt;$A$23,0,IF(W2338,AA2338,0))+AB2339</f>
        <v>1804</v>
      </c>
      <c r="AC2338" s="205">
        <f t="shared" ref="AC2338:AC2401" ca="1" si="994">IF(A2338&gt;$A$23,0,IF(W2338,1,0))+AC2339</f>
        <v>28</v>
      </c>
      <c r="AD2338" s="205">
        <f t="shared" ca="1" si="981"/>
        <v>64.428571428571431</v>
      </c>
      <c r="AE2338" s="205">
        <f t="shared" ca="1" si="982"/>
        <v>14.428571428571431</v>
      </c>
      <c r="AF2338" s="205">
        <f t="shared" ref="AF2338:AF2401" ca="1" si="995">AE2338*0.2</f>
        <v>2.8857142857142861</v>
      </c>
      <c r="AG2338" s="205"/>
      <c r="AH2338" s="205"/>
      <c r="AI2338" s="205"/>
      <c r="AJ2338" s="205"/>
      <c r="AK2338" s="4"/>
      <c r="AL2338" s="4"/>
      <c r="AM2338" s="309">
        <f t="shared" ref="AM2338:AM2401" ca="1" si="996">MAX(OFFSET($G2338,0,0,$E$19,1))</f>
        <v>20.72</v>
      </c>
      <c r="AN2338" s="309">
        <f t="shared" ref="AN2338:AN2401" ca="1" si="997">MIN(OFFSET($G2338,0,0,$E$19,1))</f>
        <v>18.86</v>
      </c>
      <c r="AO2338" s="310">
        <f t="shared" ref="AO2338:AO2401" ca="1" si="998">IFERROR(($G2338- AN2338)/(AM2338-AN2338),0)</f>
        <v>0.86559139784946237</v>
      </c>
      <c r="AP2338" s="310" t="b">
        <f t="shared" ref="AP2338:AP2401" ca="1" si="999">AND(AO2338&lt;$E$20,AO2339&gt;$E$20)</f>
        <v>0</v>
      </c>
      <c r="AQ2338" s="309">
        <f t="shared" ref="AQ2338:AQ2401" ca="1" si="1000">IF(AND(NOT(AX2339),AW2338),D2338*($E$22),IF(AX2338,AQ2339,0))</f>
        <v>0</v>
      </c>
      <c r="AR2338" s="205">
        <f t="shared" ca="1" si="983"/>
        <v>0</v>
      </c>
      <c r="AS2338" s="45" t="b">
        <f t="shared" ca="1" si="984"/>
        <v>0</v>
      </c>
      <c r="AT2338">
        <f t="shared" ca="1" si="985"/>
        <v>0</v>
      </c>
      <c r="AU2338" t="b">
        <f t="shared" ref="AU2338:AU2401" ca="1" si="1001">(AT2338&gt;=$E$21)</f>
        <v>0</v>
      </c>
      <c r="AV2338" t="b">
        <f t="shared" ref="AV2338:AV2401" ca="1" si="1002">OR(AS2338,AU2338)</f>
        <v>0</v>
      </c>
      <c r="AW2338" s="266" t="b">
        <f t="shared" ref="AW2338:AW2401" ca="1" si="1003">AND($AP2339,NOT(AX2339))</f>
        <v>0</v>
      </c>
      <c r="AX2338" s="266" t="b">
        <f t="shared" ref="AX2338:AX2401" ca="1" si="1004">IF(AX2339,IF(AY2338,FALSE,AX2339),IF(AW2338,TRUE,AX2339))</f>
        <v>0</v>
      </c>
      <c r="AY2338" s="266" t="b">
        <f t="shared" ref="AY2338:AY2401" ca="1" si="1005">AND(AX2339,AND(AV2339&lt;&gt;AV2340,AV2339))</f>
        <v>0</v>
      </c>
    </row>
    <row r="2339" spans="1:51" x14ac:dyDescent="0.25">
      <c r="A2339">
        <v>2307</v>
      </c>
      <c r="B2339" s="163">
        <f ca="1">OFFSET(InputPriceData!B$15,CalculationsAndCharts!$A2339+$A$11,0,1,1)</f>
        <v>38665</v>
      </c>
      <c r="C2339" s="3">
        <f ca="1">OFFSET(InputPriceData!G$15,CalculationsAndCharts!$A2339+$A$11,IF($C$7,8,0),1,1)</f>
        <v>240000</v>
      </c>
      <c r="D2339" s="4">
        <f ca="1">OFFSET(InputPriceData!C$15,CalculationsAndCharts!$A2339+$A$11,IF($C$7,8,0),1,1)</f>
        <v>19.920000000000002</v>
      </c>
      <c r="E2339" s="4">
        <f ca="1">OFFSET(InputPriceData!D$15,CalculationsAndCharts!$A2339+$A$11,IF($C$7,8,0),1,1)</f>
        <v>20.21</v>
      </c>
      <c r="F2339" s="4">
        <f ca="1">OFFSET(InputPriceData!E$15,CalculationsAndCharts!$A2339+$A$11,IF($C$7,8,0),1,1)</f>
        <v>19.760000000000002</v>
      </c>
      <c r="G2339" s="4">
        <f ca="1">OFFSET(InputPriceData!F$15,CalculationsAndCharts!$A2339+$A$11,IF($C$7,8,0),1,1)</f>
        <v>20.079999999999998</v>
      </c>
      <c r="H2339" s="128"/>
      <c r="I2339" s="128"/>
      <c r="K2339" s="124"/>
      <c r="L2339" s="279"/>
      <c r="M2339" s="281"/>
      <c r="N2339" s="280"/>
      <c r="O2339" s="4"/>
      <c r="P2339" s="4"/>
      <c r="Q2339" s="3"/>
      <c r="S2339" s="309">
        <f t="shared" ca="1" si="986"/>
        <v>20.72</v>
      </c>
      <c r="T2339" s="309">
        <f t="shared" ca="1" si="987"/>
        <v>18.86</v>
      </c>
      <c r="U2339" s="310">
        <f t="shared" ca="1" si="979"/>
        <v>0.6559139784946233</v>
      </c>
      <c r="V2339" s="310" t="b">
        <f t="shared" ca="1" si="988"/>
        <v>0</v>
      </c>
      <c r="W2339" s="3" t="b">
        <f t="shared" ca="1" si="989"/>
        <v>0</v>
      </c>
      <c r="X2339" s="3" t="str">
        <f t="shared" ca="1" si="990"/>
        <v/>
      </c>
      <c r="Y2339" s="3" t="str">
        <f t="shared" ca="1" si="980"/>
        <v/>
      </c>
      <c r="Z2339" s="3" t="str">
        <f t="shared" ca="1" si="991"/>
        <v/>
      </c>
      <c r="AA2339" s="3" t="str">
        <f t="shared" ca="1" si="992"/>
        <v/>
      </c>
      <c r="AB2339" s="205">
        <f t="shared" ca="1" si="993"/>
        <v>1804</v>
      </c>
      <c r="AC2339" s="205">
        <f t="shared" ca="1" si="994"/>
        <v>28</v>
      </c>
      <c r="AD2339" s="205">
        <f t="shared" ca="1" si="981"/>
        <v>64.428571428571431</v>
      </c>
      <c r="AE2339" s="205">
        <f t="shared" ca="1" si="982"/>
        <v>14.428571428571431</v>
      </c>
      <c r="AF2339" s="205">
        <f t="shared" ca="1" si="995"/>
        <v>2.8857142857142861</v>
      </c>
      <c r="AG2339" s="205"/>
      <c r="AH2339" s="205"/>
      <c r="AI2339" s="205"/>
      <c r="AJ2339" s="205"/>
      <c r="AK2339" s="4"/>
      <c r="AL2339" s="4"/>
      <c r="AM2339" s="309">
        <f t="shared" ca="1" si="996"/>
        <v>20.72</v>
      </c>
      <c r="AN2339" s="309">
        <f t="shared" ca="1" si="997"/>
        <v>18.86</v>
      </c>
      <c r="AO2339" s="310">
        <f t="shared" ca="1" si="998"/>
        <v>0.6559139784946233</v>
      </c>
      <c r="AP2339" s="310" t="b">
        <f t="shared" ca="1" si="999"/>
        <v>0</v>
      </c>
      <c r="AQ2339" s="309">
        <f t="shared" ca="1" si="1000"/>
        <v>0</v>
      </c>
      <c r="AR2339" s="205">
        <f t="shared" ca="1" si="983"/>
        <v>0</v>
      </c>
      <c r="AS2339" s="45" t="b">
        <f t="shared" ca="1" si="984"/>
        <v>0</v>
      </c>
      <c r="AT2339">
        <f t="shared" ca="1" si="985"/>
        <v>0</v>
      </c>
      <c r="AU2339" t="b">
        <f t="shared" ca="1" si="1001"/>
        <v>0</v>
      </c>
      <c r="AV2339" t="b">
        <f t="shared" ca="1" si="1002"/>
        <v>0</v>
      </c>
      <c r="AW2339" s="266" t="b">
        <f t="shared" ca="1" si="1003"/>
        <v>0</v>
      </c>
      <c r="AX2339" s="266" t="b">
        <f t="shared" ca="1" si="1004"/>
        <v>0</v>
      </c>
      <c r="AY2339" s="266" t="b">
        <f t="shared" ca="1" si="1005"/>
        <v>0</v>
      </c>
    </row>
    <row r="2340" spans="1:51" x14ac:dyDescent="0.25">
      <c r="A2340">
        <v>2308</v>
      </c>
      <c r="B2340" s="163">
        <f ca="1">OFFSET(InputPriceData!B$15,CalculationsAndCharts!$A2340+$A$11,0,1,1)</f>
        <v>38664</v>
      </c>
      <c r="C2340" s="3">
        <f ca="1">OFFSET(InputPriceData!G$15,CalculationsAndCharts!$A2340+$A$11,IF($C$7,8,0),1,1)</f>
        <v>255600</v>
      </c>
      <c r="D2340" s="4">
        <f ca="1">OFFSET(InputPriceData!C$15,CalculationsAndCharts!$A2340+$A$11,IF($C$7,8,0),1,1)</f>
        <v>20.079999999999998</v>
      </c>
      <c r="E2340" s="4">
        <f ca="1">OFFSET(InputPriceData!D$15,CalculationsAndCharts!$A2340+$A$11,IF($C$7,8,0),1,1)</f>
        <v>20.079999999999998</v>
      </c>
      <c r="F2340" s="4">
        <f ca="1">OFFSET(InputPriceData!E$15,CalculationsAndCharts!$A2340+$A$11,IF($C$7,8,0),1,1)</f>
        <v>19.8</v>
      </c>
      <c r="G2340" s="4">
        <f ca="1">OFFSET(InputPriceData!F$15,CalculationsAndCharts!$A2340+$A$11,IF($C$7,8,0),1,1)</f>
        <v>20</v>
      </c>
      <c r="H2340" s="128"/>
      <c r="I2340" s="128"/>
      <c r="K2340" s="124"/>
      <c r="L2340" s="279"/>
      <c r="M2340" s="281"/>
      <c r="N2340" s="280"/>
      <c r="O2340" s="4"/>
      <c r="P2340" s="4"/>
      <c r="Q2340" s="3"/>
      <c r="S2340" s="309">
        <f t="shared" ca="1" si="986"/>
        <v>20.72</v>
      </c>
      <c r="T2340" s="309">
        <f t="shared" ca="1" si="987"/>
        <v>18.86</v>
      </c>
      <c r="U2340" s="310">
        <f t="shared" ca="1" si="979"/>
        <v>0.61290322580645207</v>
      </c>
      <c r="V2340" s="310" t="b">
        <f t="shared" ca="1" si="988"/>
        <v>0</v>
      </c>
      <c r="W2340" s="3" t="b">
        <f t="shared" ca="1" si="989"/>
        <v>0</v>
      </c>
      <c r="X2340" s="3" t="str">
        <f t="shared" ca="1" si="990"/>
        <v/>
      </c>
      <c r="Y2340" s="3" t="str">
        <f t="shared" ca="1" si="980"/>
        <v/>
      </c>
      <c r="Z2340" s="3" t="str">
        <f t="shared" ca="1" si="991"/>
        <v/>
      </c>
      <c r="AA2340" s="3" t="str">
        <f t="shared" ca="1" si="992"/>
        <v/>
      </c>
      <c r="AB2340" s="205">
        <f t="shared" ca="1" si="993"/>
        <v>1804</v>
      </c>
      <c r="AC2340" s="205">
        <f t="shared" ca="1" si="994"/>
        <v>28</v>
      </c>
      <c r="AD2340" s="205">
        <f t="shared" ca="1" si="981"/>
        <v>64.428571428571431</v>
      </c>
      <c r="AE2340" s="205">
        <f t="shared" ca="1" si="982"/>
        <v>14.428571428571431</v>
      </c>
      <c r="AF2340" s="205">
        <f t="shared" ca="1" si="995"/>
        <v>2.8857142857142861</v>
      </c>
      <c r="AG2340" s="205"/>
      <c r="AH2340" s="205"/>
      <c r="AI2340" s="205"/>
      <c r="AJ2340" s="205"/>
      <c r="AK2340" s="4"/>
      <c r="AL2340" s="4"/>
      <c r="AM2340" s="309">
        <f t="shared" ca="1" si="996"/>
        <v>20.72</v>
      </c>
      <c r="AN2340" s="309">
        <f t="shared" ca="1" si="997"/>
        <v>18.86</v>
      </c>
      <c r="AO2340" s="310">
        <f t="shared" ca="1" si="998"/>
        <v>0.61290322580645207</v>
      </c>
      <c r="AP2340" s="310" t="b">
        <f t="shared" ca="1" si="999"/>
        <v>0</v>
      </c>
      <c r="AQ2340" s="309">
        <f t="shared" ca="1" si="1000"/>
        <v>0</v>
      </c>
      <c r="AR2340" s="205">
        <f t="shared" ca="1" si="983"/>
        <v>0</v>
      </c>
      <c r="AS2340" s="45" t="b">
        <f t="shared" ca="1" si="984"/>
        <v>0</v>
      </c>
      <c r="AT2340">
        <f t="shared" ca="1" si="985"/>
        <v>0</v>
      </c>
      <c r="AU2340" t="b">
        <f t="shared" ca="1" si="1001"/>
        <v>0</v>
      </c>
      <c r="AV2340" t="b">
        <f t="shared" ca="1" si="1002"/>
        <v>0</v>
      </c>
      <c r="AW2340" s="266" t="b">
        <f t="shared" ca="1" si="1003"/>
        <v>0</v>
      </c>
      <c r="AX2340" s="266" t="b">
        <f t="shared" ca="1" si="1004"/>
        <v>0</v>
      </c>
      <c r="AY2340" s="266" t="b">
        <f t="shared" ca="1" si="1005"/>
        <v>0</v>
      </c>
    </row>
    <row r="2341" spans="1:51" x14ac:dyDescent="0.25">
      <c r="A2341">
        <v>2309</v>
      </c>
      <c r="B2341" s="163">
        <f ca="1">OFFSET(InputPriceData!B$15,CalculationsAndCharts!$A2341+$A$11,0,1,1)</f>
        <v>38663</v>
      </c>
      <c r="C2341" s="3">
        <f ca="1">OFFSET(InputPriceData!G$15,CalculationsAndCharts!$A2341+$A$11,IF($C$7,8,0),1,1)</f>
        <v>276500</v>
      </c>
      <c r="D2341" s="4">
        <f ca="1">OFFSET(InputPriceData!C$15,CalculationsAndCharts!$A2341+$A$11,IF($C$7,8,0),1,1)</f>
        <v>20.239999999999998</v>
      </c>
      <c r="E2341" s="4">
        <f ca="1">OFFSET(InputPriceData!D$15,CalculationsAndCharts!$A2341+$A$11,IF($C$7,8,0),1,1)</f>
        <v>20.53</v>
      </c>
      <c r="F2341" s="4">
        <f ca="1">OFFSET(InputPriceData!E$15,CalculationsAndCharts!$A2341+$A$11,IF($C$7,8,0),1,1)</f>
        <v>20.13</v>
      </c>
      <c r="G2341" s="4">
        <f ca="1">OFFSET(InputPriceData!F$15,CalculationsAndCharts!$A2341+$A$11,IF($C$7,8,0),1,1)</f>
        <v>20.23</v>
      </c>
      <c r="H2341" s="128"/>
      <c r="I2341" s="128"/>
      <c r="K2341" s="124"/>
      <c r="L2341" s="279"/>
      <c r="M2341" s="281"/>
      <c r="N2341" s="280"/>
      <c r="O2341" s="4"/>
      <c r="P2341" s="4"/>
      <c r="Q2341" s="3"/>
      <c r="S2341" s="309">
        <f t="shared" ca="1" si="986"/>
        <v>20.72</v>
      </c>
      <c r="T2341" s="309">
        <f t="shared" ca="1" si="987"/>
        <v>18.86</v>
      </c>
      <c r="U2341" s="310">
        <f t="shared" ca="1" si="979"/>
        <v>0.73655913978494703</v>
      </c>
      <c r="V2341" s="310" t="b">
        <f t="shared" ca="1" si="988"/>
        <v>0</v>
      </c>
      <c r="W2341" s="3" t="b">
        <f t="shared" ca="1" si="989"/>
        <v>0</v>
      </c>
      <c r="X2341" s="3" t="str">
        <f t="shared" ca="1" si="990"/>
        <v/>
      </c>
      <c r="Y2341" s="3" t="str">
        <f t="shared" ca="1" si="980"/>
        <v/>
      </c>
      <c r="Z2341" s="3" t="str">
        <f t="shared" ca="1" si="991"/>
        <v/>
      </c>
      <c r="AA2341" s="3" t="str">
        <f t="shared" ca="1" si="992"/>
        <v/>
      </c>
      <c r="AB2341" s="205">
        <f t="shared" ca="1" si="993"/>
        <v>1804</v>
      </c>
      <c r="AC2341" s="205">
        <f t="shared" ca="1" si="994"/>
        <v>28</v>
      </c>
      <c r="AD2341" s="205">
        <f t="shared" ca="1" si="981"/>
        <v>64.428571428571431</v>
      </c>
      <c r="AE2341" s="205">
        <f t="shared" ca="1" si="982"/>
        <v>14.428571428571431</v>
      </c>
      <c r="AF2341" s="205">
        <f t="shared" ca="1" si="995"/>
        <v>2.8857142857142861</v>
      </c>
      <c r="AG2341" s="205"/>
      <c r="AH2341" s="205"/>
      <c r="AI2341" s="205"/>
      <c r="AJ2341" s="205"/>
      <c r="AK2341" s="4"/>
      <c r="AL2341" s="4"/>
      <c r="AM2341" s="309">
        <f t="shared" ca="1" si="996"/>
        <v>20.72</v>
      </c>
      <c r="AN2341" s="309">
        <f t="shared" ca="1" si="997"/>
        <v>18.86</v>
      </c>
      <c r="AO2341" s="310">
        <f t="shared" ca="1" si="998"/>
        <v>0.73655913978494703</v>
      </c>
      <c r="AP2341" s="310" t="b">
        <f t="shared" ca="1" si="999"/>
        <v>0</v>
      </c>
      <c r="AQ2341" s="309">
        <f t="shared" ca="1" si="1000"/>
        <v>0</v>
      </c>
      <c r="AR2341" s="205">
        <f t="shared" ca="1" si="983"/>
        <v>0</v>
      </c>
      <c r="AS2341" s="45" t="b">
        <f t="shared" ca="1" si="984"/>
        <v>0</v>
      </c>
      <c r="AT2341">
        <f t="shared" ca="1" si="985"/>
        <v>0</v>
      </c>
      <c r="AU2341" t="b">
        <f t="shared" ca="1" si="1001"/>
        <v>0</v>
      </c>
      <c r="AV2341" t="b">
        <f t="shared" ca="1" si="1002"/>
        <v>0</v>
      </c>
      <c r="AW2341" s="266" t="b">
        <f t="shared" ca="1" si="1003"/>
        <v>0</v>
      </c>
      <c r="AX2341" s="266" t="b">
        <f t="shared" ca="1" si="1004"/>
        <v>0</v>
      </c>
      <c r="AY2341" s="266" t="b">
        <f t="shared" ca="1" si="1005"/>
        <v>0</v>
      </c>
    </row>
    <row r="2342" spans="1:51" x14ac:dyDescent="0.25">
      <c r="A2342">
        <v>2310</v>
      </c>
      <c r="B2342" s="163">
        <f ca="1">OFFSET(InputPriceData!B$15,CalculationsAndCharts!$A2342+$A$11,0,1,1)</f>
        <v>38660</v>
      </c>
      <c r="C2342" s="3">
        <f ca="1">OFFSET(InputPriceData!G$15,CalculationsAndCharts!$A2342+$A$11,IF($C$7,8,0),1,1)</f>
        <v>351200</v>
      </c>
      <c r="D2342" s="4">
        <f ca="1">OFFSET(InputPriceData!C$15,CalculationsAndCharts!$A2342+$A$11,IF($C$7,8,0),1,1)</f>
        <v>20.71</v>
      </c>
      <c r="E2342" s="4">
        <f ca="1">OFFSET(InputPriceData!D$15,CalculationsAndCharts!$A2342+$A$11,IF($C$7,8,0),1,1)</f>
        <v>20.78</v>
      </c>
      <c r="F2342" s="4">
        <f ca="1">OFFSET(InputPriceData!E$15,CalculationsAndCharts!$A2342+$A$11,IF($C$7,8,0),1,1)</f>
        <v>20.079999999999998</v>
      </c>
      <c r="G2342" s="4">
        <f ca="1">OFFSET(InputPriceData!F$15,CalculationsAndCharts!$A2342+$A$11,IF($C$7,8,0),1,1)</f>
        <v>20.28</v>
      </c>
      <c r="H2342" s="128"/>
      <c r="I2342" s="128"/>
      <c r="K2342" s="124"/>
      <c r="L2342" s="279"/>
      <c r="M2342" s="281"/>
      <c r="N2342" s="280"/>
      <c r="O2342" s="4"/>
      <c r="P2342" s="4"/>
      <c r="Q2342" s="3"/>
      <c r="S2342" s="309">
        <f t="shared" ca="1" si="986"/>
        <v>20.72</v>
      </c>
      <c r="T2342" s="309">
        <f t="shared" ca="1" si="987"/>
        <v>18.86</v>
      </c>
      <c r="U2342" s="310">
        <f t="shared" ca="1" si="979"/>
        <v>0.76344086021505486</v>
      </c>
      <c r="V2342" s="310" t="b">
        <f t="shared" ca="1" si="988"/>
        <v>0</v>
      </c>
      <c r="W2342" s="3" t="b">
        <f t="shared" ca="1" si="989"/>
        <v>0</v>
      </c>
      <c r="X2342" s="3" t="str">
        <f t="shared" ca="1" si="990"/>
        <v/>
      </c>
      <c r="Y2342" s="3" t="str">
        <f t="shared" ca="1" si="980"/>
        <v/>
      </c>
      <c r="Z2342" s="3" t="str">
        <f t="shared" ca="1" si="991"/>
        <v/>
      </c>
      <c r="AA2342" s="3" t="str">
        <f t="shared" ca="1" si="992"/>
        <v/>
      </c>
      <c r="AB2342" s="205">
        <f t="shared" ca="1" si="993"/>
        <v>1804</v>
      </c>
      <c r="AC2342" s="205">
        <f t="shared" ca="1" si="994"/>
        <v>28</v>
      </c>
      <c r="AD2342" s="205">
        <f t="shared" ca="1" si="981"/>
        <v>64.428571428571431</v>
      </c>
      <c r="AE2342" s="205">
        <f t="shared" ca="1" si="982"/>
        <v>14.428571428571431</v>
      </c>
      <c r="AF2342" s="205">
        <f t="shared" ca="1" si="995"/>
        <v>2.8857142857142861</v>
      </c>
      <c r="AG2342" s="205"/>
      <c r="AH2342" s="205"/>
      <c r="AI2342" s="205"/>
      <c r="AJ2342" s="205"/>
      <c r="AK2342" s="4"/>
      <c r="AL2342" s="4"/>
      <c r="AM2342" s="309">
        <f t="shared" ca="1" si="996"/>
        <v>20.72</v>
      </c>
      <c r="AN2342" s="309">
        <f t="shared" ca="1" si="997"/>
        <v>18.86</v>
      </c>
      <c r="AO2342" s="310">
        <f t="shared" ca="1" si="998"/>
        <v>0.76344086021505486</v>
      </c>
      <c r="AP2342" s="310" t="b">
        <f t="shared" ca="1" si="999"/>
        <v>0</v>
      </c>
      <c r="AQ2342" s="309">
        <f t="shared" ca="1" si="1000"/>
        <v>0</v>
      </c>
      <c r="AR2342" s="205">
        <f t="shared" ca="1" si="983"/>
        <v>0</v>
      </c>
      <c r="AS2342" s="45" t="b">
        <f t="shared" ca="1" si="984"/>
        <v>0</v>
      </c>
      <c r="AT2342">
        <f t="shared" ca="1" si="985"/>
        <v>0</v>
      </c>
      <c r="AU2342" t="b">
        <f t="shared" ca="1" si="1001"/>
        <v>0</v>
      </c>
      <c r="AV2342" t="b">
        <f t="shared" ca="1" si="1002"/>
        <v>0</v>
      </c>
      <c r="AW2342" s="266" t="b">
        <f t="shared" ca="1" si="1003"/>
        <v>0</v>
      </c>
      <c r="AX2342" s="266" t="b">
        <f t="shared" ca="1" si="1004"/>
        <v>0</v>
      </c>
      <c r="AY2342" s="266" t="b">
        <f t="shared" ca="1" si="1005"/>
        <v>0</v>
      </c>
    </row>
    <row r="2343" spans="1:51" x14ac:dyDescent="0.25">
      <c r="A2343">
        <v>2311</v>
      </c>
      <c r="B2343" s="163">
        <f ca="1">OFFSET(InputPriceData!B$15,CalculationsAndCharts!$A2343+$A$11,0,1,1)</f>
        <v>38659</v>
      </c>
      <c r="C2343" s="3">
        <f ca="1">OFFSET(InputPriceData!G$15,CalculationsAndCharts!$A2343+$A$11,IF($C$7,8,0),1,1)</f>
        <v>268000</v>
      </c>
      <c r="D2343" s="4">
        <f ca="1">OFFSET(InputPriceData!C$15,CalculationsAndCharts!$A2343+$A$11,IF($C$7,8,0),1,1)</f>
        <v>20.62</v>
      </c>
      <c r="E2343" s="4">
        <f ca="1">OFFSET(InputPriceData!D$15,CalculationsAndCharts!$A2343+$A$11,IF($C$7,8,0),1,1)</f>
        <v>20.84</v>
      </c>
      <c r="F2343" s="4">
        <f ca="1">OFFSET(InputPriceData!E$15,CalculationsAndCharts!$A2343+$A$11,IF($C$7,8,0),1,1)</f>
        <v>20.5</v>
      </c>
      <c r="G2343" s="4">
        <f ca="1">OFFSET(InputPriceData!F$15,CalculationsAndCharts!$A2343+$A$11,IF($C$7,8,0),1,1)</f>
        <v>20.72</v>
      </c>
      <c r="H2343" s="128"/>
      <c r="I2343" s="128"/>
      <c r="K2343" s="124"/>
      <c r="L2343" s="279"/>
      <c r="M2343" s="281"/>
      <c r="N2343" s="280"/>
      <c r="O2343" s="4"/>
      <c r="P2343" s="4"/>
      <c r="Q2343" s="3"/>
      <c r="S2343" s="309">
        <f t="shared" ca="1" si="986"/>
        <v>20.72</v>
      </c>
      <c r="T2343" s="309">
        <f t="shared" ca="1" si="987"/>
        <v>18.86</v>
      </c>
      <c r="U2343" s="310">
        <f t="shared" ca="1" si="979"/>
        <v>1</v>
      </c>
      <c r="V2343" s="310" t="b">
        <f t="shared" ca="1" si="988"/>
        <v>0</v>
      </c>
      <c r="W2343" s="3" t="b">
        <f t="shared" ca="1" si="989"/>
        <v>0</v>
      </c>
      <c r="X2343" s="3" t="str">
        <f t="shared" ca="1" si="990"/>
        <v/>
      </c>
      <c r="Y2343" s="3" t="str">
        <f t="shared" ca="1" si="980"/>
        <v/>
      </c>
      <c r="Z2343" s="3" t="str">
        <f t="shared" ca="1" si="991"/>
        <v/>
      </c>
      <c r="AA2343" s="3" t="str">
        <f t="shared" ca="1" si="992"/>
        <v/>
      </c>
      <c r="AB2343" s="205">
        <f t="shared" ca="1" si="993"/>
        <v>1804</v>
      </c>
      <c r="AC2343" s="205">
        <f t="shared" ca="1" si="994"/>
        <v>28</v>
      </c>
      <c r="AD2343" s="205">
        <f t="shared" ca="1" si="981"/>
        <v>64.428571428571431</v>
      </c>
      <c r="AE2343" s="205">
        <f t="shared" ca="1" si="982"/>
        <v>14.428571428571431</v>
      </c>
      <c r="AF2343" s="205">
        <f t="shared" ca="1" si="995"/>
        <v>2.8857142857142861</v>
      </c>
      <c r="AG2343" s="205"/>
      <c r="AH2343" s="205"/>
      <c r="AI2343" s="205"/>
      <c r="AJ2343" s="205"/>
      <c r="AK2343" s="4"/>
      <c r="AL2343" s="4"/>
      <c r="AM2343" s="309">
        <f t="shared" ca="1" si="996"/>
        <v>20.72</v>
      </c>
      <c r="AN2343" s="309">
        <f t="shared" ca="1" si="997"/>
        <v>18.86</v>
      </c>
      <c r="AO2343" s="310">
        <f t="shared" ca="1" si="998"/>
        <v>1</v>
      </c>
      <c r="AP2343" s="310" t="b">
        <f t="shared" ca="1" si="999"/>
        <v>0</v>
      </c>
      <c r="AQ2343" s="309">
        <f t="shared" ca="1" si="1000"/>
        <v>0</v>
      </c>
      <c r="AR2343" s="205">
        <f t="shared" ca="1" si="983"/>
        <v>0</v>
      </c>
      <c r="AS2343" s="45" t="b">
        <f t="shared" ca="1" si="984"/>
        <v>0</v>
      </c>
      <c r="AT2343">
        <f t="shared" ca="1" si="985"/>
        <v>0</v>
      </c>
      <c r="AU2343" t="b">
        <f t="shared" ca="1" si="1001"/>
        <v>0</v>
      </c>
      <c r="AV2343" t="b">
        <f t="shared" ca="1" si="1002"/>
        <v>0</v>
      </c>
      <c r="AW2343" s="266" t="b">
        <f t="shared" ca="1" si="1003"/>
        <v>0</v>
      </c>
      <c r="AX2343" s="266" t="b">
        <f t="shared" ca="1" si="1004"/>
        <v>0</v>
      </c>
      <c r="AY2343" s="266" t="b">
        <f t="shared" ca="1" si="1005"/>
        <v>0</v>
      </c>
    </row>
    <row r="2344" spans="1:51" x14ac:dyDescent="0.25">
      <c r="A2344">
        <v>2312</v>
      </c>
      <c r="B2344" s="163">
        <f ca="1">OFFSET(InputPriceData!B$15,CalculationsAndCharts!$A2344+$A$11,0,1,1)</f>
        <v>38658</v>
      </c>
      <c r="C2344" s="3">
        <f ca="1">OFFSET(InputPriceData!G$15,CalculationsAndCharts!$A2344+$A$11,IF($C$7,8,0),1,1)</f>
        <v>478600</v>
      </c>
      <c r="D2344" s="4">
        <f ca="1">OFFSET(InputPriceData!C$15,CalculationsAndCharts!$A2344+$A$11,IF($C$7,8,0),1,1)</f>
        <v>19.829999999999998</v>
      </c>
      <c r="E2344" s="4">
        <f ca="1">OFFSET(InputPriceData!D$15,CalculationsAndCharts!$A2344+$A$11,IF($C$7,8,0),1,1)</f>
        <v>20.54</v>
      </c>
      <c r="F2344" s="4">
        <f ca="1">OFFSET(InputPriceData!E$15,CalculationsAndCharts!$A2344+$A$11,IF($C$7,8,0),1,1)</f>
        <v>19.77</v>
      </c>
      <c r="G2344" s="4">
        <f ca="1">OFFSET(InputPriceData!F$15,CalculationsAndCharts!$A2344+$A$11,IF($C$7,8,0),1,1)</f>
        <v>20.47</v>
      </c>
      <c r="H2344" s="128"/>
      <c r="I2344" s="128"/>
      <c r="K2344" s="124"/>
      <c r="L2344" s="279"/>
      <c r="M2344" s="281"/>
      <c r="N2344" s="280"/>
      <c r="O2344" s="4"/>
      <c r="P2344" s="4"/>
      <c r="Q2344" s="3"/>
      <c r="S2344" s="309">
        <f t="shared" ca="1" si="986"/>
        <v>20.47</v>
      </c>
      <c r="T2344" s="309">
        <f t="shared" ca="1" si="987"/>
        <v>18.86</v>
      </c>
      <c r="U2344" s="310">
        <f t="shared" ca="1" si="979"/>
        <v>1</v>
      </c>
      <c r="V2344" s="310" t="b">
        <f t="shared" ca="1" si="988"/>
        <v>0</v>
      </c>
      <c r="W2344" s="3" t="b">
        <f t="shared" ca="1" si="989"/>
        <v>0</v>
      </c>
      <c r="X2344" s="3" t="str">
        <f t="shared" ca="1" si="990"/>
        <v/>
      </c>
      <c r="Y2344" s="3" t="str">
        <f t="shared" ca="1" si="980"/>
        <v/>
      </c>
      <c r="Z2344" s="3" t="str">
        <f t="shared" ca="1" si="991"/>
        <v/>
      </c>
      <c r="AA2344" s="3" t="str">
        <f t="shared" ca="1" si="992"/>
        <v/>
      </c>
      <c r="AB2344" s="205">
        <f t="shared" ca="1" si="993"/>
        <v>1804</v>
      </c>
      <c r="AC2344" s="205">
        <f t="shared" ca="1" si="994"/>
        <v>28</v>
      </c>
      <c r="AD2344" s="205">
        <f t="shared" ca="1" si="981"/>
        <v>64.428571428571431</v>
      </c>
      <c r="AE2344" s="205">
        <f t="shared" ca="1" si="982"/>
        <v>14.428571428571431</v>
      </c>
      <c r="AF2344" s="205">
        <f t="shared" ca="1" si="995"/>
        <v>2.8857142857142861</v>
      </c>
      <c r="AG2344" s="205"/>
      <c r="AH2344" s="205"/>
      <c r="AI2344" s="205"/>
      <c r="AJ2344" s="205"/>
      <c r="AK2344" s="4"/>
      <c r="AL2344" s="4"/>
      <c r="AM2344" s="309">
        <f t="shared" ca="1" si="996"/>
        <v>20.47</v>
      </c>
      <c r="AN2344" s="309">
        <f t="shared" ca="1" si="997"/>
        <v>18.86</v>
      </c>
      <c r="AO2344" s="310">
        <f t="shared" ca="1" si="998"/>
        <v>1</v>
      </c>
      <c r="AP2344" s="310" t="b">
        <f t="shared" ca="1" si="999"/>
        <v>0</v>
      </c>
      <c r="AQ2344" s="309">
        <f t="shared" ca="1" si="1000"/>
        <v>0</v>
      </c>
      <c r="AR2344" s="205">
        <f t="shared" ca="1" si="983"/>
        <v>0</v>
      </c>
      <c r="AS2344" s="45" t="b">
        <f t="shared" ca="1" si="984"/>
        <v>0</v>
      </c>
      <c r="AT2344">
        <f t="shared" ca="1" si="985"/>
        <v>0</v>
      </c>
      <c r="AU2344" t="b">
        <f t="shared" ca="1" si="1001"/>
        <v>0</v>
      </c>
      <c r="AV2344" t="b">
        <f t="shared" ca="1" si="1002"/>
        <v>0</v>
      </c>
      <c r="AW2344" s="266" t="b">
        <f t="shared" ca="1" si="1003"/>
        <v>0</v>
      </c>
      <c r="AX2344" s="266" t="b">
        <f t="shared" ca="1" si="1004"/>
        <v>0</v>
      </c>
      <c r="AY2344" s="266" t="b">
        <f t="shared" ca="1" si="1005"/>
        <v>0</v>
      </c>
    </row>
    <row r="2345" spans="1:51" x14ac:dyDescent="0.25">
      <c r="A2345">
        <v>2313</v>
      </c>
      <c r="B2345" s="163">
        <f ca="1">OFFSET(InputPriceData!B$15,CalculationsAndCharts!$A2345+$A$11,0,1,1)</f>
        <v>38657</v>
      </c>
      <c r="C2345" s="3">
        <f ca="1">OFFSET(InputPriceData!G$15,CalculationsAndCharts!$A2345+$A$11,IF($C$7,8,0),1,1)</f>
        <v>392400</v>
      </c>
      <c r="D2345" s="4">
        <f ca="1">OFFSET(InputPriceData!C$15,CalculationsAndCharts!$A2345+$A$11,IF($C$7,8,0),1,1)</f>
        <v>19.55</v>
      </c>
      <c r="E2345" s="4">
        <f ca="1">OFFSET(InputPriceData!D$15,CalculationsAndCharts!$A2345+$A$11,IF($C$7,8,0),1,1)</f>
        <v>20.12</v>
      </c>
      <c r="F2345" s="4">
        <f ca="1">OFFSET(InputPriceData!E$15,CalculationsAndCharts!$A2345+$A$11,IF($C$7,8,0),1,1)</f>
        <v>19.55</v>
      </c>
      <c r="G2345" s="4">
        <f ca="1">OFFSET(InputPriceData!F$15,CalculationsAndCharts!$A2345+$A$11,IF($C$7,8,0),1,1)</f>
        <v>19.97</v>
      </c>
      <c r="H2345" s="128"/>
      <c r="I2345" s="128"/>
      <c r="K2345" s="124"/>
      <c r="L2345" s="279"/>
      <c r="M2345" s="281"/>
      <c r="N2345" s="280"/>
      <c r="O2345" s="4"/>
      <c r="P2345" s="4"/>
      <c r="Q2345" s="3"/>
      <c r="S2345" s="309">
        <f t="shared" ca="1" si="986"/>
        <v>20.260000000000002</v>
      </c>
      <c r="T2345" s="309">
        <f t="shared" ca="1" si="987"/>
        <v>18.86</v>
      </c>
      <c r="U2345" s="310">
        <f t="shared" ca="1" si="979"/>
        <v>0.79285714285714126</v>
      </c>
      <c r="V2345" s="310" t="b">
        <f t="shared" ca="1" si="988"/>
        <v>0</v>
      </c>
      <c r="W2345" s="3" t="b">
        <f t="shared" ca="1" si="989"/>
        <v>0</v>
      </c>
      <c r="X2345" s="3" t="str">
        <f t="shared" ca="1" si="990"/>
        <v/>
      </c>
      <c r="Y2345" s="3" t="str">
        <f t="shared" ca="1" si="980"/>
        <v/>
      </c>
      <c r="Z2345" s="3" t="str">
        <f t="shared" ca="1" si="991"/>
        <v/>
      </c>
      <c r="AA2345" s="3" t="str">
        <f t="shared" ca="1" si="992"/>
        <v/>
      </c>
      <c r="AB2345" s="205">
        <f t="shared" ca="1" si="993"/>
        <v>1804</v>
      </c>
      <c r="AC2345" s="205">
        <f t="shared" ca="1" si="994"/>
        <v>28</v>
      </c>
      <c r="AD2345" s="205">
        <f t="shared" ca="1" si="981"/>
        <v>64.428571428571431</v>
      </c>
      <c r="AE2345" s="205">
        <f t="shared" ca="1" si="982"/>
        <v>14.428571428571431</v>
      </c>
      <c r="AF2345" s="205">
        <f t="shared" ca="1" si="995"/>
        <v>2.8857142857142861</v>
      </c>
      <c r="AG2345" s="205"/>
      <c r="AH2345" s="205"/>
      <c r="AI2345" s="205"/>
      <c r="AJ2345" s="205"/>
      <c r="AK2345" s="4"/>
      <c r="AL2345" s="4"/>
      <c r="AM2345" s="309">
        <f t="shared" ca="1" si="996"/>
        <v>20.260000000000002</v>
      </c>
      <c r="AN2345" s="309">
        <f t="shared" ca="1" si="997"/>
        <v>18.86</v>
      </c>
      <c r="AO2345" s="310">
        <f t="shared" ca="1" si="998"/>
        <v>0.79285714285714126</v>
      </c>
      <c r="AP2345" s="310" t="b">
        <f t="shared" ca="1" si="999"/>
        <v>0</v>
      </c>
      <c r="AQ2345" s="309">
        <f t="shared" ca="1" si="1000"/>
        <v>0</v>
      </c>
      <c r="AR2345" s="205">
        <f t="shared" ca="1" si="983"/>
        <v>0</v>
      </c>
      <c r="AS2345" s="45" t="b">
        <f t="shared" ca="1" si="984"/>
        <v>0</v>
      </c>
      <c r="AT2345">
        <f t="shared" ca="1" si="985"/>
        <v>0</v>
      </c>
      <c r="AU2345" t="b">
        <f t="shared" ca="1" si="1001"/>
        <v>0</v>
      </c>
      <c r="AV2345" t="b">
        <f t="shared" ca="1" si="1002"/>
        <v>0</v>
      </c>
      <c r="AW2345" s="266" t="b">
        <f t="shared" ca="1" si="1003"/>
        <v>0</v>
      </c>
      <c r="AX2345" s="266" t="b">
        <f t="shared" ca="1" si="1004"/>
        <v>0</v>
      </c>
      <c r="AY2345" s="266" t="b">
        <f t="shared" ca="1" si="1005"/>
        <v>0</v>
      </c>
    </row>
    <row r="2346" spans="1:51" x14ac:dyDescent="0.25">
      <c r="A2346">
        <v>2314</v>
      </c>
      <c r="B2346" s="163">
        <f ca="1">OFFSET(InputPriceData!B$15,CalculationsAndCharts!$A2346+$A$11,0,1,1)</f>
        <v>38656</v>
      </c>
      <c r="C2346" s="3">
        <f ca="1">OFFSET(InputPriceData!G$15,CalculationsAndCharts!$A2346+$A$11,IF($C$7,8,0),1,1)</f>
        <v>421800</v>
      </c>
      <c r="D2346" s="4">
        <f ca="1">OFFSET(InputPriceData!C$15,CalculationsAndCharts!$A2346+$A$11,IF($C$7,8,0),1,1)</f>
        <v>19.2</v>
      </c>
      <c r="E2346" s="4">
        <f ca="1">OFFSET(InputPriceData!D$15,CalculationsAndCharts!$A2346+$A$11,IF($C$7,8,0),1,1)</f>
        <v>19.84</v>
      </c>
      <c r="F2346" s="4">
        <f ca="1">OFFSET(InputPriceData!E$15,CalculationsAndCharts!$A2346+$A$11,IF($C$7,8,0),1,1)</f>
        <v>19.14</v>
      </c>
      <c r="G2346" s="4">
        <f ca="1">OFFSET(InputPriceData!F$15,CalculationsAndCharts!$A2346+$A$11,IF($C$7,8,0),1,1)</f>
        <v>19.75</v>
      </c>
      <c r="H2346" s="128"/>
      <c r="I2346" s="128"/>
      <c r="K2346" s="124"/>
      <c r="L2346" s="279"/>
      <c r="M2346" s="281"/>
      <c r="N2346" s="280"/>
      <c r="O2346" s="4"/>
      <c r="P2346" s="4"/>
      <c r="Q2346" s="3"/>
      <c r="S2346" s="309">
        <f t="shared" ca="1" si="986"/>
        <v>20.260000000000002</v>
      </c>
      <c r="T2346" s="309">
        <f t="shared" ca="1" si="987"/>
        <v>18.86</v>
      </c>
      <c r="U2346" s="310">
        <f t="shared" ca="1" si="979"/>
        <v>0.63571428571428512</v>
      </c>
      <c r="V2346" s="310" t="b">
        <f t="shared" ca="1" si="988"/>
        <v>0</v>
      </c>
      <c r="W2346" s="3" t="b">
        <f t="shared" ca="1" si="989"/>
        <v>0</v>
      </c>
      <c r="X2346" s="3" t="str">
        <f t="shared" ca="1" si="990"/>
        <v/>
      </c>
      <c r="Y2346" s="3" t="str">
        <f t="shared" ca="1" si="980"/>
        <v/>
      </c>
      <c r="Z2346" s="3" t="str">
        <f t="shared" ca="1" si="991"/>
        <v/>
      </c>
      <c r="AA2346" s="3" t="str">
        <f t="shared" ca="1" si="992"/>
        <v/>
      </c>
      <c r="AB2346" s="205">
        <f t="shared" ca="1" si="993"/>
        <v>1804</v>
      </c>
      <c r="AC2346" s="205">
        <f t="shared" ca="1" si="994"/>
        <v>28</v>
      </c>
      <c r="AD2346" s="205">
        <f t="shared" ca="1" si="981"/>
        <v>64.428571428571431</v>
      </c>
      <c r="AE2346" s="205">
        <f t="shared" ca="1" si="982"/>
        <v>14.428571428571431</v>
      </c>
      <c r="AF2346" s="205">
        <f t="shared" ca="1" si="995"/>
        <v>2.8857142857142861</v>
      </c>
      <c r="AG2346" s="205"/>
      <c r="AH2346" s="205"/>
      <c r="AI2346" s="205"/>
      <c r="AJ2346" s="205"/>
      <c r="AK2346" s="4"/>
      <c r="AL2346" s="4"/>
      <c r="AM2346" s="309">
        <f t="shared" ca="1" si="996"/>
        <v>20.260000000000002</v>
      </c>
      <c r="AN2346" s="309">
        <f t="shared" ca="1" si="997"/>
        <v>18.86</v>
      </c>
      <c r="AO2346" s="310">
        <f t="shared" ca="1" si="998"/>
        <v>0.63571428571428512</v>
      </c>
      <c r="AP2346" s="310" t="b">
        <f t="shared" ca="1" si="999"/>
        <v>0</v>
      </c>
      <c r="AQ2346" s="309">
        <f t="shared" ca="1" si="1000"/>
        <v>0</v>
      </c>
      <c r="AR2346" s="205">
        <f t="shared" ca="1" si="983"/>
        <v>0</v>
      </c>
      <c r="AS2346" s="45" t="b">
        <f t="shared" ca="1" si="984"/>
        <v>0</v>
      </c>
      <c r="AT2346">
        <f t="shared" ca="1" si="985"/>
        <v>0</v>
      </c>
      <c r="AU2346" t="b">
        <f t="shared" ca="1" si="1001"/>
        <v>0</v>
      </c>
      <c r="AV2346" t="b">
        <f t="shared" ca="1" si="1002"/>
        <v>0</v>
      </c>
      <c r="AW2346" s="266" t="b">
        <f t="shared" ca="1" si="1003"/>
        <v>0</v>
      </c>
      <c r="AX2346" s="266" t="b">
        <f t="shared" ca="1" si="1004"/>
        <v>0</v>
      </c>
      <c r="AY2346" s="266" t="b">
        <f t="shared" ca="1" si="1005"/>
        <v>0</v>
      </c>
    </row>
    <row r="2347" spans="1:51" x14ac:dyDescent="0.25">
      <c r="A2347">
        <v>2315</v>
      </c>
      <c r="B2347" s="163">
        <f ca="1">OFFSET(InputPriceData!B$15,CalculationsAndCharts!$A2347+$A$11,0,1,1)</f>
        <v>38653</v>
      </c>
      <c r="C2347" s="3">
        <f ca="1">OFFSET(InputPriceData!G$15,CalculationsAndCharts!$A2347+$A$11,IF($C$7,8,0),1,1)</f>
        <v>771200</v>
      </c>
      <c r="D2347" s="4">
        <f ca="1">OFFSET(InputPriceData!C$15,CalculationsAndCharts!$A2347+$A$11,IF($C$7,8,0),1,1)</f>
        <v>18.95</v>
      </c>
      <c r="E2347" s="4">
        <f ca="1">OFFSET(InputPriceData!D$15,CalculationsAndCharts!$A2347+$A$11,IF($C$7,8,0),1,1)</f>
        <v>19.27</v>
      </c>
      <c r="F2347" s="4">
        <f ca="1">OFFSET(InputPriceData!E$15,CalculationsAndCharts!$A2347+$A$11,IF($C$7,8,0),1,1)</f>
        <v>18.850000000000001</v>
      </c>
      <c r="G2347" s="4">
        <f ca="1">OFFSET(InputPriceData!F$15,CalculationsAndCharts!$A2347+$A$11,IF($C$7,8,0),1,1)</f>
        <v>19.23</v>
      </c>
      <c r="H2347" s="128"/>
      <c r="I2347" s="128"/>
      <c r="K2347" s="124"/>
      <c r="L2347" s="279"/>
      <c r="M2347" s="281"/>
      <c r="N2347" s="280"/>
      <c r="O2347" s="4"/>
      <c r="P2347" s="4"/>
      <c r="Q2347" s="3"/>
      <c r="S2347" s="309">
        <f t="shared" ca="1" si="986"/>
        <v>20.260000000000002</v>
      </c>
      <c r="T2347" s="309">
        <f t="shared" ca="1" si="987"/>
        <v>18.86</v>
      </c>
      <c r="U2347" s="310">
        <f t="shared" ca="1" si="979"/>
        <v>0.26428571428571457</v>
      </c>
      <c r="V2347" s="310" t="b">
        <f t="shared" ca="1" si="988"/>
        <v>0</v>
      </c>
      <c r="W2347" s="3" t="b">
        <f t="shared" ca="1" si="989"/>
        <v>0</v>
      </c>
      <c r="X2347" s="3" t="str">
        <f t="shared" ca="1" si="990"/>
        <v/>
      </c>
      <c r="Y2347" s="3" t="str">
        <f t="shared" ca="1" si="980"/>
        <v/>
      </c>
      <c r="Z2347" s="3" t="str">
        <f t="shared" ca="1" si="991"/>
        <v/>
      </c>
      <c r="AA2347" s="3" t="str">
        <f t="shared" ca="1" si="992"/>
        <v/>
      </c>
      <c r="AB2347" s="205">
        <f t="shared" ca="1" si="993"/>
        <v>1804</v>
      </c>
      <c r="AC2347" s="205">
        <f t="shared" ca="1" si="994"/>
        <v>28</v>
      </c>
      <c r="AD2347" s="205">
        <f t="shared" ca="1" si="981"/>
        <v>64.428571428571431</v>
      </c>
      <c r="AE2347" s="205">
        <f t="shared" ca="1" si="982"/>
        <v>14.428571428571431</v>
      </c>
      <c r="AF2347" s="205">
        <f t="shared" ca="1" si="995"/>
        <v>2.8857142857142861</v>
      </c>
      <c r="AG2347" s="205"/>
      <c r="AH2347" s="205"/>
      <c r="AI2347" s="205"/>
      <c r="AJ2347" s="205"/>
      <c r="AK2347" s="4"/>
      <c r="AL2347" s="4"/>
      <c r="AM2347" s="309">
        <f t="shared" ca="1" si="996"/>
        <v>20.260000000000002</v>
      </c>
      <c r="AN2347" s="309">
        <f t="shared" ca="1" si="997"/>
        <v>18.86</v>
      </c>
      <c r="AO2347" s="310">
        <f t="shared" ca="1" si="998"/>
        <v>0.26428571428571457</v>
      </c>
      <c r="AP2347" s="310" t="b">
        <f t="shared" ca="1" si="999"/>
        <v>0</v>
      </c>
      <c r="AQ2347" s="309">
        <f t="shared" ca="1" si="1000"/>
        <v>0</v>
      </c>
      <c r="AR2347" s="205">
        <f t="shared" ca="1" si="983"/>
        <v>0</v>
      </c>
      <c r="AS2347" s="45" t="b">
        <f t="shared" ca="1" si="984"/>
        <v>0</v>
      </c>
      <c r="AT2347">
        <f t="shared" ca="1" si="985"/>
        <v>0</v>
      </c>
      <c r="AU2347" t="b">
        <f t="shared" ca="1" si="1001"/>
        <v>0</v>
      </c>
      <c r="AV2347" t="b">
        <f t="shared" ca="1" si="1002"/>
        <v>0</v>
      </c>
      <c r="AW2347" s="266" t="b">
        <f t="shared" ca="1" si="1003"/>
        <v>0</v>
      </c>
      <c r="AX2347" s="266" t="b">
        <f t="shared" ca="1" si="1004"/>
        <v>0</v>
      </c>
      <c r="AY2347" s="266" t="b">
        <f t="shared" ca="1" si="1005"/>
        <v>1</v>
      </c>
    </row>
    <row r="2348" spans="1:51" x14ac:dyDescent="0.25">
      <c r="A2348">
        <v>2316</v>
      </c>
      <c r="B2348" s="163">
        <f ca="1">OFFSET(InputPriceData!B$15,CalculationsAndCharts!$A2348+$A$11,0,1,1)</f>
        <v>38652</v>
      </c>
      <c r="C2348" s="3">
        <f ca="1">OFFSET(InputPriceData!G$15,CalculationsAndCharts!$A2348+$A$11,IF($C$7,8,0),1,1)</f>
        <v>995800</v>
      </c>
      <c r="D2348" s="4">
        <f ca="1">OFFSET(InputPriceData!C$15,CalculationsAndCharts!$A2348+$A$11,IF($C$7,8,0),1,1)</f>
        <v>19.149999999999999</v>
      </c>
      <c r="E2348" s="4">
        <f ca="1">OFFSET(InputPriceData!D$15,CalculationsAndCharts!$A2348+$A$11,IF($C$7,8,0),1,1)</f>
        <v>19.34</v>
      </c>
      <c r="F2348" s="4">
        <f ca="1">OFFSET(InputPriceData!E$15,CalculationsAndCharts!$A2348+$A$11,IF($C$7,8,0),1,1)</f>
        <v>18.75</v>
      </c>
      <c r="G2348" s="4">
        <f ca="1">OFFSET(InputPriceData!F$15,CalculationsAndCharts!$A2348+$A$11,IF($C$7,8,0),1,1)</f>
        <v>18.86</v>
      </c>
      <c r="H2348" s="128"/>
      <c r="I2348" s="128"/>
      <c r="K2348" s="124"/>
      <c r="L2348" s="279"/>
      <c r="M2348" s="281"/>
      <c r="N2348" s="280"/>
      <c r="O2348" s="4"/>
      <c r="P2348" s="4"/>
      <c r="Q2348" s="3"/>
      <c r="S2348" s="309">
        <f t="shared" ca="1" si="986"/>
        <v>20.49</v>
      </c>
      <c r="T2348" s="309">
        <f t="shared" ca="1" si="987"/>
        <v>18.86</v>
      </c>
      <c r="U2348" s="310">
        <f t="shared" ca="1" si="979"/>
        <v>0</v>
      </c>
      <c r="V2348" s="310" t="b">
        <f t="shared" ca="1" si="988"/>
        <v>0</v>
      </c>
      <c r="W2348" s="3" t="b">
        <f t="shared" ca="1" si="989"/>
        <v>0</v>
      </c>
      <c r="X2348" s="3" t="str">
        <f t="shared" ca="1" si="990"/>
        <v/>
      </c>
      <c r="Y2348" s="3" t="str">
        <f t="shared" ca="1" si="980"/>
        <v/>
      </c>
      <c r="Z2348" s="3" t="str">
        <f t="shared" ca="1" si="991"/>
        <v/>
      </c>
      <c r="AA2348" s="3" t="str">
        <f t="shared" ca="1" si="992"/>
        <v/>
      </c>
      <c r="AB2348" s="205">
        <f t="shared" ca="1" si="993"/>
        <v>1804</v>
      </c>
      <c r="AC2348" s="205">
        <f t="shared" ca="1" si="994"/>
        <v>28</v>
      </c>
      <c r="AD2348" s="205">
        <f t="shared" ca="1" si="981"/>
        <v>64.428571428571431</v>
      </c>
      <c r="AE2348" s="205">
        <f t="shared" ca="1" si="982"/>
        <v>14.428571428571431</v>
      </c>
      <c r="AF2348" s="205">
        <f t="shared" ca="1" si="995"/>
        <v>2.8857142857142861</v>
      </c>
      <c r="AG2348" s="205"/>
      <c r="AH2348" s="205"/>
      <c r="AI2348" s="205"/>
      <c r="AJ2348" s="205"/>
      <c r="AK2348" s="4"/>
      <c r="AL2348" s="4"/>
      <c r="AM2348" s="309">
        <f t="shared" ca="1" si="996"/>
        <v>20.260000000000002</v>
      </c>
      <c r="AN2348" s="309">
        <f t="shared" ca="1" si="997"/>
        <v>18.86</v>
      </c>
      <c r="AO2348" s="310">
        <f t="shared" ca="1" si="998"/>
        <v>0</v>
      </c>
      <c r="AP2348" s="310" t="b">
        <f t="shared" ca="1" si="999"/>
        <v>0</v>
      </c>
      <c r="AQ2348" s="309">
        <f t="shared" ca="1" si="1000"/>
        <v>0.58530000000000004</v>
      </c>
      <c r="AR2348" s="205">
        <f t="shared" ca="1" si="983"/>
        <v>18.924700000000001</v>
      </c>
      <c r="AS2348" s="45" t="b">
        <f t="shared" ca="1" si="984"/>
        <v>1</v>
      </c>
      <c r="AT2348">
        <f t="shared" ca="1" si="985"/>
        <v>7</v>
      </c>
      <c r="AU2348" t="b">
        <f t="shared" ca="1" si="1001"/>
        <v>0</v>
      </c>
      <c r="AV2348" t="b">
        <f t="shared" ca="1" si="1002"/>
        <v>1</v>
      </c>
      <c r="AW2348" s="266" t="b">
        <f t="shared" ca="1" si="1003"/>
        <v>0</v>
      </c>
      <c r="AX2348" s="266" t="b">
        <f t="shared" ca="1" si="1004"/>
        <v>1</v>
      </c>
      <c r="AY2348" s="266" t="b">
        <f t="shared" ca="1" si="1005"/>
        <v>0</v>
      </c>
    </row>
    <row r="2349" spans="1:51" x14ac:dyDescent="0.25">
      <c r="A2349">
        <v>2317</v>
      </c>
      <c r="B2349" s="163">
        <f ca="1">OFFSET(InputPriceData!B$15,CalculationsAndCharts!$A2349+$A$11,0,1,1)</f>
        <v>38651</v>
      </c>
      <c r="C2349" s="3">
        <f ca="1">OFFSET(InputPriceData!G$15,CalculationsAndCharts!$A2349+$A$11,IF($C$7,8,0),1,1)</f>
        <v>425300</v>
      </c>
      <c r="D2349" s="4">
        <f ca="1">OFFSET(InputPriceData!C$15,CalculationsAndCharts!$A2349+$A$11,IF($C$7,8,0),1,1)</f>
        <v>19.399999999999999</v>
      </c>
      <c r="E2349" s="4">
        <f ca="1">OFFSET(InputPriceData!D$15,CalculationsAndCharts!$A2349+$A$11,IF($C$7,8,0),1,1)</f>
        <v>19.52</v>
      </c>
      <c r="F2349" s="4">
        <f ca="1">OFFSET(InputPriceData!E$15,CalculationsAndCharts!$A2349+$A$11,IF($C$7,8,0),1,1)</f>
        <v>19.13</v>
      </c>
      <c r="G2349" s="4">
        <f ca="1">OFFSET(InputPriceData!F$15,CalculationsAndCharts!$A2349+$A$11,IF($C$7,8,0),1,1)</f>
        <v>19.22</v>
      </c>
      <c r="H2349" s="128"/>
      <c r="I2349" s="128"/>
      <c r="K2349" s="124"/>
      <c r="L2349" s="279"/>
      <c r="M2349" s="281"/>
      <c r="N2349" s="280"/>
      <c r="O2349" s="4"/>
      <c r="P2349" s="4"/>
      <c r="Q2349" s="3"/>
      <c r="S2349" s="309">
        <f t="shared" ca="1" si="986"/>
        <v>20.49</v>
      </c>
      <c r="T2349" s="309">
        <f t="shared" ca="1" si="987"/>
        <v>19.22</v>
      </c>
      <c r="U2349" s="310">
        <f t="shared" ca="1" si="979"/>
        <v>0</v>
      </c>
      <c r="V2349" s="310" t="b">
        <f t="shared" ca="1" si="988"/>
        <v>0</v>
      </c>
      <c r="W2349" s="3" t="b">
        <f t="shared" ca="1" si="989"/>
        <v>0</v>
      </c>
      <c r="X2349" s="3" t="str">
        <f t="shared" ca="1" si="990"/>
        <v/>
      </c>
      <c r="Y2349" s="3" t="str">
        <f t="shared" ca="1" si="980"/>
        <v/>
      </c>
      <c r="Z2349" s="3" t="str">
        <f t="shared" ca="1" si="991"/>
        <v/>
      </c>
      <c r="AA2349" s="3" t="str">
        <f t="shared" ca="1" si="992"/>
        <v/>
      </c>
      <c r="AB2349" s="205">
        <f t="shared" ca="1" si="993"/>
        <v>1804</v>
      </c>
      <c r="AC2349" s="205">
        <f t="shared" ca="1" si="994"/>
        <v>28</v>
      </c>
      <c r="AD2349" s="205">
        <f t="shared" ca="1" si="981"/>
        <v>64.428571428571431</v>
      </c>
      <c r="AE2349" s="205">
        <f t="shared" ca="1" si="982"/>
        <v>14.428571428571431</v>
      </c>
      <c r="AF2349" s="205">
        <f t="shared" ca="1" si="995"/>
        <v>2.8857142857142861</v>
      </c>
      <c r="AG2349" s="205"/>
      <c r="AH2349" s="205"/>
      <c r="AI2349" s="205"/>
      <c r="AJ2349" s="205"/>
      <c r="AK2349" s="4"/>
      <c r="AL2349" s="4"/>
      <c r="AM2349" s="309">
        <f t="shared" ca="1" si="996"/>
        <v>20.260000000000002</v>
      </c>
      <c r="AN2349" s="309">
        <f t="shared" ca="1" si="997"/>
        <v>19.22</v>
      </c>
      <c r="AO2349" s="310">
        <f t="shared" ca="1" si="998"/>
        <v>0</v>
      </c>
      <c r="AP2349" s="310" t="b">
        <f t="shared" ca="1" si="999"/>
        <v>0</v>
      </c>
      <c r="AQ2349" s="309">
        <f t="shared" ca="1" si="1000"/>
        <v>0.58530000000000004</v>
      </c>
      <c r="AR2349" s="205">
        <f t="shared" ca="1" si="983"/>
        <v>18.924700000000001</v>
      </c>
      <c r="AS2349" s="45" t="b">
        <f t="shared" ca="1" si="984"/>
        <v>0</v>
      </c>
      <c r="AT2349">
        <f t="shared" ca="1" si="985"/>
        <v>6</v>
      </c>
      <c r="AU2349" t="b">
        <f t="shared" ca="1" si="1001"/>
        <v>0</v>
      </c>
      <c r="AV2349" t="b">
        <f t="shared" ca="1" si="1002"/>
        <v>0</v>
      </c>
      <c r="AW2349" s="266" t="b">
        <f t="shared" ca="1" si="1003"/>
        <v>0</v>
      </c>
      <c r="AX2349" s="266" t="b">
        <f t="shared" ca="1" si="1004"/>
        <v>1</v>
      </c>
      <c r="AY2349" s="266" t="b">
        <f t="shared" ca="1" si="1005"/>
        <v>0</v>
      </c>
    </row>
    <row r="2350" spans="1:51" x14ac:dyDescent="0.25">
      <c r="A2350">
        <v>2318</v>
      </c>
      <c r="B2350" s="163">
        <f ca="1">OFFSET(InputPriceData!B$15,CalculationsAndCharts!$A2350+$A$11,0,1,1)</f>
        <v>38650</v>
      </c>
      <c r="C2350" s="3">
        <f ca="1">OFFSET(InputPriceData!G$15,CalculationsAndCharts!$A2350+$A$11,IF($C$7,8,0),1,1)</f>
        <v>447400</v>
      </c>
      <c r="D2350" s="4">
        <f ca="1">OFFSET(InputPriceData!C$15,CalculationsAndCharts!$A2350+$A$11,IF($C$7,8,0),1,1)</f>
        <v>19.190000000000001</v>
      </c>
      <c r="E2350" s="4">
        <f ca="1">OFFSET(InputPriceData!D$15,CalculationsAndCharts!$A2350+$A$11,IF($C$7,8,0),1,1)</f>
        <v>19.43</v>
      </c>
      <c r="F2350" s="4">
        <f ca="1">OFFSET(InputPriceData!E$15,CalculationsAndCharts!$A2350+$A$11,IF($C$7,8,0),1,1)</f>
        <v>19.149999999999999</v>
      </c>
      <c r="G2350" s="4">
        <f ca="1">OFFSET(InputPriceData!F$15,CalculationsAndCharts!$A2350+$A$11,IF($C$7,8,0),1,1)</f>
        <v>19.34</v>
      </c>
      <c r="H2350" s="128"/>
      <c r="I2350" s="128"/>
      <c r="K2350" s="124"/>
      <c r="L2350" s="279"/>
      <c r="M2350" s="281"/>
      <c r="N2350" s="280"/>
      <c r="O2350" s="4"/>
      <c r="P2350" s="4"/>
      <c r="Q2350" s="3"/>
      <c r="S2350" s="309">
        <f t="shared" ca="1" si="986"/>
        <v>20.49</v>
      </c>
      <c r="T2350" s="309">
        <f t="shared" ca="1" si="987"/>
        <v>19.25</v>
      </c>
      <c r="U2350" s="310">
        <f t="shared" ca="1" si="979"/>
        <v>7.25806451612903E-2</v>
      </c>
      <c r="V2350" s="310" t="b">
        <f t="shared" ca="1" si="988"/>
        <v>0</v>
      </c>
      <c r="W2350" s="3" t="b">
        <f t="shared" ca="1" si="989"/>
        <v>0</v>
      </c>
      <c r="X2350" s="3" t="str">
        <f t="shared" ca="1" si="990"/>
        <v/>
      </c>
      <c r="Y2350" s="3" t="str">
        <f t="shared" ca="1" si="980"/>
        <v/>
      </c>
      <c r="Z2350" s="3" t="str">
        <f t="shared" ca="1" si="991"/>
        <v/>
      </c>
      <c r="AA2350" s="3" t="str">
        <f t="shared" ca="1" si="992"/>
        <v/>
      </c>
      <c r="AB2350" s="205">
        <f t="shared" ca="1" si="993"/>
        <v>1804</v>
      </c>
      <c r="AC2350" s="205">
        <f t="shared" ca="1" si="994"/>
        <v>28</v>
      </c>
      <c r="AD2350" s="205">
        <f t="shared" ca="1" si="981"/>
        <v>64.428571428571431</v>
      </c>
      <c r="AE2350" s="205">
        <f t="shared" ca="1" si="982"/>
        <v>14.428571428571431</v>
      </c>
      <c r="AF2350" s="205">
        <f t="shared" ca="1" si="995"/>
        <v>2.8857142857142861</v>
      </c>
      <c r="AG2350" s="205"/>
      <c r="AH2350" s="205"/>
      <c r="AI2350" s="205"/>
      <c r="AJ2350" s="205"/>
      <c r="AK2350" s="4"/>
      <c r="AL2350" s="4"/>
      <c r="AM2350" s="309">
        <f t="shared" ca="1" si="996"/>
        <v>20.49</v>
      </c>
      <c r="AN2350" s="309">
        <f t="shared" ca="1" si="997"/>
        <v>19.25</v>
      </c>
      <c r="AO2350" s="310">
        <f t="shared" ca="1" si="998"/>
        <v>7.25806451612903E-2</v>
      </c>
      <c r="AP2350" s="310" t="b">
        <f t="shared" ca="1" si="999"/>
        <v>0</v>
      </c>
      <c r="AQ2350" s="309">
        <f t="shared" ca="1" si="1000"/>
        <v>0.58530000000000004</v>
      </c>
      <c r="AR2350" s="205">
        <f t="shared" ca="1" si="983"/>
        <v>18.924700000000001</v>
      </c>
      <c r="AS2350" s="45" t="b">
        <f t="shared" ca="1" si="984"/>
        <v>0</v>
      </c>
      <c r="AT2350">
        <f t="shared" ca="1" si="985"/>
        <v>5</v>
      </c>
      <c r="AU2350" t="b">
        <f t="shared" ca="1" si="1001"/>
        <v>0</v>
      </c>
      <c r="AV2350" t="b">
        <f t="shared" ca="1" si="1002"/>
        <v>0</v>
      </c>
      <c r="AW2350" s="266" t="b">
        <f t="shared" ca="1" si="1003"/>
        <v>0</v>
      </c>
      <c r="AX2350" s="266" t="b">
        <f t="shared" ca="1" si="1004"/>
        <v>1</v>
      </c>
      <c r="AY2350" s="266" t="b">
        <f t="shared" ca="1" si="1005"/>
        <v>0</v>
      </c>
    </row>
    <row r="2351" spans="1:51" x14ac:dyDescent="0.25">
      <c r="A2351">
        <v>2319</v>
      </c>
      <c r="B2351" s="163">
        <f ca="1">OFFSET(InputPriceData!B$15,CalculationsAndCharts!$A2351+$A$11,0,1,1)</f>
        <v>38649</v>
      </c>
      <c r="C2351" s="3">
        <f ca="1">OFFSET(InputPriceData!G$15,CalculationsAndCharts!$A2351+$A$11,IF($C$7,8,0),1,1)</f>
        <v>985200</v>
      </c>
      <c r="D2351" s="4">
        <f ca="1">OFFSET(InputPriceData!C$15,CalculationsAndCharts!$A2351+$A$11,IF($C$7,8,0),1,1)</f>
        <v>19.37</v>
      </c>
      <c r="E2351" s="4">
        <f ca="1">OFFSET(InputPriceData!D$15,CalculationsAndCharts!$A2351+$A$11,IF($C$7,8,0),1,1)</f>
        <v>19.510000000000002</v>
      </c>
      <c r="F2351" s="4">
        <f ca="1">OFFSET(InputPriceData!E$15,CalculationsAndCharts!$A2351+$A$11,IF($C$7,8,0),1,1)</f>
        <v>19.12</v>
      </c>
      <c r="G2351" s="4">
        <f ca="1">OFFSET(InputPriceData!F$15,CalculationsAndCharts!$A2351+$A$11,IF($C$7,8,0),1,1)</f>
        <v>19.25</v>
      </c>
      <c r="H2351" s="128"/>
      <c r="I2351" s="128"/>
      <c r="K2351" s="124"/>
      <c r="L2351" s="279"/>
      <c r="M2351" s="281"/>
      <c r="N2351" s="280"/>
      <c r="O2351" s="4"/>
      <c r="P2351" s="4"/>
      <c r="Q2351" s="3"/>
      <c r="S2351" s="309">
        <f t="shared" ca="1" si="986"/>
        <v>20.49</v>
      </c>
      <c r="T2351" s="309">
        <f t="shared" ca="1" si="987"/>
        <v>19.25</v>
      </c>
      <c r="U2351" s="310">
        <f t="shared" ca="1" si="979"/>
        <v>0</v>
      </c>
      <c r="V2351" s="310" t="b">
        <f t="shared" ca="1" si="988"/>
        <v>0</v>
      </c>
      <c r="W2351" s="3" t="b">
        <f t="shared" ca="1" si="989"/>
        <v>0</v>
      </c>
      <c r="X2351" s="3" t="str">
        <f t="shared" ca="1" si="990"/>
        <v/>
      </c>
      <c r="Y2351" s="3" t="str">
        <f t="shared" ca="1" si="980"/>
        <v/>
      </c>
      <c r="Z2351" s="3" t="str">
        <f t="shared" ca="1" si="991"/>
        <v/>
      </c>
      <c r="AA2351" s="3" t="str">
        <f t="shared" ca="1" si="992"/>
        <v/>
      </c>
      <c r="AB2351" s="205">
        <f t="shared" ca="1" si="993"/>
        <v>1804</v>
      </c>
      <c r="AC2351" s="205">
        <f t="shared" ca="1" si="994"/>
        <v>28</v>
      </c>
      <c r="AD2351" s="205">
        <f t="shared" ca="1" si="981"/>
        <v>64.428571428571431</v>
      </c>
      <c r="AE2351" s="205">
        <f t="shared" ca="1" si="982"/>
        <v>14.428571428571431</v>
      </c>
      <c r="AF2351" s="205">
        <f t="shared" ca="1" si="995"/>
        <v>2.8857142857142861</v>
      </c>
      <c r="AG2351" s="205"/>
      <c r="AH2351" s="205"/>
      <c r="AI2351" s="205"/>
      <c r="AJ2351" s="205"/>
      <c r="AK2351" s="4"/>
      <c r="AL2351" s="4"/>
      <c r="AM2351" s="309">
        <f t="shared" ca="1" si="996"/>
        <v>20.49</v>
      </c>
      <c r="AN2351" s="309">
        <f t="shared" ca="1" si="997"/>
        <v>19.25</v>
      </c>
      <c r="AO2351" s="310">
        <f t="shared" ca="1" si="998"/>
        <v>0</v>
      </c>
      <c r="AP2351" s="310" t="b">
        <f t="shared" ca="1" si="999"/>
        <v>0</v>
      </c>
      <c r="AQ2351" s="309">
        <f t="shared" ca="1" si="1000"/>
        <v>0.58530000000000004</v>
      </c>
      <c r="AR2351" s="205">
        <f t="shared" ca="1" si="983"/>
        <v>18.924700000000001</v>
      </c>
      <c r="AS2351" s="45" t="b">
        <f t="shared" ca="1" si="984"/>
        <v>0</v>
      </c>
      <c r="AT2351">
        <f t="shared" ca="1" si="985"/>
        <v>4</v>
      </c>
      <c r="AU2351" t="b">
        <f t="shared" ca="1" si="1001"/>
        <v>0</v>
      </c>
      <c r="AV2351" t="b">
        <f t="shared" ca="1" si="1002"/>
        <v>0</v>
      </c>
      <c r="AW2351" s="266" t="b">
        <f t="shared" ca="1" si="1003"/>
        <v>0</v>
      </c>
      <c r="AX2351" s="266" t="b">
        <f t="shared" ca="1" si="1004"/>
        <v>1</v>
      </c>
      <c r="AY2351" s="266" t="b">
        <f t="shared" ca="1" si="1005"/>
        <v>0</v>
      </c>
    </row>
    <row r="2352" spans="1:51" x14ac:dyDescent="0.25">
      <c r="A2352">
        <v>2320</v>
      </c>
      <c r="B2352" s="163">
        <f ca="1">OFFSET(InputPriceData!B$15,CalculationsAndCharts!$A2352+$A$11,0,1,1)</f>
        <v>38646</v>
      </c>
      <c r="C2352" s="3">
        <f ca="1">OFFSET(InputPriceData!G$15,CalculationsAndCharts!$A2352+$A$11,IF($C$7,8,0),1,1)</f>
        <v>968000</v>
      </c>
      <c r="D2352" s="4">
        <f ca="1">OFFSET(InputPriceData!C$15,CalculationsAndCharts!$A2352+$A$11,IF($C$7,8,0),1,1)</f>
        <v>19.25</v>
      </c>
      <c r="E2352" s="4">
        <f ca="1">OFFSET(InputPriceData!D$15,CalculationsAndCharts!$A2352+$A$11,IF($C$7,8,0),1,1)</f>
        <v>19.48</v>
      </c>
      <c r="F2352" s="4">
        <f ca="1">OFFSET(InputPriceData!E$15,CalculationsAndCharts!$A2352+$A$11,IF($C$7,8,0),1,1)</f>
        <v>19.2</v>
      </c>
      <c r="G2352" s="4">
        <f ca="1">OFFSET(InputPriceData!F$15,CalculationsAndCharts!$A2352+$A$11,IF($C$7,8,0),1,1)</f>
        <v>19.3</v>
      </c>
      <c r="H2352" s="128"/>
      <c r="I2352" s="128"/>
      <c r="K2352" s="124"/>
      <c r="L2352" s="279"/>
      <c r="M2352" s="281"/>
      <c r="N2352" s="280"/>
      <c r="O2352" s="4"/>
      <c r="P2352" s="4"/>
      <c r="Q2352" s="3"/>
      <c r="S2352" s="309">
        <f t="shared" ca="1" si="986"/>
        <v>20.49</v>
      </c>
      <c r="T2352" s="309">
        <f t="shared" ca="1" si="987"/>
        <v>19.3</v>
      </c>
      <c r="U2352" s="310">
        <f t="shared" ca="1" si="979"/>
        <v>0</v>
      </c>
      <c r="V2352" s="310" t="b">
        <f t="shared" ca="1" si="988"/>
        <v>0</v>
      </c>
      <c r="W2352" s="3" t="b">
        <f t="shared" ca="1" si="989"/>
        <v>0</v>
      </c>
      <c r="X2352" s="3" t="str">
        <f t="shared" ca="1" si="990"/>
        <v/>
      </c>
      <c r="Y2352" s="3" t="str">
        <f t="shared" ca="1" si="980"/>
        <v/>
      </c>
      <c r="Z2352" s="3" t="str">
        <f t="shared" ca="1" si="991"/>
        <v/>
      </c>
      <c r="AA2352" s="3" t="str">
        <f t="shared" ca="1" si="992"/>
        <v/>
      </c>
      <c r="AB2352" s="205">
        <f t="shared" ca="1" si="993"/>
        <v>1804</v>
      </c>
      <c r="AC2352" s="205">
        <f t="shared" ca="1" si="994"/>
        <v>28</v>
      </c>
      <c r="AD2352" s="205">
        <f t="shared" ca="1" si="981"/>
        <v>64.428571428571431</v>
      </c>
      <c r="AE2352" s="205">
        <f t="shared" ca="1" si="982"/>
        <v>14.428571428571431</v>
      </c>
      <c r="AF2352" s="205">
        <f t="shared" ca="1" si="995"/>
        <v>2.8857142857142861</v>
      </c>
      <c r="AG2352" s="205"/>
      <c r="AH2352" s="205"/>
      <c r="AI2352" s="205"/>
      <c r="AJ2352" s="205"/>
      <c r="AK2352" s="4"/>
      <c r="AL2352" s="4"/>
      <c r="AM2352" s="309">
        <f t="shared" ca="1" si="996"/>
        <v>20.49</v>
      </c>
      <c r="AN2352" s="309">
        <f t="shared" ca="1" si="997"/>
        <v>19.3</v>
      </c>
      <c r="AO2352" s="310">
        <f t="shared" ca="1" si="998"/>
        <v>0</v>
      </c>
      <c r="AP2352" s="310" t="b">
        <f t="shared" ca="1" si="999"/>
        <v>0</v>
      </c>
      <c r="AQ2352" s="309">
        <f t="shared" ca="1" si="1000"/>
        <v>0.58530000000000004</v>
      </c>
      <c r="AR2352" s="205">
        <f t="shared" ca="1" si="983"/>
        <v>18.924700000000001</v>
      </c>
      <c r="AS2352" s="45" t="b">
        <f t="shared" ca="1" si="984"/>
        <v>0</v>
      </c>
      <c r="AT2352">
        <f t="shared" ca="1" si="985"/>
        <v>3</v>
      </c>
      <c r="AU2352" t="b">
        <f t="shared" ca="1" si="1001"/>
        <v>0</v>
      </c>
      <c r="AV2352" t="b">
        <f t="shared" ca="1" si="1002"/>
        <v>0</v>
      </c>
      <c r="AW2352" s="266" t="b">
        <f t="shared" ca="1" si="1003"/>
        <v>0</v>
      </c>
      <c r="AX2352" s="266" t="b">
        <f t="shared" ca="1" si="1004"/>
        <v>1</v>
      </c>
      <c r="AY2352" s="266" t="b">
        <f t="shared" ca="1" si="1005"/>
        <v>0</v>
      </c>
    </row>
    <row r="2353" spans="1:51" x14ac:dyDescent="0.25">
      <c r="A2353">
        <v>2321</v>
      </c>
      <c r="B2353" s="163">
        <f ca="1">OFFSET(InputPriceData!B$15,CalculationsAndCharts!$A2353+$A$11,0,1,1)</f>
        <v>38645</v>
      </c>
      <c r="C2353" s="3">
        <f ca="1">OFFSET(InputPriceData!G$15,CalculationsAndCharts!$A2353+$A$11,IF($C$7,8,0),1,1)</f>
        <v>775800</v>
      </c>
      <c r="D2353" s="4">
        <f ca="1">OFFSET(InputPriceData!C$15,CalculationsAndCharts!$A2353+$A$11,IF($C$7,8,0),1,1)</f>
        <v>19.440000000000001</v>
      </c>
      <c r="E2353" s="4">
        <f ca="1">OFFSET(InputPriceData!D$15,CalculationsAndCharts!$A2353+$A$11,IF($C$7,8,0),1,1)</f>
        <v>19.850000000000001</v>
      </c>
      <c r="F2353" s="4">
        <f ca="1">OFFSET(InputPriceData!E$15,CalculationsAndCharts!$A2353+$A$11,IF($C$7,8,0),1,1)</f>
        <v>19.239999999999998</v>
      </c>
      <c r="G2353" s="4">
        <f ca="1">OFFSET(InputPriceData!F$15,CalculationsAndCharts!$A2353+$A$11,IF($C$7,8,0),1,1)</f>
        <v>19.53</v>
      </c>
      <c r="H2353" s="128"/>
      <c r="I2353" s="128"/>
      <c r="K2353" s="124"/>
      <c r="L2353" s="279"/>
      <c r="M2353" s="281"/>
      <c r="N2353" s="280"/>
      <c r="O2353" s="4"/>
      <c r="P2353" s="4"/>
      <c r="Q2353" s="3"/>
      <c r="S2353" s="309">
        <f t="shared" ca="1" si="986"/>
        <v>20.49</v>
      </c>
      <c r="T2353" s="309">
        <f t="shared" ca="1" si="987"/>
        <v>19.5</v>
      </c>
      <c r="U2353" s="310">
        <f t="shared" ca="1" si="979"/>
        <v>3.0303030303031501E-2</v>
      </c>
      <c r="V2353" s="310" t="b">
        <f t="shared" ca="1" si="988"/>
        <v>0</v>
      </c>
      <c r="W2353" s="3" t="b">
        <f t="shared" ca="1" si="989"/>
        <v>0</v>
      </c>
      <c r="X2353" s="3" t="str">
        <f t="shared" ca="1" si="990"/>
        <v/>
      </c>
      <c r="Y2353" s="3" t="str">
        <f t="shared" ca="1" si="980"/>
        <v/>
      </c>
      <c r="Z2353" s="3" t="str">
        <f t="shared" ca="1" si="991"/>
        <v/>
      </c>
      <c r="AA2353" s="3" t="str">
        <f t="shared" ca="1" si="992"/>
        <v/>
      </c>
      <c r="AB2353" s="205">
        <f t="shared" ca="1" si="993"/>
        <v>1804</v>
      </c>
      <c r="AC2353" s="205">
        <f t="shared" ca="1" si="994"/>
        <v>28</v>
      </c>
      <c r="AD2353" s="205">
        <f t="shared" ca="1" si="981"/>
        <v>64.428571428571431</v>
      </c>
      <c r="AE2353" s="205">
        <f t="shared" ca="1" si="982"/>
        <v>14.428571428571431</v>
      </c>
      <c r="AF2353" s="205">
        <f t="shared" ca="1" si="995"/>
        <v>2.8857142857142861</v>
      </c>
      <c r="AG2353" s="205"/>
      <c r="AH2353" s="205"/>
      <c r="AI2353" s="205"/>
      <c r="AJ2353" s="205"/>
      <c r="AK2353" s="4"/>
      <c r="AL2353" s="4"/>
      <c r="AM2353" s="309">
        <f t="shared" ca="1" si="996"/>
        <v>20.49</v>
      </c>
      <c r="AN2353" s="309">
        <f t="shared" ca="1" si="997"/>
        <v>19.5</v>
      </c>
      <c r="AO2353" s="310">
        <f t="shared" ca="1" si="998"/>
        <v>3.0303030303031501E-2</v>
      </c>
      <c r="AP2353" s="310" t="b">
        <f t="shared" ca="1" si="999"/>
        <v>0</v>
      </c>
      <c r="AQ2353" s="309">
        <f t="shared" ca="1" si="1000"/>
        <v>0.58530000000000004</v>
      </c>
      <c r="AR2353" s="205">
        <f t="shared" ca="1" si="983"/>
        <v>18.924700000000001</v>
      </c>
      <c r="AS2353" s="45" t="b">
        <f t="shared" ca="1" si="984"/>
        <v>0</v>
      </c>
      <c r="AT2353">
        <f t="shared" ca="1" si="985"/>
        <v>2</v>
      </c>
      <c r="AU2353" t="b">
        <f t="shared" ca="1" si="1001"/>
        <v>0</v>
      </c>
      <c r="AV2353" t="b">
        <f t="shared" ca="1" si="1002"/>
        <v>0</v>
      </c>
      <c r="AW2353" s="266" t="b">
        <f t="shared" ca="1" si="1003"/>
        <v>0</v>
      </c>
      <c r="AX2353" s="266" t="b">
        <f t="shared" ca="1" si="1004"/>
        <v>1</v>
      </c>
      <c r="AY2353" s="266" t="b">
        <f t="shared" ca="1" si="1005"/>
        <v>0</v>
      </c>
    </row>
    <row r="2354" spans="1:51" x14ac:dyDescent="0.25">
      <c r="A2354">
        <v>2322</v>
      </c>
      <c r="B2354" s="163">
        <f ca="1">OFFSET(InputPriceData!B$15,CalculationsAndCharts!$A2354+$A$11,0,1,1)</f>
        <v>38644</v>
      </c>
      <c r="C2354" s="3">
        <f ca="1">OFFSET(InputPriceData!G$15,CalculationsAndCharts!$A2354+$A$11,IF($C$7,8,0),1,1)</f>
        <v>515200</v>
      </c>
      <c r="D2354" s="4">
        <f ca="1">OFFSET(InputPriceData!C$15,CalculationsAndCharts!$A2354+$A$11,IF($C$7,8,0),1,1)</f>
        <v>19.510000000000002</v>
      </c>
      <c r="E2354" s="4">
        <f ca="1">OFFSET(InputPriceData!D$15,CalculationsAndCharts!$A2354+$A$11,IF($C$7,8,0),1,1)</f>
        <v>19.82</v>
      </c>
      <c r="F2354" s="4">
        <f ca="1">OFFSET(InputPriceData!E$15,CalculationsAndCharts!$A2354+$A$11,IF($C$7,8,0),1,1)</f>
        <v>19.260000000000002</v>
      </c>
      <c r="G2354" s="4">
        <f ca="1">OFFSET(InputPriceData!F$15,CalculationsAndCharts!$A2354+$A$11,IF($C$7,8,0),1,1)</f>
        <v>19.5</v>
      </c>
      <c r="H2354" s="128"/>
      <c r="I2354" s="128"/>
      <c r="K2354" s="124"/>
      <c r="L2354" s="279"/>
      <c r="M2354" s="281"/>
      <c r="N2354" s="280"/>
      <c r="O2354" s="4"/>
      <c r="P2354" s="4"/>
      <c r="Q2354" s="3"/>
      <c r="S2354" s="309">
        <f t="shared" ca="1" si="986"/>
        <v>20.49</v>
      </c>
      <c r="T2354" s="309">
        <f t="shared" ca="1" si="987"/>
        <v>19.41</v>
      </c>
      <c r="U2354" s="310">
        <f t="shared" ca="1" si="979"/>
        <v>8.3333333333333329E-2</v>
      </c>
      <c r="V2354" s="310" t="b">
        <f t="shared" ca="1" si="988"/>
        <v>1</v>
      </c>
      <c r="W2354" s="3" t="b">
        <f t="shared" ca="1" si="989"/>
        <v>0</v>
      </c>
      <c r="X2354" s="3" t="str">
        <f t="shared" ca="1" si="990"/>
        <v/>
      </c>
      <c r="Y2354" s="3" t="str">
        <f t="shared" ca="1" si="980"/>
        <v/>
      </c>
      <c r="Z2354" s="3" t="str">
        <f t="shared" ca="1" si="991"/>
        <v/>
      </c>
      <c r="AA2354" s="3" t="str">
        <f t="shared" ca="1" si="992"/>
        <v/>
      </c>
      <c r="AB2354" s="205">
        <f t="shared" ca="1" si="993"/>
        <v>1804</v>
      </c>
      <c r="AC2354" s="205">
        <f t="shared" ca="1" si="994"/>
        <v>28</v>
      </c>
      <c r="AD2354" s="205">
        <f t="shared" ca="1" si="981"/>
        <v>64.428571428571431</v>
      </c>
      <c r="AE2354" s="205">
        <f t="shared" ca="1" si="982"/>
        <v>14.428571428571431</v>
      </c>
      <c r="AF2354" s="205">
        <f t="shared" ca="1" si="995"/>
        <v>2.8857142857142861</v>
      </c>
      <c r="AG2354" s="205"/>
      <c r="AH2354" s="205"/>
      <c r="AI2354" s="205"/>
      <c r="AJ2354" s="205"/>
      <c r="AK2354" s="4"/>
      <c r="AL2354" s="4"/>
      <c r="AM2354" s="309">
        <f t="shared" ca="1" si="996"/>
        <v>20.49</v>
      </c>
      <c r="AN2354" s="309">
        <f t="shared" ca="1" si="997"/>
        <v>19.5</v>
      </c>
      <c r="AO2354" s="310">
        <f t="shared" ca="1" si="998"/>
        <v>0</v>
      </c>
      <c r="AP2354" s="310" t="b">
        <f t="shared" ca="1" si="999"/>
        <v>0</v>
      </c>
      <c r="AQ2354" s="309">
        <f t="shared" ca="1" si="1000"/>
        <v>0.58530000000000004</v>
      </c>
      <c r="AR2354" s="205">
        <f t="shared" ca="1" si="983"/>
        <v>18.924700000000001</v>
      </c>
      <c r="AS2354" s="45" t="b">
        <f t="shared" ca="1" si="984"/>
        <v>0</v>
      </c>
      <c r="AT2354">
        <f t="shared" ca="1" si="985"/>
        <v>1</v>
      </c>
      <c r="AU2354" t="b">
        <f t="shared" ca="1" si="1001"/>
        <v>0</v>
      </c>
      <c r="AV2354" t="b">
        <f t="shared" ca="1" si="1002"/>
        <v>0</v>
      </c>
      <c r="AW2354" s="266" t="b">
        <f t="shared" ca="1" si="1003"/>
        <v>1</v>
      </c>
      <c r="AX2354" s="266" t="b">
        <f t="shared" ca="1" si="1004"/>
        <v>1</v>
      </c>
      <c r="AY2354" s="266" t="b">
        <f t="shared" ca="1" si="1005"/>
        <v>0</v>
      </c>
    </row>
    <row r="2355" spans="1:51" x14ac:dyDescent="0.25">
      <c r="A2355">
        <v>2323</v>
      </c>
      <c r="B2355" s="163">
        <f ca="1">OFFSET(InputPriceData!B$15,CalculationsAndCharts!$A2355+$A$11,0,1,1)</f>
        <v>38643</v>
      </c>
      <c r="C2355" s="3">
        <f ca="1">OFFSET(InputPriceData!G$15,CalculationsAndCharts!$A2355+$A$11,IF($C$7,8,0),1,1)</f>
        <v>254600</v>
      </c>
      <c r="D2355" s="4">
        <f ca="1">OFFSET(InputPriceData!C$15,CalculationsAndCharts!$A2355+$A$11,IF($C$7,8,0),1,1)</f>
        <v>19.46</v>
      </c>
      <c r="E2355" s="4">
        <f ca="1">OFFSET(InputPriceData!D$15,CalculationsAndCharts!$A2355+$A$11,IF($C$7,8,0),1,1)</f>
        <v>19.98</v>
      </c>
      <c r="F2355" s="4">
        <f ca="1">OFFSET(InputPriceData!E$15,CalculationsAndCharts!$A2355+$A$11,IF($C$7,8,0),1,1)</f>
        <v>19.440000000000001</v>
      </c>
      <c r="G2355" s="4">
        <f ca="1">OFFSET(InputPriceData!F$15,CalculationsAndCharts!$A2355+$A$11,IF($C$7,8,0),1,1)</f>
        <v>19.559999999999999</v>
      </c>
      <c r="H2355" s="128"/>
      <c r="I2355" s="128"/>
      <c r="K2355" s="124"/>
      <c r="L2355" s="279"/>
      <c r="M2355" s="281"/>
      <c r="N2355" s="280"/>
      <c r="O2355" s="4"/>
      <c r="P2355" s="4"/>
      <c r="Q2355" s="3"/>
      <c r="S2355" s="309">
        <f t="shared" ca="1" si="986"/>
        <v>20.49</v>
      </c>
      <c r="T2355" s="309">
        <f t="shared" ca="1" si="987"/>
        <v>19.23</v>
      </c>
      <c r="U2355" s="310">
        <f t="shared" ca="1" si="979"/>
        <v>0.26190476190476097</v>
      </c>
      <c r="V2355" s="310" t="b">
        <f t="shared" ca="1" si="988"/>
        <v>0</v>
      </c>
      <c r="W2355" s="3" t="b">
        <f t="shared" ca="1" si="989"/>
        <v>0</v>
      </c>
      <c r="X2355" s="3" t="str">
        <f t="shared" ca="1" si="990"/>
        <v/>
      </c>
      <c r="Y2355" s="3" t="str">
        <f t="shared" ca="1" si="980"/>
        <v/>
      </c>
      <c r="Z2355" s="3" t="str">
        <f t="shared" ca="1" si="991"/>
        <v/>
      </c>
      <c r="AA2355" s="3" t="str">
        <f t="shared" ca="1" si="992"/>
        <v/>
      </c>
      <c r="AB2355" s="205">
        <f t="shared" ca="1" si="993"/>
        <v>1804</v>
      </c>
      <c r="AC2355" s="205">
        <f t="shared" ca="1" si="994"/>
        <v>28</v>
      </c>
      <c r="AD2355" s="205">
        <f t="shared" ca="1" si="981"/>
        <v>64.428571428571431</v>
      </c>
      <c r="AE2355" s="205">
        <f t="shared" ca="1" si="982"/>
        <v>14.428571428571431</v>
      </c>
      <c r="AF2355" s="205">
        <f t="shared" ca="1" si="995"/>
        <v>2.8857142857142861</v>
      </c>
      <c r="AG2355" s="205"/>
      <c r="AH2355" s="205"/>
      <c r="AI2355" s="205"/>
      <c r="AJ2355" s="205"/>
      <c r="AK2355" s="4"/>
      <c r="AL2355" s="4"/>
      <c r="AM2355" s="309">
        <f t="shared" ca="1" si="996"/>
        <v>20.49</v>
      </c>
      <c r="AN2355" s="309">
        <f t="shared" ca="1" si="997"/>
        <v>19.53</v>
      </c>
      <c r="AO2355" s="310">
        <f t="shared" ca="1" si="998"/>
        <v>3.1249999999997571E-2</v>
      </c>
      <c r="AP2355" s="310" t="b">
        <f t="shared" ca="1" si="999"/>
        <v>1</v>
      </c>
      <c r="AQ2355" s="309">
        <f t="shared" ca="1" si="1000"/>
        <v>0</v>
      </c>
      <c r="AR2355" s="205">
        <f t="shared" ca="1" si="983"/>
        <v>0</v>
      </c>
      <c r="AS2355" s="45" t="b">
        <f t="shared" ca="1" si="984"/>
        <v>0</v>
      </c>
      <c r="AT2355">
        <f t="shared" ca="1" si="985"/>
        <v>0</v>
      </c>
      <c r="AU2355" t="b">
        <f t="shared" ca="1" si="1001"/>
        <v>0</v>
      </c>
      <c r="AV2355" t="b">
        <f t="shared" ca="1" si="1002"/>
        <v>0</v>
      </c>
      <c r="AW2355" s="266" t="b">
        <f t="shared" ca="1" si="1003"/>
        <v>0</v>
      </c>
      <c r="AX2355" s="266" t="b">
        <f t="shared" ca="1" si="1004"/>
        <v>0</v>
      </c>
      <c r="AY2355" s="266" t="b">
        <f t="shared" ca="1" si="1005"/>
        <v>0</v>
      </c>
    </row>
    <row r="2356" spans="1:51" x14ac:dyDescent="0.25">
      <c r="A2356">
        <v>2324</v>
      </c>
      <c r="B2356" s="163">
        <f ca="1">OFFSET(InputPriceData!B$15,CalculationsAndCharts!$A2356+$A$11,0,1,1)</f>
        <v>38642</v>
      </c>
      <c r="C2356" s="3">
        <f ca="1">OFFSET(InputPriceData!G$15,CalculationsAndCharts!$A2356+$A$11,IF($C$7,8,0),1,1)</f>
        <v>403700</v>
      </c>
      <c r="D2356" s="4">
        <f ca="1">OFFSET(InputPriceData!C$15,CalculationsAndCharts!$A2356+$A$11,IF($C$7,8,0),1,1)</f>
        <v>19.91</v>
      </c>
      <c r="E2356" s="4">
        <f ca="1">OFFSET(InputPriceData!D$15,CalculationsAndCharts!$A2356+$A$11,IF($C$7,8,0),1,1)</f>
        <v>20.399999999999999</v>
      </c>
      <c r="F2356" s="4">
        <f ca="1">OFFSET(InputPriceData!E$15,CalculationsAndCharts!$A2356+$A$11,IF($C$7,8,0),1,1)</f>
        <v>19.8</v>
      </c>
      <c r="G2356" s="4">
        <f ca="1">OFFSET(InputPriceData!F$15,CalculationsAndCharts!$A2356+$A$11,IF($C$7,8,0),1,1)</f>
        <v>20.149999999999999</v>
      </c>
      <c r="H2356" s="128"/>
      <c r="I2356" s="128"/>
      <c r="K2356" s="124"/>
      <c r="L2356" s="279"/>
      <c r="M2356" s="281"/>
      <c r="N2356" s="280"/>
      <c r="O2356" s="4"/>
      <c r="P2356" s="4"/>
      <c r="Q2356" s="3"/>
      <c r="S2356" s="309">
        <f t="shared" ca="1" si="986"/>
        <v>20.49</v>
      </c>
      <c r="T2356" s="309">
        <f t="shared" ca="1" si="987"/>
        <v>18.989999999999998</v>
      </c>
      <c r="U2356" s="310">
        <f t="shared" ca="1" si="979"/>
        <v>0.77333333333333343</v>
      </c>
      <c r="V2356" s="310" t="b">
        <f t="shared" ca="1" si="988"/>
        <v>0</v>
      </c>
      <c r="W2356" s="3" t="b">
        <f t="shared" ca="1" si="989"/>
        <v>0</v>
      </c>
      <c r="X2356" s="3" t="str">
        <f t="shared" ca="1" si="990"/>
        <v/>
      </c>
      <c r="Y2356" s="3" t="str">
        <f t="shared" ca="1" si="980"/>
        <v/>
      </c>
      <c r="Z2356" s="3" t="str">
        <f t="shared" ca="1" si="991"/>
        <v/>
      </c>
      <c r="AA2356" s="3" t="str">
        <f t="shared" ca="1" si="992"/>
        <v/>
      </c>
      <c r="AB2356" s="205">
        <f t="shared" ca="1" si="993"/>
        <v>1804</v>
      </c>
      <c r="AC2356" s="205">
        <f t="shared" ca="1" si="994"/>
        <v>28</v>
      </c>
      <c r="AD2356" s="205">
        <f t="shared" ca="1" si="981"/>
        <v>64.428571428571431</v>
      </c>
      <c r="AE2356" s="205">
        <f t="shared" ca="1" si="982"/>
        <v>14.428571428571431</v>
      </c>
      <c r="AF2356" s="205">
        <f t="shared" ca="1" si="995"/>
        <v>2.8857142857142861</v>
      </c>
      <c r="AG2356" s="205"/>
      <c r="AH2356" s="205"/>
      <c r="AI2356" s="205"/>
      <c r="AJ2356" s="205"/>
      <c r="AK2356" s="4"/>
      <c r="AL2356" s="4"/>
      <c r="AM2356" s="309">
        <f t="shared" ca="1" si="996"/>
        <v>20.49</v>
      </c>
      <c r="AN2356" s="309">
        <f t="shared" ca="1" si="997"/>
        <v>19.41</v>
      </c>
      <c r="AO2356" s="310">
        <f t="shared" ca="1" si="998"/>
        <v>0.68518518518518479</v>
      </c>
      <c r="AP2356" s="310" t="b">
        <f t="shared" ca="1" si="999"/>
        <v>0</v>
      </c>
      <c r="AQ2356" s="309">
        <f t="shared" ca="1" si="1000"/>
        <v>0</v>
      </c>
      <c r="AR2356" s="205">
        <f t="shared" ca="1" si="983"/>
        <v>0</v>
      </c>
      <c r="AS2356" s="45" t="b">
        <f t="shared" ca="1" si="984"/>
        <v>0</v>
      </c>
      <c r="AT2356">
        <f t="shared" ca="1" si="985"/>
        <v>0</v>
      </c>
      <c r="AU2356" t="b">
        <f t="shared" ca="1" si="1001"/>
        <v>0</v>
      </c>
      <c r="AV2356" t="b">
        <f t="shared" ca="1" si="1002"/>
        <v>0</v>
      </c>
      <c r="AW2356" s="266" t="b">
        <f t="shared" ca="1" si="1003"/>
        <v>0</v>
      </c>
      <c r="AX2356" s="266" t="b">
        <f t="shared" ca="1" si="1004"/>
        <v>0</v>
      </c>
      <c r="AY2356" s="266" t="b">
        <f t="shared" ca="1" si="1005"/>
        <v>0</v>
      </c>
    </row>
    <row r="2357" spans="1:51" x14ac:dyDescent="0.25">
      <c r="A2357">
        <v>2325</v>
      </c>
      <c r="B2357" s="163">
        <f ca="1">OFFSET(InputPriceData!B$15,CalculationsAndCharts!$A2357+$A$11,0,1,1)</f>
        <v>38639</v>
      </c>
      <c r="C2357" s="3">
        <f ca="1">OFFSET(InputPriceData!G$15,CalculationsAndCharts!$A2357+$A$11,IF($C$7,8,0),1,1)</f>
        <v>296000</v>
      </c>
      <c r="D2357" s="4">
        <f ca="1">OFFSET(InputPriceData!C$15,CalculationsAndCharts!$A2357+$A$11,IF($C$7,8,0),1,1)</f>
        <v>19.96</v>
      </c>
      <c r="E2357" s="4">
        <f ca="1">OFFSET(InputPriceData!D$15,CalculationsAndCharts!$A2357+$A$11,IF($C$7,8,0),1,1)</f>
        <v>20.21</v>
      </c>
      <c r="F2357" s="4">
        <f ca="1">OFFSET(InputPriceData!E$15,CalculationsAndCharts!$A2357+$A$11,IF($C$7,8,0),1,1)</f>
        <v>19.649999999999999</v>
      </c>
      <c r="G2357" s="4">
        <f ca="1">OFFSET(InputPriceData!F$15,CalculationsAndCharts!$A2357+$A$11,IF($C$7,8,0),1,1)</f>
        <v>20.21</v>
      </c>
      <c r="H2357" s="128"/>
      <c r="I2357" s="128"/>
      <c r="K2357" s="124"/>
      <c r="L2357" s="279"/>
      <c r="M2357" s="281"/>
      <c r="N2357" s="280"/>
      <c r="O2357" s="4"/>
      <c r="P2357" s="4"/>
      <c r="Q2357" s="3"/>
      <c r="S2357" s="309">
        <f t="shared" ca="1" si="986"/>
        <v>20.49</v>
      </c>
      <c r="T2357" s="309">
        <f t="shared" ca="1" si="987"/>
        <v>18.989999999999998</v>
      </c>
      <c r="U2357" s="310">
        <f t="shared" ca="1" si="979"/>
        <v>0.81333333333333491</v>
      </c>
      <c r="V2357" s="310" t="b">
        <f t="shared" ca="1" si="988"/>
        <v>0</v>
      </c>
      <c r="W2357" s="3" t="b">
        <f t="shared" ca="1" si="989"/>
        <v>0</v>
      </c>
      <c r="X2357" s="3" t="str">
        <f t="shared" ca="1" si="990"/>
        <v/>
      </c>
      <c r="Y2357" s="3" t="str">
        <f t="shared" ca="1" si="980"/>
        <v/>
      </c>
      <c r="Z2357" s="3" t="str">
        <f t="shared" ca="1" si="991"/>
        <v/>
      </c>
      <c r="AA2357" s="3" t="str">
        <f t="shared" ca="1" si="992"/>
        <v/>
      </c>
      <c r="AB2357" s="205">
        <f t="shared" ca="1" si="993"/>
        <v>1804</v>
      </c>
      <c r="AC2357" s="205">
        <f t="shared" ca="1" si="994"/>
        <v>28</v>
      </c>
      <c r="AD2357" s="205">
        <f t="shared" ca="1" si="981"/>
        <v>64.428571428571431</v>
      </c>
      <c r="AE2357" s="205">
        <f t="shared" ca="1" si="982"/>
        <v>14.428571428571431</v>
      </c>
      <c r="AF2357" s="205">
        <f t="shared" ca="1" si="995"/>
        <v>2.8857142857142861</v>
      </c>
      <c r="AG2357" s="205"/>
      <c r="AH2357" s="205"/>
      <c r="AI2357" s="205"/>
      <c r="AJ2357" s="205"/>
      <c r="AK2357" s="4"/>
      <c r="AL2357" s="4"/>
      <c r="AM2357" s="309">
        <f t="shared" ca="1" si="996"/>
        <v>20.49</v>
      </c>
      <c r="AN2357" s="309">
        <f t="shared" ca="1" si="997"/>
        <v>19.23</v>
      </c>
      <c r="AO2357" s="310">
        <f t="shared" ca="1" si="998"/>
        <v>0.77777777777777934</v>
      </c>
      <c r="AP2357" s="310" t="b">
        <f t="shared" ca="1" si="999"/>
        <v>0</v>
      </c>
      <c r="AQ2357" s="309">
        <f t="shared" ca="1" si="1000"/>
        <v>0</v>
      </c>
      <c r="AR2357" s="205">
        <f t="shared" ca="1" si="983"/>
        <v>0</v>
      </c>
      <c r="AS2357" s="45" t="b">
        <f t="shared" ca="1" si="984"/>
        <v>0</v>
      </c>
      <c r="AT2357">
        <f t="shared" ca="1" si="985"/>
        <v>0</v>
      </c>
      <c r="AU2357" t="b">
        <f t="shared" ca="1" si="1001"/>
        <v>0</v>
      </c>
      <c r="AV2357" t="b">
        <f t="shared" ca="1" si="1002"/>
        <v>0</v>
      </c>
      <c r="AW2357" s="266" t="b">
        <f t="shared" ca="1" si="1003"/>
        <v>0</v>
      </c>
      <c r="AX2357" s="266" t="b">
        <f t="shared" ca="1" si="1004"/>
        <v>0</v>
      </c>
      <c r="AY2357" s="266" t="b">
        <f t="shared" ca="1" si="1005"/>
        <v>0</v>
      </c>
    </row>
    <row r="2358" spans="1:51" x14ac:dyDescent="0.25">
      <c r="A2358">
        <v>2326</v>
      </c>
      <c r="B2358" s="163">
        <f ca="1">OFFSET(InputPriceData!B$15,CalculationsAndCharts!$A2358+$A$11,0,1,1)</f>
        <v>38638</v>
      </c>
      <c r="C2358" s="3">
        <f ca="1">OFFSET(InputPriceData!G$15,CalculationsAndCharts!$A2358+$A$11,IF($C$7,8,0),1,1)</f>
        <v>389300</v>
      </c>
      <c r="D2358" s="4">
        <f ca="1">OFFSET(InputPriceData!C$15,CalculationsAndCharts!$A2358+$A$11,IF($C$7,8,0),1,1)</f>
        <v>19.59</v>
      </c>
      <c r="E2358" s="4">
        <f ca="1">OFFSET(InputPriceData!D$15,CalculationsAndCharts!$A2358+$A$11,IF($C$7,8,0),1,1)</f>
        <v>19.899999999999999</v>
      </c>
      <c r="F2358" s="4">
        <f ca="1">OFFSET(InputPriceData!E$15,CalculationsAndCharts!$A2358+$A$11,IF($C$7,8,0),1,1)</f>
        <v>19.239999999999998</v>
      </c>
      <c r="G2358" s="4">
        <f ca="1">OFFSET(InputPriceData!F$15,CalculationsAndCharts!$A2358+$A$11,IF($C$7,8,0),1,1)</f>
        <v>19.68</v>
      </c>
      <c r="H2358" s="128"/>
      <c r="I2358" s="128"/>
      <c r="K2358" s="124"/>
      <c r="L2358" s="279"/>
      <c r="M2358" s="281"/>
      <c r="N2358" s="280"/>
      <c r="O2358" s="4"/>
      <c r="P2358" s="4"/>
      <c r="Q2358" s="3"/>
      <c r="S2358" s="309">
        <f t="shared" ca="1" si="986"/>
        <v>20.49</v>
      </c>
      <c r="T2358" s="309">
        <f t="shared" ca="1" si="987"/>
        <v>18.989999999999998</v>
      </c>
      <c r="U2358" s="310">
        <f t="shared" ca="1" si="979"/>
        <v>0.46000000000000085</v>
      </c>
      <c r="V2358" s="310" t="b">
        <f t="shared" ca="1" si="988"/>
        <v>0</v>
      </c>
      <c r="W2358" s="3" t="b">
        <f t="shared" ca="1" si="989"/>
        <v>0</v>
      </c>
      <c r="X2358" s="3" t="str">
        <f t="shared" ca="1" si="990"/>
        <v/>
      </c>
      <c r="Y2358" s="3" t="str">
        <f t="shared" ca="1" si="980"/>
        <v/>
      </c>
      <c r="Z2358" s="3" t="str">
        <f t="shared" ca="1" si="991"/>
        <v/>
      </c>
      <c r="AA2358" s="3" t="str">
        <f t="shared" ca="1" si="992"/>
        <v/>
      </c>
      <c r="AB2358" s="205">
        <f t="shared" ca="1" si="993"/>
        <v>1804</v>
      </c>
      <c r="AC2358" s="205">
        <f t="shared" ca="1" si="994"/>
        <v>28</v>
      </c>
      <c r="AD2358" s="205">
        <f t="shared" ca="1" si="981"/>
        <v>64.428571428571431</v>
      </c>
      <c r="AE2358" s="205">
        <f t="shared" ca="1" si="982"/>
        <v>14.428571428571431</v>
      </c>
      <c r="AF2358" s="205">
        <f t="shared" ca="1" si="995"/>
        <v>2.8857142857142861</v>
      </c>
      <c r="AG2358" s="205"/>
      <c r="AH2358" s="205"/>
      <c r="AI2358" s="205"/>
      <c r="AJ2358" s="205"/>
      <c r="AK2358" s="4"/>
      <c r="AL2358" s="4"/>
      <c r="AM2358" s="309">
        <f t="shared" ca="1" si="996"/>
        <v>20.49</v>
      </c>
      <c r="AN2358" s="309">
        <f t="shared" ca="1" si="997"/>
        <v>18.989999999999998</v>
      </c>
      <c r="AO2358" s="310">
        <f t="shared" ca="1" si="998"/>
        <v>0.46000000000000085</v>
      </c>
      <c r="AP2358" s="310" t="b">
        <f t="shared" ca="1" si="999"/>
        <v>0</v>
      </c>
      <c r="AQ2358" s="309">
        <f t="shared" ca="1" si="1000"/>
        <v>0</v>
      </c>
      <c r="AR2358" s="205">
        <f t="shared" ca="1" si="983"/>
        <v>0</v>
      </c>
      <c r="AS2358" s="45" t="b">
        <f t="shared" ca="1" si="984"/>
        <v>0</v>
      </c>
      <c r="AT2358">
        <f t="shared" ca="1" si="985"/>
        <v>0</v>
      </c>
      <c r="AU2358" t="b">
        <f t="shared" ca="1" si="1001"/>
        <v>0</v>
      </c>
      <c r="AV2358" t="b">
        <f t="shared" ca="1" si="1002"/>
        <v>0</v>
      </c>
      <c r="AW2358" s="266" t="b">
        <f t="shared" ca="1" si="1003"/>
        <v>0</v>
      </c>
      <c r="AX2358" s="266" t="b">
        <f t="shared" ca="1" si="1004"/>
        <v>0</v>
      </c>
      <c r="AY2358" s="266" t="b">
        <f t="shared" ca="1" si="1005"/>
        <v>0</v>
      </c>
    </row>
    <row r="2359" spans="1:51" x14ac:dyDescent="0.25">
      <c r="A2359">
        <v>2327</v>
      </c>
      <c r="B2359" s="163">
        <f ca="1">OFFSET(InputPriceData!B$15,CalculationsAndCharts!$A2359+$A$11,0,1,1)</f>
        <v>38637</v>
      </c>
      <c r="C2359" s="3">
        <f ca="1">OFFSET(InputPriceData!G$15,CalculationsAndCharts!$A2359+$A$11,IF($C$7,8,0),1,1)</f>
        <v>465400</v>
      </c>
      <c r="D2359" s="4">
        <f ca="1">OFFSET(InputPriceData!C$15,CalculationsAndCharts!$A2359+$A$11,IF($C$7,8,0),1,1)</f>
        <v>20.2</v>
      </c>
      <c r="E2359" s="4">
        <f ca="1">OFFSET(InputPriceData!D$15,CalculationsAndCharts!$A2359+$A$11,IF($C$7,8,0),1,1)</f>
        <v>20.38</v>
      </c>
      <c r="F2359" s="4">
        <f ca="1">OFFSET(InputPriceData!E$15,CalculationsAndCharts!$A2359+$A$11,IF($C$7,8,0),1,1)</f>
        <v>19.489999999999998</v>
      </c>
      <c r="G2359" s="4">
        <f ca="1">OFFSET(InputPriceData!F$15,CalculationsAndCharts!$A2359+$A$11,IF($C$7,8,0),1,1)</f>
        <v>19.64</v>
      </c>
      <c r="H2359" s="128"/>
      <c r="I2359" s="128"/>
      <c r="K2359" s="124"/>
      <c r="L2359" s="279"/>
      <c r="M2359" s="281"/>
      <c r="N2359" s="280"/>
      <c r="O2359" s="4"/>
      <c r="P2359" s="4"/>
      <c r="Q2359" s="3"/>
      <c r="S2359" s="309">
        <f t="shared" ca="1" si="986"/>
        <v>20.49</v>
      </c>
      <c r="T2359" s="309">
        <f t="shared" ca="1" si="987"/>
        <v>18.989999999999998</v>
      </c>
      <c r="U2359" s="310">
        <f t="shared" ca="1" si="979"/>
        <v>0.43333333333333474</v>
      </c>
      <c r="V2359" s="310" t="b">
        <f t="shared" ca="1" si="988"/>
        <v>0</v>
      </c>
      <c r="W2359" s="3" t="b">
        <f t="shared" ca="1" si="989"/>
        <v>0</v>
      </c>
      <c r="X2359" s="3" t="str">
        <f t="shared" ca="1" si="990"/>
        <v/>
      </c>
      <c r="Y2359" s="3" t="str">
        <f t="shared" ca="1" si="980"/>
        <v/>
      </c>
      <c r="Z2359" s="3" t="str">
        <f t="shared" ca="1" si="991"/>
        <v/>
      </c>
      <c r="AA2359" s="3" t="str">
        <f t="shared" ca="1" si="992"/>
        <v/>
      </c>
      <c r="AB2359" s="205">
        <f t="shared" ca="1" si="993"/>
        <v>1804</v>
      </c>
      <c r="AC2359" s="205">
        <f t="shared" ca="1" si="994"/>
        <v>28</v>
      </c>
      <c r="AD2359" s="205">
        <f t="shared" ca="1" si="981"/>
        <v>64.428571428571431</v>
      </c>
      <c r="AE2359" s="205">
        <f t="shared" ca="1" si="982"/>
        <v>14.428571428571431</v>
      </c>
      <c r="AF2359" s="205">
        <f t="shared" ca="1" si="995"/>
        <v>2.8857142857142861</v>
      </c>
      <c r="AG2359" s="205"/>
      <c r="AH2359" s="205"/>
      <c r="AI2359" s="205"/>
      <c r="AJ2359" s="205"/>
      <c r="AK2359" s="4"/>
      <c r="AL2359" s="4"/>
      <c r="AM2359" s="309">
        <f t="shared" ca="1" si="996"/>
        <v>20.49</v>
      </c>
      <c r="AN2359" s="309">
        <f t="shared" ca="1" si="997"/>
        <v>18.989999999999998</v>
      </c>
      <c r="AO2359" s="310">
        <f t="shared" ca="1" si="998"/>
        <v>0.43333333333333474</v>
      </c>
      <c r="AP2359" s="310" t="b">
        <f t="shared" ca="1" si="999"/>
        <v>0</v>
      </c>
      <c r="AQ2359" s="309">
        <f t="shared" ca="1" si="1000"/>
        <v>0</v>
      </c>
      <c r="AR2359" s="205">
        <f t="shared" ca="1" si="983"/>
        <v>0</v>
      </c>
      <c r="AS2359" s="45" t="b">
        <f t="shared" ca="1" si="984"/>
        <v>0</v>
      </c>
      <c r="AT2359">
        <f t="shared" ca="1" si="985"/>
        <v>0</v>
      </c>
      <c r="AU2359" t="b">
        <f t="shared" ca="1" si="1001"/>
        <v>0</v>
      </c>
      <c r="AV2359" t="b">
        <f t="shared" ca="1" si="1002"/>
        <v>0</v>
      </c>
      <c r="AW2359" s="266" t="b">
        <f t="shared" ca="1" si="1003"/>
        <v>0</v>
      </c>
      <c r="AX2359" s="266" t="b">
        <f t="shared" ca="1" si="1004"/>
        <v>0</v>
      </c>
      <c r="AY2359" s="266" t="b">
        <f t="shared" ca="1" si="1005"/>
        <v>0</v>
      </c>
    </row>
    <row r="2360" spans="1:51" x14ac:dyDescent="0.25">
      <c r="A2360">
        <v>2328</v>
      </c>
      <c r="B2360" s="163">
        <f ca="1">OFFSET(InputPriceData!B$15,CalculationsAndCharts!$A2360+$A$11,0,1,1)</f>
        <v>38636</v>
      </c>
      <c r="C2360" s="3">
        <f ca="1">OFFSET(InputPriceData!G$15,CalculationsAndCharts!$A2360+$A$11,IF($C$7,8,0),1,1)</f>
        <v>561200</v>
      </c>
      <c r="D2360" s="4">
        <f ca="1">OFFSET(InputPriceData!C$15,CalculationsAndCharts!$A2360+$A$11,IF($C$7,8,0),1,1)</f>
        <v>20.27</v>
      </c>
      <c r="E2360" s="4">
        <f ca="1">OFFSET(InputPriceData!D$15,CalculationsAndCharts!$A2360+$A$11,IF($C$7,8,0),1,1)</f>
        <v>20.7</v>
      </c>
      <c r="F2360" s="4">
        <f ca="1">OFFSET(InputPriceData!E$15,CalculationsAndCharts!$A2360+$A$11,IF($C$7,8,0),1,1)</f>
        <v>20.239999999999998</v>
      </c>
      <c r="G2360" s="4">
        <f ca="1">OFFSET(InputPriceData!F$15,CalculationsAndCharts!$A2360+$A$11,IF($C$7,8,0),1,1)</f>
        <v>20.260000000000002</v>
      </c>
      <c r="H2360" s="128"/>
      <c r="I2360" s="128"/>
      <c r="K2360" s="124"/>
      <c r="L2360" s="279"/>
      <c r="M2360" s="281"/>
      <c r="N2360" s="280"/>
      <c r="O2360" s="4"/>
      <c r="P2360" s="4"/>
      <c r="Q2360" s="3"/>
      <c r="S2360" s="309">
        <f t="shared" ca="1" si="986"/>
        <v>20.49</v>
      </c>
      <c r="T2360" s="309">
        <f t="shared" ca="1" si="987"/>
        <v>18.989999999999998</v>
      </c>
      <c r="U2360" s="310">
        <f t="shared" ca="1" si="979"/>
        <v>0.84666666666666879</v>
      </c>
      <c r="V2360" s="310" t="b">
        <f t="shared" ca="1" si="988"/>
        <v>0</v>
      </c>
      <c r="W2360" s="3" t="b">
        <f t="shared" ca="1" si="989"/>
        <v>0</v>
      </c>
      <c r="X2360" s="3" t="str">
        <f t="shared" ca="1" si="990"/>
        <v/>
      </c>
      <c r="Y2360" s="3" t="str">
        <f t="shared" ca="1" si="980"/>
        <v/>
      </c>
      <c r="Z2360" s="3" t="str">
        <f t="shared" ca="1" si="991"/>
        <v/>
      </c>
      <c r="AA2360" s="3" t="str">
        <f t="shared" ca="1" si="992"/>
        <v/>
      </c>
      <c r="AB2360" s="205">
        <f t="shared" ca="1" si="993"/>
        <v>1804</v>
      </c>
      <c r="AC2360" s="205">
        <f t="shared" ca="1" si="994"/>
        <v>28</v>
      </c>
      <c r="AD2360" s="205">
        <f t="shared" ca="1" si="981"/>
        <v>64.428571428571431</v>
      </c>
      <c r="AE2360" s="205">
        <f t="shared" ca="1" si="982"/>
        <v>14.428571428571431</v>
      </c>
      <c r="AF2360" s="205">
        <f t="shared" ca="1" si="995"/>
        <v>2.8857142857142861</v>
      </c>
      <c r="AG2360" s="205"/>
      <c r="AH2360" s="205"/>
      <c r="AI2360" s="205"/>
      <c r="AJ2360" s="205"/>
      <c r="AK2360" s="4"/>
      <c r="AL2360" s="4"/>
      <c r="AM2360" s="309">
        <f t="shared" ca="1" si="996"/>
        <v>20.49</v>
      </c>
      <c r="AN2360" s="309">
        <f t="shared" ca="1" si="997"/>
        <v>18.989999999999998</v>
      </c>
      <c r="AO2360" s="310">
        <f t="shared" ca="1" si="998"/>
        <v>0.84666666666666879</v>
      </c>
      <c r="AP2360" s="310" t="b">
        <f t="shared" ca="1" si="999"/>
        <v>0</v>
      </c>
      <c r="AQ2360" s="309">
        <f t="shared" ca="1" si="1000"/>
        <v>0</v>
      </c>
      <c r="AR2360" s="205">
        <f t="shared" ca="1" si="983"/>
        <v>0</v>
      </c>
      <c r="AS2360" s="45" t="b">
        <f t="shared" ca="1" si="984"/>
        <v>0</v>
      </c>
      <c r="AT2360">
        <f t="shared" ca="1" si="985"/>
        <v>0</v>
      </c>
      <c r="AU2360" t="b">
        <f t="shared" ca="1" si="1001"/>
        <v>0</v>
      </c>
      <c r="AV2360" t="b">
        <f t="shared" ca="1" si="1002"/>
        <v>0</v>
      </c>
      <c r="AW2360" s="266" t="b">
        <f t="shared" ca="1" si="1003"/>
        <v>0</v>
      </c>
      <c r="AX2360" s="266" t="b">
        <f t="shared" ca="1" si="1004"/>
        <v>0</v>
      </c>
      <c r="AY2360" s="266" t="b">
        <f t="shared" ca="1" si="1005"/>
        <v>0</v>
      </c>
    </row>
    <row r="2361" spans="1:51" x14ac:dyDescent="0.25">
      <c r="A2361">
        <v>2329</v>
      </c>
      <c r="B2361" s="163">
        <f ca="1">OFFSET(InputPriceData!B$15,CalculationsAndCharts!$A2361+$A$11,0,1,1)</f>
        <v>38635</v>
      </c>
      <c r="C2361" s="3">
        <f ca="1">OFFSET(InputPriceData!G$15,CalculationsAndCharts!$A2361+$A$11,IF($C$7,8,0),1,1)</f>
        <v>314100</v>
      </c>
      <c r="D2361" s="4">
        <f ca="1">OFFSET(InputPriceData!C$15,CalculationsAndCharts!$A2361+$A$11,IF($C$7,8,0),1,1)</f>
        <v>20.28</v>
      </c>
      <c r="E2361" s="4">
        <f ca="1">OFFSET(InputPriceData!D$15,CalculationsAndCharts!$A2361+$A$11,IF($C$7,8,0),1,1)</f>
        <v>20.59</v>
      </c>
      <c r="F2361" s="4">
        <f ca="1">OFFSET(InputPriceData!E$15,CalculationsAndCharts!$A2361+$A$11,IF($C$7,8,0),1,1)</f>
        <v>20.04</v>
      </c>
      <c r="G2361" s="4">
        <f ca="1">OFFSET(InputPriceData!F$15,CalculationsAndCharts!$A2361+$A$11,IF($C$7,8,0),1,1)</f>
        <v>20.21</v>
      </c>
      <c r="H2361" s="128"/>
      <c r="I2361" s="128"/>
      <c r="K2361" s="124"/>
      <c r="L2361" s="279"/>
      <c r="M2361" s="281"/>
      <c r="N2361" s="280"/>
      <c r="O2361" s="4"/>
      <c r="P2361" s="4"/>
      <c r="Q2361" s="3"/>
      <c r="S2361" s="309">
        <f t="shared" ca="1" si="986"/>
        <v>20.49</v>
      </c>
      <c r="T2361" s="309">
        <f t="shared" ca="1" si="987"/>
        <v>18.989999999999998</v>
      </c>
      <c r="U2361" s="310">
        <f t="shared" ca="1" si="979"/>
        <v>0.81333333333333491</v>
      </c>
      <c r="V2361" s="310" t="b">
        <f t="shared" ca="1" si="988"/>
        <v>0</v>
      </c>
      <c r="W2361" s="3" t="b">
        <f t="shared" ca="1" si="989"/>
        <v>0</v>
      </c>
      <c r="X2361" s="3" t="str">
        <f t="shared" ca="1" si="990"/>
        <v/>
      </c>
      <c r="Y2361" s="3" t="str">
        <f t="shared" ca="1" si="980"/>
        <v/>
      </c>
      <c r="Z2361" s="3" t="str">
        <f t="shared" ca="1" si="991"/>
        <v/>
      </c>
      <c r="AA2361" s="3" t="str">
        <f t="shared" ca="1" si="992"/>
        <v/>
      </c>
      <c r="AB2361" s="205">
        <f t="shared" ca="1" si="993"/>
        <v>1804</v>
      </c>
      <c r="AC2361" s="205">
        <f t="shared" ca="1" si="994"/>
        <v>28</v>
      </c>
      <c r="AD2361" s="205">
        <f t="shared" ca="1" si="981"/>
        <v>64.428571428571431</v>
      </c>
      <c r="AE2361" s="205">
        <f t="shared" ca="1" si="982"/>
        <v>14.428571428571431</v>
      </c>
      <c r="AF2361" s="205">
        <f t="shared" ca="1" si="995"/>
        <v>2.8857142857142861</v>
      </c>
      <c r="AG2361" s="205"/>
      <c r="AH2361" s="205"/>
      <c r="AI2361" s="205"/>
      <c r="AJ2361" s="205"/>
      <c r="AK2361" s="4"/>
      <c r="AL2361" s="4"/>
      <c r="AM2361" s="309">
        <f t="shared" ca="1" si="996"/>
        <v>20.49</v>
      </c>
      <c r="AN2361" s="309">
        <f t="shared" ca="1" si="997"/>
        <v>18.989999999999998</v>
      </c>
      <c r="AO2361" s="310">
        <f t="shared" ca="1" si="998"/>
        <v>0.81333333333333491</v>
      </c>
      <c r="AP2361" s="310" t="b">
        <f t="shared" ca="1" si="999"/>
        <v>0</v>
      </c>
      <c r="AQ2361" s="309">
        <f t="shared" ca="1" si="1000"/>
        <v>0</v>
      </c>
      <c r="AR2361" s="205">
        <f t="shared" ca="1" si="983"/>
        <v>0</v>
      </c>
      <c r="AS2361" s="45" t="b">
        <f t="shared" ca="1" si="984"/>
        <v>0</v>
      </c>
      <c r="AT2361">
        <f t="shared" ca="1" si="985"/>
        <v>0</v>
      </c>
      <c r="AU2361" t="b">
        <f t="shared" ca="1" si="1001"/>
        <v>0</v>
      </c>
      <c r="AV2361" t="b">
        <f t="shared" ca="1" si="1002"/>
        <v>0</v>
      </c>
      <c r="AW2361" s="266" t="b">
        <f t="shared" ca="1" si="1003"/>
        <v>0</v>
      </c>
      <c r="AX2361" s="266" t="b">
        <f t="shared" ca="1" si="1004"/>
        <v>0</v>
      </c>
      <c r="AY2361" s="266" t="b">
        <f t="shared" ca="1" si="1005"/>
        <v>0</v>
      </c>
    </row>
    <row r="2362" spans="1:51" x14ac:dyDescent="0.25">
      <c r="A2362">
        <v>2330</v>
      </c>
      <c r="B2362" s="163">
        <f ca="1">OFFSET(InputPriceData!B$15,CalculationsAndCharts!$A2362+$A$11,0,1,1)</f>
        <v>38632</v>
      </c>
      <c r="C2362" s="3">
        <f ca="1">OFFSET(InputPriceData!G$15,CalculationsAndCharts!$A2362+$A$11,IF($C$7,8,0),1,1)</f>
        <v>277600</v>
      </c>
      <c r="D2362" s="4">
        <f ca="1">OFFSET(InputPriceData!C$15,CalculationsAndCharts!$A2362+$A$11,IF($C$7,8,0),1,1)</f>
        <v>20.05</v>
      </c>
      <c r="E2362" s="4">
        <f ca="1">OFFSET(InputPriceData!D$15,CalculationsAndCharts!$A2362+$A$11,IF($C$7,8,0),1,1)</f>
        <v>20.28</v>
      </c>
      <c r="F2362" s="4">
        <f ca="1">OFFSET(InputPriceData!E$15,CalculationsAndCharts!$A2362+$A$11,IF($C$7,8,0),1,1)</f>
        <v>19.96</v>
      </c>
      <c r="G2362" s="4">
        <f ca="1">OFFSET(InputPriceData!F$15,CalculationsAndCharts!$A2362+$A$11,IF($C$7,8,0),1,1)</f>
        <v>20.23</v>
      </c>
      <c r="H2362" s="128"/>
      <c r="I2362" s="128"/>
      <c r="K2362" s="124"/>
      <c r="L2362" s="279"/>
      <c r="M2362" s="281"/>
      <c r="N2362" s="280"/>
      <c r="O2362" s="4"/>
      <c r="P2362" s="4"/>
      <c r="Q2362" s="3"/>
      <c r="S2362" s="309">
        <f t="shared" ca="1" si="986"/>
        <v>20.49</v>
      </c>
      <c r="T2362" s="309">
        <f t="shared" ca="1" si="987"/>
        <v>18.989999999999998</v>
      </c>
      <c r="U2362" s="310">
        <f t="shared" ca="1" si="979"/>
        <v>0.82666666666666799</v>
      </c>
      <c r="V2362" s="310" t="b">
        <f t="shared" ca="1" si="988"/>
        <v>0</v>
      </c>
      <c r="W2362" s="3" t="b">
        <f t="shared" ca="1" si="989"/>
        <v>0</v>
      </c>
      <c r="X2362" s="3" t="str">
        <f t="shared" ca="1" si="990"/>
        <v/>
      </c>
      <c r="Y2362" s="3" t="str">
        <f t="shared" ca="1" si="980"/>
        <v/>
      </c>
      <c r="Z2362" s="3" t="str">
        <f t="shared" ca="1" si="991"/>
        <v/>
      </c>
      <c r="AA2362" s="3" t="str">
        <f t="shared" ca="1" si="992"/>
        <v/>
      </c>
      <c r="AB2362" s="205">
        <f t="shared" ca="1" si="993"/>
        <v>1804</v>
      </c>
      <c r="AC2362" s="205">
        <f t="shared" ca="1" si="994"/>
        <v>28</v>
      </c>
      <c r="AD2362" s="205">
        <f t="shared" ca="1" si="981"/>
        <v>64.428571428571431</v>
      </c>
      <c r="AE2362" s="205">
        <f t="shared" ca="1" si="982"/>
        <v>14.428571428571431</v>
      </c>
      <c r="AF2362" s="205">
        <f t="shared" ca="1" si="995"/>
        <v>2.8857142857142861</v>
      </c>
      <c r="AG2362" s="205"/>
      <c r="AH2362" s="205"/>
      <c r="AI2362" s="205"/>
      <c r="AJ2362" s="205"/>
      <c r="AK2362" s="4"/>
      <c r="AL2362" s="4"/>
      <c r="AM2362" s="309">
        <f t="shared" ca="1" si="996"/>
        <v>20.49</v>
      </c>
      <c r="AN2362" s="309">
        <f t="shared" ca="1" si="997"/>
        <v>18.989999999999998</v>
      </c>
      <c r="AO2362" s="310">
        <f t="shared" ca="1" si="998"/>
        <v>0.82666666666666799</v>
      </c>
      <c r="AP2362" s="310" t="b">
        <f t="shared" ca="1" si="999"/>
        <v>0</v>
      </c>
      <c r="AQ2362" s="309">
        <f t="shared" ca="1" si="1000"/>
        <v>0</v>
      </c>
      <c r="AR2362" s="205">
        <f t="shared" ca="1" si="983"/>
        <v>0</v>
      </c>
      <c r="AS2362" s="45" t="b">
        <f t="shared" ca="1" si="984"/>
        <v>0</v>
      </c>
      <c r="AT2362">
        <f t="shared" ca="1" si="985"/>
        <v>0</v>
      </c>
      <c r="AU2362" t="b">
        <f t="shared" ca="1" si="1001"/>
        <v>0</v>
      </c>
      <c r="AV2362" t="b">
        <f t="shared" ca="1" si="1002"/>
        <v>0</v>
      </c>
      <c r="AW2362" s="266" t="b">
        <f t="shared" ca="1" si="1003"/>
        <v>0</v>
      </c>
      <c r="AX2362" s="266" t="b">
        <f t="shared" ca="1" si="1004"/>
        <v>0</v>
      </c>
      <c r="AY2362" s="266" t="b">
        <f t="shared" ca="1" si="1005"/>
        <v>0</v>
      </c>
    </row>
    <row r="2363" spans="1:51" x14ac:dyDescent="0.25">
      <c r="A2363">
        <v>2331</v>
      </c>
      <c r="B2363" s="163">
        <f ca="1">OFFSET(InputPriceData!B$15,CalculationsAndCharts!$A2363+$A$11,0,1,1)</f>
        <v>38631</v>
      </c>
      <c r="C2363" s="3">
        <f ca="1">OFFSET(InputPriceData!G$15,CalculationsAndCharts!$A2363+$A$11,IF($C$7,8,0),1,1)</f>
        <v>372500</v>
      </c>
      <c r="D2363" s="4">
        <f ca="1">OFFSET(InputPriceData!C$15,CalculationsAndCharts!$A2363+$A$11,IF($C$7,8,0),1,1)</f>
        <v>20.22</v>
      </c>
      <c r="E2363" s="4">
        <f ca="1">OFFSET(InputPriceData!D$15,CalculationsAndCharts!$A2363+$A$11,IF($C$7,8,0),1,1)</f>
        <v>20.5</v>
      </c>
      <c r="F2363" s="4">
        <f ca="1">OFFSET(InputPriceData!E$15,CalculationsAndCharts!$A2363+$A$11,IF($C$7,8,0),1,1)</f>
        <v>19.670000000000002</v>
      </c>
      <c r="G2363" s="4">
        <f ca="1">OFFSET(InputPriceData!F$15,CalculationsAndCharts!$A2363+$A$11,IF($C$7,8,0),1,1)</f>
        <v>19.98</v>
      </c>
      <c r="H2363" s="128"/>
      <c r="I2363" s="128"/>
      <c r="K2363" s="124"/>
      <c r="L2363" s="279"/>
      <c r="M2363" s="281"/>
      <c r="N2363" s="280"/>
      <c r="O2363" s="4"/>
      <c r="P2363" s="4"/>
      <c r="Q2363" s="3"/>
      <c r="S2363" s="309">
        <f t="shared" ca="1" si="986"/>
        <v>20.49</v>
      </c>
      <c r="T2363" s="309">
        <f t="shared" ca="1" si="987"/>
        <v>18.989999999999998</v>
      </c>
      <c r="U2363" s="310">
        <f t="shared" ca="1" si="979"/>
        <v>0.66000000000000136</v>
      </c>
      <c r="V2363" s="310" t="b">
        <f t="shared" ca="1" si="988"/>
        <v>0</v>
      </c>
      <c r="W2363" s="3" t="b">
        <f t="shared" ca="1" si="989"/>
        <v>1</v>
      </c>
      <c r="X2363" s="3">
        <f t="shared" ca="1" si="990"/>
        <v>19.28</v>
      </c>
      <c r="Y2363" s="3">
        <f t="shared" ca="1" si="980"/>
        <v>3.6307053941908674</v>
      </c>
      <c r="Z2363" s="3">
        <f t="shared" ca="1" si="991"/>
        <v>3.6307053941908674</v>
      </c>
      <c r="AA2363" s="3">
        <f t="shared" ca="1" si="992"/>
        <v>68</v>
      </c>
      <c r="AB2363" s="205">
        <f t="shared" ca="1" si="993"/>
        <v>1804</v>
      </c>
      <c r="AC2363" s="205">
        <f t="shared" ca="1" si="994"/>
        <v>28</v>
      </c>
      <c r="AD2363" s="205">
        <f t="shared" ca="1" si="981"/>
        <v>64.428571428571431</v>
      </c>
      <c r="AE2363" s="205">
        <f t="shared" ca="1" si="982"/>
        <v>14.428571428571431</v>
      </c>
      <c r="AF2363" s="205">
        <f t="shared" ca="1" si="995"/>
        <v>2.8857142857142861</v>
      </c>
      <c r="AG2363" s="205"/>
      <c r="AH2363" s="205"/>
      <c r="AI2363" s="205"/>
      <c r="AJ2363" s="205"/>
      <c r="AK2363" s="4"/>
      <c r="AL2363" s="4"/>
      <c r="AM2363" s="309">
        <f t="shared" ca="1" si="996"/>
        <v>20.49</v>
      </c>
      <c r="AN2363" s="309">
        <f t="shared" ca="1" si="997"/>
        <v>18.989999999999998</v>
      </c>
      <c r="AO2363" s="310">
        <f t="shared" ca="1" si="998"/>
        <v>0.66000000000000136</v>
      </c>
      <c r="AP2363" s="310" t="b">
        <f t="shared" ca="1" si="999"/>
        <v>0</v>
      </c>
      <c r="AQ2363" s="309">
        <f t="shared" ca="1" si="1000"/>
        <v>0</v>
      </c>
      <c r="AR2363" s="205">
        <f t="shared" ca="1" si="983"/>
        <v>0</v>
      </c>
      <c r="AS2363" s="45" t="b">
        <f t="shared" ca="1" si="984"/>
        <v>0</v>
      </c>
      <c r="AT2363">
        <f t="shared" ca="1" si="985"/>
        <v>0</v>
      </c>
      <c r="AU2363" t="b">
        <f t="shared" ca="1" si="1001"/>
        <v>0</v>
      </c>
      <c r="AV2363" t="b">
        <f t="shared" ca="1" si="1002"/>
        <v>0</v>
      </c>
      <c r="AW2363" s="266" t="b">
        <f t="shared" ca="1" si="1003"/>
        <v>0</v>
      </c>
      <c r="AX2363" s="266" t="b">
        <f t="shared" ca="1" si="1004"/>
        <v>0</v>
      </c>
      <c r="AY2363" s="266" t="b">
        <f t="shared" ca="1" si="1005"/>
        <v>0</v>
      </c>
    </row>
    <row r="2364" spans="1:51" x14ac:dyDescent="0.25">
      <c r="A2364">
        <v>2332</v>
      </c>
      <c r="B2364" s="163">
        <f ca="1">OFFSET(InputPriceData!B$15,CalculationsAndCharts!$A2364+$A$11,0,1,1)</f>
        <v>38630</v>
      </c>
      <c r="C2364" s="3">
        <f ca="1">OFFSET(InputPriceData!G$15,CalculationsAndCharts!$A2364+$A$11,IF($C$7,8,0),1,1)</f>
        <v>669300</v>
      </c>
      <c r="D2364" s="4">
        <f ca="1">OFFSET(InputPriceData!C$15,CalculationsAndCharts!$A2364+$A$11,IF($C$7,8,0),1,1)</f>
        <v>20.41</v>
      </c>
      <c r="E2364" s="4">
        <f ca="1">OFFSET(InputPriceData!D$15,CalculationsAndCharts!$A2364+$A$11,IF($C$7,8,0),1,1)</f>
        <v>20.68</v>
      </c>
      <c r="F2364" s="4">
        <f ca="1">OFFSET(InputPriceData!E$15,CalculationsAndCharts!$A2364+$A$11,IF($C$7,8,0),1,1)</f>
        <v>20.079999999999998</v>
      </c>
      <c r="G2364" s="4">
        <f ca="1">OFFSET(InputPriceData!F$15,CalculationsAndCharts!$A2364+$A$11,IF($C$7,8,0),1,1)</f>
        <v>20.079999999999998</v>
      </c>
      <c r="H2364" s="128"/>
      <c r="I2364" s="128"/>
      <c r="K2364" s="124"/>
      <c r="L2364" s="279"/>
      <c r="M2364" s="281"/>
      <c r="N2364" s="280"/>
      <c r="O2364" s="4"/>
      <c r="P2364" s="4"/>
      <c r="Q2364" s="3"/>
      <c r="S2364" s="309">
        <f t="shared" ca="1" si="986"/>
        <v>20.49</v>
      </c>
      <c r="T2364" s="309">
        <f t="shared" ca="1" si="987"/>
        <v>18.989999999999998</v>
      </c>
      <c r="U2364" s="310">
        <f t="shared" ca="1" si="979"/>
        <v>0.72666666666666657</v>
      </c>
      <c r="V2364" s="310" t="b">
        <f t="shared" ca="1" si="988"/>
        <v>0</v>
      </c>
      <c r="W2364" s="3" t="b">
        <f t="shared" ca="1" si="989"/>
        <v>0</v>
      </c>
      <c r="X2364" s="3" t="str">
        <f t="shared" ca="1" si="990"/>
        <v/>
      </c>
      <c r="Y2364" s="3" t="str">
        <f t="shared" ca="1" si="980"/>
        <v/>
      </c>
      <c r="Z2364" s="3" t="str">
        <f t="shared" ca="1" si="991"/>
        <v/>
      </c>
      <c r="AA2364" s="3" t="str">
        <f t="shared" ca="1" si="992"/>
        <v/>
      </c>
      <c r="AB2364" s="205">
        <f t="shared" ca="1" si="993"/>
        <v>1736</v>
      </c>
      <c r="AC2364" s="205">
        <f t="shared" ca="1" si="994"/>
        <v>27</v>
      </c>
      <c r="AD2364" s="205">
        <f t="shared" ca="1" si="981"/>
        <v>64.296296296296291</v>
      </c>
      <c r="AE2364" s="205">
        <f t="shared" ca="1" si="982"/>
        <v>14.296296296296291</v>
      </c>
      <c r="AF2364" s="205">
        <f t="shared" ca="1" si="995"/>
        <v>2.8592592592592583</v>
      </c>
      <c r="AG2364" s="205"/>
      <c r="AH2364" s="205"/>
      <c r="AI2364" s="205"/>
      <c r="AJ2364" s="205"/>
      <c r="AK2364" s="4"/>
      <c r="AL2364" s="4"/>
      <c r="AM2364" s="309">
        <f t="shared" ca="1" si="996"/>
        <v>20.49</v>
      </c>
      <c r="AN2364" s="309">
        <f t="shared" ca="1" si="997"/>
        <v>18.989999999999998</v>
      </c>
      <c r="AO2364" s="310">
        <f t="shared" ca="1" si="998"/>
        <v>0.72666666666666657</v>
      </c>
      <c r="AP2364" s="310" t="b">
        <f t="shared" ca="1" si="999"/>
        <v>0</v>
      </c>
      <c r="AQ2364" s="309">
        <f t="shared" ca="1" si="1000"/>
        <v>0</v>
      </c>
      <c r="AR2364" s="205">
        <f t="shared" ca="1" si="983"/>
        <v>0</v>
      </c>
      <c r="AS2364" s="45" t="b">
        <f t="shared" ca="1" si="984"/>
        <v>0</v>
      </c>
      <c r="AT2364">
        <f t="shared" ca="1" si="985"/>
        <v>0</v>
      </c>
      <c r="AU2364" t="b">
        <f t="shared" ca="1" si="1001"/>
        <v>0</v>
      </c>
      <c r="AV2364" t="b">
        <f t="shared" ca="1" si="1002"/>
        <v>0</v>
      </c>
      <c r="AW2364" s="266" t="b">
        <f t="shared" ca="1" si="1003"/>
        <v>0</v>
      </c>
      <c r="AX2364" s="266" t="b">
        <f t="shared" ca="1" si="1004"/>
        <v>0</v>
      </c>
      <c r="AY2364" s="266" t="b">
        <f t="shared" ca="1" si="1005"/>
        <v>0</v>
      </c>
    </row>
    <row r="2365" spans="1:51" x14ac:dyDescent="0.25">
      <c r="A2365">
        <v>2333</v>
      </c>
      <c r="B2365" s="163">
        <f ca="1">OFFSET(InputPriceData!B$15,CalculationsAndCharts!$A2365+$A$11,0,1,1)</f>
        <v>38629</v>
      </c>
      <c r="C2365" s="3">
        <f ca="1">OFFSET(InputPriceData!G$15,CalculationsAndCharts!$A2365+$A$11,IF($C$7,8,0),1,1)</f>
        <v>543200</v>
      </c>
      <c r="D2365" s="4">
        <f ca="1">OFFSET(InputPriceData!C$15,CalculationsAndCharts!$A2365+$A$11,IF($C$7,8,0),1,1)</f>
        <v>20.21</v>
      </c>
      <c r="E2365" s="4">
        <f ca="1">OFFSET(InputPriceData!D$15,CalculationsAndCharts!$A2365+$A$11,IF($C$7,8,0),1,1)</f>
        <v>20.71</v>
      </c>
      <c r="F2365" s="4">
        <f ca="1">OFFSET(InputPriceData!E$15,CalculationsAndCharts!$A2365+$A$11,IF($C$7,8,0),1,1)</f>
        <v>20.18</v>
      </c>
      <c r="G2365" s="4">
        <f ca="1">OFFSET(InputPriceData!F$15,CalculationsAndCharts!$A2365+$A$11,IF($C$7,8,0),1,1)</f>
        <v>20.49</v>
      </c>
      <c r="H2365" s="128"/>
      <c r="I2365" s="128"/>
      <c r="K2365" s="124"/>
      <c r="L2365" s="279"/>
      <c r="M2365" s="281"/>
      <c r="N2365" s="280"/>
      <c r="O2365" s="4"/>
      <c r="P2365" s="4"/>
      <c r="Q2365" s="3"/>
      <c r="S2365" s="309">
        <f t="shared" ca="1" si="986"/>
        <v>20.49</v>
      </c>
      <c r="T2365" s="309">
        <f t="shared" ca="1" si="987"/>
        <v>18.989999999999998</v>
      </c>
      <c r="U2365" s="310">
        <f t="shared" ca="1" si="979"/>
        <v>1</v>
      </c>
      <c r="V2365" s="310" t="b">
        <f t="shared" ca="1" si="988"/>
        <v>0</v>
      </c>
      <c r="W2365" s="3" t="b">
        <f t="shared" ca="1" si="989"/>
        <v>0</v>
      </c>
      <c r="X2365" s="3" t="str">
        <f t="shared" ca="1" si="990"/>
        <v/>
      </c>
      <c r="Y2365" s="3" t="str">
        <f t="shared" ca="1" si="980"/>
        <v/>
      </c>
      <c r="Z2365" s="3" t="str">
        <f t="shared" ca="1" si="991"/>
        <v/>
      </c>
      <c r="AA2365" s="3" t="str">
        <f t="shared" ca="1" si="992"/>
        <v/>
      </c>
      <c r="AB2365" s="205">
        <f t="shared" ca="1" si="993"/>
        <v>1736</v>
      </c>
      <c r="AC2365" s="205">
        <f t="shared" ca="1" si="994"/>
        <v>27</v>
      </c>
      <c r="AD2365" s="205">
        <f t="shared" ca="1" si="981"/>
        <v>64.296296296296291</v>
      </c>
      <c r="AE2365" s="205">
        <f t="shared" ca="1" si="982"/>
        <v>14.296296296296291</v>
      </c>
      <c r="AF2365" s="205">
        <f t="shared" ca="1" si="995"/>
        <v>2.8592592592592583</v>
      </c>
      <c r="AG2365" s="205"/>
      <c r="AH2365" s="205"/>
      <c r="AI2365" s="205"/>
      <c r="AJ2365" s="205"/>
      <c r="AK2365" s="4"/>
      <c r="AL2365" s="4"/>
      <c r="AM2365" s="309">
        <f t="shared" ca="1" si="996"/>
        <v>20.49</v>
      </c>
      <c r="AN2365" s="309">
        <f t="shared" ca="1" si="997"/>
        <v>18.989999999999998</v>
      </c>
      <c r="AO2365" s="310">
        <f t="shared" ca="1" si="998"/>
        <v>1</v>
      </c>
      <c r="AP2365" s="310" t="b">
        <f t="shared" ca="1" si="999"/>
        <v>0</v>
      </c>
      <c r="AQ2365" s="309">
        <f t="shared" ca="1" si="1000"/>
        <v>0</v>
      </c>
      <c r="AR2365" s="205">
        <f t="shared" ca="1" si="983"/>
        <v>0</v>
      </c>
      <c r="AS2365" s="45" t="b">
        <f t="shared" ca="1" si="984"/>
        <v>0</v>
      </c>
      <c r="AT2365">
        <f t="shared" ca="1" si="985"/>
        <v>0</v>
      </c>
      <c r="AU2365" t="b">
        <f t="shared" ca="1" si="1001"/>
        <v>0</v>
      </c>
      <c r="AV2365" t="b">
        <f t="shared" ca="1" si="1002"/>
        <v>0</v>
      </c>
      <c r="AW2365" s="266" t="b">
        <f t="shared" ca="1" si="1003"/>
        <v>0</v>
      </c>
      <c r="AX2365" s="266" t="b">
        <f t="shared" ca="1" si="1004"/>
        <v>0</v>
      </c>
      <c r="AY2365" s="266" t="b">
        <f t="shared" ca="1" si="1005"/>
        <v>0</v>
      </c>
    </row>
    <row r="2366" spans="1:51" x14ac:dyDescent="0.25">
      <c r="A2366">
        <v>2334</v>
      </c>
      <c r="B2366" s="163">
        <f ca="1">OFFSET(InputPriceData!B$15,CalculationsAndCharts!$A2366+$A$11,0,1,1)</f>
        <v>38628</v>
      </c>
      <c r="C2366" s="3">
        <f ca="1">OFFSET(InputPriceData!G$15,CalculationsAndCharts!$A2366+$A$11,IF($C$7,8,0),1,1)</f>
        <v>452800</v>
      </c>
      <c r="D2366" s="4">
        <f ca="1">OFFSET(InputPriceData!C$15,CalculationsAndCharts!$A2366+$A$11,IF($C$7,8,0),1,1)</f>
        <v>20.32</v>
      </c>
      <c r="E2366" s="4">
        <f ca="1">OFFSET(InputPriceData!D$15,CalculationsAndCharts!$A2366+$A$11,IF($C$7,8,0),1,1)</f>
        <v>20.71</v>
      </c>
      <c r="F2366" s="4">
        <f ca="1">OFFSET(InputPriceData!E$15,CalculationsAndCharts!$A2366+$A$11,IF($C$7,8,0),1,1)</f>
        <v>20.079999999999998</v>
      </c>
      <c r="G2366" s="4">
        <f ca="1">OFFSET(InputPriceData!F$15,CalculationsAndCharts!$A2366+$A$11,IF($C$7,8,0),1,1)</f>
        <v>20.2</v>
      </c>
      <c r="H2366" s="128"/>
      <c r="I2366" s="128"/>
      <c r="K2366" s="124"/>
      <c r="L2366" s="279"/>
      <c r="M2366" s="281"/>
      <c r="N2366" s="280"/>
      <c r="O2366" s="4"/>
      <c r="P2366" s="4"/>
      <c r="Q2366" s="3"/>
      <c r="S2366" s="309">
        <f t="shared" ca="1" si="986"/>
        <v>20.32</v>
      </c>
      <c r="T2366" s="309">
        <f t="shared" ca="1" si="987"/>
        <v>18.989999999999998</v>
      </c>
      <c r="U2366" s="310">
        <f t="shared" ca="1" si="979"/>
        <v>0.9097744360902249</v>
      </c>
      <c r="V2366" s="310" t="b">
        <f t="shared" ca="1" si="988"/>
        <v>0</v>
      </c>
      <c r="W2366" s="3" t="b">
        <f t="shared" ca="1" si="989"/>
        <v>0</v>
      </c>
      <c r="X2366" s="3" t="str">
        <f t="shared" ca="1" si="990"/>
        <v/>
      </c>
      <c r="Y2366" s="3" t="str">
        <f t="shared" ca="1" si="980"/>
        <v/>
      </c>
      <c r="Z2366" s="3" t="str">
        <f t="shared" ca="1" si="991"/>
        <v/>
      </c>
      <c r="AA2366" s="3" t="str">
        <f t="shared" ca="1" si="992"/>
        <v/>
      </c>
      <c r="AB2366" s="205">
        <f t="shared" ca="1" si="993"/>
        <v>1736</v>
      </c>
      <c r="AC2366" s="205">
        <f t="shared" ca="1" si="994"/>
        <v>27</v>
      </c>
      <c r="AD2366" s="205">
        <f t="shared" ca="1" si="981"/>
        <v>64.296296296296291</v>
      </c>
      <c r="AE2366" s="205">
        <f t="shared" ca="1" si="982"/>
        <v>14.296296296296291</v>
      </c>
      <c r="AF2366" s="205">
        <f t="shared" ca="1" si="995"/>
        <v>2.8592592592592583</v>
      </c>
      <c r="AG2366" s="205"/>
      <c r="AH2366" s="205"/>
      <c r="AI2366" s="205"/>
      <c r="AJ2366" s="205"/>
      <c r="AK2366" s="4"/>
      <c r="AL2366" s="4"/>
      <c r="AM2366" s="309">
        <f t="shared" ca="1" si="996"/>
        <v>20.32</v>
      </c>
      <c r="AN2366" s="309">
        <f t="shared" ca="1" si="997"/>
        <v>18.989999999999998</v>
      </c>
      <c r="AO2366" s="310">
        <f t="shared" ca="1" si="998"/>
        <v>0.9097744360902249</v>
      </c>
      <c r="AP2366" s="310" t="b">
        <f t="shared" ca="1" si="999"/>
        <v>0</v>
      </c>
      <c r="AQ2366" s="309">
        <f t="shared" ca="1" si="1000"/>
        <v>0</v>
      </c>
      <c r="AR2366" s="205">
        <f t="shared" ca="1" si="983"/>
        <v>0</v>
      </c>
      <c r="AS2366" s="45" t="b">
        <f t="shared" ca="1" si="984"/>
        <v>0</v>
      </c>
      <c r="AT2366">
        <f t="shared" ca="1" si="985"/>
        <v>0</v>
      </c>
      <c r="AU2366" t="b">
        <f t="shared" ca="1" si="1001"/>
        <v>0</v>
      </c>
      <c r="AV2366" t="b">
        <f t="shared" ca="1" si="1002"/>
        <v>0</v>
      </c>
      <c r="AW2366" s="266" t="b">
        <f t="shared" ca="1" si="1003"/>
        <v>0</v>
      </c>
      <c r="AX2366" s="266" t="b">
        <f t="shared" ca="1" si="1004"/>
        <v>0</v>
      </c>
      <c r="AY2366" s="266" t="b">
        <f t="shared" ca="1" si="1005"/>
        <v>0</v>
      </c>
    </row>
    <row r="2367" spans="1:51" x14ac:dyDescent="0.25">
      <c r="A2367">
        <v>2335</v>
      </c>
      <c r="B2367" s="163">
        <f ca="1">OFFSET(InputPriceData!B$15,CalculationsAndCharts!$A2367+$A$11,0,1,1)</f>
        <v>38625</v>
      </c>
      <c r="C2367" s="3">
        <f ca="1">OFFSET(InputPriceData!G$15,CalculationsAndCharts!$A2367+$A$11,IF($C$7,8,0),1,1)</f>
        <v>266100</v>
      </c>
      <c r="D2367" s="4">
        <f ca="1">OFFSET(InputPriceData!C$15,CalculationsAndCharts!$A2367+$A$11,IF($C$7,8,0),1,1)</f>
        <v>20.260000000000002</v>
      </c>
      <c r="E2367" s="4">
        <f ca="1">OFFSET(InputPriceData!D$15,CalculationsAndCharts!$A2367+$A$11,IF($C$7,8,0),1,1)</f>
        <v>20.47</v>
      </c>
      <c r="F2367" s="4">
        <f ca="1">OFFSET(InputPriceData!E$15,CalculationsAndCharts!$A2367+$A$11,IF($C$7,8,0),1,1)</f>
        <v>20.079999999999998</v>
      </c>
      <c r="G2367" s="4">
        <f ca="1">OFFSET(InputPriceData!F$15,CalculationsAndCharts!$A2367+$A$11,IF($C$7,8,0),1,1)</f>
        <v>20.32</v>
      </c>
      <c r="H2367" s="128"/>
      <c r="I2367" s="128"/>
      <c r="K2367" s="124"/>
      <c r="L2367" s="279"/>
      <c r="M2367" s="281"/>
      <c r="N2367" s="280"/>
      <c r="O2367" s="4"/>
      <c r="P2367" s="4"/>
      <c r="Q2367" s="3"/>
      <c r="S2367" s="309">
        <f t="shared" ca="1" si="986"/>
        <v>20.32</v>
      </c>
      <c r="T2367" s="309">
        <f t="shared" ca="1" si="987"/>
        <v>18.989999999999998</v>
      </c>
      <c r="U2367" s="310">
        <f t="shared" ca="1" si="979"/>
        <v>1</v>
      </c>
      <c r="V2367" s="310" t="b">
        <f t="shared" ca="1" si="988"/>
        <v>0</v>
      </c>
      <c r="W2367" s="3" t="b">
        <f t="shared" ca="1" si="989"/>
        <v>0</v>
      </c>
      <c r="X2367" s="3" t="str">
        <f t="shared" ca="1" si="990"/>
        <v/>
      </c>
      <c r="Y2367" s="3" t="str">
        <f t="shared" ca="1" si="980"/>
        <v/>
      </c>
      <c r="Z2367" s="3" t="str">
        <f t="shared" ca="1" si="991"/>
        <v/>
      </c>
      <c r="AA2367" s="3" t="str">
        <f t="shared" ca="1" si="992"/>
        <v/>
      </c>
      <c r="AB2367" s="205">
        <f t="shared" ca="1" si="993"/>
        <v>1736</v>
      </c>
      <c r="AC2367" s="205">
        <f t="shared" ca="1" si="994"/>
        <v>27</v>
      </c>
      <c r="AD2367" s="205">
        <f t="shared" ca="1" si="981"/>
        <v>64.296296296296291</v>
      </c>
      <c r="AE2367" s="205">
        <f t="shared" ca="1" si="982"/>
        <v>14.296296296296291</v>
      </c>
      <c r="AF2367" s="205">
        <f t="shared" ca="1" si="995"/>
        <v>2.8592592592592583</v>
      </c>
      <c r="AG2367" s="205"/>
      <c r="AH2367" s="205"/>
      <c r="AI2367" s="205"/>
      <c r="AJ2367" s="205"/>
      <c r="AK2367" s="4"/>
      <c r="AL2367" s="4"/>
      <c r="AM2367" s="309">
        <f t="shared" ca="1" si="996"/>
        <v>20.32</v>
      </c>
      <c r="AN2367" s="309">
        <f t="shared" ca="1" si="997"/>
        <v>18.989999999999998</v>
      </c>
      <c r="AO2367" s="310">
        <f t="shared" ca="1" si="998"/>
        <v>1</v>
      </c>
      <c r="AP2367" s="310" t="b">
        <f t="shared" ca="1" si="999"/>
        <v>0</v>
      </c>
      <c r="AQ2367" s="309">
        <f t="shared" ca="1" si="1000"/>
        <v>0</v>
      </c>
      <c r="AR2367" s="205">
        <f t="shared" ca="1" si="983"/>
        <v>0</v>
      </c>
      <c r="AS2367" s="45" t="b">
        <f t="shared" ca="1" si="984"/>
        <v>0</v>
      </c>
      <c r="AT2367">
        <f t="shared" ca="1" si="985"/>
        <v>0</v>
      </c>
      <c r="AU2367" t="b">
        <f t="shared" ca="1" si="1001"/>
        <v>0</v>
      </c>
      <c r="AV2367" t="b">
        <f t="shared" ca="1" si="1002"/>
        <v>0</v>
      </c>
      <c r="AW2367" s="266" t="b">
        <f t="shared" ca="1" si="1003"/>
        <v>0</v>
      </c>
      <c r="AX2367" s="266" t="b">
        <f t="shared" ca="1" si="1004"/>
        <v>0</v>
      </c>
      <c r="AY2367" s="266" t="b">
        <f t="shared" ca="1" si="1005"/>
        <v>0</v>
      </c>
    </row>
    <row r="2368" spans="1:51" x14ac:dyDescent="0.25">
      <c r="A2368">
        <v>2336</v>
      </c>
      <c r="B2368" s="163">
        <f ca="1">OFFSET(InputPriceData!B$15,CalculationsAndCharts!$A2368+$A$11,0,1,1)</f>
        <v>38624</v>
      </c>
      <c r="C2368" s="3">
        <f ca="1">OFFSET(InputPriceData!G$15,CalculationsAndCharts!$A2368+$A$11,IF($C$7,8,0),1,1)</f>
        <v>277800</v>
      </c>
      <c r="D2368" s="4">
        <f ca="1">OFFSET(InputPriceData!C$15,CalculationsAndCharts!$A2368+$A$11,IF($C$7,8,0),1,1)</f>
        <v>19.5</v>
      </c>
      <c r="E2368" s="4">
        <f ca="1">OFFSET(InputPriceData!D$15,CalculationsAndCharts!$A2368+$A$11,IF($C$7,8,0),1,1)</f>
        <v>20.38</v>
      </c>
      <c r="F2368" s="4">
        <f ca="1">OFFSET(InputPriceData!E$15,CalculationsAndCharts!$A2368+$A$11,IF($C$7,8,0),1,1)</f>
        <v>19.37</v>
      </c>
      <c r="G2368" s="4">
        <f ca="1">OFFSET(InputPriceData!F$15,CalculationsAndCharts!$A2368+$A$11,IF($C$7,8,0),1,1)</f>
        <v>20.309999999999999</v>
      </c>
      <c r="H2368" s="128"/>
      <c r="I2368" s="128"/>
      <c r="K2368" s="124"/>
      <c r="L2368" s="279"/>
      <c r="M2368" s="281"/>
      <c r="N2368" s="280"/>
      <c r="O2368" s="4"/>
      <c r="P2368" s="4"/>
      <c r="Q2368" s="3"/>
      <c r="S2368" s="309">
        <f t="shared" ca="1" si="986"/>
        <v>20.309999999999999</v>
      </c>
      <c r="T2368" s="309">
        <f t="shared" ca="1" si="987"/>
        <v>18.989999999999998</v>
      </c>
      <c r="U2368" s="310">
        <f t="shared" ca="1" si="979"/>
        <v>1</v>
      </c>
      <c r="V2368" s="310" t="b">
        <f t="shared" ca="1" si="988"/>
        <v>0</v>
      </c>
      <c r="W2368" s="3" t="b">
        <f t="shared" ca="1" si="989"/>
        <v>0</v>
      </c>
      <c r="X2368" s="3" t="str">
        <f t="shared" ca="1" si="990"/>
        <v/>
      </c>
      <c r="Y2368" s="3" t="str">
        <f t="shared" ca="1" si="980"/>
        <v/>
      </c>
      <c r="Z2368" s="3" t="str">
        <f t="shared" ca="1" si="991"/>
        <v/>
      </c>
      <c r="AA2368" s="3" t="str">
        <f t="shared" ca="1" si="992"/>
        <v/>
      </c>
      <c r="AB2368" s="205">
        <f t="shared" ca="1" si="993"/>
        <v>1736</v>
      </c>
      <c r="AC2368" s="205">
        <f t="shared" ca="1" si="994"/>
        <v>27</v>
      </c>
      <c r="AD2368" s="205">
        <f t="shared" ca="1" si="981"/>
        <v>64.296296296296291</v>
      </c>
      <c r="AE2368" s="205">
        <f t="shared" ca="1" si="982"/>
        <v>14.296296296296291</v>
      </c>
      <c r="AF2368" s="205">
        <f t="shared" ca="1" si="995"/>
        <v>2.8592592592592583</v>
      </c>
      <c r="AG2368" s="205"/>
      <c r="AH2368" s="205"/>
      <c r="AI2368" s="205"/>
      <c r="AJ2368" s="205"/>
      <c r="AK2368" s="4"/>
      <c r="AL2368" s="4"/>
      <c r="AM2368" s="309">
        <f t="shared" ca="1" si="996"/>
        <v>20.309999999999999</v>
      </c>
      <c r="AN2368" s="309">
        <f t="shared" ca="1" si="997"/>
        <v>18.989999999999998</v>
      </c>
      <c r="AO2368" s="310">
        <f t="shared" ca="1" si="998"/>
        <v>1</v>
      </c>
      <c r="AP2368" s="310" t="b">
        <f t="shared" ca="1" si="999"/>
        <v>0</v>
      </c>
      <c r="AQ2368" s="309">
        <f t="shared" ca="1" si="1000"/>
        <v>0</v>
      </c>
      <c r="AR2368" s="205">
        <f t="shared" ca="1" si="983"/>
        <v>0</v>
      </c>
      <c r="AS2368" s="45" t="b">
        <f t="shared" ca="1" si="984"/>
        <v>0</v>
      </c>
      <c r="AT2368">
        <f t="shared" ca="1" si="985"/>
        <v>0</v>
      </c>
      <c r="AU2368" t="b">
        <f t="shared" ca="1" si="1001"/>
        <v>0</v>
      </c>
      <c r="AV2368" t="b">
        <f t="shared" ca="1" si="1002"/>
        <v>0</v>
      </c>
      <c r="AW2368" s="266" t="b">
        <f t="shared" ca="1" si="1003"/>
        <v>0</v>
      </c>
      <c r="AX2368" s="266" t="b">
        <f t="shared" ca="1" si="1004"/>
        <v>0</v>
      </c>
      <c r="AY2368" s="266" t="b">
        <f t="shared" ca="1" si="1005"/>
        <v>0</v>
      </c>
    </row>
    <row r="2369" spans="1:51" x14ac:dyDescent="0.25">
      <c r="A2369">
        <v>2337</v>
      </c>
      <c r="B2369" s="163">
        <f ca="1">OFFSET(InputPriceData!B$15,CalculationsAndCharts!$A2369+$A$11,0,1,1)</f>
        <v>38623</v>
      </c>
      <c r="C2369" s="3">
        <f ca="1">OFFSET(InputPriceData!G$15,CalculationsAndCharts!$A2369+$A$11,IF($C$7,8,0),1,1)</f>
        <v>506900</v>
      </c>
      <c r="D2369" s="4">
        <f ca="1">OFFSET(InputPriceData!C$15,CalculationsAndCharts!$A2369+$A$11,IF($C$7,8,0),1,1)</f>
        <v>19.64</v>
      </c>
      <c r="E2369" s="4">
        <f ca="1">OFFSET(InputPriceData!D$15,CalculationsAndCharts!$A2369+$A$11,IF($C$7,8,0),1,1)</f>
        <v>19.78</v>
      </c>
      <c r="F2369" s="4">
        <f ca="1">OFFSET(InputPriceData!E$15,CalculationsAndCharts!$A2369+$A$11,IF($C$7,8,0),1,1)</f>
        <v>19.37</v>
      </c>
      <c r="G2369" s="4">
        <f ca="1">OFFSET(InputPriceData!F$15,CalculationsAndCharts!$A2369+$A$11,IF($C$7,8,0),1,1)</f>
        <v>19.53</v>
      </c>
      <c r="H2369" s="128"/>
      <c r="I2369" s="128"/>
      <c r="K2369" s="124"/>
      <c r="L2369" s="279"/>
      <c r="M2369" s="281"/>
      <c r="N2369" s="280"/>
      <c r="O2369" s="4"/>
      <c r="P2369" s="4"/>
      <c r="Q2369" s="3"/>
      <c r="S2369" s="309">
        <f t="shared" ca="1" si="986"/>
        <v>19.850000000000001</v>
      </c>
      <c r="T2369" s="309">
        <f t="shared" ca="1" si="987"/>
        <v>18.989999999999998</v>
      </c>
      <c r="U2369" s="310">
        <f t="shared" ca="1" si="979"/>
        <v>0.62790697674418705</v>
      </c>
      <c r="V2369" s="310" t="b">
        <f t="shared" ca="1" si="988"/>
        <v>0</v>
      </c>
      <c r="W2369" s="3" t="b">
        <f t="shared" ca="1" si="989"/>
        <v>0</v>
      </c>
      <c r="X2369" s="3" t="str">
        <f t="shared" ca="1" si="990"/>
        <v/>
      </c>
      <c r="Y2369" s="3" t="str">
        <f t="shared" ca="1" si="980"/>
        <v/>
      </c>
      <c r="Z2369" s="3" t="str">
        <f t="shared" ca="1" si="991"/>
        <v/>
      </c>
      <c r="AA2369" s="3" t="str">
        <f t="shared" ca="1" si="992"/>
        <v/>
      </c>
      <c r="AB2369" s="205">
        <f t="shared" ca="1" si="993"/>
        <v>1736</v>
      </c>
      <c r="AC2369" s="205">
        <f t="shared" ca="1" si="994"/>
        <v>27</v>
      </c>
      <c r="AD2369" s="205">
        <f t="shared" ca="1" si="981"/>
        <v>64.296296296296291</v>
      </c>
      <c r="AE2369" s="205">
        <f t="shared" ca="1" si="982"/>
        <v>14.296296296296291</v>
      </c>
      <c r="AF2369" s="205">
        <f t="shared" ca="1" si="995"/>
        <v>2.8592592592592583</v>
      </c>
      <c r="AG2369" s="205"/>
      <c r="AH2369" s="205"/>
      <c r="AI2369" s="205"/>
      <c r="AJ2369" s="205"/>
      <c r="AK2369" s="4"/>
      <c r="AL2369" s="4"/>
      <c r="AM2369" s="309">
        <f t="shared" ca="1" si="996"/>
        <v>19.850000000000001</v>
      </c>
      <c r="AN2369" s="309">
        <f t="shared" ca="1" si="997"/>
        <v>18.989999999999998</v>
      </c>
      <c r="AO2369" s="310">
        <f t="shared" ca="1" si="998"/>
        <v>0.62790697674418705</v>
      </c>
      <c r="AP2369" s="310" t="b">
        <f t="shared" ca="1" si="999"/>
        <v>0</v>
      </c>
      <c r="AQ2369" s="309">
        <f t="shared" ca="1" si="1000"/>
        <v>0</v>
      </c>
      <c r="AR2369" s="205">
        <f t="shared" ca="1" si="983"/>
        <v>0</v>
      </c>
      <c r="AS2369" s="45" t="b">
        <f t="shared" ca="1" si="984"/>
        <v>0</v>
      </c>
      <c r="AT2369">
        <f t="shared" ca="1" si="985"/>
        <v>0</v>
      </c>
      <c r="AU2369" t="b">
        <f t="shared" ca="1" si="1001"/>
        <v>0</v>
      </c>
      <c r="AV2369" t="b">
        <f t="shared" ca="1" si="1002"/>
        <v>0</v>
      </c>
      <c r="AW2369" s="266" t="b">
        <f t="shared" ca="1" si="1003"/>
        <v>0</v>
      </c>
      <c r="AX2369" s="266" t="b">
        <f t="shared" ca="1" si="1004"/>
        <v>0</v>
      </c>
      <c r="AY2369" s="266" t="b">
        <f t="shared" ca="1" si="1005"/>
        <v>0</v>
      </c>
    </row>
    <row r="2370" spans="1:51" x14ac:dyDescent="0.25">
      <c r="A2370">
        <v>2338</v>
      </c>
      <c r="B2370" s="163">
        <f ca="1">OFFSET(InputPriceData!B$15,CalculationsAndCharts!$A2370+$A$11,0,1,1)</f>
        <v>38622</v>
      </c>
      <c r="C2370" s="3">
        <f ca="1">OFFSET(InputPriceData!G$15,CalculationsAndCharts!$A2370+$A$11,IF($C$7,8,0),1,1)</f>
        <v>409700</v>
      </c>
      <c r="D2370" s="4">
        <f ca="1">OFFSET(InputPriceData!C$15,CalculationsAndCharts!$A2370+$A$11,IF($C$7,8,0),1,1)</f>
        <v>19.45</v>
      </c>
      <c r="E2370" s="4">
        <f ca="1">OFFSET(InputPriceData!D$15,CalculationsAndCharts!$A2370+$A$11,IF($C$7,8,0),1,1)</f>
        <v>19.690000000000001</v>
      </c>
      <c r="F2370" s="4">
        <f ca="1">OFFSET(InputPriceData!E$15,CalculationsAndCharts!$A2370+$A$11,IF($C$7,8,0),1,1)</f>
        <v>19.25</v>
      </c>
      <c r="G2370" s="4">
        <f ca="1">OFFSET(InputPriceData!F$15,CalculationsAndCharts!$A2370+$A$11,IF($C$7,8,0),1,1)</f>
        <v>19.649999999999999</v>
      </c>
      <c r="H2370" s="128"/>
      <c r="I2370" s="128"/>
      <c r="K2370" s="124"/>
      <c r="L2370" s="279"/>
      <c r="M2370" s="281"/>
      <c r="N2370" s="280"/>
      <c r="O2370" s="4"/>
      <c r="P2370" s="4"/>
      <c r="Q2370" s="3"/>
      <c r="S2370" s="309">
        <f t="shared" ca="1" si="986"/>
        <v>20.55</v>
      </c>
      <c r="T2370" s="309">
        <f t="shared" ca="1" si="987"/>
        <v>18.989999999999998</v>
      </c>
      <c r="U2370" s="310">
        <f t="shared" ca="1" si="979"/>
        <v>0.42307692307692257</v>
      </c>
      <c r="V2370" s="310" t="b">
        <f t="shared" ca="1" si="988"/>
        <v>0</v>
      </c>
      <c r="W2370" s="3" t="b">
        <f t="shared" ca="1" si="989"/>
        <v>0</v>
      </c>
      <c r="X2370" s="3" t="str">
        <f t="shared" ca="1" si="990"/>
        <v/>
      </c>
      <c r="Y2370" s="3" t="str">
        <f t="shared" ca="1" si="980"/>
        <v/>
      </c>
      <c r="Z2370" s="3" t="str">
        <f t="shared" ca="1" si="991"/>
        <v/>
      </c>
      <c r="AA2370" s="3" t="str">
        <f t="shared" ca="1" si="992"/>
        <v/>
      </c>
      <c r="AB2370" s="205">
        <f t="shared" ca="1" si="993"/>
        <v>1736</v>
      </c>
      <c r="AC2370" s="205">
        <f t="shared" ca="1" si="994"/>
        <v>27</v>
      </c>
      <c r="AD2370" s="205">
        <f t="shared" ca="1" si="981"/>
        <v>64.296296296296291</v>
      </c>
      <c r="AE2370" s="205">
        <f t="shared" ca="1" si="982"/>
        <v>14.296296296296291</v>
      </c>
      <c r="AF2370" s="205">
        <f t="shared" ca="1" si="995"/>
        <v>2.8592592592592583</v>
      </c>
      <c r="AG2370" s="205"/>
      <c r="AH2370" s="205"/>
      <c r="AI2370" s="205"/>
      <c r="AJ2370" s="205"/>
      <c r="AK2370" s="4"/>
      <c r="AL2370" s="4"/>
      <c r="AM2370" s="309">
        <f t="shared" ca="1" si="996"/>
        <v>19.850000000000001</v>
      </c>
      <c r="AN2370" s="309">
        <f t="shared" ca="1" si="997"/>
        <v>18.989999999999998</v>
      </c>
      <c r="AO2370" s="310">
        <f t="shared" ca="1" si="998"/>
        <v>0.76744186046511376</v>
      </c>
      <c r="AP2370" s="310" t="b">
        <f t="shared" ca="1" si="999"/>
        <v>0</v>
      </c>
      <c r="AQ2370" s="309">
        <f t="shared" ca="1" si="1000"/>
        <v>0</v>
      </c>
      <c r="AR2370" s="205">
        <f t="shared" ca="1" si="983"/>
        <v>0</v>
      </c>
      <c r="AS2370" s="45" t="b">
        <f t="shared" ca="1" si="984"/>
        <v>0</v>
      </c>
      <c r="AT2370">
        <f t="shared" ca="1" si="985"/>
        <v>0</v>
      </c>
      <c r="AU2370" t="b">
        <f t="shared" ca="1" si="1001"/>
        <v>0</v>
      </c>
      <c r="AV2370" t="b">
        <f t="shared" ca="1" si="1002"/>
        <v>0</v>
      </c>
      <c r="AW2370" s="266" t="b">
        <f t="shared" ca="1" si="1003"/>
        <v>0</v>
      </c>
      <c r="AX2370" s="266" t="b">
        <f t="shared" ca="1" si="1004"/>
        <v>0</v>
      </c>
      <c r="AY2370" s="266" t="b">
        <f t="shared" ca="1" si="1005"/>
        <v>1</v>
      </c>
    </row>
    <row r="2371" spans="1:51" x14ac:dyDescent="0.25">
      <c r="A2371">
        <v>2339</v>
      </c>
      <c r="B2371" s="163">
        <f ca="1">OFFSET(InputPriceData!B$15,CalculationsAndCharts!$A2371+$A$11,0,1,1)</f>
        <v>38621</v>
      </c>
      <c r="C2371" s="3">
        <f ca="1">OFFSET(InputPriceData!G$15,CalculationsAndCharts!$A2371+$A$11,IF($C$7,8,0),1,1)</f>
        <v>492100</v>
      </c>
      <c r="D2371" s="4">
        <f ca="1">OFFSET(InputPriceData!C$15,CalculationsAndCharts!$A2371+$A$11,IF($C$7,8,0),1,1)</f>
        <v>19.28</v>
      </c>
      <c r="E2371" s="4">
        <f ca="1">OFFSET(InputPriceData!D$15,CalculationsAndCharts!$A2371+$A$11,IF($C$7,8,0),1,1)</f>
        <v>19.77</v>
      </c>
      <c r="F2371" s="4">
        <f ca="1">OFFSET(InputPriceData!E$15,CalculationsAndCharts!$A2371+$A$11,IF($C$7,8,0),1,1)</f>
        <v>19.25</v>
      </c>
      <c r="G2371" s="4">
        <f ca="1">OFFSET(InputPriceData!F$15,CalculationsAndCharts!$A2371+$A$11,IF($C$7,8,0),1,1)</f>
        <v>19.41</v>
      </c>
      <c r="H2371" s="128"/>
      <c r="I2371" s="128"/>
      <c r="K2371" s="124"/>
      <c r="L2371" s="279"/>
      <c r="M2371" s="281"/>
      <c r="N2371" s="280"/>
      <c r="O2371" s="4"/>
      <c r="P2371" s="4"/>
      <c r="Q2371" s="3"/>
      <c r="S2371" s="309">
        <f t="shared" ca="1" si="986"/>
        <v>20.55</v>
      </c>
      <c r="T2371" s="309">
        <f t="shared" ca="1" si="987"/>
        <v>18.989999999999998</v>
      </c>
      <c r="U2371" s="310">
        <f t="shared" ca="1" si="979"/>
        <v>0.26923076923076994</v>
      </c>
      <c r="V2371" s="310" t="b">
        <f t="shared" ca="1" si="988"/>
        <v>0</v>
      </c>
      <c r="W2371" s="3" t="b">
        <f t="shared" ca="1" si="989"/>
        <v>0</v>
      </c>
      <c r="X2371" s="3" t="str">
        <f t="shared" ca="1" si="990"/>
        <v/>
      </c>
      <c r="Y2371" s="3" t="str">
        <f t="shared" ca="1" si="980"/>
        <v/>
      </c>
      <c r="Z2371" s="3" t="str">
        <f t="shared" ca="1" si="991"/>
        <v/>
      </c>
      <c r="AA2371" s="3" t="str">
        <f t="shared" ca="1" si="992"/>
        <v/>
      </c>
      <c r="AB2371" s="205">
        <f t="shared" ca="1" si="993"/>
        <v>1736</v>
      </c>
      <c r="AC2371" s="205">
        <f t="shared" ca="1" si="994"/>
        <v>27</v>
      </c>
      <c r="AD2371" s="205">
        <f t="shared" ca="1" si="981"/>
        <v>64.296296296296291</v>
      </c>
      <c r="AE2371" s="205">
        <f t="shared" ca="1" si="982"/>
        <v>14.296296296296291</v>
      </c>
      <c r="AF2371" s="205">
        <f t="shared" ca="1" si="995"/>
        <v>2.8592592592592583</v>
      </c>
      <c r="AG2371" s="205"/>
      <c r="AH2371" s="205"/>
      <c r="AI2371" s="205"/>
      <c r="AJ2371" s="205"/>
      <c r="AK2371" s="4"/>
      <c r="AL2371" s="4"/>
      <c r="AM2371" s="309">
        <f t="shared" ca="1" si="996"/>
        <v>19.850000000000001</v>
      </c>
      <c r="AN2371" s="309">
        <f t="shared" ca="1" si="997"/>
        <v>18.989999999999998</v>
      </c>
      <c r="AO2371" s="310">
        <f t="shared" ca="1" si="998"/>
        <v>0.48837209302325613</v>
      </c>
      <c r="AP2371" s="310" t="b">
        <f t="shared" ca="1" si="999"/>
        <v>0</v>
      </c>
      <c r="AQ2371" s="309">
        <f t="shared" ca="1" si="1000"/>
        <v>0.57869999999999999</v>
      </c>
      <c r="AR2371" s="205">
        <f t="shared" ca="1" si="983"/>
        <v>18.711299999999998</v>
      </c>
      <c r="AS2371" s="45" t="b">
        <f t="shared" ca="1" si="984"/>
        <v>0</v>
      </c>
      <c r="AT2371">
        <f t="shared" ca="1" si="985"/>
        <v>9</v>
      </c>
      <c r="AU2371" t="b">
        <f t="shared" ca="1" si="1001"/>
        <v>1</v>
      </c>
      <c r="AV2371" t="b">
        <f t="shared" ca="1" si="1002"/>
        <v>1</v>
      </c>
      <c r="AW2371" s="266" t="b">
        <f t="shared" ca="1" si="1003"/>
        <v>0</v>
      </c>
      <c r="AX2371" s="266" t="b">
        <f t="shared" ca="1" si="1004"/>
        <v>1</v>
      </c>
      <c r="AY2371" s="266" t="b">
        <f t="shared" ca="1" si="1005"/>
        <v>0</v>
      </c>
    </row>
    <row r="2372" spans="1:51" x14ac:dyDescent="0.25">
      <c r="A2372">
        <v>2340</v>
      </c>
      <c r="B2372" s="163">
        <f ca="1">OFFSET(InputPriceData!B$15,CalculationsAndCharts!$A2372+$A$11,0,1,1)</f>
        <v>38618</v>
      </c>
      <c r="C2372" s="3">
        <f ca="1">OFFSET(InputPriceData!G$15,CalculationsAndCharts!$A2372+$A$11,IF($C$7,8,0),1,1)</f>
        <v>290800</v>
      </c>
      <c r="D2372" s="4">
        <f ca="1">OFFSET(InputPriceData!C$15,CalculationsAndCharts!$A2372+$A$11,IF($C$7,8,0),1,1)</f>
        <v>18.899999999999999</v>
      </c>
      <c r="E2372" s="4">
        <f ca="1">OFFSET(InputPriceData!D$15,CalculationsAndCharts!$A2372+$A$11,IF($C$7,8,0),1,1)</f>
        <v>19.260000000000002</v>
      </c>
      <c r="F2372" s="4">
        <f ca="1">OFFSET(InputPriceData!E$15,CalculationsAndCharts!$A2372+$A$11,IF($C$7,8,0),1,1)</f>
        <v>18.899999999999999</v>
      </c>
      <c r="G2372" s="4">
        <f ca="1">OFFSET(InputPriceData!F$15,CalculationsAndCharts!$A2372+$A$11,IF($C$7,8,0),1,1)</f>
        <v>19.23</v>
      </c>
      <c r="H2372" s="128"/>
      <c r="I2372" s="128"/>
      <c r="K2372" s="124"/>
      <c r="L2372" s="279"/>
      <c r="M2372" s="281"/>
      <c r="N2372" s="280"/>
      <c r="O2372" s="4"/>
      <c r="P2372" s="4"/>
      <c r="Q2372" s="3"/>
      <c r="S2372" s="309">
        <f t="shared" ca="1" si="986"/>
        <v>20.55</v>
      </c>
      <c r="T2372" s="309">
        <f t="shared" ca="1" si="987"/>
        <v>18.989999999999998</v>
      </c>
      <c r="U2372" s="310">
        <f t="shared" ca="1" si="979"/>
        <v>0.15384615384615491</v>
      </c>
      <c r="V2372" s="310" t="b">
        <f t="shared" ca="1" si="988"/>
        <v>0</v>
      </c>
      <c r="W2372" s="3" t="b">
        <f t="shared" ca="1" si="989"/>
        <v>0</v>
      </c>
      <c r="X2372" s="3" t="str">
        <f t="shared" ca="1" si="990"/>
        <v/>
      </c>
      <c r="Y2372" s="3" t="str">
        <f t="shared" ca="1" si="980"/>
        <v/>
      </c>
      <c r="Z2372" s="3" t="str">
        <f t="shared" ca="1" si="991"/>
        <v/>
      </c>
      <c r="AA2372" s="3" t="str">
        <f t="shared" ca="1" si="992"/>
        <v/>
      </c>
      <c r="AB2372" s="205">
        <f t="shared" ca="1" si="993"/>
        <v>1736</v>
      </c>
      <c r="AC2372" s="205">
        <f t="shared" ca="1" si="994"/>
        <v>27</v>
      </c>
      <c r="AD2372" s="205">
        <f t="shared" ca="1" si="981"/>
        <v>64.296296296296291</v>
      </c>
      <c r="AE2372" s="205">
        <f t="shared" ca="1" si="982"/>
        <v>14.296296296296291</v>
      </c>
      <c r="AF2372" s="205">
        <f t="shared" ca="1" si="995"/>
        <v>2.8592592592592583</v>
      </c>
      <c r="AG2372" s="205"/>
      <c r="AH2372" s="205"/>
      <c r="AI2372" s="205"/>
      <c r="AJ2372" s="205"/>
      <c r="AK2372" s="4"/>
      <c r="AL2372" s="4"/>
      <c r="AM2372" s="309">
        <f t="shared" ca="1" si="996"/>
        <v>20.55</v>
      </c>
      <c r="AN2372" s="309">
        <f t="shared" ca="1" si="997"/>
        <v>18.989999999999998</v>
      </c>
      <c r="AO2372" s="310">
        <f t="shared" ca="1" si="998"/>
        <v>0.15384615384615491</v>
      </c>
      <c r="AP2372" s="310" t="b">
        <f t="shared" ca="1" si="999"/>
        <v>0</v>
      </c>
      <c r="AQ2372" s="309">
        <f t="shared" ca="1" si="1000"/>
        <v>0.57869999999999999</v>
      </c>
      <c r="AR2372" s="205">
        <f t="shared" ca="1" si="983"/>
        <v>18.711299999999998</v>
      </c>
      <c r="AS2372" s="45" t="b">
        <f t="shared" ca="1" si="984"/>
        <v>0</v>
      </c>
      <c r="AT2372">
        <f t="shared" ca="1" si="985"/>
        <v>8</v>
      </c>
      <c r="AU2372" t="b">
        <f t="shared" ca="1" si="1001"/>
        <v>0</v>
      </c>
      <c r="AV2372" t="b">
        <f t="shared" ca="1" si="1002"/>
        <v>0</v>
      </c>
      <c r="AW2372" s="266" t="b">
        <f t="shared" ca="1" si="1003"/>
        <v>0</v>
      </c>
      <c r="AX2372" s="266" t="b">
        <f t="shared" ca="1" si="1004"/>
        <v>1</v>
      </c>
      <c r="AY2372" s="266" t="b">
        <f t="shared" ca="1" si="1005"/>
        <v>0</v>
      </c>
    </row>
    <row r="2373" spans="1:51" x14ac:dyDescent="0.25">
      <c r="A2373">
        <v>2341</v>
      </c>
      <c r="B2373" s="163">
        <f ca="1">OFFSET(InputPriceData!B$15,CalculationsAndCharts!$A2373+$A$11,0,1,1)</f>
        <v>38617</v>
      </c>
      <c r="C2373" s="3">
        <f ca="1">OFFSET(InputPriceData!G$15,CalculationsAndCharts!$A2373+$A$11,IF($C$7,8,0),1,1)</f>
        <v>708800</v>
      </c>
      <c r="D2373" s="4">
        <f ca="1">OFFSET(InputPriceData!C$15,CalculationsAndCharts!$A2373+$A$11,IF($C$7,8,0),1,1)</f>
        <v>19.2</v>
      </c>
      <c r="E2373" s="4">
        <f ca="1">OFFSET(InputPriceData!D$15,CalculationsAndCharts!$A2373+$A$11,IF($C$7,8,0),1,1)</f>
        <v>19.2</v>
      </c>
      <c r="F2373" s="4">
        <f ca="1">OFFSET(InputPriceData!E$15,CalculationsAndCharts!$A2373+$A$11,IF($C$7,8,0),1,1)</f>
        <v>18.95</v>
      </c>
      <c r="G2373" s="4">
        <f ca="1">OFFSET(InputPriceData!F$15,CalculationsAndCharts!$A2373+$A$11,IF($C$7,8,0),1,1)</f>
        <v>18.989999999999998</v>
      </c>
      <c r="H2373" s="128"/>
      <c r="I2373" s="128"/>
      <c r="K2373" s="124"/>
      <c r="L2373" s="279"/>
      <c r="M2373" s="281"/>
      <c r="N2373" s="280"/>
      <c r="O2373" s="4"/>
      <c r="P2373" s="4"/>
      <c r="Q2373" s="3"/>
      <c r="S2373" s="309">
        <f t="shared" ca="1" si="986"/>
        <v>20.55</v>
      </c>
      <c r="T2373" s="309">
        <f t="shared" ca="1" si="987"/>
        <v>18.989999999999998</v>
      </c>
      <c r="U2373" s="310">
        <f t="shared" ca="1" si="979"/>
        <v>0</v>
      </c>
      <c r="V2373" s="310" t="b">
        <f t="shared" ca="1" si="988"/>
        <v>0</v>
      </c>
      <c r="W2373" s="3" t="b">
        <f t="shared" ca="1" si="989"/>
        <v>0</v>
      </c>
      <c r="X2373" s="3" t="str">
        <f t="shared" ca="1" si="990"/>
        <v/>
      </c>
      <c r="Y2373" s="3" t="str">
        <f t="shared" ca="1" si="980"/>
        <v/>
      </c>
      <c r="Z2373" s="3" t="str">
        <f t="shared" ca="1" si="991"/>
        <v/>
      </c>
      <c r="AA2373" s="3" t="str">
        <f t="shared" ca="1" si="992"/>
        <v/>
      </c>
      <c r="AB2373" s="205">
        <f t="shared" ca="1" si="993"/>
        <v>1736</v>
      </c>
      <c r="AC2373" s="205">
        <f t="shared" ca="1" si="994"/>
        <v>27</v>
      </c>
      <c r="AD2373" s="205">
        <f t="shared" ca="1" si="981"/>
        <v>64.296296296296291</v>
      </c>
      <c r="AE2373" s="205">
        <f t="shared" ca="1" si="982"/>
        <v>14.296296296296291</v>
      </c>
      <c r="AF2373" s="205">
        <f t="shared" ca="1" si="995"/>
        <v>2.8592592592592583</v>
      </c>
      <c r="AG2373" s="205"/>
      <c r="AH2373" s="205"/>
      <c r="AI2373" s="205"/>
      <c r="AJ2373" s="205"/>
      <c r="AK2373" s="4"/>
      <c r="AL2373" s="4"/>
      <c r="AM2373" s="309">
        <f t="shared" ca="1" si="996"/>
        <v>20.55</v>
      </c>
      <c r="AN2373" s="309">
        <f t="shared" ca="1" si="997"/>
        <v>18.989999999999998</v>
      </c>
      <c r="AO2373" s="310">
        <f t="shared" ca="1" si="998"/>
        <v>0</v>
      </c>
      <c r="AP2373" s="310" t="b">
        <f t="shared" ca="1" si="999"/>
        <v>0</v>
      </c>
      <c r="AQ2373" s="309">
        <f t="shared" ca="1" si="1000"/>
        <v>0.57869999999999999</v>
      </c>
      <c r="AR2373" s="205">
        <f t="shared" ca="1" si="983"/>
        <v>18.711299999999998</v>
      </c>
      <c r="AS2373" s="45" t="b">
        <f t="shared" ca="1" si="984"/>
        <v>0</v>
      </c>
      <c r="AT2373">
        <f t="shared" ca="1" si="985"/>
        <v>7</v>
      </c>
      <c r="AU2373" t="b">
        <f t="shared" ca="1" si="1001"/>
        <v>0</v>
      </c>
      <c r="AV2373" t="b">
        <f t="shared" ca="1" si="1002"/>
        <v>0</v>
      </c>
      <c r="AW2373" s="266" t="b">
        <f t="shared" ca="1" si="1003"/>
        <v>0</v>
      </c>
      <c r="AX2373" s="266" t="b">
        <f t="shared" ca="1" si="1004"/>
        <v>1</v>
      </c>
      <c r="AY2373" s="266" t="b">
        <f t="shared" ca="1" si="1005"/>
        <v>0</v>
      </c>
    </row>
    <row r="2374" spans="1:51" x14ac:dyDescent="0.25">
      <c r="A2374">
        <v>2342</v>
      </c>
      <c r="B2374" s="163">
        <f ca="1">OFFSET(InputPriceData!B$15,CalculationsAndCharts!$A2374+$A$11,0,1,1)</f>
        <v>38616</v>
      </c>
      <c r="C2374" s="3">
        <f ca="1">OFFSET(InputPriceData!G$15,CalculationsAndCharts!$A2374+$A$11,IF($C$7,8,0),1,1)</f>
        <v>638400</v>
      </c>
      <c r="D2374" s="4">
        <f ca="1">OFFSET(InputPriceData!C$15,CalculationsAndCharts!$A2374+$A$11,IF($C$7,8,0),1,1)</f>
        <v>19.18</v>
      </c>
      <c r="E2374" s="4">
        <f ca="1">OFFSET(InputPriceData!D$15,CalculationsAndCharts!$A2374+$A$11,IF($C$7,8,0),1,1)</f>
        <v>19.28</v>
      </c>
      <c r="F2374" s="4">
        <f ca="1">OFFSET(InputPriceData!E$15,CalculationsAndCharts!$A2374+$A$11,IF($C$7,8,0),1,1)</f>
        <v>18.98</v>
      </c>
      <c r="G2374" s="4">
        <f ca="1">OFFSET(InputPriceData!F$15,CalculationsAndCharts!$A2374+$A$11,IF($C$7,8,0),1,1)</f>
        <v>19.12</v>
      </c>
      <c r="H2374" s="128"/>
      <c r="I2374" s="128"/>
      <c r="K2374" s="124"/>
      <c r="L2374" s="279"/>
      <c r="M2374" s="281"/>
      <c r="N2374" s="280"/>
      <c r="O2374" s="4"/>
      <c r="P2374" s="4"/>
      <c r="Q2374" s="3"/>
      <c r="S2374" s="309">
        <f t="shared" ca="1" si="986"/>
        <v>20.55</v>
      </c>
      <c r="T2374" s="309">
        <f t="shared" ca="1" si="987"/>
        <v>19.12</v>
      </c>
      <c r="U2374" s="310">
        <f t="shared" ca="1" si="979"/>
        <v>0</v>
      </c>
      <c r="V2374" s="310" t="b">
        <f t="shared" ca="1" si="988"/>
        <v>0</v>
      </c>
      <c r="W2374" s="3" t="b">
        <f t="shared" ca="1" si="989"/>
        <v>1</v>
      </c>
      <c r="X2374" s="3">
        <f t="shared" ca="1" si="990"/>
        <v>19.3</v>
      </c>
      <c r="Y2374" s="3">
        <f t="shared" ca="1" si="980"/>
        <v>-0.93264248704663066</v>
      </c>
      <c r="Z2374" s="3">
        <f t="shared" ca="1" si="991"/>
        <v>-0.93264248704663066</v>
      </c>
      <c r="AA2374" s="3">
        <f t="shared" ca="1" si="992"/>
        <v>45</v>
      </c>
      <c r="AB2374" s="205">
        <f t="shared" ca="1" si="993"/>
        <v>1736</v>
      </c>
      <c r="AC2374" s="205">
        <f t="shared" ca="1" si="994"/>
        <v>27</v>
      </c>
      <c r="AD2374" s="205">
        <f t="shared" ca="1" si="981"/>
        <v>64.296296296296291</v>
      </c>
      <c r="AE2374" s="205">
        <f t="shared" ca="1" si="982"/>
        <v>14.296296296296291</v>
      </c>
      <c r="AF2374" s="205">
        <f t="shared" ca="1" si="995"/>
        <v>2.8592592592592583</v>
      </c>
      <c r="AG2374" s="205"/>
      <c r="AH2374" s="205"/>
      <c r="AI2374" s="205"/>
      <c r="AJ2374" s="205"/>
      <c r="AK2374" s="4"/>
      <c r="AL2374" s="4"/>
      <c r="AM2374" s="309">
        <f t="shared" ca="1" si="996"/>
        <v>20.55</v>
      </c>
      <c r="AN2374" s="309">
        <f t="shared" ca="1" si="997"/>
        <v>19.12</v>
      </c>
      <c r="AO2374" s="310">
        <f t="shared" ca="1" si="998"/>
        <v>0</v>
      </c>
      <c r="AP2374" s="310" t="b">
        <f t="shared" ca="1" si="999"/>
        <v>0</v>
      </c>
      <c r="AQ2374" s="309">
        <f t="shared" ca="1" si="1000"/>
        <v>0.57869999999999999</v>
      </c>
      <c r="AR2374" s="205">
        <f t="shared" ca="1" si="983"/>
        <v>18.711299999999998</v>
      </c>
      <c r="AS2374" s="45" t="b">
        <f t="shared" ca="1" si="984"/>
        <v>0</v>
      </c>
      <c r="AT2374">
        <f t="shared" ca="1" si="985"/>
        <v>6</v>
      </c>
      <c r="AU2374" t="b">
        <f t="shared" ca="1" si="1001"/>
        <v>0</v>
      </c>
      <c r="AV2374" t="b">
        <f t="shared" ca="1" si="1002"/>
        <v>0</v>
      </c>
      <c r="AW2374" s="266" t="b">
        <f t="shared" ca="1" si="1003"/>
        <v>0</v>
      </c>
      <c r="AX2374" s="266" t="b">
        <f t="shared" ca="1" si="1004"/>
        <v>1</v>
      </c>
      <c r="AY2374" s="266" t="b">
        <f t="shared" ca="1" si="1005"/>
        <v>0</v>
      </c>
    </row>
    <row r="2375" spans="1:51" x14ac:dyDescent="0.25">
      <c r="A2375">
        <v>2343</v>
      </c>
      <c r="B2375" s="163">
        <f ca="1">OFFSET(InputPriceData!B$15,CalculationsAndCharts!$A2375+$A$11,0,1,1)</f>
        <v>38615</v>
      </c>
      <c r="C2375" s="3">
        <f ca="1">OFFSET(InputPriceData!G$15,CalculationsAndCharts!$A2375+$A$11,IF($C$7,8,0),1,1)</f>
        <v>630400</v>
      </c>
      <c r="D2375" s="4">
        <f ca="1">OFFSET(InputPriceData!C$15,CalculationsAndCharts!$A2375+$A$11,IF($C$7,8,0),1,1)</f>
        <v>19.27</v>
      </c>
      <c r="E2375" s="4">
        <f ca="1">OFFSET(InputPriceData!D$15,CalculationsAndCharts!$A2375+$A$11,IF($C$7,8,0),1,1)</f>
        <v>19.41</v>
      </c>
      <c r="F2375" s="4">
        <f ca="1">OFFSET(InputPriceData!E$15,CalculationsAndCharts!$A2375+$A$11,IF($C$7,8,0),1,1)</f>
        <v>19</v>
      </c>
      <c r="G2375" s="4">
        <f ca="1">OFFSET(InputPriceData!F$15,CalculationsAndCharts!$A2375+$A$11,IF($C$7,8,0),1,1)</f>
        <v>19.28</v>
      </c>
      <c r="H2375" s="128"/>
      <c r="I2375" s="128"/>
      <c r="K2375" s="124"/>
      <c r="L2375" s="279"/>
      <c r="M2375" s="281"/>
      <c r="N2375" s="280"/>
      <c r="O2375" s="4"/>
      <c r="P2375" s="4"/>
      <c r="Q2375" s="3"/>
      <c r="S2375" s="309">
        <f t="shared" ca="1" si="986"/>
        <v>20.55</v>
      </c>
      <c r="T2375" s="309">
        <f t="shared" ca="1" si="987"/>
        <v>19.28</v>
      </c>
      <c r="U2375" s="310">
        <f t="shared" ca="1" si="979"/>
        <v>0</v>
      </c>
      <c r="V2375" s="310" t="b">
        <f t="shared" ca="1" si="988"/>
        <v>0</v>
      </c>
      <c r="W2375" s="3" t="b">
        <f t="shared" ca="1" si="989"/>
        <v>0</v>
      </c>
      <c r="X2375" s="3" t="str">
        <f t="shared" ca="1" si="990"/>
        <v/>
      </c>
      <c r="Y2375" s="3" t="str">
        <f t="shared" ca="1" si="980"/>
        <v/>
      </c>
      <c r="Z2375" s="3" t="str">
        <f t="shared" ca="1" si="991"/>
        <v/>
      </c>
      <c r="AA2375" s="3" t="str">
        <f t="shared" ca="1" si="992"/>
        <v/>
      </c>
      <c r="AB2375" s="205">
        <f t="shared" ca="1" si="993"/>
        <v>1691</v>
      </c>
      <c r="AC2375" s="205">
        <f t="shared" ca="1" si="994"/>
        <v>26</v>
      </c>
      <c r="AD2375" s="205">
        <f t="shared" ca="1" si="981"/>
        <v>65.038461538461533</v>
      </c>
      <c r="AE2375" s="205">
        <f t="shared" ca="1" si="982"/>
        <v>15.038461538461533</v>
      </c>
      <c r="AF2375" s="205">
        <f t="shared" ca="1" si="995"/>
        <v>3.0076923076923068</v>
      </c>
      <c r="AG2375" s="205"/>
      <c r="AH2375" s="205"/>
      <c r="AI2375" s="205"/>
      <c r="AJ2375" s="205"/>
      <c r="AK2375" s="4"/>
      <c r="AL2375" s="4"/>
      <c r="AM2375" s="309">
        <f t="shared" ca="1" si="996"/>
        <v>20.55</v>
      </c>
      <c r="AN2375" s="309">
        <f t="shared" ca="1" si="997"/>
        <v>19.28</v>
      </c>
      <c r="AO2375" s="310">
        <f t="shared" ca="1" si="998"/>
        <v>0</v>
      </c>
      <c r="AP2375" s="310" t="b">
        <f t="shared" ca="1" si="999"/>
        <v>0</v>
      </c>
      <c r="AQ2375" s="309">
        <f t="shared" ca="1" si="1000"/>
        <v>0.57869999999999999</v>
      </c>
      <c r="AR2375" s="205">
        <f t="shared" ca="1" si="983"/>
        <v>18.711299999999998</v>
      </c>
      <c r="AS2375" s="45" t="b">
        <f t="shared" ca="1" si="984"/>
        <v>0</v>
      </c>
      <c r="AT2375">
        <f t="shared" ca="1" si="985"/>
        <v>5</v>
      </c>
      <c r="AU2375" t="b">
        <f t="shared" ca="1" si="1001"/>
        <v>0</v>
      </c>
      <c r="AV2375" t="b">
        <f t="shared" ca="1" si="1002"/>
        <v>0</v>
      </c>
      <c r="AW2375" s="266" t="b">
        <f t="shared" ca="1" si="1003"/>
        <v>0</v>
      </c>
      <c r="AX2375" s="266" t="b">
        <f t="shared" ca="1" si="1004"/>
        <v>1</v>
      </c>
      <c r="AY2375" s="266" t="b">
        <f t="shared" ca="1" si="1005"/>
        <v>0</v>
      </c>
    </row>
    <row r="2376" spans="1:51" x14ac:dyDescent="0.25">
      <c r="A2376">
        <v>2344</v>
      </c>
      <c r="B2376" s="163">
        <f ca="1">OFFSET(InputPriceData!B$15,CalculationsAndCharts!$A2376+$A$11,0,1,1)</f>
        <v>38614</v>
      </c>
      <c r="C2376" s="3">
        <f ca="1">OFFSET(InputPriceData!G$15,CalculationsAndCharts!$A2376+$A$11,IF($C$7,8,0),1,1)</f>
        <v>326000</v>
      </c>
      <c r="D2376" s="4">
        <f ca="1">OFFSET(InputPriceData!C$15,CalculationsAndCharts!$A2376+$A$11,IF($C$7,8,0),1,1)</f>
        <v>19.21</v>
      </c>
      <c r="E2376" s="4">
        <f ca="1">OFFSET(InputPriceData!D$15,CalculationsAndCharts!$A2376+$A$11,IF($C$7,8,0),1,1)</f>
        <v>19.399999999999999</v>
      </c>
      <c r="F2376" s="4">
        <f ca="1">OFFSET(InputPriceData!E$15,CalculationsAndCharts!$A2376+$A$11,IF($C$7,8,0),1,1)</f>
        <v>19.2</v>
      </c>
      <c r="G2376" s="4">
        <f ca="1">OFFSET(InputPriceData!F$15,CalculationsAndCharts!$A2376+$A$11,IF($C$7,8,0),1,1)</f>
        <v>19.34</v>
      </c>
      <c r="H2376" s="128"/>
      <c r="I2376" s="128"/>
      <c r="K2376" s="124"/>
      <c r="L2376" s="279"/>
      <c r="M2376" s="281"/>
      <c r="N2376" s="280"/>
      <c r="O2376" s="4"/>
      <c r="P2376" s="4"/>
      <c r="Q2376" s="3"/>
      <c r="S2376" s="309">
        <f t="shared" ca="1" si="986"/>
        <v>20.55</v>
      </c>
      <c r="T2376" s="309">
        <f t="shared" ca="1" si="987"/>
        <v>19.28</v>
      </c>
      <c r="U2376" s="310">
        <f t="shared" ca="1" si="979"/>
        <v>4.7244094488187983E-2</v>
      </c>
      <c r="V2376" s="310" t="b">
        <f t="shared" ca="1" si="988"/>
        <v>0</v>
      </c>
      <c r="W2376" s="3" t="b">
        <f t="shared" ca="1" si="989"/>
        <v>0</v>
      </c>
      <c r="X2376" s="3" t="str">
        <f t="shared" ca="1" si="990"/>
        <v/>
      </c>
      <c r="Y2376" s="3" t="str">
        <f t="shared" ca="1" si="980"/>
        <v/>
      </c>
      <c r="Z2376" s="3" t="str">
        <f t="shared" ca="1" si="991"/>
        <v/>
      </c>
      <c r="AA2376" s="3" t="str">
        <f t="shared" ca="1" si="992"/>
        <v/>
      </c>
      <c r="AB2376" s="205">
        <f t="shared" ca="1" si="993"/>
        <v>1691</v>
      </c>
      <c r="AC2376" s="205">
        <f t="shared" ca="1" si="994"/>
        <v>26</v>
      </c>
      <c r="AD2376" s="205">
        <f t="shared" ca="1" si="981"/>
        <v>65.038461538461533</v>
      </c>
      <c r="AE2376" s="205">
        <f t="shared" ca="1" si="982"/>
        <v>15.038461538461533</v>
      </c>
      <c r="AF2376" s="205">
        <f t="shared" ca="1" si="995"/>
        <v>3.0076923076923068</v>
      </c>
      <c r="AG2376" s="205"/>
      <c r="AH2376" s="205"/>
      <c r="AI2376" s="205"/>
      <c r="AJ2376" s="205"/>
      <c r="AK2376" s="4"/>
      <c r="AL2376" s="4"/>
      <c r="AM2376" s="309">
        <f t="shared" ca="1" si="996"/>
        <v>20.55</v>
      </c>
      <c r="AN2376" s="309">
        <f t="shared" ca="1" si="997"/>
        <v>19.28</v>
      </c>
      <c r="AO2376" s="310">
        <f t="shared" ca="1" si="998"/>
        <v>4.7244094488187983E-2</v>
      </c>
      <c r="AP2376" s="310" t="b">
        <f t="shared" ca="1" si="999"/>
        <v>0</v>
      </c>
      <c r="AQ2376" s="309">
        <f t="shared" ca="1" si="1000"/>
        <v>0.57869999999999999</v>
      </c>
      <c r="AR2376" s="205">
        <f t="shared" ca="1" si="983"/>
        <v>18.711299999999998</v>
      </c>
      <c r="AS2376" s="45" t="b">
        <f t="shared" ca="1" si="984"/>
        <v>0</v>
      </c>
      <c r="AT2376">
        <f t="shared" ca="1" si="985"/>
        <v>4</v>
      </c>
      <c r="AU2376" t="b">
        <f t="shared" ca="1" si="1001"/>
        <v>0</v>
      </c>
      <c r="AV2376" t="b">
        <f t="shared" ca="1" si="1002"/>
        <v>0</v>
      </c>
      <c r="AW2376" s="266" t="b">
        <f t="shared" ca="1" si="1003"/>
        <v>0</v>
      </c>
      <c r="AX2376" s="266" t="b">
        <f t="shared" ca="1" si="1004"/>
        <v>1</v>
      </c>
      <c r="AY2376" s="266" t="b">
        <f t="shared" ca="1" si="1005"/>
        <v>0</v>
      </c>
    </row>
    <row r="2377" spans="1:51" x14ac:dyDescent="0.25">
      <c r="A2377">
        <v>2345</v>
      </c>
      <c r="B2377" s="163">
        <f ca="1">OFFSET(InputPriceData!B$15,CalculationsAndCharts!$A2377+$A$11,0,1,1)</f>
        <v>38611</v>
      </c>
      <c r="C2377" s="3">
        <f ca="1">OFFSET(InputPriceData!G$15,CalculationsAndCharts!$A2377+$A$11,IF($C$7,8,0),1,1)</f>
        <v>1978600</v>
      </c>
      <c r="D2377" s="4">
        <f ca="1">OFFSET(InputPriceData!C$15,CalculationsAndCharts!$A2377+$A$11,IF($C$7,8,0),1,1)</f>
        <v>19.41</v>
      </c>
      <c r="E2377" s="4">
        <f ca="1">OFFSET(InputPriceData!D$15,CalculationsAndCharts!$A2377+$A$11,IF($C$7,8,0),1,1)</f>
        <v>19.54</v>
      </c>
      <c r="F2377" s="4">
        <f ca="1">OFFSET(InputPriceData!E$15,CalculationsAndCharts!$A2377+$A$11,IF($C$7,8,0),1,1)</f>
        <v>19.25</v>
      </c>
      <c r="G2377" s="4">
        <f ca="1">OFFSET(InputPriceData!F$15,CalculationsAndCharts!$A2377+$A$11,IF($C$7,8,0),1,1)</f>
        <v>19.28</v>
      </c>
      <c r="H2377" s="128"/>
      <c r="I2377" s="128"/>
      <c r="K2377" s="124"/>
      <c r="L2377" s="279"/>
      <c r="M2377" s="281"/>
      <c r="N2377" s="280"/>
      <c r="O2377" s="4"/>
      <c r="P2377" s="4"/>
      <c r="Q2377" s="3"/>
      <c r="S2377" s="309">
        <f t="shared" ca="1" si="986"/>
        <v>20.55</v>
      </c>
      <c r="T2377" s="309">
        <f t="shared" ca="1" si="987"/>
        <v>19.23</v>
      </c>
      <c r="U2377" s="310">
        <f t="shared" ca="1" si="979"/>
        <v>3.7878787878788407E-2</v>
      </c>
      <c r="V2377" s="310" t="b">
        <f t="shared" ca="1" si="988"/>
        <v>0</v>
      </c>
      <c r="W2377" s="3" t="b">
        <f t="shared" ca="1" si="989"/>
        <v>0</v>
      </c>
      <c r="X2377" s="3" t="str">
        <f t="shared" ca="1" si="990"/>
        <v/>
      </c>
      <c r="Y2377" s="3" t="str">
        <f t="shared" ca="1" si="980"/>
        <v/>
      </c>
      <c r="Z2377" s="3" t="str">
        <f t="shared" ca="1" si="991"/>
        <v/>
      </c>
      <c r="AA2377" s="3" t="str">
        <f t="shared" ca="1" si="992"/>
        <v/>
      </c>
      <c r="AB2377" s="205">
        <f t="shared" ca="1" si="993"/>
        <v>1691</v>
      </c>
      <c r="AC2377" s="205">
        <f t="shared" ca="1" si="994"/>
        <v>26</v>
      </c>
      <c r="AD2377" s="205">
        <f t="shared" ca="1" si="981"/>
        <v>65.038461538461533</v>
      </c>
      <c r="AE2377" s="205">
        <f t="shared" ca="1" si="982"/>
        <v>15.038461538461533</v>
      </c>
      <c r="AF2377" s="205">
        <f t="shared" ca="1" si="995"/>
        <v>3.0076923076923068</v>
      </c>
      <c r="AG2377" s="205"/>
      <c r="AH2377" s="205"/>
      <c r="AI2377" s="205"/>
      <c r="AJ2377" s="205"/>
      <c r="AK2377" s="4"/>
      <c r="AL2377" s="4"/>
      <c r="AM2377" s="309">
        <f t="shared" ca="1" si="996"/>
        <v>20.55</v>
      </c>
      <c r="AN2377" s="309">
        <f t="shared" ca="1" si="997"/>
        <v>19.28</v>
      </c>
      <c r="AO2377" s="310">
        <f t="shared" ca="1" si="998"/>
        <v>0</v>
      </c>
      <c r="AP2377" s="310" t="b">
        <f t="shared" ca="1" si="999"/>
        <v>0</v>
      </c>
      <c r="AQ2377" s="309">
        <f t="shared" ca="1" si="1000"/>
        <v>0.57869999999999999</v>
      </c>
      <c r="AR2377" s="205">
        <f t="shared" ca="1" si="983"/>
        <v>18.711299999999998</v>
      </c>
      <c r="AS2377" s="45" t="b">
        <f t="shared" ca="1" si="984"/>
        <v>0</v>
      </c>
      <c r="AT2377">
        <f t="shared" ca="1" si="985"/>
        <v>3</v>
      </c>
      <c r="AU2377" t="b">
        <f t="shared" ca="1" si="1001"/>
        <v>0</v>
      </c>
      <c r="AV2377" t="b">
        <f t="shared" ca="1" si="1002"/>
        <v>0</v>
      </c>
      <c r="AW2377" s="266" t="b">
        <f t="shared" ca="1" si="1003"/>
        <v>0</v>
      </c>
      <c r="AX2377" s="266" t="b">
        <f t="shared" ca="1" si="1004"/>
        <v>1</v>
      </c>
      <c r="AY2377" s="266" t="b">
        <f t="shared" ca="1" si="1005"/>
        <v>0</v>
      </c>
    </row>
    <row r="2378" spans="1:51" x14ac:dyDescent="0.25">
      <c r="A2378">
        <v>2346</v>
      </c>
      <c r="B2378" s="163">
        <f ca="1">OFFSET(InputPriceData!B$15,CalculationsAndCharts!$A2378+$A$11,0,1,1)</f>
        <v>38610</v>
      </c>
      <c r="C2378" s="3">
        <f ca="1">OFFSET(InputPriceData!G$15,CalculationsAndCharts!$A2378+$A$11,IF($C$7,8,0),1,1)</f>
        <v>332100</v>
      </c>
      <c r="D2378" s="4">
        <f ca="1">OFFSET(InputPriceData!C$15,CalculationsAndCharts!$A2378+$A$11,IF($C$7,8,0),1,1)</f>
        <v>19.41</v>
      </c>
      <c r="E2378" s="4">
        <f ca="1">OFFSET(InputPriceData!D$15,CalculationsAndCharts!$A2378+$A$11,IF($C$7,8,0),1,1)</f>
        <v>19.41</v>
      </c>
      <c r="F2378" s="4">
        <f ca="1">OFFSET(InputPriceData!E$15,CalculationsAndCharts!$A2378+$A$11,IF($C$7,8,0),1,1)</f>
        <v>19.22</v>
      </c>
      <c r="G2378" s="4">
        <f ca="1">OFFSET(InputPriceData!F$15,CalculationsAndCharts!$A2378+$A$11,IF($C$7,8,0),1,1)</f>
        <v>19.309999999999999</v>
      </c>
      <c r="H2378" s="128"/>
      <c r="I2378" s="128"/>
      <c r="K2378" s="124"/>
      <c r="L2378" s="279"/>
      <c r="M2378" s="281"/>
      <c r="N2378" s="280"/>
      <c r="O2378" s="4"/>
      <c r="P2378" s="4"/>
      <c r="Q2378" s="3"/>
      <c r="S2378" s="309">
        <f t="shared" ca="1" si="986"/>
        <v>20.55</v>
      </c>
      <c r="T2378" s="309">
        <f t="shared" ca="1" si="987"/>
        <v>19.23</v>
      </c>
      <c r="U2378" s="310">
        <f t="shared" ca="1" si="979"/>
        <v>6.0606060606059303E-2</v>
      </c>
      <c r="V2378" s="310" t="b">
        <f t="shared" ca="1" si="988"/>
        <v>0</v>
      </c>
      <c r="W2378" s="3" t="b">
        <f t="shared" ca="1" si="989"/>
        <v>0</v>
      </c>
      <c r="X2378" s="3" t="str">
        <f t="shared" ca="1" si="990"/>
        <v/>
      </c>
      <c r="Y2378" s="3" t="str">
        <f t="shared" ca="1" si="980"/>
        <v/>
      </c>
      <c r="Z2378" s="3" t="str">
        <f t="shared" ca="1" si="991"/>
        <v/>
      </c>
      <c r="AA2378" s="3" t="str">
        <f t="shared" ca="1" si="992"/>
        <v/>
      </c>
      <c r="AB2378" s="205">
        <f t="shared" ca="1" si="993"/>
        <v>1691</v>
      </c>
      <c r="AC2378" s="205">
        <f t="shared" ca="1" si="994"/>
        <v>26</v>
      </c>
      <c r="AD2378" s="205">
        <f t="shared" ca="1" si="981"/>
        <v>65.038461538461533</v>
      </c>
      <c r="AE2378" s="205">
        <f t="shared" ca="1" si="982"/>
        <v>15.038461538461533</v>
      </c>
      <c r="AF2378" s="205">
        <f t="shared" ca="1" si="995"/>
        <v>3.0076923076923068</v>
      </c>
      <c r="AG2378" s="205"/>
      <c r="AH2378" s="205"/>
      <c r="AI2378" s="205"/>
      <c r="AJ2378" s="205"/>
      <c r="AK2378" s="4"/>
      <c r="AL2378" s="4"/>
      <c r="AM2378" s="309">
        <f t="shared" ca="1" si="996"/>
        <v>20.55</v>
      </c>
      <c r="AN2378" s="309">
        <f t="shared" ca="1" si="997"/>
        <v>19.28</v>
      </c>
      <c r="AO2378" s="310">
        <f t="shared" ca="1" si="998"/>
        <v>2.3622047244092594E-2</v>
      </c>
      <c r="AP2378" s="310" t="b">
        <f t="shared" ca="1" si="999"/>
        <v>0</v>
      </c>
      <c r="AQ2378" s="309">
        <f t="shared" ca="1" si="1000"/>
        <v>0.57869999999999999</v>
      </c>
      <c r="AR2378" s="205">
        <f t="shared" ca="1" si="983"/>
        <v>18.711299999999998</v>
      </c>
      <c r="AS2378" s="45" t="b">
        <f t="shared" ca="1" si="984"/>
        <v>0</v>
      </c>
      <c r="AT2378">
        <f t="shared" ca="1" si="985"/>
        <v>2</v>
      </c>
      <c r="AU2378" t="b">
        <f t="shared" ca="1" si="1001"/>
        <v>0</v>
      </c>
      <c r="AV2378" t="b">
        <f t="shared" ca="1" si="1002"/>
        <v>0</v>
      </c>
      <c r="AW2378" s="266" t="b">
        <f t="shared" ca="1" si="1003"/>
        <v>0</v>
      </c>
      <c r="AX2378" s="266" t="b">
        <f t="shared" ca="1" si="1004"/>
        <v>1</v>
      </c>
      <c r="AY2378" s="266" t="b">
        <f t="shared" ca="1" si="1005"/>
        <v>0</v>
      </c>
    </row>
    <row r="2379" spans="1:51" x14ac:dyDescent="0.25">
      <c r="A2379">
        <v>2347</v>
      </c>
      <c r="B2379" s="163">
        <f ca="1">OFFSET(InputPriceData!B$15,CalculationsAndCharts!$A2379+$A$11,0,1,1)</f>
        <v>38609</v>
      </c>
      <c r="C2379" s="3">
        <f ca="1">OFFSET(InputPriceData!G$15,CalculationsAndCharts!$A2379+$A$11,IF($C$7,8,0),1,1)</f>
        <v>266400</v>
      </c>
      <c r="D2379" s="4">
        <f ca="1">OFFSET(InputPriceData!C$15,CalculationsAndCharts!$A2379+$A$11,IF($C$7,8,0),1,1)</f>
        <v>19.29</v>
      </c>
      <c r="E2379" s="4">
        <f ca="1">OFFSET(InputPriceData!D$15,CalculationsAndCharts!$A2379+$A$11,IF($C$7,8,0),1,1)</f>
        <v>19.39</v>
      </c>
      <c r="F2379" s="4">
        <f ca="1">OFFSET(InputPriceData!E$15,CalculationsAndCharts!$A2379+$A$11,IF($C$7,8,0),1,1)</f>
        <v>19.25</v>
      </c>
      <c r="G2379" s="4">
        <f ca="1">OFFSET(InputPriceData!F$15,CalculationsAndCharts!$A2379+$A$11,IF($C$7,8,0),1,1)</f>
        <v>19.32</v>
      </c>
      <c r="H2379" s="128"/>
      <c r="I2379" s="128"/>
      <c r="K2379" s="124"/>
      <c r="L2379" s="279"/>
      <c r="M2379" s="281"/>
      <c r="N2379" s="280"/>
      <c r="O2379" s="4"/>
      <c r="P2379" s="4"/>
      <c r="Q2379" s="3"/>
      <c r="S2379" s="309">
        <f t="shared" ca="1" si="986"/>
        <v>20.55</v>
      </c>
      <c r="T2379" s="309">
        <f t="shared" ca="1" si="987"/>
        <v>19.23</v>
      </c>
      <c r="U2379" s="310">
        <f t="shared" ca="1" si="979"/>
        <v>6.8181818181818066E-2</v>
      </c>
      <c r="V2379" s="310" t="b">
        <f t="shared" ca="1" si="988"/>
        <v>0</v>
      </c>
      <c r="W2379" s="3" t="b">
        <f t="shared" ca="1" si="989"/>
        <v>0</v>
      </c>
      <c r="X2379" s="3" t="str">
        <f t="shared" ca="1" si="990"/>
        <v/>
      </c>
      <c r="Y2379" s="3" t="str">
        <f t="shared" ca="1" si="980"/>
        <v/>
      </c>
      <c r="Z2379" s="3" t="str">
        <f t="shared" ca="1" si="991"/>
        <v/>
      </c>
      <c r="AA2379" s="3" t="str">
        <f t="shared" ca="1" si="992"/>
        <v/>
      </c>
      <c r="AB2379" s="205">
        <f t="shared" ca="1" si="993"/>
        <v>1691</v>
      </c>
      <c r="AC2379" s="205">
        <f t="shared" ca="1" si="994"/>
        <v>26</v>
      </c>
      <c r="AD2379" s="205">
        <f t="shared" ca="1" si="981"/>
        <v>65.038461538461533</v>
      </c>
      <c r="AE2379" s="205">
        <f t="shared" ca="1" si="982"/>
        <v>15.038461538461533</v>
      </c>
      <c r="AF2379" s="205">
        <f t="shared" ca="1" si="995"/>
        <v>3.0076923076923068</v>
      </c>
      <c r="AG2379" s="205"/>
      <c r="AH2379" s="205"/>
      <c r="AI2379" s="205"/>
      <c r="AJ2379" s="205"/>
      <c r="AK2379" s="4"/>
      <c r="AL2379" s="4"/>
      <c r="AM2379" s="309">
        <f t="shared" ca="1" si="996"/>
        <v>20.55</v>
      </c>
      <c r="AN2379" s="309">
        <f t="shared" ca="1" si="997"/>
        <v>19.23</v>
      </c>
      <c r="AO2379" s="310">
        <f t="shared" ca="1" si="998"/>
        <v>6.8181818181818066E-2</v>
      </c>
      <c r="AP2379" s="310" t="b">
        <f t="shared" ca="1" si="999"/>
        <v>0</v>
      </c>
      <c r="AQ2379" s="309">
        <f t="shared" ca="1" si="1000"/>
        <v>0.57869999999999999</v>
      </c>
      <c r="AR2379" s="205">
        <f t="shared" ca="1" si="983"/>
        <v>18.711299999999998</v>
      </c>
      <c r="AS2379" s="45" t="b">
        <f t="shared" ca="1" si="984"/>
        <v>0</v>
      </c>
      <c r="AT2379">
        <f t="shared" ca="1" si="985"/>
        <v>1</v>
      </c>
      <c r="AU2379" t="b">
        <f t="shared" ca="1" si="1001"/>
        <v>0</v>
      </c>
      <c r="AV2379" t="b">
        <f t="shared" ca="1" si="1002"/>
        <v>0</v>
      </c>
      <c r="AW2379" s="266" t="b">
        <f t="shared" ca="1" si="1003"/>
        <v>1</v>
      </c>
      <c r="AX2379" s="266" t="b">
        <f t="shared" ca="1" si="1004"/>
        <v>1</v>
      </c>
      <c r="AY2379" s="266" t="b">
        <f t="shared" ca="1" si="1005"/>
        <v>0</v>
      </c>
    </row>
    <row r="2380" spans="1:51" x14ac:dyDescent="0.25">
      <c r="A2380">
        <v>2348</v>
      </c>
      <c r="B2380" s="163">
        <f ca="1">OFFSET(InputPriceData!B$15,CalculationsAndCharts!$A2380+$A$11,0,1,1)</f>
        <v>38608</v>
      </c>
      <c r="C2380" s="3">
        <f ca="1">OFFSET(InputPriceData!G$15,CalculationsAndCharts!$A2380+$A$11,IF($C$7,8,0),1,1)</f>
        <v>1110000</v>
      </c>
      <c r="D2380" s="4">
        <f ca="1">OFFSET(InputPriceData!C$15,CalculationsAndCharts!$A2380+$A$11,IF($C$7,8,0),1,1)</f>
        <v>19.29</v>
      </c>
      <c r="E2380" s="4">
        <f ca="1">OFFSET(InputPriceData!D$15,CalculationsAndCharts!$A2380+$A$11,IF($C$7,8,0),1,1)</f>
        <v>19.57</v>
      </c>
      <c r="F2380" s="4">
        <f ca="1">OFFSET(InputPriceData!E$15,CalculationsAndCharts!$A2380+$A$11,IF($C$7,8,0),1,1)</f>
        <v>18.78</v>
      </c>
      <c r="G2380" s="4">
        <f ca="1">OFFSET(InputPriceData!F$15,CalculationsAndCharts!$A2380+$A$11,IF($C$7,8,0),1,1)</f>
        <v>19.28</v>
      </c>
      <c r="H2380" s="128"/>
      <c r="I2380" s="128"/>
      <c r="K2380" s="124"/>
      <c r="L2380" s="279"/>
      <c r="M2380" s="281"/>
      <c r="N2380" s="280"/>
      <c r="O2380" s="4"/>
      <c r="P2380" s="4"/>
      <c r="Q2380" s="3"/>
      <c r="S2380" s="309">
        <f t="shared" ca="1" si="986"/>
        <v>20.55</v>
      </c>
      <c r="T2380" s="309">
        <f t="shared" ca="1" si="987"/>
        <v>19.23</v>
      </c>
      <c r="U2380" s="310">
        <f t="shared" ca="1" si="979"/>
        <v>3.7878787878788407E-2</v>
      </c>
      <c r="V2380" s="310" t="b">
        <f t="shared" ca="1" si="988"/>
        <v>1</v>
      </c>
      <c r="W2380" s="3" t="b">
        <f t="shared" ca="1" si="989"/>
        <v>0</v>
      </c>
      <c r="X2380" s="3" t="str">
        <f t="shared" ca="1" si="990"/>
        <v/>
      </c>
      <c r="Y2380" s="3" t="str">
        <f t="shared" ca="1" si="980"/>
        <v/>
      </c>
      <c r="Z2380" s="3" t="str">
        <f t="shared" ca="1" si="991"/>
        <v/>
      </c>
      <c r="AA2380" s="3" t="str">
        <f t="shared" ca="1" si="992"/>
        <v/>
      </c>
      <c r="AB2380" s="205">
        <f t="shared" ca="1" si="993"/>
        <v>1691</v>
      </c>
      <c r="AC2380" s="205">
        <f t="shared" ca="1" si="994"/>
        <v>26</v>
      </c>
      <c r="AD2380" s="205">
        <f t="shared" ca="1" si="981"/>
        <v>65.038461538461533</v>
      </c>
      <c r="AE2380" s="205">
        <f t="shared" ca="1" si="982"/>
        <v>15.038461538461533</v>
      </c>
      <c r="AF2380" s="205">
        <f t="shared" ca="1" si="995"/>
        <v>3.0076923076923068</v>
      </c>
      <c r="AG2380" s="205"/>
      <c r="AH2380" s="205"/>
      <c r="AI2380" s="205"/>
      <c r="AJ2380" s="205"/>
      <c r="AK2380" s="4"/>
      <c r="AL2380" s="4"/>
      <c r="AM2380" s="309">
        <f t="shared" ca="1" si="996"/>
        <v>20.55</v>
      </c>
      <c r="AN2380" s="309">
        <f t="shared" ca="1" si="997"/>
        <v>19.23</v>
      </c>
      <c r="AO2380" s="310">
        <f t="shared" ca="1" si="998"/>
        <v>3.7878787878788407E-2</v>
      </c>
      <c r="AP2380" s="310" t="b">
        <f t="shared" ca="1" si="999"/>
        <v>1</v>
      </c>
      <c r="AQ2380" s="309">
        <f t="shared" ca="1" si="1000"/>
        <v>0</v>
      </c>
      <c r="AR2380" s="205">
        <f t="shared" ca="1" si="983"/>
        <v>0</v>
      </c>
      <c r="AS2380" s="45" t="b">
        <f t="shared" ca="1" si="984"/>
        <v>0</v>
      </c>
      <c r="AT2380">
        <f t="shared" ca="1" si="985"/>
        <v>0</v>
      </c>
      <c r="AU2380" t="b">
        <f t="shared" ca="1" si="1001"/>
        <v>0</v>
      </c>
      <c r="AV2380" t="b">
        <f t="shared" ca="1" si="1002"/>
        <v>0</v>
      </c>
      <c r="AW2380" s="266" t="b">
        <f t="shared" ca="1" si="1003"/>
        <v>0</v>
      </c>
      <c r="AX2380" s="266" t="b">
        <f t="shared" ca="1" si="1004"/>
        <v>0</v>
      </c>
      <c r="AY2380" s="266" t="b">
        <f t="shared" ca="1" si="1005"/>
        <v>0</v>
      </c>
    </row>
    <row r="2381" spans="1:51" x14ac:dyDescent="0.25">
      <c r="A2381">
        <v>2349</v>
      </c>
      <c r="B2381" s="163">
        <f ca="1">OFFSET(InputPriceData!B$15,CalculationsAndCharts!$A2381+$A$11,0,1,1)</f>
        <v>38607</v>
      </c>
      <c r="C2381" s="3">
        <f ca="1">OFFSET(InputPriceData!G$15,CalculationsAndCharts!$A2381+$A$11,IF($C$7,8,0),1,1)</f>
        <v>319800</v>
      </c>
      <c r="D2381" s="4">
        <f ca="1">OFFSET(InputPriceData!C$15,CalculationsAndCharts!$A2381+$A$11,IF($C$7,8,0),1,1)</f>
        <v>19.45</v>
      </c>
      <c r="E2381" s="4">
        <f ca="1">OFFSET(InputPriceData!D$15,CalculationsAndCharts!$A2381+$A$11,IF($C$7,8,0),1,1)</f>
        <v>19.64</v>
      </c>
      <c r="F2381" s="4">
        <f ca="1">OFFSET(InputPriceData!E$15,CalculationsAndCharts!$A2381+$A$11,IF($C$7,8,0),1,1)</f>
        <v>19.350000000000001</v>
      </c>
      <c r="G2381" s="4">
        <f ca="1">OFFSET(InputPriceData!F$15,CalculationsAndCharts!$A2381+$A$11,IF($C$7,8,0),1,1)</f>
        <v>19.399999999999999</v>
      </c>
      <c r="H2381" s="128"/>
      <c r="I2381" s="128"/>
      <c r="K2381" s="124"/>
      <c r="L2381" s="279"/>
      <c r="M2381" s="281"/>
      <c r="N2381" s="280"/>
      <c r="O2381" s="4"/>
      <c r="P2381" s="4"/>
      <c r="Q2381" s="3"/>
      <c r="S2381" s="309">
        <f t="shared" ca="1" si="986"/>
        <v>20.55</v>
      </c>
      <c r="T2381" s="309">
        <f t="shared" ca="1" si="987"/>
        <v>19.23</v>
      </c>
      <c r="U2381" s="310">
        <f t="shared" ca="1" si="979"/>
        <v>0.12878787878787737</v>
      </c>
      <c r="V2381" s="310" t="b">
        <f t="shared" ca="1" si="988"/>
        <v>0</v>
      </c>
      <c r="W2381" s="3" t="b">
        <f t="shared" ca="1" si="989"/>
        <v>0</v>
      </c>
      <c r="X2381" s="3" t="str">
        <f t="shared" ca="1" si="990"/>
        <v/>
      </c>
      <c r="Y2381" s="3" t="str">
        <f t="shared" ca="1" si="980"/>
        <v/>
      </c>
      <c r="Z2381" s="3" t="str">
        <f t="shared" ca="1" si="991"/>
        <v/>
      </c>
      <c r="AA2381" s="3" t="str">
        <f t="shared" ca="1" si="992"/>
        <v/>
      </c>
      <c r="AB2381" s="205">
        <f t="shared" ca="1" si="993"/>
        <v>1691</v>
      </c>
      <c r="AC2381" s="205">
        <f t="shared" ca="1" si="994"/>
        <v>26</v>
      </c>
      <c r="AD2381" s="205">
        <f t="shared" ca="1" si="981"/>
        <v>65.038461538461533</v>
      </c>
      <c r="AE2381" s="205">
        <f t="shared" ca="1" si="982"/>
        <v>15.038461538461533</v>
      </c>
      <c r="AF2381" s="205">
        <f t="shared" ca="1" si="995"/>
        <v>3.0076923076923068</v>
      </c>
      <c r="AG2381" s="205"/>
      <c r="AH2381" s="205"/>
      <c r="AI2381" s="205"/>
      <c r="AJ2381" s="205"/>
      <c r="AK2381" s="4"/>
      <c r="AL2381" s="4"/>
      <c r="AM2381" s="309">
        <f t="shared" ca="1" si="996"/>
        <v>20.55</v>
      </c>
      <c r="AN2381" s="309">
        <f t="shared" ca="1" si="997"/>
        <v>19.23</v>
      </c>
      <c r="AO2381" s="310">
        <f t="shared" ca="1" si="998"/>
        <v>0.12878787878787737</v>
      </c>
      <c r="AP2381" s="310" t="b">
        <f t="shared" ca="1" si="999"/>
        <v>0</v>
      </c>
      <c r="AQ2381" s="309">
        <f t="shared" ca="1" si="1000"/>
        <v>0</v>
      </c>
      <c r="AR2381" s="205">
        <f t="shared" ca="1" si="983"/>
        <v>0</v>
      </c>
      <c r="AS2381" s="45" t="b">
        <f t="shared" ca="1" si="984"/>
        <v>0</v>
      </c>
      <c r="AT2381">
        <f t="shared" ca="1" si="985"/>
        <v>0</v>
      </c>
      <c r="AU2381" t="b">
        <f t="shared" ca="1" si="1001"/>
        <v>0</v>
      </c>
      <c r="AV2381" t="b">
        <f t="shared" ca="1" si="1002"/>
        <v>0</v>
      </c>
      <c r="AW2381" s="266" t="b">
        <f t="shared" ca="1" si="1003"/>
        <v>0</v>
      </c>
      <c r="AX2381" s="266" t="b">
        <f t="shared" ca="1" si="1004"/>
        <v>0</v>
      </c>
      <c r="AY2381" s="266" t="b">
        <f t="shared" ca="1" si="1005"/>
        <v>1</v>
      </c>
    </row>
    <row r="2382" spans="1:51" x14ac:dyDescent="0.25">
      <c r="A2382">
        <v>2350</v>
      </c>
      <c r="B2382" s="163">
        <f ca="1">OFFSET(InputPriceData!B$15,CalculationsAndCharts!$A2382+$A$11,0,1,1)</f>
        <v>38604</v>
      </c>
      <c r="C2382" s="3">
        <f ca="1">OFFSET(InputPriceData!G$15,CalculationsAndCharts!$A2382+$A$11,IF($C$7,8,0),1,1)</f>
        <v>389000</v>
      </c>
      <c r="D2382" s="4">
        <f ca="1">OFFSET(InputPriceData!C$15,CalculationsAndCharts!$A2382+$A$11,IF($C$7,8,0),1,1)</f>
        <v>19.53</v>
      </c>
      <c r="E2382" s="4">
        <f ca="1">OFFSET(InputPriceData!D$15,CalculationsAndCharts!$A2382+$A$11,IF($C$7,8,0),1,1)</f>
        <v>19.63</v>
      </c>
      <c r="F2382" s="4">
        <f ca="1">OFFSET(InputPriceData!E$15,CalculationsAndCharts!$A2382+$A$11,IF($C$7,8,0),1,1)</f>
        <v>19.260000000000002</v>
      </c>
      <c r="G2382" s="4">
        <f ca="1">OFFSET(InputPriceData!F$15,CalculationsAndCharts!$A2382+$A$11,IF($C$7,8,0),1,1)</f>
        <v>19.510000000000002</v>
      </c>
      <c r="H2382" s="128"/>
      <c r="I2382" s="128"/>
      <c r="K2382" s="124"/>
      <c r="L2382" s="279"/>
      <c r="M2382" s="281"/>
      <c r="N2382" s="280"/>
      <c r="O2382" s="4"/>
      <c r="P2382" s="4"/>
      <c r="Q2382" s="3"/>
      <c r="S2382" s="309">
        <f t="shared" ca="1" si="986"/>
        <v>20.55</v>
      </c>
      <c r="T2382" s="309">
        <f t="shared" ca="1" si="987"/>
        <v>19.23</v>
      </c>
      <c r="U2382" s="310">
        <f t="shared" ca="1" si="979"/>
        <v>0.21212121212121293</v>
      </c>
      <c r="V2382" s="310" t="b">
        <f t="shared" ca="1" si="988"/>
        <v>0</v>
      </c>
      <c r="W2382" s="3" t="b">
        <f t="shared" ca="1" si="989"/>
        <v>0</v>
      </c>
      <c r="X2382" s="3" t="str">
        <f t="shared" ca="1" si="990"/>
        <v/>
      </c>
      <c r="Y2382" s="3" t="str">
        <f t="shared" ca="1" si="980"/>
        <v/>
      </c>
      <c r="Z2382" s="3" t="str">
        <f t="shared" ca="1" si="991"/>
        <v/>
      </c>
      <c r="AA2382" s="3" t="str">
        <f t="shared" ca="1" si="992"/>
        <v/>
      </c>
      <c r="AB2382" s="205">
        <f t="shared" ca="1" si="993"/>
        <v>1691</v>
      </c>
      <c r="AC2382" s="205">
        <f t="shared" ca="1" si="994"/>
        <v>26</v>
      </c>
      <c r="AD2382" s="205">
        <f t="shared" ca="1" si="981"/>
        <v>65.038461538461533</v>
      </c>
      <c r="AE2382" s="205">
        <f t="shared" ca="1" si="982"/>
        <v>15.038461538461533</v>
      </c>
      <c r="AF2382" s="205">
        <f t="shared" ca="1" si="995"/>
        <v>3.0076923076923068</v>
      </c>
      <c r="AG2382" s="205"/>
      <c r="AH2382" s="205"/>
      <c r="AI2382" s="205"/>
      <c r="AJ2382" s="205"/>
      <c r="AK2382" s="4"/>
      <c r="AL2382" s="4"/>
      <c r="AM2382" s="309">
        <f t="shared" ca="1" si="996"/>
        <v>20.55</v>
      </c>
      <c r="AN2382" s="309">
        <f t="shared" ca="1" si="997"/>
        <v>19.23</v>
      </c>
      <c r="AO2382" s="310">
        <f t="shared" ca="1" si="998"/>
        <v>0.21212121212121293</v>
      </c>
      <c r="AP2382" s="310" t="b">
        <f t="shared" ca="1" si="999"/>
        <v>0</v>
      </c>
      <c r="AQ2382" s="309">
        <f t="shared" ca="1" si="1000"/>
        <v>0.57840000000000003</v>
      </c>
      <c r="AR2382" s="205">
        <f t="shared" ca="1" si="983"/>
        <v>18.701599999999999</v>
      </c>
      <c r="AS2382" s="45" t="b">
        <f t="shared" ca="1" si="984"/>
        <v>0</v>
      </c>
      <c r="AT2382">
        <f t="shared" ca="1" si="985"/>
        <v>9</v>
      </c>
      <c r="AU2382" t="b">
        <f t="shared" ca="1" si="1001"/>
        <v>1</v>
      </c>
      <c r="AV2382" t="b">
        <f t="shared" ca="1" si="1002"/>
        <v>1</v>
      </c>
      <c r="AW2382" s="266" t="b">
        <f t="shared" ca="1" si="1003"/>
        <v>0</v>
      </c>
      <c r="AX2382" s="266" t="b">
        <f t="shared" ca="1" si="1004"/>
        <v>1</v>
      </c>
      <c r="AY2382" s="266" t="b">
        <f t="shared" ca="1" si="1005"/>
        <v>0</v>
      </c>
    </row>
    <row r="2383" spans="1:51" x14ac:dyDescent="0.25">
      <c r="A2383">
        <v>2351</v>
      </c>
      <c r="B2383" s="163">
        <f ca="1">OFFSET(InputPriceData!B$15,CalculationsAndCharts!$A2383+$A$11,0,1,1)</f>
        <v>38603</v>
      </c>
      <c r="C2383" s="3">
        <f ca="1">OFFSET(InputPriceData!G$15,CalculationsAndCharts!$A2383+$A$11,IF($C$7,8,0),1,1)</f>
        <v>306900</v>
      </c>
      <c r="D2383" s="4">
        <f ca="1">OFFSET(InputPriceData!C$15,CalculationsAndCharts!$A2383+$A$11,IF($C$7,8,0),1,1)</f>
        <v>19.8</v>
      </c>
      <c r="E2383" s="4">
        <f ca="1">OFFSET(InputPriceData!D$15,CalculationsAndCharts!$A2383+$A$11,IF($C$7,8,0),1,1)</f>
        <v>19.920000000000002</v>
      </c>
      <c r="F2383" s="4">
        <f ca="1">OFFSET(InputPriceData!E$15,CalculationsAndCharts!$A2383+$A$11,IF($C$7,8,0),1,1)</f>
        <v>19.47</v>
      </c>
      <c r="G2383" s="4">
        <f ca="1">OFFSET(InputPriceData!F$15,CalculationsAndCharts!$A2383+$A$11,IF($C$7,8,0),1,1)</f>
        <v>19.73</v>
      </c>
      <c r="H2383" s="128"/>
      <c r="I2383" s="128"/>
      <c r="K2383" s="124"/>
      <c r="L2383" s="279"/>
      <c r="M2383" s="281"/>
      <c r="N2383" s="280"/>
      <c r="O2383" s="4"/>
      <c r="P2383" s="4"/>
      <c r="Q2383" s="3"/>
      <c r="S2383" s="309">
        <f t="shared" ca="1" si="986"/>
        <v>20.55</v>
      </c>
      <c r="T2383" s="309">
        <f t="shared" ca="1" si="987"/>
        <v>19.23</v>
      </c>
      <c r="U2383" s="310">
        <f t="shared" ca="1" si="979"/>
        <v>0.37878787878787873</v>
      </c>
      <c r="V2383" s="310" t="b">
        <f t="shared" ca="1" si="988"/>
        <v>0</v>
      </c>
      <c r="W2383" s="3" t="b">
        <f t="shared" ca="1" si="989"/>
        <v>0</v>
      </c>
      <c r="X2383" s="3" t="str">
        <f t="shared" ca="1" si="990"/>
        <v/>
      </c>
      <c r="Y2383" s="3" t="str">
        <f t="shared" ca="1" si="980"/>
        <v/>
      </c>
      <c r="Z2383" s="3" t="str">
        <f t="shared" ca="1" si="991"/>
        <v/>
      </c>
      <c r="AA2383" s="3" t="str">
        <f t="shared" ca="1" si="992"/>
        <v/>
      </c>
      <c r="AB2383" s="205">
        <f t="shared" ca="1" si="993"/>
        <v>1691</v>
      </c>
      <c r="AC2383" s="205">
        <f t="shared" ca="1" si="994"/>
        <v>26</v>
      </c>
      <c r="AD2383" s="205">
        <f t="shared" ca="1" si="981"/>
        <v>65.038461538461533</v>
      </c>
      <c r="AE2383" s="205">
        <f t="shared" ca="1" si="982"/>
        <v>15.038461538461533</v>
      </c>
      <c r="AF2383" s="205">
        <f t="shared" ca="1" si="995"/>
        <v>3.0076923076923068</v>
      </c>
      <c r="AG2383" s="205"/>
      <c r="AH2383" s="205"/>
      <c r="AI2383" s="205"/>
      <c r="AJ2383" s="205"/>
      <c r="AK2383" s="4"/>
      <c r="AL2383" s="4"/>
      <c r="AM2383" s="309">
        <f t="shared" ca="1" si="996"/>
        <v>20.55</v>
      </c>
      <c r="AN2383" s="309">
        <f t="shared" ca="1" si="997"/>
        <v>19.23</v>
      </c>
      <c r="AO2383" s="310">
        <f t="shared" ca="1" si="998"/>
        <v>0.37878787878787873</v>
      </c>
      <c r="AP2383" s="310" t="b">
        <f t="shared" ca="1" si="999"/>
        <v>0</v>
      </c>
      <c r="AQ2383" s="309">
        <f t="shared" ca="1" si="1000"/>
        <v>0.57840000000000003</v>
      </c>
      <c r="AR2383" s="205">
        <f t="shared" ca="1" si="983"/>
        <v>18.701599999999999</v>
      </c>
      <c r="AS2383" s="45" t="b">
        <f t="shared" ca="1" si="984"/>
        <v>0</v>
      </c>
      <c r="AT2383">
        <f t="shared" ca="1" si="985"/>
        <v>8</v>
      </c>
      <c r="AU2383" t="b">
        <f t="shared" ca="1" si="1001"/>
        <v>0</v>
      </c>
      <c r="AV2383" t="b">
        <f t="shared" ca="1" si="1002"/>
        <v>0</v>
      </c>
      <c r="AW2383" s="266" t="b">
        <f t="shared" ca="1" si="1003"/>
        <v>0</v>
      </c>
      <c r="AX2383" s="266" t="b">
        <f t="shared" ca="1" si="1004"/>
        <v>1</v>
      </c>
      <c r="AY2383" s="266" t="b">
        <f t="shared" ca="1" si="1005"/>
        <v>0</v>
      </c>
    </row>
    <row r="2384" spans="1:51" x14ac:dyDescent="0.25">
      <c r="A2384">
        <v>2352</v>
      </c>
      <c r="B2384" s="163">
        <f ca="1">OFFSET(InputPriceData!B$15,CalculationsAndCharts!$A2384+$A$11,0,1,1)</f>
        <v>38602</v>
      </c>
      <c r="C2384" s="3">
        <f ca="1">OFFSET(InputPriceData!G$15,CalculationsAndCharts!$A2384+$A$11,IF($C$7,8,0),1,1)</f>
        <v>228600</v>
      </c>
      <c r="D2384" s="4">
        <f ca="1">OFFSET(InputPriceData!C$15,CalculationsAndCharts!$A2384+$A$11,IF($C$7,8,0),1,1)</f>
        <v>19.809999999999999</v>
      </c>
      <c r="E2384" s="4">
        <f ca="1">OFFSET(InputPriceData!D$15,CalculationsAndCharts!$A2384+$A$11,IF($C$7,8,0),1,1)</f>
        <v>20.010000000000002</v>
      </c>
      <c r="F2384" s="4">
        <f ca="1">OFFSET(InputPriceData!E$15,CalculationsAndCharts!$A2384+$A$11,IF($C$7,8,0),1,1)</f>
        <v>19.649999999999999</v>
      </c>
      <c r="G2384" s="4">
        <f ca="1">OFFSET(InputPriceData!F$15,CalculationsAndCharts!$A2384+$A$11,IF($C$7,8,0),1,1)</f>
        <v>19.850000000000001</v>
      </c>
      <c r="H2384" s="128"/>
      <c r="I2384" s="128"/>
      <c r="K2384" s="124"/>
      <c r="L2384" s="279"/>
      <c r="M2384" s="281"/>
      <c r="N2384" s="280"/>
      <c r="O2384" s="4"/>
      <c r="P2384" s="4"/>
      <c r="Q2384" s="3"/>
      <c r="S2384" s="309">
        <f t="shared" ca="1" si="986"/>
        <v>20.55</v>
      </c>
      <c r="T2384" s="309">
        <f t="shared" ca="1" si="987"/>
        <v>19.23</v>
      </c>
      <c r="U2384" s="310">
        <f t="shared" ca="1" si="979"/>
        <v>0.46969696969697033</v>
      </c>
      <c r="V2384" s="310" t="b">
        <f t="shared" ca="1" si="988"/>
        <v>0</v>
      </c>
      <c r="W2384" s="3" t="b">
        <f t="shared" ca="1" si="989"/>
        <v>0</v>
      </c>
      <c r="X2384" s="3" t="str">
        <f t="shared" ca="1" si="990"/>
        <v/>
      </c>
      <c r="Y2384" s="3" t="str">
        <f t="shared" ca="1" si="980"/>
        <v/>
      </c>
      <c r="Z2384" s="3" t="str">
        <f t="shared" ca="1" si="991"/>
        <v/>
      </c>
      <c r="AA2384" s="3" t="str">
        <f t="shared" ca="1" si="992"/>
        <v/>
      </c>
      <c r="AB2384" s="205">
        <f t="shared" ca="1" si="993"/>
        <v>1691</v>
      </c>
      <c r="AC2384" s="205">
        <f t="shared" ca="1" si="994"/>
        <v>26</v>
      </c>
      <c r="AD2384" s="205">
        <f t="shared" ca="1" si="981"/>
        <v>65.038461538461533</v>
      </c>
      <c r="AE2384" s="205">
        <f t="shared" ca="1" si="982"/>
        <v>15.038461538461533</v>
      </c>
      <c r="AF2384" s="205">
        <f t="shared" ca="1" si="995"/>
        <v>3.0076923076923068</v>
      </c>
      <c r="AG2384" s="205"/>
      <c r="AH2384" s="205"/>
      <c r="AI2384" s="205"/>
      <c r="AJ2384" s="205"/>
      <c r="AK2384" s="4"/>
      <c r="AL2384" s="4"/>
      <c r="AM2384" s="309">
        <f t="shared" ca="1" si="996"/>
        <v>20.55</v>
      </c>
      <c r="AN2384" s="309">
        <f t="shared" ca="1" si="997"/>
        <v>19.23</v>
      </c>
      <c r="AO2384" s="310">
        <f t="shared" ca="1" si="998"/>
        <v>0.46969696969697033</v>
      </c>
      <c r="AP2384" s="310" t="b">
        <f t="shared" ca="1" si="999"/>
        <v>0</v>
      </c>
      <c r="AQ2384" s="309">
        <f t="shared" ca="1" si="1000"/>
        <v>0.57840000000000003</v>
      </c>
      <c r="AR2384" s="205">
        <f t="shared" ca="1" si="983"/>
        <v>18.701599999999999</v>
      </c>
      <c r="AS2384" s="45" t="b">
        <f t="shared" ca="1" si="984"/>
        <v>0</v>
      </c>
      <c r="AT2384">
        <f t="shared" ca="1" si="985"/>
        <v>7</v>
      </c>
      <c r="AU2384" t="b">
        <f t="shared" ca="1" si="1001"/>
        <v>0</v>
      </c>
      <c r="AV2384" t="b">
        <f t="shared" ca="1" si="1002"/>
        <v>0</v>
      </c>
      <c r="AW2384" s="266" t="b">
        <f t="shared" ca="1" si="1003"/>
        <v>0</v>
      </c>
      <c r="AX2384" s="266" t="b">
        <f t="shared" ca="1" si="1004"/>
        <v>1</v>
      </c>
      <c r="AY2384" s="266" t="b">
        <f t="shared" ca="1" si="1005"/>
        <v>0</v>
      </c>
    </row>
    <row r="2385" spans="1:51" x14ac:dyDescent="0.25">
      <c r="A2385">
        <v>2353</v>
      </c>
      <c r="B2385" s="163">
        <f ca="1">OFFSET(InputPriceData!B$15,CalculationsAndCharts!$A2385+$A$11,0,1,1)</f>
        <v>38601</v>
      </c>
      <c r="C2385" s="3">
        <f ca="1">OFFSET(InputPriceData!G$15,CalculationsAndCharts!$A2385+$A$11,IF($C$7,8,0),1,1)</f>
        <v>329600</v>
      </c>
      <c r="D2385" s="4">
        <f ca="1">OFFSET(InputPriceData!C$15,CalculationsAndCharts!$A2385+$A$11,IF($C$7,8,0),1,1)</f>
        <v>19.940000000000001</v>
      </c>
      <c r="E2385" s="4">
        <f ca="1">OFFSET(InputPriceData!D$15,CalculationsAndCharts!$A2385+$A$11,IF($C$7,8,0),1,1)</f>
        <v>20.39</v>
      </c>
      <c r="F2385" s="4">
        <f ca="1">OFFSET(InputPriceData!E$15,CalculationsAndCharts!$A2385+$A$11,IF($C$7,8,0),1,1)</f>
        <v>19.71</v>
      </c>
      <c r="G2385" s="4">
        <f ca="1">OFFSET(InputPriceData!F$15,CalculationsAndCharts!$A2385+$A$11,IF($C$7,8,0),1,1)</f>
        <v>19.850000000000001</v>
      </c>
      <c r="H2385" s="128"/>
      <c r="I2385" s="128"/>
      <c r="K2385" s="124"/>
      <c r="L2385" s="279"/>
      <c r="M2385" s="281"/>
      <c r="N2385" s="280"/>
      <c r="O2385" s="4"/>
      <c r="P2385" s="4"/>
      <c r="Q2385" s="3"/>
      <c r="S2385" s="309">
        <f t="shared" ca="1" si="986"/>
        <v>20.55</v>
      </c>
      <c r="T2385" s="309">
        <f t="shared" ca="1" si="987"/>
        <v>19.23</v>
      </c>
      <c r="U2385" s="310">
        <f t="shared" ca="1" si="979"/>
        <v>0.46969696969697033</v>
      </c>
      <c r="V2385" s="310" t="b">
        <f t="shared" ca="1" si="988"/>
        <v>0</v>
      </c>
      <c r="W2385" s="3" t="b">
        <f t="shared" ca="1" si="989"/>
        <v>0</v>
      </c>
      <c r="X2385" s="3" t="str">
        <f t="shared" ca="1" si="990"/>
        <v/>
      </c>
      <c r="Y2385" s="3" t="str">
        <f t="shared" ca="1" si="980"/>
        <v/>
      </c>
      <c r="Z2385" s="3" t="str">
        <f t="shared" ca="1" si="991"/>
        <v/>
      </c>
      <c r="AA2385" s="3" t="str">
        <f t="shared" ca="1" si="992"/>
        <v/>
      </c>
      <c r="AB2385" s="205">
        <f t="shared" ca="1" si="993"/>
        <v>1691</v>
      </c>
      <c r="AC2385" s="205">
        <f t="shared" ca="1" si="994"/>
        <v>26</v>
      </c>
      <c r="AD2385" s="205">
        <f t="shared" ca="1" si="981"/>
        <v>65.038461538461533</v>
      </c>
      <c r="AE2385" s="205">
        <f t="shared" ca="1" si="982"/>
        <v>15.038461538461533</v>
      </c>
      <c r="AF2385" s="205">
        <f t="shared" ca="1" si="995"/>
        <v>3.0076923076923068</v>
      </c>
      <c r="AG2385" s="205"/>
      <c r="AH2385" s="205"/>
      <c r="AI2385" s="205"/>
      <c r="AJ2385" s="205"/>
      <c r="AK2385" s="4"/>
      <c r="AL2385" s="4"/>
      <c r="AM2385" s="309">
        <f t="shared" ca="1" si="996"/>
        <v>20.55</v>
      </c>
      <c r="AN2385" s="309">
        <f t="shared" ca="1" si="997"/>
        <v>19.23</v>
      </c>
      <c r="AO2385" s="310">
        <f t="shared" ca="1" si="998"/>
        <v>0.46969696969697033</v>
      </c>
      <c r="AP2385" s="310" t="b">
        <f t="shared" ca="1" si="999"/>
        <v>0</v>
      </c>
      <c r="AQ2385" s="309">
        <f t="shared" ca="1" si="1000"/>
        <v>0.57840000000000003</v>
      </c>
      <c r="AR2385" s="205">
        <f t="shared" ca="1" si="983"/>
        <v>18.701599999999999</v>
      </c>
      <c r="AS2385" s="45" t="b">
        <f t="shared" ca="1" si="984"/>
        <v>0</v>
      </c>
      <c r="AT2385">
        <f t="shared" ca="1" si="985"/>
        <v>6</v>
      </c>
      <c r="AU2385" t="b">
        <f t="shared" ca="1" si="1001"/>
        <v>0</v>
      </c>
      <c r="AV2385" t="b">
        <f t="shared" ca="1" si="1002"/>
        <v>0</v>
      </c>
      <c r="AW2385" s="266" t="b">
        <f t="shared" ca="1" si="1003"/>
        <v>0</v>
      </c>
      <c r="AX2385" s="266" t="b">
        <f t="shared" ca="1" si="1004"/>
        <v>1</v>
      </c>
      <c r="AY2385" s="266" t="b">
        <f t="shared" ca="1" si="1005"/>
        <v>0</v>
      </c>
    </row>
    <row r="2386" spans="1:51" x14ac:dyDescent="0.25">
      <c r="A2386">
        <v>2354</v>
      </c>
      <c r="B2386" s="163">
        <f ca="1">OFFSET(InputPriceData!B$15,CalculationsAndCharts!$A2386+$A$11,0,1,1)</f>
        <v>38597</v>
      </c>
      <c r="C2386" s="3">
        <f ca="1">OFFSET(InputPriceData!G$15,CalculationsAndCharts!$A2386+$A$11,IF($C$7,8,0),1,1)</f>
        <v>330600</v>
      </c>
      <c r="D2386" s="4">
        <f ca="1">OFFSET(InputPriceData!C$15,CalculationsAndCharts!$A2386+$A$11,IF($C$7,8,0),1,1)</f>
        <v>20.48</v>
      </c>
      <c r="E2386" s="4">
        <f ca="1">OFFSET(InputPriceData!D$15,CalculationsAndCharts!$A2386+$A$11,IF($C$7,8,0),1,1)</f>
        <v>20.6</v>
      </c>
      <c r="F2386" s="4">
        <f ca="1">OFFSET(InputPriceData!E$15,CalculationsAndCharts!$A2386+$A$11,IF($C$7,8,0),1,1)</f>
        <v>19.739999999999998</v>
      </c>
      <c r="G2386" s="4">
        <f ca="1">OFFSET(InputPriceData!F$15,CalculationsAndCharts!$A2386+$A$11,IF($C$7,8,0),1,1)</f>
        <v>19.84</v>
      </c>
      <c r="H2386" s="128"/>
      <c r="I2386" s="128"/>
      <c r="K2386" s="124"/>
      <c r="L2386" s="279"/>
      <c r="M2386" s="281"/>
      <c r="N2386" s="280"/>
      <c r="O2386" s="4"/>
      <c r="P2386" s="4"/>
      <c r="Q2386" s="3"/>
      <c r="S2386" s="309">
        <f t="shared" ca="1" si="986"/>
        <v>20.55</v>
      </c>
      <c r="T2386" s="309">
        <f t="shared" ca="1" si="987"/>
        <v>19.23</v>
      </c>
      <c r="U2386" s="310">
        <f t="shared" ca="1" si="979"/>
        <v>0.4621212121212116</v>
      </c>
      <c r="V2386" s="310" t="b">
        <f t="shared" ca="1" si="988"/>
        <v>0</v>
      </c>
      <c r="W2386" s="3" t="b">
        <f t="shared" ca="1" si="989"/>
        <v>0</v>
      </c>
      <c r="X2386" s="3" t="str">
        <f t="shared" ca="1" si="990"/>
        <v/>
      </c>
      <c r="Y2386" s="3" t="str">
        <f t="shared" ca="1" si="980"/>
        <v/>
      </c>
      <c r="Z2386" s="3" t="str">
        <f t="shared" ca="1" si="991"/>
        <v/>
      </c>
      <c r="AA2386" s="3" t="str">
        <f t="shared" ca="1" si="992"/>
        <v/>
      </c>
      <c r="AB2386" s="205">
        <f t="shared" ca="1" si="993"/>
        <v>1691</v>
      </c>
      <c r="AC2386" s="205">
        <f t="shared" ca="1" si="994"/>
        <v>26</v>
      </c>
      <c r="AD2386" s="205">
        <f t="shared" ca="1" si="981"/>
        <v>65.038461538461533</v>
      </c>
      <c r="AE2386" s="205">
        <f t="shared" ca="1" si="982"/>
        <v>15.038461538461533</v>
      </c>
      <c r="AF2386" s="205">
        <f t="shared" ca="1" si="995"/>
        <v>3.0076923076923068</v>
      </c>
      <c r="AG2386" s="205"/>
      <c r="AH2386" s="205"/>
      <c r="AI2386" s="205"/>
      <c r="AJ2386" s="205"/>
      <c r="AK2386" s="4"/>
      <c r="AL2386" s="4"/>
      <c r="AM2386" s="309">
        <f t="shared" ca="1" si="996"/>
        <v>20.55</v>
      </c>
      <c r="AN2386" s="309">
        <f t="shared" ca="1" si="997"/>
        <v>19.23</v>
      </c>
      <c r="AO2386" s="310">
        <f t="shared" ca="1" si="998"/>
        <v>0.4621212121212116</v>
      </c>
      <c r="AP2386" s="310" t="b">
        <f t="shared" ca="1" si="999"/>
        <v>0</v>
      </c>
      <c r="AQ2386" s="309">
        <f t="shared" ca="1" si="1000"/>
        <v>0.57840000000000003</v>
      </c>
      <c r="AR2386" s="205">
        <f t="shared" ca="1" si="983"/>
        <v>18.701599999999999</v>
      </c>
      <c r="AS2386" s="45" t="b">
        <f t="shared" ca="1" si="984"/>
        <v>0</v>
      </c>
      <c r="AT2386">
        <f t="shared" ca="1" si="985"/>
        <v>5</v>
      </c>
      <c r="AU2386" t="b">
        <f t="shared" ca="1" si="1001"/>
        <v>0</v>
      </c>
      <c r="AV2386" t="b">
        <f t="shared" ca="1" si="1002"/>
        <v>0</v>
      </c>
      <c r="AW2386" s="266" t="b">
        <f t="shared" ca="1" si="1003"/>
        <v>0</v>
      </c>
      <c r="AX2386" s="266" t="b">
        <f t="shared" ca="1" si="1004"/>
        <v>1</v>
      </c>
      <c r="AY2386" s="266" t="b">
        <f t="shared" ca="1" si="1005"/>
        <v>0</v>
      </c>
    </row>
    <row r="2387" spans="1:51" x14ac:dyDescent="0.25">
      <c r="A2387">
        <v>2355</v>
      </c>
      <c r="B2387" s="163">
        <f ca="1">OFFSET(InputPriceData!B$15,CalculationsAndCharts!$A2387+$A$11,0,1,1)</f>
        <v>38596</v>
      </c>
      <c r="C2387" s="3">
        <f ca="1">OFFSET(InputPriceData!G$15,CalculationsAndCharts!$A2387+$A$11,IF($C$7,8,0),1,1)</f>
        <v>597400</v>
      </c>
      <c r="D2387" s="4">
        <f ca="1">OFFSET(InputPriceData!C$15,CalculationsAndCharts!$A2387+$A$11,IF($C$7,8,0),1,1)</f>
        <v>20.059999999999999</v>
      </c>
      <c r="E2387" s="4">
        <f ca="1">OFFSET(InputPriceData!D$15,CalculationsAndCharts!$A2387+$A$11,IF($C$7,8,0),1,1)</f>
        <v>20.82</v>
      </c>
      <c r="F2387" s="4">
        <f ca="1">OFFSET(InputPriceData!E$15,CalculationsAndCharts!$A2387+$A$11,IF($C$7,8,0),1,1)</f>
        <v>19.920000000000002</v>
      </c>
      <c r="G2387" s="4">
        <f ca="1">OFFSET(InputPriceData!F$15,CalculationsAndCharts!$A2387+$A$11,IF($C$7,8,0),1,1)</f>
        <v>20.55</v>
      </c>
      <c r="H2387" s="128"/>
      <c r="I2387" s="128"/>
      <c r="K2387" s="124"/>
      <c r="L2387" s="279"/>
      <c r="M2387" s="281"/>
      <c r="N2387" s="280"/>
      <c r="O2387" s="4"/>
      <c r="P2387" s="4"/>
      <c r="Q2387" s="3"/>
      <c r="S2387" s="309">
        <f t="shared" ca="1" si="986"/>
        <v>20.55</v>
      </c>
      <c r="T2387" s="309">
        <f t="shared" ca="1" si="987"/>
        <v>19.23</v>
      </c>
      <c r="U2387" s="310">
        <f t="shared" ca="1" si="979"/>
        <v>1</v>
      </c>
      <c r="V2387" s="310" t="b">
        <f t="shared" ca="1" si="988"/>
        <v>0</v>
      </c>
      <c r="W2387" s="3" t="b">
        <f t="shared" ca="1" si="989"/>
        <v>0</v>
      </c>
      <c r="X2387" s="3" t="str">
        <f t="shared" ca="1" si="990"/>
        <v/>
      </c>
      <c r="Y2387" s="3" t="str">
        <f t="shared" ca="1" si="980"/>
        <v/>
      </c>
      <c r="Z2387" s="3" t="str">
        <f t="shared" ca="1" si="991"/>
        <v/>
      </c>
      <c r="AA2387" s="3" t="str">
        <f t="shared" ca="1" si="992"/>
        <v/>
      </c>
      <c r="AB2387" s="205">
        <f t="shared" ca="1" si="993"/>
        <v>1691</v>
      </c>
      <c r="AC2387" s="205">
        <f t="shared" ca="1" si="994"/>
        <v>26</v>
      </c>
      <c r="AD2387" s="205">
        <f t="shared" ca="1" si="981"/>
        <v>65.038461538461533</v>
      </c>
      <c r="AE2387" s="205">
        <f t="shared" ca="1" si="982"/>
        <v>15.038461538461533</v>
      </c>
      <c r="AF2387" s="205">
        <f t="shared" ca="1" si="995"/>
        <v>3.0076923076923068</v>
      </c>
      <c r="AG2387" s="205"/>
      <c r="AH2387" s="205"/>
      <c r="AI2387" s="205"/>
      <c r="AJ2387" s="205"/>
      <c r="AK2387" s="4"/>
      <c r="AL2387" s="4"/>
      <c r="AM2387" s="309">
        <f t="shared" ca="1" si="996"/>
        <v>20.55</v>
      </c>
      <c r="AN2387" s="309">
        <f t="shared" ca="1" si="997"/>
        <v>19.23</v>
      </c>
      <c r="AO2387" s="310">
        <f t="shared" ca="1" si="998"/>
        <v>1</v>
      </c>
      <c r="AP2387" s="310" t="b">
        <f t="shared" ca="1" si="999"/>
        <v>0</v>
      </c>
      <c r="AQ2387" s="309">
        <f t="shared" ca="1" si="1000"/>
        <v>0.57840000000000003</v>
      </c>
      <c r="AR2387" s="205">
        <f t="shared" ca="1" si="983"/>
        <v>18.701599999999999</v>
      </c>
      <c r="AS2387" s="45" t="b">
        <f t="shared" ca="1" si="984"/>
        <v>0</v>
      </c>
      <c r="AT2387">
        <f t="shared" ca="1" si="985"/>
        <v>4</v>
      </c>
      <c r="AU2387" t="b">
        <f t="shared" ca="1" si="1001"/>
        <v>0</v>
      </c>
      <c r="AV2387" t="b">
        <f t="shared" ca="1" si="1002"/>
        <v>0</v>
      </c>
      <c r="AW2387" s="266" t="b">
        <f t="shared" ca="1" si="1003"/>
        <v>0</v>
      </c>
      <c r="AX2387" s="266" t="b">
        <f t="shared" ca="1" si="1004"/>
        <v>1</v>
      </c>
      <c r="AY2387" s="266" t="b">
        <f t="shared" ca="1" si="1005"/>
        <v>0</v>
      </c>
    </row>
    <row r="2388" spans="1:51" x14ac:dyDescent="0.25">
      <c r="A2388">
        <v>2356</v>
      </c>
      <c r="B2388" s="163">
        <f ca="1">OFFSET(InputPriceData!B$15,CalculationsAndCharts!$A2388+$A$11,0,1,1)</f>
        <v>38595</v>
      </c>
      <c r="C2388" s="3">
        <f ca="1">OFFSET(InputPriceData!G$15,CalculationsAndCharts!$A2388+$A$11,IF($C$7,8,0),1,1)</f>
        <v>402600</v>
      </c>
      <c r="D2388" s="4">
        <f ca="1">OFFSET(InputPriceData!C$15,CalculationsAndCharts!$A2388+$A$11,IF($C$7,8,0),1,1)</f>
        <v>19.420000000000002</v>
      </c>
      <c r="E2388" s="4">
        <f ca="1">OFFSET(InputPriceData!D$15,CalculationsAndCharts!$A2388+$A$11,IF($C$7,8,0),1,1)</f>
        <v>20.100000000000001</v>
      </c>
      <c r="F2388" s="4">
        <f ca="1">OFFSET(InputPriceData!E$15,CalculationsAndCharts!$A2388+$A$11,IF($C$7,8,0),1,1)</f>
        <v>19.420000000000002</v>
      </c>
      <c r="G2388" s="4">
        <f ca="1">OFFSET(InputPriceData!F$15,CalculationsAndCharts!$A2388+$A$11,IF($C$7,8,0),1,1)</f>
        <v>20.04</v>
      </c>
      <c r="H2388" s="128"/>
      <c r="I2388" s="128"/>
      <c r="K2388" s="124"/>
      <c r="L2388" s="279"/>
      <c r="M2388" s="281"/>
      <c r="N2388" s="280"/>
      <c r="O2388" s="4"/>
      <c r="P2388" s="4"/>
      <c r="Q2388" s="3"/>
      <c r="S2388" s="309">
        <f t="shared" ca="1" si="986"/>
        <v>20.04</v>
      </c>
      <c r="T2388" s="309">
        <f t="shared" ca="1" si="987"/>
        <v>19.23</v>
      </c>
      <c r="U2388" s="310">
        <f t="shared" ca="1" si="979"/>
        <v>1</v>
      </c>
      <c r="V2388" s="310" t="b">
        <f t="shared" ca="1" si="988"/>
        <v>0</v>
      </c>
      <c r="W2388" s="3" t="b">
        <f t="shared" ca="1" si="989"/>
        <v>0</v>
      </c>
      <c r="X2388" s="3" t="str">
        <f t="shared" ca="1" si="990"/>
        <v/>
      </c>
      <c r="Y2388" s="3" t="str">
        <f t="shared" ca="1" si="980"/>
        <v/>
      </c>
      <c r="Z2388" s="3" t="str">
        <f t="shared" ca="1" si="991"/>
        <v/>
      </c>
      <c r="AA2388" s="3" t="str">
        <f t="shared" ca="1" si="992"/>
        <v/>
      </c>
      <c r="AB2388" s="205">
        <f t="shared" ca="1" si="993"/>
        <v>1691</v>
      </c>
      <c r="AC2388" s="205">
        <f t="shared" ca="1" si="994"/>
        <v>26</v>
      </c>
      <c r="AD2388" s="205">
        <f t="shared" ca="1" si="981"/>
        <v>65.038461538461533</v>
      </c>
      <c r="AE2388" s="205">
        <f t="shared" ca="1" si="982"/>
        <v>15.038461538461533</v>
      </c>
      <c r="AF2388" s="205">
        <f t="shared" ca="1" si="995"/>
        <v>3.0076923076923068</v>
      </c>
      <c r="AG2388" s="205"/>
      <c r="AH2388" s="205"/>
      <c r="AI2388" s="205"/>
      <c r="AJ2388" s="205"/>
      <c r="AK2388" s="4"/>
      <c r="AL2388" s="4"/>
      <c r="AM2388" s="309">
        <f t="shared" ca="1" si="996"/>
        <v>20.04</v>
      </c>
      <c r="AN2388" s="309">
        <f t="shared" ca="1" si="997"/>
        <v>19.23</v>
      </c>
      <c r="AO2388" s="310">
        <f t="shared" ca="1" si="998"/>
        <v>1</v>
      </c>
      <c r="AP2388" s="310" t="b">
        <f t="shared" ca="1" si="999"/>
        <v>0</v>
      </c>
      <c r="AQ2388" s="309">
        <f t="shared" ca="1" si="1000"/>
        <v>0.57840000000000003</v>
      </c>
      <c r="AR2388" s="205">
        <f t="shared" ca="1" si="983"/>
        <v>18.701599999999999</v>
      </c>
      <c r="AS2388" s="45" t="b">
        <f t="shared" ca="1" si="984"/>
        <v>0</v>
      </c>
      <c r="AT2388">
        <f t="shared" ca="1" si="985"/>
        <v>3</v>
      </c>
      <c r="AU2388" t="b">
        <f t="shared" ca="1" si="1001"/>
        <v>0</v>
      </c>
      <c r="AV2388" t="b">
        <f t="shared" ca="1" si="1002"/>
        <v>0</v>
      </c>
      <c r="AW2388" s="266" t="b">
        <f t="shared" ca="1" si="1003"/>
        <v>0</v>
      </c>
      <c r="AX2388" s="266" t="b">
        <f t="shared" ca="1" si="1004"/>
        <v>1</v>
      </c>
      <c r="AY2388" s="266" t="b">
        <f t="shared" ca="1" si="1005"/>
        <v>0</v>
      </c>
    </row>
    <row r="2389" spans="1:51" x14ac:dyDescent="0.25">
      <c r="A2389">
        <v>2357</v>
      </c>
      <c r="B2389" s="163">
        <f ca="1">OFFSET(InputPriceData!B$15,CalculationsAndCharts!$A2389+$A$11,0,1,1)</f>
        <v>38594</v>
      </c>
      <c r="C2389" s="3">
        <f ca="1">OFFSET(InputPriceData!G$15,CalculationsAndCharts!$A2389+$A$11,IF($C$7,8,0),1,1)</f>
        <v>257400</v>
      </c>
      <c r="D2389" s="4">
        <f ca="1">OFFSET(InputPriceData!C$15,CalculationsAndCharts!$A2389+$A$11,IF($C$7,8,0),1,1)</f>
        <v>19.510000000000002</v>
      </c>
      <c r="E2389" s="4">
        <f ca="1">OFFSET(InputPriceData!D$15,CalculationsAndCharts!$A2389+$A$11,IF($C$7,8,0),1,1)</f>
        <v>19.7</v>
      </c>
      <c r="F2389" s="4">
        <f ca="1">OFFSET(InputPriceData!E$15,CalculationsAndCharts!$A2389+$A$11,IF($C$7,8,0),1,1)</f>
        <v>19.350000000000001</v>
      </c>
      <c r="G2389" s="4">
        <f ca="1">OFFSET(InputPriceData!F$15,CalculationsAndCharts!$A2389+$A$11,IF($C$7,8,0),1,1)</f>
        <v>19.52</v>
      </c>
      <c r="H2389" s="128"/>
      <c r="I2389" s="128"/>
      <c r="K2389" s="124"/>
      <c r="L2389" s="279"/>
      <c r="M2389" s="281"/>
      <c r="N2389" s="280"/>
      <c r="O2389" s="4"/>
      <c r="P2389" s="4"/>
      <c r="Q2389" s="3"/>
      <c r="S2389" s="309">
        <f t="shared" ca="1" si="986"/>
        <v>19.96</v>
      </c>
      <c r="T2389" s="309">
        <f t="shared" ca="1" si="987"/>
        <v>19.23</v>
      </c>
      <c r="U2389" s="310">
        <f t="shared" ca="1" si="979"/>
        <v>0.39726027397260133</v>
      </c>
      <c r="V2389" s="310" t="b">
        <f t="shared" ca="1" si="988"/>
        <v>0</v>
      </c>
      <c r="W2389" s="3" t="b">
        <f t="shared" ca="1" si="989"/>
        <v>0</v>
      </c>
      <c r="X2389" s="3" t="str">
        <f t="shared" ca="1" si="990"/>
        <v/>
      </c>
      <c r="Y2389" s="3" t="str">
        <f t="shared" ca="1" si="980"/>
        <v/>
      </c>
      <c r="Z2389" s="3" t="str">
        <f t="shared" ca="1" si="991"/>
        <v/>
      </c>
      <c r="AA2389" s="3" t="str">
        <f t="shared" ca="1" si="992"/>
        <v/>
      </c>
      <c r="AB2389" s="205">
        <f t="shared" ca="1" si="993"/>
        <v>1691</v>
      </c>
      <c r="AC2389" s="205">
        <f t="shared" ca="1" si="994"/>
        <v>26</v>
      </c>
      <c r="AD2389" s="205">
        <f t="shared" ca="1" si="981"/>
        <v>65.038461538461533</v>
      </c>
      <c r="AE2389" s="205">
        <f t="shared" ca="1" si="982"/>
        <v>15.038461538461533</v>
      </c>
      <c r="AF2389" s="205">
        <f t="shared" ca="1" si="995"/>
        <v>3.0076923076923068</v>
      </c>
      <c r="AG2389" s="205"/>
      <c r="AH2389" s="205"/>
      <c r="AI2389" s="205"/>
      <c r="AJ2389" s="205"/>
      <c r="AK2389" s="4"/>
      <c r="AL2389" s="4"/>
      <c r="AM2389" s="309">
        <f t="shared" ca="1" si="996"/>
        <v>19.95</v>
      </c>
      <c r="AN2389" s="309">
        <f t="shared" ca="1" si="997"/>
        <v>19.23</v>
      </c>
      <c r="AO2389" s="310">
        <f t="shared" ca="1" si="998"/>
        <v>0.40277777777777724</v>
      </c>
      <c r="AP2389" s="310" t="b">
        <f t="shared" ca="1" si="999"/>
        <v>0</v>
      </c>
      <c r="AQ2389" s="309">
        <f t="shared" ca="1" si="1000"/>
        <v>0.57840000000000003</v>
      </c>
      <c r="AR2389" s="205">
        <f t="shared" ca="1" si="983"/>
        <v>18.701599999999999</v>
      </c>
      <c r="AS2389" s="45" t="b">
        <f t="shared" ca="1" si="984"/>
        <v>0</v>
      </c>
      <c r="AT2389">
        <f t="shared" ca="1" si="985"/>
        <v>2</v>
      </c>
      <c r="AU2389" t="b">
        <f t="shared" ca="1" si="1001"/>
        <v>0</v>
      </c>
      <c r="AV2389" t="b">
        <f t="shared" ca="1" si="1002"/>
        <v>0</v>
      </c>
      <c r="AW2389" s="266" t="b">
        <f t="shared" ca="1" si="1003"/>
        <v>0</v>
      </c>
      <c r="AX2389" s="266" t="b">
        <f t="shared" ca="1" si="1004"/>
        <v>1</v>
      </c>
      <c r="AY2389" s="266" t="b">
        <f t="shared" ca="1" si="1005"/>
        <v>0</v>
      </c>
    </row>
    <row r="2390" spans="1:51" x14ac:dyDescent="0.25">
      <c r="A2390">
        <v>2358</v>
      </c>
      <c r="B2390" s="163">
        <f ca="1">OFFSET(InputPriceData!B$15,CalculationsAndCharts!$A2390+$A$11,0,1,1)</f>
        <v>38593</v>
      </c>
      <c r="C2390" s="3">
        <f ca="1">OFFSET(InputPriceData!G$15,CalculationsAndCharts!$A2390+$A$11,IF($C$7,8,0),1,1)</f>
        <v>321600</v>
      </c>
      <c r="D2390" s="4">
        <f ca="1">OFFSET(InputPriceData!C$15,CalculationsAndCharts!$A2390+$A$11,IF($C$7,8,0),1,1)</f>
        <v>19.28</v>
      </c>
      <c r="E2390" s="4">
        <f ca="1">OFFSET(InputPriceData!D$15,CalculationsAndCharts!$A2390+$A$11,IF($C$7,8,0),1,1)</f>
        <v>19.72</v>
      </c>
      <c r="F2390" s="4">
        <f ca="1">OFFSET(InputPriceData!E$15,CalculationsAndCharts!$A2390+$A$11,IF($C$7,8,0),1,1)</f>
        <v>19.149999999999999</v>
      </c>
      <c r="G2390" s="4">
        <f ca="1">OFFSET(InputPriceData!F$15,CalculationsAndCharts!$A2390+$A$11,IF($C$7,8,0),1,1)</f>
        <v>19.649999999999999</v>
      </c>
      <c r="H2390" s="128"/>
      <c r="I2390" s="128"/>
      <c r="K2390" s="124"/>
      <c r="L2390" s="279"/>
      <c r="M2390" s="281"/>
      <c r="N2390" s="280"/>
      <c r="O2390" s="4"/>
      <c r="P2390" s="4"/>
      <c r="Q2390" s="3"/>
      <c r="S2390" s="309">
        <f t="shared" ca="1" si="986"/>
        <v>20.04</v>
      </c>
      <c r="T2390" s="309">
        <f t="shared" ca="1" si="987"/>
        <v>19.23</v>
      </c>
      <c r="U2390" s="310">
        <f t="shared" ca="1" si="979"/>
        <v>0.51851851851851705</v>
      </c>
      <c r="V2390" s="310" t="b">
        <f t="shared" ca="1" si="988"/>
        <v>0</v>
      </c>
      <c r="W2390" s="3" t="b">
        <f t="shared" ca="1" si="989"/>
        <v>0</v>
      </c>
      <c r="X2390" s="3" t="str">
        <f t="shared" ca="1" si="990"/>
        <v/>
      </c>
      <c r="Y2390" s="3" t="str">
        <f t="shared" ca="1" si="980"/>
        <v/>
      </c>
      <c r="Z2390" s="3" t="str">
        <f t="shared" ca="1" si="991"/>
        <v/>
      </c>
      <c r="AA2390" s="3" t="str">
        <f t="shared" ca="1" si="992"/>
        <v/>
      </c>
      <c r="AB2390" s="205">
        <f t="shared" ca="1" si="993"/>
        <v>1691</v>
      </c>
      <c r="AC2390" s="205">
        <f t="shared" ca="1" si="994"/>
        <v>26</v>
      </c>
      <c r="AD2390" s="205">
        <f t="shared" ca="1" si="981"/>
        <v>65.038461538461533</v>
      </c>
      <c r="AE2390" s="205">
        <f t="shared" ca="1" si="982"/>
        <v>15.038461538461533</v>
      </c>
      <c r="AF2390" s="205">
        <f t="shared" ca="1" si="995"/>
        <v>3.0076923076923068</v>
      </c>
      <c r="AG2390" s="205"/>
      <c r="AH2390" s="205"/>
      <c r="AI2390" s="205"/>
      <c r="AJ2390" s="205"/>
      <c r="AK2390" s="4"/>
      <c r="AL2390" s="4"/>
      <c r="AM2390" s="309">
        <f t="shared" ca="1" si="996"/>
        <v>19.95</v>
      </c>
      <c r="AN2390" s="309">
        <f t="shared" ca="1" si="997"/>
        <v>19.23</v>
      </c>
      <c r="AO2390" s="310">
        <f t="shared" ca="1" si="998"/>
        <v>0.58333333333333171</v>
      </c>
      <c r="AP2390" s="310" t="b">
        <f t="shared" ca="1" si="999"/>
        <v>0</v>
      </c>
      <c r="AQ2390" s="309">
        <f t="shared" ca="1" si="1000"/>
        <v>0.57840000000000003</v>
      </c>
      <c r="AR2390" s="205">
        <f t="shared" ca="1" si="983"/>
        <v>18.701599999999999</v>
      </c>
      <c r="AS2390" s="45" t="b">
        <f t="shared" ca="1" si="984"/>
        <v>0</v>
      </c>
      <c r="AT2390">
        <f t="shared" ca="1" si="985"/>
        <v>1</v>
      </c>
      <c r="AU2390" t="b">
        <f t="shared" ca="1" si="1001"/>
        <v>0</v>
      </c>
      <c r="AV2390" t="b">
        <f t="shared" ca="1" si="1002"/>
        <v>0</v>
      </c>
      <c r="AW2390" s="266" t="b">
        <f t="shared" ca="1" si="1003"/>
        <v>1</v>
      </c>
      <c r="AX2390" s="266" t="b">
        <f t="shared" ca="1" si="1004"/>
        <v>1</v>
      </c>
      <c r="AY2390" s="266" t="b">
        <f t="shared" ca="1" si="1005"/>
        <v>0</v>
      </c>
    </row>
    <row r="2391" spans="1:51" x14ac:dyDescent="0.25">
      <c r="A2391">
        <v>2359</v>
      </c>
      <c r="B2391" s="163">
        <f ca="1">OFFSET(InputPriceData!B$15,CalculationsAndCharts!$A2391+$A$11,0,1,1)</f>
        <v>38590</v>
      </c>
      <c r="C2391" s="3">
        <f ca="1">OFFSET(InputPriceData!G$15,CalculationsAndCharts!$A2391+$A$11,IF($C$7,8,0),1,1)</f>
        <v>461200</v>
      </c>
      <c r="D2391" s="4">
        <f ca="1">OFFSET(InputPriceData!C$15,CalculationsAndCharts!$A2391+$A$11,IF($C$7,8,0),1,1)</f>
        <v>19.52</v>
      </c>
      <c r="E2391" s="4">
        <f ca="1">OFFSET(InputPriceData!D$15,CalculationsAndCharts!$A2391+$A$11,IF($C$7,8,0),1,1)</f>
        <v>19.55</v>
      </c>
      <c r="F2391" s="4">
        <f ca="1">OFFSET(InputPriceData!E$15,CalculationsAndCharts!$A2391+$A$11,IF($C$7,8,0),1,1)</f>
        <v>19.23</v>
      </c>
      <c r="G2391" s="4">
        <f ca="1">OFFSET(InputPriceData!F$15,CalculationsAndCharts!$A2391+$A$11,IF($C$7,8,0),1,1)</f>
        <v>19.3</v>
      </c>
      <c r="H2391" s="128"/>
      <c r="I2391" s="128"/>
      <c r="K2391" s="124"/>
      <c r="L2391" s="279"/>
      <c r="M2391" s="281"/>
      <c r="N2391" s="280"/>
      <c r="O2391" s="4"/>
      <c r="P2391" s="4"/>
      <c r="Q2391" s="3"/>
      <c r="S2391" s="309">
        <f t="shared" ca="1" si="986"/>
        <v>20.43</v>
      </c>
      <c r="T2391" s="309">
        <f t="shared" ca="1" si="987"/>
        <v>19.23</v>
      </c>
      <c r="U2391" s="310">
        <f t="shared" ca="1" si="979"/>
        <v>5.8333333333333605E-2</v>
      </c>
      <c r="V2391" s="310" t="b">
        <f t="shared" ca="1" si="988"/>
        <v>1</v>
      </c>
      <c r="W2391" s="3" t="b">
        <f t="shared" ca="1" si="989"/>
        <v>1</v>
      </c>
      <c r="X2391" s="3">
        <f t="shared" ca="1" si="990"/>
        <v>20.43</v>
      </c>
      <c r="Y2391" s="3">
        <f t="shared" ca="1" si="980"/>
        <v>-5.5310817425354823</v>
      </c>
      <c r="Z2391" s="3">
        <f t="shared" ca="1" si="991"/>
        <v>-5.5310817425354823</v>
      </c>
      <c r="AA2391" s="3">
        <f t="shared" ca="1" si="992"/>
        <v>22</v>
      </c>
      <c r="AB2391" s="205">
        <f t="shared" ca="1" si="993"/>
        <v>1691</v>
      </c>
      <c r="AC2391" s="205">
        <f t="shared" ca="1" si="994"/>
        <v>26</v>
      </c>
      <c r="AD2391" s="205">
        <f t="shared" ca="1" si="981"/>
        <v>65.038461538461533</v>
      </c>
      <c r="AE2391" s="205">
        <f t="shared" ca="1" si="982"/>
        <v>15.038461538461533</v>
      </c>
      <c r="AF2391" s="205">
        <f t="shared" ca="1" si="995"/>
        <v>3.0076923076923068</v>
      </c>
      <c r="AG2391" s="205"/>
      <c r="AH2391" s="205"/>
      <c r="AI2391" s="205"/>
      <c r="AJ2391" s="205"/>
      <c r="AK2391" s="4"/>
      <c r="AL2391" s="4"/>
      <c r="AM2391" s="309">
        <f t="shared" ca="1" si="996"/>
        <v>19.96</v>
      </c>
      <c r="AN2391" s="309">
        <f t="shared" ca="1" si="997"/>
        <v>19.23</v>
      </c>
      <c r="AO2391" s="310">
        <f t="shared" ca="1" si="998"/>
        <v>9.5890410958904437E-2</v>
      </c>
      <c r="AP2391" s="310" t="b">
        <f t="shared" ca="1" si="999"/>
        <v>1</v>
      </c>
      <c r="AQ2391" s="309">
        <f t="shared" ca="1" si="1000"/>
        <v>0</v>
      </c>
      <c r="AR2391" s="205">
        <f t="shared" ca="1" si="983"/>
        <v>0</v>
      </c>
      <c r="AS2391" s="45" t="b">
        <f t="shared" ca="1" si="984"/>
        <v>0</v>
      </c>
      <c r="AT2391">
        <f t="shared" ca="1" si="985"/>
        <v>0</v>
      </c>
      <c r="AU2391" t="b">
        <f t="shared" ca="1" si="1001"/>
        <v>0</v>
      </c>
      <c r="AV2391" t="b">
        <f t="shared" ca="1" si="1002"/>
        <v>0</v>
      </c>
      <c r="AW2391" s="266" t="b">
        <f t="shared" ca="1" si="1003"/>
        <v>0</v>
      </c>
      <c r="AX2391" s="266" t="b">
        <f t="shared" ca="1" si="1004"/>
        <v>0</v>
      </c>
      <c r="AY2391" s="266" t="b">
        <f t="shared" ca="1" si="1005"/>
        <v>1</v>
      </c>
    </row>
    <row r="2392" spans="1:51" x14ac:dyDescent="0.25">
      <c r="A2392">
        <v>2360</v>
      </c>
      <c r="B2392" s="163">
        <f ca="1">OFFSET(InputPriceData!B$15,CalculationsAndCharts!$A2392+$A$11,0,1,1)</f>
        <v>38589</v>
      </c>
      <c r="C2392" s="3">
        <f ca="1">OFFSET(InputPriceData!G$15,CalculationsAndCharts!$A2392+$A$11,IF($C$7,8,0),1,1)</f>
        <v>288400</v>
      </c>
      <c r="D2392" s="4">
        <f ca="1">OFFSET(InputPriceData!C$15,CalculationsAndCharts!$A2392+$A$11,IF($C$7,8,0),1,1)</f>
        <v>19.420000000000002</v>
      </c>
      <c r="E2392" s="4">
        <f ca="1">OFFSET(InputPriceData!D$15,CalculationsAndCharts!$A2392+$A$11,IF($C$7,8,0),1,1)</f>
        <v>19.64</v>
      </c>
      <c r="F2392" s="4">
        <f ca="1">OFFSET(InputPriceData!E$15,CalculationsAndCharts!$A2392+$A$11,IF($C$7,8,0),1,1)</f>
        <v>19.39</v>
      </c>
      <c r="G2392" s="4">
        <f ca="1">OFFSET(InputPriceData!F$15,CalculationsAndCharts!$A2392+$A$11,IF($C$7,8,0),1,1)</f>
        <v>19.52</v>
      </c>
      <c r="H2392" s="128"/>
      <c r="I2392" s="128"/>
      <c r="K2392" s="124"/>
      <c r="L2392" s="279"/>
      <c r="M2392" s="281"/>
      <c r="N2392" s="280"/>
      <c r="O2392" s="4"/>
      <c r="P2392" s="4"/>
      <c r="Q2392" s="3"/>
      <c r="S2392" s="309">
        <f t="shared" ca="1" si="986"/>
        <v>20.79</v>
      </c>
      <c r="T2392" s="309">
        <f t="shared" ca="1" si="987"/>
        <v>19.23</v>
      </c>
      <c r="U2392" s="310">
        <f t="shared" ca="1" si="979"/>
        <v>0.18589743589743551</v>
      </c>
      <c r="V2392" s="310" t="b">
        <f t="shared" ca="1" si="988"/>
        <v>0</v>
      </c>
      <c r="W2392" s="3" t="b">
        <f t="shared" ca="1" si="989"/>
        <v>0</v>
      </c>
      <c r="X2392" s="3" t="str">
        <f t="shared" ca="1" si="990"/>
        <v/>
      </c>
      <c r="Y2392" s="3" t="str">
        <f t="shared" ca="1" si="980"/>
        <v/>
      </c>
      <c r="Z2392" s="3" t="str">
        <f t="shared" ca="1" si="991"/>
        <v/>
      </c>
      <c r="AA2392" s="3" t="str">
        <f t="shared" ca="1" si="992"/>
        <v/>
      </c>
      <c r="AB2392" s="205">
        <f t="shared" ca="1" si="993"/>
        <v>1669</v>
      </c>
      <c r="AC2392" s="205">
        <f t="shared" ca="1" si="994"/>
        <v>25</v>
      </c>
      <c r="AD2392" s="205">
        <f t="shared" ca="1" si="981"/>
        <v>66.760000000000005</v>
      </c>
      <c r="AE2392" s="205">
        <f t="shared" ca="1" si="982"/>
        <v>16.760000000000005</v>
      </c>
      <c r="AF2392" s="205">
        <f t="shared" ca="1" si="995"/>
        <v>3.3520000000000012</v>
      </c>
      <c r="AG2392" s="205"/>
      <c r="AH2392" s="205"/>
      <c r="AI2392" s="205"/>
      <c r="AJ2392" s="205"/>
      <c r="AK2392" s="4"/>
      <c r="AL2392" s="4"/>
      <c r="AM2392" s="309">
        <f t="shared" ca="1" si="996"/>
        <v>20.04</v>
      </c>
      <c r="AN2392" s="309">
        <f t="shared" ca="1" si="997"/>
        <v>19.23</v>
      </c>
      <c r="AO2392" s="310">
        <f t="shared" ca="1" si="998"/>
        <v>0.35802469135802423</v>
      </c>
      <c r="AP2392" s="310" t="b">
        <f t="shared" ca="1" si="999"/>
        <v>0</v>
      </c>
      <c r="AQ2392" s="309">
        <f t="shared" ca="1" si="1000"/>
        <v>0.5915999999999999</v>
      </c>
      <c r="AR2392" s="205">
        <f t="shared" ca="1" si="983"/>
        <v>19.128399999999999</v>
      </c>
      <c r="AS2392" s="45" t="b">
        <f t="shared" ca="1" si="984"/>
        <v>0</v>
      </c>
      <c r="AT2392">
        <f t="shared" ca="1" si="985"/>
        <v>9</v>
      </c>
      <c r="AU2392" t="b">
        <f t="shared" ca="1" si="1001"/>
        <v>1</v>
      </c>
      <c r="AV2392" t="b">
        <f t="shared" ca="1" si="1002"/>
        <v>1</v>
      </c>
      <c r="AW2392" s="266" t="b">
        <f t="shared" ca="1" si="1003"/>
        <v>0</v>
      </c>
      <c r="AX2392" s="266" t="b">
        <f t="shared" ca="1" si="1004"/>
        <v>1</v>
      </c>
      <c r="AY2392" s="266" t="b">
        <f t="shared" ca="1" si="1005"/>
        <v>0</v>
      </c>
    </row>
    <row r="2393" spans="1:51" x14ac:dyDescent="0.25">
      <c r="A2393">
        <v>2361</v>
      </c>
      <c r="B2393" s="163">
        <f ca="1">OFFSET(InputPriceData!B$15,CalculationsAndCharts!$A2393+$A$11,0,1,1)</f>
        <v>38588</v>
      </c>
      <c r="C2393" s="3">
        <f ca="1">OFFSET(InputPriceData!G$15,CalculationsAndCharts!$A2393+$A$11,IF($C$7,8,0),1,1)</f>
        <v>477700</v>
      </c>
      <c r="D2393" s="4">
        <f ca="1">OFFSET(InputPriceData!C$15,CalculationsAndCharts!$A2393+$A$11,IF($C$7,8,0),1,1)</f>
        <v>19.18</v>
      </c>
      <c r="E2393" s="4">
        <f ca="1">OFFSET(InputPriceData!D$15,CalculationsAndCharts!$A2393+$A$11,IF($C$7,8,0),1,1)</f>
        <v>19.77</v>
      </c>
      <c r="F2393" s="4">
        <f ca="1">OFFSET(InputPriceData!E$15,CalculationsAndCharts!$A2393+$A$11,IF($C$7,8,0),1,1)</f>
        <v>19.18</v>
      </c>
      <c r="G2393" s="4">
        <f ca="1">OFFSET(InputPriceData!F$15,CalculationsAndCharts!$A2393+$A$11,IF($C$7,8,0),1,1)</f>
        <v>19.420000000000002</v>
      </c>
      <c r="H2393" s="128"/>
      <c r="I2393" s="128"/>
      <c r="K2393" s="124"/>
      <c r="L2393" s="279"/>
      <c r="M2393" s="281"/>
      <c r="N2393" s="280"/>
      <c r="O2393" s="4"/>
      <c r="P2393" s="4"/>
      <c r="Q2393" s="3"/>
      <c r="S2393" s="309">
        <f t="shared" ca="1" si="986"/>
        <v>20.79</v>
      </c>
      <c r="T2393" s="309">
        <f t="shared" ca="1" si="987"/>
        <v>19.23</v>
      </c>
      <c r="U2393" s="310">
        <f t="shared" ca="1" si="979"/>
        <v>0.12179487179487271</v>
      </c>
      <c r="V2393" s="310" t="b">
        <f t="shared" ca="1" si="988"/>
        <v>0</v>
      </c>
      <c r="W2393" s="3" t="b">
        <f t="shared" ca="1" si="989"/>
        <v>0</v>
      </c>
      <c r="X2393" s="3" t="str">
        <f t="shared" ca="1" si="990"/>
        <v/>
      </c>
      <c r="Y2393" s="3" t="str">
        <f t="shared" ca="1" si="980"/>
        <v/>
      </c>
      <c r="Z2393" s="3" t="str">
        <f t="shared" ca="1" si="991"/>
        <v/>
      </c>
      <c r="AA2393" s="3" t="str">
        <f t="shared" ca="1" si="992"/>
        <v/>
      </c>
      <c r="AB2393" s="205">
        <f t="shared" ca="1" si="993"/>
        <v>1669</v>
      </c>
      <c r="AC2393" s="205">
        <f t="shared" ca="1" si="994"/>
        <v>25</v>
      </c>
      <c r="AD2393" s="205">
        <f t="shared" ca="1" si="981"/>
        <v>66.760000000000005</v>
      </c>
      <c r="AE2393" s="205">
        <f t="shared" ca="1" si="982"/>
        <v>16.760000000000005</v>
      </c>
      <c r="AF2393" s="205">
        <f t="shared" ca="1" si="995"/>
        <v>3.3520000000000012</v>
      </c>
      <c r="AG2393" s="205"/>
      <c r="AH2393" s="205"/>
      <c r="AI2393" s="205"/>
      <c r="AJ2393" s="205"/>
      <c r="AK2393" s="4"/>
      <c r="AL2393" s="4"/>
      <c r="AM2393" s="309">
        <f t="shared" ca="1" si="996"/>
        <v>20.43</v>
      </c>
      <c r="AN2393" s="309">
        <f t="shared" ca="1" si="997"/>
        <v>19.23</v>
      </c>
      <c r="AO2393" s="310">
        <f t="shared" ca="1" si="998"/>
        <v>0.15833333333333449</v>
      </c>
      <c r="AP2393" s="310" t="b">
        <f t="shared" ca="1" si="999"/>
        <v>0</v>
      </c>
      <c r="AQ2393" s="309">
        <f t="shared" ca="1" si="1000"/>
        <v>0.5915999999999999</v>
      </c>
      <c r="AR2393" s="205">
        <f t="shared" ca="1" si="983"/>
        <v>19.128399999999999</v>
      </c>
      <c r="AS2393" s="45" t="b">
        <f t="shared" ca="1" si="984"/>
        <v>0</v>
      </c>
      <c r="AT2393">
        <f t="shared" ca="1" si="985"/>
        <v>8</v>
      </c>
      <c r="AU2393" t="b">
        <f t="shared" ca="1" si="1001"/>
        <v>0</v>
      </c>
      <c r="AV2393" t="b">
        <f t="shared" ca="1" si="1002"/>
        <v>0</v>
      </c>
      <c r="AW2393" s="266" t="b">
        <f t="shared" ca="1" si="1003"/>
        <v>0</v>
      </c>
      <c r="AX2393" s="266" t="b">
        <f t="shared" ca="1" si="1004"/>
        <v>1</v>
      </c>
      <c r="AY2393" s="266" t="b">
        <f t="shared" ca="1" si="1005"/>
        <v>0</v>
      </c>
    </row>
    <row r="2394" spans="1:51" x14ac:dyDescent="0.25">
      <c r="A2394">
        <v>2362</v>
      </c>
      <c r="B2394" s="163">
        <f ca="1">OFFSET(InputPriceData!B$15,CalculationsAndCharts!$A2394+$A$11,0,1,1)</f>
        <v>38587</v>
      </c>
      <c r="C2394" s="3">
        <f ca="1">OFFSET(InputPriceData!G$15,CalculationsAndCharts!$A2394+$A$11,IF($C$7,8,0),1,1)</f>
        <v>751600</v>
      </c>
      <c r="D2394" s="4">
        <f ca="1">OFFSET(InputPriceData!C$15,CalculationsAndCharts!$A2394+$A$11,IF($C$7,8,0),1,1)</f>
        <v>19.350000000000001</v>
      </c>
      <c r="E2394" s="4">
        <f ca="1">OFFSET(InputPriceData!D$15,CalculationsAndCharts!$A2394+$A$11,IF($C$7,8,0),1,1)</f>
        <v>19.45</v>
      </c>
      <c r="F2394" s="4">
        <f ca="1">OFFSET(InputPriceData!E$15,CalculationsAndCharts!$A2394+$A$11,IF($C$7,8,0),1,1)</f>
        <v>19.13</v>
      </c>
      <c r="G2394" s="4">
        <f ca="1">OFFSET(InputPriceData!F$15,CalculationsAndCharts!$A2394+$A$11,IF($C$7,8,0),1,1)</f>
        <v>19.23</v>
      </c>
      <c r="H2394" s="128"/>
      <c r="I2394" s="128"/>
      <c r="K2394" s="124"/>
      <c r="L2394" s="279"/>
      <c r="M2394" s="281"/>
      <c r="N2394" s="280"/>
      <c r="O2394" s="4"/>
      <c r="P2394" s="4"/>
      <c r="Q2394" s="3"/>
      <c r="S2394" s="309">
        <f t="shared" ca="1" si="986"/>
        <v>20.81</v>
      </c>
      <c r="T2394" s="309">
        <f t="shared" ca="1" si="987"/>
        <v>19.23</v>
      </c>
      <c r="U2394" s="310">
        <f t="shared" ca="1" si="979"/>
        <v>0</v>
      </c>
      <c r="V2394" s="310" t="b">
        <f t="shared" ca="1" si="988"/>
        <v>0</v>
      </c>
      <c r="W2394" s="3" t="b">
        <f t="shared" ca="1" si="989"/>
        <v>0</v>
      </c>
      <c r="X2394" s="3" t="str">
        <f t="shared" ca="1" si="990"/>
        <v/>
      </c>
      <c r="Y2394" s="3" t="str">
        <f t="shared" ca="1" si="980"/>
        <v/>
      </c>
      <c r="Z2394" s="3" t="str">
        <f t="shared" ca="1" si="991"/>
        <v/>
      </c>
      <c r="AA2394" s="3" t="str">
        <f t="shared" ca="1" si="992"/>
        <v/>
      </c>
      <c r="AB2394" s="205">
        <f t="shared" ca="1" si="993"/>
        <v>1669</v>
      </c>
      <c r="AC2394" s="205">
        <f t="shared" ca="1" si="994"/>
        <v>25</v>
      </c>
      <c r="AD2394" s="205">
        <f t="shared" ca="1" si="981"/>
        <v>66.760000000000005</v>
      </c>
      <c r="AE2394" s="205">
        <f t="shared" ca="1" si="982"/>
        <v>16.760000000000005</v>
      </c>
      <c r="AF2394" s="205">
        <f t="shared" ca="1" si="995"/>
        <v>3.3520000000000012</v>
      </c>
      <c r="AG2394" s="205"/>
      <c r="AH2394" s="205"/>
      <c r="AI2394" s="205"/>
      <c r="AJ2394" s="205"/>
      <c r="AK2394" s="4"/>
      <c r="AL2394" s="4"/>
      <c r="AM2394" s="309">
        <f t="shared" ca="1" si="996"/>
        <v>20.79</v>
      </c>
      <c r="AN2394" s="309">
        <f t="shared" ca="1" si="997"/>
        <v>19.23</v>
      </c>
      <c r="AO2394" s="310">
        <f t="shared" ca="1" si="998"/>
        <v>0</v>
      </c>
      <c r="AP2394" s="310" t="b">
        <f t="shared" ca="1" si="999"/>
        <v>0</v>
      </c>
      <c r="AQ2394" s="309">
        <f t="shared" ca="1" si="1000"/>
        <v>0.5915999999999999</v>
      </c>
      <c r="AR2394" s="205">
        <f t="shared" ca="1" si="983"/>
        <v>19.128399999999999</v>
      </c>
      <c r="AS2394" s="45" t="b">
        <f t="shared" ca="1" si="984"/>
        <v>0</v>
      </c>
      <c r="AT2394">
        <f t="shared" ca="1" si="985"/>
        <v>7</v>
      </c>
      <c r="AU2394" t="b">
        <f t="shared" ca="1" si="1001"/>
        <v>0</v>
      </c>
      <c r="AV2394" t="b">
        <f t="shared" ca="1" si="1002"/>
        <v>0</v>
      </c>
      <c r="AW2394" s="266" t="b">
        <f t="shared" ca="1" si="1003"/>
        <v>0</v>
      </c>
      <c r="AX2394" s="266" t="b">
        <f t="shared" ca="1" si="1004"/>
        <v>1</v>
      </c>
      <c r="AY2394" s="266" t="b">
        <f t="shared" ca="1" si="1005"/>
        <v>0</v>
      </c>
    </row>
    <row r="2395" spans="1:51" x14ac:dyDescent="0.25">
      <c r="A2395">
        <v>2363</v>
      </c>
      <c r="B2395" s="163">
        <f ca="1">OFFSET(InputPriceData!B$15,CalculationsAndCharts!$A2395+$A$11,0,1,1)</f>
        <v>38586</v>
      </c>
      <c r="C2395" s="3">
        <f ca="1">OFFSET(InputPriceData!G$15,CalculationsAndCharts!$A2395+$A$11,IF($C$7,8,0),1,1)</f>
        <v>788900</v>
      </c>
      <c r="D2395" s="4">
        <f ca="1">OFFSET(InputPriceData!C$15,CalculationsAndCharts!$A2395+$A$11,IF($C$7,8,0),1,1)</f>
        <v>19.5</v>
      </c>
      <c r="E2395" s="4">
        <f ca="1">OFFSET(InputPriceData!D$15,CalculationsAndCharts!$A2395+$A$11,IF($C$7,8,0),1,1)</f>
        <v>19.649999999999999</v>
      </c>
      <c r="F2395" s="4">
        <f ca="1">OFFSET(InputPriceData!E$15,CalculationsAndCharts!$A2395+$A$11,IF($C$7,8,0),1,1)</f>
        <v>19.29</v>
      </c>
      <c r="G2395" s="4">
        <f ca="1">OFFSET(InputPriceData!F$15,CalculationsAndCharts!$A2395+$A$11,IF($C$7,8,0),1,1)</f>
        <v>19.350000000000001</v>
      </c>
      <c r="H2395" s="128"/>
      <c r="I2395" s="128"/>
      <c r="K2395" s="124"/>
      <c r="L2395" s="279"/>
      <c r="M2395" s="281"/>
      <c r="N2395" s="280"/>
      <c r="O2395" s="4"/>
      <c r="P2395" s="4"/>
      <c r="Q2395" s="3"/>
      <c r="S2395" s="309">
        <f t="shared" ca="1" si="986"/>
        <v>21.24</v>
      </c>
      <c r="T2395" s="309">
        <f t="shared" ca="1" si="987"/>
        <v>19.3</v>
      </c>
      <c r="U2395" s="310">
        <f t="shared" ca="1" si="979"/>
        <v>2.5773195876289057E-2</v>
      </c>
      <c r="V2395" s="310" t="b">
        <f t="shared" ca="1" si="988"/>
        <v>0</v>
      </c>
      <c r="W2395" s="3" t="b">
        <f t="shared" ca="1" si="989"/>
        <v>0</v>
      </c>
      <c r="X2395" s="3" t="str">
        <f t="shared" ca="1" si="990"/>
        <v/>
      </c>
      <c r="Y2395" s="3" t="str">
        <f t="shared" ca="1" si="980"/>
        <v/>
      </c>
      <c r="Z2395" s="3" t="str">
        <f t="shared" ca="1" si="991"/>
        <v/>
      </c>
      <c r="AA2395" s="3" t="str">
        <f t="shared" ca="1" si="992"/>
        <v/>
      </c>
      <c r="AB2395" s="205">
        <f t="shared" ca="1" si="993"/>
        <v>1669</v>
      </c>
      <c r="AC2395" s="205">
        <f t="shared" ca="1" si="994"/>
        <v>25</v>
      </c>
      <c r="AD2395" s="205">
        <f t="shared" ca="1" si="981"/>
        <v>66.760000000000005</v>
      </c>
      <c r="AE2395" s="205">
        <f t="shared" ca="1" si="982"/>
        <v>16.760000000000005</v>
      </c>
      <c r="AF2395" s="205">
        <f t="shared" ca="1" si="995"/>
        <v>3.3520000000000012</v>
      </c>
      <c r="AG2395" s="205"/>
      <c r="AH2395" s="205"/>
      <c r="AI2395" s="205"/>
      <c r="AJ2395" s="205"/>
      <c r="AK2395" s="4"/>
      <c r="AL2395" s="4"/>
      <c r="AM2395" s="309">
        <f t="shared" ca="1" si="996"/>
        <v>20.79</v>
      </c>
      <c r="AN2395" s="309">
        <f t="shared" ca="1" si="997"/>
        <v>19.3</v>
      </c>
      <c r="AO2395" s="310">
        <f t="shared" ca="1" si="998"/>
        <v>3.3557046979866285E-2</v>
      </c>
      <c r="AP2395" s="310" t="b">
        <f t="shared" ca="1" si="999"/>
        <v>1</v>
      </c>
      <c r="AQ2395" s="309">
        <f t="shared" ca="1" si="1000"/>
        <v>0.5915999999999999</v>
      </c>
      <c r="AR2395" s="205">
        <f t="shared" ca="1" si="983"/>
        <v>19.128399999999999</v>
      </c>
      <c r="AS2395" s="45" t="b">
        <f t="shared" ca="1" si="984"/>
        <v>0</v>
      </c>
      <c r="AT2395">
        <f t="shared" ca="1" si="985"/>
        <v>6</v>
      </c>
      <c r="AU2395" t="b">
        <f t="shared" ca="1" si="1001"/>
        <v>0</v>
      </c>
      <c r="AV2395" t="b">
        <f t="shared" ca="1" si="1002"/>
        <v>0</v>
      </c>
      <c r="AW2395" s="266" t="b">
        <f t="shared" ca="1" si="1003"/>
        <v>0</v>
      </c>
      <c r="AX2395" s="266" t="b">
        <f t="shared" ca="1" si="1004"/>
        <v>1</v>
      </c>
      <c r="AY2395" s="266" t="b">
        <f t="shared" ca="1" si="1005"/>
        <v>0</v>
      </c>
    </row>
    <row r="2396" spans="1:51" x14ac:dyDescent="0.25">
      <c r="A2396">
        <v>2364</v>
      </c>
      <c r="B2396" s="163">
        <f ca="1">OFFSET(InputPriceData!B$15,CalculationsAndCharts!$A2396+$A$11,0,1,1)</f>
        <v>38583</v>
      </c>
      <c r="C2396" s="3">
        <f ca="1">OFFSET(InputPriceData!G$15,CalculationsAndCharts!$A2396+$A$11,IF($C$7,8,0),1,1)</f>
        <v>616000</v>
      </c>
      <c r="D2396" s="4">
        <f ca="1">OFFSET(InputPriceData!C$15,CalculationsAndCharts!$A2396+$A$11,IF($C$7,8,0),1,1)</f>
        <v>19.36</v>
      </c>
      <c r="E2396" s="4">
        <f ca="1">OFFSET(InputPriceData!D$15,CalculationsAndCharts!$A2396+$A$11,IF($C$7,8,0),1,1)</f>
        <v>19.54</v>
      </c>
      <c r="F2396" s="4">
        <f ca="1">OFFSET(InputPriceData!E$15,CalculationsAndCharts!$A2396+$A$11,IF($C$7,8,0),1,1)</f>
        <v>19.329999999999998</v>
      </c>
      <c r="G2396" s="4">
        <f ca="1">OFFSET(InputPriceData!F$15,CalculationsAndCharts!$A2396+$A$11,IF($C$7,8,0),1,1)</f>
        <v>19.48</v>
      </c>
      <c r="H2396" s="128"/>
      <c r="I2396" s="128"/>
      <c r="K2396" s="124"/>
      <c r="L2396" s="279"/>
      <c r="M2396" s="281"/>
      <c r="N2396" s="280"/>
      <c r="O2396" s="4"/>
      <c r="P2396" s="4"/>
      <c r="Q2396" s="3"/>
      <c r="S2396" s="309">
        <f t="shared" ca="1" si="986"/>
        <v>21.24</v>
      </c>
      <c r="T2396" s="309">
        <f t="shared" ca="1" si="987"/>
        <v>19.3</v>
      </c>
      <c r="U2396" s="310">
        <f t="shared" ca="1" si="979"/>
        <v>9.2783505154639137E-2</v>
      </c>
      <c r="V2396" s="310" t="b">
        <f t="shared" ca="1" si="988"/>
        <v>0</v>
      </c>
      <c r="W2396" s="3" t="b">
        <f t="shared" ca="1" si="989"/>
        <v>0</v>
      </c>
      <c r="X2396" s="3" t="str">
        <f t="shared" ca="1" si="990"/>
        <v/>
      </c>
      <c r="Y2396" s="3" t="str">
        <f t="shared" ca="1" si="980"/>
        <v/>
      </c>
      <c r="Z2396" s="3" t="str">
        <f t="shared" ca="1" si="991"/>
        <v/>
      </c>
      <c r="AA2396" s="3" t="str">
        <f t="shared" ca="1" si="992"/>
        <v/>
      </c>
      <c r="AB2396" s="205">
        <f t="shared" ca="1" si="993"/>
        <v>1669</v>
      </c>
      <c r="AC2396" s="205">
        <f t="shared" ca="1" si="994"/>
        <v>25</v>
      </c>
      <c r="AD2396" s="205">
        <f t="shared" ca="1" si="981"/>
        <v>66.760000000000005</v>
      </c>
      <c r="AE2396" s="205">
        <f t="shared" ca="1" si="982"/>
        <v>16.760000000000005</v>
      </c>
      <c r="AF2396" s="205">
        <f t="shared" ca="1" si="995"/>
        <v>3.3520000000000012</v>
      </c>
      <c r="AG2396" s="205"/>
      <c r="AH2396" s="205"/>
      <c r="AI2396" s="205"/>
      <c r="AJ2396" s="205"/>
      <c r="AK2396" s="4"/>
      <c r="AL2396" s="4"/>
      <c r="AM2396" s="309">
        <f t="shared" ca="1" si="996"/>
        <v>20.81</v>
      </c>
      <c r="AN2396" s="309">
        <f t="shared" ca="1" si="997"/>
        <v>19.3</v>
      </c>
      <c r="AO2396" s="310">
        <f t="shared" ca="1" si="998"/>
        <v>0.119205298013245</v>
      </c>
      <c r="AP2396" s="310" t="b">
        <f t="shared" ca="1" si="999"/>
        <v>0</v>
      </c>
      <c r="AQ2396" s="309">
        <f t="shared" ca="1" si="1000"/>
        <v>0.5915999999999999</v>
      </c>
      <c r="AR2396" s="205">
        <f t="shared" ca="1" si="983"/>
        <v>19.128399999999999</v>
      </c>
      <c r="AS2396" s="45" t="b">
        <f t="shared" ca="1" si="984"/>
        <v>0</v>
      </c>
      <c r="AT2396">
        <f t="shared" ca="1" si="985"/>
        <v>5</v>
      </c>
      <c r="AU2396" t="b">
        <f t="shared" ca="1" si="1001"/>
        <v>0</v>
      </c>
      <c r="AV2396" t="b">
        <f t="shared" ca="1" si="1002"/>
        <v>0</v>
      </c>
      <c r="AW2396" s="266" t="b">
        <f t="shared" ca="1" si="1003"/>
        <v>0</v>
      </c>
      <c r="AX2396" s="266" t="b">
        <f t="shared" ca="1" si="1004"/>
        <v>1</v>
      </c>
      <c r="AY2396" s="266" t="b">
        <f t="shared" ca="1" si="1005"/>
        <v>0</v>
      </c>
    </row>
    <row r="2397" spans="1:51" x14ac:dyDescent="0.25">
      <c r="A2397">
        <v>2365</v>
      </c>
      <c r="B2397" s="163">
        <f ca="1">OFFSET(InputPriceData!B$15,CalculationsAndCharts!$A2397+$A$11,0,1,1)</f>
        <v>38582</v>
      </c>
      <c r="C2397" s="3">
        <f ca="1">OFFSET(InputPriceData!G$15,CalculationsAndCharts!$A2397+$A$11,IF($C$7,8,0),1,1)</f>
        <v>296200</v>
      </c>
      <c r="D2397" s="4">
        <f ca="1">OFFSET(InputPriceData!C$15,CalculationsAndCharts!$A2397+$A$11,IF($C$7,8,0),1,1)</f>
        <v>19.45</v>
      </c>
      <c r="E2397" s="4">
        <f ca="1">OFFSET(InputPriceData!D$15,CalculationsAndCharts!$A2397+$A$11,IF($C$7,8,0),1,1)</f>
        <v>19.63</v>
      </c>
      <c r="F2397" s="4">
        <f ca="1">OFFSET(InputPriceData!E$15,CalculationsAndCharts!$A2397+$A$11,IF($C$7,8,0),1,1)</f>
        <v>19.25</v>
      </c>
      <c r="G2397" s="4">
        <f ca="1">OFFSET(InputPriceData!F$15,CalculationsAndCharts!$A2397+$A$11,IF($C$7,8,0),1,1)</f>
        <v>19.47</v>
      </c>
      <c r="H2397" s="128"/>
      <c r="I2397" s="128"/>
      <c r="K2397" s="124"/>
      <c r="L2397" s="279"/>
      <c r="M2397" s="281"/>
      <c r="N2397" s="280"/>
      <c r="O2397" s="4"/>
      <c r="P2397" s="4"/>
      <c r="Q2397" s="3"/>
      <c r="S2397" s="309">
        <f t="shared" ca="1" si="986"/>
        <v>21.24</v>
      </c>
      <c r="T2397" s="309">
        <f t="shared" ca="1" si="987"/>
        <v>19.3</v>
      </c>
      <c r="U2397" s="310">
        <f t="shared" ca="1" si="979"/>
        <v>8.7628865979380591E-2</v>
      </c>
      <c r="V2397" s="310" t="b">
        <f t="shared" ca="1" si="988"/>
        <v>0</v>
      </c>
      <c r="W2397" s="3" t="b">
        <f t="shared" ca="1" si="989"/>
        <v>0</v>
      </c>
      <c r="X2397" s="3" t="str">
        <f t="shared" ca="1" si="990"/>
        <v/>
      </c>
      <c r="Y2397" s="3" t="str">
        <f t="shared" ca="1" si="980"/>
        <v/>
      </c>
      <c r="Z2397" s="3" t="str">
        <f t="shared" ca="1" si="991"/>
        <v/>
      </c>
      <c r="AA2397" s="3" t="str">
        <f t="shared" ca="1" si="992"/>
        <v/>
      </c>
      <c r="AB2397" s="205">
        <f t="shared" ca="1" si="993"/>
        <v>1669</v>
      </c>
      <c r="AC2397" s="205">
        <f t="shared" ca="1" si="994"/>
        <v>25</v>
      </c>
      <c r="AD2397" s="205">
        <f t="shared" ca="1" si="981"/>
        <v>66.760000000000005</v>
      </c>
      <c r="AE2397" s="205">
        <f t="shared" ca="1" si="982"/>
        <v>16.760000000000005</v>
      </c>
      <c r="AF2397" s="205">
        <f t="shared" ca="1" si="995"/>
        <v>3.3520000000000012</v>
      </c>
      <c r="AG2397" s="205"/>
      <c r="AH2397" s="205"/>
      <c r="AI2397" s="205"/>
      <c r="AJ2397" s="205"/>
      <c r="AK2397" s="4"/>
      <c r="AL2397" s="4"/>
      <c r="AM2397" s="309">
        <f t="shared" ca="1" si="996"/>
        <v>21.24</v>
      </c>
      <c r="AN2397" s="309">
        <f t="shared" ca="1" si="997"/>
        <v>19.3</v>
      </c>
      <c r="AO2397" s="310">
        <f t="shared" ca="1" si="998"/>
        <v>8.7628865979380591E-2</v>
      </c>
      <c r="AP2397" s="310" t="b">
        <f t="shared" ca="1" si="999"/>
        <v>0</v>
      </c>
      <c r="AQ2397" s="309">
        <f t="shared" ca="1" si="1000"/>
        <v>0.5915999999999999</v>
      </c>
      <c r="AR2397" s="205">
        <f t="shared" ca="1" si="983"/>
        <v>19.128399999999999</v>
      </c>
      <c r="AS2397" s="45" t="b">
        <f t="shared" ca="1" si="984"/>
        <v>0</v>
      </c>
      <c r="AT2397">
        <f t="shared" ca="1" si="985"/>
        <v>4</v>
      </c>
      <c r="AU2397" t="b">
        <f t="shared" ca="1" si="1001"/>
        <v>0</v>
      </c>
      <c r="AV2397" t="b">
        <f t="shared" ca="1" si="1002"/>
        <v>0</v>
      </c>
      <c r="AW2397" s="266" t="b">
        <f t="shared" ca="1" si="1003"/>
        <v>0</v>
      </c>
      <c r="AX2397" s="266" t="b">
        <f t="shared" ca="1" si="1004"/>
        <v>1</v>
      </c>
      <c r="AY2397" s="266" t="b">
        <f t="shared" ca="1" si="1005"/>
        <v>0</v>
      </c>
    </row>
    <row r="2398" spans="1:51" x14ac:dyDescent="0.25">
      <c r="A2398">
        <v>2366</v>
      </c>
      <c r="B2398" s="163">
        <f ca="1">OFFSET(InputPriceData!B$15,CalculationsAndCharts!$A2398+$A$11,0,1,1)</f>
        <v>38581</v>
      </c>
      <c r="C2398" s="3">
        <f ca="1">OFFSET(InputPriceData!G$15,CalculationsAndCharts!$A2398+$A$11,IF($C$7,8,0),1,1)</f>
        <v>389300</v>
      </c>
      <c r="D2398" s="4">
        <f ca="1">OFFSET(InputPriceData!C$15,CalculationsAndCharts!$A2398+$A$11,IF($C$7,8,0),1,1)</f>
        <v>19.3</v>
      </c>
      <c r="E2398" s="4">
        <f ca="1">OFFSET(InputPriceData!D$15,CalculationsAndCharts!$A2398+$A$11,IF($C$7,8,0),1,1)</f>
        <v>19.55</v>
      </c>
      <c r="F2398" s="4">
        <f ca="1">OFFSET(InputPriceData!E$15,CalculationsAndCharts!$A2398+$A$11,IF($C$7,8,0),1,1)</f>
        <v>19.3</v>
      </c>
      <c r="G2398" s="4">
        <f ca="1">OFFSET(InputPriceData!F$15,CalculationsAndCharts!$A2398+$A$11,IF($C$7,8,0),1,1)</f>
        <v>19.45</v>
      </c>
      <c r="H2398" s="128"/>
      <c r="I2398" s="128"/>
      <c r="K2398" s="124"/>
      <c r="L2398" s="279"/>
      <c r="M2398" s="281"/>
      <c r="N2398" s="280"/>
      <c r="O2398" s="4"/>
      <c r="P2398" s="4"/>
      <c r="Q2398" s="3"/>
      <c r="S2398" s="309">
        <f t="shared" ca="1" si="986"/>
        <v>21.24</v>
      </c>
      <c r="T2398" s="309">
        <f t="shared" ca="1" si="987"/>
        <v>19.3</v>
      </c>
      <c r="U2398" s="310">
        <f t="shared" ca="1" si="979"/>
        <v>7.7319587628865344E-2</v>
      </c>
      <c r="V2398" s="310" t="b">
        <f t="shared" ca="1" si="988"/>
        <v>0</v>
      </c>
      <c r="W2398" s="3" t="b">
        <f t="shared" ca="1" si="989"/>
        <v>0</v>
      </c>
      <c r="X2398" s="3" t="str">
        <f t="shared" ca="1" si="990"/>
        <v/>
      </c>
      <c r="Y2398" s="3" t="str">
        <f t="shared" ca="1" si="980"/>
        <v/>
      </c>
      <c r="Z2398" s="3" t="str">
        <f t="shared" ca="1" si="991"/>
        <v/>
      </c>
      <c r="AA2398" s="3" t="str">
        <f t="shared" ca="1" si="992"/>
        <v/>
      </c>
      <c r="AB2398" s="205">
        <f t="shared" ca="1" si="993"/>
        <v>1669</v>
      </c>
      <c r="AC2398" s="205">
        <f t="shared" ca="1" si="994"/>
        <v>25</v>
      </c>
      <c r="AD2398" s="205">
        <f t="shared" ca="1" si="981"/>
        <v>66.760000000000005</v>
      </c>
      <c r="AE2398" s="205">
        <f t="shared" ca="1" si="982"/>
        <v>16.760000000000005</v>
      </c>
      <c r="AF2398" s="205">
        <f t="shared" ca="1" si="995"/>
        <v>3.3520000000000012</v>
      </c>
      <c r="AG2398" s="205"/>
      <c r="AH2398" s="205"/>
      <c r="AI2398" s="205"/>
      <c r="AJ2398" s="205"/>
      <c r="AK2398" s="4"/>
      <c r="AL2398" s="4"/>
      <c r="AM2398" s="309">
        <f t="shared" ca="1" si="996"/>
        <v>21.24</v>
      </c>
      <c r="AN2398" s="309">
        <f t="shared" ca="1" si="997"/>
        <v>19.3</v>
      </c>
      <c r="AO2398" s="310">
        <f t="shared" ca="1" si="998"/>
        <v>7.7319587628865344E-2</v>
      </c>
      <c r="AP2398" s="310" t="b">
        <f t="shared" ca="1" si="999"/>
        <v>0</v>
      </c>
      <c r="AQ2398" s="309">
        <f t="shared" ca="1" si="1000"/>
        <v>0.5915999999999999</v>
      </c>
      <c r="AR2398" s="205">
        <f t="shared" ca="1" si="983"/>
        <v>19.128399999999999</v>
      </c>
      <c r="AS2398" s="45" t="b">
        <f t="shared" ca="1" si="984"/>
        <v>0</v>
      </c>
      <c r="AT2398">
        <f t="shared" ca="1" si="985"/>
        <v>3</v>
      </c>
      <c r="AU2398" t="b">
        <f t="shared" ca="1" si="1001"/>
        <v>0</v>
      </c>
      <c r="AV2398" t="b">
        <f t="shared" ca="1" si="1002"/>
        <v>0</v>
      </c>
      <c r="AW2398" s="266" t="b">
        <f t="shared" ca="1" si="1003"/>
        <v>0</v>
      </c>
      <c r="AX2398" s="266" t="b">
        <f t="shared" ca="1" si="1004"/>
        <v>1</v>
      </c>
      <c r="AY2398" s="266" t="b">
        <f t="shared" ca="1" si="1005"/>
        <v>0</v>
      </c>
    </row>
    <row r="2399" spans="1:51" x14ac:dyDescent="0.25">
      <c r="A2399">
        <v>2367</v>
      </c>
      <c r="B2399" s="163">
        <f ca="1">OFFSET(InputPriceData!B$15,CalculationsAndCharts!$A2399+$A$11,0,1,1)</f>
        <v>38580</v>
      </c>
      <c r="C2399" s="3">
        <f ca="1">OFFSET(InputPriceData!G$15,CalculationsAndCharts!$A2399+$A$11,IF($C$7,8,0),1,1)</f>
        <v>414500</v>
      </c>
      <c r="D2399" s="4">
        <f ca="1">OFFSET(InputPriceData!C$15,CalculationsAndCharts!$A2399+$A$11,IF($C$7,8,0),1,1)</f>
        <v>19.809999999999999</v>
      </c>
      <c r="E2399" s="4">
        <f ca="1">OFFSET(InputPriceData!D$15,CalculationsAndCharts!$A2399+$A$11,IF($C$7,8,0),1,1)</f>
        <v>19.809999999999999</v>
      </c>
      <c r="F2399" s="4">
        <f ca="1">OFFSET(InputPriceData!E$15,CalculationsAndCharts!$A2399+$A$11,IF($C$7,8,0),1,1)</f>
        <v>19.2</v>
      </c>
      <c r="G2399" s="4">
        <f ca="1">OFFSET(InputPriceData!F$15,CalculationsAndCharts!$A2399+$A$11,IF($C$7,8,0),1,1)</f>
        <v>19.3</v>
      </c>
      <c r="H2399" s="128"/>
      <c r="I2399" s="128"/>
      <c r="K2399" s="124"/>
      <c r="L2399" s="279"/>
      <c r="M2399" s="281"/>
      <c r="N2399" s="280"/>
      <c r="O2399" s="4"/>
      <c r="P2399" s="4"/>
      <c r="Q2399" s="3"/>
      <c r="S2399" s="309">
        <f t="shared" ca="1" si="986"/>
        <v>21.24</v>
      </c>
      <c r="T2399" s="309">
        <f t="shared" ca="1" si="987"/>
        <v>19.3</v>
      </c>
      <c r="U2399" s="310">
        <f t="shared" ca="1" si="979"/>
        <v>0</v>
      </c>
      <c r="V2399" s="310" t="b">
        <f t="shared" ca="1" si="988"/>
        <v>0</v>
      </c>
      <c r="W2399" s="3" t="b">
        <f t="shared" ca="1" si="989"/>
        <v>0</v>
      </c>
      <c r="X2399" s="3" t="str">
        <f t="shared" ca="1" si="990"/>
        <v/>
      </c>
      <c r="Y2399" s="3" t="str">
        <f t="shared" ca="1" si="980"/>
        <v/>
      </c>
      <c r="Z2399" s="3" t="str">
        <f t="shared" ca="1" si="991"/>
        <v/>
      </c>
      <c r="AA2399" s="3" t="str">
        <f t="shared" ca="1" si="992"/>
        <v/>
      </c>
      <c r="AB2399" s="205">
        <f t="shared" ca="1" si="993"/>
        <v>1669</v>
      </c>
      <c r="AC2399" s="205">
        <f t="shared" ca="1" si="994"/>
        <v>25</v>
      </c>
      <c r="AD2399" s="205">
        <f t="shared" ca="1" si="981"/>
        <v>66.760000000000005</v>
      </c>
      <c r="AE2399" s="205">
        <f t="shared" ca="1" si="982"/>
        <v>16.760000000000005</v>
      </c>
      <c r="AF2399" s="205">
        <f t="shared" ca="1" si="995"/>
        <v>3.3520000000000012</v>
      </c>
      <c r="AG2399" s="205"/>
      <c r="AH2399" s="205"/>
      <c r="AI2399" s="205"/>
      <c r="AJ2399" s="205"/>
      <c r="AK2399" s="4"/>
      <c r="AL2399" s="4"/>
      <c r="AM2399" s="309">
        <f t="shared" ca="1" si="996"/>
        <v>21.24</v>
      </c>
      <c r="AN2399" s="309">
        <f t="shared" ca="1" si="997"/>
        <v>19.3</v>
      </c>
      <c r="AO2399" s="310">
        <f t="shared" ca="1" si="998"/>
        <v>0</v>
      </c>
      <c r="AP2399" s="310" t="b">
        <f t="shared" ca="1" si="999"/>
        <v>0</v>
      </c>
      <c r="AQ2399" s="309">
        <f t="shared" ca="1" si="1000"/>
        <v>0.5915999999999999</v>
      </c>
      <c r="AR2399" s="205">
        <f t="shared" ca="1" si="983"/>
        <v>19.128399999999999</v>
      </c>
      <c r="AS2399" s="45" t="b">
        <f t="shared" ca="1" si="984"/>
        <v>0</v>
      </c>
      <c r="AT2399">
        <f t="shared" ca="1" si="985"/>
        <v>2</v>
      </c>
      <c r="AU2399" t="b">
        <f t="shared" ca="1" si="1001"/>
        <v>0</v>
      </c>
      <c r="AV2399" t="b">
        <f t="shared" ca="1" si="1002"/>
        <v>0</v>
      </c>
      <c r="AW2399" s="266" t="b">
        <f t="shared" ca="1" si="1003"/>
        <v>0</v>
      </c>
      <c r="AX2399" s="266" t="b">
        <f t="shared" ca="1" si="1004"/>
        <v>1</v>
      </c>
      <c r="AY2399" s="266" t="b">
        <f t="shared" ca="1" si="1005"/>
        <v>0</v>
      </c>
    </row>
    <row r="2400" spans="1:51" x14ac:dyDescent="0.25">
      <c r="A2400">
        <v>2368</v>
      </c>
      <c r="B2400" s="163">
        <f ca="1">OFFSET(InputPriceData!B$15,CalculationsAndCharts!$A2400+$A$11,0,1,1)</f>
        <v>38579</v>
      </c>
      <c r="C2400" s="3">
        <f ca="1">OFFSET(InputPriceData!G$15,CalculationsAndCharts!$A2400+$A$11,IF($C$7,8,0),1,1)</f>
        <v>273300</v>
      </c>
      <c r="D2400" s="4">
        <f ca="1">OFFSET(InputPriceData!C$15,CalculationsAndCharts!$A2400+$A$11,IF($C$7,8,0),1,1)</f>
        <v>19.72</v>
      </c>
      <c r="E2400" s="4">
        <f ca="1">OFFSET(InputPriceData!D$15,CalculationsAndCharts!$A2400+$A$11,IF($C$7,8,0),1,1)</f>
        <v>19.84</v>
      </c>
      <c r="F2400" s="4">
        <f ca="1">OFFSET(InputPriceData!E$15,CalculationsAndCharts!$A2400+$A$11,IF($C$7,8,0),1,1)</f>
        <v>19.18</v>
      </c>
      <c r="G2400" s="4">
        <f ca="1">OFFSET(InputPriceData!F$15,CalculationsAndCharts!$A2400+$A$11,IF($C$7,8,0),1,1)</f>
        <v>19.809999999999999</v>
      </c>
      <c r="H2400" s="128"/>
      <c r="I2400" s="128"/>
      <c r="K2400" s="124"/>
      <c r="L2400" s="279"/>
      <c r="M2400" s="281"/>
      <c r="N2400" s="280"/>
      <c r="O2400" s="4"/>
      <c r="P2400" s="4"/>
      <c r="Q2400" s="3"/>
      <c r="S2400" s="309">
        <f t="shared" ca="1" si="986"/>
        <v>21.24</v>
      </c>
      <c r="T2400" s="309">
        <f t="shared" ca="1" si="987"/>
        <v>19.72</v>
      </c>
      <c r="U2400" s="310">
        <f t="shared" ca="1" si="979"/>
        <v>5.9210526315789394E-2</v>
      </c>
      <c r="V2400" s="310" t="b">
        <f t="shared" ca="1" si="988"/>
        <v>0</v>
      </c>
      <c r="W2400" s="3" t="b">
        <f t="shared" ca="1" si="989"/>
        <v>0</v>
      </c>
      <c r="X2400" s="3" t="str">
        <f t="shared" ca="1" si="990"/>
        <v/>
      </c>
      <c r="Y2400" s="3" t="str">
        <f t="shared" ca="1" si="980"/>
        <v/>
      </c>
      <c r="Z2400" s="3" t="str">
        <f t="shared" ca="1" si="991"/>
        <v/>
      </c>
      <c r="AA2400" s="3" t="str">
        <f t="shared" ca="1" si="992"/>
        <v/>
      </c>
      <c r="AB2400" s="205">
        <f t="shared" ca="1" si="993"/>
        <v>1669</v>
      </c>
      <c r="AC2400" s="205">
        <f t="shared" ca="1" si="994"/>
        <v>25</v>
      </c>
      <c r="AD2400" s="205">
        <f t="shared" ca="1" si="981"/>
        <v>66.760000000000005</v>
      </c>
      <c r="AE2400" s="205">
        <f t="shared" ca="1" si="982"/>
        <v>16.760000000000005</v>
      </c>
      <c r="AF2400" s="205">
        <f t="shared" ca="1" si="995"/>
        <v>3.3520000000000012</v>
      </c>
      <c r="AG2400" s="205"/>
      <c r="AH2400" s="205"/>
      <c r="AI2400" s="205"/>
      <c r="AJ2400" s="205"/>
      <c r="AK2400" s="4"/>
      <c r="AL2400" s="4"/>
      <c r="AM2400" s="309">
        <f t="shared" ca="1" si="996"/>
        <v>21.24</v>
      </c>
      <c r="AN2400" s="309">
        <f t="shared" ca="1" si="997"/>
        <v>19.72</v>
      </c>
      <c r="AO2400" s="310">
        <f t="shared" ca="1" si="998"/>
        <v>5.9210526315789394E-2</v>
      </c>
      <c r="AP2400" s="310" t="b">
        <f t="shared" ca="1" si="999"/>
        <v>0</v>
      </c>
      <c r="AQ2400" s="309">
        <f t="shared" ca="1" si="1000"/>
        <v>0.5915999999999999</v>
      </c>
      <c r="AR2400" s="205">
        <f t="shared" ca="1" si="983"/>
        <v>19.128399999999999</v>
      </c>
      <c r="AS2400" s="45" t="b">
        <f t="shared" ca="1" si="984"/>
        <v>0</v>
      </c>
      <c r="AT2400">
        <f t="shared" ca="1" si="985"/>
        <v>1</v>
      </c>
      <c r="AU2400" t="b">
        <f t="shared" ca="1" si="1001"/>
        <v>0</v>
      </c>
      <c r="AV2400" t="b">
        <f t="shared" ca="1" si="1002"/>
        <v>0</v>
      </c>
      <c r="AW2400" s="266" t="b">
        <f t="shared" ca="1" si="1003"/>
        <v>1</v>
      </c>
      <c r="AX2400" s="266" t="b">
        <f t="shared" ca="1" si="1004"/>
        <v>1</v>
      </c>
      <c r="AY2400" s="266" t="b">
        <f t="shared" ca="1" si="1005"/>
        <v>0</v>
      </c>
    </row>
    <row r="2401" spans="1:51" x14ac:dyDescent="0.25">
      <c r="A2401">
        <v>2369</v>
      </c>
      <c r="B2401" s="163">
        <f ca="1">OFFSET(InputPriceData!B$15,CalculationsAndCharts!$A2401+$A$11,0,1,1)</f>
        <v>38576</v>
      </c>
      <c r="C2401" s="3">
        <f ca="1">OFFSET(InputPriceData!G$15,CalculationsAndCharts!$A2401+$A$11,IF($C$7,8,0),1,1)</f>
        <v>259300</v>
      </c>
      <c r="D2401" s="4">
        <f ca="1">OFFSET(InputPriceData!C$15,CalculationsAndCharts!$A2401+$A$11,IF($C$7,8,0),1,1)</f>
        <v>19.850000000000001</v>
      </c>
      <c r="E2401" s="4">
        <f ca="1">OFFSET(InputPriceData!D$15,CalculationsAndCharts!$A2401+$A$11,IF($C$7,8,0),1,1)</f>
        <v>19.91</v>
      </c>
      <c r="F2401" s="4">
        <f ca="1">OFFSET(InputPriceData!E$15,CalculationsAndCharts!$A2401+$A$11,IF($C$7,8,0),1,1)</f>
        <v>19.39</v>
      </c>
      <c r="G2401" s="4">
        <f ca="1">OFFSET(InputPriceData!F$15,CalculationsAndCharts!$A2401+$A$11,IF($C$7,8,0),1,1)</f>
        <v>19.72</v>
      </c>
      <c r="H2401" s="128"/>
      <c r="I2401" s="128"/>
      <c r="K2401" s="124"/>
      <c r="L2401" s="279"/>
      <c r="M2401" s="281"/>
      <c r="N2401" s="280"/>
      <c r="O2401" s="4"/>
      <c r="P2401" s="4"/>
      <c r="Q2401" s="3"/>
      <c r="S2401" s="309">
        <f t="shared" ca="1" si="986"/>
        <v>21.52</v>
      </c>
      <c r="T2401" s="309">
        <f t="shared" ca="1" si="987"/>
        <v>19.72</v>
      </c>
      <c r="U2401" s="310">
        <f t="shared" ref="U2401:U2464" ca="1" si="1006">IFERROR((G2401- T2401)/(S2401-T2401),0)</f>
        <v>0</v>
      </c>
      <c r="V2401" s="310" t="b">
        <f t="shared" ca="1" si="988"/>
        <v>0</v>
      </c>
      <c r="W2401" s="3" t="b">
        <f t="shared" ca="1" si="989"/>
        <v>0</v>
      </c>
      <c r="X2401" s="3" t="str">
        <f t="shared" ca="1" si="990"/>
        <v/>
      </c>
      <c r="Y2401" s="3" t="str">
        <f t="shared" ref="Y2401:Y2464" ca="1" si="1007">IF(W2401,IFERROR(100*(G2401-X2401)/X2401,0),"")</f>
        <v/>
      </c>
      <c r="Z2401" s="3" t="str">
        <f t="shared" ca="1" si="991"/>
        <v/>
      </c>
      <c r="AA2401" s="3" t="str">
        <f t="shared" ca="1" si="992"/>
        <v/>
      </c>
      <c r="AB2401" s="205">
        <f t="shared" ca="1" si="993"/>
        <v>1669</v>
      </c>
      <c r="AC2401" s="205">
        <f t="shared" ca="1" si="994"/>
        <v>25</v>
      </c>
      <c r="AD2401" s="205">
        <f t="shared" ref="AD2401:AD2464" ca="1" si="1008">IFERROR(AB2401/AC2401,0)</f>
        <v>66.760000000000005</v>
      </c>
      <c r="AE2401" s="205">
        <f t="shared" ref="AE2401:AE2464" ca="1" si="1009">IFERROR(AB2401/AC2401-50,0)</f>
        <v>16.760000000000005</v>
      </c>
      <c r="AF2401" s="205">
        <f t="shared" ca="1" si="995"/>
        <v>3.3520000000000012</v>
      </c>
      <c r="AG2401" s="205"/>
      <c r="AH2401" s="205"/>
      <c r="AI2401" s="205"/>
      <c r="AJ2401" s="205"/>
      <c r="AK2401" s="4"/>
      <c r="AL2401" s="4"/>
      <c r="AM2401" s="309">
        <f t="shared" ca="1" si="996"/>
        <v>21.24</v>
      </c>
      <c r="AN2401" s="309">
        <f t="shared" ca="1" si="997"/>
        <v>19.72</v>
      </c>
      <c r="AO2401" s="310">
        <f t="shared" ca="1" si="998"/>
        <v>0</v>
      </c>
      <c r="AP2401" s="310" t="b">
        <f t="shared" ca="1" si="999"/>
        <v>1</v>
      </c>
      <c r="AQ2401" s="309">
        <f t="shared" ca="1" si="1000"/>
        <v>0</v>
      </c>
      <c r="AR2401" s="205">
        <f t="shared" ref="AR2401:AR2464" ca="1" si="1010">IF(AND(NOT(AX2402),AW2401),D2401*(1-$E$22),IF(AX2401,AR2402,0))</f>
        <v>0</v>
      </c>
      <c r="AS2401" s="45" t="b">
        <f t="shared" ref="AS2401:AS2464" ca="1" si="1011">AND(AX2401,F2401&lt;AR2401)</f>
        <v>0</v>
      </c>
      <c r="AT2401">
        <f t="shared" ref="AT2401:AT2464" ca="1" si="1012">IF(AX2401,AT2402+1,0)</f>
        <v>0</v>
      </c>
      <c r="AU2401" t="b">
        <f t="shared" ca="1" si="1001"/>
        <v>0</v>
      </c>
      <c r="AV2401" t="b">
        <f t="shared" ca="1" si="1002"/>
        <v>0</v>
      </c>
      <c r="AW2401" s="266" t="b">
        <f t="shared" ca="1" si="1003"/>
        <v>0</v>
      </c>
      <c r="AX2401" s="266" t="b">
        <f t="shared" ca="1" si="1004"/>
        <v>0</v>
      </c>
      <c r="AY2401" s="266" t="b">
        <f t="shared" ca="1" si="1005"/>
        <v>0</v>
      </c>
    </row>
    <row r="2402" spans="1:51" x14ac:dyDescent="0.25">
      <c r="A2402">
        <v>2370</v>
      </c>
      <c r="B2402" s="163">
        <f ca="1">OFFSET(InputPriceData!B$15,CalculationsAndCharts!$A2402+$A$11,0,1,1)</f>
        <v>38575</v>
      </c>
      <c r="C2402" s="3">
        <f ca="1">OFFSET(InputPriceData!G$15,CalculationsAndCharts!$A2402+$A$11,IF($C$7,8,0),1,1)</f>
        <v>221200</v>
      </c>
      <c r="D2402" s="4">
        <f ca="1">OFFSET(InputPriceData!C$15,CalculationsAndCharts!$A2402+$A$11,IF($C$7,8,0),1,1)</f>
        <v>19.84</v>
      </c>
      <c r="E2402" s="4">
        <f ca="1">OFFSET(InputPriceData!D$15,CalculationsAndCharts!$A2402+$A$11,IF($C$7,8,0),1,1)</f>
        <v>20.07</v>
      </c>
      <c r="F2402" s="4">
        <f ca="1">OFFSET(InputPriceData!E$15,CalculationsAndCharts!$A2402+$A$11,IF($C$7,8,0),1,1)</f>
        <v>19.75</v>
      </c>
      <c r="G2402" s="4">
        <f ca="1">OFFSET(InputPriceData!F$15,CalculationsAndCharts!$A2402+$A$11,IF($C$7,8,0),1,1)</f>
        <v>19.95</v>
      </c>
      <c r="H2402" s="128"/>
      <c r="I2402" s="128"/>
      <c r="K2402" s="124"/>
      <c r="L2402" s="279"/>
      <c r="M2402" s="281"/>
      <c r="N2402" s="280"/>
      <c r="O2402" s="4"/>
      <c r="P2402" s="4"/>
      <c r="Q2402" s="3"/>
      <c r="S2402" s="309">
        <f t="shared" ref="S2402:S2465" ca="1" si="1013">MAX(OFFSET($G2402,0,0,$A$19,1))</f>
        <v>21.52</v>
      </c>
      <c r="T2402" s="309">
        <f t="shared" ref="T2402:T2465" ca="1" si="1014">MIN(OFFSET($G2402,0,0,$A$19,1))</f>
        <v>19.78</v>
      </c>
      <c r="U2402" s="310">
        <f t="shared" ca="1" si="1006"/>
        <v>9.7701149425286377E-2</v>
      </c>
      <c r="V2402" s="310" t="b">
        <f t="shared" ref="V2402:V2465" ca="1" si="1015">AND(U2402&lt;$A$20,U2403&gt;$A$20)</f>
        <v>0</v>
      </c>
      <c r="W2402" s="3" t="b">
        <f t="shared" ref="W2402:W2465" ca="1" si="1016">OFFSET(V2402,($A$21-1),0,1,1)</f>
        <v>0</v>
      </c>
      <c r="X2402" s="3" t="str">
        <f t="shared" ref="X2402:X2465" ca="1" si="1017">IF($W2402,OFFSET($G2402,$A$19-1,0,1,1),"")</f>
        <v/>
      </c>
      <c r="Y2402" s="3" t="str">
        <f t="shared" ca="1" si="1007"/>
        <v/>
      </c>
      <c r="Z2402" s="3" t="str">
        <f t="shared" ref="Z2402:Z2465" ca="1" si="1018">IF(W2402,IF(Y2402&lt;-10,10,IF(Y2402&gt;10,10,Y2402)),"")</f>
        <v/>
      </c>
      <c r="AA2402" s="3" t="str">
        <f t="shared" ref="AA2402:AA2465" ca="1" si="1019">IF(W2402,INT(5*(Z2402+10)),"")</f>
        <v/>
      </c>
      <c r="AB2402" s="205">
        <f t="shared" ref="AB2402:AB2465" ca="1" si="1020">IF(A2402&gt;$A$23,0,IF(W2402,AA2402,0))+AB2403</f>
        <v>1669</v>
      </c>
      <c r="AC2402" s="205">
        <f t="shared" ref="AC2402:AC2465" ca="1" si="1021">IF(A2402&gt;$A$23,0,IF(W2402,1,0))+AC2403</f>
        <v>25</v>
      </c>
      <c r="AD2402" s="205">
        <f t="shared" ca="1" si="1008"/>
        <v>66.760000000000005</v>
      </c>
      <c r="AE2402" s="205">
        <f t="shared" ca="1" si="1009"/>
        <v>16.760000000000005</v>
      </c>
      <c r="AF2402" s="205">
        <f t="shared" ref="AF2402:AF2465" ca="1" si="1022">AE2402*0.2</f>
        <v>3.3520000000000012</v>
      </c>
      <c r="AG2402" s="205"/>
      <c r="AH2402" s="205"/>
      <c r="AI2402" s="205"/>
      <c r="AJ2402" s="205"/>
      <c r="AK2402" s="4"/>
      <c r="AL2402" s="4"/>
      <c r="AM2402" s="309">
        <f t="shared" ref="AM2402:AM2465" ca="1" si="1023">MAX(OFFSET($G2402,0,0,$E$19,1))</f>
        <v>21.24</v>
      </c>
      <c r="AN2402" s="309">
        <f t="shared" ref="AN2402:AN2465" ca="1" si="1024">MIN(OFFSET($G2402,0,0,$E$19,1))</f>
        <v>19.78</v>
      </c>
      <c r="AO2402" s="310">
        <f t="shared" ref="AO2402:AO2465" ca="1" si="1025">IFERROR(($G2402- AN2402)/(AM2402-AN2402),0)</f>
        <v>0.11643835616438251</v>
      </c>
      <c r="AP2402" s="310" t="b">
        <f t="shared" ref="AP2402:AP2465" ca="1" si="1026">AND(AO2402&lt;$E$20,AO2403&gt;$E$20)</f>
        <v>0</v>
      </c>
      <c r="AQ2402" s="309">
        <f t="shared" ref="AQ2402:AQ2465" ca="1" si="1027">IF(AND(NOT(AX2403),AW2402),D2402*($E$22),IF(AX2402,AQ2403,0))</f>
        <v>0</v>
      </c>
      <c r="AR2402" s="205">
        <f t="shared" ca="1" si="1010"/>
        <v>0</v>
      </c>
      <c r="AS2402" s="45" t="b">
        <f t="shared" ca="1" si="1011"/>
        <v>0</v>
      </c>
      <c r="AT2402">
        <f t="shared" ca="1" si="1012"/>
        <v>0</v>
      </c>
      <c r="AU2402" t="b">
        <f t="shared" ref="AU2402:AU2465" ca="1" si="1028">(AT2402&gt;=$E$21)</f>
        <v>0</v>
      </c>
      <c r="AV2402" t="b">
        <f t="shared" ref="AV2402:AV2465" ca="1" si="1029">OR(AS2402,AU2402)</f>
        <v>0</v>
      </c>
      <c r="AW2402" s="266" t="b">
        <f t="shared" ref="AW2402:AW2465" ca="1" si="1030">AND($AP2403,NOT(AX2403))</f>
        <v>0</v>
      </c>
      <c r="AX2402" s="266" t="b">
        <f t="shared" ref="AX2402:AX2465" ca="1" si="1031">IF(AX2403,IF(AY2402,FALSE,AX2403),IF(AW2402,TRUE,AX2403))</f>
        <v>0</v>
      </c>
      <c r="AY2402" s="266" t="b">
        <f t="shared" ref="AY2402:AY2465" ca="1" si="1032">AND(AX2403,AND(AV2403&lt;&gt;AV2404,AV2403))</f>
        <v>0</v>
      </c>
    </row>
    <row r="2403" spans="1:51" x14ac:dyDescent="0.25">
      <c r="A2403">
        <v>2371</v>
      </c>
      <c r="B2403" s="163">
        <f ca="1">OFFSET(InputPriceData!B$15,CalculationsAndCharts!$A2403+$A$11,0,1,1)</f>
        <v>38574</v>
      </c>
      <c r="C2403" s="3">
        <f ca="1">OFFSET(InputPriceData!G$15,CalculationsAndCharts!$A2403+$A$11,IF($C$7,8,0),1,1)</f>
        <v>232000</v>
      </c>
      <c r="D2403" s="4">
        <f ca="1">OFFSET(InputPriceData!C$15,CalculationsAndCharts!$A2403+$A$11,IF($C$7,8,0),1,1)</f>
        <v>19.75</v>
      </c>
      <c r="E2403" s="4">
        <f ca="1">OFFSET(InputPriceData!D$15,CalculationsAndCharts!$A2403+$A$11,IF($C$7,8,0),1,1)</f>
        <v>20.04</v>
      </c>
      <c r="F2403" s="4">
        <f ca="1">OFFSET(InputPriceData!E$15,CalculationsAndCharts!$A2403+$A$11,IF($C$7,8,0),1,1)</f>
        <v>19.739999999999998</v>
      </c>
      <c r="G2403" s="4">
        <f ca="1">OFFSET(InputPriceData!F$15,CalculationsAndCharts!$A2403+$A$11,IF($C$7,8,0),1,1)</f>
        <v>19.89</v>
      </c>
      <c r="H2403" s="128"/>
      <c r="I2403" s="128"/>
      <c r="K2403" s="124"/>
      <c r="L2403" s="279"/>
      <c r="M2403" s="281"/>
      <c r="N2403" s="280"/>
      <c r="O2403" s="4"/>
      <c r="P2403" s="4"/>
      <c r="Q2403" s="3"/>
      <c r="S2403" s="309">
        <f t="shared" ca="1" si="1013"/>
        <v>21.52</v>
      </c>
      <c r="T2403" s="309">
        <f t="shared" ca="1" si="1014"/>
        <v>19.78</v>
      </c>
      <c r="U2403" s="310">
        <f t="shared" ca="1" si="1006"/>
        <v>6.321839080459743E-2</v>
      </c>
      <c r="V2403" s="310" t="b">
        <f t="shared" ca="1" si="1015"/>
        <v>0</v>
      </c>
      <c r="W2403" s="3" t="b">
        <f t="shared" ca="1" si="1016"/>
        <v>0</v>
      </c>
      <c r="X2403" s="3" t="str">
        <f t="shared" ca="1" si="1017"/>
        <v/>
      </c>
      <c r="Y2403" s="3" t="str">
        <f t="shared" ca="1" si="1007"/>
        <v/>
      </c>
      <c r="Z2403" s="3" t="str">
        <f t="shared" ca="1" si="1018"/>
        <v/>
      </c>
      <c r="AA2403" s="3" t="str">
        <f t="shared" ca="1" si="1019"/>
        <v/>
      </c>
      <c r="AB2403" s="205">
        <f t="shared" ca="1" si="1020"/>
        <v>1669</v>
      </c>
      <c r="AC2403" s="205">
        <f t="shared" ca="1" si="1021"/>
        <v>25</v>
      </c>
      <c r="AD2403" s="205">
        <f t="shared" ca="1" si="1008"/>
        <v>66.760000000000005</v>
      </c>
      <c r="AE2403" s="205">
        <f t="shared" ca="1" si="1009"/>
        <v>16.760000000000005</v>
      </c>
      <c r="AF2403" s="205">
        <f t="shared" ca="1" si="1022"/>
        <v>3.3520000000000012</v>
      </c>
      <c r="AG2403" s="205"/>
      <c r="AH2403" s="205"/>
      <c r="AI2403" s="205"/>
      <c r="AJ2403" s="205"/>
      <c r="AK2403" s="4"/>
      <c r="AL2403" s="4"/>
      <c r="AM2403" s="309">
        <f t="shared" ca="1" si="1023"/>
        <v>21.52</v>
      </c>
      <c r="AN2403" s="309">
        <f t="shared" ca="1" si="1024"/>
        <v>19.78</v>
      </c>
      <c r="AO2403" s="310">
        <f t="shared" ca="1" si="1025"/>
        <v>6.321839080459743E-2</v>
      </c>
      <c r="AP2403" s="310" t="b">
        <f t="shared" ca="1" si="1026"/>
        <v>0</v>
      </c>
      <c r="AQ2403" s="309">
        <f t="shared" ca="1" si="1027"/>
        <v>0</v>
      </c>
      <c r="AR2403" s="205">
        <f t="shared" ca="1" si="1010"/>
        <v>0</v>
      </c>
      <c r="AS2403" s="45" t="b">
        <f t="shared" ca="1" si="1011"/>
        <v>0</v>
      </c>
      <c r="AT2403">
        <f t="shared" ca="1" si="1012"/>
        <v>0</v>
      </c>
      <c r="AU2403" t="b">
        <f t="shared" ca="1" si="1028"/>
        <v>0</v>
      </c>
      <c r="AV2403" t="b">
        <f t="shared" ca="1" si="1029"/>
        <v>0</v>
      </c>
      <c r="AW2403" s="266" t="b">
        <f t="shared" ca="1" si="1030"/>
        <v>0</v>
      </c>
      <c r="AX2403" s="266" t="b">
        <f t="shared" ca="1" si="1031"/>
        <v>0</v>
      </c>
      <c r="AY2403" s="266" t="b">
        <f t="shared" ca="1" si="1032"/>
        <v>0</v>
      </c>
    </row>
    <row r="2404" spans="1:51" x14ac:dyDescent="0.25">
      <c r="A2404">
        <v>2372</v>
      </c>
      <c r="B2404" s="163">
        <f ca="1">OFFSET(InputPriceData!B$15,CalculationsAndCharts!$A2404+$A$11,0,1,1)</f>
        <v>38573</v>
      </c>
      <c r="C2404" s="3">
        <f ca="1">OFFSET(InputPriceData!G$15,CalculationsAndCharts!$A2404+$A$11,IF($C$7,8,0),1,1)</f>
        <v>169400</v>
      </c>
      <c r="D2404" s="4">
        <f ca="1">OFFSET(InputPriceData!C$15,CalculationsAndCharts!$A2404+$A$11,IF($C$7,8,0),1,1)</f>
        <v>19.86</v>
      </c>
      <c r="E2404" s="4">
        <f ca="1">OFFSET(InputPriceData!D$15,CalculationsAndCharts!$A2404+$A$11,IF($C$7,8,0),1,1)</f>
        <v>20.04</v>
      </c>
      <c r="F2404" s="4">
        <f ca="1">OFFSET(InputPriceData!E$15,CalculationsAndCharts!$A2404+$A$11,IF($C$7,8,0),1,1)</f>
        <v>19.739999999999998</v>
      </c>
      <c r="G2404" s="4">
        <f ca="1">OFFSET(InputPriceData!F$15,CalculationsAndCharts!$A2404+$A$11,IF($C$7,8,0),1,1)</f>
        <v>19.78</v>
      </c>
      <c r="H2404" s="128"/>
      <c r="I2404" s="128"/>
      <c r="K2404" s="124"/>
      <c r="L2404" s="279"/>
      <c r="M2404" s="281"/>
      <c r="N2404" s="280"/>
      <c r="O2404" s="4"/>
      <c r="P2404" s="4"/>
      <c r="Q2404" s="3"/>
      <c r="S2404" s="309">
        <f t="shared" ca="1" si="1013"/>
        <v>21.52</v>
      </c>
      <c r="T2404" s="309">
        <f t="shared" ca="1" si="1014"/>
        <v>19.78</v>
      </c>
      <c r="U2404" s="310">
        <f t="shared" ca="1" si="1006"/>
        <v>0</v>
      </c>
      <c r="V2404" s="310" t="b">
        <f t="shared" ca="1" si="1015"/>
        <v>0</v>
      </c>
      <c r="W2404" s="3" t="b">
        <f t="shared" ca="1" si="1016"/>
        <v>0</v>
      </c>
      <c r="X2404" s="3" t="str">
        <f t="shared" ca="1" si="1017"/>
        <v/>
      </c>
      <c r="Y2404" s="3" t="str">
        <f t="shared" ca="1" si="1007"/>
        <v/>
      </c>
      <c r="Z2404" s="3" t="str">
        <f t="shared" ca="1" si="1018"/>
        <v/>
      </c>
      <c r="AA2404" s="3" t="str">
        <f t="shared" ca="1" si="1019"/>
        <v/>
      </c>
      <c r="AB2404" s="205">
        <f t="shared" ca="1" si="1020"/>
        <v>1669</v>
      </c>
      <c r="AC2404" s="205">
        <f t="shared" ca="1" si="1021"/>
        <v>25</v>
      </c>
      <c r="AD2404" s="205">
        <f t="shared" ca="1" si="1008"/>
        <v>66.760000000000005</v>
      </c>
      <c r="AE2404" s="205">
        <f t="shared" ca="1" si="1009"/>
        <v>16.760000000000005</v>
      </c>
      <c r="AF2404" s="205">
        <f t="shared" ca="1" si="1022"/>
        <v>3.3520000000000012</v>
      </c>
      <c r="AG2404" s="205"/>
      <c r="AH2404" s="205"/>
      <c r="AI2404" s="205"/>
      <c r="AJ2404" s="205"/>
      <c r="AK2404" s="4"/>
      <c r="AL2404" s="4"/>
      <c r="AM2404" s="309">
        <f t="shared" ca="1" si="1023"/>
        <v>21.52</v>
      </c>
      <c r="AN2404" s="309">
        <f t="shared" ca="1" si="1024"/>
        <v>19.78</v>
      </c>
      <c r="AO2404" s="310">
        <f t="shared" ca="1" si="1025"/>
        <v>0</v>
      </c>
      <c r="AP2404" s="310" t="b">
        <f t="shared" ca="1" si="1026"/>
        <v>0</v>
      </c>
      <c r="AQ2404" s="309">
        <f t="shared" ca="1" si="1027"/>
        <v>0</v>
      </c>
      <c r="AR2404" s="205">
        <f t="shared" ca="1" si="1010"/>
        <v>0</v>
      </c>
      <c r="AS2404" s="45" t="b">
        <f t="shared" ca="1" si="1011"/>
        <v>0</v>
      </c>
      <c r="AT2404">
        <f t="shared" ca="1" si="1012"/>
        <v>0</v>
      </c>
      <c r="AU2404" t="b">
        <f t="shared" ca="1" si="1028"/>
        <v>0</v>
      </c>
      <c r="AV2404" t="b">
        <f t="shared" ca="1" si="1029"/>
        <v>0</v>
      </c>
      <c r="AW2404" s="266" t="b">
        <f t="shared" ca="1" si="1030"/>
        <v>0</v>
      </c>
      <c r="AX2404" s="266" t="b">
        <f t="shared" ca="1" si="1031"/>
        <v>0</v>
      </c>
      <c r="AY2404" s="266" t="b">
        <f t="shared" ca="1" si="1032"/>
        <v>0</v>
      </c>
    </row>
    <row r="2405" spans="1:51" x14ac:dyDescent="0.25">
      <c r="A2405">
        <v>2373</v>
      </c>
      <c r="B2405" s="163">
        <f ca="1">OFFSET(InputPriceData!B$15,CalculationsAndCharts!$A2405+$A$11,0,1,1)</f>
        <v>38572</v>
      </c>
      <c r="C2405" s="3">
        <f ca="1">OFFSET(InputPriceData!G$15,CalculationsAndCharts!$A2405+$A$11,IF($C$7,8,0),1,1)</f>
        <v>373600</v>
      </c>
      <c r="D2405" s="4">
        <f ca="1">OFFSET(InputPriceData!C$15,CalculationsAndCharts!$A2405+$A$11,IF($C$7,8,0),1,1)</f>
        <v>19.95</v>
      </c>
      <c r="E2405" s="4">
        <f ca="1">OFFSET(InputPriceData!D$15,CalculationsAndCharts!$A2405+$A$11,IF($C$7,8,0),1,1)</f>
        <v>20.260000000000002</v>
      </c>
      <c r="F2405" s="4">
        <f ca="1">OFFSET(InputPriceData!E$15,CalculationsAndCharts!$A2405+$A$11,IF($C$7,8,0),1,1)</f>
        <v>19.75</v>
      </c>
      <c r="G2405" s="4">
        <f ca="1">OFFSET(InputPriceData!F$15,CalculationsAndCharts!$A2405+$A$11,IF($C$7,8,0),1,1)</f>
        <v>19.78</v>
      </c>
      <c r="H2405" s="128"/>
      <c r="I2405" s="128"/>
      <c r="K2405" s="124"/>
      <c r="L2405" s="279"/>
      <c r="M2405" s="281"/>
      <c r="N2405" s="280"/>
      <c r="O2405" s="4"/>
      <c r="P2405" s="4"/>
      <c r="Q2405" s="3"/>
      <c r="S2405" s="309">
        <f t="shared" ca="1" si="1013"/>
        <v>21.52</v>
      </c>
      <c r="T2405" s="309">
        <f t="shared" ca="1" si="1014"/>
        <v>19.78</v>
      </c>
      <c r="U2405" s="310">
        <f t="shared" ca="1" si="1006"/>
        <v>0</v>
      </c>
      <c r="V2405" s="310" t="b">
        <f t="shared" ca="1" si="1015"/>
        <v>0</v>
      </c>
      <c r="W2405" s="3" t="b">
        <f t="shared" ca="1" si="1016"/>
        <v>0</v>
      </c>
      <c r="X2405" s="3" t="str">
        <f t="shared" ca="1" si="1017"/>
        <v/>
      </c>
      <c r="Y2405" s="3" t="str">
        <f t="shared" ca="1" si="1007"/>
        <v/>
      </c>
      <c r="Z2405" s="3" t="str">
        <f t="shared" ca="1" si="1018"/>
        <v/>
      </c>
      <c r="AA2405" s="3" t="str">
        <f t="shared" ca="1" si="1019"/>
        <v/>
      </c>
      <c r="AB2405" s="205">
        <f t="shared" ca="1" si="1020"/>
        <v>1669</v>
      </c>
      <c r="AC2405" s="205">
        <f t="shared" ca="1" si="1021"/>
        <v>25</v>
      </c>
      <c r="AD2405" s="205">
        <f t="shared" ca="1" si="1008"/>
        <v>66.760000000000005</v>
      </c>
      <c r="AE2405" s="205">
        <f t="shared" ca="1" si="1009"/>
        <v>16.760000000000005</v>
      </c>
      <c r="AF2405" s="205">
        <f t="shared" ca="1" si="1022"/>
        <v>3.3520000000000012</v>
      </c>
      <c r="AG2405" s="205"/>
      <c r="AH2405" s="205"/>
      <c r="AI2405" s="205"/>
      <c r="AJ2405" s="205"/>
      <c r="AK2405" s="4"/>
      <c r="AL2405" s="4"/>
      <c r="AM2405" s="309">
        <f t="shared" ca="1" si="1023"/>
        <v>21.52</v>
      </c>
      <c r="AN2405" s="309">
        <f t="shared" ca="1" si="1024"/>
        <v>19.78</v>
      </c>
      <c r="AO2405" s="310">
        <f t="shared" ca="1" si="1025"/>
        <v>0</v>
      </c>
      <c r="AP2405" s="310" t="b">
        <f t="shared" ca="1" si="1026"/>
        <v>0</v>
      </c>
      <c r="AQ2405" s="309">
        <f t="shared" ca="1" si="1027"/>
        <v>0</v>
      </c>
      <c r="AR2405" s="205">
        <f t="shared" ca="1" si="1010"/>
        <v>0</v>
      </c>
      <c r="AS2405" s="45" t="b">
        <f t="shared" ca="1" si="1011"/>
        <v>0</v>
      </c>
      <c r="AT2405">
        <f t="shared" ca="1" si="1012"/>
        <v>0</v>
      </c>
      <c r="AU2405" t="b">
        <f t="shared" ca="1" si="1028"/>
        <v>0</v>
      </c>
      <c r="AV2405" t="b">
        <f t="shared" ca="1" si="1029"/>
        <v>0</v>
      </c>
      <c r="AW2405" s="266" t="b">
        <f t="shared" ca="1" si="1030"/>
        <v>0</v>
      </c>
      <c r="AX2405" s="266" t="b">
        <f t="shared" ca="1" si="1031"/>
        <v>0</v>
      </c>
      <c r="AY2405" s="266" t="b">
        <f t="shared" ca="1" si="1032"/>
        <v>1</v>
      </c>
    </row>
    <row r="2406" spans="1:51" x14ac:dyDescent="0.25">
      <c r="A2406">
        <v>2374</v>
      </c>
      <c r="B2406" s="163">
        <f ca="1">OFFSET(InputPriceData!B$15,CalculationsAndCharts!$A2406+$A$11,0,1,1)</f>
        <v>38569</v>
      </c>
      <c r="C2406" s="3">
        <f ca="1">OFFSET(InputPriceData!G$15,CalculationsAndCharts!$A2406+$A$11,IF($C$7,8,0),1,1)</f>
        <v>256400</v>
      </c>
      <c r="D2406" s="4">
        <f ca="1">OFFSET(InputPriceData!C$15,CalculationsAndCharts!$A2406+$A$11,IF($C$7,8,0),1,1)</f>
        <v>20</v>
      </c>
      <c r="E2406" s="4">
        <f ca="1">OFFSET(InputPriceData!D$15,CalculationsAndCharts!$A2406+$A$11,IF($C$7,8,0),1,1)</f>
        <v>20.11</v>
      </c>
      <c r="F2406" s="4">
        <f ca="1">OFFSET(InputPriceData!E$15,CalculationsAndCharts!$A2406+$A$11,IF($C$7,8,0),1,1)</f>
        <v>19.739999999999998</v>
      </c>
      <c r="G2406" s="4">
        <f ca="1">OFFSET(InputPriceData!F$15,CalculationsAndCharts!$A2406+$A$11,IF($C$7,8,0),1,1)</f>
        <v>19.96</v>
      </c>
      <c r="H2406" s="128"/>
      <c r="I2406" s="128"/>
      <c r="K2406" s="124"/>
      <c r="L2406" s="279"/>
      <c r="M2406" s="281"/>
      <c r="N2406" s="280"/>
      <c r="O2406" s="4"/>
      <c r="P2406" s="4"/>
      <c r="Q2406" s="3"/>
      <c r="S2406" s="309">
        <f t="shared" ca="1" si="1013"/>
        <v>21.52</v>
      </c>
      <c r="T2406" s="309">
        <f t="shared" ca="1" si="1014"/>
        <v>19.96</v>
      </c>
      <c r="U2406" s="310">
        <f t="shared" ca="1" si="1006"/>
        <v>0</v>
      </c>
      <c r="V2406" s="310" t="b">
        <f t="shared" ca="1" si="1015"/>
        <v>0</v>
      </c>
      <c r="W2406" s="3" t="b">
        <f t="shared" ca="1" si="1016"/>
        <v>0</v>
      </c>
      <c r="X2406" s="3" t="str">
        <f t="shared" ca="1" si="1017"/>
        <v/>
      </c>
      <c r="Y2406" s="3" t="str">
        <f t="shared" ca="1" si="1007"/>
        <v/>
      </c>
      <c r="Z2406" s="3" t="str">
        <f t="shared" ca="1" si="1018"/>
        <v/>
      </c>
      <c r="AA2406" s="3" t="str">
        <f t="shared" ca="1" si="1019"/>
        <v/>
      </c>
      <c r="AB2406" s="205">
        <f t="shared" ca="1" si="1020"/>
        <v>1669</v>
      </c>
      <c r="AC2406" s="205">
        <f t="shared" ca="1" si="1021"/>
        <v>25</v>
      </c>
      <c r="AD2406" s="205">
        <f t="shared" ca="1" si="1008"/>
        <v>66.760000000000005</v>
      </c>
      <c r="AE2406" s="205">
        <f t="shared" ca="1" si="1009"/>
        <v>16.760000000000005</v>
      </c>
      <c r="AF2406" s="205">
        <f t="shared" ca="1" si="1022"/>
        <v>3.3520000000000012</v>
      </c>
      <c r="AG2406" s="205"/>
      <c r="AH2406" s="205"/>
      <c r="AI2406" s="205"/>
      <c r="AJ2406" s="205"/>
      <c r="AK2406" s="4"/>
      <c r="AL2406" s="4"/>
      <c r="AM2406" s="309">
        <f t="shared" ca="1" si="1023"/>
        <v>21.52</v>
      </c>
      <c r="AN2406" s="309">
        <f t="shared" ca="1" si="1024"/>
        <v>19.96</v>
      </c>
      <c r="AO2406" s="310">
        <f t="shared" ca="1" si="1025"/>
        <v>0</v>
      </c>
      <c r="AP2406" s="310" t="b">
        <f t="shared" ca="1" si="1026"/>
        <v>0</v>
      </c>
      <c r="AQ2406" s="309">
        <f t="shared" ca="1" si="1027"/>
        <v>0.6159</v>
      </c>
      <c r="AR2406" s="205">
        <f t="shared" ca="1" si="1010"/>
        <v>19.914100000000001</v>
      </c>
      <c r="AS2406" s="45" t="b">
        <f t="shared" ca="1" si="1011"/>
        <v>1</v>
      </c>
      <c r="AT2406">
        <f t="shared" ca="1" si="1012"/>
        <v>2</v>
      </c>
      <c r="AU2406" t="b">
        <f t="shared" ca="1" si="1028"/>
        <v>0</v>
      </c>
      <c r="AV2406" t="b">
        <f t="shared" ca="1" si="1029"/>
        <v>1</v>
      </c>
      <c r="AW2406" s="266" t="b">
        <f t="shared" ca="1" si="1030"/>
        <v>0</v>
      </c>
      <c r="AX2406" s="266" t="b">
        <f t="shared" ca="1" si="1031"/>
        <v>1</v>
      </c>
      <c r="AY2406" s="266" t="b">
        <f t="shared" ca="1" si="1032"/>
        <v>0</v>
      </c>
    </row>
    <row r="2407" spans="1:51" x14ac:dyDescent="0.25">
      <c r="A2407">
        <v>2375</v>
      </c>
      <c r="B2407" s="163">
        <f ca="1">OFFSET(InputPriceData!B$15,CalculationsAndCharts!$A2407+$A$11,0,1,1)</f>
        <v>38568</v>
      </c>
      <c r="C2407" s="3">
        <f ca="1">OFFSET(InputPriceData!G$15,CalculationsAndCharts!$A2407+$A$11,IF($C$7,8,0),1,1)</f>
        <v>388000</v>
      </c>
      <c r="D2407" s="4">
        <f ca="1">OFFSET(InputPriceData!C$15,CalculationsAndCharts!$A2407+$A$11,IF($C$7,8,0),1,1)</f>
        <v>20.53</v>
      </c>
      <c r="E2407" s="4">
        <f ca="1">OFFSET(InputPriceData!D$15,CalculationsAndCharts!$A2407+$A$11,IF($C$7,8,0),1,1)</f>
        <v>20.53</v>
      </c>
      <c r="F2407" s="4">
        <f ca="1">OFFSET(InputPriceData!E$15,CalculationsAndCharts!$A2407+$A$11,IF($C$7,8,0),1,1)</f>
        <v>19.96</v>
      </c>
      <c r="G2407" s="4">
        <f ca="1">OFFSET(InputPriceData!F$15,CalculationsAndCharts!$A2407+$A$11,IF($C$7,8,0),1,1)</f>
        <v>20.04</v>
      </c>
      <c r="H2407" s="128"/>
      <c r="I2407" s="128"/>
      <c r="K2407" s="124"/>
      <c r="L2407" s="279"/>
      <c r="M2407" s="281"/>
      <c r="N2407" s="280"/>
      <c r="O2407" s="4"/>
      <c r="P2407" s="4"/>
      <c r="Q2407" s="3"/>
      <c r="S2407" s="309">
        <f t="shared" ca="1" si="1013"/>
        <v>21.52</v>
      </c>
      <c r="T2407" s="309">
        <f t="shared" ca="1" si="1014"/>
        <v>20.04</v>
      </c>
      <c r="U2407" s="310">
        <f t="shared" ca="1" si="1006"/>
        <v>0</v>
      </c>
      <c r="V2407" s="310" t="b">
        <f t="shared" ca="1" si="1015"/>
        <v>0</v>
      </c>
      <c r="W2407" s="3" t="b">
        <f t="shared" ca="1" si="1016"/>
        <v>0</v>
      </c>
      <c r="X2407" s="3" t="str">
        <f t="shared" ca="1" si="1017"/>
        <v/>
      </c>
      <c r="Y2407" s="3" t="str">
        <f t="shared" ca="1" si="1007"/>
        <v/>
      </c>
      <c r="Z2407" s="3" t="str">
        <f t="shared" ca="1" si="1018"/>
        <v/>
      </c>
      <c r="AA2407" s="3" t="str">
        <f t="shared" ca="1" si="1019"/>
        <v/>
      </c>
      <c r="AB2407" s="205">
        <f t="shared" ca="1" si="1020"/>
        <v>1669</v>
      </c>
      <c r="AC2407" s="205">
        <f t="shared" ca="1" si="1021"/>
        <v>25</v>
      </c>
      <c r="AD2407" s="205">
        <f t="shared" ca="1" si="1008"/>
        <v>66.760000000000005</v>
      </c>
      <c r="AE2407" s="205">
        <f t="shared" ca="1" si="1009"/>
        <v>16.760000000000005</v>
      </c>
      <c r="AF2407" s="205">
        <f t="shared" ca="1" si="1022"/>
        <v>3.3520000000000012</v>
      </c>
      <c r="AG2407" s="205"/>
      <c r="AH2407" s="205"/>
      <c r="AI2407" s="205"/>
      <c r="AJ2407" s="205"/>
      <c r="AK2407" s="4"/>
      <c r="AL2407" s="4"/>
      <c r="AM2407" s="309">
        <f t="shared" ca="1" si="1023"/>
        <v>21.52</v>
      </c>
      <c r="AN2407" s="309">
        <f t="shared" ca="1" si="1024"/>
        <v>20.04</v>
      </c>
      <c r="AO2407" s="310">
        <f t="shared" ca="1" si="1025"/>
        <v>0</v>
      </c>
      <c r="AP2407" s="310" t="b">
        <f t="shared" ca="1" si="1026"/>
        <v>0</v>
      </c>
      <c r="AQ2407" s="309">
        <f t="shared" ca="1" si="1027"/>
        <v>0.6159</v>
      </c>
      <c r="AR2407" s="205">
        <f t="shared" ca="1" si="1010"/>
        <v>19.914100000000001</v>
      </c>
      <c r="AS2407" s="45" t="b">
        <f t="shared" ca="1" si="1011"/>
        <v>0</v>
      </c>
      <c r="AT2407">
        <f t="shared" ca="1" si="1012"/>
        <v>1</v>
      </c>
      <c r="AU2407" t="b">
        <f t="shared" ca="1" si="1028"/>
        <v>0</v>
      </c>
      <c r="AV2407" t="b">
        <f t="shared" ca="1" si="1029"/>
        <v>0</v>
      </c>
      <c r="AW2407" s="266" t="b">
        <f t="shared" ca="1" si="1030"/>
        <v>1</v>
      </c>
      <c r="AX2407" s="266" t="b">
        <f t="shared" ca="1" si="1031"/>
        <v>1</v>
      </c>
      <c r="AY2407" s="266" t="b">
        <f t="shared" ca="1" si="1032"/>
        <v>0</v>
      </c>
    </row>
    <row r="2408" spans="1:51" x14ac:dyDescent="0.25">
      <c r="A2408">
        <v>2376</v>
      </c>
      <c r="B2408" s="163">
        <f ca="1">OFFSET(InputPriceData!B$15,CalculationsAndCharts!$A2408+$A$11,0,1,1)</f>
        <v>38567</v>
      </c>
      <c r="C2408" s="3">
        <f ca="1">OFFSET(InputPriceData!G$15,CalculationsAndCharts!$A2408+$A$11,IF($C$7,8,0),1,1)</f>
        <v>291000</v>
      </c>
      <c r="D2408" s="4">
        <f ca="1">OFFSET(InputPriceData!C$15,CalculationsAndCharts!$A2408+$A$11,IF($C$7,8,0),1,1)</f>
        <v>20.64</v>
      </c>
      <c r="E2408" s="4">
        <f ca="1">OFFSET(InputPriceData!D$15,CalculationsAndCharts!$A2408+$A$11,IF($C$7,8,0),1,1)</f>
        <v>20.75</v>
      </c>
      <c r="F2408" s="4">
        <f ca="1">OFFSET(InputPriceData!E$15,CalculationsAndCharts!$A2408+$A$11,IF($C$7,8,0),1,1)</f>
        <v>20.399999999999999</v>
      </c>
      <c r="G2408" s="4">
        <f ca="1">OFFSET(InputPriceData!F$15,CalculationsAndCharts!$A2408+$A$11,IF($C$7,8,0),1,1)</f>
        <v>20.43</v>
      </c>
      <c r="H2408" s="128"/>
      <c r="I2408" s="128"/>
      <c r="K2408" s="124"/>
      <c r="L2408" s="279"/>
      <c r="M2408" s="281"/>
      <c r="N2408" s="280"/>
      <c r="O2408" s="4"/>
      <c r="P2408" s="4"/>
      <c r="Q2408" s="3"/>
      <c r="S2408" s="309">
        <f t="shared" ca="1" si="1013"/>
        <v>21.52</v>
      </c>
      <c r="T2408" s="309">
        <f t="shared" ca="1" si="1014"/>
        <v>20.43</v>
      </c>
      <c r="U2408" s="310">
        <f t="shared" ca="1" si="1006"/>
        <v>0</v>
      </c>
      <c r="V2408" s="310" t="b">
        <f t="shared" ca="1" si="1015"/>
        <v>1</v>
      </c>
      <c r="W2408" s="3" t="b">
        <f t="shared" ca="1" si="1016"/>
        <v>0</v>
      </c>
      <c r="X2408" s="3" t="str">
        <f t="shared" ca="1" si="1017"/>
        <v/>
      </c>
      <c r="Y2408" s="3" t="str">
        <f t="shared" ca="1" si="1007"/>
        <v/>
      </c>
      <c r="Z2408" s="3" t="str">
        <f t="shared" ca="1" si="1018"/>
        <v/>
      </c>
      <c r="AA2408" s="3" t="str">
        <f t="shared" ca="1" si="1019"/>
        <v/>
      </c>
      <c r="AB2408" s="205">
        <f t="shared" ca="1" si="1020"/>
        <v>1669</v>
      </c>
      <c r="AC2408" s="205">
        <f t="shared" ca="1" si="1021"/>
        <v>25</v>
      </c>
      <c r="AD2408" s="205">
        <f t="shared" ca="1" si="1008"/>
        <v>66.760000000000005</v>
      </c>
      <c r="AE2408" s="205">
        <f t="shared" ca="1" si="1009"/>
        <v>16.760000000000005</v>
      </c>
      <c r="AF2408" s="205">
        <f t="shared" ca="1" si="1022"/>
        <v>3.3520000000000012</v>
      </c>
      <c r="AG2408" s="205"/>
      <c r="AH2408" s="205"/>
      <c r="AI2408" s="205"/>
      <c r="AJ2408" s="205"/>
      <c r="AK2408" s="4"/>
      <c r="AL2408" s="4"/>
      <c r="AM2408" s="309">
        <f t="shared" ca="1" si="1023"/>
        <v>21.52</v>
      </c>
      <c r="AN2408" s="309">
        <f t="shared" ca="1" si="1024"/>
        <v>20.43</v>
      </c>
      <c r="AO2408" s="310">
        <f t="shared" ca="1" si="1025"/>
        <v>0</v>
      </c>
      <c r="AP2408" s="310" t="b">
        <f t="shared" ca="1" si="1026"/>
        <v>1</v>
      </c>
      <c r="AQ2408" s="309">
        <f t="shared" ca="1" si="1027"/>
        <v>0</v>
      </c>
      <c r="AR2408" s="205">
        <f t="shared" ca="1" si="1010"/>
        <v>0</v>
      </c>
      <c r="AS2408" s="45" t="b">
        <f t="shared" ca="1" si="1011"/>
        <v>0</v>
      </c>
      <c r="AT2408">
        <f t="shared" ca="1" si="1012"/>
        <v>0</v>
      </c>
      <c r="AU2408" t="b">
        <f t="shared" ca="1" si="1028"/>
        <v>0</v>
      </c>
      <c r="AV2408" t="b">
        <f t="shared" ca="1" si="1029"/>
        <v>0</v>
      </c>
      <c r="AW2408" s="266" t="b">
        <f t="shared" ca="1" si="1030"/>
        <v>0</v>
      </c>
      <c r="AX2408" s="266" t="b">
        <f t="shared" ca="1" si="1031"/>
        <v>0</v>
      </c>
      <c r="AY2408" s="266" t="b">
        <f t="shared" ca="1" si="1032"/>
        <v>0</v>
      </c>
    </row>
    <row r="2409" spans="1:51" x14ac:dyDescent="0.25">
      <c r="A2409">
        <v>2377</v>
      </c>
      <c r="B2409" s="163">
        <f ca="1">OFFSET(InputPriceData!B$15,CalculationsAndCharts!$A2409+$A$11,0,1,1)</f>
        <v>38566</v>
      </c>
      <c r="C2409" s="3">
        <f ca="1">OFFSET(InputPriceData!G$15,CalculationsAndCharts!$A2409+$A$11,IF($C$7,8,0),1,1)</f>
        <v>248400</v>
      </c>
      <c r="D2409" s="4">
        <f ca="1">OFFSET(InputPriceData!C$15,CalculationsAndCharts!$A2409+$A$11,IF($C$7,8,0),1,1)</f>
        <v>20.62</v>
      </c>
      <c r="E2409" s="4">
        <f ca="1">OFFSET(InputPriceData!D$15,CalculationsAndCharts!$A2409+$A$11,IF($C$7,8,0),1,1)</f>
        <v>20.95</v>
      </c>
      <c r="F2409" s="4">
        <f ca="1">OFFSET(InputPriceData!E$15,CalculationsAndCharts!$A2409+$A$11,IF($C$7,8,0),1,1)</f>
        <v>20.6</v>
      </c>
      <c r="G2409" s="4">
        <f ca="1">OFFSET(InputPriceData!F$15,CalculationsAndCharts!$A2409+$A$11,IF($C$7,8,0),1,1)</f>
        <v>20.79</v>
      </c>
      <c r="H2409" s="128"/>
      <c r="I2409" s="128"/>
      <c r="K2409" s="124"/>
      <c r="L2409" s="279"/>
      <c r="M2409" s="281"/>
      <c r="N2409" s="280"/>
      <c r="O2409" s="4"/>
      <c r="P2409" s="4"/>
      <c r="Q2409" s="3"/>
      <c r="S2409" s="309">
        <f t="shared" ca="1" si="1013"/>
        <v>21.52</v>
      </c>
      <c r="T2409" s="309">
        <f t="shared" ca="1" si="1014"/>
        <v>20.47</v>
      </c>
      <c r="U2409" s="310">
        <f t="shared" ca="1" si="1006"/>
        <v>0.30476190476190484</v>
      </c>
      <c r="V2409" s="310" t="b">
        <f t="shared" ca="1" si="1015"/>
        <v>0</v>
      </c>
      <c r="W2409" s="3" t="b">
        <f t="shared" ca="1" si="1016"/>
        <v>0</v>
      </c>
      <c r="X2409" s="3" t="str">
        <f t="shared" ca="1" si="1017"/>
        <v/>
      </c>
      <c r="Y2409" s="3" t="str">
        <f t="shared" ca="1" si="1007"/>
        <v/>
      </c>
      <c r="Z2409" s="3" t="str">
        <f t="shared" ca="1" si="1018"/>
        <v/>
      </c>
      <c r="AA2409" s="3" t="str">
        <f t="shared" ca="1" si="1019"/>
        <v/>
      </c>
      <c r="AB2409" s="205">
        <f t="shared" ca="1" si="1020"/>
        <v>1669</v>
      </c>
      <c r="AC2409" s="205">
        <f t="shared" ca="1" si="1021"/>
        <v>25</v>
      </c>
      <c r="AD2409" s="205">
        <f t="shared" ca="1" si="1008"/>
        <v>66.760000000000005</v>
      </c>
      <c r="AE2409" s="205">
        <f t="shared" ca="1" si="1009"/>
        <v>16.760000000000005</v>
      </c>
      <c r="AF2409" s="205">
        <f t="shared" ca="1" si="1022"/>
        <v>3.3520000000000012</v>
      </c>
      <c r="AG2409" s="205"/>
      <c r="AH2409" s="205"/>
      <c r="AI2409" s="205"/>
      <c r="AJ2409" s="205"/>
      <c r="AK2409" s="4"/>
      <c r="AL2409" s="4"/>
      <c r="AM2409" s="309">
        <f t="shared" ca="1" si="1023"/>
        <v>21.52</v>
      </c>
      <c r="AN2409" s="309">
        <f t="shared" ca="1" si="1024"/>
        <v>20.48</v>
      </c>
      <c r="AO2409" s="310">
        <f t="shared" ca="1" si="1025"/>
        <v>0.29807692307692207</v>
      </c>
      <c r="AP2409" s="310" t="b">
        <f t="shared" ca="1" si="1026"/>
        <v>0</v>
      </c>
      <c r="AQ2409" s="309">
        <f t="shared" ca="1" si="1027"/>
        <v>0</v>
      </c>
      <c r="AR2409" s="205">
        <f t="shared" ca="1" si="1010"/>
        <v>0</v>
      </c>
      <c r="AS2409" s="45" t="b">
        <f t="shared" ca="1" si="1011"/>
        <v>0</v>
      </c>
      <c r="AT2409">
        <f t="shared" ca="1" si="1012"/>
        <v>0</v>
      </c>
      <c r="AU2409" t="b">
        <f t="shared" ca="1" si="1028"/>
        <v>0</v>
      </c>
      <c r="AV2409" t="b">
        <f t="shared" ca="1" si="1029"/>
        <v>0</v>
      </c>
      <c r="AW2409" s="266" t="b">
        <f t="shared" ca="1" si="1030"/>
        <v>0</v>
      </c>
      <c r="AX2409" s="266" t="b">
        <f t="shared" ca="1" si="1031"/>
        <v>0</v>
      </c>
      <c r="AY2409" s="266" t="b">
        <f t="shared" ca="1" si="1032"/>
        <v>0</v>
      </c>
    </row>
    <row r="2410" spans="1:51" x14ac:dyDescent="0.25">
      <c r="A2410">
        <v>2378</v>
      </c>
      <c r="B2410" s="163">
        <f ca="1">OFFSET(InputPriceData!B$15,CalculationsAndCharts!$A2410+$A$11,0,1,1)</f>
        <v>38565</v>
      </c>
      <c r="C2410" s="3">
        <f ca="1">OFFSET(InputPriceData!G$15,CalculationsAndCharts!$A2410+$A$11,IF($C$7,8,0),1,1)</f>
        <v>208100</v>
      </c>
      <c r="D2410" s="4">
        <f ca="1">OFFSET(InputPriceData!C$15,CalculationsAndCharts!$A2410+$A$11,IF($C$7,8,0),1,1)</f>
        <v>20.75</v>
      </c>
      <c r="E2410" s="4">
        <f ca="1">OFFSET(InputPriceData!D$15,CalculationsAndCharts!$A2410+$A$11,IF($C$7,8,0),1,1)</f>
        <v>21.16</v>
      </c>
      <c r="F2410" s="4">
        <f ca="1">OFFSET(InputPriceData!E$15,CalculationsAndCharts!$A2410+$A$11,IF($C$7,8,0),1,1)</f>
        <v>20.61</v>
      </c>
      <c r="G2410" s="4">
        <f ca="1">OFFSET(InputPriceData!F$15,CalculationsAndCharts!$A2410+$A$11,IF($C$7,8,0),1,1)</f>
        <v>20.67</v>
      </c>
      <c r="H2410" s="128"/>
      <c r="I2410" s="128"/>
      <c r="K2410" s="124"/>
      <c r="L2410" s="279"/>
      <c r="M2410" s="281"/>
      <c r="N2410" s="280"/>
      <c r="O2410" s="4"/>
      <c r="P2410" s="4"/>
      <c r="Q2410" s="3"/>
      <c r="S2410" s="309">
        <f t="shared" ca="1" si="1013"/>
        <v>21.52</v>
      </c>
      <c r="T2410" s="309">
        <f t="shared" ca="1" si="1014"/>
        <v>19.989999999999998</v>
      </c>
      <c r="U2410" s="310">
        <f t="shared" ca="1" si="1006"/>
        <v>0.44444444444444625</v>
      </c>
      <c r="V2410" s="310" t="b">
        <f t="shared" ca="1" si="1015"/>
        <v>0</v>
      </c>
      <c r="W2410" s="3" t="b">
        <f t="shared" ca="1" si="1016"/>
        <v>0</v>
      </c>
      <c r="X2410" s="3" t="str">
        <f t="shared" ca="1" si="1017"/>
        <v/>
      </c>
      <c r="Y2410" s="3" t="str">
        <f t="shared" ca="1" si="1007"/>
        <v/>
      </c>
      <c r="Z2410" s="3" t="str">
        <f t="shared" ca="1" si="1018"/>
        <v/>
      </c>
      <c r="AA2410" s="3" t="str">
        <f t="shared" ca="1" si="1019"/>
        <v/>
      </c>
      <c r="AB2410" s="205">
        <f t="shared" ca="1" si="1020"/>
        <v>1669</v>
      </c>
      <c r="AC2410" s="205">
        <f t="shared" ca="1" si="1021"/>
        <v>25</v>
      </c>
      <c r="AD2410" s="205">
        <f t="shared" ca="1" si="1008"/>
        <v>66.760000000000005</v>
      </c>
      <c r="AE2410" s="205">
        <f t="shared" ca="1" si="1009"/>
        <v>16.760000000000005</v>
      </c>
      <c r="AF2410" s="205">
        <f t="shared" ca="1" si="1022"/>
        <v>3.3520000000000012</v>
      </c>
      <c r="AG2410" s="205"/>
      <c r="AH2410" s="205"/>
      <c r="AI2410" s="205"/>
      <c r="AJ2410" s="205"/>
      <c r="AK2410" s="4"/>
      <c r="AL2410" s="4"/>
      <c r="AM2410" s="309">
        <f t="shared" ca="1" si="1023"/>
        <v>21.52</v>
      </c>
      <c r="AN2410" s="309">
        <f t="shared" ca="1" si="1024"/>
        <v>20.48</v>
      </c>
      <c r="AO2410" s="310">
        <f t="shared" ca="1" si="1025"/>
        <v>0.18269230769230907</v>
      </c>
      <c r="AP2410" s="310" t="b">
        <f t="shared" ca="1" si="1026"/>
        <v>0</v>
      </c>
      <c r="AQ2410" s="309">
        <f t="shared" ca="1" si="1027"/>
        <v>0</v>
      </c>
      <c r="AR2410" s="205">
        <f t="shared" ca="1" si="1010"/>
        <v>0</v>
      </c>
      <c r="AS2410" s="45" t="b">
        <f t="shared" ca="1" si="1011"/>
        <v>0</v>
      </c>
      <c r="AT2410">
        <f t="shared" ca="1" si="1012"/>
        <v>0</v>
      </c>
      <c r="AU2410" t="b">
        <f t="shared" ca="1" si="1028"/>
        <v>0</v>
      </c>
      <c r="AV2410" t="b">
        <f t="shared" ca="1" si="1029"/>
        <v>0</v>
      </c>
      <c r="AW2410" s="266" t="b">
        <f t="shared" ca="1" si="1030"/>
        <v>0</v>
      </c>
      <c r="AX2410" s="266" t="b">
        <f t="shared" ca="1" si="1031"/>
        <v>0</v>
      </c>
      <c r="AY2410" s="266" t="b">
        <f t="shared" ca="1" si="1032"/>
        <v>0</v>
      </c>
    </row>
    <row r="2411" spans="1:51" x14ac:dyDescent="0.25">
      <c r="A2411">
        <v>2379</v>
      </c>
      <c r="B2411" s="163">
        <f ca="1">OFFSET(InputPriceData!B$15,CalculationsAndCharts!$A2411+$A$11,0,1,1)</f>
        <v>38562</v>
      </c>
      <c r="C2411" s="3">
        <f ca="1">OFFSET(InputPriceData!G$15,CalculationsAndCharts!$A2411+$A$11,IF($C$7,8,0),1,1)</f>
        <v>251400</v>
      </c>
      <c r="D2411" s="4">
        <f ca="1">OFFSET(InputPriceData!C$15,CalculationsAndCharts!$A2411+$A$11,IF($C$7,8,0),1,1)</f>
        <v>21.13</v>
      </c>
      <c r="E2411" s="4">
        <f ca="1">OFFSET(InputPriceData!D$15,CalculationsAndCharts!$A2411+$A$11,IF($C$7,8,0),1,1)</f>
        <v>21.4</v>
      </c>
      <c r="F2411" s="4">
        <f ca="1">OFFSET(InputPriceData!E$15,CalculationsAndCharts!$A2411+$A$11,IF($C$7,8,0),1,1)</f>
        <v>20.76</v>
      </c>
      <c r="G2411" s="4">
        <f ca="1">OFFSET(InputPriceData!F$15,CalculationsAndCharts!$A2411+$A$11,IF($C$7,8,0),1,1)</f>
        <v>20.81</v>
      </c>
      <c r="H2411" s="128"/>
      <c r="I2411" s="128"/>
      <c r="K2411" s="124"/>
      <c r="L2411" s="279"/>
      <c r="M2411" s="281"/>
      <c r="N2411" s="280"/>
      <c r="O2411" s="4"/>
      <c r="P2411" s="4"/>
      <c r="Q2411" s="3"/>
      <c r="S2411" s="309">
        <f t="shared" ca="1" si="1013"/>
        <v>21.52</v>
      </c>
      <c r="T2411" s="309">
        <f t="shared" ca="1" si="1014"/>
        <v>19.86</v>
      </c>
      <c r="U2411" s="310">
        <f t="shared" ca="1" si="1006"/>
        <v>0.57228915662650559</v>
      </c>
      <c r="V2411" s="310" t="b">
        <f t="shared" ca="1" si="1015"/>
        <v>0</v>
      </c>
      <c r="W2411" s="3" t="b">
        <f t="shared" ca="1" si="1016"/>
        <v>0</v>
      </c>
      <c r="X2411" s="3" t="str">
        <f t="shared" ca="1" si="1017"/>
        <v/>
      </c>
      <c r="Y2411" s="3" t="str">
        <f t="shared" ca="1" si="1007"/>
        <v/>
      </c>
      <c r="Z2411" s="3" t="str">
        <f t="shared" ca="1" si="1018"/>
        <v/>
      </c>
      <c r="AA2411" s="3" t="str">
        <f t="shared" ca="1" si="1019"/>
        <v/>
      </c>
      <c r="AB2411" s="205">
        <f t="shared" ca="1" si="1020"/>
        <v>1669</v>
      </c>
      <c r="AC2411" s="205">
        <f t="shared" ca="1" si="1021"/>
        <v>25</v>
      </c>
      <c r="AD2411" s="205">
        <f t="shared" ca="1" si="1008"/>
        <v>66.760000000000005</v>
      </c>
      <c r="AE2411" s="205">
        <f t="shared" ca="1" si="1009"/>
        <v>16.760000000000005</v>
      </c>
      <c r="AF2411" s="205">
        <f t="shared" ca="1" si="1022"/>
        <v>3.3520000000000012</v>
      </c>
      <c r="AG2411" s="205"/>
      <c r="AH2411" s="205"/>
      <c r="AI2411" s="205"/>
      <c r="AJ2411" s="205"/>
      <c r="AK2411" s="4"/>
      <c r="AL2411" s="4"/>
      <c r="AM2411" s="309">
        <f t="shared" ca="1" si="1023"/>
        <v>21.52</v>
      </c>
      <c r="AN2411" s="309">
        <f t="shared" ca="1" si="1024"/>
        <v>20.47</v>
      </c>
      <c r="AO2411" s="310">
        <f t="shared" ca="1" si="1025"/>
        <v>0.32380952380952344</v>
      </c>
      <c r="AP2411" s="310" t="b">
        <f t="shared" ca="1" si="1026"/>
        <v>0</v>
      </c>
      <c r="AQ2411" s="309">
        <f t="shared" ca="1" si="1027"/>
        <v>0</v>
      </c>
      <c r="AR2411" s="205">
        <f t="shared" ca="1" si="1010"/>
        <v>0</v>
      </c>
      <c r="AS2411" s="45" t="b">
        <f t="shared" ca="1" si="1011"/>
        <v>0</v>
      </c>
      <c r="AT2411">
        <f t="shared" ca="1" si="1012"/>
        <v>0</v>
      </c>
      <c r="AU2411" t="b">
        <f t="shared" ca="1" si="1028"/>
        <v>0</v>
      </c>
      <c r="AV2411" t="b">
        <f t="shared" ca="1" si="1029"/>
        <v>0</v>
      </c>
      <c r="AW2411" s="266" t="b">
        <f t="shared" ca="1" si="1030"/>
        <v>0</v>
      </c>
      <c r="AX2411" s="266" t="b">
        <f t="shared" ca="1" si="1031"/>
        <v>0</v>
      </c>
      <c r="AY2411" s="266" t="b">
        <f t="shared" ca="1" si="1032"/>
        <v>0</v>
      </c>
    </row>
    <row r="2412" spans="1:51" x14ac:dyDescent="0.25">
      <c r="A2412">
        <v>2380</v>
      </c>
      <c r="B2412" s="163">
        <f ca="1">OFFSET(InputPriceData!B$15,CalculationsAndCharts!$A2412+$A$11,0,1,1)</f>
        <v>38561</v>
      </c>
      <c r="C2412" s="3">
        <f ca="1">OFFSET(InputPriceData!G$15,CalculationsAndCharts!$A2412+$A$11,IF($C$7,8,0),1,1)</f>
        <v>293400</v>
      </c>
      <c r="D2412" s="4">
        <f ca="1">OFFSET(InputPriceData!C$15,CalculationsAndCharts!$A2412+$A$11,IF($C$7,8,0),1,1)</f>
        <v>20.86</v>
      </c>
      <c r="E2412" s="4">
        <f ca="1">OFFSET(InputPriceData!D$15,CalculationsAndCharts!$A2412+$A$11,IF($C$7,8,0),1,1)</f>
        <v>21.35</v>
      </c>
      <c r="F2412" s="4">
        <f ca="1">OFFSET(InputPriceData!E$15,CalculationsAndCharts!$A2412+$A$11,IF($C$7,8,0),1,1)</f>
        <v>20.86</v>
      </c>
      <c r="G2412" s="4">
        <f ca="1">OFFSET(InputPriceData!F$15,CalculationsAndCharts!$A2412+$A$11,IF($C$7,8,0),1,1)</f>
        <v>21.24</v>
      </c>
      <c r="H2412" s="128"/>
      <c r="I2412" s="128"/>
      <c r="K2412" s="124"/>
      <c r="L2412" s="279"/>
      <c r="M2412" s="281"/>
      <c r="N2412" s="280"/>
      <c r="O2412" s="4"/>
      <c r="P2412" s="4"/>
      <c r="Q2412" s="3"/>
      <c r="S2412" s="309">
        <f t="shared" ca="1" si="1013"/>
        <v>21.52</v>
      </c>
      <c r="T2412" s="309">
        <f t="shared" ca="1" si="1014"/>
        <v>19.86</v>
      </c>
      <c r="U2412" s="310">
        <f t="shared" ca="1" si="1006"/>
        <v>0.83132530120481862</v>
      </c>
      <c r="V2412" s="310" t="b">
        <f t="shared" ca="1" si="1015"/>
        <v>0</v>
      </c>
      <c r="W2412" s="3" t="b">
        <f t="shared" ca="1" si="1016"/>
        <v>0</v>
      </c>
      <c r="X2412" s="3" t="str">
        <f t="shared" ca="1" si="1017"/>
        <v/>
      </c>
      <c r="Y2412" s="3" t="str">
        <f t="shared" ca="1" si="1007"/>
        <v/>
      </c>
      <c r="Z2412" s="3" t="str">
        <f t="shared" ca="1" si="1018"/>
        <v/>
      </c>
      <c r="AA2412" s="3" t="str">
        <f t="shared" ca="1" si="1019"/>
        <v/>
      </c>
      <c r="AB2412" s="205">
        <f t="shared" ca="1" si="1020"/>
        <v>1669</v>
      </c>
      <c r="AC2412" s="205">
        <f t="shared" ca="1" si="1021"/>
        <v>25</v>
      </c>
      <c r="AD2412" s="205">
        <f t="shared" ca="1" si="1008"/>
        <v>66.760000000000005</v>
      </c>
      <c r="AE2412" s="205">
        <f t="shared" ca="1" si="1009"/>
        <v>16.760000000000005</v>
      </c>
      <c r="AF2412" s="205">
        <f t="shared" ca="1" si="1022"/>
        <v>3.3520000000000012</v>
      </c>
      <c r="AG2412" s="205"/>
      <c r="AH2412" s="205"/>
      <c r="AI2412" s="205"/>
      <c r="AJ2412" s="205"/>
      <c r="AK2412" s="4"/>
      <c r="AL2412" s="4"/>
      <c r="AM2412" s="309">
        <f t="shared" ca="1" si="1023"/>
        <v>21.52</v>
      </c>
      <c r="AN2412" s="309">
        <f t="shared" ca="1" si="1024"/>
        <v>19.989999999999998</v>
      </c>
      <c r="AO2412" s="310">
        <f t="shared" ca="1" si="1025"/>
        <v>0.81699346405228701</v>
      </c>
      <c r="AP2412" s="310" t="b">
        <f t="shared" ca="1" si="1026"/>
        <v>0</v>
      </c>
      <c r="AQ2412" s="309">
        <f t="shared" ca="1" si="1027"/>
        <v>0</v>
      </c>
      <c r="AR2412" s="205">
        <f t="shared" ca="1" si="1010"/>
        <v>0</v>
      </c>
      <c r="AS2412" s="45" t="b">
        <f t="shared" ca="1" si="1011"/>
        <v>0</v>
      </c>
      <c r="AT2412">
        <f t="shared" ca="1" si="1012"/>
        <v>0</v>
      </c>
      <c r="AU2412" t="b">
        <f t="shared" ca="1" si="1028"/>
        <v>0</v>
      </c>
      <c r="AV2412" t="b">
        <f t="shared" ca="1" si="1029"/>
        <v>0</v>
      </c>
      <c r="AW2412" s="266" t="b">
        <f t="shared" ca="1" si="1030"/>
        <v>0</v>
      </c>
      <c r="AX2412" s="266" t="b">
        <f t="shared" ca="1" si="1031"/>
        <v>0</v>
      </c>
      <c r="AY2412" s="266" t="b">
        <f t="shared" ca="1" si="1032"/>
        <v>0</v>
      </c>
    </row>
    <row r="2413" spans="1:51" x14ac:dyDescent="0.25">
      <c r="A2413">
        <v>2381</v>
      </c>
      <c r="B2413" s="163">
        <f ca="1">OFFSET(InputPriceData!B$15,CalculationsAndCharts!$A2413+$A$11,0,1,1)</f>
        <v>38560</v>
      </c>
      <c r="C2413" s="3">
        <f ca="1">OFFSET(InputPriceData!G$15,CalculationsAndCharts!$A2413+$A$11,IF($C$7,8,0),1,1)</f>
        <v>198600</v>
      </c>
      <c r="D2413" s="4">
        <f ca="1">OFFSET(InputPriceData!C$15,CalculationsAndCharts!$A2413+$A$11,IF($C$7,8,0),1,1)</f>
        <v>20.72</v>
      </c>
      <c r="E2413" s="4">
        <f ca="1">OFFSET(InputPriceData!D$15,CalculationsAndCharts!$A2413+$A$11,IF($C$7,8,0),1,1)</f>
        <v>21.1</v>
      </c>
      <c r="F2413" s="4">
        <f ca="1">OFFSET(InputPriceData!E$15,CalculationsAndCharts!$A2413+$A$11,IF($C$7,8,0),1,1)</f>
        <v>20.55</v>
      </c>
      <c r="G2413" s="4">
        <f ca="1">OFFSET(InputPriceData!F$15,CalculationsAndCharts!$A2413+$A$11,IF($C$7,8,0),1,1)</f>
        <v>20.85</v>
      </c>
      <c r="H2413" s="128"/>
      <c r="I2413" s="128"/>
      <c r="K2413" s="124"/>
      <c r="L2413" s="279"/>
      <c r="M2413" s="281"/>
      <c r="N2413" s="280"/>
      <c r="O2413" s="4"/>
      <c r="P2413" s="4"/>
      <c r="Q2413" s="3"/>
      <c r="S2413" s="309">
        <f t="shared" ca="1" si="1013"/>
        <v>21.52</v>
      </c>
      <c r="T2413" s="309">
        <f t="shared" ca="1" si="1014"/>
        <v>19.670000000000002</v>
      </c>
      <c r="U2413" s="310">
        <f t="shared" ca="1" si="1006"/>
        <v>0.63783783783783843</v>
      </c>
      <c r="V2413" s="310" t="b">
        <f t="shared" ca="1" si="1015"/>
        <v>0</v>
      </c>
      <c r="W2413" s="3" t="b">
        <f t="shared" ca="1" si="1016"/>
        <v>0</v>
      </c>
      <c r="X2413" s="3" t="str">
        <f t="shared" ca="1" si="1017"/>
        <v/>
      </c>
      <c r="Y2413" s="3" t="str">
        <f t="shared" ca="1" si="1007"/>
        <v/>
      </c>
      <c r="Z2413" s="3" t="str">
        <f t="shared" ca="1" si="1018"/>
        <v/>
      </c>
      <c r="AA2413" s="3" t="str">
        <f t="shared" ca="1" si="1019"/>
        <v/>
      </c>
      <c r="AB2413" s="205">
        <f t="shared" ca="1" si="1020"/>
        <v>1669</v>
      </c>
      <c r="AC2413" s="205">
        <f t="shared" ca="1" si="1021"/>
        <v>25</v>
      </c>
      <c r="AD2413" s="205">
        <f t="shared" ca="1" si="1008"/>
        <v>66.760000000000005</v>
      </c>
      <c r="AE2413" s="205">
        <f t="shared" ca="1" si="1009"/>
        <v>16.760000000000005</v>
      </c>
      <c r="AF2413" s="205">
        <f t="shared" ca="1" si="1022"/>
        <v>3.3520000000000012</v>
      </c>
      <c r="AG2413" s="205"/>
      <c r="AH2413" s="205"/>
      <c r="AI2413" s="205"/>
      <c r="AJ2413" s="205"/>
      <c r="AK2413" s="4"/>
      <c r="AL2413" s="4"/>
      <c r="AM2413" s="309">
        <f t="shared" ca="1" si="1023"/>
        <v>21.52</v>
      </c>
      <c r="AN2413" s="309">
        <f t="shared" ca="1" si="1024"/>
        <v>19.86</v>
      </c>
      <c r="AO2413" s="310">
        <f t="shared" ca="1" si="1025"/>
        <v>0.5963855421686759</v>
      </c>
      <c r="AP2413" s="310" t="b">
        <f t="shared" ca="1" si="1026"/>
        <v>0</v>
      </c>
      <c r="AQ2413" s="309">
        <f t="shared" ca="1" si="1027"/>
        <v>0</v>
      </c>
      <c r="AR2413" s="205">
        <f t="shared" ca="1" si="1010"/>
        <v>0</v>
      </c>
      <c r="AS2413" s="45" t="b">
        <f t="shared" ca="1" si="1011"/>
        <v>0</v>
      </c>
      <c r="AT2413">
        <f t="shared" ca="1" si="1012"/>
        <v>0</v>
      </c>
      <c r="AU2413" t="b">
        <f t="shared" ca="1" si="1028"/>
        <v>0</v>
      </c>
      <c r="AV2413" t="b">
        <f t="shared" ca="1" si="1029"/>
        <v>0</v>
      </c>
      <c r="AW2413" s="266" t="b">
        <f t="shared" ca="1" si="1030"/>
        <v>0</v>
      </c>
      <c r="AX2413" s="266" t="b">
        <f t="shared" ca="1" si="1031"/>
        <v>0</v>
      </c>
      <c r="AY2413" s="266" t="b">
        <f t="shared" ca="1" si="1032"/>
        <v>0</v>
      </c>
    </row>
    <row r="2414" spans="1:51" x14ac:dyDescent="0.25">
      <c r="A2414">
        <v>2382</v>
      </c>
      <c r="B2414" s="163">
        <f ca="1">OFFSET(InputPriceData!B$15,CalculationsAndCharts!$A2414+$A$11,0,1,1)</f>
        <v>38559</v>
      </c>
      <c r="C2414" s="3">
        <f ca="1">OFFSET(InputPriceData!G$15,CalculationsAndCharts!$A2414+$A$11,IF($C$7,8,0),1,1)</f>
        <v>159000</v>
      </c>
      <c r="D2414" s="4">
        <f ca="1">OFFSET(InputPriceData!C$15,CalculationsAndCharts!$A2414+$A$11,IF($C$7,8,0),1,1)</f>
        <v>20.88</v>
      </c>
      <c r="E2414" s="4">
        <f ca="1">OFFSET(InputPriceData!D$15,CalculationsAndCharts!$A2414+$A$11,IF($C$7,8,0),1,1)</f>
        <v>21.38</v>
      </c>
      <c r="F2414" s="4">
        <f ca="1">OFFSET(InputPriceData!E$15,CalculationsAndCharts!$A2414+$A$11,IF($C$7,8,0),1,1)</f>
        <v>20.62</v>
      </c>
      <c r="G2414" s="4">
        <f ca="1">OFFSET(InputPriceData!F$15,CalculationsAndCharts!$A2414+$A$11,IF($C$7,8,0),1,1)</f>
        <v>20.7</v>
      </c>
      <c r="H2414" s="128"/>
      <c r="I2414" s="128"/>
      <c r="K2414" s="124"/>
      <c r="L2414" s="279"/>
      <c r="M2414" s="281"/>
      <c r="N2414" s="280"/>
      <c r="O2414" s="4"/>
      <c r="P2414" s="4"/>
      <c r="Q2414" s="3"/>
      <c r="S2414" s="309">
        <f t="shared" ca="1" si="1013"/>
        <v>21.52</v>
      </c>
      <c r="T2414" s="309">
        <f t="shared" ca="1" si="1014"/>
        <v>19.43</v>
      </c>
      <c r="U2414" s="310">
        <f t="shared" ca="1" si="1006"/>
        <v>0.60765550239234434</v>
      </c>
      <c r="V2414" s="310" t="b">
        <f t="shared" ca="1" si="1015"/>
        <v>0</v>
      </c>
      <c r="W2414" s="3" t="b">
        <f t="shared" ca="1" si="1016"/>
        <v>0</v>
      </c>
      <c r="X2414" s="3" t="str">
        <f t="shared" ca="1" si="1017"/>
        <v/>
      </c>
      <c r="Y2414" s="3" t="str">
        <f t="shared" ca="1" si="1007"/>
        <v/>
      </c>
      <c r="Z2414" s="3" t="str">
        <f t="shared" ca="1" si="1018"/>
        <v/>
      </c>
      <c r="AA2414" s="3" t="str">
        <f t="shared" ca="1" si="1019"/>
        <v/>
      </c>
      <c r="AB2414" s="205">
        <f t="shared" ca="1" si="1020"/>
        <v>1669</v>
      </c>
      <c r="AC2414" s="205">
        <f t="shared" ca="1" si="1021"/>
        <v>25</v>
      </c>
      <c r="AD2414" s="205">
        <f t="shared" ca="1" si="1008"/>
        <v>66.760000000000005</v>
      </c>
      <c r="AE2414" s="205">
        <f t="shared" ca="1" si="1009"/>
        <v>16.760000000000005</v>
      </c>
      <c r="AF2414" s="205">
        <f t="shared" ca="1" si="1022"/>
        <v>3.3520000000000012</v>
      </c>
      <c r="AG2414" s="205"/>
      <c r="AH2414" s="205"/>
      <c r="AI2414" s="205"/>
      <c r="AJ2414" s="205"/>
      <c r="AK2414" s="4"/>
      <c r="AL2414" s="4"/>
      <c r="AM2414" s="309">
        <f t="shared" ca="1" si="1023"/>
        <v>21.52</v>
      </c>
      <c r="AN2414" s="309">
        <f t="shared" ca="1" si="1024"/>
        <v>19.86</v>
      </c>
      <c r="AO2414" s="310">
        <f t="shared" ca="1" si="1025"/>
        <v>0.50602409638554202</v>
      </c>
      <c r="AP2414" s="310" t="b">
        <f t="shared" ca="1" si="1026"/>
        <v>0</v>
      </c>
      <c r="AQ2414" s="309">
        <f t="shared" ca="1" si="1027"/>
        <v>0</v>
      </c>
      <c r="AR2414" s="205">
        <f t="shared" ca="1" si="1010"/>
        <v>0</v>
      </c>
      <c r="AS2414" s="45" t="b">
        <f t="shared" ca="1" si="1011"/>
        <v>0</v>
      </c>
      <c r="AT2414">
        <f t="shared" ca="1" si="1012"/>
        <v>0</v>
      </c>
      <c r="AU2414" t="b">
        <f t="shared" ca="1" si="1028"/>
        <v>0</v>
      </c>
      <c r="AV2414" t="b">
        <f t="shared" ca="1" si="1029"/>
        <v>0</v>
      </c>
      <c r="AW2414" s="266" t="b">
        <f t="shared" ca="1" si="1030"/>
        <v>0</v>
      </c>
      <c r="AX2414" s="266" t="b">
        <f t="shared" ca="1" si="1031"/>
        <v>0</v>
      </c>
      <c r="AY2414" s="266" t="b">
        <f t="shared" ca="1" si="1032"/>
        <v>0</v>
      </c>
    </row>
    <row r="2415" spans="1:51" x14ac:dyDescent="0.25">
      <c r="A2415">
        <v>2383</v>
      </c>
      <c r="B2415" s="163">
        <f ca="1">OFFSET(InputPriceData!B$15,CalculationsAndCharts!$A2415+$A$11,0,1,1)</f>
        <v>38558</v>
      </c>
      <c r="C2415" s="3">
        <f ca="1">OFFSET(InputPriceData!G$15,CalculationsAndCharts!$A2415+$A$11,IF($C$7,8,0),1,1)</f>
        <v>310900</v>
      </c>
      <c r="D2415" s="4">
        <f ca="1">OFFSET(InputPriceData!C$15,CalculationsAndCharts!$A2415+$A$11,IF($C$7,8,0),1,1)</f>
        <v>21.11</v>
      </c>
      <c r="E2415" s="4">
        <f ca="1">OFFSET(InputPriceData!D$15,CalculationsAndCharts!$A2415+$A$11,IF($C$7,8,0),1,1)</f>
        <v>21.25</v>
      </c>
      <c r="F2415" s="4">
        <f ca="1">OFFSET(InputPriceData!E$15,CalculationsAndCharts!$A2415+$A$11,IF($C$7,8,0),1,1)</f>
        <v>20.55</v>
      </c>
      <c r="G2415" s="4">
        <f ca="1">OFFSET(InputPriceData!F$15,CalculationsAndCharts!$A2415+$A$11,IF($C$7,8,0),1,1)</f>
        <v>20.69</v>
      </c>
      <c r="H2415" s="128"/>
      <c r="I2415" s="128"/>
      <c r="K2415" s="124"/>
      <c r="L2415" s="279"/>
      <c r="M2415" s="281"/>
      <c r="N2415" s="280"/>
      <c r="O2415" s="4"/>
      <c r="P2415" s="4"/>
      <c r="Q2415" s="3"/>
      <c r="S2415" s="309">
        <f t="shared" ca="1" si="1013"/>
        <v>21.52</v>
      </c>
      <c r="T2415" s="309">
        <f t="shared" ca="1" si="1014"/>
        <v>19.43</v>
      </c>
      <c r="U2415" s="310">
        <f t="shared" ca="1" si="1006"/>
        <v>0.60287081339713</v>
      </c>
      <c r="V2415" s="310" t="b">
        <f t="shared" ca="1" si="1015"/>
        <v>0</v>
      </c>
      <c r="W2415" s="3" t="b">
        <f t="shared" ca="1" si="1016"/>
        <v>0</v>
      </c>
      <c r="X2415" s="3" t="str">
        <f t="shared" ca="1" si="1017"/>
        <v/>
      </c>
      <c r="Y2415" s="3" t="str">
        <f t="shared" ca="1" si="1007"/>
        <v/>
      </c>
      <c r="Z2415" s="3" t="str">
        <f t="shared" ca="1" si="1018"/>
        <v/>
      </c>
      <c r="AA2415" s="3" t="str">
        <f t="shared" ca="1" si="1019"/>
        <v/>
      </c>
      <c r="AB2415" s="205">
        <f t="shared" ca="1" si="1020"/>
        <v>1669</v>
      </c>
      <c r="AC2415" s="205">
        <f t="shared" ca="1" si="1021"/>
        <v>25</v>
      </c>
      <c r="AD2415" s="205">
        <f t="shared" ca="1" si="1008"/>
        <v>66.760000000000005</v>
      </c>
      <c r="AE2415" s="205">
        <f t="shared" ca="1" si="1009"/>
        <v>16.760000000000005</v>
      </c>
      <c r="AF2415" s="205">
        <f t="shared" ca="1" si="1022"/>
        <v>3.3520000000000012</v>
      </c>
      <c r="AG2415" s="205"/>
      <c r="AH2415" s="205"/>
      <c r="AI2415" s="205"/>
      <c r="AJ2415" s="205"/>
      <c r="AK2415" s="4"/>
      <c r="AL2415" s="4"/>
      <c r="AM2415" s="309">
        <f t="shared" ca="1" si="1023"/>
        <v>21.52</v>
      </c>
      <c r="AN2415" s="309">
        <f t="shared" ca="1" si="1024"/>
        <v>19.670000000000002</v>
      </c>
      <c r="AO2415" s="310">
        <f t="shared" ca="1" si="1025"/>
        <v>0.55135135135135172</v>
      </c>
      <c r="AP2415" s="310" t="b">
        <f t="shared" ca="1" si="1026"/>
        <v>0</v>
      </c>
      <c r="AQ2415" s="309">
        <f t="shared" ca="1" si="1027"/>
        <v>0</v>
      </c>
      <c r="AR2415" s="205">
        <f t="shared" ca="1" si="1010"/>
        <v>0</v>
      </c>
      <c r="AS2415" s="45" t="b">
        <f t="shared" ca="1" si="1011"/>
        <v>0</v>
      </c>
      <c r="AT2415">
        <f t="shared" ca="1" si="1012"/>
        <v>0</v>
      </c>
      <c r="AU2415" t="b">
        <f t="shared" ca="1" si="1028"/>
        <v>0</v>
      </c>
      <c r="AV2415" t="b">
        <f t="shared" ca="1" si="1029"/>
        <v>0</v>
      </c>
      <c r="AW2415" s="266" t="b">
        <f t="shared" ca="1" si="1030"/>
        <v>0</v>
      </c>
      <c r="AX2415" s="266" t="b">
        <f t="shared" ca="1" si="1031"/>
        <v>0</v>
      </c>
      <c r="AY2415" s="266" t="b">
        <f t="shared" ca="1" si="1032"/>
        <v>0</v>
      </c>
    </row>
    <row r="2416" spans="1:51" x14ac:dyDescent="0.25">
      <c r="A2416">
        <v>2384</v>
      </c>
      <c r="B2416" s="163">
        <f ca="1">OFFSET(InputPriceData!B$15,CalculationsAndCharts!$A2416+$A$11,0,1,1)</f>
        <v>38555</v>
      </c>
      <c r="C2416" s="3">
        <f ca="1">OFFSET(InputPriceData!G$15,CalculationsAndCharts!$A2416+$A$11,IF($C$7,8,0),1,1)</f>
        <v>293400</v>
      </c>
      <c r="D2416" s="4">
        <f ca="1">OFFSET(InputPriceData!C$15,CalculationsAndCharts!$A2416+$A$11,IF($C$7,8,0),1,1)</f>
        <v>21.03</v>
      </c>
      <c r="E2416" s="4">
        <f ca="1">OFFSET(InputPriceData!D$15,CalculationsAndCharts!$A2416+$A$11,IF($C$7,8,0),1,1)</f>
        <v>21.3</v>
      </c>
      <c r="F2416" s="4">
        <f ca="1">OFFSET(InputPriceData!E$15,CalculationsAndCharts!$A2416+$A$11,IF($C$7,8,0),1,1)</f>
        <v>20.84</v>
      </c>
      <c r="G2416" s="4">
        <f ca="1">OFFSET(InputPriceData!F$15,CalculationsAndCharts!$A2416+$A$11,IF($C$7,8,0),1,1)</f>
        <v>21.19</v>
      </c>
      <c r="H2416" s="128"/>
      <c r="I2416" s="128"/>
      <c r="K2416" s="124"/>
      <c r="L2416" s="279"/>
      <c r="M2416" s="281"/>
      <c r="N2416" s="280"/>
      <c r="O2416" s="4"/>
      <c r="P2416" s="4"/>
      <c r="Q2416" s="3"/>
      <c r="S2416" s="309">
        <f t="shared" ca="1" si="1013"/>
        <v>21.52</v>
      </c>
      <c r="T2416" s="309">
        <f t="shared" ca="1" si="1014"/>
        <v>19.43</v>
      </c>
      <c r="U2416" s="310">
        <f t="shared" ca="1" si="1006"/>
        <v>0.84210526315789558</v>
      </c>
      <c r="V2416" s="310" t="b">
        <f t="shared" ca="1" si="1015"/>
        <v>0</v>
      </c>
      <c r="W2416" s="3" t="b">
        <f t="shared" ca="1" si="1016"/>
        <v>0</v>
      </c>
      <c r="X2416" s="3" t="str">
        <f t="shared" ca="1" si="1017"/>
        <v/>
      </c>
      <c r="Y2416" s="3" t="str">
        <f t="shared" ca="1" si="1007"/>
        <v/>
      </c>
      <c r="Z2416" s="3" t="str">
        <f t="shared" ca="1" si="1018"/>
        <v/>
      </c>
      <c r="AA2416" s="3" t="str">
        <f t="shared" ca="1" si="1019"/>
        <v/>
      </c>
      <c r="AB2416" s="205">
        <f t="shared" ca="1" si="1020"/>
        <v>1669</v>
      </c>
      <c r="AC2416" s="205">
        <f t="shared" ca="1" si="1021"/>
        <v>25</v>
      </c>
      <c r="AD2416" s="205">
        <f t="shared" ca="1" si="1008"/>
        <v>66.760000000000005</v>
      </c>
      <c r="AE2416" s="205">
        <f t="shared" ca="1" si="1009"/>
        <v>16.760000000000005</v>
      </c>
      <c r="AF2416" s="205">
        <f t="shared" ca="1" si="1022"/>
        <v>3.3520000000000012</v>
      </c>
      <c r="AG2416" s="205"/>
      <c r="AH2416" s="205"/>
      <c r="AI2416" s="205"/>
      <c r="AJ2416" s="205"/>
      <c r="AK2416" s="4"/>
      <c r="AL2416" s="4"/>
      <c r="AM2416" s="309">
        <f t="shared" ca="1" si="1023"/>
        <v>21.52</v>
      </c>
      <c r="AN2416" s="309">
        <f t="shared" ca="1" si="1024"/>
        <v>19.43</v>
      </c>
      <c r="AO2416" s="310">
        <f t="shared" ca="1" si="1025"/>
        <v>0.84210526315789558</v>
      </c>
      <c r="AP2416" s="310" t="b">
        <f t="shared" ca="1" si="1026"/>
        <v>0</v>
      </c>
      <c r="AQ2416" s="309">
        <f t="shared" ca="1" si="1027"/>
        <v>0</v>
      </c>
      <c r="AR2416" s="205">
        <f t="shared" ca="1" si="1010"/>
        <v>0</v>
      </c>
      <c r="AS2416" s="45" t="b">
        <f t="shared" ca="1" si="1011"/>
        <v>0</v>
      </c>
      <c r="AT2416">
        <f t="shared" ca="1" si="1012"/>
        <v>0</v>
      </c>
      <c r="AU2416" t="b">
        <f t="shared" ca="1" si="1028"/>
        <v>0</v>
      </c>
      <c r="AV2416" t="b">
        <f t="shared" ca="1" si="1029"/>
        <v>0</v>
      </c>
      <c r="AW2416" s="266" t="b">
        <f t="shared" ca="1" si="1030"/>
        <v>0</v>
      </c>
      <c r="AX2416" s="266" t="b">
        <f t="shared" ca="1" si="1031"/>
        <v>0</v>
      </c>
      <c r="AY2416" s="266" t="b">
        <f t="shared" ca="1" si="1032"/>
        <v>0</v>
      </c>
    </row>
    <row r="2417" spans="1:51" x14ac:dyDescent="0.25">
      <c r="A2417">
        <v>2385</v>
      </c>
      <c r="B2417" s="163">
        <f ca="1">OFFSET(InputPriceData!B$15,CalculationsAndCharts!$A2417+$A$11,0,1,1)</f>
        <v>38554</v>
      </c>
      <c r="C2417" s="3">
        <f ca="1">OFFSET(InputPriceData!G$15,CalculationsAndCharts!$A2417+$A$11,IF($C$7,8,0),1,1)</f>
        <v>520100</v>
      </c>
      <c r="D2417" s="4">
        <f ca="1">OFFSET(InputPriceData!C$15,CalculationsAndCharts!$A2417+$A$11,IF($C$7,8,0),1,1)</f>
        <v>21.52</v>
      </c>
      <c r="E2417" s="4">
        <f ca="1">OFFSET(InputPriceData!D$15,CalculationsAndCharts!$A2417+$A$11,IF($C$7,8,0),1,1)</f>
        <v>21.74</v>
      </c>
      <c r="F2417" s="4">
        <f ca="1">OFFSET(InputPriceData!E$15,CalculationsAndCharts!$A2417+$A$11,IF($C$7,8,0),1,1)</f>
        <v>20.78</v>
      </c>
      <c r="G2417" s="4">
        <f ca="1">OFFSET(InputPriceData!F$15,CalculationsAndCharts!$A2417+$A$11,IF($C$7,8,0),1,1)</f>
        <v>20.98</v>
      </c>
      <c r="H2417" s="128"/>
      <c r="I2417" s="128"/>
      <c r="K2417" s="124"/>
      <c r="L2417" s="279"/>
      <c r="M2417" s="281"/>
      <c r="N2417" s="280"/>
      <c r="O2417" s="4"/>
      <c r="P2417" s="4"/>
      <c r="Q2417" s="3"/>
      <c r="S2417" s="309">
        <f t="shared" ca="1" si="1013"/>
        <v>21.52</v>
      </c>
      <c r="T2417" s="309">
        <f t="shared" ca="1" si="1014"/>
        <v>19.010000000000002</v>
      </c>
      <c r="U2417" s="310">
        <f t="shared" ca="1" si="1006"/>
        <v>0.78486055776892449</v>
      </c>
      <c r="V2417" s="310" t="b">
        <f t="shared" ca="1" si="1015"/>
        <v>0</v>
      </c>
      <c r="W2417" s="3" t="b">
        <f t="shared" ca="1" si="1016"/>
        <v>0</v>
      </c>
      <c r="X2417" s="3" t="str">
        <f t="shared" ca="1" si="1017"/>
        <v/>
      </c>
      <c r="Y2417" s="3" t="str">
        <f t="shared" ca="1" si="1007"/>
        <v/>
      </c>
      <c r="Z2417" s="3" t="str">
        <f t="shared" ca="1" si="1018"/>
        <v/>
      </c>
      <c r="AA2417" s="3" t="str">
        <f t="shared" ca="1" si="1019"/>
        <v/>
      </c>
      <c r="AB2417" s="205">
        <f t="shared" ca="1" si="1020"/>
        <v>1669</v>
      </c>
      <c r="AC2417" s="205">
        <f t="shared" ca="1" si="1021"/>
        <v>25</v>
      </c>
      <c r="AD2417" s="205">
        <f t="shared" ca="1" si="1008"/>
        <v>66.760000000000005</v>
      </c>
      <c r="AE2417" s="205">
        <f t="shared" ca="1" si="1009"/>
        <v>16.760000000000005</v>
      </c>
      <c r="AF2417" s="205">
        <f t="shared" ca="1" si="1022"/>
        <v>3.3520000000000012</v>
      </c>
      <c r="AG2417" s="205"/>
      <c r="AH2417" s="205"/>
      <c r="AI2417" s="205"/>
      <c r="AJ2417" s="205"/>
      <c r="AK2417" s="4"/>
      <c r="AL2417" s="4"/>
      <c r="AM2417" s="309">
        <f t="shared" ca="1" si="1023"/>
        <v>21.52</v>
      </c>
      <c r="AN2417" s="309">
        <f t="shared" ca="1" si="1024"/>
        <v>19.43</v>
      </c>
      <c r="AO2417" s="310">
        <f t="shared" ca="1" si="1025"/>
        <v>0.74162679425837363</v>
      </c>
      <c r="AP2417" s="310" t="b">
        <f t="shared" ca="1" si="1026"/>
        <v>0</v>
      </c>
      <c r="AQ2417" s="309">
        <f t="shared" ca="1" si="1027"/>
        <v>0</v>
      </c>
      <c r="AR2417" s="205">
        <f t="shared" ca="1" si="1010"/>
        <v>0</v>
      </c>
      <c r="AS2417" s="45" t="b">
        <f t="shared" ca="1" si="1011"/>
        <v>0</v>
      </c>
      <c r="AT2417">
        <f t="shared" ca="1" si="1012"/>
        <v>0</v>
      </c>
      <c r="AU2417" t="b">
        <f t="shared" ca="1" si="1028"/>
        <v>0</v>
      </c>
      <c r="AV2417" t="b">
        <f t="shared" ca="1" si="1029"/>
        <v>0</v>
      </c>
      <c r="AW2417" s="266" t="b">
        <f t="shared" ca="1" si="1030"/>
        <v>0</v>
      </c>
      <c r="AX2417" s="266" t="b">
        <f t="shared" ca="1" si="1031"/>
        <v>0</v>
      </c>
      <c r="AY2417" s="266" t="b">
        <f t="shared" ca="1" si="1032"/>
        <v>0</v>
      </c>
    </row>
    <row r="2418" spans="1:51" x14ac:dyDescent="0.25">
      <c r="A2418">
        <v>2386</v>
      </c>
      <c r="B2418" s="163">
        <f ca="1">OFFSET(InputPriceData!B$15,CalculationsAndCharts!$A2418+$A$11,0,1,1)</f>
        <v>38553</v>
      </c>
      <c r="C2418" s="3">
        <f ca="1">OFFSET(InputPriceData!G$15,CalculationsAndCharts!$A2418+$A$11,IF($C$7,8,0),1,1)</f>
        <v>478200</v>
      </c>
      <c r="D2418" s="4">
        <f ca="1">OFFSET(InputPriceData!C$15,CalculationsAndCharts!$A2418+$A$11,IF($C$7,8,0),1,1)</f>
        <v>20.39</v>
      </c>
      <c r="E2418" s="4">
        <f ca="1">OFFSET(InputPriceData!D$15,CalculationsAndCharts!$A2418+$A$11,IF($C$7,8,0),1,1)</f>
        <v>21.67</v>
      </c>
      <c r="F2418" s="4">
        <f ca="1">OFFSET(InputPriceData!E$15,CalculationsAndCharts!$A2418+$A$11,IF($C$7,8,0),1,1)</f>
        <v>20.329999999999998</v>
      </c>
      <c r="G2418" s="4">
        <f ca="1">OFFSET(InputPriceData!F$15,CalculationsAndCharts!$A2418+$A$11,IF($C$7,8,0),1,1)</f>
        <v>21.52</v>
      </c>
      <c r="H2418" s="128"/>
      <c r="I2418" s="128"/>
      <c r="K2418" s="124"/>
      <c r="L2418" s="279"/>
      <c r="M2418" s="281"/>
      <c r="N2418" s="280"/>
      <c r="O2418" s="4"/>
      <c r="P2418" s="4"/>
      <c r="Q2418" s="3"/>
      <c r="S2418" s="309">
        <f t="shared" ca="1" si="1013"/>
        <v>21.52</v>
      </c>
      <c r="T2418" s="309">
        <f t="shared" ca="1" si="1014"/>
        <v>18.940000000000001</v>
      </c>
      <c r="U2418" s="310">
        <f t="shared" ca="1" si="1006"/>
        <v>1</v>
      </c>
      <c r="V2418" s="310" t="b">
        <f t="shared" ca="1" si="1015"/>
        <v>0</v>
      </c>
      <c r="W2418" s="3" t="b">
        <f t="shared" ca="1" si="1016"/>
        <v>0</v>
      </c>
      <c r="X2418" s="3" t="str">
        <f t="shared" ca="1" si="1017"/>
        <v/>
      </c>
      <c r="Y2418" s="3" t="str">
        <f t="shared" ca="1" si="1007"/>
        <v/>
      </c>
      <c r="Z2418" s="3" t="str">
        <f t="shared" ca="1" si="1018"/>
        <v/>
      </c>
      <c r="AA2418" s="3" t="str">
        <f t="shared" ca="1" si="1019"/>
        <v/>
      </c>
      <c r="AB2418" s="205">
        <f t="shared" ca="1" si="1020"/>
        <v>1669</v>
      </c>
      <c r="AC2418" s="205">
        <f t="shared" ca="1" si="1021"/>
        <v>25</v>
      </c>
      <c r="AD2418" s="205">
        <f t="shared" ca="1" si="1008"/>
        <v>66.760000000000005</v>
      </c>
      <c r="AE2418" s="205">
        <f t="shared" ca="1" si="1009"/>
        <v>16.760000000000005</v>
      </c>
      <c r="AF2418" s="205">
        <f t="shared" ca="1" si="1022"/>
        <v>3.3520000000000012</v>
      </c>
      <c r="AG2418" s="205"/>
      <c r="AH2418" s="205"/>
      <c r="AI2418" s="205"/>
      <c r="AJ2418" s="205"/>
      <c r="AK2418" s="4"/>
      <c r="AL2418" s="4"/>
      <c r="AM2418" s="309">
        <f t="shared" ca="1" si="1023"/>
        <v>21.52</v>
      </c>
      <c r="AN2418" s="309">
        <f t="shared" ca="1" si="1024"/>
        <v>19.43</v>
      </c>
      <c r="AO2418" s="310">
        <f t="shared" ca="1" si="1025"/>
        <v>1</v>
      </c>
      <c r="AP2418" s="310" t="b">
        <f t="shared" ca="1" si="1026"/>
        <v>0</v>
      </c>
      <c r="AQ2418" s="309">
        <f t="shared" ca="1" si="1027"/>
        <v>0</v>
      </c>
      <c r="AR2418" s="205">
        <f t="shared" ca="1" si="1010"/>
        <v>0</v>
      </c>
      <c r="AS2418" s="45" t="b">
        <f t="shared" ca="1" si="1011"/>
        <v>0</v>
      </c>
      <c r="AT2418">
        <f t="shared" ca="1" si="1012"/>
        <v>0</v>
      </c>
      <c r="AU2418" t="b">
        <f t="shared" ca="1" si="1028"/>
        <v>0</v>
      </c>
      <c r="AV2418" t="b">
        <f t="shared" ca="1" si="1029"/>
        <v>0</v>
      </c>
      <c r="AW2418" s="266" t="b">
        <f t="shared" ca="1" si="1030"/>
        <v>0</v>
      </c>
      <c r="AX2418" s="266" t="b">
        <f t="shared" ca="1" si="1031"/>
        <v>0</v>
      </c>
      <c r="AY2418" s="266" t="b">
        <f t="shared" ca="1" si="1032"/>
        <v>0</v>
      </c>
    </row>
    <row r="2419" spans="1:51" x14ac:dyDescent="0.25">
      <c r="A2419">
        <v>2387</v>
      </c>
      <c r="B2419" s="163">
        <f ca="1">OFFSET(InputPriceData!B$15,CalculationsAndCharts!$A2419+$A$11,0,1,1)</f>
        <v>38552</v>
      </c>
      <c r="C2419" s="3">
        <f ca="1">OFFSET(InputPriceData!G$15,CalculationsAndCharts!$A2419+$A$11,IF($C$7,8,0),1,1)</f>
        <v>668900</v>
      </c>
      <c r="D2419" s="4">
        <f ca="1">OFFSET(InputPriceData!C$15,CalculationsAndCharts!$A2419+$A$11,IF($C$7,8,0),1,1)</f>
        <v>20.53</v>
      </c>
      <c r="E2419" s="4">
        <f ca="1">OFFSET(InputPriceData!D$15,CalculationsAndCharts!$A2419+$A$11,IF($C$7,8,0),1,1)</f>
        <v>20.7</v>
      </c>
      <c r="F2419" s="4">
        <f ca="1">OFFSET(InputPriceData!E$15,CalculationsAndCharts!$A2419+$A$11,IF($C$7,8,0),1,1)</f>
        <v>20.04</v>
      </c>
      <c r="G2419" s="4">
        <f ca="1">OFFSET(InputPriceData!F$15,CalculationsAndCharts!$A2419+$A$11,IF($C$7,8,0),1,1)</f>
        <v>20.48</v>
      </c>
      <c r="H2419" s="128"/>
      <c r="I2419" s="128"/>
      <c r="K2419" s="124"/>
      <c r="L2419" s="279"/>
      <c r="M2419" s="281"/>
      <c r="N2419" s="280"/>
      <c r="O2419" s="4"/>
      <c r="P2419" s="4"/>
      <c r="Q2419" s="3"/>
      <c r="S2419" s="309">
        <f t="shared" ca="1" si="1013"/>
        <v>21.22</v>
      </c>
      <c r="T2419" s="309">
        <f t="shared" ca="1" si="1014"/>
        <v>18.899999999999999</v>
      </c>
      <c r="U2419" s="310">
        <f t="shared" ca="1" si="1006"/>
        <v>0.68103448275862144</v>
      </c>
      <c r="V2419" s="310" t="b">
        <f t="shared" ca="1" si="1015"/>
        <v>0</v>
      </c>
      <c r="W2419" s="3" t="b">
        <f t="shared" ca="1" si="1016"/>
        <v>0</v>
      </c>
      <c r="X2419" s="3" t="str">
        <f t="shared" ca="1" si="1017"/>
        <v/>
      </c>
      <c r="Y2419" s="3" t="str">
        <f t="shared" ca="1" si="1007"/>
        <v/>
      </c>
      <c r="Z2419" s="3" t="str">
        <f t="shared" ca="1" si="1018"/>
        <v/>
      </c>
      <c r="AA2419" s="3" t="str">
        <f t="shared" ca="1" si="1019"/>
        <v/>
      </c>
      <c r="AB2419" s="205">
        <f t="shared" ca="1" si="1020"/>
        <v>1669</v>
      </c>
      <c r="AC2419" s="205">
        <f t="shared" ca="1" si="1021"/>
        <v>25</v>
      </c>
      <c r="AD2419" s="205">
        <f t="shared" ca="1" si="1008"/>
        <v>66.760000000000005</v>
      </c>
      <c r="AE2419" s="205">
        <f t="shared" ca="1" si="1009"/>
        <v>16.760000000000005</v>
      </c>
      <c r="AF2419" s="205">
        <f t="shared" ca="1" si="1022"/>
        <v>3.3520000000000012</v>
      </c>
      <c r="AG2419" s="205"/>
      <c r="AH2419" s="205"/>
      <c r="AI2419" s="205"/>
      <c r="AJ2419" s="205"/>
      <c r="AK2419" s="4"/>
      <c r="AL2419" s="4"/>
      <c r="AM2419" s="309">
        <f t="shared" ca="1" si="1023"/>
        <v>21.22</v>
      </c>
      <c r="AN2419" s="309">
        <f t="shared" ca="1" si="1024"/>
        <v>19.010000000000002</v>
      </c>
      <c r="AO2419" s="310">
        <f t="shared" ca="1" si="1025"/>
        <v>0.66515837104072428</v>
      </c>
      <c r="AP2419" s="310" t="b">
        <f t="shared" ca="1" si="1026"/>
        <v>0</v>
      </c>
      <c r="AQ2419" s="309">
        <f t="shared" ca="1" si="1027"/>
        <v>0</v>
      </c>
      <c r="AR2419" s="205">
        <f t="shared" ca="1" si="1010"/>
        <v>0</v>
      </c>
      <c r="AS2419" s="45" t="b">
        <f t="shared" ca="1" si="1011"/>
        <v>0</v>
      </c>
      <c r="AT2419">
        <f t="shared" ca="1" si="1012"/>
        <v>0</v>
      </c>
      <c r="AU2419" t="b">
        <f t="shared" ca="1" si="1028"/>
        <v>0</v>
      </c>
      <c r="AV2419" t="b">
        <f t="shared" ca="1" si="1029"/>
        <v>0</v>
      </c>
      <c r="AW2419" s="266" t="b">
        <f t="shared" ca="1" si="1030"/>
        <v>0</v>
      </c>
      <c r="AX2419" s="266" t="b">
        <f t="shared" ca="1" si="1031"/>
        <v>0</v>
      </c>
      <c r="AY2419" s="266" t="b">
        <f t="shared" ca="1" si="1032"/>
        <v>0</v>
      </c>
    </row>
    <row r="2420" spans="1:51" x14ac:dyDescent="0.25">
      <c r="A2420">
        <v>2388</v>
      </c>
      <c r="B2420" s="163">
        <f ca="1">OFFSET(InputPriceData!B$15,CalculationsAndCharts!$A2420+$A$11,0,1,1)</f>
        <v>38551</v>
      </c>
      <c r="C2420" s="3">
        <f ca="1">OFFSET(InputPriceData!G$15,CalculationsAndCharts!$A2420+$A$11,IF($C$7,8,0),1,1)</f>
        <v>257000</v>
      </c>
      <c r="D2420" s="4">
        <f ca="1">OFFSET(InputPriceData!C$15,CalculationsAndCharts!$A2420+$A$11,IF($C$7,8,0),1,1)</f>
        <v>20.76</v>
      </c>
      <c r="E2420" s="4">
        <f ca="1">OFFSET(InputPriceData!D$15,CalculationsAndCharts!$A2420+$A$11,IF($C$7,8,0),1,1)</f>
        <v>20.97</v>
      </c>
      <c r="F2420" s="4">
        <f ca="1">OFFSET(InputPriceData!E$15,CalculationsAndCharts!$A2420+$A$11,IF($C$7,8,0),1,1)</f>
        <v>20.58</v>
      </c>
      <c r="G2420" s="4">
        <f ca="1">OFFSET(InputPriceData!F$15,CalculationsAndCharts!$A2420+$A$11,IF($C$7,8,0),1,1)</f>
        <v>20.64</v>
      </c>
      <c r="H2420" s="128"/>
      <c r="I2420" s="128"/>
      <c r="K2420" s="124"/>
      <c r="L2420" s="279"/>
      <c r="M2420" s="281"/>
      <c r="N2420" s="280"/>
      <c r="O2420" s="4"/>
      <c r="P2420" s="4"/>
      <c r="Q2420" s="3"/>
      <c r="S2420" s="309">
        <f t="shared" ca="1" si="1013"/>
        <v>21.22</v>
      </c>
      <c r="T2420" s="309">
        <f t="shared" ca="1" si="1014"/>
        <v>18.899999999999999</v>
      </c>
      <c r="U2420" s="310">
        <f t="shared" ca="1" si="1006"/>
        <v>0.75000000000000078</v>
      </c>
      <c r="V2420" s="310" t="b">
        <f t="shared" ca="1" si="1015"/>
        <v>0</v>
      </c>
      <c r="W2420" s="3" t="b">
        <f t="shared" ca="1" si="1016"/>
        <v>0</v>
      </c>
      <c r="X2420" s="3" t="str">
        <f t="shared" ca="1" si="1017"/>
        <v/>
      </c>
      <c r="Y2420" s="3" t="str">
        <f t="shared" ca="1" si="1007"/>
        <v/>
      </c>
      <c r="Z2420" s="3" t="str">
        <f t="shared" ca="1" si="1018"/>
        <v/>
      </c>
      <c r="AA2420" s="3" t="str">
        <f t="shared" ca="1" si="1019"/>
        <v/>
      </c>
      <c r="AB2420" s="205">
        <f t="shared" ca="1" si="1020"/>
        <v>1669</v>
      </c>
      <c r="AC2420" s="205">
        <f t="shared" ca="1" si="1021"/>
        <v>25</v>
      </c>
      <c r="AD2420" s="205">
        <f t="shared" ca="1" si="1008"/>
        <v>66.760000000000005</v>
      </c>
      <c r="AE2420" s="205">
        <f t="shared" ca="1" si="1009"/>
        <v>16.760000000000005</v>
      </c>
      <c r="AF2420" s="205">
        <f t="shared" ca="1" si="1022"/>
        <v>3.3520000000000012</v>
      </c>
      <c r="AG2420" s="205"/>
      <c r="AH2420" s="205"/>
      <c r="AI2420" s="205"/>
      <c r="AJ2420" s="205"/>
      <c r="AK2420" s="4"/>
      <c r="AL2420" s="4"/>
      <c r="AM2420" s="309">
        <f t="shared" ca="1" si="1023"/>
        <v>21.22</v>
      </c>
      <c r="AN2420" s="309">
        <f t="shared" ca="1" si="1024"/>
        <v>18.940000000000001</v>
      </c>
      <c r="AO2420" s="310">
        <f t="shared" ca="1" si="1025"/>
        <v>0.74561403508771973</v>
      </c>
      <c r="AP2420" s="310" t="b">
        <f t="shared" ca="1" si="1026"/>
        <v>0</v>
      </c>
      <c r="AQ2420" s="309">
        <f t="shared" ca="1" si="1027"/>
        <v>0</v>
      </c>
      <c r="AR2420" s="205">
        <f t="shared" ca="1" si="1010"/>
        <v>0</v>
      </c>
      <c r="AS2420" s="45" t="b">
        <f t="shared" ca="1" si="1011"/>
        <v>0</v>
      </c>
      <c r="AT2420">
        <f t="shared" ca="1" si="1012"/>
        <v>0</v>
      </c>
      <c r="AU2420" t="b">
        <f t="shared" ca="1" si="1028"/>
        <v>0</v>
      </c>
      <c r="AV2420" t="b">
        <f t="shared" ca="1" si="1029"/>
        <v>0</v>
      </c>
      <c r="AW2420" s="266" t="b">
        <f t="shared" ca="1" si="1030"/>
        <v>0</v>
      </c>
      <c r="AX2420" s="266" t="b">
        <f t="shared" ca="1" si="1031"/>
        <v>0</v>
      </c>
      <c r="AY2420" s="266" t="b">
        <f t="shared" ca="1" si="1032"/>
        <v>0</v>
      </c>
    </row>
    <row r="2421" spans="1:51" x14ac:dyDescent="0.25">
      <c r="A2421">
        <v>2389</v>
      </c>
      <c r="B2421" s="163">
        <f ca="1">OFFSET(InputPriceData!B$15,CalculationsAndCharts!$A2421+$A$11,0,1,1)</f>
        <v>38548</v>
      </c>
      <c r="C2421" s="3">
        <f ca="1">OFFSET(InputPriceData!G$15,CalculationsAndCharts!$A2421+$A$11,IF($C$7,8,0),1,1)</f>
        <v>276200</v>
      </c>
      <c r="D2421" s="4">
        <f ca="1">OFFSET(InputPriceData!C$15,CalculationsAndCharts!$A2421+$A$11,IF($C$7,8,0),1,1)</f>
        <v>21.05</v>
      </c>
      <c r="E2421" s="4">
        <f ca="1">OFFSET(InputPriceData!D$15,CalculationsAndCharts!$A2421+$A$11,IF($C$7,8,0),1,1)</f>
        <v>21.29</v>
      </c>
      <c r="F2421" s="4">
        <f ca="1">OFFSET(InputPriceData!E$15,CalculationsAndCharts!$A2421+$A$11,IF($C$7,8,0),1,1)</f>
        <v>20.79</v>
      </c>
      <c r="G2421" s="4">
        <f ca="1">OFFSET(InputPriceData!F$15,CalculationsAndCharts!$A2421+$A$11,IF($C$7,8,0),1,1)</f>
        <v>20.92</v>
      </c>
      <c r="H2421" s="128"/>
      <c r="I2421" s="128"/>
      <c r="K2421" s="124"/>
      <c r="L2421" s="279"/>
      <c r="M2421" s="281"/>
      <c r="N2421" s="280"/>
      <c r="O2421" s="4"/>
      <c r="P2421" s="4"/>
      <c r="Q2421" s="3"/>
      <c r="S2421" s="309">
        <f t="shared" ca="1" si="1013"/>
        <v>21.22</v>
      </c>
      <c r="T2421" s="309">
        <f t="shared" ca="1" si="1014"/>
        <v>18.899999999999999</v>
      </c>
      <c r="U2421" s="310">
        <f t="shared" ca="1" si="1006"/>
        <v>0.87068965517241503</v>
      </c>
      <c r="V2421" s="310" t="b">
        <f t="shared" ca="1" si="1015"/>
        <v>0</v>
      </c>
      <c r="W2421" s="3" t="b">
        <f t="shared" ca="1" si="1016"/>
        <v>0</v>
      </c>
      <c r="X2421" s="3" t="str">
        <f t="shared" ca="1" si="1017"/>
        <v/>
      </c>
      <c r="Y2421" s="3" t="str">
        <f t="shared" ca="1" si="1007"/>
        <v/>
      </c>
      <c r="Z2421" s="3" t="str">
        <f t="shared" ca="1" si="1018"/>
        <v/>
      </c>
      <c r="AA2421" s="3" t="str">
        <f t="shared" ca="1" si="1019"/>
        <v/>
      </c>
      <c r="AB2421" s="205">
        <f t="shared" ca="1" si="1020"/>
        <v>1669</v>
      </c>
      <c r="AC2421" s="205">
        <f t="shared" ca="1" si="1021"/>
        <v>25</v>
      </c>
      <c r="AD2421" s="205">
        <f t="shared" ca="1" si="1008"/>
        <v>66.760000000000005</v>
      </c>
      <c r="AE2421" s="205">
        <f t="shared" ca="1" si="1009"/>
        <v>16.760000000000005</v>
      </c>
      <c r="AF2421" s="205">
        <f t="shared" ca="1" si="1022"/>
        <v>3.3520000000000012</v>
      </c>
      <c r="AG2421" s="205"/>
      <c r="AH2421" s="205"/>
      <c r="AI2421" s="205"/>
      <c r="AJ2421" s="205"/>
      <c r="AK2421" s="4"/>
      <c r="AL2421" s="4"/>
      <c r="AM2421" s="309">
        <f t="shared" ca="1" si="1023"/>
        <v>21.22</v>
      </c>
      <c r="AN2421" s="309">
        <f t="shared" ca="1" si="1024"/>
        <v>18.899999999999999</v>
      </c>
      <c r="AO2421" s="310">
        <f t="shared" ca="1" si="1025"/>
        <v>0.87068965517241503</v>
      </c>
      <c r="AP2421" s="310" t="b">
        <f t="shared" ca="1" si="1026"/>
        <v>0</v>
      </c>
      <c r="AQ2421" s="309">
        <f t="shared" ca="1" si="1027"/>
        <v>0</v>
      </c>
      <c r="AR2421" s="205">
        <f t="shared" ca="1" si="1010"/>
        <v>0</v>
      </c>
      <c r="AS2421" s="45" t="b">
        <f t="shared" ca="1" si="1011"/>
        <v>0</v>
      </c>
      <c r="AT2421">
        <f t="shared" ca="1" si="1012"/>
        <v>0</v>
      </c>
      <c r="AU2421" t="b">
        <f t="shared" ca="1" si="1028"/>
        <v>0</v>
      </c>
      <c r="AV2421" t="b">
        <f t="shared" ca="1" si="1029"/>
        <v>0</v>
      </c>
      <c r="AW2421" s="266" t="b">
        <f t="shared" ca="1" si="1030"/>
        <v>0</v>
      </c>
      <c r="AX2421" s="266" t="b">
        <f t="shared" ca="1" si="1031"/>
        <v>0</v>
      </c>
      <c r="AY2421" s="266" t="b">
        <f t="shared" ca="1" si="1032"/>
        <v>0</v>
      </c>
    </row>
    <row r="2422" spans="1:51" x14ac:dyDescent="0.25">
      <c r="A2422">
        <v>2390</v>
      </c>
      <c r="B2422" s="163">
        <f ca="1">OFFSET(InputPriceData!B$15,CalculationsAndCharts!$A2422+$A$11,0,1,1)</f>
        <v>38547</v>
      </c>
      <c r="C2422" s="3">
        <f ca="1">OFFSET(InputPriceData!G$15,CalculationsAndCharts!$A2422+$A$11,IF($C$7,8,0),1,1)</f>
        <v>410400</v>
      </c>
      <c r="D2422" s="4">
        <f ca="1">OFFSET(InputPriceData!C$15,CalculationsAndCharts!$A2422+$A$11,IF($C$7,8,0),1,1)</f>
        <v>21</v>
      </c>
      <c r="E2422" s="4">
        <f ca="1">OFFSET(InputPriceData!D$15,CalculationsAndCharts!$A2422+$A$11,IF($C$7,8,0),1,1)</f>
        <v>21.27</v>
      </c>
      <c r="F2422" s="4">
        <f ca="1">OFFSET(InputPriceData!E$15,CalculationsAndCharts!$A2422+$A$11,IF($C$7,8,0),1,1)</f>
        <v>20.92</v>
      </c>
      <c r="G2422" s="4">
        <f ca="1">OFFSET(InputPriceData!F$15,CalculationsAndCharts!$A2422+$A$11,IF($C$7,8,0),1,1)</f>
        <v>21.22</v>
      </c>
      <c r="H2422" s="128"/>
      <c r="I2422" s="128"/>
      <c r="K2422" s="124"/>
      <c r="L2422" s="279"/>
      <c r="M2422" s="281"/>
      <c r="N2422" s="280"/>
      <c r="O2422" s="4"/>
      <c r="P2422" s="4"/>
      <c r="Q2422" s="3"/>
      <c r="S2422" s="309">
        <f t="shared" ca="1" si="1013"/>
        <v>21.22</v>
      </c>
      <c r="T2422" s="309">
        <f t="shared" ca="1" si="1014"/>
        <v>18.899999999999999</v>
      </c>
      <c r="U2422" s="310">
        <f t="shared" ca="1" si="1006"/>
        <v>1</v>
      </c>
      <c r="V2422" s="310" t="b">
        <f t="shared" ca="1" si="1015"/>
        <v>0</v>
      </c>
      <c r="W2422" s="3" t="b">
        <f t="shared" ca="1" si="1016"/>
        <v>0</v>
      </c>
      <c r="X2422" s="3" t="str">
        <f t="shared" ca="1" si="1017"/>
        <v/>
      </c>
      <c r="Y2422" s="3" t="str">
        <f t="shared" ca="1" si="1007"/>
        <v/>
      </c>
      <c r="Z2422" s="3" t="str">
        <f t="shared" ca="1" si="1018"/>
        <v/>
      </c>
      <c r="AA2422" s="3" t="str">
        <f t="shared" ca="1" si="1019"/>
        <v/>
      </c>
      <c r="AB2422" s="205">
        <f t="shared" ca="1" si="1020"/>
        <v>1669</v>
      </c>
      <c r="AC2422" s="205">
        <f t="shared" ca="1" si="1021"/>
        <v>25</v>
      </c>
      <c r="AD2422" s="205">
        <f t="shared" ca="1" si="1008"/>
        <v>66.760000000000005</v>
      </c>
      <c r="AE2422" s="205">
        <f t="shared" ca="1" si="1009"/>
        <v>16.760000000000005</v>
      </c>
      <c r="AF2422" s="205">
        <f t="shared" ca="1" si="1022"/>
        <v>3.3520000000000012</v>
      </c>
      <c r="AG2422" s="205"/>
      <c r="AH2422" s="205"/>
      <c r="AI2422" s="205"/>
      <c r="AJ2422" s="205"/>
      <c r="AK2422" s="4"/>
      <c r="AL2422" s="4"/>
      <c r="AM2422" s="309">
        <f t="shared" ca="1" si="1023"/>
        <v>21.22</v>
      </c>
      <c r="AN2422" s="309">
        <f t="shared" ca="1" si="1024"/>
        <v>18.899999999999999</v>
      </c>
      <c r="AO2422" s="310">
        <f t="shared" ca="1" si="1025"/>
        <v>1</v>
      </c>
      <c r="AP2422" s="310" t="b">
        <f t="shared" ca="1" si="1026"/>
        <v>0</v>
      </c>
      <c r="AQ2422" s="309">
        <f t="shared" ca="1" si="1027"/>
        <v>0</v>
      </c>
      <c r="AR2422" s="205">
        <f t="shared" ca="1" si="1010"/>
        <v>0</v>
      </c>
      <c r="AS2422" s="45" t="b">
        <f t="shared" ca="1" si="1011"/>
        <v>0</v>
      </c>
      <c r="AT2422">
        <f t="shared" ca="1" si="1012"/>
        <v>0</v>
      </c>
      <c r="AU2422" t="b">
        <f t="shared" ca="1" si="1028"/>
        <v>0</v>
      </c>
      <c r="AV2422" t="b">
        <f t="shared" ca="1" si="1029"/>
        <v>0</v>
      </c>
      <c r="AW2422" s="266" t="b">
        <f t="shared" ca="1" si="1030"/>
        <v>0</v>
      </c>
      <c r="AX2422" s="266" t="b">
        <f t="shared" ca="1" si="1031"/>
        <v>0</v>
      </c>
      <c r="AY2422" s="266" t="b">
        <f t="shared" ca="1" si="1032"/>
        <v>0</v>
      </c>
    </row>
    <row r="2423" spans="1:51" x14ac:dyDescent="0.25">
      <c r="A2423">
        <v>2391</v>
      </c>
      <c r="B2423" s="163">
        <f ca="1">OFFSET(InputPriceData!B$15,CalculationsAndCharts!$A2423+$A$11,0,1,1)</f>
        <v>38546</v>
      </c>
      <c r="C2423" s="3">
        <f ca="1">OFFSET(InputPriceData!G$15,CalculationsAndCharts!$A2423+$A$11,IF($C$7,8,0),1,1)</f>
        <v>300000</v>
      </c>
      <c r="D2423" s="4">
        <f ca="1">OFFSET(InputPriceData!C$15,CalculationsAndCharts!$A2423+$A$11,IF($C$7,8,0),1,1)</f>
        <v>20.87</v>
      </c>
      <c r="E2423" s="4">
        <f ca="1">OFFSET(InputPriceData!D$15,CalculationsAndCharts!$A2423+$A$11,IF($C$7,8,0),1,1)</f>
        <v>21</v>
      </c>
      <c r="F2423" s="4">
        <f ca="1">OFFSET(InputPriceData!E$15,CalculationsAndCharts!$A2423+$A$11,IF($C$7,8,0),1,1)</f>
        <v>20.58</v>
      </c>
      <c r="G2423" s="4">
        <f ca="1">OFFSET(InputPriceData!F$15,CalculationsAndCharts!$A2423+$A$11,IF($C$7,8,0),1,1)</f>
        <v>20.91</v>
      </c>
      <c r="H2423" s="128"/>
      <c r="I2423" s="128"/>
      <c r="K2423" s="124"/>
      <c r="L2423" s="279"/>
      <c r="M2423" s="281"/>
      <c r="N2423" s="280"/>
      <c r="O2423" s="4"/>
      <c r="P2423" s="4"/>
      <c r="Q2423" s="3"/>
      <c r="S2423" s="309">
        <f t="shared" ca="1" si="1013"/>
        <v>21.01</v>
      </c>
      <c r="T2423" s="309">
        <f t="shared" ca="1" si="1014"/>
        <v>18.899999999999999</v>
      </c>
      <c r="U2423" s="310">
        <f t="shared" ca="1" si="1006"/>
        <v>0.95260663507108945</v>
      </c>
      <c r="V2423" s="310" t="b">
        <f t="shared" ca="1" si="1015"/>
        <v>0</v>
      </c>
      <c r="W2423" s="3" t="b">
        <f t="shared" ca="1" si="1016"/>
        <v>0</v>
      </c>
      <c r="X2423" s="3" t="str">
        <f t="shared" ca="1" si="1017"/>
        <v/>
      </c>
      <c r="Y2423" s="3" t="str">
        <f t="shared" ca="1" si="1007"/>
        <v/>
      </c>
      <c r="Z2423" s="3" t="str">
        <f t="shared" ca="1" si="1018"/>
        <v/>
      </c>
      <c r="AA2423" s="3" t="str">
        <f t="shared" ca="1" si="1019"/>
        <v/>
      </c>
      <c r="AB2423" s="205">
        <f t="shared" ca="1" si="1020"/>
        <v>1669</v>
      </c>
      <c r="AC2423" s="205">
        <f t="shared" ca="1" si="1021"/>
        <v>25</v>
      </c>
      <c r="AD2423" s="205">
        <f t="shared" ca="1" si="1008"/>
        <v>66.760000000000005</v>
      </c>
      <c r="AE2423" s="205">
        <f t="shared" ca="1" si="1009"/>
        <v>16.760000000000005</v>
      </c>
      <c r="AF2423" s="205">
        <f t="shared" ca="1" si="1022"/>
        <v>3.3520000000000012</v>
      </c>
      <c r="AG2423" s="205"/>
      <c r="AH2423" s="205"/>
      <c r="AI2423" s="205"/>
      <c r="AJ2423" s="205"/>
      <c r="AK2423" s="4"/>
      <c r="AL2423" s="4"/>
      <c r="AM2423" s="309">
        <f t="shared" ca="1" si="1023"/>
        <v>21.01</v>
      </c>
      <c r="AN2423" s="309">
        <f t="shared" ca="1" si="1024"/>
        <v>18.899999999999999</v>
      </c>
      <c r="AO2423" s="310">
        <f t="shared" ca="1" si="1025"/>
        <v>0.95260663507108945</v>
      </c>
      <c r="AP2423" s="310" t="b">
        <f t="shared" ca="1" si="1026"/>
        <v>0</v>
      </c>
      <c r="AQ2423" s="309">
        <f t="shared" ca="1" si="1027"/>
        <v>0</v>
      </c>
      <c r="AR2423" s="205">
        <f t="shared" ca="1" si="1010"/>
        <v>0</v>
      </c>
      <c r="AS2423" s="45" t="b">
        <f t="shared" ca="1" si="1011"/>
        <v>0</v>
      </c>
      <c r="AT2423">
        <f t="shared" ca="1" si="1012"/>
        <v>0</v>
      </c>
      <c r="AU2423" t="b">
        <f t="shared" ca="1" si="1028"/>
        <v>0</v>
      </c>
      <c r="AV2423" t="b">
        <f t="shared" ca="1" si="1029"/>
        <v>0</v>
      </c>
      <c r="AW2423" s="266" t="b">
        <f t="shared" ca="1" si="1030"/>
        <v>0</v>
      </c>
      <c r="AX2423" s="266" t="b">
        <f t="shared" ca="1" si="1031"/>
        <v>0</v>
      </c>
      <c r="AY2423" s="266" t="b">
        <f t="shared" ca="1" si="1032"/>
        <v>0</v>
      </c>
    </row>
    <row r="2424" spans="1:51" x14ac:dyDescent="0.25">
      <c r="A2424">
        <v>2392</v>
      </c>
      <c r="B2424" s="163">
        <f ca="1">OFFSET(InputPriceData!B$15,CalculationsAndCharts!$A2424+$A$11,0,1,1)</f>
        <v>38545</v>
      </c>
      <c r="C2424" s="3">
        <f ca="1">OFFSET(InputPriceData!G$15,CalculationsAndCharts!$A2424+$A$11,IF($C$7,8,0),1,1)</f>
        <v>343700</v>
      </c>
      <c r="D2424" s="4">
        <f ca="1">OFFSET(InputPriceData!C$15,CalculationsAndCharts!$A2424+$A$11,IF($C$7,8,0),1,1)</f>
        <v>20.97</v>
      </c>
      <c r="E2424" s="4">
        <f ca="1">OFFSET(InputPriceData!D$15,CalculationsAndCharts!$A2424+$A$11,IF($C$7,8,0),1,1)</f>
        <v>21.13</v>
      </c>
      <c r="F2424" s="4">
        <f ca="1">OFFSET(InputPriceData!E$15,CalculationsAndCharts!$A2424+$A$11,IF($C$7,8,0),1,1)</f>
        <v>20.83</v>
      </c>
      <c r="G2424" s="4">
        <f ca="1">OFFSET(InputPriceData!F$15,CalculationsAndCharts!$A2424+$A$11,IF($C$7,8,0),1,1)</f>
        <v>20.87</v>
      </c>
      <c r="H2424" s="128"/>
      <c r="I2424" s="128"/>
      <c r="K2424" s="124"/>
      <c r="L2424" s="279"/>
      <c r="M2424" s="281"/>
      <c r="N2424" s="280"/>
      <c r="O2424" s="4"/>
      <c r="P2424" s="4"/>
      <c r="Q2424" s="3"/>
      <c r="S2424" s="309">
        <f t="shared" ca="1" si="1013"/>
        <v>21.01</v>
      </c>
      <c r="T2424" s="309">
        <f t="shared" ca="1" si="1014"/>
        <v>18.899999999999999</v>
      </c>
      <c r="U2424" s="310">
        <f t="shared" ca="1" si="1006"/>
        <v>0.93364928909952594</v>
      </c>
      <c r="V2424" s="310" t="b">
        <f t="shared" ca="1" si="1015"/>
        <v>0</v>
      </c>
      <c r="W2424" s="3" t="b">
        <f t="shared" ca="1" si="1016"/>
        <v>0</v>
      </c>
      <c r="X2424" s="3" t="str">
        <f t="shared" ca="1" si="1017"/>
        <v/>
      </c>
      <c r="Y2424" s="3" t="str">
        <f t="shared" ca="1" si="1007"/>
        <v/>
      </c>
      <c r="Z2424" s="3" t="str">
        <f t="shared" ca="1" si="1018"/>
        <v/>
      </c>
      <c r="AA2424" s="3" t="str">
        <f t="shared" ca="1" si="1019"/>
        <v/>
      </c>
      <c r="AB2424" s="205">
        <f t="shared" ca="1" si="1020"/>
        <v>1669</v>
      </c>
      <c r="AC2424" s="205">
        <f t="shared" ca="1" si="1021"/>
        <v>25</v>
      </c>
      <c r="AD2424" s="205">
        <f t="shared" ca="1" si="1008"/>
        <v>66.760000000000005</v>
      </c>
      <c r="AE2424" s="205">
        <f t="shared" ca="1" si="1009"/>
        <v>16.760000000000005</v>
      </c>
      <c r="AF2424" s="205">
        <f t="shared" ca="1" si="1022"/>
        <v>3.3520000000000012</v>
      </c>
      <c r="AG2424" s="205"/>
      <c r="AH2424" s="205"/>
      <c r="AI2424" s="205"/>
      <c r="AJ2424" s="205"/>
      <c r="AK2424" s="4"/>
      <c r="AL2424" s="4"/>
      <c r="AM2424" s="309">
        <f t="shared" ca="1" si="1023"/>
        <v>21.01</v>
      </c>
      <c r="AN2424" s="309">
        <f t="shared" ca="1" si="1024"/>
        <v>18.899999999999999</v>
      </c>
      <c r="AO2424" s="310">
        <f t="shared" ca="1" si="1025"/>
        <v>0.93364928909952594</v>
      </c>
      <c r="AP2424" s="310" t="b">
        <f t="shared" ca="1" si="1026"/>
        <v>0</v>
      </c>
      <c r="AQ2424" s="309">
        <f t="shared" ca="1" si="1027"/>
        <v>0</v>
      </c>
      <c r="AR2424" s="205">
        <f t="shared" ca="1" si="1010"/>
        <v>0</v>
      </c>
      <c r="AS2424" s="45" t="b">
        <f t="shared" ca="1" si="1011"/>
        <v>0</v>
      </c>
      <c r="AT2424">
        <f t="shared" ca="1" si="1012"/>
        <v>0</v>
      </c>
      <c r="AU2424" t="b">
        <f t="shared" ca="1" si="1028"/>
        <v>0</v>
      </c>
      <c r="AV2424" t="b">
        <f t="shared" ca="1" si="1029"/>
        <v>0</v>
      </c>
      <c r="AW2424" s="266" t="b">
        <f t="shared" ca="1" si="1030"/>
        <v>0</v>
      </c>
      <c r="AX2424" s="266" t="b">
        <f t="shared" ca="1" si="1031"/>
        <v>0</v>
      </c>
      <c r="AY2424" s="266" t="b">
        <f t="shared" ca="1" si="1032"/>
        <v>0</v>
      </c>
    </row>
    <row r="2425" spans="1:51" x14ac:dyDescent="0.25">
      <c r="A2425">
        <v>2393</v>
      </c>
      <c r="B2425" s="163">
        <f ca="1">OFFSET(InputPriceData!B$15,CalculationsAndCharts!$A2425+$A$11,0,1,1)</f>
        <v>38544</v>
      </c>
      <c r="C2425" s="3">
        <f ca="1">OFFSET(InputPriceData!G$15,CalculationsAndCharts!$A2425+$A$11,IF($C$7,8,0),1,1)</f>
        <v>558800</v>
      </c>
      <c r="D2425" s="4">
        <f ca="1">OFFSET(InputPriceData!C$15,CalculationsAndCharts!$A2425+$A$11,IF($C$7,8,0),1,1)</f>
        <v>20.37</v>
      </c>
      <c r="E2425" s="4">
        <f ca="1">OFFSET(InputPriceData!D$15,CalculationsAndCharts!$A2425+$A$11,IF($C$7,8,0),1,1)</f>
        <v>21.3</v>
      </c>
      <c r="F2425" s="4">
        <f ca="1">OFFSET(InputPriceData!E$15,CalculationsAndCharts!$A2425+$A$11,IF($C$7,8,0),1,1)</f>
        <v>20.37</v>
      </c>
      <c r="G2425" s="4">
        <f ca="1">OFFSET(InputPriceData!F$15,CalculationsAndCharts!$A2425+$A$11,IF($C$7,8,0),1,1)</f>
        <v>21.01</v>
      </c>
      <c r="H2425" s="128"/>
      <c r="I2425" s="128"/>
      <c r="K2425" s="124"/>
      <c r="L2425" s="279"/>
      <c r="M2425" s="281"/>
      <c r="N2425" s="280"/>
      <c r="O2425" s="4"/>
      <c r="P2425" s="4"/>
      <c r="Q2425" s="3"/>
      <c r="S2425" s="309">
        <f t="shared" ca="1" si="1013"/>
        <v>21.01</v>
      </c>
      <c r="T2425" s="309">
        <f t="shared" ca="1" si="1014"/>
        <v>18.89</v>
      </c>
      <c r="U2425" s="310">
        <f t="shared" ca="1" si="1006"/>
        <v>1</v>
      </c>
      <c r="V2425" s="310" t="b">
        <f t="shared" ca="1" si="1015"/>
        <v>0</v>
      </c>
      <c r="W2425" s="3" t="b">
        <f t="shared" ca="1" si="1016"/>
        <v>0</v>
      </c>
      <c r="X2425" s="3" t="str">
        <f t="shared" ca="1" si="1017"/>
        <v/>
      </c>
      <c r="Y2425" s="3" t="str">
        <f t="shared" ca="1" si="1007"/>
        <v/>
      </c>
      <c r="Z2425" s="3" t="str">
        <f t="shared" ca="1" si="1018"/>
        <v/>
      </c>
      <c r="AA2425" s="3" t="str">
        <f t="shared" ca="1" si="1019"/>
        <v/>
      </c>
      <c r="AB2425" s="205">
        <f t="shared" ca="1" si="1020"/>
        <v>1669</v>
      </c>
      <c r="AC2425" s="205">
        <f t="shared" ca="1" si="1021"/>
        <v>25</v>
      </c>
      <c r="AD2425" s="205">
        <f t="shared" ca="1" si="1008"/>
        <v>66.760000000000005</v>
      </c>
      <c r="AE2425" s="205">
        <f t="shared" ca="1" si="1009"/>
        <v>16.760000000000005</v>
      </c>
      <c r="AF2425" s="205">
        <f t="shared" ca="1" si="1022"/>
        <v>3.3520000000000012</v>
      </c>
      <c r="AG2425" s="205"/>
      <c r="AH2425" s="205"/>
      <c r="AI2425" s="205"/>
      <c r="AJ2425" s="205"/>
      <c r="AK2425" s="4"/>
      <c r="AL2425" s="4"/>
      <c r="AM2425" s="309">
        <f t="shared" ca="1" si="1023"/>
        <v>21.01</v>
      </c>
      <c r="AN2425" s="309">
        <f t="shared" ca="1" si="1024"/>
        <v>18.899999999999999</v>
      </c>
      <c r="AO2425" s="310">
        <f t="shared" ca="1" si="1025"/>
        <v>1</v>
      </c>
      <c r="AP2425" s="310" t="b">
        <f t="shared" ca="1" si="1026"/>
        <v>0</v>
      </c>
      <c r="AQ2425" s="309">
        <f t="shared" ca="1" si="1027"/>
        <v>0</v>
      </c>
      <c r="AR2425" s="205">
        <f t="shared" ca="1" si="1010"/>
        <v>0</v>
      </c>
      <c r="AS2425" s="45" t="b">
        <f t="shared" ca="1" si="1011"/>
        <v>0</v>
      </c>
      <c r="AT2425">
        <f t="shared" ca="1" si="1012"/>
        <v>0</v>
      </c>
      <c r="AU2425" t="b">
        <f t="shared" ca="1" si="1028"/>
        <v>0</v>
      </c>
      <c r="AV2425" t="b">
        <f t="shared" ca="1" si="1029"/>
        <v>0</v>
      </c>
      <c r="AW2425" s="266" t="b">
        <f t="shared" ca="1" si="1030"/>
        <v>0</v>
      </c>
      <c r="AX2425" s="266" t="b">
        <f t="shared" ca="1" si="1031"/>
        <v>0</v>
      </c>
      <c r="AY2425" s="266" t="b">
        <f t="shared" ca="1" si="1032"/>
        <v>0</v>
      </c>
    </row>
    <row r="2426" spans="1:51" x14ac:dyDescent="0.25">
      <c r="A2426">
        <v>2394</v>
      </c>
      <c r="B2426" s="163">
        <f ca="1">OFFSET(InputPriceData!B$15,CalculationsAndCharts!$A2426+$A$11,0,1,1)</f>
        <v>38541</v>
      </c>
      <c r="C2426" s="3">
        <f ca="1">OFFSET(InputPriceData!G$15,CalculationsAndCharts!$A2426+$A$11,IF($C$7,8,0),1,1)</f>
        <v>444500</v>
      </c>
      <c r="D2426" s="4">
        <f ca="1">OFFSET(InputPriceData!C$15,CalculationsAndCharts!$A2426+$A$11,IF($C$7,8,0),1,1)</f>
        <v>20.02</v>
      </c>
      <c r="E2426" s="4">
        <f ca="1">OFFSET(InputPriceData!D$15,CalculationsAndCharts!$A2426+$A$11,IF($C$7,8,0),1,1)</f>
        <v>20.74</v>
      </c>
      <c r="F2426" s="4">
        <f ca="1">OFFSET(InputPriceData!E$15,CalculationsAndCharts!$A2426+$A$11,IF($C$7,8,0),1,1)</f>
        <v>20.010000000000002</v>
      </c>
      <c r="G2426" s="4">
        <f ca="1">OFFSET(InputPriceData!F$15,CalculationsAndCharts!$A2426+$A$11,IF($C$7,8,0),1,1)</f>
        <v>20.47</v>
      </c>
      <c r="H2426" s="128"/>
      <c r="I2426" s="128"/>
      <c r="K2426" s="124"/>
      <c r="L2426" s="279"/>
      <c r="M2426" s="281"/>
      <c r="N2426" s="280"/>
      <c r="O2426" s="4"/>
      <c r="P2426" s="4"/>
      <c r="Q2426" s="3"/>
      <c r="S2426" s="309">
        <f t="shared" ca="1" si="1013"/>
        <v>20.47</v>
      </c>
      <c r="T2426" s="309">
        <f t="shared" ca="1" si="1014"/>
        <v>18.829999999999998</v>
      </c>
      <c r="U2426" s="310">
        <f t="shared" ca="1" si="1006"/>
        <v>1</v>
      </c>
      <c r="V2426" s="310" t="b">
        <f t="shared" ca="1" si="1015"/>
        <v>0</v>
      </c>
      <c r="W2426" s="3" t="b">
        <f t="shared" ca="1" si="1016"/>
        <v>0</v>
      </c>
      <c r="X2426" s="3" t="str">
        <f t="shared" ca="1" si="1017"/>
        <v/>
      </c>
      <c r="Y2426" s="3" t="str">
        <f t="shared" ca="1" si="1007"/>
        <v/>
      </c>
      <c r="Z2426" s="3" t="str">
        <f t="shared" ca="1" si="1018"/>
        <v/>
      </c>
      <c r="AA2426" s="3" t="str">
        <f t="shared" ca="1" si="1019"/>
        <v/>
      </c>
      <c r="AB2426" s="205">
        <f t="shared" ca="1" si="1020"/>
        <v>1669</v>
      </c>
      <c r="AC2426" s="205">
        <f t="shared" ca="1" si="1021"/>
        <v>25</v>
      </c>
      <c r="AD2426" s="205">
        <f t="shared" ca="1" si="1008"/>
        <v>66.760000000000005</v>
      </c>
      <c r="AE2426" s="205">
        <f t="shared" ca="1" si="1009"/>
        <v>16.760000000000005</v>
      </c>
      <c r="AF2426" s="205">
        <f t="shared" ca="1" si="1022"/>
        <v>3.3520000000000012</v>
      </c>
      <c r="AG2426" s="205"/>
      <c r="AH2426" s="205"/>
      <c r="AI2426" s="205"/>
      <c r="AJ2426" s="205"/>
      <c r="AK2426" s="4"/>
      <c r="AL2426" s="4"/>
      <c r="AM2426" s="309">
        <f t="shared" ca="1" si="1023"/>
        <v>20.47</v>
      </c>
      <c r="AN2426" s="309">
        <f t="shared" ca="1" si="1024"/>
        <v>18.899999999999999</v>
      </c>
      <c r="AO2426" s="310">
        <f t="shared" ca="1" si="1025"/>
        <v>1</v>
      </c>
      <c r="AP2426" s="310" t="b">
        <f t="shared" ca="1" si="1026"/>
        <v>0</v>
      </c>
      <c r="AQ2426" s="309">
        <f t="shared" ca="1" si="1027"/>
        <v>0</v>
      </c>
      <c r="AR2426" s="205">
        <f t="shared" ca="1" si="1010"/>
        <v>0</v>
      </c>
      <c r="AS2426" s="45" t="b">
        <f t="shared" ca="1" si="1011"/>
        <v>0</v>
      </c>
      <c r="AT2426">
        <f t="shared" ca="1" si="1012"/>
        <v>0</v>
      </c>
      <c r="AU2426" t="b">
        <f t="shared" ca="1" si="1028"/>
        <v>0</v>
      </c>
      <c r="AV2426" t="b">
        <f t="shared" ca="1" si="1029"/>
        <v>0</v>
      </c>
      <c r="AW2426" s="266" t="b">
        <f t="shared" ca="1" si="1030"/>
        <v>0</v>
      </c>
      <c r="AX2426" s="266" t="b">
        <f t="shared" ca="1" si="1031"/>
        <v>0</v>
      </c>
      <c r="AY2426" s="266" t="b">
        <f t="shared" ca="1" si="1032"/>
        <v>0</v>
      </c>
    </row>
    <row r="2427" spans="1:51" x14ac:dyDescent="0.25">
      <c r="A2427">
        <v>2395</v>
      </c>
      <c r="B2427" s="163">
        <f ca="1">OFFSET(InputPriceData!B$15,CalculationsAndCharts!$A2427+$A$11,0,1,1)</f>
        <v>38540</v>
      </c>
      <c r="C2427" s="3">
        <f ca="1">OFFSET(InputPriceData!G$15,CalculationsAndCharts!$A2427+$A$11,IF($C$7,8,0),1,1)</f>
        <v>289600</v>
      </c>
      <c r="D2427" s="4">
        <f ca="1">OFFSET(InputPriceData!C$15,CalculationsAndCharts!$A2427+$A$11,IF($C$7,8,0),1,1)</f>
        <v>19.579999999999998</v>
      </c>
      <c r="E2427" s="4">
        <f ca="1">OFFSET(InputPriceData!D$15,CalculationsAndCharts!$A2427+$A$11,IF($C$7,8,0),1,1)</f>
        <v>20.100000000000001</v>
      </c>
      <c r="F2427" s="4">
        <f ca="1">OFFSET(InputPriceData!E$15,CalculationsAndCharts!$A2427+$A$11,IF($C$7,8,0),1,1)</f>
        <v>19.350000000000001</v>
      </c>
      <c r="G2427" s="4">
        <f ca="1">OFFSET(InputPriceData!F$15,CalculationsAndCharts!$A2427+$A$11,IF($C$7,8,0),1,1)</f>
        <v>19.989999999999998</v>
      </c>
      <c r="H2427" s="128"/>
      <c r="I2427" s="128"/>
      <c r="K2427" s="124"/>
      <c r="L2427" s="279"/>
      <c r="M2427" s="281"/>
      <c r="N2427" s="280"/>
      <c r="O2427" s="4"/>
      <c r="P2427" s="4"/>
      <c r="Q2427" s="3"/>
      <c r="S2427" s="309">
        <f t="shared" ca="1" si="1013"/>
        <v>19.989999999999998</v>
      </c>
      <c r="T2427" s="309">
        <f t="shared" ca="1" si="1014"/>
        <v>18.670000000000002</v>
      </c>
      <c r="U2427" s="310">
        <f t="shared" ca="1" si="1006"/>
        <v>1</v>
      </c>
      <c r="V2427" s="310" t="b">
        <f t="shared" ca="1" si="1015"/>
        <v>0</v>
      </c>
      <c r="W2427" s="3" t="b">
        <f t="shared" ca="1" si="1016"/>
        <v>1</v>
      </c>
      <c r="X2427" s="3">
        <f t="shared" ca="1" si="1017"/>
        <v>18.670000000000002</v>
      </c>
      <c r="Y2427" s="3">
        <f t="shared" ca="1" si="1007"/>
        <v>7.0701660417782346</v>
      </c>
      <c r="Z2427" s="3">
        <f t="shared" ca="1" si="1018"/>
        <v>7.0701660417782346</v>
      </c>
      <c r="AA2427" s="3">
        <f t="shared" ca="1" si="1019"/>
        <v>85</v>
      </c>
      <c r="AB2427" s="205">
        <f t="shared" ca="1" si="1020"/>
        <v>1669</v>
      </c>
      <c r="AC2427" s="205">
        <f t="shared" ca="1" si="1021"/>
        <v>25</v>
      </c>
      <c r="AD2427" s="205">
        <f t="shared" ca="1" si="1008"/>
        <v>66.760000000000005</v>
      </c>
      <c r="AE2427" s="205">
        <f t="shared" ca="1" si="1009"/>
        <v>16.760000000000005</v>
      </c>
      <c r="AF2427" s="205">
        <f t="shared" ca="1" si="1022"/>
        <v>3.3520000000000012</v>
      </c>
      <c r="AG2427" s="205"/>
      <c r="AH2427" s="205"/>
      <c r="AI2427" s="205"/>
      <c r="AJ2427" s="205"/>
      <c r="AK2427" s="4"/>
      <c r="AL2427" s="4"/>
      <c r="AM2427" s="309">
        <f t="shared" ca="1" si="1023"/>
        <v>19.989999999999998</v>
      </c>
      <c r="AN2427" s="309">
        <f t="shared" ca="1" si="1024"/>
        <v>18.89</v>
      </c>
      <c r="AO2427" s="310">
        <f t="shared" ca="1" si="1025"/>
        <v>1</v>
      </c>
      <c r="AP2427" s="310" t="b">
        <f t="shared" ca="1" si="1026"/>
        <v>0</v>
      </c>
      <c r="AQ2427" s="309">
        <f t="shared" ca="1" si="1027"/>
        <v>0</v>
      </c>
      <c r="AR2427" s="205">
        <f t="shared" ca="1" si="1010"/>
        <v>0</v>
      </c>
      <c r="AS2427" s="45" t="b">
        <f t="shared" ca="1" si="1011"/>
        <v>0</v>
      </c>
      <c r="AT2427">
        <f t="shared" ca="1" si="1012"/>
        <v>0</v>
      </c>
      <c r="AU2427" t="b">
        <f t="shared" ca="1" si="1028"/>
        <v>0</v>
      </c>
      <c r="AV2427" t="b">
        <f t="shared" ca="1" si="1029"/>
        <v>0</v>
      </c>
      <c r="AW2427" s="266" t="b">
        <f t="shared" ca="1" si="1030"/>
        <v>0</v>
      </c>
      <c r="AX2427" s="266" t="b">
        <f t="shared" ca="1" si="1031"/>
        <v>0</v>
      </c>
      <c r="AY2427" s="266" t="b">
        <f t="shared" ca="1" si="1032"/>
        <v>0</v>
      </c>
    </row>
    <row r="2428" spans="1:51" x14ac:dyDescent="0.25">
      <c r="A2428">
        <v>2396</v>
      </c>
      <c r="B2428" s="163">
        <f ca="1">OFFSET(InputPriceData!B$15,CalculationsAndCharts!$A2428+$A$11,0,1,1)</f>
        <v>38539</v>
      </c>
      <c r="C2428" s="3">
        <f ca="1">OFFSET(InputPriceData!G$15,CalculationsAndCharts!$A2428+$A$11,IF($C$7,8,0),1,1)</f>
        <v>238500</v>
      </c>
      <c r="D2428" s="4">
        <f ca="1">OFFSET(InputPriceData!C$15,CalculationsAndCharts!$A2428+$A$11,IF($C$7,8,0),1,1)</f>
        <v>19.87</v>
      </c>
      <c r="E2428" s="4">
        <f ca="1">OFFSET(InputPriceData!D$15,CalculationsAndCharts!$A2428+$A$11,IF($C$7,8,0),1,1)</f>
        <v>20.25</v>
      </c>
      <c r="F2428" s="4">
        <f ca="1">OFFSET(InputPriceData!E$15,CalculationsAndCharts!$A2428+$A$11,IF($C$7,8,0),1,1)</f>
        <v>19.72</v>
      </c>
      <c r="G2428" s="4">
        <f ca="1">OFFSET(InputPriceData!F$15,CalculationsAndCharts!$A2428+$A$11,IF($C$7,8,0),1,1)</f>
        <v>19.86</v>
      </c>
      <c r="H2428" s="128"/>
      <c r="I2428" s="128"/>
      <c r="K2428" s="124"/>
      <c r="L2428" s="279"/>
      <c r="M2428" s="281"/>
      <c r="N2428" s="280"/>
      <c r="O2428" s="4"/>
      <c r="P2428" s="4"/>
      <c r="Q2428" s="3"/>
      <c r="S2428" s="309">
        <f t="shared" ca="1" si="1013"/>
        <v>19.96</v>
      </c>
      <c r="T2428" s="309">
        <f t="shared" ca="1" si="1014"/>
        <v>18.670000000000002</v>
      </c>
      <c r="U2428" s="310">
        <f t="shared" ca="1" si="1006"/>
        <v>0.92248062015503762</v>
      </c>
      <c r="V2428" s="310" t="b">
        <f t="shared" ca="1" si="1015"/>
        <v>0</v>
      </c>
      <c r="W2428" s="3" t="b">
        <f t="shared" ca="1" si="1016"/>
        <v>0</v>
      </c>
      <c r="X2428" s="3" t="str">
        <f t="shared" ca="1" si="1017"/>
        <v/>
      </c>
      <c r="Y2428" s="3" t="str">
        <f t="shared" ca="1" si="1007"/>
        <v/>
      </c>
      <c r="Z2428" s="3" t="str">
        <f t="shared" ca="1" si="1018"/>
        <v/>
      </c>
      <c r="AA2428" s="3" t="str">
        <f t="shared" ca="1" si="1019"/>
        <v/>
      </c>
      <c r="AB2428" s="205">
        <f t="shared" ca="1" si="1020"/>
        <v>1584</v>
      </c>
      <c r="AC2428" s="205">
        <f t="shared" ca="1" si="1021"/>
        <v>24</v>
      </c>
      <c r="AD2428" s="205">
        <f t="shared" ca="1" si="1008"/>
        <v>66</v>
      </c>
      <c r="AE2428" s="205">
        <f t="shared" ca="1" si="1009"/>
        <v>16</v>
      </c>
      <c r="AF2428" s="205">
        <f t="shared" ca="1" si="1022"/>
        <v>3.2</v>
      </c>
      <c r="AG2428" s="205"/>
      <c r="AH2428" s="205"/>
      <c r="AI2428" s="205"/>
      <c r="AJ2428" s="205"/>
      <c r="AK2428" s="4"/>
      <c r="AL2428" s="4"/>
      <c r="AM2428" s="309">
        <f t="shared" ca="1" si="1023"/>
        <v>19.96</v>
      </c>
      <c r="AN2428" s="309">
        <f t="shared" ca="1" si="1024"/>
        <v>18.829999999999998</v>
      </c>
      <c r="AO2428" s="310">
        <f t="shared" ca="1" si="1025"/>
        <v>0.91150442477876004</v>
      </c>
      <c r="AP2428" s="310" t="b">
        <f t="shared" ca="1" si="1026"/>
        <v>0</v>
      </c>
      <c r="AQ2428" s="309">
        <f t="shared" ca="1" si="1027"/>
        <v>0</v>
      </c>
      <c r="AR2428" s="205">
        <f t="shared" ca="1" si="1010"/>
        <v>0</v>
      </c>
      <c r="AS2428" s="45" t="b">
        <f t="shared" ca="1" si="1011"/>
        <v>0</v>
      </c>
      <c r="AT2428">
        <f t="shared" ca="1" si="1012"/>
        <v>0</v>
      </c>
      <c r="AU2428" t="b">
        <f t="shared" ca="1" si="1028"/>
        <v>0</v>
      </c>
      <c r="AV2428" t="b">
        <f t="shared" ca="1" si="1029"/>
        <v>0</v>
      </c>
      <c r="AW2428" s="266" t="b">
        <f t="shared" ca="1" si="1030"/>
        <v>0</v>
      </c>
      <c r="AX2428" s="266" t="b">
        <f t="shared" ca="1" si="1031"/>
        <v>0</v>
      </c>
      <c r="AY2428" s="266" t="b">
        <f t="shared" ca="1" si="1032"/>
        <v>0</v>
      </c>
    </row>
    <row r="2429" spans="1:51" x14ac:dyDescent="0.25">
      <c r="A2429">
        <v>2397</v>
      </c>
      <c r="B2429" s="163">
        <f ca="1">OFFSET(InputPriceData!B$15,CalculationsAndCharts!$A2429+$A$11,0,1,1)</f>
        <v>38538</v>
      </c>
      <c r="C2429" s="3">
        <f ca="1">OFFSET(InputPriceData!G$15,CalculationsAndCharts!$A2429+$A$11,IF($C$7,8,0),1,1)</f>
        <v>259400</v>
      </c>
      <c r="D2429" s="4">
        <f ca="1">OFFSET(InputPriceData!C$15,CalculationsAndCharts!$A2429+$A$11,IF($C$7,8,0),1,1)</f>
        <v>19.5</v>
      </c>
      <c r="E2429" s="4">
        <f ca="1">OFFSET(InputPriceData!D$15,CalculationsAndCharts!$A2429+$A$11,IF($C$7,8,0),1,1)</f>
        <v>20.14</v>
      </c>
      <c r="F2429" s="4">
        <f ca="1">OFFSET(InputPriceData!E$15,CalculationsAndCharts!$A2429+$A$11,IF($C$7,8,0),1,1)</f>
        <v>19.41</v>
      </c>
      <c r="G2429" s="4">
        <f ca="1">OFFSET(InputPriceData!F$15,CalculationsAndCharts!$A2429+$A$11,IF($C$7,8,0),1,1)</f>
        <v>19.96</v>
      </c>
      <c r="H2429" s="128"/>
      <c r="I2429" s="128"/>
      <c r="K2429" s="124"/>
      <c r="L2429" s="279"/>
      <c r="M2429" s="281"/>
      <c r="N2429" s="280"/>
      <c r="O2429" s="4"/>
      <c r="P2429" s="4"/>
      <c r="Q2429" s="3"/>
      <c r="S2429" s="309">
        <f t="shared" ca="1" si="1013"/>
        <v>19.96</v>
      </c>
      <c r="T2429" s="309">
        <f t="shared" ca="1" si="1014"/>
        <v>18.670000000000002</v>
      </c>
      <c r="U2429" s="310">
        <f t="shared" ca="1" si="1006"/>
        <v>1</v>
      </c>
      <c r="V2429" s="310" t="b">
        <f t="shared" ca="1" si="1015"/>
        <v>0</v>
      </c>
      <c r="W2429" s="3" t="b">
        <f t="shared" ca="1" si="1016"/>
        <v>0</v>
      </c>
      <c r="X2429" s="3" t="str">
        <f t="shared" ca="1" si="1017"/>
        <v/>
      </c>
      <c r="Y2429" s="3" t="str">
        <f t="shared" ca="1" si="1007"/>
        <v/>
      </c>
      <c r="Z2429" s="3" t="str">
        <f t="shared" ca="1" si="1018"/>
        <v/>
      </c>
      <c r="AA2429" s="3" t="str">
        <f t="shared" ca="1" si="1019"/>
        <v/>
      </c>
      <c r="AB2429" s="205">
        <f t="shared" ca="1" si="1020"/>
        <v>1584</v>
      </c>
      <c r="AC2429" s="205">
        <f t="shared" ca="1" si="1021"/>
        <v>24</v>
      </c>
      <c r="AD2429" s="205">
        <f t="shared" ca="1" si="1008"/>
        <v>66</v>
      </c>
      <c r="AE2429" s="205">
        <f t="shared" ca="1" si="1009"/>
        <v>16</v>
      </c>
      <c r="AF2429" s="205">
        <f t="shared" ca="1" si="1022"/>
        <v>3.2</v>
      </c>
      <c r="AG2429" s="205"/>
      <c r="AH2429" s="205"/>
      <c r="AI2429" s="205"/>
      <c r="AJ2429" s="205"/>
      <c r="AK2429" s="4"/>
      <c r="AL2429" s="4"/>
      <c r="AM2429" s="309">
        <f t="shared" ca="1" si="1023"/>
        <v>19.96</v>
      </c>
      <c r="AN2429" s="309">
        <f t="shared" ca="1" si="1024"/>
        <v>18.670000000000002</v>
      </c>
      <c r="AO2429" s="310">
        <f t="shared" ca="1" si="1025"/>
        <v>1</v>
      </c>
      <c r="AP2429" s="310" t="b">
        <f t="shared" ca="1" si="1026"/>
        <v>0</v>
      </c>
      <c r="AQ2429" s="309">
        <f t="shared" ca="1" si="1027"/>
        <v>0</v>
      </c>
      <c r="AR2429" s="205">
        <f t="shared" ca="1" si="1010"/>
        <v>0</v>
      </c>
      <c r="AS2429" s="45" t="b">
        <f t="shared" ca="1" si="1011"/>
        <v>0</v>
      </c>
      <c r="AT2429">
        <f t="shared" ca="1" si="1012"/>
        <v>0</v>
      </c>
      <c r="AU2429" t="b">
        <f t="shared" ca="1" si="1028"/>
        <v>0</v>
      </c>
      <c r="AV2429" t="b">
        <f t="shared" ca="1" si="1029"/>
        <v>0</v>
      </c>
      <c r="AW2429" s="266" t="b">
        <f t="shared" ca="1" si="1030"/>
        <v>0</v>
      </c>
      <c r="AX2429" s="266" t="b">
        <f t="shared" ca="1" si="1031"/>
        <v>0</v>
      </c>
      <c r="AY2429" s="266" t="b">
        <f t="shared" ca="1" si="1032"/>
        <v>0</v>
      </c>
    </row>
    <row r="2430" spans="1:51" x14ac:dyDescent="0.25">
      <c r="A2430">
        <v>2398</v>
      </c>
      <c r="B2430" s="163">
        <f ca="1">OFFSET(InputPriceData!B$15,CalculationsAndCharts!$A2430+$A$11,0,1,1)</f>
        <v>38534</v>
      </c>
      <c r="C2430" s="3">
        <f ca="1">OFFSET(InputPriceData!G$15,CalculationsAndCharts!$A2430+$A$11,IF($C$7,8,0),1,1)</f>
        <v>252900</v>
      </c>
      <c r="D2430" s="4">
        <f ca="1">OFFSET(InputPriceData!C$15,CalculationsAndCharts!$A2430+$A$11,IF($C$7,8,0),1,1)</f>
        <v>19.37</v>
      </c>
      <c r="E2430" s="4">
        <f ca="1">OFFSET(InputPriceData!D$15,CalculationsAndCharts!$A2430+$A$11,IF($C$7,8,0),1,1)</f>
        <v>19.850000000000001</v>
      </c>
      <c r="F2430" s="4">
        <f ca="1">OFFSET(InputPriceData!E$15,CalculationsAndCharts!$A2430+$A$11,IF($C$7,8,0),1,1)</f>
        <v>19.350000000000001</v>
      </c>
      <c r="G2430" s="4">
        <f ca="1">OFFSET(InputPriceData!F$15,CalculationsAndCharts!$A2430+$A$11,IF($C$7,8,0),1,1)</f>
        <v>19.670000000000002</v>
      </c>
      <c r="H2430" s="128"/>
      <c r="I2430" s="128"/>
      <c r="K2430" s="124"/>
      <c r="L2430" s="279"/>
      <c r="M2430" s="281"/>
      <c r="N2430" s="280"/>
      <c r="O2430" s="4"/>
      <c r="P2430" s="4"/>
      <c r="Q2430" s="3"/>
      <c r="S2430" s="309">
        <f t="shared" ca="1" si="1013"/>
        <v>19.670000000000002</v>
      </c>
      <c r="T2430" s="309">
        <f t="shared" ca="1" si="1014"/>
        <v>18.52</v>
      </c>
      <c r="U2430" s="310">
        <f t="shared" ca="1" si="1006"/>
        <v>1</v>
      </c>
      <c r="V2430" s="310" t="b">
        <f t="shared" ca="1" si="1015"/>
        <v>0</v>
      </c>
      <c r="W2430" s="3" t="b">
        <f t="shared" ca="1" si="1016"/>
        <v>1</v>
      </c>
      <c r="X2430" s="3">
        <f t="shared" ca="1" si="1017"/>
        <v>18.52</v>
      </c>
      <c r="Y2430" s="3">
        <f t="shared" ca="1" si="1007"/>
        <v>6.2095032397408323</v>
      </c>
      <c r="Z2430" s="3">
        <f t="shared" ca="1" si="1018"/>
        <v>6.2095032397408323</v>
      </c>
      <c r="AA2430" s="3">
        <f t="shared" ca="1" si="1019"/>
        <v>81</v>
      </c>
      <c r="AB2430" s="205">
        <f t="shared" ca="1" si="1020"/>
        <v>1584</v>
      </c>
      <c r="AC2430" s="205">
        <f t="shared" ca="1" si="1021"/>
        <v>24</v>
      </c>
      <c r="AD2430" s="205">
        <f t="shared" ca="1" si="1008"/>
        <v>66</v>
      </c>
      <c r="AE2430" s="205">
        <f t="shared" ca="1" si="1009"/>
        <v>16</v>
      </c>
      <c r="AF2430" s="205">
        <f t="shared" ca="1" si="1022"/>
        <v>3.2</v>
      </c>
      <c r="AG2430" s="205"/>
      <c r="AH2430" s="205"/>
      <c r="AI2430" s="205"/>
      <c r="AJ2430" s="205"/>
      <c r="AK2430" s="4"/>
      <c r="AL2430" s="4"/>
      <c r="AM2430" s="309">
        <f t="shared" ca="1" si="1023"/>
        <v>19.670000000000002</v>
      </c>
      <c r="AN2430" s="309">
        <f t="shared" ca="1" si="1024"/>
        <v>18.670000000000002</v>
      </c>
      <c r="AO2430" s="310">
        <f t="shared" ca="1" si="1025"/>
        <v>1</v>
      </c>
      <c r="AP2430" s="310" t="b">
        <f t="shared" ca="1" si="1026"/>
        <v>0</v>
      </c>
      <c r="AQ2430" s="309">
        <f t="shared" ca="1" si="1027"/>
        <v>0</v>
      </c>
      <c r="AR2430" s="205">
        <f t="shared" ca="1" si="1010"/>
        <v>0</v>
      </c>
      <c r="AS2430" s="45" t="b">
        <f t="shared" ca="1" si="1011"/>
        <v>0</v>
      </c>
      <c r="AT2430">
        <f t="shared" ca="1" si="1012"/>
        <v>0</v>
      </c>
      <c r="AU2430" t="b">
        <f t="shared" ca="1" si="1028"/>
        <v>0</v>
      </c>
      <c r="AV2430" t="b">
        <f t="shared" ca="1" si="1029"/>
        <v>0</v>
      </c>
      <c r="AW2430" s="266" t="b">
        <f t="shared" ca="1" si="1030"/>
        <v>0</v>
      </c>
      <c r="AX2430" s="266" t="b">
        <f t="shared" ca="1" si="1031"/>
        <v>0</v>
      </c>
      <c r="AY2430" s="266" t="b">
        <f t="shared" ca="1" si="1032"/>
        <v>0</v>
      </c>
    </row>
    <row r="2431" spans="1:51" x14ac:dyDescent="0.25">
      <c r="A2431">
        <v>2399</v>
      </c>
      <c r="B2431" s="163">
        <f ca="1">OFFSET(InputPriceData!B$15,CalculationsAndCharts!$A2431+$A$11,0,1,1)</f>
        <v>38533</v>
      </c>
      <c r="C2431" s="3">
        <f ca="1">OFFSET(InputPriceData!G$15,CalculationsAndCharts!$A2431+$A$11,IF($C$7,8,0),1,1)</f>
        <v>194200</v>
      </c>
      <c r="D2431" s="4">
        <f ca="1">OFFSET(InputPriceData!C$15,CalculationsAndCharts!$A2431+$A$11,IF($C$7,8,0),1,1)</f>
        <v>19.8</v>
      </c>
      <c r="E2431" s="4">
        <f ca="1">OFFSET(InputPriceData!D$15,CalculationsAndCharts!$A2431+$A$11,IF($C$7,8,0),1,1)</f>
        <v>19.96</v>
      </c>
      <c r="F2431" s="4">
        <f ca="1">OFFSET(InputPriceData!E$15,CalculationsAndCharts!$A2431+$A$11,IF($C$7,8,0),1,1)</f>
        <v>19.38</v>
      </c>
      <c r="G2431" s="4">
        <f ca="1">OFFSET(InputPriceData!F$15,CalculationsAndCharts!$A2431+$A$11,IF($C$7,8,0),1,1)</f>
        <v>19.43</v>
      </c>
      <c r="H2431" s="128"/>
      <c r="I2431" s="128"/>
      <c r="K2431" s="124"/>
      <c r="L2431" s="279"/>
      <c r="M2431" s="281"/>
      <c r="N2431" s="280"/>
      <c r="O2431" s="4"/>
      <c r="P2431" s="4"/>
      <c r="Q2431" s="3"/>
      <c r="S2431" s="309">
        <f t="shared" ca="1" si="1013"/>
        <v>19.670000000000002</v>
      </c>
      <c r="T2431" s="309">
        <f t="shared" ca="1" si="1014"/>
        <v>18.52</v>
      </c>
      <c r="U2431" s="310">
        <f t="shared" ca="1" si="1006"/>
        <v>0.79130434782608561</v>
      </c>
      <c r="V2431" s="310" t="b">
        <f t="shared" ca="1" si="1015"/>
        <v>0</v>
      </c>
      <c r="W2431" s="3" t="b">
        <f t="shared" ca="1" si="1016"/>
        <v>0</v>
      </c>
      <c r="X2431" s="3" t="str">
        <f t="shared" ca="1" si="1017"/>
        <v/>
      </c>
      <c r="Y2431" s="3" t="str">
        <f t="shared" ca="1" si="1007"/>
        <v/>
      </c>
      <c r="Z2431" s="3" t="str">
        <f t="shared" ca="1" si="1018"/>
        <v/>
      </c>
      <c r="AA2431" s="3" t="str">
        <f t="shared" ca="1" si="1019"/>
        <v/>
      </c>
      <c r="AB2431" s="205">
        <f t="shared" ca="1" si="1020"/>
        <v>1503</v>
      </c>
      <c r="AC2431" s="205">
        <f t="shared" ca="1" si="1021"/>
        <v>23</v>
      </c>
      <c r="AD2431" s="205">
        <f t="shared" ca="1" si="1008"/>
        <v>65.347826086956516</v>
      </c>
      <c r="AE2431" s="205">
        <f t="shared" ca="1" si="1009"/>
        <v>15.347826086956516</v>
      </c>
      <c r="AF2431" s="205">
        <f t="shared" ca="1" si="1022"/>
        <v>3.0695652173913035</v>
      </c>
      <c r="AG2431" s="205"/>
      <c r="AH2431" s="205"/>
      <c r="AI2431" s="205"/>
      <c r="AJ2431" s="205"/>
      <c r="AK2431" s="4"/>
      <c r="AL2431" s="4"/>
      <c r="AM2431" s="309">
        <f t="shared" ca="1" si="1023"/>
        <v>19.670000000000002</v>
      </c>
      <c r="AN2431" s="309">
        <f t="shared" ca="1" si="1024"/>
        <v>18.670000000000002</v>
      </c>
      <c r="AO2431" s="310">
        <f t="shared" ca="1" si="1025"/>
        <v>0.75999999999999801</v>
      </c>
      <c r="AP2431" s="310" t="b">
        <f t="shared" ca="1" si="1026"/>
        <v>0</v>
      </c>
      <c r="AQ2431" s="309">
        <f t="shared" ca="1" si="1027"/>
        <v>0</v>
      </c>
      <c r="AR2431" s="205">
        <f t="shared" ca="1" si="1010"/>
        <v>0</v>
      </c>
      <c r="AS2431" s="45" t="b">
        <f t="shared" ca="1" si="1011"/>
        <v>0</v>
      </c>
      <c r="AT2431">
        <f t="shared" ca="1" si="1012"/>
        <v>0</v>
      </c>
      <c r="AU2431" t="b">
        <f t="shared" ca="1" si="1028"/>
        <v>0</v>
      </c>
      <c r="AV2431" t="b">
        <f t="shared" ca="1" si="1029"/>
        <v>0</v>
      </c>
      <c r="AW2431" s="266" t="b">
        <f t="shared" ca="1" si="1030"/>
        <v>0</v>
      </c>
      <c r="AX2431" s="266" t="b">
        <f t="shared" ca="1" si="1031"/>
        <v>0</v>
      </c>
      <c r="AY2431" s="266" t="b">
        <f t="shared" ca="1" si="1032"/>
        <v>0</v>
      </c>
    </row>
    <row r="2432" spans="1:51" x14ac:dyDescent="0.25">
      <c r="A2432">
        <v>2400</v>
      </c>
      <c r="B2432" s="163">
        <f ca="1">OFFSET(InputPriceData!B$15,CalculationsAndCharts!$A2432+$A$11,0,1,1)</f>
        <v>38532</v>
      </c>
      <c r="C2432" s="3">
        <f ca="1">OFFSET(InputPriceData!G$15,CalculationsAndCharts!$A2432+$A$11,IF($C$7,8,0),1,1)</f>
        <v>230400</v>
      </c>
      <c r="D2432" s="4">
        <f ca="1">OFFSET(InputPriceData!C$15,CalculationsAndCharts!$A2432+$A$11,IF($C$7,8,0),1,1)</f>
        <v>19.54</v>
      </c>
      <c r="E2432" s="4">
        <f ca="1">OFFSET(InputPriceData!D$15,CalculationsAndCharts!$A2432+$A$11,IF($C$7,8,0),1,1)</f>
        <v>19.989999999999998</v>
      </c>
      <c r="F2432" s="4">
        <f ca="1">OFFSET(InputPriceData!E$15,CalculationsAndCharts!$A2432+$A$11,IF($C$7,8,0),1,1)</f>
        <v>19.38</v>
      </c>
      <c r="G2432" s="4">
        <f ca="1">OFFSET(InputPriceData!F$15,CalculationsAndCharts!$A2432+$A$11,IF($C$7,8,0),1,1)</f>
        <v>19.670000000000002</v>
      </c>
      <c r="H2432" s="128"/>
      <c r="I2432" s="128"/>
      <c r="K2432" s="124"/>
      <c r="L2432" s="279"/>
      <c r="M2432" s="281"/>
      <c r="N2432" s="280"/>
      <c r="O2432" s="4"/>
      <c r="P2432" s="4"/>
      <c r="Q2432" s="3"/>
      <c r="S2432" s="309">
        <f t="shared" ca="1" si="1013"/>
        <v>19.79</v>
      </c>
      <c r="T2432" s="309">
        <f t="shared" ca="1" si="1014"/>
        <v>18.52</v>
      </c>
      <c r="U2432" s="310">
        <f t="shared" ca="1" si="1006"/>
        <v>0.90551181102362399</v>
      </c>
      <c r="V2432" s="310" t="b">
        <f t="shared" ca="1" si="1015"/>
        <v>0</v>
      </c>
      <c r="W2432" s="3" t="b">
        <f t="shared" ca="1" si="1016"/>
        <v>0</v>
      </c>
      <c r="X2432" s="3" t="str">
        <f t="shared" ca="1" si="1017"/>
        <v/>
      </c>
      <c r="Y2432" s="3" t="str">
        <f t="shared" ca="1" si="1007"/>
        <v/>
      </c>
      <c r="Z2432" s="3" t="str">
        <f t="shared" ca="1" si="1018"/>
        <v/>
      </c>
      <c r="AA2432" s="3" t="str">
        <f t="shared" ca="1" si="1019"/>
        <v/>
      </c>
      <c r="AB2432" s="205">
        <f t="shared" ca="1" si="1020"/>
        <v>1503</v>
      </c>
      <c r="AC2432" s="205">
        <f t="shared" ca="1" si="1021"/>
        <v>23</v>
      </c>
      <c r="AD2432" s="205">
        <f t="shared" ca="1" si="1008"/>
        <v>65.347826086956516</v>
      </c>
      <c r="AE2432" s="205">
        <f t="shared" ca="1" si="1009"/>
        <v>15.347826086956516</v>
      </c>
      <c r="AF2432" s="205">
        <f t="shared" ca="1" si="1022"/>
        <v>3.0695652173913035</v>
      </c>
      <c r="AG2432" s="205"/>
      <c r="AH2432" s="205"/>
      <c r="AI2432" s="205"/>
      <c r="AJ2432" s="205"/>
      <c r="AK2432" s="4"/>
      <c r="AL2432" s="4"/>
      <c r="AM2432" s="309">
        <f t="shared" ca="1" si="1023"/>
        <v>19.670000000000002</v>
      </c>
      <c r="AN2432" s="309">
        <f t="shared" ca="1" si="1024"/>
        <v>18.52</v>
      </c>
      <c r="AO2432" s="310">
        <f t="shared" ca="1" si="1025"/>
        <v>1</v>
      </c>
      <c r="AP2432" s="310" t="b">
        <f t="shared" ca="1" si="1026"/>
        <v>0</v>
      </c>
      <c r="AQ2432" s="309">
        <f t="shared" ca="1" si="1027"/>
        <v>0</v>
      </c>
      <c r="AR2432" s="205">
        <f t="shared" ca="1" si="1010"/>
        <v>0</v>
      </c>
      <c r="AS2432" s="45" t="b">
        <f t="shared" ca="1" si="1011"/>
        <v>0</v>
      </c>
      <c r="AT2432">
        <f t="shared" ca="1" si="1012"/>
        <v>0</v>
      </c>
      <c r="AU2432" t="b">
        <f t="shared" ca="1" si="1028"/>
        <v>0</v>
      </c>
      <c r="AV2432" t="b">
        <f t="shared" ca="1" si="1029"/>
        <v>0</v>
      </c>
      <c r="AW2432" s="266" t="b">
        <f t="shared" ca="1" si="1030"/>
        <v>0</v>
      </c>
      <c r="AX2432" s="266" t="b">
        <f t="shared" ca="1" si="1031"/>
        <v>0</v>
      </c>
      <c r="AY2432" s="266" t="b">
        <f t="shared" ca="1" si="1032"/>
        <v>0</v>
      </c>
    </row>
    <row r="2433" spans="1:51" x14ac:dyDescent="0.25">
      <c r="A2433">
        <v>2401</v>
      </c>
      <c r="B2433" s="163">
        <f ca="1">OFFSET(InputPriceData!B$15,CalculationsAndCharts!$A2433+$A$11,0,1,1)</f>
        <v>38531</v>
      </c>
      <c r="C2433" s="3">
        <f ca="1">OFFSET(InputPriceData!G$15,CalculationsAndCharts!$A2433+$A$11,IF($C$7,8,0),1,1)</f>
        <v>491800</v>
      </c>
      <c r="D2433" s="4">
        <f ca="1">OFFSET(InputPriceData!C$15,CalculationsAndCharts!$A2433+$A$11,IF($C$7,8,0),1,1)</f>
        <v>19.059999999999999</v>
      </c>
      <c r="E2433" s="4">
        <f ca="1">OFFSET(InputPriceData!D$15,CalculationsAndCharts!$A2433+$A$11,IF($C$7,8,0),1,1)</f>
        <v>19.559999999999999</v>
      </c>
      <c r="F2433" s="4">
        <f ca="1">OFFSET(InputPriceData!E$15,CalculationsAndCharts!$A2433+$A$11,IF($C$7,8,0),1,1)</f>
        <v>18.95</v>
      </c>
      <c r="G2433" s="4">
        <f ca="1">OFFSET(InputPriceData!F$15,CalculationsAndCharts!$A2433+$A$11,IF($C$7,8,0),1,1)</f>
        <v>19.53</v>
      </c>
      <c r="H2433" s="128"/>
      <c r="I2433" s="128"/>
      <c r="K2433" s="124"/>
      <c r="L2433" s="279"/>
      <c r="M2433" s="281"/>
      <c r="N2433" s="280"/>
      <c r="O2433" s="4"/>
      <c r="P2433" s="4"/>
      <c r="Q2433" s="3"/>
      <c r="S2433" s="309">
        <f t="shared" ca="1" si="1013"/>
        <v>20.04</v>
      </c>
      <c r="T2433" s="309">
        <f t="shared" ca="1" si="1014"/>
        <v>18.52</v>
      </c>
      <c r="U2433" s="310">
        <f t="shared" ca="1" si="1006"/>
        <v>0.66447368421052755</v>
      </c>
      <c r="V2433" s="310" t="b">
        <f t="shared" ca="1" si="1015"/>
        <v>0</v>
      </c>
      <c r="W2433" s="3" t="b">
        <f t="shared" ca="1" si="1016"/>
        <v>0</v>
      </c>
      <c r="X2433" s="3" t="str">
        <f t="shared" ca="1" si="1017"/>
        <v/>
      </c>
      <c r="Y2433" s="3" t="str">
        <f t="shared" ca="1" si="1007"/>
        <v/>
      </c>
      <c r="Z2433" s="3" t="str">
        <f t="shared" ca="1" si="1018"/>
        <v/>
      </c>
      <c r="AA2433" s="3" t="str">
        <f t="shared" ca="1" si="1019"/>
        <v/>
      </c>
      <c r="AB2433" s="205">
        <f t="shared" ca="1" si="1020"/>
        <v>1503</v>
      </c>
      <c r="AC2433" s="205">
        <f t="shared" ca="1" si="1021"/>
        <v>23</v>
      </c>
      <c r="AD2433" s="205">
        <f t="shared" ca="1" si="1008"/>
        <v>65.347826086956516</v>
      </c>
      <c r="AE2433" s="205">
        <f t="shared" ca="1" si="1009"/>
        <v>15.347826086956516</v>
      </c>
      <c r="AF2433" s="205">
        <f t="shared" ca="1" si="1022"/>
        <v>3.0695652173913035</v>
      </c>
      <c r="AG2433" s="205"/>
      <c r="AH2433" s="205"/>
      <c r="AI2433" s="205"/>
      <c r="AJ2433" s="205"/>
      <c r="AK2433" s="4"/>
      <c r="AL2433" s="4"/>
      <c r="AM2433" s="309">
        <f t="shared" ca="1" si="1023"/>
        <v>19.61</v>
      </c>
      <c r="AN2433" s="309">
        <f t="shared" ca="1" si="1024"/>
        <v>18.52</v>
      </c>
      <c r="AO2433" s="310">
        <f t="shared" ca="1" si="1025"/>
        <v>0.92660550458715751</v>
      </c>
      <c r="AP2433" s="310" t="b">
        <f t="shared" ca="1" si="1026"/>
        <v>0</v>
      </c>
      <c r="AQ2433" s="309">
        <f t="shared" ca="1" si="1027"/>
        <v>0</v>
      </c>
      <c r="AR2433" s="205">
        <f t="shared" ca="1" si="1010"/>
        <v>0</v>
      </c>
      <c r="AS2433" s="45" t="b">
        <f t="shared" ca="1" si="1011"/>
        <v>0</v>
      </c>
      <c r="AT2433">
        <f t="shared" ca="1" si="1012"/>
        <v>0</v>
      </c>
      <c r="AU2433" t="b">
        <f t="shared" ca="1" si="1028"/>
        <v>0</v>
      </c>
      <c r="AV2433" t="b">
        <f t="shared" ca="1" si="1029"/>
        <v>0</v>
      </c>
      <c r="AW2433" s="266" t="b">
        <f t="shared" ca="1" si="1030"/>
        <v>0</v>
      </c>
      <c r="AX2433" s="266" t="b">
        <f t="shared" ca="1" si="1031"/>
        <v>0</v>
      </c>
      <c r="AY2433" s="266" t="b">
        <f t="shared" ca="1" si="1032"/>
        <v>0</v>
      </c>
    </row>
    <row r="2434" spans="1:51" x14ac:dyDescent="0.25">
      <c r="A2434">
        <v>2402</v>
      </c>
      <c r="B2434" s="163">
        <f ca="1">OFFSET(InputPriceData!B$15,CalculationsAndCharts!$A2434+$A$11,0,1,1)</f>
        <v>38530</v>
      </c>
      <c r="C2434" s="3">
        <f ca="1">OFFSET(InputPriceData!G$15,CalculationsAndCharts!$A2434+$A$11,IF($C$7,8,0),1,1)</f>
        <v>406100</v>
      </c>
      <c r="D2434" s="4">
        <f ca="1">OFFSET(InputPriceData!C$15,CalculationsAndCharts!$A2434+$A$11,IF($C$7,8,0),1,1)</f>
        <v>18.93</v>
      </c>
      <c r="E2434" s="4">
        <f ca="1">OFFSET(InputPriceData!D$15,CalculationsAndCharts!$A2434+$A$11,IF($C$7,8,0),1,1)</f>
        <v>19.100000000000001</v>
      </c>
      <c r="F2434" s="4">
        <f ca="1">OFFSET(InputPriceData!E$15,CalculationsAndCharts!$A2434+$A$11,IF($C$7,8,0),1,1)</f>
        <v>18.850000000000001</v>
      </c>
      <c r="G2434" s="4">
        <f ca="1">OFFSET(InputPriceData!F$15,CalculationsAndCharts!$A2434+$A$11,IF($C$7,8,0),1,1)</f>
        <v>19.010000000000002</v>
      </c>
      <c r="H2434" s="128"/>
      <c r="I2434" s="128"/>
      <c r="K2434" s="124"/>
      <c r="L2434" s="279"/>
      <c r="M2434" s="281"/>
      <c r="N2434" s="280"/>
      <c r="O2434" s="4"/>
      <c r="P2434" s="4"/>
      <c r="Q2434" s="3"/>
      <c r="S2434" s="309">
        <f t="shared" ca="1" si="1013"/>
        <v>20.149999999999999</v>
      </c>
      <c r="T2434" s="309">
        <f t="shared" ca="1" si="1014"/>
        <v>18.52</v>
      </c>
      <c r="U2434" s="310">
        <f t="shared" ca="1" si="1006"/>
        <v>0.30061349693251677</v>
      </c>
      <c r="V2434" s="310" t="b">
        <f t="shared" ca="1" si="1015"/>
        <v>0</v>
      </c>
      <c r="W2434" s="3" t="b">
        <f t="shared" ca="1" si="1016"/>
        <v>0</v>
      </c>
      <c r="X2434" s="3" t="str">
        <f t="shared" ca="1" si="1017"/>
        <v/>
      </c>
      <c r="Y2434" s="3" t="str">
        <f t="shared" ca="1" si="1007"/>
        <v/>
      </c>
      <c r="Z2434" s="3" t="str">
        <f t="shared" ca="1" si="1018"/>
        <v/>
      </c>
      <c r="AA2434" s="3" t="str">
        <f t="shared" ca="1" si="1019"/>
        <v/>
      </c>
      <c r="AB2434" s="205">
        <f t="shared" ca="1" si="1020"/>
        <v>1503</v>
      </c>
      <c r="AC2434" s="205">
        <f t="shared" ca="1" si="1021"/>
        <v>23</v>
      </c>
      <c r="AD2434" s="205">
        <f t="shared" ca="1" si="1008"/>
        <v>65.347826086956516</v>
      </c>
      <c r="AE2434" s="205">
        <f t="shared" ca="1" si="1009"/>
        <v>15.347826086956516</v>
      </c>
      <c r="AF2434" s="205">
        <f t="shared" ca="1" si="1022"/>
        <v>3.0695652173913035</v>
      </c>
      <c r="AG2434" s="205"/>
      <c r="AH2434" s="205"/>
      <c r="AI2434" s="205"/>
      <c r="AJ2434" s="205"/>
      <c r="AK2434" s="4"/>
      <c r="AL2434" s="4"/>
      <c r="AM2434" s="309">
        <f t="shared" ca="1" si="1023"/>
        <v>19.79</v>
      </c>
      <c r="AN2434" s="309">
        <f t="shared" ca="1" si="1024"/>
        <v>18.52</v>
      </c>
      <c r="AO2434" s="310">
        <f t="shared" ca="1" si="1025"/>
        <v>0.38582677165354501</v>
      </c>
      <c r="AP2434" s="310" t="b">
        <f t="shared" ca="1" si="1026"/>
        <v>0</v>
      </c>
      <c r="AQ2434" s="309">
        <f t="shared" ca="1" si="1027"/>
        <v>0</v>
      </c>
      <c r="AR2434" s="205">
        <f t="shared" ca="1" si="1010"/>
        <v>0</v>
      </c>
      <c r="AS2434" s="45" t="b">
        <f t="shared" ca="1" si="1011"/>
        <v>0</v>
      </c>
      <c r="AT2434">
        <f t="shared" ca="1" si="1012"/>
        <v>0</v>
      </c>
      <c r="AU2434" t="b">
        <f t="shared" ca="1" si="1028"/>
        <v>0</v>
      </c>
      <c r="AV2434" t="b">
        <f t="shared" ca="1" si="1029"/>
        <v>0</v>
      </c>
      <c r="AW2434" s="266" t="b">
        <f t="shared" ca="1" si="1030"/>
        <v>0</v>
      </c>
      <c r="AX2434" s="266" t="b">
        <f t="shared" ca="1" si="1031"/>
        <v>0</v>
      </c>
      <c r="AY2434" s="266" t="b">
        <f t="shared" ca="1" si="1032"/>
        <v>0</v>
      </c>
    </row>
    <row r="2435" spans="1:51" x14ac:dyDescent="0.25">
      <c r="A2435">
        <v>2403</v>
      </c>
      <c r="B2435" s="163">
        <f ca="1">OFFSET(InputPriceData!B$15,CalculationsAndCharts!$A2435+$A$11,0,1,1)</f>
        <v>38527</v>
      </c>
      <c r="C2435" s="3">
        <f ca="1">OFFSET(InputPriceData!G$15,CalculationsAndCharts!$A2435+$A$11,IF($C$7,8,0),1,1)</f>
        <v>573300</v>
      </c>
      <c r="D2435" s="4">
        <f ca="1">OFFSET(InputPriceData!C$15,CalculationsAndCharts!$A2435+$A$11,IF($C$7,8,0),1,1)</f>
        <v>18.91</v>
      </c>
      <c r="E2435" s="4">
        <f ca="1">OFFSET(InputPriceData!D$15,CalculationsAndCharts!$A2435+$A$11,IF($C$7,8,0),1,1)</f>
        <v>19.03</v>
      </c>
      <c r="F2435" s="4">
        <f ca="1">OFFSET(InputPriceData!E$15,CalculationsAndCharts!$A2435+$A$11,IF($C$7,8,0),1,1)</f>
        <v>18.809999999999999</v>
      </c>
      <c r="G2435" s="4">
        <f ca="1">OFFSET(InputPriceData!F$15,CalculationsAndCharts!$A2435+$A$11,IF($C$7,8,0),1,1)</f>
        <v>18.940000000000001</v>
      </c>
      <c r="H2435" s="128"/>
      <c r="I2435" s="128"/>
      <c r="K2435" s="124"/>
      <c r="L2435" s="279"/>
      <c r="M2435" s="281"/>
      <c r="N2435" s="280"/>
      <c r="O2435" s="4"/>
      <c r="P2435" s="4"/>
      <c r="Q2435" s="3"/>
      <c r="S2435" s="309">
        <f t="shared" ca="1" si="1013"/>
        <v>20.5</v>
      </c>
      <c r="T2435" s="309">
        <f t="shared" ca="1" si="1014"/>
        <v>18.52</v>
      </c>
      <c r="U2435" s="310">
        <f t="shared" ca="1" si="1006"/>
        <v>0.21212121212121293</v>
      </c>
      <c r="V2435" s="310" t="b">
        <f t="shared" ca="1" si="1015"/>
        <v>0</v>
      </c>
      <c r="W2435" s="3" t="b">
        <f t="shared" ca="1" si="1016"/>
        <v>0</v>
      </c>
      <c r="X2435" s="3" t="str">
        <f t="shared" ca="1" si="1017"/>
        <v/>
      </c>
      <c r="Y2435" s="3" t="str">
        <f t="shared" ca="1" si="1007"/>
        <v/>
      </c>
      <c r="Z2435" s="3" t="str">
        <f t="shared" ca="1" si="1018"/>
        <v/>
      </c>
      <c r="AA2435" s="3" t="str">
        <f t="shared" ca="1" si="1019"/>
        <v/>
      </c>
      <c r="AB2435" s="205">
        <f t="shared" ca="1" si="1020"/>
        <v>1503</v>
      </c>
      <c r="AC2435" s="205">
        <f t="shared" ca="1" si="1021"/>
        <v>23</v>
      </c>
      <c r="AD2435" s="205">
        <f t="shared" ca="1" si="1008"/>
        <v>65.347826086956516</v>
      </c>
      <c r="AE2435" s="205">
        <f t="shared" ca="1" si="1009"/>
        <v>15.347826086956516</v>
      </c>
      <c r="AF2435" s="205">
        <f t="shared" ca="1" si="1022"/>
        <v>3.0695652173913035</v>
      </c>
      <c r="AG2435" s="205"/>
      <c r="AH2435" s="205"/>
      <c r="AI2435" s="205"/>
      <c r="AJ2435" s="205"/>
      <c r="AK2435" s="4"/>
      <c r="AL2435" s="4"/>
      <c r="AM2435" s="309">
        <f t="shared" ca="1" si="1023"/>
        <v>20.04</v>
      </c>
      <c r="AN2435" s="309">
        <f t="shared" ca="1" si="1024"/>
        <v>18.52</v>
      </c>
      <c r="AO2435" s="310">
        <f t="shared" ca="1" si="1025"/>
        <v>0.2763157894736854</v>
      </c>
      <c r="AP2435" s="310" t="b">
        <f t="shared" ca="1" si="1026"/>
        <v>0</v>
      </c>
      <c r="AQ2435" s="309">
        <f t="shared" ca="1" si="1027"/>
        <v>0</v>
      </c>
      <c r="AR2435" s="205">
        <f t="shared" ca="1" si="1010"/>
        <v>0</v>
      </c>
      <c r="AS2435" s="45" t="b">
        <f t="shared" ca="1" si="1011"/>
        <v>0</v>
      </c>
      <c r="AT2435">
        <f t="shared" ca="1" si="1012"/>
        <v>0</v>
      </c>
      <c r="AU2435" t="b">
        <f t="shared" ca="1" si="1028"/>
        <v>0</v>
      </c>
      <c r="AV2435" t="b">
        <f t="shared" ca="1" si="1029"/>
        <v>0</v>
      </c>
      <c r="AW2435" s="266" t="b">
        <f t="shared" ca="1" si="1030"/>
        <v>0</v>
      </c>
      <c r="AX2435" s="266" t="b">
        <f t="shared" ca="1" si="1031"/>
        <v>0</v>
      </c>
      <c r="AY2435" s="266" t="b">
        <f t="shared" ca="1" si="1032"/>
        <v>0</v>
      </c>
    </row>
    <row r="2436" spans="1:51" x14ac:dyDescent="0.25">
      <c r="A2436">
        <v>2404</v>
      </c>
      <c r="B2436" s="163">
        <f ca="1">OFFSET(InputPriceData!B$15,CalculationsAndCharts!$A2436+$A$11,0,1,1)</f>
        <v>38526</v>
      </c>
      <c r="C2436" s="3">
        <f ca="1">OFFSET(InputPriceData!G$15,CalculationsAndCharts!$A2436+$A$11,IF($C$7,8,0),1,1)</f>
        <v>638200</v>
      </c>
      <c r="D2436" s="4">
        <f ca="1">OFFSET(InputPriceData!C$15,CalculationsAndCharts!$A2436+$A$11,IF($C$7,8,0),1,1)</f>
        <v>19.34</v>
      </c>
      <c r="E2436" s="4">
        <f ca="1">OFFSET(InputPriceData!D$15,CalculationsAndCharts!$A2436+$A$11,IF($C$7,8,0),1,1)</f>
        <v>19.399999999999999</v>
      </c>
      <c r="F2436" s="4">
        <f ca="1">OFFSET(InputPriceData!E$15,CalculationsAndCharts!$A2436+$A$11,IF($C$7,8,0),1,1)</f>
        <v>18.850000000000001</v>
      </c>
      <c r="G2436" s="4">
        <f ca="1">OFFSET(InputPriceData!F$15,CalculationsAndCharts!$A2436+$A$11,IF($C$7,8,0),1,1)</f>
        <v>18.899999999999999</v>
      </c>
      <c r="H2436" s="128"/>
      <c r="I2436" s="128"/>
      <c r="K2436" s="124"/>
      <c r="L2436" s="279"/>
      <c r="M2436" s="281"/>
      <c r="N2436" s="280"/>
      <c r="O2436" s="4"/>
      <c r="P2436" s="4"/>
      <c r="Q2436" s="3"/>
      <c r="S2436" s="309">
        <f t="shared" ca="1" si="1013"/>
        <v>20.5</v>
      </c>
      <c r="T2436" s="309">
        <f t="shared" ca="1" si="1014"/>
        <v>18.52</v>
      </c>
      <c r="U2436" s="310">
        <f t="shared" ca="1" si="1006"/>
        <v>0.19191919191919138</v>
      </c>
      <c r="V2436" s="310" t="b">
        <f t="shared" ca="1" si="1015"/>
        <v>0</v>
      </c>
      <c r="W2436" s="3" t="b">
        <f t="shared" ca="1" si="1016"/>
        <v>0</v>
      </c>
      <c r="X2436" s="3" t="str">
        <f t="shared" ca="1" si="1017"/>
        <v/>
      </c>
      <c r="Y2436" s="3" t="str">
        <f t="shared" ca="1" si="1007"/>
        <v/>
      </c>
      <c r="Z2436" s="3" t="str">
        <f t="shared" ca="1" si="1018"/>
        <v/>
      </c>
      <c r="AA2436" s="3" t="str">
        <f t="shared" ca="1" si="1019"/>
        <v/>
      </c>
      <c r="AB2436" s="205">
        <f t="shared" ca="1" si="1020"/>
        <v>1503</v>
      </c>
      <c r="AC2436" s="205">
        <f t="shared" ca="1" si="1021"/>
        <v>23</v>
      </c>
      <c r="AD2436" s="205">
        <f t="shared" ca="1" si="1008"/>
        <v>65.347826086956516</v>
      </c>
      <c r="AE2436" s="205">
        <f t="shared" ca="1" si="1009"/>
        <v>15.347826086956516</v>
      </c>
      <c r="AF2436" s="205">
        <f t="shared" ca="1" si="1022"/>
        <v>3.0695652173913035</v>
      </c>
      <c r="AG2436" s="205"/>
      <c r="AH2436" s="205"/>
      <c r="AI2436" s="205"/>
      <c r="AJ2436" s="205"/>
      <c r="AK2436" s="4"/>
      <c r="AL2436" s="4"/>
      <c r="AM2436" s="309">
        <f t="shared" ca="1" si="1023"/>
        <v>20.149999999999999</v>
      </c>
      <c r="AN2436" s="309">
        <f t="shared" ca="1" si="1024"/>
        <v>18.52</v>
      </c>
      <c r="AO2436" s="310">
        <f t="shared" ca="1" si="1025"/>
        <v>0.23312883435582776</v>
      </c>
      <c r="AP2436" s="310" t="b">
        <f t="shared" ca="1" si="1026"/>
        <v>0</v>
      </c>
      <c r="AQ2436" s="309">
        <f t="shared" ca="1" si="1027"/>
        <v>0</v>
      </c>
      <c r="AR2436" s="205">
        <f t="shared" ca="1" si="1010"/>
        <v>0</v>
      </c>
      <c r="AS2436" s="45" t="b">
        <f t="shared" ca="1" si="1011"/>
        <v>0</v>
      </c>
      <c r="AT2436">
        <f t="shared" ca="1" si="1012"/>
        <v>0</v>
      </c>
      <c r="AU2436" t="b">
        <f t="shared" ca="1" si="1028"/>
        <v>0</v>
      </c>
      <c r="AV2436" t="b">
        <f t="shared" ca="1" si="1029"/>
        <v>0</v>
      </c>
      <c r="AW2436" s="266" t="b">
        <f t="shared" ca="1" si="1030"/>
        <v>0</v>
      </c>
      <c r="AX2436" s="266" t="b">
        <f t="shared" ca="1" si="1031"/>
        <v>0</v>
      </c>
      <c r="AY2436" s="266" t="b">
        <f t="shared" ca="1" si="1032"/>
        <v>0</v>
      </c>
    </row>
    <row r="2437" spans="1:51" x14ac:dyDescent="0.25">
      <c r="A2437">
        <v>2405</v>
      </c>
      <c r="B2437" s="163">
        <f ca="1">OFFSET(InputPriceData!B$15,CalculationsAndCharts!$A2437+$A$11,0,1,1)</f>
        <v>38525</v>
      </c>
      <c r="C2437" s="3">
        <f ca="1">OFFSET(InputPriceData!G$15,CalculationsAndCharts!$A2437+$A$11,IF($C$7,8,0),1,1)</f>
        <v>262800</v>
      </c>
      <c r="D2437" s="4">
        <f ca="1">OFFSET(InputPriceData!C$15,CalculationsAndCharts!$A2437+$A$11,IF($C$7,8,0),1,1)</f>
        <v>19.2</v>
      </c>
      <c r="E2437" s="4">
        <f ca="1">OFFSET(InputPriceData!D$15,CalculationsAndCharts!$A2437+$A$11,IF($C$7,8,0),1,1)</f>
        <v>19.52</v>
      </c>
      <c r="F2437" s="4">
        <f ca="1">OFFSET(InputPriceData!E$15,CalculationsAndCharts!$A2437+$A$11,IF($C$7,8,0),1,1)</f>
        <v>19.05</v>
      </c>
      <c r="G2437" s="4">
        <f ca="1">OFFSET(InputPriceData!F$15,CalculationsAndCharts!$A2437+$A$11,IF($C$7,8,0),1,1)</f>
        <v>19.5</v>
      </c>
      <c r="H2437" s="128"/>
      <c r="I2437" s="128"/>
      <c r="K2437" s="124"/>
      <c r="L2437" s="279"/>
      <c r="M2437" s="281"/>
      <c r="N2437" s="280"/>
      <c r="O2437" s="4"/>
      <c r="P2437" s="4"/>
      <c r="Q2437" s="3"/>
      <c r="S2437" s="309">
        <f t="shared" ca="1" si="1013"/>
        <v>20.5</v>
      </c>
      <c r="T2437" s="309">
        <f t="shared" ca="1" si="1014"/>
        <v>18.52</v>
      </c>
      <c r="U2437" s="310">
        <f t="shared" ca="1" si="1006"/>
        <v>0.49494949494949508</v>
      </c>
      <c r="V2437" s="310" t="b">
        <f t="shared" ca="1" si="1015"/>
        <v>0</v>
      </c>
      <c r="W2437" s="3" t="b">
        <f t="shared" ca="1" si="1016"/>
        <v>0</v>
      </c>
      <c r="X2437" s="3" t="str">
        <f t="shared" ca="1" si="1017"/>
        <v/>
      </c>
      <c r="Y2437" s="3" t="str">
        <f t="shared" ca="1" si="1007"/>
        <v/>
      </c>
      <c r="Z2437" s="3" t="str">
        <f t="shared" ca="1" si="1018"/>
        <v/>
      </c>
      <c r="AA2437" s="3" t="str">
        <f t="shared" ca="1" si="1019"/>
        <v/>
      </c>
      <c r="AB2437" s="205">
        <f t="shared" ca="1" si="1020"/>
        <v>1503</v>
      </c>
      <c r="AC2437" s="205">
        <f t="shared" ca="1" si="1021"/>
        <v>23</v>
      </c>
      <c r="AD2437" s="205">
        <f t="shared" ca="1" si="1008"/>
        <v>65.347826086956516</v>
      </c>
      <c r="AE2437" s="205">
        <f t="shared" ca="1" si="1009"/>
        <v>15.347826086956516</v>
      </c>
      <c r="AF2437" s="205">
        <f t="shared" ca="1" si="1022"/>
        <v>3.0695652173913035</v>
      </c>
      <c r="AG2437" s="205"/>
      <c r="AH2437" s="205"/>
      <c r="AI2437" s="205"/>
      <c r="AJ2437" s="205"/>
      <c r="AK2437" s="4"/>
      <c r="AL2437" s="4"/>
      <c r="AM2437" s="309">
        <f t="shared" ca="1" si="1023"/>
        <v>20.5</v>
      </c>
      <c r="AN2437" s="309">
        <f t="shared" ca="1" si="1024"/>
        <v>18.52</v>
      </c>
      <c r="AO2437" s="310">
        <f t="shared" ca="1" si="1025"/>
        <v>0.49494949494949508</v>
      </c>
      <c r="AP2437" s="310" t="b">
        <f t="shared" ca="1" si="1026"/>
        <v>0</v>
      </c>
      <c r="AQ2437" s="309">
        <f t="shared" ca="1" si="1027"/>
        <v>0</v>
      </c>
      <c r="AR2437" s="205">
        <f t="shared" ca="1" si="1010"/>
        <v>0</v>
      </c>
      <c r="AS2437" s="45" t="b">
        <f t="shared" ca="1" si="1011"/>
        <v>0</v>
      </c>
      <c r="AT2437">
        <f t="shared" ca="1" si="1012"/>
        <v>0</v>
      </c>
      <c r="AU2437" t="b">
        <f t="shared" ca="1" si="1028"/>
        <v>0</v>
      </c>
      <c r="AV2437" t="b">
        <f t="shared" ca="1" si="1029"/>
        <v>0</v>
      </c>
      <c r="AW2437" s="266" t="b">
        <f t="shared" ca="1" si="1030"/>
        <v>0</v>
      </c>
      <c r="AX2437" s="266" t="b">
        <f t="shared" ca="1" si="1031"/>
        <v>0</v>
      </c>
      <c r="AY2437" s="266" t="b">
        <f t="shared" ca="1" si="1032"/>
        <v>0</v>
      </c>
    </row>
    <row r="2438" spans="1:51" x14ac:dyDescent="0.25">
      <c r="A2438">
        <v>2406</v>
      </c>
      <c r="B2438" s="163">
        <f ca="1">OFFSET(InputPriceData!B$15,CalculationsAndCharts!$A2438+$A$11,0,1,1)</f>
        <v>38524</v>
      </c>
      <c r="C2438" s="3">
        <f ca="1">OFFSET(InputPriceData!G$15,CalculationsAndCharts!$A2438+$A$11,IF($C$7,8,0),1,1)</f>
        <v>301000</v>
      </c>
      <c r="D2438" s="4">
        <f ca="1">OFFSET(InputPriceData!C$15,CalculationsAndCharts!$A2438+$A$11,IF($C$7,8,0),1,1)</f>
        <v>19.079999999999998</v>
      </c>
      <c r="E2438" s="4">
        <f ca="1">OFFSET(InputPriceData!D$15,CalculationsAndCharts!$A2438+$A$11,IF($C$7,8,0),1,1)</f>
        <v>19.329999999999998</v>
      </c>
      <c r="F2438" s="4">
        <f ca="1">OFFSET(InputPriceData!E$15,CalculationsAndCharts!$A2438+$A$11,IF($C$7,8,0),1,1)</f>
        <v>19.02</v>
      </c>
      <c r="G2438" s="4">
        <f ca="1">OFFSET(InputPriceData!F$15,CalculationsAndCharts!$A2438+$A$11,IF($C$7,8,0),1,1)</f>
        <v>19.25</v>
      </c>
      <c r="H2438" s="128"/>
      <c r="I2438" s="128"/>
      <c r="K2438" s="124"/>
      <c r="L2438" s="279"/>
      <c r="M2438" s="281"/>
      <c r="N2438" s="280"/>
      <c r="O2438" s="4"/>
      <c r="P2438" s="4"/>
      <c r="Q2438" s="3"/>
      <c r="S2438" s="309">
        <f t="shared" ca="1" si="1013"/>
        <v>20.5</v>
      </c>
      <c r="T2438" s="309">
        <f t="shared" ca="1" si="1014"/>
        <v>18.52</v>
      </c>
      <c r="U2438" s="310">
        <f t="shared" ca="1" si="1006"/>
        <v>0.36868686868686884</v>
      </c>
      <c r="V2438" s="310" t="b">
        <f t="shared" ca="1" si="1015"/>
        <v>0</v>
      </c>
      <c r="W2438" s="3" t="b">
        <f t="shared" ca="1" si="1016"/>
        <v>0</v>
      </c>
      <c r="X2438" s="3" t="str">
        <f t="shared" ca="1" si="1017"/>
        <v/>
      </c>
      <c r="Y2438" s="3" t="str">
        <f t="shared" ca="1" si="1007"/>
        <v/>
      </c>
      <c r="Z2438" s="3" t="str">
        <f t="shared" ca="1" si="1018"/>
        <v/>
      </c>
      <c r="AA2438" s="3" t="str">
        <f t="shared" ca="1" si="1019"/>
        <v/>
      </c>
      <c r="AB2438" s="205">
        <f t="shared" ca="1" si="1020"/>
        <v>1503</v>
      </c>
      <c r="AC2438" s="205">
        <f t="shared" ca="1" si="1021"/>
        <v>23</v>
      </c>
      <c r="AD2438" s="205">
        <f t="shared" ca="1" si="1008"/>
        <v>65.347826086956516</v>
      </c>
      <c r="AE2438" s="205">
        <f t="shared" ca="1" si="1009"/>
        <v>15.347826086956516</v>
      </c>
      <c r="AF2438" s="205">
        <f t="shared" ca="1" si="1022"/>
        <v>3.0695652173913035</v>
      </c>
      <c r="AG2438" s="205"/>
      <c r="AH2438" s="205"/>
      <c r="AI2438" s="205"/>
      <c r="AJ2438" s="205"/>
      <c r="AK2438" s="4"/>
      <c r="AL2438" s="4"/>
      <c r="AM2438" s="309">
        <f t="shared" ca="1" si="1023"/>
        <v>20.5</v>
      </c>
      <c r="AN2438" s="309">
        <f t="shared" ca="1" si="1024"/>
        <v>18.52</v>
      </c>
      <c r="AO2438" s="310">
        <f t="shared" ca="1" si="1025"/>
        <v>0.36868686868686884</v>
      </c>
      <c r="AP2438" s="310" t="b">
        <f t="shared" ca="1" si="1026"/>
        <v>0</v>
      </c>
      <c r="AQ2438" s="309">
        <f t="shared" ca="1" si="1027"/>
        <v>0</v>
      </c>
      <c r="AR2438" s="205">
        <f t="shared" ca="1" si="1010"/>
        <v>0</v>
      </c>
      <c r="AS2438" s="45" t="b">
        <f t="shared" ca="1" si="1011"/>
        <v>0</v>
      </c>
      <c r="AT2438">
        <f t="shared" ca="1" si="1012"/>
        <v>0</v>
      </c>
      <c r="AU2438" t="b">
        <f t="shared" ca="1" si="1028"/>
        <v>0</v>
      </c>
      <c r="AV2438" t="b">
        <f t="shared" ca="1" si="1029"/>
        <v>0</v>
      </c>
      <c r="AW2438" s="266" t="b">
        <f t="shared" ca="1" si="1030"/>
        <v>0</v>
      </c>
      <c r="AX2438" s="266" t="b">
        <f t="shared" ca="1" si="1031"/>
        <v>0</v>
      </c>
      <c r="AY2438" s="266" t="b">
        <f t="shared" ca="1" si="1032"/>
        <v>1</v>
      </c>
    </row>
    <row r="2439" spans="1:51" x14ac:dyDescent="0.25">
      <c r="A2439">
        <v>2407</v>
      </c>
      <c r="B2439" s="163">
        <f ca="1">OFFSET(InputPriceData!B$15,CalculationsAndCharts!$A2439+$A$11,0,1,1)</f>
        <v>38523</v>
      </c>
      <c r="C2439" s="3">
        <f ca="1">OFFSET(InputPriceData!G$15,CalculationsAndCharts!$A2439+$A$11,IF($C$7,8,0),1,1)</f>
        <v>412100</v>
      </c>
      <c r="D2439" s="4">
        <f ca="1">OFFSET(InputPriceData!C$15,CalculationsAndCharts!$A2439+$A$11,IF($C$7,8,0),1,1)</f>
        <v>19.41</v>
      </c>
      <c r="E2439" s="4">
        <f ca="1">OFFSET(InputPriceData!D$15,CalculationsAndCharts!$A2439+$A$11,IF($C$7,8,0),1,1)</f>
        <v>19.47</v>
      </c>
      <c r="F2439" s="4">
        <f ca="1">OFFSET(InputPriceData!E$15,CalculationsAndCharts!$A2439+$A$11,IF($C$7,8,0),1,1)</f>
        <v>19.09</v>
      </c>
      <c r="G2439" s="4">
        <f ca="1">OFFSET(InputPriceData!F$15,CalculationsAndCharts!$A2439+$A$11,IF($C$7,8,0),1,1)</f>
        <v>19.13</v>
      </c>
      <c r="H2439" s="128"/>
      <c r="I2439" s="128"/>
      <c r="K2439" s="124"/>
      <c r="L2439" s="279"/>
      <c r="M2439" s="281"/>
      <c r="N2439" s="280"/>
      <c r="O2439" s="4"/>
      <c r="P2439" s="4"/>
      <c r="Q2439" s="3"/>
      <c r="S2439" s="309">
        <f t="shared" ca="1" si="1013"/>
        <v>20.5</v>
      </c>
      <c r="T2439" s="309">
        <f t="shared" ca="1" si="1014"/>
        <v>18.52</v>
      </c>
      <c r="U2439" s="310">
        <f t="shared" ca="1" si="1006"/>
        <v>0.30808080808080773</v>
      </c>
      <c r="V2439" s="310" t="b">
        <f t="shared" ca="1" si="1015"/>
        <v>0</v>
      </c>
      <c r="W2439" s="3" t="b">
        <f t="shared" ca="1" si="1016"/>
        <v>0</v>
      </c>
      <c r="X2439" s="3" t="str">
        <f t="shared" ca="1" si="1017"/>
        <v/>
      </c>
      <c r="Y2439" s="3" t="str">
        <f t="shared" ca="1" si="1007"/>
        <v/>
      </c>
      <c r="Z2439" s="3" t="str">
        <f t="shared" ca="1" si="1018"/>
        <v/>
      </c>
      <c r="AA2439" s="3" t="str">
        <f t="shared" ca="1" si="1019"/>
        <v/>
      </c>
      <c r="AB2439" s="205">
        <f t="shared" ca="1" si="1020"/>
        <v>1503</v>
      </c>
      <c r="AC2439" s="205">
        <f t="shared" ca="1" si="1021"/>
        <v>23</v>
      </c>
      <c r="AD2439" s="205">
        <f t="shared" ca="1" si="1008"/>
        <v>65.347826086956516</v>
      </c>
      <c r="AE2439" s="205">
        <f t="shared" ca="1" si="1009"/>
        <v>15.347826086956516</v>
      </c>
      <c r="AF2439" s="205">
        <f t="shared" ca="1" si="1022"/>
        <v>3.0695652173913035</v>
      </c>
      <c r="AG2439" s="205"/>
      <c r="AH2439" s="205"/>
      <c r="AI2439" s="205"/>
      <c r="AJ2439" s="205"/>
      <c r="AK2439" s="4"/>
      <c r="AL2439" s="4"/>
      <c r="AM2439" s="309">
        <f t="shared" ca="1" si="1023"/>
        <v>20.5</v>
      </c>
      <c r="AN2439" s="309">
        <f t="shared" ca="1" si="1024"/>
        <v>18.52</v>
      </c>
      <c r="AO2439" s="310">
        <f t="shared" ca="1" si="1025"/>
        <v>0.30808080808080773</v>
      </c>
      <c r="AP2439" s="310" t="b">
        <f t="shared" ca="1" si="1026"/>
        <v>0</v>
      </c>
      <c r="AQ2439" s="309">
        <f t="shared" ca="1" si="1027"/>
        <v>0.56130000000000002</v>
      </c>
      <c r="AR2439" s="205">
        <f t="shared" ca="1" si="1010"/>
        <v>18.148700000000002</v>
      </c>
      <c r="AS2439" s="45" t="b">
        <f t="shared" ca="1" si="1011"/>
        <v>0</v>
      </c>
      <c r="AT2439">
        <f t="shared" ca="1" si="1012"/>
        <v>9</v>
      </c>
      <c r="AU2439" t="b">
        <f t="shared" ca="1" si="1028"/>
        <v>1</v>
      </c>
      <c r="AV2439" t="b">
        <f t="shared" ca="1" si="1029"/>
        <v>1</v>
      </c>
      <c r="AW2439" s="266" t="b">
        <f t="shared" ca="1" si="1030"/>
        <v>0</v>
      </c>
      <c r="AX2439" s="266" t="b">
        <f t="shared" ca="1" si="1031"/>
        <v>1</v>
      </c>
      <c r="AY2439" s="266" t="b">
        <f t="shared" ca="1" si="1032"/>
        <v>0</v>
      </c>
    </row>
    <row r="2440" spans="1:51" x14ac:dyDescent="0.25">
      <c r="A2440">
        <v>2408</v>
      </c>
      <c r="B2440" s="163">
        <f ca="1">OFFSET(InputPriceData!B$15,CalculationsAndCharts!$A2440+$A$11,0,1,1)</f>
        <v>38520</v>
      </c>
      <c r="C2440" s="3">
        <f ca="1">OFFSET(InputPriceData!G$15,CalculationsAndCharts!$A2440+$A$11,IF($C$7,8,0),1,1)</f>
        <v>882600</v>
      </c>
      <c r="D2440" s="4">
        <f ca="1">OFFSET(InputPriceData!C$15,CalculationsAndCharts!$A2440+$A$11,IF($C$7,8,0),1,1)</f>
        <v>19.75</v>
      </c>
      <c r="E2440" s="4">
        <f ca="1">OFFSET(InputPriceData!D$15,CalculationsAndCharts!$A2440+$A$11,IF($C$7,8,0),1,1)</f>
        <v>20.350000000000001</v>
      </c>
      <c r="F2440" s="4">
        <f ca="1">OFFSET(InputPriceData!E$15,CalculationsAndCharts!$A2440+$A$11,IF($C$7,8,0),1,1)</f>
        <v>19.3</v>
      </c>
      <c r="G2440" s="4">
        <f ca="1">OFFSET(InputPriceData!F$15,CalculationsAndCharts!$A2440+$A$11,IF($C$7,8,0),1,1)</f>
        <v>19.420000000000002</v>
      </c>
      <c r="H2440" s="128"/>
      <c r="I2440" s="128"/>
      <c r="K2440" s="124"/>
      <c r="L2440" s="279"/>
      <c r="M2440" s="281"/>
      <c r="N2440" s="280"/>
      <c r="O2440" s="4"/>
      <c r="P2440" s="4"/>
      <c r="Q2440" s="3"/>
      <c r="S2440" s="309">
        <f t="shared" ca="1" si="1013"/>
        <v>20.58</v>
      </c>
      <c r="T2440" s="309">
        <f t="shared" ca="1" si="1014"/>
        <v>18.52</v>
      </c>
      <c r="U2440" s="310">
        <f t="shared" ca="1" si="1006"/>
        <v>0.43689320388349645</v>
      </c>
      <c r="V2440" s="310" t="b">
        <f t="shared" ca="1" si="1015"/>
        <v>0</v>
      </c>
      <c r="W2440" s="3" t="b">
        <f t="shared" ca="1" si="1016"/>
        <v>0</v>
      </c>
      <c r="X2440" s="3" t="str">
        <f t="shared" ca="1" si="1017"/>
        <v/>
      </c>
      <c r="Y2440" s="3" t="str">
        <f t="shared" ca="1" si="1007"/>
        <v/>
      </c>
      <c r="Z2440" s="3" t="str">
        <f t="shared" ca="1" si="1018"/>
        <v/>
      </c>
      <c r="AA2440" s="3" t="str">
        <f t="shared" ca="1" si="1019"/>
        <v/>
      </c>
      <c r="AB2440" s="205">
        <f t="shared" ca="1" si="1020"/>
        <v>1503</v>
      </c>
      <c r="AC2440" s="205">
        <f t="shared" ca="1" si="1021"/>
        <v>23</v>
      </c>
      <c r="AD2440" s="205">
        <f t="shared" ca="1" si="1008"/>
        <v>65.347826086956516</v>
      </c>
      <c r="AE2440" s="205">
        <f t="shared" ca="1" si="1009"/>
        <v>15.347826086956516</v>
      </c>
      <c r="AF2440" s="205">
        <f t="shared" ca="1" si="1022"/>
        <v>3.0695652173913035</v>
      </c>
      <c r="AG2440" s="205"/>
      <c r="AH2440" s="205"/>
      <c r="AI2440" s="205"/>
      <c r="AJ2440" s="205"/>
      <c r="AK2440" s="4"/>
      <c r="AL2440" s="4"/>
      <c r="AM2440" s="309">
        <f t="shared" ca="1" si="1023"/>
        <v>20.5</v>
      </c>
      <c r="AN2440" s="309">
        <f t="shared" ca="1" si="1024"/>
        <v>18.52</v>
      </c>
      <c r="AO2440" s="310">
        <f t="shared" ca="1" si="1025"/>
        <v>0.45454545454545553</v>
      </c>
      <c r="AP2440" s="310" t="b">
        <f t="shared" ca="1" si="1026"/>
        <v>0</v>
      </c>
      <c r="AQ2440" s="309">
        <f t="shared" ca="1" si="1027"/>
        <v>0.56130000000000002</v>
      </c>
      <c r="AR2440" s="205">
        <f t="shared" ca="1" si="1010"/>
        <v>18.148700000000002</v>
      </c>
      <c r="AS2440" s="45" t="b">
        <f t="shared" ca="1" si="1011"/>
        <v>0</v>
      </c>
      <c r="AT2440">
        <f t="shared" ca="1" si="1012"/>
        <v>8</v>
      </c>
      <c r="AU2440" t="b">
        <f t="shared" ca="1" si="1028"/>
        <v>0</v>
      </c>
      <c r="AV2440" t="b">
        <f t="shared" ca="1" si="1029"/>
        <v>0</v>
      </c>
      <c r="AW2440" s="266" t="b">
        <f t="shared" ca="1" si="1030"/>
        <v>0</v>
      </c>
      <c r="AX2440" s="266" t="b">
        <f t="shared" ca="1" si="1031"/>
        <v>1</v>
      </c>
      <c r="AY2440" s="266" t="b">
        <f t="shared" ca="1" si="1032"/>
        <v>0</v>
      </c>
    </row>
    <row r="2441" spans="1:51" x14ac:dyDescent="0.25">
      <c r="A2441">
        <v>2409</v>
      </c>
      <c r="B2441" s="163">
        <f ca="1">OFFSET(InputPriceData!B$15,CalculationsAndCharts!$A2441+$A$11,0,1,1)</f>
        <v>38519</v>
      </c>
      <c r="C2441" s="3">
        <f ca="1">OFFSET(InputPriceData!G$15,CalculationsAndCharts!$A2441+$A$11,IF($C$7,8,0),1,1)</f>
        <v>738800</v>
      </c>
      <c r="D2441" s="4">
        <f ca="1">OFFSET(InputPriceData!C$15,CalculationsAndCharts!$A2441+$A$11,IF($C$7,8,0),1,1)</f>
        <v>18.91</v>
      </c>
      <c r="E2441" s="4">
        <f ca="1">OFFSET(InputPriceData!D$15,CalculationsAndCharts!$A2441+$A$11,IF($C$7,8,0),1,1)</f>
        <v>19.62</v>
      </c>
      <c r="F2441" s="4">
        <f ca="1">OFFSET(InputPriceData!E$15,CalculationsAndCharts!$A2441+$A$11,IF($C$7,8,0),1,1)</f>
        <v>18.77</v>
      </c>
      <c r="G2441" s="4">
        <f ca="1">OFFSET(InputPriceData!F$15,CalculationsAndCharts!$A2441+$A$11,IF($C$7,8,0),1,1)</f>
        <v>19.61</v>
      </c>
      <c r="H2441" s="128"/>
      <c r="I2441" s="128"/>
      <c r="K2441" s="124"/>
      <c r="L2441" s="279"/>
      <c r="M2441" s="281"/>
      <c r="N2441" s="280"/>
      <c r="O2441" s="4"/>
      <c r="P2441" s="4"/>
      <c r="Q2441" s="3"/>
      <c r="S2441" s="309">
        <f t="shared" ca="1" si="1013"/>
        <v>20.67</v>
      </c>
      <c r="T2441" s="309">
        <f t="shared" ca="1" si="1014"/>
        <v>18.52</v>
      </c>
      <c r="U2441" s="310">
        <f t="shared" ca="1" si="1006"/>
        <v>0.50697674418604599</v>
      </c>
      <c r="V2441" s="310" t="b">
        <f t="shared" ca="1" si="1015"/>
        <v>0</v>
      </c>
      <c r="W2441" s="3" t="b">
        <f t="shared" ca="1" si="1016"/>
        <v>0</v>
      </c>
      <c r="X2441" s="3" t="str">
        <f t="shared" ca="1" si="1017"/>
        <v/>
      </c>
      <c r="Y2441" s="3" t="str">
        <f t="shared" ca="1" si="1007"/>
        <v/>
      </c>
      <c r="Z2441" s="3" t="str">
        <f t="shared" ca="1" si="1018"/>
        <v/>
      </c>
      <c r="AA2441" s="3" t="str">
        <f t="shared" ca="1" si="1019"/>
        <v/>
      </c>
      <c r="AB2441" s="205">
        <f t="shared" ca="1" si="1020"/>
        <v>1503</v>
      </c>
      <c r="AC2441" s="205">
        <f t="shared" ca="1" si="1021"/>
        <v>23</v>
      </c>
      <c r="AD2441" s="205">
        <f t="shared" ca="1" si="1008"/>
        <v>65.347826086956516</v>
      </c>
      <c r="AE2441" s="205">
        <f t="shared" ca="1" si="1009"/>
        <v>15.347826086956516</v>
      </c>
      <c r="AF2441" s="205">
        <f t="shared" ca="1" si="1022"/>
        <v>3.0695652173913035</v>
      </c>
      <c r="AG2441" s="205"/>
      <c r="AH2441" s="205"/>
      <c r="AI2441" s="205"/>
      <c r="AJ2441" s="205"/>
      <c r="AK2441" s="4"/>
      <c r="AL2441" s="4"/>
      <c r="AM2441" s="309">
        <f t="shared" ca="1" si="1023"/>
        <v>20.5</v>
      </c>
      <c r="AN2441" s="309">
        <f t="shared" ca="1" si="1024"/>
        <v>18.52</v>
      </c>
      <c r="AO2441" s="310">
        <f t="shared" ca="1" si="1025"/>
        <v>0.55050505050505028</v>
      </c>
      <c r="AP2441" s="310" t="b">
        <f t="shared" ca="1" si="1026"/>
        <v>0</v>
      </c>
      <c r="AQ2441" s="309">
        <f t="shared" ca="1" si="1027"/>
        <v>0.56130000000000002</v>
      </c>
      <c r="AR2441" s="205">
        <f t="shared" ca="1" si="1010"/>
        <v>18.148700000000002</v>
      </c>
      <c r="AS2441" s="45" t="b">
        <f t="shared" ca="1" si="1011"/>
        <v>0</v>
      </c>
      <c r="AT2441">
        <f t="shared" ca="1" si="1012"/>
        <v>7</v>
      </c>
      <c r="AU2441" t="b">
        <f t="shared" ca="1" si="1028"/>
        <v>0</v>
      </c>
      <c r="AV2441" t="b">
        <f t="shared" ca="1" si="1029"/>
        <v>0</v>
      </c>
      <c r="AW2441" s="266" t="b">
        <f t="shared" ca="1" si="1030"/>
        <v>0</v>
      </c>
      <c r="AX2441" s="266" t="b">
        <f t="shared" ca="1" si="1031"/>
        <v>1</v>
      </c>
      <c r="AY2441" s="266" t="b">
        <f t="shared" ca="1" si="1032"/>
        <v>0</v>
      </c>
    </row>
    <row r="2442" spans="1:51" x14ac:dyDescent="0.25">
      <c r="A2442">
        <v>2410</v>
      </c>
      <c r="B2442" s="163">
        <f ca="1">OFFSET(InputPriceData!B$15,CalculationsAndCharts!$A2442+$A$11,0,1,1)</f>
        <v>38518</v>
      </c>
      <c r="C2442" s="3">
        <f ca="1">OFFSET(InputPriceData!G$15,CalculationsAndCharts!$A2442+$A$11,IF($C$7,8,0),1,1)</f>
        <v>438900</v>
      </c>
      <c r="D2442" s="4">
        <f ca="1">OFFSET(InputPriceData!C$15,CalculationsAndCharts!$A2442+$A$11,IF($C$7,8,0),1,1)</f>
        <v>18.850000000000001</v>
      </c>
      <c r="E2442" s="4">
        <f ca="1">OFFSET(InputPriceData!D$15,CalculationsAndCharts!$A2442+$A$11,IF($C$7,8,0),1,1)</f>
        <v>19.05</v>
      </c>
      <c r="F2442" s="4">
        <f ca="1">OFFSET(InputPriceData!E$15,CalculationsAndCharts!$A2442+$A$11,IF($C$7,8,0),1,1)</f>
        <v>18.7</v>
      </c>
      <c r="G2442" s="4">
        <f ca="1">OFFSET(InputPriceData!F$15,CalculationsAndCharts!$A2442+$A$11,IF($C$7,8,0),1,1)</f>
        <v>18.89</v>
      </c>
      <c r="H2442" s="128"/>
      <c r="I2442" s="128"/>
      <c r="K2442" s="124"/>
      <c r="L2442" s="279"/>
      <c r="M2442" s="281"/>
      <c r="N2442" s="280"/>
      <c r="O2442" s="4"/>
      <c r="P2442" s="4"/>
      <c r="Q2442" s="3"/>
      <c r="S2442" s="309">
        <f t="shared" ca="1" si="1013"/>
        <v>20.67</v>
      </c>
      <c r="T2442" s="309">
        <f t="shared" ca="1" si="1014"/>
        <v>18.52</v>
      </c>
      <c r="U2442" s="310">
        <f t="shared" ca="1" si="1006"/>
        <v>0.17209302325581424</v>
      </c>
      <c r="V2442" s="310" t="b">
        <f t="shared" ca="1" si="1015"/>
        <v>0</v>
      </c>
      <c r="W2442" s="3" t="b">
        <f t="shared" ca="1" si="1016"/>
        <v>0</v>
      </c>
      <c r="X2442" s="3" t="str">
        <f t="shared" ca="1" si="1017"/>
        <v/>
      </c>
      <c r="Y2442" s="3" t="str">
        <f t="shared" ca="1" si="1007"/>
        <v/>
      </c>
      <c r="Z2442" s="3" t="str">
        <f t="shared" ca="1" si="1018"/>
        <v/>
      </c>
      <c r="AA2442" s="3" t="str">
        <f t="shared" ca="1" si="1019"/>
        <v/>
      </c>
      <c r="AB2442" s="205">
        <f t="shared" ca="1" si="1020"/>
        <v>1503</v>
      </c>
      <c r="AC2442" s="205">
        <f t="shared" ca="1" si="1021"/>
        <v>23</v>
      </c>
      <c r="AD2442" s="205">
        <f t="shared" ca="1" si="1008"/>
        <v>65.347826086956516</v>
      </c>
      <c r="AE2442" s="205">
        <f t="shared" ca="1" si="1009"/>
        <v>15.347826086956516</v>
      </c>
      <c r="AF2442" s="205">
        <f t="shared" ca="1" si="1022"/>
        <v>3.0695652173913035</v>
      </c>
      <c r="AG2442" s="205"/>
      <c r="AH2442" s="205"/>
      <c r="AI2442" s="205"/>
      <c r="AJ2442" s="205"/>
      <c r="AK2442" s="4"/>
      <c r="AL2442" s="4"/>
      <c r="AM2442" s="309">
        <f t="shared" ca="1" si="1023"/>
        <v>20.58</v>
      </c>
      <c r="AN2442" s="309">
        <f t="shared" ca="1" si="1024"/>
        <v>18.52</v>
      </c>
      <c r="AO2442" s="310">
        <f t="shared" ca="1" si="1025"/>
        <v>0.17961165048543748</v>
      </c>
      <c r="AP2442" s="310" t="b">
        <f t="shared" ca="1" si="1026"/>
        <v>0</v>
      </c>
      <c r="AQ2442" s="309">
        <f t="shared" ca="1" si="1027"/>
        <v>0.56130000000000002</v>
      </c>
      <c r="AR2442" s="205">
        <f t="shared" ca="1" si="1010"/>
        <v>18.148700000000002</v>
      </c>
      <c r="AS2442" s="45" t="b">
        <f t="shared" ca="1" si="1011"/>
        <v>0</v>
      </c>
      <c r="AT2442">
        <f t="shared" ca="1" si="1012"/>
        <v>6</v>
      </c>
      <c r="AU2442" t="b">
        <f t="shared" ca="1" si="1028"/>
        <v>0</v>
      </c>
      <c r="AV2442" t="b">
        <f t="shared" ca="1" si="1029"/>
        <v>0</v>
      </c>
      <c r="AW2442" s="266" t="b">
        <f t="shared" ca="1" si="1030"/>
        <v>0</v>
      </c>
      <c r="AX2442" s="266" t="b">
        <f t="shared" ca="1" si="1031"/>
        <v>1</v>
      </c>
      <c r="AY2442" s="266" t="b">
        <f t="shared" ca="1" si="1032"/>
        <v>0</v>
      </c>
    </row>
    <row r="2443" spans="1:51" x14ac:dyDescent="0.25">
      <c r="A2443">
        <v>2411</v>
      </c>
      <c r="B2443" s="163">
        <f ca="1">OFFSET(InputPriceData!B$15,CalculationsAndCharts!$A2443+$A$11,0,1,1)</f>
        <v>38517</v>
      </c>
      <c r="C2443" s="3">
        <f ca="1">OFFSET(InputPriceData!G$15,CalculationsAndCharts!$A2443+$A$11,IF($C$7,8,0),1,1)</f>
        <v>469800</v>
      </c>
      <c r="D2443" s="4">
        <f ca="1">OFFSET(InputPriceData!C$15,CalculationsAndCharts!$A2443+$A$11,IF($C$7,8,0),1,1)</f>
        <v>18.57</v>
      </c>
      <c r="E2443" s="4">
        <f ca="1">OFFSET(InputPriceData!D$15,CalculationsAndCharts!$A2443+$A$11,IF($C$7,8,0),1,1)</f>
        <v>18.850000000000001</v>
      </c>
      <c r="F2443" s="4">
        <f ca="1">OFFSET(InputPriceData!E$15,CalculationsAndCharts!$A2443+$A$11,IF($C$7,8,0),1,1)</f>
        <v>18.57</v>
      </c>
      <c r="G2443" s="4">
        <f ca="1">OFFSET(InputPriceData!F$15,CalculationsAndCharts!$A2443+$A$11,IF($C$7,8,0),1,1)</f>
        <v>18.829999999999998</v>
      </c>
      <c r="H2443" s="128"/>
      <c r="I2443" s="128"/>
      <c r="K2443" s="124"/>
      <c r="L2443" s="279"/>
      <c r="M2443" s="281"/>
      <c r="N2443" s="280"/>
      <c r="O2443" s="4"/>
      <c r="P2443" s="4"/>
      <c r="Q2443" s="3"/>
      <c r="S2443" s="309">
        <f t="shared" ca="1" si="1013"/>
        <v>20.67</v>
      </c>
      <c r="T2443" s="309">
        <f t="shared" ca="1" si="1014"/>
        <v>18.52</v>
      </c>
      <c r="U2443" s="310">
        <f t="shared" ca="1" si="1006"/>
        <v>0.14418604651162717</v>
      </c>
      <c r="V2443" s="310" t="b">
        <f t="shared" ca="1" si="1015"/>
        <v>0</v>
      </c>
      <c r="W2443" s="3" t="b">
        <f t="shared" ca="1" si="1016"/>
        <v>0</v>
      </c>
      <c r="X2443" s="3" t="str">
        <f t="shared" ca="1" si="1017"/>
        <v/>
      </c>
      <c r="Y2443" s="3" t="str">
        <f t="shared" ca="1" si="1007"/>
        <v/>
      </c>
      <c r="Z2443" s="3" t="str">
        <f t="shared" ca="1" si="1018"/>
        <v/>
      </c>
      <c r="AA2443" s="3" t="str">
        <f t="shared" ca="1" si="1019"/>
        <v/>
      </c>
      <c r="AB2443" s="205">
        <f t="shared" ca="1" si="1020"/>
        <v>1503</v>
      </c>
      <c r="AC2443" s="205">
        <f t="shared" ca="1" si="1021"/>
        <v>23</v>
      </c>
      <c r="AD2443" s="205">
        <f t="shared" ca="1" si="1008"/>
        <v>65.347826086956516</v>
      </c>
      <c r="AE2443" s="205">
        <f t="shared" ca="1" si="1009"/>
        <v>15.347826086956516</v>
      </c>
      <c r="AF2443" s="205">
        <f t="shared" ca="1" si="1022"/>
        <v>3.0695652173913035</v>
      </c>
      <c r="AG2443" s="205"/>
      <c r="AH2443" s="205"/>
      <c r="AI2443" s="205"/>
      <c r="AJ2443" s="205"/>
      <c r="AK2443" s="4"/>
      <c r="AL2443" s="4"/>
      <c r="AM2443" s="309">
        <f t="shared" ca="1" si="1023"/>
        <v>20.67</v>
      </c>
      <c r="AN2443" s="309">
        <f t="shared" ca="1" si="1024"/>
        <v>18.52</v>
      </c>
      <c r="AO2443" s="310">
        <f t="shared" ca="1" si="1025"/>
        <v>0.14418604651162717</v>
      </c>
      <c r="AP2443" s="310" t="b">
        <f t="shared" ca="1" si="1026"/>
        <v>0</v>
      </c>
      <c r="AQ2443" s="309">
        <f t="shared" ca="1" si="1027"/>
        <v>0.56130000000000002</v>
      </c>
      <c r="AR2443" s="205">
        <f t="shared" ca="1" si="1010"/>
        <v>18.148700000000002</v>
      </c>
      <c r="AS2443" s="45" t="b">
        <f t="shared" ca="1" si="1011"/>
        <v>0</v>
      </c>
      <c r="AT2443">
        <f t="shared" ca="1" si="1012"/>
        <v>5</v>
      </c>
      <c r="AU2443" t="b">
        <f t="shared" ca="1" si="1028"/>
        <v>0</v>
      </c>
      <c r="AV2443" t="b">
        <f t="shared" ca="1" si="1029"/>
        <v>0</v>
      </c>
      <c r="AW2443" s="266" t="b">
        <f t="shared" ca="1" si="1030"/>
        <v>0</v>
      </c>
      <c r="AX2443" s="266" t="b">
        <f t="shared" ca="1" si="1031"/>
        <v>1</v>
      </c>
      <c r="AY2443" s="266" t="b">
        <f t="shared" ca="1" si="1032"/>
        <v>0</v>
      </c>
    </row>
    <row r="2444" spans="1:51" x14ac:dyDescent="0.25">
      <c r="A2444">
        <v>2412</v>
      </c>
      <c r="B2444" s="163">
        <f ca="1">OFFSET(InputPriceData!B$15,CalculationsAndCharts!$A2444+$A$11,0,1,1)</f>
        <v>38516</v>
      </c>
      <c r="C2444" s="3">
        <f ca="1">OFFSET(InputPriceData!G$15,CalculationsAndCharts!$A2444+$A$11,IF($C$7,8,0),1,1)</f>
        <v>441200</v>
      </c>
      <c r="D2444" s="4">
        <f ca="1">OFFSET(InputPriceData!C$15,CalculationsAndCharts!$A2444+$A$11,IF($C$7,8,0),1,1)</f>
        <v>18.739999999999998</v>
      </c>
      <c r="E2444" s="4">
        <f ca="1">OFFSET(InputPriceData!D$15,CalculationsAndCharts!$A2444+$A$11,IF($C$7,8,0),1,1)</f>
        <v>18.850000000000001</v>
      </c>
      <c r="F2444" s="4">
        <f ca="1">OFFSET(InputPriceData!E$15,CalculationsAndCharts!$A2444+$A$11,IF($C$7,8,0),1,1)</f>
        <v>18.55</v>
      </c>
      <c r="G2444" s="4">
        <f ca="1">OFFSET(InputPriceData!F$15,CalculationsAndCharts!$A2444+$A$11,IF($C$7,8,0),1,1)</f>
        <v>18.670000000000002</v>
      </c>
      <c r="H2444" s="128"/>
      <c r="I2444" s="128"/>
      <c r="K2444" s="124"/>
      <c r="L2444" s="279"/>
      <c r="M2444" s="281"/>
      <c r="N2444" s="280"/>
      <c r="O2444" s="4"/>
      <c r="P2444" s="4"/>
      <c r="Q2444" s="3"/>
      <c r="S2444" s="309">
        <f t="shared" ca="1" si="1013"/>
        <v>20.67</v>
      </c>
      <c r="T2444" s="309">
        <f t="shared" ca="1" si="1014"/>
        <v>18.52</v>
      </c>
      <c r="U2444" s="310">
        <f t="shared" ca="1" si="1006"/>
        <v>6.9767441860466045E-2</v>
      </c>
      <c r="V2444" s="310" t="b">
        <f t="shared" ca="1" si="1015"/>
        <v>1</v>
      </c>
      <c r="W2444" s="3" t="b">
        <f t="shared" ca="1" si="1016"/>
        <v>0</v>
      </c>
      <c r="X2444" s="3" t="str">
        <f t="shared" ca="1" si="1017"/>
        <v/>
      </c>
      <c r="Y2444" s="3" t="str">
        <f t="shared" ca="1" si="1007"/>
        <v/>
      </c>
      <c r="Z2444" s="3" t="str">
        <f t="shared" ca="1" si="1018"/>
        <v/>
      </c>
      <c r="AA2444" s="3" t="str">
        <f t="shared" ca="1" si="1019"/>
        <v/>
      </c>
      <c r="AB2444" s="205">
        <f t="shared" ca="1" si="1020"/>
        <v>1503</v>
      </c>
      <c r="AC2444" s="205">
        <f t="shared" ca="1" si="1021"/>
        <v>23</v>
      </c>
      <c r="AD2444" s="205">
        <f t="shared" ca="1" si="1008"/>
        <v>65.347826086956516</v>
      </c>
      <c r="AE2444" s="205">
        <f t="shared" ca="1" si="1009"/>
        <v>15.347826086956516</v>
      </c>
      <c r="AF2444" s="205">
        <f t="shared" ca="1" si="1022"/>
        <v>3.0695652173913035</v>
      </c>
      <c r="AG2444" s="205"/>
      <c r="AH2444" s="205"/>
      <c r="AI2444" s="205"/>
      <c r="AJ2444" s="205"/>
      <c r="AK2444" s="4"/>
      <c r="AL2444" s="4"/>
      <c r="AM2444" s="309">
        <f t="shared" ca="1" si="1023"/>
        <v>20.67</v>
      </c>
      <c r="AN2444" s="309">
        <f t="shared" ca="1" si="1024"/>
        <v>18.52</v>
      </c>
      <c r="AO2444" s="310">
        <f t="shared" ca="1" si="1025"/>
        <v>6.9767441860466045E-2</v>
      </c>
      <c r="AP2444" s="310" t="b">
        <f t="shared" ca="1" si="1026"/>
        <v>1</v>
      </c>
      <c r="AQ2444" s="309">
        <f t="shared" ca="1" si="1027"/>
        <v>0.56130000000000002</v>
      </c>
      <c r="AR2444" s="205">
        <f t="shared" ca="1" si="1010"/>
        <v>18.148700000000002</v>
      </c>
      <c r="AS2444" s="45" t="b">
        <f t="shared" ca="1" si="1011"/>
        <v>0</v>
      </c>
      <c r="AT2444">
        <f t="shared" ca="1" si="1012"/>
        <v>4</v>
      </c>
      <c r="AU2444" t="b">
        <f t="shared" ca="1" si="1028"/>
        <v>0</v>
      </c>
      <c r="AV2444" t="b">
        <f t="shared" ca="1" si="1029"/>
        <v>0</v>
      </c>
      <c r="AW2444" s="266" t="b">
        <f t="shared" ca="1" si="1030"/>
        <v>0</v>
      </c>
      <c r="AX2444" s="266" t="b">
        <f t="shared" ca="1" si="1031"/>
        <v>1</v>
      </c>
      <c r="AY2444" s="266" t="b">
        <f t="shared" ca="1" si="1032"/>
        <v>0</v>
      </c>
    </row>
    <row r="2445" spans="1:51" x14ac:dyDescent="0.25">
      <c r="A2445">
        <v>2413</v>
      </c>
      <c r="B2445" s="163">
        <f ca="1">OFFSET(InputPriceData!B$15,CalculationsAndCharts!$A2445+$A$11,0,1,1)</f>
        <v>38513</v>
      </c>
      <c r="C2445" s="3">
        <f ca="1">OFFSET(InputPriceData!G$15,CalculationsAndCharts!$A2445+$A$11,IF($C$7,8,0),1,1)</f>
        <v>262200</v>
      </c>
      <c r="D2445" s="4">
        <f ca="1">OFFSET(InputPriceData!C$15,CalculationsAndCharts!$A2445+$A$11,IF($C$7,8,0),1,1)</f>
        <v>18.670000000000002</v>
      </c>
      <c r="E2445" s="4">
        <f ca="1">OFFSET(InputPriceData!D$15,CalculationsAndCharts!$A2445+$A$11,IF($C$7,8,0),1,1)</f>
        <v>18.850000000000001</v>
      </c>
      <c r="F2445" s="4">
        <f ca="1">OFFSET(InputPriceData!E$15,CalculationsAndCharts!$A2445+$A$11,IF($C$7,8,0),1,1)</f>
        <v>18.61</v>
      </c>
      <c r="G2445" s="4">
        <f ca="1">OFFSET(InputPriceData!F$15,CalculationsAndCharts!$A2445+$A$11,IF($C$7,8,0),1,1)</f>
        <v>18.75</v>
      </c>
      <c r="H2445" s="128"/>
      <c r="I2445" s="128"/>
      <c r="K2445" s="124"/>
      <c r="L2445" s="279"/>
      <c r="M2445" s="281"/>
      <c r="N2445" s="280"/>
      <c r="O2445" s="4"/>
      <c r="P2445" s="4"/>
      <c r="Q2445" s="3"/>
      <c r="S2445" s="309">
        <f t="shared" ca="1" si="1013"/>
        <v>20.67</v>
      </c>
      <c r="T2445" s="309">
        <f t="shared" ca="1" si="1014"/>
        <v>18.52</v>
      </c>
      <c r="U2445" s="310">
        <f t="shared" ca="1" si="1006"/>
        <v>0.10697674418604661</v>
      </c>
      <c r="V2445" s="310" t="b">
        <f t="shared" ca="1" si="1015"/>
        <v>0</v>
      </c>
      <c r="W2445" s="3" t="b">
        <f t="shared" ca="1" si="1016"/>
        <v>0</v>
      </c>
      <c r="X2445" s="3" t="str">
        <f t="shared" ca="1" si="1017"/>
        <v/>
      </c>
      <c r="Y2445" s="3" t="str">
        <f t="shared" ca="1" si="1007"/>
        <v/>
      </c>
      <c r="Z2445" s="3" t="str">
        <f t="shared" ca="1" si="1018"/>
        <v/>
      </c>
      <c r="AA2445" s="3" t="str">
        <f t="shared" ca="1" si="1019"/>
        <v/>
      </c>
      <c r="AB2445" s="205">
        <f t="shared" ca="1" si="1020"/>
        <v>1503</v>
      </c>
      <c r="AC2445" s="205">
        <f t="shared" ca="1" si="1021"/>
        <v>23</v>
      </c>
      <c r="AD2445" s="205">
        <f t="shared" ca="1" si="1008"/>
        <v>65.347826086956516</v>
      </c>
      <c r="AE2445" s="205">
        <f t="shared" ca="1" si="1009"/>
        <v>15.347826086956516</v>
      </c>
      <c r="AF2445" s="205">
        <f t="shared" ca="1" si="1022"/>
        <v>3.0695652173913035</v>
      </c>
      <c r="AG2445" s="205"/>
      <c r="AH2445" s="205"/>
      <c r="AI2445" s="205"/>
      <c r="AJ2445" s="205"/>
      <c r="AK2445" s="4"/>
      <c r="AL2445" s="4"/>
      <c r="AM2445" s="309">
        <f t="shared" ca="1" si="1023"/>
        <v>20.67</v>
      </c>
      <c r="AN2445" s="309">
        <f t="shared" ca="1" si="1024"/>
        <v>18.52</v>
      </c>
      <c r="AO2445" s="310">
        <f t="shared" ca="1" si="1025"/>
        <v>0.10697674418604661</v>
      </c>
      <c r="AP2445" s="310" t="b">
        <f t="shared" ca="1" si="1026"/>
        <v>0</v>
      </c>
      <c r="AQ2445" s="309">
        <f t="shared" ca="1" si="1027"/>
        <v>0.56130000000000002</v>
      </c>
      <c r="AR2445" s="205">
        <f t="shared" ca="1" si="1010"/>
        <v>18.148700000000002</v>
      </c>
      <c r="AS2445" s="45" t="b">
        <f t="shared" ca="1" si="1011"/>
        <v>0</v>
      </c>
      <c r="AT2445">
        <f t="shared" ca="1" si="1012"/>
        <v>3</v>
      </c>
      <c r="AU2445" t="b">
        <f t="shared" ca="1" si="1028"/>
        <v>0</v>
      </c>
      <c r="AV2445" t="b">
        <f t="shared" ca="1" si="1029"/>
        <v>0</v>
      </c>
      <c r="AW2445" s="266" t="b">
        <f t="shared" ca="1" si="1030"/>
        <v>0</v>
      </c>
      <c r="AX2445" s="266" t="b">
        <f t="shared" ca="1" si="1031"/>
        <v>1</v>
      </c>
      <c r="AY2445" s="266" t="b">
        <f t="shared" ca="1" si="1032"/>
        <v>0</v>
      </c>
    </row>
    <row r="2446" spans="1:51" x14ac:dyDescent="0.25">
      <c r="A2446">
        <v>2414</v>
      </c>
      <c r="B2446" s="163">
        <f ca="1">OFFSET(InputPriceData!B$15,CalculationsAndCharts!$A2446+$A$11,0,1,1)</f>
        <v>38512</v>
      </c>
      <c r="C2446" s="3">
        <f ca="1">OFFSET(InputPriceData!G$15,CalculationsAndCharts!$A2446+$A$11,IF($C$7,8,0),1,1)</f>
        <v>1122900</v>
      </c>
      <c r="D2446" s="4">
        <f ca="1">OFFSET(InputPriceData!C$15,CalculationsAndCharts!$A2446+$A$11,IF($C$7,8,0),1,1)</f>
        <v>18.46</v>
      </c>
      <c r="E2446" s="4">
        <f ca="1">OFFSET(InputPriceData!D$15,CalculationsAndCharts!$A2446+$A$11,IF($C$7,8,0),1,1)</f>
        <v>18.850000000000001</v>
      </c>
      <c r="F2446" s="4">
        <f ca="1">OFFSET(InputPriceData!E$15,CalculationsAndCharts!$A2446+$A$11,IF($C$7,8,0),1,1)</f>
        <v>18.45</v>
      </c>
      <c r="G2446" s="4">
        <f ca="1">OFFSET(InputPriceData!F$15,CalculationsAndCharts!$A2446+$A$11,IF($C$7,8,0),1,1)</f>
        <v>18.690000000000001</v>
      </c>
      <c r="H2446" s="128"/>
      <c r="I2446" s="128"/>
      <c r="K2446" s="124"/>
      <c r="L2446" s="279"/>
      <c r="M2446" s="281"/>
      <c r="N2446" s="280"/>
      <c r="O2446" s="4"/>
      <c r="P2446" s="4"/>
      <c r="Q2446" s="3"/>
      <c r="S2446" s="309">
        <f t="shared" ca="1" si="1013"/>
        <v>20.67</v>
      </c>
      <c r="T2446" s="309">
        <f t="shared" ca="1" si="1014"/>
        <v>18.52</v>
      </c>
      <c r="U2446" s="310">
        <f t="shared" ca="1" si="1006"/>
        <v>7.9069767441861186E-2</v>
      </c>
      <c r="V2446" s="310" t="b">
        <f t="shared" ca="1" si="1015"/>
        <v>0</v>
      </c>
      <c r="W2446" s="3" t="b">
        <f t="shared" ca="1" si="1016"/>
        <v>0</v>
      </c>
      <c r="X2446" s="3" t="str">
        <f t="shared" ca="1" si="1017"/>
        <v/>
      </c>
      <c r="Y2446" s="3" t="str">
        <f t="shared" ca="1" si="1007"/>
        <v/>
      </c>
      <c r="Z2446" s="3" t="str">
        <f t="shared" ca="1" si="1018"/>
        <v/>
      </c>
      <c r="AA2446" s="3" t="str">
        <f t="shared" ca="1" si="1019"/>
        <v/>
      </c>
      <c r="AB2446" s="205">
        <f t="shared" ca="1" si="1020"/>
        <v>1503</v>
      </c>
      <c r="AC2446" s="205">
        <f t="shared" ca="1" si="1021"/>
        <v>23</v>
      </c>
      <c r="AD2446" s="205">
        <f t="shared" ca="1" si="1008"/>
        <v>65.347826086956516</v>
      </c>
      <c r="AE2446" s="205">
        <f t="shared" ca="1" si="1009"/>
        <v>15.347826086956516</v>
      </c>
      <c r="AF2446" s="205">
        <f t="shared" ca="1" si="1022"/>
        <v>3.0695652173913035</v>
      </c>
      <c r="AG2446" s="205"/>
      <c r="AH2446" s="205"/>
      <c r="AI2446" s="205"/>
      <c r="AJ2446" s="205"/>
      <c r="AK2446" s="4"/>
      <c r="AL2446" s="4"/>
      <c r="AM2446" s="309">
        <f t="shared" ca="1" si="1023"/>
        <v>20.67</v>
      </c>
      <c r="AN2446" s="309">
        <f t="shared" ca="1" si="1024"/>
        <v>18.52</v>
      </c>
      <c r="AO2446" s="310">
        <f t="shared" ca="1" si="1025"/>
        <v>7.9069767441861186E-2</v>
      </c>
      <c r="AP2446" s="310" t="b">
        <f t="shared" ca="1" si="1026"/>
        <v>0</v>
      </c>
      <c r="AQ2446" s="309">
        <f t="shared" ca="1" si="1027"/>
        <v>0.56130000000000002</v>
      </c>
      <c r="AR2446" s="205">
        <f t="shared" ca="1" si="1010"/>
        <v>18.148700000000002</v>
      </c>
      <c r="AS2446" s="45" t="b">
        <f t="shared" ca="1" si="1011"/>
        <v>0</v>
      </c>
      <c r="AT2446">
        <f t="shared" ca="1" si="1012"/>
        <v>2</v>
      </c>
      <c r="AU2446" t="b">
        <f t="shared" ca="1" si="1028"/>
        <v>0</v>
      </c>
      <c r="AV2446" t="b">
        <f t="shared" ca="1" si="1029"/>
        <v>0</v>
      </c>
      <c r="AW2446" s="266" t="b">
        <f t="shared" ca="1" si="1030"/>
        <v>0</v>
      </c>
      <c r="AX2446" s="266" t="b">
        <f t="shared" ca="1" si="1031"/>
        <v>1</v>
      </c>
      <c r="AY2446" s="266" t="b">
        <f t="shared" ca="1" si="1032"/>
        <v>0</v>
      </c>
    </row>
    <row r="2447" spans="1:51" x14ac:dyDescent="0.25">
      <c r="A2447">
        <v>2415</v>
      </c>
      <c r="B2447" s="163">
        <f ca="1">OFFSET(InputPriceData!B$15,CalculationsAndCharts!$A2447+$A$11,0,1,1)</f>
        <v>38511</v>
      </c>
      <c r="C2447" s="3">
        <f ca="1">OFFSET(InputPriceData!G$15,CalculationsAndCharts!$A2447+$A$11,IF($C$7,8,0),1,1)</f>
        <v>1432800</v>
      </c>
      <c r="D2447" s="4">
        <f ca="1">OFFSET(InputPriceData!C$15,CalculationsAndCharts!$A2447+$A$11,IF($C$7,8,0),1,1)</f>
        <v>18.71</v>
      </c>
      <c r="E2447" s="4">
        <f ca="1">OFFSET(InputPriceData!D$15,CalculationsAndCharts!$A2447+$A$11,IF($C$7,8,0),1,1)</f>
        <v>19.399999999999999</v>
      </c>
      <c r="F2447" s="4">
        <f ca="1">OFFSET(InputPriceData!E$15,CalculationsAndCharts!$A2447+$A$11,IF($C$7,8,0),1,1)</f>
        <v>18.25</v>
      </c>
      <c r="G2447" s="4">
        <f ca="1">OFFSET(InputPriceData!F$15,CalculationsAndCharts!$A2447+$A$11,IF($C$7,8,0),1,1)</f>
        <v>18.52</v>
      </c>
      <c r="H2447" s="128"/>
      <c r="I2447" s="128"/>
      <c r="K2447" s="124"/>
      <c r="L2447" s="279"/>
      <c r="M2447" s="281"/>
      <c r="N2447" s="280"/>
      <c r="O2447" s="4"/>
      <c r="P2447" s="4"/>
      <c r="Q2447" s="3"/>
      <c r="S2447" s="309">
        <f t="shared" ca="1" si="1013"/>
        <v>20.67</v>
      </c>
      <c r="T2447" s="309">
        <f t="shared" ca="1" si="1014"/>
        <v>18.52</v>
      </c>
      <c r="U2447" s="310">
        <f t="shared" ca="1" si="1006"/>
        <v>0</v>
      </c>
      <c r="V2447" s="310" t="b">
        <f t="shared" ca="1" si="1015"/>
        <v>1</v>
      </c>
      <c r="W2447" s="3" t="b">
        <f t="shared" ca="1" si="1016"/>
        <v>0</v>
      </c>
      <c r="X2447" s="3" t="str">
        <f t="shared" ca="1" si="1017"/>
        <v/>
      </c>
      <c r="Y2447" s="3" t="str">
        <f t="shared" ca="1" si="1007"/>
        <v/>
      </c>
      <c r="Z2447" s="3" t="str">
        <f t="shared" ca="1" si="1018"/>
        <v/>
      </c>
      <c r="AA2447" s="3" t="str">
        <f t="shared" ca="1" si="1019"/>
        <v/>
      </c>
      <c r="AB2447" s="205">
        <f t="shared" ca="1" si="1020"/>
        <v>1503</v>
      </c>
      <c r="AC2447" s="205">
        <f t="shared" ca="1" si="1021"/>
        <v>23</v>
      </c>
      <c r="AD2447" s="205">
        <f t="shared" ca="1" si="1008"/>
        <v>65.347826086956516</v>
      </c>
      <c r="AE2447" s="205">
        <f t="shared" ca="1" si="1009"/>
        <v>15.347826086956516</v>
      </c>
      <c r="AF2447" s="205">
        <f t="shared" ca="1" si="1022"/>
        <v>3.0695652173913035</v>
      </c>
      <c r="AG2447" s="205"/>
      <c r="AH2447" s="205"/>
      <c r="AI2447" s="205"/>
      <c r="AJ2447" s="205"/>
      <c r="AK2447" s="4"/>
      <c r="AL2447" s="4"/>
      <c r="AM2447" s="309">
        <f t="shared" ca="1" si="1023"/>
        <v>20.67</v>
      </c>
      <c r="AN2447" s="309">
        <f t="shared" ca="1" si="1024"/>
        <v>18.52</v>
      </c>
      <c r="AO2447" s="310">
        <f t="shared" ca="1" si="1025"/>
        <v>0</v>
      </c>
      <c r="AP2447" s="310" t="b">
        <f t="shared" ca="1" si="1026"/>
        <v>0</v>
      </c>
      <c r="AQ2447" s="309">
        <f t="shared" ca="1" si="1027"/>
        <v>0.56130000000000002</v>
      </c>
      <c r="AR2447" s="205">
        <f t="shared" ca="1" si="1010"/>
        <v>18.148700000000002</v>
      </c>
      <c r="AS2447" s="45" t="b">
        <f t="shared" ca="1" si="1011"/>
        <v>0</v>
      </c>
      <c r="AT2447">
        <f t="shared" ca="1" si="1012"/>
        <v>1</v>
      </c>
      <c r="AU2447" t="b">
        <f t="shared" ca="1" si="1028"/>
        <v>0</v>
      </c>
      <c r="AV2447" t="b">
        <f t="shared" ca="1" si="1029"/>
        <v>0</v>
      </c>
      <c r="AW2447" s="266" t="b">
        <f t="shared" ca="1" si="1030"/>
        <v>1</v>
      </c>
      <c r="AX2447" s="266" t="b">
        <f t="shared" ca="1" si="1031"/>
        <v>1</v>
      </c>
      <c r="AY2447" s="266" t="b">
        <f t="shared" ca="1" si="1032"/>
        <v>0</v>
      </c>
    </row>
    <row r="2448" spans="1:51" x14ac:dyDescent="0.25">
      <c r="A2448">
        <v>2416</v>
      </c>
      <c r="B2448" s="163">
        <f ca="1">OFFSET(InputPriceData!B$15,CalculationsAndCharts!$A2448+$A$11,0,1,1)</f>
        <v>38510</v>
      </c>
      <c r="C2448" s="3">
        <f ca="1">OFFSET(InputPriceData!G$15,CalculationsAndCharts!$A2448+$A$11,IF($C$7,8,0),1,1)</f>
        <v>461200</v>
      </c>
      <c r="D2448" s="4">
        <f ca="1">OFFSET(InputPriceData!C$15,CalculationsAndCharts!$A2448+$A$11,IF($C$7,8,0),1,1)</f>
        <v>19.84</v>
      </c>
      <c r="E2448" s="4">
        <f ca="1">OFFSET(InputPriceData!D$15,CalculationsAndCharts!$A2448+$A$11,IF($C$7,8,0),1,1)</f>
        <v>19.93</v>
      </c>
      <c r="F2448" s="4">
        <f ca="1">OFFSET(InputPriceData!E$15,CalculationsAndCharts!$A2448+$A$11,IF($C$7,8,0),1,1)</f>
        <v>19.43</v>
      </c>
      <c r="G2448" s="4">
        <f ca="1">OFFSET(InputPriceData!F$15,CalculationsAndCharts!$A2448+$A$11,IF($C$7,8,0),1,1)</f>
        <v>19.5</v>
      </c>
      <c r="H2448" s="128"/>
      <c r="I2448" s="128"/>
      <c r="K2448" s="124"/>
      <c r="L2448" s="279"/>
      <c r="M2448" s="281"/>
      <c r="N2448" s="280"/>
      <c r="O2448" s="4"/>
      <c r="P2448" s="4"/>
      <c r="Q2448" s="3"/>
      <c r="S2448" s="309">
        <f t="shared" ca="1" si="1013"/>
        <v>20.67</v>
      </c>
      <c r="T2448" s="309">
        <f t="shared" ca="1" si="1014"/>
        <v>18.86</v>
      </c>
      <c r="U2448" s="310">
        <f t="shared" ca="1" si="1006"/>
        <v>0.35359116022099435</v>
      </c>
      <c r="V2448" s="310" t="b">
        <f t="shared" ca="1" si="1015"/>
        <v>0</v>
      </c>
      <c r="W2448" s="3" t="b">
        <f t="shared" ca="1" si="1016"/>
        <v>0</v>
      </c>
      <c r="X2448" s="3" t="str">
        <f t="shared" ca="1" si="1017"/>
        <v/>
      </c>
      <c r="Y2448" s="3" t="str">
        <f t="shared" ca="1" si="1007"/>
        <v/>
      </c>
      <c r="Z2448" s="3" t="str">
        <f t="shared" ca="1" si="1018"/>
        <v/>
      </c>
      <c r="AA2448" s="3" t="str">
        <f t="shared" ca="1" si="1019"/>
        <v/>
      </c>
      <c r="AB2448" s="205">
        <f t="shared" ca="1" si="1020"/>
        <v>1503</v>
      </c>
      <c r="AC2448" s="205">
        <f t="shared" ca="1" si="1021"/>
        <v>23</v>
      </c>
      <c r="AD2448" s="205">
        <f t="shared" ca="1" si="1008"/>
        <v>65.347826086956516</v>
      </c>
      <c r="AE2448" s="205">
        <f t="shared" ca="1" si="1009"/>
        <v>15.347826086956516</v>
      </c>
      <c r="AF2448" s="205">
        <f t="shared" ca="1" si="1022"/>
        <v>3.0695652173913035</v>
      </c>
      <c r="AG2448" s="205"/>
      <c r="AH2448" s="205"/>
      <c r="AI2448" s="205"/>
      <c r="AJ2448" s="205"/>
      <c r="AK2448" s="4"/>
      <c r="AL2448" s="4"/>
      <c r="AM2448" s="309">
        <f t="shared" ca="1" si="1023"/>
        <v>20.67</v>
      </c>
      <c r="AN2448" s="309">
        <f t="shared" ca="1" si="1024"/>
        <v>19.38</v>
      </c>
      <c r="AO2448" s="310">
        <f t="shared" ca="1" si="1025"/>
        <v>9.302325581395407E-2</v>
      </c>
      <c r="AP2448" s="310" t="b">
        <f t="shared" ca="1" si="1026"/>
        <v>1</v>
      </c>
      <c r="AQ2448" s="309">
        <f t="shared" ca="1" si="1027"/>
        <v>0</v>
      </c>
      <c r="AR2448" s="205">
        <f t="shared" ca="1" si="1010"/>
        <v>0</v>
      </c>
      <c r="AS2448" s="45" t="b">
        <f t="shared" ca="1" si="1011"/>
        <v>0</v>
      </c>
      <c r="AT2448">
        <f t="shared" ca="1" si="1012"/>
        <v>0</v>
      </c>
      <c r="AU2448" t="b">
        <f t="shared" ca="1" si="1028"/>
        <v>0</v>
      </c>
      <c r="AV2448" t="b">
        <f t="shared" ca="1" si="1029"/>
        <v>0</v>
      </c>
      <c r="AW2448" s="266" t="b">
        <f t="shared" ca="1" si="1030"/>
        <v>0</v>
      </c>
      <c r="AX2448" s="266" t="b">
        <f t="shared" ca="1" si="1031"/>
        <v>0</v>
      </c>
      <c r="AY2448" s="266" t="b">
        <f t="shared" ca="1" si="1032"/>
        <v>0</v>
      </c>
    </row>
    <row r="2449" spans="1:51" x14ac:dyDescent="0.25">
      <c r="A2449">
        <v>2417</v>
      </c>
      <c r="B2449" s="163">
        <f ca="1">OFFSET(InputPriceData!B$15,CalculationsAndCharts!$A2449+$A$11,0,1,1)</f>
        <v>38509</v>
      </c>
      <c r="C2449" s="3">
        <f ca="1">OFFSET(InputPriceData!G$15,CalculationsAndCharts!$A2449+$A$11,IF($C$7,8,0),1,1)</f>
        <v>307300</v>
      </c>
      <c r="D2449" s="4">
        <f ca="1">OFFSET(InputPriceData!C$15,CalculationsAndCharts!$A2449+$A$11,IF($C$7,8,0),1,1)</f>
        <v>20</v>
      </c>
      <c r="E2449" s="4">
        <f ca="1">OFFSET(InputPriceData!D$15,CalculationsAndCharts!$A2449+$A$11,IF($C$7,8,0),1,1)</f>
        <v>20.02</v>
      </c>
      <c r="F2449" s="4">
        <f ca="1">OFFSET(InputPriceData!E$15,CalculationsAndCharts!$A2449+$A$11,IF($C$7,8,0),1,1)</f>
        <v>19.75</v>
      </c>
      <c r="G2449" s="4">
        <f ca="1">OFFSET(InputPriceData!F$15,CalculationsAndCharts!$A2449+$A$11,IF($C$7,8,0),1,1)</f>
        <v>19.79</v>
      </c>
      <c r="H2449" s="128"/>
      <c r="I2449" s="128"/>
      <c r="K2449" s="124"/>
      <c r="L2449" s="279"/>
      <c r="M2449" s="281"/>
      <c r="N2449" s="280"/>
      <c r="O2449" s="4"/>
      <c r="P2449" s="4"/>
      <c r="Q2449" s="3"/>
      <c r="S2449" s="309">
        <f t="shared" ca="1" si="1013"/>
        <v>20.67</v>
      </c>
      <c r="T2449" s="309">
        <f t="shared" ca="1" si="1014"/>
        <v>18.86</v>
      </c>
      <c r="U2449" s="310">
        <f t="shared" ca="1" si="1006"/>
        <v>0.51381215469613184</v>
      </c>
      <c r="V2449" s="310" t="b">
        <f t="shared" ca="1" si="1015"/>
        <v>0</v>
      </c>
      <c r="W2449" s="3" t="b">
        <f t="shared" ca="1" si="1016"/>
        <v>0</v>
      </c>
      <c r="X2449" s="3" t="str">
        <f t="shared" ca="1" si="1017"/>
        <v/>
      </c>
      <c r="Y2449" s="3" t="str">
        <f t="shared" ca="1" si="1007"/>
        <v/>
      </c>
      <c r="Z2449" s="3" t="str">
        <f t="shared" ca="1" si="1018"/>
        <v/>
      </c>
      <c r="AA2449" s="3" t="str">
        <f t="shared" ca="1" si="1019"/>
        <v/>
      </c>
      <c r="AB2449" s="205">
        <f t="shared" ca="1" si="1020"/>
        <v>1503</v>
      </c>
      <c r="AC2449" s="205">
        <f t="shared" ca="1" si="1021"/>
        <v>23</v>
      </c>
      <c r="AD2449" s="205">
        <f t="shared" ca="1" si="1008"/>
        <v>65.347826086956516</v>
      </c>
      <c r="AE2449" s="205">
        <f t="shared" ca="1" si="1009"/>
        <v>15.347826086956516</v>
      </c>
      <c r="AF2449" s="205">
        <f t="shared" ca="1" si="1022"/>
        <v>3.0695652173913035</v>
      </c>
      <c r="AG2449" s="205"/>
      <c r="AH2449" s="205"/>
      <c r="AI2449" s="205"/>
      <c r="AJ2449" s="205"/>
      <c r="AK2449" s="4"/>
      <c r="AL2449" s="4"/>
      <c r="AM2449" s="309">
        <f t="shared" ca="1" si="1023"/>
        <v>20.67</v>
      </c>
      <c r="AN2449" s="309">
        <f t="shared" ca="1" si="1024"/>
        <v>18.86</v>
      </c>
      <c r="AO2449" s="310">
        <f t="shared" ca="1" si="1025"/>
        <v>0.51381215469613184</v>
      </c>
      <c r="AP2449" s="310" t="b">
        <f t="shared" ca="1" si="1026"/>
        <v>0</v>
      </c>
      <c r="AQ2449" s="309">
        <f t="shared" ca="1" si="1027"/>
        <v>0</v>
      </c>
      <c r="AR2449" s="205">
        <f t="shared" ca="1" si="1010"/>
        <v>0</v>
      </c>
      <c r="AS2449" s="45" t="b">
        <f t="shared" ca="1" si="1011"/>
        <v>0</v>
      </c>
      <c r="AT2449">
        <f t="shared" ca="1" si="1012"/>
        <v>0</v>
      </c>
      <c r="AU2449" t="b">
        <f t="shared" ca="1" si="1028"/>
        <v>0</v>
      </c>
      <c r="AV2449" t="b">
        <f t="shared" ca="1" si="1029"/>
        <v>0</v>
      </c>
      <c r="AW2449" s="266" t="b">
        <f t="shared" ca="1" si="1030"/>
        <v>0</v>
      </c>
      <c r="AX2449" s="266" t="b">
        <f t="shared" ca="1" si="1031"/>
        <v>0</v>
      </c>
      <c r="AY2449" s="266" t="b">
        <f t="shared" ca="1" si="1032"/>
        <v>0</v>
      </c>
    </row>
    <row r="2450" spans="1:51" x14ac:dyDescent="0.25">
      <c r="A2450">
        <v>2418</v>
      </c>
      <c r="B2450" s="163">
        <f ca="1">OFFSET(InputPriceData!B$15,CalculationsAndCharts!$A2450+$A$11,0,1,1)</f>
        <v>38506</v>
      </c>
      <c r="C2450" s="3">
        <f ca="1">OFFSET(InputPriceData!G$15,CalculationsAndCharts!$A2450+$A$11,IF($C$7,8,0),1,1)</f>
        <v>252900</v>
      </c>
      <c r="D2450" s="4">
        <f ca="1">OFFSET(InputPriceData!C$15,CalculationsAndCharts!$A2450+$A$11,IF($C$7,8,0),1,1)</f>
        <v>19.97</v>
      </c>
      <c r="E2450" s="4">
        <f ca="1">OFFSET(InputPriceData!D$15,CalculationsAndCharts!$A2450+$A$11,IF($C$7,8,0),1,1)</f>
        <v>20.36</v>
      </c>
      <c r="F2450" s="4">
        <f ca="1">OFFSET(InputPriceData!E$15,CalculationsAndCharts!$A2450+$A$11,IF($C$7,8,0),1,1)</f>
        <v>19.91</v>
      </c>
      <c r="G2450" s="4">
        <f ca="1">OFFSET(InputPriceData!F$15,CalculationsAndCharts!$A2450+$A$11,IF($C$7,8,0),1,1)</f>
        <v>20.04</v>
      </c>
      <c r="H2450" s="128"/>
      <c r="I2450" s="128"/>
      <c r="K2450" s="124"/>
      <c r="L2450" s="279"/>
      <c r="M2450" s="281"/>
      <c r="N2450" s="280"/>
      <c r="O2450" s="4"/>
      <c r="P2450" s="4"/>
      <c r="Q2450" s="3"/>
      <c r="S2450" s="309">
        <f t="shared" ca="1" si="1013"/>
        <v>20.67</v>
      </c>
      <c r="T2450" s="309">
        <f t="shared" ca="1" si="1014"/>
        <v>18.86</v>
      </c>
      <c r="U2450" s="310">
        <f t="shared" ca="1" si="1006"/>
        <v>0.65193370165745756</v>
      </c>
      <c r="V2450" s="310" t="b">
        <f t="shared" ca="1" si="1015"/>
        <v>0</v>
      </c>
      <c r="W2450" s="3" t="b">
        <f t="shared" ca="1" si="1016"/>
        <v>0</v>
      </c>
      <c r="X2450" s="3" t="str">
        <f t="shared" ca="1" si="1017"/>
        <v/>
      </c>
      <c r="Y2450" s="3" t="str">
        <f t="shared" ca="1" si="1007"/>
        <v/>
      </c>
      <c r="Z2450" s="3" t="str">
        <f t="shared" ca="1" si="1018"/>
        <v/>
      </c>
      <c r="AA2450" s="3" t="str">
        <f t="shared" ca="1" si="1019"/>
        <v/>
      </c>
      <c r="AB2450" s="205">
        <f t="shared" ca="1" si="1020"/>
        <v>1503</v>
      </c>
      <c r="AC2450" s="205">
        <f t="shared" ca="1" si="1021"/>
        <v>23</v>
      </c>
      <c r="AD2450" s="205">
        <f t="shared" ca="1" si="1008"/>
        <v>65.347826086956516</v>
      </c>
      <c r="AE2450" s="205">
        <f t="shared" ca="1" si="1009"/>
        <v>15.347826086956516</v>
      </c>
      <c r="AF2450" s="205">
        <f t="shared" ca="1" si="1022"/>
        <v>3.0695652173913035</v>
      </c>
      <c r="AG2450" s="205"/>
      <c r="AH2450" s="205"/>
      <c r="AI2450" s="205"/>
      <c r="AJ2450" s="205"/>
      <c r="AK2450" s="4"/>
      <c r="AL2450" s="4"/>
      <c r="AM2450" s="309">
        <f t="shared" ca="1" si="1023"/>
        <v>20.67</v>
      </c>
      <c r="AN2450" s="309">
        <f t="shared" ca="1" si="1024"/>
        <v>18.86</v>
      </c>
      <c r="AO2450" s="310">
        <f t="shared" ca="1" si="1025"/>
        <v>0.65193370165745756</v>
      </c>
      <c r="AP2450" s="310" t="b">
        <f t="shared" ca="1" si="1026"/>
        <v>0</v>
      </c>
      <c r="AQ2450" s="309">
        <f t="shared" ca="1" si="1027"/>
        <v>0</v>
      </c>
      <c r="AR2450" s="205">
        <f t="shared" ca="1" si="1010"/>
        <v>0</v>
      </c>
      <c r="AS2450" s="45" t="b">
        <f t="shared" ca="1" si="1011"/>
        <v>0</v>
      </c>
      <c r="AT2450">
        <f t="shared" ca="1" si="1012"/>
        <v>0</v>
      </c>
      <c r="AU2450" t="b">
        <f t="shared" ca="1" si="1028"/>
        <v>0</v>
      </c>
      <c r="AV2450" t="b">
        <f t="shared" ca="1" si="1029"/>
        <v>0</v>
      </c>
      <c r="AW2450" s="266" t="b">
        <f t="shared" ca="1" si="1030"/>
        <v>0</v>
      </c>
      <c r="AX2450" s="266" t="b">
        <f t="shared" ca="1" si="1031"/>
        <v>0</v>
      </c>
      <c r="AY2450" s="266" t="b">
        <f t="shared" ca="1" si="1032"/>
        <v>0</v>
      </c>
    </row>
    <row r="2451" spans="1:51" x14ac:dyDescent="0.25">
      <c r="A2451">
        <v>2419</v>
      </c>
      <c r="B2451" s="163">
        <f ca="1">OFFSET(InputPriceData!B$15,CalculationsAndCharts!$A2451+$A$11,0,1,1)</f>
        <v>38505</v>
      </c>
      <c r="C2451" s="3">
        <f ca="1">OFFSET(InputPriceData!G$15,CalculationsAndCharts!$A2451+$A$11,IF($C$7,8,0),1,1)</f>
        <v>228500</v>
      </c>
      <c r="D2451" s="4">
        <f ca="1">OFFSET(InputPriceData!C$15,CalculationsAndCharts!$A2451+$A$11,IF($C$7,8,0),1,1)</f>
        <v>20.29</v>
      </c>
      <c r="E2451" s="4">
        <f ca="1">OFFSET(InputPriceData!D$15,CalculationsAndCharts!$A2451+$A$11,IF($C$7,8,0),1,1)</f>
        <v>20.420000000000002</v>
      </c>
      <c r="F2451" s="4">
        <f ca="1">OFFSET(InputPriceData!E$15,CalculationsAndCharts!$A2451+$A$11,IF($C$7,8,0),1,1)</f>
        <v>20.010000000000002</v>
      </c>
      <c r="G2451" s="4">
        <f ca="1">OFFSET(InputPriceData!F$15,CalculationsAndCharts!$A2451+$A$11,IF($C$7,8,0),1,1)</f>
        <v>20.149999999999999</v>
      </c>
      <c r="H2451" s="128"/>
      <c r="I2451" s="128"/>
      <c r="K2451" s="124"/>
      <c r="L2451" s="279"/>
      <c r="M2451" s="281"/>
      <c r="N2451" s="280"/>
      <c r="O2451" s="4"/>
      <c r="P2451" s="4"/>
      <c r="Q2451" s="3"/>
      <c r="S2451" s="309">
        <f t="shared" ca="1" si="1013"/>
        <v>20.67</v>
      </c>
      <c r="T2451" s="309">
        <f t="shared" ca="1" si="1014"/>
        <v>18.86</v>
      </c>
      <c r="U2451" s="310">
        <f t="shared" ca="1" si="1006"/>
        <v>0.71270718232044061</v>
      </c>
      <c r="V2451" s="310" t="b">
        <f t="shared" ca="1" si="1015"/>
        <v>0</v>
      </c>
      <c r="W2451" s="3" t="b">
        <f t="shared" ca="1" si="1016"/>
        <v>0</v>
      </c>
      <c r="X2451" s="3" t="str">
        <f t="shared" ca="1" si="1017"/>
        <v/>
      </c>
      <c r="Y2451" s="3" t="str">
        <f t="shared" ca="1" si="1007"/>
        <v/>
      </c>
      <c r="Z2451" s="3" t="str">
        <f t="shared" ca="1" si="1018"/>
        <v/>
      </c>
      <c r="AA2451" s="3" t="str">
        <f t="shared" ca="1" si="1019"/>
        <v/>
      </c>
      <c r="AB2451" s="205">
        <f t="shared" ca="1" si="1020"/>
        <v>1503</v>
      </c>
      <c r="AC2451" s="205">
        <f t="shared" ca="1" si="1021"/>
        <v>23</v>
      </c>
      <c r="AD2451" s="205">
        <f t="shared" ca="1" si="1008"/>
        <v>65.347826086956516</v>
      </c>
      <c r="AE2451" s="205">
        <f t="shared" ca="1" si="1009"/>
        <v>15.347826086956516</v>
      </c>
      <c r="AF2451" s="205">
        <f t="shared" ca="1" si="1022"/>
        <v>3.0695652173913035</v>
      </c>
      <c r="AG2451" s="205"/>
      <c r="AH2451" s="205"/>
      <c r="AI2451" s="205"/>
      <c r="AJ2451" s="205"/>
      <c r="AK2451" s="4"/>
      <c r="AL2451" s="4"/>
      <c r="AM2451" s="309">
        <f t="shared" ca="1" si="1023"/>
        <v>20.67</v>
      </c>
      <c r="AN2451" s="309">
        <f t="shared" ca="1" si="1024"/>
        <v>18.86</v>
      </c>
      <c r="AO2451" s="310">
        <f t="shared" ca="1" si="1025"/>
        <v>0.71270718232044061</v>
      </c>
      <c r="AP2451" s="310" t="b">
        <f t="shared" ca="1" si="1026"/>
        <v>0</v>
      </c>
      <c r="AQ2451" s="309">
        <f t="shared" ca="1" si="1027"/>
        <v>0</v>
      </c>
      <c r="AR2451" s="205">
        <f t="shared" ca="1" si="1010"/>
        <v>0</v>
      </c>
      <c r="AS2451" s="45" t="b">
        <f t="shared" ca="1" si="1011"/>
        <v>0</v>
      </c>
      <c r="AT2451">
        <f t="shared" ca="1" si="1012"/>
        <v>0</v>
      </c>
      <c r="AU2451" t="b">
        <f t="shared" ca="1" si="1028"/>
        <v>0</v>
      </c>
      <c r="AV2451" t="b">
        <f t="shared" ca="1" si="1029"/>
        <v>0</v>
      </c>
      <c r="AW2451" s="266" t="b">
        <f t="shared" ca="1" si="1030"/>
        <v>0</v>
      </c>
      <c r="AX2451" s="266" t="b">
        <f t="shared" ca="1" si="1031"/>
        <v>0</v>
      </c>
      <c r="AY2451" s="266" t="b">
        <f t="shared" ca="1" si="1032"/>
        <v>0</v>
      </c>
    </row>
    <row r="2452" spans="1:51" x14ac:dyDescent="0.25">
      <c r="A2452">
        <v>2420</v>
      </c>
      <c r="B2452" s="163">
        <f ca="1">OFFSET(InputPriceData!B$15,CalculationsAndCharts!$A2452+$A$11,0,1,1)</f>
        <v>38504</v>
      </c>
      <c r="C2452" s="3">
        <f ca="1">OFFSET(InputPriceData!G$15,CalculationsAndCharts!$A2452+$A$11,IF($C$7,8,0),1,1)</f>
        <v>375700</v>
      </c>
      <c r="D2452" s="4">
        <f ca="1">OFFSET(InputPriceData!C$15,CalculationsAndCharts!$A2452+$A$11,IF($C$7,8,0),1,1)</f>
        <v>19.899999999999999</v>
      </c>
      <c r="E2452" s="4">
        <f ca="1">OFFSET(InputPriceData!D$15,CalculationsAndCharts!$A2452+$A$11,IF($C$7,8,0),1,1)</f>
        <v>20.65</v>
      </c>
      <c r="F2452" s="4">
        <f ca="1">OFFSET(InputPriceData!E$15,CalculationsAndCharts!$A2452+$A$11,IF($C$7,8,0),1,1)</f>
        <v>19.899999999999999</v>
      </c>
      <c r="G2452" s="4">
        <f ca="1">OFFSET(InputPriceData!F$15,CalculationsAndCharts!$A2452+$A$11,IF($C$7,8,0),1,1)</f>
        <v>20.5</v>
      </c>
      <c r="H2452" s="128"/>
      <c r="I2452" s="128"/>
      <c r="K2452" s="124"/>
      <c r="L2452" s="279"/>
      <c r="M2452" s="281"/>
      <c r="N2452" s="280"/>
      <c r="O2452" s="4"/>
      <c r="P2452" s="4"/>
      <c r="Q2452" s="3"/>
      <c r="S2452" s="309">
        <f t="shared" ca="1" si="1013"/>
        <v>20.67</v>
      </c>
      <c r="T2452" s="309">
        <f t="shared" ca="1" si="1014"/>
        <v>18.86</v>
      </c>
      <c r="U2452" s="310">
        <f t="shared" ca="1" si="1006"/>
        <v>0.90607734806629747</v>
      </c>
      <c r="V2452" s="310" t="b">
        <f t="shared" ca="1" si="1015"/>
        <v>0</v>
      </c>
      <c r="W2452" s="3" t="b">
        <f t="shared" ca="1" si="1016"/>
        <v>0</v>
      </c>
      <c r="X2452" s="3" t="str">
        <f t="shared" ca="1" si="1017"/>
        <v/>
      </c>
      <c r="Y2452" s="3" t="str">
        <f t="shared" ca="1" si="1007"/>
        <v/>
      </c>
      <c r="Z2452" s="3" t="str">
        <f t="shared" ca="1" si="1018"/>
        <v/>
      </c>
      <c r="AA2452" s="3" t="str">
        <f t="shared" ca="1" si="1019"/>
        <v/>
      </c>
      <c r="AB2452" s="205">
        <f t="shared" ca="1" si="1020"/>
        <v>1503</v>
      </c>
      <c r="AC2452" s="205">
        <f t="shared" ca="1" si="1021"/>
        <v>23</v>
      </c>
      <c r="AD2452" s="205">
        <f t="shared" ca="1" si="1008"/>
        <v>65.347826086956516</v>
      </c>
      <c r="AE2452" s="205">
        <f t="shared" ca="1" si="1009"/>
        <v>15.347826086956516</v>
      </c>
      <c r="AF2452" s="205">
        <f t="shared" ca="1" si="1022"/>
        <v>3.0695652173913035</v>
      </c>
      <c r="AG2452" s="205"/>
      <c r="AH2452" s="205"/>
      <c r="AI2452" s="205"/>
      <c r="AJ2452" s="205"/>
      <c r="AK2452" s="4"/>
      <c r="AL2452" s="4"/>
      <c r="AM2452" s="309">
        <f t="shared" ca="1" si="1023"/>
        <v>20.67</v>
      </c>
      <c r="AN2452" s="309">
        <f t="shared" ca="1" si="1024"/>
        <v>18.86</v>
      </c>
      <c r="AO2452" s="310">
        <f t="shared" ca="1" si="1025"/>
        <v>0.90607734806629747</v>
      </c>
      <c r="AP2452" s="310" t="b">
        <f t="shared" ca="1" si="1026"/>
        <v>0</v>
      </c>
      <c r="AQ2452" s="309">
        <f t="shared" ca="1" si="1027"/>
        <v>0</v>
      </c>
      <c r="AR2452" s="205">
        <f t="shared" ca="1" si="1010"/>
        <v>0</v>
      </c>
      <c r="AS2452" s="45" t="b">
        <f t="shared" ca="1" si="1011"/>
        <v>0</v>
      </c>
      <c r="AT2452">
        <f t="shared" ca="1" si="1012"/>
        <v>0</v>
      </c>
      <c r="AU2452" t="b">
        <f t="shared" ca="1" si="1028"/>
        <v>0</v>
      </c>
      <c r="AV2452" t="b">
        <f t="shared" ca="1" si="1029"/>
        <v>0</v>
      </c>
      <c r="AW2452" s="266" t="b">
        <f t="shared" ca="1" si="1030"/>
        <v>0</v>
      </c>
      <c r="AX2452" s="266" t="b">
        <f t="shared" ca="1" si="1031"/>
        <v>0</v>
      </c>
      <c r="AY2452" s="266" t="b">
        <f t="shared" ca="1" si="1032"/>
        <v>0</v>
      </c>
    </row>
    <row r="2453" spans="1:51" x14ac:dyDescent="0.25">
      <c r="A2453">
        <v>2421</v>
      </c>
      <c r="B2453" s="163">
        <f ca="1">OFFSET(InputPriceData!B$15,CalculationsAndCharts!$A2453+$A$11,0,1,1)</f>
        <v>38503</v>
      </c>
      <c r="C2453" s="3">
        <f ca="1">OFFSET(InputPriceData!G$15,CalculationsAndCharts!$A2453+$A$11,IF($C$7,8,0),1,1)</f>
        <v>410100</v>
      </c>
      <c r="D2453" s="4">
        <f ca="1">OFFSET(InputPriceData!C$15,CalculationsAndCharts!$A2453+$A$11,IF($C$7,8,0),1,1)</f>
        <v>20.14</v>
      </c>
      <c r="E2453" s="4">
        <f ca="1">OFFSET(InputPriceData!D$15,CalculationsAndCharts!$A2453+$A$11,IF($C$7,8,0),1,1)</f>
        <v>20.39</v>
      </c>
      <c r="F2453" s="4">
        <f ca="1">OFFSET(InputPriceData!E$15,CalculationsAndCharts!$A2453+$A$11,IF($C$7,8,0),1,1)</f>
        <v>19.78</v>
      </c>
      <c r="G2453" s="4">
        <f ca="1">OFFSET(InputPriceData!F$15,CalculationsAndCharts!$A2453+$A$11,IF($C$7,8,0),1,1)</f>
        <v>20.05</v>
      </c>
      <c r="H2453" s="128"/>
      <c r="I2453" s="128"/>
      <c r="K2453" s="124"/>
      <c r="L2453" s="279"/>
      <c r="M2453" s="281"/>
      <c r="N2453" s="280"/>
      <c r="O2453" s="4"/>
      <c r="P2453" s="4"/>
      <c r="Q2453" s="3"/>
      <c r="S2453" s="309">
        <f t="shared" ca="1" si="1013"/>
        <v>20.67</v>
      </c>
      <c r="T2453" s="309">
        <f t="shared" ca="1" si="1014"/>
        <v>18.86</v>
      </c>
      <c r="U2453" s="310">
        <f t="shared" ca="1" si="1006"/>
        <v>0.65745856353591148</v>
      </c>
      <c r="V2453" s="310" t="b">
        <f t="shared" ca="1" si="1015"/>
        <v>0</v>
      </c>
      <c r="W2453" s="3" t="b">
        <f t="shared" ca="1" si="1016"/>
        <v>0</v>
      </c>
      <c r="X2453" s="3" t="str">
        <f t="shared" ca="1" si="1017"/>
        <v/>
      </c>
      <c r="Y2453" s="3" t="str">
        <f t="shared" ca="1" si="1007"/>
        <v/>
      </c>
      <c r="Z2453" s="3" t="str">
        <f t="shared" ca="1" si="1018"/>
        <v/>
      </c>
      <c r="AA2453" s="3" t="str">
        <f t="shared" ca="1" si="1019"/>
        <v/>
      </c>
      <c r="AB2453" s="205">
        <f t="shared" ca="1" si="1020"/>
        <v>1503</v>
      </c>
      <c r="AC2453" s="205">
        <f t="shared" ca="1" si="1021"/>
        <v>23</v>
      </c>
      <c r="AD2453" s="205">
        <f t="shared" ca="1" si="1008"/>
        <v>65.347826086956516</v>
      </c>
      <c r="AE2453" s="205">
        <f t="shared" ca="1" si="1009"/>
        <v>15.347826086956516</v>
      </c>
      <c r="AF2453" s="205">
        <f t="shared" ca="1" si="1022"/>
        <v>3.0695652173913035</v>
      </c>
      <c r="AG2453" s="205"/>
      <c r="AH2453" s="205"/>
      <c r="AI2453" s="205"/>
      <c r="AJ2453" s="205"/>
      <c r="AK2453" s="4"/>
      <c r="AL2453" s="4"/>
      <c r="AM2453" s="309">
        <f t="shared" ca="1" si="1023"/>
        <v>20.67</v>
      </c>
      <c r="AN2453" s="309">
        <f t="shared" ca="1" si="1024"/>
        <v>18.86</v>
      </c>
      <c r="AO2453" s="310">
        <f t="shared" ca="1" si="1025"/>
        <v>0.65745856353591148</v>
      </c>
      <c r="AP2453" s="310" t="b">
        <f t="shared" ca="1" si="1026"/>
        <v>0</v>
      </c>
      <c r="AQ2453" s="309">
        <f t="shared" ca="1" si="1027"/>
        <v>0</v>
      </c>
      <c r="AR2453" s="205">
        <f t="shared" ca="1" si="1010"/>
        <v>0</v>
      </c>
      <c r="AS2453" s="45" t="b">
        <f t="shared" ca="1" si="1011"/>
        <v>0</v>
      </c>
      <c r="AT2453">
        <f t="shared" ca="1" si="1012"/>
        <v>0</v>
      </c>
      <c r="AU2453" t="b">
        <f t="shared" ca="1" si="1028"/>
        <v>0</v>
      </c>
      <c r="AV2453" t="b">
        <f t="shared" ca="1" si="1029"/>
        <v>0</v>
      </c>
      <c r="AW2453" s="266" t="b">
        <f t="shared" ca="1" si="1030"/>
        <v>0</v>
      </c>
      <c r="AX2453" s="266" t="b">
        <f t="shared" ca="1" si="1031"/>
        <v>0</v>
      </c>
      <c r="AY2453" s="266" t="b">
        <f t="shared" ca="1" si="1032"/>
        <v>0</v>
      </c>
    </row>
    <row r="2454" spans="1:51" x14ac:dyDescent="0.25">
      <c r="A2454">
        <v>2422</v>
      </c>
      <c r="B2454" s="163">
        <f ca="1">OFFSET(InputPriceData!B$15,CalculationsAndCharts!$A2454+$A$11,0,1,1)</f>
        <v>38499</v>
      </c>
      <c r="C2454" s="3">
        <f ca="1">OFFSET(InputPriceData!G$15,CalculationsAndCharts!$A2454+$A$11,IF($C$7,8,0),1,1)</f>
        <v>198200</v>
      </c>
      <c r="D2454" s="4">
        <f ca="1">OFFSET(InputPriceData!C$15,CalculationsAndCharts!$A2454+$A$11,IF($C$7,8,0),1,1)</f>
        <v>20.149999999999999</v>
      </c>
      <c r="E2454" s="4">
        <f ca="1">OFFSET(InputPriceData!D$15,CalculationsAndCharts!$A2454+$A$11,IF($C$7,8,0),1,1)</f>
        <v>20.46</v>
      </c>
      <c r="F2454" s="4">
        <f ca="1">OFFSET(InputPriceData!E$15,CalculationsAndCharts!$A2454+$A$11,IF($C$7,8,0),1,1)</f>
        <v>19.98</v>
      </c>
      <c r="G2454" s="4">
        <f ca="1">OFFSET(InputPriceData!F$15,CalculationsAndCharts!$A2454+$A$11,IF($C$7,8,0),1,1)</f>
        <v>20.32</v>
      </c>
      <c r="H2454" s="128"/>
      <c r="I2454" s="128"/>
      <c r="K2454" s="124"/>
      <c r="L2454" s="279"/>
      <c r="M2454" s="281"/>
      <c r="N2454" s="280"/>
      <c r="O2454" s="4"/>
      <c r="P2454" s="4"/>
      <c r="Q2454" s="3"/>
      <c r="S2454" s="309">
        <f t="shared" ca="1" si="1013"/>
        <v>20.67</v>
      </c>
      <c r="T2454" s="309">
        <f t="shared" ca="1" si="1014"/>
        <v>18.86</v>
      </c>
      <c r="U2454" s="310">
        <f t="shared" ca="1" si="1006"/>
        <v>0.80662983425414314</v>
      </c>
      <c r="V2454" s="310" t="b">
        <f t="shared" ca="1" si="1015"/>
        <v>0</v>
      </c>
      <c r="W2454" s="3" t="b">
        <f t="shared" ca="1" si="1016"/>
        <v>0</v>
      </c>
      <c r="X2454" s="3" t="str">
        <f t="shared" ca="1" si="1017"/>
        <v/>
      </c>
      <c r="Y2454" s="3" t="str">
        <f t="shared" ca="1" si="1007"/>
        <v/>
      </c>
      <c r="Z2454" s="3" t="str">
        <f t="shared" ca="1" si="1018"/>
        <v/>
      </c>
      <c r="AA2454" s="3" t="str">
        <f t="shared" ca="1" si="1019"/>
        <v/>
      </c>
      <c r="AB2454" s="205">
        <f t="shared" ca="1" si="1020"/>
        <v>1503</v>
      </c>
      <c r="AC2454" s="205">
        <f t="shared" ca="1" si="1021"/>
        <v>23</v>
      </c>
      <c r="AD2454" s="205">
        <f t="shared" ca="1" si="1008"/>
        <v>65.347826086956516</v>
      </c>
      <c r="AE2454" s="205">
        <f t="shared" ca="1" si="1009"/>
        <v>15.347826086956516</v>
      </c>
      <c r="AF2454" s="205">
        <f t="shared" ca="1" si="1022"/>
        <v>3.0695652173913035</v>
      </c>
      <c r="AG2454" s="205"/>
      <c r="AH2454" s="205"/>
      <c r="AI2454" s="205"/>
      <c r="AJ2454" s="205"/>
      <c r="AK2454" s="4"/>
      <c r="AL2454" s="4"/>
      <c r="AM2454" s="309">
        <f t="shared" ca="1" si="1023"/>
        <v>20.67</v>
      </c>
      <c r="AN2454" s="309">
        <f t="shared" ca="1" si="1024"/>
        <v>18.86</v>
      </c>
      <c r="AO2454" s="310">
        <f t="shared" ca="1" si="1025"/>
        <v>0.80662983425414314</v>
      </c>
      <c r="AP2454" s="310" t="b">
        <f t="shared" ca="1" si="1026"/>
        <v>0</v>
      </c>
      <c r="AQ2454" s="309">
        <f t="shared" ca="1" si="1027"/>
        <v>0</v>
      </c>
      <c r="AR2454" s="205">
        <f t="shared" ca="1" si="1010"/>
        <v>0</v>
      </c>
      <c r="AS2454" s="45" t="b">
        <f t="shared" ca="1" si="1011"/>
        <v>0</v>
      </c>
      <c r="AT2454">
        <f t="shared" ca="1" si="1012"/>
        <v>0</v>
      </c>
      <c r="AU2454" t="b">
        <f t="shared" ca="1" si="1028"/>
        <v>0</v>
      </c>
      <c r="AV2454" t="b">
        <f t="shared" ca="1" si="1029"/>
        <v>0</v>
      </c>
      <c r="AW2454" s="266" t="b">
        <f t="shared" ca="1" si="1030"/>
        <v>0</v>
      </c>
      <c r="AX2454" s="266" t="b">
        <f t="shared" ca="1" si="1031"/>
        <v>0</v>
      </c>
      <c r="AY2454" s="266" t="b">
        <f t="shared" ca="1" si="1032"/>
        <v>0</v>
      </c>
    </row>
    <row r="2455" spans="1:51" x14ac:dyDescent="0.25">
      <c r="A2455">
        <v>2423</v>
      </c>
      <c r="B2455" s="163">
        <f ca="1">OFFSET(InputPriceData!B$15,CalculationsAndCharts!$A2455+$A$11,0,1,1)</f>
        <v>38498</v>
      </c>
      <c r="C2455" s="3">
        <f ca="1">OFFSET(InputPriceData!G$15,CalculationsAndCharts!$A2455+$A$11,IF($C$7,8,0),1,1)</f>
        <v>296200</v>
      </c>
      <c r="D2455" s="4">
        <f ca="1">OFFSET(InputPriceData!C$15,CalculationsAndCharts!$A2455+$A$11,IF($C$7,8,0),1,1)</f>
        <v>20.28</v>
      </c>
      <c r="E2455" s="4">
        <f ca="1">OFFSET(InputPriceData!D$15,CalculationsAndCharts!$A2455+$A$11,IF($C$7,8,0),1,1)</f>
        <v>20.37</v>
      </c>
      <c r="F2455" s="4">
        <f ca="1">OFFSET(InputPriceData!E$15,CalculationsAndCharts!$A2455+$A$11,IF($C$7,8,0),1,1)</f>
        <v>20.05</v>
      </c>
      <c r="G2455" s="4">
        <f ca="1">OFFSET(InputPriceData!F$15,CalculationsAndCharts!$A2455+$A$11,IF($C$7,8,0),1,1)</f>
        <v>20.34</v>
      </c>
      <c r="H2455" s="128"/>
      <c r="I2455" s="128"/>
      <c r="K2455" s="124"/>
      <c r="L2455" s="279"/>
      <c r="M2455" s="281"/>
      <c r="N2455" s="280"/>
      <c r="O2455" s="4"/>
      <c r="P2455" s="4"/>
      <c r="Q2455" s="3"/>
      <c r="S2455" s="309">
        <f t="shared" ca="1" si="1013"/>
        <v>20.67</v>
      </c>
      <c r="T2455" s="309">
        <f t="shared" ca="1" si="1014"/>
        <v>18.7</v>
      </c>
      <c r="U2455" s="310">
        <f t="shared" ca="1" si="1006"/>
        <v>0.83248730964466933</v>
      </c>
      <c r="V2455" s="310" t="b">
        <f t="shared" ca="1" si="1015"/>
        <v>0</v>
      </c>
      <c r="W2455" s="3" t="b">
        <f t="shared" ca="1" si="1016"/>
        <v>0</v>
      </c>
      <c r="X2455" s="3" t="str">
        <f t="shared" ca="1" si="1017"/>
        <v/>
      </c>
      <c r="Y2455" s="3" t="str">
        <f t="shared" ca="1" si="1007"/>
        <v/>
      </c>
      <c r="Z2455" s="3" t="str">
        <f t="shared" ca="1" si="1018"/>
        <v/>
      </c>
      <c r="AA2455" s="3" t="str">
        <f t="shared" ca="1" si="1019"/>
        <v/>
      </c>
      <c r="AB2455" s="205">
        <f t="shared" ca="1" si="1020"/>
        <v>1503</v>
      </c>
      <c r="AC2455" s="205">
        <f t="shared" ca="1" si="1021"/>
        <v>23</v>
      </c>
      <c r="AD2455" s="205">
        <f t="shared" ca="1" si="1008"/>
        <v>65.347826086956516</v>
      </c>
      <c r="AE2455" s="205">
        <f t="shared" ca="1" si="1009"/>
        <v>15.347826086956516</v>
      </c>
      <c r="AF2455" s="205">
        <f t="shared" ca="1" si="1022"/>
        <v>3.0695652173913035</v>
      </c>
      <c r="AG2455" s="205"/>
      <c r="AH2455" s="205"/>
      <c r="AI2455" s="205"/>
      <c r="AJ2455" s="205"/>
      <c r="AK2455" s="4"/>
      <c r="AL2455" s="4"/>
      <c r="AM2455" s="309">
        <f t="shared" ca="1" si="1023"/>
        <v>20.67</v>
      </c>
      <c r="AN2455" s="309">
        <f t="shared" ca="1" si="1024"/>
        <v>18.86</v>
      </c>
      <c r="AO2455" s="310">
        <f t="shared" ca="1" si="1025"/>
        <v>0.81767955801104897</v>
      </c>
      <c r="AP2455" s="310" t="b">
        <f t="shared" ca="1" si="1026"/>
        <v>0</v>
      </c>
      <c r="AQ2455" s="309">
        <f t="shared" ca="1" si="1027"/>
        <v>0</v>
      </c>
      <c r="AR2455" s="205">
        <f t="shared" ca="1" si="1010"/>
        <v>0</v>
      </c>
      <c r="AS2455" s="45" t="b">
        <f t="shared" ca="1" si="1011"/>
        <v>0</v>
      </c>
      <c r="AT2455">
        <f t="shared" ca="1" si="1012"/>
        <v>0</v>
      </c>
      <c r="AU2455" t="b">
        <f t="shared" ca="1" si="1028"/>
        <v>0</v>
      </c>
      <c r="AV2455" t="b">
        <f t="shared" ca="1" si="1029"/>
        <v>0</v>
      </c>
      <c r="AW2455" s="266" t="b">
        <f t="shared" ca="1" si="1030"/>
        <v>0</v>
      </c>
      <c r="AX2455" s="266" t="b">
        <f t="shared" ca="1" si="1031"/>
        <v>0</v>
      </c>
      <c r="AY2455" s="266" t="b">
        <f t="shared" ca="1" si="1032"/>
        <v>0</v>
      </c>
    </row>
    <row r="2456" spans="1:51" x14ac:dyDescent="0.25">
      <c r="A2456">
        <v>2424</v>
      </c>
      <c r="B2456" s="163">
        <f ca="1">OFFSET(InputPriceData!B$15,CalculationsAndCharts!$A2456+$A$11,0,1,1)</f>
        <v>38497</v>
      </c>
      <c r="C2456" s="3">
        <f ca="1">OFFSET(InputPriceData!G$15,CalculationsAndCharts!$A2456+$A$11,IF($C$7,8,0),1,1)</f>
        <v>476800</v>
      </c>
      <c r="D2456" s="4">
        <f ca="1">OFFSET(InputPriceData!C$15,CalculationsAndCharts!$A2456+$A$11,IF($C$7,8,0),1,1)</f>
        <v>20.45</v>
      </c>
      <c r="E2456" s="4">
        <f ca="1">OFFSET(InputPriceData!D$15,CalculationsAndCharts!$A2456+$A$11,IF($C$7,8,0),1,1)</f>
        <v>20.45</v>
      </c>
      <c r="F2456" s="4">
        <f ca="1">OFFSET(InputPriceData!E$15,CalculationsAndCharts!$A2456+$A$11,IF($C$7,8,0),1,1)</f>
        <v>19.96</v>
      </c>
      <c r="G2456" s="4">
        <f ca="1">OFFSET(InputPriceData!F$15,CalculationsAndCharts!$A2456+$A$11,IF($C$7,8,0),1,1)</f>
        <v>20.02</v>
      </c>
      <c r="H2456" s="128"/>
      <c r="I2456" s="128"/>
      <c r="K2456" s="124"/>
      <c r="L2456" s="279"/>
      <c r="M2456" s="281"/>
      <c r="N2456" s="280"/>
      <c r="O2456" s="4"/>
      <c r="P2456" s="4"/>
      <c r="Q2456" s="3"/>
      <c r="S2456" s="309">
        <f t="shared" ca="1" si="1013"/>
        <v>20.67</v>
      </c>
      <c r="T2456" s="309">
        <f t="shared" ca="1" si="1014"/>
        <v>18.7</v>
      </c>
      <c r="U2456" s="310">
        <f t="shared" ca="1" si="1006"/>
        <v>0.67005076142131914</v>
      </c>
      <c r="V2456" s="310" t="b">
        <f t="shared" ca="1" si="1015"/>
        <v>0</v>
      </c>
      <c r="W2456" s="3" t="b">
        <f t="shared" ca="1" si="1016"/>
        <v>0</v>
      </c>
      <c r="X2456" s="3" t="str">
        <f t="shared" ca="1" si="1017"/>
        <v/>
      </c>
      <c r="Y2456" s="3" t="str">
        <f t="shared" ca="1" si="1007"/>
        <v/>
      </c>
      <c r="Z2456" s="3" t="str">
        <f t="shared" ca="1" si="1018"/>
        <v/>
      </c>
      <c r="AA2456" s="3" t="str">
        <f t="shared" ca="1" si="1019"/>
        <v/>
      </c>
      <c r="AB2456" s="205">
        <f t="shared" ca="1" si="1020"/>
        <v>1503</v>
      </c>
      <c r="AC2456" s="205">
        <f t="shared" ca="1" si="1021"/>
        <v>23</v>
      </c>
      <c r="AD2456" s="205">
        <f t="shared" ca="1" si="1008"/>
        <v>65.347826086956516</v>
      </c>
      <c r="AE2456" s="205">
        <f t="shared" ca="1" si="1009"/>
        <v>15.347826086956516</v>
      </c>
      <c r="AF2456" s="205">
        <f t="shared" ca="1" si="1022"/>
        <v>3.0695652173913035</v>
      </c>
      <c r="AG2456" s="205"/>
      <c r="AH2456" s="205"/>
      <c r="AI2456" s="205"/>
      <c r="AJ2456" s="205"/>
      <c r="AK2456" s="4"/>
      <c r="AL2456" s="4"/>
      <c r="AM2456" s="309">
        <f t="shared" ca="1" si="1023"/>
        <v>20.67</v>
      </c>
      <c r="AN2456" s="309">
        <f t="shared" ca="1" si="1024"/>
        <v>18.86</v>
      </c>
      <c r="AO2456" s="310">
        <f t="shared" ca="1" si="1025"/>
        <v>0.64088397790055174</v>
      </c>
      <c r="AP2456" s="310" t="b">
        <f t="shared" ca="1" si="1026"/>
        <v>0</v>
      </c>
      <c r="AQ2456" s="309">
        <f t="shared" ca="1" si="1027"/>
        <v>0</v>
      </c>
      <c r="AR2456" s="205">
        <f t="shared" ca="1" si="1010"/>
        <v>0</v>
      </c>
      <c r="AS2456" s="45" t="b">
        <f t="shared" ca="1" si="1011"/>
        <v>0</v>
      </c>
      <c r="AT2456">
        <f t="shared" ca="1" si="1012"/>
        <v>0</v>
      </c>
      <c r="AU2456" t="b">
        <f t="shared" ca="1" si="1028"/>
        <v>0</v>
      </c>
      <c r="AV2456" t="b">
        <f t="shared" ca="1" si="1029"/>
        <v>0</v>
      </c>
      <c r="AW2456" s="266" t="b">
        <f t="shared" ca="1" si="1030"/>
        <v>0</v>
      </c>
      <c r="AX2456" s="266" t="b">
        <f t="shared" ca="1" si="1031"/>
        <v>0</v>
      </c>
      <c r="AY2456" s="266" t="b">
        <f t="shared" ca="1" si="1032"/>
        <v>0</v>
      </c>
    </row>
    <row r="2457" spans="1:51" x14ac:dyDescent="0.25">
      <c r="A2457">
        <v>2425</v>
      </c>
      <c r="B2457" s="163">
        <f ca="1">OFFSET(InputPriceData!B$15,CalculationsAndCharts!$A2457+$A$11,0,1,1)</f>
        <v>38496</v>
      </c>
      <c r="C2457" s="3">
        <f ca="1">OFFSET(InputPriceData!G$15,CalculationsAndCharts!$A2457+$A$11,IF($C$7,8,0),1,1)</f>
        <v>370900</v>
      </c>
      <c r="D2457" s="4">
        <f ca="1">OFFSET(InputPriceData!C$15,CalculationsAndCharts!$A2457+$A$11,IF($C$7,8,0),1,1)</f>
        <v>20.45</v>
      </c>
      <c r="E2457" s="4">
        <f ca="1">OFFSET(InputPriceData!D$15,CalculationsAndCharts!$A2457+$A$11,IF($C$7,8,0),1,1)</f>
        <v>20.62</v>
      </c>
      <c r="F2457" s="4">
        <f ca="1">OFFSET(InputPriceData!E$15,CalculationsAndCharts!$A2457+$A$11,IF($C$7,8,0),1,1)</f>
        <v>20.170000000000002</v>
      </c>
      <c r="G2457" s="4">
        <f ca="1">OFFSET(InputPriceData!F$15,CalculationsAndCharts!$A2457+$A$11,IF($C$7,8,0),1,1)</f>
        <v>20.58</v>
      </c>
      <c r="H2457" s="128"/>
      <c r="I2457" s="128"/>
      <c r="K2457" s="124"/>
      <c r="L2457" s="279"/>
      <c r="M2457" s="281"/>
      <c r="N2457" s="280"/>
      <c r="O2457" s="4"/>
      <c r="P2457" s="4"/>
      <c r="Q2457" s="3"/>
      <c r="S2457" s="309">
        <f t="shared" ca="1" si="1013"/>
        <v>20.67</v>
      </c>
      <c r="T2457" s="309">
        <f t="shared" ca="1" si="1014"/>
        <v>18.5</v>
      </c>
      <c r="U2457" s="310">
        <f t="shared" ca="1" si="1006"/>
        <v>0.95852534562211833</v>
      </c>
      <c r="V2457" s="310" t="b">
        <f t="shared" ca="1" si="1015"/>
        <v>0</v>
      </c>
      <c r="W2457" s="3" t="b">
        <f t="shared" ca="1" si="1016"/>
        <v>0</v>
      </c>
      <c r="X2457" s="3" t="str">
        <f t="shared" ca="1" si="1017"/>
        <v/>
      </c>
      <c r="Y2457" s="3" t="str">
        <f t="shared" ca="1" si="1007"/>
        <v/>
      </c>
      <c r="Z2457" s="3" t="str">
        <f t="shared" ca="1" si="1018"/>
        <v/>
      </c>
      <c r="AA2457" s="3" t="str">
        <f t="shared" ca="1" si="1019"/>
        <v/>
      </c>
      <c r="AB2457" s="205">
        <f t="shared" ca="1" si="1020"/>
        <v>1503</v>
      </c>
      <c r="AC2457" s="205">
        <f t="shared" ca="1" si="1021"/>
        <v>23</v>
      </c>
      <c r="AD2457" s="205">
        <f t="shared" ca="1" si="1008"/>
        <v>65.347826086956516</v>
      </c>
      <c r="AE2457" s="205">
        <f t="shared" ca="1" si="1009"/>
        <v>15.347826086956516</v>
      </c>
      <c r="AF2457" s="205">
        <f t="shared" ca="1" si="1022"/>
        <v>3.0695652173913035</v>
      </c>
      <c r="AG2457" s="205"/>
      <c r="AH2457" s="205"/>
      <c r="AI2457" s="205"/>
      <c r="AJ2457" s="205"/>
      <c r="AK2457" s="4"/>
      <c r="AL2457" s="4"/>
      <c r="AM2457" s="309">
        <f t="shared" ca="1" si="1023"/>
        <v>20.67</v>
      </c>
      <c r="AN2457" s="309">
        <f t="shared" ca="1" si="1024"/>
        <v>18.7</v>
      </c>
      <c r="AO2457" s="310">
        <f t="shared" ca="1" si="1025"/>
        <v>0.95431472081218105</v>
      </c>
      <c r="AP2457" s="310" t="b">
        <f t="shared" ca="1" si="1026"/>
        <v>0</v>
      </c>
      <c r="AQ2457" s="309">
        <f t="shared" ca="1" si="1027"/>
        <v>0</v>
      </c>
      <c r="AR2457" s="205">
        <f t="shared" ca="1" si="1010"/>
        <v>0</v>
      </c>
      <c r="AS2457" s="45" t="b">
        <f t="shared" ca="1" si="1011"/>
        <v>0</v>
      </c>
      <c r="AT2457">
        <f t="shared" ca="1" si="1012"/>
        <v>0</v>
      </c>
      <c r="AU2457" t="b">
        <f t="shared" ca="1" si="1028"/>
        <v>0</v>
      </c>
      <c r="AV2457" t="b">
        <f t="shared" ca="1" si="1029"/>
        <v>0</v>
      </c>
      <c r="AW2457" s="266" t="b">
        <f t="shared" ca="1" si="1030"/>
        <v>0</v>
      </c>
      <c r="AX2457" s="266" t="b">
        <f t="shared" ca="1" si="1031"/>
        <v>0</v>
      </c>
      <c r="AY2457" s="266" t="b">
        <f t="shared" ca="1" si="1032"/>
        <v>0</v>
      </c>
    </row>
    <row r="2458" spans="1:51" x14ac:dyDescent="0.25">
      <c r="A2458">
        <v>2426</v>
      </c>
      <c r="B2458" s="163">
        <f ca="1">OFFSET(InputPriceData!B$15,CalculationsAndCharts!$A2458+$A$11,0,1,1)</f>
        <v>38495</v>
      </c>
      <c r="C2458" s="3">
        <f ca="1">OFFSET(InputPriceData!G$15,CalculationsAndCharts!$A2458+$A$11,IF($C$7,8,0),1,1)</f>
        <v>407300</v>
      </c>
      <c r="D2458" s="4">
        <f ca="1">OFFSET(InputPriceData!C$15,CalculationsAndCharts!$A2458+$A$11,IF($C$7,8,0),1,1)</f>
        <v>20.21</v>
      </c>
      <c r="E2458" s="4">
        <f ca="1">OFFSET(InputPriceData!D$15,CalculationsAndCharts!$A2458+$A$11,IF($C$7,8,0),1,1)</f>
        <v>20.79</v>
      </c>
      <c r="F2458" s="4">
        <f ca="1">OFFSET(InputPriceData!E$15,CalculationsAndCharts!$A2458+$A$11,IF($C$7,8,0),1,1)</f>
        <v>20.2</v>
      </c>
      <c r="G2458" s="4">
        <f ca="1">OFFSET(InputPriceData!F$15,CalculationsAndCharts!$A2458+$A$11,IF($C$7,8,0),1,1)</f>
        <v>20.67</v>
      </c>
      <c r="H2458" s="128"/>
      <c r="I2458" s="128"/>
      <c r="K2458" s="124"/>
      <c r="L2458" s="279"/>
      <c r="M2458" s="281"/>
      <c r="N2458" s="280"/>
      <c r="O2458" s="4"/>
      <c r="P2458" s="4"/>
      <c r="Q2458" s="3"/>
      <c r="S2458" s="309">
        <f t="shared" ca="1" si="1013"/>
        <v>20.67</v>
      </c>
      <c r="T2458" s="309">
        <f t="shared" ca="1" si="1014"/>
        <v>18.22</v>
      </c>
      <c r="U2458" s="310">
        <f t="shared" ca="1" si="1006"/>
        <v>1</v>
      </c>
      <c r="V2458" s="310" t="b">
        <f t="shared" ca="1" si="1015"/>
        <v>0</v>
      </c>
      <c r="W2458" s="3" t="b">
        <f t="shared" ca="1" si="1016"/>
        <v>0</v>
      </c>
      <c r="X2458" s="3" t="str">
        <f t="shared" ca="1" si="1017"/>
        <v/>
      </c>
      <c r="Y2458" s="3" t="str">
        <f t="shared" ca="1" si="1007"/>
        <v/>
      </c>
      <c r="Z2458" s="3" t="str">
        <f t="shared" ca="1" si="1018"/>
        <v/>
      </c>
      <c r="AA2458" s="3" t="str">
        <f t="shared" ca="1" si="1019"/>
        <v/>
      </c>
      <c r="AB2458" s="205">
        <f t="shared" ca="1" si="1020"/>
        <v>1503</v>
      </c>
      <c r="AC2458" s="205">
        <f t="shared" ca="1" si="1021"/>
        <v>23</v>
      </c>
      <c r="AD2458" s="205">
        <f t="shared" ca="1" si="1008"/>
        <v>65.347826086956516</v>
      </c>
      <c r="AE2458" s="205">
        <f t="shared" ca="1" si="1009"/>
        <v>15.347826086956516</v>
      </c>
      <c r="AF2458" s="205">
        <f t="shared" ca="1" si="1022"/>
        <v>3.0695652173913035</v>
      </c>
      <c r="AG2458" s="205"/>
      <c r="AH2458" s="205"/>
      <c r="AI2458" s="205"/>
      <c r="AJ2458" s="205"/>
      <c r="AK2458" s="4"/>
      <c r="AL2458" s="4"/>
      <c r="AM2458" s="309">
        <f t="shared" ca="1" si="1023"/>
        <v>20.67</v>
      </c>
      <c r="AN2458" s="309">
        <f t="shared" ca="1" si="1024"/>
        <v>18.7</v>
      </c>
      <c r="AO2458" s="310">
        <f t="shared" ca="1" si="1025"/>
        <v>1</v>
      </c>
      <c r="AP2458" s="310" t="b">
        <f t="shared" ca="1" si="1026"/>
        <v>0</v>
      </c>
      <c r="AQ2458" s="309">
        <f t="shared" ca="1" si="1027"/>
        <v>0</v>
      </c>
      <c r="AR2458" s="205">
        <f t="shared" ca="1" si="1010"/>
        <v>0</v>
      </c>
      <c r="AS2458" s="45" t="b">
        <f t="shared" ca="1" si="1011"/>
        <v>0</v>
      </c>
      <c r="AT2458">
        <f t="shared" ca="1" si="1012"/>
        <v>0</v>
      </c>
      <c r="AU2458" t="b">
        <f t="shared" ca="1" si="1028"/>
        <v>0</v>
      </c>
      <c r="AV2458" t="b">
        <f t="shared" ca="1" si="1029"/>
        <v>0</v>
      </c>
      <c r="AW2458" s="266" t="b">
        <f t="shared" ca="1" si="1030"/>
        <v>0</v>
      </c>
      <c r="AX2458" s="266" t="b">
        <f t="shared" ca="1" si="1031"/>
        <v>0</v>
      </c>
      <c r="AY2458" s="266" t="b">
        <f t="shared" ca="1" si="1032"/>
        <v>0</v>
      </c>
    </row>
    <row r="2459" spans="1:51" x14ac:dyDescent="0.25">
      <c r="A2459">
        <v>2427</v>
      </c>
      <c r="B2459" s="163">
        <f ca="1">OFFSET(InputPriceData!B$15,CalculationsAndCharts!$A2459+$A$11,0,1,1)</f>
        <v>38492</v>
      </c>
      <c r="C2459" s="3">
        <f ca="1">OFFSET(InputPriceData!G$15,CalculationsAndCharts!$A2459+$A$11,IF($C$7,8,0),1,1)</f>
        <v>439200</v>
      </c>
      <c r="D2459" s="4">
        <f ca="1">OFFSET(InputPriceData!C$15,CalculationsAndCharts!$A2459+$A$11,IF($C$7,8,0),1,1)</f>
        <v>20.38</v>
      </c>
      <c r="E2459" s="4">
        <f ca="1">OFFSET(InputPriceData!D$15,CalculationsAndCharts!$A2459+$A$11,IF($C$7,8,0),1,1)</f>
        <v>20.38</v>
      </c>
      <c r="F2459" s="4">
        <f ca="1">OFFSET(InputPriceData!E$15,CalculationsAndCharts!$A2459+$A$11,IF($C$7,8,0),1,1)</f>
        <v>19.91</v>
      </c>
      <c r="G2459" s="4">
        <f ca="1">OFFSET(InputPriceData!F$15,CalculationsAndCharts!$A2459+$A$11,IF($C$7,8,0),1,1)</f>
        <v>20.22</v>
      </c>
      <c r="H2459" s="128"/>
      <c r="I2459" s="128"/>
      <c r="K2459" s="124"/>
      <c r="L2459" s="279"/>
      <c r="M2459" s="281"/>
      <c r="N2459" s="280"/>
      <c r="O2459" s="4"/>
      <c r="P2459" s="4"/>
      <c r="Q2459" s="3"/>
      <c r="S2459" s="309">
        <f t="shared" ca="1" si="1013"/>
        <v>20.36</v>
      </c>
      <c r="T2459" s="309">
        <f t="shared" ca="1" si="1014"/>
        <v>18.22</v>
      </c>
      <c r="U2459" s="310">
        <f t="shared" ca="1" si="1006"/>
        <v>0.93457943925233622</v>
      </c>
      <c r="V2459" s="310" t="b">
        <f t="shared" ca="1" si="1015"/>
        <v>0</v>
      </c>
      <c r="W2459" s="3" t="b">
        <f t="shared" ca="1" si="1016"/>
        <v>0</v>
      </c>
      <c r="X2459" s="3" t="str">
        <f t="shared" ca="1" si="1017"/>
        <v/>
      </c>
      <c r="Y2459" s="3" t="str">
        <f t="shared" ca="1" si="1007"/>
        <v/>
      </c>
      <c r="Z2459" s="3" t="str">
        <f t="shared" ca="1" si="1018"/>
        <v/>
      </c>
      <c r="AA2459" s="3" t="str">
        <f t="shared" ca="1" si="1019"/>
        <v/>
      </c>
      <c r="AB2459" s="205">
        <f t="shared" ca="1" si="1020"/>
        <v>1503</v>
      </c>
      <c r="AC2459" s="205">
        <f t="shared" ca="1" si="1021"/>
        <v>23</v>
      </c>
      <c r="AD2459" s="205">
        <f t="shared" ca="1" si="1008"/>
        <v>65.347826086956516</v>
      </c>
      <c r="AE2459" s="205">
        <f t="shared" ca="1" si="1009"/>
        <v>15.347826086956516</v>
      </c>
      <c r="AF2459" s="205">
        <f t="shared" ca="1" si="1022"/>
        <v>3.0695652173913035</v>
      </c>
      <c r="AG2459" s="205"/>
      <c r="AH2459" s="205"/>
      <c r="AI2459" s="205"/>
      <c r="AJ2459" s="205"/>
      <c r="AK2459" s="4"/>
      <c r="AL2459" s="4"/>
      <c r="AM2459" s="309">
        <f t="shared" ca="1" si="1023"/>
        <v>20.36</v>
      </c>
      <c r="AN2459" s="309">
        <f t="shared" ca="1" si="1024"/>
        <v>18.5</v>
      </c>
      <c r="AO2459" s="310">
        <f t="shared" ca="1" si="1025"/>
        <v>0.92473118279569855</v>
      </c>
      <c r="AP2459" s="310" t="b">
        <f t="shared" ca="1" si="1026"/>
        <v>0</v>
      </c>
      <c r="AQ2459" s="309">
        <f t="shared" ca="1" si="1027"/>
        <v>0</v>
      </c>
      <c r="AR2459" s="205">
        <f t="shared" ca="1" si="1010"/>
        <v>0</v>
      </c>
      <c r="AS2459" s="45" t="b">
        <f t="shared" ca="1" si="1011"/>
        <v>0</v>
      </c>
      <c r="AT2459">
        <f t="shared" ca="1" si="1012"/>
        <v>0</v>
      </c>
      <c r="AU2459" t="b">
        <f t="shared" ca="1" si="1028"/>
        <v>0</v>
      </c>
      <c r="AV2459" t="b">
        <f t="shared" ca="1" si="1029"/>
        <v>0</v>
      </c>
      <c r="AW2459" s="266" t="b">
        <f t="shared" ca="1" si="1030"/>
        <v>0</v>
      </c>
      <c r="AX2459" s="266" t="b">
        <f t="shared" ca="1" si="1031"/>
        <v>0</v>
      </c>
      <c r="AY2459" s="266" t="b">
        <f t="shared" ca="1" si="1032"/>
        <v>0</v>
      </c>
    </row>
    <row r="2460" spans="1:51" x14ac:dyDescent="0.25">
      <c r="A2460">
        <v>2428</v>
      </c>
      <c r="B2460" s="163">
        <f ca="1">OFFSET(InputPriceData!B$15,CalculationsAndCharts!$A2460+$A$11,0,1,1)</f>
        <v>38491</v>
      </c>
      <c r="C2460" s="3">
        <f ca="1">OFFSET(InputPriceData!G$15,CalculationsAndCharts!$A2460+$A$11,IF($C$7,8,0),1,1)</f>
        <v>192500</v>
      </c>
      <c r="D2460" s="4">
        <f ca="1">OFFSET(InputPriceData!C$15,CalculationsAndCharts!$A2460+$A$11,IF($C$7,8,0),1,1)</f>
        <v>20.28</v>
      </c>
      <c r="E2460" s="4">
        <f ca="1">OFFSET(InputPriceData!D$15,CalculationsAndCharts!$A2460+$A$11,IF($C$7,8,0),1,1)</f>
        <v>20.47</v>
      </c>
      <c r="F2460" s="4">
        <f ca="1">OFFSET(InputPriceData!E$15,CalculationsAndCharts!$A2460+$A$11,IF($C$7,8,0),1,1)</f>
        <v>20.100000000000001</v>
      </c>
      <c r="G2460" s="4">
        <f ca="1">OFFSET(InputPriceData!F$15,CalculationsAndCharts!$A2460+$A$11,IF($C$7,8,0),1,1)</f>
        <v>20.36</v>
      </c>
      <c r="H2460" s="128"/>
      <c r="I2460" s="128"/>
      <c r="K2460" s="124"/>
      <c r="L2460" s="279"/>
      <c r="M2460" s="281"/>
      <c r="N2460" s="280"/>
      <c r="O2460" s="4"/>
      <c r="P2460" s="4"/>
      <c r="Q2460" s="3"/>
      <c r="S2460" s="309">
        <f t="shared" ca="1" si="1013"/>
        <v>20.36</v>
      </c>
      <c r="T2460" s="309">
        <f t="shared" ca="1" si="1014"/>
        <v>18.22</v>
      </c>
      <c r="U2460" s="310">
        <f t="shared" ca="1" si="1006"/>
        <v>1</v>
      </c>
      <c r="V2460" s="310" t="b">
        <f t="shared" ca="1" si="1015"/>
        <v>0</v>
      </c>
      <c r="W2460" s="3" t="b">
        <f t="shared" ca="1" si="1016"/>
        <v>0</v>
      </c>
      <c r="X2460" s="3" t="str">
        <f t="shared" ca="1" si="1017"/>
        <v/>
      </c>
      <c r="Y2460" s="3" t="str">
        <f t="shared" ca="1" si="1007"/>
        <v/>
      </c>
      <c r="Z2460" s="3" t="str">
        <f t="shared" ca="1" si="1018"/>
        <v/>
      </c>
      <c r="AA2460" s="3" t="str">
        <f t="shared" ca="1" si="1019"/>
        <v/>
      </c>
      <c r="AB2460" s="205">
        <f t="shared" ca="1" si="1020"/>
        <v>1503</v>
      </c>
      <c r="AC2460" s="205">
        <f t="shared" ca="1" si="1021"/>
        <v>23</v>
      </c>
      <c r="AD2460" s="205">
        <f t="shared" ca="1" si="1008"/>
        <v>65.347826086956516</v>
      </c>
      <c r="AE2460" s="205">
        <f t="shared" ca="1" si="1009"/>
        <v>15.347826086956516</v>
      </c>
      <c r="AF2460" s="205">
        <f t="shared" ca="1" si="1022"/>
        <v>3.0695652173913035</v>
      </c>
      <c r="AG2460" s="205"/>
      <c r="AH2460" s="205"/>
      <c r="AI2460" s="205"/>
      <c r="AJ2460" s="205"/>
      <c r="AK2460" s="4"/>
      <c r="AL2460" s="4"/>
      <c r="AM2460" s="309">
        <f t="shared" ca="1" si="1023"/>
        <v>20.36</v>
      </c>
      <c r="AN2460" s="309">
        <f t="shared" ca="1" si="1024"/>
        <v>18.22</v>
      </c>
      <c r="AO2460" s="310">
        <f t="shared" ca="1" si="1025"/>
        <v>1</v>
      </c>
      <c r="AP2460" s="310" t="b">
        <f t="shared" ca="1" si="1026"/>
        <v>0</v>
      </c>
      <c r="AQ2460" s="309">
        <f t="shared" ca="1" si="1027"/>
        <v>0</v>
      </c>
      <c r="AR2460" s="205">
        <f t="shared" ca="1" si="1010"/>
        <v>0</v>
      </c>
      <c r="AS2460" s="45" t="b">
        <f t="shared" ca="1" si="1011"/>
        <v>0</v>
      </c>
      <c r="AT2460">
        <f t="shared" ca="1" si="1012"/>
        <v>0</v>
      </c>
      <c r="AU2460" t="b">
        <f t="shared" ca="1" si="1028"/>
        <v>0</v>
      </c>
      <c r="AV2460" t="b">
        <f t="shared" ca="1" si="1029"/>
        <v>0</v>
      </c>
      <c r="AW2460" s="266" t="b">
        <f t="shared" ca="1" si="1030"/>
        <v>0</v>
      </c>
      <c r="AX2460" s="266" t="b">
        <f t="shared" ca="1" si="1031"/>
        <v>0</v>
      </c>
      <c r="AY2460" s="266" t="b">
        <f t="shared" ca="1" si="1032"/>
        <v>0</v>
      </c>
    </row>
    <row r="2461" spans="1:51" x14ac:dyDescent="0.25">
      <c r="A2461">
        <v>2429</v>
      </c>
      <c r="B2461" s="163">
        <f ca="1">OFFSET(InputPriceData!B$15,CalculationsAndCharts!$A2461+$A$11,0,1,1)</f>
        <v>38490</v>
      </c>
      <c r="C2461" s="3">
        <f ca="1">OFFSET(InputPriceData!G$15,CalculationsAndCharts!$A2461+$A$11,IF($C$7,8,0),1,1)</f>
        <v>337400</v>
      </c>
      <c r="D2461" s="4">
        <f ca="1">OFFSET(InputPriceData!C$15,CalculationsAndCharts!$A2461+$A$11,IF($C$7,8,0),1,1)</f>
        <v>19.91</v>
      </c>
      <c r="E2461" s="4">
        <f ca="1">OFFSET(InputPriceData!D$15,CalculationsAndCharts!$A2461+$A$11,IF($C$7,8,0),1,1)</f>
        <v>20.29</v>
      </c>
      <c r="F2461" s="4">
        <f ca="1">OFFSET(InputPriceData!E$15,CalculationsAndCharts!$A2461+$A$11,IF($C$7,8,0),1,1)</f>
        <v>19.82</v>
      </c>
      <c r="G2461" s="4">
        <f ca="1">OFFSET(InputPriceData!F$15,CalculationsAndCharts!$A2461+$A$11,IF($C$7,8,0),1,1)</f>
        <v>20.29</v>
      </c>
      <c r="H2461" s="128"/>
      <c r="I2461" s="128"/>
      <c r="K2461" s="124"/>
      <c r="L2461" s="279"/>
      <c r="M2461" s="281"/>
      <c r="N2461" s="280"/>
      <c r="O2461" s="4"/>
      <c r="P2461" s="4"/>
      <c r="Q2461" s="3"/>
      <c r="S2461" s="309">
        <f t="shared" ca="1" si="1013"/>
        <v>20.29</v>
      </c>
      <c r="T2461" s="309">
        <f t="shared" ca="1" si="1014"/>
        <v>18.22</v>
      </c>
      <c r="U2461" s="310">
        <f t="shared" ca="1" si="1006"/>
        <v>1</v>
      </c>
      <c r="V2461" s="310" t="b">
        <f t="shared" ca="1" si="1015"/>
        <v>0</v>
      </c>
      <c r="W2461" s="3" t="b">
        <f t="shared" ca="1" si="1016"/>
        <v>0</v>
      </c>
      <c r="X2461" s="3" t="str">
        <f t="shared" ca="1" si="1017"/>
        <v/>
      </c>
      <c r="Y2461" s="3" t="str">
        <f t="shared" ca="1" si="1007"/>
        <v/>
      </c>
      <c r="Z2461" s="3" t="str">
        <f t="shared" ca="1" si="1018"/>
        <v/>
      </c>
      <c r="AA2461" s="3" t="str">
        <f t="shared" ca="1" si="1019"/>
        <v/>
      </c>
      <c r="AB2461" s="205">
        <f t="shared" ca="1" si="1020"/>
        <v>1503</v>
      </c>
      <c r="AC2461" s="205">
        <f t="shared" ca="1" si="1021"/>
        <v>23</v>
      </c>
      <c r="AD2461" s="205">
        <f t="shared" ca="1" si="1008"/>
        <v>65.347826086956516</v>
      </c>
      <c r="AE2461" s="205">
        <f t="shared" ca="1" si="1009"/>
        <v>15.347826086956516</v>
      </c>
      <c r="AF2461" s="205">
        <f t="shared" ca="1" si="1022"/>
        <v>3.0695652173913035</v>
      </c>
      <c r="AG2461" s="205"/>
      <c r="AH2461" s="205"/>
      <c r="AI2461" s="205"/>
      <c r="AJ2461" s="205"/>
      <c r="AK2461" s="4"/>
      <c r="AL2461" s="4"/>
      <c r="AM2461" s="309">
        <f t="shared" ca="1" si="1023"/>
        <v>20.29</v>
      </c>
      <c r="AN2461" s="309">
        <f t="shared" ca="1" si="1024"/>
        <v>18.22</v>
      </c>
      <c r="AO2461" s="310">
        <f t="shared" ca="1" si="1025"/>
        <v>1</v>
      </c>
      <c r="AP2461" s="310" t="b">
        <f t="shared" ca="1" si="1026"/>
        <v>0</v>
      </c>
      <c r="AQ2461" s="309">
        <f t="shared" ca="1" si="1027"/>
        <v>0</v>
      </c>
      <c r="AR2461" s="205">
        <f t="shared" ca="1" si="1010"/>
        <v>0</v>
      </c>
      <c r="AS2461" s="45" t="b">
        <f t="shared" ca="1" si="1011"/>
        <v>0</v>
      </c>
      <c r="AT2461">
        <f t="shared" ca="1" si="1012"/>
        <v>0</v>
      </c>
      <c r="AU2461" t="b">
        <f t="shared" ca="1" si="1028"/>
        <v>0</v>
      </c>
      <c r="AV2461" t="b">
        <f t="shared" ca="1" si="1029"/>
        <v>0</v>
      </c>
      <c r="AW2461" s="266" t="b">
        <f t="shared" ca="1" si="1030"/>
        <v>0</v>
      </c>
      <c r="AX2461" s="266" t="b">
        <f t="shared" ca="1" si="1031"/>
        <v>0</v>
      </c>
      <c r="AY2461" s="266" t="b">
        <f t="shared" ca="1" si="1032"/>
        <v>0</v>
      </c>
    </row>
    <row r="2462" spans="1:51" x14ac:dyDescent="0.25">
      <c r="A2462">
        <v>2430</v>
      </c>
      <c r="B2462" s="163">
        <f ca="1">OFFSET(InputPriceData!B$15,CalculationsAndCharts!$A2462+$A$11,0,1,1)</f>
        <v>38489</v>
      </c>
      <c r="C2462" s="3">
        <f ca="1">OFFSET(InputPriceData!G$15,CalculationsAndCharts!$A2462+$A$11,IF($C$7,8,0),1,1)</f>
        <v>348400</v>
      </c>
      <c r="D2462" s="4">
        <f ca="1">OFFSET(InputPriceData!C$15,CalculationsAndCharts!$A2462+$A$11,IF($C$7,8,0),1,1)</f>
        <v>19.23</v>
      </c>
      <c r="E2462" s="4">
        <f ca="1">OFFSET(InputPriceData!D$15,CalculationsAndCharts!$A2462+$A$11,IF($C$7,8,0),1,1)</f>
        <v>19.899999999999999</v>
      </c>
      <c r="F2462" s="4">
        <f ca="1">OFFSET(InputPriceData!E$15,CalculationsAndCharts!$A2462+$A$11,IF($C$7,8,0),1,1)</f>
        <v>19.23</v>
      </c>
      <c r="G2462" s="4">
        <f ca="1">OFFSET(InputPriceData!F$15,CalculationsAndCharts!$A2462+$A$11,IF($C$7,8,0),1,1)</f>
        <v>19.850000000000001</v>
      </c>
      <c r="H2462" s="128"/>
      <c r="I2462" s="128"/>
      <c r="K2462" s="124"/>
      <c r="L2462" s="279"/>
      <c r="M2462" s="281"/>
      <c r="N2462" s="280"/>
      <c r="O2462" s="4"/>
      <c r="P2462" s="4"/>
      <c r="Q2462" s="3"/>
      <c r="S2462" s="309">
        <f t="shared" ca="1" si="1013"/>
        <v>19.850000000000001</v>
      </c>
      <c r="T2462" s="309">
        <f t="shared" ca="1" si="1014"/>
        <v>18.22</v>
      </c>
      <c r="U2462" s="310">
        <f t="shared" ca="1" si="1006"/>
        <v>1</v>
      </c>
      <c r="V2462" s="310" t="b">
        <f t="shared" ca="1" si="1015"/>
        <v>0</v>
      </c>
      <c r="W2462" s="3" t="b">
        <f t="shared" ca="1" si="1016"/>
        <v>0</v>
      </c>
      <c r="X2462" s="3" t="str">
        <f t="shared" ca="1" si="1017"/>
        <v/>
      </c>
      <c r="Y2462" s="3" t="str">
        <f t="shared" ca="1" si="1007"/>
        <v/>
      </c>
      <c r="Z2462" s="3" t="str">
        <f t="shared" ca="1" si="1018"/>
        <v/>
      </c>
      <c r="AA2462" s="3" t="str">
        <f t="shared" ca="1" si="1019"/>
        <v/>
      </c>
      <c r="AB2462" s="205">
        <f t="shared" ca="1" si="1020"/>
        <v>1503</v>
      </c>
      <c r="AC2462" s="205">
        <f t="shared" ca="1" si="1021"/>
        <v>23</v>
      </c>
      <c r="AD2462" s="205">
        <f t="shared" ca="1" si="1008"/>
        <v>65.347826086956516</v>
      </c>
      <c r="AE2462" s="205">
        <f t="shared" ca="1" si="1009"/>
        <v>15.347826086956516</v>
      </c>
      <c r="AF2462" s="205">
        <f t="shared" ca="1" si="1022"/>
        <v>3.0695652173913035</v>
      </c>
      <c r="AG2462" s="205"/>
      <c r="AH2462" s="205"/>
      <c r="AI2462" s="205"/>
      <c r="AJ2462" s="205"/>
      <c r="AK2462" s="4"/>
      <c r="AL2462" s="4"/>
      <c r="AM2462" s="309">
        <f t="shared" ca="1" si="1023"/>
        <v>19.850000000000001</v>
      </c>
      <c r="AN2462" s="309">
        <f t="shared" ca="1" si="1024"/>
        <v>18.22</v>
      </c>
      <c r="AO2462" s="310">
        <f t="shared" ca="1" si="1025"/>
        <v>1</v>
      </c>
      <c r="AP2462" s="310" t="b">
        <f t="shared" ca="1" si="1026"/>
        <v>0</v>
      </c>
      <c r="AQ2462" s="309">
        <f t="shared" ca="1" si="1027"/>
        <v>0</v>
      </c>
      <c r="AR2462" s="205">
        <f t="shared" ca="1" si="1010"/>
        <v>0</v>
      </c>
      <c r="AS2462" s="45" t="b">
        <f t="shared" ca="1" si="1011"/>
        <v>0</v>
      </c>
      <c r="AT2462">
        <f t="shared" ca="1" si="1012"/>
        <v>0</v>
      </c>
      <c r="AU2462" t="b">
        <f t="shared" ca="1" si="1028"/>
        <v>0</v>
      </c>
      <c r="AV2462" t="b">
        <f t="shared" ca="1" si="1029"/>
        <v>0</v>
      </c>
      <c r="AW2462" s="266" t="b">
        <f t="shared" ca="1" si="1030"/>
        <v>0</v>
      </c>
      <c r="AX2462" s="266" t="b">
        <f t="shared" ca="1" si="1031"/>
        <v>0</v>
      </c>
      <c r="AY2462" s="266" t="b">
        <f t="shared" ca="1" si="1032"/>
        <v>0</v>
      </c>
    </row>
    <row r="2463" spans="1:51" x14ac:dyDescent="0.25">
      <c r="A2463">
        <v>2431</v>
      </c>
      <c r="B2463" s="163">
        <f ca="1">OFFSET(InputPriceData!B$15,CalculationsAndCharts!$A2463+$A$11,0,1,1)</f>
        <v>38488</v>
      </c>
      <c r="C2463" s="3">
        <f ca="1">OFFSET(InputPriceData!G$15,CalculationsAndCharts!$A2463+$A$11,IF($C$7,8,0),1,1)</f>
        <v>483000</v>
      </c>
      <c r="D2463" s="4">
        <f ca="1">OFFSET(InputPriceData!C$15,CalculationsAndCharts!$A2463+$A$11,IF($C$7,8,0),1,1)</f>
        <v>18.95</v>
      </c>
      <c r="E2463" s="4">
        <f ca="1">OFFSET(InputPriceData!D$15,CalculationsAndCharts!$A2463+$A$11,IF($C$7,8,0),1,1)</f>
        <v>19.5</v>
      </c>
      <c r="F2463" s="4">
        <f ca="1">OFFSET(InputPriceData!E$15,CalculationsAndCharts!$A2463+$A$11,IF($C$7,8,0),1,1)</f>
        <v>18.93</v>
      </c>
      <c r="G2463" s="4">
        <f ca="1">OFFSET(InputPriceData!F$15,CalculationsAndCharts!$A2463+$A$11,IF($C$7,8,0),1,1)</f>
        <v>19.38</v>
      </c>
      <c r="H2463" s="128"/>
      <c r="I2463" s="128"/>
      <c r="K2463" s="124"/>
      <c r="L2463" s="279"/>
      <c r="M2463" s="281"/>
      <c r="N2463" s="280"/>
      <c r="O2463" s="4"/>
      <c r="P2463" s="4"/>
      <c r="Q2463" s="3"/>
      <c r="S2463" s="309">
        <f t="shared" ca="1" si="1013"/>
        <v>19.399999999999999</v>
      </c>
      <c r="T2463" s="309">
        <f t="shared" ca="1" si="1014"/>
        <v>18.22</v>
      </c>
      <c r="U2463" s="310">
        <f t="shared" ca="1" si="1006"/>
        <v>0.9830508474576275</v>
      </c>
      <c r="V2463" s="310" t="b">
        <f t="shared" ca="1" si="1015"/>
        <v>0</v>
      </c>
      <c r="W2463" s="3" t="b">
        <f t="shared" ca="1" si="1016"/>
        <v>0</v>
      </c>
      <c r="X2463" s="3" t="str">
        <f t="shared" ca="1" si="1017"/>
        <v/>
      </c>
      <c r="Y2463" s="3" t="str">
        <f t="shared" ca="1" si="1007"/>
        <v/>
      </c>
      <c r="Z2463" s="3" t="str">
        <f t="shared" ca="1" si="1018"/>
        <v/>
      </c>
      <c r="AA2463" s="3" t="str">
        <f t="shared" ca="1" si="1019"/>
        <v/>
      </c>
      <c r="AB2463" s="205">
        <f t="shared" ca="1" si="1020"/>
        <v>1503</v>
      </c>
      <c r="AC2463" s="205">
        <f t="shared" ca="1" si="1021"/>
        <v>23</v>
      </c>
      <c r="AD2463" s="205">
        <f t="shared" ca="1" si="1008"/>
        <v>65.347826086956516</v>
      </c>
      <c r="AE2463" s="205">
        <f t="shared" ca="1" si="1009"/>
        <v>15.347826086956516</v>
      </c>
      <c r="AF2463" s="205">
        <f t="shared" ca="1" si="1022"/>
        <v>3.0695652173913035</v>
      </c>
      <c r="AG2463" s="205"/>
      <c r="AH2463" s="205"/>
      <c r="AI2463" s="205"/>
      <c r="AJ2463" s="205"/>
      <c r="AK2463" s="4"/>
      <c r="AL2463" s="4"/>
      <c r="AM2463" s="309">
        <f t="shared" ca="1" si="1023"/>
        <v>19.399999999999999</v>
      </c>
      <c r="AN2463" s="309">
        <f t="shared" ca="1" si="1024"/>
        <v>18.22</v>
      </c>
      <c r="AO2463" s="310">
        <f t="shared" ca="1" si="1025"/>
        <v>0.9830508474576275</v>
      </c>
      <c r="AP2463" s="310" t="b">
        <f t="shared" ca="1" si="1026"/>
        <v>0</v>
      </c>
      <c r="AQ2463" s="309">
        <f t="shared" ca="1" si="1027"/>
        <v>0</v>
      </c>
      <c r="AR2463" s="205">
        <f t="shared" ca="1" si="1010"/>
        <v>0</v>
      </c>
      <c r="AS2463" s="45" t="b">
        <f t="shared" ca="1" si="1011"/>
        <v>0</v>
      </c>
      <c r="AT2463">
        <f t="shared" ca="1" si="1012"/>
        <v>0</v>
      </c>
      <c r="AU2463" t="b">
        <f t="shared" ca="1" si="1028"/>
        <v>0</v>
      </c>
      <c r="AV2463" t="b">
        <f t="shared" ca="1" si="1029"/>
        <v>0</v>
      </c>
      <c r="AW2463" s="266" t="b">
        <f t="shared" ca="1" si="1030"/>
        <v>0</v>
      </c>
      <c r="AX2463" s="266" t="b">
        <f t="shared" ca="1" si="1031"/>
        <v>0</v>
      </c>
      <c r="AY2463" s="266" t="b">
        <f t="shared" ca="1" si="1032"/>
        <v>0</v>
      </c>
    </row>
    <row r="2464" spans="1:51" x14ac:dyDescent="0.25">
      <c r="A2464">
        <v>2432</v>
      </c>
      <c r="B2464" s="163">
        <f ca="1">OFFSET(InputPriceData!B$15,CalculationsAndCharts!$A2464+$A$11,0,1,1)</f>
        <v>38485</v>
      </c>
      <c r="C2464" s="3">
        <f ca="1">OFFSET(InputPriceData!G$15,CalculationsAndCharts!$A2464+$A$11,IF($C$7,8,0),1,1)</f>
        <v>747600</v>
      </c>
      <c r="D2464" s="4">
        <f ca="1">OFFSET(InputPriceData!C$15,CalculationsAndCharts!$A2464+$A$11,IF($C$7,8,0),1,1)</f>
        <v>19.010000000000002</v>
      </c>
      <c r="E2464" s="4">
        <f ca="1">OFFSET(InputPriceData!D$15,CalculationsAndCharts!$A2464+$A$11,IF($C$7,8,0),1,1)</f>
        <v>19.010000000000002</v>
      </c>
      <c r="F2464" s="4">
        <f ca="1">OFFSET(InputPriceData!E$15,CalculationsAndCharts!$A2464+$A$11,IF($C$7,8,0),1,1)</f>
        <v>18.64</v>
      </c>
      <c r="G2464" s="4">
        <f ca="1">OFFSET(InputPriceData!F$15,CalculationsAndCharts!$A2464+$A$11,IF($C$7,8,0),1,1)</f>
        <v>18.86</v>
      </c>
      <c r="H2464" s="128"/>
      <c r="I2464" s="128"/>
      <c r="K2464" s="124"/>
      <c r="L2464" s="279"/>
      <c r="M2464" s="281"/>
      <c r="N2464" s="280"/>
      <c r="O2464" s="4"/>
      <c r="P2464" s="4"/>
      <c r="Q2464" s="3"/>
      <c r="S2464" s="309">
        <f t="shared" ca="1" si="1013"/>
        <v>19.399999999999999</v>
      </c>
      <c r="T2464" s="309">
        <f t="shared" ca="1" si="1014"/>
        <v>18.22</v>
      </c>
      <c r="U2464" s="310">
        <f t="shared" ca="1" si="1006"/>
        <v>0.54237288135593287</v>
      </c>
      <c r="V2464" s="310" t="b">
        <f t="shared" ca="1" si="1015"/>
        <v>0</v>
      </c>
      <c r="W2464" s="3" t="b">
        <f t="shared" ca="1" si="1016"/>
        <v>0</v>
      </c>
      <c r="X2464" s="3" t="str">
        <f t="shared" ca="1" si="1017"/>
        <v/>
      </c>
      <c r="Y2464" s="3" t="str">
        <f t="shared" ca="1" si="1007"/>
        <v/>
      </c>
      <c r="Z2464" s="3" t="str">
        <f t="shared" ca="1" si="1018"/>
        <v/>
      </c>
      <c r="AA2464" s="3" t="str">
        <f t="shared" ca="1" si="1019"/>
        <v/>
      </c>
      <c r="AB2464" s="205">
        <f t="shared" ca="1" si="1020"/>
        <v>1503</v>
      </c>
      <c r="AC2464" s="205">
        <f t="shared" ca="1" si="1021"/>
        <v>23</v>
      </c>
      <c r="AD2464" s="205">
        <f t="shared" ca="1" si="1008"/>
        <v>65.347826086956516</v>
      </c>
      <c r="AE2464" s="205">
        <f t="shared" ca="1" si="1009"/>
        <v>15.347826086956516</v>
      </c>
      <c r="AF2464" s="205">
        <f t="shared" ca="1" si="1022"/>
        <v>3.0695652173913035</v>
      </c>
      <c r="AG2464" s="205"/>
      <c r="AH2464" s="205"/>
      <c r="AI2464" s="205"/>
      <c r="AJ2464" s="205"/>
      <c r="AK2464" s="4"/>
      <c r="AL2464" s="4"/>
      <c r="AM2464" s="309">
        <f t="shared" ca="1" si="1023"/>
        <v>19.399999999999999</v>
      </c>
      <c r="AN2464" s="309">
        <f t="shared" ca="1" si="1024"/>
        <v>18.22</v>
      </c>
      <c r="AO2464" s="310">
        <f t="shared" ca="1" si="1025"/>
        <v>0.54237288135593287</v>
      </c>
      <c r="AP2464" s="310" t="b">
        <f t="shared" ca="1" si="1026"/>
        <v>0</v>
      </c>
      <c r="AQ2464" s="309">
        <f t="shared" ca="1" si="1027"/>
        <v>0</v>
      </c>
      <c r="AR2464" s="205">
        <f t="shared" ca="1" si="1010"/>
        <v>0</v>
      </c>
      <c r="AS2464" s="45" t="b">
        <f t="shared" ca="1" si="1011"/>
        <v>0</v>
      </c>
      <c r="AT2464">
        <f t="shared" ca="1" si="1012"/>
        <v>0</v>
      </c>
      <c r="AU2464" t="b">
        <f t="shared" ca="1" si="1028"/>
        <v>0</v>
      </c>
      <c r="AV2464" t="b">
        <f t="shared" ca="1" si="1029"/>
        <v>0</v>
      </c>
      <c r="AW2464" s="266" t="b">
        <f t="shared" ca="1" si="1030"/>
        <v>0</v>
      </c>
      <c r="AX2464" s="266" t="b">
        <f t="shared" ca="1" si="1031"/>
        <v>0</v>
      </c>
      <c r="AY2464" s="266" t="b">
        <f t="shared" ca="1" si="1032"/>
        <v>0</v>
      </c>
    </row>
    <row r="2465" spans="1:51" x14ac:dyDescent="0.25">
      <c r="A2465">
        <v>2433</v>
      </c>
      <c r="B2465" s="163">
        <f ca="1">OFFSET(InputPriceData!B$15,CalculationsAndCharts!$A2465+$A$11,0,1,1)</f>
        <v>38484</v>
      </c>
      <c r="C2465" s="3">
        <f ca="1">OFFSET(InputPriceData!G$15,CalculationsAndCharts!$A2465+$A$11,IF($C$7,8,0),1,1)</f>
        <v>878200</v>
      </c>
      <c r="D2465" s="4">
        <f ca="1">OFFSET(InputPriceData!C$15,CalculationsAndCharts!$A2465+$A$11,IF($C$7,8,0),1,1)</f>
        <v>19.07</v>
      </c>
      <c r="E2465" s="4">
        <f ca="1">OFFSET(InputPriceData!D$15,CalculationsAndCharts!$A2465+$A$11,IF($C$7,8,0),1,1)</f>
        <v>19.27</v>
      </c>
      <c r="F2465" s="4">
        <f ca="1">OFFSET(InputPriceData!E$15,CalculationsAndCharts!$A2465+$A$11,IF($C$7,8,0),1,1)</f>
        <v>18.72</v>
      </c>
      <c r="G2465" s="4">
        <f ca="1">OFFSET(InputPriceData!F$15,CalculationsAndCharts!$A2465+$A$11,IF($C$7,8,0),1,1)</f>
        <v>18.89</v>
      </c>
      <c r="H2465" s="128"/>
      <c r="I2465" s="128"/>
      <c r="K2465" s="124"/>
      <c r="L2465" s="279"/>
      <c r="M2465" s="281"/>
      <c r="N2465" s="280"/>
      <c r="O2465" s="4"/>
      <c r="P2465" s="4"/>
      <c r="Q2465" s="3"/>
      <c r="S2465" s="309">
        <f t="shared" ca="1" si="1013"/>
        <v>19.399999999999999</v>
      </c>
      <c r="T2465" s="309">
        <f t="shared" ca="1" si="1014"/>
        <v>18.22</v>
      </c>
      <c r="U2465" s="310">
        <f t="shared" ref="U2465:U2528" ca="1" si="1033">IFERROR((G2465- T2465)/(S2465-T2465),0)</f>
        <v>0.56779661016949312</v>
      </c>
      <c r="V2465" s="310" t="b">
        <f t="shared" ca="1" si="1015"/>
        <v>0</v>
      </c>
      <c r="W2465" s="3" t="b">
        <f t="shared" ca="1" si="1016"/>
        <v>0</v>
      </c>
      <c r="X2465" s="3" t="str">
        <f t="shared" ca="1" si="1017"/>
        <v/>
      </c>
      <c r="Y2465" s="3" t="str">
        <f t="shared" ref="Y2465:Y2528" ca="1" si="1034">IF(W2465,IFERROR(100*(G2465-X2465)/X2465,0),"")</f>
        <v/>
      </c>
      <c r="Z2465" s="3" t="str">
        <f t="shared" ca="1" si="1018"/>
        <v/>
      </c>
      <c r="AA2465" s="3" t="str">
        <f t="shared" ca="1" si="1019"/>
        <v/>
      </c>
      <c r="AB2465" s="205">
        <f t="shared" ca="1" si="1020"/>
        <v>1503</v>
      </c>
      <c r="AC2465" s="205">
        <f t="shared" ca="1" si="1021"/>
        <v>23</v>
      </c>
      <c r="AD2465" s="205">
        <f t="shared" ref="AD2465:AD2528" ca="1" si="1035">IFERROR(AB2465/AC2465,0)</f>
        <v>65.347826086956516</v>
      </c>
      <c r="AE2465" s="205">
        <f t="shared" ref="AE2465:AE2528" ca="1" si="1036">IFERROR(AB2465/AC2465-50,0)</f>
        <v>15.347826086956516</v>
      </c>
      <c r="AF2465" s="205">
        <f t="shared" ca="1" si="1022"/>
        <v>3.0695652173913035</v>
      </c>
      <c r="AG2465" s="205"/>
      <c r="AH2465" s="205"/>
      <c r="AI2465" s="205"/>
      <c r="AJ2465" s="205"/>
      <c r="AK2465" s="4"/>
      <c r="AL2465" s="4"/>
      <c r="AM2465" s="309">
        <f t="shared" ca="1" si="1023"/>
        <v>19.399999999999999</v>
      </c>
      <c r="AN2465" s="309">
        <f t="shared" ca="1" si="1024"/>
        <v>18.22</v>
      </c>
      <c r="AO2465" s="310">
        <f t="shared" ca="1" si="1025"/>
        <v>0.56779661016949312</v>
      </c>
      <c r="AP2465" s="310" t="b">
        <f t="shared" ca="1" si="1026"/>
        <v>0</v>
      </c>
      <c r="AQ2465" s="309">
        <f t="shared" ca="1" si="1027"/>
        <v>0</v>
      </c>
      <c r="AR2465" s="205">
        <f t="shared" ref="AR2465:AR2528" ca="1" si="1037">IF(AND(NOT(AX2466),AW2465),D2465*(1-$E$22),IF(AX2465,AR2466,0))</f>
        <v>0</v>
      </c>
      <c r="AS2465" s="45" t="b">
        <f t="shared" ref="AS2465:AS2528" ca="1" si="1038">AND(AX2465,F2465&lt;AR2465)</f>
        <v>0</v>
      </c>
      <c r="AT2465">
        <f t="shared" ref="AT2465:AT2528" ca="1" si="1039">IF(AX2465,AT2466+1,0)</f>
        <v>0</v>
      </c>
      <c r="AU2465" t="b">
        <f t="shared" ca="1" si="1028"/>
        <v>0</v>
      </c>
      <c r="AV2465" t="b">
        <f t="shared" ca="1" si="1029"/>
        <v>0</v>
      </c>
      <c r="AW2465" s="266" t="b">
        <f t="shared" ca="1" si="1030"/>
        <v>0</v>
      </c>
      <c r="AX2465" s="266" t="b">
        <f t="shared" ca="1" si="1031"/>
        <v>0</v>
      </c>
      <c r="AY2465" s="266" t="b">
        <f t="shared" ca="1" si="1032"/>
        <v>0</v>
      </c>
    </row>
    <row r="2466" spans="1:51" x14ac:dyDescent="0.25">
      <c r="A2466">
        <v>2434</v>
      </c>
      <c r="B2466" s="163">
        <f ca="1">OFFSET(InputPriceData!B$15,CalculationsAndCharts!$A2466+$A$11,0,1,1)</f>
        <v>38483</v>
      </c>
      <c r="C2466" s="3">
        <f ca="1">OFFSET(InputPriceData!G$15,CalculationsAndCharts!$A2466+$A$11,IF($C$7,8,0),1,1)</f>
        <v>832100</v>
      </c>
      <c r="D2466" s="4">
        <f ca="1">OFFSET(InputPriceData!C$15,CalculationsAndCharts!$A2466+$A$11,IF($C$7,8,0),1,1)</f>
        <v>19.22</v>
      </c>
      <c r="E2466" s="4">
        <f ca="1">OFFSET(InputPriceData!D$15,CalculationsAndCharts!$A2466+$A$11,IF($C$7,8,0),1,1)</f>
        <v>19.45</v>
      </c>
      <c r="F2466" s="4">
        <f ca="1">OFFSET(InputPriceData!E$15,CalculationsAndCharts!$A2466+$A$11,IF($C$7,8,0),1,1)</f>
        <v>19.059999999999999</v>
      </c>
      <c r="G2466" s="4">
        <f ca="1">OFFSET(InputPriceData!F$15,CalculationsAndCharts!$A2466+$A$11,IF($C$7,8,0),1,1)</f>
        <v>19.18</v>
      </c>
      <c r="H2466" s="128"/>
      <c r="I2466" s="128"/>
      <c r="K2466" s="124"/>
      <c r="L2466" s="279"/>
      <c r="M2466" s="281"/>
      <c r="N2466" s="280"/>
      <c r="O2466" s="4"/>
      <c r="P2466" s="4"/>
      <c r="Q2466" s="3"/>
      <c r="S2466" s="309">
        <f t="shared" ref="S2466:S2529" ca="1" si="1040">MAX(OFFSET($G2466,0,0,$A$19,1))</f>
        <v>19.399999999999999</v>
      </c>
      <c r="T2466" s="309">
        <f t="shared" ref="T2466:T2529" ca="1" si="1041">MIN(OFFSET($G2466,0,0,$A$19,1))</f>
        <v>18.16</v>
      </c>
      <c r="U2466" s="310">
        <f t="shared" ca="1" si="1033"/>
        <v>0.82258064516129104</v>
      </c>
      <c r="V2466" s="310" t="b">
        <f t="shared" ref="V2466:V2529" ca="1" si="1042">AND(U2466&lt;$A$20,U2467&gt;$A$20)</f>
        <v>0</v>
      </c>
      <c r="W2466" s="3" t="b">
        <f t="shared" ref="W2466:W2529" ca="1" si="1043">OFFSET(V2466,($A$21-1),0,1,1)</f>
        <v>0</v>
      </c>
      <c r="X2466" s="3" t="str">
        <f t="shared" ref="X2466:X2529" ca="1" si="1044">IF($W2466,OFFSET($G2466,$A$19-1,0,1,1),"")</f>
        <v/>
      </c>
      <c r="Y2466" s="3" t="str">
        <f t="shared" ca="1" si="1034"/>
        <v/>
      </c>
      <c r="Z2466" s="3" t="str">
        <f t="shared" ref="Z2466:Z2529" ca="1" si="1045">IF(W2466,IF(Y2466&lt;-10,10,IF(Y2466&gt;10,10,Y2466)),"")</f>
        <v/>
      </c>
      <c r="AA2466" s="3" t="str">
        <f t="shared" ref="AA2466:AA2529" ca="1" si="1046">IF(W2466,INT(5*(Z2466+10)),"")</f>
        <v/>
      </c>
      <c r="AB2466" s="205">
        <f t="shared" ref="AB2466:AB2529" ca="1" si="1047">IF(A2466&gt;$A$23,0,IF(W2466,AA2466,0))+AB2467</f>
        <v>1503</v>
      </c>
      <c r="AC2466" s="205">
        <f t="shared" ref="AC2466:AC2529" ca="1" si="1048">IF(A2466&gt;$A$23,0,IF(W2466,1,0))+AC2467</f>
        <v>23</v>
      </c>
      <c r="AD2466" s="205">
        <f t="shared" ca="1" si="1035"/>
        <v>65.347826086956516</v>
      </c>
      <c r="AE2466" s="205">
        <f t="shared" ca="1" si="1036"/>
        <v>15.347826086956516</v>
      </c>
      <c r="AF2466" s="205">
        <f t="shared" ref="AF2466:AF2529" ca="1" si="1049">AE2466*0.2</f>
        <v>3.0695652173913035</v>
      </c>
      <c r="AG2466" s="205"/>
      <c r="AH2466" s="205"/>
      <c r="AI2466" s="205"/>
      <c r="AJ2466" s="205"/>
      <c r="AK2466" s="4"/>
      <c r="AL2466" s="4"/>
      <c r="AM2466" s="309">
        <f t="shared" ref="AM2466:AM2529" ca="1" si="1050">MAX(OFFSET($G2466,0,0,$E$19,1))</f>
        <v>19.399999999999999</v>
      </c>
      <c r="AN2466" s="309">
        <f t="shared" ref="AN2466:AN2529" ca="1" si="1051">MIN(OFFSET($G2466,0,0,$E$19,1))</f>
        <v>18.22</v>
      </c>
      <c r="AO2466" s="310">
        <f t="shared" ref="AO2466:AO2529" ca="1" si="1052">IFERROR(($G2466- AN2466)/(AM2466-AN2466),0)</f>
        <v>0.81355932203389925</v>
      </c>
      <c r="AP2466" s="310" t="b">
        <f t="shared" ref="AP2466:AP2529" ca="1" si="1053">AND(AO2466&lt;$E$20,AO2467&gt;$E$20)</f>
        <v>0</v>
      </c>
      <c r="AQ2466" s="309">
        <f t="shared" ref="AQ2466:AQ2529" ca="1" si="1054">IF(AND(NOT(AX2467),AW2466),D2466*($E$22),IF(AX2466,AQ2467,0))</f>
        <v>0</v>
      </c>
      <c r="AR2466" s="205">
        <f t="shared" ca="1" si="1037"/>
        <v>0</v>
      </c>
      <c r="AS2466" s="45" t="b">
        <f t="shared" ca="1" si="1038"/>
        <v>0</v>
      </c>
      <c r="AT2466">
        <f t="shared" ca="1" si="1039"/>
        <v>0</v>
      </c>
      <c r="AU2466" t="b">
        <f t="shared" ref="AU2466:AU2529" ca="1" si="1055">(AT2466&gt;=$E$21)</f>
        <v>0</v>
      </c>
      <c r="AV2466" t="b">
        <f t="shared" ref="AV2466:AV2529" ca="1" si="1056">OR(AS2466,AU2466)</f>
        <v>0</v>
      </c>
      <c r="AW2466" s="266" t="b">
        <f t="shared" ref="AW2466:AW2529" ca="1" si="1057">AND($AP2467,NOT(AX2467))</f>
        <v>0</v>
      </c>
      <c r="AX2466" s="266" t="b">
        <f t="shared" ref="AX2466:AX2529" ca="1" si="1058">IF(AX2467,IF(AY2466,FALSE,AX2467),IF(AW2466,TRUE,AX2467))</f>
        <v>0</v>
      </c>
      <c r="AY2466" s="266" t="b">
        <f t="shared" ref="AY2466:AY2529" ca="1" si="1059">AND(AX2467,AND(AV2467&lt;&gt;AV2468,AV2467))</f>
        <v>0</v>
      </c>
    </row>
    <row r="2467" spans="1:51" x14ac:dyDescent="0.25">
      <c r="A2467">
        <v>2435</v>
      </c>
      <c r="B2467" s="163">
        <f ca="1">OFFSET(InputPriceData!B$15,CalculationsAndCharts!$A2467+$A$11,0,1,1)</f>
        <v>38482</v>
      </c>
      <c r="C2467" s="3">
        <f ca="1">OFFSET(InputPriceData!G$15,CalculationsAndCharts!$A2467+$A$11,IF($C$7,8,0),1,1)</f>
        <v>530800</v>
      </c>
      <c r="D2467" s="4">
        <f ca="1">OFFSET(InputPriceData!C$15,CalculationsAndCharts!$A2467+$A$11,IF($C$7,8,0),1,1)</f>
        <v>19.23</v>
      </c>
      <c r="E2467" s="4">
        <f ca="1">OFFSET(InputPriceData!D$15,CalculationsAndCharts!$A2467+$A$11,IF($C$7,8,0),1,1)</f>
        <v>19.36</v>
      </c>
      <c r="F2467" s="4">
        <f ca="1">OFFSET(InputPriceData!E$15,CalculationsAndCharts!$A2467+$A$11,IF($C$7,8,0),1,1)</f>
        <v>19</v>
      </c>
      <c r="G2467" s="4">
        <f ca="1">OFFSET(InputPriceData!F$15,CalculationsAndCharts!$A2467+$A$11,IF($C$7,8,0),1,1)</f>
        <v>19.22</v>
      </c>
      <c r="H2467" s="128"/>
      <c r="I2467" s="128"/>
      <c r="K2467" s="124"/>
      <c r="L2467" s="279"/>
      <c r="M2467" s="281"/>
      <c r="N2467" s="280"/>
      <c r="O2467" s="4"/>
      <c r="P2467" s="4"/>
      <c r="Q2467" s="3"/>
      <c r="S2467" s="309">
        <f t="shared" ca="1" si="1040"/>
        <v>19.399999999999999</v>
      </c>
      <c r="T2467" s="309">
        <f t="shared" ca="1" si="1041"/>
        <v>18.16</v>
      </c>
      <c r="U2467" s="310">
        <f t="shared" ca="1" si="1033"/>
        <v>0.85483870967741937</v>
      </c>
      <c r="V2467" s="310" t="b">
        <f t="shared" ca="1" si="1042"/>
        <v>0</v>
      </c>
      <c r="W2467" s="3" t="b">
        <f t="shared" ca="1" si="1043"/>
        <v>0</v>
      </c>
      <c r="X2467" s="3" t="str">
        <f t="shared" ca="1" si="1044"/>
        <v/>
      </c>
      <c r="Y2467" s="3" t="str">
        <f t="shared" ca="1" si="1034"/>
        <v/>
      </c>
      <c r="Z2467" s="3" t="str">
        <f t="shared" ca="1" si="1045"/>
        <v/>
      </c>
      <c r="AA2467" s="3" t="str">
        <f t="shared" ca="1" si="1046"/>
        <v/>
      </c>
      <c r="AB2467" s="205">
        <f t="shared" ca="1" si="1047"/>
        <v>1503</v>
      </c>
      <c r="AC2467" s="205">
        <f t="shared" ca="1" si="1048"/>
        <v>23</v>
      </c>
      <c r="AD2467" s="205">
        <f t="shared" ca="1" si="1035"/>
        <v>65.347826086956516</v>
      </c>
      <c r="AE2467" s="205">
        <f t="shared" ca="1" si="1036"/>
        <v>15.347826086956516</v>
      </c>
      <c r="AF2467" s="205">
        <f t="shared" ca="1" si="1049"/>
        <v>3.0695652173913035</v>
      </c>
      <c r="AG2467" s="205"/>
      <c r="AH2467" s="205"/>
      <c r="AI2467" s="205"/>
      <c r="AJ2467" s="205"/>
      <c r="AK2467" s="4"/>
      <c r="AL2467" s="4"/>
      <c r="AM2467" s="309">
        <f t="shared" ca="1" si="1050"/>
        <v>19.399999999999999</v>
      </c>
      <c r="AN2467" s="309">
        <f t="shared" ca="1" si="1051"/>
        <v>18.22</v>
      </c>
      <c r="AO2467" s="310">
        <f t="shared" ca="1" si="1052"/>
        <v>0.84745762711864425</v>
      </c>
      <c r="AP2467" s="310" t="b">
        <f t="shared" ca="1" si="1053"/>
        <v>0</v>
      </c>
      <c r="AQ2467" s="309">
        <f t="shared" ca="1" si="1054"/>
        <v>0</v>
      </c>
      <c r="AR2467" s="205">
        <f t="shared" ca="1" si="1037"/>
        <v>0</v>
      </c>
      <c r="AS2467" s="45" t="b">
        <f t="shared" ca="1" si="1038"/>
        <v>0</v>
      </c>
      <c r="AT2467">
        <f t="shared" ca="1" si="1039"/>
        <v>0</v>
      </c>
      <c r="AU2467" t="b">
        <f t="shared" ca="1" si="1055"/>
        <v>0</v>
      </c>
      <c r="AV2467" t="b">
        <f t="shared" ca="1" si="1056"/>
        <v>0</v>
      </c>
      <c r="AW2467" s="266" t="b">
        <f t="shared" ca="1" si="1057"/>
        <v>0</v>
      </c>
      <c r="AX2467" s="266" t="b">
        <f t="shared" ca="1" si="1058"/>
        <v>0</v>
      </c>
      <c r="AY2467" s="266" t="b">
        <f t="shared" ca="1" si="1059"/>
        <v>0</v>
      </c>
    </row>
    <row r="2468" spans="1:51" x14ac:dyDescent="0.25">
      <c r="A2468">
        <v>2436</v>
      </c>
      <c r="B2468" s="163">
        <f ca="1">OFFSET(InputPriceData!B$15,CalculationsAndCharts!$A2468+$A$11,0,1,1)</f>
        <v>38481</v>
      </c>
      <c r="C2468" s="3">
        <f ca="1">OFFSET(InputPriceData!G$15,CalculationsAndCharts!$A2468+$A$11,IF($C$7,8,0),1,1)</f>
        <v>408100</v>
      </c>
      <c r="D2468" s="4">
        <f ca="1">OFFSET(InputPriceData!C$15,CalculationsAndCharts!$A2468+$A$11,IF($C$7,8,0),1,1)</f>
        <v>19.079999999999998</v>
      </c>
      <c r="E2468" s="4">
        <f ca="1">OFFSET(InputPriceData!D$15,CalculationsAndCharts!$A2468+$A$11,IF($C$7,8,0),1,1)</f>
        <v>19.43</v>
      </c>
      <c r="F2468" s="4">
        <f ca="1">OFFSET(InputPriceData!E$15,CalculationsAndCharts!$A2468+$A$11,IF($C$7,8,0),1,1)</f>
        <v>19.03</v>
      </c>
      <c r="G2468" s="4">
        <f ca="1">OFFSET(InputPriceData!F$15,CalculationsAndCharts!$A2468+$A$11,IF($C$7,8,0),1,1)</f>
        <v>19.399999999999999</v>
      </c>
      <c r="H2468" s="128"/>
      <c r="I2468" s="128"/>
      <c r="K2468" s="124"/>
      <c r="L2468" s="279"/>
      <c r="M2468" s="281"/>
      <c r="N2468" s="280"/>
      <c r="O2468" s="4"/>
      <c r="P2468" s="4"/>
      <c r="Q2468" s="3"/>
      <c r="S2468" s="309">
        <f t="shared" ca="1" si="1040"/>
        <v>19.399999999999999</v>
      </c>
      <c r="T2468" s="309">
        <f t="shared" ca="1" si="1041"/>
        <v>17.75</v>
      </c>
      <c r="U2468" s="310">
        <f t="shared" ca="1" si="1033"/>
        <v>1</v>
      </c>
      <c r="V2468" s="310" t="b">
        <f t="shared" ca="1" si="1042"/>
        <v>0</v>
      </c>
      <c r="W2468" s="3" t="b">
        <f t="shared" ca="1" si="1043"/>
        <v>0</v>
      </c>
      <c r="X2468" s="3" t="str">
        <f t="shared" ca="1" si="1044"/>
        <v/>
      </c>
      <c r="Y2468" s="3" t="str">
        <f t="shared" ca="1" si="1034"/>
        <v/>
      </c>
      <c r="Z2468" s="3" t="str">
        <f t="shared" ca="1" si="1045"/>
        <v/>
      </c>
      <c r="AA2468" s="3" t="str">
        <f t="shared" ca="1" si="1046"/>
        <v/>
      </c>
      <c r="AB2468" s="205">
        <f t="shared" ca="1" si="1047"/>
        <v>1503</v>
      </c>
      <c r="AC2468" s="205">
        <f t="shared" ca="1" si="1048"/>
        <v>23</v>
      </c>
      <c r="AD2468" s="205">
        <f t="shared" ca="1" si="1035"/>
        <v>65.347826086956516</v>
      </c>
      <c r="AE2468" s="205">
        <f t="shared" ca="1" si="1036"/>
        <v>15.347826086956516</v>
      </c>
      <c r="AF2468" s="205">
        <f t="shared" ca="1" si="1049"/>
        <v>3.0695652173913035</v>
      </c>
      <c r="AG2468" s="205"/>
      <c r="AH2468" s="205"/>
      <c r="AI2468" s="205"/>
      <c r="AJ2468" s="205"/>
      <c r="AK2468" s="4"/>
      <c r="AL2468" s="4"/>
      <c r="AM2468" s="309">
        <f t="shared" ca="1" si="1050"/>
        <v>19.399999999999999</v>
      </c>
      <c r="AN2468" s="309">
        <f t="shared" ca="1" si="1051"/>
        <v>18.16</v>
      </c>
      <c r="AO2468" s="310">
        <f t="shared" ca="1" si="1052"/>
        <v>1</v>
      </c>
      <c r="AP2468" s="310" t="b">
        <f t="shared" ca="1" si="1053"/>
        <v>0</v>
      </c>
      <c r="AQ2468" s="309">
        <f t="shared" ca="1" si="1054"/>
        <v>0</v>
      </c>
      <c r="AR2468" s="205">
        <f t="shared" ca="1" si="1037"/>
        <v>0</v>
      </c>
      <c r="AS2468" s="45" t="b">
        <f t="shared" ca="1" si="1038"/>
        <v>0</v>
      </c>
      <c r="AT2468">
        <f t="shared" ca="1" si="1039"/>
        <v>0</v>
      </c>
      <c r="AU2468" t="b">
        <f t="shared" ca="1" si="1055"/>
        <v>0</v>
      </c>
      <c r="AV2468" t="b">
        <f t="shared" ca="1" si="1056"/>
        <v>0</v>
      </c>
      <c r="AW2468" s="266" t="b">
        <f t="shared" ca="1" si="1057"/>
        <v>0</v>
      </c>
      <c r="AX2468" s="266" t="b">
        <f t="shared" ca="1" si="1058"/>
        <v>0</v>
      </c>
      <c r="AY2468" s="266" t="b">
        <f t="shared" ca="1" si="1059"/>
        <v>0</v>
      </c>
    </row>
    <row r="2469" spans="1:51" x14ac:dyDescent="0.25">
      <c r="A2469">
        <v>2437</v>
      </c>
      <c r="B2469" s="163">
        <f ca="1">OFFSET(InputPriceData!B$15,CalculationsAndCharts!$A2469+$A$11,0,1,1)</f>
        <v>38478</v>
      </c>
      <c r="C2469" s="3">
        <f ca="1">OFFSET(InputPriceData!G$15,CalculationsAndCharts!$A2469+$A$11,IF($C$7,8,0),1,1)</f>
        <v>278500</v>
      </c>
      <c r="D2469" s="4">
        <f ca="1">OFFSET(InputPriceData!C$15,CalculationsAndCharts!$A2469+$A$11,IF($C$7,8,0),1,1)</f>
        <v>19.48</v>
      </c>
      <c r="E2469" s="4">
        <f ca="1">OFFSET(InputPriceData!D$15,CalculationsAndCharts!$A2469+$A$11,IF($C$7,8,0),1,1)</f>
        <v>19.48</v>
      </c>
      <c r="F2469" s="4">
        <f ca="1">OFFSET(InputPriceData!E$15,CalculationsAndCharts!$A2469+$A$11,IF($C$7,8,0),1,1)</f>
        <v>19.100000000000001</v>
      </c>
      <c r="G2469" s="4">
        <f ca="1">OFFSET(InputPriceData!F$15,CalculationsAndCharts!$A2469+$A$11,IF($C$7,8,0),1,1)</f>
        <v>19.13</v>
      </c>
      <c r="H2469" s="128"/>
      <c r="I2469" s="128"/>
      <c r="K2469" s="124"/>
      <c r="L2469" s="279"/>
      <c r="M2469" s="281"/>
      <c r="N2469" s="280"/>
      <c r="O2469" s="4"/>
      <c r="P2469" s="4"/>
      <c r="Q2469" s="3"/>
      <c r="S2469" s="309">
        <f t="shared" ca="1" si="1040"/>
        <v>19.28</v>
      </c>
      <c r="T2469" s="309">
        <f t="shared" ca="1" si="1041"/>
        <v>17.75</v>
      </c>
      <c r="U2469" s="310">
        <f t="shared" ca="1" si="1033"/>
        <v>0.90196078431372417</v>
      </c>
      <c r="V2469" s="310" t="b">
        <f t="shared" ca="1" si="1042"/>
        <v>0</v>
      </c>
      <c r="W2469" s="3" t="b">
        <f t="shared" ca="1" si="1043"/>
        <v>0</v>
      </c>
      <c r="X2469" s="3" t="str">
        <f t="shared" ca="1" si="1044"/>
        <v/>
      </c>
      <c r="Y2469" s="3" t="str">
        <f t="shared" ca="1" si="1034"/>
        <v/>
      </c>
      <c r="Z2469" s="3" t="str">
        <f t="shared" ca="1" si="1045"/>
        <v/>
      </c>
      <c r="AA2469" s="3" t="str">
        <f t="shared" ca="1" si="1046"/>
        <v/>
      </c>
      <c r="AB2469" s="205">
        <f t="shared" ca="1" si="1047"/>
        <v>1503</v>
      </c>
      <c r="AC2469" s="205">
        <f t="shared" ca="1" si="1048"/>
        <v>23</v>
      </c>
      <c r="AD2469" s="205">
        <f t="shared" ca="1" si="1035"/>
        <v>65.347826086956516</v>
      </c>
      <c r="AE2469" s="205">
        <f t="shared" ca="1" si="1036"/>
        <v>15.347826086956516</v>
      </c>
      <c r="AF2469" s="205">
        <f t="shared" ca="1" si="1049"/>
        <v>3.0695652173913035</v>
      </c>
      <c r="AG2469" s="205"/>
      <c r="AH2469" s="205"/>
      <c r="AI2469" s="205"/>
      <c r="AJ2469" s="205"/>
      <c r="AK2469" s="4"/>
      <c r="AL2469" s="4"/>
      <c r="AM2469" s="309">
        <f t="shared" ca="1" si="1050"/>
        <v>19.28</v>
      </c>
      <c r="AN2469" s="309">
        <f t="shared" ca="1" si="1051"/>
        <v>18.16</v>
      </c>
      <c r="AO2469" s="310">
        <f t="shared" ca="1" si="1052"/>
        <v>0.86607142857142683</v>
      </c>
      <c r="AP2469" s="310" t="b">
        <f t="shared" ca="1" si="1053"/>
        <v>0</v>
      </c>
      <c r="AQ2469" s="309">
        <f t="shared" ca="1" si="1054"/>
        <v>0</v>
      </c>
      <c r="AR2469" s="205">
        <f t="shared" ca="1" si="1037"/>
        <v>0</v>
      </c>
      <c r="AS2469" s="45" t="b">
        <f t="shared" ca="1" si="1038"/>
        <v>0</v>
      </c>
      <c r="AT2469">
        <f t="shared" ca="1" si="1039"/>
        <v>0</v>
      </c>
      <c r="AU2469" t="b">
        <f t="shared" ca="1" si="1055"/>
        <v>0</v>
      </c>
      <c r="AV2469" t="b">
        <f t="shared" ca="1" si="1056"/>
        <v>0</v>
      </c>
      <c r="AW2469" s="266" t="b">
        <f t="shared" ca="1" si="1057"/>
        <v>0</v>
      </c>
      <c r="AX2469" s="266" t="b">
        <f t="shared" ca="1" si="1058"/>
        <v>0</v>
      </c>
      <c r="AY2469" s="266" t="b">
        <f t="shared" ca="1" si="1059"/>
        <v>0</v>
      </c>
    </row>
    <row r="2470" spans="1:51" x14ac:dyDescent="0.25">
      <c r="A2470">
        <v>2438</v>
      </c>
      <c r="B2470" s="163">
        <f ca="1">OFFSET(InputPriceData!B$15,CalculationsAndCharts!$A2470+$A$11,0,1,1)</f>
        <v>38477</v>
      </c>
      <c r="C2470" s="3">
        <f ca="1">OFFSET(InputPriceData!G$15,CalculationsAndCharts!$A2470+$A$11,IF($C$7,8,0),1,1)</f>
        <v>518600</v>
      </c>
      <c r="D2470" s="4">
        <f ca="1">OFFSET(InputPriceData!C$15,CalculationsAndCharts!$A2470+$A$11,IF($C$7,8,0),1,1)</f>
        <v>18.91</v>
      </c>
      <c r="E2470" s="4">
        <f ca="1">OFFSET(InputPriceData!D$15,CalculationsAndCharts!$A2470+$A$11,IF($C$7,8,0),1,1)</f>
        <v>19.5</v>
      </c>
      <c r="F2470" s="4">
        <f ca="1">OFFSET(InputPriceData!E$15,CalculationsAndCharts!$A2470+$A$11,IF($C$7,8,0),1,1)</f>
        <v>18.91</v>
      </c>
      <c r="G2470" s="4">
        <f ca="1">OFFSET(InputPriceData!F$15,CalculationsAndCharts!$A2470+$A$11,IF($C$7,8,0),1,1)</f>
        <v>19.28</v>
      </c>
      <c r="H2470" s="128"/>
      <c r="I2470" s="128"/>
      <c r="K2470" s="124"/>
      <c r="L2470" s="279"/>
      <c r="M2470" s="281"/>
      <c r="N2470" s="280"/>
      <c r="O2470" s="4"/>
      <c r="P2470" s="4"/>
      <c r="Q2470" s="3"/>
      <c r="S2470" s="309">
        <f t="shared" ca="1" si="1040"/>
        <v>19.28</v>
      </c>
      <c r="T2470" s="309">
        <f t="shared" ca="1" si="1041"/>
        <v>17.75</v>
      </c>
      <c r="U2470" s="310">
        <f t="shared" ca="1" si="1033"/>
        <v>1</v>
      </c>
      <c r="V2470" s="310" t="b">
        <f t="shared" ca="1" si="1042"/>
        <v>0</v>
      </c>
      <c r="W2470" s="3" t="b">
        <f t="shared" ca="1" si="1043"/>
        <v>0</v>
      </c>
      <c r="X2470" s="3" t="str">
        <f t="shared" ca="1" si="1044"/>
        <v/>
      </c>
      <c r="Y2470" s="3" t="str">
        <f t="shared" ca="1" si="1034"/>
        <v/>
      </c>
      <c r="Z2470" s="3" t="str">
        <f t="shared" ca="1" si="1045"/>
        <v/>
      </c>
      <c r="AA2470" s="3" t="str">
        <f t="shared" ca="1" si="1046"/>
        <v/>
      </c>
      <c r="AB2470" s="205">
        <f t="shared" ca="1" si="1047"/>
        <v>1503</v>
      </c>
      <c r="AC2470" s="205">
        <f t="shared" ca="1" si="1048"/>
        <v>23</v>
      </c>
      <c r="AD2470" s="205">
        <f t="shared" ca="1" si="1035"/>
        <v>65.347826086956516</v>
      </c>
      <c r="AE2470" s="205">
        <f t="shared" ca="1" si="1036"/>
        <v>15.347826086956516</v>
      </c>
      <c r="AF2470" s="205">
        <f t="shared" ca="1" si="1049"/>
        <v>3.0695652173913035</v>
      </c>
      <c r="AG2470" s="205"/>
      <c r="AH2470" s="205"/>
      <c r="AI2470" s="205"/>
      <c r="AJ2470" s="205"/>
      <c r="AK2470" s="4"/>
      <c r="AL2470" s="4"/>
      <c r="AM2470" s="309">
        <f t="shared" ca="1" si="1050"/>
        <v>19.28</v>
      </c>
      <c r="AN2470" s="309">
        <f t="shared" ca="1" si="1051"/>
        <v>17.75</v>
      </c>
      <c r="AO2470" s="310">
        <f t="shared" ca="1" si="1052"/>
        <v>1</v>
      </c>
      <c r="AP2470" s="310" t="b">
        <f t="shared" ca="1" si="1053"/>
        <v>0</v>
      </c>
      <c r="AQ2470" s="309">
        <f t="shared" ca="1" si="1054"/>
        <v>0</v>
      </c>
      <c r="AR2470" s="205">
        <f t="shared" ca="1" si="1037"/>
        <v>0</v>
      </c>
      <c r="AS2470" s="45" t="b">
        <f t="shared" ca="1" si="1038"/>
        <v>0</v>
      </c>
      <c r="AT2470">
        <f t="shared" ca="1" si="1039"/>
        <v>0</v>
      </c>
      <c r="AU2470" t="b">
        <f t="shared" ca="1" si="1055"/>
        <v>0</v>
      </c>
      <c r="AV2470" t="b">
        <f t="shared" ca="1" si="1056"/>
        <v>0</v>
      </c>
      <c r="AW2470" s="266" t="b">
        <f t="shared" ca="1" si="1057"/>
        <v>0</v>
      </c>
      <c r="AX2470" s="266" t="b">
        <f t="shared" ca="1" si="1058"/>
        <v>0</v>
      </c>
      <c r="AY2470" s="266" t="b">
        <f t="shared" ca="1" si="1059"/>
        <v>0</v>
      </c>
    </row>
    <row r="2471" spans="1:51" x14ac:dyDescent="0.25">
      <c r="A2471">
        <v>2439</v>
      </c>
      <c r="B2471" s="163">
        <f ca="1">OFFSET(InputPriceData!B$15,CalculationsAndCharts!$A2471+$A$11,0,1,1)</f>
        <v>38476</v>
      </c>
      <c r="C2471" s="3">
        <f ca="1">OFFSET(InputPriceData!G$15,CalculationsAndCharts!$A2471+$A$11,IF($C$7,8,0),1,1)</f>
        <v>298200</v>
      </c>
      <c r="D2471" s="4">
        <f ca="1">OFFSET(InputPriceData!C$15,CalculationsAndCharts!$A2471+$A$11,IF($C$7,8,0),1,1)</f>
        <v>18.75</v>
      </c>
      <c r="E2471" s="4">
        <f ca="1">OFFSET(InputPriceData!D$15,CalculationsAndCharts!$A2471+$A$11,IF($C$7,8,0),1,1)</f>
        <v>19.07</v>
      </c>
      <c r="F2471" s="4">
        <f ca="1">OFFSET(InputPriceData!E$15,CalculationsAndCharts!$A2471+$A$11,IF($C$7,8,0),1,1)</f>
        <v>18.45</v>
      </c>
      <c r="G2471" s="4">
        <f ca="1">OFFSET(InputPriceData!F$15,CalculationsAndCharts!$A2471+$A$11,IF($C$7,8,0),1,1)</f>
        <v>19.05</v>
      </c>
      <c r="H2471" s="128"/>
      <c r="I2471" s="128"/>
      <c r="K2471" s="124"/>
      <c r="L2471" s="279"/>
      <c r="M2471" s="281"/>
      <c r="N2471" s="280"/>
      <c r="O2471" s="4"/>
      <c r="P2471" s="4"/>
      <c r="Q2471" s="3"/>
      <c r="S2471" s="309">
        <f t="shared" ca="1" si="1040"/>
        <v>19.05</v>
      </c>
      <c r="T2471" s="309">
        <f t="shared" ca="1" si="1041"/>
        <v>17.75</v>
      </c>
      <c r="U2471" s="310">
        <f t="shared" ca="1" si="1033"/>
        <v>1</v>
      </c>
      <c r="V2471" s="310" t="b">
        <f t="shared" ca="1" si="1042"/>
        <v>0</v>
      </c>
      <c r="W2471" s="3" t="b">
        <f t="shared" ca="1" si="1043"/>
        <v>0</v>
      </c>
      <c r="X2471" s="3" t="str">
        <f t="shared" ca="1" si="1044"/>
        <v/>
      </c>
      <c r="Y2471" s="3" t="str">
        <f t="shared" ca="1" si="1034"/>
        <v/>
      </c>
      <c r="Z2471" s="3" t="str">
        <f t="shared" ca="1" si="1045"/>
        <v/>
      </c>
      <c r="AA2471" s="3" t="str">
        <f t="shared" ca="1" si="1046"/>
        <v/>
      </c>
      <c r="AB2471" s="205">
        <f t="shared" ca="1" si="1047"/>
        <v>1503</v>
      </c>
      <c r="AC2471" s="205">
        <f t="shared" ca="1" si="1048"/>
        <v>23</v>
      </c>
      <c r="AD2471" s="205">
        <f t="shared" ca="1" si="1035"/>
        <v>65.347826086956516</v>
      </c>
      <c r="AE2471" s="205">
        <f t="shared" ca="1" si="1036"/>
        <v>15.347826086956516</v>
      </c>
      <c r="AF2471" s="205">
        <f t="shared" ca="1" si="1049"/>
        <v>3.0695652173913035</v>
      </c>
      <c r="AG2471" s="205"/>
      <c r="AH2471" s="205"/>
      <c r="AI2471" s="205"/>
      <c r="AJ2471" s="205"/>
      <c r="AK2471" s="4"/>
      <c r="AL2471" s="4"/>
      <c r="AM2471" s="309">
        <f t="shared" ca="1" si="1050"/>
        <v>19.05</v>
      </c>
      <c r="AN2471" s="309">
        <f t="shared" ca="1" si="1051"/>
        <v>17.75</v>
      </c>
      <c r="AO2471" s="310">
        <f t="shared" ca="1" si="1052"/>
        <v>1</v>
      </c>
      <c r="AP2471" s="310" t="b">
        <f t="shared" ca="1" si="1053"/>
        <v>0</v>
      </c>
      <c r="AQ2471" s="309">
        <f t="shared" ca="1" si="1054"/>
        <v>0</v>
      </c>
      <c r="AR2471" s="205">
        <f t="shared" ca="1" si="1037"/>
        <v>0</v>
      </c>
      <c r="AS2471" s="45" t="b">
        <f t="shared" ca="1" si="1038"/>
        <v>0</v>
      </c>
      <c r="AT2471">
        <f t="shared" ca="1" si="1039"/>
        <v>0</v>
      </c>
      <c r="AU2471" t="b">
        <f t="shared" ca="1" si="1055"/>
        <v>0</v>
      </c>
      <c r="AV2471" t="b">
        <f t="shared" ca="1" si="1056"/>
        <v>0</v>
      </c>
      <c r="AW2471" s="266" t="b">
        <f t="shared" ca="1" si="1057"/>
        <v>0</v>
      </c>
      <c r="AX2471" s="266" t="b">
        <f t="shared" ca="1" si="1058"/>
        <v>0</v>
      </c>
      <c r="AY2471" s="266" t="b">
        <f t="shared" ca="1" si="1059"/>
        <v>0</v>
      </c>
    </row>
    <row r="2472" spans="1:51" x14ac:dyDescent="0.25">
      <c r="A2472">
        <v>2440</v>
      </c>
      <c r="B2472" s="163">
        <f ca="1">OFFSET(InputPriceData!B$15,CalculationsAndCharts!$A2472+$A$11,0,1,1)</f>
        <v>38475</v>
      </c>
      <c r="C2472" s="3">
        <f ca="1">OFFSET(InputPriceData!G$15,CalculationsAndCharts!$A2472+$A$11,IF($C$7,8,0),1,1)</f>
        <v>429800</v>
      </c>
      <c r="D2472" s="4">
        <f ca="1">OFFSET(InputPriceData!C$15,CalculationsAndCharts!$A2472+$A$11,IF($C$7,8,0),1,1)</f>
        <v>18.690000000000001</v>
      </c>
      <c r="E2472" s="4">
        <f ca="1">OFFSET(InputPriceData!D$15,CalculationsAndCharts!$A2472+$A$11,IF($C$7,8,0),1,1)</f>
        <v>19</v>
      </c>
      <c r="F2472" s="4">
        <f ca="1">OFFSET(InputPriceData!E$15,CalculationsAndCharts!$A2472+$A$11,IF($C$7,8,0),1,1)</f>
        <v>18.57</v>
      </c>
      <c r="G2472" s="4">
        <f ca="1">OFFSET(InputPriceData!F$15,CalculationsAndCharts!$A2472+$A$11,IF($C$7,8,0),1,1)</f>
        <v>18.7</v>
      </c>
      <c r="H2472" s="128"/>
      <c r="I2472" s="128"/>
      <c r="K2472" s="124"/>
      <c r="L2472" s="279"/>
      <c r="M2472" s="281"/>
      <c r="N2472" s="280"/>
      <c r="O2472" s="4"/>
      <c r="P2472" s="4"/>
      <c r="Q2472" s="3"/>
      <c r="S2472" s="309">
        <f t="shared" ca="1" si="1040"/>
        <v>19.04</v>
      </c>
      <c r="T2472" s="309">
        <f t="shared" ca="1" si="1041"/>
        <v>17.75</v>
      </c>
      <c r="U2472" s="310">
        <f t="shared" ca="1" si="1033"/>
        <v>0.73643410852713176</v>
      </c>
      <c r="V2472" s="310" t="b">
        <f t="shared" ca="1" si="1042"/>
        <v>0</v>
      </c>
      <c r="W2472" s="3" t="b">
        <f t="shared" ca="1" si="1043"/>
        <v>0</v>
      </c>
      <c r="X2472" s="3" t="str">
        <f t="shared" ca="1" si="1044"/>
        <v/>
      </c>
      <c r="Y2472" s="3" t="str">
        <f t="shared" ca="1" si="1034"/>
        <v/>
      </c>
      <c r="Z2472" s="3" t="str">
        <f t="shared" ca="1" si="1045"/>
        <v/>
      </c>
      <c r="AA2472" s="3" t="str">
        <f t="shared" ca="1" si="1046"/>
        <v/>
      </c>
      <c r="AB2472" s="205">
        <f t="shared" ca="1" si="1047"/>
        <v>1503</v>
      </c>
      <c r="AC2472" s="205">
        <f t="shared" ca="1" si="1048"/>
        <v>23</v>
      </c>
      <c r="AD2472" s="205">
        <f t="shared" ca="1" si="1035"/>
        <v>65.347826086956516</v>
      </c>
      <c r="AE2472" s="205">
        <f t="shared" ca="1" si="1036"/>
        <v>15.347826086956516</v>
      </c>
      <c r="AF2472" s="205">
        <f t="shared" ca="1" si="1049"/>
        <v>3.0695652173913035</v>
      </c>
      <c r="AG2472" s="205"/>
      <c r="AH2472" s="205"/>
      <c r="AI2472" s="205"/>
      <c r="AJ2472" s="205"/>
      <c r="AK2472" s="4"/>
      <c r="AL2472" s="4"/>
      <c r="AM2472" s="309">
        <f t="shared" ca="1" si="1050"/>
        <v>19.04</v>
      </c>
      <c r="AN2472" s="309">
        <f t="shared" ca="1" si="1051"/>
        <v>17.75</v>
      </c>
      <c r="AO2472" s="310">
        <f t="shared" ca="1" si="1052"/>
        <v>0.73643410852713176</v>
      </c>
      <c r="AP2472" s="310" t="b">
        <f t="shared" ca="1" si="1053"/>
        <v>0</v>
      </c>
      <c r="AQ2472" s="309">
        <f t="shared" ca="1" si="1054"/>
        <v>0</v>
      </c>
      <c r="AR2472" s="205">
        <f t="shared" ca="1" si="1037"/>
        <v>0</v>
      </c>
      <c r="AS2472" s="45" t="b">
        <f t="shared" ca="1" si="1038"/>
        <v>0</v>
      </c>
      <c r="AT2472">
        <f t="shared" ca="1" si="1039"/>
        <v>0</v>
      </c>
      <c r="AU2472" t="b">
        <f t="shared" ca="1" si="1055"/>
        <v>0</v>
      </c>
      <c r="AV2472" t="b">
        <f t="shared" ca="1" si="1056"/>
        <v>0</v>
      </c>
      <c r="AW2472" s="266" t="b">
        <f t="shared" ca="1" si="1057"/>
        <v>0</v>
      </c>
      <c r="AX2472" s="266" t="b">
        <f t="shared" ca="1" si="1058"/>
        <v>0</v>
      </c>
      <c r="AY2472" s="266" t="b">
        <f t="shared" ca="1" si="1059"/>
        <v>0</v>
      </c>
    </row>
    <row r="2473" spans="1:51" x14ac:dyDescent="0.25">
      <c r="A2473">
        <v>2441</v>
      </c>
      <c r="B2473" s="163">
        <f ca="1">OFFSET(InputPriceData!B$15,CalculationsAndCharts!$A2473+$A$11,0,1,1)</f>
        <v>38474</v>
      </c>
      <c r="C2473" s="3">
        <f ca="1">OFFSET(InputPriceData!G$15,CalculationsAndCharts!$A2473+$A$11,IF($C$7,8,0),1,1)</f>
        <v>462500</v>
      </c>
      <c r="D2473" s="4">
        <f ca="1">OFFSET(InputPriceData!C$15,CalculationsAndCharts!$A2473+$A$11,IF($C$7,8,0),1,1)</f>
        <v>18.59</v>
      </c>
      <c r="E2473" s="4">
        <f ca="1">OFFSET(InputPriceData!D$15,CalculationsAndCharts!$A2473+$A$11,IF($C$7,8,0),1,1)</f>
        <v>18.96</v>
      </c>
      <c r="F2473" s="4">
        <f ca="1">OFFSET(InputPriceData!E$15,CalculationsAndCharts!$A2473+$A$11,IF($C$7,8,0),1,1)</f>
        <v>18.559999999999999</v>
      </c>
      <c r="G2473" s="4">
        <f ca="1">OFFSET(InputPriceData!F$15,CalculationsAndCharts!$A2473+$A$11,IF($C$7,8,0),1,1)</f>
        <v>18.87</v>
      </c>
      <c r="H2473" s="128"/>
      <c r="I2473" s="128"/>
      <c r="K2473" s="124"/>
      <c r="L2473" s="279"/>
      <c r="M2473" s="281"/>
      <c r="N2473" s="280"/>
      <c r="O2473" s="4"/>
      <c r="P2473" s="4"/>
      <c r="Q2473" s="3"/>
      <c r="S2473" s="309">
        <f t="shared" ca="1" si="1040"/>
        <v>19.04</v>
      </c>
      <c r="T2473" s="309">
        <f t="shared" ca="1" si="1041"/>
        <v>17.75</v>
      </c>
      <c r="U2473" s="310">
        <f t="shared" ca="1" si="1033"/>
        <v>0.86821705426356721</v>
      </c>
      <c r="V2473" s="310" t="b">
        <f t="shared" ca="1" si="1042"/>
        <v>0</v>
      </c>
      <c r="W2473" s="3" t="b">
        <f t="shared" ca="1" si="1043"/>
        <v>0</v>
      </c>
      <c r="X2473" s="3" t="str">
        <f t="shared" ca="1" si="1044"/>
        <v/>
      </c>
      <c r="Y2473" s="3" t="str">
        <f t="shared" ca="1" si="1034"/>
        <v/>
      </c>
      <c r="Z2473" s="3" t="str">
        <f t="shared" ca="1" si="1045"/>
        <v/>
      </c>
      <c r="AA2473" s="3" t="str">
        <f t="shared" ca="1" si="1046"/>
        <v/>
      </c>
      <c r="AB2473" s="205">
        <f t="shared" ca="1" si="1047"/>
        <v>1503</v>
      </c>
      <c r="AC2473" s="205">
        <f t="shared" ca="1" si="1048"/>
        <v>23</v>
      </c>
      <c r="AD2473" s="205">
        <f t="shared" ca="1" si="1035"/>
        <v>65.347826086956516</v>
      </c>
      <c r="AE2473" s="205">
        <f t="shared" ca="1" si="1036"/>
        <v>15.347826086956516</v>
      </c>
      <c r="AF2473" s="205">
        <f t="shared" ca="1" si="1049"/>
        <v>3.0695652173913035</v>
      </c>
      <c r="AG2473" s="205"/>
      <c r="AH2473" s="205"/>
      <c r="AI2473" s="205"/>
      <c r="AJ2473" s="205"/>
      <c r="AK2473" s="4"/>
      <c r="AL2473" s="4"/>
      <c r="AM2473" s="309">
        <f t="shared" ca="1" si="1050"/>
        <v>19.04</v>
      </c>
      <c r="AN2473" s="309">
        <f t="shared" ca="1" si="1051"/>
        <v>17.75</v>
      </c>
      <c r="AO2473" s="310">
        <f t="shared" ca="1" si="1052"/>
        <v>0.86821705426356721</v>
      </c>
      <c r="AP2473" s="310" t="b">
        <f t="shared" ca="1" si="1053"/>
        <v>0</v>
      </c>
      <c r="AQ2473" s="309">
        <f t="shared" ca="1" si="1054"/>
        <v>0</v>
      </c>
      <c r="AR2473" s="205">
        <f t="shared" ca="1" si="1037"/>
        <v>0</v>
      </c>
      <c r="AS2473" s="45" t="b">
        <f t="shared" ca="1" si="1038"/>
        <v>0</v>
      </c>
      <c r="AT2473">
        <f t="shared" ca="1" si="1039"/>
        <v>0</v>
      </c>
      <c r="AU2473" t="b">
        <f t="shared" ca="1" si="1055"/>
        <v>0</v>
      </c>
      <c r="AV2473" t="b">
        <f t="shared" ca="1" si="1056"/>
        <v>0</v>
      </c>
      <c r="AW2473" s="266" t="b">
        <f t="shared" ca="1" si="1057"/>
        <v>0</v>
      </c>
      <c r="AX2473" s="266" t="b">
        <f t="shared" ca="1" si="1058"/>
        <v>0</v>
      </c>
      <c r="AY2473" s="266" t="b">
        <f t="shared" ca="1" si="1059"/>
        <v>0</v>
      </c>
    </row>
    <row r="2474" spans="1:51" x14ac:dyDescent="0.25">
      <c r="A2474">
        <v>2442</v>
      </c>
      <c r="B2474" s="163">
        <f ca="1">OFFSET(InputPriceData!B$15,CalculationsAndCharts!$A2474+$A$11,0,1,1)</f>
        <v>38471</v>
      </c>
      <c r="C2474" s="3">
        <f ca="1">OFFSET(InputPriceData!G$15,CalculationsAndCharts!$A2474+$A$11,IF($C$7,8,0),1,1)</f>
        <v>512200</v>
      </c>
      <c r="D2474" s="4">
        <f ca="1">OFFSET(InputPriceData!C$15,CalculationsAndCharts!$A2474+$A$11,IF($C$7,8,0),1,1)</f>
        <v>18.38</v>
      </c>
      <c r="E2474" s="4">
        <f ca="1">OFFSET(InputPriceData!D$15,CalculationsAndCharts!$A2474+$A$11,IF($C$7,8,0),1,1)</f>
        <v>18.600000000000001</v>
      </c>
      <c r="F2474" s="4">
        <f ca="1">OFFSET(InputPriceData!E$15,CalculationsAndCharts!$A2474+$A$11,IF($C$7,8,0),1,1)</f>
        <v>17.940000000000001</v>
      </c>
      <c r="G2474" s="4">
        <f ca="1">OFFSET(InputPriceData!F$15,CalculationsAndCharts!$A2474+$A$11,IF($C$7,8,0),1,1)</f>
        <v>18.5</v>
      </c>
      <c r="H2474" s="128"/>
      <c r="I2474" s="128"/>
      <c r="K2474" s="124"/>
      <c r="L2474" s="279"/>
      <c r="M2474" s="281"/>
      <c r="N2474" s="280"/>
      <c r="O2474" s="4"/>
      <c r="P2474" s="4"/>
      <c r="Q2474" s="3"/>
      <c r="S2474" s="309">
        <f t="shared" ca="1" si="1040"/>
        <v>19.04</v>
      </c>
      <c r="T2474" s="309">
        <f t="shared" ca="1" si="1041"/>
        <v>17.75</v>
      </c>
      <c r="U2474" s="310">
        <f t="shared" ca="1" si="1033"/>
        <v>0.58139534883720967</v>
      </c>
      <c r="V2474" s="310" t="b">
        <f t="shared" ca="1" si="1042"/>
        <v>0</v>
      </c>
      <c r="W2474" s="3" t="b">
        <f t="shared" ca="1" si="1043"/>
        <v>0</v>
      </c>
      <c r="X2474" s="3" t="str">
        <f t="shared" ca="1" si="1044"/>
        <v/>
      </c>
      <c r="Y2474" s="3" t="str">
        <f t="shared" ca="1" si="1034"/>
        <v/>
      </c>
      <c r="Z2474" s="3" t="str">
        <f t="shared" ca="1" si="1045"/>
        <v/>
      </c>
      <c r="AA2474" s="3" t="str">
        <f t="shared" ca="1" si="1046"/>
        <v/>
      </c>
      <c r="AB2474" s="205">
        <f t="shared" ca="1" si="1047"/>
        <v>1503</v>
      </c>
      <c r="AC2474" s="205">
        <f t="shared" ca="1" si="1048"/>
        <v>23</v>
      </c>
      <c r="AD2474" s="205">
        <f t="shared" ca="1" si="1035"/>
        <v>65.347826086956516</v>
      </c>
      <c r="AE2474" s="205">
        <f t="shared" ca="1" si="1036"/>
        <v>15.347826086956516</v>
      </c>
      <c r="AF2474" s="205">
        <f t="shared" ca="1" si="1049"/>
        <v>3.0695652173913035</v>
      </c>
      <c r="AG2474" s="205"/>
      <c r="AH2474" s="205"/>
      <c r="AI2474" s="205"/>
      <c r="AJ2474" s="205"/>
      <c r="AK2474" s="4"/>
      <c r="AL2474" s="4"/>
      <c r="AM2474" s="309">
        <f t="shared" ca="1" si="1050"/>
        <v>19.04</v>
      </c>
      <c r="AN2474" s="309">
        <f t="shared" ca="1" si="1051"/>
        <v>17.75</v>
      </c>
      <c r="AO2474" s="310">
        <f t="shared" ca="1" si="1052"/>
        <v>0.58139534883720967</v>
      </c>
      <c r="AP2474" s="310" t="b">
        <f t="shared" ca="1" si="1053"/>
        <v>0</v>
      </c>
      <c r="AQ2474" s="309">
        <f t="shared" ca="1" si="1054"/>
        <v>0</v>
      </c>
      <c r="AR2474" s="205">
        <f t="shared" ca="1" si="1037"/>
        <v>0</v>
      </c>
      <c r="AS2474" s="45" t="b">
        <f t="shared" ca="1" si="1038"/>
        <v>0</v>
      </c>
      <c r="AT2474">
        <f t="shared" ca="1" si="1039"/>
        <v>0</v>
      </c>
      <c r="AU2474" t="b">
        <f t="shared" ca="1" si="1055"/>
        <v>0</v>
      </c>
      <c r="AV2474" t="b">
        <f t="shared" ca="1" si="1056"/>
        <v>0</v>
      </c>
      <c r="AW2474" s="266" t="b">
        <f t="shared" ca="1" si="1057"/>
        <v>0</v>
      </c>
      <c r="AX2474" s="266" t="b">
        <f t="shared" ca="1" si="1058"/>
        <v>0</v>
      </c>
      <c r="AY2474" s="266" t="b">
        <f t="shared" ca="1" si="1059"/>
        <v>0</v>
      </c>
    </row>
    <row r="2475" spans="1:51" x14ac:dyDescent="0.25">
      <c r="A2475">
        <v>2443</v>
      </c>
      <c r="B2475" s="163">
        <f ca="1">OFFSET(InputPriceData!B$15,CalculationsAndCharts!$A2475+$A$11,0,1,1)</f>
        <v>38470</v>
      </c>
      <c r="C2475" s="3">
        <f ca="1">OFFSET(InputPriceData!G$15,CalculationsAndCharts!$A2475+$A$11,IF($C$7,8,0),1,1)</f>
        <v>499700</v>
      </c>
      <c r="D2475" s="4">
        <f ca="1">OFFSET(InputPriceData!C$15,CalculationsAndCharts!$A2475+$A$11,IF($C$7,8,0),1,1)</f>
        <v>18.309999999999999</v>
      </c>
      <c r="E2475" s="4">
        <f ca="1">OFFSET(InputPriceData!D$15,CalculationsAndCharts!$A2475+$A$11,IF($C$7,8,0),1,1)</f>
        <v>18.489999999999998</v>
      </c>
      <c r="F2475" s="4">
        <f ca="1">OFFSET(InputPriceData!E$15,CalculationsAndCharts!$A2475+$A$11,IF($C$7,8,0),1,1)</f>
        <v>18.2</v>
      </c>
      <c r="G2475" s="4">
        <f ca="1">OFFSET(InputPriceData!F$15,CalculationsAndCharts!$A2475+$A$11,IF($C$7,8,0),1,1)</f>
        <v>18.22</v>
      </c>
      <c r="H2475" s="128"/>
      <c r="I2475" s="128"/>
      <c r="K2475" s="124"/>
      <c r="L2475" s="279"/>
      <c r="M2475" s="281"/>
      <c r="N2475" s="280"/>
      <c r="O2475" s="4"/>
      <c r="P2475" s="4"/>
      <c r="Q2475" s="3"/>
      <c r="S2475" s="309">
        <f t="shared" ca="1" si="1040"/>
        <v>19.05</v>
      </c>
      <c r="T2475" s="309">
        <f t="shared" ca="1" si="1041"/>
        <v>17.75</v>
      </c>
      <c r="U2475" s="310">
        <f t="shared" ca="1" si="1033"/>
        <v>0.36153846153846048</v>
      </c>
      <c r="V2475" s="310" t="b">
        <f t="shared" ca="1" si="1042"/>
        <v>0</v>
      </c>
      <c r="W2475" s="3" t="b">
        <f t="shared" ca="1" si="1043"/>
        <v>0</v>
      </c>
      <c r="X2475" s="3" t="str">
        <f t="shared" ca="1" si="1044"/>
        <v/>
      </c>
      <c r="Y2475" s="3" t="str">
        <f t="shared" ca="1" si="1034"/>
        <v/>
      </c>
      <c r="Z2475" s="3" t="str">
        <f t="shared" ca="1" si="1045"/>
        <v/>
      </c>
      <c r="AA2475" s="3" t="str">
        <f t="shared" ca="1" si="1046"/>
        <v/>
      </c>
      <c r="AB2475" s="205">
        <f t="shared" ca="1" si="1047"/>
        <v>1503</v>
      </c>
      <c r="AC2475" s="205">
        <f t="shared" ca="1" si="1048"/>
        <v>23</v>
      </c>
      <c r="AD2475" s="205">
        <f t="shared" ca="1" si="1035"/>
        <v>65.347826086956516</v>
      </c>
      <c r="AE2475" s="205">
        <f t="shared" ca="1" si="1036"/>
        <v>15.347826086956516</v>
      </c>
      <c r="AF2475" s="205">
        <f t="shared" ca="1" si="1049"/>
        <v>3.0695652173913035</v>
      </c>
      <c r="AG2475" s="205"/>
      <c r="AH2475" s="205"/>
      <c r="AI2475" s="205"/>
      <c r="AJ2475" s="205"/>
      <c r="AK2475" s="4"/>
      <c r="AL2475" s="4"/>
      <c r="AM2475" s="309">
        <f t="shared" ca="1" si="1050"/>
        <v>19.04</v>
      </c>
      <c r="AN2475" s="309">
        <f t="shared" ca="1" si="1051"/>
        <v>17.75</v>
      </c>
      <c r="AO2475" s="310">
        <f t="shared" ca="1" si="1052"/>
        <v>0.3643410852713172</v>
      </c>
      <c r="AP2475" s="310" t="b">
        <f t="shared" ca="1" si="1053"/>
        <v>0</v>
      </c>
      <c r="AQ2475" s="309">
        <f t="shared" ca="1" si="1054"/>
        <v>0</v>
      </c>
      <c r="AR2475" s="205">
        <f t="shared" ca="1" si="1037"/>
        <v>0</v>
      </c>
      <c r="AS2475" s="45" t="b">
        <f t="shared" ca="1" si="1038"/>
        <v>0</v>
      </c>
      <c r="AT2475">
        <f t="shared" ca="1" si="1039"/>
        <v>0</v>
      </c>
      <c r="AU2475" t="b">
        <f t="shared" ca="1" si="1055"/>
        <v>0</v>
      </c>
      <c r="AV2475" t="b">
        <f t="shared" ca="1" si="1056"/>
        <v>0</v>
      </c>
      <c r="AW2475" s="266" t="b">
        <f t="shared" ca="1" si="1057"/>
        <v>0</v>
      </c>
      <c r="AX2475" s="266" t="b">
        <f t="shared" ca="1" si="1058"/>
        <v>0</v>
      </c>
      <c r="AY2475" s="266" t="b">
        <f t="shared" ca="1" si="1059"/>
        <v>0</v>
      </c>
    </row>
    <row r="2476" spans="1:51" x14ac:dyDescent="0.25">
      <c r="A2476">
        <v>2444</v>
      </c>
      <c r="B2476" s="163">
        <f ca="1">OFFSET(InputPriceData!B$15,CalculationsAndCharts!$A2476+$A$11,0,1,1)</f>
        <v>38469</v>
      </c>
      <c r="C2476" s="3">
        <f ca="1">OFFSET(InputPriceData!G$15,CalculationsAndCharts!$A2476+$A$11,IF($C$7,8,0),1,1)</f>
        <v>573200</v>
      </c>
      <c r="D2476" s="4">
        <f ca="1">OFFSET(InputPriceData!C$15,CalculationsAndCharts!$A2476+$A$11,IF($C$7,8,0),1,1)</f>
        <v>18.2</v>
      </c>
      <c r="E2476" s="4">
        <f ca="1">OFFSET(InputPriceData!D$15,CalculationsAndCharts!$A2476+$A$11,IF($C$7,8,0),1,1)</f>
        <v>18.54</v>
      </c>
      <c r="F2476" s="4">
        <f ca="1">OFFSET(InputPriceData!E$15,CalculationsAndCharts!$A2476+$A$11,IF($C$7,8,0),1,1)</f>
        <v>18.14</v>
      </c>
      <c r="G2476" s="4">
        <f ca="1">OFFSET(InputPriceData!F$15,CalculationsAndCharts!$A2476+$A$11,IF($C$7,8,0),1,1)</f>
        <v>18.47</v>
      </c>
      <c r="H2476" s="128"/>
      <c r="I2476" s="128"/>
      <c r="K2476" s="124"/>
      <c r="L2476" s="279"/>
      <c r="M2476" s="281"/>
      <c r="N2476" s="280"/>
      <c r="O2476" s="4"/>
      <c r="P2476" s="4"/>
      <c r="Q2476" s="3"/>
      <c r="S2476" s="309">
        <f t="shared" ca="1" si="1040"/>
        <v>19.05</v>
      </c>
      <c r="T2476" s="309">
        <f t="shared" ca="1" si="1041"/>
        <v>17.75</v>
      </c>
      <c r="U2476" s="310">
        <f t="shared" ca="1" si="1033"/>
        <v>0.55384615384615266</v>
      </c>
      <c r="V2476" s="310" t="b">
        <f t="shared" ca="1" si="1042"/>
        <v>0</v>
      </c>
      <c r="W2476" s="3" t="b">
        <f t="shared" ca="1" si="1043"/>
        <v>0</v>
      </c>
      <c r="X2476" s="3" t="str">
        <f t="shared" ca="1" si="1044"/>
        <v/>
      </c>
      <c r="Y2476" s="3" t="str">
        <f t="shared" ca="1" si="1034"/>
        <v/>
      </c>
      <c r="Z2476" s="3" t="str">
        <f t="shared" ca="1" si="1045"/>
        <v/>
      </c>
      <c r="AA2476" s="3" t="str">
        <f t="shared" ca="1" si="1046"/>
        <v/>
      </c>
      <c r="AB2476" s="205">
        <f t="shared" ca="1" si="1047"/>
        <v>1503</v>
      </c>
      <c r="AC2476" s="205">
        <f t="shared" ca="1" si="1048"/>
        <v>23</v>
      </c>
      <c r="AD2476" s="205">
        <f t="shared" ca="1" si="1035"/>
        <v>65.347826086956516</v>
      </c>
      <c r="AE2476" s="205">
        <f t="shared" ca="1" si="1036"/>
        <v>15.347826086956516</v>
      </c>
      <c r="AF2476" s="205">
        <f t="shared" ca="1" si="1049"/>
        <v>3.0695652173913035</v>
      </c>
      <c r="AG2476" s="205"/>
      <c r="AH2476" s="205"/>
      <c r="AI2476" s="205"/>
      <c r="AJ2476" s="205"/>
      <c r="AK2476" s="4"/>
      <c r="AL2476" s="4"/>
      <c r="AM2476" s="309">
        <f t="shared" ca="1" si="1050"/>
        <v>19.04</v>
      </c>
      <c r="AN2476" s="309">
        <f t="shared" ca="1" si="1051"/>
        <v>17.75</v>
      </c>
      <c r="AO2476" s="310">
        <f t="shared" ca="1" si="1052"/>
        <v>0.55813953488372037</v>
      </c>
      <c r="AP2476" s="310" t="b">
        <f t="shared" ca="1" si="1053"/>
        <v>0</v>
      </c>
      <c r="AQ2476" s="309">
        <f t="shared" ca="1" si="1054"/>
        <v>0</v>
      </c>
      <c r="AR2476" s="205">
        <f t="shared" ca="1" si="1037"/>
        <v>0</v>
      </c>
      <c r="AS2476" s="45" t="b">
        <f t="shared" ca="1" si="1038"/>
        <v>0</v>
      </c>
      <c r="AT2476">
        <f t="shared" ca="1" si="1039"/>
        <v>0</v>
      </c>
      <c r="AU2476" t="b">
        <f t="shared" ca="1" si="1055"/>
        <v>0</v>
      </c>
      <c r="AV2476" t="b">
        <f t="shared" ca="1" si="1056"/>
        <v>0</v>
      </c>
      <c r="AW2476" s="266" t="b">
        <f t="shared" ca="1" si="1057"/>
        <v>0</v>
      </c>
      <c r="AX2476" s="266" t="b">
        <f t="shared" ca="1" si="1058"/>
        <v>0</v>
      </c>
      <c r="AY2476" s="266" t="b">
        <f t="shared" ca="1" si="1059"/>
        <v>1</v>
      </c>
    </row>
    <row r="2477" spans="1:51" x14ac:dyDescent="0.25">
      <c r="A2477">
        <v>2445</v>
      </c>
      <c r="B2477" s="163">
        <f ca="1">OFFSET(InputPriceData!B$15,CalculationsAndCharts!$A2477+$A$11,0,1,1)</f>
        <v>38468</v>
      </c>
      <c r="C2477" s="3">
        <f ca="1">OFFSET(InputPriceData!G$15,CalculationsAndCharts!$A2477+$A$11,IF($C$7,8,0),1,1)</f>
        <v>604400</v>
      </c>
      <c r="D2477" s="4">
        <f ca="1">OFFSET(InputPriceData!C$15,CalculationsAndCharts!$A2477+$A$11,IF($C$7,8,0),1,1)</f>
        <v>18.52</v>
      </c>
      <c r="E2477" s="4">
        <f ca="1">OFFSET(InputPriceData!D$15,CalculationsAndCharts!$A2477+$A$11,IF($C$7,8,0),1,1)</f>
        <v>18.72</v>
      </c>
      <c r="F2477" s="4">
        <f ca="1">OFFSET(InputPriceData!E$15,CalculationsAndCharts!$A2477+$A$11,IF($C$7,8,0),1,1)</f>
        <v>18.190000000000001</v>
      </c>
      <c r="G2477" s="4">
        <f ca="1">OFFSET(InputPriceData!F$15,CalculationsAndCharts!$A2477+$A$11,IF($C$7,8,0),1,1)</f>
        <v>18.37</v>
      </c>
      <c r="H2477" s="128"/>
      <c r="I2477" s="128"/>
      <c r="K2477" s="124"/>
      <c r="L2477" s="279"/>
      <c r="M2477" s="281"/>
      <c r="N2477" s="280"/>
      <c r="O2477" s="4"/>
      <c r="P2477" s="4"/>
      <c r="Q2477" s="3"/>
      <c r="S2477" s="309">
        <f t="shared" ca="1" si="1040"/>
        <v>19.12</v>
      </c>
      <c r="T2477" s="309">
        <f t="shared" ca="1" si="1041"/>
        <v>17.75</v>
      </c>
      <c r="U2477" s="310">
        <f t="shared" ca="1" si="1033"/>
        <v>0.45255474452554784</v>
      </c>
      <c r="V2477" s="310" t="b">
        <f t="shared" ca="1" si="1042"/>
        <v>0</v>
      </c>
      <c r="W2477" s="3" t="b">
        <f t="shared" ca="1" si="1043"/>
        <v>0</v>
      </c>
      <c r="X2477" s="3" t="str">
        <f t="shared" ca="1" si="1044"/>
        <v/>
      </c>
      <c r="Y2477" s="3" t="str">
        <f t="shared" ca="1" si="1034"/>
        <v/>
      </c>
      <c r="Z2477" s="3" t="str">
        <f t="shared" ca="1" si="1045"/>
        <v/>
      </c>
      <c r="AA2477" s="3" t="str">
        <f t="shared" ca="1" si="1046"/>
        <v/>
      </c>
      <c r="AB2477" s="205">
        <f t="shared" ca="1" si="1047"/>
        <v>1503</v>
      </c>
      <c r="AC2477" s="205">
        <f t="shared" ca="1" si="1048"/>
        <v>23</v>
      </c>
      <c r="AD2477" s="205">
        <f t="shared" ca="1" si="1035"/>
        <v>65.347826086956516</v>
      </c>
      <c r="AE2477" s="205">
        <f t="shared" ca="1" si="1036"/>
        <v>15.347826086956516</v>
      </c>
      <c r="AF2477" s="205">
        <f t="shared" ca="1" si="1049"/>
        <v>3.0695652173913035</v>
      </c>
      <c r="AG2477" s="205"/>
      <c r="AH2477" s="205"/>
      <c r="AI2477" s="205"/>
      <c r="AJ2477" s="205"/>
      <c r="AK2477" s="4"/>
      <c r="AL2477" s="4"/>
      <c r="AM2477" s="309">
        <f t="shared" ca="1" si="1050"/>
        <v>19.05</v>
      </c>
      <c r="AN2477" s="309">
        <f t="shared" ca="1" si="1051"/>
        <v>17.75</v>
      </c>
      <c r="AO2477" s="310">
        <f t="shared" ca="1" si="1052"/>
        <v>0.47692307692307745</v>
      </c>
      <c r="AP2477" s="310" t="b">
        <f t="shared" ca="1" si="1053"/>
        <v>0</v>
      </c>
      <c r="AQ2477" s="309">
        <f t="shared" ca="1" si="1054"/>
        <v>0.54569999999999996</v>
      </c>
      <c r="AR2477" s="205">
        <f t="shared" ca="1" si="1037"/>
        <v>17.644300000000001</v>
      </c>
      <c r="AS2477" s="45" t="b">
        <f t="shared" ca="1" si="1038"/>
        <v>0</v>
      </c>
      <c r="AT2477">
        <f t="shared" ca="1" si="1039"/>
        <v>9</v>
      </c>
      <c r="AU2477" t="b">
        <f t="shared" ca="1" si="1055"/>
        <v>1</v>
      </c>
      <c r="AV2477" t="b">
        <f t="shared" ca="1" si="1056"/>
        <v>1</v>
      </c>
      <c r="AW2477" s="266" t="b">
        <f t="shared" ca="1" si="1057"/>
        <v>0</v>
      </c>
      <c r="AX2477" s="266" t="b">
        <f t="shared" ca="1" si="1058"/>
        <v>1</v>
      </c>
      <c r="AY2477" s="266" t="b">
        <f t="shared" ca="1" si="1059"/>
        <v>0</v>
      </c>
    </row>
    <row r="2478" spans="1:51" x14ac:dyDescent="0.25">
      <c r="A2478">
        <v>2446</v>
      </c>
      <c r="B2478" s="163">
        <f ca="1">OFFSET(InputPriceData!B$15,CalculationsAndCharts!$A2478+$A$11,0,1,1)</f>
        <v>38467</v>
      </c>
      <c r="C2478" s="3">
        <f ca="1">OFFSET(InputPriceData!G$15,CalculationsAndCharts!$A2478+$A$11,IF($C$7,8,0),1,1)</f>
        <v>364200</v>
      </c>
      <c r="D2478" s="4">
        <f ca="1">OFFSET(InputPriceData!C$15,CalculationsAndCharts!$A2478+$A$11,IF($C$7,8,0),1,1)</f>
        <v>18.46</v>
      </c>
      <c r="E2478" s="4">
        <f ca="1">OFFSET(InputPriceData!D$15,CalculationsAndCharts!$A2478+$A$11,IF($C$7,8,0),1,1)</f>
        <v>18.82</v>
      </c>
      <c r="F2478" s="4">
        <f ca="1">OFFSET(InputPriceData!E$15,CalculationsAndCharts!$A2478+$A$11,IF($C$7,8,0),1,1)</f>
        <v>18.46</v>
      </c>
      <c r="G2478" s="4">
        <f ca="1">OFFSET(InputPriceData!F$15,CalculationsAndCharts!$A2478+$A$11,IF($C$7,8,0),1,1)</f>
        <v>18.66</v>
      </c>
      <c r="H2478" s="128"/>
      <c r="I2478" s="128"/>
      <c r="K2478" s="124"/>
      <c r="L2478" s="279"/>
      <c r="M2478" s="281"/>
      <c r="N2478" s="280"/>
      <c r="O2478" s="4"/>
      <c r="P2478" s="4"/>
      <c r="Q2478" s="3"/>
      <c r="S2478" s="309">
        <f t="shared" ca="1" si="1040"/>
        <v>19.149999999999999</v>
      </c>
      <c r="T2478" s="309">
        <f t="shared" ca="1" si="1041"/>
        <v>17.75</v>
      </c>
      <c r="U2478" s="310">
        <f t="shared" ca="1" si="1033"/>
        <v>0.6500000000000008</v>
      </c>
      <c r="V2478" s="310" t="b">
        <f t="shared" ca="1" si="1042"/>
        <v>0</v>
      </c>
      <c r="W2478" s="3" t="b">
        <f t="shared" ca="1" si="1043"/>
        <v>0</v>
      </c>
      <c r="X2478" s="3" t="str">
        <f t="shared" ca="1" si="1044"/>
        <v/>
      </c>
      <c r="Y2478" s="3" t="str">
        <f t="shared" ca="1" si="1034"/>
        <v/>
      </c>
      <c r="Z2478" s="3" t="str">
        <f t="shared" ca="1" si="1045"/>
        <v/>
      </c>
      <c r="AA2478" s="3" t="str">
        <f t="shared" ca="1" si="1046"/>
        <v/>
      </c>
      <c r="AB2478" s="205">
        <f t="shared" ca="1" si="1047"/>
        <v>1503</v>
      </c>
      <c r="AC2478" s="205">
        <f t="shared" ca="1" si="1048"/>
        <v>23</v>
      </c>
      <c r="AD2478" s="205">
        <f t="shared" ca="1" si="1035"/>
        <v>65.347826086956516</v>
      </c>
      <c r="AE2478" s="205">
        <f t="shared" ca="1" si="1036"/>
        <v>15.347826086956516</v>
      </c>
      <c r="AF2478" s="205">
        <f t="shared" ca="1" si="1049"/>
        <v>3.0695652173913035</v>
      </c>
      <c r="AG2478" s="205"/>
      <c r="AH2478" s="205"/>
      <c r="AI2478" s="205"/>
      <c r="AJ2478" s="205"/>
      <c r="AK2478" s="4"/>
      <c r="AL2478" s="4"/>
      <c r="AM2478" s="309">
        <f t="shared" ca="1" si="1050"/>
        <v>19.05</v>
      </c>
      <c r="AN2478" s="309">
        <f t="shared" ca="1" si="1051"/>
        <v>17.75</v>
      </c>
      <c r="AO2478" s="310">
        <f t="shared" ca="1" si="1052"/>
        <v>0.69999999999999973</v>
      </c>
      <c r="AP2478" s="310" t="b">
        <f t="shared" ca="1" si="1053"/>
        <v>0</v>
      </c>
      <c r="AQ2478" s="309">
        <f t="shared" ca="1" si="1054"/>
        <v>0.54569999999999996</v>
      </c>
      <c r="AR2478" s="205">
        <f t="shared" ca="1" si="1037"/>
        <v>17.644300000000001</v>
      </c>
      <c r="AS2478" s="45" t="b">
        <f t="shared" ca="1" si="1038"/>
        <v>0</v>
      </c>
      <c r="AT2478">
        <f t="shared" ca="1" si="1039"/>
        <v>8</v>
      </c>
      <c r="AU2478" t="b">
        <f t="shared" ca="1" si="1055"/>
        <v>0</v>
      </c>
      <c r="AV2478" t="b">
        <f t="shared" ca="1" si="1056"/>
        <v>0</v>
      </c>
      <c r="AW2478" s="266" t="b">
        <f t="shared" ca="1" si="1057"/>
        <v>0</v>
      </c>
      <c r="AX2478" s="266" t="b">
        <f t="shared" ca="1" si="1058"/>
        <v>1</v>
      </c>
      <c r="AY2478" s="266" t="b">
        <f t="shared" ca="1" si="1059"/>
        <v>0</v>
      </c>
    </row>
    <row r="2479" spans="1:51" x14ac:dyDescent="0.25">
      <c r="A2479">
        <v>2447</v>
      </c>
      <c r="B2479" s="163">
        <f ca="1">OFFSET(InputPriceData!B$15,CalculationsAndCharts!$A2479+$A$11,0,1,1)</f>
        <v>38464</v>
      </c>
      <c r="C2479" s="3">
        <f ca="1">OFFSET(InputPriceData!G$15,CalculationsAndCharts!$A2479+$A$11,IF($C$7,8,0),1,1)</f>
        <v>663800</v>
      </c>
      <c r="D2479" s="4">
        <f ca="1">OFFSET(InputPriceData!C$15,CalculationsAndCharts!$A2479+$A$11,IF($C$7,8,0),1,1)</f>
        <v>18.920000000000002</v>
      </c>
      <c r="E2479" s="4">
        <f ca="1">OFFSET(InputPriceData!D$15,CalculationsAndCharts!$A2479+$A$11,IF($C$7,8,0),1,1)</f>
        <v>19.149999999999999</v>
      </c>
      <c r="F2479" s="4">
        <f ca="1">OFFSET(InputPriceData!E$15,CalculationsAndCharts!$A2479+$A$11,IF($C$7,8,0),1,1)</f>
        <v>18.41</v>
      </c>
      <c r="G2479" s="4">
        <f ca="1">OFFSET(InputPriceData!F$15,CalculationsAndCharts!$A2479+$A$11,IF($C$7,8,0),1,1)</f>
        <v>18.52</v>
      </c>
      <c r="H2479" s="128"/>
      <c r="I2479" s="128"/>
      <c r="K2479" s="124"/>
      <c r="L2479" s="279"/>
      <c r="M2479" s="281"/>
      <c r="N2479" s="280"/>
      <c r="O2479" s="4"/>
      <c r="P2479" s="4"/>
      <c r="Q2479" s="3"/>
      <c r="S2479" s="309">
        <f t="shared" ca="1" si="1040"/>
        <v>19.350000000000001</v>
      </c>
      <c r="T2479" s="309">
        <f t="shared" ca="1" si="1041"/>
        <v>17.75</v>
      </c>
      <c r="U2479" s="310">
        <f t="shared" ca="1" si="1033"/>
        <v>0.48124999999999929</v>
      </c>
      <c r="V2479" s="310" t="b">
        <f t="shared" ca="1" si="1042"/>
        <v>0</v>
      </c>
      <c r="W2479" s="3" t="b">
        <f t="shared" ca="1" si="1043"/>
        <v>0</v>
      </c>
      <c r="X2479" s="3" t="str">
        <f t="shared" ca="1" si="1044"/>
        <v/>
      </c>
      <c r="Y2479" s="3" t="str">
        <f t="shared" ca="1" si="1034"/>
        <v/>
      </c>
      <c r="Z2479" s="3" t="str">
        <f t="shared" ca="1" si="1045"/>
        <v/>
      </c>
      <c r="AA2479" s="3" t="str">
        <f t="shared" ca="1" si="1046"/>
        <v/>
      </c>
      <c r="AB2479" s="205">
        <f t="shared" ca="1" si="1047"/>
        <v>1503</v>
      </c>
      <c r="AC2479" s="205">
        <f t="shared" ca="1" si="1048"/>
        <v>23</v>
      </c>
      <c r="AD2479" s="205">
        <f t="shared" ca="1" si="1035"/>
        <v>65.347826086956516</v>
      </c>
      <c r="AE2479" s="205">
        <f t="shared" ca="1" si="1036"/>
        <v>15.347826086956516</v>
      </c>
      <c r="AF2479" s="205">
        <f t="shared" ca="1" si="1049"/>
        <v>3.0695652173913035</v>
      </c>
      <c r="AG2479" s="205"/>
      <c r="AH2479" s="205"/>
      <c r="AI2479" s="205"/>
      <c r="AJ2479" s="205"/>
      <c r="AK2479" s="4"/>
      <c r="AL2479" s="4"/>
      <c r="AM2479" s="309">
        <f t="shared" ca="1" si="1050"/>
        <v>19.12</v>
      </c>
      <c r="AN2479" s="309">
        <f t="shared" ca="1" si="1051"/>
        <v>17.75</v>
      </c>
      <c r="AO2479" s="310">
        <f t="shared" ca="1" si="1052"/>
        <v>0.56204379562043727</v>
      </c>
      <c r="AP2479" s="310" t="b">
        <f t="shared" ca="1" si="1053"/>
        <v>0</v>
      </c>
      <c r="AQ2479" s="309">
        <f t="shared" ca="1" si="1054"/>
        <v>0.54569999999999996</v>
      </c>
      <c r="AR2479" s="205">
        <f t="shared" ca="1" si="1037"/>
        <v>17.644300000000001</v>
      </c>
      <c r="AS2479" s="45" t="b">
        <f t="shared" ca="1" si="1038"/>
        <v>0</v>
      </c>
      <c r="AT2479">
        <f t="shared" ca="1" si="1039"/>
        <v>7</v>
      </c>
      <c r="AU2479" t="b">
        <f t="shared" ca="1" si="1055"/>
        <v>0</v>
      </c>
      <c r="AV2479" t="b">
        <f t="shared" ca="1" si="1056"/>
        <v>0</v>
      </c>
      <c r="AW2479" s="266" t="b">
        <f t="shared" ca="1" si="1057"/>
        <v>0</v>
      </c>
      <c r="AX2479" s="266" t="b">
        <f t="shared" ca="1" si="1058"/>
        <v>1</v>
      </c>
      <c r="AY2479" s="266" t="b">
        <f t="shared" ca="1" si="1059"/>
        <v>0</v>
      </c>
    </row>
    <row r="2480" spans="1:51" x14ac:dyDescent="0.25">
      <c r="A2480">
        <v>2448</v>
      </c>
      <c r="B2480" s="163">
        <f ca="1">OFFSET(InputPriceData!B$15,CalculationsAndCharts!$A2480+$A$11,0,1,1)</f>
        <v>38463</v>
      </c>
      <c r="C2480" s="3">
        <f ca="1">OFFSET(InputPriceData!G$15,CalculationsAndCharts!$A2480+$A$11,IF($C$7,8,0),1,1)</f>
        <v>405300</v>
      </c>
      <c r="D2480" s="4">
        <f ca="1">OFFSET(InputPriceData!C$15,CalculationsAndCharts!$A2480+$A$11,IF($C$7,8,0),1,1)</f>
        <v>18.95</v>
      </c>
      <c r="E2480" s="4">
        <f ca="1">OFFSET(InputPriceData!D$15,CalculationsAndCharts!$A2480+$A$11,IF($C$7,8,0),1,1)</f>
        <v>19.100000000000001</v>
      </c>
      <c r="F2480" s="4">
        <f ca="1">OFFSET(InputPriceData!E$15,CalculationsAndCharts!$A2480+$A$11,IF($C$7,8,0),1,1)</f>
        <v>18.63</v>
      </c>
      <c r="G2480" s="4">
        <f ca="1">OFFSET(InputPriceData!F$15,CalculationsAndCharts!$A2480+$A$11,IF($C$7,8,0),1,1)</f>
        <v>19.04</v>
      </c>
      <c r="H2480" s="128"/>
      <c r="I2480" s="128"/>
      <c r="K2480" s="124"/>
      <c r="L2480" s="279"/>
      <c r="M2480" s="281"/>
      <c r="N2480" s="280"/>
      <c r="O2480" s="4"/>
      <c r="P2480" s="4"/>
      <c r="Q2480" s="3"/>
      <c r="S2480" s="309">
        <f t="shared" ca="1" si="1040"/>
        <v>19.350000000000001</v>
      </c>
      <c r="T2480" s="309">
        <f t="shared" ca="1" si="1041"/>
        <v>17.75</v>
      </c>
      <c r="U2480" s="310">
        <f t="shared" ca="1" si="1033"/>
        <v>0.8062499999999988</v>
      </c>
      <c r="V2480" s="310" t="b">
        <f t="shared" ca="1" si="1042"/>
        <v>0</v>
      </c>
      <c r="W2480" s="3" t="b">
        <f t="shared" ca="1" si="1043"/>
        <v>0</v>
      </c>
      <c r="X2480" s="3" t="str">
        <f t="shared" ca="1" si="1044"/>
        <v/>
      </c>
      <c r="Y2480" s="3" t="str">
        <f t="shared" ca="1" si="1034"/>
        <v/>
      </c>
      <c r="Z2480" s="3" t="str">
        <f t="shared" ca="1" si="1045"/>
        <v/>
      </c>
      <c r="AA2480" s="3" t="str">
        <f t="shared" ca="1" si="1046"/>
        <v/>
      </c>
      <c r="AB2480" s="205">
        <f t="shared" ca="1" si="1047"/>
        <v>1503</v>
      </c>
      <c r="AC2480" s="205">
        <f t="shared" ca="1" si="1048"/>
        <v>23</v>
      </c>
      <c r="AD2480" s="205">
        <f t="shared" ca="1" si="1035"/>
        <v>65.347826086956516</v>
      </c>
      <c r="AE2480" s="205">
        <f t="shared" ca="1" si="1036"/>
        <v>15.347826086956516</v>
      </c>
      <c r="AF2480" s="205">
        <f t="shared" ca="1" si="1049"/>
        <v>3.0695652173913035</v>
      </c>
      <c r="AG2480" s="205"/>
      <c r="AH2480" s="205"/>
      <c r="AI2480" s="205"/>
      <c r="AJ2480" s="205"/>
      <c r="AK2480" s="4"/>
      <c r="AL2480" s="4"/>
      <c r="AM2480" s="309">
        <f t="shared" ca="1" si="1050"/>
        <v>19.149999999999999</v>
      </c>
      <c r="AN2480" s="309">
        <f t="shared" ca="1" si="1051"/>
        <v>17.75</v>
      </c>
      <c r="AO2480" s="310">
        <f t="shared" ca="1" si="1052"/>
        <v>0.92142857142857171</v>
      </c>
      <c r="AP2480" s="310" t="b">
        <f t="shared" ca="1" si="1053"/>
        <v>0</v>
      </c>
      <c r="AQ2480" s="309">
        <f t="shared" ca="1" si="1054"/>
        <v>0.54569999999999996</v>
      </c>
      <c r="AR2480" s="205">
        <f t="shared" ca="1" si="1037"/>
        <v>17.644300000000001</v>
      </c>
      <c r="AS2480" s="45" t="b">
        <f t="shared" ca="1" si="1038"/>
        <v>0</v>
      </c>
      <c r="AT2480">
        <f t="shared" ca="1" si="1039"/>
        <v>6</v>
      </c>
      <c r="AU2480" t="b">
        <f t="shared" ca="1" si="1055"/>
        <v>0</v>
      </c>
      <c r="AV2480" t="b">
        <f t="shared" ca="1" si="1056"/>
        <v>0</v>
      </c>
      <c r="AW2480" s="266" t="b">
        <f t="shared" ca="1" si="1057"/>
        <v>0</v>
      </c>
      <c r="AX2480" s="266" t="b">
        <f t="shared" ca="1" si="1058"/>
        <v>1</v>
      </c>
      <c r="AY2480" s="266" t="b">
        <f t="shared" ca="1" si="1059"/>
        <v>0</v>
      </c>
    </row>
    <row r="2481" spans="1:51" x14ac:dyDescent="0.25">
      <c r="A2481">
        <v>2449</v>
      </c>
      <c r="B2481" s="163">
        <f ca="1">OFFSET(InputPriceData!B$15,CalculationsAndCharts!$A2481+$A$11,0,1,1)</f>
        <v>38462</v>
      </c>
      <c r="C2481" s="3">
        <f ca="1">OFFSET(InputPriceData!G$15,CalculationsAndCharts!$A2481+$A$11,IF($C$7,8,0),1,1)</f>
        <v>685700</v>
      </c>
      <c r="D2481" s="4">
        <f ca="1">OFFSET(InputPriceData!C$15,CalculationsAndCharts!$A2481+$A$11,IF($C$7,8,0),1,1)</f>
        <v>18.829999999999998</v>
      </c>
      <c r="E2481" s="4">
        <f ca="1">OFFSET(InputPriceData!D$15,CalculationsAndCharts!$A2481+$A$11,IF($C$7,8,0),1,1)</f>
        <v>18.98</v>
      </c>
      <c r="F2481" s="4">
        <f ca="1">OFFSET(InputPriceData!E$15,CalculationsAndCharts!$A2481+$A$11,IF($C$7,8,0),1,1)</f>
        <v>18.45</v>
      </c>
      <c r="G2481" s="4">
        <f ca="1">OFFSET(InputPriceData!F$15,CalculationsAndCharts!$A2481+$A$11,IF($C$7,8,0),1,1)</f>
        <v>18.66</v>
      </c>
      <c r="H2481" s="128"/>
      <c r="I2481" s="128"/>
      <c r="K2481" s="124"/>
      <c r="L2481" s="279"/>
      <c r="M2481" s="281"/>
      <c r="N2481" s="280"/>
      <c r="O2481" s="4"/>
      <c r="P2481" s="4"/>
      <c r="Q2481" s="3"/>
      <c r="S2481" s="309">
        <f t="shared" ca="1" si="1040"/>
        <v>19.649999999999999</v>
      </c>
      <c r="T2481" s="309">
        <f t="shared" ca="1" si="1041"/>
        <v>17.75</v>
      </c>
      <c r="U2481" s="310">
        <f t="shared" ca="1" si="1033"/>
        <v>0.47894736842105307</v>
      </c>
      <c r="V2481" s="310" t="b">
        <f t="shared" ca="1" si="1042"/>
        <v>0</v>
      </c>
      <c r="W2481" s="3" t="b">
        <f t="shared" ca="1" si="1043"/>
        <v>0</v>
      </c>
      <c r="X2481" s="3" t="str">
        <f t="shared" ca="1" si="1044"/>
        <v/>
      </c>
      <c r="Y2481" s="3" t="str">
        <f t="shared" ca="1" si="1034"/>
        <v/>
      </c>
      <c r="Z2481" s="3" t="str">
        <f t="shared" ca="1" si="1045"/>
        <v/>
      </c>
      <c r="AA2481" s="3" t="str">
        <f t="shared" ca="1" si="1046"/>
        <v/>
      </c>
      <c r="AB2481" s="205">
        <f t="shared" ca="1" si="1047"/>
        <v>1503</v>
      </c>
      <c r="AC2481" s="205">
        <f t="shared" ca="1" si="1048"/>
        <v>23</v>
      </c>
      <c r="AD2481" s="205">
        <f t="shared" ca="1" si="1035"/>
        <v>65.347826086956516</v>
      </c>
      <c r="AE2481" s="205">
        <f t="shared" ca="1" si="1036"/>
        <v>15.347826086956516</v>
      </c>
      <c r="AF2481" s="205">
        <f t="shared" ca="1" si="1049"/>
        <v>3.0695652173913035</v>
      </c>
      <c r="AG2481" s="205"/>
      <c r="AH2481" s="205"/>
      <c r="AI2481" s="205"/>
      <c r="AJ2481" s="205"/>
      <c r="AK2481" s="4"/>
      <c r="AL2481" s="4"/>
      <c r="AM2481" s="309">
        <f t="shared" ca="1" si="1050"/>
        <v>19.350000000000001</v>
      </c>
      <c r="AN2481" s="309">
        <f t="shared" ca="1" si="1051"/>
        <v>17.75</v>
      </c>
      <c r="AO2481" s="310">
        <f t="shared" ca="1" si="1052"/>
        <v>0.56874999999999953</v>
      </c>
      <c r="AP2481" s="310" t="b">
        <f t="shared" ca="1" si="1053"/>
        <v>0</v>
      </c>
      <c r="AQ2481" s="309">
        <f t="shared" ca="1" si="1054"/>
        <v>0.54569999999999996</v>
      </c>
      <c r="AR2481" s="205">
        <f t="shared" ca="1" si="1037"/>
        <v>17.644300000000001</v>
      </c>
      <c r="AS2481" s="45" t="b">
        <f t="shared" ca="1" si="1038"/>
        <v>0</v>
      </c>
      <c r="AT2481">
        <f t="shared" ca="1" si="1039"/>
        <v>5</v>
      </c>
      <c r="AU2481" t="b">
        <f t="shared" ca="1" si="1055"/>
        <v>0</v>
      </c>
      <c r="AV2481" t="b">
        <f t="shared" ca="1" si="1056"/>
        <v>0</v>
      </c>
      <c r="AW2481" s="266" t="b">
        <f t="shared" ca="1" si="1057"/>
        <v>0</v>
      </c>
      <c r="AX2481" s="266" t="b">
        <f t="shared" ca="1" si="1058"/>
        <v>1</v>
      </c>
      <c r="AY2481" s="266" t="b">
        <f t="shared" ca="1" si="1059"/>
        <v>0</v>
      </c>
    </row>
    <row r="2482" spans="1:51" x14ac:dyDescent="0.25">
      <c r="A2482">
        <v>2450</v>
      </c>
      <c r="B2482" s="163">
        <f ca="1">OFFSET(InputPriceData!B$15,CalculationsAndCharts!$A2482+$A$11,0,1,1)</f>
        <v>38461</v>
      </c>
      <c r="C2482" s="3">
        <f ca="1">OFFSET(InputPriceData!G$15,CalculationsAndCharts!$A2482+$A$11,IF($C$7,8,0),1,1)</f>
        <v>851800</v>
      </c>
      <c r="D2482" s="4">
        <f ca="1">OFFSET(InputPriceData!C$15,CalculationsAndCharts!$A2482+$A$11,IF($C$7,8,0),1,1)</f>
        <v>18.12</v>
      </c>
      <c r="E2482" s="4">
        <f ca="1">OFFSET(InputPriceData!D$15,CalculationsAndCharts!$A2482+$A$11,IF($C$7,8,0),1,1)</f>
        <v>18.97</v>
      </c>
      <c r="F2482" s="4">
        <f ca="1">OFFSET(InputPriceData!E$15,CalculationsAndCharts!$A2482+$A$11,IF($C$7,8,0),1,1)</f>
        <v>18.02</v>
      </c>
      <c r="G2482" s="4">
        <f ca="1">OFFSET(InputPriceData!F$15,CalculationsAndCharts!$A2482+$A$11,IF($C$7,8,0),1,1)</f>
        <v>18.829999999999998</v>
      </c>
      <c r="H2482" s="128"/>
      <c r="I2482" s="128"/>
      <c r="K2482" s="124"/>
      <c r="L2482" s="279"/>
      <c r="M2482" s="281"/>
      <c r="N2482" s="280"/>
      <c r="O2482" s="4"/>
      <c r="P2482" s="4"/>
      <c r="Q2482" s="3"/>
      <c r="S2482" s="309">
        <f t="shared" ca="1" si="1040"/>
        <v>19.760000000000002</v>
      </c>
      <c r="T2482" s="309">
        <f t="shared" ca="1" si="1041"/>
        <v>17.75</v>
      </c>
      <c r="U2482" s="310">
        <f t="shared" ca="1" si="1033"/>
        <v>0.53731343283581967</v>
      </c>
      <c r="V2482" s="310" t="b">
        <f t="shared" ca="1" si="1042"/>
        <v>0</v>
      </c>
      <c r="W2482" s="3" t="b">
        <f t="shared" ca="1" si="1043"/>
        <v>0</v>
      </c>
      <c r="X2482" s="3" t="str">
        <f t="shared" ca="1" si="1044"/>
        <v/>
      </c>
      <c r="Y2482" s="3" t="str">
        <f t="shared" ca="1" si="1034"/>
        <v/>
      </c>
      <c r="Z2482" s="3" t="str">
        <f t="shared" ca="1" si="1045"/>
        <v/>
      </c>
      <c r="AA2482" s="3" t="str">
        <f t="shared" ca="1" si="1046"/>
        <v/>
      </c>
      <c r="AB2482" s="205">
        <f t="shared" ca="1" si="1047"/>
        <v>1503</v>
      </c>
      <c r="AC2482" s="205">
        <f t="shared" ca="1" si="1048"/>
        <v>23</v>
      </c>
      <c r="AD2482" s="205">
        <f t="shared" ca="1" si="1035"/>
        <v>65.347826086956516</v>
      </c>
      <c r="AE2482" s="205">
        <f t="shared" ca="1" si="1036"/>
        <v>15.347826086956516</v>
      </c>
      <c r="AF2482" s="205">
        <f t="shared" ca="1" si="1049"/>
        <v>3.0695652173913035</v>
      </c>
      <c r="AG2482" s="205"/>
      <c r="AH2482" s="205"/>
      <c r="AI2482" s="205"/>
      <c r="AJ2482" s="205"/>
      <c r="AK2482" s="4"/>
      <c r="AL2482" s="4"/>
      <c r="AM2482" s="309">
        <f t="shared" ca="1" si="1050"/>
        <v>19.350000000000001</v>
      </c>
      <c r="AN2482" s="309">
        <f t="shared" ca="1" si="1051"/>
        <v>17.75</v>
      </c>
      <c r="AO2482" s="310">
        <f t="shared" ca="1" si="1052"/>
        <v>0.67499999999999838</v>
      </c>
      <c r="AP2482" s="310" t="b">
        <f t="shared" ca="1" si="1053"/>
        <v>0</v>
      </c>
      <c r="AQ2482" s="309">
        <f t="shared" ca="1" si="1054"/>
        <v>0.54569999999999996</v>
      </c>
      <c r="AR2482" s="205">
        <f t="shared" ca="1" si="1037"/>
        <v>17.644300000000001</v>
      </c>
      <c r="AS2482" s="45" t="b">
        <f t="shared" ca="1" si="1038"/>
        <v>0</v>
      </c>
      <c r="AT2482">
        <f t="shared" ca="1" si="1039"/>
        <v>4</v>
      </c>
      <c r="AU2482" t="b">
        <f t="shared" ca="1" si="1055"/>
        <v>0</v>
      </c>
      <c r="AV2482" t="b">
        <f t="shared" ca="1" si="1056"/>
        <v>0</v>
      </c>
      <c r="AW2482" s="266" t="b">
        <f t="shared" ca="1" si="1057"/>
        <v>0</v>
      </c>
      <c r="AX2482" s="266" t="b">
        <f t="shared" ca="1" si="1058"/>
        <v>1</v>
      </c>
      <c r="AY2482" s="266" t="b">
        <f t="shared" ca="1" si="1059"/>
        <v>0</v>
      </c>
    </row>
    <row r="2483" spans="1:51" x14ac:dyDescent="0.25">
      <c r="A2483">
        <v>2451</v>
      </c>
      <c r="B2483" s="163">
        <f ca="1">OFFSET(InputPriceData!B$15,CalculationsAndCharts!$A2483+$A$11,0,1,1)</f>
        <v>38460</v>
      </c>
      <c r="C2483" s="3">
        <f ca="1">OFFSET(InputPriceData!G$15,CalculationsAndCharts!$A2483+$A$11,IF($C$7,8,0),1,1)</f>
        <v>630800</v>
      </c>
      <c r="D2483" s="4">
        <f ca="1">OFFSET(InputPriceData!C$15,CalculationsAndCharts!$A2483+$A$11,IF($C$7,8,0),1,1)</f>
        <v>18.239999999999998</v>
      </c>
      <c r="E2483" s="4">
        <f ca="1">OFFSET(InputPriceData!D$15,CalculationsAndCharts!$A2483+$A$11,IF($C$7,8,0),1,1)</f>
        <v>18.48</v>
      </c>
      <c r="F2483" s="4">
        <f ca="1">OFFSET(InputPriceData!E$15,CalculationsAndCharts!$A2483+$A$11,IF($C$7,8,0),1,1)</f>
        <v>18.100000000000001</v>
      </c>
      <c r="G2483" s="4">
        <f ca="1">OFFSET(InputPriceData!F$15,CalculationsAndCharts!$A2483+$A$11,IF($C$7,8,0),1,1)</f>
        <v>18.16</v>
      </c>
      <c r="H2483" s="128"/>
      <c r="I2483" s="128"/>
      <c r="K2483" s="124"/>
      <c r="L2483" s="279"/>
      <c r="M2483" s="281"/>
      <c r="N2483" s="280"/>
      <c r="O2483" s="4"/>
      <c r="P2483" s="4"/>
      <c r="Q2483" s="3"/>
      <c r="S2483" s="309">
        <f t="shared" ca="1" si="1040"/>
        <v>19.86</v>
      </c>
      <c r="T2483" s="309">
        <f t="shared" ca="1" si="1041"/>
        <v>17.75</v>
      </c>
      <c r="U2483" s="310">
        <f t="shared" ca="1" si="1033"/>
        <v>0.19431279620853092</v>
      </c>
      <c r="V2483" s="310" t="b">
        <f t="shared" ca="1" si="1042"/>
        <v>0</v>
      </c>
      <c r="W2483" s="3" t="b">
        <f t="shared" ca="1" si="1043"/>
        <v>1</v>
      </c>
      <c r="X2483" s="3">
        <f t="shared" ca="1" si="1044"/>
        <v>19.86</v>
      </c>
      <c r="Y2483" s="3">
        <f t="shared" ca="1" si="1034"/>
        <v>-8.5599194360523647</v>
      </c>
      <c r="Z2483" s="3">
        <f t="shared" ca="1" si="1045"/>
        <v>-8.5599194360523647</v>
      </c>
      <c r="AA2483" s="3">
        <f t="shared" ca="1" si="1046"/>
        <v>7</v>
      </c>
      <c r="AB2483" s="205">
        <f t="shared" ca="1" si="1047"/>
        <v>1503</v>
      </c>
      <c r="AC2483" s="205">
        <f t="shared" ca="1" si="1048"/>
        <v>23</v>
      </c>
      <c r="AD2483" s="205">
        <f t="shared" ca="1" si="1035"/>
        <v>65.347826086956516</v>
      </c>
      <c r="AE2483" s="205">
        <f t="shared" ca="1" si="1036"/>
        <v>15.347826086956516</v>
      </c>
      <c r="AF2483" s="205">
        <f t="shared" ca="1" si="1049"/>
        <v>3.0695652173913035</v>
      </c>
      <c r="AG2483" s="205"/>
      <c r="AH2483" s="205"/>
      <c r="AI2483" s="205"/>
      <c r="AJ2483" s="205"/>
      <c r="AK2483" s="4"/>
      <c r="AL2483" s="4"/>
      <c r="AM2483" s="309">
        <f t="shared" ca="1" si="1050"/>
        <v>19.649999999999999</v>
      </c>
      <c r="AN2483" s="309">
        <f t="shared" ca="1" si="1051"/>
        <v>17.75</v>
      </c>
      <c r="AO2483" s="310">
        <f t="shared" ca="1" si="1052"/>
        <v>0.21578947368421075</v>
      </c>
      <c r="AP2483" s="310" t="b">
        <f t="shared" ca="1" si="1053"/>
        <v>0</v>
      </c>
      <c r="AQ2483" s="309">
        <f t="shared" ca="1" si="1054"/>
        <v>0.54569999999999996</v>
      </c>
      <c r="AR2483" s="205">
        <f t="shared" ca="1" si="1037"/>
        <v>17.644300000000001</v>
      </c>
      <c r="AS2483" s="45" t="b">
        <f t="shared" ca="1" si="1038"/>
        <v>0</v>
      </c>
      <c r="AT2483">
        <f t="shared" ca="1" si="1039"/>
        <v>3</v>
      </c>
      <c r="AU2483" t="b">
        <f t="shared" ca="1" si="1055"/>
        <v>0</v>
      </c>
      <c r="AV2483" t="b">
        <f t="shared" ca="1" si="1056"/>
        <v>0</v>
      </c>
      <c r="AW2483" s="266" t="b">
        <f t="shared" ca="1" si="1057"/>
        <v>0</v>
      </c>
      <c r="AX2483" s="266" t="b">
        <f t="shared" ca="1" si="1058"/>
        <v>1</v>
      </c>
      <c r="AY2483" s="266" t="b">
        <f t="shared" ca="1" si="1059"/>
        <v>0</v>
      </c>
    </row>
    <row r="2484" spans="1:51" x14ac:dyDescent="0.25">
      <c r="A2484">
        <v>2452</v>
      </c>
      <c r="B2484" s="163">
        <f ca="1">OFFSET(InputPriceData!B$15,CalculationsAndCharts!$A2484+$A$11,0,1,1)</f>
        <v>38457</v>
      </c>
      <c r="C2484" s="3">
        <f ca="1">OFFSET(InputPriceData!G$15,CalculationsAndCharts!$A2484+$A$11,IF($C$7,8,0),1,1)</f>
        <v>2157800</v>
      </c>
      <c r="D2484" s="4">
        <f ca="1">OFFSET(InputPriceData!C$15,CalculationsAndCharts!$A2484+$A$11,IF($C$7,8,0),1,1)</f>
        <v>18.5</v>
      </c>
      <c r="E2484" s="4">
        <f ca="1">OFFSET(InputPriceData!D$15,CalculationsAndCharts!$A2484+$A$11,IF($C$7,8,0),1,1)</f>
        <v>18.809999999999999</v>
      </c>
      <c r="F2484" s="4">
        <f ca="1">OFFSET(InputPriceData!E$15,CalculationsAndCharts!$A2484+$A$11,IF($C$7,8,0),1,1)</f>
        <v>18.079999999999998</v>
      </c>
      <c r="G2484" s="4">
        <f ca="1">OFFSET(InputPriceData!F$15,CalculationsAndCharts!$A2484+$A$11,IF($C$7,8,0),1,1)</f>
        <v>18.16</v>
      </c>
      <c r="H2484" s="128"/>
      <c r="I2484" s="128"/>
      <c r="K2484" s="124"/>
      <c r="L2484" s="279"/>
      <c r="M2484" s="281"/>
      <c r="N2484" s="280"/>
      <c r="O2484" s="4"/>
      <c r="P2484" s="4"/>
      <c r="Q2484" s="3"/>
      <c r="S2484" s="309">
        <f t="shared" ca="1" si="1040"/>
        <v>20.09</v>
      </c>
      <c r="T2484" s="309">
        <f t="shared" ca="1" si="1041"/>
        <v>17.75</v>
      </c>
      <c r="U2484" s="310">
        <f t="shared" ca="1" si="1033"/>
        <v>0.17521367521367529</v>
      </c>
      <c r="V2484" s="310" t="b">
        <f t="shared" ca="1" si="1042"/>
        <v>0</v>
      </c>
      <c r="W2484" s="3" t="b">
        <f t="shared" ca="1" si="1043"/>
        <v>0</v>
      </c>
      <c r="X2484" s="3" t="str">
        <f t="shared" ca="1" si="1044"/>
        <v/>
      </c>
      <c r="Y2484" s="3" t="str">
        <f t="shared" ca="1" si="1034"/>
        <v/>
      </c>
      <c r="Z2484" s="3" t="str">
        <f t="shared" ca="1" si="1045"/>
        <v/>
      </c>
      <c r="AA2484" s="3" t="str">
        <f t="shared" ca="1" si="1046"/>
        <v/>
      </c>
      <c r="AB2484" s="205">
        <f t="shared" ca="1" si="1047"/>
        <v>1496</v>
      </c>
      <c r="AC2484" s="205">
        <f t="shared" ca="1" si="1048"/>
        <v>22</v>
      </c>
      <c r="AD2484" s="205">
        <f t="shared" ca="1" si="1035"/>
        <v>68</v>
      </c>
      <c r="AE2484" s="205">
        <f t="shared" ca="1" si="1036"/>
        <v>18</v>
      </c>
      <c r="AF2484" s="205">
        <f t="shared" ca="1" si="1049"/>
        <v>3.6</v>
      </c>
      <c r="AG2484" s="205"/>
      <c r="AH2484" s="205"/>
      <c r="AI2484" s="205"/>
      <c r="AJ2484" s="205"/>
      <c r="AK2484" s="4"/>
      <c r="AL2484" s="4"/>
      <c r="AM2484" s="309">
        <f t="shared" ca="1" si="1050"/>
        <v>19.760000000000002</v>
      </c>
      <c r="AN2484" s="309">
        <f t="shared" ca="1" si="1051"/>
        <v>17.75</v>
      </c>
      <c r="AO2484" s="310">
        <f t="shared" ca="1" si="1052"/>
        <v>0.20398009950248747</v>
      </c>
      <c r="AP2484" s="310" t="b">
        <f t="shared" ca="1" si="1053"/>
        <v>0</v>
      </c>
      <c r="AQ2484" s="309">
        <f t="shared" ca="1" si="1054"/>
        <v>0.54569999999999996</v>
      </c>
      <c r="AR2484" s="205">
        <f t="shared" ca="1" si="1037"/>
        <v>17.644300000000001</v>
      </c>
      <c r="AS2484" s="45" t="b">
        <f t="shared" ca="1" si="1038"/>
        <v>0</v>
      </c>
      <c r="AT2484">
        <f t="shared" ca="1" si="1039"/>
        <v>2</v>
      </c>
      <c r="AU2484" t="b">
        <f t="shared" ca="1" si="1055"/>
        <v>0</v>
      </c>
      <c r="AV2484" t="b">
        <f t="shared" ca="1" si="1056"/>
        <v>0</v>
      </c>
      <c r="AW2484" s="266" t="b">
        <f t="shared" ca="1" si="1057"/>
        <v>0</v>
      </c>
      <c r="AX2484" s="266" t="b">
        <f t="shared" ca="1" si="1058"/>
        <v>1</v>
      </c>
      <c r="AY2484" s="266" t="b">
        <f t="shared" ca="1" si="1059"/>
        <v>0</v>
      </c>
    </row>
    <row r="2485" spans="1:51" x14ac:dyDescent="0.25">
      <c r="A2485">
        <v>2453</v>
      </c>
      <c r="B2485" s="163">
        <f ca="1">OFFSET(InputPriceData!B$15,CalculationsAndCharts!$A2485+$A$11,0,1,1)</f>
        <v>38456</v>
      </c>
      <c r="C2485" s="3">
        <f ca="1">OFFSET(InputPriceData!G$15,CalculationsAndCharts!$A2485+$A$11,IF($C$7,8,0),1,1)</f>
        <v>1171300</v>
      </c>
      <c r="D2485" s="4">
        <f ca="1">OFFSET(InputPriceData!C$15,CalculationsAndCharts!$A2485+$A$11,IF($C$7,8,0),1,1)</f>
        <v>18.190000000000001</v>
      </c>
      <c r="E2485" s="4">
        <f ca="1">OFFSET(InputPriceData!D$15,CalculationsAndCharts!$A2485+$A$11,IF($C$7,8,0),1,1)</f>
        <v>18.23</v>
      </c>
      <c r="F2485" s="4">
        <f ca="1">OFFSET(InputPriceData!E$15,CalculationsAndCharts!$A2485+$A$11,IF($C$7,8,0),1,1)</f>
        <v>17.739999999999998</v>
      </c>
      <c r="G2485" s="4">
        <f ca="1">OFFSET(InputPriceData!F$15,CalculationsAndCharts!$A2485+$A$11,IF($C$7,8,0),1,1)</f>
        <v>17.75</v>
      </c>
      <c r="H2485" s="128"/>
      <c r="I2485" s="128"/>
      <c r="K2485" s="124"/>
      <c r="L2485" s="279"/>
      <c r="M2485" s="281"/>
      <c r="N2485" s="280"/>
      <c r="O2485" s="4"/>
      <c r="P2485" s="4"/>
      <c r="Q2485" s="3"/>
      <c r="S2485" s="309">
        <f t="shared" ca="1" si="1040"/>
        <v>20.11</v>
      </c>
      <c r="T2485" s="309">
        <f t="shared" ca="1" si="1041"/>
        <v>17.75</v>
      </c>
      <c r="U2485" s="310">
        <f t="shared" ca="1" si="1033"/>
        <v>0</v>
      </c>
      <c r="V2485" s="310" t="b">
        <f t="shared" ca="1" si="1042"/>
        <v>0</v>
      </c>
      <c r="W2485" s="3" t="b">
        <f t="shared" ca="1" si="1043"/>
        <v>0</v>
      </c>
      <c r="X2485" s="3" t="str">
        <f t="shared" ca="1" si="1044"/>
        <v/>
      </c>
      <c r="Y2485" s="3" t="str">
        <f t="shared" ca="1" si="1034"/>
        <v/>
      </c>
      <c r="Z2485" s="3" t="str">
        <f t="shared" ca="1" si="1045"/>
        <v/>
      </c>
      <c r="AA2485" s="3" t="str">
        <f t="shared" ca="1" si="1046"/>
        <v/>
      </c>
      <c r="AB2485" s="205">
        <f t="shared" ca="1" si="1047"/>
        <v>1496</v>
      </c>
      <c r="AC2485" s="205">
        <f t="shared" ca="1" si="1048"/>
        <v>22</v>
      </c>
      <c r="AD2485" s="205">
        <f t="shared" ca="1" si="1035"/>
        <v>68</v>
      </c>
      <c r="AE2485" s="205">
        <f t="shared" ca="1" si="1036"/>
        <v>18</v>
      </c>
      <c r="AF2485" s="205">
        <f t="shared" ca="1" si="1049"/>
        <v>3.6</v>
      </c>
      <c r="AG2485" s="205"/>
      <c r="AH2485" s="205"/>
      <c r="AI2485" s="205"/>
      <c r="AJ2485" s="205"/>
      <c r="AK2485" s="4"/>
      <c r="AL2485" s="4"/>
      <c r="AM2485" s="309">
        <f t="shared" ca="1" si="1050"/>
        <v>19.86</v>
      </c>
      <c r="AN2485" s="309">
        <f t="shared" ca="1" si="1051"/>
        <v>17.75</v>
      </c>
      <c r="AO2485" s="310">
        <f t="shared" ca="1" si="1052"/>
        <v>0</v>
      </c>
      <c r="AP2485" s="310" t="b">
        <f t="shared" ca="1" si="1053"/>
        <v>0</v>
      </c>
      <c r="AQ2485" s="309">
        <f t="shared" ca="1" si="1054"/>
        <v>0.54569999999999996</v>
      </c>
      <c r="AR2485" s="205">
        <f t="shared" ca="1" si="1037"/>
        <v>17.644300000000001</v>
      </c>
      <c r="AS2485" s="45" t="b">
        <f t="shared" ca="1" si="1038"/>
        <v>0</v>
      </c>
      <c r="AT2485">
        <f t="shared" ca="1" si="1039"/>
        <v>1</v>
      </c>
      <c r="AU2485" t="b">
        <f t="shared" ca="1" si="1055"/>
        <v>0</v>
      </c>
      <c r="AV2485" t="b">
        <f t="shared" ca="1" si="1056"/>
        <v>0</v>
      </c>
      <c r="AW2485" s="266" t="b">
        <f t="shared" ca="1" si="1057"/>
        <v>1</v>
      </c>
      <c r="AX2485" s="266" t="b">
        <f t="shared" ca="1" si="1058"/>
        <v>1</v>
      </c>
      <c r="AY2485" s="266" t="b">
        <f t="shared" ca="1" si="1059"/>
        <v>0</v>
      </c>
    </row>
    <row r="2486" spans="1:51" x14ac:dyDescent="0.25">
      <c r="A2486">
        <v>2454</v>
      </c>
      <c r="B2486" s="163">
        <f ca="1">OFFSET(InputPriceData!B$15,CalculationsAndCharts!$A2486+$A$11,0,1,1)</f>
        <v>38455</v>
      </c>
      <c r="C2486" s="3">
        <f ca="1">OFFSET(InputPriceData!G$15,CalculationsAndCharts!$A2486+$A$11,IF($C$7,8,0),1,1)</f>
        <v>1634500</v>
      </c>
      <c r="D2486" s="4">
        <f ca="1">OFFSET(InputPriceData!C$15,CalculationsAndCharts!$A2486+$A$11,IF($C$7,8,0),1,1)</f>
        <v>18.59</v>
      </c>
      <c r="E2486" s="4">
        <f ca="1">OFFSET(InputPriceData!D$15,CalculationsAndCharts!$A2486+$A$11,IF($C$7,8,0),1,1)</f>
        <v>18.7</v>
      </c>
      <c r="F2486" s="4">
        <f ca="1">OFFSET(InputPriceData!E$15,CalculationsAndCharts!$A2486+$A$11,IF($C$7,8,0),1,1)</f>
        <v>18.21</v>
      </c>
      <c r="G2486" s="4">
        <f ca="1">OFFSET(InputPriceData!F$15,CalculationsAndCharts!$A2486+$A$11,IF($C$7,8,0),1,1)</f>
        <v>18.23</v>
      </c>
      <c r="H2486" s="128"/>
      <c r="I2486" s="128"/>
      <c r="K2486" s="124"/>
      <c r="L2486" s="279"/>
      <c r="M2486" s="281"/>
      <c r="N2486" s="280"/>
      <c r="O2486" s="4"/>
      <c r="P2486" s="4"/>
      <c r="Q2486" s="3"/>
      <c r="S2486" s="309">
        <f t="shared" ca="1" si="1040"/>
        <v>20.11</v>
      </c>
      <c r="T2486" s="309">
        <f t="shared" ca="1" si="1041"/>
        <v>18.23</v>
      </c>
      <c r="U2486" s="310">
        <f t="shared" ca="1" si="1033"/>
        <v>0</v>
      </c>
      <c r="V2486" s="310" t="b">
        <f t="shared" ca="1" si="1042"/>
        <v>0</v>
      </c>
      <c r="W2486" s="3" t="b">
        <f t="shared" ca="1" si="1043"/>
        <v>1</v>
      </c>
      <c r="X2486" s="3">
        <f t="shared" ca="1" si="1044"/>
        <v>19.72</v>
      </c>
      <c r="Y2486" s="3">
        <f t="shared" ca="1" si="1034"/>
        <v>-7.5557809330628718</v>
      </c>
      <c r="Z2486" s="3">
        <f t="shared" ca="1" si="1045"/>
        <v>-7.5557809330628718</v>
      </c>
      <c r="AA2486" s="3">
        <f t="shared" ca="1" si="1046"/>
        <v>12</v>
      </c>
      <c r="AB2486" s="205">
        <f t="shared" ca="1" si="1047"/>
        <v>1496</v>
      </c>
      <c r="AC2486" s="205">
        <f t="shared" ca="1" si="1048"/>
        <v>22</v>
      </c>
      <c r="AD2486" s="205">
        <f t="shared" ca="1" si="1035"/>
        <v>68</v>
      </c>
      <c r="AE2486" s="205">
        <f t="shared" ca="1" si="1036"/>
        <v>18</v>
      </c>
      <c r="AF2486" s="205">
        <f t="shared" ca="1" si="1049"/>
        <v>3.6</v>
      </c>
      <c r="AG2486" s="205"/>
      <c r="AH2486" s="205"/>
      <c r="AI2486" s="205"/>
      <c r="AJ2486" s="205"/>
      <c r="AK2486" s="4"/>
      <c r="AL2486" s="4"/>
      <c r="AM2486" s="309">
        <f t="shared" ca="1" si="1050"/>
        <v>20.09</v>
      </c>
      <c r="AN2486" s="309">
        <f t="shared" ca="1" si="1051"/>
        <v>18.23</v>
      </c>
      <c r="AO2486" s="310">
        <f t="shared" ca="1" si="1052"/>
        <v>0</v>
      </c>
      <c r="AP2486" s="310" t="b">
        <f t="shared" ca="1" si="1053"/>
        <v>1</v>
      </c>
      <c r="AQ2486" s="309">
        <f t="shared" ca="1" si="1054"/>
        <v>0</v>
      </c>
      <c r="AR2486" s="205">
        <f t="shared" ca="1" si="1037"/>
        <v>0</v>
      </c>
      <c r="AS2486" s="45" t="b">
        <f t="shared" ca="1" si="1038"/>
        <v>0</v>
      </c>
      <c r="AT2486">
        <f t="shared" ca="1" si="1039"/>
        <v>0</v>
      </c>
      <c r="AU2486" t="b">
        <f t="shared" ca="1" si="1055"/>
        <v>0</v>
      </c>
      <c r="AV2486" t="b">
        <f t="shared" ca="1" si="1056"/>
        <v>0</v>
      </c>
      <c r="AW2486" s="266" t="b">
        <f t="shared" ca="1" si="1057"/>
        <v>0</v>
      </c>
      <c r="AX2486" s="266" t="b">
        <f t="shared" ca="1" si="1058"/>
        <v>0</v>
      </c>
      <c r="AY2486" s="266" t="b">
        <f t="shared" ca="1" si="1059"/>
        <v>0</v>
      </c>
    </row>
    <row r="2487" spans="1:51" x14ac:dyDescent="0.25">
      <c r="A2487">
        <v>2455</v>
      </c>
      <c r="B2487" s="163">
        <f ca="1">OFFSET(InputPriceData!B$15,CalculationsAndCharts!$A2487+$A$11,0,1,1)</f>
        <v>38454</v>
      </c>
      <c r="C2487" s="3">
        <f ca="1">OFFSET(InputPriceData!G$15,CalculationsAndCharts!$A2487+$A$11,IF($C$7,8,0),1,1)</f>
        <v>705800</v>
      </c>
      <c r="D2487" s="4">
        <f ca="1">OFFSET(InputPriceData!C$15,CalculationsAndCharts!$A2487+$A$11,IF($C$7,8,0),1,1)</f>
        <v>18.39</v>
      </c>
      <c r="E2487" s="4">
        <f ca="1">OFFSET(InputPriceData!D$15,CalculationsAndCharts!$A2487+$A$11,IF($C$7,8,0),1,1)</f>
        <v>18.75</v>
      </c>
      <c r="F2487" s="4">
        <f ca="1">OFFSET(InputPriceData!E$15,CalculationsAndCharts!$A2487+$A$11,IF($C$7,8,0),1,1)</f>
        <v>18.3</v>
      </c>
      <c r="G2487" s="4">
        <f ca="1">OFFSET(InputPriceData!F$15,CalculationsAndCharts!$A2487+$A$11,IF($C$7,8,0),1,1)</f>
        <v>18.68</v>
      </c>
      <c r="H2487" s="128"/>
      <c r="I2487" s="128"/>
      <c r="K2487" s="124"/>
      <c r="L2487" s="279"/>
      <c r="M2487" s="281"/>
      <c r="N2487" s="280"/>
      <c r="O2487" s="4"/>
      <c r="P2487" s="4"/>
      <c r="Q2487" s="3"/>
      <c r="S2487" s="309">
        <f t="shared" ca="1" si="1040"/>
        <v>20.2</v>
      </c>
      <c r="T2487" s="309">
        <f t="shared" ca="1" si="1041"/>
        <v>18.52</v>
      </c>
      <c r="U2487" s="310">
        <f t="shared" ca="1" si="1033"/>
        <v>9.5238095238095344E-2</v>
      </c>
      <c r="V2487" s="310" t="b">
        <f t="shared" ca="1" si="1042"/>
        <v>0</v>
      </c>
      <c r="W2487" s="3" t="b">
        <f t="shared" ca="1" si="1043"/>
        <v>0</v>
      </c>
      <c r="X2487" s="3" t="str">
        <f t="shared" ca="1" si="1044"/>
        <v/>
      </c>
      <c r="Y2487" s="3" t="str">
        <f t="shared" ca="1" si="1034"/>
        <v/>
      </c>
      <c r="Z2487" s="3" t="str">
        <f t="shared" ca="1" si="1045"/>
        <v/>
      </c>
      <c r="AA2487" s="3" t="str">
        <f t="shared" ca="1" si="1046"/>
        <v/>
      </c>
      <c r="AB2487" s="205">
        <f t="shared" ca="1" si="1047"/>
        <v>1484</v>
      </c>
      <c r="AC2487" s="205">
        <f t="shared" ca="1" si="1048"/>
        <v>21</v>
      </c>
      <c r="AD2487" s="205">
        <f t="shared" ca="1" si="1035"/>
        <v>70.666666666666671</v>
      </c>
      <c r="AE2487" s="205">
        <f t="shared" ca="1" si="1036"/>
        <v>20.666666666666671</v>
      </c>
      <c r="AF2487" s="205">
        <f t="shared" ca="1" si="1049"/>
        <v>4.1333333333333346</v>
      </c>
      <c r="AG2487" s="205"/>
      <c r="AH2487" s="205"/>
      <c r="AI2487" s="205"/>
      <c r="AJ2487" s="205"/>
      <c r="AK2487" s="4"/>
      <c r="AL2487" s="4"/>
      <c r="AM2487" s="309">
        <f t="shared" ca="1" si="1050"/>
        <v>20.11</v>
      </c>
      <c r="AN2487" s="309">
        <f t="shared" ca="1" si="1051"/>
        <v>18.52</v>
      </c>
      <c r="AO2487" s="310">
        <f t="shared" ca="1" si="1052"/>
        <v>0.10062893081761017</v>
      </c>
      <c r="AP2487" s="310" t="b">
        <f t="shared" ca="1" si="1053"/>
        <v>0</v>
      </c>
      <c r="AQ2487" s="309">
        <f t="shared" ca="1" si="1054"/>
        <v>0</v>
      </c>
      <c r="AR2487" s="205">
        <f t="shared" ca="1" si="1037"/>
        <v>0</v>
      </c>
      <c r="AS2487" s="45" t="b">
        <f t="shared" ca="1" si="1038"/>
        <v>0</v>
      </c>
      <c r="AT2487">
        <f t="shared" ca="1" si="1039"/>
        <v>0</v>
      </c>
      <c r="AU2487" t="b">
        <f t="shared" ca="1" si="1055"/>
        <v>0</v>
      </c>
      <c r="AV2487" t="b">
        <f t="shared" ca="1" si="1056"/>
        <v>0</v>
      </c>
      <c r="AW2487" s="266" t="b">
        <f t="shared" ca="1" si="1057"/>
        <v>0</v>
      </c>
      <c r="AX2487" s="266" t="b">
        <f t="shared" ca="1" si="1058"/>
        <v>0</v>
      </c>
      <c r="AY2487" s="266" t="b">
        <f t="shared" ca="1" si="1059"/>
        <v>0</v>
      </c>
    </row>
    <row r="2488" spans="1:51" x14ac:dyDescent="0.25">
      <c r="A2488">
        <v>2456</v>
      </c>
      <c r="B2488" s="163">
        <f ca="1">OFFSET(InputPriceData!B$15,CalculationsAndCharts!$A2488+$A$11,0,1,1)</f>
        <v>38453</v>
      </c>
      <c r="C2488" s="3">
        <f ca="1">OFFSET(InputPriceData!G$15,CalculationsAndCharts!$A2488+$A$11,IF($C$7,8,0),1,1)</f>
        <v>805400</v>
      </c>
      <c r="D2488" s="4">
        <f ca="1">OFFSET(InputPriceData!C$15,CalculationsAndCharts!$A2488+$A$11,IF($C$7,8,0),1,1)</f>
        <v>18.54</v>
      </c>
      <c r="E2488" s="4">
        <f ca="1">OFFSET(InputPriceData!D$15,CalculationsAndCharts!$A2488+$A$11,IF($C$7,8,0),1,1)</f>
        <v>18.899999999999999</v>
      </c>
      <c r="F2488" s="4">
        <f ca="1">OFFSET(InputPriceData!E$15,CalculationsAndCharts!$A2488+$A$11,IF($C$7,8,0),1,1)</f>
        <v>18.43</v>
      </c>
      <c r="G2488" s="4">
        <f ca="1">OFFSET(InputPriceData!F$15,CalculationsAndCharts!$A2488+$A$11,IF($C$7,8,0),1,1)</f>
        <v>18.52</v>
      </c>
      <c r="H2488" s="128"/>
      <c r="I2488" s="128"/>
      <c r="K2488" s="124"/>
      <c r="L2488" s="279"/>
      <c r="M2488" s="281"/>
      <c r="N2488" s="280"/>
      <c r="O2488" s="4"/>
      <c r="P2488" s="4"/>
      <c r="Q2488" s="3"/>
      <c r="S2488" s="309">
        <f t="shared" ca="1" si="1040"/>
        <v>20.2</v>
      </c>
      <c r="T2488" s="309">
        <f t="shared" ca="1" si="1041"/>
        <v>18.52</v>
      </c>
      <c r="U2488" s="310">
        <f t="shared" ca="1" si="1033"/>
        <v>0</v>
      </c>
      <c r="V2488" s="310" t="b">
        <f t="shared" ca="1" si="1042"/>
        <v>0</v>
      </c>
      <c r="W2488" s="3" t="b">
        <f t="shared" ca="1" si="1043"/>
        <v>0</v>
      </c>
      <c r="X2488" s="3" t="str">
        <f t="shared" ca="1" si="1044"/>
        <v/>
      </c>
      <c r="Y2488" s="3" t="str">
        <f t="shared" ca="1" si="1034"/>
        <v/>
      </c>
      <c r="Z2488" s="3" t="str">
        <f t="shared" ca="1" si="1045"/>
        <v/>
      </c>
      <c r="AA2488" s="3" t="str">
        <f t="shared" ca="1" si="1046"/>
        <v/>
      </c>
      <c r="AB2488" s="205">
        <f t="shared" ca="1" si="1047"/>
        <v>1484</v>
      </c>
      <c r="AC2488" s="205">
        <f t="shared" ca="1" si="1048"/>
        <v>21</v>
      </c>
      <c r="AD2488" s="205">
        <f t="shared" ca="1" si="1035"/>
        <v>70.666666666666671</v>
      </c>
      <c r="AE2488" s="205">
        <f t="shared" ca="1" si="1036"/>
        <v>20.666666666666671</v>
      </c>
      <c r="AF2488" s="205">
        <f t="shared" ca="1" si="1049"/>
        <v>4.1333333333333346</v>
      </c>
      <c r="AG2488" s="205"/>
      <c r="AH2488" s="205"/>
      <c r="AI2488" s="205"/>
      <c r="AJ2488" s="205"/>
      <c r="AK2488" s="4"/>
      <c r="AL2488" s="4"/>
      <c r="AM2488" s="309">
        <f t="shared" ca="1" si="1050"/>
        <v>20.11</v>
      </c>
      <c r="AN2488" s="309">
        <f t="shared" ca="1" si="1051"/>
        <v>18.52</v>
      </c>
      <c r="AO2488" s="310">
        <f t="shared" ca="1" si="1052"/>
        <v>0</v>
      </c>
      <c r="AP2488" s="310" t="b">
        <f t="shared" ca="1" si="1053"/>
        <v>0</v>
      </c>
      <c r="AQ2488" s="309">
        <f t="shared" ca="1" si="1054"/>
        <v>0</v>
      </c>
      <c r="AR2488" s="205">
        <f t="shared" ca="1" si="1037"/>
        <v>0</v>
      </c>
      <c r="AS2488" s="45" t="b">
        <f t="shared" ca="1" si="1038"/>
        <v>0</v>
      </c>
      <c r="AT2488">
        <f t="shared" ca="1" si="1039"/>
        <v>0</v>
      </c>
      <c r="AU2488" t="b">
        <f t="shared" ca="1" si="1055"/>
        <v>0</v>
      </c>
      <c r="AV2488" t="b">
        <f t="shared" ca="1" si="1056"/>
        <v>0</v>
      </c>
      <c r="AW2488" s="266" t="b">
        <f t="shared" ca="1" si="1057"/>
        <v>0</v>
      </c>
      <c r="AX2488" s="266" t="b">
        <f t="shared" ca="1" si="1058"/>
        <v>0</v>
      </c>
      <c r="AY2488" s="266" t="b">
        <f t="shared" ca="1" si="1059"/>
        <v>0</v>
      </c>
    </row>
    <row r="2489" spans="1:51" x14ac:dyDescent="0.25">
      <c r="A2489">
        <v>2457</v>
      </c>
      <c r="B2489" s="163">
        <f ca="1">OFFSET(InputPriceData!B$15,CalculationsAndCharts!$A2489+$A$11,0,1,1)</f>
        <v>38450</v>
      </c>
      <c r="C2489" s="3">
        <f ca="1">OFFSET(InputPriceData!G$15,CalculationsAndCharts!$A2489+$A$11,IF($C$7,8,0),1,1)</f>
        <v>1782800</v>
      </c>
      <c r="D2489" s="4">
        <f ca="1">OFFSET(InputPriceData!C$15,CalculationsAndCharts!$A2489+$A$11,IF($C$7,8,0),1,1)</f>
        <v>18.66</v>
      </c>
      <c r="E2489" s="4">
        <f ca="1">OFFSET(InputPriceData!D$15,CalculationsAndCharts!$A2489+$A$11,IF($C$7,8,0),1,1)</f>
        <v>18.68</v>
      </c>
      <c r="F2489" s="4">
        <f ca="1">OFFSET(InputPriceData!E$15,CalculationsAndCharts!$A2489+$A$11,IF($C$7,8,0),1,1)</f>
        <v>18.010000000000002</v>
      </c>
      <c r="G2489" s="4">
        <f ca="1">OFFSET(InputPriceData!F$15,CalculationsAndCharts!$A2489+$A$11,IF($C$7,8,0),1,1)</f>
        <v>18.600000000000001</v>
      </c>
      <c r="H2489" s="128"/>
      <c r="I2489" s="128"/>
      <c r="K2489" s="124"/>
      <c r="L2489" s="279"/>
      <c r="M2489" s="281"/>
      <c r="N2489" s="280"/>
      <c r="O2489" s="4"/>
      <c r="P2489" s="4"/>
      <c r="Q2489" s="3"/>
      <c r="S2489" s="309">
        <f t="shared" ca="1" si="1040"/>
        <v>20.5</v>
      </c>
      <c r="T2489" s="309">
        <f t="shared" ca="1" si="1041"/>
        <v>18.600000000000001</v>
      </c>
      <c r="U2489" s="310">
        <f t="shared" ca="1" si="1033"/>
        <v>0</v>
      </c>
      <c r="V2489" s="310" t="b">
        <f t="shared" ca="1" si="1042"/>
        <v>0</v>
      </c>
      <c r="W2489" s="3" t="b">
        <f t="shared" ca="1" si="1043"/>
        <v>0</v>
      </c>
      <c r="X2489" s="3" t="str">
        <f t="shared" ca="1" si="1044"/>
        <v/>
      </c>
      <c r="Y2489" s="3" t="str">
        <f t="shared" ca="1" si="1034"/>
        <v/>
      </c>
      <c r="Z2489" s="3" t="str">
        <f t="shared" ca="1" si="1045"/>
        <v/>
      </c>
      <c r="AA2489" s="3" t="str">
        <f t="shared" ca="1" si="1046"/>
        <v/>
      </c>
      <c r="AB2489" s="205">
        <f t="shared" ca="1" si="1047"/>
        <v>1484</v>
      </c>
      <c r="AC2489" s="205">
        <f t="shared" ca="1" si="1048"/>
        <v>21</v>
      </c>
      <c r="AD2489" s="205">
        <f t="shared" ca="1" si="1035"/>
        <v>70.666666666666671</v>
      </c>
      <c r="AE2489" s="205">
        <f t="shared" ca="1" si="1036"/>
        <v>20.666666666666671</v>
      </c>
      <c r="AF2489" s="205">
        <f t="shared" ca="1" si="1049"/>
        <v>4.1333333333333346</v>
      </c>
      <c r="AG2489" s="205"/>
      <c r="AH2489" s="205"/>
      <c r="AI2489" s="205"/>
      <c r="AJ2489" s="205"/>
      <c r="AK2489" s="4"/>
      <c r="AL2489" s="4"/>
      <c r="AM2489" s="309">
        <f t="shared" ca="1" si="1050"/>
        <v>20.2</v>
      </c>
      <c r="AN2489" s="309">
        <f t="shared" ca="1" si="1051"/>
        <v>18.600000000000001</v>
      </c>
      <c r="AO2489" s="310">
        <f t="shared" ca="1" si="1052"/>
        <v>0</v>
      </c>
      <c r="AP2489" s="310" t="b">
        <f t="shared" ca="1" si="1053"/>
        <v>0</v>
      </c>
      <c r="AQ2489" s="309">
        <f t="shared" ca="1" si="1054"/>
        <v>0</v>
      </c>
      <c r="AR2489" s="205">
        <f t="shared" ca="1" si="1037"/>
        <v>0</v>
      </c>
      <c r="AS2489" s="45" t="b">
        <f t="shared" ca="1" si="1038"/>
        <v>0</v>
      </c>
      <c r="AT2489">
        <f t="shared" ca="1" si="1039"/>
        <v>0</v>
      </c>
      <c r="AU2489" t="b">
        <f t="shared" ca="1" si="1055"/>
        <v>0</v>
      </c>
      <c r="AV2489" t="b">
        <f t="shared" ca="1" si="1056"/>
        <v>0</v>
      </c>
      <c r="AW2489" s="266" t="b">
        <f t="shared" ca="1" si="1057"/>
        <v>0</v>
      </c>
      <c r="AX2489" s="266" t="b">
        <f t="shared" ca="1" si="1058"/>
        <v>0</v>
      </c>
      <c r="AY2489" s="266" t="b">
        <f t="shared" ca="1" si="1059"/>
        <v>0</v>
      </c>
    </row>
    <row r="2490" spans="1:51" x14ac:dyDescent="0.25">
      <c r="A2490">
        <v>2458</v>
      </c>
      <c r="B2490" s="163">
        <f ca="1">OFFSET(InputPriceData!B$15,CalculationsAndCharts!$A2490+$A$11,0,1,1)</f>
        <v>38449</v>
      </c>
      <c r="C2490" s="3">
        <f ca="1">OFFSET(InputPriceData!G$15,CalculationsAndCharts!$A2490+$A$11,IF($C$7,8,0),1,1)</f>
        <v>453200</v>
      </c>
      <c r="D2490" s="4">
        <f ca="1">OFFSET(InputPriceData!C$15,CalculationsAndCharts!$A2490+$A$11,IF($C$7,8,0),1,1)</f>
        <v>18.920000000000002</v>
      </c>
      <c r="E2490" s="4">
        <f ca="1">OFFSET(InputPriceData!D$15,CalculationsAndCharts!$A2490+$A$11,IF($C$7,8,0),1,1)</f>
        <v>19.05</v>
      </c>
      <c r="F2490" s="4">
        <f ca="1">OFFSET(InputPriceData!E$15,CalculationsAndCharts!$A2490+$A$11,IF($C$7,8,0),1,1)</f>
        <v>18.72</v>
      </c>
      <c r="G2490" s="4">
        <f ca="1">OFFSET(InputPriceData!F$15,CalculationsAndCharts!$A2490+$A$11,IF($C$7,8,0),1,1)</f>
        <v>18.760000000000002</v>
      </c>
      <c r="H2490" s="128"/>
      <c r="I2490" s="128"/>
      <c r="K2490" s="124"/>
      <c r="L2490" s="279"/>
      <c r="M2490" s="281"/>
      <c r="N2490" s="280"/>
      <c r="O2490" s="4"/>
      <c r="P2490" s="4"/>
      <c r="Q2490" s="3"/>
      <c r="S2490" s="309">
        <f t="shared" ca="1" si="1040"/>
        <v>20.8</v>
      </c>
      <c r="T2490" s="309">
        <f t="shared" ca="1" si="1041"/>
        <v>18.760000000000002</v>
      </c>
      <c r="U2490" s="310">
        <f t="shared" ca="1" si="1033"/>
        <v>0</v>
      </c>
      <c r="V2490" s="310" t="b">
        <f t="shared" ca="1" si="1042"/>
        <v>0</v>
      </c>
      <c r="W2490" s="3" t="b">
        <f t="shared" ca="1" si="1043"/>
        <v>0</v>
      </c>
      <c r="X2490" s="3" t="str">
        <f t="shared" ca="1" si="1044"/>
        <v/>
      </c>
      <c r="Y2490" s="3" t="str">
        <f t="shared" ca="1" si="1034"/>
        <v/>
      </c>
      <c r="Z2490" s="3" t="str">
        <f t="shared" ca="1" si="1045"/>
        <v/>
      </c>
      <c r="AA2490" s="3" t="str">
        <f t="shared" ca="1" si="1046"/>
        <v/>
      </c>
      <c r="AB2490" s="205">
        <f t="shared" ca="1" si="1047"/>
        <v>1484</v>
      </c>
      <c r="AC2490" s="205">
        <f t="shared" ca="1" si="1048"/>
        <v>21</v>
      </c>
      <c r="AD2490" s="205">
        <f t="shared" ca="1" si="1035"/>
        <v>70.666666666666671</v>
      </c>
      <c r="AE2490" s="205">
        <f t="shared" ca="1" si="1036"/>
        <v>20.666666666666671</v>
      </c>
      <c r="AF2490" s="205">
        <f t="shared" ca="1" si="1049"/>
        <v>4.1333333333333346</v>
      </c>
      <c r="AG2490" s="205"/>
      <c r="AH2490" s="205"/>
      <c r="AI2490" s="205"/>
      <c r="AJ2490" s="205"/>
      <c r="AK2490" s="4"/>
      <c r="AL2490" s="4"/>
      <c r="AM2490" s="309">
        <f t="shared" ca="1" si="1050"/>
        <v>20.2</v>
      </c>
      <c r="AN2490" s="309">
        <f t="shared" ca="1" si="1051"/>
        <v>18.760000000000002</v>
      </c>
      <c r="AO2490" s="310">
        <f t="shared" ca="1" si="1052"/>
        <v>0</v>
      </c>
      <c r="AP2490" s="310" t="b">
        <f t="shared" ca="1" si="1053"/>
        <v>0</v>
      </c>
      <c r="AQ2490" s="309">
        <f t="shared" ca="1" si="1054"/>
        <v>0</v>
      </c>
      <c r="AR2490" s="205">
        <f t="shared" ca="1" si="1037"/>
        <v>0</v>
      </c>
      <c r="AS2490" s="45" t="b">
        <f t="shared" ca="1" si="1038"/>
        <v>0</v>
      </c>
      <c r="AT2490">
        <f t="shared" ca="1" si="1039"/>
        <v>0</v>
      </c>
      <c r="AU2490" t="b">
        <f t="shared" ca="1" si="1055"/>
        <v>0</v>
      </c>
      <c r="AV2490" t="b">
        <f t="shared" ca="1" si="1056"/>
        <v>0</v>
      </c>
      <c r="AW2490" s="266" t="b">
        <f t="shared" ca="1" si="1057"/>
        <v>0</v>
      </c>
      <c r="AX2490" s="266" t="b">
        <f t="shared" ca="1" si="1058"/>
        <v>0</v>
      </c>
      <c r="AY2490" s="266" t="b">
        <f t="shared" ca="1" si="1059"/>
        <v>0</v>
      </c>
    </row>
    <row r="2491" spans="1:51" x14ac:dyDescent="0.25">
      <c r="A2491">
        <v>2459</v>
      </c>
      <c r="B2491" s="163">
        <f ca="1">OFFSET(InputPriceData!B$15,CalculationsAndCharts!$A2491+$A$11,0,1,1)</f>
        <v>38448</v>
      </c>
      <c r="C2491" s="3">
        <f ca="1">OFFSET(InputPriceData!G$15,CalculationsAndCharts!$A2491+$A$11,IF($C$7,8,0),1,1)</f>
        <v>290900</v>
      </c>
      <c r="D2491" s="4">
        <f ca="1">OFFSET(InputPriceData!C$15,CalculationsAndCharts!$A2491+$A$11,IF($C$7,8,0),1,1)</f>
        <v>19</v>
      </c>
      <c r="E2491" s="4">
        <f ca="1">OFFSET(InputPriceData!D$15,CalculationsAndCharts!$A2491+$A$11,IF($C$7,8,0),1,1)</f>
        <v>19.329999999999998</v>
      </c>
      <c r="F2491" s="4">
        <f ca="1">OFFSET(InputPriceData!E$15,CalculationsAndCharts!$A2491+$A$11,IF($C$7,8,0),1,1)</f>
        <v>18.96</v>
      </c>
      <c r="G2491" s="4">
        <f ca="1">OFFSET(InputPriceData!F$15,CalculationsAndCharts!$A2491+$A$11,IF($C$7,8,0),1,1)</f>
        <v>19.04</v>
      </c>
      <c r="H2491" s="128"/>
      <c r="I2491" s="128"/>
      <c r="K2491" s="124"/>
      <c r="L2491" s="279"/>
      <c r="M2491" s="281"/>
      <c r="N2491" s="280"/>
      <c r="O2491" s="4"/>
      <c r="P2491" s="4"/>
      <c r="Q2491" s="3"/>
      <c r="S2491" s="309">
        <f t="shared" ca="1" si="1040"/>
        <v>20.8</v>
      </c>
      <c r="T2491" s="309">
        <f t="shared" ca="1" si="1041"/>
        <v>18.93</v>
      </c>
      <c r="U2491" s="310">
        <f t="shared" ca="1" si="1033"/>
        <v>5.8823529411764372E-2</v>
      </c>
      <c r="V2491" s="310" t="b">
        <f t="shared" ca="1" si="1042"/>
        <v>0</v>
      </c>
      <c r="W2491" s="3" t="b">
        <f t="shared" ca="1" si="1043"/>
        <v>0</v>
      </c>
      <c r="X2491" s="3" t="str">
        <f t="shared" ca="1" si="1044"/>
        <v/>
      </c>
      <c r="Y2491" s="3" t="str">
        <f t="shared" ca="1" si="1034"/>
        <v/>
      </c>
      <c r="Z2491" s="3" t="str">
        <f t="shared" ca="1" si="1045"/>
        <v/>
      </c>
      <c r="AA2491" s="3" t="str">
        <f t="shared" ca="1" si="1046"/>
        <v/>
      </c>
      <c r="AB2491" s="205">
        <f t="shared" ca="1" si="1047"/>
        <v>1484</v>
      </c>
      <c r="AC2491" s="205">
        <f t="shared" ca="1" si="1048"/>
        <v>21</v>
      </c>
      <c r="AD2491" s="205">
        <f t="shared" ca="1" si="1035"/>
        <v>70.666666666666671</v>
      </c>
      <c r="AE2491" s="205">
        <f t="shared" ca="1" si="1036"/>
        <v>20.666666666666671</v>
      </c>
      <c r="AF2491" s="205">
        <f t="shared" ca="1" si="1049"/>
        <v>4.1333333333333346</v>
      </c>
      <c r="AG2491" s="205"/>
      <c r="AH2491" s="205"/>
      <c r="AI2491" s="205"/>
      <c r="AJ2491" s="205"/>
      <c r="AK2491" s="4"/>
      <c r="AL2491" s="4"/>
      <c r="AM2491" s="309">
        <f t="shared" ca="1" si="1050"/>
        <v>20.5</v>
      </c>
      <c r="AN2491" s="309">
        <f t="shared" ca="1" si="1051"/>
        <v>18.93</v>
      </c>
      <c r="AO2491" s="310">
        <f t="shared" ca="1" si="1052"/>
        <v>7.0063694267515547E-2</v>
      </c>
      <c r="AP2491" s="310" t="b">
        <f t="shared" ca="1" si="1053"/>
        <v>0</v>
      </c>
      <c r="AQ2491" s="309">
        <f t="shared" ca="1" si="1054"/>
        <v>0</v>
      </c>
      <c r="AR2491" s="205">
        <f t="shared" ca="1" si="1037"/>
        <v>0</v>
      </c>
      <c r="AS2491" s="45" t="b">
        <f t="shared" ca="1" si="1038"/>
        <v>0</v>
      </c>
      <c r="AT2491">
        <f t="shared" ca="1" si="1039"/>
        <v>0</v>
      </c>
      <c r="AU2491" t="b">
        <f t="shared" ca="1" si="1055"/>
        <v>0</v>
      </c>
      <c r="AV2491" t="b">
        <f t="shared" ca="1" si="1056"/>
        <v>0</v>
      </c>
      <c r="AW2491" s="266" t="b">
        <f t="shared" ca="1" si="1057"/>
        <v>0</v>
      </c>
      <c r="AX2491" s="266" t="b">
        <f t="shared" ca="1" si="1058"/>
        <v>0</v>
      </c>
      <c r="AY2491" s="266" t="b">
        <f t="shared" ca="1" si="1059"/>
        <v>0</v>
      </c>
    </row>
    <row r="2492" spans="1:51" x14ac:dyDescent="0.25">
      <c r="A2492">
        <v>2460</v>
      </c>
      <c r="B2492" s="163">
        <f ca="1">OFFSET(InputPriceData!B$15,CalculationsAndCharts!$A2492+$A$11,0,1,1)</f>
        <v>38447</v>
      </c>
      <c r="C2492" s="3">
        <f ca="1">OFFSET(InputPriceData!G$15,CalculationsAndCharts!$A2492+$A$11,IF($C$7,8,0),1,1)</f>
        <v>387700</v>
      </c>
      <c r="D2492" s="4">
        <f ca="1">OFFSET(InputPriceData!C$15,CalculationsAndCharts!$A2492+$A$11,IF($C$7,8,0),1,1)</f>
        <v>18.88</v>
      </c>
      <c r="E2492" s="4">
        <f ca="1">OFFSET(InputPriceData!D$15,CalculationsAndCharts!$A2492+$A$11,IF($C$7,8,0),1,1)</f>
        <v>19.350000000000001</v>
      </c>
      <c r="F2492" s="4">
        <f ca="1">OFFSET(InputPriceData!E$15,CalculationsAndCharts!$A2492+$A$11,IF($C$7,8,0),1,1)</f>
        <v>18.88</v>
      </c>
      <c r="G2492" s="4">
        <f ca="1">OFFSET(InputPriceData!F$15,CalculationsAndCharts!$A2492+$A$11,IF($C$7,8,0),1,1)</f>
        <v>19.05</v>
      </c>
      <c r="H2492" s="128"/>
      <c r="I2492" s="128"/>
      <c r="K2492" s="124"/>
      <c r="L2492" s="279"/>
      <c r="M2492" s="281"/>
      <c r="N2492" s="280"/>
      <c r="O2492" s="4"/>
      <c r="P2492" s="4"/>
      <c r="Q2492" s="3"/>
      <c r="S2492" s="309">
        <f t="shared" ca="1" si="1040"/>
        <v>20.8</v>
      </c>
      <c r="T2492" s="309">
        <f t="shared" ca="1" si="1041"/>
        <v>18.93</v>
      </c>
      <c r="U2492" s="310">
        <f t="shared" ca="1" si="1033"/>
        <v>6.4171122994652899E-2</v>
      </c>
      <c r="V2492" s="310" t="b">
        <f t="shared" ca="1" si="1042"/>
        <v>0</v>
      </c>
      <c r="W2492" s="3" t="b">
        <f t="shared" ca="1" si="1043"/>
        <v>0</v>
      </c>
      <c r="X2492" s="3" t="str">
        <f t="shared" ca="1" si="1044"/>
        <v/>
      </c>
      <c r="Y2492" s="3" t="str">
        <f t="shared" ca="1" si="1034"/>
        <v/>
      </c>
      <c r="Z2492" s="3" t="str">
        <f t="shared" ca="1" si="1045"/>
        <v/>
      </c>
      <c r="AA2492" s="3" t="str">
        <f t="shared" ca="1" si="1046"/>
        <v/>
      </c>
      <c r="AB2492" s="205">
        <f t="shared" ca="1" si="1047"/>
        <v>1484</v>
      </c>
      <c r="AC2492" s="205">
        <f t="shared" ca="1" si="1048"/>
        <v>21</v>
      </c>
      <c r="AD2492" s="205">
        <f t="shared" ca="1" si="1035"/>
        <v>70.666666666666671</v>
      </c>
      <c r="AE2492" s="205">
        <f t="shared" ca="1" si="1036"/>
        <v>20.666666666666671</v>
      </c>
      <c r="AF2492" s="205">
        <f t="shared" ca="1" si="1049"/>
        <v>4.1333333333333346</v>
      </c>
      <c r="AG2492" s="205"/>
      <c r="AH2492" s="205"/>
      <c r="AI2492" s="205"/>
      <c r="AJ2492" s="205"/>
      <c r="AK2492" s="4"/>
      <c r="AL2492" s="4"/>
      <c r="AM2492" s="309">
        <f t="shared" ca="1" si="1050"/>
        <v>20.8</v>
      </c>
      <c r="AN2492" s="309">
        <f t="shared" ca="1" si="1051"/>
        <v>18.93</v>
      </c>
      <c r="AO2492" s="310">
        <f t="shared" ca="1" si="1052"/>
        <v>6.4171122994652899E-2</v>
      </c>
      <c r="AP2492" s="310" t="b">
        <f t="shared" ca="1" si="1053"/>
        <v>0</v>
      </c>
      <c r="AQ2492" s="309">
        <f t="shared" ca="1" si="1054"/>
        <v>0</v>
      </c>
      <c r="AR2492" s="205">
        <f t="shared" ca="1" si="1037"/>
        <v>0</v>
      </c>
      <c r="AS2492" s="45" t="b">
        <f t="shared" ca="1" si="1038"/>
        <v>0</v>
      </c>
      <c r="AT2492">
        <f t="shared" ca="1" si="1039"/>
        <v>0</v>
      </c>
      <c r="AU2492" t="b">
        <f t="shared" ca="1" si="1055"/>
        <v>0</v>
      </c>
      <c r="AV2492" t="b">
        <f t="shared" ca="1" si="1056"/>
        <v>0</v>
      </c>
      <c r="AW2492" s="266" t="b">
        <f t="shared" ca="1" si="1057"/>
        <v>0</v>
      </c>
      <c r="AX2492" s="266" t="b">
        <f t="shared" ca="1" si="1058"/>
        <v>0</v>
      </c>
      <c r="AY2492" s="266" t="b">
        <f t="shared" ca="1" si="1059"/>
        <v>0</v>
      </c>
    </row>
    <row r="2493" spans="1:51" x14ac:dyDescent="0.25">
      <c r="A2493">
        <v>2461</v>
      </c>
      <c r="B2493" s="163">
        <f ca="1">OFFSET(InputPriceData!B$15,CalculationsAndCharts!$A2493+$A$11,0,1,1)</f>
        <v>38446</v>
      </c>
      <c r="C2493" s="3">
        <f ca="1">OFFSET(InputPriceData!G$15,CalculationsAndCharts!$A2493+$A$11,IF($C$7,8,0),1,1)</f>
        <v>375000</v>
      </c>
      <c r="D2493" s="4">
        <f ca="1">OFFSET(InputPriceData!C$15,CalculationsAndCharts!$A2493+$A$11,IF($C$7,8,0),1,1)</f>
        <v>18.989999999999998</v>
      </c>
      <c r="E2493" s="4">
        <f ca="1">OFFSET(InputPriceData!D$15,CalculationsAndCharts!$A2493+$A$11,IF($C$7,8,0),1,1)</f>
        <v>19.059999999999999</v>
      </c>
      <c r="F2493" s="4">
        <f ca="1">OFFSET(InputPriceData!E$15,CalculationsAndCharts!$A2493+$A$11,IF($C$7,8,0),1,1)</f>
        <v>18.75</v>
      </c>
      <c r="G2493" s="4">
        <f ca="1">OFFSET(InputPriceData!F$15,CalculationsAndCharts!$A2493+$A$11,IF($C$7,8,0),1,1)</f>
        <v>18.93</v>
      </c>
      <c r="H2493" s="128"/>
      <c r="I2493" s="128"/>
      <c r="K2493" s="124"/>
      <c r="L2493" s="279"/>
      <c r="M2493" s="281"/>
      <c r="N2493" s="280"/>
      <c r="O2493" s="4"/>
      <c r="P2493" s="4"/>
      <c r="Q2493" s="3"/>
      <c r="S2493" s="309">
        <f t="shared" ca="1" si="1040"/>
        <v>20.86</v>
      </c>
      <c r="T2493" s="309">
        <f t="shared" ca="1" si="1041"/>
        <v>18.93</v>
      </c>
      <c r="U2493" s="310">
        <f t="shared" ca="1" si="1033"/>
        <v>0</v>
      </c>
      <c r="V2493" s="310" t="b">
        <f t="shared" ca="1" si="1042"/>
        <v>0</v>
      </c>
      <c r="W2493" s="3" t="b">
        <f t="shared" ca="1" si="1043"/>
        <v>0</v>
      </c>
      <c r="X2493" s="3" t="str">
        <f t="shared" ca="1" si="1044"/>
        <v/>
      </c>
      <c r="Y2493" s="3" t="str">
        <f t="shared" ca="1" si="1034"/>
        <v/>
      </c>
      <c r="Z2493" s="3" t="str">
        <f t="shared" ca="1" si="1045"/>
        <v/>
      </c>
      <c r="AA2493" s="3" t="str">
        <f t="shared" ca="1" si="1046"/>
        <v/>
      </c>
      <c r="AB2493" s="205">
        <f t="shared" ca="1" si="1047"/>
        <v>1484</v>
      </c>
      <c r="AC2493" s="205">
        <f t="shared" ca="1" si="1048"/>
        <v>21</v>
      </c>
      <c r="AD2493" s="205">
        <f t="shared" ca="1" si="1035"/>
        <v>70.666666666666671</v>
      </c>
      <c r="AE2493" s="205">
        <f t="shared" ca="1" si="1036"/>
        <v>20.666666666666671</v>
      </c>
      <c r="AF2493" s="205">
        <f t="shared" ca="1" si="1049"/>
        <v>4.1333333333333346</v>
      </c>
      <c r="AG2493" s="205"/>
      <c r="AH2493" s="205"/>
      <c r="AI2493" s="205"/>
      <c r="AJ2493" s="205"/>
      <c r="AK2493" s="4"/>
      <c r="AL2493" s="4"/>
      <c r="AM2493" s="309">
        <f t="shared" ca="1" si="1050"/>
        <v>20.8</v>
      </c>
      <c r="AN2493" s="309">
        <f t="shared" ca="1" si="1051"/>
        <v>18.93</v>
      </c>
      <c r="AO2493" s="310">
        <f t="shared" ca="1" si="1052"/>
        <v>0</v>
      </c>
      <c r="AP2493" s="310" t="b">
        <f t="shared" ca="1" si="1053"/>
        <v>0</v>
      </c>
      <c r="AQ2493" s="309">
        <f t="shared" ca="1" si="1054"/>
        <v>0</v>
      </c>
      <c r="AR2493" s="205">
        <f t="shared" ca="1" si="1037"/>
        <v>0</v>
      </c>
      <c r="AS2493" s="45" t="b">
        <f t="shared" ca="1" si="1038"/>
        <v>0</v>
      </c>
      <c r="AT2493">
        <f t="shared" ca="1" si="1039"/>
        <v>0</v>
      </c>
      <c r="AU2493" t="b">
        <f t="shared" ca="1" si="1055"/>
        <v>0</v>
      </c>
      <c r="AV2493" t="b">
        <f t="shared" ca="1" si="1056"/>
        <v>0</v>
      </c>
      <c r="AW2493" s="266" t="b">
        <f t="shared" ca="1" si="1057"/>
        <v>0</v>
      </c>
      <c r="AX2493" s="266" t="b">
        <f t="shared" ca="1" si="1058"/>
        <v>0</v>
      </c>
      <c r="AY2493" s="266" t="b">
        <f t="shared" ca="1" si="1059"/>
        <v>0</v>
      </c>
    </row>
    <row r="2494" spans="1:51" x14ac:dyDescent="0.25">
      <c r="A2494">
        <v>2462</v>
      </c>
      <c r="B2494" s="163">
        <f ca="1">OFFSET(InputPriceData!B$15,CalculationsAndCharts!$A2494+$A$11,0,1,1)</f>
        <v>38443</v>
      </c>
      <c r="C2494" s="3">
        <f ca="1">OFFSET(InputPriceData!G$15,CalculationsAndCharts!$A2494+$A$11,IF($C$7,8,0),1,1)</f>
        <v>414500</v>
      </c>
      <c r="D2494" s="4">
        <f ca="1">OFFSET(InputPriceData!C$15,CalculationsAndCharts!$A2494+$A$11,IF($C$7,8,0),1,1)</f>
        <v>19.3</v>
      </c>
      <c r="E2494" s="4">
        <f ca="1">OFFSET(InputPriceData!D$15,CalculationsAndCharts!$A2494+$A$11,IF($C$7,8,0),1,1)</f>
        <v>19.399999999999999</v>
      </c>
      <c r="F2494" s="4">
        <f ca="1">OFFSET(InputPriceData!E$15,CalculationsAndCharts!$A2494+$A$11,IF($C$7,8,0),1,1)</f>
        <v>19.04</v>
      </c>
      <c r="G2494" s="4">
        <f ca="1">OFFSET(InputPriceData!F$15,CalculationsAndCharts!$A2494+$A$11,IF($C$7,8,0),1,1)</f>
        <v>19.12</v>
      </c>
      <c r="H2494" s="128"/>
      <c r="I2494" s="128"/>
      <c r="K2494" s="124"/>
      <c r="L2494" s="279"/>
      <c r="M2494" s="281"/>
      <c r="N2494" s="280"/>
      <c r="O2494" s="4"/>
      <c r="P2494" s="4"/>
      <c r="Q2494" s="3"/>
      <c r="S2494" s="309">
        <f t="shared" ca="1" si="1040"/>
        <v>21.23</v>
      </c>
      <c r="T2494" s="309">
        <f t="shared" ca="1" si="1041"/>
        <v>19.12</v>
      </c>
      <c r="U2494" s="310">
        <f t="shared" ca="1" si="1033"/>
        <v>0</v>
      </c>
      <c r="V2494" s="310" t="b">
        <f t="shared" ca="1" si="1042"/>
        <v>0</v>
      </c>
      <c r="W2494" s="3" t="b">
        <f t="shared" ca="1" si="1043"/>
        <v>0</v>
      </c>
      <c r="X2494" s="3" t="str">
        <f t="shared" ca="1" si="1044"/>
        <v/>
      </c>
      <c r="Y2494" s="3" t="str">
        <f t="shared" ca="1" si="1034"/>
        <v/>
      </c>
      <c r="Z2494" s="3" t="str">
        <f t="shared" ca="1" si="1045"/>
        <v/>
      </c>
      <c r="AA2494" s="3" t="str">
        <f t="shared" ca="1" si="1046"/>
        <v/>
      </c>
      <c r="AB2494" s="205">
        <f t="shared" ca="1" si="1047"/>
        <v>1484</v>
      </c>
      <c r="AC2494" s="205">
        <f t="shared" ca="1" si="1048"/>
        <v>21</v>
      </c>
      <c r="AD2494" s="205">
        <f t="shared" ca="1" si="1035"/>
        <v>70.666666666666671</v>
      </c>
      <c r="AE2494" s="205">
        <f t="shared" ca="1" si="1036"/>
        <v>20.666666666666671</v>
      </c>
      <c r="AF2494" s="205">
        <f t="shared" ca="1" si="1049"/>
        <v>4.1333333333333346</v>
      </c>
      <c r="AG2494" s="205"/>
      <c r="AH2494" s="205"/>
      <c r="AI2494" s="205"/>
      <c r="AJ2494" s="205"/>
      <c r="AK2494" s="4"/>
      <c r="AL2494" s="4"/>
      <c r="AM2494" s="309">
        <f t="shared" ca="1" si="1050"/>
        <v>20.8</v>
      </c>
      <c r="AN2494" s="309">
        <f t="shared" ca="1" si="1051"/>
        <v>19.12</v>
      </c>
      <c r="AO2494" s="310">
        <f t="shared" ca="1" si="1052"/>
        <v>0</v>
      </c>
      <c r="AP2494" s="310" t="b">
        <f t="shared" ca="1" si="1053"/>
        <v>0</v>
      </c>
      <c r="AQ2494" s="309">
        <f t="shared" ca="1" si="1054"/>
        <v>0</v>
      </c>
      <c r="AR2494" s="205">
        <f t="shared" ca="1" si="1037"/>
        <v>0</v>
      </c>
      <c r="AS2494" s="45" t="b">
        <f t="shared" ca="1" si="1038"/>
        <v>0</v>
      </c>
      <c r="AT2494">
        <f t="shared" ca="1" si="1039"/>
        <v>0</v>
      </c>
      <c r="AU2494" t="b">
        <f t="shared" ca="1" si="1055"/>
        <v>0</v>
      </c>
      <c r="AV2494" t="b">
        <f t="shared" ca="1" si="1056"/>
        <v>0</v>
      </c>
      <c r="AW2494" s="266" t="b">
        <f t="shared" ca="1" si="1057"/>
        <v>0</v>
      </c>
      <c r="AX2494" s="266" t="b">
        <f t="shared" ca="1" si="1058"/>
        <v>0</v>
      </c>
      <c r="AY2494" s="266" t="b">
        <f t="shared" ca="1" si="1059"/>
        <v>0</v>
      </c>
    </row>
    <row r="2495" spans="1:51" x14ac:dyDescent="0.25">
      <c r="A2495">
        <v>2463</v>
      </c>
      <c r="B2495" s="163">
        <f ca="1">OFFSET(InputPriceData!B$15,CalculationsAndCharts!$A2495+$A$11,0,1,1)</f>
        <v>38442</v>
      </c>
      <c r="C2495" s="3">
        <f ca="1">OFFSET(InputPriceData!G$15,CalculationsAndCharts!$A2495+$A$11,IF($C$7,8,0),1,1)</f>
        <v>441300</v>
      </c>
      <c r="D2495" s="4">
        <f ca="1">OFFSET(InputPriceData!C$15,CalculationsAndCharts!$A2495+$A$11,IF($C$7,8,0),1,1)</f>
        <v>19.45</v>
      </c>
      <c r="E2495" s="4">
        <f ca="1">OFFSET(InputPriceData!D$15,CalculationsAndCharts!$A2495+$A$11,IF($C$7,8,0),1,1)</f>
        <v>19.45</v>
      </c>
      <c r="F2495" s="4">
        <f ca="1">OFFSET(InputPriceData!E$15,CalculationsAndCharts!$A2495+$A$11,IF($C$7,8,0),1,1)</f>
        <v>19.05</v>
      </c>
      <c r="G2495" s="4">
        <f ca="1">OFFSET(InputPriceData!F$15,CalculationsAndCharts!$A2495+$A$11,IF($C$7,8,0),1,1)</f>
        <v>19.149999999999999</v>
      </c>
      <c r="H2495" s="128"/>
      <c r="I2495" s="128"/>
      <c r="K2495" s="124"/>
      <c r="L2495" s="279"/>
      <c r="M2495" s="281"/>
      <c r="N2495" s="280"/>
      <c r="O2495" s="4"/>
      <c r="P2495" s="4"/>
      <c r="Q2495" s="3"/>
      <c r="S2495" s="309">
        <f t="shared" ca="1" si="1040"/>
        <v>21.36</v>
      </c>
      <c r="T2495" s="309">
        <f t="shared" ca="1" si="1041"/>
        <v>19.149999999999999</v>
      </c>
      <c r="U2495" s="310">
        <f t="shared" ca="1" si="1033"/>
        <v>0</v>
      </c>
      <c r="V2495" s="310" t="b">
        <f t="shared" ca="1" si="1042"/>
        <v>0</v>
      </c>
      <c r="W2495" s="3" t="b">
        <f t="shared" ca="1" si="1043"/>
        <v>0</v>
      </c>
      <c r="X2495" s="3" t="str">
        <f t="shared" ca="1" si="1044"/>
        <v/>
      </c>
      <c r="Y2495" s="3" t="str">
        <f t="shared" ca="1" si="1034"/>
        <v/>
      </c>
      <c r="Z2495" s="3" t="str">
        <f t="shared" ca="1" si="1045"/>
        <v/>
      </c>
      <c r="AA2495" s="3" t="str">
        <f t="shared" ca="1" si="1046"/>
        <v/>
      </c>
      <c r="AB2495" s="205">
        <f t="shared" ca="1" si="1047"/>
        <v>1484</v>
      </c>
      <c r="AC2495" s="205">
        <f t="shared" ca="1" si="1048"/>
        <v>21</v>
      </c>
      <c r="AD2495" s="205">
        <f t="shared" ca="1" si="1035"/>
        <v>70.666666666666671</v>
      </c>
      <c r="AE2495" s="205">
        <f t="shared" ca="1" si="1036"/>
        <v>20.666666666666671</v>
      </c>
      <c r="AF2495" s="205">
        <f t="shared" ca="1" si="1049"/>
        <v>4.1333333333333346</v>
      </c>
      <c r="AG2495" s="205"/>
      <c r="AH2495" s="205"/>
      <c r="AI2495" s="205"/>
      <c r="AJ2495" s="205"/>
      <c r="AK2495" s="4"/>
      <c r="AL2495" s="4"/>
      <c r="AM2495" s="309">
        <f t="shared" ca="1" si="1050"/>
        <v>20.86</v>
      </c>
      <c r="AN2495" s="309">
        <f t="shared" ca="1" si="1051"/>
        <v>19.149999999999999</v>
      </c>
      <c r="AO2495" s="310">
        <f t="shared" ca="1" si="1052"/>
        <v>0</v>
      </c>
      <c r="AP2495" s="310" t="b">
        <f t="shared" ca="1" si="1053"/>
        <v>0</v>
      </c>
      <c r="AQ2495" s="309">
        <f t="shared" ca="1" si="1054"/>
        <v>0</v>
      </c>
      <c r="AR2495" s="205">
        <f t="shared" ca="1" si="1037"/>
        <v>0</v>
      </c>
      <c r="AS2495" s="45" t="b">
        <f t="shared" ca="1" si="1038"/>
        <v>0</v>
      </c>
      <c r="AT2495">
        <f t="shared" ca="1" si="1039"/>
        <v>0</v>
      </c>
      <c r="AU2495" t="b">
        <f t="shared" ca="1" si="1055"/>
        <v>0</v>
      </c>
      <c r="AV2495" t="b">
        <f t="shared" ca="1" si="1056"/>
        <v>0</v>
      </c>
      <c r="AW2495" s="266" t="b">
        <f t="shared" ca="1" si="1057"/>
        <v>0</v>
      </c>
      <c r="AX2495" s="266" t="b">
        <f t="shared" ca="1" si="1058"/>
        <v>0</v>
      </c>
      <c r="AY2495" s="266" t="b">
        <f t="shared" ca="1" si="1059"/>
        <v>0</v>
      </c>
    </row>
    <row r="2496" spans="1:51" x14ac:dyDescent="0.25">
      <c r="A2496">
        <v>2464</v>
      </c>
      <c r="B2496" s="163">
        <f ca="1">OFFSET(InputPriceData!B$15,CalculationsAndCharts!$A2496+$A$11,0,1,1)</f>
        <v>38441</v>
      </c>
      <c r="C2496" s="3">
        <f ca="1">OFFSET(InputPriceData!G$15,CalculationsAndCharts!$A2496+$A$11,IF($C$7,8,0),1,1)</f>
        <v>520200</v>
      </c>
      <c r="D2496" s="4">
        <f ca="1">OFFSET(InputPriceData!C$15,CalculationsAndCharts!$A2496+$A$11,IF($C$7,8,0),1,1)</f>
        <v>19.329999999999998</v>
      </c>
      <c r="E2496" s="4">
        <f ca="1">OFFSET(InputPriceData!D$15,CalculationsAndCharts!$A2496+$A$11,IF($C$7,8,0),1,1)</f>
        <v>19.399999999999999</v>
      </c>
      <c r="F2496" s="4">
        <f ca="1">OFFSET(InputPriceData!E$15,CalculationsAndCharts!$A2496+$A$11,IF($C$7,8,0),1,1)</f>
        <v>19.190000000000001</v>
      </c>
      <c r="G2496" s="4">
        <f ca="1">OFFSET(InputPriceData!F$15,CalculationsAndCharts!$A2496+$A$11,IF($C$7,8,0),1,1)</f>
        <v>19.350000000000001</v>
      </c>
      <c r="H2496" s="128"/>
      <c r="I2496" s="128"/>
      <c r="K2496" s="124"/>
      <c r="L2496" s="279"/>
      <c r="M2496" s="281"/>
      <c r="N2496" s="280"/>
      <c r="O2496" s="4"/>
      <c r="P2496" s="4"/>
      <c r="Q2496" s="3"/>
      <c r="S2496" s="309">
        <f t="shared" ca="1" si="1040"/>
        <v>21.36</v>
      </c>
      <c r="T2496" s="309">
        <f t="shared" ca="1" si="1041"/>
        <v>19.18</v>
      </c>
      <c r="U2496" s="310">
        <f t="shared" ca="1" si="1033"/>
        <v>7.7981651376147584E-2</v>
      </c>
      <c r="V2496" s="310" t="b">
        <f t="shared" ca="1" si="1042"/>
        <v>0</v>
      </c>
      <c r="W2496" s="3" t="b">
        <f t="shared" ca="1" si="1043"/>
        <v>0</v>
      </c>
      <c r="X2496" s="3" t="str">
        <f t="shared" ca="1" si="1044"/>
        <v/>
      </c>
      <c r="Y2496" s="3" t="str">
        <f t="shared" ca="1" si="1034"/>
        <v/>
      </c>
      <c r="Z2496" s="3" t="str">
        <f t="shared" ca="1" si="1045"/>
        <v/>
      </c>
      <c r="AA2496" s="3" t="str">
        <f t="shared" ca="1" si="1046"/>
        <v/>
      </c>
      <c r="AB2496" s="205">
        <f t="shared" ca="1" si="1047"/>
        <v>1484</v>
      </c>
      <c r="AC2496" s="205">
        <f t="shared" ca="1" si="1048"/>
        <v>21</v>
      </c>
      <c r="AD2496" s="205">
        <f t="shared" ca="1" si="1035"/>
        <v>70.666666666666671</v>
      </c>
      <c r="AE2496" s="205">
        <f t="shared" ca="1" si="1036"/>
        <v>20.666666666666671</v>
      </c>
      <c r="AF2496" s="205">
        <f t="shared" ca="1" si="1049"/>
        <v>4.1333333333333346</v>
      </c>
      <c r="AG2496" s="205"/>
      <c r="AH2496" s="205"/>
      <c r="AI2496" s="205"/>
      <c r="AJ2496" s="205"/>
      <c r="AK2496" s="4"/>
      <c r="AL2496" s="4"/>
      <c r="AM2496" s="309">
        <f t="shared" ca="1" si="1050"/>
        <v>21.23</v>
      </c>
      <c r="AN2496" s="309">
        <f t="shared" ca="1" si="1051"/>
        <v>19.18</v>
      </c>
      <c r="AO2496" s="310">
        <f t="shared" ca="1" si="1052"/>
        <v>8.2926829268293492E-2</v>
      </c>
      <c r="AP2496" s="310" t="b">
        <f t="shared" ca="1" si="1053"/>
        <v>0</v>
      </c>
      <c r="AQ2496" s="309">
        <f t="shared" ca="1" si="1054"/>
        <v>0</v>
      </c>
      <c r="AR2496" s="205">
        <f t="shared" ca="1" si="1037"/>
        <v>0</v>
      </c>
      <c r="AS2496" s="45" t="b">
        <f t="shared" ca="1" si="1038"/>
        <v>0</v>
      </c>
      <c r="AT2496">
        <f t="shared" ca="1" si="1039"/>
        <v>0</v>
      </c>
      <c r="AU2496" t="b">
        <f t="shared" ca="1" si="1055"/>
        <v>0</v>
      </c>
      <c r="AV2496" t="b">
        <f t="shared" ca="1" si="1056"/>
        <v>0</v>
      </c>
      <c r="AW2496" s="266" t="b">
        <f t="shared" ca="1" si="1057"/>
        <v>0</v>
      </c>
      <c r="AX2496" s="266" t="b">
        <f t="shared" ca="1" si="1058"/>
        <v>0</v>
      </c>
      <c r="AY2496" s="266" t="b">
        <f t="shared" ca="1" si="1059"/>
        <v>1</v>
      </c>
    </row>
    <row r="2497" spans="1:51" x14ac:dyDescent="0.25">
      <c r="A2497">
        <v>2465</v>
      </c>
      <c r="B2497" s="163">
        <f ca="1">OFFSET(InputPriceData!B$15,CalculationsAndCharts!$A2497+$A$11,0,1,1)</f>
        <v>38440</v>
      </c>
      <c r="C2497" s="3">
        <f ca="1">OFFSET(InputPriceData!G$15,CalculationsAndCharts!$A2497+$A$11,IF($C$7,8,0),1,1)</f>
        <v>500800</v>
      </c>
      <c r="D2497" s="4">
        <f ca="1">OFFSET(InputPriceData!C$15,CalculationsAndCharts!$A2497+$A$11,IF($C$7,8,0),1,1)</f>
        <v>19.7</v>
      </c>
      <c r="E2497" s="4">
        <f ca="1">OFFSET(InputPriceData!D$15,CalculationsAndCharts!$A2497+$A$11,IF($C$7,8,0),1,1)</f>
        <v>19.739999999999998</v>
      </c>
      <c r="F2497" s="4">
        <f ca="1">OFFSET(InputPriceData!E$15,CalculationsAndCharts!$A2497+$A$11,IF($C$7,8,0),1,1)</f>
        <v>19.100000000000001</v>
      </c>
      <c r="G2497" s="4">
        <f ca="1">OFFSET(InputPriceData!F$15,CalculationsAndCharts!$A2497+$A$11,IF($C$7,8,0),1,1)</f>
        <v>19.18</v>
      </c>
      <c r="H2497" s="128"/>
      <c r="I2497" s="128"/>
      <c r="K2497" s="124"/>
      <c r="L2497" s="279"/>
      <c r="M2497" s="281"/>
      <c r="N2497" s="280"/>
      <c r="O2497" s="4"/>
      <c r="P2497" s="4"/>
      <c r="Q2497" s="3"/>
      <c r="S2497" s="309">
        <f t="shared" ca="1" si="1040"/>
        <v>21.36</v>
      </c>
      <c r="T2497" s="309">
        <f t="shared" ca="1" si="1041"/>
        <v>19.18</v>
      </c>
      <c r="U2497" s="310">
        <f t="shared" ca="1" si="1033"/>
        <v>0</v>
      </c>
      <c r="V2497" s="310" t="b">
        <f t="shared" ca="1" si="1042"/>
        <v>0</v>
      </c>
      <c r="W2497" s="3" t="b">
        <f t="shared" ca="1" si="1043"/>
        <v>0</v>
      </c>
      <c r="X2497" s="3" t="str">
        <f t="shared" ca="1" si="1044"/>
        <v/>
      </c>
      <c r="Y2497" s="3" t="str">
        <f t="shared" ca="1" si="1034"/>
        <v/>
      </c>
      <c r="Z2497" s="3" t="str">
        <f t="shared" ca="1" si="1045"/>
        <v/>
      </c>
      <c r="AA2497" s="3" t="str">
        <f t="shared" ca="1" si="1046"/>
        <v/>
      </c>
      <c r="AB2497" s="205">
        <f t="shared" ca="1" si="1047"/>
        <v>1484</v>
      </c>
      <c r="AC2497" s="205">
        <f t="shared" ca="1" si="1048"/>
        <v>21</v>
      </c>
      <c r="AD2497" s="205">
        <f t="shared" ca="1" si="1035"/>
        <v>70.666666666666671</v>
      </c>
      <c r="AE2497" s="205">
        <f t="shared" ca="1" si="1036"/>
        <v>20.666666666666671</v>
      </c>
      <c r="AF2497" s="205">
        <f t="shared" ca="1" si="1049"/>
        <v>4.1333333333333346</v>
      </c>
      <c r="AG2497" s="205"/>
      <c r="AH2497" s="205"/>
      <c r="AI2497" s="205"/>
      <c r="AJ2497" s="205"/>
      <c r="AK2497" s="4"/>
      <c r="AL2497" s="4"/>
      <c r="AM2497" s="309">
        <f t="shared" ca="1" si="1050"/>
        <v>21.36</v>
      </c>
      <c r="AN2497" s="309">
        <f t="shared" ca="1" si="1051"/>
        <v>19.18</v>
      </c>
      <c r="AO2497" s="310">
        <f t="shared" ca="1" si="1052"/>
        <v>0</v>
      </c>
      <c r="AP2497" s="310" t="b">
        <f t="shared" ca="1" si="1053"/>
        <v>0</v>
      </c>
      <c r="AQ2497" s="309">
        <f t="shared" ca="1" si="1054"/>
        <v>0.59789999999999999</v>
      </c>
      <c r="AR2497" s="205">
        <f t="shared" ca="1" si="1037"/>
        <v>19.332100000000001</v>
      </c>
      <c r="AS2497" s="45" t="b">
        <f t="shared" ca="1" si="1038"/>
        <v>1</v>
      </c>
      <c r="AT2497">
        <f t="shared" ca="1" si="1039"/>
        <v>8</v>
      </c>
      <c r="AU2497" t="b">
        <f t="shared" ca="1" si="1055"/>
        <v>0</v>
      </c>
      <c r="AV2497" t="b">
        <f t="shared" ca="1" si="1056"/>
        <v>1</v>
      </c>
      <c r="AW2497" s="266" t="b">
        <f t="shared" ca="1" si="1057"/>
        <v>0</v>
      </c>
      <c r="AX2497" s="266" t="b">
        <f t="shared" ca="1" si="1058"/>
        <v>1</v>
      </c>
      <c r="AY2497" s="266" t="b">
        <f t="shared" ca="1" si="1059"/>
        <v>0</v>
      </c>
    </row>
    <row r="2498" spans="1:51" x14ac:dyDescent="0.25">
      <c r="A2498">
        <v>2466</v>
      </c>
      <c r="B2498" s="163">
        <f ca="1">OFFSET(InputPriceData!B$15,CalculationsAndCharts!$A2498+$A$11,0,1,1)</f>
        <v>38439</v>
      </c>
      <c r="C2498" s="3">
        <f ca="1">OFFSET(InputPriceData!G$15,CalculationsAndCharts!$A2498+$A$11,IF($C$7,8,0),1,1)</f>
        <v>331300</v>
      </c>
      <c r="D2498" s="4">
        <f ca="1">OFFSET(InputPriceData!C$15,CalculationsAndCharts!$A2498+$A$11,IF($C$7,8,0),1,1)</f>
        <v>19.809999999999999</v>
      </c>
      <c r="E2498" s="4">
        <f ca="1">OFFSET(InputPriceData!D$15,CalculationsAndCharts!$A2498+$A$11,IF($C$7,8,0),1,1)</f>
        <v>20.149999999999999</v>
      </c>
      <c r="F2498" s="4">
        <f ca="1">OFFSET(InputPriceData!E$15,CalculationsAndCharts!$A2498+$A$11,IF($C$7,8,0),1,1)</f>
        <v>19.649999999999999</v>
      </c>
      <c r="G2498" s="4">
        <f ca="1">OFFSET(InputPriceData!F$15,CalculationsAndCharts!$A2498+$A$11,IF($C$7,8,0),1,1)</f>
        <v>19.649999999999999</v>
      </c>
      <c r="H2498" s="128"/>
      <c r="I2498" s="128"/>
      <c r="K2498" s="124"/>
      <c r="L2498" s="279"/>
      <c r="M2498" s="281"/>
      <c r="N2498" s="280"/>
      <c r="O2498" s="4"/>
      <c r="P2498" s="4"/>
      <c r="Q2498" s="3"/>
      <c r="S2498" s="309">
        <f t="shared" ca="1" si="1040"/>
        <v>21.36</v>
      </c>
      <c r="T2498" s="309">
        <f t="shared" ca="1" si="1041"/>
        <v>19.649999999999999</v>
      </c>
      <c r="U2498" s="310">
        <f t="shared" ca="1" si="1033"/>
        <v>0</v>
      </c>
      <c r="V2498" s="310" t="b">
        <f t="shared" ca="1" si="1042"/>
        <v>0</v>
      </c>
      <c r="W2498" s="3" t="b">
        <f t="shared" ca="1" si="1043"/>
        <v>0</v>
      </c>
      <c r="X2498" s="3" t="str">
        <f t="shared" ca="1" si="1044"/>
        <v/>
      </c>
      <c r="Y2498" s="3" t="str">
        <f t="shared" ca="1" si="1034"/>
        <v/>
      </c>
      <c r="Z2498" s="3" t="str">
        <f t="shared" ca="1" si="1045"/>
        <v/>
      </c>
      <c r="AA2498" s="3" t="str">
        <f t="shared" ca="1" si="1046"/>
        <v/>
      </c>
      <c r="AB2498" s="205">
        <f t="shared" ca="1" si="1047"/>
        <v>1484</v>
      </c>
      <c r="AC2498" s="205">
        <f t="shared" ca="1" si="1048"/>
        <v>21</v>
      </c>
      <c r="AD2498" s="205">
        <f t="shared" ca="1" si="1035"/>
        <v>70.666666666666671</v>
      </c>
      <c r="AE2498" s="205">
        <f t="shared" ca="1" si="1036"/>
        <v>20.666666666666671</v>
      </c>
      <c r="AF2498" s="205">
        <f t="shared" ca="1" si="1049"/>
        <v>4.1333333333333346</v>
      </c>
      <c r="AG2498" s="205"/>
      <c r="AH2498" s="205"/>
      <c r="AI2498" s="205"/>
      <c r="AJ2498" s="205"/>
      <c r="AK2498" s="4"/>
      <c r="AL2498" s="4"/>
      <c r="AM2498" s="309">
        <f t="shared" ca="1" si="1050"/>
        <v>21.36</v>
      </c>
      <c r="AN2498" s="309">
        <f t="shared" ca="1" si="1051"/>
        <v>19.649999999999999</v>
      </c>
      <c r="AO2498" s="310">
        <f t="shared" ca="1" si="1052"/>
        <v>0</v>
      </c>
      <c r="AP2498" s="310" t="b">
        <f t="shared" ca="1" si="1053"/>
        <v>0</v>
      </c>
      <c r="AQ2498" s="309">
        <f t="shared" ca="1" si="1054"/>
        <v>0.59789999999999999</v>
      </c>
      <c r="AR2498" s="205">
        <f t="shared" ca="1" si="1037"/>
        <v>19.332100000000001</v>
      </c>
      <c r="AS2498" s="45" t="b">
        <f t="shared" ca="1" si="1038"/>
        <v>0</v>
      </c>
      <c r="AT2498">
        <f t="shared" ca="1" si="1039"/>
        <v>7</v>
      </c>
      <c r="AU2498" t="b">
        <f t="shared" ca="1" si="1055"/>
        <v>0</v>
      </c>
      <c r="AV2498" t="b">
        <f t="shared" ca="1" si="1056"/>
        <v>0</v>
      </c>
      <c r="AW2498" s="266" t="b">
        <f t="shared" ca="1" si="1057"/>
        <v>0</v>
      </c>
      <c r="AX2498" s="266" t="b">
        <f t="shared" ca="1" si="1058"/>
        <v>1</v>
      </c>
      <c r="AY2498" s="266" t="b">
        <f t="shared" ca="1" si="1059"/>
        <v>0</v>
      </c>
    </row>
    <row r="2499" spans="1:51" x14ac:dyDescent="0.25">
      <c r="A2499">
        <v>2467</v>
      </c>
      <c r="B2499" s="163">
        <f ca="1">OFFSET(InputPriceData!B$15,CalculationsAndCharts!$A2499+$A$11,0,1,1)</f>
        <v>38435</v>
      </c>
      <c r="C2499" s="3">
        <f ca="1">OFFSET(InputPriceData!G$15,CalculationsAndCharts!$A2499+$A$11,IF($C$7,8,0),1,1)</f>
        <v>360100</v>
      </c>
      <c r="D2499" s="4">
        <f ca="1">OFFSET(InputPriceData!C$15,CalculationsAndCharts!$A2499+$A$11,IF($C$7,8,0),1,1)</f>
        <v>19.8</v>
      </c>
      <c r="E2499" s="4">
        <f ca="1">OFFSET(InputPriceData!D$15,CalculationsAndCharts!$A2499+$A$11,IF($C$7,8,0),1,1)</f>
        <v>20.079999999999998</v>
      </c>
      <c r="F2499" s="4">
        <f ca="1">OFFSET(InputPriceData!E$15,CalculationsAndCharts!$A2499+$A$11,IF($C$7,8,0),1,1)</f>
        <v>19.760000000000002</v>
      </c>
      <c r="G2499" s="4">
        <f ca="1">OFFSET(InputPriceData!F$15,CalculationsAndCharts!$A2499+$A$11,IF($C$7,8,0),1,1)</f>
        <v>19.760000000000002</v>
      </c>
      <c r="H2499" s="128"/>
      <c r="I2499" s="128"/>
      <c r="K2499" s="124"/>
      <c r="L2499" s="279"/>
      <c r="M2499" s="281"/>
      <c r="N2499" s="280"/>
      <c r="O2499" s="4"/>
      <c r="P2499" s="4"/>
      <c r="Q2499" s="3"/>
      <c r="S2499" s="309">
        <f t="shared" ca="1" si="1040"/>
        <v>21.36</v>
      </c>
      <c r="T2499" s="309">
        <f t="shared" ca="1" si="1041"/>
        <v>19.72</v>
      </c>
      <c r="U2499" s="310">
        <f t="shared" ca="1" si="1033"/>
        <v>2.4390243902440663E-2</v>
      </c>
      <c r="V2499" s="310" t="b">
        <f t="shared" ca="1" si="1042"/>
        <v>0</v>
      </c>
      <c r="W2499" s="3" t="b">
        <f t="shared" ca="1" si="1043"/>
        <v>0</v>
      </c>
      <c r="X2499" s="3" t="str">
        <f t="shared" ca="1" si="1044"/>
        <v/>
      </c>
      <c r="Y2499" s="3" t="str">
        <f t="shared" ca="1" si="1034"/>
        <v/>
      </c>
      <c r="Z2499" s="3" t="str">
        <f t="shared" ca="1" si="1045"/>
        <v/>
      </c>
      <c r="AA2499" s="3" t="str">
        <f t="shared" ca="1" si="1046"/>
        <v/>
      </c>
      <c r="AB2499" s="205">
        <f t="shared" ca="1" si="1047"/>
        <v>1484</v>
      </c>
      <c r="AC2499" s="205">
        <f t="shared" ca="1" si="1048"/>
        <v>21</v>
      </c>
      <c r="AD2499" s="205">
        <f t="shared" ca="1" si="1035"/>
        <v>70.666666666666671</v>
      </c>
      <c r="AE2499" s="205">
        <f t="shared" ca="1" si="1036"/>
        <v>20.666666666666671</v>
      </c>
      <c r="AF2499" s="205">
        <f t="shared" ca="1" si="1049"/>
        <v>4.1333333333333346</v>
      </c>
      <c r="AG2499" s="205"/>
      <c r="AH2499" s="205"/>
      <c r="AI2499" s="205"/>
      <c r="AJ2499" s="205"/>
      <c r="AK2499" s="4"/>
      <c r="AL2499" s="4"/>
      <c r="AM2499" s="309">
        <f t="shared" ca="1" si="1050"/>
        <v>21.36</v>
      </c>
      <c r="AN2499" s="309">
        <f t="shared" ca="1" si="1051"/>
        <v>19.72</v>
      </c>
      <c r="AO2499" s="310">
        <f t="shared" ca="1" si="1052"/>
        <v>2.4390243902440663E-2</v>
      </c>
      <c r="AP2499" s="310" t="b">
        <f t="shared" ca="1" si="1053"/>
        <v>0</v>
      </c>
      <c r="AQ2499" s="309">
        <f t="shared" ca="1" si="1054"/>
        <v>0.59789999999999999</v>
      </c>
      <c r="AR2499" s="205">
        <f t="shared" ca="1" si="1037"/>
        <v>19.332100000000001</v>
      </c>
      <c r="AS2499" s="45" t="b">
        <f t="shared" ca="1" si="1038"/>
        <v>0</v>
      </c>
      <c r="AT2499">
        <f t="shared" ca="1" si="1039"/>
        <v>6</v>
      </c>
      <c r="AU2499" t="b">
        <f t="shared" ca="1" si="1055"/>
        <v>0</v>
      </c>
      <c r="AV2499" t="b">
        <f t="shared" ca="1" si="1056"/>
        <v>0</v>
      </c>
      <c r="AW2499" s="266" t="b">
        <f t="shared" ca="1" si="1057"/>
        <v>0</v>
      </c>
      <c r="AX2499" s="266" t="b">
        <f t="shared" ca="1" si="1058"/>
        <v>1</v>
      </c>
      <c r="AY2499" s="266" t="b">
        <f t="shared" ca="1" si="1059"/>
        <v>0</v>
      </c>
    </row>
    <row r="2500" spans="1:51" x14ac:dyDescent="0.25">
      <c r="A2500">
        <v>2468</v>
      </c>
      <c r="B2500" s="163">
        <f ca="1">OFFSET(InputPriceData!B$15,CalculationsAndCharts!$A2500+$A$11,0,1,1)</f>
        <v>38434</v>
      </c>
      <c r="C2500" s="3">
        <f ca="1">OFFSET(InputPriceData!G$15,CalculationsAndCharts!$A2500+$A$11,IF($C$7,8,0),1,1)</f>
        <v>660800</v>
      </c>
      <c r="D2500" s="4">
        <f ca="1">OFFSET(InputPriceData!C$15,CalculationsAndCharts!$A2500+$A$11,IF($C$7,8,0),1,1)</f>
        <v>20.170000000000002</v>
      </c>
      <c r="E2500" s="4">
        <f ca="1">OFFSET(InputPriceData!D$15,CalculationsAndCharts!$A2500+$A$11,IF($C$7,8,0),1,1)</f>
        <v>20.2</v>
      </c>
      <c r="F2500" s="4">
        <f ca="1">OFFSET(InputPriceData!E$15,CalculationsAndCharts!$A2500+$A$11,IF($C$7,8,0),1,1)</f>
        <v>19.62</v>
      </c>
      <c r="G2500" s="4">
        <f ca="1">OFFSET(InputPriceData!F$15,CalculationsAndCharts!$A2500+$A$11,IF($C$7,8,0),1,1)</f>
        <v>19.86</v>
      </c>
      <c r="H2500" s="128"/>
      <c r="I2500" s="128"/>
      <c r="K2500" s="124"/>
      <c r="L2500" s="279"/>
      <c r="M2500" s="281"/>
      <c r="N2500" s="280"/>
      <c r="O2500" s="4"/>
      <c r="P2500" s="4"/>
      <c r="Q2500" s="3"/>
      <c r="S2500" s="309">
        <f t="shared" ca="1" si="1040"/>
        <v>21.36</v>
      </c>
      <c r="T2500" s="309">
        <f t="shared" ca="1" si="1041"/>
        <v>19.72</v>
      </c>
      <c r="U2500" s="310">
        <f t="shared" ca="1" si="1033"/>
        <v>8.5365853658536897E-2</v>
      </c>
      <c r="V2500" s="310" t="b">
        <f t="shared" ca="1" si="1042"/>
        <v>1</v>
      </c>
      <c r="W2500" s="3" t="b">
        <f t="shared" ca="1" si="1043"/>
        <v>0</v>
      </c>
      <c r="X2500" s="3" t="str">
        <f t="shared" ca="1" si="1044"/>
        <v/>
      </c>
      <c r="Y2500" s="3" t="str">
        <f t="shared" ca="1" si="1034"/>
        <v/>
      </c>
      <c r="Z2500" s="3" t="str">
        <f t="shared" ca="1" si="1045"/>
        <v/>
      </c>
      <c r="AA2500" s="3" t="str">
        <f t="shared" ca="1" si="1046"/>
        <v/>
      </c>
      <c r="AB2500" s="205">
        <f t="shared" ca="1" si="1047"/>
        <v>1484</v>
      </c>
      <c r="AC2500" s="205">
        <f t="shared" ca="1" si="1048"/>
        <v>21</v>
      </c>
      <c r="AD2500" s="205">
        <f t="shared" ca="1" si="1035"/>
        <v>70.666666666666671</v>
      </c>
      <c r="AE2500" s="205">
        <f t="shared" ca="1" si="1036"/>
        <v>20.666666666666671</v>
      </c>
      <c r="AF2500" s="205">
        <f t="shared" ca="1" si="1049"/>
        <v>4.1333333333333346</v>
      </c>
      <c r="AG2500" s="205"/>
      <c r="AH2500" s="205"/>
      <c r="AI2500" s="205"/>
      <c r="AJ2500" s="205"/>
      <c r="AK2500" s="4"/>
      <c r="AL2500" s="4"/>
      <c r="AM2500" s="309">
        <f t="shared" ca="1" si="1050"/>
        <v>21.36</v>
      </c>
      <c r="AN2500" s="309">
        <f t="shared" ca="1" si="1051"/>
        <v>19.72</v>
      </c>
      <c r="AO2500" s="310">
        <f t="shared" ca="1" si="1052"/>
        <v>8.5365853658536897E-2</v>
      </c>
      <c r="AP2500" s="310" t="b">
        <f t="shared" ca="1" si="1053"/>
        <v>1</v>
      </c>
      <c r="AQ2500" s="309">
        <f t="shared" ca="1" si="1054"/>
        <v>0.59789999999999999</v>
      </c>
      <c r="AR2500" s="205">
        <f t="shared" ca="1" si="1037"/>
        <v>19.332100000000001</v>
      </c>
      <c r="AS2500" s="45" t="b">
        <f t="shared" ca="1" si="1038"/>
        <v>0</v>
      </c>
      <c r="AT2500">
        <f t="shared" ca="1" si="1039"/>
        <v>5</v>
      </c>
      <c r="AU2500" t="b">
        <f t="shared" ca="1" si="1055"/>
        <v>0</v>
      </c>
      <c r="AV2500" t="b">
        <f t="shared" ca="1" si="1056"/>
        <v>0</v>
      </c>
      <c r="AW2500" s="266" t="b">
        <f t="shared" ca="1" si="1057"/>
        <v>0</v>
      </c>
      <c r="AX2500" s="266" t="b">
        <f t="shared" ca="1" si="1058"/>
        <v>1</v>
      </c>
      <c r="AY2500" s="266" t="b">
        <f t="shared" ca="1" si="1059"/>
        <v>0</v>
      </c>
    </row>
    <row r="2501" spans="1:51" x14ac:dyDescent="0.25">
      <c r="A2501">
        <v>2469</v>
      </c>
      <c r="B2501" s="163">
        <f ca="1">OFFSET(InputPriceData!B$15,CalculationsAndCharts!$A2501+$A$11,0,1,1)</f>
        <v>38433</v>
      </c>
      <c r="C2501" s="3">
        <f ca="1">OFFSET(InputPriceData!G$15,CalculationsAndCharts!$A2501+$A$11,IF($C$7,8,0),1,1)</f>
        <v>589300</v>
      </c>
      <c r="D2501" s="4">
        <f ca="1">OFFSET(InputPriceData!C$15,CalculationsAndCharts!$A2501+$A$11,IF($C$7,8,0),1,1)</f>
        <v>20.059999999999999</v>
      </c>
      <c r="E2501" s="4">
        <f ca="1">OFFSET(InputPriceData!D$15,CalculationsAndCharts!$A2501+$A$11,IF($C$7,8,0),1,1)</f>
        <v>20.53</v>
      </c>
      <c r="F2501" s="4">
        <f ca="1">OFFSET(InputPriceData!E$15,CalculationsAndCharts!$A2501+$A$11,IF($C$7,8,0),1,1)</f>
        <v>19.91</v>
      </c>
      <c r="G2501" s="4">
        <f ca="1">OFFSET(InputPriceData!F$15,CalculationsAndCharts!$A2501+$A$11,IF($C$7,8,0),1,1)</f>
        <v>20.09</v>
      </c>
      <c r="H2501" s="128"/>
      <c r="I2501" s="128"/>
      <c r="K2501" s="124"/>
      <c r="L2501" s="279"/>
      <c r="M2501" s="281"/>
      <c r="N2501" s="280"/>
      <c r="O2501" s="4"/>
      <c r="P2501" s="4"/>
      <c r="Q2501" s="3"/>
      <c r="S2501" s="309">
        <f t="shared" ca="1" si="1040"/>
        <v>21.36</v>
      </c>
      <c r="T2501" s="309">
        <f t="shared" ca="1" si="1041"/>
        <v>19.72</v>
      </c>
      <c r="U2501" s="310">
        <f t="shared" ca="1" si="1033"/>
        <v>0.22560975609756151</v>
      </c>
      <c r="V2501" s="310" t="b">
        <f t="shared" ca="1" si="1042"/>
        <v>0</v>
      </c>
      <c r="W2501" s="3" t="b">
        <f t="shared" ca="1" si="1043"/>
        <v>0</v>
      </c>
      <c r="X2501" s="3" t="str">
        <f t="shared" ca="1" si="1044"/>
        <v/>
      </c>
      <c r="Y2501" s="3" t="str">
        <f t="shared" ca="1" si="1034"/>
        <v/>
      </c>
      <c r="Z2501" s="3" t="str">
        <f t="shared" ca="1" si="1045"/>
        <v/>
      </c>
      <c r="AA2501" s="3" t="str">
        <f t="shared" ca="1" si="1046"/>
        <v/>
      </c>
      <c r="AB2501" s="205">
        <f t="shared" ca="1" si="1047"/>
        <v>1484</v>
      </c>
      <c r="AC2501" s="205">
        <f t="shared" ca="1" si="1048"/>
        <v>21</v>
      </c>
      <c r="AD2501" s="205">
        <f t="shared" ca="1" si="1035"/>
        <v>70.666666666666671</v>
      </c>
      <c r="AE2501" s="205">
        <f t="shared" ca="1" si="1036"/>
        <v>20.666666666666671</v>
      </c>
      <c r="AF2501" s="205">
        <f t="shared" ca="1" si="1049"/>
        <v>4.1333333333333346</v>
      </c>
      <c r="AG2501" s="205"/>
      <c r="AH2501" s="205"/>
      <c r="AI2501" s="205"/>
      <c r="AJ2501" s="205"/>
      <c r="AK2501" s="4"/>
      <c r="AL2501" s="4"/>
      <c r="AM2501" s="309">
        <f t="shared" ca="1" si="1050"/>
        <v>21.36</v>
      </c>
      <c r="AN2501" s="309">
        <f t="shared" ca="1" si="1051"/>
        <v>19.72</v>
      </c>
      <c r="AO2501" s="310">
        <f t="shared" ca="1" si="1052"/>
        <v>0.22560975609756151</v>
      </c>
      <c r="AP2501" s="310" t="b">
        <f t="shared" ca="1" si="1053"/>
        <v>0</v>
      </c>
      <c r="AQ2501" s="309">
        <f t="shared" ca="1" si="1054"/>
        <v>0.59789999999999999</v>
      </c>
      <c r="AR2501" s="205">
        <f t="shared" ca="1" si="1037"/>
        <v>19.332100000000001</v>
      </c>
      <c r="AS2501" s="45" t="b">
        <f t="shared" ca="1" si="1038"/>
        <v>0</v>
      </c>
      <c r="AT2501">
        <f t="shared" ca="1" si="1039"/>
        <v>4</v>
      </c>
      <c r="AU2501" t="b">
        <f t="shared" ca="1" si="1055"/>
        <v>0</v>
      </c>
      <c r="AV2501" t="b">
        <f t="shared" ca="1" si="1056"/>
        <v>0</v>
      </c>
      <c r="AW2501" s="266" t="b">
        <f t="shared" ca="1" si="1057"/>
        <v>0</v>
      </c>
      <c r="AX2501" s="266" t="b">
        <f t="shared" ca="1" si="1058"/>
        <v>1</v>
      </c>
      <c r="AY2501" s="266" t="b">
        <f t="shared" ca="1" si="1059"/>
        <v>0</v>
      </c>
    </row>
    <row r="2502" spans="1:51" x14ac:dyDescent="0.25">
      <c r="A2502">
        <v>2470</v>
      </c>
      <c r="B2502" s="163">
        <f ca="1">OFFSET(InputPriceData!B$15,CalculationsAndCharts!$A2502+$A$11,0,1,1)</f>
        <v>38432</v>
      </c>
      <c r="C2502" s="3">
        <f ca="1">OFFSET(InputPriceData!G$15,CalculationsAndCharts!$A2502+$A$11,IF($C$7,8,0),1,1)</f>
        <v>626000</v>
      </c>
      <c r="D2502" s="4">
        <f ca="1">OFFSET(InputPriceData!C$15,CalculationsAndCharts!$A2502+$A$11,IF($C$7,8,0),1,1)</f>
        <v>19.62</v>
      </c>
      <c r="E2502" s="4">
        <f ca="1">OFFSET(InputPriceData!D$15,CalculationsAndCharts!$A2502+$A$11,IF($C$7,8,0),1,1)</f>
        <v>20.14</v>
      </c>
      <c r="F2502" s="4">
        <f ca="1">OFFSET(InputPriceData!E$15,CalculationsAndCharts!$A2502+$A$11,IF($C$7,8,0),1,1)</f>
        <v>19.62</v>
      </c>
      <c r="G2502" s="4">
        <f ca="1">OFFSET(InputPriceData!F$15,CalculationsAndCharts!$A2502+$A$11,IF($C$7,8,0),1,1)</f>
        <v>20.11</v>
      </c>
      <c r="H2502" s="128"/>
      <c r="I2502" s="128"/>
      <c r="K2502" s="124"/>
      <c r="L2502" s="279"/>
      <c r="M2502" s="281"/>
      <c r="N2502" s="280"/>
      <c r="O2502" s="4"/>
      <c r="P2502" s="4"/>
      <c r="Q2502" s="3"/>
      <c r="S2502" s="309">
        <f t="shared" ca="1" si="1040"/>
        <v>21.36</v>
      </c>
      <c r="T2502" s="309">
        <f t="shared" ca="1" si="1041"/>
        <v>19.72</v>
      </c>
      <c r="U2502" s="310">
        <f t="shared" ca="1" si="1033"/>
        <v>0.23780487804878075</v>
      </c>
      <c r="V2502" s="310" t="b">
        <f t="shared" ca="1" si="1042"/>
        <v>0</v>
      </c>
      <c r="W2502" s="3" t="b">
        <f t="shared" ca="1" si="1043"/>
        <v>0</v>
      </c>
      <c r="X2502" s="3" t="str">
        <f t="shared" ca="1" si="1044"/>
        <v/>
      </c>
      <c r="Y2502" s="3" t="str">
        <f t="shared" ca="1" si="1034"/>
        <v/>
      </c>
      <c r="Z2502" s="3" t="str">
        <f t="shared" ca="1" si="1045"/>
        <v/>
      </c>
      <c r="AA2502" s="3" t="str">
        <f t="shared" ca="1" si="1046"/>
        <v/>
      </c>
      <c r="AB2502" s="205">
        <f t="shared" ca="1" si="1047"/>
        <v>1484</v>
      </c>
      <c r="AC2502" s="205">
        <f t="shared" ca="1" si="1048"/>
        <v>21</v>
      </c>
      <c r="AD2502" s="205">
        <f t="shared" ca="1" si="1035"/>
        <v>70.666666666666671</v>
      </c>
      <c r="AE2502" s="205">
        <f t="shared" ca="1" si="1036"/>
        <v>20.666666666666671</v>
      </c>
      <c r="AF2502" s="205">
        <f t="shared" ca="1" si="1049"/>
        <v>4.1333333333333346</v>
      </c>
      <c r="AG2502" s="205"/>
      <c r="AH2502" s="205"/>
      <c r="AI2502" s="205"/>
      <c r="AJ2502" s="205"/>
      <c r="AK2502" s="4"/>
      <c r="AL2502" s="4"/>
      <c r="AM2502" s="309">
        <f t="shared" ca="1" si="1050"/>
        <v>21.36</v>
      </c>
      <c r="AN2502" s="309">
        <f t="shared" ca="1" si="1051"/>
        <v>19.72</v>
      </c>
      <c r="AO2502" s="310">
        <f t="shared" ca="1" si="1052"/>
        <v>0.23780487804878075</v>
      </c>
      <c r="AP2502" s="310" t="b">
        <f t="shared" ca="1" si="1053"/>
        <v>0</v>
      </c>
      <c r="AQ2502" s="309">
        <f t="shared" ca="1" si="1054"/>
        <v>0.59789999999999999</v>
      </c>
      <c r="AR2502" s="205">
        <f t="shared" ca="1" si="1037"/>
        <v>19.332100000000001</v>
      </c>
      <c r="AS2502" s="45" t="b">
        <f t="shared" ca="1" si="1038"/>
        <v>0</v>
      </c>
      <c r="AT2502">
        <f t="shared" ca="1" si="1039"/>
        <v>3</v>
      </c>
      <c r="AU2502" t="b">
        <f t="shared" ca="1" si="1055"/>
        <v>0</v>
      </c>
      <c r="AV2502" t="b">
        <f t="shared" ca="1" si="1056"/>
        <v>0</v>
      </c>
      <c r="AW2502" s="266" t="b">
        <f t="shared" ca="1" si="1057"/>
        <v>0</v>
      </c>
      <c r="AX2502" s="266" t="b">
        <f t="shared" ca="1" si="1058"/>
        <v>1</v>
      </c>
      <c r="AY2502" s="266" t="b">
        <f t="shared" ca="1" si="1059"/>
        <v>0</v>
      </c>
    </row>
    <row r="2503" spans="1:51" x14ac:dyDescent="0.25">
      <c r="A2503">
        <v>2471</v>
      </c>
      <c r="B2503" s="163">
        <f ca="1">OFFSET(InputPriceData!B$15,CalculationsAndCharts!$A2503+$A$11,0,1,1)</f>
        <v>38429</v>
      </c>
      <c r="C2503" s="3">
        <f ca="1">OFFSET(InputPriceData!G$15,CalculationsAndCharts!$A2503+$A$11,IF($C$7,8,0),1,1)</f>
        <v>2103600</v>
      </c>
      <c r="D2503" s="4">
        <f ca="1">OFFSET(InputPriceData!C$15,CalculationsAndCharts!$A2503+$A$11,IF($C$7,8,0),1,1)</f>
        <v>19.940000000000001</v>
      </c>
      <c r="E2503" s="4">
        <f ca="1">OFFSET(InputPriceData!D$15,CalculationsAndCharts!$A2503+$A$11,IF($C$7,8,0),1,1)</f>
        <v>20.260000000000002</v>
      </c>
      <c r="F2503" s="4">
        <f ca="1">OFFSET(InputPriceData!E$15,CalculationsAndCharts!$A2503+$A$11,IF($C$7,8,0),1,1)</f>
        <v>19.690000000000001</v>
      </c>
      <c r="G2503" s="4">
        <f ca="1">OFFSET(InputPriceData!F$15,CalculationsAndCharts!$A2503+$A$11,IF($C$7,8,0),1,1)</f>
        <v>19.72</v>
      </c>
      <c r="H2503" s="128"/>
      <c r="I2503" s="128"/>
      <c r="K2503" s="124"/>
      <c r="L2503" s="279"/>
      <c r="M2503" s="281"/>
      <c r="N2503" s="280"/>
      <c r="O2503" s="4"/>
      <c r="P2503" s="4"/>
      <c r="Q2503" s="3"/>
      <c r="S2503" s="309">
        <f t="shared" ca="1" si="1040"/>
        <v>21.36</v>
      </c>
      <c r="T2503" s="309">
        <f t="shared" ca="1" si="1041"/>
        <v>19.72</v>
      </c>
      <c r="U2503" s="310">
        <f t="shared" ca="1" si="1033"/>
        <v>0</v>
      </c>
      <c r="V2503" s="310" t="b">
        <f t="shared" ca="1" si="1042"/>
        <v>1</v>
      </c>
      <c r="W2503" s="3" t="b">
        <f t="shared" ca="1" si="1043"/>
        <v>0</v>
      </c>
      <c r="X2503" s="3" t="str">
        <f t="shared" ca="1" si="1044"/>
        <v/>
      </c>
      <c r="Y2503" s="3" t="str">
        <f t="shared" ca="1" si="1034"/>
        <v/>
      </c>
      <c r="Z2503" s="3" t="str">
        <f t="shared" ca="1" si="1045"/>
        <v/>
      </c>
      <c r="AA2503" s="3" t="str">
        <f t="shared" ca="1" si="1046"/>
        <v/>
      </c>
      <c r="AB2503" s="205">
        <f t="shared" ca="1" si="1047"/>
        <v>1484</v>
      </c>
      <c r="AC2503" s="205">
        <f t="shared" ca="1" si="1048"/>
        <v>21</v>
      </c>
      <c r="AD2503" s="205">
        <f t="shared" ca="1" si="1035"/>
        <v>70.666666666666671</v>
      </c>
      <c r="AE2503" s="205">
        <f t="shared" ca="1" si="1036"/>
        <v>20.666666666666671</v>
      </c>
      <c r="AF2503" s="205">
        <f t="shared" ca="1" si="1049"/>
        <v>4.1333333333333346</v>
      </c>
      <c r="AG2503" s="205"/>
      <c r="AH2503" s="205"/>
      <c r="AI2503" s="205"/>
      <c r="AJ2503" s="205"/>
      <c r="AK2503" s="4"/>
      <c r="AL2503" s="4"/>
      <c r="AM2503" s="309">
        <f t="shared" ca="1" si="1050"/>
        <v>21.36</v>
      </c>
      <c r="AN2503" s="309">
        <f t="shared" ca="1" si="1051"/>
        <v>19.72</v>
      </c>
      <c r="AO2503" s="310">
        <f t="shared" ca="1" si="1052"/>
        <v>0</v>
      </c>
      <c r="AP2503" s="310" t="b">
        <f t="shared" ca="1" si="1053"/>
        <v>0</v>
      </c>
      <c r="AQ2503" s="309">
        <f t="shared" ca="1" si="1054"/>
        <v>0.59789999999999999</v>
      </c>
      <c r="AR2503" s="205">
        <f t="shared" ca="1" si="1037"/>
        <v>19.332100000000001</v>
      </c>
      <c r="AS2503" s="45" t="b">
        <f t="shared" ca="1" si="1038"/>
        <v>0</v>
      </c>
      <c r="AT2503">
        <f t="shared" ca="1" si="1039"/>
        <v>2</v>
      </c>
      <c r="AU2503" t="b">
        <f t="shared" ca="1" si="1055"/>
        <v>0</v>
      </c>
      <c r="AV2503" t="b">
        <f t="shared" ca="1" si="1056"/>
        <v>0</v>
      </c>
      <c r="AW2503" s="266" t="b">
        <f t="shared" ca="1" si="1057"/>
        <v>0</v>
      </c>
      <c r="AX2503" s="266" t="b">
        <f t="shared" ca="1" si="1058"/>
        <v>1</v>
      </c>
      <c r="AY2503" s="266" t="b">
        <f t="shared" ca="1" si="1059"/>
        <v>0</v>
      </c>
    </row>
    <row r="2504" spans="1:51" x14ac:dyDescent="0.25">
      <c r="A2504">
        <v>2472</v>
      </c>
      <c r="B2504" s="163">
        <f ca="1">OFFSET(InputPriceData!B$15,CalculationsAndCharts!$A2504+$A$11,0,1,1)</f>
        <v>38428</v>
      </c>
      <c r="C2504" s="3">
        <f ca="1">OFFSET(InputPriceData!G$15,CalculationsAndCharts!$A2504+$A$11,IF($C$7,8,0),1,1)</f>
        <v>511600</v>
      </c>
      <c r="D2504" s="4">
        <f ca="1">OFFSET(InputPriceData!C$15,CalculationsAndCharts!$A2504+$A$11,IF($C$7,8,0),1,1)</f>
        <v>19.93</v>
      </c>
      <c r="E2504" s="4">
        <f ca="1">OFFSET(InputPriceData!D$15,CalculationsAndCharts!$A2504+$A$11,IF($C$7,8,0),1,1)</f>
        <v>20.32</v>
      </c>
      <c r="F2504" s="4">
        <f ca="1">OFFSET(InputPriceData!E$15,CalculationsAndCharts!$A2504+$A$11,IF($C$7,8,0),1,1)</f>
        <v>19.84</v>
      </c>
      <c r="G2504" s="4">
        <f ca="1">OFFSET(InputPriceData!F$15,CalculationsAndCharts!$A2504+$A$11,IF($C$7,8,0),1,1)</f>
        <v>20.2</v>
      </c>
      <c r="H2504" s="128"/>
      <c r="I2504" s="128"/>
      <c r="K2504" s="124"/>
      <c r="L2504" s="279"/>
      <c r="M2504" s="281"/>
      <c r="N2504" s="280"/>
      <c r="O2504" s="4"/>
      <c r="P2504" s="4"/>
      <c r="Q2504" s="3"/>
      <c r="S2504" s="309">
        <f t="shared" ca="1" si="1040"/>
        <v>21.36</v>
      </c>
      <c r="T2504" s="309">
        <f t="shared" ca="1" si="1041"/>
        <v>19.98</v>
      </c>
      <c r="U2504" s="310">
        <f t="shared" ca="1" si="1033"/>
        <v>0.15942028985507176</v>
      </c>
      <c r="V2504" s="310" t="b">
        <f t="shared" ca="1" si="1042"/>
        <v>0</v>
      </c>
      <c r="W2504" s="3" t="b">
        <f t="shared" ca="1" si="1043"/>
        <v>1</v>
      </c>
      <c r="X2504" s="3">
        <f t="shared" ca="1" si="1044"/>
        <v>19.98</v>
      </c>
      <c r="Y2504" s="3">
        <f t="shared" ca="1" si="1034"/>
        <v>1.1011011011010954</v>
      </c>
      <c r="Z2504" s="3">
        <f t="shared" ca="1" si="1045"/>
        <v>1.1011011011010954</v>
      </c>
      <c r="AA2504" s="3">
        <f t="shared" ca="1" si="1046"/>
        <v>55</v>
      </c>
      <c r="AB2504" s="205">
        <f t="shared" ca="1" si="1047"/>
        <v>1484</v>
      </c>
      <c r="AC2504" s="205">
        <f t="shared" ca="1" si="1048"/>
        <v>21</v>
      </c>
      <c r="AD2504" s="205">
        <f t="shared" ca="1" si="1035"/>
        <v>70.666666666666671</v>
      </c>
      <c r="AE2504" s="205">
        <f t="shared" ca="1" si="1036"/>
        <v>20.666666666666671</v>
      </c>
      <c r="AF2504" s="205">
        <f t="shared" ca="1" si="1049"/>
        <v>4.1333333333333346</v>
      </c>
      <c r="AG2504" s="205"/>
      <c r="AH2504" s="205"/>
      <c r="AI2504" s="205"/>
      <c r="AJ2504" s="205"/>
      <c r="AK2504" s="4"/>
      <c r="AL2504" s="4"/>
      <c r="AM2504" s="309">
        <f t="shared" ca="1" si="1050"/>
        <v>21.36</v>
      </c>
      <c r="AN2504" s="309">
        <f t="shared" ca="1" si="1051"/>
        <v>20.12</v>
      </c>
      <c r="AO2504" s="310">
        <f t="shared" ca="1" si="1052"/>
        <v>6.4516129032256772E-2</v>
      </c>
      <c r="AP2504" s="310" t="b">
        <f t="shared" ca="1" si="1053"/>
        <v>0</v>
      </c>
      <c r="AQ2504" s="309">
        <f t="shared" ca="1" si="1054"/>
        <v>0.59789999999999999</v>
      </c>
      <c r="AR2504" s="205">
        <f t="shared" ca="1" si="1037"/>
        <v>19.332100000000001</v>
      </c>
      <c r="AS2504" s="45" t="b">
        <f t="shared" ca="1" si="1038"/>
        <v>0</v>
      </c>
      <c r="AT2504">
        <f t="shared" ca="1" si="1039"/>
        <v>1</v>
      </c>
      <c r="AU2504" t="b">
        <f t="shared" ca="1" si="1055"/>
        <v>0</v>
      </c>
      <c r="AV2504" t="b">
        <f t="shared" ca="1" si="1056"/>
        <v>0</v>
      </c>
      <c r="AW2504" s="266" t="b">
        <f t="shared" ca="1" si="1057"/>
        <v>1</v>
      </c>
      <c r="AX2504" s="266" t="b">
        <f t="shared" ca="1" si="1058"/>
        <v>1</v>
      </c>
      <c r="AY2504" s="266" t="b">
        <f t="shared" ca="1" si="1059"/>
        <v>0</v>
      </c>
    </row>
    <row r="2505" spans="1:51" x14ac:dyDescent="0.25">
      <c r="A2505">
        <v>2473</v>
      </c>
      <c r="B2505" s="163">
        <f ca="1">OFFSET(InputPriceData!B$15,CalculationsAndCharts!$A2505+$A$11,0,1,1)</f>
        <v>38427</v>
      </c>
      <c r="C2505" s="3">
        <f ca="1">OFFSET(InputPriceData!G$15,CalculationsAndCharts!$A2505+$A$11,IF($C$7,8,0),1,1)</f>
        <v>589300</v>
      </c>
      <c r="D2505" s="4">
        <f ca="1">OFFSET(InputPriceData!C$15,CalculationsAndCharts!$A2505+$A$11,IF($C$7,8,0),1,1)</f>
        <v>20.41</v>
      </c>
      <c r="E2505" s="4">
        <f ca="1">OFFSET(InputPriceData!D$15,CalculationsAndCharts!$A2505+$A$11,IF($C$7,8,0),1,1)</f>
        <v>20.52</v>
      </c>
      <c r="F2505" s="4">
        <f ca="1">OFFSET(InputPriceData!E$15,CalculationsAndCharts!$A2505+$A$11,IF($C$7,8,0),1,1)</f>
        <v>19.95</v>
      </c>
      <c r="G2505" s="4">
        <f ca="1">OFFSET(InputPriceData!F$15,CalculationsAndCharts!$A2505+$A$11,IF($C$7,8,0),1,1)</f>
        <v>20.12</v>
      </c>
      <c r="H2505" s="128"/>
      <c r="I2505" s="128"/>
      <c r="K2505" s="124"/>
      <c r="L2505" s="279"/>
      <c r="M2505" s="281"/>
      <c r="N2505" s="280"/>
      <c r="O2505" s="4"/>
      <c r="P2505" s="4"/>
      <c r="Q2505" s="3"/>
      <c r="S2505" s="309">
        <f t="shared" ca="1" si="1040"/>
        <v>21.36</v>
      </c>
      <c r="T2505" s="309">
        <f t="shared" ca="1" si="1041"/>
        <v>19.98</v>
      </c>
      <c r="U2505" s="310">
        <f t="shared" ca="1" si="1033"/>
        <v>0.10144927536231932</v>
      </c>
      <c r="V2505" s="310" t="b">
        <f t="shared" ca="1" si="1042"/>
        <v>0</v>
      </c>
      <c r="W2505" s="3" t="b">
        <f t="shared" ca="1" si="1043"/>
        <v>0</v>
      </c>
      <c r="X2505" s="3" t="str">
        <f t="shared" ca="1" si="1044"/>
        <v/>
      </c>
      <c r="Y2505" s="3" t="str">
        <f t="shared" ca="1" si="1034"/>
        <v/>
      </c>
      <c r="Z2505" s="3" t="str">
        <f t="shared" ca="1" si="1045"/>
        <v/>
      </c>
      <c r="AA2505" s="3" t="str">
        <f t="shared" ca="1" si="1046"/>
        <v/>
      </c>
      <c r="AB2505" s="205">
        <f t="shared" ca="1" si="1047"/>
        <v>1429</v>
      </c>
      <c r="AC2505" s="205">
        <f t="shared" ca="1" si="1048"/>
        <v>20</v>
      </c>
      <c r="AD2505" s="205">
        <f t="shared" ca="1" si="1035"/>
        <v>71.45</v>
      </c>
      <c r="AE2505" s="205">
        <f t="shared" ca="1" si="1036"/>
        <v>21.450000000000003</v>
      </c>
      <c r="AF2505" s="205">
        <f t="shared" ca="1" si="1049"/>
        <v>4.2900000000000009</v>
      </c>
      <c r="AG2505" s="205"/>
      <c r="AH2505" s="205"/>
      <c r="AI2505" s="205"/>
      <c r="AJ2505" s="205"/>
      <c r="AK2505" s="4"/>
      <c r="AL2505" s="4"/>
      <c r="AM2505" s="309">
        <f t="shared" ca="1" si="1050"/>
        <v>21.36</v>
      </c>
      <c r="AN2505" s="309">
        <f t="shared" ca="1" si="1051"/>
        <v>20</v>
      </c>
      <c r="AO2505" s="310">
        <f t="shared" ca="1" si="1052"/>
        <v>8.8235294117647828E-2</v>
      </c>
      <c r="AP2505" s="310" t="b">
        <f t="shared" ca="1" si="1053"/>
        <v>1</v>
      </c>
      <c r="AQ2505" s="309">
        <f t="shared" ca="1" si="1054"/>
        <v>0</v>
      </c>
      <c r="AR2505" s="205">
        <f t="shared" ca="1" si="1037"/>
        <v>0</v>
      </c>
      <c r="AS2505" s="45" t="b">
        <f t="shared" ca="1" si="1038"/>
        <v>0</v>
      </c>
      <c r="AT2505">
        <f t="shared" ca="1" si="1039"/>
        <v>0</v>
      </c>
      <c r="AU2505" t="b">
        <f t="shared" ca="1" si="1055"/>
        <v>0</v>
      </c>
      <c r="AV2505" t="b">
        <f t="shared" ca="1" si="1056"/>
        <v>0</v>
      </c>
      <c r="AW2505" s="266" t="b">
        <f t="shared" ca="1" si="1057"/>
        <v>0</v>
      </c>
      <c r="AX2505" s="266" t="b">
        <f t="shared" ca="1" si="1058"/>
        <v>0</v>
      </c>
      <c r="AY2505" s="266" t="b">
        <f t="shared" ca="1" si="1059"/>
        <v>0</v>
      </c>
    </row>
    <row r="2506" spans="1:51" x14ac:dyDescent="0.25">
      <c r="A2506">
        <v>2474</v>
      </c>
      <c r="B2506" s="163">
        <f ca="1">OFFSET(InputPriceData!B$15,CalculationsAndCharts!$A2506+$A$11,0,1,1)</f>
        <v>38426</v>
      </c>
      <c r="C2506" s="3">
        <f ca="1">OFFSET(InputPriceData!G$15,CalculationsAndCharts!$A2506+$A$11,IF($C$7,8,0),1,1)</f>
        <v>159400</v>
      </c>
      <c r="D2506" s="4">
        <f ca="1">OFFSET(InputPriceData!C$15,CalculationsAndCharts!$A2506+$A$11,IF($C$7,8,0),1,1)</f>
        <v>20.93</v>
      </c>
      <c r="E2506" s="4">
        <f ca="1">OFFSET(InputPriceData!D$15,CalculationsAndCharts!$A2506+$A$11,IF($C$7,8,0),1,1)</f>
        <v>21.2</v>
      </c>
      <c r="F2506" s="4">
        <f ca="1">OFFSET(InputPriceData!E$15,CalculationsAndCharts!$A2506+$A$11,IF($C$7,8,0),1,1)</f>
        <v>20.5</v>
      </c>
      <c r="G2506" s="4">
        <f ca="1">OFFSET(InputPriceData!F$15,CalculationsAndCharts!$A2506+$A$11,IF($C$7,8,0),1,1)</f>
        <v>20.5</v>
      </c>
      <c r="H2506" s="128"/>
      <c r="I2506" s="128"/>
      <c r="K2506" s="124"/>
      <c r="L2506" s="279"/>
      <c r="M2506" s="281"/>
      <c r="N2506" s="280"/>
      <c r="O2506" s="4"/>
      <c r="P2506" s="4"/>
      <c r="Q2506" s="3"/>
      <c r="S2506" s="309">
        <f t="shared" ca="1" si="1040"/>
        <v>21.36</v>
      </c>
      <c r="T2506" s="309">
        <f t="shared" ca="1" si="1041"/>
        <v>19.98</v>
      </c>
      <c r="U2506" s="310">
        <f t="shared" ca="1" si="1033"/>
        <v>0.3768115942028985</v>
      </c>
      <c r="V2506" s="310" t="b">
        <f t="shared" ca="1" si="1042"/>
        <v>0</v>
      </c>
      <c r="W2506" s="3" t="b">
        <f t="shared" ca="1" si="1043"/>
        <v>1</v>
      </c>
      <c r="X2506" s="3">
        <f t="shared" ca="1" si="1044"/>
        <v>20.51</v>
      </c>
      <c r="Y2506" s="3">
        <f t="shared" ca="1" si="1034"/>
        <v>-4.8756704046814051E-2</v>
      </c>
      <c r="Z2506" s="3">
        <f t="shared" ca="1" si="1045"/>
        <v>-4.8756704046814051E-2</v>
      </c>
      <c r="AA2506" s="3">
        <f t="shared" ca="1" si="1046"/>
        <v>49</v>
      </c>
      <c r="AB2506" s="205">
        <f t="shared" ca="1" si="1047"/>
        <v>1429</v>
      </c>
      <c r="AC2506" s="205">
        <f t="shared" ca="1" si="1048"/>
        <v>20</v>
      </c>
      <c r="AD2506" s="205">
        <f t="shared" ca="1" si="1035"/>
        <v>71.45</v>
      </c>
      <c r="AE2506" s="205">
        <f t="shared" ca="1" si="1036"/>
        <v>21.450000000000003</v>
      </c>
      <c r="AF2506" s="205">
        <f t="shared" ca="1" si="1049"/>
        <v>4.2900000000000009</v>
      </c>
      <c r="AG2506" s="205"/>
      <c r="AH2506" s="205"/>
      <c r="AI2506" s="205"/>
      <c r="AJ2506" s="205"/>
      <c r="AK2506" s="4"/>
      <c r="AL2506" s="4"/>
      <c r="AM2506" s="309">
        <f t="shared" ca="1" si="1050"/>
        <v>21.36</v>
      </c>
      <c r="AN2506" s="309">
        <f t="shared" ca="1" si="1051"/>
        <v>19.98</v>
      </c>
      <c r="AO2506" s="310">
        <f t="shared" ca="1" si="1052"/>
        <v>0.3768115942028985</v>
      </c>
      <c r="AP2506" s="310" t="b">
        <f t="shared" ca="1" si="1053"/>
        <v>0</v>
      </c>
      <c r="AQ2506" s="309">
        <f t="shared" ca="1" si="1054"/>
        <v>0</v>
      </c>
      <c r="AR2506" s="205">
        <f t="shared" ca="1" si="1037"/>
        <v>0</v>
      </c>
      <c r="AS2506" s="45" t="b">
        <f t="shared" ca="1" si="1038"/>
        <v>0</v>
      </c>
      <c r="AT2506">
        <f t="shared" ca="1" si="1039"/>
        <v>0</v>
      </c>
      <c r="AU2506" t="b">
        <f t="shared" ca="1" si="1055"/>
        <v>0</v>
      </c>
      <c r="AV2506" t="b">
        <f t="shared" ca="1" si="1056"/>
        <v>0</v>
      </c>
      <c r="AW2506" s="266" t="b">
        <f t="shared" ca="1" si="1057"/>
        <v>0</v>
      </c>
      <c r="AX2506" s="266" t="b">
        <f t="shared" ca="1" si="1058"/>
        <v>0</v>
      </c>
      <c r="AY2506" s="266" t="b">
        <f t="shared" ca="1" si="1059"/>
        <v>0</v>
      </c>
    </row>
    <row r="2507" spans="1:51" x14ac:dyDescent="0.25">
      <c r="A2507">
        <v>2475</v>
      </c>
      <c r="B2507" s="163">
        <f ca="1">OFFSET(InputPriceData!B$15,CalculationsAndCharts!$A2507+$A$11,0,1,1)</f>
        <v>38425</v>
      </c>
      <c r="C2507" s="3">
        <f ca="1">OFFSET(InputPriceData!G$15,CalculationsAndCharts!$A2507+$A$11,IF($C$7,8,0),1,1)</f>
        <v>139800</v>
      </c>
      <c r="D2507" s="4">
        <f ca="1">OFFSET(InputPriceData!C$15,CalculationsAndCharts!$A2507+$A$11,IF($C$7,8,0),1,1)</f>
        <v>20.6</v>
      </c>
      <c r="E2507" s="4">
        <f ca="1">OFFSET(InputPriceData!D$15,CalculationsAndCharts!$A2507+$A$11,IF($C$7,8,0),1,1)</f>
        <v>20.98</v>
      </c>
      <c r="F2507" s="4">
        <f ca="1">OFFSET(InputPriceData!E$15,CalculationsAndCharts!$A2507+$A$11,IF($C$7,8,0),1,1)</f>
        <v>20.56</v>
      </c>
      <c r="G2507" s="4">
        <f ca="1">OFFSET(InputPriceData!F$15,CalculationsAndCharts!$A2507+$A$11,IF($C$7,8,0),1,1)</f>
        <v>20.8</v>
      </c>
      <c r="H2507" s="128"/>
      <c r="I2507" s="128"/>
      <c r="K2507" s="124"/>
      <c r="L2507" s="279"/>
      <c r="M2507" s="281"/>
      <c r="N2507" s="280"/>
      <c r="O2507" s="4"/>
      <c r="P2507" s="4"/>
      <c r="Q2507" s="3"/>
      <c r="S2507" s="309">
        <f t="shared" ca="1" si="1040"/>
        <v>21.36</v>
      </c>
      <c r="T2507" s="309">
        <f t="shared" ca="1" si="1041"/>
        <v>19.98</v>
      </c>
      <c r="U2507" s="310">
        <f t="shared" ca="1" si="1033"/>
        <v>0.59420289855072528</v>
      </c>
      <c r="V2507" s="310" t="b">
        <f t="shared" ca="1" si="1042"/>
        <v>0</v>
      </c>
      <c r="W2507" s="3" t="b">
        <f t="shared" ca="1" si="1043"/>
        <v>0</v>
      </c>
      <c r="X2507" s="3" t="str">
        <f t="shared" ca="1" si="1044"/>
        <v/>
      </c>
      <c r="Y2507" s="3" t="str">
        <f t="shared" ca="1" si="1034"/>
        <v/>
      </c>
      <c r="Z2507" s="3" t="str">
        <f t="shared" ca="1" si="1045"/>
        <v/>
      </c>
      <c r="AA2507" s="3" t="str">
        <f t="shared" ca="1" si="1046"/>
        <v/>
      </c>
      <c r="AB2507" s="205">
        <f t="shared" ca="1" si="1047"/>
        <v>1380</v>
      </c>
      <c r="AC2507" s="205">
        <f t="shared" ca="1" si="1048"/>
        <v>19</v>
      </c>
      <c r="AD2507" s="205">
        <f t="shared" ca="1" si="1035"/>
        <v>72.631578947368425</v>
      </c>
      <c r="AE2507" s="205">
        <f t="shared" ca="1" si="1036"/>
        <v>22.631578947368425</v>
      </c>
      <c r="AF2507" s="205">
        <f t="shared" ca="1" si="1049"/>
        <v>4.526315789473685</v>
      </c>
      <c r="AG2507" s="205"/>
      <c r="AH2507" s="205"/>
      <c r="AI2507" s="205"/>
      <c r="AJ2507" s="205"/>
      <c r="AK2507" s="4"/>
      <c r="AL2507" s="4"/>
      <c r="AM2507" s="309">
        <f t="shared" ca="1" si="1050"/>
        <v>21.36</v>
      </c>
      <c r="AN2507" s="309">
        <f t="shared" ca="1" si="1051"/>
        <v>19.98</v>
      </c>
      <c r="AO2507" s="310">
        <f t="shared" ca="1" si="1052"/>
        <v>0.59420289855072528</v>
      </c>
      <c r="AP2507" s="310" t="b">
        <f t="shared" ca="1" si="1053"/>
        <v>0</v>
      </c>
      <c r="AQ2507" s="309">
        <f t="shared" ca="1" si="1054"/>
        <v>0</v>
      </c>
      <c r="AR2507" s="205">
        <f t="shared" ca="1" si="1037"/>
        <v>0</v>
      </c>
      <c r="AS2507" s="45" t="b">
        <f t="shared" ca="1" si="1038"/>
        <v>0</v>
      </c>
      <c r="AT2507">
        <f t="shared" ca="1" si="1039"/>
        <v>0</v>
      </c>
      <c r="AU2507" t="b">
        <f t="shared" ca="1" si="1055"/>
        <v>0</v>
      </c>
      <c r="AV2507" t="b">
        <f t="shared" ca="1" si="1056"/>
        <v>0</v>
      </c>
      <c r="AW2507" s="266" t="b">
        <f t="shared" ca="1" si="1057"/>
        <v>0</v>
      </c>
      <c r="AX2507" s="266" t="b">
        <f t="shared" ca="1" si="1058"/>
        <v>0</v>
      </c>
      <c r="AY2507" s="266" t="b">
        <f t="shared" ca="1" si="1059"/>
        <v>0</v>
      </c>
    </row>
    <row r="2508" spans="1:51" x14ac:dyDescent="0.25">
      <c r="A2508">
        <v>2476</v>
      </c>
      <c r="B2508" s="163">
        <f ca="1">OFFSET(InputPriceData!B$15,CalculationsAndCharts!$A2508+$A$11,0,1,1)</f>
        <v>38422</v>
      </c>
      <c r="C2508" s="3">
        <f ca="1">OFFSET(InputPriceData!G$15,CalculationsAndCharts!$A2508+$A$11,IF($C$7,8,0),1,1)</f>
        <v>159800</v>
      </c>
      <c r="D2508" s="4">
        <f ca="1">OFFSET(InputPriceData!C$15,CalculationsAndCharts!$A2508+$A$11,IF($C$7,8,0),1,1)</f>
        <v>20.8</v>
      </c>
      <c r="E2508" s="4">
        <f ca="1">OFFSET(InputPriceData!D$15,CalculationsAndCharts!$A2508+$A$11,IF($C$7,8,0),1,1)</f>
        <v>20.93</v>
      </c>
      <c r="F2508" s="4">
        <f ca="1">OFFSET(InputPriceData!E$15,CalculationsAndCharts!$A2508+$A$11,IF($C$7,8,0),1,1)</f>
        <v>20.52</v>
      </c>
      <c r="G2508" s="4">
        <f ca="1">OFFSET(InputPriceData!F$15,CalculationsAndCharts!$A2508+$A$11,IF($C$7,8,0),1,1)</f>
        <v>20.68</v>
      </c>
      <c r="H2508" s="128"/>
      <c r="I2508" s="128"/>
      <c r="K2508" s="124"/>
      <c r="L2508" s="279"/>
      <c r="M2508" s="281"/>
      <c r="N2508" s="280"/>
      <c r="O2508" s="4"/>
      <c r="P2508" s="4"/>
      <c r="Q2508" s="3"/>
      <c r="S2508" s="309">
        <f t="shared" ca="1" si="1040"/>
        <v>21.36</v>
      </c>
      <c r="T2508" s="309">
        <f t="shared" ca="1" si="1041"/>
        <v>19.98</v>
      </c>
      <c r="U2508" s="310">
        <f t="shared" ca="1" si="1033"/>
        <v>0.50724637681159401</v>
      </c>
      <c r="V2508" s="310" t="b">
        <f t="shared" ca="1" si="1042"/>
        <v>0</v>
      </c>
      <c r="W2508" s="3" t="b">
        <f t="shared" ca="1" si="1043"/>
        <v>0</v>
      </c>
      <c r="X2508" s="3" t="str">
        <f t="shared" ca="1" si="1044"/>
        <v/>
      </c>
      <c r="Y2508" s="3" t="str">
        <f t="shared" ca="1" si="1034"/>
        <v/>
      </c>
      <c r="Z2508" s="3" t="str">
        <f t="shared" ca="1" si="1045"/>
        <v/>
      </c>
      <c r="AA2508" s="3" t="str">
        <f t="shared" ca="1" si="1046"/>
        <v/>
      </c>
      <c r="AB2508" s="205">
        <f t="shared" ca="1" si="1047"/>
        <v>1380</v>
      </c>
      <c r="AC2508" s="205">
        <f t="shared" ca="1" si="1048"/>
        <v>19</v>
      </c>
      <c r="AD2508" s="205">
        <f t="shared" ca="1" si="1035"/>
        <v>72.631578947368425</v>
      </c>
      <c r="AE2508" s="205">
        <f t="shared" ca="1" si="1036"/>
        <v>22.631578947368425</v>
      </c>
      <c r="AF2508" s="205">
        <f t="shared" ca="1" si="1049"/>
        <v>4.526315789473685</v>
      </c>
      <c r="AG2508" s="205"/>
      <c r="AH2508" s="205"/>
      <c r="AI2508" s="205"/>
      <c r="AJ2508" s="205"/>
      <c r="AK2508" s="4"/>
      <c r="AL2508" s="4"/>
      <c r="AM2508" s="309">
        <f t="shared" ca="1" si="1050"/>
        <v>21.36</v>
      </c>
      <c r="AN2508" s="309">
        <f t="shared" ca="1" si="1051"/>
        <v>19.98</v>
      </c>
      <c r="AO2508" s="310">
        <f t="shared" ca="1" si="1052"/>
        <v>0.50724637681159401</v>
      </c>
      <c r="AP2508" s="310" t="b">
        <f t="shared" ca="1" si="1053"/>
        <v>0</v>
      </c>
      <c r="AQ2508" s="309">
        <f t="shared" ca="1" si="1054"/>
        <v>0</v>
      </c>
      <c r="AR2508" s="205">
        <f t="shared" ca="1" si="1037"/>
        <v>0</v>
      </c>
      <c r="AS2508" s="45" t="b">
        <f t="shared" ca="1" si="1038"/>
        <v>0</v>
      </c>
      <c r="AT2508">
        <f t="shared" ca="1" si="1039"/>
        <v>0</v>
      </c>
      <c r="AU2508" t="b">
        <f t="shared" ca="1" si="1055"/>
        <v>0</v>
      </c>
      <c r="AV2508" t="b">
        <f t="shared" ca="1" si="1056"/>
        <v>0</v>
      </c>
      <c r="AW2508" s="266" t="b">
        <f t="shared" ca="1" si="1057"/>
        <v>0</v>
      </c>
      <c r="AX2508" s="266" t="b">
        <f t="shared" ca="1" si="1058"/>
        <v>0</v>
      </c>
      <c r="AY2508" s="266" t="b">
        <f t="shared" ca="1" si="1059"/>
        <v>0</v>
      </c>
    </row>
    <row r="2509" spans="1:51" x14ac:dyDescent="0.25">
      <c r="A2509">
        <v>2477</v>
      </c>
      <c r="B2509" s="163">
        <f ca="1">OFFSET(InputPriceData!B$15,CalculationsAndCharts!$A2509+$A$11,0,1,1)</f>
        <v>38421</v>
      </c>
      <c r="C2509" s="3">
        <f ca="1">OFFSET(InputPriceData!G$15,CalculationsAndCharts!$A2509+$A$11,IF($C$7,8,0),1,1)</f>
        <v>233000</v>
      </c>
      <c r="D2509" s="4">
        <f ca="1">OFFSET(InputPriceData!C$15,CalculationsAndCharts!$A2509+$A$11,IF($C$7,8,0),1,1)</f>
        <v>21.03</v>
      </c>
      <c r="E2509" s="4">
        <f ca="1">OFFSET(InputPriceData!D$15,CalculationsAndCharts!$A2509+$A$11,IF($C$7,8,0),1,1)</f>
        <v>21.03</v>
      </c>
      <c r="F2509" s="4">
        <f ca="1">OFFSET(InputPriceData!E$15,CalculationsAndCharts!$A2509+$A$11,IF($C$7,8,0),1,1)</f>
        <v>20.41</v>
      </c>
      <c r="G2509" s="4">
        <f ca="1">OFFSET(InputPriceData!F$15,CalculationsAndCharts!$A2509+$A$11,IF($C$7,8,0),1,1)</f>
        <v>20.67</v>
      </c>
      <c r="H2509" s="128"/>
      <c r="I2509" s="128"/>
      <c r="K2509" s="124"/>
      <c r="L2509" s="279"/>
      <c r="M2509" s="281"/>
      <c r="N2509" s="280"/>
      <c r="O2509" s="4"/>
      <c r="P2509" s="4"/>
      <c r="Q2509" s="3"/>
      <c r="S2509" s="309">
        <f t="shared" ca="1" si="1040"/>
        <v>21.36</v>
      </c>
      <c r="T2509" s="309">
        <f t="shared" ca="1" si="1041"/>
        <v>19.98</v>
      </c>
      <c r="U2509" s="310">
        <f t="shared" ca="1" si="1033"/>
        <v>0.50000000000000133</v>
      </c>
      <c r="V2509" s="310" t="b">
        <f t="shared" ca="1" si="1042"/>
        <v>0</v>
      </c>
      <c r="W2509" s="3" t="b">
        <f t="shared" ca="1" si="1043"/>
        <v>1</v>
      </c>
      <c r="X2509" s="3">
        <f t="shared" ca="1" si="1044"/>
        <v>20.420000000000002</v>
      </c>
      <c r="Y2509" s="3">
        <f t="shared" ca="1" si="1034"/>
        <v>1.2242899118511263</v>
      </c>
      <c r="Z2509" s="3">
        <f t="shared" ca="1" si="1045"/>
        <v>1.2242899118511263</v>
      </c>
      <c r="AA2509" s="3">
        <f t="shared" ca="1" si="1046"/>
        <v>56</v>
      </c>
      <c r="AB2509" s="205">
        <f t="shared" ca="1" si="1047"/>
        <v>1380</v>
      </c>
      <c r="AC2509" s="205">
        <f t="shared" ca="1" si="1048"/>
        <v>19</v>
      </c>
      <c r="AD2509" s="205">
        <f t="shared" ca="1" si="1035"/>
        <v>72.631578947368425</v>
      </c>
      <c r="AE2509" s="205">
        <f t="shared" ca="1" si="1036"/>
        <v>22.631578947368425</v>
      </c>
      <c r="AF2509" s="205">
        <f t="shared" ca="1" si="1049"/>
        <v>4.526315789473685</v>
      </c>
      <c r="AG2509" s="205"/>
      <c r="AH2509" s="205"/>
      <c r="AI2509" s="205"/>
      <c r="AJ2509" s="205"/>
      <c r="AK2509" s="4"/>
      <c r="AL2509" s="4"/>
      <c r="AM2509" s="309">
        <f t="shared" ca="1" si="1050"/>
        <v>21.36</v>
      </c>
      <c r="AN2509" s="309">
        <f t="shared" ca="1" si="1051"/>
        <v>19.98</v>
      </c>
      <c r="AO2509" s="310">
        <f t="shared" ca="1" si="1052"/>
        <v>0.50000000000000133</v>
      </c>
      <c r="AP2509" s="310" t="b">
        <f t="shared" ca="1" si="1053"/>
        <v>0</v>
      </c>
      <c r="AQ2509" s="309">
        <f t="shared" ca="1" si="1054"/>
        <v>0</v>
      </c>
      <c r="AR2509" s="205">
        <f t="shared" ca="1" si="1037"/>
        <v>0</v>
      </c>
      <c r="AS2509" s="45" t="b">
        <f t="shared" ca="1" si="1038"/>
        <v>0</v>
      </c>
      <c r="AT2509">
        <f t="shared" ca="1" si="1039"/>
        <v>0</v>
      </c>
      <c r="AU2509" t="b">
        <f t="shared" ca="1" si="1055"/>
        <v>0</v>
      </c>
      <c r="AV2509" t="b">
        <f t="shared" ca="1" si="1056"/>
        <v>0</v>
      </c>
      <c r="AW2509" s="266" t="b">
        <f t="shared" ca="1" si="1057"/>
        <v>0</v>
      </c>
      <c r="AX2509" s="266" t="b">
        <f t="shared" ca="1" si="1058"/>
        <v>0</v>
      </c>
      <c r="AY2509" s="266" t="b">
        <f t="shared" ca="1" si="1059"/>
        <v>0</v>
      </c>
    </row>
    <row r="2510" spans="1:51" x14ac:dyDescent="0.25">
      <c r="A2510">
        <v>2478</v>
      </c>
      <c r="B2510" s="163">
        <f ca="1">OFFSET(InputPriceData!B$15,CalculationsAndCharts!$A2510+$A$11,0,1,1)</f>
        <v>38420</v>
      </c>
      <c r="C2510" s="3">
        <f ca="1">OFFSET(InputPriceData!G$15,CalculationsAndCharts!$A2510+$A$11,IF($C$7,8,0),1,1)</f>
        <v>176600</v>
      </c>
      <c r="D2510" s="4">
        <f ca="1">OFFSET(InputPriceData!C$15,CalculationsAndCharts!$A2510+$A$11,IF($C$7,8,0),1,1)</f>
        <v>21.05</v>
      </c>
      <c r="E2510" s="4">
        <f ca="1">OFFSET(InputPriceData!D$15,CalculationsAndCharts!$A2510+$A$11,IF($C$7,8,0),1,1)</f>
        <v>21.52</v>
      </c>
      <c r="F2510" s="4">
        <f ca="1">OFFSET(InputPriceData!E$15,CalculationsAndCharts!$A2510+$A$11,IF($C$7,8,0),1,1)</f>
        <v>20.79</v>
      </c>
      <c r="G2510" s="4">
        <f ca="1">OFFSET(InputPriceData!F$15,CalculationsAndCharts!$A2510+$A$11,IF($C$7,8,0),1,1)</f>
        <v>20.86</v>
      </c>
      <c r="H2510" s="128"/>
      <c r="I2510" s="128"/>
      <c r="K2510" s="124"/>
      <c r="L2510" s="279"/>
      <c r="M2510" s="281"/>
      <c r="N2510" s="280"/>
      <c r="O2510" s="4"/>
      <c r="P2510" s="4"/>
      <c r="Q2510" s="3"/>
      <c r="S2510" s="309">
        <f t="shared" ca="1" si="1040"/>
        <v>21.36</v>
      </c>
      <c r="T2510" s="309">
        <f t="shared" ca="1" si="1041"/>
        <v>19.98</v>
      </c>
      <c r="U2510" s="310">
        <f t="shared" ca="1" si="1033"/>
        <v>0.63768115942028958</v>
      </c>
      <c r="V2510" s="310" t="b">
        <f t="shared" ca="1" si="1042"/>
        <v>0</v>
      </c>
      <c r="W2510" s="3" t="b">
        <f t="shared" ca="1" si="1043"/>
        <v>0</v>
      </c>
      <c r="X2510" s="3" t="str">
        <f t="shared" ca="1" si="1044"/>
        <v/>
      </c>
      <c r="Y2510" s="3" t="str">
        <f t="shared" ca="1" si="1034"/>
        <v/>
      </c>
      <c r="Z2510" s="3" t="str">
        <f t="shared" ca="1" si="1045"/>
        <v/>
      </c>
      <c r="AA2510" s="3" t="str">
        <f t="shared" ca="1" si="1046"/>
        <v/>
      </c>
      <c r="AB2510" s="205">
        <f t="shared" ca="1" si="1047"/>
        <v>1324</v>
      </c>
      <c r="AC2510" s="205">
        <f t="shared" ca="1" si="1048"/>
        <v>18</v>
      </c>
      <c r="AD2510" s="205">
        <f t="shared" ca="1" si="1035"/>
        <v>73.555555555555557</v>
      </c>
      <c r="AE2510" s="205">
        <f t="shared" ca="1" si="1036"/>
        <v>23.555555555555557</v>
      </c>
      <c r="AF2510" s="205">
        <f t="shared" ca="1" si="1049"/>
        <v>4.7111111111111112</v>
      </c>
      <c r="AG2510" s="205"/>
      <c r="AH2510" s="205"/>
      <c r="AI2510" s="205"/>
      <c r="AJ2510" s="205"/>
      <c r="AK2510" s="4"/>
      <c r="AL2510" s="4"/>
      <c r="AM2510" s="309">
        <f t="shared" ca="1" si="1050"/>
        <v>21.36</v>
      </c>
      <c r="AN2510" s="309">
        <f t="shared" ca="1" si="1051"/>
        <v>19.98</v>
      </c>
      <c r="AO2510" s="310">
        <f t="shared" ca="1" si="1052"/>
        <v>0.63768115942028958</v>
      </c>
      <c r="AP2510" s="310" t="b">
        <f t="shared" ca="1" si="1053"/>
        <v>0</v>
      </c>
      <c r="AQ2510" s="309">
        <f t="shared" ca="1" si="1054"/>
        <v>0</v>
      </c>
      <c r="AR2510" s="205">
        <f t="shared" ca="1" si="1037"/>
        <v>0</v>
      </c>
      <c r="AS2510" s="45" t="b">
        <f t="shared" ca="1" si="1038"/>
        <v>0</v>
      </c>
      <c r="AT2510">
        <f t="shared" ca="1" si="1039"/>
        <v>0</v>
      </c>
      <c r="AU2510" t="b">
        <f t="shared" ca="1" si="1055"/>
        <v>0</v>
      </c>
      <c r="AV2510" t="b">
        <f t="shared" ca="1" si="1056"/>
        <v>0</v>
      </c>
      <c r="AW2510" s="266" t="b">
        <f t="shared" ca="1" si="1057"/>
        <v>0</v>
      </c>
      <c r="AX2510" s="266" t="b">
        <f t="shared" ca="1" si="1058"/>
        <v>0</v>
      </c>
      <c r="AY2510" s="266" t="b">
        <f t="shared" ca="1" si="1059"/>
        <v>0</v>
      </c>
    </row>
    <row r="2511" spans="1:51" x14ac:dyDescent="0.25">
      <c r="A2511">
        <v>2479</v>
      </c>
      <c r="B2511" s="163">
        <f ca="1">OFFSET(InputPriceData!B$15,CalculationsAndCharts!$A2511+$A$11,0,1,1)</f>
        <v>38419</v>
      </c>
      <c r="C2511" s="3">
        <f ca="1">OFFSET(InputPriceData!G$15,CalculationsAndCharts!$A2511+$A$11,IF($C$7,8,0),1,1)</f>
        <v>223600</v>
      </c>
      <c r="D2511" s="4">
        <f ca="1">OFFSET(InputPriceData!C$15,CalculationsAndCharts!$A2511+$A$11,IF($C$7,8,0),1,1)</f>
        <v>21.28</v>
      </c>
      <c r="E2511" s="4">
        <f ca="1">OFFSET(InputPriceData!D$15,CalculationsAndCharts!$A2511+$A$11,IF($C$7,8,0),1,1)</f>
        <v>21.57</v>
      </c>
      <c r="F2511" s="4">
        <f ca="1">OFFSET(InputPriceData!E$15,CalculationsAndCharts!$A2511+$A$11,IF($C$7,8,0),1,1)</f>
        <v>21.17</v>
      </c>
      <c r="G2511" s="4">
        <f ca="1">OFFSET(InputPriceData!F$15,CalculationsAndCharts!$A2511+$A$11,IF($C$7,8,0),1,1)</f>
        <v>21.23</v>
      </c>
      <c r="H2511" s="128"/>
      <c r="I2511" s="128"/>
      <c r="K2511" s="124"/>
      <c r="L2511" s="279"/>
      <c r="M2511" s="281"/>
      <c r="N2511" s="280"/>
      <c r="O2511" s="4"/>
      <c r="P2511" s="4"/>
      <c r="Q2511" s="3"/>
      <c r="S2511" s="309">
        <f t="shared" ca="1" si="1040"/>
        <v>21.36</v>
      </c>
      <c r="T2511" s="309">
        <f t="shared" ca="1" si="1041"/>
        <v>19.98</v>
      </c>
      <c r="U2511" s="310">
        <f t="shared" ca="1" si="1033"/>
        <v>0.90579710144927605</v>
      </c>
      <c r="V2511" s="310" t="b">
        <f t="shared" ca="1" si="1042"/>
        <v>0</v>
      </c>
      <c r="W2511" s="3" t="b">
        <f t="shared" ca="1" si="1043"/>
        <v>0</v>
      </c>
      <c r="X2511" s="3" t="str">
        <f t="shared" ca="1" si="1044"/>
        <v/>
      </c>
      <c r="Y2511" s="3" t="str">
        <f t="shared" ca="1" si="1034"/>
        <v/>
      </c>
      <c r="Z2511" s="3" t="str">
        <f t="shared" ca="1" si="1045"/>
        <v/>
      </c>
      <c r="AA2511" s="3" t="str">
        <f t="shared" ca="1" si="1046"/>
        <v/>
      </c>
      <c r="AB2511" s="205">
        <f t="shared" ca="1" si="1047"/>
        <v>1324</v>
      </c>
      <c r="AC2511" s="205">
        <f t="shared" ca="1" si="1048"/>
        <v>18</v>
      </c>
      <c r="AD2511" s="205">
        <f t="shared" ca="1" si="1035"/>
        <v>73.555555555555557</v>
      </c>
      <c r="AE2511" s="205">
        <f t="shared" ca="1" si="1036"/>
        <v>23.555555555555557</v>
      </c>
      <c r="AF2511" s="205">
        <f t="shared" ca="1" si="1049"/>
        <v>4.7111111111111112</v>
      </c>
      <c r="AG2511" s="205"/>
      <c r="AH2511" s="205"/>
      <c r="AI2511" s="205"/>
      <c r="AJ2511" s="205"/>
      <c r="AK2511" s="4"/>
      <c r="AL2511" s="4"/>
      <c r="AM2511" s="309">
        <f t="shared" ca="1" si="1050"/>
        <v>21.36</v>
      </c>
      <c r="AN2511" s="309">
        <f t="shared" ca="1" si="1051"/>
        <v>19.98</v>
      </c>
      <c r="AO2511" s="310">
        <f t="shared" ca="1" si="1052"/>
        <v>0.90579710144927605</v>
      </c>
      <c r="AP2511" s="310" t="b">
        <f t="shared" ca="1" si="1053"/>
        <v>0</v>
      </c>
      <c r="AQ2511" s="309">
        <f t="shared" ca="1" si="1054"/>
        <v>0</v>
      </c>
      <c r="AR2511" s="205">
        <f t="shared" ca="1" si="1037"/>
        <v>0</v>
      </c>
      <c r="AS2511" s="45" t="b">
        <f t="shared" ca="1" si="1038"/>
        <v>0</v>
      </c>
      <c r="AT2511">
        <f t="shared" ca="1" si="1039"/>
        <v>0</v>
      </c>
      <c r="AU2511" t="b">
        <f t="shared" ca="1" si="1055"/>
        <v>0</v>
      </c>
      <c r="AV2511" t="b">
        <f t="shared" ca="1" si="1056"/>
        <v>0</v>
      </c>
      <c r="AW2511" s="266" t="b">
        <f t="shared" ca="1" si="1057"/>
        <v>0</v>
      </c>
      <c r="AX2511" s="266" t="b">
        <f t="shared" ca="1" si="1058"/>
        <v>0</v>
      </c>
      <c r="AY2511" s="266" t="b">
        <f t="shared" ca="1" si="1059"/>
        <v>0</v>
      </c>
    </row>
    <row r="2512" spans="1:51" x14ac:dyDescent="0.25">
      <c r="A2512">
        <v>2480</v>
      </c>
      <c r="B2512" s="163">
        <f ca="1">OFFSET(InputPriceData!B$15,CalculationsAndCharts!$A2512+$A$11,0,1,1)</f>
        <v>38418</v>
      </c>
      <c r="C2512" s="3">
        <f ca="1">OFFSET(InputPriceData!G$15,CalculationsAndCharts!$A2512+$A$11,IF($C$7,8,0),1,1)</f>
        <v>358900</v>
      </c>
      <c r="D2512" s="4">
        <f ca="1">OFFSET(InputPriceData!C$15,CalculationsAndCharts!$A2512+$A$11,IF($C$7,8,0),1,1)</f>
        <v>20.93</v>
      </c>
      <c r="E2512" s="4">
        <f ca="1">OFFSET(InputPriceData!D$15,CalculationsAndCharts!$A2512+$A$11,IF($C$7,8,0),1,1)</f>
        <v>21.59</v>
      </c>
      <c r="F2512" s="4">
        <f ca="1">OFFSET(InputPriceData!E$15,CalculationsAndCharts!$A2512+$A$11,IF($C$7,8,0),1,1)</f>
        <v>20.87</v>
      </c>
      <c r="G2512" s="4">
        <f ca="1">OFFSET(InputPriceData!F$15,CalculationsAndCharts!$A2512+$A$11,IF($C$7,8,0),1,1)</f>
        <v>21.36</v>
      </c>
      <c r="H2512" s="128"/>
      <c r="I2512" s="128"/>
      <c r="K2512" s="124"/>
      <c r="L2512" s="279"/>
      <c r="M2512" s="281"/>
      <c r="N2512" s="280"/>
      <c r="O2512" s="4"/>
      <c r="P2512" s="4"/>
      <c r="Q2512" s="3"/>
      <c r="S2512" s="309">
        <f t="shared" ca="1" si="1040"/>
        <v>21.36</v>
      </c>
      <c r="T2512" s="309">
        <f t="shared" ca="1" si="1041"/>
        <v>19.98</v>
      </c>
      <c r="U2512" s="310">
        <f t="shared" ca="1" si="1033"/>
        <v>1</v>
      </c>
      <c r="V2512" s="310" t="b">
        <f t="shared" ca="1" si="1042"/>
        <v>0</v>
      </c>
      <c r="W2512" s="3" t="b">
        <f t="shared" ca="1" si="1043"/>
        <v>1</v>
      </c>
      <c r="X2512" s="3">
        <f t="shared" ca="1" si="1044"/>
        <v>20.62</v>
      </c>
      <c r="Y2512" s="3">
        <f t="shared" ca="1" si="1034"/>
        <v>3.5887487875848612</v>
      </c>
      <c r="Z2512" s="3">
        <f t="shared" ca="1" si="1045"/>
        <v>3.5887487875848612</v>
      </c>
      <c r="AA2512" s="3">
        <f t="shared" ca="1" si="1046"/>
        <v>67</v>
      </c>
      <c r="AB2512" s="205">
        <f t="shared" ca="1" si="1047"/>
        <v>1324</v>
      </c>
      <c r="AC2512" s="205">
        <f t="shared" ca="1" si="1048"/>
        <v>18</v>
      </c>
      <c r="AD2512" s="205">
        <f t="shared" ca="1" si="1035"/>
        <v>73.555555555555557</v>
      </c>
      <c r="AE2512" s="205">
        <f t="shared" ca="1" si="1036"/>
        <v>23.555555555555557</v>
      </c>
      <c r="AF2512" s="205">
        <f t="shared" ca="1" si="1049"/>
        <v>4.7111111111111112</v>
      </c>
      <c r="AG2512" s="205"/>
      <c r="AH2512" s="205"/>
      <c r="AI2512" s="205"/>
      <c r="AJ2512" s="205"/>
      <c r="AK2512" s="4"/>
      <c r="AL2512" s="4"/>
      <c r="AM2512" s="309">
        <f t="shared" ca="1" si="1050"/>
        <v>21.36</v>
      </c>
      <c r="AN2512" s="309">
        <f t="shared" ca="1" si="1051"/>
        <v>19.98</v>
      </c>
      <c r="AO2512" s="310">
        <f t="shared" ca="1" si="1052"/>
        <v>1</v>
      </c>
      <c r="AP2512" s="310" t="b">
        <f t="shared" ca="1" si="1053"/>
        <v>0</v>
      </c>
      <c r="AQ2512" s="309">
        <f t="shared" ca="1" si="1054"/>
        <v>0</v>
      </c>
      <c r="AR2512" s="205">
        <f t="shared" ca="1" si="1037"/>
        <v>0</v>
      </c>
      <c r="AS2512" s="45" t="b">
        <f t="shared" ca="1" si="1038"/>
        <v>0</v>
      </c>
      <c r="AT2512">
        <f t="shared" ca="1" si="1039"/>
        <v>0</v>
      </c>
      <c r="AU2512" t="b">
        <f t="shared" ca="1" si="1055"/>
        <v>0</v>
      </c>
      <c r="AV2512" t="b">
        <f t="shared" ca="1" si="1056"/>
        <v>0</v>
      </c>
      <c r="AW2512" s="266" t="b">
        <f t="shared" ca="1" si="1057"/>
        <v>0</v>
      </c>
      <c r="AX2512" s="266" t="b">
        <f t="shared" ca="1" si="1058"/>
        <v>0</v>
      </c>
      <c r="AY2512" s="266" t="b">
        <f t="shared" ca="1" si="1059"/>
        <v>0</v>
      </c>
    </row>
    <row r="2513" spans="1:51" x14ac:dyDescent="0.25">
      <c r="A2513">
        <v>2481</v>
      </c>
      <c r="B2513" s="163">
        <f ca="1">OFFSET(InputPriceData!B$15,CalculationsAndCharts!$A2513+$A$11,0,1,1)</f>
        <v>38415</v>
      </c>
      <c r="C2513" s="3">
        <f ca="1">OFFSET(InputPriceData!G$15,CalculationsAndCharts!$A2513+$A$11,IF($C$7,8,0),1,1)</f>
        <v>337800</v>
      </c>
      <c r="D2513" s="4">
        <f ca="1">OFFSET(InputPriceData!C$15,CalculationsAndCharts!$A2513+$A$11,IF($C$7,8,0),1,1)</f>
        <v>20.78</v>
      </c>
      <c r="E2513" s="4">
        <f ca="1">OFFSET(InputPriceData!D$15,CalculationsAndCharts!$A2513+$A$11,IF($C$7,8,0),1,1)</f>
        <v>21.13</v>
      </c>
      <c r="F2513" s="4">
        <f ca="1">OFFSET(InputPriceData!E$15,CalculationsAndCharts!$A2513+$A$11,IF($C$7,8,0),1,1)</f>
        <v>20.54</v>
      </c>
      <c r="G2513" s="4">
        <f ca="1">OFFSET(InputPriceData!F$15,CalculationsAndCharts!$A2513+$A$11,IF($C$7,8,0),1,1)</f>
        <v>20.94</v>
      </c>
      <c r="H2513" s="128"/>
      <c r="I2513" s="128"/>
      <c r="K2513" s="124"/>
      <c r="L2513" s="279"/>
      <c r="M2513" s="281"/>
      <c r="N2513" s="280"/>
      <c r="O2513" s="4"/>
      <c r="P2513" s="4"/>
      <c r="Q2513" s="3"/>
      <c r="S2513" s="309">
        <f t="shared" ca="1" si="1040"/>
        <v>21.27</v>
      </c>
      <c r="T2513" s="309">
        <f t="shared" ca="1" si="1041"/>
        <v>19.98</v>
      </c>
      <c r="U2513" s="310">
        <f t="shared" ca="1" si="1033"/>
        <v>0.74418604651162901</v>
      </c>
      <c r="V2513" s="310" t="b">
        <f t="shared" ca="1" si="1042"/>
        <v>0</v>
      </c>
      <c r="W2513" s="3" t="b">
        <f t="shared" ca="1" si="1043"/>
        <v>0</v>
      </c>
      <c r="X2513" s="3" t="str">
        <f t="shared" ca="1" si="1044"/>
        <v/>
      </c>
      <c r="Y2513" s="3" t="str">
        <f t="shared" ca="1" si="1034"/>
        <v/>
      </c>
      <c r="Z2513" s="3" t="str">
        <f t="shared" ca="1" si="1045"/>
        <v/>
      </c>
      <c r="AA2513" s="3" t="str">
        <f t="shared" ca="1" si="1046"/>
        <v/>
      </c>
      <c r="AB2513" s="205">
        <f t="shared" ca="1" si="1047"/>
        <v>1257</v>
      </c>
      <c r="AC2513" s="205">
        <f t="shared" ca="1" si="1048"/>
        <v>17</v>
      </c>
      <c r="AD2513" s="205">
        <f t="shared" ca="1" si="1035"/>
        <v>73.941176470588232</v>
      </c>
      <c r="AE2513" s="205">
        <f t="shared" ca="1" si="1036"/>
        <v>23.941176470588232</v>
      </c>
      <c r="AF2513" s="205">
        <f t="shared" ca="1" si="1049"/>
        <v>4.7882352941176469</v>
      </c>
      <c r="AG2513" s="205"/>
      <c r="AH2513" s="205"/>
      <c r="AI2513" s="205"/>
      <c r="AJ2513" s="205"/>
      <c r="AK2513" s="4"/>
      <c r="AL2513" s="4"/>
      <c r="AM2513" s="309">
        <f t="shared" ca="1" si="1050"/>
        <v>20.99</v>
      </c>
      <c r="AN2513" s="309">
        <f t="shared" ca="1" si="1051"/>
        <v>19.98</v>
      </c>
      <c r="AO2513" s="310">
        <f t="shared" ca="1" si="1052"/>
        <v>0.95049504950495323</v>
      </c>
      <c r="AP2513" s="310" t="b">
        <f t="shared" ca="1" si="1053"/>
        <v>0</v>
      </c>
      <c r="AQ2513" s="309">
        <f t="shared" ca="1" si="1054"/>
        <v>0</v>
      </c>
      <c r="AR2513" s="205">
        <f t="shared" ca="1" si="1037"/>
        <v>0</v>
      </c>
      <c r="AS2513" s="45" t="b">
        <f t="shared" ca="1" si="1038"/>
        <v>0</v>
      </c>
      <c r="AT2513">
        <f t="shared" ca="1" si="1039"/>
        <v>0</v>
      </c>
      <c r="AU2513" t="b">
        <f t="shared" ca="1" si="1055"/>
        <v>0</v>
      </c>
      <c r="AV2513" t="b">
        <f t="shared" ca="1" si="1056"/>
        <v>0</v>
      </c>
      <c r="AW2513" s="266" t="b">
        <f t="shared" ca="1" si="1057"/>
        <v>0</v>
      </c>
      <c r="AX2513" s="266" t="b">
        <f t="shared" ca="1" si="1058"/>
        <v>0</v>
      </c>
      <c r="AY2513" s="266" t="b">
        <f t="shared" ca="1" si="1059"/>
        <v>0</v>
      </c>
    </row>
    <row r="2514" spans="1:51" x14ac:dyDescent="0.25">
      <c r="A2514">
        <v>2482</v>
      </c>
      <c r="B2514" s="163">
        <f ca="1">OFFSET(InputPriceData!B$15,CalculationsAndCharts!$A2514+$A$11,0,1,1)</f>
        <v>38414</v>
      </c>
      <c r="C2514" s="3">
        <f ca="1">OFFSET(InputPriceData!G$15,CalculationsAndCharts!$A2514+$A$11,IF($C$7,8,0),1,1)</f>
        <v>196800</v>
      </c>
      <c r="D2514" s="4">
        <f ca="1">OFFSET(InputPriceData!C$15,CalculationsAndCharts!$A2514+$A$11,IF($C$7,8,0),1,1)</f>
        <v>20.82</v>
      </c>
      <c r="E2514" s="4">
        <f ca="1">OFFSET(InputPriceData!D$15,CalculationsAndCharts!$A2514+$A$11,IF($C$7,8,0),1,1)</f>
        <v>20.88</v>
      </c>
      <c r="F2514" s="4">
        <f ca="1">OFFSET(InputPriceData!E$15,CalculationsAndCharts!$A2514+$A$11,IF($C$7,8,0),1,1)</f>
        <v>20.3</v>
      </c>
      <c r="G2514" s="4">
        <f ca="1">OFFSET(InputPriceData!F$15,CalculationsAndCharts!$A2514+$A$11,IF($C$7,8,0),1,1)</f>
        <v>20.57</v>
      </c>
      <c r="H2514" s="128"/>
      <c r="I2514" s="128"/>
      <c r="K2514" s="124"/>
      <c r="L2514" s="279"/>
      <c r="M2514" s="281"/>
      <c r="N2514" s="280"/>
      <c r="O2514" s="4"/>
      <c r="P2514" s="4"/>
      <c r="Q2514" s="3"/>
      <c r="S2514" s="309">
        <f t="shared" ca="1" si="1040"/>
        <v>21.27</v>
      </c>
      <c r="T2514" s="309">
        <f t="shared" ca="1" si="1041"/>
        <v>19.98</v>
      </c>
      <c r="U2514" s="310">
        <f t="shared" ca="1" si="1033"/>
        <v>0.45736434108527152</v>
      </c>
      <c r="V2514" s="310" t="b">
        <f t="shared" ca="1" si="1042"/>
        <v>0</v>
      </c>
      <c r="W2514" s="3" t="b">
        <f t="shared" ca="1" si="1043"/>
        <v>0</v>
      </c>
      <c r="X2514" s="3" t="str">
        <f t="shared" ca="1" si="1044"/>
        <v/>
      </c>
      <c r="Y2514" s="3" t="str">
        <f t="shared" ca="1" si="1034"/>
        <v/>
      </c>
      <c r="Z2514" s="3" t="str">
        <f t="shared" ca="1" si="1045"/>
        <v/>
      </c>
      <c r="AA2514" s="3" t="str">
        <f t="shared" ca="1" si="1046"/>
        <v/>
      </c>
      <c r="AB2514" s="205">
        <f t="shared" ca="1" si="1047"/>
        <v>1257</v>
      </c>
      <c r="AC2514" s="205">
        <f t="shared" ca="1" si="1048"/>
        <v>17</v>
      </c>
      <c r="AD2514" s="205">
        <f t="shared" ca="1" si="1035"/>
        <v>73.941176470588232</v>
      </c>
      <c r="AE2514" s="205">
        <f t="shared" ca="1" si="1036"/>
        <v>23.941176470588232</v>
      </c>
      <c r="AF2514" s="205">
        <f t="shared" ca="1" si="1049"/>
        <v>4.7882352941176469</v>
      </c>
      <c r="AG2514" s="205"/>
      <c r="AH2514" s="205"/>
      <c r="AI2514" s="205"/>
      <c r="AJ2514" s="205"/>
      <c r="AK2514" s="4"/>
      <c r="AL2514" s="4"/>
      <c r="AM2514" s="309">
        <f t="shared" ca="1" si="1050"/>
        <v>20.99</v>
      </c>
      <c r="AN2514" s="309">
        <f t="shared" ca="1" si="1051"/>
        <v>19.98</v>
      </c>
      <c r="AO2514" s="310">
        <f t="shared" ca="1" si="1052"/>
        <v>0.58415841584158512</v>
      </c>
      <c r="AP2514" s="310" t="b">
        <f t="shared" ca="1" si="1053"/>
        <v>0</v>
      </c>
      <c r="AQ2514" s="309">
        <f t="shared" ca="1" si="1054"/>
        <v>0</v>
      </c>
      <c r="AR2514" s="205">
        <f t="shared" ca="1" si="1037"/>
        <v>0</v>
      </c>
      <c r="AS2514" s="45" t="b">
        <f t="shared" ca="1" si="1038"/>
        <v>0</v>
      </c>
      <c r="AT2514">
        <f t="shared" ca="1" si="1039"/>
        <v>0</v>
      </c>
      <c r="AU2514" t="b">
        <f t="shared" ca="1" si="1055"/>
        <v>0</v>
      </c>
      <c r="AV2514" t="b">
        <f t="shared" ca="1" si="1056"/>
        <v>0</v>
      </c>
      <c r="AW2514" s="266" t="b">
        <f t="shared" ca="1" si="1057"/>
        <v>0</v>
      </c>
      <c r="AX2514" s="266" t="b">
        <f t="shared" ca="1" si="1058"/>
        <v>0</v>
      </c>
      <c r="AY2514" s="266" t="b">
        <f t="shared" ca="1" si="1059"/>
        <v>0</v>
      </c>
    </row>
    <row r="2515" spans="1:51" x14ac:dyDescent="0.25">
      <c r="A2515">
        <v>2483</v>
      </c>
      <c r="B2515" s="163">
        <f ca="1">OFFSET(InputPriceData!B$15,CalculationsAndCharts!$A2515+$A$11,0,1,1)</f>
        <v>38413</v>
      </c>
      <c r="C2515" s="3">
        <f ca="1">OFFSET(InputPriceData!G$15,CalculationsAndCharts!$A2515+$A$11,IF($C$7,8,0),1,1)</f>
        <v>262200</v>
      </c>
      <c r="D2515" s="4">
        <f ca="1">OFFSET(InputPriceData!C$15,CalculationsAndCharts!$A2515+$A$11,IF($C$7,8,0),1,1)</f>
        <v>20.37</v>
      </c>
      <c r="E2515" s="4">
        <f ca="1">OFFSET(InputPriceData!D$15,CalculationsAndCharts!$A2515+$A$11,IF($C$7,8,0),1,1)</f>
        <v>21</v>
      </c>
      <c r="F2515" s="4">
        <f ca="1">OFFSET(InputPriceData!E$15,CalculationsAndCharts!$A2515+$A$11,IF($C$7,8,0),1,1)</f>
        <v>20.350000000000001</v>
      </c>
      <c r="G2515" s="4">
        <f ca="1">OFFSET(InputPriceData!F$15,CalculationsAndCharts!$A2515+$A$11,IF($C$7,8,0),1,1)</f>
        <v>20.65</v>
      </c>
      <c r="H2515" s="128"/>
      <c r="I2515" s="128"/>
      <c r="K2515" s="124"/>
      <c r="L2515" s="279"/>
      <c r="M2515" s="281"/>
      <c r="N2515" s="280"/>
      <c r="O2515" s="4"/>
      <c r="P2515" s="4"/>
      <c r="Q2515" s="3"/>
      <c r="S2515" s="309">
        <f t="shared" ca="1" si="1040"/>
        <v>21.27</v>
      </c>
      <c r="T2515" s="309">
        <f t="shared" ca="1" si="1041"/>
        <v>19.98</v>
      </c>
      <c r="U2515" s="310">
        <f t="shared" ca="1" si="1033"/>
        <v>0.51937984496123923</v>
      </c>
      <c r="V2515" s="310" t="b">
        <f t="shared" ca="1" si="1042"/>
        <v>0</v>
      </c>
      <c r="W2515" s="3" t="b">
        <f t="shared" ca="1" si="1043"/>
        <v>0</v>
      </c>
      <c r="X2515" s="3" t="str">
        <f t="shared" ca="1" si="1044"/>
        <v/>
      </c>
      <c r="Y2515" s="3" t="str">
        <f t="shared" ca="1" si="1034"/>
        <v/>
      </c>
      <c r="Z2515" s="3" t="str">
        <f t="shared" ca="1" si="1045"/>
        <v/>
      </c>
      <c r="AA2515" s="3" t="str">
        <f t="shared" ca="1" si="1046"/>
        <v/>
      </c>
      <c r="AB2515" s="205">
        <f t="shared" ca="1" si="1047"/>
        <v>1257</v>
      </c>
      <c r="AC2515" s="205">
        <f t="shared" ca="1" si="1048"/>
        <v>17</v>
      </c>
      <c r="AD2515" s="205">
        <f t="shared" ca="1" si="1035"/>
        <v>73.941176470588232</v>
      </c>
      <c r="AE2515" s="205">
        <f t="shared" ca="1" si="1036"/>
        <v>23.941176470588232</v>
      </c>
      <c r="AF2515" s="205">
        <f t="shared" ca="1" si="1049"/>
        <v>4.7882352941176469</v>
      </c>
      <c r="AG2515" s="205"/>
      <c r="AH2515" s="205"/>
      <c r="AI2515" s="205"/>
      <c r="AJ2515" s="205"/>
      <c r="AK2515" s="4"/>
      <c r="AL2515" s="4"/>
      <c r="AM2515" s="309">
        <f t="shared" ca="1" si="1050"/>
        <v>21.27</v>
      </c>
      <c r="AN2515" s="309">
        <f t="shared" ca="1" si="1051"/>
        <v>19.98</v>
      </c>
      <c r="AO2515" s="310">
        <f t="shared" ca="1" si="1052"/>
        <v>0.51937984496123923</v>
      </c>
      <c r="AP2515" s="310" t="b">
        <f t="shared" ca="1" si="1053"/>
        <v>0</v>
      </c>
      <c r="AQ2515" s="309">
        <f t="shared" ca="1" si="1054"/>
        <v>0</v>
      </c>
      <c r="AR2515" s="205">
        <f t="shared" ca="1" si="1037"/>
        <v>0</v>
      </c>
      <c r="AS2515" s="45" t="b">
        <f t="shared" ca="1" si="1038"/>
        <v>0</v>
      </c>
      <c r="AT2515">
        <f t="shared" ca="1" si="1039"/>
        <v>0</v>
      </c>
      <c r="AU2515" t="b">
        <f t="shared" ca="1" si="1055"/>
        <v>0</v>
      </c>
      <c r="AV2515" t="b">
        <f t="shared" ca="1" si="1056"/>
        <v>0</v>
      </c>
      <c r="AW2515" s="266" t="b">
        <f t="shared" ca="1" si="1057"/>
        <v>0</v>
      </c>
      <c r="AX2515" s="266" t="b">
        <f t="shared" ca="1" si="1058"/>
        <v>0</v>
      </c>
      <c r="AY2515" s="266" t="b">
        <f t="shared" ca="1" si="1059"/>
        <v>0</v>
      </c>
    </row>
    <row r="2516" spans="1:51" x14ac:dyDescent="0.25">
      <c r="A2516">
        <v>2484</v>
      </c>
      <c r="B2516" s="163">
        <f ca="1">OFFSET(InputPriceData!B$15,CalculationsAndCharts!$A2516+$A$11,0,1,1)</f>
        <v>38412</v>
      </c>
      <c r="C2516" s="3">
        <f ca="1">OFFSET(InputPriceData!G$15,CalculationsAndCharts!$A2516+$A$11,IF($C$7,8,0),1,1)</f>
        <v>432400</v>
      </c>
      <c r="D2516" s="4">
        <f ca="1">OFFSET(InputPriceData!C$15,CalculationsAndCharts!$A2516+$A$11,IF($C$7,8,0),1,1)</f>
        <v>20.59</v>
      </c>
      <c r="E2516" s="4">
        <f ca="1">OFFSET(InputPriceData!D$15,CalculationsAndCharts!$A2516+$A$11,IF($C$7,8,0),1,1)</f>
        <v>20.97</v>
      </c>
      <c r="F2516" s="4">
        <f ca="1">OFFSET(InputPriceData!E$15,CalculationsAndCharts!$A2516+$A$11,IF($C$7,8,0),1,1)</f>
        <v>20.47</v>
      </c>
      <c r="G2516" s="4">
        <f ca="1">OFFSET(InputPriceData!F$15,CalculationsAndCharts!$A2516+$A$11,IF($C$7,8,0),1,1)</f>
        <v>20.62</v>
      </c>
      <c r="H2516" s="128"/>
      <c r="I2516" s="128"/>
      <c r="K2516" s="124"/>
      <c r="L2516" s="279"/>
      <c r="M2516" s="281"/>
      <c r="N2516" s="280"/>
      <c r="O2516" s="4"/>
      <c r="P2516" s="4"/>
      <c r="Q2516" s="3"/>
      <c r="S2516" s="309">
        <f t="shared" ca="1" si="1040"/>
        <v>21.27</v>
      </c>
      <c r="T2516" s="309">
        <f t="shared" ca="1" si="1041"/>
        <v>19.98</v>
      </c>
      <c r="U2516" s="310">
        <f t="shared" ca="1" si="1033"/>
        <v>0.49612403100775271</v>
      </c>
      <c r="V2516" s="310" t="b">
        <f t="shared" ca="1" si="1042"/>
        <v>0</v>
      </c>
      <c r="W2516" s="3" t="b">
        <f t="shared" ca="1" si="1043"/>
        <v>0</v>
      </c>
      <c r="X2516" s="3" t="str">
        <f t="shared" ca="1" si="1044"/>
        <v/>
      </c>
      <c r="Y2516" s="3" t="str">
        <f t="shared" ca="1" si="1034"/>
        <v/>
      </c>
      <c r="Z2516" s="3" t="str">
        <f t="shared" ca="1" si="1045"/>
        <v/>
      </c>
      <c r="AA2516" s="3" t="str">
        <f t="shared" ca="1" si="1046"/>
        <v/>
      </c>
      <c r="AB2516" s="205">
        <f t="shared" ca="1" si="1047"/>
        <v>1257</v>
      </c>
      <c r="AC2516" s="205">
        <f t="shared" ca="1" si="1048"/>
        <v>17</v>
      </c>
      <c r="AD2516" s="205">
        <f t="shared" ca="1" si="1035"/>
        <v>73.941176470588232</v>
      </c>
      <c r="AE2516" s="205">
        <f t="shared" ca="1" si="1036"/>
        <v>23.941176470588232</v>
      </c>
      <c r="AF2516" s="205">
        <f t="shared" ca="1" si="1049"/>
        <v>4.7882352941176469</v>
      </c>
      <c r="AG2516" s="205"/>
      <c r="AH2516" s="205"/>
      <c r="AI2516" s="205"/>
      <c r="AJ2516" s="205"/>
      <c r="AK2516" s="4"/>
      <c r="AL2516" s="4"/>
      <c r="AM2516" s="309">
        <f t="shared" ca="1" si="1050"/>
        <v>21.27</v>
      </c>
      <c r="AN2516" s="309">
        <f t="shared" ca="1" si="1051"/>
        <v>19.98</v>
      </c>
      <c r="AO2516" s="310">
        <f t="shared" ca="1" si="1052"/>
        <v>0.49612403100775271</v>
      </c>
      <c r="AP2516" s="310" t="b">
        <f t="shared" ca="1" si="1053"/>
        <v>0</v>
      </c>
      <c r="AQ2516" s="309">
        <f t="shared" ca="1" si="1054"/>
        <v>0</v>
      </c>
      <c r="AR2516" s="205">
        <f t="shared" ca="1" si="1037"/>
        <v>0</v>
      </c>
      <c r="AS2516" s="45" t="b">
        <f t="shared" ca="1" si="1038"/>
        <v>0</v>
      </c>
      <c r="AT2516">
        <f t="shared" ca="1" si="1039"/>
        <v>0</v>
      </c>
      <c r="AU2516" t="b">
        <f t="shared" ca="1" si="1055"/>
        <v>0</v>
      </c>
      <c r="AV2516" t="b">
        <f t="shared" ca="1" si="1056"/>
        <v>0</v>
      </c>
      <c r="AW2516" s="266" t="b">
        <f t="shared" ca="1" si="1057"/>
        <v>0</v>
      </c>
      <c r="AX2516" s="266" t="b">
        <f t="shared" ca="1" si="1058"/>
        <v>0</v>
      </c>
      <c r="AY2516" s="266" t="b">
        <f t="shared" ca="1" si="1059"/>
        <v>0</v>
      </c>
    </row>
    <row r="2517" spans="1:51" x14ac:dyDescent="0.25">
      <c r="A2517">
        <v>2485</v>
      </c>
      <c r="B2517" s="163">
        <f ca="1">OFFSET(InputPriceData!B$15,CalculationsAndCharts!$A2517+$A$11,0,1,1)</f>
        <v>38411</v>
      </c>
      <c r="C2517" s="3">
        <f ca="1">OFFSET(InputPriceData!G$15,CalculationsAndCharts!$A2517+$A$11,IF($C$7,8,0),1,1)</f>
        <v>470400</v>
      </c>
      <c r="D2517" s="4">
        <f ca="1">OFFSET(InputPriceData!C$15,CalculationsAndCharts!$A2517+$A$11,IF($C$7,8,0),1,1)</f>
        <v>20.71</v>
      </c>
      <c r="E2517" s="4">
        <f ca="1">OFFSET(InputPriceData!D$15,CalculationsAndCharts!$A2517+$A$11,IF($C$7,8,0),1,1)</f>
        <v>20.75</v>
      </c>
      <c r="F2517" s="4">
        <f ca="1">OFFSET(InputPriceData!E$15,CalculationsAndCharts!$A2517+$A$11,IF($C$7,8,0),1,1)</f>
        <v>20.14</v>
      </c>
      <c r="G2517" s="4">
        <f ca="1">OFFSET(InputPriceData!F$15,CalculationsAndCharts!$A2517+$A$11,IF($C$7,8,0),1,1)</f>
        <v>20.61</v>
      </c>
      <c r="H2517" s="128"/>
      <c r="I2517" s="128"/>
      <c r="K2517" s="124"/>
      <c r="L2517" s="279"/>
      <c r="M2517" s="281"/>
      <c r="N2517" s="280"/>
      <c r="O2517" s="4"/>
      <c r="P2517" s="4"/>
      <c r="Q2517" s="3"/>
      <c r="S2517" s="309">
        <f t="shared" ca="1" si="1040"/>
        <v>21.33</v>
      </c>
      <c r="T2517" s="309">
        <f t="shared" ca="1" si="1041"/>
        <v>19.98</v>
      </c>
      <c r="U2517" s="310">
        <f t="shared" ca="1" si="1033"/>
        <v>0.46666666666666667</v>
      </c>
      <c r="V2517" s="310" t="b">
        <f t="shared" ca="1" si="1042"/>
        <v>0</v>
      </c>
      <c r="W2517" s="3" t="b">
        <f t="shared" ca="1" si="1043"/>
        <v>0</v>
      </c>
      <c r="X2517" s="3" t="str">
        <f t="shared" ca="1" si="1044"/>
        <v/>
      </c>
      <c r="Y2517" s="3" t="str">
        <f t="shared" ca="1" si="1034"/>
        <v/>
      </c>
      <c r="Z2517" s="3" t="str">
        <f t="shared" ca="1" si="1045"/>
        <v/>
      </c>
      <c r="AA2517" s="3" t="str">
        <f t="shared" ca="1" si="1046"/>
        <v/>
      </c>
      <c r="AB2517" s="205">
        <f t="shared" ca="1" si="1047"/>
        <v>1257</v>
      </c>
      <c r="AC2517" s="205">
        <f t="shared" ca="1" si="1048"/>
        <v>17</v>
      </c>
      <c r="AD2517" s="205">
        <f t="shared" ca="1" si="1035"/>
        <v>73.941176470588232</v>
      </c>
      <c r="AE2517" s="205">
        <f t="shared" ca="1" si="1036"/>
        <v>23.941176470588232</v>
      </c>
      <c r="AF2517" s="205">
        <f t="shared" ca="1" si="1049"/>
        <v>4.7882352941176469</v>
      </c>
      <c r="AG2517" s="205"/>
      <c r="AH2517" s="205"/>
      <c r="AI2517" s="205"/>
      <c r="AJ2517" s="205"/>
      <c r="AK2517" s="4"/>
      <c r="AL2517" s="4"/>
      <c r="AM2517" s="309">
        <f t="shared" ca="1" si="1050"/>
        <v>21.27</v>
      </c>
      <c r="AN2517" s="309">
        <f t="shared" ca="1" si="1051"/>
        <v>19.98</v>
      </c>
      <c r="AO2517" s="310">
        <f t="shared" ca="1" si="1052"/>
        <v>0.48837209302325535</v>
      </c>
      <c r="AP2517" s="310" t="b">
        <f t="shared" ca="1" si="1053"/>
        <v>0</v>
      </c>
      <c r="AQ2517" s="309">
        <f t="shared" ca="1" si="1054"/>
        <v>0</v>
      </c>
      <c r="AR2517" s="205">
        <f t="shared" ca="1" si="1037"/>
        <v>0</v>
      </c>
      <c r="AS2517" s="45" t="b">
        <f t="shared" ca="1" si="1038"/>
        <v>0</v>
      </c>
      <c r="AT2517">
        <f t="shared" ca="1" si="1039"/>
        <v>0</v>
      </c>
      <c r="AU2517" t="b">
        <f t="shared" ca="1" si="1055"/>
        <v>0</v>
      </c>
      <c r="AV2517" t="b">
        <f t="shared" ca="1" si="1056"/>
        <v>0</v>
      </c>
      <c r="AW2517" s="266" t="b">
        <f t="shared" ca="1" si="1057"/>
        <v>0</v>
      </c>
      <c r="AX2517" s="266" t="b">
        <f t="shared" ca="1" si="1058"/>
        <v>0</v>
      </c>
      <c r="AY2517" s="266" t="b">
        <f t="shared" ca="1" si="1059"/>
        <v>0</v>
      </c>
    </row>
    <row r="2518" spans="1:51" x14ac:dyDescent="0.25">
      <c r="A2518">
        <v>2486</v>
      </c>
      <c r="B2518" s="163">
        <f ca="1">OFFSET(InputPriceData!B$15,CalculationsAndCharts!$A2518+$A$11,0,1,1)</f>
        <v>38408</v>
      </c>
      <c r="C2518" s="3">
        <f ca="1">OFFSET(InputPriceData!G$15,CalculationsAndCharts!$A2518+$A$11,IF($C$7,8,0),1,1)</f>
        <v>314200</v>
      </c>
      <c r="D2518" s="4">
        <f ca="1">OFFSET(InputPriceData!C$15,CalculationsAndCharts!$A2518+$A$11,IF($C$7,8,0),1,1)</f>
        <v>20.48</v>
      </c>
      <c r="E2518" s="4">
        <f ca="1">OFFSET(InputPriceData!D$15,CalculationsAndCharts!$A2518+$A$11,IF($C$7,8,0),1,1)</f>
        <v>20.74</v>
      </c>
      <c r="F2518" s="4">
        <f ca="1">OFFSET(InputPriceData!E$15,CalculationsAndCharts!$A2518+$A$11,IF($C$7,8,0),1,1)</f>
        <v>20.38</v>
      </c>
      <c r="G2518" s="4">
        <f ca="1">OFFSET(InputPriceData!F$15,CalculationsAndCharts!$A2518+$A$11,IF($C$7,8,0),1,1)</f>
        <v>20.58</v>
      </c>
      <c r="H2518" s="128"/>
      <c r="I2518" s="128"/>
      <c r="K2518" s="124"/>
      <c r="L2518" s="279"/>
      <c r="M2518" s="281"/>
      <c r="N2518" s="280"/>
      <c r="O2518" s="4"/>
      <c r="P2518" s="4"/>
      <c r="Q2518" s="3"/>
      <c r="S2518" s="309">
        <f t="shared" ca="1" si="1040"/>
        <v>21.33</v>
      </c>
      <c r="T2518" s="309">
        <f t="shared" ca="1" si="1041"/>
        <v>19.98</v>
      </c>
      <c r="U2518" s="310">
        <f t="shared" ca="1" si="1033"/>
        <v>0.44444444444444359</v>
      </c>
      <c r="V2518" s="310" t="b">
        <f t="shared" ca="1" si="1042"/>
        <v>0</v>
      </c>
      <c r="W2518" s="3" t="b">
        <f t="shared" ca="1" si="1043"/>
        <v>0</v>
      </c>
      <c r="X2518" s="3" t="str">
        <f t="shared" ca="1" si="1044"/>
        <v/>
      </c>
      <c r="Y2518" s="3" t="str">
        <f t="shared" ca="1" si="1034"/>
        <v/>
      </c>
      <c r="Z2518" s="3" t="str">
        <f t="shared" ca="1" si="1045"/>
        <v/>
      </c>
      <c r="AA2518" s="3" t="str">
        <f t="shared" ca="1" si="1046"/>
        <v/>
      </c>
      <c r="AB2518" s="205">
        <f t="shared" ca="1" si="1047"/>
        <v>1257</v>
      </c>
      <c r="AC2518" s="205">
        <f t="shared" ca="1" si="1048"/>
        <v>17</v>
      </c>
      <c r="AD2518" s="205">
        <f t="shared" ca="1" si="1035"/>
        <v>73.941176470588232</v>
      </c>
      <c r="AE2518" s="205">
        <f t="shared" ca="1" si="1036"/>
        <v>23.941176470588232</v>
      </c>
      <c r="AF2518" s="205">
        <f t="shared" ca="1" si="1049"/>
        <v>4.7882352941176469</v>
      </c>
      <c r="AG2518" s="205"/>
      <c r="AH2518" s="205"/>
      <c r="AI2518" s="205"/>
      <c r="AJ2518" s="205"/>
      <c r="AK2518" s="4"/>
      <c r="AL2518" s="4"/>
      <c r="AM2518" s="309">
        <f t="shared" ca="1" si="1050"/>
        <v>21.27</v>
      </c>
      <c r="AN2518" s="309">
        <f t="shared" ca="1" si="1051"/>
        <v>19.98</v>
      </c>
      <c r="AO2518" s="310">
        <f t="shared" ca="1" si="1052"/>
        <v>0.4651162790697661</v>
      </c>
      <c r="AP2518" s="310" t="b">
        <f t="shared" ca="1" si="1053"/>
        <v>0</v>
      </c>
      <c r="AQ2518" s="309">
        <f t="shared" ca="1" si="1054"/>
        <v>0</v>
      </c>
      <c r="AR2518" s="205">
        <f t="shared" ca="1" si="1037"/>
        <v>0</v>
      </c>
      <c r="AS2518" s="45" t="b">
        <f t="shared" ca="1" si="1038"/>
        <v>0</v>
      </c>
      <c r="AT2518">
        <f t="shared" ca="1" si="1039"/>
        <v>0</v>
      </c>
      <c r="AU2518" t="b">
        <f t="shared" ca="1" si="1055"/>
        <v>0</v>
      </c>
      <c r="AV2518" t="b">
        <f t="shared" ca="1" si="1056"/>
        <v>0</v>
      </c>
      <c r="AW2518" s="266" t="b">
        <f t="shared" ca="1" si="1057"/>
        <v>0</v>
      </c>
      <c r="AX2518" s="266" t="b">
        <f t="shared" ca="1" si="1058"/>
        <v>0</v>
      </c>
      <c r="AY2518" s="266" t="b">
        <f t="shared" ca="1" si="1059"/>
        <v>0</v>
      </c>
    </row>
    <row r="2519" spans="1:51" x14ac:dyDescent="0.25">
      <c r="A2519">
        <v>2487</v>
      </c>
      <c r="B2519" s="163">
        <f ca="1">OFFSET(InputPriceData!B$15,CalculationsAndCharts!$A2519+$A$11,0,1,1)</f>
        <v>38407</v>
      </c>
      <c r="C2519" s="3">
        <f ca="1">OFFSET(InputPriceData!G$15,CalculationsAndCharts!$A2519+$A$11,IF($C$7,8,0),1,1)</f>
        <v>178600</v>
      </c>
      <c r="D2519" s="4">
        <f ca="1">OFFSET(InputPriceData!C$15,CalculationsAndCharts!$A2519+$A$11,IF($C$7,8,0),1,1)</f>
        <v>20.05</v>
      </c>
      <c r="E2519" s="4">
        <f ca="1">OFFSET(InputPriceData!D$15,CalculationsAndCharts!$A2519+$A$11,IF($C$7,8,0),1,1)</f>
        <v>20.58</v>
      </c>
      <c r="F2519" s="4">
        <f ca="1">OFFSET(InputPriceData!E$15,CalculationsAndCharts!$A2519+$A$11,IF($C$7,8,0),1,1)</f>
        <v>19.97</v>
      </c>
      <c r="G2519" s="4">
        <f ca="1">OFFSET(InputPriceData!F$15,CalculationsAndCharts!$A2519+$A$11,IF($C$7,8,0),1,1)</f>
        <v>20.55</v>
      </c>
      <c r="H2519" s="128"/>
      <c r="I2519" s="128"/>
      <c r="K2519" s="124"/>
      <c r="L2519" s="279"/>
      <c r="M2519" s="281"/>
      <c r="N2519" s="280"/>
      <c r="O2519" s="4"/>
      <c r="P2519" s="4"/>
      <c r="Q2519" s="3"/>
      <c r="S2519" s="309">
        <f t="shared" ca="1" si="1040"/>
        <v>21.33</v>
      </c>
      <c r="T2519" s="309">
        <f t="shared" ca="1" si="1041"/>
        <v>19.98</v>
      </c>
      <c r="U2519" s="310">
        <f t="shared" ca="1" si="1033"/>
        <v>0.42222222222222311</v>
      </c>
      <c r="V2519" s="310" t="b">
        <f t="shared" ca="1" si="1042"/>
        <v>0</v>
      </c>
      <c r="W2519" s="3" t="b">
        <f t="shared" ca="1" si="1043"/>
        <v>0</v>
      </c>
      <c r="X2519" s="3" t="str">
        <f t="shared" ca="1" si="1044"/>
        <v/>
      </c>
      <c r="Y2519" s="3" t="str">
        <f t="shared" ca="1" si="1034"/>
        <v/>
      </c>
      <c r="Z2519" s="3" t="str">
        <f t="shared" ca="1" si="1045"/>
        <v/>
      </c>
      <c r="AA2519" s="3" t="str">
        <f t="shared" ca="1" si="1046"/>
        <v/>
      </c>
      <c r="AB2519" s="205">
        <f t="shared" ca="1" si="1047"/>
        <v>1257</v>
      </c>
      <c r="AC2519" s="205">
        <f t="shared" ca="1" si="1048"/>
        <v>17</v>
      </c>
      <c r="AD2519" s="205">
        <f t="shared" ca="1" si="1035"/>
        <v>73.941176470588232</v>
      </c>
      <c r="AE2519" s="205">
        <f t="shared" ca="1" si="1036"/>
        <v>23.941176470588232</v>
      </c>
      <c r="AF2519" s="205">
        <f t="shared" ca="1" si="1049"/>
        <v>4.7882352941176469</v>
      </c>
      <c r="AG2519" s="205"/>
      <c r="AH2519" s="205"/>
      <c r="AI2519" s="205"/>
      <c r="AJ2519" s="205"/>
      <c r="AK2519" s="4"/>
      <c r="AL2519" s="4"/>
      <c r="AM2519" s="309">
        <f t="shared" ca="1" si="1050"/>
        <v>21.33</v>
      </c>
      <c r="AN2519" s="309">
        <f t="shared" ca="1" si="1051"/>
        <v>19.98</v>
      </c>
      <c r="AO2519" s="310">
        <f t="shared" ca="1" si="1052"/>
        <v>0.42222222222222311</v>
      </c>
      <c r="AP2519" s="310" t="b">
        <f t="shared" ca="1" si="1053"/>
        <v>0</v>
      </c>
      <c r="AQ2519" s="309">
        <f t="shared" ca="1" si="1054"/>
        <v>0</v>
      </c>
      <c r="AR2519" s="205">
        <f t="shared" ca="1" si="1037"/>
        <v>0</v>
      </c>
      <c r="AS2519" s="45" t="b">
        <f t="shared" ca="1" si="1038"/>
        <v>0</v>
      </c>
      <c r="AT2519">
        <f t="shared" ca="1" si="1039"/>
        <v>0</v>
      </c>
      <c r="AU2519" t="b">
        <f t="shared" ca="1" si="1055"/>
        <v>0</v>
      </c>
      <c r="AV2519" t="b">
        <f t="shared" ca="1" si="1056"/>
        <v>0</v>
      </c>
      <c r="AW2519" s="266" t="b">
        <f t="shared" ca="1" si="1057"/>
        <v>0</v>
      </c>
      <c r="AX2519" s="266" t="b">
        <f t="shared" ca="1" si="1058"/>
        <v>0</v>
      </c>
      <c r="AY2519" s="266" t="b">
        <f t="shared" ca="1" si="1059"/>
        <v>0</v>
      </c>
    </row>
    <row r="2520" spans="1:51" x14ac:dyDescent="0.25">
      <c r="A2520">
        <v>2488</v>
      </c>
      <c r="B2520" s="163">
        <f ca="1">OFFSET(InputPriceData!B$15,CalculationsAndCharts!$A2520+$A$11,0,1,1)</f>
        <v>38406</v>
      </c>
      <c r="C2520" s="3">
        <f ca="1">OFFSET(InputPriceData!G$15,CalculationsAndCharts!$A2520+$A$11,IF($C$7,8,0),1,1)</f>
        <v>474800</v>
      </c>
      <c r="D2520" s="4">
        <f ca="1">OFFSET(InputPriceData!C$15,CalculationsAndCharts!$A2520+$A$11,IF($C$7,8,0),1,1)</f>
        <v>20.21</v>
      </c>
      <c r="E2520" s="4">
        <f ca="1">OFFSET(InputPriceData!D$15,CalculationsAndCharts!$A2520+$A$11,IF($C$7,8,0),1,1)</f>
        <v>20.350000000000001</v>
      </c>
      <c r="F2520" s="4">
        <f ca="1">OFFSET(InputPriceData!E$15,CalculationsAndCharts!$A2520+$A$11,IF($C$7,8,0),1,1)</f>
        <v>20</v>
      </c>
      <c r="G2520" s="4">
        <f ca="1">OFFSET(InputPriceData!F$15,CalculationsAndCharts!$A2520+$A$11,IF($C$7,8,0),1,1)</f>
        <v>20</v>
      </c>
      <c r="H2520" s="128"/>
      <c r="I2520" s="128"/>
      <c r="K2520" s="124"/>
      <c r="L2520" s="279"/>
      <c r="M2520" s="281"/>
      <c r="N2520" s="280"/>
      <c r="O2520" s="4"/>
      <c r="P2520" s="4"/>
      <c r="Q2520" s="3"/>
      <c r="S2520" s="309">
        <f t="shared" ca="1" si="1040"/>
        <v>21.33</v>
      </c>
      <c r="T2520" s="309">
        <f t="shared" ca="1" si="1041"/>
        <v>19.98</v>
      </c>
      <c r="U2520" s="310">
        <f t="shared" ca="1" si="1033"/>
        <v>1.4814814814814522E-2</v>
      </c>
      <c r="V2520" s="310" t="b">
        <f t="shared" ca="1" si="1042"/>
        <v>0</v>
      </c>
      <c r="W2520" s="3" t="b">
        <f t="shared" ca="1" si="1043"/>
        <v>0</v>
      </c>
      <c r="X2520" s="3" t="str">
        <f t="shared" ca="1" si="1044"/>
        <v/>
      </c>
      <c r="Y2520" s="3" t="str">
        <f t="shared" ca="1" si="1034"/>
        <v/>
      </c>
      <c r="Z2520" s="3" t="str">
        <f t="shared" ca="1" si="1045"/>
        <v/>
      </c>
      <c r="AA2520" s="3" t="str">
        <f t="shared" ca="1" si="1046"/>
        <v/>
      </c>
      <c r="AB2520" s="205">
        <f t="shared" ca="1" si="1047"/>
        <v>1257</v>
      </c>
      <c r="AC2520" s="205">
        <f t="shared" ca="1" si="1048"/>
        <v>17</v>
      </c>
      <c r="AD2520" s="205">
        <f t="shared" ca="1" si="1035"/>
        <v>73.941176470588232</v>
      </c>
      <c r="AE2520" s="205">
        <f t="shared" ca="1" si="1036"/>
        <v>23.941176470588232</v>
      </c>
      <c r="AF2520" s="205">
        <f t="shared" ca="1" si="1049"/>
        <v>4.7882352941176469</v>
      </c>
      <c r="AG2520" s="205"/>
      <c r="AH2520" s="205"/>
      <c r="AI2520" s="205"/>
      <c r="AJ2520" s="205"/>
      <c r="AK2520" s="4"/>
      <c r="AL2520" s="4"/>
      <c r="AM2520" s="309">
        <f t="shared" ca="1" si="1050"/>
        <v>21.33</v>
      </c>
      <c r="AN2520" s="309">
        <f t="shared" ca="1" si="1051"/>
        <v>19.98</v>
      </c>
      <c r="AO2520" s="310">
        <f t="shared" ca="1" si="1052"/>
        <v>1.4814814814814522E-2</v>
      </c>
      <c r="AP2520" s="310" t="b">
        <f t="shared" ca="1" si="1053"/>
        <v>0</v>
      </c>
      <c r="AQ2520" s="309">
        <f t="shared" ca="1" si="1054"/>
        <v>0</v>
      </c>
      <c r="AR2520" s="205">
        <f t="shared" ca="1" si="1037"/>
        <v>0</v>
      </c>
      <c r="AS2520" s="45" t="b">
        <f t="shared" ca="1" si="1038"/>
        <v>0</v>
      </c>
      <c r="AT2520">
        <f t="shared" ca="1" si="1039"/>
        <v>0</v>
      </c>
      <c r="AU2520" t="b">
        <f t="shared" ca="1" si="1055"/>
        <v>0</v>
      </c>
      <c r="AV2520" t="b">
        <f t="shared" ca="1" si="1056"/>
        <v>0</v>
      </c>
      <c r="AW2520" s="266" t="b">
        <f t="shared" ca="1" si="1057"/>
        <v>0</v>
      </c>
      <c r="AX2520" s="266" t="b">
        <f t="shared" ca="1" si="1058"/>
        <v>0</v>
      </c>
      <c r="AY2520" s="266" t="b">
        <f t="shared" ca="1" si="1059"/>
        <v>1</v>
      </c>
    </row>
    <row r="2521" spans="1:51" x14ac:dyDescent="0.25">
      <c r="A2521">
        <v>2489</v>
      </c>
      <c r="B2521" s="163">
        <f ca="1">OFFSET(InputPriceData!B$15,CalculationsAndCharts!$A2521+$A$11,0,1,1)</f>
        <v>38405</v>
      </c>
      <c r="C2521" s="3">
        <f ca="1">OFFSET(InputPriceData!G$15,CalculationsAndCharts!$A2521+$A$11,IF($C$7,8,0),1,1)</f>
        <v>387800</v>
      </c>
      <c r="D2521" s="4">
        <f ca="1">OFFSET(InputPriceData!C$15,CalculationsAndCharts!$A2521+$A$11,IF($C$7,8,0),1,1)</f>
        <v>20.51</v>
      </c>
      <c r="E2521" s="4">
        <f ca="1">OFFSET(InputPriceData!D$15,CalculationsAndCharts!$A2521+$A$11,IF($C$7,8,0),1,1)</f>
        <v>20.75</v>
      </c>
      <c r="F2521" s="4">
        <f ca="1">OFFSET(InputPriceData!E$15,CalculationsAndCharts!$A2521+$A$11,IF($C$7,8,0),1,1)</f>
        <v>19.7</v>
      </c>
      <c r="G2521" s="4">
        <f ca="1">OFFSET(InputPriceData!F$15,CalculationsAndCharts!$A2521+$A$11,IF($C$7,8,0),1,1)</f>
        <v>19.98</v>
      </c>
      <c r="H2521" s="128"/>
      <c r="I2521" s="128"/>
      <c r="K2521" s="124"/>
      <c r="L2521" s="279"/>
      <c r="M2521" s="281"/>
      <c r="N2521" s="280"/>
      <c r="O2521" s="4"/>
      <c r="P2521" s="4"/>
      <c r="Q2521" s="3"/>
      <c r="S2521" s="309">
        <f t="shared" ca="1" si="1040"/>
        <v>21.33</v>
      </c>
      <c r="T2521" s="309">
        <f t="shared" ca="1" si="1041"/>
        <v>19.98</v>
      </c>
      <c r="U2521" s="310">
        <f t="shared" ca="1" si="1033"/>
        <v>0</v>
      </c>
      <c r="V2521" s="310" t="b">
        <f t="shared" ca="1" si="1042"/>
        <v>1</v>
      </c>
      <c r="W2521" s="3" t="b">
        <f t="shared" ca="1" si="1043"/>
        <v>0</v>
      </c>
      <c r="X2521" s="3" t="str">
        <f t="shared" ca="1" si="1044"/>
        <v/>
      </c>
      <c r="Y2521" s="3" t="str">
        <f t="shared" ca="1" si="1034"/>
        <v/>
      </c>
      <c r="Z2521" s="3" t="str">
        <f t="shared" ca="1" si="1045"/>
        <v/>
      </c>
      <c r="AA2521" s="3" t="str">
        <f t="shared" ca="1" si="1046"/>
        <v/>
      </c>
      <c r="AB2521" s="205">
        <f t="shared" ca="1" si="1047"/>
        <v>1257</v>
      </c>
      <c r="AC2521" s="205">
        <f t="shared" ca="1" si="1048"/>
        <v>17</v>
      </c>
      <c r="AD2521" s="205">
        <f t="shared" ca="1" si="1035"/>
        <v>73.941176470588232</v>
      </c>
      <c r="AE2521" s="205">
        <f t="shared" ca="1" si="1036"/>
        <v>23.941176470588232</v>
      </c>
      <c r="AF2521" s="205">
        <f t="shared" ca="1" si="1049"/>
        <v>4.7882352941176469</v>
      </c>
      <c r="AG2521" s="205"/>
      <c r="AH2521" s="205"/>
      <c r="AI2521" s="205"/>
      <c r="AJ2521" s="205"/>
      <c r="AK2521" s="4"/>
      <c r="AL2521" s="4"/>
      <c r="AM2521" s="309">
        <f t="shared" ca="1" si="1050"/>
        <v>21.33</v>
      </c>
      <c r="AN2521" s="309">
        <f t="shared" ca="1" si="1051"/>
        <v>19.98</v>
      </c>
      <c r="AO2521" s="310">
        <f t="shared" ca="1" si="1052"/>
        <v>0</v>
      </c>
      <c r="AP2521" s="310" t="b">
        <f t="shared" ca="1" si="1053"/>
        <v>1</v>
      </c>
      <c r="AQ2521" s="309">
        <f t="shared" ca="1" si="1054"/>
        <v>0.624</v>
      </c>
      <c r="AR2521" s="205">
        <f t="shared" ca="1" si="1037"/>
        <v>20.175999999999998</v>
      </c>
      <c r="AS2521" s="45" t="b">
        <f t="shared" ca="1" si="1038"/>
        <v>1</v>
      </c>
      <c r="AT2521">
        <f t="shared" ca="1" si="1039"/>
        <v>8</v>
      </c>
      <c r="AU2521" t="b">
        <f t="shared" ca="1" si="1055"/>
        <v>0</v>
      </c>
      <c r="AV2521" t="b">
        <f t="shared" ca="1" si="1056"/>
        <v>1</v>
      </c>
      <c r="AW2521" s="266" t="b">
        <f t="shared" ca="1" si="1057"/>
        <v>0</v>
      </c>
      <c r="AX2521" s="266" t="b">
        <f t="shared" ca="1" si="1058"/>
        <v>1</v>
      </c>
      <c r="AY2521" s="266" t="b">
        <f t="shared" ca="1" si="1059"/>
        <v>0</v>
      </c>
    </row>
    <row r="2522" spans="1:51" x14ac:dyDescent="0.25">
      <c r="A2522">
        <v>2490</v>
      </c>
      <c r="B2522" s="163">
        <f ca="1">OFFSET(InputPriceData!B$15,CalculationsAndCharts!$A2522+$A$11,0,1,1)</f>
        <v>38401</v>
      </c>
      <c r="C2522" s="3">
        <f ca="1">OFFSET(InputPriceData!G$15,CalculationsAndCharts!$A2522+$A$11,IF($C$7,8,0),1,1)</f>
        <v>168400</v>
      </c>
      <c r="D2522" s="4">
        <f ca="1">OFFSET(InputPriceData!C$15,CalculationsAndCharts!$A2522+$A$11,IF($C$7,8,0),1,1)</f>
        <v>20.57</v>
      </c>
      <c r="E2522" s="4">
        <f ca="1">OFFSET(InputPriceData!D$15,CalculationsAndCharts!$A2522+$A$11,IF($C$7,8,0),1,1)</f>
        <v>20.67</v>
      </c>
      <c r="F2522" s="4">
        <f ca="1">OFFSET(InputPriceData!E$15,CalculationsAndCharts!$A2522+$A$11,IF($C$7,8,0),1,1)</f>
        <v>20.350000000000001</v>
      </c>
      <c r="G2522" s="4">
        <f ca="1">OFFSET(InputPriceData!F$15,CalculationsAndCharts!$A2522+$A$11,IF($C$7,8,0),1,1)</f>
        <v>20.61</v>
      </c>
      <c r="H2522" s="128"/>
      <c r="I2522" s="128"/>
      <c r="K2522" s="124"/>
      <c r="L2522" s="279"/>
      <c r="M2522" s="281"/>
      <c r="N2522" s="280"/>
      <c r="O2522" s="4"/>
      <c r="P2522" s="4"/>
      <c r="Q2522" s="3"/>
      <c r="S2522" s="309">
        <f t="shared" ca="1" si="1040"/>
        <v>21.83</v>
      </c>
      <c r="T2522" s="309">
        <f t="shared" ca="1" si="1041"/>
        <v>20.420000000000002</v>
      </c>
      <c r="U2522" s="310">
        <f t="shared" ca="1" si="1033"/>
        <v>0.13475177304964411</v>
      </c>
      <c r="V2522" s="310" t="b">
        <f t="shared" ca="1" si="1042"/>
        <v>0</v>
      </c>
      <c r="W2522" s="3" t="b">
        <f t="shared" ca="1" si="1043"/>
        <v>0</v>
      </c>
      <c r="X2522" s="3" t="str">
        <f t="shared" ca="1" si="1044"/>
        <v/>
      </c>
      <c r="Y2522" s="3" t="str">
        <f t="shared" ca="1" si="1034"/>
        <v/>
      </c>
      <c r="Z2522" s="3" t="str">
        <f t="shared" ca="1" si="1045"/>
        <v/>
      </c>
      <c r="AA2522" s="3" t="str">
        <f t="shared" ca="1" si="1046"/>
        <v/>
      </c>
      <c r="AB2522" s="205">
        <f t="shared" ca="1" si="1047"/>
        <v>1257</v>
      </c>
      <c r="AC2522" s="205">
        <f t="shared" ca="1" si="1048"/>
        <v>17</v>
      </c>
      <c r="AD2522" s="205">
        <f t="shared" ca="1" si="1035"/>
        <v>73.941176470588232</v>
      </c>
      <c r="AE2522" s="205">
        <f t="shared" ca="1" si="1036"/>
        <v>23.941176470588232</v>
      </c>
      <c r="AF2522" s="205">
        <f t="shared" ca="1" si="1049"/>
        <v>4.7882352941176469</v>
      </c>
      <c r="AG2522" s="205"/>
      <c r="AH2522" s="205"/>
      <c r="AI2522" s="205"/>
      <c r="AJ2522" s="205"/>
      <c r="AK2522" s="4"/>
      <c r="AL2522" s="4"/>
      <c r="AM2522" s="309">
        <f t="shared" ca="1" si="1050"/>
        <v>21.33</v>
      </c>
      <c r="AN2522" s="309">
        <f t="shared" ca="1" si="1051"/>
        <v>20.420000000000002</v>
      </c>
      <c r="AO2522" s="310">
        <f t="shared" ca="1" si="1052"/>
        <v>0.20879120879120708</v>
      </c>
      <c r="AP2522" s="310" t="b">
        <f t="shared" ca="1" si="1053"/>
        <v>0</v>
      </c>
      <c r="AQ2522" s="309">
        <f t="shared" ca="1" si="1054"/>
        <v>0.624</v>
      </c>
      <c r="AR2522" s="205">
        <f t="shared" ca="1" si="1037"/>
        <v>20.175999999999998</v>
      </c>
      <c r="AS2522" s="45" t="b">
        <f t="shared" ca="1" si="1038"/>
        <v>0</v>
      </c>
      <c r="AT2522">
        <f t="shared" ca="1" si="1039"/>
        <v>7</v>
      </c>
      <c r="AU2522" t="b">
        <f t="shared" ca="1" si="1055"/>
        <v>0</v>
      </c>
      <c r="AV2522" t="b">
        <f t="shared" ca="1" si="1056"/>
        <v>0</v>
      </c>
      <c r="AW2522" s="266" t="b">
        <f t="shared" ca="1" si="1057"/>
        <v>0</v>
      </c>
      <c r="AX2522" s="266" t="b">
        <f t="shared" ca="1" si="1058"/>
        <v>1</v>
      </c>
      <c r="AY2522" s="266" t="b">
        <f t="shared" ca="1" si="1059"/>
        <v>0</v>
      </c>
    </row>
    <row r="2523" spans="1:51" x14ac:dyDescent="0.25">
      <c r="A2523">
        <v>2491</v>
      </c>
      <c r="B2523" s="163">
        <f ca="1">OFFSET(InputPriceData!B$15,CalculationsAndCharts!$A2523+$A$11,0,1,1)</f>
        <v>38400</v>
      </c>
      <c r="C2523" s="3">
        <f ca="1">OFFSET(InputPriceData!G$15,CalculationsAndCharts!$A2523+$A$11,IF($C$7,8,0),1,1)</f>
        <v>200100</v>
      </c>
      <c r="D2523" s="4">
        <f ca="1">OFFSET(InputPriceData!C$15,CalculationsAndCharts!$A2523+$A$11,IF($C$7,8,0),1,1)</f>
        <v>21.13</v>
      </c>
      <c r="E2523" s="4">
        <f ca="1">OFFSET(InputPriceData!D$15,CalculationsAndCharts!$A2523+$A$11,IF($C$7,8,0),1,1)</f>
        <v>21.17</v>
      </c>
      <c r="F2523" s="4">
        <f ca="1">OFFSET(InputPriceData!E$15,CalculationsAndCharts!$A2523+$A$11,IF($C$7,8,0),1,1)</f>
        <v>20.420000000000002</v>
      </c>
      <c r="G2523" s="4">
        <f ca="1">OFFSET(InputPriceData!F$15,CalculationsAndCharts!$A2523+$A$11,IF($C$7,8,0),1,1)</f>
        <v>20.51</v>
      </c>
      <c r="H2523" s="128"/>
      <c r="I2523" s="128"/>
      <c r="K2523" s="124"/>
      <c r="L2523" s="279"/>
      <c r="M2523" s="281"/>
      <c r="N2523" s="280"/>
      <c r="O2523" s="4"/>
      <c r="P2523" s="4"/>
      <c r="Q2523" s="3"/>
      <c r="S2523" s="309">
        <f t="shared" ca="1" si="1040"/>
        <v>21.83</v>
      </c>
      <c r="T2523" s="309">
        <f t="shared" ca="1" si="1041"/>
        <v>20.420000000000002</v>
      </c>
      <c r="U2523" s="310">
        <f t="shared" ca="1" si="1033"/>
        <v>6.3829787234042604E-2</v>
      </c>
      <c r="V2523" s="310" t="b">
        <f t="shared" ca="1" si="1042"/>
        <v>1</v>
      </c>
      <c r="W2523" s="3" t="b">
        <f t="shared" ca="1" si="1043"/>
        <v>0</v>
      </c>
      <c r="X2523" s="3" t="str">
        <f t="shared" ca="1" si="1044"/>
        <v/>
      </c>
      <c r="Y2523" s="3" t="str">
        <f t="shared" ca="1" si="1034"/>
        <v/>
      </c>
      <c r="Z2523" s="3" t="str">
        <f t="shared" ca="1" si="1045"/>
        <v/>
      </c>
      <c r="AA2523" s="3" t="str">
        <f t="shared" ca="1" si="1046"/>
        <v/>
      </c>
      <c r="AB2523" s="205">
        <f t="shared" ca="1" si="1047"/>
        <v>1257</v>
      </c>
      <c r="AC2523" s="205">
        <f t="shared" ca="1" si="1048"/>
        <v>17</v>
      </c>
      <c r="AD2523" s="205">
        <f t="shared" ca="1" si="1035"/>
        <v>73.941176470588232</v>
      </c>
      <c r="AE2523" s="205">
        <f t="shared" ca="1" si="1036"/>
        <v>23.941176470588232</v>
      </c>
      <c r="AF2523" s="205">
        <f t="shared" ca="1" si="1049"/>
        <v>4.7882352941176469</v>
      </c>
      <c r="AG2523" s="205"/>
      <c r="AH2523" s="205"/>
      <c r="AI2523" s="205"/>
      <c r="AJ2523" s="205"/>
      <c r="AK2523" s="4"/>
      <c r="AL2523" s="4"/>
      <c r="AM2523" s="309">
        <f t="shared" ca="1" si="1050"/>
        <v>21.33</v>
      </c>
      <c r="AN2523" s="309">
        <f t="shared" ca="1" si="1051"/>
        <v>20.420000000000002</v>
      </c>
      <c r="AO2523" s="310">
        <f t="shared" ca="1" si="1052"/>
        <v>9.8901098901099119E-2</v>
      </c>
      <c r="AP2523" s="310" t="b">
        <f t="shared" ca="1" si="1053"/>
        <v>1</v>
      </c>
      <c r="AQ2523" s="309">
        <f t="shared" ca="1" si="1054"/>
        <v>0.624</v>
      </c>
      <c r="AR2523" s="205">
        <f t="shared" ca="1" si="1037"/>
        <v>20.175999999999998</v>
      </c>
      <c r="AS2523" s="45" t="b">
        <f t="shared" ca="1" si="1038"/>
        <v>0</v>
      </c>
      <c r="AT2523">
        <f t="shared" ca="1" si="1039"/>
        <v>6</v>
      </c>
      <c r="AU2523" t="b">
        <f t="shared" ca="1" si="1055"/>
        <v>0</v>
      </c>
      <c r="AV2523" t="b">
        <f t="shared" ca="1" si="1056"/>
        <v>0</v>
      </c>
      <c r="AW2523" s="266" t="b">
        <f t="shared" ca="1" si="1057"/>
        <v>0</v>
      </c>
      <c r="AX2523" s="266" t="b">
        <f t="shared" ca="1" si="1058"/>
        <v>1</v>
      </c>
      <c r="AY2523" s="266" t="b">
        <f t="shared" ca="1" si="1059"/>
        <v>0</v>
      </c>
    </row>
    <row r="2524" spans="1:51" x14ac:dyDescent="0.25">
      <c r="A2524">
        <v>2492</v>
      </c>
      <c r="B2524" s="163">
        <f ca="1">OFFSET(InputPriceData!B$15,CalculationsAndCharts!$A2524+$A$11,0,1,1)</f>
        <v>38399</v>
      </c>
      <c r="C2524" s="3">
        <f ca="1">OFFSET(InputPriceData!G$15,CalculationsAndCharts!$A2524+$A$11,IF($C$7,8,0),1,1)</f>
        <v>228100</v>
      </c>
      <c r="D2524" s="4">
        <f ca="1">OFFSET(InputPriceData!C$15,CalculationsAndCharts!$A2524+$A$11,IF($C$7,8,0),1,1)</f>
        <v>20.47</v>
      </c>
      <c r="E2524" s="4">
        <f ca="1">OFFSET(InputPriceData!D$15,CalculationsAndCharts!$A2524+$A$11,IF($C$7,8,0),1,1)</f>
        <v>21.2</v>
      </c>
      <c r="F2524" s="4">
        <f ca="1">OFFSET(InputPriceData!E$15,CalculationsAndCharts!$A2524+$A$11,IF($C$7,8,0),1,1)</f>
        <v>20.45</v>
      </c>
      <c r="G2524" s="4">
        <f ca="1">OFFSET(InputPriceData!F$15,CalculationsAndCharts!$A2524+$A$11,IF($C$7,8,0),1,1)</f>
        <v>20.99</v>
      </c>
      <c r="H2524" s="128"/>
      <c r="I2524" s="128"/>
      <c r="K2524" s="124"/>
      <c r="L2524" s="279"/>
      <c r="M2524" s="281"/>
      <c r="N2524" s="280"/>
      <c r="O2524" s="4"/>
      <c r="P2524" s="4"/>
      <c r="Q2524" s="3"/>
      <c r="S2524" s="309">
        <f t="shared" ca="1" si="1040"/>
        <v>21.83</v>
      </c>
      <c r="T2524" s="309">
        <f t="shared" ca="1" si="1041"/>
        <v>20.420000000000002</v>
      </c>
      <c r="U2524" s="310">
        <f t="shared" ca="1" si="1033"/>
        <v>0.40425531914893481</v>
      </c>
      <c r="V2524" s="310" t="b">
        <f t="shared" ca="1" si="1042"/>
        <v>0</v>
      </c>
      <c r="W2524" s="3" t="b">
        <f t="shared" ca="1" si="1043"/>
        <v>0</v>
      </c>
      <c r="X2524" s="3" t="str">
        <f t="shared" ca="1" si="1044"/>
        <v/>
      </c>
      <c r="Y2524" s="3" t="str">
        <f t="shared" ca="1" si="1034"/>
        <v/>
      </c>
      <c r="Z2524" s="3" t="str">
        <f t="shared" ca="1" si="1045"/>
        <v/>
      </c>
      <c r="AA2524" s="3" t="str">
        <f t="shared" ca="1" si="1046"/>
        <v/>
      </c>
      <c r="AB2524" s="205">
        <f t="shared" ca="1" si="1047"/>
        <v>1257</v>
      </c>
      <c r="AC2524" s="205">
        <f t="shared" ca="1" si="1048"/>
        <v>17</v>
      </c>
      <c r="AD2524" s="205">
        <f t="shared" ca="1" si="1035"/>
        <v>73.941176470588232</v>
      </c>
      <c r="AE2524" s="205">
        <f t="shared" ca="1" si="1036"/>
        <v>23.941176470588232</v>
      </c>
      <c r="AF2524" s="205">
        <f t="shared" ca="1" si="1049"/>
        <v>4.7882352941176469</v>
      </c>
      <c r="AG2524" s="205"/>
      <c r="AH2524" s="205"/>
      <c r="AI2524" s="205"/>
      <c r="AJ2524" s="205"/>
      <c r="AK2524" s="4"/>
      <c r="AL2524" s="4"/>
      <c r="AM2524" s="309">
        <f t="shared" ca="1" si="1050"/>
        <v>21.83</v>
      </c>
      <c r="AN2524" s="309">
        <f t="shared" ca="1" si="1051"/>
        <v>20.420000000000002</v>
      </c>
      <c r="AO2524" s="310">
        <f t="shared" ca="1" si="1052"/>
        <v>0.40425531914893481</v>
      </c>
      <c r="AP2524" s="310" t="b">
        <f t="shared" ca="1" si="1053"/>
        <v>0</v>
      </c>
      <c r="AQ2524" s="309">
        <f t="shared" ca="1" si="1054"/>
        <v>0.624</v>
      </c>
      <c r="AR2524" s="205">
        <f t="shared" ca="1" si="1037"/>
        <v>20.175999999999998</v>
      </c>
      <c r="AS2524" s="45" t="b">
        <f t="shared" ca="1" si="1038"/>
        <v>0</v>
      </c>
      <c r="AT2524">
        <f t="shared" ca="1" si="1039"/>
        <v>5</v>
      </c>
      <c r="AU2524" t="b">
        <f t="shared" ca="1" si="1055"/>
        <v>0</v>
      </c>
      <c r="AV2524" t="b">
        <f t="shared" ca="1" si="1056"/>
        <v>0</v>
      </c>
      <c r="AW2524" s="266" t="b">
        <f t="shared" ca="1" si="1057"/>
        <v>0</v>
      </c>
      <c r="AX2524" s="266" t="b">
        <f t="shared" ca="1" si="1058"/>
        <v>1</v>
      </c>
      <c r="AY2524" s="266" t="b">
        <f t="shared" ca="1" si="1059"/>
        <v>0</v>
      </c>
    </row>
    <row r="2525" spans="1:51" x14ac:dyDescent="0.25">
      <c r="A2525">
        <v>2493</v>
      </c>
      <c r="B2525" s="163">
        <f ca="1">OFFSET(InputPriceData!B$15,CalculationsAndCharts!$A2525+$A$11,0,1,1)</f>
        <v>38398</v>
      </c>
      <c r="C2525" s="3">
        <f ca="1">OFFSET(InputPriceData!G$15,CalculationsAndCharts!$A2525+$A$11,IF($C$7,8,0),1,1)</f>
        <v>290800</v>
      </c>
      <c r="D2525" s="4">
        <f ca="1">OFFSET(InputPriceData!C$15,CalculationsAndCharts!$A2525+$A$11,IF($C$7,8,0),1,1)</f>
        <v>20.38</v>
      </c>
      <c r="E2525" s="4">
        <f ca="1">OFFSET(InputPriceData!D$15,CalculationsAndCharts!$A2525+$A$11,IF($C$7,8,0),1,1)</f>
        <v>20.72</v>
      </c>
      <c r="F2525" s="4">
        <f ca="1">OFFSET(InputPriceData!E$15,CalculationsAndCharts!$A2525+$A$11,IF($C$7,8,0),1,1)</f>
        <v>20.350000000000001</v>
      </c>
      <c r="G2525" s="4">
        <f ca="1">OFFSET(InputPriceData!F$15,CalculationsAndCharts!$A2525+$A$11,IF($C$7,8,0),1,1)</f>
        <v>20.62</v>
      </c>
      <c r="H2525" s="128"/>
      <c r="I2525" s="128"/>
      <c r="K2525" s="124"/>
      <c r="L2525" s="279"/>
      <c r="M2525" s="281"/>
      <c r="N2525" s="280"/>
      <c r="O2525" s="4"/>
      <c r="P2525" s="4"/>
      <c r="Q2525" s="3"/>
      <c r="S2525" s="309">
        <f t="shared" ca="1" si="1040"/>
        <v>21.83</v>
      </c>
      <c r="T2525" s="309">
        <f t="shared" ca="1" si="1041"/>
        <v>20.420000000000002</v>
      </c>
      <c r="U2525" s="310">
        <f t="shared" ca="1" si="1033"/>
        <v>0.14184397163120552</v>
      </c>
      <c r="V2525" s="310" t="b">
        <f t="shared" ca="1" si="1042"/>
        <v>0</v>
      </c>
      <c r="W2525" s="3" t="b">
        <f t="shared" ca="1" si="1043"/>
        <v>0</v>
      </c>
      <c r="X2525" s="3" t="str">
        <f t="shared" ca="1" si="1044"/>
        <v/>
      </c>
      <c r="Y2525" s="3" t="str">
        <f t="shared" ca="1" si="1034"/>
        <v/>
      </c>
      <c r="Z2525" s="3" t="str">
        <f t="shared" ca="1" si="1045"/>
        <v/>
      </c>
      <c r="AA2525" s="3" t="str">
        <f t="shared" ca="1" si="1046"/>
        <v/>
      </c>
      <c r="AB2525" s="205">
        <f t="shared" ca="1" si="1047"/>
        <v>1257</v>
      </c>
      <c r="AC2525" s="205">
        <f t="shared" ca="1" si="1048"/>
        <v>17</v>
      </c>
      <c r="AD2525" s="205">
        <f t="shared" ca="1" si="1035"/>
        <v>73.941176470588232</v>
      </c>
      <c r="AE2525" s="205">
        <f t="shared" ca="1" si="1036"/>
        <v>23.941176470588232</v>
      </c>
      <c r="AF2525" s="205">
        <f t="shared" ca="1" si="1049"/>
        <v>4.7882352941176469</v>
      </c>
      <c r="AG2525" s="205"/>
      <c r="AH2525" s="205"/>
      <c r="AI2525" s="205"/>
      <c r="AJ2525" s="205"/>
      <c r="AK2525" s="4"/>
      <c r="AL2525" s="4"/>
      <c r="AM2525" s="309">
        <f t="shared" ca="1" si="1050"/>
        <v>21.83</v>
      </c>
      <c r="AN2525" s="309">
        <f t="shared" ca="1" si="1051"/>
        <v>20.420000000000002</v>
      </c>
      <c r="AO2525" s="310">
        <f t="shared" ca="1" si="1052"/>
        <v>0.14184397163120552</v>
      </c>
      <c r="AP2525" s="310" t="b">
        <f t="shared" ca="1" si="1053"/>
        <v>0</v>
      </c>
      <c r="AQ2525" s="309">
        <f t="shared" ca="1" si="1054"/>
        <v>0.624</v>
      </c>
      <c r="AR2525" s="205">
        <f t="shared" ca="1" si="1037"/>
        <v>20.175999999999998</v>
      </c>
      <c r="AS2525" s="45" t="b">
        <f t="shared" ca="1" si="1038"/>
        <v>0</v>
      </c>
      <c r="AT2525">
        <f t="shared" ca="1" si="1039"/>
        <v>4</v>
      </c>
      <c r="AU2525" t="b">
        <f t="shared" ca="1" si="1055"/>
        <v>0</v>
      </c>
      <c r="AV2525" t="b">
        <f t="shared" ca="1" si="1056"/>
        <v>0</v>
      </c>
      <c r="AW2525" s="266" t="b">
        <f t="shared" ca="1" si="1057"/>
        <v>0</v>
      </c>
      <c r="AX2525" s="266" t="b">
        <f t="shared" ca="1" si="1058"/>
        <v>1</v>
      </c>
      <c r="AY2525" s="266" t="b">
        <f t="shared" ca="1" si="1059"/>
        <v>0</v>
      </c>
    </row>
    <row r="2526" spans="1:51" x14ac:dyDescent="0.25">
      <c r="A2526">
        <v>2494</v>
      </c>
      <c r="B2526" s="163">
        <f ca="1">OFFSET(InputPriceData!B$15,CalculationsAndCharts!$A2526+$A$11,0,1,1)</f>
        <v>38397</v>
      </c>
      <c r="C2526" s="3">
        <f ca="1">OFFSET(InputPriceData!G$15,CalculationsAndCharts!$A2526+$A$11,IF($C$7,8,0),1,1)</f>
        <v>292500</v>
      </c>
      <c r="D2526" s="4">
        <f ca="1">OFFSET(InputPriceData!C$15,CalculationsAndCharts!$A2526+$A$11,IF($C$7,8,0),1,1)</f>
        <v>20.91</v>
      </c>
      <c r="E2526" s="4">
        <f ca="1">OFFSET(InputPriceData!D$15,CalculationsAndCharts!$A2526+$A$11,IF($C$7,8,0),1,1)</f>
        <v>20.91</v>
      </c>
      <c r="F2526" s="4">
        <f ca="1">OFFSET(InputPriceData!E$15,CalculationsAndCharts!$A2526+$A$11,IF($C$7,8,0),1,1)</f>
        <v>20.309999999999999</v>
      </c>
      <c r="G2526" s="4">
        <f ca="1">OFFSET(InputPriceData!F$15,CalculationsAndCharts!$A2526+$A$11,IF($C$7,8,0),1,1)</f>
        <v>20.420000000000002</v>
      </c>
      <c r="H2526" s="128"/>
      <c r="I2526" s="128"/>
      <c r="K2526" s="124"/>
      <c r="L2526" s="279"/>
      <c r="M2526" s="281"/>
      <c r="N2526" s="280"/>
      <c r="O2526" s="4"/>
      <c r="P2526" s="4"/>
      <c r="Q2526" s="3"/>
      <c r="S2526" s="309">
        <f t="shared" ca="1" si="1040"/>
        <v>21.83</v>
      </c>
      <c r="T2526" s="309">
        <f t="shared" ca="1" si="1041"/>
        <v>20.420000000000002</v>
      </c>
      <c r="U2526" s="310">
        <f t="shared" ca="1" si="1033"/>
        <v>0</v>
      </c>
      <c r="V2526" s="310" t="b">
        <f t="shared" ca="1" si="1042"/>
        <v>1</v>
      </c>
      <c r="W2526" s="3" t="b">
        <f t="shared" ca="1" si="1043"/>
        <v>0</v>
      </c>
      <c r="X2526" s="3" t="str">
        <f t="shared" ca="1" si="1044"/>
        <v/>
      </c>
      <c r="Y2526" s="3" t="str">
        <f t="shared" ca="1" si="1034"/>
        <v/>
      </c>
      <c r="Z2526" s="3" t="str">
        <f t="shared" ca="1" si="1045"/>
        <v/>
      </c>
      <c r="AA2526" s="3" t="str">
        <f t="shared" ca="1" si="1046"/>
        <v/>
      </c>
      <c r="AB2526" s="205">
        <f t="shared" ca="1" si="1047"/>
        <v>1257</v>
      </c>
      <c r="AC2526" s="205">
        <f t="shared" ca="1" si="1048"/>
        <v>17</v>
      </c>
      <c r="AD2526" s="205">
        <f t="shared" ca="1" si="1035"/>
        <v>73.941176470588232</v>
      </c>
      <c r="AE2526" s="205">
        <f t="shared" ca="1" si="1036"/>
        <v>23.941176470588232</v>
      </c>
      <c r="AF2526" s="205">
        <f t="shared" ca="1" si="1049"/>
        <v>4.7882352941176469</v>
      </c>
      <c r="AG2526" s="205"/>
      <c r="AH2526" s="205"/>
      <c r="AI2526" s="205"/>
      <c r="AJ2526" s="205"/>
      <c r="AK2526" s="4"/>
      <c r="AL2526" s="4"/>
      <c r="AM2526" s="309">
        <f t="shared" ca="1" si="1050"/>
        <v>21.83</v>
      </c>
      <c r="AN2526" s="309">
        <f t="shared" ca="1" si="1051"/>
        <v>20.420000000000002</v>
      </c>
      <c r="AO2526" s="310">
        <f t="shared" ca="1" si="1052"/>
        <v>0</v>
      </c>
      <c r="AP2526" s="310" t="b">
        <f t="shared" ca="1" si="1053"/>
        <v>1</v>
      </c>
      <c r="AQ2526" s="309">
        <f t="shared" ca="1" si="1054"/>
        <v>0.624</v>
      </c>
      <c r="AR2526" s="205">
        <f t="shared" ca="1" si="1037"/>
        <v>20.175999999999998</v>
      </c>
      <c r="AS2526" s="45" t="b">
        <f t="shared" ca="1" si="1038"/>
        <v>0</v>
      </c>
      <c r="AT2526">
        <f t="shared" ca="1" si="1039"/>
        <v>3</v>
      </c>
      <c r="AU2526" t="b">
        <f t="shared" ca="1" si="1055"/>
        <v>0</v>
      </c>
      <c r="AV2526" t="b">
        <f t="shared" ca="1" si="1056"/>
        <v>0</v>
      </c>
      <c r="AW2526" s="266" t="b">
        <f t="shared" ca="1" si="1057"/>
        <v>0</v>
      </c>
      <c r="AX2526" s="266" t="b">
        <f t="shared" ca="1" si="1058"/>
        <v>1</v>
      </c>
      <c r="AY2526" s="266" t="b">
        <f t="shared" ca="1" si="1059"/>
        <v>0</v>
      </c>
    </row>
    <row r="2527" spans="1:51" x14ac:dyDescent="0.25">
      <c r="A2527">
        <v>2495</v>
      </c>
      <c r="B2527" s="163">
        <f ca="1">OFFSET(InputPriceData!B$15,CalculationsAndCharts!$A2527+$A$11,0,1,1)</f>
        <v>38394</v>
      </c>
      <c r="C2527" s="3">
        <f ca="1">OFFSET(InputPriceData!G$15,CalculationsAndCharts!$A2527+$A$11,IF($C$7,8,0),1,1)</f>
        <v>241000</v>
      </c>
      <c r="D2527" s="4">
        <f ca="1">OFFSET(InputPriceData!C$15,CalculationsAndCharts!$A2527+$A$11,IF($C$7,8,0),1,1)</f>
        <v>20.55</v>
      </c>
      <c r="E2527" s="4">
        <f ca="1">OFFSET(InputPriceData!D$15,CalculationsAndCharts!$A2527+$A$11,IF($C$7,8,0),1,1)</f>
        <v>21.03</v>
      </c>
      <c r="F2527" s="4">
        <f ca="1">OFFSET(InputPriceData!E$15,CalculationsAndCharts!$A2527+$A$11,IF($C$7,8,0),1,1)</f>
        <v>20.36</v>
      </c>
      <c r="G2527" s="4">
        <f ca="1">OFFSET(InputPriceData!F$15,CalculationsAndCharts!$A2527+$A$11,IF($C$7,8,0),1,1)</f>
        <v>20.75</v>
      </c>
      <c r="H2527" s="128"/>
      <c r="I2527" s="128"/>
      <c r="K2527" s="124"/>
      <c r="L2527" s="279"/>
      <c r="M2527" s="281"/>
      <c r="N2527" s="280"/>
      <c r="O2527" s="4"/>
      <c r="P2527" s="4"/>
      <c r="Q2527" s="3"/>
      <c r="S2527" s="309">
        <f t="shared" ca="1" si="1040"/>
        <v>21.83</v>
      </c>
      <c r="T2527" s="309">
        <f t="shared" ca="1" si="1041"/>
        <v>20.48</v>
      </c>
      <c r="U2527" s="310">
        <f t="shared" ca="1" si="1033"/>
        <v>0.2</v>
      </c>
      <c r="V2527" s="310" t="b">
        <f t="shared" ca="1" si="1042"/>
        <v>0</v>
      </c>
      <c r="W2527" s="3" t="b">
        <f t="shared" ca="1" si="1043"/>
        <v>0</v>
      </c>
      <c r="X2527" s="3" t="str">
        <f t="shared" ca="1" si="1044"/>
        <v/>
      </c>
      <c r="Y2527" s="3" t="str">
        <f t="shared" ca="1" si="1034"/>
        <v/>
      </c>
      <c r="Z2527" s="3" t="str">
        <f t="shared" ca="1" si="1045"/>
        <v/>
      </c>
      <c r="AA2527" s="3" t="str">
        <f t="shared" ca="1" si="1046"/>
        <v/>
      </c>
      <c r="AB2527" s="205">
        <f t="shared" ca="1" si="1047"/>
        <v>1257</v>
      </c>
      <c r="AC2527" s="205">
        <f t="shared" ca="1" si="1048"/>
        <v>17</v>
      </c>
      <c r="AD2527" s="205">
        <f t="shared" ca="1" si="1035"/>
        <v>73.941176470588232</v>
      </c>
      <c r="AE2527" s="205">
        <f t="shared" ca="1" si="1036"/>
        <v>23.941176470588232</v>
      </c>
      <c r="AF2527" s="205">
        <f t="shared" ca="1" si="1049"/>
        <v>4.7882352941176469</v>
      </c>
      <c r="AG2527" s="205"/>
      <c r="AH2527" s="205"/>
      <c r="AI2527" s="205"/>
      <c r="AJ2527" s="205"/>
      <c r="AK2527" s="4"/>
      <c r="AL2527" s="4"/>
      <c r="AM2527" s="309">
        <f t="shared" ca="1" si="1050"/>
        <v>21.83</v>
      </c>
      <c r="AN2527" s="309">
        <f t="shared" ca="1" si="1051"/>
        <v>20.48</v>
      </c>
      <c r="AO2527" s="310">
        <f t="shared" ca="1" si="1052"/>
        <v>0.2</v>
      </c>
      <c r="AP2527" s="310" t="b">
        <f t="shared" ca="1" si="1053"/>
        <v>0</v>
      </c>
      <c r="AQ2527" s="309">
        <f t="shared" ca="1" si="1054"/>
        <v>0.624</v>
      </c>
      <c r="AR2527" s="205">
        <f t="shared" ca="1" si="1037"/>
        <v>20.175999999999998</v>
      </c>
      <c r="AS2527" s="45" t="b">
        <f t="shared" ca="1" si="1038"/>
        <v>0</v>
      </c>
      <c r="AT2527">
        <f t="shared" ca="1" si="1039"/>
        <v>2</v>
      </c>
      <c r="AU2527" t="b">
        <f t="shared" ca="1" si="1055"/>
        <v>0</v>
      </c>
      <c r="AV2527" t="b">
        <f t="shared" ca="1" si="1056"/>
        <v>0</v>
      </c>
      <c r="AW2527" s="266" t="b">
        <f t="shared" ca="1" si="1057"/>
        <v>0</v>
      </c>
      <c r="AX2527" s="266" t="b">
        <f t="shared" ca="1" si="1058"/>
        <v>1</v>
      </c>
      <c r="AY2527" s="266" t="b">
        <f t="shared" ca="1" si="1059"/>
        <v>0</v>
      </c>
    </row>
    <row r="2528" spans="1:51" x14ac:dyDescent="0.25">
      <c r="A2528">
        <v>2496</v>
      </c>
      <c r="B2528" s="163">
        <f ca="1">OFFSET(InputPriceData!B$15,CalculationsAndCharts!$A2528+$A$11,0,1,1)</f>
        <v>38393</v>
      </c>
      <c r="C2528" s="3">
        <f ca="1">OFFSET(InputPriceData!G$15,CalculationsAndCharts!$A2528+$A$11,IF($C$7,8,0),1,1)</f>
        <v>224200</v>
      </c>
      <c r="D2528" s="4">
        <f ca="1">OFFSET(InputPriceData!C$15,CalculationsAndCharts!$A2528+$A$11,IF($C$7,8,0),1,1)</f>
        <v>20.8</v>
      </c>
      <c r="E2528" s="4">
        <f ca="1">OFFSET(InputPriceData!D$15,CalculationsAndCharts!$A2528+$A$11,IF($C$7,8,0),1,1)</f>
        <v>20.95</v>
      </c>
      <c r="F2528" s="4">
        <f ca="1">OFFSET(InputPriceData!E$15,CalculationsAndCharts!$A2528+$A$11,IF($C$7,8,0),1,1)</f>
        <v>20.38</v>
      </c>
      <c r="G2528" s="4">
        <f ca="1">OFFSET(InputPriceData!F$15,CalculationsAndCharts!$A2528+$A$11,IF($C$7,8,0),1,1)</f>
        <v>20.48</v>
      </c>
      <c r="H2528" s="128"/>
      <c r="I2528" s="128"/>
      <c r="K2528" s="124"/>
      <c r="L2528" s="279"/>
      <c r="M2528" s="281"/>
      <c r="N2528" s="280"/>
      <c r="O2528" s="4"/>
      <c r="P2528" s="4"/>
      <c r="Q2528" s="3"/>
      <c r="S2528" s="309">
        <f t="shared" ca="1" si="1040"/>
        <v>21.83</v>
      </c>
      <c r="T2528" s="309">
        <f t="shared" ca="1" si="1041"/>
        <v>20.48</v>
      </c>
      <c r="U2528" s="310">
        <f t="shared" ca="1" si="1033"/>
        <v>0</v>
      </c>
      <c r="V2528" s="310" t="b">
        <f t="shared" ca="1" si="1042"/>
        <v>0</v>
      </c>
      <c r="W2528" s="3" t="b">
        <f t="shared" ca="1" si="1043"/>
        <v>0</v>
      </c>
      <c r="X2528" s="3" t="str">
        <f t="shared" ca="1" si="1044"/>
        <v/>
      </c>
      <c r="Y2528" s="3" t="str">
        <f t="shared" ca="1" si="1034"/>
        <v/>
      </c>
      <c r="Z2528" s="3" t="str">
        <f t="shared" ca="1" si="1045"/>
        <v/>
      </c>
      <c r="AA2528" s="3" t="str">
        <f t="shared" ca="1" si="1046"/>
        <v/>
      </c>
      <c r="AB2528" s="205">
        <f t="shared" ca="1" si="1047"/>
        <v>1257</v>
      </c>
      <c r="AC2528" s="205">
        <f t="shared" ca="1" si="1048"/>
        <v>17</v>
      </c>
      <c r="AD2528" s="205">
        <f t="shared" ca="1" si="1035"/>
        <v>73.941176470588232</v>
      </c>
      <c r="AE2528" s="205">
        <f t="shared" ca="1" si="1036"/>
        <v>23.941176470588232</v>
      </c>
      <c r="AF2528" s="205">
        <f t="shared" ca="1" si="1049"/>
        <v>4.7882352941176469</v>
      </c>
      <c r="AG2528" s="205"/>
      <c r="AH2528" s="205"/>
      <c r="AI2528" s="205"/>
      <c r="AJ2528" s="205"/>
      <c r="AK2528" s="4"/>
      <c r="AL2528" s="4"/>
      <c r="AM2528" s="309">
        <f t="shared" ca="1" si="1050"/>
        <v>21.83</v>
      </c>
      <c r="AN2528" s="309">
        <f t="shared" ca="1" si="1051"/>
        <v>20.48</v>
      </c>
      <c r="AO2528" s="310">
        <f t="shared" ca="1" si="1052"/>
        <v>0</v>
      </c>
      <c r="AP2528" s="310" t="b">
        <f t="shared" ca="1" si="1053"/>
        <v>0</v>
      </c>
      <c r="AQ2528" s="309">
        <f t="shared" ca="1" si="1054"/>
        <v>0.624</v>
      </c>
      <c r="AR2528" s="205">
        <f t="shared" ca="1" si="1037"/>
        <v>20.175999999999998</v>
      </c>
      <c r="AS2528" s="45" t="b">
        <f t="shared" ca="1" si="1038"/>
        <v>0</v>
      </c>
      <c r="AT2528">
        <f t="shared" ca="1" si="1039"/>
        <v>1</v>
      </c>
      <c r="AU2528" t="b">
        <f t="shared" ca="1" si="1055"/>
        <v>0</v>
      </c>
      <c r="AV2528" t="b">
        <f t="shared" ca="1" si="1056"/>
        <v>0</v>
      </c>
      <c r="AW2528" s="266" t="b">
        <f t="shared" ca="1" si="1057"/>
        <v>1</v>
      </c>
      <c r="AX2528" s="266" t="b">
        <f t="shared" ca="1" si="1058"/>
        <v>1</v>
      </c>
      <c r="AY2528" s="266" t="b">
        <f t="shared" ca="1" si="1059"/>
        <v>0</v>
      </c>
    </row>
    <row r="2529" spans="1:51" x14ac:dyDescent="0.25">
      <c r="A2529">
        <v>2497</v>
      </c>
      <c r="B2529" s="163">
        <f ca="1">OFFSET(InputPriceData!B$15,CalculationsAndCharts!$A2529+$A$11,0,1,1)</f>
        <v>38392</v>
      </c>
      <c r="C2529" s="3">
        <f ca="1">OFFSET(InputPriceData!G$15,CalculationsAndCharts!$A2529+$A$11,IF($C$7,8,0),1,1)</f>
        <v>269600</v>
      </c>
      <c r="D2529" s="4">
        <f ca="1">OFFSET(InputPriceData!C$15,CalculationsAndCharts!$A2529+$A$11,IF($C$7,8,0),1,1)</f>
        <v>21.21</v>
      </c>
      <c r="E2529" s="4">
        <f ca="1">OFFSET(InputPriceData!D$15,CalculationsAndCharts!$A2529+$A$11,IF($C$7,8,0),1,1)</f>
        <v>21.48</v>
      </c>
      <c r="F2529" s="4">
        <f ca="1">OFFSET(InputPriceData!E$15,CalculationsAndCharts!$A2529+$A$11,IF($C$7,8,0),1,1)</f>
        <v>20.56</v>
      </c>
      <c r="G2529" s="4">
        <f ca="1">OFFSET(InputPriceData!F$15,CalculationsAndCharts!$A2529+$A$11,IF($C$7,8,0),1,1)</f>
        <v>20.62</v>
      </c>
      <c r="H2529" s="128"/>
      <c r="I2529" s="128"/>
      <c r="K2529" s="124"/>
      <c r="L2529" s="279"/>
      <c r="M2529" s="281"/>
      <c r="N2529" s="280"/>
      <c r="O2529" s="4"/>
      <c r="P2529" s="4"/>
      <c r="Q2529" s="3"/>
      <c r="S2529" s="309">
        <f t="shared" ca="1" si="1040"/>
        <v>21.83</v>
      </c>
      <c r="T2529" s="309">
        <f t="shared" ca="1" si="1041"/>
        <v>20.58</v>
      </c>
      <c r="U2529" s="310">
        <f t="shared" ref="U2529:U2592" ca="1" si="1060">IFERROR((G2529- T2529)/(S2529-T2529),0)</f>
        <v>3.2000000000002159E-2</v>
      </c>
      <c r="V2529" s="310" t="b">
        <f t="shared" ca="1" si="1042"/>
        <v>1</v>
      </c>
      <c r="W2529" s="3" t="b">
        <f t="shared" ca="1" si="1043"/>
        <v>0</v>
      </c>
      <c r="X2529" s="3" t="str">
        <f t="shared" ca="1" si="1044"/>
        <v/>
      </c>
      <c r="Y2529" s="3" t="str">
        <f t="shared" ref="Y2529:Y2592" ca="1" si="1061">IF(W2529,IFERROR(100*(G2529-X2529)/X2529,0),"")</f>
        <v/>
      </c>
      <c r="Z2529" s="3" t="str">
        <f t="shared" ca="1" si="1045"/>
        <v/>
      </c>
      <c r="AA2529" s="3" t="str">
        <f t="shared" ca="1" si="1046"/>
        <v/>
      </c>
      <c r="AB2529" s="205">
        <f t="shared" ca="1" si="1047"/>
        <v>1257</v>
      </c>
      <c r="AC2529" s="205">
        <f t="shared" ca="1" si="1048"/>
        <v>17</v>
      </c>
      <c r="AD2529" s="205">
        <f t="shared" ref="AD2529:AD2592" ca="1" si="1062">IFERROR(AB2529/AC2529,0)</f>
        <v>73.941176470588232</v>
      </c>
      <c r="AE2529" s="205">
        <f t="shared" ref="AE2529:AE2592" ca="1" si="1063">IFERROR(AB2529/AC2529-50,0)</f>
        <v>23.941176470588232</v>
      </c>
      <c r="AF2529" s="205">
        <f t="shared" ca="1" si="1049"/>
        <v>4.7882352941176469</v>
      </c>
      <c r="AG2529" s="205"/>
      <c r="AH2529" s="205"/>
      <c r="AI2529" s="205"/>
      <c r="AJ2529" s="205"/>
      <c r="AK2529" s="4"/>
      <c r="AL2529" s="4"/>
      <c r="AM2529" s="309">
        <f t="shared" ca="1" si="1050"/>
        <v>21.83</v>
      </c>
      <c r="AN2529" s="309">
        <f t="shared" ca="1" si="1051"/>
        <v>20.62</v>
      </c>
      <c r="AO2529" s="310">
        <f t="shared" ca="1" si="1052"/>
        <v>0</v>
      </c>
      <c r="AP2529" s="310" t="b">
        <f t="shared" ca="1" si="1053"/>
        <v>1</v>
      </c>
      <c r="AQ2529" s="309">
        <f t="shared" ca="1" si="1054"/>
        <v>0</v>
      </c>
      <c r="AR2529" s="205">
        <f t="shared" ref="AR2529:AR2592" ca="1" si="1064">IF(AND(NOT(AX2530),AW2529),D2529*(1-$E$22),IF(AX2529,AR2530,0))</f>
        <v>0</v>
      </c>
      <c r="AS2529" s="45" t="b">
        <f t="shared" ref="AS2529:AS2592" ca="1" si="1065">AND(AX2529,F2529&lt;AR2529)</f>
        <v>0</v>
      </c>
      <c r="AT2529">
        <f t="shared" ref="AT2529:AT2592" ca="1" si="1066">IF(AX2529,AT2530+1,0)</f>
        <v>0</v>
      </c>
      <c r="AU2529" t="b">
        <f t="shared" ca="1" si="1055"/>
        <v>0</v>
      </c>
      <c r="AV2529" t="b">
        <f t="shared" ca="1" si="1056"/>
        <v>0</v>
      </c>
      <c r="AW2529" s="266" t="b">
        <f t="shared" ca="1" si="1057"/>
        <v>0</v>
      </c>
      <c r="AX2529" s="266" t="b">
        <f t="shared" ca="1" si="1058"/>
        <v>0</v>
      </c>
      <c r="AY2529" s="266" t="b">
        <f t="shared" ca="1" si="1059"/>
        <v>0</v>
      </c>
    </row>
    <row r="2530" spans="1:51" x14ac:dyDescent="0.25">
      <c r="A2530">
        <v>2498</v>
      </c>
      <c r="B2530" s="163">
        <f ca="1">OFFSET(InputPriceData!B$15,CalculationsAndCharts!$A2530+$A$11,0,1,1)</f>
        <v>38391</v>
      </c>
      <c r="C2530" s="3">
        <f ca="1">OFFSET(InputPriceData!G$15,CalculationsAndCharts!$A2530+$A$11,IF($C$7,8,0),1,1)</f>
        <v>210600</v>
      </c>
      <c r="D2530" s="4">
        <f ca="1">OFFSET(InputPriceData!C$15,CalculationsAndCharts!$A2530+$A$11,IF($C$7,8,0),1,1)</f>
        <v>21</v>
      </c>
      <c r="E2530" s="4">
        <f ca="1">OFFSET(InputPriceData!D$15,CalculationsAndCharts!$A2530+$A$11,IF($C$7,8,0),1,1)</f>
        <v>21.42</v>
      </c>
      <c r="F2530" s="4">
        <f ca="1">OFFSET(InputPriceData!E$15,CalculationsAndCharts!$A2530+$A$11,IF($C$7,8,0),1,1)</f>
        <v>20.91</v>
      </c>
      <c r="G2530" s="4">
        <f ca="1">OFFSET(InputPriceData!F$15,CalculationsAndCharts!$A2530+$A$11,IF($C$7,8,0),1,1)</f>
        <v>21.27</v>
      </c>
      <c r="H2530" s="128"/>
      <c r="I2530" s="128"/>
      <c r="K2530" s="124"/>
      <c r="L2530" s="279"/>
      <c r="M2530" s="281"/>
      <c r="N2530" s="280"/>
      <c r="O2530" s="4"/>
      <c r="P2530" s="4"/>
      <c r="Q2530" s="3"/>
      <c r="S2530" s="309">
        <f t="shared" ref="S2530:S2593" ca="1" si="1067">MAX(OFFSET($G2530,0,0,$A$19,1))</f>
        <v>21.83</v>
      </c>
      <c r="T2530" s="309">
        <f t="shared" ref="T2530:T2593" ca="1" si="1068">MIN(OFFSET($G2530,0,0,$A$19,1))</f>
        <v>20.329999999999998</v>
      </c>
      <c r="U2530" s="310">
        <f t="shared" ca="1" si="1060"/>
        <v>0.62666666666666748</v>
      </c>
      <c r="V2530" s="310" t="b">
        <f t="shared" ref="V2530:V2593" ca="1" si="1069">AND(U2530&lt;$A$20,U2531&gt;$A$20)</f>
        <v>0</v>
      </c>
      <c r="W2530" s="3" t="b">
        <f t="shared" ref="W2530:W2593" ca="1" si="1070">OFFSET(V2530,($A$21-1),0,1,1)</f>
        <v>0</v>
      </c>
      <c r="X2530" s="3" t="str">
        <f t="shared" ref="X2530:X2593" ca="1" si="1071">IF($W2530,OFFSET($G2530,$A$19-1,0,1,1),"")</f>
        <v/>
      </c>
      <c r="Y2530" s="3" t="str">
        <f t="shared" ca="1" si="1061"/>
        <v/>
      </c>
      <c r="Z2530" s="3" t="str">
        <f t="shared" ref="Z2530:Z2593" ca="1" si="1072">IF(W2530,IF(Y2530&lt;-10,10,IF(Y2530&gt;10,10,Y2530)),"")</f>
        <v/>
      </c>
      <c r="AA2530" s="3" t="str">
        <f t="shared" ref="AA2530:AA2593" ca="1" si="1073">IF(W2530,INT(5*(Z2530+10)),"")</f>
        <v/>
      </c>
      <c r="AB2530" s="205">
        <f t="shared" ref="AB2530:AB2593" ca="1" si="1074">IF(A2530&gt;$A$23,0,IF(W2530,AA2530,0))+AB2531</f>
        <v>1257</v>
      </c>
      <c r="AC2530" s="205">
        <f t="shared" ref="AC2530:AC2593" ca="1" si="1075">IF(A2530&gt;$A$23,0,IF(W2530,1,0))+AC2531</f>
        <v>17</v>
      </c>
      <c r="AD2530" s="205">
        <f t="shared" ca="1" si="1062"/>
        <v>73.941176470588232</v>
      </c>
      <c r="AE2530" s="205">
        <f t="shared" ca="1" si="1063"/>
        <v>23.941176470588232</v>
      </c>
      <c r="AF2530" s="205">
        <f t="shared" ref="AF2530:AF2593" ca="1" si="1076">AE2530*0.2</f>
        <v>4.7882352941176469</v>
      </c>
      <c r="AG2530" s="205"/>
      <c r="AH2530" s="205"/>
      <c r="AI2530" s="205"/>
      <c r="AJ2530" s="205"/>
      <c r="AK2530" s="4"/>
      <c r="AL2530" s="4"/>
      <c r="AM2530" s="309">
        <f t="shared" ref="AM2530:AM2593" ca="1" si="1077">MAX(OFFSET($G2530,0,0,$E$19,1))</f>
        <v>21.83</v>
      </c>
      <c r="AN2530" s="309">
        <f t="shared" ref="AN2530:AN2593" ca="1" si="1078">MIN(OFFSET($G2530,0,0,$E$19,1))</f>
        <v>20.71</v>
      </c>
      <c r="AO2530" s="310">
        <f t="shared" ref="AO2530:AO2593" ca="1" si="1079">IFERROR(($G2530- AN2530)/(AM2530-AN2530),0)</f>
        <v>0.5</v>
      </c>
      <c r="AP2530" s="310" t="b">
        <f t="shared" ref="AP2530:AP2593" ca="1" si="1080">AND(AO2530&lt;$E$20,AO2531&gt;$E$20)</f>
        <v>0</v>
      </c>
      <c r="AQ2530" s="309">
        <f t="shared" ref="AQ2530:AQ2593" ca="1" si="1081">IF(AND(NOT(AX2531),AW2530),D2530*($E$22),IF(AX2530,AQ2531,0))</f>
        <v>0</v>
      </c>
      <c r="AR2530" s="205">
        <f t="shared" ca="1" si="1064"/>
        <v>0</v>
      </c>
      <c r="AS2530" s="45" t="b">
        <f t="shared" ca="1" si="1065"/>
        <v>0</v>
      </c>
      <c r="AT2530">
        <f t="shared" ca="1" si="1066"/>
        <v>0</v>
      </c>
      <c r="AU2530" t="b">
        <f t="shared" ref="AU2530:AU2593" ca="1" si="1082">(AT2530&gt;=$E$21)</f>
        <v>0</v>
      </c>
      <c r="AV2530" t="b">
        <f t="shared" ref="AV2530:AV2593" ca="1" si="1083">OR(AS2530,AU2530)</f>
        <v>0</v>
      </c>
      <c r="AW2530" s="266" t="b">
        <f t="shared" ref="AW2530:AW2593" ca="1" si="1084">AND($AP2531,NOT(AX2531))</f>
        <v>0</v>
      </c>
      <c r="AX2530" s="266" t="b">
        <f t="shared" ref="AX2530:AX2593" ca="1" si="1085">IF(AX2531,IF(AY2530,FALSE,AX2531),IF(AW2530,TRUE,AX2531))</f>
        <v>0</v>
      </c>
      <c r="AY2530" s="266" t="b">
        <f t="shared" ref="AY2530:AY2593" ca="1" si="1086">AND(AX2531,AND(AV2531&lt;&gt;AV2532,AV2531))</f>
        <v>0</v>
      </c>
    </row>
    <row r="2531" spans="1:51" x14ac:dyDescent="0.25">
      <c r="A2531">
        <v>2499</v>
      </c>
      <c r="B2531" s="163">
        <f ca="1">OFFSET(InputPriceData!B$15,CalculationsAndCharts!$A2531+$A$11,0,1,1)</f>
        <v>38390</v>
      </c>
      <c r="C2531" s="3">
        <f ca="1">OFFSET(InputPriceData!G$15,CalculationsAndCharts!$A2531+$A$11,IF($C$7,8,0),1,1)</f>
        <v>263800</v>
      </c>
      <c r="D2531" s="4">
        <f ca="1">OFFSET(InputPriceData!C$15,CalculationsAndCharts!$A2531+$A$11,IF($C$7,8,0),1,1)</f>
        <v>21.03</v>
      </c>
      <c r="E2531" s="4">
        <f ca="1">OFFSET(InputPriceData!D$15,CalculationsAndCharts!$A2531+$A$11,IF($C$7,8,0),1,1)</f>
        <v>21.41</v>
      </c>
      <c r="F2531" s="4">
        <f ca="1">OFFSET(InputPriceData!E$15,CalculationsAndCharts!$A2531+$A$11,IF($C$7,8,0),1,1)</f>
        <v>20.85</v>
      </c>
      <c r="G2531" s="4">
        <f ca="1">OFFSET(InputPriceData!F$15,CalculationsAndCharts!$A2531+$A$11,IF($C$7,8,0),1,1)</f>
        <v>21.02</v>
      </c>
      <c r="H2531" s="128"/>
      <c r="I2531" s="128"/>
      <c r="K2531" s="124"/>
      <c r="L2531" s="279"/>
      <c r="M2531" s="281"/>
      <c r="N2531" s="280"/>
      <c r="O2531" s="4"/>
      <c r="P2531" s="4"/>
      <c r="Q2531" s="3"/>
      <c r="S2531" s="309">
        <f t="shared" ca="1" si="1067"/>
        <v>21.83</v>
      </c>
      <c r="T2531" s="309">
        <f t="shared" ca="1" si="1068"/>
        <v>20.329999999999998</v>
      </c>
      <c r="U2531" s="310">
        <f t="shared" ca="1" si="1060"/>
        <v>0.46000000000000085</v>
      </c>
      <c r="V2531" s="310" t="b">
        <f t="shared" ca="1" si="1069"/>
        <v>0</v>
      </c>
      <c r="W2531" s="3" t="b">
        <f t="shared" ca="1" si="1070"/>
        <v>0</v>
      </c>
      <c r="X2531" s="3" t="str">
        <f t="shared" ca="1" si="1071"/>
        <v/>
      </c>
      <c r="Y2531" s="3" t="str">
        <f t="shared" ca="1" si="1061"/>
        <v/>
      </c>
      <c r="Z2531" s="3" t="str">
        <f t="shared" ca="1" si="1072"/>
        <v/>
      </c>
      <c r="AA2531" s="3" t="str">
        <f t="shared" ca="1" si="1073"/>
        <v/>
      </c>
      <c r="AB2531" s="205">
        <f t="shared" ca="1" si="1074"/>
        <v>1257</v>
      </c>
      <c r="AC2531" s="205">
        <f t="shared" ca="1" si="1075"/>
        <v>17</v>
      </c>
      <c r="AD2531" s="205">
        <f t="shared" ca="1" si="1062"/>
        <v>73.941176470588232</v>
      </c>
      <c r="AE2531" s="205">
        <f t="shared" ca="1" si="1063"/>
        <v>23.941176470588232</v>
      </c>
      <c r="AF2531" s="205">
        <f t="shared" ca="1" si="1076"/>
        <v>4.7882352941176469</v>
      </c>
      <c r="AG2531" s="205"/>
      <c r="AH2531" s="205"/>
      <c r="AI2531" s="205"/>
      <c r="AJ2531" s="205"/>
      <c r="AK2531" s="4"/>
      <c r="AL2531" s="4"/>
      <c r="AM2531" s="309">
        <f t="shared" ca="1" si="1077"/>
        <v>21.83</v>
      </c>
      <c r="AN2531" s="309">
        <f t="shared" ca="1" si="1078"/>
        <v>20.58</v>
      </c>
      <c r="AO2531" s="310">
        <f t="shared" ca="1" si="1079"/>
        <v>0.35200000000000103</v>
      </c>
      <c r="AP2531" s="310" t="b">
        <f t="shared" ca="1" si="1080"/>
        <v>0</v>
      </c>
      <c r="AQ2531" s="309">
        <f t="shared" ca="1" si="1081"/>
        <v>0</v>
      </c>
      <c r="AR2531" s="205">
        <f t="shared" ca="1" si="1064"/>
        <v>0</v>
      </c>
      <c r="AS2531" s="45" t="b">
        <f t="shared" ca="1" si="1065"/>
        <v>0</v>
      </c>
      <c r="AT2531">
        <f t="shared" ca="1" si="1066"/>
        <v>0</v>
      </c>
      <c r="AU2531" t="b">
        <f t="shared" ca="1" si="1082"/>
        <v>0</v>
      </c>
      <c r="AV2531" t="b">
        <f t="shared" ca="1" si="1083"/>
        <v>0</v>
      </c>
      <c r="AW2531" s="266" t="b">
        <f t="shared" ca="1" si="1084"/>
        <v>0</v>
      </c>
      <c r="AX2531" s="266" t="b">
        <f t="shared" ca="1" si="1085"/>
        <v>0</v>
      </c>
      <c r="AY2531" s="266" t="b">
        <f t="shared" ca="1" si="1086"/>
        <v>0</v>
      </c>
    </row>
    <row r="2532" spans="1:51" x14ac:dyDescent="0.25">
      <c r="A2532">
        <v>2500</v>
      </c>
      <c r="B2532" s="163">
        <f ca="1">OFFSET(InputPriceData!B$15,CalculationsAndCharts!$A2532+$A$11,0,1,1)</f>
        <v>38387</v>
      </c>
      <c r="C2532" s="3">
        <f ca="1">OFFSET(InputPriceData!G$15,CalculationsAndCharts!$A2532+$A$11,IF($C$7,8,0),1,1)</f>
        <v>217400</v>
      </c>
      <c r="D2532" s="4">
        <f ca="1">OFFSET(InputPriceData!C$15,CalculationsAndCharts!$A2532+$A$11,IF($C$7,8,0),1,1)</f>
        <v>21.07</v>
      </c>
      <c r="E2532" s="4">
        <f ca="1">OFFSET(InputPriceData!D$15,CalculationsAndCharts!$A2532+$A$11,IF($C$7,8,0),1,1)</f>
        <v>21.07</v>
      </c>
      <c r="F2532" s="4">
        <f ca="1">OFFSET(InputPriceData!E$15,CalculationsAndCharts!$A2532+$A$11,IF($C$7,8,0),1,1)</f>
        <v>20.88</v>
      </c>
      <c r="G2532" s="4">
        <f ca="1">OFFSET(InputPriceData!F$15,CalculationsAndCharts!$A2532+$A$11,IF($C$7,8,0),1,1)</f>
        <v>20.93</v>
      </c>
      <c r="H2532" s="128"/>
      <c r="I2532" s="128"/>
      <c r="K2532" s="124"/>
      <c r="L2532" s="279"/>
      <c r="M2532" s="281"/>
      <c r="N2532" s="280"/>
      <c r="O2532" s="4"/>
      <c r="P2532" s="4"/>
      <c r="Q2532" s="3"/>
      <c r="S2532" s="309">
        <f t="shared" ca="1" si="1067"/>
        <v>21.83</v>
      </c>
      <c r="T2532" s="309">
        <f t="shared" ca="1" si="1068"/>
        <v>20.329999999999998</v>
      </c>
      <c r="U2532" s="310">
        <f t="shared" ca="1" si="1060"/>
        <v>0.40000000000000097</v>
      </c>
      <c r="V2532" s="310" t="b">
        <f t="shared" ca="1" si="1069"/>
        <v>0</v>
      </c>
      <c r="W2532" s="3" t="b">
        <f t="shared" ca="1" si="1070"/>
        <v>0</v>
      </c>
      <c r="X2532" s="3" t="str">
        <f t="shared" ca="1" si="1071"/>
        <v/>
      </c>
      <c r="Y2532" s="3" t="str">
        <f t="shared" ca="1" si="1061"/>
        <v/>
      </c>
      <c r="Z2532" s="3" t="str">
        <f t="shared" ca="1" si="1072"/>
        <v/>
      </c>
      <c r="AA2532" s="3" t="str">
        <f t="shared" ca="1" si="1073"/>
        <v/>
      </c>
      <c r="AB2532" s="205">
        <f t="shared" ca="1" si="1074"/>
        <v>1257</v>
      </c>
      <c r="AC2532" s="205">
        <f t="shared" ca="1" si="1075"/>
        <v>17</v>
      </c>
      <c r="AD2532" s="205">
        <f t="shared" ca="1" si="1062"/>
        <v>73.941176470588232</v>
      </c>
      <c r="AE2532" s="205">
        <f t="shared" ca="1" si="1063"/>
        <v>23.941176470588232</v>
      </c>
      <c r="AF2532" s="205">
        <f t="shared" ca="1" si="1076"/>
        <v>4.7882352941176469</v>
      </c>
      <c r="AG2532" s="205"/>
      <c r="AH2532" s="205"/>
      <c r="AI2532" s="205"/>
      <c r="AJ2532" s="205"/>
      <c r="AK2532" s="4"/>
      <c r="AL2532" s="4"/>
      <c r="AM2532" s="309">
        <f t="shared" ca="1" si="1077"/>
        <v>21.83</v>
      </c>
      <c r="AN2532" s="309">
        <f t="shared" ca="1" si="1078"/>
        <v>20.329999999999998</v>
      </c>
      <c r="AO2532" s="310">
        <f t="shared" ca="1" si="1079"/>
        <v>0.40000000000000097</v>
      </c>
      <c r="AP2532" s="310" t="b">
        <f t="shared" ca="1" si="1080"/>
        <v>0</v>
      </c>
      <c r="AQ2532" s="309">
        <f t="shared" ca="1" si="1081"/>
        <v>0</v>
      </c>
      <c r="AR2532" s="205">
        <f t="shared" ca="1" si="1064"/>
        <v>0</v>
      </c>
      <c r="AS2532" s="45" t="b">
        <f t="shared" ca="1" si="1065"/>
        <v>0</v>
      </c>
      <c r="AT2532">
        <f t="shared" ca="1" si="1066"/>
        <v>0</v>
      </c>
      <c r="AU2532" t="b">
        <f t="shared" ca="1" si="1082"/>
        <v>0</v>
      </c>
      <c r="AV2532" t="b">
        <f t="shared" ca="1" si="1083"/>
        <v>0</v>
      </c>
      <c r="AW2532" s="266" t="b">
        <f t="shared" ca="1" si="1084"/>
        <v>0</v>
      </c>
      <c r="AX2532" s="266" t="b">
        <f t="shared" ca="1" si="1085"/>
        <v>0</v>
      </c>
      <c r="AY2532" s="266" t="b">
        <f t="shared" ca="1" si="1086"/>
        <v>0</v>
      </c>
    </row>
    <row r="2533" spans="1:51" x14ac:dyDescent="0.25">
      <c r="A2533">
        <v>2501</v>
      </c>
      <c r="B2533" s="163">
        <f ca="1">OFFSET(InputPriceData!B$15,CalculationsAndCharts!$A2533+$A$11,0,1,1)</f>
        <v>38386</v>
      </c>
      <c r="C2533" s="3">
        <f ca="1">OFFSET(InputPriceData!G$15,CalculationsAndCharts!$A2533+$A$11,IF($C$7,8,0),1,1)</f>
        <v>215600</v>
      </c>
      <c r="D2533" s="4">
        <f ca="1">OFFSET(InputPriceData!C$15,CalculationsAndCharts!$A2533+$A$11,IF($C$7,8,0),1,1)</f>
        <v>21.13</v>
      </c>
      <c r="E2533" s="4">
        <f ca="1">OFFSET(InputPriceData!D$15,CalculationsAndCharts!$A2533+$A$11,IF($C$7,8,0),1,1)</f>
        <v>21.2</v>
      </c>
      <c r="F2533" s="4">
        <f ca="1">OFFSET(InputPriceData!E$15,CalculationsAndCharts!$A2533+$A$11,IF($C$7,8,0),1,1)</f>
        <v>20.9</v>
      </c>
      <c r="G2533" s="4">
        <f ca="1">OFFSET(InputPriceData!F$15,CalculationsAndCharts!$A2533+$A$11,IF($C$7,8,0),1,1)</f>
        <v>21</v>
      </c>
      <c r="H2533" s="128"/>
      <c r="I2533" s="128"/>
      <c r="K2533" s="124"/>
      <c r="L2533" s="279"/>
      <c r="M2533" s="281"/>
      <c r="N2533" s="280"/>
      <c r="O2533" s="4"/>
      <c r="P2533" s="4"/>
      <c r="Q2533" s="3"/>
      <c r="S2533" s="309">
        <f t="shared" ca="1" si="1067"/>
        <v>21.83</v>
      </c>
      <c r="T2533" s="309">
        <f t="shared" ca="1" si="1068"/>
        <v>20.329999999999998</v>
      </c>
      <c r="U2533" s="310">
        <f t="shared" ca="1" si="1060"/>
        <v>0.44666666666666782</v>
      </c>
      <c r="V2533" s="310" t="b">
        <f t="shared" ca="1" si="1069"/>
        <v>0</v>
      </c>
      <c r="W2533" s="3" t="b">
        <f t="shared" ca="1" si="1070"/>
        <v>0</v>
      </c>
      <c r="X2533" s="3" t="str">
        <f t="shared" ca="1" si="1071"/>
        <v/>
      </c>
      <c r="Y2533" s="3" t="str">
        <f t="shared" ca="1" si="1061"/>
        <v/>
      </c>
      <c r="Z2533" s="3" t="str">
        <f t="shared" ca="1" si="1072"/>
        <v/>
      </c>
      <c r="AA2533" s="3" t="str">
        <f t="shared" ca="1" si="1073"/>
        <v/>
      </c>
      <c r="AB2533" s="205">
        <f t="shared" ca="1" si="1074"/>
        <v>1257</v>
      </c>
      <c r="AC2533" s="205">
        <f t="shared" ca="1" si="1075"/>
        <v>17</v>
      </c>
      <c r="AD2533" s="205">
        <f t="shared" ca="1" si="1062"/>
        <v>73.941176470588232</v>
      </c>
      <c r="AE2533" s="205">
        <f t="shared" ca="1" si="1063"/>
        <v>23.941176470588232</v>
      </c>
      <c r="AF2533" s="205">
        <f t="shared" ca="1" si="1076"/>
        <v>4.7882352941176469</v>
      </c>
      <c r="AG2533" s="205"/>
      <c r="AH2533" s="205"/>
      <c r="AI2533" s="205"/>
      <c r="AJ2533" s="205"/>
      <c r="AK2533" s="4"/>
      <c r="AL2533" s="4"/>
      <c r="AM2533" s="309">
        <f t="shared" ca="1" si="1077"/>
        <v>21.83</v>
      </c>
      <c r="AN2533" s="309">
        <f t="shared" ca="1" si="1078"/>
        <v>20.329999999999998</v>
      </c>
      <c r="AO2533" s="310">
        <f t="shared" ca="1" si="1079"/>
        <v>0.44666666666666782</v>
      </c>
      <c r="AP2533" s="310" t="b">
        <f t="shared" ca="1" si="1080"/>
        <v>0</v>
      </c>
      <c r="AQ2533" s="309">
        <f t="shared" ca="1" si="1081"/>
        <v>0</v>
      </c>
      <c r="AR2533" s="205">
        <f t="shared" ca="1" si="1064"/>
        <v>0</v>
      </c>
      <c r="AS2533" s="45" t="b">
        <f t="shared" ca="1" si="1065"/>
        <v>0</v>
      </c>
      <c r="AT2533">
        <f t="shared" ca="1" si="1066"/>
        <v>0</v>
      </c>
      <c r="AU2533" t="b">
        <f t="shared" ca="1" si="1082"/>
        <v>0</v>
      </c>
      <c r="AV2533" t="b">
        <f t="shared" ca="1" si="1083"/>
        <v>0</v>
      </c>
      <c r="AW2533" s="266" t="b">
        <f t="shared" ca="1" si="1084"/>
        <v>0</v>
      </c>
      <c r="AX2533" s="266" t="b">
        <f t="shared" ca="1" si="1085"/>
        <v>0</v>
      </c>
      <c r="AY2533" s="266" t="b">
        <f t="shared" ca="1" si="1086"/>
        <v>0</v>
      </c>
    </row>
    <row r="2534" spans="1:51" x14ac:dyDescent="0.25">
      <c r="A2534">
        <v>2502</v>
      </c>
      <c r="B2534" s="163">
        <f ca="1">OFFSET(InputPriceData!B$15,CalculationsAndCharts!$A2534+$A$11,0,1,1)</f>
        <v>38385</v>
      </c>
      <c r="C2534" s="3">
        <f ca="1">OFFSET(InputPriceData!G$15,CalculationsAndCharts!$A2534+$A$11,IF($C$7,8,0),1,1)</f>
        <v>236900</v>
      </c>
      <c r="D2534" s="4">
        <f ca="1">OFFSET(InputPriceData!C$15,CalculationsAndCharts!$A2534+$A$11,IF($C$7,8,0),1,1)</f>
        <v>21.13</v>
      </c>
      <c r="E2534" s="4">
        <f ca="1">OFFSET(InputPriceData!D$15,CalculationsAndCharts!$A2534+$A$11,IF($C$7,8,0),1,1)</f>
        <v>21.57</v>
      </c>
      <c r="F2534" s="4">
        <f ca="1">OFFSET(InputPriceData!E$15,CalculationsAndCharts!$A2534+$A$11,IF($C$7,8,0),1,1)</f>
        <v>21.1</v>
      </c>
      <c r="G2534" s="4">
        <f ca="1">OFFSET(InputPriceData!F$15,CalculationsAndCharts!$A2534+$A$11,IF($C$7,8,0),1,1)</f>
        <v>21.33</v>
      </c>
      <c r="H2534" s="128"/>
      <c r="I2534" s="128"/>
      <c r="K2534" s="124"/>
      <c r="L2534" s="279"/>
      <c r="M2534" s="281"/>
      <c r="N2534" s="280"/>
      <c r="O2534" s="4"/>
      <c r="P2534" s="4"/>
      <c r="Q2534" s="3"/>
      <c r="S2534" s="309">
        <f t="shared" ca="1" si="1067"/>
        <v>21.83</v>
      </c>
      <c r="T2534" s="309">
        <f t="shared" ca="1" si="1068"/>
        <v>20.329999999999998</v>
      </c>
      <c r="U2534" s="310">
        <f t="shared" ca="1" si="1060"/>
        <v>0.66666666666666663</v>
      </c>
      <c r="V2534" s="310" t="b">
        <f t="shared" ca="1" si="1069"/>
        <v>0</v>
      </c>
      <c r="W2534" s="3" t="b">
        <f t="shared" ca="1" si="1070"/>
        <v>0</v>
      </c>
      <c r="X2534" s="3" t="str">
        <f t="shared" ca="1" si="1071"/>
        <v/>
      </c>
      <c r="Y2534" s="3" t="str">
        <f t="shared" ca="1" si="1061"/>
        <v/>
      </c>
      <c r="Z2534" s="3" t="str">
        <f t="shared" ca="1" si="1072"/>
        <v/>
      </c>
      <c r="AA2534" s="3" t="str">
        <f t="shared" ca="1" si="1073"/>
        <v/>
      </c>
      <c r="AB2534" s="205">
        <f t="shared" ca="1" si="1074"/>
        <v>1257</v>
      </c>
      <c r="AC2534" s="205">
        <f t="shared" ca="1" si="1075"/>
        <v>17</v>
      </c>
      <c r="AD2534" s="205">
        <f t="shared" ca="1" si="1062"/>
        <v>73.941176470588232</v>
      </c>
      <c r="AE2534" s="205">
        <f t="shared" ca="1" si="1063"/>
        <v>23.941176470588232</v>
      </c>
      <c r="AF2534" s="205">
        <f t="shared" ca="1" si="1076"/>
        <v>4.7882352941176469</v>
      </c>
      <c r="AG2534" s="205"/>
      <c r="AH2534" s="205"/>
      <c r="AI2534" s="205"/>
      <c r="AJ2534" s="205"/>
      <c r="AK2534" s="4"/>
      <c r="AL2534" s="4"/>
      <c r="AM2534" s="309">
        <f t="shared" ca="1" si="1077"/>
        <v>21.83</v>
      </c>
      <c r="AN2534" s="309">
        <f t="shared" ca="1" si="1078"/>
        <v>20.329999999999998</v>
      </c>
      <c r="AO2534" s="310">
        <f t="shared" ca="1" si="1079"/>
        <v>0.66666666666666663</v>
      </c>
      <c r="AP2534" s="310" t="b">
        <f t="shared" ca="1" si="1080"/>
        <v>0</v>
      </c>
      <c r="AQ2534" s="309">
        <f t="shared" ca="1" si="1081"/>
        <v>0</v>
      </c>
      <c r="AR2534" s="205">
        <f t="shared" ca="1" si="1064"/>
        <v>0</v>
      </c>
      <c r="AS2534" s="45" t="b">
        <f t="shared" ca="1" si="1065"/>
        <v>0</v>
      </c>
      <c r="AT2534">
        <f t="shared" ca="1" si="1066"/>
        <v>0</v>
      </c>
      <c r="AU2534" t="b">
        <f t="shared" ca="1" si="1082"/>
        <v>0</v>
      </c>
      <c r="AV2534" t="b">
        <f t="shared" ca="1" si="1083"/>
        <v>0</v>
      </c>
      <c r="AW2534" s="266" t="b">
        <f t="shared" ca="1" si="1084"/>
        <v>0</v>
      </c>
      <c r="AX2534" s="266" t="b">
        <f t="shared" ca="1" si="1085"/>
        <v>0</v>
      </c>
      <c r="AY2534" s="266" t="b">
        <f t="shared" ca="1" si="1086"/>
        <v>0</v>
      </c>
    </row>
    <row r="2535" spans="1:51" x14ac:dyDescent="0.25">
      <c r="A2535">
        <v>2503</v>
      </c>
      <c r="B2535" s="163">
        <f ca="1">OFFSET(InputPriceData!B$15,CalculationsAndCharts!$A2535+$A$11,0,1,1)</f>
        <v>38384</v>
      </c>
      <c r="C2535" s="3">
        <f ca="1">OFFSET(InputPriceData!G$15,CalculationsAndCharts!$A2535+$A$11,IF($C$7,8,0),1,1)</f>
        <v>271800</v>
      </c>
      <c r="D2535" s="4">
        <f ca="1">OFFSET(InputPriceData!C$15,CalculationsAndCharts!$A2535+$A$11,IF($C$7,8,0),1,1)</f>
        <v>21.48</v>
      </c>
      <c r="E2535" s="4">
        <f ca="1">OFFSET(InputPriceData!D$15,CalculationsAndCharts!$A2535+$A$11,IF($C$7,8,0),1,1)</f>
        <v>21.49</v>
      </c>
      <c r="F2535" s="4">
        <f ca="1">OFFSET(InputPriceData!E$15,CalculationsAndCharts!$A2535+$A$11,IF($C$7,8,0),1,1)</f>
        <v>21.05</v>
      </c>
      <c r="G2535" s="4">
        <f ca="1">OFFSET(InputPriceData!F$15,CalculationsAndCharts!$A2535+$A$11,IF($C$7,8,0),1,1)</f>
        <v>21.17</v>
      </c>
      <c r="H2535" s="128"/>
      <c r="I2535" s="128"/>
      <c r="K2535" s="124"/>
      <c r="L2535" s="279"/>
      <c r="M2535" s="281"/>
      <c r="N2535" s="280"/>
      <c r="O2535" s="4"/>
      <c r="P2535" s="4"/>
      <c r="Q2535" s="3"/>
      <c r="S2535" s="309">
        <f t="shared" ca="1" si="1067"/>
        <v>21.83</v>
      </c>
      <c r="T2535" s="309">
        <f t="shared" ca="1" si="1068"/>
        <v>20.329999999999998</v>
      </c>
      <c r="U2535" s="310">
        <f t="shared" ca="1" si="1060"/>
        <v>0.56000000000000227</v>
      </c>
      <c r="V2535" s="310" t="b">
        <f t="shared" ca="1" si="1069"/>
        <v>0</v>
      </c>
      <c r="W2535" s="3" t="b">
        <f t="shared" ca="1" si="1070"/>
        <v>1</v>
      </c>
      <c r="X2535" s="3">
        <f t="shared" ca="1" si="1071"/>
        <v>21.27</v>
      </c>
      <c r="Y2535" s="3">
        <f t="shared" ca="1" si="1061"/>
        <v>-0.47014574518099611</v>
      </c>
      <c r="Z2535" s="3">
        <f t="shared" ca="1" si="1072"/>
        <v>-0.47014574518099611</v>
      </c>
      <c r="AA2535" s="3">
        <f t="shared" ca="1" si="1073"/>
        <v>47</v>
      </c>
      <c r="AB2535" s="205">
        <f t="shared" ca="1" si="1074"/>
        <v>1257</v>
      </c>
      <c r="AC2535" s="205">
        <f t="shared" ca="1" si="1075"/>
        <v>17</v>
      </c>
      <c r="AD2535" s="205">
        <f t="shared" ca="1" si="1062"/>
        <v>73.941176470588232</v>
      </c>
      <c r="AE2535" s="205">
        <f t="shared" ca="1" si="1063"/>
        <v>23.941176470588232</v>
      </c>
      <c r="AF2535" s="205">
        <f t="shared" ca="1" si="1076"/>
        <v>4.7882352941176469</v>
      </c>
      <c r="AG2535" s="205"/>
      <c r="AH2535" s="205"/>
      <c r="AI2535" s="205"/>
      <c r="AJ2535" s="205"/>
      <c r="AK2535" s="4"/>
      <c r="AL2535" s="4"/>
      <c r="AM2535" s="309">
        <f t="shared" ca="1" si="1077"/>
        <v>21.83</v>
      </c>
      <c r="AN2535" s="309">
        <f t="shared" ca="1" si="1078"/>
        <v>20.329999999999998</v>
      </c>
      <c r="AO2535" s="310">
        <f t="shared" ca="1" si="1079"/>
        <v>0.56000000000000227</v>
      </c>
      <c r="AP2535" s="310" t="b">
        <f t="shared" ca="1" si="1080"/>
        <v>0</v>
      </c>
      <c r="AQ2535" s="309">
        <f t="shared" ca="1" si="1081"/>
        <v>0</v>
      </c>
      <c r="AR2535" s="205">
        <f t="shared" ca="1" si="1064"/>
        <v>0</v>
      </c>
      <c r="AS2535" s="45" t="b">
        <f t="shared" ca="1" si="1065"/>
        <v>0</v>
      </c>
      <c r="AT2535">
        <f t="shared" ca="1" si="1066"/>
        <v>0</v>
      </c>
      <c r="AU2535" t="b">
        <f t="shared" ca="1" si="1082"/>
        <v>0</v>
      </c>
      <c r="AV2535" t="b">
        <f t="shared" ca="1" si="1083"/>
        <v>0</v>
      </c>
      <c r="AW2535" s="266" t="b">
        <f t="shared" ca="1" si="1084"/>
        <v>0</v>
      </c>
      <c r="AX2535" s="266" t="b">
        <f t="shared" ca="1" si="1085"/>
        <v>0</v>
      </c>
      <c r="AY2535" s="266" t="b">
        <f t="shared" ca="1" si="1086"/>
        <v>0</v>
      </c>
    </row>
    <row r="2536" spans="1:51" x14ac:dyDescent="0.25">
      <c r="A2536">
        <v>2504</v>
      </c>
      <c r="B2536" s="163">
        <f ca="1">OFFSET(InputPriceData!B$15,CalculationsAndCharts!$A2536+$A$11,0,1,1)</f>
        <v>38383</v>
      </c>
      <c r="C2536" s="3">
        <f ca="1">OFFSET(InputPriceData!G$15,CalculationsAndCharts!$A2536+$A$11,IF($C$7,8,0),1,1)</f>
        <v>455300</v>
      </c>
      <c r="D2536" s="4">
        <f ca="1">OFFSET(InputPriceData!C$15,CalculationsAndCharts!$A2536+$A$11,IF($C$7,8,0),1,1)</f>
        <v>21.11</v>
      </c>
      <c r="E2536" s="4">
        <f ca="1">OFFSET(InputPriceData!D$15,CalculationsAndCharts!$A2536+$A$11,IF($C$7,8,0),1,1)</f>
        <v>21.42</v>
      </c>
      <c r="F2536" s="4">
        <f ca="1">OFFSET(InputPriceData!E$15,CalculationsAndCharts!$A2536+$A$11,IF($C$7,8,0),1,1)</f>
        <v>20.89</v>
      </c>
      <c r="G2536" s="4">
        <f ca="1">OFFSET(InputPriceData!F$15,CalculationsAndCharts!$A2536+$A$11,IF($C$7,8,0),1,1)</f>
        <v>21.24</v>
      </c>
      <c r="H2536" s="128"/>
      <c r="I2536" s="128"/>
      <c r="K2536" s="124"/>
      <c r="L2536" s="279"/>
      <c r="M2536" s="281"/>
      <c r="N2536" s="280"/>
      <c r="O2536" s="4"/>
      <c r="P2536" s="4"/>
      <c r="Q2536" s="3"/>
      <c r="S2536" s="309">
        <f t="shared" ca="1" si="1067"/>
        <v>21.83</v>
      </c>
      <c r="T2536" s="309">
        <f t="shared" ca="1" si="1068"/>
        <v>20.329999999999998</v>
      </c>
      <c r="U2536" s="310">
        <f t="shared" ca="1" si="1060"/>
        <v>0.6066666666666668</v>
      </c>
      <c r="V2536" s="310" t="b">
        <f t="shared" ca="1" si="1069"/>
        <v>0</v>
      </c>
      <c r="W2536" s="3" t="b">
        <f t="shared" ca="1" si="1070"/>
        <v>0</v>
      </c>
      <c r="X2536" s="3" t="str">
        <f t="shared" ca="1" si="1071"/>
        <v/>
      </c>
      <c r="Y2536" s="3" t="str">
        <f t="shared" ca="1" si="1061"/>
        <v/>
      </c>
      <c r="Z2536" s="3" t="str">
        <f t="shared" ca="1" si="1072"/>
        <v/>
      </c>
      <c r="AA2536" s="3" t="str">
        <f t="shared" ca="1" si="1073"/>
        <v/>
      </c>
      <c r="AB2536" s="205">
        <f t="shared" ca="1" si="1074"/>
        <v>1210</v>
      </c>
      <c r="AC2536" s="205">
        <f t="shared" ca="1" si="1075"/>
        <v>16</v>
      </c>
      <c r="AD2536" s="205">
        <f t="shared" ca="1" si="1062"/>
        <v>75.625</v>
      </c>
      <c r="AE2536" s="205">
        <f t="shared" ca="1" si="1063"/>
        <v>25.625</v>
      </c>
      <c r="AF2536" s="205">
        <f t="shared" ca="1" si="1076"/>
        <v>5.125</v>
      </c>
      <c r="AG2536" s="205"/>
      <c r="AH2536" s="205"/>
      <c r="AI2536" s="205"/>
      <c r="AJ2536" s="205"/>
      <c r="AK2536" s="4"/>
      <c r="AL2536" s="4"/>
      <c r="AM2536" s="309">
        <f t="shared" ca="1" si="1077"/>
        <v>21.83</v>
      </c>
      <c r="AN2536" s="309">
        <f t="shared" ca="1" si="1078"/>
        <v>20.329999999999998</v>
      </c>
      <c r="AO2536" s="310">
        <f t="shared" ca="1" si="1079"/>
        <v>0.6066666666666668</v>
      </c>
      <c r="AP2536" s="310" t="b">
        <f t="shared" ca="1" si="1080"/>
        <v>0</v>
      </c>
      <c r="AQ2536" s="309">
        <f t="shared" ca="1" si="1081"/>
        <v>0</v>
      </c>
      <c r="AR2536" s="205">
        <f t="shared" ca="1" si="1064"/>
        <v>0</v>
      </c>
      <c r="AS2536" s="45" t="b">
        <f t="shared" ca="1" si="1065"/>
        <v>0</v>
      </c>
      <c r="AT2536">
        <f t="shared" ca="1" si="1066"/>
        <v>0</v>
      </c>
      <c r="AU2536" t="b">
        <f t="shared" ca="1" si="1082"/>
        <v>0</v>
      </c>
      <c r="AV2536" t="b">
        <f t="shared" ca="1" si="1083"/>
        <v>0</v>
      </c>
      <c r="AW2536" s="266" t="b">
        <f t="shared" ca="1" si="1084"/>
        <v>0</v>
      </c>
      <c r="AX2536" s="266" t="b">
        <f t="shared" ca="1" si="1085"/>
        <v>0</v>
      </c>
      <c r="AY2536" s="266" t="b">
        <f t="shared" ca="1" si="1086"/>
        <v>0</v>
      </c>
    </row>
    <row r="2537" spans="1:51" x14ac:dyDescent="0.25">
      <c r="A2537">
        <v>2505</v>
      </c>
      <c r="B2537" s="163">
        <f ca="1">OFFSET(InputPriceData!B$15,CalculationsAndCharts!$A2537+$A$11,0,1,1)</f>
        <v>38380</v>
      </c>
      <c r="C2537" s="3">
        <f ca="1">OFFSET(InputPriceData!G$15,CalculationsAndCharts!$A2537+$A$11,IF($C$7,8,0),1,1)</f>
        <v>526200</v>
      </c>
      <c r="D2537" s="4">
        <f ca="1">OFFSET(InputPriceData!C$15,CalculationsAndCharts!$A2537+$A$11,IF($C$7,8,0),1,1)</f>
        <v>21.38</v>
      </c>
      <c r="E2537" s="4">
        <f ca="1">OFFSET(InputPriceData!D$15,CalculationsAndCharts!$A2537+$A$11,IF($C$7,8,0),1,1)</f>
        <v>21.38</v>
      </c>
      <c r="F2537" s="4">
        <f ca="1">OFFSET(InputPriceData!E$15,CalculationsAndCharts!$A2537+$A$11,IF($C$7,8,0),1,1)</f>
        <v>20.82</v>
      </c>
      <c r="G2537" s="4">
        <f ca="1">OFFSET(InputPriceData!F$15,CalculationsAndCharts!$A2537+$A$11,IF($C$7,8,0),1,1)</f>
        <v>20.88</v>
      </c>
      <c r="H2537" s="128"/>
      <c r="I2537" s="128"/>
      <c r="K2537" s="124"/>
      <c r="L2537" s="279"/>
      <c r="M2537" s="281"/>
      <c r="N2537" s="280"/>
      <c r="O2537" s="4"/>
      <c r="P2537" s="4"/>
      <c r="Q2537" s="3"/>
      <c r="S2537" s="309">
        <f t="shared" ca="1" si="1067"/>
        <v>21.83</v>
      </c>
      <c r="T2537" s="309">
        <f t="shared" ca="1" si="1068"/>
        <v>20.329999999999998</v>
      </c>
      <c r="U2537" s="310">
        <f t="shared" ca="1" si="1060"/>
        <v>0.36666666666666714</v>
      </c>
      <c r="V2537" s="310" t="b">
        <f t="shared" ca="1" si="1069"/>
        <v>0</v>
      </c>
      <c r="W2537" s="3" t="b">
        <f t="shared" ca="1" si="1070"/>
        <v>0</v>
      </c>
      <c r="X2537" s="3" t="str">
        <f t="shared" ca="1" si="1071"/>
        <v/>
      </c>
      <c r="Y2537" s="3" t="str">
        <f t="shared" ca="1" si="1061"/>
        <v/>
      </c>
      <c r="Z2537" s="3" t="str">
        <f t="shared" ca="1" si="1072"/>
        <v/>
      </c>
      <c r="AA2537" s="3" t="str">
        <f t="shared" ca="1" si="1073"/>
        <v/>
      </c>
      <c r="AB2537" s="205">
        <f t="shared" ca="1" si="1074"/>
        <v>1210</v>
      </c>
      <c r="AC2537" s="205">
        <f t="shared" ca="1" si="1075"/>
        <v>16</v>
      </c>
      <c r="AD2537" s="205">
        <f t="shared" ca="1" si="1062"/>
        <v>75.625</v>
      </c>
      <c r="AE2537" s="205">
        <f t="shared" ca="1" si="1063"/>
        <v>25.625</v>
      </c>
      <c r="AF2537" s="205">
        <f t="shared" ca="1" si="1076"/>
        <v>5.125</v>
      </c>
      <c r="AG2537" s="205"/>
      <c r="AH2537" s="205"/>
      <c r="AI2537" s="205"/>
      <c r="AJ2537" s="205"/>
      <c r="AK2537" s="4"/>
      <c r="AL2537" s="4"/>
      <c r="AM2537" s="309">
        <f t="shared" ca="1" si="1077"/>
        <v>21.83</v>
      </c>
      <c r="AN2537" s="309">
        <f t="shared" ca="1" si="1078"/>
        <v>20.329999999999998</v>
      </c>
      <c r="AO2537" s="310">
        <f t="shared" ca="1" si="1079"/>
        <v>0.36666666666666714</v>
      </c>
      <c r="AP2537" s="310" t="b">
        <f t="shared" ca="1" si="1080"/>
        <v>0</v>
      </c>
      <c r="AQ2537" s="309">
        <f t="shared" ca="1" si="1081"/>
        <v>0</v>
      </c>
      <c r="AR2537" s="205">
        <f t="shared" ca="1" si="1064"/>
        <v>0</v>
      </c>
      <c r="AS2537" s="45" t="b">
        <f t="shared" ca="1" si="1065"/>
        <v>0</v>
      </c>
      <c r="AT2537">
        <f t="shared" ca="1" si="1066"/>
        <v>0</v>
      </c>
      <c r="AU2537" t="b">
        <f t="shared" ca="1" si="1082"/>
        <v>0</v>
      </c>
      <c r="AV2537" t="b">
        <f t="shared" ca="1" si="1083"/>
        <v>0</v>
      </c>
      <c r="AW2537" s="266" t="b">
        <f t="shared" ca="1" si="1084"/>
        <v>0</v>
      </c>
      <c r="AX2537" s="266" t="b">
        <f t="shared" ca="1" si="1085"/>
        <v>0</v>
      </c>
      <c r="AY2537" s="266" t="b">
        <f t="shared" ca="1" si="1086"/>
        <v>0</v>
      </c>
    </row>
    <row r="2538" spans="1:51" x14ac:dyDescent="0.25">
      <c r="A2538">
        <v>2506</v>
      </c>
      <c r="B2538" s="163">
        <f ca="1">OFFSET(InputPriceData!B$15,CalculationsAndCharts!$A2538+$A$11,0,1,1)</f>
        <v>38379</v>
      </c>
      <c r="C2538" s="3">
        <f ca="1">OFFSET(InputPriceData!G$15,CalculationsAndCharts!$A2538+$A$11,IF($C$7,8,0),1,1)</f>
        <v>289800</v>
      </c>
      <c r="D2538" s="4">
        <f ca="1">OFFSET(InputPriceData!C$15,CalculationsAndCharts!$A2538+$A$11,IF($C$7,8,0),1,1)</f>
        <v>21.75</v>
      </c>
      <c r="E2538" s="4">
        <f ca="1">OFFSET(InputPriceData!D$15,CalculationsAndCharts!$A2538+$A$11,IF($C$7,8,0),1,1)</f>
        <v>21.84</v>
      </c>
      <c r="F2538" s="4">
        <f ca="1">OFFSET(InputPriceData!E$15,CalculationsAndCharts!$A2538+$A$11,IF($C$7,8,0),1,1)</f>
        <v>21.1</v>
      </c>
      <c r="G2538" s="4">
        <f ca="1">OFFSET(InputPriceData!F$15,CalculationsAndCharts!$A2538+$A$11,IF($C$7,8,0),1,1)</f>
        <v>21.27</v>
      </c>
      <c r="H2538" s="128"/>
      <c r="I2538" s="128"/>
      <c r="K2538" s="124"/>
      <c r="L2538" s="279"/>
      <c r="M2538" s="281"/>
      <c r="N2538" s="280"/>
      <c r="O2538" s="4"/>
      <c r="P2538" s="4"/>
      <c r="Q2538" s="3"/>
      <c r="S2538" s="309">
        <f t="shared" ca="1" si="1067"/>
        <v>22.62</v>
      </c>
      <c r="T2538" s="309">
        <f t="shared" ca="1" si="1068"/>
        <v>20.329999999999998</v>
      </c>
      <c r="U2538" s="310">
        <f t="shared" ca="1" si="1060"/>
        <v>0.41048034934497823</v>
      </c>
      <c r="V2538" s="310" t="b">
        <f t="shared" ca="1" si="1069"/>
        <v>0</v>
      </c>
      <c r="W2538" s="3" t="b">
        <f t="shared" ca="1" si="1070"/>
        <v>0</v>
      </c>
      <c r="X2538" s="3" t="str">
        <f t="shared" ca="1" si="1071"/>
        <v/>
      </c>
      <c r="Y2538" s="3" t="str">
        <f t="shared" ca="1" si="1061"/>
        <v/>
      </c>
      <c r="Z2538" s="3" t="str">
        <f t="shared" ca="1" si="1072"/>
        <v/>
      </c>
      <c r="AA2538" s="3" t="str">
        <f t="shared" ca="1" si="1073"/>
        <v/>
      </c>
      <c r="AB2538" s="205">
        <f t="shared" ca="1" si="1074"/>
        <v>1210</v>
      </c>
      <c r="AC2538" s="205">
        <f t="shared" ca="1" si="1075"/>
        <v>16</v>
      </c>
      <c r="AD2538" s="205">
        <f t="shared" ca="1" si="1062"/>
        <v>75.625</v>
      </c>
      <c r="AE2538" s="205">
        <f t="shared" ca="1" si="1063"/>
        <v>25.625</v>
      </c>
      <c r="AF2538" s="205">
        <f t="shared" ca="1" si="1076"/>
        <v>5.125</v>
      </c>
      <c r="AG2538" s="205"/>
      <c r="AH2538" s="205"/>
      <c r="AI2538" s="205"/>
      <c r="AJ2538" s="205"/>
      <c r="AK2538" s="4"/>
      <c r="AL2538" s="4"/>
      <c r="AM2538" s="309">
        <f t="shared" ca="1" si="1077"/>
        <v>21.83</v>
      </c>
      <c r="AN2538" s="309">
        <f t="shared" ca="1" si="1078"/>
        <v>20.329999999999998</v>
      </c>
      <c r="AO2538" s="310">
        <f t="shared" ca="1" si="1079"/>
        <v>0.62666666666666748</v>
      </c>
      <c r="AP2538" s="310" t="b">
        <f t="shared" ca="1" si="1080"/>
        <v>0</v>
      </c>
      <c r="AQ2538" s="309">
        <f t="shared" ca="1" si="1081"/>
        <v>0</v>
      </c>
      <c r="AR2538" s="205">
        <f t="shared" ca="1" si="1064"/>
        <v>0</v>
      </c>
      <c r="AS2538" s="45" t="b">
        <f t="shared" ca="1" si="1065"/>
        <v>0</v>
      </c>
      <c r="AT2538">
        <f t="shared" ca="1" si="1066"/>
        <v>0</v>
      </c>
      <c r="AU2538" t="b">
        <f t="shared" ca="1" si="1082"/>
        <v>0</v>
      </c>
      <c r="AV2538" t="b">
        <f t="shared" ca="1" si="1083"/>
        <v>0</v>
      </c>
      <c r="AW2538" s="266" t="b">
        <f t="shared" ca="1" si="1084"/>
        <v>0</v>
      </c>
      <c r="AX2538" s="266" t="b">
        <f t="shared" ca="1" si="1085"/>
        <v>0</v>
      </c>
      <c r="AY2538" s="266" t="b">
        <f t="shared" ca="1" si="1086"/>
        <v>0</v>
      </c>
    </row>
    <row r="2539" spans="1:51" x14ac:dyDescent="0.25">
      <c r="A2539">
        <v>2507</v>
      </c>
      <c r="B2539" s="163">
        <f ca="1">OFFSET(InputPriceData!B$15,CalculationsAndCharts!$A2539+$A$11,0,1,1)</f>
        <v>38378</v>
      </c>
      <c r="C2539" s="3">
        <f ca="1">OFFSET(InputPriceData!G$15,CalculationsAndCharts!$A2539+$A$11,IF($C$7,8,0),1,1)</f>
        <v>223200</v>
      </c>
      <c r="D2539" s="4">
        <f ca="1">OFFSET(InputPriceData!C$15,CalculationsAndCharts!$A2539+$A$11,IF($C$7,8,0),1,1)</f>
        <v>21.58</v>
      </c>
      <c r="E2539" s="4">
        <f ca="1">OFFSET(InputPriceData!D$15,CalculationsAndCharts!$A2539+$A$11,IF($C$7,8,0),1,1)</f>
        <v>21.83</v>
      </c>
      <c r="F2539" s="4">
        <f ca="1">OFFSET(InputPriceData!E$15,CalculationsAndCharts!$A2539+$A$11,IF($C$7,8,0),1,1)</f>
        <v>21.31</v>
      </c>
      <c r="G2539" s="4">
        <f ca="1">OFFSET(InputPriceData!F$15,CalculationsAndCharts!$A2539+$A$11,IF($C$7,8,0),1,1)</f>
        <v>21.83</v>
      </c>
      <c r="H2539" s="128"/>
      <c r="I2539" s="128"/>
      <c r="K2539" s="124"/>
      <c r="L2539" s="279"/>
      <c r="M2539" s="281"/>
      <c r="N2539" s="280"/>
      <c r="O2539" s="4"/>
      <c r="P2539" s="4"/>
      <c r="Q2539" s="3"/>
      <c r="S2539" s="309">
        <f t="shared" ca="1" si="1067"/>
        <v>22.62</v>
      </c>
      <c r="T2539" s="309">
        <f t="shared" ca="1" si="1068"/>
        <v>20.329999999999998</v>
      </c>
      <c r="U2539" s="310">
        <f t="shared" ca="1" si="1060"/>
        <v>0.65502183406113457</v>
      </c>
      <c r="V2539" s="310" t="b">
        <f t="shared" ca="1" si="1069"/>
        <v>0</v>
      </c>
      <c r="W2539" s="3" t="b">
        <f t="shared" ca="1" si="1070"/>
        <v>0</v>
      </c>
      <c r="X2539" s="3" t="str">
        <f t="shared" ca="1" si="1071"/>
        <v/>
      </c>
      <c r="Y2539" s="3" t="str">
        <f t="shared" ca="1" si="1061"/>
        <v/>
      </c>
      <c r="Z2539" s="3" t="str">
        <f t="shared" ca="1" si="1072"/>
        <v/>
      </c>
      <c r="AA2539" s="3" t="str">
        <f t="shared" ca="1" si="1073"/>
        <v/>
      </c>
      <c r="AB2539" s="205">
        <f t="shared" ca="1" si="1074"/>
        <v>1210</v>
      </c>
      <c r="AC2539" s="205">
        <f t="shared" ca="1" si="1075"/>
        <v>16</v>
      </c>
      <c r="AD2539" s="205">
        <f t="shared" ca="1" si="1062"/>
        <v>75.625</v>
      </c>
      <c r="AE2539" s="205">
        <f t="shared" ca="1" si="1063"/>
        <v>25.625</v>
      </c>
      <c r="AF2539" s="205">
        <f t="shared" ca="1" si="1076"/>
        <v>5.125</v>
      </c>
      <c r="AG2539" s="205"/>
      <c r="AH2539" s="205"/>
      <c r="AI2539" s="205"/>
      <c r="AJ2539" s="205"/>
      <c r="AK2539" s="4"/>
      <c r="AL2539" s="4"/>
      <c r="AM2539" s="309">
        <f t="shared" ca="1" si="1077"/>
        <v>21.83</v>
      </c>
      <c r="AN2539" s="309">
        <f t="shared" ca="1" si="1078"/>
        <v>20.329999999999998</v>
      </c>
      <c r="AO2539" s="310">
        <f t="shared" ca="1" si="1079"/>
        <v>1</v>
      </c>
      <c r="AP2539" s="310" t="b">
        <f t="shared" ca="1" si="1080"/>
        <v>0</v>
      </c>
      <c r="AQ2539" s="309">
        <f t="shared" ca="1" si="1081"/>
        <v>0</v>
      </c>
      <c r="AR2539" s="205">
        <f t="shared" ca="1" si="1064"/>
        <v>0</v>
      </c>
      <c r="AS2539" s="45" t="b">
        <f t="shared" ca="1" si="1065"/>
        <v>0</v>
      </c>
      <c r="AT2539">
        <f t="shared" ca="1" si="1066"/>
        <v>0</v>
      </c>
      <c r="AU2539" t="b">
        <f t="shared" ca="1" si="1082"/>
        <v>0</v>
      </c>
      <c r="AV2539" t="b">
        <f t="shared" ca="1" si="1083"/>
        <v>0</v>
      </c>
      <c r="AW2539" s="266" t="b">
        <f t="shared" ca="1" si="1084"/>
        <v>0</v>
      </c>
      <c r="AX2539" s="266" t="b">
        <f t="shared" ca="1" si="1085"/>
        <v>0</v>
      </c>
      <c r="AY2539" s="266" t="b">
        <f t="shared" ca="1" si="1086"/>
        <v>0</v>
      </c>
    </row>
    <row r="2540" spans="1:51" x14ac:dyDescent="0.25">
      <c r="A2540">
        <v>2508</v>
      </c>
      <c r="B2540" s="163">
        <f ca="1">OFFSET(InputPriceData!B$15,CalculationsAndCharts!$A2540+$A$11,0,1,1)</f>
        <v>38377</v>
      </c>
      <c r="C2540" s="3">
        <f ca="1">OFFSET(InputPriceData!G$15,CalculationsAndCharts!$A2540+$A$11,IF($C$7,8,0),1,1)</f>
        <v>304500</v>
      </c>
      <c r="D2540" s="4">
        <f ca="1">OFFSET(InputPriceData!C$15,CalculationsAndCharts!$A2540+$A$11,IF($C$7,8,0),1,1)</f>
        <v>21.02</v>
      </c>
      <c r="E2540" s="4">
        <f ca="1">OFFSET(InputPriceData!D$15,CalculationsAndCharts!$A2540+$A$11,IF($C$7,8,0),1,1)</f>
        <v>21.63</v>
      </c>
      <c r="F2540" s="4">
        <f ca="1">OFFSET(InputPriceData!E$15,CalculationsAndCharts!$A2540+$A$11,IF($C$7,8,0),1,1)</f>
        <v>21.02</v>
      </c>
      <c r="G2540" s="4">
        <f ca="1">OFFSET(InputPriceData!F$15,CalculationsAndCharts!$A2540+$A$11,IF($C$7,8,0),1,1)</f>
        <v>21.37</v>
      </c>
      <c r="H2540" s="128"/>
      <c r="I2540" s="128"/>
      <c r="K2540" s="124"/>
      <c r="L2540" s="279"/>
      <c r="M2540" s="281"/>
      <c r="N2540" s="280"/>
      <c r="O2540" s="4"/>
      <c r="P2540" s="4"/>
      <c r="Q2540" s="3"/>
      <c r="S2540" s="309">
        <f t="shared" ca="1" si="1067"/>
        <v>22.81</v>
      </c>
      <c r="T2540" s="309">
        <f t="shared" ca="1" si="1068"/>
        <v>20.329999999999998</v>
      </c>
      <c r="U2540" s="310">
        <f t="shared" ca="1" si="1060"/>
        <v>0.41935483870967843</v>
      </c>
      <c r="V2540" s="310" t="b">
        <f t="shared" ca="1" si="1069"/>
        <v>0</v>
      </c>
      <c r="W2540" s="3" t="b">
        <f t="shared" ca="1" si="1070"/>
        <v>0</v>
      </c>
      <c r="X2540" s="3" t="str">
        <f t="shared" ca="1" si="1071"/>
        <v/>
      </c>
      <c r="Y2540" s="3" t="str">
        <f t="shared" ca="1" si="1061"/>
        <v/>
      </c>
      <c r="Z2540" s="3" t="str">
        <f t="shared" ca="1" si="1072"/>
        <v/>
      </c>
      <c r="AA2540" s="3" t="str">
        <f t="shared" ca="1" si="1073"/>
        <v/>
      </c>
      <c r="AB2540" s="205">
        <f t="shared" ca="1" si="1074"/>
        <v>1210</v>
      </c>
      <c r="AC2540" s="205">
        <f t="shared" ca="1" si="1075"/>
        <v>16</v>
      </c>
      <c r="AD2540" s="205">
        <f t="shared" ca="1" si="1062"/>
        <v>75.625</v>
      </c>
      <c r="AE2540" s="205">
        <f t="shared" ca="1" si="1063"/>
        <v>25.625</v>
      </c>
      <c r="AF2540" s="205">
        <f t="shared" ca="1" si="1076"/>
        <v>5.125</v>
      </c>
      <c r="AG2540" s="205"/>
      <c r="AH2540" s="205"/>
      <c r="AI2540" s="205"/>
      <c r="AJ2540" s="205"/>
      <c r="AK2540" s="4"/>
      <c r="AL2540" s="4"/>
      <c r="AM2540" s="309">
        <f t="shared" ca="1" si="1077"/>
        <v>22.62</v>
      </c>
      <c r="AN2540" s="309">
        <f t="shared" ca="1" si="1078"/>
        <v>20.329999999999998</v>
      </c>
      <c r="AO2540" s="310">
        <f t="shared" ca="1" si="1079"/>
        <v>0.45414847161572119</v>
      </c>
      <c r="AP2540" s="310" t="b">
        <f t="shared" ca="1" si="1080"/>
        <v>0</v>
      </c>
      <c r="AQ2540" s="309">
        <f t="shared" ca="1" si="1081"/>
        <v>0</v>
      </c>
      <c r="AR2540" s="205">
        <f t="shared" ca="1" si="1064"/>
        <v>0</v>
      </c>
      <c r="AS2540" s="45" t="b">
        <f t="shared" ca="1" si="1065"/>
        <v>0</v>
      </c>
      <c r="AT2540">
        <f t="shared" ca="1" si="1066"/>
        <v>0</v>
      </c>
      <c r="AU2540" t="b">
        <f t="shared" ca="1" si="1082"/>
        <v>0</v>
      </c>
      <c r="AV2540" t="b">
        <f t="shared" ca="1" si="1083"/>
        <v>0</v>
      </c>
      <c r="AW2540" s="266" t="b">
        <f t="shared" ca="1" si="1084"/>
        <v>0</v>
      </c>
      <c r="AX2540" s="266" t="b">
        <f t="shared" ca="1" si="1085"/>
        <v>0</v>
      </c>
      <c r="AY2540" s="266" t="b">
        <f t="shared" ca="1" si="1086"/>
        <v>0</v>
      </c>
    </row>
    <row r="2541" spans="1:51" x14ac:dyDescent="0.25">
      <c r="A2541">
        <v>2509</v>
      </c>
      <c r="B2541" s="163">
        <f ca="1">OFFSET(InputPriceData!B$15,CalculationsAndCharts!$A2541+$A$11,0,1,1)</f>
        <v>38376</v>
      </c>
      <c r="C2541" s="3">
        <f ca="1">OFFSET(InputPriceData!G$15,CalculationsAndCharts!$A2541+$A$11,IF($C$7,8,0),1,1)</f>
        <v>484100</v>
      </c>
      <c r="D2541" s="4">
        <f ca="1">OFFSET(InputPriceData!C$15,CalculationsAndCharts!$A2541+$A$11,IF($C$7,8,0),1,1)</f>
        <v>21.04</v>
      </c>
      <c r="E2541" s="4">
        <f ca="1">OFFSET(InputPriceData!D$15,CalculationsAndCharts!$A2541+$A$11,IF($C$7,8,0),1,1)</f>
        <v>21.24</v>
      </c>
      <c r="F2541" s="4">
        <f ca="1">OFFSET(InputPriceData!E$15,CalculationsAndCharts!$A2541+$A$11,IF($C$7,8,0),1,1)</f>
        <v>20.7</v>
      </c>
      <c r="G2541" s="4">
        <f ca="1">OFFSET(InputPriceData!F$15,CalculationsAndCharts!$A2541+$A$11,IF($C$7,8,0),1,1)</f>
        <v>21.03</v>
      </c>
      <c r="H2541" s="128"/>
      <c r="I2541" s="128"/>
      <c r="K2541" s="124"/>
      <c r="L2541" s="279"/>
      <c r="M2541" s="281"/>
      <c r="N2541" s="280"/>
      <c r="O2541" s="4"/>
      <c r="P2541" s="4"/>
      <c r="Q2541" s="3"/>
      <c r="S2541" s="309">
        <f t="shared" ca="1" si="1067"/>
        <v>22.88</v>
      </c>
      <c r="T2541" s="309">
        <f t="shared" ca="1" si="1068"/>
        <v>20.329999999999998</v>
      </c>
      <c r="U2541" s="310">
        <f t="shared" ca="1" si="1060"/>
        <v>0.27450980392156965</v>
      </c>
      <c r="V2541" s="310" t="b">
        <f t="shared" ca="1" si="1069"/>
        <v>0</v>
      </c>
      <c r="W2541" s="3" t="b">
        <f t="shared" ca="1" si="1070"/>
        <v>0</v>
      </c>
      <c r="X2541" s="3" t="str">
        <f t="shared" ca="1" si="1071"/>
        <v/>
      </c>
      <c r="Y2541" s="3" t="str">
        <f t="shared" ca="1" si="1061"/>
        <v/>
      </c>
      <c r="Z2541" s="3" t="str">
        <f t="shared" ca="1" si="1072"/>
        <v/>
      </c>
      <c r="AA2541" s="3" t="str">
        <f t="shared" ca="1" si="1073"/>
        <v/>
      </c>
      <c r="AB2541" s="205">
        <f t="shared" ca="1" si="1074"/>
        <v>1210</v>
      </c>
      <c r="AC2541" s="205">
        <f t="shared" ca="1" si="1075"/>
        <v>16</v>
      </c>
      <c r="AD2541" s="205">
        <f t="shared" ca="1" si="1062"/>
        <v>75.625</v>
      </c>
      <c r="AE2541" s="205">
        <f t="shared" ca="1" si="1063"/>
        <v>25.625</v>
      </c>
      <c r="AF2541" s="205">
        <f t="shared" ca="1" si="1076"/>
        <v>5.125</v>
      </c>
      <c r="AG2541" s="205"/>
      <c r="AH2541" s="205"/>
      <c r="AI2541" s="205"/>
      <c r="AJ2541" s="205"/>
      <c r="AK2541" s="4"/>
      <c r="AL2541" s="4"/>
      <c r="AM2541" s="309">
        <f t="shared" ca="1" si="1077"/>
        <v>22.62</v>
      </c>
      <c r="AN2541" s="309">
        <f t="shared" ca="1" si="1078"/>
        <v>20.329999999999998</v>
      </c>
      <c r="AO2541" s="310">
        <f t="shared" ca="1" si="1079"/>
        <v>0.30567685589519739</v>
      </c>
      <c r="AP2541" s="310" t="b">
        <f t="shared" ca="1" si="1080"/>
        <v>0</v>
      </c>
      <c r="AQ2541" s="309">
        <f t="shared" ca="1" si="1081"/>
        <v>0</v>
      </c>
      <c r="AR2541" s="205">
        <f t="shared" ca="1" si="1064"/>
        <v>0</v>
      </c>
      <c r="AS2541" s="45" t="b">
        <f t="shared" ca="1" si="1065"/>
        <v>0</v>
      </c>
      <c r="AT2541">
        <f t="shared" ca="1" si="1066"/>
        <v>0</v>
      </c>
      <c r="AU2541" t="b">
        <f t="shared" ca="1" si="1082"/>
        <v>0</v>
      </c>
      <c r="AV2541" t="b">
        <f t="shared" ca="1" si="1083"/>
        <v>0</v>
      </c>
      <c r="AW2541" s="266" t="b">
        <f t="shared" ca="1" si="1084"/>
        <v>0</v>
      </c>
      <c r="AX2541" s="266" t="b">
        <f t="shared" ca="1" si="1085"/>
        <v>0</v>
      </c>
      <c r="AY2541" s="266" t="b">
        <f t="shared" ca="1" si="1086"/>
        <v>0</v>
      </c>
    </row>
    <row r="2542" spans="1:51" x14ac:dyDescent="0.25">
      <c r="A2542">
        <v>2510</v>
      </c>
      <c r="B2542" s="163">
        <f ca="1">OFFSET(InputPriceData!B$15,CalculationsAndCharts!$A2542+$A$11,0,1,1)</f>
        <v>38373</v>
      </c>
      <c r="C2542" s="3">
        <f ca="1">OFFSET(InputPriceData!G$15,CalculationsAndCharts!$A2542+$A$11,IF($C$7,8,0),1,1)</f>
        <v>301700</v>
      </c>
      <c r="D2542" s="4">
        <f ca="1">OFFSET(InputPriceData!C$15,CalculationsAndCharts!$A2542+$A$11,IF($C$7,8,0),1,1)</f>
        <v>21</v>
      </c>
      <c r="E2542" s="4">
        <f ca="1">OFFSET(InputPriceData!D$15,CalculationsAndCharts!$A2542+$A$11,IF($C$7,8,0),1,1)</f>
        <v>21.34</v>
      </c>
      <c r="F2542" s="4">
        <f ca="1">OFFSET(InputPriceData!E$15,CalculationsAndCharts!$A2542+$A$11,IF($C$7,8,0),1,1)</f>
        <v>20.75</v>
      </c>
      <c r="G2542" s="4">
        <f ca="1">OFFSET(InputPriceData!F$15,CalculationsAndCharts!$A2542+$A$11,IF($C$7,8,0),1,1)</f>
        <v>20.82</v>
      </c>
      <c r="H2542" s="128"/>
      <c r="I2542" s="128"/>
      <c r="K2542" s="124"/>
      <c r="L2542" s="279"/>
      <c r="M2542" s="281"/>
      <c r="N2542" s="280"/>
      <c r="O2542" s="4"/>
      <c r="P2542" s="4"/>
      <c r="Q2542" s="3"/>
      <c r="S2542" s="309">
        <f t="shared" ca="1" si="1067"/>
        <v>22.88</v>
      </c>
      <c r="T2542" s="309">
        <f t="shared" ca="1" si="1068"/>
        <v>20.329999999999998</v>
      </c>
      <c r="U2542" s="310">
        <f t="shared" ca="1" si="1060"/>
        <v>0.19215686274509877</v>
      </c>
      <c r="V2542" s="310" t="b">
        <f t="shared" ca="1" si="1069"/>
        <v>0</v>
      </c>
      <c r="W2542" s="3" t="b">
        <f t="shared" ca="1" si="1070"/>
        <v>0</v>
      </c>
      <c r="X2542" s="3" t="str">
        <f t="shared" ca="1" si="1071"/>
        <v/>
      </c>
      <c r="Y2542" s="3" t="str">
        <f t="shared" ca="1" si="1061"/>
        <v/>
      </c>
      <c r="Z2542" s="3" t="str">
        <f t="shared" ca="1" si="1072"/>
        <v/>
      </c>
      <c r="AA2542" s="3" t="str">
        <f t="shared" ca="1" si="1073"/>
        <v/>
      </c>
      <c r="AB2542" s="205">
        <f t="shared" ca="1" si="1074"/>
        <v>1210</v>
      </c>
      <c r="AC2542" s="205">
        <f t="shared" ca="1" si="1075"/>
        <v>16</v>
      </c>
      <c r="AD2542" s="205">
        <f t="shared" ca="1" si="1062"/>
        <v>75.625</v>
      </c>
      <c r="AE2542" s="205">
        <f t="shared" ca="1" si="1063"/>
        <v>25.625</v>
      </c>
      <c r="AF2542" s="205">
        <f t="shared" ca="1" si="1076"/>
        <v>5.125</v>
      </c>
      <c r="AG2542" s="205"/>
      <c r="AH2542" s="205"/>
      <c r="AI2542" s="205"/>
      <c r="AJ2542" s="205"/>
      <c r="AK2542" s="4"/>
      <c r="AL2542" s="4"/>
      <c r="AM2542" s="309">
        <f t="shared" ca="1" si="1077"/>
        <v>22.81</v>
      </c>
      <c r="AN2542" s="309">
        <f t="shared" ca="1" si="1078"/>
        <v>20.329999999999998</v>
      </c>
      <c r="AO2542" s="310">
        <f t="shared" ca="1" si="1079"/>
        <v>0.19758064516129109</v>
      </c>
      <c r="AP2542" s="310" t="b">
        <f t="shared" ca="1" si="1080"/>
        <v>0</v>
      </c>
      <c r="AQ2542" s="309">
        <f t="shared" ca="1" si="1081"/>
        <v>0</v>
      </c>
      <c r="AR2542" s="205">
        <f t="shared" ca="1" si="1064"/>
        <v>0</v>
      </c>
      <c r="AS2542" s="45" t="b">
        <f t="shared" ca="1" si="1065"/>
        <v>0</v>
      </c>
      <c r="AT2542">
        <f t="shared" ca="1" si="1066"/>
        <v>0</v>
      </c>
      <c r="AU2542" t="b">
        <f t="shared" ca="1" si="1082"/>
        <v>0</v>
      </c>
      <c r="AV2542" t="b">
        <f t="shared" ca="1" si="1083"/>
        <v>0</v>
      </c>
      <c r="AW2542" s="266" t="b">
        <f t="shared" ca="1" si="1084"/>
        <v>0</v>
      </c>
      <c r="AX2542" s="266" t="b">
        <f t="shared" ca="1" si="1085"/>
        <v>0</v>
      </c>
      <c r="AY2542" s="266" t="b">
        <f t="shared" ca="1" si="1086"/>
        <v>0</v>
      </c>
    </row>
    <row r="2543" spans="1:51" x14ac:dyDescent="0.25">
      <c r="A2543">
        <v>2511</v>
      </c>
      <c r="B2543" s="163">
        <f ca="1">OFFSET(InputPriceData!B$15,CalculationsAndCharts!$A2543+$A$11,0,1,1)</f>
        <v>38372</v>
      </c>
      <c r="C2543" s="3">
        <f ca="1">OFFSET(InputPriceData!G$15,CalculationsAndCharts!$A2543+$A$11,IF($C$7,8,0),1,1)</f>
        <v>517200</v>
      </c>
      <c r="D2543" s="4">
        <f ca="1">OFFSET(InputPriceData!C$15,CalculationsAndCharts!$A2543+$A$11,IF($C$7,8,0),1,1)</f>
        <v>20.54</v>
      </c>
      <c r="E2543" s="4">
        <f ca="1">OFFSET(InputPriceData!D$15,CalculationsAndCharts!$A2543+$A$11,IF($C$7,8,0),1,1)</f>
        <v>21.45</v>
      </c>
      <c r="F2543" s="4">
        <f ca="1">OFFSET(InputPriceData!E$15,CalculationsAndCharts!$A2543+$A$11,IF($C$7,8,0),1,1)</f>
        <v>20.39</v>
      </c>
      <c r="G2543" s="4">
        <f ca="1">OFFSET(InputPriceData!F$15,CalculationsAndCharts!$A2543+$A$11,IF($C$7,8,0),1,1)</f>
        <v>21.01</v>
      </c>
      <c r="H2543" s="128"/>
      <c r="I2543" s="128"/>
      <c r="K2543" s="124"/>
      <c r="L2543" s="279"/>
      <c r="M2543" s="281"/>
      <c r="N2543" s="280"/>
      <c r="O2543" s="4"/>
      <c r="P2543" s="4"/>
      <c r="Q2543" s="3"/>
      <c r="S2543" s="309">
        <f t="shared" ca="1" si="1067"/>
        <v>22.88</v>
      </c>
      <c r="T2543" s="309">
        <f t="shared" ca="1" si="1068"/>
        <v>20.329999999999998</v>
      </c>
      <c r="U2543" s="310">
        <f t="shared" ca="1" si="1060"/>
        <v>0.26666666666666788</v>
      </c>
      <c r="V2543" s="310" t="b">
        <f t="shared" ca="1" si="1069"/>
        <v>0</v>
      </c>
      <c r="W2543" s="3" t="b">
        <f t="shared" ca="1" si="1070"/>
        <v>0</v>
      </c>
      <c r="X2543" s="3" t="str">
        <f t="shared" ca="1" si="1071"/>
        <v/>
      </c>
      <c r="Y2543" s="3" t="str">
        <f t="shared" ca="1" si="1061"/>
        <v/>
      </c>
      <c r="Z2543" s="3" t="str">
        <f t="shared" ca="1" si="1072"/>
        <v/>
      </c>
      <c r="AA2543" s="3" t="str">
        <f t="shared" ca="1" si="1073"/>
        <v/>
      </c>
      <c r="AB2543" s="205">
        <f t="shared" ca="1" si="1074"/>
        <v>1210</v>
      </c>
      <c r="AC2543" s="205">
        <f t="shared" ca="1" si="1075"/>
        <v>16</v>
      </c>
      <c r="AD2543" s="205">
        <f t="shared" ca="1" si="1062"/>
        <v>75.625</v>
      </c>
      <c r="AE2543" s="205">
        <f t="shared" ca="1" si="1063"/>
        <v>25.625</v>
      </c>
      <c r="AF2543" s="205">
        <f t="shared" ca="1" si="1076"/>
        <v>5.125</v>
      </c>
      <c r="AG2543" s="205"/>
      <c r="AH2543" s="205"/>
      <c r="AI2543" s="205"/>
      <c r="AJ2543" s="205"/>
      <c r="AK2543" s="4"/>
      <c r="AL2543" s="4"/>
      <c r="AM2543" s="309">
        <f t="shared" ca="1" si="1077"/>
        <v>22.88</v>
      </c>
      <c r="AN2543" s="309">
        <f t="shared" ca="1" si="1078"/>
        <v>20.329999999999998</v>
      </c>
      <c r="AO2543" s="310">
        <f t="shared" ca="1" si="1079"/>
        <v>0.26666666666666788</v>
      </c>
      <c r="AP2543" s="310" t="b">
        <f t="shared" ca="1" si="1080"/>
        <v>0</v>
      </c>
      <c r="AQ2543" s="309">
        <f t="shared" ca="1" si="1081"/>
        <v>0</v>
      </c>
      <c r="AR2543" s="205">
        <f t="shared" ca="1" si="1064"/>
        <v>0</v>
      </c>
      <c r="AS2543" s="45" t="b">
        <f t="shared" ca="1" si="1065"/>
        <v>0</v>
      </c>
      <c r="AT2543">
        <f t="shared" ca="1" si="1066"/>
        <v>0</v>
      </c>
      <c r="AU2543" t="b">
        <f t="shared" ca="1" si="1082"/>
        <v>0</v>
      </c>
      <c r="AV2543" t="b">
        <f t="shared" ca="1" si="1083"/>
        <v>0</v>
      </c>
      <c r="AW2543" s="266" t="b">
        <f t="shared" ca="1" si="1084"/>
        <v>0</v>
      </c>
      <c r="AX2543" s="266" t="b">
        <f t="shared" ca="1" si="1085"/>
        <v>0</v>
      </c>
      <c r="AY2543" s="266" t="b">
        <f t="shared" ca="1" si="1086"/>
        <v>0</v>
      </c>
    </row>
    <row r="2544" spans="1:51" x14ac:dyDescent="0.25">
      <c r="A2544">
        <v>2512</v>
      </c>
      <c r="B2544" s="163">
        <f ca="1">OFFSET(InputPriceData!B$15,CalculationsAndCharts!$A2544+$A$11,0,1,1)</f>
        <v>38371</v>
      </c>
      <c r="C2544" s="3">
        <f ca="1">OFFSET(InputPriceData!G$15,CalculationsAndCharts!$A2544+$A$11,IF($C$7,8,0),1,1)</f>
        <v>629800</v>
      </c>
      <c r="D2544" s="4">
        <f ca="1">OFFSET(InputPriceData!C$15,CalculationsAndCharts!$A2544+$A$11,IF($C$7,8,0),1,1)</f>
        <v>20.8</v>
      </c>
      <c r="E2544" s="4">
        <f ca="1">OFFSET(InputPriceData!D$15,CalculationsAndCharts!$A2544+$A$11,IF($C$7,8,0),1,1)</f>
        <v>21.21</v>
      </c>
      <c r="F2544" s="4">
        <f ca="1">OFFSET(InputPriceData!E$15,CalculationsAndCharts!$A2544+$A$11,IF($C$7,8,0),1,1)</f>
        <v>20.56</v>
      </c>
      <c r="G2544" s="4">
        <f ca="1">OFFSET(InputPriceData!F$15,CalculationsAndCharts!$A2544+$A$11,IF($C$7,8,0),1,1)</f>
        <v>20.71</v>
      </c>
      <c r="H2544" s="128"/>
      <c r="I2544" s="128"/>
      <c r="K2544" s="124"/>
      <c r="L2544" s="279"/>
      <c r="M2544" s="281"/>
      <c r="N2544" s="280"/>
      <c r="O2544" s="4"/>
      <c r="P2544" s="4"/>
      <c r="Q2544" s="3"/>
      <c r="S2544" s="309">
        <f t="shared" ca="1" si="1067"/>
        <v>22.88</v>
      </c>
      <c r="T2544" s="309">
        <f t="shared" ca="1" si="1068"/>
        <v>20.329999999999998</v>
      </c>
      <c r="U2544" s="310">
        <f t="shared" ca="1" si="1060"/>
        <v>0.14901960784313822</v>
      </c>
      <c r="V2544" s="310" t="b">
        <f t="shared" ca="1" si="1069"/>
        <v>0</v>
      </c>
      <c r="W2544" s="3" t="b">
        <f t="shared" ca="1" si="1070"/>
        <v>0</v>
      </c>
      <c r="X2544" s="3" t="str">
        <f t="shared" ca="1" si="1071"/>
        <v/>
      </c>
      <c r="Y2544" s="3" t="str">
        <f t="shared" ca="1" si="1061"/>
        <v/>
      </c>
      <c r="Z2544" s="3" t="str">
        <f t="shared" ca="1" si="1072"/>
        <v/>
      </c>
      <c r="AA2544" s="3" t="str">
        <f t="shared" ca="1" si="1073"/>
        <v/>
      </c>
      <c r="AB2544" s="205">
        <f t="shared" ca="1" si="1074"/>
        <v>1210</v>
      </c>
      <c r="AC2544" s="205">
        <f t="shared" ca="1" si="1075"/>
        <v>16</v>
      </c>
      <c r="AD2544" s="205">
        <f t="shared" ca="1" si="1062"/>
        <v>75.625</v>
      </c>
      <c r="AE2544" s="205">
        <f t="shared" ca="1" si="1063"/>
        <v>25.625</v>
      </c>
      <c r="AF2544" s="205">
        <f t="shared" ca="1" si="1076"/>
        <v>5.125</v>
      </c>
      <c r="AG2544" s="205"/>
      <c r="AH2544" s="205"/>
      <c r="AI2544" s="205"/>
      <c r="AJ2544" s="205"/>
      <c r="AK2544" s="4"/>
      <c r="AL2544" s="4"/>
      <c r="AM2544" s="309">
        <f t="shared" ca="1" si="1077"/>
        <v>22.88</v>
      </c>
      <c r="AN2544" s="309">
        <f t="shared" ca="1" si="1078"/>
        <v>20.329999999999998</v>
      </c>
      <c r="AO2544" s="310">
        <f t="shared" ca="1" si="1079"/>
        <v>0.14901960784313822</v>
      </c>
      <c r="AP2544" s="310" t="b">
        <f t="shared" ca="1" si="1080"/>
        <v>0</v>
      </c>
      <c r="AQ2544" s="309">
        <f t="shared" ca="1" si="1081"/>
        <v>0</v>
      </c>
      <c r="AR2544" s="205">
        <f t="shared" ca="1" si="1064"/>
        <v>0</v>
      </c>
      <c r="AS2544" s="45" t="b">
        <f t="shared" ca="1" si="1065"/>
        <v>0</v>
      </c>
      <c r="AT2544">
        <f t="shared" ca="1" si="1066"/>
        <v>0</v>
      </c>
      <c r="AU2544" t="b">
        <f t="shared" ca="1" si="1082"/>
        <v>0</v>
      </c>
      <c r="AV2544" t="b">
        <f t="shared" ca="1" si="1083"/>
        <v>0</v>
      </c>
      <c r="AW2544" s="266" t="b">
        <f t="shared" ca="1" si="1084"/>
        <v>0</v>
      </c>
      <c r="AX2544" s="266" t="b">
        <f t="shared" ca="1" si="1085"/>
        <v>0</v>
      </c>
      <c r="AY2544" s="266" t="b">
        <f t="shared" ca="1" si="1086"/>
        <v>0</v>
      </c>
    </row>
    <row r="2545" spans="1:51" x14ac:dyDescent="0.25">
      <c r="A2545">
        <v>2513</v>
      </c>
      <c r="B2545" s="163">
        <f ca="1">OFFSET(InputPriceData!B$15,CalculationsAndCharts!$A2545+$A$11,0,1,1)</f>
        <v>38370</v>
      </c>
      <c r="C2545" s="3">
        <f ca="1">OFFSET(InputPriceData!G$15,CalculationsAndCharts!$A2545+$A$11,IF($C$7,8,0),1,1)</f>
        <v>690900</v>
      </c>
      <c r="D2545" s="4">
        <f ca="1">OFFSET(InputPriceData!C$15,CalculationsAndCharts!$A2545+$A$11,IF($C$7,8,0),1,1)</f>
        <v>20.37</v>
      </c>
      <c r="E2545" s="4">
        <f ca="1">OFFSET(InputPriceData!D$15,CalculationsAndCharts!$A2545+$A$11,IF($C$7,8,0),1,1)</f>
        <v>21.39</v>
      </c>
      <c r="F2545" s="4">
        <f ca="1">OFFSET(InputPriceData!E$15,CalculationsAndCharts!$A2545+$A$11,IF($C$7,8,0),1,1)</f>
        <v>20.37</v>
      </c>
      <c r="G2545" s="4">
        <f ca="1">OFFSET(InputPriceData!F$15,CalculationsAndCharts!$A2545+$A$11,IF($C$7,8,0),1,1)</f>
        <v>20.81</v>
      </c>
      <c r="H2545" s="128"/>
      <c r="I2545" s="128"/>
      <c r="K2545" s="124"/>
      <c r="L2545" s="279"/>
      <c r="M2545" s="281"/>
      <c r="N2545" s="280"/>
      <c r="O2545" s="4"/>
      <c r="P2545" s="4"/>
      <c r="Q2545" s="3"/>
      <c r="S2545" s="309">
        <f t="shared" ca="1" si="1067"/>
        <v>22.88</v>
      </c>
      <c r="T2545" s="309">
        <f t="shared" ca="1" si="1068"/>
        <v>20.329999999999998</v>
      </c>
      <c r="U2545" s="310">
        <f t="shared" ca="1" si="1060"/>
        <v>0.18823529411764717</v>
      </c>
      <c r="V2545" s="310" t="b">
        <f t="shared" ca="1" si="1069"/>
        <v>0</v>
      </c>
      <c r="W2545" s="3" t="b">
        <f t="shared" ca="1" si="1070"/>
        <v>0</v>
      </c>
      <c r="X2545" s="3" t="str">
        <f t="shared" ca="1" si="1071"/>
        <v/>
      </c>
      <c r="Y2545" s="3" t="str">
        <f t="shared" ca="1" si="1061"/>
        <v/>
      </c>
      <c r="Z2545" s="3" t="str">
        <f t="shared" ca="1" si="1072"/>
        <v/>
      </c>
      <c r="AA2545" s="3" t="str">
        <f t="shared" ca="1" si="1073"/>
        <v/>
      </c>
      <c r="AB2545" s="205">
        <f t="shared" ca="1" si="1074"/>
        <v>1210</v>
      </c>
      <c r="AC2545" s="205">
        <f t="shared" ca="1" si="1075"/>
        <v>16</v>
      </c>
      <c r="AD2545" s="205">
        <f t="shared" ca="1" si="1062"/>
        <v>75.625</v>
      </c>
      <c r="AE2545" s="205">
        <f t="shared" ca="1" si="1063"/>
        <v>25.625</v>
      </c>
      <c r="AF2545" s="205">
        <f t="shared" ca="1" si="1076"/>
        <v>5.125</v>
      </c>
      <c r="AG2545" s="205"/>
      <c r="AH2545" s="205"/>
      <c r="AI2545" s="205"/>
      <c r="AJ2545" s="205"/>
      <c r="AK2545" s="4"/>
      <c r="AL2545" s="4"/>
      <c r="AM2545" s="309">
        <f t="shared" ca="1" si="1077"/>
        <v>22.88</v>
      </c>
      <c r="AN2545" s="309">
        <f t="shared" ca="1" si="1078"/>
        <v>20.329999999999998</v>
      </c>
      <c r="AO2545" s="310">
        <f t="shared" ca="1" si="1079"/>
        <v>0.18823529411764717</v>
      </c>
      <c r="AP2545" s="310" t="b">
        <f t="shared" ca="1" si="1080"/>
        <v>0</v>
      </c>
      <c r="AQ2545" s="309">
        <f t="shared" ca="1" si="1081"/>
        <v>0</v>
      </c>
      <c r="AR2545" s="205">
        <f t="shared" ca="1" si="1064"/>
        <v>0</v>
      </c>
      <c r="AS2545" s="45" t="b">
        <f t="shared" ca="1" si="1065"/>
        <v>0</v>
      </c>
      <c r="AT2545">
        <f t="shared" ca="1" si="1066"/>
        <v>0</v>
      </c>
      <c r="AU2545" t="b">
        <f t="shared" ca="1" si="1082"/>
        <v>0</v>
      </c>
      <c r="AV2545" t="b">
        <f t="shared" ca="1" si="1083"/>
        <v>0</v>
      </c>
      <c r="AW2545" s="266" t="b">
        <f t="shared" ca="1" si="1084"/>
        <v>0</v>
      </c>
      <c r="AX2545" s="266" t="b">
        <f t="shared" ca="1" si="1085"/>
        <v>0</v>
      </c>
      <c r="AY2545" s="266" t="b">
        <f t="shared" ca="1" si="1086"/>
        <v>0</v>
      </c>
    </row>
    <row r="2546" spans="1:51" x14ac:dyDescent="0.25">
      <c r="A2546">
        <v>2514</v>
      </c>
      <c r="B2546" s="163">
        <f ca="1">OFFSET(InputPriceData!B$15,CalculationsAndCharts!$A2546+$A$11,0,1,1)</f>
        <v>38366</v>
      </c>
      <c r="C2546" s="3">
        <f ca="1">OFFSET(InputPriceData!G$15,CalculationsAndCharts!$A2546+$A$11,IF($C$7,8,0),1,1)</f>
        <v>332600</v>
      </c>
      <c r="D2546" s="4">
        <f ca="1">OFFSET(InputPriceData!C$15,CalculationsAndCharts!$A2546+$A$11,IF($C$7,8,0),1,1)</f>
        <v>20.36</v>
      </c>
      <c r="E2546" s="4">
        <f ca="1">OFFSET(InputPriceData!D$15,CalculationsAndCharts!$A2546+$A$11,IF($C$7,8,0),1,1)</f>
        <v>20.82</v>
      </c>
      <c r="F2546" s="4">
        <f ca="1">OFFSET(InputPriceData!E$15,CalculationsAndCharts!$A2546+$A$11,IF($C$7,8,0),1,1)</f>
        <v>20.13</v>
      </c>
      <c r="G2546" s="4">
        <f ca="1">OFFSET(InputPriceData!F$15,CalculationsAndCharts!$A2546+$A$11,IF($C$7,8,0),1,1)</f>
        <v>20.58</v>
      </c>
      <c r="H2546" s="128"/>
      <c r="I2546" s="128"/>
      <c r="K2546" s="124"/>
      <c r="L2546" s="279"/>
      <c r="M2546" s="281"/>
      <c r="N2546" s="280"/>
      <c r="O2546" s="4"/>
      <c r="P2546" s="4"/>
      <c r="Q2546" s="3"/>
      <c r="S2546" s="309">
        <f t="shared" ca="1" si="1067"/>
        <v>22.88</v>
      </c>
      <c r="T2546" s="309">
        <f t="shared" ca="1" si="1068"/>
        <v>20.329999999999998</v>
      </c>
      <c r="U2546" s="310">
        <f t="shared" ca="1" si="1060"/>
        <v>9.8039215686274481E-2</v>
      </c>
      <c r="V2546" s="310" t="b">
        <f t="shared" ca="1" si="1069"/>
        <v>0</v>
      </c>
      <c r="W2546" s="3" t="b">
        <f t="shared" ca="1" si="1070"/>
        <v>0</v>
      </c>
      <c r="X2546" s="3" t="str">
        <f t="shared" ca="1" si="1071"/>
        <v/>
      </c>
      <c r="Y2546" s="3" t="str">
        <f t="shared" ca="1" si="1061"/>
        <v/>
      </c>
      <c r="Z2546" s="3" t="str">
        <f t="shared" ca="1" si="1072"/>
        <v/>
      </c>
      <c r="AA2546" s="3" t="str">
        <f t="shared" ca="1" si="1073"/>
        <v/>
      </c>
      <c r="AB2546" s="205">
        <f t="shared" ca="1" si="1074"/>
        <v>1210</v>
      </c>
      <c r="AC2546" s="205">
        <f t="shared" ca="1" si="1075"/>
        <v>16</v>
      </c>
      <c r="AD2546" s="205">
        <f t="shared" ca="1" si="1062"/>
        <v>75.625</v>
      </c>
      <c r="AE2546" s="205">
        <f t="shared" ca="1" si="1063"/>
        <v>25.625</v>
      </c>
      <c r="AF2546" s="205">
        <f t="shared" ca="1" si="1076"/>
        <v>5.125</v>
      </c>
      <c r="AG2546" s="205"/>
      <c r="AH2546" s="205"/>
      <c r="AI2546" s="205"/>
      <c r="AJ2546" s="205"/>
      <c r="AK2546" s="4"/>
      <c r="AL2546" s="4"/>
      <c r="AM2546" s="309">
        <f t="shared" ca="1" si="1077"/>
        <v>22.88</v>
      </c>
      <c r="AN2546" s="309">
        <f t="shared" ca="1" si="1078"/>
        <v>20.329999999999998</v>
      </c>
      <c r="AO2546" s="310">
        <f t="shared" ca="1" si="1079"/>
        <v>9.8039215686274481E-2</v>
      </c>
      <c r="AP2546" s="310" t="b">
        <f t="shared" ca="1" si="1080"/>
        <v>0</v>
      </c>
      <c r="AQ2546" s="309">
        <f t="shared" ca="1" si="1081"/>
        <v>0</v>
      </c>
      <c r="AR2546" s="205">
        <f t="shared" ca="1" si="1064"/>
        <v>0</v>
      </c>
      <c r="AS2546" s="45" t="b">
        <f t="shared" ca="1" si="1065"/>
        <v>0</v>
      </c>
      <c r="AT2546">
        <f t="shared" ca="1" si="1066"/>
        <v>0</v>
      </c>
      <c r="AU2546" t="b">
        <f t="shared" ca="1" si="1082"/>
        <v>0</v>
      </c>
      <c r="AV2546" t="b">
        <f t="shared" ca="1" si="1083"/>
        <v>0</v>
      </c>
      <c r="AW2546" s="266" t="b">
        <f t="shared" ca="1" si="1084"/>
        <v>0</v>
      </c>
      <c r="AX2546" s="266" t="b">
        <f t="shared" ca="1" si="1085"/>
        <v>0</v>
      </c>
      <c r="AY2546" s="266" t="b">
        <f t="shared" ca="1" si="1086"/>
        <v>0</v>
      </c>
    </row>
    <row r="2547" spans="1:51" x14ac:dyDescent="0.25">
      <c r="A2547">
        <v>2515</v>
      </c>
      <c r="B2547" s="163">
        <f ca="1">OFFSET(InputPriceData!B$15,CalculationsAndCharts!$A2547+$A$11,0,1,1)</f>
        <v>38365</v>
      </c>
      <c r="C2547" s="3">
        <f ca="1">OFFSET(InputPriceData!G$15,CalculationsAndCharts!$A2547+$A$11,IF($C$7,8,0),1,1)</f>
        <v>501200</v>
      </c>
      <c r="D2547" s="4">
        <f ca="1">OFFSET(InputPriceData!C$15,CalculationsAndCharts!$A2547+$A$11,IF($C$7,8,0),1,1)</f>
        <v>20.350000000000001</v>
      </c>
      <c r="E2547" s="4">
        <f ca="1">OFFSET(InputPriceData!D$15,CalculationsAndCharts!$A2547+$A$11,IF($C$7,8,0),1,1)</f>
        <v>20.6</v>
      </c>
      <c r="F2547" s="4">
        <f ca="1">OFFSET(InputPriceData!E$15,CalculationsAndCharts!$A2547+$A$11,IF($C$7,8,0),1,1)</f>
        <v>20.190000000000001</v>
      </c>
      <c r="G2547" s="4">
        <f ca="1">OFFSET(InputPriceData!F$15,CalculationsAndCharts!$A2547+$A$11,IF($C$7,8,0),1,1)</f>
        <v>20.329999999999998</v>
      </c>
      <c r="H2547" s="128"/>
      <c r="I2547" s="128"/>
      <c r="K2547" s="124"/>
      <c r="L2547" s="279"/>
      <c r="M2547" s="281"/>
      <c r="N2547" s="280"/>
      <c r="O2547" s="4"/>
      <c r="P2547" s="4"/>
      <c r="Q2547" s="3"/>
      <c r="S2547" s="309">
        <f t="shared" ca="1" si="1067"/>
        <v>22.88</v>
      </c>
      <c r="T2547" s="309">
        <f t="shared" ca="1" si="1068"/>
        <v>20.329999999999998</v>
      </c>
      <c r="U2547" s="310">
        <f t="shared" ca="1" si="1060"/>
        <v>0</v>
      </c>
      <c r="V2547" s="310" t="b">
        <f t="shared" ca="1" si="1069"/>
        <v>0</v>
      </c>
      <c r="W2547" s="3" t="b">
        <f t="shared" ca="1" si="1070"/>
        <v>0</v>
      </c>
      <c r="X2547" s="3" t="str">
        <f t="shared" ca="1" si="1071"/>
        <v/>
      </c>
      <c r="Y2547" s="3" t="str">
        <f t="shared" ca="1" si="1061"/>
        <v/>
      </c>
      <c r="Z2547" s="3" t="str">
        <f t="shared" ca="1" si="1072"/>
        <v/>
      </c>
      <c r="AA2547" s="3" t="str">
        <f t="shared" ca="1" si="1073"/>
        <v/>
      </c>
      <c r="AB2547" s="205">
        <f t="shared" ca="1" si="1074"/>
        <v>1210</v>
      </c>
      <c r="AC2547" s="205">
        <f t="shared" ca="1" si="1075"/>
        <v>16</v>
      </c>
      <c r="AD2547" s="205">
        <f t="shared" ca="1" si="1062"/>
        <v>75.625</v>
      </c>
      <c r="AE2547" s="205">
        <f t="shared" ca="1" si="1063"/>
        <v>25.625</v>
      </c>
      <c r="AF2547" s="205">
        <f t="shared" ca="1" si="1076"/>
        <v>5.125</v>
      </c>
      <c r="AG2547" s="205"/>
      <c r="AH2547" s="205"/>
      <c r="AI2547" s="205"/>
      <c r="AJ2547" s="205"/>
      <c r="AK2547" s="4"/>
      <c r="AL2547" s="4"/>
      <c r="AM2547" s="309">
        <f t="shared" ca="1" si="1077"/>
        <v>22.88</v>
      </c>
      <c r="AN2547" s="309">
        <f t="shared" ca="1" si="1078"/>
        <v>20.329999999999998</v>
      </c>
      <c r="AO2547" s="310">
        <f t="shared" ca="1" si="1079"/>
        <v>0</v>
      </c>
      <c r="AP2547" s="310" t="b">
        <f t="shared" ca="1" si="1080"/>
        <v>0</v>
      </c>
      <c r="AQ2547" s="309">
        <f t="shared" ca="1" si="1081"/>
        <v>0</v>
      </c>
      <c r="AR2547" s="205">
        <f t="shared" ca="1" si="1064"/>
        <v>0</v>
      </c>
      <c r="AS2547" s="45" t="b">
        <f t="shared" ca="1" si="1065"/>
        <v>0</v>
      </c>
      <c r="AT2547">
        <f t="shared" ca="1" si="1066"/>
        <v>0</v>
      </c>
      <c r="AU2547" t="b">
        <f t="shared" ca="1" si="1082"/>
        <v>0</v>
      </c>
      <c r="AV2547" t="b">
        <f t="shared" ca="1" si="1083"/>
        <v>0</v>
      </c>
      <c r="AW2547" s="266" t="b">
        <f t="shared" ca="1" si="1084"/>
        <v>0</v>
      </c>
      <c r="AX2547" s="266" t="b">
        <f t="shared" ca="1" si="1085"/>
        <v>0</v>
      </c>
      <c r="AY2547" s="266" t="b">
        <f t="shared" ca="1" si="1086"/>
        <v>1</v>
      </c>
    </row>
    <row r="2548" spans="1:51" x14ac:dyDescent="0.25">
      <c r="A2548">
        <v>2516</v>
      </c>
      <c r="B2548" s="163">
        <f ca="1">OFFSET(InputPriceData!B$15,CalculationsAndCharts!$A2548+$A$11,0,1,1)</f>
        <v>38364</v>
      </c>
      <c r="C2548" s="3">
        <f ca="1">OFFSET(InputPriceData!G$15,CalculationsAndCharts!$A2548+$A$11,IF($C$7,8,0),1,1)</f>
        <v>326400</v>
      </c>
      <c r="D2548" s="4">
        <f ca="1">OFFSET(InputPriceData!C$15,CalculationsAndCharts!$A2548+$A$11,IF($C$7,8,0),1,1)</f>
        <v>20.78</v>
      </c>
      <c r="E2548" s="4">
        <f ca="1">OFFSET(InputPriceData!D$15,CalculationsAndCharts!$A2548+$A$11,IF($C$7,8,0),1,1)</f>
        <v>20.78</v>
      </c>
      <c r="F2548" s="4">
        <f ca="1">OFFSET(InputPriceData!E$15,CalculationsAndCharts!$A2548+$A$11,IF($C$7,8,0),1,1)</f>
        <v>20.2</v>
      </c>
      <c r="G2548" s="4">
        <f ca="1">OFFSET(InputPriceData!F$15,CalculationsAndCharts!$A2548+$A$11,IF($C$7,8,0),1,1)</f>
        <v>20.36</v>
      </c>
      <c r="H2548" s="128"/>
      <c r="I2548" s="128"/>
      <c r="K2548" s="124"/>
      <c r="L2548" s="279"/>
      <c r="M2548" s="281"/>
      <c r="N2548" s="280"/>
      <c r="O2548" s="4"/>
      <c r="P2548" s="4"/>
      <c r="Q2548" s="3"/>
      <c r="S2548" s="309">
        <f t="shared" ca="1" si="1067"/>
        <v>22.88</v>
      </c>
      <c r="T2548" s="309">
        <f t="shared" ca="1" si="1068"/>
        <v>20.36</v>
      </c>
      <c r="U2548" s="310">
        <f t="shared" ca="1" si="1060"/>
        <v>0</v>
      </c>
      <c r="V2548" s="310" t="b">
        <f t="shared" ca="1" si="1069"/>
        <v>0</v>
      </c>
      <c r="W2548" s="3" t="b">
        <f t="shared" ca="1" si="1070"/>
        <v>0</v>
      </c>
      <c r="X2548" s="3" t="str">
        <f t="shared" ca="1" si="1071"/>
        <v/>
      </c>
      <c r="Y2548" s="3" t="str">
        <f t="shared" ca="1" si="1061"/>
        <v/>
      </c>
      <c r="Z2548" s="3" t="str">
        <f t="shared" ca="1" si="1072"/>
        <v/>
      </c>
      <c r="AA2548" s="3" t="str">
        <f t="shared" ca="1" si="1073"/>
        <v/>
      </c>
      <c r="AB2548" s="205">
        <f t="shared" ca="1" si="1074"/>
        <v>1210</v>
      </c>
      <c r="AC2548" s="205">
        <f t="shared" ca="1" si="1075"/>
        <v>16</v>
      </c>
      <c r="AD2548" s="205">
        <f t="shared" ca="1" si="1062"/>
        <v>75.625</v>
      </c>
      <c r="AE2548" s="205">
        <f t="shared" ca="1" si="1063"/>
        <v>25.625</v>
      </c>
      <c r="AF2548" s="205">
        <f t="shared" ca="1" si="1076"/>
        <v>5.125</v>
      </c>
      <c r="AG2548" s="205"/>
      <c r="AH2548" s="205"/>
      <c r="AI2548" s="205"/>
      <c r="AJ2548" s="205"/>
      <c r="AK2548" s="4"/>
      <c r="AL2548" s="4"/>
      <c r="AM2548" s="309">
        <f t="shared" ca="1" si="1077"/>
        <v>22.88</v>
      </c>
      <c r="AN2548" s="309">
        <f t="shared" ca="1" si="1078"/>
        <v>20.36</v>
      </c>
      <c r="AO2548" s="310">
        <f t="shared" ca="1" si="1079"/>
        <v>0</v>
      </c>
      <c r="AP2548" s="310" t="b">
        <f t="shared" ca="1" si="1080"/>
        <v>0</v>
      </c>
      <c r="AQ2548" s="309">
        <f t="shared" ca="1" si="1081"/>
        <v>0.63570000000000004</v>
      </c>
      <c r="AR2548" s="205">
        <f t="shared" ca="1" si="1064"/>
        <v>20.554300000000001</v>
      </c>
      <c r="AS2548" s="45" t="b">
        <f t="shared" ca="1" si="1065"/>
        <v>1</v>
      </c>
      <c r="AT2548">
        <f t="shared" ca="1" si="1066"/>
        <v>5</v>
      </c>
      <c r="AU2548" t="b">
        <f t="shared" ca="1" si="1082"/>
        <v>0</v>
      </c>
      <c r="AV2548" t="b">
        <f t="shared" ca="1" si="1083"/>
        <v>1</v>
      </c>
      <c r="AW2548" s="266" t="b">
        <f t="shared" ca="1" si="1084"/>
        <v>0</v>
      </c>
      <c r="AX2548" s="266" t="b">
        <f t="shared" ca="1" si="1085"/>
        <v>1</v>
      </c>
      <c r="AY2548" s="266" t="b">
        <f t="shared" ca="1" si="1086"/>
        <v>0</v>
      </c>
    </row>
    <row r="2549" spans="1:51" x14ac:dyDescent="0.25">
      <c r="A2549">
        <v>2517</v>
      </c>
      <c r="B2549" s="163">
        <f ca="1">OFFSET(InputPriceData!B$15,CalculationsAndCharts!$A2549+$A$11,0,1,1)</f>
        <v>38363</v>
      </c>
      <c r="C2549" s="3">
        <f ca="1">OFFSET(InputPriceData!G$15,CalculationsAndCharts!$A2549+$A$11,IF($C$7,8,0),1,1)</f>
        <v>331600</v>
      </c>
      <c r="D2549" s="4">
        <f ca="1">OFFSET(InputPriceData!C$15,CalculationsAndCharts!$A2549+$A$11,IF($C$7,8,0),1,1)</f>
        <v>20.77</v>
      </c>
      <c r="E2549" s="4">
        <f ca="1">OFFSET(InputPriceData!D$15,CalculationsAndCharts!$A2549+$A$11,IF($C$7,8,0),1,1)</f>
        <v>20.9</v>
      </c>
      <c r="F2549" s="4">
        <f ca="1">OFFSET(InputPriceData!E$15,CalculationsAndCharts!$A2549+$A$11,IF($C$7,8,0),1,1)</f>
        <v>20.57</v>
      </c>
      <c r="G2549" s="4">
        <f ca="1">OFFSET(InputPriceData!F$15,CalculationsAndCharts!$A2549+$A$11,IF($C$7,8,0),1,1)</f>
        <v>20.65</v>
      </c>
      <c r="H2549" s="128"/>
      <c r="I2549" s="128"/>
      <c r="K2549" s="124"/>
      <c r="L2549" s="279"/>
      <c r="M2549" s="281"/>
      <c r="N2549" s="280"/>
      <c r="O2549" s="4"/>
      <c r="P2549" s="4"/>
      <c r="Q2549" s="3"/>
      <c r="S2549" s="309">
        <f t="shared" ca="1" si="1067"/>
        <v>22.88</v>
      </c>
      <c r="T2549" s="309">
        <f t="shared" ca="1" si="1068"/>
        <v>20.65</v>
      </c>
      <c r="U2549" s="310">
        <f t="shared" ca="1" si="1060"/>
        <v>0</v>
      </c>
      <c r="V2549" s="310" t="b">
        <f t="shared" ca="1" si="1069"/>
        <v>0</v>
      </c>
      <c r="W2549" s="3" t="b">
        <f t="shared" ca="1" si="1070"/>
        <v>0</v>
      </c>
      <c r="X2549" s="3" t="str">
        <f t="shared" ca="1" si="1071"/>
        <v/>
      </c>
      <c r="Y2549" s="3" t="str">
        <f t="shared" ca="1" si="1061"/>
        <v/>
      </c>
      <c r="Z2549" s="3" t="str">
        <f t="shared" ca="1" si="1072"/>
        <v/>
      </c>
      <c r="AA2549" s="3" t="str">
        <f t="shared" ca="1" si="1073"/>
        <v/>
      </c>
      <c r="AB2549" s="205">
        <f t="shared" ca="1" si="1074"/>
        <v>1210</v>
      </c>
      <c r="AC2549" s="205">
        <f t="shared" ca="1" si="1075"/>
        <v>16</v>
      </c>
      <c r="AD2549" s="205">
        <f t="shared" ca="1" si="1062"/>
        <v>75.625</v>
      </c>
      <c r="AE2549" s="205">
        <f t="shared" ca="1" si="1063"/>
        <v>25.625</v>
      </c>
      <c r="AF2549" s="205">
        <f t="shared" ca="1" si="1076"/>
        <v>5.125</v>
      </c>
      <c r="AG2549" s="205"/>
      <c r="AH2549" s="205"/>
      <c r="AI2549" s="205"/>
      <c r="AJ2549" s="205"/>
      <c r="AK2549" s="4"/>
      <c r="AL2549" s="4"/>
      <c r="AM2549" s="309">
        <f t="shared" ca="1" si="1077"/>
        <v>22.88</v>
      </c>
      <c r="AN2549" s="309">
        <f t="shared" ca="1" si="1078"/>
        <v>20.65</v>
      </c>
      <c r="AO2549" s="310">
        <f t="shared" ca="1" si="1079"/>
        <v>0</v>
      </c>
      <c r="AP2549" s="310" t="b">
        <f t="shared" ca="1" si="1080"/>
        <v>0</v>
      </c>
      <c r="AQ2549" s="309">
        <f t="shared" ca="1" si="1081"/>
        <v>0.63570000000000004</v>
      </c>
      <c r="AR2549" s="205">
        <f t="shared" ca="1" si="1064"/>
        <v>20.554300000000001</v>
      </c>
      <c r="AS2549" s="45" t="b">
        <f t="shared" ca="1" si="1065"/>
        <v>0</v>
      </c>
      <c r="AT2549">
        <f t="shared" ca="1" si="1066"/>
        <v>4</v>
      </c>
      <c r="AU2549" t="b">
        <f t="shared" ca="1" si="1082"/>
        <v>0</v>
      </c>
      <c r="AV2549" t="b">
        <f t="shared" ca="1" si="1083"/>
        <v>0</v>
      </c>
      <c r="AW2549" s="266" t="b">
        <f t="shared" ca="1" si="1084"/>
        <v>0</v>
      </c>
      <c r="AX2549" s="266" t="b">
        <f t="shared" ca="1" si="1085"/>
        <v>1</v>
      </c>
      <c r="AY2549" s="266" t="b">
        <f t="shared" ca="1" si="1086"/>
        <v>0</v>
      </c>
    </row>
    <row r="2550" spans="1:51" x14ac:dyDescent="0.25">
      <c r="A2550">
        <v>2518</v>
      </c>
      <c r="B2550" s="163">
        <f ca="1">OFFSET(InputPriceData!B$15,CalculationsAndCharts!$A2550+$A$11,0,1,1)</f>
        <v>38362</v>
      </c>
      <c r="C2550" s="3">
        <f ca="1">OFFSET(InputPriceData!G$15,CalculationsAndCharts!$A2550+$A$11,IF($C$7,8,0),1,1)</f>
        <v>355800</v>
      </c>
      <c r="D2550" s="4">
        <f ca="1">OFFSET(InputPriceData!C$15,CalculationsAndCharts!$A2550+$A$11,IF($C$7,8,0),1,1)</f>
        <v>20.94</v>
      </c>
      <c r="E2550" s="4">
        <f ca="1">OFFSET(InputPriceData!D$15,CalculationsAndCharts!$A2550+$A$11,IF($C$7,8,0),1,1)</f>
        <v>21.25</v>
      </c>
      <c r="F2550" s="4">
        <f ca="1">OFFSET(InputPriceData!E$15,CalculationsAndCharts!$A2550+$A$11,IF($C$7,8,0),1,1)</f>
        <v>20.67</v>
      </c>
      <c r="G2550" s="4">
        <f ca="1">OFFSET(InputPriceData!F$15,CalculationsAndCharts!$A2550+$A$11,IF($C$7,8,0),1,1)</f>
        <v>20.82</v>
      </c>
      <c r="H2550" s="128"/>
      <c r="I2550" s="128"/>
      <c r="K2550" s="124"/>
      <c r="L2550" s="279"/>
      <c r="M2550" s="281"/>
      <c r="N2550" s="280"/>
      <c r="O2550" s="4"/>
      <c r="P2550" s="4"/>
      <c r="Q2550" s="3"/>
      <c r="S2550" s="309">
        <f t="shared" ca="1" si="1067"/>
        <v>22.88</v>
      </c>
      <c r="T2550" s="309">
        <f t="shared" ca="1" si="1068"/>
        <v>20.66</v>
      </c>
      <c r="U2550" s="310">
        <f t="shared" ca="1" si="1060"/>
        <v>7.2072072072072169E-2</v>
      </c>
      <c r="V2550" s="310" t="b">
        <f t="shared" ca="1" si="1069"/>
        <v>0</v>
      </c>
      <c r="W2550" s="3" t="b">
        <f t="shared" ca="1" si="1070"/>
        <v>0</v>
      </c>
      <c r="X2550" s="3" t="str">
        <f t="shared" ca="1" si="1071"/>
        <v/>
      </c>
      <c r="Y2550" s="3" t="str">
        <f t="shared" ca="1" si="1061"/>
        <v/>
      </c>
      <c r="Z2550" s="3" t="str">
        <f t="shared" ca="1" si="1072"/>
        <v/>
      </c>
      <c r="AA2550" s="3" t="str">
        <f t="shared" ca="1" si="1073"/>
        <v/>
      </c>
      <c r="AB2550" s="205">
        <f t="shared" ca="1" si="1074"/>
        <v>1210</v>
      </c>
      <c r="AC2550" s="205">
        <f t="shared" ca="1" si="1075"/>
        <v>16</v>
      </c>
      <c r="AD2550" s="205">
        <f t="shared" ca="1" si="1062"/>
        <v>75.625</v>
      </c>
      <c r="AE2550" s="205">
        <f t="shared" ca="1" si="1063"/>
        <v>25.625</v>
      </c>
      <c r="AF2550" s="205">
        <f t="shared" ca="1" si="1076"/>
        <v>5.125</v>
      </c>
      <c r="AG2550" s="205"/>
      <c r="AH2550" s="205"/>
      <c r="AI2550" s="205"/>
      <c r="AJ2550" s="205"/>
      <c r="AK2550" s="4"/>
      <c r="AL2550" s="4"/>
      <c r="AM2550" s="309">
        <f t="shared" ca="1" si="1077"/>
        <v>22.88</v>
      </c>
      <c r="AN2550" s="309">
        <f t="shared" ca="1" si="1078"/>
        <v>20.66</v>
      </c>
      <c r="AO2550" s="310">
        <f t="shared" ca="1" si="1079"/>
        <v>7.2072072072072169E-2</v>
      </c>
      <c r="AP2550" s="310" t="b">
        <f t="shared" ca="1" si="1080"/>
        <v>0</v>
      </c>
      <c r="AQ2550" s="309">
        <f t="shared" ca="1" si="1081"/>
        <v>0.63570000000000004</v>
      </c>
      <c r="AR2550" s="205">
        <f t="shared" ca="1" si="1064"/>
        <v>20.554300000000001</v>
      </c>
      <c r="AS2550" s="45" t="b">
        <f t="shared" ca="1" si="1065"/>
        <v>0</v>
      </c>
      <c r="AT2550">
        <f t="shared" ca="1" si="1066"/>
        <v>3</v>
      </c>
      <c r="AU2550" t="b">
        <f t="shared" ca="1" si="1082"/>
        <v>0</v>
      </c>
      <c r="AV2550" t="b">
        <f t="shared" ca="1" si="1083"/>
        <v>0</v>
      </c>
      <c r="AW2550" s="266" t="b">
        <f t="shared" ca="1" si="1084"/>
        <v>0</v>
      </c>
      <c r="AX2550" s="266" t="b">
        <f t="shared" ca="1" si="1085"/>
        <v>1</v>
      </c>
      <c r="AY2550" s="266" t="b">
        <f t="shared" ca="1" si="1086"/>
        <v>0</v>
      </c>
    </row>
    <row r="2551" spans="1:51" x14ac:dyDescent="0.25">
      <c r="A2551">
        <v>2519</v>
      </c>
      <c r="B2551" s="163">
        <f ca="1">OFFSET(InputPriceData!B$15,CalculationsAndCharts!$A2551+$A$11,0,1,1)</f>
        <v>38359</v>
      </c>
      <c r="C2551" s="3">
        <f ca="1">OFFSET(InputPriceData!G$15,CalculationsAndCharts!$A2551+$A$11,IF($C$7,8,0),1,1)</f>
        <v>376900</v>
      </c>
      <c r="D2551" s="4">
        <f ca="1">OFFSET(InputPriceData!C$15,CalculationsAndCharts!$A2551+$A$11,IF($C$7,8,0),1,1)</f>
        <v>21.4</v>
      </c>
      <c r="E2551" s="4">
        <f ca="1">OFFSET(InputPriceData!D$15,CalculationsAndCharts!$A2551+$A$11,IF($C$7,8,0),1,1)</f>
        <v>21.4</v>
      </c>
      <c r="F2551" s="4">
        <f ca="1">OFFSET(InputPriceData!E$15,CalculationsAndCharts!$A2551+$A$11,IF($C$7,8,0),1,1)</f>
        <v>20.64</v>
      </c>
      <c r="G2551" s="4">
        <f ca="1">OFFSET(InputPriceData!F$15,CalculationsAndCharts!$A2551+$A$11,IF($C$7,8,0),1,1)</f>
        <v>20.66</v>
      </c>
      <c r="H2551" s="128"/>
      <c r="I2551" s="128"/>
      <c r="K2551" s="124"/>
      <c r="L2551" s="279"/>
      <c r="M2551" s="281"/>
      <c r="N2551" s="280"/>
      <c r="O2551" s="4"/>
      <c r="P2551" s="4"/>
      <c r="Q2551" s="3"/>
      <c r="S2551" s="309">
        <f t="shared" ca="1" si="1067"/>
        <v>22.88</v>
      </c>
      <c r="T2551" s="309">
        <f t="shared" ca="1" si="1068"/>
        <v>20.66</v>
      </c>
      <c r="U2551" s="310">
        <f t="shared" ca="1" si="1060"/>
        <v>0</v>
      </c>
      <c r="V2551" s="310" t="b">
        <f t="shared" ca="1" si="1069"/>
        <v>0</v>
      </c>
      <c r="W2551" s="3" t="b">
        <f t="shared" ca="1" si="1070"/>
        <v>0</v>
      </c>
      <c r="X2551" s="3" t="str">
        <f t="shared" ca="1" si="1071"/>
        <v/>
      </c>
      <c r="Y2551" s="3" t="str">
        <f t="shared" ca="1" si="1061"/>
        <v/>
      </c>
      <c r="Z2551" s="3" t="str">
        <f t="shared" ca="1" si="1072"/>
        <v/>
      </c>
      <c r="AA2551" s="3" t="str">
        <f t="shared" ca="1" si="1073"/>
        <v/>
      </c>
      <c r="AB2551" s="205">
        <f t="shared" ca="1" si="1074"/>
        <v>1210</v>
      </c>
      <c r="AC2551" s="205">
        <f t="shared" ca="1" si="1075"/>
        <v>16</v>
      </c>
      <c r="AD2551" s="205">
        <f t="shared" ca="1" si="1062"/>
        <v>75.625</v>
      </c>
      <c r="AE2551" s="205">
        <f t="shared" ca="1" si="1063"/>
        <v>25.625</v>
      </c>
      <c r="AF2551" s="205">
        <f t="shared" ca="1" si="1076"/>
        <v>5.125</v>
      </c>
      <c r="AG2551" s="205"/>
      <c r="AH2551" s="205"/>
      <c r="AI2551" s="205"/>
      <c r="AJ2551" s="205"/>
      <c r="AK2551" s="4"/>
      <c r="AL2551" s="4"/>
      <c r="AM2551" s="309">
        <f t="shared" ca="1" si="1077"/>
        <v>22.88</v>
      </c>
      <c r="AN2551" s="309">
        <f t="shared" ca="1" si="1078"/>
        <v>20.66</v>
      </c>
      <c r="AO2551" s="310">
        <f t="shared" ca="1" si="1079"/>
        <v>0</v>
      </c>
      <c r="AP2551" s="310" t="b">
        <f t="shared" ca="1" si="1080"/>
        <v>0</v>
      </c>
      <c r="AQ2551" s="309">
        <f t="shared" ca="1" si="1081"/>
        <v>0.63570000000000004</v>
      </c>
      <c r="AR2551" s="205">
        <f t="shared" ca="1" si="1064"/>
        <v>20.554300000000001</v>
      </c>
      <c r="AS2551" s="45" t="b">
        <f t="shared" ca="1" si="1065"/>
        <v>0</v>
      </c>
      <c r="AT2551">
        <f t="shared" ca="1" si="1066"/>
        <v>2</v>
      </c>
      <c r="AU2551" t="b">
        <f t="shared" ca="1" si="1082"/>
        <v>0</v>
      </c>
      <c r="AV2551" t="b">
        <f t="shared" ca="1" si="1083"/>
        <v>0</v>
      </c>
      <c r="AW2551" s="266" t="b">
        <f t="shared" ca="1" si="1084"/>
        <v>0</v>
      </c>
      <c r="AX2551" s="266" t="b">
        <f t="shared" ca="1" si="1085"/>
        <v>1</v>
      </c>
      <c r="AY2551" s="266" t="b">
        <f t="shared" ca="1" si="1086"/>
        <v>0</v>
      </c>
    </row>
    <row r="2552" spans="1:51" x14ac:dyDescent="0.25">
      <c r="A2552">
        <v>2520</v>
      </c>
      <c r="B2552" s="163">
        <f ca="1">OFFSET(InputPriceData!B$15,CalculationsAndCharts!$A2552+$A$11,0,1,1)</f>
        <v>38358</v>
      </c>
      <c r="C2552" s="3">
        <f ca="1">OFFSET(InputPriceData!G$15,CalculationsAndCharts!$A2552+$A$11,IF($C$7,8,0),1,1)</f>
        <v>297000</v>
      </c>
      <c r="D2552" s="4">
        <f ca="1">OFFSET(InputPriceData!C$15,CalculationsAndCharts!$A2552+$A$11,IF($C$7,8,0),1,1)</f>
        <v>21.19</v>
      </c>
      <c r="E2552" s="4">
        <f ca="1">OFFSET(InputPriceData!D$15,CalculationsAndCharts!$A2552+$A$11,IF($C$7,8,0),1,1)</f>
        <v>21.82</v>
      </c>
      <c r="F2552" s="4">
        <f ca="1">OFFSET(InputPriceData!E$15,CalculationsAndCharts!$A2552+$A$11,IF($C$7,8,0),1,1)</f>
        <v>21.1</v>
      </c>
      <c r="G2552" s="4">
        <f ca="1">OFFSET(InputPriceData!F$15,CalculationsAndCharts!$A2552+$A$11,IF($C$7,8,0),1,1)</f>
        <v>21.27</v>
      </c>
      <c r="H2552" s="128"/>
      <c r="I2552" s="128"/>
      <c r="K2552" s="124"/>
      <c r="L2552" s="279"/>
      <c r="M2552" s="281"/>
      <c r="N2552" s="280"/>
      <c r="O2552" s="4"/>
      <c r="P2552" s="4"/>
      <c r="Q2552" s="3"/>
      <c r="S2552" s="309">
        <f t="shared" ca="1" si="1067"/>
        <v>22.88</v>
      </c>
      <c r="T2552" s="309">
        <f t="shared" ca="1" si="1068"/>
        <v>21.14</v>
      </c>
      <c r="U2552" s="310">
        <f t="shared" ca="1" si="1060"/>
        <v>7.4712643678160412E-2</v>
      </c>
      <c r="V2552" s="310" t="b">
        <f t="shared" ca="1" si="1069"/>
        <v>1</v>
      </c>
      <c r="W2552" s="3" t="b">
        <f t="shared" ca="1" si="1070"/>
        <v>0</v>
      </c>
      <c r="X2552" s="3" t="str">
        <f t="shared" ca="1" si="1071"/>
        <v/>
      </c>
      <c r="Y2552" s="3" t="str">
        <f t="shared" ca="1" si="1061"/>
        <v/>
      </c>
      <c r="Z2552" s="3" t="str">
        <f t="shared" ca="1" si="1072"/>
        <v/>
      </c>
      <c r="AA2552" s="3" t="str">
        <f t="shared" ca="1" si="1073"/>
        <v/>
      </c>
      <c r="AB2552" s="205">
        <f t="shared" ca="1" si="1074"/>
        <v>1210</v>
      </c>
      <c r="AC2552" s="205">
        <f t="shared" ca="1" si="1075"/>
        <v>16</v>
      </c>
      <c r="AD2552" s="205">
        <f t="shared" ca="1" si="1062"/>
        <v>75.625</v>
      </c>
      <c r="AE2552" s="205">
        <f t="shared" ca="1" si="1063"/>
        <v>25.625</v>
      </c>
      <c r="AF2552" s="205">
        <f t="shared" ca="1" si="1076"/>
        <v>5.125</v>
      </c>
      <c r="AG2552" s="205"/>
      <c r="AH2552" s="205"/>
      <c r="AI2552" s="205"/>
      <c r="AJ2552" s="205"/>
      <c r="AK2552" s="4"/>
      <c r="AL2552" s="4"/>
      <c r="AM2552" s="309">
        <f t="shared" ca="1" si="1077"/>
        <v>22.88</v>
      </c>
      <c r="AN2552" s="309">
        <f t="shared" ca="1" si="1078"/>
        <v>21.14</v>
      </c>
      <c r="AO2552" s="310">
        <f t="shared" ca="1" si="1079"/>
        <v>7.4712643678160412E-2</v>
      </c>
      <c r="AP2552" s="310" t="b">
        <f t="shared" ca="1" si="1080"/>
        <v>0</v>
      </c>
      <c r="AQ2552" s="309">
        <f t="shared" ca="1" si="1081"/>
        <v>0.63570000000000004</v>
      </c>
      <c r="AR2552" s="205">
        <f t="shared" ca="1" si="1064"/>
        <v>20.554300000000001</v>
      </c>
      <c r="AS2552" s="45" t="b">
        <f t="shared" ca="1" si="1065"/>
        <v>0</v>
      </c>
      <c r="AT2552">
        <f t="shared" ca="1" si="1066"/>
        <v>1</v>
      </c>
      <c r="AU2552" t="b">
        <f t="shared" ca="1" si="1082"/>
        <v>0</v>
      </c>
      <c r="AV2552" t="b">
        <f t="shared" ca="1" si="1083"/>
        <v>0</v>
      </c>
      <c r="AW2552" s="266" t="b">
        <f t="shared" ca="1" si="1084"/>
        <v>1</v>
      </c>
      <c r="AX2552" s="266" t="b">
        <f t="shared" ca="1" si="1085"/>
        <v>1</v>
      </c>
      <c r="AY2552" s="266" t="b">
        <f t="shared" ca="1" si="1086"/>
        <v>0</v>
      </c>
    </row>
    <row r="2553" spans="1:51" x14ac:dyDescent="0.25">
      <c r="A2553">
        <v>2521</v>
      </c>
      <c r="B2553" s="163">
        <f ca="1">OFFSET(InputPriceData!B$15,CalculationsAndCharts!$A2553+$A$11,0,1,1)</f>
        <v>38357</v>
      </c>
      <c r="C2553" s="3">
        <f ca="1">OFFSET(InputPriceData!G$15,CalculationsAndCharts!$A2553+$A$11,IF($C$7,8,0),1,1)</f>
        <v>388400</v>
      </c>
      <c r="D2553" s="4">
        <f ca="1">OFFSET(InputPriceData!C$15,CalculationsAndCharts!$A2553+$A$11,IF($C$7,8,0),1,1)</f>
        <v>21.5</v>
      </c>
      <c r="E2553" s="4">
        <f ca="1">OFFSET(InputPriceData!D$15,CalculationsAndCharts!$A2553+$A$11,IF($C$7,8,0),1,1)</f>
        <v>21.84</v>
      </c>
      <c r="F2553" s="4">
        <f ca="1">OFFSET(InputPriceData!E$15,CalculationsAndCharts!$A2553+$A$11,IF($C$7,8,0),1,1)</f>
        <v>21.07</v>
      </c>
      <c r="G2553" s="4">
        <f ca="1">OFFSET(InputPriceData!F$15,CalculationsAndCharts!$A2553+$A$11,IF($C$7,8,0),1,1)</f>
        <v>21.19</v>
      </c>
      <c r="H2553" s="128"/>
      <c r="I2553" s="128"/>
      <c r="K2553" s="124"/>
      <c r="L2553" s="279"/>
      <c r="M2553" s="281"/>
      <c r="N2553" s="280"/>
      <c r="O2553" s="4"/>
      <c r="P2553" s="4"/>
      <c r="Q2553" s="3"/>
      <c r="S2553" s="309">
        <f t="shared" ca="1" si="1067"/>
        <v>22.88</v>
      </c>
      <c r="T2553" s="309">
        <f t="shared" ca="1" si="1068"/>
        <v>20.51</v>
      </c>
      <c r="U2553" s="310">
        <f t="shared" ca="1" si="1060"/>
        <v>0.28691983122362891</v>
      </c>
      <c r="V2553" s="310" t="b">
        <f t="shared" ca="1" si="1069"/>
        <v>0</v>
      </c>
      <c r="W2553" s="3" t="b">
        <f t="shared" ca="1" si="1070"/>
        <v>0</v>
      </c>
      <c r="X2553" s="3" t="str">
        <f t="shared" ca="1" si="1071"/>
        <v/>
      </c>
      <c r="Y2553" s="3" t="str">
        <f t="shared" ca="1" si="1061"/>
        <v/>
      </c>
      <c r="Z2553" s="3" t="str">
        <f t="shared" ca="1" si="1072"/>
        <v/>
      </c>
      <c r="AA2553" s="3" t="str">
        <f t="shared" ca="1" si="1073"/>
        <v/>
      </c>
      <c r="AB2553" s="205">
        <f t="shared" ca="1" si="1074"/>
        <v>1210</v>
      </c>
      <c r="AC2553" s="205">
        <f t="shared" ca="1" si="1075"/>
        <v>16</v>
      </c>
      <c r="AD2553" s="205">
        <f t="shared" ca="1" si="1062"/>
        <v>75.625</v>
      </c>
      <c r="AE2553" s="205">
        <f t="shared" ca="1" si="1063"/>
        <v>25.625</v>
      </c>
      <c r="AF2553" s="205">
        <f t="shared" ca="1" si="1076"/>
        <v>5.125</v>
      </c>
      <c r="AG2553" s="205"/>
      <c r="AH2553" s="205"/>
      <c r="AI2553" s="205"/>
      <c r="AJ2553" s="205"/>
      <c r="AK2553" s="4"/>
      <c r="AL2553" s="4"/>
      <c r="AM2553" s="309">
        <f t="shared" ca="1" si="1077"/>
        <v>22.88</v>
      </c>
      <c r="AN2553" s="309">
        <f t="shared" ca="1" si="1078"/>
        <v>21.14</v>
      </c>
      <c r="AO2553" s="310">
        <f t="shared" ca="1" si="1079"/>
        <v>2.8735632183908479E-2</v>
      </c>
      <c r="AP2553" s="310" t="b">
        <f t="shared" ca="1" si="1080"/>
        <v>1</v>
      </c>
      <c r="AQ2553" s="309">
        <f t="shared" ca="1" si="1081"/>
        <v>0</v>
      </c>
      <c r="AR2553" s="205">
        <f t="shared" ca="1" si="1064"/>
        <v>0</v>
      </c>
      <c r="AS2553" s="45" t="b">
        <f t="shared" ca="1" si="1065"/>
        <v>0</v>
      </c>
      <c r="AT2553">
        <f t="shared" ca="1" si="1066"/>
        <v>0</v>
      </c>
      <c r="AU2553" t="b">
        <f t="shared" ca="1" si="1082"/>
        <v>0</v>
      </c>
      <c r="AV2553" t="b">
        <f t="shared" ca="1" si="1083"/>
        <v>0</v>
      </c>
      <c r="AW2553" s="266" t="b">
        <f t="shared" ca="1" si="1084"/>
        <v>0</v>
      </c>
      <c r="AX2553" s="266" t="b">
        <f t="shared" ca="1" si="1085"/>
        <v>0</v>
      </c>
      <c r="AY2553" s="266" t="b">
        <f t="shared" ca="1" si="1086"/>
        <v>0</v>
      </c>
    </row>
    <row r="2554" spans="1:51" x14ac:dyDescent="0.25">
      <c r="A2554">
        <v>2522</v>
      </c>
      <c r="B2554" s="163">
        <f ca="1">OFFSET(InputPriceData!B$15,CalculationsAndCharts!$A2554+$A$11,0,1,1)</f>
        <v>38356</v>
      </c>
      <c r="C2554" s="3">
        <f ca="1">OFFSET(InputPriceData!G$15,CalculationsAndCharts!$A2554+$A$11,IF($C$7,8,0),1,1)</f>
        <v>569700</v>
      </c>
      <c r="D2554" s="4">
        <f ca="1">OFFSET(InputPriceData!C$15,CalculationsAndCharts!$A2554+$A$11,IF($C$7,8,0),1,1)</f>
        <v>22.48</v>
      </c>
      <c r="E2554" s="4">
        <f ca="1">OFFSET(InputPriceData!D$15,CalculationsAndCharts!$A2554+$A$11,IF($C$7,8,0),1,1)</f>
        <v>22.66</v>
      </c>
      <c r="F2554" s="4">
        <f ca="1">OFFSET(InputPriceData!E$15,CalculationsAndCharts!$A2554+$A$11,IF($C$7,8,0),1,1)</f>
        <v>21.51</v>
      </c>
      <c r="G2554" s="4">
        <f ca="1">OFFSET(InputPriceData!F$15,CalculationsAndCharts!$A2554+$A$11,IF($C$7,8,0),1,1)</f>
        <v>21.56</v>
      </c>
      <c r="H2554" s="128"/>
      <c r="I2554" s="128"/>
      <c r="K2554" s="124"/>
      <c r="L2554" s="279"/>
      <c r="M2554" s="281"/>
      <c r="N2554" s="280"/>
      <c r="O2554" s="4"/>
      <c r="P2554" s="4"/>
      <c r="Q2554" s="3"/>
      <c r="S2554" s="309">
        <f t="shared" ca="1" si="1067"/>
        <v>22.88</v>
      </c>
      <c r="T2554" s="309">
        <f t="shared" ca="1" si="1068"/>
        <v>20.51</v>
      </c>
      <c r="U2554" s="310">
        <f t="shared" ca="1" si="1060"/>
        <v>0.44303797468354356</v>
      </c>
      <c r="V2554" s="310" t="b">
        <f t="shared" ca="1" si="1069"/>
        <v>0</v>
      </c>
      <c r="W2554" s="3" t="b">
        <f t="shared" ca="1" si="1070"/>
        <v>1</v>
      </c>
      <c r="X2554" s="3">
        <f t="shared" ca="1" si="1071"/>
        <v>21.07</v>
      </c>
      <c r="Y2554" s="3">
        <f t="shared" ca="1" si="1061"/>
        <v>2.3255813953488298</v>
      </c>
      <c r="Z2554" s="3">
        <f t="shared" ca="1" si="1072"/>
        <v>2.3255813953488298</v>
      </c>
      <c r="AA2554" s="3">
        <f t="shared" ca="1" si="1073"/>
        <v>61</v>
      </c>
      <c r="AB2554" s="205">
        <f t="shared" ca="1" si="1074"/>
        <v>1210</v>
      </c>
      <c r="AC2554" s="205">
        <f t="shared" ca="1" si="1075"/>
        <v>16</v>
      </c>
      <c r="AD2554" s="205">
        <f t="shared" ca="1" si="1062"/>
        <v>75.625</v>
      </c>
      <c r="AE2554" s="205">
        <f t="shared" ca="1" si="1063"/>
        <v>25.625</v>
      </c>
      <c r="AF2554" s="205">
        <f t="shared" ca="1" si="1076"/>
        <v>5.125</v>
      </c>
      <c r="AG2554" s="205"/>
      <c r="AH2554" s="205"/>
      <c r="AI2554" s="205"/>
      <c r="AJ2554" s="205"/>
      <c r="AK2554" s="4"/>
      <c r="AL2554" s="4"/>
      <c r="AM2554" s="309">
        <f t="shared" ca="1" si="1077"/>
        <v>22.88</v>
      </c>
      <c r="AN2554" s="309">
        <f t="shared" ca="1" si="1078"/>
        <v>21.14</v>
      </c>
      <c r="AO2554" s="310">
        <f t="shared" ca="1" si="1079"/>
        <v>0.24137931034482674</v>
      </c>
      <c r="AP2554" s="310" t="b">
        <f t="shared" ca="1" si="1080"/>
        <v>0</v>
      </c>
      <c r="AQ2554" s="309">
        <f t="shared" ca="1" si="1081"/>
        <v>0</v>
      </c>
      <c r="AR2554" s="205">
        <f t="shared" ca="1" si="1064"/>
        <v>0</v>
      </c>
      <c r="AS2554" s="45" t="b">
        <f t="shared" ca="1" si="1065"/>
        <v>0</v>
      </c>
      <c r="AT2554">
        <f t="shared" ca="1" si="1066"/>
        <v>0</v>
      </c>
      <c r="AU2554" t="b">
        <f t="shared" ca="1" si="1082"/>
        <v>0</v>
      </c>
      <c r="AV2554" t="b">
        <f t="shared" ca="1" si="1083"/>
        <v>0</v>
      </c>
      <c r="AW2554" s="266" t="b">
        <f t="shared" ca="1" si="1084"/>
        <v>0</v>
      </c>
      <c r="AX2554" s="266" t="b">
        <f t="shared" ca="1" si="1085"/>
        <v>0</v>
      </c>
      <c r="AY2554" s="266" t="b">
        <f t="shared" ca="1" si="1086"/>
        <v>0</v>
      </c>
    </row>
    <row r="2555" spans="1:51" x14ac:dyDescent="0.25">
      <c r="A2555">
        <v>2523</v>
      </c>
      <c r="B2555" s="163">
        <f ca="1">OFFSET(InputPriceData!B$15,CalculationsAndCharts!$A2555+$A$11,0,1,1)</f>
        <v>38355</v>
      </c>
      <c r="C2555" s="3">
        <f ca="1">OFFSET(InputPriceData!G$15,CalculationsAndCharts!$A2555+$A$11,IF($C$7,8,0),1,1)</f>
        <v>501700</v>
      </c>
      <c r="D2555" s="4">
        <f ca="1">OFFSET(InputPriceData!C$15,CalculationsAndCharts!$A2555+$A$11,IF($C$7,8,0),1,1)</f>
        <v>22.62</v>
      </c>
      <c r="E2555" s="4">
        <f ca="1">OFFSET(InputPriceData!D$15,CalculationsAndCharts!$A2555+$A$11,IF($C$7,8,0),1,1)</f>
        <v>23.11</v>
      </c>
      <c r="F2555" s="4">
        <f ca="1">OFFSET(InputPriceData!E$15,CalculationsAndCharts!$A2555+$A$11,IF($C$7,8,0),1,1)</f>
        <v>22.39</v>
      </c>
      <c r="G2555" s="4">
        <f ca="1">OFFSET(InputPriceData!F$15,CalculationsAndCharts!$A2555+$A$11,IF($C$7,8,0),1,1)</f>
        <v>22.62</v>
      </c>
      <c r="H2555" s="128"/>
      <c r="I2555" s="128"/>
      <c r="K2555" s="124"/>
      <c r="L2555" s="279"/>
      <c r="M2555" s="281"/>
      <c r="N2555" s="280"/>
      <c r="O2555" s="4"/>
      <c r="P2555" s="4"/>
      <c r="Q2555" s="3"/>
      <c r="S2555" s="309">
        <f t="shared" ca="1" si="1067"/>
        <v>22.88</v>
      </c>
      <c r="T2555" s="309">
        <f t="shared" ca="1" si="1068"/>
        <v>20.51</v>
      </c>
      <c r="U2555" s="310">
        <f t="shared" ca="1" si="1060"/>
        <v>0.8902953586497897</v>
      </c>
      <c r="V2555" s="310" t="b">
        <f t="shared" ca="1" si="1069"/>
        <v>0</v>
      </c>
      <c r="W2555" s="3" t="b">
        <f t="shared" ca="1" si="1070"/>
        <v>0</v>
      </c>
      <c r="X2555" s="3" t="str">
        <f t="shared" ca="1" si="1071"/>
        <v/>
      </c>
      <c r="Y2555" s="3" t="str">
        <f t="shared" ca="1" si="1061"/>
        <v/>
      </c>
      <c r="Z2555" s="3" t="str">
        <f t="shared" ca="1" si="1072"/>
        <v/>
      </c>
      <c r="AA2555" s="3" t="str">
        <f t="shared" ca="1" si="1073"/>
        <v/>
      </c>
      <c r="AB2555" s="205">
        <f t="shared" ca="1" si="1074"/>
        <v>1149</v>
      </c>
      <c r="AC2555" s="205">
        <f t="shared" ca="1" si="1075"/>
        <v>15</v>
      </c>
      <c r="AD2555" s="205">
        <f t="shared" ca="1" si="1062"/>
        <v>76.599999999999994</v>
      </c>
      <c r="AE2555" s="205">
        <f t="shared" ca="1" si="1063"/>
        <v>26.599999999999994</v>
      </c>
      <c r="AF2555" s="205">
        <f t="shared" ca="1" si="1076"/>
        <v>5.3199999999999994</v>
      </c>
      <c r="AG2555" s="205"/>
      <c r="AH2555" s="205"/>
      <c r="AI2555" s="205"/>
      <c r="AJ2555" s="205"/>
      <c r="AK2555" s="4"/>
      <c r="AL2555" s="4"/>
      <c r="AM2555" s="309">
        <f t="shared" ca="1" si="1077"/>
        <v>22.88</v>
      </c>
      <c r="AN2555" s="309">
        <f t="shared" ca="1" si="1078"/>
        <v>20.51</v>
      </c>
      <c r="AO2555" s="310">
        <f t="shared" ca="1" si="1079"/>
        <v>0.8902953586497897</v>
      </c>
      <c r="AP2555" s="310" t="b">
        <f t="shared" ca="1" si="1080"/>
        <v>0</v>
      </c>
      <c r="AQ2555" s="309">
        <f t="shared" ca="1" si="1081"/>
        <v>0</v>
      </c>
      <c r="AR2555" s="205">
        <f t="shared" ca="1" si="1064"/>
        <v>0</v>
      </c>
      <c r="AS2555" s="45" t="b">
        <f t="shared" ca="1" si="1065"/>
        <v>0</v>
      </c>
      <c r="AT2555">
        <f t="shared" ca="1" si="1066"/>
        <v>0</v>
      </c>
      <c r="AU2555" t="b">
        <f t="shared" ca="1" si="1082"/>
        <v>0</v>
      </c>
      <c r="AV2555" t="b">
        <f t="shared" ca="1" si="1083"/>
        <v>0</v>
      </c>
      <c r="AW2555" s="266" t="b">
        <f t="shared" ca="1" si="1084"/>
        <v>0</v>
      </c>
      <c r="AX2555" s="266" t="b">
        <f t="shared" ca="1" si="1085"/>
        <v>0</v>
      </c>
      <c r="AY2555" s="266" t="b">
        <f t="shared" ca="1" si="1086"/>
        <v>0</v>
      </c>
    </row>
    <row r="2556" spans="1:51" x14ac:dyDescent="0.25">
      <c r="A2556">
        <v>2524</v>
      </c>
      <c r="B2556" s="163">
        <f ca="1">OFFSET(InputPriceData!B$15,CalculationsAndCharts!$A2556+$A$11,0,1,1)</f>
        <v>38352</v>
      </c>
      <c r="C2556" s="3">
        <f ca="1">OFFSET(InputPriceData!G$15,CalculationsAndCharts!$A2556+$A$11,IF($C$7,8,0),1,1)</f>
        <v>219200</v>
      </c>
      <c r="D2556" s="4">
        <f ca="1">OFFSET(InputPriceData!C$15,CalculationsAndCharts!$A2556+$A$11,IF($C$7,8,0),1,1)</f>
        <v>23.06</v>
      </c>
      <c r="E2556" s="4">
        <f ca="1">OFFSET(InputPriceData!D$15,CalculationsAndCharts!$A2556+$A$11,IF($C$7,8,0),1,1)</f>
        <v>23.21</v>
      </c>
      <c r="F2556" s="4">
        <f ca="1">OFFSET(InputPriceData!E$15,CalculationsAndCharts!$A2556+$A$11,IF($C$7,8,0),1,1)</f>
        <v>22.44</v>
      </c>
      <c r="G2556" s="4">
        <f ca="1">OFFSET(InputPriceData!F$15,CalculationsAndCharts!$A2556+$A$11,IF($C$7,8,0),1,1)</f>
        <v>22.47</v>
      </c>
      <c r="H2556" s="128"/>
      <c r="I2556" s="128"/>
      <c r="K2556" s="124"/>
      <c r="L2556" s="279"/>
      <c r="M2556" s="281"/>
      <c r="N2556" s="280"/>
      <c r="O2556" s="4"/>
      <c r="P2556" s="4"/>
      <c r="Q2556" s="3"/>
      <c r="S2556" s="309">
        <f t="shared" ca="1" si="1067"/>
        <v>22.88</v>
      </c>
      <c r="T2556" s="309">
        <f t="shared" ca="1" si="1068"/>
        <v>20.51</v>
      </c>
      <c r="U2556" s="310">
        <f t="shared" ca="1" si="1060"/>
        <v>0.82700421940928248</v>
      </c>
      <c r="V2556" s="310" t="b">
        <f t="shared" ca="1" si="1069"/>
        <v>0</v>
      </c>
      <c r="W2556" s="3" t="b">
        <f t="shared" ca="1" si="1070"/>
        <v>1</v>
      </c>
      <c r="X2556" s="3">
        <f t="shared" ca="1" si="1071"/>
        <v>21.3</v>
      </c>
      <c r="Y2556" s="3">
        <f t="shared" ca="1" si="1061"/>
        <v>5.4929577464788641</v>
      </c>
      <c r="Z2556" s="3">
        <f t="shared" ca="1" si="1072"/>
        <v>5.4929577464788641</v>
      </c>
      <c r="AA2556" s="3">
        <f t="shared" ca="1" si="1073"/>
        <v>77</v>
      </c>
      <c r="AB2556" s="205">
        <f t="shared" ca="1" si="1074"/>
        <v>1149</v>
      </c>
      <c r="AC2556" s="205">
        <f t="shared" ca="1" si="1075"/>
        <v>15</v>
      </c>
      <c r="AD2556" s="205">
        <f t="shared" ca="1" si="1062"/>
        <v>76.599999999999994</v>
      </c>
      <c r="AE2556" s="205">
        <f t="shared" ca="1" si="1063"/>
        <v>26.599999999999994</v>
      </c>
      <c r="AF2556" s="205">
        <f t="shared" ca="1" si="1076"/>
        <v>5.3199999999999994</v>
      </c>
      <c r="AG2556" s="205"/>
      <c r="AH2556" s="205"/>
      <c r="AI2556" s="205"/>
      <c r="AJ2556" s="205"/>
      <c r="AK2556" s="4"/>
      <c r="AL2556" s="4"/>
      <c r="AM2556" s="309">
        <f t="shared" ca="1" si="1077"/>
        <v>22.88</v>
      </c>
      <c r="AN2556" s="309">
        <f t="shared" ca="1" si="1078"/>
        <v>20.51</v>
      </c>
      <c r="AO2556" s="310">
        <f t="shared" ca="1" si="1079"/>
        <v>0.82700421940928248</v>
      </c>
      <c r="AP2556" s="310" t="b">
        <f t="shared" ca="1" si="1080"/>
        <v>0</v>
      </c>
      <c r="AQ2556" s="309">
        <f t="shared" ca="1" si="1081"/>
        <v>0</v>
      </c>
      <c r="AR2556" s="205">
        <f t="shared" ca="1" si="1064"/>
        <v>0</v>
      </c>
      <c r="AS2556" s="45" t="b">
        <f t="shared" ca="1" si="1065"/>
        <v>0</v>
      </c>
      <c r="AT2556">
        <f t="shared" ca="1" si="1066"/>
        <v>0</v>
      </c>
      <c r="AU2556" t="b">
        <f t="shared" ca="1" si="1082"/>
        <v>0</v>
      </c>
      <c r="AV2556" t="b">
        <f t="shared" ca="1" si="1083"/>
        <v>0</v>
      </c>
      <c r="AW2556" s="266" t="b">
        <f t="shared" ca="1" si="1084"/>
        <v>0</v>
      </c>
      <c r="AX2556" s="266" t="b">
        <f t="shared" ca="1" si="1085"/>
        <v>0</v>
      </c>
      <c r="AY2556" s="266" t="b">
        <f t="shared" ca="1" si="1086"/>
        <v>0</v>
      </c>
    </row>
    <row r="2557" spans="1:51" x14ac:dyDescent="0.25">
      <c r="A2557">
        <v>2525</v>
      </c>
      <c r="B2557" s="163">
        <f ca="1">OFFSET(InputPriceData!B$15,CalculationsAndCharts!$A2557+$A$11,0,1,1)</f>
        <v>38351</v>
      </c>
      <c r="C2557" s="3">
        <f ca="1">OFFSET(InputPriceData!G$15,CalculationsAndCharts!$A2557+$A$11,IF($C$7,8,0),1,1)</f>
        <v>252400</v>
      </c>
      <c r="D2557" s="4">
        <f ca="1">OFFSET(InputPriceData!C$15,CalculationsAndCharts!$A2557+$A$11,IF($C$7,8,0),1,1)</f>
        <v>22.8</v>
      </c>
      <c r="E2557" s="4">
        <f ca="1">OFFSET(InputPriceData!D$15,CalculationsAndCharts!$A2557+$A$11,IF($C$7,8,0),1,1)</f>
        <v>23.08</v>
      </c>
      <c r="F2557" s="4">
        <f ca="1">OFFSET(InputPriceData!E$15,CalculationsAndCharts!$A2557+$A$11,IF($C$7,8,0),1,1)</f>
        <v>22.73</v>
      </c>
      <c r="G2557" s="4">
        <f ca="1">OFFSET(InputPriceData!F$15,CalculationsAndCharts!$A2557+$A$11,IF($C$7,8,0),1,1)</f>
        <v>22.81</v>
      </c>
      <c r="H2557" s="128"/>
      <c r="I2557" s="128"/>
      <c r="K2557" s="124"/>
      <c r="L2557" s="279"/>
      <c r="M2557" s="281"/>
      <c r="N2557" s="280"/>
      <c r="O2557" s="4"/>
      <c r="P2557" s="4"/>
      <c r="Q2557" s="3"/>
      <c r="S2557" s="309">
        <f t="shared" ca="1" si="1067"/>
        <v>22.88</v>
      </c>
      <c r="T2557" s="309">
        <f t="shared" ca="1" si="1068"/>
        <v>20.51</v>
      </c>
      <c r="U2557" s="310">
        <f t="shared" ca="1" si="1060"/>
        <v>0.97046413502109685</v>
      </c>
      <c r="V2557" s="310" t="b">
        <f t="shared" ca="1" si="1069"/>
        <v>0</v>
      </c>
      <c r="W2557" s="3" t="b">
        <f t="shared" ca="1" si="1070"/>
        <v>0</v>
      </c>
      <c r="X2557" s="3" t="str">
        <f t="shared" ca="1" si="1071"/>
        <v/>
      </c>
      <c r="Y2557" s="3" t="str">
        <f t="shared" ca="1" si="1061"/>
        <v/>
      </c>
      <c r="Z2557" s="3" t="str">
        <f t="shared" ca="1" si="1072"/>
        <v/>
      </c>
      <c r="AA2557" s="3" t="str">
        <f t="shared" ca="1" si="1073"/>
        <v/>
      </c>
      <c r="AB2557" s="205">
        <f t="shared" ca="1" si="1074"/>
        <v>1072</v>
      </c>
      <c r="AC2557" s="205">
        <f t="shared" ca="1" si="1075"/>
        <v>14</v>
      </c>
      <c r="AD2557" s="205">
        <f t="shared" ca="1" si="1062"/>
        <v>76.571428571428569</v>
      </c>
      <c r="AE2557" s="205">
        <f t="shared" ca="1" si="1063"/>
        <v>26.571428571428569</v>
      </c>
      <c r="AF2557" s="205">
        <f t="shared" ca="1" si="1076"/>
        <v>5.3142857142857141</v>
      </c>
      <c r="AG2557" s="205"/>
      <c r="AH2557" s="205"/>
      <c r="AI2557" s="205"/>
      <c r="AJ2557" s="205"/>
      <c r="AK2557" s="4"/>
      <c r="AL2557" s="4"/>
      <c r="AM2557" s="309">
        <f t="shared" ca="1" si="1077"/>
        <v>22.88</v>
      </c>
      <c r="AN2557" s="309">
        <f t="shared" ca="1" si="1078"/>
        <v>20.51</v>
      </c>
      <c r="AO2557" s="310">
        <f t="shared" ca="1" si="1079"/>
        <v>0.97046413502109685</v>
      </c>
      <c r="AP2557" s="310" t="b">
        <f t="shared" ca="1" si="1080"/>
        <v>0</v>
      </c>
      <c r="AQ2557" s="309">
        <f t="shared" ca="1" si="1081"/>
        <v>0</v>
      </c>
      <c r="AR2557" s="205">
        <f t="shared" ca="1" si="1064"/>
        <v>0</v>
      </c>
      <c r="AS2557" s="45" t="b">
        <f t="shared" ca="1" si="1065"/>
        <v>0</v>
      </c>
      <c r="AT2557">
        <f t="shared" ca="1" si="1066"/>
        <v>0</v>
      </c>
      <c r="AU2557" t="b">
        <f t="shared" ca="1" si="1082"/>
        <v>0</v>
      </c>
      <c r="AV2557" t="b">
        <f t="shared" ca="1" si="1083"/>
        <v>0</v>
      </c>
      <c r="AW2557" s="266" t="b">
        <f t="shared" ca="1" si="1084"/>
        <v>0</v>
      </c>
      <c r="AX2557" s="266" t="b">
        <f t="shared" ca="1" si="1085"/>
        <v>0</v>
      </c>
      <c r="AY2557" s="266" t="b">
        <f t="shared" ca="1" si="1086"/>
        <v>0</v>
      </c>
    </row>
    <row r="2558" spans="1:51" x14ac:dyDescent="0.25">
      <c r="A2558">
        <v>2526</v>
      </c>
      <c r="B2558" s="163">
        <f ca="1">OFFSET(InputPriceData!B$15,CalculationsAndCharts!$A2558+$A$11,0,1,1)</f>
        <v>38350</v>
      </c>
      <c r="C2558" s="3">
        <f ca="1">OFFSET(InputPriceData!G$15,CalculationsAndCharts!$A2558+$A$11,IF($C$7,8,0),1,1)</f>
        <v>390100</v>
      </c>
      <c r="D2558" s="4">
        <f ca="1">OFFSET(InputPriceData!C$15,CalculationsAndCharts!$A2558+$A$11,IF($C$7,8,0),1,1)</f>
        <v>22.61</v>
      </c>
      <c r="E2558" s="4">
        <f ca="1">OFFSET(InputPriceData!D$15,CalculationsAndCharts!$A2558+$A$11,IF($C$7,8,0),1,1)</f>
        <v>23.03</v>
      </c>
      <c r="F2558" s="4">
        <f ca="1">OFFSET(InputPriceData!E$15,CalculationsAndCharts!$A2558+$A$11,IF($C$7,8,0),1,1)</f>
        <v>22.6</v>
      </c>
      <c r="G2558" s="4">
        <f ca="1">OFFSET(InputPriceData!F$15,CalculationsAndCharts!$A2558+$A$11,IF($C$7,8,0),1,1)</f>
        <v>22.88</v>
      </c>
      <c r="H2558" s="128"/>
      <c r="I2558" s="128"/>
      <c r="K2558" s="124"/>
      <c r="L2558" s="279"/>
      <c r="M2558" s="281"/>
      <c r="N2558" s="280"/>
      <c r="O2558" s="4"/>
      <c r="P2558" s="4"/>
      <c r="Q2558" s="3"/>
      <c r="S2558" s="309">
        <f t="shared" ca="1" si="1067"/>
        <v>22.88</v>
      </c>
      <c r="T2558" s="309">
        <f t="shared" ca="1" si="1068"/>
        <v>20.51</v>
      </c>
      <c r="U2558" s="310">
        <f t="shared" ca="1" si="1060"/>
        <v>1</v>
      </c>
      <c r="V2558" s="310" t="b">
        <f t="shared" ca="1" si="1069"/>
        <v>0</v>
      </c>
      <c r="W2558" s="3" t="b">
        <f t="shared" ca="1" si="1070"/>
        <v>0</v>
      </c>
      <c r="X2558" s="3" t="str">
        <f t="shared" ca="1" si="1071"/>
        <v/>
      </c>
      <c r="Y2558" s="3" t="str">
        <f t="shared" ca="1" si="1061"/>
        <v/>
      </c>
      <c r="Z2558" s="3" t="str">
        <f t="shared" ca="1" si="1072"/>
        <v/>
      </c>
      <c r="AA2558" s="3" t="str">
        <f t="shared" ca="1" si="1073"/>
        <v/>
      </c>
      <c r="AB2558" s="205">
        <f t="shared" ca="1" si="1074"/>
        <v>1072</v>
      </c>
      <c r="AC2558" s="205">
        <f t="shared" ca="1" si="1075"/>
        <v>14</v>
      </c>
      <c r="AD2558" s="205">
        <f t="shared" ca="1" si="1062"/>
        <v>76.571428571428569</v>
      </c>
      <c r="AE2558" s="205">
        <f t="shared" ca="1" si="1063"/>
        <v>26.571428571428569</v>
      </c>
      <c r="AF2558" s="205">
        <f t="shared" ca="1" si="1076"/>
        <v>5.3142857142857141</v>
      </c>
      <c r="AG2558" s="205"/>
      <c r="AH2558" s="205"/>
      <c r="AI2558" s="205"/>
      <c r="AJ2558" s="205"/>
      <c r="AK2558" s="4"/>
      <c r="AL2558" s="4"/>
      <c r="AM2558" s="309">
        <f t="shared" ca="1" si="1077"/>
        <v>22.88</v>
      </c>
      <c r="AN2558" s="309">
        <f t="shared" ca="1" si="1078"/>
        <v>20.51</v>
      </c>
      <c r="AO2558" s="310">
        <f t="shared" ca="1" si="1079"/>
        <v>1</v>
      </c>
      <c r="AP2558" s="310" t="b">
        <f t="shared" ca="1" si="1080"/>
        <v>0</v>
      </c>
      <c r="AQ2558" s="309">
        <f t="shared" ca="1" si="1081"/>
        <v>0</v>
      </c>
      <c r="AR2558" s="205">
        <f t="shared" ca="1" si="1064"/>
        <v>0</v>
      </c>
      <c r="AS2558" s="45" t="b">
        <f t="shared" ca="1" si="1065"/>
        <v>0</v>
      </c>
      <c r="AT2558">
        <f t="shared" ca="1" si="1066"/>
        <v>0</v>
      </c>
      <c r="AU2558" t="b">
        <f t="shared" ca="1" si="1082"/>
        <v>0</v>
      </c>
      <c r="AV2558" t="b">
        <f t="shared" ca="1" si="1083"/>
        <v>0</v>
      </c>
      <c r="AW2558" s="266" t="b">
        <f t="shared" ca="1" si="1084"/>
        <v>0</v>
      </c>
      <c r="AX2558" s="266" t="b">
        <f t="shared" ca="1" si="1085"/>
        <v>0</v>
      </c>
      <c r="AY2558" s="266" t="b">
        <f t="shared" ca="1" si="1086"/>
        <v>0</v>
      </c>
    </row>
    <row r="2559" spans="1:51" x14ac:dyDescent="0.25">
      <c r="A2559">
        <v>2527</v>
      </c>
      <c r="B2559" s="163">
        <f ca="1">OFFSET(InputPriceData!B$15,CalculationsAndCharts!$A2559+$A$11,0,1,1)</f>
        <v>38349</v>
      </c>
      <c r="C2559" s="3">
        <f ca="1">OFFSET(InputPriceData!G$15,CalculationsAndCharts!$A2559+$A$11,IF($C$7,8,0),1,1)</f>
        <v>545600</v>
      </c>
      <c r="D2559" s="4">
        <f ca="1">OFFSET(InputPriceData!C$15,CalculationsAndCharts!$A2559+$A$11,IF($C$7,8,0),1,1)</f>
        <v>22.01</v>
      </c>
      <c r="E2559" s="4">
        <f ca="1">OFFSET(InputPriceData!D$15,CalculationsAndCharts!$A2559+$A$11,IF($C$7,8,0),1,1)</f>
        <v>22.88</v>
      </c>
      <c r="F2559" s="4">
        <f ca="1">OFFSET(InputPriceData!E$15,CalculationsAndCharts!$A2559+$A$11,IF($C$7,8,0),1,1)</f>
        <v>22.01</v>
      </c>
      <c r="G2559" s="4">
        <f ca="1">OFFSET(InputPriceData!F$15,CalculationsAndCharts!$A2559+$A$11,IF($C$7,8,0),1,1)</f>
        <v>22.8</v>
      </c>
      <c r="H2559" s="128"/>
      <c r="I2559" s="128"/>
      <c r="K2559" s="124"/>
      <c r="L2559" s="279"/>
      <c r="M2559" s="281"/>
      <c r="N2559" s="280"/>
      <c r="O2559" s="4"/>
      <c r="P2559" s="4"/>
      <c r="Q2559" s="3"/>
      <c r="S2559" s="309">
        <f t="shared" ca="1" si="1067"/>
        <v>22.8</v>
      </c>
      <c r="T2559" s="309">
        <f t="shared" ca="1" si="1068"/>
        <v>20.51</v>
      </c>
      <c r="U2559" s="310">
        <f t="shared" ca="1" si="1060"/>
        <v>1</v>
      </c>
      <c r="V2559" s="310" t="b">
        <f t="shared" ca="1" si="1069"/>
        <v>0</v>
      </c>
      <c r="W2559" s="3" t="b">
        <f t="shared" ca="1" si="1070"/>
        <v>0</v>
      </c>
      <c r="X2559" s="3" t="str">
        <f t="shared" ca="1" si="1071"/>
        <v/>
      </c>
      <c r="Y2559" s="3" t="str">
        <f t="shared" ca="1" si="1061"/>
        <v/>
      </c>
      <c r="Z2559" s="3" t="str">
        <f t="shared" ca="1" si="1072"/>
        <v/>
      </c>
      <c r="AA2559" s="3" t="str">
        <f t="shared" ca="1" si="1073"/>
        <v/>
      </c>
      <c r="AB2559" s="205">
        <f t="shared" ca="1" si="1074"/>
        <v>1072</v>
      </c>
      <c r="AC2559" s="205">
        <f t="shared" ca="1" si="1075"/>
        <v>14</v>
      </c>
      <c r="AD2559" s="205">
        <f t="shared" ca="1" si="1062"/>
        <v>76.571428571428569</v>
      </c>
      <c r="AE2559" s="205">
        <f t="shared" ca="1" si="1063"/>
        <v>26.571428571428569</v>
      </c>
      <c r="AF2559" s="205">
        <f t="shared" ca="1" si="1076"/>
        <v>5.3142857142857141</v>
      </c>
      <c r="AG2559" s="205"/>
      <c r="AH2559" s="205"/>
      <c r="AI2559" s="205"/>
      <c r="AJ2559" s="205"/>
      <c r="AK2559" s="4"/>
      <c r="AL2559" s="4"/>
      <c r="AM2559" s="309">
        <f t="shared" ca="1" si="1077"/>
        <v>22.8</v>
      </c>
      <c r="AN2559" s="309">
        <f t="shared" ca="1" si="1078"/>
        <v>20.51</v>
      </c>
      <c r="AO2559" s="310">
        <f t="shared" ca="1" si="1079"/>
        <v>1</v>
      </c>
      <c r="AP2559" s="310" t="b">
        <f t="shared" ca="1" si="1080"/>
        <v>0</v>
      </c>
      <c r="AQ2559" s="309">
        <f t="shared" ca="1" si="1081"/>
        <v>0</v>
      </c>
      <c r="AR2559" s="205">
        <f t="shared" ca="1" si="1064"/>
        <v>0</v>
      </c>
      <c r="AS2559" s="45" t="b">
        <f t="shared" ca="1" si="1065"/>
        <v>0</v>
      </c>
      <c r="AT2559">
        <f t="shared" ca="1" si="1066"/>
        <v>0</v>
      </c>
      <c r="AU2559" t="b">
        <f t="shared" ca="1" si="1082"/>
        <v>0</v>
      </c>
      <c r="AV2559" t="b">
        <f t="shared" ca="1" si="1083"/>
        <v>0</v>
      </c>
      <c r="AW2559" s="266" t="b">
        <f t="shared" ca="1" si="1084"/>
        <v>0</v>
      </c>
      <c r="AX2559" s="266" t="b">
        <f t="shared" ca="1" si="1085"/>
        <v>0</v>
      </c>
      <c r="AY2559" s="266" t="b">
        <f t="shared" ca="1" si="1086"/>
        <v>0</v>
      </c>
    </row>
    <row r="2560" spans="1:51" x14ac:dyDescent="0.25">
      <c r="A2560">
        <v>2528</v>
      </c>
      <c r="B2560" s="163">
        <f ca="1">OFFSET(InputPriceData!B$15,CalculationsAndCharts!$A2560+$A$11,0,1,1)</f>
        <v>38348</v>
      </c>
      <c r="C2560" s="3">
        <f ca="1">OFFSET(InputPriceData!G$15,CalculationsAndCharts!$A2560+$A$11,IF($C$7,8,0),1,1)</f>
        <v>339800</v>
      </c>
      <c r="D2560" s="4">
        <f ca="1">OFFSET(InputPriceData!C$15,CalculationsAndCharts!$A2560+$A$11,IF($C$7,8,0),1,1)</f>
        <v>22.18</v>
      </c>
      <c r="E2560" s="4">
        <f ca="1">OFFSET(InputPriceData!D$15,CalculationsAndCharts!$A2560+$A$11,IF($C$7,8,0),1,1)</f>
        <v>22.23</v>
      </c>
      <c r="F2560" s="4">
        <f ca="1">OFFSET(InputPriceData!E$15,CalculationsAndCharts!$A2560+$A$11,IF($C$7,8,0),1,1)</f>
        <v>21.67</v>
      </c>
      <c r="G2560" s="4">
        <f ca="1">OFFSET(InputPriceData!F$15,CalculationsAndCharts!$A2560+$A$11,IF($C$7,8,0),1,1)</f>
        <v>21.73</v>
      </c>
      <c r="H2560" s="128"/>
      <c r="I2560" s="128"/>
      <c r="K2560" s="124"/>
      <c r="L2560" s="279"/>
      <c r="M2560" s="281"/>
      <c r="N2560" s="280"/>
      <c r="O2560" s="4"/>
      <c r="P2560" s="4"/>
      <c r="Q2560" s="3"/>
      <c r="S2560" s="309">
        <f t="shared" ca="1" si="1067"/>
        <v>22.39</v>
      </c>
      <c r="T2560" s="309">
        <f t="shared" ca="1" si="1068"/>
        <v>20.51</v>
      </c>
      <c r="U2560" s="310">
        <f t="shared" ca="1" si="1060"/>
        <v>0.64893617021276573</v>
      </c>
      <c r="V2560" s="310" t="b">
        <f t="shared" ca="1" si="1069"/>
        <v>0</v>
      </c>
      <c r="W2560" s="3" t="b">
        <f t="shared" ca="1" si="1070"/>
        <v>0</v>
      </c>
      <c r="X2560" s="3" t="str">
        <f t="shared" ca="1" si="1071"/>
        <v/>
      </c>
      <c r="Y2560" s="3" t="str">
        <f t="shared" ca="1" si="1061"/>
        <v/>
      </c>
      <c r="Z2560" s="3" t="str">
        <f t="shared" ca="1" si="1072"/>
        <v/>
      </c>
      <c r="AA2560" s="3" t="str">
        <f t="shared" ca="1" si="1073"/>
        <v/>
      </c>
      <c r="AB2560" s="205">
        <f t="shared" ca="1" si="1074"/>
        <v>1072</v>
      </c>
      <c r="AC2560" s="205">
        <f t="shared" ca="1" si="1075"/>
        <v>14</v>
      </c>
      <c r="AD2560" s="205">
        <f t="shared" ca="1" si="1062"/>
        <v>76.571428571428569</v>
      </c>
      <c r="AE2560" s="205">
        <f t="shared" ca="1" si="1063"/>
        <v>26.571428571428569</v>
      </c>
      <c r="AF2560" s="205">
        <f t="shared" ca="1" si="1076"/>
        <v>5.3142857142857141</v>
      </c>
      <c r="AG2560" s="205"/>
      <c r="AH2560" s="205"/>
      <c r="AI2560" s="205"/>
      <c r="AJ2560" s="205"/>
      <c r="AK2560" s="4"/>
      <c r="AL2560" s="4"/>
      <c r="AM2560" s="309">
        <f t="shared" ca="1" si="1077"/>
        <v>22.25</v>
      </c>
      <c r="AN2560" s="309">
        <f t="shared" ca="1" si="1078"/>
        <v>20.51</v>
      </c>
      <c r="AO2560" s="310">
        <f t="shared" ca="1" si="1079"/>
        <v>0.70114942528735635</v>
      </c>
      <c r="AP2560" s="310" t="b">
        <f t="shared" ca="1" si="1080"/>
        <v>0</v>
      </c>
      <c r="AQ2560" s="309">
        <f t="shared" ca="1" si="1081"/>
        <v>0</v>
      </c>
      <c r="AR2560" s="205">
        <f t="shared" ca="1" si="1064"/>
        <v>0</v>
      </c>
      <c r="AS2560" s="45" t="b">
        <f t="shared" ca="1" si="1065"/>
        <v>0</v>
      </c>
      <c r="AT2560">
        <f t="shared" ca="1" si="1066"/>
        <v>0</v>
      </c>
      <c r="AU2560" t="b">
        <f t="shared" ca="1" si="1082"/>
        <v>0</v>
      </c>
      <c r="AV2560" t="b">
        <f t="shared" ca="1" si="1083"/>
        <v>0</v>
      </c>
      <c r="AW2560" s="266" t="b">
        <f t="shared" ca="1" si="1084"/>
        <v>0</v>
      </c>
      <c r="AX2560" s="266" t="b">
        <f t="shared" ca="1" si="1085"/>
        <v>0</v>
      </c>
      <c r="AY2560" s="266" t="b">
        <f t="shared" ca="1" si="1086"/>
        <v>0</v>
      </c>
    </row>
    <row r="2561" spans="1:51" x14ac:dyDescent="0.25">
      <c r="A2561">
        <v>2529</v>
      </c>
      <c r="B2561" s="163">
        <f ca="1">OFFSET(InputPriceData!B$15,CalculationsAndCharts!$A2561+$A$11,0,1,1)</f>
        <v>38344</v>
      </c>
      <c r="C2561" s="3">
        <f ca="1">OFFSET(InputPriceData!G$15,CalculationsAndCharts!$A2561+$A$11,IF($C$7,8,0),1,1)</f>
        <v>601600</v>
      </c>
      <c r="D2561" s="4">
        <f ca="1">OFFSET(InputPriceData!C$15,CalculationsAndCharts!$A2561+$A$11,IF($C$7,8,0),1,1)</f>
        <v>22</v>
      </c>
      <c r="E2561" s="4">
        <f ca="1">OFFSET(InputPriceData!D$15,CalculationsAndCharts!$A2561+$A$11,IF($C$7,8,0),1,1)</f>
        <v>22.1</v>
      </c>
      <c r="F2561" s="4">
        <f ca="1">OFFSET(InputPriceData!E$15,CalculationsAndCharts!$A2561+$A$11,IF($C$7,8,0),1,1)</f>
        <v>21.78</v>
      </c>
      <c r="G2561" s="4">
        <f ca="1">OFFSET(InputPriceData!F$15,CalculationsAndCharts!$A2561+$A$11,IF($C$7,8,0),1,1)</f>
        <v>21.89</v>
      </c>
      <c r="H2561" s="128"/>
      <c r="I2561" s="128"/>
      <c r="K2561" s="124"/>
      <c r="L2561" s="279"/>
      <c r="M2561" s="281"/>
      <c r="N2561" s="280"/>
      <c r="O2561" s="4"/>
      <c r="P2561" s="4"/>
      <c r="Q2561" s="3"/>
      <c r="S2561" s="309">
        <f t="shared" ca="1" si="1067"/>
        <v>22.39</v>
      </c>
      <c r="T2561" s="309">
        <f t="shared" ca="1" si="1068"/>
        <v>20.51</v>
      </c>
      <c r="U2561" s="310">
        <f t="shared" ca="1" si="1060"/>
        <v>0.73404255319148926</v>
      </c>
      <c r="V2561" s="310" t="b">
        <f t="shared" ca="1" si="1069"/>
        <v>0</v>
      </c>
      <c r="W2561" s="3" t="b">
        <f t="shared" ca="1" si="1070"/>
        <v>0</v>
      </c>
      <c r="X2561" s="3" t="str">
        <f t="shared" ca="1" si="1071"/>
        <v/>
      </c>
      <c r="Y2561" s="3" t="str">
        <f t="shared" ca="1" si="1061"/>
        <v/>
      </c>
      <c r="Z2561" s="3" t="str">
        <f t="shared" ca="1" si="1072"/>
        <v/>
      </c>
      <c r="AA2561" s="3" t="str">
        <f t="shared" ca="1" si="1073"/>
        <v/>
      </c>
      <c r="AB2561" s="205">
        <f t="shared" ca="1" si="1074"/>
        <v>1072</v>
      </c>
      <c r="AC2561" s="205">
        <f t="shared" ca="1" si="1075"/>
        <v>14</v>
      </c>
      <c r="AD2561" s="205">
        <f t="shared" ca="1" si="1062"/>
        <v>76.571428571428569</v>
      </c>
      <c r="AE2561" s="205">
        <f t="shared" ca="1" si="1063"/>
        <v>26.571428571428569</v>
      </c>
      <c r="AF2561" s="205">
        <f t="shared" ca="1" si="1076"/>
        <v>5.3142857142857141</v>
      </c>
      <c r="AG2561" s="205"/>
      <c r="AH2561" s="205"/>
      <c r="AI2561" s="205"/>
      <c r="AJ2561" s="205"/>
      <c r="AK2561" s="4"/>
      <c r="AL2561" s="4"/>
      <c r="AM2561" s="309">
        <f t="shared" ca="1" si="1077"/>
        <v>22.25</v>
      </c>
      <c r="AN2561" s="309">
        <f t="shared" ca="1" si="1078"/>
        <v>20.51</v>
      </c>
      <c r="AO2561" s="310">
        <f t="shared" ca="1" si="1079"/>
        <v>0.79310344827586221</v>
      </c>
      <c r="AP2561" s="310" t="b">
        <f t="shared" ca="1" si="1080"/>
        <v>0</v>
      </c>
      <c r="AQ2561" s="309">
        <f t="shared" ca="1" si="1081"/>
        <v>0</v>
      </c>
      <c r="AR2561" s="205">
        <f t="shared" ca="1" si="1064"/>
        <v>0</v>
      </c>
      <c r="AS2561" s="45" t="b">
        <f t="shared" ca="1" si="1065"/>
        <v>0</v>
      </c>
      <c r="AT2561">
        <f t="shared" ca="1" si="1066"/>
        <v>0</v>
      </c>
      <c r="AU2561" t="b">
        <f t="shared" ca="1" si="1082"/>
        <v>0</v>
      </c>
      <c r="AV2561" t="b">
        <f t="shared" ca="1" si="1083"/>
        <v>0</v>
      </c>
      <c r="AW2561" s="266" t="b">
        <f t="shared" ca="1" si="1084"/>
        <v>0</v>
      </c>
      <c r="AX2561" s="266" t="b">
        <f t="shared" ca="1" si="1085"/>
        <v>0</v>
      </c>
      <c r="AY2561" s="266" t="b">
        <f t="shared" ca="1" si="1086"/>
        <v>0</v>
      </c>
    </row>
    <row r="2562" spans="1:51" x14ac:dyDescent="0.25">
      <c r="A2562">
        <v>2530</v>
      </c>
      <c r="B2562" s="163">
        <f ca="1">OFFSET(InputPriceData!B$15,CalculationsAndCharts!$A2562+$A$11,0,1,1)</f>
        <v>38343</v>
      </c>
      <c r="C2562" s="3">
        <f ca="1">OFFSET(InputPriceData!G$15,CalculationsAndCharts!$A2562+$A$11,IF($C$7,8,0),1,1)</f>
        <v>278000</v>
      </c>
      <c r="D2562" s="4">
        <f ca="1">OFFSET(InputPriceData!C$15,CalculationsAndCharts!$A2562+$A$11,IF($C$7,8,0),1,1)</f>
        <v>21.98</v>
      </c>
      <c r="E2562" s="4">
        <f ca="1">OFFSET(InputPriceData!D$15,CalculationsAndCharts!$A2562+$A$11,IF($C$7,8,0),1,1)</f>
        <v>22.08</v>
      </c>
      <c r="F2562" s="4">
        <f ca="1">OFFSET(InputPriceData!E$15,CalculationsAndCharts!$A2562+$A$11,IF($C$7,8,0),1,1)</f>
        <v>21.61</v>
      </c>
      <c r="G2562" s="4">
        <f ca="1">OFFSET(InputPriceData!F$15,CalculationsAndCharts!$A2562+$A$11,IF($C$7,8,0),1,1)</f>
        <v>21.81</v>
      </c>
      <c r="H2562" s="128"/>
      <c r="I2562" s="128"/>
      <c r="K2562" s="124"/>
      <c r="L2562" s="279"/>
      <c r="M2562" s="281"/>
      <c r="N2562" s="280"/>
      <c r="O2562" s="4"/>
      <c r="P2562" s="4"/>
      <c r="Q2562" s="3"/>
      <c r="S2562" s="309">
        <f t="shared" ca="1" si="1067"/>
        <v>22.4</v>
      </c>
      <c r="T2562" s="309">
        <f t="shared" ca="1" si="1068"/>
        <v>20.51</v>
      </c>
      <c r="U2562" s="310">
        <f t="shared" ca="1" si="1060"/>
        <v>0.68783068783068746</v>
      </c>
      <c r="V2562" s="310" t="b">
        <f t="shared" ca="1" si="1069"/>
        <v>0</v>
      </c>
      <c r="W2562" s="3" t="b">
        <f t="shared" ca="1" si="1070"/>
        <v>0</v>
      </c>
      <c r="X2562" s="3" t="str">
        <f t="shared" ca="1" si="1071"/>
        <v/>
      </c>
      <c r="Y2562" s="3" t="str">
        <f t="shared" ca="1" si="1061"/>
        <v/>
      </c>
      <c r="Z2562" s="3" t="str">
        <f t="shared" ca="1" si="1072"/>
        <v/>
      </c>
      <c r="AA2562" s="3" t="str">
        <f t="shared" ca="1" si="1073"/>
        <v/>
      </c>
      <c r="AB2562" s="205">
        <f t="shared" ca="1" si="1074"/>
        <v>1072</v>
      </c>
      <c r="AC2562" s="205">
        <f t="shared" ca="1" si="1075"/>
        <v>14</v>
      </c>
      <c r="AD2562" s="205">
        <f t="shared" ca="1" si="1062"/>
        <v>76.571428571428569</v>
      </c>
      <c r="AE2562" s="205">
        <f t="shared" ca="1" si="1063"/>
        <v>26.571428571428569</v>
      </c>
      <c r="AF2562" s="205">
        <f t="shared" ca="1" si="1076"/>
        <v>5.3142857142857141</v>
      </c>
      <c r="AG2562" s="205"/>
      <c r="AH2562" s="205"/>
      <c r="AI2562" s="205"/>
      <c r="AJ2562" s="205"/>
      <c r="AK2562" s="4"/>
      <c r="AL2562" s="4"/>
      <c r="AM2562" s="309">
        <f t="shared" ca="1" si="1077"/>
        <v>22.39</v>
      </c>
      <c r="AN2562" s="309">
        <f t="shared" ca="1" si="1078"/>
        <v>20.51</v>
      </c>
      <c r="AO2562" s="310">
        <f t="shared" ca="1" si="1079"/>
        <v>0.69148936170212649</v>
      </c>
      <c r="AP2562" s="310" t="b">
        <f t="shared" ca="1" si="1080"/>
        <v>0</v>
      </c>
      <c r="AQ2562" s="309">
        <f t="shared" ca="1" si="1081"/>
        <v>0</v>
      </c>
      <c r="AR2562" s="205">
        <f t="shared" ca="1" si="1064"/>
        <v>0</v>
      </c>
      <c r="AS2562" s="45" t="b">
        <f t="shared" ca="1" si="1065"/>
        <v>0</v>
      </c>
      <c r="AT2562">
        <f t="shared" ca="1" si="1066"/>
        <v>0</v>
      </c>
      <c r="AU2562" t="b">
        <f t="shared" ca="1" si="1082"/>
        <v>0</v>
      </c>
      <c r="AV2562" t="b">
        <f t="shared" ca="1" si="1083"/>
        <v>0</v>
      </c>
      <c r="AW2562" s="266" t="b">
        <f t="shared" ca="1" si="1084"/>
        <v>0</v>
      </c>
      <c r="AX2562" s="266" t="b">
        <f t="shared" ca="1" si="1085"/>
        <v>0</v>
      </c>
      <c r="AY2562" s="266" t="b">
        <f t="shared" ca="1" si="1086"/>
        <v>0</v>
      </c>
    </row>
    <row r="2563" spans="1:51" x14ac:dyDescent="0.25">
      <c r="A2563">
        <v>2531</v>
      </c>
      <c r="B2563" s="163">
        <f ca="1">OFFSET(InputPriceData!B$15,CalculationsAndCharts!$A2563+$A$11,0,1,1)</f>
        <v>38342</v>
      </c>
      <c r="C2563" s="3">
        <f ca="1">OFFSET(InputPriceData!G$15,CalculationsAndCharts!$A2563+$A$11,IF($C$7,8,0),1,1)</f>
        <v>204800</v>
      </c>
      <c r="D2563" s="4">
        <f ca="1">OFFSET(InputPriceData!C$15,CalculationsAndCharts!$A2563+$A$11,IF($C$7,8,0),1,1)</f>
        <v>21.23</v>
      </c>
      <c r="E2563" s="4">
        <f ca="1">OFFSET(InputPriceData!D$15,CalculationsAndCharts!$A2563+$A$11,IF($C$7,8,0),1,1)</f>
        <v>21.91</v>
      </c>
      <c r="F2563" s="4">
        <f ca="1">OFFSET(InputPriceData!E$15,CalculationsAndCharts!$A2563+$A$11,IF($C$7,8,0),1,1)</f>
        <v>21.23</v>
      </c>
      <c r="G2563" s="4">
        <f ca="1">OFFSET(InputPriceData!F$15,CalculationsAndCharts!$A2563+$A$11,IF($C$7,8,0),1,1)</f>
        <v>21.83</v>
      </c>
      <c r="H2563" s="128"/>
      <c r="I2563" s="128"/>
      <c r="K2563" s="124"/>
      <c r="L2563" s="279"/>
      <c r="M2563" s="281"/>
      <c r="N2563" s="280"/>
      <c r="O2563" s="4"/>
      <c r="P2563" s="4"/>
      <c r="Q2563" s="3"/>
      <c r="S2563" s="309">
        <f t="shared" ca="1" si="1067"/>
        <v>22.4</v>
      </c>
      <c r="T2563" s="309">
        <f t="shared" ca="1" si="1068"/>
        <v>20.51</v>
      </c>
      <c r="U2563" s="310">
        <f t="shared" ca="1" si="1060"/>
        <v>0.69841269841269782</v>
      </c>
      <c r="V2563" s="310" t="b">
        <f t="shared" ca="1" si="1069"/>
        <v>0</v>
      </c>
      <c r="W2563" s="3" t="b">
        <f t="shared" ca="1" si="1070"/>
        <v>0</v>
      </c>
      <c r="X2563" s="3" t="str">
        <f t="shared" ca="1" si="1071"/>
        <v/>
      </c>
      <c r="Y2563" s="3" t="str">
        <f t="shared" ca="1" si="1061"/>
        <v/>
      </c>
      <c r="Z2563" s="3" t="str">
        <f t="shared" ca="1" si="1072"/>
        <v/>
      </c>
      <c r="AA2563" s="3" t="str">
        <f t="shared" ca="1" si="1073"/>
        <v/>
      </c>
      <c r="AB2563" s="205">
        <f t="shared" ca="1" si="1074"/>
        <v>1072</v>
      </c>
      <c r="AC2563" s="205">
        <f t="shared" ca="1" si="1075"/>
        <v>14</v>
      </c>
      <c r="AD2563" s="205">
        <f t="shared" ca="1" si="1062"/>
        <v>76.571428571428569</v>
      </c>
      <c r="AE2563" s="205">
        <f t="shared" ca="1" si="1063"/>
        <v>26.571428571428569</v>
      </c>
      <c r="AF2563" s="205">
        <f t="shared" ca="1" si="1076"/>
        <v>5.3142857142857141</v>
      </c>
      <c r="AG2563" s="205"/>
      <c r="AH2563" s="205"/>
      <c r="AI2563" s="205"/>
      <c r="AJ2563" s="205"/>
      <c r="AK2563" s="4"/>
      <c r="AL2563" s="4"/>
      <c r="AM2563" s="309">
        <f t="shared" ca="1" si="1077"/>
        <v>22.39</v>
      </c>
      <c r="AN2563" s="309">
        <f t="shared" ca="1" si="1078"/>
        <v>20.51</v>
      </c>
      <c r="AO2563" s="310">
        <f t="shared" ca="1" si="1079"/>
        <v>0.70212765957446677</v>
      </c>
      <c r="AP2563" s="310" t="b">
        <f t="shared" ca="1" si="1080"/>
        <v>0</v>
      </c>
      <c r="AQ2563" s="309">
        <f t="shared" ca="1" si="1081"/>
        <v>0</v>
      </c>
      <c r="AR2563" s="205">
        <f t="shared" ca="1" si="1064"/>
        <v>0</v>
      </c>
      <c r="AS2563" s="45" t="b">
        <f t="shared" ca="1" si="1065"/>
        <v>0</v>
      </c>
      <c r="AT2563">
        <f t="shared" ca="1" si="1066"/>
        <v>0</v>
      </c>
      <c r="AU2563" t="b">
        <f t="shared" ca="1" si="1082"/>
        <v>0</v>
      </c>
      <c r="AV2563" t="b">
        <f t="shared" ca="1" si="1083"/>
        <v>0</v>
      </c>
      <c r="AW2563" s="266" t="b">
        <f t="shared" ca="1" si="1084"/>
        <v>0</v>
      </c>
      <c r="AX2563" s="266" t="b">
        <f t="shared" ca="1" si="1085"/>
        <v>0</v>
      </c>
      <c r="AY2563" s="266" t="b">
        <f t="shared" ca="1" si="1086"/>
        <v>0</v>
      </c>
    </row>
    <row r="2564" spans="1:51" x14ac:dyDescent="0.25">
      <c r="A2564">
        <v>2532</v>
      </c>
      <c r="B2564" s="163">
        <f ca="1">OFFSET(InputPriceData!B$15,CalculationsAndCharts!$A2564+$A$11,0,1,1)</f>
        <v>38341</v>
      </c>
      <c r="C2564" s="3">
        <f ca="1">OFFSET(InputPriceData!G$15,CalculationsAndCharts!$A2564+$A$11,IF($C$7,8,0),1,1)</f>
        <v>187600</v>
      </c>
      <c r="D2564" s="4">
        <f ca="1">OFFSET(InputPriceData!C$15,CalculationsAndCharts!$A2564+$A$11,IF($C$7,8,0),1,1)</f>
        <v>21.61</v>
      </c>
      <c r="E2564" s="4">
        <f ca="1">OFFSET(InputPriceData!D$15,CalculationsAndCharts!$A2564+$A$11,IF($C$7,8,0),1,1)</f>
        <v>21.77</v>
      </c>
      <c r="F2564" s="4">
        <f ca="1">OFFSET(InputPriceData!E$15,CalculationsAndCharts!$A2564+$A$11,IF($C$7,8,0),1,1)</f>
        <v>21.34</v>
      </c>
      <c r="G2564" s="4">
        <f ca="1">OFFSET(InputPriceData!F$15,CalculationsAndCharts!$A2564+$A$11,IF($C$7,8,0),1,1)</f>
        <v>21.37</v>
      </c>
      <c r="H2564" s="128"/>
      <c r="I2564" s="128"/>
      <c r="K2564" s="124"/>
      <c r="L2564" s="279"/>
      <c r="M2564" s="281"/>
      <c r="N2564" s="280"/>
      <c r="O2564" s="4"/>
      <c r="P2564" s="4"/>
      <c r="Q2564" s="3"/>
      <c r="S2564" s="309">
        <f t="shared" ca="1" si="1067"/>
        <v>22.4</v>
      </c>
      <c r="T2564" s="309">
        <f t="shared" ca="1" si="1068"/>
        <v>20.51</v>
      </c>
      <c r="U2564" s="310">
        <f t="shared" ca="1" si="1060"/>
        <v>0.45502645502645545</v>
      </c>
      <c r="V2564" s="310" t="b">
        <f t="shared" ca="1" si="1069"/>
        <v>0</v>
      </c>
      <c r="W2564" s="3" t="b">
        <f t="shared" ca="1" si="1070"/>
        <v>0</v>
      </c>
      <c r="X2564" s="3" t="str">
        <f t="shared" ca="1" si="1071"/>
        <v/>
      </c>
      <c r="Y2564" s="3" t="str">
        <f t="shared" ca="1" si="1061"/>
        <v/>
      </c>
      <c r="Z2564" s="3" t="str">
        <f t="shared" ca="1" si="1072"/>
        <v/>
      </c>
      <c r="AA2564" s="3" t="str">
        <f t="shared" ca="1" si="1073"/>
        <v/>
      </c>
      <c r="AB2564" s="205">
        <f t="shared" ca="1" si="1074"/>
        <v>1072</v>
      </c>
      <c r="AC2564" s="205">
        <f t="shared" ca="1" si="1075"/>
        <v>14</v>
      </c>
      <c r="AD2564" s="205">
        <f t="shared" ca="1" si="1062"/>
        <v>76.571428571428569</v>
      </c>
      <c r="AE2564" s="205">
        <f t="shared" ca="1" si="1063"/>
        <v>26.571428571428569</v>
      </c>
      <c r="AF2564" s="205">
        <f t="shared" ca="1" si="1076"/>
        <v>5.3142857142857141</v>
      </c>
      <c r="AG2564" s="205"/>
      <c r="AH2564" s="205"/>
      <c r="AI2564" s="205"/>
      <c r="AJ2564" s="205"/>
      <c r="AK2564" s="4"/>
      <c r="AL2564" s="4"/>
      <c r="AM2564" s="309">
        <f t="shared" ca="1" si="1077"/>
        <v>22.4</v>
      </c>
      <c r="AN2564" s="309">
        <f t="shared" ca="1" si="1078"/>
        <v>20.51</v>
      </c>
      <c r="AO2564" s="310">
        <f t="shared" ca="1" si="1079"/>
        <v>0.45502645502645545</v>
      </c>
      <c r="AP2564" s="310" t="b">
        <f t="shared" ca="1" si="1080"/>
        <v>0</v>
      </c>
      <c r="AQ2564" s="309">
        <f t="shared" ca="1" si="1081"/>
        <v>0</v>
      </c>
      <c r="AR2564" s="205">
        <f t="shared" ca="1" si="1064"/>
        <v>0</v>
      </c>
      <c r="AS2564" s="45" t="b">
        <f t="shared" ca="1" si="1065"/>
        <v>0</v>
      </c>
      <c r="AT2564">
        <f t="shared" ca="1" si="1066"/>
        <v>0</v>
      </c>
      <c r="AU2564" t="b">
        <f t="shared" ca="1" si="1082"/>
        <v>0</v>
      </c>
      <c r="AV2564" t="b">
        <f t="shared" ca="1" si="1083"/>
        <v>0</v>
      </c>
      <c r="AW2564" s="266" t="b">
        <f t="shared" ca="1" si="1084"/>
        <v>0</v>
      </c>
      <c r="AX2564" s="266" t="b">
        <f t="shared" ca="1" si="1085"/>
        <v>0</v>
      </c>
      <c r="AY2564" s="266" t="b">
        <f t="shared" ca="1" si="1086"/>
        <v>0</v>
      </c>
    </row>
    <row r="2565" spans="1:51" x14ac:dyDescent="0.25">
      <c r="A2565">
        <v>2533</v>
      </c>
      <c r="B2565" s="163">
        <f ca="1">OFFSET(InputPriceData!B$15,CalculationsAndCharts!$A2565+$A$11,0,1,1)</f>
        <v>38338</v>
      </c>
      <c r="C2565" s="3">
        <f ca="1">OFFSET(InputPriceData!G$15,CalculationsAndCharts!$A2565+$A$11,IF($C$7,8,0),1,1)</f>
        <v>381200</v>
      </c>
      <c r="D2565" s="4">
        <f ca="1">OFFSET(InputPriceData!C$15,CalculationsAndCharts!$A2565+$A$11,IF($C$7,8,0),1,1)</f>
        <v>21.1</v>
      </c>
      <c r="E2565" s="4">
        <f ca="1">OFFSET(InputPriceData!D$15,CalculationsAndCharts!$A2565+$A$11,IF($C$7,8,0),1,1)</f>
        <v>21.65</v>
      </c>
      <c r="F2565" s="4">
        <f ca="1">OFFSET(InputPriceData!E$15,CalculationsAndCharts!$A2565+$A$11,IF($C$7,8,0),1,1)</f>
        <v>21.01</v>
      </c>
      <c r="G2565" s="4">
        <f ca="1">OFFSET(InputPriceData!F$15,CalculationsAndCharts!$A2565+$A$11,IF($C$7,8,0),1,1)</f>
        <v>21.55</v>
      </c>
      <c r="H2565" s="128"/>
      <c r="I2565" s="128"/>
      <c r="K2565" s="124"/>
      <c r="L2565" s="279"/>
      <c r="M2565" s="281"/>
      <c r="N2565" s="280"/>
      <c r="O2565" s="4"/>
      <c r="P2565" s="4"/>
      <c r="Q2565" s="3"/>
      <c r="S2565" s="309">
        <f t="shared" ca="1" si="1067"/>
        <v>22.4</v>
      </c>
      <c r="T2565" s="309">
        <f t="shared" ca="1" si="1068"/>
        <v>20.51</v>
      </c>
      <c r="U2565" s="310">
        <f t="shared" ca="1" si="1060"/>
        <v>0.55026455026455068</v>
      </c>
      <c r="V2565" s="310" t="b">
        <f t="shared" ca="1" si="1069"/>
        <v>0</v>
      </c>
      <c r="W2565" s="3" t="b">
        <f t="shared" ca="1" si="1070"/>
        <v>0</v>
      </c>
      <c r="X2565" s="3" t="str">
        <f t="shared" ca="1" si="1071"/>
        <v/>
      </c>
      <c r="Y2565" s="3" t="str">
        <f t="shared" ca="1" si="1061"/>
        <v/>
      </c>
      <c r="Z2565" s="3" t="str">
        <f t="shared" ca="1" si="1072"/>
        <v/>
      </c>
      <c r="AA2565" s="3" t="str">
        <f t="shared" ca="1" si="1073"/>
        <v/>
      </c>
      <c r="AB2565" s="205">
        <f t="shared" ca="1" si="1074"/>
        <v>1072</v>
      </c>
      <c r="AC2565" s="205">
        <f t="shared" ca="1" si="1075"/>
        <v>14</v>
      </c>
      <c r="AD2565" s="205">
        <f t="shared" ca="1" si="1062"/>
        <v>76.571428571428569</v>
      </c>
      <c r="AE2565" s="205">
        <f t="shared" ca="1" si="1063"/>
        <v>26.571428571428569</v>
      </c>
      <c r="AF2565" s="205">
        <f t="shared" ca="1" si="1076"/>
        <v>5.3142857142857141</v>
      </c>
      <c r="AG2565" s="205"/>
      <c r="AH2565" s="205"/>
      <c r="AI2565" s="205"/>
      <c r="AJ2565" s="205"/>
      <c r="AK2565" s="4"/>
      <c r="AL2565" s="4"/>
      <c r="AM2565" s="309">
        <f t="shared" ca="1" si="1077"/>
        <v>22.4</v>
      </c>
      <c r="AN2565" s="309">
        <f t="shared" ca="1" si="1078"/>
        <v>20.51</v>
      </c>
      <c r="AO2565" s="310">
        <f t="shared" ca="1" si="1079"/>
        <v>0.55026455026455068</v>
      </c>
      <c r="AP2565" s="310" t="b">
        <f t="shared" ca="1" si="1080"/>
        <v>0</v>
      </c>
      <c r="AQ2565" s="309">
        <f t="shared" ca="1" si="1081"/>
        <v>0</v>
      </c>
      <c r="AR2565" s="205">
        <f t="shared" ca="1" si="1064"/>
        <v>0</v>
      </c>
      <c r="AS2565" s="45" t="b">
        <f t="shared" ca="1" si="1065"/>
        <v>0</v>
      </c>
      <c r="AT2565">
        <f t="shared" ca="1" si="1066"/>
        <v>0</v>
      </c>
      <c r="AU2565" t="b">
        <f t="shared" ca="1" si="1082"/>
        <v>0</v>
      </c>
      <c r="AV2565" t="b">
        <f t="shared" ca="1" si="1083"/>
        <v>0</v>
      </c>
      <c r="AW2565" s="266" t="b">
        <f t="shared" ca="1" si="1084"/>
        <v>0</v>
      </c>
      <c r="AX2565" s="266" t="b">
        <f t="shared" ca="1" si="1085"/>
        <v>0</v>
      </c>
      <c r="AY2565" s="266" t="b">
        <f t="shared" ca="1" si="1086"/>
        <v>0</v>
      </c>
    </row>
    <row r="2566" spans="1:51" x14ac:dyDescent="0.25">
      <c r="A2566">
        <v>2534</v>
      </c>
      <c r="B2566" s="163">
        <f ca="1">OFFSET(InputPriceData!B$15,CalculationsAndCharts!$A2566+$A$11,0,1,1)</f>
        <v>38337</v>
      </c>
      <c r="C2566" s="3">
        <f ca="1">OFFSET(InputPriceData!G$15,CalculationsAndCharts!$A2566+$A$11,IF($C$7,8,0),1,1)</f>
        <v>337300</v>
      </c>
      <c r="D2566" s="4">
        <f ca="1">OFFSET(InputPriceData!C$15,CalculationsAndCharts!$A2566+$A$11,IF($C$7,8,0),1,1)</f>
        <v>21.38</v>
      </c>
      <c r="E2566" s="4">
        <f ca="1">OFFSET(InputPriceData!D$15,CalculationsAndCharts!$A2566+$A$11,IF($C$7,8,0),1,1)</f>
        <v>21.66</v>
      </c>
      <c r="F2566" s="4">
        <f ca="1">OFFSET(InputPriceData!E$15,CalculationsAndCharts!$A2566+$A$11,IF($C$7,8,0),1,1)</f>
        <v>21.01</v>
      </c>
      <c r="G2566" s="4">
        <f ca="1">OFFSET(InputPriceData!F$15,CalculationsAndCharts!$A2566+$A$11,IF($C$7,8,0),1,1)</f>
        <v>21.14</v>
      </c>
      <c r="H2566" s="128"/>
      <c r="I2566" s="128"/>
      <c r="K2566" s="124"/>
      <c r="L2566" s="279"/>
      <c r="M2566" s="281"/>
      <c r="N2566" s="280"/>
      <c r="O2566" s="4"/>
      <c r="P2566" s="4"/>
      <c r="Q2566" s="3"/>
      <c r="S2566" s="309">
        <f t="shared" ca="1" si="1067"/>
        <v>22.57</v>
      </c>
      <c r="T2566" s="309">
        <f t="shared" ca="1" si="1068"/>
        <v>20.51</v>
      </c>
      <c r="U2566" s="310">
        <f t="shared" ca="1" si="1060"/>
        <v>0.3058252427184463</v>
      </c>
      <c r="V2566" s="310" t="b">
        <f t="shared" ca="1" si="1069"/>
        <v>0</v>
      </c>
      <c r="W2566" s="3" t="b">
        <f t="shared" ca="1" si="1070"/>
        <v>0</v>
      </c>
      <c r="X2566" s="3" t="str">
        <f t="shared" ca="1" si="1071"/>
        <v/>
      </c>
      <c r="Y2566" s="3" t="str">
        <f t="shared" ca="1" si="1061"/>
        <v/>
      </c>
      <c r="Z2566" s="3" t="str">
        <f t="shared" ca="1" si="1072"/>
        <v/>
      </c>
      <c r="AA2566" s="3" t="str">
        <f t="shared" ca="1" si="1073"/>
        <v/>
      </c>
      <c r="AB2566" s="205">
        <f t="shared" ca="1" si="1074"/>
        <v>1072</v>
      </c>
      <c r="AC2566" s="205">
        <f t="shared" ca="1" si="1075"/>
        <v>14</v>
      </c>
      <c r="AD2566" s="205">
        <f t="shared" ca="1" si="1062"/>
        <v>76.571428571428569</v>
      </c>
      <c r="AE2566" s="205">
        <f t="shared" ca="1" si="1063"/>
        <v>26.571428571428569</v>
      </c>
      <c r="AF2566" s="205">
        <f t="shared" ca="1" si="1076"/>
        <v>5.3142857142857141</v>
      </c>
      <c r="AG2566" s="205"/>
      <c r="AH2566" s="205"/>
      <c r="AI2566" s="205"/>
      <c r="AJ2566" s="205"/>
      <c r="AK2566" s="4"/>
      <c r="AL2566" s="4"/>
      <c r="AM2566" s="309">
        <f t="shared" ca="1" si="1077"/>
        <v>22.4</v>
      </c>
      <c r="AN2566" s="309">
        <f t="shared" ca="1" si="1078"/>
        <v>20.51</v>
      </c>
      <c r="AO2566" s="310">
        <f t="shared" ca="1" si="1079"/>
        <v>0.33333333333333331</v>
      </c>
      <c r="AP2566" s="310" t="b">
        <f t="shared" ca="1" si="1080"/>
        <v>0</v>
      </c>
      <c r="AQ2566" s="309">
        <f t="shared" ca="1" si="1081"/>
        <v>0</v>
      </c>
      <c r="AR2566" s="205">
        <f t="shared" ca="1" si="1064"/>
        <v>0</v>
      </c>
      <c r="AS2566" s="45" t="b">
        <f t="shared" ca="1" si="1065"/>
        <v>0</v>
      </c>
      <c r="AT2566">
        <f t="shared" ca="1" si="1066"/>
        <v>0</v>
      </c>
      <c r="AU2566" t="b">
        <f t="shared" ca="1" si="1082"/>
        <v>0</v>
      </c>
      <c r="AV2566" t="b">
        <f t="shared" ca="1" si="1083"/>
        <v>0</v>
      </c>
      <c r="AW2566" s="266" t="b">
        <f t="shared" ca="1" si="1084"/>
        <v>0</v>
      </c>
      <c r="AX2566" s="266" t="b">
        <f t="shared" ca="1" si="1085"/>
        <v>0</v>
      </c>
      <c r="AY2566" s="266" t="b">
        <f t="shared" ca="1" si="1086"/>
        <v>0</v>
      </c>
    </row>
    <row r="2567" spans="1:51" x14ac:dyDescent="0.25">
      <c r="A2567">
        <v>2535</v>
      </c>
      <c r="B2567" s="163">
        <f ca="1">OFFSET(InputPriceData!B$15,CalculationsAndCharts!$A2567+$A$11,0,1,1)</f>
        <v>38336</v>
      </c>
      <c r="C2567" s="3">
        <f ca="1">OFFSET(InputPriceData!G$15,CalculationsAndCharts!$A2567+$A$11,IF($C$7,8,0),1,1)</f>
        <v>386400</v>
      </c>
      <c r="D2567" s="4">
        <f ca="1">OFFSET(InputPriceData!C$15,CalculationsAndCharts!$A2567+$A$11,IF($C$7,8,0),1,1)</f>
        <v>21.8</v>
      </c>
      <c r="E2567" s="4">
        <f ca="1">OFFSET(InputPriceData!D$15,CalculationsAndCharts!$A2567+$A$11,IF($C$7,8,0),1,1)</f>
        <v>21.86</v>
      </c>
      <c r="F2567" s="4">
        <f ca="1">OFFSET(InputPriceData!E$15,CalculationsAndCharts!$A2567+$A$11,IF($C$7,8,0),1,1)</f>
        <v>21.21</v>
      </c>
      <c r="G2567" s="4">
        <f ca="1">OFFSET(InputPriceData!F$15,CalculationsAndCharts!$A2567+$A$11,IF($C$7,8,0),1,1)</f>
        <v>21.5</v>
      </c>
      <c r="H2567" s="128"/>
      <c r="I2567" s="128"/>
      <c r="K2567" s="124"/>
      <c r="L2567" s="279"/>
      <c r="M2567" s="281"/>
      <c r="N2567" s="280"/>
      <c r="O2567" s="4"/>
      <c r="P2567" s="4"/>
      <c r="Q2567" s="3"/>
      <c r="S2567" s="309">
        <f t="shared" ca="1" si="1067"/>
        <v>22.57</v>
      </c>
      <c r="T2567" s="309">
        <f t="shared" ca="1" si="1068"/>
        <v>20.51</v>
      </c>
      <c r="U2567" s="310">
        <f t="shared" ca="1" si="1060"/>
        <v>0.48058252427184422</v>
      </c>
      <c r="V2567" s="310" t="b">
        <f t="shared" ca="1" si="1069"/>
        <v>0</v>
      </c>
      <c r="W2567" s="3" t="b">
        <f t="shared" ca="1" si="1070"/>
        <v>0</v>
      </c>
      <c r="X2567" s="3" t="str">
        <f t="shared" ca="1" si="1071"/>
        <v/>
      </c>
      <c r="Y2567" s="3" t="str">
        <f t="shared" ca="1" si="1061"/>
        <v/>
      </c>
      <c r="Z2567" s="3" t="str">
        <f t="shared" ca="1" si="1072"/>
        <v/>
      </c>
      <c r="AA2567" s="3" t="str">
        <f t="shared" ca="1" si="1073"/>
        <v/>
      </c>
      <c r="AB2567" s="205">
        <f t="shared" ca="1" si="1074"/>
        <v>1072</v>
      </c>
      <c r="AC2567" s="205">
        <f t="shared" ca="1" si="1075"/>
        <v>14</v>
      </c>
      <c r="AD2567" s="205">
        <f t="shared" ca="1" si="1062"/>
        <v>76.571428571428569</v>
      </c>
      <c r="AE2567" s="205">
        <f t="shared" ca="1" si="1063"/>
        <v>26.571428571428569</v>
      </c>
      <c r="AF2567" s="205">
        <f t="shared" ca="1" si="1076"/>
        <v>5.3142857142857141</v>
      </c>
      <c r="AG2567" s="205"/>
      <c r="AH2567" s="205"/>
      <c r="AI2567" s="205"/>
      <c r="AJ2567" s="205"/>
      <c r="AK2567" s="4"/>
      <c r="AL2567" s="4"/>
      <c r="AM2567" s="309">
        <f t="shared" ca="1" si="1077"/>
        <v>22.4</v>
      </c>
      <c r="AN2567" s="309">
        <f t="shared" ca="1" si="1078"/>
        <v>20.51</v>
      </c>
      <c r="AO2567" s="310">
        <f t="shared" ca="1" si="1079"/>
        <v>0.52380952380952384</v>
      </c>
      <c r="AP2567" s="310" t="b">
        <f t="shared" ca="1" si="1080"/>
        <v>0</v>
      </c>
      <c r="AQ2567" s="309">
        <f t="shared" ca="1" si="1081"/>
        <v>0</v>
      </c>
      <c r="AR2567" s="205">
        <f t="shared" ca="1" si="1064"/>
        <v>0</v>
      </c>
      <c r="AS2567" s="45" t="b">
        <f t="shared" ca="1" si="1065"/>
        <v>0</v>
      </c>
      <c r="AT2567">
        <f t="shared" ca="1" si="1066"/>
        <v>0</v>
      </c>
      <c r="AU2567" t="b">
        <f t="shared" ca="1" si="1082"/>
        <v>0</v>
      </c>
      <c r="AV2567" t="b">
        <f t="shared" ca="1" si="1083"/>
        <v>0</v>
      </c>
      <c r="AW2567" s="266" t="b">
        <f t="shared" ca="1" si="1084"/>
        <v>0</v>
      </c>
      <c r="AX2567" s="266" t="b">
        <f t="shared" ca="1" si="1085"/>
        <v>0</v>
      </c>
      <c r="AY2567" s="266" t="b">
        <f t="shared" ca="1" si="1086"/>
        <v>0</v>
      </c>
    </row>
    <row r="2568" spans="1:51" x14ac:dyDescent="0.25">
      <c r="A2568">
        <v>2536</v>
      </c>
      <c r="B2568" s="163">
        <f ca="1">OFFSET(InputPriceData!B$15,CalculationsAndCharts!$A2568+$A$11,0,1,1)</f>
        <v>38335</v>
      </c>
      <c r="C2568" s="3">
        <f ca="1">OFFSET(InputPriceData!G$15,CalculationsAndCharts!$A2568+$A$11,IF($C$7,8,0),1,1)</f>
        <v>147300</v>
      </c>
      <c r="D2568" s="4">
        <f ca="1">OFFSET(InputPriceData!C$15,CalculationsAndCharts!$A2568+$A$11,IF($C$7,8,0),1,1)</f>
        <v>21.32</v>
      </c>
      <c r="E2568" s="4">
        <f ca="1">OFFSET(InputPriceData!D$15,CalculationsAndCharts!$A2568+$A$11,IF($C$7,8,0),1,1)</f>
        <v>21.66</v>
      </c>
      <c r="F2568" s="4">
        <f ca="1">OFFSET(InputPriceData!E$15,CalculationsAndCharts!$A2568+$A$11,IF($C$7,8,0),1,1)</f>
        <v>21.06</v>
      </c>
      <c r="G2568" s="4">
        <f ca="1">OFFSET(InputPriceData!F$15,CalculationsAndCharts!$A2568+$A$11,IF($C$7,8,0),1,1)</f>
        <v>21.66</v>
      </c>
      <c r="H2568" s="128"/>
      <c r="I2568" s="128"/>
      <c r="K2568" s="124"/>
      <c r="L2568" s="279"/>
      <c r="M2568" s="281"/>
      <c r="N2568" s="280"/>
      <c r="O2568" s="4"/>
      <c r="P2568" s="4"/>
      <c r="Q2568" s="3"/>
      <c r="S2568" s="309">
        <f t="shared" ca="1" si="1067"/>
        <v>22.57</v>
      </c>
      <c r="T2568" s="309">
        <f t="shared" ca="1" si="1068"/>
        <v>20.51</v>
      </c>
      <c r="U2568" s="310">
        <f t="shared" ca="1" si="1060"/>
        <v>0.55825242718446566</v>
      </c>
      <c r="V2568" s="310" t="b">
        <f t="shared" ca="1" si="1069"/>
        <v>0</v>
      </c>
      <c r="W2568" s="3" t="b">
        <f t="shared" ca="1" si="1070"/>
        <v>0</v>
      </c>
      <c r="X2568" s="3" t="str">
        <f t="shared" ca="1" si="1071"/>
        <v/>
      </c>
      <c r="Y2568" s="3" t="str">
        <f t="shared" ca="1" si="1061"/>
        <v/>
      </c>
      <c r="Z2568" s="3" t="str">
        <f t="shared" ca="1" si="1072"/>
        <v/>
      </c>
      <c r="AA2568" s="3" t="str">
        <f t="shared" ca="1" si="1073"/>
        <v/>
      </c>
      <c r="AB2568" s="205">
        <f t="shared" ca="1" si="1074"/>
        <v>1072</v>
      </c>
      <c r="AC2568" s="205">
        <f t="shared" ca="1" si="1075"/>
        <v>14</v>
      </c>
      <c r="AD2568" s="205">
        <f t="shared" ca="1" si="1062"/>
        <v>76.571428571428569</v>
      </c>
      <c r="AE2568" s="205">
        <f t="shared" ca="1" si="1063"/>
        <v>26.571428571428569</v>
      </c>
      <c r="AF2568" s="205">
        <f t="shared" ca="1" si="1076"/>
        <v>5.3142857142857141</v>
      </c>
      <c r="AG2568" s="205"/>
      <c r="AH2568" s="205"/>
      <c r="AI2568" s="205"/>
      <c r="AJ2568" s="205"/>
      <c r="AK2568" s="4"/>
      <c r="AL2568" s="4"/>
      <c r="AM2568" s="309">
        <f t="shared" ca="1" si="1077"/>
        <v>22.57</v>
      </c>
      <c r="AN2568" s="309">
        <f t="shared" ca="1" si="1078"/>
        <v>20.51</v>
      </c>
      <c r="AO2568" s="310">
        <f t="shared" ca="1" si="1079"/>
        <v>0.55825242718446566</v>
      </c>
      <c r="AP2568" s="310" t="b">
        <f t="shared" ca="1" si="1080"/>
        <v>0</v>
      </c>
      <c r="AQ2568" s="309">
        <f t="shared" ca="1" si="1081"/>
        <v>0</v>
      </c>
      <c r="AR2568" s="205">
        <f t="shared" ca="1" si="1064"/>
        <v>0</v>
      </c>
      <c r="AS2568" s="45" t="b">
        <f t="shared" ca="1" si="1065"/>
        <v>0</v>
      </c>
      <c r="AT2568">
        <f t="shared" ca="1" si="1066"/>
        <v>0</v>
      </c>
      <c r="AU2568" t="b">
        <f t="shared" ca="1" si="1082"/>
        <v>0</v>
      </c>
      <c r="AV2568" t="b">
        <f t="shared" ca="1" si="1083"/>
        <v>0</v>
      </c>
      <c r="AW2568" s="266" t="b">
        <f t="shared" ca="1" si="1084"/>
        <v>0</v>
      </c>
      <c r="AX2568" s="266" t="b">
        <f t="shared" ca="1" si="1085"/>
        <v>0</v>
      </c>
      <c r="AY2568" s="266" t="b">
        <f t="shared" ca="1" si="1086"/>
        <v>0</v>
      </c>
    </row>
    <row r="2569" spans="1:51" x14ac:dyDescent="0.25">
      <c r="A2569">
        <v>2537</v>
      </c>
      <c r="B2569" s="163">
        <f ca="1">OFFSET(InputPriceData!B$15,CalculationsAndCharts!$A2569+$A$11,0,1,1)</f>
        <v>38334</v>
      </c>
      <c r="C2569" s="3">
        <f ca="1">OFFSET(InputPriceData!G$15,CalculationsAndCharts!$A2569+$A$11,IF($C$7,8,0),1,1)</f>
        <v>506400</v>
      </c>
      <c r="D2569" s="4">
        <f ca="1">OFFSET(InputPriceData!C$15,CalculationsAndCharts!$A2569+$A$11,IF($C$7,8,0),1,1)</f>
        <v>20.5</v>
      </c>
      <c r="E2569" s="4">
        <f ca="1">OFFSET(InputPriceData!D$15,CalculationsAndCharts!$A2569+$A$11,IF($C$7,8,0),1,1)</f>
        <v>21.49</v>
      </c>
      <c r="F2569" s="4">
        <f ca="1">OFFSET(InputPriceData!E$15,CalculationsAndCharts!$A2569+$A$11,IF($C$7,8,0),1,1)</f>
        <v>20.399999999999999</v>
      </c>
      <c r="G2569" s="4">
        <f ca="1">OFFSET(InputPriceData!F$15,CalculationsAndCharts!$A2569+$A$11,IF($C$7,8,0),1,1)</f>
        <v>21.4</v>
      </c>
      <c r="H2569" s="128"/>
      <c r="I2569" s="128"/>
      <c r="K2569" s="124"/>
      <c r="L2569" s="279"/>
      <c r="M2569" s="281"/>
      <c r="N2569" s="280"/>
      <c r="O2569" s="4"/>
      <c r="P2569" s="4"/>
      <c r="Q2569" s="3"/>
      <c r="S2569" s="309">
        <f t="shared" ca="1" si="1067"/>
        <v>22.57</v>
      </c>
      <c r="T2569" s="309">
        <f t="shared" ca="1" si="1068"/>
        <v>20.51</v>
      </c>
      <c r="U2569" s="310">
        <f t="shared" ca="1" si="1060"/>
        <v>0.43203883495145512</v>
      </c>
      <c r="V2569" s="310" t="b">
        <f t="shared" ca="1" si="1069"/>
        <v>0</v>
      </c>
      <c r="W2569" s="3" t="b">
        <f t="shared" ca="1" si="1070"/>
        <v>0</v>
      </c>
      <c r="X2569" s="3" t="str">
        <f t="shared" ca="1" si="1071"/>
        <v/>
      </c>
      <c r="Y2569" s="3" t="str">
        <f t="shared" ca="1" si="1061"/>
        <v/>
      </c>
      <c r="Z2569" s="3" t="str">
        <f t="shared" ca="1" si="1072"/>
        <v/>
      </c>
      <c r="AA2569" s="3" t="str">
        <f t="shared" ca="1" si="1073"/>
        <v/>
      </c>
      <c r="AB2569" s="205">
        <f t="shared" ca="1" si="1074"/>
        <v>1072</v>
      </c>
      <c r="AC2569" s="205">
        <f t="shared" ca="1" si="1075"/>
        <v>14</v>
      </c>
      <c r="AD2569" s="205">
        <f t="shared" ca="1" si="1062"/>
        <v>76.571428571428569</v>
      </c>
      <c r="AE2569" s="205">
        <f t="shared" ca="1" si="1063"/>
        <v>26.571428571428569</v>
      </c>
      <c r="AF2569" s="205">
        <f t="shared" ca="1" si="1076"/>
        <v>5.3142857142857141</v>
      </c>
      <c r="AG2569" s="205"/>
      <c r="AH2569" s="205"/>
      <c r="AI2569" s="205"/>
      <c r="AJ2569" s="205"/>
      <c r="AK2569" s="4"/>
      <c r="AL2569" s="4"/>
      <c r="AM2569" s="309">
        <f t="shared" ca="1" si="1077"/>
        <v>22.57</v>
      </c>
      <c r="AN2569" s="309">
        <f t="shared" ca="1" si="1078"/>
        <v>20.51</v>
      </c>
      <c r="AO2569" s="310">
        <f t="shared" ca="1" si="1079"/>
        <v>0.43203883495145512</v>
      </c>
      <c r="AP2569" s="310" t="b">
        <f t="shared" ca="1" si="1080"/>
        <v>0</v>
      </c>
      <c r="AQ2569" s="309">
        <f t="shared" ca="1" si="1081"/>
        <v>0</v>
      </c>
      <c r="AR2569" s="205">
        <f t="shared" ca="1" si="1064"/>
        <v>0</v>
      </c>
      <c r="AS2569" s="45" t="b">
        <f t="shared" ca="1" si="1065"/>
        <v>0</v>
      </c>
      <c r="AT2569">
        <f t="shared" ca="1" si="1066"/>
        <v>0</v>
      </c>
      <c r="AU2569" t="b">
        <f t="shared" ca="1" si="1082"/>
        <v>0</v>
      </c>
      <c r="AV2569" t="b">
        <f t="shared" ca="1" si="1083"/>
        <v>0</v>
      </c>
      <c r="AW2569" s="266" t="b">
        <f t="shared" ca="1" si="1084"/>
        <v>0</v>
      </c>
      <c r="AX2569" s="266" t="b">
        <f t="shared" ca="1" si="1085"/>
        <v>0</v>
      </c>
      <c r="AY2569" s="266" t="b">
        <f t="shared" ca="1" si="1086"/>
        <v>1</v>
      </c>
    </row>
    <row r="2570" spans="1:51" x14ac:dyDescent="0.25">
      <c r="A2570">
        <v>2538</v>
      </c>
      <c r="B2570" s="163">
        <f ca="1">OFFSET(InputPriceData!B$15,CalculationsAndCharts!$A2570+$A$11,0,1,1)</f>
        <v>38331</v>
      </c>
      <c r="C2570" s="3">
        <f ca="1">OFFSET(InputPriceData!G$15,CalculationsAndCharts!$A2570+$A$11,IF($C$7,8,0),1,1)</f>
        <v>513700</v>
      </c>
      <c r="D2570" s="4">
        <f ca="1">OFFSET(InputPriceData!C$15,CalculationsAndCharts!$A2570+$A$11,IF($C$7,8,0),1,1)</f>
        <v>21.19</v>
      </c>
      <c r="E2570" s="4">
        <f ca="1">OFFSET(InputPriceData!D$15,CalculationsAndCharts!$A2570+$A$11,IF($C$7,8,0),1,1)</f>
        <v>21.19</v>
      </c>
      <c r="F2570" s="4">
        <f ca="1">OFFSET(InputPriceData!E$15,CalculationsAndCharts!$A2570+$A$11,IF($C$7,8,0),1,1)</f>
        <v>20.43</v>
      </c>
      <c r="G2570" s="4">
        <f ca="1">OFFSET(InputPriceData!F$15,CalculationsAndCharts!$A2570+$A$11,IF($C$7,8,0),1,1)</f>
        <v>20.51</v>
      </c>
      <c r="H2570" s="128"/>
      <c r="I2570" s="128"/>
      <c r="K2570" s="124"/>
      <c r="L2570" s="279"/>
      <c r="M2570" s="281"/>
      <c r="N2570" s="280"/>
      <c r="O2570" s="4"/>
      <c r="P2570" s="4"/>
      <c r="Q2570" s="3"/>
      <c r="S2570" s="309">
        <f t="shared" ca="1" si="1067"/>
        <v>22.57</v>
      </c>
      <c r="T2570" s="309">
        <f t="shared" ca="1" si="1068"/>
        <v>20.51</v>
      </c>
      <c r="U2570" s="310">
        <f t="shared" ca="1" si="1060"/>
        <v>0</v>
      </c>
      <c r="V2570" s="310" t="b">
        <f t="shared" ca="1" si="1069"/>
        <v>0</v>
      </c>
      <c r="W2570" s="3" t="b">
        <f t="shared" ca="1" si="1070"/>
        <v>0</v>
      </c>
      <c r="X2570" s="3" t="str">
        <f t="shared" ca="1" si="1071"/>
        <v/>
      </c>
      <c r="Y2570" s="3" t="str">
        <f t="shared" ca="1" si="1061"/>
        <v/>
      </c>
      <c r="Z2570" s="3" t="str">
        <f t="shared" ca="1" si="1072"/>
        <v/>
      </c>
      <c r="AA2570" s="3" t="str">
        <f t="shared" ca="1" si="1073"/>
        <v/>
      </c>
      <c r="AB2570" s="205">
        <f t="shared" ca="1" si="1074"/>
        <v>1072</v>
      </c>
      <c r="AC2570" s="205">
        <f t="shared" ca="1" si="1075"/>
        <v>14</v>
      </c>
      <c r="AD2570" s="205">
        <f t="shared" ca="1" si="1062"/>
        <v>76.571428571428569</v>
      </c>
      <c r="AE2570" s="205">
        <f t="shared" ca="1" si="1063"/>
        <v>26.571428571428569</v>
      </c>
      <c r="AF2570" s="205">
        <f t="shared" ca="1" si="1076"/>
        <v>5.3142857142857141</v>
      </c>
      <c r="AG2570" s="205"/>
      <c r="AH2570" s="205"/>
      <c r="AI2570" s="205"/>
      <c r="AJ2570" s="205"/>
      <c r="AK2570" s="4"/>
      <c r="AL2570" s="4"/>
      <c r="AM2570" s="309">
        <f t="shared" ca="1" si="1077"/>
        <v>22.57</v>
      </c>
      <c r="AN2570" s="309">
        <f t="shared" ca="1" si="1078"/>
        <v>20.51</v>
      </c>
      <c r="AO2570" s="310">
        <f t="shared" ca="1" si="1079"/>
        <v>0</v>
      </c>
      <c r="AP2570" s="310" t="b">
        <f t="shared" ca="1" si="1080"/>
        <v>0</v>
      </c>
      <c r="AQ2570" s="309">
        <f t="shared" ca="1" si="1081"/>
        <v>0.6419999999999999</v>
      </c>
      <c r="AR2570" s="205">
        <f t="shared" ca="1" si="1064"/>
        <v>20.757999999999999</v>
      </c>
      <c r="AS2570" s="45" t="b">
        <f t="shared" ca="1" si="1065"/>
        <v>1</v>
      </c>
      <c r="AT2570">
        <f t="shared" ca="1" si="1066"/>
        <v>3</v>
      </c>
      <c r="AU2570" t="b">
        <f t="shared" ca="1" si="1082"/>
        <v>0</v>
      </c>
      <c r="AV2570" t="b">
        <f t="shared" ca="1" si="1083"/>
        <v>1</v>
      </c>
      <c r="AW2570" s="266" t="b">
        <f t="shared" ca="1" si="1084"/>
        <v>0</v>
      </c>
      <c r="AX2570" s="266" t="b">
        <f t="shared" ca="1" si="1085"/>
        <v>1</v>
      </c>
      <c r="AY2570" s="266" t="b">
        <f t="shared" ca="1" si="1086"/>
        <v>0</v>
      </c>
    </row>
    <row r="2571" spans="1:51" x14ac:dyDescent="0.25">
      <c r="A2571">
        <v>2539</v>
      </c>
      <c r="B2571" s="163">
        <f ca="1">OFFSET(InputPriceData!B$15,CalculationsAndCharts!$A2571+$A$11,0,1,1)</f>
        <v>38330</v>
      </c>
      <c r="C2571" s="3">
        <f ca="1">OFFSET(InputPriceData!G$15,CalculationsAndCharts!$A2571+$A$11,IF($C$7,8,0),1,1)</f>
        <v>414900</v>
      </c>
      <c r="D2571" s="4">
        <f ca="1">OFFSET(InputPriceData!C$15,CalculationsAndCharts!$A2571+$A$11,IF($C$7,8,0),1,1)</f>
        <v>21.51</v>
      </c>
      <c r="E2571" s="4">
        <f ca="1">OFFSET(InputPriceData!D$15,CalculationsAndCharts!$A2571+$A$11,IF($C$7,8,0),1,1)</f>
        <v>21.78</v>
      </c>
      <c r="F2571" s="4">
        <f ca="1">OFFSET(InputPriceData!E$15,CalculationsAndCharts!$A2571+$A$11,IF($C$7,8,0),1,1)</f>
        <v>20.79</v>
      </c>
      <c r="G2571" s="4">
        <f ca="1">OFFSET(InputPriceData!F$15,CalculationsAndCharts!$A2571+$A$11,IF($C$7,8,0),1,1)</f>
        <v>21.07</v>
      </c>
      <c r="H2571" s="128"/>
      <c r="I2571" s="128"/>
      <c r="K2571" s="124"/>
      <c r="L2571" s="279"/>
      <c r="M2571" s="281"/>
      <c r="N2571" s="280"/>
      <c r="O2571" s="4"/>
      <c r="P2571" s="4"/>
      <c r="Q2571" s="3"/>
      <c r="S2571" s="309">
        <f t="shared" ca="1" si="1067"/>
        <v>22.57</v>
      </c>
      <c r="T2571" s="309">
        <f t="shared" ca="1" si="1068"/>
        <v>21.07</v>
      </c>
      <c r="U2571" s="310">
        <f t="shared" ca="1" si="1060"/>
        <v>0</v>
      </c>
      <c r="V2571" s="310" t="b">
        <f t="shared" ca="1" si="1069"/>
        <v>1</v>
      </c>
      <c r="W2571" s="3" t="b">
        <f t="shared" ca="1" si="1070"/>
        <v>0</v>
      </c>
      <c r="X2571" s="3" t="str">
        <f t="shared" ca="1" si="1071"/>
        <v/>
      </c>
      <c r="Y2571" s="3" t="str">
        <f t="shared" ca="1" si="1061"/>
        <v/>
      </c>
      <c r="Z2571" s="3" t="str">
        <f t="shared" ca="1" si="1072"/>
        <v/>
      </c>
      <c r="AA2571" s="3" t="str">
        <f t="shared" ca="1" si="1073"/>
        <v/>
      </c>
      <c r="AB2571" s="205">
        <f t="shared" ca="1" si="1074"/>
        <v>1072</v>
      </c>
      <c r="AC2571" s="205">
        <f t="shared" ca="1" si="1075"/>
        <v>14</v>
      </c>
      <c r="AD2571" s="205">
        <f t="shared" ca="1" si="1062"/>
        <v>76.571428571428569</v>
      </c>
      <c r="AE2571" s="205">
        <f t="shared" ca="1" si="1063"/>
        <v>26.571428571428569</v>
      </c>
      <c r="AF2571" s="205">
        <f t="shared" ca="1" si="1076"/>
        <v>5.3142857142857141</v>
      </c>
      <c r="AG2571" s="205"/>
      <c r="AH2571" s="205"/>
      <c r="AI2571" s="205"/>
      <c r="AJ2571" s="205"/>
      <c r="AK2571" s="4"/>
      <c r="AL2571" s="4"/>
      <c r="AM2571" s="309">
        <f t="shared" ca="1" si="1077"/>
        <v>22.57</v>
      </c>
      <c r="AN2571" s="309">
        <f t="shared" ca="1" si="1078"/>
        <v>21.07</v>
      </c>
      <c r="AO2571" s="310">
        <f t="shared" ca="1" si="1079"/>
        <v>0</v>
      </c>
      <c r="AP2571" s="310" t="b">
        <f t="shared" ca="1" si="1080"/>
        <v>1</v>
      </c>
      <c r="AQ2571" s="309">
        <f t="shared" ca="1" si="1081"/>
        <v>0.6419999999999999</v>
      </c>
      <c r="AR2571" s="205">
        <f t="shared" ca="1" si="1064"/>
        <v>20.757999999999999</v>
      </c>
      <c r="AS2571" s="45" t="b">
        <f t="shared" ca="1" si="1065"/>
        <v>0</v>
      </c>
      <c r="AT2571">
        <f t="shared" ca="1" si="1066"/>
        <v>2</v>
      </c>
      <c r="AU2571" t="b">
        <f t="shared" ca="1" si="1082"/>
        <v>0</v>
      </c>
      <c r="AV2571" t="b">
        <f t="shared" ca="1" si="1083"/>
        <v>0</v>
      </c>
      <c r="AW2571" s="266" t="b">
        <f t="shared" ca="1" si="1084"/>
        <v>0</v>
      </c>
      <c r="AX2571" s="266" t="b">
        <f t="shared" ca="1" si="1085"/>
        <v>1</v>
      </c>
      <c r="AY2571" s="266" t="b">
        <f t="shared" ca="1" si="1086"/>
        <v>0</v>
      </c>
    </row>
    <row r="2572" spans="1:51" x14ac:dyDescent="0.25">
      <c r="A2572">
        <v>2540</v>
      </c>
      <c r="B2572" s="163">
        <f ca="1">OFFSET(InputPriceData!B$15,CalculationsAndCharts!$A2572+$A$11,0,1,1)</f>
        <v>38329</v>
      </c>
      <c r="C2572" s="3">
        <f ca="1">OFFSET(InputPriceData!G$15,CalculationsAndCharts!$A2572+$A$11,IF($C$7,8,0),1,1)</f>
        <v>277800</v>
      </c>
      <c r="D2572" s="4">
        <f ca="1">OFFSET(InputPriceData!C$15,CalculationsAndCharts!$A2572+$A$11,IF($C$7,8,0),1,1)</f>
        <v>21.4</v>
      </c>
      <c r="E2572" s="4">
        <f ca="1">OFFSET(InputPriceData!D$15,CalculationsAndCharts!$A2572+$A$11,IF($C$7,8,0),1,1)</f>
        <v>21.76</v>
      </c>
      <c r="F2572" s="4">
        <f ca="1">OFFSET(InputPriceData!E$15,CalculationsAndCharts!$A2572+$A$11,IF($C$7,8,0),1,1)</f>
        <v>21.21</v>
      </c>
      <c r="G2572" s="4">
        <f ca="1">OFFSET(InputPriceData!F$15,CalculationsAndCharts!$A2572+$A$11,IF($C$7,8,0),1,1)</f>
        <v>21.62</v>
      </c>
      <c r="H2572" s="128"/>
      <c r="I2572" s="128"/>
      <c r="K2572" s="124"/>
      <c r="L2572" s="279"/>
      <c r="M2572" s="281"/>
      <c r="N2572" s="280"/>
      <c r="O2572" s="4"/>
      <c r="P2572" s="4"/>
      <c r="Q2572" s="3"/>
      <c r="S2572" s="309">
        <f t="shared" ca="1" si="1067"/>
        <v>22.57</v>
      </c>
      <c r="T2572" s="309">
        <f t="shared" ca="1" si="1068"/>
        <v>21.26</v>
      </c>
      <c r="U2572" s="310">
        <f t="shared" ca="1" si="1060"/>
        <v>0.27480916030534336</v>
      </c>
      <c r="V2572" s="310" t="b">
        <f t="shared" ca="1" si="1069"/>
        <v>0</v>
      </c>
      <c r="W2572" s="3" t="b">
        <f t="shared" ca="1" si="1070"/>
        <v>0</v>
      </c>
      <c r="X2572" s="3" t="str">
        <f t="shared" ca="1" si="1071"/>
        <v/>
      </c>
      <c r="Y2572" s="3" t="str">
        <f t="shared" ca="1" si="1061"/>
        <v/>
      </c>
      <c r="Z2572" s="3" t="str">
        <f t="shared" ca="1" si="1072"/>
        <v/>
      </c>
      <c r="AA2572" s="3" t="str">
        <f t="shared" ca="1" si="1073"/>
        <v/>
      </c>
      <c r="AB2572" s="205">
        <f t="shared" ca="1" si="1074"/>
        <v>1072</v>
      </c>
      <c r="AC2572" s="205">
        <f t="shared" ca="1" si="1075"/>
        <v>14</v>
      </c>
      <c r="AD2572" s="205">
        <f t="shared" ca="1" si="1062"/>
        <v>76.571428571428569</v>
      </c>
      <c r="AE2572" s="205">
        <f t="shared" ca="1" si="1063"/>
        <v>26.571428571428569</v>
      </c>
      <c r="AF2572" s="205">
        <f t="shared" ca="1" si="1076"/>
        <v>5.3142857142857141</v>
      </c>
      <c r="AG2572" s="205"/>
      <c r="AH2572" s="205"/>
      <c r="AI2572" s="205"/>
      <c r="AJ2572" s="205"/>
      <c r="AK2572" s="4"/>
      <c r="AL2572" s="4"/>
      <c r="AM2572" s="309">
        <f t="shared" ca="1" si="1077"/>
        <v>22.57</v>
      </c>
      <c r="AN2572" s="309">
        <f t="shared" ca="1" si="1078"/>
        <v>21.26</v>
      </c>
      <c r="AO2572" s="310">
        <f t="shared" ca="1" si="1079"/>
        <v>0.27480916030534336</v>
      </c>
      <c r="AP2572" s="310" t="b">
        <f t="shared" ca="1" si="1080"/>
        <v>0</v>
      </c>
      <c r="AQ2572" s="309">
        <f t="shared" ca="1" si="1081"/>
        <v>0.6419999999999999</v>
      </c>
      <c r="AR2572" s="205">
        <f t="shared" ca="1" si="1064"/>
        <v>20.757999999999999</v>
      </c>
      <c r="AS2572" s="45" t="b">
        <f t="shared" ca="1" si="1065"/>
        <v>0</v>
      </c>
      <c r="AT2572">
        <f t="shared" ca="1" si="1066"/>
        <v>1</v>
      </c>
      <c r="AU2572" t="b">
        <f t="shared" ca="1" si="1082"/>
        <v>0</v>
      </c>
      <c r="AV2572" t="b">
        <f t="shared" ca="1" si="1083"/>
        <v>0</v>
      </c>
      <c r="AW2572" s="266" t="b">
        <f t="shared" ca="1" si="1084"/>
        <v>1</v>
      </c>
      <c r="AX2572" s="266" t="b">
        <f t="shared" ca="1" si="1085"/>
        <v>1</v>
      </c>
      <c r="AY2572" s="266" t="b">
        <f t="shared" ca="1" si="1086"/>
        <v>0</v>
      </c>
    </row>
    <row r="2573" spans="1:51" x14ac:dyDescent="0.25">
      <c r="A2573">
        <v>2541</v>
      </c>
      <c r="B2573" s="163">
        <f ca="1">OFFSET(InputPriceData!B$15,CalculationsAndCharts!$A2573+$A$11,0,1,1)</f>
        <v>38328</v>
      </c>
      <c r="C2573" s="3">
        <f ca="1">OFFSET(InputPriceData!G$15,CalculationsAndCharts!$A2573+$A$11,IF($C$7,8,0),1,1)</f>
        <v>425600</v>
      </c>
      <c r="D2573" s="4">
        <f ca="1">OFFSET(InputPriceData!C$15,CalculationsAndCharts!$A2573+$A$11,IF($C$7,8,0),1,1)</f>
        <v>22.02</v>
      </c>
      <c r="E2573" s="4">
        <f ca="1">OFFSET(InputPriceData!D$15,CalculationsAndCharts!$A2573+$A$11,IF($C$7,8,0),1,1)</f>
        <v>22.02</v>
      </c>
      <c r="F2573" s="4">
        <f ca="1">OFFSET(InputPriceData!E$15,CalculationsAndCharts!$A2573+$A$11,IF($C$7,8,0),1,1)</f>
        <v>21.2</v>
      </c>
      <c r="G2573" s="4">
        <f ca="1">OFFSET(InputPriceData!F$15,CalculationsAndCharts!$A2573+$A$11,IF($C$7,8,0),1,1)</f>
        <v>21.3</v>
      </c>
      <c r="H2573" s="128"/>
      <c r="I2573" s="128"/>
      <c r="K2573" s="124"/>
      <c r="L2573" s="279"/>
      <c r="M2573" s="281"/>
      <c r="N2573" s="280"/>
      <c r="O2573" s="4"/>
      <c r="P2573" s="4"/>
      <c r="Q2573" s="3"/>
      <c r="S2573" s="309">
        <f t="shared" ca="1" si="1067"/>
        <v>22.57</v>
      </c>
      <c r="T2573" s="309">
        <f t="shared" ca="1" si="1068"/>
        <v>21.26</v>
      </c>
      <c r="U2573" s="310">
        <f t="shared" ca="1" si="1060"/>
        <v>3.0534351145037546E-2</v>
      </c>
      <c r="V2573" s="310" t="b">
        <f t="shared" ca="1" si="1069"/>
        <v>1</v>
      </c>
      <c r="W2573" s="3" t="b">
        <f t="shared" ca="1" si="1070"/>
        <v>0</v>
      </c>
      <c r="X2573" s="3" t="str">
        <f t="shared" ca="1" si="1071"/>
        <v/>
      </c>
      <c r="Y2573" s="3" t="str">
        <f t="shared" ca="1" si="1061"/>
        <v/>
      </c>
      <c r="Z2573" s="3" t="str">
        <f t="shared" ca="1" si="1072"/>
        <v/>
      </c>
      <c r="AA2573" s="3" t="str">
        <f t="shared" ca="1" si="1073"/>
        <v/>
      </c>
      <c r="AB2573" s="205">
        <f t="shared" ca="1" si="1074"/>
        <v>1072</v>
      </c>
      <c r="AC2573" s="205">
        <f t="shared" ca="1" si="1075"/>
        <v>14</v>
      </c>
      <c r="AD2573" s="205">
        <f t="shared" ca="1" si="1062"/>
        <v>76.571428571428569</v>
      </c>
      <c r="AE2573" s="205">
        <f t="shared" ca="1" si="1063"/>
        <v>26.571428571428569</v>
      </c>
      <c r="AF2573" s="205">
        <f t="shared" ca="1" si="1076"/>
        <v>5.3142857142857141</v>
      </c>
      <c r="AG2573" s="205"/>
      <c r="AH2573" s="205"/>
      <c r="AI2573" s="205"/>
      <c r="AJ2573" s="205"/>
      <c r="AK2573" s="4"/>
      <c r="AL2573" s="4"/>
      <c r="AM2573" s="309">
        <f t="shared" ca="1" si="1077"/>
        <v>22.57</v>
      </c>
      <c r="AN2573" s="309">
        <f t="shared" ca="1" si="1078"/>
        <v>21.26</v>
      </c>
      <c r="AO2573" s="310">
        <f t="shared" ca="1" si="1079"/>
        <v>3.0534351145037546E-2</v>
      </c>
      <c r="AP2573" s="310" t="b">
        <f t="shared" ca="1" si="1080"/>
        <v>1</v>
      </c>
      <c r="AQ2573" s="309">
        <f t="shared" ca="1" si="1081"/>
        <v>0</v>
      </c>
      <c r="AR2573" s="205">
        <f t="shared" ca="1" si="1064"/>
        <v>0</v>
      </c>
      <c r="AS2573" s="45" t="b">
        <f t="shared" ca="1" si="1065"/>
        <v>0</v>
      </c>
      <c r="AT2573">
        <f t="shared" ca="1" si="1066"/>
        <v>0</v>
      </c>
      <c r="AU2573" t="b">
        <f t="shared" ca="1" si="1082"/>
        <v>0</v>
      </c>
      <c r="AV2573" t="b">
        <f t="shared" ca="1" si="1083"/>
        <v>0</v>
      </c>
      <c r="AW2573" s="266" t="b">
        <f t="shared" ca="1" si="1084"/>
        <v>0</v>
      </c>
      <c r="AX2573" s="266" t="b">
        <f t="shared" ca="1" si="1085"/>
        <v>0</v>
      </c>
      <c r="AY2573" s="266" t="b">
        <f t="shared" ca="1" si="1086"/>
        <v>0</v>
      </c>
    </row>
    <row r="2574" spans="1:51" x14ac:dyDescent="0.25">
      <c r="A2574">
        <v>2542</v>
      </c>
      <c r="B2574" s="163">
        <f ca="1">OFFSET(InputPriceData!B$15,CalculationsAndCharts!$A2574+$A$11,0,1,1)</f>
        <v>38327</v>
      </c>
      <c r="C2574" s="3">
        <f ca="1">OFFSET(InputPriceData!G$15,CalculationsAndCharts!$A2574+$A$11,IF($C$7,8,0),1,1)</f>
        <v>335400</v>
      </c>
      <c r="D2574" s="4">
        <f ca="1">OFFSET(InputPriceData!C$15,CalculationsAndCharts!$A2574+$A$11,IF($C$7,8,0),1,1)</f>
        <v>22.46</v>
      </c>
      <c r="E2574" s="4">
        <f ca="1">OFFSET(InputPriceData!D$15,CalculationsAndCharts!$A2574+$A$11,IF($C$7,8,0),1,1)</f>
        <v>22.46</v>
      </c>
      <c r="F2574" s="4">
        <f ca="1">OFFSET(InputPriceData!E$15,CalculationsAndCharts!$A2574+$A$11,IF($C$7,8,0),1,1)</f>
        <v>21.86</v>
      </c>
      <c r="G2574" s="4">
        <f ca="1">OFFSET(InputPriceData!F$15,CalculationsAndCharts!$A2574+$A$11,IF($C$7,8,0),1,1)</f>
        <v>21.94</v>
      </c>
      <c r="H2574" s="128"/>
      <c r="I2574" s="128"/>
      <c r="K2574" s="124"/>
      <c r="L2574" s="279"/>
      <c r="M2574" s="281"/>
      <c r="N2574" s="280"/>
      <c r="O2574" s="4"/>
      <c r="P2574" s="4"/>
      <c r="Q2574" s="3"/>
      <c r="S2574" s="309">
        <f t="shared" ca="1" si="1067"/>
        <v>22.57</v>
      </c>
      <c r="T2574" s="309">
        <f t="shared" ca="1" si="1068"/>
        <v>21.26</v>
      </c>
      <c r="U2574" s="310">
        <f t="shared" ca="1" si="1060"/>
        <v>0.51908396946564916</v>
      </c>
      <c r="V2574" s="310" t="b">
        <f t="shared" ca="1" si="1069"/>
        <v>0</v>
      </c>
      <c r="W2574" s="3" t="b">
        <f t="shared" ca="1" si="1070"/>
        <v>0</v>
      </c>
      <c r="X2574" s="3" t="str">
        <f t="shared" ca="1" si="1071"/>
        <v/>
      </c>
      <c r="Y2574" s="3" t="str">
        <f t="shared" ca="1" si="1061"/>
        <v/>
      </c>
      <c r="Z2574" s="3" t="str">
        <f t="shared" ca="1" si="1072"/>
        <v/>
      </c>
      <c r="AA2574" s="3" t="str">
        <f t="shared" ca="1" si="1073"/>
        <v/>
      </c>
      <c r="AB2574" s="205">
        <f t="shared" ca="1" si="1074"/>
        <v>1072</v>
      </c>
      <c r="AC2574" s="205">
        <f t="shared" ca="1" si="1075"/>
        <v>14</v>
      </c>
      <c r="AD2574" s="205">
        <f t="shared" ca="1" si="1062"/>
        <v>76.571428571428569</v>
      </c>
      <c r="AE2574" s="205">
        <f t="shared" ca="1" si="1063"/>
        <v>26.571428571428569</v>
      </c>
      <c r="AF2574" s="205">
        <f t="shared" ca="1" si="1076"/>
        <v>5.3142857142857141</v>
      </c>
      <c r="AG2574" s="205"/>
      <c r="AH2574" s="205"/>
      <c r="AI2574" s="205"/>
      <c r="AJ2574" s="205"/>
      <c r="AK2574" s="4"/>
      <c r="AL2574" s="4"/>
      <c r="AM2574" s="309">
        <f t="shared" ca="1" si="1077"/>
        <v>22.57</v>
      </c>
      <c r="AN2574" s="309">
        <f t="shared" ca="1" si="1078"/>
        <v>21.26</v>
      </c>
      <c r="AO2574" s="310">
        <f t="shared" ca="1" si="1079"/>
        <v>0.51908396946564916</v>
      </c>
      <c r="AP2574" s="310" t="b">
        <f t="shared" ca="1" si="1080"/>
        <v>0</v>
      </c>
      <c r="AQ2574" s="309">
        <f t="shared" ca="1" si="1081"/>
        <v>0</v>
      </c>
      <c r="AR2574" s="205">
        <f t="shared" ca="1" si="1064"/>
        <v>0</v>
      </c>
      <c r="AS2574" s="45" t="b">
        <f t="shared" ca="1" si="1065"/>
        <v>0</v>
      </c>
      <c r="AT2574">
        <f t="shared" ca="1" si="1066"/>
        <v>0</v>
      </c>
      <c r="AU2574" t="b">
        <f t="shared" ca="1" si="1082"/>
        <v>0</v>
      </c>
      <c r="AV2574" t="b">
        <f t="shared" ca="1" si="1083"/>
        <v>0</v>
      </c>
      <c r="AW2574" s="266" t="b">
        <f t="shared" ca="1" si="1084"/>
        <v>0</v>
      </c>
      <c r="AX2574" s="266" t="b">
        <f t="shared" ca="1" si="1085"/>
        <v>0</v>
      </c>
      <c r="AY2574" s="266" t="b">
        <f t="shared" ca="1" si="1086"/>
        <v>0</v>
      </c>
    </row>
    <row r="2575" spans="1:51" x14ac:dyDescent="0.25">
      <c r="A2575">
        <v>2543</v>
      </c>
      <c r="B2575" s="163">
        <f ca="1">OFFSET(InputPriceData!B$15,CalculationsAndCharts!$A2575+$A$11,0,1,1)</f>
        <v>38324</v>
      </c>
      <c r="C2575" s="3">
        <f ca="1">OFFSET(InputPriceData!G$15,CalculationsAndCharts!$A2575+$A$11,IF($C$7,8,0),1,1)</f>
        <v>344900</v>
      </c>
      <c r="D2575" s="4">
        <f ca="1">OFFSET(InputPriceData!C$15,CalculationsAndCharts!$A2575+$A$11,IF($C$7,8,0),1,1)</f>
        <v>22.23</v>
      </c>
      <c r="E2575" s="4">
        <f ca="1">OFFSET(InputPriceData!D$15,CalculationsAndCharts!$A2575+$A$11,IF($C$7,8,0),1,1)</f>
        <v>22.35</v>
      </c>
      <c r="F2575" s="4">
        <f ca="1">OFFSET(InputPriceData!E$15,CalculationsAndCharts!$A2575+$A$11,IF($C$7,8,0),1,1)</f>
        <v>21.86</v>
      </c>
      <c r="G2575" s="4">
        <f ca="1">OFFSET(InputPriceData!F$15,CalculationsAndCharts!$A2575+$A$11,IF($C$7,8,0),1,1)</f>
        <v>22.25</v>
      </c>
      <c r="H2575" s="128"/>
      <c r="I2575" s="128"/>
      <c r="K2575" s="124"/>
      <c r="L2575" s="279"/>
      <c r="M2575" s="281"/>
      <c r="N2575" s="280"/>
      <c r="O2575" s="4"/>
      <c r="P2575" s="4"/>
      <c r="Q2575" s="3"/>
      <c r="S2575" s="309">
        <f t="shared" ca="1" si="1067"/>
        <v>22.57</v>
      </c>
      <c r="T2575" s="309">
        <f t="shared" ca="1" si="1068"/>
        <v>21.26</v>
      </c>
      <c r="U2575" s="310">
        <f t="shared" ca="1" si="1060"/>
        <v>0.75572519083969425</v>
      </c>
      <c r="V2575" s="310" t="b">
        <f t="shared" ca="1" si="1069"/>
        <v>0</v>
      </c>
      <c r="W2575" s="3" t="b">
        <f t="shared" ca="1" si="1070"/>
        <v>0</v>
      </c>
      <c r="X2575" s="3" t="str">
        <f t="shared" ca="1" si="1071"/>
        <v/>
      </c>
      <c r="Y2575" s="3" t="str">
        <f t="shared" ca="1" si="1061"/>
        <v/>
      </c>
      <c r="Z2575" s="3" t="str">
        <f t="shared" ca="1" si="1072"/>
        <v/>
      </c>
      <c r="AA2575" s="3" t="str">
        <f t="shared" ca="1" si="1073"/>
        <v/>
      </c>
      <c r="AB2575" s="205">
        <f t="shared" ca="1" si="1074"/>
        <v>1072</v>
      </c>
      <c r="AC2575" s="205">
        <f t="shared" ca="1" si="1075"/>
        <v>14</v>
      </c>
      <c r="AD2575" s="205">
        <f t="shared" ca="1" si="1062"/>
        <v>76.571428571428569</v>
      </c>
      <c r="AE2575" s="205">
        <f t="shared" ca="1" si="1063"/>
        <v>26.571428571428569</v>
      </c>
      <c r="AF2575" s="205">
        <f t="shared" ca="1" si="1076"/>
        <v>5.3142857142857141</v>
      </c>
      <c r="AG2575" s="205"/>
      <c r="AH2575" s="205"/>
      <c r="AI2575" s="205"/>
      <c r="AJ2575" s="205"/>
      <c r="AK2575" s="4"/>
      <c r="AL2575" s="4"/>
      <c r="AM2575" s="309">
        <f t="shared" ca="1" si="1077"/>
        <v>22.57</v>
      </c>
      <c r="AN2575" s="309">
        <f t="shared" ca="1" si="1078"/>
        <v>21.26</v>
      </c>
      <c r="AO2575" s="310">
        <f t="shared" ca="1" si="1079"/>
        <v>0.75572519083969425</v>
      </c>
      <c r="AP2575" s="310" t="b">
        <f t="shared" ca="1" si="1080"/>
        <v>0</v>
      </c>
      <c r="AQ2575" s="309">
        <f t="shared" ca="1" si="1081"/>
        <v>0</v>
      </c>
      <c r="AR2575" s="205">
        <f t="shared" ca="1" si="1064"/>
        <v>0</v>
      </c>
      <c r="AS2575" s="45" t="b">
        <f t="shared" ca="1" si="1065"/>
        <v>0</v>
      </c>
      <c r="AT2575">
        <f t="shared" ca="1" si="1066"/>
        <v>0</v>
      </c>
      <c r="AU2575" t="b">
        <f t="shared" ca="1" si="1082"/>
        <v>0</v>
      </c>
      <c r="AV2575" t="b">
        <f t="shared" ca="1" si="1083"/>
        <v>0</v>
      </c>
      <c r="AW2575" s="266" t="b">
        <f t="shared" ca="1" si="1084"/>
        <v>0</v>
      </c>
      <c r="AX2575" s="266" t="b">
        <f t="shared" ca="1" si="1085"/>
        <v>0</v>
      </c>
      <c r="AY2575" s="266" t="b">
        <f t="shared" ca="1" si="1086"/>
        <v>0</v>
      </c>
    </row>
    <row r="2576" spans="1:51" x14ac:dyDescent="0.25">
      <c r="A2576">
        <v>2544</v>
      </c>
      <c r="B2576" s="163">
        <f ca="1">OFFSET(InputPriceData!B$15,CalculationsAndCharts!$A2576+$A$11,0,1,1)</f>
        <v>38323</v>
      </c>
      <c r="C2576" s="3">
        <f ca="1">OFFSET(InputPriceData!G$15,CalculationsAndCharts!$A2576+$A$11,IF($C$7,8,0),1,1)</f>
        <v>349800</v>
      </c>
      <c r="D2576" s="4">
        <f ca="1">OFFSET(InputPriceData!C$15,CalculationsAndCharts!$A2576+$A$11,IF($C$7,8,0),1,1)</f>
        <v>22.51</v>
      </c>
      <c r="E2576" s="4">
        <f ca="1">OFFSET(InputPriceData!D$15,CalculationsAndCharts!$A2576+$A$11,IF($C$7,8,0),1,1)</f>
        <v>22.51</v>
      </c>
      <c r="F2576" s="4">
        <f ca="1">OFFSET(InputPriceData!E$15,CalculationsAndCharts!$A2576+$A$11,IF($C$7,8,0),1,1)</f>
        <v>21.81</v>
      </c>
      <c r="G2576" s="4">
        <f ca="1">OFFSET(InputPriceData!F$15,CalculationsAndCharts!$A2576+$A$11,IF($C$7,8,0),1,1)</f>
        <v>22.05</v>
      </c>
      <c r="H2576" s="128"/>
      <c r="I2576" s="128"/>
      <c r="K2576" s="124"/>
      <c r="L2576" s="279"/>
      <c r="M2576" s="281"/>
      <c r="N2576" s="280"/>
      <c r="O2576" s="4"/>
      <c r="P2576" s="4"/>
      <c r="Q2576" s="3"/>
      <c r="S2576" s="309">
        <f t="shared" ca="1" si="1067"/>
        <v>22.57</v>
      </c>
      <c r="T2576" s="309">
        <f t="shared" ca="1" si="1068"/>
        <v>21.26</v>
      </c>
      <c r="U2576" s="310">
        <f t="shared" ca="1" si="1060"/>
        <v>0.60305343511450371</v>
      </c>
      <c r="V2576" s="310" t="b">
        <f t="shared" ca="1" si="1069"/>
        <v>0</v>
      </c>
      <c r="W2576" s="3" t="b">
        <f t="shared" ca="1" si="1070"/>
        <v>0</v>
      </c>
      <c r="X2576" s="3" t="str">
        <f t="shared" ca="1" si="1071"/>
        <v/>
      </c>
      <c r="Y2576" s="3" t="str">
        <f t="shared" ca="1" si="1061"/>
        <v/>
      </c>
      <c r="Z2576" s="3" t="str">
        <f t="shared" ca="1" si="1072"/>
        <v/>
      </c>
      <c r="AA2576" s="3" t="str">
        <f t="shared" ca="1" si="1073"/>
        <v/>
      </c>
      <c r="AB2576" s="205">
        <f t="shared" ca="1" si="1074"/>
        <v>1072</v>
      </c>
      <c r="AC2576" s="205">
        <f t="shared" ca="1" si="1075"/>
        <v>14</v>
      </c>
      <c r="AD2576" s="205">
        <f t="shared" ca="1" si="1062"/>
        <v>76.571428571428569</v>
      </c>
      <c r="AE2576" s="205">
        <f t="shared" ca="1" si="1063"/>
        <v>26.571428571428569</v>
      </c>
      <c r="AF2576" s="205">
        <f t="shared" ca="1" si="1076"/>
        <v>5.3142857142857141</v>
      </c>
      <c r="AG2576" s="205"/>
      <c r="AH2576" s="205"/>
      <c r="AI2576" s="205"/>
      <c r="AJ2576" s="205"/>
      <c r="AK2576" s="4"/>
      <c r="AL2576" s="4"/>
      <c r="AM2576" s="309">
        <f t="shared" ca="1" si="1077"/>
        <v>22.57</v>
      </c>
      <c r="AN2576" s="309">
        <f t="shared" ca="1" si="1078"/>
        <v>21.26</v>
      </c>
      <c r="AO2576" s="310">
        <f t="shared" ca="1" si="1079"/>
        <v>0.60305343511450371</v>
      </c>
      <c r="AP2576" s="310" t="b">
        <f t="shared" ca="1" si="1080"/>
        <v>0</v>
      </c>
      <c r="AQ2576" s="309">
        <f t="shared" ca="1" si="1081"/>
        <v>0</v>
      </c>
      <c r="AR2576" s="205">
        <f t="shared" ca="1" si="1064"/>
        <v>0</v>
      </c>
      <c r="AS2576" s="45" t="b">
        <f t="shared" ca="1" si="1065"/>
        <v>0</v>
      </c>
      <c r="AT2576">
        <f t="shared" ca="1" si="1066"/>
        <v>0</v>
      </c>
      <c r="AU2576" t="b">
        <f t="shared" ca="1" si="1082"/>
        <v>0</v>
      </c>
      <c r="AV2576" t="b">
        <f t="shared" ca="1" si="1083"/>
        <v>0</v>
      </c>
      <c r="AW2576" s="266" t="b">
        <f t="shared" ca="1" si="1084"/>
        <v>0</v>
      </c>
      <c r="AX2576" s="266" t="b">
        <f t="shared" ca="1" si="1085"/>
        <v>0</v>
      </c>
      <c r="AY2576" s="266" t="b">
        <f t="shared" ca="1" si="1086"/>
        <v>0</v>
      </c>
    </row>
    <row r="2577" spans="1:51" x14ac:dyDescent="0.25">
      <c r="A2577">
        <v>2545</v>
      </c>
      <c r="B2577" s="163">
        <f ca="1">OFFSET(InputPriceData!B$15,CalculationsAndCharts!$A2577+$A$11,0,1,1)</f>
        <v>38322</v>
      </c>
      <c r="C2577" s="3">
        <f ca="1">OFFSET(InputPriceData!G$15,CalculationsAndCharts!$A2577+$A$11,IF($C$7,8,0),1,1)</f>
        <v>487800</v>
      </c>
      <c r="D2577" s="4">
        <f ca="1">OFFSET(InputPriceData!C$15,CalculationsAndCharts!$A2577+$A$11,IF($C$7,8,0),1,1)</f>
        <v>21.87</v>
      </c>
      <c r="E2577" s="4">
        <f ca="1">OFFSET(InputPriceData!D$15,CalculationsAndCharts!$A2577+$A$11,IF($C$7,8,0),1,1)</f>
        <v>22.63</v>
      </c>
      <c r="F2577" s="4">
        <f ca="1">OFFSET(InputPriceData!E$15,CalculationsAndCharts!$A2577+$A$11,IF($C$7,8,0),1,1)</f>
        <v>21.86</v>
      </c>
      <c r="G2577" s="4">
        <f ca="1">OFFSET(InputPriceData!F$15,CalculationsAndCharts!$A2577+$A$11,IF($C$7,8,0),1,1)</f>
        <v>22.39</v>
      </c>
      <c r="H2577" s="128"/>
      <c r="I2577" s="128"/>
      <c r="K2577" s="124"/>
      <c r="L2577" s="279"/>
      <c r="M2577" s="281"/>
      <c r="N2577" s="280"/>
      <c r="O2577" s="4"/>
      <c r="P2577" s="4"/>
      <c r="Q2577" s="3"/>
      <c r="S2577" s="309">
        <f t="shared" ca="1" si="1067"/>
        <v>22.57</v>
      </c>
      <c r="T2577" s="309">
        <f t="shared" ca="1" si="1068"/>
        <v>21.26</v>
      </c>
      <c r="U2577" s="310">
        <f t="shared" ca="1" si="1060"/>
        <v>0.86259541984732835</v>
      </c>
      <c r="V2577" s="310" t="b">
        <f t="shared" ca="1" si="1069"/>
        <v>0</v>
      </c>
      <c r="W2577" s="3" t="b">
        <f t="shared" ca="1" si="1070"/>
        <v>0</v>
      </c>
      <c r="X2577" s="3" t="str">
        <f t="shared" ca="1" si="1071"/>
        <v/>
      </c>
      <c r="Y2577" s="3" t="str">
        <f t="shared" ca="1" si="1061"/>
        <v/>
      </c>
      <c r="Z2577" s="3" t="str">
        <f t="shared" ca="1" si="1072"/>
        <v/>
      </c>
      <c r="AA2577" s="3" t="str">
        <f t="shared" ca="1" si="1073"/>
        <v/>
      </c>
      <c r="AB2577" s="205">
        <f t="shared" ca="1" si="1074"/>
        <v>1072</v>
      </c>
      <c r="AC2577" s="205">
        <f t="shared" ca="1" si="1075"/>
        <v>14</v>
      </c>
      <c r="AD2577" s="205">
        <f t="shared" ca="1" si="1062"/>
        <v>76.571428571428569</v>
      </c>
      <c r="AE2577" s="205">
        <f t="shared" ca="1" si="1063"/>
        <v>26.571428571428569</v>
      </c>
      <c r="AF2577" s="205">
        <f t="shared" ca="1" si="1076"/>
        <v>5.3142857142857141</v>
      </c>
      <c r="AG2577" s="205"/>
      <c r="AH2577" s="205"/>
      <c r="AI2577" s="205"/>
      <c r="AJ2577" s="205"/>
      <c r="AK2577" s="4"/>
      <c r="AL2577" s="4"/>
      <c r="AM2577" s="309">
        <f t="shared" ca="1" si="1077"/>
        <v>22.57</v>
      </c>
      <c r="AN2577" s="309">
        <f t="shared" ca="1" si="1078"/>
        <v>21.26</v>
      </c>
      <c r="AO2577" s="310">
        <f t="shared" ca="1" si="1079"/>
        <v>0.86259541984732835</v>
      </c>
      <c r="AP2577" s="310" t="b">
        <f t="shared" ca="1" si="1080"/>
        <v>0</v>
      </c>
      <c r="AQ2577" s="309">
        <f t="shared" ca="1" si="1081"/>
        <v>0</v>
      </c>
      <c r="AR2577" s="205">
        <f t="shared" ca="1" si="1064"/>
        <v>0</v>
      </c>
      <c r="AS2577" s="45" t="b">
        <f t="shared" ca="1" si="1065"/>
        <v>0</v>
      </c>
      <c r="AT2577">
        <f t="shared" ca="1" si="1066"/>
        <v>0</v>
      </c>
      <c r="AU2577" t="b">
        <f t="shared" ca="1" si="1082"/>
        <v>0</v>
      </c>
      <c r="AV2577" t="b">
        <f t="shared" ca="1" si="1083"/>
        <v>0</v>
      </c>
      <c r="AW2577" s="266" t="b">
        <f t="shared" ca="1" si="1084"/>
        <v>0</v>
      </c>
      <c r="AX2577" s="266" t="b">
        <f t="shared" ca="1" si="1085"/>
        <v>0</v>
      </c>
      <c r="AY2577" s="266" t="b">
        <f t="shared" ca="1" si="1086"/>
        <v>0</v>
      </c>
    </row>
    <row r="2578" spans="1:51" x14ac:dyDescent="0.25">
      <c r="A2578">
        <v>2546</v>
      </c>
      <c r="B2578" s="163">
        <f ca="1">OFFSET(InputPriceData!B$15,CalculationsAndCharts!$A2578+$A$11,0,1,1)</f>
        <v>38321</v>
      </c>
      <c r="C2578" s="3">
        <f ca="1">OFFSET(InputPriceData!G$15,CalculationsAndCharts!$A2578+$A$11,IF($C$7,8,0),1,1)</f>
        <v>416500</v>
      </c>
      <c r="D2578" s="4">
        <f ca="1">OFFSET(InputPriceData!C$15,CalculationsAndCharts!$A2578+$A$11,IF($C$7,8,0),1,1)</f>
        <v>22.51</v>
      </c>
      <c r="E2578" s="4">
        <f ca="1">OFFSET(InputPriceData!D$15,CalculationsAndCharts!$A2578+$A$11,IF($C$7,8,0),1,1)</f>
        <v>22.54</v>
      </c>
      <c r="F2578" s="4">
        <f ca="1">OFFSET(InputPriceData!E$15,CalculationsAndCharts!$A2578+$A$11,IF($C$7,8,0),1,1)</f>
        <v>21.96</v>
      </c>
      <c r="G2578" s="4">
        <f ca="1">OFFSET(InputPriceData!F$15,CalculationsAndCharts!$A2578+$A$11,IF($C$7,8,0),1,1)</f>
        <v>21.96</v>
      </c>
      <c r="H2578" s="128"/>
      <c r="I2578" s="128"/>
      <c r="K2578" s="124"/>
      <c r="L2578" s="279"/>
      <c r="M2578" s="281"/>
      <c r="N2578" s="280"/>
      <c r="O2578" s="4"/>
      <c r="P2578" s="4"/>
      <c r="Q2578" s="3"/>
      <c r="S2578" s="309">
        <f t="shared" ca="1" si="1067"/>
        <v>22.57</v>
      </c>
      <c r="T2578" s="309">
        <f t="shared" ca="1" si="1068"/>
        <v>21</v>
      </c>
      <c r="U2578" s="310">
        <f t="shared" ca="1" si="1060"/>
        <v>0.61146496815286666</v>
      </c>
      <c r="V2578" s="310" t="b">
        <f t="shared" ca="1" si="1069"/>
        <v>0</v>
      </c>
      <c r="W2578" s="3" t="b">
        <f t="shared" ca="1" si="1070"/>
        <v>0</v>
      </c>
      <c r="X2578" s="3" t="str">
        <f t="shared" ca="1" si="1071"/>
        <v/>
      </c>
      <c r="Y2578" s="3" t="str">
        <f t="shared" ca="1" si="1061"/>
        <v/>
      </c>
      <c r="Z2578" s="3" t="str">
        <f t="shared" ca="1" si="1072"/>
        <v/>
      </c>
      <c r="AA2578" s="3" t="str">
        <f t="shared" ca="1" si="1073"/>
        <v/>
      </c>
      <c r="AB2578" s="205">
        <f t="shared" ca="1" si="1074"/>
        <v>1072</v>
      </c>
      <c r="AC2578" s="205">
        <f t="shared" ca="1" si="1075"/>
        <v>14</v>
      </c>
      <c r="AD2578" s="205">
        <f t="shared" ca="1" si="1062"/>
        <v>76.571428571428569</v>
      </c>
      <c r="AE2578" s="205">
        <f t="shared" ca="1" si="1063"/>
        <v>26.571428571428569</v>
      </c>
      <c r="AF2578" s="205">
        <f t="shared" ca="1" si="1076"/>
        <v>5.3142857142857141</v>
      </c>
      <c r="AG2578" s="205"/>
      <c r="AH2578" s="205"/>
      <c r="AI2578" s="205"/>
      <c r="AJ2578" s="205"/>
      <c r="AK2578" s="4"/>
      <c r="AL2578" s="4"/>
      <c r="AM2578" s="309">
        <f t="shared" ca="1" si="1077"/>
        <v>22.57</v>
      </c>
      <c r="AN2578" s="309">
        <f t="shared" ca="1" si="1078"/>
        <v>21.26</v>
      </c>
      <c r="AO2578" s="310">
        <f t="shared" ca="1" si="1079"/>
        <v>0.53435114503816794</v>
      </c>
      <c r="AP2578" s="310" t="b">
        <f t="shared" ca="1" si="1080"/>
        <v>0</v>
      </c>
      <c r="AQ2578" s="309">
        <f t="shared" ca="1" si="1081"/>
        <v>0</v>
      </c>
      <c r="AR2578" s="205">
        <f t="shared" ca="1" si="1064"/>
        <v>0</v>
      </c>
      <c r="AS2578" s="45" t="b">
        <f t="shared" ca="1" si="1065"/>
        <v>0</v>
      </c>
      <c r="AT2578">
        <f t="shared" ca="1" si="1066"/>
        <v>0</v>
      </c>
      <c r="AU2578" t="b">
        <f t="shared" ca="1" si="1082"/>
        <v>0</v>
      </c>
      <c r="AV2578" t="b">
        <f t="shared" ca="1" si="1083"/>
        <v>0</v>
      </c>
      <c r="AW2578" s="266" t="b">
        <f t="shared" ca="1" si="1084"/>
        <v>0</v>
      </c>
      <c r="AX2578" s="266" t="b">
        <f t="shared" ca="1" si="1085"/>
        <v>0</v>
      </c>
      <c r="AY2578" s="266" t="b">
        <f t="shared" ca="1" si="1086"/>
        <v>0</v>
      </c>
    </row>
    <row r="2579" spans="1:51" x14ac:dyDescent="0.25">
      <c r="A2579">
        <v>2547</v>
      </c>
      <c r="B2579" s="163">
        <f ca="1">OFFSET(InputPriceData!B$15,CalculationsAndCharts!$A2579+$A$11,0,1,1)</f>
        <v>38320</v>
      </c>
      <c r="C2579" s="3">
        <f ca="1">OFFSET(InputPriceData!G$15,CalculationsAndCharts!$A2579+$A$11,IF($C$7,8,0),1,1)</f>
        <v>466100</v>
      </c>
      <c r="D2579" s="4">
        <f ca="1">OFFSET(InputPriceData!C$15,CalculationsAndCharts!$A2579+$A$11,IF($C$7,8,0),1,1)</f>
        <v>22.57</v>
      </c>
      <c r="E2579" s="4">
        <f ca="1">OFFSET(InputPriceData!D$15,CalculationsAndCharts!$A2579+$A$11,IF($C$7,8,0),1,1)</f>
        <v>22.57</v>
      </c>
      <c r="F2579" s="4">
        <f ca="1">OFFSET(InputPriceData!E$15,CalculationsAndCharts!$A2579+$A$11,IF($C$7,8,0),1,1)</f>
        <v>21.83</v>
      </c>
      <c r="G2579" s="4">
        <f ca="1">OFFSET(InputPriceData!F$15,CalculationsAndCharts!$A2579+$A$11,IF($C$7,8,0),1,1)</f>
        <v>22.4</v>
      </c>
      <c r="H2579" s="128"/>
      <c r="I2579" s="128"/>
      <c r="K2579" s="124"/>
      <c r="L2579" s="279"/>
      <c r="M2579" s="281"/>
      <c r="N2579" s="280"/>
      <c r="O2579" s="4"/>
      <c r="P2579" s="4"/>
      <c r="Q2579" s="3"/>
      <c r="S2579" s="309">
        <f t="shared" ca="1" si="1067"/>
        <v>22.57</v>
      </c>
      <c r="T2579" s="309">
        <f t="shared" ca="1" si="1068"/>
        <v>20.8</v>
      </c>
      <c r="U2579" s="310">
        <f t="shared" ca="1" si="1060"/>
        <v>0.903954802259886</v>
      </c>
      <c r="V2579" s="310" t="b">
        <f t="shared" ca="1" si="1069"/>
        <v>0</v>
      </c>
      <c r="W2579" s="3" t="b">
        <f t="shared" ca="1" si="1070"/>
        <v>0</v>
      </c>
      <c r="X2579" s="3" t="str">
        <f t="shared" ca="1" si="1071"/>
        <v/>
      </c>
      <c r="Y2579" s="3" t="str">
        <f t="shared" ca="1" si="1061"/>
        <v/>
      </c>
      <c r="Z2579" s="3" t="str">
        <f t="shared" ca="1" si="1072"/>
        <v/>
      </c>
      <c r="AA2579" s="3" t="str">
        <f t="shared" ca="1" si="1073"/>
        <v/>
      </c>
      <c r="AB2579" s="205">
        <f t="shared" ca="1" si="1074"/>
        <v>1072</v>
      </c>
      <c r="AC2579" s="205">
        <f t="shared" ca="1" si="1075"/>
        <v>14</v>
      </c>
      <c r="AD2579" s="205">
        <f t="shared" ca="1" si="1062"/>
        <v>76.571428571428569</v>
      </c>
      <c r="AE2579" s="205">
        <f t="shared" ca="1" si="1063"/>
        <v>26.571428571428569</v>
      </c>
      <c r="AF2579" s="205">
        <f t="shared" ca="1" si="1076"/>
        <v>5.3142857142857141</v>
      </c>
      <c r="AG2579" s="205"/>
      <c r="AH2579" s="205"/>
      <c r="AI2579" s="205"/>
      <c r="AJ2579" s="205"/>
      <c r="AK2579" s="4"/>
      <c r="AL2579" s="4"/>
      <c r="AM2579" s="309">
        <f t="shared" ca="1" si="1077"/>
        <v>22.57</v>
      </c>
      <c r="AN2579" s="309">
        <f t="shared" ca="1" si="1078"/>
        <v>21.26</v>
      </c>
      <c r="AO2579" s="310">
        <f t="shared" ca="1" si="1079"/>
        <v>0.87022900763358635</v>
      </c>
      <c r="AP2579" s="310" t="b">
        <f t="shared" ca="1" si="1080"/>
        <v>0</v>
      </c>
      <c r="AQ2579" s="309">
        <f t="shared" ca="1" si="1081"/>
        <v>0</v>
      </c>
      <c r="AR2579" s="205">
        <f t="shared" ca="1" si="1064"/>
        <v>0</v>
      </c>
      <c r="AS2579" s="45" t="b">
        <f t="shared" ca="1" si="1065"/>
        <v>0</v>
      </c>
      <c r="AT2579">
        <f t="shared" ca="1" si="1066"/>
        <v>0</v>
      </c>
      <c r="AU2579" t="b">
        <f t="shared" ca="1" si="1082"/>
        <v>0</v>
      </c>
      <c r="AV2579" t="b">
        <f t="shared" ca="1" si="1083"/>
        <v>0</v>
      </c>
      <c r="AW2579" s="266" t="b">
        <f t="shared" ca="1" si="1084"/>
        <v>0</v>
      </c>
      <c r="AX2579" s="266" t="b">
        <f t="shared" ca="1" si="1085"/>
        <v>0</v>
      </c>
      <c r="AY2579" s="266" t="b">
        <f t="shared" ca="1" si="1086"/>
        <v>0</v>
      </c>
    </row>
    <row r="2580" spans="1:51" x14ac:dyDescent="0.25">
      <c r="A2580">
        <v>2548</v>
      </c>
      <c r="B2580" s="163">
        <f ca="1">OFFSET(InputPriceData!B$15,CalculationsAndCharts!$A2580+$A$11,0,1,1)</f>
        <v>38317</v>
      </c>
      <c r="C2580" s="3">
        <f ca="1">OFFSET(InputPriceData!G$15,CalculationsAndCharts!$A2580+$A$11,IF($C$7,8,0),1,1)</f>
        <v>79300</v>
      </c>
      <c r="D2580" s="4">
        <f ca="1">OFFSET(InputPriceData!C$15,CalculationsAndCharts!$A2580+$A$11,IF($C$7,8,0),1,1)</f>
        <v>21.98</v>
      </c>
      <c r="E2580" s="4">
        <f ca="1">OFFSET(InputPriceData!D$15,CalculationsAndCharts!$A2580+$A$11,IF($C$7,8,0),1,1)</f>
        <v>22.27</v>
      </c>
      <c r="F2580" s="4">
        <f ca="1">OFFSET(InputPriceData!E$15,CalculationsAndCharts!$A2580+$A$11,IF($C$7,8,0),1,1)</f>
        <v>21.96</v>
      </c>
      <c r="G2580" s="4">
        <f ca="1">OFFSET(InputPriceData!F$15,CalculationsAndCharts!$A2580+$A$11,IF($C$7,8,0),1,1)</f>
        <v>22.05</v>
      </c>
      <c r="H2580" s="128"/>
      <c r="I2580" s="128"/>
      <c r="K2580" s="124"/>
      <c r="L2580" s="279"/>
      <c r="M2580" s="281"/>
      <c r="N2580" s="280"/>
      <c r="O2580" s="4"/>
      <c r="P2580" s="4"/>
      <c r="Q2580" s="3"/>
      <c r="S2580" s="309">
        <f t="shared" ca="1" si="1067"/>
        <v>22.57</v>
      </c>
      <c r="T2580" s="309">
        <f t="shared" ca="1" si="1068"/>
        <v>20.350000000000001</v>
      </c>
      <c r="U2580" s="310">
        <f t="shared" ca="1" si="1060"/>
        <v>0.76576576576576583</v>
      </c>
      <c r="V2580" s="310" t="b">
        <f t="shared" ca="1" si="1069"/>
        <v>0</v>
      </c>
      <c r="W2580" s="3" t="b">
        <f t="shared" ca="1" si="1070"/>
        <v>0</v>
      </c>
      <c r="X2580" s="3" t="str">
        <f t="shared" ca="1" si="1071"/>
        <v/>
      </c>
      <c r="Y2580" s="3" t="str">
        <f t="shared" ca="1" si="1061"/>
        <v/>
      </c>
      <c r="Z2580" s="3" t="str">
        <f t="shared" ca="1" si="1072"/>
        <v/>
      </c>
      <c r="AA2580" s="3" t="str">
        <f t="shared" ca="1" si="1073"/>
        <v/>
      </c>
      <c r="AB2580" s="205">
        <f t="shared" ca="1" si="1074"/>
        <v>1072</v>
      </c>
      <c r="AC2580" s="205">
        <f t="shared" ca="1" si="1075"/>
        <v>14</v>
      </c>
      <c r="AD2580" s="205">
        <f t="shared" ca="1" si="1062"/>
        <v>76.571428571428569</v>
      </c>
      <c r="AE2580" s="205">
        <f t="shared" ca="1" si="1063"/>
        <v>26.571428571428569</v>
      </c>
      <c r="AF2580" s="205">
        <f t="shared" ca="1" si="1076"/>
        <v>5.3142857142857141</v>
      </c>
      <c r="AG2580" s="205"/>
      <c r="AH2580" s="205"/>
      <c r="AI2580" s="205"/>
      <c r="AJ2580" s="205"/>
      <c r="AK2580" s="4"/>
      <c r="AL2580" s="4"/>
      <c r="AM2580" s="309">
        <f t="shared" ca="1" si="1077"/>
        <v>22.57</v>
      </c>
      <c r="AN2580" s="309">
        <f t="shared" ca="1" si="1078"/>
        <v>21</v>
      </c>
      <c r="AO2580" s="310">
        <f t="shared" ca="1" si="1079"/>
        <v>0.66878980891719775</v>
      </c>
      <c r="AP2580" s="310" t="b">
        <f t="shared" ca="1" si="1080"/>
        <v>0</v>
      </c>
      <c r="AQ2580" s="309">
        <f t="shared" ca="1" si="1081"/>
        <v>0</v>
      </c>
      <c r="AR2580" s="205">
        <f t="shared" ca="1" si="1064"/>
        <v>0</v>
      </c>
      <c r="AS2580" s="45" t="b">
        <f t="shared" ca="1" si="1065"/>
        <v>0</v>
      </c>
      <c r="AT2580">
        <f t="shared" ca="1" si="1066"/>
        <v>0</v>
      </c>
      <c r="AU2580" t="b">
        <f t="shared" ca="1" si="1082"/>
        <v>0</v>
      </c>
      <c r="AV2580" t="b">
        <f t="shared" ca="1" si="1083"/>
        <v>0</v>
      </c>
      <c r="AW2580" s="266" t="b">
        <f t="shared" ca="1" si="1084"/>
        <v>0</v>
      </c>
      <c r="AX2580" s="266" t="b">
        <f t="shared" ca="1" si="1085"/>
        <v>0</v>
      </c>
      <c r="AY2580" s="266" t="b">
        <f t="shared" ca="1" si="1086"/>
        <v>0</v>
      </c>
    </row>
    <row r="2581" spans="1:51" x14ac:dyDescent="0.25">
      <c r="A2581">
        <v>2549</v>
      </c>
      <c r="B2581" s="163">
        <f ca="1">OFFSET(InputPriceData!B$15,CalculationsAndCharts!$A2581+$A$11,0,1,1)</f>
        <v>38315</v>
      </c>
      <c r="C2581" s="3">
        <f ca="1">OFFSET(InputPriceData!G$15,CalculationsAndCharts!$A2581+$A$11,IF($C$7,8,0),1,1)</f>
        <v>292100</v>
      </c>
      <c r="D2581" s="4">
        <f ca="1">OFFSET(InputPriceData!C$15,CalculationsAndCharts!$A2581+$A$11,IF($C$7,8,0),1,1)</f>
        <v>21.97</v>
      </c>
      <c r="E2581" s="4">
        <f ca="1">OFFSET(InputPriceData!D$15,CalculationsAndCharts!$A2581+$A$11,IF($C$7,8,0),1,1)</f>
        <v>22.34</v>
      </c>
      <c r="F2581" s="4">
        <f ca="1">OFFSET(InputPriceData!E$15,CalculationsAndCharts!$A2581+$A$11,IF($C$7,8,0),1,1)</f>
        <v>21.97</v>
      </c>
      <c r="G2581" s="4">
        <f ca="1">OFFSET(InputPriceData!F$15,CalculationsAndCharts!$A2581+$A$11,IF($C$7,8,0),1,1)</f>
        <v>22.06</v>
      </c>
      <c r="H2581" s="128"/>
      <c r="I2581" s="128"/>
      <c r="K2581" s="124"/>
      <c r="L2581" s="279"/>
      <c r="M2581" s="281"/>
      <c r="N2581" s="280"/>
      <c r="O2581" s="4"/>
      <c r="P2581" s="4"/>
      <c r="Q2581" s="3"/>
      <c r="S2581" s="309">
        <f t="shared" ca="1" si="1067"/>
        <v>22.57</v>
      </c>
      <c r="T2581" s="309">
        <f t="shared" ca="1" si="1068"/>
        <v>20.350000000000001</v>
      </c>
      <c r="U2581" s="310">
        <f t="shared" ca="1" si="1060"/>
        <v>0.7702702702702694</v>
      </c>
      <c r="V2581" s="310" t="b">
        <f t="shared" ca="1" si="1069"/>
        <v>0</v>
      </c>
      <c r="W2581" s="3" t="b">
        <f t="shared" ca="1" si="1070"/>
        <v>0</v>
      </c>
      <c r="X2581" s="3" t="str">
        <f t="shared" ca="1" si="1071"/>
        <v/>
      </c>
      <c r="Y2581" s="3" t="str">
        <f t="shared" ca="1" si="1061"/>
        <v/>
      </c>
      <c r="Z2581" s="3" t="str">
        <f t="shared" ca="1" si="1072"/>
        <v/>
      </c>
      <c r="AA2581" s="3" t="str">
        <f t="shared" ca="1" si="1073"/>
        <v/>
      </c>
      <c r="AB2581" s="205">
        <f t="shared" ca="1" si="1074"/>
        <v>1072</v>
      </c>
      <c r="AC2581" s="205">
        <f t="shared" ca="1" si="1075"/>
        <v>14</v>
      </c>
      <c r="AD2581" s="205">
        <f t="shared" ca="1" si="1062"/>
        <v>76.571428571428569</v>
      </c>
      <c r="AE2581" s="205">
        <f t="shared" ca="1" si="1063"/>
        <v>26.571428571428569</v>
      </c>
      <c r="AF2581" s="205">
        <f t="shared" ca="1" si="1076"/>
        <v>5.3142857142857141</v>
      </c>
      <c r="AG2581" s="205"/>
      <c r="AH2581" s="205"/>
      <c r="AI2581" s="205"/>
      <c r="AJ2581" s="205"/>
      <c r="AK2581" s="4"/>
      <c r="AL2581" s="4"/>
      <c r="AM2581" s="309">
        <f t="shared" ca="1" si="1077"/>
        <v>22.57</v>
      </c>
      <c r="AN2581" s="309">
        <f t="shared" ca="1" si="1078"/>
        <v>20.8</v>
      </c>
      <c r="AO2581" s="310">
        <f t="shared" ca="1" si="1079"/>
        <v>0.71186440677966012</v>
      </c>
      <c r="AP2581" s="310" t="b">
        <f t="shared" ca="1" si="1080"/>
        <v>0</v>
      </c>
      <c r="AQ2581" s="309">
        <f t="shared" ca="1" si="1081"/>
        <v>0</v>
      </c>
      <c r="AR2581" s="205">
        <f t="shared" ca="1" si="1064"/>
        <v>0</v>
      </c>
      <c r="AS2581" s="45" t="b">
        <f t="shared" ca="1" si="1065"/>
        <v>0</v>
      </c>
      <c r="AT2581">
        <f t="shared" ca="1" si="1066"/>
        <v>0</v>
      </c>
      <c r="AU2581" t="b">
        <f t="shared" ca="1" si="1082"/>
        <v>0</v>
      </c>
      <c r="AV2581" t="b">
        <f t="shared" ca="1" si="1083"/>
        <v>0</v>
      </c>
      <c r="AW2581" s="266" t="b">
        <f t="shared" ca="1" si="1084"/>
        <v>0</v>
      </c>
      <c r="AX2581" s="266" t="b">
        <f t="shared" ca="1" si="1085"/>
        <v>0</v>
      </c>
      <c r="AY2581" s="266" t="b">
        <f t="shared" ca="1" si="1086"/>
        <v>0</v>
      </c>
    </row>
    <row r="2582" spans="1:51" x14ac:dyDescent="0.25">
      <c r="A2582">
        <v>2550</v>
      </c>
      <c r="B2582" s="163">
        <f ca="1">OFFSET(InputPriceData!B$15,CalculationsAndCharts!$A2582+$A$11,0,1,1)</f>
        <v>38314</v>
      </c>
      <c r="C2582" s="3">
        <f ca="1">OFFSET(InputPriceData!G$15,CalculationsAndCharts!$A2582+$A$11,IF($C$7,8,0),1,1)</f>
        <v>529000</v>
      </c>
      <c r="D2582" s="4">
        <f ca="1">OFFSET(InputPriceData!C$15,CalculationsAndCharts!$A2582+$A$11,IF($C$7,8,0),1,1)</f>
        <v>22.48</v>
      </c>
      <c r="E2582" s="4">
        <f ca="1">OFFSET(InputPriceData!D$15,CalculationsAndCharts!$A2582+$A$11,IF($C$7,8,0),1,1)</f>
        <v>22.57</v>
      </c>
      <c r="F2582" s="4">
        <f ca="1">OFFSET(InputPriceData!E$15,CalculationsAndCharts!$A2582+$A$11,IF($C$7,8,0),1,1)</f>
        <v>21.65</v>
      </c>
      <c r="G2582" s="4">
        <f ca="1">OFFSET(InputPriceData!F$15,CalculationsAndCharts!$A2582+$A$11,IF($C$7,8,0),1,1)</f>
        <v>22</v>
      </c>
      <c r="H2582" s="128"/>
      <c r="I2582" s="128"/>
      <c r="K2582" s="124"/>
      <c r="L2582" s="279"/>
      <c r="M2582" s="281"/>
      <c r="N2582" s="280"/>
      <c r="O2582" s="4"/>
      <c r="P2582" s="4"/>
      <c r="Q2582" s="3"/>
      <c r="S2582" s="309">
        <f t="shared" ca="1" si="1067"/>
        <v>22.57</v>
      </c>
      <c r="T2582" s="309">
        <f t="shared" ca="1" si="1068"/>
        <v>20.350000000000001</v>
      </c>
      <c r="U2582" s="310">
        <f t="shared" ca="1" si="1060"/>
        <v>0.74324324324324298</v>
      </c>
      <c r="V2582" s="310" t="b">
        <f t="shared" ca="1" si="1069"/>
        <v>0</v>
      </c>
      <c r="W2582" s="3" t="b">
        <f t="shared" ca="1" si="1070"/>
        <v>0</v>
      </c>
      <c r="X2582" s="3" t="str">
        <f t="shared" ca="1" si="1071"/>
        <v/>
      </c>
      <c r="Y2582" s="3" t="str">
        <f t="shared" ca="1" si="1061"/>
        <v/>
      </c>
      <c r="Z2582" s="3" t="str">
        <f t="shared" ca="1" si="1072"/>
        <v/>
      </c>
      <c r="AA2582" s="3" t="str">
        <f t="shared" ca="1" si="1073"/>
        <v/>
      </c>
      <c r="AB2582" s="205">
        <f t="shared" ca="1" si="1074"/>
        <v>1072</v>
      </c>
      <c r="AC2582" s="205">
        <f t="shared" ca="1" si="1075"/>
        <v>14</v>
      </c>
      <c r="AD2582" s="205">
        <f t="shared" ca="1" si="1062"/>
        <v>76.571428571428569</v>
      </c>
      <c r="AE2582" s="205">
        <f t="shared" ca="1" si="1063"/>
        <v>26.571428571428569</v>
      </c>
      <c r="AF2582" s="205">
        <f t="shared" ca="1" si="1076"/>
        <v>5.3142857142857141</v>
      </c>
      <c r="AG2582" s="205"/>
      <c r="AH2582" s="205"/>
      <c r="AI2582" s="205"/>
      <c r="AJ2582" s="205"/>
      <c r="AK2582" s="4"/>
      <c r="AL2582" s="4"/>
      <c r="AM2582" s="309">
        <f t="shared" ca="1" si="1077"/>
        <v>22.57</v>
      </c>
      <c r="AN2582" s="309">
        <f t="shared" ca="1" si="1078"/>
        <v>20.350000000000001</v>
      </c>
      <c r="AO2582" s="310">
        <f t="shared" ca="1" si="1079"/>
        <v>0.74324324324324298</v>
      </c>
      <c r="AP2582" s="310" t="b">
        <f t="shared" ca="1" si="1080"/>
        <v>0</v>
      </c>
      <c r="AQ2582" s="309">
        <f t="shared" ca="1" si="1081"/>
        <v>0</v>
      </c>
      <c r="AR2582" s="205">
        <f t="shared" ca="1" si="1064"/>
        <v>0</v>
      </c>
      <c r="AS2582" s="45" t="b">
        <f t="shared" ca="1" si="1065"/>
        <v>0</v>
      </c>
      <c r="AT2582">
        <f t="shared" ca="1" si="1066"/>
        <v>0</v>
      </c>
      <c r="AU2582" t="b">
        <f t="shared" ca="1" si="1082"/>
        <v>0</v>
      </c>
      <c r="AV2582" t="b">
        <f t="shared" ca="1" si="1083"/>
        <v>0</v>
      </c>
      <c r="AW2582" s="266" t="b">
        <f t="shared" ca="1" si="1084"/>
        <v>0</v>
      </c>
      <c r="AX2582" s="266" t="b">
        <f t="shared" ca="1" si="1085"/>
        <v>0</v>
      </c>
      <c r="AY2582" s="266" t="b">
        <f t="shared" ca="1" si="1086"/>
        <v>0</v>
      </c>
    </row>
    <row r="2583" spans="1:51" x14ac:dyDescent="0.25">
      <c r="A2583">
        <v>2551</v>
      </c>
      <c r="B2583" s="163">
        <f ca="1">OFFSET(InputPriceData!B$15,CalculationsAndCharts!$A2583+$A$11,0,1,1)</f>
        <v>38313</v>
      </c>
      <c r="C2583" s="3">
        <f ca="1">OFFSET(InputPriceData!G$15,CalculationsAndCharts!$A2583+$A$11,IF($C$7,8,0),1,1)</f>
        <v>455700</v>
      </c>
      <c r="D2583" s="4">
        <f ca="1">OFFSET(InputPriceData!C$15,CalculationsAndCharts!$A2583+$A$11,IF($C$7,8,0),1,1)</f>
        <v>21.75</v>
      </c>
      <c r="E2583" s="4">
        <f ca="1">OFFSET(InputPriceData!D$15,CalculationsAndCharts!$A2583+$A$11,IF($C$7,8,0),1,1)</f>
        <v>22.59</v>
      </c>
      <c r="F2583" s="4">
        <f ca="1">OFFSET(InputPriceData!E$15,CalculationsAndCharts!$A2583+$A$11,IF($C$7,8,0),1,1)</f>
        <v>21.75</v>
      </c>
      <c r="G2583" s="4">
        <f ca="1">OFFSET(InputPriceData!F$15,CalculationsAndCharts!$A2583+$A$11,IF($C$7,8,0),1,1)</f>
        <v>22.57</v>
      </c>
      <c r="H2583" s="128"/>
      <c r="I2583" s="128"/>
      <c r="K2583" s="124"/>
      <c r="L2583" s="279"/>
      <c r="M2583" s="281"/>
      <c r="N2583" s="280"/>
      <c r="O2583" s="4"/>
      <c r="P2583" s="4"/>
      <c r="Q2583" s="3"/>
      <c r="S2583" s="309">
        <f t="shared" ca="1" si="1067"/>
        <v>22.57</v>
      </c>
      <c r="T2583" s="309">
        <f t="shared" ca="1" si="1068"/>
        <v>20.350000000000001</v>
      </c>
      <c r="U2583" s="310">
        <f t="shared" ca="1" si="1060"/>
        <v>1</v>
      </c>
      <c r="V2583" s="310" t="b">
        <f t="shared" ca="1" si="1069"/>
        <v>0</v>
      </c>
      <c r="W2583" s="3" t="b">
        <f t="shared" ca="1" si="1070"/>
        <v>0</v>
      </c>
      <c r="X2583" s="3" t="str">
        <f t="shared" ca="1" si="1071"/>
        <v/>
      </c>
      <c r="Y2583" s="3" t="str">
        <f t="shared" ca="1" si="1061"/>
        <v/>
      </c>
      <c r="Z2583" s="3" t="str">
        <f t="shared" ca="1" si="1072"/>
        <v/>
      </c>
      <c r="AA2583" s="3" t="str">
        <f t="shared" ca="1" si="1073"/>
        <v/>
      </c>
      <c r="AB2583" s="205">
        <f t="shared" ca="1" si="1074"/>
        <v>1072</v>
      </c>
      <c r="AC2583" s="205">
        <f t="shared" ca="1" si="1075"/>
        <v>14</v>
      </c>
      <c r="AD2583" s="205">
        <f t="shared" ca="1" si="1062"/>
        <v>76.571428571428569</v>
      </c>
      <c r="AE2583" s="205">
        <f t="shared" ca="1" si="1063"/>
        <v>26.571428571428569</v>
      </c>
      <c r="AF2583" s="205">
        <f t="shared" ca="1" si="1076"/>
        <v>5.3142857142857141</v>
      </c>
      <c r="AG2583" s="205"/>
      <c r="AH2583" s="205"/>
      <c r="AI2583" s="205"/>
      <c r="AJ2583" s="205"/>
      <c r="AK2583" s="4"/>
      <c r="AL2583" s="4"/>
      <c r="AM2583" s="309">
        <f t="shared" ca="1" si="1077"/>
        <v>22.57</v>
      </c>
      <c r="AN2583" s="309">
        <f t="shared" ca="1" si="1078"/>
        <v>20.350000000000001</v>
      </c>
      <c r="AO2583" s="310">
        <f t="shared" ca="1" si="1079"/>
        <v>1</v>
      </c>
      <c r="AP2583" s="310" t="b">
        <f t="shared" ca="1" si="1080"/>
        <v>0</v>
      </c>
      <c r="AQ2583" s="309">
        <f t="shared" ca="1" si="1081"/>
        <v>0</v>
      </c>
      <c r="AR2583" s="205">
        <f t="shared" ca="1" si="1064"/>
        <v>0</v>
      </c>
      <c r="AS2583" s="45" t="b">
        <f t="shared" ca="1" si="1065"/>
        <v>0</v>
      </c>
      <c r="AT2583">
        <f t="shared" ca="1" si="1066"/>
        <v>0</v>
      </c>
      <c r="AU2583" t="b">
        <f t="shared" ca="1" si="1082"/>
        <v>0</v>
      </c>
      <c r="AV2583" t="b">
        <f t="shared" ca="1" si="1083"/>
        <v>0</v>
      </c>
      <c r="AW2583" s="266" t="b">
        <f t="shared" ca="1" si="1084"/>
        <v>0</v>
      </c>
      <c r="AX2583" s="266" t="b">
        <f t="shared" ca="1" si="1085"/>
        <v>0</v>
      </c>
      <c r="AY2583" s="266" t="b">
        <f t="shared" ca="1" si="1086"/>
        <v>0</v>
      </c>
    </row>
    <row r="2584" spans="1:51" x14ac:dyDescent="0.25">
      <c r="A2584">
        <v>2552</v>
      </c>
      <c r="B2584" s="163">
        <f ca="1">OFFSET(InputPriceData!B$15,CalculationsAndCharts!$A2584+$A$11,0,1,1)</f>
        <v>38310</v>
      </c>
      <c r="C2584" s="3">
        <f ca="1">OFFSET(InputPriceData!G$15,CalculationsAndCharts!$A2584+$A$11,IF($C$7,8,0),1,1)</f>
        <v>477000</v>
      </c>
      <c r="D2584" s="4">
        <f ca="1">OFFSET(InputPriceData!C$15,CalculationsAndCharts!$A2584+$A$11,IF($C$7,8,0),1,1)</f>
        <v>22.12</v>
      </c>
      <c r="E2584" s="4">
        <f ca="1">OFFSET(InputPriceData!D$15,CalculationsAndCharts!$A2584+$A$11,IF($C$7,8,0),1,1)</f>
        <v>22.25</v>
      </c>
      <c r="F2584" s="4">
        <f ca="1">OFFSET(InputPriceData!E$15,CalculationsAndCharts!$A2584+$A$11,IF($C$7,8,0),1,1)</f>
        <v>21.69</v>
      </c>
      <c r="G2584" s="4">
        <f ca="1">OFFSET(InputPriceData!F$15,CalculationsAndCharts!$A2584+$A$11,IF($C$7,8,0),1,1)</f>
        <v>21.86</v>
      </c>
      <c r="H2584" s="128"/>
      <c r="I2584" s="128"/>
      <c r="K2584" s="124"/>
      <c r="L2584" s="279"/>
      <c r="M2584" s="281"/>
      <c r="N2584" s="280"/>
      <c r="O2584" s="4"/>
      <c r="P2584" s="4"/>
      <c r="Q2584" s="3"/>
      <c r="S2584" s="309">
        <f t="shared" ca="1" si="1067"/>
        <v>22.25</v>
      </c>
      <c r="T2584" s="309">
        <f t="shared" ca="1" si="1068"/>
        <v>20.350000000000001</v>
      </c>
      <c r="U2584" s="310">
        <f t="shared" ca="1" si="1060"/>
        <v>0.79473684210526274</v>
      </c>
      <c r="V2584" s="310" t="b">
        <f t="shared" ca="1" si="1069"/>
        <v>0</v>
      </c>
      <c r="W2584" s="3" t="b">
        <f t="shared" ca="1" si="1070"/>
        <v>0</v>
      </c>
      <c r="X2584" s="3" t="str">
        <f t="shared" ca="1" si="1071"/>
        <v/>
      </c>
      <c r="Y2584" s="3" t="str">
        <f t="shared" ca="1" si="1061"/>
        <v/>
      </c>
      <c r="Z2584" s="3" t="str">
        <f t="shared" ca="1" si="1072"/>
        <v/>
      </c>
      <c r="AA2584" s="3" t="str">
        <f t="shared" ca="1" si="1073"/>
        <v/>
      </c>
      <c r="AB2584" s="205">
        <f t="shared" ca="1" si="1074"/>
        <v>1072</v>
      </c>
      <c r="AC2584" s="205">
        <f t="shared" ca="1" si="1075"/>
        <v>14</v>
      </c>
      <c r="AD2584" s="205">
        <f t="shared" ca="1" si="1062"/>
        <v>76.571428571428569</v>
      </c>
      <c r="AE2584" s="205">
        <f t="shared" ca="1" si="1063"/>
        <v>26.571428571428569</v>
      </c>
      <c r="AF2584" s="205">
        <f t="shared" ca="1" si="1076"/>
        <v>5.3142857142857141</v>
      </c>
      <c r="AG2584" s="205"/>
      <c r="AH2584" s="205"/>
      <c r="AI2584" s="205"/>
      <c r="AJ2584" s="205"/>
      <c r="AK2584" s="4"/>
      <c r="AL2584" s="4"/>
      <c r="AM2584" s="309">
        <f t="shared" ca="1" si="1077"/>
        <v>22.25</v>
      </c>
      <c r="AN2584" s="309">
        <f t="shared" ca="1" si="1078"/>
        <v>20.350000000000001</v>
      </c>
      <c r="AO2584" s="310">
        <f t="shared" ca="1" si="1079"/>
        <v>0.79473684210526274</v>
      </c>
      <c r="AP2584" s="310" t="b">
        <f t="shared" ca="1" si="1080"/>
        <v>0</v>
      </c>
      <c r="AQ2584" s="309">
        <f t="shared" ca="1" si="1081"/>
        <v>0</v>
      </c>
      <c r="AR2584" s="205">
        <f t="shared" ca="1" si="1064"/>
        <v>0</v>
      </c>
      <c r="AS2584" s="45" t="b">
        <f t="shared" ca="1" si="1065"/>
        <v>0</v>
      </c>
      <c r="AT2584">
        <f t="shared" ca="1" si="1066"/>
        <v>0</v>
      </c>
      <c r="AU2584" t="b">
        <f t="shared" ca="1" si="1082"/>
        <v>0</v>
      </c>
      <c r="AV2584" t="b">
        <f t="shared" ca="1" si="1083"/>
        <v>0</v>
      </c>
      <c r="AW2584" s="266" t="b">
        <f t="shared" ca="1" si="1084"/>
        <v>0</v>
      </c>
      <c r="AX2584" s="266" t="b">
        <f t="shared" ca="1" si="1085"/>
        <v>0</v>
      </c>
      <c r="AY2584" s="266" t="b">
        <f t="shared" ca="1" si="1086"/>
        <v>0</v>
      </c>
    </row>
    <row r="2585" spans="1:51" x14ac:dyDescent="0.25">
      <c r="A2585">
        <v>2553</v>
      </c>
      <c r="B2585" s="163">
        <f ca="1">OFFSET(InputPriceData!B$15,CalculationsAndCharts!$A2585+$A$11,0,1,1)</f>
        <v>38309</v>
      </c>
      <c r="C2585" s="3">
        <f ca="1">OFFSET(InputPriceData!G$15,CalculationsAndCharts!$A2585+$A$11,IF($C$7,8,0),1,1)</f>
        <v>306000</v>
      </c>
      <c r="D2585" s="4">
        <f ca="1">OFFSET(InputPriceData!C$15,CalculationsAndCharts!$A2585+$A$11,IF($C$7,8,0),1,1)</f>
        <v>22.26</v>
      </c>
      <c r="E2585" s="4">
        <f ca="1">OFFSET(InputPriceData!D$15,CalculationsAndCharts!$A2585+$A$11,IF($C$7,8,0),1,1)</f>
        <v>22.47</v>
      </c>
      <c r="F2585" s="4">
        <f ca="1">OFFSET(InputPriceData!E$15,CalculationsAndCharts!$A2585+$A$11,IF($C$7,8,0),1,1)</f>
        <v>21.91</v>
      </c>
      <c r="G2585" s="4">
        <f ca="1">OFFSET(InputPriceData!F$15,CalculationsAndCharts!$A2585+$A$11,IF($C$7,8,0),1,1)</f>
        <v>22.25</v>
      </c>
      <c r="H2585" s="128"/>
      <c r="I2585" s="128"/>
      <c r="K2585" s="124"/>
      <c r="L2585" s="279"/>
      <c r="M2585" s="281"/>
      <c r="N2585" s="280"/>
      <c r="O2585" s="4"/>
      <c r="P2585" s="4"/>
      <c r="Q2585" s="3"/>
      <c r="S2585" s="309">
        <f t="shared" ca="1" si="1067"/>
        <v>22.25</v>
      </c>
      <c r="T2585" s="309">
        <f t="shared" ca="1" si="1068"/>
        <v>20.350000000000001</v>
      </c>
      <c r="U2585" s="310">
        <f t="shared" ca="1" si="1060"/>
        <v>1</v>
      </c>
      <c r="V2585" s="310" t="b">
        <f t="shared" ca="1" si="1069"/>
        <v>0</v>
      </c>
      <c r="W2585" s="3" t="b">
        <f t="shared" ca="1" si="1070"/>
        <v>0</v>
      </c>
      <c r="X2585" s="3" t="str">
        <f t="shared" ca="1" si="1071"/>
        <v/>
      </c>
      <c r="Y2585" s="3" t="str">
        <f t="shared" ca="1" si="1061"/>
        <v/>
      </c>
      <c r="Z2585" s="3" t="str">
        <f t="shared" ca="1" si="1072"/>
        <v/>
      </c>
      <c r="AA2585" s="3" t="str">
        <f t="shared" ca="1" si="1073"/>
        <v/>
      </c>
      <c r="AB2585" s="205">
        <f t="shared" ca="1" si="1074"/>
        <v>1072</v>
      </c>
      <c r="AC2585" s="205">
        <f t="shared" ca="1" si="1075"/>
        <v>14</v>
      </c>
      <c r="AD2585" s="205">
        <f t="shared" ca="1" si="1062"/>
        <v>76.571428571428569</v>
      </c>
      <c r="AE2585" s="205">
        <f t="shared" ca="1" si="1063"/>
        <v>26.571428571428569</v>
      </c>
      <c r="AF2585" s="205">
        <f t="shared" ca="1" si="1076"/>
        <v>5.3142857142857141</v>
      </c>
      <c r="AG2585" s="205"/>
      <c r="AH2585" s="205"/>
      <c r="AI2585" s="205"/>
      <c r="AJ2585" s="205"/>
      <c r="AK2585" s="4"/>
      <c r="AL2585" s="4"/>
      <c r="AM2585" s="309">
        <f t="shared" ca="1" si="1077"/>
        <v>22.25</v>
      </c>
      <c r="AN2585" s="309">
        <f t="shared" ca="1" si="1078"/>
        <v>20.350000000000001</v>
      </c>
      <c r="AO2585" s="310">
        <f t="shared" ca="1" si="1079"/>
        <v>1</v>
      </c>
      <c r="AP2585" s="310" t="b">
        <f t="shared" ca="1" si="1080"/>
        <v>0</v>
      </c>
      <c r="AQ2585" s="309">
        <f t="shared" ca="1" si="1081"/>
        <v>0</v>
      </c>
      <c r="AR2585" s="205">
        <f t="shared" ca="1" si="1064"/>
        <v>0</v>
      </c>
      <c r="AS2585" s="45" t="b">
        <f t="shared" ca="1" si="1065"/>
        <v>0</v>
      </c>
      <c r="AT2585">
        <f t="shared" ca="1" si="1066"/>
        <v>0</v>
      </c>
      <c r="AU2585" t="b">
        <f t="shared" ca="1" si="1082"/>
        <v>0</v>
      </c>
      <c r="AV2585" t="b">
        <f t="shared" ca="1" si="1083"/>
        <v>0</v>
      </c>
      <c r="AW2585" s="266" t="b">
        <f t="shared" ca="1" si="1084"/>
        <v>0</v>
      </c>
      <c r="AX2585" s="266" t="b">
        <f t="shared" ca="1" si="1085"/>
        <v>0</v>
      </c>
      <c r="AY2585" s="266" t="b">
        <f t="shared" ca="1" si="1086"/>
        <v>0</v>
      </c>
    </row>
    <row r="2586" spans="1:51" x14ac:dyDescent="0.25">
      <c r="A2586">
        <v>2554</v>
      </c>
      <c r="B2586" s="163">
        <f ca="1">OFFSET(InputPriceData!B$15,CalculationsAndCharts!$A2586+$A$11,0,1,1)</f>
        <v>38308</v>
      </c>
      <c r="C2586" s="3">
        <f ca="1">OFFSET(InputPriceData!G$15,CalculationsAndCharts!$A2586+$A$11,IF($C$7,8,0),1,1)</f>
        <v>638500</v>
      </c>
      <c r="D2586" s="4">
        <f ca="1">OFFSET(InputPriceData!C$15,CalculationsAndCharts!$A2586+$A$11,IF($C$7,8,0),1,1)</f>
        <v>21.51</v>
      </c>
      <c r="E2586" s="4">
        <f ca="1">OFFSET(InputPriceData!D$15,CalculationsAndCharts!$A2586+$A$11,IF($C$7,8,0),1,1)</f>
        <v>22.37</v>
      </c>
      <c r="F2586" s="4">
        <f ca="1">OFFSET(InputPriceData!E$15,CalculationsAndCharts!$A2586+$A$11,IF($C$7,8,0),1,1)</f>
        <v>21.32</v>
      </c>
      <c r="G2586" s="4">
        <f ca="1">OFFSET(InputPriceData!F$15,CalculationsAndCharts!$A2586+$A$11,IF($C$7,8,0),1,1)</f>
        <v>22.15</v>
      </c>
      <c r="H2586" s="128"/>
      <c r="I2586" s="128"/>
      <c r="K2586" s="124"/>
      <c r="L2586" s="279"/>
      <c r="M2586" s="281"/>
      <c r="N2586" s="280"/>
      <c r="O2586" s="4"/>
      <c r="P2586" s="4"/>
      <c r="Q2586" s="3"/>
      <c r="S2586" s="309">
        <f t="shared" ca="1" si="1067"/>
        <v>22.22</v>
      </c>
      <c r="T2586" s="309">
        <f t="shared" ca="1" si="1068"/>
        <v>20.07</v>
      </c>
      <c r="U2586" s="310">
        <f t="shared" ca="1" si="1060"/>
        <v>0.96744186046511615</v>
      </c>
      <c r="V2586" s="310" t="b">
        <f t="shared" ca="1" si="1069"/>
        <v>0</v>
      </c>
      <c r="W2586" s="3" t="b">
        <f t="shared" ca="1" si="1070"/>
        <v>0</v>
      </c>
      <c r="X2586" s="3" t="str">
        <f t="shared" ca="1" si="1071"/>
        <v/>
      </c>
      <c r="Y2586" s="3" t="str">
        <f t="shared" ca="1" si="1061"/>
        <v/>
      </c>
      <c r="Z2586" s="3" t="str">
        <f t="shared" ca="1" si="1072"/>
        <v/>
      </c>
      <c r="AA2586" s="3" t="str">
        <f t="shared" ca="1" si="1073"/>
        <v/>
      </c>
      <c r="AB2586" s="205">
        <f t="shared" ca="1" si="1074"/>
        <v>1072</v>
      </c>
      <c r="AC2586" s="205">
        <f t="shared" ca="1" si="1075"/>
        <v>14</v>
      </c>
      <c r="AD2586" s="205">
        <f t="shared" ca="1" si="1062"/>
        <v>76.571428571428569</v>
      </c>
      <c r="AE2586" s="205">
        <f t="shared" ca="1" si="1063"/>
        <v>26.571428571428569</v>
      </c>
      <c r="AF2586" s="205">
        <f t="shared" ca="1" si="1076"/>
        <v>5.3142857142857141</v>
      </c>
      <c r="AG2586" s="205"/>
      <c r="AH2586" s="205"/>
      <c r="AI2586" s="205"/>
      <c r="AJ2586" s="205"/>
      <c r="AK2586" s="4"/>
      <c r="AL2586" s="4"/>
      <c r="AM2586" s="309">
        <f t="shared" ca="1" si="1077"/>
        <v>22.22</v>
      </c>
      <c r="AN2586" s="309">
        <f t="shared" ca="1" si="1078"/>
        <v>20.350000000000001</v>
      </c>
      <c r="AO2586" s="310">
        <f t="shared" ca="1" si="1079"/>
        <v>0.96256684491978595</v>
      </c>
      <c r="AP2586" s="310" t="b">
        <f t="shared" ca="1" si="1080"/>
        <v>0</v>
      </c>
      <c r="AQ2586" s="309">
        <f t="shared" ca="1" si="1081"/>
        <v>0</v>
      </c>
      <c r="AR2586" s="205">
        <f t="shared" ca="1" si="1064"/>
        <v>0</v>
      </c>
      <c r="AS2586" s="45" t="b">
        <f t="shared" ca="1" si="1065"/>
        <v>0</v>
      </c>
      <c r="AT2586">
        <f t="shared" ca="1" si="1066"/>
        <v>0</v>
      </c>
      <c r="AU2586" t="b">
        <f t="shared" ca="1" si="1082"/>
        <v>0</v>
      </c>
      <c r="AV2586" t="b">
        <f t="shared" ca="1" si="1083"/>
        <v>0</v>
      </c>
      <c r="AW2586" s="266" t="b">
        <f t="shared" ca="1" si="1084"/>
        <v>0</v>
      </c>
      <c r="AX2586" s="266" t="b">
        <f t="shared" ca="1" si="1085"/>
        <v>0</v>
      </c>
      <c r="AY2586" s="266" t="b">
        <f t="shared" ca="1" si="1086"/>
        <v>0</v>
      </c>
    </row>
    <row r="2587" spans="1:51" x14ac:dyDescent="0.25">
      <c r="A2587">
        <v>2555</v>
      </c>
      <c r="B2587" s="163">
        <f ca="1">OFFSET(InputPriceData!B$15,CalculationsAndCharts!$A2587+$A$11,0,1,1)</f>
        <v>38307</v>
      </c>
      <c r="C2587" s="3">
        <f ca="1">OFFSET(InputPriceData!G$15,CalculationsAndCharts!$A2587+$A$11,IF($C$7,8,0),1,1)</f>
        <v>437400</v>
      </c>
      <c r="D2587" s="4">
        <f ca="1">OFFSET(InputPriceData!C$15,CalculationsAndCharts!$A2587+$A$11,IF($C$7,8,0),1,1)</f>
        <v>21.6</v>
      </c>
      <c r="E2587" s="4">
        <f ca="1">OFFSET(InputPriceData!D$15,CalculationsAndCharts!$A2587+$A$11,IF($C$7,8,0),1,1)</f>
        <v>21.8</v>
      </c>
      <c r="F2587" s="4">
        <f ca="1">OFFSET(InputPriceData!E$15,CalculationsAndCharts!$A2587+$A$11,IF($C$7,8,0),1,1)</f>
        <v>21.26</v>
      </c>
      <c r="G2587" s="4">
        <f ca="1">OFFSET(InputPriceData!F$15,CalculationsAndCharts!$A2587+$A$11,IF($C$7,8,0),1,1)</f>
        <v>21.26</v>
      </c>
      <c r="H2587" s="128"/>
      <c r="I2587" s="128"/>
      <c r="K2587" s="124"/>
      <c r="L2587" s="279"/>
      <c r="M2587" s="281"/>
      <c r="N2587" s="280"/>
      <c r="O2587" s="4"/>
      <c r="P2587" s="4"/>
      <c r="Q2587" s="3"/>
      <c r="S2587" s="309">
        <f t="shared" ca="1" si="1067"/>
        <v>22.22</v>
      </c>
      <c r="T2587" s="309">
        <f t="shared" ca="1" si="1068"/>
        <v>20</v>
      </c>
      <c r="U2587" s="310">
        <f t="shared" ca="1" si="1060"/>
        <v>0.56756756756756854</v>
      </c>
      <c r="V2587" s="310" t="b">
        <f t="shared" ca="1" si="1069"/>
        <v>0</v>
      </c>
      <c r="W2587" s="3" t="b">
        <f t="shared" ca="1" si="1070"/>
        <v>0</v>
      </c>
      <c r="X2587" s="3" t="str">
        <f t="shared" ca="1" si="1071"/>
        <v/>
      </c>
      <c r="Y2587" s="3" t="str">
        <f t="shared" ca="1" si="1061"/>
        <v/>
      </c>
      <c r="Z2587" s="3" t="str">
        <f t="shared" ca="1" si="1072"/>
        <v/>
      </c>
      <c r="AA2587" s="3" t="str">
        <f t="shared" ca="1" si="1073"/>
        <v/>
      </c>
      <c r="AB2587" s="205">
        <f t="shared" ca="1" si="1074"/>
        <v>1072</v>
      </c>
      <c r="AC2587" s="205">
        <f t="shared" ca="1" si="1075"/>
        <v>14</v>
      </c>
      <c r="AD2587" s="205">
        <f t="shared" ca="1" si="1062"/>
        <v>76.571428571428569</v>
      </c>
      <c r="AE2587" s="205">
        <f t="shared" ca="1" si="1063"/>
        <v>26.571428571428569</v>
      </c>
      <c r="AF2587" s="205">
        <f t="shared" ca="1" si="1076"/>
        <v>5.3142857142857141</v>
      </c>
      <c r="AG2587" s="205"/>
      <c r="AH2587" s="205"/>
      <c r="AI2587" s="205"/>
      <c r="AJ2587" s="205"/>
      <c r="AK2587" s="4"/>
      <c r="AL2587" s="4"/>
      <c r="AM2587" s="309">
        <f t="shared" ca="1" si="1077"/>
        <v>22.22</v>
      </c>
      <c r="AN2587" s="309">
        <f t="shared" ca="1" si="1078"/>
        <v>20.350000000000001</v>
      </c>
      <c r="AO2587" s="310">
        <f t="shared" ca="1" si="1079"/>
        <v>0.48663101604278147</v>
      </c>
      <c r="AP2587" s="310" t="b">
        <f t="shared" ca="1" si="1080"/>
        <v>0</v>
      </c>
      <c r="AQ2587" s="309">
        <f t="shared" ca="1" si="1081"/>
        <v>0</v>
      </c>
      <c r="AR2587" s="205">
        <f t="shared" ca="1" si="1064"/>
        <v>0</v>
      </c>
      <c r="AS2587" s="45" t="b">
        <f t="shared" ca="1" si="1065"/>
        <v>0</v>
      </c>
      <c r="AT2587">
        <f t="shared" ca="1" si="1066"/>
        <v>0</v>
      </c>
      <c r="AU2587" t="b">
        <f t="shared" ca="1" si="1082"/>
        <v>0</v>
      </c>
      <c r="AV2587" t="b">
        <f t="shared" ca="1" si="1083"/>
        <v>0</v>
      </c>
      <c r="AW2587" s="266" t="b">
        <f t="shared" ca="1" si="1084"/>
        <v>0</v>
      </c>
      <c r="AX2587" s="266" t="b">
        <f t="shared" ca="1" si="1085"/>
        <v>0</v>
      </c>
      <c r="AY2587" s="266" t="b">
        <f t="shared" ca="1" si="1086"/>
        <v>0</v>
      </c>
    </row>
    <row r="2588" spans="1:51" x14ac:dyDescent="0.25">
      <c r="A2588">
        <v>2556</v>
      </c>
      <c r="B2588" s="163">
        <f ca="1">OFFSET(InputPriceData!B$15,CalculationsAndCharts!$A2588+$A$11,0,1,1)</f>
        <v>38306</v>
      </c>
      <c r="C2588" s="3">
        <f ca="1">OFFSET(InputPriceData!G$15,CalculationsAndCharts!$A2588+$A$11,IF($C$7,8,0),1,1)</f>
        <v>648600</v>
      </c>
      <c r="D2588" s="4">
        <f ca="1">OFFSET(InputPriceData!C$15,CalculationsAndCharts!$A2588+$A$11,IF($C$7,8,0),1,1)</f>
        <v>21.12</v>
      </c>
      <c r="E2588" s="4">
        <f ca="1">OFFSET(InputPriceData!D$15,CalculationsAndCharts!$A2588+$A$11,IF($C$7,8,0),1,1)</f>
        <v>22</v>
      </c>
      <c r="F2588" s="4">
        <f ca="1">OFFSET(InputPriceData!E$15,CalculationsAndCharts!$A2588+$A$11,IF($C$7,8,0),1,1)</f>
        <v>20.86</v>
      </c>
      <c r="G2588" s="4">
        <f ca="1">OFFSET(InputPriceData!F$15,CalculationsAndCharts!$A2588+$A$11,IF($C$7,8,0),1,1)</f>
        <v>21.71</v>
      </c>
      <c r="H2588" s="128"/>
      <c r="I2588" s="128"/>
      <c r="K2588" s="124"/>
      <c r="L2588" s="279"/>
      <c r="M2588" s="281"/>
      <c r="N2588" s="280"/>
      <c r="O2588" s="4"/>
      <c r="P2588" s="4"/>
      <c r="Q2588" s="3"/>
      <c r="S2588" s="309">
        <f t="shared" ca="1" si="1067"/>
        <v>22.22</v>
      </c>
      <c r="T2588" s="309">
        <f t="shared" ca="1" si="1068"/>
        <v>20</v>
      </c>
      <c r="U2588" s="310">
        <f t="shared" ca="1" si="1060"/>
        <v>0.77027027027027106</v>
      </c>
      <c r="V2588" s="310" t="b">
        <f t="shared" ca="1" si="1069"/>
        <v>0</v>
      </c>
      <c r="W2588" s="3" t="b">
        <f t="shared" ca="1" si="1070"/>
        <v>0</v>
      </c>
      <c r="X2588" s="3" t="str">
        <f t="shared" ca="1" si="1071"/>
        <v/>
      </c>
      <c r="Y2588" s="3" t="str">
        <f t="shared" ca="1" si="1061"/>
        <v/>
      </c>
      <c r="Z2588" s="3" t="str">
        <f t="shared" ca="1" si="1072"/>
        <v/>
      </c>
      <c r="AA2588" s="3" t="str">
        <f t="shared" ca="1" si="1073"/>
        <v/>
      </c>
      <c r="AB2588" s="205">
        <f t="shared" ca="1" si="1074"/>
        <v>1072</v>
      </c>
      <c r="AC2588" s="205">
        <f t="shared" ca="1" si="1075"/>
        <v>14</v>
      </c>
      <c r="AD2588" s="205">
        <f t="shared" ca="1" si="1062"/>
        <v>76.571428571428569</v>
      </c>
      <c r="AE2588" s="205">
        <f t="shared" ca="1" si="1063"/>
        <v>26.571428571428569</v>
      </c>
      <c r="AF2588" s="205">
        <f t="shared" ca="1" si="1076"/>
        <v>5.3142857142857141</v>
      </c>
      <c r="AG2588" s="205"/>
      <c r="AH2588" s="205"/>
      <c r="AI2588" s="205"/>
      <c r="AJ2588" s="205"/>
      <c r="AK2588" s="4"/>
      <c r="AL2588" s="4"/>
      <c r="AM2588" s="309">
        <f t="shared" ca="1" si="1077"/>
        <v>22.22</v>
      </c>
      <c r="AN2588" s="309">
        <f t="shared" ca="1" si="1078"/>
        <v>20.07</v>
      </c>
      <c r="AO2588" s="310">
        <f t="shared" ca="1" si="1079"/>
        <v>0.76279069767441943</v>
      </c>
      <c r="AP2588" s="310" t="b">
        <f t="shared" ca="1" si="1080"/>
        <v>0</v>
      </c>
      <c r="AQ2588" s="309">
        <f t="shared" ca="1" si="1081"/>
        <v>0</v>
      </c>
      <c r="AR2588" s="205">
        <f t="shared" ca="1" si="1064"/>
        <v>0</v>
      </c>
      <c r="AS2588" s="45" t="b">
        <f t="shared" ca="1" si="1065"/>
        <v>0</v>
      </c>
      <c r="AT2588">
        <f t="shared" ca="1" si="1066"/>
        <v>0</v>
      </c>
      <c r="AU2588" t="b">
        <f t="shared" ca="1" si="1082"/>
        <v>0</v>
      </c>
      <c r="AV2588" t="b">
        <f t="shared" ca="1" si="1083"/>
        <v>0</v>
      </c>
      <c r="AW2588" s="266" t="b">
        <f t="shared" ca="1" si="1084"/>
        <v>0</v>
      </c>
      <c r="AX2588" s="266" t="b">
        <f t="shared" ca="1" si="1085"/>
        <v>0</v>
      </c>
      <c r="AY2588" s="266" t="b">
        <f t="shared" ca="1" si="1086"/>
        <v>0</v>
      </c>
    </row>
    <row r="2589" spans="1:51" x14ac:dyDescent="0.25">
      <c r="A2589">
        <v>2557</v>
      </c>
      <c r="B2589" s="163">
        <f ca="1">OFFSET(InputPriceData!B$15,CalculationsAndCharts!$A2589+$A$11,0,1,1)</f>
        <v>38303</v>
      </c>
      <c r="C2589" s="3">
        <f ca="1">OFFSET(InputPriceData!G$15,CalculationsAndCharts!$A2589+$A$11,IF($C$7,8,0),1,1)</f>
        <v>249700</v>
      </c>
      <c r="D2589" s="4">
        <f ca="1">OFFSET(InputPriceData!C$15,CalculationsAndCharts!$A2589+$A$11,IF($C$7,8,0),1,1)</f>
        <v>22.23</v>
      </c>
      <c r="E2589" s="4">
        <f ca="1">OFFSET(InputPriceData!D$15,CalculationsAndCharts!$A2589+$A$11,IF($C$7,8,0),1,1)</f>
        <v>22.26</v>
      </c>
      <c r="F2589" s="4">
        <f ca="1">OFFSET(InputPriceData!E$15,CalculationsAndCharts!$A2589+$A$11,IF($C$7,8,0),1,1)</f>
        <v>21.89</v>
      </c>
      <c r="G2589" s="4">
        <f ca="1">OFFSET(InputPriceData!F$15,CalculationsAndCharts!$A2589+$A$11,IF($C$7,8,0),1,1)</f>
        <v>22.1</v>
      </c>
      <c r="H2589" s="128"/>
      <c r="I2589" s="128"/>
      <c r="K2589" s="124"/>
      <c r="L2589" s="279"/>
      <c r="M2589" s="281"/>
      <c r="N2589" s="280"/>
      <c r="O2589" s="4"/>
      <c r="P2589" s="4"/>
      <c r="Q2589" s="3"/>
      <c r="S2589" s="309">
        <f t="shared" ca="1" si="1067"/>
        <v>22.22</v>
      </c>
      <c r="T2589" s="309">
        <f t="shared" ca="1" si="1068"/>
        <v>20</v>
      </c>
      <c r="U2589" s="310">
        <f t="shared" ca="1" si="1060"/>
        <v>0.94594594594594705</v>
      </c>
      <c r="V2589" s="310" t="b">
        <f t="shared" ca="1" si="1069"/>
        <v>0</v>
      </c>
      <c r="W2589" s="3" t="b">
        <f t="shared" ca="1" si="1070"/>
        <v>0</v>
      </c>
      <c r="X2589" s="3" t="str">
        <f t="shared" ca="1" si="1071"/>
        <v/>
      </c>
      <c r="Y2589" s="3" t="str">
        <f t="shared" ca="1" si="1061"/>
        <v/>
      </c>
      <c r="Z2589" s="3" t="str">
        <f t="shared" ca="1" si="1072"/>
        <v/>
      </c>
      <c r="AA2589" s="3" t="str">
        <f t="shared" ca="1" si="1073"/>
        <v/>
      </c>
      <c r="AB2589" s="205">
        <f t="shared" ca="1" si="1074"/>
        <v>1072</v>
      </c>
      <c r="AC2589" s="205">
        <f t="shared" ca="1" si="1075"/>
        <v>14</v>
      </c>
      <c r="AD2589" s="205">
        <f t="shared" ca="1" si="1062"/>
        <v>76.571428571428569</v>
      </c>
      <c r="AE2589" s="205">
        <f t="shared" ca="1" si="1063"/>
        <v>26.571428571428569</v>
      </c>
      <c r="AF2589" s="205">
        <f t="shared" ca="1" si="1076"/>
        <v>5.3142857142857141</v>
      </c>
      <c r="AG2589" s="205"/>
      <c r="AH2589" s="205"/>
      <c r="AI2589" s="205"/>
      <c r="AJ2589" s="205"/>
      <c r="AK2589" s="4"/>
      <c r="AL2589" s="4"/>
      <c r="AM2589" s="309">
        <f t="shared" ca="1" si="1077"/>
        <v>22.22</v>
      </c>
      <c r="AN2589" s="309">
        <f t="shared" ca="1" si="1078"/>
        <v>20</v>
      </c>
      <c r="AO2589" s="310">
        <f t="shared" ca="1" si="1079"/>
        <v>0.94594594594594705</v>
      </c>
      <c r="AP2589" s="310" t="b">
        <f t="shared" ca="1" si="1080"/>
        <v>0</v>
      </c>
      <c r="AQ2589" s="309">
        <f t="shared" ca="1" si="1081"/>
        <v>0</v>
      </c>
      <c r="AR2589" s="205">
        <f t="shared" ca="1" si="1064"/>
        <v>0</v>
      </c>
      <c r="AS2589" s="45" t="b">
        <f t="shared" ca="1" si="1065"/>
        <v>0</v>
      </c>
      <c r="AT2589">
        <f t="shared" ca="1" si="1066"/>
        <v>0</v>
      </c>
      <c r="AU2589" t="b">
        <f t="shared" ca="1" si="1082"/>
        <v>0</v>
      </c>
      <c r="AV2589" t="b">
        <f t="shared" ca="1" si="1083"/>
        <v>0</v>
      </c>
      <c r="AW2589" s="266" t="b">
        <f t="shared" ca="1" si="1084"/>
        <v>0</v>
      </c>
      <c r="AX2589" s="266" t="b">
        <f t="shared" ca="1" si="1085"/>
        <v>0</v>
      </c>
      <c r="AY2589" s="266" t="b">
        <f t="shared" ca="1" si="1086"/>
        <v>0</v>
      </c>
    </row>
    <row r="2590" spans="1:51" x14ac:dyDescent="0.25">
      <c r="A2590">
        <v>2558</v>
      </c>
      <c r="B2590" s="163">
        <f ca="1">OFFSET(InputPriceData!B$15,CalculationsAndCharts!$A2590+$A$11,0,1,1)</f>
        <v>38302</v>
      </c>
      <c r="C2590" s="3">
        <f ca="1">OFFSET(InputPriceData!G$15,CalculationsAndCharts!$A2590+$A$11,IF($C$7,8,0),1,1)</f>
        <v>243400</v>
      </c>
      <c r="D2590" s="4">
        <f ca="1">OFFSET(InputPriceData!C$15,CalculationsAndCharts!$A2590+$A$11,IF($C$7,8,0),1,1)</f>
        <v>21.67</v>
      </c>
      <c r="E2590" s="4">
        <f ca="1">OFFSET(InputPriceData!D$15,CalculationsAndCharts!$A2590+$A$11,IF($C$7,8,0),1,1)</f>
        <v>22.22</v>
      </c>
      <c r="F2590" s="4">
        <f ca="1">OFFSET(InputPriceData!E$15,CalculationsAndCharts!$A2590+$A$11,IF($C$7,8,0),1,1)</f>
        <v>21.67</v>
      </c>
      <c r="G2590" s="4">
        <f ca="1">OFFSET(InputPriceData!F$15,CalculationsAndCharts!$A2590+$A$11,IF($C$7,8,0),1,1)</f>
        <v>22.22</v>
      </c>
      <c r="H2590" s="128"/>
      <c r="I2590" s="128"/>
      <c r="K2590" s="124"/>
      <c r="L2590" s="279"/>
      <c r="M2590" s="281"/>
      <c r="N2590" s="280"/>
      <c r="O2590" s="4"/>
      <c r="P2590" s="4"/>
      <c r="Q2590" s="3"/>
      <c r="S2590" s="309">
        <f t="shared" ca="1" si="1067"/>
        <v>22.22</v>
      </c>
      <c r="T2590" s="309">
        <f t="shared" ca="1" si="1068"/>
        <v>19.5</v>
      </c>
      <c r="U2590" s="310">
        <f t="shared" ca="1" si="1060"/>
        <v>1</v>
      </c>
      <c r="V2590" s="310" t="b">
        <f t="shared" ca="1" si="1069"/>
        <v>0</v>
      </c>
      <c r="W2590" s="3" t="b">
        <f t="shared" ca="1" si="1070"/>
        <v>0</v>
      </c>
      <c r="X2590" s="3" t="str">
        <f t="shared" ca="1" si="1071"/>
        <v/>
      </c>
      <c r="Y2590" s="3" t="str">
        <f t="shared" ca="1" si="1061"/>
        <v/>
      </c>
      <c r="Z2590" s="3" t="str">
        <f t="shared" ca="1" si="1072"/>
        <v/>
      </c>
      <c r="AA2590" s="3" t="str">
        <f t="shared" ca="1" si="1073"/>
        <v/>
      </c>
      <c r="AB2590" s="205">
        <f t="shared" ca="1" si="1074"/>
        <v>1072</v>
      </c>
      <c r="AC2590" s="205">
        <f t="shared" ca="1" si="1075"/>
        <v>14</v>
      </c>
      <c r="AD2590" s="205">
        <f t="shared" ca="1" si="1062"/>
        <v>76.571428571428569</v>
      </c>
      <c r="AE2590" s="205">
        <f t="shared" ca="1" si="1063"/>
        <v>26.571428571428569</v>
      </c>
      <c r="AF2590" s="205">
        <f t="shared" ca="1" si="1076"/>
        <v>5.3142857142857141</v>
      </c>
      <c r="AG2590" s="205"/>
      <c r="AH2590" s="205"/>
      <c r="AI2590" s="205"/>
      <c r="AJ2590" s="205"/>
      <c r="AK2590" s="4"/>
      <c r="AL2590" s="4"/>
      <c r="AM2590" s="309">
        <f t="shared" ca="1" si="1077"/>
        <v>22.22</v>
      </c>
      <c r="AN2590" s="309">
        <f t="shared" ca="1" si="1078"/>
        <v>20</v>
      </c>
      <c r="AO2590" s="310">
        <f t="shared" ca="1" si="1079"/>
        <v>1</v>
      </c>
      <c r="AP2590" s="310" t="b">
        <f t="shared" ca="1" si="1080"/>
        <v>0</v>
      </c>
      <c r="AQ2590" s="309">
        <f t="shared" ca="1" si="1081"/>
        <v>0</v>
      </c>
      <c r="AR2590" s="205">
        <f t="shared" ca="1" si="1064"/>
        <v>0</v>
      </c>
      <c r="AS2590" s="45" t="b">
        <f t="shared" ca="1" si="1065"/>
        <v>0</v>
      </c>
      <c r="AT2590">
        <f t="shared" ca="1" si="1066"/>
        <v>0</v>
      </c>
      <c r="AU2590" t="b">
        <f t="shared" ca="1" si="1082"/>
        <v>0</v>
      </c>
      <c r="AV2590" t="b">
        <f t="shared" ca="1" si="1083"/>
        <v>0</v>
      </c>
      <c r="AW2590" s="266" t="b">
        <f t="shared" ca="1" si="1084"/>
        <v>0</v>
      </c>
      <c r="AX2590" s="266" t="b">
        <f t="shared" ca="1" si="1085"/>
        <v>0</v>
      </c>
      <c r="AY2590" s="266" t="b">
        <f t="shared" ca="1" si="1086"/>
        <v>0</v>
      </c>
    </row>
    <row r="2591" spans="1:51" x14ac:dyDescent="0.25">
      <c r="A2591">
        <v>2559</v>
      </c>
      <c r="B2591" s="163">
        <f ca="1">OFFSET(InputPriceData!B$15,CalculationsAndCharts!$A2591+$A$11,0,1,1)</f>
        <v>38301</v>
      </c>
      <c r="C2591" s="3">
        <f ca="1">OFFSET(InputPriceData!G$15,CalculationsAndCharts!$A2591+$A$11,IF($C$7,8,0),1,1)</f>
        <v>296500</v>
      </c>
      <c r="D2591" s="4">
        <f ca="1">OFFSET(InputPriceData!C$15,CalculationsAndCharts!$A2591+$A$11,IF($C$7,8,0),1,1)</f>
        <v>21.72</v>
      </c>
      <c r="E2591" s="4">
        <f ca="1">OFFSET(InputPriceData!D$15,CalculationsAndCharts!$A2591+$A$11,IF($C$7,8,0),1,1)</f>
        <v>21.94</v>
      </c>
      <c r="F2591" s="4">
        <f ca="1">OFFSET(InputPriceData!E$15,CalculationsAndCharts!$A2591+$A$11,IF($C$7,8,0),1,1)</f>
        <v>21.46</v>
      </c>
      <c r="G2591" s="4">
        <f ca="1">OFFSET(InputPriceData!F$15,CalculationsAndCharts!$A2591+$A$11,IF($C$7,8,0),1,1)</f>
        <v>21.85</v>
      </c>
      <c r="H2591" s="128"/>
      <c r="I2591" s="128"/>
      <c r="K2591" s="124"/>
      <c r="L2591" s="279"/>
      <c r="M2591" s="281"/>
      <c r="N2591" s="280"/>
      <c r="O2591" s="4"/>
      <c r="P2591" s="4"/>
      <c r="Q2591" s="3"/>
      <c r="S2591" s="309">
        <f t="shared" ca="1" si="1067"/>
        <v>21.89</v>
      </c>
      <c r="T2591" s="309">
        <f t="shared" ca="1" si="1068"/>
        <v>19.05</v>
      </c>
      <c r="U2591" s="310">
        <f t="shared" ca="1" si="1060"/>
        <v>0.98591549295774683</v>
      </c>
      <c r="V2591" s="310" t="b">
        <f t="shared" ca="1" si="1069"/>
        <v>0</v>
      </c>
      <c r="W2591" s="3" t="b">
        <f t="shared" ca="1" si="1070"/>
        <v>0</v>
      </c>
      <c r="X2591" s="3" t="str">
        <f t="shared" ca="1" si="1071"/>
        <v/>
      </c>
      <c r="Y2591" s="3" t="str">
        <f t="shared" ca="1" si="1061"/>
        <v/>
      </c>
      <c r="Z2591" s="3" t="str">
        <f t="shared" ca="1" si="1072"/>
        <v/>
      </c>
      <c r="AA2591" s="3" t="str">
        <f t="shared" ca="1" si="1073"/>
        <v/>
      </c>
      <c r="AB2591" s="205">
        <f t="shared" ca="1" si="1074"/>
        <v>1072</v>
      </c>
      <c r="AC2591" s="205">
        <f t="shared" ca="1" si="1075"/>
        <v>14</v>
      </c>
      <c r="AD2591" s="205">
        <f t="shared" ca="1" si="1062"/>
        <v>76.571428571428569</v>
      </c>
      <c r="AE2591" s="205">
        <f t="shared" ca="1" si="1063"/>
        <v>26.571428571428569</v>
      </c>
      <c r="AF2591" s="205">
        <f t="shared" ca="1" si="1076"/>
        <v>5.3142857142857141</v>
      </c>
      <c r="AG2591" s="205"/>
      <c r="AH2591" s="205"/>
      <c r="AI2591" s="205"/>
      <c r="AJ2591" s="205"/>
      <c r="AK2591" s="4"/>
      <c r="AL2591" s="4"/>
      <c r="AM2591" s="309">
        <f t="shared" ca="1" si="1077"/>
        <v>21.89</v>
      </c>
      <c r="AN2591" s="309">
        <f t="shared" ca="1" si="1078"/>
        <v>20</v>
      </c>
      <c r="AO2591" s="310">
        <f t="shared" ca="1" si="1079"/>
        <v>0.97883597883597928</v>
      </c>
      <c r="AP2591" s="310" t="b">
        <f t="shared" ca="1" si="1080"/>
        <v>0</v>
      </c>
      <c r="AQ2591" s="309">
        <f t="shared" ca="1" si="1081"/>
        <v>0</v>
      </c>
      <c r="AR2591" s="205">
        <f t="shared" ca="1" si="1064"/>
        <v>0</v>
      </c>
      <c r="AS2591" s="45" t="b">
        <f t="shared" ca="1" si="1065"/>
        <v>0</v>
      </c>
      <c r="AT2591">
        <f t="shared" ca="1" si="1066"/>
        <v>0</v>
      </c>
      <c r="AU2591" t="b">
        <f t="shared" ca="1" si="1082"/>
        <v>0</v>
      </c>
      <c r="AV2591" t="b">
        <f t="shared" ca="1" si="1083"/>
        <v>0</v>
      </c>
      <c r="AW2591" s="266" t="b">
        <f t="shared" ca="1" si="1084"/>
        <v>0</v>
      </c>
      <c r="AX2591" s="266" t="b">
        <f t="shared" ca="1" si="1085"/>
        <v>0</v>
      </c>
      <c r="AY2591" s="266" t="b">
        <f t="shared" ca="1" si="1086"/>
        <v>0</v>
      </c>
    </row>
    <row r="2592" spans="1:51" x14ac:dyDescent="0.25">
      <c r="A2592">
        <v>2560</v>
      </c>
      <c r="B2592" s="163">
        <f ca="1">OFFSET(InputPriceData!B$15,CalculationsAndCharts!$A2592+$A$11,0,1,1)</f>
        <v>38300</v>
      </c>
      <c r="C2592" s="3">
        <f ca="1">OFFSET(InputPriceData!G$15,CalculationsAndCharts!$A2592+$A$11,IF($C$7,8,0),1,1)</f>
        <v>312600</v>
      </c>
      <c r="D2592" s="4">
        <f ca="1">OFFSET(InputPriceData!C$15,CalculationsAndCharts!$A2592+$A$11,IF($C$7,8,0),1,1)</f>
        <v>21.28</v>
      </c>
      <c r="E2592" s="4">
        <f ca="1">OFFSET(InputPriceData!D$15,CalculationsAndCharts!$A2592+$A$11,IF($C$7,8,0),1,1)</f>
        <v>21.66</v>
      </c>
      <c r="F2592" s="4">
        <f ca="1">OFFSET(InputPriceData!E$15,CalculationsAndCharts!$A2592+$A$11,IF($C$7,8,0),1,1)</f>
        <v>21.27</v>
      </c>
      <c r="G2592" s="4">
        <f ca="1">OFFSET(InputPriceData!F$15,CalculationsAndCharts!$A2592+$A$11,IF($C$7,8,0),1,1)</f>
        <v>21.57</v>
      </c>
      <c r="H2592" s="128"/>
      <c r="I2592" s="128"/>
      <c r="K2592" s="124"/>
      <c r="L2592" s="279"/>
      <c r="M2592" s="281"/>
      <c r="N2592" s="280"/>
      <c r="O2592" s="4"/>
      <c r="P2592" s="4"/>
      <c r="Q2592" s="3"/>
      <c r="S2592" s="309">
        <f t="shared" ca="1" si="1067"/>
        <v>21.89</v>
      </c>
      <c r="T2592" s="309">
        <f t="shared" ca="1" si="1068"/>
        <v>18.46</v>
      </c>
      <c r="U2592" s="310">
        <f t="shared" ca="1" si="1060"/>
        <v>0.90670553935860054</v>
      </c>
      <c r="V2592" s="310" t="b">
        <f t="shared" ca="1" si="1069"/>
        <v>0</v>
      </c>
      <c r="W2592" s="3" t="b">
        <f t="shared" ca="1" si="1070"/>
        <v>0</v>
      </c>
      <c r="X2592" s="3" t="str">
        <f t="shared" ca="1" si="1071"/>
        <v/>
      </c>
      <c r="Y2592" s="3" t="str">
        <f t="shared" ca="1" si="1061"/>
        <v/>
      </c>
      <c r="Z2592" s="3" t="str">
        <f t="shared" ca="1" si="1072"/>
        <v/>
      </c>
      <c r="AA2592" s="3" t="str">
        <f t="shared" ca="1" si="1073"/>
        <v/>
      </c>
      <c r="AB2592" s="205">
        <f t="shared" ca="1" si="1074"/>
        <v>1072</v>
      </c>
      <c r="AC2592" s="205">
        <f t="shared" ca="1" si="1075"/>
        <v>14</v>
      </c>
      <c r="AD2592" s="205">
        <f t="shared" ca="1" si="1062"/>
        <v>76.571428571428569</v>
      </c>
      <c r="AE2592" s="205">
        <f t="shared" ca="1" si="1063"/>
        <v>26.571428571428569</v>
      </c>
      <c r="AF2592" s="205">
        <f t="shared" ca="1" si="1076"/>
        <v>5.3142857142857141</v>
      </c>
      <c r="AG2592" s="205"/>
      <c r="AH2592" s="205"/>
      <c r="AI2592" s="205"/>
      <c r="AJ2592" s="205"/>
      <c r="AK2592" s="4"/>
      <c r="AL2592" s="4"/>
      <c r="AM2592" s="309">
        <f t="shared" ca="1" si="1077"/>
        <v>21.89</v>
      </c>
      <c r="AN2592" s="309">
        <f t="shared" ca="1" si="1078"/>
        <v>19.5</v>
      </c>
      <c r="AO2592" s="310">
        <f t="shared" ca="1" si="1079"/>
        <v>0.86610878661087853</v>
      </c>
      <c r="AP2592" s="310" t="b">
        <f t="shared" ca="1" si="1080"/>
        <v>0</v>
      </c>
      <c r="AQ2592" s="309">
        <f t="shared" ca="1" si="1081"/>
        <v>0</v>
      </c>
      <c r="AR2592" s="205">
        <f t="shared" ca="1" si="1064"/>
        <v>0</v>
      </c>
      <c r="AS2592" s="45" t="b">
        <f t="shared" ca="1" si="1065"/>
        <v>0</v>
      </c>
      <c r="AT2592">
        <f t="shared" ca="1" si="1066"/>
        <v>0</v>
      </c>
      <c r="AU2592" t="b">
        <f t="shared" ca="1" si="1082"/>
        <v>0</v>
      </c>
      <c r="AV2592" t="b">
        <f t="shared" ca="1" si="1083"/>
        <v>0</v>
      </c>
      <c r="AW2592" s="266" t="b">
        <f t="shared" ca="1" si="1084"/>
        <v>0</v>
      </c>
      <c r="AX2592" s="266" t="b">
        <f t="shared" ca="1" si="1085"/>
        <v>0</v>
      </c>
      <c r="AY2592" s="266" t="b">
        <f t="shared" ca="1" si="1086"/>
        <v>0</v>
      </c>
    </row>
    <row r="2593" spans="1:51" x14ac:dyDescent="0.25">
      <c r="A2593">
        <v>2561</v>
      </c>
      <c r="B2593" s="163">
        <f ca="1">OFFSET(InputPriceData!B$15,CalculationsAndCharts!$A2593+$A$11,0,1,1)</f>
        <v>38299</v>
      </c>
      <c r="C2593" s="3">
        <f ca="1">OFFSET(InputPriceData!G$15,CalculationsAndCharts!$A2593+$A$11,IF($C$7,8,0),1,1)</f>
        <v>498900</v>
      </c>
      <c r="D2593" s="4">
        <f ca="1">OFFSET(InputPriceData!C$15,CalculationsAndCharts!$A2593+$A$11,IF($C$7,8,0),1,1)</f>
        <v>21.97</v>
      </c>
      <c r="E2593" s="4">
        <f ca="1">OFFSET(InputPriceData!D$15,CalculationsAndCharts!$A2593+$A$11,IF($C$7,8,0),1,1)</f>
        <v>21.97</v>
      </c>
      <c r="F2593" s="4">
        <f ca="1">OFFSET(InputPriceData!E$15,CalculationsAndCharts!$A2593+$A$11,IF($C$7,8,0),1,1)</f>
        <v>21.31</v>
      </c>
      <c r="G2593" s="4">
        <f ca="1">OFFSET(InputPriceData!F$15,CalculationsAndCharts!$A2593+$A$11,IF($C$7,8,0),1,1)</f>
        <v>21.52</v>
      </c>
      <c r="H2593" s="128"/>
      <c r="I2593" s="128"/>
      <c r="K2593" s="124"/>
      <c r="L2593" s="279"/>
      <c r="M2593" s="281"/>
      <c r="N2593" s="280"/>
      <c r="O2593" s="4"/>
      <c r="P2593" s="4"/>
      <c r="Q2593" s="3"/>
      <c r="S2593" s="309">
        <f t="shared" ca="1" si="1067"/>
        <v>21.89</v>
      </c>
      <c r="T2593" s="309">
        <f t="shared" ca="1" si="1068"/>
        <v>17.87</v>
      </c>
      <c r="U2593" s="310">
        <f t="shared" ref="U2593:U2656" ca="1" si="1087">IFERROR((G2593- T2593)/(S2593-T2593),0)</f>
        <v>0.90796019900497482</v>
      </c>
      <c r="V2593" s="310" t="b">
        <f t="shared" ca="1" si="1069"/>
        <v>0</v>
      </c>
      <c r="W2593" s="3" t="b">
        <f t="shared" ca="1" si="1070"/>
        <v>0</v>
      </c>
      <c r="X2593" s="3" t="str">
        <f t="shared" ca="1" si="1071"/>
        <v/>
      </c>
      <c r="Y2593" s="3" t="str">
        <f t="shared" ref="Y2593:Y2656" ca="1" si="1088">IF(W2593,IFERROR(100*(G2593-X2593)/X2593,0),"")</f>
        <v/>
      </c>
      <c r="Z2593" s="3" t="str">
        <f t="shared" ca="1" si="1072"/>
        <v/>
      </c>
      <c r="AA2593" s="3" t="str">
        <f t="shared" ca="1" si="1073"/>
        <v/>
      </c>
      <c r="AB2593" s="205">
        <f t="shared" ca="1" si="1074"/>
        <v>1072</v>
      </c>
      <c r="AC2593" s="205">
        <f t="shared" ca="1" si="1075"/>
        <v>14</v>
      </c>
      <c r="AD2593" s="205">
        <f t="shared" ref="AD2593:AD2656" ca="1" si="1089">IFERROR(AB2593/AC2593,0)</f>
        <v>76.571428571428569</v>
      </c>
      <c r="AE2593" s="205">
        <f t="shared" ref="AE2593:AE2656" ca="1" si="1090">IFERROR(AB2593/AC2593-50,0)</f>
        <v>26.571428571428569</v>
      </c>
      <c r="AF2593" s="205">
        <f t="shared" ca="1" si="1076"/>
        <v>5.3142857142857141</v>
      </c>
      <c r="AG2593" s="205"/>
      <c r="AH2593" s="205"/>
      <c r="AI2593" s="205"/>
      <c r="AJ2593" s="205"/>
      <c r="AK2593" s="4"/>
      <c r="AL2593" s="4"/>
      <c r="AM2593" s="309">
        <f t="shared" ca="1" si="1077"/>
        <v>21.89</v>
      </c>
      <c r="AN2593" s="309">
        <f t="shared" ca="1" si="1078"/>
        <v>19.05</v>
      </c>
      <c r="AO2593" s="310">
        <f t="shared" ca="1" si="1079"/>
        <v>0.86971830985915455</v>
      </c>
      <c r="AP2593" s="310" t="b">
        <f t="shared" ca="1" si="1080"/>
        <v>0</v>
      </c>
      <c r="AQ2593" s="309">
        <f t="shared" ca="1" si="1081"/>
        <v>0</v>
      </c>
      <c r="AR2593" s="205">
        <f t="shared" ref="AR2593:AR2656" ca="1" si="1091">IF(AND(NOT(AX2594),AW2593),D2593*(1-$E$22),IF(AX2593,AR2594,0))</f>
        <v>0</v>
      </c>
      <c r="AS2593" s="45" t="b">
        <f t="shared" ref="AS2593:AS2656" ca="1" si="1092">AND(AX2593,F2593&lt;AR2593)</f>
        <v>0</v>
      </c>
      <c r="AT2593">
        <f t="shared" ref="AT2593:AT2656" ca="1" si="1093">IF(AX2593,AT2594+1,0)</f>
        <v>0</v>
      </c>
      <c r="AU2593" t="b">
        <f t="shared" ca="1" si="1082"/>
        <v>0</v>
      </c>
      <c r="AV2593" t="b">
        <f t="shared" ca="1" si="1083"/>
        <v>0</v>
      </c>
      <c r="AW2593" s="266" t="b">
        <f t="shared" ca="1" si="1084"/>
        <v>0</v>
      </c>
      <c r="AX2593" s="266" t="b">
        <f t="shared" ca="1" si="1085"/>
        <v>0</v>
      </c>
      <c r="AY2593" s="266" t="b">
        <f t="shared" ca="1" si="1086"/>
        <v>0</v>
      </c>
    </row>
    <row r="2594" spans="1:51" x14ac:dyDescent="0.25">
      <c r="A2594">
        <v>2562</v>
      </c>
      <c r="B2594" s="163">
        <f ca="1">OFFSET(InputPriceData!B$15,CalculationsAndCharts!$A2594+$A$11,0,1,1)</f>
        <v>38296</v>
      </c>
      <c r="C2594" s="3">
        <f ca="1">OFFSET(InputPriceData!G$15,CalculationsAndCharts!$A2594+$A$11,IF($C$7,8,0),1,1)</f>
        <v>516500</v>
      </c>
      <c r="D2594" s="4">
        <f ca="1">OFFSET(InputPriceData!C$15,CalculationsAndCharts!$A2594+$A$11,IF($C$7,8,0),1,1)</f>
        <v>21.2</v>
      </c>
      <c r="E2594" s="4">
        <f ca="1">OFFSET(InputPriceData!D$15,CalculationsAndCharts!$A2594+$A$11,IF($C$7,8,0),1,1)</f>
        <v>21.92</v>
      </c>
      <c r="F2594" s="4">
        <f ca="1">OFFSET(InputPriceData!E$15,CalculationsAndCharts!$A2594+$A$11,IF($C$7,8,0),1,1)</f>
        <v>20.85</v>
      </c>
      <c r="G2594" s="4">
        <f ca="1">OFFSET(InputPriceData!F$15,CalculationsAndCharts!$A2594+$A$11,IF($C$7,8,0),1,1)</f>
        <v>21.89</v>
      </c>
      <c r="H2594" s="128"/>
      <c r="I2594" s="128"/>
      <c r="K2594" s="124"/>
      <c r="L2594" s="279"/>
      <c r="M2594" s="281"/>
      <c r="N2594" s="280"/>
      <c r="O2594" s="4"/>
      <c r="P2594" s="4"/>
      <c r="Q2594" s="3"/>
      <c r="S2594" s="309">
        <f t="shared" ref="S2594:S2657" ca="1" si="1094">MAX(OFFSET($G2594,0,0,$A$19,1))</f>
        <v>21.89</v>
      </c>
      <c r="T2594" s="309">
        <f t="shared" ref="T2594:T2657" ca="1" si="1095">MIN(OFFSET($G2594,0,0,$A$19,1))</f>
        <v>17.84</v>
      </c>
      <c r="U2594" s="310">
        <f t="shared" ca="1" si="1087"/>
        <v>1</v>
      </c>
      <c r="V2594" s="310" t="b">
        <f t="shared" ref="V2594:V2657" ca="1" si="1096">AND(U2594&lt;$A$20,U2595&gt;$A$20)</f>
        <v>0</v>
      </c>
      <c r="W2594" s="3" t="b">
        <f t="shared" ref="W2594:W2657" ca="1" si="1097">OFFSET(V2594,($A$21-1),0,1,1)</f>
        <v>1</v>
      </c>
      <c r="X2594" s="3">
        <f t="shared" ref="X2594:X2657" ca="1" si="1098">IF($W2594,OFFSET($G2594,$A$19-1,0,1,1),"")</f>
        <v>17.84</v>
      </c>
      <c r="Y2594" s="3">
        <f t="shared" ca="1" si="1088"/>
        <v>22.701793721973097</v>
      </c>
      <c r="Z2594" s="3">
        <f t="shared" ref="Z2594:Z2657" ca="1" si="1099">IF(W2594,IF(Y2594&lt;-10,10,IF(Y2594&gt;10,10,Y2594)),"")</f>
        <v>10</v>
      </c>
      <c r="AA2594" s="3">
        <f t="shared" ref="AA2594:AA2657" ca="1" si="1100">IF(W2594,INT(5*(Z2594+10)),"")</f>
        <v>100</v>
      </c>
      <c r="AB2594" s="205">
        <f t="shared" ref="AB2594:AB2657" ca="1" si="1101">IF(A2594&gt;$A$23,0,IF(W2594,AA2594,0))+AB2595</f>
        <v>1072</v>
      </c>
      <c r="AC2594" s="205">
        <f t="shared" ref="AC2594:AC2657" ca="1" si="1102">IF(A2594&gt;$A$23,0,IF(W2594,1,0))+AC2595</f>
        <v>14</v>
      </c>
      <c r="AD2594" s="205">
        <f t="shared" ca="1" si="1089"/>
        <v>76.571428571428569</v>
      </c>
      <c r="AE2594" s="205">
        <f t="shared" ca="1" si="1090"/>
        <v>26.571428571428569</v>
      </c>
      <c r="AF2594" s="205">
        <f t="shared" ref="AF2594:AF2657" ca="1" si="1103">AE2594*0.2</f>
        <v>5.3142857142857141</v>
      </c>
      <c r="AG2594" s="205"/>
      <c r="AH2594" s="205"/>
      <c r="AI2594" s="205"/>
      <c r="AJ2594" s="205"/>
      <c r="AK2594" s="4"/>
      <c r="AL2594" s="4"/>
      <c r="AM2594" s="309">
        <f t="shared" ref="AM2594:AM2657" ca="1" si="1104">MAX(OFFSET($G2594,0,0,$E$19,1))</f>
        <v>21.89</v>
      </c>
      <c r="AN2594" s="309">
        <f t="shared" ref="AN2594:AN2657" ca="1" si="1105">MIN(OFFSET($G2594,0,0,$E$19,1))</f>
        <v>18.46</v>
      </c>
      <c r="AO2594" s="310">
        <f t="shared" ref="AO2594:AO2657" ca="1" si="1106">IFERROR(($G2594- AN2594)/(AM2594-AN2594),0)</f>
        <v>1</v>
      </c>
      <c r="AP2594" s="310" t="b">
        <f t="shared" ref="AP2594:AP2657" ca="1" si="1107">AND(AO2594&lt;$E$20,AO2595&gt;$E$20)</f>
        <v>0</v>
      </c>
      <c r="AQ2594" s="309">
        <f t="shared" ref="AQ2594:AQ2657" ca="1" si="1108">IF(AND(NOT(AX2595),AW2594),D2594*($E$22),IF(AX2594,AQ2595,0))</f>
        <v>0</v>
      </c>
      <c r="AR2594" s="205">
        <f t="shared" ca="1" si="1091"/>
        <v>0</v>
      </c>
      <c r="AS2594" s="45" t="b">
        <f t="shared" ca="1" si="1092"/>
        <v>0</v>
      </c>
      <c r="AT2594">
        <f t="shared" ca="1" si="1093"/>
        <v>0</v>
      </c>
      <c r="AU2594" t="b">
        <f t="shared" ref="AU2594:AU2657" ca="1" si="1109">(AT2594&gt;=$E$21)</f>
        <v>0</v>
      </c>
      <c r="AV2594" t="b">
        <f t="shared" ref="AV2594:AV2657" ca="1" si="1110">OR(AS2594,AU2594)</f>
        <v>0</v>
      </c>
      <c r="AW2594" s="266" t="b">
        <f t="shared" ref="AW2594:AW2657" ca="1" si="1111">AND($AP2595,NOT(AX2595))</f>
        <v>0</v>
      </c>
      <c r="AX2594" s="266" t="b">
        <f t="shared" ref="AX2594:AX2657" ca="1" si="1112">IF(AX2595,IF(AY2594,FALSE,AX2595),IF(AW2594,TRUE,AX2595))</f>
        <v>0</v>
      </c>
      <c r="AY2594" s="266" t="b">
        <f t="shared" ref="AY2594:AY2657" ca="1" si="1113">AND(AX2595,AND(AV2595&lt;&gt;AV2596,AV2595))</f>
        <v>0</v>
      </c>
    </row>
    <row r="2595" spans="1:51" x14ac:dyDescent="0.25">
      <c r="A2595">
        <v>2563</v>
      </c>
      <c r="B2595" s="163">
        <f ca="1">OFFSET(InputPriceData!B$15,CalculationsAndCharts!$A2595+$A$11,0,1,1)</f>
        <v>38295</v>
      </c>
      <c r="C2595" s="3">
        <f ca="1">OFFSET(InputPriceData!G$15,CalculationsAndCharts!$A2595+$A$11,IF($C$7,8,0),1,1)</f>
        <v>523600</v>
      </c>
      <c r="D2595" s="4">
        <f ca="1">OFFSET(InputPriceData!C$15,CalculationsAndCharts!$A2595+$A$11,IF($C$7,8,0),1,1)</f>
        <v>21</v>
      </c>
      <c r="E2595" s="4">
        <f ca="1">OFFSET(InputPriceData!D$15,CalculationsAndCharts!$A2595+$A$11,IF($C$7,8,0),1,1)</f>
        <v>21.1</v>
      </c>
      <c r="F2595" s="4">
        <f ca="1">OFFSET(InputPriceData!E$15,CalculationsAndCharts!$A2595+$A$11,IF($C$7,8,0),1,1)</f>
        <v>20.7</v>
      </c>
      <c r="G2595" s="4">
        <f ca="1">OFFSET(InputPriceData!F$15,CalculationsAndCharts!$A2595+$A$11,IF($C$7,8,0),1,1)</f>
        <v>21</v>
      </c>
      <c r="H2595" s="128"/>
      <c r="I2595" s="128"/>
      <c r="K2595" s="124"/>
      <c r="L2595" s="279"/>
      <c r="M2595" s="281"/>
      <c r="N2595" s="280"/>
      <c r="O2595" s="4"/>
      <c r="P2595" s="4"/>
      <c r="Q2595" s="3"/>
      <c r="S2595" s="309">
        <f t="shared" ca="1" si="1094"/>
        <v>21</v>
      </c>
      <c r="T2595" s="309">
        <f t="shared" ca="1" si="1095"/>
        <v>17.84</v>
      </c>
      <c r="U2595" s="310">
        <f t="shared" ca="1" si="1087"/>
        <v>1</v>
      </c>
      <c r="V2595" s="310" t="b">
        <f t="shared" ca="1" si="1096"/>
        <v>0</v>
      </c>
      <c r="W2595" s="3" t="b">
        <f t="shared" ca="1" si="1097"/>
        <v>0</v>
      </c>
      <c r="X2595" s="3" t="str">
        <f t="shared" ca="1" si="1098"/>
        <v/>
      </c>
      <c r="Y2595" s="3" t="str">
        <f t="shared" ca="1" si="1088"/>
        <v/>
      </c>
      <c r="Z2595" s="3" t="str">
        <f t="shared" ca="1" si="1099"/>
        <v/>
      </c>
      <c r="AA2595" s="3" t="str">
        <f t="shared" ca="1" si="1100"/>
        <v/>
      </c>
      <c r="AB2595" s="205">
        <f t="shared" ca="1" si="1101"/>
        <v>972</v>
      </c>
      <c r="AC2595" s="205">
        <f t="shared" ca="1" si="1102"/>
        <v>13</v>
      </c>
      <c r="AD2595" s="205">
        <f t="shared" ca="1" si="1089"/>
        <v>74.769230769230774</v>
      </c>
      <c r="AE2595" s="205">
        <f t="shared" ca="1" si="1090"/>
        <v>24.769230769230774</v>
      </c>
      <c r="AF2595" s="205">
        <f t="shared" ca="1" si="1103"/>
        <v>4.9538461538461549</v>
      </c>
      <c r="AG2595" s="205"/>
      <c r="AH2595" s="205"/>
      <c r="AI2595" s="205"/>
      <c r="AJ2595" s="205"/>
      <c r="AK2595" s="4"/>
      <c r="AL2595" s="4"/>
      <c r="AM2595" s="309">
        <f t="shared" ca="1" si="1104"/>
        <v>21</v>
      </c>
      <c r="AN2595" s="309">
        <f t="shared" ca="1" si="1105"/>
        <v>17.87</v>
      </c>
      <c r="AO2595" s="310">
        <f t="shared" ca="1" si="1106"/>
        <v>1</v>
      </c>
      <c r="AP2595" s="310" t="b">
        <f t="shared" ca="1" si="1107"/>
        <v>0</v>
      </c>
      <c r="AQ2595" s="309">
        <f t="shared" ca="1" si="1108"/>
        <v>0</v>
      </c>
      <c r="AR2595" s="205">
        <f t="shared" ca="1" si="1091"/>
        <v>0</v>
      </c>
      <c r="AS2595" s="45" t="b">
        <f t="shared" ca="1" si="1092"/>
        <v>0</v>
      </c>
      <c r="AT2595">
        <f t="shared" ca="1" si="1093"/>
        <v>0</v>
      </c>
      <c r="AU2595" t="b">
        <f t="shared" ca="1" si="1109"/>
        <v>0</v>
      </c>
      <c r="AV2595" t="b">
        <f t="shared" ca="1" si="1110"/>
        <v>0</v>
      </c>
      <c r="AW2595" s="266" t="b">
        <f t="shared" ca="1" si="1111"/>
        <v>0</v>
      </c>
      <c r="AX2595" s="266" t="b">
        <f t="shared" ca="1" si="1112"/>
        <v>0</v>
      </c>
      <c r="AY2595" s="266" t="b">
        <f t="shared" ca="1" si="1113"/>
        <v>0</v>
      </c>
    </row>
    <row r="2596" spans="1:51" x14ac:dyDescent="0.25">
      <c r="A2596">
        <v>2564</v>
      </c>
      <c r="B2596" s="163">
        <f ca="1">OFFSET(InputPriceData!B$15,CalculationsAndCharts!$A2596+$A$11,0,1,1)</f>
        <v>38294</v>
      </c>
      <c r="C2596" s="3">
        <f ca="1">OFFSET(InputPriceData!G$15,CalculationsAndCharts!$A2596+$A$11,IF($C$7,8,0),1,1)</f>
        <v>255700</v>
      </c>
      <c r="D2596" s="4">
        <f ca="1">OFFSET(InputPriceData!C$15,CalculationsAndCharts!$A2596+$A$11,IF($C$7,8,0),1,1)</f>
        <v>20.52</v>
      </c>
      <c r="E2596" s="4">
        <f ca="1">OFFSET(InputPriceData!D$15,CalculationsAndCharts!$A2596+$A$11,IF($C$7,8,0),1,1)</f>
        <v>21.03</v>
      </c>
      <c r="F2596" s="4">
        <f ca="1">OFFSET(InputPriceData!E$15,CalculationsAndCharts!$A2596+$A$11,IF($C$7,8,0),1,1)</f>
        <v>20.420000000000002</v>
      </c>
      <c r="G2596" s="4">
        <f ca="1">OFFSET(InputPriceData!F$15,CalculationsAndCharts!$A2596+$A$11,IF($C$7,8,0),1,1)</f>
        <v>20.8</v>
      </c>
      <c r="H2596" s="128"/>
      <c r="I2596" s="128"/>
      <c r="K2596" s="124"/>
      <c r="L2596" s="279"/>
      <c r="M2596" s="281"/>
      <c r="N2596" s="280"/>
      <c r="O2596" s="4"/>
      <c r="P2596" s="4"/>
      <c r="Q2596" s="3"/>
      <c r="S2596" s="309">
        <f t="shared" ca="1" si="1094"/>
        <v>20.99</v>
      </c>
      <c r="T2596" s="309">
        <f t="shared" ca="1" si="1095"/>
        <v>17.84</v>
      </c>
      <c r="U2596" s="310">
        <f t="shared" ca="1" si="1087"/>
        <v>0.93968253968254034</v>
      </c>
      <c r="V2596" s="310" t="b">
        <f t="shared" ca="1" si="1096"/>
        <v>0</v>
      </c>
      <c r="W2596" s="3" t="b">
        <f t="shared" ca="1" si="1097"/>
        <v>0</v>
      </c>
      <c r="X2596" s="3" t="str">
        <f t="shared" ca="1" si="1098"/>
        <v/>
      </c>
      <c r="Y2596" s="3" t="str">
        <f t="shared" ca="1" si="1088"/>
        <v/>
      </c>
      <c r="Z2596" s="3" t="str">
        <f t="shared" ca="1" si="1099"/>
        <v/>
      </c>
      <c r="AA2596" s="3" t="str">
        <f t="shared" ca="1" si="1100"/>
        <v/>
      </c>
      <c r="AB2596" s="205">
        <f t="shared" ca="1" si="1101"/>
        <v>972</v>
      </c>
      <c r="AC2596" s="205">
        <f t="shared" ca="1" si="1102"/>
        <v>13</v>
      </c>
      <c r="AD2596" s="205">
        <f t="shared" ca="1" si="1089"/>
        <v>74.769230769230774</v>
      </c>
      <c r="AE2596" s="205">
        <f t="shared" ca="1" si="1090"/>
        <v>24.769230769230774</v>
      </c>
      <c r="AF2596" s="205">
        <f t="shared" ca="1" si="1103"/>
        <v>4.9538461538461549</v>
      </c>
      <c r="AG2596" s="205"/>
      <c r="AH2596" s="205"/>
      <c r="AI2596" s="205"/>
      <c r="AJ2596" s="205"/>
      <c r="AK2596" s="4"/>
      <c r="AL2596" s="4"/>
      <c r="AM2596" s="309">
        <f t="shared" ca="1" si="1104"/>
        <v>20.99</v>
      </c>
      <c r="AN2596" s="309">
        <f t="shared" ca="1" si="1105"/>
        <v>17.84</v>
      </c>
      <c r="AO2596" s="310">
        <f t="shared" ca="1" si="1106"/>
        <v>0.93968253968254034</v>
      </c>
      <c r="AP2596" s="310" t="b">
        <f t="shared" ca="1" si="1107"/>
        <v>0</v>
      </c>
      <c r="AQ2596" s="309">
        <f t="shared" ca="1" si="1108"/>
        <v>0</v>
      </c>
      <c r="AR2596" s="205">
        <f t="shared" ca="1" si="1091"/>
        <v>0</v>
      </c>
      <c r="AS2596" s="45" t="b">
        <f t="shared" ca="1" si="1092"/>
        <v>0</v>
      </c>
      <c r="AT2596">
        <f t="shared" ca="1" si="1093"/>
        <v>0</v>
      </c>
      <c r="AU2596" t="b">
        <f t="shared" ca="1" si="1109"/>
        <v>0</v>
      </c>
      <c r="AV2596" t="b">
        <f t="shared" ca="1" si="1110"/>
        <v>0</v>
      </c>
      <c r="AW2596" s="266" t="b">
        <f t="shared" ca="1" si="1111"/>
        <v>0</v>
      </c>
      <c r="AX2596" s="266" t="b">
        <f t="shared" ca="1" si="1112"/>
        <v>0</v>
      </c>
      <c r="AY2596" s="266" t="b">
        <f t="shared" ca="1" si="1113"/>
        <v>0</v>
      </c>
    </row>
    <row r="2597" spans="1:51" x14ac:dyDescent="0.25">
      <c r="A2597">
        <v>2565</v>
      </c>
      <c r="B2597" s="163">
        <f ca="1">OFFSET(InputPriceData!B$15,CalculationsAndCharts!$A2597+$A$11,0,1,1)</f>
        <v>38293</v>
      </c>
      <c r="C2597" s="3">
        <f ca="1">OFFSET(InputPriceData!G$15,CalculationsAndCharts!$A2597+$A$11,IF($C$7,8,0),1,1)</f>
        <v>419400</v>
      </c>
      <c r="D2597" s="4">
        <f ca="1">OFFSET(InputPriceData!C$15,CalculationsAndCharts!$A2597+$A$11,IF($C$7,8,0),1,1)</f>
        <v>21.04</v>
      </c>
      <c r="E2597" s="4">
        <f ca="1">OFFSET(InputPriceData!D$15,CalculationsAndCharts!$A2597+$A$11,IF($C$7,8,0),1,1)</f>
        <v>21.05</v>
      </c>
      <c r="F2597" s="4">
        <f ca="1">OFFSET(InputPriceData!E$15,CalculationsAndCharts!$A2597+$A$11,IF($C$7,8,0),1,1)</f>
        <v>20.23</v>
      </c>
      <c r="G2597" s="4">
        <f ca="1">OFFSET(InputPriceData!F$15,CalculationsAndCharts!$A2597+$A$11,IF($C$7,8,0),1,1)</f>
        <v>20.350000000000001</v>
      </c>
      <c r="H2597" s="128"/>
      <c r="I2597" s="128"/>
      <c r="K2597" s="124"/>
      <c r="L2597" s="279"/>
      <c r="M2597" s="281"/>
      <c r="N2597" s="280"/>
      <c r="O2597" s="4"/>
      <c r="P2597" s="4"/>
      <c r="Q2597" s="3"/>
      <c r="S2597" s="309">
        <f t="shared" ca="1" si="1094"/>
        <v>20.99</v>
      </c>
      <c r="T2597" s="309">
        <f t="shared" ca="1" si="1095"/>
        <v>17.84</v>
      </c>
      <c r="U2597" s="310">
        <f t="shared" ca="1" si="1087"/>
        <v>0.79682539682539766</v>
      </c>
      <c r="V2597" s="310" t="b">
        <f t="shared" ca="1" si="1096"/>
        <v>0</v>
      </c>
      <c r="W2597" s="3" t="b">
        <f t="shared" ca="1" si="1097"/>
        <v>1</v>
      </c>
      <c r="X2597" s="3">
        <f t="shared" ca="1" si="1098"/>
        <v>18.100000000000001</v>
      </c>
      <c r="Y2597" s="3">
        <f t="shared" ca="1" si="1088"/>
        <v>12.430939226519335</v>
      </c>
      <c r="Z2597" s="3">
        <f t="shared" ca="1" si="1099"/>
        <v>10</v>
      </c>
      <c r="AA2597" s="3">
        <f t="shared" ca="1" si="1100"/>
        <v>100</v>
      </c>
      <c r="AB2597" s="205">
        <f t="shared" ca="1" si="1101"/>
        <v>972</v>
      </c>
      <c r="AC2597" s="205">
        <f t="shared" ca="1" si="1102"/>
        <v>13</v>
      </c>
      <c r="AD2597" s="205">
        <f t="shared" ca="1" si="1089"/>
        <v>74.769230769230774</v>
      </c>
      <c r="AE2597" s="205">
        <f t="shared" ca="1" si="1090"/>
        <v>24.769230769230774</v>
      </c>
      <c r="AF2597" s="205">
        <f t="shared" ca="1" si="1103"/>
        <v>4.9538461538461549</v>
      </c>
      <c r="AG2597" s="205"/>
      <c r="AH2597" s="205"/>
      <c r="AI2597" s="205"/>
      <c r="AJ2597" s="205"/>
      <c r="AK2597" s="4"/>
      <c r="AL2597" s="4"/>
      <c r="AM2597" s="309">
        <f t="shared" ca="1" si="1104"/>
        <v>20.99</v>
      </c>
      <c r="AN2597" s="309">
        <f t="shared" ca="1" si="1105"/>
        <v>17.84</v>
      </c>
      <c r="AO2597" s="310">
        <f t="shared" ca="1" si="1106"/>
        <v>0.79682539682539766</v>
      </c>
      <c r="AP2597" s="310" t="b">
        <f t="shared" ca="1" si="1107"/>
        <v>0</v>
      </c>
      <c r="AQ2597" s="309">
        <f t="shared" ca="1" si="1108"/>
        <v>0</v>
      </c>
      <c r="AR2597" s="205">
        <f t="shared" ca="1" si="1091"/>
        <v>0</v>
      </c>
      <c r="AS2597" s="45" t="b">
        <f t="shared" ca="1" si="1092"/>
        <v>0</v>
      </c>
      <c r="AT2597">
        <f t="shared" ca="1" si="1093"/>
        <v>0</v>
      </c>
      <c r="AU2597" t="b">
        <f t="shared" ca="1" si="1109"/>
        <v>0</v>
      </c>
      <c r="AV2597" t="b">
        <f t="shared" ca="1" si="1110"/>
        <v>0</v>
      </c>
      <c r="AW2597" s="266" t="b">
        <f t="shared" ca="1" si="1111"/>
        <v>0</v>
      </c>
      <c r="AX2597" s="266" t="b">
        <f t="shared" ca="1" si="1112"/>
        <v>0</v>
      </c>
      <c r="AY2597" s="266" t="b">
        <f t="shared" ca="1" si="1113"/>
        <v>0</v>
      </c>
    </row>
    <row r="2598" spans="1:51" x14ac:dyDescent="0.25">
      <c r="A2598">
        <v>2566</v>
      </c>
      <c r="B2598" s="163">
        <f ca="1">OFFSET(InputPriceData!B$15,CalculationsAndCharts!$A2598+$A$11,0,1,1)</f>
        <v>38292</v>
      </c>
      <c r="C2598" s="3">
        <f ca="1">OFFSET(InputPriceData!G$15,CalculationsAndCharts!$A2598+$A$11,IF($C$7,8,0),1,1)</f>
        <v>431200</v>
      </c>
      <c r="D2598" s="4">
        <f ca="1">OFFSET(InputPriceData!C$15,CalculationsAndCharts!$A2598+$A$11,IF($C$7,8,0),1,1)</f>
        <v>20.58</v>
      </c>
      <c r="E2598" s="4">
        <f ca="1">OFFSET(InputPriceData!D$15,CalculationsAndCharts!$A2598+$A$11,IF($C$7,8,0),1,1)</f>
        <v>21.06</v>
      </c>
      <c r="F2598" s="4">
        <f ca="1">OFFSET(InputPriceData!E$15,CalculationsAndCharts!$A2598+$A$11,IF($C$7,8,0),1,1)</f>
        <v>20.39</v>
      </c>
      <c r="G2598" s="4">
        <f ca="1">OFFSET(InputPriceData!F$15,CalculationsAndCharts!$A2598+$A$11,IF($C$7,8,0),1,1)</f>
        <v>20.99</v>
      </c>
      <c r="H2598" s="128"/>
      <c r="I2598" s="128"/>
      <c r="K2598" s="124"/>
      <c r="L2598" s="279"/>
      <c r="M2598" s="281"/>
      <c r="N2598" s="280"/>
      <c r="O2598" s="4"/>
      <c r="P2598" s="4"/>
      <c r="Q2598" s="3"/>
      <c r="S2598" s="309">
        <f t="shared" ca="1" si="1094"/>
        <v>20.99</v>
      </c>
      <c r="T2598" s="309">
        <f t="shared" ca="1" si="1095"/>
        <v>17.84</v>
      </c>
      <c r="U2598" s="310">
        <f t="shared" ca="1" si="1087"/>
        <v>1</v>
      </c>
      <c r="V2598" s="310" t="b">
        <f t="shared" ca="1" si="1096"/>
        <v>0</v>
      </c>
      <c r="W2598" s="3" t="b">
        <f t="shared" ca="1" si="1097"/>
        <v>0</v>
      </c>
      <c r="X2598" s="3" t="str">
        <f t="shared" ca="1" si="1098"/>
        <v/>
      </c>
      <c r="Y2598" s="3" t="str">
        <f t="shared" ca="1" si="1088"/>
        <v/>
      </c>
      <c r="Z2598" s="3" t="str">
        <f t="shared" ca="1" si="1099"/>
        <v/>
      </c>
      <c r="AA2598" s="3" t="str">
        <f t="shared" ca="1" si="1100"/>
        <v/>
      </c>
      <c r="AB2598" s="205">
        <f t="shared" ca="1" si="1101"/>
        <v>872</v>
      </c>
      <c r="AC2598" s="205">
        <f t="shared" ca="1" si="1102"/>
        <v>12</v>
      </c>
      <c r="AD2598" s="205">
        <f t="shared" ca="1" si="1089"/>
        <v>72.666666666666671</v>
      </c>
      <c r="AE2598" s="205">
        <f t="shared" ca="1" si="1090"/>
        <v>22.666666666666671</v>
      </c>
      <c r="AF2598" s="205">
        <f t="shared" ca="1" si="1103"/>
        <v>4.5333333333333341</v>
      </c>
      <c r="AG2598" s="205"/>
      <c r="AH2598" s="205"/>
      <c r="AI2598" s="205"/>
      <c r="AJ2598" s="205"/>
      <c r="AK2598" s="4"/>
      <c r="AL2598" s="4"/>
      <c r="AM2598" s="309">
        <f t="shared" ca="1" si="1104"/>
        <v>20.99</v>
      </c>
      <c r="AN2598" s="309">
        <f t="shared" ca="1" si="1105"/>
        <v>17.84</v>
      </c>
      <c r="AO2598" s="310">
        <f t="shared" ca="1" si="1106"/>
        <v>1</v>
      </c>
      <c r="AP2598" s="310" t="b">
        <f t="shared" ca="1" si="1107"/>
        <v>0</v>
      </c>
      <c r="AQ2598" s="309">
        <f t="shared" ca="1" si="1108"/>
        <v>0</v>
      </c>
      <c r="AR2598" s="205">
        <f t="shared" ca="1" si="1091"/>
        <v>0</v>
      </c>
      <c r="AS2598" s="45" t="b">
        <f t="shared" ca="1" si="1092"/>
        <v>0</v>
      </c>
      <c r="AT2598">
        <f t="shared" ca="1" si="1093"/>
        <v>0</v>
      </c>
      <c r="AU2598" t="b">
        <f t="shared" ca="1" si="1109"/>
        <v>0</v>
      </c>
      <c r="AV2598" t="b">
        <f t="shared" ca="1" si="1110"/>
        <v>0</v>
      </c>
      <c r="AW2598" s="266" t="b">
        <f t="shared" ca="1" si="1111"/>
        <v>0</v>
      </c>
      <c r="AX2598" s="266" t="b">
        <f t="shared" ca="1" si="1112"/>
        <v>0</v>
      </c>
      <c r="AY2598" s="266" t="b">
        <f t="shared" ca="1" si="1113"/>
        <v>0</v>
      </c>
    </row>
    <row r="2599" spans="1:51" x14ac:dyDescent="0.25">
      <c r="A2599">
        <v>2567</v>
      </c>
      <c r="B2599" s="163">
        <f ca="1">OFFSET(InputPriceData!B$15,CalculationsAndCharts!$A2599+$A$11,0,1,1)</f>
        <v>38289</v>
      </c>
      <c r="C2599" s="3">
        <f ca="1">OFFSET(InputPriceData!G$15,CalculationsAndCharts!$A2599+$A$11,IF($C$7,8,0),1,1)</f>
        <v>278500</v>
      </c>
      <c r="D2599" s="4">
        <f ca="1">OFFSET(InputPriceData!C$15,CalculationsAndCharts!$A2599+$A$11,IF($C$7,8,0),1,1)</f>
        <v>20.54</v>
      </c>
      <c r="E2599" s="4">
        <f ca="1">OFFSET(InputPriceData!D$15,CalculationsAndCharts!$A2599+$A$11,IF($C$7,8,0),1,1)</f>
        <v>20.69</v>
      </c>
      <c r="F2599" s="4">
        <f ca="1">OFFSET(InputPriceData!E$15,CalculationsAndCharts!$A2599+$A$11,IF($C$7,8,0),1,1)</f>
        <v>20.260000000000002</v>
      </c>
      <c r="G2599" s="4">
        <f ca="1">OFFSET(InputPriceData!F$15,CalculationsAndCharts!$A2599+$A$11,IF($C$7,8,0),1,1)</f>
        <v>20.46</v>
      </c>
      <c r="H2599" s="128"/>
      <c r="I2599" s="128"/>
      <c r="K2599" s="124"/>
      <c r="L2599" s="279"/>
      <c r="M2599" s="281"/>
      <c r="N2599" s="280"/>
      <c r="O2599" s="4"/>
      <c r="P2599" s="4"/>
      <c r="Q2599" s="3"/>
      <c r="S2599" s="309">
        <f t="shared" ca="1" si="1094"/>
        <v>20.63</v>
      </c>
      <c r="T2599" s="309">
        <f t="shared" ca="1" si="1095"/>
        <v>17.84</v>
      </c>
      <c r="U2599" s="310">
        <f t="shared" ca="1" si="1087"/>
        <v>0.93906810035842359</v>
      </c>
      <c r="V2599" s="310" t="b">
        <f t="shared" ca="1" si="1096"/>
        <v>0</v>
      </c>
      <c r="W2599" s="3" t="b">
        <f t="shared" ca="1" si="1097"/>
        <v>0</v>
      </c>
      <c r="X2599" s="3" t="str">
        <f t="shared" ca="1" si="1098"/>
        <v/>
      </c>
      <c r="Y2599" s="3" t="str">
        <f t="shared" ca="1" si="1088"/>
        <v/>
      </c>
      <c r="Z2599" s="3" t="str">
        <f t="shared" ca="1" si="1099"/>
        <v/>
      </c>
      <c r="AA2599" s="3" t="str">
        <f t="shared" ca="1" si="1100"/>
        <v/>
      </c>
      <c r="AB2599" s="205">
        <f t="shared" ca="1" si="1101"/>
        <v>872</v>
      </c>
      <c r="AC2599" s="205">
        <f t="shared" ca="1" si="1102"/>
        <v>12</v>
      </c>
      <c r="AD2599" s="205">
        <f t="shared" ca="1" si="1089"/>
        <v>72.666666666666671</v>
      </c>
      <c r="AE2599" s="205">
        <f t="shared" ca="1" si="1090"/>
        <v>22.666666666666671</v>
      </c>
      <c r="AF2599" s="205">
        <f t="shared" ca="1" si="1103"/>
        <v>4.5333333333333341</v>
      </c>
      <c r="AG2599" s="205"/>
      <c r="AH2599" s="205"/>
      <c r="AI2599" s="205"/>
      <c r="AJ2599" s="205"/>
      <c r="AK2599" s="4"/>
      <c r="AL2599" s="4"/>
      <c r="AM2599" s="309">
        <f t="shared" ca="1" si="1104"/>
        <v>20.63</v>
      </c>
      <c r="AN2599" s="309">
        <f t="shared" ca="1" si="1105"/>
        <v>17.84</v>
      </c>
      <c r="AO2599" s="310">
        <f t="shared" ca="1" si="1106"/>
        <v>0.93906810035842359</v>
      </c>
      <c r="AP2599" s="310" t="b">
        <f t="shared" ca="1" si="1107"/>
        <v>0</v>
      </c>
      <c r="AQ2599" s="309">
        <f t="shared" ca="1" si="1108"/>
        <v>0</v>
      </c>
      <c r="AR2599" s="205">
        <f t="shared" ca="1" si="1091"/>
        <v>0</v>
      </c>
      <c r="AS2599" s="45" t="b">
        <f t="shared" ca="1" si="1092"/>
        <v>0</v>
      </c>
      <c r="AT2599">
        <f t="shared" ca="1" si="1093"/>
        <v>0</v>
      </c>
      <c r="AU2599" t="b">
        <f t="shared" ca="1" si="1109"/>
        <v>0</v>
      </c>
      <c r="AV2599" t="b">
        <f t="shared" ca="1" si="1110"/>
        <v>0</v>
      </c>
      <c r="AW2599" s="266" t="b">
        <f t="shared" ca="1" si="1111"/>
        <v>0</v>
      </c>
      <c r="AX2599" s="266" t="b">
        <f t="shared" ca="1" si="1112"/>
        <v>0</v>
      </c>
      <c r="AY2599" s="266" t="b">
        <f t="shared" ca="1" si="1113"/>
        <v>0</v>
      </c>
    </row>
    <row r="2600" spans="1:51" x14ac:dyDescent="0.25">
      <c r="A2600">
        <v>2568</v>
      </c>
      <c r="B2600" s="163">
        <f ca="1">OFFSET(InputPriceData!B$15,CalculationsAndCharts!$A2600+$A$11,0,1,1)</f>
        <v>38288</v>
      </c>
      <c r="C2600" s="3">
        <f ca="1">OFFSET(InputPriceData!G$15,CalculationsAndCharts!$A2600+$A$11,IF($C$7,8,0),1,1)</f>
        <v>269600</v>
      </c>
      <c r="D2600" s="4">
        <f ca="1">OFFSET(InputPriceData!C$15,CalculationsAndCharts!$A2600+$A$11,IF($C$7,8,0),1,1)</f>
        <v>20.54</v>
      </c>
      <c r="E2600" s="4">
        <f ca="1">OFFSET(InputPriceData!D$15,CalculationsAndCharts!$A2600+$A$11,IF($C$7,8,0),1,1)</f>
        <v>20.54</v>
      </c>
      <c r="F2600" s="4">
        <f ca="1">OFFSET(InputPriceData!E$15,CalculationsAndCharts!$A2600+$A$11,IF($C$7,8,0),1,1)</f>
        <v>20.18</v>
      </c>
      <c r="G2600" s="4">
        <f ca="1">OFFSET(InputPriceData!F$15,CalculationsAndCharts!$A2600+$A$11,IF($C$7,8,0),1,1)</f>
        <v>20.54</v>
      </c>
      <c r="H2600" s="128"/>
      <c r="I2600" s="128"/>
      <c r="K2600" s="124"/>
      <c r="L2600" s="279"/>
      <c r="M2600" s="281"/>
      <c r="N2600" s="280"/>
      <c r="O2600" s="4"/>
      <c r="P2600" s="4"/>
      <c r="Q2600" s="3"/>
      <c r="S2600" s="309">
        <f t="shared" ca="1" si="1094"/>
        <v>20.63</v>
      </c>
      <c r="T2600" s="309">
        <f t="shared" ca="1" si="1095"/>
        <v>17.84</v>
      </c>
      <c r="U2600" s="310">
        <f t="shared" ca="1" si="1087"/>
        <v>0.967741935483871</v>
      </c>
      <c r="V2600" s="310" t="b">
        <f t="shared" ca="1" si="1096"/>
        <v>0</v>
      </c>
      <c r="W2600" s="3" t="b">
        <f t="shared" ca="1" si="1097"/>
        <v>0</v>
      </c>
      <c r="X2600" s="3" t="str">
        <f t="shared" ca="1" si="1098"/>
        <v/>
      </c>
      <c r="Y2600" s="3" t="str">
        <f t="shared" ca="1" si="1088"/>
        <v/>
      </c>
      <c r="Z2600" s="3" t="str">
        <f t="shared" ca="1" si="1099"/>
        <v/>
      </c>
      <c r="AA2600" s="3" t="str">
        <f t="shared" ca="1" si="1100"/>
        <v/>
      </c>
      <c r="AB2600" s="205">
        <f t="shared" ca="1" si="1101"/>
        <v>872</v>
      </c>
      <c r="AC2600" s="205">
        <f t="shared" ca="1" si="1102"/>
        <v>12</v>
      </c>
      <c r="AD2600" s="205">
        <f t="shared" ca="1" si="1089"/>
        <v>72.666666666666671</v>
      </c>
      <c r="AE2600" s="205">
        <f t="shared" ca="1" si="1090"/>
        <v>22.666666666666671</v>
      </c>
      <c r="AF2600" s="205">
        <f t="shared" ca="1" si="1103"/>
        <v>4.5333333333333341</v>
      </c>
      <c r="AG2600" s="205"/>
      <c r="AH2600" s="205"/>
      <c r="AI2600" s="205"/>
      <c r="AJ2600" s="205"/>
      <c r="AK2600" s="4"/>
      <c r="AL2600" s="4"/>
      <c r="AM2600" s="309">
        <f t="shared" ca="1" si="1104"/>
        <v>20.63</v>
      </c>
      <c r="AN2600" s="309">
        <f t="shared" ca="1" si="1105"/>
        <v>17.84</v>
      </c>
      <c r="AO2600" s="310">
        <f t="shared" ca="1" si="1106"/>
        <v>0.967741935483871</v>
      </c>
      <c r="AP2600" s="310" t="b">
        <f t="shared" ca="1" si="1107"/>
        <v>0</v>
      </c>
      <c r="AQ2600" s="309">
        <f t="shared" ca="1" si="1108"/>
        <v>0</v>
      </c>
      <c r="AR2600" s="205">
        <f t="shared" ca="1" si="1091"/>
        <v>0</v>
      </c>
      <c r="AS2600" s="45" t="b">
        <f t="shared" ca="1" si="1092"/>
        <v>0</v>
      </c>
      <c r="AT2600">
        <f t="shared" ca="1" si="1093"/>
        <v>0</v>
      </c>
      <c r="AU2600" t="b">
        <f t="shared" ca="1" si="1109"/>
        <v>0</v>
      </c>
      <c r="AV2600" t="b">
        <f t="shared" ca="1" si="1110"/>
        <v>0</v>
      </c>
      <c r="AW2600" s="266" t="b">
        <f t="shared" ca="1" si="1111"/>
        <v>0</v>
      </c>
      <c r="AX2600" s="266" t="b">
        <f t="shared" ca="1" si="1112"/>
        <v>0</v>
      </c>
      <c r="AY2600" s="266" t="b">
        <f t="shared" ca="1" si="1113"/>
        <v>0</v>
      </c>
    </row>
    <row r="2601" spans="1:51" x14ac:dyDescent="0.25">
      <c r="A2601">
        <v>2569</v>
      </c>
      <c r="B2601" s="163">
        <f ca="1">OFFSET(InputPriceData!B$15,CalculationsAndCharts!$A2601+$A$11,0,1,1)</f>
        <v>38287</v>
      </c>
      <c r="C2601" s="3">
        <f ca="1">OFFSET(InputPriceData!G$15,CalculationsAndCharts!$A2601+$A$11,IF($C$7,8,0),1,1)</f>
        <v>353800</v>
      </c>
      <c r="D2601" s="4">
        <f ca="1">OFFSET(InputPriceData!C$15,CalculationsAndCharts!$A2601+$A$11,IF($C$7,8,0),1,1)</f>
        <v>20.39</v>
      </c>
      <c r="E2601" s="4">
        <f ca="1">OFFSET(InputPriceData!D$15,CalculationsAndCharts!$A2601+$A$11,IF($C$7,8,0),1,1)</f>
        <v>20.53</v>
      </c>
      <c r="F2601" s="4">
        <f ca="1">OFFSET(InputPriceData!E$15,CalculationsAndCharts!$A2601+$A$11,IF($C$7,8,0),1,1)</f>
        <v>20.13</v>
      </c>
      <c r="G2601" s="4">
        <f ca="1">OFFSET(InputPriceData!F$15,CalculationsAndCharts!$A2601+$A$11,IF($C$7,8,0),1,1)</f>
        <v>20.48</v>
      </c>
      <c r="H2601" s="128"/>
      <c r="I2601" s="128"/>
      <c r="K2601" s="124"/>
      <c r="L2601" s="279"/>
      <c r="M2601" s="281"/>
      <c r="N2601" s="280"/>
      <c r="O2601" s="4"/>
      <c r="P2601" s="4"/>
      <c r="Q2601" s="3"/>
      <c r="S2601" s="309">
        <f t="shared" ca="1" si="1094"/>
        <v>20.63</v>
      </c>
      <c r="T2601" s="309">
        <f t="shared" ca="1" si="1095"/>
        <v>17.84</v>
      </c>
      <c r="U2601" s="310">
        <f t="shared" ca="1" si="1087"/>
        <v>0.94623655913978544</v>
      </c>
      <c r="V2601" s="310" t="b">
        <f t="shared" ca="1" si="1096"/>
        <v>0</v>
      </c>
      <c r="W2601" s="3" t="b">
        <f t="shared" ca="1" si="1097"/>
        <v>0</v>
      </c>
      <c r="X2601" s="3" t="str">
        <f t="shared" ca="1" si="1098"/>
        <v/>
      </c>
      <c r="Y2601" s="3" t="str">
        <f t="shared" ca="1" si="1088"/>
        <v/>
      </c>
      <c r="Z2601" s="3" t="str">
        <f t="shared" ca="1" si="1099"/>
        <v/>
      </c>
      <c r="AA2601" s="3" t="str">
        <f t="shared" ca="1" si="1100"/>
        <v/>
      </c>
      <c r="AB2601" s="205">
        <f t="shared" ca="1" si="1101"/>
        <v>872</v>
      </c>
      <c r="AC2601" s="205">
        <f t="shared" ca="1" si="1102"/>
        <v>12</v>
      </c>
      <c r="AD2601" s="205">
        <f t="shared" ca="1" si="1089"/>
        <v>72.666666666666671</v>
      </c>
      <c r="AE2601" s="205">
        <f t="shared" ca="1" si="1090"/>
        <v>22.666666666666671</v>
      </c>
      <c r="AF2601" s="205">
        <f t="shared" ca="1" si="1103"/>
        <v>4.5333333333333341</v>
      </c>
      <c r="AG2601" s="205"/>
      <c r="AH2601" s="205"/>
      <c r="AI2601" s="205"/>
      <c r="AJ2601" s="205"/>
      <c r="AK2601" s="4"/>
      <c r="AL2601" s="4"/>
      <c r="AM2601" s="309">
        <f t="shared" ca="1" si="1104"/>
        <v>20.63</v>
      </c>
      <c r="AN2601" s="309">
        <f t="shared" ca="1" si="1105"/>
        <v>17.84</v>
      </c>
      <c r="AO2601" s="310">
        <f t="shared" ca="1" si="1106"/>
        <v>0.94623655913978544</v>
      </c>
      <c r="AP2601" s="310" t="b">
        <f t="shared" ca="1" si="1107"/>
        <v>0</v>
      </c>
      <c r="AQ2601" s="309">
        <f t="shared" ca="1" si="1108"/>
        <v>0</v>
      </c>
      <c r="AR2601" s="205">
        <f t="shared" ca="1" si="1091"/>
        <v>0</v>
      </c>
      <c r="AS2601" s="45" t="b">
        <f t="shared" ca="1" si="1092"/>
        <v>0</v>
      </c>
      <c r="AT2601">
        <f t="shared" ca="1" si="1093"/>
        <v>0</v>
      </c>
      <c r="AU2601" t="b">
        <f t="shared" ca="1" si="1109"/>
        <v>0</v>
      </c>
      <c r="AV2601" t="b">
        <f t="shared" ca="1" si="1110"/>
        <v>0</v>
      </c>
      <c r="AW2601" s="266" t="b">
        <f t="shared" ca="1" si="1111"/>
        <v>0</v>
      </c>
      <c r="AX2601" s="266" t="b">
        <f t="shared" ca="1" si="1112"/>
        <v>0</v>
      </c>
      <c r="AY2601" s="266" t="b">
        <f t="shared" ca="1" si="1113"/>
        <v>0</v>
      </c>
    </row>
    <row r="2602" spans="1:51" x14ac:dyDescent="0.25">
      <c r="A2602">
        <v>2570</v>
      </c>
      <c r="B2602" s="163">
        <f ca="1">OFFSET(InputPriceData!B$15,CalculationsAndCharts!$A2602+$A$11,0,1,1)</f>
        <v>38286</v>
      </c>
      <c r="C2602" s="3">
        <f ca="1">OFFSET(InputPriceData!G$15,CalculationsAndCharts!$A2602+$A$11,IF($C$7,8,0),1,1)</f>
        <v>411800</v>
      </c>
      <c r="D2602" s="4">
        <f ca="1">OFFSET(InputPriceData!C$15,CalculationsAndCharts!$A2602+$A$11,IF($C$7,8,0),1,1)</f>
        <v>20.239999999999998</v>
      </c>
      <c r="E2602" s="4">
        <f ca="1">OFFSET(InputPriceData!D$15,CalculationsAndCharts!$A2602+$A$11,IF($C$7,8,0),1,1)</f>
        <v>20.55</v>
      </c>
      <c r="F2602" s="4">
        <f ca="1">OFFSET(InputPriceData!E$15,CalculationsAndCharts!$A2602+$A$11,IF($C$7,8,0),1,1)</f>
        <v>20</v>
      </c>
      <c r="G2602" s="4">
        <f ca="1">OFFSET(InputPriceData!F$15,CalculationsAndCharts!$A2602+$A$11,IF($C$7,8,0),1,1)</f>
        <v>20.5</v>
      </c>
      <c r="H2602" s="128"/>
      <c r="I2602" s="128"/>
      <c r="K2602" s="124"/>
      <c r="L2602" s="279"/>
      <c r="M2602" s="281"/>
      <c r="N2602" s="280"/>
      <c r="O2602" s="4"/>
      <c r="P2602" s="4"/>
      <c r="Q2602" s="3"/>
      <c r="S2602" s="309">
        <f t="shared" ca="1" si="1094"/>
        <v>20.63</v>
      </c>
      <c r="T2602" s="309">
        <f t="shared" ca="1" si="1095"/>
        <v>17.84</v>
      </c>
      <c r="U2602" s="310">
        <f t="shared" ca="1" si="1087"/>
        <v>0.95340501792114729</v>
      </c>
      <c r="V2602" s="310" t="b">
        <f t="shared" ca="1" si="1096"/>
        <v>0</v>
      </c>
      <c r="W2602" s="3" t="b">
        <f t="shared" ca="1" si="1097"/>
        <v>0</v>
      </c>
      <c r="X2602" s="3" t="str">
        <f t="shared" ca="1" si="1098"/>
        <v/>
      </c>
      <c r="Y2602" s="3" t="str">
        <f t="shared" ca="1" si="1088"/>
        <v/>
      </c>
      <c r="Z2602" s="3" t="str">
        <f t="shared" ca="1" si="1099"/>
        <v/>
      </c>
      <c r="AA2602" s="3" t="str">
        <f t="shared" ca="1" si="1100"/>
        <v/>
      </c>
      <c r="AB2602" s="205">
        <f t="shared" ca="1" si="1101"/>
        <v>872</v>
      </c>
      <c r="AC2602" s="205">
        <f t="shared" ca="1" si="1102"/>
        <v>12</v>
      </c>
      <c r="AD2602" s="205">
        <f t="shared" ca="1" si="1089"/>
        <v>72.666666666666671</v>
      </c>
      <c r="AE2602" s="205">
        <f t="shared" ca="1" si="1090"/>
        <v>22.666666666666671</v>
      </c>
      <c r="AF2602" s="205">
        <f t="shared" ca="1" si="1103"/>
        <v>4.5333333333333341</v>
      </c>
      <c r="AG2602" s="205"/>
      <c r="AH2602" s="205"/>
      <c r="AI2602" s="205"/>
      <c r="AJ2602" s="205"/>
      <c r="AK2602" s="4"/>
      <c r="AL2602" s="4"/>
      <c r="AM2602" s="309">
        <f t="shared" ca="1" si="1104"/>
        <v>20.63</v>
      </c>
      <c r="AN2602" s="309">
        <f t="shared" ca="1" si="1105"/>
        <v>17.84</v>
      </c>
      <c r="AO2602" s="310">
        <f t="shared" ca="1" si="1106"/>
        <v>0.95340501792114729</v>
      </c>
      <c r="AP2602" s="310" t="b">
        <f t="shared" ca="1" si="1107"/>
        <v>0</v>
      </c>
      <c r="AQ2602" s="309">
        <f t="shared" ca="1" si="1108"/>
        <v>0</v>
      </c>
      <c r="AR2602" s="205">
        <f t="shared" ca="1" si="1091"/>
        <v>0</v>
      </c>
      <c r="AS2602" s="45" t="b">
        <f t="shared" ca="1" si="1092"/>
        <v>0</v>
      </c>
      <c r="AT2602">
        <f t="shared" ca="1" si="1093"/>
        <v>0</v>
      </c>
      <c r="AU2602" t="b">
        <f t="shared" ca="1" si="1109"/>
        <v>0</v>
      </c>
      <c r="AV2602" t="b">
        <f t="shared" ca="1" si="1110"/>
        <v>0</v>
      </c>
      <c r="AW2602" s="266" t="b">
        <f t="shared" ca="1" si="1111"/>
        <v>0</v>
      </c>
      <c r="AX2602" s="266" t="b">
        <f t="shared" ca="1" si="1112"/>
        <v>0</v>
      </c>
      <c r="AY2602" s="266" t="b">
        <f t="shared" ca="1" si="1113"/>
        <v>0</v>
      </c>
    </row>
    <row r="2603" spans="1:51" x14ac:dyDescent="0.25">
      <c r="A2603">
        <v>2571</v>
      </c>
      <c r="B2603" s="163">
        <f ca="1">OFFSET(InputPriceData!B$15,CalculationsAndCharts!$A2603+$A$11,0,1,1)</f>
        <v>38285</v>
      </c>
      <c r="C2603" s="3">
        <f ca="1">OFFSET(InputPriceData!G$15,CalculationsAndCharts!$A2603+$A$11,IF($C$7,8,0),1,1)</f>
        <v>393800</v>
      </c>
      <c r="D2603" s="4">
        <f ca="1">OFFSET(InputPriceData!C$15,CalculationsAndCharts!$A2603+$A$11,IF($C$7,8,0),1,1)</f>
        <v>19.98</v>
      </c>
      <c r="E2603" s="4">
        <f ca="1">OFFSET(InputPriceData!D$15,CalculationsAndCharts!$A2603+$A$11,IF($C$7,8,0),1,1)</f>
        <v>20.21</v>
      </c>
      <c r="F2603" s="4">
        <f ca="1">OFFSET(InputPriceData!E$15,CalculationsAndCharts!$A2603+$A$11,IF($C$7,8,0),1,1)</f>
        <v>19.79</v>
      </c>
      <c r="G2603" s="4">
        <f ca="1">OFFSET(InputPriceData!F$15,CalculationsAndCharts!$A2603+$A$11,IF($C$7,8,0),1,1)</f>
        <v>20.07</v>
      </c>
      <c r="H2603" s="128"/>
      <c r="I2603" s="128"/>
      <c r="K2603" s="124"/>
      <c r="L2603" s="279"/>
      <c r="M2603" s="281"/>
      <c r="N2603" s="280"/>
      <c r="O2603" s="4"/>
      <c r="P2603" s="4"/>
      <c r="Q2603" s="3"/>
      <c r="S2603" s="309">
        <f t="shared" ca="1" si="1094"/>
        <v>20.63</v>
      </c>
      <c r="T2603" s="309">
        <f t="shared" ca="1" si="1095"/>
        <v>17.84</v>
      </c>
      <c r="U2603" s="310">
        <f t="shared" ca="1" si="1087"/>
        <v>0.79928315412186424</v>
      </c>
      <c r="V2603" s="310" t="b">
        <f t="shared" ca="1" si="1096"/>
        <v>0</v>
      </c>
      <c r="W2603" s="3" t="b">
        <f t="shared" ca="1" si="1097"/>
        <v>0</v>
      </c>
      <c r="X2603" s="3" t="str">
        <f t="shared" ca="1" si="1098"/>
        <v/>
      </c>
      <c r="Y2603" s="3" t="str">
        <f t="shared" ca="1" si="1088"/>
        <v/>
      </c>
      <c r="Z2603" s="3" t="str">
        <f t="shared" ca="1" si="1099"/>
        <v/>
      </c>
      <c r="AA2603" s="3" t="str">
        <f t="shared" ca="1" si="1100"/>
        <v/>
      </c>
      <c r="AB2603" s="205">
        <f t="shared" ca="1" si="1101"/>
        <v>872</v>
      </c>
      <c r="AC2603" s="205">
        <f t="shared" ca="1" si="1102"/>
        <v>12</v>
      </c>
      <c r="AD2603" s="205">
        <f t="shared" ca="1" si="1089"/>
        <v>72.666666666666671</v>
      </c>
      <c r="AE2603" s="205">
        <f t="shared" ca="1" si="1090"/>
        <v>22.666666666666671</v>
      </c>
      <c r="AF2603" s="205">
        <f t="shared" ca="1" si="1103"/>
        <v>4.5333333333333341</v>
      </c>
      <c r="AG2603" s="205"/>
      <c r="AH2603" s="205"/>
      <c r="AI2603" s="205"/>
      <c r="AJ2603" s="205"/>
      <c r="AK2603" s="4"/>
      <c r="AL2603" s="4"/>
      <c r="AM2603" s="309">
        <f t="shared" ca="1" si="1104"/>
        <v>20.63</v>
      </c>
      <c r="AN2603" s="309">
        <f t="shared" ca="1" si="1105"/>
        <v>17.84</v>
      </c>
      <c r="AO2603" s="310">
        <f t="shared" ca="1" si="1106"/>
        <v>0.79928315412186424</v>
      </c>
      <c r="AP2603" s="310" t="b">
        <f t="shared" ca="1" si="1107"/>
        <v>0</v>
      </c>
      <c r="AQ2603" s="309">
        <f t="shared" ca="1" si="1108"/>
        <v>0</v>
      </c>
      <c r="AR2603" s="205">
        <f t="shared" ca="1" si="1091"/>
        <v>0</v>
      </c>
      <c r="AS2603" s="45" t="b">
        <f t="shared" ca="1" si="1092"/>
        <v>0</v>
      </c>
      <c r="AT2603">
        <f t="shared" ca="1" si="1093"/>
        <v>0</v>
      </c>
      <c r="AU2603" t="b">
        <f t="shared" ca="1" si="1109"/>
        <v>0</v>
      </c>
      <c r="AV2603" t="b">
        <f t="shared" ca="1" si="1110"/>
        <v>0</v>
      </c>
      <c r="AW2603" s="266" t="b">
        <f t="shared" ca="1" si="1111"/>
        <v>0</v>
      </c>
      <c r="AX2603" s="266" t="b">
        <f t="shared" ca="1" si="1112"/>
        <v>0</v>
      </c>
      <c r="AY2603" s="266" t="b">
        <f t="shared" ca="1" si="1113"/>
        <v>0</v>
      </c>
    </row>
    <row r="2604" spans="1:51" x14ac:dyDescent="0.25">
      <c r="A2604">
        <v>2572</v>
      </c>
      <c r="B2604" s="163">
        <f ca="1">OFFSET(InputPriceData!B$15,CalculationsAndCharts!$A2604+$A$11,0,1,1)</f>
        <v>38282</v>
      </c>
      <c r="C2604" s="3">
        <f ca="1">OFFSET(InputPriceData!G$15,CalculationsAndCharts!$A2604+$A$11,IF($C$7,8,0),1,1)</f>
        <v>390800</v>
      </c>
      <c r="D2604" s="4">
        <f ca="1">OFFSET(InputPriceData!C$15,CalculationsAndCharts!$A2604+$A$11,IF($C$7,8,0),1,1)</f>
        <v>20.69</v>
      </c>
      <c r="E2604" s="4">
        <f ca="1">OFFSET(InputPriceData!D$15,CalculationsAndCharts!$A2604+$A$11,IF($C$7,8,0),1,1)</f>
        <v>20.7</v>
      </c>
      <c r="F2604" s="4">
        <f ca="1">OFFSET(InputPriceData!E$15,CalculationsAndCharts!$A2604+$A$11,IF($C$7,8,0),1,1)</f>
        <v>20</v>
      </c>
      <c r="G2604" s="4">
        <f ca="1">OFFSET(InputPriceData!F$15,CalculationsAndCharts!$A2604+$A$11,IF($C$7,8,0),1,1)</f>
        <v>20</v>
      </c>
      <c r="H2604" s="128"/>
      <c r="I2604" s="128"/>
      <c r="K2604" s="124"/>
      <c r="L2604" s="279"/>
      <c r="M2604" s="281"/>
      <c r="N2604" s="280"/>
      <c r="O2604" s="4"/>
      <c r="P2604" s="4"/>
      <c r="Q2604" s="3"/>
      <c r="S2604" s="309">
        <f t="shared" ca="1" si="1094"/>
        <v>20.63</v>
      </c>
      <c r="T2604" s="309">
        <f t="shared" ca="1" si="1095"/>
        <v>17.84</v>
      </c>
      <c r="U2604" s="310">
        <f t="shared" ca="1" si="1087"/>
        <v>0.77419354838709709</v>
      </c>
      <c r="V2604" s="310" t="b">
        <f t="shared" ca="1" si="1096"/>
        <v>0</v>
      </c>
      <c r="W2604" s="3" t="b">
        <f t="shared" ca="1" si="1097"/>
        <v>0</v>
      </c>
      <c r="X2604" s="3" t="str">
        <f t="shared" ca="1" si="1098"/>
        <v/>
      </c>
      <c r="Y2604" s="3" t="str">
        <f t="shared" ca="1" si="1088"/>
        <v/>
      </c>
      <c r="Z2604" s="3" t="str">
        <f t="shared" ca="1" si="1099"/>
        <v/>
      </c>
      <c r="AA2604" s="3" t="str">
        <f t="shared" ca="1" si="1100"/>
        <v/>
      </c>
      <c r="AB2604" s="205">
        <f t="shared" ca="1" si="1101"/>
        <v>872</v>
      </c>
      <c r="AC2604" s="205">
        <f t="shared" ca="1" si="1102"/>
        <v>12</v>
      </c>
      <c r="AD2604" s="205">
        <f t="shared" ca="1" si="1089"/>
        <v>72.666666666666671</v>
      </c>
      <c r="AE2604" s="205">
        <f t="shared" ca="1" si="1090"/>
        <v>22.666666666666671</v>
      </c>
      <c r="AF2604" s="205">
        <f t="shared" ca="1" si="1103"/>
        <v>4.5333333333333341</v>
      </c>
      <c r="AG2604" s="205"/>
      <c r="AH2604" s="205"/>
      <c r="AI2604" s="205"/>
      <c r="AJ2604" s="205"/>
      <c r="AK2604" s="4"/>
      <c r="AL2604" s="4"/>
      <c r="AM2604" s="309">
        <f t="shared" ca="1" si="1104"/>
        <v>20.63</v>
      </c>
      <c r="AN2604" s="309">
        <f t="shared" ca="1" si="1105"/>
        <v>17.84</v>
      </c>
      <c r="AO2604" s="310">
        <f t="shared" ca="1" si="1106"/>
        <v>0.77419354838709709</v>
      </c>
      <c r="AP2604" s="310" t="b">
        <f t="shared" ca="1" si="1107"/>
        <v>0</v>
      </c>
      <c r="AQ2604" s="309">
        <f t="shared" ca="1" si="1108"/>
        <v>0</v>
      </c>
      <c r="AR2604" s="205">
        <f t="shared" ca="1" si="1091"/>
        <v>0</v>
      </c>
      <c r="AS2604" s="45" t="b">
        <f t="shared" ca="1" si="1092"/>
        <v>0</v>
      </c>
      <c r="AT2604">
        <f t="shared" ca="1" si="1093"/>
        <v>0</v>
      </c>
      <c r="AU2604" t="b">
        <f t="shared" ca="1" si="1109"/>
        <v>0</v>
      </c>
      <c r="AV2604" t="b">
        <f t="shared" ca="1" si="1110"/>
        <v>0</v>
      </c>
      <c r="AW2604" s="266" t="b">
        <f t="shared" ca="1" si="1111"/>
        <v>0</v>
      </c>
      <c r="AX2604" s="266" t="b">
        <f t="shared" ca="1" si="1112"/>
        <v>0</v>
      </c>
      <c r="AY2604" s="266" t="b">
        <f t="shared" ca="1" si="1113"/>
        <v>1</v>
      </c>
    </row>
    <row r="2605" spans="1:51" x14ac:dyDescent="0.25">
      <c r="A2605">
        <v>2573</v>
      </c>
      <c r="B2605" s="163">
        <f ca="1">OFFSET(InputPriceData!B$15,CalculationsAndCharts!$A2605+$A$11,0,1,1)</f>
        <v>38281</v>
      </c>
      <c r="C2605" s="3">
        <f ca="1">OFFSET(InputPriceData!G$15,CalculationsAndCharts!$A2605+$A$11,IF($C$7,8,0),1,1)</f>
        <v>677300</v>
      </c>
      <c r="D2605" s="4">
        <f ca="1">OFFSET(InputPriceData!C$15,CalculationsAndCharts!$A2605+$A$11,IF($C$7,8,0),1,1)</f>
        <v>20.7</v>
      </c>
      <c r="E2605" s="4">
        <f ca="1">OFFSET(InputPriceData!D$15,CalculationsAndCharts!$A2605+$A$11,IF($C$7,8,0),1,1)</f>
        <v>20.71</v>
      </c>
      <c r="F2605" s="4">
        <f ca="1">OFFSET(InputPriceData!E$15,CalculationsAndCharts!$A2605+$A$11,IF($C$7,8,0),1,1)</f>
        <v>20.3</v>
      </c>
      <c r="G2605" s="4">
        <f ca="1">OFFSET(InputPriceData!F$15,CalculationsAndCharts!$A2605+$A$11,IF($C$7,8,0),1,1)</f>
        <v>20.58</v>
      </c>
      <c r="H2605" s="128"/>
      <c r="I2605" s="128"/>
      <c r="K2605" s="124"/>
      <c r="L2605" s="279"/>
      <c r="M2605" s="281"/>
      <c r="N2605" s="280"/>
      <c r="O2605" s="4"/>
      <c r="P2605" s="4"/>
      <c r="Q2605" s="3"/>
      <c r="S2605" s="309">
        <f t="shared" ca="1" si="1094"/>
        <v>20.63</v>
      </c>
      <c r="T2605" s="309">
        <f t="shared" ca="1" si="1095"/>
        <v>17.84</v>
      </c>
      <c r="U2605" s="310">
        <f t="shared" ca="1" si="1087"/>
        <v>0.9820788530465947</v>
      </c>
      <c r="V2605" s="310" t="b">
        <f t="shared" ca="1" si="1096"/>
        <v>0</v>
      </c>
      <c r="W2605" s="3" t="b">
        <f t="shared" ca="1" si="1097"/>
        <v>0</v>
      </c>
      <c r="X2605" s="3" t="str">
        <f t="shared" ca="1" si="1098"/>
        <v/>
      </c>
      <c r="Y2605" s="3" t="str">
        <f t="shared" ca="1" si="1088"/>
        <v/>
      </c>
      <c r="Z2605" s="3" t="str">
        <f t="shared" ca="1" si="1099"/>
        <v/>
      </c>
      <c r="AA2605" s="3" t="str">
        <f t="shared" ca="1" si="1100"/>
        <v/>
      </c>
      <c r="AB2605" s="205">
        <f t="shared" ca="1" si="1101"/>
        <v>872</v>
      </c>
      <c r="AC2605" s="205">
        <f t="shared" ca="1" si="1102"/>
        <v>12</v>
      </c>
      <c r="AD2605" s="205">
        <f t="shared" ca="1" si="1089"/>
        <v>72.666666666666671</v>
      </c>
      <c r="AE2605" s="205">
        <f t="shared" ca="1" si="1090"/>
        <v>22.666666666666671</v>
      </c>
      <c r="AF2605" s="205">
        <f t="shared" ca="1" si="1103"/>
        <v>4.5333333333333341</v>
      </c>
      <c r="AG2605" s="205"/>
      <c r="AH2605" s="205"/>
      <c r="AI2605" s="205"/>
      <c r="AJ2605" s="205"/>
      <c r="AK2605" s="4"/>
      <c r="AL2605" s="4"/>
      <c r="AM2605" s="309">
        <f t="shared" ca="1" si="1104"/>
        <v>20.63</v>
      </c>
      <c r="AN2605" s="309">
        <f t="shared" ca="1" si="1105"/>
        <v>17.84</v>
      </c>
      <c r="AO2605" s="310">
        <f t="shared" ca="1" si="1106"/>
        <v>0.9820788530465947</v>
      </c>
      <c r="AP2605" s="310" t="b">
        <f t="shared" ca="1" si="1107"/>
        <v>0</v>
      </c>
      <c r="AQ2605" s="309">
        <f t="shared" ca="1" si="1108"/>
        <v>0.54239999999999988</v>
      </c>
      <c r="AR2605" s="205">
        <f t="shared" ca="1" si="1091"/>
        <v>17.537599999999998</v>
      </c>
      <c r="AS2605" s="45" t="b">
        <f t="shared" ca="1" si="1092"/>
        <v>0</v>
      </c>
      <c r="AT2605">
        <f t="shared" ca="1" si="1093"/>
        <v>9</v>
      </c>
      <c r="AU2605" t="b">
        <f t="shared" ca="1" si="1109"/>
        <v>1</v>
      </c>
      <c r="AV2605" t="b">
        <f t="shared" ca="1" si="1110"/>
        <v>1</v>
      </c>
      <c r="AW2605" s="266" t="b">
        <f t="shared" ca="1" si="1111"/>
        <v>0</v>
      </c>
      <c r="AX2605" s="266" t="b">
        <f t="shared" ca="1" si="1112"/>
        <v>1</v>
      </c>
      <c r="AY2605" s="266" t="b">
        <f t="shared" ca="1" si="1113"/>
        <v>0</v>
      </c>
    </row>
    <row r="2606" spans="1:51" x14ac:dyDescent="0.25">
      <c r="A2606">
        <v>2574</v>
      </c>
      <c r="B2606" s="163">
        <f ca="1">OFFSET(InputPriceData!B$15,CalculationsAndCharts!$A2606+$A$11,0,1,1)</f>
        <v>38280</v>
      </c>
      <c r="C2606" s="3">
        <f ca="1">OFFSET(InputPriceData!G$15,CalculationsAndCharts!$A2606+$A$11,IF($C$7,8,0),1,1)</f>
        <v>2195600</v>
      </c>
      <c r="D2606" s="4">
        <f ca="1">OFFSET(InputPriceData!C$15,CalculationsAndCharts!$A2606+$A$11,IF($C$7,8,0),1,1)</f>
        <v>19.489999999999998</v>
      </c>
      <c r="E2606" s="4">
        <f ca="1">OFFSET(InputPriceData!D$15,CalculationsAndCharts!$A2606+$A$11,IF($C$7,8,0),1,1)</f>
        <v>20.67</v>
      </c>
      <c r="F2606" s="4">
        <f ca="1">OFFSET(InputPriceData!E$15,CalculationsAndCharts!$A2606+$A$11,IF($C$7,8,0),1,1)</f>
        <v>19.41</v>
      </c>
      <c r="G2606" s="4">
        <f ca="1">OFFSET(InputPriceData!F$15,CalculationsAndCharts!$A2606+$A$11,IF($C$7,8,0),1,1)</f>
        <v>20.63</v>
      </c>
      <c r="H2606" s="128"/>
      <c r="I2606" s="128"/>
      <c r="K2606" s="124"/>
      <c r="L2606" s="279"/>
      <c r="M2606" s="281"/>
      <c r="N2606" s="280"/>
      <c r="O2606" s="4"/>
      <c r="P2606" s="4"/>
      <c r="Q2606" s="3"/>
      <c r="S2606" s="309">
        <f t="shared" ca="1" si="1094"/>
        <v>20.63</v>
      </c>
      <c r="T2606" s="309">
        <f t="shared" ca="1" si="1095"/>
        <v>17.84</v>
      </c>
      <c r="U2606" s="310">
        <f t="shared" ca="1" si="1087"/>
        <v>1</v>
      </c>
      <c r="V2606" s="310" t="b">
        <f t="shared" ca="1" si="1096"/>
        <v>0</v>
      </c>
      <c r="W2606" s="3" t="b">
        <f t="shared" ca="1" si="1097"/>
        <v>0</v>
      </c>
      <c r="X2606" s="3" t="str">
        <f t="shared" ca="1" si="1098"/>
        <v/>
      </c>
      <c r="Y2606" s="3" t="str">
        <f t="shared" ca="1" si="1088"/>
        <v/>
      </c>
      <c r="Z2606" s="3" t="str">
        <f t="shared" ca="1" si="1099"/>
        <v/>
      </c>
      <c r="AA2606" s="3" t="str">
        <f t="shared" ca="1" si="1100"/>
        <v/>
      </c>
      <c r="AB2606" s="205">
        <f t="shared" ca="1" si="1101"/>
        <v>872</v>
      </c>
      <c r="AC2606" s="205">
        <f t="shared" ca="1" si="1102"/>
        <v>12</v>
      </c>
      <c r="AD2606" s="205">
        <f t="shared" ca="1" si="1089"/>
        <v>72.666666666666671</v>
      </c>
      <c r="AE2606" s="205">
        <f t="shared" ca="1" si="1090"/>
        <v>22.666666666666671</v>
      </c>
      <c r="AF2606" s="205">
        <f t="shared" ca="1" si="1103"/>
        <v>4.5333333333333341</v>
      </c>
      <c r="AG2606" s="205"/>
      <c r="AH2606" s="205"/>
      <c r="AI2606" s="205"/>
      <c r="AJ2606" s="205"/>
      <c r="AK2606" s="4"/>
      <c r="AL2606" s="4"/>
      <c r="AM2606" s="309">
        <f t="shared" ca="1" si="1104"/>
        <v>20.63</v>
      </c>
      <c r="AN2606" s="309">
        <f t="shared" ca="1" si="1105"/>
        <v>17.84</v>
      </c>
      <c r="AO2606" s="310">
        <f t="shared" ca="1" si="1106"/>
        <v>1</v>
      </c>
      <c r="AP2606" s="310" t="b">
        <f t="shared" ca="1" si="1107"/>
        <v>0</v>
      </c>
      <c r="AQ2606" s="309">
        <f t="shared" ca="1" si="1108"/>
        <v>0.54239999999999988</v>
      </c>
      <c r="AR2606" s="205">
        <f t="shared" ca="1" si="1091"/>
        <v>17.537599999999998</v>
      </c>
      <c r="AS2606" s="45" t="b">
        <f t="shared" ca="1" si="1092"/>
        <v>0</v>
      </c>
      <c r="AT2606">
        <f t="shared" ca="1" si="1093"/>
        <v>8</v>
      </c>
      <c r="AU2606" t="b">
        <f t="shared" ca="1" si="1109"/>
        <v>0</v>
      </c>
      <c r="AV2606" t="b">
        <f t="shared" ca="1" si="1110"/>
        <v>0</v>
      </c>
      <c r="AW2606" s="266" t="b">
        <f t="shared" ca="1" si="1111"/>
        <v>0</v>
      </c>
      <c r="AX2606" s="266" t="b">
        <f t="shared" ca="1" si="1112"/>
        <v>1</v>
      </c>
      <c r="AY2606" s="266" t="b">
        <f t="shared" ca="1" si="1113"/>
        <v>0</v>
      </c>
    </row>
    <row r="2607" spans="1:51" x14ac:dyDescent="0.25">
      <c r="A2607">
        <v>2575</v>
      </c>
      <c r="B2607" s="163">
        <f ca="1">OFFSET(InputPriceData!B$15,CalculationsAndCharts!$A2607+$A$11,0,1,1)</f>
        <v>38279</v>
      </c>
      <c r="C2607" s="3">
        <f ca="1">OFFSET(InputPriceData!G$15,CalculationsAndCharts!$A2607+$A$11,IF($C$7,8,0),1,1)</f>
        <v>605700</v>
      </c>
      <c r="D2607" s="4">
        <f ca="1">OFFSET(InputPriceData!C$15,CalculationsAndCharts!$A2607+$A$11,IF($C$7,8,0),1,1)</f>
        <v>18.98</v>
      </c>
      <c r="E2607" s="4">
        <f ca="1">OFFSET(InputPriceData!D$15,CalculationsAndCharts!$A2607+$A$11,IF($C$7,8,0),1,1)</f>
        <v>19.510000000000002</v>
      </c>
      <c r="F2607" s="4">
        <f ca="1">OFFSET(InputPriceData!E$15,CalculationsAndCharts!$A2607+$A$11,IF($C$7,8,0),1,1)</f>
        <v>18.940000000000001</v>
      </c>
      <c r="G2607" s="4">
        <f ca="1">OFFSET(InputPriceData!F$15,CalculationsAndCharts!$A2607+$A$11,IF($C$7,8,0),1,1)</f>
        <v>19.5</v>
      </c>
      <c r="H2607" s="128"/>
      <c r="I2607" s="128"/>
      <c r="K2607" s="124"/>
      <c r="L2607" s="279"/>
      <c r="M2607" s="281"/>
      <c r="N2607" s="280"/>
      <c r="O2607" s="4"/>
      <c r="P2607" s="4"/>
      <c r="Q2607" s="3"/>
      <c r="S2607" s="309">
        <f t="shared" ca="1" si="1094"/>
        <v>19.5</v>
      </c>
      <c r="T2607" s="309">
        <f t="shared" ca="1" si="1095"/>
        <v>17.84</v>
      </c>
      <c r="U2607" s="310">
        <f t="shared" ca="1" si="1087"/>
        <v>1</v>
      </c>
      <c r="V2607" s="310" t="b">
        <f t="shared" ca="1" si="1096"/>
        <v>0</v>
      </c>
      <c r="W2607" s="3" t="b">
        <f t="shared" ca="1" si="1097"/>
        <v>0</v>
      </c>
      <c r="X2607" s="3" t="str">
        <f t="shared" ca="1" si="1098"/>
        <v/>
      </c>
      <c r="Y2607" s="3" t="str">
        <f t="shared" ca="1" si="1088"/>
        <v/>
      </c>
      <c r="Z2607" s="3" t="str">
        <f t="shared" ca="1" si="1099"/>
        <v/>
      </c>
      <c r="AA2607" s="3" t="str">
        <f t="shared" ca="1" si="1100"/>
        <v/>
      </c>
      <c r="AB2607" s="205">
        <f t="shared" ca="1" si="1101"/>
        <v>872</v>
      </c>
      <c r="AC2607" s="205">
        <f t="shared" ca="1" si="1102"/>
        <v>12</v>
      </c>
      <c r="AD2607" s="205">
        <f t="shared" ca="1" si="1089"/>
        <v>72.666666666666671</v>
      </c>
      <c r="AE2607" s="205">
        <f t="shared" ca="1" si="1090"/>
        <v>22.666666666666671</v>
      </c>
      <c r="AF2607" s="205">
        <f t="shared" ca="1" si="1103"/>
        <v>4.5333333333333341</v>
      </c>
      <c r="AG2607" s="205"/>
      <c r="AH2607" s="205"/>
      <c r="AI2607" s="205"/>
      <c r="AJ2607" s="205"/>
      <c r="AK2607" s="4"/>
      <c r="AL2607" s="4"/>
      <c r="AM2607" s="309">
        <f t="shared" ca="1" si="1104"/>
        <v>19.5</v>
      </c>
      <c r="AN2607" s="309">
        <f t="shared" ca="1" si="1105"/>
        <v>17.84</v>
      </c>
      <c r="AO2607" s="310">
        <f t="shared" ca="1" si="1106"/>
        <v>1</v>
      </c>
      <c r="AP2607" s="310" t="b">
        <f t="shared" ca="1" si="1107"/>
        <v>0</v>
      </c>
      <c r="AQ2607" s="309">
        <f t="shared" ca="1" si="1108"/>
        <v>0.54239999999999988</v>
      </c>
      <c r="AR2607" s="205">
        <f t="shared" ca="1" si="1091"/>
        <v>17.537599999999998</v>
      </c>
      <c r="AS2607" s="45" t="b">
        <f t="shared" ca="1" si="1092"/>
        <v>0</v>
      </c>
      <c r="AT2607">
        <f t="shared" ca="1" si="1093"/>
        <v>7</v>
      </c>
      <c r="AU2607" t="b">
        <f t="shared" ca="1" si="1109"/>
        <v>0</v>
      </c>
      <c r="AV2607" t="b">
        <f t="shared" ca="1" si="1110"/>
        <v>0</v>
      </c>
      <c r="AW2607" s="266" t="b">
        <f t="shared" ca="1" si="1111"/>
        <v>0</v>
      </c>
      <c r="AX2607" s="266" t="b">
        <f t="shared" ca="1" si="1112"/>
        <v>1</v>
      </c>
      <c r="AY2607" s="266" t="b">
        <f t="shared" ca="1" si="1113"/>
        <v>0</v>
      </c>
    </row>
    <row r="2608" spans="1:51" x14ac:dyDescent="0.25">
      <c r="A2608">
        <v>2576</v>
      </c>
      <c r="B2608" s="163">
        <f ca="1">OFFSET(InputPriceData!B$15,CalculationsAndCharts!$A2608+$A$11,0,1,1)</f>
        <v>38278</v>
      </c>
      <c r="C2608" s="3">
        <f ca="1">OFFSET(InputPriceData!G$15,CalculationsAndCharts!$A2608+$A$11,IF($C$7,8,0),1,1)</f>
        <v>570400</v>
      </c>
      <c r="D2608" s="4">
        <f ca="1">OFFSET(InputPriceData!C$15,CalculationsAndCharts!$A2608+$A$11,IF($C$7,8,0),1,1)</f>
        <v>18.61</v>
      </c>
      <c r="E2608" s="4">
        <f ca="1">OFFSET(InputPriceData!D$15,CalculationsAndCharts!$A2608+$A$11,IF($C$7,8,0),1,1)</f>
        <v>19.11</v>
      </c>
      <c r="F2608" s="4">
        <f ca="1">OFFSET(InputPriceData!E$15,CalculationsAndCharts!$A2608+$A$11,IF($C$7,8,0),1,1)</f>
        <v>18.29</v>
      </c>
      <c r="G2608" s="4">
        <f ca="1">OFFSET(InputPriceData!F$15,CalculationsAndCharts!$A2608+$A$11,IF($C$7,8,0),1,1)</f>
        <v>19.05</v>
      </c>
      <c r="H2608" s="128"/>
      <c r="I2608" s="128"/>
      <c r="K2608" s="124"/>
      <c r="L2608" s="279"/>
      <c r="M2608" s="281"/>
      <c r="N2608" s="280"/>
      <c r="O2608" s="4"/>
      <c r="P2608" s="4"/>
      <c r="Q2608" s="3"/>
      <c r="S2608" s="309">
        <f t="shared" ca="1" si="1094"/>
        <v>19.11</v>
      </c>
      <c r="T2608" s="309">
        <f t="shared" ca="1" si="1095"/>
        <v>17.84</v>
      </c>
      <c r="U2608" s="310">
        <f t="shared" ca="1" si="1087"/>
        <v>0.952755905511812</v>
      </c>
      <c r="V2608" s="310" t="b">
        <f t="shared" ca="1" si="1096"/>
        <v>0</v>
      </c>
      <c r="W2608" s="3" t="b">
        <f t="shared" ca="1" si="1097"/>
        <v>0</v>
      </c>
      <c r="X2608" s="3" t="str">
        <f t="shared" ca="1" si="1098"/>
        <v/>
      </c>
      <c r="Y2608" s="3" t="str">
        <f t="shared" ca="1" si="1088"/>
        <v/>
      </c>
      <c r="Z2608" s="3" t="str">
        <f t="shared" ca="1" si="1099"/>
        <v/>
      </c>
      <c r="AA2608" s="3" t="str">
        <f t="shared" ca="1" si="1100"/>
        <v/>
      </c>
      <c r="AB2608" s="205">
        <f t="shared" ca="1" si="1101"/>
        <v>872</v>
      </c>
      <c r="AC2608" s="205">
        <f t="shared" ca="1" si="1102"/>
        <v>12</v>
      </c>
      <c r="AD2608" s="205">
        <f t="shared" ca="1" si="1089"/>
        <v>72.666666666666671</v>
      </c>
      <c r="AE2608" s="205">
        <f t="shared" ca="1" si="1090"/>
        <v>22.666666666666671</v>
      </c>
      <c r="AF2608" s="205">
        <f t="shared" ca="1" si="1103"/>
        <v>4.5333333333333341</v>
      </c>
      <c r="AG2608" s="205"/>
      <c r="AH2608" s="205"/>
      <c r="AI2608" s="205"/>
      <c r="AJ2608" s="205"/>
      <c r="AK2608" s="4"/>
      <c r="AL2608" s="4"/>
      <c r="AM2608" s="309">
        <f t="shared" ca="1" si="1104"/>
        <v>19.11</v>
      </c>
      <c r="AN2608" s="309">
        <f t="shared" ca="1" si="1105"/>
        <v>17.84</v>
      </c>
      <c r="AO2608" s="310">
        <f t="shared" ca="1" si="1106"/>
        <v>0.952755905511812</v>
      </c>
      <c r="AP2608" s="310" t="b">
        <f t="shared" ca="1" si="1107"/>
        <v>0</v>
      </c>
      <c r="AQ2608" s="309">
        <f t="shared" ca="1" si="1108"/>
        <v>0.54239999999999988</v>
      </c>
      <c r="AR2608" s="205">
        <f t="shared" ca="1" si="1091"/>
        <v>17.537599999999998</v>
      </c>
      <c r="AS2608" s="45" t="b">
        <f t="shared" ca="1" si="1092"/>
        <v>0</v>
      </c>
      <c r="AT2608">
        <f t="shared" ca="1" si="1093"/>
        <v>6</v>
      </c>
      <c r="AU2608" t="b">
        <f t="shared" ca="1" si="1109"/>
        <v>0</v>
      </c>
      <c r="AV2608" t="b">
        <f t="shared" ca="1" si="1110"/>
        <v>0</v>
      </c>
      <c r="AW2608" s="266" t="b">
        <f t="shared" ca="1" si="1111"/>
        <v>0</v>
      </c>
      <c r="AX2608" s="266" t="b">
        <f t="shared" ca="1" si="1112"/>
        <v>1</v>
      </c>
      <c r="AY2608" s="266" t="b">
        <f t="shared" ca="1" si="1113"/>
        <v>0</v>
      </c>
    </row>
    <row r="2609" spans="1:51" x14ac:dyDescent="0.25">
      <c r="A2609">
        <v>2577</v>
      </c>
      <c r="B2609" s="163">
        <f ca="1">OFFSET(InputPriceData!B$15,CalculationsAndCharts!$A2609+$A$11,0,1,1)</f>
        <v>38275</v>
      </c>
      <c r="C2609" s="3">
        <f ca="1">OFFSET(InputPriceData!G$15,CalculationsAndCharts!$A2609+$A$11,IF($C$7,8,0),1,1)</f>
        <v>811200</v>
      </c>
      <c r="D2609" s="4">
        <f ca="1">OFFSET(InputPriceData!C$15,CalculationsAndCharts!$A2609+$A$11,IF($C$7,8,0),1,1)</f>
        <v>18.079999999999998</v>
      </c>
      <c r="E2609" s="4">
        <f ca="1">OFFSET(InputPriceData!D$15,CalculationsAndCharts!$A2609+$A$11,IF($C$7,8,0),1,1)</f>
        <v>18.7</v>
      </c>
      <c r="F2609" s="4">
        <f ca="1">OFFSET(InputPriceData!E$15,CalculationsAndCharts!$A2609+$A$11,IF($C$7,8,0),1,1)</f>
        <v>18.010000000000002</v>
      </c>
      <c r="G2609" s="4">
        <f ca="1">OFFSET(InputPriceData!F$15,CalculationsAndCharts!$A2609+$A$11,IF($C$7,8,0),1,1)</f>
        <v>18.46</v>
      </c>
      <c r="H2609" s="128"/>
      <c r="I2609" s="128"/>
      <c r="K2609" s="124"/>
      <c r="L2609" s="279"/>
      <c r="M2609" s="281"/>
      <c r="N2609" s="280"/>
      <c r="O2609" s="4"/>
      <c r="P2609" s="4"/>
      <c r="Q2609" s="3"/>
      <c r="S2609" s="309">
        <f t="shared" ca="1" si="1094"/>
        <v>19.11</v>
      </c>
      <c r="T2609" s="309">
        <f t="shared" ca="1" si="1095"/>
        <v>17.84</v>
      </c>
      <c r="U2609" s="310">
        <f t="shared" ca="1" si="1087"/>
        <v>0.48818897637795372</v>
      </c>
      <c r="V2609" s="310" t="b">
        <f t="shared" ca="1" si="1096"/>
        <v>0</v>
      </c>
      <c r="W2609" s="3" t="b">
        <f t="shared" ca="1" si="1097"/>
        <v>0</v>
      </c>
      <c r="X2609" s="3" t="str">
        <f t="shared" ca="1" si="1098"/>
        <v/>
      </c>
      <c r="Y2609" s="3" t="str">
        <f t="shared" ca="1" si="1088"/>
        <v/>
      </c>
      <c r="Z2609" s="3" t="str">
        <f t="shared" ca="1" si="1099"/>
        <v/>
      </c>
      <c r="AA2609" s="3" t="str">
        <f t="shared" ca="1" si="1100"/>
        <v/>
      </c>
      <c r="AB2609" s="205">
        <f t="shared" ca="1" si="1101"/>
        <v>872</v>
      </c>
      <c r="AC2609" s="205">
        <f t="shared" ca="1" si="1102"/>
        <v>12</v>
      </c>
      <c r="AD2609" s="205">
        <f t="shared" ca="1" si="1089"/>
        <v>72.666666666666671</v>
      </c>
      <c r="AE2609" s="205">
        <f t="shared" ca="1" si="1090"/>
        <v>22.666666666666671</v>
      </c>
      <c r="AF2609" s="205">
        <f t="shared" ca="1" si="1103"/>
        <v>4.5333333333333341</v>
      </c>
      <c r="AG2609" s="205"/>
      <c r="AH2609" s="205"/>
      <c r="AI2609" s="205"/>
      <c r="AJ2609" s="205"/>
      <c r="AK2609" s="4"/>
      <c r="AL2609" s="4"/>
      <c r="AM2609" s="309">
        <f t="shared" ca="1" si="1104"/>
        <v>19.11</v>
      </c>
      <c r="AN2609" s="309">
        <f t="shared" ca="1" si="1105"/>
        <v>17.84</v>
      </c>
      <c r="AO2609" s="310">
        <f t="shared" ca="1" si="1106"/>
        <v>0.48818897637795372</v>
      </c>
      <c r="AP2609" s="310" t="b">
        <f t="shared" ca="1" si="1107"/>
        <v>0</v>
      </c>
      <c r="AQ2609" s="309">
        <f t="shared" ca="1" si="1108"/>
        <v>0.54239999999999988</v>
      </c>
      <c r="AR2609" s="205">
        <f t="shared" ca="1" si="1091"/>
        <v>17.537599999999998</v>
      </c>
      <c r="AS2609" s="45" t="b">
        <f t="shared" ca="1" si="1092"/>
        <v>0</v>
      </c>
      <c r="AT2609">
        <f t="shared" ca="1" si="1093"/>
        <v>5</v>
      </c>
      <c r="AU2609" t="b">
        <f t="shared" ca="1" si="1109"/>
        <v>0</v>
      </c>
      <c r="AV2609" t="b">
        <f t="shared" ca="1" si="1110"/>
        <v>0</v>
      </c>
      <c r="AW2609" s="266" t="b">
        <f t="shared" ca="1" si="1111"/>
        <v>0</v>
      </c>
      <c r="AX2609" s="266" t="b">
        <f t="shared" ca="1" si="1112"/>
        <v>1</v>
      </c>
      <c r="AY2609" s="266" t="b">
        <f t="shared" ca="1" si="1113"/>
        <v>0</v>
      </c>
    </row>
    <row r="2610" spans="1:51" x14ac:dyDescent="0.25">
      <c r="A2610">
        <v>2578</v>
      </c>
      <c r="B2610" s="163">
        <f ca="1">OFFSET(InputPriceData!B$15,CalculationsAndCharts!$A2610+$A$11,0,1,1)</f>
        <v>38274</v>
      </c>
      <c r="C2610" s="3">
        <f ca="1">OFFSET(InputPriceData!G$15,CalculationsAndCharts!$A2610+$A$11,IF($C$7,8,0),1,1)</f>
        <v>296000</v>
      </c>
      <c r="D2610" s="4">
        <f ca="1">OFFSET(InputPriceData!C$15,CalculationsAndCharts!$A2610+$A$11,IF($C$7,8,0),1,1)</f>
        <v>18</v>
      </c>
      <c r="E2610" s="4">
        <f ca="1">OFFSET(InputPriceData!D$15,CalculationsAndCharts!$A2610+$A$11,IF($C$7,8,0),1,1)</f>
        <v>18.07</v>
      </c>
      <c r="F2610" s="4">
        <f ca="1">OFFSET(InputPriceData!E$15,CalculationsAndCharts!$A2610+$A$11,IF($C$7,8,0),1,1)</f>
        <v>17.809999999999999</v>
      </c>
      <c r="G2610" s="4">
        <f ca="1">OFFSET(InputPriceData!F$15,CalculationsAndCharts!$A2610+$A$11,IF($C$7,8,0),1,1)</f>
        <v>17.87</v>
      </c>
      <c r="H2610" s="128"/>
      <c r="I2610" s="128"/>
      <c r="K2610" s="124"/>
      <c r="L2610" s="279"/>
      <c r="M2610" s="281"/>
      <c r="N2610" s="280"/>
      <c r="O2610" s="4"/>
      <c r="P2610" s="4"/>
      <c r="Q2610" s="3"/>
      <c r="S2610" s="309">
        <f t="shared" ca="1" si="1094"/>
        <v>19.11</v>
      </c>
      <c r="T2610" s="309">
        <f t="shared" ca="1" si="1095"/>
        <v>17.84</v>
      </c>
      <c r="U2610" s="310">
        <f t="shared" ca="1" si="1087"/>
        <v>2.362204724409539E-2</v>
      </c>
      <c r="V2610" s="310" t="b">
        <f t="shared" ca="1" si="1096"/>
        <v>0</v>
      </c>
      <c r="W2610" s="3" t="b">
        <f t="shared" ca="1" si="1097"/>
        <v>0</v>
      </c>
      <c r="X2610" s="3" t="str">
        <f t="shared" ca="1" si="1098"/>
        <v/>
      </c>
      <c r="Y2610" s="3" t="str">
        <f t="shared" ca="1" si="1088"/>
        <v/>
      </c>
      <c r="Z2610" s="3" t="str">
        <f t="shared" ca="1" si="1099"/>
        <v/>
      </c>
      <c r="AA2610" s="3" t="str">
        <f t="shared" ca="1" si="1100"/>
        <v/>
      </c>
      <c r="AB2610" s="205">
        <f t="shared" ca="1" si="1101"/>
        <v>872</v>
      </c>
      <c r="AC2610" s="205">
        <f t="shared" ca="1" si="1102"/>
        <v>12</v>
      </c>
      <c r="AD2610" s="205">
        <f t="shared" ca="1" si="1089"/>
        <v>72.666666666666671</v>
      </c>
      <c r="AE2610" s="205">
        <f t="shared" ca="1" si="1090"/>
        <v>22.666666666666671</v>
      </c>
      <c r="AF2610" s="205">
        <f t="shared" ca="1" si="1103"/>
        <v>4.5333333333333341</v>
      </c>
      <c r="AG2610" s="205"/>
      <c r="AH2610" s="205"/>
      <c r="AI2610" s="205"/>
      <c r="AJ2610" s="205"/>
      <c r="AK2610" s="4"/>
      <c r="AL2610" s="4"/>
      <c r="AM2610" s="309">
        <f t="shared" ca="1" si="1104"/>
        <v>19.11</v>
      </c>
      <c r="AN2610" s="309">
        <f t="shared" ca="1" si="1105"/>
        <v>17.84</v>
      </c>
      <c r="AO2610" s="310">
        <f t="shared" ca="1" si="1106"/>
        <v>2.362204724409539E-2</v>
      </c>
      <c r="AP2610" s="310" t="b">
        <f t="shared" ca="1" si="1107"/>
        <v>0</v>
      </c>
      <c r="AQ2610" s="309">
        <f t="shared" ca="1" si="1108"/>
        <v>0.54239999999999988</v>
      </c>
      <c r="AR2610" s="205">
        <f t="shared" ca="1" si="1091"/>
        <v>17.537599999999998</v>
      </c>
      <c r="AS2610" s="45" t="b">
        <f t="shared" ca="1" si="1092"/>
        <v>0</v>
      </c>
      <c r="AT2610">
        <f t="shared" ca="1" si="1093"/>
        <v>4</v>
      </c>
      <c r="AU2610" t="b">
        <f t="shared" ca="1" si="1109"/>
        <v>0</v>
      </c>
      <c r="AV2610" t="b">
        <f t="shared" ca="1" si="1110"/>
        <v>0</v>
      </c>
      <c r="AW2610" s="266" t="b">
        <f t="shared" ca="1" si="1111"/>
        <v>0</v>
      </c>
      <c r="AX2610" s="266" t="b">
        <f t="shared" ca="1" si="1112"/>
        <v>1</v>
      </c>
      <c r="AY2610" s="266" t="b">
        <f t="shared" ca="1" si="1113"/>
        <v>0</v>
      </c>
    </row>
    <row r="2611" spans="1:51" x14ac:dyDescent="0.25">
      <c r="A2611">
        <v>2579</v>
      </c>
      <c r="B2611" s="163">
        <f ca="1">OFFSET(InputPriceData!B$15,CalculationsAndCharts!$A2611+$A$11,0,1,1)</f>
        <v>38273</v>
      </c>
      <c r="C2611" s="3">
        <f ca="1">OFFSET(InputPriceData!G$15,CalculationsAndCharts!$A2611+$A$11,IF($C$7,8,0),1,1)</f>
        <v>283000</v>
      </c>
      <c r="D2611" s="4">
        <f ca="1">OFFSET(InputPriceData!C$15,CalculationsAndCharts!$A2611+$A$11,IF($C$7,8,0),1,1)</f>
        <v>18.5</v>
      </c>
      <c r="E2611" s="4">
        <f ca="1">OFFSET(InputPriceData!D$15,CalculationsAndCharts!$A2611+$A$11,IF($C$7,8,0),1,1)</f>
        <v>18.649999999999999</v>
      </c>
      <c r="F2611" s="4">
        <f ca="1">OFFSET(InputPriceData!E$15,CalculationsAndCharts!$A2611+$A$11,IF($C$7,8,0),1,1)</f>
        <v>17.84</v>
      </c>
      <c r="G2611" s="4">
        <f ca="1">OFFSET(InputPriceData!F$15,CalculationsAndCharts!$A2611+$A$11,IF($C$7,8,0),1,1)</f>
        <v>17.84</v>
      </c>
      <c r="H2611" s="128"/>
      <c r="I2611" s="128"/>
      <c r="K2611" s="124"/>
      <c r="L2611" s="279"/>
      <c r="M2611" s="281"/>
      <c r="N2611" s="280"/>
      <c r="O2611" s="4"/>
      <c r="P2611" s="4"/>
      <c r="Q2611" s="3"/>
      <c r="S2611" s="309">
        <f t="shared" ca="1" si="1094"/>
        <v>19.11</v>
      </c>
      <c r="T2611" s="309">
        <f t="shared" ca="1" si="1095"/>
        <v>17.84</v>
      </c>
      <c r="U2611" s="310">
        <f t="shared" ca="1" si="1087"/>
        <v>0</v>
      </c>
      <c r="V2611" s="310" t="b">
        <f t="shared" ca="1" si="1096"/>
        <v>1</v>
      </c>
      <c r="W2611" s="3" t="b">
        <f t="shared" ca="1" si="1097"/>
        <v>0</v>
      </c>
      <c r="X2611" s="3" t="str">
        <f t="shared" ca="1" si="1098"/>
        <v/>
      </c>
      <c r="Y2611" s="3" t="str">
        <f t="shared" ca="1" si="1088"/>
        <v/>
      </c>
      <c r="Z2611" s="3" t="str">
        <f t="shared" ca="1" si="1099"/>
        <v/>
      </c>
      <c r="AA2611" s="3" t="str">
        <f t="shared" ca="1" si="1100"/>
        <v/>
      </c>
      <c r="AB2611" s="205">
        <f t="shared" ca="1" si="1101"/>
        <v>872</v>
      </c>
      <c r="AC2611" s="205">
        <f t="shared" ca="1" si="1102"/>
        <v>12</v>
      </c>
      <c r="AD2611" s="205">
        <f t="shared" ca="1" si="1089"/>
        <v>72.666666666666671</v>
      </c>
      <c r="AE2611" s="205">
        <f t="shared" ca="1" si="1090"/>
        <v>22.666666666666671</v>
      </c>
      <c r="AF2611" s="205">
        <f t="shared" ca="1" si="1103"/>
        <v>4.5333333333333341</v>
      </c>
      <c r="AG2611" s="205"/>
      <c r="AH2611" s="205"/>
      <c r="AI2611" s="205"/>
      <c r="AJ2611" s="205"/>
      <c r="AK2611" s="4"/>
      <c r="AL2611" s="4"/>
      <c r="AM2611" s="309">
        <f t="shared" ca="1" si="1104"/>
        <v>19.11</v>
      </c>
      <c r="AN2611" s="309">
        <f t="shared" ca="1" si="1105"/>
        <v>17.84</v>
      </c>
      <c r="AO2611" s="310">
        <f t="shared" ca="1" si="1106"/>
        <v>0</v>
      </c>
      <c r="AP2611" s="310" t="b">
        <f t="shared" ca="1" si="1107"/>
        <v>1</v>
      </c>
      <c r="AQ2611" s="309">
        <f t="shared" ca="1" si="1108"/>
        <v>0.54239999999999988</v>
      </c>
      <c r="AR2611" s="205">
        <f t="shared" ca="1" si="1091"/>
        <v>17.537599999999998</v>
      </c>
      <c r="AS2611" s="45" t="b">
        <f t="shared" ca="1" si="1092"/>
        <v>0</v>
      </c>
      <c r="AT2611">
        <f t="shared" ca="1" si="1093"/>
        <v>3</v>
      </c>
      <c r="AU2611" t="b">
        <f t="shared" ca="1" si="1109"/>
        <v>0</v>
      </c>
      <c r="AV2611" t="b">
        <f t="shared" ca="1" si="1110"/>
        <v>0</v>
      </c>
      <c r="AW2611" s="266" t="b">
        <f t="shared" ca="1" si="1111"/>
        <v>0</v>
      </c>
      <c r="AX2611" s="266" t="b">
        <f t="shared" ca="1" si="1112"/>
        <v>1</v>
      </c>
      <c r="AY2611" s="266" t="b">
        <f t="shared" ca="1" si="1113"/>
        <v>0</v>
      </c>
    </row>
    <row r="2612" spans="1:51" x14ac:dyDescent="0.25">
      <c r="A2612">
        <v>2580</v>
      </c>
      <c r="B2612" s="163">
        <f ca="1">OFFSET(InputPriceData!B$15,CalculationsAndCharts!$A2612+$A$11,0,1,1)</f>
        <v>38272</v>
      </c>
      <c r="C2612" s="3">
        <f ca="1">OFFSET(InputPriceData!G$15,CalculationsAndCharts!$A2612+$A$11,IF($C$7,8,0),1,1)</f>
        <v>180200</v>
      </c>
      <c r="D2612" s="4">
        <f ca="1">OFFSET(InputPriceData!C$15,CalculationsAndCharts!$A2612+$A$11,IF($C$7,8,0),1,1)</f>
        <v>18.43</v>
      </c>
      <c r="E2612" s="4">
        <f ca="1">OFFSET(InputPriceData!D$15,CalculationsAndCharts!$A2612+$A$11,IF($C$7,8,0),1,1)</f>
        <v>18.5</v>
      </c>
      <c r="F2612" s="4">
        <f ca="1">OFFSET(InputPriceData!E$15,CalculationsAndCharts!$A2612+$A$11,IF($C$7,8,0),1,1)</f>
        <v>18.010000000000002</v>
      </c>
      <c r="G2612" s="4">
        <f ca="1">OFFSET(InputPriceData!F$15,CalculationsAndCharts!$A2612+$A$11,IF($C$7,8,0),1,1)</f>
        <v>18.41</v>
      </c>
      <c r="H2612" s="128"/>
      <c r="I2612" s="128"/>
      <c r="K2612" s="124"/>
      <c r="L2612" s="279"/>
      <c r="M2612" s="281"/>
      <c r="N2612" s="280"/>
      <c r="O2612" s="4"/>
      <c r="P2612" s="4"/>
      <c r="Q2612" s="3"/>
      <c r="S2612" s="309">
        <f t="shared" ca="1" si="1094"/>
        <v>19.11</v>
      </c>
      <c r="T2612" s="309">
        <f t="shared" ca="1" si="1095"/>
        <v>18.010000000000002</v>
      </c>
      <c r="U2612" s="310">
        <f t="shared" ca="1" si="1087"/>
        <v>0.36363636363636304</v>
      </c>
      <c r="V2612" s="310" t="b">
        <f t="shared" ca="1" si="1096"/>
        <v>0</v>
      </c>
      <c r="W2612" s="3" t="b">
        <f t="shared" ca="1" si="1097"/>
        <v>0</v>
      </c>
      <c r="X2612" s="3" t="str">
        <f t="shared" ca="1" si="1098"/>
        <v/>
      </c>
      <c r="Y2612" s="3" t="str">
        <f t="shared" ca="1" si="1088"/>
        <v/>
      </c>
      <c r="Z2612" s="3" t="str">
        <f t="shared" ca="1" si="1099"/>
        <v/>
      </c>
      <c r="AA2612" s="3" t="str">
        <f t="shared" ca="1" si="1100"/>
        <v/>
      </c>
      <c r="AB2612" s="205">
        <f t="shared" ca="1" si="1101"/>
        <v>872</v>
      </c>
      <c r="AC2612" s="205">
        <f t="shared" ca="1" si="1102"/>
        <v>12</v>
      </c>
      <c r="AD2612" s="205">
        <f t="shared" ca="1" si="1089"/>
        <v>72.666666666666671</v>
      </c>
      <c r="AE2612" s="205">
        <f t="shared" ca="1" si="1090"/>
        <v>22.666666666666671</v>
      </c>
      <c r="AF2612" s="205">
        <f t="shared" ca="1" si="1103"/>
        <v>4.5333333333333341</v>
      </c>
      <c r="AG2612" s="205"/>
      <c r="AH2612" s="205"/>
      <c r="AI2612" s="205"/>
      <c r="AJ2612" s="205"/>
      <c r="AK2612" s="4"/>
      <c r="AL2612" s="4"/>
      <c r="AM2612" s="309">
        <f t="shared" ca="1" si="1104"/>
        <v>19.11</v>
      </c>
      <c r="AN2612" s="309">
        <f t="shared" ca="1" si="1105"/>
        <v>18.010000000000002</v>
      </c>
      <c r="AO2612" s="310">
        <f t="shared" ca="1" si="1106"/>
        <v>0.36363636363636304</v>
      </c>
      <c r="AP2612" s="310" t="b">
        <f t="shared" ca="1" si="1107"/>
        <v>0</v>
      </c>
      <c r="AQ2612" s="309">
        <f t="shared" ca="1" si="1108"/>
        <v>0.54239999999999988</v>
      </c>
      <c r="AR2612" s="205">
        <f t="shared" ca="1" si="1091"/>
        <v>17.537599999999998</v>
      </c>
      <c r="AS2612" s="45" t="b">
        <f t="shared" ca="1" si="1092"/>
        <v>0</v>
      </c>
      <c r="AT2612">
        <f t="shared" ca="1" si="1093"/>
        <v>2</v>
      </c>
      <c r="AU2612" t="b">
        <f t="shared" ca="1" si="1109"/>
        <v>0</v>
      </c>
      <c r="AV2612" t="b">
        <f t="shared" ca="1" si="1110"/>
        <v>0</v>
      </c>
      <c r="AW2612" s="266" t="b">
        <f t="shared" ca="1" si="1111"/>
        <v>0</v>
      </c>
      <c r="AX2612" s="266" t="b">
        <f t="shared" ca="1" si="1112"/>
        <v>1</v>
      </c>
      <c r="AY2612" s="266" t="b">
        <f t="shared" ca="1" si="1113"/>
        <v>0</v>
      </c>
    </row>
    <row r="2613" spans="1:51" x14ac:dyDescent="0.25">
      <c r="A2613">
        <v>2581</v>
      </c>
      <c r="B2613" s="163">
        <f ca="1">OFFSET(InputPriceData!B$15,CalculationsAndCharts!$A2613+$A$11,0,1,1)</f>
        <v>38271</v>
      </c>
      <c r="C2613" s="3">
        <f ca="1">OFFSET(InputPriceData!G$15,CalculationsAndCharts!$A2613+$A$11,IF($C$7,8,0),1,1)</f>
        <v>418900</v>
      </c>
      <c r="D2613" s="4">
        <f ca="1">OFFSET(InputPriceData!C$15,CalculationsAndCharts!$A2613+$A$11,IF($C$7,8,0),1,1)</f>
        <v>18.079999999999998</v>
      </c>
      <c r="E2613" s="4">
        <f ca="1">OFFSET(InputPriceData!D$15,CalculationsAndCharts!$A2613+$A$11,IF($C$7,8,0),1,1)</f>
        <v>18.43</v>
      </c>
      <c r="F2613" s="4">
        <f ca="1">OFFSET(InputPriceData!E$15,CalculationsAndCharts!$A2613+$A$11,IF($C$7,8,0),1,1)</f>
        <v>18</v>
      </c>
      <c r="G2613" s="4">
        <f ca="1">OFFSET(InputPriceData!F$15,CalculationsAndCharts!$A2613+$A$11,IF($C$7,8,0),1,1)</f>
        <v>18.38</v>
      </c>
      <c r="H2613" s="128"/>
      <c r="I2613" s="128"/>
      <c r="K2613" s="124"/>
      <c r="L2613" s="279"/>
      <c r="M2613" s="281"/>
      <c r="N2613" s="280"/>
      <c r="O2613" s="4"/>
      <c r="P2613" s="4"/>
      <c r="Q2613" s="3"/>
      <c r="S2613" s="309">
        <f t="shared" ca="1" si="1094"/>
        <v>19.11</v>
      </c>
      <c r="T2613" s="309">
        <f t="shared" ca="1" si="1095"/>
        <v>18.010000000000002</v>
      </c>
      <c r="U2613" s="310">
        <f t="shared" ca="1" si="1087"/>
        <v>0.3363636363636347</v>
      </c>
      <c r="V2613" s="310" t="b">
        <f t="shared" ca="1" si="1096"/>
        <v>0</v>
      </c>
      <c r="W2613" s="3" t="b">
        <f t="shared" ca="1" si="1097"/>
        <v>0</v>
      </c>
      <c r="X2613" s="3" t="str">
        <f t="shared" ca="1" si="1098"/>
        <v/>
      </c>
      <c r="Y2613" s="3" t="str">
        <f t="shared" ca="1" si="1088"/>
        <v/>
      </c>
      <c r="Z2613" s="3" t="str">
        <f t="shared" ca="1" si="1099"/>
        <v/>
      </c>
      <c r="AA2613" s="3" t="str">
        <f t="shared" ca="1" si="1100"/>
        <v/>
      </c>
      <c r="AB2613" s="205">
        <f t="shared" ca="1" si="1101"/>
        <v>872</v>
      </c>
      <c r="AC2613" s="205">
        <f t="shared" ca="1" si="1102"/>
        <v>12</v>
      </c>
      <c r="AD2613" s="205">
        <f t="shared" ca="1" si="1089"/>
        <v>72.666666666666671</v>
      </c>
      <c r="AE2613" s="205">
        <f t="shared" ca="1" si="1090"/>
        <v>22.666666666666671</v>
      </c>
      <c r="AF2613" s="205">
        <f t="shared" ca="1" si="1103"/>
        <v>4.5333333333333341</v>
      </c>
      <c r="AG2613" s="205"/>
      <c r="AH2613" s="205"/>
      <c r="AI2613" s="205"/>
      <c r="AJ2613" s="205"/>
      <c r="AK2613" s="4"/>
      <c r="AL2613" s="4"/>
      <c r="AM2613" s="309">
        <f t="shared" ca="1" si="1104"/>
        <v>19.11</v>
      </c>
      <c r="AN2613" s="309">
        <f t="shared" ca="1" si="1105"/>
        <v>18.010000000000002</v>
      </c>
      <c r="AO2613" s="310">
        <f t="shared" ca="1" si="1106"/>
        <v>0.3363636363636347</v>
      </c>
      <c r="AP2613" s="310" t="b">
        <f t="shared" ca="1" si="1107"/>
        <v>0</v>
      </c>
      <c r="AQ2613" s="309">
        <f t="shared" ca="1" si="1108"/>
        <v>0.54239999999999988</v>
      </c>
      <c r="AR2613" s="205">
        <f t="shared" ca="1" si="1091"/>
        <v>17.537599999999998</v>
      </c>
      <c r="AS2613" s="45" t="b">
        <f t="shared" ca="1" si="1092"/>
        <v>0</v>
      </c>
      <c r="AT2613">
        <f t="shared" ca="1" si="1093"/>
        <v>1</v>
      </c>
      <c r="AU2613" t="b">
        <f t="shared" ca="1" si="1109"/>
        <v>0</v>
      </c>
      <c r="AV2613" t="b">
        <f t="shared" ca="1" si="1110"/>
        <v>0</v>
      </c>
      <c r="AW2613" s="266" t="b">
        <f t="shared" ca="1" si="1111"/>
        <v>1</v>
      </c>
      <c r="AX2613" s="266" t="b">
        <f t="shared" ca="1" si="1112"/>
        <v>1</v>
      </c>
      <c r="AY2613" s="266" t="b">
        <f t="shared" ca="1" si="1113"/>
        <v>0</v>
      </c>
    </row>
    <row r="2614" spans="1:51" x14ac:dyDescent="0.25">
      <c r="A2614">
        <v>2582</v>
      </c>
      <c r="B2614" s="163">
        <f ca="1">OFFSET(InputPriceData!B$15,CalculationsAndCharts!$A2614+$A$11,0,1,1)</f>
        <v>38268</v>
      </c>
      <c r="C2614" s="3">
        <f ca="1">OFFSET(InputPriceData!G$15,CalculationsAndCharts!$A2614+$A$11,IF($C$7,8,0),1,1)</f>
        <v>787800</v>
      </c>
      <c r="D2614" s="4">
        <f ca="1">OFFSET(InputPriceData!C$15,CalculationsAndCharts!$A2614+$A$11,IF($C$7,8,0),1,1)</f>
        <v>18.52</v>
      </c>
      <c r="E2614" s="4">
        <f ca="1">OFFSET(InputPriceData!D$15,CalculationsAndCharts!$A2614+$A$11,IF($C$7,8,0),1,1)</f>
        <v>18.670000000000002</v>
      </c>
      <c r="F2614" s="4">
        <f ca="1">OFFSET(InputPriceData!E$15,CalculationsAndCharts!$A2614+$A$11,IF($C$7,8,0),1,1)</f>
        <v>18.03</v>
      </c>
      <c r="G2614" s="4">
        <f ca="1">OFFSET(InputPriceData!F$15,CalculationsAndCharts!$A2614+$A$11,IF($C$7,8,0),1,1)</f>
        <v>18.100000000000001</v>
      </c>
      <c r="H2614" s="128"/>
      <c r="I2614" s="128"/>
      <c r="K2614" s="124"/>
      <c r="L2614" s="279"/>
      <c r="M2614" s="281"/>
      <c r="N2614" s="280"/>
      <c r="O2614" s="4"/>
      <c r="P2614" s="4"/>
      <c r="Q2614" s="3"/>
      <c r="S2614" s="309">
        <f t="shared" ca="1" si="1094"/>
        <v>19.11</v>
      </c>
      <c r="T2614" s="309">
        <f t="shared" ca="1" si="1095"/>
        <v>18.010000000000002</v>
      </c>
      <c r="U2614" s="310">
        <f t="shared" ca="1" si="1087"/>
        <v>8.1818181818181845E-2</v>
      </c>
      <c r="V2614" s="310" t="b">
        <f t="shared" ca="1" si="1096"/>
        <v>1</v>
      </c>
      <c r="W2614" s="3" t="b">
        <f t="shared" ca="1" si="1097"/>
        <v>0</v>
      </c>
      <c r="X2614" s="3" t="str">
        <f t="shared" ca="1" si="1098"/>
        <v/>
      </c>
      <c r="Y2614" s="3" t="str">
        <f t="shared" ca="1" si="1088"/>
        <v/>
      </c>
      <c r="Z2614" s="3" t="str">
        <f t="shared" ca="1" si="1099"/>
        <v/>
      </c>
      <c r="AA2614" s="3" t="str">
        <f t="shared" ca="1" si="1100"/>
        <v/>
      </c>
      <c r="AB2614" s="205">
        <f t="shared" ca="1" si="1101"/>
        <v>872</v>
      </c>
      <c r="AC2614" s="205">
        <f t="shared" ca="1" si="1102"/>
        <v>12</v>
      </c>
      <c r="AD2614" s="205">
        <f t="shared" ca="1" si="1089"/>
        <v>72.666666666666671</v>
      </c>
      <c r="AE2614" s="205">
        <f t="shared" ca="1" si="1090"/>
        <v>22.666666666666671</v>
      </c>
      <c r="AF2614" s="205">
        <f t="shared" ca="1" si="1103"/>
        <v>4.5333333333333341</v>
      </c>
      <c r="AG2614" s="205"/>
      <c r="AH2614" s="205"/>
      <c r="AI2614" s="205"/>
      <c r="AJ2614" s="205"/>
      <c r="AK2614" s="4"/>
      <c r="AL2614" s="4"/>
      <c r="AM2614" s="309">
        <f t="shared" ca="1" si="1104"/>
        <v>19.11</v>
      </c>
      <c r="AN2614" s="309">
        <f t="shared" ca="1" si="1105"/>
        <v>18.010000000000002</v>
      </c>
      <c r="AO2614" s="310">
        <f t="shared" ca="1" si="1106"/>
        <v>8.1818181818181845E-2</v>
      </c>
      <c r="AP2614" s="310" t="b">
        <f t="shared" ca="1" si="1107"/>
        <v>1</v>
      </c>
      <c r="AQ2614" s="309">
        <f t="shared" ca="1" si="1108"/>
        <v>0</v>
      </c>
      <c r="AR2614" s="205">
        <f t="shared" ca="1" si="1091"/>
        <v>0</v>
      </c>
      <c r="AS2614" s="45" t="b">
        <f t="shared" ca="1" si="1092"/>
        <v>0</v>
      </c>
      <c r="AT2614">
        <f t="shared" ca="1" si="1093"/>
        <v>0</v>
      </c>
      <c r="AU2614" t="b">
        <f t="shared" ca="1" si="1109"/>
        <v>0</v>
      </c>
      <c r="AV2614" t="b">
        <f t="shared" ca="1" si="1110"/>
        <v>0</v>
      </c>
      <c r="AW2614" s="266" t="b">
        <f t="shared" ca="1" si="1111"/>
        <v>0</v>
      </c>
      <c r="AX2614" s="266" t="b">
        <f t="shared" ca="1" si="1112"/>
        <v>0</v>
      </c>
      <c r="AY2614" s="266" t="b">
        <f t="shared" ca="1" si="1113"/>
        <v>0</v>
      </c>
    </row>
    <row r="2615" spans="1:51" x14ac:dyDescent="0.25">
      <c r="A2615">
        <v>2583</v>
      </c>
      <c r="B2615" s="163">
        <f ca="1">OFFSET(InputPriceData!B$15,CalculationsAndCharts!$A2615+$A$11,0,1,1)</f>
        <v>38267</v>
      </c>
      <c r="C2615" s="3">
        <f ca="1">OFFSET(InputPriceData!G$15,CalculationsAndCharts!$A2615+$A$11,IF($C$7,8,0),1,1)</f>
        <v>321300</v>
      </c>
      <c r="D2615" s="4">
        <f ca="1">OFFSET(InputPriceData!C$15,CalculationsAndCharts!$A2615+$A$11,IF($C$7,8,0),1,1)</f>
        <v>18.989999999999998</v>
      </c>
      <c r="E2615" s="4">
        <f ca="1">OFFSET(InputPriceData!D$15,CalculationsAndCharts!$A2615+$A$11,IF($C$7,8,0),1,1)</f>
        <v>18.989999999999998</v>
      </c>
      <c r="F2615" s="4">
        <f ca="1">OFFSET(InputPriceData!E$15,CalculationsAndCharts!$A2615+$A$11,IF($C$7,8,0),1,1)</f>
        <v>18.54</v>
      </c>
      <c r="G2615" s="4">
        <f ca="1">OFFSET(InputPriceData!F$15,CalculationsAndCharts!$A2615+$A$11,IF($C$7,8,0),1,1)</f>
        <v>18.62</v>
      </c>
      <c r="H2615" s="128"/>
      <c r="I2615" s="128"/>
      <c r="K2615" s="124"/>
      <c r="L2615" s="279"/>
      <c r="M2615" s="281"/>
      <c r="N2615" s="280"/>
      <c r="O2615" s="4"/>
      <c r="P2615" s="4"/>
      <c r="Q2615" s="3"/>
      <c r="S2615" s="309">
        <f t="shared" ca="1" si="1094"/>
        <v>19.11</v>
      </c>
      <c r="T2615" s="309">
        <f t="shared" ca="1" si="1095"/>
        <v>18.010000000000002</v>
      </c>
      <c r="U2615" s="310">
        <f t="shared" ca="1" si="1087"/>
        <v>0.55454545454545512</v>
      </c>
      <c r="V2615" s="310" t="b">
        <f t="shared" ca="1" si="1096"/>
        <v>0</v>
      </c>
      <c r="W2615" s="3" t="b">
        <f t="shared" ca="1" si="1097"/>
        <v>0</v>
      </c>
      <c r="X2615" s="3" t="str">
        <f t="shared" ca="1" si="1098"/>
        <v/>
      </c>
      <c r="Y2615" s="3" t="str">
        <f t="shared" ca="1" si="1088"/>
        <v/>
      </c>
      <c r="Z2615" s="3" t="str">
        <f t="shared" ca="1" si="1099"/>
        <v/>
      </c>
      <c r="AA2615" s="3" t="str">
        <f t="shared" ca="1" si="1100"/>
        <v/>
      </c>
      <c r="AB2615" s="205">
        <f t="shared" ca="1" si="1101"/>
        <v>872</v>
      </c>
      <c r="AC2615" s="205">
        <f t="shared" ca="1" si="1102"/>
        <v>12</v>
      </c>
      <c r="AD2615" s="205">
        <f t="shared" ca="1" si="1089"/>
        <v>72.666666666666671</v>
      </c>
      <c r="AE2615" s="205">
        <f t="shared" ca="1" si="1090"/>
        <v>22.666666666666671</v>
      </c>
      <c r="AF2615" s="205">
        <f t="shared" ca="1" si="1103"/>
        <v>4.5333333333333341</v>
      </c>
      <c r="AG2615" s="205"/>
      <c r="AH2615" s="205"/>
      <c r="AI2615" s="205"/>
      <c r="AJ2615" s="205"/>
      <c r="AK2615" s="4"/>
      <c r="AL2615" s="4"/>
      <c r="AM2615" s="309">
        <f t="shared" ca="1" si="1104"/>
        <v>19.11</v>
      </c>
      <c r="AN2615" s="309">
        <f t="shared" ca="1" si="1105"/>
        <v>18.010000000000002</v>
      </c>
      <c r="AO2615" s="310">
        <f t="shared" ca="1" si="1106"/>
        <v>0.55454545454545512</v>
      </c>
      <c r="AP2615" s="310" t="b">
        <f t="shared" ca="1" si="1107"/>
        <v>0</v>
      </c>
      <c r="AQ2615" s="309">
        <f t="shared" ca="1" si="1108"/>
        <v>0</v>
      </c>
      <c r="AR2615" s="205">
        <f t="shared" ca="1" si="1091"/>
        <v>0</v>
      </c>
      <c r="AS2615" s="45" t="b">
        <f t="shared" ca="1" si="1092"/>
        <v>0</v>
      </c>
      <c r="AT2615">
        <f t="shared" ca="1" si="1093"/>
        <v>0</v>
      </c>
      <c r="AU2615" t="b">
        <f t="shared" ca="1" si="1109"/>
        <v>0</v>
      </c>
      <c r="AV2615" t="b">
        <f t="shared" ca="1" si="1110"/>
        <v>0</v>
      </c>
      <c r="AW2615" s="266" t="b">
        <f t="shared" ca="1" si="1111"/>
        <v>0</v>
      </c>
      <c r="AX2615" s="266" t="b">
        <f t="shared" ca="1" si="1112"/>
        <v>0</v>
      </c>
      <c r="AY2615" s="266" t="b">
        <f t="shared" ca="1" si="1113"/>
        <v>0</v>
      </c>
    </row>
    <row r="2616" spans="1:51" x14ac:dyDescent="0.25">
      <c r="A2616">
        <v>2584</v>
      </c>
      <c r="B2616" s="163">
        <f ca="1">OFFSET(InputPriceData!B$15,CalculationsAndCharts!$A2616+$A$11,0,1,1)</f>
        <v>38266</v>
      </c>
      <c r="C2616" s="3">
        <f ca="1">OFFSET(InputPriceData!G$15,CalculationsAndCharts!$A2616+$A$11,IF($C$7,8,0),1,1)</f>
        <v>334000</v>
      </c>
      <c r="D2616" s="4">
        <f ca="1">OFFSET(InputPriceData!C$15,CalculationsAndCharts!$A2616+$A$11,IF($C$7,8,0),1,1)</f>
        <v>18.829999999999998</v>
      </c>
      <c r="E2616" s="4">
        <f ca="1">OFFSET(InputPriceData!D$15,CalculationsAndCharts!$A2616+$A$11,IF($C$7,8,0),1,1)</f>
        <v>19.010000000000002</v>
      </c>
      <c r="F2616" s="4">
        <f ca="1">OFFSET(InputPriceData!E$15,CalculationsAndCharts!$A2616+$A$11,IF($C$7,8,0),1,1)</f>
        <v>18.7</v>
      </c>
      <c r="G2616" s="4">
        <f ca="1">OFFSET(InputPriceData!F$15,CalculationsAndCharts!$A2616+$A$11,IF($C$7,8,0),1,1)</f>
        <v>19</v>
      </c>
      <c r="H2616" s="128"/>
      <c r="I2616" s="128"/>
      <c r="K2616" s="124"/>
      <c r="L2616" s="279"/>
      <c r="M2616" s="281"/>
      <c r="N2616" s="280"/>
      <c r="O2616" s="4"/>
      <c r="P2616" s="4"/>
      <c r="Q2616" s="3"/>
      <c r="S2616" s="309">
        <f t="shared" ca="1" si="1094"/>
        <v>19.11</v>
      </c>
      <c r="T2616" s="309">
        <f t="shared" ca="1" si="1095"/>
        <v>18.010000000000002</v>
      </c>
      <c r="U2616" s="310">
        <f t="shared" ca="1" si="1087"/>
        <v>0.90000000000000036</v>
      </c>
      <c r="V2616" s="310" t="b">
        <f t="shared" ca="1" si="1096"/>
        <v>0</v>
      </c>
      <c r="W2616" s="3" t="b">
        <f t="shared" ca="1" si="1097"/>
        <v>0</v>
      </c>
      <c r="X2616" s="3" t="str">
        <f t="shared" ca="1" si="1098"/>
        <v/>
      </c>
      <c r="Y2616" s="3" t="str">
        <f t="shared" ca="1" si="1088"/>
        <v/>
      </c>
      <c r="Z2616" s="3" t="str">
        <f t="shared" ca="1" si="1099"/>
        <v/>
      </c>
      <c r="AA2616" s="3" t="str">
        <f t="shared" ca="1" si="1100"/>
        <v/>
      </c>
      <c r="AB2616" s="205">
        <f t="shared" ca="1" si="1101"/>
        <v>872</v>
      </c>
      <c r="AC2616" s="205">
        <f t="shared" ca="1" si="1102"/>
        <v>12</v>
      </c>
      <c r="AD2616" s="205">
        <f t="shared" ca="1" si="1089"/>
        <v>72.666666666666671</v>
      </c>
      <c r="AE2616" s="205">
        <f t="shared" ca="1" si="1090"/>
        <v>22.666666666666671</v>
      </c>
      <c r="AF2616" s="205">
        <f t="shared" ca="1" si="1103"/>
        <v>4.5333333333333341</v>
      </c>
      <c r="AG2616" s="205"/>
      <c r="AH2616" s="205"/>
      <c r="AI2616" s="205"/>
      <c r="AJ2616" s="205"/>
      <c r="AK2616" s="4"/>
      <c r="AL2616" s="4"/>
      <c r="AM2616" s="309">
        <f t="shared" ca="1" si="1104"/>
        <v>19.11</v>
      </c>
      <c r="AN2616" s="309">
        <f t="shared" ca="1" si="1105"/>
        <v>18.010000000000002</v>
      </c>
      <c r="AO2616" s="310">
        <f t="shared" ca="1" si="1106"/>
        <v>0.90000000000000036</v>
      </c>
      <c r="AP2616" s="310" t="b">
        <f t="shared" ca="1" si="1107"/>
        <v>0</v>
      </c>
      <c r="AQ2616" s="309">
        <f t="shared" ca="1" si="1108"/>
        <v>0</v>
      </c>
      <c r="AR2616" s="205">
        <f t="shared" ca="1" si="1091"/>
        <v>0</v>
      </c>
      <c r="AS2616" s="45" t="b">
        <f t="shared" ca="1" si="1092"/>
        <v>0</v>
      </c>
      <c r="AT2616">
        <f t="shared" ca="1" si="1093"/>
        <v>0</v>
      </c>
      <c r="AU2616" t="b">
        <f t="shared" ca="1" si="1109"/>
        <v>0</v>
      </c>
      <c r="AV2616" t="b">
        <f t="shared" ca="1" si="1110"/>
        <v>0</v>
      </c>
      <c r="AW2616" s="266" t="b">
        <f t="shared" ca="1" si="1111"/>
        <v>0</v>
      </c>
      <c r="AX2616" s="266" t="b">
        <f t="shared" ca="1" si="1112"/>
        <v>0</v>
      </c>
      <c r="AY2616" s="266" t="b">
        <f t="shared" ca="1" si="1113"/>
        <v>0</v>
      </c>
    </row>
    <row r="2617" spans="1:51" x14ac:dyDescent="0.25">
      <c r="A2617">
        <v>2585</v>
      </c>
      <c r="B2617" s="163">
        <f ca="1">OFFSET(InputPriceData!B$15,CalculationsAndCharts!$A2617+$A$11,0,1,1)</f>
        <v>38265</v>
      </c>
      <c r="C2617" s="3">
        <f ca="1">OFFSET(InputPriceData!G$15,CalculationsAndCharts!$A2617+$A$11,IF($C$7,8,0),1,1)</f>
        <v>274000</v>
      </c>
      <c r="D2617" s="4">
        <f ca="1">OFFSET(InputPriceData!C$15,CalculationsAndCharts!$A2617+$A$11,IF($C$7,8,0),1,1)</f>
        <v>19.05</v>
      </c>
      <c r="E2617" s="4">
        <f ca="1">OFFSET(InputPriceData!D$15,CalculationsAndCharts!$A2617+$A$11,IF($C$7,8,0),1,1)</f>
        <v>19.21</v>
      </c>
      <c r="F2617" s="4">
        <f ca="1">OFFSET(InputPriceData!E$15,CalculationsAndCharts!$A2617+$A$11,IF($C$7,8,0),1,1)</f>
        <v>18.89</v>
      </c>
      <c r="G2617" s="4">
        <f ca="1">OFFSET(InputPriceData!F$15,CalculationsAndCharts!$A2617+$A$11,IF($C$7,8,0),1,1)</f>
        <v>18.91</v>
      </c>
      <c r="H2617" s="128"/>
      <c r="I2617" s="128"/>
      <c r="K2617" s="124"/>
      <c r="L2617" s="279"/>
      <c r="M2617" s="281"/>
      <c r="N2617" s="280"/>
      <c r="O2617" s="4"/>
      <c r="P2617" s="4"/>
      <c r="Q2617" s="3"/>
      <c r="S2617" s="309">
        <f t="shared" ca="1" si="1094"/>
        <v>19.11</v>
      </c>
      <c r="T2617" s="309">
        <f t="shared" ca="1" si="1095"/>
        <v>18.010000000000002</v>
      </c>
      <c r="U2617" s="310">
        <f t="shared" ca="1" si="1087"/>
        <v>0.81818181818181845</v>
      </c>
      <c r="V2617" s="310" t="b">
        <f t="shared" ca="1" si="1096"/>
        <v>0</v>
      </c>
      <c r="W2617" s="3" t="b">
        <f t="shared" ca="1" si="1097"/>
        <v>0</v>
      </c>
      <c r="X2617" s="3" t="str">
        <f t="shared" ca="1" si="1098"/>
        <v/>
      </c>
      <c r="Y2617" s="3" t="str">
        <f t="shared" ca="1" si="1088"/>
        <v/>
      </c>
      <c r="Z2617" s="3" t="str">
        <f t="shared" ca="1" si="1099"/>
        <v/>
      </c>
      <c r="AA2617" s="3" t="str">
        <f t="shared" ca="1" si="1100"/>
        <v/>
      </c>
      <c r="AB2617" s="205">
        <f t="shared" ca="1" si="1101"/>
        <v>872</v>
      </c>
      <c r="AC2617" s="205">
        <f t="shared" ca="1" si="1102"/>
        <v>12</v>
      </c>
      <c r="AD2617" s="205">
        <f t="shared" ca="1" si="1089"/>
        <v>72.666666666666671</v>
      </c>
      <c r="AE2617" s="205">
        <f t="shared" ca="1" si="1090"/>
        <v>22.666666666666671</v>
      </c>
      <c r="AF2617" s="205">
        <f t="shared" ca="1" si="1103"/>
        <v>4.5333333333333341</v>
      </c>
      <c r="AG2617" s="205"/>
      <c r="AH2617" s="205"/>
      <c r="AI2617" s="205"/>
      <c r="AJ2617" s="205"/>
      <c r="AK2617" s="4"/>
      <c r="AL2617" s="4"/>
      <c r="AM2617" s="309">
        <f t="shared" ca="1" si="1104"/>
        <v>19.11</v>
      </c>
      <c r="AN2617" s="309">
        <f t="shared" ca="1" si="1105"/>
        <v>18.010000000000002</v>
      </c>
      <c r="AO2617" s="310">
        <f t="shared" ca="1" si="1106"/>
        <v>0.81818181818181845</v>
      </c>
      <c r="AP2617" s="310" t="b">
        <f t="shared" ca="1" si="1107"/>
        <v>0</v>
      </c>
      <c r="AQ2617" s="309">
        <f t="shared" ca="1" si="1108"/>
        <v>0</v>
      </c>
      <c r="AR2617" s="205">
        <f t="shared" ca="1" si="1091"/>
        <v>0</v>
      </c>
      <c r="AS2617" s="45" t="b">
        <f t="shared" ca="1" si="1092"/>
        <v>0</v>
      </c>
      <c r="AT2617">
        <f t="shared" ca="1" si="1093"/>
        <v>0</v>
      </c>
      <c r="AU2617" t="b">
        <f t="shared" ca="1" si="1109"/>
        <v>0</v>
      </c>
      <c r="AV2617" t="b">
        <f t="shared" ca="1" si="1110"/>
        <v>0</v>
      </c>
      <c r="AW2617" s="266" t="b">
        <f t="shared" ca="1" si="1111"/>
        <v>0</v>
      </c>
      <c r="AX2617" s="266" t="b">
        <f t="shared" ca="1" si="1112"/>
        <v>0</v>
      </c>
      <c r="AY2617" s="266" t="b">
        <f t="shared" ca="1" si="1113"/>
        <v>0</v>
      </c>
    </row>
    <row r="2618" spans="1:51" x14ac:dyDescent="0.25">
      <c r="A2618">
        <v>2586</v>
      </c>
      <c r="B2618" s="163">
        <f ca="1">OFFSET(InputPriceData!B$15,CalculationsAndCharts!$A2618+$A$11,0,1,1)</f>
        <v>38264</v>
      </c>
      <c r="C2618" s="3">
        <f ca="1">OFFSET(InputPriceData!G$15,CalculationsAndCharts!$A2618+$A$11,IF($C$7,8,0),1,1)</f>
        <v>325300</v>
      </c>
      <c r="D2618" s="4">
        <f ca="1">OFFSET(InputPriceData!C$15,CalculationsAndCharts!$A2618+$A$11,IF($C$7,8,0),1,1)</f>
        <v>18.86</v>
      </c>
      <c r="E2618" s="4">
        <f ca="1">OFFSET(InputPriceData!D$15,CalculationsAndCharts!$A2618+$A$11,IF($C$7,8,0),1,1)</f>
        <v>19.309999999999999</v>
      </c>
      <c r="F2618" s="4">
        <f ca="1">OFFSET(InputPriceData!E$15,CalculationsAndCharts!$A2618+$A$11,IF($C$7,8,0),1,1)</f>
        <v>18.86</v>
      </c>
      <c r="G2618" s="4">
        <f ca="1">OFFSET(InputPriceData!F$15,CalculationsAndCharts!$A2618+$A$11,IF($C$7,8,0),1,1)</f>
        <v>19.11</v>
      </c>
      <c r="H2618" s="128"/>
      <c r="I2618" s="128"/>
      <c r="K2618" s="124"/>
      <c r="L2618" s="279"/>
      <c r="M2618" s="281"/>
      <c r="N2618" s="280"/>
      <c r="O2618" s="4"/>
      <c r="P2618" s="4"/>
      <c r="Q2618" s="3"/>
      <c r="S2618" s="309">
        <f t="shared" ca="1" si="1094"/>
        <v>19.11</v>
      </c>
      <c r="T2618" s="309">
        <f t="shared" ca="1" si="1095"/>
        <v>18.010000000000002</v>
      </c>
      <c r="U2618" s="310">
        <f t="shared" ca="1" si="1087"/>
        <v>1</v>
      </c>
      <c r="V2618" s="310" t="b">
        <f t="shared" ca="1" si="1096"/>
        <v>0</v>
      </c>
      <c r="W2618" s="3" t="b">
        <f t="shared" ca="1" si="1097"/>
        <v>0</v>
      </c>
      <c r="X2618" s="3" t="str">
        <f t="shared" ca="1" si="1098"/>
        <v/>
      </c>
      <c r="Y2618" s="3" t="str">
        <f t="shared" ca="1" si="1088"/>
        <v/>
      </c>
      <c r="Z2618" s="3" t="str">
        <f t="shared" ca="1" si="1099"/>
        <v/>
      </c>
      <c r="AA2618" s="3" t="str">
        <f t="shared" ca="1" si="1100"/>
        <v/>
      </c>
      <c r="AB2618" s="205">
        <f t="shared" ca="1" si="1101"/>
        <v>872</v>
      </c>
      <c r="AC2618" s="205">
        <f t="shared" ca="1" si="1102"/>
        <v>12</v>
      </c>
      <c r="AD2618" s="205">
        <f t="shared" ca="1" si="1089"/>
        <v>72.666666666666671</v>
      </c>
      <c r="AE2618" s="205">
        <f t="shared" ca="1" si="1090"/>
        <v>22.666666666666671</v>
      </c>
      <c r="AF2618" s="205">
        <f t="shared" ca="1" si="1103"/>
        <v>4.5333333333333341</v>
      </c>
      <c r="AG2618" s="205"/>
      <c r="AH2618" s="205"/>
      <c r="AI2618" s="205"/>
      <c r="AJ2618" s="205"/>
      <c r="AK2618" s="4"/>
      <c r="AL2618" s="4"/>
      <c r="AM2618" s="309">
        <f t="shared" ca="1" si="1104"/>
        <v>19.11</v>
      </c>
      <c r="AN2618" s="309">
        <f t="shared" ca="1" si="1105"/>
        <v>18.010000000000002</v>
      </c>
      <c r="AO2618" s="310">
        <f t="shared" ca="1" si="1106"/>
        <v>1</v>
      </c>
      <c r="AP2618" s="310" t="b">
        <f t="shared" ca="1" si="1107"/>
        <v>0</v>
      </c>
      <c r="AQ2618" s="309">
        <f t="shared" ca="1" si="1108"/>
        <v>0</v>
      </c>
      <c r="AR2618" s="205">
        <f t="shared" ca="1" si="1091"/>
        <v>0</v>
      </c>
      <c r="AS2618" s="45" t="b">
        <f t="shared" ca="1" si="1092"/>
        <v>0</v>
      </c>
      <c r="AT2618">
        <f t="shared" ca="1" si="1093"/>
        <v>0</v>
      </c>
      <c r="AU2618" t="b">
        <f t="shared" ca="1" si="1109"/>
        <v>0</v>
      </c>
      <c r="AV2618" t="b">
        <f t="shared" ca="1" si="1110"/>
        <v>0</v>
      </c>
      <c r="AW2618" s="266" t="b">
        <f t="shared" ca="1" si="1111"/>
        <v>0</v>
      </c>
      <c r="AX2618" s="266" t="b">
        <f t="shared" ca="1" si="1112"/>
        <v>0</v>
      </c>
      <c r="AY2618" s="266" t="b">
        <f t="shared" ca="1" si="1113"/>
        <v>0</v>
      </c>
    </row>
    <row r="2619" spans="1:51" x14ac:dyDescent="0.25">
      <c r="A2619">
        <v>2587</v>
      </c>
      <c r="B2619" s="163">
        <f ca="1">OFFSET(InputPriceData!B$15,CalculationsAndCharts!$A2619+$A$11,0,1,1)</f>
        <v>38261</v>
      </c>
      <c r="C2619" s="3">
        <f ca="1">OFFSET(InputPriceData!G$15,CalculationsAndCharts!$A2619+$A$11,IF($C$7,8,0),1,1)</f>
        <v>660000</v>
      </c>
      <c r="D2619" s="4">
        <f ca="1">OFFSET(InputPriceData!C$15,CalculationsAndCharts!$A2619+$A$11,IF($C$7,8,0),1,1)</f>
        <v>18.059999999999999</v>
      </c>
      <c r="E2619" s="4">
        <f ca="1">OFFSET(InputPriceData!D$15,CalculationsAndCharts!$A2619+$A$11,IF($C$7,8,0),1,1)</f>
        <v>18.989999999999998</v>
      </c>
      <c r="F2619" s="4">
        <f ca="1">OFFSET(InputPriceData!E$15,CalculationsAndCharts!$A2619+$A$11,IF($C$7,8,0),1,1)</f>
        <v>18</v>
      </c>
      <c r="G2619" s="4">
        <f ca="1">OFFSET(InputPriceData!F$15,CalculationsAndCharts!$A2619+$A$11,IF($C$7,8,0),1,1)</f>
        <v>18.98</v>
      </c>
      <c r="H2619" s="128"/>
      <c r="I2619" s="128"/>
      <c r="K2619" s="124"/>
      <c r="L2619" s="279"/>
      <c r="M2619" s="281"/>
      <c r="N2619" s="280"/>
      <c r="O2619" s="4"/>
      <c r="P2619" s="4"/>
      <c r="Q2619" s="3"/>
      <c r="S2619" s="309">
        <f t="shared" ca="1" si="1094"/>
        <v>18.98</v>
      </c>
      <c r="T2619" s="309">
        <f t="shared" ca="1" si="1095"/>
        <v>18.010000000000002</v>
      </c>
      <c r="U2619" s="310">
        <f t="shared" ca="1" si="1087"/>
        <v>1</v>
      </c>
      <c r="V2619" s="310" t="b">
        <f t="shared" ca="1" si="1096"/>
        <v>0</v>
      </c>
      <c r="W2619" s="3" t="b">
        <f t="shared" ca="1" si="1097"/>
        <v>0</v>
      </c>
      <c r="X2619" s="3" t="str">
        <f t="shared" ca="1" si="1098"/>
        <v/>
      </c>
      <c r="Y2619" s="3" t="str">
        <f t="shared" ca="1" si="1088"/>
        <v/>
      </c>
      <c r="Z2619" s="3" t="str">
        <f t="shared" ca="1" si="1099"/>
        <v/>
      </c>
      <c r="AA2619" s="3" t="str">
        <f t="shared" ca="1" si="1100"/>
        <v/>
      </c>
      <c r="AB2619" s="205">
        <f t="shared" ca="1" si="1101"/>
        <v>872</v>
      </c>
      <c r="AC2619" s="205">
        <f t="shared" ca="1" si="1102"/>
        <v>12</v>
      </c>
      <c r="AD2619" s="205">
        <f t="shared" ca="1" si="1089"/>
        <v>72.666666666666671</v>
      </c>
      <c r="AE2619" s="205">
        <f t="shared" ca="1" si="1090"/>
        <v>22.666666666666671</v>
      </c>
      <c r="AF2619" s="205">
        <f t="shared" ca="1" si="1103"/>
        <v>4.5333333333333341</v>
      </c>
      <c r="AG2619" s="205"/>
      <c r="AH2619" s="205"/>
      <c r="AI2619" s="205"/>
      <c r="AJ2619" s="205"/>
      <c r="AK2619" s="4"/>
      <c r="AL2619" s="4"/>
      <c r="AM2619" s="309">
        <f t="shared" ca="1" si="1104"/>
        <v>18.98</v>
      </c>
      <c r="AN2619" s="309">
        <f t="shared" ca="1" si="1105"/>
        <v>18.010000000000002</v>
      </c>
      <c r="AO2619" s="310">
        <f t="shared" ca="1" si="1106"/>
        <v>1</v>
      </c>
      <c r="AP2619" s="310" t="b">
        <f t="shared" ca="1" si="1107"/>
        <v>0</v>
      </c>
      <c r="AQ2619" s="309">
        <f t="shared" ca="1" si="1108"/>
        <v>0</v>
      </c>
      <c r="AR2619" s="205">
        <f t="shared" ca="1" si="1091"/>
        <v>0</v>
      </c>
      <c r="AS2619" s="45" t="b">
        <f t="shared" ca="1" si="1092"/>
        <v>0</v>
      </c>
      <c r="AT2619">
        <f t="shared" ca="1" si="1093"/>
        <v>0</v>
      </c>
      <c r="AU2619" t="b">
        <f t="shared" ca="1" si="1109"/>
        <v>0</v>
      </c>
      <c r="AV2619" t="b">
        <f t="shared" ca="1" si="1110"/>
        <v>0</v>
      </c>
      <c r="AW2619" s="266" t="b">
        <f t="shared" ca="1" si="1111"/>
        <v>0</v>
      </c>
      <c r="AX2619" s="266" t="b">
        <f t="shared" ca="1" si="1112"/>
        <v>0</v>
      </c>
      <c r="AY2619" s="266" t="b">
        <f t="shared" ca="1" si="1113"/>
        <v>0</v>
      </c>
    </row>
    <row r="2620" spans="1:51" x14ac:dyDescent="0.25">
      <c r="A2620">
        <v>2588</v>
      </c>
      <c r="B2620" s="163">
        <f ca="1">OFFSET(InputPriceData!B$15,CalculationsAndCharts!$A2620+$A$11,0,1,1)</f>
        <v>38260</v>
      </c>
      <c r="C2620" s="3">
        <f ca="1">OFFSET(InputPriceData!G$15,CalculationsAndCharts!$A2620+$A$11,IF($C$7,8,0),1,1)</f>
        <v>283400</v>
      </c>
      <c r="D2620" s="4">
        <f ca="1">OFFSET(InputPriceData!C$15,CalculationsAndCharts!$A2620+$A$11,IF($C$7,8,0),1,1)</f>
        <v>18.690000000000001</v>
      </c>
      <c r="E2620" s="4">
        <f ca="1">OFFSET(InputPriceData!D$15,CalculationsAndCharts!$A2620+$A$11,IF($C$7,8,0),1,1)</f>
        <v>18.8</v>
      </c>
      <c r="F2620" s="4">
        <f ca="1">OFFSET(InputPriceData!E$15,CalculationsAndCharts!$A2620+$A$11,IF($C$7,8,0),1,1)</f>
        <v>18.45</v>
      </c>
      <c r="G2620" s="4">
        <f ca="1">OFFSET(InputPriceData!F$15,CalculationsAndCharts!$A2620+$A$11,IF($C$7,8,0),1,1)</f>
        <v>18.45</v>
      </c>
      <c r="H2620" s="128"/>
      <c r="I2620" s="128"/>
      <c r="K2620" s="124"/>
      <c r="L2620" s="279"/>
      <c r="M2620" s="281"/>
      <c r="N2620" s="280"/>
      <c r="O2620" s="4"/>
      <c r="P2620" s="4"/>
      <c r="Q2620" s="3"/>
      <c r="S2620" s="309">
        <f t="shared" ca="1" si="1094"/>
        <v>18.850000000000001</v>
      </c>
      <c r="T2620" s="309">
        <f t="shared" ca="1" si="1095"/>
        <v>18.010000000000002</v>
      </c>
      <c r="U2620" s="310">
        <f t="shared" ca="1" si="1087"/>
        <v>0.52380952380952117</v>
      </c>
      <c r="V2620" s="310" t="b">
        <f t="shared" ca="1" si="1096"/>
        <v>0</v>
      </c>
      <c r="W2620" s="3" t="b">
        <f t="shared" ca="1" si="1097"/>
        <v>0</v>
      </c>
      <c r="X2620" s="3" t="str">
        <f t="shared" ca="1" si="1098"/>
        <v/>
      </c>
      <c r="Y2620" s="3" t="str">
        <f t="shared" ca="1" si="1088"/>
        <v/>
      </c>
      <c r="Z2620" s="3" t="str">
        <f t="shared" ca="1" si="1099"/>
        <v/>
      </c>
      <c r="AA2620" s="3" t="str">
        <f t="shared" ca="1" si="1100"/>
        <v/>
      </c>
      <c r="AB2620" s="205">
        <f t="shared" ca="1" si="1101"/>
        <v>872</v>
      </c>
      <c r="AC2620" s="205">
        <f t="shared" ca="1" si="1102"/>
        <v>12</v>
      </c>
      <c r="AD2620" s="205">
        <f t="shared" ca="1" si="1089"/>
        <v>72.666666666666671</v>
      </c>
      <c r="AE2620" s="205">
        <f t="shared" ca="1" si="1090"/>
        <v>22.666666666666671</v>
      </c>
      <c r="AF2620" s="205">
        <f t="shared" ca="1" si="1103"/>
        <v>4.5333333333333341</v>
      </c>
      <c r="AG2620" s="205"/>
      <c r="AH2620" s="205"/>
      <c r="AI2620" s="205"/>
      <c r="AJ2620" s="205"/>
      <c r="AK2620" s="4"/>
      <c r="AL2620" s="4"/>
      <c r="AM2620" s="309">
        <f t="shared" ca="1" si="1104"/>
        <v>18.850000000000001</v>
      </c>
      <c r="AN2620" s="309">
        <f t="shared" ca="1" si="1105"/>
        <v>18.010000000000002</v>
      </c>
      <c r="AO2620" s="310">
        <f t="shared" ca="1" si="1106"/>
        <v>0.52380952380952117</v>
      </c>
      <c r="AP2620" s="310" t="b">
        <f t="shared" ca="1" si="1107"/>
        <v>0</v>
      </c>
      <c r="AQ2620" s="309">
        <f t="shared" ca="1" si="1108"/>
        <v>0</v>
      </c>
      <c r="AR2620" s="205">
        <f t="shared" ca="1" si="1091"/>
        <v>0</v>
      </c>
      <c r="AS2620" s="45" t="b">
        <f t="shared" ca="1" si="1092"/>
        <v>0</v>
      </c>
      <c r="AT2620">
        <f t="shared" ca="1" si="1093"/>
        <v>0</v>
      </c>
      <c r="AU2620" t="b">
        <f t="shared" ca="1" si="1109"/>
        <v>0</v>
      </c>
      <c r="AV2620" t="b">
        <f t="shared" ca="1" si="1110"/>
        <v>0</v>
      </c>
      <c r="AW2620" s="266" t="b">
        <f t="shared" ca="1" si="1111"/>
        <v>0</v>
      </c>
      <c r="AX2620" s="266" t="b">
        <f t="shared" ca="1" si="1112"/>
        <v>0</v>
      </c>
      <c r="AY2620" s="266" t="b">
        <f t="shared" ca="1" si="1113"/>
        <v>0</v>
      </c>
    </row>
    <row r="2621" spans="1:51" x14ac:dyDescent="0.25">
      <c r="A2621">
        <v>2589</v>
      </c>
      <c r="B2621" s="163">
        <f ca="1">OFFSET(InputPriceData!B$15,CalculationsAndCharts!$A2621+$A$11,0,1,1)</f>
        <v>38259</v>
      </c>
      <c r="C2621" s="3">
        <f ca="1">OFFSET(InputPriceData!G$15,CalculationsAndCharts!$A2621+$A$11,IF($C$7,8,0),1,1)</f>
        <v>364000</v>
      </c>
      <c r="D2621" s="4">
        <f ca="1">OFFSET(InputPriceData!C$15,CalculationsAndCharts!$A2621+$A$11,IF($C$7,8,0),1,1)</f>
        <v>18.23</v>
      </c>
      <c r="E2621" s="4">
        <f ca="1">OFFSET(InputPriceData!D$15,CalculationsAndCharts!$A2621+$A$11,IF($C$7,8,0),1,1)</f>
        <v>18.88</v>
      </c>
      <c r="F2621" s="4">
        <f ca="1">OFFSET(InputPriceData!E$15,CalculationsAndCharts!$A2621+$A$11,IF($C$7,8,0),1,1)</f>
        <v>18.23</v>
      </c>
      <c r="G2621" s="4">
        <f ca="1">OFFSET(InputPriceData!F$15,CalculationsAndCharts!$A2621+$A$11,IF($C$7,8,0),1,1)</f>
        <v>18.850000000000001</v>
      </c>
      <c r="H2621" s="128"/>
      <c r="I2621" s="128"/>
      <c r="K2621" s="124"/>
      <c r="L2621" s="279"/>
      <c r="M2621" s="281"/>
      <c r="N2621" s="280"/>
      <c r="O2621" s="4"/>
      <c r="P2621" s="4"/>
      <c r="Q2621" s="3"/>
      <c r="S2621" s="309">
        <f t="shared" ca="1" si="1094"/>
        <v>18.850000000000001</v>
      </c>
      <c r="T2621" s="309">
        <f t="shared" ca="1" si="1095"/>
        <v>17.89</v>
      </c>
      <c r="U2621" s="310">
        <f t="shared" ca="1" si="1087"/>
        <v>1</v>
      </c>
      <c r="V2621" s="310" t="b">
        <f t="shared" ca="1" si="1096"/>
        <v>0</v>
      </c>
      <c r="W2621" s="3" t="b">
        <f t="shared" ca="1" si="1097"/>
        <v>0</v>
      </c>
      <c r="X2621" s="3" t="str">
        <f t="shared" ca="1" si="1098"/>
        <v/>
      </c>
      <c r="Y2621" s="3" t="str">
        <f t="shared" ca="1" si="1088"/>
        <v/>
      </c>
      <c r="Z2621" s="3" t="str">
        <f t="shared" ca="1" si="1099"/>
        <v/>
      </c>
      <c r="AA2621" s="3" t="str">
        <f t="shared" ca="1" si="1100"/>
        <v/>
      </c>
      <c r="AB2621" s="205">
        <f t="shared" ca="1" si="1101"/>
        <v>872</v>
      </c>
      <c r="AC2621" s="205">
        <f t="shared" ca="1" si="1102"/>
        <v>12</v>
      </c>
      <c r="AD2621" s="205">
        <f t="shared" ca="1" si="1089"/>
        <v>72.666666666666671</v>
      </c>
      <c r="AE2621" s="205">
        <f t="shared" ca="1" si="1090"/>
        <v>22.666666666666671</v>
      </c>
      <c r="AF2621" s="205">
        <f t="shared" ca="1" si="1103"/>
        <v>4.5333333333333341</v>
      </c>
      <c r="AG2621" s="205"/>
      <c r="AH2621" s="205"/>
      <c r="AI2621" s="205"/>
      <c r="AJ2621" s="205"/>
      <c r="AK2621" s="4"/>
      <c r="AL2621" s="4"/>
      <c r="AM2621" s="309">
        <f t="shared" ca="1" si="1104"/>
        <v>18.850000000000001</v>
      </c>
      <c r="AN2621" s="309">
        <f t="shared" ca="1" si="1105"/>
        <v>18.010000000000002</v>
      </c>
      <c r="AO2621" s="310">
        <f t="shared" ca="1" si="1106"/>
        <v>1</v>
      </c>
      <c r="AP2621" s="310" t="b">
        <f t="shared" ca="1" si="1107"/>
        <v>0</v>
      </c>
      <c r="AQ2621" s="309">
        <f t="shared" ca="1" si="1108"/>
        <v>0</v>
      </c>
      <c r="AR2621" s="205">
        <f t="shared" ca="1" si="1091"/>
        <v>0</v>
      </c>
      <c r="AS2621" s="45" t="b">
        <f t="shared" ca="1" si="1092"/>
        <v>0</v>
      </c>
      <c r="AT2621">
        <f t="shared" ca="1" si="1093"/>
        <v>0</v>
      </c>
      <c r="AU2621" t="b">
        <f t="shared" ca="1" si="1109"/>
        <v>0</v>
      </c>
      <c r="AV2621" t="b">
        <f t="shared" ca="1" si="1110"/>
        <v>0</v>
      </c>
      <c r="AW2621" s="266" t="b">
        <f t="shared" ca="1" si="1111"/>
        <v>0</v>
      </c>
      <c r="AX2621" s="266" t="b">
        <f t="shared" ca="1" si="1112"/>
        <v>0</v>
      </c>
      <c r="AY2621" s="266" t="b">
        <f t="shared" ca="1" si="1113"/>
        <v>0</v>
      </c>
    </row>
    <row r="2622" spans="1:51" x14ac:dyDescent="0.25">
      <c r="A2622">
        <v>2590</v>
      </c>
      <c r="B2622" s="163">
        <f ca="1">OFFSET(InputPriceData!B$15,CalculationsAndCharts!$A2622+$A$11,0,1,1)</f>
        <v>38258</v>
      </c>
      <c r="C2622" s="3">
        <f ca="1">OFFSET(InputPriceData!G$15,CalculationsAndCharts!$A2622+$A$11,IF($C$7,8,0),1,1)</f>
        <v>401200</v>
      </c>
      <c r="D2622" s="4">
        <f ca="1">OFFSET(InputPriceData!C$15,CalculationsAndCharts!$A2622+$A$11,IF($C$7,8,0),1,1)</f>
        <v>18.18</v>
      </c>
      <c r="E2622" s="4">
        <f ca="1">OFFSET(InputPriceData!D$15,CalculationsAndCharts!$A2622+$A$11,IF($C$7,8,0),1,1)</f>
        <v>18.399999999999999</v>
      </c>
      <c r="F2622" s="4">
        <f ca="1">OFFSET(InputPriceData!E$15,CalculationsAndCharts!$A2622+$A$11,IF($C$7,8,0),1,1)</f>
        <v>18.18</v>
      </c>
      <c r="G2622" s="4">
        <f ca="1">OFFSET(InputPriceData!F$15,CalculationsAndCharts!$A2622+$A$11,IF($C$7,8,0),1,1)</f>
        <v>18.36</v>
      </c>
      <c r="H2622" s="128"/>
      <c r="I2622" s="128"/>
      <c r="K2622" s="124"/>
      <c r="L2622" s="279"/>
      <c r="M2622" s="281"/>
      <c r="N2622" s="280"/>
      <c r="O2622" s="4"/>
      <c r="P2622" s="4"/>
      <c r="Q2622" s="3"/>
      <c r="S2622" s="309">
        <f t="shared" ca="1" si="1094"/>
        <v>18.73</v>
      </c>
      <c r="T2622" s="309">
        <f t="shared" ca="1" si="1095"/>
        <v>17.89</v>
      </c>
      <c r="U2622" s="310">
        <f t="shared" ca="1" si="1087"/>
        <v>0.55952380952380831</v>
      </c>
      <c r="V2622" s="310" t="b">
        <f t="shared" ca="1" si="1096"/>
        <v>0</v>
      </c>
      <c r="W2622" s="3" t="b">
        <f t="shared" ca="1" si="1097"/>
        <v>0</v>
      </c>
      <c r="X2622" s="3" t="str">
        <f t="shared" ca="1" si="1098"/>
        <v/>
      </c>
      <c r="Y2622" s="3" t="str">
        <f t="shared" ca="1" si="1088"/>
        <v/>
      </c>
      <c r="Z2622" s="3" t="str">
        <f t="shared" ca="1" si="1099"/>
        <v/>
      </c>
      <c r="AA2622" s="3" t="str">
        <f t="shared" ca="1" si="1100"/>
        <v/>
      </c>
      <c r="AB2622" s="205">
        <f t="shared" ca="1" si="1101"/>
        <v>872</v>
      </c>
      <c r="AC2622" s="205">
        <f t="shared" ca="1" si="1102"/>
        <v>12</v>
      </c>
      <c r="AD2622" s="205">
        <f t="shared" ca="1" si="1089"/>
        <v>72.666666666666671</v>
      </c>
      <c r="AE2622" s="205">
        <f t="shared" ca="1" si="1090"/>
        <v>22.666666666666671</v>
      </c>
      <c r="AF2622" s="205">
        <f t="shared" ca="1" si="1103"/>
        <v>4.5333333333333341</v>
      </c>
      <c r="AG2622" s="205"/>
      <c r="AH2622" s="205"/>
      <c r="AI2622" s="205"/>
      <c r="AJ2622" s="205"/>
      <c r="AK2622" s="4"/>
      <c r="AL2622" s="4"/>
      <c r="AM2622" s="309">
        <f t="shared" ca="1" si="1104"/>
        <v>18.73</v>
      </c>
      <c r="AN2622" s="309">
        <f t="shared" ca="1" si="1105"/>
        <v>18.010000000000002</v>
      </c>
      <c r="AO2622" s="310">
        <f t="shared" ca="1" si="1106"/>
        <v>0.48611111111110894</v>
      </c>
      <c r="AP2622" s="310" t="b">
        <f t="shared" ca="1" si="1107"/>
        <v>0</v>
      </c>
      <c r="AQ2622" s="309">
        <f t="shared" ca="1" si="1108"/>
        <v>0</v>
      </c>
      <c r="AR2622" s="205">
        <f t="shared" ca="1" si="1091"/>
        <v>0</v>
      </c>
      <c r="AS2622" s="45" t="b">
        <f t="shared" ca="1" si="1092"/>
        <v>0</v>
      </c>
      <c r="AT2622">
        <f t="shared" ca="1" si="1093"/>
        <v>0</v>
      </c>
      <c r="AU2622" t="b">
        <f t="shared" ca="1" si="1109"/>
        <v>0</v>
      </c>
      <c r="AV2622" t="b">
        <f t="shared" ca="1" si="1110"/>
        <v>0</v>
      </c>
      <c r="AW2622" s="266" t="b">
        <f t="shared" ca="1" si="1111"/>
        <v>0</v>
      </c>
      <c r="AX2622" s="266" t="b">
        <f t="shared" ca="1" si="1112"/>
        <v>0</v>
      </c>
      <c r="AY2622" s="266" t="b">
        <f t="shared" ca="1" si="1113"/>
        <v>0</v>
      </c>
    </row>
    <row r="2623" spans="1:51" x14ac:dyDescent="0.25">
      <c r="A2623">
        <v>2591</v>
      </c>
      <c r="B2623" s="163">
        <f ca="1">OFFSET(InputPriceData!B$15,CalculationsAndCharts!$A2623+$A$11,0,1,1)</f>
        <v>38257</v>
      </c>
      <c r="C2623" s="3">
        <f ca="1">OFFSET(InputPriceData!G$15,CalculationsAndCharts!$A2623+$A$11,IF($C$7,8,0),1,1)</f>
        <v>536000</v>
      </c>
      <c r="D2623" s="4">
        <f ca="1">OFFSET(InputPriceData!C$15,CalculationsAndCharts!$A2623+$A$11,IF($C$7,8,0),1,1)</f>
        <v>18.309999999999999</v>
      </c>
      <c r="E2623" s="4">
        <f ca="1">OFFSET(InputPriceData!D$15,CalculationsAndCharts!$A2623+$A$11,IF($C$7,8,0),1,1)</f>
        <v>18.5</v>
      </c>
      <c r="F2623" s="4">
        <f ca="1">OFFSET(InputPriceData!E$15,CalculationsAndCharts!$A2623+$A$11,IF($C$7,8,0),1,1)</f>
        <v>18.12</v>
      </c>
      <c r="G2623" s="4">
        <f ca="1">OFFSET(InputPriceData!F$15,CalculationsAndCharts!$A2623+$A$11,IF($C$7,8,0),1,1)</f>
        <v>18.18</v>
      </c>
      <c r="H2623" s="128"/>
      <c r="I2623" s="128"/>
      <c r="K2623" s="124"/>
      <c r="L2623" s="279"/>
      <c r="M2623" s="281"/>
      <c r="N2623" s="280"/>
      <c r="O2623" s="4"/>
      <c r="P2623" s="4"/>
      <c r="Q2623" s="3"/>
      <c r="S2623" s="309">
        <f t="shared" ca="1" si="1094"/>
        <v>18.73</v>
      </c>
      <c r="T2623" s="309">
        <f t="shared" ca="1" si="1095"/>
        <v>17.59</v>
      </c>
      <c r="U2623" s="310">
        <f t="shared" ca="1" si="1087"/>
        <v>0.51754385964912242</v>
      </c>
      <c r="V2623" s="310" t="b">
        <f t="shared" ca="1" si="1096"/>
        <v>0</v>
      </c>
      <c r="W2623" s="3" t="b">
        <f t="shared" ca="1" si="1097"/>
        <v>0</v>
      </c>
      <c r="X2623" s="3" t="str">
        <f t="shared" ca="1" si="1098"/>
        <v/>
      </c>
      <c r="Y2623" s="3" t="str">
        <f t="shared" ca="1" si="1088"/>
        <v/>
      </c>
      <c r="Z2623" s="3" t="str">
        <f t="shared" ca="1" si="1099"/>
        <v/>
      </c>
      <c r="AA2623" s="3" t="str">
        <f t="shared" ca="1" si="1100"/>
        <v/>
      </c>
      <c r="AB2623" s="205">
        <f t="shared" ca="1" si="1101"/>
        <v>872</v>
      </c>
      <c r="AC2623" s="205">
        <f t="shared" ca="1" si="1102"/>
        <v>12</v>
      </c>
      <c r="AD2623" s="205">
        <f t="shared" ca="1" si="1089"/>
        <v>72.666666666666671</v>
      </c>
      <c r="AE2623" s="205">
        <f t="shared" ca="1" si="1090"/>
        <v>22.666666666666671</v>
      </c>
      <c r="AF2623" s="205">
        <f t="shared" ca="1" si="1103"/>
        <v>4.5333333333333341</v>
      </c>
      <c r="AG2623" s="205"/>
      <c r="AH2623" s="205"/>
      <c r="AI2623" s="205"/>
      <c r="AJ2623" s="205"/>
      <c r="AK2623" s="4"/>
      <c r="AL2623" s="4"/>
      <c r="AM2623" s="309">
        <f t="shared" ca="1" si="1104"/>
        <v>18.73</v>
      </c>
      <c r="AN2623" s="309">
        <f t="shared" ca="1" si="1105"/>
        <v>17.89</v>
      </c>
      <c r="AO2623" s="310">
        <f t="shared" ca="1" si="1106"/>
        <v>0.34523809523809429</v>
      </c>
      <c r="AP2623" s="310" t="b">
        <f t="shared" ca="1" si="1107"/>
        <v>0</v>
      </c>
      <c r="AQ2623" s="309">
        <f t="shared" ca="1" si="1108"/>
        <v>0</v>
      </c>
      <c r="AR2623" s="205">
        <f t="shared" ca="1" si="1091"/>
        <v>0</v>
      </c>
      <c r="AS2623" s="45" t="b">
        <f t="shared" ca="1" si="1092"/>
        <v>0</v>
      </c>
      <c r="AT2623">
        <f t="shared" ca="1" si="1093"/>
        <v>0</v>
      </c>
      <c r="AU2623" t="b">
        <f t="shared" ca="1" si="1109"/>
        <v>0</v>
      </c>
      <c r="AV2623" t="b">
        <f t="shared" ca="1" si="1110"/>
        <v>0</v>
      </c>
      <c r="AW2623" s="266" t="b">
        <f t="shared" ca="1" si="1111"/>
        <v>0</v>
      </c>
      <c r="AX2623" s="266" t="b">
        <f t="shared" ca="1" si="1112"/>
        <v>0</v>
      </c>
      <c r="AY2623" s="266" t="b">
        <f t="shared" ca="1" si="1113"/>
        <v>0</v>
      </c>
    </row>
    <row r="2624" spans="1:51" x14ac:dyDescent="0.25">
      <c r="A2624">
        <v>2592</v>
      </c>
      <c r="B2624" s="163">
        <f ca="1">OFFSET(InputPriceData!B$15,CalculationsAndCharts!$A2624+$A$11,0,1,1)</f>
        <v>38254</v>
      </c>
      <c r="C2624" s="3">
        <f ca="1">OFFSET(InputPriceData!G$15,CalculationsAndCharts!$A2624+$A$11,IF($C$7,8,0),1,1)</f>
        <v>354000</v>
      </c>
      <c r="D2624" s="4">
        <f ca="1">OFFSET(InputPriceData!C$15,CalculationsAndCharts!$A2624+$A$11,IF($C$7,8,0),1,1)</f>
        <v>18.170000000000002</v>
      </c>
      <c r="E2624" s="4">
        <f ca="1">OFFSET(InputPriceData!D$15,CalculationsAndCharts!$A2624+$A$11,IF($C$7,8,0),1,1)</f>
        <v>18.62</v>
      </c>
      <c r="F2624" s="4">
        <f ca="1">OFFSET(InputPriceData!E$15,CalculationsAndCharts!$A2624+$A$11,IF($C$7,8,0),1,1)</f>
        <v>18</v>
      </c>
      <c r="G2624" s="4">
        <f ca="1">OFFSET(InputPriceData!F$15,CalculationsAndCharts!$A2624+$A$11,IF($C$7,8,0),1,1)</f>
        <v>18.5</v>
      </c>
      <c r="H2624" s="128"/>
      <c r="I2624" s="128"/>
      <c r="K2624" s="124"/>
      <c r="L2624" s="279"/>
      <c r="M2624" s="281"/>
      <c r="N2624" s="280"/>
      <c r="O2624" s="4"/>
      <c r="P2624" s="4"/>
      <c r="Q2624" s="3"/>
      <c r="S2624" s="309">
        <f t="shared" ca="1" si="1094"/>
        <v>18.73</v>
      </c>
      <c r="T2624" s="309">
        <f t="shared" ca="1" si="1095"/>
        <v>17.54</v>
      </c>
      <c r="U2624" s="310">
        <f t="shared" ca="1" si="1087"/>
        <v>0.80672268907563005</v>
      </c>
      <c r="V2624" s="310" t="b">
        <f t="shared" ca="1" si="1096"/>
        <v>0</v>
      </c>
      <c r="W2624" s="3" t="b">
        <f t="shared" ca="1" si="1097"/>
        <v>0</v>
      </c>
      <c r="X2624" s="3" t="str">
        <f t="shared" ca="1" si="1098"/>
        <v/>
      </c>
      <c r="Y2624" s="3" t="str">
        <f t="shared" ca="1" si="1088"/>
        <v/>
      </c>
      <c r="Z2624" s="3" t="str">
        <f t="shared" ca="1" si="1099"/>
        <v/>
      </c>
      <c r="AA2624" s="3" t="str">
        <f t="shared" ca="1" si="1100"/>
        <v/>
      </c>
      <c r="AB2624" s="205">
        <f t="shared" ca="1" si="1101"/>
        <v>872</v>
      </c>
      <c r="AC2624" s="205">
        <f t="shared" ca="1" si="1102"/>
        <v>12</v>
      </c>
      <c r="AD2624" s="205">
        <f t="shared" ca="1" si="1089"/>
        <v>72.666666666666671</v>
      </c>
      <c r="AE2624" s="205">
        <f t="shared" ca="1" si="1090"/>
        <v>22.666666666666671</v>
      </c>
      <c r="AF2624" s="205">
        <f t="shared" ca="1" si="1103"/>
        <v>4.5333333333333341</v>
      </c>
      <c r="AG2624" s="205"/>
      <c r="AH2624" s="205"/>
      <c r="AI2624" s="205"/>
      <c r="AJ2624" s="205"/>
      <c r="AK2624" s="4"/>
      <c r="AL2624" s="4"/>
      <c r="AM2624" s="309">
        <f t="shared" ca="1" si="1104"/>
        <v>18.73</v>
      </c>
      <c r="AN2624" s="309">
        <f t="shared" ca="1" si="1105"/>
        <v>17.89</v>
      </c>
      <c r="AO2624" s="310">
        <f t="shared" ca="1" si="1106"/>
        <v>0.72619047619047561</v>
      </c>
      <c r="AP2624" s="310" t="b">
        <f t="shared" ca="1" si="1107"/>
        <v>0</v>
      </c>
      <c r="AQ2624" s="309">
        <f t="shared" ca="1" si="1108"/>
        <v>0</v>
      </c>
      <c r="AR2624" s="205">
        <f t="shared" ca="1" si="1091"/>
        <v>0</v>
      </c>
      <c r="AS2624" s="45" t="b">
        <f t="shared" ca="1" si="1092"/>
        <v>0</v>
      </c>
      <c r="AT2624">
        <f t="shared" ca="1" si="1093"/>
        <v>0</v>
      </c>
      <c r="AU2624" t="b">
        <f t="shared" ca="1" si="1109"/>
        <v>0</v>
      </c>
      <c r="AV2624" t="b">
        <f t="shared" ca="1" si="1110"/>
        <v>0</v>
      </c>
      <c r="AW2624" s="266" t="b">
        <f t="shared" ca="1" si="1111"/>
        <v>0</v>
      </c>
      <c r="AX2624" s="266" t="b">
        <f t="shared" ca="1" si="1112"/>
        <v>0</v>
      </c>
      <c r="AY2624" s="266" t="b">
        <f t="shared" ca="1" si="1113"/>
        <v>0</v>
      </c>
    </row>
    <row r="2625" spans="1:51" x14ac:dyDescent="0.25">
      <c r="A2625">
        <v>2593</v>
      </c>
      <c r="B2625" s="163">
        <f ca="1">OFFSET(InputPriceData!B$15,CalculationsAndCharts!$A2625+$A$11,0,1,1)</f>
        <v>38253</v>
      </c>
      <c r="C2625" s="3">
        <f ca="1">OFFSET(InputPriceData!G$15,CalculationsAndCharts!$A2625+$A$11,IF($C$7,8,0),1,1)</f>
        <v>237800</v>
      </c>
      <c r="D2625" s="4">
        <f ca="1">OFFSET(InputPriceData!C$15,CalculationsAndCharts!$A2625+$A$11,IF($C$7,8,0),1,1)</f>
        <v>18.010000000000002</v>
      </c>
      <c r="E2625" s="4">
        <f ca="1">OFFSET(InputPriceData!D$15,CalculationsAndCharts!$A2625+$A$11,IF($C$7,8,0),1,1)</f>
        <v>18.170000000000002</v>
      </c>
      <c r="F2625" s="4">
        <f ca="1">OFFSET(InputPriceData!E$15,CalculationsAndCharts!$A2625+$A$11,IF($C$7,8,0),1,1)</f>
        <v>18</v>
      </c>
      <c r="G2625" s="4">
        <f ca="1">OFFSET(InputPriceData!F$15,CalculationsAndCharts!$A2625+$A$11,IF($C$7,8,0),1,1)</f>
        <v>18.010000000000002</v>
      </c>
      <c r="H2625" s="128"/>
      <c r="I2625" s="128"/>
      <c r="K2625" s="124"/>
      <c r="L2625" s="279"/>
      <c r="M2625" s="281"/>
      <c r="N2625" s="280"/>
      <c r="O2625" s="4"/>
      <c r="P2625" s="4"/>
      <c r="Q2625" s="3"/>
      <c r="S2625" s="309">
        <f t="shared" ca="1" si="1094"/>
        <v>18.73</v>
      </c>
      <c r="T2625" s="309">
        <f t="shared" ca="1" si="1095"/>
        <v>17.39</v>
      </c>
      <c r="U2625" s="310">
        <f t="shared" ca="1" si="1087"/>
        <v>0.46268656716417988</v>
      </c>
      <c r="V2625" s="310" t="b">
        <f t="shared" ca="1" si="1096"/>
        <v>0</v>
      </c>
      <c r="W2625" s="3" t="b">
        <f t="shared" ca="1" si="1097"/>
        <v>0</v>
      </c>
      <c r="X2625" s="3" t="str">
        <f t="shared" ca="1" si="1098"/>
        <v/>
      </c>
      <c r="Y2625" s="3" t="str">
        <f t="shared" ca="1" si="1088"/>
        <v/>
      </c>
      <c r="Z2625" s="3" t="str">
        <f t="shared" ca="1" si="1099"/>
        <v/>
      </c>
      <c r="AA2625" s="3" t="str">
        <f t="shared" ca="1" si="1100"/>
        <v/>
      </c>
      <c r="AB2625" s="205">
        <f t="shared" ca="1" si="1101"/>
        <v>872</v>
      </c>
      <c r="AC2625" s="205">
        <f t="shared" ca="1" si="1102"/>
        <v>12</v>
      </c>
      <c r="AD2625" s="205">
        <f t="shared" ca="1" si="1089"/>
        <v>72.666666666666671</v>
      </c>
      <c r="AE2625" s="205">
        <f t="shared" ca="1" si="1090"/>
        <v>22.666666666666671</v>
      </c>
      <c r="AF2625" s="205">
        <f t="shared" ca="1" si="1103"/>
        <v>4.5333333333333341</v>
      </c>
      <c r="AG2625" s="205"/>
      <c r="AH2625" s="205"/>
      <c r="AI2625" s="205"/>
      <c r="AJ2625" s="205"/>
      <c r="AK2625" s="4"/>
      <c r="AL2625" s="4"/>
      <c r="AM2625" s="309">
        <f t="shared" ca="1" si="1104"/>
        <v>18.73</v>
      </c>
      <c r="AN2625" s="309">
        <f t="shared" ca="1" si="1105"/>
        <v>17.59</v>
      </c>
      <c r="AO2625" s="310">
        <f t="shared" ca="1" si="1106"/>
        <v>0.36842105263158026</v>
      </c>
      <c r="AP2625" s="310" t="b">
        <f t="shared" ca="1" si="1107"/>
        <v>0</v>
      </c>
      <c r="AQ2625" s="309">
        <f t="shared" ca="1" si="1108"/>
        <v>0</v>
      </c>
      <c r="AR2625" s="205">
        <f t="shared" ca="1" si="1091"/>
        <v>0</v>
      </c>
      <c r="AS2625" s="45" t="b">
        <f t="shared" ca="1" si="1092"/>
        <v>0</v>
      </c>
      <c r="AT2625">
        <f t="shared" ca="1" si="1093"/>
        <v>0</v>
      </c>
      <c r="AU2625" t="b">
        <f t="shared" ca="1" si="1109"/>
        <v>0</v>
      </c>
      <c r="AV2625" t="b">
        <f t="shared" ca="1" si="1110"/>
        <v>0</v>
      </c>
      <c r="AW2625" s="266" t="b">
        <f t="shared" ca="1" si="1111"/>
        <v>0</v>
      </c>
      <c r="AX2625" s="266" t="b">
        <f t="shared" ca="1" si="1112"/>
        <v>0</v>
      </c>
      <c r="AY2625" s="266" t="b">
        <f t="shared" ca="1" si="1113"/>
        <v>0</v>
      </c>
    </row>
    <row r="2626" spans="1:51" x14ac:dyDescent="0.25">
      <c r="A2626">
        <v>2594</v>
      </c>
      <c r="B2626" s="163">
        <f ca="1">OFFSET(InputPriceData!B$15,CalculationsAndCharts!$A2626+$A$11,0,1,1)</f>
        <v>38252</v>
      </c>
      <c r="C2626" s="3">
        <f ca="1">OFFSET(InputPriceData!G$15,CalculationsAndCharts!$A2626+$A$11,IF($C$7,8,0),1,1)</f>
        <v>308500</v>
      </c>
      <c r="D2626" s="4">
        <f ca="1">OFFSET(InputPriceData!C$15,CalculationsAndCharts!$A2626+$A$11,IF($C$7,8,0),1,1)</f>
        <v>18.350000000000001</v>
      </c>
      <c r="E2626" s="4">
        <f ca="1">OFFSET(InputPriceData!D$15,CalculationsAndCharts!$A2626+$A$11,IF($C$7,8,0),1,1)</f>
        <v>18.66</v>
      </c>
      <c r="F2626" s="4">
        <f ca="1">OFFSET(InputPriceData!E$15,CalculationsAndCharts!$A2626+$A$11,IF($C$7,8,0),1,1)</f>
        <v>18.079999999999998</v>
      </c>
      <c r="G2626" s="4">
        <f ca="1">OFFSET(InputPriceData!F$15,CalculationsAndCharts!$A2626+$A$11,IF($C$7,8,0),1,1)</f>
        <v>18.079999999999998</v>
      </c>
      <c r="H2626" s="128"/>
      <c r="I2626" s="128"/>
      <c r="K2626" s="124"/>
      <c r="L2626" s="279"/>
      <c r="M2626" s="281"/>
      <c r="N2626" s="280"/>
      <c r="O2626" s="4"/>
      <c r="P2626" s="4"/>
      <c r="Q2626" s="3"/>
      <c r="S2626" s="309">
        <f t="shared" ca="1" si="1094"/>
        <v>18.73</v>
      </c>
      <c r="T2626" s="309">
        <f t="shared" ca="1" si="1095"/>
        <v>17.39</v>
      </c>
      <c r="U2626" s="310">
        <f t="shared" ca="1" si="1087"/>
        <v>0.51492537313432674</v>
      </c>
      <c r="V2626" s="310" t="b">
        <f t="shared" ca="1" si="1096"/>
        <v>0</v>
      </c>
      <c r="W2626" s="3" t="b">
        <f t="shared" ca="1" si="1097"/>
        <v>0</v>
      </c>
      <c r="X2626" s="3" t="str">
        <f t="shared" ca="1" si="1098"/>
        <v/>
      </c>
      <c r="Y2626" s="3" t="str">
        <f t="shared" ca="1" si="1088"/>
        <v/>
      </c>
      <c r="Z2626" s="3" t="str">
        <f t="shared" ca="1" si="1099"/>
        <v/>
      </c>
      <c r="AA2626" s="3" t="str">
        <f t="shared" ca="1" si="1100"/>
        <v/>
      </c>
      <c r="AB2626" s="205">
        <f t="shared" ca="1" si="1101"/>
        <v>872</v>
      </c>
      <c r="AC2626" s="205">
        <f t="shared" ca="1" si="1102"/>
        <v>12</v>
      </c>
      <c r="AD2626" s="205">
        <f t="shared" ca="1" si="1089"/>
        <v>72.666666666666671</v>
      </c>
      <c r="AE2626" s="205">
        <f t="shared" ca="1" si="1090"/>
        <v>22.666666666666671</v>
      </c>
      <c r="AF2626" s="205">
        <f t="shared" ca="1" si="1103"/>
        <v>4.5333333333333341</v>
      </c>
      <c r="AG2626" s="205"/>
      <c r="AH2626" s="205"/>
      <c r="AI2626" s="205"/>
      <c r="AJ2626" s="205"/>
      <c r="AK2626" s="4"/>
      <c r="AL2626" s="4"/>
      <c r="AM2626" s="309">
        <f t="shared" ca="1" si="1104"/>
        <v>18.73</v>
      </c>
      <c r="AN2626" s="309">
        <f t="shared" ca="1" si="1105"/>
        <v>17.54</v>
      </c>
      <c r="AO2626" s="310">
        <f t="shared" ca="1" si="1106"/>
        <v>0.45378151260504079</v>
      </c>
      <c r="AP2626" s="310" t="b">
        <f t="shared" ca="1" si="1107"/>
        <v>0</v>
      </c>
      <c r="AQ2626" s="309">
        <f t="shared" ca="1" si="1108"/>
        <v>0</v>
      </c>
      <c r="AR2626" s="205">
        <f t="shared" ca="1" si="1091"/>
        <v>0</v>
      </c>
      <c r="AS2626" s="45" t="b">
        <f t="shared" ca="1" si="1092"/>
        <v>0</v>
      </c>
      <c r="AT2626">
        <f t="shared" ca="1" si="1093"/>
        <v>0</v>
      </c>
      <c r="AU2626" t="b">
        <f t="shared" ca="1" si="1109"/>
        <v>0</v>
      </c>
      <c r="AV2626" t="b">
        <f t="shared" ca="1" si="1110"/>
        <v>0</v>
      </c>
      <c r="AW2626" s="266" t="b">
        <f t="shared" ca="1" si="1111"/>
        <v>0</v>
      </c>
      <c r="AX2626" s="266" t="b">
        <f t="shared" ca="1" si="1112"/>
        <v>0</v>
      </c>
      <c r="AY2626" s="266" t="b">
        <f t="shared" ca="1" si="1113"/>
        <v>0</v>
      </c>
    </row>
    <row r="2627" spans="1:51" x14ac:dyDescent="0.25">
      <c r="A2627">
        <v>2595</v>
      </c>
      <c r="B2627" s="163">
        <f ca="1">OFFSET(InputPriceData!B$15,CalculationsAndCharts!$A2627+$A$11,0,1,1)</f>
        <v>38251</v>
      </c>
      <c r="C2627" s="3">
        <f ca="1">OFFSET(InputPriceData!G$15,CalculationsAndCharts!$A2627+$A$11,IF($C$7,8,0),1,1)</f>
        <v>194900</v>
      </c>
      <c r="D2627" s="4">
        <f ca="1">OFFSET(InputPriceData!C$15,CalculationsAndCharts!$A2627+$A$11,IF($C$7,8,0),1,1)</f>
        <v>18.399999999999999</v>
      </c>
      <c r="E2627" s="4">
        <f ca="1">OFFSET(InputPriceData!D$15,CalculationsAndCharts!$A2627+$A$11,IF($C$7,8,0),1,1)</f>
        <v>18.77</v>
      </c>
      <c r="F2627" s="4">
        <f ca="1">OFFSET(InputPriceData!E$15,CalculationsAndCharts!$A2627+$A$11,IF($C$7,8,0),1,1)</f>
        <v>18.399999999999999</v>
      </c>
      <c r="G2627" s="4">
        <f ca="1">OFFSET(InputPriceData!F$15,CalculationsAndCharts!$A2627+$A$11,IF($C$7,8,0),1,1)</f>
        <v>18.73</v>
      </c>
      <c r="H2627" s="128"/>
      <c r="I2627" s="128"/>
      <c r="K2627" s="124"/>
      <c r="L2627" s="279"/>
      <c r="M2627" s="281"/>
      <c r="N2627" s="280"/>
      <c r="O2627" s="4"/>
      <c r="P2627" s="4"/>
      <c r="Q2627" s="3"/>
      <c r="S2627" s="309">
        <f t="shared" ca="1" si="1094"/>
        <v>18.73</v>
      </c>
      <c r="T2627" s="309">
        <f t="shared" ca="1" si="1095"/>
        <v>17.39</v>
      </c>
      <c r="U2627" s="310">
        <f t="shared" ca="1" si="1087"/>
        <v>1</v>
      </c>
      <c r="V2627" s="310" t="b">
        <f t="shared" ca="1" si="1096"/>
        <v>0</v>
      </c>
      <c r="W2627" s="3" t="b">
        <f t="shared" ca="1" si="1097"/>
        <v>0</v>
      </c>
      <c r="X2627" s="3" t="str">
        <f t="shared" ca="1" si="1098"/>
        <v/>
      </c>
      <c r="Y2627" s="3" t="str">
        <f t="shared" ca="1" si="1088"/>
        <v/>
      </c>
      <c r="Z2627" s="3" t="str">
        <f t="shared" ca="1" si="1099"/>
        <v/>
      </c>
      <c r="AA2627" s="3" t="str">
        <f t="shared" ca="1" si="1100"/>
        <v/>
      </c>
      <c r="AB2627" s="205">
        <f t="shared" ca="1" si="1101"/>
        <v>872</v>
      </c>
      <c r="AC2627" s="205">
        <f t="shared" ca="1" si="1102"/>
        <v>12</v>
      </c>
      <c r="AD2627" s="205">
        <f t="shared" ca="1" si="1089"/>
        <v>72.666666666666671</v>
      </c>
      <c r="AE2627" s="205">
        <f t="shared" ca="1" si="1090"/>
        <v>22.666666666666671</v>
      </c>
      <c r="AF2627" s="205">
        <f t="shared" ca="1" si="1103"/>
        <v>4.5333333333333341</v>
      </c>
      <c r="AG2627" s="205"/>
      <c r="AH2627" s="205"/>
      <c r="AI2627" s="205"/>
      <c r="AJ2627" s="205"/>
      <c r="AK2627" s="4"/>
      <c r="AL2627" s="4"/>
      <c r="AM2627" s="309">
        <f t="shared" ca="1" si="1104"/>
        <v>18.73</v>
      </c>
      <c r="AN2627" s="309">
        <f t="shared" ca="1" si="1105"/>
        <v>17.39</v>
      </c>
      <c r="AO2627" s="310">
        <f t="shared" ca="1" si="1106"/>
        <v>1</v>
      </c>
      <c r="AP2627" s="310" t="b">
        <f t="shared" ca="1" si="1107"/>
        <v>0</v>
      </c>
      <c r="AQ2627" s="309">
        <f t="shared" ca="1" si="1108"/>
        <v>0</v>
      </c>
      <c r="AR2627" s="205">
        <f t="shared" ca="1" si="1091"/>
        <v>0</v>
      </c>
      <c r="AS2627" s="45" t="b">
        <f t="shared" ca="1" si="1092"/>
        <v>0</v>
      </c>
      <c r="AT2627">
        <f t="shared" ca="1" si="1093"/>
        <v>0</v>
      </c>
      <c r="AU2627" t="b">
        <f t="shared" ca="1" si="1109"/>
        <v>0</v>
      </c>
      <c r="AV2627" t="b">
        <f t="shared" ca="1" si="1110"/>
        <v>0</v>
      </c>
      <c r="AW2627" s="266" t="b">
        <f t="shared" ca="1" si="1111"/>
        <v>0</v>
      </c>
      <c r="AX2627" s="266" t="b">
        <f t="shared" ca="1" si="1112"/>
        <v>0</v>
      </c>
      <c r="AY2627" s="266" t="b">
        <f t="shared" ca="1" si="1113"/>
        <v>0</v>
      </c>
    </row>
    <row r="2628" spans="1:51" x14ac:dyDescent="0.25">
      <c r="A2628">
        <v>2596</v>
      </c>
      <c r="B2628" s="163">
        <f ca="1">OFFSET(InputPriceData!B$15,CalculationsAndCharts!$A2628+$A$11,0,1,1)</f>
        <v>38250</v>
      </c>
      <c r="C2628" s="3">
        <f ca="1">OFFSET(InputPriceData!G$15,CalculationsAndCharts!$A2628+$A$11,IF($C$7,8,0),1,1)</f>
        <v>169300</v>
      </c>
      <c r="D2628" s="4">
        <f ca="1">OFFSET(InputPriceData!C$15,CalculationsAndCharts!$A2628+$A$11,IF($C$7,8,0),1,1)</f>
        <v>18.5</v>
      </c>
      <c r="E2628" s="4">
        <f ca="1">OFFSET(InputPriceData!D$15,CalculationsAndCharts!$A2628+$A$11,IF($C$7,8,0),1,1)</f>
        <v>18.72</v>
      </c>
      <c r="F2628" s="4">
        <f ca="1">OFFSET(InputPriceData!E$15,CalculationsAndCharts!$A2628+$A$11,IF($C$7,8,0),1,1)</f>
        <v>18.32</v>
      </c>
      <c r="G2628" s="4">
        <f ca="1">OFFSET(InputPriceData!F$15,CalculationsAndCharts!$A2628+$A$11,IF($C$7,8,0),1,1)</f>
        <v>18.489999999999998</v>
      </c>
      <c r="H2628" s="128"/>
      <c r="I2628" s="128"/>
      <c r="K2628" s="124"/>
      <c r="L2628" s="279"/>
      <c r="M2628" s="281"/>
      <c r="N2628" s="280"/>
      <c r="O2628" s="4"/>
      <c r="P2628" s="4"/>
      <c r="Q2628" s="3"/>
      <c r="S2628" s="309">
        <f t="shared" ca="1" si="1094"/>
        <v>18.62</v>
      </c>
      <c r="T2628" s="309">
        <f t="shared" ca="1" si="1095"/>
        <v>17.39</v>
      </c>
      <c r="U2628" s="310">
        <f t="shared" ca="1" si="1087"/>
        <v>0.89430894308942888</v>
      </c>
      <c r="V2628" s="310" t="b">
        <f t="shared" ca="1" si="1096"/>
        <v>0</v>
      </c>
      <c r="W2628" s="3" t="b">
        <f t="shared" ca="1" si="1097"/>
        <v>0</v>
      </c>
      <c r="X2628" s="3" t="str">
        <f t="shared" ca="1" si="1098"/>
        <v/>
      </c>
      <c r="Y2628" s="3" t="str">
        <f t="shared" ca="1" si="1088"/>
        <v/>
      </c>
      <c r="Z2628" s="3" t="str">
        <f t="shared" ca="1" si="1099"/>
        <v/>
      </c>
      <c r="AA2628" s="3" t="str">
        <f t="shared" ca="1" si="1100"/>
        <v/>
      </c>
      <c r="AB2628" s="205">
        <f t="shared" ca="1" si="1101"/>
        <v>872</v>
      </c>
      <c r="AC2628" s="205">
        <f t="shared" ca="1" si="1102"/>
        <v>12</v>
      </c>
      <c r="AD2628" s="205">
        <f t="shared" ca="1" si="1089"/>
        <v>72.666666666666671</v>
      </c>
      <c r="AE2628" s="205">
        <f t="shared" ca="1" si="1090"/>
        <v>22.666666666666671</v>
      </c>
      <c r="AF2628" s="205">
        <f t="shared" ca="1" si="1103"/>
        <v>4.5333333333333341</v>
      </c>
      <c r="AG2628" s="205"/>
      <c r="AH2628" s="205"/>
      <c r="AI2628" s="205"/>
      <c r="AJ2628" s="205"/>
      <c r="AK2628" s="4"/>
      <c r="AL2628" s="4"/>
      <c r="AM2628" s="309">
        <f t="shared" ca="1" si="1104"/>
        <v>18.62</v>
      </c>
      <c r="AN2628" s="309">
        <f t="shared" ca="1" si="1105"/>
        <v>17.39</v>
      </c>
      <c r="AO2628" s="310">
        <f t="shared" ca="1" si="1106"/>
        <v>0.89430894308942888</v>
      </c>
      <c r="AP2628" s="310" t="b">
        <f t="shared" ca="1" si="1107"/>
        <v>0</v>
      </c>
      <c r="AQ2628" s="309">
        <f t="shared" ca="1" si="1108"/>
        <v>0</v>
      </c>
      <c r="AR2628" s="205">
        <f t="shared" ca="1" si="1091"/>
        <v>0</v>
      </c>
      <c r="AS2628" s="45" t="b">
        <f t="shared" ca="1" si="1092"/>
        <v>0</v>
      </c>
      <c r="AT2628">
        <f t="shared" ca="1" si="1093"/>
        <v>0</v>
      </c>
      <c r="AU2628" t="b">
        <f t="shared" ca="1" si="1109"/>
        <v>0</v>
      </c>
      <c r="AV2628" t="b">
        <f t="shared" ca="1" si="1110"/>
        <v>0</v>
      </c>
      <c r="AW2628" s="266" t="b">
        <f t="shared" ca="1" si="1111"/>
        <v>0</v>
      </c>
      <c r="AX2628" s="266" t="b">
        <f t="shared" ca="1" si="1112"/>
        <v>0</v>
      </c>
      <c r="AY2628" s="266" t="b">
        <f t="shared" ca="1" si="1113"/>
        <v>0</v>
      </c>
    </row>
    <row r="2629" spans="1:51" x14ac:dyDescent="0.25">
      <c r="A2629">
        <v>2597</v>
      </c>
      <c r="B2629" s="163">
        <f ca="1">OFFSET(InputPriceData!B$15,CalculationsAndCharts!$A2629+$A$11,0,1,1)</f>
        <v>38247</v>
      </c>
      <c r="C2629" s="3">
        <f ca="1">OFFSET(InputPriceData!G$15,CalculationsAndCharts!$A2629+$A$11,IF($C$7,8,0),1,1)</f>
        <v>390400</v>
      </c>
      <c r="D2629" s="4">
        <f ca="1">OFFSET(InputPriceData!C$15,CalculationsAndCharts!$A2629+$A$11,IF($C$7,8,0),1,1)</f>
        <v>18.45</v>
      </c>
      <c r="E2629" s="4">
        <f ca="1">OFFSET(InputPriceData!D$15,CalculationsAndCharts!$A2629+$A$11,IF($C$7,8,0),1,1)</f>
        <v>18.66</v>
      </c>
      <c r="F2629" s="4">
        <f ca="1">OFFSET(InputPriceData!E$15,CalculationsAndCharts!$A2629+$A$11,IF($C$7,8,0),1,1)</f>
        <v>18.13</v>
      </c>
      <c r="G2629" s="4">
        <f ca="1">OFFSET(InputPriceData!F$15,CalculationsAndCharts!$A2629+$A$11,IF($C$7,8,0),1,1)</f>
        <v>18.62</v>
      </c>
      <c r="H2629" s="128"/>
      <c r="I2629" s="128"/>
      <c r="K2629" s="124"/>
      <c r="L2629" s="279"/>
      <c r="M2629" s="281"/>
      <c r="N2629" s="280"/>
      <c r="O2629" s="4"/>
      <c r="P2629" s="4"/>
      <c r="Q2629" s="3"/>
      <c r="S2629" s="309">
        <f t="shared" ca="1" si="1094"/>
        <v>18.62</v>
      </c>
      <c r="T2629" s="309">
        <f t="shared" ca="1" si="1095"/>
        <v>17.39</v>
      </c>
      <c r="U2629" s="310">
        <f t="shared" ca="1" si="1087"/>
        <v>1</v>
      </c>
      <c r="V2629" s="310" t="b">
        <f t="shared" ca="1" si="1096"/>
        <v>0</v>
      </c>
      <c r="W2629" s="3" t="b">
        <f t="shared" ca="1" si="1097"/>
        <v>0</v>
      </c>
      <c r="X2629" s="3" t="str">
        <f t="shared" ca="1" si="1098"/>
        <v/>
      </c>
      <c r="Y2629" s="3" t="str">
        <f t="shared" ca="1" si="1088"/>
        <v/>
      </c>
      <c r="Z2629" s="3" t="str">
        <f t="shared" ca="1" si="1099"/>
        <v/>
      </c>
      <c r="AA2629" s="3" t="str">
        <f t="shared" ca="1" si="1100"/>
        <v/>
      </c>
      <c r="AB2629" s="205">
        <f t="shared" ca="1" si="1101"/>
        <v>872</v>
      </c>
      <c r="AC2629" s="205">
        <f t="shared" ca="1" si="1102"/>
        <v>12</v>
      </c>
      <c r="AD2629" s="205">
        <f t="shared" ca="1" si="1089"/>
        <v>72.666666666666671</v>
      </c>
      <c r="AE2629" s="205">
        <f t="shared" ca="1" si="1090"/>
        <v>22.666666666666671</v>
      </c>
      <c r="AF2629" s="205">
        <f t="shared" ca="1" si="1103"/>
        <v>4.5333333333333341</v>
      </c>
      <c r="AG2629" s="205"/>
      <c r="AH2629" s="205"/>
      <c r="AI2629" s="205"/>
      <c r="AJ2629" s="205"/>
      <c r="AK2629" s="4"/>
      <c r="AL2629" s="4"/>
      <c r="AM2629" s="309">
        <f t="shared" ca="1" si="1104"/>
        <v>18.62</v>
      </c>
      <c r="AN2629" s="309">
        <f t="shared" ca="1" si="1105"/>
        <v>17.39</v>
      </c>
      <c r="AO2629" s="310">
        <f t="shared" ca="1" si="1106"/>
        <v>1</v>
      </c>
      <c r="AP2629" s="310" t="b">
        <f t="shared" ca="1" si="1107"/>
        <v>0</v>
      </c>
      <c r="AQ2629" s="309">
        <f t="shared" ca="1" si="1108"/>
        <v>0</v>
      </c>
      <c r="AR2629" s="205">
        <f t="shared" ca="1" si="1091"/>
        <v>0</v>
      </c>
      <c r="AS2629" s="45" t="b">
        <f t="shared" ca="1" si="1092"/>
        <v>0</v>
      </c>
      <c r="AT2629">
        <f t="shared" ca="1" si="1093"/>
        <v>0</v>
      </c>
      <c r="AU2629" t="b">
        <f t="shared" ca="1" si="1109"/>
        <v>0</v>
      </c>
      <c r="AV2629" t="b">
        <f t="shared" ca="1" si="1110"/>
        <v>0</v>
      </c>
      <c r="AW2629" s="266" t="b">
        <f t="shared" ca="1" si="1111"/>
        <v>0</v>
      </c>
      <c r="AX2629" s="266" t="b">
        <f t="shared" ca="1" si="1112"/>
        <v>0</v>
      </c>
      <c r="AY2629" s="266" t="b">
        <f t="shared" ca="1" si="1113"/>
        <v>0</v>
      </c>
    </row>
    <row r="2630" spans="1:51" x14ac:dyDescent="0.25">
      <c r="A2630">
        <v>2598</v>
      </c>
      <c r="B2630" s="163">
        <f ca="1">OFFSET(InputPriceData!B$15,CalculationsAndCharts!$A2630+$A$11,0,1,1)</f>
        <v>38246</v>
      </c>
      <c r="C2630" s="3">
        <f ca="1">OFFSET(InputPriceData!G$15,CalculationsAndCharts!$A2630+$A$11,IF($C$7,8,0),1,1)</f>
        <v>180600</v>
      </c>
      <c r="D2630" s="4">
        <f ca="1">OFFSET(InputPriceData!C$15,CalculationsAndCharts!$A2630+$A$11,IF($C$7,8,0),1,1)</f>
        <v>18.440000000000001</v>
      </c>
      <c r="E2630" s="4">
        <f ca="1">OFFSET(InputPriceData!D$15,CalculationsAndCharts!$A2630+$A$11,IF($C$7,8,0),1,1)</f>
        <v>18.440000000000001</v>
      </c>
      <c r="F2630" s="4">
        <f ca="1">OFFSET(InputPriceData!E$15,CalculationsAndCharts!$A2630+$A$11,IF($C$7,8,0),1,1)</f>
        <v>18.100000000000001</v>
      </c>
      <c r="G2630" s="4">
        <f ca="1">OFFSET(InputPriceData!F$15,CalculationsAndCharts!$A2630+$A$11,IF($C$7,8,0),1,1)</f>
        <v>18.29</v>
      </c>
      <c r="H2630" s="128"/>
      <c r="I2630" s="128"/>
      <c r="K2630" s="124"/>
      <c r="L2630" s="279"/>
      <c r="M2630" s="281"/>
      <c r="N2630" s="280"/>
      <c r="O2630" s="4"/>
      <c r="P2630" s="4"/>
      <c r="Q2630" s="3"/>
      <c r="S2630" s="309">
        <f t="shared" ca="1" si="1094"/>
        <v>18.440000000000001</v>
      </c>
      <c r="T2630" s="309">
        <f t="shared" ca="1" si="1095"/>
        <v>17.39</v>
      </c>
      <c r="U2630" s="310">
        <f t="shared" ca="1" si="1087"/>
        <v>0.85714285714285521</v>
      </c>
      <c r="V2630" s="310" t="b">
        <f t="shared" ca="1" si="1096"/>
        <v>0</v>
      </c>
      <c r="W2630" s="3" t="b">
        <f t="shared" ca="1" si="1097"/>
        <v>1</v>
      </c>
      <c r="X2630" s="3">
        <f t="shared" ca="1" si="1098"/>
        <v>17.5</v>
      </c>
      <c r="Y2630" s="3">
        <f t="shared" ca="1" si="1088"/>
        <v>4.5142857142857098</v>
      </c>
      <c r="Z2630" s="3">
        <f t="shared" ca="1" si="1099"/>
        <v>4.5142857142857098</v>
      </c>
      <c r="AA2630" s="3">
        <f t="shared" ca="1" si="1100"/>
        <v>72</v>
      </c>
      <c r="AB2630" s="205">
        <f t="shared" ca="1" si="1101"/>
        <v>872</v>
      </c>
      <c r="AC2630" s="205">
        <f t="shared" ca="1" si="1102"/>
        <v>12</v>
      </c>
      <c r="AD2630" s="205">
        <f t="shared" ca="1" si="1089"/>
        <v>72.666666666666671</v>
      </c>
      <c r="AE2630" s="205">
        <f t="shared" ca="1" si="1090"/>
        <v>22.666666666666671</v>
      </c>
      <c r="AF2630" s="205">
        <f t="shared" ca="1" si="1103"/>
        <v>4.5333333333333341</v>
      </c>
      <c r="AG2630" s="205"/>
      <c r="AH2630" s="205"/>
      <c r="AI2630" s="205"/>
      <c r="AJ2630" s="205"/>
      <c r="AK2630" s="4"/>
      <c r="AL2630" s="4"/>
      <c r="AM2630" s="309">
        <f t="shared" ca="1" si="1104"/>
        <v>18.440000000000001</v>
      </c>
      <c r="AN2630" s="309">
        <f t="shared" ca="1" si="1105"/>
        <v>17.39</v>
      </c>
      <c r="AO2630" s="310">
        <f t="shared" ca="1" si="1106"/>
        <v>0.85714285714285521</v>
      </c>
      <c r="AP2630" s="310" t="b">
        <f t="shared" ca="1" si="1107"/>
        <v>0</v>
      </c>
      <c r="AQ2630" s="309">
        <f t="shared" ca="1" si="1108"/>
        <v>0</v>
      </c>
      <c r="AR2630" s="205">
        <f t="shared" ca="1" si="1091"/>
        <v>0</v>
      </c>
      <c r="AS2630" s="45" t="b">
        <f t="shared" ca="1" si="1092"/>
        <v>0</v>
      </c>
      <c r="AT2630">
        <f t="shared" ca="1" si="1093"/>
        <v>0</v>
      </c>
      <c r="AU2630" t="b">
        <f t="shared" ca="1" si="1109"/>
        <v>0</v>
      </c>
      <c r="AV2630" t="b">
        <f t="shared" ca="1" si="1110"/>
        <v>0</v>
      </c>
      <c r="AW2630" s="266" t="b">
        <f t="shared" ca="1" si="1111"/>
        <v>0</v>
      </c>
      <c r="AX2630" s="266" t="b">
        <f t="shared" ca="1" si="1112"/>
        <v>0</v>
      </c>
      <c r="AY2630" s="266" t="b">
        <f t="shared" ca="1" si="1113"/>
        <v>0</v>
      </c>
    </row>
    <row r="2631" spans="1:51" x14ac:dyDescent="0.25">
      <c r="A2631">
        <v>2599</v>
      </c>
      <c r="B2631" s="163">
        <f ca="1">OFFSET(InputPriceData!B$15,CalculationsAndCharts!$A2631+$A$11,0,1,1)</f>
        <v>38245</v>
      </c>
      <c r="C2631" s="3">
        <f ca="1">OFFSET(InputPriceData!G$15,CalculationsAndCharts!$A2631+$A$11,IF($C$7,8,0),1,1)</f>
        <v>304900</v>
      </c>
      <c r="D2631" s="4">
        <f ca="1">OFFSET(InputPriceData!C$15,CalculationsAndCharts!$A2631+$A$11,IF($C$7,8,0),1,1)</f>
        <v>18.54</v>
      </c>
      <c r="E2631" s="4">
        <f ca="1">OFFSET(InputPriceData!D$15,CalculationsAndCharts!$A2631+$A$11,IF($C$7,8,0),1,1)</f>
        <v>18.54</v>
      </c>
      <c r="F2631" s="4">
        <f ca="1">OFFSET(InputPriceData!E$15,CalculationsAndCharts!$A2631+$A$11,IF($C$7,8,0),1,1)</f>
        <v>18.25</v>
      </c>
      <c r="G2631" s="4">
        <f ca="1">OFFSET(InputPriceData!F$15,CalculationsAndCharts!$A2631+$A$11,IF($C$7,8,0),1,1)</f>
        <v>18.440000000000001</v>
      </c>
      <c r="H2631" s="128"/>
      <c r="I2631" s="128"/>
      <c r="K2631" s="124"/>
      <c r="L2631" s="279"/>
      <c r="M2631" s="281"/>
      <c r="N2631" s="280"/>
      <c r="O2631" s="4"/>
      <c r="P2631" s="4"/>
      <c r="Q2631" s="3"/>
      <c r="S2631" s="309">
        <f t="shared" ca="1" si="1094"/>
        <v>26.84</v>
      </c>
      <c r="T2631" s="309">
        <f t="shared" ca="1" si="1095"/>
        <v>17.39</v>
      </c>
      <c r="U2631" s="310">
        <f t="shared" ca="1" si="1087"/>
        <v>0.11111111111111119</v>
      </c>
      <c r="V2631" s="310" t="b">
        <f t="shared" ca="1" si="1096"/>
        <v>0</v>
      </c>
      <c r="W2631" s="3" t="b">
        <f t="shared" ca="1" si="1097"/>
        <v>0</v>
      </c>
      <c r="X2631" s="3" t="str">
        <f t="shared" ca="1" si="1098"/>
        <v/>
      </c>
      <c r="Y2631" s="3" t="str">
        <f t="shared" ca="1" si="1088"/>
        <v/>
      </c>
      <c r="Z2631" s="3" t="str">
        <f t="shared" ca="1" si="1099"/>
        <v/>
      </c>
      <c r="AA2631" s="3" t="str">
        <f t="shared" ca="1" si="1100"/>
        <v/>
      </c>
      <c r="AB2631" s="205">
        <f t="shared" ca="1" si="1101"/>
        <v>800</v>
      </c>
      <c r="AC2631" s="205">
        <f t="shared" ca="1" si="1102"/>
        <v>11</v>
      </c>
      <c r="AD2631" s="205">
        <f t="shared" ca="1" si="1089"/>
        <v>72.727272727272734</v>
      </c>
      <c r="AE2631" s="205">
        <f t="shared" ca="1" si="1090"/>
        <v>22.727272727272734</v>
      </c>
      <c r="AF2631" s="205">
        <f t="shared" ca="1" si="1103"/>
        <v>4.5454545454545467</v>
      </c>
      <c r="AG2631" s="205"/>
      <c r="AH2631" s="205"/>
      <c r="AI2631" s="205"/>
      <c r="AJ2631" s="205"/>
      <c r="AK2631" s="4"/>
      <c r="AL2631" s="4"/>
      <c r="AM2631" s="309">
        <f t="shared" ca="1" si="1104"/>
        <v>18.440000000000001</v>
      </c>
      <c r="AN2631" s="309">
        <f t="shared" ca="1" si="1105"/>
        <v>17.39</v>
      </c>
      <c r="AO2631" s="310">
        <f t="shared" ca="1" si="1106"/>
        <v>1</v>
      </c>
      <c r="AP2631" s="310" t="b">
        <f t="shared" ca="1" si="1107"/>
        <v>0</v>
      </c>
      <c r="AQ2631" s="309">
        <f t="shared" ca="1" si="1108"/>
        <v>0</v>
      </c>
      <c r="AR2631" s="205">
        <f t="shared" ca="1" si="1091"/>
        <v>0</v>
      </c>
      <c r="AS2631" s="45" t="b">
        <f t="shared" ca="1" si="1092"/>
        <v>0</v>
      </c>
      <c r="AT2631">
        <f t="shared" ca="1" si="1093"/>
        <v>0</v>
      </c>
      <c r="AU2631" t="b">
        <f t="shared" ca="1" si="1109"/>
        <v>0</v>
      </c>
      <c r="AV2631" t="b">
        <f t="shared" ca="1" si="1110"/>
        <v>0</v>
      </c>
      <c r="AW2631" s="266" t="b">
        <f t="shared" ca="1" si="1111"/>
        <v>0</v>
      </c>
      <c r="AX2631" s="266" t="b">
        <f t="shared" ca="1" si="1112"/>
        <v>0</v>
      </c>
      <c r="AY2631" s="266" t="b">
        <f t="shared" ca="1" si="1113"/>
        <v>0</v>
      </c>
    </row>
    <row r="2632" spans="1:51" x14ac:dyDescent="0.25">
      <c r="A2632">
        <v>2600</v>
      </c>
      <c r="B2632" s="163">
        <f ca="1">OFFSET(InputPriceData!B$15,CalculationsAndCharts!$A2632+$A$11,0,1,1)</f>
        <v>38244</v>
      </c>
      <c r="C2632" s="3">
        <f ca="1">OFFSET(InputPriceData!G$15,CalculationsAndCharts!$A2632+$A$11,IF($C$7,8,0),1,1)</f>
        <v>320400</v>
      </c>
      <c r="D2632" s="4">
        <f ca="1">OFFSET(InputPriceData!C$15,CalculationsAndCharts!$A2632+$A$11,IF($C$7,8,0),1,1)</f>
        <v>18.41</v>
      </c>
      <c r="E2632" s="4">
        <f ca="1">OFFSET(InputPriceData!D$15,CalculationsAndCharts!$A2632+$A$11,IF($C$7,8,0),1,1)</f>
        <v>18.5</v>
      </c>
      <c r="F2632" s="4">
        <f ca="1">OFFSET(InputPriceData!E$15,CalculationsAndCharts!$A2632+$A$11,IF($C$7,8,0),1,1)</f>
        <v>18.22</v>
      </c>
      <c r="G2632" s="4">
        <f ca="1">OFFSET(InputPriceData!F$15,CalculationsAndCharts!$A2632+$A$11,IF($C$7,8,0),1,1)</f>
        <v>18.38</v>
      </c>
      <c r="H2632" s="128"/>
      <c r="I2632" s="128"/>
      <c r="K2632" s="124"/>
      <c r="L2632" s="279"/>
      <c r="M2632" s="281"/>
      <c r="N2632" s="280"/>
      <c r="O2632" s="4"/>
      <c r="P2632" s="4"/>
      <c r="Q2632" s="3"/>
      <c r="S2632" s="309">
        <f t="shared" ca="1" si="1094"/>
        <v>26.84</v>
      </c>
      <c r="T2632" s="309">
        <f t="shared" ca="1" si="1095"/>
        <v>17.39</v>
      </c>
      <c r="U2632" s="310">
        <f t="shared" ca="1" si="1087"/>
        <v>0.1047619047619046</v>
      </c>
      <c r="V2632" s="310" t="b">
        <f t="shared" ca="1" si="1096"/>
        <v>0</v>
      </c>
      <c r="W2632" s="3" t="b">
        <f t="shared" ca="1" si="1097"/>
        <v>0</v>
      </c>
      <c r="X2632" s="3" t="str">
        <f t="shared" ca="1" si="1098"/>
        <v/>
      </c>
      <c r="Y2632" s="3" t="str">
        <f t="shared" ca="1" si="1088"/>
        <v/>
      </c>
      <c r="Z2632" s="3" t="str">
        <f t="shared" ca="1" si="1099"/>
        <v/>
      </c>
      <c r="AA2632" s="3" t="str">
        <f t="shared" ca="1" si="1100"/>
        <v/>
      </c>
      <c r="AB2632" s="205">
        <f t="shared" ca="1" si="1101"/>
        <v>800</v>
      </c>
      <c r="AC2632" s="205">
        <f t="shared" ca="1" si="1102"/>
        <v>11</v>
      </c>
      <c r="AD2632" s="205">
        <f t="shared" ca="1" si="1089"/>
        <v>72.727272727272734</v>
      </c>
      <c r="AE2632" s="205">
        <f t="shared" ca="1" si="1090"/>
        <v>22.727272727272734</v>
      </c>
      <c r="AF2632" s="205">
        <f t="shared" ca="1" si="1103"/>
        <v>4.5454545454545467</v>
      </c>
      <c r="AG2632" s="205"/>
      <c r="AH2632" s="205"/>
      <c r="AI2632" s="205"/>
      <c r="AJ2632" s="205"/>
      <c r="AK2632" s="4"/>
      <c r="AL2632" s="4"/>
      <c r="AM2632" s="309">
        <f t="shared" ca="1" si="1104"/>
        <v>18.39</v>
      </c>
      <c r="AN2632" s="309">
        <f t="shared" ca="1" si="1105"/>
        <v>17.39</v>
      </c>
      <c r="AO2632" s="310">
        <f t="shared" ca="1" si="1106"/>
        <v>0.98999999999999844</v>
      </c>
      <c r="AP2632" s="310" t="b">
        <f t="shared" ca="1" si="1107"/>
        <v>0</v>
      </c>
      <c r="AQ2632" s="309">
        <f t="shared" ca="1" si="1108"/>
        <v>0</v>
      </c>
      <c r="AR2632" s="205">
        <f t="shared" ca="1" si="1091"/>
        <v>0</v>
      </c>
      <c r="AS2632" s="45" t="b">
        <f t="shared" ca="1" si="1092"/>
        <v>0</v>
      </c>
      <c r="AT2632">
        <f t="shared" ca="1" si="1093"/>
        <v>0</v>
      </c>
      <c r="AU2632" t="b">
        <f t="shared" ca="1" si="1109"/>
        <v>0</v>
      </c>
      <c r="AV2632" t="b">
        <f t="shared" ca="1" si="1110"/>
        <v>0</v>
      </c>
      <c r="AW2632" s="266" t="b">
        <f t="shared" ca="1" si="1111"/>
        <v>0</v>
      </c>
      <c r="AX2632" s="266" t="b">
        <f t="shared" ca="1" si="1112"/>
        <v>0</v>
      </c>
      <c r="AY2632" s="266" t="b">
        <f t="shared" ca="1" si="1113"/>
        <v>0</v>
      </c>
    </row>
    <row r="2633" spans="1:51" x14ac:dyDescent="0.25">
      <c r="A2633">
        <v>2601</v>
      </c>
      <c r="B2633" s="163">
        <f ca="1">OFFSET(InputPriceData!B$15,CalculationsAndCharts!$A2633+$A$11,0,1,1)</f>
        <v>38243</v>
      </c>
      <c r="C2633" s="3">
        <f ca="1">OFFSET(InputPriceData!G$15,CalculationsAndCharts!$A2633+$A$11,IF($C$7,8,0),1,1)</f>
        <v>222400</v>
      </c>
      <c r="D2633" s="4">
        <f ca="1">OFFSET(InputPriceData!C$15,CalculationsAndCharts!$A2633+$A$11,IF($C$7,8,0),1,1)</f>
        <v>18.170000000000002</v>
      </c>
      <c r="E2633" s="4">
        <f ca="1">OFFSET(InputPriceData!D$15,CalculationsAndCharts!$A2633+$A$11,IF($C$7,8,0),1,1)</f>
        <v>18.399999999999999</v>
      </c>
      <c r="F2633" s="4">
        <f ca="1">OFFSET(InputPriceData!E$15,CalculationsAndCharts!$A2633+$A$11,IF($C$7,8,0),1,1)</f>
        <v>18.11</v>
      </c>
      <c r="G2633" s="4">
        <f ca="1">OFFSET(InputPriceData!F$15,CalculationsAndCharts!$A2633+$A$11,IF($C$7,8,0),1,1)</f>
        <v>18.39</v>
      </c>
      <c r="H2633" s="128"/>
      <c r="I2633" s="128"/>
      <c r="K2633" s="124"/>
      <c r="L2633" s="279"/>
      <c r="M2633" s="281"/>
      <c r="N2633" s="280"/>
      <c r="O2633" s="4"/>
      <c r="P2633" s="4"/>
      <c r="Q2633" s="3"/>
      <c r="S2633" s="309">
        <f t="shared" ca="1" si="1094"/>
        <v>26.84</v>
      </c>
      <c r="T2633" s="309">
        <f t="shared" ca="1" si="1095"/>
        <v>17.39</v>
      </c>
      <c r="U2633" s="310">
        <f t="shared" ca="1" si="1087"/>
        <v>0.10582010582010583</v>
      </c>
      <c r="V2633" s="310" t="b">
        <f t="shared" ca="1" si="1096"/>
        <v>0</v>
      </c>
      <c r="W2633" s="3" t="b">
        <f t="shared" ca="1" si="1097"/>
        <v>0</v>
      </c>
      <c r="X2633" s="3" t="str">
        <f t="shared" ca="1" si="1098"/>
        <v/>
      </c>
      <c r="Y2633" s="3" t="str">
        <f t="shared" ca="1" si="1088"/>
        <v/>
      </c>
      <c r="Z2633" s="3" t="str">
        <f t="shared" ca="1" si="1099"/>
        <v/>
      </c>
      <c r="AA2633" s="3" t="str">
        <f t="shared" ca="1" si="1100"/>
        <v/>
      </c>
      <c r="AB2633" s="205">
        <f t="shared" ca="1" si="1101"/>
        <v>800</v>
      </c>
      <c r="AC2633" s="205">
        <f t="shared" ca="1" si="1102"/>
        <v>11</v>
      </c>
      <c r="AD2633" s="205">
        <f t="shared" ca="1" si="1089"/>
        <v>72.727272727272734</v>
      </c>
      <c r="AE2633" s="205">
        <f t="shared" ca="1" si="1090"/>
        <v>22.727272727272734</v>
      </c>
      <c r="AF2633" s="205">
        <f t="shared" ca="1" si="1103"/>
        <v>4.5454545454545467</v>
      </c>
      <c r="AG2633" s="205"/>
      <c r="AH2633" s="205"/>
      <c r="AI2633" s="205"/>
      <c r="AJ2633" s="205"/>
      <c r="AK2633" s="4"/>
      <c r="AL2633" s="4"/>
      <c r="AM2633" s="309">
        <f t="shared" ca="1" si="1104"/>
        <v>26.84</v>
      </c>
      <c r="AN2633" s="309">
        <f t="shared" ca="1" si="1105"/>
        <v>17.39</v>
      </c>
      <c r="AO2633" s="310">
        <f t="shared" ca="1" si="1106"/>
        <v>0.10582010582010583</v>
      </c>
      <c r="AP2633" s="310" t="b">
        <f t="shared" ca="1" si="1107"/>
        <v>0</v>
      </c>
      <c r="AQ2633" s="309">
        <f t="shared" ca="1" si="1108"/>
        <v>0</v>
      </c>
      <c r="AR2633" s="205">
        <f t="shared" ca="1" si="1091"/>
        <v>0</v>
      </c>
      <c r="AS2633" s="45" t="b">
        <f t="shared" ca="1" si="1092"/>
        <v>0</v>
      </c>
      <c r="AT2633">
        <f t="shared" ca="1" si="1093"/>
        <v>0</v>
      </c>
      <c r="AU2633" t="b">
        <f t="shared" ca="1" si="1109"/>
        <v>0</v>
      </c>
      <c r="AV2633" t="b">
        <f t="shared" ca="1" si="1110"/>
        <v>0</v>
      </c>
      <c r="AW2633" s="266" t="b">
        <f t="shared" ca="1" si="1111"/>
        <v>0</v>
      </c>
      <c r="AX2633" s="266" t="b">
        <f t="shared" ca="1" si="1112"/>
        <v>0</v>
      </c>
      <c r="AY2633" s="266" t="b">
        <f t="shared" ca="1" si="1113"/>
        <v>0</v>
      </c>
    </row>
    <row r="2634" spans="1:51" x14ac:dyDescent="0.25">
      <c r="A2634">
        <v>2602</v>
      </c>
      <c r="B2634" s="163">
        <f ca="1">OFFSET(InputPriceData!B$15,CalculationsAndCharts!$A2634+$A$11,0,1,1)</f>
        <v>38240</v>
      </c>
      <c r="C2634" s="3">
        <f ca="1">OFFSET(InputPriceData!G$15,CalculationsAndCharts!$A2634+$A$11,IF($C$7,8,0),1,1)</f>
        <v>301700</v>
      </c>
      <c r="D2634" s="4">
        <f ca="1">OFFSET(InputPriceData!C$15,CalculationsAndCharts!$A2634+$A$11,IF($C$7,8,0),1,1)</f>
        <v>18.13</v>
      </c>
      <c r="E2634" s="4">
        <f ca="1">OFFSET(InputPriceData!D$15,CalculationsAndCharts!$A2634+$A$11,IF($C$7,8,0),1,1)</f>
        <v>18.329999999999998</v>
      </c>
      <c r="F2634" s="4">
        <f ca="1">OFFSET(InputPriceData!E$15,CalculationsAndCharts!$A2634+$A$11,IF($C$7,8,0),1,1)</f>
        <v>17.82</v>
      </c>
      <c r="G2634" s="4">
        <f ca="1">OFFSET(InputPriceData!F$15,CalculationsAndCharts!$A2634+$A$11,IF($C$7,8,0),1,1)</f>
        <v>18.11</v>
      </c>
      <c r="H2634" s="128"/>
      <c r="I2634" s="128"/>
      <c r="K2634" s="124"/>
      <c r="L2634" s="279"/>
      <c r="M2634" s="281"/>
      <c r="N2634" s="280"/>
      <c r="O2634" s="4"/>
      <c r="P2634" s="4"/>
      <c r="Q2634" s="3"/>
      <c r="S2634" s="309">
        <f t="shared" ca="1" si="1094"/>
        <v>26.84</v>
      </c>
      <c r="T2634" s="309">
        <f t="shared" ca="1" si="1095"/>
        <v>17.39</v>
      </c>
      <c r="U2634" s="310">
        <f t="shared" ca="1" si="1087"/>
        <v>7.6190476190476072E-2</v>
      </c>
      <c r="V2634" s="310" t="b">
        <f t="shared" ca="1" si="1096"/>
        <v>0</v>
      </c>
      <c r="W2634" s="3" t="b">
        <f t="shared" ca="1" si="1097"/>
        <v>0</v>
      </c>
      <c r="X2634" s="3" t="str">
        <f t="shared" ca="1" si="1098"/>
        <v/>
      </c>
      <c r="Y2634" s="3" t="str">
        <f t="shared" ca="1" si="1088"/>
        <v/>
      </c>
      <c r="Z2634" s="3" t="str">
        <f t="shared" ca="1" si="1099"/>
        <v/>
      </c>
      <c r="AA2634" s="3" t="str">
        <f t="shared" ca="1" si="1100"/>
        <v/>
      </c>
      <c r="AB2634" s="205">
        <f t="shared" ca="1" si="1101"/>
        <v>800</v>
      </c>
      <c r="AC2634" s="205">
        <f t="shared" ca="1" si="1102"/>
        <v>11</v>
      </c>
      <c r="AD2634" s="205">
        <f t="shared" ca="1" si="1089"/>
        <v>72.727272727272734</v>
      </c>
      <c r="AE2634" s="205">
        <f t="shared" ca="1" si="1090"/>
        <v>22.727272727272734</v>
      </c>
      <c r="AF2634" s="205">
        <f t="shared" ca="1" si="1103"/>
        <v>4.5454545454545467</v>
      </c>
      <c r="AG2634" s="205"/>
      <c r="AH2634" s="205"/>
      <c r="AI2634" s="205"/>
      <c r="AJ2634" s="205"/>
      <c r="AK2634" s="4"/>
      <c r="AL2634" s="4"/>
      <c r="AM2634" s="309">
        <f t="shared" ca="1" si="1104"/>
        <v>26.84</v>
      </c>
      <c r="AN2634" s="309">
        <f t="shared" ca="1" si="1105"/>
        <v>17.39</v>
      </c>
      <c r="AO2634" s="310">
        <f t="shared" ca="1" si="1106"/>
        <v>7.6190476190476072E-2</v>
      </c>
      <c r="AP2634" s="310" t="b">
        <f t="shared" ca="1" si="1107"/>
        <v>0</v>
      </c>
      <c r="AQ2634" s="309">
        <f t="shared" ca="1" si="1108"/>
        <v>0</v>
      </c>
      <c r="AR2634" s="205">
        <f t="shared" ca="1" si="1091"/>
        <v>0</v>
      </c>
      <c r="AS2634" s="45" t="b">
        <f t="shared" ca="1" si="1092"/>
        <v>0</v>
      </c>
      <c r="AT2634">
        <f t="shared" ca="1" si="1093"/>
        <v>0</v>
      </c>
      <c r="AU2634" t="b">
        <f t="shared" ca="1" si="1109"/>
        <v>0</v>
      </c>
      <c r="AV2634" t="b">
        <f t="shared" ca="1" si="1110"/>
        <v>0</v>
      </c>
      <c r="AW2634" s="266" t="b">
        <f t="shared" ca="1" si="1111"/>
        <v>0</v>
      </c>
      <c r="AX2634" s="266" t="b">
        <f t="shared" ca="1" si="1112"/>
        <v>0</v>
      </c>
      <c r="AY2634" s="266" t="b">
        <f t="shared" ca="1" si="1113"/>
        <v>0</v>
      </c>
    </row>
    <row r="2635" spans="1:51" x14ac:dyDescent="0.25">
      <c r="A2635">
        <v>2603</v>
      </c>
      <c r="B2635" s="163">
        <f ca="1">OFFSET(InputPriceData!B$15,CalculationsAndCharts!$A2635+$A$11,0,1,1)</f>
        <v>38239</v>
      </c>
      <c r="C2635" s="3">
        <f ca="1">OFFSET(InputPriceData!G$15,CalculationsAndCharts!$A2635+$A$11,IF($C$7,8,0),1,1)</f>
        <v>336000</v>
      </c>
      <c r="D2635" s="4">
        <f ca="1">OFFSET(InputPriceData!C$15,CalculationsAndCharts!$A2635+$A$11,IF($C$7,8,0),1,1)</f>
        <v>18.14</v>
      </c>
      <c r="E2635" s="4">
        <f ca="1">OFFSET(InputPriceData!D$15,CalculationsAndCharts!$A2635+$A$11,IF($C$7,8,0),1,1)</f>
        <v>18.34</v>
      </c>
      <c r="F2635" s="4">
        <f ca="1">OFFSET(InputPriceData!E$15,CalculationsAndCharts!$A2635+$A$11,IF($C$7,8,0),1,1)</f>
        <v>17.899999999999999</v>
      </c>
      <c r="G2635" s="4">
        <f ca="1">OFFSET(InputPriceData!F$15,CalculationsAndCharts!$A2635+$A$11,IF($C$7,8,0),1,1)</f>
        <v>18.22</v>
      </c>
      <c r="H2635" s="128"/>
      <c r="I2635" s="128"/>
      <c r="K2635" s="124"/>
      <c r="L2635" s="279"/>
      <c r="M2635" s="281"/>
      <c r="N2635" s="280"/>
      <c r="O2635" s="4"/>
      <c r="P2635" s="4"/>
      <c r="Q2635" s="3"/>
      <c r="S2635" s="309">
        <f t="shared" ca="1" si="1094"/>
        <v>26.84</v>
      </c>
      <c r="T2635" s="309">
        <f t="shared" ca="1" si="1095"/>
        <v>17.39</v>
      </c>
      <c r="U2635" s="310">
        <f t="shared" ca="1" si="1087"/>
        <v>8.7830687830687662E-2</v>
      </c>
      <c r="V2635" s="310" t="b">
        <f t="shared" ca="1" si="1096"/>
        <v>0</v>
      </c>
      <c r="W2635" s="3" t="b">
        <f t="shared" ca="1" si="1097"/>
        <v>0</v>
      </c>
      <c r="X2635" s="3" t="str">
        <f t="shared" ca="1" si="1098"/>
        <v/>
      </c>
      <c r="Y2635" s="3" t="str">
        <f t="shared" ca="1" si="1088"/>
        <v/>
      </c>
      <c r="Z2635" s="3" t="str">
        <f t="shared" ca="1" si="1099"/>
        <v/>
      </c>
      <c r="AA2635" s="3" t="str">
        <f t="shared" ca="1" si="1100"/>
        <v/>
      </c>
      <c r="AB2635" s="205">
        <f t="shared" ca="1" si="1101"/>
        <v>800</v>
      </c>
      <c r="AC2635" s="205">
        <f t="shared" ca="1" si="1102"/>
        <v>11</v>
      </c>
      <c r="AD2635" s="205">
        <f t="shared" ca="1" si="1089"/>
        <v>72.727272727272734</v>
      </c>
      <c r="AE2635" s="205">
        <f t="shared" ca="1" si="1090"/>
        <v>22.727272727272734</v>
      </c>
      <c r="AF2635" s="205">
        <f t="shared" ca="1" si="1103"/>
        <v>4.5454545454545467</v>
      </c>
      <c r="AG2635" s="205"/>
      <c r="AH2635" s="205"/>
      <c r="AI2635" s="205"/>
      <c r="AJ2635" s="205"/>
      <c r="AK2635" s="4"/>
      <c r="AL2635" s="4"/>
      <c r="AM2635" s="309">
        <f t="shared" ca="1" si="1104"/>
        <v>26.84</v>
      </c>
      <c r="AN2635" s="309">
        <f t="shared" ca="1" si="1105"/>
        <v>17.39</v>
      </c>
      <c r="AO2635" s="310">
        <f t="shared" ca="1" si="1106"/>
        <v>8.7830687830687662E-2</v>
      </c>
      <c r="AP2635" s="310" t="b">
        <f t="shared" ca="1" si="1107"/>
        <v>0</v>
      </c>
      <c r="AQ2635" s="309">
        <f t="shared" ca="1" si="1108"/>
        <v>0</v>
      </c>
      <c r="AR2635" s="205">
        <f t="shared" ca="1" si="1091"/>
        <v>0</v>
      </c>
      <c r="AS2635" s="45" t="b">
        <f t="shared" ca="1" si="1092"/>
        <v>0</v>
      </c>
      <c r="AT2635">
        <f t="shared" ca="1" si="1093"/>
        <v>0</v>
      </c>
      <c r="AU2635" t="b">
        <f t="shared" ca="1" si="1109"/>
        <v>0</v>
      </c>
      <c r="AV2635" t="b">
        <f t="shared" ca="1" si="1110"/>
        <v>0</v>
      </c>
      <c r="AW2635" s="266" t="b">
        <f t="shared" ca="1" si="1111"/>
        <v>0</v>
      </c>
      <c r="AX2635" s="266" t="b">
        <f t="shared" ca="1" si="1112"/>
        <v>0</v>
      </c>
      <c r="AY2635" s="266" t="b">
        <f t="shared" ca="1" si="1113"/>
        <v>0</v>
      </c>
    </row>
    <row r="2636" spans="1:51" x14ac:dyDescent="0.25">
      <c r="A2636">
        <v>2604</v>
      </c>
      <c r="B2636" s="163">
        <f ca="1">OFFSET(InputPriceData!B$15,CalculationsAndCharts!$A2636+$A$11,0,1,1)</f>
        <v>38238</v>
      </c>
      <c r="C2636" s="3">
        <f ca="1">OFFSET(InputPriceData!G$15,CalculationsAndCharts!$A2636+$A$11,IF($C$7,8,0),1,1)</f>
        <v>192900</v>
      </c>
      <c r="D2636" s="4">
        <f ca="1">OFFSET(InputPriceData!C$15,CalculationsAndCharts!$A2636+$A$11,IF($C$7,8,0),1,1)</f>
        <v>18.190000000000001</v>
      </c>
      <c r="E2636" s="4">
        <f ca="1">OFFSET(InputPriceData!D$15,CalculationsAndCharts!$A2636+$A$11,IF($C$7,8,0),1,1)</f>
        <v>18.329999999999998</v>
      </c>
      <c r="F2636" s="4">
        <f ca="1">OFFSET(InputPriceData!E$15,CalculationsAndCharts!$A2636+$A$11,IF($C$7,8,0),1,1)</f>
        <v>18.04</v>
      </c>
      <c r="G2636" s="4">
        <f ca="1">OFFSET(InputPriceData!F$15,CalculationsAndCharts!$A2636+$A$11,IF($C$7,8,0),1,1)</f>
        <v>18.09</v>
      </c>
      <c r="H2636" s="128"/>
      <c r="I2636" s="128"/>
      <c r="K2636" s="124"/>
      <c r="L2636" s="279"/>
      <c r="M2636" s="281"/>
      <c r="N2636" s="280"/>
      <c r="O2636" s="4"/>
      <c r="P2636" s="4"/>
      <c r="Q2636" s="3"/>
      <c r="S2636" s="309">
        <f t="shared" ca="1" si="1094"/>
        <v>26.84</v>
      </c>
      <c r="T2636" s="309">
        <f t="shared" ca="1" si="1095"/>
        <v>17.39</v>
      </c>
      <c r="U2636" s="310">
        <f t="shared" ca="1" si="1087"/>
        <v>7.4074074074074001E-2</v>
      </c>
      <c r="V2636" s="310" t="b">
        <f t="shared" ca="1" si="1096"/>
        <v>0</v>
      </c>
      <c r="W2636" s="3" t="b">
        <f t="shared" ca="1" si="1097"/>
        <v>0</v>
      </c>
      <c r="X2636" s="3" t="str">
        <f t="shared" ca="1" si="1098"/>
        <v/>
      </c>
      <c r="Y2636" s="3" t="str">
        <f t="shared" ca="1" si="1088"/>
        <v/>
      </c>
      <c r="Z2636" s="3" t="str">
        <f t="shared" ca="1" si="1099"/>
        <v/>
      </c>
      <c r="AA2636" s="3" t="str">
        <f t="shared" ca="1" si="1100"/>
        <v/>
      </c>
      <c r="AB2636" s="205">
        <f t="shared" ca="1" si="1101"/>
        <v>800</v>
      </c>
      <c r="AC2636" s="205">
        <f t="shared" ca="1" si="1102"/>
        <v>11</v>
      </c>
      <c r="AD2636" s="205">
        <f t="shared" ca="1" si="1089"/>
        <v>72.727272727272734</v>
      </c>
      <c r="AE2636" s="205">
        <f t="shared" ca="1" si="1090"/>
        <v>22.727272727272734</v>
      </c>
      <c r="AF2636" s="205">
        <f t="shared" ca="1" si="1103"/>
        <v>4.5454545454545467</v>
      </c>
      <c r="AG2636" s="205"/>
      <c r="AH2636" s="205"/>
      <c r="AI2636" s="205"/>
      <c r="AJ2636" s="205"/>
      <c r="AK2636" s="4"/>
      <c r="AL2636" s="4"/>
      <c r="AM2636" s="309">
        <f t="shared" ca="1" si="1104"/>
        <v>26.84</v>
      </c>
      <c r="AN2636" s="309">
        <f t="shared" ca="1" si="1105"/>
        <v>17.39</v>
      </c>
      <c r="AO2636" s="310">
        <f t="shared" ca="1" si="1106"/>
        <v>7.4074074074074001E-2</v>
      </c>
      <c r="AP2636" s="310" t="b">
        <f t="shared" ca="1" si="1107"/>
        <v>0</v>
      </c>
      <c r="AQ2636" s="309">
        <f t="shared" ca="1" si="1108"/>
        <v>0</v>
      </c>
      <c r="AR2636" s="205">
        <f t="shared" ca="1" si="1091"/>
        <v>0</v>
      </c>
      <c r="AS2636" s="45" t="b">
        <f t="shared" ca="1" si="1092"/>
        <v>0</v>
      </c>
      <c r="AT2636">
        <f t="shared" ca="1" si="1093"/>
        <v>0</v>
      </c>
      <c r="AU2636" t="b">
        <f t="shared" ca="1" si="1109"/>
        <v>0</v>
      </c>
      <c r="AV2636" t="b">
        <f t="shared" ca="1" si="1110"/>
        <v>0</v>
      </c>
      <c r="AW2636" s="266" t="b">
        <f t="shared" ca="1" si="1111"/>
        <v>0</v>
      </c>
      <c r="AX2636" s="266" t="b">
        <f t="shared" ca="1" si="1112"/>
        <v>0</v>
      </c>
      <c r="AY2636" s="266" t="b">
        <f t="shared" ca="1" si="1113"/>
        <v>0</v>
      </c>
    </row>
    <row r="2637" spans="1:51" x14ac:dyDescent="0.25">
      <c r="A2637">
        <v>2605</v>
      </c>
      <c r="B2637" s="163">
        <f ca="1">OFFSET(InputPriceData!B$15,CalculationsAndCharts!$A2637+$A$11,0,1,1)</f>
        <v>38237</v>
      </c>
      <c r="C2637" s="3">
        <f ca="1">OFFSET(InputPriceData!G$15,CalculationsAndCharts!$A2637+$A$11,IF($C$7,8,0),1,1)</f>
        <v>214100</v>
      </c>
      <c r="D2637" s="4">
        <f ca="1">OFFSET(InputPriceData!C$15,CalculationsAndCharts!$A2637+$A$11,IF($C$7,8,0),1,1)</f>
        <v>18.25</v>
      </c>
      <c r="E2637" s="4">
        <f ca="1">OFFSET(InputPriceData!D$15,CalculationsAndCharts!$A2637+$A$11,IF($C$7,8,0),1,1)</f>
        <v>18.25</v>
      </c>
      <c r="F2637" s="4">
        <f ca="1">OFFSET(InputPriceData!E$15,CalculationsAndCharts!$A2637+$A$11,IF($C$7,8,0),1,1)</f>
        <v>17.75</v>
      </c>
      <c r="G2637" s="4">
        <f ca="1">OFFSET(InputPriceData!F$15,CalculationsAndCharts!$A2637+$A$11,IF($C$7,8,0),1,1)</f>
        <v>18.03</v>
      </c>
      <c r="H2637" s="128"/>
      <c r="I2637" s="128"/>
      <c r="K2637" s="124"/>
      <c r="L2637" s="279"/>
      <c r="M2637" s="281"/>
      <c r="N2637" s="280"/>
      <c r="O2637" s="4"/>
      <c r="P2637" s="4"/>
      <c r="Q2637" s="3"/>
      <c r="S2637" s="309">
        <f t="shared" ca="1" si="1094"/>
        <v>26.84</v>
      </c>
      <c r="T2637" s="309">
        <f t="shared" ca="1" si="1095"/>
        <v>17.39</v>
      </c>
      <c r="U2637" s="310">
        <f t="shared" ca="1" si="1087"/>
        <v>6.7724867724867785E-2</v>
      </c>
      <c r="V2637" s="310" t="b">
        <f t="shared" ca="1" si="1096"/>
        <v>0</v>
      </c>
      <c r="W2637" s="3" t="b">
        <f t="shared" ca="1" si="1097"/>
        <v>0</v>
      </c>
      <c r="X2637" s="3" t="str">
        <f t="shared" ca="1" si="1098"/>
        <v/>
      </c>
      <c r="Y2637" s="3" t="str">
        <f t="shared" ca="1" si="1088"/>
        <v/>
      </c>
      <c r="Z2637" s="3" t="str">
        <f t="shared" ca="1" si="1099"/>
        <v/>
      </c>
      <c r="AA2637" s="3" t="str">
        <f t="shared" ca="1" si="1100"/>
        <v/>
      </c>
      <c r="AB2637" s="205">
        <f t="shared" ca="1" si="1101"/>
        <v>800</v>
      </c>
      <c r="AC2637" s="205">
        <f t="shared" ca="1" si="1102"/>
        <v>11</v>
      </c>
      <c r="AD2637" s="205">
        <f t="shared" ca="1" si="1089"/>
        <v>72.727272727272734</v>
      </c>
      <c r="AE2637" s="205">
        <f t="shared" ca="1" si="1090"/>
        <v>22.727272727272734</v>
      </c>
      <c r="AF2637" s="205">
        <f t="shared" ca="1" si="1103"/>
        <v>4.5454545454545467</v>
      </c>
      <c r="AG2637" s="205"/>
      <c r="AH2637" s="205"/>
      <c r="AI2637" s="205"/>
      <c r="AJ2637" s="205"/>
      <c r="AK2637" s="4"/>
      <c r="AL2637" s="4"/>
      <c r="AM2637" s="309">
        <f t="shared" ca="1" si="1104"/>
        <v>26.84</v>
      </c>
      <c r="AN2637" s="309">
        <f t="shared" ca="1" si="1105"/>
        <v>17.39</v>
      </c>
      <c r="AO2637" s="310">
        <f t="shared" ca="1" si="1106"/>
        <v>6.7724867724867785E-2</v>
      </c>
      <c r="AP2637" s="310" t="b">
        <f t="shared" ca="1" si="1107"/>
        <v>0</v>
      </c>
      <c r="AQ2637" s="309">
        <f t="shared" ca="1" si="1108"/>
        <v>0</v>
      </c>
      <c r="AR2637" s="205">
        <f t="shared" ca="1" si="1091"/>
        <v>0</v>
      </c>
      <c r="AS2637" s="45" t="b">
        <f t="shared" ca="1" si="1092"/>
        <v>0</v>
      </c>
      <c r="AT2637">
        <f t="shared" ca="1" si="1093"/>
        <v>0</v>
      </c>
      <c r="AU2637" t="b">
        <f t="shared" ca="1" si="1109"/>
        <v>0</v>
      </c>
      <c r="AV2637" t="b">
        <f t="shared" ca="1" si="1110"/>
        <v>0</v>
      </c>
      <c r="AW2637" s="266" t="b">
        <f t="shared" ca="1" si="1111"/>
        <v>0</v>
      </c>
      <c r="AX2637" s="266" t="b">
        <f t="shared" ca="1" si="1112"/>
        <v>0</v>
      </c>
      <c r="AY2637" s="266" t="b">
        <f t="shared" ca="1" si="1113"/>
        <v>0</v>
      </c>
    </row>
    <row r="2638" spans="1:51" x14ac:dyDescent="0.25">
      <c r="A2638">
        <v>2606</v>
      </c>
      <c r="B2638" s="163">
        <f ca="1">OFFSET(InputPriceData!B$15,CalculationsAndCharts!$A2638+$A$11,0,1,1)</f>
        <v>38233</v>
      </c>
      <c r="C2638" s="3">
        <f ca="1">OFFSET(InputPriceData!G$15,CalculationsAndCharts!$A2638+$A$11,IF($C$7,8,0),1,1)</f>
        <v>211300</v>
      </c>
      <c r="D2638" s="4">
        <f ca="1">OFFSET(InputPriceData!C$15,CalculationsAndCharts!$A2638+$A$11,IF($C$7,8,0),1,1)</f>
        <v>17.989999999999998</v>
      </c>
      <c r="E2638" s="4">
        <f ca="1">OFFSET(InputPriceData!D$15,CalculationsAndCharts!$A2638+$A$11,IF($C$7,8,0),1,1)</f>
        <v>18.05</v>
      </c>
      <c r="F2638" s="4">
        <f ca="1">OFFSET(InputPriceData!E$15,CalculationsAndCharts!$A2638+$A$11,IF($C$7,8,0),1,1)</f>
        <v>17.61</v>
      </c>
      <c r="G2638" s="4">
        <f ca="1">OFFSET(InputPriceData!F$15,CalculationsAndCharts!$A2638+$A$11,IF($C$7,8,0),1,1)</f>
        <v>17.89</v>
      </c>
      <c r="H2638" s="128"/>
      <c r="I2638" s="128"/>
      <c r="K2638" s="124"/>
      <c r="L2638" s="279"/>
      <c r="M2638" s="281"/>
      <c r="N2638" s="280"/>
      <c r="O2638" s="4"/>
      <c r="P2638" s="4"/>
      <c r="Q2638" s="3"/>
      <c r="S2638" s="309">
        <f t="shared" ca="1" si="1094"/>
        <v>27.04</v>
      </c>
      <c r="T2638" s="309">
        <f t="shared" ca="1" si="1095"/>
        <v>17.39</v>
      </c>
      <c r="U2638" s="310">
        <f t="shared" ca="1" si="1087"/>
        <v>5.1813471502590684E-2</v>
      </c>
      <c r="V2638" s="310" t="b">
        <f t="shared" ca="1" si="1096"/>
        <v>0</v>
      </c>
      <c r="W2638" s="3" t="b">
        <f t="shared" ca="1" si="1097"/>
        <v>0</v>
      </c>
      <c r="X2638" s="3" t="str">
        <f t="shared" ca="1" si="1098"/>
        <v/>
      </c>
      <c r="Y2638" s="3" t="str">
        <f t="shared" ca="1" si="1088"/>
        <v/>
      </c>
      <c r="Z2638" s="3" t="str">
        <f t="shared" ca="1" si="1099"/>
        <v/>
      </c>
      <c r="AA2638" s="3" t="str">
        <f t="shared" ca="1" si="1100"/>
        <v/>
      </c>
      <c r="AB2638" s="205">
        <f t="shared" ca="1" si="1101"/>
        <v>800</v>
      </c>
      <c r="AC2638" s="205">
        <f t="shared" ca="1" si="1102"/>
        <v>11</v>
      </c>
      <c r="AD2638" s="205">
        <f t="shared" ca="1" si="1089"/>
        <v>72.727272727272734</v>
      </c>
      <c r="AE2638" s="205">
        <f t="shared" ca="1" si="1090"/>
        <v>22.727272727272734</v>
      </c>
      <c r="AF2638" s="205">
        <f t="shared" ca="1" si="1103"/>
        <v>4.5454545454545467</v>
      </c>
      <c r="AG2638" s="205"/>
      <c r="AH2638" s="205"/>
      <c r="AI2638" s="205"/>
      <c r="AJ2638" s="205"/>
      <c r="AK2638" s="4"/>
      <c r="AL2638" s="4"/>
      <c r="AM2638" s="309">
        <f t="shared" ca="1" si="1104"/>
        <v>26.84</v>
      </c>
      <c r="AN2638" s="309">
        <f t="shared" ca="1" si="1105"/>
        <v>17.39</v>
      </c>
      <c r="AO2638" s="310">
        <f t="shared" ca="1" si="1106"/>
        <v>5.2910052910052914E-2</v>
      </c>
      <c r="AP2638" s="310" t="b">
        <f t="shared" ca="1" si="1107"/>
        <v>0</v>
      </c>
      <c r="AQ2638" s="309">
        <f t="shared" ca="1" si="1108"/>
        <v>0</v>
      </c>
      <c r="AR2638" s="205">
        <f t="shared" ca="1" si="1091"/>
        <v>0</v>
      </c>
      <c r="AS2638" s="45" t="b">
        <f t="shared" ca="1" si="1092"/>
        <v>0</v>
      </c>
      <c r="AT2638">
        <f t="shared" ca="1" si="1093"/>
        <v>0</v>
      </c>
      <c r="AU2638" t="b">
        <f t="shared" ca="1" si="1109"/>
        <v>0</v>
      </c>
      <c r="AV2638" t="b">
        <f t="shared" ca="1" si="1110"/>
        <v>0</v>
      </c>
      <c r="AW2638" s="266" t="b">
        <f t="shared" ca="1" si="1111"/>
        <v>0</v>
      </c>
      <c r="AX2638" s="266" t="b">
        <f t="shared" ca="1" si="1112"/>
        <v>0</v>
      </c>
      <c r="AY2638" s="266" t="b">
        <f t="shared" ca="1" si="1113"/>
        <v>0</v>
      </c>
    </row>
    <row r="2639" spans="1:51" x14ac:dyDescent="0.25">
      <c r="A2639">
        <v>2607</v>
      </c>
      <c r="B2639" s="163">
        <f ca="1">OFFSET(InputPriceData!B$15,CalculationsAndCharts!$A2639+$A$11,0,1,1)</f>
        <v>38232</v>
      </c>
      <c r="C2639" s="3">
        <f ca="1">OFFSET(InputPriceData!G$15,CalculationsAndCharts!$A2639+$A$11,IF($C$7,8,0),1,1)</f>
        <v>304200</v>
      </c>
      <c r="D2639" s="4">
        <f ca="1">OFFSET(InputPriceData!C$15,CalculationsAndCharts!$A2639+$A$11,IF($C$7,8,0),1,1)</f>
        <v>17.670000000000002</v>
      </c>
      <c r="E2639" s="4">
        <f ca="1">OFFSET(InputPriceData!D$15,CalculationsAndCharts!$A2639+$A$11,IF($C$7,8,0),1,1)</f>
        <v>17.93</v>
      </c>
      <c r="F2639" s="4">
        <f ca="1">OFFSET(InputPriceData!E$15,CalculationsAndCharts!$A2639+$A$11,IF($C$7,8,0),1,1)</f>
        <v>17.57</v>
      </c>
      <c r="G2639" s="4">
        <f ca="1">OFFSET(InputPriceData!F$15,CalculationsAndCharts!$A2639+$A$11,IF($C$7,8,0),1,1)</f>
        <v>17.93</v>
      </c>
      <c r="H2639" s="128"/>
      <c r="I2639" s="128"/>
      <c r="K2639" s="124"/>
      <c r="L2639" s="279"/>
      <c r="M2639" s="281"/>
      <c r="N2639" s="280"/>
      <c r="O2639" s="4"/>
      <c r="P2639" s="4"/>
      <c r="Q2639" s="3"/>
      <c r="S2639" s="309">
        <f t="shared" ca="1" si="1094"/>
        <v>27.04</v>
      </c>
      <c r="T2639" s="309">
        <f t="shared" ca="1" si="1095"/>
        <v>17.39</v>
      </c>
      <c r="U2639" s="310">
        <f t="shared" ca="1" si="1087"/>
        <v>5.5958549222797846E-2</v>
      </c>
      <c r="V2639" s="310" t="b">
        <f t="shared" ca="1" si="1096"/>
        <v>0</v>
      </c>
      <c r="W2639" s="3" t="b">
        <f t="shared" ca="1" si="1097"/>
        <v>0</v>
      </c>
      <c r="X2639" s="3" t="str">
        <f t="shared" ca="1" si="1098"/>
        <v/>
      </c>
      <c r="Y2639" s="3" t="str">
        <f t="shared" ca="1" si="1088"/>
        <v/>
      </c>
      <c r="Z2639" s="3" t="str">
        <f t="shared" ca="1" si="1099"/>
        <v/>
      </c>
      <c r="AA2639" s="3" t="str">
        <f t="shared" ca="1" si="1100"/>
        <v/>
      </c>
      <c r="AB2639" s="205">
        <f t="shared" ca="1" si="1101"/>
        <v>800</v>
      </c>
      <c r="AC2639" s="205">
        <f t="shared" ca="1" si="1102"/>
        <v>11</v>
      </c>
      <c r="AD2639" s="205">
        <f t="shared" ca="1" si="1089"/>
        <v>72.727272727272734</v>
      </c>
      <c r="AE2639" s="205">
        <f t="shared" ca="1" si="1090"/>
        <v>22.727272727272734</v>
      </c>
      <c r="AF2639" s="205">
        <f t="shared" ca="1" si="1103"/>
        <v>4.5454545454545467</v>
      </c>
      <c r="AG2639" s="205"/>
      <c r="AH2639" s="205"/>
      <c r="AI2639" s="205"/>
      <c r="AJ2639" s="205"/>
      <c r="AK2639" s="4"/>
      <c r="AL2639" s="4"/>
      <c r="AM2639" s="309">
        <f t="shared" ca="1" si="1104"/>
        <v>26.84</v>
      </c>
      <c r="AN2639" s="309">
        <f t="shared" ca="1" si="1105"/>
        <v>17.39</v>
      </c>
      <c r="AO2639" s="310">
        <f t="shared" ca="1" si="1106"/>
        <v>5.7142857142857058E-2</v>
      </c>
      <c r="AP2639" s="310" t="b">
        <f t="shared" ca="1" si="1107"/>
        <v>0</v>
      </c>
      <c r="AQ2639" s="309">
        <f t="shared" ca="1" si="1108"/>
        <v>0</v>
      </c>
      <c r="AR2639" s="205">
        <f t="shared" ca="1" si="1091"/>
        <v>0</v>
      </c>
      <c r="AS2639" s="45" t="b">
        <f t="shared" ca="1" si="1092"/>
        <v>0</v>
      </c>
      <c r="AT2639">
        <f t="shared" ca="1" si="1093"/>
        <v>0</v>
      </c>
      <c r="AU2639" t="b">
        <f t="shared" ca="1" si="1109"/>
        <v>0</v>
      </c>
      <c r="AV2639" t="b">
        <f t="shared" ca="1" si="1110"/>
        <v>0</v>
      </c>
      <c r="AW2639" s="266" t="b">
        <f t="shared" ca="1" si="1111"/>
        <v>0</v>
      </c>
      <c r="AX2639" s="266" t="b">
        <f t="shared" ca="1" si="1112"/>
        <v>0</v>
      </c>
      <c r="AY2639" s="266" t="b">
        <f t="shared" ca="1" si="1113"/>
        <v>0</v>
      </c>
    </row>
    <row r="2640" spans="1:51" x14ac:dyDescent="0.25">
      <c r="A2640">
        <v>2608</v>
      </c>
      <c r="B2640" s="163">
        <f ca="1">OFFSET(InputPriceData!B$15,CalculationsAndCharts!$A2640+$A$11,0,1,1)</f>
        <v>38231</v>
      </c>
      <c r="C2640" s="3">
        <f ca="1">OFFSET(InputPriceData!G$15,CalculationsAndCharts!$A2640+$A$11,IF($C$7,8,0),1,1)</f>
        <v>180200</v>
      </c>
      <c r="D2640" s="4">
        <f ca="1">OFFSET(InputPriceData!C$15,CalculationsAndCharts!$A2640+$A$11,IF($C$7,8,0),1,1)</f>
        <v>17.45</v>
      </c>
      <c r="E2640" s="4">
        <f ca="1">OFFSET(InputPriceData!D$15,CalculationsAndCharts!$A2640+$A$11,IF($C$7,8,0),1,1)</f>
        <v>18.13</v>
      </c>
      <c r="F2640" s="4">
        <f ca="1">OFFSET(InputPriceData!E$15,CalculationsAndCharts!$A2640+$A$11,IF($C$7,8,0),1,1)</f>
        <v>17.39</v>
      </c>
      <c r="G2640" s="4">
        <f ca="1">OFFSET(InputPriceData!F$15,CalculationsAndCharts!$A2640+$A$11,IF($C$7,8,0),1,1)</f>
        <v>17.59</v>
      </c>
      <c r="H2640" s="128"/>
      <c r="I2640" s="128"/>
      <c r="K2640" s="124"/>
      <c r="L2640" s="279"/>
      <c r="M2640" s="281"/>
      <c r="N2640" s="280"/>
      <c r="O2640" s="4"/>
      <c r="P2640" s="4"/>
      <c r="Q2640" s="3"/>
      <c r="S2640" s="309">
        <f t="shared" ca="1" si="1094"/>
        <v>27.04</v>
      </c>
      <c r="T2640" s="309">
        <f t="shared" ca="1" si="1095"/>
        <v>17.39</v>
      </c>
      <c r="U2640" s="310">
        <f t="shared" ca="1" si="1087"/>
        <v>2.0725388601036197E-2</v>
      </c>
      <c r="V2640" s="310" t="b">
        <f t="shared" ca="1" si="1096"/>
        <v>0</v>
      </c>
      <c r="W2640" s="3" t="b">
        <f t="shared" ca="1" si="1097"/>
        <v>0</v>
      </c>
      <c r="X2640" s="3" t="str">
        <f t="shared" ca="1" si="1098"/>
        <v/>
      </c>
      <c r="Y2640" s="3" t="str">
        <f t="shared" ca="1" si="1088"/>
        <v/>
      </c>
      <c r="Z2640" s="3" t="str">
        <f t="shared" ca="1" si="1099"/>
        <v/>
      </c>
      <c r="AA2640" s="3" t="str">
        <f t="shared" ca="1" si="1100"/>
        <v/>
      </c>
      <c r="AB2640" s="205">
        <f t="shared" ca="1" si="1101"/>
        <v>800</v>
      </c>
      <c r="AC2640" s="205">
        <f t="shared" ca="1" si="1102"/>
        <v>11</v>
      </c>
      <c r="AD2640" s="205">
        <f t="shared" ca="1" si="1089"/>
        <v>72.727272727272734</v>
      </c>
      <c r="AE2640" s="205">
        <f t="shared" ca="1" si="1090"/>
        <v>22.727272727272734</v>
      </c>
      <c r="AF2640" s="205">
        <f t="shared" ca="1" si="1103"/>
        <v>4.5454545454545467</v>
      </c>
      <c r="AG2640" s="205"/>
      <c r="AH2640" s="205"/>
      <c r="AI2640" s="205"/>
      <c r="AJ2640" s="205"/>
      <c r="AK2640" s="4"/>
      <c r="AL2640" s="4"/>
      <c r="AM2640" s="309">
        <f t="shared" ca="1" si="1104"/>
        <v>27.04</v>
      </c>
      <c r="AN2640" s="309">
        <f t="shared" ca="1" si="1105"/>
        <v>17.39</v>
      </c>
      <c r="AO2640" s="310">
        <f t="shared" ca="1" si="1106"/>
        <v>2.0725388601036197E-2</v>
      </c>
      <c r="AP2640" s="310" t="b">
        <f t="shared" ca="1" si="1107"/>
        <v>0</v>
      </c>
      <c r="AQ2640" s="309">
        <f t="shared" ca="1" si="1108"/>
        <v>0</v>
      </c>
      <c r="AR2640" s="205">
        <f t="shared" ca="1" si="1091"/>
        <v>0</v>
      </c>
      <c r="AS2640" s="45" t="b">
        <f t="shared" ca="1" si="1092"/>
        <v>0</v>
      </c>
      <c r="AT2640">
        <f t="shared" ca="1" si="1093"/>
        <v>0</v>
      </c>
      <c r="AU2640" t="b">
        <f t="shared" ca="1" si="1109"/>
        <v>0</v>
      </c>
      <c r="AV2640" t="b">
        <f t="shared" ca="1" si="1110"/>
        <v>0</v>
      </c>
      <c r="AW2640" s="266" t="b">
        <f t="shared" ca="1" si="1111"/>
        <v>0</v>
      </c>
      <c r="AX2640" s="266" t="b">
        <f t="shared" ca="1" si="1112"/>
        <v>0</v>
      </c>
      <c r="AY2640" s="266" t="b">
        <f t="shared" ca="1" si="1113"/>
        <v>0</v>
      </c>
    </row>
    <row r="2641" spans="1:51" x14ac:dyDescent="0.25">
      <c r="A2641">
        <v>2609</v>
      </c>
      <c r="B2641" s="163">
        <f ca="1">OFFSET(InputPriceData!B$15,CalculationsAndCharts!$A2641+$A$11,0,1,1)</f>
        <v>38230</v>
      </c>
      <c r="C2641" s="3">
        <f ca="1">OFFSET(InputPriceData!G$15,CalculationsAndCharts!$A2641+$A$11,IF($C$7,8,0),1,1)</f>
        <v>407200</v>
      </c>
      <c r="D2641" s="4">
        <f ca="1">OFFSET(InputPriceData!C$15,CalculationsAndCharts!$A2641+$A$11,IF($C$7,8,0),1,1)</f>
        <v>17.48</v>
      </c>
      <c r="E2641" s="4">
        <f ca="1">OFFSET(InputPriceData!D$15,CalculationsAndCharts!$A2641+$A$11,IF($C$7,8,0),1,1)</f>
        <v>17.68</v>
      </c>
      <c r="F2641" s="4">
        <f ca="1">OFFSET(InputPriceData!E$15,CalculationsAndCharts!$A2641+$A$11,IF($C$7,8,0),1,1)</f>
        <v>17.39</v>
      </c>
      <c r="G2641" s="4">
        <f ca="1">OFFSET(InputPriceData!F$15,CalculationsAndCharts!$A2641+$A$11,IF($C$7,8,0),1,1)</f>
        <v>17.54</v>
      </c>
      <c r="H2641" s="128"/>
      <c r="I2641" s="128"/>
      <c r="K2641" s="124"/>
      <c r="L2641" s="279"/>
      <c r="M2641" s="281"/>
      <c r="N2641" s="280"/>
      <c r="O2641" s="4"/>
      <c r="P2641" s="4"/>
      <c r="Q2641" s="3"/>
      <c r="S2641" s="309">
        <f t="shared" ca="1" si="1094"/>
        <v>27.04</v>
      </c>
      <c r="T2641" s="309">
        <f t="shared" ca="1" si="1095"/>
        <v>17.39</v>
      </c>
      <c r="U2641" s="310">
        <f t="shared" ca="1" si="1087"/>
        <v>1.5544041450777058E-2</v>
      </c>
      <c r="V2641" s="310" t="b">
        <f t="shared" ca="1" si="1096"/>
        <v>0</v>
      </c>
      <c r="W2641" s="3" t="b">
        <f t="shared" ca="1" si="1097"/>
        <v>1</v>
      </c>
      <c r="X2641" s="3">
        <f t="shared" ca="1" si="1098"/>
        <v>25.71</v>
      </c>
      <c r="Y2641" s="3">
        <f t="shared" ca="1" si="1088"/>
        <v>-31.777518475301449</v>
      </c>
      <c r="Z2641" s="3">
        <f t="shared" ca="1" si="1099"/>
        <v>10</v>
      </c>
      <c r="AA2641" s="3">
        <f t="shared" ca="1" si="1100"/>
        <v>100</v>
      </c>
      <c r="AB2641" s="205">
        <f t="shared" ca="1" si="1101"/>
        <v>800</v>
      </c>
      <c r="AC2641" s="205">
        <f t="shared" ca="1" si="1102"/>
        <v>11</v>
      </c>
      <c r="AD2641" s="205">
        <f t="shared" ca="1" si="1089"/>
        <v>72.727272727272734</v>
      </c>
      <c r="AE2641" s="205">
        <f t="shared" ca="1" si="1090"/>
        <v>22.727272727272734</v>
      </c>
      <c r="AF2641" s="205">
        <f t="shared" ca="1" si="1103"/>
        <v>4.5454545454545467</v>
      </c>
      <c r="AG2641" s="205"/>
      <c r="AH2641" s="205"/>
      <c r="AI2641" s="205"/>
      <c r="AJ2641" s="205"/>
      <c r="AK2641" s="4"/>
      <c r="AL2641" s="4"/>
      <c r="AM2641" s="309">
        <f t="shared" ca="1" si="1104"/>
        <v>27.04</v>
      </c>
      <c r="AN2641" s="309">
        <f t="shared" ca="1" si="1105"/>
        <v>17.39</v>
      </c>
      <c r="AO2641" s="310">
        <f t="shared" ca="1" si="1106"/>
        <v>1.5544041450777058E-2</v>
      </c>
      <c r="AP2641" s="310" t="b">
        <f t="shared" ca="1" si="1107"/>
        <v>0</v>
      </c>
      <c r="AQ2641" s="309">
        <f t="shared" ca="1" si="1108"/>
        <v>0</v>
      </c>
      <c r="AR2641" s="205">
        <f t="shared" ca="1" si="1091"/>
        <v>0</v>
      </c>
      <c r="AS2641" s="45" t="b">
        <f t="shared" ca="1" si="1092"/>
        <v>0</v>
      </c>
      <c r="AT2641">
        <f t="shared" ca="1" si="1093"/>
        <v>0</v>
      </c>
      <c r="AU2641" t="b">
        <f t="shared" ca="1" si="1109"/>
        <v>0</v>
      </c>
      <c r="AV2641" t="b">
        <f t="shared" ca="1" si="1110"/>
        <v>0</v>
      </c>
      <c r="AW2641" s="266" t="b">
        <f t="shared" ca="1" si="1111"/>
        <v>0</v>
      </c>
      <c r="AX2641" s="266" t="b">
        <f t="shared" ca="1" si="1112"/>
        <v>0</v>
      </c>
      <c r="AY2641" s="266" t="b">
        <f t="shared" ca="1" si="1113"/>
        <v>0</v>
      </c>
    </row>
    <row r="2642" spans="1:51" x14ac:dyDescent="0.25">
      <c r="A2642">
        <v>2610</v>
      </c>
      <c r="B2642" s="163">
        <f ca="1">OFFSET(InputPriceData!B$15,CalculationsAndCharts!$A2642+$A$11,0,1,1)</f>
        <v>38229</v>
      </c>
      <c r="C2642" s="3">
        <f ca="1">OFFSET(InputPriceData!G$15,CalculationsAndCharts!$A2642+$A$11,IF($C$7,8,0),1,1)</f>
        <v>390000</v>
      </c>
      <c r="D2642" s="4">
        <f ca="1">OFFSET(InputPriceData!C$15,CalculationsAndCharts!$A2642+$A$11,IF($C$7,8,0),1,1)</f>
        <v>17.73</v>
      </c>
      <c r="E2642" s="4">
        <f ca="1">OFFSET(InputPriceData!D$15,CalculationsAndCharts!$A2642+$A$11,IF($C$7,8,0),1,1)</f>
        <v>17.82</v>
      </c>
      <c r="F2642" s="4">
        <f ca="1">OFFSET(InputPriceData!E$15,CalculationsAndCharts!$A2642+$A$11,IF($C$7,8,0),1,1)</f>
        <v>17.3</v>
      </c>
      <c r="G2642" s="4">
        <f ca="1">OFFSET(InputPriceData!F$15,CalculationsAndCharts!$A2642+$A$11,IF($C$7,8,0),1,1)</f>
        <v>17.39</v>
      </c>
      <c r="H2642" s="128"/>
      <c r="I2642" s="128"/>
      <c r="K2642" s="124"/>
      <c r="L2642" s="279"/>
      <c r="M2642" s="281"/>
      <c r="N2642" s="280"/>
      <c r="O2642" s="4"/>
      <c r="P2642" s="4"/>
      <c r="Q2642" s="3"/>
      <c r="S2642" s="309">
        <f t="shared" ca="1" si="1094"/>
        <v>27.04</v>
      </c>
      <c r="T2642" s="309">
        <f t="shared" ca="1" si="1095"/>
        <v>17.39</v>
      </c>
      <c r="U2642" s="310">
        <f t="shared" ca="1" si="1087"/>
        <v>0</v>
      </c>
      <c r="V2642" s="310" t="b">
        <f t="shared" ca="1" si="1096"/>
        <v>0</v>
      </c>
      <c r="W2642" s="3" t="b">
        <f t="shared" ca="1" si="1097"/>
        <v>0</v>
      </c>
      <c r="X2642" s="3" t="str">
        <f t="shared" ca="1" si="1098"/>
        <v/>
      </c>
      <c r="Y2642" s="3" t="str">
        <f t="shared" ca="1" si="1088"/>
        <v/>
      </c>
      <c r="Z2642" s="3" t="str">
        <f t="shared" ca="1" si="1099"/>
        <v/>
      </c>
      <c r="AA2642" s="3" t="str">
        <f t="shared" ca="1" si="1100"/>
        <v/>
      </c>
      <c r="AB2642" s="205">
        <f t="shared" ca="1" si="1101"/>
        <v>700</v>
      </c>
      <c r="AC2642" s="205">
        <f t="shared" ca="1" si="1102"/>
        <v>10</v>
      </c>
      <c r="AD2642" s="205">
        <f t="shared" ca="1" si="1089"/>
        <v>70</v>
      </c>
      <c r="AE2642" s="205">
        <f t="shared" ca="1" si="1090"/>
        <v>20</v>
      </c>
      <c r="AF2642" s="205">
        <f t="shared" ca="1" si="1103"/>
        <v>4</v>
      </c>
      <c r="AG2642" s="205"/>
      <c r="AH2642" s="205"/>
      <c r="AI2642" s="205"/>
      <c r="AJ2642" s="205"/>
      <c r="AK2642" s="4"/>
      <c r="AL2642" s="4"/>
      <c r="AM2642" s="309">
        <f t="shared" ca="1" si="1104"/>
        <v>27.04</v>
      </c>
      <c r="AN2642" s="309">
        <f t="shared" ca="1" si="1105"/>
        <v>17.39</v>
      </c>
      <c r="AO2642" s="310">
        <f t="shared" ca="1" si="1106"/>
        <v>0</v>
      </c>
      <c r="AP2642" s="310" t="b">
        <f t="shared" ca="1" si="1107"/>
        <v>0</v>
      </c>
      <c r="AQ2642" s="309">
        <f t="shared" ca="1" si="1108"/>
        <v>0</v>
      </c>
      <c r="AR2642" s="205">
        <f t="shared" ca="1" si="1091"/>
        <v>0</v>
      </c>
      <c r="AS2642" s="45" t="b">
        <f t="shared" ca="1" si="1092"/>
        <v>0</v>
      </c>
      <c r="AT2642">
        <f t="shared" ca="1" si="1093"/>
        <v>0</v>
      </c>
      <c r="AU2642" t="b">
        <f t="shared" ca="1" si="1109"/>
        <v>0</v>
      </c>
      <c r="AV2642" t="b">
        <f t="shared" ca="1" si="1110"/>
        <v>0</v>
      </c>
      <c r="AW2642" s="266" t="b">
        <f t="shared" ca="1" si="1111"/>
        <v>0</v>
      </c>
      <c r="AX2642" s="266" t="b">
        <f t="shared" ca="1" si="1112"/>
        <v>0</v>
      </c>
      <c r="AY2642" s="266" t="b">
        <f t="shared" ca="1" si="1113"/>
        <v>0</v>
      </c>
    </row>
    <row r="2643" spans="1:51" x14ac:dyDescent="0.25">
      <c r="A2643">
        <v>2611</v>
      </c>
      <c r="B2643" s="163">
        <f ca="1">OFFSET(InputPriceData!B$15,CalculationsAndCharts!$A2643+$A$11,0,1,1)</f>
        <v>38226</v>
      </c>
      <c r="C2643" s="3">
        <f ca="1">OFFSET(InputPriceData!G$15,CalculationsAndCharts!$A2643+$A$11,IF($C$7,8,0),1,1)</f>
        <v>224400</v>
      </c>
      <c r="D2643" s="4">
        <f ca="1">OFFSET(InputPriceData!C$15,CalculationsAndCharts!$A2643+$A$11,IF($C$7,8,0),1,1)</f>
        <v>17.690000000000001</v>
      </c>
      <c r="E2643" s="4">
        <f ca="1">OFFSET(InputPriceData!D$15,CalculationsAndCharts!$A2643+$A$11,IF($C$7,8,0),1,1)</f>
        <v>17.97</v>
      </c>
      <c r="F2643" s="4">
        <f ca="1">OFFSET(InputPriceData!E$15,CalculationsAndCharts!$A2643+$A$11,IF($C$7,8,0),1,1)</f>
        <v>17.670000000000002</v>
      </c>
      <c r="G2643" s="4">
        <f ca="1">OFFSET(InputPriceData!F$15,CalculationsAndCharts!$A2643+$A$11,IF($C$7,8,0),1,1)</f>
        <v>17.87</v>
      </c>
      <c r="H2643" s="128"/>
      <c r="I2643" s="128"/>
      <c r="K2643" s="124"/>
      <c r="L2643" s="279"/>
      <c r="M2643" s="281"/>
      <c r="N2643" s="280"/>
      <c r="O2643" s="4"/>
      <c r="P2643" s="4"/>
      <c r="Q2643" s="3"/>
      <c r="S2643" s="309">
        <f t="shared" ca="1" si="1094"/>
        <v>27.43</v>
      </c>
      <c r="T2643" s="309">
        <f t="shared" ca="1" si="1095"/>
        <v>17.41</v>
      </c>
      <c r="U2643" s="310">
        <f t="shared" ca="1" si="1087"/>
        <v>4.590818363273462E-2</v>
      </c>
      <c r="V2643" s="310" t="b">
        <f t="shared" ca="1" si="1096"/>
        <v>0</v>
      </c>
      <c r="W2643" s="3" t="b">
        <f t="shared" ca="1" si="1097"/>
        <v>0</v>
      </c>
      <c r="X2643" s="3" t="str">
        <f t="shared" ca="1" si="1098"/>
        <v/>
      </c>
      <c r="Y2643" s="3" t="str">
        <f t="shared" ca="1" si="1088"/>
        <v/>
      </c>
      <c r="Z2643" s="3" t="str">
        <f t="shared" ca="1" si="1099"/>
        <v/>
      </c>
      <c r="AA2643" s="3" t="str">
        <f t="shared" ca="1" si="1100"/>
        <v/>
      </c>
      <c r="AB2643" s="205">
        <f t="shared" ca="1" si="1101"/>
        <v>700</v>
      </c>
      <c r="AC2643" s="205">
        <f t="shared" ca="1" si="1102"/>
        <v>10</v>
      </c>
      <c r="AD2643" s="205">
        <f t="shared" ca="1" si="1089"/>
        <v>70</v>
      </c>
      <c r="AE2643" s="205">
        <f t="shared" ca="1" si="1090"/>
        <v>20</v>
      </c>
      <c r="AF2643" s="205">
        <f t="shared" ca="1" si="1103"/>
        <v>4</v>
      </c>
      <c r="AG2643" s="205"/>
      <c r="AH2643" s="205"/>
      <c r="AI2643" s="205"/>
      <c r="AJ2643" s="205"/>
      <c r="AK2643" s="4"/>
      <c r="AL2643" s="4"/>
      <c r="AM2643" s="309">
        <f t="shared" ca="1" si="1104"/>
        <v>27.04</v>
      </c>
      <c r="AN2643" s="309">
        <f t="shared" ca="1" si="1105"/>
        <v>17.41</v>
      </c>
      <c r="AO2643" s="310">
        <f t="shared" ca="1" si="1106"/>
        <v>4.7767393561786178E-2</v>
      </c>
      <c r="AP2643" s="310" t="b">
        <f t="shared" ca="1" si="1107"/>
        <v>0</v>
      </c>
      <c r="AQ2643" s="309">
        <f t="shared" ca="1" si="1108"/>
        <v>0</v>
      </c>
      <c r="AR2643" s="205">
        <f t="shared" ca="1" si="1091"/>
        <v>0</v>
      </c>
      <c r="AS2643" s="45" t="b">
        <f t="shared" ca="1" si="1092"/>
        <v>0</v>
      </c>
      <c r="AT2643">
        <f t="shared" ca="1" si="1093"/>
        <v>0</v>
      </c>
      <c r="AU2643" t="b">
        <f t="shared" ca="1" si="1109"/>
        <v>0</v>
      </c>
      <c r="AV2643" t="b">
        <f t="shared" ca="1" si="1110"/>
        <v>0</v>
      </c>
      <c r="AW2643" s="266" t="b">
        <f t="shared" ca="1" si="1111"/>
        <v>0</v>
      </c>
      <c r="AX2643" s="266" t="b">
        <f t="shared" ca="1" si="1112"/>
        <v>0</v>
      </c>
      <c r="AY2643" s="266" t="b">
        <f t="shared" ca="1" si="1113"/>
        <v>0</v>
      </c>
    </row>
    <row r="2644" spans="1:51" x14ac:dyDescent="0.25">
      <c r="A2644">
        <v>2612</v>
      </c>
      <c r="B2644" s="163">
        <f ca="1">OFFSET(InputPriceData!B$15,CalculationsAndCharts!$A2644+$A$11,0,1,1)</f>
        <v>38225</v>
      </c>
      <c r="C2644" s="3">
        <f ca="1">OFFSET(InputPriceData!G$15,CalculationsAndCharts!$A2644+$A$11,IF($C$7,8,0),1,1)</f>
        <v>246100</v>
      </c>
      <c r="D2644" s="4">
        <f ca="1">OFFSET(InputPriceData!C$15,CalculationsAndCharts!$A2644+$A$11,IF($C$7,8,0),1,1)</f>
        <v>17.7</v>
      </c>
      <c r="E2644" s="4">
        <f ca="1">OFFSET(InputPriceData!D$15,CalculationsAndCharts!$A2644+$A$11,IF($C$7,8,0),1,1)</f>
        <v>17.829999999999998</v>
      </c>
      <c r="F2644" s="4">
        <f ca="1">OFFSET(InputPriceData!E$15,CalculationsAndCharts!$A2644+$A$11,IF($C$7,8,0),1,1)</f>
        <v>17.600000000000001</v>
      </c>
      <c r="G2644" s="4">
        <f ca="1">OFFSET(InputPriceData!F$15,CalculationsAndCharts!$A2644+$A$11,IF($C$7,8,0),1,1)</f>
        <v>17.7</v>
      </c>
      <c r="H2644" s="128"/>
      <c r="I2644" s="128"/>
      <c r="K2644" s="124"/>
      <c r="L2644" s="279"/>
      <c r="M2644" s="281"/>
      <c r="N2644" s="280"/>
      <c r="O2644" s="4"/>
      <c r="P2644" s="4"/>
      <c r="Q2644" s="3"/>
      <c r="S2644" s="309">
        <f t="shared" ca="1" si="1094"/>
        <v>27.43</v>
      </c>
      <c r="T2644" s="309">
        <f t="shared" ca="1" si="1095"/>
        <v>17.41</v>
      </c>
      <c r="U2644" s="310">
        <f t="shared" ca="1" si="1087"/>
        <v>2.8942115768462989E-2</v>
      </c>
      <c r="V2644" s="310" t="b">
        <f t="shared" ca="1" si="1096"/>
        <v>0</v>
      </c>
      <c r="W2644" s="3" t="b">
        <f t="shared" ca="1" si="1097"/>
        <v>0</v>
      </c>
      <c r="X2644" s="3" t="str">
        <f t="shared" ca="1" si="1098"/>
        <v/>
      </c>
      <c r="Y2644" s="3" t="str">
        <f t="shared" ca="1" si="1088"/>
        <v/>
      </c>
      <c r="Z2644" s="3" t="str">
        <f t="shared" ca="1" si="1099"/>
        <v/>
      </c>
      <c r="AA2644" s="3" t="str">
        <f t="shared" ca="1" si="1100"/>
        <v/>
      </c>
      <c r="AB2644" s="205">
        <f t="shared" ca="1" si="1101"/>
        <v>700</v>
      </c>
      <c r="AC2644" s="205">
        <f t="shared" ca="1" si="1102"/>
        <v>10</v>
      </c>
      <c r="AD2644" s="205">
        <f t="shared" ca="1" si="1089"/>
        <v>70</v>
      </c>
      <c r="AE2644" s="205">
        <f t="shared" ca="1" si="1090"/>
        <v>20</v>
      </c>
      <c r="AF2644" s="205">
        <f t="shared" ca="1" si="1103"/>
        <v>4</v>
      </c>
      <c r="AG2644" s="205"/>
      <c r="AH2644" s="205"/>
      <c r="AI2644" s="205"/>
      <c r="AJ2644" s="205"/>
      <c r="AK2644" s="4"/>
      <c r="AL2644" s="4"/>
      <c r="AM2644" s="309">
        <f t="shared" ca="1" si="1104"/>
        <v>27.04</v>
      </c>
      <c r="AN2644" s="309">
        <f t="shared" ca="1" si="1105"/>
        <v>17.41</v>
      </c>
      <c r="AO2644" s="310">
        <f t="shared" ca="1" si="1106"/>
        <v>3.0114226375908534E-2</v>
      </c>
      <c r="AP2644" s="310" t="b">
        <f t="shared" ca="1" si="1107"/>
        <v>0</v>
      </c>
      <c r="AQ2644" s="309">
        <f t="shared" ca="1" si="1108"/>
        <v>0</v>
      </c>
      <c r="AR2644" s="205">
        <f t="shared" ca="1" si="1091"/>
        <v>0</v>
      </c>
      <c r="AS2644" s="45" t="b">
        <f t="shared" ca="1" si="1092"/>
        <v>0</v>
      </c>
      <c r="AT2644">
        <f t="shared" ca="1" si="1093"/>
        <v>0</v>
      </c>
      <c r="AU2644" t="b">
        <f t="shared" ca="1" si="1109"/>
        <v>0</v>
      </c>
      <c r="AV2644" t="b">
        <f t="shared" ca="1" si="1110"/>
        <v>0</v>
      </c>
      <c r="AW2644" s="266" t="b">
        <f t="shared" ca="1" si="1111"/>
        <v>0</v>
      </c>
      <c r="AX2644" s="266" t="b">
        <f t="shared" ca="1" si="1112"/>
        <v>0</v>
      </c>
      <c r="AY2644" s="266" t="b">
        <f t="shared" ca="1" si="1113"/>
        <v>0</v>
      </c>
    </row>
    <row r="2645" spans="1:51" x14ac:dyDescent="0.25">
      <c r="A2645">
        <v>2613</v>
      </c>
      <c r="B2645" s="163">
        <f ca="1">OFFSET(InputPriceData!B$15,CalculationsAndCharts!$A2645+$A$11,0,1,1)</f>
        <v>38224</v>
      </c>
      <c r="C2645" s="3">
        <f ca="1">OFFSET(InputPriceData!G$15,CalculationsAndCharts!$A2645+$A$11,IF($C$7,8,0),1,1)</f>
        <v>235200</v>
      </c>
      <c r="D2645" s="4">
        <f ca="1">OFFSET(InputPriceData!C$15,CalculationsAndCharts!$A2645+$A$11,IF($C$7,8,0),1,1)</f>
        <v>17.47</v>
      </c>
      <c r="E2645" s="4">
        <f ca="1">OFFSET(InputPriceData!D$15,CalculationsAndCharts!$A2645+$A$11,IF($C$7,8,0),1,1)</f>
        <v>17.690000000000001</v>
      </c>
      <c r="F2645" s="4">
        <f ca="1">OFFSET(InputPriceData!E$15,CalculationsAndCharts!$A2645+$A$11,IF($C$7,8,0),1,1)</f>
        <v>17.18</v>
      </c>
      <c r="G2645" s="4">
        <f ca="1">OFFSET(InputPriceData!F$15,CalculationsAndCharts!$A2645+$A$11,IF($C$7,8,0),1,1)</f>
        <v>17.690000000000001</v>
      </c>
      <c r="H2645" s="128"/>
      <c r="I2645" s="128"/>
      <c r="K2645" s="124"/>
      <c r="L2645" s="279"/>
      <c r="M2645" s="281"/>
      <c r="N2645" s="280"/>
      <c r="O2645" s="4"/>
      <c r="P2645" s="4"/>
      <c r="Q2645" s="3"/>
      <c r="S2645" s="309">
        <f t="shared" ca="1" si="1094"/>
        <v>27.47</v>
      </c>
      <c r="T2645" s="309">
        <f t="shared" ca="1" si="1095"/>
        <v>17.41</v>
      </c>
      <c r="U2645" s="310">
        <f t="shared" ca="1" si="1087"/>
        <v>2.7833001988071687E-2</v>
      </c>
      <c r="V2645" s="310" t="b">
        <f t="shared" ca="1" si="1096"/>
        <v>0</v>
      </c>
      <c r="W2645" s="3" t="b">
        <f t="shared" ca="1" si="1097"/>
        <v>0</v>
      </c>
      <c r="X2645" s="3" t="str">
        <f t="shared" ca="1" si="1098"/>
        <v/>
      </c>
      <c r="Y2645" s="3" t="str">
        <f t="shared" ca="1" si="1088"/>
        <v/>
      </c>
      <c r="Z2645" s="3" t="str">
        <f t="shared" ca="1" si="1099"/>
        <v/>
      </c>
      <c r="AA2645" s="3" t="str">
        <f t="shared" ca="1" si="1100"/>
        <v/>
      </c>
      <c r="AB2645" s="205">
        <f t="shared" ca="1" si="1101"/>
        <v>700</v>
      </c>
      <c r="AC2645" s="205">
        <f t="shared" ca="1" si="1102"/>
        <v>10</v>
      </c>
      <c r="AD2645" s="205">
        <f t="shared" ca="1" si="1089"/>
        <v>70</v>
      </c>
      <c r="AE2645" s="205">
        <f t="shared" ca="1" si="1090"/>
        <v>20</v>
      </c>
      <c r="AF2645" s="205">
        <f t="shared" ca="1" si="1103"/>
        <v>4</v>
      </c>
      <c r="AG2645" s="205"/>
      <c r="AH2645" s="205"/>
      <c r="AI2645" s="205"/>
      <c r="AJ2645" s="205"/>
      <c r="AK2645" s="4"/>
      <c r="AL2645" s="4"/>
      <c r="AM2645" s="309">
        <f t="shared" ca="1" si="1104"/>
        <v>27.43</v>
      </c>
      <c r="AN2645" s="309">
        <f t="shared" ca="1" si="1105"/>
        <v>17.41</v>
      </c>
      <c r="AO2645" s="310">
        <f t="shared" ca="1" si="1106"/>
        <v>2.794411177644722E-2</v>
      </c>
      <c r="AP2645" s="310" t="b">
        <f t="shared" ca="1" si="1107"/>
        <v>0</v>
      </c>
      <c r="AQ2645" s="309">
        <f t="shared" ca="1" si="1108"/>
        <v>0</v>
      </c>
      <c r="AR2645" s="205">
        <f t="shared" ca="1" si="1091"/>
        <v>0</v>
      </c>
      <c r="AS2645" s="45" t="b">
        <f t="shared" ca="1" si="1092"/>
        <v>0</v>
      </c>
      <c r="AT2645">
        <f t="shared" ca="1" si="1093"/>
        <v>0</v>
      </c>
      <c r="AU2645" t="b">
        <f t="shared" ca="1" si="1109"/>
        <v>0</v>
      </c>
      <c r="AV2645" t="b">
        <f t="shared" ca="1" si="1110"/>
        <v>0</v>
      </c>
      <c r="AW2645" s="266" t="b">
        <f t="shared" ca="1" si="1111"/>
        <v>0</v>
      </c>
      <c r="AX2645" s="266" t="b">
        <f t="shared" ca="1" si="1112"/>
        <v>0</v>
      </c>
      <c r="AY2645" s="266" t="b">
        <f t="shared" ca="1" si="1113"/>
        <v>1</v>
      </c>
    </row>
    <row r="2646" spans="1:51" x14ac:dyDescent="0.25">
      <c r="A2646">
        <v>2614</v>
      </c>
      <c r="B2646" s="163">
        <f ca="1">OFFSET(InputPriceData!B$15,CalculationsAndCharts!$A2646+$A$11,0,1,1)</f>
        <v>38223</v>
      </c>
      <c r="C2646" s="3">
        <f ca="1">OFFSET(InputPriceData!G$15,CalculationsAndCharts!$A2646+$A$11,IF($C$7,8,0),1,1)</f>
        <v>389200</v>
      </c>
      <c r="D2646" s="4">
        <f ca="1">OFFSET(InputPriceData!C$15,CalculationsAndCharts!$A2646+$A$11,IF($C$7,8,0),1,1)</f>
        <v>17.88</v>
      </c>
      <c r="E2646" s="4">
        <f ca="1">OFFSET(InputPriceData!D$15,CalculationsAndCharts!$A2646+$A$11,IF($C$7,8,0),1,1)</f>
        <v>18.28</v>
      </c>
      <c r="F2646" s="4">
        <f ca="1">OFFSET(InputPriceData!E$15,CalculationsAndCharts!$A2646+$A$11,IF($C$7,8,0),1,1)</f>
        <v>17.29</v>
      </c>
      <c r="G2646" s="4">
        <f ca="1">OFFSET(InputPriceData!F$15,CalculationsAndCharts!$A2646+$A$11,IF($C$7,8,0),1,1)</f>
        <v>17.41</v>
      </c>
      <c r="H2646" s="128"/>
      <c r="I2646" s="128"/>
      <c r="K2646" s="124"/>
      <c r="L2646" s="279"/>
      <c r="M2646" s="281"/>
      <c r="N2646" s="280"/>
      <c r="O2646" s="4"/>
      <c r="P2646" s="4"/>
      <c r="Q2646" s="3"/>
      <c r="S2646" s="309">
        <f t="shared" ca="1" si="1094"/>
        <v>27.47</v>
      </c>
      <c r="T2646" s="309">
        <f t="shared" ca="1" si="1095"/>
        <v>17.41</v>
      </c>
      <c r="U2646" s="310">
        <f t="shared" ca="1" si="1087"/>
        <v>0</v>
      </c>
      <c r="V2646" s="310" t="b">
        <f t="shared" ca="1" si="1096"/>
        <v>0</v>
      </c>
      <c r="W2646" s="3" t="b">
        <f t="shared" ca="1" si="1097"/>
        <v>0</v>
      </c>
      <c r="X2646" s="3" t="str">
        <f t="shared" ca="1" si="1098"/>
        <v/>
      </c>
      <c r="Y2646" s="3" t="str">
        <f t="shared" ca="1" si="1088"/>
        <v/>
      </c>
      <c r="Z2646" s="3" t="str">
        <f t="shared" ca="1" si="1099"/>
        <v/>
      </c>
      <c r="AA2646" s="3" t="str">
        <f t="shared" ca="1" si="1100"/>
        <v/>
      </c>
      <c r="AB2646" s="205">
        <f t="shared" ca="1" si="1101"/>
        <v>700</v>
      </c>
      <c r="AC2646" s="205">
        <f t="shared" ca="1" si="1102"/>
        <v>10</v>
      </c>
      <c r="AD2646" s="205">
        <f t="shared" ca="1" si="1089"/>
        <v>70</v>
      </c>
      <c r="AE2646" s="205">
        <f t="shared" ca="1" si="1090"/>
        <v>20</v>
      </c>
      <c r="AF2646" s="205">
        <f t="shared" ca="1" si="1103"/>
        <v>4</v>
      </c>
      <c r="AG2646" s="205"/>
      <c r="AH2646" s="205"/>
      <c r="AI2646" s="205"/>
      <c r="AJ2646" s="205"/>
      <c r="AK2646" s="4"/>
      <c r="AL2646" s="4"/>
      <c r="AM2646" s="309">
        <f t="shared" ca="1" si="1104"/>
        <v>27.43</v>
      </c>
      <c r="AN2646" s="309">
        <f t="shared" ca="1" si="1105"/>
        <v>17.41</v>
      </c>
      <c r="AO2646" s="310">
        <f t="shared" ca="1" si="1106"/>
        <v>0</v>
      </c>
      <c r="AP2646" s="310" t="b">
        <f t="shared" ca="1" si="1107"/>
        <v>0</v>
      </c>
      <c r="AQ2646" s="309">
        <f t="shared" ca="1" si="1108"/>
        <v>0.53639999999999999</v>
      </c>
      <c r="AR2646" s="205">
        <f t="shared" ca="1" si="1091"/>
        <v>17.343599999999999</v>
      </c>
      <c r="AS2646" s="45" t="b">
        <f t="shared" ca="1" si="1092"/>
        <v>1</v>
      </c>
      <c r="AT2646">
        <f t="shared" ca="1" si="1093"/>
        <v>1</v>
      </c>
      <c r="AU2646" t="b">
        <f t="shared" ca="1" si="1109"/>
        <v>0</v>
      </c>
      <c r="AV2646" t="b">
        <f t="shared" ca="1" si="1110"/>
        <v>1</v>
      </c>
      <c r="AW2646" s="266" t="b">
        <f t="shared" ca="1" si="1111"/>
        <v>1</v>
      </c>
      <c r="AX2646" s="266" t="b">
        <f t="shared" ca="1" si="1112"/>
        <v>1</v>
      </c>
      <c r="AY2646" s="266" t="b">
        <f t="shared" ca="1" si="1113"/>
        <v>0</v>
      </c>
    </row>
    <row r="2647" spans="1:51" x14ac:dyDescent="0.25">
      <c r="A2647">
        <v>2615</v>
      </c>
      <c r="B2647" s="163">
        <f ca="1">OFFSET(InputPriceData!B$15,CalculationsAndCharts!$A2647+$A$11,0,1,1)</f>
        <v>38222</v>
      </c>
      <c r="C2647" s="3">
        <f ca="1">OFFSET(InputPriceData!G$15,CalculationsAndCharts!$A2647+$A$11,IF($C$7,8,0),1,1)</f>
        <v>330800</v>
      </c>
      <c r="D2647" s="4">
        <f ca="1">OFFSET(InputPriceData!C$15,CalculationsAndCharts!$A2647+$A$11,IF($C$7,8,0),1,1)</f>
        <v>18.7</v>
      </c>
      <c r="E2647" s="4">
        <f ca="1">OFFSET(InputPriceData!D$15,CalculationsAndCharts!$A2647+$A$11,IF($C$7,8,0),1,1)</f>
        <v>18.7</v>
      </c>
      <c r="F2647" s="4">
        <f ca="1">OFFSET(InputPriceData!E$15,CalculationsAndCharts!$A2647+$A$11,IF($C$7,8,0),1,1)</f>
        <v>17.37</v>
      </c>
      <c r="G2647" s="4">
        <f ca="1">OFFSET(InputPriceData!F$15,CalculationsAndCharts!$A2647+$A$11,IF($C$7,8,0),1,1)</f>
        <v>17.5</v>
      </c>
      <c r="H2647" s="128"/>
      <c r="I2647" s="128"/>
      <c r="K2647" s="124"/>
      <c r="L2647" s="279"/>
      <c r="M2647" s="281"/>
      <c r="N2647" s="280"/>
      <c r="O2647" s="4"/>
      <c r="P2647" s="4"/>
      <c r="Q2647" s="3"/>
      <c r="S2647" s="309">
        <f t="shared" ca="1" si="1094"/>
        <v>27.47</v>
      </c>
      <c r="T2647" s="309">
        <f t="shared" ca="1" si="1095"/>
        <v>17.5</v>
      </c>
      <c r="U2647" s="310">
        <f t="shared" ca="1" si="1087"/>
        <v>0</v>
      </c>
      <c r="V2647" s="310" t="b">
        <f t="shared" ca="1" si="1096"/>
        <v>1</v>
      </c>
      <c r="W2647" s="3" t="b">
        <f t="shared" ca="1" si="1097"/>
        <v>0</v>
      </c>
      <c r="X2647" s="3" t="str">
        <f t="shared" ca="1" si="1098"/>
        <v/>
      </c>
      <c r="Y2647" s="3" t="str">
        <f t="shared" ca="1" si="1088"/>
        <v/>
      </c>
      <c r="Z2647" s="3" t="str">
        <f t="shared" ca="1" si="1099"/>
        <v/>
      </c>
      <c r="AA2647" s="3" t="str">
        <f t="shared" ca="1" si="1100"/>
        <v/>
      </c>
      <c r="AB2647" s="205">
        <f t="shared" ca="1" si="1101"/>
        <v>700</v>
      </c>
      <c r="AC2647" s="205">
        <f t="shared" ca="1" si="1102"/>
        <v>10</v>
      </c>
      <c r="AD2647" s="205">
        <f t="shared" ca="1" si="1089"/>
        <v>70</v>
      </c>
      <c r="AE2647" s="205">
        <f t="shared" ca="1" si="1090"/>
        <v>20</v>
      </c>
      <c r="AF2647" s="205">
        <f t="shared" ca="1" si="1103"/>
        <v>4</v>
      </c>
      <c r="AG2647" s="205"/>
      <c r="AH2647" s="205"/>
      <c r="AI2647" s="205"/>
      <c r="AJ2647" s="205"/>
      <c r="AK2647" s="4"/>
      <c r="AL2647" s="4"/>
      <c r="AM2647" s="309">
        <f t="shared" ca="1" si="1104"/>
        <v>27.47</v>
      </c>
      <c r="AN2647" s="309">
        <f t="shared" ca="1" si="1105"/>
        <v>17.5</v>
      </c>
      <c r="AO2647" s="310">
        <f t="shared" ca="1" si="1106"/>
        <v>0</v>
      </c>
      <c r="AP2647" s="310" t="b">
        <f t="shared" ca="1" si="1107"/>
        <v>1</v>
      </c>
      <c r="AQ2647" s="309">
        <f t="shared" ca="1" si="1108"/>
        <v>0</v>
      </c>
      <c r="AR2647" s="205">
        <f t="shared" ca="1" si="1091"/>
        <v>0</v>
      </c>
      <c r="AS2647" s="45" t="b">
        <f t="shared" ca="1" si="1092"/>
        <v>0</v>
      </c>
      <c r="AT2647">
        <f t="shared" ca="1" si="1093"/>
        <v>0</v>
      </c>
      <c r="AU2647" t="b">
        <f t="shared" ca="1" si="1109"/>
        <v>0</v>
      </c>
      <c r="AV2647" t="b">
        <f t="shared" ca="1" si="1110"/>
        <v>0</v>
      </c>
      <c r="AW2647" s="266" t="b">
        <f t="shared" ca="1" si="1111"/>
        <v>0</v>
      </c>
      <c r="AX2647" s="266" t="b">
        <f t="shared" ca="1" si="1112"/>
        <v>0</v>
      </c>
      <c r="AY2647" s="266" t="b">
        <f t="shared" ca="1" si="1113"/>
        <v>0</v>
      </c>
    </row>
    <row r="2648" spans="1:51" x14ac:dyDescent="0.25">
      <c r="A2648">
        <v>2616</v>
      </c>
      <c r="B2648" s="163">
        <f ca="1">OFFSET(InputPriceData!B$15,CalculationsAndCharts!$A2648+$A$11,0,1,1)</f>
        <v>38219</v>
      </c>
      <c r="C2648" s="3">
        <f ca="1">OFFSET(InputPriceData!G$15,CalculationsAndCharts!$A2648+$A$11,IF($C$7,8,0),1,1)</f>
        <v>276500</v>
      </c>
      <c r="D2648" s="4">
        <f ca="1">OFFSET(InputPriceData!C$15,CalculationsAndCharts!$A2648+$A$11,IF($C$7,8,0),1,1)</f>
        <v>26.61</v>
      </c>
      <c r="E2648" s="4">
        <f ca="1">OFFSET(InputPriceData!D$15,CalculationsAndCharts!$A2648+$A$11,IF($C$7,8,0),1,1)</f>
        <v>26.84</v>
      </c>
      <c r="F2648" s="4">
        <f ca="1">OFFSET(InputPriceData!E$15,CalculationsAndCharts!$A2648+$A$11,IF($C$7,8,0),1,1)</f>
        <v>26.28</v>
      </c>
      <c r="G2648" s="4">
        <f ca="1">OFFSET(InputPriceData!F$15,CalculationsAndCharts!$A2648+$A$11,IF($C$7,8,0),1,1)</f>
        <v>26.84</v>
      </c>
      <c r="H2648" s="128"/>
      <c r="I2648" s="128"/>
      <c r="K2648" s="124"/>
      <c r="L2648" s="279"/>
      <c r="M2648" s="281"/>
      <c r="N2648" s="280"/>
      <c r="O2648" s="4"/>
      <c r="P2648" s="4"/>
      <c r="Q2648" s="3"/>
      <c r="S2648" s="309">
        <f t="shared" ca="1" si="1094"/>
        <v>27.47</v>
      </c>
      <c r="T2648" s="309">
        <f t="shared" ca="1" si="1095"/>
        <v>25.71</v>
      </c>
      <c r="U2648" s="310">
        <f t="shared" ca="1" si="1087"/>
        <v>0.6420454545454547</v>
      </c>
      <c r="V2648" s="310" t="b">
        <f t="shared" ca="1" si="1096"/>
        <v>0</v>
      </c>
      <c r="W2648" s="3" t="b">
        <f t="shared" ca="1" si="1097"/>
        <v>0</v>
      </c>
      <c r="X2648" s="3" t="str">
        <f t="shared" ca="1" si="1098"/>
        <v/>
      </c>
      <c r="Y2648" s="3" t="str">
        <f t="shared" ca="1" si="1088"/>
        <v/>
      </c>
      <c r="Z2648" s="3" t="str">
        <f t="shared" ca="1" si="1099"/>
        <v/>
      </c>
      <c r="AA2648" s="3" t="str">
        <f t="shared" ca="1" si="1100"/>
        <v/>
      </c>
      <c r="AB2648" s="205">
        <f t="shared" ca="1" si="1101"/>
        <v>700</v>
      </c>
      <c r="AC2648" s="205">
        <f t="shared" ca="1" si="1102"/>
        <v>10</v>
      </c>
      <c r="AD2648" s="205">
        <f t="shared" ca="1" si="1089"/>
        <v>70</v>
      </c>
      <c r="AE2648" s="205">
        <f t="shared" ca="1" si="1090"/>
        <v>20</v>
      </c>
      <c r="AF2648" s="205">
        <f t="shared" ca="1" si="1103"/>
        <v>4</v>
      </c>
      <c r="AG2648" s="205"/>
      <c r="AH2648" s="205"/>
      <c r="AI2648" s="205"/>
      <c r="AJ2648" s="205"/>
      <c r="AK2648" s="4"/>
      <c r="AL2648" s="4"/>
      <c r="AM2648" s="309">
        <f t="shared" ca="1" si="1104"/>
        <v>27.47</v>
      </c>
      <c r="AN2648" s="309">
        <f t="shared" ca="1" si="1105"/>
        <v>25.71</v>
      </c>
      <c r="AO2648" s="310">
        <f t="shared" ca="1" si="1106"/>
        <v>0.6420454545454547</v>
      </c>
      <c r="AP2648" s="310" t="b">
        <f t="shared" ca="1" si="1107"/>
        <v>0</v>
      </c>
      <c r="AQ2648" s="309">
        <f t="shared" ca="1" si="1108"/>
        <v>0</v>
      </c>
      <c r="AR2648" s="205">
        <f t="shared" ca="1" si="1091"/>
        <v>0</v>
      </c>
      <c r="AS2648" s="45" t="b">
        <f t="shared" ca="1" si="1092"/>
        <v>0</v>
      </c>
      <c r="AT2648">
        <f t="shared" ca="1" si="1093"/>
        <v>0</v>
      </c>
      <c r="AU2648" t="b">
        <f t="shared" ca="1" si="1109"/>
        <v>0</v>
      </c>
      <c r="AV2648" t="b">
        <f t="shared" ca="1" si="1110"/>
        <v>0</v>
      </c>
      <c r="AW2648" s="266" t="b">
        <f t="shared" ca="1" si="1111"/>
        <v>0</v>
      </c>
      <c r="AX2648" s="266" t="b">
        <f t="shared" ca="1" si="1112"/>
        <v>0</v>
      </c>
      <c r="AY2648" s="266" t="b">
        <f t="shared" ca="1" si="1113"/>
        <v>1</v>
      </c>
    </row>
    <row r="2649" spans="1:51" x14ac:dyDescent="0.25">
      <c r="A2649">
        <v>2617</v>
      </c>
      <c r="B2649" s="163">
        <f ca="1">OFFSET(InputPriceData!B$15,CalculationsAndCharts!$A2649+$A$11,0,1,1)</f>
        <v>38218</v>
      </c>
      <c r="C2649" s="3">
        <f ca="1">OFFSET(InputPriceData!G$15,CalculationsAndCharts!$A2649+$A$11,IF($C$7,8,0),1,1)</f>
        <v>509200</v>
      </c>
      <c r="D2649" s="4">
        <f ca="1">OFFSET(InputPriceData!C$15,CalculationsAndCharts!$A2649+$A$11,IF($C$7,8,0),1,1)</f>
        <v>26.63</v>
      </c>
      <c r="E2649" s="4">
        <f ca="1">OFFSET(InputPriceData!D$15,CalculationsAndCharts!$A2649+$A$11,IF($C$7,8,0),1,1)</f>
        <v>26.74</v>
      </c>
      <c r="F2649" s="4">
        <f ca="1">OFFSET(InputPriceData!E$15,CalculationsAndCharts!$A2649+$A$11,IF($C$7,8,0),1,1)</f>
        <v>26.24</v>
      </c>
      <c r="G2649" s="4">
        <f ca="1">OFFSET(InputPriceData!F$15,CalculationsAndCharts!$A2649+$A$11,IF($C$7,8,0),1,1)</f>
        <v>26.44</v>
      </c>
      <c r="H2649" s="128"/>
      <c r="I2649" s="128"/>
      <c r="K2649" s="124"/>
      <c r="L2649" s="279"/>
      <c r="M2649" s="281"/>
      <c r="N2649" s="280"/>
      <c r="O2649" s="4"/>
      <c r="P2649" s="4"/>
      <c r="Q2649" s="3"/>
      <c r="S2649" s="309">
        <f t="shared" ca="1" si="1094"/>
        <v>27.47</v>
      </c>
      <c r="T2649" s="309">
        <f t="shared" ca="1" si="1095"/>
        <v>25.71</v>
      </c>
      <c r="U2649" s="310">
        <f t="shared" ca="1" si="1087"/>
        <v>0.41477272727272796</v>
      </c>
      <c r="V2649" s="310" t="b">
        <f t="shared" ca="1" si="1096"/>
        <v>0</v>
      </c>
      <c r="W2649" s="3" t="b">
        <f t="shared" ca="1" si="1097"/>
        <v>0</v>
      </c>
      <c r="X2649" s="3" t="str">
        <f t="shared" ca="1" si="1098"/>
        <v/>
      </c>
      <c r="Y2649" s="3" t="str">
        <f t="shared" ca="1" si="1088"/>
        <v/>
      </c>
      <c r="Z2649" s="3" t="str">
        <f t="shared" ca="1" si="1099"/>
        <v/>
      </c>
      <c r="AA2649" s="3" t="str">
        <f t="shared" ca="1" si="1100"/>
        <v/>
      </c>
      <c r="AB2649" s="205">
        <f t="shared" ca="1" si="1101"/>
        <v>700</v>
      </c>
      <c r="AC2649" s="205">
        <f t="shared" ca="1" si="1102"/>
        <v>10</v>
      </c>
      <c r="AD2649" s="205">
        <f t="shared" ca="1" si="1089"/>
        <v>70</v>
      </c>
      <c r="AE2649" s="205">
        <f t="shared" ca="1" si="1090"/>
        <v>20</v>
      </c>
      <c r="AF2649" s="205">
        <f t="shared" ca="1" si="1103"/>
        <v>4</v>
      </c>
      <c r="AG2649" s="205"/>
      <c r="AH2649" s="205"/>
      <c r="AI2649" s="205"/>
      <c r="AJ2649" s="205"/>
      <c r="AK2649" s="4"/>
      <c r="AL2649" s="4"/>
      <c r="AM2649" s="309">
        <f t="shared" ca="1" si="1104"/>
        <v>27.47</v>
      </c>
      <c r="AN2649" s="309">
        <f t="shared" ca="1" si="1105"/>
        <v>25.71</v>
      </c>
      <c r="AO2649" s="310">
        <f t="shared" ca="1" si="1106"/>
        <v>0.41477272727272796</v>
      </c>
      <c r="AP2649" s="310" t="b">
        <f t="shared" ca="1" si="1107"/>
        <v>0</v>
      </c>
      <c r="AQ2649" s="309">
        <f t="shared" ca="1" si="1108"/>
        <v>0.77760000000000007</v>
      </c>
      <c r="AR2649" s="205">
        <f t="shared" ca="1" si="1091"/>
        <v>25.142400000000002</v>
      </c>
      <c r="AS2649" s="45" t="b">
        <f t="shared" ca="1" si="1092"/>
        <v>0</v>
      </c>
      <c r="AT2649">
        <f t="shared" ca="1" si="1093"/>
        <v>9</v>
      </c>
      <c r="AU2649" t="b">
        <f t="shared" ca="1" si="1109"/>
        <v>1</v>
      </c>
      <c r="AV2649" t="b">
        <f t="shared" ca="1" si="1110"/>
        <v>1</v>
      </c>
      <c r="AW2649" s="266" t="b">
        <f t="shared" ca="1" si="1111"/>
        <v>0</v>
      </c>
      <c r="AX2649" s="266" t="b">
        <f t="shared" ca="1" si="1112"/>
        <v>1</v>
      </c>
      <c r="AY2649" s="266" t="b">
        <f t="shared" ca="1" si="1113"/>
        <v>0</v>
      </c>
    </row>
    <row r="2650" spans="1:51" x14ac:dyDescent="0.25">
      <c r="A2650">
        <v>2618</v>
      </c>
      <c r="B2650" s="163">
        <f ca="1">OFFSET(InputPriceData!B$15,CalculationsAndCharts!$A2650+$A$11,0,1,1)</f>
        <v>38217</v>
      </c>
      <c r="C2650" s="3">
        <f ca="1">OFFSET(InputPriceData!G$15,CalculationsAndCharts!$A2650+$A$11,IF($C$7,8,0),1,1)</f>
        <v>252400</v>
      </c>
      <c r="D2650" s="4">
        <f ca="1">OFFSET(InputPriceData!C$15,CalculationsAndCharts!$A2650+$A$11,IF($C$7,8,0),1,1)</f>
        <v>26.25</v>
      </c>
      <c r="E2650" s="4">
        <f ca="1">OFFSET(InputPriceData!D$15,CalculationsAndCharts!$A2650+$A$11,IF($C$7,8,0),1,1)</f>
        <v>26.76</v>
      </c>
      <c r="F2650" s="4">
        <f ca="1">OFFSET(InputPriceData!E$15,CalculationsAndCharts!$A2650+$A$11,IF($C$7,8,0),1,1)</f>
        <v>26.13</v>
      </c>
      <c r="G2650" s="4">
        <f ca="1">OFFSET(InputPriceData!F$15,CalculationsAndCharts!$A2650+$A$11,IF($C$7,8,0),1,1)</f>
        <v>26.69</v>
      </c>
      <c r="H2650" s="128"/>
      <c r="I2650" s="128"/>
      <c r="K2650" s="124"/>
      <c r="L2650" s="279"/>
      <c r="M2650" s="281"/>
      <c r="N2650" s="280"/>
      <c r="O2650" s="4"/>
      <c r="P2650" s="4"/>
      <c r="Q2650" s="3"/>
      <c r="S2650" s="309">
        <f t="shared" ca="1" si="1094"/>
        <v>27.47</v>
      </c>
      <c r="T2650" s="309">
        <f t="shared" ca="1" si="1095"/>
        <v>25.71</v>
      </c>
      <c r="U2650" s="310">
        <f t="shared" ca="1" si="1087"/>
        <v>0.55681818181818266</v>
      </c>
      <c r="V2650" s="310" t="b">
        <f t="shared" ca="1" si="1096"/>
        <v>0</v>
      </c>
      <c r="W2650" s="3" t="b">
        <f t="shared" ca="1" si="1097"/>
        <v>0</v>
      </c>
      <c r="X2650" s="3" t="str">
        <f t="shared" ca="1" si="1098"/>
        <v/>
      </c>
      <c r="Y2650" s="3" t="str">
        <f t="shared" ca="1" si="1088"/>
        <v/>
      </c>
      <c r="Z2650" s="3" t="str">
        <f t="shared" ca="1" si="1099"/>
        <v/>
      </c>
      <c r="AA2650" s="3" t="str">
        <f t="shared" ca="1" si="1100"/>
        <v/>
      </c>
      <c r="AB2650" s="205">
        <f t="shared" ca="1" si="1101"/>
        <v>700</v>
      </c>
      <c r="AC2650" s="205">
        <f t="shared" ca="1" si="1102"/>
        <v>10</v>
      </c>
      <c r="AD2650" s="205">
        <f t="shared" ca="1" si="1089"/>
        <v>70</v>
      </c>
      <c r="AE2650" s="205">
        <f t="shared" ca="1" si="1090"/>
        <v>20</v>
      </c>
      <c r="AF2650" s="205">
        <f t="shared" ca="1" si="1103"/>
        <v>4</v>
      </c>
      <c r="AG2650" s="205"/>
      <c r="AH2650" s="205"/>
      <c r="AI2650" s="205"/>
      <c r="AJ2650" s="205"/>
      <c r="AK2650" s="4"/>
      <c r="AL2650" s="4"/>
      <c r="AM2650" s="309">
        <f t="shared" ca="1" si="1104"/>
        <v>27.47</v>
      </c>
      <c r="AN2650" s="309">
        <f t="shared" ca="1" si="1105"/>
        <v>25.71</v>
      </c>
      <c r="AO2650" s="310">
        <f t="shared" ca="1" si="1106"/>
        <v>0.55681818181818266</v>
      </c>
      <c r="AP2650" s="310" t="b">
        <f t="shared" ca="1" si="1107"/>
        <v>0</v>
      </c>
      <c r="AQ2650" s="309">
        <f t="shared" ca="1" si="1108"/>
        <v>0.77760000000000007</v>
      </c>
      <c r="AR2650" s="205">
        <f t="shared" ca="1" si="1091"/>
        <v>25.142400000000002</v>
      </c>
      <c r="AS2650" s="45" t="b">
        <f t="shared" ca="1" si="1092"/>
        <v>0</v>
      </c>
      <c r="AT2650">
        <f t="shared" ca="1" si="1093"/>
        <v>8</v>
      </c>
      <c r="AU2650" t="b">
        <f t="shared" ca="1" si="1109"/>
        <v>0</v>
      </c>
      <c r="AV2650" t="b">
        <f t="shared" ca="1" si="1110"/>
        <v>0</v>
      </c>
      <c r="AW2650" s="266" t="b">
        <f t="shared" ca="1" si="1111"/>
        <v>0</v>
      </c>
      <c r="AX2650" s="266" t="b">
        <f t="shared" ca="1" si="1112"/>
        <v>1</v>
      </c>
      <c r="AY2650" s="266" t="b">
        <f t="shared" ca="1" si="1113"/>
        <v>0</v>
      </c>
    </row>
    <row r="2651" spans="1:51" x14ac:dyDescent="0.25">
      <c r="A2651">
        <v>2619</v>
      </c>
      <c r="B2651" s="163">
        <f ca="1">OFFSET(InputPriceData!B$15,CalculationsAndCharts!$A2651+$A$11,0,1,1)</f>
        <v>38216</v>
      </c>
      <c r="C2651" s="3">
        <f ca="1">OFFSET(InputPriceData!G$15,CalculationsAndCharts!$A2651+$A$11,IF($C$7,8,0),1,1)</f>
        <v>245700</v>
      </c>
      <c r="D2651" s="4">
        <f ca="1">OFFSET(InputPriceData!C$15,CalculationsAndCharts!$A2651+$A$11,IF($C$7,8,0),1,1)</f>
        <v>26.68</v>
      </c>
      <c r="E2651" s="4">
        <f ca="1">OFFSET(InputPriceData!D$15,CalculationsAndCharts!$A2651+$A$11,IF($C$7,8,0),1,1)</f>
        <v>26.73</v>
      </c>
      <c r="F2651" s="4">
        <f ca="1">OFFSET(InputPriceData!E$15,CalculationsAndCharts!$A2651+$A$11,IF($C$7,8,0),1,1)</f>
        <v>26.21</v>
      </c>
      <c r="G2651" s="4">
        <f ca="1">OFFSET(InputPriceData!F$15,CalculationsAndCharts!$A2651+$A$11,IF($C$7,8,0),1,1)</f>
        <v>26.35</v>
      </c>
      <c r="H2651" s="128"/>
      <c r="I2651" s="128"/>
      <c r="K2651" s="124"/>
      <c r="L2651" s="279"/>
      <c r="M2651" s="281"/>
      <c r="N2651" s="280"/>
      <c r="O2651" s="4"/>
      <c r="P2651" s="4"/>
      <c r="Q2651" s="3"/>
      <c r="S2651" s="309">
        <f t="shared" ca="1" si="1094"/>
        <v>27.47</v>
      </c>
      <c r="T2651" s="309">
        <f t="shared" ca="1" si="1095"/>
        <v>25.71</v>
      </c>
      <c r="U2651" s="310">
        <f t="shared" ca="1" si="1087"/>
        <v>0.36363636363636437</v>
      </c>
      <c r="V2651" s="310" t="b">
        <f t="shared" ca="1" si="1096"/>
        <v>0</v>
      </c>
      <c r="W2651" s="3" t="b">
        <f t="shared" ca="1" si="1097"/>
        <v>1</v>
      </c>
      <c r="X2651" s="3">
        <f t="shared" ca="1" si="1098"/>
        <v>25.86</v>
      </c>
      <c r="Y2651" s="3">
        <f t="shared" ca="1" si="1088"/>
        <v>1.8948182521268446</v>
      </c>
      <c r="Z2651" s="3">
        <f t="shared" ca="1" si="1099"/>
        <v>1.8948182521268446</v>
      </c>
      <c r="AA2651" s="3">
        <f t="shared" ca="1" si="1100"/>
        <v>59</v>
      </c>
      <c r="AB2651" s="205">
        <f t="shared" ca="1" si="1101"/>
        <v>700</v>
      </c>
      <c r="AC2651" s="205">
        <f t="shared" ca="1" si="1102"/>
        <v>10</v>
      </c>
      <c r="AD2651" s="205">
        <f t="shared" ca="1" si="1089"/>
        <v>70</v>
      </c>
      <c r="AE2651" s="205">
        <f t="shared" ca="1" si="1090"/>
        <v>20</v>
      </c>
      <c r="AF2651" s="205">
        <f t="shared" ca="1" si="1103"/>
        <v>4</v>
      </c>
      <c r="AG2651" s="205"/>
      <c r="AH2651" s="205"/>
      <c r="AI2651" s="205"/>
      <c r="AJ2651" s="205"/>
      <c r="AK2651" s="4"/>
      <c r="AL2651" s="4"/>
      <c r="AM2651" s="309">
        <f t="shared" ca="1" si="1104"/>
        <v>27.47</v>
      </c>
      <c r="AN2651" s="309">
        <f t="shared" ca="1" si="1105"/>
        <v>25.71</v>
      </c>
      <c r="AO2651" s="310">
        <f t="shared" ca="1" si="1106"/>
        <v>0.36363636363636437</v>
      </c>
      <c r="AP2651" s="310" t="b">
        <f t="shared" ca="1" si="1107"/>
        <v>0</v>
      </c>
      <c r="AQ2651" s="309">
        <f t="shared" ca="1" si="1108"/>
        <v>0.77760000000000007</v>
      </c>
      <c r="AR2651" s="205">
        <f t="shared" ca="1" si="1091"/>
        <v>25.142400000000002</v>
      </c>
      <c r="AS2651" s="45" t="b">
        <f t="shared" ca="1" si="1092"/>
        <v>0</v>
      </c>
      <c r="AT2651">
        <f t="shared" ca="1" si="1093"/>
        <v>7</v>
      </c>
      <c r="AU2651" t="b">
        <f t="shared" ca="1" si="1109"/>
        <v>0</v>
      </c>
      <c r="AV2651" t="b">
        <f t="shared" ca="1" si="1110"/>
        <v>0</v>
      </c>
      <c r="AW2651" s="266" t="b">
        <f t="shared" ca="1" si="1111"/>
        <v>0</v>
      </c>
      <c r="AX2651" s="266" t="b">
        <f t="shared" ca="1" si="1112"/>
        <v>1</v>
      </c>
      <c r="AY2651" s="266" t="b">
        <f t="shared" ca="1" si="1113"/>
        <v>0</v>
      </c>
    </row>
    <row r="2652" spans="1:51" x14ac:dyDescent="0.25">
      <c r="A2652">
        <v>2620</v>
      </c>
      <c r="B2652" s="163">
        <f ca="1">OFFSET(InputPriceData!B$15,CalculationsAndCharts!$A2652+$A$11,0,1,1)</f>
        <v>38215</v>
      </c>
      <c r="C2652" s="3">
        <f ca="1">OFFSET(InputPriceData!G$15,CalculationsAndCharts!$A2652+$A$11,IF($C$7,8,0),1,1)</f>
        <v>277700</v>
      </c>
      <c r="D2652" s="4">
        <f ca="1">OFFSET(InputPriceData!C$15,CalculationsAndCharts!$A2652+$A$11,IF($C$7,8,0),1,1)</f>
        <v>26.08</v>
      </c>
      <c r="E2652" s="4">
        <f ca="1">OFFSET(InputPriceData!D$15,CalculationsAndCharts!$A2652+$A$11,IF($C$7,8,0),1,1)</f>
        <v>26.61</v>
      </c>
      <c r="F2652" s="4">
        <f ca="1">OFFSET(InputPriceData!E$15,CalculationsAndCharts!$A2652+$A$11,IF($C$7,8,0),1,1)</f>
        <v>25.96</v>
      </c>
      <c r="G2652" s="4">
        <f ca="1">OFFSET(InputPriceData!F$15,CalculationsAndCharts!$A2652+$A$11,IF($C$7,8,0),1,1)</f>
        <v>26.54</v>
      </c>
      <c r="H2652" s="128"/>
      <c r="I2652" s="128"/>
      <c r="K2652" s="124"/>
      <c r="L2652" s="279"/>
      <c r="M2652" s="281"/>
      <c r="N2652" s="280"/>
      <c r="O2652" s="4"/>
      <c r="P2652" s="4"/>
      <c r="Q2652" s="3"/>
      <c r="S2652" s="309">
        <f t="shared" ca="1" si="1094"/>
        <v>27.47</v>
      </c>
      <c r="T2652" s="309">
        <f t="shared" ca="1" si="1095"/>
        <v>25.71</v>
      </c>
      <c r="U2652" s="310">
        <f t="shared" ca="1" si="1087"/>
        <v>0.47159090909090867</v>
      </c>
      <c r="V2652" s="310" t="b">
        <f t="shared" ca="1" si="1096"/>
        <v>0</v>
      </c>
      <c r="W2652" s="3" t="b">
        <f t="shared" ca="1" si="1097"/>
        <v>0</v>
      </c>
      <c r="X2652" s="3" t="str">
        <f t="shared" ca="1" si="1098"/>
        <v/>
      </c>
      <c r="Y2652" s="3" t="str">
        <f t="shared" ca="1" si="1088"/>
        <v/>
      </c>
      <c r="Z2652" s="3" t="str">
        <f t="shared" ca="1" si="1099"/>
        <v/>
      </c>
      <c r="AA2652" s="3" t="str">
        <f t="shared" ca="1" si="1100"/>
        <v/>
      </c>
      <c r="AB2652" s="205">
        <f t="shared" ca="1" si="1101"/>
        <v>641</v>
      </c>
      <c r="AC2652" s="205">
        <f t="shared" ca="1" si="1102"/>
        <v>9</v>
      </c>
      <c r="AD2652" s="205">
        <f t="shared" ca="1" si="1089"/>
        <v>71.222222222222229</v>
      </c>
      <c r="AE2652" s="205">
        <f t="shared" ca="1" si="1090"/>
        <v>21.222222222222229</v>
      </c>
      <c r="AF2652" s="205">
        <f t="shared" ca="1" si="1103"/>
        <v>4.2444444444444462</v>
      </c>
      <c r="AG2652" s="205"/>
      <c r="AH2652" s="205"/>
      <c r="AI2652" s="205"/>
      <c r="AJ2652" s="205"/>
      <c r="AK2652" s="4"/>
      <c r="AL2652" s="4"/>
      <c r="AM2652" s="309">
        <f t="shared" ca="1" si="1104"/>
        <v>27.47</v>
      </c>
      <c r="AN2652" s="309">
        <f t="shared" ca="1" si="1105"/>
        <v>25.71</v>
      </c>
      <c r="AO2652" s="310">
        <f t="shared" ca="1" si="1106"/>
        <v>0.47159090909090867</v>
      </c>
      <c r="AP2652" s="310" t="b">
        <f t="shared" ca="1" si="1107"/>
        <v>0</v>
      </c>
      <c r="AQ2652" s="309">
        <f t="shared" ca="1" si="1108"/>
        <v>0.77760000000000007</v>
      </c>
      <c r="AR2652" s="205">
        <f t="shared" ca="1" si="1091"/>
        <v>25.142400000000002</v>
      </c>
      <c r="AS2652" s="45" t="b">
        <f t="shared" ca="1" si="1092"/>
        <v>0</v>
      </c>
      <c r="AT2652">
        <f t="shared" ca="1" si="1093"/>
        <v>6</v>
      </c>
      <c r="AU2652" t="b">
        <f t="shared" ca="1" si="1109"/>
        <v>0</v>
      </c>
      <c r="AV2652" t="b">
        <f t="shared" ca="1" si="1110"/>
        <v>0</v>
      </c>
      <c r="AW2652" s="266" t="b">
        <f t="shared" ca="1" si="1111"/>
        <v>0</v>
      </c>
      <c r="AX2652" s="266" t="b">
        <f t="shared" ca="1" si="1112"/>
        <v>1</v>
      </c>
      <c r="AY2652" s="266" t="b">
        <f t="shared" ca="1" si="1113"/>
        <v>0</v>
      </c>
    </row>
    <row r="2653" spans="1:51" x14ac:dyDescent="0.25">
      <c r="A2653">
        <v>2621</v>
      </c>
      <c r="B2653" s="163">
        <f ca="1">OFFSET(InputPriceData!B$15,CalculationsAndCharts!$A2653+$A$11,0,1,1)</f>
        <v>38212</v>
      </c>
      <c r="C2653" s="3">
        <f ca="1">OFFSET(InputPriceData!G$15,CalculationsAndCharts!$A2653+$A$11,IF($C$7,8,0),1,1)</f>
        <v>491200</v>
      </c>
      <c r="D2653" s="4">
        <f ca="1">OFFSET(InputPriceData!C$15,CalculationsAndCharts!$A2653+$A$11,IF($C$7,8,0),1,1)</f>
        <v>26.79</v>
      </c>
      <c r="E2653" s="4">
        <f ca="1">OFFSET(InputPriceData!D$15,CalculationsAndCharts!$A2653+$A$11,IF($C$7,8,0),1,1)</f>
        <v>26.79</v>
      </c>
      <c r="F2653" s="4">
        <f ca="1">OFFSET(InputPriceData!E$15,CalculationsAndCharts!$A2653+$A$11,IF($C$7,8,0),1,1)</f>
        <v>25.84</v>
      </c>
      <c r="G2653" s="4">
        <f ca="1">OFFSET(InputPriceData!F$15,CalculationsAndCharts!$A2653+$A$11,IF($C$7,8,0),1,1)</f>
        <v>25.97</v>
      </c>
      <c r="H2653" s="128"/>
      <c r="I2653" s="128"/>
      <c r="K2653" s="124"/>
      <c r="L2653" s="279"/>
      <c r="M2653" s="281"/>
      <c r="N2653" s="280"/>
      <c r="O2653" s="4"/>
      <c r="P2653" s="4"/>
      <c r="Q2653" s="3"/>
      <c r="S2653" s="309">
        <f t="shared" ca="1" si="1094"/>
        <v>27.47</v>
      </c>
      <c r="T2653" s="309">
        <f t="shared" ca="1" si="1095"/>
        <v>25.71</v>
      </c>
      <c r="U2653" s="310">
        <f t="shared" ca="1" si="1087"/>
        <v>0.14772727272727176</v>
      </c>
      <c r="V2653" s="310" t="b">
        <f t="shared" ca="1" si="1096"/>
        <v>0</v>
      </c>
      <c r="W2653" s="3" t="b">
        <f t="shared" ca="1" si="1097"/>
        <v>0</v>
      </c>
      <c r="X2653" s="3" t="str">
        <f t="shared" ca="1" si="1098"/>
        <v/>
      </c>
      <c r="Y2653" s="3" t="str">
        <f t="shared" ca="1" si="1088"/>
        <v/>
      </c>
      <c r="Z2653" s="3" t="str">
        <f t="shared" ca="1" si="1099"/>
        <v/>
      </c>
      <c r="AA2653" s="3" t="str">
        <f t="shared" ca="1" si="1100"/>
        <v/>
      </c>
      <c r="AB2653" s="205">
        <f t="shared" ca="1" si="1101"/>
        <v>641</v>
      </c>
      <c r="AC2653" s="205">
        <f t="shared" ca="1" si="1102"/>
        <v>9</v>
      </c>
      <c r="AD2653" s="205">
        <f t="shared" ca="1" si="1089"/>
        <v>71.222222222222229</v>
      </c>
      <c r="AE2653" s="205">
        <f t="shared" ca="1" si="1090"/>
        <v>21.222222222222229</v>
      </c>
      <c r="AF2653" s="205">
        <f t="shared" ca="1" si="1103"/>
        <v>4.2444444444444462</v>
      </c>
      <c r="AG2653" s="205"/>
      <c r="AH2653" s="205"/>
      <c r="AI2653" s="205"/>
      <c r="AJ2653" s="205"/>
      <c r="AK2653" s="4"/>
      <c r="AL2653" s="4"/>
      <c r="AM2653" s="309">
        <f t="shared" ca="1" si="1104"/>
        <v>27.47</v>
      </c>
      <c r="AN2653" s="309">
        <f t="shared" ca="1" si="1105"/>
        <v>25.71</v>
      </c>
      <c r="AO2653" s="310">
        <f t="shared" ca="1" si="1106"/>
        <v>0.14772727272727176</v>
      </c>
      <c r="AP2653" s="310" t="b">
        <f t="shared" ca="1" si="1107"/>
        <v>0</v>
      </c>
      <c r="AQ2653" s="309">
        <f t="shared" ca="1" si="1108"/>
        <v>0.77760000000000007</v>
      </c>
      <c r="AR2653" s="205">
        <f t="shared" ca="1" si="1091"/>
        <v>25.142400000000002</v>
      </c>
      <c r="AS2653" s="45" t="b">
        <f t="shared" ca="1" si="1092"/>
        <v>0</v>
      </c>
      <c r="AT2653">
        <f t="shared" ca="1" si="1093"/>
        <v>5</v>
      </c>
      <c r="AU2653" t="b">
        <f t="shared" ca="1" si="1109"/>
        <v>0</v>
      </c>
      <c r="AV2653" t="b">
        <f t="shared" ca="1" si="1110"/>
        <v>0</v>
      </c>
      <c r="AW2653" s="266" t="b">
        <f t="shared" ca="1" si="1111"/>
        <v>0</v>
      </c>
      <c r="AX2653" s="266" t="b">
        <f t="shared" ca="1" si="1112"/>
        <v>1</v>
      </c>
      <c r="AY2653" s="266" t="b">
        <f t="shared" ca="1" si="1113"/>
        <v>0</v>
      </c>
    </row>
    <row r="2654" spans="1:51" x14ac:dyDescent="0.25">
      <c r="A2654">
        <v>2622</v>
      </c>
      <c r="B2654" s="163">
        <f ca="1">OFFSET(InputPriceData!B$15,CalculationsAndCharts!$A2654+$A$11,0,1,1)</f>
        <v>38211</v>
      </c>
      <c r="C2654" s="3">
        <f ca="1">OFFSET(InputPriceData!G$15,CalculationsAndCharts!$A2654+$A$11,IF($C$7,8,0),1,1)</f>
        <v>322800</v>
      </c>
      <c r="D2654" s="4">
        <f ca="1">OFFSET(InputPriceData!C$15,CalculationsAndCharts!$A2654+$A$11,IF($C$7,8,0),1,1)</f>
        <v>26.85</v>
      </c>
      <c r="E2654" s="4">
        <f ca="1">OFFSET(InputPriceData!D$15,CalculationsAndCharts!$A2654+$A$11,IF($C$7,8,0),1,1)</f>
        <v>27.6</v>
      </c>
      <c r="F2654" s="4">
        <f ca="1">OFFSET(InputPriceData!E$15,CalculationsAndCharts!$A2654+$A$11,IF($C$7,8,0),1,1)</f>
        <v>26.54</v>
      </c>
      <c r="G2654" s="4">
        <f ca="1">OFFSET(InputPriceData!F$15,CalculationsAndCharts!$A2654+$A$11,IF($C$7,8,0),1,1)</f>
        <v>26.54</v>
      </c>
      <c r="H2654" s="128"/>
      <c r="I2654" s="128"/>
      <c r="K2654" s="124"/>
      <c r="L2654" s="279"/>
      <c r="M2654" s="281"/>
      <c r="N2654" s="280"/>
      <c r="O2654" s="4"/>
      <c r="P2654" s="4"/>
      <c r="Q2654" s="3"/>
      <c r="S2654" s="309">
        <f t="shared" ca="1" si="1094"/>
        <v>27.47</v>
      </c>
      <c r="T2654" s="309">
        <f t="shared" ca="1" si="1095"/>
        <v>25.71</v>
      </c>
      <c r="U2654" s="310">
        <f t="shared" ca="1" si="1087"/>
        <v>0.47159090909090867</v>
      </c>
      <c r="V2654" s="310" t="b">
        <f t="shared" ca="1" si="1096"/>
        <v>0</v>
      </c>
      <c r="W2654" s="3" t="b">
        <f t="shared" ca="1" si="1097"/>
        <v>0</v>
      </c>
      <c r="X2654" s="3" t="str">
        <f t="shared" ca="1" si="1098"/>
        <v/>
      </c>
      <c r="Y2654" s="3" t="str">
        <f t="shared" ca="1" si="1088"/>
        <v/>
      </c>
      <c r="Z2654" s="3" t="str">
        <f t="shared" ca="1" si="1099"/>
        <v/>
      </c>
      <c r="AA2654" s="3" t="str">
        <f t="shared" ca="1" si="1100"/>
        <v/>
      </c>
      <c r="AB2654" s="205">
        <f t="shared" ca="1" si="1101"/>
        <v>641</v>
      </c>
      <c r="AC2654" s="205">
        <f t="shared" ca="1" si="1102"/>
        <v>9</v>
      </c>
      <c r="AD2654" s="205">
        <f t="shared" ca="1" si="1089"/>
        <v>71.222222222222229</v>
      </c>
      <c r="AE2654" s="205">
        <f t="shared" ca="1" si="1090"/>
        <v>21.222222222222229</v>
      </c>
      <c r="AF2654" s="205">
        <f t="shared" ca="1" si="1103"/>
        <v>4.2444444444444462</v>
      </c>
      <c r="AG2654" s="205"/>
      <c r="AH2654" s="205"/>
      <c r="AI2654" s="205"/>
      <c r="AJ2654" s="205"/>
      <c r="AK2654" s="4"/>
      <c r="AL2654" s="4"/>
      <c r="AM2654" s="309">
        <f t="shared" ca="1" si="1104"/>
        <v>27.47</v>
      </c>
      <c r="AN2654" s="309">
        <f t="shared" ca="1" si="1105"/>
        <v>25.71</v>
      </c>
      <c r="AO2654" s="310">
        <f t="shared" ca="1" si="1106"/>
        <v>0.47159090909090867</v>
      </c>
      <c r="AP2654" s="310" t="b">
        <f t="shared" ca="1" si="1107"/>
        <v>0</v>
      </c>
      <c r="AQ2654" s="309">
        <f t="shared" ca="1" si="1108"/>
        <v>0.77760000000000007</v>
      </c>
      <c r="AR2654" s="205">
        <f t="shared" ca="1" si="1091"/>
        <v>25.142400000000002</v>
      </c>
      <c r="AS2654" s="45" t="b">
        <f t="shared" ca="1" si="1092"/>
        <v>0</v>
      </c>
      <c r="AT2654">
        <f t="shared" ca="1" si="1093"/>
        <v>4</v>
      </c>
      <c r="AU2654" t="b">
        <f t="shared" ca="1" si="1109"/>
        <v>0</v>
      </c>
      <c r="AV2654" t="b">
        <f t="shared" ca="1" si="1110"/>
        <v>0</v>
      </c>
      <c r="AW2654" s="266" t="b">
        <f t="shared" ca="1" si="1111"/>
        <v>0</v>
      </c>
      <c r="AX2654" s="266" t="b">
        <f t="shared" ca="1" si="1112"/>
        <v>1</v>
      </c>
      <c r="AY2654" s="266" t="b">
        <f t="shared" ca="1" si="1113"/>
        <v>0</v>
      </c>
    </row>
    <row r="2655" spans="1:51" x14ac:dyDescent="0.25">
      <c r="A2655">
        <v>2623</v>
      </c>
      <c r="B2655" s="163">
        <f ca="1">OFFSET(InputPriceData!B$15,CalculationsAndCharts!$A2655+$A$11,0,1,1)</f>
        <v>38210</v>
      </c>
      <c r="C2655" s="3">
        <f ca="1">OFFSET(InputPriceData!G$15,CalculationsAndCharts!$A2655+$A$11,IF($C$7,8,0),1,1)</f>
        <v>430100</v>
      </c>
      <c r="D2655" s="4">
        <f ca="1">OFFSET(InputPriceData!C$15,CalculationsAndCharts!$A2655+$A$11,IF($C$7,8,0),1,1)</f>
        <v>27.04</v>
      </c>
      <c r="E2655" s="4">
        <f ca="1">OFFSET(InputPriceData!D$15,CalculationsAndCharts!$A2655+$A$11,IF($C$7,8,0),1,1)</f>
        <v>27.19</v>
      </c>
      <c r="F2655" s="4">
        <f ca="1">OFFSET(InputPriceData!E$15,CalculationsAndCharts!$A2655+$A$11,IF($C$7,8,0),1,1)</f>
        <v>26.4</v>
      </c>
      <c r="G2655" s="4">
        <f ca="1">OFFSET(InputPriceData!F$15,CalculationsAndCharts!$A2655+$A$11,IF($C$7,8,0),1,1)</f>
        <v>27.04</v>
      </c>
      <c r="H2655" s="128"/>
      <c r="I2655" s="128"/>
      <c r="K2655" s="124"/>
      <c r="L2655" s="279"/>
      <c r="M2655" s="281"/>
      <c r="N2655" s="280"/>
      <c r="O2655" s="4"/>
      <c r="P2655" s="4"/>
      <c r="Q2655" s="3"/>
      <c r="S2655" s="309">
        <f t="shared" ca="1" si="1094"/>
        <v>27.47</v>
      </c>
      <c r="T2655" s="309">
        <f t="shared" ca="1" si="1095"/>
        <v>25.71</v>
      </c>
      <c r="U2655" s="310">
        <f t="shared" ca="1" si="1087"/>
        <v>0.75568181818181812</v>
      </c>
      <c r="V2655" s="310" t="b">
        <f t="shared" ca="1" si="1096"/>
        <v>0</v>
      </c>
      <c r="W2655" s="3" t="b">
        <f t="shared" ca="1" si="1097"/>
        <v>0</v>
      </c>
      <c r="X2655" s="3" t="str">
        <f t="shared" ca="1" si="1098"/>
        <v/>
      </c>
      <c r="Y2655" s="3" t="str">
        <f t="shared" ca="1" si="1088"/>
        <v/>
      </c>
      <c r="Z2655" s="3" t="str">
        <f t="shared" ca="1" si="1099"/>
        <v/>
      </c>
      <c r="AA2655" s="3" t="str">
        <f t="shared" ca="1" si="1100"/>
        <v/>
      </c>
      <c r="AB2655" s="205">
        <f t="shared" ca="1" si="1101"/>
        <v>641</v>
      </c>
      <c r="AC2655" s="205">
        <f t="shared" ca="1" si="1102"/>
        <v>9</v>
      </c>
      <c r="AD2655" s="205">
        <f t="shared" ca="1" si="1089"/>
        <v>71.222222222222229</v>
      </c>
      <c r="AE2655" s="205">
        <f t="shared" ca="1" si="1090"/>
        <v>21.222222222222229</v>
      </c>
      <c r="AF2655" s="205">
        <f t="shared" ca="1" si="1103"/>
        <v>4.2444444444444462</v>
      </c>
      <c r="AG2655" s="205"/>
      <c r="AH2655" s="205"/>
      <c r="AI2655" s="205"/>
      <c r="AJ2655" s="205"/>
      <c r="AK2655" s="4"/>
      <c r="AL2655" s="4"/>
      <c r="AM2655" s="309">
        <f t="shared" ca="1" si="1104"/>
        <v>27.47</v>
      </c>
      <c r="AN2655" s="309">
        <f t="shared" ca="1" si="1105"/>
        <v>25.71</v>
      </c>
      <c r="AO2655" s="310">
        <f t="shared" ca="1" si="1106"/>
        <v>0.75568181818181812</v>
      </c>
      <c r="AP2655" s="310" t="b">
        <f t="shared" ca="1" si="1107"/>
        <v>0</v>
      </c>
      <c r="AQ2655" s="309">
        <f t="shared" ca="1" si="1108"/>
        <v>0.77760000000000007</v>
      </c>
      <c r="AR2655" s="205">
        <f t="shared" ca="1" si="1091"/>
        <v>25.142400000000002</v>
      </c>
      <c r="AS2655" s="45" t="b">
        <f t="shared" ca="1" si="1092"/>
        <v>0</v>
      </c>
      <c r="AT2655">
        <f t="shared" ca="1" si="1093"/>
        <v>3</v>
      </c>
      <c r="AU2655" t="b">
        <f t="shared" ca="1" si="1109"/>
        <v>0</v>
      </c>
      <c r="AV2655" t="b">
        <f t="shared" ca="1" si="1110"/>
        <v>0</v>
      </c>
      <c r="AW2655" s="266" t="b">
        <f t="shared" ca="1" si="1111"/>
        <v>0</v>
      </c>
      <c r="AX2655" s="266" t="b">
        <f t="shared" ca="1" si="1112"/>
        <v>1</v>
      </c>
      <c r="AY2655" s="266" t="b">
        <f t="shared" ca="1" si="1113"/>
        <v>0</v>
      </c>
    </row>
    <row r="2656" spans="1:51" x14ac:dyDescent="0.25">
      <c r="A2656">
        <v>2624</v>
      </c>
      <c r="B2656" s="163">
        <f ca="1">OFFSET(InputPriceData!B$15,CalculationsAndCharts!$A2656+$A$11,0,1,1)</f>
        <v>38209</v>
      </c>
      <c r="C2656" s="3">
        <f ca="1">OFFSET(InputPriceData!G$15,CalculationsAndCharts!$A2656+$A$11,IF($C$7,8,0),1,1)</f>
        <v>203700</v>
      </c>
      <c r="D2656" s="4">
        <f ca="1">OFFSET(InputPriceData!C$15,CalculationsAndCharts!$A2656+$A$11,IF($C$7,8,0),1,1)</f>
        <v>26.07</v>
      </c>
      <c r="E2656" s="4">
        <f ca="1">OFFSET(InputPriceData!D$15,CalculationsAndCharts!$A2656+$A$11,IF($C$7,8,0),1,1)</f>
        <v>27.05</v>
      </c>
      <c r="F2656" s="4">
        <f ca="1">OFFSET(InputPriceData!E$15,CalculationsAndCharts!$A2656+$A$11,IF($C$7,8,0),1,1)</f>
        <v>26.05</v>
      </c>
      <c r="G2656" s="4">
        <f ca="1">OFFSET(InputPriceData!F$15,CalculationsAndCharts!$A2656+$A$11,IF($C$7,8,0),1,1)</f>
        <v>26.97</v>
      </c>
      <c r="H2656" s="128"/>
      <c r="I2656" s="128"/>
      <c r="K2656" s="124"/>
      <c r="L2656" s="279"/>
      <c r="M2656" s="281"/>
      <c r="N2656" s="280"/>
      <c r="O2656" s="4"/>
      <c r="P2656" s="4"/>
      <c r="Q2656" s="3"/>
      <c r="S2656" s="309">
        <f t="shared" ca="1" si="1094"/>
        <v>27.47</v>
      </c>
      <c r="T2656" s="309">
        <f t="shared" ca="1" si="1095"/>
        <v>25.71</v>
      </c>
      <c r="U2656" s="310">
        <f t="shared" ca="1" si="1087"/>
        <v>0.71590909090909061</v>
      </c>
      <c r="V2656" s="310" t="b">
        <f t="shared" ca="1" si="1096"/>
        <v>0</v>
      </c>
      <c r="W2656" s="3" t="b">
        <f t="shared" ca="1" si="1097"/>
        <v>0</v>
      </c>
      <c r="X2656" s="3" t="str">
        <f t="shared" ca="1" si="1098"/>
        <v/>
      </c>
      <c r="Y2656" s="3" t="str">
        <f t="shared" ca="1" si="1088"/>
        <v/>
      </c>
      <c r="Z2656" s="3" t="str">
        <f t="shared" ca="1" si="1099"/>
        <v/>
      </c>
      <c r="AA2656" s="3" t="str">
        <f t="shared" ca="1" si="1100"/>
        <v/>
      </c>
      <c r="AB2656" s="205">
        <f t="shared" ca="1" si="1101"/>
        <v>641</v>
      </c>
      <c r="AC2656" s="205">
        <f t="shared" ca="1" si="1102"/>
        <v>9</v>
      </c>
      <c r="AD2656" s="205">
        <f t="shared" ca="1" si="1089"/>
        <v>71.222222222222229</v>
      </c>
      <c r="AE2656" s="205">
        <f t="shared" ca="1" si="1090"/>
        <v>21.222222222222229</v>
      </c>
      <c r="AF2656" s="205">
        <f t="shared" ca="1" si="1103"/>
        <v>4.2444444444444462</v>
      </c>
      <c r="AG2656" s="205"/>
      <c r="AH2656" s="205"/>
      <c r="AI2656" s="205"/>
      <c r="AJ2656" s="205"/>
      <c r="AK2656" s="4"/>
      <c r="AL2656" s="4"/>
      <c r="AM2656" s="309">
        <f t="shared" ca="1" si="1104"/>
        <v>27.47</v>
      </c>
      <c r="AN2656" s="309">
        <f t="shared" ca="1" si="1105"/>
        <v>25.71</v>
      </c>
      <c r="AO2656" s="310">
        <f t="shared" ca="1" si="1106"/>
        <v>0.71590909090909061</v>
      </c>
      <c r="AP2656" s="310" t="b">
        <f t="shared" ca="1" si="1107"/>
        <v>0</v>
      </c>
      <c r="AQ2656" s="309">
        <f t="shared" ca="1" si="1108"/>
        <v>0.77760000000000007</v>
      </c>
      <c r="AR2656" s="205">
        <f t="shared" ca="1" si="1091"/>
        <v>25.142400000000002</v>
      </c>
      <c r="AS2656" s="45" t="b">
        <f t="shared" ca="1" si="1092"/>
        <v>0</v>
      </c>
      <c r="AT2656">
        <f t="shared" ca="1" si="1093"/>
        <v>2</v>
      </c>
      <c r="AU2656" t="b">
        <f t="shared" ca="1" si="1109"/>
        <v>0</v>
      </c>
      <c r="AV2656" t="b">
        <f t="shared" ca="1" si="1110"/>
        <v>0</v>
      </c>
      <c r="AW2656" s="266" t="b">
        <f t="shared" ca="1" si="1111"/>
        <v>0</v>
      </c>
      <c r="AX2656" s="266" t="b">
        <f t="shared" ca="1" si="1112"/>
        <v>1</v>
      </c>
      <c r="AY2656" s="266" t="b">
        <f t="shared" ca="1" si="1113"/>
        <v>0</v>
      </c>
    </row>
    <row r="2657" spans="1:51" x14ac:dyDescent="0.25">
      <c r="A2657">
        <v>2625</v>
      </c>
      <c r="B2657" s="163">
        <f ca="1">OFFSET(InputPriceData!B$15,CalculationsAndCharts!$A2657+$A$11,0,1,1)</f>
        <v>38208</v>
      </c>
      <c r="C2657" s="3">
        <f ca="1">OFFSET(InputPriceData!G$15,CalculationsAndCharts!$A2657+$A$11,IF($C$7,8,0),1,1)</f>
        <v>178100</v>
      </c>
      <c r="D2657" s="4">
        <f ca="1">OFFSET(InputPriceData!C$15,CalculationsAndCharts!$A2657+$A$11,IF($C$7,8,0),1,1)</f>
        <v>25.92</v>
      </c>
      <c r="E2657" s="4">
        <f ca="1">OFFSET(InputPriceData!D$15,CalculationsAndCharts!$A2657+$A$11,IF($C$7,8,0),1,1)</f>
        <v>26.3</v>
      </c>
      <c r="F2657" s="4">
        <f ca="1">OFFSET(InputPriceData!E$15,CalculationsAndCharts!$A2657+$A$11,IF($C$7,8,0),1,1)</f>
        <v>25.6</v>
      </c>
      <c r="G2657" s="4">
        <f ca="1">OFFSET(InputPriceData!F$15,CalculationsAndCharts!$A2657+$A$11,IF($C$7,8,0),1,1)</f>
        <v>26.11</v>
      </c>
      <c r="H2657" s="128"/>
      <c r="I2657" s="128"/>
      <c r="K2657" s="124"/>
      <c r="L2657" s="279"/>
      <c r="M2657" s="281"/>
      <c r="N2657" s="280"/>
      <c r="O2657" s="4"/>
      <c r="P2657" s="4"/>
      <c r="Q2657" s="3"/>
      <c r="S2657" s="309">
        <f t="shared" ca="1" si="1094"/>
        <v>27.47</v>
      </c>
      <c r="T2657" s="309">
        <f t="shared" ca="1" si="1095"/>
        <v>25.71</v>
      </c>
      <c r="U2657" s="310">
        <f t="shared" ref="U2657:U2720" ca="1" si="1114">IFERROR((G2657- T2657)/(S2657-T2657),0)</f>
        <v>0.22727272727272671</v>
      </c>
      <c r="V2657" s="310" t="b">
        <f t="shared" ca="1" si="1096"/>
        <v>0</v>
      </c>
      <c r="W2657" s="3" t="b">
        <f t="shared" ca="1" si="1097"/>
        <v>0</v>
      </c>
      <c r="X2657" s="3" t="str">
        <f t="shared" ca="1" si="1098"/>
        <v/>
      </c>
      <c r="Y2657" s="3" t="str">
        <f t="shared" ref="Y2657:Y2720" ca="1" si="1115">IF(W2657,IFERROR(100*(G2657-X2657)/X2657,0),"")</f>
        <v/>
      </c>
      <c r="Z2657" s="3" t="str">
        <f t="shared" ca="1" si="1099"/>
        <v/>
      </c>
      <c r="AA2657" s="3" t="str">
        <f t="shared" ca="1" si="1100"/>
        <v/>
      </c>
      <c r="AB2657" s="205">
        <f t="shared" ca="1" si="1101"/>
        <v>641</v>
      </c>
      <c r="AC2657" s="205">
        <f t="shared" ca="1" si="1102"/>
        <v>9</v>
      </c>
      <c r="AD2657" s="205">
        <f t="shared" ref="AD2657:AD2720" ca="1" si="1116">IFERROR(AB2657/AC2657,0)</f>
        <v>71.222222222222229</v>
      </c>
      <c r="AE2657" s="205">
        <f t="shared" ref="AE2657:AE2720" ca="1" si="1117">IFERROR(AB2657/AC2657-50,0)</f>
        <v>21.222222222222229</v>
      </c>
      <c r="AF2657" s="205">
        <f t="shared" ca="1" si="1103"/>
        <v>4.2444444444444462</v>
      </c>
      <c r="AG2657" s="205"/>
      <c r="AH2657" s="205"/>
      <c r="AI2657" s="205"/>
      <c r="AJ2657" s="205"/>
      <c r="AK2657" s="4"/>
      <c r="AL2657" s="4"/>
      <c r="AM2657" s="309">
        <f t="shared" ca="1" si="1104"/>
        <v>27.47</v>
      </c>
      <c r="AN2657" s="309">
        <f t="shared" ca="1" si="1105"/>
        <v>25.71</v>
      </c>
      <c r="AO2657" s="310">
        <f t="shared" ca="1" si="1106"/>
        <v>0.22727272727272671</v>
      </c>
      <c r="AP2657" s="310" t="b">
        <f t="shared" ca="1" si="1107"/>
        <v>0</v>
      </c>
      <c r="AQ2657" s="309">
        <f t="shared" ca="1" si="1108"/>
        <v>0.77760000000000007</v>
      </c>
      <c r="AR2657" s="205">
        <f t="shared" ref="AR2657:AR2720" ca="1" si="1118">IF(AND(NOT(AX2658),AW2657),D2657*(1-$E$22),IF(AX2657,AR2658,0))</f>
        <v>25.142400000000002</v>
      </c>
      <c r="AS2657" s="45" t="b">
        <f t="shared" ref="AS2657:AS2720" ca="1" si="1119">AND(AX2657,F2657&lt;AR2657)</f>
        <v>0</v>
      </c>
      <c r="AT2657">
        <f t="shared" ref="AT2657:AT2720" ca="1" si="1120">IF(AX2657,AT2658+1,0)</f>
        <v>1</v>
      </c>
      <c r="AU2657" t="b">
        <f t="shared" ca="1" si="1109"/>
        <v>0</v>
      </c>
      <c r="AV2657" t="b">
        <f t="shared" ca="1" si="1110"/>
        <v>0</v>
      </c>
      <c r="AW2657" s="266" t="b">
        <f t="shared" ca="1" si="1111"/>
        <v>1</v>
      </c>
      <c r="AX2657" s="266" t="b">
        <f t="shared" ca="1" si="1112"/>
        <v>1</v>
      </c>
      <c r="AY2657" s="266" t="b">
        <f t="shared" ca="1" si="1113"/>
        <v>0</v>
      </c>
    </row>
    <row r="2658" spans="1:51" x14ac:dyDescent="0.25">
      <c r="A2658">
        <v>2626</v>
      </c>
      <c r="B2658" s="163">
        <f ca="1">OFFSET(InputPriceData!B$15,CalculationsAndCharts!$A2658+$A$11,0,1,1)</f>
        <v>38205</v>
      </c>
      <c r="C2658" s="3">
        <f ca="1">OFFSET(InputPriceData!G$15,CalculationsAndCharts!$A2658+$A$11,IF($C$7,8,0),1,1)</f>
        <v>262400</v>
      </c>
      <c r="D2658" s="4">
        <f ca="1">OFFSET(InputPriceData!C$15,CalculationsAndCharts!$A2658+$A$11,IF($C$7,8,0),1,1)</f>
        <v>26.65</v>
      </c>
      <c r="E2658" s="4">
        <f ca="1">OFFSET(InputPriceData!D$15,CalculationsAndCharts!$A2658+$A$11,IF($C$7,8,0),1,1)</f>
        <v>26.76</v>
      </c>
      <c r="F2658" s="4">
        <f ca="1">OFFSET(InputPriceData!E$15,CalculationsAndCharts!$A2658+$A$11,IF($C$7,8,0),1,1)</f>
        <v>25.71</v>
      </c>
      <c r="G2658" s="4">
        <f ca="1">OFFSET(InputPriceData!F$15,CalculationsAndCharts!$A2658+$A$11,IF($C$7,8,0),1,1)</f>
        <v>25.71</v>
      </c>
      <c r="H2658" s="128"/>
      <c r="I2658" s="128"/>
      <c r="K2658" s="124"/>
      <c r="L2658" s="279"/>
      <c r="M2658" s="281"/>
      <c r="N2658" s="280"/>
      <c r="O2658" s="4"/>
      <c r="P2658" s="4"/>
      <c r="Q2658" s="3"/>
      <c r="S2658" s="309">
        <f t="shared" ref="S2658:S2721" ca="1" si="1121">MAX(OFFSET($G2658,0,0,$A$19,1))</f>
        <v>27.47</v>
      </c>
      <c r="T2658" s="309">
        <f t="shared" ref="T2658:T2721" ca="1" si="1122">MIN(OFFSET($G2658,0,0,$A$19,1))</f>
        <v>25.71</v>
      </c>
      <c r="U2658" s="310">
        <f t="shared" ca="1" si="1114"/>
        <v>0</v>
      </c>
      <c r="V2658" s="310" t="b">
        <f t="shared" ref="V2658:V2721" ca="1" si="1123">AND(U2658&lt;$A$20,U2659&gt;$A$20)</f>
        <v>1</v>
      </c>
      <c r="W2658" s="3" t="b">
        <f t="shared" ref="W2658:W2721" ca="1" si="1124">OFFSET(V2658,($A$21-1),0,1,1)</f>
        <v>0</v>
      </c>
      <c r="X2658" s="3" t="str">
        <f t="shared" ref="X2658:X2721" ca="1" si="1125">IF($W2658,OFFSET($G2658,$A$19-1,0,1,1),"")</f>
        <v/>
      </c>
      <c r="Y2658" s="3" t="str">
        <f t="shared" ca="1" si="1115"/>
        <v/>
      </c>
      <c r="Z2658" s="3" t="str">
        <f t="shared" ref="Z2658:Z2721" ca="1" si="1126">IF(W2658,IF(Y2658&lt;-10,10,IF(Y2658&gt;10,10,Y2658)),"")</f>
        <v/>
      </c>
      <c r="AA2658" s="3" t="str">
        <f t="shared" ref="AA2658:AA2721" ca="1" si="1127">IF(W2658,INT(5*(Z2658+10)),"")</f>
        <v/>
      </c>
      <c r="AB2658" s="205">
        <f t="shared" ref="AB2658:AB2721" ca="1" si="1128">IF(A2658&gt;$A$23,0,IF(W2658,AA2658,0))+AB2659</f>
        <v>641</v>
      </c>
      <c r="AC2658" s="205">
        <f t="shared" ref="AC2658:AC2721" ca="1" si="1129">IF(A2658&gt;$A$23,0,IF(W2658,1,0))+AC2659</f>
        <v>9</v>
      </c>
      <c r="AD2658" s="205">
        <f t="shared" ca="1" si="1116"/>
        <v>71.222222222222229</v>
      </c>
      <c r="AE2658" s="205">
        <f t="shared" ca="1" si="1117"/>
        <v>21.222222222222229</v>
      </c>
      <c r="AF2658" s="205">
        <f t="shared" ref="AF2658:AF2721" ca="1" si="1130">AE2658*0.2</f>
        <v>4.2444444444444462</v>
      </c>
      <c r="AG2658" s="205"/>
      <c r="AH2658" s="205"/>
      <c r="AI2658" s="205"/>
      <c r="AJ2658" s="205"/>
      <c r="AK2658" s="4"/>
      <c r="AL2658" s="4"/>
      <c r="AM2658" s="309">
        <f t="shared" ref="AM2658:AM2721" ca="1" si="1131">MAX(OFFSET($G2658,0,0,$E$19,1))</f>
        <v>27.47</v>
      </c>
      <c r="AN2658" s="309">
        <f t="shared" ref="AN2658:AN2721" ca="1" si="1132">MIN(OFFSET($G2658,0,0,$E$19,1))</f>
        <v>25.71</v>
      </c>
      <c r="AO2658" s="310">
        <f t="shared" ref="AO2658:AO2721" ca="1" si="1133">IFERROR(($G2658- AN2658)/(AM2658-AN2658),0)</f>
        <v>0</v>
      </c>
      <c r="AP2658" s="310" t="b">
        <f t="shared" ref="AP2658:AP2721" ca="1" si="1134">AND(AO2658&lt;$E$20,AO2659&gt;$E$20)</f>
        <v>1</v>
      </c>
      <c r="AQ2658" s="309">
        <f t="shared" ref="AQ2658:AQ2721" ca="1" si="1135">IF(AND(NOT(AX2659),AW2658),D2658*($E$22),IF(AX2658,AQ2659,0))</f>
        <v>0</v>
      </c>
      <c r="AR2658" s="205">
        <f t="shared" ca="1" si="1118"/>
        <v>0</v>
      </c>
      <c r="AS2658" s="45" t="b">
        <f t="shared" ca="1" si="1119"/>
        <v>0</v>
      </c>
      <c r="AT2658">
        <f t="shared" ca="1" si="1120"/>
        <v>0</v>
      </c>
      <c r="AU2658" t="b">
        <f t="shared" ref="AU2658:AU2721" ca="1" si="1136">(AT2658&gt;=$E$21)</f>
        <v>0</v>
      </c>
      <c r="AV2658" t="b">
        <f t="shared" ref="AV2658:AV2721" ca="1" si="1137">OR(AS2658,AU2658)</f>
        <v>0</v>
      </c>
      <c r="AW2658" s="266" t="b">
        <f t="shared" ref="AW2658:AW2721" ca="1" si="1138">AND($AP2659,NOT(AX2659))</f>
        <v>0</v>
      </c>
      <c r="AX2658" s="266" t="b">
        <f t="shared" ref="AX2658:AX2721" ca="1" si="1139">IF(AX2659,IF(AY2658,FALSE,AX2659),IF(AW2658,TRUE,AX2659))</f>
        <v>0</v>
      </c>
      <c r="AY2658" s="266" t="b">
        <f t="shared" ref="AY2658:AY2721" ca="1" si="1140">AND(AX2659,AND(AV2659&lt;&gt;AV2660,AV2659))</f>
        <v>1</v>
      </c>
    </row>
    <row r="2659" spans="1:51" x14ac:dyDescent="0.25">
      <c r="A2659">
        <v>2627</v>
      </c>
      <c r="B2659" s="163">
        <f ca="1">OFFSET(InputPriceData!B$15,CalculationsAndCharts!$A2659+$A$11,0,1,1)</f>
        <v>38204</v>
      </c>
      <c r="C2659" s="3">
        <f ca="1">OFFSET(InputPriceData!G$15,CalculationsAndCharts!$A2659+$A$11,IF($C$7,8,0),1,1)</f>
        <v>587600</v>
      </c>
      <c r="D2659" s="4">
        <f ca="1">OFFSET(InputPriceData!C$15,CalculationsAndCharts!$A2659+$A$11,IF($C$7,8,0),1,1)</f>
        <v>27.25</v>
      </c>
      <c r="E2659" s="4">
        <f ca="1">OFFSET(InputPriceData!D$15,CalculationsAndCharts!$A2659+$A$11,IF($C$7,8,0),1,1)</f>
        <v>27.34</v>
      </c>
      <c r="F2659" s="4">
        <f ca="1">OFFSET(InputPriceData!E$15,CalculationsAndCharts!$A2659+$A$11,IF($C$7,8,0),1,1)</f>
        <v>26.8</v>
      </c>
      <c r="G2659" s="4">
        <f ca="1">OFFSET(InputPriceData!F$15,CalculationsAndCharts!$A2659+$A$11,IF($C$7,8,0),1,1)</f>
        <v>26.85</v>
      </c>
      <c r="H2659" s="128"/>
      <c r="I2659" s="128"/>
      <c r="K2659" s="124"/>
      <c r="L2659" s="279"/>
      <c r="M2659" s="281"/>
      <c r="N2659" s="280"/>
      <c r="O2659" s="4"/>
      <c r="P2659" s="4"/>
      <c r="Q2659" s="3"/>
      <c r="S2659" s="309">
        <f t="shared" ca="1" si="1121"/>
        <v>27.47</v>
      </c>
      <c r="T2659" s="309">
        <f t="shared" ca="1" si="1122"/>
        <v>25.86</v>
      </c>
      <c r="U2659" s="310">
        <f t="shared" ca="1" si="1114"/>
        <v>0.61490683229813814</v>
      </c>
      <c r="V2659" s="310" t="b">
        <f t="shared" ca="1" si="1123"/>
        <v>0</v>
      </c>
      <c r="W2659" s="3" t="b">
        <f t="shared" ca="1" si="1124"/>
        <v>0</v>
      </c>
      <c r="X2659" s="3" t="str">
        <f t="shared" ca="1" si="1125"/>
        <v/>
      </c>
      <c r="Y2659" s="3" t="str">
        <f t="shared" ca="1" si="1115"/>
        <v/>
      </c>
      <c r="Z2659" s="3" t="str">
        <f t="shared" ca="1" si="1126"/>
        <v/>
      </c>
      <c r="AA2659" s="3" t="str">
        <f t="shared" ca="1" si="1127"/>
        <v/>
      </c>
      <c r="AB2659" s="205">
        <f t="shared" ca="1" si="1128"/>
        <v>641</v>
      </c>
      <c r="AC2659" s="205">
        <f t="shared" ca="1" si="1129"/>
        <v>9</v>
      </c>
      <c r="AD2659" s="205">
        <f t="shared" ca="1" si="1116"/>
        <v>71.222222222222229</v>
      </c>
      <c r="AE2659" s="205">
        <f t="shared" ca="1" si="1117"/>
        <v>21.222222222222229</v>
      </c>
      <c r="AF2659" s="205">
        <f t="shared" ca="1" si="1130"/>
        <v>4.2444444444444462</v>
      </c>
      <c r="AG2659" s="205"/>
      <c r="AH2659" s="205"/>
      <c r="AI2659" s="205"/>
      <c r="AJ2659" s="205"/>
      <c r="AK2659" s="4"/>
      <c r="AL2659" s="4"/>
      <c r="AM2659" s="309">
        <f t="shared" ca="1" si="1131"/>
        <v>27.47</v>
      </c>
      <c r="AN2659" s="309">
        <f t="shared" ca="1" si="1132"/>
        <v>25.86</v>
      </c>
      <c r="AO2659" s="310">
        <f t="shared" ca="1" si="1133"/>
        <v>0.61490683229813814</v>
      </c>
      <c r="AP2659" s="310" t="b">
        <f t="shared" ca="1" si="1134"/>
        <v>0</v>
      </c>
      <c r="AQ2659" s="309">
        <f t="shared" ca="1" si="1135"/>
        <v>0.78569999999999995</v>
      </c>
      <c r="AR2659" s="205">
        <f t="shared" ca="1" si="1118"/>
        <v>25.404299999999999</v>
      </c>
      <c r="AS2659" s="45" t="b">
        <f t="shared" ca="1" si="1119"/>
        <v>0</v>
      </c>
      <c r="AT2659">
        <f t="shared" ca="1" si="1120"/>
        <v>9</v>
      </c>
      <c r="AU2659" t="b">
        <f t="shared" ca="1" si="1136"/>
        <v>1</v>
      </c>
      <c r="AV2659" t="b">
        <f t="shared" ca="1" si="1137"/>
        <v>1</v>
      </c>
      <c r="AW2659" s="266" t="b">
        <f t="shared" ca="1" si="1138"/>
        <v>0</v>
      </c>
      <c r="AX2659" s="266" t="b">
        <f t="shared" ca="1" si="1139"/>
        <v>1</v>
      </c>
      <c r="AY2659" s="266" t="b">
        <f t="shared" ca="1" si="1140"/>
        <v>0</v>
      </c>
    </row>
    <row r="2660" spans="1:51" x14ac:dyDescent="0.25">
      <c r="A2660">
        <v>2628</v>
      </c>
      <c r="B2660" s="163">
        <f ca="1">OFFSET(InputPriceData!B$15,CalculationsAndCharts!$A2660+$A$11,0,1,1)</f>
        <v>38203</v>
      </c>
      <c r="C2660" s="3">
        <f ca="1">OFFSET(InputPriceData!G$15,CalculationsAndCharts!$A2660+$A$11,IF($C$7,8,0),1,1)</f>
        <v>557300</v>
      </c>
      <c r="D2660" s="4">
        <f ca="1">OFFSET(InputPriceData!C$15,CalculationsAndCharts!$A2660+$A$11,IF($C$7,8,0),1,1)</f>
        <v>26.95</v>
      </c>
      <c r="E2660" s="4">
        <f ca="1">OFFSET(InputPriceData!D$15,CalculationsAndCharts!$A2660+$A$11,IF($C$7,8,0),1,1)</f>
        <v>27.46</v>
      </c>
      <c r="F2660" s="4">
        <f ca="1">OFFSET(InputPriceData!E$15,CalculationsAndCharts!$A2660+$A$11,IF($C$7,8,0),1,1)</f>
        <v>26.68</v>
      </c>
      <c r="G2660" s="4">
        <f ca="1">OFFSET(InputPriceData!F$15,CalculationsAndCharts!$A2660+$A$11,IF($C$7,8,0),1,1)</f>
        <v>27.43</v>
      </c>
      <c r="H2660" s="128"/>
      <c r="I2660" s="128"/>
      <c r="K2660" s="124"/>
      <c r="L2660" s="279"/>
      <c r="M2660" s="281"/>
      <c r="N2660" s="280"/>
      <c r="O2660" s="4"/>
      <c r="P2660" s="4"/>
      <c r="Q2660" s="3"/>
      <c r="S2660" s="309">
        <f t="shared" ca="1" si="1121"/>
        <v>27.47</v>
      </c>
      <c r="T2660" s="309">
        <f t="shared" ca="1" si="1122"/>
        <v>25.86</v>
      </c>
      <c r="U2660" s="310">
        <f t="shared" ca="1" si="1114"/>
        <v>0.9751552795031061</v>
      </c>
      <c r="V2660" s="310" t="b">
        <f t="shared" ca="1" si="1123"/>
        <v>0</v>
      </c>
      <c r="W2660" s="3" t="b">
        <f t="shared" ca="1" si="1124"/>
        <v>0</v>
      </c>
      <c r="X2660" s="3" t="str">
        <f t="shared" ca="1" si="1125"/>
        <v/>
      </c>
      <c r="Y2660" s="3" t="str">
        <f t="shared" ca="1" si="1115"/>
        <v/>
      </c>
      <c r="Z2660" s="3" t="str">
        <f t="shared" ca="1" si="1126"/>
        <v/>
      </c>
      <c r="AA2660" s="3" t="str">
        <f t="shared" ca="1" si="1127"/>
        <v/>
      </c>
      <c r="AB2660" s="205">
        <f t="shared" ca="1" si="1128"/>
        <v>641</v>
      </c>
      <c r="AC2660" s="205">
        <f t="shared" ca="1" si="1129"/>
        <v>9</v>
      </c>
      <c r="AD2660" s="205">
        <f t="shared" ca="1" si="1116"/>
        <v>71.222222222222229</v>
      </c>
      <c r="AE2660" s="205">
        <f t="shared" ca="1" si="1117"/>
        <v>21.222222222222229</v>
      </c>
      <c r="AF2660" s="205">
        <f t="shared" ca="1" si="1130"/>
        <v>4.2444444444444462</v>
      </c>
      <c r="AG2660" s="205"/>
      <c r="AH2660" s="205"/>
      <c r="AI2660" s="205"/>
      <c r="AJ2660" s="205"/>
      <c r="AK2660" s="4"/>
      <c r="AL2660" s="4"/>
      <c r="AM2660" s="309">
        <f t="shared" ca="1" si="1131"/>
        <v>27.47</v>
      </c>
      <c r="AN2660" s="309">
        <f t="shared" ca="1" si="1132"/>
        <v>25.86</v>
      </c>
      <c r="AO2660" s="310">
        <f t="shared" ca="1" si="1133"/>
        <v>0.9751552795031061</v>
      </c>
      <c r="AP2660" s="310" t="b">
        <f t="shared" ca="1" si="1134"/>
        <v>0</v>
      </c>
      <c r="AQ2660" s="309">
        <f t="shared" ca="1" si="1135"/>
        <v>0.78569999999999995</v>
      </c>
      <c r="AR2660" s="205">
        <f t="shared" ca="1" si="1118"/>
        <v>25.404299999999999</v>
      </c>
      <c r="AS2660" s="45" t="b">
        <f t="shared" ca="1" si="1119"/>
        <v>0</v>
      </c>
      <c r="AT2660">
        <f t="shared" ca="1" si="1120"/>
        <v>8</v>
      </c>
      <c r="AU2660" t="b">
        <f t="shared" ca="1" si="1136"/>
        <v>0</v>
      </c>
      <c r="AV2660" t="b">
        <f t="shared" ca="1" si="1137"/>
        <v>0</v>
      </c>
      <c r="AW2660" s="266" t="b">
        <f t="shared" ca="1" si="1138"/>
        <v>0</v>
      </c>
      <c r="AX2660" s="266" t="b">
        <f t="shared" ca="1" si="1139"/>
        <v>1</v>
      </c>
      <c r="AY2660" s="266" t="b">
        <f t="shared" ca="1" si="1140"/>
        <v>0</v>
      </c>
    </row>
    <row r="2661" spans="1:51" x14ac:dyDescent="0.25">
      <c r="A2661">
        <v>2629</v>
      </c>
      <c r="B2661" s="163">
        <f ca="1">OFFSET(InputPriceData!B$15,CalculationsAndCharts!$A2661+$A$11,0,1,1)</f>
        <v>38202</v>
      </c>
      <c r="C2661" s="3">
        <f ca="1">OFFSET(InputPriceData!G$15,CalculationsAndCharts!$A2661+$A$11,IF($C$7,8,0),1,1)</f>
        <v>327700</v>
      </c>
      <c r="D2661" s="4">
        <f ca="1">OFFSET(InputPriceData!C$15,CalculationsAndCharts!$A2661+$A$11,IF($C$7,8,0),1,1)</f>
        <v>27.5</v>
      </c>
      <c r="E2661" s="4">
        <f ca="1">OFFSET(InputPriceData!D$15,CalculationsAndCharts!$A2661+$A$11,IF($C$7,8,0),1,1)</f>
        <v>27.5</v>
      </c>
      <c r="F2661" s="4">
        <f ca="1">OFFSET(InputPriceData!E$15,CalculationsAndCharts!$A2661+$A$11,IF($C$7,8,0),1,1)</f>
        <v>27.02</v>
      </c>
      <c r="G2661" s="4">
        <f ca="1">OFFSET(InputPriceData!F$15,CalculationsAndCharts!$A2661+$A$11,IF($C$7,8,0),1,1)</f>
        <v>27.11</v>
      </c>
      <c r="H2661" s="128"/>
      <c r="I2661" s="128"/>
      <c r="K2661" s="124"/>
      <c r="L2661" s="279"/>
      <c r="M2661" s="281"/>
      <c r="N2661" s="280"/>
      <c r="O2661" s="4"/>
      <c r="P2661" s="4"/>
      <c r="Q2661" s="3"/>
      <c r="S2661" s="309">
        <f t="shared" ca="1" si="1121"/>
        <v>27.47</v>
      </c>
      <c r="T2661" s="309">
        <f t="shared" ca="1" si="1122"/>
        <v>25.86</v>
      </c>
      <c r="U2661" s="310">
        <f t="shared" ca="1" si="1114"/>
        <v>0.77639751552795055</v>
      </c>
      <c r="V2661" s="310" t="b">
        <f t="shared" ca="1" si="1123"/>
        <v>0</v>
      </c>
      <c r="W2661" s="3" t="b">
        <f t="shared" ca="1" si="1124"/>
        <v>0</v>
      </c>
      <c r="X2661" s="3" t="str">
        <f t="shared" ca="1" si="1125"/>
        <v/>
      </c>
      <c r="Y2661" s="3" t="str">
        <f t="shared" ca="1" si="1115"/>
        <v/>
      </c>
      <c r="Z2661" s="3" t="str">
        <f t="shared" ca="1" si="1126"/>
        <v/>
      </c>
      <c r="AA2661" s="3" t="str">
        <f t="shared" ca="1" si="1127"/>
        <v/>
      </c>
      <c r="AB2661" s="205">
        <f t="shared" ca="1" si="1128"/>
        <v>641</v>
      </c>
      <c r="AC2661" s="205">
        <f t="shared" ca="1" si="1129"/>
        <v>9</v>
      </c>
      <c r="AD2661" s="205">
        <f t="shared" ca="1" si="1116"/>
        <v>71.222222222222229</v>
      </c>
      <c r="AE2661" s="205">
        <f t="shared" ca="1" si="1117"/>
        <v>21.222222222222229</v>
      </c>
      <c r="AF2661" s="205">
        <f t="shared" ca="1" si="1130"/>
        <v>4.2444444444444462</v>
      </c>
      <c r="AG2661" s="205"/>
      <c r="AH2661" s="205"/>
      <c r="AI2661" s="205"/>
      <c r="AJ2661" s="205"/>
      <c r="AK2661" s="4"/>
      <c r="AL2661" s="4"/>
      <c r="AM2661" s="309">
        <f t="shared" ca="1" si="1131"/>
        <v>27.47</v>
      </c>
      <c r="AN2661" s="309">
        <f t="shared" ca="1" si="1132"/>
        <v>25.86</v>
      </c>
      <c r="AO2661" s="310">
        <f t="shared" ca="1" si="1133"/>
        <v>0.77639751552795055</v>
      </c>
      <c r="AP2661" s="310" t="b">
        <f t="shared" ca="1" si="1134"/>
        <v>0</v>
      </c>
      <c r="AQ2661" s="309">
        <f t="shared" ca="1" si="1135"/>
        <v>0.78569999999999995</v>
      </c>
      <c r="AR2661" s="205">
        <f t="shared" ca="1" si="1118"/>
        <v>25.404299999999999</v>
      </c>
      <c r="AS2661" s="45" t="b">
        <f t="shared" ca="1" si="1119"/>
        <v>0</v>
      </c>
      <c r="AT2661">
        <f t="shared" ca="1" si="1120"/>
        <v>7</v>
      </c>
      <c r="AU2661" t="b">
        <f t="shared" ca="1" si="1136"/>
        <v>0</v>
      </c>
      <c r="AV2661" t="b">
        <f t="shared" ca="1" si="1137"/>
        <v>0</v>
      </c>
      <c r="AW2661" s="266" t="b">
        <f t="shared" ca="1" si="1138"/>
        <v>0</v>
      </c>
      <c r="AX2661" s="266" t="b">
        <f t="shared" ca="1" si="1139"/>
        <v>1</v>
      </c>
      <c r="AY2661" s="266" t="b">
        <f t="shared" ca="1" si="1140"/>
        <v>0</v>
      </c>
    </row>
    <row r="2662" spans="1:51" x14ac:dyDescent="0.25">
      <c r="A2662">
        <v>2630</v>
      </c>
      <c r="B2662" s="163">
        <f ca="1">OFFSET(InputPriceData!B$15,CalculationsAndCharts!$A2662+$A$11,0,1,1)</f>
        <v>38201</v>
      </c>
      <c r="C2662" s="3">
        <f ca="1">OFFSET(InputPriceData!G$15,CalculationsAndCharts!$A2662+$A$11,IF($C$7,8,0),1,1)</f>
        <v>388500</v>
      </c>
      <c r="D2662" s="4">
        <f ca="1">OFFSET(InputPriceData!C$15,CalculationsAndCharts!$A2662+$A$11,IF($C$7,8,0),1,1)</f>
        <v>26.81</v>
      </c>
      <c r="E2662" s="4">
        <f ca="1">OFFSET(InputPriceData!D$15,CalculationsAndCharts!$A2662+$A$11,IF($C$7,8,0),1,1)</f>
        <v>27.5</v>
      </c>
      <c r="F2662" s="4">
        <f ca="1">OFFSET(InputPriceData!E$15,CalculationsAndCharts!$A2662+$A$11,IF($C$7,8,0),1,1)</f>
        <v>26.64</v>
      </c>
      <c r="G2662" s="4">
        <f ca="1">OFFSET(InputPriceData!F$15,CalculationsAndCharts!$A2662+$A$11,IF($C$7,8,0),1,1)</f>
        <v>27.47</v>
      </c>
      <c r="H2662" s="128"/>
      <c r="I2662" s="128"/>
      <c r="K2662" s="124"/>
      <c r="L2662" s="279"/>
      <c r="M2662" s="281"/>
      <c r="N2662" s="280"/>
      <c r="O2662" s="4"/>
      <c r="P2662" s="4"/>
      <c r="Q2662" s="3"/>
      <c r="S2662" s="309">
        <f t="shared" ca="1" si="1121"/>
        <v>27.47</v>
      </c>
      <c r="T2662" s="309">
        <f t="shared" ca="1" si="1122"/>
        <v>25.86</v>
      </c>
      <c r="U2662" s="310">
        <f t="shared" ca="1" si="1114"/>
        <v>1</v>
      </c>
      <c r="V2662" s="310" t="b">
        <f t="shared" ca="1" si="1123"/>
        <v>0</v>
      </c>
      <c r="W2662" s="3" t="b">
        <f t="shared" ca="1" si="1124"/>
        <v>0</v>
      </c>
      <c r="X2662" s="3" t="str">
        <f t="shared" ca="1" si="1125"/>
        <v/>
      </c>
      <c r="Y2662" s="3" t="str">
        <f t="shared" ca="1" si="1115"/>
        <v/>
      </c>
      <c r="Z2662" s="3" t="str">
        <f t="shared" ca="1" si="1126"/>
        <v/>
      </c>
      <c r="AA2662" s="3" t="str">
        <f t="shared" ca="1" si="1127"/>
        <v/>
      </c>
      <c r="AB2662" s="205">
        <f t="shared" ca="1" si="1128"/>
        <v>641</v>
      </c>
      <c r="AC2662" s="205">
        <f t="shared" ca="1" si="1129"/>
        <v>9</v>
      </c>
      <c r="AD2662" s="205">
        <f t="shared" ca="1" si="1116"/>
        <v>71.222222222222229</v>
      </c>
      <c r="AE2662" s="205">
        <f t="shared" ca="1" si="1117"/>
        <v>21.222222222222229</v>
      </c>
      <c r="AF2662" s="205">
        <f t="shared" ca="1" si="1130"/>
        <v>4.2444444444444462</v>
      </c>
      <c r="AG2662" s="205"/>
      <c r="AH2662" s="205"/>
      <c r="AI2662" s="205"/>
      <c r="AJ2662" s="205"/>
      <c r="AK2662" s="4"/>
      <c r="AL2662" s="4"/>
      <c r="AM2662" s="309">
        <f t="shared" ca="1" si="1131"/>
        <v>27.47</v>
      </c>
      <c r="AN2662" s="309">
        <f t="shared" ca="1" si="1132"/>
        <v>25.86</v>
      </c>
      <c r="AO2662" s="310">
        <f t="shared" ca="1" si="1133"/>
        <v>1</v>
      </c>
      <c r="AP2662" s="310" t="b">
        <f t="shared" ca="1" si="1134"/>
        <v>0</v>
      </c>
      <c r="AQ2662" s="309">
        <f t="shared" ca="1" si="1135"/>
        <v>0.78569999999999995</v>
      </c>
      <c r="AR2662" s="205">
        <f t="shared" ca="1" si="1118"/>
        <v>25.404299999999999</v>
      </c>
      <c r="AS2662" s="45" t="b">
        <f t="shared" ca="1" si="1119"/>
        <v>0</v>
      </c>
      <c r="AT2662">
        <f t="shared" ca="1" si="1120"/>
        <v>6</v>
      </c>
      <c r="AU2662" t="b">
        <f t="shared" ca="1" si="1136"/>
        <v>0</v>
      </c>
      <c r="AV2662" t="b">
        <f t="shared" ca="1" si="1137"/>
        <v>0</v>
      </c>
      <c r="AW2662" s="266" t="b">
        <f t="shared" ca="1" si="1138"/>
        <v>0</v>
      </c>
      <c r="AX2662" s="266" t="b">
        <f t="shared" ca="1" si="1139"/>
        <v>1</v>
      </c>
      <c r="AY2662" s="266" t="b">
        <f t="shared" ca="1" si="1140"/>
        <v>0</v>
      </c>
    </row>
    <row r="2663" spans="1:51" x14ac:dyDescent="0.25">
      <c r="A2663">
        <v>2631</v>
      </c>
      <c r="B2663" s="163">
        <f ca="1">OFFSET(InputPriceData!B$15,CalculationsAndCharts!$A2663+$A$11,0,1,1)</f>
        <v>38198</v>
      </c>
      <c r="C2663" s="3">
        <f ca="1">OFFSET(InputPriceData!G$15,CalculationsAndCharts!$A2663+$A$11,IF($C$7,8,0),1,1)</f>
        <v>551700</v>
      </c>
      <c r="D2663" s="4">
        <f ca="1">OFFSET(InputPriceData!C$15,CalculationsAndCharts!$A2663+$A$11,IF($C$7,8,0),1,1)</f>
        <v>27.4</v>
      </c>
      <c r="E2663" s="4">
        <f ca="1">OFFSET(InputPriceData!D$15,CalculationsAndCharts!$A2663+$A$11,IF($C$7,8,0),1,1)</f>
        <v>27.48</v>
      </c>
      <c r="F2663" s="4">
        <f ca="1">OFFSET(InputPriceData!E$15,CalculationsAndCharts!$A2663+$A$11,IF($C$7,8,0),1,1)</f>
        <v>26.86</v>
      </c>
      <c r="G2663" s="4">
        <f ca="1">OFFSET(InputPriceData!F$15,CalculationsAndCharts!$A2663+$A$11,IF($C$7,8,0),1,1)</f>
        <v>27.01</v>
      </c>
      <c r="H2663" s="128"/>
      <c r="I2663" s="128"/>
      <c r="K2663" s="124"/>
      <c r="L2663" s="279"/>
      <c r="M2663" s="281"/>
      <c r="N2663" s="280"/>
      <c r="O2663" s="4"/>
      <c r="P2663" s="4"/>
      <c r="Q2663" s="3"/>
      <c r="S2663" s="309">
        <f t="shared" ca="1" si="1121"/>
        <v>27.36</v>
      </c>
      <c r="T2663" s="309">
        <f t="shared" ca="1" si="1122"/>
        <v>25.86</v>
      </c>
      <c r="U2663" s="310">
        <f t="shared" ca="1" si="1114"/>
        <v>0.76666666666666805</v>
      </c>
      <c r="V2663" s="310" t="b">
        <f t="shared" ca="1" si="1123"/>
        <v>0</v>
      </c>
      <c r="W2663" s="3" t="b">
        <f t="shared" ca="1" si="1124"/>
        <v>0</v>
      </c>
      <c r="X2663" s="3" t="str">
        <f t="shared" ca="1" si="1125"/>
        <v/>
      </c>
      <c r="Y2663" s="3" t="str">
        <f t="shared" ca="1" si="1115"/>
        <v/>
      </c>
      <c r="Z2663" s="3" t="str">
        <f t="shared" ca="1" si="1126"/>
        <v/>
      </c>
      <c r="AA2663" s="3" t="str">
        <f t="shared" ca="1" si="1127"/>
        <v/>
      </c>
      <c r="AB2663" s="205">
        <f t="shared" ca="1" si="1128"/>
        <v>641</v>
      </c>
      <c r="AC2663" s="205">
        <f t="shared" ca="1" si="1129"/>
        <v>9</v>
      </c>
      <c r="AD2663" s="205">
        <f t="shared" ca="1" si="1116"/>
        <v>71.222222222222229</v>
      </c>
      <c r="AE2663" s="205">
        <f t="shared" ca="1" si="1117"/>
        <v>21.222222222222229</v>
      </c>
      <c r="AF2663" s="205">
        <f t="shared" ca="1" si="1130"/>
        <v>4.2444444444444462</v>
      </c>
      <c r="AG2663" s="205"/>
      <c r="AH2663" s="205"/>
      <c r="AI2663" s="205"/>
      <c r="AJ2663" s="205"/>
      <c r="AK2663" s="4"/>
      <c r="AL2663" s="4"/>
      <c r="AM2663" s="309">
        <f t="shared" ca="1" si="1131"/>
        <v>27.36</v>
      </c>
      <c r="AN2663" s="309">
        <f t="shared" ca="1" si="1132"/>
        <v>25.86</v>
      </c>
      <c r="AO2663" s="310">
        <f t="shared" ca="1" si="1133"/>
        <v>0.76666666666666805</v>
      </c>
      <c r="AP2663" s="310" t="b">
        <f t="shared" ca="1" si="1134"/>
        <v>0</v>
      </c>
      <c r="AQ2663" s="309">
        <f t="shared" ca="1" si="1135"/>
        <v>0.78569999999999995</v>
      </c>
      <c r="AR2663" s="205">
        <f t="shared" ca="1" si="1118"/>
        <v>25.404299999999999</v>
      </c>
      <c r="AS2663" s="45" t="b">
        <f t="shared" ca="1" si="1119"/>
        <v>0</v>
      </c>
      <c r="AT2663">
        <f t="shared" ca="1" si="1120"/>
        <v>5</v>
      </c>
      <c r="AU2663" t="b">
        <f t="shared" ca="1" si="1136"/>
        <v>0</v>
      </c>
      <c r="AV2663" t="b">
        <f t="shared" ca="1" si="1137"/>
        <v>0</v>
      </c>
      <c r="AW2663" s="266" t="b">
        <f t="shared" ca="1" si="1138"/>
        <v>0</v>
      </c>
      <c r="AX2663" s="266" t="b">
        <f t="shared" ca="1" si="1139"/>
        <v>1</v>
      </c>
      <c r="AY2663" s="266" t="b">
        <f t="shared" ca="1" si="1140"/>
        <v>0</v>
      </c>
    </row>
    <row r="2664" spans="1:51" x14ac:dyDescent="0.25">
      <c r="A2664">
        <v>2632</v>
      </c>
      <c r="B2664" s="163">
        <f ca="1">OFFSET(InputPriceData!B$15,CalculationsAndCharts!$A2664+$A$11,0,1,1)</f>
        <v>38197</v>
      </c>
      <c r="C2664" s="3">
        <f ca="1">OFFSET(InputPriceData!G$15,CalculationsAndCharts!$A2664+$A$11,IF($C$7,8,0),1,1)</f>
        <v>536400</v>
      </c>
      <c r="D2664" s="4">
        <f ca="1">OFFSET(InputPriceData!C$15,CalculationsAndCharts!$A2664+$A$11,IF($C$7,8,0),1,1)</f>
        <v>27.29</v>
      </c>
      <c r="E2664" s="4">
        <f ca="1">OFFSET(InputPriceData!D$15,CalculationsAndCharts!$A2664+$A$11,IF($C$7,8,0),1,1)</f>
        <v>27.5</v>
      </c>
      <c r="F2664" s="4">
        <f ca="1">OFFSET(InputPriceData!E$15,CalculationsAndCharts!$A2664+$A$11,IF($C$7,8,0),1,1)</f>
        <v>27.13</v>
      </c>
      <c r="G2664" s="4">
        <f ca="1">OFFSET(InputPriceData!F$15,CalculationsAndCharts!$A2664+$A$11,IF($C$7,8,0),1,1)</f>
        <v>27.36</v>
      </c>
      <c r="H2664" s="128"/>
      <c r="I2664" s="128"/>
      <c r="K2664" s="124"/>
      <c r="L2664" s="279"/>
      <c r="M2664" s="281"/>
      <c r="N2664" s="280"/>
      <c r="O2664" s="4"/>
      <c r="P2664" s="4"/>
      <c r="Q2664" s="3"/>
      <c r="S2664" s="309">
        <f t="shared" ca="1" si="1121"/>
        <v>27.36</v>
      </c>
      <c r="T2664" s="309">
        <f t="shared" ca="1" si="1122"/>
        <v>25.86</v>
      </c>
      <c r="U2664" s="310">
        <f t="shared" ca="1" si="1114"/>
        <v>1</v>
      </c>
      <c r="V2664" s="310" t="b">
        <f t="shared" ca="1" si="1123"/>
        <v>0</v>
      </c>
      <c r="W2664" s="3" t="b">
        <f t="shared" ca="1" si="1124"/>
        <v>0</v>
      </c>
      <c r="X2664" s="3" t="str">
        <f t="shared" ca="1" si="1125"/>
        <v/>
      </c>
      <c r="Y2664" s="3" t="str">
        <f t="shared" ca="1" si="1115"/>
        <v/>
      </c>
      <c r="Z2664" s="3" t="str">
        <f t="shared" ca="1" si="1126"/>
        <v/>
      </c>
      <c r="AA2664" s="3" t="str">
        <f t="shared" ca="1" si="1127"/>
        <v/>
      </c>
      <c r="AB2664" s="205">
        <f t="shared" ca="1" si="1128"/>
        <v>641</v>
      </c>
      <c r="AC2664" s="205">
        <f t="shared" ca="1" si="1129"/>
        <v>9</v>
      </c>
      <c r="AD2664" s="205">
        <f t="shared" ca="1" si="1116"/>
        <v>71.222222222222229</v>
      </c>
      <c r="AE2664" s="205">
        <f t="shared" ca="1" si="1117"/>
        <v>21.222222222222229</v>
      </c>
      <c r="AF2664" s="205">
        <f t="shared" ca="1" si="1130"/>
        <v>4.2444444444444462</v>
      </c>
      <c r="AG2664" s="205"/>
      <c r="AH2664" s="205"/>
      <c r="AI2664" s="205"/>
      <c r="AJ2664" s="205"/>
      <c r="AK2664" s="4"/>
      <c r="AL2664" s="4"/>
      <c r="AM2664" s="309">
        <f t="shared" ca="1" si="1131"/>
        <v>27.36</v>
      </c>
      <c r="AN2664" s="309">
        <f t="shared" ca="1" si="1132"/>
        <v>25.86</v>
      </c>
      <c r="AO2664" s="310">
        <f t="shared" ca="1" si="1133"/>
        <v>1</v>
      </c>
      <c r="AP2664" s="310" t="b">
        <f t="shared" ca="1" si="1134"/>
        <v>0</v>
      </c>
      <c r="AQ2664" s="309">
        <f t="shared" ca="1" si="1135"/>
        <v>0.78569999999999995</v>
      </c>
      <c r="AR2664" s="205">
        <f t="shared" ca="1" si="1118"/>
        <v>25.404299999999999</v>
      </c>
      <c r="AS2664" s="45" t="b">
        <f t="shared" ca="1" si="1119"/>
        <v>0</v>
      </c>
      <c r="AT2664">
        <f t="shared" ca="1" si="1120"/>
        <v>4</v>
      </c>
      <c r="AU2664" t="b">
        <f t="shared" ca="1" si="1136"/>
        <v>0</v>
      </c>
      <c r="AV2664" t="b">
        <f t="shared" ca="1" si="1137"/>
        <v>0</v>
      </c>
      <c r="AW2664" s="266" t="b">
        <f t="shared" ca="1" si="1138"/>
        <v>0</v>
      </c>
      <c r="AX2664" s="266" t="b">
        <f t="shared" ca="1" si="1139"/>
        <v>1</v>
      </c>
      <c r="AY2664" s="266" t="b">
        <f t="shared" ca="1" si="1140"/>
        <v>0</v>
      </c>
    </row>
    <row r="2665" spans="1:51" x14ac:dyDescent="0.25">
      <c r="A2665">
        <v>2633</v>
      </c>
      <c r="B2665" s="163">
        <f ca="1">OFFSET(InputPriceData!B$15,CalculationsAndCharts!$A2665+$A$11,0,1,1)</f>
        <v>38196</v>
      </c>
      <c r="C2665" s="3">
        <f ca="1">OFFSET(InputPriceData!G$15,CalculationsAndCharts!$A2665+$A$11,IF($C$7,8,0),1,1)</f>
        <v>638900</v>
      </c>
      <c r="D2665" s="4">
        <f ca="1">OFFSET(InputPriceData!C$15,CalculationsAndCharts!$A2665+$A$11,IF($C$7,8,0),1,1)</f>
        <v>26.69</v>
      </c>
      <c r="E2665" s="4">
        <f ca="1">OFFSET(InputPriceData!D$15,CalculationsAndCharts!$A2665+$A$11,IF($C$7,8,0),1,1)</f>
        <v>27.32</v>
      </c>
      <c r="F2665" s="4">
        <f ca="1">OFFSET(InputPriceData!E$15,CalculationsAndCharts!$A2665+$A$11,IF($C$7,8,0),1,1)</f>
        <v>26.15</v>
      </c>
      <c r="G2665" s="4">
        <f ca="1">OFFSET(InputPriceData!F$15,CalculationsAndCharts!$A2665+$A$11,IF($C$7,8,0),1,1)</f>
        <v>26.98</v>
      </c>
      <c r="H2665" s="128"/>
      <c r="I2665" s="128"/>
      <c r="K2665" s="124"/>
      <c r="L2665" s="279"/>
      <c r="M2665" s="281"/>
      <c r="N2665" s="280"/>
      <c r="O2665" s="4"/>
      <c r="P2665" s="4"/>
      <c r="Q2665" s="3"/>
      <c r="S2665" s="309">
        <f t="shared" ca="1" si="1121"/>
        <v>27.3</v>
      </c>
      <c r="T2665" s="309">
        <f t="shared" ca="1" si="1122"/>
        <v>25.86</v>
      </c>
      <c r="U2665" s="310">
        <f t="shared" ca="1" si="1114"/>
        <v>0.77777777777777779</v>
      </c>
      <c r="V2665" s="310" t="b">
        <f t="shared" ca="1" si="1123"/>
        <v>0</v>
      </c>
      <c r="W2665" s="3" t="b">
        <f t="shared" ca="1" si="1124"/>
        <v>0</v>
      </c>
      <c r="X2665" s="3" t="str">
        <f t="shared" ca="1" si="1125"/>
        <v/>
      </c>
      <c r="Y2665" s="3" t="str">
        <f t="shared" ca="1" si="1115"/>
        <v/>
      </c>
      <c r="Z2665" s="3" t="str">
        <f t="shared" ca="1" si="1126"/>
        <v/>
      </c>
      <c r="AA2665" s="3" t="str">
        <f t="shared" ca="1" si="1127"/>
        <v/>
      </c>
      <c r="AB2665" s="205">
        <f t="shared" ca="1" si="1128"/>
        <v>641</v>
      </c>
      <c r="AC2665" s="205">
        <f t="shared" ca="1" si="1129"/>
        <v>9</v>
      </c>
      <c r="AD2665" s="205">
        <f t="shared" ca="1" si="1116"/>
        <v>71.222222222222229</v>
      </c>
      <c r="AE2665" s="205">
        <f t="shared" ca="1" si="1117"/>
        <v>21.222222222222229</v>
      </c>
      <c r="AF2665" s="205">
        <f t="shared" ca="1" si="1130"/>
        <v>4.2444444444444462</v>
      </c>
      <c r="AG2665" s="205"/>
      <c r="AH2665" s="205"/>
      <c r="AI2665" s="205"/>
      <c r="AJ2665" s="205"/>
      <c r="AK2665" s="4"/>
      <c r="AL2665" s="4"/>
      <c r="AM2665" s="309">
        <f t="shared" ca="1" si="1131"/>
        <v>26.98</v>
      </c>
      <c r="AN2665" s="309">
        <f t="shared" ca="1" si="1132"/>
        <v>25.86</v>
      </c>
      <c r="AO2665" s="310">
        <f t="shared" ca="1" si="1133"/>
        <v>1</v>
      </c>
      <c r="AP2665" s="310" t="b">
        <f t="shared" ca="1" si="1134"/>
        <v>0</v>
      </c>
      <c r="AQ2665" s="309">
        <f t="shared" ca="1" si="1135"/>
        <v>0.78569999999999995</v>
      </c>
      <c r="AR2665" s="205">
        <f t="shared" ca="1" si="1118"/>
        <v>25.404299999999999</v>
      </c>
      <c r="AS2665" s="45" t="b">
        <f t="shared" ca="1" si="1119"/>
        <v>0</v>
      </c>
      <c r="AT2665">
        <f t="shared" ca="1" si="1120"/>
        <v>3</v>
      </c>
      <c r="AU2665" t="b">
        <f t="shared" ca="1" si="1136"/>
        <v>0</v>
      </c>
      <c r="AV2665" t="b">
        <f t="shared" ca="1" si="1137"/>
        <v>0</v>
      </c>
      <c r="AW2665" s="266" t="b">
        <f t="shared" ca="1" si="1138"/>
        <v>0</v>
      </c>
      <c r="AX2665" s="266" t="b">
        <f t="shared" ca="1" si="1139"/>
        <v>1</v>
      </c>
      <c r="AY2665" s="266" t="b">
        <f t="shared" ca="1" si="1140"/>
        <v>0</v>
      </c>
    </row>
    <row r="2666" spans="1:51" x14ac:dyDescent="0.25">
      <c r="A2666">
        <v>2634</v>
      </c>
      <c r="B2666" s="163">
        <f ca="1">OFFSET(InputPriceData!B$15,CalculationsAndCharts!$A2666+$A$11,0,1,1)</f>
        <v>38195</v>
      </c>
      <c r="C2666" s="3">
        <f ca="1">OFFSET(InputPriceData!G$15,CalculationsAndCharts!$A2666+$A$11,IF($C$7,8,0),1,1)</f>
        <v>557300</v>
      </c>
      <c r="D2666" s="4">
        <f ca="1">OFFSET(InputPriceData!C$15,CalculationsAndCharts!$A2666+$A$11,IF($C$7,8,0),1,1)</f>
        <v>26.57</v>
      </c>
      <c r="E2666" s="4">
        <f ca="1">OFFSET(InputPriceData!D$15,CalculationsAndCharts!$A2666+$A$11,IF($C$7,8,0),1,1)</f>
        <v>26.92</v>
      </c>
      <c r="F2666" s="4">
        <f ca="1">OFFSET(InputPriceData!E$15,CalculationsAndCharts!$A2666+$A$11,IF($C$7,8,0),1,1)</f>
        <v>26.5</v>
      </c>
      <c r="G2666" s="4">
        <f ca="1">OFFSET(InputPriceData!F$15,CalculationsAndCharts!$A2666+$A$11,IF($C$7,8,0),1,1)</f>
        <v>26.72</v>
      </c>
      <c r="H2666" s="128"/>
      <c r="I2666" s="128"/>
      <c r="K2666" s="124"/>
      <c r="L2666" s="279"/>
      <c r="M2666" s="281"/>
      <c r="N2666" s="280"/>
      <c r="O2666" s="4"/>
      <c r="P2666" s="4"/>
      <c r="Q2666" s="3"/>
      <c r="S2666" s="309">
        <f t="shared" ca="1" si="1121"/>
        <v>27.3</v>
      </c>
      <c r="T2666" s="309">
        <f t="shared" ca="1" si="1122"/>
        <v>25.86</v>
      </c>
      <c r="U2666" s="310">
        <f t="shared" ca="1" si="1114"/>
        <v>0.59722222222222132</v>
      </c>
      <c r="V2666" s="310" t="b">
        <f t="shared" ca="1" si="1123"/>
        <v>0</v>
      </c>
      <c r="W2666" s="3" t="b">
        <f t="shared" ca="1" si="1124"/>
        <v>0</v>
      </c>
      <c r="X2666" s="3" t="str">
        <f t="shared" ca="1" si="1125"/>
        <v/>
      </c>
      <c r="Y2666" s="3" t="str">
        <f t="shared" ca="1" si="1115"/>
        <v/>
      </c>
      <c r="Z2666" s="3" t="str">
        <f t="shared" ca="1" si="1126"/>
        <v/>
      </c>
      <c r="AA2666" s="3" t="str">
        <f t="shared" ca="1" si="1127"/>
        <v/>
      </c>
      <c r="AB2666" s="205">
        <f t="shared" ca="1" si="1128"/>
        <v>641</v>
      </c>
      <c r="AC2666" s="205">
        <f t="shared" ca="1" si="1129"/>
        <v>9</v>
      </c>
      <c r="AD2666" s="205">
        <f t="shared" ca="1" si="1116"/>
        <v>71.222222222222229</v>
      </c>
      <c r="AE2666" s="205">
        <f t="shared" ca="1" si="1117"/>
        <v>21.222222222222229</v>
      </c>
      <c r="AF2666" s="205">
        <f t="shared" ca="1" si="1130"/>
        <v>4.2444444444444462</v>
      </c>
      <c r="AG2666" s="205"/>
      <c r="AH2666" s="205"/>
      <c r="AI2666" s="205"/>
      <c r="AJ2666" s="205"/>
      <c r="AK2666" s="4"/>
      <c r="AL2666" s="4"/>
      <c r="AM2666" s="309">
        <f t="shared" ca="1" si="1131"/>
        <v>26.8</v>
      </c>
      <c r="AN2666" s="309">
        <f t="shared" ca="1" si="1132"/>
        <v>25.86</v>
      </c>
      <c r="AO2666" s="310">
        <f t="shared" ca="1" si="1133"/>
        <v>0.9148936170212747</v>
      </c>
      <c r="AP2666" s="310" t="b">
        <f t="shared" ca="1" si="1134"/>
        <v>0</v>
      </c>
      <c r="AQ2666" s="309">
        <f t="shared" ca="1" si="1135"/>
        <v>0.78569999999999995</v>
      </c>
      <c r="AR2666" s="205">
        <f t="shared" ca="1" si="1118"/>
        <v>25.404299999999999</v>
      </c>
      <c r="AS2666" s="45" t="b">
        <f t="shared" ca="1" si="1119"/>
        <v>0</v>
      </c>
      <c r="AT2666">
        <f t="shared" ca="1" si="1120"/>
        <v>2</v>
      </c>
      <c r="AU2666" t="b">
        <f t="shared" ca="1" si="1136"/>
        <v>0</v>
      </c>
      <c r="AV2666" t="b">
        <f t="shared" ca="1" si="1137"/>
        <v>0</v>
      </c>
      <c r="AW2666" s="266" t="b">
        <f t="shared" ca="1" si="1138"/>
        <v>0</v>
      </c>
      <c r="AX2666" s="266" t="b">
        <f t="shared" ca="1" si="1139"/>
        <v>1</v>
      </c>
      <c r="AY2666" s="266" t="b">
        <f t="shared" ca="1" si="1140"/>
        <v>0</v>
      </c>
    </row>
    <row r="2667" spans="1:51" x14ac:dyDescent="0.25">
      <c r="A2667">
        <v>2635</v>
      </c>
      <c r="B2667" s="163">
        <f ca="1">OFFSET(InputPriceData!B$15,CalculationsAndCharts!$A2667+$A$11,0,1,1)</f>
        <v>38194</v>
      </c>
      <c r="C2667" s="3">
        <f ca="1">OFFSET(InputPriceData!G$15,CalculationsAndCharts!$A2667+$A$11,IF($C$7,8,0),1,1)</f>
        <v>775600</v>
      </c>
      <c r="D2667" s="4">
        <f ca="1">OFFSET(InputPriceData!C$15,CalculationsAndCharts!$A2667+$A$11,IF($C$7,8,0),1,1)</f>
        <v>26.19</v>
      </c>
      <c r="E2667" s="4">
        <f ca="1">OFFSET(InputPriceData!D$15,CalculationsAndCharts!$A2667+$A$11,IF($C$7,8,0),1,1)</f>
        <v>26.64</v>
      </c>
      <c r="F2667" s="4">
        <f ca="1">OFFSET(InputPriceData!E$15,CalculationsAndCharts!$A2667+$A$11,IF($C$7,8,0),1,1)</f>
        <v>26.1</v>
      </c>
      <c r="G2667" s="4">
        <f ca="1">OFFSET(InputPriceData!F$15,CalculationsAndCharts!$A2667+$A$11,IF($C$7,8,0),1,1)</f>
        <v>26.42</v>
      </c>
      <c r="H2667" s="128"/>
      <c r="I2667" s="128"/>
      <c r="K2667" s="124"/>
      <c r="L2667" s="279"/>
      <c r="M2667" s="281"/>
      <c r="N2667" s="280"/>
      <c r="O2667" s="4"/>
      <c r="P2667" s="4"/>
      <c r="Q2667" s="3"/>
      <c r="S2667" s="309">
        <f t="shared" ca="1" si="1121"/>
        <v>27.36</v>
      </c>
      <c r="T2667" s="309">
        <f t="shared" ca="1" si="1122"/>
        <v>25.86</v>
      </c>
      <c r="U2667" s="310">
        <f t="shared" ca="1" si="1114"/>
        <v>0.37333333333333485</v>
      </c>
      <c r="V2667" s="310" t="b">
        <f t="shared" ca="1" si="1123"/>
        <v>0</v>
      </c>
      <c r="W2667" s="3" t="b">
        <f t="shared" ca="1" si="1124"/>
        <v>0</v>
      </c>
      <c r="X2667" s="3" t="str">
        <f t="shared" ca="1" si="1125"/>
        <v/>
      </c>
      <c r="Y2667" s="3" t="str">
        <f t="shared" ca="1" si="1115"/>
        <v/>
      </c>
      <c r="Z2667" s="3" t="str">
        <f t="shared" ca="1" si="1126"/>
        <v/>
      </c>
      <c r="AA2667" s="3" t="str">
        <f t="shared" ca="1" si="1127"/>
        <v/>
      </c>
      <c r="AB2667" s="205">
        <f t="shared" ca="1" si="1128"/>
        <v>641</v>
      </c>
      <c r="AC2667" s="205">
        <f t="shared" ca="1" si="1129"/>
        <v>9</v>
      </c>
      <c r="AD2667" s="205">
        <f t="shared" ca="1" si="1116"/>
        <v>71.222222222222229</v>
      </c>
      <c r="AE2667" s="205">
        <f t="shared" ca="1" si="1117"/>
        <v>21.222222222222229</v>
      </c>
      <c r="AF2667" s="205">
        <f t="shared" ca="1" si="1130"/>
        <v>4.2444444444444462</v>
      </c>
      <c r="AG2667" s="205"/>
      <c r="AH2667" s="205"/>
      <c r="AI2667" s="205"/>
      <c r="AJ2667" s="205"/>
      <c r="AK2667" s="4"/>
      <c r="AL2667" s="4"/>
      <c r="AM2667" s="309">
        <f t="shared" ca="1" si="1131"/>
        <v>27.3</v>
      </c>
      <c r="AN2667" s="309">
        <f t="shared" ca="1" si="1132"/>
        <v>25.86</v>
      </c>
      <c r="AO2667" s="310">
        <f t="shared" ca="1" si="1133"/>
        <v>0.38888888888889012</v>
      </c>
      <c r="AP2667" s="310" t="b">
        <f t="shared" ca="1" si="1134"/>
        <v>0</v>
      </c>
      <c r="AQ2667" s="309">
        <f t="shared" ca="1" si="1135"/>
        <v>0.78569999999999995</v>
      </c>
      <c r="AR2667" s="205">
        <f t="shared" ca="1" si="1118"/>
        <v>25.404299999999999</v>
      </c>
      <c r="AS2667" s="45" t="b">
        <f t="shared" ca="1" si="1119"/>
        <v>0</v>
      </c>
      <c r="AT2667">
        <f t="shared" ca="1" si="1120"/>
        <v>1</v>
      </c>
      <c r="AU2667" t="b">
        <f t="shared" ca="1" si="1136"/>
        <v>0</v>
      </c>
      <c r="AV2667" t="b">
        <f t="shared" ca="1" si="1137"/>
        <v>0</v>
      </c>
      <c r="AW2667" s="266" t="b">
        <f t="shared" ca="1" si="1138"/>
        <v>1</v>
      </c>
      <c r="AX2667" s="266" t="b">
        <f t="shared" ca="1" si="1139"/>
        <v>1</v>
      </c>
      <c r="AY2667" s="266" t="b">
        <f t="shared" ca="1" si="1140"/>
        <v>0</v>
      </c>
    </row>
    <row r="2668" spans="1:51" x14ac:dyDescent="0.25">
      <c r="A2668">
        <v>2636</v>
      </c>
      <c r="B2668" s="163">
        <f ca="1">OFFSET(InputPriceData!B$15,CalculationsAndCharts!$A2668+$A$11,0,1,1)</f>
        <v>38191</v>
      </c>
      <c r="C2668" s="3">
        <f ca="1">OFFSET(InputPriceData!G$15,CalculationsAndCharts!$A2668+$A$11,IF($C$7,8,0),1,1)</f>
        <v>579700</v>
      </c>
      <c r="D2668" s="4">
        <f ca="1">OFFSET(InputPriceData!C$15,CalculationsAndCharts!$A2668+$A$11,IF($C$7,8,0),1,1)</f>
        <v>26.62</v>
      </c>
      <c r="E2668" s="4">
        <f ca="1">OFFSET(InputPriceData!D$15,CalculationsAndCharts!$A2668+$A$11,IF($C$7,8,0),1,1)</f>
        <v>26.62</v>
      </c>
      <c r="F2668" s="4">
        <f ca="1">OFFSET(InputPriceData!E$15,CalculationsAndCharts!$A2668+$A$11,IF($C$7,8,0),1,1)</f>
        <v>25.79</v>
      </c>
      <c r="G2668" s="4">
        <f ca="1">OFFSET(InputPriceData!F$15,CalculationsAndCharts!$A2668+$A$11,IF($C$7,8,0),1,1)</f>
        <v>25.86</v>
      </c>
      <c r="H2668" s="128"/>
      <c r="I2668" s="128"/>
      <c r="K2668" s="124"/>
      <c r="L2668" s="279"/>
      <c r="M2668" s="281"/>
      <c r="N2668" s="280"/>
      <c r="O2668" s="4"/>
      <c r="P2668" s="4"/>
      <c r="Q2668" s="3"/>
      <c r="S2668" s="309">
        <f t="shared" ca="1" si="1121"/>
        <v>27.36</v>
      </c>
      <c r="T2668" s="309">
        <f t="shared" ca="1" si="1122"/>
        <v>25.86</v>
      </c>
      <c r="U2668" s="310">
        <f t="shared" ca="1" si="1114"/>
        <v>0</v>
      </c>
      <c r="V2668" s="310" t="b">
        <f t="shared" ca="1" si="1123"/>
        <v>1</v>
      </c>
      <c r="W2668" s="3" t="b">
        <f t="shared" ca="1" si="1124"/>
        <v>0</v>
      </c>
      <c r="X2668" s="3" t="str">
        <f t="shared" ca="1" si="1125"/>
        <v/>
      </c>
      <c r="Y2668" s="3" t="str">
        <f t="shared" ca="1" si="1115"/>
        <v/>
      </c>
      <c r="Z2668" s="3" t="str">
        <f t="shared" ca="1" si="1126"/>
        <v/>
      </c>
      <c r="AA2668" s="3" t="str">
        <f t="shared" ca="1" si="1127"/>
        <v/>
      </c>
      <c r="AB2668" s="205">
        <f t="shared" ca="1" si="1128"/>
        <v>641</v>
      </c>
      <c r="AC2668" s="205">
        <f t="shared" ca="1" si="1129"/>
        <v>9</v>
      </c>
      <c r="AD2668" s="205">
        <f t="shared" ca="1" si="1116"/>
        <v>71.222222222222229</v>
      </c>
      <c r="AE2668" s="205">
        <f t="shared" ca="1" si="1117"/>
        <v>21.222222222222229</v>
      </c>
      <c r="AF2668" s="205">
        <f t="shared" ca="1" si="1130"/>
        <v>4.2444444444444462</v>
      </c>
      <c r="AG2668" s="205"/>
      <c r="AH2668" s="205"/>
      <c r="AI2668" s="205"/>
      <c r="AJ2668" s="205"/>
      <c r="AK2668" s="4"/>
      <c r="AL2668" s="4"/>
      <c r="AM2668" s="309">
        <f t="shared" ca="1" si="1131"/>
        <v>27.3</v>
      </c>
      <c r="AN2668" s="309">
        <f t="shared" ca="1" si="1132"/>
        <v>25.86</v>
      </c>
      <c r="AO2668" s="310">
        <f t="shared" ca="1" si="1133"/>
        <v>0</v>
      </c>
      <c r="AP2668" s="310" t="b">
        <f t="shared" ca="1" si="1134"/>
        <v>1</v>
      </c>
      <c r="AQ2668" s="309">
        <f t="shared" ca="1" si="1135"/>
        <v>0</v>
      </c>
      <c r="AR2668" s="205">
        <f t="shared" ca="1" si="1118"/>
        <v>0</v>
      </c>
      <c r="AS2668" s="45" t="b">
        <f t="shared" ca="1" si="1119"/>
        <v>0</v>
      </c>
      <c r="AT2668">
        <f t="shared" ca="1" si="1120"/>
        <v>0</v>
      </c>
      <c r="AU2668" t="b">
        <f t="shared" ca="1" si="1136"/>
        <v>0</v>
      </c>
      <c r="AV2668" t="b">
        <f t="shared" ca="1" si="1137"/>
        <v>0</v>
      </c>
      <c r="AW2668" s="266" t="b">
        <f t="shared" ca="1" si="1138"/>
        <v>0</v>
      </c>
      <c r="AX2668" s="266" t="b">
        <f t="shared" ca="1" si="1139"/>
        <v>0</v>
      </c>
      <c r="AY2668" s="266" t="b">
        <f t="shared" ca="1" si="1140"/>
        <v>1</v>
      </c>
    </row>
    <row r="2669" spans="1:51" x14ac:dyDescent="0.25">
      <c r="A2669">
        <v>2637</v>
      </c>
      <c r="B2669" s="163">
        <f ca="1">OFFSET(InputPriceData!B$15,CalculationsAndCharts!$A2669+$A$11,0,1,1)</f>
        <v>38190</v>
      </c>
      <c r="C2669" s="3">
        <f ca="1">OFFSET(InputPriceData!G$15,CalculationsAndCharts!$A2669+$A$11,IF($C$7,8,0),1,1)</f>
        <v>406800</v>
      </c>
      <c r="D2669" s="4">
        <f ca="1">OFFSET(InputPriceData!C$15,CalculationsAndCharts!$A2669+$A$11,IF($C$7,8,0),1,1)</f>
        <v>26.6</v>
      </c>
      <c r="E2669" s="4">
        <f ca="1">OFFSET(InputPriceData!D$15,CalculationsAndCharts!$A2669+$A$11,IF($C$7,8,0),1,1)</f>
        <v>26.75</v>
      </c>
      <c r="F2669" s="4">
        <f ca="1">OFFSET(InputPriceData!E$15,CalculationsAndCharts!$A2669+$A$11,IF($C$7,8,0),1,1)</f>
        <v>25.3</v>
      </c>
      <c r="G2669" s="4">
        <f ca="1">OFFSET(InputPriceData!F$15,CalculationsAndCharts!$A2669+$A$11,IF($C$7,8,0),1,1)</f>
        <v>26.39</v>
      </c>
      <c r="H2669" s="128"/>
      <c r="I2669" s="128"/>
      <c r="K2669" s="124"/>
      <c r="L2669" s="279"/>
      <c r="M2669" s="281"/>
      <c r="N2669" s="280"/>
      <c r="O2669" s="4"/>
      <c r="P2669" s="4"/>
      <c r="Q2669" s="3"/>
      <c r="S2669" s="309">
        <f t="shared" ca="1" si="1121"/>
        <v>27.36</v>
      </c>
      <c r="T2669" s="309">
        <f t="shared" ca="1" si="1122"/>
        <v>25.9</v>
      </c>
      <c r="U2669" s="310">
        <f t="shared" ca="1" si="1114"/>
        <v>0.33561643835616556</v>
      </c>
      <c r="V2669" s="310" t="b">
        <f t="shared" ca="1" si="1123"/>
        <v>0</v>
      </c>
      <c r="W2669" s="3" t="b">
        <f t="shared" ca="1" si="1124"/>
        <v>0</v>
      </c>
      <c r="X2669" s="3" t="str">
        <f t="shared" ca="1" si="1125"/>
        <v/>
      </c>
      <c r="Y2669" s="3" t="str">
        <f t="shared" ca="1" si="1115"/>
        <v/>
      </c>
      <c r="Z2669" s="3" t="str">
        <f t="shared" ca="1" si="1126"/>
        <v/>
      </c>
      <c r="AA2669" s="3" t="str">
        <f t="shared" ca="1" si="1127"/>
        <v/>
      </c>
      <c r="AB2669" s="205">
        <f t="shared" ca="1" si="1128"/>
        <v>641</v>
      </c>
      <c r="AC2669" s="205">
        <f t="shared" ca="1" si="1129"/>
        <v>9</v>
      </c>
      <c r="AD2669" s="205">
        <f t="shared" ca="1" si="1116"/>
        <v>71.222222222222229</v>
      </c>
      <c r="AE2669" s="205">
        <f t="shared" ca="1" si="1117"/>
        <v>21.222222222222229</v>
      </c>
      <c r="AF2669" s="205">
        <f t="shared" ca="1" si="1130"/>
        <v>4.2444444444444462</v>
      </c>
      <c r="AG2669" s="205"/>
      <c r="AH2669" s="205"/>
      <c r="AI2669" s="205"/>
      <c r="AJ2669" s="205"/>
      <c r="AK2669" s="4"/>
      <c r="AL2669" s="4"/>
      <c r="AM2669" s="309">
        <f t="shared" ca="1" si="1131"/>
        <v>27.36</v>
      </c>
      <c r="AN2669" s="309">
        <f t="shared" ca="1" si="1132"/>
        <v>25.9</v>
      </c>
      <c r="AO2669" s="310">
        <f t="shared" ca="1" si="1133"/>
        <v>0.33561643835616556</v>
      </c>
      <c r="AP2669" s="310" t="b">
        <f t="shared" ca="1" si="1134"/>
        <v>0</v>
      </c>
      <c r="AQ2669" s="309">
        <f t="shared" ca="1" si="1135"/>
        <v>0.7833</v>
      </c>
      <c r="AR2669" s="205">
        <f t="shared" ca="1" si="1118"/>
        <v>25.326699999999999</v>
      </c>
      <c r="AS2669" s="45" t="b">
        <f t="shared" ca="1" si="1119"/>
        <v>1</v>
      </c>
      <c r="AT2669">
        <f t="shared" ca="1" si="1120"/>
        <v>4</v>
      </c>
      <c r="AU2669" t="b">
        <f t="shared" ca="1" si="1136"/>
        <v>0</v>
      </c>
      <c r="AV2669" t="b">
        <f t="shared" ca="1" si="1137"/>
        <v>1</v>
      </c>
      <c r="AW2669" s="266" t="b">
        <f t="shared" ca="1" si="1138"/>
        <v>0</v>
      </c>
      <c r="AX2669" s="266" t="b">
        <f t="shared" ca="1" si="1139"/>
        <v>1</v>
      </c>
      <c r="AY2669" s="266" t="b">
        <f t="shared" ca="1" si="1140"/>
        <v>0</v>
      </c>
    </row>
    <row r="2670" spans="1:51" x14ac:dyDescent="0.25">
      <c r="A2670">
        <v>2638</v>
      </c>
      <c r="B2670" s="163">
        <f ca="1">OFFSET(InputPriceData!B$15,CalculationsAndCharts!$A2670+$A$11,0,1,1)</f>
        <v>38189</v>
      </c>
      <c r="C2670" s="3">
        <f ca="1">OFFSET(InputPriceData!G$15,CalculationsAndCharts!$A2670+$A$11,IF($C$7,8,0),1,1)</f>
        <v>497600</v>
      </c>
      <c r="D2670" s="4">
        <f ca="1">OFFSET(InputPriceData!C$15,CalculationsAndCharts!$A2670+$A$11,IF($C$7,8,0),1,1)</f>
        <v>26.78</v>
      </c>
      <c r="E2670" s="4">
        <f ca="1">OFFSET(InputPriceData!D$15,CalculationsAndCharts!$A2670+$A$11,IF($C$7,8,0),1,1)</f>
        <v>27.14</v>
      </c>
      <c r="F2670" s="4">
        <f ca="1">OFFSET(InputPriceData!E$15,CalculationsAndCharts!$A2670+$A$11,IF($C$7,8,0),1,1)</f>
        <v>26.36</v>
      </c>
      <c r="G2670" s="4">
        <f ca="1">OFFSET(InputPriceData!F$15,CalculationsAndCharts!$A2670+$A$11,IF($C$7,8,0),1,1)</f>
        <v>26.37</v>
      </c>
      <c r="H2670" s="128"/>
      <c r="I2670" s="128"/>
      <c r="K2670" s="124"/>
      <c r="L2670" s="279"/>
      <c r="M2670" s="281"/>
      <c r="N2670" s="280"/>
      <c r="O2670" s="4"/>
      <c r="P2670" s="4"/>
      <c r="Q2670" s="3"/>
      <c r="S2670" s="309">
        <f t="shared" ca="1" si="1121"/>
        <v>27.36</v>
      </c>
      <c r="T2670" s="309">
        <f t="shared" ca="1" si="1122"/>
        <v>25.9</v>
      </c>
      <c r="U2670" s="310">
        <f t="shared" ca="1" si="1114"/>
        <v>0.32191780821917954</v>
      </c>
      <c r="V2670" s="310" t="b">
        <f t="shared" ca="1" si="1123"/>
        <v>0</v>
      </c>
      <c r="W2670" s="3" t="b">
        <f t="shared" ca="1" si="1124"/>
        <v>0</v>
      </c>
      <c r="X2670" s="3" t="str">
        <f t="shared" ca="1" si="1125"/>
        <v/>
      </c>
      <c r="Y2670" s="3" t="str">
        <f t="shared" ca="1" si="1115"/>
        <v/>
      </c>
      <c r="Z2670" s="3" t="str">
        <f t="shared" ca="1" si="1126"/>
        <v/>
      </c>
      <c r="AA2670" s="3" t="str">
        <f t="shared" ca="1" si="1127"/>
        <v/>
      </c>
      <c r="AB2670" s="205">
        <f t="shared" ca="1" si="1128"/>
        <v>641</v>
      </c>
      <c r="AC2670" s="205">
        <f t="shared" ca="1" si="1129"/>
        <v>9</v>
      </c>
      <c r="AD2670" s="205">
        <f t="shared" ca="1" si="1116"/>
        <v>71.222222222222229</v>
      </c>
      <c r="AE2670" s="205">
        <f t="shared" ca="1" si="1117"/>
        <v>21.222222222222229</v>
      </c>
      <c r="AF2670" s="205">
        <f t="shared" ca="1" si="1130"/>
        <v>4.2444444444444462</v>
      </c>
      <c r="AG2670" s="205"/>
      <c r="AH2670" s="205"/>
      <c r="AI2670" s="205"/>
      <c r="AJ2670" s="205"/>
      <c r="AK2670" s="4"/>
      <c r="AL2670" s="4"/>
      <c r="AM2670" s="309">
        <f t="shared" ca="1" si="1131"/>
        <v>27.36</v>
      </c>
      <c r="AN2670" s="309">
        <f t="shared" ca="1" si="1132"/>
        <v>25.9</v>
      </c>
      <c r="AO2670" s="310">
        <f t="shared" ca="1" si="1133"/>
        <v>0.32191780821917954</v>
      </c>
      <c r="AP2670" s="310" t="b">
        <f t="shared" ca="1" si="1134"/>
        <v>0</v>
      </c>
      <c r="AQ2670" s="309">
        <f t="shared" ca="1" si="1135"/>
        <v>0.7833</v>
      </c>
      <c r="AR2670" s="205">
        <f t="shared" ca="1" si="1118"/>
        <v>25.326699999999999</v>
      </c>
      <c r="AS2670" s="45" t="b">
        <f t="shared" ca="1" si="1119"/>
        <v>0</v>
      </c>
      <c r="AT2670">
        <f t="shared" ca="1" si="1120"/>
        <v>3</v>
      </c>
      <c r="AU2670" t="b">
        <f t="shared" ca="1" si="1136"/>
        <v>0</v>
      </c>
      <c r="AV2670" t="b">
        <f t="shared" ca="1" si="1137"/>
        <v>0</v>
      </c>
      <c r="AW2670" s="266" t="b">
        <f t="shared" ca="1" si="1138"/>
        <v>0</v>
      </c>
      <c r="AX2670" s="266" t="b">
        <f t="shared" ca="1" si="1139"/>
        <v>1</v>
      </c>
      <c r="AY2670" s="266" t="b">
        <f t="shared" ca="1" si="1140"/>
        <v>0</v>
      </c>
    </row>
    <row r="2671" spans="1:51" x14ac:dyDescent="0.25">
      <c r="A2671">
        <v>2639</v>
      </c>
      <c r="B2671" s="163">
        <f ca="1">OFFSET(InputPriceData!B$15,CalculationsAndCharts!$A2671+$A$11,0,1,1)</f>
        <v>38188</v>
      </c>
      <c r="C2671" s="3">
        <f ca="1">OFFSET(InputPriceData!G$15,CalculationsAndCharts!$A2671+$A$11,IF($C$7,8,0),1,1)</f>
        <v>244800</v>
      </c>
      <c r="D2671" s="4">
        <f ca="1">OFFSET(InputPriceData!C$15,CalculationsAndCharts!$A2671+$A$11,IF($C$7,8,0),1,1)</f>
        <v>26.4</v>
      </c>
      <c r="E2671" s="4">
        <f ca="1">OFFSET(InputPriceData!D$15,CalculationsAndCharts!$A2671+$A$11,IF($C$7,8,0),1,1)</f>
        <v>26.91</v>
      </c>
      <c r="F2671" s="4">
        <f ca="1">OFFSET(InputPriceData!E$15,CalculationsAndCharts!$A2671+$A$11,IF($C$7,8,0),1,1)</f>
        <v>26.27</v>
      </c>
      <c r="G2671" s="4">
        <f ca="1">OFFSET(InputPriceData!F$15,CalculationsAndCharts!$A2671+$A$11,IF($C$7,8,0),1,1)</f>
        <v>26.78</v>
      </c>
      <c r="H2671" s="128"/>
      <c r="I2671" s="128"/>
      <c r="K2671" s="124"/>
      <c r="L2671" s="279"/>
      <c r="M2671" s="281"/>
      <c r="N2671" s="280"/>
      <c r="O2671" s="4"/>
      <c r="P2671" s="4"/>
      <c r="Q2671" s="3"/>
      <c r="S2671" s="309">
        <f t="shared" ca="1" si="1121"/>
        <v>27.36</v>
      </c>
      <c r="T2671" s="309">
        <f t="shared" ca="1" si="1122"/>
        <v>25.9</v>
      </c>
      <c r="U2671" s="310">
        <f t="shared" ca="1" si="1114"/>
        <v>0.60273972602739867</v>
      </c>
      <c r="V2671" s="310" t="b">
        <f t="shared" ca="1" si="1123"/>
        <v>0</v>
      </c>
      <c r="W2671" s="3" t="b">
        <f t="shared" ca="1" si="1124"/>
        <v>0</v>
      </c>
      <c r="X2671" s="3" t="str">
        <f t="shared" ca="1" si="1125"/>
        <v/>
      </c>
      <c r="Y2671" s="3" t="str">
        <f t="shared" ca="1" si="1115"/>
        <v/>
      </c>
      <c r="Z2671" s="3" t="str">
        <f t="shared" ca="1" si="1126"/>
        <v/>
      </c>
      <c r="AA2671" s="3" t="str">
        <f t="shared" ca="1" si="1127"/>
        <v/>
      </c>
      <c r="AB2671" s="205">
        <f t="shared" ca="1" si="1128"/>
        <v>641</v>
      </c>
      <c r="AC2671" s="205">
        <f t="shared" ca="1" si="1129"/>
        <v>9</v>
      </c>
      <c r="AD2671" s="205">
        <f t="shared" ca="1" si="1116"/>
        <v>71.222222222222229</v>
      </c>
      <c r="AE2671" s="205">
        <f t="shared" ca="1" si="1117"/>
        <v>21.222222222222229</v>
      </c>
      <c r="AF2671" s="205">
        <f t="shared" ca="1" si="1130"/>
        <v>4.2444444444444462</v>
      </c>
      <c r="AG2671" s="205"/>
      <c r="AH2671" s="205"/>
      <c r="AI2671" s="205"/>
      <c r="AJ2671" s="205"/>
      <c r="AK2671" s="4"/>
      <c r="AL2671" s="4"/>
      <c r="AM2671" s="309">
        <f t="shared" ca="1" si="1131"/>
        <v>27.36</v>
      </c>
      <c r="AN2671" s="309">
        <f t="shared" ca="1" si="1132"/>
        <v>25.9</v>
      </c>
      <c r="AO2671" s="310">
        <f t="shared" ca="1" si="1133"/>
        <v>0.60273972602739867</v>
      </c>
      <c r="AP2671" s="310" t="b">
        <f t="shared" ca="1" si="1134"/>
        <v>0</v>
      </c>
      <c r="AQ2671" s="309">
        <f t="shared" ca="1" si="1135"/>
        <v>0.7833</v>
      </c>
      <c r="AR2671" s="205">
        <f t="shared" ca="1" si="1118"/>
        <v>25.326699999999999</v>
      </c>
      <c r="AS2671" s="45" t="b">
        <f t="shared" ca="1" si="1119"/>
        <v>0</v>
      </c>
      <c r="AT2671">
        <f t="shared" ca="1" si="1120"/>
        <v>2</v>
      </c>
      <c r="AU2671" t="b">
        <f t="shared" ca="1" si="1136"/>
        <v>0</v>
      </c>
      <c r="AV2671" t="b">
        <f t="shared" ca="1" si="1137"/>
        <v>0</v>
      </c>
      <c r="AW2671" s="266" t="b">
        <f t="shared" ca="1" si="1138"/>
        <v>0</v>
      </c>
      <c r="AX2671" s="266" t="b">
        <f t="shared" ca="1" si="1139"/>
        <v>1</v>
      </c>
      <c r="AY2671" s="266" t="b">
        <f t="shared" ca="1" si="1140"/>
        <v>0</v>
      </c>
    </row>
    <row r="2672" spans="1:51" x14ac:dyDescent="0.25">
      <c r="A2672">
        <v>2640</v>
      </c>
      <c r="B2672" s="163">
        <f ca="1">OFFSET(InputPriceData!B$15,CalculationsAndCharts!$A2672+$A$11,0,1,1)</f>
        <v>38187</v>
      </c>
      <c r="C2672" s="3">
        <f ca="1">OFFSET(InputPriceData!G$15,CalculationsAndCharts!$A2672+$A$11,IF($C$7,8,0),1,1)</f>
        <v>265300</v>
      </c>
      <c r="D2672" s="4">
        <f ca="1">OFFSET(InputPriceData!C$15,CalculationsAndCharts!$A2672+$A$11,IF($C$7,8,0),1,1)</f>
        <v>26.11</v>
      </c>
      <c r="E2672" s="4">
        <f ca="1">OFFSET(InputPriceData!D$15,CalculationsAndCharts!$A2672+$A$11,IF($C$7,8,0),1,1)</f>
        <v>26.52</v>
      </c>
      <c r="F2672" s="4">
        <f ca="1">OFFSET(InputPriceData!E$15,CalculationsAndCharts!$A2672+$A$11,IF($C$7,8,0),1,1)</f>
        <v>25.85</v>
      </c>
      <c r="G2672" s="4">
        <f ca="1">OFFSET(InputPriceData!F$15,CalculationsAndCharts!$A2672+$A$11,IF($C$7,8,0),1,1)</f>
        <v>26.21</v>
      </c>
      <c r="H2672" s="128"/>
      <c r="I2672" s="128"/>
      <c r="K2672" s="124"/>
      <c r="L2672" s="279"/>
      <c r="M2672" s="281"/>
      <c r="N2672" s="280"/>
      <c r="O2672" s="4"/>
      <c r="P2672" s="4"/>
      <c r="Q2672" s="3"/>
      <c r="S2672" s="309">
        <f t="shared" ca="1" si="1121"/>
        <v>27.36</v>
      </c>
      <c r="T2672" s="309">
        <f t="shared" ca="1" si="1122"/>
        <v>25.9</v>
      </c>
      <c r="U2672" s="310">
        <f t="shared" ca="1" si="1114"/>
        <v>0.2123287671232891</v>
      </c>
      <c r="V2672" s="310" t="b">
        <f t="shared" ca="1" si="1123"/>
        <v>0</v>
      </c>
      <c r="W2672" s="3" t="b">
        <f t="shared" ca="1" si="1124"/>
        <v>0</v>
      </c>
      <c r="X2672" s="3" t="str">
        <f t="shared" ca="1" si="1125"/>
        <v/>
      </c>
      <c r="Y2672" s="3" t="str">
        <f t="shared" ca="1" si="1115"/>
        <v/>
      </c>
      <c r="Z2672" s="3" t="str">
        <f t="shared" ca="1" si="1126"/>
        <v/>
      </c>
      <c r="AA2672" s="3" t="str">
        <f t="shared" ca="1" si="1127"/>
        <v/>
      </c>
      <c r="AB2672" s="205">
        <f t="shared" ca="1" si="1128"/>
        <v>641</v>
      </c>
      <c r="AC2672" s="205">
        <f t="shared" ca="1" si="1129"/>
        <v>9</v>
      </c>
      <c r="AD2672" s="205">
        <f t="shared" ca="1" si="1116"/>
        <v>71.222222222222229</v>
      </c>
      <c r="AE2672" s="205">
        <f t="shared" ca="1" si="1117"/>
        <v>21.222222222222229</v>
      </c>
      <c r="AF2672" s="205">
        <f t="shared" ca="1" si="1130"/>
        <v>4.2444444444444462</v>
      </c>
      <c r="AG2672" s="205"/>
      <c r="AH2672" s="205"/>
      <c r="AI2672" s="205"/>
      <c r="AJ2672" s="205"/>
      <c r="AK2672" s="4"/>
      <c r="AL2672" s="4"/>
      <c r="AM2672" s="309">
        <f t="shared" ca="1" si="1131"/>
        <v>27.36</v>
      </c>
      <c r="AN2672" s="309">
        <f t="shared" ca="1" si="1132"/>
        <v>25.9</v>
      </c>
      <c r="AO2672" s="310">
        <f t="shared" ca="1" si="1133"/>
        <v>0.2123287671232891</v>
      </c>
      <c r="AP2672" s="310" t="b">
        <f t="shared" ca="1" si="1134"/>
        <v>0</v>
      </c>
      <c r="AQ2672" s="309">
        <f t="shared" ca="1" si="1135"/>
        <v>0.7833</v>
      </c>
      <c r="AR2672" s="205">
        <f t="shared" ca="1" si="1118"/>
        <v>25.326699999999999</v>
      </c>
      <c r="AS2672" s="45" t="b">
        <f t="shared" ca="1" si="1119"/>
        <v>0</v>
      </c>
      <c r="AT2672">
        <f t="shared" ca="1" si="1120"/>
        <v>1</v>
      </c>
      <c r="AU2672" t="b">
        <f t="shared" ca="1" si="1136"/>
        <v>0</v>
      </c>
      <c r="AV2672" t="b">
        <f t="shared" ca="1" si="1137"/>
        <v>0</v>
      </c>
      <c r="AW2672" s="266" t="b">
        <f t="shared" ca="1" si="1138"/>
        <v>1</v>
      </c>
      <c r="AX2672" s="266" t="b">
        <f t="shared" ca="1" si="1139"/>
        <v>1</v>
      </c>
      <c r="AY2672" s="266" t="b">
        <f t="shared" ca="1" si="1140"/>
        <v>0</v>
      </c>
    </row>
    <row r="2673" spans="1:51" x14ac:dyDescent="0.25">
      <c r="A2673">
        <v>2641</v>
      </c>
      <c r="B2673" s="163">
        <f ca="1">OFFSET(InputPriceData!B$15,CalculationsAndCharts!$A2673+$A$11,0,1,1)</f>
        <v>38184</v>
      </c>
      <c r="C2673" s="3">
        <f ca="1">OFFSET(InputPriceData!G$15,CalculationsAndCharts!$A2673+$A$11,IF($C$7,8,0),1,1)</f>
        <v>363300</v>
      </c>
      <c r="D2673" s="4">
        <f ca="1">OFFSET(InputPriceData!C$15,CalculationsAndCharts!$A2673+$A$11,IF($C$7,8,0),1,1)</f>
        <v>26.51</v>
      </c>
      <c r="E2673" s="4">
        <f ca="1">OFFSET(InputPriceData!D$15,CalculationsAndCharts!$A2673+$A$11,IF($C$7,8,0),1,1)</f>
        <v>26.69</v>
      </c>
      <c r="F2673" s="4">
        <f ca="1">OFFSET(InputPriceData!E$15,CalculationsAndCharts!$A2673+$A$11,IF($C$7,8,0),1,1)</f>
        <v>25.88</v>
      </c>
      <c r="G2673" s="4">
        <f ca="1">OFFSET(InputPriceData!F$15,CalculationsAndCharts!$A2673+$A$11,IF($C$7,8,0),1,1)</f>
        <v>25.92</v>
      </c>
      <c r="H2673" s="128"/>
      <c r="I2673" s="128"/>
      <c r="K2673" s="124"/>
      <c r="L2673" s="279"/>
      <c r="M2673" s="281"/>
      <c r="N2673" s="280"/>
      <c r="O2673" s="4"/>
      <c r="P2673" s="4"/>
      <c r="Q2673" s="3"/>
      <c r="S2673" s="309">
        <f t="shared" ca="1" si="1121"/>
        <v>27.36</v>
      </c>
      <c r="T2673" s="309">
        <f t="shared" ca="1" si="1122"/>
        <v>25.63</v>
      </c>
      <c r="U2673" s="310">
        <f t="shared" ca="1" si="1114"/>
        <v>0.16763005780346973</v>
      </c>
      <c r="V2673" s="310" t="b">
        <f t="shared" ca="1" si="1123"/>
        <v>0</v>
      </c>
      <c r="W2673" s="3" t="b">
        <f t="shared" ca="1" si="1124"/>
        <v>0</v>
      </c>
      <c r="X2673" s="3" t="str">
        <f t="shared" ca="1" si="1125"/>
        <v/>
      </c>
      <c r="Y2673" s="3" t="str">
        <f t="shared" ca="1" si="1115"/>
        <v/>
      </c>
      <c r="Z2673" s="3" t="str">
        <f t="shared" ca="1" si="1126"/>
        <v/>
      </c>
      <c r="AA2673" s="3" t="str">
        <f t="shared" ca="1" si="1127"/>
        <v/>
      </c>
      <c r="AB2673" s="205">
        <f t="shared" ca="1" si="1128"/>
        <v>641</v>
      </c>
      <c r="AC2673" s="205">
        <f t="shared" ca="1" si="1129"/>
        <v>9</v>
      </c>
      <c r="AD2673" s="205">
        <f t="shared" ca="1" si="1116"/>
        <v>71.222222222222229</v>
      </c>
      <c r="AE2673" s="205">
        <f t="shared" ca="1" si="1117"/>
        <v>21.222222222222229</v>
      </c>
      <c r="AF2673" s="205">
        <f t="shared" ca="1" si="1130"/>
        <v>4.2444444444444462</v>
      </c>
      <c r="AG2673" s="205"/>
      <c r="AH2673" s="205"/>
      <c r="AI2673" s="205"/>
      <c r="AJ2673" s="205"/>
      <c r="AK2673" s="4"/>
      <c r="AL2673" s="4"/>
      <c r="AM2673" s="309">
        <f t="shared" ca="1" si="1131"/>
        <v>27.36</v>
      </c>
      <c r="AN2673" s="309">
        <f t="shared" ca="1" si="1132"/>
        <v>25.9</v>
      </c>
      <c r="AO2673" s="310">
        <f t="shared" ca="1" si="1133"/>
        <v>1.3698630136988434E-2</v>
      </c>
      <c r="AP2673" s="310" t="b">
        <f t="shared" ca="1" si="1134"/>
        <v>1</v>
      </c>
      <c r="AQ2673" s="309">
        <f t="shared" ca="1" si="1135"/>
        <v>0</v>
      </c>
      <c r="AR2673" s="205">
        <f t="shared" ca="1" si="1118"/>
        <v>0</v>
      </c>
      <c r="AS2673" s="45" t="b">
        <f t="shared" ca="1" si="1119"/>
        <v>0</v>
      </c>
      <c r="AT2673">
        <f t="shared" ca="1" si="1120"/>
        <v>0</v>
      </c>
      <c r="AU2673" t="b">
        <f t="shared" ca="1" si="1136"/>
        <v>0</v>
      </c>
      <c r="AV2673" t="b">
        <f t="shared" ca="1" si="1137"/>
        <v>0</v>
      </c>
      <c r="AW2673" s="266" t="b">
        <f t="shared" ca="1" si="1138"/>
        <v>0</v>
      </c>
      <c r="AX2673" s="266" t="b">
        <f t="shared" ca="1" si="1139"/>
        <v>0</v>
      </c>
      <c r="AY2673" s="266" t="b">
        <f t="shared" ca="1" si="1140"/>
        <v>0</v>
      </c>
    </row>
    <row r="2674" spans="1:51" x14ac:dyDescent="0.25">
      <c r="A2674">
        <v>2642</v>
      </c>
      <c r="B2674" s="163">
        <f ca="1">OFFSET(InputPriceData!B$15,CalculationsAndCharts!$A2674+$A$11,0,1,1)</f>
        <v>38183</v>
      </c>
      <c r="C2674" s="3">
        <f ca="1">OFFSET(InputPriceData!G$15,CalculationsAndCharts!$A2674+$A$11,IF($C$7,8,0),1,1)</f>
        <v>210800</v>
      </c>
      <c r="D2674" s="4">
        <f ca="1">OFFSET(InputPriceData!C$15,CalculationsAndCharts!$A2674+$A$11,IF($C$7,8,0),1,1)</f>
        <v>26.31</v>
      </c>
      <c r="E2674" s="4">
        <f ca="1">OFFSET(InputPriceData!D$15,CalculationsAndCharts!$A2674+$A$11,IF($C$7,8,0),1,1)</f>
        <v>26.8</v>
      </c>
      <c r="F2674" s="4">
        <f ca="1">OFFSET(InputPriceData!E$15,CalculationsAndCharts!$A2674+$A$11,IF($C$7,8,0),1,1)</f>
        <v>25.96</v>
      </c>
      <c r="G2674" s="4">
        <f ca="1">OFFSET(InputPriceData!F$15,CalculationsAndCharts!$A2674+$A$11,IF($C$7,8,0),1,1)</f>
        <v>26.35</v>
      </c>
      <c r="H2674" s="128"/>
      <c r="I2674" s="128"/>
      <c r="K2674" s="124"/>
      <c r="L2674" s="279"/>
      <c r="M2674" s="281"/>
      <c r="N2674" s="280"/>
      <c r="O2674" s="4"/>
      <c r="P2674" s="4"/>
      <c r="Q2674" s="3"/>
      <c r="S2674" s="309">
        <f t="shared" ca="1" si="1121"/>
        <v>27.36</v>
      </c>
      <c r="T2674" s="309">
        <f t="shared" ca="1" si="1122"/>
        <v>25.63</v>
      </c>
      <c r="U2674" s="310">
        <f t="shared" ca="1" si="1114"/>
        <v>0.41618497109826719</v>
      </c>
      <c r="V2674" s="310" t="b">
        <f t="shared" ca="1" si="1123"/>
        <v>0</v>
      </c>
      <c r="W2674" s="3" t="b">
        <f t="shared" ca="1" si="1124"/>
        <v>0</v>
      </c>
      <c r="X2674" s="3" t="str">
        <f t="shared" ca="1" si="1125"/>
        <v/>
      </c>
      <c r="Y2674" s="3" t="str">
        <f t="shared" ca="1" si="1115"/>
        <v/>
      </c>
      <c r="Z2674" s="3" t="str">
        <f t="shared" ca="1" si="1126"/>
        <v/>
      </c>
      <c r="AA2674" s="3" t="str">
        <f t="shared" ca="1" si="1127"/>
        <v/>
      </c>
      <c r="AB2674" s="205">
        <f t="shared" ca="1" si="1128"/>
        <v>641</v>
      </c>
      <c r="AC2674" s="205">
        <f t="shared" ca="1" si="1129"/>
        <v>9</v>
      </c>
      <c r="AD2674" s="205">
        <f t="shared" ca="1" si="1116"/>
        <v>71.222222222222229</v>
      </c>
      <c r="AE2674" s="205">
        <f t="shared" ca="1" si="1117"/>
        <v>21.222222222222229</v>
      </c>
      <c r="AF2674" s="205">
        <f t="shared" ca="1" si="1130"/>
        <v>4.2444444444444462</v>
      </c>
      <c r="AG2674" s="205"/>
      <c r="AH2674" s="205"/>
      <c r="AI2674" s="205"/>
      <c r="AJ2674" s="205"/>
      <c r="AK2674" s="4"/>
      <c r="AL2674" s="4"/>
      <c r="AM2674" s="309">
        <f t="shared" ca="1" si="1131"/>
        <v>27.36</v>
      </c>
      <c r="AN2674" s="309">
        <f t="shared" ca="1" si="1132"/>
        <v>25.9</v>
      </c>
      <c r="AO2674" s="310">
        <f t="shared" ca="1" si="1133"/>
        <v>0.30821917808219357</v>
      </c>
      <c r="AP2674" s="310" t="b">
        <f t="shared" ca="1" si="1134"/>
        <v>0</v>
      </c>
      <c r="AQ2674" s="309">
        <f t="shared" ca="1" si="1135"/>
        <v>0</v>
      </c>
      <c r="AR2674" s="205">
        <f t="shared" ca="1" si="1118"/>
        <v>0</v>
      </c>
      <c r="AS2674" s="45" t="b">
        <f t="shared" ca="1" si="1119"/>
        <v>0</v>
      </c>
      <c r="AT2674">
        <f t="shared" ca="1" si="1120"/>
        <v>0</v>
      </c>
      <c r="AU2674" t="b">
        <f t="shared" ca="1" si="1136"/>
        <v>0</v>
      </c>
      <c r="AV2674" t="b">
        <f t="shared" ca="1" si="1137"/>
        <v>0</v>
      </c>
      <c r="AW2674" s="266" t="b">
        <f t="shared" ca="1" si="1138"/>
        <v>0</v>
      </c>
      <c r="AX2674" s="266" t="b">
        <f t="shared" ca="1" si="1139"/>
        <v>0</v>
      </c>
      <c r="AY2674" s="266" t="b">
        <f t="shared" ca="1" si="1140"/>
        <v>0</v>
      </c>
    </row>
    <row r="2675" spans="1:51" x14ac:dyDescent="0.25">
      <c r="A2675">
        <v>2643</v>
      </c>
      <c r="B2675" s="163">
        <f ca="1">OFFSET(InputPriceData!B$15,CalculationsAndCharts!$A2675+$A$11,0,1,1)</f>
        <v>38182</v>
      </c>
      <c r="C2675" s="3">
        <f ca="1">OFFSET(InputPriceData!G$15,CalculationsAndCharts!$A2675+$A$11,IF($C$7,8,0),1,1)</f>
        <v>284000</v>
      </c>
      <c r="D2675" s="4">
        <f ca="1">OFFSET(InputPriceData!C$15,CalculationsAndCharts!$A2675+$A$11,IF($C$7,8,0),1,1)</f>
        <v>26.2</v>
      </c>
      <c r="E2675" s="4">
        <f ca="1">OFFSET(InputPriceData!D$15,CalculationsAndCharts!$A2675+$A$11,IF($C$7,8,0),1,1)</f>
        <v>26.59</v>
      </c>
      <c r="F2675" s="4">
        <f ca="1">OFFSET(InputPriceData!E$15,CalculationsAndCharts!$A2675+$A$11,IF($C$7,8,0),1,1)</f>
        <v>25.91</v>
      </c>
      <c r="G2675" s="4">
        <f ca="1">OFFSET(InputPriceData!F$15,CalculationsAndCharts!$A2675+$A$11,IF($C$7,8,0),1,1)</f>
        <v>25.95</v>
      </c>
      <c r="H2675" s="128"/>
      <c r="I2675" s="128"/>
      <c r="K2675" s="124"/>
      <c r="L2675" s="279"/>
      <c r="M2675" s="281"/>
      <c r="N2675" s="280"/>
      <c r="O2675" s="4"/>
      <c r="P2675" s="4"/>
      <c r="Q2675" s="3"/>
      <c r="S2675" s="309">
        <f t="shared" ca="1" si="1121"/>
        <v>27.36</v>
      </c>
      <c r="T2675" s="309">
        <f t="shared" ca="1" si="1122"/>
        <v>25.63</v>
      </c>
      <c r="U2675" s="310">
        <f t="shared" ca="1" si="1114"/>
        <v>0.18497109826589608</v>
      </c>
      <c r="V2675" s="310" t="b">
        <f t="shared" ca="1" si="1123"/>
        <v>0</v>
      </c>
      <c r="W2675" s="3" t="b">
        <f t="shared" ca="1" si="1124"/>
        <v>0</v>
      </c>
      <c r="X2675" s="3" t="str">
        <f t="shared" ca="1" si="1125"/>
        <v/>
      </c>
      <c r="Y2675" s="3" t="str">
        <f t="shared" ca="1" si="1115"/>
        <v/>
      </c>
      <c r="Z2675" s="3" t="str">
        <f t="shared" ca="1" si="1126"/>
        <v/>
      </c>
      <c r="AA2675" s="3" t="str">
        <f t="shared" ca="1" si="1127"/>
        <v/>
      </c>
      <c r="AB2675" s="205">
        <f t="shared" ca="1" si="1128"/>
        <v>641</v>
      </c>
      <c r="AC2675" s="205">
        <f t="shared" ca="1" si="1129"/>
        <v>9</v>
      </c>
      <c r="AD2675" s="205">
        <f t="shared" ca="1" si="1116"/>
        <v>71.222222222222229</v>
      </c>
      <c r="AE2675" s="205">
        <f t="shared" ca="1" si="1117"/>
        <v>21.222222222222229</v>
      </c>
      <c r="AF2675" s="205">
        <f t="shared" ca="1" si="1130"/>
        <v>4.2444444444444462</v>
      </c>
      <c r="AG2675" s="205"/>
      <c r="AH2675" s="205"/>
      <c r="AI2675" s="205"/>
      <c r="AJ2675" s="205"/>
      <c r="AK2675" s="4"/>
      <c r="AL2675" s="4"/>
      <c r="AM2675" s="309">
        <f t="shared" ca="1" si="1131"/>
        <v>27.36</v>
      </c>
      <c r="AN2675" s="309">
        <f t="shared" ca="1" si="1132"/>
        <v>25.63</v>
      </c>
      <c r="AO2675" s="310">
        <f t="shared" ca="1" si="1133"/>
        <v>0.18497109826589608</v>
      </c>
      <c r="AP2675" s="310" t="b">
        <f t="shared" ca="1" si="1134"/>
        <v>0</v>
      </c>
      <c r="AQ2675" s="309">
        <f t="shared" ca="1" si="1135"/>
        <v>0</v>
      </c>
      <c r="AR2675" s="205">
        <f t="shared" ca="1" si="1118"/>
        <v>0</v>
      </c>
      <c r="AS2675" s="45" t="b">
        <f t="shared" ca="1" si="1119"/>
        <v>0</v>
      </c>
      <c r="AT2675">
        <f t="shared" ca="1" si="1120"/>
        <v>0</v>
      </c>
      <c r="AU2675" t="b">
        <f t="shared" ca="1" si="1136"/>
        <v>0</v>
      </c>
      <c r="AV2675" t="b">
        <f t="shared" ca="1" si="1137"/>
        <v>0</v>
      </c>
      <c r="AW2675" s="266" t="b">
        <f t="shared" ca="1" si="1138"/>
        <v>0</v>
      </c>
      <c r="AX2675" s="266" t="b">
        <f t="shared" ca="1" si="1139"/>
        <v>0</v>
      </c>
      <c r="AY2675" s="266" t="b">
        <f t="shared" ca="1" si="1140"/>
        <v>0</v>
      </c>
    </row>
    <row r="2676" spans="1:51" x14ac:dyDescent="0.25">
      <c r="A2676">
        <v>2644</v>
      </c>
      <c r="B2676" s="163">
        <f ca="1">OFFSET(InputPriceData!B$15,CalculationsAndCharts!$A2676+$A$11,0,1,1)</f>
        <v>38181</v>
      </c>
      <c r="C2676" s="3">
        <f ca="1">OFFSET(InputPriceData!G$15,CalculationsAndCharts!$A2676+$A$11,IF($C$7,8,0),1,1)</f>
        <v>277300</v>
      </c>
      <c r="D2676" s="4">
        <f ca="1">OFFSET(InputPriceData!C$15,CalculationsAndCharts!$A2676+$A$11,IF($C$7,8,0),1,1)</f>
        <v>26.1</v>
      </c>
      <c r="E2676" s="4">
        <f ca="1">OFFSET(InputPriceData!D$15,CalculationsAndCharts!$A2676+$A$11,IF($C$7,8,0),1,1)</f>
        <v>26.59</v>
      </c>
      <c r="F2676" s="4">
        <f ca="1">OFFSET(InputPriceData!E$15,CalculationsAndCharts!$A2676+$A$11,IF($C$7,8,0),1,1)</f>
        <v>26.09</v>
      </c>
      <c r="G2676" s="4">
        <f ca="1">OFFSET(InputPriceData!F$15,CalculationsAndCharts!$A2676+$A$11,IF($C$7,8,0),1,1)</f>
        <v>26.31</v>
      </c>
      <c r="H2676" s="128"/>
      <c r="I2676" s="128"/>
      <c r="K2676" s="124"/>
      <c r="L2676" s="279"/>
      <c r="M2676" s="281"/>
      <c r="N2676" s="280"/>
      <c r="O2676" s="4"/>
      <c r="P2676" s="4"/>
      <c r="Q2676" s="3"/>
      <c r="S2676" s="309">
        <f t="shared" ca="1" si="1121"/>
        <v>27.36</v>
      </c>
      <c r="T2676" s="309">
        <f t="shared" ca="1" si="1122"/>
        <v>25.63</v>
      </c>
      <c r="U2676" s="310">
        <f t="shared" ca="1" si="1114"/>
        <v>0.39306358381502865</v>
      </c>
      <c r="V2676" s="310" t="b">
        <f t="shared" ca="1" si="1123"/>
        <v>0</v>
      </c>
      <c r="W2676" s="3" t="b">
        <f t="shared" ca="1" si="1124"/>
        <v>0</v>
      </c>
      <c r="X2676" s="3" t="str">
        <f t="shared" ca="1" si="1125"/>
        <v/>
      </c>
      <c r="Y2676" s="3" t="str">
        <f t="shared" ca="1" si="1115"/>
        <v/>
      </c>
      <c r="Z2676" s="3" t="str">
        <f t="shared" ca="1" si="1126"/>
        <v/>
      </c>
      <c r="AA2676" s="3" t="str">
        <f t="shared" ca="1" si="1127"/>
        <v/>
      </c>
      <c r="AB2676" s="205">
        <f t="shared" ca="1" si="1128"/>
        <v>641</v>
      </c>
      <c r="AC2676" s="205">
        <f t="shared" ca="1" si="1129"/>
        <v>9</v>
      </c>
      <c r="AD2676" s="205">
        <f t="shared" ca="1" si="1116"/>
        <v>71.222222222222229</v>
      </c>
      <c r="AE2676" s="205">
        <f t="shared" ca="1" si="1117"/>
        <v>21.222222222222229</v>
      </c>
      <c r="AF2676" s="205">
        <f t="shared" ca="1" si="1130"/>
        <v>4.2444444444444462</v>
      </c>
      <c r="AG2676" s="205"/>
      <c r="AH2676" s="205"/>
      <c r="AI2676" s="205"/>
      <c r="AJ2676" s="205"/>
      <c r="AK2676" s="4"/>
      <c r="AL2676" s="4"/>
      <c r="AM2676" s="309">
        <f t="shared" ca="1" si="1131"/>
        <v>27.36</v>
      </c>
      <c r="AN2676" s="309">
        <f t="shared" ca="1" si="1132"/>
        <v>25.63</v>
      </c>
      <c r="AO2676" s="310">
        <f t="shared" ca="1" si="1133"/>
        <v>0.39306358381502865</v>
      </c>
      <c r="AP2676" s="310" t="b">
        <f t="shared" ca="1" si="1134"/>
        <v>0</v>
      </c>
      <c r="AQ2676" s="309">
        <f t="shared" ca="1" si="1135"/>
        <v>0</v>
      </c>
      <c r="AR2676" s="205">
        <f t="shared" ca="1" si="1118"/>
        <v>0</v>
      </c>
      <c r="AS2676" s="45" t="b">
        <f t="shared" ca="1" si="1119"/>
        <v>0</v>
      </c>
      <c r="AT2676">
        <f t="shared" ca="1" si="1120"/>
        <v>0</v>
      </c>
      <c r="AU2676" t="b">
        <f t="shared" ca="1" si="1136"/>
        <v>0</v>
      </c>
      <c r="AV2676" t="b">
        <f t="shared" ca="1" si="1137"/>
        <v>0</v>
      </c>
      <c r="AW2676" s="266" t="b">
        <f t="shared" ca="1" si="1138"/>
        <v>0</v>
      </c>
      <c r="AX2676" s="266" t="b">
        <f t="shared" ca="1" si="1139"/>
        <v>0</v>
      </c>
      <c r="AY2676" s="266" t="b">
        <f t="shared" ca="1" si="1140"/>
        <v>0</v>
      </c>
    </row>
    <row r="2677" spans="1:51" x14ac:dyDescent="0.25">
      <c r="A2677">
        <v>2645</v>
      </c>
      <c r="B2677" s="163">
        <f ca="1">OFFSET(InputPriceData!B$15,CalculationsAndCharts!$A2677+$A$11,0,1,1)</f>
        <v>38180</v>
      </c>
      <c r="C2677" s="3">
        <f ca="1">OFFSET(InputPriceData!G$15,CalculationsAndCharts!$A2677+$A$11,IF($C$7,8,0),1,1)</f>
        <v>246800</v>
      </c>
      <c r="D2677" s="4">
        <f ca="1">OFFSET(InputPriceData!C$15,CalculationsAndCharts!$A2677+$A$11,IF($C$7,8,0),1,1)</f>
        <v>26.07</v>
      </c>
      <c r="E2677" s="4">
        <f ca="1">OFFSET(InputPriceData!D$15,CalculationsAndCharts!$A2677+$A$11,IF($C$7,8,0),1,1)</f>
        <v>26.3</v>
      </c>
      <c r="F2677" s="4">
        <f ca="1">OFFSET(InputPriceData!E$15,CalculationsAndCharts!$A2677+$A$11,IF($C$7,8,0),1,1)</f>
        <v>25.86</v>
      </c>
      <c r="G2677" s="4">
        <f ca="1">OFFSET(InputPriceData!F$15,CalculationsAndCharts!$A2677+$A$11,IF($C$7,8,0),1,1)</f>
        <v>25.9</v>
      </c>
      <c r="H2677" s="128"/>
      <c r="I2677" s="128"/>
      <c r="K2677" s="124"/>
      <c r="L2677" s="279"/>
      <c r="M2677" s="281"/>
      <c r="N2677" s="280"/>
      <c r="O2677" s="4"/>
      <c r="P2677" s="4"/>
      <c r="Q2677" s="3"/>
      <c r="S2677" s="309">
        <f t="shared" ca="1" si="1121"/>
        <v>27.36</v>
      </c>
      <c r="T2677" s="309">
        <f t="shared" ca="1" si="1122"/>
        <v>25.63</v>
      </c>
      <c r="U2677" s="310">
        <f t="shared" ca="1" si="1114"/>
        <v>0.15606936416184944</v>
      </c>
      <c r="V2677" s="310" t="b">
        <f t="shared" ca="1" si="1123"/>
        <v>0</v>
      </c>
      <c r="W2677" s="3" t="b">
        <f t="shared" ca="1" si="1124"/>
        <v>0</v>
      </c>
      <c r="X2677" s="3" t="str">
        <f t="shared" ca="1" si="1125"/>
        <v/>
      </c>
      <c r="Y2677" s="3" t="str">
        <f t="shared" ca="1" si="1115"/>
        <v/>
      </c>
      <c r="Z2677" s="3" t="str">
        <f t="shared" ca="1" si="1126"/>
        <v/>
      </c>
      <c r="AA2677" s="3" t="str">
        <f t="shared" ca="1" si="1127"/>
        <v/>
      </c>
      <c r="AB2677" s="205">
        <f t="shared" ca="1" si="1128"/>
        <v>641</v>
      </c>
      <c r="AC2677" s="205">
        <f t="shared" ca="1" si="1129"/>
        <v>9</v>
      </c>
      <c r="AD2677" s="205">
        <f t="shared" ca="1" si="1116"/>
        <v>71.222222222222229</v>
      </c>
      <c r="AE2677" s="205">
        <f t="shared" ca="1" si="1117"/>
        <v>21.222222222222229</v>
      </c>
      <c r="AF2677" s="205">
        <f t="shared" ca="1" si="1130"/>
        <v>4.2444444444444462</v>
      </c>
      <c r="AG2677" s="205"/>
      <c r="AH2677" s="205"/>
      <c r="AI2677" s="205"/>
      <c r="AJ2677" s="205"/>
      <c r="AK2677" s="4"/>
      <c r="AL2677" s="4"/>
      <c r="AM2677" s="309">
        <f t="shared" ca="1" si="1131"/>
        <v>27.36</v>
      </c>
      <c r="AN2677" s="309">
        <f t="shared" ca="1" si="1132"/>
        <v>25.63</v>
      </c>
      <c r="AO2677" s="310">
        <f t="shared" ca="1" si="1133"/>
        <v>0.15606936416184944</v>
      </c>
      <c r="AP2677" s="310" t="b">
        <f t="shared" ca="1" si="1134"/>
        <v>0</v>
      </c>
      <c r="AQ2677" s="309">
        <f t="shared" ca="1" si="1135"/>
        <v>0</v>
      </c>
      <c r="AR2677" s="205">
        <f t="shared" ca="1" si="1118"/>
        <v>0</v>
      </c>
      <c r="AS2677" s="45" t="b">
        <f t="shared" ca="1" si="1119"/>
        <v>0</v>
      </c>
      <c r="AT2677">
        <f t="shared" ca="1" si="1120"/>
        <v>0</v>
      </c>
      <c r="AU2677" t="b">
        <f t="shared" ca="1" si="1136"/>
        <v>0</v>
      </c>
      <c r="AV2677" t="b">
        <f t="shared" ca="1" si="1137"/>
        <v>0</v>
      </c>
      <c r="AW2677" s="266" t="b">
        <f t="shared" ca="1" si="1138"/>
        <v>0</v>
      </c>
      <c r="AX2677" s="266" t="b">
        <f t="shared" ca="1" si="1139"/>
        <v>0</v>
      </c>
      <c r="AY2677" s="266" t="b">
        <f t="shared" ca="1" si="1140"/>
        <v>0</v>
      </c>
    </row>
    <row r="2678" spans="1:51" x14ac:dyDescent="0.25">
      <c r="A2678">
        <v>2646</v>
      </c>
      <c r="B2678" s="163">
        <f ca="1">OFFSET(InputPriceData!B$15,CalculationsAndCharts!$A2678+$A$11,0,1,1)</f>
        <v>38177</v>
      </c>
      <c r="C2678" s="3">
        <f ca="1">OFFSET(InputPriceData!G$15,CalculationsAndCharts!$A2678+$A$11,IF($C$7,8,0),1,1)</f>
        <v>282100</v>
      </c>
      <c r="D2678" s="4">
        <f ca="1">OFFSET(InputPriceData!C$15,CalculationsAndCharts!$A2678+$A$11,IF($C$7,8,0),1,1)</f>
        <v>26.1</v>
      </c>
      <c r="E2678" s="4">
        <f ca="1">OFFSET(InputPriceData!D$15,CalculationsAndCharts!$A2678+$A$11,IF($C$7,8,0),1,1)</f>
        <v>26.37</v>
      </c>
      <c r="F2678" s="4">
        <f ca="1">OFFSET(InputPriceData!E$15,CalculationsAndCharts!$A2678+$A$11,IF($C$7,8,0),1,1)</f>
        <v>25.7</v>
      </c>
      <c r="G2678" s="4">
        <f ca="1">OFFSET(InputPriceData!F$15,CalculationsAndCharts!$A2678+$A$11,IF($C$7,8,0),1,1)</f>
        <v>26.2</v>
      </c>
      <c r="H2678" s="128"/>
      <c r="I2678" s="128"/>
      <c r="K2678" s="124"/>
      <c r="L2678" s="279"/>
      <c r="M2678" s="281"/>
      <c r="N2678" s="280"/>
      <c r="O2678" s="4"/>
      <c r="P2678" s="4"/>
      <c r="Q2678" s="3"/>
      <c r="S2678" s="309">
        <f t="shared" ca="1" si="1121"/>
        <v>27.36</v>
      </c>
      <c r="T2678" s="309">
        <f t="shared" ca="1" si="1122"/>
        <v>25.63</v>
      </c>
      <c r="U2678" s="310">
        <f t="shared" ca="1" si="1114"/>
        <v>0.32947976878612723</v>
      </c>
      <c r="V2678" s="310" t="b">
        <f t="shared" ca="1" si="1123"/>
        <v>0</v>
      </c>
      <c r="W2678" s="3" t="b">
        <f t="shared" ca="1" si="1124"/>
        <v>0</v>
      </c>
      <c r="X2678" s="3" t="str">
        <f t="shared" ca="1" si="1125"/>
        <v/>
      </c>
      <c r="Y2678" s="3" t="str">
        <f t="shared" ca="1" si="1115"/>
        <v/>
      </c>
      <c r="Z2678" s="3" t="str">
        <f t="shared" ca="1" si="1126"/>
        <v/>
      </c>
      <c r="AA2678" s="3" t="str">
        <f t="shared" ca="1" si="1127"/>
        <v/>
      </c>
      <c r="AB2678" s="205">
        <f t="shared" ca="1" si="1128"/>
        <v>641</v>
      </c>
      <c r="AC2678" s="205">
        <f t="shared" ca="1" si="1129"/>
        <v>9</v>
      </c>
      <c r="AD2678" s="205">
        <f t="shared" ca="1" si="1116"/>
        <v>71.222222222222229</v>
      </c>
      <c r="AE2678" s="205">
        <f t="shared" ca="1" si="1117"/>
        <v>21.222222222222229</v>
      </c>
      <c r="AF2678" s="205">
        <f t="shared" ca="1" si="1130"/>
        <v>4.2444444444444462</v>
      </c>
      <c r="AG2678" s="205"/>
      <c r="AH2678" s="205"/>
      <c r="AI2678" s="205"/>
      <c r="AJ2678" s="205"/>
      <c r="AK2678" s="4"/>
      <c r="AL2678" s="4"/>
      <c r="AM2678" s="309">
        <f t="shared" ca="1" si="1131"/>
        <v>27.36</v>
      </c>
      <c r="AN2678" s="309">
        <f t="shared" ca="1" si="1132"/>
        <v>25.63</v>
      </c>
      <c r="AO2678" s="310">
        <f t="shared" ca="1" si="1133"/>
        <v>0.32947976878612723</v>
      </c>
      <c r="AP2678" s="310" t="b">
        <f t="shared" ca="1" si="1134"/>
        <v>0</v>
      </c>
      <c r="AQ2678" s="309">
        <f t="shared" ca="1" si="1135"/>
        <v>0</v>
      </c>
      <c r="AR2678" s="205">
        <f t="shared" ca="1" si="1118"/>
        <v>0</v>
      </c>
      <c r="AS2678" s="45" t="b">
        <f t="shared" ca="1" si="1119"/>
        <v>0</v>
      </c>
      <c r="AT2678">
        <f t="shared" ca="1" si="1120"/>
        <v>0</v>
      </c>
      <c r="AU2678" t="b">
        <f t="shared" ca="1" si="1136"/>
        <v>0</v>
      </c>
      <c r="AV2678" t="b">
        <f t="shared" ca="1" si="1137"/>
        <v>0</v>
      </c>
      <c r="AW2678" s="266" t="b">
        <f t="shared" ca="1" si="1138"/>
        <v>0</v>
      </c>
      <c r="AX2678" s="266" t="b">
        <f t="shared" ca="1" si="1139"/>
        <v>0</v>
      </c>
      <c r="AY2678" s="266" t="b">
        <f t="shared" ca="1" si="1140"/>
        <v>0</v>
      </c>
    </row>
    <row r="2679" spans="1:51" x14ac:dyDescent="0.25">
      <c r="A2679">
        <v>2647</v>
      </c>
      <c r="B2679" s="163">
        <f ca="1">OFFSET(InputPriceData!B$15,CalculationsAndCharts!$A2679+$A$11,0,1,1)</f>
        <v>38176</v>
      </c>
      <c r="C2679" s="3">
        <f ca="1">OFFSET(InputPriceData!G$15,CalculationsAndCharts!$A2679+$A$11,IF($C$7,8,0),1,1)</f>
        <v>889600</v>
      </c>
      <c r="D2679" s="4">
        <f ca="1">OFFSET(InputPriceData!C$15,CalculationsAndCharts!$A2679+$A$11,IF($C$7,8,0),1,1)</f>
        <v>26.72</v>
      </c>
      <c r="E2679" s="4">
        <f ca="1">OFFSET(InputPriceData!D$15,CalculationsAndCharts!$A2679+$A$11,IF($C$7,8,0),1,1)</f>
        <v>27</v>
      </c>
      <c r="F2679" s="4">
        <f ca="1">OFFSET(InputPriceData!E$15,CalculationsAndCharts!$A2679+$A$11,IF($C$7,8,0),1,1)</f>
        <v>26.14</v>
      </c>
      <c r="G2679" s="4">
        <f ca="1">OFFSET(InputPriceData!F$15,CalculationsAndCharts!$A2679+$A$11,IF($C$7,8,0),1,1)</f>
        <v>26.21</v>
      </c>
      <c r="H2679" s="128"/>
      <c r="I2679" s="128"/>
      <c r="K2679" s="124"/>
      <c r="L2679" s="279"/>
      <c r="M2679" s="281"/>
      <c r="N2679" s="280"/>
      <c r="O2679" s="4"/>
      <c r="P2679" s="4"/>
      <c r="Q2679" s="3"/>
      <c r="S2679" s="309">
        <f t="shared" ca="1" si="1121"/>
        <v>27.36</v>
      </c>
      <c r="T2679" s="309">
        <f t="shared" ca="1" si="1122"/>
        <v>25.63</v>
      </c>
      <c r="U2679" s="310">
        <f t="shared" ca="1" si="1114"/>
        <v>0.33526011560693741</v>
      </c>
      <c r="V2679" s="310" t="b">
        <f t="shared" ca="1" si="1123"/>
        <v>0</v>
      </c>
      <c r="W2679" s="3" t="b">
        <f t="shared" ca="1" si="1124"/>
        <v>0</v>
      </c>
      <c r="X2679" s="3" t="str">
        <f t="shared" ca="1" si="1125"/>
        <v/>
      </c>
      <c r="Y2679" s="3" t="str">
        <f t="shared" ca="1" si="1115"/>
        <v/>
      </c>
      <c r="Z2679" s="3" t="str">
        <f t="shared" ca="1" si="1126"/>
        <v/>
      </c>
      <c r="AA2679" s="3" t="str">
        <f t="shared" ca="1" si="1127"/>
        <v/>
      </c>
      <c r="AB2679" s="205">
        <f t="shared" ca="1" si="1128"/>
        <v>641</v>
      </c>
      <c r="AC2679" s="205">
        <f t="shared" ca="1" si="1129"/>
        <v>9</v>
      </c>
      <c r="AD2679" s="205">
        <f t="shared" ca="1" si="1116"/>
        <v>71.222222222222229</v>
      </c>
      <c r="AE2679" s="205">
        <f t="shared" ca="1" si="1117"/>
        <v>21.222222222222229</v>
      </c>
      <c r="AF2679" s="205">
        <f t="shared" ca="1" si="1130"/>
        <v>4.2444444444444462</v>
      </c>
      <c r="AG2679" s="205"/>
      <c r="AH2679" s="205"/>
      <c r="AI2679" s="205"/>
      <c r="AJ2679" s="205"/>
      <c r="AK2679" s="4"/>
      <c r="AL2679" s="4"/>
      <c r="AM2679" s="309">
        <f t="shared" ca="1" si="1131"/>
        <v>27.36</v>
      </c>
      <c r="AN2679" s="309">
        <f t="shared" ca="1" si="1132"/>
        <v>25.63</v>
      </c>
      <c r="AO2679" s="310">
        <f t="shared" ca="1" si="1133"/>
        <v>0.33526011560693741</v>
      </c>
      <c r="AP2679" s="310" t="b">
        <f t="shared" ca="1" si="1134"/>
        <v>0</v>
      </c>
      <c r="AQ2679" s="309">
        <f t="shared" ca="1" si="1135"/>
        <v>0</v>
      </c>
      <c r="AR2679" s="205">
        <f t="shared" ca="1" si="1118"/>
        <v>0</v>
      </c>
      <c r="AS2679" s="45" t="b">
        <f t="shared" ca="1" si="1119"/>
        <v>0</v>
      </c>
      <c r="AT2679">
        <f t="shared" ca="1" si="1120"/>
        <v>0</v>
      </c>
      <c r="AU2679" t="b">
        <f t="shared" ca="1" si="1136"/>
        <v>0</v>
      </c>
      <c r="AV2679" t="b">
        <f t="shared" ca="1" si="1137"/>
        <v>0</v>
      </c>
      <c r="AW2679" s="266" t="b">
        <f t="shared" ca="1" si="1138"/>
        <v>0</v>
      </c>
      <c r="AX2679" s="266" t="b">
        <f t="shared" ca="1" si="1139"/>
        <v>0</v>
      </c>
      <c r="AY2679" s="266" t="b">
        <f t="shared" ca="1" si="1140"/>
        <v>0</v>
      </c>
    </row>
    <row r="2680" spans="1:51" x14ac:dyDescent="0.25">
      <c r="A2680">
        <v>2648</v>
      </c>
      <c r="B2680" s="163">
        <f ca="1">OFFSET(InputPriceData!B$15,CalculationsAndCharts!$A2680+$A$11,0,1,1)</f>
        <v>38175</v>
      </c>
      <c r="C2680" s="3">
        <f ca="1">OFFSET(InputPriceData!G$15,CalculationsAndCharts!$A2680+$A$11,IF($C$7,8,0),1,1)</f>
        <v>509200</v>
      </c>
      <c r="D2680" s="4">
        <f ca="1">OFFSET(InputPriceData!C$15,CalculationsAndCharts!$A2680+$A$11,IF($C$7,8,0),1,1)</f>
        <v>26.97</v>
      </c>
      <c r="E2680" s="4">
        <f ca="1">OFFSET(InputPriceData!D$15,CalculationsAndCharts!$A2680+$A$11,IF($C$7,8,0),1,1)</f>
        <v>27.24</v>
      </c>
      <c r="F2680" s="4">
        <f ca="1">OFFSET(InputPriceData!E$15,CalculationsAndCharts!$A2680+$A$11,IF($C$7,8,0),1,1)</f>
        <v>26.75</v>
      </c>
      <c r="G2680" s="4">
        <f ca="1">OFFSET(InputPriceData!F$15,CalculationsAndCharts!$A2680+$A$11,IF($C$7,8,0),1,1)</f>
        <v>26.8</v>
      </c>
      <c r="H2680" s="128"/>
      <c r="I2680" s="128"/>
      <c r="K2680" s="124"/>
      <c r="L2680" s="279"/>
      <c r="M2680" s="281"/>
      <c r="N2680" s="280"/>
      <c r="O2680" s="4"/>
      <c r="P2680" s="4"/>
      <c r="Q2680" s="3"/>
      <c r="S2680" s="309">
        <f t="shared" ca="1" si="1121"/>
        <v>27.36</v>
      </c>
      <c r="T2680" s="309">
        <f t="shared" ca="1" si="1122"/>
        <v>25.63</v>
      </c>
      <c r="U2680" s="310">
        <f t="shared" ca="1" si="1114"/>
        <v>0.67630057803468291</v>
      </c>
      <c r="V2680" s="310" t="b">
        <f t="shared" ca="1" si="1123"/>
        <v>0</v>
      </c>
      <c r="W2680" s="3" t="b">
        <f t="shared" ca="1" si="1124"/>
        <v>0</v>
      </c>
      <c r="X2680" s="3" t="str">
        <f t="shared" ca="1" si="1125"/>
        <v/>
      </c>
      <c r="Y2680" s="3" t="str">
        <f t="shared" ca="1" si="1115"/>
        <v/>
      </c>
      <c r="Z2680" s="3" t="str">
        <f t="shared" ca="1" si="1126"/>
        <v/>
      </c>
      <c r="AA2680" s="3" t="str">
        <f t="shared" ca="1" si="1127"/>
        <v/>
      </c>
      <c r="AB2680" s="205">
        <f t="shared" ca="1" si="1128"/>
        <v>641</v>
      </c>
      <c r="AC2680" s="205">
        <f t="shared" ca="1" si="1129"/>
        <v>9</v>
      </c>
      <c r="AD2680" s="205">
        <f t="shared" ca="1" si="1116"/>
        <v>71.222222222222229</v>
      </c>
      <c r="AE2680" s="205">
        <f t="shared" ca="1" si="1117"/>
        <v>21.222222222222229</v>
      </c>
      <c r="AF2680" s="205">
        <f t="shared" ca="1" si="1130"/>
        <v>4.2444444444444462</v>
      </c>
      <c r="AG2680" s="205"/>
      <c r="AH2680" s="205"/>
      <c r="AI2680" s="205"/>
      <c r="AJ2680" s="205"/>
      <c r="AK2680" s="4"/>
      <c r="AL2680" s="4"/>
      <c r="AM2680" s="309">
        <f t="shared" ca="1" si="1131"/>
        <v>27.36</v>
      </c>
      <c r="AN2680" s="309">
        <f t="shared" ca="1" si="1132"/>
        <v>25.63</v>
      </c>
      <c r="AO2680" s="310">
        <f t="shared" ca="1" si="1133"/>
        <v>0.67630057803468291</v>
      </c>
      <c r="AP2680" s="310" t="b">
        <f t="shared" ca="1" si="1134"/>
        <v>0</v>
      </c>
      <c r="AQ2680" s="309">
        <f t="shared" ca="1" si="1135"/>
        <v>0</v>
      </c>
      <c r="AR2680" s="205">
        <f t="shared" ca="1" si="1118"/>
        <v>0</v>
      </c>
      <c r="AS2680" s="45" t="b">
        <f t="shared" ca="1" si="1119"/>
        <v>0</v>
      </c>
      <c r="AT2680">
        <f t="shared" ca="1" si="1120"/>
        <v>0</v>
      </c>
      <c r="AU2680" t="b">
        <f t="shared" ca="1" si="1136"/>
        <v>0</v>
      </c>
      <c r="AV2680" t="b">
        <f t="shared" ca="1" si="1137"/>
        <v>0</v>
      </c>
      <c r="AW2680" s="266" t="b">
        <f t="shared" ca="1" si="1138"/>
        <v>0</v>
      </c>
      <c r="AX2680" s="266" t="b">
        <f t="shared" ca="1" si="1139"/>
        <v>0</v>
      </c>
      <c r="AY2680" s="266" t="b">
        <f t="shared" ca="1" si="1140"/>
        <v>0</v>
      </c>
    </row>
    <row r="2681" spans="1:51" x14ac:dyDescent="0.25">
      <c r="A2681">
        <v>2649</v>
      </c>
      <c r="B2681" s="163">
        <f ca="1">OFFSET(InputPriceData!B$15,CalculationsAndCharts!$A2681+$A$11,0,1,1)</f>
        <v>38174</v>
      </c>
      <c r="C2681" s="3">
        <f ca="1">OFFSET(InputPriceData!G$15,CalculationsAndCharts!$A2681+$A$11,IF($C$7,8,0),1,1)</f>
        <v>587700</v>
      </c>
      <c r="D2681" s="4">
        <f ca="1">OFFSET(InputPriceData!C$15,CalculationsAndCharts!$A2681+$A$11,IF($C$7,8,0),1,1)</f>
        <v>27.4</v>
      </c>
      <c r="E2681" s="4">
        <f ca="1">OFFSET(InputPriceData!D$15,CalculationsAndCharts!$A2681+$A$11,IF($C$7,8,0),1,1)</f>
        <v>27.4</v>
      </c>
      <c r="F2681" s="4">
        <f ca="1">OFFSET(InputPriceData!E$15,CalculationsAndCharts!$A2681+$A$11,IF($C$7,8,0),1,1)</f>
        <v>26.73</v>
      </c>
      <c r="G2681" s="4">
        <f ca="1">OFFSET(InputPriceData!F$15,CalculationsAndCharts!$A2681+$A$11,IF($C$7,8,0),1,1)</f>
        <v>26.8</v>
      </c>
      <c r="H2681" s="128"/>
      <c r="I2681" s="128"/>
      <c r="K2681" s="124"/>
      <c r="L2681" s="279"/>
      <c r="M2681" s="281"/>
      <c r="N2681" s="280"/>
      <c r="O2681" s="4"/>
      <c r="P2681" s="4"/>
      <c r="Q2681" s="3"/>
      <c r="S2681" s="309">
        <f t="shared" ca="1" si="1121"/>
        <v>27.36</v>
      </c>
      <c r="T2681" s="309">
        <f t="shared" ca="1" si="1122"/>
        <v>25.63</v>
      </c>
      <c r="U2681" s="310">
        <f t="shared" ca="1" si="1114"/>
        <v>0.67630057803468291</v>
      </c>
      <c r="V2681" s="310" t="b">
        <f t="shared" ca="1" si="1123"/>
        <v>0</v>
      </c>
      <c r="W2681" s="3" t="b">
        <f t="shared" ca="1" si="1124"/>
        <v>0</v>
      </c>
      <c r="X2681" s="3" t="str">
        <f t="shared" ca="1" si="1125"/>
        <v/>
      </c>
      <c r="Y2681" s="3" t="str">
        <f t="shared" ca="1" si="1115"/>
        <v/>
      </c>
      <c r="Z2681" s="3" t="str">
        <f t="shared" ca="1" si="1126"/>
        <v/>
      </c>
      <c r="AA2681" s="3" t="str">
        <f t="shared" ca="1" si="1127"/>
        <v/>
      </c>
      <c r="AB2681" s="205">
        <f t="shared" ca="1" si="1128"/>
        <v>641</v>
      </c>
      <c r="AC2681" s="205">
        <f t="shared" ca="1" si="1129"/>
        <v>9</v>
      </c>
      <c r="AD2681" s="205">
        <f t="shared" ca="1" si="1116"/>
        <v>71.222222222222229</v>
      </c>
      <c r="AE2681" s="205">
        <f t="shared" ca="1" si="1117"/>
        <v>21.222222222222229</v>
      </c>
      <c r="AF2681" s="205">
        <f t="shared" ca="1" si="1130"/>
        <v>4.2444444444444462</v>
      </c>
      <c r="AG2681" s="205"/>
      <c r="AH2681" s="205"/>
      <c r="AI2681" s="205"/>
      <c r="AJ2681" s="205"/>
      <c r="AK2681" s="4"/>
      <c r="AL2681" s="4"/>
      <c r="AM2681" s="309">
        <f t="shared" ca="1" si="1131"/>
        <v>27.36</v>
      </c>
      <c r="AN2681" s="309">
        <f t="shared" ca="1" si="1132"/>
        <v>25.63</v>
      </c>
      <c r="AO2681" s="310">
        <f t="shared" ca="1" si="1133"/>
        <v>0.67630057803468291</v>
      </c>
      <c r="AP2681" s="310" t="b">
        <f t="shared" ca="1" si="1134"/>
        <v>0</v>
      </c>
      <c r="AQ2681" s="309">
        <f t="shared" ca="1" si="1135"/>
        <v>0</v>
      </c>
      <c r="AR2681" s="205">
        <f t="shared" ca="1" si="1118"/>
        <v>0</v>
      </c>
      <c r="AS2681" s="45" t="b">
        <f t="shared" ca="1" si="1119"/>
        <v>0</v>
      </c>
      <c r="AT2681">
        <f t="shared" ca="1" si="1120"/>
        <v>0</v>
      </c>
      <c r="AU2681" t="b">
        <f t="shared" ca="1" si="1136"/>
        <v>0</v>
      </c>
      <c r="AV2681" t="b">
        <f t="shared" ca="1" si="1137"/>
        <v>0</v>
      </c>
      <c r="AW2681" s="266" t="b">
        <f t="shared" ca="1" si="1138"/>
        <v>0</v>
      </c>
      <c r="AX2681" s="266" t="b">
        <f t="shared" ca="1" si="1139"/>
        <v>0</v>
      </c>
      <c r="AY2681" s="266" t="b">
        <f t="shared" ca="1" si="1140"/>
        <v>0</v>
      </c>
    </row>
    <row r="2682" spans="1:51" x14ac:dyDescent="0.25">
      <c r="A2682">
        <v>2650</v>
      </c>
      <c r="B2682" s="163">
        <f ca="1">OFFSET(InputPriceData!B$15,CalculationsAndCharts!$A2682+$A$11,0,1,1)</f>
        <v>38170</v>
      </c>
      <c r="C2682" s="3">
        <f ca="1">OFFSET(InputPriceData!G$15,CalculationsAndCharts!$A2682+$A$11,IF($C$7,8,0),1,1)</f>
        <v>350500</v>
      </c>
      <c r="D2682" s="4">
        <f ca="1">OFFSET(InputPriceData!C$15,CalculationsAndCharts!$A2682+$A$11,IF($C$7,8,0),1,1)</f>
        <v>27.1</v>
      </c>
      <c r="E2682" s="4">
        <f ca="1">OFFSET(InputPriceData!D$15,CalculationsAndCharts!$A2682+$A$11,IF($C$7,8,0),1,1)</f>
        <v>27.3</v>
      </c>
      <c r="F2682" s="4">
        <f ca="1">OFFSET(InputPriceData!E$15,CalculationsAndCharts!$A2682+$A$11,IF($C$7,8,0),1,1)</f>
        <v>26.99</v>
      </c>
      <c r="G2682" s="4">
        <f ca="1">OFFSET(InputPriceData!F$15,CalculationsAndCharts!$A2682+$A$11,IF($C$7,8,0),1,1)</f>
        <v>27.3</v>
      </c>
      <c r="H2682" s="128"/>
      <c r="I2682" s="128"/>
      <c r="K2682" s="124"/>
      <c r="L2682" s="279"/>
      <c r="M2682" s="281"/>
      <c r="N2682" s="280"/>
      <c r="O2682" s="4"/>
      <c r="P2682" s="4"/>
      <c r="Q2682" s="3"/>
      <c r="S2682" s="309">
        <f t="shared" ca="1" si="1121"/>
        <v>27.36</v>
      </c>
      <c r="T2682" s="309">
        <f t="shared" ca="1" si="1122"/>
        <v>25.63</v>
      </c>
      <c r="U2682" s="310">
        <f t="shared" ca="1" si="1114"/>
        <v>0.9653179190751453</v>
      </c>
      <c r="V2682" s="310" t="b">
        <f t="shared" ca="1" si="1123"/>
        <v>0</v>
      </c>
      <c r="W2682" s="3" t="b">
        <f t="shared" ca="1" si="1124"/>
        <v>0</v>
      </c>
      <c r="X2682" s="3" t="str">
        <f t="shared" ca="1" si="1125"/>
        <v/>
      </c>
      <c r="Y2682" s="3" t="str">
        <f t="shared" ca="1" si="1115"/>
        <v/>
      </c>
      <c r="Z2682" s="3" t="str">
        <f t="shared" ca="1" si="1126"/>
        <v/>
      </c>
      <c r="AA2682" s="3" t="str">
        <f t="shared" ca="1" si="1127"/>
        <v/>
      </c>
      <c r="AB2682" s="205">
        <f t="shared" ca="1" si="1128"/>
        <v>641</v>
      </c>
      <c r="AC2682" s="205">
        <f t="shared" ca="1" si="1129"/>
        <v>9</v>
      </c>
      <c r="AD2682" s="205">
        <f t="shared" ca="1" si="1116"/>
        <v>71.222222222222229</v>
      </c>
      <c r="AE2682" s="205">
        <f t="shared" ca="1" si="1117"/>
        <v>21.222222222222229</v>
      </c>
      <c r="AF2682" s="205">
        <f t="shared" ca="1" si="1130"/>
        <v>4.2444444444444462</v>
      </c>
      <c r="AG2682" s="205"/>
      <c r="AH2682" s="205"/>
      <c r="AI2682" s="205"/>
      <c r="AJ2682" s="205"/>
      <c r="AK2682" s="4"/>
      <c r="AL2682" s="4"/>
      <c r="AM2682" s="309">
        <f t="shared" ca="1" si="1131"/>
        <v>27.36</v>
      </c>
      <c r="AN2682" s="309">
        <f t="shared" ca="1" si="1132"/>
        <v>25.63</v>
      </c>
      <c r="AO2682" s="310">
        <f t="shared" ca="1" si="1133"/>
        <v>0.9653179190751453</v>
      </c>
      <c r="AP2682" s="310" t="b">
        <f t="shared" ca="1" si="1134"/>
        <v>0</v>
      </c>
      <c r="AQ2682" s="309">
        <f t="shared" ca="1" si="1135"/>
        <v>0</v>
      </c>
      <c r="AR2682" s="205">
        <f t="shared" ca="1" si="1118"/>
        <v>0</v>
      </c>
      <c r="AS2682" s="45" t="b">
        <f t="shared" ca="1" si="1119"/>
        <v>0</v>
      </c>
      <c r="AT2682">
        <f t="shared" ca="1" si="1120"/>
        <v>0</v>
      </c>
      <c r="AU2682" t="b">
        <f t="shared" ca="1" si="1136"/>
        <v>0</v>
      </c>
      <c r="AV2682" t="b">
        <f t="shared" ca="1" si="1137"/>
        <v>0</v>
      </c>
      <c r="AW2682" s="266" t="b">
        <f t="shared" ca="1" si="1138"/>
        <v>0</v>
      </c>
      <c r="AX2682" s="266" t="b">
        <f t="shared" ca="1" si="1139"/>
        <v>0</v>
      </c>
      <c r="AY2682" s="266" t="b">
        <f t="shared" ca="1" si="1140"/>
        <v>0</v>
      </c>
    </row>
    <row r="2683" spans="1:51" x14ac:dyDescent="0.25">
      <c r="A2683">
        <v>2651</v>
      </c>
      <c r="B2683" s="163">
        <f ca="1">OFFSET(InputPriceData!B$15,CalculationsAndCharts!$A2683+$A$11,0,1,1)</f>
        <v>38169</v>
      </c>
      <c r="C2683" s="3">
        <f ca="1">OFFSET(InputPriceData!G$15,CalculationsAndCharts!$A2683+$A$11,IF($C$7,8,0),1,1)</f>
        <v>417700</v>
      </c>
      <c r="D2683" s="4">
        <f ca="1">OFFSET(InputPriceData!C$15,CalculationsAndCharts!$A2683+$A$11,IF($C$7,8,0),1,1)</f>
        <v>27.5</v>
      </c>
      <c r="E2683" s="4">
        <f ca="1">OFFSET(InputPriceData!D$15,CalculationsAndCharts!$A2683+$A$11,IF($C$7,8,0),1,1)</f>
        <v>27.5</v>
      </c>
      <c r="F2683" s="4">
        <f ca="1">OFFSET(InputPriceData!E$15,CalculationsAndCharts!$A2683+$A$11,IF($C$7,8,0),1,1)</f>
        <v>27.1</v>
      </c>
      <c r="G2683" s="4">
        <f ca="1">OFFSET(InputPriceData!F$15,CalculationsAndCharts!$A2683+$A$11,IF($C$7,8,0),1,1)</f>
        <v>27.1</v>
      </c>
      <c r="H2683" s="128"/>
      <c r="I2683" s="128"/>
      <c r="K2683" s="124"/>
      <c r="L2683" s="279"/>
      <c r="M2683" s="281"/>
      <c r="N2683" s="280"/>
      <c r="O2683" s="4"/>
      <c r="P2683" s="4"/>
      <c r="Q2683" s="3"/>
      <c r="S2683" s="309">
        <f t="shared" ca="1" si="1121"/>
        <v>27.36</v>
      </c>
      <c r="T2683" s="309">
        <f t="shared" ca="1" si="1122"/>
        <v>25.43</v>
      </c>
      <c r="U2683" s="310">
        <f t="shared" ca="1" si="1114"/>
        <v>0.86528497409326521</v>
      </c>
      <c r="V2683" s="310" t="b">
        <f t="shared" ca="1" si="1123"/>
        <v>0</v>
      </c>
      <c r="W2683" s="3" t="b">
        <f t="shared" ca="1" si="1124"/>
        <v>0</v>
      </c>
      <c r="X2683" s="3" t="str">
        <f t="shared" ca="1" si="1125"/>
        <v/>
      </c>
      <c r="Y2683" s="3" t="str">
        <f t="shared" ca="1" si="1115"/>
        <v/>
      </c>
      <c r="Z2683" s="3" t="str">
        <f t="shared" ca="1" si="1126"/>
        <v/>
      </c>
      <c r="AA2683" s="3" t="str">
        <f t="shared" ca="1" si="1127"/>
        <v/>
      </c>
      <c r="AB2683" s="205">
        <f t="shared" ca="1" si="1128"/>
        <v>641</v>
      </c>
      <c r="AC2683" s="205">
        <f t="shared" ca="1" si="1129"/>
        <v>9</v>
      </c>
      <c r="AD2683" s="205">
        <f t="shared" ca="1" si="1116"/>
        <v>71.222222222222229</v>
      </c>
      <c r="AE2683" s="205">
        <f t="shared" ca="1" si="1117"/>
        <v>21.222222222222229</v>
      </c>
      <c r="AF2683" s="205">
        <f t="shared" ca="1" si="1130"/>
        <v>4.2444444444444462</v>
      </c>
      <c r="AG2683" s="205"/>
      <c r="AH2683" s="205"/>
      <c r="AI2683" s="205"/>
      <c r="AJ2683" s="205"/>
      <c r="AK2683" s="4"/>
      <c r="AL2683" s="4"/>
      <c r="AM2683" s="309">
        <f t="shared" ca="1" si="1131"/>
        <v>27.36</v>
      </c>
      <c r="AN2683" s="309">
        <f t="shared" ca="1" si="1132"/>
        <v>25.63</v>
      </c>
      <c r="AO2683" s="310">
        <f t="shared" ca="1" si="1133"/>
        <v>0.84971098265896072</v>
      </c>
      <c r="AP2683" s="310" t="b">
        <f t="shared" ca="1" si="1134"/>
        <v>0</v>
      </c>
      <c r="AQ2683" s="309">
        <f t="shared" ca="1" si="1135"/>
        <v>0</v>
      </c>
      <c r="AR2683" s="205">
        <f t="shared" ca="1" si="1118"/>
        <v>0</v>
      </c>
      <c r="AS2683" s="45" t="b">
        <f t="shared" ca="1" si="1119"/>
        <v>0</v>
      </c>
      <c r="AT2683">
        <f t="shared" ca="1" si="1120"/>
        <v>0</v>
      </c>
      <c r="AU2683" t="b">
        <f t="shared" ca="1" si="1136"/>
        <v>0</v>
      </c>
      <c r="AV2683" t="b">
        <f t="shared" ca="1" si="1137"/>
        <v>0</v>
      </c>
      <c r="AW2683" s="266" t="b">
        <f t="shared" ca="1" si="1138"/>
        <v>0</v>
      </c>
      <c r="AX2683" s="266" t="b">
        <f t="shared" ca="1" si="1139"/>
        <v>0</v>
      </c>
      <c r="AY2683" s="266" t="b">
        <f t="shared" ca="1" si="1140"/>
        <v>0</v>
      </c>
    </row>
    <row r="2684" spans="1:51" x14ac:dyDescent="0.25">
      <c r="A2684">
        <v>2652</v>
      </c>
      <c r="B2684" s="163">
        <f ca="1">OFFSET(InputPriceData!B$15,CalculationsAndCharts!$A2684+$A$11,0,1,1)</f>
        <v>38168</v>
      </c>
      <c r="C2684" s="3">
        <f ca="1">OFFSET(InputPriceData!G$15,CalculationsAndCharts!$A2684+$A$11,IF($C$7,8,0),1,1)</f>
        <v>756100</v>
      </c>
      <c r="D2684" s="4">
        <f ca="1">OFFSET(InputPriceData!C$15,CalculationsAndCharts!$A2684+$A$11,IF($C$7,8,0),1,1)</f>
        <v>26.98</v>
      </c>
      <c r="E2684" s="4">
        <f ca="1">OFFSET(InputPriceData!D$15,CalculationsAndCharts!$A2684+$A$11,IF($C$7,8,0),1,1)</f>
        <v>27.5</v>
      </c>
      <c r="F2684" s="4">
        <f ca="1">OFFSET(InputPriceData!E$15,CalculationsAndCharts!$A2684+$A$11,IF($C$7,8,0),1,1)</f>
        <v>26.65</v>
      </c>
      <c r="G2684" s="4">
        <f ca="1">OFFSET(InputPriceData!F$15,CalculationsAndCharts!$A2684+$A$11,IF($C$7,8,0),1,1)</f>
        <v>27.36</v>
      </c>
      <c r="H2684" s="128"/>
      <c r="I2684" s="128"/>
      <c r="K2684" s="124"/>
      <c r="L2684" s="279"/>
      <c r="M2684" s="281"/>
      <c r="N2684" s="280"/>
      <c r="O2684" s="4"/>
      <c r="P2684" s="4"/>
      <c r="Q2684" s="3"/>
      <c r="S2684" s="309">
        <f t="shared" ca="1" si="1121"/>
        <v>27.36</v>
      </c>
      <c r="T2684" s="309">
        <f t="shared" ca="1" si="1122"/>
        <v>24.92</v>
      </c>
      <c r="U2684" s="310">
        <f t="shared" ca="1" si="1114"/>
        <v>1</v>
      </c>
      <c r="V2684" s="310" t="b">
        <f t="shared" ca="1" si="1123"/>
        <v>0</v>
      </c>
      <c r="W2684" s="3" t="b">
        <f t="shared" ca="1" si="1124"/>
        <v>0</v>
      </c>
      <c r="X2684" s="3" t="str">
        <f t="shared" ca="1" si="1125"/>
        <v/>
      </c>
      <c r="Y2684" s="3" t="str">
        <f t="shared" ca="1" si="1115"/>
        <v/>
      </c>
      <c r="Z2684" s="3" t="str">
        <f t="shared" ca="1" si="1126"/>
        <v/>
      </c>
      <c r="AA2684" s="3" t="str">
        <f t="shared" ca="1" si="1127"/>
        <v/>
      </c>
      <c r="AB2684" s="205">
        <f t="shared" ca="1" si="1128"/>
        <v>641</v>
      </c>
      <c r="AC2684" s="205">
        <f t="shared" ca="1" si="1129"/>
        <v>9</v>
      </c>
      <c r="AD2684" s="205">
        <f t="shared" ca="1" si="1116"/>
        <v>71.222222222222229</v>
      </c>
      <c r="AE2684" s="205">
        <f t="shared" ca="1" si="1117"/>
        <v>21.222222222222229</v>
      </c>
      <c r="AF2684" s="205">
        <f t="shared" ca="1" si="1130"/>
        <v>4.2444444444444462</v>
      </c>
      <c r="AG2684" s="205"/>
      <c r="AH2684" s="205"/>
      <c r="AI2684" s="205"/>
      <c r="AJ2684" s="205"/>
      <c r="AK2684" s="4"/>
      <c r="AL2684" s="4"/>
      <c r="AM2684" s="309">
        <f t="shared" ca="1" si="1131"/>
        <v>27.36</v>
      </c>
      <c r="AN2684" s="309">
        <f t="shared" ca="1" si="1132"/>
        <v>25.63</v>
      </c>
      <c r="AO2684" s="310">
        <f t="shared" ca="1" si="1133"/>
        <v>1</v>
      </c>
      <c r="AP2684" s="310" t="b">
        <f t="shared" ca="1" si="1134"/>
        <v>0</v>
      </c>
      <c r="AQ2684" s="309">
        <f t="shared" ca="1" si="1135"/>
        <v>0</v>
      </c>
      <c r="AR2684" s="205">
        <f t="shared" ca="1" si="1118"/>
        <v>0</v>
      </c>
      <c r="AS2684" s="45" t="b">
        <f t="shared" ca="1" si="1119"/>
        <v>0</v>
      </c>
      <c r="AT2684">
        <f t="shared" ca="1" si="1120"/>
        <v>0</v>
      </c>
      <c r="AU2684" t="b">
        <f t="shared" ca="1" si="1136"/>
        <v>0</v>
      </c>
      <c r="AV2684" t="b">
        <f t="shared" ca="1" si="1137"/>
        <v>0</v>
      </c>
      <c r="AW2684" s="266" t="b">
        <f t="shared" ca="1" si="1138"/>
        <v>0</v>
      </c>
      <c r="AX2684" s="266" t="b">
        <f t="shared" ca="1" si="1139"/>
        <v>0</v>
      </c>
      <c r="AY2684" s="266" t="b">
        <f t="shared" ca="1" si="1140"/>
        <v>0</v>
      </c>
    </row>
    <row r="2685" spans="1:51" x14ac:dyDescent="0.25">
      <c r="A2685">
        <v>2653</v>
      </c>
      <c r="B2685" s="163">
        <f ca="1">OFFSET(InputPriceData!B$15,CalculationsAndCharts!$A2685+$A$11,0,1,1)</f>
        <v>38167</v>
      </c>
      <c r="C2685" s="3">
        <f ca="1">OFFSET(InputPriceData!G$15,CalculationsAndCharts!$A2685+$A$11,IF($C$7,8,0),1,1)</f>
        <v>410400</v>
      </c>
      <c r="D2685" s="4">
        <f ca="1">OFFSET(InputPriceData!C$15,CalculationsAndCharts!$A2685+$A$11,IF($C$7,8,0),1,1)</f>
        <v>26.51</v>
      </c>
      <c r="E2685" s="4">
        <f ca="1">OFFSET(InputPriceData!D$15,CalculationsAndCharts!$A2685+$A$11,IF($C$7,8,0),1,1)</f>
        <v>27</v>
      </c>
      <c r="F2685" s="4">
        <f ca="1">OFFSET(InputPriceData!E$15,CalculationsAndCharts!$A2685+$A$11,IF($C$7,8,0),1,1)</f>
        <v>26.48</v>
      </c>
      <c r="G2685" s="4">
        <f ca="1">OFFSET(InputPriceData!F$15,CalculationsAndCharts!$A2685+$A$11,IF($C$7,8,0),1,1)</f>
        <v>26.96</v>
      </c>
      <c r="H2685" s="128"/>
      <c r="I2685" s="128"/>
      <c r="K2685" s="124"/>
      <c r="L2685" s="279"/>
      <c r="M2685" s="281"/>
      <c r="N2685" s="280"/>
      <c r="O2685" s="4"/>
      <c r="P2685" s="4"/>
      <c r="Q2685" s="3"/>
      <c r="S2685" s="309">
        <f t="shared" ca="1" si="1121"/>
        <v>26.96</v>
      </c>
      <c r="T2685" s="309">
        <f t="shared" ca="1" si="1122"/>
        <v>24.16</v>
      </c>
      <c r="U2685" s="310">
        <f t="shared" ca="1" si="1114"/>
        <v>1</v>
      </c>
      <c r="V2685" s="310" t="b">
        <f t="shared" ca="1" si="1123"/>
        <v>0</v>
      </c>
      <c r="W2685" s="3" t="b">
        <f t="shared" ca="1" si="1124"/>
        <v>0</v>
      </c>
      <c r="X2685" s="3" t="str">
        <f t="shared" ca="1" si="1125"/>
        <v/>
      </c>
      <c r="Y2685" s="3" t="str">
        <f t="shared" ca="1" si="1115"/>
        <v/>
      </c>
      <c r="Z2685" s="3" t="str">
        <f t="shared" ca="1" si="1126"/>
        <v/>
      </c>
      <c r="AA2685" s="3" t="str">
        <f t="shared" ca="1" si="1127"/>
        <v/>
      </c>
      <c r="AB2685" s="205">
        <f t="shared" ca="1" si="1128"/>
        <v>641</v>
      </c>
      <c r="AC2685" s="205">
        <f t="shared" ca="1" si="1129"/>
        <v>9</v>
      </c>
      <c r="AD2685" s="205">
        <f t="shared" ca="1" si="1116"/>
        <v>71.222222222222229</v>
      </c>
      <c r="AE2685" s="205">
        <f t="shared" ca="1" si="1117"/>
        <v>21.222222222222229</v>
      </c>
      <c r="AF2685" s="205">
        <f t="shared" ca="1" si="1130"/>
        <v>4.2444444444444462</v>
      </c>
      <c r="AG2685" s="205"/>
      <c r="AH2685" s="205"/>
      <c r="AI2685" s="205"/>
      <c r="AJ2685" s="205"/>
      <c r="AK2685" s="4"/>
      <c r="AL2685" s="4"/>
      <c r="AM2685" s="309">
        <f t="shared" ca="1" si="1131"/>
        <v>26.96</v>
      </c>
      <c r="AN2685" s="309">
        <f t="shared" ca="1" si="1132"/>
        <v>25.43</v>
      </c>
      <c r="AO2685" s="310">
        <f t="shared" ca="1" si="1133"/>
        <v>1</v>
      </c>
      <c r="AP2685" s="310" t="b">
        <f t="shared" ca="1" si="1134"/>
        <v>0</v>
      </c>
      <c r="AQ2685" s="309">
        <f t="shared" ca="1" si="1135"/>
        <v>0</v>
      </c>
      <c r="AR2685" s="205">
        <f t="shared" ca="1" si="1118"/>
        <v>0</v>
      </c>
      <c r="AS2685" s="45" t="b">
        <f t="shared" ca="1" si="1119"/>
        <v>0</v>
      </c>
      <c r="AT2685">
        <f t="shared" ca="1" si="1120"/>
        <v>0</v>
      </c>
      <c r="AU2685" t="b">
        <f t="shared" ca="1" si="1136"/>
        <v>0</v>
      </c>
      <c r="AV2685" t="b">
        <f t="shared" ca="1" si="1137"/>
        <v>0</v>
      </c>
      <c r="AW2685" s="266" t="b">
        <f t="shared" ca="1" si="1138"/>
        <v>0</v>
      </c>
      <c r="AX2685" s="266" t="b">
        <f t="shared" ca="1" si="1139"/>
        <v>0</v>
      </c>
      <c r="AY2685" s="266" t="b">
        <f t="shared" ca="1" si="1140"/>
        <v>0</v>
      </c>
    </row>
    <row r="2686" spans="1:51" x14ac:dyDescent="0.25">
      <c r="A2686">
        <v>2654</v>
      </c>
      <c r="B2686" s="163">
        <f ca="1">OFFSET(InputPriceData!B$15,CalculationsAndCharts!$A2686+$A$11,0,1,1)</f>
        <v>38166</v>
      </c>
      <c r="C2686" s="3">
        <f ca="1">OFFSET(InputPriceData!G$15,CalculationsAndCharts!$A2686+$A$11,IF($C$7,8,0),1,1)</f>
        <v>448900</v>
      </c>
      <c r="D2686" s="4">
        <f ca="1">OFFSET(InputPriceData!C$15,CalculationsAndCharts!$A2686+$A$11,IF($C$7,8,0),1,1)</f>
        <v>26.06</v>
      </c>
      <c r="E2686" s="4">
        <f ca="1">OFFSET(InputPriceData!D$15,CalculationsAndCharts!$A2686+$A$11,IF($C$7,8,0),1,1)</f>
        <v>26.78</v>
      </c>
      <c r="F2686" s="4">
        <f ca="1">OFFSET(InputPriceData!E$15,CalculationsAndCharts!$A2686+$A$11,IF($C$7,8,0),1,1)</f>
        <v>26.06</v>
      </c>
      <c r="G2686" s="4">
        <f ca="1">OFFSET(InputPriceData!F$15,CalculationsAndCharts!$A2686+$A$11,IF($C$7,8,0),1,1)</f>
        <v>26.78</v>
      </c>
      <c r="H2686" s="128"/>
      <c r="I2686" s="128"/>
      <c r="K2686" s="124"/>
      <c r="L2686" s="279"/>
      <c r="M2686" s="281"/>
      <c r="N2686" s="280"/>
      <c r="O2686" s="4"/>
      <c r="P2686" s="4"/>
      <c r="Q2686" s="3"/>
      <c r="S2686" s="309">
        <f t="shared" ca="1" si="1121"/>
        <v>26.78</v>
      </c>
      <c r="T2686" s="309">
        <f t="shared" ca="1" si="1122"/>
        <v>24.16</v>
      </c>
      <c r="U2686" s="310">
        <f t="shared" ca="1" si="1114"/>
        <v>1</v>
      </c>
      <c r="V2686" s="310" t="b">
        <f t="shared" ca="1" si="1123"/>
        <v>0</v>
      </c>
      <c r="W2686" s="3" t="b">
        <f t="shared" ca="1" si="1124"/>
        <v>0</v>
      </c>
      <c r="X2686" s="3" t="str">
        <f t="shared" ca="1" si="1125"/>
        <v/>
      </c>
      <c r="Y2686" s="3" t="str">
        <f t="shared" ca="1" si="1115"/>
        <v/>
      </c>
      <c r="Z2686" s="3" t="str">
        <f t="shared" ca="1" si="1126"/>
        <v/>
      </c>
      <c r="AA2686" s="3" t="str">
        <f t="shared" ca="1" si="1127"/>
        <v/>
      </c>
      <c r="AB2686" s="205">
        <f t="shared" ca="1" si="1128"/>
        <v>641</v>
      </c>
      <c r="AC2686" s="205">
        <f t="shared" ca="1" si="1129"/>
        <v>9</v>
      </c>
      <c r="AD2686" s="205">
        <f t="shared" ca="1" si="1116"/>
        <v>71.222222222222229</v>
      </c>
      <c r="AE2686" s="205">
        <f t="shared" ca="1" si="1117"/>
        <v>21.222222222222229</v>
      </c>
      <c r="AF2686" s="205">
        <f t="shared" ca="1" si="1130"/>
        <v>4.2444444444444462</v>
      </c>
      <c r="AG2686" s="205"/>
      <c r="AH2686" s="205"/>
      <c r="AI2686" s="205"/>
      <c r="AJ2686" s="205"/>
      <c r="AK2686" s="4"/>
      <c r="AL2686" s="4"/>
      <c r="AM2686" s="309">
        <f t="shared" ca="1" si="1131"/>
        <v>26.78</v>
      </c>
      <c r="AN2686" s="309">
        <f t="shared" ca="1" si="1132"/>
        <v>24.92</v>
      </c>
      <c r="AO2686" s="310">
        <f t="shared" ca="1" si="1133"/>
        <v>1</v>
      </c>
      <c r="AP2686" s="310" t="b">
        <f t="shared" ca="1" si="1134"/>
        <v>0</v>
      </c>
      <c r="AQ2686" s="309">
        <f t="shared" ca="1" si="1135"/>
        <v>0</v>
      </c>
      <c r="AR2686" s="205">
        <f t="shared" ca="1" si="1118"/>
        <v>0</v>
      </c>
      <c r="AS2686" s="45" t="b">
        <f t="shared" ca="1" si="1119"/>
        <v>0</v>
      </c>
      <c r="AT2686">
        <f t="shared" ca="1" si="1120"/>
        <v>0</v>
      </c>
      <c r="AU2686" t="b">
        <f t="shared" ca="1" si="1136"/>
        <v>0</v>
      </c>
      <c r="AV2686" t="b">
        <f t="shared" ca="1" si="1137"/>
        <v>0</v>
      </c>
      <c r="AW2686" s="266" t="b">
        <f t="shared" ca="1" si="1138"/>
        <v>0</v>
      </c>
      <c r="AX2686" s="266" t="b">
        <f t="shared" ca="1" si="1139"/>
        <v>0</v>
      </c>
      <c r="AY2686" s="266" t="b">
        <f t="shared" ca="1" si="1140"/>
        <v>0</v>
      </c>
    </row>
    <row r="2687" spans="1:51" x14ac:dyDescent="0.25">
      <c r="A2687">
        <v>2655</v>
      </c>
      <c r="B2687" s="163">
        <f ca="1">OFFSET(InputPriceData!B$15,CalculationsAndCharts!$A2687+$A$11,0,1,1)</f>
        <v>38163</v>
      </c>
      <c r="C2687" s="3">
        <f ca="1">OFFSET(InputPriceData!G$15,CalculationsAndCharts!$A2687+$A$11,IF($C$7,8,0),1,1)</f>
        <v>712900</v>
      </c>
      <c r="D2687" s="4">
        <f ca="1">OFFSET(InputPriceData!C$15,CalculationsAndCharts!$A2687+$A$11,IF($C$7,8,0),1,1)</f>
        <v>26.01</v>
      </c>
      <c r="E2687" s="4">
        <f ca="1">OFFSET(InputPriceData!D$15,CalculationsAndCharts!$A2687+$A$11,IF($C$7,8,0),1,1)</f>
        <v>26.55</v>
      </c>
      <c r="F2687" s="4">
        <f ca="1">OFFSET(InputPriceData!E$15,CalculationsAndCharts!$A2687+$A$11,IF($C$7,8,0),1,1)</f>
        <v>25.76</v>
      </c>
      <c r="G2687" s="4">
        <f ca="1">OFFSET(InputPriceData!F$15,CalculationsAndCharts!$A2687+$A$11,IF($C$7,8,0),1,1)</f>
        <v>26.07</v>
      </c>
      <c r="H2687" s="128"/>
      <c r="I2687" s="128"/>
      <c r="K2687" s="124"/>
      <c r="L2687" s="279"/>
      <c r="M2687" s="281"/>
      <c r="N2687" s="280"/>
      <c r="O2687" s="4"/>
      <c r="P2687" s="4"/>
      <c r="Q2687" s="3"/>
      <c r="S2687" s="309">
        <f t="shared" ca="1" si="1121"/>
        <v>26.49</v>
      </c>
      <c r="T2687" s="309">
        <f t="shared" ca="1" si="1122"/>
        <v>24.16</v>
      </c>
      <c r="U2687" s="310">
        <f t="shared" ca="1" si="1114"/>
        <v>0.81974248927038695</v>
      </c>
      <c r="V2687" s="310" t="b">
        <f t="shared" ca="1" si="1123"/>
        <v>0</v>
      </c>
      <c r="W2687" s="3" t="b">
        <f t="shared" ca="1" si="1124"/>
        <v>0</v>
      </c>
      <c r="X2687" s="3" t="str">
        <f t="shared" ca="1" si="1125"/>
        <v/>
      </c>
      <c r="Y2687" s="3" t="str">
        <f t="shared" ca="1" si="1115"/>
        <v/>
      </c>
      <c r="Z2687" s="3" t="str">
        <f t="shared" ca="1" si="1126"/>
        <v/>
      </c>
      <c r="AA2687" s="3" t="str">
        <f t="shared" ca="1" si="1127"/>
        <v/>
      </c>
      <c r="AB2687" s="205">
        <f t="shared" ca="1" si="1128"/>
        <v>641</v>
      </c>
      <c r="AC2687" s="205">
        <f t="shared" ca="1" si="1129"/>
        <v>9</v>
      </c>
      <c r="AD2687" s="205">
        <f t="shared" ca="1" si="1116"/>
        <v>71.222222222222229</v>
      </c>
      <c r="AE2687" s="205">
        <f t="shared" ca="1" si="1117"/>
        <v>21.222222222222229</v>
      </c>
      <c r="AF2687" s="205">
        <f t="shared" ca="1" si="1130"/>
        <v>4.2444444444444462</v>
      </c>
      <c r="AG2687" s="205"/>
      <c r="AH2687" s="205"/>
      <c r="AI2687" s="205"/>
      <c r="AJ2687" s="205"/>
      <c r="AK2687" s="4"/>
      <c r="AL2687" s="4"/>
      <c r="AM2687" s="309">
        <f t="shared" ca="1" si="1131"/>
        <v>26.49</v>
      </c>
      <c r="AN2687" s="309">
        <f t="shared" ca="1" si="1132"/>
        <v>24.16</v>
      </c>
      <c r="AO2687" s="310">
        <f t="shared" ca="1" si="1133"/>
        <v>0.81974248927038695</v>
      </c>
      <c r="AP2687" s="310" t="b">
        <f t="shared" ca="1" si="1134"/>
        <v>0</v>
      </c>
      <c r="AQ2687" s="309">
        <f t="shared" ca="1" si="1135"/>
        <v>0</v>
      </c>
      <c r="AR2687" s="205">
        <f t="shared" ca="1" si="1118"/>
        <v>0</v>
      </c>
      <c r="AS2687" s="45" t="b">
        <f t="shared" ca="1" si="1119"/>
        <v>0</v>
      </c>
      <c r="AT2687">
        <f t="shared" ca="1" si="1120"/>
        <v>0</v>
      </c>
      <c r="AU2687" t="b">
        <f t="shared" ca="1" si="1136"/>
        <v>0</v>
      </c>
      <c r="AV2687" t="b">
        <f t="shared" ca="1" si="1137"/>
        <v>0</v>
      </c>
      <c r="AW2687" s="266" t="b">
        <f t="shared" ca="1" si="1138"/>
        <v>0</v>
      </c>
      <c r="AX2687" s="266" t="b">
        <f t="shared" ca="1" si="1139"/>
        <v>0</v>
      </c>
      <c r="AY2687" s="266" t="b">
        <f t="shared" ca="1" si="1140"/>
        <v>0</v>
      </c>
    </row>
    <row r="2688" spans="1:51" x14ac:dyDescent="0.25">
      <c r="A2688">
        <v>2656</v>
      </c>
      <c r="B2688" s="163">
        <f ca="1">OFFSET(InputPriceData!B$15,CalculationsAndCharts!$A2688+$A$11,0,1,1)</f>
        <v>38162</v>
      </c>
      <c r="C2688" s="3">
        <f ca="1">OFFSET(InputPriceData!G$15,CalculationsAndCharts!$A2688+$A$11,IF($C$7,8,0),1,1)</f>
        <v>206400</v>
      </c>
      <c r="D2688" s="4">
        <f ca="1">OFFSET(InputPriceData!C$15,CalculationsAndCharts!$A2688+$A$11,IF($C$7,8,0),1,1)</f>
        <v>26.18</v>
      </c>
      <c r="E2688" s="4">
        <f ca="1">OFFSET(InputPriceData!D$15,CalculationsAndCharts!$A2688+$A$11,IF($C$7,8,0),1,1)</f>
        <v>26.19</v>
      </c>
      <c r="F2688" s="4">
        <f ca="1">OFFSET(InputPriceData!E$15,CalculationsAndCharts!$A2688+$A$11,IF($C$7,8,0),1,1)</f>
        <v>25.78</v>
      </c>
      <c r="G2688" s="4">
        <f ca="1">OFFSET(InputPriceData!F$15,CalculationsAndCharts!$A2688+$A$11,IF($C$7,8,0),1,1)</f>
        <v>25.92</v>
      </c>
      <c r="H2688" s="128"/>
      <c r="I2688" s="128"/>
      <c r="K2688" s="124"/>
      <c r="L2688" s="279"/>
      <c r="M2688" s="281"/>
      <c r="N2688" s="280"/>
      <c r="O2688" s="4"/>
      <c r="P2688" s="4"/>
      <c r="Q2688" s="3"/>
      <c r="S2688" s="309">
        <f t="shared" ca="1" si="1121"/>
        <v>26.49</v>
      </c>
      <c r="T2688" s="309">
        <f t="shared" ca="1" si="1122"/>
        <v>24.16</v>
      </c>
      <c r="U2688" s="310">
        <f t="shared" ca="1" si="1114"/>
        <v>0.75536480686695406</v>
      </c>
      <c r="V2688" s="310" t="b">
        <f t="shared" ca="1" si="1123"/>
        <v>0</v>
      </c>
      <c r="W2688" s="3" t="b">
        <f t="shared" ca="1" si="1124"/>
        <v>0</v>
      </c>
      <c r="X2688" s="3" t="str">
        <f t="shared" ca="1" si="1125"/>
        <v/>
      </c>
      <c r="Y2688" s="3" t="str">
        <f t="shared" ca="1" si="1115"/>
        <v/>
      </c>
      <c r="Z2688" s="3" t="str">
        <f t="shared" ca="1" si="1126"/>
        <v/>
      </c>
      <c r="AA2688" s="3" t="str">
        <f t="shared" ca="1" si="1127"/>
        <v/>
      </c>
      <c r="AB2688" s="205">
        <f t="shared" ca="1" si="1128"/>
        <v>641</v>
      </c>
      <c r="AC2688" s="205">
        <f t="shared" ca="1" si="1129"/>
        <v>9</v>
      </c>
      <c r="AD2688" s="205">
        <f t="shared" ca="1" si="1116"/>
        <v>71.222222222222229</v>
      </c>
      <c r="AE2688" s="205">
        <f t="shared" ca="1" si="1117"/>
        <v>21.222222222222229</v>
      </c>
      <c r="AF2688" s="205">
        <f t="shared" ca="1" si="1130"/>
        <v>4.2444444444444462</v>
      </c>
      <c r="AG2688" s="205"/>
      <c r="AH2688" s="205"/>
      <c r="AI2688" s="205"/>
      <c r="AJ2688" s="205"/>
      <c r="AK2688" s="4"/>
      <c r="AL2688" s="4"/>
      <c r="AM2688" s="309">
        <f t="shared" ca="1" si="1131"/>
        <v>26.49</v>
      </c>
      <c r="AN2688" s="309">
        <f t="shared" ca="1" si="1132"/>
        <v>24.16</v>
      </c>
      <c r="AO2688" s="310">
        <f t="shared" ca="1" si="1133"/>
        <v>0.75536480686695406</v>
      </c>
      <c r="AP2688" s="310" t="b">
        <f t="shared" ca="1" si="1134"/>
        <v>0</v>
      </c>
      <c r="AQ2688" s="309">
        <f t="shared" ca="1" si="1135"/>
        <v>0</v>
      </c>
      <c r="AR2688" s="205">
        <f t="shared" ca="1" si="1118"/>
        <v>0</v>
      </c>
      <c r="AS2688" s="45" t="b">
        <f t="shared" ca="1" si="1119"/>
        <v>0</v>
      </c>
      <c r="AT2688">
        <f t="shared" ca="1" si="1120"/>
        <v>0</v>
      </c>
      <c r="AU2688" t="b">
        <f t="shared" ca="1" si="1136"/>
        <v>0</v>
      </c>
      <c r="AV2688" t="b">
        <f t="shared" ca="1" si="1137"/>
        <v>0</v>
      </c>
      <c r="AW2688" s="266" t="b">
        <f t="shared" ca="1" si="1138"/>
        <v>0</v>
      </c>
      <c r="AX2688" s="266" t="b">
        <f t="shared" ca="1" si="1139"/>
        <v>0</v>
      </c>
      <c r="AY2688" s="266" t="b">
        <f t="shared" ca="1" si="1140"/>
        <v>0</v>
      </c>
    </row>
    <row r="2689" spans="1:51" x14ac:dyDescent="0.25">
      <c r="A2689">
        <v>2657</v>
      </c>
      <c r="B2689" s="163">
        <f ca="1">OFFSET(InputPriceData!B$15,CalculationsAndCharts!$A2689+$A$11,0,1,1)</f>
        <v>38161</v>
      </c>
      <c r="C2689" s="3">
        <f ca="1">OFFSET(InputPriceData!G$15,CalculationsAndCharts!$A2689+$A$11,IF($C$7,8,0),1,1)</f>
        <v>375600</v>
      </c>
      <c r="D2689" s="4">
        <f ca="1">OFFSET(InputPriceData!C$15,CalculationsAndCharts!$A2689+$A$11,IF($C$7,8,0),1,1)</f>
        <v>25.41</v>
      </c>
      <c r="E2689" s="4">
        <f ca="1">OFFSET(InputPriceData!D$15,CalculationsAndCharts!$A2689+$A$11,IF($C$7,8,0),1,1)</f>
        <v>26.18</v>
      </c>
      <c r="F2689" s="4">
        <f ca="1">OFFSET(InputPriceData!E$15,CalculationsAndCharts!$A2689+$A$11,IF($C$7,8,0),1,1)</f>
        <v>25.36</v>
      </c>
      <c r="G2689" s="4">
        <f ca="1">OFFSET(InputPriceData!F$15,CalculationsAndCharts!$A2689+$A$11,IF($C$7,8,0),1,1)</f>
        <v>26.03</v>
      </c>
      <c r="H2689" s="128"/>
      <c r="I2689" s="128"/>
      <c r="K2689" s="124"/>
      <c r="L2689" s="279"/>
      <c r="M2689" s="281"/>
      <c r="N2689" s="280"/>
      <c r="O2689" s="4"/>
      <c r="P2689" s="4"/>
      <c r="Q2689" s="3"/>
      <c r="S2689" s="309">
        <f t="shared" ca="1" si="1121"/>
        <v>26.49</v>
      </c>
      <c r="T2689" s="309">
        <f t="shared" ca="1" si="1122"/>
        <v>24.16</v>
      </c>
      <c r="U2689" s="310">
        <f t="shared" ca="1" si="1114"/>
        <v>0.80257510729613835</v>
      </c>
      <c r="V2689" s="310" t="b">
        <f t="shared" ca="1" si="1123"/>
        <v>0</v>
      </c>
      <c r="W2689" s="3" t="b">
        <f t="shared" ca="1" si="1124"/>
        <v>0</v>
      </c>
      <c r="X2689" s="3" t="str">
        <f t="shared" ca="1" si="1125"/>
        <v/>
      </c>
      <c r="Y2689" s="3" t="str">
        <f t="shared" ca="1" si="1115"/>
        <v/>
      </c>
      <c r="Z2689" s="3" t="str">
        <f t="shared" ca="1" si="1126"/>
        <v/>
      </c>
      <c r="AA2689" s="3" t="str">
        <f t="shared" ca="1" si="1127"/>
        <v/>
      </c>
      <c r="AB2689" s="205">
        <f t="shared" ca="1" si="1128"/>
        <v>641</v>
      </c>
      <c r="AC2689" s="205">
        <f t="shared" ca="1" si="1129"/>
        <v>9</v>
      </c>
      <c r="AD2689" s="205">
        <f t="shared" ca="1" si="1116"/>
        <v>71.222222222222229</v>
      </c>
      <c r="AE2689" s="205">
        <f t="shared" ca="1" si="1117"/>
        <v>21.222222222222229</v>
      </c>
      <c r="AF2689" s="205">
        <f t="shared" ca="1" si="1130"/>
        <v>4.2444444444444462</v>
      </c>
      <c r="AG2689" s="205"/>
      <c r="AH2689" s="205"/>
      <c r="AI2689" s="205"/>
      <c r="AJ2689" s="205"/>
      <c r="AK2689" s="4"/>
      <c r="AL2689" s="4"/>
      <c r="AM2689" s="309">
        <f t="shared" ca="1" si="1131"/>
        <v>26.49</v>
      </c>
      <c r="AN2689" s="309">
        <f t="shared" ca="1" si="1132"/>
        <v>24.16</v>
      </c>
      <c r="AO2689" s="310">
        <f t="shared" ca="1" si="1133"/>
        <v>0.80257510729613835</v>
      </c>
      <c r="AP2689" s="310" t="b">
        <f t="shared" ca="1" si="1134"/>
        <v>0</v>
      </c>
      <c r="AQ2689" s="309">
        <f t="shared" ca="1" si="1135"/>
        <v>0</v>
      </c>
      <c r="AR2689" s="205">
        <f t="shared" ca="1" si="1118"/>
        <v>0</v>
      </c>
      <c r="AS2689" s="45" t="b">
        <f t="shared" ca="1" si="1119"/>
        <v>0</v>
      </c>
      <c r="AT2689">
        <f t="shared" ca="1" si="1120"/>
        <v>0</v>
      </c>
      <c r="AU2689" t="b">
        <f t="shared" ca="1" si="1136"/>
        <v>0</v>
      </c>
      <c r="AV2689" t="b">
        <f t="shared" ca="1" si="1137"/>
        <v>0</v>
      </c>
      <c r="AW2689" s="266" t="b">
        <f t="shared" ca="1" si="1138"/>
        <v>0</v>
      </c>
      <c r="AX2689" s="266" t="b">
        <f t="shared" ca="1" si="1139"/>
        <v>0</v>
      </c>
      <c r="AY2689" s="266" t="b">
        <f t="shared" ca="1" si="1140"/>
        <v>0</v>
      </c>
    </row>
    <row r="2690" spans="1:51" x14ac:dyDescent="0.25">
      <c r="A2690">
        <v>2658</v>
      </c>
      <c r="B2690" s="163">
        <f ca="1">OFFSET(InputPriceData!B$15,CalculationsAndCharts!$A2690+$A$11,0,1,1)</f>
        <v>38160</v>
      </c>
      <c r="C2690" s="3">
        <f ca="1">OFFSET(InputPriceData!G$15,CalculationsAndCharts!$A2690+$A$11,IF($C$7,8,0),1,1)</f>
        <v>377600</v>
      </c>
      <c r="D2690" s="4">
        <f ca="1">OFFSET(InputPriceData!C$15,CalculationsAndCharts!$A2690+$A$11,IF($C$7,8,0),1,1)</f>
        <v>25.45</v>
      </c>
      <c r="E2690" s="4">
        <f ca="1">OFFSET(InputPriceData!D$15,CalculationsAndCharts!$A2690+$A$11,IF($C$7,8,0),1,1)</f>
        <v>25.81</v>
      </c>
      <c r="F2690" s="4">
        <f ca="1">OFFSET(InputPriceData!E$15,CalculationsAndCharts!$A2690+$A$11,IF($C$7,8,0),1,1)</f>
        <v>25.35</v>
      </c>
      <c r="G2690" s="4">
        <f ca="1">OFFSET(InputPriceData!F$15,CalculationsAndCharts!$A2690+$A$11,IF($C$7,8,0),1,1)</f>
        <v>25.63</v>
      </c>
      <c r="H2690" s="128"/>
      <c r="I2690" s="128"/>
      <c r="K2690" s="124"/>
      <c r="L2690" s="279"/>
      <c r="M2690" s="281"/>
      <c r="N2690" s="280"/>
      <c r="O2690" s="4"/>
      <c r="P2690" s="4"/>
      <c r="Q2690" s="3"/>
      <c r="S2690" s="309">
        <f t="shared" ca="1" si="1121"/>
        <v>26.49</v>
      </c>
      <c r="T2690" s="309">
        <f t="shared" ca="1" si="1122"/>
        <v>24.16</v>
      </c>
      <c r="U2690" s="310">
        <f t="shared" ca="1" si="1114"/>
        <v>0.63090128755364805</v>
      </c>
      <c r="V2690" s="310" t="b">
        <f t="shared" ca="1" si="1123"/>
        <v>0</v>
      </c>
      <c r="W2690" s="3" t="b">
        <f t="shared" ca="1" si="1124"/>
        <v>0</v>
      </c>
      <c r="X2690" s="3" t="str">
        <f t="shared" ca="1" si="1125"/>
        <v/>
      </c>
      <c r="Y2690" s="3" t="str">
        <f t="shared" ca="1" si="1115"/>
        <v/>
      </c>
      <c r="Z2690" s="3" t="str">
        <f t="shared" ca="1" si="1126"/>
        <v/>
      </c>
      <c r="AA2690" s="3" t="str">
        <f t="shared" ca="1" si="1127"/>
        <v/>
      </c>
      <c r="AB2690" s="205">
        <f t="shared" ca="1" si="1128"/>
        <v>641</v>
      </c>
      <c r="AC2690" s="205">
        <f t="shared" ca="1" si="1129"/>
        <v>9</v>
      </c>
      <c r="AD2690" s="205">
        <f t="shared" ca="1" si="1116"/>
        <v>71.222222222222229</v>
      </c>
      <c r="AE2690" s="205">
        <f t="shared" ca="1" si="1117"/>
        <v>21.222222222222229</v>
      </c>
      <c r="AF2690" s="205">
        <f t="shared" ca="1" si="1130"/>
        <v>4.2444444444444462</v>
      </c>
      <c r="AG2690" s="205"/>
      <c r="AH2690" s="205"/>
      <c r="AI2690" s="205"/>
      <c r="AJ2690" s="205"/>
      <c r="AK2690" s="4"/>
      <c r="AL2690" s="4"/>
      <c r="AM2690" s="309">
        <f t="shared" ca="1" si="1131"/>
        <v>26.49</v>
      </c>
      <c r="AN2690" s="309">
        <f t="shared" ca="1" si="1132"/>
        <v>24.16</v>
      </c>
      <c r="AO2690" s="310">
        <f t="shared" ca="1" si="1133"/>
        <v>0.63090128755364805</v>
      </c>
      <c r="AP2690" s="310" t="b">
        <f t="shared" ca="1" si="1134"/>
        <v>0</v>
      </c>
      <c r="AQ2690" s="309">
        <f t="shared" ca="1" si="1135"/>
        <v>0</v>
      </c>
      <c r="AR2690" s="205">
        <f t="shared" ca="1" si="1118"/>
        <v>0</v>
      </c>
      <c r="AS2690" s="45" t="b">
        <f t="shared" ca="1" si="1119"/>
        <v>0</v>
      </c>
      <c r="AT2690">
        <f t="shared" ca="1" si="1120"/>
        <v>0</v>
      </c>
      <c r="AU2690" t="b">
        <f t="shared" ca="1" si="1136"/>
        <v>0</v>
      </c>
      <c r="AV2690" t="b">
        <f t="shared" ca="1" si="1137"/>
        <v>0</v>
      </c>
      <c r="AW2690" s="266" t="b">
        <f t="shared" ca="1" si="1138"/>
        <v>0</v>
      </c>
      <c r="AX2690" s="266" t="b">
        <f t="shared" ca="1" si="1139"/>
        <v>0</v>
      </c>
      <c r="AY2690" s="266" t="b">
        <f t="shared" ca="1" si="1140"/>
        <v>0</v>
      </c>
    </row>
    <row r="2691" spans="1:51" x14ac:dyDescent="0.25">
      <c r="A2691">
        <v>2659</v>
      </c>
      <c r="B2691" s="163">
        <f ca="1">OFFSET(InputPriceData!B$15,CalculationsAndCharts!$A2691+$A$11,0,1,1)</f>
        <v>38159</v>
      </c>
      <c r="C2691" s="3">
        <f ca="1">OFFSET(InputPriceData!G$15,CalculationsAndCharts!$A2691+$A$11,IF($C$7,8,0),1,1)</f>
        <v>300000</v>
      </c>
      <c r="D2691" s="4">
        <f ca="1">OFFSET(InputPriceData!C$15,CalculationsAndCharts!$A2691+$A$11,IF($C$7,8,0),1,1)</f>
        <v>26.03</v>
      </c>
      <c r="E2691" s="4">
        <f ca="1">OFFSET(InputPriceData!D$15,CalculationsAndCharts!$A2691+$A$11,IF($C$7,8,0),1,1)</f>
        <v>26.03</v>
      </c>
      <c r="F2691" s="4">
        <f ca="1">OFFSET(InputPriceData!E$15,CalculationsAndCharts!$A2691+$A$11,IF($C$7,8,0),1,1)</f>
        <v>25.43</v>
      </c>
      <c r="G2691" s="4">
        <f ca="1">OFFSET(InputPriceData!F$15,CalculationsAndCharts!$A2691+$A$11,IF($C$7,8,0),1,1)</f>
        <v>25.77</v>
      </c>
      <c r="H2691" s="128"/>
      <c r="I2691" s="128"/>
      <c r="K2691" s="124"/>
      <c r="L2691" s="279"/>
      <c r="M2691" s="281"/>
      <c r="N2691" s="280"/>
      <c r="O2691" s="4"/>
      <c r="P2691" s="4"/>
      <c r="Q2691" s="3"/>
      <c r="S2691" s="309">
        <f t="shared" ca="1" si="1121"/>
        <v>26.49</v>
      </c>
      <c r="T2691" s="309">
        <f t="shared" ca="1" si="1122"/>
        <v>24.16</v>
      </c>
      <c r="U2691" s="310">
        <f t="shared" ca="1" si="1114"/>
        <v>0.69098712446351962</v>
      </c>
      <c r="V2691" s="310" t="b">
        <f t="shared" ca="1" si="1123"/>
        <v>0</v>
      </c>
      <c r="W2691" s="3" t="b">
        <f t="shared" ca="1" si="1124"/>
        <v>0</v>
      </c>
      <c r="X2691" s="3" t="str">
        <f t="shared" ca="1" si="1125"/>
        <v/>
      </c>
      <c r="Y2691" s="3" t="str">
        <f t="shared" ca="1" si="1115"/>
        <v/>
      </c>
      <c r="Z2691" s="3" t="str">
        <f t="shared" ca="1" si="1126"/>
        <v/>
      </c>
      <c r="AA2691" s="3" t="str">
        <f t="shared" ca="1" si="1127"/>
        <v/>
      </c>
      <c r="AB2691" s="205">
        <f t="shared" ca="1" si="1128"/>
        <v>641</v>
      </c>
      <c r="AC2691" s="205">
        <f t="shared" ca="1" si="1129"/>
        <v>9</v>
      </c>
      <c r="AD2691" s="205">
        <f t="shared" ca="1" si="1116"/>
        <v>71.222222222222229</v>
      </c>
      <c r="AE2691" s="205">
        <f t="shared" ca="1" si="1117"/>
        <v>21.222222222222229</v>
      </c>
      <c r="AF2691" s="205">
        <f t="shared" ca="1" si="1130"/>
        <v>4.2444444444444462</v>
      </c>
      <c r="AG2691" s="205"/>
      <c r="AH2691" s="205"/>
      <c r="AI2691" s="205"/>
      <c r="AJ2691" s="205"/>
      <c r="AK2691" s="4"/>
      <c r="AL2691" s="4"/>
      <c r="AM2691" s="309">
        <f t="shared" ca="1" si="1131"/>
        <v>26.49</v>
      </c>
      <c r="AN2691" s="309">
        <f t="shared" ca="1" si="1132"/>
        <v>24.16</v>
      </c>
      <c r="AO2691" s="310">
        <f t="shared" ca="1" si="1133"/>
        <v>0.69098712446351962</v>
      </c>
      <c r="AP2691" s="310" t="b">
        <f t="shared" ca="1" si="1134"/>
        <v>0</v>
      </c>
      <c r="AQ2691" s="309">
        <f t="shared" ca="1" si="1135"/>
        <v>0</v>
      </c>
      <c r="AR2691" s="205">
        <f t="shared" ca="1" si="1118"/>
        <v>0</v>
      </c>
      <c r="AS2691" s="45" t="b">
        <f t="shared" ca="1" si="1119"/>
        <v>0</v>
      </c>
      <c r="AT2691">
        <f t="shared" ca="1" si="1120"/>
        <v>0</v>
      </c>
      <c r="AU2691" t="b">
        <f t="shared" ca="1" si="1136"/>
        <v>0</v>
      </c>
      <c r="AV2691" t="b">
        <f t="shared" ca="1" si="1137"/>
        <v>0</v>
      </c>
      <c r="AW2691" s="266" t="b">
        <f t="shared" ca="1" si="1138"/>
        <v>0</v>
      </c>
      <c r="AX2691" s="266" t="b">
        <f t="shared" ca="1" si="1139"/>
        <v>0</v>
      </c>
      <c r="AY2691" s="266" t="b">
        <f t="shared" ca="1" si="1140"/>
        <v>0</v>
      </c>
    </row>
    <row r="2692" spans="1:51" x14ac:dyDescent="0.25">
      <c r="A2692">
        <v>2660</v>
      </c>
      <c r="B2692" s="163">
        <f ca="1">OFFSET(InputPriceData!B$15,CalculationsAndCharts!$A2692+$A$11,0,1,1)</f>
        <v>38156</v>
      </c>
      <c r="C2692" s="3">
        <f ca="1">OFFSET(InputPriceData!G$15,CalculationsAndCharts!$A2692+$A$11,IF($C$7,8,0),1,1)</f>
        <v>645700</v>
      </c>
      <c r="D2692" s="4">
        <f ca="1">OFFSET(InputPriceData!C$15,CalculationsAndCharts!$A2692+$A$11,IF($C$7,8,0),1,1)</f>
        <v>25.43</v>
      </c>
      <c r="E2692" s="4">
        <f ca="1">OFFSET(InputPriceData!D$15,CalculationsAndCharts!$A2692+$A$11,IF($C$7,8,0),1,1)</f>
        <v>25.92</v>
      </c>
      <c r="F2692" s="4">
        <f ca="1">OFFSET(InputPriceData!E$15,CalculationsAndCharts!$A2692+$A$11,IF($C$7,8,0),1,1)</f>
        <v>25.3</v>
      </c>
      <c r="G2692" s="4">
        <f ca="1">OFFSET(InputPriceData!F$15,CalculationsAndCharts!$A2692+$A$11,IF($C$7,8,0),1,1)</f>
        <v>25.64</v>
      </c>
      <c r="H2692" s="128"/>
      <c r="I2692" s="128"/>
      <c r="K2692" s="124"/>
      <c r="L2692" s="279"/>
      <c r="M2692" s="281"/>
      <c r="N2692" s="280"/>
      <c r="O2692" s="4"/>
      <c r="P2692" s="4"/>
      <c r="Q2692" s="3"/>
      <c r="S2692" s="309">
        <f t="shared" ca="1" si="1121"/>
        <v>26.49</v>
      </c>
      <c r="T2692" s="309">
        <f t="shared" ca="1" si="1122"/>
        <v>22.96</v>
      </c>
      <c r="U2692" s="310">
        <f t="shared" ca="1" si="1114"/>
        <v>0.75920679886685594</v>
      </c>
      <c r="V2692" s="310" t="b">
        <f t="shared" ca="1" si="1123"/>
        <v>0</v>
      </c>
      <c r="W2692" s="3" t="b">
        <f t="shared" ca="1" si="1124"/>
        <v>0</v>
      </c>
      <c r="X2692" s="3" t="str">
        <f t="shared" ca="1" si="1125"/>
        <v/>
      </c>
      <c r="Y2692" s="3" t="str">
        <f t="shared" ca="1" si="1115"/>
        <v/>
      </c>
      <c r="Z2692" s="3" t="str">
        <f t="shared" ca="1" si="1126"/>
        <v/>
      </c>
      <c r="AA2692" s="3" t="str">
        <f t="shared" ca="1" si="1127"/>
        <v/>
      </c>
      <c r="AB2692" s="205">
        <f t="shared" ca="1" si="1128"/>
        <v>641</v>
      </c>
      <c r="AC2692" s="205">
        <f t="shared" ca="1" si="1129"/>
        <v>9</v>
      </c>
      <c r="AD2692" s="205">
        <f t="shared" ca="1" si="1116"/>
        <v>71.222222222222229</v>
      </c>
      <c r="AE2692" s="205">
        <f t="shared" ca="1" si="1117"/>
        <v>21.222222222222229</v>
      </c>
      <c r="AF2692" s="205">
        <f t="shared" ca="1" si="1130"/>
        <v>4.2444444444444462</v>
      </c>
      <c r="AG2692" s="205"/>
      <c r="AH2692" s="205"/>
      <c r="AI2692" s="205"/>
      <c r="AJ2692" s="205"/>
      <c r="AK2692" s="4"/>
      <c r="AL2692" s="4"/>
      <c r="AM2692" s="309">
        <f t="shared" ca="1" si="1131"/>
        <v>26.49</v>
      </c>
      <c r="AN2692" s="309">
        <f t="shared" ca="1" si="1132"/>
        <v>24.16</v>
      </c>
      <c r="AO2692" s="310">
        <f t="shared" ca="1" si="1133"/>
        <v>0.63519313304721092</v>
      </c>
      <c r="AP2692" s="310" t="b">
        <f t="shared" ca="1" si="1134"/>
        <v>0</v>
      </c>
      <c r="AQ2692" s="309">
        <f t="shared" ca="1" si="1135"/>
        <v>0</v>
      </c>
      <c r="AR2692" s="205">
        <f t="shared" ca="1" si="1118"/>
        <v>0</v>
      </c>
      <c r="AS2692" s="45" t="b">
        <f t="shared" ca="1" si="1119"/>
        <v>0</v>
      </c>
      <c r="AT2692">
        <f t="shared" ca="1" si="1120"/>
        <v>0</v>
      </c>
      <c r="AU2692" t="b">
        <f t="shared" ca="1" si="1136"/>
        <v>0</v>
      </c>
      <c r="AV2692" t="b">
        <f t="shared" ca="1" si="1137"/>
        <v>0</v>
      </c>
      <c r="AW2692" s="266" t="b">
        <f t="shared" ca="1" si="1138"/>
        <v>0</v>
      </c>
      <c r="AX2692" s="266" t="b">
        <f t="shared" ca="1" si="1139"/>
        <v>0</v>
      </c>
      <c r="AY2692" s="266" t="b">
        <f t="shared" ca="1" si="1140"/>
        <v>0</v>
      </c>
    </row>
    <row r="2693" spans="1:51" x14ac:dyDescent="0.25">
      <c r="A2693">
        <v>2661</v>
      </c>
      <c r="B2693" s="163">
        <f ca="1">OFFSET(InputPriceData!B$15,CalculationsAndCharts!$A2693+$A$11,0,1,1)</f>
        <v>38155</v>
      </c>
      <c r="C2693" s="3">
        <f ca="1">OFFSET(InputPriceData!G$15,CalculationsAndCharts!$A2693+$A$11,IF($C$7,8,0),1,1)</f>
        <v>284000</v>
      </c>
      <c r="D2693" s="4">
        <f ca="1">OFFSET(InputPriceData!C$15,CalculationsAndCharts!$A2693+$A$11,IF($C$7,8,0),1,1)</f>
        <v>26.75</v>
      </c>
      <c r="E2693" s="4">
        <f ca="1">OFFSET(InputPriceData!D$15,CalculationsAndCharts!$A2693+$A$11,IF($C$7,8,0),1,1)</f>
        <v>26.75</v>
      </c>
      <c r="F2693" s="4">
        <f ca="1">OFFSET(InputPriceData!E$15,CalculationsAndCharts!$A2693+$A$11,IF($C$7,8,0),1,1)</f>
        <v>25.96</v>
      </c>
      <c r="G2693" s="4">
        <f ca="1">OFFSET(InputPriceData!F$15,CalculationsAndCharts!$A2693+$A$11,IF($C$7,8,0),1,1)</f>
        <v>26.28</v>
      </c>
      <c r="H2693" s="128"/>
      <c r="I2693" s="128"/>
      <c r="K2693" s="124"/>
      <c r="L2693" s="279"/>
      <c r="M2693" s="281"/>
      <c r="N2693" s="280"/>
      <c r="O2693" s="4"/>
      <c r="P2693" s="4"/>
      <c r="Q2693" s="3"/>
      <c r="S2693" s="309">
        <f t="shared" ca="1" si="1121"/>
        <v>26.49</v>
      </c>
      <c r="T2693" s="309">
        <f t="shared" ca="1" si="1122"/>
        <v>22.87</v>
      </c>
      <c r="U2693" s="310">
        <f t="shared" ca="1" si="1114"/>
        <v>0.94198895027624385</v>
      </c>
      <c r="V2693" s="310" t="b">
        <f t="shared" ca="1" si="1123"/>
        <v>0</v>
      </c>
      <c r="W2693" s="3" t="b">
        <f t="shared" ca="1" si="1124"/>
        <v>0</v>
      </c>
      <c r="X2693" s="3" t="str">
        <f t="shared" ca="1" si="1125"/>
        <v/>
      </c>
      <c r="Y2693" s="3" t="str">
        <f t="shared" ca="1" si="1115"/>
        <v/>
      </c>
      <c r="Z2693" s="3" t="str">
        <f t="shared" ca="1" si="1126"/>
        <v/>
      </c>
      <c r="AA2693" s="3" t="str">
        <f t="shared" ca="1" si="1127"/>
        <v/>
      </c>
      <c r="AB2693" s="205">
        <f t="shared" ca="1" si="1128"/>
        <v>641</v>
      </c>
      <c r="AC2693" s="205">
        <f t="shared" ca="1" si="1129"/>
        <v>9</v>
      </c>
      <c r="AD2693" s="205">
        <f t="shared" ca="1" si="1116"/>
        <v>71.222222222222229</v>
      </c>
      <c r="AE2693" s="205">
        <f t="shared" ca="1" si="1117"/>
        <v>21.222222222222229</v>
      </c>
      <c r="AF2693" s="205">
        <f t="shared" ca="1" si="1130"/>
        <v>4.2444444444444462</v>
      </c>
      <c r="AG2693" s="205"/>
      <c r="AH2693" s="205"/>
      <c r="AI2693" s="205"/>
      <c r="AJ2693" s="205"/>
      <c r="AK2693" s="4"/>
      <c r="AL2693" s="4"/>
      <c r="AM2693" s="309">
        <f t="shared" ca="1" si="1131"/>
        <v>26.49</v>
      </c>
      <c r="AN2693" s="309">
        <f t="shared" ca="1" si="1132"/>
        <v>24.16</v>
      </c>
      <c r="AO2693" s="310">
        <f t="shared" ca="1" si="1133"/>
        <v>0.9098712446351942</v>
      </c>
      <c r="AP2693" s="310" t="b">
        <f t="shared" ca="1" si="1134"/>
        <v>0</v>
      </c>
      <c r="AQ2693" s="309">
        <f t="shared" ca="1" si="1135"/>
        <v>0</v>
      </c>
      <c r="AR2693" s="205">
        <f t="shared" ca="1" si="1118"/>
        <v>0</v>
      </c>
      <c r="AS2693" s="45" t="b">
        <f t="shared" ca="1" si="1119"/>
        <v>0</v>
      </c>
      <c r="AT2693">
        <f t="shared" ca="1" si="1120"/>
        <v>0</v>
      </c>
      <c r="AU2693" t="b">
        <f t="shared" ca="1" si="1136"/>
        <v>0</v>
      </c>
      <c r="AV2693" t="b">
        <f t="shared" ca="1" si="1137"/>
        <v>0</v>
      </c>
      <c r="AW2693" s="266" t="b">
        <f t="shared" ca="1" si="1138"/>
        <v>0</v>
      </c>
      <c r="AX2693" s="266" t="b">
        <f t="shared" ca="1" si="1139"/>
        <v>0</v>
      </c>
      <c r="AY2693" s="266" t="b">
        <f t="shared" ca="1" si="1140"/>
        <v>0</v>
      </c>
    </row>
    <row r="2694" spans="1:51" x14ac:dyDescent="0.25">
      <c r="A2694">
        <v>2662</v>
      </c>
      <c r="B2694" s="163">
        <f ca="1">OFFSET(InputPriceData!B$15,CalculationsAndCharts!$A2694+$A$11,0,1,1)</f>
        <v>38154</v>
      </c>
      <c r="C2694" s="3">
        <f ca="1">OFFSET(InputPriceData!G$15,CalculationsAndCharts!$A2694+$A$11,IF($C$7,8,0),1,1)</f>
        <v>323300</v>
      </c>
      <c r="D2694" s="4">
        <f ca="1">OFFSET(InputPriceData!C$15,CalculationsAndCharts!$A2694+$A$11,IF($C$7,8,0),1,1)</f>
        <v>26.23</v>
      </c>
      <c r="E2694" s="4">
        <f ca="1">OFFSET(InputPriceData!D$15,CalculationsAndCharts!$A2694+$A$11,IF($C$7,8,0),1,1)</f>
        <v>26.49</v>
      </c>
      <c r="F2694" s="4">
        <f ca="1">OFFSET(InputPriceData!E$15,CalculationsAndCharts!$A2694+$A$11,IF($C$7,8,0),1,1)</f>
        <v>25.65</v>
      </c>
      <c r="G2694" s="4">
        <f ca="1">OFFSET(InputPriceData!F$15,CalculationsAndCharts!$A2694+$A$11,IF($C$7,8,0),1,1)</f>
        <v>26.49</v>
      </c>
      <c r="H2694" s="128"/>
      <c r="I2694" s="128"/>
      <c r="K2694" s="124"/>
      <c r="L2694" s="279"/>
      <c r="M2694" s="281"/>
      <c r="N2694" s="280"/>
      <c r="O2694" s="4"/>
      <c r="P2694" s="4"/>
      <c r="Q2694" s="3"/>
      <c r="S2694" s="309">
        <f t="shared" ca="1" si="1121"/>
        <v>26.49</v>
      </c>
      <c r="T2694" s="309">
        <f t="shared" ca="1" si="1122"/>
        <v>22.51</v>
      </c>
      <c r="U2694" s="310">
        <f t="shared" ca="1" si="1114"/>
        <v>1</v>
      </c>
      <c r="V2694" s="310" t="b">
        <f t="shared" ca="1" si="1123"/>
        <v>0</v>
      </c>
      <c r="W2694" s="3" t="b">
        <f t="shared" ca="1" si="1124"/>
        <v>1</v>
      </c>
      <c r="X2694" s="3">
        <f t="shared" ca="1" si="1125"/>
        <v>22.51</v>
      </c>
      <c r="Y2694" s="3">
        <f t="shared" ca="1" si="1115"/>
        <v>17.681030653043077</v>
      </c>
      <c r="Z2694" s="3">
        <f t="shared" ca="1" si="1126"/>
        <v>10</v>
      </c>
      <c r="AA2694" s="3">
        <f t="shared" ca="1" si="1127"/>
        <v>100</v>
      </c>
      <c r="AB2694" s="205">
        <f t="shared" ca="1" si="1128"/>
        <v>641</v>
      </c>
      <c r="AC2694" s="205">
        <f t="shared" ca="1" si="1129"/>
        <v>9</v>
      </c>
      <c r="AD2694" s="205">
        <f t="shared" ca="1" si="1116"/>
        <v>71.222222222222229</v>
      </c>
      <c r="AE2694" s="205">
        <f t="shared" ca="1" si="1117"/>
        <v>21.222222222222229</v>
      </c>
      <c r="AF2694" s="205">
        <f t="shared" ca="1" si="1130"/>
        <v>4.2444444444444462</v>
      </c>
      <c r="AG2694" s="205"/>
      <c r="AH2694" s="205"/>
      <c r="AI2694" s="205"/>
      <c r="AJ2694" s="205"/>
      <c r="AK2694" s="4"/>
      <c r="AL2694" s="4"/>
      <c r="AM2694" s="309">
        <f t="shared" ca="1" si="1131"/>
        <v>26.49</v>
      </c>
      <c r="AN2694" s="309">
        <f t="shared" ca="1" si="1132"/>
        <v>22.96</v>
      </c>
      <c r="AO2694" s="310">
        <f t="shared" ca="1" si="1133"/>
        <v>1</v>
      </c>
      <c r="AP2694" s="310" t="b">
        <f t="shared" ca="1" si="1134"/>
        <v>0</v>
      </c>
      <c r="AQ2694" s="309">
        <f t="shared" ca="1" si="1135"/>
        <v>0</v>
      </c>
      <c r="AR2694" s="205">
        <f t="shared" ca="1" si="1118"/>
        <v>0</v>
      </c>
      <c r="AS2694" s="45" t="b">
        <f t="shared" ca="1" si="1119"/>
        <v>0</v>
      </c>
      <c r="AT2694">
        <f t="shared" ca="1" si="1120"/>
        <v>0</v>
      </c>
      <c r="AU2694" t="b">
        <f t="shared" ca="1" si="1136"/>
        <v>0</v>
      </c>
      <c r="AV2694" t="b">
        <f t="shared" ca="1" si="1137"/>
        <v>0</v>
      </c>
      <c r="AW2694" s="266" t="b">
        <f t="shared" ca="1" si="1138"/>
        <v>0</v>
      </c>
      <c r="AX2694" s="266" t="b">
        <f t="shared" ca="1" si="1139"/>
        <v>0</v>
      </c>
      <c r="AY2694" s="266" t="b">
        <f t="shared" ca="1" si="1140"/>
        <v>0</v>
      </c>
    </row>
    <row r="2695" spans="1:51" x14ac:dyDescent="0.25">
      <c r="A2695">
        <v>2663</v>
      </c>
      <c r="B2695" s="163">
        <f ca="1">OFFSET(InputPriceData!B$15,CalculationsAndCharts!$A2695+$A$11,0,1,1)</f>
        <v>38153</v>
      </c>
      <c r="C2695" s="3">
        <f ca="1">OFFSET(InputPriceData!G$15,CalculationsAndCharts!$A2695+$A$11,IF($C$7,8,0),1,1)</f>
        <v>380100</v>
      </c>
      <c r="D2695" s="4">
        <f ca="1">OFFSET(InputPriceData!C$15,CalculationsAndCharts!$A2695+$A$11,IF($C$7,8,0),1,1)</f>
        <v>25.63</v>
      </c>
      <c r="E2695" s="4">
        <f ca="1">OFFSET(InputPriceData!D$15,CalculationsAndCharts!$A2695+$A$11,IF($C$7,8,0),1,1)</f>
        <v>26.19</v>
      </c>
      <c r="F2695" s="4">
        <f ca="1">OFFSET(InputPriceData!E$15,CalculationsAndCharts!$A2695+$A$11,IF($C$7,8,0),1,1)</f>
        <v>25.63</v>
      </c>
      <c r="G2695" s="4">
        <f ca="1">OFFSET(InputPriceData!F$15,CalculationsAndCharts!$A2695+$A$11,IF($C$7,8,0),1,1)</f>
        <v>25.78</v>
      </c>
      <c r="H2695" s="128"/>
      <c r="I2695" s="128"/>
      <c r="K2695" s="124"/>
      <c r="L2695" s="279"/>
      <c r="M2695" s="281"/>
      <c r="N2695" s="280"/>
      <c r="O2695" s="4"/>
      <c r="P2695" s="4"/>
      <c r="Q2695" s="3"/>
      <c r="S2695" s="309">
        <f t="shared" ca="1" si="1121"/>
        <v>26</v>
      </c>
      <c r="T2695" s="309">
        <f t="shared" ca="1" si="1122"/>
        <v>22.51</v>
      </c>
      <c r="U2695" s="310">
        <f t="shared" ca="1" si="1114"/>
        <v>0.93696275071633273</v>
      </c>
      <c r="V2695" s="310" t="b">
        <f t="shared" ca="1" si="1123"/>
        <v>0</v>
      </c>
      <c r="W2695" s="3" t="b">
        <f t="shared" ca="1" si="1124"/>
        <v>0</v>
      </c>
      <c r="X2695" s="3" t="str">
        <f t="shared" ca="1" si="1125"/>
        <v/>
      </c>
      <c r="Y2695" s="3" t="str">
        <f t="shared" ca="1" si="1115"/>
        <v/>
      </c>
      <c r="Z2695" s="3" t="str">
        <f t="shared" ca="1" si="1126"/>
        <v/>
      </c>
      <c r="AA2695" s="3" t="str">
        <f t="shared" ca="1" si="1127"/>
        <v/>
      </c>
      <c r="AB2695" s="205">
        <f t="shared" ca="1" si="1128"/>
        <v>541</v>
      </c>
      <c r="AC2695" s="205">
        <f t="shared" ca="1" si="1129"/>
        <v>8</v>
      </c>
      <c r="AD2695" s="205">
        <f t="shared" ca="1" si="1116"/>
        <v>67.625</v>
      </c>
      <c r="AE2695" s="205">
        <f t="shared" ca="1" si="1117"/>
        <v>17.625</v>
      </c>
      <c r="AF2695" s="205">
        <f t="shared" ca="1" si="1130"/>
        <v>3.5250000000000004</v>
      </c>
      <c r="AG2695" s="205"/>
      <c r="AH2695" s="205"/>
      <c r="AI2695" s="205"/>
      <c r="AJ2695" s="205"/>
      <c r="AK2695" s="4"/>
      <c r="AL2695" s="4"/>
      <c r="AM2695" s="309">
        <f t="shared" ca="1" si="1131"/>
        <v>26</v>
      </c>
      <c r="AN2695" s="309">
        <f t="shared" ca="1" si="1132"/>
        <v>22.87</v>
      </c>
      <c r="AO2695" s="310">
        <f t="shared" ca="1" si="1133"/>
        <v>0.92971246006389807</v>
      </c>
      <c r="AP2695" s="310" t="b">
        <f t="shared" ca="1" si="1134"/>
        <v>0</v>
      </c>
      <c r="AQ2695" s="309">
        <f t="shared" ca="1" si="1135"/>
        <v>0</v>
      </c>
      <c r="AR2695" s="205">
        <f t="shared" ca="1" si="1118"/>
        <v>0</v>
      </c>
      <c r="AS2695" s="45" t="b">
        <f t="shared" ca="1" si="1119"/>
        <v>0</v>
      </c>
      <c r="AT2695">
        <f t="shared" ca="1" si="1120"/>
        <v>0</v>
      </c>
      <c r="AU2695" t="b">
        <f t="shared" ca="1" si="1136"/>
        <v>0</v>
      </c>
      <c r="AV2695" t="b">
        <f t="shared" ca="1" si="1137"/>
        <v>0</v>
      </c>
      <c r="AW2695" s="266" t="b">
        <f t="shared" ca="1" si="1138"/>
        <v>0</v>
      </c>
      <c r="AX2695" s="266" t="b">
        <f t="shared" ca="1" si="1139"/>
        <v>0</v>
      </c>
      <c r="AY2695" s="266" t="b">
        <f t="shared" ca="1" si="1140"/>
        <v>0</v>
      </c>
    </row>
    <row r="2696" spans="1:51" x14ac:dyDescent="0.25">
      <c r="A2696">
        <v>2664</v>
      </c>
      <c r="B2696" s="163">
        <f ca="1">OFFSET(InputPriceData!B$15,CalculationsAndCharts!$A2696+$A$11,0,1,1)</f>
        <v>38152</v>
      </c>
      <c r="C2696" s="3">
        <f ca="1">OFFSET(InputPriceData!G$15,CalculationsAndCharts!$A2696+$A$11,IF($C$7,8,0),1,1)</f>
        <v>295300</v>
      </c>
      <c r="D2696" s="4">
        <f ca="1">OFFSET(InputPriceData!C$15,CalculationsAndCharts!$A2696+$A$11,IF($C$7,8,0),1,1)</f>
        <v>26.1</v>
      </c>
      <c r="E2696" s="4">
        <f ca="1">OFFSET(InputPriceData!D$15,CalculationsAndCharts!$A2696+$A$11,IF($C$7,8,0),1,1)</f>
        <v>26.17</v>
      </c>
      <c r="F2696" s="4">
        <f ca="1">OFFSET(InputPriceData!E$15,CalculationsAndCharts!$A2696+$A$11,IF($C$7,8,0),1,1)</f>
        <v>25.49</v>
      </c>
      <c r="G2696" s="4">
        <f ca="1">OFFSET(InputPriceData!F$15,CalculationsAndCharts!$A2696+$A$11,IF($C$7,8,0),1,1)</f>
        <v>25.65</v>
      </c>
      <c r="H2696" s="128"/>
      <c r="I2696" s="128"/>
      <c r="K2696" s="124"/>
      <c r="L2696" s="279"/>
      <c r="M2696" s="281"/>
      <c r="N2696" s="280"/>
      <c r="O2696" s="4"/>
      <c r="P2696" s="4"/>
      <c r="Q2696" s="3"/>
      <c r="S2696" s="309">
        <f t="shared" ca="1" si="1121"/>
        <v>26</v>
      </c>
      <c r="T2696" s="309">
        <f t="shared" ca="1" si="1122"/>
        <v>22.51</v>
      </c>
      <c r="U2696" s="310">
        <f t="shared" ca="1" si="1114"/>
        <v>0.89971346704871014</v>
      </c>
      <c r="V2696" s="310" t="b">
        <f t="shared" ca="1" si="1123"/>
        <v>0</v>
      </c>
      <c r="W2696" s="3" t="b">
        <f t="shared" ca="1" si="1124"/>
        <v>0</v>
      </c>
      <c r="X2696" s="3" t="str">
        <f t="shared" ca="1" si="1125"/>
        <v/>
      </c>
      <c r="Y2696" s="3" t="str">
        <f t="shared" ca="1" si="1115"/>
        <v/>
      </c>
      <c r="Z2696" s="3" t="str">
        <f t="shared" ca="1" si="1126"/>
        <v/>
      </c>
      <c r="AA2696" s="3" t="str">
        <f t="shared" ca="1" si="1127"/>
        <v/>
      </c>
      <c r="AB2696" s="205">
        <f t="shared" ca="1" si="1128"/>
        <v>541</v>
      </c>
      <c r="AC2696" s="205">
        <f t="shared" ca="1" si="1129"/>
        <v>8</v>
      </c>
      <c r="AD2696" s="205">
        <f t="shared" ca="1" si="1116"/>
        <v>67.625</v>
      </c>
      <c r="AE2696" s="205">
        <f t="shared" ca="1" si="1117"/>
        <v>17.625</v>
      </c>
      <c r="AF2696" s="205">
        <f t="shared" ca="1" si="1130"/>
        <v>3.5250000000000004</v>
      </c>
      <c r="AG2696" s="205"/>
      <c r="AH2696" s="205"/>
      <c r="AI2696" s="205"/>
      <c r="AJ2696" s="205"/>
      <c r="AK2696" s="4"/>
      <c r="AL2696" s="4"/>
      <c r="AM2696" s="309">
        <f t="shared" ca="1" si="1131"/>
        <v>26</v>
      </c>
      <c r="AN2696" s="309">
        <f t="shared" ca="1" si="1132"/>
        <v>22.51</v>
      </c>
      <c r="AO2696" s="310">
        <f t="shared" ca="1" si="1133"/>
        <v>0.89971346704871014</v>
      </c>
      <c r="AP2696" s="310" t="b">
        <f t="shared" ca="1" si="1134"/>
        <v>0</v>
      </c>
      <c r="AQ2696" s="309">
        <f t="shared" ca="1" si="1135"/>
        <v>0</v>
      </c>
      <c r="AR2696" s="205">
        <f t="shared" ca="1" si="1118"/>
        <v>0</v>
      </c>
      <c r="AS2696" s="45" t="b">
        <f t="shared" ca="1" si="1119"/>
        <v>0</v>
      </c>
      <c r="AT2696">
        <f t="shared" ca="1" si="1120"/>
        <v>0</v>
      </c>
      <c r="AU2696" t="b">
        <f t="shared" ca="1" si="1136"/>
        <v>0</v>
      </c>
      <c r="AV2696" t="b">
        <f t="shared" ca="1" si="1137"/>
        <v>0</v>
      </c>
      <c r="AW2696" s="266" t="b">
        <f t="shared" ca="1" si="1138"/>
        <v>0</v>
      </c>
      <c r="AX2696" s="266" t="b">
        <f t="shared" ca="1" si="1139"/>
        <v>0</v>
      </c>
      <c r="AY2696" s="266" t="b">
        <f t="shared" ca="1" si="1140"/>
        <v>0</v>
      </c>
    </row>
    <row r="2697" spans="1:51" x14ac:dyDescent="0.25">
      <c r="A2697">
        <v>2665</v>
      </c>
      <c r="B2697" s="163">
        <f ca="1">OFFSET(InputPriceData!B$15,CalculationsAndCharts!$A2697+$A$11,0,1,1)</f>
        <v>38148</v>
      </c>
      <c r="C2697" s="3">
        <f ca="1">OFFSET(InputPriceData!G$15,CalculationsAndCharts!$A2697+$A$11,IF($C$7,8,0),1,1)</f>
        <v>887300</v>
      </c>
      <c r="D2697" s="4">
        <f ca="1">OFFSET(InputPriceData!C$15,CalculationsAndCharts!$A2697+$A$11,IF($C$7,8,0),1,1)</f>
        <v>25.51</v>
      </c>
      <c r="E2697" s="4">
        <f ca="1">OFFSET(InputPriceData!D$15,CalculationsAndCharts!$A2697+$A$11,IF($C$7,8,0),1,1)</f>
        <v>26.11</v>
      </c>
      <c r="F2697" s="4">
        <f ca="1">OFFSET(InputPriceData!E$15,CalculationsAndCharts!$A2697+$A$11,IF($C$7,8,0),1,1)</f>
        <v>25.5</v>
      </c>
      <c r="G2697" s="4">
        <f ca="1">OFFSET(InputPriceData!F$15,CalculationsAndCharts!$A2697+$A$11,IF($C$7,8,0),1,1)</f>
        <v>26</v>
      </c>
      <c r="H2697" s="128"/>
      <c r="I2697" s="128"/>
      <c r="K2697" s="124"/>
      <c r="L2697" s="279"/>
      <c r="M2697" s="281"/>
      <c r="N2697" s="280"/>
      <c r="O2697" s="4"/>
      <c r="P2697" s="4"/>
      <c r="Q2697" s="3"/>
      <c r="S2697" s="309">
        <f t="shared" ca="1" si="1121"/>
        <v>26</v>
      </c>
      <c r="T2697" s="309">
        <f t="shared" ca="1" si="1122"/>
        <v>22.51</v>
      </c>
      <c r="U2697" s="310">
        <f t="shared" ca="1" si="1114"/>
        <v>1</v>
      </c>
      <c r="V2697" s="310" t="b">
        <f t="shared" ca="1" si="1123"/>
        <v>0</v>
      </c>
      <c r="W2697" s="3" t="b">
        <f t="shared" ca="1" si="1124"/>
        <v>1</v>
      </c>
      <c r="X2697" s="3">
        <f t="shared" ca="1" si="1125"/>
        <v>22.58</v>
      </c>
      <c r="Y2697" s="3">
        <f t="shared" ca="1" si="1115"/>
        <v>15.146147032772374</v>
      </c>
      <c r="Z2697" s="3">
        <f t="shared" ca="1" si="1126"/>
        <v>10</v>
      </c>
      <c r="AA2697" s="3">
        <f t="shared" ca="1" si="1127"/>
        <v>100</v>
      </c>
      <c r="AB2697" s="205">
        <f t="shared" ca="1" si="1128"/>
        <v>541</v>
      </c>
      <c r="AC2697" s="205">
        <f t="shared" ca="1" si="1129"/>
        <v>8</v>
      </c>
      <c r="AD2697" s="205">
        <f t="shared" ca="1" si="1116"/>
        <v>67.625</v>
      </c>
      <c r="AE2697" s="205">
        <f t="shared" ca="1" si="1117"/>
        <v>17.625</v>
      </c>
      <c r="AF2697" s="205">
        <f t="shared" ca="1" si="1130"/>
        <v>3.5250000000000004</v>
      </c>
      <c r="AG2697" s="205"/>
      <c r="AH2697" s="205"/>
      <c r="AI2697" s="205"/>
      <c r="AJ2697" s="205"/>
      <c r="AK2697" s="4"/>
      <c r="AL2697" s="4"/>
      <c r="AM2697" s="309">
        <f t="shared" ca="1" si="1131"/>
        <v>26</v>
      </c>
      <c r="AN2697" s="309">
        <f t="shared" ca="1" si="1132"/>
        <v>22.51</v>
      </c>
      <c r="AO2697" s="310">
        <f t="shared" ca="1" si="1133"/>
        <v>1</v>
      </c>
      <c r="AP2697" s="310" t="b">
        <f t="shared" ca="1" si="1134"/>
        <v>0</v>
      </c>
      <c r="AQ2697" s="309">
        <f t="shared" ca="1" si="1135"/>
        <v>0</v>
      </c>
      <c r="AR2697" s="205">
        <f t="shared" ca="1" si="1118"/>
        <v>0</v>
      </c>
      <c r="AS2697" s="45" t="b">
        <f t="shared" ca="1" si="1119"/>
        <v>0</v>
      </c>
      <c r="AT2697">
        <f t="shared" ca="1" si="1120"/>
        <v>0</v>
      </c>
      <c r="AU2697" t="b">
        <f t="shared" ca="1" si="1136"/>
        <v>0</v>
      </c>
      <c r="AV2697" t="b">
        <f t="shared" ca="1" si="1137"/>
        <v>0</v>
      </c>
      <c r="AW2697" s="266" t="b">
        <f t="shared" ca="1" si="1138"/>
        <v>0</v>
      </c>
      <c r="AX2697" s="266" t="b">
        <f t="shared" ca="1" si="1139"/>
        <v>0</v>
      </c>
      <c r="AY2697" s="266" t="b">
        <f t="shared" ca="1" si="1140"/>
        <v>0</v>
      </c>
    </row>
    <row r="2698" spans="1:51" x14ac:dyDescent="0.25">
      <c r="A2698">
        <v>2666</v>
      </c>
      <c r="B2698" s="163">
        <f ca="1">OFFSET(InputPriceData!B$15,CalculationsAndCharts!$A2698+$A$11,0,1,1)</f>
        <v>38147</v>
      </c>
      <c r="C2698" s="3">
        <f ca="1">OFFSET(InputPriceData!G$15,CalculationsAndCharts!$A2698+$A$11,IF($C$7,8,0),1,1)</f>
        <v>343700</v>
      </c>
      <c r="D2698" s="4">
        <f ca="1">OFFSET(InputPriceData!C$15,CalculationsAndCharts!$A2698+$A$11,IF($C$7,8,0),1,1)</f>
        <v>25.74</v>
      </c>
      <c r="E2698" s="4">
        <f ca="1">OFFSET(InputPriceData!D$15,CalculationsAndCharts!$A2698+$A$11,IF($C$7,8,0),1,1)</f>
        <v>25.99</v>
      </c>
      <c r="F2698" s="4">
        <f ca="1">OFFSET(InputPriceData!E$15,CalculationsAndCharts!$A2698+$A$11,IF($C$7,8,0),1,1)</f>
        <v>25.51</v>
      </c>
      <c r="G2698" s="4">
        <f ca="1">OFFSET(InputPriceData!F$15,CalculationsAndCharts!$A2698+$A$11,IF($C$7,8,0),1,1)</f>
        <v>25.63</v>
      </c>
      <c r="H2698" s="128"/>
      <c r="I2698" s="128"/>
      <c r="K2698" s="124"/>
      <c r="L2698" s="279"/>
      <c r="M2698" s="281"/>
      <c r="N2698" s="280"/>
      <c r="O2698" s="4"/>
      <c r="P2698" s="4"/>
      <c r="Q2698" s="3"/>
      <c r="S2698" s="309">
        <f t="shared" ca="1" si="1121"/>
        <v>25.98</v>
      </c>
      <c r="T2698" s="309">
        <f t="shared" ca="1" si="1122"/>
        <v>22.51</v>
      </c>
      <c r="U2698" s="310">
        <f t="shared" ca="1" si="1114"/>
        <v>0.89913544668587853</v>
      </c>
      <c r="V2698" s="310" t="b">
        <f t="shared" ca="1" si="1123"/>
        <v>0</v>
      </c>
      <c r="W2698" s="3" t="b">
        <f t="shared" ca="1" si="1124"/>
        <v>0</v>
      </c>
      <c r="X2698" s="3" t="str">
        <f t="shared" ca="1" si="1125"/>
        <v/>
      </c>
      <c r="Y2698" s="3" t="str">
        <f t="shared" ca="1" si="1115"/>
        <v/>
      </c>
      <c r="Z2698" s="3" t="str">
        <f t="shared" ca="1" si="1126"/>
        <v/>
      </c>
      <c r="AA2698" s="3" t="str">
        <f t="shared" ca="1" si="1127"/>
        <v/>
      </c>
      <c r="AB2698" s="205">
        <f t="shared" ca="1" si="1128"/>
        <v>441</v>
      </c>
      <c r="AC2698" s="205">
        <f t="shared" ca="1" si="1129"/>
        <v>7</v>
      </c>
      <c r="AD2698" s="205">
        <f t="shared" ca="1" si="1116"/>
        <v>63</v>
      </c>
      <c r="AE2698" s="205">
        <f t="shared" ca="1" si="1117"/>
        <v>13</v>
      </c>
      <c r="AF2698" s="205">
        <f t="shared" ca="1" si="1130"/>
        <v>2.6</v>
      </c>
      <c r="AG2698" s="205"/>
      <c r="AH2698" s="205"/>
      <c r="AI2698" s="205"/>
      <c r="AJ2698" s="205"/>
      <c r="AK2698" s="4"/>
      <c r="AL2698" s="4"/>
      <c r="AM2698" s="309">
        <f t="shared" ca="1" si="1131"/>
        <v>25.98</v>
      </c>
      <c r="AN2698" s="309">
        <f t="shared" ca="1" si="1132"/>
        <v>22.51</v>
      </c>
      <c r="AO2698" s="310">
        <f t="shared" ca="1" si="1133"/>
        <v>0.89913544668587853</v>
      </c>
      <c r="AP2698" s="310" t="b">
        <f t="shared" ca="1" si="1134"/>
        <v>0</v>
      </c>
      <c r="AQ2698" s="309">
        <f t="shared" ca="1" si="1135"/>
        <v>0</v>
      </c>
      <c r="AR2698" s="205">
        <f t="shared" ca="1" si="1118"/>
        <v>0</v>
      </c>
      <c r="AS2698" s="45" t="b">
        <f t="shared" ca="1" si="1119"/>
        <v>0</v>
      </c>
      <c r="AT2698">
        <f t="shared" ca="1" si="1120"/>
        <v>0</v>
      </c>
      <c r="AU2698" t="b">
        <f t="shared" ca="1" si="1136"/>
        <v>0</v>
      </c>
      <c r="AV2698" t="b">
        <f t="shared" ca="1" si="1137"/>
        <v>0</v>
      </c>
      <c r="AW2698" s="266" t="b">
        <f t="shared" ca="1" si="1138"/>
        <v>0</v>
      </c>
      <c r="AX2698" s="266" t="b">
        <f t="shared" ca="1" si="1139"/>
        <v>0</v>
      </c>
      <c r="AY2698" s="266" t="b">
        <f t="shared" ca="1" si="1140"/>
        <v>0</v>
      </c>
    </row>
    <row r="2699" spans="1:51" x14ac:dyDescent="0.25">
      <c r="A2699">
        <v>2667</v>
      </c>
      <c r="B2699" s="163">
        <f ca="1">OFFSET(InputPriceData!B$15,CalculationsAndCharts!$A2699+$A$11,0,1,1)</f>
        <v>38146</v>
      </c>
      <c r="C2699" s="3">
        <f ca="1">OFFSET(InputPriceData!G$15,CalculationsAndCharts!$A2699+$A$11,IF($C$7,8,0),1,1)</f>
        <v>598500</v>
      </c>
      <c r="D2699" s="4">
        <f ca="1">OFFSET(InputPriceData!C$15,CalculationsAndCharts!$A2699+$A$11,IF($C$7,8,0),1,1)</f>
        <v>25.15</v>
      </c>
      <c r="E2699" s="4">
        <f ca="1">OFFSET(InputPriceData!D$15,CalculationsAndCharts!$A2699+$A$11,IF($C$7,8,0),1,1)</f>
        <v>26</v>
      </c>
      <c r="F2699" s="4">
        <f ca="1">OFFSET(InputPriceData!E$15,CalculationsAndCharts!$A2699+$A$11,IF($C$7,8,0),1,1)</f>
        <v>25.15</v>
      </c>
      <c r="G2699" s="4">
        <f ca="1">OFFSET(InputPriceData!F$15,CalculationsAndCharts!$A2699+$A$11,IF($C$7,8,0),1,1)</f>
        <v>25.98</v>
      </c>
      <c r="H2699" s="128"/>
      <c r="I2699" s="128"/>
      <c r="K2699" s="124"/>
      <c r="L2699" s="279"/>
      <c r="M2699" s="281"/>
      <c r="N2699" s="280"/>
      <c r="O2699" s="4"/>
      <c r="P2699" s="4"/>
      <c r="Q2699" s="3"/>
      <c r="S2699" s="309">
        <f t="shared" ca="1" si="1121"/>
        <v>25.98</v>
      </c>
      <c r="T2699" s="309">
        <f t="shared" ca="1" si="1122"/>
        <v>22.51</v>
      </c>
      <c r="U2699" s="310">
        <f t="shared" ca="1" si="1114"/>
        <v>1</v>
      </c>
      <c r="V2699" s="310" t="b">
        <f t="shared" ca="1" si="1123"/>
        <v>0</v>
      </c>
      <c r="W2699" s="3" t="b">
        <f t="shared" ca="1" si="1124"/>
        <v>0</v>
      </c>
      <c r="X2699" s="3" t="str">
        <f t="shared" ca="1" si="1125"/>
        <v/>
      </c>
      <c r="Y2699" s="3" t="str">
        <f t="shared" ca="1" si="1115"/>
        <v/>
      </c>
      <c r="Z2699" s="3" t="str">
        <f t="shared" ca="1" si="1126"/>
        <v/>
      </c>
      <c r="AA2699" s="3" t="str">
        <f t="shared" ca="1" si="1127"/>
        <v/>
      </c>
      <c r="AB2699" s="205">
        <f t="shared" ca="1" si="1128"/>
        <v>441</v>
      </c>
      <c r="AC2699" s="205">
        <f t="shared" ca="1" si="1129"/>
        <v>7</v>
      </c>
      <c r="AD2699" s="205">
        <f t="shared" ca="1" si="1116"/>
        <v>63</v>
      </c>
      <c r="AE2699" s="205">
        <f t="shared" ca="1" si="1117"/>
        <v>13</v>
      </c>
      <c r="AF2699" s="205">
        <f t="shared" ca="1" si="1130"/>
        <v>2.6</v>
      </c>
      <c r="AG2699" s="205"/>
      <c r="AH2699" s="205"/>
      <c r="AI2699" s="205"/>
      <c r="AJ2699" s="205"/>
      <c r="AK2699" s="4"/>
      <c r="AL2699" s="4"/>
      <c r="AM2699" s="309">
        <f t="shared" ca="1" si="1131"/>
        <v>25.98</v>
      </c>
      <c r="AN2699" s="309">
        <f t="shared" ca="1" si="1132"/>
        <v>22.51</v>
      </c>
      <c r="AO2699" s="310">
        <f t="shared" ca="1" si="1133"/>
        <v>1</v>
      </c>
      <c r="AP2699" s="310" t="b">
        <f t="shared" ca="1" si="1134"/>
        <v>0</v>
      </c>
      <c r="AQ2699" s="309">
        <f t="shared" ca="1" si="1135"/>
        <v>0</v>
      </c>
      <c r="AR2699" s="205">
        <f t="shared" ca="1" si="1118"/>
        <v>0</v>
      </c>
      <c r="AS2699" s="45" t="b">
        <f t="shared" ca="1" si="1119"/>
        <v>0</v>
      </c>
      <c r="AT2699">
        <f t="shared" ca="1" si="1120"/>
        <v>0</v>
      </c>
      <c r="AU2699" t="b">
        <f t="shared" ca="1" si="1136"/>
        <v>0</v>
      </c>
      <c r="AV2699" t="b">
        <f t="shared" ca="1" si="1137"/>
        <v>0</v>
      </c>
      <c r="AW2699" s="266" t="b">
        <f t="shared" ca="1" si="1138"/>
        <v>0</v>
      </c>
      <c r="AX2699" s="266" t="b">
        <f t="shared" ca="1" si="1139"/>
        <v>0</v>
      </c>
      <c r="AY2699" s="266" t="b">
        <f t="shared" ca="1" si="1140"/>
        <v>0</v>
      </c>
    </row>
    <row r="2700" spans="1:51" x14ac:dyDescent="0.25">
      <c r="A2700">
        <v>2668</v>
      </c>
      <c r="B2700" s="163">
        <f ca="1">OFFSET(InputPriceData!B$15,CalculationsAndCharts!$A2700+$A$11,0,1,1)</f>
        <v>38145</v>
      </c>
      <c r="C2700" s="3">
        <f ca="1">OFFSET(InputPriceData!G$15,CalculationsAndCharts!$A2700+$A$11,IF($C$7,8,0),1,1)</f>
        <v>293200</v>
      </c>
      <c r="D2700" s="4">
        <f ca="1">OFFSET(InputPriceData!C$15,CalculationsAndCharts!$A2700+$A$11,IF($C$7,8,0),1,1)</f>
        <v>25.05</v>
      </c>
      <c r="E2700" s="4">
        <f ca="1">OFFSET(InputPriceData!D$15,CalculationsAndCharts!$A2700+$A$11,IF($C$7,8,0),1,1)</f>
        <v>25.43</v>
      </c>
      <c r="F2700" s="4">
        <f ca="1">OFFSET(InputPriceData!E$15,CalculationsAndCharts!$A2700+$A$11,IF($C$7,8,0),1,1)</f>
        <v>24.86</v>
      </c>
      <c r="G2700" s="4">
        <f ca="1">OFFSET(InputPriceData!F$15,CalculationsAndCharts!$A2700+$A$11,IF($C$7,8,0),1,1)</f>
        <v>25.43</v>
      </c>
      <c r="H2700" s="128"/>
      <c r="I2700" s="128"/>
      <c r="K2700" s="124"/>
      <c r="L2700" s="279"/>
      <c r="M2700" s="281"/>
      <c r="N2700" s="280"/>
      <c r="O2700" s="4"/>
      <c r="P2700" s="4"/>
      <c r="Q2700" s="3"/>
      <c r="S2700" s="309">
        <f t="shared" ca="1" si="1121"/>
        <v>25.43</v>
      </c>
      <c r="T2700" s="309">
        <f t="shared" ca="1" si="1122"/>
        <v>22.51</v>
      </c>
      <c r="U2700" s="310">
        <f t="shared" ca="1" si="1114"/>
        <v>1</v>
      </c>
      <c r="V2700" s="310" t="b">
        <f t="shared" ca="1" si="1123"/>
        <v>0</v>
      </c>
      <c r="W2700" s="3" t="b">
        <f t="shared" ca="1" si="1124"/>
        <v>0</v>
      </c>
      <c r="X2700" s="3" t="str">
        <f t="shared" ca="1" si="1125"/>
        <v/>
      </c>
      <c r="Y2700" s="3" t="str">
        <f t="shared" ca="1" si="1115"/>
        <v/>
      </c>
      <c r="Z2700" s="3" t="str">
        <f t="shared" ca="1" si="1126"/>
        <v/>
      </c>
      <c r="AA2700" s="3" t="str">
        <f t="shared" ca="1" si="1127"/>
        <v/>
      </c>
      <c r="AB2700" s="205">
        <f t="shared" ca="1" si="1128"/>
        <v>441</v>
      </c>
      <c r="AC2700" s="205">
        <f t="shared" ca="1" si="1129"/>
        <v>7</v>
      </c>
      <c r="AD2700" s="205">
        <f t="shared" ca="1" si="1116"/>
        <v>63</v>
      </c>
      <c r="AE2700" s="205">
        <f t="shared" ca="1" si="1117"/>
        <v>13</v>
      </c>
      <c r="AF2700" s="205">
        <f t="shared" ca="1" si="1130"/>
        <v>2.6</v>
      </c>
      <c r="AG2700" s="205"/>
      <c r="AH2700" s="205"/>
      <c r="AI2700" s="205"/>
      <c r="AJ2700" s="205"/>
      <c r="AK2700" s="4"/>
      <c r="AL2700" s="4"/>
      <c r="AM2700" s="309">
        <f t="shared" ca="1" si="1131"/>
        <v>25.43</v>
      </c>
      <c r="AN2700" s="309">
        <f t="shared" ca="1" si="1132"/>
        <v>22.51</v>
      </c>
      <c r="AO2700" s="310">
        <f t="shared" ca="1" si="1133"/>
        <v>1</v>
      </c>
      <c r="AP2700" s="310" t="b">
        <f t="shared" ca="1" si="1134"/>
        <v>0</v>
      </c>
      <c r="AQ2700" s="309">
        <f t="shared" ca="1" si="1135"/>
        <v>0</v>
      </c>
      <c r="AR2700" s="205">
        <f t="shared" ca="1" si="1118"/>
        <v>0</v>
      </c>
      <c r="AS2700" s="45" t="b">
        <f t="shared" ca="1" si="1119"/>
        <v>0</v>
      </c>
      <c r="AT2700">
        <f t="shared" ca="1" si="1120"/>
        <v>0</v>
      </c>
      <c r="AU2700" t="b">
        <f t="shared" ca="1" si="1136"/>
        <v>0</v>
      </c>
      <c r="AV2700" t="b">
        <f t="shared" ca="1" si="1137"/>
        <v>0</v>
      </c>
      <c r="AW2700" s="266" t="b">
        <f t="shared" ca="1" si="1138"/>
        <v>0</v>
      </c>
      <c r="AX2700" s="266" t="b">
        <f t="shared" ca="1" si="1139"/>
        <v>0</v>
      </c>
      <c r="AY2700" s="266" t="b">
        <f t="shared" ca="1" si="1140"/>
        <v>0</v>
      </c>
    </row>
    <row r="2701" spans="1:51" x14ac:dyDescent="0.25">
      <c r="A2701">
        <v>2669</v>
      </c>
      <c r="B2701" s="163">
        <f ca="1">OFFSET(InputPriceData!B$15,CalculationsAndCharts!$A2701+$A$11,0,1,1)</f>
        <v>38142</v>
      </c>
      <c r="C2701" s="3">
        <f ca="1">OFFSET(InputPriceData!G$15,CalculationsAndCharts!$A2701+$A$11,IF($C$7,8,0),1,1)</f>
        <v>334800</v>
      </c>
      <c r="D2701" s="4">
        <f ca="1">OFFSET(InputPriceData!C$15,CalculationsAndCharts!$A2701+$A$11,IF($C$7,8,0),1,1)</f>
        <v>24.55</v>
      </c>
      <c r="E2701" s="4">
        <f ca="1">OFFSET(InputPriceData!D$15,CalculationsAndCharts!$A2701+$A$11,IF($C$7,8,0),1,1)</f>
        <v>24.99</v>
      </c>
      <c r="F2701" s="4">
        <f ca="1">OFFSET(InputPriceData!E$15,CalculationsAndCharts!$A2701+$A$11,IF($C$7,8,0),1,1)</f>
        <v>24.14</v>
      </c>
      <c r="G2701" s="4">
        <f ca="1">OFFSET(InputPriceData!F$15,CalculationsAndCharts!$A2701+$A$11,IF($C$7,8,0),1,1)</f>
        <v>24.92</v>
      </c>
      <c r="H2701" s="128"/>
      <c r="I2701" s="128"/>
      <c r="K2701" s="124"/>
      <c r="L2701" s="279"/>
      <c r="M2701" s="281"/>
      <c r="N2701" s="280"/>
      <c r="O2701" s="4"/>
      <c r="P2701" s="4"/>
      <c r="Q2701" s="3"/>
      <c r="S2701" s="309">
        <f t="shared" ca="1" si="1121"/>
        <v>24.92</v>
      </c>
      <c r="T2701" s="309">
        <f t="shared" ca="1" si="1122"/>
        <v>22.51</v>
      </c>
      <c r="U2701" s="310">
        <f t="shared" ca="1" si="1114"/>
        <v>1</v>
      </c>
      <c r="V2701" s="310" t="b">
        <f t="shared" ca="1" si="1123"/>
        <v>0</v>
      </c>
      <c r="W2701" s="3" t="b">
        <f t="shared" ca="1" si="1124"/>
        <v>0</v>
      </c>
      <c r="X2701" s="3" t="str">
        <f t="shared" ca="1" si="1125"/>
        <v/>
      </c>
      <c r="Y2701" s="3" t="str">
        <f t="shared" ca="1" si="1115"/>
        <v/>
      </c>
      <c r="Z2701" s="3" t="str">
        <f t="shared" ca="1" si="1126"/>
        <v/>
      </c>
      <c r="AA2701" s="3" t="str">
        <f t="shared" ca="1" si="1127"/>
        <v/>
      </c>
      <c r="AB2701" s="205">
        <f t="shared" ca="1" si="1128"/>
        <v>441</v>
      </c>
      <c r="AC2701" s="205">
        <f t="shared" ca="1" si="1129"/>
        <v>7</v>
      </c>
      <c r="AD2701" s="205">
        <f t="shared" ca="1" si="1116"/>
        <v>63</v>
      </c>
      <c r="AE2701" s="205">
        <f t="shared" ca="1" si="1117"/>
        <v>13</v>
      </c>
      <c r="AF2701" s="205">
        <f t="shared" ca="1" si="1130"/>
        <v>2.6</v>
      </c>
      <c r="AG2701" s="205"/>
      <c r="AH2701" s="205"/>
      <c r="AI2701" s="205"/>
      <c r="AJ2701" s="205"/>
      <c r="AK2701" s="4"/>
      <c r="AL2701" s="4"/>
      <c r="AM2701" s="309">
        <f t="shared" ca="1" si="1131"/>
        <v>24.92</v>
      </c>
      <c r="AN2701" s="309">
        <f t="shared" ca="1" si="1132"/>
        <v>22.51</v>
      </c>
      <c r="AO2701" s="310">
        <f t="shared" ca="1" si="1133"/>
        <v>1</v>
      </c>
      <c r="AP2701" s="310" t="b">
        <f t="shared" ca="1" si="1134"/>
        <v>0</v>
      </c>
      <c r="AQ2701" s="309">
        <f t="shared" ca="1" si="1135"/>
        <v>0</v>
      </c>
      <c r="AR2701" s="205">
        <f t="shared" ca="1" si="1118"/>
        <v>0</v>
      </c>
      <c r="AS2701" s="45" t="b">
        <f t="shared" ca="1" si="1119"/>
        <v>0</v>
      </c>
      <c r="AT2701">
        <f t="shared" ca="1" si="1120"/>
        <v>0</v>
      </c>
      <c r="AU2701" t="b">
        <f t="shared" ca="1" si="1136"/>
        <v>0</v>
      </c>
      <c r="AV2701" t="b">
        <f t="shared" ca="1" si="1137"/>
        <v>0</v>
      </c>
      <c r="AW2701" s="266" t="b">
        <f t="shared" ca="1" si="1138"/>
        <v>0</v>
      </c>
      <c r="AX2701" s="266" t="b">
        <f t="shared" ca="1" si="1139"/>
        <v>0</v>
      </c>
      <c r="AY2701" s="266" t="b">
        <f t="shared" ca="1" si="1140"/>
        <v>0</v>
      </c>
    </row>
    <row r="2702" spans="1:51" x14ac:dyDescent="0.25">
      <c r="A2702">
        <v>2670</v>
      </c>
      <c r="B2702" s="163">
        <f ca="1">OFFSET(InputPriceData!B$15,CalculationsAndCharts!$A2702+$A$11,0,1,1)</f>
        <v>38141</v>
      </c>
      <c r="C2702" s="3">
        <f ca="1">OFFSET(InputPriceData!G$15,CalculationsAndCharts!$A2702+$A$11,IF($C$7,8,0),1,1)</f>
        <v>430100</v>
      </c>
      <c r="D2702" s="4">
        <f ca="1">OFFSET(InputPriceData!C$15,CalculationsAndCharts!$A2702+$A$11,IF($C$7,8,0),1,1)</f>
        <v>24.74</v>
      </c>
      <c r="E2702" s="4">
        <f ca="1">OFFSET(InputPriceData!D$15,CalculationsAndCharts!$A2702+$A$11,IF($C$7,8,0),1,1)</f>
        <v>24.8</v>
      </c>
      <c r="F2702" s="4">
        <f ca="1">OFFSET(InputPriceData!E$15,CalculationsAndCharts!$A2702+$A$11,IF($C$7,8,0),1,1)</f>
        <v>24.15</v>
      </c>
      <c r="G2702" s="4">
        <f ca="1">OFFSET(InputPriceData!F$15,CalculationsAndCharts!$A2702+$A$11,IF($C$7,8,0),1,1)</f>
        <v>24.16</v>
      </c>
      <c r="H2702" s="128"/>
      <c r="I2702" s="128"/>
      <c r="K2702" s="124"/>
      <c r="L2702" s="279"/>
      <c r="M2702" s="281"/>
      <c r="N2702" s="280"/>
      <c r="O2702" s="4"/>
      <c r="P2702" s="4"/>
      <c r="Q2702" s="3"/>
      <c r="S2702" s="309">
        <f t="shared" ca="1" si="1121"/>
        <v>24.67</v>
      </c>
      <c r="T2702" s="309">
        <f t="shared" ca="1" si="1122"/>
        <v>22.51</v>
      </c>
      <c r="U2702" s="310">
        <f t="shared" ca="1" si="1114"/>
        <v>0.76388888888888817</v>
      </c>
      <c r="V2702" s="310" t="b">
        <f t="shared" ca="1" si="1123"/>
        <v>0</v>
      </c>
      <c r="W2702" s="3" t="b">
        <f t="shared" ca="1" si="1124"/>
        <v>0</v>
      </c>
      <c r="X2702" s="3" t="str">
        <f t="shared" ca="1" si="1125"/>
        <v/>
      </c>
      <c r="Y2702" s="3" t="str">
        <f t="shared" ca="1" si="1115"/>
        <v/>
      </c>
      <c r="Z2702" s="3" t="str">
        <f t="shared" ca="1" si="1126"/>
        <v/>
      </c>
      <c r="AA2702" s="3" t="str">
        <f t="shared" ca="1" si="1127"/>
        <v/>
      </c>
      <c r="AB2702" s="205">
        <f t="shared" ca="1" si="1128"/>
        <v>441</v>
      </c>
      <c r="AC2702" s="205">
        <f t="shared" ca="1" si="1129"/>
        <v>7</v>
      </c>
      <c r="AD2702" s="205">
        <f t="shared" ca="1" si="1116"/>
        <v>63</v>
      </c>
      <c r="AE2702" s="205">
        <f t="shared" ca="1" si="1117"/>
        <v>13</v>
      </c>
      <c r="AF2702" s="205">
        <f t="shared" ca="1" si="1130"/>
        <v>2.6</v>
      </c>
      <c r="AG2702" s="205"/>
      <c r="AH2702" s="205"/>
      <c r="AI2702" s="205"/>
      <c r="AJ2702" s="205"/>
      <c r="AK2702" s="4"/>
      <c r="AL2702" s="4"/>
      <c r="AM2702" s="309">
        <f t="shared" ca="1" si="1131"/>
        <v>24.67</v>
      </c>
      <c r="AN2702" s="309">
        <f t="shared" ca="1" si="1132"/>
        <v>22.51</v>
      </c>
      <c r="AO2702" s="310">
        <f t="shared" ca="1" si="1133"/>
        <v>0.76388888888888817</v>
      </c>
      <c r="AP2702" s="310" t="b">
        <f t="shared" ca="1" si="1134"/>
        <v>0</v>
      </c>
      <c r="AQ2702" s="309">
        <f t="shared" ca="1" si="1135"/>
        <v>0</v>
      </c>
      <c r="AR2702" s="205">
        <f t="shared" ca="1" si="1118"/>
        <v>0</v>
      </c>
      <c r="AS2702" s="45" t="b">
        <f t="shared" ca="1" si="1119"/>
        <v>0</v>
      </c>
      <c r="AT2702">
        <f t="shared" ca="1" si="1120"/>
        <v>0</v>
      </c>
      <c r="AU2702" t="b">
        <f t="shared" ca="1" si="1136"/>
        <v>0</v>
      </c>
      <c r="AV2702" t="b">
        <f t="shared" ca="1" si="1137"/>
        <v>0</v>
      </c>
      <c r="AW2702" s="266" t="b">
        <f t="shared" ca="1" si="1138"/>
        <v>0</v>
      </c>
      <c r="AX2702" s="266" t="b">
        <f t="shared" ca="1" si="1139"/>
        <v>0</v>
      </c>
      <c r="AY2702" s="266" t="b">
        <f t="shared" ca="1" si="1140"/>
        <v>0</v>
      </c>
    </row>
    <row r="2703" spans="1:51" x14ac:dyDescent="0.25">
      <c r="A2703">
        <v>2671</v>
      </c>
      <c r="B2703" s="163">
        <f ca="1">OFFSET(InputPriceData!B$15,CalculationsAndCharts!$A2703+$A$11,0,1,1)</f>
        <v>38140</v>
      </c>
      <c r="C2703" s="3">
        <f ca="1">OFFSET(InputPriceData!G$15,CalculationsAndCharts!$A2703+$A$11,IF($C$7,8,0),1,1)</f>
        <v>315600</v>
      </c>
      <c r="D2703" s="4">
        <f ca="1">OFFSET(InputPriceData!C$15,CalculationsAndCharts!$A2703+$A$11,IF($C$7,8,0),1,1)</f>
        <v>24.33</v>
      </c>
      <c r="E2703" s="4">
        <f ca="1">OFFSET(InputPriceData!D$15,CalculationsAndCharts!$A2703+$A$11,IF($C$7,8,0),1,1)</f>
        <v>24.67</v>
      </c>
      <c r="F2703" s="4">
        <f ca="1">OFFSET(InputPriceData!E$15,CalculationsAndCharts!$A2703+$A$11,IF($C$7,8,0),1,1)</f>
        <v>24.11</v>
      </c>
      <c r="G2703" s="4">
        <f ca="1">OFFSET(InputPriceData!F$15,CalculationsAndCharts!$A2703+$A$11,IF($C$7,8,0),1,1)</f>
        <v>24.67</v>
      </c>
      <c r="H2703" s="128"/>
      <c r="I2703" s="128"/>
      <c r="K2703" s="124"/>
      <c r="L2703" s="279"/>
      <c r="M2703" s="281"/>
      <c r="N2703" s="280"/>
      <c r="O2703" s="4"/>
      <c r="P2703" s="4"/>
      <c r="Q2703" s="3"/>
      <c r="S2703" s="309">
        <f t="shared" ca="1" si="1121"/>
        <v>24.67</v>
      </c>
      <c r="T2703" s="309">
        <f t="shared" ca="1" si="1122"/>
        <v>22.51</v>
      </c>
      <c r="U2703" s="310">
        <f t="shared" ca="1" si="1114"/>
        <v>1</v>
      </c>
      <c r="V2703" s="310" t="b">
        <f t="shared" ca="1" si="1123"/>
        <v>0</v>
      </c>
      <c r="W2703" s="3" t="b">
        <f t="shared" ca="1" si="1124"/>
        <v>1</v>
      </c>
      <c r="X2703" s="3">
        <f t="shared" ca="1" si="1125"/>
        <v>23.35</v>
      </c>
      <c r="Y2703" s="3">
        <f t="shared" ca="1" si="1115"/>
        <v>5.6531049250535341</v>
      </c>
      <c r="Z2703" s="3">
        <f t="shared" ca="1" si="1126"/>
        <v>5.6531049250535341</v>
      </c>
      <c r="AA2703" s="3">
        <f t="shared" ca="1" si="1127"/>
        <v>78</v>
      </c>
      <c r="AB2703" s="205">
        <f t="shared" ca="1" si="1128"/>
        <v>441</v>
      </c>
      <c r="AC2703" s="205">
        <f t="shared" ca="1" si="1129"/>
        <v>7</v>
      </c>
      <c r="AD2703" s="205">
        <f t="shared" ca="1" si="1116"/>
        <v>63</v>
      </c>
      <c r="AE2703" s="205">
        <f t="shared" ca="1" si="1117"/>
        <v>13</v>
      </c>
      <c r="AF2703" s="205">
        <f t="shared" ca="1" si="1130"/>
        <v>2.6</v>
      </c>
      <c r="AG2703" s="205"/>
      <c r="AH2703" s="205"/>
      <c r="AI2703" s="205"/>
      <c r="AJ2703" s="205"/>
      <c r="AK2703" s="4"/>
      <c r="AL2703" s="4"/>
      <c r="AM2703" s="309">
        <f t="shared" ca="1" si="1131"/>
        <v>24.67</v>
      </c>
      <c r="AN2703" s="309">
        <f t="shared" ca="1" si="1132"/>
        <v>22.51</v>
      </c>
      <c r="AO2703" s="310">
        <f t="shared" ca="1" si="1133"/>
        <v>1</v>
      </c>
      <c r="AP2703" s="310" t="b">
        <f t="shared" ca="1" si="1134"/>
        <v>0</v>
      </c>
      <c r="AQ2703" s="309">
        <f t="shared" ca="1" si="1135"/>
        <v>0</v>
      </c>
      <c r="AR2703" s="205">
        <f t="shared" ca="1" si="1118"/>
        <v>0</v>
      </c>
      <c r="AS2703" s="45" t="b">
        <f t="shared" ca="1" si="1119"/>
        <v>0</v>
      </c>
      <c r="AT2703">
        <f t="shared" ca="1" si="1120"/>
        <v>0</v>
      </c>
      <c r="AU2703" t="b">
        <f t="shared" ca="1" si="1136"/>
        <v>0</v>
      </c>
      <c r="AV2703" t="b">
        <f t="shared" ca="1" si="1137"/>
        <v>0</v>
      </c>
      <c r="AW2703" s="266" t="b">
        <f t="shared" ca="1" si="1138"/>
        <v>0</v>
      </c>
      <c r="AX2703" s="266" t="b">
        <f t="shared" ca="1" si="1139"/>
        <v>0</v>
      </c>
      <c r="AY2703" s="266" t="b">
        <f t="shared" ca="1" si="1140"/>
        <v>0</v>
      </c>
    </row>
    <row r="2704" spans="1:51" x14ac:dyDescent="0.25">
      <c r="A2704">
        <v>2672</v>
      </c>
      <c r="B2704" s="163">
        <f ca="1">OFFSET(InputPriceData!B$15,CalculationsAndCharts!$A2704+$A$11,0,1,1)</f>
        <v>38139</v>
      </c>
      <c r="C2704" s="3">
        <f ca="1">OFFSET(InputPriceData!G$15,CalculationsAndCharts!$A2704+$A$11,IF($C$7,8,0),1,1)</f>
        <v>603600</v>
      </c>
      <c r="D2704" s="4">
        <f ca="1">OFFSET(InputPriceData!C$15,CalculationsAndCharts!$A2704+$A$11,IF($C$7,8,0),1,1)</f>
        <v>24.27</v>
      </c>
      <c r="E2704" s="4">
        <f ca="1">OFFSET(InputPriceData!D$15,CalculationsAndCharts!$A2704+$A$11,IF($C$7,8,0),1,1)</f>
        <v>24.35</v>
      </c>
      <c r="F2704" s="4">
        <f ca="1">OFFSET(InputPriceData!E$15,CalculationsAndCharts!$A2704+$A$11,IF($C$7,8,0),1,1)</f>
        <v>24</v>
      </c>
      <c r="G2704" s="4">
        <f ca="1">OFFSET(InputPriceData!F$15,CalculationsAndCharts!$A2704+$A$11,IF($C$7,8,0),1,1)</f>
        <v>24.21</v>
      </c>
      <c r="H2704" s="128"/>
      <c r="I2704" s="128"/>
      <c r="K2704" s="124"/>
      <c r="L2704" s="279"/>
      <c r="M2704" s="281"/>
      <c r="N2704" s="280"/>
      <c r="O2704" s="4"/>
      <c r="P2704" s="4"/>
      <c r="Q2704" s="3"/>
      <c r="S2704" s="309">
        <f t="shared" ca="1" si="1121"/>
        <v>24.21</v>
      </c>
      <c r="T2704" s="309">
        <f t="shared" ca="1" si="1122"/>
        <v>22.51</v>
      </c>
      <c r="U2704" s="310">
        <f t="shared" ca="1" si="1114"/>
        <v>1</v>
      </c>
      <c r="V2704" s="310" t="b">
        <f t="shared" ca="1" si="1123"/>
        <v>0</v>
      </c>
      <c r="W2704" s="3" t="b">
        <f t="shared" ca="1" si="1124"/>
        <v>0</v>
      </c>
      <c r="X2704" s="3" t="str">
        <f t="shared" ca="1" si="1125"/>
        <v/>
      </c>
      <c r="Y2704" s="3" t="str">
        <f t="shared" ca="1" si="1115"/>
        <v/>
      </c>
      <c r="Z2704" s="3" t="str">
        <f t="shared" ca="1" si="1126"/>
        <v/>
      </c>
      <c r="AA2704" s="3" t="str">
        <f t="shared" ca="1" si="1127"/>
        <v/>
      </c>
      <c r="AB2704" s="205">
        <f t="shared" ca="1" si="1128"/>
        <v>363</v>
      </c>
      <c r="AC2704" s="205">
        <f t="shared" ca="1" si="1129"/>
        <v>6</v>
      </c>
      <c r="AD2704" s="205">
        <f t="shared" ca="1" si="1116"/>
        <v>60.5</v>
      </c>
      <c r="AE2704" s="205">
        <f t="shared" ca="1" si="1117"/>
        <v>10.5</v>
      </c>
      <c r="AF2704" s="205">
        <f t="shared" ca="1" si="1130"/>
        <v>2.1</v>
      </c>
      <c r="AG2704" s="205"/>
      <c r="AH2704" s="205"/>
      <c r="AI2704" s="205"/>
      <c r="AJ2704" s="205"/>
      <c r="AK2704" s="4"/>
      <c r="AL2704" s="4"/>
      <c r="AM2704" s="309">
        <f t="shared" ca="1" si="1131"/>
        <v>24.21</v>
      </c>
      <c r="AN2704" s="309">
        <f t="shared" ca="1" si="1132"/>
        <v>22.51</v>
      </c>
      <c r="AO2704" s="310">
        <f t="shared" ca="1" si="1133"/>
        <v>1</v>
      </c>
      <c r="AP2704" s="310" t="b">
        <f t="shared" ca="1" si="1134"/>
        <v>0</v>
      </c>
      <c r="AQ2704" s="309">
        <f t="shared" ca="1" si="1135"/>
        <v>0</v>
      </c>
      <c r="AR2704" s="205">
        <f t="shared" ca="1" si="1118"/>
        <v>0</v>
      </c>
      <c r="AS2704" s="45" t="b">
        <f t="shared" ca="1" si="1119"/>
        <v>0</v>
      </c>
      <c r="AT2704">
        <f t="shared" ca="1" si="1120"/>
        <v>0</v>
      </c>
      <c r="AU2704" t="b">
        <f t="shared" ca="1" si="1136"/>
        <v>0</v>
      </c>
      <c r="AV2704" t="b">
        <f t="shared" ca="1" si="1137"/>
        <v>0</v>
      </c>
      <c r="AW2704" s="266" t="b">
        <f t="shared" ca="1" si="1138"/>
        <v>0</v>
      </c>
      <c r="AX2704" s="266" t="b">
        <f t="shared" ca="1" si="1139"/>
        <v>0</v>
      </c>
      <c r="AY2704" s="266" t="b">
        <f t="shared" ca="1" si="1140"/>
        <v>1</v>
      </c>
    </row>
    <row r="2705" spans="1:51" x14ac:dyDescent="0.25">
      <c r="A2705">
        <v>2673</v>
      </c>
      <c r="B2705" s="163">
        <f ca="1">OFFSET(InputPriceData!B$15,CalculationsAndCharts!$A2705+$A$11,0,1,1)</f>
        <v>38135</v>
      </c>
      <c r="C2705" s="3">
        <f ca="1">OFFSET(InputPriceData!G$15,CalculationsAndCharts!$A2705+$A$11,IF($C$7,8,0),1,1)</f>
        <v>172000</v>
      </c>
      <c r="D2705" s="4">
        <f ca="1">OFFSET(InputPriceData!C$15,CalculationsAndCharts!$A2705+$A$11,IF($C$7,8,0),1,1)</f>
        <v>24.12</v>
      </c>
      <c r="E2705" s="4">
        <f ca="1">OFFSET(InputPriceData!D$15,CalculationsAndCharts!$A2705+$A$11,IF($C$7,8,0),1,1)</f>
        <v>24.25</v>
      </c>
      <c r="F2705" s="4">
        <f ca="1">OFFSET(InputPriceData!E$15,CalculationsAndCharts!$A2705+$A$11,IF($C$7,8,0),1,1)</f>
        <v>24</v>
      </c>
      <c r="G2705" s="4">
        <f ca="1">OFFSET(InputPriceData!F$15,CalculationsAndCharts!$A2705+$A$11,IF($C$7,8,0),1,1)</f>
        <v>24.21</v>
      </c>
      <c r="H2705" s="128"/>
      <c r="I2705" s="128"/>
      <c r="K2705" s="124"/>
      <c r="L2705" s="279"/>
      <c r="M2705" s="281"/>
      <c r="N2705" s="280"/>
      <c r="O2705" s="4"/>
      <c r="P2705" s="4"/>
      <c r="Q2705" s="3"/>
      <c r="S2705" s="309">
        <f t="shared" ca="1" si="1121"/>
        <v>24.5</v>
      </c>
      <c r="T2705" s="309">
        <f t="shared" ca="1" si="1122"/>
        <v>22.51</v>
      </c>
      <c r="U2705" s="310">
        <f t="shared" ca="1" si="1114"/>
        <v>0.85427135678391997</v>
      </c>
      <c r="V2705" s="310" t="b">
        <f t="shared" ca="1" si="1123"/>
        <v>0</v>
      </c>
      <c r="W2705" s="3" t="b">
        <f t="shared" ca="1" si="1124"/>
        <v>0</v>
      </c>
      <c r="X2705" s="3" t="str">
        <f t="shared" ca="1" si="1125"/>
        <v/>
      </c>
      <c r="Y2705" s="3" t="str">
        <f t="shared" ca="1" si="1115"/>
        <v/>
      </c>
      <c r="Z2705" s="3" t="str">
        <f t="shared" ca="1" si="1126"/>
        <v/>
      </c>
      <c r="AA2705" s="3" t="str">
        <f t="shared" ca="1" si="1127"/>
        <v/>
      </c>
      <c r="AB2705" s="205">
        <f t="shared" ca="1" si="1128"/>
        <v>363</v>
      </c>
      <c r="AC2705" s="205">
        <f t="shared" ca="1" si="1129"/>
        <v>6</v>
      </c>
      <c r="AD2705" s="205">
        <f t="shared" ca="1" si="1116"/>
        <v>60.5</v>
      </c>
      <c r="AE2705" s="205">
        <f t="shared" ca="1" si="1117"/>
        <v>10.5</v>
      </c>
      <c r="AF2705" s="205">
        <f t="shared" ca="1" si="1130"/>
        <v>2.1</v>
      </c>
      <c r="AG2705" s="205"/>
      <c r="AH2705" s="205"/>
      <c r="AI2705" s="205"/>
      <c r="AJ2705" s="205"/>
      <c r="AK2705" s="4"/>
      <c r="AL2705" s="4"/>
      <c r="AM2705" s="309">
        <f t="shared" ca="1" si="1131"/>
        <v>24.21</v>
      </c>
      <c r="AN2705" s="309">
        <f t="shared" ca="1" si="1132"/>
        <v>22.51</v>
      </c>
      <c r="AO2705" s="310">
        <f t="shared" ca="1" si="1133"/>
        <v>1</v>
      </c>
      <c r="AP2705" s="310" t="b">
        <f t="shared" ca="1" si="1134"/>
        <v>0</v>
      </c>
      <c r="AQ2705" s="309">
        <f t="shared" ca="1" si="1135"/>
        <v>0.67499999999999993</v>
      </c>
      <c r="AR2705" s="205">
        <f t="shared" ca="1" si="1118"/>
        <v>21.824999999999999</v>
      </c>
      <c r="AS2705" s="45" t="b">
        <f t="shared" ca="1" si="1119"/>
        <v>0</v>
      </c>
      <c r="AT2705">
        <f t="shared" ca="1" si="1120"/>
        <v>9</v>
      </c>
      <c r="AU2705" t="b">
        <f t="shared" ca="1" si="1136"/>
        <v>1</v>
      </c>
      <c r="AV2705" t="b">
        <f t="shared" ca="1" si="1137"/>
        <v>1</v>
      </c>
      <c r="AW2705" s="266" t="b">
        <f t="shared" ca="1" si="1138"/>
        <v>0</v>
      </c>
      <c r="AX2705" s="266" t="b">
        <f t="shared" ca="1" si="1139"/>
        <v>1</v>
      </c>
      <c r="AY2705" s="266" t="b">
        <f t="shared" ca="1" si="1140"/>
        <v>0</v>
      </c>
    </row>
    <row r="2706" spans="1:51" x14ac:dyDescent="0.25">
      <c r="A2706">
        <v>2674</v>
      </c>
      <c r="B2706" s="163">
        <f ca="1">OFFSET(InputPriceData!B$15,CalculationsAndCharts!$A2706+$A$11,0,1,1)</f>
        <v>38134</v>
      </c>
      <c r="C2706" s="3">
        <f ca="1">OFFSET(InputPriceData!G$15,CalculationsAndCharts!$A2706+$A$11,IF($C$7,8,0),1,1)</f>
        <v>250400</v>
      </c>
      <c r="D2706" s="4">
        <f ca="1">OFFSET(InputPriceData!C$15,CalculationsAndCharts!$A2706+$A$11,IF($C$7,8,0),1,1)</f>
        <v>23.9</v>
      </c>
      <c r="E2706" s="4">
        <f ca="1">OFFSET(InputPriceData!D$15,CalculationsAndCharts!$A2706+$A$11,IF($C$7,8,0),1,1)</f>
        <v>24.41</v>
      </c>
      <c r="F2706" s="4">
        <f ca="1">OFFSET(InputPriceData!E$15,CalculationsAndCharts!$A2706+$A$11,IF($C$7,8,0),1,1)</f>
        <v>23.9</v>
      </c>
      <c r="G2706" s="4">
        <f ca="1">OFFSET(InputPriceData!F$15,CalculationsAndCharts!$A2706+$A$11,IF($C$7,8,0),1,1)</f>
        <v>24.16</v>
      </c>
      <c r="H2706" s="128"/>
      <c r="I2706" s="128"/>
      <c r="K2706" s="124"/>
      <c r="L2706" s="279"/>
      <c r="M2706" s="281"/>
      <c r="N2706" s="280"/>
      <c r="O2706" s="4"/>
      <c r="P2706" s="4"/>
      <c r="Q2706" s="3"/>
      <c r="S2706" s="309">
        <f t="shared" ca="1" si="1121"/>
        <v>24.52</v>
      </c>
      <c r="T2706" s="309">
        <f t="shared" ca="1" si="1122"/>
        <v>22.51</v>
      </c>
      <c r="U2706" s="310">
        <f t="shared" ca="1" si="1114"/>
        <v>0.82089552238805985</v>
      </c>
      <c r="V2706" s="310" t="b">
        <f t="shared" ca="1" si="1123"/>
        <v>0</v>
      </c>
      <c r="W2706" s="3" t="b">
        <f t="shared" ca="1" si="1124"/>
        <v>0</v>
      </c>
      <c r="X2706" s="3" t="str">
        <f t="shared" ca="1" si="1125"/>
        <v/>
      </c>
      <c r="Y2706" s="3" t="str">
        <f t="shared" ca="1" si="1115"/>
        <v/>
      </c>
      <c r="Z2706" s="3" t="str">
        <f t="shared" ca="1" si="1126"/>
        <v/>
      </c>
      <c r="AA2706" s="3" t="str">
        <f t="shared" ca="1" si="1127"/>
        <v/>
      </c>
      <c r="AB2706" s="205">
        <f t="shared" ca="1" si="1128"/>
        <v>363</v>
      </c>
      <c r="AC2706" s="205">
        <f t="shared" ca="1" si="1129"/>
        <v>6</v>
      </c>
      <c r="AD2706" s="205">
        <f t="shared" ca="1" si="1116"/>
        <v>60.5</v>
      </c>
      <c r="AE2706" s="205">
        <f t="shared" ca="1" si="1117"/>
        <v>10.5</v>
      </c>
      <c r="AF2706" s="205">
        <f t="shared" ca="1" si="1130"/>
        <v>2.1</v>
      </c>
      <c r="AG2706" s="205"/>
      <c r="AH2706" s="205"/>
      <c r="AI2706" s="205"/>
      <c r="AJ2706" s="205"/>
      <c r="AK2706" s="4"/>
      <c r="AL2706" s="4"/>
      <c r="AM2706" s="309">
        <f t="shared" ca="1" si="1131"/>
        <v>24.2</v>
      </c>
      <c r="AN2706" s="309">
        <f t="shared" ca="1" si="1132"/>
        <v>22.51</v>
      </c>
      <c r="AO2706" s="310">
        <f t="shared" ca="1" si="1133"/>
        <v>0.976331360946746</v>
      </c>
      <c r="AP2706" s="310" t="b">
        <f t="shared" ca="1" si="1134"/>
        <v>0</v>
      </c>
      <c r="AQ2706" s="309">
        <f t="shared" ca="1" si="1135"/>
        <v>0.67499999999999993</v>
      </c>
      <c r="AR2706" s="205">
        <f t="shared" ca="1" si="1118"/>
        <v>21.824999999999999</v>
      </c>
      <c r="AS2706" s="45" t="b">
        <f t="shared" ca="1" si="1119"/>
        <v>0</v>
      </c>
      <c r="AT2706">
        <f t="shared" ca="1" si="1120"/>
        <v>8</v>
      </c>
      <c r="AU2706" t="b">
        <f t="shared" ca="1" si="1136"/>
        <v>0</v>
      </c>
      <c r="AV2706" t="b">
        <f t="shared" ca="1" si="1137"/>
        <v>0</v>
      </c>
      <c r="AW2706" s="266" t="b">
        <f t="shared" ca="1" si="1138"/>
        <v>0</v>
      </c>
      <c r="AX2706" s="266" t="b">
        <f t="shared" ca="1" si="1139"/>
        <v>1</v>
      </c>
      <c r="AY2706" s="266" t="b">
        <f t="shared" ca="1" si="1140"/>
        <v>0</v>
      </c>
    </row>
    <row r="2707" spans="1:51" x14ac:dyDescent="0.25">
      <c r="A2707">
        <v>2675</v>
      </c>
      <c r="B2707" s="163">
        <f ca="1">OFFSET(InputPriceData!B$15,CalculationsAndCharts!$A2707+$A$11,0,1,1)</f>
        <v>38133</v>
      </c>
      <c r="C2707" s="3">
        <f ca="1">OFFSET(InputPriceData!G$15,CalculationsAndCharts!$A2707+$A$11,IF($C$7,8,0),1,1)</f>
        <v>275200</v>
      </c>
      <c r="D2707" s="4">
        <f ca="1">OFFSET(InputPriceData!C$15,CalculationsAndCharts!$A2707+$A$11,IF($C$7,8,0),1,1)</f>
        <v>24.02</v>
      </c>
      <c r="E2707" s="4">
        <f ca="1">OFFSET(InputPriceData!D$15,CalculationsAndCharts!$A2707+$A$11,IF($C$7,8,0),1,1)</f>
        <v>24.21</v>
      </c>
      <c r="F2707" s="4">
        <f ca="1">OFFSET(InputPriceData!E$15,CalculationsAndCharts!$A2707+$A$11,IF($C$7,8,0),1,1)</f>
        <v>23.83</v>
      </c>
      <c r="G2707" s="4">
        <f ca="1">OFFSET(InputPriceData!F$15,CalculationsAndCharts!$A2707+$A$11,IF($C$7,8,0),1,1)</f>
        <v>24.19</v>
      </c>
      <c r="H2707" s="128"/>
      <c r="I2707" s="128"/>
      <c r="K2707" s="124"/>
      <c r="L2707" s="279"/>
      <c r="M2707" s="281"/>
      <c r="N2707" s="280"/>
      <c r="O2707" s="4"/>
      <c r="P2707" s="4"/>
      <c r="Q2707" s="3"/>
      <c r="S2707" s="309">
        <f t="shared" ca="1" si="1121"/>
        <v>24.75</v>
      </c>
      <c r="T2707" s="309">
        <f t="shared" ca="1" si="1122"/>
        <v>22.51</v>
      </c>
      <c r="U2707" s="310">
        <f t="shared" ca="1" si="1114"/>
        <v>0.75000000000000044</v>
      </c>
      <c r="V2707" s="310" t="b">
        <f t="shared" ca="1" si="1123"/>
        <v>0</v>
      </c>
      <c r="W2707" s="3" t="b">
        <f t="shared" ca="1" si="1124"/>
        <v>0</v>
      </c>
      <c r="X2707" s="3" t="str">
        <f t="shared" ca="1" si="1125"/>
        <v/>
      </c>
      <c r="Y2707" s="3" t="str">
        <f t="shared" ca="1" si="1115"/>
        <v/>
      </c>
      <c r="Z2707" s="3" t="str">
        <f t="shared" ca="1" si="1126"/>
        <v/>
      </c>
      <c r="AA2707" s="3" t="str">
        <f t="shared" ca="1" si="1127"/>
        <v/>
      </c>
      <c r="AB2707" s="205">
        <f t="shared" ca="1" si="1128"/>
        <v>363</v>
      </c>
      <c r="AC2707" s="205">
        <f t="shared" ca="1" si="1129"/>
        <v>6</v>
      </c>
      <c r="AD2707" s="205">
        <f t="shared" ca="1" si="1116"/>
        <v>60.5</v>
      </c>
      <c r="AE2707" s="205">
        <f t="shared" ca="1" si="1117"/>
        <v>10.5</v>
      </c>
      <c r="AF2707" s="205">
        <f t="shared" ca="1" si="1130"/>
        <v>2.1</v>
      </c>
      <c r="AG2707" s="205"/>
      <c r="AH2707" s="205"/>
      <c r="AI2707" s="205"/>
      <c r="AJ2707" s="205"/>
      <c r="AK2707" s="4"/>
      <c r="AL2707" s="4"/>
      <c r="AM2707" s="309">
        <f t="shared" ca="1" si="1131"/>
        <v>24.5</v>
      </c>
      <c r="AN2707" s="309">
        <f t="shared" ca="1" si="1132"/>
        <v>22.51</v>
      </c>
      <c r="AO2707" s="310">
        <f t="shared" ca="1" si="1133"/>
        <v>0.84422110552763874</v>
      </c>
      <c r="AP2707" s="310" t="b">
        <f t="shared" ca="1" si="1134"/>
        <v>0</v>
      </c>
      <c r="AQ2707" s="309">
        <f t="shared" ca="1" si="1135"/>
        <v>0.67499999999999993</v>
      </c>
      <c r="AR2707" s="205">
        <f t="shared" ca="1" si="1118"/>
        <v>21.824999999999999</v>
      </c>
      <c r="AS2707" s="45" t="b">
        <f t="shared" ca="1" si="1119"/>
        <v>0</v>
      </c>
      <c r="AT2707">
        <f t="shared" ca="1" si="1120"/>
        <v>7</v>
      </c>
      <c r="AU2707" t="b">
        <f t="shared" ca="1" si="1136"/>
        <v>0</v>
      </c>
      <c r="AV2707" t="b">
        <f t="shared" ca="1" si="1137"/>
        <v>0</v>
      </c>
      <c r="AW2707" s="266" t="b">
        <f t="shared" ca="1" si="1138"/>
        <v>0</v>
      </c>
      <c r="AX2707" s="266" t="b">
        <f t="shared" ca="1" si="1139"/>
        <v>1</v>
      </c>
      <c r="AY2707" s="266" t="b">
        <f t="shared" ca="1" si="1140"/>
        <v>0</v>
      </c>
    </row>
    <row r="2708" spans="1:51" x14ac:dyDescent="0.25">
      <c r="A2708">
        <v>2676</v>
      </c>
      <c r="B2708" s="163">
        <f ca="1">OFFSET(InputPriceData!B$15,CalculationsAndCharts!$A2708+$A$11,0,1,1)</f>
        <v>38132</v>
      </c>
      <c r="C2708" s="3">
        <f ca="1">OFFSET(InputPriceData!G$15,CalculationsAndCharts!$A2708+$A$11,IF($C$7,8,0),1,1)</f>
        <v>792500</v>
      </c>
      <c r="D2708" s="4">
        <f ca="1">OFFSET(InputPriceData!C$15,CalculationsAndCharts!$A2708+$A$11,IF($C$7,8,0),1,1)</f>
        <v>22.99</v>
      </c>
      <c r="E2708" s="4">
        <f ca="1">OFFSET(InputPriceData!D$15,CalculationsAndCharts!$A2708+$A$11,IF($C$7,8,0),1,1)</f>
        <v>24.2</v>
      </c>
      <c r="F2708" s="4">
        <f ca="1">OFFSET(InputPriceData!E$15,CalculationsAndCharts!$A2708+$A$11,IF($C$7,8,0),1,1)</f>
        <v>22.97</v>
      </c>
      <c r="G2708" s="4">
        <f ca="1">OFFSET(InputPriceData!F$15,CalculationsAndCharts!$A2708+$A$11,IF($C$7,8,0),1,1)</f>
        <v>24.2</v>
      </c>
      <c r="H2708" s="128"/>
      <c r="I2708" s="128"/>
      <c r="K2708" s="124"/>
      <c r="L2708" s="279"/>
      <c r="M2708" s="281"/>
      <c r="N2708" s="280"/>
      <c r="O2708" s="4"/>
      <c r="P2708" s="4"/>
      <c r="Q2708" s="3"/>
      <c r="S2708" s="309">
        <f t="shared" ca="1" si="1121"/>
        <v>24.75</v>
      </c>
      <c r="T2708" s="309">
        <f t="shared" ca="1" si="1122"/>
        <v>22.51</v>
      </c>
      <c r="U2708" s="310">
        <f t="shared" ca="1" si="1114"/>
        <v>0.75446428571428525</v>
      </c>
      <c r="V2708" s="310" t="b">
        <f t="shared" ca="1" si="1123"/>
        <v>0</v>
      </c>
      <c r="W2708" s="3" t="b">
        <f t="shared" ca="1" si="1124"/>
        <v>0</v>
      </c>
      <c r="X2708" s="3" t="str">
        <f t="shared" ca="1" si="1125"/>
        <v/>
      </c>
      <c r="Y2708" s="3" t="str">
        <f t="shared" ca="1" si="1115"/>
        <v/>
      </c>
      <c r="Z2708" s="3" t="str">
        <f t="shared" ca="1" si="1126"/>
        <v/>
      </c>
      <c r="AA2708" s="3" t="str">
        <f t="shared" ca="1" si="1127"/>
        <v/>
      </c>
      <c r="AB2708" s="205">
        <f t="shared" ca="1" si="1128"/>
        <v>363</v>
      </c>
      <c r="AC2708" s="205">
        <f t="shared" ca="1" si="1129"/>
        <v>6</v>
      </c>
      <c r="AD2708" s="205">
        <f t="shared" ca="1" si="1116"/>
        <v>60.5</v>
      </c>
      <c r="AE2708" s="205">
        <f t="shared" ca="1" si="1117"/>
        <v>10.5</v>
      </c>
      <c r="AF2708" s="205">
        <f t="shared" ca="1" si="1130"/>
        <v>2.1</v>
      </c>
      <c r="AG2708" s="205"/>
      <c r="AH2708" s="205"/>
      <c r="AI2708" s="205"/>
      <c r="AJ2708" s="205"/>
      <c r="AK2708" s="4"/>
      <c r="AL2708" s="4"/>
      <c r="AM2708" s="309">
        <f t="shared" ca="1" si="1131"/>
        <v>24.52</v>
      </c>
      <c r="AN2708" s="309">
        <f t="shared" ca="1" si="1132"/>
        <v>22.51</v>
      </c>
      <c r="AO2708" s="310">
        <f t="shared" ca="1" si="1133"/>
        <v>0.84079601990049724</v>
      </c>
      <c r="AP2708" s="310" t="b">
        <f t="shared" ca="1" si="1134"/>
        <v>0</v>
      </c>
      <c r="AQ2708" s="309">
        <f t="shared" ca="1" si="1135"/>
        <v>0.67499999999999993</v>
      </c>
      <c r="AR2708" s="205">
        <f t="shared" ca="1" si="1118"/>
        <v>21.824999999999999</v>
      </c>
      <c r="AS2708" s="45" t="b">
        <f t="shared" ca="1" si="1119"/>
        <v>0</v>
      </c>
      <c r="AT2708">
        <f t="shared" ca="1" si="1120"/>
        <v>6</v>
      </c>
      <c r="AU2708" t="b">
        <f t="shared" ca="1" si="1136"/>
        <v>0</v>
      </c>
      <c r="AV2708" t="b">
        <f t="shared" ca="1" si="1137"/>
        <v>0</v>
      </c>
      <c r="AW2708" s="266" t="b">
        <f t="shared" ca="1" si="1138"/>
        <v>0</v>
      </c>
      <c r="AX2708" s="266" t="b">
        <f t="shared" ca="1" si="1139"/>
        <v>1</v>
      </c>
      <c r="AY2708" s="266" t="b">
        <f t="shared" ca="1" si="1140"/>
        <v>0</v>
      </c>
    </row>
    <row r="2709" spans="1:51" x14ac:dyDescent="0.25">
      <c r="A2709">
        <v>2677</v>
      </c>
      <c r="B2709" s="163">
        <f ca="1">OFFSET(InputPriceData!B$15,CalculationsAndCharts!$A2709+$A$11,0,1,1)</f>
        <v>38131</v>
      </c>
      <c r="C2709" s="3">
        <f ca="1">OFFSET(InputPriceData!G$15,CalculationsAndCharts!$A2709+$A$11,IF($C$7,8,0),1,1)</f>
        <v>334100</v>
      </c>
      <c r="D2709" s="4">
        <f ca="1">OFFSET(InputPriceData!C$15,CalculationsAndCharts!$A2709+$A$11,IF($C$7,8,0),1,1)</f>
        <v>22.99</v>
      </c>
      <c r="E2709" s="4">
        <f ca="1">OFFSET(InputPriceData!D$15,CalculationsAndCharts!$A2709+$A$11,IF($C$7,8,0),1,1)</f>
        <v>23.15</v>
      </c>
      <c r="F2709" s="4">
        <f ca="1">OFFSET(InputPriceData!E$15,CalculationsAndCharts!$A2709+$A$11,IF($C$7,8,0),1,1)</f>
        <v>22.55</v>
      </c>
      <c r="G2709" s="4">
        <f ca="1">OFFSET(InputPriceData!F$15,CalculationsAndCharts!$A2709+$A$11,IF($C$7,8,0),1,1)</f>
        <v>22.96</v>
      </c>
      <c r="H2709" s="128"/>
      <c r="I2709" s="128"/>
      <c r="K2709" s="124"/>
      <c r="L2709" s="279"/>
      <c r="M2709" s="281"/>
      <c r="N2709" s="280"/>
      <c r="O2709" s="4"/>
      <c r="P2709" s="4"/>
      <c r="Q2709" s="3"/>
      <c r="S2709" s="309">
        <f t="shared" ca="1" si="1121"/>
        <v>24.75</v>
      </c>
      <c r="T2709" s="309">
        <f t="shared" ca="1" si="1122"/>
        <v>22.51</v>
      </c>
      <c r="U2709" s="310">
        <f t="shared" ca="1" si="1114"/>
        <v>0.20089285714285696</v>
      </c>
      <c r="V2709" s="310" t="b">
        <f t="shared" ca="1" si="1123"/>
        <v>0</v>
      </c>
      <c r="W2709" s="3" t="b">
        <f t="shared" ca="1" si="1124"/>
        <v>0</v>
      </c>
      <c r="X2709" s="3" t="str">
        <f t="shared" ca="1" si="1125"/>
        <v/>
      </c>
      <c r="Y2709" s="3" t="str">
        <f t="shared" ca="1" si="1115"/>
        <v/>
      </c>
      <c r="Z2709" s="3" t="str">
        <f t="shared" ca="1" si="1126"/>
        <v/>
      </c>
      <c r="AA2709" s="3" t="str">
        <f t="shared" ca="1" si="1127"/>
        <v/>
      </c>
      <c r="AB2709" s="205">
        <f t="shared" ca="1" si="1128"/>
        <v>363</v>
      </c>
      <c r="AC2709" s="205">
        <f t="shared" ca="1" si="1129"/>
        <v>6</v>
      </c>
      <c r="AD2709" s="205">
        <f t="shared" ca="1" si="1116"/>
        <v>60.5</v>
      </c>
      <c r="AE2709" s="205">
        <f t="shared" ca="1" si="1117"/>
        <v>10.5</v>
      </c>
      <c r="AF2709" s="205">
        <f t="shared" ca="1" si="1130"/>
        <v>2.1</v>
      </c>
      <c r="AG2709" s="205"/>
      <c r="AH2709" s="205"/>
      <c r="AI2709" s="205"/>
      <c r="AJ2709" s="205"/>
      <c r="AK2709" s="4"/>
      <c r="AL2709" s="4"/>
      <c r="AM2709" s="309">
        <f t="shared" ca="1" si="1131"/>
        <v>24.75</v>
      </c>
      <c r="AN2709" s="309">
        <f t="shared" ca="1" si="1132"/>
        <v>22.51</v>
      </c>
      <c r="AO2709" s="310">
        <f t="shared" ca="1" si="1133"/>
        <v>0.20089285714285696</v>
      </c>
      <c r="AP2709" s="310" t="b">
        <f t="shared" ca="1" si="1134"/>
        <v>0</v>
      </c>
      <c r="AQ2709" s="309">
        <f t="shared" ca="1" si="1135"/>
        <v>0.67499999999999993</v>
      </c>
      <c r="AR2709" s="205">
        <f t="shared" ca="1" si="1118"/>
        <v>21.824999999999999</v>
      </c>
      <c r="AS2709" s="45" t="b">
        <f t="shared" ca="1" si="1119"/>
        <v>0</v>
      </c>
      <c r="AT2709">
        <f t="shared" ca="1" si="1120"/>
        <v>5</v>
      </c>
      <c r="AU2709" t="b">
        <f t="shared" ca="1" si="1136"/>
        <v>0</v>
      </c>
      <c r="AV2709" t="b">
        <f t="shared" ca="1" si="1137"/>
        <v>0</v>
      </c>
      <c r="AW2709" s="266" t="b">
        <f t="shared" ca="1" si="1138"/>
        <v>0</v>
      </c>
      <c r="AX2709" s="266" t="b">
        <f t="shared" ca="1" si="1139"/>
        <v>1</v>
      </c>
      <c r="AY2709" s="266" t="b">
        <f t="shared" ca="1" si="1140"/>
        <v>0</v>
      </c>
    </row>
    <row r="2710" spans="1:51" x14ac:dyDescent="0.25">
      <c r="A2710">
        <v>2678</v>
      </c>
      <c r="B2710" s="163">
        <f ca="1">OFFSET(InputPriceData!B$15,CalculationsAndCharts!$A2710+$A$11,0,1,1)</f>
        <v>38128</v>
      </c>
      <c r="C2710" s="3">
        <f ca="1">OFFSET(InputPriceData!G$15,CalculationsAndCharts!$A2710+$A$11,IF($C$7,8,0),1,1)</f>
        <v>212400</v>
      </c>
      <c r="D2710" s="4">
        <f ca="1">OFFSET(InputPriceData!C$15,CalculationsAndCharts!$A2710+$A$11,IF($C$7,8,0),1,1)</f>
        <v>22.74</v>
      </c>
      <c r="E2710" s="4">
        <f ca="1">OFFSET(InputPriceData!D$15,CalculationsAndCharts!$A2710+$A$11,IF($C$7,8,0),1,1)</f>
        <v>22.87</v>
      </c>
      <c r="F2710" s="4">
        <f ca="1">OFFSET(InputPriceData!E$15,CalculationsAndCharts!$A2710+$A$11,IF($C$7,8,0),1,1)</f>
        <v>22.36</v>
      </c>
      <c r="G2710" s="4">
        <f ca="1">OFFSET(InputPriceData!F$15,CalculationsAndCharts!$A2710+$A$11,IF($C$7,8,0),1,1)</f>
        <v>22.87</v>
      </c>
      <c r="H2710" s="128"/>
      <c r="I2710" s="128"/>
      <c r="K2710" s="124"/>
      <c r="L2710" s="279"/>
      <c r="M2710" s="281"/>
      <c r="N2710" s="280"/>
      <c r="O2710" s="4"/>
      <c r="P2710" s="4"/>
      <c r="Q2710" s="3"/>
      <c r="S2710" s="309">
        <f t="shared" ca="1" si="1121"/>
        <v>24.76</v>
      </c>
      <c r="T2710" s="309">
        <f t="shared" ca="1" si="1122"/>
        <v>22.51</v>
      </c>
      <c r="U2710" s="310">
        <f t="shared" ca="1" si="1114"/>
        <v>0.15999999999999975</v>
      </c>
      <c r="V2710" s="310" t="b">
        <f t="shared" ca="1" si="1123"/>
        <v>0</v>
      </c>
      <c r="W2710" s="3" t="b">
        <f t="shared" ca="1" si="1124"/>
        <v>0</v>
      </c>
      <c r="X2710" s="3" t="str">
        <f t="shared" ca="1" si="1125"/>
        <v/>
      </c>
      <c r="Y2710" s="3" t="str">
        <f t="shared" ca="1" si="1115"/>
        <v/>
      </c>
      <c r="Z2710" s="3" t="str">
        <f t="shared" ca="1" si="1126"/>
        <v/>
      </c>
      <c r="AA2710" s="3" t="str">
        <f t="shared" ca="1" si="1127"/>
        <v/>
      </c>
      <c r="AB2710" s="205">
        <f t="shared" ca="1" si="1128"/>
        <v>363</v>
      </c>
      <c r="AC2710" s="205">
        <f t="shared" ca="1" si="1129"/>
        <v>6</v>
      </c>
      <c r="AD2710" s="205">
        <f t="shared" ca="1" si="1116"/>
        <v>60.5</v>
      </c>
      <c r="AE2710" s="205">
        <f t="shared" ca="1" si="1117"/>
        <v>10.5</v>
      </c>
      <c r="AF2710" s="205">
        <f t="shared" ca="1" si="1130"/>
        <v>2.1</v>
      </c>
      <c r="AG2710" s="205"/>
      <c r="AH2710" s="205"/>
      <c r="AI2710" s="205"/>
      <c r="AJ2710" s="205"/>
      <c r="AK2710" s="4"/>
      <c r="AL2710" s="4"/>
      <c r="AM2710" s="309">
        <f t="shared" ca="1" si="1131"/>
        <v>24.75</v>
      </c>
      <c r="AN2710" s="309">
        <f t="shared" ca="1" si="1132"/>
        <v>22.51</v>
      </c>
      <c r="AO2710" s="310">
        <f t="shared" ca="1" si="1133"/>
        <v>0.16071428571428556</v>
      </c>
      <c r="AP2710" s="310" t="b">
        <f t="shared" ca="1" si="1134"/>
        <v>0</v>
      </c>
      <c r="AQ2710" s="309">
        <f t="shared" ca="1" si="1135"/>
        <v>0.67499999999999993</v>
      </c>
      <c r="AR2710" s="205">
        <f t="shared" ca="1" si="1118"/>
        <v>21.824999999999999</v>
      </c>
      <c r="AS2710" s="45" t="b">
        <f t="shared" ca="1" si="1119"/>
        <v>0</v>
      </c>
      <c r="AT2710">
        <f t="shared" ca="1" si="1120"/>
        <v>4</v>
      </c>
      <c r="AU2710" t="b">
        <f t="shared" ca="1" si="1136"/>
        <v>0</v>
      </c>
      <c r="AV2710" t="b">
        <f t="shared" ca="1" si="1137"/>
        <v>0</v>
      </c>
      <c r="AW2710" s="266" t="b">
        <f t="shared" ca="1" si="1138"/>
        <v>0</v>
      </c>
      <c r="AX2710" s="266" t="b">
        <f t="shared" ca="1" si="1139"/>
        <v>1</v>
      </c>
      <c r="AY2710" s="266" t="b">
        <f t="shared" ca="1" si="1140"/>
        <v>0</v>
      </c>
    </row>
    <row r="2711" spans="1:51" x14ac:dyDescent="0.25">
      <c r="A2711">
        <v>2679</v>
      </c>
      <c r="B2711" s="163">
        <f ca="1">OFFSET(InputPriceData!B$15,CalculationsAndCharts!$A2711+$A$11,0,1,1)</f>
        <v>38127</v>
      </c>
      <c r="C2711" s="3">
        <f ca="1">OFFSET(InputPriceData!G$15,CalculationsAndCharts!$A2711+$A$11,IF($C$7,8,0),1,1)</f>
        <v>374100</v>
      </c>
      <c r="D2711" s="4">
        <f ca="1">OFFSET(InputPriceData!C$15,CalculationsAndCharts!$A2711+$A$11,IF($C$7,8,0),1,1)</f>
        <v>22.82</v>
      </c>
      <c r="E2711" s="4">
        <f ca="1">OFFSET(InputPriceData!D$15,CalculationsAndCharts!$A2711+$A$11,IF($C$7,8,0),1,1)</f>
        <v>22.98</v>
      </c>
      <c r="F2711" s="4">
        <f ca="1">OFFSET(InputPriceData!E$15,CalculationsAndCharts!$A2711+$A$11,IF($C$7,8,0),1,1)</f>
        <v>22.42</v>
      </c>
      <c r="G2711" s="4">
        <f ca="1">OFFSET(InputPriceData!F$15,CalculationsAndCharts!$A2711+$A$11,IF($C$7,8,0),1,1)</f>
        <v>22.51</v>
      </c>
      <c r="H2711" s="128"/>
      <c r="I2711" s="128"/>
      <c r="K2711" s="124"/>
      <c r="L2711" s="279"/>
      <c r="M2711" s="281"/>
      <c r="N2711" s="280"/>
      <c r="O2711" s="4"/>
      <c r="P2711" s="4"/>
      <c r="Q2711" s="3"/>
      <c r="S2711" s="309">
        <f t="shared" ca="1" si="1121"/>
        <v>25.29</v>
      </c>
      <c r="T2711" s="309">
        <f t="shared" ca="1" si="1122"/>
        <v>22.51</v>
      </c>
      <c r="U2711" s="310">
        <f t="shared" ca="1" si="1114"/>
        <v>0</v>
      </c>
      <c r="V2711" s="310" t="b">
        <f t="shared" ca="1" si="1123"/>
        <v>1</v>
      </c>
      <c r="W2711" s="3" t="b">
        <f t="shared" ca="1" si="1124"/>
        <v>0</v>
      </c>
      <c r="X2711" s="3" t="str">
        <f t="shared" ca="1" si="1125"/>
        <v/>
      </c>
      <c r="Y2711" s="3" t="str">
        <f t="shared" ca="1" si="1115"/>
        <v/>
      </c>
      <c r="Z2711" s="3" t="str">
        <f t="shared" ca="1" si="1126"/>
        <v/>
      </c>
      <c r="AA2711" s="3" t="str">
        <f t="shared" ca="1" si="1127"/>
        <v/>
      </c>
      <c r="AB2711" s="205">
        <f t="shared" ca="1" si="1128"/>
        <v>363</v>
      </c>
      <c r="AC2711" s="205">
        <f t="shared" ca="1" si="1129"/>
        <v>6</v>
      </c>
      <c r="AD2711" s="205">
        <f t="shared" ca="1" si="1116"/>
        <v>60.5</v>
      </c>
      <c r="AE2711" s="205">
        <f t="shared" ca="1" si="1117"/>
        <v>10.5</v>
      </c>
      <c r="AF2711" s="205">
        <f t="shared" ca="1" si="1130"/>
        <v>2.1</v>
      </c>
      <c r="AG2711" s="205"/>
      <c r="AH2711" s="205"/>
      <c r="AI2711" s="205"/>
      <c r="AJ2711" s="205"/>
      <c r="AK2711" s="4"/>
      <c r="AL2711" s="4"/>
      <c r="AM2711" s="309">
        <f t="shared" ca="1" si="1131"/>
        <v>24.75</v>
      </c>
      <c r="AN2711" s="309">
        <f t="shared" ca="1" si="1132"/>
        <v>22.51</v>
      </c>
      <c r="AO2711" s="310">
        <f t="shared" ca="1" si="1133"/>
        <v>0</v>
      </c>
      <c r="AP2711" s="310" t="b">
        <f t="shared" ca="1" si="1134"/>
        <v>1</v>
      </c>
      <c r="AQ2711" s="309">
        <f t="shared" ca="1" si="1135"/>
        <v>0.67499999999999993</v>
      </c>
      <c r="AR2711" s="205">
        <f t="shared" ca="1" si="1118"/>
        <v>21.824999999999999</v>
      </c>
      <c r="AS2711" s="45" t="b">
        <f t="shared" ca="1" si="1119"/>
        <v>0</v>
      </c>
      <c r="AT2711">
        <f t="shared" ca="1" si="1120"/>
        <v>3</v>
      </c>
      <c r="AU2711" t="b">
        <f t="shared" ca="1" si="1136"/>
        <v>0</v>
      </c>
      <c r="AV2711" t="b">
        <f t="shared" ca="1" si="1137"/>
        <v>0</v>
      </c>
      <c r="AW2711" s="266" t="b">
        <f t="shared" ca="1" si="1138"/>
        <v>0</v>
      </c>
      <c r="AX2711" s="266" t="b">
        <f t="shared" ca="1" si="1139"/>
        <v>1</v>
      </c>
      <c r="AY2711" s="266" t="b">
        <f t="shared" ca="1" si="1140"/>
        <v>0</v>
      </c>
    </row>
    <row r="2712" spans="1:51" x14ac:dyDescent="0.25">
      <c r="A2712">
        <v>2680</v>
      </c>
      <c r="B2712" s="163">
        <f ca="1">OFFSET(InputPriceData!B$15,CalculationsAndCharts!$A2712+$A$11,0,1,1)</f>
        <v>38126</v>
      </c>
      <c r="C2712" s="3">
        <f ca="1">OFFSET(InputPriceData!G$15,CalculationsAndCharts!$A2712+$A$11,IF($C$7,8,0),1,1)</f>
        <v>373300</v>
      </c>
      <c r="D2712" s="4">
        <f ca="1">OFFSET(InputPriceData!C$15,CalculationsAndCharts!$A2712+$A$11,IF($C$7,8,0),1,1)</f>
        <v>23.17</v>
      </c>
      <c r="E2712" s="4">
        <f ca="1">OFFSET(InputPriceData!D$15,CalculationsAndCharts!$A2712+$A$11,IF($C$7,8,0),1,1)</f>
        <v>23.34</v>
      </c>
      <c r="F2712" s="4">
        <f ca="1">OFFSET(InputPriceData!E$15,CalculationsAndCharts!$A2712+$A$11,IF($C$7,8,0),1,1)</f>
        <v>22.81</v>
      </c>
      <c r="G2712" s="4">
        <f ca="1">OFFSET(InputPriceData!F$15,CalculationsAndCharts!$A2712+$A$11,IF($C$7,8,0),1,1)</f>
        <v>22.95</v>
      </c>
      <c r="H2712" s="128"/>
      <c r="I2712" s="128"/>
      <c r="K2712" s="124"/>
      <c r="L2712" s="279"/>
      <c r="M2712" s="281"/>
      <c r="N2712" s="280"/>
      <c r="O2712" s="4"/>
      <c r="P2712" s="4"/>
      <c r="Q2712" s="3"/>
      <c r="S2712" s="309">
        <f t="shared" ca="1" si="1121"/>
        <v>25.29</v>
      </c>
      <c r="T2712" s="309">
        <f t="shared" ca="1" si="1122"/>
        <v>22.58</v>
      </c>
      <c r="U2712" s="310">
        <f t="shared" ca="1" si="1114"/>
        <v>0.13653136531365345</v>
      </c>
      <c r="V2712" s="310" t="b">
        <f t="shared" ca="1" si="1123"/>
        <v>0</v>
      </c>
      <c r="W2712" s="3" t="b">
        <f t="shared" ca="1" si="1124"/>
        <v>0</v>
      </c>
      <c r="X2712" s="3" t="str">
        <f t="shared" ca="1" si="1125"/>
        <v/>
      </c>
      <c r="Y2712" s="3" t="str">
        <f t="shared" ca="1" si="1115"/>
        <v/>
      </c>
      <c r="Z2712" s="3" t="str">
        <f t="shared" ca="1" si="1126"/>
        <v/>
      </c>
      <c r="AA2712" s="3" t="str">
        <f t="shared" ca="1" si="1127"/>
        <v/>
      </c>
      <c r="AB2712" s="205">
        <f t="shared" ca="1" si="1128"/>
        <v>363</v>
      </c>
      <c r="AC2712" s="205">
        <f t="shared" ca="1" si="1129"/>
        <v>6</v>
      </c>
      <c r="AD2712" s="205">
        <f t="shared" ca="1" si="1116"/>
        <v>60.5</v>
      </c>
      <c r="AE2712" s="205">
        <f t="shared" ca="1" si="1117"/>
        <v>10.5</v>
      </c>
      <c r="AF2712" s="205">
        <f t="shared" ca="1" si="1130"/>
        <v>2.1</v>
      </c>
      <c r="AG2712" s="205"/>
      <c r="AH2712" s="205"/>
      <c r="AI2712" s="205"/>
      <c r="AJ2712" s="205"/>
      <c r="AK2712" s="4"/>
      <c r="AL2712" s="4"/>
      <c r="AM2712" s="309">
        <f t="shared" ca="1" si="1131"/>
        <v>24.76</v>
      </c>
      <c r="AN2712" s="309">
        <f t="shared" ca="1" si="1132"/>
        <v>22.58</v>
      </c>
      <c r="AO2712" s="310">
        <f t="shared" ca="1" si="1133"/>
        <v>0.16972477064220204</v>
      </c>
      <c r="AP2712" s="310" t="b">
        <f t="shared" ca="1" si="1134"/>
        <v>0</v>
      </c>
      <c r="AQ2712" s="309">
        <f t="shared" ca="1" si="1135"/>
        <v>0.67499999999999993</v>
      </c>
      <c r="AR2712" s="205">
        <f t="shared" ca="1" si="1118"/>
        <v>21.824999999999999</v>
      </c>
      <c r="AS2712" s="45" t="b">
        <f t="shared" ca="1" si="1119"/>
        <v>0</v>
      </c>
      <c r="AT2712">
        <f t="shared" ca="1" si="1120"/>
        <v>2</v>
      </c>
      <c r="AU2712" t="b">
        <f t="shared" ca="1" si="1136"/>
        <v>0</v>
      </c>
      <c r="AV2712" t="b">
        <f t="shared" ca="1" si="1137"/>
        <v>0</v>
      </c>
      <c r="AW2712" s="266" t="b">
        <f t="shared" ca="1" si="1138"/>
        <v>0</v>
      </c>
      <c r="AX2712" s="266" t="b">
        <f t="shared" ca="1" si="1139"/>
        <v>1</v>
      </c>
      <c r="AY2712" s="266" t="b">
        <f t="shared" ca="1" si="1140"/>
        <v>0</v>
      </c>
    </row>
    <row r="2713" spans="1:51" x14ac:dyDescent="0.25">
      <c r="A2713">
        <v>2681</v>
      </c>
      <c r="B2713" s="163">
        <f ca="1">OFFSET(InputPriceData!B$15,CalculationsAndCharts!$A2713+$A$11,0,1,1)</f>
        <v>38125</v>
      </c>
      <c r="C2713" s="3">
        <f ca="1">OFFSET(InputPriceData!G$15,CalculationsAndCharts!$A2713+$A$11,IF($C$7,8,0),1,1)</f>
        <v>426000</v>
      </c>
      <c r="D2713" s="4">
        <f ca="1">OFFSET(InputPriceData!C$15,CalculationsAndCharts!$A2713+$A$11,IF($C$7,8,0),1,1)</f>
        <v>22.5</v>
      </c>
      <c r="E2713" s="4">
        <f ca="1">OFFSET(InputPriceData!D$15,CalculationsAndCharts!$A2713+$A$11,IF($C$7,8,0),1,1)</f>
        <v>23.05</v>
      </c>
      <c r="F2713" s="4">
        <f ca="1">OFFSET(InputPriceData!E$15,CalculationsAndCharts!$A2713+$A$11,IF($C$7,8,0),1,1)</f>
        <v>22.41</v>
      </c>
      <c r="G2713" s="4">
        <f ca="1">OFFSET(InputPriceData!F$15,CalculationsAndCharts!$A2713+$A$11,IF($C$7,8,0),1,1)</f>
        <v>23.04</v>
      </c>
      <c r="H2713" s="128"/>
      <c r="I2713" s="128"/>
      <c r="K2713" s="124"/>
      <c r="L2713" s="279"/>
      <c r="M2713" s="281"/>
      <c r="N2713" s="280"/>
      <c r="O2713" s="4"/>
      <c r="P2713" s="4"/>
      <c r="Q2713" s="3"/>
      <c r="S2713" s="309">
        <f t="shared" ca="1" si="1121"/>
        <v>25.29</v>
      </c>
      <c r="T2713" s="309">
        <f t="shared" ca="1" si="1122"/>
        <v>22.58</v>
      </c>
      <c r="U2713" s="310">
        <f t="shared" ca="1" si="1114"/>
        <v>0.16974169741697442</v>
      </c>
      <c r="V2713" s="310" t="b">
        <f t="shared" ca="1" si="1123"/>
        <v>0</v>
      </c>
      <c r="W2713" s="3" t="b">
        <f t="shared" ca="1" si="1124"/>
        <v>0</v>
      </c>
      <c r="X2713" s="3" t="str">
        <f t="shared" ca="1" si="1125"/>
        <v/>
      </c>
      <c r="Y2713" s="3" t="str">
        <f t="shared" ca="1" si="1115"/>
        <v/>
      </c>
      <c r="Z2713" s="3" t="str">
        <f t="shared" ca="1" si="1126"/>
        <v/>
      </c>
      <c r="AA2713" s="3" t="str">
        <f t="shared" ca="1" si="1127"/>
        <v/>
      </c>
      <c r="AB2713" s="205">
        <f t="shared" ca="1" si="1128"/>
        <v>363</v>
      </c>
      <c r="AC2713" s="205">
        <f t="shared" ca="1" si="1129"/>
        <v>6</v>
      </c>
      <c r="AD2713" s="205">
        <f t="shared" ca="1" si="1116"/>
        <v>60.5</v>
      </c>
      <c r="AE2713" s="205">
        <f t="shared" ca="1" si="1117"/>
        <v>10.5</v>
      </c>
      <c r="AF2713" s="205">
        <f t="shared" ca="1" si="1130"/>
        <v>2.1</v>
      </c>
      <c r="AG2713" s="205"/>
      <c r="AH2713" s="205"/>
      <c r="AI2713" s="205"/>
      <c r="AJ2713" s="205"/>
      <c r="AK2713" s="4"/>
      <c r="AL2713" s="4"/>
      <c r="AM2713" s="309">
        <f t="shared" ca="1" si="1131"/>
        <v>25.29</v>
      </c>
      <c r="AN2713" s="309">
        <f t="shared" ca="1" si="1132"/>
        <v>22.58</v>
      </c>
      <c r="AO2713" s="310">
        <f t="shared" ca="1" si="1133"/>
        <v>0.16974169741697442</v>
      </c>
      <c r="AP2713" s="310" t="b">
        <f t="shared" ca="1" si="1134"/>
        <v>0</v>
      </c>
      <c r="AQ2713" s="309">
        <f t="shared" ca="1" si="1135"/>
        <v>0.67499999999999993</v>
      </c>
      <c r="AR2713" s="205">
        <f t="shared" ca="1" si="1118"/>
        <v>21.824999999999999</v>
      </c>
      <c r="AS2713" s="45" t="b">
        <f t="shared" ca="1" si="1119"/>
        <v>0</v>
      </c>
      <c r="AT2713">
        <f t="shared" ca="1" si="1120"/>
        <v>1</v>
      </c>
      <c r="AU2713" t="b">
        <f t="shared" ca="1" si="1136"/>
        <v>0</v>
      </c>
      <c r="AV2713" t="b">
        <f t="shared" ca="1" si="1137"/>
        <v>0</v>
      </c>
      <c r="AW2713" s="266" t="b">
        <f t="shared" ca="1" si="1138"/>
        <v>1</v>
      </c>
      <c r="AX2713" s="266" t="b">
        <f t="shared" ca="1" si="1139"/>
        <v>1</v>
      </c>
      <c r="AY2713" s="266" t="b">
        <f t="shared" ca="1" si="1140"/>
        <v>0</v>
      </c>
    </row>
    <row r="2714" spans="1:51" x14ac:dyDescent="0.25">
      <c r="A2714">
        <v>2682</v>
      </c>
      <c r="B2714" s="163">
        <f ca="1">OFFSET(InputPriceData!B$15,CalculationsAndCharts!$A2714+$A$11,0,1,1)</f>
        <v>38124</v>
      </c>
      <c r="C2714" s="3">
        <f ca="1">OFFSET(InputPriceData!G$15,CalculationsAndCharts!$A2714+$A$11,IF($C$7,8,0),1,1)</f>
        <v>323700</v>
      </c>
      <c r="D2714" s="4">
        <f ca="1">OFFSET(InputPriceData!C$15,CalculationsAndCharts!$A2714+$A$11,IF($C$7,8,0),1,1)</f>
        <v>23.25</v>
      </c>
      <c r="E2714" s="4">
        <f ca="1">OFFSET(InputPriceData!D$15,CalculationsAndCharts!$A2714+$A$11,IF($C$7,8,0),1,1)</f>
        <v>23.32</v>
      </c>
      <c r="F2714" s="4">
        <f ca="1">OFFSET(InputPriceData!E$15,CalculationsAndCharts!$A2714+$A$11,IF($C$7,8,0),1,1)</f>
        <v>22.36</v>
      </c>
      <c r="G2714" s="4">
        <f ca="1">OFFSET(InputPriceData!F$15,CalculationsAndCharts!$A2714+$A$11,IF($C$7,8,0),1,1)</f>
        <v>22.58</v>
      </c>
      <c r="H2714" s="128"/>
      <c r="I2714" s="128"/>
      <c r="K2714" s="124"/>
      <c r="L2714" s="279"/>
      <c r="M2714" s="281"/>
      <c r="N2714" s="280"/>
      <c r="O2714" s="4"/>
      <c r="P2714" s="4"/>
      <c r="Q2714" s="3"/>
      <c r="S2714" s="309">
        <f t="shared" ca="1" si="1121"/>
        <v>25.29</v>
      </c>
      <c r="T2714" s="309">
        <f t="shared" ca="1" si="1122"/>
        <v>22.58</v>
      </c>
      <c r="U2714" s="310">
        <f t="shared" ca="1" si="1114"/>
        <v>0</v>
      </c>
      <c r="V2714" s="310" t="b">
        <f t="shared" ca="1" si="1123"/>
        <v>1</v>
      </c>
      <c r="W2714" s="3" t="b">
        <f t="shared" ca="1" si="1124"/>
        <v>0</v>
      </c>
      <c r="X2714" s="3" t="str">
        <f t="shared" ca="1" si="1125"/>
        <v/>
      </c>
      <c r="Y2714" s="3" t="str">
        <f t="shared" ca="1" si="1115"/>
        <v/>
      </c>
      <c r="Z2714" s="3" t="str">
        <f t="shared" ca="1" si="1126"/>
        <v/>
      </c>
      <c r="AA2714" s="3" t="str">
        <f t="shared" ca="1" si="1127"/>
        <v/>
      </c>
      <c r="AB2714" s="205">
        <f t="shared" ca="1" si="1128"/>
        <v>363</v>
      </c>
      <c r="AC2714" s="205">
        <f t="shared" ca="1" si="1129"/>
        <v>6</v>
      </c>
      <c r="AD2714" s="205">
        <f t="shared" ca="1" si="1116"/>
        <v>60.5</v>
      </c>
      <c r="AE2714" s="205">
        <f t="shared" ca="1" si="1117"/>
        <v>10.5</v>
      </c>
      <c r="AF2714" s="205">
        <f t="shared" ca="1" si="1130"/>
        <v>2.1</v>
      </c>
      <c r="AG2714" s="205"/>
      <c r="AH2714" s="205"/>
      <c r="AI2714" s="205"/>
      <c r="AJ2714" s="205"/>
      <c r="AK2714" s="4"/>
      <c r="AL2714" s="4"/>
      <c r="AM2714" s="309">
        <f t="shared" ca="1" si="1131"/>
        <v>25.29</v>
      </c>
      <c r="AN2714" s="309">
        <f t="shared" ca="1" si="1132"/>
        <v>22.58</v>
      </c>
      <c r="AO2714" s="310">
        <f t="shared" ca="1" si="1133"/>
        <v>0</v>
      </c>
      <c r="AP2714" s="310" t="b">
        <f t="shared" ca="1" si="1134"/>
        <v>1</v>
      </c>
      <c r="AQ2714" s="309">
        <f t="shared" ca="1" si="1135"/>
        <v>0</v>
      </c>
      <c r="AR2714" s="205">
        <f t="shared" ca="1" si="1118"/>
        <v>0</v>
      </c>
      <c r="AS2714" s="45" t="b">
        <f t="shared" ca="1" si="1119"/>
        <v>0</v>
      </c>
      <c r="AT2714">
        <f t="shared" ca="1" si="1120"/>
        <v>0</v>
      </c>
      <c r="AU2714" t="b">
        <f t="shared" ca="1" si="1136"/>
        <v>0</v>
      </c>
      <c r="AV2714" t="b">
        <f t="shared" ca="1" si="1137"/>
        <v>0</v>
      </c>
      <c r="AW2714" s="266" t="b">
        <f t="shared" ca="1" si="1138"/>
        <v>0</v>
      </c>
      <c r="AX2714" s="266" t="b">
        <f t="shared" ca="1" si="1139"/>
        <v>0</v>
      </c>
      <c r="AY2714" s="266" t="b">
        <f t="shared" ca="1" si="1140"/>
        <v>0</v>
      </c>
    </row>
    <row r="2715" spans="1:51" x14ac:dyDescent="0.25">
      <c r="A2715">
        <v>2683</v>
      </c>
      <c r="B2715" s="163">
        <f ca="1">OFFSET(InputPriceData!B$15,CalculationsAndCharts!$A2715+$A$11,0,1,1)</f>
        <v>38121</v>
      </c>
      <c r="C2715" s="3">
        <f ca="1">OFFSET(InputPriceData!G$15,CalculationsAndCharts!$A2715+$A$11,IF($C$7,8,0),1,1)</f>
        <v>281300</v>
      </c>
      <c r="D2715" s="4">
        <f ca="1">OFFSET(InputPriceData!C$15,CalculationsAndCharts!$A2715+$A$11,IF($C$7,8,0),1,1)</f>
        <v>23.25</v>
      </c>
      <c r="E2715" s="4">
        <f ca="1">OFFSET(InputPriceData!D$15,CalculationsAndCharts!$A2715+$A$11,IF($C$7,8,0),1,1)</f>
        <v>23.47</v>
      </c>
      <c r="F2715" s="4">
        <f ca="1">OFFSET(InputPriceData!E$15,CalculationsAndCharts!$A2715+$A$11,IF($C$7,8,0),1,1)</f>
        <v>22.75</v>
      </c>
      <c r="G2715" s="4">
        <f ca="1">OFFSET(InputPriceData!F$15,CalculationsAndCharts!$A2715+$A$11,IF($C$7,8,0),1,1)</f>
        <v>23.16</v>
      </c>
      <c r="H2715" s="128"/>
      <c r="I2715" s="128"/>
      <c r="K2715" s="124"/>
      <c r="L2715" s="279"/>
      <c r="M2715" s="281"/>
      <c r="N2715" s="280"/>
      <c r="O2715" s="4"/>
      <c r="P2715" s="4"/>
      <c r="Q2715" s="3"/>
      <c r="S2715" s="309">
        <f t="shared" ca="1" si="1121"/>
        <v>25.29</v>
      </c>
      <c r="T2715" s="309">
        <f t="shared" ca="1" si="1122"/>
        <v>22.69</v>
      </c>
      <c r="U2715" s="310">
        <f t="shared" ca="1" si="1114"/>
        <v>0.18076923076923049</v>
      </c>
      <c r="V2715" s="310" t="b">
        <f t="shared" ca="1" si="1123"/>
        <v>0</v>
      </c>
      <c r="W2715" s="3" t="b">
        <f t="shared" ca="1" si="1124"/>
        <v>0</v>
      </c>
      <c r="X2715" s="3" t="str">
        <f t="shared" ca="1" si="1125"/>
        <v/>
      </c>
      <c r="Y2715" s="3" t="str">
        <f t="shared" ca="1" si="1115"/>
        <v/>
      </c>
      <c r="Z2715" s="3" t="str">
        <f t="shared" ca="1" si="1126"/>
        <v/>
      </c>
      <c r="AA2715" s="3" t="str">
        <f t="shared" ca="1" si="1127"/>
        <v/>
      </c>
      <c r="AB2715" s="205">
        <f t="shared" ca="1" si="1128"/>
        <v>363</v>
      </c>
      <c r="AC2715" s="205">
        <f t="shared" ca="1" si="1129"/>
        <v>6</v>
      </c>
      <c r="AD2715" s="205">
        <f t="shared" ca="1" si="1116"/>
        <v>60.5</v>
      </c>
      <c r="AE2715" s="205">
        <f t="shared" ca="1" si="1117"/>
        <v>10.5</v>
      </c>
      <c r="AF2715" s="205">
        <f t="shared" ca="1" si="1130"/>
        <v>2.1</v>
      </c>
      <c r="AG2715" s="205"/>
      <c r="AH2715" s="205"/>
      <c r="AI2715" s="205"/>
      <c r="AJ2715" s="205"/>
      <c r="AK2715" s="4"/>
      <c r="AL2715" s="4"/>
      <c r="AM2715" s="309">
        <f t="shared" ca="1" si="1131"/>
        <v>25.29</v>
      </c>
      <c r="AN2715" s="309">
        <f t="shared" ca="1" si="1132"/>
        <v>22.69</v>
      </c>
      <c r="AO2715" s="310">
        <f t="shared" ca="1" si="1133"/>
        <v>0.18076923076923049</v>
      </c>
      <c r="AP2715" s="310" t="b">
        <f t="shared" ca="1" si="1134"/>
        <v>0</v>
      </c>
      <c r="AQ2715" s="309">
        <f t="shared" ca="1" si="1135"/>
        <v>0</v>
      </c>
      <c r="AR2715" s="205">
        <f t="shared" ca="1" si="1118"/>
        <v>0</v>
      </c>
      <c r="AS2715" s="45" t="b">
        <f t="shared" ca="1" si="1119"/>
        <v>0</v>
      </c>
      <c r="AT2715">
        <f t="shared" ca="1" si="1120"/>
        <v>0</v>
      </c>
      <c r="AU2715" t="b">
        <f t="shared" ca="1" si="1136"/>
        <v>0</v>
      </c>
      <c r="AV2715" t="b">
        <f t="shared" ca="1" si="1137"/>
        <v>0</v>
      </c>
      <c r="AW2715" s="266" t="b">
        <f t="shared" ca="1" si="1138"/>
        <v>0</v>
      </c>
      <c r="AX2715" s="266" t="b">
        <f t="shared" ca="1" si="1139"/>
        <v>0</v>
      </c>
      <c r="AY2715" s="266" t="b">
        <f t="shared" ca="1" si="1140"/>
        <v>0</v>
      </c>
    </row>
    <row r="2716" spans="1:51" x14ac:dyDescent="0.25">
      <c r="A2716">
        <v>2684</v>
      </c>
      <c r="B2716" s="163">
        <f ca="1">OFFSET(InputPriceData!B$15,CalculationsAndCharts!$A2716+$A$11,0,1,1)</f>
        <v>38120</v>
      </c>
      <c r="C2716" s="3">
        <f ca="1">OFFSET(InputPriceData!G$15,CalculationsAndCharts!$A2716+$A$11,IF($C$7,8,0),1,1)</f>
        <v>303200</v>
      </c>
      <c r="D2716" s="4">
        <f ca="1">OFFSET(InputPriceData!C$15,CalculationsAndCharts!$A2716+$A$11,IF($C$7,8,0),1,1)</f>
        <v>22.75</v>
      </c>
      <c r="E2716" s="4">
        <f ca="1">OFFSET(InputPriceData!D$15,CalculationsAndCharts!$A2716+$A$11,IF($C$7,8,0),1,1)</f>
        <v>23.2</v>
      </c>
      <c r="F2716" s="4">
        <f ca="1">OFFSET(InputPriceData!E$15,CalculationsAndCharts!$A2716+$A$11,IF($C$7,8,0),1,1)</f>
        <v>22.6</v>
      </c>
      <c r="G2716" s="4">
        <f ca="1">OFFSET(InputPriceData!F$15,CalculationsAndCharts!$A2716+$A$11,IF($C$7,8,0),1,1)</f>
        <v>23.02</v>
      </c>
      <c r="H2716" s="128"/>
      <c r="I2716" s="128"/>
      <c r="K2716" s="124"/>
      <c r="L2716" s="279"/>
      <c r="M2716" s="281"/>
      <c r="N2716" s="280"/>
      <c r="O2716" s="4"/>
      <c r="P2716" s="4"/>
      <c r="Q2716" s="3"/>
      <c r="S2716" s="309">
        <f t="shared" ca="1" si="1121"/>
        <v>25.29</v>
      </c>
      <c r="T2716" s="309">
        <f t="shared" ca="1" si="1122"/>
        <v>22.69</v>
      </c>
      <c r="U2716" s="310">
        <f t="shared" ca="1" si="1114"/>
        <v>0.12692307692307636</v>
      </c>
      <c r="V2716" s="310" t="b">
        <f t="shared" ca="1" si="1123"/>
        <v>0</v>
      </c>
      <c r="W2716" s="3" t="b">
        <f t="shared" ca="1" si="1124"/>
        <v>0</v>
      </c>
      <c r="X2716" s="3" t="str">
        <f t="shared" ca="1" si="1125"/>
        <v/>
      </c>
      <c r="Y2716" s="3" t="str">
        <f t="shared" ca="1" si="1115"/>
        <v/>
      </c>
      <c r="Z2716" s="3" t="str">
        <f t="shared" ca="1" si="1126"/>
        <v/>
      </c>
      <c r="AA2716" s="3" t="str">
        <f t="shared" ca="1" si="1127"/>
        <v/>
      </c>
      <c r="AB2716" s="205">
        <f t="shared" ca="1" si="1128"/>
        <v>363</v>
      </c>
      <c r="AC2716" s="205">
        <f t="shared" ca="1" si="1129"/>
        <v>6</v>
      </c>
      <c r="AD2716" s="205">
        <f t="shared" ca="1" si="1116"/>
        <v>60.5</v>
      </c>
      <c r="AE2716" s="205">
        <f t="shared" ca="1" si="1117"/>
        <v>10.5</v>
      </c>
      <c r="AF2716" s="205">
        <f t="shared" ca="1" si="1130"/>
        <v>2.1</v>
      </c>
      <c r="AG2716" s="205"/>
      <c r="AH2716" s="205"/>
      <c r="AI2716" s="205"/>
      <c r="AJ2716" s="205"/>
      <c r="AK2716" s="4"/>
      <c r="AL2716" s="4"/>
      <c r="AM2716" s="309">
        <f t="shared" ca="1" si="1131"/>
        <v>25.29</v>
      </c>
      <c r="AN2716" s="309">
        <f t="shared" ca="1" si="1132"/>
        <v>22.69</v>
      </c>
      <c r="AO2716" s="310">
        <f t="shared" ca="1" si="1133"/>
        <v>0.12692307692307636</v>
      </c>
      <c r="AP2716" s="310" t="b">
        <f t="shared" ca="1" si="1134"/>
        <v>0</v>
      </c>
      <c r="AQ2716" s="309">
        <f t="shared" ca="1" si="1135"/>
        <v>0</v>
      </c>
      <c r="AR2716" s="205">
        <f t="shared" ca="1" si="1118"/>
        <v>0</v>
      </c>
      <c r="AS2716" s="45" t="b">
        <f t="shared" ca="1" si="1119"/>
        <v>0</v>
      </c>
      <c r="AT2716">
        <f t="shared" ca="1" si="1120"/>
        <v>0</v>
      </c>
      <c r="AU2716" t="b">
        <f t="shared" ca="1" si="1136"/>
        <v>0</v>
      </c>
      <c r="AV2716" t="b">
        <f t="shared" ca="1" si="1137"/>
        <v>0</v>
      </c>
      <c r="AW2716" s="266" t="b">
        <f t="shared" ca="1" si="1138"/>
        <v>0</v>
      </c>
      <c r="AX2716" s="266" t="b">
        <f t="shared" ca="1" si="1139"/>
        <v>0</v>
      </c>
      <c r="AY2716" s="266" t="b">
        <f t="shared" ca="1" si="1140"/>
        <v>0</v>
      </c>
    </row>
    <row r="2717" spans="1:51" x14ac:dyDescent="0.25">
      <c r="A2717">
        <v>2685</v>
      </c>
      <c r="B2717" s="163">
        <f ca="1">OFFSET(InputPriceData!B$15,CalculationsAndCharts!$A2717+$A$11,0,1,1)</f>
        <v>38119</v>
      </c>
      <c r="C2717" s="3">
        <f ca="1">OFFSET(InputPriceData!G$15,CalculationsAndCharts!$A2717+$A$11,IF($C$7,8,0),1,1)</f>
        <v>863200</v>
      </c>
      <c r="D2717" s="4">
        <f ca="1">OFFSET(InputPriceData!C$15,CalculationsAndCharts!$A2717+$A$11,IF($C$7,8,0),1,1)</f>
        <v>22.95</v>
      </c>
      <c r="E2717" s="4">
        <f ca="1">OFFSET(InputPriceData!D$15,CalculationsAndCharts!$A2717+$A$11,IF($C$7,8,0),1,1)</f>
        <v>22.95</v>
      </c>
      <c r="F2717" s="4">
        <f ca="1">OFFSET(InputPriceData!E$15,CalculationsAndCharts!$A2717+$A$11,IF($C$7,8,0),1,1)</f>
        <v>22.18</v>
      </c>
      <c r="G2717" s="4">
        <f ca="1">OFFSET(InputPriceData!F$15,CalculationsAndCharts!$A2717+$A$11,IF($C$7,8,0),1,1)</f>
        <v>22.69</v>
      </c>
      <c r="H2717" s="128"/>
      <c r="I2717" s="128"/>
      <c r="K2717" s="124"/>
      <c r="L2717" s="279"/>
      <c r="M2717" s="281"/>
      <c r="N2717" s="280"/>
      <c r="O2717" s="4"/>
      <c r="P2717" s="4"/>
      <c r="Q2717" s="3"/>
      <c r="S2717" s="309">
        <f t="shared" ca="1" si="1121"/>
        <v>25.29</v>
      </c>
      <c r="T2717" s="309">
        <f t="shared" ca="1" si="1122"/>
        <v>22.69</v>
      </c>
      <c r="U2717" s="310">
        <f t="shared" ca="1" si="1114"/>
        <v>0</v>
      </c>
      <c r="V2717" s="310" t="b">
        <f t="shared" ca="1" si="1123"/>
        <v>0</v>
      </c>
      <c r="W2717" s="3" t="b">
        <f t="shared" ca="1" si="1124"/>
        <v>0</v>
      </c>
      <c r="X2717" s="3" t="str">
        <f t="shared" ca="1" si="1125"/>
        <v/>
      </c>
      <c r="Y2717" s="3" t="str">
        <f t="shared" ca="1" si="1115"/>
        <v/>
      </c>
      <c r="Z2717" s="3" t="str">
        <f t="shared" ca="1" si="1126"/>
        <v/>
      </c>
      <c r="AA2717" s="3" t="str">
        <f t="shared" ca="1" si="1127"/>
        <v/>
      </c>
      <c r="AB2717" s="205">
        <f t="shared" ca="1" si="1128"/>
        <v>363</v>
      </c>
      <c r="AC2717" s="205">
        <f t="shared" ca="1" si="1129"/>
        <v>6</v>
      </c>
      <c r="AD2717" s="205">
        <f t="shared" ca="1" si="1116"/>
        <v>60.5</v>
      </c>
      <c r="AE2717" s="205">
        <f t="shared" ca="1" si="1117"/>
        <v>10.5</v>
      </c>
      <c r="AF2717" s="205">
        <f t="shared" ca="1" si="1130"/>
        <v>2.1</v>
      </c>
      <c r="AG2717" s="205"/>
      <c r="AH2717" s="205"/>
      <c r="AI2717" s="205"/>
      <c r="AJ2717" s="205"/>
      <c r="AK2717" s="4"/>
      <c r="AL2717" s="4"/>
      <c r="AM2717" s="309">
        <f t="shared" ca="1" si="1131"/>
        <v>25.29</v>
      </c>
      <c r="AN2717" s="309">
        <f t="shared" ca="1" si="1132"/>
        <v>22.69</v>
      </c>
      <c r="AO2717" s="310">
        <f t="shared" ca="1" si="1133"/>
        <v>0</v>
      </c>
      <c r="AP2717" s="310" t="b">
        <f t="shared" ca="1" si="1134"/>
        <v>0</v>
      </c>
      <c r="AQ2717" s="309">
        <f t="shared" ca="1" si="1135"/>
        <v>0</v>
      </c>
      <c r="AR2717" s="205">
        <f t="shared" ca="1" si="1118"/>
        <v>0</v>
      </c>
      <c r="AS2717" s="45" t="b">
        <f t="shared" ca="1" si="1119"/>
        <v>0</v>
      </c>
      <c r="AT2717">
        <f t="shared" ca="1" si="1120"/>
        <v>0</v>
      </c>
      <c r="AU2717" t="b">
        <f t="shared" ca="1" si="1136"/>
        <v>0</v>
      </c>
      <c r="AV2717" t="b">
        <f t="shared" ca="1" si="1137"/>
        <v>0</v>
      </c>
      <c r="AW2717" s="266" t="b">
        <f t="shared" ca="1" si="1138"/>
        <v>0</v>
      </c>
      <c r="AX2717" s="266" t="b">
        <f t="shared" ca="1" si="1139"/>
        <v>0</v>
      </c>
      <c r="AY2717" s="266" t="b">
        <f t="shared" ca="1" si="1140"/>
        <v>0</v>
      </c>
    </row>
    <row r="2718" spans="1:51" x14ac:dyDescent="0.25">
      <c r="A2718">
        <v>2686</v>
      </c>
      <c r="B2718" s="163">
        <f ca="1">OFFSET(InputPriceData!B$15,CalculationsAndCharts!$A2718+$A$11,0,1,1)</f>
        <v>38118</v>
      </c>
      <c r="C2718" s="3">
        <f ca="1">OFFSET(InputPriceData!G$15,CalculationsAndCharts!$A2718+$A$11,IF($C$7,8,0),1,1)</f>
        <v>644000</v>
      </c>
      <c r="D2718" s="4">
        <f ca="1">OFFSET(InputPriceData!C$15,CalculationsAndCharts!$A2718+$A$11,IF($C$7,8,0),1,1)</f>
        <v>22.92</v>
      </c>
      <c r="E2718" s="4">
        <f ca="1">OFFSET(InputPriceData!D$15,CalculationsAndCharts!$A2718+$A$11,IF($C$7,8,0),1,1)</f>
        <v>23.04</v>
      </c>
      <c r="F2718" s="4">
        <f ca="1">OFFSET(InputPriceData!E$15,CalculationsAndCharts!$A2718+$A$11,IF($C$7,8,0),1,1)</f>
        <v>22.6</v>
      </c>
      <c r="G2718" s="4">
        <f ca="1">OFFSET(InputPriceData!F$15,CalculationsAndCharts!$A2718+$A$11,IF($C$7,8,0),1,1)</f>
        <v>22.9</v>
      </c>
      <c r="H2718" s="128"/>
      <c r="I2718" s="128"/>
      <c r="K2718" s="124"/>
      <c r="L2718" s="279"/>
      <c r="M2718" s="281"/>
      <c r="N2718" s="280"/>
      <c r="O2718" s="4"/>
      <c r="P2718" s="4"/>
      <c r="Q2718" s="3"/>
      <c r="S2718" s="309">
        <f t="shared" ca="1" si="1121"/>
        <v>25.29</v>
      </c>
      <c r="T2718" s="309">
        <f t="shared" ca="1" si="1122"/>
        <v>22.7</v>
      </c>
      <c r="U2718" s="310">
        <f t="shared" ca="1" si="1114"/>
        <v>7.7220077220076955E-2</v>
      </c>
      <c r="V2718" s="310" t="b">
        <f t="shared" ca="1" si="1123"/>
        <v>0</v>
      </c>
      <c r="W2718" s="3" t="b">
        <f t="shared" ca="1" si="1124"/>
        <v>0</v>
      </c>
      <c r="X2718" s="3" t="str">
        <f t="shared" ca="1" si="1125"/>
        <v/>
      </c>
      <c r="Y2718" s="3" t="str">
        <f t="shared" ca="1" si="1115"/>
        <v/>
      </c>
      <c r="Z2718" s="3" t="str">
        <f t="shared" ca="1" si="1126"/>
        <v/>
      </c>
      <c r="AA2718" s="3" t="str">
        <f t="shared" ca="1" si="1127"/>
        <v/>
      </c>
      <c r="AB2718" s="205">
        <f t="shared" ca="1" si="1128"/>
        <v>363</v>
      </c>
      <c r="AC2718" s="205">
        <f t="shared" ca="1" si="1129"/>
        <v>6</v>
      </c>
      <c r="AD2718" s="205">
        <f t="shared" ca="1" si="1116"/>
        <v>60.5</v>
      </c>
      <c r="AE2718" s="205">
        <f t="shared" ca="1" si="1117"/>
        <v>10.5</v>
      </c>
      <c r="AF2718" s="205">
        <f t="shared" ca="1" si="1130"/>
        <v>2.1</v>
      </c>
      <c r="AG2718" s="205"/>
      <c r="AH2718" s="205"/>
      <c r="AI2718" s="205"/>
      <c r="AJ2718" s="205"/>
      <c r="AK2718" s="4"/>
      <c r="AL2718" s="4"/>
      <c r="AM2718" s="309">
        <f t="shared" ca="1" si="1131"/>
        <v>25.29</v>
      </c>
      <c r="AN2718" s="309">
        <f t="shared" ca="1" si="1132"/>
        <v>22.7</v>
      </c>
      <c r="AO2718" s="310">
        <f t="shared" ca="1" si="1133"/>
        <v>7.7220077220076955E-2</v>
      </c>
      <c r="AP2718" s="310" t="b">
        <f t="shared" ca="1" si="1134"/>
        <v>0</v>
      </c>
      <c r="AQ2718" s="309">
        <f t="shared" ca="1" si="1135"/>
        <v>0</v>
      </c>
      <c r="AR2718" s="205">
        <f t="shared" ca="1" si="1118"/>
        <v>0</v>
      </c>
      <c r="AS2718" s="45" t="b">
        <f t="shared" ca="1" si="1119"/>
        <v>0</v>
      </c>
      <c r="AT2718">
        <f t="shared" ca="1" si="1120"/>
        <v>0</v>
      </c>
      <c r="AU2718" t="b">
        <f t="shared" ca="1" si="1136"/>
        <v>0</v>
      </c>
      <c r="AV2718" t="b">
        <f t="shared" ca="1" si="1137"/>
        <v>0</v>
      </c>
      <c r="AW2718" s="266" t="b">
        <f t="shared" ca="1" si="1138"/>
        <v>0</v>
      </c>
      <c r="AX2718" s="266" t="b">
        <f t="shared" ca="1" si="1139"/>
        <v>0</v>
      </c>
      <c r="AY2718" s="266" t="b">
        <f t="shared" ca="1" si="1140"/>
        <v>1</v>
      </c>
    </row>
    <row r="2719" spans="1:51" x14ac:dyDescent="0.25">
      <c r="A2719">
        <v>2687</v>
      </c>
      <c r="B2719" s="163">
        <f ca="1">OFFSET(InputPriceData!B$15,CalculationsAndCharts!$A2719+$A$11,0,1,1)</f>
        <v>38117</v>
      </c>
      <c r="C2719" s="3">
        <f ca="1">OFFSET(InputPriceData!G$15,CalculationsAndCharts!$A2719+$A$11,IF($C$7,8,0),1,1)</f>
        <v>411700</v>
      </c>
      <c r="D2719" s="4">
        <f ca="1">OFFSET(InputPriceData!C$15,CalculationsAndCharts!$A2719+$A$11,IF($C$7,8,0),1,1)</f>
        <v>23.26</v>
      </c>
      <c r="E2719" s="4">
        <f ca="1">OFFSET(InputPriceData!D$15,CalculationsAndCharts!$A2719+$A$11,IF($C$7,8,0),1,1)</f>
        <v>23.26</v>
      </c>
      <c r="F2719" s="4">
        <f ca="1">OFFSET(InputPriceData!E$15,CalculationsAndCharts!$A2719+$A$11,IF($C$7,8,0),1,1)</f>
        <v>22.32</v>
      </c>
      <c r="G2719" s="4">
        <f ca="1">OFFSET(InputPriceData!F$15,CalculationsAndCharts!$A2719+$A$11,IF($C$7,8,0),1,1)</f>
        <v>22.7</v>
      </c>
      <c r="H2719" s="128"/>
      <c r="I2719" s="128"/>
      <c r="K2719" s="124"/>
      <c r="L2719" s="279"/>
      <c r="M2719" s="281"/>
      <c r="N2719" s="280"/>
      <c r="O2719" s="4"/>
      <c r="P2719" s="4"/>
      <c r="Q2719" s="3"/>
      <c r="S2719" s="309">
        <f t="shared" ca="1" si="1121"/>
        <v>25.29</v>
      </c>
      <c r="T2719" s="309">
        <f t="shared" ca="1" si="1122"/>
        <v>22.7</v>
      </c>
      <c r="U2719" s="310">
        <f t="shared" ca="1" si="1114"/>
        <v>0</v>
      </c>
      <c r="V2719" s="310" t="b">
        <f t="shared" ca="1" si="1123"/>
        <v>0</v>
      </c>
      <c r="W2719" s="3" t="b">
        <f t="shared" ca="1" si="1124"/>
        <v>0</v>
      </c>
      <c r="X2719" s="3" t="str">
        <f t="shared" ca="1" si="1125"/>
        <v/>
      </c>
      <c r="Y2719" s="3" t="str">
        <f t="shared" ca="1" si="1115"/>
        <v/>
      </c>
      <c r="Z2719" s="3" t="str">
        <f t="shared" ca="1" si="1126"/>
        <v/>
      </c>
      <c r="AA2719" s="3" t="str">
        <f t="shared" ca="1" si="1127"/>
        <v/>
      </c>
      <c r="AB2719" s="205">
        <f t="shared" ca="1" si="1128"/>
        <v>363</v>
      </c>
      <c r="AC2719" s="205">
        <f t="shared" ca="1" si="1129"/>
        <v>6</v>
      </c>
      <c r="AD2719" s="205">
        <f t="shared" ca="1" si="1116"/>
        <v>60.5</v>
      </c>
      <c r="AE2719" s="205">
        <f t="shared" ca="1" si="1117"/>
        <v>10.5</v>
      </c>
      <c r="AF2719" s="205">
        <f t="shared" ca="1" si="1130"/>
        <v>2.1</v>
      </c>
      <c r="AG2719" s="205"/>
      <c r="AH2719" s="205"/>
      <c r="AI2719" s="205"/>
      <c r="AJ2719" s="205"/>
      <c r="AK2719" s="4"/>
      <c r="AL2719" s="4"/>
      <c r="AM2719" s="309">
        <f t="shared" ca="1" si="1131"/>
        <v>25.29</v>
      </c>
      <c r="AN2719" s="309">
        <f t="shared" ca="1" si="1132"/>
        <v>22.7</v>
      </c>
      <c r="AO2719" s="310">
        <f t="shared" ca="1" si="1133"/>
        <v>0</v>
      </c>
      <c r="AP2719" s="310" t="b">
        <f t="shared" ca="1" si="1134"/>
        <v>0</v>
      </c>
      <c r="AQ2719" s="309">
        <f t="shared" ca="1" si="1135"/>
        <v>0.72</v>
      </c>
      <c r="AR2719" s="205">
        <f t="shared" ca="1" si="1118"/>
        <v>23.28</v>
      </c>
      <c r="AS2719" s="45" t="b">
        <f t="shared" ca="1" si="1119"/>
        <v>1</v>
      </c>
      <c r="AT2719">
        <f t="shared" ca="1" si="1120"/>
        <v>2</v>
      </c>
      <c r="AU2719" t="b">
        <f t="shared" ca="1" si="1136"/>
        <v>0</v>
      </c>
      <c r="AV2719" t="b">
        <f t="shared" ca="1" si="1137"/>
        <v>1</v>
      </c>
      <c r="AW2719" s="266" t="b">
        <f t="shared" ca="1" si="1138"/>
        <v>0</v>
      </c>
      <c r="AX2719" s="266" t="b">
        <f t="shared" ca="1" si="1139"/>
        <v>1</v>
      </c>
      <c r="AY2719" s="266" t="b">
        <f t="shared" ca="1" si="1140"/>
        <v>0</v>
      </c>
    </row>
    <row r="2720" spans="1:51" x14ac:dyDescent="0.25">
      <c r="A2720">
        <v>2688</v>
      </c>
      <c r="B2720" s="163">
        <f ca="1">OFFSET(InputPriceData!B$15,CalculationsAndCharts!$A2720+$A$11,0,1,1)</f>
        <v>38114</v>
      </c>
      <c r="C2720" s="3">
        <f ca="1">OFFSET(InputPriceData!G$15,CalculationsAndCharts!$A2720+$A$11,IF($C$7,8,0),1,1)</f>
        <v>670500</v>
      </c>
      <c r="D2720" s="4">
        <f ca="1">OFFSET(InputPriceData!C$15,CalculationsAndCharts!$A2720+$A$11,IF($C$7,8,0),1,1)</f>
        <v>24</v>
      </c>
      <c r="E2720" s="4">
        <f ca="1">OFFSET(InputPriceData!D$15,CalculationsAndCharts!$A2720+$A$11,IF($C$7,8,0),1,1)</f>
        <v>24.3</v>
      </c>
      <c r="F2720" s="4">
        <f ca="1">OFFSET(InputPriceData!E$15,CalculationsAndCharts!$A2720+$A$11,IF($C$7,8,0),1,1)</f>
        <v>23.31</v>
      </c>
      <c r="G2720" s="4">
        <f ca="1">OFFSET(InputPriceData!F$15,CalculationsAndCharts!$A2720+$A$11,IF($C$7,8,0),1,1)</f>
        <v>23.35</v>
      </c>
      <c r="H2720" s="128"/>
      <c r="I2720" s="128"/>
      <c r="K2720" s="124"/>
      <c r="L2720" s="279"/>
      <c r="M2720" s="281"/>
      <c r="N2720" s="280"/>
      <c r="O2720" s="4"/>
      <c r="P2720" s="4"/>
      <c r="Q2720" s="3"/>
      <c r="S2720" s="309">
        <f t="shared" ca="1" si="1121"/>
        <v>25.29</v>
      </c>
      <c r="T2720" s="309">
        <f t="shared" ca="1" si="1122"/>
        <v>23.35</v>
      </c>
      <c r="U2720" s="310">
        <f t="shared" ca="1" si="1114"/>
        <v>0</v>
      </c>
      <c r="V2720" s="310" t="b">
        <f t="shared" ca="1" si="1123"/>
        <v>1</v>
      </c>
      <c r="W2720" s="3" t="b">
        <f t="shared" ca="1" si="1124"/>
        <v>0</v>
      </c>
      <c r="X2720" s="3" t="str">
        <f t="shared" ca="1" si="1125"/>
        <v/>
      </c>
      <c r="Y2720" s="3" t="str">
        <f t="shared" ca="1" si="1115"/>
        <v/>
      </c>
      <c r="Z2720" s="3" t="str">
        <f t="shared" ca="1" si="1126"/>
        <v/>
      </c>
      <c r="AA2720" s="3" t="str">
        <f t="shared" ca="1" si="1127"/>
        <v/>
      </c>
      <c r="AB2720" s="205">
        <f t="shared" ca="1" si="1128"/>
        <v>363</v>
      </c>
      <c r="AC2720" s="205">
        <f t="shared" ca="1" si="1129"/>
        <v>6</v>
      </c>
      <c r="AD2720" s="205">
        <f t="shared" ca="1" si="1116"/>
        <v>60.5</v>
      </c>
      <c r="AE2720" s="205">
        <f t="shared" ca="1" si="1117"/>
        <v>10.5</v>
      </c>
      <c r="AF2720" s="205">
        <f t="shared" ca="1" si="1130"/>
        <v>2.1</v>
      </c>
      <c r="AG2720" s="205"/>
      <c r="AH2720" s="205"/>
      <c r="AI2720" s="205"/>
      <c r="AJ2720" s="205"/>
      <c r="AK2720" s="4"/>
      <c r="AL2720" s="4"/>
      <c r="AM2720" s="309">
        <f t="shared" ca="1" si="1131"/>
        <v>25.29</v>
      </c>
      <c r="AN2720" s="309">
        <f t="shared" ca="1" si="1132"/>
        <v>23.35</v>
      </c>
      <c r="AO2720" s="310">
        <f t="shared" ca="1" si="1133"/>
        <v>0</v>
      </c>
      <c r="AP2720" s="310" t="b">
        <f t="shared" ca="1" si="1134"/>
        <v>0</v>
      </c>
      <c r="AQ2720" s="309">
        <f t="shared" ca="1" si="1135"/>
        <v>0.72</v>
      </c>
      <c r="AR2720" s="205">
        <f t="shared" ca="1" si="1118"/>
        <v>23.28</v>
      </c>
      <c r="AS2720" s="45" t="b">
        <f t="shared" ca="1" si="1119"/>
        <v>0</v>
      </c>
      <c r="AT2720">
        <f t="shared" ca="1" si="1120"/>
        <v>1</v>
      </c>
      <c r="AU2720" t="b">
        <f t="shared" ca="1" si="1136"/>
        <v>0</v>
      </c>
      <c r="AV2720" t="b">
        <f t="shared" ca="1" si="1137"/>
        <v>0</v>
      </c>
      <c r="AW2720" s="266" t="b">
        <f t="shared" ca="1" si="1138"/>
        <v>1</v>
      </c>
      <c r="AX2720" s="266" t="b">
        <f t="shared" ca="1" si="1139"/>
        <v>1</v>
      </c>
      <c r="AY2720" s="266" t="b">
        <f t="shared" ca="1" si="1140"/>
        <v>0</v>
      </c>
    </row>
    <row r="2721" spans="1:51" x14ac:dyDescent="0.25">
      <c r="A2721">
        <v>2689</v>
      </c>
      <c r="B2721" s="163">
        <f ca="1">OFFSET(InputPriceData!B$15,CalculationsAndCharts!$A2721+$A$11,0,1,1)</f>
        <v>38113</v>
      </c>
      <c r="C2721" s="3">
        <f ca="1">OFFSET(InputPriceData!G$15,CalculationsAndCharts!$A2721+$A$11,IF($C$7,8,0),1,1)</f>
        <v>419700</v>
      </c>
      <c r="D2721" s="4">
        <f ca="1">OFFSET(InputPriceData!C$15,CalculationsAndCharts!$A2721+$A$11,IF($C$7,8,0),1,1)</f>
        <v>24.42</v>
      </c>
      <c r="E2721" s="4">
        <f ca="1">OFFSET(InputPriceData!D$15,CalculationsAndCharts!$A2721+$A$11,IF($C$7,8,0),1,1)</f>
        <v>24.42</v>
      </c>
      <c r="F2721" s="4">
        <f ca="1">OFFSET(InputPriceData!E$15,CalculationsAndCharts!$A2721+$A$11,IF($C$7,8,0),1,1)</f>
        <v>23.92</v>
      </c>
      <c r="G2721" s="4">
        <f ca="1">OFFSET(InputPriceData!F$15,CalculationsAndCharts!$A2721+$A$11,IF($C$7,8,0),1,1)</f>
        <v>24.05</v>
      </c>
      <c r="H2721" s="128"/>
      <c r="I2721" s="128"/>
      <c r="K2721" s="124"/>
      <c r="L2721" s="279"/>
      <c r="M2721" s="281"/>
      <c r="N2721" s="280"/>
      <c r="O2721" s="4"/>
      <c r="P2721" s="4"/>
      <c r="Q2721" s="3"/>
      <c r="S2721" s="309">
        <f t="shared" ca="1" si="1121"/>
        <v>25.29</v>
      </c>
      <c r="T2721" s="309">
        <f t="shared" ca="1" si="1122"/>
        <v>23.2</v>
      </c>
      <c r="U2721" s="310">
        <f t="shared" ref="U2721:U2784" ca="1" si="1141">IFERROR((G2721- T2721)/(S2721-T2721),0)</f>
        <v>0.40669856459330217</v>
      </c>
      <c r="V2721" s="310" t="b">
        <f t="shared" ca="1" si="1123"/>
        <v>0</v>
      </c>
      <c r="W2721" s="3" t="b">
        <f t="shared" ca="1" si="1124"/>
        <v>0</v>
      </c>
      <c r="X2721" s="3" t="str">
        <f t="shared" ca="1" si="1125"/>
        <v/>
      </c>
      <c r="Y2721" s="3" t="str">
        <f t="shared" ref="Y2721:Y2784" ca="1" si="1142">IF(W2721,IFERROR(100*(G2721-X2721)/X2721,0),"")</f>
        <v/>
      </c>
      <c r="Z2721" s="3" t="str">
        <f t="shared" ca="1" si="1126"/>
        <v/>
      </c>
      <c r="AA2721" s="3" t="str">
        <f t="shared" ca="1" si="1127"/>
        <v/>
      </c>
      <c r="AB2721" s="205">
        <f t="shared" ca="1" si="1128"/>
        <v>363</v>
      </c>
      <c r="AC2721" s="205">
        <f t="shared" ca="1" si="1129"/>
        <v>6</v>
      </c>
      <c r="AD2721" s="205">
        <f t="shared" ref="AD2721:AD2784" ca="1" si="1143">IFERROR(AB2721/AC2721,0)</f>
        <v>60.5</v>
      </c>
      <c r="AE2721" s="205">
        <f t="shared" ref="AE2721:AE2784" ca="1" si="1144">IFERROR(AB2721/AC2721-50,0)</f>
        <v>10.5</v>
      </c>
      <c r="AF2721" s="205">
        <f t="shared" ca="1" si="1130"/>
        <v>2.1</v>
      </c>
      <c r="AG2721" s="205"/>
      <c r="AH2721" s="205"/>
      <c r="AI2721" s="205"/>
      <c r="AJ2721" s="205"/>
      <c r="AK2721" s="4"/>
      <c r="AL2721" s="4"/>
      <c r="AM2721" s="309">
        <f t="shared" ca="1" si="1131"/>
        <v>25.29</v>
      </c>
      <c r="AN2721" s="309">
        <f t="shared" ca="1" si="1132"/>
        <v>24</v>
      </c>
      <c r="AO2721" s="310">
        <f t="shared" ca="1" si="1133"/>
        <v>3.8759689922481196E-2</v>
      </c>
      <c r="AP2721" s="310" t="b">
        <f t="shared" ca="1" si="1134"/>
        <v>1</v>
      </c>
      <c r="AQ2721" s="309">
        <f t="shared" ca="1" si="1135"/>
        <v>0</v>
      </c>
      <c r="AR2721" s="205">
        <f t="shared" ref="AR2721:AR2784" ca="1" si="1145">IF(AND(NOT(AX2722),AW2721),D2721*(1-$E$22),IF(AX2721,AR2722,0))</f>
        <v>0</v>
      </c>
      <c r="AS2721" s="45" t="b">
        <f t="shared" ref="AS2721:AS2784" ca="1" si="1146">AND(AX2721,F2721&lt;AR2721)</f>
        <v>0</v>
      </c>
      <c r="AT2721">
        <f t="shared" ref="AT2721:AT2784" ca="1" si="1147">IF(AX2721,AT2722+1,0)</f>
        <v>0</v>
      </c>
      <c r="AU2721" t="b">
        <f t="shared" ca="1" si="1136"/>
        <v>0</v>
      </c>
      <c r="AV2721" t="b">
        <f t="shared" ca="1" si="1137"/>
        <v>0</v>
      </c>
      <c r="AW2721" s="266" t="b">
        <f t="shared" ca="1" si="1138"/>
        <v>0</v>
      </c>
      <c r="AX2721" s="266" t="b">
        <f t="shared" ca="1" si="1139"/>
        <v>0</v>
      </c>
      <c r="AY2721" s="266" t="b">
        <f t="shared" ca="1" si="1140"/>
        <v>0</v>
      </c>
    </row>
    <row r="2722" spans="1:51" x14ac:dyDescent="0.25">
      <c r="A2722">
        <v>2690</v>
      </c>
      <c r="B2722" s="163">
        <f ca="1">OFFSET(InputPriceData!B$15,CalculationsAndCharts!$A2722+$A$11,0,1,1)</f>
        <v>38112</v>
      </c>
      <c r="C2722" s="3">
        <f ca="1">OFFSET(InputPriceData!G$15,CalculationsAndCharts!$A2722+$A$11,IF($C$7,8,0),1,1)</f>
        <v>745700</v>
      </c>
      <c r="D2722" s="4">
        <f ca="1">OFFSET(InputPriceData!C$15,CalculationsAndCharts!$A2722+$A$11,IF($C$7,8,0),1,1)</f>
        <v>24.62</v>
      </c>
      <c r="E2722" s="4">
        <f ca="1">OFFSET(InputPriceData!D$15,CalculationsAndCharts!$A2722+$A$11,IF($C$7,8,0),1,1)</f>
        <v>24.62</v>
      </c>
      <c r="F2722" s="4">
        <f ca="1">OFFSET(InputPriceData!E$15,CalculationsAndCharts!$A2722+$A$11,IF($C$7,8,0),1,1)</f>
        <v>24.26</v>
      </c>
      <c r="G2722" s="4">
        <f ca="1">OFFSET(InputPriceData!F$15,CalculationsAndCharts!$A2722+$A$11,IF($C$7,8,0),1,1)</f>
        <v>24.5</v>
      </c>
      <c r="H2722" s="128"/>
      <c r="I2722" s="128"/>
      <c r="K2722" s="124"/>
      <c r="L2722" s="279"/>
      <c r="M2722" s="281"/>
      <c r="N2722" s="280"/>
      <c r="O2722" s="4"/>
      <c r="P2722" s="4"/>
      <c r="Q2722" s="3"/>
      <c r="S2722" s="309">
        <f t="shared" ref="S2722:S2785" ca="1" si="1148">MAX(OFFSET($G2722,0,0,$A$19,1))</f>
        <v>25.29</v>
      </c>
      <c r="T2722" s="309">
        <f t="shared" ref="T2722:T2785" ca="1" si="1149">MIN(OFFSET($G2722,0,0,$A$19,1))</f>
        <v>23.2</v>
      </c>
      <c r="U2722" s="310">
        <f t="shared" ca="1" si="1141"/>
        <v>0.62200956937799079</v>
      </c>
      <c r="V2722" s="310" t="b">
        <f t="shared" ref="V2722:V2785" ca="1" si="1150">AND(U2722&lt;$A$20,U2723&gt;$A$20)</f>
        <v>0</v>
      </c>
      <c r="W2722" s="3" t="b">
        <f t="shared" ref="W2722:W2785" ca="1" si="1151">OFFSET(V2722,($A$21-1),0,1,1)</f>
        <v>0</v>
      </c>
      <c r="X2722" s="3" t="str">
        <f t="shared" ref="X2722:X2785" ca="1" si="1152">IF($W2722,OFFSET($G2722,$A$19-1,0,1,1),"")</f>
        <v/>
      </c>
      <c r="Y2722" s="3" t="str">
        <f t="shared" ca="1" si="1142"/>
        <v/>
      </c>
      <c r="Z2722" s="3" t="str">
        <f t="shared" ref="Z2722:Z2785" ca="1" si="1153">IF(W2722,IF(Y2722&lt;-10,10,IF(Y2722&gt;10,10,Y2722)),"")</f>
        <v/>
      </c>
      <c r="AA2722" s="3" t="str">
        <f t="shared" ref="AA2722:AA2785" ca="1" si="1154">IF(W2722,INT(5*(Z2722+10)),"")</f>
        <v/>
      </c>
      <c r="AB2722" s="205">
        <f t="shared" ref="AB2722:AB2785" ca="1" si="1155">IF(A2722&gt;$A$23,0,IF(W2722,AA2722,0))+AB2723</f>
        <v>363</v>
      </c>
      <c r="AC2722" s="205">
        <f t="shared" ref="AC2722:AC2785" ca="1" si="1156">IF(A2722&gt;$A$23,0,IF(W2722,1,0))+AC2723</f>
        <v>6</v>
      </c>
      <c r="AD2722" s="205">
        <f t="shared" ca="1" si="1143"/>
        <v>60.5</v>
      </c>
      <c r="AE2722" s="205">
        <f t="shared" ca="1" si="1144"/>
        <v>10.5</v>
      </c>
      <c r="AF2722" s="205">
        <f t="shared" ref="AF2722:AF2785" ca="1" si="1157">AE2722*0.2</f>
        <v>2.1</v>
      </c>
      <c r="AG2722" s="205"/>
      <c r="AH2722" s="205"/>
      <c r="AI2722" s="205"/>
      <c r="AJ2722" s="205"/>
      <c r="AK2722" s="4"/>
      <c r="AL2722" s="4"/>
      <c r="AM2722" s="309">
        <f t="shared" ref="AM2722:AM2785" ca="1" si="1158">MAX(OFFSET($G2722,0,0,$E$19,1))</f>
        <v>25.29</v>
      </c>
      <c r="AN2722" s="309">
        <f t="shared" ref="AN2722:AN2785" ca="1" si="1159">MIN(OFFSET($G2722,0,0,$E$19,1))</f>
        <v>23.54</v>
      </c>
      <c r="AO2722" s="310">
        <f t="shared" ref="AO2722:AO2785" ca="1" si="1160">IFERROR(($G2722- AN2722)/(AM2722-AN2722),0)</f>
        <v>0.54857142857142904</v>
      </c>
      <c r="AP2722" s="310" t="b">
        <f t="shared" ref="AP2722:AP2785" ca="1" si="1161">AND(AO2722&lt;$E$20,AO2723&gt;$E$20)</f>
        <v>0</v>
      </c>
      <c r="AQ2722" s="309">
        <f t="shared" ref="AQ2722:AQ2785" ca="1" si="1162">IF(AND(NOT(AX2723),AW2722),D2722*($E$22),IF(AX2722,AQ2723,0))</f>
        <v>0</v>
      </c>
      <c r="AR2722" s="205">
        <f t="shared" ca="1" si="1145"/>
        <v>0</v>
      </c>
      <c r="AS2722" s="45" t="b">
        <f t="shared" ca="1" si="1146"/>
        <v>0</v>
      </c>
      <c r="AT2722">
        <f t="shared" ca="1" si="1147"/>
        <v>0</v>
      </c>
      <c r="AU2722" t="b">
        <f t="shared" ref="AU2722:AU2785" ca="1" si="1163">(AT2722&gt;=$E$21)</f>
        <v>0</v>
      </c>
      <c r="AV2722" t="b">
        <f t="shared" ref="AV2722:AV2785" ca="1" si="1164">OR(AS2722,AU2722)</f>
        <v>0</v>
      </c>
      <c r="AW2722" s="266" t="b">
        <f t="shared" ref="AW2722:AW2785" ca="1" si="1165">AND($AP2723,NOT(AX2723))</f>
        <v>0</v>
      </c>
      <c r="AX2722" s="266" t="b">
        <f t="shared" ref="AX2722:AX2785" ca="1" si="1166">IF(AX2723,IF(AY2722,FALSE,AX2723),IF(AW2722,TRUE,AX2723))</f>
        <v>0</v>
      </c>
      <c r="AY2722" s="266" t="b">
        <f t="shared" ref="AY2722:AY2785" ca="1" si="1167">AND(AX2723,AND(AV2723&lt;&gt;AV2724,AV2723))</f>
        <v>0</v>
      </c>
    </row>
    <row r="2723" spans="1:51" x14ac:dyDescent="0.25">
      <c r="A2723">
        <v>2691</v>
      </c>
      <c r="B2723" s="163">
        <f ca="1">OFFSET(InputPriceData!B$15,CalculationsAndCharts!$A2723+$A$11,0,1,1)</f>
        <v>38111</v>
      </c>
      <c r="C2723" s="3">
        <f ca="1">OFFSET(InputPriceData!G$15,CalculationsAndCharts!$A2723+$A$11,IF($C$7,8,0),1,1)</f>
        <v>868900</v>
      </c>
      <c r="D2723" s="4">
        <f ca="1">OFFSET(InputPriceData!C$15,CalculationsAndCharts!$A2723+$A$11,IF($C$7,8,0),1,1)</f>
        <v>24.81</v>
      </c>
      <c r="E2723" s="4">
        <f ca="1">OFFSET(InputPriceData!D$15,CalculationsAndCharts!$A2723+$A$11,IF($C$7,8,0),1,1)</f>
        <v>25.06</v>
      </c>
      <c r="F2723" s="4">
        <f ca="1">OFFSET(InputPriceData!E$15,CalculationsAndCharts!$A2723+$A$11,IF($C$7,8,0),1,1)</f>
        <v>24.4</v>
      </c>
      <c r="G2723" s="4">
        <f ca="1">OFFSET(InputPriceData!F$15,CalculationsAndCharts!$A2723+$A$11,IF($C$7,8,0),1,1)</f>
        <v>24.52</v>
      </c>
      <c r="H2723" s="128"/>
      <c r="I2723" s="128"/>
      <c r="K2723" s="124"/>
      <c r="L2723" s="279"/>
      <c r="M2723" s="281"/>
      <c r="N2723" s="280"/>
      <c r="O2723" s="4"/>
      <c r="P2723" s="4"/>
      <c r="Q2723" s="3"/>
      <c r="S2723" s="309">
        <f t="shared" ca="1" si="1148"/>
        <v>25.29</v>
      </c>
      <c r="T2723" s="309">
        <f t="shared" ca="1" si="1149"/>
        <v>23.08</v>
      </c>
      <c r="U2723" s="310">
        <f t="shared" ca="1" si="1141"/>
        <v>0.65158371040724017</v>
      </c>
      <c r="V2723" s="310" t="b">
        <f t="shared" ca="1" si="1150"/>
        <v>0</v>
      </c>
      <c r="W2723" s="3" t="b">
        <f t="shared" ca="1" si="1151"/>
        <v>0</v>
      </c>
      <c r="X2723" s="3" t="str">
        <f t="shared" ca="1" si="1152"/>
        <v/>
      </c>
      <c r="Y2723" s="3" t="str">
        <f t="shared" ca="1" si="1142"/>
        <v/>
      </c>
      <c r="Z2723" s="3" t="str">
        <f t="shared" ca="1" si="1153"/>
        <v/>
      </c>
      <c r="AA2723" s="3" t="str">
        <f t="shared" ca="1" si="1154"/>
        <v/>
      </c>
      <c r="AB2723" s="205">
        <f t="shared" ca="1" si="1155"/>
        <v>363</v>
      </c>
      <c r="AC2723" s="205">
        <f t="shared" ca="1" si="1156"/>
        <v>6</v>
      </c>
      <c r="AD2723" s="205">
        <f t="shared" ca="1" si="1143"/>
        <v>60.5</v>
      </c>
      <c r="AE2723" s="205">
        <f t="shared" ca="1" si="1144"/>
        <v>10.5</v>
      </c>
      <c r="AF2723" s="205">
        <f t="shared" ca="1" si="1157"/>
        <v>2.1</v>
      </c>
      <c r="AG2723" s="205"/>
      <c r="AH2723" s="205"/>
      <c r="AI2723" s="205"/>
      <c r="AJ2723" s="205"/>
      <c r="AK2723" s="4"/>
      <c r="AL2723" s="4"/>
      <c r="AM2723" s="309">
        <f t="shared" ca="1" si="1158"/>
        <v>25.29</v>
      </c>
      <c r="AN2723" s="309">
        <f t="shared" ca="1" si="1159"/>
        <v>23.2</v>
      </c>
      <c r="AO2723" s="310">
        <f t="shared" ca="1" si="1160"/>
        <v>0.63157894736842124</v>
      </c>
      <c r="AP2723" s="310" t="b">
        <f t="shared" ca="1" si="1161"/>
        <v>0</v>
      </c>
      <c r="AQ2723" s="309">
        <f t="shared" ca="1" si="1162"/>
        <v>0</v>
      </c>
      <c r="AR2723" s="205">
        <f t="shared" ca="1" si="1145"/>
        <v>0</v>
      </c>
      <c r="AS2723" s="45" t="b">
        <f t="shared" ca="1" si="1146"/>
        <v>0</v>
      </c>
      <c r="AT2723">
        <f t="shared" ca="1" si="1147"/>
        <v>0</v>
      </c>
      <c r="AU2723" t="b">
        <f t="shared" ca="1" si="1163"/>
        <v>0</v>
      </c>
      <c r="AV2723" t="b">
        <f t="shared" ca="1" si="1164"/>
        <v>0</v>
      </c>
      <c r="AW2723" s="266" t="b">
        <f t="shared" ca="1" si="1165"/>
        <v>0</v>
      </c>
      <c r="AX2723" s="266" t="b">
        <f t="shared" ca="1" si="1166"/>
        <v>0</v>
      </c>
      <c r="AY2723" s="266" t="b">
        <f t="shared" ca="1" si="1167"/>
        <v>0</v>
      </c>
    </row>
    <row r="2724" spans="1:51" x14ac:dyDescent="0.25">
      <c r="A2724">
        <v>2692</v>
      </c>
      <c r="B2724" s="163">
        <f ca="1">OFFSET(InputPriceData!B$15,CalculationsAndCharts!$A2724+$A$11,0,1,1)</f>
        <v>38110</v>
      </c>
      <c r="C2724" s="3">
        <f ca="1">OFFSET(InputPriceData!G$15,CalculationsAndCharts!$A2724+$A$11,IF($C$7,8,0),1,1)</f>
        <v>488000</v>
      </c>
      <c r="D2724" s="4">
        <f ca="1">OFFSET(InputPriceData!C$15,CalculationsAndCharts!$A2724+$A$11,IF($C$7,8,0),1,1)</f>
        <v>24.45</v>
      </c>
      <c r="E2724" s="4">
        <f ca="1">OFFSET(InputPriceData!D$15,CalculationsAndCharts!$A2724+$A$11,IF($C$7,8,0),1,1)</f>
        <v>25.02</v>
      </c>
      <c r="F2724" s="4">
        <f ca="1">OFFSET(InputPriceData!E$15,CalculationsAndCharts!$A2724+$A$11,IF($C$7,8,0),1,1)</f>
        <v>24.45</v>
      </c>
      <c r="G2724" s="4">
        <f ca="1">OFFSET(InputPriceData!F$15,CalculationsAndCharts!$A2724+$A$11,IF($C$7,8,0),1,1)</f>
        <v>24.75</v>
      </c>
      <c r="H2724" s="128"/>
      <c r="I2724" s="128"/>
      <c r="K2724" s="124"/>
      <c r="L2724" s="279"/>
      <c r="M2724" s="281"/>
      <c r="N2724" s="280"/>
      <c r="O2724" s="4"/>
      <c r="P2724" s="4"/>
      <c r="Q2724" s="3"/>
      <c r="S2724" s="309">
        <f t="shared" ca="1" si="1148"/>
        <v>25.29</v>
      </c>
      <c r="T2724" s="309">
        <f t="shared" ca="1" si="1149"/>
        <v>23.08</v>
      </c>
      <c r="U2724" s="310">
        <f t="shared" ca="1" si="1141"/>
        <v>0.7556561085972856</v>
      </c>
      <c r="V2724" s="310" t="b">
        <f t="shared" ca="1" si="1150"/>
        <v>0</v>
      </c>
      <c r="W2724" s="3" t="b">
        <f t="shared" ca="1" si="1151"/>
        <v>0</v>
      </c>
      <c r="X2724" s="3" t="str">
        <f t="shared" ca="1" si="1152"/>
        <v/>
      </c>
      <c r="Y2724" s="3" t="str">
        <f t="shared" ca="1" si="1142"/>
        <v/>
      </c>
      <c r="Z2724" s="3" t="str">
        <f t="shared" ca="1" si="1153"/>
        <v/>
      </c>
      <c r="AA2724" s="3" t="str">
        <f t="shared" ca="1" si="1154"/>
        <v/>
      </c>
      <c r="AB2724" s="205">
        <f t="shared" ca="1" si="1155"/>
        <v>363</v>
      </c>
      <c r="AC2724" s="205">
        <f t="shared" ca="1" si="1156"/>
        <v>6</v>
      </c>
      <c r="AD2724" s="205">
        <f t="shared" ca="1" si="1143"/>
        <v>60.5</v>
      </c>
      <c r="AE2724" s="205">
        <f t="shared" ca="1" si="1144"/>
        <v>10.5</v>
      </c>
      <c r="AF2724" s="205">
        <f t="shared" ca="1" si="1157"/>
        <v>2.1</v>
      </c>
      <c r="AG2724" s="205"/>
      <c r="AH2724" s="205"/>
      <c r="AI2724" s="205"/>
      <c r="AJ2724" s="205"/>
      <c r="AK2724" s="4"/>
      <c r="AL2724" s="4"/>
      <c r="AM2724" s="309">
        <f t="shared" ca="1" si="1158"/>
        <v>25.29</v>
      </c>
      <c r="AN2724" s="309">
        <f t="shared" ca="1" si="1159"/>
        <v>23.2</v>
      </c>
      <c r="AO2724" s="310">
        <f t="shared" ca="1" si="1160"/>
        <v>0.74162679425837363</v>
      </c>
      <c r="AP2724" s="310" t="b">
        <f t="shared" ca="1" si="1161"/>
        <v>0</v>
      </c>
      <c r="AQ2724" s="309">
        <f t="shared" ca="1" si="1162"/>
        <v>0</v>
      </c>
      <c r="AR2724" s="205">
        <f t="shared" ca="1" si="1145"/>
        <v>0</v>
      </c>
      <c r="AS2724" s="45" t="b">
        <f t="shared" ca="1" si="1146"/>
        <v>0</v>
      </c>
      <c r="AT2724">
        <f t="shared" ca="1" si="1147"/>
        <v>0</v>
      </c>
      <c r="AU2724" t="b">
        <f t="shared" ca="1" si="1163"/>
        <v>0</v>
      </c>
      <c r="AV2724" t="b">
        <f t="shared" ca="1" si="1164"/>
        <v>0</v>
      </c>
      <c r="AW2724" s="266" t="b">
        <f t="shared" ca="1" si="1165"/>
        <v>0</v>
      </c>
      <c r="AX2724" s="266" t="b">
        <f t="shared" ca="1" si="1166"/>
        <v>0</v>
      </c>
      <c r="AY2724" s="266" t="b">
        <f t="shared" ca="1" si="1167"/>
        <v>0</v>
      </c>
    </row>
    <row r="2725" spans="1:51" x14ac:dyDescent="0.25">
      <c r="A2725">
        <v>2693</v>
      </c>
      <c r="B2725" s="163">
        <f ca="1">OFFSET(InputPriceData!B$15,CalculationsAndCharts!$A2725+$A$11,0,1,1)</f>
        <v>38107</v>
      </c>
      <c r="C2725" s="3">
        <f ca="1">OFFSET(InputPriceData!G$15,CalculationsAndCharts!$A2725+$A$11,IF($C$7,8,0),1,1)</f>
        <v>694000</v>
      </c>
      <c r="D2725" s="4">
        <f ca="1">OFFSET(InputPriceData!C$15,CalculationsAndCharts!$A2725+$A$11,IF($C$7,8,0),1,1)</f>
        <v>24.57</v>
      </c>
      <c r="E2725" s="4">
        <f ca="1">OFFSET(InputPriceData!D$15,CalculationsAndCharts!$A2725+$A$11,IF($C$7,8,0),1,1)</f>
        <v>24.71</v>
      </c>
      <c r="F2725" s="4">
        <f ca="1">OFFSET(InputPriceData!E$15,CalculationsAndCharts!$A2725+$A$11,IF($C$7,8,0),1,1)</f>
        <v>24.21</v>
      </c>
      <c r="G2725" s="4">
        <f ca="1">OFFSET(InputPriceData!F$15,CalculationsAndCharts!$A2725+$A$11,IF($C$7,8,0),1,1)</f>
        <v>24.55</v>
      </c>
      <c r="H2725" s="128"/>
      <c r="I2725" s="128"/>
      <c r="K2725" s="124"/>
      <c r="L2725" s="279"/>
      <c r="M2725" s="281"/>
      <c r="N2725" s="280"/>
      <c r="O2725" s="4"/>
      <c r="P2725" s="4"/>
      <c r="Q2725" s="3"/>
      <c r="S2725" s="309">
        <f t="shared" ca="1" si="1148"/>
        <v>25.29</v>
      </c>
      <c r="T2725" s="309">
        <f t="shared" ca="1" si="1149"/>
        <v>23.08</v>
      </c>
      <c r="U2725" s="310">
        <f t="shared" ca="1" si="1141"/>
        <v>0.66515837104072484</v>
      </c>
      <c r="V2725" s="310" t="b">
        <f t="shared" ca="1" si="1150"/>
        <v>0</v>
      </c>
      <c r="W2725" s="3" t="b">
        <f t="shared" ca="1" si="1151"/>
        <v>0</v>
      </c>
      <c r="X2725" s="3" t="str">
        <f t="shared" ca="1" si="1152"/>
        <v/>
      </c>
      <c r="Y2725" s="3" t="str">
        <f t="shared" ca="1" si="1142"/>
        <v/>
      </c>
      <c r="Z2725" s="3" t="str">
        <f t="shared" ca="1" si="1153"/>
        <v/>
      </c>
      <c r="AA2725" s="3" t="str">
        <f t="shared" ca="1" si="1154"/>
        <v/>
      </c>
      <c r="AB2725" s="205">
        <f t="shared" ca="1" si="1155"/>
        <v>363</v>
      </c>
      <c r="AC2725" s="205">
        <f t="shared" ca="1" si="1156"/>
        <v>6</v>
      </c>
      <c r="AD2725" s="205">
        <f t="shared" ca="1" si="1143"/>
        <v>60.5</v>
      </c>
      <c r="AE2725" s="205">
        <f t="shared" ca="1" si="1144"/>
        <v>10.5</v>
      </c>
      <c r="AF2725" s="205">
        <f t="shared" ca="1" si="1157"/>
        <v>2.1</v>
      </c>
      <c r="AG2725" s="205"/>
      <c r="AH2725" s="205"/>
      <c r="AI2725" s="205"/>
      <c r="AJ2725" s="205"/>
      <c r="AK2725" s="4"/>
      <c r="AL2725" s="4"/>
      <c r="AM2725" s="309">
        <f t="shared" ca="1" si="1158"/>
        <v>25.29</v>
      </c>
      <c r="AN2725" s="309">
        <f t="shared" ca="1" si="1159"/>
        <v>23.08</v>
      </c>
      <c r="AO2725" s="310">
        <f t="shared" ca="1" si="1160"/>
        <v>0.66515837104072484</v>
      </c>
      <c r="AP2725" s="310" t="b">
        <f t="shared" ca="1" si="1161"/>
        <v>0</v>
      </c>
      <c r="AQ2725" s="309">
        <f t="shared" ca="1" si="1162"/>
        <v>0</v>
      </c>
      <c r="AR2725" s="205">
        <f t="shared" ca="1" si="1145"/>
        <v>0</v>
      </c>
      <c r="AS2725" s="45" t="b">
        <f t="shared" ca="1" si="1146"/>
        <v>0</v>
      </c>
      <c r="AT2725">
        <f t="shared" ca="1" si="1147"/>
        <v>0</v>
      </c>
      <c r="AU2725" t="b">
        <f t="shared" ca="1" si="1163"/>
        <v>0</v>
      </c>
      <c r="AV2725" t="b">
        <f t="shared" ca="1" si="1164"/>
        <v>0</v>
      </c>
      <c r="AW2725" s="266" t="b">
        <f t="shared" ca="1" si="1165"/>
        <v>0</v>
      </c>
      <c r="AX2725" s="266" t="b">
        <f t="shared" ca="1" si="1166"/>
        <v>0</v>
      </c>
      <c r="AY2725" s="266" t="b">
        <f t="shared" ca="1" si="1167"/>
        <v>0</v>
      </c>
    </row>
    <row r="2726" spans="1:51" x14ac:dyDescent="0.25">
      <c r="A2726">
        <v>2694</v>
      </c>
      <c r="B2726" s="163">
        <f ca="1">OFFSET(InputPriceData!B$15,CalculationsAndCharts!$A2726+$A$11,0,1,1)</f>
        <v>38106</v>
      </c>
      <c r="C2726" s="3">
        <f ca="1">OFFSET(InputPriceData!G$15,CalculationsAndCharts!$A2726+$A$11,IF($C$7,8,0),1,1)</f>
        <v>516100</v>
      </c>
      <c r="D2726" s="4">
        <f ca="1">OFFSET(InputPriceData!C$15,CalculationsAndCharts!$A2726+$A$11,IF($C$7,8,0),1,1)</f>
        <v>24.76</v>
      </c>
      <c r="E2726" s="4">
        <f ca="1">OFFSET(InputPriceData!D$15,CalculationsAndCharts!$A2726+$A$11,IF($C$7,8,0),1,1)</f>
        <v>24.99</v>
      </c>
      <c r="F2726" s="4">
        <f ca="1">OFFSET(InputPriceData!E$15,CalculationsAndCharts!$A2726+$A$11,IF($C$7,8,0),1,1)</f>
        <v>24.54</v>
      </c>
      <c r="G2726" s="4">
        <f ca="1">OFFSET(InputPriceData!F$15,CalculationsAndCharts!$A2726+$A$11,IF($C$7,8,0),1,1)</f>
        <v>24.57</v>
      </c>
      <c r="H2726" s="128"/>
      <c r="I2726" s="128"/>
      <c r="K2726" s="124"/>
      <c r="L2726" s="279"/>
      <c r="M2726" s="281"/>
      <c r="N2726" s="280"/>
      <c r="O2726" s="4"/>
      <c r="P2726" s="4"/>
      <c r="Q2726" s="3"/>
      <c r="S2726" s="309">
        <f t="shared" ca="1" si="1148"/>
        <v>25.29</v>
      </c>
      <c r="T2726" s="309">
        <f t="shared" ca="1" si="1149"/>
        <v>23.08</v>
      </c>
      <c r="U2726" s="310">
        <f t="shared" ca="1" si="1141"/>
        <v>0.67420814479638069</v>
      </c>
      <c r="V2726" s="310" t="b">
        <f t="shared" ca="1" si="1150"/>
        <v>0</v>
      </c>
      <c r="W2726" s="3" t="b">
        <f t="shared" ca="1" si="1151"/>
        <v>0</v>
      </c>
      <c r="X2726" s="3" t="str">
        <f t="shared" ca="1" si="1152"/>
        <v/>
      </c>
      <c r="Y2726" s="3" t="str">
        <f t="shared" ca="1" si="1142"/>
        <v/>
      </c>
      <c r="Z2726" s="3" t="str">
        <f t="shared" ca="1" si="1153"/>
        <v/>
      </c>
      <c r="AA2726" s="3" t="str">
        <f t="shared" ca="1" si="1154"/>
        <v/>
      </c>
      <c r="AB2726" s="205">
        <f t="shared" ca="1" si="1155"/>
        <v>363</v>
      </c>
      <c r="AC2726" s="205">
        <f t="shared" ca="1" si="1156"/>
        <v>6</v>
      </c>
      <c r="AD2726" s="205">
        <f t="shared" ca="1" si="1143"/>
        <v>60.5</v>
      </c>
      <c r="AE2726" s="205">
        <f t="shared" ca="1" si="1144"/>
        <v>10.5</v>
      </c>
      <c r="AF2726" s="205">
        <f t="shared" ca="1" si="1157"/>
        <v>2.1</v>
      </c>
      <c r="AG2726" s="205"/>
      <c r="AH2726" s="205"/>
      <c r="AI2726" s="205"/>
      <c r="AJ2726" s="205"/>
      <c r="AK2726" s="4"/>
      <c r="AL2726" s="4"/>
      <c r="AM2726" s="309">
        <f t="shared" ca="1" si="1158"/>
        <v>25.29</v>
      </c>
      <c r="AN2726" s="309">
        <f t="shared" ca="1" si="1159"/>
        <v>23.08</v>
      </c>
      <c r="AO2726" s="310">
        <f t="shared" ca="1" si="1160"/>
        <v>0.67420814479638069</v>
      </c>
      <c r="AP2726" s="310" t="b">
        <f t="shared" ca="1" si="1161"/>
        <v>0</v>
      </c>
      <c r="AQ2726" s="309">
        <f t="shared" ca="1" si="1162"/>
        <v>0</v>
      </c>
      <c r="AR2726" s="205">
        <f t="shared" ca="1" si="1145"/>
        <v>0</v>
      </c>
      <c r="AS2726" s="45" t="b">
        <f t="shared" ca="1" si="1146"/>
        <v>0</v>
      </c>
      <c r="AT2726">
        <f t="shared" ca="1" si="1147"/>
        <v>0</v>
      </c>
      <c r="AU2726" t="b">
        <f t="shared" ca="1" si="1163"/>
        <v>0</v>
      </c>
      <c r="AV2726" t="b">
        <f t="shared" ca="1" si="1164"/>
        <v>0</v>
      </c>
      <c r="AW2726" s="266" t="b">
        <f t="shared" ca="1" si="1165"/>
        <v>0</v>
      </c>
      <c r="AX2726" s="266" t="b">
        <f t="shared" ca="1" si="1166"/>
        <v>0</v>
      </c>
      <c r="AY2726" s="266" t="b">
        <f t="shared" ca="1" si="1167"/>
        <v>0</v>
      </c>
    </row>
    <row r="2727" spans="1:51" x14ac:dyDescent="0.25">
      <c r="A2727">
        <v>2695</v>
      </c>
      <c r="B2727" s="163">
        <f ca="1">OFFSET(InputPriceData!B$15,CalculationsAndCharts!$A2727+$A$11,0,1,1)</f>
        <v>38105</v>
      </c>
      <c r="C2727" s="3">
        <f ca="1">OFFSET(InputPriceData!G$15,CalculationsAndCharts!$A2727+$A$11,IF($C$7,8,0),1,1)</f>
        <v>548400</v>
      </c>
      <c r="D2727" s="4">
        <f ca="1">OFFSET(InputPriceData!C$15,CalculationsAndCharts!$A2727+$A$11,IF($C$7,8,0),1,1)</f>
        <v>25.15</v>
      </c>
      <c r="E2727" s="4">
        <f ca="1">OFFSET(InputPriceData!D$15,CalculationsAndCharts!$A2727+$A$11,IF($C$7,8,0),1,1)</f>
        <v>25.15</v>
      </c>
      <c r="F2727" s="4">
        <f ca="1">OFFSET(InputPriceData!E$15,CalculationsAndCharts!$A2727+$A$11,IF($C$7,8,0),1,1)</f>
        <v>24.65</v>
      </c>
      <c r="G2727" s="4">
        <f ca="1">OFFSET(InputPriceData!F$15,CalculationsAndCharts!$A2727+$A$11,IF($C$7,8,0),1,1)</f>
        <v>24.76</v>
      </c>
      <c r="H2727" s="128"/>
      <c r="I2727" s="128"/>
      <c r="K2727" s="124"/>
      <c r="L2727" s="279"/>
      <c r="M2727" s="281"/>
      <c r="N2727" s="280"/>
      <c r="O2727" s="4"/>
      <c r="P2727" s="4"/>
      <c r="Q2727" s="3"/>
      <c r="S2727" s="309">
        <f t="shared" ca="1" si="1148"/>
        <v>25.29</v>
      </c>
      <c r="T2727" s="309">
        <f t="shared" ca="1" si="1149"/>
        <v>23.08</v>
      </c>
      <c r="U2727" s="310">
        <f t="shared" ca="1" si="1141"/>
        <v>0.76018099547511431</v>
      </c>
      <c r="V2727" s="310" t="b">
        <f t="shared" ca="1" si="1150"/>
        <v>0</v>
      </c>
      <c r="W2727" s="3" t="b">
        <f t="shared" ca="1" si="1151"/>
        <v>0</v>
      </c>
      <c r="X2727" s="3" t="str">
        <f t="shared" ca="1" si="1152"/>
        <v/>
      </c>
      <c r="Y2727" s="3" t="str">
        <f t="shared" ca="1" si="1142"/>
        <v/>
      </c>
      <c r="Z2727" s="3" t="str">
        <f t="shared" ca="1" si="1153"/>
        <v/>
      </c>
      <c r="AA2727" s="3" t="str">
        <f t="shared" ca="1" si="1154"/>
        <v/>
      </c>
      <c r="AB2727" s="205">
        <f t="shared" ca="1" si="1155"/>
        <v>363</v>
      </c>
      <c r="AC2727" s="205">
        <f t="shared" ca="1" si="1156"/>
        <v>6</v>
      </c>
      <c r="AD2727" s="205">
        <f t="shared" ca="1" si="1143"/>
        <v>60.5</v>
      </c>
      <c r="AE2727" s="205">
        <f t="shared" ca="1" si="1144"/>
        <v>10.5</v>
      </c>
      <c r="AF2727" s="205">
        <f t="shared" ca="1" si="1157"/>
        <v>2.1</v>
      </c>
      <c r="AG2727" s="205"/>
      <c r="AH2727" s="205"/>
      <c r="AI2727" s="205"/>
      <c r="AJ2727" s="205"/>
      <c r="AK2727" s="4"/>
      <c r="AL2727" s="4"/>
      <c r="AM2727" s="309">
        <f t="shared" ca="1" si="1158"/>
        <v>25.29</v>
      </c>
      <c r="AN2727" s="309">
        <f t="shared" ca="1" si="1159"/>
        <v>23.08</v>
      </c>
      <c r="AO2727" s="310">
        <f t="shared" ca="1" si="1160"/>
        <v>0.76018099547511431</v>
      </c>
      <c r="AP2727" s="310" t="b">
        <f t="shared" ca="1" si="1161"/>
        <v>0</v>
      </c>
      <c r="AQ2727" s="309">
        <f t="shared" ca="1" si="1162"/>
        <v>0</v>
      </c>
      <c r="AR2727" s="205">
        <f t="shared" ca="1" si="1145"/>
        <v>0</v>
      </c>
      <c r="AS2727" s="45" t="b">
        <f t="shared" ca="1" si="1146"/>
        <v>0</v>
      </c>
      <c r="AT2727">
        <f t="shared" ca="1" si="1147"/>
        <v>0</v>
      </c>
      <c r="AU2727" t="b">
        <f t="shared" ca="1" si="1163"/>
        <v>0</v>
      </c>
      <c r="AV2727" t="b">
        <f t="shared" ca="1" si="1164"/>
        <v>0</v>
      </c>
      <c r="AW2727" s="266" t="b">
        <f t="shared" ca="1" si="1165"/>
        <v>0</v>
      </c>
      <c r="AX2727" s="266" t="b">
        <f t="shared" ca="1" si="1166"/>
        <v>0</v>
      </c>
      <c r="AY2727" s="266" t="b">
        <f t="shared" ca="1" si="1167"/>
        <v>0</v>
      </c>
    </row>
    <row r="2728" spans="1:51" x14ac:dyDescent="0.25">
      <c r="A2728">
        <v>2696</v>
      </c>
      <c r="B2728" s="163">
        <f ca="1">OFFSET(InputPriceData!B$15,CalculationsAndCharts!$A2728+$A$11,0,1,1)</f>
        <v>38104</v>
      </c>
      <c r="C2728" s="3">
        <f ca="1">OFFSET(InputPriceData!G$15,CalculationsAndCharts!$A2728+$A$11,IF($C$7,8,0),1,1)</f>
        <v>270400</v>
      </c>
      <c r="D2728" s="4">
        <f ca="1">OFFSET(InputPriceData!C$15,CalculationsAndCharts!$A2728+$A$11,IF($C$7,8,0),1,1)</f>
        <v>25.2</v>
      </c>
      <c r="E2728" s="4">
        <f ca="1">OFFSET(InputPriceData!D$15,CalculationsAndCharts!$A2728+$A$11,IF($C$7,8,0),1,1)</f>
        <v>25.29</v>
      </c>
      <c r="F2728" s="4">
        <f ca="1">OFFSET(InputPriceData!E$15,CalculationsAndCharts!$A2728+$A$11,IF($C$7,8,0),1,1)</f>
        <v>24.9</v>
      </c>
      <c r="G2728" s="4">
        <f ca="1">OFFSET(InputPriceData!F$15,CalculationsAndCharts!$A2728+$A$11,IF($C$7,8,0),1,1)</f>
        <v>25.29</v>
      </c>
      <c r="H2728" s="128"/>
      <c r="I2728" s="128"/>
      <c r="K2728" s="124"/>
      <c r="L2728" s="279"/>
      <c r="M2728" s="281"/>
      <c r="N2728" s="280"/>
      <c r="O2728" s="4"/>
      <c r="P2728" s="4"/>
      <c r="Q2728" s="3"/>
      <c r="S2728" s="309">
        <f t="shared" ca="1" si="1148"/>
        <v>25.29</v>
      </c>
      <c r="T2728" s="309">
        <f t="shared" ca="1" si="1149"/>
        <v>23.08</v>
      </c>
      <c r="U2728" s="310">
        <f t="shared" ca="1" si="1141"/>
        <v>1</v>
      </c>
      <c r="V2728" s="310" t="b">
        <f t="shared" ca="1" si="1150"/>
        <v>0</v>
      </c>
      <c r="W2728" s="3" t="b">
        <f t="shared" ca="1" si="1151"/>
        <v>0</v>
      </c>
      <c r="X2728" s="3" t="str">
        <f t="shared" ca="1" si="1152"/>
        <v/>
      </c>
      <c r="Y2728" s="3" t="str">
        <f t="shared" ca="1" si="1142"/>
        <v/>
      </c>
      <c r="Z2728" s="3" t="str">
        <f t="shared" ca="1" si="1153"/>
        <v/>
      </c>
      <c r="AA2728" s="3" t="str">
        <f t="shared" ca="1" si="1154"/>
        <v/>
      </c>
      <c r="AB2728" s="205">
        <f t="shared" ca="1" si="1155"/>
        <v>363</v>
      </c>
      <c r="AC2728" s="205">
        <f t="shared" ca="1" si="1156"/>
        <v>6</v>
      </c>
      <c r="AD2728" s="205">
        <f t="shared" ca="1" si="1143"/>
        <v>60.5</v>
      </c>
      <c r="AE2728" s="205">
        <f t="shared" ca="1" si="1144"/>
        <v>10.5</v>
      </c>
      <c r="AF2728" s="205">
        <f t="shared" ca="1" si="1157"/>
        <v>2.1</v>
      </c>
      <c r="AG2728" s="205"/>
      <c r="AH2728" s="205"/>
      <c r="AI2728" s="205"/>
      <c r="AJ2728" s="205"/>
      <c r="AK2728" s="4"/>
      <c r="AL2728" s="4"/>
      <c r="AM2728" s="309">
        <f t="shared" ca="1" si="1158"/>
        <v>25.29</v>
      </c>
      <c r="AN2728" s="309">
        <f t="shared" ca="1" si="1159"/>
        <v>23.08</v>
      </c>
      <c r="AO2728" s="310">
        <f t="shared" ca="1" si="1160"/>
        <v>1</v>
      </c>
      <c r="AP2728" s="310" t="b">
        <f t="shared" ca="1" si="1161"/>
        <v>0</v>
      </c>
      <c r="AQ2728" s="309">
        <f t="shared" ca="1" si="1162"/>
        <v>0</v>
      </c>
      <c r="AR2728" s="205">
        <f t="shared" ca="1" si="1145"/>
        <v>0</v>
      </c>
      <c r="AS2728" s="45" t="b">
        <f t="shared" ca="1" si="1146"/>
        <v>0</v>
      </c>
      <c r="AT2728">
        <f t="shared" ca="1" si="1147"/>
        <v>0</v>
      </c>
      <c r="AU2728" t="b">
        <f t="shared" ca="1" si="1163"/>
        <v>0</v>
      </c>
      <c r="AV2728" t="b">
        <f t="shared" ca="1" si="1164"/>
        <v>0</v>
      </c>
      <c r="AW2728" s="266" t="b">
        <f t="shared" ca="1" si="1165"/>
        <v>0</v>
      </c>
      <c r="AX2728" s="266" t="b">
        <f t="shared" ca="1" si="1166"/>
        <v>0</v>
      </c>
      <c r="AY2728" s="266" t="b">
        <f t="shared" ca="1" si="1167"/>
        <v>0</v>
      </c>
    </row>
    <row r="2729" spans="1:51" x14ac:dyDescent="0.25">
      <c r="A2729">
        <v>2697</v>
      </c>
      <c r="B2729" s="163">
        <f ca="1">OFFSET(InputPriceData!B$15,CalculationsAndCharts!$A2729+$A$11,0,1,1)</f>
        <v>38103</v>
      </c>
      <c r="C2729" s="3">
        <f ca="1">OFFSET(InputPriceData!G$15,CalculationsAndCharts!$A2729+$A$11,IF($C$7,8,0),1,1)</f>
        <v>256800</v>
      </c>
      <c r="D2729" s="4">
        <f ca="1">OFFSET(InputPriceData!C$15,CalculationsAndCharts!$A2729+$A$11,IF($C$7,8,0),1,1)</f>
        <v>25.08</v>
      </c>
      <c r="E2729" s="4">
        <f ca="1">OFFSET(InputPriceData!D$15,CalculationsAndCharts!$A2729+$A$11,IF($C$7,8,0),1,1)</f>
        <v>25.44</v>
      </c>
      <c r="F2729" s="4">
        <f ca="1">OFFSET(InputPriceData!E$15,CalculationsAndCharts!$A2729+$A$11,IF($C$7,8,0),1,1)</f>
        <v>24.99</v>
      </c>
      <c r="G2729" s="4">
        <f ca="1">OFFSET(InputPriceData!F$15,CalculationsAndCharts!$A2729+$A$11,IF($C$7,8,0),1,1)</f>
        <v>25.13</v>
      </c>
      <c r="H2729" s="128"/>
      <c r="I2729" s="128"/>
      <c r="K2729" s="124"/>
      <c r="L2729" s="279"/>
      <c r="M2729" s="281"/>
      <c r="N2729" s="280"/>
      <c r="O2729" s="4"/>
      <c r="P2729" s="4"/>
      <c r="Q2729" s="3"/>
      <c r="S2729" s="309">
        <f t="shared" ca="1" si="1148"/>
        <v>25.19</v>
      </c>
      <c r="T2729" s="309">
        <f t="shared" ca="1" si="1149"/>
        <v>22.79</v>
      </c>
      <c r="U2729" s="310">
        <f t="shared" ca="1" si="1141"/>
        <v>0.97499999999999909</v>
      </c>
      <c r="V2729" s="310" t="b">
        <f t="shared" ca="1" si="1150"/>
        <v>0</v>
      </c>
      <c r="W2729" s="3" t="b">
        <f t="shared" ca="1" si="1151"/>
        <v>0</v>
      </c>
      <c r="X2729" s="3" t="str">
        <f t="shared" ca="1" si="1152"/>
        <v/>
      </c>
      <c r="Y2729" s="3" t="str">
        <f t="shared" ca="1" si="1142"/>
        <v/>
      </c>
      <c r="Z2729" s="3" t="str">
        <f t="shared" ca="1" si="1153"/>
        <v/>
      </c>
      <c r="AA2729" s="3" t="str">
        <f t="shared" ca="1" si="1154"/>
        <v/>
      </c>
      <c r="AB2729" s="205">
        <f t="shared" ca="1" si="1155"/>
        <v>363</v>
      </c>
      <c r="AC2729" s="205">
        <f t="shared" ca="1" si="1156"/>
        <v>6</v>
      </c>
      <c r="AD2729" s="205">
        <f t="shared" ca="1" si="1143"/>
        <v>60.5</v>
      </c>
      <c r="AE2729" s="205">
        <f t="shared" ca="1" si="1144"/>
        <v>10.5</v>
      </c>
      <c r="AF2729" s="205">
        <f t="shared" ca="1" si="1157"/>
        <v>2.1</v>
      </c>
      <c r="AG2729" s="205"/>
      <c r="AH2729" s="205"/>
      <c r="AI2729" s="205"/>
      <c r="AJ2729" s="205"/>
      <c r="AK2729" s="4"/>
      <c r="AL2729" s="4"/>
      <c r="AM2729" s="309">
        <f t="shared" ca="1" si="1158"/>
        <v>25.19</v>
      </c>
      <c r="AN2729" s="309">
        <f t="shared" ca="1" si="1159"/>
        <v>23.08</v>
      </c>
      <c r="AO2729" s="310">
        <f t="shared" ca="1" si="1160"/>
        <v>0.97156398104265296</v>
      </c>
      <c r="AP2729" s="310" t="b">
        <f t="shared" ca="1" si="1161"/>
        <v>0</v>
      </c>
      <c r="AQ2729" s="309">
        <f t="shared" ca="1" si="1162"/>
        <v>0</v>
      </c>
      <c r="AR2729" s="205">
        <f t="shared" ca="1" si="1145"/>
        <v>0</v>
      </c>
      <c r="AS2729" s="45" t="b">
        <f t="shared" ca="1" si="1146"/>
        <v>0</v>
      </c>
      <c r="AT2729">
        <f t="shared" ca="1" si="1147"/>
        <v>0</v>
      </c>
      <c r="AU2729" t="b">
        <f t="shared" ca="1" si="1163"/>
        <v>0</v>
      </c>
      <c r="AV2729" t="b">
        <f t="shared" ca="1" si="1164"/>
        <v>0</v>
      </c>
      <c r="AW2729" s="266" t="b">
        <f t="shared" ca="1" si="1165"/>
        <v>0</v>
      </c>
      <c r="AX2729" s="266" t="b">
        <f t="shared" ca="1" si="1166"/>
        <v>0</v>
      </c>
      <c r="AY2729" s="266" t="b">
        <f t="shared" ca="1" si="1167"/>
        <v>0</v>
      </c>
    </row>
    <row r="2730" spans="1:51" x14ac:dyDescent="0.25">
      <c r="A2730">
        <v>2698</v>
      </c>
      <c r="B2730" s="163">
        <f ca="1">OFFSET(InputPriceData!B$15,CalculationsAndCharts!$A2730+$A$11,0,1,1)</f>
        <v>38100</v>
      </c>
      <c r="C2730" s="3">
        <f ca="1">OFFSET(InputPriceData!G$15,CalculationsAndCharts!$A2730+$A$11,IF($C$7,8,0),1,1)</f>
        <v>505300</v>
      </c>
      <c r="D2730" s="4">
        <f ca="1">OFFSET(InputPriceData!C$15,CalculationsAndCharts!$A2730+$A$11,IF($C$7,8,0),1,1)</f>
        <v>25.28</v>
      </c>
      <c r="E2730" s="4">
        <f ca="1">OFFSET(InputPriceData!D$15,CalculationsAndCharts!$A2730+$A$11,IF($C$7,8,0),1,1)</f>
        <v>25.31</v>
      </c>
      <c r="F2730" s="4">
        <f ca="1">OFFSET(InputPriceData!E$15,CalculationsAndCharts!$A2730+$A$11,IF($C$7,8,0),1,1)</f>
        <v>24.48</v>
      </c>
      <c r="G2730" s="4">
        <f ca="1">OFFSET(InputPriceData!F$15,CalculationsAndCharts!$A2730+$A$11,IF($C$7,8,0),1,1)</f>
        <v>25.19</v>
      </c>
      <c r="H2730" s="128"/>
      <c r="I2730" s="128"/>
      <c r="K2730" s="124"/>
      <c r="L2730" s="279"/>
      <c r="M2730" s="281"/>
      <c r="N2730" s="280"/>
      <c r="O2730" s="4"/>
      <c r="P2730" s="4"/>
      <c r="Q2730" s="3"/>
      <c r="S2730" s="309">
        <f t="shared" ca="1" si="1148"/>
        <v>25.19</v>
      </c>
      <c r="T2730" s="309">
        <f t="shared" ca="1" si="1149"/>
        <v>22.79</v>
      </c>
      <c r="U2730" s="310">
        <f t="shared" ca="1" si="1141"/>
        <v>1</v>
      </c>
      <c r="V2730" s="310" t="b">
        <f t="shared" ca="1" si="1150"/>
        <v>0</v>
      </c>
      <c r="W2730" s="3" t="b">
        <f t="shared" ca="1" si="1151"/>
        <v>0</v>
      </c>
      <c r="X2730" s="3" t="str">
        <f t="shared" ca="1" si="1152"/>
        <v/>
      </c>
      <c r="Y2730" s="3" t="str">
        <f t="shared" ca="1" si="1142"/>
        <v/>
      </c>
      <c r="Z2730" s="3" t="str">
        <f t="shared" ca="1" si="1153"/>
        <v/>
      </c>
      <c r="AA2730" s="3" t="str">
        <f t="shared" ca="1" si="1154"/>
        <v/>
      </c>
      <c r="AB2730" s="205">
        <f t="shared" ca="1" si="1155"/>
        <v>363</v>
      </c>
      <c r="AC2730" s="205">
        <f t="shared" ca="1" si="1156"/>
        <v>6</v>
      </c>
      <c r="AD2730" s="205">
        <f t="shared" ca="1" si="1143"/>
        <v>60.5</v>
      </c>
      <c r="AE2730" s="205">
        <f t="shared" ca="1" si="1144"/>
        <v>10.5</v>
      </c>
      <c r="AF2730" s="205">
        <f t="shared" ca="1" si="1157"/>
        <v>2.1</v>
      </c>
      <c r="AG2730" s="205"/>
      <c r="AH2730" s="205"/>
      <c r="AI2730" s="205"/>
      <c r="AJ2730" s="205"/>
      <c r="AK2730" s="4"/>
      <c r="AL2730" s="4"/>
      <c r="AM2730" s="309">
        <f t="shared" ca="1" si="1158"/>
        <v>25.19</v>
      </c>
      <c r="AN2730" s="309">
        <f t="shared" ca="1" si="1159"/>
        <v>23.08</v>
      </c>
      <c r="AO2730" s="310">
        <f t="shared" ca="1" si="1160"/>
        <v>1</v>
      </c>
      <c r="AP2730" s="310" t="b">
        <f t="shared" ca="1" si="1161"/>
        <v>0</v>
      </c>
      <c r="AQ2730" s="309">
        <f t="shared" ca="1" si="1162"/>
        <v>0</v>
      </c>
      <c r="AR2730" s="205">
        <f t="shared" ca="1" si="1145"/>
        <v>0</v>
      </c>
      <c r="AS2730" s="45" t="b">
        <f t="shared" ca="1" si="1146"/>
        <v>0</v>
      </c>
      <c r="AT2730">
        <f t="shared" ca="1" si="1147"/>
        <v>0</v>
      </c>
      <c r="AU2730" t="b">
        <f t="shared" ca="1" si="1163"/>
        <v>0</v>
      </c>
      <c r="AV2730" t="b">
        <f t="shared" ca="1" si="1164"/>
        <v>0</v>
      </c>
      <c r="AW2730" s="266" t="b">
        <f t="shared" ca="1" si="1165"/>
        <v>0</v>
      </c>
      <c r="AX2730" s="266" t="b">
        <f t="shared" ca="1" si="1166"/>
        <v>0</v>
      </c>
      <c r="AY2730" s="266" t="b">
        <f t="shared" ca="1" si="1167"/>
        <v>0</v>
      </c>
    </row>
    <row r="2731" spans="1:51" x14ac:dyDescent="0.25">
      <c r="A2731">
        <v>2699</v>
      </c>
      <c r="B2731" s="163">
        <f ca="1">OFFSET(InputPriceData!B$15,CalculationsAndCharts!$A2731+$A$11,0,1,1)</f>
        <v>38099</v>
      </c>
      <c r="C2731" s="3">
        <f ca="1">OFFSET(InputPriceData!G$15,CalculationsAndCharts!$A2731+$A$11,IF($C$7,8,0),1,1)</f>
        <v>387200</v>
      </c>
      <c r="D2731" s="4">
        <f ca="1">OFFSET(InputPriceData!C$15,CalculationsAndCharts!$A2731+$A$11,IF($C$7,8,0),1,1)</f>
        <v>24.59</v>
      </c>
      <c r="E2731" s="4">
        <f ca="1">OFFSET(InputPriceData!D$15,CalculationsAndCharts!$A2731+$A$11,IF($C$7,8,0),1,1)</f>
        <v>25.25</v>
      </c>
      <c r="F2731" s="4">
        <f ca="1">OFFSET(InputPriceData!E$15,CalculationsAndCharts!$A2731+$A$11,IF($C$7,8,0),1,1)</f>
        <v>24.59</v>
      </c>
      <c r="G2731" s="4">
        <f ca="1">OFFSET(InputPriceData!F$15,CalculationsAndCharts!$A2731+$A$11,IF($C$7,8,0),1,1)</f>
        <v>25.19</v>
      </c>
      <c r="H2731" s="128"/>
      <c r="I2731" s="128"/>
      <c r="K2731" s="124"/>
      <c r="L2731" s="279"/>
      <c r="M2731" s="281"/>
      <c r="N2731" s="280"/>
      <c r="O2731" s="4"/>
      <c r="P2731" s="4"/>
      <c r="Q2731" s="3"/>
      <c r="S2731" s="309">
        <f t="shared" ca="1" si="1148"/>
        <v>25.19</v>
      </c>
      <c r="T2731" s="309">
        <f t="shared" ca="1" si="1149"/>
        <v>22.79</v>
      </c>
      <c r="U2731" s="310">
        <f t="shared" ca="1" si="1141"/>
        <v>1</v>
      </c>
      <c r="V2731" s="310" t="b">
        <f t="shared" ca="1" si="1150"/>
        <v>0</v>
      </c>
      <c r="W2731" s="3" t="b">
        <f t="shared" ca="1" si="1151"/>
        <v>0</v>
      </c>
      <c r="X2731" s="3" t="str">
        <f t="shared" ca="1" si="1152"/>
        <v/>
      </c>
      <c r="Y2731" s="3" t="str">
        <f t="shared" ca="1" si="1142"/>
        <v/>
      </c>
      <c r="Z2731" s="3" t="str">
        <f t="shared" ca="1" si="1153"/>
        <v/>
      </c>
      <c r="AA2731" s="3" t="str">
        <f t="shared" ca="1" si="1154"/>
        <v/>
      </c>
      <c r="AB2731" s="205">
        <f t="shared" ca="1" si="1155"/>
        <v>363</v>
      </c>
      <c r="AC2731" s="205">
        <f t="shared" ca="1" si="1156"/>
        <v>6</v>
      </c>
      <c r="AD2731" s="205">
        <f t="shared" ca="1" si="1143"/>
        <v>60.5</v>
      </c>
      <c r="AE2731" s="205">
        <f t="shared" ca="1" si="1144"/>
        <v>10.5</v>
      </c>
      <c r="AF2731" s="205">
        <f t="shared" ca="1" si="1157"/>
        <v>2.1</v>
      </c>
      <c r="AG2731" s="205"/>
      <c r="AH2731" s="205"/>
      <c r="AI2731" s="205"/>
      <c r="AJ2731" s="205"/>
      <c r="AK2731" s="4"/>
      <c r="AL2731" s="4"/>
      <c r="AM2731" s="309">
        <f t="shared" ca="1" si="1158"/>
        <v>25.19</v>
      </c>
      <c r="AN2731" s="309">
        <f t="shared" ca="1" si="1159"/>
        <v>22.79</v>
      </c>
      <c r="AO2731" s="310">
        <f t="shared" ca="1" si="1160"/>
        <v>1</v>
      </c>
      <c r="AP2731" s="310" t="b">
        <f t="shared" ca="1" si="1161"/>
        <v>0</v>
      </c>
      <c r="AQ2731" s="309">
        <f t="shared" ca="1" si="1162"/>
        <v>0</v>
      </c>
      <c r="AR2731" s="205">
        <f t="shared" ca="1" si="1145"/>
        <v>0</v>
      </c>
      <c r="AS2731" s="45" t="b">
        <f t="shared" ca="1" si="1146"/>
        <v>0</v>
      </c>
      <c r="AT2731">
        <f t="shared" ca="1" si="1147"/>
        <v>0</v>
      </c>
      <c r="AU2731" t="b">
        <f t="shared" ca="1" si="1163"/>
        <v>0</v>
      </c>
      <c r="AV2731" t="b">
        <f t="shared" ca="1" si="1164"/>
        <v>0</v>
      </c>
      <c r="AW2731" s="266" t="b">
        <f t="shared" ca="1" si="1165"/>
        <v>0</v>
      </c>
      <c r="AX2731" s="266" t="b">
        <f t="shared" ca="1" si="1166"/>
        <v>0</v>
      </c>
      <c r="AY2731" s="266" t="b">
        <f t="shared" ca="1" si="1167"/>
        <v>0</v>
      </c>
    </row>
    <row r="2732" spans="1:51" x14ac:dyDescent="0.25">
      <c r="A2732">
        <v>2700</v>
      </c>
      <c r="B2732" s="163">
        <f ca="1">OFFSET(InputPriceData!B$15,CalculationsAndCharts!$A2732+$A$11,0,1,1)</f>
        <v>38098</v>
      </c>
      <c r="C2732" s="3">
        <f ca="1">OFFSET(InputPriceData!G$15,CalculationsAndCharts!$A2732+$A$11,IF($C$7,8,0),1,1)</f>
        <v>390500</v>
      </c>
      <c r="D2732" s="4">
        <f ca="1">OFFSET(InputPriceData!C$15,CalculationsAndCharts!$A2732+$A$11,IF($C$7,8,0),1,1)</f>
        <v>24.42</v>
      </c>
      <c r="E2732" s="4">
        <f ca="1">OFFSET(InputPriceData!D$15,CalculationsAndCharts!$A2732+$A$11,IF($C$7,8,0),1,1)</f>
        <v>24.7</v>
      </c>
      <c r="F2732" s="4">
        <f ca="1">OFFSET(InputPriceData!E$15,CalculationsAndCharts!$A2732+$A$11,IF($C$7,8,0),1,1)</f>
        <v>24.14</v>
      </c>
      <c r="G2732" s="4">
        <f ca="1">OFFSET(InputPriceData!F$15,CalculationsAndCharts!$A2732+$A$11,IF($C$7,8,0),1,1)</f>
        <v>24.66</v>
      </c>
      <c r="H2732" s="128"/>
      <c r="I2732" s="128"/>
      <c r="K2732" s="124"/>
      <c r="L2732" s="279"/>
      <c r="M2732" s="281"/>
      <c r="N2732" s="280"/>
      <c r="O2732" s="4"/>
      <c r="P2732" s="4"/>
      <c r="Q2732" s="3"/>
      <c r="S2732" s="309">
        <f t="shared" ca="1" si="1148"/>
        <v>24.66</v>
      </c>
      <c r="T2732" s="309">
        <f t="shared" ca="1" si="1149"/>
        <v>22.79</v>
      </c>
      <c r="U2732" s="310">
        <f t="shared" ca="1" si="1141"/>
        <v>1</v>
      </c>
      <c r="V2732" s="310" t="b">
        <f t="shared" ca="1" si="1150"/>
        <v>0</v>
      </c>
      <c r="W2732" s="3" t="b">
        <f t="shared" ca="1" si="1151"/>
        <v>0</v>
      </c>
      <c r="X2732" s="3" t="str">
        <f t="shared" ca="1" si="1152"/>
        <v/>
      </c>
      <c r="Y2732" s="3" t="str">
        <f t="shared" ca="1" si="1142"/>
        <v/>
      </c>
      <c r="Z2732" s="3" t="str">
        <f t="shared" ca="1" si="1153"/>
        <v/>
      </c>
      <c r="AA2732" s="3" t="str">
        <f t="shared" ca="1" si="1154"/>
        <v/>
      </c>
      <c r="AB2732" s="205">
        <f t="shared" ca="1" si="1155"/>
        <v>363</v>
      </c>
      <c r="AC2732" s="205">
        <f t="shared" ca="1" si="1156"/>
        <v>6</v>
      </c>
      <c r="AD2732" s="205">
        <f t="shared" ca="1" si="1143"/>
        <v>60.5</v>
      </c>
      <c r="AE2732" s="205">
        <f t="shared" ca="1" si="1144"/>
        <v>10.5</v>
      </c>
      <c r="AF2732" s="205">
        <f t="shared" ca="1" si="1157"/>
        <v>2.1</v>
      </c>
      <c r="AG2732" s="205"/>
      <c r="AH2732" s="205"/>
      <c r="AI2732" s="205"/>
      <c r="AJ2732" s="205"/>
      <c r="AK2732" s="4"/>
      <c r="AL2732" s="4"/>
      <c r="AM2732" s="309">
        <f t="shared" ca="1" si="1158"/>
        <v>24.66</v>
      </c>
      <c r="AN2732" s="309">
        <f t="shared" ca="1" si="1159"/>
        <v>22.79</v>
      </c>
      <c r="AO2732" s="310">
        <f t="shared" ca="1" si="1160"/>
        <v>1</v>
      </c>
      <c r="AP2732" s="310" t="b">
        <f t="shared" ca="1" si="1161"/>
        <v>0</v>
      </c>
      <c r="AQ2732" s="309">
        <f t="shared" ca="1" si="1162"/>
        <v>0</v>
      </c>
      <c r="AR2732" s="205">
        <f t="shared" ca="1" si="1145"/>
        <v>0</v>
      </c>
      <c r="AS2732" s="45" t="b">
        <f t="shared" ca="1" si="1146"/>
        <v>0</v>
      </c>
      <c r="AT2732">
        <f t="shared" ca="1" si="1147"/>
        <v>0</v>
      </c>
      <c r="AU2732" t="b">
        <f t="shared" ca="1" si="1163"/>
        <v>0</v>
      </c>
      <c r="AV2732" t="b">
        <f t="shared" ca="1" si="1164"/>
        <v>0</v>
      </c>
      <c r="AW2732" s="266" t="b">
        <f t="shared" ca="1" si="1165"/>
        <v>0</v>
      </c>
      <c r="AX2732" s="266" t="b">
        <f t="shared" ca="1" si="1166"/>
        <v>0</v>
      </c>
      <c r="AY2732" s="266" t="b">
        <f t="shared" ca="1" si="1167"/>
        <v>0</v>
      </c>
    </row>
    <row r="2733" spans="1:51" x14ac:dyDescent="0.25">
      <c r="A2733">
        <v>2701</v>
      </c>
      <c r="B2733" s="163">
        <f ca="1">OFFSET(InputPriceData!B$15,CalculationsAndCharts!$A2733+$A$11,0,1,1)</f>
        <v>38097</v>
      </c>
      <c r="C2733" s="3">
        <f ca="1">OFFSET(InputPriceData!G$15,CalculationsAndCharts!$A2733+$A$11,IF($C$7,8,0),1,1)</f>
        <v>424800</v>
      </c>
      <c r="D2733" s="4">
        <f ca="1">OFFSET(InputPriceData!C$15,CalculationsAndCharts!$A2733+$A$11,IF($C$7,8,0),1,1)</f>
        <v>24.16</v>
      </c>
      <c r="E2733" s="4">
        <f ca="1">OFFSET(InputPriceData!D$15,CalculationsAndCharts!$A2733+$A$11,IF($C$7,8,0),1,1)</f>
        <v>24.71</v>
      </c>
      <c r="F2733" s="4">
        <f ca="1">OFFSET(InputPriceData!E$15,CalculationsAndCharts!$A2733+$A$11,IF($C$7,8,0),1,1)</f>
        <v>24.01</v>
      </c>
      <c r="G2733" s="4">
        <f ca="1">OFFSET(InputPriceData!F$15,CalculationsAndCharts!$A2733+$A$11,IF($C$7,8,0),1,1)</f>
        <v>24.32</v>
      </c>
      <c r="H2733" s="128"/>
      <c r="I2733" s="128"/>
      <c r="K2733" s="124"/>
      <c r="L2733" s="279"/>
      <c r="M2733" s="281"/>
      <c r="N2733" s="280"/>
      <c r="O2733" s="4"/>
      <c r="P2733" s="4"/>
      <c r="Q2733" s="3"/>
      <c r="S2733" s="309">
        <f t="shared" ca="1" si="1148"/>
        <v>24.32</v>
      </c>
      <c r="T2733" s="309">
        <f t="shared" ca="1" si="1149"/>
        <v>22.79</v>
      </c>
      <c r="U2733" s="310">
        <f t="shared" ca="1" si="1141"/>
        <v>1</v>
      </c>
      <c r="V2733" s="310" t="b">
        <f t="shared" ca="1" si="1150"/>
        <v>0</v>
      </c>
      <c r="W2733" s="3" t="b">
        <f t="shared" ca="1" si="1151"/>
        <v>0</v>
      </c>
      <c r="X2733" s="3" t="str">
        <f t="shared" ca="1" si="1152"/>
        <v/>
      </c>
      <c r="Y2733" s="3" t="str">
        <f t="shared" ca="1" si="1142"/>
        <v/>
      </c>
      <c r="Z2733" s="3" t="str">
        <f t="shared" ca="1" si="1153"/>
        <v/>
      </c>
      <c r="AA2733" s="3" t="str">
        <f t="shared" ca="1" si="1154"/>
        <v/>
      </c>
      <c r="AB2733" s="205">
        <f t="shared" ca="1" si="1155"/>
        <v>363</v>
      </c>
      <c r="AC2733" s="205">
        <f t="shared" ca="1" si="1156"/>
        <v>6</v>
      </c>
      <c r="AD2733" s="205">
        <f t="shared" ca="1" si="1143"/>
        <v>60.5</v>
      </c>
      <c r="AE2733" s="205">
        <f t="shared" ca="1" si="1144"/>
        <v>10.5</v>
      </c>
      <c r="AF2733" s="205">
        <f t="shared" ca="1" si="1157"/>
        <v>2.1</v>
      </c>
      <c r="AG2733" s="205"/>
      <c r="AH2733" s="205"/>
      <c r="AI2733" s="205"/>
      <c r="AJ2733" s="205"/>
      <c r="AK2733" s="4"/>
      <c r="AL2733" s="4"/>
      <c r="AM2733" s="309">
        <f t="shared" ca="1" si="1158"/>
        <v>24.32</v>
      </c>
      <c r="AN2733" s="309">
        <f t="shared" ca="1" si="1159"/>
        <v>22.79</v>
      </c>
      <c r="AO2733" s="310">
        <f t="shared" ca="1" si="1160"/>
        <v>1</v>
      </c>
      <c r="AP2733" s="310" t="b">
        <f t="shared" ca="1" si="1161"/>
        <v>0</v>
      </c>
      <c r="AQ2733" s="309">
        <f t="shared" ca="1" si="1162"/>
        <v>0</v>
      </c>
      <c r="AR2733" s="205">
        <f t="shared" ca="1" si="1145"/>
        <v>0</v>
      </c>
      <c r="AS2733" s="45" t="b">
        <f t="shared" ca="1" si="1146"/>
        <v>0</v>
      </c>
      <c r="AT2733">
        <f t="shared" ca="1" si="1147"/>
        <v>0</v>
      </c>
      <c r="AU2733" t="b">
        <f t="shared" ca="1" si="1163"/>
        <v>0</v>
      </c>
      <c r="AV2733" t="b">
        <f t="shared" ca="1" si="1164"/>
        <v>0</v>
      </c>
      <c r="AW2733" s="266" t="b">
        <f t="shared" ca="1" si="1165"/>
        <v>0</v>
      </c>
      <c r="AX2733" s="266" t="b">
        <f t="shared" ca="1" si="1166"/>
        <v>0</v>
      </c>
      <c r="AY2733" s="266" t="b">
        <f t="shared" ca="1" si="1167"/>
        <v>0</v>
      </c>
    </row>
    <row r="2734" spans="1:51" x14ac:dyDescent="0.25">
      <c r="A2734">
        <v>2702</v>
      </c>
      <c r="B2734" s="163">
        <f ca="1">OFFSET(InputPriceData!B$15,CalculationsAndCharts!$A2734+$A$11,0,1,1)</f>
        <v>38096</v>
      </c>
      <c r="C2734" s="3">
        <f ca="1">OFFSET(InputPriceData!G$15,CalculationsAndCharts!$A2734+$A$11,IF($C$7,8,0),1,1)</f>
        <v>416800</v>
      </c>
      <c r="D2734" s="4">
        <f ca="1">OFFSET(InputPriceData!C$15,CalculationsAndCharts!$A2734+$A$11,IF($C$7,8,0),1,1)</f>
        <v>24.18</v>
      </c>
      <c r="E2734" s="4">
        <f ca="1">OFFSET(InputPriceData!D$15,CalculationsAndCharts!$A2734+$A$11,IF($C$7,8,0),1,1)</f>
        <v>24.59</v>
      </c>
      <c r="F2734" s="4">
        <f ca="1">OFFSET(InputPriceData!E$15,CalculationsAndCharts!$A2734+$A$11,IF($C$7,8,0),1,1)</f>
        <v>23.81</v>
      </c>
      <c r="G2734" s="4">
        <f ca="1">OFFSET(InputPriceData!F$15,CalculationsAndCharts!$A2734+$A$11,IF($C$7,8,0),1,1)</f>
        <v>24</v>
      </c>
      <c r="H2734" s="128"/>
      <c r="I2734" s="128"/>
      <c r="K2734" s="124"/>
      <c r="L2734" s="279"/>
      <c r="M2734" s="281"/>
      <c r="N2734" s="280"/>
      <c r="O2734" s="4"/>
      <c r="P2734" s="4"/>
      <c r="Q2734" s="3"/>
      <c r="S2734" s="309">
        <f t="shared" ca="1" si="1148"/>
        <v>24.2</v>
      </c>
      <c r="T2734" s="309">
        <f t="shared" ca="1" si="1149"/>
        <v>22.2</v>
      </c>
      <c r="U2734" s="310">
        <f t="shared" ca="1" si="1141"/>
        <v>0.90000000000000036</v>
      </c>
      <c r="V2734" s="310" t="b">
        <f t="shared" ca="1" si="1150"/>
        <v>0</v>
      </c>
      <c r="W2734" s="3" t="b">
        <f t="shared" ca="1" si="1151"/>
        <v>0</v>
      </c>
      <c r="X2734" s="3" t="str">
        <f t="shared" ca="1" si="1152"/>
        <v/>
      </c>
      <c r="Y2734" s="3" t="str">
        <f t="shared" ca="1" si="1142"/>
        <v/>
      </c>
      <c r="Z2734" s="3" t="str">
        <f t="shared" ca="1" si="1153"/>
        <v/>
      </c>
      <c r="AA2734" s="3" t="str">
        <f t="shared" ca="1" si="1154"/>
        <v/>
      </c>
      <c r="AB2734" s="205">
        <f t="shared" ca="1" si="1155"/>
        <v>363</v>
      </c>
      <c r="AC2734" s="205">
        <f t="shared" ca="1" si="1156"/>
        <v>6</v>
      </c>
      <c r="AD2734" s="205">
        <f t="shared" ca="1" si="1143"/>
        <v>60.5</v>
      </c>
      <c r="AE2734" s="205">
        <f t="shared" ca="1" si="1144"/>
        <v>10.5</v>
      </c>
      <c r="AF2734" s="205">
        <f t="shared" ca="1" si="1157"/>
        <v>2.1</v>
      </c>
      <c r="AG2734" s="205"/>
      <c r="AH2734" s="205"/>
      <c r="AI2734" s="205"/>
      <c r="AJ2734" s="205"/>
      <c r="AK2734" s="4"/>
      <c r="AL2734" s="4"/>
      <c r="AM2734" s="309">
        <f t="shared" ca="1" si="1158"/>
        <v>24.2</v>
      </c>
      <c r="AN2734" s="309">
        <f t="shared" ca="1" si="1159"/>
        <v>22.79</v>
      </c>
      <c r="AO2734" s="310">
        <f t="shared" ca="1" si="1160"/>
        <v>0.8581560283687949</v>
      </c>
      <c r="AP2734" s="310" t="b">
        <f t="shared" ca="1" si="1161"/>
        <v>0</v>
      </c>
      <c r="AQ2734" s="309">
        <f t="shared" ca="1" si="1162"/>
        <v>0</v>
      </c>
      <c r="AR2734" s="205">
        <f t="shared" ca="1" si="1145"/>
        <v>0</v>
      </c>
      <c r="AS2734" s="45" t="b">
        <f t="shared" ca="1" si="1146"/>
        <v>0</v>
      </c>
      <c r="AT2734">
        <f t="shared" ca="1" si="1147"/>
        <v>0</v>
      </c>
      <c r="AU2734" t="b">
        <f t="shared" ca="1" si="1163"/>
        <v>0</v>
      </c>
      <c r="AV2734" t="b">
        <f t="shared" ca="1" si="1164"/>
        <v>0</v>
      </c>
      <c r="AW2734" s="266" t="b">
        <f t="shared" ca="1" si="1165"/>
        <v>0</v>
      </c>
      <c r="AX2734" s="266" t="b">
        <f t="shared" ca="1" si="1166"/>
        <v>0</v>
      </c>
      <c r="AY2734" s="266" t="b">
        <f t="shared" ca="1" si="1167"/>
        <v>0</v>
      </c>
    </row>
    <row r="2735" spans="1:51" x14ac:dyDescent="0.25">
      <c r="A2735">
        <v>2703</v>
      </c>
      <c r="B2735" s="163">
        <f ca="1">OFFSET(InputPriceData!B$15,CalculationsAndCharts!$A2735+$A$11,0,1,1)</f>
        <v>38093</v>
      </c>
      <c r="C2735" s="3">
        <f ca="1">OFFSET(InputPriceData!G$15,CalculationsAndCharts!$A2735+$A$11,IF($C$7,8,0),1,1)</f>
        <v>450900</v>
      </c>
      <c r="D2735" s="4">
        <f ca="1">OFFSET(InputPriceData!C$15,CalculationsAndCharts!$A2735+$A$11,IF($C$7,8,0),1,1)</f>
        <v>24.08</v>
      </c>
      <c r="E2735" s="4">
        <f ca="1">OFFSET(InputPriceData!D$15,CalculationsAndCharts!$A2735+$A$11,IF($C$7,8,0),1,1)</f>
        <v>24.26</v>
      </c>
      <c r="F2735" s="4">
        <f ca="1">OFFSET(InputPriceData!E$15,CalculationsAndCharts!$A2735+$A$11,IF($C$7,8,0),1,1)</f>
        <v>23.77</v>
      </c>
      <c r="G2735" s="4">
        <f ca="1">OFFSET(InputPriceData!F$15,CalculationsAndCharts!$A2735+$A$11,IF($C$7,8,0),1,1)</f>
        <v>24.2</v>
      </c>
      <c r="H2735" s="128"/>
      <c r="I2735" s="128"/>
      <c r="K2735" s="124"/>
      <c r="L2735" s="279"/>
      <c r="M2735" s="281"/>
      <c r="N2735" s="280"/>
      <c r="O2735" s="4"/>
      <c r="P2735" s="4"/>
      <c r="Q2735" s="3"/>
      <c r="S2735" s="309">
        <f t="shared" ca="1" si="1148"/>
        <v>24.2</v>
      </c>
      <c r="T2735" s="309">
        <f t="shared" ca="1" si="1149"/>
        <v>21.67</v>
      </c>
      <c r="U2735" s="310">
        <f t="shared" ca="1" si="1141"/>
        <v>1</v>
      </c>
      <c r="V2735" s="310" t="b">
        <f t="shared" ca="1" si="1150"/>
        <v>0</v>
      </c>
      <c r="W2735" s="3" t="b">
        <f t="shared" ca="1" si="1151"/>
        <v>0</v>
      </c>
      <c r="X2735" s="3" t="str">
        <f t="shared" ca="1" si="1152"/>
        <v/>
      </c>
      <c r="Y2735" s="3" t="str">
        <f t="shared" ca="1" si="1142"/>
        <v/>
      </c>
      <c r="Z2735" s="3" t="str">
        <f t="shared" ca="1" si="1153"/>
        <v/>
      </c>
      <c r="AA2735" s="3" t="str">
        <f t="shared" ca="1" si="1154"/>
        <v/>
      </c>
      <c r="AB2735" s="205">
        <f t="shared" ca="1" si="1155"/>
        <v>363</v>
      </c>
      <c r="AC2735" s="205">
        <f t="shared" ca="1" si="1156"/>
        <v>6</v>
      </c>
      <c r="AD2735" s="205">
        <f t="shared" ca="1" si="1143"/>
        <v>60.5</v>
      </c>
      <c r="AE2735" s="205">
        <f t="shared" ca="1" si="1144"/>
        <v>10.5</v>
      </c>
      <c r="AF2735" s="205">
        <f t="shared" ca="1" si="1157"/>
        <v>2.1</v>
      </c>
      <c r="AG2735" s="205"/>
      <c r="AH2735" s="205"/>
      <c r="AI2735" s="205"/>
      <c r="AJ2735" s="205"/>
      <c r="AK2735" s="4"/>
      <c r="AL2735" s="4"/>
      <c r="AM2735" s="309">
        <f t="shared" ca="1" si="1158"/>
        <v>24.2</v>
      </c>
      <c r="AN2735" s="309">
        <f t="shared" ca="1" si="1159"/>
        <v>22.79</v>
      </c>
      <c r="AO2735" s="310">
        <f t="shared" ca="1" si="1160"/>
        <v>1</v>
      </c>
      <c r="AP2735" s="310" t="b">
        <f t="shared" ca="1" si="1161"/>
        <v>0</v>
      </c>
      <c r="AQ2735" s="309">
        <f t="shared" ca="1" si="1162"/>
        <v>0</v>
      </c>
      <c r="AR2735" s="205">
        <f t="shared" ca="1" si="1145"/>
        <v>0</v>
      </c>
      <c r="AS2735" s="45" t="b">
        <f t="shared" ca="1" si="1146"/>
        <v>0</v>
      </c>
      <c r="AT2735">
        <f t="shared" ca="1" si="1147"/>
        <v>0</v>
      </c>
      <c r="AU2735" t="b">
        <f t="shared" ca="1" si="1163"/>
        <v>0</v>
      </c>
      <c r="AV2735" t="b">
        <f t="shared" ca="1" si="1164"/>
        <v>0</v>
      </c>
      <c r="AW2735" s="266" t="b">
        <f t="shared" ca="1" si="1165"/>
        <v>0</v>
      </c>
      <c r="AX2735" s="266" t="b">
        <f t="shared" ca="1" si="1166"/>
        <v>0</v>
      </c>
      <c r="AY2735" s="266" t="b">
        <f t="shared" ca="1" si="1167"/>
        <v>0</v>
      </c>
    </row>
    <row r="2736" spans="1:51" x14ac:dyDescent="0.25">
      <c r="A2736">
        <v>2704</v>
      </c>
      <c r="B2736" s="163">
        <f ca="1">OFFSET(InputPriceData!B$15,CalculationsAndCharts!$A2736+$A$11,0,1,1)</f>
        <v>38092</v>
      </c>
      <c r="C2736" s="3">
        <f ca="1">OFFSET(InputPriceData!G$15,CalculationsAndCharts!$A2736+$A$11,IF($C$7,8,0),1,1)</f>
        <v>800000</v>
      </c>
      <c r="D2736" s="4">
        <f ca="1">OFFSET(InputPriceData!C$15,CalculationsAndCharts!$A2736+$A$11,IF($C$7,8,0),1,1)</f>
        <v>23.72</v>
      </c>
      <c r="E2736" s="4">
        <f ca="1">OFFSET(InputPriceData!D$15,CalculationsAndCharts!$A2736+$A$11,IF($C$7,8,0),1,1)</f>
        <v>24.3</v>
      </c>
      <c r="F2736" s="4">
        <f ca="1">OFFSET(InputPriceData!E$15,CalculationsAndCharts!$A2736+$A$11,IF($C$7,8,0),1,1)</f>
        <v>23.46</v>
      </c>
      <c r="G2736" s="4">
        <f ca="1">OFFSET(InputPriceData!F$15,CalculationsAndCharts!$A2736+$A$11,IF($C$7,8,0),1,1)</f>
        <v>24.05</v>
      </c>
      <c r="H2736" s="128"/>
      <c r="I2736" s="128"/>
      <c r="K2736" s="124"/>
      <c r="L2736" s="279"/>
      <c r="M2736" s="281"/>
      <c r="N2736" s="280"/>
      <c r="O2736" s="4"/>
      <c r="P2736" s="4"/>
      <c r="Q2736" s="3"/>
      <c r="S2736" s="309">
        <f t="shared" ca="1" si="1148"/>
        <v>24.05</v>
      </c>
      <c r="T2736" s="309">
        <f t="shared" ca="1" si="1149"/>
        <v>21.42</v>
      </c>
      <c r="U2736" s="310">
        <f t="shared" ca="1" si="1141"/>
        <v>1</v>
      </c>
      <c r="V2736" s="310" t="b">
        <f t="shared" ca="1" si="1150"/>
        <v>0</v>
      </c>
      <c r="W2736" s="3" t="b">
        <f t="shared" ca="1" si="1151"/>
        <v>0</v>
      </c>
      <c r="X2736" s="3" t="str">
        <f t="shared" ca="1" si="1152"/>
        <v/>
      </c>
      <c r="Y2736" s="3" t="str">
        <f t="shared" ca="1" si="1142"/>
        <v/>
      </c>
      <c r="Z2736" s="3" t="str">
        <f t="shared" ca="1" si="1153"/>
        <v/>
      </c>
      <c r="AA2736" s="3" t="str">
        <f t="shared" ca="1" si="1154"/>
        <v/>
      </c>
      <c r="AB2736" s="205">
        <f t="shared" ca="1" si="1155"/>
        <v>363</v>
      </c>
      <c r="AC2736" s="205">
        <f t="shared" ca="1" si="1156"/>
        <v>6</v>
      </c>
      <c r="AD2736" s="205">
        <f t="shared" ca="1" si="1143"/>
        <v>60.5</v>
      </c>
      <c r="AE2736" s="205">
        <f t="shared" ca="1" si="1144"/>
        <v>10.5</v>
      </c>
      <c r="AF2736" s="205">
        <f t="shared" ca="1" si="1157"/>
        <v>2.1</v>
      </c>
      <c r="AG2736" s="205"/>
      <c r="AH2736" s="205"/>
      <c r="AI2736" s="205"/>
      <c r="AJ2736" s="205"/>
      <c r="AK2736" s="4"/>
      <c r="AL2736" s="4"/>
      <c r="AM2736" s="309">
        <f t="shared" ca="1" si="1158"/>
        <v>24.05</v>
      </c>
      <c r="AN2736" s="309">
        <f t="shared" ca="1" si="1159"/>
        <v>22.2</v>
      </c>
      <c r="AO2736" s="310">
        <f t="shared" ca="1" si="1160"/>
        <v>1</v>
      </c>
      <c r="AP2736" s="310" t="b">
        <f t="shared" ca="1" si="1161"/>
        <v>0</v>
      </c>
      <c r="AQ2736" s="309">
        <f t="shared" ca="1" si="1162"/>
        <v>0</v>
      </c>
      <c r="AR2736" s="205">
        <f t="shared" ca="1" si="1145"/>
        <v>0</v>
      </c>
      <c r="AS2736" s="45" t="b">
        <f t="shared" ca="1" si="1146"/>
        <v>0</v>
      </c>
      <c r="AT2736">
        <f t="shared" ca="1" si="1147"/>
        <v>0</v>
      </c>
      <c r="AU2736" t="b">
        <f t="shared" ca="1" si="1163"/>
        <v>0</v>
      </c>
      <c r="AV2736" t="b">
        <f t="shared" ca="1" si="1164"/>
        <v>0</v>
      </c>
      <c r="AW2736" s="266" t="b">
        <f t="shared" ca="1" si="1165"/>
        <v>0</v>
      </c>
      <c r="AX2736" s="266" t="b">
        <f t="shared" ca="1" si="1166"/>
        <v>0</v>
      </c>
      <c r="AY2736" s="266" t="b">
        <f t="shared" ca="1" si="1167"/>
        <v>0</v>
      </c>
    </row>
    <row r="2737" spans="1:51" x14ac:dyDescent="0.25">
      <c r="A2737">
        <v>2705</v>
      </c>
      <c r="B2737" s="163">
        <f ca="1">OFFSET(InputPriceData!B$15,CalculationsAndCharts!$A2737+$A$11,0,1,1)</f>
        <v>38091</v>
      </c>
      <c r="C2737" s="3">
        <f ca="1">OFFSET(InputPriceData!G$15,CalculationsAndCharts!$A2737+$A$11,IF($C$7,8,0),1,1)</f>
        <v>900000</v>
      </c>
      <c r="D2737" s="4">
        <f ca="1">OFFSET(InputPriceData!C$15,CalculationsAndCharts!$A2737+$A$11,IF($C$7,8,0),1,1)</f>
        <v>22.92</v>
      </c>
      <c r="E2737" s="4">
        <f ca="1">OFFSET(InputPriceData!D$15,CalculationsAndCharts!$A2737+$A$11,IF($C$7,8,0),1,1)</f>
        <v>23.73</v>
      </c>
      <c r="F2737" s="4">
        <f ca="1">OFFSET(InputPriceData!E$15,CalculationsAndCharts!$A2737+$A$11,IF($C$7,8,0),1,1)</f>
        <v>22.92</v>
      </c>
      <c r="G2737" s="4">
        <f ca="1">OFFSET(InputPriceData!F$15,CalculationsAndCharts!$A2737+$A$11,IF($C$7,8,0),1,1)</f>
        <v>23.54</v>
      </c>
      <c r="H2737" s="128"/>
      <c r="I2737" s="128"/>
      <c r="K2737" s="124"/>
      <c r="L2737" s="279"/>
      <c r="M2737" s="281"/>
      <c r="N2737" s="280"/>
      <c r="O2737" s="4"/>
      <c r="P2737" s="4"/>
      <c r="Q2737" s="3"/>
      <c r="S2737" s="309">
        <f t="shared" ca="1" si="1148"/>
        <v>23.84</v>
      </c>
      <c r="T2737" s="309">
        <f t="shared" ca="1" si="1149"/>
        <v>21.4</v>
      </c>
      <c r="U2737" s="310">
        <f t="shared" ca="1" si="1141"/>
        <v>0.8770491803278686</v>
      </c>
      <c r="V2737" s="310" t="b">
        <f t="shared" ca="1" si="1150"/>
        <v>0</v>
      </c>
      <c r="W2737" s="3" t="b">
        <f t="shared" ca="1" si="1151"/>
        <v>1</v>
      </c>
      <c r="X2737" s="3">
        <f t="shared" ca="1" si="1152"/>
        <v>21.4</v>
      </c>
      <c r="Y2737" s="3">
        <f t="shared" ca="1" si="1142"/>
        <v>10.000000000000004</v>
      </c>
      <c r="Z2737" s="3">
        <f t="shared" ca="1" si="1153"/>
        <v>10.000000000000004</v>
      </c>
      <c r="AA2737" s="3">
        <f t="shared" ca="1" si="1154"/>
        <v>100</v>
      </c>
      <c r="AB2737" s="205">
        <f t="shared" ca="1" si="1155"/>
        <v>363</v>
      </c>
      <c r="AC2737" s="205">
        <f t="shared" ca="1" si="1156"/>
        <v>6</v>
      </c>
      <c r="AD2737" s="205">
        <f t="shared" ca="1" si="1143"/>
        <v>60.5</v>
      </c>
      <c r="AE2737" s="205">
        <f t="shared" ca="1" si="1144"/>
        <v>10.5</v>
      </c>
      <c r="AF2737" s="205">
        <f t="shared" ca="1" si="1157"/>
        <v>2.1</v>
      </c>
      <c r="AG2737" s="205"/>
      <c r="AH2737" s="205"/>
      <c r="AI2737" s="205"/>
      <c r="AJ2737" s="205"/>
      <c r="AK2737" s="4"/>
      <c r="AL2737" s="4"/>
      <c r="AM2737" s="309">
        <f t="shared" ca="1" si="1158"/>
        <v>23.84</v>
      </c>
      <c r="AN2737" s="309">
        <f t="shared" ca="1" si="1159"/>
        <v>21.67</v>
      </c>
      <c r="AO2737" s="310">
        <f t="shared" ca="1" si="1160"/>
        <v>0.86175115207373232</v>
      </c>
      <c r="AP2737" s="310" t="b">
        <f t="shared" ca="1" si="1161"/>
        <v>0</v>
      </c>
      <c r="AQ2737" s="309">
        <f t="shared" ca="1" si="1162"/>
        <v>0</v>
      </c>
      <c r="AR2737" s="205">
        <f t="shared" ca="1" si="1145"/>
        <v>0</v>
      </c>
      <c r="AS2737" s="45" t="b">
        <f t="shared" ca="1" si="1146"/>
        <v>0</v>
      </c>
      <c r="AT2737">
        <f t="shared" ca="1" si="1147"/>
        <v>0</v>
      </c>
      <c r="AU2737" t="b">
        <f t="shared" ca="1" si="1163"/>
        <v>0</v>
      </c>
      <c r="AV2737" t="b">
        <f t="shared" ca="1" si="1164"/>
        <v>0</v>
      </c>
      <c r="AW2737" s="266" t="b">
        <f t="shared" ca="1" si="1165"/>
        <v>0</v>
      </c>
      <c r="AX2737" s="266" t="b">
        <f t="shared" ca="1" si="1166"/>
        <v>0</v>
      </c>
      <c r="AY2737" s="266" t="b">
        <f t="shared" ca="1" si="1167"/>
        <v>0</v>
      </c>
    </row>
    <row r="2738" spans="1:51" x14ac:dyDescent="0.25">
      <c r="A2738">
        <v>2706</v>
      </c>
      <c r="B2738" s="163">
        <f ca="1">OFFSET(InputPriceData!B$15,CalculationsAndCharts!$A2738+$A$11,0,1,1)</f>
        <v>38090</v>
      </c>
      <c r="C2738" s="3">
        <f ca="1">OFFSET(InputPriceData!G$15,CalculationsAndCharts!$A2738+$A$11,IF($C$7,8,0),1,1)</f>
        <v>238400</v>
      </c>
      <c r="D2738" s="4">
        <f ca="1">OFFSET(InputPriceData!C$15,CalculationsAndCharts!$A2738+$A$11,IF($C$7,8,0),1,1)</f>
        <v>23.5</v>
      </c>
      <c r="E2738" s="4">
        <f ca="1">OFFSET(InputPriceData!D$15,CalculationsAndCharts!$A2738+$A$11,IF($C$7,8,0),1,1)</f>
        <v>23.5</v>
      </c>
      <c r="F2738" s="4">
        <f ca="1">OFFSET(InputPriceData!E$15,CalculationsAndCharts!$A2738+$A$11,IF($C$7,8,0),1,1)</f>
        <v>22.92</v>
      </c>
      <c r="G2738" s="4">
        <f ca="1">OFFSET(InputPriceData!F$15,CalculationsAndCharts!$A2738+$A$11,IF($C$7,8,0),1,1)</f>
        <v>23.2</v>
      </c>
      <c r="H2738" s="128"/>
      <c r="I2738" s="128"/>
      <c r="K2738" s="124"/>
      <c r="L2738" s="279"/>
      <c r="M2738" s="281"/>
      <c r="N2738" s="280"/>
      <c r="O2738" s="4"/>
      <c r="P2738" s="4"/>
      <c r="Q2738" s="3"/>
      <c r="S2738" s="309">
        <f t="shared" ca="1" si="1148"/>
        <v>23.84</v>
      </c>
      <c r="T2738" s="309">
        <f t="shared" ca="1" si="1149"/>
        <v>21.4</v>
      </c>
      <c r="U2738" s="310">
        <f t="shared" ca="1" si="1141"/>
        <v>0.73770491803278682</v>
      </c>
      <c r="V2738" s="310" t="b">
        <f t="shared" ca="1" si="1150"/>
        <v>0</v>
      </c>
      <c r="W2738" s="3" t="b">
        <f t="shared" ca="1" si="1151"/>
        <v>0</v>
      </c>
      <c r="X2738" s="3" t="str">
        <f t="shared" ca="1" si="1152"/>
        <v/>
      </c>
      <c r="Y2738" s="3" t="str">
        <f t="shared" ca="1" si="1142"/>
        <v/>
      </c>
      <c r="Z2738" s="3" t="str">
        <f t="shared" ca="1" si="1153"/>
        <v/>
      </c>
      <c r="AA2738" s="3" t="str">
        <f t="shared" ca="1" si="1154"/>
        <v/>
      </c>
      <c r="AB2738" s="205">
        <f t="shared" ca="1" si="1155"/>
        <v>263</v>
      </c>
      <c r="AC2738" s="205">
        <f t="shared" ca="1" si="1156"/>
        <v>5</v>
      </c>
      <c r="AD2738" s="205">
        <f t="shared" ca="1" si="1143"/>
        <v>52.6</v>
      </c>
      <c r="AE2738" s="205">
        <f t="shared" ca="1" si="1144"/>
        <v>2.6000000000000014</v>
      </c>
      <c r="AF2738" s="205">
        <f t="shared" ca="1" si="1157"/>
        <v>0.52000000000000035</v>
      </c>
      <c r="AG2738" s="205"/>
      <c r="AH2738" s="205"/>
      <c r="AI2738" s="205"/>
      <c r="AJ2738" s="205"/>
      <c r="AK2738" s="4"/>
      <c r="AL2738" s="4"/>
      <c r="AM2738" s="309">
        <f t="shared" ca="1" si="1158"/>
        <v>23.84</v>
      </c>
      <c r="AN2738" s="309">
        <f t="shared" ca="1" si="1159"/>
        <v>21.42</v>
      </c>
      <c r="AO2738" s="310">
        <f t="shared" ca="1" si="1160"/>
        <v>0.73553719008264418</v>
      </c>
      <c r="AP2738" s="310" t="b">
        <f t="shared" ca="1" si="1161"/>
        <v>0</v>
      </c>
      <c r="AQ2738" s="309">
        <f t="shared" ca="1" si="1162"/>
        <v>0</v>
      </c>
      <c r="AR2738" s="205">
        <f t="shared" ca="1" si="1145"/>
        <v>0</v>
      </c>
      <c r="AS2738" s="45" t="b">
        <f t="shared" ca="1" si="1146"/>
        <v>0</v>
      </c>
      <c r="AT2738">
        <f t="shared" ca="1" si="1147"/>
        <v>0</v>
      </c>
      <c r="AU2738" t="b">
        <f t="shared" ca="1" si="1163"/>
        <v>0</v>
      </c>
      <c r="AV2738" t="b">
        <f t="shared" ca="1" si="1164"/>
        <v>0</v>
      </c>
      <c r="AW2738" s="266" t="b">
        <f t="shared" ca="1" si="1165"/>
        <v>0</v>
      </c>
      <c r="AX2738" s="266" t="b">
        <f t="shared" ca="1" si="1166"/>
        <v>0</v>
      </c>
      <c r="AY2738" s="266" t="b">
        <f t="shared" ca="1" si="1167"/>
        <v>0</v>
      </c>
    </row>
    <row r="2739" spans="1:51" x14ac:dyDescent="0.25">
      <c r="A2739">
        <v>2707</v>
      </c>
      <c r="B2739" s="163">
        <f ca="1">OFFSET(InputPriceData!B$15,CalculationsAndCharts!$A2739+$A$11,0,1,1)</f>
        <v>38089</v>
      </c>
      <c r="C2739" s="3">
        <f ca="1">OFFSET(InputPriceData!G$15,CalculationsAndCharts!$A2739+$A$11,IF($C$7,8,0),1,1)</f>
        <v>212800</v>
      </c>
      <c r="D2739" s="4">
        <f ca="1">OFFSET(InputPriceData!C$15,CalculationsAndCharts!$A2739+$A$11,IF($C$7,8,0),1,1)</f>
        <v>23.45</v>
      </c>
      <c r="E2739" s="4">
        <f ca="1">OFFSET(InputPriceData!D$15,CalculationsAndCharts!$A2739+$A$11,IF($C$7,8,0),1,1)</f>
        <v>23.57</v>
      </c>
      <c r="F2739" s="4">
        <f ca="1">OFFSET(InputPriceData!E$15,CalculationsAndCharts!$A2739+$A$11,IF($C$7,8,0),1,1)</f>
        <v>23.18</v>
      </c>
      <c r="G2739" s="4">
        <f ca="1">OFFSET(InputPriceData!F$15,CalculationsAndCharts!$A2739+$A$11,IF($C$7,8,0),1,1)</f>
        <v>23.45</v>
      </c>
      <c r="H2739" s="128"/>
      <c r="I2739" s="128"/>
      <c r="K2739" s="124"/>
      <c r="L2739" s="279"/>
      <c r="M2739" s="281"/>
      <c r="N2739" s="280"/>
      <c r="O2739" s="4"/>
      <c r="P2739" s="4"/>
      <c r="Q2739" s="3"/>
      <c r="S2739" s="309">
        <f t="shared" ca="1" si="1148"/>
        <v>23.84</v>
      </c>
      <c r="T2739" s="309">
        <f t="shared" ca="1" si="1149"/>
        <v>21.4</v>
      </c>
      <c r="U2739" s="310">
        <f t="shared" ca="1" si="1141"/>
        <v>0.84016393442622939</v>
      </c>
      <c r="V2739" s="310" t="b">
        <f t="shared" ca="1" si="1150"/>
        <v>0</v>
      </c>
      <c r="W2739" s="3" t="b">
        <f t="shared" ca="1" si="1151"/>
        <v>0</v>
      </c>
      <c r="X2739" s="3" t="str">
        <f t="shared" ca="1" si="1152"/>
        <v/>
      </c>
      <c r="Y2739" s="3" t="str">
        <f t="shared" ca="1" si="1142"/>
        <v/>
      </c>
      <c r="Z2739" s="3" t="str">
        <f t="shared" ca="1" si="1153"/>
        <v/>
      </c>
      <c r="AA2739" s="3" t="str">
        <f t="shared" ca="1" si="1154"/>
        <v/>
      </c>
      <c r="AB2739" s="205">
        <f t="shared" ca="1" si="1155"/>
        <v>263</v>
      </c>
      <c r="AC2739" s="205">
        <f t="shared" ca="1" si="1156"/>
        <v>5</v>
      </c>
      <c r="AD2739" s="205">
        <f t="shared" ca="1" si="1143"/>
        <v>52.6</v>
      </c>
      <c r="AE2739" s="205">
        <f t="shared" ca="1" si="1144"/>
        <v>2.6000000000000014</v>
      </c>
      <c r="AF2739" s="205">
        <f t="shared" ca="1" si="1157"/>
        <v>0.52000000000000035</v>
      </c>
      <c r="AG2739" s="205"/>
      <c r="AH2739" s="205"/>
      <c r="AI2739" s="205"/>
      <c r="AJ2739" s="205"/>
      <c r="AK2739" s="4"/>
      <c r="AL2739" s="4"/>
      <c r="AM2739" s="309">
        <f t="shared" ca="1" si="1158"/>
        <v>23.84</v>
      </c>
      <c r="AN2739" s="309">
        <f t="shared" ca="1" si="1159"/>
        <v>21.4</v>
      </c>
      <c r="AO2739" s="310">
        <f t="shared" ca="1" si="1160"/>
        <v>0.84016393442622939</v>
      </c>
      <c r="AP2739" s="310" t="b">
        <f t="shared" ca="1" si="1161"/>
        <v>0</v>
      </c>
      <c r="AQ2739" s="309">
        <f t="shared" ca="1" si="1162"/>
        <v>0</v>
      </c>
      <c r="AR2739" s="205">
        <f t="shared" ca="1" si="1145"/>
        <v>0</v>
      </c>
      <c r="AS2739" s="45" t="b">
        <f t="shared" ca="1" si="1146"/>
        <v>0</v>
      </c>
      <c r="AT2739">
        <f t="shared" ca="1" si="1147"/>
        <v>0</v>
      </c>
      <c r="AU2739" t="b">
        <f t="shared" ca="1" si="1163"/>
        <v>0</v>
      </c>
      <c r="AV2739" t="b">
        <f t="shared" ca="1" si="1164"/>
        <v>0</v>
      </c>
      <c r="AW2739" s="266" t="b">
        <f t="shared" ca="1" si="1165"/>
        <v>0</v>
      </c>
      <c r="AX2739" s="266" t="b">
        <f t="shared" ca="1" si="1166"/>
        <v>0</v>
      </c>
      <c r="AY2739" s="266" t="b">
        <f t="shared" ca="1" si="1167"/>
        <v>0</v>
      </c>
    </row>
    <row r="2740" spans="1:51" x14ac:dyDescent="0.25">
      <c r="A2740">
        <v>2708</v>
      </c>
      <c r="B2740" s="163">
        <f ca="1">OFFSET(InputPriceData!B$15,CalculationsAndCharts!$A2740+$A$11,0,1,1)</f>
        <v>38085</v>
      </c>
      <c r="C2740" s="3">
        <f ca="1">OFFSET(InputPriceData!G$15,CalculationsAndCharts!$A2740+$A$11,IF($C$7,8,0),1,1)</f>
        <v>208500</v>
      </c>
      <c r="D2740" s="4">
        <f ca="1">OFFSET(InputPriceData!C$15,CalculationsAndCharts!$A2740+$A$11,IF($C$7,8,0),1,1)</f>
        <v>23.86</v>
      </c>
      <c r="E2740" s="4">
        <f ca="1">OFFSET(InputPriceData!D$15,CalculationsAndCharts!$A2740+$A$11,IF($C$7,8,0),1,1)</f>
        <v>23.86</v>
      </c>
      <c r="F2740" s="4">
        <f ca="1">OFFSET(InputPriceData!E$15,CalculationsAndCharts!$A2740+$A$11,IF($C$7,8,0),1,1)</f>
        <v>23.08</v>
      </c>
      <c r="G2740" s="4">
        <f ca="1">OFFSET(InputPriceData!F$15,CalculationsAndCharts!$A2740+$A$11,IF($C$7,8,0),1,1)</f>
        <v>23.08</v>
      </c>
      <c r="H2740" s="128"/>
      <c r="I2740" s="128"/>
      <c r="K2740" s="124"/>
      <c r="L2740" s="279"/>
      <c r="M2740" s="281"/>
      <c r="N2740" s="280"/>
      <c r="O2740" s="4"/>
      <c r="P2740" s="4"/>
      <c r="Q2740" s="3"/>
      <c r="S2740" s="309">
        <f t="shared" ca="1" si="1148"/>
        <v>23.84</v>
      </c>
      <c r="T2740" s="309">
        <f t="shared" ca="1" si="1149"/>
        <v>21.4</v>
      </c>
      <c r="U2740" s="310">
        <f t="shared" ca="1" si="1141"/>
        <v>0.68852459016393397</v>
      </c>
      <c r="V2740" s="310" t="b">
        <f t="shared" ca="1" si="1150"/>
        <v>0</v>
      </c>
      <c r="W2740" s="3" t="b">
        <f t="shared" ca="1" si="1151"/>
        <v>1</v>
      </c>
      <c r="X2740" s="3">
        <f t="shared" ca="1" si="1152"/>
        <v>21.8</v>
      </c>
      <c r="Y2740" s="3">
        <f t="shared" ca="1" si="1142"/>
        <v>5.8715596330275117</v>
      </c>
      <c r="Z2740" s="3">
        <f t="shared" ca="1" si="1153"/>
        <v>5.8715596330275117</v>
      </c>
      <c r="AA2740" s="3">
        <f t="shared" ca="1" si="1154"/>
        <v>79</v>
      </c>
      <c r="AB2740" s="205">
        <f t="shared" ca="1" si="1155"/>
        <v>263</v>
      </c>
      <c r="AC2740" s="205">
        <f t="shared" ca="1" si="1156"/>
        <v>5</v>
      </c>
      <c r="AD2740" s="205">
        <f t="shared" ca="1" si="1143"/>
        <v>52.6</v>
      </c>
      <c r="AE2740" s="205">
        <f t="shared" ca="1" si="1144"/>
        <v>2.6000000000000014</v>
      </c>
      <c r="AF2740" s="205">
        <f t="shared" ca="1" si="1157"/>
        <v>0.52000000000000035</v>
      </c>
      <c r="AG2740" s="205"/>
      <c r="AH2740" s="205"/>
      <c r="AI2740" s="205"/>
      <c r="AJ2740" s="205"/>
      <c r="AK2740" s="4"/>
      <c r="AL2740" s="4"/>
      <c r="AM2740" s="309">
        <f t="shared" ca="1" si="1158"/>
        <v>23.84</v>
      </c>
      <c r="AN2740" s="309">
        <f t="shared" ca="1" si="1159"/>
        <v>21.4</v>
      </c>
      <c r="AO2740" s="310">
        <f t="shared" ca="1" si="1160"/>
        <v>0.68852459016393397</v>
      </c>
      <c r="AP2740" s="310" t="b">
        <f t="shared" ca="1" si="1161"/>
        <v>0</v>
      </c>
      <c r="AQ2740" s="309">
        <f t="shared" ca="1" si="1162"/>
        <v>0</v>
      </c>
      <c r="AR2740" s="205">
        <f t="shared" ca="1" si="1145"/>
        <v>0</v>
      </c>
      <c r="AS2740" s="45" t="b">
        <f t="shared" ca="1" si="1146"/>
        <v>0</v>
      </c>
      <c r="AT2740">
        <f t="shared" ca="1" si="1147"/>
        <v>0</v>
      </c>
      <c r="AU2740" t="b">
        <f t="shared" ca="1" si="1163"/>
        <v>0</v>
      </c>
      <c r="AV2740" t="b">
        <f t="shared" ca="1" si="1164"/>
        <v>0</v>
      </c>
      <c r="AW2740" s="266" t="b">
        <f t="shared" ca="1" si="1165"/>
        <v>0</v>
      </c>
      <c r="AX2740" s="266" t="b">
        <f t="shared" ca="1" si="1166"/>
        <v>0</v>
      </c>
      <c r="AY2740" s="266" t="b">
        <f t="shared" ca="1" si="1167"/>
        <v>0</v>
      </c>
    </row>
    <row r="2741" spans="1:51" x14ac:dyDescent="0.25">
      <c r="A2741">
        <v>2709</v>
      </c>
      <c r="B2741" s="163">
        <f ca="1">OFFSET(InputPriceData!B$15,CalculationsAndCharts!$A2741+$A$11,0,1,1)</f>
        <v>38084</v>
      </c>
      <c r="C2741" s="3">
        <f ca="1">OFFSET(InputPriceData!G$15,CalculationsAndCharts!$A2741+$A$11,IF($C$7,8,0),1,1)</f>
        <v>250800</v>
      </c>
      <c r="D2741" s="4">
        <f ca="1">OFFSET(InputPriceData!C$15,CalculationsAndCharts!$A2741+$A$11,IF($C$7,8,0),1,1)</f>
        <v>23.38</v>
      </c>
      <c r="E2741" s="4">
        <f ca="1">OFFSET(InputPriceData!D$15,CalculationsAndCharts!$A2741+$A$11,IF($C$7,8,0),1,1)</f>
        <v>23.74</v>
      </c>
      <c r="F2741" s="4">
        <f ca="1">OFFSET(InputPriceData!E$15,CalculationsAndCharts!$A2741+$A$11,IF($C$7,8,0),1,1)</f>
        <v>23.21</v>
      </c>
      <c r="G2741" s="4">
        <f ca="1">OFFSET(InputPriceData!F$15,CalculationsAndCharts!$A2741+$A$11,IF($C$7,8,0),1,1)</f>
        <v>23.54</v>
      </c>
      <c r="H2741" s="128"/>
      <c r="I2741" s="128"/>
      <c r="K2741" s="124"/>
      <c r="L2741" s="279"/>
      <c r="M2741" s="281"/>
      <c r="N2741" s="280"/>
      <c r="O2741" s="4"/>
      <c r="P2741" s="4"/>
      <c r="Q2741" s="3"/>
      <c r="S2741" s="309">
        <f t="shared" ca="1" si="1148"/>
        <v>23.84</v>
      </c>
      <c r="T2741" s="309">
        <f t="shared" ca="1" si="1149"/>
        <v>21.4</v>
      </c>
      <c r="U2741" s="310">
        <f t="shared" ca="1" si="1141"/>
        <v>0.8770491803278686</v>
      </c>
      <c r="V2741" s="310" t="b">
        <f t="shared" ca="1" si="1150"/>
        <v>0</v>
      </c>
      <c r="W2741" s="3" t="b">
        <f t="shared" ca="1" si="1151"/>
        <v>0</v>
      </c>
      <c r="X2741" s="3" t="str">
        <f t="shared" ca="1" si="1152"/>
        <v/>
      </c>
      <c r="Y2741" s="3" t="str">
        <f t="shared" ca="1" si="1142"/>
        <v/>
      </c>
      <c r="Z2741" s="3" t="str">
        <f t="shared" ca="1" si="1153"/>
        <v/>
      </c>
      <c r="AA2741" s="3" t="str">
        <f t="shared" ca="1" si="1154"/>
        <v/>
      </c>
      <c r="AB2741" s="205">
        <f t="shared" ca="1" si="1155"/>
        <v>184</v>
      </c>
      <c r="AC2741" s="205">
        <f t="shared" ca="1" si="1156"/>
        <v>4</v>
      </c>
      <c r="AD2741" s="205">
        <f t="shared" ca="1" si="1143"/>
        <v>46</v>
      </c>
      <c r="AE2741" s="205">
        <f t="shared" ca="1" si="1144"/>
        <v>-4</v>
      </c>
      <c r="AF2741" s="205">
        <f t="shared" ca="1" si="1157"/>
        <v>-0.8</v>
      </c>
      <c r="AG2741" s="205"/>
      <c r="AH2741" s="205"/>
      <c r="AI2741" s="205"/>
      <c r="AJ2741" s="205"/>
      <c r="AK2741" s="4"/>
      <c r="AL2741" s="4"/>
      <c r="AM2741" s="309">
        <f t="shared" ca="1" si="1158"/>
        <v>23.84</v>
      </c>
      <c r="AN2741" s="309">
        <f t="shared" ca="1" si="1159"/>
        <v>21.4</v>
      </c>
      <c r="AO2741" s="310">
        <f t="shared" ca="1" si="1160"/>
        <v>0.8770491803278686</v>
      </c>
      <c r="AP2741" s="310" t="b">
        <f t="shared" ca="1" si="1161"/>
        <v>0</v>
      </c>
      <c r="AQ2741" s="309">
        <f t="shared" ca="1" si="1162"/>
        <v>0</v>
      </c>
      <c r="AR2741" s="205">
        <f t="shared" ca="1" si="1145"/>
        <v>0</v>
      </c>
      <c r="AS2741" s="45" t="b">
        <f t="shared" ca="1" si="1146"/>
        <v>0</v>
      </c>
      <c r="AT2741">
        <f t="shared" ca="1" si="1147"/>
        <v>0</v>
      </c>
      <c r="AU2741" t="b">
        <f t="shared" ca="1" si="1163"/>
        <v>0</v>
      </c>
      <c r="AV2741" t="b">
        <f t="shared" ca="1" si="1164"/>
        <v>0</v>
      </c>
      <c r="AW2741" s="266" t="b">
        <f t="shared" ca="1" si="1165"/>
        <v>0</v>
      </c>
      <c r="AX2741" s="266" t="b">
        <f t="shared" ca="1" si="1166"/>
        <v>0</v>
      </c>
      <c r="AY2741" s="266" t="b">
        <f t="shared" ca="1" si="1167"/>
        <v>0</v>
      </c>
    </row>
    <row r="2742" spans="1:51" x14ac:dyDescent="0.25">
      <c r="A2742">
        <v>2710</v>
      </c>
      <c r="B2742" s="163">
        <f ca="1">OFFSET(InputPriceData!B$15,CalculationsAndCharts!$A2742+$A$11,0,1,1)</f>
        <v>38083</v>
      </c>
      <c r="C2742" s="3">
        <f ca="1">OFFSET(InputPriceData!G$15,CalculationsAndCharts!$A2742+$A$11,IF($C$7,8,0),1,1)</f>
        <v>289200</v>
      </c>
      <c r="D2742" s="4">
        <f ca="1">OFFSET(InputPriceData!C$15,CalculationsAndCharts!$A2742+$A$11,IF($C$7,8,0),1,1)</f>
        <v>23.6</v>
      </c>
      <c r="E2742" s="4">
        <f ca="1">OFFSET(InputPriceData!D$15,CalculationsAndCharts!$A2742+$A$11,IF($C$7,8,0),1,1)</f>
        <v>23.85</v>
      </c>
      <c r="F2742" s="4">
        <f ca="1">OFFSET(InputPriceData!E$15,CalculationsAndCharts!$A2742+$A$11,IF($C$7,8,0),1,1)</f>
        <v>23.37</v>
      </c>
      <c r="G2742" s="4">
        <f ca="1">OFFSET(InputPriceData!F$15,CalculationsAndCharts!$A2742+$A$11,IF($C$7,8,0),1,1)</f>
        <v>23.41</v>
      </c>
      <c r="H2742" s="128"/>
      <c r="I2742" s="128"/>
      <c r="K2742" s="124"/>
      <c r="L2742" s="279"/>
      <c r="M2742" s="281"/>
      <c r="N2742" s="280"/>
      <c r="O2742" s="4"/>
      <c r="P2742" s="4"/>
      <c r="Q2742" s="3"/>
      <c r="S2742" s="309">
        <f t="shared" ca="1" si="1148"/>
        <v>23.84</v>
      </c>
      <c r="T2742" s="309">
        <f t="shared" ca="1" si="1149"/>
        <v>21.4</v>
      </c>
      <c r="U2742" s="310">
        <f t="shared" ca="1" si="1141"/>
        <v>0.82377049180327888</v>
      </c>
      <c r="V2742" s="310" t="b">
        <f t="shared" ca="1" si="1150"/>
        <v>0</v>
      </c>
      <c r="W2742" s="3" t="b">
        <f t="shared" ca="1" si="1151"/>
        <v>0</v>
      </c>
      <c r="X2742" s="3" t="str">
        <f t="shared" ca="1" si="1152"/>
        <v/>
      </c>
      <c r="Y2742" s="3" t="str">
        <f t="shared" ca="1" si="1142"/>
        <v/>
      </c>
      <c r="Z2742" s="3" t="str">
        <f t="shared" ca="1" si="1153"/>
        <v/>
      </c>
      <c r="AA2742" s="3" t="str">
        <f t="shared" ca="1" si="1154"/>
        <v/>
      </c>
      <c r="AB2742" s="205">
        <f t="shared" ca="1" si="1155"/>
        <v>184</v>
      </c>
      <c r="AC2742" s="205">
        <f t="shared" ca="1" si="1156"/>
        <v>4</v>
      </c>
      <c r="AD2742" s="205">
        <f t="shared" ca="1" si="1143"/>
        <v>46</v>
      </c>
      <c r="AE2742" s="205">
        <f t="shared" ca="1" si="1144"/>
        <v>-4</v>
      </c>
      <c r="AF2742" s="205">
        <f t="shared" ca="1" si="1157"/>
        <v>-0.8</v>
      </c>
      <c r="AG2742" s="205"/>
      <c r="AH2742" s="205"/>
      <c r="AI2742" s="205"/>
      <c r="AJ2742" s="205"/>
      <c r="AK2742" s="4"/>
      <c r="AL2742" s="4"/>
      <c r="AM2742" s="309">
        <f t="shared" ca="1" si="1158"/>
        <v>23.84</v>
      </c>
      <c r="AN2742" s="309">
        <f t="shared" ca="1" si="1159"/>
        <v>21.4</v>
      </c>
      <c r="AO2742" s="310">
        <f t="shared" ca="1" si="1160"/>
        <v>0.82377049180327888</v>
      </c>
      <c r="AP2742" s="310" t="b">
        <f t="shared" ca="1" si="1161"/>
        <v>0</v>
      </c>
      <c r="AQ2742" s="309">
        <f t="shared" ca="1" si="1162"/>
        <v>0</v>
      </c>
      <c r="AR2742" s="205">
        <f t="shared" ca="1" si="1145"/>
        <v>0</v>
      </c>
      <c r="AS2742" s="45" t="b">
        <f t="shared" ca="1" si="1146"/>
        <v>0</v>
      </c>
      <c r="AT2742">
        <f t="shared" ca="1" si="1147"/>
        <v>0</v>
      </c>
      <c r="AU2742" t="b">
        <f t="shared" ca="1" si="1163"/>
        <v>0</v>
      </c>
      <c r="AV2742" t="b">
        <f t="shared" ca="1" si="1164"/>
        <v>0</v>
      </c>
      <c r="AW2742" s="266" t="b">
        <f t="shared" ca="1" si="1165"/>
        <v>0</v>
      </c>
      <c r="AX2742" s="266" t="b">
        <f t="shared" ca="1" si="1166"/>
        <v>0</v>
      </c>
      <c r="AY2742" s="266" t="b">
        <f t="shared" ca="1" si="1167"/>
        <v>0</v>
      </c>
    </row>
    <row r="2743" spans="1:51" x14ac:dyDescent="0.25">
      <c r="A2743">
        <v>2711</v>
      </c>
      <c r="B2743" s="163">
        <f ca="1">OFFSET(InputPriceData!B$15,CalculationsAndCharts!$A2743+$A$11,0,1,1)</f>
        <v>38082</v>
      </c>
      <c r="C2743" s="3">
        <f ca="1">OFFSET(InputPriceData!G$15,CalculationsAndCharts!$A2743+$A$11,IF($C$7,8,0),1,1)</f>
        <v>376100</v>
      </c>
      <c r="D2743" s="4">
        <f ca="1">OFFSET(InputPriceData!C$15,CalculationsAndCharts!$A2743+$A$11,IF($C$7,8,0),1,1)</f>
        <v>23.88</v>
      </c>
      <c r="E2743" s="4">
        <f ca="1">OFFSET(InputPriceData!D$15,CalculationsAndCharts!$A2743+$A$11,IF($C$7,8,0),1,1)</f>
        <v>23.88</v>
      </c>
      <c r="F2743" s="4">
        <f ca="1">OFFSET(InputPriceData!E$15,CalculationsAndCharts!$A2743+$A$11,IF($C$7,8,0),1,1)</f>
        <v>23.21</v>
      </c>
      <c r="G2743" s="4">
        <f ca="1">OFFSET(InputPriceData!F$15,CalculationsAndCharts!$A2743+$A$11,IF($C$7,8,0),1,1)</f>
        <v>23.52</v>
      </c>
      <c r="H2743" s="128"/>
      <c r="I2743" s="128"/>
      <c r="K2743" s="124"/>
      <c r="L2743" s="279"/>
      <c r="M2743" s="281"/>
      <c r="N2743" s="280"/>
      <c r="O2743" s="4"/>
      <c r="P2743" s="4"/>
      <c r="Q2743" s="3"/>
      <c r="S2743" s="309">
        <f t="shared" ca="1" si="1148"/>
        <v>23.84</v>
      </c>
      <c r="T2743" s="309">
        <f t="shared" ca="1" si="1149"/>
        <v>21.4</v>
      </c>
      <c r="U2743" s="310">
        <f t="shared" ca="1" si="1141"/>
        <v>0.86885245901639341</v>
      </c>
      <c r="V2743" s="310" t="b">
        <f t="shared" ca="1" si="1150"/>
        <v>0</v>
      </c>
      <c r="W2743" s="3" t="b">
        <f t="shared" ca="1" si="1151"/>
        <v>0</v>
      </c>
      <c r="X2743" s="3" t="str">
        <f t="shared" ca="1" si="1152"/>
        <v/>
      </c>
      <c r="Y2743" s="3" t="str">
        <f t="shared" ca="1" si="1142"/>
        <v/>
      </c>
      <c r="Z2743" s="3" t="str">
        <f t="shared" ca="1" si="1153"/>
        <v/>
      </c>
      <c r="AA2743" s="3" t="str">
        <f t="shared" ca="1" si="1154"/>
        <v/>
      </c>
      <c r="AB2743" s="205">
        <f t="shared" ca="1" si="1155"/>
        <v>184</v>
      </c>
      <c r="AC2743" s="205">
        <f t="shared" ca="1" si="1156"/>
        <v>4</v>
      </c>
      <c r="AD2743" s="205">
        <f t="shared" ca="1" si="1143"/>
        <v>46</v>
      </c>
      <c r="AE2743" s="205">
        <f t="shared" ca="1" si="1144"/>
        <v>-4</v>
      </c>
      <c r="AF2743" s="205">
        <f t="shared" ca="1" si="1157"/>
        <v>-0.8</v>
      </c>
      <c r="AG2743" s="205"/>
      <c r="AH2743" s="205"/>
      <c r="AI2743" s="205"/>
      <c r="AJ2743" s="205"/>
      <c r="AK2743" s="4"/>
      <c r="AL2743" s="4"/>
      <c r="AM2743" s="309">
        <f t="shared" ca="1" si="1158"/>
        <v>23.84</v>
      </c>
      <c r="AN2743" s="309">
        <f t="shared" ca="1" si="1159"/>
        <v>21.4</v>
      </c>
      <c r="AO2743" s="310">
        <f t="shared" ca="1" si="1160"/>
        <v>0.86885245901639341</v>
      </c>
      <c r="AP2743" s="310" t="b">
        <f t="shared" ca="1" si="1161"/>
        <v>0</v>
      </c>
      <c r="AQ2743" s="309">
        <f t="shared" ca="1" si="1162"/>
        <v>0</v>
      </c>
      <c r="AR2743" s="205">
        <f t="shared" ca="1" si="1145"/>
        <v>0</v>
      </c>
      <c r="AS2743" s="45" t="b">
        <f t="shared" ca="1" si="1146"/>
        <v>0</v>
      </c>
      <c r="AT2743">
        <f t="shared" ca="1" si="1147"/>
        <v>0</v>
      </c>
      <c r="AU2743" t="b">
        <f t="shared" ca="1" si="1163"/>
        <v>0</v>
      </c>
      <c r="AV2743" t="b">
        <f t="shared" ca="1" si="1164"/>
        <v>0</v>
      </c>
      <c r="AW2743" s="266" t="b">
        <f t="shared" ca="1" si="1165"/>
        <v>0</v>
      </c>
      <c r="AX2743" s="266" t="b">
        <f t="shared" ca="1" si="1166"/>
        <v>0</v>
      </c>
      <c r="AY2743" s="266" t="b">
        <f t="shared" ca="1" si="1167"/>
        <v>0</v>
      </c>
    </row>
    <row r="2744" spans="1:51" x14ac:dyDescent="0.25">
      <c r="A2744">
        <v>2712</v>
      </c>
      <c r="B2744" s="163">
        <f ca="1">OFFSET(InputPriceData!B$15,CalculationsAndCharts!$A2744+$A$11,0,1,1)</f>
        <v>38079</v>
      </c>
      <c r="C2744" s="3">
        <f ca="1">OFFSET(InputPriceData!G$15,CalculationsAndCharts!$A2744+$A$11,IF($C$7,8,0),1,1)</f>
        <v>410400</v>
      </c>
      <c r="D2744" s="4">
        <f ca="1">OFFSET(InputPriceData!C$15,CalculationsAndCharts!$A2744+$A$11,IF($C$7,8,0),1,1)</f>
        <v>23.75</v>
      </c>
      <c r="E2744" s="4">
        <f ca="1">OFFSET(InputPriceData!D$15,CalculationsAndCharts!$A2744+$A$11,IF($C$7,8,0),1,1)</f>
        <v>23.9</v>
      </c>
      <c r="F2744" s="4">
        <f ca="1">OFFSET(InputPriceData!E$15,CalculationsAndCharts!$A2744+$A$11,IF($C$7,8,0),1,1)</f>
        <v>23.48</v>
      </c>
      <c r="G2744" s="4">
        <f ca="1">OFFSET(InputPriceData!F$15,CalculationsAndCharts!$A2744+$A$11,IF($C$7,8,0),1,1)</f>
        <v>23.84</v>
      </c>
      <c r="H2744" s="128"/>
      <c r="I2744" s="128"/>
      <c r="K2744" s="124"/>
      <c r="L2744" s="279"/>
      <c r="M2744" s="281"/>
      <c r="N2744" s="280"/>
      <c r="O2744" s="4"/>
      <c r="P2744" s="4"/>
      <c r="Q2744" s="3"/>
      <c r="S2744" s="309">
        <f t="shared" ca="1" si="1148"/>
        <v>23.84</v>
      </c>
      <c r="T2744" s="309">
        <f t="shared" ca="1" si="1149"/>
        <v>21.4</v>
      </c>
      <c r="U2744" s="310">
        <f t="shared" ca="1" si="1141"/>
        <v>1</v>
      </c>
      <c r="V2744" s="310" t="b">
        <f t="shared" ca="1" si="1150"/>
        <v>0</v>
      </c>
      <c r="W2744" s="3" t="b">
        <f t="shared" ca="1" si="1151"/>
        <v>0</v>
      </c>
      <c r="X2744" s="3" t="str">
        <f t="shared" ca="1" si="1152"/>
        <v/>
      </c>
      <c r="Y2744" s="3" t="str">
        <f t="shared" ca="1" si="1142"/>
        <v/>
      </c>
      <c r="Z2744" s="3" t="str">
        <f t="shared" ca="1" si="1153"/>
        <v/>
      </c>
      <c r="AA2744" s="3" t="str">
        <f t="shared" ca="1" si="1154"/>
        <v/>
      </c>
      <c r="AB2744" s="205">
        <f t="shared" ca="1" si="1155"/>
        <v>184</v>
      </c>
      <c r="AC2744" s="205">
        <f t="shared" ca="1" si="1156"/>
        <v>4</v>
      </c>
      <c r="AD2744" s="205">
        <f t="shared" ca="1" si="1143"/>
        <v>46</v>
      </c>
      <c r="AE2744" s="205">
        <f t="shared" ca="1" si="1144"/>
        <v>-4</v>
      </c>
      <c r="AF2744" s="205">
        <f t="shared" ca="1" si="1157"/>
        <v>-0.8</v>
      </c>
      <c r="AG2744" s="205"/>
      <c r="AH2744" s="205"/>
      <c r="AI2744" s="205"/>
      <c r="AJ2744" s="205"/>
      <c r="AK2744" s="4"/>
      <c r="AL2744" s="4"/>
      <c r="AM2744" s="309">
        <f t="shared" ca="1" si="1158"/>
        <v>23.84</v>
      </c>
      <c r="AN2744" s="309">
        <f t="shared" ca="1" si="1159"/>
        <v>21.4</v>
      </c>
      <c r="AO2744" s="310">
        <f t="shared" ca="1" si="1160"/>
        <v>1</v>
      </c>
      <c r="AP2744" s="310" t="b">
        <f t="shared" ca="1" si="1161"/>
        <v>0</v>
      </c>
      <c r="AQ2744" s="309">
        <f t="shared" ca="1" si="1162"/>
        <v>0</v>
      </c>
      <c r="AR2744" s="205">
        <f t="shared" ca="1" si="1145"/>
        <v>0</v>
      </c>
      <c r="AS2744" s="45" t="b">
        <f t="shared" ca="1" si="1146"/>
        <v>0</v>
      </c>
      <c r="AT2744">
        <f t="shared" ca="1" si="1147"/>
        <v>0</v>
      </c>
      <c r="AU2744" t="b">
        <f t="shared" ca="1" si="1163"/>
        <v>0</v>
      </c>
      <c r="AV2744" t="b">
        <f t="shared" ca="1" si="1164"/>
        <v>0</v>
      </c>
      <c r="AW2744" s="266" t="b">
        <f t="shared" ca="1" si="1165"/>
        <v>0</v>
      </c>
      <c r="AX2744" s="266" t="b">
        <f t="shared" ca="1" si="1166"/>
        <v>0</v>
      </c>
      <c r="AY2744" s="266" t="b">
        <f t="shared" ca="1" si="1167"/>
        <v>0</v>
      </c>
    </row>
    <row r="2745" spans="1:51" x14ac:dyDescent="0.25">
      <c r="A2745">
        <v>2713</v>
      </c>
      <c r="B2745" s="163">
        <f ca="1">OFFSET(InputPriceData!B$15,CalculationsAndCharts!$A2745+$A$11,0,1,1)</f>
        <v>38078</v>
      </c>
      <c r="C2745" s="3">
        <f ca="1">OFFSET(InputPriceData!G$15,CalculationsAndCharts!$A2745+$A$11,IF($C$7,8,0),1,1)</f>
        <v>1098500</v>
      </c>
      <c r="D2745" s="4">
        <f ca="1">OFFSET(InputPriceData!C$15,CalculationsAndCharts!$A2745+$A$11,IF($C$7,8,0),1,1)</f>
        <v>23.93</v>
      </c>
      <c r="E2745" s="4">
        <f ca="1">OFFSET(InputPriceData!D$15,CalculationsAndCharts!$A2745+$A$11,IF($C$7,8,0),1,1)</f>
        <v>24.25</v>
      </c>
      <c r="F2745" s="4">
        <f ca="1">OFFSET(InputPriceData!E$15,CalculationsAndCharts!$A2745+$A$11,IF($C$7,8,0),1,1)</f>
        <v>23.11</v>
      </c>
      <c r="G2745" s="4">
        <f ca="1">OFFSET(InputPriceData!F$15,CalculationsAndCharts!$A2745+$A$11,IF($C$7,8,0),1,1)</f>
        <v>23.33</v>
      </c>
      <c r="H2745" s="128"/>
      <c r="I2745" s="128"/>
      <c r="K2745" s="124"/>
      <c r="L2745" s="279"/>
      <c r="M2745" s="281"/>
      <c r="N2745" s="280"/>
      <c r="O2745" s="4"/>
      <c r="P2745" s="4"/>
      <c r="Q2745" s="3"/>
      <c r="S2745" s="309">
        <f t="shared" ca="1" si="1148"/>
        <v>23.33</v>
      </c>
      <c r="T2745" s="309">
        <f t="shared" ca="1" si="1149"/>
        <v>21.4</v>
      </c>
      <c r="U2745" s="310">
        <f t="shared" ca="1" si="1141"/>
        <v>1</v>
      </c>
      <c r="V2745" s="310" t="b">
        <f t="shared" ca="1" si="1150"/>
        <v>0</v>
      </c>
      <c r="W2745" s="3" t="b">
        <f t="shared" ca="1" si="1151"/>
        <v>0</v>
      </c>
      <c r="X2745" s="3" t="str">
        <f t="shared" ca="1" si="1152"/>
        <v/>
      </c>
      <c r="Y2745" s="3" t="str">
        <f t="shared" ca="1" si="1142"/>
        <v/>
      </c>
      <c r="Z2745" s="3" t="str">
        <f t="shared" ca="1" si="1153"/>
        <v/>
      </c>
      <c r="AA2745" s="3" t="str">
        <f t="shared" ca="1" si="1154"/>
        <v/>
      </c>
      <c r="AB2745" s="205">
        <f t="shared" ca="1" si="1155"/>
        <v>184</v>
      </c>
      <c r="AC2745" s="205">
        <f t="shared" ca="1" si="1156"/>
        <v>4</v>
      </c>
      <c r="AD2745" s="205">
        <f t="shared" ca="1" si="1143"/>
        <v>46</v>
      </c>
      <c r="AE2745" s="205">
        <f t="shared" ca="1" si="1144"/>
        <v>-4</v>
      </c>
      <c r="AF2745" s="205">
        <f t="shared" ca="1" si="1157"/>
        <v>-0.8</v>
      </c>
      <c r="AG2745" s="205"/>
      <c r="AH2745" s="205"/>
      <c r="AI2745" s="205"/>
      <c r="AJ2745" s="205"/>
      <c r="AK2745" s="4"/>
      <c r="AL2745" s="4"/>
      <c r="AM2745" s="309">
        <f t="shared" ca="1" si="1158"/>
        <v>23.33</v>
      </c>
      <c r="AN2745" s="309">
        <f t="shared" ca="1" si="1159"/>
        <v>21.4</v>
      </c>
      <c r="AO2745" s="310">
        <f t="shared" ca="1" si="1160"/>
        <v>1</v>
      </c>
      <c r="AP2745" s="310" t="b">
        <f t="shared" ca="1" si="1161"/>
        <v>0</v>
      </c>
      <c r="AQ2745" s="309">
        <f t="shared" ca="1" si="1162"/>
        <v>0</v>
      </c>
      <c r="AR2745" s="205">
        <f t="shared" ca="1" si="1145"/>
        <v>0</v>
      </c>
      <c r="AS2745" s="45" t="b">
        <f t="shared" ca="1" si="1146"/>
        <v>0</v>
      </c>
      <c r="AT2745">
        <f t="shared" ca="1" si="1147"/>
        <v>0</v>
      </c>
      <c r="AU2745" t="b">
        <f t="shared" ca="1" si="1163"/>
        <v>0</v>
      </c>
      <c r="AV2745" t="b">
        <f t="shared" ca="1" si="1164"/>
        <v>0</v>
      </c>
      <c r="AW2745" s="266" t="b">
        <f t="shared" ca="1" si="1165"/>
        <v>0</v>
      </c>
      <c r="AX2745" s="266" t="b">
        <f t="shared" ca="1" si="1166"/>
        <v>0</v>
      </c>
      <c r="AY2745" s="266" t="b">
        <f t="shared" ca="1" si="1167"/>
        <v>0</v>
      </c>
    </row>
    <row r="2746" spans="1:51" x14ac:dyDescent="0.25">
      <c r="A2746">
        <v>2714</v>
      </c>
      <c r="B2746" s="163">
        <f ca="1">OFFSET(InputPriceData!B$15,CalculationsAndCharts!$A2746+$A$11,0,1,1)</f>
        <v>38077</v>
      </c>
      <c r="C2746" s="3">
        <f ca="1">OFFSET(InputPriceData!G$15,CalculationsAndCharts!$A2746+$A$11,IF($C$7,8,0),1,1)</f>
        <v>627700</v>
      </c>
      <c r="D2746" s="4">
        <f ca="1">OFFSET(InputPriceData!C$15,CalculationsAndCharts!$A2746+$A$11,IF($C$7,8,0),1,1)</f>
        <v>22.94</v>
      </c>
      <c r="E2746" s="4">
        <f ca="1">OFFSET(InputPriceData!D$15,CalculationsAndCharts!$A2746+$A$11,IF($C$7,8,0),1,1)</f>
        <v>23.1</v>
      </c>
      <c r="F2746" s="4">
        <f ca="1">OFFSET(InputPriceData!E$15,CalculationsAndCharts!$A2746+$A$11,IF($C$7,8,0),1,1)</f>
        <v>22.57</v>
      </c>
      <c r="G2746" s="4">
        <f ca="1">OFFSET(InputPriceData!F$15,CalculationsAndCharts!$A2746+$A$11,IF($C$7,8,0),1,1)</f>
        <v>22.79</v>
      </c>
      <c r="H2746" s="128"/>
      <c r="I2746" s="128"/>
      <c r="K2746" s="124"/>
      <c r="L2746" s="279"/>
      <c r="M2746" s="281"/>
      <c r="N2746" s="280"/>
      <c r="O2746" s="4"/>
      <c r="P2746" s="4"/>
      <c r="Q2746" s="3"/>
      <c r="S2746" s="309">
        <f t="shared" ca="1" si="1148"/>
        <v>23.08</v>
      </c>
      <c r="T2746" s="309">
        <f t="shared" ca="1" si="1149"/>
        <v>21.4</v>
      </c>
      <c r="U2746" s="310">
        <f t="shared" ca="1" si="1141"/>
        <v>0.82738095238095288</v>
      </c>
      <c r="V2746" s="310" t="b">
        <f t="shared" ca="1" si="1150"/>
        <v>0</v>
      </c>
      <c r="W2746" s="3" t="b">
        <f t="shared" ca="1" si="1151"/>
        <v>0</v>
      </c>
      <c r="X2746" s="3" t="str">
        <f t="shared" ca="1" si="1152"/>
        <v/>
      </c>
      <c r="Y2746" s="3" t="str">
        <f t="shared" ca="1" si="1142"/>
        <v/>
      </c>
      <c r="Z2746" s="3" t="str">
        <f t="shared" ca="1" si="1153"/>
        <v/>
      </c>
      <c r="AA2746" s="3" t="str">
        <f t="shared" ca="1" si="1154"/>
        <v/>
      </c>
      <c r="AB2746" s="205">
        <f t="shared" ca="1" si="1155"/>
        <v>184</v>
      </c>
      <c r="AC2746" s="205">
        <f t="shared" ca="1" si="1156"/>
        <v>4</v>
      </c>
      <c r="AD2746" s="205">
        <f t="shared" ca="1" si="1143"/>
        <v>46</v>
      </c>
      <c r="AE2746" s="205">
        <f t="shared" ca="1" si="1144"/>
        <v>-4</v>
      </c>
      <c r="AF2746" s="205">
        <f t="shared" ca="1" si="1157"/>
        <v>-0.8</v>
      </c>
      <c r="AG2746" s="205"/>
      <c r="AH2746" s="205"/>
      <c r="AI2746" s="205"/>
      <c r="AJ2746" s="205"/>
      <c r="AK2746" s="4"/>
      <c r="AL2746" s="4"/>
      <c r="AM2746" s="309">
        <f t="shared" ca="1" si="1158"/>
        <v>23.08</v>
      </c>
      <c r="AN2746" s="309">
        <f t="shared" ca="1" si="1159"/>
        <v>21.4</v>
      </c>
      <c r="AO2746" s="310">
        <f t="shared" ca="1" si="1160"/>
        <v>0.82738095238095288</v>
      </c>
      <c r="AP2746" s="310" t="b">
        <f t="shared" ca="1" si="1161"/>
        <v>0</v>
      </c>
      <c r="AQ2746" s="309">
        <f t="shared" ca="1" si="1162"/>
        <v>0</v>
      </c>
      <c r="AR2746" s="205">
        <f t="shared" ca="1" si="1145"/>
        <v>0</v>
      </c>
      <c r="AS2746" s="45" t="b">
        <f t="shared" ca="1" si="1146"/>
        <v>0</v>
      </c>
      <c r="AT2746">
        <f t="shared" ca="1" si="1147"/>
        <v>0</v>
      </c>
      <c r="AU2746" t="b">
        <f t="shared" ca="1" si="1163"/>
        <v>0</v>
      </c>
      <c r="AV2746" t="b">
        <f t="shared" ca="1" si="1164"/>
        <v>0</v>
      </c>
      <c r="AW2746" s="266" t="b">
        <f t="shared" ca="1" si="1165"/>
        <v>0</v>
      </c>
      <c r="AX2746" s="266" t="b">
        <f t="shared" ca="1" si="1166"/>
        <v>0</v>
      </c>
      <c r="AY2746" s="266" t="b">
        <f t="shared" ca="1" si="1167"/>
        <v>0</v>
      </c>
    </row>
    <row r="2747" spans="1:51" x14ac:dyDescent="0.25">
      <c r="A2747">
        <v>2715</v>
      </c>
      <c r="B2747" s="163">
        <f ca="1">OFFSET(InputPriceData!B$15,CalculationsAndCharts!$A2747+$A$11,0,1,1)</f>
        <v>38076</v>
      </c>
      <c r="C2747" s="3">
        <f ca="1">OFFSET(InputPriceData!G$15,CalculationsAndCharts!$A2747+$A$11,IF($C$7,8,0),1,1)</f>
        <v>369700</v>
      </c>
      <c r="D2747" s="4">
        <f ca="1">OFFSET(InputPriceData!C$15,CalculationsAndCharts!$A2747+$A$11,IF($C$7,8,0),1,1)</f>
        <v>23.24</v>
      </c>
      <c r="E2747" s="4">
        <f ca="1">OFFSET(InputPriceData!D$15,CalculationsAndCharts!$A2747+$A$11,IF($C$7,8,0),1,1)</f>
        <v>23.33</v>
      </c>
      <c r="F2747" s="4">
        <f ca="1">OFFSET(InputPriceData!E$15,CalculationsAndCharts!$A2747+$A$11,IF($C$7,8,0),1,1)</f>
        <v>22.75</v>
      </c>
      <c r="G2747" s="4">
        <f ca="1">OFFSET(InputPriceData!F$15,CalculationsAndCharts!$A2747+$A$11,IF($C$7,8,0),1,1)</f>
        <v>22.9</v>
      </c>
      <c r="H2747" s="128"/>
      <c r="I2747" s="128"/>
      <c r="K2747" s="124"/>
      <c r="L2747" s="279"/>
      <c r="M2747" s="281"/>
      <c r="N2747" s="280"/>
      <c r="O2747" s="4"/>
      <c r="P2747" s="4"/>
      <c r="Q2747" s="3"/>
      <c r="S2747" s="309">
        <f t="shared" ca="1" si="1148"/>
        <v>23.08</v>
      </c>
      <c r="T2747" s="309">
        <f t="shared" ca="1" si="1149"/>
        <v>21.4</v>
      </c>
      <c r="U2747" s="310">
        <f t="shared" ca="1" si="1141"/>
        <v>0.89285714285714302</v>
      </c>
      <c r="V2747" s="310" t="b">
        <f t="shared" ca="1" si="1150"/>
        <v>0</v>
      </c>
      <c r="W2747" s="3" t="b">
        <f t="shared" ca="1" si="1151"/>
        <v>0</v>
      </c>
      <c r="X2747" s="3" t="str">
        <f t="shared" ca="1" si="1152"/>
        <v/>
      </c>
      <c r="Y2747" s="3" t="str">
        <f t="shared" ca="1" si="1142"/>
        <v/>
      </c>
      <c r="Z2747" s="3" t="str">
        <f t="shared" ca="1" si="1153"/>
        <v/>
      </c>
      <c r="AA2747" s="3" t="str">
        <f t="shared" ca="1" si="1154"/>
        <v/>
      </c>
      <c r="AB2747" s="205">
        <f t="shared" ca="1" si="1155"/>
        <v>184</v>
      </c>
      <c r="AC2747" s="205">
        <f t="shared" ca="1" si="1156"/>
        <v>4</v>
      </c>
      <c r="AD2747" s="205">
        <f t="shared" ca="1" si="1143"/>
        <v>46</v>
      </c>
      <c r="AE2747" s="205">
        <f t="shared" ca="1" si="1144"/>
        <v>-4</v>
      </c>
      <c r="AF2747" s="205">
        <f t="shared" ca="1" si="1157"/>
        <v>-0.8</v>
      </c>
      <c r="AG2747" s="205"/>
      <c r="AH2747" s="205"/>
      <c r="AI2747" s="205"/>
      <c r="AJ2747" s="205"/>
      <c r="AK2747" s="4"/>
      <c r="AL2747" s="4"/>
      <c r="AM2747" s="309">
        <f t="shared" ca="1" si="1158"/>
        <v>23.08</v>
      </c>
      <c r="AN2747" s="309">
        <f t="shared" ca="1" si="1159"/>
        <v>21.4</v>
      </c>
      <c r="AO2747" s="310">
        <f t="shared" ca="1" si="1160"/>
        <v>0.89285714285714302</v>
      </c>
      <c r="AP2747" s="310" t="b">
        <f t="shared" ca="1" si="1161"/>
        <v>0</v>
      </c>
      <c r="AQ2747" s="309">
        <f t="shared" ca="1" si="1162"/>
        <v>0</v>
      </c>
      <c r="AR2747" s="205">
        <f t="shared" ca="1" si="1145"/>
        <v>0</v>
      </c>
      <c r="AS2747" s="45" t="b">
        <f t="shared" ca="1" si="1146"/>
        <v>0</v>
      </c>
      <c r="AT2747">
        <f t="shared" ca="1" si="1147"/>
        <v>0</v>
      </c>
      <c r="AU2747" t="b">
        <f t="shared" ca="1" si="1163"/>
        <v>0</v>
      </c>
      <c r="AV2747" t="b">
        <f t="shared" ca="1" si="1164"/>
        <v>0</v>
      </c>
      <c r="AW2747" s="266" t="b">
        <f t="shared" ca="1" si="1165"/>
        <v>0</v>
      </c>
      <c r="AX2747" s="266" t="b">
        <f t="shared" ca="1" si="1166"/>
        <v>0</v>
      </c>
      <c r="AY2747" s="266" t="b">
        <f t="shared" ca="1" si="1167"/>
        <v>1</v>
      </c>
    </row>
    <row r="2748" spans="1:51" x14ac:dyDescent="0.25">
      <c r="A2748">
        <v>2716</v>
      </c>
      <c r="B2748" s="163">
        <f ca="1">OFFSET(InputPriceData!B$15,CalculationsAndCharts!$A2748+$A$11,0,1,1)</f>
        <v>38075</v>
      </c>
      <c r="C2748" s="3">
        <f ca="1">OFFSET(InputPriceData!G$15,CalculationsAndCharts!$A2748+$A$11,IF($C$7,8,0),1,1)</f>
        <v>471200</v>
      </c>
      <c r="D2748" s="4">
        <f ca="1">OFFSET(InputPriceData!C$15,CalculationsAndCharts!$A2748+$A$11,IF($C$7,8,0),1,1)</f>
        <v>23.32</v>
      </c>
      <c r="E2748" s="4">
        <f ca="1">OFFSET(InputPriceData!D$15,CalculationsAndCharts!$A2748+$A$11,IF($C$7,8,0),1,1)</f>
        <v>23.35</v>
      </c>
      <c r="F2748" s="4">
        <f ca="1">OFFSET(InputPriceData!E$15,CalculationsAndCharts!$A2748+$A$11,IF($C$7,8,0),1,1)</f>
        <v>22.87</v>
      </c>
      <c r="G2748" s="4">
        <f ca="1">OFFSET(InputPriceData!F$15,CalculationsAndCharts!$A2748+$A$11,IF($C$7,8,0),1,1)</f>
        <v>23.08</v>
      </c>
      <c r="H2748" s="128"/>
      <c r="I2748" s="128"/>
      <c r="K2748" s="124"/>
      <c r="L2748" s="279"/>
      <c r="M2748" s="281"/>
      <c r="N2748" s="280"/>
      <c r="O2748" s="4"/>
      <c r="P2748" s="4"/>
      <c r="Q2748" s="3"/>
      <c r="S2748" s="309">
        <f t="shared" ca="1" si="1148"/>
        <v>23.08</v>
      </c>
      <c r="T2748" s="309">
        <f t="shared" ca="1" si="1149"/>
        <v>21.4</v>
      </c>
      <c r="U2748" s="310">
        <f t="shared" ca="1" si="1141"/>
        <v>1</v>
      </c>
      <c r="V2748" s="310" t="b">
        <f t="shared" ca="1" si="1150"/>
        <v>0</v>
      </c>
      <c r="W2748" s="3" t="b">
        <f t="shared" ca="1" si="1151"/>
        <v>0</v>
      </c>
      <c r="X2748" s="3" t="str">
        <f t="shared" ca="1" si="1152"/>
        <v/>
      </c>
      <c r="Y2748" s="3" t="str">
        <f t="shared" ca="1" si="1142"/>
        <v/>
      </c>
      <c r="Z2748" s="3" t="str">
        <f t="shared" ca="1" si="1153"/>
        <v/>
      </c>
      <c r="AA2748" s="3" t="str">
        <f t="shared" ca="1" si="1154"/>
        <v/>
      </c>
      <c r="AB2748" s="205">
        <f t="shared" ca="1" si="1155"/>
        <v>184</v>
      </c>
      <c r="AC2748" s="205">
        <f t="shared" ca="1" si="1156"/>
        <v>4</v>
      </c>
      <c r="AD2748" s="205">
        <f t="shared" ca="1" si="1143"/>
        <v>46</v>
      </c>
      <c r="AE2748" s="205">
        <f t="shared" ca="1" si="1144"/>
        <v>-4</v>
      </c>
      <c r="AF2748" s="205">
        <f t="shared" ca="1" si="1157"/>
        <v>-0.8</v>
      </c>
      <c r="AG2748" s="205"/>
      <c r="AH2748" s="205"/>
      <c r="AI2748" s="205"/>
      <c r="AJ2748" s="205"/>
      <c r="AK2748" s="4"/>
      <c r="AL2748" s="4"/>
      <c r="AM2748" s="309">
        <f t="shared" ca="1" si="1158"/>
        <v>23.08</v>
      </c>
      <c r="AN2748" s="309">
        <f t="shared" ca="1" si="1159"/>
        <v>21.4</v>
      </c>
      <c r="AO2748" s="310">
        <f t="shared" ca="1" si="1160"/>
        <v>1</v>
      </c>
      <c r="AP2748" s="310" t="b">
        <f t="shared" ca="1" si="1161"/>
        <v>0</v>
      </c>
      <c r="AQ2748" s="309">
        <f t="shared" ca="1" si="1162"/>
        <v>0.65699999999999992</v>
      </c>
      <c r="AR2748" s="205">
        <f t="shared" ca="1" si="1145"/>
        <v>21.242999999999999</v>
      </c>
      <c r="AS2748" s="45" t="b">
        <f t="shared" ca="1" si="1146"/>
        <v>0</v>
      </c>
      <c r="AT2748">
        <f t="shared" ca="1" si="1147"/>
        <v>9</v>
      </c>
      <c r="AU2748" t="b">
        <f t="shared" ca="1" si="1163"/>
        <v>1</v>
      </c>
      <c r="AV2748" t="b">
        <f t="shared" ca="1" si="1164"/>
        <v>1</v>
      </c>
      <c r="AW2748" s="266" t="b">
        <f t="shared" ca="1" si="1165"/>
        <v>0</v>
      </c>
      <c r="AX2748" s="266" t="b">
        <f t="shared" ca="1" si="1166"/>
        <v>1</v>
      </c>
      <c r="AY2748" s="266" t="b">
        <f t="shared" ca="1" si="1167"/>
        <v>0</v>
      </c>
    </row>
    <row r="2749" spans="1:51" x14ac:dyDescent="0.25">
      <c r="A2749">
        <v>2717</v>
      </c>
      <c r="B2749" s="163">
        <f ca="1">OFFSET(InputPriceData!B$15,CalculationsAndCharts!$A2749+$A$11,0,1,1)</f>
        <v>38072</v>
      </c>
      <c r="C2749" s="3">
        <f ca="1">OFFSET(InputPriceData!G$15,CalculationsAndCharts!$A2749+$A$11,IF($C$7,8,0),1,1)</f>
        <v>497300</v>
      </c>
      <c r="D2749" s="4">
        <f ca="1">OFFSET(InputPriceData!C$15,CalculationsAndCharts!$A2749+$A$11,IF($C$7,8,0),1,1)</f>
        <v>22.69</v>
      </c>
      <c r="E2749" s="4">
        <f ca="1">OFFSET(InputPriceData!D$15,CalculationsAndCharts!$A2749+$A$11,IF($C$7,8,0),1,1)</f>
        <v>23.35</v>
      </c>
      <c r="F2749" s="4">
        <f ca="1">OFFSET(InputPriceData!E$15,CalculationsAndCharts!$A2749+$A$11,IF($C$7,8,0),1,1)</f>
        <v>22.69</v>
      </c>
      <c r="G2749" s="4">
        <f ca="1">OFFSET(InputPriceData!F$15,CalculationsAndCharts!$A2749+$A$11,IF($C$7,8,0),1,1)</f>
        <v>23.03</v>
      </c>
      <c r="H2749" s="128"/>
      <c r="I2749" s="128"/>
      <c r="K2749" s="124"/>
      <c r="L2749" s="279"/>
      <c r="M2749" s="281"/>
      <c r="N2749" s="280"/>
      <c r="O2749" s="4"/>
      <c r="P2749" s="4"/>
      <c r="Q2749" s="3"/>
      <c r="S2749" s="309">
        <f t="shared" ca="1" si="1148"/>
        <v>23.08</v>
      </c>
      <c r="T2749" s="309">
        <f t="shared" ca="1" si="1149"/>
        <v>21.4</v>
      </c>
      <c r="U2749" s="310">
        <f t="shared" ca="1" si="1141"/>
        <v>0.9702380952380969</v>
      </c>
      <c r="V2749" s="310" t="b">
        <f t="shared" ca="1" si="1150"/>
        <v>0</v>
      </c>
      <c r="W2749" s="3" t="b">
        <f t="shared" ca="1" si="1151"/>
        <v>0</v>
      </c>
      <c r="X2749" s="3" t="str">
        <f t="shared" ca="1" si="1152"/>
        <v/>
      </c>
      <c r="Y2749" s="3" t="str">
        <f t="shared" ca="1" si="1142"/>
        <v/>
      </c>
      <c r="Z2749" s="3" t="str">
        <f t="shared" ca="1" si="1153"/>
        <v/>
      </c>
      <c r="AA2749" s="3" t="str">
        <f t="shared" ca="1" si="1154"/>
        <v/>
      </c>
      <c r="AB2749" s="205">
        <f t="shared" ca="1" si="1155"/>
        <v>184</v>
      </c>
      <c r="AC2749" s="205">
        <f t="shared" ca="1" si="1156"/>
        <v>4</v>
      </c>
      <c r="AD2749" s="205">
        <f t="shared" ca="1" si="1143"/>
        <v>46</v>
      </c>
      <c r="AE2749" s="205">
        <f t="shared" ca="1" si="1144"/>
        <v>-4</v>
      </c>
      <c r="AF2749" s="205">
        <f t="shared" ca="1" si="1157"/>
        <v>-0.8</v>
      </c>
      <c r="AG2749" s="205"/>
      <c r="AH2749" s="205"/>
      <c r="AI2749" s="205"/>
      <c r="AJ2749" s="205"/>
      <c r="AK2749" s="4"/>
      <c r="AL2749" s="4"/>
      <c r="AM2749" s="309">
        <f t="shared" ca="1" si="1158"/>
        <v>23.05</v>
      </c>
      <c r="AN2749" s="309">
        <f t="shared" ca="1" si="1159"/>
        <v>21.4</v>
      </c>
      <c r="AO2749" s="310">
        <f t="shared" ca="1" si="1160"/>
        <v>0.98787878787878813</v>
      </c>
      <c r="AP2749" s="310" t="b">
        <f t="shared" ca="1" si="1161"/>
        <v>0</v>
      </c>
      <c r="AQ2749" s="309">
        <f t="shared" ca="1" si="1162"/>
        <v>0.65699999999999992</v>
      </c>
      <c r="AR2749" s="205">
        <f t="shared" ca="1" si="1145"/>
        <v>21.242999999999999</v>
      </c>
      <c r="AS2749" s="45" t="b">
        <f t="shared" ca="1" si="1146"/>
        <v>0</v>
      </c>
      <c r="AT2749">
        <f t="shared" ca="1" si="1147"/>
        <v>8</v>
      </c>
      <c r="AU2749" t="b">
        <f t="shared" ca="1" si="1163"/>
        <v>0</v>
      </c>
      <c r="AV2749" t="b">
        <f t="shared" ca="1" si="1164"/>
        <v>0</v>
      </c>
      <c r="AW2749" s="266" t="b">
        <f t="shared" ca="1" si="1165"/>
        <v>0</v>
      </c>
      <c r="AX2749" s="266" t="b">
        <f t="shared" ca="1" si="1166"/>
        <v>1</v>
      </c>
      <c r="AY2749" s="266" t="b">
        <f t="shared" ca="1" si="1167"/>
        <v>0</v>
      </c>
    </row>
    <row r="2750" spans="1:51" x14ac:dyDescent="0.25">
      <c r="A2750">
        <v>2718</v>
      </c>
      <c r="B2750" s="163">
        <f ca="1">OFFSET(InputPriceData!B$15,CalculationsAndCharts!$A2750+$A$11,0,1,1)</f>
        <v>38071</v>
      </c>
      <c r="C2750" s="3">
        <f ca="1">OFFSET(InputPriceData!G$15,CalculationsAndCharts!$A2750+$A$11,IF($C$7,8,0),1,1)</f>
        <v>536100</v>
      </c>
      <c r="D2750" s="4">
        <f ca="1">OFFSET(InputPriceData!C$15,CalculationsAndCharts!$A2750+$A$11,IF($C$7,8,0),1,1)</f>
        <v>22.3</v>
      </c>
      <c r="E2750" s="4">
        <f ca="1">OFFSET(InputPriceData!D$15,CalculationsAndCharts!$A2750+$A$11,IF($C$7,8,0),1,1)</f>
        <v>22.81</v>
      </c>
      <c r="F2750" s="4">
        <f ca="1">OFFSET(InputPriceData!E$15,CalculationsAndCharts!$A2750+$A$11,IF($C$7,8,0),1,1)</f>
        <v>22.19</v>
      </c>
      <c r="G2750" s="4">
        <f ca="1">OFFSET(InputPriceData!F$15,CalculationsAndCharts!$A2750+$A$11,IF($C$7,8,0),1,1)</f>
        <v>22.81</v>
      </c>
      <c r="H2750" s="128"/>
      <c r="I2750" s="128"/>
      <c r="K2750" s="124"/>
      <c r="L2750" s="279"/>
      <c r="M2750" s="281"/>
      <c r="N2750" s="280"/>
      <c r="O2750" s="4"/>
      <c r="P2750" s="4"/>
      <c r="Q2750" s="3"/>
      <c r="S2750" s="309">
        <f t="shared" ca="1" si="1148"/>
        <v>23.08</v>
      </c>
      <c r="T2750" s="309">
        <f t="shared" ca="1" si="1149"/>
        <v>21.4</v>
      </c>
      <c r="U2750" s="310">
        <f t="shared" ca="1" si="1141"/>
        <v>0.83928571428571452</v>
      </c>
      <c r="V2750" s="310" t="b">
        <f t="shared" ca="1" si="1150"/>
        <v>0</v>
      </c>
      <c r="W2750" s="3" t="b">
        <f t="shared" ca="1" si="1151"/>
        <v>0</v>
      </c>
      <c r="X2750" s="3" t="str">
        <f t="shared" ca="1" si="1152"/>
        <v/>
      </c>
      <c r="Y2750" s="3" t="str">
        <f t="shared" ca="1" si="1142"/>
        <v/>
      </c>
      <c r="Z2750" s="3" t="str">
        <f t="shared" ca="1" si="1153"/>
        <v/>
      </c>
      <c r="AA2750" s="3" t="str">
        <f t="shared" ca="1" si="1154"/>
        <v/>
      </c>
      <c r="AB2750" s="205">
        <f t="shared" ca="1" si="1155"/>
        <v>184</v>
      </c>
      <c r="AC2750" s="205">
        <f t="shared" ca="1" si="1156"/>
        <v>4</v>
      </c>
      <c r="AD2750" s="205">
        <f t="shared" ca="1" si="1143"/>
        <v>46</v>
      </c>
      <c r="AE2750" s="205">
        <f t="shared" ca="1" si="1144"/>
        <v>-4</v>
      </c>
      <c r="AF2750" s="205">
        <f t="shared" ca="1" si="1157"/>
        <v>-0.8</v>
      </c>
      <c r="AG2750" s="205"/>
      <c r="AH2750" s="205"/>
      <c r="AI2750" s="205"/>
      <c r="AJ2750" s="205"/>
      <c r="AK2750" s="4"/>
      <c r="AL2750" s="4"/>
      <c r="AM2750" s="309">
        <f t="shared" ca="1" si="1158"/>
        <v>23.08</v>
      </c>
      <c r="AN2750" s="309">
        <f t="shared" ca="1" si="1159"/>
        <v>21.4</v>
      </c>
      <c r="AO2750" s="310">
        <f t="shared" ca="1" si="1160"/>
        <v>0.83928571428571452</v>
      </c>
      <c r="AP2750" s="310" t="b">
        <f t="shared" ca="1" si="1161"/>
        <v>0</v>
      </c>
      <c r="AQ2750" s="309">
        <f t="shared" ca="1" si="1162"/>
        <v>0.65699999999999992</v>
      </c>
      <c r="AR2750" s="205">
        <f t="shared" ca="1" si="1145"/>
        <v>21.242999999999999</v>
      </c>
      <c r="AS2750" s="45" t="b">
        <f t="shared" ca="1" si="1146"/>
        <v>0</v>
      </c>
      <c r="AT2750">
        <f t="shared" ca="1" si="1147"/>
        <v>7</v>
      </c>
      <c r="AU2750" t="b">
        <f t="shared" ca="1" si="1163"/>
        <v>0</v>
      </c>
      <c r="AV2750" t="b">
        <f t="shared" ca="1" si="1164"/>
        <v>0</v>
      </c>
      <c r="AW2750" s="266" t="b">
        <f t="shared" ca="1" si="1165"/>
        <v>0</v>
      </c>
      <c r="AX2750" s="266" t="b">
        <f t="shared" ca="1" si="1166"/>
        <v>1</v>
      </c>
      <c r="AY2750" s="266" t="b">
        <f t="shared" ca="1" si="1167"/>
        <v>0</v>
      </c>
    </row>
    <row r="2751" spans="1:51" x14ac:dyDescent="0.25">
      <c r="A2751">
        <v>2719</v>
      </c>
      <c r="B2751" s="163">
        <f ca="1">OFFSET(InputPriceData!B$15,CalculationsAndCharts!$A2751+$A$11,0,1,1)</f>
        <v>38070</v>
      </c>
      <c r="C2751" s="3">
        <f ca="1">OFFSET(InputPriceData!G$15,CalculationsAndCharts!$A2751+$A$11,IF($C$7,8,0),1,1)</f>
        <v>1062400</v>
      </c>
      <c r="D2751" s="4">
        <f ca="1">OFFSET(InputPriceData!C$15,CalculationsAndCharts!$A2751+$A$11,IF($C$7,8,0),1,1)</f>
        <v>22.86</v>
      </c>
      <c r="E2751" s="4">
        <f ca="1">OFFSET(InputPriceData!D$15,CalculationsAndCharts!$A2751+$A$11,IF($C$7,8,0),1,1)</f>
        <v>23.14</v>
      </c>
      <c r="F2751" s="4">
        <f ca="1">OFFSET(InputPriceData!E$15,CalculationsAndCharts!$A2751+$A$11,IF($C$7,8,0),1,1)</f>
        <v>22.11</v>
      </c>
      <c r="G2751" s="4">
        <f ca="1">OFFSET(InputPriceData!F$15,CalculationsAndCharts!$A2751+$A$11,IF($C$7,8,0),1,1)</f>
        <v>22.2</v>
      </c>
      <c r="H2751" s="128"/>
      <c r="I2751" s="128"/>
      <c r="K2751" s="124"/>
      <c r="L2751" s="279"/>
      <c r="M2751" s="281"/>
      <c r="N2751" s="280"/>
      <c r="O2751" s="4"/>
      <c r="P2751" s="4"/>
      <c r="Q2751" s="3"/>
      <c r="S2751" s="309">
        <f t="shared" ca="1" si="1148"/>
        <v>23.08</v>
      </c>
      <c r="T2751" s="309">
        <f t="shared" ca="1" si="1149"/>
        <v>21.4</v>
      </c>
      <c r="U2751" s="310">
        <f t="shared" ca="1" si="1141"/>
        <v>0.47619047619047672</v>
      </c>
      <c r="V2751" s="310" t="b">
        <f t="shared" ca="1" si="1150"/>
        <v>0</v>
      </c>
      <c r="W2751" s="3" t="b">
        <f t="shared" ca="1" si="1151"/>
        <v>0</v>
      </c>
      <c r="X2751" s="3" t="str">
        <f t="shared" ca="1" si="1152"/>
        <v/>
      </c>
      <c r="Y2751" s="3" t="str">
        <f t="shared" ca="1" si="1142"/>
        <v/>
      </c>
      <c r="Z2751" s="3" t="str">
        <f t="shared" ca="1" si="1153"/>
        <v/>
      </c>
      <c r="AA2751" s="3" t="str">
        <f t="shared" ca="1" si="1154"/>
        <v/>
      </c>
      <c r="AB2751" s="205">
        <f t="shared" ca="1" si="1155"/>
        <v>184</v>
      </c>
      <c r="AC2751" s="205">
        <f t="shared" ca="1" si="1156"/>
        <v>4</v>
      </c>
      <c r="AD2751" s="205">
        <f t="shared" ca="1" si="1143"/>
        <v>46</v>
      </c>
      <c r="AE2751" s="205">
        <f t="shared" ca="1" si="1144"/>
        <v>-4</v>
      </c>
      <c r="AF2751" s="205">
        <f t="shared" ca="1" si="1157"/>
        <v>-0.8</v>
      </c>
      <c r="AG2751" s="205"/>
      <c r="AH2751" s="205"/>
      <c r="AI2751" s="205"/>
      <c r="AJ2751" s="205"/>
      <c r="AK2751" s="4"/>
      <c r="AL2751" s="4"/>
      <c r="AM2751" s="309">
        <f t="shared" ca="1" si="1158"/>
        <v>23.08</v>
      </c>
      <c r="AN2751" s="309">
        <f t="shared" ca="1" si="1159"/>
        <v>21.4</v>
      </c>
      <c r="AO2751" s="310">
        <f t="shared" ca="1" si="1160"/>
        <v>0.47619047619047672</v>
      </c>
      <c r="AP2751" s="310" t="b">
        <f t="shared" ca="1" si="1161"/>
        <v>0</v>
      </c>
      <c r="AQ2751" s="309">
        <f t="shared" ca="1" si="1162"/>
        <v>0.65699999999999992</v>
      </c>
      <c r="AR2751" s="205">
        <f t="shared" ca="1" si="1145"/>
        <v>21.242999999999999</v>
      </c>
      <c r="AS2751" s="45" t="b">
        <f t="shared" ca="1" si="1146"/>
        <v>0</v>
      </c>
      <c r="AT2751">
        <f t="shared" ca="1" si="1147"/>
        <v>6</v>
      </c>
      <c r="AU2751" t="b">
        <f t="shared" ca="1" si="1163"/>
        <v>0</v>
      </c>
      <c r="AV2751" t="b">
        <f t="shared" ca="1" si="1164"/>
        <v>0</v>
      </c>
      <c r="AW2751" s="266" t="b">
        <f t="shared" ca="1" si="1165"/>
        <v>0</v>
      </c>
      <c r="AX2751" s="266" t="b">
        <f t="shared" ca="1" si="1166"/>
        <v>1</v>
      </c>
      <c r="AY2751" s="266" t="b">
        <f t="shared" ca="1" si="1167"/>
        <v>0</v>
      </c>
    </row>
    <row r="2752" spans="1:51" x14ac:dyDescent="0.25">
      <c r="A2752">
        <v>2720</v>
      </c>
      <c r="B2752" s="163">
        <f ca="1">OFFSET(InputPriceData!B$15,CalculationsAndCharts!$A2752+$A$11,0,1,1)</f>
        <v>38069</v>
      </c>
      <c r="C2752" s="3">
        <f ca="1">OFFSET(InputPriceData!G$15,CalculationsAndCharts!$A2752+$A$11,IF($C$7,8,0),1,1)</f>
        <v>522400</v>
      </c>
      <c r="D2752" s="4">
        <f ca="1">OFFSET(InputPriceData!C$15,CalculationsAndCharts!$A2752+$A$11,IF($C$7,8,0),1,1)</f>
        <v>21.71</v>
      </c>
      <c r="E2752" s="4">
        <f ca="1">OFFSET(InputPriceData!D$15,CalculationsAndCharts!$A2752+$A$11,IF($C$7,8,0),1,1)</f>
        <v>21.98</v>
      </c>
      <c r="F2752" s="4">
        <f ca="1">OFFSET(InputPriceData!E$15,CalculationsAndCharts!$A2752+$A$11,IF($C$7,8,0),1,1)</f>
        <v>21.58</v>
      </c>
      <c r="G2752" s="4">
        <f ca="1">OFFSET(InputPriceData!F$15,CalculationsAndCharts!$A2752+$A$11,IF($C$7,8,0),1,1)</f>
        <v>21.67</v>
      </c>
      <c r="H2752" s="128"/>
      <c r="I2752" s="128"/>
      <c r="K2752" s="124"/>
      <c r="L2752" s="279"/>
      <c r="M2752" s="281"/>
      <c r="N2752" s="280"/>
      <c r="O2752" s="4"/>
      <c r="P2752" s="4"/>
      <c r="Q2752" s="3"/>
      <c r="S2752" s="309">
        <f t="shared" ca="1" si="1148"/>
        <v>23.08</v>
      </c>
      <c r="T2752" s="309">
        <f t="shared" ca="1" si="1149"/>
        <v>21.4</v>
      </c>
      <c r="U2752" s="310">
        <f t="shared" ca="1" si="1141"/>
        <v>0.16071428571428761</v>
      </c>
      <c r="V2752" s="310" t="b">
        <f t="shared" ca="1" si="1150"/>
        <v>0</v>
      </c>
      <c r="W2752" s="3" t="b">
        <f t="shared" ca="1" si="1151"/>
        <v>0</v>
      </c>
      <c r="X2752" s="3" t="str">
        <f t="shared" ca="1" si="1152"/>
        <v/>
      </c>
      <c r="Y2752" s="3" t="str">
        <f t="shared" ca="1" si="1142"/>
        <v/>
      </c>
      <c r="Z2752" s="3" t="str">
        <f t="shared" ca="1" si="1153"/>
        <v/>
      </c>
      <c r="AA2752" s="3" t="str">
        <f t="shared" ca="1" si="1154"/>
        <v/>
      </c>
      <c r="AB2752" s="205">
        <f t="shared" ca="1" si="1155"/>
        <v>184</v>
      </c>
      <c r="AC2752" s="205">
        <f t="shared" ca="1" si="1156"/>
        <v>4</v>
      </c>
      <c r="AD2752" s="205">
        <f t="shared" ca="1" si="1143"/>
        <v>46</v>
      </c>
      <c r="AE2752" s="205">
        <f t="shared" ca="1" si="1144"/>
        <v>-4</v>
      </c>
      <c r="AF2752" s="205">
        <f t="shared" ca="1" si="1157"/>
        <v>-0.8</v>
      </c>
      <c r="AG2752" s="205"/>
      <c r="AH2752" s="205"/>
      <c r="AI2752" s="205"/>
      <c r="AJ2752" s="205"/>
      <c r="AK2752" s="4"/>
      <c r="AL2752" s="4"/>
      <c r="AM2752" s="309">
        <f t="shared" ca="1" si="1158"/>
        <v>23.08</v>
      </c>
      <c r="AN2752" s="309">
        <f t="shared" ca="1" si="1159"/>
        <v>21.4</v>
      </c>
      <c r="AO2752" s="310">
        <f t="shared" ca="1" si="1160"/>
        <v>0.16071428571428761</v>
      </c>
      <c r="AP2752" s="310" t="b">
        <f t="shared" ca="1" si="1161"/>
        <v>0</v>
      </c>
      <c r="AQ2752" s="309">
        <f t="shared" ca="1" si="1162"/>
        <v>0.65699999999999992</v>
      </c>
      <c r="AR2752" s="205">
        <f t="shared" ca="1" si="1145"/>
        <v>21.242999999999999</v>
      </c>
      <c r="AS2752" s="45" t="b">
        <f t="shared" ca="1" si="1146"/>
        <v>0</v>
      </c>
      <c r="AT2752">
        <f t="shared" ca="1" si="1147"/>
        <v>5</v>
      </c>
      <c r="AU2752" t="b">
        <f t="shared" ca="1" si="1163"/>
        <v>0</v>
      </c>
      <c r="AV2752" t="b">
        <f t="shared" ca="1" si="1164"/>
        <v>0</v>
      </c>
      <c r="AW2752" s="266" t="b">
        <f t="shared" ca="1" si="1165"/>
        <v>0</v>
      </c>
      <c r="AX2752" s="266" t="b">
        <f t="shared" ca="1" si="1166"/>
        <v>1</v>
      </c>
      <c r="AY2752" s="266" t="b">
        <f t="shared" ca="1" si="1167"/>
        <v>0</v>
      </c>
    </row>
    <row r="2753" spans="1:51" x14ac:dyDescent="0.25">
      <c r="A2753">
        <v>2721</v>
      </c>
      <c r="B2753" s="163">
        <f ca="1">OFFSET(InputPriceData!B$15,CalculationsAndCharts!$A2753+$A$11,0,1,1)</f>
        <v>38068</v>
      </c>
      <c r="C2753" s="3">
        <f ca="1">OFFSET(InputPriceData!G$15,CalculationsAndCharts!$A2753+$A$11,IF($C$7,8,0),1,1)</f>
        <v>1349200</v>
      </c>
      <c r="D2753" s="4">
        <f ca="1">OFFSET(InputPriceData!C$15,CalculationsAndCharts!$A2753+$A$11,IF($C$7,8,0),1,1)</f>
        <v>22.52</v>
      </c>
      <c r="E2753" s="4">
        <f ca="1">OFFSET(InputPriceData!D$15,CalculationsAndCharts!$A2753+$A$11,IF($C$7,8,0),1,1)</f>
        <v>22.54</v>
      </c>
      <c r="F2753" s="4">
        <f ca="1">OFFSET(InputPriceData!E$15,CalculationsAndCharts!$A2753+$A$11,IF($C$7,8,0),1,1)</f>
        <v>21.4</v>
      </c>
      <c r="G2753" s="4">
        <f ca="1">OFFSET(InputPriceData!F$15,CalculationsAndCharts!$A2753+$A$11,IF($C$7,8,0),1,1)</f>
        <v>21.42</v>
      </c>
      <c r="H2753" s="128"/>
      <c r="I2753" s="128"/>
      <c r="K2753" s="124"/>
      <c r="L2753" s="279"/>
      <c r="M2753" s="281"/>
      <c r="N2753" s="280"/>
      <c r="O2753" s="4"/>
      <c r="P2753" s="4"/>
      <c r="Q2753" s="3"/>
      <c r="S2753" s="309">
        <f t="shared" ca="1" si="1148"/>
        <v>23.08</v>
      </c>
      <c r="T2753" s="309">
        <f t="shared" ca="1" si="1149"/>
        <v>21.4</v>
      </c>
      <c r="U2753" s="310">
        <f t="shared" ca="1" si="1141"/>
        <v>1.1904761904763767E-2</v>
      </c>
      <c r="V2753" s="310" t="b">
        <f t="shared" ca="1" si="1150"/>
        <v>0</v>
      </c>
      <c r="W2753" s="3" t="b">
        <f t="shared" ca="1" si="1151"/>
        <v>0</v>
      </c>
      <c r="X2753" s="3" t="str">
        <f t="shared" ca="1" si="1152"/>
        <v/>
      </c>
      <c r="Y2753" s="3" t="str">
        <f t="shared" ca="1" si="1142"/>
        <v/>
      </c>
      <c r="Z2753" s="3" t="str">
        <f t="shared" ca="1" si="1153"/>
        <v/>
      </c>
      <c r="AA2753" s="3" t="str">
        <f t="shared" ca="1" si="1154"/>
        <v/>
      </c>
      <c r="AB2753" s="205">
        <f t="shared" ca="1" si="1155"/>
        <v>184</v>
      </c>
      <c r="AC2753" s="205">
        <f t="shared" ca="1" si="1156"/>
        <v>4</v>
      </c>
      <c r="AD2753" s="205">
        <f t="shared" ca="1" si="1143"/>
        <v>46</v>
      </c>
      <c r="AE2753" s="205">
        <f t="shared" ca="1" si="1144"/>
        <v>-4</v>
      </c>
      <c r="AF2753" s="205">
        <f t="shared" ca="1" si="1157"/>
        <v>-0.8</v>
      </c>
      <c r="AG2753" s="205"/>
      <c r="AH2753" s="205"/>
      <c r="AI2753" s="205"/>
      <c r="AJ2753" s="205"/>
      <c r="AK2753" s="4"/>
      <c r="AL2753" s="4"/>
      <c r="AM2753" s="309">
        <f t="shared" ca="1" si="1158"/>
        <v>23.08</v>
      </c>
      <c r="AN2753" s="309">
        <f t="shared" ca="1" si="1159"/>
        <v>21.4</v>
      </c>
      <c r="AO2753" s="310">
        <f t="shared" ca="1" si="1160"/>
        <v>1.1904761904763767E-2</v>
      </c>
      <c r="AP2753" s="310" t="b">
        <f t="shared" ca="1" si="1161"/>
        <v>0</v>
      </c>
      <c r="AQ2753" s="309">
        <f t="shared" ca="1" si="1162"/>
        <v>0.65699999999999992</v>
      </c>
      <c r="AR2753" s="205">
        <f t="shared" ca="1" si="1145"/>
        <v>21.242999999999999</v>
      </c>
      <c r="AS2753" s="45" t="b">
        <f t="shared" ca="1" si="1146"/>
        <v>0</v>
      </c>
      <c r="AT2753">
        <f t="shared" ca="1" si="1147"/>
        <v>4</v>
      </c>
      <c r="AU2753" t="b">
        <f t="shared" ca="1" si="1163"/>
        <v>0</v>
      </c>
      <c r="AV2753" t="b">
        <f t="shared" ca="1" si="1164"/>
        <v>0</v>
      </c>
      <c r="AW2753" s="266" t="b">
        <f t="shared" ca="1" si="1165"/>
        <v>0</v>
      </c>
      <c r="AX2753" s="266" t="b">
        <f t="shared" ca="1" si="1166"/>
        <v>1</v>
      </c>
      <c r="AY2753" s="266" t="b">
        <f t="shared" ca="1" si="1167"/>
        <v>0</v>
      </c>
    </row>
    <row r="2754" spans="1:51" x14ac:dyDescent="0.25">
      <c r="A2754">
        <v>2722</v>
      </c>
      <c r="B2754" s="163">
        <f ca="1">OFFSET(InputPriceData!B$15,CalculationsAndCharts!$A2754+$A$11,0,1,1)</f>
        <v>38065</v>
      </c>
      <c r="C2754" s="3">
        <f ca="1">OFFSET(InputPriceData!G$15,CalculationsAndCharts!$A2754+$A$11,IF($C$7,8,0),1,1)</f>
        <v>1858100</v>
      </c>
      <c r="D2754" s="4">
        <f ca="1">OFFSET(InputPriceData!C$15,CalculationsAndCharts!$A2754+$A$11,IF($C$7,8,0),1,1)</f>
        <v>22.2</v>
      </c>
      <c r="E2754" s="4">
        <f ca="1">OFFSET(InputPriceData!D$15,CalculationsAndCharts!$A2754+$A$11,IF($C$7,8,0),1,1)</f>
        <v>22.2</v>
      </c>
      <c r="F2754" s="4">
        <f ca="1">OFFSET(InputPriceData!E$15,CalculationsAndCharts!$A2754+$A$11,IF($C$7,8,0),1,1)</f>
        <v>21.4</v>
      </c>
      <c r="G2754" s="4">
        <f ca="1">OFFSET(InputPriceData!F$15,CalculationsAndCharts!$A2754+$A$11,IF($C$7,8,0),1,1)</f>
        <v>21.4</v>
      </c>
      <c r="H2754" s="128"/>
      <c r="I2754" s="128"/>
      <c r="K2754" s="124"/>
      <c r="L2754" s="279"/>
      <c r="M2754" s="281"/>
      <c r="N2754" s="280"/>
      <c r="O2754" s="4"/>
      <c r="P2754" s="4"/>
      <c r="Q2754" s="3"/>
      <c r="S2754" s="309">
        <f t="shared" ca="1" si="1148"/>
        <v>23.08</v>
      </c>
      <c r="T2754" s="309">
        <f t="shared" ca="1" si="1149"/>
        <v>21.4</v>
      </c>
      <c r="U2754" s="310">
        <f t="shared" ca="1" si="1141"/>
        <v>0</v>
      </c>
      <c r="V2754" s="310" t="b">
        <f t="shared" ca="1" si="1150"/>
        <v>1</v>
      </c>
      <c r="W2754" s="3" t="b">
        <f t="shared" ca="1" si="1151"/>
        <v>0</v>
      </c>
      <c r="X2754" s="3" t="str">
        <f t="shared" ca="1" si="1152"/>
        <v/>
      </c>
      <c r="Y2754" s="3" t="str">
        <f t="shared" ca="1" si="1142"/>
        <v/>
      </c>
      <c r="Z2754" s="3" t="str">
        <f t="shared" ca="1" si="1153"/>
        <v/>
      </c>
      <c r="AA2754" s="3" t="str">
        <f t="shared" ca="1" si="1154"/>
        <v/>
      </c>
      <c r="AB2754" s="205">
        <f t="shared" ca="1" si="1155"/>
        <v>184</v>
      </c>
      <c r="AC2754" s="205">
        <f t="shared" ca="1" si="1156"/>
        <v>4</v>
      </c>
      <c r="AD2754" s="205">
        <f t="shared" ca="1" si="1143"/>
        <v>46</v>
      </c>
      <c r="AE2754" s="205">
        <f t="shared" ca="1" si="1144"/>
        <v>-4</v>
      </c>
      <c r="AF2754" s="205">
        <f t="shared" ca="1" si="1157"/>
        <v>-0.8</v>
      </c>
      <c r="AG2754" s="205"/>
      <c r="AH2754" s="205"/>
      <c r="AI2754" s="205"/>
      <c r="AJ2754" s="205"/>
      <c r="AK2754" s="4"/>
      <c r="AL2754" s="4"/>
      <c r="AM2754" s="309">
        <f t="shared" ca="1" si="1158"/>
        <v>23.08</v>
      </c>
      <c r="AN2754" s="309">
        <f t="shared" ca="1" si="1159"/>
        <v>21.4</v>
      </c>
      <c r="AO2754" s="310">
        <f t="shared" ca="1" si="1160"/>
        <v>0</v>
      </c>
      <c r="AP2754" s="310" t="b">
        <f t="shared" ca="1" si="1161"/>
        <v>1</v>
      </c>
      <c r="AQ2754" s="309">
        <f t="shared" ca="1" si="1162"/>
        <v>0.65699999999999992</v>
      </c>
      <c r="AR2754" s="205">
        <f t="shared" ca="1" si="1145"/>
        <v>21.242999999999999</v>
      </c>
      <c r="AS2754" s="45" t="b">
        <f t="shared" ca="1" si="1146"/>
        <v>0</v>
      </c>
      <c r="AT2754">
        <f t="shared" ca="1" si="1147"/>
        <v>3</v>
      </c>
      <c r="AU2754" t="b">
        <f t="shared" ca="1" si="1163"/>
        <v>0</v>
      </c>
      <c r="AV2754" t="b">
        <f t="shared" ca="1" si="1164"/>
        <v>0</v>
      </c>
      <c r="AW2754" s="266" t="b">
        <f t="shared" ca="1" si="1165"/>
        <v>0</v>
      </c>
      <c r="AX2754" s="266" t="b">
        <f t="shared" ca="1" si="1166"/>
        <v>1</v>
      </c>
      <c r="AY2754" s="266" t="b">
        <f t="shared" ca="1" si="1167"/>
        <v>0</v>
      </c>
    </row>
    <row r="2755" spans="1:51" x14ac:dyDescent="0.25">
      <c r="A2755">
        <v>2723</v>
      </c>
      <c r="B2755" s="163">
        <f ca="1">OFFSET(InputPriceData!B$15,CalculationsAndCharts!$A2755+$A$11,0,1,1)</f>
        <v>38064</v>
      </c>
      <c r="C2755" s="3">
        <f ca="1">OFFSET(InputPriceData!G$15,CalculationsAndCharts!$A2755+$A$11,IF($C$7,8,0),1,1)</f>
        <v>854000</v>
      </c>
      <c r="D2755" s="4">
        <f ca="1">OFFSET(InputPriceData!C$15,CalculationsAndCharts!$A2755+$A$11,IF($C$7,8,0),1,1)</f>
        <v>22.9</v>
      </c>
      <c r="E2755" s="4">
        <f ca="1">OFFSET(InputPriceData!D$15,CalculationsAndCharts!$A2755+$A$11,IF($C$7,8,0),1,1)</f>
        <v>22.9</v>
      </c>
      <c r="F2755" s="4">
        <f ca="1">OFFSET(InputPriceData!E$15,CalculationsAndCharts!$A2755+$A$11,IF($C$7,8,0),1,1)</f>
        <v>21.83</v>
      </c>
      <c r="G2755" s="4">
        <f ca="1">OFFSET(InputPriceData!F$15,CalculationsAndCharts!$A2755+$A$11,IF($C$7,8,0),1,1)</f>
        <v>22.01</v>
      </c>
      <c r="H2755" s="128"/>
      <c r="I2755" s="128"/>
      <c r="K2755" s="124"/>
      <c r="L2755" s="279"/>
      <c r="M2755" s="281"/>
      <c r="N2755" s="280"/>
      <c r="O2755" s="4"/>
      <c r="P2755" s="4"/>
      <c r="Q2755" s="3"/>
      <c r="S2755" s="309">
        <f t="shared" ca="1" si="1148"/>
        <v>23.08</v>
      </c>
      <c r="T2755" s="309">
        <f t="shared" ca="1" si="1149"/>
        <v>21.8</v>
      </c>
      <c r="U2755" s="310">
        <f t="shared" ca="1" si="1141"/>
        <v>0.16406250000000097</v>
      </c>
      <c r="V2755" s="310" t="b">
        <f t="shared" ca="1" si="1150"/>
        <v>0</v>
      </c>
      <c r="W2755" s="3" t="b">
        <f t="shared" ca="1" si="1151"/>
        <v>0</v>
      </c>
      <c r="X2755" s="3" t="str">
        <f t="shared" ca="1" si="1152"/>
        <v/>
      </c>
      <c r="Y2755" s="3" t="str">
        <f t="shared" ca="1" si="1142"/>
        <v/>
      </c>
      <c r="Z2755" s="3" t="str">
        <f t="shared" ca="1" si="1153"/>
        <v/>
      </c>
      <c r="AA2755" s="3" t="str">
        <f t="shared" ca="1" si="1154"/>
        <v/>
      </c>
      <c r="AB2755" s="205">
        <f t="shared" ca="1" si="1155"/>
        <v>184</v>
      </c>
      <c r="AC2755" s="205">
        <f t="shared" ca="1" si="1156"/>
        <v>4</v>
      </c>
      <c r="AD2755" s="205">
        <f t="shared" ca="1" si="1143"/>
        <v>46</v>
      </c>
      <c r="AE2755" s="205">
        <f t="shared" ca="1" si="1144"/>
        <v>-4</v>
      </c>
      <c r="AF2755" s="205">
        <f t="shared" ca="1" si="1157"/>
        <v>-0.8</v>
      </c>
      <c r="AG2755" s="205"/>
      <c r="AH2755" s="205"/>
      <c r="AI2755" s="205"/>
      <c r="AJ2755" s="205"/>
      <c r="AK2755" s="4"/>
      <c r="AL2755" s="4"/>
      <c r="AM2755" s="309">
        <f t="shared" ca="1" si="1158"/>
        <v>23.08</v>
      </c>
      <c r="AN2755" s="309">
        <f t="shared" ca="1" si="1159"/>
        <v>21.8</v>
      </c>
      <c r="AO2755" s="310">
        <f t="shared" ca="1" si="1160"/>
        <v>0.16406250000000097</v>
      </c>
      <c r="AP2755" s="310" t="b">
        <f t="shared" ca="1" si="1161"/>
        <v>0</v>
      </c>
      <c r="AQ2755" s="309">
        <f t="shared" ca="1" si="1162"/>
        <v>0.65699999999999992</v>
      </c>
      <c r="AR2755" s="205">
        <f t="shared" ca="1" si="1145"/>
        <v>21.242999999999999</v>
      </c>
      <c r="AS2755" s="45" t="b">
        <f t="shared" ca="1" si="1146"/>
        <v>0</v>
      </c>
      <c r="AT2755">
        <f t="shared" ca="1" si="1147"/>
        <v>2</v>
      </c>
      <c r="AU2755" t="b">
        <f t="shared" ca="1" si="1163"/>
        <v>0</v>
      </c>
      <c r="AV2755" t="b">
        <f t="shared" ca="1" si="1164"/>
        <v>0</v>
      </c>
      <c r="AW2755" s="266" t="b">
        <f t="shared" ca="1" si="1165"/>
        <v>0</v>
      </c>
      <c r="AX2755" s="266" t="b">
        <f t="shared" ca="1" si="1166"/>
        <v>1</v>
      </c>
      <c r="AY2755" s="266" t="b">
        <f t="shared" ca="1" si="1167"/>
        <v>0</v>
      </c>
    </row>
    <row r="2756" spans="1:51" x14ac:dyDescent="0.25">
      <c r="A2756">
        <v>2724</v>
      </c>
      <c r="B2756" s="163">
        <f ca="1">OFFSET(InputPriceData!B$15,CalculationsAndCharts!$A2756+$A$11,0,1,1)</f>
        <v>38063</v>
      </c>
      <c r="C2756" s="3">
        <f ca="1">OFFSET(InputPriceData!G$15,CalculationsAndCharts!$A2756+$A$11,IF($C$7,8,0),1,1)</f>
        <v>596100</v>
      </c>
      <c r="D2756" s="4">
        <f ca="1">OFFSET(InputPriceData!C$15,CalculationsAndCharts!$A2756+$A$11,IF($C$7,8,0),1,1)</f>
        <v>21.9</v>
      </c>
      <c r="E2756" s="4">
        <f ca="1">OFFSET(InputPriceData!D$15,CalculationsAndCharts!$A2756+$A$11,IF($C$7,8,0),1,1)</f>
        <v>22.54</v>
      </c>
      <c r="F2756" s="4">
        <f ca="1">OFFSET(InputPriceData!E$15,CalculationsAndCharts!$A2756+$A$11,IF($C$7,8,0),1,1)</f>
        <v>21.87</v>
      </c>
      <c r="G2756" s="4">
        <f ca="1">OFFSET(InputPriceData!F$15,CalculationsAndCharts!$A2756+$A$11,IF($C$7,8,0),1,1)</f>
        <v>22.47</v>
      </c>
      <c r="H2756" s="128"/>
      <c r="I2756" s="128"/>
      <c r="K2756" s="124"/>
      <c r="L2756" s="279"/>
      <c r="M2756" s="281"/>
      <c r="N2756" s="280"/>
      <c r="O2756" s="4"/>
      <c r="P2756" s="4"/>
      <c r="Q2756" s="3"/>
      <c r="S2756" s="309">
        <f t="shared" ca="1" si="1148"/>
        <v>23.08</v>
      </c>
      <c r="T2756" s="309">
        <f t="shared" ca="1" si="1149"/>
        <v>21.75</v>
      </c>
      <c r="U2756" s="310">
        <f t="shared" ca="1" si="1141"/>
        <v>0.54135338345864648</v>
      </c>
      <c r="V2756" s="310" t="b">
        <f t="shared" ca="1" si="1150"/>
        <v>0</v>
      </c>
      <c r="W2756" s="3" t="b">
        <f t="shared" ca="1" si="1151"/>
        <v>0</v>
      </c>
      <c r="X2756" s="3" t="str">
        <f t="shared" ca="1" si="1152"/>
        <v/>
      </c>
      <c r="Y2756" s="3" t="str">
        <f t="shared" ca="1" si="1142"/>
        <v/>
      </c>
      <c r="Z2756" s="3" t="str">
        <f t="shared" ca="1" si="1153"/>
        <v/>
      </c>
      <c r="AA2756" s="3" t="str">
        <f t="shared" ca="1" si="1154"/>
        <v/>
      </c>
      <c r="AB2756" s="205">
        <f t="shared" ca="1" si="1155"/>
        <v>184</v>
      </c>
      <c r="AC2756" s="205">
        <f t="shared" ca="1" si="1156"/>
        <v>4</v>
      </c>
      <c r="AD2756" s="205">
        <f t="shared" ca="1" si="1143"/>
        <v>46</v>
      </c>
      <c r="AE2756" s="205">
        <f t="shared" ca="1" si="1144"/>
        <v>-4</v>
      </c>
      <c r="AF2756" s="205">
        <f t="shared" ca="1" si="1157"/>
        <v>-0.8</v>
      </c>
      <c r="AG2756" s="205"/>
      <c r="AH2756" s="205"/>
      <c r="AI2756" s="205"/>
      <c r="AJ2756" s="205"/>
      <c r="AK2756" s="4"/>
      <c r="AL2756" s="4"/>
      <c r="AM2756" s="309">
        <f t="shared" ca="1" si="1158"/>
        <v>23.08</v>
      </c>
      <c r="AN2756" s="309">
        <f t="shared" ca="1" si="1159"/>
        <v>21.8</v>
      </c>
      <c r="AO2756" s="310">
        <f t="shared" ca="1" si="1160"/>
        <v>0.52343749999999956</v>
      </c>
      <c r="AP2756" s="310" t="b">
        <f t="shared" ca="1" si="1161"/>
        <v>0</v>
      </c>
      <c r="AQ2756" s="309">
        <f t="shared" ca="1" si="1162"/>
        <v>0.65699999999999992</v>
      </c>
      <c r="AR2756" s="205">
        <f t="shared" ca="1" si="1145"/>
        <v>21.242999999999999</v>
      </c>
      <c r="AS2756" s="45" t="b">
        <f t="shared" ca="1" si="1146"/>
        <v>0</v>
      </c>
      <c r="AT2756">
        <f t="shared" ca="1" si="1147"/>
        <v>1</v>
      </c>
      <c r="AU2756" t="b">
        <f t="shared" ca="1" si="1163"/>
        <v>0</v>
      </c>
      <c r="AV2756" t="b">
        <f t="shared" ca="1" si="1164"/>
        <v>0</v>
      </c>
      <c r="AW2756" s="266" t="b">
        <f t="shared" ca="1" si="1165"/>
        <v>1</v>
      </c>
      <c r="AX2756" s="266" t="b">
        <f t="shared" ca="1" si="1166"/>
        <v>1</v>
      </c>
      <c r="AY2756" s="266" t="b">
        <f t="shared" ca="1" si="1167"/>
        <v>0</v>
      </c>
    </row>
    <row r="2757" spans="1:51" x14ac:dyDescent="0.25">
      <c r="A2757">
        <v>2725</v>
      </c>
      <c r="B2757" s="163">
        <f ca="1">OFFSET(InputPriceData!B$15,CalculationsAndCharts!$A2757+$A$11,0,1,1)</f>
        <v>38062</v>
      </c>
      <c r="C2757" s="3">
        <f ca="1">OFFSET(InputPriceData!G$15,CalculationsAndCharts!$A2757+$A$11,IF($C$7,8,0),1,1)</f>
        <v>1066100</v>
      </c>
      <c r="D2757" s="4">
        <f ca="1">OFFSET(InputPriceData!C$15,CalculationsAndCharts!$A2757+$A$11,IF($C$7,8,0),1,1)</f>
        <v>22.34</v>
      </c>
      <c r="E2757" s="4">
        <f ca="1">OFFSET(InputPriceData!D$15,CalculationsAndCharts!$A2757+$A$11,IF($C$7,8,0),1,1)</f>
        <v>22.35</v>
      </c>
      <c r="F2757" s="4">
        <f ca="1">OFFSET(InputPriceData!E$15,CalculationsAndCharts!$A2757+$A$11,IF($C$7,8,0),1,1)</f>
        <v>21.7</v>
      </c>
      <c r="G2757" s="4">
        <f ca="1">OFFSET(InputPriceData!F$15,CalculationsAndCharts!$A2757+$A$11,IF($C$7,8,0),1,1)</f>
        <v>21.8</v>
      </c>
      <c r="H2757" s="128"/>
      <c r="I2757" s="128"/>
      <c r="K2757" s="124"/>
      <c r="L2757" s="279"/>
      <c r="M2757" s="281"/>
      <c r="N2757" s="280"/>
      <c r="O2757" s="4"/>
      <c r="P2757" s="4"/>
      <c r="Q2757" s="3"/>
      <c r="S2757" s="309">
        <f t="shared" ca="1" si="1148"/>
        <v>23.08</v>
      </c>
      <c r="T2757" s="309">
        <f t="shared" ca="1" si="1149"/>
        <v>21.75</v>
      </c>
      <c r="U2757" s="310">
        <f t="shared" ca="1" si="1141"/>
        <v>3.7593984962406596E-2</v>
      </c>
      <c r="V2757" s="310" t="b">
        <f t="shared" ca="1" si="1150"/>
        <v>1</v>
      </c>
      <c r="W2757" s="3" t="b">
        <f t="shared" ca="1" si="1151"/>
        <v>0</v>
      </c>
      <c r="X2757" s="3" t="str">
        <f t="shared" ca="1" si="1152"/>
        <v/>
      </c>
      <c r="Y2757" s="3" t="str">
        <f t="shared" ca="1" si="1142"/>
        <v/>
      </c>
      <c r="Z2757" s="3" t="str">
        <f t="shared" ca="1" si="1153"/>
        <v/>
      </c>
      <c r="AA2757" s="3" t="str">
        <f t="shared" ca="1" si="1154"/>
        <v/>
      </c>
      <c r="AB2757" s="205">
        <f t="shared" ca="1" si="1155"/>
        <v>184</v>
      </c>
      <c r="AC2757" s="205">
        <f t="shared" ca="1" si="1156"/>
        <v>4</v>
      </c>
      <c r="AD2757" s="205">
        <f t="shared" ca="1" si="1143"/>
        <v>46</v>
      </c>
      <c r="AE2757" s="205">
        <f t="shared" ca="1" si="1144"/>
        <v>-4</v>
      </c>
      <c r="AF2757" s="205">
        <f t="shared" ca="1" si="1157"/>
        <v>-0.8</v>
      </c>
      <c r="AG2757" s="205"/>
      <c r="AH2757" s="205"/>
      <c r="AI2757" s="205"/>
      <c r="AJ2757" s="205"/>
      <c r="AK2757" s="4"/>
      <c r="AL2757" s="4"/>
      <c r="AM2757" s="309">
        <f t="shared" ca="1" si="1158"/>
        <v>23.08</v>
      </c>
      <c r="AN2757" s="309">
        <f t="shared" ca="1" si="1159"/>
        <v>21.8</v>
      </c>
      <c r="AO2757" s="310">
        <f t="shared" ca="1" si="1160"/>
        <v>0</v>
      </c>
      <c r="AP2757" s="310" t="b">
        <f t="shared" ca="1" si="1161"/>
        <v>1</v>
      </c>
      <c r="AQ2757" s="309">
        <f t="shared" ca="1" si="1162"/>
        <v>0</v>
      </c>
      <c r="AR2757" s="205">
        <f t="shared" ca="1" si="1145"/>
        <v>0</v>
      </c>
      <c r="AS2757" s="45" t="b">
        <f t="shared" ca="1" si="1146"/>
        <v>0</v>
      </c>
      <c r="AT2757">
        <f t="shared" ca="1" si="1147"/>
        <v>0</v>
      </c>
      <c r="AU2757" t="b">
        <f t="shared" ca="1" si="1163"/>
        <v>0</v>
      </c>
      <c r="AV2757" t="b">
        <f t="shared" ca="1" si="1164"/>
        <v>0</v>
      </c>
      <c r="AW2757" s="266" t="b">
        <f t="shared" ca="1" si="1165"/>
        <v>0</v>
      </c>
      <c r="AX2757" s="266" t="b">
        <f t="shared" ca="1" si="1166"/>
        <v>0</v>
      </c>
      <c r="AY2757" s="266" t="b">
        <f t="shared" ca="1" si="1167"/>
        <v>0</v>
      </c>
    </row>
    <row r="2758" spans="1:51" x14ac:dyDescent="0.25">
      <c r="A2758">
        <v>2726</v>
      </c>
      <c r="B2758" s="163">
        <f ca="1">OFFSET(InputPriceData!B$15,CalculationsAndCharts!$A2758+$A$11,0,1,1)</f>
        <v>38061</v>
      </c>
      <c r="C2758" s="3">
        <f ca="1">OFFSET(InputPriceData!G$15,CalculationsAndCharts!$A2758+$A$11,IF($C$7,8,0),1,1)</f>
        <v>342900</v>
      </c>
      <c r="D2758" s="4">
        <f ca="1">OFFSET(InputPriceData!C$15,CalculationsAndCharts!$A2758+$A$11,IF($C$7,8,0),1,1)</f>
        <v>22.61</v>
      </c>
      <c r="E2758" s="4">
        <f ca="1">OFFSET(InputPriceData!D$15,CalculationsAndCharts!$A2758+$A$11,IF($C$7,8,0),1,1)</f>
        <v>22.64</v>
      </c>
      <c r="F2758" s="4">
        <f ca="1">OFFSET(InputPriceData!E$15,CalculationsAndCharts!$A2758+$A$11,IF($C$7,8,0),1,1)</f>
        <v>22.15</v>
      </c>
      <c r="G2758" s="4">
        <f ca="1">OFFSET(InputPriceData!F$15,CalculationsAndCharts!$A2758+$A$11,IF($C$7,8,0),1,1)</f>
        <v>22.25</v>
      </c>
      <c r="H2758" s="128"/>
      <c r="I2758" s="128"/>
      <c r="K2758" s="124"/>
      <c r="L2758" s="279"/>
      <c r="M2758" s="281"/>
      <c r="N2758" s="280"/>
      <c r="O2758" s="4"/>
      <c r="P2758" s="4"/>
      <c r="Q2758" s="3"/>
      <c r="S2758" s="309">
        <f t="shared" ca="1" si="1148"/>
        <v>23.08</v>
      </c>
      <c r="T2758" s="309">
        <f t="shared" ca="1" si="1149"/>
        <v>21.75</v>
      </c>
      <c r="U2758" s="310">
        <f t="shared" ca="1" si="1141"/>
        <v>0.37593984962406063</v>
      </c>
      <c r="V2758" s="310" t="b">
        <f t="shared" ca="1" si="1150"/>
        <v>0</v>
      </c>
      <c r="W2758" s="3" t="b">
        <f t="shared" ca="1" si="1151"/>
        <v>0</v>
      </c>
      <c r="X2758" s="3" t="str">
        <f t="shared" ca="1" si="1152"/>
        <v/>
      </c>
      <c r="Y2758" s="3" t="str">
        <f t="shared" ca="1" si="1142"/>
        <v/>
      </c>
      <c r="Z2758" s="3" t="str">
        <f t="shared" ca="1" si="1153"/>
        <v/>
      </c>
      <c r="AA2758" s="3" t="str">
        <f t="shared" ca="1" si="1154"/>
        <v/>
      </c>
      <c r="AB2758" s="205">
        <f t="shared" ca="1" si="1155"/>
        <v>184</v>
      </c>
      <c r="AC2758" s="205">
        <f t="shared" ca="1" si="1156"/>
        <v>4</v>
      </c>
      <c r="AD2758" s="205">
        <f t="shared" ca="1" si="1143"/>
        <v>46</v>
      </c>
      <c r="AE2758" s="205">
        <f t="shared" ca="1" si="1144"/>
        <v>-4</v>
      </c>
      <c r="AF2758" s="205">
        <f t="shared" ca="1" si="1157"/>
        <v>-0.8</v>
      </c>
      <c r="AG2758" s="205"/>
      <c r="AH2758" s="205"/>
      <c r="AI2758" s="205"/>
      <c r="AJ2758" s="205"/>
      <c r="AK2758" s="4"/>
      <c r="AL2758" s="4"/>
      <c r="AM2758" s="309">
        <f t="shared" ca="1" si="1158"/>
        <v>23.08</v>
      </c>
      <c r="AN2758" s="309">
        <f t="shared" ca="1" si="1159"/>
        <v>21.75</v>
      </c>
      <c r="AO2758" s="310">
        <f t="shared" ca="1" si="1160"/>
        <v>0.37593984962406063</v>
      </c>
      <c r="AP2758" s="310" t="b">
        <f t="shared" ca="1" si="1161"/>
        <v>0</v>
      </c>
      <c r="AQ2758" s="309">
        <f t="shared" ca="1" si="1162"/>
        <v>0</v>
      </c>
      <c r="AR2758" s="205">
        <f t="shared" ca="1" si="1145"/>
        <v>0</v>
      </c>
      <c r="AS2758" s="45" t="b">
        <f t="shared" ca="1" si="1146"/>
        <v>0</v>
      </c>
      <c r="AT2758">
        <f t="shared" ca="1" si="1147"/>
        <v>0</v>
      </c>
      <c r="AU2758" t="b">
        <f t="shared" ca="1" si="1163"/>
        <v>0</v>
      </c>
      <c r="AV2758" t="b">
        <f t="shared" ca="1" si="1164"/>
        <v>0</v>
      </c>
      <c r="AW2758" s="266" t="b">
        <f t="shared" ca="1" si="1165"/>
        <v>0</v>
      </c>
      <c r="AX2758" s="266" t="b">
        <f t="shared" ca="1" si="1166"/>
        <v>0</v>
      </c>
      <c r="AY2758" s="266" t="b">
        <f t="shared" ca="1" si="1167"/>
        <v>0</v>
      </c>
    </row>
    <row r="2759" spans="1:51" x14ac:dyDescent="0.25">
      <c r="A2759">
        <v>2727</v>
      </c>
      <c r="B2759" s="163">
        <f ca="1">OFFSET(InputPriceData!B$15,CalculationsAndCharts!$A2759+$A$11,0,1,1)</f>
        <v>38058</v>
      </c>
      <c r="C2759" s="3">
        <f ca="1">OFFSET(InputPriceData!G$15,CalculationsAndCharts!$A2759+$A$11,IF($C$7,8,0),1,1)</f>
        <v>473600</v>
      </c>
      <c r="D2759" s="4">
        <f ca="1">OFFSET(InputPriceData!C$15,CalculationsAndCharts!$A2759+$A$11,IF($C$7,8,0),1,1)</f>
        <v>22.75</v>
      </c>
      <c r="E2759" s="4">
        <f ca="1">OFFSET(InputPriceData!D$15,CalculationsAndCharts!$A2759+$A$11,IF($C$7,8,0),1,1)</f>
        <v>22.78</v>
      </c>
      <c r="F2759" s="4">
        <f ca="1">OFFSET(InputPriceData!E$15,CalculationsAndCharts!$A2759+$A$11,IF($C$7,8,0),1,1)</f>
        <v>22.3</v>
      </c>
      <c r="G2759" s="4">
        <f ca="1">OFFSET(InputPriceData!F$15,CalculationsAndCharts!$A2759+$A$11,IF($C$7,8,0),1,1)</f>
        <v>22.6</v>
      </c>
      <c r="H2759" s="128"/>
      <c r="I2759" s="128"/>
      <c r="K2759" s="124"/>
      <c r="L2759" s="279"/>
      <c r="M2759" s="281"/>
      <c r="N2759" s="280"/>
      <c r="O2759" s="4"/>
      <c r="P2759" s="4"/>
      <c r="Q2759" s="3"/>
      <c r="S2759" s="309">
        <f t="shared" ca="1" si="1148"/>
        <v>23.08</v>
      </c>
      <c r="T2759" s="309">
        <f t="shared" ca="1" si="1149"/>
        <v>21.75</v>
      </c>
      <c r="U2759" s="310">
        <f t="shared" ca="1" si="1141"/>
        <v>0.63909774436090416</v>
      </c>
      <c r="V2759" s="310" t="b">
        <f t="shared" ca="1" si="1150"/>
        <v>0</v>
      </c>
      <c r="W2759" s="3" t="b">
        <f t="shared" ca="1" si="1151"/>
        <v>0</v>
      </c>
      <c r="X2759" s="3" t="str">
        <f t="shared" ca="1" si="1152"/>
        <v/>
      </c>
      <c r="Y2759" s="3" t="str">
        <f t="shared" ca="1" si="1142"/>
        <v/>
      </c>
      <c r="Z2759" s="3" t="str">
        <f t="shared" ca="1" si="1153"/>
        <v/>
      </c>
      <c r="AA2759" s="3" t="str">
        <f t="shared" ca="1" si="1154"/>
        <v/>
      </c>
      <c r="AB2759" s="205">
        <f t="shared" ca="1" si="1155"/>
        <v>184</v>
      </c>
      <c r="AC2759" s="205">
        <f t="shared" ca="1" si="1156"/>
        <v>4</v>
      </c>
      <c r="AD2759" s="205">
        <f t="shared" ca="1" si="1143"/>
        <v>46</v>
      </c>
      <c r="AE2759" s="205">
        <f t="shared" ca="1" si="1144"/>
        <v>-4</v>
      </c>
      <c r="AF2759" s="205">
        <f t="shared" ca="1" si="1157"/>
        <v>-0.8</v>
      </c>
      <c r="AG2759" s="205"/>
      <c r="AH2759" s="205"/>
      <c r="AI2759" s="205"/>
      <c r="AJ2759" s="205"/>
      <c r="AK2759" s="4"/>
      <c r="AL2759" s="4"/>
      <c r="AM2759" s="309">
        <f t="shared" ca="1" si="1158"/>
        <v>23.08</v>
      </c>
      <c r="AN2759" s="309">
        <f t="shared" ca="1" si="1159"/>
        <v>21.75</v>
      </c>
      <c r="AO2759" s="310">
        <f t="shared" ca="1" si="1160"/>
        <v>0.63909774436090416</v>
      </c>
      <c r="AP2759" s="310" t="b">
        <f t="shared" ca="1" si="1161"/>
        <v>0</v>
      </c>
      <c r="AQ2759" s="309">
        <f t="shared" ca="1" si="1162"/>
        <v>0</v>
      </c>
      <c r="AR2759" s="205">
        <f t="shared" ca="1" si="1145"/>
        <v>0</v>
      </c>
      <c r="AS2759" s="45" t="b">
        <f t="shared" ca="1" si="1146"/>
        <v>0</v>
      </c>
      <c r="AT2759">
        <f t="shared" ca="1" si="1147"/>
        <v>0</v>
      </c>
      <c r="AU2759" t="b">
        <f t="shared" ca="1" si="1163"/>
        <v>0</v>
      </c>
      <c r="AV2759" t="b">
        <f t="shared" ca="1" si="1164"/>
        <v>0</v>
      </c>
      <c r="AW2759" s="266" t="b">
        <f t="shared" ca="1" si="1165"/>
        <v>0</v>
      </c>
      <c r="AX2759" s="266" t="b">
        <f t="shared" ca="1" si="1166"/>
        <v>0</v>
      </c>
      <c r="AY2759" s="266" t="b">
        <f t="shared" ca="1" si="1167"/>
        <v>0</v>
      </c>
    </row>
    <row r="2760" spans="1:51" x14ac:dyDescent="0.25">
      <c r="A2760">
        <v>2728</v>
      </c>
      <c r="B2760" s="163">
        <f ca="1">OFFSET(InputPriceData!B$15,CalculationsAndCharts!$A2760+$A$11,0,1,1)</f>
        <v>38057</v>
      </c>
      <c r="C2760" s="3">
        <f ca="1">OFFSET(InputPriceData!G$15,CalculationsAndCharts!$A2760+$A$11,IF($C$7,8,0),1,1)</f>
        <v>658800</v>
      </c>
      <c r="D2760" s="4">
        <f ca="1">OFFSET(InputPriceData!C$15,CalculationsAndCharts!$A2760+$A$11,IF($C$7,8,0),1,1)</f>
        <v>22.15</v>
      </c>
      <c r="E2760" s="4">
        <f ca="1">OFFSET(InputPriceData!D$15,CalculationsAndCharts!$A2760+$A$11,IF($C$7,8,0),1,1)</f>
        <v>22.89</v>
      </c>
      <c r="F2760" s="4">
        <f ca="1">OFFSET(InputPriceData!E$15,CalculationsAndCharts!$A2760+$A$11,IF($C$7,8,0),1,1)</f>
        <v>22.15</v>
      </c>
      <c r="G2760" s="4">
        <f ca="1">OFFSET(InputPriceData!F$15,CalculationsAndCharts!$A2760+$A$11,IF($C$7,8,0),1,1)</f>
        <v>22.41</v>
      </c>
      <c r="H2760" s="128"/>
      <c r="I2760" s="128"/>
      <c r="K2760" s="124"/>
      <c r="L2760" s="279"/>
      <c r="M2760" s="281"/>
      <c r="N2760" s="280"/>
      <c r="O2760" s="4"/>
      <c r="P2760" s="4"/>
      <c r="Q2760" s="3"/>
      <c r="S2760" s="309">
        <f t="shared" ca="1" si="1148"/>
        <v>23.08</v>
      </c>
      <c r="T2760" s="309">
        <f t="shared" ca="1" si="1149"/>
        <v>21.75</v>
      </c>
      <c r="U2760" s="310">
        <f t="shared" ca="1" si="1141"/>
        <v>0.49624060150376015</v>
      </c>
      <c r="V2760" s="310" t="b">
        <f t="shared" ca="1" si="1150"/>
        <v>0</v>
      </c>
      <c r="W2760" s="3" t="b">
        <f t="shared" ca="1" si="1151"/>
        <v>0</v>
      </c>
      <c r="X2760" s="3" t="str">
        <f t="shared" ca="1" si="1152"/>
        <v/>
      </c>
      <c r="Y2760" s="3" t="str">
        <f t="shared" ca="1" si="1142"/>
        <v/>
      </c>
      <c r="Z2760" s="3" t="str">
        <f t="shared" ca="1" si="1153"/>
        <v/>
      </c>
      <c r="AA2760" s="3" t="str">
        <f t="shared" ca="1" si="1154"/>
        <v/>
      </c>
      <c r="AB2760" s="205">
        <f t="shared" ca="1" si="1155"/>
        <v>184</v>
      </c>
      <c r="AC2760" s="205">
        <f t="shared" ca="1" si="1156"/>
        <v>4</v>
      </c>
      <c r="AD2760" s="205">
        <f t="shared" ca="1" si="1143"/>
        <v>46</v>
      </c>
      <c r="AE2760" s="205">
        <f t="shared" ca="1" si="1144"/>
        <v>-4</v>
      </c>
      <c r="AF2760" s="205">
        <f t="shared" ca="1" si="1157"/>
        <v>-0.8</v>
      </c>
      <c r="AG2760" s="205"/>
      <c r="AH2760" s="205"/>
      <c r="AI2760" s="205"/>
      <c r="AJ2760" s="205"/>
      <c r="AK2760" s="4"/>
      <c r="AL2760" s="4"/>
      <c r="AM2760" s="309">
        <f t="shared" ca="1" si="1158"/>
        <v>23.08</v>
      </c>
      <c r="AN2760" s="309">
        <f t="shared" ca="1" si="1159"/>
        <v>21.75</v>
      </c>
      <c r="AO2760" s="310">
        <f t="shared" ca="1" si="1160"/>
        <v>0.49624060150376015</v>
      </c>
      <c r="AP2760" s="310" t="b">
        <f t="shared" ca="1" si="1161"/>
        <v>0</v>
      </c>
      <c r="AQ2760" s="309">
        <f t="shared" ca="1" si="1162"/>
        <v>0</v>
      </c>
      <c r="AR2760" s="205">
        <f t="shared" ca="1" si="1145"/>
        <v>0</v>
      </c>
      <c r="AS2760" s="45" t="b">
        <f t="shared" ca="1" si="1146"/>
        <v>0</v>
      </c>
      <c r="AT2760">
        <f t="shared" ca="1" si="1147"/>
        <v>0</v>
      </c>
      <c r="AU2760" t="b">
        <f t="shared" ca="1" si="1163"/>
        <v>0</v>
      </c>
      <c r="AV2760" t="b">
        <f t="shared" ca="1" si="1164"/>
        <v>0</v>
      </c>
      <c r="AW2760" s="266" t="b">
        <f t="shared" ca="1" si="1165"/>
        <v>0</v>
      </c>
      <c r="AX2760" s="266" t="b">
        <f t="shared" ca="1" si="1166"/>
        <v>0</v>
      </c>
      <c r="AY2760" s="266" t="b">
        <f t="shared" ca="1" si="1167"/>
        <v>0</v>
      </c>
    </row>
    <row r="2761" spans="1:51" x14ac:dyDescent="0.25">
      <c r="A2761">
        <v>2729</v>
      </c>
      <c r="B2761" s="163">
        <f ca="1">OFFSET(InputPriceData!B$15,CalculationsAndCharts!$A2761+$A$11,0,1,1)</f>
        <v>38056</v>
      </c>
      <c r="C2761" s="3">
        <f ca="1">OFFSET(InputPriceData!G$15,CalculationsAndCharts!$A2761+$A$11,IF($C$7,8,0),1,1)</f>
        <v>336000</v>
      </c>
      <c r="D2761" s="4">
        <f ca="1">OFFSET(InputPriceData!C$15,CalculationsAndCharts!$A2761+$A$11,IF($C$7,8,0),1,1)</f>
        <v>22.5</v>
      </c>
      <c r="E2761" s="4">
        <f ca="1">OFFSET(InputPriceData!D$15,CalculationsAndCharts!$A2761+$A$11,IF($C$7,8,0),1,1)</f>
        <v>22.8</v>
      </c>
      <c r="F2761" s="4">
        <f ca="1">OFFSET(InputPriceData!E$15,CalculationsAndCharts!$A2761+$A$11,IF($C$7,8,0),1,1)</f>
        <v>22.27</v>
      </c>
      <c r="G2761" s="4">
        <f ca="1">OFFSET(InputPriceData!F$15,CalculationsAndCharts!$A2761+$A$11,IF($C$7,8,0),1,1)</f>
        <v>22.45</v>
      </c>
      <c r="H2761" s="128"/>
      <c r="I2761" s="128"/>
      <c r="K2761" s="124"/>
      <c r="L2761" s="279"/>
      <c r="M2761" s="281"/>
      <c r="N2761" s="280"/>
      <c r="O2761" s="4"/>
      <c r="P2761" s="4"/>
      <c r="Q2761" s="3"/>
      <c r="S2761" s="309">
        <f t="shared" ca="1" si="1148"/>
        <v>23.08</v>
      </c>
      <c r="T2761" s="309">
        <f t="shared" ca="1" si="1149"/>
        <v>21.75</v>
      </c>
      <c r="U2761" s="310">
        <f t="shared" ca="1" si="1141"/>
        <v>0.5263157894736844</v>
      </c>
      <c r="V2761" s="310" t="b">
        <f t="shared" ca="1" si="1150"/>
        <v>0</v>
      </c>
      <c r="W2761" s="3" t="b">
        <f t="shared" ca="1" si="1151"/>
        <v>0</v>
      </c>
      <c r="X2761" s="3" t="str">
        <f t="shared" ca="1" si="1152"/>
        <v/>
      </c>
      <c r="Y2761" s="3" t="str">
        <f t="shared" ca="1" si="1142"/>
        <v/>
      </c>
      <c r="Z2761" s="3" t="str">
        <f t="shared" ca="1" si="1153"/>
        <v/>
      </c>
      <c r="AA2761" s="3" t="str">
        <f t="shared" ca="1" si="1154"/>
        <v/>
      </c>
      <c r="AB2761" s="205">
        <f t="shared" ca="1" si="1155"/>
        <v>184</v>
      </c>
      <c r="AC2761" s="205">
        <f t="shared" ca="1" si="1156"/>
        <v>4</v>
      </c>
      <c r="AD2761" s="205">
        <f t="shared" ca="1" si="1143"/>
        <v>46</v>
      </c>
      <c r="AE2761" s="205">
        <f t="shared" ca="1" si="1144"/>
        <v>-4</v>
      </c>
      <c r="AF2761" s="205">
        <f t="shared" ca="1" si="1157"/>
        <v>-0.8</v>
      </c>
      <c r="AG2761" s="205"/>
      <c r="AH2761" s="205"/>
      <c r="AI2761" s="205"/>
      <c r="AJ2761" s="205"/>
      <c r="AK2761" s="4"/>
      <c r="AL2761" s="4"/>
      <c r="AM2761" s="309">
        <f t="shared" ca="1" si="1158"/>
        <v>23.08</v>
      </c>
      <c r="AN2761" s="309">
        <f t="shared" ca="1" si="1159"/>
        <v>21.75</v>
      </c>
      <c r="AO2761" s="310">
        <f t="shared" ca="1" si="1160"/>
        <v>0.5263157894736844</v>
      </c>
      <c r="AP2761" s="310" t="b">
        <f t="shared" ca="1" si="1161"/>
        <v>0</v>
      </c>
      <c r="AQ2761" s="309">
        <f t="shared" ca="1" si="1162"/>
        <v>0</v>
      </c>
      <c r="AR2761" s="205">
        <f t="shared" ca="1" si="1145"/>
        <v>0</v>
      </c>
      <c r="AS2761" s="45" t="b">
        <f t="shared" ca="1" si="1146"/>
        <v>0</v>
      </c>
      <c r="AT2761">
        <f t="shared" ca="1" si="1147"/>
        <v>0</v>
      </c>
      <c r="AU2761" t="b">
        <f t="shared" ca="1" si="1163"/>
        <v>0</v>
      </c>
      <c r="AV2761" t="b">
        <f t="shared" ca="1" si="1164"/>
        <v>0</v>
      </c>
      <c r="AW2761" s="266" t="b">
        <f t="shared" ca="1" si="1165"/>
        <v>0</v>
      </c>
      <c r="AX2761" s="266" t="b">
        <f t="shared" ca="1" si="1166"/>
        <v>0</v>
      </c>
      <c r="AY2761" s="266" t="b">
        <f t="shared" ca="1" si="1167"/>
        <v>0</v>
      </c>
    </row>
    <row r="2762" spans="1:51" x14ac:dyDescent="0.25">
      <c r="A2762">
        <v>2730</v>
      </c>
      <c r="B2762" s="163">
        <f ca="1">OFFSET(InputPriceData!B$15,CalculationsAndCharts!$A2762+$A$11,0,1,1)</f>
        <v>38055</v>
      </c>
      <c r="C2762" s="3">
        <f ca="1">OFFSET(InputPriceData!G$15,CalculationsAndCharts!$A2762+$A$11,IF($C$7,8,0),1,1)</f>
        <v>391700</v>
      </c>
      <c r="D2762" s="4">
        <f ca="1">OFFSET(InputPriceData!C$15,CalculationsAndCharts!$A2762+$A$11,IF($C$7,8,0),1,1)</f>
        <v>22.52</v>
      </c>
      <c r="E2762" s="4">
        <f ca="1">OFFSET(InputPriceData!D$15,CalculationsAndCharts!$A2762+$A$11,IF($C$7,8,0),1,1)</f>
        <v>22.94</v>
      </c>
      <c r="F2762" s="4">
        <f ca="1">OFFSET(InputPriceData!E$15,CalculationsAndCharts!$A2762+$A$11,IF($C$7,8,0),1,1)</f>
        <v>22.38</v>
      </c>
      <c r="G2762" s="4">
        <f ca="1">OFFSET(InputPriceData!F$15,CalculationsAndCharts!$A2762+$A$11,IF($C$7,8,0),1,1)</f>
        <v>22.38</v>
      </c>
      <c r="H2762" s="128"/>
      <c r="I2762" s="128"/>
      <c r="K2762" s="124"/>
      <c r="L2762" s="279"/>
      <c r="M2762" s="281"/>
      <c r="N2762" s="280"/>
      <c r="O2762" s="4"/>
      <c r="P2762" s="4"/>
      <c r="Q2762" s="3"/>
      <c r="S2762" s="309">
        <f t="shared" ca="1" si="1148"/>
        <v>23.08</v>
      </c>
      <c r="T2762" s="309">
        <f t="shared" ca="1" si="1149"/>
        <v>21.75</v>
      </c>
      <c r="U2762" s="310">
        <f t="shared" ca="1" si="1141"/>
        <v>0.47368421052631565</v>
      </c>
      <c r="V2762" s="310" t="b">
        <f t="shared" ca="1" si="1150"/>
        <v>0</v>
      </c>
      <c r="W2762" s="3" t="b">
        <f t="shared" ca="1" si="1151"/>
        <v>0</v>
      </c>
      <c r="X2762" s="3" t="str">
        <f t="shared" ca="1" si="1152"/>
        <v/>
      </c>
      <c r="Y2762" s="3" t="str">
        <f t="shared" ca="1" si="1142"/>
        <v/>
      </c>
      <c r="Z2762" s="3" t="str">
        <f t="shared" ca="1" si="1153"/>
        <v/>
      </c>
      <c r="AA2762" s="3" t="str">
        <f t="shared" ca="1" si="1154"/>
        <v/>
      </c>
      <c r="AB2762" s="205">
        <f t="shared" ca="1" si="1155"/>
        <v>184</v>
      </c>
      <c r="AC2762" s="205">
        <f t="shared" ca="1" si="1156"/>
        <v>4</v>
      </c>
      <c r="AD2762" s="205">
        <f t="shared" ca="1" si="1143"/>
        <v>46</v>
      </c>
      <c r="AE2762" s="205">
        <f t="shared" ca="1" si="1144"/>
        <v>-4</v>
      </c>
      <c r="AF2762" s="205">
        <f t="shared" ca="1" si="1157"/>
        <v>-0.8</v>
      </c>
      <c r="AG2762" s="205"/>
      <c r="AH2762" s="205"/>
      <c r="AI2762" s="205"/>
      <c r="AJ2762" s="205"/>
      <c r="AK2762" s="4"/>
      <c r="AL2762" s="4"/>
      <c r="AM2762" s="309">
        <f t="shared" ca="1" si="1158"/>
        <v>23.08</v>
      </c>
      <c r="AN2762" s="309">
        <f t="shared" ca="1" si="1159"/>
        <v>21.75</v>
      </c>
      <c r="AO2762" s="310">
        <f t="shared" ca="1" si="1160"/>
        <v>0.47368421052631565</v>
      </c>
      <c r="AP2762" s="310" t="b">
        <f t="shared" ca="1" si="1161"/>
        <v>0</v>
      </c>
      <c r="AQ2762" s="309">
        <f t="shared" ca="1" si="1162"/>
        <v>0</v>
      </c>
      <c r="AR2762" s="205">
        <f t="shared" ca="1" si="1145"/>
        <v>0</v>
      </c>
      <c r="AS2762" s="45" t="b">
        <f t="shared" ca="1" si="1146"/>
        <v>0</v>
      </c>
      <c r="AT2762">
        <f t="shared" ca="1" si="1147"/>
        <v>0</v>
      </c>
      <c r="AU2762" t="b">
        <f t="shared" ca="1" si="1163"/>
        <v>0</v>
      </c>
      <c r="AV2762" t="b">
        <f t="shared" ca="1" si="1164"/>
        <v>0</v>
      </c>
      <c r="AW2762" s="266" t="b">
        <f t="shared" ca="1" si="1165"/>
        <v>0</v>
      </c>
      <c r="AX2762" s="266" t="b">
        <f t="shared" ca="1" si="1166"/>
        <v>0</v>
      </c>
      <c r="AY2762" s="266" t="b">
        <f t="shared" ca="1" si="1167"/>
        <v>0</v>
      </c>
    </row>
    <row r="2763" spans="1:51" x14ac:dyDescent="0.25">
      <c r="A2763">
        <v>2731</v>
      </c>
      <c r="B2763" s="163">
        <f ca="1">OFFSET(InputPriceData!B$15,CalculationsAndCharts!$A2763+$A$11,0,1,1)</f>
        <v>38054</v>
      </c>
      <c r="C2763" s="3">
        <f ca="1">OFFSET(InputPriceData!G$15,CalculationsAndCharts!$A2763+$A$11,IF($C$7,8,0),1,1)</f>
        <v>533600</v>
      </c>
      <c r="D2763" s="4">
        <f ca="1">OFFSET(InputPriceData!C$15,CalculationsAndCharts!$A2763+$A$11,IF($C$7,8,0),1,1)</f>
        <v>23</v>
      </c>
      <c r="E2763" s="4">
        <f ca="1">OFFSET(InputPriceData!D$15,CalculationsAndCharts!$A2763+$A$11,IF($C$7,8,0),1,1)</f>
        <v>23.2</v>
      </c>
      <c r="F2763" s="4">
        <f ca="1">OFFSET(InputPriceData!E$15,CalculationsAndCharts!$A2763+$A$11,IF($C$7,8,0),1,1)</f>
        <v>22.42</v>
      </c>
      <c r="G2763" s="4">
        <f ca="1">OFFSET(InputPriceData!F$15,CalculationsAndCharts!$A2763+$A$11,IF($C$7,8,0),1,1)</f>
        <v>22.66</v>
      </c>
      <c r="H2763" s="128"/>
      <c r="I2763" s="128"/>
      <c r="K2763" s="124"/>
      <c r="L2763" s="279"/>
      <c r="M2763" s="281"/>
      <c r="N2763" s="280"/>
      <c r="O2763" s="4"/>
      <c r="P2763" s="4"/>
      <c r="Q2763" s="3"/>
      <c r="S2763" s="309">
        <f t="shared" ca="1" si="1148"/>
        <v>23.08</v>
      </c>
      <c r="T2763" s="309">
        <f t="shared" ca="1" si="1149"/>
        <v>21.75</v>
      </c>
      <c r="U2763" s="310">
        <f t="shared" ca="1" si="1141"/>
        <v>0.68421052631579049</v>
      </c>
      <c r="V2763" s="310" t="b">
        <f t="shared" ca="1" si="1150"/>
        <v>0</v>
      </c>
      <c r="W2763" s="3" t="b">
        <f t="shared" ca="1" si="1151"/>
        <v>0</v>
      </c>
      <c r="X2763" s="3" t="str">
        <f t="shared" ca="1" si="1152"/>
        <v/>
      </c>
      <c r="Y2763" s="3" t="str">
        <f t="shared" ca="1" si="1142"/>
        <v/>
      </c>
      <c r="Z2763" s="3" t="str">
        <f t="shared" ca="1" si="1153"/>
        <v/>
      </c>
      <c r="AA2763" s="3" t="str">
        <f t="shared" ca="1" si="1154"/>
        <v/>
      </c>
      <c r="AB2763" s="205">
        <f t="shared" ca="1" si="1155"/>
        <v>184</v>
      </c>
      <c r="AC2763" s="205">
        <f t="shared" ca="1" si="1156"/>
        <v>4</v>
      </c>
      <c r="AD2763" s="205">
        <f t="shared" ca="1" si="1143"/>
        <v>46</v>
      </c>
      <c r="AE2763" s="205">
        <f t="shared" ca="1" si="1144"/>
        <v>-4</v>
      </c>
      <c r="AF2763" s="205">
        <f t="shared" ca="1" si="1157"/>
        <v>-0.8</v>
      </c>
      <c r="AG2763" s="205"/>
      <c r="AH2763" s="205"/>
      <c r="AI2763" s="205"/>
      <c r="AJ2763" s="205"/>
      <c r="AK2763" s="4"/>
      <c r="AL2763" s="4"/>
      <c r="AM2763" s="309">
        <f t="shared" ca="1" si="1158"/>
        <v>23.08</v>
      </c>
      <c r="AN2763" s="309">
        <f t="shared" ca="1" si="1159"/>
        <v>21.75</v>
      </c>
      <c r="AO2763" s="310">
        <f t="shared" ca="1" si="1160"/>
        <v>0.68421052631579049</v>
      </c>
      <c r="AP2763" s="310" t="b">
        <f t="shared" ca="1" si="1161"/>
        <v>0</v>
      </c>
      <c r="AQ2763" s="309">
        <f t="shared" ca="1" si="1162"/>
        <v>0</v>
      </c>
      <c r="AR2763" s="205">
        <f t="shared" ca="1" si="1145"/>
        <v>0</v>
      </c>
      <c r="AS2763" s="45" t="b">
        <f t="shared" ca="1" si="1146"/>
        <v>0</v>
      </c>
      <c r="AT2763">
        <f t="shared" ca="1" si="1147"/>
        <v>0</v>
      </c>
      <c r="AU2763" t="b">
        <f t="shared" ca="1" si="1163"/>
        <v>0</v>
      </c>
      <c r="AV2763" t="b">
        <f t="shared" ca="1" si="1164"/>
        <v>0</v>
      </c>
      <c r="AW2763" s="266" t="b">
        <f t="shared" ca="1" si="1165"/>
        <v>0</v>
      </c>
      <c r="AX2763" s="266" t="b">
        <f t="shared" ca="1" si="1166"/>
        <v>0</v>
      </c>
      <c r="AY2763" s="266" t="b">
        <f t="shared" ca="1" si="1167"/>
        <v>0</v>
      </c>
    </row>
    <row r="2764" spans="1:51" x14ac:dyDescent="0.25">
      <c r="A2764">
        <v>2732</v>
      </c>
      <c r="B2764" s="163">
        <f ca="1">OFFSET(InputPriceData!B$15,CalculationsAndCharts!$A2764+$A$11,0,1,1)</f>
        <v>38051</v>
      </c>
      <c r="C2764" s="3">
        <f ca="1">OFFSET(InputPriceData!G$15,CalculationsAndCharts!$A2764+$A$11,IF($C$7,8,0),1,1)</f>
        <v>768100</v>
      </c>
      <c r="D2764" s="4">
        <f ca="1">OFFSET(InputPriceData!C$15,CalculationsAndCharts!$A2764+$A$11,IF($C$7,8,0),1,1)</f>
        <v>22.89</v>
      </c>
      <c r="E2764" s="4">
        <f ca="1">OFFSET(InputPriceData!D$15,CalculationsAndCharts!$A2764+$A$11,IF($C$7,8,0),1,1)</f>
        <v>23.19</v>
      </c>
      <c r="F2764" s="4">
        <f ca="1">OFFSET(InputPriceData!E$15,CalculationsAndCharts!$A2764+$A$11,IF($C$7,8,0),1,1)</f>
        <v>22.82</v>
      </c>
      <c r="G2764" s="4">
        <f ca="1">OFFSET(InputPriceData!F$15,CalculationsAndCharts!$A2764+$A$11,IF($C$7,8,0),1,1)</f>
        <v>23.05</v>
      </c>
      <c r="H2764" s="128"/>
      <c r="I2764" s="128"/>
      <c r="K2764" s="124"/>
      <c r="L2764" s="279"/>
      <c r="M2764" s="281"/>
      <c r="N2764" s="280"/>
      <c r="O2764" s="4"/>
      <c r="P2764" s="4"/>
      <c r="Q2764" s="3"/>
      <c r="S2764" s="309">
        <f t="shared" ca="1" si="1148"/>
        <v>23.08</v>
      </c>
      <c r="T2764" s="309">
        <f t="shared" ca="1" si="1149"/>
        <v>21.75</v>
      </c>
      <c r="U2764" s="310">
        <f t="shared" ca="1" si="1141"/>
        <v>0.97744360902255822</v>
      </c>
      <c r="V2764" s="310" t="b">
        <f t="shared" ca="1" si="1150"/>
        <v>0</v>
      </c>
      <c r="W2764" s="3" t="b">
        <f t="shared" ca="1" si="1151"/>
        <v>0</v>
      </c>
      <c r="X2764" s="3" t="str">
        <f t="shared" ca="1" si="1152"/>
        <v/>
      </c>
      <c r="Y2764" s="3" t="str">
        <f t="shared" ca="1" si="1142"/>
        <v/>
      </c>
      <c r="Z2764" s="3" t="str">
        <f t="shared" ca="1" si="1153"/>
        <v/>
      </c>
      <c r="AA2764" s="3" t="str">
        <f t="shared" ca="1" si="1154"/>
        <v/>
      </c>
      <c r="AB2764" s="205">
        <f t="shared" ca="1" si="1155"/>
        <v>184</v>
      </c>
      <c r="AC2764" s="205">
        <f t="shared" ca="1" si="1156"/>
        <v>4</v>
      </c>
      <c r="AD2764" s="205">
        <f t="shared" ca="1" si="1143"/>
        <v>46</v>
      </c>
      <c r="AE2764" s="205">
        <f t="shared" ca="1" si="1144"/>
        <v>-4</v>
      </c>
      <c r="AF2764" s="205">
        <f t="shared" ca="1" si="1157"/>
        <v>-0.8</v>
      </c>
      <c r="AG2764" s="205"/>
      <c r="AH2764" s="205"/>
      <c r="AI2764" s="205"/>
      <c r="AJ2764" s="205"/>
      <c r="AK2764" s="4"/>
      <c r="AL2764" s="4"/>
      <c r="AM2764" s="309">
        <f t="shared" ca="1" si="1158"/>
        <v>23.08</v>
      </c>
      <c r="AN2764" s="309">
        <f t="shared" ca="1" si="1159"/>
        <v>21.75</v>
      </c>
      <c r="AO2764" s="310">
        <f t="shared" ca="1" si="1160"/>
        <v>0.97744360902255822</v>
      </c>
      <c r="AP2764" s="310" t="b">
        <f t="shared" ca="1" si="1161"/>
        <v>0</v>
      </c>
      <c r="AQ2764" s="309">
        <f t="shared" ca="1" si="1162"/>
        <v>0</v>
      </c>
      <c r="AR2764" s="205">
        <f t="shared" ca="1" si="1145"/>
        <v>0</v>
      </c>
      <c r="AS2764" s="45" t="b">
        <f t="shared" ca="1" si="1146"/>
        <v>0</v>
      </c>
      <c r="AT2764">
        <f t="shared" ca="1" si="1147"/>
        <v>0</v>
      </c>
      <c r="AU2764" t="b">
        <f t="shared" ca="1" si="1163"/>
        <v>0</v>
      </c>
      <c r="AV2764" t="b">
        <f t="shared" ca="1" si="1164"/>
        <v>0</v>
      </c>
      <c r="AW2764" s="266" t="b">
        <f t="shared" ca="1" si="1165"/>
        <v>0</v>
      </c>
      <c r="AX2764" s="266" t="b">
        <f t="shared" ca="1" si="1166"/>
        <v>0</v>
      </c>
      <c r="AY2764" s="266" t="b">
        <f t="shared" ca="1" si="1167"/>
        <v>0</v>
      </c>
    </row>
    <row r="2765" spans="1:51" x14ac:dyDescent="0.25">
      <c r="A2765">
        <v>2733</v>
      </c>
      <c r="B2765" s="163">
        <f ca="1">OFFSET(InputPriceData!B$15,CalculationsAndCharts!$A2765+$A$11,0,1,1)</f>
        <v>38050</v>
      </c>
      <c r="C2765" s="3">
        <f ca="1">OFFSET(InputPriceData!G$15,CalculationsAndCharts!$A2765+$A$11,IF($C$7,8,0),1,1)</f>
        <v>1214000</v>
      </c>
      <c r="D2765" s="4">
        <f ca="1">OFFSET(InputPriceData!C$15,CalculationsAndCharts!$A2765+$A$11,IF($C$7,8,0),1,1)</f>
        <v>22.71</v>
      </c>
      <c r="E2765" s="4">
        <f ca="1">OFFSET(InputPriceData!D$15,CalculationsAndCharts!$A2765+$A$11,IF($C$7,8,0),1,1)</f>
        <v>23.12</v>
      </c>
      <c r="F2765" s="4">
        <f ca="1">OFFSET(InputPriceData!E$15,CalculationsAndCharts!$A2765+$A$11,IF($C$7,8,0),1,1)</f>
        <v>22.7</v>
      </c>
      <c r="G2765" s="4">
        <f ca="1">OFFSET(InputPriceData!F$15,CalculationsAndCharts!$A2765+$A$11,IF($C$7,8,0),1,1)</f>
        <v>23.08</v>
      </c>
      <c r="H2765" s="128"/>
      <c r="I2765" s="128"/>
      <c r="K2765" s="124"/>
      <c r="L2765" s="279"/>
      <c r="M2765" s="281"/>
      <c r="N2765" s="280"/>
      <c r="O2765" s="4"/>
      <c r="P2765" s="4"/>
      <c r="Q2765" s="3"/>
      <c r="S2765" s="309">
        <f t="shared" ca="1" si="1148"/>
        <v>23.08</v>
      </c>
      <c r="T2765" s="309">
        <f t="shared" ca="1" si="1149"/>
        <v>21.75</v>
      </c>
      <c r="U2765" s="310">
        <f t="shared" ca="1" si="1141"/>
        <v>1</v>
      </c>
      <c r="V2765" s="310" t="b">
        <f t="shared" ca="1" si="1150"/>
        <v>0</v>
      </c>
      <c r="W2765" s="3" t="b">
        <f t="shared" ca="1" si="1151"/>
        <v>0</v>
      </c>
      <c r="X2765" s="3" t="str">
        <f t="shared" ca="1" si="1152"/>
        <v/>
      </c>
      <c r="Y2765" s="3" t="str">
        <f t="shared" ca="1" si="1142"/>
        <v/>
      </c>
      <c r="Z2765" s="3" t="str">
        <f t="shared" ca="1" si="1153"/>
        <v/>
      </c>
      <c r="AA2765" s="3" t="str">
        <f t="shared" ca="1" si="1154"/>
        <v/>
      </c>
      <c r="AB2765" s="205">
        <f t="shared" ca="1" si="1155"/>
        <v>184</v>
      </c>
      <c r="AC2765" s="205">
        <f t="shared" ca="1" si="1156"/>
        <v>4</v>
      </c>
      <c r="AD2765" s="205">
        <f t="shared" ca="1" si="1143"/>
        <v>46</v>
      </c>
      <c r="AE2765" s="205">
        <f t="shared" ca="1" si="1144"/>
        <v>-4</v>
      </c>
      <c r="AF2765" s="205">
        <f t="shared" ca="1" si="1157"/>
        <v>-0.8</v>
      </c>
      <c r="AG2765" s="205"/>
      <c r="AH2765" s="205"/>
      <c r="AI2765" s="205"/>
      <c r="AJ2765" s="205"/>
      <c r="AK2765" s="4"/>
      <c r="AL2765" s="4"/>
      <c r="AM2765" s="309">
        <f t="shared" ca="1" si="1158"/>
        <v>23.08</v>
      </c>
      <c r="AN2765" s="309">
        <f t="shared" ca="1" si="1159"/>
        <v>21.75</v>
      </c>
      <c r="AO2765" s="310">
        <f t="shared" ca="1" si="1160"/>
        <v>1</v>
      </c>
      <c r="AP2765" s="310" t="b">
        <f t="shared" ca="1" si="1161"/>
        <v>0</v>
      </c>
      <c r="AQ2765" s="309">
        <f t="shared" ca="1" si="1162"/>
        <v>0</v>
      </c>
      <c r="AR2765" s="205">
        <f t="shared" ca="1" si="1145"/>
        <v>0</v>
      </c>
      <c r="AS2765" s="45" t="b">
        <f t="shared" ca="1" si="1146"/>
        <v>0</v>
      </c>
      <c r="AT2765">
        <f t="shared" ca="1" si="1147"/>
        <v>0</v>
      </c>
      <c r="AU2765" t="b">
        <f t="shared" ca="1" si="1163"/>
        <v>0</v>
      </c>
      <c r="AV2765" t="b">
        <f t="shared" ca="1" si="1164"/>
        <v>0</v>
      </c>
      <c r="AW2765" s="266" t="b">
        <f t="shared" ca="1" si="1165"/>
        <v>0</v>
      </c>
      <c r="AX2765" s="266" t="b">
        <f t="shared" ca="1" si="1166"/>
        <v>0</v>
      </c>
      <c r="AY2765" s="266" t="b">
        <f t="shared" ca="1" si="1167"/>
        <v>0</v>
      </c>
    </row>
    <row r="2766" spans="1:51" x14ac:dyDescent="0.25">
      <c r="A2766">
        <v>2734</v>
      </c>
      <c r="B2766" s="163">
        <f ca="1">OFFSET(InputPriceData!B$15,CalculationsAndCharts!$A2766+$A$11,0,1,1)</f>
        <v>38049</v>
      </c>
      <c r="C2766" s="3">
        <f ca="1">OFFSET(InputPriceData!G$15,CalculationsAndCharts!$A2766+$A$11,IF($C$7,8,0),1,1)</f>
        <v>724100</v>
      </c>
      <c r="D2766" s="4">
        <f ca="1">OFFSET(InputPriceData!C$15,CalculationsAndCharts!$A2766+$A$11,IF($C$7,8,0),1,1)</f>
        <v>22.59</v>
      </c>
      <c r="E2766" s="4">
        <f ca="1">OFFSET(InputPriceData!D$15,CalculationsAndCharts!$A2766+$A$11,IF($C$7,8,0),1,1)</f>
        <v>22.82</v>
      </c>
      <c r="F2766" s="4">
        <f ca="1">OFFSET(InputPriceData!E$15,CalculationsAndCharts!$A2766+$A$11,IF($C$7,8,0),1,1)</f>
        <v>22.45</v>
      </c>
      <c r="G2766" s="4">
        <f ca="1">OFFSET(InputPriceData!F$15,CalculationsAndCharts!$A2766+$A$11,IF($C$7,8,0),1,1)</f>
        <v>22.72</v>
      </c>
      <c r="H2766" s="128"/>
      <c r="I2766" s="128"/>
      <c r="K2766" s="124"/>
      <c r="L2766" s="279"/>
      <c r="M2766" s="281"/>
      <c r="N2766" s="280"/>
      <c r="O2766" s="4"/>
      <c r="P2766" s="4"/>
      <c r="Q2766" s="3"/>
      <c r="S2766" s="309">
        <f t="shared" ca="1" si="1148"/>
        <v>22.91</v>
      </c>
      <c r="T2766" s="309">
        <f t="shared" ca="1" si="1149"/>
        <v>21.75</v>
      </c>
      <c r="U2766" s="310">
        <f t="shared" ca="1" si="1141"/>
        <v>0.83620689655172309</v>
      </c>
      <c r="V2766" s="310" t="b">
        <f t="shared" ca="1" si="1150"/>
        <v>0</v>
      </c>
      <c r="W2766" s="3" t="b">
        <f t="shared" ca="1" si="1151"/>
        <v>0</v>
      </c>
      <c r="X2766" s="3" t="str">
        <f t="shared" ca="1" si="1152"/>
        <v/>
      </c>
      <c r="Y2766" s="3" t="str">
        <f t="shared" ca="1" si="1142"/>
        <v/>
      </c>
      <c r="Z2766" s="3" t="str">
        <f t="shared" ca="1" si="1153"/>
        <v/>
      </c>
      <c r="AA2766" s="3" t="str">
        <f t="shared" ca="1" si="1154"/>
        <v/>
      </c>
      <c r="AB2766" s="205">
        <f t="shared" ca="1" si="1155"/>
        <v>184</v>
      </c>
      <c r="AC2766" s="205">
        <f t="shared" ca="1" si="1156"/>
        <v>4</v>
      </c>
      <c r="AD2766" s="205">
        <f t="shared" ca="1" si="1143"/>
        <v>46</v>
      </c>
      <c r="AE2766" s="205">
        <f t="shared" ca="1" si="1144"/>
        <v>-4</v>
      </c>
      <c r="AF2766" s="205">
        <f t="shared" ca="1" si="1157"/>
        <v>-0.8</v>
      </c>
      <c r="AG2766" s="205"/>
      <c r="AH2766" s="205"/>
      <c r="AI2766" s="205"/>
      <c r="AJ2766" s="205"/>
      <c r="AK2766" s="4"/>
      <c r="AL2766" s="4"/>
      <c r="AM2766" s="309">
        <f t="shared" ca="1" si="1158"/>
        <v>22.91</v>
      </c>
      <c r="AN2766" s="309">
        <f t="shared" ca="1" si="1159"/>
        <v>21.75</v>
      </c>
      <c r="AO2766" s="310">
        <f t="shared" ca="1" si="1160"/>
        <v>0.83620689655172309</v>
      </c>
      <c r="AP2766" s="310" t="b">
        <f t="shared" ca="1" si="1161"/>
        <v>0</v>
      </c>
      <c r="AQ2766" s="309">
        <f t="shared" ca="1" si="1162"/>
        <v>0</v>
      </c>
      <c r="AR2766" s="205">
        <f t="shared" ca="1" si="1145"/>
        <v>0</v>
      </c>
      <c r="AS2766" s="45" t="b">
        <f t="shared" ca="1" si="1146"/>
        <v>0</v>
      </c>
      <c r="AT2766">
        <f t="shared" ca="1" si="1147"/>
        <v>0</v>
      </c>
      <c r="AU2766" t="b">
        <f t="shared" ca="1" si="1163"/>
        <v>0</v>
      </c>
      <c r="AV2766" t="b">
        <f t="shared" ca="1" si="1164"/>
        <v>0</v>
      </c>
      <c r="AW2766" s="266" t="b">
        <f t="shared" ca="1" si="1165"/>
        <v>0</v>
      </c>
      <c r="AX2766" s="266" t="b">
        <f t="shared" ca="1" si="1166"/>
        <v>0</v>
      </c>
      <c r="AY2766" s="266" t="b">
        <f t="shared" ca="1" si="1167"/>
        <v>0</v>
      </c>
    </row>
    <row r="2767" spans="1:51" x14ac:dyDescent="0.25">
      <c r="A2767">
        <v>2735</v>
      </c>
      <c r="B2767" s="163">
        <f ca="1">OFFSET(InputPriceData!B$15,CalculationsAndCharts!$A2767+$A$11,0,1,1)</f>
        <v>38048</v>
      </c>
      <c r="C2767" s="3">
        <f ca="1">OFFSET(InputPriceData!G$15,CalculationsAndCharts!$A2767+$A$11,IF($C$7,8,0),1,1)</f>
        <v>561300</v>
      </c>
      <c r="D2767" s="4">
        <f ca="1">OFFSET(InputPriceData!C$15,CalculationsAndCharts!$A2767+$A$11,IF($C$7,8,0),1,1)</f>
        <v>22.35</v>
      </c>
      <c r="E2767" s="4">
        <f ca="1">OFFSET(InputPriceData!D$15,CalculationsAndCharts!$A2767+$A$11,IF($C$7,8,0),1,1)</f>
        <v>22.6</v>
      </c>
      <c r="F2767" s="4">
        <f ca="1">OFFSET(InputPriceData!E$15,CalculationsAndCharts!$A2767+$A$11,IF($C$7,8,0),1,1)</f>
        <v>22.28</v>
      </c>
      <c r="G2767" s="4">
        <f ca="1">OFFSET(InputPriceData!F$15,CalculationsAndCharts!$A2767+$A$11,IF($C$7,8,0),1,1)</f>
        <v>22.58</v>
      </c>
      <c r="H2767" s="128"/>
      <c r="I2767" s="128"/>
      <c r="K2767" s="124"/>
      <c r="L2767" s="279"/>
      <c r="M2767" s="281"/>
      <c r="N2767" s="280"/>
      <c r="O2767" s="4"/>
      <c r="P2767" s="4"/>
      <c r="Q2767" s="3"/>
      <c r="S2767" s="309">
        <f t="shared" ca="1" si="1148"/>
        <v>22.91</v>
      </c>
      <c r="T2767" s="309">
        <f t="shared" ca="1" si="1149"/>
        <v>21.66</v>
      </c>
      <c r="U2767" s="310">
        <f t="shared" ca="1" si="1141"/>
        <v>0.73599999999999854</v>
      </c>
      <c r="V2767" s="310" t="b">
        <f t="shared" ca="1" si="1150"/>
        <v>0</v>
      </c>
      <c r="W2767" s="3" t="b">
        <f t="shared" ca="1" si="1151"/>
        <v>0</v>
      </c>
      <c r="X2767" s="3" t="str">
        <f t="shared" ca="1" si="1152"/>
        <v/>
      </c>
      <c r="Y2767" s="3" t="str">
        <f t="shared" ca="1" si="1142"/>
        <v/>
      </c>
      <c r="Z2767" s="3" t="str">
        <f t="shared" ca="1" si="1153"/>
        <v/>
      </c>
      <c r="AA2767" s="3" t="str">
        <f t="shared" ca="1" si="1154"/>
        <v/>
      </c>
      <c r="AB2767" s="205">
        <f t="shared" ca="1" si="1155"/>
        <v>184</v>
      </c>
      <c r="AC2767" s="205">
        <f t="shared" ca="1" si="1156"/>
        <v>4</v>
      </c>
      <c r="AD2767" s="205">
        <f t="shared" ca="1" si="1143"/>
        <v>46</v>
      </c>
      <c r="AE2767" s="205">
        <f t="shared" ca="1" si="1144"/>
        <v>-4</v>
      </c>
      <c r="AF2767" s="205">
        <f t="shared" ca="1" si="1157"/>
        <v>-0.8</v>
      </c>
      <c r="AG2767" s="205"/>
      <c r="AH2767" s="205"/>
      <c r="AI2767" s="205"/>
      <c r="AJ2767" s="205"/>
      <c r="AK2767" s="4"/>
      <c r="AL2767" s="4"/>
      <c r="AM2767" s="309">
        <f t="shared" ca="1" si="1158"/>
        <v>22.91</v>
      </c>
      <c r="AN2767" s="309">
        <f t="shared" ca="1" si="1159"/>
        <v>21.75</v>
      </c>
      <c r="AO2767" s="310">
        <f t="shared" ca="1" si="1160"/>
        <v>0.71551724137930883</v>
      </c>
      <c r="AP2767" s="310" t="b">
        <f t="shared" ca="1" si="1161"/>
        <v>0</v>
      </c>
      <c r="AQ2767" s="309">
        <f t="shared" ca="1" si="1162"/>
        <v>0</v>
      </c>
      <c r="AR2767" s="205">
        <f t="shared" ca="1" si="1145"/>
        <v>0</v>
      </c>
      <c r="AS2767" s="45" t="b">
        <f t="shared" ca="1" si="1146"/>
        <v>0</v>
      </c>
      <c r="AT2767">
        <f t="shared" ca="1" si="1147"/>
        <v>0</v>
      </c>
      <c r="AU2767" t="b">
        <f t="shared" ca="1" si="1163"/>
        <v>0</v>
      </c>
      <c r="AV2767" t="b">
        <f t="shared" ca="1" si="1164"/>
        <v>0</v>
      </c>
      <c r="AW2767" s="266" t="b">
        <f t="shared" ca="1" si="1165"/>
        <v>0</v>
      </c>
      <c r="AX2767" s="266" t="b">
        <f t="shared" ca="1" si="1166"/>
        <v>0</v>
      </c>
      <c r="AY2767" s="266" t="b">
        <f t="shared" ca="1" si="1167"/>
        <v>0</v>
      </c>
    </row>
    <row r="2768" spans="1:51" x14ac:dyDescent="0.25">
      <c r="A2768">
        <v>2736</v>
      </c>
      <c r="B2768" s="163">
        <f ca="1">OFFSET(InputPriceData!B$15,CalculationsAndCharts!$A2768+$A$11,0,1,1)</f>
        <v>38047</v>
      </c>
      <c r="C2768" s="3">
        <f ca="1">OFFSET(InputPriceData!G$15,CalculationsAndCharts!$A2768+$A$11,IF($C$7,8,0),1,1)</f>
        <v>290100</v>
      </c>
      <c r="D2768" s="4">
        <f ca="1">OFFSET(InputPriceData!C$15,CalculationsAndCharts!$A2768+$A$11,IF($C$7,8,0),1,1)</f>
        <v>22.55</v>
      </c>
      <c r="E2768" s="4">
        <f ca="1">OFFSET(InputPriceData!D$15,CalculationsAndCharts!$A2768+$A$11,IF($C$7,8,0),1,1)</f>
        <v>22.55</v>
      </c>
      <c r="F2768" s="4">
        <f ca="1">OFFSET(InputPriceData!E$15,CalculationsAndCharts!$A2768+$A$11,IF($C$7,8,0),1,1)</f>
        <v>22.09</v>
      </c>
      <c r="G2768" s="4">
        <f ca="1">OFFSET(InputPriceData!F$15,CalculationsAndCharts!$A2768+$A$11,IF($C$7,8,0),1,1)</f>
        <v>22.35</v>
      </c>
      <c r="H2768" s="128"/>
      <c r="I2768" s="128"/>
      <c r="K2768" s="124"/>
      <c r="L2768" s="279"/>
      <c r="M2768" s="281"/>
      <c r="N2768" s="280"/>
      <c r="O2768" s="4"/>
      <c r="P2768" s="4"/>
      <c r="Q2768" s="3"/>
      <c r="S2768" s="309">
        <f t="shared" ca="1" si="1148"/>
        <v>22.91</v>
      </c>
      <c r="T2768" s="309">
        <f t="shared" ca="1" si="1149"/>
        <v>21.12</v>
      </c>
      <c r="U2768" s="310">
        <f t="shared" ca="1" si="1141"/>
        <v>0.68715083798882737</v>
      </c>
      <c r="V2768" s="310" t="b">
        <f t="shared" ca="1" si="1150"/>
        <v>0</v>
      </c>
      <c r="W2768" s="3" t="b">
        <f t="shared" ca="1" si="1151"/>
        <v>0</v>
      </c>
      <c r="X2768" s="3" t="str">
        <f t="shared" ca="1" si="1152"/>
        <v/>
      </c>
      <c r="Y2768" s="3" t="str">
        <f t="shared" ca="1" si="1142"/>
        <v/>
      </c>
      <c r="Z2768" s="3" t="str">
        <f t="shared" ca="1" si="1153"/>
        <v/>
      </c>
      <c r="AA2768" s="3" t="str">
        <f t="shared" ca="1" si="1154"/>
        <v/>
      </c>
      <c r="AB2768" s="205">
        <f t="shared" ca="1" si="1155"/>
        <v>184</v>
      </c>
      <c r="AC2768" s="205">
        <f t="shared" ca="1" si="1156"/>
        <v>4</v>
      </c>
      <c r="AD2768" s="205">
        <f t="shared" ca="1" si="1143"/>
        <v>46</v>
      </c>
      <c r="AE2768" s="205">
        <f t="shared" ca="1" si="1144"/>
        <v>-4</v>
      </c>
      <c r="AF2768" s="205">
        <f t="shared" ca="1" si="1157"/>
        <v>-0.8</v>
      </c>
      <c r="AG2768" s="205"/>
      <c r="AH2768" s="205"/>
      <c r="AI2768" s="205"/>
      <c r="AJ2768" s="205"/>
      <c r="AK2768" s="4"/>
      <c r="AL2768" s="4"/>
      <c r="AM2768" s="309">
        <f t="shared" ca="1" si="1158"/>
        <v>22.91</v>
      </c>
      <c r="AN2768" s="309">
        <f t="shared" ca="1" si="1159"/>
        <v>21.75</v>
      </c>
      <c r="AO2768" s="310">
        <f t="shared" ca="1" si="1160"/>
        <v>0.51724137931034597</v>
      </c>
      <c r="AP2768" s="310" t="b">
        <f t="shared" ca="1" si="1161"/>
        <v>0</v>
      </c>
      <c r="AQ2768" s="309">
        <f t="shared" ca="1" si="1162"/>
        <v>0</v>
      </c>
      <c r="AR2768" s="205">
        <f t="shared" ca="1" si="1145"/>
        <v>0</v>
      </c>
      <c r="AS2768" s="45" t="b">
        <f t="shared" ca="1" si="1146"/>
        <v>0</v>
      </c>
      <c r="AT2768">
        <f t="shared" ca="1" si="1147"/>
        <v>0</v>
      </c>
      <c r="AU2768" t="b">
        <f t="shared" ca="1" si="1163"/>
        <v>0</v>
      </c>
      <c r="AV2768" t="b">
        <f t="shared" ca="1" si="1164"/>
        <v>0</v>
      </c>
      <c r="AW2768" s="266" t="b">
        <f t="shared" ca="1" si="1165"/>
        <v>0</v>
      </c>
      <c r="AX2768" s="266" t="b">
        <f t="shared" ca="1" si="1166"/>
        <v>0</v>
      </c>
      <c r="AY2768" s="266" t="b">
        <f t="shared" ca="1" si="1167"/>
        <v>0</v>
      </c>
    </row>
    <row r="2769" spans="1:51" x14ac:dyDescent="0.25">
      <c r="A2769">
        <v>2737</v>
      </c>
      <c r="B2769" s="163">
        <f ca="1">OFFSET(InputPriceData!B$15,CalculationsAndCharts!$A2769+$A$11,0,1,1)</f>
        <v>38044</v>
      </c>
      <c r="C2769" s="3">
        <f ca="1">OFFSET(InputPriceData!G$15,CalculationsAndCharts!$A2769+$A$11,IF($C$7,8,0),1,1)</f>
        <v>308500</v>
      </c>
      <c r="D2769" s="4">
        <f ca="1">OFFSET(InputPriceData!C$15,CalculationsAndCharts!$A2769+$A$11,IF($C$7,8,0),1,1)</f>
        <v>22.16</v>
      </c>
      <c r="E2769" s="4">
        <f ca="1">OFFSET(InputPriceData!D$15,CalculationsAndCharts!$A2769+$A$11,IF($C$7,8,0),1,1)</f>
        <v>22.45</v>
      </c>
      <c r="F2769" s="4">
        <f ca="1">OFFSET(InputPriceData!E$15,CalculationsAndCharts!$A2769+$A$11,IF($C$7,8,0),1,1)</f>
        <v>21.96</v>
      </c>
      <c r="G2769" s="4">
        <f ca="1">OFFSET(InputPriceData!F$15,CalculationsAndCharts!$A2769+$A$11,IF($C$7,8,0),1,1)</f>
        <v>22.16</v>
      </c>
      <c r="H2769" s="128"/>
      <c r="I2769" s="128"/>
      <c r="K2769" s="124"/>
      <c r="L2769" s="279"/>
      <c r="M2769" s="281"/>
      <c r="N2769" s="280"/>
      <c r="O2769" s="4"/>
      <c r="P2769" s="4"/>
      <c r="Q2769" s="3"/>
      <c r="S2769" s="309">
        <f t="shared" ca="1" si="1148"/>
        <v>22.91</v>
      </c>
      <c r="T2769" s="309">
        <f t="shared" ca="1" si="1149"/>
        <v>21.12</v>
      </c>
      <c r="U2769" s="310">
        <f t="shared" ca="1" si="1141"/>
        <v>0.5810055865921786</v>
      </c>
      <c r="V2769" s="310" t="b">
        <f t="shared" ca="1" si="1150"/>
        <v>0</v>
      </c>
      <c r="W2769" s="3" t="b">
        <f t="shared" ca="1" si="1151"/>
        <v>0</v>
      </c>
      <c r="X2769" s="3" t="str">
        <f t="shared" ca="1" si="1152"/>
        <v/>
      </c>
      <c r="Y2769" s="3" t="str">
        <f t="shared" ca="1" si="1142"/>
        <v/>
      </c>
      <c r="Z2769" s="3" t="str">
        <f t="shared" ca="1" si="1153"/>
        <v/>
      </c>
      <c r="AA2769" s="3" t="str">
        <f t="shared" ca="1" si="1154"/>
        <v/>
      </c>
      <c r="AB2769" s="205">
        <f t="shared" ca="1" si="1155"/>
        <v>184</v>
      </c>
      <c r="AC2769" s="205">
        <f t="shared" ca="1" si="1156"/>
        <v>4</v>
      </c>
      <c r="AD2769" s="205">
        <f t="shared" ca="1" si="1143"/>
        <v>46</v>
      </c>
      <c r="AE2769" s="205">
        <f t="shared" ca="1" si="1144"/>
        <v>-4</v>
      </c>
      <c r="AF2769" s="205">
        <f t="shared" ca="1" si="1157"/>
        <v>-0.8</v>
      </c>
      <c r="AG2769" s="205"/>
      <c r="AH2769" s="205"/>
      <c r="AI2769" s="205"/>
      <c r="AJ2769" s="205"/>
      <c r="AK2769" s="4"/>
      <c r="AL2769" s="4"/>
      <c r="AM2769" s="309">
        <f t="shared" ca="1" si="1158"/>
        <v>22.91</v>
      </c>
      <c r="AN2769" s="309">
        <f t="shared" ca="1" si="1159"/>
        <v>21.66</v>
      </c>
      <c r="AO2769" s="310">
        <f t="shared" ca="1" si="1160"/>
        <v>0.4</v>
      </c>
      <c r="AP2769" s="310" t="b">
        <f t="shared" ca="1" si="1161"/>
        <v>0</v>
      </c>
      <c r="AQ2769" s="309">
        <f t="shared" ca="1" si="1162"/>
        <v>0</v>
      </c>
      <c r="AR2769" s="205">
        <f t="shared" ca="1" si="1145"/>
        <v>0</v>
      </c>
      <c r="AS2769" s="45" t="b">
        <f t="shared" ca="1" si="1146"/>
        <v>0</v>
      </c>
      <c r="AT2769">
        <f t="shared" ca="1" si="1147"/>
        <v>0</v>
      </c>
      <c r="AU2769" t="b">
        <f t="shared" ca="1" si="1163"/>
        <v>0</v>
      </c>
      <c r="AV2769" t="b">
        <f t="shared" ca="1" si="1164"/>
        <v>0</v>
      </c>
      <c r="AW2769" s="266" t="b">
        <f t="shared" ca="1" si="1165"/>
        <v>0</v>
      </c>
      <c r="AX2769" s="266" t="b">
        <f t="shared" ca="1" si="1166"/>
        <v>0</v>
      </c>
      <c r="AY2769" s="266" t="b">
        <f t="shared" ca="1" si="1167"/>
        <v>0</v>
      </c>
    </row>
    <row r="2770" spans="1:51" x14ac:dyDescent="0.25">
      <c r="A2770">
        <v>2738</v>
      </c>
      <c r="B2770" s="163">
        <f ca="1">OFFSET(InputPriceData!B$15,CalculationsAndCharts!$A2770+$A$11,0,1,1)</f>
        <v>38043</v>
      </c>
      <c r="C2770" s="3">
        <f ca="1">OFFSET(InputPriceData!G$15,CalculationsAndCharts!$A2770+$A$11,IF($C$7,8,0),1,1)</f>
        <v>293700</v>
      </c>
      <c r="D2770" s="4">
        <f ca="1">OFFSET(InputPriceData!C$15,CalculationsAndCharts!$A2770+$A$11,IF($C$7,8,0),1,1)</f>
        <v>21.8</v>
      </c>
      <c r="E2770" s="4">
        <f ca="1">OFFSET(InputPriceData!D$15,CalculationsAndCharts!$A2770+$A$11,IF($C$7,8,0),1,1)</f>
        <v>22.4</v>
      </c>
      <c r="F2770" s="4">
        <f ca="1">OFFSET(InputPriceData!E$15,CalculationsAndCharts!$A2770+$A$11,IF($C$7,8,0),1,1)</f>
        <v>21.8</v>
      </c>
      <c r="G2770" s="4">
        <f ca="1">OFFSET(InputPriceData!F$15,CalculationsAndCharts!$A2770+$A$11,IF($C$7,8,0),1,1)</f>
        <v>22.4</v>
      </c>
      <c r="H2770" s="128"/>
      <c r="I2770" s="128"/>
      <c r="K2770" s="124"/>
      <c r="L2770" s="279"/>
      <c r="M2770" s="281"/>
      <c r="N2770" s="280"/>
      <c r="O2770" s="4"/>
      <c r="P2770" s="4"/>
      <c r="Q2770" s="3"/>
      <c r="S2770" s="309">
        <f t="shared" ca="1" si="1148"/>
        <v>22.91</v>
      </c>
      <c r="T2770" s="309">
        <f t="shared" ca="1" si="1149"/>
        <v>21.12</v>
      </c>
      <c r="U2770" s="310">
        <f t="shared" ca="1" si="1141"/>
        <v>0.71508379888268059</v>
      </c>
      <c r="V2770" s="310" t="b">
        <f t="shared" ca="1" si="1150"/>
        <v>0</v>
      </c>
      <c r="W2770" s="3" t="b">
        <f t="shared" ca="1" si="1151"/>
        <v>0</v>
      </c>
      <c r="X2770" s="3" t="str">
        <f t="shared" ca="1" si="1152"/>
        <v/>
      </c>
      <c r="Y2770" s="3" t="str">
        <f t="shared" ca="1" si="1142"/>
        <v/>
      </c>
      <c r="Z2770" s="3" t="str">
        <f t="shared" ca="1" si="1153"/>
        <v/>
      </c>
      <c r="AA2770" s="3" t="str">
        <f t="shared" ca="1" si="1154"/>
        <v/>
      </c>
      <c r="AB2770" s="205">
        <f t="shared" ca="1" si="1155"/>
        <v>184</v>
      </c>
      <c r="AC2770" s="205">
        <f t="shared" ca="1" si="1156"/>
        <v>4</v>
      </c>
      <c r="AD2770" s="205">
        <f t="shared" ca="1" si="1143"/>
        <v>46</v>
      </c>
      <c r="AE2770" s="205">
        <f t="shared" ca="1" si="1144"/>
        <v>-4</v>
      </c>
      <c r="AF2770" s="205">
        <f t="shared" ca="1" si="1157"/>
        <v>-0.8</v>
      </c>
      <c r="AG2770" s="205"/>
      <c r="AH2770" s="205"/>
      <c r="AI2770" s="205"/>
      <c r="AJ2770" s="205"/>
      <c r="AK2770" s="4"/>
      <c r="AL2770" s="4"/>
      <c r="AM2770" s="309">
        <f t="shared" ca="1" si="1158"/>
        <v>22.91</v>
      </c>
      <c r="AN2770" s="309">
        <f t="shared" ca="1" si="1159"/>
        <v>21.12</v>
      </c>
      <c r="AO2770" s="310">
        <f t="shared" ca="1" si="1160"/>
        <v>0.71508379888268059</v>
      </c>
      <c r="AP2770" s="310" t="b">
        <f t="shared" ca="1" si="1161"/>
        <v>0</v>
      </c>
      <c r="AQ2770" s="309">
        <f t="shared" ca="1" si="1162"/>
        <v>0</v>
      </c>
      <c r="AR2770" s="205">
        <f t="shared" ca="1" si="1145"/>
        <v>0</v>
      </c>
      <c r="AS2770" s="45" t="b">
        <f t="shared" ca="1" si="1146"/>
        <v>0</v>
      </c>
      <c r="AT2770">
        <f t="shared" ca="1" si="1147"/>
        <v>0</v>
      </c>
      <c r="AU2770" t="b">
        <f t="shared" ca="1" si="1163"/>
        <v>0</v>
      </c>
      <c r="AV2770" t="b">
        <f t="shared" ca="1" si="1164"/>
        <v>0</v>
      </c>
      <c r="AW2770" s="266" t="b">
        <f t="shared" ca="1" si="1165"/>
        <v>0</v>
      </c>
      <c r="AX2770" s="266" t="b">
        <f t="shared" ca="1" si="1166"/>
        <v>0</v>
      </c>
      <c r="AY2770" s="266" t="b">
        <f t="shared" ca="1" si="1167"/>
        <v>0</v>
      </c>
    </row>
    <row r="2771" spans="1:51" x14ac:dyDescent="0.25">
      <c r="A2771">
        <v>2739</v>
      </c>
      <c r="B2771" s="163">
        <f ca="1">OFFSET(InputPriceData!B$15,CalculationsAndCharts!$A2771+$A$11,0,1,1)</f>
        <v>38042</v>
      </c>
      <c r="C2771" s="3">
        <f ca="1">OFFSET(InputPriceData!G$15,CalculationsAndCharts!$A2771+$A$11,IF($C$7,8,0),1,1)</f>
        <v>281300</v>
      </c>
      <c r="D2771" s="4">
        <f ca="1">OFFSET(InputPriceData!C$15,CalculationsAndCharts!$A2771+$A$11,IF($C$7,8,0),1,1)</f>
        <v>21.89</v>
      </c>
      <c r="E2771" s="4">
        <f ca="1">OFFSET(InputPriceData!D$15,CalculationsAndCharts!$A2771+$A$11,IF($C$7,8,0),1,1)</f>
        <v>22.1</v>
      </c>
      <c r="F2771" s="4">
        <f ca="1">OFFSET(InputPriceData!E$15,CalculationsAndCharts!$A2771+$A$11,IF($C$7,8,0),1,1)</f>
        <v>21.66</v>
      </c>
      <c r="G2771" s="4">
        <f ca="1">OFFSET(InputPriceData!F$15,CalculationsAndCharts!$A2771+$A$11,IF($C$7,8,0),1,1)</f>
        <v>22.1</v>
      </c>
      <c r="H2771" s="128"/>
      <c r="I2771" s="128"/>
      <c r="K2771" s="124"/>
      <c r="L2771" s="279"/>
      <c r="M2771" s="281"/>
      <c r="N2771" s="280"/>
      <c r="O2771" s="4"/>
      <c r="P2771" s="4"/>
      <c r="Q2771" s="3"/>
      <c r="S2771" s="309">
        <f t="shared" ca="1" si="1148"/>
        <v>22.91</v>
      </c>
      <c r="T2771" s="309">
        <f t="shared" ca="1" si="1149"/>
        <v>21.12</v>
      </c>
      <c r="U2771" s="310">
        <f t="shared" ca="1" si="1141"/>
        <v>0.54748603351955361</v>
      </c>
      <c r="V2771" s="310" t="b">
        <f t="shared" ca="1" si="1150"/>
        <v>0</v>
      </c>
      <c r="W2771" s="3" t="b">
        <f t="shared" ca="1" si="1151"/>
        <v>0</v>
      </c>
      <c r="X2771" s="3" t="str">
        <f t="shared" ca="1" si="1152"/>
        <v/>
      </c>
      <c r="Y2771" s="3" t="str">
        <f t="shared" ca="1" si="1142"/>
        <v/>
      </c>
      <c r="Z2771" s="3" t="str">
        <f t="shared" ca="1" si="1153"/>
        <v/>
      </c>
      <c r="AA2771" s="3" t="str">
        <f t="shared" ca="1" si="1154"/>
        <v/>
      </c>
      <c r="AB2771" s="205">
        <f t="shared" ca="1" si="1155"/>
        <v>184</v>
      </c>
      <c r="AC2771" s="205">
        <f t="shared" ca="1" si="1156"/>
        <v>4</v>
      </c>
      <c r="AD2771" s="205">
        <f t="shared" ca="1" si="1143"/>
        <v>46</v>
      </c>
      <c r="AE2771" s="205">
        <f t="shared" ca="1" si="1144"/>
        <v>-4</v>
      </c>
      <c r="AF2771" s="205">
        <f t="shared" ca="1" si="1157"/>
        <v>-0.8</v>
      </c>
      <c r="AG2771" s="205"/>
      <c r="AH2771" s="205"/>
      <c r="AI2771" s="205"/>
      <c r="AJ2771" s="205"/>
      <c r="AK2771" s="4"/>
      <c r="AL2771" s="4"/>
      <c r="AM2771" s="309">
        <f t="shared" ca="1" si="1158"/>
        <v>22.91</v>
      </c>
      <c r="AN2771" s="309">
        <f t="shared" ca="1" si="1159"/>
        <v>21.12</v>
      </c>
      <c r="AO2771" s="310">
        <f t="shared" ca="1" si="1160"/>
        <v>0.54748603351955361</v>
      </c>
      <c r="AP2771" s="310" t="b">
        <f t="shared" ca="1" si="1161"/>
        <v>0</v>
      </c>
      <c r="AQ2771" s="309">
        <f t="shared" ca="1" si="1162"/>
        <v>0</v>
      </c>
      <c r="AR2771" s="205">
        <f t="shared" ca="1" si="1145"/>
        <v>0</v>
      </c>
      <c r="AS2771" s="45" t="b">
        <f t="shared" ca="1" si="1146"/>
        <v>0</v>
      </c>
      <c r="AT2771">
        <f t="shared" ca="1" si="1147"/>
        <v>0</v>
      </c>
      <c r="AU2771" t="b">
        <f t="shared" ca="1" si="1163"/>
        <v>0</v>
      </c>
      <c r="AV2771" t="b">
        <f t="shared" ca="1" si="1164"/>
        <v>0</v>
      </c>
      <c r="AW2771" s="266" t="b">
        <f t="shared" ca="1" si="1165"/>
        <v>0</v>
      </c>
      <c r="AX2771" s="266" t="b">
        <f t="shared" ca="1" si="1166"/>
        <v>0</v>
      </c>
      <c r="AY2771" s="266" t="b">
        <f t="shared" ca="1" si="1167"/>
        <v>0</v>
      </c>
    </row>
    <row r="2772" spans="1:51" x14ac:dyDescent="0.25">
      <c r="A2772">
        <v>2740</v>
      </c>
      <c r="B2772" s="163">
        <f ca="1">OFFSET(InputPriceData!B$15,CalculationsAndCharts!$A2772+$A$11,0,1,1)</f>
        <v>38041</v>
      </c>
      <c r="C2772" s="3">
        <f ca="1">OFFSET(InputPriceData!G$15,CalculationsAndCharts!$A2772+$A$11,IF($C$7,8,0),1,1)</f>
        <v>279200</v>
      </c>
      <c r="D2772" s="4">
        <f ca="1">OFFSET(InputPriceData!C$15,CalculationsAndCharts!$A2772+$A$11,IF($C$7,8,0),1,1)</f>
        <v>21.73</v>
      </c>
      <c r="E2772" s="4">
        <f ca="1">OFFSET(InputPriceData!D$15,CalculationsAndCharts!$A2772+$A$11,IF($C$7,8,0),1,1)</f>
        <v>22.19</v>
      </c>
      <c r="F2772" s="4">
        <f ca="1">OFFSET(InputPriceData!E$15,CalculationsAndCharts!$A2772+$A$11,IF($C$7,8,0),1,1)</f>
        <v>21.61</v>
      </c>
      <c r="G2772" s="4">
        <f ca="1">OFFSET(InputPriceData!F$15,CalculationsAndCharts!$A2772+$A$11,IF($C$7,8,0),1,1)</f>
        <v>21.91</v>
      </c>
      <c r="H2772" s="128"/>
      <c r="I2772" s="128"/>
      <c r="K2772" s="124"/>
      <c r="L2772" s="279"/>
      <c r="M2772" s="281"/>
      <c r="N2772" s="280"/>
      <c r="O2772" s="4"/>
      <c r="P2772" s="4"/>
      <c r="Q2772" s="3"/>
      <c r="S2772" s="309">
        <f t="shared" ca="1" si="1148"/>
        <v>22.91</v>
      </c>
      <c r="T2772" s="309">
        <f t="shared" ca="1" si="1149"/>
        <v>21.12</v>
      </c>
      <c r="U2772" s="310">
        <f t="shared" ca="1" si="1141"/>
        <v>0.44134078212290478</v>
      </c>
      <c r="V2772" s="310" t="b">
        <f t="shared" ca="1" si="1150"/>
        <v>0</v>
      </c>
      <c r="W2772" s="3" t="b">
        <f t="shared" ca="1" si="1151"/>
        <v>0</v>
      </c>
      <c r="X2772" s="3" t="str">
        <f t="shared" ca="1" si="1152"/>
        <v/>
      </c>
      <c r="Y2772" s="3" t="str">
        <f t="shared" ca="1" si="1142"/>
        <v/>
      </c>
      <c r="Z2772" s="3" t="str">
        <f t="shared" ca="1" si="1153"/>
        <v/>
      </c>
      <c r="AA2772" s="3" t="str">
        <f t="shared" ca="1" si="1154"/>
        <v/>
      </c>
      <c r="AB2772" s="205">
        <f t="shared" ca="1" si="1155"/>
        <v>184</v>
      </c>
      <c r="AC2772" s="205">
        <f t="shared" ca="1" si="1156"/>
        <v>4</v>
      </c>
      <c r="AD2772" s="205">
        <f t="shared" ca="1" si="1143"/>
        <v>46</v>
      </c>
      <c r="AE2772" s="205">
        <f t="shared" ca="1" si="1144"/>
        <v>-4</v>
      </c>
      <c r="AF2772" s="205">
        <f t="shared" ca="1" si="1157"/>
        <v>-0.8</v>
      </c>
      <c r="AG2772" s="205"/>
      <c r="AH2772" s="205"/>
      <c r="AI2772" s="205"/>
      <c r="AJ2772" s="205"/>
      <c r="AK2772" s="4"/>
      <c r="AL2772" s="4"/>
      <c r="AM2772" s="309">
        <f t="shared" ca="1" si="1158"/>
        <v>22.91</v>
      </c>
      <c r="AN2772" s="309">
        <f t="shared" ca="1" si="1159"/>
        <v>21.12</v>
      </c>
      <c r="AO2772" s="310">
        <f t="shared" ca="1" si="1160"/>
        <v>0.44134078212290478</v>
      </c>
      <c r="AP2772" s="310" t="b">
        <f t="shared" ca="1" si="1161"/>
        <v>0</v>
      </c>
      <c r="AQ2772" s="309">
        <f t="shared" ca="1" si="1162"/>
        <v>0</v>
      </c>
      <c r="AR2772" s="205">
        <f t="shared" ca="1" si="1145"/>
        <v>0</v>
      </c>
      <c r="AS2772" s="45" t="b">
        <f t="shared" ca="1" si="1146"/>
        <v>0</v>
      </c>
      <c r="AT2772">
        <f t="shared" ca="1" si="1147"/>
        <v>0</v>
      </c>
      <c r="AU2772" t="b">
        <f t="shared" ca="1" si="1163"/>
        <v>0</v>
      </c>
      <c r="AV2772" t="b">
        <f t="shared" ca="1" si="1164"/>
        <v>0</v>
      </c>
      <c r="AW2772" s="266" t="b">
        <f t="shared" ca="1" si="1165"/>
        <v>0</v>
      </c>
      <c r="AX2772" s="266" t="b">
        <f t="shared" ca="1" si="1166"/>
        <v>0</v>
      </c>
      <c r="AY2772" s="266" t="b">
        <f t="shared" ca="1" si="1167"/>
        <v>0</v>
      </c>
    </row>
    <row r="2773" spans="1:51" x14ac:dyDescent="0.25">
      <c r="A2773">
        <v>2741</v>
      </c>
      <c r="B2773" s="163">
        <f ca="1">OFFSET(InputPriceData!B$15,CalculationsAndCharts!$A2773+$A$11,0,1,1)</f>
        <v>38040</v>
      </c>
      <c r="C2773" s="3">
        <f ca="1">OFFSET(InputPriceData!G$15,CalculationsAndCharts!$A2773+$A$11,IF($C$7,8,0),1,1)</f>
        <v>458100</v>
      </c>
      <c r="D2773" s="4">
        <f ca="1">OFFSET(InputPriceData!C$15,CalculationsAndCharts!$A2773+$A$11,IF($C$7,8,0),1,1)</f>
        <v>22.1</v>
      </c>
      <c r="E2773" s="4">
        <f ca="1">OFFSET(InputPriceData!D$15,CalculationsAndCharts!$A2773+$A$11,IF($C$7,8,0),1,1)</f>
        <v>22.19</v>
      </c>
      <c r="F2773" s="4">
        <f ca="1">OFFSET(InputPriceData!E$15,CalculationsAndCharts!$A2773+$A$11,IF($C$7,8,0),1,1)</f>
        <v>21.73</v>
      </c>
      <c r="G2773" s="4">
        <f ca="1">OFFSET(InputPriceData!F$15,CalculationsAndCharts!$A2773+$A$11,IF($C$7,8,0),1,1)</f>
        <v>21.75</v>
      </c>
      <c r="H2773" s="128"/>
      <c r="I2773" s="128"/>
      <c r="K2773" s="124"/>
      <c r="L2773" s="279"/>
      <c r="M2773" s="281"/>
      <c r="N2773" s="280"/>
      <c r="O2773" s="4"/>
      <c r="P2773" s="4"/>
      <c r="Q2773" s="3"/>
      <c r="S2773" s="309">
        <f t="shared" ca="1" si="1148"/>
        <v>23</v>
      </c>
      <c r="T2773" s="309">
        <f t="shared" ca="1" si="1149"/>
        <v>21.12</v>
      </c>
      <c r="U2773" s="310">
        <f t="shared" ca="1" si="1141"/>
        <v>0.33510638297872303</v>
      </c>
      <c r="V2773" s="310" t="b">
        <f t="shared" ca="1" si="1150"/>
        <v>0</v>
      </c>
      <c r="W2773" s="3" t="b">
        <f t="shared" ca="1" si="1151"/>
        <v>0</v>
      </c>
      <c r="X2773" s="3" t="str">
        <f t="shared" ca="1" si="1152"/>
        <v/>
      </c>
      <c r="Y2773" s="3" t="str">
        <f t="shared" ca="1" si="1142"/>
        <v/>
      </c>
      <c r="Z2773" s="3" t="str">
        <f t="shared" ca="1" si="1153"/>
        <v/>
      </c>
      <c r="AA2773" s="3" t="str">
        <f t="shared" ca="1" si="1154"/>
        <v/>
      </c>
      <c r="AB2773" s="205">
        <f t="shared" ca="1" si="1155"/>
        <v>184</v>
      </c>
      <c r="AC2773" s="205">
        <f t="shared" ca="1" si="1156"/>
        <v>4</v>
      </c>
      <c r="AD2773" s="205">
        <f t="shared" ca="1" si="1143"/>
        <v>46</v>
      </c>
      <c r="AE2773" s="205">
        <f t="shared" ca="1" si="1144"/>
        <v>-4</v>
      </c>
      <c r="AF2773" s="205">
        <f t="shared" ca="1" si="1157"/>
        <v>-0.8</v>
      </c>
      <c r="AG2773" s="205"/>
      <c r="AH2773" s="205"/>
      <c r="AI2773" s="205"/>
      <c r="AJ2773" s="205"/>
      <c r="AK2773" s="4"/>
      <c r="AL2773" s="4"/>
      <c r="AM2773" s="309">
        <f t="shared" ca="1" si="1158"/>
        <v>22.91</v>
      </c>
      <c r="AN2773" s="309">
        <f t="shared" ca="1" si="1159"/>
        <v>21.12</v>
      </c>
      <c r="AO2773" s="310">
        <f t="shared" ca="1" si="1160"/>
        <v>0.35195530726256946</v>
      </c>
      <c r="AP2773" s="310" t="b">
        <f t="shared" ca="1" si="1161"/>
        <v>0</v>
      </c>
      <c r="AQ2773" s="309">
        <f t="shared" ca="1" si="1162"/>
        <v>0</v>
      </c>
      <c r="AR2773" s="205">
        <f t="shared" ca="1" si="1145"/>
        <v>0</v>
      </c>
      <c r="AS2773" s="45" t="b">
        <f t="shared" ca="1" si="1146"/>
        <v>0</v>
      </c>
      <c r="AT2773">
        <f t="shared" ca="1" si="1147"/>
        <v>0</v>
      </c>
      <c r="AU2773" t="b">
        <f t="shared" ca="1" si="1163"/>
        <v>0</v>
      </c>
      <c r="AV2773" t="b">
        <f t="shared" ca="1" si="1164"/>
        <v>0</v>
      </c>
      <c r="AW2773" s="266" t="b">
        <f t="shared" ca="1" si="1165"/>
        <v>0</v>
      </c>
      <c r="AX2773" s="266" t="b">
        <f t="shared" ca="1" si="1166"/>
        <v>0</v>
      </c>
      <c r="AY2773" s="266" t="b">
        <f t="shared" ca="1" si="1167"/>
        <v>0</v>
      </c>
    </row>
    <row r="2774" spans="1:51" x14ac:dyDescent="0.25">
      <c r="A2774">
        <v>2742</v>
      </c>
      <c r="B2774" s="163">
        <f ca="1">OFFSET(InputPriceData!B$15,CalculationsAndCharts!$A2774+$A$11,0,1,1)</f>
        <v>38037</v>
      </c>
      <c r="C2774" s="3">
        <f ca="1">OFFSET(InputPriceData!G$15,CalculationsAndCharts!$A2774+$A$11,IF($C$7,8,0),1,1)</f>
        <v>429700</v>
      </c>
      <c r="D2774" s="4">
        <f ca="1">OFFSET(InputPriceData!C$15,CalculationsAndCharts!$A2774+$A$11,IF($C$7,8,0),1,1)</f>
        <v>22.41</v>
      </c>
      <c r="E2774" s="4">
        <f ca="1">OFFSET(InputPriceData!D$15,CalculationsAndCharts!$A2774+$A$11,IF($C$7,8,0),1,1)</f>
        <v>22.41</v>
      </c>
      <c r="F2774" s="4">
        <f ca="1">OFFSET(InputPriceData!E$15,CalculationsAndCharts!$A2774+$A$11,IF($C$7,8,0),1,1)</f>
        <v>22</v>
      </c>
      <c r="G2774" s="4">
        <f ca="1">OFFSET(InputPriceData!F$15,CalculationsAndCharts!$A2774+$A$11,IF($C$7,8,0),1,1)</f>
        <v>22</v>
      </c>
      <c r="H2774" s="128"/>
      <c r="I2774" s="128"/>
      <c r="K2774" s="124"/>
      <c r="L2774" s="279"/>
      <c r="M2774" s="281"/>
      <c r="N2774" s="280"/>
      <c r="O2774" s="4"/>
      <c r="P2774" s="4"/>
      <c r="Q2774" s="3"/>
      <c r="S2774" s="309">
        <f t="shared" ca="1" si="1148"/>
        <v>23</v>
      </c>
      <c r="T2774" s="309">
        <f t="shared" ca="1" si="1149"/>
        <v>21.12</v>
      </c>
      <c r="U2774" s="310">
        <f t="shared" ca="1" si="1141"/>
        <v>0.46808510638297846</v>
      </c>
      <c r="V2774" s="310" t="b">
        <f t="shared" ca="1" si="1150"/>
        <v>0</v>
      </c>
      <c r="W2774" s="3" t="b">
        <f t="shared" ca="1" si="1151"/>
        <v>1</v>
      </c>
      <c r="X2774" s="3">
        <f t="shared" ca="1" si="1152"/>
        <v>22.84</v>
      </c>
      <c r="Y2774" s="3">
        <f t="shared" ca="1" si="1142"/>
        <v>-3.6777583187390537</v>
      </c>
      <c r="Z2774" s="3">
        <f t="shared" ca="1" si="1153"/>
        <v>-3.6777583187390537</v>
      </c>
      <c r="AA2774" s="3">
        <f t="shared" ca="1" si="1154"/>
        <v>31</v>
      </c>
      <c r="AB2774" s="205">
        <f t="shared" ca="1" si="1155"/>
        <v>184</v>
      </c>
      <c r="AC2774" s="205">
        <f t="shared" ca="1" si="1156"/>
        <v>4</v>
      </c>
      <c r="AD2774" s="205">
        <f t="shared" ca="1" si="1143"/>
        <v>46</v>
      </c>
      <c r="AE2774" s="205">
        <f t="shared" ca="1" si="1144"/>
        <v>-4</v>
      </c>
      <c r="AF2774" s="205">
        <f t="shared" ca="1" si="1157"/>
        <v>-0.8</v>
      </c>
      <c r="AG2774" s="205"/>
      <c r="AH2774" s="205"/>
      <c r="AI2774" s="205"/>
      <c r="AJ2774" s="205"/>
      <c r="AK2774" s="4"/>
      <c r="AL2774" s="4"/>
      <c r="AM2774" s="309">
        <f t="shared" ca="1" si="1158"/>
        <v>22.91</v>
      </c>
      <c r="AN2774" s="309">
        <f t="shared" ca="1" si="1159"/>
        <v>21.12</v>
      </c>
      <c r="AO2774" s="310">
        <f t="shared" ca="1" si="1160"/>
        <v>0.49162011173184328</v>
      </c>
      <c r="AP2774" s="310" t="b">
        <f t="shared" ca="1" si="1161"/>
        <v>0</v>
      </c>
      <c r="AQ2774" s="309">
        <f t="shared" ca="1" si="1162"/>
        <v>0</v>
      </c>
      <c r="AR2774" s="205">
        <f t="shared" ca="1" si="1145"/>
        <v>0</v>
      </c>
      <c r="AS2774" s="45" t="b">
        <f t="shared" ca="1" si="1146"/>
        <v>0</v>
      </c>
      <c r="AT2774">
        <f t="shared" ca="1" si="1147"/>
        <v>0</v>
      </c>
      <c r="AU2774" t="b">
        <f t="shared" ca="1" si="1163"/>
        <v>0</v>
      </c>
      <c r="AV2774" t="b">
        <f t="shared" ca="1" si="1164"/>
        <v>0</v>
      </c>
      <c r="AW2774" s="266" t="b">
        <f t="shared" ca="1" si="1165"/>
        <v>0</v>
      </c>
      <c r="AX2774" s="266" t="b">
        <f t="shared" ca="1" si="1166"/>
        <v>0</v>
      </c>
      <c r="AY2774" s="266" t="b">
        <f t="shared" ca="1" si="1167"/>
        <v>0</v>
      </c>
    </row>
    <row r="2775" spans="1:51" x14ac:dyDescent="0.25">
      <c r="A2775">
        <v>2743</v>
      </c>
      <c r="B2775" s="163">
        <f ca="1">OFFSET(InputPriceData!B$15,CalculationsAndCharts!$A2775+$A$11,0,1,1)</f>
        <v>38036</v>
      </c>
      <c r="C2775" s="3">
        <f ca="1">OFFSET(InputPriceData!G$15,CalculationsAndCharts!$A2775+$A$11,IF($C$7,8,0),1,1)</f>
        <v>480500</v>
      </c>
      <c r="D2775" s="4">
        <f ca="1">OFFSET(InputPriceData!C$15,CalculationsAndCharts!$A2775+$A$11,IF($C$7,8,0),1,1)</f>
        <v>22.59</v>
      </c>
      <c r="E2775" s="4">
        <f ca="1">OFFSET(InputPriceData!D$15,CalculationsAndCharts!$A2775+$A$11,IF($C$7,8,0),1,1)</f>
        <v>22.7</v>
      </c>
      <c r="F2775" s="4">
        <f ca="1">OFFSET(InputPriceData!E$15,CalculationsAndCharts!$A2775+$A$11,IF($C$7,8,0),1,1)</f>
        <v>22.1</v>
      </c>
      <c r="G2775" s="4">
        <f ca="1">OFFSET(InputPriceData!F$15,CalculationsAndCharts!$A2775+$A$11,IF($C$7,8,0),1,1)</f>
        <v>22.1</v>
      </c>
      <c r="H2775" s="128"/>
      <c r="I2775" s="128"/>
      <c r="K2775" s="124"/>
      <c r="L2775" s="279"/>
      <c r="M2775" s="281"/>
      <c r="N2775" s="280"/>
      <c r="O2775" s="4"/>
      <c r="P2775" s="4"/>
      <c r="Q2775" s="3"/>
      <c r="S2775" s="309">
        <f t="shared" ca="1" si="1148"/>
        <v>24.28</v>
      </c>
      <c r="T2775" s="309">
        <f t="shared" ca="1" si="1149"/>
        <v>21.12</v>
      </c>
      <c r="U2775" s="310">
        <f t="shared" ca="1" si="1141"/>
        <v>0.31012658227848111</v>
      </c>
      <c r="V2775" s="310" t="b">
        <f t="shared" ca="1" si="1150"/>
        <v>0</v>
      </c>
      <c r="W2775" s="3" t="b">
        <f t="shared" ca="1" si="1151"/>
        <v>0</v>
      </c>
      <c r="X2775" s="3" t="str">
        <f t="shared" ca="1" si="1152"/>
        <v/>
      </c>
      <c r="Y2775" s="3" t="str">
        <f t="shared" ca="1" si="1142"/>
        <v/>
      </c>
      <c r="Z2775" s="3" t="str">
        <f t="shared" ca="1" si="1153"/>
        <v/>
      </c>
      <c r="AA2775" s="3" t="str">
        <f t="shared" ca="1" si="1154"/>
        <v/>
      </c>
      <c r="AB2775" s="205">
        <f t="shared" ca="1" si="1155"/>
        <v>153</v>
      </c>
      <c r="AC2775" s="205">
        <f t="shared" ca="1" si="1156"/>
        <v>3</v>
      </c>
      <c r="AD2775" s="205">
        <f t="shared" ca="1" si="1143"/>
        <v>51</v>
      </c>
      <c r="AE2775" s="205">
        <f t="shared" ca="1" si="1144"/>
        <v>1</v>
      </c>
      <c r="AF2775" s="205">
        <f t="shared" ca="1" si="1157"/>
        <v>0.2</v>
      </c>
      <c r="AG2775" s="205"/>
      <c r="AH2775" s="205"/>
      <c r="AI2775" s="205"/>
      <c r="AJ2775" s="205"/>
      <c r="AK2775" s="4"/>
      <c r="AL2775" s="4"/>
      <c r="AM2775" s="309">
        <f t="shared" ca="1" si="1158"/>
        <v>23</v>
      </c>
      <c r="AN2775" s="309">
        <f t="shared" ca="1" si="1159"/>
        <v>21.12</v>
      </c>
      <c r="AO2775" s="310">
        <f t="shared" ca="1" si="1160"/>
        <v>0.52127659574468133</v>
      </c>
      <c r="AP2775" s="310" t="b">
        <f t="shared" ca="1" si="1161"/>
        <v>0</v>
      </c>
      <c r="AQ2775" s="309">
        <f t="shared" ca="1" si="1162"/>
        <v>0</v>
      </c>
      <c r="AR2775" s="205">
        <f t="shared" ca="1" si="1145"/>
        <v>0</v>
      </c>
      <c r="AS2775" s="45" t="b">
        <f t="shared" ca="1" si="1146"/>
        <v>0</v>
      </c>
      <c r="AT2775">
        <f t="shared" ca="1" si="1147"/>
        <v>0</v>
      </c>
      <c r="AU2775" t="b">
        <f t="shared" ca="1" si="1163"/>
        <v>0</v>
      </c>
      <c r="AV2775" t="b">
        <f t="shared" ca="1" si="1164"/>
        <v>0</v>
      </c>
      <c r="AW2775" s="266" t="b">
        <f t="shared" ca="1" si="1165"/>
        <v>0</v>
      </c>
      <c r="AX2775" s="266" t="b">
        <f t="shared" ca="1" si="1166"/>
        <v>0</v>
      </c>
      <c r="AY2775" s="266" t="b">
        <f t="shared" ca="1" si="1167"/>
        <v>0</v>
      </c>
    </row>
    <row r="2776" spans="1:51" x14ac:dyDescent="0.25">
      <c r="A2776">
        <v>2744</v>
      </c>
      <c r="B2776" s="163">
        <f ca="1">OFFSET(InputPriceData!B$15,CalculationsAndCharts!$A2776+$A$11,0,1,1)</f>
        <v>38035</v>
      </c>
      <c r="C2776" s="3">
        <f ca="1">OFFSET(InputPriceData!G$15,CalculationsAndCharts!$A2776+$A$11,IF($C$7,8,0),1,1)</f>
        <v>441300</v>
      </c>
      <c r="D2776" s="4">
        <f ca="1">OFFSET(InputPriceData!C$15,CalculationsAndCharts!$A2776+$A$11,IF($C$7,8,0),1,1)</f>
        <v>22.45</v>
      </c>
      <c r="E2776" s="4">
        <f ca="1">OFFSET(InputPriceData!D$15,CalculationsAndCharts!$A2776+$A$11,IF($C$7,8,0),1,1)</f>
        <v>22.69</v>
      </c>
      <c r="F2776" s="4">
        <f ca="1">OFFSET(InputPriceData!E$15,CalculationsAndCharts!$A2776+$A$11,IF($C$7,8,0),1,1)</f>
        <v>22.24</v>
      </c>
      <c r="G2776" s="4">
        <f ca="1">OFFSET(InputPriceData!F$15,CalculationsAndCharts!$A2776+$A$11,IF($C$7,8,0),1,1)</f>
        <v>22.3</v>
      </c>
      <c r="H2776" s="128"/>
      <c r="I2776" s="128"/>
      <c r="K2776" s="124"/>
      <c r="L2776" s="279"/>
      <c r="M2776" s="281"/>
      <c r="N2776" s="280"/>
      <c r="O2776" s="4"/>
      <c r="P2776" s="4"/>
      <c r="Q2776" s="3"/>
      <c r="S2776" s="309">
        <f t="shared" ca="1" si="1148"/>
        <v>25.1</v>
      </c>
      <c r="T2776" s="309">
        <f t="shared" ca="1" si="1149"/>
        <v>21.12</v>
      </c>
      <c r="U2776" s="310">
        <f t="shared" ca="1" si="1141"/>
        <v>0.2964824120603014</v>
      </c>
      <c r="V2776" s="310" t="b">
        <f t="shared" ca="1" si="1150"/>
        <v>0</v>
      </c>
      <c r="W2776" s="3" t="b">
        <f t="shared" ca="1" si="1151"/>
        <v>0</v>
      </c>
      <c r="X2776" s="3" t="str">
        <f t="shared" ca="1" si="1152"/>
        <v/>
      </c>
      <c r="Y2776" s="3" t="str">
        <f t="shared" ca="1" si="1142"/>
        <v/>
      </c>
      <c r="Z2776" s="3" t="str">
        <f t="shared" ca="1" si="1153"/>
        <v/>
      </c>
      <c r="AA2776" s="3" t="str">
        <f t="shared" ca="1" si="1154"/>
        <v/>
      </c>
      <c r="AB2776" s="205">
        <f t="shared" ca="1" si="1155"/>
        <v>153</v>
      </c>
      <c r="AC2776" s="205">
        <f t="shared" ca="1" si="1156"/>
        <v>3</v>
      </c>
      <c r="AD2776" s="205">
        <f t="shared" ca="1" si="1143"/>
        <v>51</v>
      </c>
      <c r="AE2776" s="205">
        <f t="shared" ca="1" si="1144"/>
        <v>1</v>
      </c>
      <c r="AF2776" s="205">
        <f t="shared" ca="1" si="1157"/>
        <v>0.2</v>
      </c>
      <c r="AG2776" s="205"/>
      <c r="AH2776" s="205"/>
      <c r="AI2776" s="205"/>
      <c r="AJ2776" s="205"/>
      <c r="AK2776" s="4"/>
      <c r="AL2776" s="4"/>
      <c r="AM2776" s="309">
        <f t="shared" ca="1" si="1158"/>
        <v>23</v>
      </c>
      <c r="AN2776" s="309">
        <f t="shared" ca="1" si="1159"/>
        <v>21.12</v>
      </c>
      <c r="AO2776" s="310">
        <f t="shared" ca="1" si="1160"/>
        <v>0.62765957446808529</v>
      </c>
      <c r="AP2776" s="310" t="b">
        <f t="shared" ca="1" si="1161"/>
        <v>0</v>
      </c>
      <c r="AQ2776" s="309">
        <f t="shared" ca="1" si="1162"/>
        <v>0</v>
      </c>
      <c r="AR2776" s="205">
        <f t="shared" ca="1" si="1145"/>
        <v>0</v>
      </c>
      <c r="AS2776" s="45" t="b">
        <f t="shared" ca="1" si="1146"/>
        <v>0</v>
      </c>
      <c r="AT2776">
        <f t="shared" ca="1" si="1147"/>
        <v>0</v>
      </c>
      <c r="AU2776" t="b">
        <f t="shared" ca="1" si="1163"/>
        <v>0</v>
      </c>
      <c r="AV2776" t="b">
        <f t="shared" ca="1" si="1164"/>
        <v>0</v>
      </c>
      <c r="AW2776" s="266" t="b">
        <f t="shared" ca="1" si="1165"/>
        <v>0</v>
      </c>
      <c r="AX2776" s="266" t="b">
        <f t="shared" ca="1" si="1166"/>
        <v>0</v>
      </c>
      <c r="AY2776" s="266" t="b">
        <f t="shared" ca="1" si="1167"/>
        <v>0</v>
      </c>
    </row>
    <row r="2777" spans="1:51" x14ac:dyDescent="0.25">
      <c r="A2777">
        <v>2745</v>
      </c>
      <c r="B2777" s="163">
        <f ca="1">OFFSET(InputPriceData!B$15,CalculationsAndCharts!$A2777+$A$11,0,1,1)</f>
        <v>38034</v>
      </c>
      <c r="C2777" s="3">
        <f ca="1">OFFSET(InputPriceData!G$15,CalculationsAndCharts!$A2777+$A$11,IF($C$7,8,0),1,1)</f>
        <v>844900</v>
      </c>
      <c r="D2777" s="4">
        <f ca="1">OFFSET(InputPriceData!C$15,CalculationsAndCharts!$A2777+$A$11,IF($C$7,8,0),1,1)</f>
        <v>21.7</v>
      </c>
      <c r="E2777" s="4">
        <f ca="1">OFFSET(InputPriceData!D$15,CalculationsAndCharts!$A2777+$A$11,IF($C$7,8,0),1,1)</f>
        <v>22.6</v>
      </c>
      <c r="F2777" s="4">
        <f ca="1">OFFSET(InputPriceData!E$15,CalculationsAndCharts!$A2777+$A$11,IF($C$7,8,0),1,1)</f>
        <v>21.6</v>
      </c>
      <c r="G2777" s="4">
        <f ca="1">OFFSET(InputPriceData!F$15,CalculationsAndCharts!$A2777+$A$11,IF($C$7,8,0),1,1)</f>
        <v>22.6</v>
      </c>
      <c r="H2777" s="128"/>
      <c r="I2777" s="128"/>
      <c r="K2777" s="124"/>
      <c r="L2777" s="279"/>
      <c r="M2777" s="281"/>
      <c r="N2777" s="280"/>
      <c r="O2777" s="4"/>
      <c r="P2777" s="4"/>
      <c r="Q2777" s="3"/>
      <c r="S2777" s="309">
        <f t="shared" ca="1" si="1148"/>
        <v>25.1</v>
      </c>
      <c r="T2777" s="309">
        <f t="shared" ca="1" si="1149"/>
        <v>21.12</v>
      </c>
      <c r="U2777" s="310">
        <f t="shared" ca="1" si="1141"/>
        <v>0.37185929648241212</v>
      </c>
      <c r="V2777" s="310" t="b">
        <f t="shared" ca="1" si="1150"/>
        <v>0</v>
      </c>
      <c r="W2777" s="3" t="b">
        <f t="shared" ca="1" si="1151"/>
        <v>0</v>
      </c>
      <c r="X2777" s="3" t="str">
        <f t="shared" ca="1" si="1152"/>
        <v/>
      </c>
      <c r="Y2777" s="3" t="str">
        <f t="shared" ca="1" si="1142"/>
        <v/>
      </c>
      <c r="Z2777" s="3" t="str">
        <f t="shared" ca="1" si="1153"/>
        <v/>
      </c>
      <c r="AA2777" s="3" t="str">
        <f t="shared" ca="1" si="1154"/>
        <v/>
      </c>
      <c r="AB2777" s="205">
        <f t="shared" ca="1" si="1155"/>
        <v>153</v>
      </c>
      <c r="AC2777" s="205">
        <f t="shared" ca="1" si="1156"/>
        <v>3</v>
      </c>
      <c r="AD2777" s="205">
        <f t="shared" ca="1" si="1143"/>
        <v>51</v>
      </c>
      <c r="AE2777" s="205">
        <f t="shared" ca="1" si="1144"/>
        <v>1</v>
      </c>
      <c r="AF2777" s="205">
        <f t="shared" ca="1" si="1157"/>
        <v>0.2</v>
      </c>
      <c r="AG2777" s="205"/>
      <c r="AH2777" s="205"/>
      <c r="AI2777" s="205"/>
      <c r="AJ2777" s="205"/>
      <c r="AK2777" s="4"/>
      <c r="AL2777" s="4"/>
      <c r="AM2777" s="309">
        <f t="shared" ca="1" si="1158"/>
        <v>24.28</v>
      </c>
      <c r="AN2777" s="309">
        <f t="shared" ca="1" si="1159"/>
        <v>21.12</v>
      </c>
      <c r="AO2777" s="310">
        <f t="shared" ca="1" si="1160"/>
        <v>0.46835443037974694</v>
      </c>
      <c r="AP2777" s="310" t="b">
        <f t="shared" ca="1" si="1161"/>
        <v>0</v>
      </c>
      <c r="AQ2777" s="309">
        <f t="shared" ca="1" si="1162"/>
        <v>0</v>
      </c>
      <c r="AR2777" s="205">
        <f t="shared" ca="1" si="1145"/>
        <v>0</v>
      </c>
      <c r="AS2777" s="45" t="b">
        <f t="shared" ca="1" si="1146"/>
        <v>0</v>
      </c>
      <c r="AT2777">
        <f t="shared" ca="1" si="1147"/>
        <v>0</v>
      </c>
      <c r="AU2777" t="b">
        <f t="shared" ca="1" si="1163"/>
        <v>0</v>
      </c>
      <c r="AV2777" t="b">
        <f t="shared" ca="1" si="1164"/>
        <v>0</v>
      </c>
      <c r="AW2777" s="266" t="b">
        <f t="shared" ca="1" si="1165"/>
        <v>0</v>
      </c>
      <c r="AX2777" s="266" t="b">
        <f t="shared" ca="1" si="1166"/>
        <v>0</v>
      </c>
      <c r="AY2777" s="266" t="b">
        <f t="shared" ca="1" si="1167"/>
        <v>0</v>
      </c>
    </row>
    <row r="2778" spans="1:51" x14ac:dyDescent="0.25">
      <c r="A2778">
        <v>2746</v>
      </c>
      <c r="B2778" s="163">
        <f ca="1">OFFSET(InputPriceData!B$15,CalculationsAndCharts!$A2778+$A$11,0,1,1)</f>
        <v>38030</v>
      </c>
      <c r="C2778" s="3">
        <f ca="1">OFFSET(InputPriceData!G$15,CalculationsAndCharts!$A2778+$A$11,IF($C$7,8,0),1,1)</f>
        <v>666900</v>
      </c>
      <c r="D2778" s="4">
        <f ca="1">OFFSET(InputPriceData!C$15,CalculationsAndCharts!$A2778+$A$11,IF($C$7,8,0),1,1)</f>
        <v>22.86</v>
      </c>
      <c r="E2778" s="4">
        <f ca="1">OFFSET(InputPriceData!D$15,CalculationsAndCharts!$A2778+$A$11,IF($C$7,8,0),1,1)</f>
        <v>22.86</v>
      </c>
      <c r="F2778" s="4">
        <f ca="1">OFFSET(InputPriceData!E$15,CalculationsAndCharts!$A2778+$A$11,IF($C$7,8,0),1,1)</f>
        <v>22.51</v>
      </c>
      <c r="G2778" s="4">
        <f ca="1">OFFSET(InputPriceData!F$15,CalculationsAndCharts!$A2778+$A$11,IF($C$7,8,0),1,1)</f>
        <v>22.56</v>
      </c>
      <c r="H2778" s="128"/>
      <c r="I2778" s="128"/>
      <c r="K2778" s="124"/>
      <c r="L2778" s="279"/>
      <c r="M2778" s="281"/>
      <c r="N2778" s="280"/>
      <c r="O2778" s="4"/>
      <c r="P2778" s="4"/>
      <c r="Q2778" s="3"/>
      <c r="S2778" s="309">
        <f t="shared" ca="1" si="1148"/>
        <v>25.1</v>
      </c>
      <c r="T2778" s="309">
        <f t="shared" ca="1" si="1149"/>
        <v>21.12</v>
      </c>
      <c r="U2778" s="310">
        <f t="shared" ca="1" si="1141"/>
        <v>0.36180904522613005</v>
      </c>
      <c r="V2778" s="310" t="b">
        <f t="shared" ca="1" si="1150"/>
        <v>0</v>
      </c>
      <c r="W2778" s="3" t="b">
        <f t="shared" ca="1" si="1151"/>
        <v>0</v>
      </c>
      <c r="X2778" s="3" t="str">
        <f t="shared" ca="1" si="1152"/>
        <v/>
      </c>
      <c r="Y2778" s="3" t="str">
        <f t="shared" ca="1" si="1142"/>
        <v/>
      </c>
      <c r="Z2778" s="3" t="str">
        <f t="shared" ca="1" si="1153"/>
        <v/>
      </c>
      <c r="AA2778" s="3" t="str">
        <f t="shared" ca="1" si="1154"/>
        <v/>
      </c>
      <c r="AB2778" s="205">
        <f t="shared" ca="1" si="1155"/>
        <v>153</v>
      </c>
      <c r="AC2778" s="205">
        <f t="shared" ca="1" si="1156"/>
        <v>3</v>
      </c>
      <c r="AD2778" s="205">
        <f t="shared" ca="1" si="1143"/>
        <v>51</v>
      </c>
      <c r="AE2778" s="205">
        <f t="shared" ca="1" si="1144"/>
        <v>1</v>
      </c>
      <c r="AF2778" s="205">
        <f t="shared" ca="1" si="1157"/>
        <v>0.2</v>
      </c>
      <c r="AG2778" s="205"/>
      <c r="AH2778" s="205"/>
      <c r="AI2778" s="205"/>
      <c r="AJ2778" s="205"/>
      <c r="AK2778" s="4"/>
      <c r="AL2778" s="4"/>
      <c r="AM2778" s="309">
        <f t="shared" ca="1" si="1158"/>
        <v>25.1</v>
      </c>
      <c r="AN2778" s="309">
        <f t="shared" ca="1" si="1159"/>
        <v>21.12</v>
      </c>
      <c r="AO2778" s="310">
        <f t="shared" ca="1" si="1160"/>
        <v>0.36180904522613005</v>
      </c>
      <c r="AP2778" s="310" t="b">
        <f t="shared" ca="1" si="1161"/>
        <v>0</v>
      </c>
      <c r="AQ2778" s="309">
        <f t="shared" ca="1" si="1162"/>
        <v>0</v>
      </c>
      <c r="AR2778" s="205">
        <f t="shared" ca="1" si="1145"/>
        <v>0</v>
      </c>
      <c r="AS2778" s="45" t="b">
        <f t="shared" ca="1" si="1146"/>
        <v>0</v>
      </c>
      <c r="AT2778">
        <f t="shared" ca="1" si="1147"/>
        <v>0</v>
      </c>
      <c r="AU2778" t="b">
        <f t="shared" ca="1" si="1163"/>
        <v>0</v>
      </c>
      <c r="AV2778" t="b">
        <f t="shared" ca="1" si="1164"/>
        <v>0</v>
      </c>
      <c r="AW2778" s="266" t="b">
        <f t="shared" ca="1" si="1165"/>
        <v>0</v>
      </c>
      <c r="AX2778" s="266" t="b">
        <f t="shared" ca="1" si="1166"/>
        <v>0</v>
      </c>
      <c r="AY2778" s="266" t="b">
        <f t="shared" ca="1" si="1167"/>
        <v>0</v>
      </c>
    </row>
    <row r="2779" spans="1:51" x14ac:dyDescent="0.25">
      <c r="A2779">
        <v>2747</v>
      </c>
      <c r="B2779" s="163">
        <f ca="1">OFFSET(InputPriceData!B$15,CalculationsAndCharts!$A2779+$A$11,0,1,1)</f>
        <v>38029</v>
      </c>
      <c r="C2779" s="3">
        <f ca="1">OFFSET(InputPriceData!G$15,CalculationsAndCharts!$A2779+$A$11,IF($C$7,8,0),1,1)</f>
        <v>609300</v>
      </c>
      <c r="D2779" s="4">
        <f ca="1">OFFSET(InputPriceData!C$15,CalculationsAndCharts!$A2779+$A$11,IF($C$7,8,0),1,1)</f>
        <v>22.8</v>
      </c>
      <c r="E2779" s="4">
        <f ca="1">OFFSET(InputPriceData!D$15,CalculationsAndCharts!$A2779+$A$11,IF($C$7,8,0),1,1)</f>
        <v>22.91</v>
      </c>
      <c r="F2779" s="4">
        <f ca="1">OFFSET(InputPriceData!E$15,CalculationsAndCharts!$A2779+$A$11,IF($C$7,8,0),1,1)</f>
        <v>22.49</v>
      </c>
      <c r="G2779" s="4">
        <f ca="1">OFFSET(InputPriceData!F$15,CalculationsAndCharts!$A2779+$A$11,IF($C$7,8,0),1,1)</f>
        <v>22.91</v>
      </c>
      <c r="H2779" s="128"/>
      <c r="I2779" s="128"/>
      <c r="K2779" s="124"/>
      <c r="L2779" s="279"/>
      <c r="M2779" s="281"/>
      <c r="N2779" s="280"/>
      <c r="O2779" s="4"/>
      <c r="P2779" s="4"/>
      <c r="Q2779" s="3"/>
      <c r="S2779" s="309">
        <f t="shared" ca="1" si="1148"/>
        <v>25.1</v>
      </c>
      <c r="T2779" s="309">
        <f t="shared" ca="1" si="1149"/>
        <v>21.12</v>
      </c>
      <c r="U2779" s="310">
        <f t="shared" ca="1" si="1141"/>
        <v>0.44974874371859269</v>
      </c>
      <c r="V2779" s="310" t="b">
        <f t="shared" ca="1" si="1150"/>
        <v>0</v>
      </c>
      <c r="W2779" s="3" t="b">
        <f t="shared" ca="1" si="1151"/>
        <v>0</v>
      </c>
      <c r="X2779" s="3" t="str">
        <f t="shared" ca="1" si="1152"/>
        <v/>
      </c>
      <c r="Y2779" s="3" t="str">
        <f t="shared" ca="1" si="1142"/>
        <v/>
      </c>
      <c r="Z2779" s="3" t="str">
        <f t="shared" ca="1" si="1153"/>
        <v/>
      </c>
      <c r="AA2779" s="3" t="str">
        <f t="shared" ca="1" si="1154"/>
        <v/>
      </c>
      <c r="AB2779" s="205">
        <f t="shared" ca="1" si="1155"/>
        <v>153</v>
      </c>
      <c r="AC2779" s="205">
        <f t="shared" ca="1" si="1156"/>
        <v>3</v>
      </c>
      <c r="AD2779" s="205">
        <f t="shared" ca="1" si="1143"/>
        <v>51</v>
      </c>
      <c r="AE2779" s="205">
        <f t="shared" ca="1" si="1144"/>
        <v>1</v>
      </c>
      <c r="AF2779" s="205">
        <f t="shared" ca="1" si="1157"/>
        <v>0.2</v>
      </c>
      <c r="AG2779" s="205"/>
      <c r="AH2779" s="205"/>
      <c r="AI2779" s="205"/>
      <c r="AJ2779" s="205"/>
      <c r="AK2779" s="4"/>
      <c r="AL2779" s="4"/>
      <c r="AM2779" s="309">
        <f t="shared" ca="1" si="1158"/>
        <v>25.1</v>
      </c>
      <c r="AN2779" s="309">
        <f t="shared" ca="1" si="1159"/>
        <v>21.12</v>
      </c>
      <c r="AO2779" s="310">
        <f t="shared" ca="1" si="1160"/>
        <v>0.44974874371859269</v>
      </c>
      <c r="AP2779" s="310" t="b">
        <f t="shared" ca="1" si="1161"/>
        <v>0</v>
      </c>
      <c r="AQ2779" s="309">
        <f t="shared" ca="1" si="1162"/>
        <v>0</v>
      </c>
      <c r="AR2779" s="205">
        <f t="shared" ca="1" si="1145"/>
        <v>0</v>
      </c>
      <c r="AS2779" s="45" t="b">
        <f t="shared" ca="1" si="1146"/>
        <v>0</v>
      </c>
      <c r="AT2779">
        <f t="shared" ca="1" si="1147"/>
        <v>0</v>
      </c>
      <c r="AU2779" t="b">
        <f t="shared" ca="1" si="1163"/>
        <v>0</v>
      </c>
      <c r="AV2779" t="b">
        <f t="shared" ca="1" si="1164"/>
        <v>0</v>
      </c>
      <c r="AW2779" s="266" t="b">
        <f t="shared" ca="1" si="1165"/>
        <v>0</v>
      </c>
      <c r="AX2779" s="266" t="b">
        <f t="shared" ca="1" si="1166"/>
        <v>0</v>
      </c>
      <c r="AY2779" s="266" t="b">
        <f t="shared" ca="1" si="1167"/>
        <v>0</v>
      </c>
    </row>
    <row r="2780" spans="1:51" x14ac:dyDescent="0.25">
      <c r="A2780">
        <v>2748</v>
      </c>
      <c r="B2780" s="163">
        <f ca="1">OFFSET(InputPriceData!B$15,CalculationsAndCharts!$A2780+$A$11,0,1,1)</f>
        <v>38028</v>
      </c>
      <c r="C2780" s="3">
        <f ca="1">OFFSET(InputPriceData!G$15,CalculationsAndCharts!$A2780+$A$11,IF($C$7,8,0),1,1)</f>
        <v>505300</v>
      </c>
      <c r="D2780" s="4">
        <f ca="1">OFFSET(InputPriceData!C$15,CalculationsAndCharts!$A2780+$A$11,IF($C$7,8,0),1,1)</f>
        <v>21.99</v>
      </c>
      <c r="E2780" s="4">
        <f ca="1">OFFSET(InputPriceData!D$15,CalculationsAndCharts!$A2780+$A$11,IF($C$7,8,0),1,1)</f>
        <v>22.76</v>
      </c>
      <c r="F2780" s="4">
        <f ca="1">OFFSET(InputPriceData!E$15,CalculationsAndCharts!$A2780+$A$11,IF($C$7,8,0),1,1)</f>
        <v>21.99</v>
      </c>
      <c r="G2780" s="4">
        <f ca="1">OFFSET(InputPriceData!F$15,CalculationsAndCharts!$A2780+$A$11,IF($C$7,8,0),1,1)</f>
        <v>22.76</v>
      </c>
      <c r="H2780" s="128"/>
      <c r="I2780" s="128"/>
      <c r="K2780" s="124"/>
      <c r="L2780" s="279"/>
      <c r="M2780" s="281"/>
      <c r="N2780" s="280"/>
      <c r="O2780" s="4"/>
      <c r="P2780" s="4"/>
      <c r="Q2780" s="3"/>
      <c r="S2780" s="309">
        <f t="shared" ca="1" si="1148"/>
        <v>25.1</v>
      </c>
      <c r="T2780" s="309">
        <f t="shared" ca="1" si="1149"/>
        <v>21.12</v>
      </c>
      <c r="U2780" s="310">
        <f t="shared" ca="1" si="1141"/>
        <v>0.41206030150753781</v>
      </c>
      <c r="V2780" s="310" t="b">
        <f t="shared" ca="1" si="1150"/>
        <v>0</v>
      </c>
      <c r="W2780" s="3" t="b">
        <f t="shared" ca="1" si="1151"/>
        <v>1</v>
      </c>
      <c r="X2780" s="3">
        <f t="shared" ca="1" si="1152"/>
        <v>23.63</v>
      </c>
      <c r="Y2780" s="3">
        <f t="shared" ca="1" si="1142"/>
        <v>-3.6817604739737515</v>
      </c>
      <c r="Z2780" s="3">
        <f t="shared" ca="1" si="1153"/>
        <v>-3.6817604739737515</v>
      </c>
      <c r="AA2780" s="3">
        <f t="shared" ca="1" si="1154"/>
        <v>31</v>
      </c>
      <c r="AB2780" s="205">
        <f t="shared" ca="1" si="1155"/>
        <v>153</v>
      </c>
      <c r="AC2780" s="205">
        <f t="shared" ca="1" si="1156"/>
        <v>3</v>
      </c>
      <c r="AD2780" s="205">
        <f t="shared" ca="1" si="1143"/>
        <v>51</v>
      </c>
      <c r="AE2780" s="205">
        <f t="shared" ca="1" si="1144"/>
        <v>1</v>
      </c>
      <c r="AF2780" s="205">
        <f t="shared" ca="1" si="1157"/>
        <v>0.2</v>
      </c>
      <c r="AG2780" s="205"/>
      <c r="AH2780" s="205"/>
      <c r="AI2780" s="205"/>
      <c r="AJ2780" s="205"/>
      <c r="AK2780" s="4"/>
      <c r="AL2780" s="4"/>
      <c r="AM2780" s="309">
        <f t="shared" ca="1" si="1158"/>
        <v>25.1</v>
      </c>
      <c r="AN2780" s="309">
        <f t="shared" ca="1" si="1159"/>
        <v>21.12</v>
      </c>
      <c r="AO2780" s="310">
        <f t="shared" ca="1" si="1160"/>
        <v>0.41206030150753781</v>
      </c>
      <c r="AP2780" s="310" t="b">
        <f t="shared" ca="1" si="1161"/>
        <v>0</v>
      </c>
      <c r="AQ2780" s="309">
        <f t="shared" ca="1" si="1162"/>
        <v>0</v>
      </c>
      <c r="AR2780" s="205">
        <f t="shared" ca="1" si="1145"/>
        <v>0</v>
      </c>
      <c r="AS2780" s="45" t="b">
        <f t="shared" ca="1" si="1146"/>
        <v>0</v>
      </c>
      <c r="AT2780">
        <f t="shared" ca="1" si="1147"/>
        <v>0</v>
      </c>
      <c r="AU2780" t="b">
        <f t="shared" ca="1" si="1163"/>
        <v>0</v>
      </c>
      <c r="AV2780" t="b">
        <f t="shared" ca="1" si="1164"/>
        <v>0</v>
      </c>
      <c r="AW2780" s="266" t="b">
        <f t="shared" ca="1" si="1165"/>
        <v>0</v>
      </c>
      <c r="AX2780" s="266" t="b">
        <f t="shared" ca="1" si="1166"/>
        <v>0</v>
      </c>
      <c r="AY2780" s="266" t="b">
        <f t="shared" ca="1" si="1167"/>
        <v>0</v>
      </c>
    </row>
    <row r="2781" spans="1:51" x14ac:dyDescent="0.25">
      <c r="A2781">
        <v>2749</v>
      </c>
      <c r="B2781" s="163">
        <f ca="1">OFFSET(InputPriceData!B$15,CalculationsAndCharts!$A2781+$A$11,0,1,1)</f>
        <v>38027</v>
      </c>
      <c r="C2781" s="3">
        <f ca="1">OFFSET(InputPriceData!G$15,CalculationsAndCharts!$A2781+$A$11,IF($C$7,8,0),1,1)</f>
        <v>549300</v>
      </c>
      <c r="D2781" s="4">
        <f ca="1">OFFSET(InputPriceData!C$15,CalculationsAndCharts!$A2781+$A$11,IF($C$7,8,0),1,1)</f>
        <v>21.9</v>
      </c>
      <c r="E2781" s="4">
        <f ca="1">OFFSET(InputPriceData!D$15,CalculationsAndCharts!$A2781+$A$11,IF($C$7,8,0),1,1)</f>
        <v>22.15</v>
      </c>
      <c r="F2781" s="4">
        <f ca="1">OFFSET(InputPriceData!E$15,CalculationsAndCharts!$A2781+$A$11,IF($C$7,8,0),1,1)</f>
        <v>21.78</v>
      </c>
      <c r="G2781" s="4">
        <f ca="1">OFFSET(InputPriceData!F$15,CalculationsAndCharts!$A2781+$A$11,IF($C$7,8,0),1,1)</f>
        <v>22</v>
      </c>
      <c r="H2781" s="128"/>
      <c r="I2781" s="128"/>
      <c r="K2781" s="124"/>
      <c r="L2781" s="279"/>
      <c r="M2781" s="281"/>
      <c r="N2781" s="280"/>
      <c r="O2781" s="4"/>
      <c r="P2781" s="4"/>
      <c r="Q2781" s="3"/>
      <c r="S2781" s="309">
        <f t="shared" ca="1" si="1148"/>
        <v>25.1</v>
      </c>
      <c r="T2781" s="309">
        <f t="shared" ca="1" si="1149"/>
        <v>21.12</v>
      </c>
      <c r="U2781" s="310">
        <f t="shared" ca="1" si="1141"/>
        <v>0.22110552763819069</v>
      </c>
      <c r="V2781" s="310" t="b">
        <f t="shared" ca="1" si="1150"/>
        <v>0</v>
      </c>
      <c r="W2781" s="3" t="b">
        <f t="shared" ca="1" si="1151"/>
        <v>0</v>
      </c>
      <c r="X2781" s="3" t="str">
        <f t="shared" ca="1" si="1152"/>
        <v/>
      </c>
      <c r="Y2781" s="3" t="str">
        <f t="shared" ca="1" si="1142"/>
        <v/>
      </c>
      <c r="Z2781" s="3" t="str">
        <f t="shared" ca="1" si="1153"/>
        <v/>
      </c>
      <c r="AA2781" s="3" t="str">
        <f t="shared" ca="1" si="1154"/>
        <v/>
      </c>
      <c r="AB2781" s="205">
        <f t="shared" ca="1" si="1155"/>
        <v>122</v>
      </c>
      <c r="AC2781" s="205">
        <f t="shared" ca="1" si="1156"/>
        <v>2</v>
      </c>
      <c r="AD2781" s="205">
        <f t="shared" ca="1" si="1143"/>
        <v>61</v>
      </c>
      <c r="AE2781" s="205">
        <f t="shared" ca="1" si="1144"/>
        <v>11</v>
      </c>
      <c r="AF2781" s="205">
        <f t="shared" ca="1" si="1157"/>
        <v>2.2000000000000002</v>
      </c>
      <c r="AG2781" s="205"/>
      <c r="AH2781" s="205"/>
      <c r="AI2781" s="205"/>
      <c r="AJ2781" s="205"/>
      <c r="AK2781" s="4"/>
      <c r="AL2781" s="4"/>
      <c r="AM2781" s="309">
        <f t="shared" ca="1" si="1158"/>
        <v>25.1</v>
      </c>
      <c r="AN2781" s="309">
        <f t="shared" ca="1" si="1159"/>
        <v>21.12</v>
      </c>
      <c r="AO2781" s="310">
        <f t="shared" ca="1" si="1160"/>
        <v>0.22110552763819069</v>
      </c>
      <c r="AP2781" s="310" t="b">
        <f t="shared" ca="1" si="1161"/>
        <v>0</v>
      </c>
      <c r="AQ2781" s="309">
        <f t="shared" ca="1" si="1162"/>
        <v>0</v>
      </c>
      <c r="AR2781" s="205">
        <f t="shared" ca="1" si="1145"/>
        <v>0</v>
      </c>
      <c r="AS2781" s="45" t="b">
        <f t="shared" ca="1" si="1146"/>
        <v>0</v>
      </c>
      <c r="AT2781">
        <f t="shared" ca="1" si="1147"/>
        <v>0</v>
      </c>
      <c r="AU2781" t="b">
        <f t="shared" ca="1" si="1163"/>
        <v>0</v>
      </c>
      <c r="AV2781" t="b">
        <f t="shared" ca="1" si="1164"/>
        <v>0</v>
      </c>
      <c r="AW2781" s="266" t="b">
        <f t="shared" ca="1" si="1165"/>
        <v>0</v>
      </c>
      <c r="AX2781" s="266" t="b">
        <f t="shared" ca="1" si="1166"/>
        <v>0</v>
      </c>
      <c r="AY2781" s="266" t="b">
        <f t="shared" ca="1" si="1167"/>
        <v>0</v>
      </c>
    </row>
    <row r="2782" spans="1:51" x14ac:dyDescent="0.25">
      <c r="A2782">
        <v>2750</v>
      </c>
      <c r="B2782" s="163">
        <f ca="1">OFFSET(InputPriceData!B$15,CalculationsAndCharts!$A2782+$A$11,0,1,1)</f>
        <v>38026</v>
      </c>
      <c r="C2782" s="3">
        <f ca="1">OFFSET(InputPriceData!G$15,CalculationsAndCharts!$A2782+$A$11,IF($C$7,8,0),1,1)</f>
        <v>360100</v>
      </c>
      <c r="D2782" s="4">
        <f ca="1">OFFSET(InputPriceData!C$15,CalculationsAndCharts!$A2782+$A$11,IF($C$7,8,0),1,1)</f>
        <v>22.19</v>
      </c>
      <c r="E2782" s="4">
        <f ca="1">OFFSET(InputPriceData!D$15,CalculationsAndCharts!$A2782+$A$11,IF($C$7,8,0),1,1)</f>
        <v>22.2</v>
      </c>
      <c r="F2782" s="4">
        <f ca="1">OFFSET(InputPriceData!E$15,CalculationsAndCharts!$A2782+$A$11,IF($C$7,8,0),1,1)</f>
        <v>21.86</v>
      </c>
      <c r="G2782" s="4">
        <f ca="1">OFFSET(InputPriceData!F$15,CalculationsAndCharts!$A2782+$A$11,IF($C$7,8,0),1,1)</f>
        <v>22.02</v>
      </c>
      <c r="H2782" s="128"/>
      <c r="I2782" s="128"/>
      <c r="K2782" s="124"/>
      <c r="L2782" s="279"/>
      <c r="M2782" s="281"/>
      <c r="N2782" s="280"/>
      <c r="O2782" s="4"/>
      <c r="P2782" s="4"/>
      <c r="Q2782" s="3"/>
      <c r="S2782" s="309">
        <f t="shared" ca="1" si="1148"/>
        <v>25.1</v>
      </c>
      <c r="T2782" s="309">
        <f t="shared" ca="1" si="1149"/>
        <v>21.12</v>
      </c>
      <c r="U2782" s="310">
        <f t="shared" ca="1" si="1141"/>
        <v>0.22613065326633128</v>
      </c>
      <c r="V2782" s="310" t="b">
        <f t="shared" ca="1" si="1150"/>
        <v>0</v>
      </c>
      <c r="W2782" s="3" t="b">
        <f t="shared" ca="1" si="1151"/>
        <v>0</v>
      </c>
      <c r="X2782" s="3" t="str">
        <f t="shared" ca="1" si="1152"/>
        <v/>
      </c>
      <c r="Y2782" s="3" t="str">
        <f t="shared" ca="1" si="1142"/>
        <v/>
      </c>
      <c r="Z2782" s="3" t="str">
        <f t="shared" ca="1" si="1153"/>
        <v/>
      </c>
      <c r="AA2782" s="3" t="str">
        <f t="shared" ca="1" si="1154"/>
        <v/>
      </c>
      <c r="AB2782" s="205">
        <f t="shared" ca="1" si="1155"/>
        <v>122</v>
      </c>
      <c r="AC2782" s="205">
        <f t="shared" ca="1" si="1156"/>
        <v>2</v>
      </c>
      <c r="AD2782" s="205">
        <f t="shared" ca="1" si="1143"/>
        <v>61</v>
      </c>
      <c r="AE2782" s="205">
        <f t="shared" ca="1" si="1144"/>
        <v>11</v>
      </c>
      <c r="AF2782" s="205">
        <f t="shared" ca="1" si="1157"/>
        <v>2.2000000000000002</v>
      </c>
      <c r="AG2782" s="205"/>
      <c r="AH2782" s="205"/>
      <c r="AI2782" s="205"/>
      <c r="AJ2782" s="205"/>
      <c r="AK2782" s="4"/>
      <c r="AL2782" s="4"/>
      <c r="AM2782" s="309">
        <f t="shared" ca="1" si="1158"/>
        <v>25.1</v>
      </c>
      <c r="AN2782" s="309">
        <f t="shared" ca="1" si="1159"/>
        <v>21.12</v>
      </c>
      <c r="AO2782" s="310">
        <f t="shared" ca="1" si="1160"/>
        <v>0.22613065326633128</v>
      </c>
      <c r="AP2782" s="310" t="b">
        <f t="shared" ca="1" si="1161"/>
        <v>0</v>
      </c>
      <c r="AQ2782" s="309">
        <f t="shared" ca="1" si="1162"/>
        <v>0</v>
      </c>
      <c r="AR2782" s="205">
        <f t="shared" ca="1" si="1145"/>
        <v>0</v>
      </c>
      <c r="AS2782" s="45" t="b">
        <f t="shared" ca="1" si="1146"/>
        <v>0</v>
      </c>
      <c r="AT2782">
        <f t="shared" ca="1" si="1147"/>
        <v>0</v>
      </c>
      <c r="AU2782" t="b">
        <f t="shared" ca="1" si="1163"/>
        <v>0</v>
      </c>
      <c r="AV2782" t="b">
        <f t="shared" ca="1" si="1164"/>
        <v>0</v>
      </c>
      <c r="AW2782" s="266" t="b">
        <f t="shared" ca="1" si="1165"/>
        <v>0</v>
      </c>
      <c r="AX2782" s="266" t="b">
        <f t="shared" ca="1" si="1166"/>
        <v>0</v>
      </c>
      <c r="AY2782" s="266" t="b">
        <f t="shared" ca="1" si="1167"/>
        <v>0</v>
      </c>
    </row>
    <row r="2783" spans="1:51" x14ac:dyDescent="0.25">
      <c r="A2783">
        <v>2751</v>
      </c>
      <c r="B2783" s="163">
        <f ca="1">OFFSET(InputPriceData!B$15,CalculationsAndCharts!$A2783+$A$11,0,1,1)</f>
        <v>38023</v>
      </c>
      <c r="C2783" s="3">
        <f ca="1">OFFSET(InputPriceData!G$15,CalculationsAndCharts!$A2783+$A$11,IF($C$7,8,0),1,1)</f>
        <v>791300</v>
      </c>
      <c r="D2783" s="4">
        <f ca="1">OFFSET(InputPriceData!C$15,CalculationsAndCharts!$A2783+$A$11,IF($C$7,8,0),1,1)</f>
        <v>22.07</v>
      </c>
      <c r="E2783" s="4">
        <f ca="1">OFFSET(InputPriceData!D$15,CalculationsAndCharts!$A2783+$A$11,IF($C$7,8,0),1,1)</f>
        <v>22.17</v>
      </c>
      <c r="F2783" s="4">
        <f ca="1">OFFSET(InputPriceData!E$15,CalculationsAndCharts!$A2783+$A$11,IF($C$7,8,0),1,1)</f>
        <v>21.82</v>
      </c>
      <c r="G2783" s="4">
        <f ca="1">OFFSET(InputPriceData!F$15,CalculationsAndCharts!$A2783+$A$11,IF($C$7,8,0),1,1)</f>
        <v>22.17</v>
      </c>
      <c r="H2783" s="128"/>
      <c r="I2783" s="128"/>
      <c r="K2783" s="124"/>
      <c r="L2783" s="279"/>
      <c r="M2783" s="281"/>
      <c r="N2783" s="280"/>
      <c r="O2783" s="4"/>
      <c r="P2783" s="4"/>
      <c r="Q2783" s="3"/>
      <c r="S2783" s="309">
        <f t="shared" ca="1" si="1148"/>
        <v>25.1</v>
      </c>
      <c r="T2783" s="309">
        <f t="shared" ca="1" si="1149"/>
        <v>21.12</v>
      </c>
      <c r="U2783" s="310">
        <f t="shared" ca="1" si="1141"/>
        <v>0.26381909547738708</v>
      </c>
      <c r="V2783" s="310" t="b">
        <f t="shared" ca="1" si="1150"/>
        <v>0</v>
      </c>
      <c r="W2783" s="3" t="b">
        <f t="shared" ca="1" si="1151"/>
        <v>0</v>
      </c>
      <c r="X2783" s="3" t="str">
        <f t="shared" ca="1" si="1152"/>
        <v/>
      </c>
      <c r="Y2783" s="3" t="str">
        <f t="shared" ca="1" si="1142"/>
        <v/>
      </c>
      <c r="Z2783" s="3" t="str">
        <f t="shared" ca="1" si="1153"/>
        <v/>
      </c>
      <c r="AA2783" s="3" t="str">
        <f t="shared" ca="1" si="1154"/>
        <v/>
      </c>
      <c r="AB2783" s="205">
        <f t="shared" ca="1" si="1155"/>
        <v>122</v>
      </c>
      <c r="AC2783" s="205">
        <f t="shared" ca="1" si="1156"/>
        <v>2</v>
      </c>
      <c r="AD2783" s="205">
        <f t="shared" ca="1" si="1143"/>
        <v>61</v>
      </c>
      <c r="AE2783" s="205">
        <f t="shared" ca="1" si="1144"/>
        <v>11</v>
      </c>
      <c r="AF2783" s="205">
        <f t="shared" ca="1" si="1157"/>
        <v>2.2000000000000002</v>
      </c>
      <c r="AG2783" s="205"/>
      <c r="AH2783" s="205"/>
      <c r="AI2783" s="205"/>
      <c r="AJ2783" s="205"/>
      <c r="AK2783" s="4"/>
      <c r="AL2783" s="4"/>
      <c r="AM2783" s="309">
        <f t="shared" ca="1" si="1158"/>
        <v>25.1</v>
      </c>
      <c r="AN2783" s="309">
        <f t="shared" ca="1" si="1159"/>
        <v>21.12</v>
      </c>
      <c r="AO2783" s="310">
        <f t="shared" ca="1" si="1160"/>
        <v>0.26381909547738708</v>
      </c>
      <c r="AP2783" s="310" t="b">
        <f t="shared" ca="1" si="1161"/>
        <v>0</v>
      </c>
      <c r="AQ2783" s="309">
        <f t="shared" ca="1" si="1162"/>
        <v>0</v>
      </c>
      <c r="AR2783" s="205">
        <f t="shared" ca="1" si="1145"/>
        <v>0</v>
      </c>
      <c r="AS2783" s="45" t="b">
        <f t="shared" ca="1" si="1146"/>
        <v>0</v>
      </c>
      <c r="AT2783">
        <f t="shared" ca="1" si="1147"/>
        <v>0</v>
      </c>
      <c r="AU2783" t="b">
        <f t="shared" ca="1" si="1163"/>
        <v>0</v>
      </c>
      <c r="AV2783" t="b">
        <f t="shared" ca="1" si="1164"/>
        <v>0</v>
      </c>
      <c r="AW2783" s="266" t="b">
        <f t="shared" ca="1" si="1165"/>
        <v>0</v>
      </c>
      <c r="AX2783" s="266" t="b">
        <f t="shared" ca="1" si="1166"/>
        <v>0</v>
      </c>
      <c r="AY2783" s="266" t="b">
        <f t="shared" ca="1" si="1167"/>
        <v>0</v>
      </c>
    </row>
    <row r="2784" spans="1:51" x14ac:dyDescent="0.25">
      <c r="A2784">
        <v>2752</v>
      </c>
      <c r="B2784" s="163">
        <f ca="1">OFFSET(InputPriceData!B$15,CalculationsAndCharts!$A2784+$A$11,0,1,1)</f>
        <v>38022</v>
      </c>
      <c r="C2784" s="3">
        <f ca="1">OFFSET(InputPriceData!G$15,CalculationsAndCharts!$A2784+$A$11,IF($C$7,8,0),1,1)</f>
        <v>642100</v>
      </c>
      <c r="D2784" s="4">
        <f ca="1">OFFSET(InputPriceData!C$15,CalculationsAndCharts!$A2784+$A$11,IF($C$7,8,0),1,1)</f>
        <v>21.74</v>
      </c>
      <c r="E2784" s="4">
        <f ca="1">OFFSET(InputPriceData!D$15,CalculationsAndCharts!$A2784+$A$11,IF($C$7,8,0),1,1)</f>
        <v>21.8</v>
      </c>
      <c r="F2784" s="4">
        <f ca="1">OFFSET(InputPriceData!E$15,CalculationsAndCharts!$A2784+$A$11,IF($C$7,8,0),1,1)</f>
        <v>21.24</v>
      </c>
      <c r="G2784" s="4">
        <f ca="1">OFFSET(InputPriceData!F$15,CalculationsAndCharts!$A2784+$A$11,IF($C$7,8,0),1,1)</f>
        <v>21.66</v>
      </c>
      <c r="H2784" s="128"/>
      <c r="I2784" s="128"/>
      <c r="K2784" s="124"/>
      <c r="L2784" s="279"/>
      <c r="M2784" s="281"/>
      <c r="N2784" s="280"/>
      <c r="O2784" s="4"/>
      <c r="P2784" s="4"/>
      <c r="Q2784" s="3"/>
      <c r="S2784" s="309">
        <f t="shared" ca="1" si="1148"/>
        <v>25.1</v>
      </c>
      <c r="T2784" s="309">
        <f t="shared" ca="1" si="1149"/>
        <v>21.12</v>
      </c>
      <c r="U2784" s="310">
        <f t="shared" ca="1" si="1141"/>
        <v>0.13567839195979878</v>
      </c>
      <c r="V2784" s="310" t="b">
        <f t="shared" ca="1" si="1150"/>
        <v>0</v>
      </c>
      <c r="W2784" s="3" t="b">
        <f t="shared" ca="1" si="1151"/>
        <v>0</v>
      </c>
      <c r="X2784" s="3" t="str">
        <f t="shared" ca="1" si="1152"/>
        <v/>
      </c>
      <c r="Y2784" s="3" t="str">
        <f t="shared" ca="1" si="1142"/>
        <v/>
      </c>
      <c r="Z2784" s="3" t="str">
        <f t="shared" ca="1" si="1153"/>
        <v/>
      </c>
      <c r="AA2784" s="3" t="str">
        <f t="shared" ca="1" si="1154"/>
        <v/>
      </c>
      <c r="AB2784" s="205">
        <f t="shared" ca="1" si="1155"/>
        <v>122</v>
      </c>
      <c r="AC2784" s="205">
        <f t="shared" ca="1" si="1156"/>
        <v>2</v>
      </c>
      <c r="AD2784" s="205">
        <f t="shared" ca="1" si="1143"/>
        <v>61</v>
      </c>
      <c r="AE2784" s="205">
        <f t="shared" ca="1" si="1144"/>
        <v>11</v>
      </c>
      <c r="AF2784" s="205">
        <f t="shared" ca="1" si="1157"/>
        <v>2.2000000000000002</v>
      </c>
      <c r="AG2784" s="205"/>
      <c r="AH2784" s="205"/>
      <c r="AI2784" s="205"/>
      <c r="AJ2784" s="205"/>
      <c r="AK2784" s="4"/>
      <c r="AL2784" s="4"/>
      <c r="AM2784" s="309">
        <f t="shared" ca="1" si="1158"/>
        <v>25.1</v>
      </c>
      <c r="AN2784" s="309">
        <f t="shared" ca="1" si="1159"/>
        <v>21.12</v>
      </c>
      <c r="AO2784" s="310">
        <f t="shared" ca="1" si="1160"/>
        <v>0.13567839195979878</v>
      </c>
      <c r="AP2784" s="310" t="b">
        <f t="shared" ca="1" si="1161"/>
        <v>0</v>
      </c>
      <c r="AQ2784" s="309">
        <f t="shared" ca="1" si="1162"/>
        <v>0</v>
      </c>
      <c r="AR2784" s="205">
        <f t="shared" ca="1" si="1145"/>
        <v>0</v>
      </c>
      <c r="AS2784" s="45" t="b">
        <f t="shared" ca="1" si="1146"/>
        <v>0</v>
      </c>
      <c r="AT2784">
        <f t="shared" ca="1" si="1147"/>
        <v>0</v>
      </c>
      <c r="AU2784" t="b">
        <f t="shared" ca="1" si="1163"/>
        <v>0</v>
      </c>
      <c r="AV2784" t="b">
        <f t="shared" ca="1" si="1164"/>
        <v>0</v>
      </c>
      <c r="AW2784" s="266" t="b">
        <f t="shared" ca="1" si="1165"/>
        <v>0</v>
      </c>
      <c r="AX2784" s="266" t="b">
        <f t="shared" ca="1" si="1166"/>
        <v>0</v>
      </c>
      <c r="AY2784" s="266" t="b">
        <f t="shared" ca="1" si="1167"/>
        <v>0</v>
      </c>
    </row>
    <row r="2785" spans="1:51" x14ac:dyDescent="0.25">
      <c r="A2785">
        <v>2753</v>
      </c>
      <c r="B2785" s="163">
        <f ca="1">OFFSET(InputPriceData!B$15,CalculationsAndCharts!$A2785+$A$11,0,1,1)</f>
        <v>38021</v>
      </c>
      <c r="C2785" s="3">
        <f ca="1">OFFSET(InputPriceData!G$15,CalculationsAndCharts!$A2785+$A$11,IF($C$7,8,0),1,1)</f>
        <v>496500</v>
      </c>
      <c r="D2785" s="4">
        <f ca="1">OFFSET(InputPriceData!C$15,CalculationsAndCharts!$A2785+$A$11,IF($C$7,8,0),1,1)</f>
        <v>22</v>
      </c>
      <c r="E2785" s="4">
        <f ca="1">OFFSET(InputPriceData!D$15,CalculationsAndCharts!$A2785+$A$11,IF($C$7,8,0),1,1)</f>
        <v>22</v>
      </c>
      <c r="F2785" s="4">
        <f ca="1">OFFSET(InputPriceData!E$15,CalculationsAndCharts!$A2785+$A$11,IF($C$7,8,0),1,1)</f>
        <v>21.12</v>
      </c>
      <c r="G2785" s="4">
        <f ca="1">OFFSET(InputPriceData!F$15,CalculationsAndCharts!$A2785+$A$11,IF($C$7,8,0),1,1)</f>
        <v>21.12</v>
      </c>
      <c r="H2785" s="128"/>
      <c r="I2785" s="128"/>
      <c r="K2785" s="124"/>
      <c r="L2785" s="279"/>
      <c r="M2785" s="281"/>
      <c r="N2785" s="280"/>
      <c r="O2785" s="4"/>
      <c r="P2785" s="4"/>
      <c r="Q2785" s="3"/>
      <c r="S2785" s="309">
        <f t="shared" ca="1" si="1148"/>
        <v>25.1</v>
      </c>
      <c r="T2785" s="309">
        <f t="shared" ca="1" si="1149"/>
        <v>21.12</v>
      </c>
      <c r="U2785" s="310">
        <f t="shared" ref="U2785:U2831" ca="1" si="1168">IFERROR((G2785- T2785)/(S2785-T2785),0)</f>
        <v>0</v>
      </c>
      <c r="V2785" s="310" t="b">
        <f t="shared" ca="1" si="1150"/>
        <v>0</v>
      </c>
      <c r="W2785" s="3" t="b">
        <f t="shared" ca="1" si="1151"/>
        <v>1</v>
      </c>
      <c r="X2785" s="3">
        <f t="shared" ca="1" si="1152"/>
        <v>24.02</v>
      </c>
      <c r="Y2785" s="3">
        <f t="shared" ref="Y2785:Y2817" ca="1" si="1169">IF(W2785,IFERROR(100*(G2785-X2785)/X2785,0),"")</f>
        <v>-12.07327227310574</v>
      </c>
      <c r="Z2785" s="3">
        <f t="shared" ca="1" si="1153"/>
        <v>10</v>
      </c>
      <c r="AA2785" s="3">
        <f t="shared" ca="1" si="1154"/>
        <v>100</v>
      </c>
      <c r="AB2785" s="205">
        <f t="shared" ca="1" si="1155"/>
        <v>122</v>
      </c>
      <c r="AC2785" s="205">
        <f t="shared" ca="1" si="1156"/>
        <v>2</v>
      </c>
      <c r="AD2785" s="205">
        <f t="shared" ref="AD2785:AD2819" ca="1" si="1170">IFERROR(AB2785/AC2785,0)</f>
        <v>61</v>
      </c>
      <c r="AE2785" s="205">
        <f t="shared" ref="AE2785:AE2819" ca="1" si="1171">IFERROR(AB2785/AC2785-50,0)</f>
        <v>11</v>
      </c>
      <c r="AF2785" s="205">
        <f t="shared" ca="1" si="1157"/>
        <v>2.2000000000000002</v>
      </c>
      <c r="AG2785" s="205"/>
      <c r="AH2785" s="205"/>
      <c r="AI2785" s="205"/>
      <c r="AJ2785" s="205"/>
      <c r="AK2785" s="4"/>
      <c r="AL2785" s="4"/>
      <c r="AM2785" s="309">
        <f t="shared" ca="1" si="1158"/>
        <v>25.1</v>
      </c>
      <c r="AN2785" s="309">
        <f t="shared" ca="1" si="1159"/>
        <v>21.12</v>
      </c>
      <c r="AO2785" s="310">
        <f t="shared" ca="1" si="1160"/>
        <v>0</v>
      </c>
      <c r="AP2785" s="310" t="b">
        <f t="shared" ca="1" si="1161"/>
        <v>0</v>
      </c>
      <c r="AQ2785" s="309">
        <f t="shared" ca="1" si="1162"/>
        <v>0</v>
      </c>
      <c r="AR2785" s="205">
        <f t="shared" ref="AR2785:AR2832" ca="1" si="1172">IF(AND(NOT(AX2786),AW2785),D2785*(1-$E$22),IF(AX2785,AR2786,0))</f>
        <v>0</v>
      </c>
      <c r="AS2785" s="45" t="b">
        <f t="shared" ref="AS2785:AS2832" ca="1" si="1173">AND(AX2785,F2785&lt;AR2785)</f>
        <v>0</v>
      </c>
      <c r="AT2785">
        <f t="shared" ref="AT2785:AT2832" ca="1" si="1174">IF(AX2785,AT2786+1,0)</f>
        <v>0</v>
      </c>
      <c r="AU2785" t="b">
        <f t="shared" ca="1" si="1163"/>
        <v>0</v>
      </c>
      <c r="AV2785" t="b">
        <f t="shared" ca="1" si="1164"/>
        <v>0</v>
      </c>
      <c r="AW2785" s="266" t="b">
        <f t="shared" ca="1" si="1165"/>
        <v>0</v>
      </c>
      <c r="AX2785" s="266" t="b">
        <f t="shared" ca="1" si="1166"/>
        <v>0</v>
      </c>
      <c r="AY2785" s="266" t="b">
        <f t="shared" ca="1" si="1167"/>
        <v>0</v>
      </c>
    </row>
    <row r="2786" spans="1:51" x14ac:dyDescent="0.25">
      <c r="A2786">
        <v>2754</v>
      </c>
      <c r="B2786" s="163">
        <f ca="1">OFFSET(InputPriceData!B$15,CalculationsAndCharts!$A2786+$A$11,0,1,1)</f>
        <v>38020</v>
      </c>
      <c r="C2786" s="3">
        <f ca="1">OFFSET(InputPriceData!G$15,CalculationsAndCharts!$A2786+$A$11,IF($C$7,8,0),1,1)</f>
        <v>823600</v>
      </c>
      <c r="D2786" s="4">
        <f ca="1">OFFSET(InputPriceData!C$15,CalculationsAndCharts!$A2786+$A$11,IF($C$7,8,0),1,1)</f>
        <v>22.1</v>
      </c>
      <c r="E2786" s="4">
        <f ca="1">OFFSET(InputPriceData!D$15,CalculationsAndCharts!$A2786+$A$11,IF($C$7,8,0),1,1)</f>
        <v>22.2</v>
      </c>
      <c r="F2786" s="4">
        <f ca="1">OFFSET(InputPriceData!E$15,CalculationsAndCharts!$A2786+$A$11,IF($C$7,8,0),1,1)</f>
        <v>21.82</v>
      </c>
      <c r="G2786" s="4">
        <f ca="1">OFFSET(InputPriceData!F$15,CalculationsAndCharts!$A2786+$A$11,IF($C$7,8,0),1,1)</f>
        <v>22</v>
      </c>
      <c r="H2786" s="128"/>
      <c r="I2786" s="128"/>
      <c r="K2786" s="124"/>
      <c r="L2786" s="279"/>
      <c r="M2786" s="281"/>
      <c r="N2786" s="280"/>
      <c r="O2786" s="4"/>
      <c r="P2786" s="4"/>
      <c r="Q2786" s="3"/>
      <c r="S2786" s="309">
        <f t="shared" ref="S2786:S2832" ca="1" si="1175">MAX(OFFSET($G2786,0,0,$A$19,1))</f>
        <v>25.1</v>
      </c>
      <c r="T2786" s="309">
        <f t="shared" ref="T2786:T2832" ca="1" si="1176">MIN(OFFSET($G2786,0,0,$A$19,1))</f>
        <v>21.96</v>
      </c>
      <c r="U2786" s="310">
        <f t="shared" ca="1" si="1168"/>
        <v>1.273885350318444E-2</v>
      </c>
      <c r="V2786" s="310" t="b">
        <f t="shared" ref="V2786:V2832" ca="1" si="1177">AND(U2786&lt;$A$20,U2787&gt;$A$20)</f>
        <v>0</v>
      </c>
      <c r="W2786" s="3" t="b">
        <f t="shared" ref="W2786:W2832" ca="1" si="1178">OFFSET(V2786,($A$21-1),0,1,1)</f>
        <v>0</v>
      </c>
      <c r="X2786" s="3" t="str">
        <f t="shared" ref="X2786:X2832" ca="1" si="1179">IF($W2786,OFFSET($G2786,$A$19-1,0,1,1),"")</f>
        <v/>
      </c>
      <c r="Y2786" s="3" t="str">
        <f t="shared" ca="1" si="1169"/>
        <v/>
      </c>
      <c r="Z2786" s="3" t="str">
        <f t="shared" ref="Z2786:Z2832" ca="1" si="1180">IF(W2786,IF(Y2786&lt;-10,10,IF(Y2786&gt;10,10,Y2786)),"")</f>
        <v/>
      </c>
      <c r="AA2786" s="3" t="str">
        <f t="shared" ref="AA2786:AA2832" ca="1" si="1181">IF(W2786,INT(5*(Z2786+10)),"")</f>
        <v/>
      </c>
      <c r="AB2786" s="205">
        <f t="shared" ref="AB2786:AB2832" ca="1" si="1182">IF(A2786&gt;$A$23,0,IF(W2786,AA2786,0))+AB2787</f>
        <v>22</v>
      </c>
      <c r="AC2786" s="205">
        <f t="shared" ref="AC2786:AC2832" ca="1" si="1183">IF(A2786&gt;$A$23,0,IF(W2786,1,0))+AC2787</f>
        <v>1</v>
      </c>
      <c r="AD2786" s="205">
        <f t="shared" ca="1" si="1170"/>
        <v>22</v>
      </c>
      <c r="AE2786" s="205">
        <f t="shared" ca="1" si="1171"/>
        <v>-28</v>
      </c>
      <c r="AF2786" s="205">
        <f t="shared" ref="AF2786:AF2832" ca="1" si="1184">AE2786*0.2</f>
        <v>-5.6000000000000005</v>
      </c>
      <c r="AG2786" s="205"/>
      <c r="AH2786" s="205"/>
      <c r="AI2786" s="205"/>
      <c r="AJ2786" s="205"/>
      <c r="AK2786" s="4"/>
      <c r="AL2786" s="4"/>
      <c r="AM2786" s="309">
        <f t="shared" ref="AM2786:AM2832" ca="1" si="1185">MAX(OFFSET($G2786,0,0,$E$19,1))</f>
        <v>25.1</v>
      </c>
      <c r="AN2786" s="309">
        <f t="shared" ref="AN2786:AN2832" ca="1" si="1186">MIN(OFFSET($G2786,0,0,$E$19,1))</f>
        <v>21.96</v>
      </c>
      <c r="AO2786" s="310">
        <f t="shared" ref="AO2786:AO2832" ca="1" si="1187">IFERROR(($G2786- AN2786)/(AM2786-AN2786),0)</f>
        <v>1.273885350318444E-2</v>
      </c>
      <c r="AP2786" s="310" t="b">
        <f t="shared" ref="AP2786:AP2832" ca="1" si="1188">AND(AO2786&lt;$E$20,AO2787&gt;$E$20)</f>
        <v>0</v>
      </c>
      <c r="AQ2786" s="309">
        <f t="shared" ref="AQ2786:AQ2832" ca="1" si="1189">IF(AND(NOT(AX2787),AW2786),D2786*($E$22),IF(AX2786,AQ2787,0))</f>
        <v>0</v>
      </c>
      <c r="AR2786" s="205">
        <f t="shared" ca="1" si="1172"/>
        <v>0</v>
      </c>
      <c r="AS2786" s="45" t="b">
        <f t="shared" ca="1" si="1173"/>
        <v>0</v>
      </c>
      <c r="AT2786">
        <f t="shared" ca="1" si="1174"/>
        <v>0</v>
      </c>
      <c r="AU2786" t="b">
        <f t="shared" ref="AU2786:AU2832" ca="1" si="1190">(AT2786&gt;=$E$21)</f>
        <v>0</v>
      </c>
      <c r="AV2786" t="b">
        <f t="shared" ref="AV2786:AV2832" ca="1" si="1191">OR(AS2786,AU2786)</f>
        <v>0</v>
      </c>
      <c r="AW2786" s="266" t="b">
        <f t="shared" ref="AW2786:AW2832" ca="1" si="1192">AND($AP2787,NOT(AX2787))</f>
        <v>0</v>
      </c>
      <c r="AX2786" s="266" t="b">
        <f t="shared" ref="AX2786:AX2831" ca="1" si="1193">IF(AX2787,IF(AY2786,FALSE,AX2787),IF(AW2786,TRUE,AX2787))</f>
        <v>0</v>
      </c>
      <c r="AY2786" s="266" t="b">
        <f t="shared" ref="AY2786:AY2830" ca="1" si="1194">AND(AX2787,AND(AV2787&lt;&gt;AV2788,AV2787))</f>
        <v>0</v>
      </c>
    </row>
    <row r="2787" spans="1:51" x14ac:dyDescent="0.25">
      <c r="A2787">
        <v>2755</v>
      </c>
      <c r="B2787" s="163">
        <f ca="1">OFFSET(InputPriceData!B$15,CalculationsAndCharts!$A2787+$A$11,0,1,1)</f>
        <v>38019</v>
      </c>
      <c r="C2787" s="3">
        <f ca="1">OFFSET(InputPriceData!G$15,CalculationsAndCharts!$A2787+$A$11,IF($C$7,8,0),1,1)</f>
        <v>1198500</v>
      </c>
      <c r="D2787" s="4">
        <f ca="1">OFFSET(InputPriceData!C$15,CalculationsAndCharts!$A2787+$A$11,IF($C$7,8,0),1,1)</f>
        <v>21.95</v>
      </c>
      <c r="E2787" s="4">
        <f ca="1">OFFSET(InputPriceData!D$15,CalculationsAndCharts!$A2787+$A$11,IF($C$7,8,0),1,1)</f>
        <v>22.27</v>
      </c>
      <c r="F2787" s="4">
        <f ca="1">OFFSET(InputPriceData!E$15,CalculationsAndCharts!$A2787+$A$11,IF($C$7,8,0),1,1)</f>
        <v>21.91</v>
      </c>
      <c r="G2787" s="4">
        <f ca="1">OFFSET(InputPriceData!F$15,CalculationsAndCharts!$A2787+$A$11,IF($C$7,8,0),1,1)</f>
        <v>22.11</v>
      </c>
      <c r="H2787" s="128"/>
      <c r="I2787" s="128"/>
      <c r="K2787" s="124"/>
      <c r="L2787" s="279"/>
      <c r="M2787" s="281"/>
      <c r="N2787" s="280"/>
      <c r="O2787" s="4"/>
      <c r="P2787" s="4"/>
      <c r="Q2787" s="3"/>
      <c r="S2787" s="309">
        <f t="shared" ca="1" si="1175"/>
        <v>25.1</v>
      </c>
      <c r="T2787" s="309">
        <f t="shared" ca="1" si="1176"/>
        <v>21.96</v>
      </c>
      <c r="U2787" s="310">
        <f t="shared" ca="1" si="1168"/>
        <v>4.7770700636942214E-2</v>
      </c>
      <c r="V2787" s="310" t="b">
        <f t="shared" ca="1" si="1177"/>
        <v>0</v>
      </c>
      <c r="W2787" s="3" t="b">
        <f t="shared" ca="1" si="1178"/>
        <v>0</v>
      </c>
      <c r="X2787" s="3" t="str">
        <f t="shared" ca="1" si="1179"/>
        <v/>
      </c>
      <c r="Y2787" s="3" t="str">
        <f t="shared" ca="1" si="1169"/>
        <v/>
      </c>
      <c r="Z2787" s="3" t="str">
        <f t="shared" ca="1" si="1180"/>
        <v/>
      </c>
      <c r="AA2787" s="3" t="str">
        <f t="shared" ca="1" si="1181"/>
        <v/>
      </c>
      <c r="AB2787" s="205">
        <f t="shared" ca="1" si="1182"/>
        <v>22</v>
      </c>
      <c r="AC2787" s="205">
        <f t="shared" ca="1" si="1183"/>
        <v>1</v>
      </c>
      <c r="AD2787" s="205">
        <f t="shared" ca="1" si="1170"/>
        <v>22</v>
      </c>
      <c r="AE2787" s="205">
        <f t="shared" ca="1" si="1171"/>
        <v>-28</v>
      </c>
      <c r="AF2787" s="205">
        <f t="shared" ca="1" si="1184"/>
        <v>-5.6000000000000005</v>
      </c>
      <c r="AG2787" s="205"/>
      <c r="AH2787" s="205"/>
      <c r="AI2787" s="205"/>
      <c r="AJ2787" s="205"/>
      <c r="AK2787" s="4"/>
      <c r="AL2787" s="4"/>
      <c r="AM2787" s="309">
        <f t="shared" ca="1" si="1185"/>
        <v>25.1</v>
      </c>
      <c r="AN2787" s="309">
        <f t="shared" ca="1" si="1186"/>
        <v>21.96</v>
      </c>
      <c r="AO2787" s="310">
        <f t="shared" ca="1" si="1187"/>
        <v>4.7770700636942214E-2</v>
      </c>
      <c r="AP2787" s="310" t="b">
        <f t="shared" ca="1" si="1188"/>
        <v>0</v>
      </c>
      <c r="AQ2787" s="309">
        <f t="shared" ca="1" si="1189"/>
        <v>0</v>
      </c>
      <c r="AR2787" s="205">
        <f t="shared" ca="1" si="1172"/>
        <v>0</v>
      </c>
      <c r="AS2787" s="45" t="b">
        <f t="shared" ca="1" si="1173"/>
        <v>0</v>
      </c>
      <c r="AT2787">
        <f t="shared" ca="1" si="1174"/>
        <v>0</v>
      </c>
      <c r="AU2787" t="b">
        <f t="shared" ca="1" si="1190"/>
        <v>0</v>
      </c>
      <c r="AV2787" t="b">
        <f t="shared" ca="1" si="1191"/>
        <v>0</v>
      </c>
      <c r="AW2787" s="266" t="b">
        <f t="shared" ca="1" si="1192"/>
        <v>0</v>
      </c>
      <c r="AX2787" s="266" t="b">
        <f t="shared" ca="1" si="1193"/>
        <v>0</v>
      </c>
      <c r="AY2787" s="266" t="b">
        <f t="shared" ca="1" si="1194"/>
        <v>0</v>
      </c>
    </row>
    <row r="2788" spans="1:51" x14ac:dyDescent="0.25">
      <c r="A2788">
        <v>2756</v>
      </c>
      <c r="B2788" s="163">
        <f ca="1">OFFSET(InputPriceData!B$15,CalculationsAndCharts!$A2788+$A$11,0,1,1)</f>
        <v>38016</v>
      </c>
      <c r="C2788" s="3">
        <f ca="1">OFFSET(InputPriceData!G$15,CalculationsAndCharts!$A2788+$A$11,IF($C$7,8,0),1,1)</f>
        <v>934000</v>
      </c>
      <c r="D2788" s="4">
        <f ca="1">OFFSET(InputPriceData!C$15,CalculationsAndCharts!$A2788+$A$11,IF($C$7,8,0),1,1)</f>
        <v>22.7</v>
      </c>
      <c r="E2788" s="4">
        <f ca="1">OFFSET(InputPriceData!D$15,CalculationsAndCharts!$A2788+$A$11,IF($C$7,8,0),1,1)</f>
        <v>22.76</v>
      </c>
      <c r="F2788" s="4">
        <f ca="1">OFFSET(InputPriceData!E$15,CalculationsAndCharts!$A2788+$A$11,IF($C$7,8,0),1,1)</f>
        <v>21.8</v>
      </c>
      <c r="G2788" s="4">
        <f ca="1">OFFSET(InputPriceData!F$15,CalculationsAndCharts!$A2788+$A$11,IF($C$7,8,0),1,1)</f>
        <v>21.96</v>
      </c>
      <c r="H2788" s="128"/>
      <c r="I2788" s="128"/>
      <c r="K2788" s="124"/>
      <c r="L2788" s="279"/>
      <c r="M2788" s="281"/>
      <c r="N2788" s="280"/>
      <c r="O2788" s="4"/>
      <c r="P2788" s="4"/>
      <c r="Q2788" s="3"/>
      <c r="S2788" s="309">
        <f t="shared" ca="1" si="1175"/>
        <v>25.1</v>
      </c>
      <c r="T2788" s="309">
        <f t="shared" ca="1" si="1176"/>
        <v>21.96</v>
      </c>
      <c r="U2788" s="310">
        <f t="shared" ca="1" si="1168"/>
        <v>0</v>
      </c>
      <c r="V2788" s="310" t="b">
        <f t="shared" ca="1" si="1177"/>
        <v>0</v>
      </c>
      <c r="W2788" s="3" t="b">
        <f t="shared" ca="1" si="1178"/>
        <v>0</v>
      </c>
      <c r="X2788" s="3" t="str">
        <f t="shared" ca="1" si="1179"/>
        <v/>
      </c>
      <c r="Y2788" s="3" t="str">
        <f t="shared" ca="1" si="1169"/>
        <v/>
      </c>
      <c r="Z2788" s="3" t="str">
        <f t="shared" ca="1" si="1180"/>
        <v/>
      </c>
      <c r="AA2788" s="3" t="str">
        <f t="shared" ca="1" si="1181"/>
        <v/>
      </c>
      <c r="AB2788" s="205">
        <f t="shared" ca="1" si="1182"/>
        <v>22</v>
      </c>
      <c r="AC2788" s="205">
        <f t="shared" ca="1" si="1183"/>
        <v>1</v>
      </c>
      <c r="AD2788" s="205">
        <f t="shared" ca="1" si="1170"/>
        <v>22</v>
      </c>
      <c r="AE2788" s="205">
        <f t="shared" ca="1" si="1171"/>
        <v>-28</v>
      </c>
      <c r="AF2788" s="205">
        <f t="shared" ca="1" si="1184"/>
        <v>-5.6000000000000005</v>
      </c>
      <c r="AG2788" s="205"/>
      <c r="AH2788" s="205"/>
      <c r="AI2788" s="205"/>
      <c r="AJ2788" s="205"/>
      <c r="AK2788" s="4"/>
      <c r="AL2788" s="4"/>
      <c r="AM2788" s="309">
        <f t="shared" ca="1" si="1185"/>
        <v>25.1</v>
      </c>
      <c r="AN2788" s="309">
        <f t="shared" ca="1" si="1186"/>
        <v>21.96</v>
      </c>
      <c r="AO2788" s="310">
        <f t="shared" ca="1" si="1187"/>
        <v>0</v>
      </c>
      <c r="AP2788" s="310" t="b">
        <f t="shared" ca="1" si="1188"/>
        <v>0</v>
      </c>
      <c r="AQ2788" s="309">
        <f t="shared" ca="1" si="1189"/>
        <v>0</v>
      </c>
      <c r="AR2788" s="205">
        <f t="shared" ca="1" si="1172"/>
        <v>0</v>
      </c>
      <c r="AS2788" s="45" t="b">
        <f t="shared" ca="1" si="1173"/>
        <v>0</v>
      </c>
      <c r="AT2788">
        <f t="shared" ca="1" si="1174"/>
        <v>0</v>
      </c>
      <c r="AU2788" t="b">
        <f t="shared" ca="1" si="1190"/>
        <v>0</v>
      </c>
      <c r="AV2788" t="b">
        <f t="shared" ca="1" si="1191"/>
        <v>0</v>
      </c>
      <c r="AW2788" s="266" t="b">
        <f t="shared" ca="1" si="1192"/>
        <v>0</v>
      </c>
      <c r="AX2788" s="266" t="b">
        <f t="shared" ca="1" si="1193"/>
        <v>0</v>
      </c>
      <c r="AY2788" s="266" t="b">
        <f t="shared" ca="1" si="1194"/>
        <v>0</v>
      </c>
    </row>
    <row r="2789" spans="1:51" x14ac:dyDescent="0.25">
      <c r="A2789">
        <v>2757</v>
      </c>
      <c r="B2789" s="163">
        <f ca="1">OFFSET(InputPriceData!B$15,CalculationsAndCharts!$A2789+$A$11,0,1,1)</f>
        <v>38015</v>
      </c>
      <c r="C2789" s="3">
        <f ca="1">OFFSET(InputPriceData!G$15,CalculationsAndCharts!$A2789+$A$11,IF($C$7,8,0),1,1)</f>
        <v>704500</v>
      </c>
      <c r="D2789" s="4">
        <f ca="1">OFFSET(InputPriceData!C$15,CalculationsAndCharts!$A2789+$A$11,IF($C$7,8,0),1,1)</f>
        <v>23.15</v>
      </c>
      <c r="E2789" s="4">
        <f ca="1">OFFSET(InputPriceData!D$15,CalculationsAndCharts!$A2789+$A$11,IF($C$7,8,0),1,1)</f>
        <v>23.2</v>
      </c>
      <c r="F2789" s="4">
        <f ca="1">OFFSET(InputPriceData!E$15,CalculationsAndCharts!$A2789+$A$11,IF($C$7,8,0),1,1)</f>
        <v>22.4</v>
      </c>
      <c r="G2789" s="4">
        <f ca="1">OFFSET(InputPriceData!F$15,CalculationsAndCharts!$A2789+$A$11,IF($C$7,8,0),1,1)</f>
        <v>22.48</v>
      </c>
      <c r="H2789" s="128"/>
      <c r="I2789" s="128"/>
      <c r="K2789" s="124"/>
      <c r="L2789" s="279"/>
      <c r="M2789" s="281"/>
      <c r="N2789" s="280"/>
      <c r="O2789" s="4"/>
      <c r="P2789" s="4"/>
      <c r="Q2789" s="3"/>
      <c r="S2789" s="309">
        <f t="shared" ca="1" si="1175"/>
        <v>25.1</v>
      </c>
      <c r="T2789" s="309">
        <f t="shared" ca="1" si="1176"/>
        <v>22.48</v>
      </c>
      <c r="U2789" s="310">
        <f t="shared" ca="1" si="1168"/>
        <v>0</v>
      </c>
      <c r="V2789" s="310" t="b">
        <f t="shared" ca="1" si="1177"/>
        <v>0</v>
      </c>
      <c r="W2789" s="3" t="b">
        <f t="shared" ca="1" si="1178"/>
        <v>0</v>
      </c>
      <c r="X2789" s="3" t="str">
        <f t="shared" ca="1" si="1179"/>
        <v/>
      </c>
      <c r="Y2789" s="3" t="str">
        <f t="shared" ca="1" si="1169"/>
        <v/>
      </c>
      <c r="Z2789" s="3" t="str">
        <f t="shared" ca="1" si="1180"/>
        <v/>
      </c>
      <c r="AA2789" s="3" t="str">
        <f t="shared" ca="1" si="1181"/>
        <v/>
      </c>
      <c r="AB2789" s="205">
        <f t="shared" ca="1" si="1182"/>
        <v>22</v>
      </c>
      <c r="AC2789" s="205">
        <f t="shared" ca="1" si="1183"/>
        <v>1</v>
      </c>
      <c r="AD2789" s="205">
        <f t="shared" ca="1" si="1170"/>
        <v>22</v>
      </c>
      <c r="AE2789" s="205">
        <f t="shared" ca="1" si="1171"/>
        <v>-28</v>
      </c>
      <c r="AF2789" s="205">
        <f t="shared" ca="1" si="1184"/>
        <v>-5.6000000000000005</v>
      </c>
      <c r="AG2789" s="205"/>
      <c r="AH2789" s="205"/>
      <c r="AI2789" s="205"/>
      <c r="AJ2789" s="205"/>
      <c r="AK2789" s="4"/>
      <c r="AL2789" s="4"/>
      <c r="AM2789" s="309">
        <f t="shared" ca="1" si="1185"/>
        <v>25.1</v>
      </c>
      <c r="AN2789" s="309">
        <f t="shared" ca="1" si="1186"/>
        <v>22.48</v>
      </c>
      <c r="AO2789" s="310">
        <f t="shared" ca="1" si="1187"/>
        <v>0</v>
      </c>
      <c r="AP2789" s="310" t="b">
        <f t="shared" ca="1" si="1188"/>
        <v>0</v>
      </c>
      <c r="AQ2789" s="309">
        <f t="shared" ca="1" si="1189"/>
        <v>0</v>
      </c>
      <c r="AR2789" s="205">
        <f t="shared" ca="1" si="1172"/>
        <v>0</v>
      </c>
      <c r="AS2789" s="45" t="b">
        <f t="shared" ca="1" si="1173"/>
        <v>0</v>
      </c>
      <c r="AT2789">
        <f t="shared" ca="1" si="1174"/>
        <v>0</v>
      </c>
      <c r="AU2789" t="b">
        <f t="shared" ca="1" si="1190"/>
        <v>0</v>
      </c>
      <c r="AV2789" t="b">
        <f t="shared" ca="1" si="1191"/>
        <v>0</v>
      </c>
      <c r="AW2789" s="266" t="b">
        <f t="shared" ca="1" si="1192"/>
        <v>0</v>
      </c>
      <c r="AX2789" s="266" t="b">
        <f t="shared" ca="1" si="1193"/>
        <v>0</v>
      </c>
      <c r="AY2789" s="266" t="b">
        <f t="shared" ca="1" si="1194"/>
        <v>1</v>
      </c>
    </row>
    <row r="2790" spans="1:51" x14ac:dyDescent="0.25">
      <c r="A2790">
        <v>2758</v>
      </c>
      <c r="B2790" s="163">
        <f ca="1">OFFSET(InputPriceData!B$15,CalculationsAndCharts!$A2790+$A$11,0,1,1)</f>
        <v>38014</v>
      </c>
      <c r="C2790" s="3">
        <f ca="1">OFFSET(InputPriceData!G$15,CalculationsAndCharts!$A2790+$A$11,IF($C$7,8,0),1,1)</f>
        <v>1273200</v>
      </c>
      <c r="D2790" s="4">
        <f ca="1">OFFSET(InputPriceData!C$15,CalculationsAndCharts!$A2790+$A$11,IF($C$7,8,0),1,1)</f>
        <v>23.1</v>
      </c>
      <c r="E2790" s="4">
        <f ca="1">OFFSET(InputPriceData!D$15,CalculationsAndCharts!$A2790+$A$11,IF($C$7,8,0),1,1)</f>
        <v>23.35</v>
      </c>
      <c r="F2790" s="4">
        <f ca="1">OFFSET(InputPriceData!E$15,CalculationsAndCharts!$A2790+$A$11,IF($C$7,8,0),1,1)</f>
        <v>22.75</v>
      </c>
      <c r="G2790" s="4">
        <f ca="1">OFFSET(InputPriceData!F$15,CalculationsAndCharts!$A2790+$A$11,IF($C$7,8,0),1,1)</f>
        <v>23</v>
      </c>
      <c r="H2790" s="128"/>
      <c r="I2790" s="128"/>
      <c r="K2790" s="124"/>
      <c r="L2790" s="279"/>
      <c r="M2790" s="281"/>
      <c r="N2790" s="280"/>
      <c r="O2790" s="4"/>
      <c r="P2790" s="4"/>
      <c r="Q2790" s="3"/>
      <c r="S2790" s="309">
        <f t="shared" ca="1" si="1175"/>
        <v>25.1</v>
      </c>
      <c r="T2790" s="309">
        <f t="shared" ca="1" si="1176"/>
        <v>22.84</v>
      </c>
      <c r="U2790" s="310">
        <f t="shared" ca="1" si="1168"/>
        <v>7.0796460176991163E-2</v>
      </c>
      <c r="V2790" s="310" t="b">
        <f t="shared" ca="1" si="1177"/>
        <v>0</v>
      </c>
      <c r="W2790" s="3" t="b">
        <f t="shared" ca="1" si="1178"/>
        <v>0</v>
      </c>
      <c r="X2790" s="3" t="str">
        <f t="shared" ca="1" si="1179"/>
        <v/>
      </c>
      <c r="Y2790" s="3" t="str">
        <f t="shared" ca="1" si="1169"/>
        <v/>
      </c>
      <c r="Z2790" s="3" t="str">
        <f t="shared" ca="1" si="1180"/>
        <v/>
      </c>
      <c r="AA2790" s="3" t="str">
        <f t="shared" ca="1" si="1181"/>
        <v/>
      </c>
      <c r="AB2790" s="205">
        <f t="shared" ca="1" si="1182"/>
        <v>22</v>
      </c>
      <c r="AC2790" s="205">
        <f t="shared" ca="1" si="1183"/>
        <v>1</v>
      </c>
      <c r="AD2790" s="205">
        <f t="shared" ca="1" si="1170"/>
        <v>22</v>
      </c>
      <c r="AE2790" s="205">
        <f t="shared" ca="1" si="1171"/>
        <v>-28</v>
      </c>
      <c r="AF2790" s="205">
        <f t="shared" ca="1" si="1184"/>
        <v>-5.6000000000000005</v>
      </c>
      <c r="AG2790" s="205"/>
      <c r="AH2790" s="205"/>
      <c r="AI2790" s="205"/>
      <c r="AJ2790" s="205"/>
      <c r="AK2790" s="4"/>
      <c r="AL2790" s="4"/>
      <c r="AM2790" s="309">
        <f t="shared" ca="1" si="1185"/>
        <v>25.1</v>
      </c>
      <c r="AN2790" s="309">
        <f t="shared" ca="1" si="1186"/>
        <v>22.84</v>
      </c>
      <c r="AO2790" s="310">
        <f t="shared" ca="1" si="1187"/>
        <v>7.0796460176991163E-2</v>
      </c>
      <c r="AP2790" s="310" t="b">
        <f t="shared" ca="1" si="1188"/>
        <v>0</v>
      </c>
      <c r="AQ2790" s="309">
        <f t="shared" ca="1" si="1189"/>
        <v>0.70499999999999996</v>
      </c>
      <c r="AR2790" s="205">
        <f t="shared" ca="1" si="1172"/>
        <v>22.794999999999998</v>
      </c>
      <c r="AS2790" s="45" t="b">
        <f t="shared" ca="1" si="1173"/>
        <v>1</v>
      </c>
      <c r="AT2790">
        <f t="shared" ca="1" si="1174"/>
        <v>7</v>
      </c>
      <c r="AU2790" t="b">
        <f t="shared" ca="1" si="1190"/>
        <v>0</v>
      </c>
      <c r="AV2790" t="b">
        <f t="shared" ca="1" si="1191"/>
        <v>1</v>
      </c>
      <c r="AW2790" s="266" t="b">
        <f t="shared" ca="1" si="1192"/>
        <v>0</v>
      </c>
      <c r="AX2790" s="266" t="b">
        <f t="shared" ca="1" si="1193"/>
        <v>1</v>
      </c>
      <c r="AY2790" s="266" t="b">
        <f t="shared" ca="1" si="1194"/>
        <v>0</v>
      </c>
    </row>
    <row r="2791" spans="1:51" x14ac:dyDescent="0.25">
      <c r="A2791">
        <v>2759</v>
      </c>
      <c r="B2791" s="163">
        <f ca="1">OFFSET(InputPriceData!B$15,CalculationsAndCharts!$A2791+$A$11,0,1,1)</f>
        <v>38013</v>
      </c>
      <c r="C2791" s="3">
        <f ca="1">OFFSET(InputPriceData!G$15,CalculationsAndCharts!$A2791+$A$11,IF($C$7,8,0),1,1)</f>
        <v>1709600</v>
      </c>
      <c r="D2791" s="4">
        <f ca="1">OFFSET(InputPriceData!C$15,CalculationsAndCharts!$A2791+$A$11,IF($C$7,8,0),1,1)</f>
        <v>24.05</v>
      </c>
      <c r="E2791" s="4">
        <f ca="1">OFFSET(InputPriceData!D$15,CalculationsAndCharts!$A2791+$A$11,IF($C$7,8,0),1,1)</f>
        <v>24.08</v>
      </c>
      <c r="F2791" s="4">
        <f ca="1">OFFSET(InputPriceData!E$15,CalculationsAndCharts!$A2791+$A$11,IF($C$7,8,0),1,1)</f>
        <v>22.84</v>
      </c>
      <c r="G2791" s="4">
        <f ca="1">OFFSET(InputPriceData!F$15,CalculationsAndCharts!$A2791+$A$11,IF($C$7,8,0),1,1)</f>
        <v>22.84</v>
      </c>
      <c r="H2791" s="128"/>
      <c r="I2791" s="128"/>
      <c r="K2791" s="124"/>
      <c r="L2791" s="279"/>
      <c r="M2791" s="281"/>
      <c r="N2791" s="280"/>
      <c r="O2791" s="4"/>
      <c r="P2791" s="4"/>
      <c r="Q2791" s="3"/>
      <c r="S2791" s="309">
        <f t="shared" ca="1" si="1175"/>
        <v>25.1</v>
      </c>
      <c r="T2791" s="309">
        <f t="shared" ca="1" si="1176"/>
        <v>22.84</v>
      </c>
      <c r="U2791" s="310">
        <f t="shared" ca="1" si="1168"/>
        <v>0</v>
      </c>
      <c r="V2791" s="310" t="b">
        <f t="shared" ca="1" si="1177"/>
        <v>1</v>
      </c>
      <c r="W2791" s="3" t="b">
        <f t="shared" ca="1" si="1178"/>
        <v>1</v>
      </c>
      <c r="X2791" s="3">
        <f t="shared" ca="1" si="1179"/>
        <v>24.19</v>
      </c>
      <c r="Y2791" s="3">
        <f t="shared" ca="1" si="1169"/>
        <v>-5.580818520049613</v>
      </c>
      <c r="Z2791" s="3">
        <f t="shared" ca="1" si="1180"/>
        <v>-5.580818520049613</v>
      </c>
      <c r="AA2791" s="3">
        <f t="shared" ca="1" si="1181"/>
        <v>22</v>
      </c>
      <c r="AB2791" s="205">
        <f t="shared" ca="1" si="1182"/>
        <v>22</v>
      </c>
      <c r="AC2791" s="205">
        <f t="shared" ca="1" si="1183"/>
        <v>1</v>
      </c>
      <c r="AD2791" s="205">
        <f t="shared" ca="1" si="1170"/>
        <v>22</v>
      </c>
      <c r="AE2791" s="205">
        <f t="shared" ca="1" si="1171"/>
        <v>-28</v>
      </c>
      <c r="AF2791" s="205">
        <f t="shared" ca="1" si="1184"/>
        <v>-5.6000000000000005</v>
      </c>
      <c r="AG2791" s="205"/>
      <c r="AH2791" s="205"/>
      <c r="AI2791" s="205"/>
      <c r="AJ2791" s="205"/>
      <c r="AK2791" s="4"/>
      <c r="AL2791" s="4"/>
      <c r="AM2791" s="309">
        <f t="shared" ca="1" si="1185"/>
        <v>25.1</v>
      </c>
      <c r="AN2791" s="309">
        <f t="shared" ca="1" si="1186"/>
        <v>22.84</v>
      </c>
      <c r="AO2791" s="310">
        <f t="shared" ca="1" si="1187"/>
        <v>0</v>
      </c>
      <c r="AP2791" s="310" t="b">
        <f t="shared" ca="1" si="1188"/>
        <v>1</v>
      </c>
      <c r="AQ2791" s="309">
        <f t="shared" ca="1" si="1189"/>
        <v>0.70499999999999996</v>
      </c>
      <c r="AR2791" s="205">
        <f t="shared" ca="1" si="1172"/>
        <v>22.794999999999998</v>
      </c>
      <c r="AS2791" s="45" t="b">
        <f t="shared" ca="1" si="1173"/>
        <v>0</v>
      </c>
      <c r="AT2791">
        <f t="shared" ca="1" si="1174"/>
        <v>6</v>
      </c>
      <c r="AU2791" t="b">
        <f t="shared" ca="1" si="1190"/>
        <v>0</v>
      </c>
      <c r="AV2791" t="b">
        <f t="shared" ca="1" si="1191"/>
        <v>0</v>
      </c>
      <c r="AW2791" s="266" t="b">
        <f t="shared" ca="1" si="1192"/>
        <v>0</v>
      </c>
      <c r="AX2791" s="266" t="b">
        <f t="shared" ca="1" si="1193"/>
        <v>1</v>
      </c>
      <c r="AY2791" s="266" t="b">
        <f t="shared" ca="1" si="1194"/>
        <v>0</v>
      </c>
    </row>
    <row r="2792" spans="1:51" x14ac:dyDescent="0.25">
      <c r="A2792">
        <v>2760</v>
      </c>
      <c r="B2792" s="163">
        <f ca="1">OFFSET(InputPriceData!B$15,CalculationsAndCharts!$A2792+$A$11,0,1,1)</f>
        <v>38012</v>
      </c>
      <c r="C2792" s="3">
        <f ca="1">OFFSET(InputPriceData!G$15,CalculationsAndCharts!$A2792+$A$11,IF($C$7,8,0),1,1)</f>
        <v>1002800</v>
      </c>
      <c r="D2792" s="4">
        <f ca="1">OFFSET(InputPriceData!C$15,CalculationsAndCharts!$A2792+$A$11,IF($C$7,8,0),1,1)</f>
        <v>24.6</v>
      </c>
      <c r="E2792" s="4">
        <f ca="1">OFFSET(InputPriceData!D$15,CalculationsAndCharts!$A2792+$A$11,IF($C$7,8,0),1,1)</f>
        <v>24.98</v>
      </c>
      <c r="F2792" s="4">
        <f ca="1">OFFSET(InputPriceData!E$15,CalculationsAndCharts!$A2792+$A$11,IF($C$7,8,0),1,1)</f>
        <v>23.98</v>
      </c>
      <c r="G2792" s="4">
        <f ca="1">OFFSET(InputPriceData!F$15,CalculationsAndCharts!$A2792+$A$11,IF($C$7,8,0),1,1)</f>
        <v>24.28</v>
      </c>
      <c r="H2792" s="128"/>
      <c r="I2792" s="128"/>
      <c r="K2792" s="124"/>
      <c r="L2792" s="279"/>
      <c r="M2792" s="281"/>
      <c r="N2792" s="280"/>
      <c r="O2792" s="4"/>
      <c r="P2792" s="4"/>
      <c r="Q2792" s="3"/>
      <c r="S2792" s="309">
        <f t="shared" ca="1" si="1175"/>
        <v>25.1</v>
      </c>
      <c r="T2792" s="309">
        <f t="shared" ca="1" si="1176"/>
        <v>23.57</v>
      </c>
      <c r="U2792" s="310">
        <f t="shared" ca="1" si="1168"/>
        <v>0.46405228758169959</v>
      </c>
      <c r="V2792" s="310" t="b">
        <f t="shared" ca="1" si="1177"/>
        <v>0</v>
      </c>
      <c r="W2792" s="3" t="b">
        <f t="shared" ca="1" si="1178"/>
        <v>0</v>
      </c>
      <c r="X2792" s="3" t="str">
        <f t="shared" ca="1" si="1179"/>
        <v/>
      </c>
      <c r="Y2792" s="3" t="str">
        <f t="shared" ca="1" si="1169"/>
        <v/>
      </c>
      <c r="Z2792" s="3" t="str">
        <f t="shared" ca="1" si="1180"/>
        <v/>
      </c>
      <c r="AA2792" s="3" t="str">
        <f t="shared" ca="1" si="1181"/>
        <v/>
      </c>
      <c r="AB2792" s="205">
        <f t="shared" ca="1" si="1182"/>
        <v>0</v>
      </c>
      <c r="AC2792" s="205">
        <f t="shared" ca="1" si="1183"/>
        <v>0</v>
      </c>
      <c r="AD2792" s="205">
        <f t="shared" ca="1" si="1170"/>
        <v>0</v>
      </c>
      <c r="AE2792" s="205">
        <f t="shared" ca="1" si="1171"/>
        <v>0</v>
      </c>
      <c r="AF2792" s="205">
        <f t="shared" ca="1" si="1184"/>
        <v>0</v>
      </c>
      <c r="AG2792" s="205"/>
      <c r="AH2792" s="205"/>
      <c r="AI2792" s="205"/>
      <c r="AJ2792" s="205"/>
      <c r="AK2792" s="4"/>
      <c r="AL2792" s="4"/>
      <c r="AM2792" s="309">
        <f t="shared" ca="1" si="1185"/>
        <v>25.1</v>
      </c>
      <c r="AN2792" s="309">
        <f t="shared" ca="1" si="1186"/>
        <v>23.57</v>
      </c>
      <c r="AO2792" s="310">
        <f t="shared" ca="1" si="1187"/>
        <v>0.46405228758169959</v>
      </c>
      <c r="AP2792" s="310" t="b">
        <f t="shared" ca="1" si="1188"/>
        <v>0</v>
      </c>
      <c r="AQ2792" s="309">
        <f t="shared" ca="1" si="1189"/>
        <v>0.70499999999999996</v>
      </c>
      <c r="AR2792" s="205">
        <f t="shared" ca="1" si="1172"/>
        <v>22.794999999999998</v>
      </c>
      <c r="AS2792" s="45" t="b">
        <f t="shared" ca="1" si="1173"/>
        <v>0</v>
      </c>
      <c r="AT2792">
        <f t="shared" ca="1" si="1174"/>
        <v>5</v>
      </c>
      <c r="AU2792" t="b">
        <f t="shared" ca="1" si="1190"/>
        <v>0</v>
      </c>
      <c r="AV2792" t="b">
        <f t="shared" ca="1" si="1191"/>
        <v>0</v>
      </c>
      <c r="AW2792" s="266" t="b">
        <f t="shared" ca="1" si="1192"/>
        <v>0</v>
      </c>
      <c r="AX2792" s="266" t="b">
        <f t="shared" ca="1" si="1193"/>
        <v>1</v>
      </c>
      <c r="AY2792" s="266" t="b">
        <f t="shared" ca="1" si="1194"/>
        <v>0</v>
      </c>
    </row>
    <row r="2793" spans="1:51" x14ac:dyDescent="0.25">
      <c r="A2793">
        <v>2761</v>
      </c>
      <c r="B2793" s="163">
        <f ca="1">OFFSET(InputPriceData!B$15,CalculationsAndCharts!$A2793+$A$11,0,1,1)</f>
        <v>38009</v>
      </c>
      <c r="C2793" s="3">
        <f ca="1">OFFSET(InputPriceData!G$15,CalculationsAndCharts!$A2793+$A$11,IF($C$7,8,0),1,1)</f>
        <v>837600</v>
      </c>
      <c r="D2793" s="4">
        <f ca="1">OFFSET(InputPriceData!C$15,CalculationsAndCharts!$A2793+$A$11,IF($C$7,8,0),1,1)</f>
        <v>24.35</v>
      </c>
      <c r="E2793" s="4">
        <f ca="1">OFFSET(InputPriceData!D$15,CalculationsAndCharts!$A2793+$A$11,IF($C$7,8,0),1,1)</f>
        <v>25.14</v>
      </c>
      <c r="F2793" s="4">
        <f ca="1">OFFSET(InputPriceData!E$15,CalculationsAndCharts!$A2793+$A$11,IF($C$7,8,0),1,1)</f>
        <v>23.86</v>
      </c>
      <c r="G2793" s="4">
        <f ca="1">OFFSET(InputPriceData!F$15,CalculationsAndCharts!$A2793+$A$11,IF($C$7,8,0),1,1)</f>
        <v>25.1</v>
      </c>
      <c r="H2793" s="128"/>
      <c r="I2793" s="128"/>
      <c r="K2793" s="124"/>
      <c r="L2793" s="279"/>
      <c r="M2793" s="281"/>
      <c r="N2793" s="280"/>
      <c r="O2793" s="4"/>
      <c r="P2793" s="4"/>
      <c r="Q2793" s="3"/>
      <c r="S2793" s="309">
        <f t="shared" ca="1" si="1175"/>
        <v>25.1</v>
      </c>
      <c r="T2793" s="309">
        <f t="shared" ca="1" si="1176"/>
        <v>23.57</v>
      </c>
      <c r="U2793" s="310">
        <f t="shared" ca="1" si="1168"/>
        <v>1</v>
      </c>
      <c r="V2793" s="310" t="b">
        <f t="shared" ca="1" si="1177"/>
        <v>0</v>
      </c>
      <c r="W2793" s="3" t="b">
        <f t="shared" ca="1" si="1178"/>
        <v>0</v>
      </c>
      <c r="X2793" s="3" t="str">
        <f t="shared" ca="1" si="1179"/>
        <v/>
      </c>
      <c r="Y2793" s="3" t="str">
        <f t="shared" ca="1" si="1169"/>
        <v/>
      </c>
      <c r="Z2793" s="3" t="str">
        <f t="shared" ca="1" si="1180"/>
        <v/>
      </c>
      <c r="AA2793" s="3" t="str">
        <f t="shared" ca="1" si="1181"/>
        <v/>
      </c>
      <c r="AB2793" s="205">
        <f t="shared" ca="1" si="1182"/>
        <v>0</v>
      </c>
      <c r="AC2793" s="205">
        <f t="shared" ca="1" si="1183"/>
        <v>0</v>
      </c>
      <c r="AD2793" s="205">
        <f t="shared" ca="1" si="1170"/>
        <v>0</v>
      </c>
      <c r="AE2793" s="205">
        <f t="shared" ca="1" si="1171"/>
        <v>0</v>
      </c>
      <c r="AF2793" s="205">
        <f t="shared" ca="1" si="1184"/>
        <v>0</v>
      </c>
      <c r="AG2793" s="205"/>
      <c r="AH2793" s="205"/>
      <c r="AI2793" s="205"/>
      <c r="AJ2793" s="205"/>
      <c r="AK2793" s="4"/>
      <c r="AL2793" s="4"/>
      <c r="AM2793" s="309">
        <f t="shared" ca="1" si="1185"/>
        <v>25.1</v>
      </c>
      <c r="AN2793" s="309">
        <f t="shared" ca="1" si="1186"/>
        <v>23.57</v>
      </c>
      <c r="AO2793" s="310">
        <f t="shared" ca="1" si="1187"/>
        <v>1</v>
      </c>
      <c r="AP2793" s="310" t="b">
        <f t="shared" ca="1" si="1188"/>
        <v>0</v>
      </c>
      <c r="AQ2793" s="309">
        <f t="shared" ca="1" si="1189"/>
        <v>0.70499999999999996</v>
      </c>
      <c r="AR2793" s="205">
        <f t="shared" ca="1" si="1172"/>
        <v>22.794999999999998</v>
      </c>
      <c r="AS2793" s="45" t="b">
        <f t="shared" ca="1" si="1173"/>
        <v>0</v>
      </c>
      <c r="AT2793">
        <f t="shared" ca="1" si="1174"/>
        <v>4</v>
      </c>
      <c r="AU2793" t="b">
        <f t="shared" ca="1" si="1190"/>
        <v>0</v>
      </c>
      <c r="AV2793" t="b">
        <f t="shared" ca="1" si="1191"/>
        <v>0</v>
      </c>
      <c r="AW2793" s="266" t="b">
        <f t="shared" ca="1" si="1192"/>
        <v>0</v>
      </c>
      <c r="AX2793" s="266" t="b">
        <f t="shared" ca="1" si="1193"/>
        <v>1</v>
      </c>
      <c r="AY2793" s="266" t="b">
        <f t="shared" ca="1" si="1194"/>
        <v>0</v>
      </c>
    </row>
    <row r="2794" spans="1:51" x14ac:dyDescent="0.25">
      <c r="A2794">
        <v>2762</v>
      </c>
      <c r="B2794" s="163">
        <f ca="1">OFFSET(InputPriceData!B$15,CalculationsAndCharts!$A2794+$A$11,0,1,1)</f>
        <v>38008</v>
      </c>
      <c r="C2794" s="3">
        <f ca="1">OFFSET(InputPriceData!G$15,CalculationsAndCharts!$A2794+$A$11,IF($C$7,8,0),1,1)</f>
        <v>567600</v>
      </c>
      <c r="D2794" s="4">
        <f ca="1">OFFSET(InputPriceData!C$15,CalculationsAndCharts!$A2794+$A$11,IF($C$7,8,0),1,1)</f>
        <v>24.59</v>
      </c>
      <c r="E2794" s="4">
        <f ca="1">OFFSET(InputPriceData!D$15,CalculationsAndCharts!$A2794+$A$11,IF($C$7,8,0),1,1)</f>
        <v>25.06</v>
      </c>
      <c r="F2794" s="4">
        <f ca="1">OFFSET(InputPriceData!E$15,CalculationsAndCharts!$A2794+$A$11,IF($C$7,8,0),1,1)</f>
        <v>23.83</v>
      </c>
      <c r="G2794" s="4">
        <f ca="1">OFFSET(InputPriceData!F$15,CalculationsAndCharts!$A2794+$A$11,IF($C$7,8,0),1,1)</f>
        <v>23.83</v>
      </c>
      <c r="H2794" s="128"/>
      <c r="I2794" s="128"/>
      <c r="K2794" s="124"/>
      <c r="L2794" s="279"/>
      <c r="M2794" s="281"/>
      <c r="N2794" s="280"/>
      <c r="O2794" s="4"/>
      <c r="P2794" s="4"/>
      <c r="Q2794" s="3"/>
      <c r="S2794" s="309">
        <f t="shared" ca="1" si="1175"/>
        <v>25.06</v>
      </c>
      <c r="T2794" s="309">
        <f t="shared" ca="1" si="1176"/>
        <v>23.57</v>
      </c>
      <c r="U2794" s="310">
        <f t="shared" ca="1" si="1168"/>
        <v>0.17449664429530087</v>
      </c>
      <c r="V2794" s="310" t="b">
        <f t="shared" ca="1" si="1177"/>
        <v>0</v>
      </c>
      <c r="W2794" s="3" t="b">
        <f t="shared" ca="1" si="1178"/>
        <v>0</v>
      </c>
      <c r="X2794" s="3" t="str">
        <f t="shared" ca="1" si="1179"/>
        <v/>
      </c>
      <c r="Y2794" s="3" t="str">
        <f t="shared" ca="1" si="1169"/>
        <v/>
      </c>
      <c r="Z2794" s="3" t="str">
        <f t="shared" ca="1" si="1180"/>
        <v/>
      </c>
      <c r="AA2794" s="3" t="str">
        <f t="shared" ca="1" si="1181"/>
        <v/>
      </c>
      <c r="AB2794" s="205">
        <f t="shared" ca="1" si="1182"/>
        <v>0</v>
      </c>
      <c r="AC2794" s="205">
        <f t="shared" ca="1" si="1183"/>
        <v>0</v>
      </c>
      <c r="AD2794" s="205">
        <f t="shared" ca="1" si="1170"/>
        <v>0</v>
      </c>
      <c r="AE2794" s="205">
        <f t="shared" ca="1" si="1171"/>
        <v>0</v>
      </c>
      <c r="AF2794" s="205">
        <f t="shared" ca="1" si="1184"/>
        <v>0</v>
      </c>
      <c r="AG2794" s="205"/>
      <c r="AH2794" s="205"/>
      <c r="AI2794" s="205"/>
      <c r="AJ2794" s="205"/>
      <c r="AK2794" s="4"/>
      <c r="AL2794" s="4"/>
      <c r="AM2794" s="309">
        <f t="shared" ca="1" si="1185"/>
        <v>25.06</v>
      </c>
      <c r="AN2794" s="309">
        <f t="shared" ca="1" si="1186"/>
        <v>23.57</v>
      </c>
      <c r="AO2794" s="310">
        <f t="shared" ca="1" si="1187"/>
        <v>0.17449664429530087</v>
      </c>
      <c r="AP2794" s="310" t="b">
        <f t="shared" ca="1" si="1188"/>
        <v>0</v>
      </c>
      <c r="AQ2794" s="309">
        <f t="shared" ca="1" si="1189"/>
        <v>0.70499999999999996</v>
      </c>
      <c r="AR2794" s="205">
        <f t="shared" ca="1" si="1172"/>
        <v>22.794999999999998</v>
      </c>
      <c r="AS2794" s="45" t="b">
        <f t="shared" ca="1" si="1173"/>
        <v>0</v>
      </c>
      <c r="AT2794">
        <f t="shared" ca="1" si="1174"/>
        <v>3</v>
      </c>
      <c r="AU2794" t="b">
        <f t="shared" ca="1" si="1190"/>
        <v>0</v>
      </c>
      <c r="AV2794" t="b">
        <f t="shared" ca="1" si="1191"/>
        <v>0</v>
      </c>
      <c r="AW2794" s="266" t="b">
        <f t="shared" ca="1" si="1192"/>
        <v>0</v>
      </c>
      <c r="AX2794" s="266" t="b">
        <f t="shared" ca="1" si="1193"/>
        <v>1</v>
      </c>
      <c r="AY2794" s="266" t="b">
        <f t="shared" ca="1" si="1194"/>
        <v>0</v>
      </c>
    </row>
    <row r="2795" spans="1:51" x14ac:dyDescent="0.25">
      <c r="A2795">
        <v>2763</v>
      </c>
      <c r="B2795" s="163">
        <f ca="1">OFFSET(InputPriceData!B$15,CalculationsAndCharts!$A2795+$A$11,0,1,1)</f>
        <v>38007</v>
      </c>
      <c r="C2795" s="3">
        <f ca="1">OFFSET(InputPriceData!G$15,CalculationsAndCharts!$A2795+$A$11,IF($C$7,8,0),1,1)</f>
        <v>725600</v>
      </c>
      <c r="D2795" s="4">
        <f ca="1">OFFSET(InputPriceData!C$15,CalculationsAndCharts!$A2795+$A$11,IF($C$7,8,0),1,1)</f>
        <v>23.75</v>
      </c>
      <c r="E2795" s="4">
        <f ca="1">OFFSET(InputPriceData!D$15,CalculationsAndCharts!$A2795+$A$11,IF($C$7,8,0),1,1)</f>
        <v>24.6</v>
      </c>
      <c r="F2795" s="4">
        <f ca="1">OFFSET(InputPriceData!E$15,CalculationsAndCharts!$A2795+$A$11,IF($C$7,8,0),1,1)</f>
        <v>23.51</v>
      </c>
      <c r="G2795" s="4">
        <f ca="1">OFFSET(InputPriceData!F$15,CalculationsAndCharts!$A2795+$A$11,IF($C$7,8,0),1,1)</f>
        <v>24.6</v>
      </c>
      <c r="H2795" s="128"/>
      <c r="I2795" s="128"/>
      <c r="K2795" s="124"/>
      <c r="L2795" s="279"/>
      <c r="M2795" s="281"/>
      <c r="N2795" s="280"/>
      <c r="O2795" s="4"/>
      <c r="P2795" s="4"/>
      <c r="Q2795" s="3"/>
      <c r="S2795" s="309">
        <f t="shared" ca="1" si="1175"/>
        <v>25.06</v>
      </c>
      <c r="T2795" s="309">
        <f t="shared" ca="1" si="1176"/>
        <v>23.57</v>
      </c>
      <c r="U2795" s="310">
        <f t="shared" ca="1" si="1168"/>
        <v>0.69127516778523634</v>
      </c>
      <c r="V2795" s="310" t="b">
        <f t="shared" ca="1" si="1177"/>
        <v>0</v>
      </c>
      <c r="W2795" s="3" t="b">
        <f t="shared" ca="1" si="1178"/>
        <v>0</v>
      </c>
      <c r="X2795" s="3" t="str">
        <f t="shared" ca="1" si="1179"/>
        <v/>
      </c>
      <c r="Y2795" s="3" t="str">
        <f t="shared" ca="1" si="1169"/>
        <v/>
      </c>
      <c r="Z2795" s="3" t="str">
        <f t="shared" ca="1" si="1180"/>
        <v/>
      </c>
      <c r="AA2795" s="3" t="str">
        <f t="shared" ca="1" si="1181"/>
        <v/>
      </c>
      <c r="AB2795" s="205">
        <f t="shared" ca="1" si="1182"/>
        <v>0</v>
      </c>
      <c r="AC2795" s="205">
        <f t="shared" ca="1" si="1183"/>
        <v>0</v>
      </c>
      <c r="AD2795" s="205">
        <f t="shared" ca="1" si="1170"/>
        <v>0</v>
      </c>
      <c r="AE2795" s="205">
        <f t="shared" ca="1" si="1171"/>
        <v>0</v>
      </c>
      <c r="AF2795" s="205">
        <f t="shared" ca="1" si="1184"/>
        <v>0</v>
      </c>
      <c r="AG2795" s="205"/>
      <c r="AH2795" s="205"/>
      <c r="AI2795" s="205"/>
      <c r="AJ2795" s="205"/>
      <c r="AK2795" s="4"/>
      <c r="AL2795" s="4"/>
      <c r="AM2795" s="309">
        <f t="shared" ca="1" si="1185"/>
        <v>25.06</v>
      </c>
      <c r="AN2795" s="309">
        <f t="shared" ca="1" si="1186"/>
        <v>23.57</v>
      </c>
      <c r="AO2795" s="310">
        <f t="shared" ca="1" si="1187"/>
        <v>0.69127516778523634</v>
      </c>
      <c r="AP2795" s="310" t="b">
        <f t="shared" ca="1" si="1188"/>
        <v>0</v>
      </c>
      <c r="AQ2795" s="309">
        <f t="shared" ca="1" si="1189"/>
        <v>0.70499999999999996</v>
      </c>
      <c r="AR2795" s="205">
        <f t="shared" ca="1" si="1172"/>
        <v>22.794999999999998</v>
      </c>
      <c r="AS2795" s="45" t="b">
        <f t="shared" ca="1" si="1173"/>
        <v>0</v>
      </c>
      <c r="AT2795">
        <f t="shared" ca="1" si="1174"/>
        <v>2</v>
      </c>
      <c r="AU2795" t="b">
        <f t="shared" ca="1" si="1190"/>
        <v>0</v>
      </c>
      <c r="AV2795" t="b">
        <f t="shared" ca="1" si="1191"/>
        <v>0</v>
      </c>
      <c r="AW2795" s="266" t="b">
        <f t="shared" ca="1" si="1192"/>
        <v>0</v>
      </c>
      <c r="AX2795" s="266" t="b">
        <f t="shared" ca="1" si="1193"/>
        <v>1</v>
      </c>
      <c r="AY2795" s="266" t="b">
        <f t="shared" ca="1" si="1194"/>
        <v>0</v>
      </c>
    </row>
    <row r="2796" spans="1:51" x14ac:dyDescent="0.25">
      <c r="A2796">
        <v>2764</v>
      </c>
      <c r="B2796" s="163">
        <f ca="1">OFFSET(InputPriceData!B$15,CalculationsAndCharts!$A2796+$A$11,0,1,1)</f>
        <v>38006</v>
      </c>
      <c r="C2796" s="3">
        <f ca="1">OFFSET(InputPriceData!G$15,CalculationsAndCharts!$A2796+$A$11,IF($C$7,8,0),1,1)</f>
        <v>703300</v>
      </c>
      <c r="D2796" s="4">
        <f ca="1">OFFSET(InputPriceData!C$15,CalculationsAndCharts!$A2796+$A$11,IF($C$7,8,0),1,1)</f>
        <v>23.5</v>
      </c>
      <c r="E2796" s="4">
        <f ca="1">OFFSET(InputPriceData!D$15,CalculationsAndCharts!$A2796+$A$11,IF($C$7,8,0),1,1)</f>
        <v>23.85</v>
      </c>
      <c r="F2796" s="4">
        <f ca="1">OFFSET(InputPriceData!E$15,CalculationsAndCharts!$A2796+$A$11,IF($C$7,8,0),1,1)</f>
        <v>23.42</v>
      </c>
      <c r="G2796" s="4">
        <f ca="1">OFFSET(InputPriceData!F$15,CalculationsAndCharts!$A2796+$A$11,IF($C$7,8,0),1,1)</f>
        <v>23.57</v>
      </c>
      <c r="H2796" s="128"/>
      <c r="I2796" s="128"/>
      <c r="K2796" s="124"/>
      <c r="L2796" s="279"/>
      <c r="M2796" s="281"/>
      <c r="N2796" s="280"/>
      <c r="O2796" s="4"/>
      <c r="P2796" s="4"/>
      <c r="Q2796" s="3"/>
      <c r="S2796" s="309">
        <f t="shared" ca="1" si="1175"/>
        <v>25.35</v>
      </c>
      <c r="T2796" s="309">
        <f t="shared" ca="1" si="1176"/>
        <v>23.57</v>
      </c>
      <c r="U2796" s="310">
        <f t="shared" ca="1" si="1168"/>
        <v>0</v>
      </c>
      <c r="V2796" s="310" t="b">
        <f t="shared" ca="1" si="1177"/>
        <v>0</v>
      </c>
      <c r="W2796" s="3" t="b">
        <f t="shared" ca="1" si="1178"/>
        <v>0</v>
      </c>
      <c r="X2796" s="3" t="str">
        <f t="shared" ca="1" si="1179"/>
        <v/>
      </c>
      <c r="Y2796" s="3" t="str">
        <f t="shared" ca="1" si="1169"/>
        <v/>
      </c>
      <c r="Z2796" s="3" t="str">
        <f t="shared" ca="1" si="1180"/>
        <v/>
      </c>
      <c r="AA2796" s="3" t="str">
        <f t="shared" ca="1" si="1181"/>
        <v/>
      </c>
      <c r="AB2796" s="205">
        <f t="shared" ca="1" si="1182"/>
        <v>0</v>
      </c>
      <c r="AC2796" s="205">
        <f t="shared" ca="1" si="1183"/>
        <v>0</v>
      </c>
      <c r="AD2796" s="205">
        <f t="shared" ca="1" si="1170"/>
        <v>0</v>
      </c>
      <c r="AE2796" s="205">
        <f t="shared" ca="1" si="1171"/>
        <v>0</v>
      </c>
      <c r="AF2796" s="205">
        <f t="shared" ca="1" si="1184"/>
        <v>0</v>
      </c>
      <c r="AG2796" s="205"/>
      <c r="AH2796" s="205"/>
      <c r="AI2796" s="205"/>
      <c r="AJ2796" s="205"/>
      <c r="AK2796" s="4"/>
      <c r="AL2796" s="4"/>
      <c r="AM2796" s="309">
        <f t="shared" ca="1" si="1185"/>
        <v>25.06</v>
      </c>
      <c r="AN2796" s="309">
        <f t="shared" ca="1" si="1186"/>
        <v>23.57</v>
      </c>
      <c r="AO2796" s="310">
        <f t="shared" ca="1" si="1187"/>
        <v>0</v>
      </c>
      <c r="AP2796" s="310" t="b">
        <f t="shared" ca="1" si="1188"/>
        <v>0</v>
      </c>
      <c r="AQ2796" s="309">
        <f t="shared" ca="1" si="1189"/>
        <v>0.70499999999999996</v>
      </c>
      <c r="AR2796" s="205">
        <f t="shared" ca="1" si="1172"/>
        <v>22.794999999999998</v>
      </c>
      <c r="AS2796" s="45" t="b">
        <f t="shared" ca="1" si="1173"/>
        <v>0</v>
      </c>
      <c r="AT2796">
        <f t="shared" ca="1" si="1174"/>
        <v>1</v>
      </c>
      <c r="AU2796" t="b">
        <f t="shared" ca="1" si="1190"/>
        <v>0</v>
      </c>
      <c r="AV2796" t="b">
        <f t="shared" ca="1" si="1191"/>
        <v>0</v>
      </c>
      <c r="AW2796" s="266" t="b">
        <f t="shared" ca="1" si="1192"/>
        <v>1</v>
      </c>
      <c r="AX2796" s="266" t="b">
        <f t="shared" ca="1" si="1193"/>
        <v>1</v>
      </c>
      <c r="AY2796" s="266" t="b">
        <f t="shared" ca="1" si="1194"/>
        <v>0</v>
      </c>
    </row>
    <row r="2797" spans="1:51" x14ac:dyDescent="0.25">
      <c r="A2797">
        <v>2765</v>
      </c>
      <c r="B2797" s="163">
        <f ca="1">OFFSET(InputPriceData!B$15,CalculationsAndCharts!$A2797+$A$11,0,1,1)</f>
        <v>38002</v>
      </c>
      <c r="C2797" s="3">
        <f ca="1">OFFSET(InputPriceData!G$15,CalculationsAndCharts!$A2797+$A$11,IF($C$7,8,0),1,1)</f>
        <v>1462900</v>
      </c>
      <c r="D2797" s="4">
        <f ca="1">OFFSET(InputPriceData!C$15,CalculationsAndCharts!$A2797+$A$11,IF($C$7,8,0),1,1)</f>
        <v>24.53</v>
      </c>
      <c r="E2797" s="4">
        <f ca="1">OFFSET(InputPriceData!D$15,CalculationsAndCharts!$A2797+$A$11,IF($C$7,8,0),1,1)</f>
        <v>24.54</v>
      </c>
      <c r="F2797" s="4">
        <f ca="1">OFFSET(InputPriceData!E$15,CalculationsAndCharts!$A2797+$A$11,IF($C$7,8,0),1,1)</f>
        <v>23.63</v>
      </c>
      <c r="G2797" s="4">
        <f ca="1">OFFSET(InputPriceData!F$15,CalculationsAndCharts!$A2797+$A$11,IF($C$7,8,0),1,1)</f>
        <v>23.63</v>
      </c>
      <c r="H2797" s="128"/>
      <c r="I2797" s="128"/>
      <c r="K2797" s="124"/>
      <c r="L2797" s="279"/>
      <c r="M2797" s="281"/>
      <c r="N2797" s="280"/>
      <c r="O2797" s="4"/>
      <c r="P2797" s="4"/>
      <c r="Q2797" s="3"/>
      <c r="S2797" s="309">
        <f t="shared" ca="1" si="1175"/>
        <v>25.35</v>
      </c>
      <c r="T2797" s="309">
        <f t="shared" ca="1" si="1176"/>
        <v>23.63</v>
      </c>
      <c r="U2797" s="310">
        <f t="shared" ca="1" si="1168"/>
        <v>0</v>
      </c>
      <c r="V2797" s="310" t="b">
        <f t="shared" ca="1" si="1177"/>
        <v>1</v>
      </c>
      <c r="W2797" s="3" t="b">
        <f t="shared" ca="1" si="1178"/>
        <v>0</v>
      </c>
      <c r="X2797" s="3" t="str">
        <f t="shared" ca="1" si="1179"/>
        <v/>
      </c>
      <c r="Y2797" s="3" t="str">
        <f t="shared" ca="1" si="1169"/>
        <v/>
      </c>
      <c r="Z2797" s="3" t="str">
        <f t="shared" ca="1" si="1180"/>
        <v/>
      </c>
      <c r="AA2797" s="3" t="str">
        <f t="shared" ca="1" si="1181"/>
        <v/>
      </c>
      <c r="AB2797" s="205">
        <f t="shared" ca="1" si="1182"/>
        <v>0</v>
      </c>
      <c r="AC2797" s="205">
        <f t="shared" ca="1" si="1183"/>
        <v>0</v>
      </c>
      <c r="AD2797" s="205">
        <f t="shared" ca="1" si="1170"/>
        <v>0</v>
      </c>
      <c r="AE2797" s="205">
        <f t="shared" ca="1" si="1171"/>
        <v>0</v>
      </c>
      <c r="AF2797" s="205">
        <f t="shared" ca="1" si="1184"/>
        <v>0</v>
      </c>
      <c r="AG2797" s="205"/>
      <c r="AH2797" s="205"/>
      <c r="AI2797" s="205"/>
      <c r="AJ2797" s="205"/>
      <c r="AK2797" s="4"/>
      <c r="AL2797" s="4"/>
      <c r="AM2797" s="309">
        <f t="shared" ca="1" si="1185"/>
        <v>25.06</v>
      </c>
      <c r="AN2797" s="309">
        <f t="shared" ca="1" si="1186"/>
        <v>23.63</v>
      </c>
      <c r="AO2797" s="310">
        <f t="shared" ca="1" si="1187"/>
        <v>0</v>
      </c>
      <c r="AP2797" s="310" t="b">
        <f t="shared" ca="1" si="1188"/>
        <v>1</v>
      </c>
      <c r="AQ2797" s="309">
        <f t="shared" ca="1" si="1189"/>
        <v>0</v>
      </c>
      <c r="AR2797" s="205">
        <f t="shared" ca="1" si="1172"/>
        <v>0</v>
      </c>
      <c r="AS2797" s="45" t="b">
        <f t="shared" ca="1" si="1173"/>
        <v>0</v>
      </c>
      <c r="AT2797">
        <f t="shared" ca="1" si="1174"/>
        <v>0</v>
      </c>
      <c r="AU2797" t="b">
        <f t="shared" ca="1" si="1190"/>
        <v>0</v>
      </c>
      <c r="AV2797" t="b">
        <f t="shared" ca="1" si="1191"/>
        <v>0</v>
      </c>
      <c r="AW2797" s="266" t="b">
        <f t="shared" ca="1" si="1192"/>
        <v>0</v>
      </c>
      <c r="AX2797" s="266" t="b">
        <f ca="1">IF(AX2798,IF(AY2797,FALSE,AX2798),IF(AW2797,TRUE,AX2798))</f>
        <v>0</v>
      </c>
      <c r="AY2797" s="266" t="b">
        <f t="shared" ca="1" si="1194"/>
        <v>0</v>
      </c>
    </row>
    <row r="2798" spans="1:51" x14ac:dyDescent="0.25">
      <c r="A2798">
        <v>2766</v>
      </c>
      <c r="B2798" s="163">
        <f ca="1">OFFSET(InputPriceData!B$15,CalculationsAndCharts!$A2798+$A$11,0,1,1)</f>
        <v>38001</v>
      </c>
      <c r="C2798" s="3">
        <f ca="1">OFFSET(InputPriceData!G$15,CalculationsAndCharts!$A2798+$A$11,IF($C$7,8,0),1,1)</f>
        <v>617200</v>
      </c>
      <c r="D2798" s="4">
        <f ca="1">OFFSET(InputPriceData!C$15,CalculationsAndCharts!$A2798+$A$11,IF($C$7,8,0),1,1)</f>
        <v>24.55</v>
      </c>
      <c r="E2798" s="4">
        <f ca="1">OFFSET(InputPriceData!D$15,CalculationsAndCharts!$A2798+$A$11,IF($C$7,8,0),1,1)</f>
        <v>24.62</v>
      </c>
      <c r="F2798" s="4">
        <f ca="1">OFFSET(InputPriceData!E$15,CalculationsAndCharts!$A2798+$A$11,IF($C$7,8,0),1,1)</f>
        <v>24.24</v>
      </c>
      <c r="G2798" s="4">
        <f ca="1">OFFSET(InputPriceData!F$15,CalculationsAndCharts!$A2798+$A$11,IF($C$7,8,0),1,1)</f>
        <v>24.4</v>
      </c>
      <c r="H2798" s="128"/>
      <c r="I2798" s="128"/>
      <c r="K2798" s="124"/>
      <c r="L2798" s="279"/>
      <c r="M2798" s="281"/>
      <c r="N2798" s="280"/>
      <c r="O2798" s="4"/>
      <c r="P2798" s="4"/>
      <c r="Q2798" s="3"/>
      <c r="S2798" s="309">
        <f t="shared" ca="1" si="1175"/>
        <v>25.35</v>
      </c>
      <c r="T2798" s="309">
        <f t="shared" ca="1" si="1176"/>
        <v>24.02</v>
      </c>
      <c r="U2798" s="310">
        <f t="shared" ca="1" si="1168"/>
        <v>0.28571428571428459</v>
      </c>
      <c r="V2798" s="310" t="b">
        <f t="shared" ca="1" si="1177"/>
        <v>0</v>
      </c>
      <c r="W2798" s="3" t="b">
        <f t="shared" ca="1" si="1178"/>
        <v>0</v>
      </c>
      <c r="X2798" s="3" t="str">
        <f t="shared" ca="1" si="1179"/>
        <v/>
      </c>
      <c r="Y2798" s="3" t="str">
        <f t="shared" ca="1" si="1169"/>
        <v/>
      </c>
      <c r="Z2798" s="3" t="str">
        <f t="shared" ca="1" si="1180"/>
        <v/>
      </c>
      <c r="AA2798" s="3" t="str">
        <f t="shared" ca="1" si="1181"/>
        <v/>
      </c>
      <c r="AB2798" s="205">
        <f t="shared" ca="1" si="1182"/>
        <v>0</v>
      </c>
      <c r="AC2798" s="205">
        <f t="shared" ca="1" si="1183"/>
        <v>0</v>
      </c>
      <c r="AD2798" s="205">
        <f t="shared" ca="1" si="1170"/>
        <v>0</v>
      </c>
      <c r="AE2798" s="205">
        <f t="shared" ca="1" si="1171"/>
        <v>0</v>
      </c>
      <c r="AF2798" s="205">
        <f t="shared" ca="1" si="1184"/>
        <v>0</v>
      </c>
      <c r="AG2798" s="205"/>
      <c r="AH2798" s="205"/>
      <c r="AI2798" s="205"/>
      <c r="AJ2798" s="205"/>
      <c r="AK2798" s="4"/>
      <c r="AL2798" s="4"/>
      <c r="AM2798" s="309">
        <f t="shared" ca="1" si="1185"/>
        <v>25.35</v>
      </c>
      <c r="AN2798" s="309">
        <f t="shared" ca="1" si="1186"/>
        <v>24.02</v>
      </c>
      <c r="AO2798" s="310">
        <f t="shared" ca="1" si="1187"/>
        <v>0.28571428571428459</v>
      </c>
      <c r="AP2798" s="310" t="b">
        <f t="shared" ca="1" si="1188"/>
        <v>0</v>
      </c>
      <c r="AQ2798" s="309">
        <f t="shared" ca="1" si="1189"/>
        <v>0</v>
      </c>
      <c r="AR2798" s="205">
        <f t="shared" ca="1" si="1172"/>
        <v>0</v>
      </c>
      <c r="AS2798" s="45" t="b">
        <f t="shared" ca="1" si="1173"/>
        <v>0</v>
      </c>
      <c r="AT2798">
        <f t="shared" ca="1" si="1174"/>
        <v>0</v>
      </c>
      <c r="AU2798" t="b">
        <f t="shared" ca="1" si="1190"/>
        <v>0</v>
      </c>
      <c r="AV2798" t="b">
        <f t="shared" ca="1" si="1191"/>
        <v>0</v>
      </c>
      <c r="AW2798" s="266" t="b">
        <f t="shared" ca="1" si="1192"/>
        <v>0</v>
      </c>
      <c r="AX2798" s="266" t="b">
        <f t="shared" ca="1" si="1193"/>
        <v>0</v>
      </c>
      <c r="AY2798" s="266" t="b">
        <f t="shared" ca="1" si="1194"/>
        <v>1</v>
      </c>
    </row>
    <row r="2799" spans="1:51" x14ac:dyDescent="0.25">
      <c r="A2799">
        <v>2767</v>
      </c>
      <c r="B2799" s="163">
        <f ca="1">OFFSET(InputPriceData!B$15,CalculationsAndCharts!$A2799+$A$11,0,1,1)</f>
        <v>38000</v>
      </c>
      <c r="C2799" s="3">
        <f ca="1">OFFSET(InputPriceData!G$15,CalculationsAndCharts!$A2799+$A$11,IF($C$7,8,0),1,1)</f>
        <v>528100</v>
      </c>
      <c r="D2799" s="4">
        <f ca="1">OFFSET(InputPriceData!C$15,CalculationsAndCharts!$A2799+$A$11,IF($C$7,8,0),1,1)</f>
        <v>24.45</v>
      </c>
      <c r="E2799" s="4">
        <f ca="1">OFFSET(InputPriceData!D$15,CalculationsAndCharts!$A2799+$A$11,IF($C$7,8,0),1,1)</f>
        <v>24.66</v>
      </c>
      <c r="F2799" s="4">
        <f ca="1">OFFSET(InputPriceData!E$15,CalculationsAndCharts!$A2799+$A$11,IF($C$7,8,0),1,1)</f>
        <v>24.39</v>
      </c>
      <c r="G2799" s="4">
        <f ca="1">OFFSET(InputPriceData!F$15,CalculationsAndCharts!$A2799+$A$11,IF($C$7,8,0),1,1)</f>
        <v>24.59</v>
      </c>
      <c r="H2799" s="128"/>
      <c r="I2799" s="128"/>
      <c r="K2799" s="124"/>
      <c r="L2799" s="279"/>
      <c r="M2799" s="281"/>
      <c r="N2799" s="280"/>
      <c r="O2799" s="4"/>
      <c r="P2799" s="4"/>
      <c r="Q2799" s="3"/>
      <c r="S2799" s="309">
        <f t="shared" ca="1" si="1175"/>
        <v>25.35</v>
      </c>
      <c r="T2799" s="309">
        <f t="shared" ca="1" si="1176"/>
        <v>24.02</v>
      </c>
      <c r="U2799" s="310">
        <f t="shared" ca="1" si="1168"/>
        <v>0.42857142857142821</v>
      </c>
      <c r="V2799" s="310" t="b">
        <f t="shared" ca="1" si="1177"/>
        <v>0</v>
      </c>
      <c r="W2799" s="3" t="b">
        <f t="shared" ca="1" si="1178"/>
        <v>0</v>
      </c>
      <c r="X2799" s="3" t="str">
        <f t="shared" ca="1" si="1179"/>
        <v/>
      </c>
      <c r="Y2799" s="3" t="str">
        <f t="shared" ca="1" si="1169"/>
        <v/>
      </c>
      <c r="Z2799" s="3" t="str">
        <f t="shared" ca="1" si="1180"/>
        <v/>
      </c>
      <c r="AA2799" s="3" t="str">
        <f t="shared" ca="1" si="1181"/>
        <v/>
      </c>
      <c r="AB2799" s="205">
        <f t="shared" ca="1" si="1182"/>
        <v>0</v>
      </c>
      <c r="AC2799" s="205">
        <f t="shared" ca="1" si="1183"/>
        <v>0</v>
      </c>
      <c r="AD2799" s="205">
        <f t="shared" ca="1" si="1170"/>
        <v>0</v>
      </c>
      <c r="AE2799" s="205">
        <f t="shared" ca="1" si="1171"/>
        <v>0</v>
      </c>
      <c r="AF2799" s="205">
        <f t="shared" ca="1" si="1184"/>
        <v>0</v>
      </c>
      <c r="AG2799" s="205"/>
      <c r="AH2799" s="205"/>
      <c r="AI2799" s="205"/>
      <c r="AJ2799" s="205"/>
      <c r="AK2799" s="4"/>
      <c r="AL2799" s="4"/>
      <c r="AM2799" s="309">
        <f t="shared" ca="1" si="1185"/>
        <v>25.35</v>
      </c>
      <c r="AN2799" s="309">
        <f t="shared" ca="1" si="1186"/>
        <v>24.02</v>
      </c>
      <c r="AO2799" s="310">
        <f t="shared" ca="1" si="1187"/>
        <v>0.42857142857142821</v>
      </c>
      <c r="AP2799" s="310" t="b">
        <f t="shared" ca="1" si="1188"/>
        <v>0</v>
      </c>
      <c r="AQ2799" s="309">
        <f t="shared" ca="1" si="1189"/>
        <v>0.72299999999999998</v>
      </c>
      <c r="AR2799" s="205">
        <f t="shared" ca="1" si="1172"/>
        <v>23.377000000000002</v>
      </c>
      <c r="AS2799" s="45" t="b">
        <f t="shared" ca="1" si="1173"/>
        <v>0</v>
      </c>
      <c r="AT2799">
        <f t="shared" ca="1" si="1174"/>
        <v>9</v>
      </c>
      <c r="AU2799" t="b">
        <f t="shared" ca="1" si="1190"/>
        <v>1</v>
      </c>
      <c r="AV2799" t="b">
        <f t="shared" ca="1" si="1191"/>
        <v>1</v>
      </c>
      <c r="AW2799" s="266" t="b">
        <f t="shared" ca="1" si="1192"/>
        <v>0</v>
      </c>
      <c r="AX2799" s="266" t="b">
        <f t="shared" ca="1" si="1193"/>
        <v>1</v>
      </c>
      <c r="AY2799" s="266" t="b">
        <f t="shared" ca="1" si="1194"/>
        <v>0</v>
      </c>
    </row>
    <row r="2800" spans="1:51" x14ac:dyDescent="0.25">
      <c r="A2800">
        <v>2768</v>
      </c>
      <c r="B2800" s="163">
        <f ca="1">OFFSET(InputPriceData!B$15,CalculationsAndCharts!$A2800+$A$11,0,1,1)</f>
        <v>37999</v>
      </c>
      <c r="C2800" s="3">
        <f ca="1">OFFSET(InputPriceData!G$15,CalculationsAndCharts!$A2800+$A$11,IF($C$7,8,0),1,1)</f>
        <v>205600</v>
      </c>
      <c r="D2800" s="4">
        <f ca="1">OFFSET(InputPriceData!C$15,CalculationsAndCharts!$A2800+$A$11,IF($C$7,8,0),1,1)</f>
        <v>24.62</v>
      </c>
      <c r="E2800" s="4">
        <f ca="1">OFFSET(InputPriceData!D$15,CalculationsAndCharts!$A2800+$A$11,IF($C$7,8,0),1,1)</f>
        <v>24.62</v>
      </c>
      <c r="F2800" s="4">
        <f ca="1">OFFSET(InputPriceData!E$15,CalculationsAndCharts!$A2800+$A$11,IF($C$7,8,0),1,1)</f>
        <v>23.99</v>
      </c>
      <c r="G2800" s="4">
        <f ca="1">OFFSET(InputPriceData!F$15,CalculationsAndCharts!$A2800+$A$11,IF($C$7,8,0),1,1)</f>
        <v>24.41</v>
      </c>
      <c r="H2800" s="128"/>
      <c r="I2800" s="128"/>
      <c r="K2800" s="124"/>
      <c r="L2800" s="279"/>
      <c r="M2800" s="281"/>
      <c r="N2800" s="280"/>
      <c r="O2800" s="4"/>
      <c r="P2800" s="4"/>
      <c r="Q2800" s="3"/>
      <c r="S2800" s="309">
        <f t="shared" ca="1" si="1175"/>
        <v>25.35</v>
      </c>
      <c r="T2800" s="309">
        <f t="shared" ca="1" si="1176"/>
        <v>24.02</v>
      </c>
      <c r="U2800" s="310">
        <f t="shared" ca="1" si="1168"/>
        <v>0.29323308270676696</v>
      </c>
      <c r="V2800" s="310" t="b">
        <f t="shared" ca="1" si="1177"/>
        <v>0</v>
      </c>
      <c r="W2800" s="3" t="b">
        <f t="shared" ca="1" si="1178"/>
        <v>0</v>
      </c>
      <c r="X2800" s="3" t="str">
        <f t="shared" ca="1" si="1179"/>
        <v/>
      </c>
      <c r="Y2800" s="3" t="str">
        <f t="shared" ca="1" si="1169"/>
        <v/>
      </c>
      <c r="Z2800" s="3" t="str">
        <f t="shared" ca="1" si="1180"/>
        <v/>
      </c>
      <c r="AA2800" s="3" t="str">
        <f t="shared" ca="1" si="1181"/>
        <v/>
      </c>
      <c r="AB2800" s="205">
        <f t="shared" ca="1" si="1182"/>
        <v>0</v>
      </c>
      <c r="AC2800" s="205">
        <f t="shared" ca="1" si="1183"/>
        <v>0</v>
      </c>
      <c r="AD2800" s="205">
        <f t="shared" ca="1" si="1170"/>
        <v>0</v>
      </c>
      <c r="AE2800" s="205">
        <f t="shared" ca="1" si="1171"/>
        <v>0</v>
      </c>
      <c r="AF2800" s="205">
        <f t="shared" ca="1" si="1184"/>
        <v>0</v>
      </c>
      <c r="AG2800" s="205"/>
      <c r="AH2800" s="205"/>
      <c r="AI2800" s="205"/>
      <c r="AJ2800" s="205"/>
      <c r="AK2800" s="4"/>
      <c r="AL2800" s="4"/>
      <c r="AM2800" s="309">
        <f t="shared" ca="1" si="1185"/>
        <v>25.35</v>
      </c>
      <c r="AN2800" s="309">
        <f t="shared" ca="1" si="1186"/>
        <v>24.02</v>
      </c>
      <c r="AO2800" s="310">
        <f t="shared" ca="1" si="1187"/>
        <v>0.29323308270676696</v>
      </c>
      <c r="AP2800" s="310" t="b">
        <f t="shared" ca="1" si="1188"/>
        <v>0</v>
      </c>
      <c r="AQ2800" s="309">
        <f t="shared" ca="1" si="1189"/>
        <v>0.72299999999999998</v>
      </c>
      <c r="AR2800" s="205">
        <f t="shared" ca="1" si="1172"/>
        <v>23.377000000000002</v>
      </c>
      <c r="AS2800" s="45" t="b">
        <f t="shared" ca="1" si="1173"/>
        <v>0</v>
      </c>
      <c r="AT2800">
        <f t="shared" ca="1" si="1174"/>
        <v>8</v>
      </c>
      <c r="AU2800" t="b">
        <f t="shared" ca="1" si="1190"/>
        <v>0</v>
      </c>
      <c r="AV2800" t="b">
        <f t="shared" ca="1" si="1191"/>
        <v>0</v>
      </c>
      <c r="AW2800" s="266" t="b">
        <f t="shared" ca="1" si="1192"/>
        <v>0</v>
      </c>
      <c r="AX2800" s="266" t="b">
        <f t="shared" ca="1" si="1193"/>
        <v>1</v>
      </c>
      <c r="AY2800" s="266" t="b">
        <f t="shared" ca="1" si="1194"/>
        <v>0</v>
      </c>
    </row>
    <row r="2801" spans="1:51" x14ac:dyDescent="0.25">
      <c r="A2801">
        <v>2769</v>
      </c>
      <c r="B2801" s="163">
        <f ca="1">OFFSET(InputPriceData!B$15,CalculationsAndCharts!$A2801+$A$11,0,1,1)</f>
        <v>37998</v>
      </c>
      <c r="C2801" s="3">
        <f ca="1">OFFSET(InputPriceData!G$15,CalculationsAndCharts!$A2801+$A$11,IF($C$7,8,0),1,1)</f>
        <v>336100</v>
      </c>
      <c r="D2801" s="4">
        <f ca="1">OFFSET(InputPriceData!C$15,CalculationsAndCharts!$A2801+$A$11,IF($C$7,8,0),1,1)</f>
        <v>23.92</v>
      </c>
      <c r="E2801" s="4">
        <f ca="1">OFFSET(InputPriceData!D$15,CalculationsAndCharts!$A2801+$A$11,IF($C$7,8,0),1,1)</f>
        <v>24.61</v>
      </c>
      <c r="F2801" s="4">
        <f ca="1">OFFSET(InputPriceData!E$15,CalculationsAndCharts!$A2801+$A$11,IF($C$7,8,0),1,1)</f>
        <v>23.92</v>
      </c>
      <c r="G2801" s="4">
        <f ca="1">OFFSET(InputPriceData!F$15,CalculationsAndCharts!$A2801+$A$11,IF($C$7,8,0),1,1)</f>
        <v>24.43</v>
      </c>
      <c r="H2801" s="128"/>
      <c r="I2801" s="128"/>
      <c r="K2801" s="124"/>
      <c r="L2801" s="279"/>
      <c r="M2801" s="281"/>
      <c r="N2801" s="280"/>
      <c r="O2801" s="4"/>
      <c r="P2801" s="4"/>
      <c r="Q2801" s="3"/>
      <c r="S2801" s="309">
        <f t="shared" ca="1" si="1175"/>
        <v>25.35</v>
      </c>
      <c r="T2801" s="309">
        <f t="shared" ca="1" si="1176"/>
        <v>24.02</v>
      </c>
      <c r="U2801" s="310">
        <f t="shared" ca="1" si="1168"/>
        <v>0.30827067669172903</v>
      </c>
      <c r="V2801" s="310" t="b">
        <f t="shared" ca="1" si="1177"/>
        <v>0</v>
      </c>
      <c r="W2801" s="3" t="b">
        <f t="shared" ca="1" si="1178"/>
        <v>0</v>
      </c>
      <c r="X2801" s="3" t="str">
        <f t="shared" ca="1" si="1179"/>
        <v/>
      </c>
      <c r="Y2801" s="3" t="str">
        <f t="shared" ca="1" si="1169"/>
        <v/>
      </c>
      <c r="Z2801" s="3" t="str">
        <f t="shared" ca="1" si="1180"/>
        <v/>
      </c>
      <c r="AA2801" s="3" t="str">
        <f t="shared" ca="1" si="1181"/>
        <v/>
      </c>
      <c r="AB2801" s="205">
        <f t="shared" ca="1" si="1182"/>
        <v>0</v>
      </c>
      <c r="AC2801" s="205">
        <f t="shared" ca="1" si="1183"/>
        <v>0</v>
      </c>
      <c r="AD2801" s="205">
        <f t="shared" ca="1" si="1170"/>
        <v>0</v>
      </c>
      <c r="AE2801" s="205">
        <f t="shared" ca="1" si="1171"/>
        <v>0</v>
      </c>
      <c r="AF2801" s="205">
        <f t="shared" ca="1" si="1184"/>
        <v>0</v>
      </c>
      <c r="AG2801" s="205"/>
      <c r="AH2801" s="205"/>
      <c r="AI2801" s="205"/>
      <c r="AJ2801" s="205"/>
      <c r="AK2801" s="4"/>
      <c r="AL2801" s="4"/>
      <c r="AM2801" s="309">
        <f t="shared" ca="1" si="1185"/>
        <v>25.35</v>
      </c>
      <c r="AN2801" s="309">
        <f t="shared" ca="1" si="1186"/>
        <v>24.02</v>
      </c>
      <c r="AO2801" s="310">
        <f t="shared" ca="1" si="1187"/>
        <v>0.30827067669172903</v>
      </c>
      <c r="AP2801" s="310" t="b">
        <f t="shared" ca="1" si="1188"/>
        <v>0</v>
      </c>
      <c r="AQ2801" s="309">
        <f t="shared" ca="1" si="1189"/>
        <v>0.72299999999999998</v>
      </c>
      <c r="AR2801" s="205">
        <f t="shared" ca="1" si="1172"/>
        <v>23.377000000000002</v>
      </c>
      <c r="AS2801" s="45" t="b">
        <f t="shared" ca="1" si="1173"/>
        <v>0</v>
      </c>
      <c r="AT2801">
        <f t="shared" ca="1" si="1174"/>
        <v>7</v>
      </c>
      <c r="AU2801" t="b">
        <f t="shared" ca="1" si="1190"/>
        <v>0</v>
      </c>
      <c r="AV2801" t="b">
        <f t="shared" ca="1" si="1191"/>
        <v>0</v>
      </c>
      <c r="AW2801" s="266" t="b">
        <f t="shared" ca="1" si="1192"/>
        <v>0</v>
      </c>
      <c r="AX2801" s="266" t="b">
        <f t="shared" ca="1" si="1193"/>
        <v>1</v>
      </c>
      <c r="AY2801" s="266" t="b">
        <f t="shared" ca="1" si="1194"/>
        <v>0</v>
      </c>
    </row>
    <row r="2802" spans="1:51" x14ac:dyDescent="0.25">
      <c r="A2802">
        <v>2770</v>
      </c>
      <c r="B2802" s="163">
        <f ca="1">OFFSET(InputPriceData!B$15,CalculationsAndCharts!$A2802+$A$11,0,1,1)</f>
        <v>37995</v>
      </c>
      <c r="C2802" s="3">
        <f ca="1">OFFSET(InputPriceData!G$15,CalculationsAndCharts!$A2802+$A$11,IF($C$7,8,0),1,1)</f>
        <v>301200</v>
      </c>
      <c r="D2802" s="4">
        <f ca="1">OFFSET(InputPriceData!C$15,CalculationsAndCharts!$A2802+$A$11,IF($C$7,8,0),1,1)</f>
        <v>24.65</v>
      </c>
      <c r="E2802" s="4">
        <f ca="1">OFFSET(InputPriceData!D$15,CalculationsAndCharts!$A2802+$A$11,IF($C$7,8,0),1,1)</f>
        <v>25.1</v>
      </c>
      <c r="F2802" s="4">
        <f ca="1">OFFSET(InputPriceData!E$15,CalculationsAndCharts!$A2802+$A$11,IF($C$7,8,0),1,1)</f>
        <v>23.96</v>
      </c>
      <c r="G2802" s="4">
        <f ca="1">OFFSET(InputPriceData!F$15,CalculationsAndCharts!$A2802+$A$11,IF($C$7,8,0),1,1)</f>
        <v>24.02</v>
      </c>
      <c r="H2802" s="128"/>
      <c r="I2802" s="128"/>
      <c r="K2802" s="124"/>
      <c r="L2802" s="279"/>
      <c r="M2802" s="281"/>
      <c r="N2802" s="280"/>
      <c r="O2802" s="4"/>
      <c r="P2802" s="4"/>
      <c r="Q2802" s="3"/>
      <c r="S2802" s="309">
        <f t="shared" ca="1" si="1175"/>
        <v>25.35</v>
      </c>
      <c r="T2802" s="309">
        <f t="shared" ca="1" si="1176"/>
        <v>24.02</v>
      </c>
      <c r="U2802" s="310">
        <f t="shared" ca="1" si="1168"/>
        <v>0</v>
      </c>
      <c r="V2802" s="310" t="b">
        <f t="shared" ca="1" si="1177"/>
        <v>1</v>
      </c>
      <c r="W2802" s="3" t="b">
        <f t="shared" ca="1" si="1178"/>
        <v>0</v>
      </c>
      <c r="X2802" s="3" t="str">
        <f t="shared" ca="1" si="1179"/>
        <v/>
      </c>
      <c r="Y2802" s="3" t="str">
        <f t="shared" ca="1" si="1169"/>
        <v/>
      </c>
      <c r="Z2802" s="3" t="str">
        <f t="shared" ca="1" si="1180"/>
        <v/>
      </c>
      <c r="AA2802" s="3" t="str">
        <f t="shared" ca="1" si="1181"/>
        <v/>
      </c>
      <c r="AB2802" s="205">
        <f t="shared" ca="1" si="1182"/>
        <v>0</v>
      </c>
      <c r="AC2802" s="205">
        <f t="shared" ca="1" si="1183"/>
        <v>0</v>
      </c>
      <c r="AD2802" s="205">
        <f t="shared" ca="1" si="1170"/>
        <v>0</v>
      </c>
      <c r="AE2802" s="205">
        <f t="shared" ca="1" si="1171"/>
        <v>0</v>
      </c>
      <c r="AF2802" s="205">
        <f t="shared" ca="1" si="1184"/>
        <v>0</v>
      </c>
      <c r="AG2802" s="205"/>
      <c r="AH2802" s="205"/>
      <c r="AI2802" s="205"/>
      <c r="AJ2802" s="205"/>
      <c r="AK2802" s="4"/>
      <c r="AL2802" s="4"/>
      <c r="AM2802" s="309">
        <f t="shared" ca="1" si="1185"/>
        <v>25.35</v>
      </c>
      <c r="AN2802" s="309">
        <f t="shared" ca="1" si="1186"/>
        <v>24.02</v>
      </c>
      <c r="AO2802" s="310">
        <f t="shared" ca="1" si="1187"/>
        <v>0</v>
      </c>
      <c r="AP2802" s="310" t="b">
        <f t="shared" ca="1" si="1188"/>
        <v>1</v>
      </c>
      <c r="AQ2802" s="309">
        <f t="shared" ca="1" si="1189"/>
        <v>0.72299999999999998</v>
      </c>
      <c r="AR2802" s="205">
        <f t="shared" ca="1" si="1172"/>
        <v>23.377000000000002</v>
      </c>
      <c r="AS2802" s="45" t="b">
        <f t="shared" ca="1" si="1173"/>
        <v>0</v>
      </c>
      <c r="AT2802">
        <f t="shared" ca="1" si="1174"/>
        <v>6</v>
      </c>
      <c r="AU2802" t="b">
        <f t="shared" ca="1" si="1190"/>
        <v>0</v>
      </c>
      <c r="AV2802" t="b">
        <f t="shared" ca="1" si="1191"/>
        <v>0</v>
      </c>
      <c r="AW2802" s="266" t="b">
        <f t="shared" ca="1" si="1192"/>
        <v>0</v>
      </c>
      <c r="AX2802" s="266" t="b">
        <f t="shared" ca="1" si="1193"/>
        <v>1</v>
      </c>
      <c r="AY2802" s="266" t="b">
        <f t="shared" ca="1" si="1194"/>
        <v>0</v>
      </c>
    </row>
    <row r="2803" spans="1:51" x14ac:dyDescent="0.25">
      <c r="A2803">
        <v>2771</v>
      </c>
      <c r="B2803" s="163">
        <f ca="1">OFFSET(InputPriceData!B$15,CalculationsAndCharts!$A2803+$A$11,0,1,1)</f>
        <v>37994</v>
      </c>
      <c r="C2803" s="3">
        <f ca="1">OFFSET(InputPriceData!G$15,CalculationsAndCharts!$A2803+$A$11,IF($C$7,8,0),1,1)</f>
        <v>110500</v>
      </c>
      <c r="D2803" s="4">
        <f ca="1">OFFSET(InputPriceData!C$15,CalculationsAndCharts!$A2803+$A$11,IF($C$7,8,0),1,1)</f>
        <v>24.83</v>
      </c>
      <c r="E2803" s="4">
        <f ca="1">OFFSET(InputPriceData!D$15,CalculationsAndCharts!$A2803+$A$11,IF($C$7,8,0),1,1)</f>
        <v>25</v>
      </c>
      <c r="F2803" s="4">
        <f ca="1">OFFSET(InputPriceData!E$15,CalculationsAndCharts!$A2803+$A$11,IF($C$7,8,0),1,1)</f>
        <v>24.44</v>
      </c>
      <c r="G2803" s="4">
        <f ca="1">OFFSET(InputPriceData!F$15,CalculationsAndCharts!$A2803+$A$11,IF($C$7,8,0),1,1)</f>
        <v>25</v>
      </c>
      <c r="H2803" s="128"/>
      <c r="I2803" s="128"/>
      <c r="K2803" s="124"/>
      <c r="L2803" s="279"/>
      <c r="M2803" s="281"/>
      <c r="N2803" s="280"/>
      <c r="O2803" s="4"/>
      <c r="P2803" s="4"/>
      <c r="Q2803" s="3"/>
      <c r="S2803" s="309">
        <f t="shared" ca="1" si="1175"/>
        <v>25.35</v>
      </c>
      <c r="T2803" s="309">
        <f t="shared" ca="1" si="1176"/>
        <v>24.19</v>
      </c>
      <c r="U2803" s="310">
        <f t="shared" ca="1" si="1168"/>
        <v>0.6982758620689643</v>
      </c>
      <c r="V2803" s="310" t="b">
        <f t="shared" ca="1" si="1177"/>
        <v>0</v>
      </c>
      <c r="W2803" s="3" t="b">
        <f t="shared" ca="1" si="1178"/>
        <v>0</v>
      </c>
      <c r="X2803" s="3" t="str">
        <f t="shared" ca="1" si="1179"/>
        <v/>
      </c>
      <c r="Y2803" s="3" t="str">
        <f t="shared" ca="1" si="1169"/>
        <v/>
      </c>
      <c r="Z2803" s="3" t="str">
        <f t="shared" ca="1" si="1180"/>
        <v/>
      </c>
      <c r="AA2803" s="3" t="str">
        <f t="shared" ca="1" si="1181"/>
        <v/>
      </c>
      <c r="AB2803" s="205">
        <f t="shared" ca="1" si="1182"/>
        <v>0</v>
      </c>
      <c r="AC2803" s="205">
        <f t="shared" ca="1" si="1183"/>
        <v>0</v>
      </c>
      <c r="AD2803" s="205">
        <f t="shared" ca="1" si="1170"/>
        <v>0</v>
      </c>
      <c r="AE2803" s="205">
        <f t="shared" ca="1" si="1171"/>
        <v>0</v>
      </c>
      <c r="AF2803" s="205">
        <f t="shared" ca="1" si="1184"/>
        <v>0</v>
      </c>
      <c r="AG2803" s="205"/>
      <c r="AH2803" s="205"/>
      <c r="AI2803" s="205"/>
      <c r="AJ2803" s="205"/>
      <c r="AK2803" s="4"/>
      <c r="AL2803" s="4"/>
      <c r="AM2803" s="309">
        <f t="shared" ca="1" si="1185"/>
        <v>25.35</v>
      </c>
      <c r="AN2803" s="309">
        <f t="shared" ca="1" si="1186"/>
        <v>24.19</v>
      </c>
      <c r="AO2803" s="310">
        <f t="shared" ca="1" si="1187"/>
        <v>0.6982758620689643</v>
      </c>
      <c r="AP2803" s="310" t="b">
        <f t="shared" ca="1" si="1188"/>
        <v>0</v>
      </c>
      <c r="AQ2803" s="309">
        <f t="shared" ca="1" si="1189"/>
        <v>0.72299999999999998</v>
      </c>
      <c r="AR2803" s="205">
        <f t="shared" ca="1" si="1172"/>
        <v>23.377000000000002</v>
      </c>
      <c r="AS2803" s="45" t="b">
        <f t="shared" ca="1" si="1173"/>
        <v>0</v>
      </c>
      <c r="AT2803">
        <f t="shared" ca="1" si="1174"/>
        <v>5</v>
      </c>
      <c r="AU2803" t="b">
        <f t="shared" ca="1" si="1190"/>
        <v>0</v>
      </c>
      <c r="AV2803" t="b">
        <f t="shared" ca="1" si="1191"/>
        <v>0</v>
      </c>
      <c r="AW2803" s="266" t="b">
        <f t="shared" ca="1" si="1192"/>
        <v>0</v>
      </c>
      <c r="AX2803" s="266" t="b">
        <f t="shared" ca="1" si="1193"/>
        <v>1</v>
      </c>
      <c r="AY2803" s="266" t="b">
        <f t="shared" ca="1" si="1194"/>
        <v>0</v>
      </c>
    </row>
    <row r="2804" spans="1:51" x14ac:dyDescent="0.25">
      <c r="A2804">
        <v>2772</v>
      </c>
      <c r="B2804" s="163">
        <f ca="1">OFFSET(InputPriceData!B$15,CalculationsAndCharts!$A2804+$A$11,0,1,1)</f>
        <v>37993</v>
      </c>
      <c r="C2804" s="3">
        <f ca="1">OFFSET(InputPriceData!G$15,CalculationsAndCharts!$A2804+$A$11,IF($C$7,8,0),1,1)</f>
        <v>189700</v>
      </c>
      <c r="D2804" s="4">
        <f ca="1">OFFSET(InputPriceData!C$15,CalculationsAndCharts!$A2804+$A$11,IF($C$7,8,0),1,1)</f>
        <v>24.3</v>
      </c>
      <c r="E2804" s="4">
        <f ca="1">OFFSET(InputPriceData!D$15,CalculationsAndCharts!$A2804+$A$11,IF($C$7,8,0),1,1)</f>
        <v>24.82</v>
      </c>
      <c r="F2804" s="4">
        <f ca="1">OFFSET(InputPriceData!E$15,CalculationsAndCharts!$A2804+$A$11,IF($C$7,8,0),1,1)</f>
        <v>24.15</v>
      </c>
      <c r="G2804" s="4">
        <f ca="1">OFFSET(InputPriceData!F$15,CalculationsAndCharts!$A2804+$A$11,IF($C$7,8,0),1,1)</f>
        <v>24.82</v>
      </c>
      <c r="H2804" s="128"/>
      <c r="I2804" s="128"/>
      <c r="K2804" s="124"/>
      <c r="L2804" s="279"/>
      <c r="M2804" s="281"/>
      <c r="N2804" s="280"/>
      <c r="O2804" s="4"/>
      <c r="P2804" s="4"/>
      <c r="Q2804" s="3"/>
      <c r="S2804" s="309">
        <f t="shared" ca="1" si="1175"/>
        <v>25.35</v>
      </c>
      <c r="T2804" s="309">
        <f t="shared" ca="1" si="1176"/>
        <v>24.19</v>
      </c>
      <c r="U2804" s="310">
        <f t="shared" ca="1" si="1168"/>
        <v>0.5431034482758611</v>
      </c>
      <c r="V2804" s="310" t="b">
        <f t="shared" ca="1" si="1177"/>
        <v>0</v>
      </c>
      <c r="W2804" s="3" t="b">
        <f t="shared" ca="1" si="1178"/>
        <v>0</v>
      </c>
      <c r="X2804" s="3" t="str">
        <f t="shared" ca="1" si="1179"/>
        <v/>
      </c>
      <c r="Y2804" s="3" t="str">
        <f t="shared" ca="1" si="1169"/>
        <v/>
      </c>
      <c r="Z2804" s="3" t="str">
        <f t="shared" ca="1" si="1180"/>
        <v/>
      </c>
      <c r="AA2804" s="3" t="str">
        <f t="shared" ca="1" si="1181"/>
        <v/>
      </c>
      <c r="AB2804" s="205">
        <f t="shared" ca="1" si="1182"/>
        <v>0</v>
      </c>
      <c r="AC2804" s="205">
        <f t="shared" ca="1" si="1183"/>
        <v>0</v>
      </c>
      <c r="AD2804" s="205">
        <f t="shared" ca="1" si="1170"/>
        <v>0</v>
      </c>
      <c r="AE2804" s="205">
        <f t="shared" ca="1" si="1171"/>
        <v>0</v>
      </c>
      <c r="AF2804" s="205">
        <f t="shared" ca="1" si="1184"/>
        <v>0</v>
      </c>
      <c r="AG2804" s="205"/>
      <c r="AH2804" s="205"/>
      <c r="AI2804" s="205"/>
      <c r="AJ2804" s="205"/>
      <c r="AK2804" s="4"/>
      <c r="AL2804" s="4"/>
      <c r="AM2804" s="309">
        <f t="shared" ca="1" si="1185"/>
        <v>25.35</v>
      </c>
      <c r="AN2804" s="309">
        <f t="shared" ca="1" si="1186"/>
        <v>24.19</v>
      </c>
      <c r="AO2804" s="310">
        <f t="shared" ca="1" si="1187"/>
        <v>0.5431034482758611</v>
      </c>
      <c r="AP2804" s="310" t="b">
        <f t="shared" ca="1" si="1188"/>
        <v>0</v>
      </c>
      <c r="AQ2804" s="309">
        <f t="shared" ca="1" si="1189"/>
        <v>0.72299999999999998</v>
      </c>
      <c r="AR2804" s="205">
        <f t="shared" ca="1" si="1172"/>
        <v>23.377000000000002</v>
      </c>
      <c r="AS2804" s="45" t="b">
        <f t="shared" ca="1" si="1173"/>
        <v>0</v>
      </c>
      <c r="AT2804">
        <f t="shared" ca="1" si="1174"/>
        <v>4</v>
      </c>
      <c r="AU2804" t="b">
        <f t="shared" ca="1" si="1190"/>
        <v>0</v>
      </c>
      <c r="AV2804" t="b">
        <f t="shared" ca="1" si="1191"/>
        <v>0</v>
      </c>
      <c r="AW2804" s="266" t="b">
        <f t="shared" ca="1" si="1192"/>
        <v>0</v>
      </c>
      <c r="AX2804" s="266" t="b">
        <f t="shared" ca="1" si="1193"/>
        <v>1</v>
      </c>
      <c r="AY2804" s="266" t="b">
        <f t="shared" ca="1" si="1194"/>
        <v>0</v>
      </c>
    </row>
    <row r="2805" spans="1:51" x14ac:dyDescent="0.25">
      <c r="A2805">
        <v>2773</v>
      </c>
      <c r="B2805" s="163">
        <f ca="1">OFFSET(InputPriceData!B$15,CalculationsAndCharts!$A2805+$A$11,0,1,1)</f>
        <v>37992</v>
      </c>
      <c r="C2805" s="3">
        <f ca="1">OFFSET(InputPriceData!G$15,CalculationsAndCharts!$A2805+$A$11,IF($C$7,8,0),1,1)</f>
        <v>293700</v>
      </c>
      <c r="D2805" s="4">
        <f ca="1">OFFSET(InputPriceData!C$15,CalculationsAndCharts!$A2805+$A$11,IF($C$7,8,0),1,1)</f>
        <v>24.29</v>
      </c>
      <c r="E2805" s="4">
        <f ca="1">OFFSET(InputPriceData!D$15,CalculationsAndCharts!$A2805+$A$11,IF($C$7,8,0),1,1)</f>
        <v>24.88</v>
      </c>
      <c r="F2805" s="4">
        <f ca="1">OFFSET(InputPriceData!E$15,CalculationsAndCharts!$A2805+$A$11,IF($C$7,8,0),1,1)</f>
        <v>24.24</v>
      </c>
      <c r="G2805" s="4">
        <f ca="1">OFFSET(InputPriceData!F$15,CalculationsAndCharts!$A2805+$A$11,IF($C$7,8,0),1,1)</f>
        <v>24.34</v>
      </c>
      <c r="H2805" s="128"/>
      <c r="I2805" s="128"/>
      <c r="K2805" s="124"/>
      <c r="L2805" s="279"/>
      <c r="M2805" s="281"/>
      <c r="N2805" s="280"/>
      <c r="O2805" s="4"/>
      <c r="P2805" s="4"/>
      <c r="Q2805" s="3"/>
      <c r="S2805" s="309">
        <f t="shared" ca="1" si="1175"/>
        <v>25.35</v>
      </c>
      <c r="T2805" s="309">
        <f t="shared" ca="1" si="1176"/>
        <v>24.19</v>
      </c>
      <c r="U2805" s="310">
        <f t="shared" ca="1" si="1168"/>
        <v>0.12931034482758497</v>
      </c>
      <c r="V2805" s="310" t="b">
        <f t="shared" ca="1" si="1177"/>
        <v>0</v>
      </c>
      <c r="W2805" s="3" t="b">
        <f t="shared" ca="1" si="1178"/>
        <v>0</v>
      </c>
      <c r="X2805" s="3" t="str">
        <f t="shared" ca="1" si="1179"/>
        <v/>
      </c>
      <c r="Y2805" s="3" t="str">
        <f t="shared" ca="1" si="1169"/>
        <v/>
      </c>
      <c r="Z2805" s="3" t="str">
        <f t="shared" ca="1" si="1180"/>
        <v/>
      </c>
      <c r="AA2805" s="3" t="str">
        <f t="shared" ca="1" si="1181"/>
        <v/>
      </c>
      <c r="AB2805" s="205">
        <f t="shared" ca="1" si="1182"/>
        <v>0</v>
      </c>
      <c r="AC2805" s="205">
        <f t="shared" ca="1" si="1183"/>
        <v>0</v>
      </c>
      <c r="AD2805" s="205">
        <f t="shared" ca="1" si="1170"/>
        <v>0</v>
      </c>
      <c r="AE2805" s="205">
        <f t="shared" ca="1" si="1171"/>
        <v>0</v>
      </c>
      <c r="AF2805" s="205">
        <f t="shared" ca="1" si="1184"/>
        <v>0</v>
      </c>
      <c r="AG2805" s="205"/>
      <c r="AH2805" s="205"/>
      <c r="AI2805" s="205"/>
      <c r="AJ2805" s="205"/>
      <c r="AK2805" s="4"/>
      <c r="AL2805" s="4"/>
      <c r="AM2805" s="309">
        <f t="shared" ca="1" si="1185"/>
        <v>25.35</v>
      </c>
      <c r="AN2805" s="309">
        <f t="shared" ca="1" si="1186"/>
        <v>24.19</v>
      </c>
      <c r="AO2805" s="310">
        <f t="shared" ca="1" si="1187"/>
        <v>0.12931034482758497</v>
      </c>
      <c r="AP2805" s="310" t="b">
        <f t="shared" ca="1" si="1188"/>
        <v>0</v>
      </c>
      <c r="AQ2805" s="309">
        <f t="shared" ca="1" si="1189"/>
        <v>0.72299999999999998</v>
      </c>
      <c r="AR2805" s="205">
        <f t="shared" ca="1" si="1172"/>
        <v>23.377000000000002</v>
      </c>
      <c r="AS2805" s="45" t="b">
        <f t="shared" ca="1" si="1173"/>
        <v>0</v>
      </c>
      <c r="AT2805">
        <f t="shared" ca="1" si="1174"/>
        <v>3</v>
      </c>
      <c r="AU2805" t="b">
        <f t="shared" ca="1" si="1190"/>
        <v>0</v>
      </c>
      <c r="AV2805" t="b">
        <f t="shared" ca="1" si="1191"/>
        <v>0</v>
      </c>
      <c r="AW2805" s="266" t="b">
        <f t="shared" ca="1" si="1192"/>
        <v>0</v>
      </c>
      <c r="AX2805" s="266" t="b">
        <f t="shared" ca="1" si="1193"/>
        <v>1</v>
      </c>
      <c r="AY2805" s="266" t="b">
        <f t="shared" ca="1" si="1194"/>
        <v>0</v>
      </c>
    </row>
    <row r="2806" spans="1:51" x14ac:dyDescent="0.25">
      <c r="A2806">
        <v>2774</v>
      </c>
      <c r="B2806" s="163">
        <f ca="1">OFFSET(InputPriceData!B$15,CalculationsAndCharts!$A2806+$A$11,0,1,1)</f>
        <v>37991</v>
      </c>
      <c r="C2806" s="3">
        <f ca="1">OFFSET(InputPriceData!G$15,CalculationsAndCharts!$A2806+$A$11,IF($C$7,8,0),1,1)</f>
        <v>212100</v>
      </c>
      <c r="D2806" s="4">
        <f ca="1">OFFSET(InputPriceData!C$15,CalculationsAndCharts!$A2806+$A$11,IF($C$7,8,0),1,1)</f>
        <v>24.97</v>
      </c>
      <c r="E2806" s="4">
        <f ca="1">OFFSET(InputPriceData!D$15,CalculationsAndCharts!$A2806+$A$11,IF($C$7,8,0),1,1)</f>
        <v>24.97</v>
      </c>
      <c r="F2806" s="4">
        <f ca="1">OFFSET(InputPriceData!E$15,CalculationsAndCharts!$A2806+$A$11,IF($C$7,8,0),1,1)</f>
        <v>24.46</v>
      </c>
      <c r="G2806" s="4">
        <f ca="1">OFFSET(InputPriceData!F$15,CalculationsAndCharts!$A2806+$A$11,IF($C$7,8,0),1,1)</f>
        <v>24.46</v>
      </c>
      <c r="H2806" s="128"/>
      <c r="I2806" s="128"/>
      <c r="K2806" s="124"/>
      <c r="L2806" s="279"/>
      <c r="M2806" s="281"/>
      <c r="N2806" s="280"/>
      <c r="O2806" s="4"/>
      <c r="P2806" s="4"/>
      <c r="Q2806" s="3"/>
      <c r="S2806" s="309">
        <f t="shared" ca="1" si="1175"/>
        <v>25.35</v>
      </c>
      <c r="T2806" s="309">
        <f t="shared" ca="1" si="1176"/>
        <v>24.19</v>
      </c>
      <c r="U2806" s="310">
        <f t="shared" ca="1" si="1168"/>
        <v>0.23275862068965478</v>
      </c>
      <c r="V2806" s="310" t="b">
        <f t="shared" ca="1" si="1177"/>
        <v>0</v>
      </c>
      <c r="W2806" s="3" t="b">
        <f t="shared" ca="1" si="1178"/>
        <v>0</v>
      </c>
      <c r="X2806" s="3" t="str">
        <f t="shared" ca="1" si="1179"/>
        <v/>
      </c>
      <c r="Y2806" s="3" t="str">
        <f t="shared" ca="1" si="1169"/>
        <v/>
      </c>
      <c r="Z2806" s="3" t="str">
        <f t="shared" ca="1" si="1180"/>
        <v/>
      </c>
      <c r="AA2806" s="3" t="str">
        <f t="shared" ca="1" si="1181"/>
        <v/>
      </c>
      <c r="AB2806" s="205">
        <f t="shared" ca="1" si="1182"/>
        <v>0</v>
      </c>
      <c r="AC2806" s="205">
        <f t="shared" ca="1" si="1183"/>
        <v>0</v>
      </c>
      <c r="AD2806" s="205">
        <f t="shared" ca="1" si="1170"/>
        <v>0</v>
      </c>
      <c r="AE2806" s="205">
        <f t="shared" ca="1" si="1171"/>
        <v>0</v>
      </c>
      <c r="AF2806" s="205">
        <f t="shared" ca="1" si="1184"/>
        <v>0</v>
      </c>
      <c r="AG2806" s="205"/>
      <c r="AH2806" s="205"/>
      <c r="AI2806" s="205"/>
      <c r="AJ2806" s="205"/>
      <c r="AK2806" s="4"/>
      <c r="AL2806" s="4"/>
      <c r="AM2806" s="309">
        <f t="shared" ca="1" si="1185"/>
        <v>25.35</v>
      </c>
      <c r="AN2806" s="309">
        <f t="shared" ca="1" si="1186"/>
        <v>24.19</v>
      </c>
      <c r="AO2806" s="310">
        <f t="shared" ca="1" si="1187"/>
        <v>0.23275862068965478</v>
      </c>
      <c r="AP2806" s="310" t="b">
        <f t="shared" ca="1" si="1188"/>
        <v>0</v>
      </c>
      <c r="AQ2806" s="309">
        <f t="shared" ca="1" si="1189"/>
        <v>0.72299999999999998</v>
      </c>
      <c r="AR2806" s="205">
        <f t="shared" ca="1" si="1172"/>
        <v>23.377000000000002</v>
      </c>
      <c r="AS2806" s="45" t="b">
        <f t="shared" ca="1" si="1173"/>
        <v>0</v>
      </c>
      <c r="AT2806">
        <f t="shared" ca="1" si="1174"/>
        <v>2</v>
      </c>
      <c r="AU2806" t="b">
        <f t="shared" ca="1" si="1190"/>
        <v>0</v>
      </c>
      <c r="AV2806" t="b">
        <f t="shared" ca="1" si="1191"/>
        <v>0</v>
      </c>
      <c r="AW2806" s="266" t="b">
        <f t="shared" ca="1" si="1192"/>
        <v>0</v>
      </c>
      <c r="AX2806" s="266" t="b">
        <f t="shared" ca="1" si="1193"/>
        <v>1</v>
      </c>
      <c r="AY2806" s="266" t="b">
        <f t="shared" ca="1" si="1194"/>
        <v>0</v>
      </c>
    </row>
    <row r="2807" spans="1:51" x14ac:dyDescent="0.25">
      <c r="A2807">
        <v>2775</v>
      </c>
      <c r="B2807" s="163">
        <f ca="1">OFFSET(InputPriceData!B$15,CalculationsAndCharts!$A2807+$A$11,0,1,1)</f>
        <v>37988</v>
      </c>
      <c r="C2807" s="3">
        <f ca="1">OFFSET(InputPriceData!G$15,CalculationsAndCharts!$A2807+$A$11,IF($C$7,8,0),1,1)</f>
        <v>212500</v>
      </c>
      <c r="D2807" s="4">
        <f ca="1">OFFSET(InputPriceData!C$15,CalculationsAndCharts!$A2807+$A$11,IF($C$7,8,0),1,1)</f>
        <v>24.1</v>
      </c>
      <c r="E2807" s="4">
        <f ca="1">OFFSET(InputPriceData!D$15,CalculationsAndCharts!$A2807+$A$11,IF($C$7,8,0),1,1)</f>
        <v>24.93</v>
      </c>
      <c r="F2807" s="4">
        <f ca="1">OFFSET(InputPriceData!E$15,CalculationsAndCharts!$A2807+$A$11,IF($C$7,8,0),1,1)</f>
        <v>24.1</v>
      </c>
      <c r="G2807" s="4">
        <f ca="1">OFFSET(InputPriceData!F$15,CalculationsAndCharts!$A2807+$A$11,IF($C$7,8,0),1,1)</f>
        <v>24.93</v>
      </c>
      <c r="H2807" s="128"/>
      <c r="I2807" s="128"/>
      <c r="K2807" s="124"/>
      <c r="L2807" s="279"/>
      <c r="M2807" s="281"/>
      <c r="N2807" s="280"/>
      <c r="O2807" s="4"/>
      <c r="P2807" s="4"/>
      <c r="Q2807" s="3"/>
      <c r="S2807" s="309">
        <f t="shared" ca="1" si="1175"/>
        <v>25.35</v>
      </c>
      <c r="T2807" s="309">
        <f t="shared" ca="1" si="1176"/>
        <v>24.19</v>
      </c>
      <c r="U2807" s="310">
        <f t="shared" ca="1" si="1168"/>
        <v>0.63793103448275723</v>
      </c>
      <c r="V2807" s="310" t="b">
        <f t="shared" ca="1" si="1177"/>
        <v>0</v>
      </c>
      <c r="W2807" s="3" t="b">
        <f t="shared" ca="1" si="1178"/>
        <v>0</v>
      </c>
      <c r="X2807" s="3" t="str">
        <f t="shared" ca="1" si="1179"/>
        <v/>
      </c>
      <c r="Y2807" s="3" t="str">
        <f t="shared" ca="1" si="1169"/>
        <v/>
      </c>
      <c r="Z2807" s="3" t="str">
        <f t="shared" ca="1" si="1180"/>
        <v/>
      </c>
      <c r="AA2807" s="3" t="str">
        <f t="shared" ca="1" si="1181"/>
        <v/>
      </c>
      <c r="AB2807" s="205">
        <f t="shared" ca="1" si="1182"/>
        <v>0</v>
      </c>
      <c r="AC2807" s="205">
        <f t="shared" ca="1" si="1183"/>
        <v>0</v>
      </c>
      <c r="AD2807" s="205">
        <f t="shared" ca="1" si="1170"/>
        <v>0</v>
      </c>
      <c r="AE2807" s="205">
        <f t="shared" ca="1" si="1171"/>
        <v>0</v>
      </c>
      <c r="AF2807" s="205">
        <f t="shared" ca="1" si="1184"/>
        <v>0</v>
      </c>
      <c r="AG2807" s="205"/>
      <c r="AH2807" s="205"/>
      <c r="AI2807" s="205"/>
      <c r="AJ2807" s="205"/>
      <c r="AK2807" s="4"/>
      <c r="AL2807" s="4"/>
      <c r="AM2807" s="309">
        <f t="shared" ca="1" si="1185"/>
        <v>25.35</v>
      </c>
      <c r="AN2807" s="309">
        <f t="shared" ca="1" si="1186"/>
        <v>24.19</v>
      </c>
      <c r="AO2807" s="310">
        <f t="shared" ca="1" si="1187"/>
        <v>0.63793103448275723</v>
      </c>
      <c r="AP2807" s="310" t="b">
        <f t="shared" ca="1" si="1188"/>
        <v>0</v>
      </c>
      <c r="AQ2807" s="309">
        <f t="shared" ca="1" si="1189"/>
        <v>0.72299999999999998</v>
      </c>
      <c r="AR2807" s="205">
        <f t="shared" ca="1" si="1172"/>
        <v>23.377000000000002</v>
      </c>
      <c r="AS2807" s="45" t="b">
        <f t="shared" ca="1" si="1173"/>
        <v>0</v>
      </c>
      <c r="AT2807">
        <f t="shared" ca="1" si="1174"/>
        <v>1</v>
      </c>
      <c r="AU2807" t="b">
        <f t="shared" ca="1" si="1190"/>
        <v>0</v>
      </c>
      <c r="AV2807" t="b">
        <f t="shared" ca="1" si="1191"/>
        <v>0</v>
      </c>
      <c r="AW2807" s="266" t="b">
        <f t="shared" ca="1" si="1192"/>
        <v>1</v>
      </c>
      <c r="AX2807" s="266" t="b">
        <f t="shared" ca="1" si="1193"/>
        <v>1</v>
      </c>
      <c r="AY2807" s="266" t="b">
        <f t="shared" ca="1" si="1194"/>
        <v>0</v>
      </c>
    </row>
    <row r="2808" spans="1:51" x14ac:dyDescent="0.25">
      <c r="A2808">
        <v>2776</v>
      </c>
      <c r="B2808" s="163">
        <f ca="1">OFFSET(InputPriceData!B$15,CalculationsAndCharts!$A2808+$A$11,0,1,1)</f>
        <v>37986</v>
      </c>
      <c r="C2808" s="3">
        <f ca="1">OFFSET(InputPriceData!G$15,CalculationsAndCharts!$A2808+$A$11,IF($C$7,8,0),1,1)</f>
        <v>523600</v>
      </c>
      <c r="D2808" s="4">
        <f ca="1">OFFSET(InputPriceData!C$15,CalculationsAndCharts!$A2808+$A$11,IF($C$7,8,0),1,1)</f>
        <v>25.02</v>
      </c>
      <c r="E2808" s="4">
        <f ca="1">OFFSET(InputPriceData!D$15,CalculationsAndCharts!$A2808+$A$11,IF($C$7,8,0),1,1)</f>
        <v>25.1</v>
      </c>
      <c r="F2808" s="4">
        <f ca="1">OFFSET(InputPriceData!E$15,CalculationsAndCharts!$A2808+$A$11,IF($C$7,8,0),1,1)</f>
        <v>24.19</v>
      </c>
      <c r="G2808" s="4">
        <f ca="1">OFFSET(InputPriceData!F$15,CalculationsAndCharts!$A2808+$A$11,IF($C$7,8,0),1,1)</f>
        <v>24.19</v>
      </c>
      <c r="H2808" s="128"/>
      <c r="I2808" s="128"/>
      <c r="K2808" s="124"/>
      <c r="L2808" s="279"/>
      <c r="M2808" s="281"/>
      <c r="N2808" s="280"/>
      <c r="O2808" s="4"/>
      <c r="P2808" s="4"/>
      <c r="Q2808" s="3"/>
      <c r="S2808" s="309">
        <f t="shared" ca="1" si="1175"/>
        <v>25.35</v>
      </c>
      <c r="T2808" s="309">
        <f t="shared" ca="1" si="1176"/>
        <v>24.19</v>
      </c>
      <c r="U2808" s="310">
        <f t="shared" ca="1" si="1168"/>
        <v>0</v>
      </c>
      <c r="V2808" s="310" t="b">
        <f t="shared" ca="1" si="1177"/>
        <v>1</v>
      </c>
      <c r="W2808" s="3" t="b">
        <f t="shared" ca="1" si="1178"/>
        <v>0</v>
      </c>
      <c r="X2808" s="3" t="str">
        <f t="shared" ca="1" si="1179"/>
        <v/>
      </c>
      <c r="Y2808" s="3" t="str">
        <f t="shared" ca="1" si="1169"/>
        <v/>
      </c>
      <c r="Z2808" s="3" t="str">
        <f t="shared" ca="1" si="1180"/>
        <v/>
      </c>
      <c r="AA2808" s="3" t="str">
        <f t="shared" ca="1" si="1181"/>
        <v/>
      </c>
      <c r="AB2808" s="205">
        <f t="shared" ca="1" si="1182"/>
        <v>0</v>
      </c>
      <c r="AC2808" s="205">
        <f t="shared" ca="1" si="1183"/>
        <v>0</v>
      </c>
      <c r="AD2808" s="205">
        <f t="shared" ca="1" si="1170"/>
        <v>0</v>
      </c>
      <c r="AE2808" s="205">
        <f t="shared" ca="1" si="1171"/>
        <v>0</v>
      </c>
      <c r="AF2808" s="205">
        <f t="shared" ca="1" si="1184"/>
        <v>0</v>
      </c>
      <c r="AG2808" s="205"/>
      <c r="AH2808" s="205"/>
      <c r="AI2808" s="205"/>
      <c r="AJ2808" s="205"/>
      <c r="AK2808" s="4"/>
      <c r="AL2808" s="4"/>
      <c r="AM2808" s="309">
        <f t="shared" ca="1" si="1185"/>
        <v>25.35</v>
      </c>
      <c r="AN2808" s="309">
        <f t="shared" ca="1" si="1186"/>
        <v>24.19</v>
      </c>
      <c r="AO2808" s="310">
        <f t="shared" ca="1" si="1187"/>
        <v>0</v>
      </c>
      <c r="AP2808" s="310" t="b">
        <f t="shared" ca="1" si="1188"/>
        <v>1</v>
      </c>
      <c r="AQ2808" s="309">
        <f t="shared" ca="1" si="1189"/>
        <v>0</v>
      </c>
      <c r="AR2808" s="205">
        <f t="shared" ca="1" si="1172"/>
        <v>0</v>
      </c>
      <c r="AS2808" s="45" t="b">
        <f t="shared" ca="1" si="1173"/>
        <v>0</v>
      </c>
      <c r="AT2808">
        <f t="shared" ca="1" si="1174"/>
        <v>0</v>
      </c>
      <c r="AU2808" t="b">
        <f t="shared" ca="1" si="1190"/>
        <v>0</v>
      </c>
      <c r="AV2808" t="b">
        <f t="shared" ca="1" si="1191"/>
        <v>0</v>
      </c>
      <c r="AW2808" s="266" t="b">
        <f t="shared" ca="1" si="1192"/>
        <v>0</v>
      </c>
      <c r="AX2808" s="266" t="b">
        <f t="shared" ca="1" si="1193"/>
        <v>0</v>
      </c>
      <c r="AY2808" s="266" t="b">
        <f t="shared" ca="1" si="1194"/>
        <v>0</v>
      </c>
    </row>
    <row r="2809" spans="1:51" x14ac:dyDescent="0.25">
      <c r="A2809">
        <v>2777</v>
      </c>
      <c r="B2809" s="163">
        <f ca="1">OFFSET(InputPriceData!B$15,CalculationsAndCharts!$A2809+$A$11,0,1,1)</f>
        <v>37985</v>
      </c>
      <c r="C2809" s="3">
        <f ca="1">OFFSET(InputPriceData!G$15,CalculationsAndCharts!$A2809+$A$11,IF($C$7,8,0),1,1)</f>
        <v>418400</v>
      </c>
      <c r="D2809" s="4">
        <f ca="1">OFFSET(InputPriceData!C$15,CalculationsAndCharts!$A2809+$A$11,IF($C$7,8,0),1,1)</f>
        <v>24.85</v>
      </c>
      <c r="E2809" s="4">
        <f ca="1">OFFSET(InputPriceData!D$15,CalculationsAndCharts!$A2809+$A$11,IF($C$7,8,0),1,1)</f>
        <v>25.21</v>
      </c>
      <c r="F2809" s="4">
        <f ca="1">OFFSET(InputPriceData!E$15,CalculationsAndCharts!$A2809+$A$11,IF($C$7,8,0),1,1)</f>
        <v>24.75</v>
      </c>
      <c r="G2809" s="4">
        <f ca="1">OFFSET(InputPriceData!F$15,CalculationsAndCharts!$A2809+$A$11,IF($C$7,8,0),1,1)</f>
        <v>25.06</v>
      </c>
      <c r="H2809" s="128"/>
      <c r="I2809" s="128"/>
      <c r="K2809" s="124"/>
      <c r="L2809" s="279"/>
      <c r="M2809" s="281"/>
      <c r="N2809" s="280"/>
      <c r="O2809" s="4"/>
      <c r="P2809" s="4"/>
      <c r="Q2809" s="3"/>
      <c r="S2809" s="309">
        <f t="shared" ca="1" si="1175"/>
        <v>25.35</v>
      </c>
      <c r="T2809" s="309">
        <f t="shared" ca="1" si="1176"/>
        <v>24.19</v>
      </c>
      <c r="U2809" s="310">
        <f t="shared" ca="1" si="1168"/>
        <v>0.74999999999999767</v>
      </c>
      <c r="V2809" s="310" t="b">
        <f t="shared" ca="1" si="1177"/>
        <v>0</v>
      </c>
      <c r="W2809" s="3" t="b">
        <f t="shared" ca="1" si="1178"/>
        <v>0</v>
      </c>
      <c r="X2809" s="3" t="str">
        <f t="shared" ca="1" si="1179"/>
        <v/>
      </c>
      <c r="Y2809" s="3" t="str">
        <f t="shared" ca="1" si="1169"/>
        <v/>
      </c>
      <c r="Z2809" s="3" t="str">
        <f t="shared" ca="1" si="1180"/>
        <v/>
      </c>
      <c r="AA2809" s="3" t="str">
        <f t="shared" ca="1" si="1181"/>
        <v/>
      </c>
      <c r="AB2809" s="205">
        <f t="shared" ca="1" si="1182"/>
        <v>0</v>
      </c>
      <c r="AC2809" s="205">
        <f t="shared" ca="1" si="1183"/>
        <v>0</v>
      </c>
      <c r="AD2809" s="205">
        <f t="shared" ca="1" si="1170"/>
        <v>0</v>
      </c>
      <c r="AE2809" s="205">
        <f t="shared" ca="1" si="1171"/>
        <v>0</v>
      </c>
      <c r="AF2809" s="205">
        <f t="shared" ca="1" si="1184"/>
        <v>0</v>
      </c>
      <c r="AG2809" s="205"/>
      <c r="AH2809" s="205"/>
      <c r="AI2809" s="205"/>
      <c r="AJ2809" s="205"/>
      <c r="AK2809" s="4"/>
      <c r="AL2809" s="4"/>
      <c r="AM2809" s="309">
        <f t="shared" ca="1" si="1185"/>
        <v>25.35</v>
      </c>
      <c r="AN2809" s="309">
        <f t="shared" ca="1" si="1186"/>
        <v>24.19</v>
      </c>
      <c r="AO2809" s="310">
        <f t="shared" ca="1" si="1187"/>
        <v>0.74999999999999767</v>
      </c>
      <c r="AP2809" s="310" t="b">
        <f t="shared" ca="1" si="1188"/>
        <v>0</v>
      </c>
      <c r="AQ2809" s="309">
        <f t="shared" ca="1" si="1189"/>
        <v>0</v>
      </c>
      <c r="AR2809" s="205">
        <f t="shared" ca="1" si="1172"/>
        <v>0</v>
      </c>
      <c r="AS2809" s="45" t="b">
        <f t="shared" ca="1" si="1173"/>
        <v>0</v>
      </c>
      <c r="AT2809">
        <f t="shared" ca="1" si="1174"/>
        <v>0</v>
      </c>
      <c r="AU2809" t="b">
        <f t="shared" ca="1" si="1190"/>
        <v>0</v>
      </c>
      <c r="AV2809" t="b">
        <f t="shared" ca="1" si="1191"/>
        <v>0</v>
      </c>
      <c r="AW2809" s="266" t="b">
        <f t="shared" ca="1" si="1192"/>
        <v>0</v>
      </c>
      <c r="AX2809" s="266" t="b">
        <f t="shared" ca="1" si="1193"/>
        <v>0</v>
      </c>
      <c r="AY2809" s="266" t="b">
        <f t="shared" ca="1" si="1194"/>
        <v>0</v>
      </c>
    </row>
    <row r="2810" spans="1:51" x14ac:dyDescent="0.25">
      <c r="A2810">
        <v>2778</v>
      </c>
      <c r="B2810" s="163">
        <f ca="1">OFFSET(InputPriceData!B$15,CalculationsAndCharts!$A2810+$A$11,0,1,1)</f>
        <v>37984</v>
      </c>
      <c r="C2810" s="3">
        <f ca="1">OFFSET(InputPriceData!G$15,CalculationsAndCharts!$A2810+$A$11,IF($C$7,8,0),1,1)</f>
        <v>178500</v>
      </c>
      <c r="D2810" s="4">
        <f ca="1">OFFSET(InputPriceData!C$15,CalculationsAndCharts!$A2810+$A$11,IF($C$7,8,0),1,1)</f>
        <v>24.82</v>
      </c>
      <c r="E2810" s="4">
        <f ca="1">OFFSET(InputPriceData!D$15,CalculationsAndCharts!$A2810+$A$11,IF($C$7,8,0),1,1)</f>
        <v>25.35</v>
      </c>
      <c r="F2810" s="4">
        <f ca="1">OFFSET(InputPriceData!E$15,CalculationsAndCharts!$A2810+$A$11,IF($C$7,8,0),1,1)</f>
        <v>24.73</v>
      </c>
      <c r="G2810" s="4">
        <f ca="1">OFFSET(InputPriceData!F$15,CalculationsAndCharts!$A2810+$A$11,IF($C$7,8,0),1,1)</f>
        <v>25</v>
      </c>
      <c r="H2810" s="128"/>
      <c r="I2810" s="128"/>
      <c r="K2810" s="124"/>
      <c r="L2810" s="279"/>
      <c r="M2810" s="281"/>
      <c r="N2810" s="280"/>
      <c r="O2810" s="4"/>
      <c r="P2810" s="4"/>
      <c r="Q2810" s="3"/>
      <c r="S2810" s="309">
        <f t="shared" ca="1" si="1175"/>
        <v>25.35</v>
      </c>
      <c r="T2810" s="309">
        <f t="shared" ca="1" si="1176"/>
        <v>24.19</v>
      </c>
      <c r="U2810" s="310">
        <f t="shared" ca="1" si="1168"/>
        <v>0.6982758620689643</v>
      </c>
      <c r="V2810" s="310" t="b">
        <f t="shared" ca="1" si="1177"/>
        <v>0</v>
      </c>
      <c r="W2810" s="3" t="b">
        <f t="shared" ca="1" si="1178"/>
        <v>0</v>
      </c>
      <c r="X2810" s="3" t="str">
        <f t="shared" ca="1" si="1179"/>
        <v/>
      </c>
      <c r="Y2810" s="3" t="str">
        <f t="shared" ca="1" si="1169"/>
        <v/>
      </c>
      <c r="Z2810" s="3" t="str">
        <f t="shared" ca="1" si="1180"/>
        <v/>
      </c>
      <c r="AA2810" s="3" t="str">
        <f t="shared" ca="1" si="1181"/>
        <v/>
      </c>
      <c r="AB2810" s="205">
        <f t="shared" ca="1" si="1182"/>
        <v>0</v>
      </c>
      <c r="AC2810" s="205">
        <f t="shared" ca="1" si="1183"/>
        <v>0</v>
      </c>
      <c r="AD2810" s="205">
        <f t="shared" ca="1" si="1170"/>
        <v>0</v>
      </c>
      <c r="AE2810" s="205">
        <f t="shared" ca="1" si="1171"/>
        <v>0</v>
      </c>
      <c r="AF2810" s="205">
        <f t="shared" ca="1" si="1184"/>
        <v>0</v>
      </c>
      <c r="AG2810" s="205"/>
      <c r="AH2810" s="205"/>
      <c r="AI2810" s="205"/>
      <c r="AJ2810" s="205"/>
      <c r="AK2810" s="4"/>
      <c r="AL2810" s="4"/>
      <c r="AM2810" s="309">
        <f t="shared" ca="1" si="1185"/>
        <v>25.35</v>
      </c>
      <c r="AN2810" s="309">
        <f t="shared" ca="1" si="1186"/>
        <v>24.19</v>
      </c>
      <c r="AO2810" s="310">
        <f t="shared" ca="1" si="1187"/>
        <v>0.6982758620689643</v>
      </c>
      <c r="AP2810" s="310" t="b">
        <f t="shared" ca="1" si="1188"/>
        <v>0</v>
      </c>
      <c r="AQ2810" s="309">
        <f t="shared" ca="1" si="1189"/>
        <v>0</v>
      </c>
      <c r="AR2810" s="205">
        <f t="shared" ca="1" si="1172"/>
        <v>0</v>
      </c>
      <c r="AS2810" s="45" t="b">
        <f t="shared" ca="1" si="1173"/>
        <v>0</v>
      </c>
      <c r="AT2810">
        <f t="shared" ca="1" si="1174"/>
        <v>0</v>
      </c>
      <c r="AU2810" t="b">
        <f t="shared" ca="1" si="1190"/>
        <v>0</v>
      </c>
      <c r="AV2810" t="b">
        <f t="shared" ca="1" si="1191"/>
        <v>0</v>
      </c>
      <c r="AW2810" s="266" t="b">
        <f t="shared" ca="1" si="1192"/>
        <v>0</v>
      </c>
      <c r="AX2810" s="266" t="b">
        <f t="shared" ca="1" si="1193"/>
        <v>0</v>
      </c>
      <c r="AY2810" s="266" t="b">
        <f t="shared" ca="1" si="1194"/>
        <v>0</v>
      </c>
    </row>
    <row r="2811" spans="1:51" x14ac:dyDescent="0.25">
      <c r="A2811">
        <v>2779</v>
      </c>
      <c r="B2811" s="163">
        <f ca="1">OFFSET(InputPriceData!B$15,CalculationsAndCharts!$A2811+$A$11,0,1,1)</f>
        <v>37981</v>
      </c>
      <c r="C2811" s="3">
        <f ca="1">OFFSET(InputPriceData!G$15,CalculationsAndCharts!$A2811+$A$11,IF($C$7,8,0),1,1)</f>
        <v>50800</v>
      </c>
      <c r="D2811" s="4">
        <f ca="1">OFFSET(InputPriceData!C$15,CalculationsAndCharts!$A2811+$A$11,IF($C$7,8,0),1,1)</f>
        <v>24.61</v>
      </c>
      <c r="E2811" s="4">
        <f ca="1">OFFSET(InputPriceData!D$15,CalculationsAndCharts!$A2811+$A$11,IF($C$7,8,0),1,1)</f>
        <v>25</v>
      </c>
      <c r="F2811" s="4">
        <f ca="1">OFFSET(InputPriceData!E$15,CalculationsAndCharts!$A2811+$A$11,IF($C$7,8,0),1,1)</f>
        <v>24.61</v>
      </c>
      <c r="G2811" s="4">
        <f ca="1">OFFSET(InputPriceData!F$15,CalculationsAndCharts!$A2811+$A$11,IF($C$7,8,0),1,1)</f>
        <v>24.89</v>
      </c>
      <c r="H2811" s="128"/>
      <c r="I2811" s="128"/>
      <c r="K2811" s="124"/>
      <c r="L2811" s="279"/>
      <c r="M2811" s="281"/>
      <c r="N2811" s="280"/>
      <c r="O2811" s="4"/>
      <c r="P2811" s="4"/>
      <c r="Q2811" s="3"/>
      <c r="S2811" s="309">
        <f t="shared" ca="1" si="1175"/>
        <v>25.35</v>
      </c>
      <c r="T2811" s="309">
        <f t="shared" ca="1" si="1176"/>
        <v>24.19</v>
      </c>
      <c r="U2811" s="310">
        <f t="shared" ca="1" si="1168"/>
        <v>0.60344827586206828</v>
      </c>
      <c r="V2811" s="310" t="b">
        <f t="shared" ca="1" si="1177"/>
        <v>0</v>
      </c>
      <c r="W2811" s="3" t="b">
        <f t="shared" ca="1" si="1178"/>
        <v>0</v>
      </c>
      <c r="X2811" s="3" t="str">
        <f t="shared" ca="1" si="1179"/>
        <v/>
      </c>
      <c r="Y2811" s="3" t="str">
        <f t="shared" ca="1" si="1169"/>
        <v/>
      </c>
      <c r="Z2811" s="3" t="str">
        <f t="shared" ca="1" si="1180"/>
        <v/>
      </c>
      <c r="AA2811" s="3" t="str">
        <f t="shared" ca="1" si="1181"/>
        <v/>
      </c>
      <c r="AB2811" s="205">
        <f t="shared" ca="1" si="1182"/>
        <v>0</v>
      </c>
      <c r="AC2811" s="205">
        <f t="shared" ca="1" si="1183"/>
        <v>0</v>
      </c>
      <c r="AD2811" s="205">
        <f t="shared" ca="1" si="1170"/>
        <v>0</v>
      </c>
      <c r="AE2811" s="205">
        <f t="shared" ca="1" si="1171"/>
        <v>0</v>
      </c>
      <c r="AF2811" s="205">
        <f t="shared" ca="1" si="1184"/>
        <v>0</v>
      </c>
      <c r="AG2811" s="205"/>
      <c r="AH2811" s="205"/>
      <c r="AI2811" s="205"/>
      <c r="AJ2811" s="205"/>
      <c r="AK2811" s="4"/>
      <c r="AL2811" s="4"/>
      <c r="AM2811" s="309">
        <f t="shared" ca="1" si="1185"/>
        <v>25.35</v>
      </c>
      <c r="AN2811" s="309">
        <f t="shared" ca="1" si="1186"/>
        <v>24.19</v>
      </c>
      <c r="AO2811" s="310">
        <f t="shared" ca="1" si="1187"/>
        <v>0.60344827586206828</v>
      </c>
      <c r="AP2811" s="310" t="b">
        <f t="shared" ca="1" si="1188"/>
        <v>0</v>
      </c>
      <c r="AQ2811" s="309">
        <f t="shared" ca="1" si="1189"/>
        <v>0</v>
      </c>
      <c r="AR2811" s="205">
        <f t="shared" ca="1" si="1172"/>
        <v>0</v>
      </c>
      <c r="AS2811" s="45" t="b">
        <f t="shared" ca="1" si="1173"/>
        <v>0</v>
      </c>
      <c r="AT2811">
        <f t="shared" ca="1" si="1174"/>
        <v>0</v>
      </c>
      <c r="AU2811" t="b">
        <f t="shared" ca="1" si="1190"/>
        <v>0</v>
      </c>
      <c r="AV2811" t="b">
        <f t="shared" ca="1" si="1191"/>
        <v>0</v>
      </c>
      <c r="AW2811" s="266" t="b">
        <f t="shared" ca="1" si="1192"/>
        <v>0</v>
      </c>
      <c r="AX2811" s="266" t="b">
        <f t="shared" ca="1" si="1193"/>
        <v>0</v>
      </c>
      <c r="AY2811" s="266" t="b">
        <f t="shared" ca="1" si="1194"/>
        <v>0</v>
      </c>
    </row>
    <row r="2812" spans="1:51" x14ac:dyDescent="0.25">
      <c r="A2812">
        <v>2780</v>
      </c>
      <c r="B2812" s="163">
        <f ca="1">OFFSET(InputPriceData!B$15,CalculationsAndCharts!$A2812+$A$11,0,1,1)</f>
        <v>37979</v>
      </c>
      <c r="C2812" s="3">
        <f ca="1">OFFSET(InputPriceData!G$15,CalculationsAndCharts!$A2812+$A$11,IF($C$7,8,0),1,1)</f>
        <v>116900</v>
      </c>
      <c r="D2812" s="4">
        <f ca="1">OFFSET(InputPriceData!C$15,CalculationsAndCharts!$A2812+$A$11,IF($C$7,8,0),1,1)</f>
        <v>25.17</v>
      </c>
      <c r="E2812" s="4">
        <f ca="1">OFFSET(InputPriceData!D$15,CalculationsAndCharts!$A2812+$A$11,IF($C$7,8,0),1,1)</f>
        <v>25.17</v>
      </c>
      <c r="F2812" s="4">
        <f ca="1">OFFSET(InputPriceData!E$15,CalculationsAndCharts!$A2812+$A$11,IF($C$7,8,0),1,1)</f>
        <v>24.75</v>
      </c>
      <c r="G2812" s="4">
        <f ca="1">OFFSET(InputPriceData!F$15,CalculationsAndCharts!$A2812+$A$11,IF($C$7,8,0),1,1)</f>
        <v>24.78</v>
      </c>
      <c r="H2812" s="128"/>
      <c r="I2812" s="128"/>
      <c r="K2812" s="124"/>
      <c r="L2812" s="279"/>
      <c r="M2812" s="281"/>
      <c r="N2812" s="280"/>
      <c r="O2812" s="4"/>
      <c r="P2812" s="4"/>
      <c r="Q2812" s="3"/>
      <c r="S2812" s="309">
        <f t="shared" ca="1" si="1175"/>
        <v>25.35</v>
      </c>
      <c r="T2812" s="309">
        <f t="shared" ca="1" si="1176"/>
        <v>24.19</v>
      </c>
      <c r="U2812" s="310">
        <f t="shared" ca="1" si="1168"/>
        <v>0.50862068965517226</v>
      </c>
      <c r="V2812" s="310" t="b">
        <f t="shared" ca="1" si="1177"/>
        <v>0</v>
      </c>
      <c r="W2812" s="3" t="b">
        <f t="shared" ca="1" si="1178"/>
        <v>0</v>
      </c>
      <c r="X2812" s="3" t="str">
        <f t="shared" ca="1" si="1179"/>
        <v/>
      </c>
      <c r="Y2812" s="3" t="str">
        <f t="shared" ca="1" si="1169"/>
        <v/>
      </c>
      <c r="Z2812" s="3" t="str">
        <f t="shared" ca="1" si="1180"/>
        <v/>
      </c>
      <c r="AA2812" s="3" t="str">
        <f t="shared" ca="1" si="1181"/>
        <v/>
      </c>
      <c r="AB2812" s="205">
        <f t="shared" ca="1" si="1182"/>
        <v>0</v>
      </c>
      <c r="AC2812" s="205">
        <f t="shared" ca="1" si="1183"/>
        <v>0</v>
      </c>
      <c r="AD2812" s="205">
        <f t="shared" ca="1" si="1170"/>
        <v>0</v>
      </c>
      <c r="AE2812" s="205">
        <f t="shared" ca="1" si="1171"/>
        <v>0</v>
      </c>
      <c r="AF2812" s="205">
        <f t="shared" ca="1" si="1184"/>
        <v>0</v>
      </c>
      <c r="AG2812" s="205"/>
      <c r="AH2812" s="205"/>
      <c r="AI2812" s="205"/>
      <c r="AJ2812" s="205"/>
      <c r="AK2812" s="4"/>
      <c r="AL2812" s="4"/>
      <c r="AM2812" s="309">
        <f t="shared" ca="1" si="1185"/>
        <v>25.35</v>
      </c>
      <c r="AN2812" s="309">
        <f t="shared" ca="1" si="1186"/>
        <v>24.19</v>
      </c>
      <c r="AO2812" s="310">
        <f t="shared" ca="1" si="1187"/>
        <v>0.50862068965517226</v>
      </c>
      <c r="AP2812" s="310" t="b">
        <f t="shared" ca="1" si="1188"/>
        <v>0</v>
      </c>
      <c r="AQ2812" s="309">
        <f t="shared" ca="1" si="1189"/>
        <v>0</v>
      </c>
      <c r="AR2812" s="205">
        <f t="shared" ca="1" si="1172"/>
        <v>0</v>
      </c>
      <c r="AS2812" s="45" t="b">
        <f t="shared" ca="1" si="1173"/>
        <v>0</v>
      </c>
      <c r="AT2812">
        <f t="shared" ca="1" si="1174"/>
        <v>0</v>
      </c>
      <c r="AU2812" t="b">
        <f t="shared" ca="1" si="1190"/>
        <v>0</v>
      </c>
      <c r="AV2812" t="b">
        <f t="shared" ca="1" si="1191"/>
        <v>0</v>
      </c>
      <c r="AW2812" s="266" t="b">
        <f t="shared" ca="1" si="1192"/>
        <v>0</v>
      </c>
      <c r="AX2812" s="266" t="b">
        <f t="shared" ca="1" si="1193"/>
        <v>0</v>
      </c>
      <c r="AY2812" s="266" t="b">
        <f t="shared" ca="1" si="1194"/>
        <v>0</v>
      </c>
    </row>
    <row r="2813" spans="1:51" x14ac:dyDescent="0.25">
      <c r="A2813">
        <v>2781</v>
      </c>
      <c r="B2813" s="163">
        <f ca="1">OFFSET(InputPriceData!B$15,CalculationsAndCharts!$A2813+$A$11,0,1,1)</f>
        <v>37978</v>
      </c>
      <c r="C2813" s="3">
        <f ca="1">OFFSET(InputPriceData!G$15,CalculationsAndCharts!$A2813+$A$11,IF($C$7,8,0),1,1)</f>
        <v>312100</v>
      </c>
      <c r="D2813" s="4">
        <f ca="1">OFFSET(InputPriceData!C$15,CalculationsAndCharts!$A2813+$A$11,IF($C$7,8,0),1,1)</f>
        <v>24.99</v>
      </c>
      <c r="E2813" s="4">
        <f ca="1">OFFSET(InputPriceData!D$15,CalculationsAndCharts!$A2813+$A$11,IF($C$7,8,0),1,1)</f>
        <v>25.35</v>
      </c>
      <c r="F2813" s="4">
        <f ca="1">OFFSET(InputPriceData!E$15,CalculationsAndCharts!$A2813+$A$11,IF($C$7,8,0),1,1)</f>
        <v>24.8</v>
      </c>
      <c r="G2813" s="4">
        <f ca="1">OFFSET(InputPriceData!F$15,CalculationsAndCharts!$A2813+$A$11,IF($C$7,8,0),1,1)</f>
        <v>25.35</v>
      </c>
      <c r="H2813" s="128"/>
      <c r="I2813" s="128"/>
      <c r="K2813" s="124"/>
      <c r="L2813" s="279"/>
      <c r="M2813" s="281"/>
      <c r="N2813" s="280"/>
      <c r="O2813" s="4"/>
      <c r="P2813" s="4"/>
      <c r="Q2813" s="3"/>
      <c r="S2813" s="309">
        <f t="shared" ca="1" si="1175"/>
        <v>25.35</v>
      </c>
      <c r="T2813" s="309">
        <f t="shared" ca="1" si="1176"/>
        <v>24.19</v>
      </c>
      <c r="U2813" s="310">
        <f t="shared" ca="1" si="1168"/>
        <v>1</v>
      </c>
      <c r="V2813" s="310" t="b">
        <f t="shared" ca="1" si="1177"/>
        <v>0</v>
      </c>
      <c r="W2813" s="3" t="b">
        <f t="shared" ca="1" si="1178"/>
        <v>0</v>
      </c>
      <c r="X2813" s="3" t="str">
        <f t="shared" ca="1" si="1179"/>
        <v/>
      </c>
      <c r="Y2813" s="3" t="str">
        <f t="shared" ca="1" si="1169"/>
        <v/>
      </c>
      <c r="Z2813" s="3" t="str">
        <f t="shared" ca="1" si="1180"/>
        <v/>
      </c>
      <c r="AA2813" s="3" t="str">
        <f t="shared" ca="1" si="1181"/>
        <v/>
      </c>
      <c r="AB2813" s="205">
        <f t="shared" ca="1" si="1182"/>
        <v>0</v>
      </c>
      <c r="AC2813" s="205">
        <f t="shared" ca="1" si="1183"/>
        <v>0</v>
      </c>
      <c r="AD2813" s="205">
        <f t="shared" ca="1" si="1170"/>
        <v>0</v>
      </c>
      <c r="AE2813" s="205">
        <f t="shared" ca="1" si="1171"/>
        <v>0</v>
      </c>
      <c r="AF2813" s="205">
        <f t="shared" ca="1" si="1184"/>
        <v>0</v>
      </c>
      <c r="AG2813" s="205"/>
      <c r="AH2813" s="205"/>
      <c r="AI2813" s="205"/>
      <c r="AJ2813" s="205"/>
      <c r="AK2813" s="4"/>
      <c r="AL2813" s="4"/>
      <c r="AM2813" s="309">
        <f t="shared" ca="1" si="1185"/>
        <v>25.35</v>
      </c>
      <c r="AN2813" s="309">
        <f t="shared" ca="1" si="1186"/>
        <v>24.19</v>
      </c>
      <c r="AO2813" s="310">
        <f t="shared" ca="1" si="1187"/>
        <v>1</v>
      </c>
      <c r="AP2813" s="310" t="b">
        <f t="shared" ca="1" si="1188"/>
        <v>0</v>
      </c>
      <c r="AQ2813" s="309">
        <f t="shared" ca="1" si="1189"/>
        <v>0</v>
      </c>
      <c r="AR2813" s="205">
        <f t="shared" ca="1" si="1172"/>
        <v>0</v>
      </c>
      <c r="AS2813" s="45" t="b">
        <f t="shared" ca="1" si="1173"/>
        <v>0</v>
      </c>
      <c r="AT2813">
        <f t="shared" ca="1" si="1174"/>
        <v>0</v>
      </c>
      <c r="AU2813" t="b">
        <f t="shared" ca="1" si="1190"/>
        <v>0</v>
      </c>
      <c r="AV2813" t="b">
        <f t="shared" ca="1" si="1191"/>
        <v>0</v>
      </c>
      <c r="AW2813" s="266" t="b">
        <f t="shared" ca="1" si="1192"/>
        <v>0</v>
      </c>
      <c r="AX2813" s="266" t="b">
        <f t="shared" ca="1" si="1193"/>
        <v>0</v>
      </c>
      <c r="AY2813" s="266" t="b">
        <f t="shared" ca="1" si="1194"/>
        <v>0</v>
      </c>
    </row>
    <row r="2814" spans="1:51" x14ac:dyDescent="0.25">
      <c r="A2814">
        <v>2782</v>
      </c>
      <c r="B2814" s="163">
        <f ca="1">OFFSET(InputPriceData!B$15,CalculationsAndCharts!$A2814+$A$11,0,1,1)</f>
        <v>37977</v>
      </c>
      <c r="C2814" s="3">
        <f ca="1">OFFSET(InputPriceData!G$15,CalculationsAndCharts!$A2814+$A$11,IF($C$7,8,0),1,1)</f>
        <v>155600</v>
      </c>
      <c r="D2814" s="4">
        <f ca="1">OFFSET(InputPriceData!C$15,CalculationsAndCharts!$A2814+$A$11,IF($C$7,8,0),1,1)</f>
        <v>24.9</v>
      </c>
      <c r="E2814" s="4">
        <f ca="1">OFFSET(InputPriceData!D$15,CalculationsAndCharts!$A2814+$A$11,IF($C$7,8,0),1,1)</f>
        <v>25.05</v>
      </c>
      <c r="F2814" s="4">
        <f ca="1">OFFSET(InputPriceData!E$15,CalculationsAndCharts!$A2814+$A$11,IF($C$7,8,0),1,1)</f>
        <v>24.57</v>
      </c>
      <c r="G2814" s="4">
        <f ca="1">OFFSET(InputPriceData!F$15,CalculationsAndCharts!$A2814+$A$11,IF($C$7,8,0),1,1)</f>
        <v>25.05</v>
      </c>
      <c r="H2814" s="128"/>
      <c r="I2814" s="128"/>
      <c r="K2814" s="124"/>
      <c r="L2814" s="279"/>
      <c r="M2814" s="281"/>
      <c r="N2814" s="280"/>
      <c r="O2814" s="4"/>
      <c r="P2814" s="4"/>
      <c r="Q2814" s="3"/>
      <c r="S2814" s="309">
        <f t="shared" ca="1" si="1175"/>
        <v>25.19</v>
      </c>
      <c r="T2814" s="309">
        <f t="shared" ca="1" si="1176"/>
        <v>24.19</v>
      </c>
      <c r="U2814" s="310">
        <f t="shared" ca="1" si="1168"/>
        <v>0.85999999999999943</v>
      </c>
      <c r="V2814" s="310" t="b">
        <f t="shared" ca="1" si="1177"/>
        <v>0</v>
      </c>
      <c r="W2814" s="3" t="b">
        <f t="shared" ca="1" si="1178"/>
        <v>0</v>
      </c>
      <c r="X2814" s="3" t="str">
        <f t="shared" ca="1" si="1179"/>
        <v/>
      </c>
      <c r="Y2814" s="3" t="str">
        <f t="shared" ca="1" si="1169"/>
        <v/>
      </c>
      <c r="Z2814" s="3" t="str">
        <f t="shared" ca="1" si="1180"/>
        <v/>
      </c>
      <c r="AA2814" s="3" t="str">
        <f t="shared" ca="1" si="1181"/>
        <v/>
      </c>
      <c r="AB2814" s="205">
        <f t="shared" ca="1" si="1182"/>
        <v>0</v>
      </c>
      <c r="AC2814" s="205">
        <f t="shared" ca="1" si="1183"/>
        <v>0</v>
      </c>
      <c r="AD2814" s="205">
        <f t="shared" ca="1" si="1170"/>
        <v>0</v>
      </c>
      <c r="AE2814" s="205">
        <f t="shared" ca="1" si="1171"/>
        <v>0</v>
      </c>
      <c r="AF2814" s="205">
        <f t="shared" ca="1" si="1184"/>
        <v>0</v>
      </c>
      <c r="AG2814" s="205"/>
      <c r="AH2814" s="205"/>
      <c r="AI2814" s="205"/>
      <c r="AJ2814" s="205"/>
      <c r="AK2814" s="4"/>
      <c r="AL2814" s="4"/>
      <c r="AM2814" s="309">
        <f t="shared" ca="1" si="1185"/>
        <v>25.19</v>
      </c>
      <c r="AN2814" s="309">
        <f t="shared" ca="1" si="1186"/>
        <v>24.19</v>
      </c>
      <c r="AO2814" s="310">
        <f t="shared" ca="1" si="1187"/>
        <v>0.85999999999999943</v>
      </c>
      <c r="AP2814" s="310" t="b">
        <f t="shared" ca="1" si="1188"/>
        <v>0</v>
      </c>
      <c r="AQ2814" s="309">
        <f t="shared" ca="1" si="1189"/>
        <v>0</v>
      </c>
      <c r="AR2814" s="205">
        <f t="shared" ca="1" si="1172"/>
        <v>0</v>
      </c>
      <c r="AS2814" s="45" t="b">
        <f t="shared" ca="1" si="1173"/>
        <v>0</v>
      </c>
      <c r="AT2814">
        <f t="shared" ca="1" si="1174"/>
        <v>0</v>
      </c>
      <c r="AU2814" t="b">
        <f t="shared" ca="1" si="1190"/>
        <v>0</v>
      </c>
      <c r="AV2814" t="b">
        <f t="shared" ca="1" si="1191"/>
        <v>0</v>
      </c>
      <c r="AW2814" s="266" t="b">
        <f t="shared" ca="1" si="1192"/>
        <v>0</v>
      </c>
      <c r="AX2814" s="266" t="b">
        <f t="shared" ca="1" si="1193"/>
        <v>0</v>
      </c>
      <c r="AY2814" s="266" t="b">
        <f t="shared" ca="1" si="1194"/>
        <v>0</v>
      </c>
    </row>
    <row r="2815" spans="1:51" x14ac:dyDescent="0.25">
      <c r="A2815">
        <v>2783</v>
      </c>
      <c r="B2815" s="163">
        <f ca="1">OFFSET(InputPriceData!B$15,CalculationsAndCharts!$A2815+$A$11,0,1,1)</f>
        <v>37974</v>
      </c>
      <c r="C2815" s="3">
        <f ca="1">OFFSET(InputPriceData!G$15,CalculationsAndCharts!$A2815+$A$11,IF($C$7,8,0),1,1)</f>
        <v>208100</v>
      </c>
      <c r="D2815" s="4">
        <f ca="1">OFFSET(InputPriceData!C$15,CalculationsAndCharts!$A2815+$A$11,IF($C$7,8,0),1,1)</f>
        <v>25.06</v>
      </c>
      <c r="E2815" s="4">
        <f ca="1">OFFSET(InputPriceData!D$15,CalculationsAndCharts!$A2815+$A$11,IF($C$7,8,0),1,1)</f>
        <v>25.15</v>
      </c>
      <c r="F2815" s="4">
        <f ca="1">OFFSET(InputPriceData!E$15,CalculationsAndCharts!$A2815+$A$11,IF($C$7,8,0),1,1)</f>
        <v>24.54</v>
      </c>
      <c r="G2815" s="4">
        <f ca="1">OFFSET(InputPriceData!F$15,CalculationsAndCharts!$A2815+$A$11,IF($C$7,8,0),1,1)</f>
        <v>25</v>
      </c>
      <c r="H2815" s="128"/>
      <c r="I2815" s="128"/>
      <c r="K2815" s="124"/>
      <c r="L2815" s="279"/>
      <c r="M2815" s="281"/>
      <c r="N2815" s="280"/>
      <c r="O2815" s="4"/>
      <c r="P2815" s="4"/>
      <c r="Q2815" s="3"/>
      <c r="S2815" s="309">
        <f t="shared" ca="1" si="1175"/>
        <v>25.19</v>
      </c>
      <c r="T2815" s="309">
        <f t="shared" ca="1" si="1176"/>
        <v>24.06</v>
      </c>
      <c r="U2815" s="310">
        <f t="shared" ca="1" si="1168"/>
        <v>0.83185840707964531</v>
      </c>
      <c r="V2815" s="310" t="b">
        <f t="shared" ca="1" si="1177"/>
        <v>0</v>
      </c>
      <c r="W2815" s="3" t="b">
        <f t="shared" ca="1" si="1178"/>
        <v>0</v>
      </c>
      <c r="X2815" s="3" t="str">
        <f t="shared" ca="1" si="1179"/>
        <v/>
      </c>
      <c r="Y2815" s="3" t="str">
        <f t="shared" ca="1" si="1169"/>
        <v/>
      </c>
      <c r="Z2815" s="3" t="str">
        <f t="shared" ca="1" si="1180"/>
        <v/>
      </c>
      <c r="AA2815" s="3" t="str">
        <f t="shared" ca="1" si="1181"/>
        <v/>
      </c>
      <c r="AB2815" s="205">
        <f t="shared" ca="1" si="1182"/>
        <v>0</v>
      </c>
      <c r="AC2815" s="205">
        <f t="shared" ca="1" si="1183"/>
        <v>0</v>
      </c>
      <c r="AD2815" s="205">
        <f t="shared" ca="1" si="1170"/>
        <v>0</v>
      </c>
      <c r="AE2815" s="205">
        <f t="shared" ca="1" si="1171"/>
        <v>0</v>
      </c>
      <c r="AF2815" s="205">
        <f t="shared" ca="1" si="1184"/>
        <v>0</v>
      </c>
      <c r="AG2815" s="205"/>
      <c r="AH2815" s="205"/>
      <c r="AI2815" s="205"/>
      <c r="AJ2815" s="205"/>
      <c r="AK2815" s="4"/>
      <c r="AL2815" s="4"/>
      <c r="AM2815" s="309">
        <f t="shared" ca="1" si="1185"/>
        <v>25.19</v>
      </c>
      <c r="AN2815" s="309">
        <f t="shared" ca="1" si="1186"/>
        <v>24.19</v>
      </c>
      <c r="AO2815" s="310">
        <f t="shared" ca="1" si="1187"/>
        <v>0.80999999999999872</v>
      </c>
      <c r="AP2815" s="310" t="b">
        <f t="shared" ca="1" si="1188"/>
        <v>0</v>
      </c>
      <c r="AQ2815" s="309">
        <f t="shared" ca="1" si="1189"/>
        <v>0</v>
      </c>
      <c r="AR2815" s="205">
        <f t="shared" ca="1" si="1172"/>
        <v>0</v>
      </c>
      <c r="AS2815" s="45" t="b">
        <f t="shared" ca="1" si="1173"/>
        <v>0</v>
      </c>
      <c r="AT2815">
        <f t="shared" ca="1" si="1174"/>
        <v>0</v>
      </c>
      <c r="AU2815" t="b">
        <f t="shared" ca="1" si="1190"/>
        <v>0</v>
      </c>
      <c r="AV2815" t="b">
        <f t="shared" ca="1" si="1191"/>
        <v>0</v>
      </c>
      <c r="AW2815" s="266" t="b">
        <f t="shared" ca="1" si="1192"/>
        <v>0</v>
      </c>
      <c r="AX2815" s="266" t="b">
        <f t="shared" ca="1" si="1193"/>
        <v>0</v>
      </c>
      <c r="AY2815" s="266" t="b">
        <f t="shared" ca="1" si="1194"/>
        <v>0</v>
      </c>
    </row>
    <row r="2816" spans="1:51" x14ac:dyDescent="0.25">
      <c r="A2816">
        <v>2784</v>
      </c>
      <c r="B2816" s="163">
        <f ca="1">OFFSET(InputPriceData!B$15,CalculationsAndCharts!$A2816+$A$11,0,1,1)</f>
        <v>37973</v>
      </c>
      <c r="C2816" s="3">
        <f ca="1">OFFSET(InputPriceData!G$15,CalculationsAndCharts!$A2816+$A$11,IF($C$7,8,0),1,1)</f>
        <v>265600</v>
      </c>
      <c r="D2816" s="4">
        <f ca="1">OFFSET(InputPriceData!C$15,CalculationsAndCharts!$A2816+$A$11,IF($C$7,8,0),1,1)</f>
        <v>24.58</v>
      </c>
      <c r="E2816" s="4">
        <f ca="1">OFFSET(InputPriceData!D$15,CalculationsAndCharts!$A2816+$A$11,IF($C$7,8,0),1,1)</f>
        <v>25.21</v>
      </c>
      <c r="F2816" s="4">
        <f ca="1">OFFSET(InputPriceData!E$15,CalculationsAndCharts!$A2816+$A$11,IF($C$7,8,0),1,1)</f>
        <v>24.45</v>
      </c>
      <c r="G2816" s="4">
        <f ca="1">OFFSET(InputPriceData!F$15,CalculationsAndCharts!$A2816+$A$11,IF($C$7,8,0),1,1)</f>
        <v>25.04</v>
      </c>
      <c r="H2816" s="128"/>
      <c r="I2816" s="128"/>
      <c r="K2816" s="124"/>
      <c r="L2816" s="279"/>
      <c r="M2816" s="281"/>
      <c r="N2816" s="280"/>
      <c r="O2816" s="4"/>
      <c r="P2816" s="4"/>
      <c r="Q2816" s="3"/>
      <c r="S2816" s="309">
        <f t="shared" ca="1" si="1175"/>
        <v>25.19</v>
      </c>
      <c r="T2816" s="309">
        <f t="shared" ca="1" si="1176"/>
        <v>24.06</v>
      </c>
      <c r="U2816" s="310">
        <f t="shared" ca="1" si="1168"/>
        <v>0.86725663716814005</v>
      </c>
      <c r="V2816" s="310" t="b">
        <f t="shared" ca="1" si="1177"/>
        <v>0</v>
      </c>
      <c r="W2816" s="3">
        <f t="shared" ca="1" si="1178"/>
        <v>0</v>
      </c>
      <c r="X2816" s="3" t="str">
        <f t="shared" ca="1" si="1179"/>
        <v/>
      </c>
      <c r="Y2816" s="3" t="str">
        <f t="shared" ca="1" si="1169"/>
        <v/>
      </c>
      <c r="Z2816" s="3" t="str">
        <f t="shared" ca="1" si="1180"/>
        <v/>
      </c>
      <c r="AA2816" s="3" t="str">
        <f t="shared" ca="1" si="1181"/>
        <v/>
      </c>
      <c r="AB2816" s="205">
        <f t="shared" ca="1" si="1182"/>
        <v>0</v>
      </c>
      <c r="AC2816" s="205">
        <f t="shared" ca="1" si="1183"/>
        <v>0</v>
      </c>
      <c r="AD2816" s="205">
        <f t="shared" ca="1" si="1170"/>
        <v>0</v>
      </c>
      <c r="AE2816" s="205">
        <f t="shared" ca="1" si="1171"/>
        <v>0</v>
      </c>
      <c r="AF2816" s="205">
        <f t="shared" ca="1" si="1184"/>
        <v>0</v>
      </c>
      <c r="AG2816" s="205"/>
      <c r="AH2816" s="205"/>
      <c r="AI2816" s="205"/>
      <c r="AJ2816" s="205"/>
      <c r="AK2816" s="4"/>
      <c r="AL2816" s="4"/>
      <c r="AM2816" s="309">
        <f t="shared" ca="1" si="1185"/>
        <v>25.19</v>
      </c>
      <c r="AN2816" s="309">
        <f t="shared" ca="1" si="1186"/>
        <v>24.19</v>
      </c>
      <c r="AO2816" s="310">
        <f t="shared" ca="1" si="1187"/>
        <v>0.84999999999999787</v>
      </c>
      <c r="AP2816" s="310" t="b">
        <f t="shared" ca="1" si="1188"/>
        <v>0</v>
      </c>
      <c r="AQ2816" s="309">
        <f t="shared" ca="1" si="1189"/>
        <v>0</v>
      </c>
      <c r="AR2816" s="205">
        <f t="shared" ca="1" si="1172"/>
        <v>0</v>
      </c>
      <c r="AS2816" s="45" t="b">
        <f t="shared" ca="1" si="1173"/>
        <v>0</v>
      </c>
      <c r="AT2816">
        <f t="shared" ca="1" si="1174"/>
        <v>0</v>
      </c>
      <c r="AU2816" t="b">
        <f t="shared" ca="1" si="1190"/>
        <v>0</v>
      </c>
      <c r="AV2816" t="b">
        <f t="shared" ca="1" si="1191"/>
        <v>0</v>
      </c>
      <c r="AW2816" s="266" t="b">
        <f t="shared" ca="1" si="1192"/>
        <v>0</v>
      </c>
      <c r="AX2816" s="266" t="b">
        <f t="shared" ca="1" si="1193"/>
        <v>0</v>
      </c>
      <c r="AY2816" s="266" t="b">
        <f t="shared" ca="1" si="1194"/>
        <v>0</v>
      </c>
    </row>
    <row r="2817" spans="1:51" x14ac:dyDescent="0.25">
      <c r="A2817">
        <v>2785</v>
      </c>
      <c r="B2817" s="163">
        <f ca="1">OFFSET(InputPriceData!B$15,CalculationsAndCharts!$A2817+$A$11,0,1,1)</f>
        <v>37972</v>
      </c>
      <c r="C2817" s="3">
        <f ca="1">OFFSET(InputPriceData!G$15,CalculationsAndCharts!$A2817+$A$11,IF($C$7,8,0),1,1)</f>
        <v>347600</v>
      </c>
      <c r="D2817" s="4">
        <f ca="1">OFFSET(InputPriceData!C$15,CalculationsAndCharts!$A2817+$A$11,IF($C$7,8,0),1,1)</f>
        <v>24.95</v>
      </c>
      <c r="E2817" s="4">
        <f ca="1">OFFSET(InputPriceData!D$15,CalculationsAndCharts!$A2817+$A$11,IF($C$7,8,0),1,1)</f>
        <v>24.95</v>
      </c>
      <c r="F2817" s="4">
        <f ca="1">OFFSET(InputPriceData!E$15,CalculationsAndCharts!$A2817+$A$11,IF($C$7,8,0),1,1)</f>
        <v>24.56</v>
      </c>
      <c r="G2817" s="4">
        <f ca="1">OFFSET(InputPriceData!F$15,CalculationsAndCharts!$A2817+$A$11,IF($C$7,8,0),1,1)</f>
        <v>24.64</v>
      </c>
      <c r="H2817" s="128"/>
      <c r="I2817" s="128"/>
      <c r="K2817" s="124"/>
      <c r="L2817" s="279"/>
      <c r="M2817" s="281"/>
      <c r="N2817" s="280"/>
      <c r="O2817" s="4"/>
      <c r="P2817" s="4"/>
      <c r="Q2817" s="3"/>
      <c r="S2817" s="309">
        <f t="shared" ca="1" si="1175"/>
        <v>25.19</v>
      </c>
      <c r="T2817" s="309">
        <f t="shared" ca="1" si="1176"/>
        <v>24.06</v>
      </c>
      <c r="U2817" s="310">
        <f t="shared" ca="1" si="1168"/>
        <v>0.51327433628318631</v>
      </c>
      <c r="V2817" s="310" t="b">
        <f t="shared" ca="1" si="1177"/>
        <v>0</v>
      </c>
      <c r="W2817" s="3">
        <f t="shared" ca="1" si="1178"/>
        <v>0</v>
      </c>
      <c r="X2817" s="3" t="str">
        <f t="shared" ca="1" si="1179"/>
        <v/>
      </c>
      <c r="Y2817" s="3" t="str">
        <f t="shared" ca="1" si="1169"/>
        <v/>
      </c>
      <c r="Z2817" s="3" t="str">
        <f t="shared" ca="1" si="1180"/>
        <v/>
      </c>
      <c r="AA2817" s="3" t="str">
        <f t="shared" ca="1" si="1181"/>
        <v/>
      </c>
      <c r="AB2817" s="205">
        <f t="shared" ca="1" si="1182"/>
        <v>0</v>
      </c>
      <c r="AC2817" s="205">
        <f t="shared" ca="1" si="1183"/>
        <v>0</v>
      </c>
      <c r="AD2817" s="205">
        <f t="shared" ca="1" si="1170"/>
        <v>0</v>
      </c>
      <c r="AE2817" s="205">
        <f t="shared" ca="1" si="1171"/>
        <v>0</v>
      </c>
      <c r="AF2817" s="205">
        <f t="shared" ca="1" si="1184"/>
        <v>0</v>
      </c>
      <c r="AG2817" s="205"/>
      <c r="AH2817" s="205"/>
      <c r="AI2817" s="205"/>
      <c r="AJ2817" s="205"/>
      <c r="AK2817" s="4"/>
      <c r="AL2817" s="4"/>
      <c r="AM2817" s="309">
        <f t="shared" ca="1" si="1185"/>
        <v>25.19</v>
      </c>
      <c r="AN2817" s="309">
        <f t="shared" ca="1" si="1186"/>
        <v>24.06</v>
      </c>
      <c r="AO2817" s="310">
        <f t="shared" ca="1" si="1187"/>
        <v>0.51327433628318631</v>
      </c>
      <c r="AP2817" s="310" t="b">
        <f t="shared" ca="1" si="1188"/>
        <v>0</v>
      </c>
      <c r="AQ2817" s="309">
        <f t="shared" ca="1" si="1189"/>
        <v>0</v>
      </c>
      <c r="AR2817" s="205">
        <f t="shared" ca="1" si="1172"/>
        <v>0</v>
      </c>
      <c r="AS2817" s="45" t="b">
        <f t="shared" ca="1" si="1173"/>
        <v>0</v>
      </c>
      <c r="AT2817">
        <f t="shared" ca="1" si="1174"/>
        <v>0</v>
      </c>
      <c r="AU2817" t="b">
        <f t="shared" ca="1" si="1190"/>
        <v>0</v>
      </c>
      <c r="AV2817" t="b">
        <f t="shared" ca="1" si="1191"/>
        <v>0</v>
      </c>
      <c r="AW2817" s="266" t="b">
        <f t="shared" ca="1" si="1192"/>
        <v>0</v>
      </c>
      <c r="AX2817" s="266" t="b">
        <f t="shared" ca="1" si="1193"/>
        <v>0</v>
      </c>
      <c r="AY2817" s="266" t="b">
        <f t="shared" ca="1" si="1194"/>
        <v>0</v>
      </c>
    </row>
    <row r="2818" spans="1:51" x14ac:dyDescent="0.25">
      <c r="A2818">
        <v>2786</v>
      </c>
      <c r="B2818" s="163">
        <f ca="1">OFFSET(InputPriceData!B$15,CalculationsAndCharts!$A2818+$A$11,0,1,1)</f>
        <v>37971</v>
      </c>
      <c r="C2818" s="3">
        <f ca="1">OFFSET(InputPriceData!G$15,CalculationsAndCharts!$A2818+$A$11,IF($C$7,8,0),1,1)</f>
        <v>333200</v>
      </c>
      <c r="D2818" s="4">
        <f ca="1">OFFSET(InputPriceData!C$15,CalculationsAndCharts!$A2818+$A$11,IF($C$7,8,0),1,1)</f>
        <v>25.05</v>
      </c>
      <c r="E2818" s="4">
        <f ca="1">OFFSET(InputPriceData!D$15,CalculationsAndCharts!$A2818+$A$11,IF($C$7,8,0),1,1)</f>
        <v>25.38</v>
      </c>
      <c r="F2818" s="4">
        <f ca="1">OFFSET(InputPriceData!E$15,CalculationsAndCharts!$A2818+$A$11,IF($C$7,8,0),1,1)</f>
        <v>24.49</v>
      </c>
      <c r="G2818" s="4">
        <f ca="1">OFFSET(InputPriceData!F$15,CalculationsAndCharts!$A2818+$A$11,IF($C$7,8,0),1,1)</f>
        <v>24.54</v>
      </c>
      <c r="H2818" s="128"/>
      <c r="I2818" s="128"/>
      <c r="K2818" s="124"/>
      <c r="L2818" s="279"/>
      <c r="M2818" s="281"/>
      <c r="N2818" s="280"/>
      <c r="O2818" s="4"/>
      <c r="P2818" s="4"/>
      <c r="Q2818" s="3"/>
      <c r="S2818" s="309">
        <f t="shared" ca="1" si="1175"/>
        <v>25.19</v>
      </c>
      <c r="T2818" s="309">
        <f t="shared" ca="1" si="1176"/>
        <v>24.06</v>
      </c>
      <c r="U2818" s="310">
        <f t="shared" ca="1" si="1168"/>
        <v>0.42477876106194634</v>
      </c>
      <c r="V2818" s="310" t="b">
        <f t="shared" ca="1" si="1177"/>
        <v>0</v>
      </c>
      <c r="W2818" s="3">
        <f t="shared" ca="1" si="1178"/>
        <v>0</v>
      </c>
      <c r="X2818" s="3" t="str">
        <f t="shared" ca="1" si="1179"/>
        <v/>
      </c>
      <c r="Y2818" s="3" t="str">
        <f ca="1">IF(W2818,IFERROR(100*(G2818-X2818)/X2818,0),"")</f>
        <v/>
      </c>
      <c r="Z2818" s="3" t="str">
        <f t="shared" ca="1" si="1180"/>
        <v/>
      </c>
      <c r="AA2818" s="3" t="str">
        <f t="shared" ca="1" si="1181"/>
        <v/>
      </c>
      <c r="AB2818" s="205">
        <f t="shared" ca="1" si="1182"/>
        <v>0</v>
      </c>
      <c r="AC2818" s="205">
        <f t="shared" ca="1" si="1183"/>
        <v>0</v>
      </c>
      <c r="AD2818" s="205">
        <f t="shared" ca="1" si="1170"/>
        <v>0</v>
      </c>
      <c r="AE2818" s="205">
        <f t="shared" ca="1" si="1171"/>
        <v>0</v>
      </c>
      <c r="AF2818" s="205">
        <f t="shared" ca="1" si="1184"/>
        <v>0</v>
      </c>
      <c r="AG2818" s="205"/>
      <c r="AH2818" s="205"/>
      <c r="AI2818" s="205"/>
      <c r="AJ2818" s="205"/>
      <c r="AK2818" s="4"/>
      <c r="AL2818" s="4"/>
      <c r="AM2818" s="309">
        <f t="shared" ca="1" si="1185"/>
        <v>25.19</v>
      </c>
      <c r="AN2818" s="309">
        <f t="shared" ca="1" si="1186"/>
        <v>24.06</v>
      </c>
      <c r="AO2818" s="310">
        <f t="shared" ca="1" si="1187"/>
        <v>0.42477876106194634</v>
      </c>
      <c r="AP2818" s="310" t="b">
        <f t="shared" ca="1" si="1188"/>
        <v>0</v>
      </c>
      <c r="AQ2818" s="309">
        <f t="shared" ca="1" si="1189"/>
        <v>0</v>
      </c>
      <c r="AR2818" s="205">
        <f t="shared" ca="1" si="1172"/>
        <v>0</v>
      </c>
      <c r="AS2818" s="45" t="b">
        <f t="shared" ca="1" si="1173"/>
        <v>0</v>
      </c>
      <c r="AT2818">
        <f t="shared" ca="1" si="1174"/>
        <v>0</v>
      </c>
      <c r="AU2818" t="b">
        <f t="shared" ca="1" si="1190"/>
        <v>0</v>
      </c>
      <c r="AV2818" t="b">
        <f t="shared" ca="1" si="1191"/>
        <v>0</v>
      </c>
      <c r="AW2818" s="266" t="b">
        <f t="shared" ca="1" si="1192"/>
        <v>0</v>
      </c>
      <c r="AX2818" s="266" t="b">
        <f t="shared" ca="1" si="1193"/>
        <v>0</v>
      </c>
      <c r="AY2818" s="266" t="b">
        <f t="shared" ca="1" si="1194"/>
        <v>0</v>
      </c>
    </row>
    <row r="2819" spans="1:51" x14ac:dyDescent="0.25">
      <c r="A2819">
        <v>2787</v>
      </c>
      <c r="B2819" s="163">
        <f ca="1">OFFSET(InputPriceData!B$15,CalculationsAndCharts!$A2819+$A$11,0,1,1)</f>
        <v>37970</v>
      </c>
      <c r="C2819" s="3">
        <f ca="1">OFFSET(InputPriceData!G$15,CalculationsAndCharts!$A2819+$A$11,IF($C$7,8,0),1,1)</f>
        <v>612000</v>
      </c>
      <c r="D2819" s="4">
        <f ca="1">OFFSET(InputPriceData!C$15,CalculationsAndCharts!$A2819+$A$11,IF($C$7,8,0),1,1)</f>
        <v>25.45</v>
      </c>
      <c r="E2819" s="4">
        <f ca="1">OFFSET(InputPriceData!D$15,CalculationsAndCharts!$A2819+$A$11,IF($C$7,8,0),1,1)</f>
        <v>25.76</v>
      </c>
      <c r="F2819" s="4">
        <f ca="1">OFFSET(InputPriceData!E$15,CalculationsAndCharts!$A2819+$A$11,IF($C$7,8,0),1,1)</f>
        <v>25.02</v>
      </c>
      <c r="G2819" s="4">
        <f ca="1">OFFSET(InputPriceData!F$15,CalculationsAndCharts!$A2819+$A$11,IF($C$7,8,0),1,1)</f>
        <v>25.19</v>
      </c>
      <c r="H2819" s="128"/>
      <c r="I2819" s="128"/>
      <c r="K2819" s="124"/>
      <c r="L2819" s="279"/>
      <c r="M2819" s="281"/>
      <c r="N2819" s="280"/>
      <c r="O2819" s="4"/>
      <c r="P2819" s="4"/>
      <c r="Q2819" s="3"/>
      <c r="S2819" s="309">
        <f t="shared" ca="1" si="1175"/>
        <v>25.19</v>
      </c>
      <c r="T2819" s="309">
        <f t="shared" ca="1" si="1176"/>
        <v>24.06</v>
      </c>
      <c r="U2819" s="310">
        <f t="shared" ca="1" si="1168"/>
        <v>1</v>
      </c>
      <c r="V2819" s="310" t="b">
        <f t="shared" ca="1" si="1177"/>
        <v>0</v>
      </c>
      <c r="W2819" s="3">
        <f t="shared" ca="1" si="1178"/>
        <v>0</v>
      </c>
      <c r="X2819" s="3" t="str">
        <f t="shared" ca="1" si="1179"/>
        <v/>
      </c>
      <c r="Y2819" s="3" t="str">
        <f t="shared" ref="Y2819:Y2832" ca="1" si="1195">IF(W2819,IFERROR(100*(G2819-X2819)/X2819,0),"")</f>
        <v/>
      </c>
      <c r="Z2819" s="3" t="str">
        <f t="shared" ca="1" si="1180"/>
        <v/>
      </c>
      <c r="AA2819" s="3" t="str">
        <f t="shared" ca="1" si="1181"/>
        <v/>
      </c>
      <c r="AB2819" s="205">
        <f t="shared" ca="1" si="1182"/>
        <v>0</v>
      </c>
      <c r="AC2819" s="205">
        <f t="shared" ca="1" si="1183"/>
        <v>0</v>
      </c>
      <c r="AD2819" s="205">
        <f t="shared" ca="1" si="1170"/>
        <v>0</v>
      </c>
      <c r="AE2819" s="205">
        <f t="shared" ca="1" si="1171"/>
        <v>0</v>
      </c>
      <c r="AF2819" s="205">
        <f t="shared" ca="1" si="1184"/>
        <v>0</v>
      </c>
      <c r="AG2819" s="205"/>
      <c r="AH2819" s="205"/>
      <c r="AI2819" s="205"/>
      <c r="AJ2819" s="205"/>
      <c r="AK2819" s="4"/>
      <c r="AL2819" s="4"/>
      <c r="AM2819" s="309">
        <f t="shared" ca="1" si="1185"/>
        <v>25.19</v>
      </c>
      <c r="AN2819" s="309">
        <f t="shared" ca="1" si="1186"/>
        <v>24.06</v>
      </c>
      <c r="AO2819" s="310">
        <f t="shared" ca="1" si="1187"/>
        <v>1</v>
      </c>
      <c r="AP2819" s="310" t="b">
        <f t="shared" ca="1" si="1188"/>
        <v>0</v>
      </c>
      <c r="AQ2819" s="309">
        <f t="shared" ca="1" si="1189"/>
        <v>0</v>
      </c>
      <c r="AR2819" s="205">
        <f t="shared" ca="1" si="1172"/>
        <v>0</v>
      </c>
      <c r="AS2819" s="45" t="b">
        <f t="shared" ca="1" si="1173"/>
        <v>0</v>
      </c>
      <c r="AT2819">
        <f t="shared" ca="1" si="1174"/>
        <v>0</v>
      </c>
      <c r="AU2819" t="b">
        <f t="shared" ca="1" si="1190"/>
        <v>0</v>
      </c>
      <c r="AV2819" t="b">
        <f t="shared" ca="1" si="1191"/>
        <v>0</v>
      </c>
      <c r="AW2819" s="266" t="b">
        <f t="shared" ca="1" si="1192"/>
        <v>0</v>
      </c>
      <c r="AX2819" s="266" t="b">
        <f t="shared" ca="1" si="1193"/>
        <v>0</v>
      </c>
      <c r="AY2819" s="266" t="b">
        <f t="shared" ca="1" si="1194"/>
        <v>0</v>
      </c>
    </row>
    <row r="2820" spans="1:51" x14ac:dyDescent="0.25">
      <c r="A2820">
        <v>2788</v>
      </c>
      <c r="B2820" s="163">
        <f ca="1">OFFSET(InputPriceData!B$15,CalculationsAndCharts!$A2820+$A$11,0,1,1)</f>
        <v>37967</v>
      </c>
      <c r="C2820" s="3">
        <f ca="1">OFFSET(InputPriceData!G$15,CalculationsAndCharts!$A2820+$A$11,IF($C$7,8,0),1,1)</f>
        <v>336500</v>
      </c>
      <c r="D2820" s="4">
        <f ca="1">OFFSET(InputPriceData!C$15,CalculationsAndCharts!$A2820+$A$11,IF($C$7,8,0),1,1)</f>
        <v>25.12</v>
      </c>
      <c r="E2820" s="4">
        <f ca="1">OFFSET(InputPriceData!D$15,CalculationsAndCharts!$A2820+$A$11,IF($C$7,8,0),1,1)</f>
        <v>25.16</v>
      </c>
      <c r="F2820" s="4">
        <f ca="1">OFFSET(InputPriceData!E$15,CalculationsAndCharts!$A2820+$A$11,IF($C$7,8,0),1,1)</f>
        <v>24.82</v>
      </c>
      <c r="G2820" s="4">
        <f ca="1">OFFSET(InputPriceData!F$15,CalculationsAndCharts!$A2820+$A$11,IF($C$7,8,0),1,1)</f>
        <v>25.16</v>
      </c>
      <c r="H2820" s="128"/>
      <c r="I2820" s="128"/>
      <c r="K2820" s="124"/>
      <c r="L2820" s="279"/>
      <c r="M2820" s="281"/>
      <c r="N2820" s="280"/>
      <c r="O2820" s="4"/>
      <c r="P2820" s="4"/>
      <c r="Q2820" s="3"/>
      <c r="S2820" s="309">
        <f t="shared" ca="1" si="1175"/>
        <v>25.16</v>
      </c>
      <c r="T2820" s="309">
        <f t="shared" ca="1" si="1176"/>
        <v>24.06</v>
      </c>
      <c r="U2820" s="310">
        <f t="shared" ca="1" si="1168"/>
        <v>1</v>
      </c>
      <c r="V2820" s="310" t="b">
        <f t="shared" ca="1" si="1177"/>
        <v>0</v>
      </c>
      <c r="W2820" s="3">
        <f t="shared" ca="1" si="1178"/>
        <v>0</v>
      </c>
      <c r="X2820" s="3" t="str">
        <f t="shared" ca="1" si="1179"/>
        <v/>
      </c>
      <c r="Y2820" s="3" t="str">
        <f t="shared" ca="1" si="1195"/>
        <v/>
      </c>
      <c r="Z2820" s="3" t="str">
        <f t="shared" ca="1" si="1180"/>
        <v/>
      </c>
      <c r="AA2820" s="3" t="str">
        <f t="shared" ca="1" si="1181"/>
        <v/>
      </c>
      <c r="AB2820" s="205">
        <f t="shared" ca="1" si="1182"/>
        <v>0</v>
      </c>
      <c r="AC2820" s="205">
        <f t="shared" ca="1" si="1183"/>
        <v>0</v>
      </c>
      <c r="AD2820" s="205">
        <f ca="1">IFERROR(AB2820/AC2820,0)</f>
        <v>0</v>
      </c>
      <c r="AE2820" s="205">
        <f t="shared" ref="AE2820:AE2832" ca="1" si="1196">IFERROR(AB2820/AC2820-50,0)</f>
        <v>0</v>
      </c>
      <c r="AF2820" s="205">
        <f t="shared" ca="1" si="1184"/>
        <v>0</v>
      </c>
      <c r="AG2820" s="205"/>
      <c r="AH2820" s="205"/>
      <c r="AI2820" s="205"/>
      <c r="AJ2820" s="205"/>
      <c r="AK2820" s="4"/>
      <c r="AL2820" s="4"/>
      <c r="AM2820" s="309">
        <f t="shared" ca="1" si="1185"/>
        <v>25.16</v>
      </c>
      <c r="AN2820" s="309">
        <f t="shared" ca="1" si="1186"/>
        <v>24.06</v>
      </c>
      <c r="AO2820" s="310">
        <f t="shared" ca="1" si="1187"/>
        <v>1</v>
      </c>
      <c r="AP2820" s="310" t="b">
        <f t="shared" ca="1" si="1188"/>
        <v>0</v>
      </c>
      <c r="AQ2820" s="309">
        <f t="shared" ca="1" si="1189"/>
        <v>0</v>
      </c>
      <c r="AR2820" s="205">
        <f t="shared" ca="1" si="1172"/>
        <v>0</v>
      </c>
      <c r="AS2820" s="45" t="b">
        <f t="shared" ca="1" si="1173"/>
        <v>0</v>
      </c>
      <c r="AT2820">
        <f t="shared" ca="1" si="1174"/>
        <v>0</v>
      </c>
      <c r="AU2820" t="b">
        <f t="shared" ca="1" si="1190"/>
        <v>0</v>
      </c>
      <c r="AV2820" t="b">
        <f t="shared" ca="1" si="1191"/>
        <v>0</v>
      </c>
      <c r="AW2820" s="266" t="b">
        <f t="shared" ca="1" si="1192"/>
        <v>0</v>
      </c>
      <c r="AX2820" s="266" t="b">
        <f t="shared" ca="1" si="1193"/>
        <v>0</v>
      </c>
      <c r="AY2820" s="266" t="b">
        <f t="shared" ca="1" si="1194"/>
        <v>0</v>
      </c>
    </row>
    <row r="2821" spans="1:51" x14ac:dyDescent="0.25">
      <c r="A2821">
        <v>2789</v>
      </c>
      <c r="B2821" s="163">
        <f ca="1">OFFSET(InputPriceData!B$15,CalculationsAndCharts!$A2821+$A$11,0,1,1)</f>
        <v>37966</v>
      </c>
      <c r="C2821" s="3">
        <f ca="1">OFFSET(InputPriceData!G$15,CalculationsAndCharts!$A2821+$A$11,IF($C$7,8,0),1,1)</f>
        <v>534100</v>
      </c>
      <c r="D2821" s="4">
        <f ca="1">OFFSET(InputPriceData!C$15,CalculationsAndCharts!$A2821+$A$11,IF($C$7,8,0),1,1)</f>
        <v>24.55</v>
      </c>
      <c r="E2821" s="4">
        <f ca="1">OFFSET(InputPriceData!D$15,CalculationsAndCharts!$A2821+$A$11,IF($C$7,8,0),1,1)</f>
        <v>25.11</v>
      </c>
      <c r="F2821" s="4">
        <f ca="1">OFFSET(InputPriceData!E$15,CalculationsAndCharts!$A2821+$A$11,IF($C$7,8,0),1,1)</f>
        <v>24.47</v>
      </c>
      <c r="G2821" s="4">
        <f ca="1">OFFSET(InputPriceData!F$15,CalculationsAndCharts!$A2821+$A$11,IF($C$7,8,0),1,1)</f>
        <v>25.06</v>
      </c>
      <c r="H2821" s="128"/>
      <c r="I2821" s="128"/>
      <c r="K2821" s="124"/>
      <c r="L2821" s="279"/>
      <c r="M2821" s="281"/>
      <c r="N2821" s="280"/>
      <c r="O2821" s="4"/>
      <c r="P2821" s="4"/>
      <c r="Q2821" s="3"/>
      <c r="S2821" s="309">
        <f t="shared" ca="1" si="1175"/>
        <v>25.06</v>
      </c>
      <c r="T2821" s="309">
        <f t="shared" ca="1" si="1176"/>
        <v>24.06</v>
      </c>
      <c r="U2821" s="310">
        <f t="shared" ca="1" si="1168"/>
        <v>1</v>
      </c>
      <c r="V2821" s="310" t="b">
        <f t="shared" ca="1" si="1177"/>
        <v>0</v>
      </c>
      <c r="W2821" s="3">
        <f t="shared" ca="1" si="1178"/>
        <v>0</v>
      </c>
      <c r="X2821" s="3" t="str">
        <f t="shared" ca="1" si="1179"/>
        <v/>
      </c>
      <c r="Y2821" s="3" t="str">
        <f t="shared" ca="1" si="1195"/>
        <v/>
      </c>
      <c r="Z2821" s="3" t="str">
        <f t="shared" ca="1" si="1180"/>
        <v/>
      </c>
      <c r="AA2821" s="3" t="str">
        <f t="shared" ca="1" si="1181"/>
        <v/>
      </c>
      <c r="AB2821" s="205">
        <f t="shared" ca="1" si="1182"/>
        <v>0</v>
      </c>
      <c r="AC2821" s="205">
        <f t="shared" ca="1" si="1183"/>
        <v>0</v>
      </c>
      <c r="AD2821" s="205">
        <f t="shared" ref="AD2821:AD2832" ca="1" si="1197">IFERROR(AB2821/AC2821,0)</f>
        <v>0</v>
      </c>
      <c r="AE2821" s="205">
        <f t="shared" ca="1" si="1196"/>
        <v>0</v>
      </c>
      <c r="AF2821" s="205">
        <f t="shared" ca="1" si="1184"/>
        <v>0</v>
      </c>
      <c r="AG2821" s="205"/>
      <c r="AH2821" s="205"/>
      <c r="AI2821" s="205"/>
      <c r="AJ2821" s="205"/>
      <c r="AK2821" s="4"/>
      <c r="AL2821" s="4"/>
      <c r="AM2821" s="309">
        <f t="shared" ca="1" si="1185"/>
        <v>25.06</v>
      </c>
      <c r="AN2821" s="309">
        <f t="shared" ca="1" si="1186"/>
        <v>24.06</v>
      </c>
      <c r="AO2821" s="310">
        <f t="shared" ca="1" si="1187"/>
        <v>1</v>
      </c>
      <c r="AP2821" s="310" t="b">
        <f t="shared" ca="1" si="1188"/>
        <v>0</v>
      </c>
      <c r="AQ2821" s="309">
        <f t="shared" ca="1" si="1189"/>
        <v>0</v>
      </c>
      <c r="AR2821" s="205">
        <f t="shared" ca="1" si="1172"/>
        <v>0</v>
      </c>
      <c r="AS2821" s="45" t="b">
        <f t="shared" ca="1" si="1173"/>
        <v>0</v>
      </c>
      <c r="AT2821">
        <f t="shared" ca="1" si="1174"/>
        <v>0</v>
      </c>
      <c r="AU2821" t="b">
        <f t="shared" ca="1" si="1190"/>
        <v>0</v>
      </c>
      <c r="AV2821" t="b">
        <f t="shared" ca="1" si="1191"/>
        <v>0</v>
      </c>
      <c r="AW2821" s="266" t="b">
        <f t="shared" ca="1" si="1192"/>
        <v>0</v>
      </c>
      <c r="AX2821" s="266" t="b">
        <f t="shared" ca="1" si="1193"/>
        <v>0</v>
      </c>
      <c r="AY2821" s="266" t="b">
        <f t="shared" ca="1" si="1194"/>
        <v>0</v>
      </c>
    </row>
    <row r="2822" spans="1:51" x14ac:dyDescent="0.25">
      <c r="A2822">
        <v>2790</v>
      </c>
      <c r="B2822" s="163">
        <f ca="1">OFFSET(InputPriceData!B$15,CalculationsAndCharts!$A2822+$A$11,0,1,1)</f>
        <v>37965</v>
      </c>
      <c r="C2822" s="3">
        <f ca="1">OFFSET(InputPriceData!G$15,CalculationsAndCharts!$A2822+$A$11,IF($C$7,8,0),1,1)</f>
        <v>272500</v>
      </c>
      <c r="D2822" s="4">
        <f ca="1">OFFSET(InputPriceData!C$15,CalculationsAndCharts!$A2822+$A$11,IF($C$7,8,0),1,1)</f>
        <v>24.55</v>
      </c>
      <c r="E2822" s="4">
        <f ca="1">OFFSET(InputPriceData!D$15,CalculationsAndCharts!$A2822+$A$11,IF($C$7,8,0),1,1)</f>
        <v>24.55</v>
      </c>
      <c r="F2822" s="4">
        <f ca="1">OFFSET(InputPriceData!E$15,CalculationsAndCharts!$A2822+$A$11,IF($C$7,8,0),1,1)</f>
        <v>23.83</v>
      </c>
      <c r="G2822" s="4">
        <f ca="1">OFFSET(InputPriceData!F$15,CalculationsAndCharts!$A2822+$A$11,IF($C$7,8,0),1,1)</f>
        <v>24.36</v>
      </c>
      <c r="H2822" s="128"/>
      <c r="I2822" s="128"/>
      <c r="K2822" s="124"/>
      <c r="L2822" s="279"/>
      <c r="M2822" s="281"/>
      <c r="N2822" s="280"/>
      <c r="O2822" s="4"/>
      <c r="P2822" s="4"/>
      <c r="Q2822" s="3"/>
      <c r="S2822" s="309">
        <f t="shared" ca="1" si="1175"/>
        <v>24.85</v>
      </c>
      <c r="T2822" s="309">
        <f t="shared" ca="1" si="1176"/>
        <v>24.06</v>
      </c>
      <c r="U2822" s="310">
        <f t="shared" ca="1" si="1168"/>
        <v>0.37974683544303756</v>
      </c>
      <c r="V2822" s="310" t="b">
        <f t="shared" ca="1" si="1177"/>
        <v>0</v>
      </c>
      <c r="W2822" s="3">
        <f t="shared" ca="1" si="1178"/>
        <v>0</v>
      </c>
      <c r="X2822" s="3" t="str">
        <f t="shared" ca="1" si="1179"/>
        <v/>
      </c>
      <c r="Y2822" s="3" t="str">
        <f t="shared" ca="1" si="1195"/>
        <v/>
      </c>
      <c r="Z2822" s="3" t="str">
        <f t="shared" ca="1" si="1180"/>
        <v/>
      </c>
      <c r="AA2822" s="3" t="str">
        <f t="shared" ca="1" si="1181"/>
        <v/>
      </c>
      <c r="AB2822" s="205">
        <f t="shared" ca="1" si="1182"/>
        <v>0</v>
      </c>
      <c r="AC2822" s="205">
        <f t="shared" ca="1" si="1183"/>
        <v>0</v>
      </c>
      <c r="AD2822" s="205">
        <f t="shared" ca="1" si="1197"/>
        <v>0</v>
      </c>
      <c r="AE2822" s="205">
        <f t="shared" ca="1" si="1196"/>
        <v>0</v>
      </c>
      <c r="AF2822" s="205">
        <f t="shared" ca="1" si="1184"/>
        <v>0</v>
      </c>
      <c r="AG2822" s="205"/>
      <c r="AH2822" s="205"/>
      <c r="AI2822" s="205"/>
      <c r="AJ2822" s="205"/>
      <c r="AK2822" s="4"/>
      <c r="AL2822" s="4"/>
      <c r="AM2822" s="309">
        <f t="shared" ca="1" si="1185"/>
        <v>24.85</v>
      </c>
      <c r="AN2822" s="309">
        <f t="shared" ca="1" si="1186"/>
        <v>24.06</v>
      </c>
      <c r="AO2822" s="310">
        <f t="shared" ca="1" si="1187"/>
        <v>0.37974683544303756</v>
      </c>
      <c r="AP2822" s="310" t="b">
        <f t="shared" ca="1" si="1188"/>
        <v>0</v>
      </c>
      <c r="AQ2822" s="309">
        <f t="shared" ca="1" si="1189"/>
        <v>0</v>
      </c>
      <c r="AR2822" s="205">
        <f t="shared" ca="1" si="1172"/>
        <v>0</v>
      </c>
      <c r="AS2822" s="45" t="b">
        <f t="shared" ca="1" si="1173"/>
        <v>0</v>
      </c>
      <c r="AT2822">
        <f t="shared" ca="1" si="1174"/>
        <v>0</v>
      </c>
      <c r="AU2822" t="b">
        <f t="shared" ca="1" si="1190"/>
        <v>0</v>
      </c>
      <c r="AV2822" t="b">
        <f t="shared" ca="1" si="1191"/>
        <v>0</v>
      </c>
      <c r="AW2822" s="266" t="b">
        <f t="shared" ca="1" si="1192"/>
        <v>0</v>
      </c>
      <c r="AX2822" s="266" t="b">
        <f t="shared" ca="1" si="1193"/>
        <v>0</v>
      </c>
      <c r="AY2822" s="266" t="b">
        <f t="shared" ca="1" si="1194"/>
        <v>0</v>
      </c>
    </row>
    <row r="2823" spans="1:51" ht="12.6" customHeight="1" x14ac:dyDescent="0.25">
      <c r="A2823">
        <v>2791</v>
      </c>
      <c r="B2823" s="163">
        <f ca="1">OFFSET(InputPriceData!B$15,CalculationsAndCharts!$A2823+$A$11,0,1,1)</f>
        <v>37964</v>
      </c>
      <c r="C2823" s="3">
        <f ca="1">OFFSET(InputPriceData!G$15,CalculationsAndCharts!$A2823+$A$11,IF($C$7,8,0),1,1)</f>
        <v>630400</v>
      </c>
      <c r="D2823" s="4">
        <f ca="1">OFFSET(InputPriceData!C$15,CalculationsAndCharts!$A2823+$A$11,IF($C$7,8,0),1,1)</f>
        <v>24.66</v>
      </c>
      <c r="E2823" s="4">
        <f ca="1">OFFSET(InputPriceData!D$15,CalculationsAndCharts!$A2823+$A$11,IF($C$7,8,0),1,1)</f>
        <v>25.2</v>
      </c>
      <c r="F2823" s="4">
        <f ca="1">OFFSET(InputPriceData!E$15,CalculationsAndCharts!$A2823+$A$11,IF($C$7,8,0),1,1)</f>
        <v>24</v>
      </c>
      <c r="G2823" s="4">
        <f ca="1">OFFSET(InputPriceData!F$15,CalculationsAndCharts!$A2823+$A$11,IF($C$7,8,0),1,1)</f>
        <v>24.19</v>
      </c>
      <c r="H2823" s="128"/>
      <c r="I2823" s="128"/>
      <c r="K2823" s="124"/>
      <c r="L2823" s="279"/>
      <c r="M2823" s="281"/>
      <c r="N2823" s="280"/>
      <c r="O2823" s="4"/>
      <c r="P2823" s="4"/>
      <c r="Q2823" s="3"/>
      <c r="S2823" s="309">
        <f t="shared" ca="1" si="1175"/>
        <v>24.85</v>
      </c>
      <c r="T2823" s="309">
        <f t="shared" ca="1" si="1176"/>
        <v>24.06</v>
      </c>
      <c r="U2823" s="310">
        <f t="shared" ca="1" si="1168"/>
        <v>0.16455696202531914</v>
      </c>
      <c r="V2823" s="310" t="b">
        <f t="shared" ca="1" si="1177"/>
        <v>0</v>
      </c>
      <c r="W2823" s="3">
        <f t="shared" ca="1" si="1178"/>
        <v>0</v>
      </c>
      <c r="X2823" s="3" t="str">
        <f t="shared" ca="1" si="1179"/>
        <v/>
      </c>
      <c r="Y2823" s="3" t="str">
        <f t="shared" ca="1" si="1195"/>
        <v/>
      </c>
      <c r="Z2823" s="3" t="str">
        <f t="shared" ca="1" si="1180"/>
        <v/>
      </c>
      <c r="AA2823" s="3" t="str">
        <f t="shared" ca="1" si="1181"/>
        <v/>
      </c>
      <c r="AB2823" s="205">
        <f t="shared" ca="1" si="1182"/>
        <v>0</v>
      </c>
      <c r="AC2823" s="205">
        <f t="shared" ca="1" si="1183"/>
        <v>0</v>
      </c>
      <c r="AD2823" s="205">
        <f t="shared" ca="1" si="1197"/>
        <v>0</v>
      </c>
      <c r="AE2823" s="205">
        <f t="shared" ca="1" si="1196"/>
        <v>0</v>
      </c>
      <c r="AF2823" s="205">
        <f t="shared" ca="1" si="1184"/>
        <v>0</v>
      </c>
      <c r="AG2823" s="205"/>
      <c r="AH2823" s="205"/>
      <c r="AI2823" s="205"/>
      <c r="AJ2823" s="205"/>
      <c r="AK2823" s="4"/>
      <c r="AL2823" s="4"/>
      <c r="AM2823" s="309">
        <f t="shared" ca="1" si="1185"/>
        <v>24.85</v>
      </c>
      <c r="AN2823" s="309">
        <f t="shared" ca="1" si="1186"/>
        <v>24.06</v>
      </c>
      <c r="AO2823" s="310">
        <f t="shared" ca="1" si="1187"/>
        <v>0.16455696202531914</v>
      </c>
      <c r="AP2823" s="310" t="b">
        <f t="shared" ca="1" si="1188"/>
        <v>0</v>
      </c>
      <c r="AQ2823" s="309">
        <f t="shared" ca="1" si="1189"/>
        <v>0</v>
      </c>
      <c r="AR2823" s="205">
        <f t="shared" ca="1" si="1172"/>
        <v>0</v>
      </c>
      <c r="AS2823" s="45" t="b">
        <f t="shared" ca="1" si="1173"/>
        <v>0</v>
      </c>
      <c r="AT2823">
        <f t="shared" ca="1" si="1174"/>
        <v>0</v>
      </c>
      <c r="AU2823" t="b">
        <f t="shared" ca="1" si="1190"/>
        <v>0</v>
      </c>
      <c r="AV2823" t="b">
        <f t="shared" ca="1" si="1191"/>
        <v>0</v>
      </c>
      <c r="AW2823" s="266" t="b">
        <f t="shared" ca="1" si="1192"/>
        <v>0</v>
      </c>
      <c r="AX2823" s="266" t="b">
        <f t="shared" ca="1" si="1193"/>
        <v>0</v>
      </c>
      <c r="AY2823" s="266" t="b">
        <f t="shared" ca="1" si="1194"/>
        <v>0</v>
      </c>
    </row>
    <row r="2824" spans="1:51" x14ac:dyDescent="0.25">
      <c r="A2824">
        <v>2792</v>
      </c>
      <c r="B2824" s="163">
        <f ca="1">OFFSET(InputPriceData!B$15,CalculationsAndCharts!$A2824+$A$11,0,1,1)</f>
        <v>37963</v>
      </c>
      <c r="C2824" s="3">
        <f ca="1">OFFSET(InputPriceData!G$15,CalculationsAndCharts!$A2824+$A$11,IF($C$7,8,0),1,1)</f>
        <v>306100</v>
      </c>
      <c r="D2824" s="4">
        <f ca="1">OFFSET(InputPriceData!C$15,CalculationsAndCharts!$A2824+$A$11,IF($C$7,8,0),1,1)</f>
        <v>24.31</v>
      </c>
      <c r="E2824" s="4">
        <f ca="1">OFFSET(InputPriceData!D$15,CalculationsAndCharts!$A2824+$A$11,IF($C$7,8,0),1,1)</f>
        <v>24.91</v>
      </c>
      <c r="F2824" s="4">
        <f ca="1">OFFSET(InputPriceData!E$15,CalculationsAndCharts!$A2824+$A$11,IF($C$7,8,0),1,1)</f>
        <v>24.25</v>
      </c>
      <c r="G2824" s="4">
        <f ca="1">OFFSET(InputPriceData!F$15,CalculationsAndCharts!$A2824+$A$11,IF($C$7,8,0),1,1)</f>
        <v>24.85</v>
      </c>
      <c r="H2824" s="128"/>
      <c r="I2824" s="128"/>
      <c r="K2824" s="124"/>
      <c r="L2824" s="279"/>
      <c r="M2824" s="281"/>
      <c r="N2824" s="280"/>
      <c r="O2824" s="4"/>
      <c r="P2824" s="4"/>
      <c r="Q2824" s="3"/>
      <c r="S2824" s="309">
        <f t="shared" ca="1" si="1175"/>
        <v>24.85</v>
      </c>
      <c r="T2824" s="309">
        <f t="shared" ca="1" si="1176"/>
        <v>24.06</v>
      </c>
      <c r="U2824" s="310">
        <f t="shared" ca="1" si="1168"/>
        <v>1</v>
      </c>
      <c r="V2824" s="310" t="b">
        <f t="shared" ca="1" si="1177"/>
        <v>0</v>
      </c>
      <c r="W2824" s="3">
        <f t="shared" ca="1" si="1178"/>
        <v>0</v>
      </c>
      <c r="X2824" s="3" t="str">
        <f t="shared" ca="1" si="1179"/>
        <v/>
      </c>
      <c r="Y2824" s="3" t="str">
        <f t="shared" ca="1" si="1195"/>
        <v/>
      </c>
      <c r="Z2824" s="3" t="str">
        <f t="shared" ca="1" si="1180"/>
        <v/>
      </c>
      <c r="AA2824" s="3" t="str">
        <f t="shared" ca="1" si="1181"/>
        <v/>
      </c>
      <c r="AB2824" s="205">
        <f t="shared" ca="1" si="1182"/>
        <v>0</v>
      </c>
      <c r="AC2824" s="205">
        <f t="shared" ca="1" si="1183"/>
        <v>0</v>
      </c>
      <c r="AD2824" s="205">
        <f t="shared" ca="1" si="1197"/>
        <v>0</v>
      </c>
      <c r="AE2824" s="205">
        <f t="shared" ca="1" si="1196"/>
        <v>0</v>
      </c>
      <c r="AF2824" s="205">
        <f t="shared" ca="1" si="1184"/>
        <v>0</v>
      </c>
      <c r="AG2824" s="205"/>
      <c r="AH2824" s="205"/>
      <c r="AI2824" s="205"/>
      <c r="AJ2824" s="205"/>
      <c r="AK2824" s="4"/>
      <c r="AL2824" s="4"/>
      <c r="AM2824" s="309">
        <f t="shared" ca="1" si="1185"/>
        <v>24.85</v>
      </c>
      <c r="AN2824" s="309">
        <f t="shared" ca="1" si="1186"/>
        <v>24.06</v>
      </c>
      <c r="AO2824" s="310">
        <f t="shared" ca="1" si="1187"/>
        <v>1</v>
      </c>
      <c r="AP2824" s="310" t="b">
        <f t="shared" ca="1" si="1188"/>
        <v>0</v>
      </c>
      <c r="AQ2824" s="309">
        <f t="shared" ca="1" si="1189"/>
        <v>0</v>
      </c>
      <c r="AR2824" s="205">
        <f t="shared" ca="1" si="1172"/>
        <v>0</v>
      </c>
      <c r="AS2824" s="45" t="b">
        <f t="shared" ca="1" si="1173"/>
        <v>0</v>
      </c>
      <c r="AT2824">
        <f t="shared" ca="1" si="1174"/>
        <v>0</v>
      </c>
      <c r="AU2824" t="b">
        <f t="shared" ca="1" si="1190"/>
        <v>0</v>
      </c>
      <c r="AV2824" t="b">
        <f t="shared" ca="1" si="1191"/>
        <v>0</v>
      </c>
      <c r="AW2824" s="266" t="b">
        <f t="shared" ca="1" si="1192"/>
        <v>0</v>
      </c>
      <c r="AX2824" s="266" t="b">
        <f t="shared" ca="1" si="1193"/>
        <v>0</v>
      </c>
      <c r="AY2824" s="266" t="b">
        <f t="shared" ca="1" si="1194"/>
        <v>0</v>
      </c>
    </row>
    <row r="2825" spans="1:51" x14ac:dyDescent="0.25">
      <c r="A2825">
        <v>2793</v>
      </c>
      <c r="B2825" s="163">
        <f ca="1">OFFSET(InputPriceData!B$15,CalculationsAndCharts!$A2825+$A$11,0,1,1)</f>
        <v>37960</v>
      </c>
      <c r="C2825" s="3">
        <f ca="1">OFFSET(InputPriceData!G$15,CalculationsAndCharts!$A2825+$A$11,IF($C$7,8,0),1,1)</f>
        <v>270800</v>
      </c>
      <c r="D2825" s="4">
        <f ca="1">OFFSET(InputPriceData!C$15,CalculationsAndCharts!$A2825+$A$11,IF($C$7,8,0),1,1)</f>
        <v>24.55</v>
      </c>
      <c r="E2825" s="4">
        <f ca="1">OFFSET(InputPriceData!D$15,CalculationsAndCharts!$A2825+$A$11,IF($C$7,8,0),1,1)</f>
        <v>24.76</v>
      </c>
      <c r="F2825" s="4">
        <f ca="1">OFFSET(InputPriceData!E$15,CalculationsAndCharts!$A2825+$A$11,IF($C$7,8,0),1,1)</f>
        <v>24.4</v>
      </c>
      <c r="G2825" s="4">
        <f ca="1">OFFSET(InputPriceData!F$15,CalculationsAndCharts!$A2825+$A$11,IF($C$7,8,0),1,1)</f>
        <v>24.46</v>
      </c>
      <c r="H2825" s="128"/>
      <c r="I2825" s="128"/>
      <c r="K2825" s="124"/>
      <c r="L2825" s="279"/>
      <c r="M2825" s="281"/>
      <c r="N2825" s="280"/>
      <c r="O2825" s="4"/>
      <c r="P2825" s="4"/>
      <c r="Q2825" s="3"/>
      <c r="S2825" s="309">
        <f t="shared" ca="1" si="1175"/>
        <v>24.75</v>
      </c>
      <c r="T2825" s="309">
        <f t="shared" ca="1" si="1176"/>
        <v>24.06</v>
      </c>
      <c r="U2825" s="310">
        <f t="shared" ca="1" si="1168"/>
        <v>0.57971014492753825</v>
      </c>
      <c r="V2825" s="310" t="b">
        <f t="shared" ca="1" si="1177"/>
        <v>0</v>
      </c>
      <c r="W2825" s="3">
        <f t="shared" ca="1" si="1178"/>
        <v>0</v>
      </c>
      <c r="X2825" s="3" t="str">
        <f t="shared" ca="1" si="1179"/>
        <v/>
      </c>
      <c r="Y2825" s="3" t="str">
        <f t="shared" ca="1" si="1195"/>
        <v/>
      </c>
      <c r="Z2825" s="3" t="str">
        <f t="shared" ca="1" si="1180"/>
        <v/>
      </c>
      <c r="AA2825" s="3" t="str">
        <f t="shared" ca="1" si="1181"/>
        <v/>
      </c>
      <c r="AB2825" s="205">
        <f t="shared" ca="1" si="1182"/>
        <v>0</v>
      </c>
      <c r="AC2825" s="205">
        <f t="shared" ca="1" si="1183"/>
        <v>0</v>
      </c>
      <c r="AD2825" s="205">
        <f t="shared" ca="1" si="1197"/>
        <v>0</v>
      </c>
      <c r="AE2825" s="205">
        <f t="shared" ca="1" si="1196"/>
        <v>0</v>
      </c>
      <c r="AF2825" s="205">
        <f t="shared" ca="1" si="1184"/>
        <v>0</v>
      </c>
      <c r="AG2825" s="205"/>
      <c r="AH2825" s="205"/>
      <c r="AI2825" s="205"/>
      <c r="AJ2825" s="205"/>
      <c r="AK2825" s="4"/>
      <c r="AL2825" s="4"/>
      <c r="AM2825" s="309">
        <f t="shared" ca="1" si="1185"/>
        <v>24.75</v>
      </c>
      <c r="AN2825" s="309">
        <f t="shared" ca="1" si="1186"/>
        <v>24.06</v>
      </c>
      <c r="AO2825" s="310">
        <f t="shared" ca="1" si="1187"/>
        <v>0.57971014492753825</v>
      </c>
      <c r="AP2825" s="310" t="b">
        <f t="shared" ca="1" si="1188"/>
        <v>0</v>
      </c>
      <c r="AQ2825" s="309">
        <f t="shared" ca="1" si="1189"/>
        <v>0</v>
      </c>
      <c r="AR2825" s="205">
        <f t="shared" ca="1" si="1172"/>
        <v>0</v>
      </c>
      <c r="AS2825" s="45" t="b">
        <f t="shared" ca="1" si="1173"/>
        <v>0</v>
      </c>
      <c r="AT2825">
        <f t="shared" ca="1" si="1174"/>
        <v>0</v>
      </c>
      <c r="AU2825" t="b">
        <f t="shared" ca="1" si="1190"/>
        <v>0</v>
      </c>
      <c r="AV2825" t="b">
        <f t="shared" ca="1" si="1191"/>
        <v>0</v>
      </c>
      <c r="AW2825" s="266" t="b">
        <f t="shared" ca="1" si="1192"/>
        <v>0</v>
      </c>
      <c r="AX2825" s="266" t="b">
        <f t="shared" ca="1" si="1193"/>
        <v>0</v>
      </c>
      <c r="AY2825" s="266" t="b">
        <f t="shared" ca="1" si="1194"/>
        <v>0</v>
      </c>
    </row>
    <row r="2826" spans="1:51" x14ac:dyDescent="0.25">
      <c r="A2826">
        <v>2794</v>
      </c>
      <c r="B2826" s="163">
        <f ca="1">OFFSET(InputPriceData!B$15,CalculationsAndCharts!$A2826+$A$11,0,1,1)</f>
        <v>37959</v>
      </c>
      <c r="C2826" s="3">
        <f ca="1">OFFSET(InputPriceData!G$15,CalculationsAndCharts!$A2826+$A$11,IF($C$7,8,0),1,1)</f>
        <v>275300</v>
      </c>
      <c r="D2826" s="4">
        <f ca="1">OFFSET(InputPriceData!C$15,CalculationsAndCharts!$A2826+$A$11,IF($C$7,8,0),1,1)</f>
        <v>24.65</v>
      </c>
      <c r="E2826" s="4">
        <f ca="1">OFFSET(InputPriceData!D$15,CalculationsAndCharts!$A2826+$A$11,IF($C$7,8,0),1,1)</f>
        <v>24.93</v>
      </c>
      <c r="F2826" s="4">
        <f ca="1">OFFSET(InputPriceData!E$15,CalculationsAndCharts!$A2826+$A$11,IF($C$7,8,0),1,1)</f>
        <v>24.32</v>
      </c>
      <c r="G2826" s="4">
        <f ca="1">OFFSET(InputPriceData!F$15,CalculationsAndCharts!$A2826+$A$11,IF($C$7,8,0),1,1)</f>
        <v>24.67</v>
      </c>
      <c r="H2826" s="128"/>
      <c r="I2826" s="128"/>
      <c r="K2826" s="124"/>
      <c r="L2826" s="279"/>
      <c r="M2826" s="281"/>
      <c r="N2826" s="280"/>
      <c r="O2826" s="4"/>
      <c r="P2826" s="4"/>
      <c r="Q2826" s="3"/>
      <c r="S2826" s="309">
        <f t="shared" ca="1" si="1175"/>
        <v>24.75</v>
      </c>
      <c r="T2826" s="309">
        <f t="shared" ca="1" si="1176"/>
        <v>24.06</v>
      </c>
      <c r="U2826" s="310">
        <f t="shared" ca="1" si="1168"/>
        <v>0.88405797101449546</v>
      </c>
      <c r="V2826" s="310" t="b">
        <f t="shared" ca="1" si="1177"/>
        <v>0</v>
      </c>
      <c r="W2826" s="3">
        <f t="shared" ca="1" si="1178"/>
        <v>0</v>
      </c>
      <c r="X2826" s="3" t="str">
        <f t="shared" ca="1" si="1179"/>
        <v/>
      </c>
      <c r="Y2826" s="3" t="str">
        <f t="shared" ca="1" si="1195"/>
        <v/>
      </c>
      <c r="Z2826" s="3" t="str">
        <f t="shared" ca="1" si="1180"/>
        <v/>
      </c>
      <c r="AA2826" s="3" t="str">
        <f t="shared" ca="1" si="1181"/>
        <v/>
      </c>
      <c r="AB2826" s="205">
        <f t="shared" ca="1" si="1182"/>
        <v>0</v>
      </c>
      <c r="AC2826" s="205">
        <f t="shared" ca="1" si="1183"/>
        <v>0</v>
      </c>
      <c r="AD2826" s="205">
        <f t="shared" ca="1" si="1197"/>
        <v>0</v>
      </c>
      <c r="AE2826" s="205">
        <f t="shared" ca="1" si="1196"/>
        <v>0</v>
      </c>
      <c r="AF2826" s="205">
        <f t="shared" ca="1" si="1184"/>
        <v>0</v>
      </c>
      <c r="AG2826" s="205"/>
      <c r="AH2826" s="205"/>
      <c r="AI2826" s="205"/>
      <c r="AJ2826" s="205"/>
      <c r="AK2826" s="4"/>
      <c r="AL2826" s="4"/>
      <c r="AM2826" s="309">
        <f t="shared" ca="1" si="1185"/>
        <v>24.75</v>
      </c>
      <c r="AN2826" s="309">
        <f t="shared" ca="1" si="1186"/>
        <v>24.06</v>
      </c>
      <c r="AO2826" s="310">
        <f t="shared" ca="1" si="1187"/>
        <v>0.88405797101449546</v>
      </c>
      <c r="AP2826" s="310" t="b">
        <f t="shared" ca="1" si="1188"/>
        <v>0</v>
      </c>
      <c r="AQ2826" s="309">
        <f t="shared" ca="1" si="1189"/>
        <v>0</v>
      </c>
      <c r="AR2826" s="205">
        <f t="shared" ca="1" si="1172"/>
        <v>0</v>
      </c>
      <c r="AS2826" s="45" t="b">
        <f t="shared" ca="1" si="1173"/>
        <v>0</v>
      </c>
      <c r="AT2826">
        <f t="shared" ca="1" si="1174"/>
        <v>0</v>
      </c>
      <c r="AU2826" t="b">
        <f t="shared" ca="1" si="1190"/>
        <v>0</v>
      </c>
      <c r="AV2826" t="b">
        <f t="shared" ca="1" si="1191"/>
        <v>0</v>
      </c>
      <c r="AW2826" s="266" t="b">
        <f t="shared" ca="1" si="1192"/>
        <v>0</v>
      </c>
      <c r="AX2826" s="266" t="b">
        <f t="shared" ca="1" si="1193"/>
        <v>0</v>
      </c>
      <c r="AY2826" s="266" t="b">
        <f t="shared" ca="1" si="1194"/>
        <v>0</v>
      </c>
    </row>
    <row r="2827" spans="1:51" x14ac:dyDescent="0.25">
      <c r="A2827">
        <v>2795</v>
      </c>
      <c r="B2827" s="163">
        <f ca="1">OFFSET(InputPriceData!B$15,CalculationsAndCharts!$A2827+$A$11,0,1,1)</f>
        <v>37958</v>
      </c>
      <c r="C2827" s="3">
        <f ca="1">OFFSET(InputPriceData!G$15,CalculationsAndCharts!$A2827+$A$11,IF($C$7,8,0),1,1)</f>
        <v>322500</v>
      </c>
      <c r="D2827" s="4">
        <f ca="1">OFFSET(InputPriceData!C$15,CalculationsAndCharts!$A2827+$A$11,IF($C$7,8,0),1,1)</f>
        <v>24.66</v>
      </c>
      <c r="E2827" s="4">
        <f ca="1">OFFSET(InputPriceData!D$15,CalculationsAndCharts!$A2827+$A$11,IF($C$7,8,0),1,1)</f>
        <v>24.92</v>
      </c>
      <c r="F2827" s="4">
        <f ca="1">OFFSET(InputPriceData!E$15,CalculationsAndCharts!$A2827+$A$11,IF($C$7,8,0),1,1)</f>
        <v>24.45</v>
      </c>
      <c r="G2827" s="4">
        <f ca="1">OFFSET(InputPriceData!F$15,CalculationsAndCharts!$A2827+$A$11,IF($C$7,8,0),1,1)</f>
        <v>24.75</v>
      </c>
      <c r="H2827" s="128"/>
      <c r="I2827" s="128"/>
      <c r="K2827" s="124"/>
      <c r="L2827" s="279"/>
      <c r="M2827" s="281"/>
      <c r="N2827" s="280"/>
      <c r="O2827" s="4"/>
      <c r="P2827" s="4"/>
      <c r="Q2827" s="3"/>
      <c r="S2827" s="309">
        <f t="shared" ca="1" si="1175"/>
        <v>24.75</v>
      </c>
      <c r="T2827" s="309">
        <f t="shared" ca="1" si="1176"/>
        <v>24.06</v>
      </c>
      <c r="U2827" s="310">
        <f t="shared" ca="1" si="1168"/>
        <v>1</v>
      </c>
      <c r="V2827" s="310" t="b">
        <f t="shared" ca="1" si="1177"/>
        <v>0</v>
      </c>
      <c r="W2827" s="3">
        <f t="shared" ca="1" si="1178"/>
        <v>0</v>
      </c>
      <c r="X2827" s="3" t="str">
        <f t="shared" ca="1" si="1179"/>
        <v/>
      </c>
      <c r="Y2827" s="3" t="str">
        <f t="shared" ca="1" si="1195"/>
        <v/>
      </c>
      <c r="Z2827" s="3" t="str">
        <f t="shared" ca="1" si="1180"/>
        <v/>
      </c>
      <c r="AA2827" s="3" t="str">
        <f t="shared" ca="1" si="1181"/>
        <v/>
      </c>
      <c r="AB2827" s="205">
        <f t="shared" ca="1" si="1182"/>
        <v>0</v>
      </c>
      <c r="AC2827" s="205">
        <f t="shared" ca="1" si="1183"/>
        <v>0</v>
      </c>
      <c r="AD2827" s="205">
        <f t="shared" ca="1" si="1197"/>
        <v>0</v>
      </c>
      <c r="AE2827" s="205">
        <f t="shared" ca="1" si="1196"/>
        <v>0</v>
      </c>
      <c r="AF2827" s="205">
        <f t="shared" ca="1" si="1184"/>
        <v>0</v>
      </c>
      <c r="AG2827" s="205"/>
      <c r="AH2827" s="205"/>
      <c r="AI2827" s="205"/>
      <c r="AJ2827" s="205"/>
      <c r="AK2827" s="4"/>
      <c r="AL2827" s="4"/>
      <c r="AM2827" s="309">
        <f t="shared" ca="1" si="1185"/>
        <v>24.75</v>
      </c>
      <c r="AN2827" s="309">
        <f t="shared" ca="1" si="1186"/>
        <v>24.06</v>
      </c>
      <c r="AO2827" s="310">
        <f t="shared" ca="1" si="1187"/>
        <v>1</v>
      </c>
      <c r="AP2827" s="310" t="b">
        <f t="shared" ca="1" si="1188"/>
        <v>0</v>
      </c>
      <c r="AQ2827" s="309">
        <f t="shared" ca="1" si="1189"/>
        <v>0</v>
      </c>
      <c r="AR2827" s="205">
        <f t="shared" ca="1" si="1172"/>
        <v>0</v>
      </c>
      <c r="AS2827" s="45" t="b">
        <f t="shared" ca="1" si="1173"/>
        <v>0</v>
      </c>
      <c r="AT2827">
        <f t="shared" ca="1" si="1174"/>
        <v>0</v>
      </c>
      <c r="AU2827" t="b">
        <f t="shared" ca="1" si="1190"/>
        <v>0</v>
      </c>
      <c r="AV2827" t="b">
        <f t="shared" ca="1" si="1191"/>
        <v>0</v>
      </c>
      <c r="AW2827" s="266" t="b">
        <f t="shared" ca="1" si="1192"/>
        <v>0</v>
      </c>
      <c r="AX2827" t="b">
        <f t="shared" ca="1" si="1193"/>
        <v>0</v>
      </c>
      <c r="AY2827" s="266" t="b">
        <f t="shared" ca="1" si="1194"/>
        <v>0</v>
      </c>
    </row>
    <row r="2828" spans="1:51" x14ac:dyDescent="0.25">
      <c r="A2828">
        <v>2796</v>
      </c>
      <c r="B2828" s="163">
        <f ca="1">OFFSET(InputPriceData!B$15,CalculationsAndCharts!$A2828+$A$11,0,1,1)</f>
        <v>37957</v>
      </c>
      <c r="C2828" s="3">
        <f ca="1">OFFSET(InputPriceData!G$15,CalculationsAndCharts!$A2828+$A$11,IF($C$7,8,0),1,1)</f>
        <v>566900</v>
      </c>
      <c r="D2828" s="4">
        <f ca="1">OFFSET(InputPriceData!C$15,CalculationsAndCharts!$A2828+$A$11,IF($C$7,8,0),1,1)</f>
        <v>24.64</v>
      </c>
      <c r="E2828" s="4">
        <f ca="1">OFFSET(InputPriceData!D$15,CalculationsAndCharts!$A2828+$A$11,IF($C$7,8,0),1,1)</f>
        <v>24.72</v>
      </c>
      <c r="F2828" s="4">
        <f ca="1">OFFSET(InputPriceData!E$15,CalculationsAndCharts!$A2828+$A$11,IF($C$7,8,0),1,1)</f>
        <v>24.4</v>
      </c>
      <c r="G2828" s="4">
        <f ca="1">OFFSET(InputPriceData!F$15,CalculationsAndCharts!$A2828+$A$11,IF($C$7,8,0),1,1)</f>
        <v>24.66</v>
      </c>
      <c r="H2828" s="128"/>
      <c r="I2828" s="128"/>
      <c r="K2828" s="124"/>
      <c r="L2828" s="279"/>
      <c r="M2828" s="281"/>
      <c r="N2828" s="280"/>
      <c r="O2828" s="4"/>
      <c r="P2828" s="4"/>
      <c r="Q2828" s="3"/>
      <c r="S2828" s="309">
        <f t="shared" ca="1" si="1175"/>
        <v>24.66</v>
      </c>
      <c r="T2828" s="309">
        <f t="shared" ca="1" si="1176"/>
        <v>24.06</v>
      </c>
      <c r="U2828" s="310">
        <f t="shared" ca="1" si="1168"/>
        <v>1</v>
      </c>
      <c r="V2828" s="310" t="b">
        <f t="shared" ca="1" si="1177"/>
        <v>0</v>
      </c>
      <c r="W2828" s="3">
        <f t="shared" ca="1" si="1178"/>
        <v>0</v>
      </c>
      <c r="X2828" s="3" t="str">
        <f t="shared" ca="1" si="1179"/>
        <v/>
      </c>
      <c r="Y2828" s="3" t="str">
        <f t="shared" ca="1" si="1195"/>
        <v/>
      </c>
      <c r="Z2828" s="3" t="str">
        <f t="shared" ca="1" si="1180"/>
        <v/>
      </c>
      <c r="AA2828" s="3" t="str">
        <f t="shared" ca="1" si="1181"/>
        <v/>
      </c>
      <c r="AB2828" s="205">
        <f t="shared" ca="1" si="1182"/>
        <v>0</v>
      </c>
      <c r="AC2828" s="205">
        <f t="shared" ca="1" si="1183"/>
        <v>0</v>
      </c>
      <c r="AD2828" s="205">
        <f t="shared" ca="1" si="1197"/>
        <v>0</v>
      </c>
      <c r="AE2828" s="205">
        <f t="shared" ca="1" si="1196"/>
        <v>0</v>
      </c>
      <c r="AF2828" s="205">
        <f t="shared" ca="1" si="1184"/>
        <v>0</v>
      </c>
      <c r="AG2828" s="205"/>
      <c r="AH2828" s="205"/>
      <c r="AI2828" s="205"/>
      <c r="AJ2828" s="205"/>
      <c r="AK2828" s="4"/>
      <c r="AL2828" s="4"/>
      <c r="AM2828" s="309">
        <f t="shared" ca="1" si="1185"/>
        <v>24.66</v>
      </c>
      <c r="AN2828" s="309">
        <f t="shared" ca="1" si="1186"/>
        <v>24.06</v>
      </c>
      <c r="AO2828" s="310">
        <f t="shared" ca="1" si="1187"/>
        <v>1</v>
      </c>
      <c r="AP2828" s="310" t="b">
        <f t="shared" ca="1" si="1188"/>
        <v>0</v>
      </c>
      <c r="AQ2828" s="309">
        <f t="shared" ca="1" si="1189"/>
        <v>0</v>
      </c>
      <c r="AR2828" s="205">
        <f t="shared" ca="1" si="1172"/>
        <v>0</v>
      </c>
      <c r="AS2828" s="45" t="b">
        <f t="shared" ca="1" si="1173"/>
        <v>0</v>
      </c>
      <c r="AT2828">
        <f t="shared" ca="1" si="1174"/>
        <v>0</v>
      </c>
      <c r="AU2828" t="b">
        <f t="shared" ca="1" si="1190"/>
        <v>0</v>
      </c>
      <c r="AV2828" t="b">
        <f t="shared" ca="1" si="1191"/>
        <v>0</v>
      </c>
      <c r="AW2828" s="266" t="b">
        <f t="shared" ca="1" si="1192"/>
        <v>0</v>
      </c>
      <c r="AX2828" t="b">
        <f t="shared" ca="1" si="1193"/>
        <v>0</v>
      </c>
      <c r="AY2828" s="266" t="b">
        <f t="shared" ca="1" si="1194"/>
        <v>0</v>
      </c>
    </row>
    <row r="2829" spans="1:51" x14ac:dyDescent="0.25">
      <c r="A2829">
        <v>2797</v>
      </c>
      <c r="B2829" s="163">
        <f ca="1">OFFSET(InputPriceData!B$15,CalculationsAndCharts!$A2829+$A$11,0,1,1)</f>
        <v>37956</v>
      </c>
      <c r="C2829" s="3">
        <f ca="1">OFFSET(InputPriceData!G$15,CalculationsAndCharts!$A2829+$A$11,IF($C$7,8,0),1,1)</f>
        <v>396100</v>
      </c>
      <c r="D2829" s="4">
        <f ca="1">OFFSET(InputPriceData!C$15,CalculationsAndCharts!$A2829+$A$11,IF($C$7,8,0),1,1)</f>
        <v>24.46</v>
      </c>
      <c r="E2829" s="4">
        <f ca="1">OFFSET(InputPriceData!D$15,CalculationsAndCharts!$A2829+$A$11,IF($C$7,8,0),1,1)</f>
        <v>24.9</v>
      </c>
      <c r="F2829" s="4">
        <f ca="1">OFFSET(InputPriceData!E$15,CalculationsAndCharts!$A2829+$A$11,IF($C$7,8,0),1,1)</f>
        <v>24.29</v>
      </c>
      <c r="G2829" s="4">
        <f ca="1">OFFSET(InputPriceData!F$15,CalculationsAndCharts!$A2829+$A$11,IF($C$7,8,0),1,1)</f>
        <v>24.46</v>
      </c>
      <c r="H2829" s="128"/>
      <c r="I2829" s="128"/>
      <c r="K2829" s="124"/>
      <c r="L2829" s="279"/>
      <c r="M2829" s="281"/>
      <c r="N2829" s="280"/>
      <c r="O2829" s="4"/>
      <c r="P2829" s="4"/>
      <c r="Q2829" s="3"/>
      <c r="S2829" s="309">
        <f t="shared" ca="1" si="1175"/>
        <v>24.46</v>
      </c>
      <c r="T2829" s="309">
        <f t="shared" ca="1" si="1176"/>
        <v>24.06</v>
      </c>
      <c r="U2829" s="310">
        <f t="shared" ca="1" si="1168"/>
        <v>1</v>
      </c>
      <c r="V2829" s="310" t="b">
        <f t="shared" ca="1" si="1177"/>
        <v>0</v>
      </c>
      <c r="W2829" s="3">
        <f t="shared" ca="1" si="1178"/>
        <v>0</v>
      </c>
      <c r="X2829" s="3" t="str">
        <f t="shared" ca="1" si="1179"/>
        <v/>
      </c>
      <c r="Y2829" s="3" t="str">
        <f t="shared" ca="1" si="1195"/>
        <v/>
      </c>
      <c r="Z2829" s="3" t="str">
        <f t="shared" ca="1" si="1180"/>
        <v/>
      </c>
      <c r="AA2829" s="3" t="str">
        <f t="shared" ca="1" si="1181"/>
        <v/>
      </c>
      <c r="AB2829" s="205">
        <f t="shared" ca="1" si="1182"/>
        <v>0</v>
      </c>
      <c r="AC2829" s="205">
        <f t="shared" ca="1" si="1183"/>
        <v>0</v>
      </c>
      <c r="AD2829" s="205">
        <f t="shared" ca="1" si="1197"/>
        <v>0</v>
      </c>
      <c r="AE2829" s="205">
        <f t="shared" ca="1" si="1196"/>
        <v>0</v>
      </c>
      <c r="AF2829" s="205">
        <f t="shared" ca="1" si="1184"/>
        <v>0</v>
      </c>
      <c r="AG2829" s="205"/>
      <c r="AH2829" s="205"/>
      <c r="AI2829" s="205"/>
      <c r="AJ2829" s="205"/>
      <c r="AK2829" s="4"/>
      <c r="AL2829" s="4"/>
      <c r="AM2829" s="309">
        <f t="shared" ca="1" si="1185"/>
        <v>24.46</v>
      </c>
      <c r="AN2829" s="309">
        <f t="shared" ca="1" si="1186"/>
        <v>24.06</v>
      </c>
      <c r="AO2829" s="310">
        <f t="shared" ca="1" si="1187"/>
        <v>1</v>
      </c>
      <c r="AP2829" s="310" t="b">
        <f t="shared" ca="1" si="1188"/>
        <v>0</v>
      </c>
      <c r="AQ2829" s="309">
        <f t="shared" ca="1" si="1189"/>
        <v>0</v>
      </c>
      <c r="AR2829" s="205">
        <f t="shared" ca="1" si="1172"/>
        <v>0</v>
      </c>
      <c r="AS2829" s="45" t="b">
        <f t="shared" ca="1" si="1173"/>
        <v>0</v>
      </c>
      <c r="AT2829">
        <f t="shared" ca="1" si="1174"/>
        <v>0</v>
      </c>
      <c r="AU2829" t="b">
        <f t="shared" ca="1" si="1190"/>
        <v>0</v>
      </c>
      <c r="AV2829" t="b">
        <f t="shared" ca="1" si="1191"/>
        <v>0</v>
      </c>
      <c r="AW2829" s="266" t="b">
        <f t="shared" ca="1" si="1192"/>
        <v>0</v>
      </c>
      <c r="AX2829" t="b">
        <f t="shared" ca="1" si="1193"/>
        <v>0</v>
      </c>
      <c r="AY2829" s="266" t="b">
        <f t="shared" ca="1" si="1194"/>
        <v>0</v>
      </c>
    </row>
    <row r="2830" spans="1:51" x14ac:dyDescent="0.25">
      <c r="A2830">
        <v>2798</v>
      </c>
      <c r="B2830" s="163">
        <f ca="1">OFFSET(InputPriceData!B$15,CalculationsAndCharts!$A2830+$A$11,0,1,1)</f>
        <v>37953</v>
      </c>
      <c r="C2830" s="3">
        <f ca="1">OFFSET(InputPriceData!G$15,CalculationsAndCharts!$A2830+$A$11,IF($C$7,8,0),1,1)</f>
        <v>169600</v>
      </c>
      <c r="D2830" s="4">
        <f ca="1">OFFSET(InputPriceData!C$15,CalculationsAndCharts!$A2830+$A$11,IF($C$7,8,0),1,1)</f>
        <v>24.39</v>
      </c>
      <c r="E2830" s="4">
        <f ca="1">OFFSET(InputPriceData!D$15,CalculationsAndCharts!$A2830+$A$11,IF($C$7,8,0),1,1)</f>
        <v>24.39</v>
      </c>
      <c r="F2830" s="4">
        <f ca="1">OFFSET(InputPriceData!E$15,CalculationsAndCharts!$A2830+$A$11,IF($C$7,8,0),1,1)</f>
        <v>24.17</v>
      </c>
      <c r="G2830" s="4">
        <f ca="1">OFFSET(InputPriceData!F$15,CalculationsAndCharts!$A2830+$A$11,IF($C$7,8,0),1,1)</f>
        <v>24.27</v>
      </c>
      <c r="H2830" s="128"/>
      <c r="I2830" s="128"/>
      <c r="K2830" s="124"/>
      <c r="L2830" s="279"/>
      <c r="M2830" s="281"/>
      <c r="N2830" s="280"/>
      <c r="O2830" s="4"/>
      <c r="P2830" s="4"/>
      <c r="Q2830" s="3"/>
      <c r="S2830" s="309">
        <f t="shared" ca="1" si="1175"/>
        <v>24.36</v>
      </c>
      <c r="T2830" s="309">
        <f t="shared" ca="1" si="1176"/>
        <v>24.06</v>
      </c>
      <c r="U2830" s="310">
        <f t="shared" ca="1" si="1168"/>
        <v>0.70000000000000118</v>
      </c>
      <c r="V2830" s="310" t="b">
        <f t="shared" ca="1" si="1177"/>
        <v>0</v>
      </c>
      <c r="W2830" s="3">
        <f t="shared" ca="1" si="1178"/>
        <v>0</v>
      </c>
      <c r="X2830" s="3" t="str">
        <f t="shared" ca="1" si="1179"/>
        <v/>
      </c>
      <c r="Y2830" s="3" t="str">
        <f t="shared" ca="1" si="1195"/>
        <v/>
      </c>
      <c r="Z2830" s="3" t="str">
        <f t="shared" ca="1" si="1180"/>
        <v/>
      </c>
      <c r="AA2830" s="3" t="str">
        <f t="shared" ca="1" si="1181"/>
        <v/>
      </c>
      <c r="AB2830" s="205">
        <f t="shared" ca="1" si="1182"/>
        <v>0</v>
      </c>
      <c r="AC2830" s="205">
        <f t="shared" ca="1" si="1183"/>
        <v>0</v>
      </c>
      <c r="AD2830" s="205">
        <f t="shared" ca="1" si="1197"/>
        <v>0</v>
      </c>
      <c r="AE2830" s="205">
        <f t="shared" ca="1" si="1196"/>
        <v>0</v>
      </c>
      <c r="AF2830" s="205">
        <f t="shared" ca="1" si="1184"/>
        <v>0</v>
      </c>
      <c r="AG2830" s="205"/>
      <c r="AH2830" s="205"/>
      <c r="AI2830" s="205"/>
      <c r="AJ2830" s="205"/>
      <c r="AK2830" s="4"/>
      <c r="AL2830" s="4"/>
      <c r="AM2830" s="309">
        <f t="shared" ca="1" si="1185"/>
        <v>24.36</v>
      </c>
      <c r="AN2830" s="309">
        <f t="shared" ca="1" si="1186"/>
        <v>24.06</v>
      </c>
      <c r="AO2830" s="310">
        <f t="shared" ca="1" si="1187"/>
        <v>0.70000000000000118</v>
      </c>
      <c r="AP2830" s="310" t="b">
        <f t="shared" ca="1" si="1188"/>
        <v>0</v>
      </c>
      <c r="AQ2830" s="309">
        <f t="shared" ca="1" si="1189"/>
        <v>0</v>
      </c>
      <c r="AR2830" s="205">
        <f t="shared" ca="1" si="1172"/>
        <v>0</v>
      </c>
      <c r="AS2830" s="45" t="b">
        <f t="shared" ca="1" si="1173"/>
        <v>0</v>
      </c>
      <c r="AT2830">
        <f t="shared" ca="1" si="1174"/>
        <v>0</v>
      </c>
      <c r="AU2830" t="b">
        <f t="shared" ca="1" si="1190"/>
        <v>0</v>
      </c>
      <c r="AV2830" t="b">
        <f t="shared" ca="1" si="1191"/>
        <v>0</v>
      </c>
      <c r="AW2830" s="266" t="b">
        <f t="shared" ca="1" si="1192"/>
        <v>0</v>
      </c>
      <c r="AX2830" t="b">
        <f t="shared" ca="1" si="1193"/>
        <v>0</v>
      </c>
      <c r="AY2830" s="266" t="b">
        <f t="shared" ca="1" si="1194"/>
        <v>0</v>
      </c>
    </row>
    <row r="2831" spans="1:51" x14ac:dyDescent="0.25">
      <c r="A2831">
        <v>2799</v>
      </c>
      <c r="B2831" s="163">
        <f ca="1">OFFSET(InputPriceData!B$15,CalculationsAndCharts!$A2831+$A$11,0,1,1)</f>
        <v>37951</v>
      </c>
      <c r="C2831" s="3">
        <f ca="1">OFFSET(InputPriceData!G$15,CalculationsAndCharts!$A2831+$A$11,IF($C$7,8,0),1,1)</f>
        <v>341200</v>
      </c>
      <c r="D2831" s="4">
        <f ca="1">OFFSET(InputPriceData!C$15,CalculationsAndCharts!$A2831+$A$11,IF($C$7,8,0),1,1)</f>
        <v>24.19</v>
      </c>
      <c r="E2831" s="4">
        <f ca="1">OFFSET(InputPriceData!D$15,CalculationsAndCharts!$A2831+$A$11,IF($C$7,8,0),1,1)</f>
        <v>24.4</v>
      </c>
      <c r="F2831" s="4">
        <f ca="1">OFFSET(InputPriceData!E$15,CalculationsAndCharts!$A2831+$A$11,IF($C$7,8,0),1,1)</f>
        <v>24.16</v>
      </c>
      <c r="G2831" s="4">
        <f ca="1">OFFSET(InputPriceData!F$15,CalculationsAndCharts!$A2831+$A$11,IF($C$7,8,0),1,1)</f>
        <v>24.36</v>
      </c>
      <c r="H2831" s="128"/>
      <c r="I2831" s="128"/>
      <c r="K2831" s="124"/>
      <c r="L2831" s="279"/>
      <c r="M2831" s="281"/>
      <c r="N2831" s="280"/>
      <c r="O2831" s="4"/>
      <c r="P2831" s="4"/>
      <c r="Q2831" s="3"/>
      <c r="S2831" s="309">
        <f t="shared" ca="1" si="1175"/>
        <v>24.36</v>
      </c>
      <c r="T2831" s="309">
        <f t="shared" ca="1" si="1176"/>
        <v>24.06</v>
      </c>
      <c r="U2831" s="310">
        <f t="shared" ca="1" si="1168"/>
        <v>1</v>
      </c>
      <c r="V2831" s="310" t="b">
        <f t="shared" ca="1" si="1177"/>
        <v>0</v>
      </c>
      <c r="W2831" s="3">
        <f t="shared" ca="1" si="1178"/>
        <v>0</v>
      </c>
      <c r="X2831" s="3" t="str">
        <f t="shared" ca="1" si="1179"/>
        <v/>
      </c>
      <c r="Y2831" s="3" t="str">
        <f t="shared" ca="1" si="1195"/>
        <v/>
      </c>
      <c r="Z2831" s="3" t="str">
        <f t="shared" ca="1" si="1180"/>
        <v/>
      </c>
      <c r="AA2831" s="3" t="str">
        <f t="shared" ca="1" si="1181"/>
        <v/>
      </c>
      <c r="AB2831" s="205">
        <f t="shared" ca="1" si="1182"/>
        <v>0</v>
      </c>
      <c r="AC2831" s="205">
        <f t="shared" ca="1" si="1183"/>
        <v>0</v>
      </c>
      <c r="AD2831" s="205">
        <f t="shared" ca="1" si="1197"/>
        <v>0</v>
      </c>
      <c r="AE2831" s="205">
        <f t="shared" ca="1" si="1196"/>
        <v>0</v>
      </c>
      <c r="AF2831" s="205">
        <f t="shared" ca="1" si="1184"/>
        <v>0</v>
      </c>
      <c r="AG2831" s="205"/>
      <c r="AH2831" s="205"/>
      <c r="AI2831" s="205"/>
      <c r="AJ2831" s="205"/>
      <c r="AK2831" s="4"/>
      <c r="AL2831" s="4"/>
      <c r="AM2831" s="309">
        <f t="shared" ca="1" si="1185"/>
        <v>24.36</v>
      </c>
      <c r="AN2831" s="309">
        <f t="shared" ca="1" si="1186"/>
        <v>24.06</v>
      </c>
      <c r="AO2831" s="310">
        <f t="shared" ca="1" si="1187"/>
        <v>1</v>
      </c>
      <c r="AP2831" s="310" t="b">
        <f t="shared" ca="1" si="1188"/>
        <v>0</v>
      </c>
      <c r="AQ2831" s="309">
        <f t="shared" ca="1" si="1189"/>
        <v>0</v>
      </c>
      <c r="AR2831" s="205">
        <f t="shared" ca="1" si="1172"/>
        <v>0</v>
      </c>
      <c r="AS2831" s="45" t="b">
        <f t="shared" ca="1" si="1173"/>
        <v>0</v>
      </c>
      <c r="AT2831">
        <f t="shared" ca="1" si="1174"/>
        <v>0</v>
      </c>
      <c r="AU2831" t="b">
        <f t="shared" ca="1" si="1190"/>
        <v>0</v>
      </c>
      <c r="AV2831" t="b">
        <f t="shared" ca="1" si="1191"/>
        <v>0</v>
      </c>
      <c r="AW2831" s="266" t="b">
        <f t="shared" ca="1" si="1192"/>
        <v>0</v>
      </c>
      <c r="AX2831" t="b">
        <f t="shared" ca="1" si="1193"/>
        <v>0</v>
      </c>
      <c r="AY2831" s="266" t="b">
        <f ca="1">AND(AX2832,AND(AV2832&lt;&gt;AO2833,AV2832))</f>
        <v>0</v>
      </c>
    </row>
    <row r="2832" spans="1:51" x14ac:dyDescent="0.25">
      <c r="A2832">
        <v>2800</v>
      </c>
      <c r="B2832" s="163">
        <f ca="1">OFFSET(InputPriceData!B$15,CalculationsAndCharts!$A2832+$A$11,0,1,1)</f>
        <v>37950</v>
      </c>
      <c r="C2832" s="3">
        <f ca="1">OFFSET(InputPriceData!G$15,CalculationsAndCharts!$A2832+$A$11,IF($C$7,8,0),1,1)</f>
        <v>556900</v>
      </c>
      <c r="D2832" s="4">
        <f ca="1">OFFSET(InputPriceData!C$15,CalculationsAndCharts!$A2832+$A$11,IF($C$7,8,0),1,1)</f>
        <v>23.82</v>
      </c>
      <c r="E2832" s="4">
        <f ca="1">OFFSET(InputPriceData!D$15,CalculationsAndCharts!$A2832+$A$11,IF($C$7,8,0),1,1)</f>
        <v>24.15</v>
      </c>
      <c r="F2832" s="4">
        <f ca="1">OFFSET(InputPriceData!E$15,CalculationsAndCharts!$A2832+$A$11,IF($C$7,8,0),1,1)</f>
        <v>23.73</v>
      </c>
      <c r="G2832" s="4">
        <f ca="1">OFFSET(InputPriceData!F$15,CalculationsAndCharts!$A2832+$A$11,IF($C$7,8,0),1,1)</f>
        <v>24.06</v>
      </c>
      <c r="H2832" s="128"/>
      <c r="I2832" s="128"/>
      <c r="K2832" s="124"/>
      <c r="L2832" s="279"/>
      <c r="M2832" s="281"/>
      <c r="N2832" s="280"/>
      <c r="O2832" s="4"/>
      <c r="P2832" s="4"/>
      <c r="Q2832" s="3"/>
      <c r="S2832" s="309">
        <f t="shared" ca="1" si="1175"/>
        <v>24.06</v>
      </c>
      <c r="T2832" s="309">
        <f t="shared" ca="1" si="1176"/>
        <v>24.06</v>
      </c>
      <c r="U2832" s="310">
        <f ca="1">IFERROR((G2832- T2832)/(S2832-T2832),0)</f>
        <v>0</v>
      </c>
      <c r="V2832" s="310" t="b">
        <f t="shared" ca="1" si="1177"/>
        <v>0</v>
      </c>
      <c r="W2832" s="3">
        <f t="shared" ca="1" si="1178"/>
        <v>0</v>
      </c>
      <c r="X2832" s="3" t="str">
        <f t="shared" ca="1" si="1179"/>
        <v/>
      </c>
      <c r="Y2832" s="3" t="str">
        <f t="shared" ca="1" si="1195"/>
        <v/>
      </c>
      <c r="Z2832" s="3" t="str">
        <f t="shared" ca="1" si="1180"/>
        <v/>
      </c>
      <c r="AA2832" s="3" t="str">
        <f t="shared" ca="1" si="1181"/>
        <v/>
      </c>
      <c r="AB2832" s="205">
        <f t="shared" ca="1" si="1182"/>
        <v>0</v>
      </c>
      <c r="AC2832" s="205">
        <f t="shared" ca="1" si="1183"/>
        <v>0</v>
      </c>
      <c r="AD2832" s="205">
        <f t="shared" ca="1" si="1197"/>
        <v>0</v>
      </c>
      <c r="AE2832" s="205">
        <f t="shared" ca="1" si="1196"/>
        <v>0</v>
      </c>
      <c r="AF2832" s="205">
        <f t="shared" ca="1" si="1184"/>
        <v>0</v>
      </c>
      <c r="AG2832" s="205"/>
      <c r="AH2832" s="205"/>
      <c r="AI2832" s="205"/>
      <c r="AJ2832" s="205"/>
      <c r="AK2832" s="4"/>
      <c r="AL2832" s="4"/>
      <c r="AM2832" s="309">
        <f t="shared" ca="1" si="1185"/>
        <v>24.06</v>
      </c>
      <c r="AN2832" s="309">
        <f t="shared" ca="1" si="1186"/>
        <v>24.06</v>
      </c>
      <c r="AO2832" s="310">
        <f t="shared" ca="1" si="1187"/>
        <v>0</v>
      </c>
      <c r="AP2832" s="310" t="b">
        <f t="shared" ca="1" si="1188"/>
        <v>0</v>
      </c>
      <c r="AQ2832" s="309">
        <f t="shared" si="1189"/>
        <v>0</v>
      </c>
      <c r="AR2832" s="205">
        <f t="shared" si="1172"/>
        <v>0</v>
      </c>
      <c r="AS2832" s="45" t="b">
        <f t="shared" ca="1" si="1173"/>
        <v>0</v>
      </c>
      <c r="AT2832">
        <f t="shared" si="1174"/>
        <v>0</v>
      </c>
      <c r="AU2832" t="b">
        <f t="shared" si="1190"/>
        <v>0</v>
      </c>
      <c r="AV2832" t="b">
        <f t="shared" ca="1" si="1191"/>
        <v>0</v>
      </c>
      <c r="AW2832" s="266" t="b">
        <f t="shared" si="1192"/>
        <v>0</v>
      </c>
      <c r="AX2832" t="b">
        <f>IF(AX2833,IF(AY2832,FALSE,AX2833),IF(AW2832,TRUE,AX2833))</f>
        <v>0</v>
      </c>
      <c r="AY2832" s="266" t="b">
        <f>AND(AX2833,AND(AO2833&lt;&gt;AO2834,AO2833))</f>
        <v>0</v>
      </c>
    </row>
    <row r="2833" spans="42:50" x14ac:dyDescent="0.25">
      <c r="AP2833" t="b">
        <v>0</v>
      </c>
      <c r="AX2833" t="b">
        <v>0</v>
      </c>
    </row>
  </sheetData>
  <dataConsolidate/>
  <mergeCells count="51">
    <mergeCell ref="D27:E30"/>
    <mergeCell ref="AV29:AV32"/>
    <mergeCell ref="AW27:AY28"/>
    <mergeCell ref="AP25:AP26"/>
    <mergeCell ref="AW23:AW24"/>
    <mergeCell ref="AX20:AX24"/>
    <mergeCell ref="W18:W21"/>
    <mergeCell ref="AD28:AD32"/>
    <mergeCell ref="AE29:AE32"/>
    <mergeCell ref="AF29:AF32"/>
    <mergeCell ref="AO31:AO32"/>
    <mergeCell ref="AT31:AT32"/>
    <mergeCell ref="AU28:AU32"/>
    <mergeCell ref="AW31:AY31"/>
    <mergeCell ref="AJ26:AJ27"/>
    <mergeCell ref="M31:M32"/>
    <mergeCell ref="T7:W10"/>
    <mergeCell ref="AM30:AM32"/>
    <mergeCell ref="AN30:AN32"/>
    <mergeCell ref="A31:A32"/>
    <mergeCell ref="S30:S32"/>
    <mergeCell ref="T30:T32"/>
    <mergeCell ref="U31:U32"/>
    <mergeCell ref="X30:X32"/>
    <mergeCell ref="Y30:Y32"/>
    <mergeCell ref="D15:F15"/>
    <mergeCell ref="B19:D19"/>
    <mergeCell ref="B20:D20"/>
    <mergeCell ref="B21:D21"/>
    <mergeCell ref="W26:W32"/>
    <mergeCell ref="Z29:Z32"/>
    <mergeCell ref="B27:C27"/>
    <mergeCell ref="L31:L32"/>
    <mergeCell ref="N31:N32"/>
    <mergeCell ref="AB29:AB32"/>
    <mergeCell ref="AC29:AC32"/>
    <mergeCell ref="V26:V32"/>
    <mergeCell ref="AA27:AA32"/>
    <mergeCell ref="AE20:AE23"/>
    <mergeCell ref="AI21:AI23"/>
    <mergeCell ref="AJ29:AJ30"/>
    <mergeCell ref="AG31:AH31"/>
    <mergeCell ref="AG21:AG23"/>
    <mergeCell ref="AF18:AF23"/>
    <mergeCell ref="AI27:AI29"/>
    <mergeCell ref="AM7:AP10"/>
    <mergeCell ref="AR30:AR32"/>
    <mergeCell ref="AP29:AP32"/>
    <mergeCell ref="AS31:AS32"/>
    <mergeCell ref="AW29:AY30"/>
    <mergeCell ref="AQ30:AQ32"/>
  </mergeCells>
  <phoneticPr fontId="3" type="noConversion"/>
  <conditionalFormatting sqref="B14:C14">
    <cfRule type="expression" dxfId="1" priority="9">
      <formula>$B$14&lt;&gt;"Last: "</formula>
    </cfRule>
  </conditionalFormatting>
  <dataValidations count="1">
    <dataValidation type="whole" allowBlank="1" showInputMessage="1" showErrorMessage="1" errorTitle="Back Test Bars out of Range" error="must be between 200 and the value in cell A8" sqref="A23">
      <formula1>200</formula1>
      <formula2>A8</formula2>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70" r:id="rId4" name="Scroll Bar 522">
              <controlPr defaultSize="0" autoPict="0">
                <anchor>
                  <from>
                    <xdr:col>6</xdr:col>
                    <xdr:colOff>68580</xdr:colOff>
                    <xdr:row>28</xdr:row>
                    <xdr:rowOff>45720</xdr:rowOff>
                  </from>
                  <to>
                    <xdr:col>17</xdr:col>
                    <xdr:colOff>7620</xdr:colOff>
                    <xdr:row>29</xdr:row>
                    <xdr:rowOff>76200</xdr:rowOff>
                  </to>
                </anchor>
              </controlPr>
            </control>
          </mc:Choice>
        </mc:AlternateContent>
        <mc:AlternateContent xmlns:mc="http://schemas.openxmlformats.org/markup-compatibility/2006">
          <mc:Choice Requires="x14">
            <control shapeId="2593" r:id="rId5"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6" name="Button 8997">
              <controlPr defaultSize="0" print="0" autoFill="0" autoPict="0" macro="[0]!ButtonChartTheseDates_Click">
                <anchor moveWithCells="1" sizeWithCells="1">
                  <from>
                    <xdr:col>3</xdr:col>
                    <xdr:colOff>228600</xdr:colOff>
                    <xdr:row>14</xdr:row>
                    <xdr:rowOff>167640</xdr:rowOff>
                  </from>
                  <to>
                    <xdr:col>5</xdr:col>
                    <xdr:colOff>556260</xdr:colOff>
                    <xdr:row>16</xdr:row>
                    <xdr:rowOff>137160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6" tint="0.39997558519241921"/>
  </sheetPr>
  <dimension ref="A1:L286"/>
  <sheetViews>
    <sheetView workbookViewId="0">
      <selection activeCell="R48" sqref="R48"/>
    </sheetView>
  </sheetViews>
  <sheetFormatPr defaultRowHeight="13.2" x14ac:dyDescent="0.25"/>
  <cols>
    <col min="1" max="1" width="5.33203125" style="168" customWidth="1"/>
    <col min="2" max="2" width="11.77734375" style="169" customWidth="1"/>
    <col min="3" max="3" width="11.44140625" style="168" customWidth="1"/>
    <col min="4" max="4" width="10.88671875" style="168" customWidth="1"/>
    <col min="5" max="5" width="10.77734375" style="169" customWidth="1"/>
    <col min="6" max="6" width="10.5546875" style="168" customWidth="1"/>
    <col min="7" max="7" width="10.33203125" style="168" customWidth="1"/>
    <col min="8" max="8" width="8.88671875" style="168"/>
    <col min="9" max="9" width="9.44140625" style="168" customWidth="1"/>
    <col min="10" max="10" width="1.5546875" style="168" customWidth="1"/>
    <col min="11" max="16384" width="8.88671875" style="168"/>
  </cols>
  <sheetData>
    <row r="1" spans="1:9" x14ac:dyDescent="0.25">
      <c r="B1" s="221" t="s">
        <v>227</v>
      </c>
    </row>
    <row r="2" spans="1:9" x14ac:dyDescent="0.25">
      <c r="B2" s="222"/>
      <c r="C2" s="265">
        <f ca="1">CalculationsAndCharts!$A$8</f>
        <v>2800</v>
      </c>
      <c r="D2" s="223" t="s">
        <v>160</v>
      </c>
    </row>
    <row r="3" spans="1:9" ht="13.8" thickBot="1" x14ac:dyDescent="0.3">
      <c r="D3" s="170" t="str">
        <f ca="1">"Transaction reporting period extending from " &amp; TEXT(OFFSET(CalculationsAndCharts!$B$32,C2,0,1,1),"mm/dd/yyyy") &amp; " to "&amp; TEXT(CalculationsAndCharts!$B$33,"mm/dd/yyyy")</f>
        <v>Transaction reporting period extending from 11/25/2003 to 01/09/2015</v>
      </c>
    </row>
    <row r="4" spans="1:9" x14ac:dyDescent="0.25">
      <c r="B4" s="225" t="s">
        <v>138</v>
      </c>
      <c r="C4" s="226"/>
      <c r="D4" s="226"/>
      <c r="E4" s="227"/>
      <c r="F4" s="228"/>
      <c r="G4" s="228"/>
      <c r="H4" s="228"/>
      <c r="I4" s="229"/>
    </row>
    <row r="5" spans="1:9" x14ac:dyDescent="0.25">
      <c r="B5" s="230">
        <f ca="1">COUNT(OFFSET(B15,0,0,C2,1))</f>
        <v>130</v>
      </c>
      <c r="C5" s="231" t="s">
        <v>139</v>
      </c>
      <c r="D5" s="232"/>
      <c r="E5" s="233"/>
      <c r="F5" s="234"/>
      <c r="G5" s="234"/>
      <c r="H5" s="234"/>
      <c r="I5" s="235"/>
    </row>
    <row r="6" spans="1:9" x14ac:dyDescent="0.25">
      <c r="B6" s="230">
        <f ca="1">COUNTIF(OFFSET(H15,0,0,B5,1),"&gt;0")</f>
        <v>71</v>
      </c>
      <c r="C6" s="236" t="s">
        <v>140</v>
      </c>
      <c r="D6" s="380" t="s">
        <v>141</v>
      </c>
      <c r="E6" s="237">
        <f ca="1">MAX(OFFSET(H15,0,0,B5,1))</f>
        <v>3.5</v>
      </c>
      <c r="F6" s="238"/>
      <c r="G6" s="232"/>
      <c r="H6" s="239" t="s">
        <v>142</v>
      </c>
      <c r="I6" s="240">
        <f ca="1">SUMIF(OFFSET(H15,0,0,B5,1),"&gt;0")</f>
        <v>63.94</v>
      </c>
    </row>
    <row r="7" spans="1:9" x14ac:dyDescent="0.25">
      <c r="B7" s="230">
        <f ca="1">COUNTIF(OFFSET(H15,0,0,B5,1),"&lt;=0")</f>
        <v>59</v>
      </c>
      <c r="C7" s="236" t="s">
        <v>143</v>
      </c>
      <c r="D7" s="380" t="s">
        <v>144</v>
      </c>
      <c r="E7" s="237">
        <f ca="1">MIN(OFFSET(H15,0,0,B5,1))</f>
        <v>-6.52</v>
      </c>
      <c r="F7" s="238"/>
      <c r="G7" s="232"/>
      <c r="H7" s="239" t="s">
        <v>145</v>
      </c>
      <c r="I7" s="240">
        <f ca="1">SUMIF(OFFSET(H15,0,0,B5,1),"&lt;0")</f>
        <v>-31.06999999999999</v>
      </c>
    </row>
    <row r="8" spans="1:9" x14ac:dyDescent="0.25">
      <c r="B8" s="241"/>
      <c r="C8" s="234"/>
      <c r="D8" s="234"/>
      <c r="E8" s="242"/>
      <c r="F8" s="234"/>
      <c r="G8" s="234"/>
      <c r="H8" s="243" t="s">
        <v>146</v>
      </c>
      <c r="I8" s="244">
        <f ca="1">SUM(OFFSET(H15,0,0,B5,1))</f>
        <v>32.870000000000005</v>
      </c>
    </row>
    <row r="9" spans="1:9" ht="13.8" thickBot="1" x14ac:dyDescent="0.3">
      <c r="B9" s="241"/>
      <c r="C9" s="234"/>
      <c r="D9" s="234"/>
      <c r="E9" s="242"/>
      <c r="F9" s="234"/>
      <c r="G9" s="234"/>
      <c r="H9" s="234"/>
      <c r="I9" s="235"/>
    </row>
    <row r="10" spans="1:9" ht="13.8" thickBot="1" x14ac:dyDescent="0.3">
      <c r="B10" s="241"/>
      <c r="C10" s="234"/>
      <c r="D10" s="234"/>
      <c r="E10" s="242"/>
      <c r="F10" s="245"/>
      <c r="G10" s="246"/>
      <c r="H10" s="247" t="s">
        <v>155</v>
      </c>
      <c r="I10" s="248">
        <f ca="1">MIN(OFFSET(I15,0,0,B5,1))</f>
        <v>9.9999999999997868E-2</v>
      </c>
    </row>
    <row r="11" spans="1:9" x14ac:dyDescent="0.25">
      <c r="B11" s="241"/>
      <c r="C11" s="234"/>
      <c r="D11" s="234"/>
      <c r="E11" s="242"/>
      <c r="F11" s="234"/>
      <c r="G11" s="234"/>
      <c r="H11" s="243"/>
      <c r="I11" s="244"/>
    </row>
    <row r="12" spans="1:9" ht="13.8" thickBot="1" x14ac:dyDescent="0.3">
      <c r="B12" s="249"/>
      <c r="C12" s="250"/>
      <c r="D12" s="250"/>
      <c r="E12" s="251">
        <f ca="1">MATCH(TRUE,OFFSET(CalculationsAndCharts!$AY$32,1,0,C2,1),0)</f>
        <v>11</v>
      </c>
      <c r="F12" s="252" t="str">
        <f ca="1">IF($E$12&gt;$B$15,"Open Trade; Marked to Current Bar Open $","")</f>
        <v>Open Trade; Marked to Current Bar Open $</v>
      </c>
      <c r="G12" s="250"/>
      <c r="H12" s="250"/>
      <c r="I12" s="253"/>
    </row>
    <row r="13" spans="1:9" ht="13.2" customHeight="1" x14ac:dyDescent="0.25">
      <c r="A13" s="168" t="s">
        <v>239</v>
      </c>
      <c r="B13" s="254"/>
      <c r="C13" s="255" t="s">
        <v>147</v>
      </c>
      <c r="D13" s="256"/>
      <c r="E13" s="257"/>
      <c r="F13" s="255" t="s">
        <v>148</v>
      </c>
      <c r="G13" s="256"/>
      <c r="H13" s="552" t="s">
        <v>149</v>
      </c>
      <c r="I13" s="554" t="s">
        <v>150</v>
      </c>
    </row>
    <row r="14" spans="1:9" x14ac:dyDescent="0.25">
      <c r="A14" s="168" t="s">
        <v>240</v>
      </c>
      <c r="B14" s="258" t="s">
        <v>24</v>
      </c>
      <c r="C14" s="259" t="s">
        <v>1</v>
      </c>
      <c r="D14" s="259" t="s">
        <v>151</v>
      </c>
      <c r="E14" s="259" t="s">
        <v>24</v>
      </c>
      <c r="F14" s="259" t="s">
        <v>1</v>
      </c>
      <c r="G14" s="259" t="s">
        <v>151</v>
      </c>
      <c r="H14" s="553"/>
      <c r="I14" s="555"/>
    </row>
    <row r="15" spans="1:9" x14ac:dyDescent="0.25">
      <c r="A15" s="168">
        <f ca="1">IF(B15&lt;&gt;"",1+A16,0)</f>
        <v>130</v>
      </c>
      <c r="B15" s="260">
        <f ca="1">MATCH(TRUE,OFFSET(CalculationsAndCharts!$AW$33,0,0, $C$2,1),0)</f>
        <v>3</v>
      </c>
      <c r="C15" s="261">
        <f ca="1">OFFSET(CalculationsAndCharts!$B$32, B15,0,1,1)</f>
        <v>42011</v>
      </c>
      <c r="D15" s="262">
        <f ca="1">OFFSET(CalculationsAndCharts!$D$32, B15,0,1,1)</f>
        <v>25.64</v>
      </c>
      <c r="E15" s="263" t="str">
        <f ca="1">IF($E$12&gt;$B$15,"OPEN",$E$12)</f>
        <v>OPEN</v>
      </c>
      <c r="F15" s="261">
        <f ca="1">IF($E$12&gt;$B$15,CalculationsAndCharts!$B$33,OFFSET(CalculationsAndCharts!$B$32, E15,0,1,1))</f>
        <v>42013</v>
      </c>
      <c r="G15" s="262">
        <f ca="1">IF($E$12&gt;$B$15,CalculationsAndCharts!$D$33,OFFSET(CalculationsAndCharts!$D$32, E15,0,1,1))</f>
        <v>26.67</v>
      </c>
      <c r="H15" s="262">
        <f ca="1">G15-D15</f>
        <v>1.0300000000000011</v>
      </c>
      <c r="I15" s="264">
        <f ca="1">H15+IF(ISNA(I16),0,I16)</f>
        <v>32.870000000000005</v>
      </c>
    </row>
    <row r="16" spans="1:9" x14ac:dyDescent="0.25">
      <c r="A16" s="168">
        <f t="shared" ref="A16:A79" ca="1" si="0">IF(B16&lt;&gt;"",1+A17,0)</f>
        <v>129</v>
      </c>
      <c r="B16" s="260">
        <f ca="1">IFERROR(MATCH(TRUE,OFFSET(CalculationsAndCharts!$AW$33,B15,0, $C$2-B15,1),0)+B15,"")</f>
        <v>20</v>
      </c>
      <c r="C16" s="261">
        <f ca="1">IFERROR(OFFSET(CalculationsAndCharts!$B$32, B16,0,1,1),"")</f>
        <v>41984</v>
      </c>
      <c r="D16" s="262">
        <f ca="1">IFERROR(OFFSET(CalculationsAndCharts!$D$32, B16,0,1,1),"")</f>
        <v>25.66</v>
      </c>
      <c r="E16" s="263">
        <f ca="1">IFERROR(IF($E$12&gt;$B$15,$E$12,(MATCH(TRUE,OFFSET(CalculationsAndCharts!$AY$33,E15,0, $C$2-E15,1),0)+E15)),"")</f>
        <v>11</v>
      </c>
      <c r="F16" s="261">
        <f ca="1">IFERROR(OFFSET(CalculationsAndCharts!$B$32, E16,0,1,1),"")</f>
        <v>41997</v>
      </c>
      <c r="G16" s="262">
        <f ca="1">IFERROR(OFFSET(CalculationsAndCharts!$D$32, E16,0,1,1),"")</f>
        <v>27.53</v>
      </c>
      <c r="H16" s="262">
        <f ca="1">IFERROR(G16-D16,"")</f>
        <v>1.870000000000001</v>
      </c>
      <c r="I16" s="264">
        <f ca="1">IFERROR(H16+IF(""=I17,0,I17),"")</f>
        <v>31.84</v>
      </c>
    </row>
    <row r="17" spans="1:12" x14ac:dyDescent="0.25">
      <c r="A17" s="168">
        <f t="shared" ca="1" si="0"/>
        <v>128</v>
      </c>
      <c r="B17" s="260">
        <f ca="1">IFERROR(MATCH(TRUE,OFFSET(CalculationsAndCharts!$AW$33,B16,0, $C$2-B16,1),0)+B16,"")</f>
        <v>63</v>
      </c>
      <c r="C17" s="261">
        <f ca="1">IFERROR(OFFSET(CalculationsAndCharts!$B$32, B17,0,1,1),"")</f>
        <v>41922</v>
      </c>
      <c r="D17" s="262">
        <f ca="1">IFERROR(OFFSET(CalculationsAndCharts!$D$32, B17,0,1,1),"")</f>
        <v>22.55</v>
      </c>
      <c r="E17" s="263">
        <f ca="1">IF(B17="","",IFERROR((MATCH(TRUE,OFFSET(CalculationsAndCharts!$AY$33,E16,0, $C$2-E16,1),0)+E16),""))</f>
        <v>54</v>
      </c>
      <c r="F17" s="261">
        <f ca="1">IFERROR(OFFSET(CalculationsAndCharts!$B$32, E17,0,1,1),"")</f>
        <v>41935</v>
      </c>
      <c r="G17" s="262">
        <f ca="1">IFERROR(OFFSET(CalculationsAndCharts!$D$32, E17,0,1,1),"")</f>
        <v>25.28</v>
      </c>
      <c r="H17" s="262">
        <f t="shared" ref="H17" ca="1" si="1">IFERROR(G17-D17,"")</f>
        <v>2.7300000000000004</v>
      </c>
      <c r="I17" s="264">
        <f t="shared" ref="I17" ca="1" si="2">IFERROR(H17+IF(""=I18,0,I18),"")</f>
        <v>29.97</v>
      </c>
    </row>
    <row r="18" spans="1:12" x14ac:dyDescent="0.25">
      <c r="A18" s="168">
        <f t="shared" ca="1" si="0"/>
        <v>127</v>
      </c>
      <c r="B18" s="260">
        <f ca="1">IFERROR(MATCH(TRUE,OFFSET(CalculationsAndCharts!$AW$33,B17,0, $C$2-B17,1),0)+B17,"")</f>
        <v>74</v>
      </c>
      <c r="C18" s="261">
        <f ca="1">IFERROR(OFFSET(CalculationsAndCharts!$B$32, B18,0,1,1),"")</f>
        <v>41907</v>
      </c>
      <c r="D18" s="262">
        <f ca="1">IFERROR(OFFSET(CalculationsAndCharts!$D$32, B18,0,1,1),"")</f>
        <v>23.76</v>
      </c>
      <c r="E18" s="263">
        <f ca="1">IF(B18="","",IFERROR((MATCH(TRUE,OFFSET(CalculationsAndCharts!$AY$33,E17,0, $C$2-E17,1),0)+E17),""))</f>
        <v>65</v>
      </c>
      <c r="F18" s="261">
        <f ca="1">IFERROR(OFFSET(CalculationsAndCharts!$B$32, E18,0,1,1),"")</f>
        <v>41920</v>
      </c>
      <c r="G18" s="262">
        <f ca="1">IFERROR(OFFSET(CalculationsAndCharts!$D$32, E18,0,1,1),"")</f>
        <v>22.95</v>
      </c>
      <c r="H18" s="262">
        <f t="shared" ref="H18:H81" ca="1" si="3">IFERROR(G18-D18,"")</f>
        <v>-0.81000000000000227</v>
      </c>
      <c r="I18" s="264">
        <f t="shared" ref="I18:I81" ca="1" si="4">IFERROR(H18+IF(""=I19,0,I19),"")</f>
        <v>27.24</v>
      </c>
    </row>
    <row r="19" spans="1:12" x14ac:dyDescent="0.25">
      <c r="A19" s="168">
        <f t="shared" ca="1" si="0"/>
        <v>126</v>
      </c>
      <c r="B19" s="260">
        <f ca="1">IFERROR(MATCH(TRUE,OFFSET(CalculationsAndCharts!$AW$33,B18,0, $C$2-B18,1),0)+B18,"")</f>
        <v>137</v>
      </c>
      <c r="C19" s="261">
        <f ca="1">IFERROR(OFFSET(CalculationsAndCharts!$B$32, B19,0,1,1),"")</f>
        <v>41816</v>
      </c>
      <c r="D19" s="262">
        <f ca="1">IFERROR(OFFSET(CalculationsAndCharts!$D$32, B19,0,1,1),"")</f>
        <v>21.05</v>
      </c>
      <c r="E19" s="263">
        <f ca="1">IF(B19="","",IFERROR((MATCH(TRUE,OFFSET(CalculationsAndCharts!$AY$33,E18,0, $C$2-E18,1),0)+E18),""))</f>
        <v>128</v>
      </c>
      <c r="F19" s="261">
        <f ca="1">IFERROR(OFFSET(CalculationsAndCharts!$B$32, E19,0,1,1),"")</f>
        <v>41830</v>
      </c>
      <c r="G19" s="262">
        <f ca="1">IFERROR(OFFSET(CalculationsAndCharts!$D$32, E19,0,1,1),"")</f>
        <v>21.57</v>
      </c>
      <c r="H19" s="262">
        <f t="shared" ca="1" si="3"/>
        <v>0.51999999999999957</v>
      </c>
      <c r="I19" s="264">
        <f t="shared" ca="1" si="4"/>
        <v>28.05</v>
      </c>
    </row>
    <row r="20" spans="1:12" x14ac:dyDescent="0.25">
      <c r="A20" s="168">
        <f t="shared" ca="1" si="0"/>
        <v>125</v>
      </c>
      <c r="B20" s="260">
        <f ca="1">IFERROR(MATCH(TRUE,OFFSET(CalculationsAndCharts!$AW$33,B19,0, $C$2-B19,1),0)+B19,"")</f>
        <v>161</v>
      </c>
      <c r="C20" s="261">
        <f ca="1">IFERROR(OFFSET(CalculationsAndCharts!$B$32, B20,0,1,1),"")</f>
        <v>41781</v>
      </c>
      <c r="D20" s="262">
        <f ca="1">IFERROR(OFFSET(CalculationsAndCharts!$D$32, B20,0,1,1),"")</f>
        <v>20.329999999999998</v>
      </c>
      <c r="E20" s="263">
        <f ca="1">IF(B20="","",IFERROR((MATCH(TRUE,OFFSET(CalculationsAndCharts!$AY$33,E19,0, $C$2-E19,1),0)+E19),""))</f>
        <v>152</v>
      </c>
      <c r="F20" s="261">
        <f ca="1">IFERROR(OFFSET(CalculationsAndCharts!$B$32, E20,0,1,1),"")</f>
        <v>41795</v>
      </c>
      <c r="G20" s="262">
        <f ca="1">IFERROR(OFFSET(CalculationsAndCharts!$D$32, E20,0,1,1),"")</f>
        <v>21.19</v>
      </c>
      <c r="H20" s="262">
        <f t="shared" ca="1" si="3"/>
        <v>0.86000000000000298</v>
      </c>
      <c r="I20" s="264">
        <f t="shared" ca="1" si="4"/>
        <v>27.53</v>
      </c>
    </row>
    <row r="21" spans="1:12" x14ac:dyDescent="0.25">
      <c r="A21" s="168">
        <f t="shared" ca="1" si="0"/>
        <v>124</v>
      </c>
      <c r="B21" s="260">
        <f ca="1">IFERROR(MATCH(TRUE,OFFSET(CalculationsAndCharts!$AW$33,B20,0, $C$2-B20,1),0)+B20,"")</f>
        <v>166</v>
      </c>
      <c r="C21" s="261">
        <f ca="1">IFERROR(OFFSET(CalculationsAndCharts!$B$32, B21,0,1,1),"")</f>
        <v>41774</v>
      </c>
      <c r="D21" s="262">
        <f ca="1">IFERROR(OFFSET(CalculationsAndCharts!$D$32, B21,0,1,1),"")</f>
        <v>20.59</v>
      </c>
      <c r="E21" s="263">
        <f ca="1">IF(B21="","",IFERROR((MATCH(TRUE,OFFSET(CalculationsAndCharts!$AY$33,E20,0, $C$2-E20,1),0)+E20),""))</f>
        <v>165</v>
      </c>
      <c r="F21" s="261">
        <f ca="1">IFERROR(OFFSET(CalculationsAndCharts!$B$32, E21,0,1,1),"")</f>
        <v>41775</v>
      </c>
      <c r="G21" s="262">
        <f ca="1">IFERROR(OFFSET(CalculationsAndCharts!$D$32, E21,0,1,1),"")</f>
        <v>20.16</v>
      </c>
      <c r="H21" s="262">
        <f t="shared" ca="1" si="3"/>
        <v>-0.42999999999999972</v>
      </c>
      <c r="I21" s="264">
        <f t="shared" ca="1" si="4"/>
        <v>26.669999999999998</v>
      </c>
    </row>
    <row r="22" spans="1:12" x14ac:dyDescent="0.25">
      <c r="A22" s="168">
        <f t="shared" ca="1" si="0"/>
        <v>123</v>
      </c>
      <c r="B22" s="260">
        <f ca="1">IFERROR(MATCH(TRUE,OFFSET(CalculationsAndCharts!$AW$33,B21,0, $C$2-B21,1),0)+B21,"")</f>
        <v>178</v>
      </c>
      <c r="C22" s="261">
        <f ca="1">IFERROR(OFFSET(CalculationsAndCharts!$B$32, B22,0,1,1),"")</f>
        <v>41758</v>
      </c>
      <c r="D22" s="262">
        <f ca="1">IFERROR(OFFSET(CalculationsAndCharts!$D$32, B22,0,1,1),"")</f>
        <v>21.93</v>
      </c>
      <c r="E22" s="263">
        <f ca="1">IF(B22="","",IFERROR((MATCH(TRUE,OFFSET(CalculationsAndCharts!$AY$33,E21,0, $C$2-E21,1),0)+E21),""))</f>
        <v>175</v>
      </c>
      <c r="F22" s="261">
        <f ca="1">IFERROR(OFFSET(CalculationsAndCharts!$B$32, E22,0,1,1),"")</f>
        <v>41761</v>
      </c>
      <c r="G22" s="262">
        <f ca="1">IFERROR(OFFSET(CalculationsAndCharts!$D$32, E22,0,1,1),"")</f>
        <v>21.53</v>
      </c>
      <c r="H22" s="262">
        <f t="shared" ca="1" si="3"/>
        <v>-0.39999999999999858</v>
      </c>
      <c r="I22" s="264">
        <f t="shared" ca="1" si="4"/>
        <v>27.099999999999998</v>
      </c>
      <c r="L22" s="418"/>
    </row>
    <row r="23" spans="1:12" x14ac:dyDescent="0.25">
      <c r="A23" s="168">
        <f t="shared" ca="1" si="0"/>
        <v>122</v>
      </c>
      <c r="B23" s="260">
        <f ca="1">IFERROR(MATCH(TRUE,OFFSET(CalculationsAndCharts!$AW$33,B22,0, $C$2-B22,1),0)+B22,"")</f>
        <v>199</v>
      </c>
      <c r="C23" s="261">
        <f ca="1">IFERROR(OFFSET(CalculationsAndCharts!$B$32, B23,0,1,1),"")</f>
        <v>41726</v>
      </c>
      <c r="D23" s="262">
        <f ca="1">IFERROR(OFFSET(CalculationsAndCharts!$D$32, B23,0,1,1),"")</f>
        <v>21.44</v>
      </c>
      <c r="E23" s="263">
        <f ca="1">IF(B23="","",IFERROR((MATCH(TRUE,OFFSET(CalculationsAndCharts!$AY$33,E22,0, $C$2-E22,1),0)+E22),""))</f>
        <v>190</v>
      </c>
      <c r="F23" s="261">
        <f ca="1">IFERROR(OFFSET(CalculationsAndCharts!$B$32, E23,0,1,1),"")</f>
        <v>41739</v>
      </c>
      <c r="G23" s="262">
        <f ca="1">IFERROR(OFFSET(CalculationsAndCharts!$D$32, E23,0,1,1),"")</f>
        <v>22.17</v>
      </c>
      <c r="H23" s="262">
        <f t="shared" ca="1" si="3"/>
        <v>0.73000000000000043</v>
      </c>
      <c r="I23" s="264">
        <f t="shared" ca="1" si="4"/>
        <v>27.499999999999996</v>
      </c>
    </row>
    <row r="24" spans="1:12" x14ac:dyDescent="0.25">
      <c r="A24" s="168">
        <f t="shared" ca="1" si="0"/>
        <v>121</v>
      </c>
      <c r="B24" s="260">
        <f ca="1">IFERROR(MATCH(TRUE,OFFSET(CalculationsAndCharts!$AW$33,B23,0, $C$2-B23,1),0)+B23,"")</f>
        <v>226</v>
      </c>
      <c r="C24" s="261">
        <f ca="1">IFERROR(OFFSET(CalculationsAndCharts!$B$32, B24,0,1,1),"")</f>
        <v>41689</v>
      </c>
      <c r="D24" s="262">
        <f ca="1">IFERROR(OFFSET(CalculationsAndCharts!$D$32, B24,0,1,1),"")</f>
        <v>20.04</v>
      </c>
      <c r="E24" s="263">
        <f ca="1">IF(B24="","",IFERROR((MATCH(TRUE,OFFSET(CalculationsAndCharts!$AY$33,E23,0, $C$2-E23,1),0)+E23),""))</f>
        <v>217</v>
      </c>
      <c r="F24" s="261">
        <f ca="1">IFERROR(OFFSET(CalculationsAndCharts!$B$32, E24,0,1,1),"")</f>
        <v>41702</v>
      </c>
      <c r="G24" s="262">
        <f ca="1">IFERROR(OFFSET(CalculationsAndCharts!$D$32, E24,0,1,1),"")</f>
        <v>20.69</v>
      </c>
      <c r="H24" s="262">
        <f t="shared" ca="1" si="3"/>
        <v>0.65000000000000213</v>
      </c>
      <c r="I24" s="264">
        <f t="shared" ca="1" si="4"/>
        <v>26.769999999999996</v>
      </c>
    </row>
    <row r="25" spans="1:12" x14ac:dyDescent="0.25">
      <c r="A25" s="168">
        <f t="shared" ca="1" si="0"/>
        <v>120</v>
      </c>
      <c r="B25" s="260">
        <f ca="1">IFERROR(MATCH(TRUE,OFFSET(CalculationsAndCharts!$AW$33,B24,0, $C$2-B24,1),0)+B24,"")</f>
        <v>236</v>
      </c>
      <c r="C25" s="261">
        <f ca="1">IFERROR(OFFSET(CalculationsAndCharts!$B$32, B25,0,1,1),"")</f>
        <v>41674</v>
      </c>
      <c r="D25" s="262">
        <f ca="1">IFERROR(OFFSET(CalculationsAndCharts!$D$32, B25,0,1,1),"")</f>
        <v>20.34</v>
      </c>
      <c r="E25" s="263">
        <f ca="1">IF(B25="","",IFERROR((MATCH(TRUE,OFFSET(CalculationsAndCharts!$AY$33,E24,0, $C$2-E24,1),0)+E24),""))</f>
        <v>227</v>
      </c>
      <c r="F25" s="261">
        <f ca="1">IFERROR(OFFSET(CalculationsAndCharts!$B$32, E25,0,1,1),"")</f>
        <v>41688</v>
      </c>
      <c r="G25" s="262">
        <f ca="1">IFERROR(OFFSET(CalculationsAndCharts!$D$32, E25,0,1,1),"")</f>
        <v>20.29</v>
      </c>
      <c r="H25" s="262">
        <f t="shared" ca="1" si="3"/>
        <v>-5.0000000000000711E-2</v>
      </c>
      <c r="I25" s="264">
        <f t="shared" ca="1" si="4"/>
        <v>26.119999999999994</v>
      </c>
    </row>
    <row r="26" spans="1:12" x14ac:dyDescent="0.25">
      <c r="A26" s="168">
        <f t="shared" ca="1" si="0"/>
        <v>119</v>
      </c>
      <c r="B26" s="260">
        <f ca="1">IFERROR(MATCH(TRUE,OFFSET(CalculationsAndCharts!$AW$33,B25,0, $C$2-B25,1),0)+B25,"")</f>
        <v>294</v>
      </c>
      <c r="C26" s="261">
        <f ca="1">IFERROR(OFFSET(CalculationsAndCharts!$B$32, B26,0,1,1),"")</f>
        <v>41586</v>
      </c>
      <c r="D26" s="262">
        <f ca="1">IFERROR(OFFSET(CalculationsAndCharts!$D$32, B26,0,1,1),"")</f>
        <v>14.24</v>
      </c>
      <c r="E26" s="263">
        <f ca="1">IF(B26="","",IFERROR((MATCH(TRUE,OFFSET(CalculationsAndCharts!$AY$33,E25,0, $C$2-E25,1),0)+E25),""))</f>
        <v>285</v>
      </c>
      <c r="F26" s="261">
        <f ca="1">IFERROR(OFFSET(CalculationsAndCharts!$B$32, E26,0,1,1),"")</f>
        <v>41599</v>
      </c>
      <c r="G26" s="262">
        <f ca="1">IFERROR(OFFSET(CalculationsAndCharts!$D$32, E26,0,1,1),"")</f>
        <v>17.43</v>
      </c>
      <c r="H26" s="262">
        <f t="shared" ca="1" si="3"/>
        <v>3.1899999999999995</v>
      </c>
      <c r="I26" s="264">
        <f t="shared" ca="1" si="4"/>
        <v>26.169999999999995</v>
      </c>
    </row>
    <row r="27" spans="1:12" x14ac:dyDescent="0.25">
      <c r="A27" s="168">
        <f t="shared" ca="1" si="0"/>
        <v>118</v>
      </c>
      <c r="B27" s="260">
        <f ca="1">IFERROR(MATCH(TRUE,OFFSET(CalculationsAndCharts!$AW$33,B26,0, $C$2-B26,1),0)+B26,"")</f>
        <v>316</v>
      </c>
      <c r="C27" s="261">
        <f ca="1">IFERROR(OFFSET(CalculationsAndCharts!$B$32, B27,0,1,1),"")</f>
        <v>41556</v>
      </c>
      <c r="D27" s="262">
        <f ca="1">IFERROR(OFFSET(CalculationsAndCharts!$D$32, B27,0,1,1),"")</f>
        <v>13.85</v>
      </c>
      <c r="E27" s="263">
        <f ca="1">IF(B27="","",IFERROR((MATCH(TRUE,OFFSET(CalculationsAndCharts!$AY$33,E26,0, $C$2-E26,1),0)+E26),""))</f>
        <v>307</v>
      </c>
      <c r="F27" s="261">
        <f ca="1">IFERROR(OFFSET(CalculationsAndCharts!$B$32, E27,0,1,1),"")</f>
        <v>41569</v>
      </c>
      <c r="G27" s="262">
        <f ca="1">IFERROR(OFFSET(CalculationsAndCharts!$D$32, E27,0,1,1),"")</f>
        <v>14.58</v>
      </c>
      <c r="H27" s="262">
        <f t="shared" ca="1" si="3"/>
        <v>0.73000000000000043</v>
      </c>
      <c r="I27" s="264">
        <f t="shared" ca="1" si="4"/>
        <v>22.979999999999993</v>
      </c>
    </row>
    <row r="28" spans="1:12" x14ac:dyDescent="0.25">
      <c r="A28" s="168">
        <f t="shared" ca="1" si="0"/>
        <v>117</v>
      </c>
      <c r="B28" s="260">
        <f ca="1">IFERROR(MATCH(TRUE,OFFSET(CalculationsAndCharts!$AW$33,B27,0, $C$2-B27,1),0)+B27,"")</f>
        <v>329</v>
      </c>
      <c r="C28" s="261">
        <f ca="1">IFERROR(OFFSET(CalculationsAndCharts!$B$32, B28,0,1,1),"")</f>
        <v>41537</v>
      </c>
      <c r="D28" s="262">
        <f ca="1">IFERROR(OFFSET(CalculationsAndCharts!$D$32, B28,0,1,1),"")</f>
        <v>14</v>
      </c>
      <c r="E28" s="263">
        <f ca="1">IF(B28="","",IFERROR((MATCH(TRUE,OFFSET(CalculationsAndCharts!$AY$33,E27,0, $C$2-E27,1),0)+E27),""))</f>
        <v>320</v>
      </c>
      <c r="F28" s="261">
        <f ca="1">IFERROR(OFFSET(CalculationsAndCharts!$B$32, E28,0,1,1),"")</f>
        <v>41550</v>
      </c>
      <c r="G28" s="262">
        <f ca="1">IFERROR(OFFSET(CalculationsAndCharts!$D$32, E28,0,1,1),"")</f>
        <v>14.11</v>
      </c>
      <c r="H28" s="262">
        <f t="shared" ca="1" si="3"/>
        <v>0.10999999999999943</v>
      </c>
      <c r="I28" s="264">
        <f t="shared" ca="1" si="4"/>
        <v>22.249999999999993</v>
      </c>
    </row>
    <row r="29" spans="1:12" x14ac:dyDescent="0.25">
      <c r="A29" s="168">
        <f t="shared" ca="1" si="0"/>
        <v>116</v>
      </c>
      <c r="B29" s="260">
        <f ca="1">IFERROR(MATCH(TRUE,OFFSET(CalculationsAndCharts!$AW$33,B28,0, $C$2-B28,1),0)+B28,"")</f>
        <v>344</v>
      </c>
      <c r="C29" s="261">
        <f ca="1">IFERROR(OFFSET(CalculationsAndCharts!$B$32, B29,0,1,1),"")</f>
        <v>41515</v>
      </c>
      <c r="D29" s="262">
        <f ca="1">IFERROR(OFFSET(CalculationsAndCharts!$D$32, B29,0,1,1),"")</f>
        <v>14.07</v>
      </c>
      <c r="E29" s="263">
        <f ca="1">IF(B29="","",IFERROR((MATCH(TRUE,OFFSET(CalculationsAndCharts!$AY$33,E28,0, $C$2-E28,1),0)+E28),""))</f>
        <v>335</v>
      </c>
      <c r="F29" s="261">
        <f ca="1">IFERROR(OFFSET(CalculationsAndCharts!$B$32, E29,0,1,1),"")</f>
        <v>41529</v>
      </c>
      <c r="G29" s="262">
        <f ca="1">IFERROR(OFFSET(CalculationsAndCharts!$D$32, E29,0,1,1),"")</f>
        <v>14.34</v>
      </c>
      <c r="H29" s="262">
        <f t="shared" ca="1" si="3"/>
        <v>0.26999999999999957</v>
      </c>
      <c r="I29" s="264">
        <f t="shared" ca="1" si="4"/>
        <v>22.139999999999993</v>
      </c>
    </row>
    <row r="30" spans="1:12" x14ac:dyDescent="0.25">
      <c r="A30" s="168">
        <f t="shared" ca="1" si="0"/>
        <v>115</v>
      </c>
      <c r="B30" s="260">
        <f ca="1">IFERROR(MATCH(TRUE,OFFSET(CalculationsAndCharts!$AW$33,B29,0, $C$2-B29,1),0)+B29,"")</f>
        <v>360</v>
      </c>
      <c r="C30" s="261">
        <f ca="1">IFERROR(OFFSET(CalculationsAndCharts!$B$32, B30,0,1,1),"")</f>
        <v>41493</v>
      </c>
      <c r="D30" s="262">
        <f ca="1">IFERROR(OFFSET(CalculationsAndCharts!$D$32, B30,0,1,1),"")</f>
        <v>14.43</v>
      </c>
      <c r="E30" s="263">
        <f ca="1">IF(B30="","",IFERROR((MATCH(TRUE,OFFSET(CalculationsAndCharts!$AY$33,E29,0, $C$2-E29,1),0)+E29),""))</f>
        <v>351</v>
      </c>
      <c r="F30" s="261">
        <f ca="1">IFERROR(OFFSET(CalculationsAndCharts!$B$32, E30,0,1,1),"")</f>
        <v>41506</v>
      </c>
      <c r="G30" s="262">
        <f ca="1">IFERROR(OFFSET(CalculationsAndCharts!$D$32, E30,0,1,1),"")</f>
        <v>14.25</v>
      </c>
      <c r="H30" s="262">
        <f t="shared" ca="1" si="3"/>
        <v>-0.17999999999999972</v>
      </c>
      <c r="I30" s="264">
        <f t="shared" ca="1" si="4"/>
        <v>21.869999999999994</v>
      </c>
    </row>
    <row r="31" spans="1:12" x14ac:dyDescent="0.25">
      <c r="A31" s="168">
        <f t="shared" ca="1" si="0"/>
        <v>114</v>
      </c>
      <c r="B31" s="260">
        <f ca="1">IFERROR(MATCH(TRUE,OFFSET(CalculationsAndCharts!$AW$33,B30,0, $C$2-B30,1),0)+B30,"")</f>
        <v>392</v>
      </c>
      <c r="C31" s="261">
        <f ca="1">IFERROR(OFFSET(CalculationsAndCharts!$B$32, B31,0,1,1),"")</f>
        <v>41446</v>
      </c>
      <c r="D31" s="262">
        <f ca="1">IFERROR(OFFSET(CalculationsAndCharts!$D$32, B31,0,1,1),"")</f>
        <v>13.9</v>
      </c>
      <c r="E31" s="263">
        <f ca="1">IF(B31="","",IFERROR((MATCH(TRUE,OFFSET(CalculationsAndCharts!$AY$33,E30,0, $C$2-E30,1),0)+E30),""))</f>
        <v>383</v>
      </c>
      <c r="F31" s="261">
        <f ca="1">IFERROR(OFFSET(CalculationsAndCharts!$B$32, E31,0,1,1),"")</f>
        <v>41460</v>
      </c>
      <c r="G31" s="262">
        <f ca="1">IFERROR(OFFSET(CalculationsAndCharts!$D$32, E31,0,1,1),"")</f>
        <v>14.17</v>
      </c>
      <c r="H31" s="262">
        <f t="shared" ca="1" si="3"/>
        <v>0.26999999999999957</v>
      </c>
      <c r="I31" s="264">
        <f t="shared" ca="1" si="4"/>
        <v>22.049999999999994</v>
      </c>
    </row>
    <row r="32" spans="1:12" s="224" customFormat="1" x14ac:dyDescent="0.25">
      <c r="A32" s="168">
        <f t="shared" ca="1" si="0"/>
        <v>113</v>
      </c>
      <c r="B32" s="267">
        <f ca="1">IFERROR(MATCH(TRUE,OFFSET(CalculationsAndCharts!$AW$33,B31,0, $C$2-B31,1),0)+B31,"")</f>
        <v>403</v>
      </c>
      <c r="C32" s="261">
        <f ca="1">IFERROR(OFFSET(CalculationsAndCharts!$B$32, B32,0,1,1),"")</f>
        <v>41431</v>
      </c>
      <c r="D32" s="262">
        <f ca="1">IFERROR(OFFSET(CalculationsAndCharts!$D$32, B32,0,1,1),"")</f>
        <v>13.89</v>
      </c>
      <c r="E32" s="269">
        <f ca="1">IF(B32="","",IFERROR((MATCH(TRUE,OFFSET(CalculationsAndCharts!$AY$33,E31,0, $C$2-E31,1),0)+E31),""))</f>
        <v>394</v>
      </c>
      <c r="F32" s="261">
        <f ca="1">IFERROR(OFFSET(CalculationsAndCharts!$B$32, E32,0,1,1),"")</f>
        <v>41444</v>
      </c>
      <c r="G32" s="262">
        <f ca="1">IFERROR(OFFSET(CalculationsAndCharts!$D$32, E32,0,1,1),"")</f>
        <v>13.99</v>
      </c>
      <c r="H32" s="268">
        <f t="shared" ca="1" si="3"/>
        <v>9.9999999999999645E-2</v>
      </c>
      <c r="I32" s="270">
        <f t="shared" ca="1" si="4"/>
        <v>21.779999999999994</v>
      </c>
    </row>
    <row r="33" spans="1:9" s="224" customFormat="1" x14ac:dyDescent="0.25">
      <c r="A33" s="168">
        <f t="shared" ca="1" si="0"/>
        <v>112</v>
      </c>
      <c r="B33" s="267">
        <f ca="1">IFERROR(MATCH(TRUE,OFFSET(CalculationsAndCharts!$AW$33,B32,0, $C$2-B32,1),0)+B32,"")</f>
        <v>435</v>
      </c>
      <c r="C33" s="261">
        <f ca="1">IFERROR(OFFSET(CalculationsAndCharts!$B$32, B33,0,1,1),"")</f>
        <v>41386</v>
      </c>
      <c r="D33" s="262">
        <f ca="1">IFERROR(OFFSET(CalculationsAndCharts!$D$32, B33,0,1,1),"")</f>
        <v>13.15</v>
      </c>
      <c r="E33" s="269">
        <f ca="1">IF(B33="","",IFERROR((MATCH(TRUE,OFFSET(CalculationsAndCharts!$AY$33,E32,0, $C$2-E32,1),0)+E32),""))</f>
        <v>426</v>
      </c>
      <c r="F33" s="261">
        <f ca="1">IFERROR(OFFSET(CalculationsAndCharts!$B$32, E33,0,1,1),"")</f>
        <v>41397</v>
      </c>
      <c r="G33" s="262">
        <f ca="1">IFERROR(OFFSET(CalculationsAndCharts!$D$32, E33,0,1,1),"")</f>
        <v>13.54</v>
      </c>
      <c r="H33" s="268">
        <f t="shared" ca="1" si="3"/>
        <v>0.38999999999999879</v>
      </c>
      <c r="I33" s="270">
        <f t="shared" ca="1" si="4"/>
        <v>21.679999999999993</v>
      </c>
    </row>
    <row r="34" spans="1:9" x14ac:dyDescent="0.25">
      <c r="A34" s="168">
        <f t="shared" ca="1" si="0"/>
        <v>111</v>
      </c>
      <c r="B34" s="260">
        <f ca="1">IFERROR(MATCH(TRUE,OFFSET(CalculationsAndCharts!$AW$33,B33,0, $C$2-B33,1),0)+B33,"")</f>
        <v>452</v>
      </c>
      <c r="C34" s="261">
        <f ca="1">IFERROR(OFFSET(CalculationsAndCharts!$B$32, B34,0,1,1),"")</f>
        <v>41360</v>
      </c>
      <c r="D34" s="262">
        <f ca="1">IFERROR(OFFSET(CalculationsAndCharts!$D$32, B34,0,1,1),"")</f>
        <v>13.44</v>
      </c>
      <c r="E34" s="263">
        <f ca="1">IF(B34="","",IFERROR((MATCH(TRUE,OFFSET(CalculationsAndCharts!$AY$33,E33,0, $C$2-E33,1),0)+E33),""))</f>
        <v>449</v>
      </c>
      <c r="F34" s="261">
        <f ca="1">IFERROR(OFFSET(CalculationsAndCharts!$B$32, E34,0,1,1),"")</f>
        <v>41366</v>
      </c>
      <c r="G34" s="262">
        <f ca="1">IFERROR(OFFSET(CalculationsAndCharts!$D$32, E34,0,1,1),"")</f>
        <v>13.33</v>
      </c>
      <c r="H34" s="262">
        <f t="shared" ca="1" si="3"/>
        <v>-0.10999999999999943</v>
      </c>
      <c r="I34" s="264">
        <f t="shared" ca="1" si="4"/>
        <v>21.289999999999996</v>
      </c>
    </row>
    <row r="35" spans="1:9" x14ac:dyDescent="0.25">
      <c r="A35" s="168">
        <f t="shared" ca="1" si="0"/>
        <v>110</v>
      </c>
      <c r="B35" s="260">
        <f ca="1">IFERROR(MATCH(TRUE,OFFSET(CalculationsAndCharts!$AW$33,B34,0, $C$2-B34,1),0)+B34,"")</f>
        <v>476</v>
      </c>
      <c r="C35" s="261">
        <f ca="1">IFERROR(OFFSET(CalculationsAndCharts!$B$32, B35,0,1,1),"")</f>
        <v>41326</v>
      </c>
      <c r="D35" s="262">
        <f ca="1">IFERROR(OFFSET(CalculationsAndCharts!$D$32, B35,0,1,1),"")</f>
        <v>13.7</v>
      </c>
      <c r="E35" s="263">
        <f ca="1">IF(B35="","",IFERROR((MATCH(TRUE,OFFSET(CalculationsAndCharts!$AY$33,E34,0, $C$2-E34,1),0)+E34),""))</f>
        <v>471</v>
      </c>
      <c r="F35" s="261">
        <f ca="1">IFERROR(OFFSET(CalculationsAndCharts!$B$32, E35,0,1,1),"")</f>
        <v>41333</v>
      </c>
      <c r="G35" s="262">
        <f ca="1">IFERROR(OFFSET(CalculationsAndCharts!$D$32, E35,0,1,1),"")</f>
        <v>13.46</v>
      </c>
      <c r="H35" s="262">
        <f t="shared" ca="1" si="3"/>
        <v>-0.23999999999999844</v>
      </c>
      <c r="I35" s="264">
        <f t="shared" ca="1" si="4"/>
        <v>21.399999999999995</v>
      </c>
    </row>
    <row r="36" spans="1:9" x14ac:dyDescent="0.25">
      <c r="A36" s="168">
        <f t="shared" ca="1" si="0"/>
        <v>109</v>
      </c>
      <c r="B36" s="260">
        <f ca="1">IFERROR(MATCH(TRUE,OFFSET(CalculationsAndCharts!$AW$33,B35,0, $C$2-B35,1),0)+B35,"")</f>
        <v>527</v>
      </c>
      <c r="C36" s="261">
        <f ca="1">IFERROR(OFFSET(CalculationsAndCharts!$B$32, B36,0,1,1),"")</f>
        <v>41249</v>
      </c>
      <c r="D36" s="262">
        <f ca="1">IFERROR(OFFSET(CalculationsAndCharts!$D$32, B36,0,1,1),"")</f>
        <v>12.86</v>
      </c>
      <c r="E36" s="263">
        <f ca="1">IF(B36="","",IFERROR((MATCH(TRUE,OFFSET(CalculationsAndCharts!$AY$33,E35,0, $C$2-E35,1),0)+E35),""))</f>
        <v>521</v>
      </c>
      <c r="F36" s="261">
        <f ca="1">IFERROR(OFFSET(CalculationsAndCharts!$B$32, E36,0,1,1),"")</f>
        <v>41257</v>
      </c>
      <c r="G36" s="262">
        <f ca="1">IFERROR(OFFSET(CalculationsAndCharts!$D$32, E36,0,1,1),"")</f>
        <v>12.46</v>
      </c>
      <c r="H36" s="262">
        <f t="shared" ca="1" si="3"/>
        <v>-0.39999999999999858</v>
      </c>
      <c r="I36" s="264">
        <f t="shared" ca="1" si="4"/>
        <v>21.639999999999993</v>
      </c>
    </row>
    <row r="37" spans="1:9" x14ac:dyDescent="0.25">
      <c r="A37" s="168">
        <f t="shared" ca="1" si="0"/>
        <v>108</v>
      </c>
      <c r="B37" s="260">
        <f ca="1">IFERROR(MATCH(TRUE,OFFSET(CalculationsAndCharts!$AW$33,B36,0, $C$2-B36,1),0)+B36,"")</f>
        <v>545</v>
      </c>
      <c r="C37" s="261">
        <f ca="1">IFERROR(OFFSET(CalculationsAndCharts!$B$32, B37,0,1,1),"")</f>
        <v>41222</v>
      </c>
      <c r="D37" s="262">
        <f ca="1">IFERROR(OFFSET(CalculationsAndCharts!$D$32, B37,0,1,1),"")</f>
        <v>13.38</v>
      </c>
      <c r="E37" s="263">
        <f ca="1">IF(B37="","",IFERROR((MATCH(TRUE,OFFSET(CalculationsAndCharts!$AY$33,E36,0, $C$2-E36,1),0)+E36),""))</f>
        <v>536</v>
      </c>
      <c r="F37" s="261">
        <f ca="1">IFERROR(OFFSET(CalculationsAndCharts!$B$32, E37,0,1,1),"")</f>
        <v>41236</v>
      </c>
      <c r="G37" s="262">
        <f ca="1">IFERROR(OFFSET(CalculationsAndCharts!$D$32, E37,0,1,1),"")</f>
        <v>13.68</v>
      </c>
      <c r="H37" s="262">
        <f t="shared" ca="1" si="3"/>
        <v>0.29999999999999893</v>
      </c>
      <c r="I37" s="264">
        <f t="shared" ca="1" si="4"/>
        <v>22.039999999999992</v>
      </c>
    </row>
    <row r="38" spans="1:9" x14ac:dyDescent="0.25">
      <c r="A38" s="168">
        <f t="shared" ca="1" si="0"/>
        <v>107</v>
      </c>
      <c r="B38" s="260">
        <f ca="1">IFERROR(MATCH(TRUE,OFFSET(CalculationsAndCharts!$AW$33,B37,0, $C$2-B37,1),0)+B37,"")</f>
        <v>577</v>
      </c>
      <c r="C38" s="261">
        <f ca="1">IFERROR(OFFSET(CalculationsAndCharts!$B$32, B38,0,1,1),"")</f>
        <v>41176</v>
      </c>
      <c r="D38" s="262">
        <f ca="1">IFERROR(OFFSET(CalculationsAndCharts!$D$32, B38,0,1,1),"")</f>
        <v>12.91</v>
      </c>
      <c r="E38" s="263">
        <f ca="1">IF(B38="","",IFERROR((MATCH(TRUE,OFFSET(CalculationsAndCharts!$AY$33,E37,0, $C$2-E37,1),0)+E37),""))</f>
        <v>568</v>
      </c>
      <c r="F38" s="261">
        <f ca="1">IFERROR(OFFSET(CalculationsAndCharts!$B$32, E38,0,1,1),"")</f>
        <v>41187</v>
      </c>
      <c r="G38" s="262">
        <f ca="1">IFERROR(OFFSET(CalculationsAndCharts!$D$32, E38,0,1,1),"")</f>
        <v>13.52</v>
      </c>
      <c r="H38" s="262">
        <f t="shared" ca="1" si="3"/>
        <v>0.60999999999999943</v>
      </c>
      <c r="I38" s="264">
        <f t="shared" ca="1" si="4"/>
        <v>21.739999999999991</v>
      </c>
    </row>
    <row r="39" spans="1:9" x14ac:dyDescent="0.25">
      <c r="A39" s="168">
        <f t="shared" ca="1" si="0"/>
        <v>106</v>
      </c>
      <c r="B39" s="260">
        <f ca="1">IFERROR(MATCH(TRUE,OFFSET(CalculationsAndCharts!$AW$33,B38,0, $C$2-B38,1),0)+B38,"")</f>
        <v>600</v>
      </c>
      <c r="C39" s="261">
        <f ca="1">IFERROR(OFFSET(CalculationsAndCharts!$B$32, B39,0,1,1),"")</f>
        <v>41142</v>
      </c>
      <c r="D39" s="262">
        <f ca="1">IFERROR(OFFSET(CalculationsAndCharts!$D$32, B39,0,1,1),"")</f>
        <v>13.41</v>
      </c>
      <c r="E39" s="263">
        <f ca="1">IF(B39="","",IFERROR((MATCH(TRUE,OFFSET(CalculationsAndCharts!$AY$33,E38,0, $C$2-E38,1),0)+E38),""))</f>
        <v>592</v>
      </c>
      <c r="F39" s="261">
        <f ca="1">IFERROR(OFFSET(CalculationsAndCharts!$B$32, E39,0,1,1),"")</f>
        <v>41152</v>
      </c>
      <c r="G39" s="262">
        <f ca="1">IFERROR(OFFSET(CalculationsAndCharts!$D$32, E39,0,1,1),"")</f>
        <v>13.09</v>
      </c>
      <c r="H39" s="262">
        <f t="shared" ca="1" si="3"/>
        <v>-0.32000000000000028</v>
      </c>
      <c r="I39" s="264">
        <f t="shared" ca="1" si="4"/>
        <v>21.129999999999992</v>
      </c>
    </row>
    <row r="40" spans="1:9" x14ac:dyDescent="0.25">
      <c r="A40" s="168">
        <f t="shared" ca="1" si="0"/>
        <v>105</v>
      </c>
      <c r="B40" s="260">
        <f ca="1">IFERROR(MATCH(TRUE,OFFSET(CalculationsAndCharts!$AW$33,B39,0, $C$2-B39,1),0)+B39,"")</f>
        <v>613</v>
      </c>
      <c r="C40" s="261">
        <f ca="1">IFERROR(OFFSET(CalculationsAndCharts!$B$32, B40,0,1,1),"")</f>
        <v>41123</v>
      </c>
      <c r="D40" s="262">
        <f ca="1">IFERROR(OFFSET(CalculationsAndCharts!$D$32, B40,0,1,1),"")</f>
        <v>13.35</v>
      </c>
      <c r="E40" s="263">
        <f ca="1">IF(B40="","",IFERROR((MATCH(TRUE,OFFSET(CalculationsAndCharts!$AY$33,E39,0, $C$2-E39,1),0)+E39),""))</f>
        <v>604</v>
      </c>
      <c r="F40" s="261">
        <f ca="1">IFERROR(OFFSET(CalculationsAndCharts!$B$32, E40,0,1,1),"")</f>
        <v>41136</v>
      </c>
      <c r="G40" s="262">
        <f ca="1">IFERROR(OFFSET(CalculationsAndCharts!$D$32, E40,0,1,1),"")</f>
        <v>13.33</v>
      </c>
      <c r="H40" s="262">
        <f t="shared" ca="1" si="3"/>
        <v>-1.9999999999999574E-2</v>
      </c>
      <c r="I40" s="264">
        <f t="shared" ca="1" si="4"/>
        <v>21.449999999999992</v>
      </c>
    </row>
    <row r="41" spans="1:9" x14ac:dyDescent="0.25">
      <c r="A41" s="168">
        <f t="shared" ca="1" si="0"/>
        <v>104</v>
      </c>
      <c r="B41" s="260">
        <f ca="1">IFERROR(MATCH(TRUE,OFFSET(CalculationsAndCharts!$AW$33,B40,0, $C$2-B40,1),0)+B40,"")</f>
        <v>625</v>
      </c>
      <c r="C41" s="261">
        <f ca="1">IFERROR(OFFSET(CalculationsAndCharts!$B$32, B41,0,1,1),"")</f>
        <v>41107</v>
      </c>
      <c r="D41" s="262">
        <f ca="1">IFERROR(OFFSET(CalculationsAndCharts!$D$32, B41,0,1,1),"")</f>
        <v>13.78</v>
      </c>
      <c r="E41" s="263">
        <f ca="1">IF(B41="","",IFERROR((MATCH(TRUE,OFFSET(CalculationsAndCharts!$AY$33,E40,0, $C$2-E40,1),0)+E40),""))</f>
        <v>616</v>
      </c>
      <c r="F41" s="261">
        <f ca="1">IFERROR(OFFSET(CalculationsAndCharts!$B$32, E41,0,1,1),"")</f>
        <v>41120</v>
      </c>
      <c r="G41" s="262">
        <f ca="1">IFERROR(OFFSET(CalculationsAndCharts!$D$32, E41,0,1,1),"")</f>
        <v>14.2</v>
      </c>
      <c r="H41" s="262">
        <f t="shared" ca="1" si="3"/>
        <v>0.41999999999999993</v>
      </c>
      <c r="I41" s="264">
        <f t="shared" ca="1" si="4"/>
        <v>21.469999999999992</v>
      </c>
    </row>
    <row r="42" spans="1:9" x14ac:dyDescent="0.25">
      <c r="A42" s="168">
        <f t="shared" ca="1" si="0"/>
        <v>103</v>
      </c>
      <c r="B42" s="260">
        <f ca="1">IFERROR(MATCH(TRUE,OFFSET(CalculationsAndCharts!$AW$33,B41,0, $C$2-B41,1),0)+B41,"")</f>
        <v>640</v>
      </c>
      <c r="C42" s="261">
        <f ca="1">IFERROR(OFFSET(CalculationsAndCharts!$B$32, B42,0,1,1),"")</f>
        <v>41085</v>
      </c>
      <c r="D42" s="262">
        <f ca="1">IFERROR(OFFSET(CalculationsAndCharts!$D$32, B42,0,1,1),"")</f>
        <v>13.7</v>
      </c>
      <c r="E42" s="263">
        <f ca="1">IF(B42="","",IFERROR((MATCH(TRUE,OFFSET(CalculationsAndCharts!$AY$33,E41,0, $C$2-E41,1),0)+E41),""))</f>
        <v>631</v>
      </c>
      <c r="F42" s="261">
        <f ca="1">IFERROR(OFFSET(CalculationsAndCharts!$B$32, E42,0,1,1),"")</f>
        <v>41099</v>
      </c>
      <c r="G42" s="262">
        <f ca="1">IFERROR(OFFSET(CalculationsAndCharts!$D$32, E42,0,1,1),"")</f>
        <v>14.38</v>
      </c>
      <c r="H42" s="262">
        <f t="shared" ca="1" si="3"/>
        <v>0.68000000000000149</v>
      </c>
      <c r="I42" s="264">
        <f t="shared" ca="1" si="4"/>
        <v>21.04999999999999</v>
      </c>
    </row>
    <row r="43" spans="1:9" x14ac:dyDescent="0.25">
      <c r="A43" s="168">
        <f t="shared" ca="1" si="0"/>
        <v>102</v>
      </c>
      <c r="B43" s="260">
        <f ca="1">IFERROR(MATCH(TRUE,OFFSET(CalculationsAndCharts!$AW$33,B42,0, $C$2-B42,1),0)+B42,"")</f>
        <v>665</v>
      </c>
      <c r="C43" s="261">
        <f ca="1">IFERROR(OFFSET(CalculationsAndCharts!$B$32, B43,0,1,1),"")</f>
        <v>41047</v>
      </c>
      <c r="D43" s="262">
        <f ca="1">IFERROR(OFFSET(CalculationsAndCharts!$D$32, B43,0,1,1),"")</f>
        <v>13.75</v>
      </c>
      <c r="E43" s="263">
        <f ca="1">IF(B43="","",IFERROR((MATCH(TRUE,OFFSET(CalculationsAndCharts!$AY$33,E42,0, $C$2-E42,1),0)+E42),""))</f>
        <v>656</v>
      </c>
      <c r="F43" s="261">
        <f ca="1">IFERROR(OFFSET(CalculationsAndCharts!$B$32, E43,0,1,1),"")</f>
        <v>41061</v>
      </c>
      <c r="G43" s="262">
        <f ca="1">IFERROR(OFFSET(CalculationsAndCharts!$D$32, E43,0,1,1),"")</f>
        <v>14</v>
      </c>
      <c r="H43" s="262">
        <f t="shared" ca="1" si="3"/>
        <v>0.25</v>
      </c>
      <c r="I43" s="264">
        <f t="shared" ca="1" si="4"/>
        <v>20.36999999999999</v>
      </c>
    </row>
    <row r="44" spans="1:9" x14ac:dyDescent="0.25">
      <c r="A44" s="168">
        <f t="shared" ca="1" si="0"/>
        <v>101</v>
      </c>
      <c r="B44" s="260">
        <f ca="1">IFERROR(MATCH(TRUE,OFFSET(CalculationsAndCharts!$AW$33,B43,0, $C$2-B43,1),0)+B43,"")</f>
        <v>678</v>
      </c>
      <c r="C44" s="261">
        <f ca="1">IFERROR(OFFSET(CalculationsAndCharts!$B$32, B44,0,1,1),"")</f>
        <v>41030</v>
      </c>
      <c r="D44" s="262">
        <f ca="1">IFERROR(OFFSET(CalculationsAndCharts!$D$32, B44,0,1,1),"")</f>
        <v>13.8</v>
      </c>
      <c r="E44" s="263">
        <f ca="1">IF(B44="","",IFERROR((MATCH(TRUE,OFFSET(CalculationsAndCharts!$AY$33,E43,0, $C$2-E43,1),0)+E43),""))</f>
        <v>669</v>
      </c>
      <c r="F44" s="261">
        <f ca="1">IFERROR(OFFSET(CalculationsAndCharts!$B$32, E44,0,1,1),"")</f>
        <v>41043</v>
      </c>
      <c r="G44" s="262">
        <f ca="1">IFERROR(OFFSET(CalculationsAndCharts!$D$32, E44,0,1,1),"")</f>
        <v>13.66</v>
      </c>
      <c r="H44" s="262">
        <f t="shared" ca="1" si="3"/>
        <v>-0.14000000000000057</v>
      </c>
      <c r="I44" s="264">
        <f t="shared" ca="1" si="4"/>
        <v>20.11999999999999</v>
      </c>
    </row>
    <row r="45" spans="1:9" x14ac:dyDescent="0.25">
      <c r="A45" s="168">
        <f t="shared" ca="1" si="0"/>
        <v>100</v>
      </c>
      <c r="B45" s="260">
        <f ca="1">IFERROR(MATCH(TRUE,OFFSET(CalculationsAndCharts!$AW$33,B44,0, $C$2-B44,1),0)+B44,"")</f>
        <v>689</v>
      </c>
      <c r="C45" s="261">
        <f ca="1">IFERROR(OFFSET(CalculationsAndCharts!$B$32, B45,0,1,1),"")</f>
        <v>41015</v>
      </c>
      <c r="D45" s="262">
        <f ca="1">IFERROR(OFFSET(CalculationsAndCharts!$D$32, B45,0,1,1),"")</f>
        <v>13.91</v>
      </c>
      <c r="E45" s="263">
        <f ca="1">IF(B45="","",IFERROR((MATCH(TRUE,OFFSET(CalculationsAndCharts!$AY$33,E44,0, $C$2-E44,1),0)+E44),""))</f>
        <v>680</v>
      </c>
      <c r="F45" s="261">
        <f ca="1">IFERROR(OFFSET(CalculationsAndCharts!$B$32, E45,0,1,1),"")</f>
        <v>41026</v>
      </c>
      <c r="G45" s="262">
        <f ca="1">IFERROR(OFFSET(CalculationsAndCharts!$D$32, E45,0,1,1),"")</f>
        <v>13.95</v>
      </c>
      <c r="H45" s="262">
        <f t="shared" ca="1" si="3"/>
        <v>3.9999999999999147E-2</v>
      </c>
      <c r="I45" s="264">
        <f t="shared" ca="1" si="4"/>
        <v>20.259999999999991</v>
      </c>
    </row>
    <row r="46" spans="1:9" x14ac:dyDescent="0.25">
      <c r="A46" s="168">
        <f t="shared" ca="1" si="0"/>
        <v>99</v>
      </c>
      <c r="B46" s="260">
        <f ca="1">IFERROR(MATCH(TRUE,OFFSET(CalculationsAndCharts!$AW$33,B45,0, $C$2-B45,1),0)+B45,"")</f>
        <v>698</v>
      </c>
      <c r="C46" s="261">
        <f ca="1">IFERROR(OFFSET(CalculationsAndCharts!$B$32, B46,0,1,1),"")</f>
        <v>41001</v>
      </c>
      <c r="D46" s="262">
        <f ca="1">IFERROR(OFFSET(CalculationsAndCharts!$D$32, B46,0,1,1),"")</f>
        <v>14.39</v>
      </c>
      <c r="E46" s="263">
        <f ca="1">IF(B46="","",IFERROR((MATCH(TRUE,OFFSET(CalculationsAndCharts!$AY$33,E45,0, $C$2-E45,1),0)+E45),""))</f>
        <v>692</v>
      </c>
      <c r="F46" s="261">
        <f ca="1">IFERROR(OFFSET(CalculationsAndCharts!$B$32, E46,0,1,1),"")</f>
        <v>41010</v>
      </c>
      <c r="G46" s="262">
        <f ca="1">IFERROR(OFFSET(CalculationsAndCharts!$D$32, E46,0,1,1),"")</f>
        <v>13.97</v>
      </c>
      <c r="H46" s="262">
        <f t="shared" ca="1" si="3"/>
        <v>-0.41999999999999993</v>
      </c>
      <c r="I46" s="264">
        <f t="shared" ca="1" si="4"/>
        <v>20.219999999999992</v>
      </c>
    </row>
    <row r="47" spans="1:9" x14ac:dyDescent="0.25">
      <c r="A47" s="168">
        <f t="shared" ca="1" si="0"/>
        <v>98</v>
      </c>
      <c r="B47" s="260">
        <f ca="1">IFERROR(MATCH(TRUE,OFFSET(CalculationsAndCharts!$AW$33,B46,0, $C$2-B46,1),0)+B46,"")</f>
        <v>718</v>
      </c>
      <c r="C47" s="261">
        <f ca="1">IFERROR(OFFSET(CalculationsAndCharts!$B$32, B47,0,1,1),"")</f>
        <v>40973</v>
      </c>
      <c r="D47" s="262">
        <f ca="1">IFERROR(OFFSET(CalculationsAndCharts!$D$32, B47,0,1,1),"")</f>
        <v>14.32</v>
      </c>
      <c r="E47" s="263">
        <f ca="1">IF(B47="","",IFERROR((MATCH(TRUE,OFFSET(CalculationsAndCharts!$AY$33,E46,0, $C$2-E46,1),0)+E46),""))</f>
        <v>709</v>
      </c>
      <c r="F47" s="261">
        <f ca="1">IFERROR(OFFSET(CalculationsAndCharts!$B$32, E47,0,1,1),"")</f>
        <v>40984</v>
      </c>
      <c r="G47" s="262">
        <f ca="1">IFERROR(OFFSET(CalculationsAndCharts!$D$32, E47,0,1,1),"")</f>
        <v>15.22</v>
      </c>
      <c r="H47" s="262">
        <f t="shared" ca="1" si="3"/>
        <v>0.90000000000000036</v>
      </c>
      <c r="I47" s="264">
        <f t="shared" ca="1" si="4"/>
        <v>20.639999999999993</v>
      </c>
    </row>
    <row r="48" spans="1:9" x14ac:dyDescent="0.25">
      <c r="A48" s="168">
        <f t="shared" ca="1" si="0"/>
        <v>97</v>
      </c>
      <c r="B48" s="260">
        <f ca="1">IFERROR(MATCH(TRUE,OFFSET(CalculationsAndCharts!$AW$33,B47,0, $C$2-B47,1),0)+B47,"")</f>
        <v>729</v>
      </c>
      <c r="C48" s="261">
        <f ca="1">IFERROR(OFFSET(CalculationsAndCharts!$B$32, B48,0,1,1),"")</f>
        <v>40955</v>
      </c>
      <c r="D48" s="262">
        <f ca="1">IFERROR(OFFSET(CalculationsAndCharts!$D$32, B48,0,1,1),"")</f>
        <v>14.66</v>
      </c>
      <c r="E48" s="263">
        <f ca="1">IF(B48="","",IFERROR((MATCH(TRUE,OFFSET(CalculationsAndCharts!$AY$33,E47,0, $C$2-E47,1),0)+E47),""))</f>
        <v>720</v>
      </c>
      <c r="F48" s="261">
        <f ca="1">IFERROR(OFFSET(CalculationsAndCharts!$B$32, E48,0,1,1),"")</f>
        <v>40969</v>
      </c>
      <c r="G48" s="262">
        <f ca="1">IFERROR(OFFSET(CalculationsAndCharts!$D$32, E48,0,1,1),"")</f>
        <v>14.53</v>
      </c>
      <c r="H48" s="262">
        <f t="shared" ca="1" si="3"/>
        <v>-0.13000000000000078</v>
      </c>
      <c r="I48" s="264">
        <f t="shared" ca="1" si="4"/>
        <v>19.739999999999995</v>
      </c>
    </row>
    <row r="49" spans="1:9" x14ac:dyDescent="0.25">
      <c r="A49" s="168">
        <f t="shared" ca="1" si="0"/>
        <v>96</v>
      </c>
      <c r="B49" s="260">
        <f ca="1">IFERROR(MATCH(TRUE,OFFSET(CalculationsAndCharts!$AW$33,B48,0, $C$2-B48,1),0)+B48,"")</f>
        <v>786</v>
      </c>
      <c r="C49" s="261">
        <f ca="1">IFERROR(OFFSET(CalculationsAndCharts!$B$32, B49,0,1,1),"")</f>
        <v>40870</v>
      </c>
      <c r="D49" s="262">
        <f ca="1">IFERROR(OFFSET(CalculationsAndCharts!$D$32, B49,0,1,1),"")</f>
        <v>12.93</v>
      </c>
      <c r="E49" s="263">
        <f ca="1">IF(B49="","",IFERROR((MATCH(TRUE,OFFSET(CalculationsAndCharts!$AY$33,E48,0, $C$2-E48,1),0)+E48),""))</f>
        <v>777</v>
      </c>
      <c r="F49" s="261">
        <f ca="1">IFERROR(OFFSET(CalculationsAndCharts!$B$32, E49,0,1,1),"")</f>
        <v>40884</v>
      </c>
      <c r="G49" s="262">
        <f ca="1">IFERROR(OFFSET(CalculationsAndCharts!$D$32, E49,0,1,1),"")</f>
        <v>13.8</v>
      </c>
      <c r="H49" s="262">
        <f t="shared" ca="1" si="3"/>
        <v>0.87000000000000099</v>
      </c>
      <c r="I49" s="264">
        <f t="shared" ca="1" si="4"/>
        <v>19.869999999999997</v>
      </c>
    </row>
    <row r="50" spans="1:9" x14ac:dyDescent="0.25">
      <c r="A50" s="168">
        <f t="shared" ca="1" si="0"/>
        <v>95</v>
      </c>
      <c r="B50" s="260">
        <f ca="1">IFERROR(MATCH(TRUE,OFFSET(CalculationsAndCharts!$AW$33,B49,0, $C$2-B49,1),0)+B49,"")</f>
        <v>805</v>
      </c>
      <c r="C50" s="261">
        <f ca="1">IFERROR(OFFSET(CalculationsAndCharts!$B$32, B50,0,1,1),"")</f>
        <v>40843</v>
      </c>
      <c r="D50" s="262">
        <f ca="1">IFERROR(OFFSET(CalculationsAndCharts!$D$32, B50,0,1,1),"")</f>
        <v>13.44</v>
      </c>
      <c r="E50" s="263">
        <f ca="1">IF(B50="","",IFERROR((MATCH(TRUE,OFFSET(CalculationsAndCharts!$AY$33,E49,0, $C$2-E49,1),0)+E49),""))</f>
        <v>801</v>
      </c>
      <c r="F50" s="261">
        <f ca="1">IFERROR(OFFSET(CalculationsAndCharts!$B$32, E50,0,1,1),"")</f>
        <v>40849</v>
      </c>
      <c r="G50" s="262">
        <f ca="1">IFERROR(OFFSET(CalculationsAndCharts!$D$32, E50,0,1,1),"")</f>
        <v>13.31</v>
      </c>
      <c r="H50" s="262">
        <f t="shared" ca="1" si="3"/>
        <v>-0.12999999999999901</v>
      </c>
      <c r="I50" s="264">
        <f t="shared" ca="1" si="4"/>
        <v>18.999999999999996</v>
      </c>
    </row>
    <row r="51" spans="1:9" x14ac:dyDescent="0.25">
      <c r="A51" s="168">
        <f t="shared" ca="1" si="0"/>
        <v>94</v>
      </c>
      <c r="B51" s="260">
        <f ca="1">IFERROR(MATCH(TRUE,OFFSET(CalculationsAndCharts!$AW$33,B50,0, $C$2-B50,1),0)+B50,"")</f>
        <v>823</v>
      </c>
      <c r="C51" s="261">
        <f ca="1">IFERROR(OFFSET(CalculationsAndCharts!$B$32, B51,0,1,1),"")</f>
        <v>40819</v>
      </c>
      <c r="D51" s="262">
        <f ca="1">IFERROR(OFFSET(CalculationsAndCharts!$D$32, B51,0,1,1),"")</f>
        <v>13.46</v>
      </c>
      <c r="E51" s="263">
        <f ca="1">IF(B51="","",IFERROR((MATCH(TRUE,OFFSET(CalculationsAndCharts!$AY$33,E50,0, $C$2-E50,1),0)+E50),""))</f>
        <v>814</v>
      </c>
      <c r="F51" s="261">
        <f ca="1">IFERROR(OFFSET(CalculationsAndCharts!$B$32, E51,0,1,1),"")</f>
        <v>40830</v>
      </c>
      <c r="G51" s="262">
        <f ca="1">IFERROR(OFFSET(CalculationsAndCharts!$D$32, E51,0,1,1),"")</f>
        <v>14.67</v>
      </c>
      <c r="H51" s="262">
        <f t="shared" ca="1" si="3"/>
        <v>1.2099999999999991</v>
      </c>
      <c r="I51" s="264">
        <f t="shared" ca="1" si="4"/>
        <v>19.129999999999995</v>
      </c>
    </row>
    <row r="52" spans="1:9" x14ac:dyDescent="0.25">
      <c r="A52" s="168">
        <f t="shared" ca="1" si="0"/>
        <v>93</v>
      </c>
      <c r="B52" s="260">
        <f ca="1">IFERROR(MATCH(TRUE,OFFSET(CalculationsAndCharts!$AW$33,B51,0, $C$2-B51,1),0)+B51,"")</f>
        <v>831</v>
      </c>
      <c r="C52" s="261">
        <f ca="1">IFERROR(OFFSET(CalculationsAndCharts!$B$32, B52,0,1,1),"")</f>
        <v>40807</v>
      </c>
      <c r="D52" s="262">
        <f ca="1">IFERROR(OFFSET(CalculationsAndCharts!$D$32, B52,0,1,1),"")</f>
        <v>13.97</v>
      </c>
      <c r="E52" s="263">
        <f ca="1">IF(B52="","",IFERROR((MATCH(TRUE,OFFSET(CalculationsAndCharts!$AY$33,E51,0, $C$2-E51,1),0)+E51),""))</f>
        <v>830</v>
      </c>
      <c r="F52" s="261">
        <f ca="1">IFERROR(OFFSET(CalculationsAndCharts!$B$32, E52,0,1,1),"")</f>
        <v>40808</v>
      </c>
      <c r="G52" s="262">
        <f ca="1">IFERROR(OFFSET(CalculationsAndCharts!$D$32, E52,0,1,1),"")</f>
        <v>13.09</v>
      </c>
      <c r="H52" s="262">
        <f t="shared" ca="1" si="3"/>
        <v>-0.88000000000000078</v>
      </c>
      <c r="I52" s="264">
        <f t="shared" ca="1" si="4"/>
        <v>17.919999999999995</v>
      </c>
    </row>
    <row r="53" spans="1:9" x14ac:dyDescent="0.25">
      <c r="A53" s="168">
        <f t="shared" ca="1" si="0"/>
        <v>92</v>
      </c>
      <c r="B53" s="260">
        <f ca="1">IFERROR(MATCH(TRUE,OFFSET(CalculationsAndCharts!$AW$33,B52,0, $C$2-B52,1),0)+B52,"")</f>
        <v>853</v>
      </c>
      <c r="C53" s="261">
        <f ca="1">IFERROR(OFFSET(CalculationsAndCharts!$B$32, B53,0,1,1),"")</f>
        <v>40774</v>
      </c>
      <c r="D53" s="262">
        <f ca="1">IFERROR(OFFSET(CalculationsAndCharts!$D$32, B53,0,1,1),"")</f>
        <v>12.83</v>
      </c>
      <c r="E53" s="263">
        <f ca="1">IF(B53="","",IFERROR((MATCH(TRUE,OFFSET(CalculationsAndCharts!$AY$33,E52,0, $C$2-E52,1),0)+E52),""))</f>
        <v>844</v>
      </c>
      <c r="F53" s="261">
        <f ca="1">IFERROR(OFFSET(CalculationsAndCharts!$B$32, E53,0,1,1),"")</f>
        <v>40787</v>
      </c>
      <c r="G53" s="262">
        <f ca="1">IFERROR(OFFSET(CalculationsAndCharts!$D$32, E53,0,1,1),"")</f>
        <v>15.25</v>
      </c>
      <c r="H53" s="262">
        <f t="shared" ca="1" si="3"/>
        <v>2.42</v>
      </c>
      <c r="I53" s="264">
        <f t="shared" ca="1" si="4"/>
        <v>18.799999999999997</v>
      </c>
    </row>
    <row r="54" spans="1:9" x14ac:dyDescent="0.25">
      <c r="A54" s="168">
        <f t="shared" ca="1" si="0"/>
        <v>91</v>
      </c>
      <c r="B54" s="260">
        <f ca="1">IFERROR(MATCH(TRUE,OFFSET(CalculationsAndCharts!$AW$33,B53,0, $C$2-B53,1),0)+B53,"")</f>
        <v>861</v>
      </c>
      <c r="C54" s="261">
        <f ca="1">IFERROR(OFFSET(CalculationsAndCharts!$B$32, B54,0,1,1),"")</f>
        <v>40764</v>
      </c>
      <c r="D54" s="262">
        <f ca="1">IFERROR(OFFSET(CalculationsAndCharts!$D$32, B54,0,1,1),"")</f>
        <v>13.93</v>
      </c>
      <c r="E54" s="263">
        <f ca="1">IF(B54="","",IFERROR((MATCH(TRUE,OFFSET(CalculationsAndCharts!$AY$33,E53,0, $C$2-E53,1),0)+E53),""))</f>
        <v>860</v>
      </c>
      <c r="F54" s="261">
        <f ca="1">IFERROR(OFFSET(CalculationsAndCharts!$B$32, E54,0,1,1),"")</f>
        <v>40765</v>
      </c>
      <c r="G54" s="262">
        <f ca="1">IFERROR(OFFSET(CalculationsAndCharts!$D$32, E54,0,1,1),"")</f>
        <v>14.34</v>
      </c>
      <c r="H54" s="262">
        <f t="shared" ca="1" si="3"/>
        <v>0.41000000000000014</v>
      </c>
      <c r="I54" s="264">
        <f t="shared" ca="1" si="4"/>
        <v>16.379999999999995</v>
      </c>
    </row>
    <row r="55" spans="1:9" x14ac:dyDescent="0.25">
      <c r="A55" s="168">
        <f t="shared" ca="1" si="0"/>
        <v>90</v>
      </c>
      <c r="B55" s="260">
        <f ca="1">IFERROR(MATCH(TRUE,OFFSET(CalculationsAndCharts!$AW$33,B54,0, $C$2-B54,1),0)+B54,"")</f>
        <v>874</v>
      </c>
      <c r="C55" s="261">
        <f ca="1">IFERROR(OFFSET(CalculationsAndCharts!$B$32, B55,0,1,1),"")</f>
        <v>40745</v>
      </c>
      <c r="D55" s="262">
        <f ca="1">IFERROR(OFFSET(CalculationsAndCharts!$D$32, B55,0,1,1),"")</f>
        <v>15.78</v>
      </c>
      <c r="E55" s="263">
        <f ca="1">IF(B55="","",IFERROR((MATCH(TRUE,OFFSET(CalculationsAndCharts!$AY$33,E54,0, $C$2-E54,1),0)+E54),""))</f>
        <v>870</v>
      </c>
      <c r="F55" s="261">
        <f ca="1">IFERROR(OFFSET(CalculationsAndCharts!$B$32, E55,0,1,1),"")</f>
        <v>40751</v>
      </c>
      <c r="G55" s="262">
        <f ca="1">IFERROR(OFFSET(CalculationsAndCharts!$D$32, E55,0,1,1),"")</f>
        <v>15.24</v>
      </c>
      <c r="H55" s="262">
        <f t="shared" ca="1" si="3"/>
        <v>-0.53999999999999915</v>
      </c>
      <c r="I55" s="264">
        <f t="shared" ca="1" si="4"/>
        <v>15.969999999999995</v>
      </c>
    </row>
    <row r="56" spans="1:9" x14ac:dyDescent="0.25">
      <c r="A56" s="168">
        <f t="shared" ca="1" si="0"/>
        <v>89</v>
      </c>
      <c r="B56" s="260">
        <f ca="1">IFERROR(MATCH(TRUE,OFFSET(CalculationsAndCharts!$AW$33,B55,0, $C$2-B55,1),0)+B55,"")</f>
        <v>913</v>
      </c>
      <c r="C56" s="261">
        <f ca="1">IFERROR(OFFSET(CalculationsAndCharts!$B$32, B56,0,1,1),"")</f>
        <v>40688</v>
      </c>
      <c r="D56" s="262">
        <f ca="1">IFERROR(OFFSET(CalculationsAndCharts!$D$32, B56,0,1,1),"")</f>
        <v>16.14</v>
      </c>
      <c r="E56" s="263">
        <f ca="1">IF(B56="","",IFERROR((MATCH(TRUE,OFFSET(CalculationsAndCharts!$AY$33,E55,0, $C$2-E55,1),0)+E55),""))</f>
        <v>906</v>
      </c>
      <c r="F56" s="261">
        <f ca="1">IFERROR(OFFSET(CalculationsAndCharts!$B$32, E56,0,1,1),"")</f>
        <v>40700</v>
      </c>
      <c r="G56" s="262">
        <f ca="1">IFERROR(OFFSET(CalculationsAndCharts!$D$32, E56,0,1,1),"")</f>
        <v>15.71</v>
      </c>
      <c r="H56" s="262">
        <f t="shared" ca="1" si="3"/>
        <v>-0.42999999999999972</v>
      </c>
      <c r="I56" s="264">
        <f t="shared" ca="1" si="4"/>
        <v>16.509999999999994</v>
      </c>
    </row>
    <row r="57" spans="1:9" x14ac:dyDescent="0.25">
      <c r="A57" s="168">
        <f t="shared" ca="1" si="0"/>
        <v>88</v>
      </c>
      <c r="B57" s="260">
        <f ca="1">IFERROR(MATCH(TRUE,OFFSET(CalculationsAndCharts!$AW$33,B56,0, $C$2-B56,1),0)+B56,"")</f>
        <v>934</v>
      </c>
      <c r="C57" s="261">
        <f ca="1">IFERROR(OFFSET(CalculationsAndCharts!$B$32, B57,0,1,1),"")</f>
        <v>40659</v>
      </c>
      <c r="D57" s="262">
        <f ca="1">IFERROR(OFFSET(CalculationsAndCharts!$D$32, B57,0,1,1),"")</f>
        <v>17.27</v>
      </c>
      <c r="E57" s="263">
        <f ca="1">IF(B57="","",IFERROR((MATCH(TRUE,OFFSET(CalculationsAndCharts!$AY$33,E56,0, $C$2-E56,1),0)+E56),""))</f>
        <v>925</v>
      </c>
      <c r="F57" s="261">
        <f ca="1">IFERROR(OFFSET(CalculationsAndCharts!$B$32, E57,0,1,1),"")</f>
        <v>40672</v>
      </c>
      <c r="G57" s="262">
        <f ca="1">IFERROR(OFFSET(CalculationsAndCharts!$D$32, E57,0,1,1),"")</f>
        <v>16.79</v>
      </c>
      <c r="H57" s="262">
        <f t="shared" ca="1" si="3"/>
        <v>-0.48000000000000043</v>
      </c>
      <c r="I57" s="264">
        <f t="shared" ca="1" si="4"/>
        <v>16.939999999999994</v>
      </c>
    </row>
    <row r="58" spans="1:9" x14ac:dyDescent="0.25">
      <c r="A58" s="168">
        <f t="shared" ca="1" si="0"/>
        <v>87</v>
      </c>
      <c r="B58" s="260">
        <f ca="1">IFERROR(MATCH(TRUE,OFFSET(CalculationsAndCharts!$AW$33,B57,0, $C$2-B57,1),0)+B57,"")</f>
        <v>990</v>
      </c>
      <c r="C58" s="261">
        <f ca="1">IFERROR(OFFSET(CalculationsAndCharts!$B$32, B58,0,1,1),"")</f>
        <v>40577</v>
      </c>
      <c r="D58" s="262">
        <f ca="1">IFERROR(OFFSET(CalculationsAndCharts!$D$32, B58,0,1,1),"")</f>
        <v>15.88</v>
      </c>
      <c r="E58" s="263">
        <f ca="1">IF(B58="","",IFERROR((MATCH(TRUE,OFFSET(CalculationsAndCharts!$AY$33,E57,0, $C$2-E57,1),0)+E57),""))</f>
        <v>981</v>
      </c>
      <c r="F58" s="261">
        <f ca="1">IFERROR(OFFSET(CalculationsAndCharts!$B$32, E58,0,1,1),"")</f>
        <v>40590</v>
      </c>
      <c r="G58" s="262">
        <f ca="1">IFERROR(OFFSET(CalculationsAndCharts!$D$32, E58,0,1,1),"")</f>
        <v>16.53</v>
      </c>
      <c r="H58" s="262">
        <f t="shared" ca="1" si="3"/>
        <v>0.65000000000000036</v>
      </c>
      <c r="I58" s="264">
        <f t="shared" ca="1" si="4"/>
        <v>17.419999999999995</v>
      </c>
    </row>
    <row r="59" spans="1:9" x14ac:dyDescent="0.25">
      <c r="A59" s="168">
        <f t="shared" ca="1" si="0"/>
        <v>86</v>
      </c>
      <c r="B59" s="260">
        <f ca="1">IFERROR(MATCH(TRUE,OFFSET(CalculationsAndCharts!$AW$33,B58,0, $C$2-B58,1),0)+B58,"")</f>
        <v>1001</v>
      </c>
      <c r="C59" s="261">
        <f ca="1">IFERROR(OFFSET(CalculationsAndCharts!$B$32, B59,0,1,1),"")</f>
        <v>40562</v>
      </c>
      <c r="D59" s="262">
        <f ca="1">IFERROR(OFFSET(CalculationsAndCharts!$D$32, B59,0,1,1),"")</f>
        <v>16.03</v>
      </c>
      <c r="E59" s="263">
        <f ca="1">IF(B59="","",IFERROR((MATCH(TRUE,OFFSET(CalculationsAndCharts!$AY$33,E58,0, $C$2-E58,1),0)+E58),""))</f>
        <v>992</v>
      </c>
      <c r="F59" s="261">
        <f ca="1">IFERROR(OFFSET(CalculationsAndCharts!$B$32, E59,0,1,1),"")</f>
        <v>40575</v>
      </c>
      <c r="G59" s="262">
        <f ca="1">IFERROR(OFFSET(CalculationsAndCharts!$D$32, E59,0,1,1),"")</f>
        <v>16.07</v>
      </c>
      <c r="H59" s="262">
        <f t="shared" ca="1" si="3"/>
        <v>3.9999999999999147E-2</v>
      </c>
      <c r="I59" s="264">
        <f t="shared" ca="1" si="4"/>
        <v>16.769999999999996</v>
      </c>
    </row>
    <row r="60" spans="1:9" x14ac:dyDescent="0.25">
      <c r="A60" s="168">
        <f t="shared" ca="1" si="0"/>
        <v>85</v>
      </c>
      <c r="B60" s="260">
        <f ca="1">IFERROR(MATCH(TRUE,OFFSET(CalculationsAndCharts!$AW$33,B59,0, $C$2-B59,1),0)+B59,"")</f>
        <v>1043</v>
      </c>
      <c r="C60" s="261">
        <f ca="1">IFERROR(OFFSET(CalculationsAndCharts!$B$32, B60,0,1,1),"")</f>
        <v>40499</v>
      </c>
      <c r="D60" s="262">
        <f ca="1">IFERROR(OFFSET(CalculationsAndCharts!$D$32, B60,0,1,1),"")</f>
        <v>14.9</v>
      </c>
      <c r="E60" s="263">
        <f ca="1">IF(B60="","",IFERROR((MATCH(TRUE,OFFSET(CalculationsAndCharts!$AY$33,E59,0, $C$2-E59,1),0)+E59),""))</f>
        <v>1034</v>
      </c>
      <c r="F60" s="261">
        <f ca="1">IFERROR(OFFSET(CalculationsAndCharts!$B$32, E60,0,1,1),"")</f>
        <v>40513</v>
      </c>
      <c r="G60" s="262">
        <f ca="1">IFERROR(OFFSET(CalculationsAndCharts!$D$32, E60,0,1,1),"")</f>
        <v>15.72</v>
      </c>
      <c r="H60" s="262">
        <f t="shared" ca="1" si="3"/>
        <v>0.82000000000000028</v>
      </c>
      <c r="I60" s="264">
        <f t="shared" ca="1" si="4"/>
        <v>16.729999999999997</v>
      </c>
    </row>
    <row r="61" spans="1:9" x14ac:dyDescent="0.25">
      <c r="A61" s="168">
        <f t="shared" ca="1" si="0"/>
        <v>84</v>
      </c>
      <c r="B61" s="260">
        <f ca="1">IFERROR(MATCH(TRUE,OFFSET(CalculationsAndCharts!$AW$33,B60,0, $C$2-B60,1),0)+B60,"")</f>
        <v>1054</v>
      </c>
      <c r="C61" s="261">
        <f ca="1">IFERROR(OFFSET(CalculationsAndCharts!$B$32, B61,0,1,1),"")</f>
        <v>40484</v>
      </c>
      <c r="D61" s="262">
        <f ca="1">IFERROR(OFFSET(CalculationsAndCharts!$D$32, B61,0,1,1),"")</f>
        <v>15.02</v>
      </c>
      <c r="E61" s="263">
        <f ca="1">IF(B61="","",IFERROR((MATCH(TRUE,OFFSET(CalculationsAndCharts!$AY$33,E60,0, $C$2-E60,1),0)+E60),""))</f>
        <v>1045</v>
      </c>
      <c r="F61" s="261">
        <f ca="1">IFERROR(OFFSET(CalculationsAndCharts!$B$32, E61,0,1,1),"")</f>
        <v>40497</v>
      </c>
      <c r="G61" s="262">
        <f ca="1">IFERROR(OFFSET(CalculationsAndCharts!$D$32, E61,0,1,1),"")</f>
        <v>15.08</v>
      </c>
      <c r="H61" s="262">
        <f t="shared" ca="1" si="3"/>
        <v>6.0000000000000497E-2</v>
      </c>
      <c r="I61" s="264">
        <f t="shared" ca="1" si="4"/>
        <v>15.909999999999998</v>
      </c>
    </row>
    <row r="62" spans="1:9" x14ac:dyDescent="0.25">
      <c r="A62" s="168">
        <f t="shared" ca="1" si="0"/>
        <v>83</v>
      </c>
      <c r="B62" s="260">
        <f ca="1">IFERROR(MATCH(TRUE,OFFSET(CalculationsAndCharts!$AW$33,B61,0, $C$2-B61,1),0)+B61,"")</f>
        <v>1082</v>
      </c>
      <c r="C62" s="261">
        <f ca="1">IFERROR(OFFSET(CalculationsAndCharts!$B$32, B62,0,1,1),"")</f>
        <v>40444</v>
      </c>
      <c r="D62" s="262">
        <f ca="1">IFERROR(OFFSET(CalculationsAndCharts!$D$32, B62,0,1,1),"")</f>
        <v>14.56</v>
      </c>
      <c r="E62" s="263">
        <f ca="1">IF(B62="","",IFERROR((MATCH(TRUE,OFFSET(CalculationsAndCharts!$AY$33,E61,0, $C$2-E61,1),0)+E61),""))</f>
        <v>1073</v>
      </c>
      <c r="F62" s="261">
        <f ca="1">IFERROR(OFFSET(CalculationsAndCharts!$B$32, E62,0,1,1),"")</f>
        <v>40457</v>
      </c>
      <c r="G62" s="262">
        <f ca="1">IFERROR(OFFSET(CalculationsAndCharts!$D$32, E62,0,1,1),"")</f>
        <v>14.85</v>
      </c>
      <c r="H62" s="262">
        <f t="shared" ca="1" si="3"/>
        <v>0.28999999999999915</v>
      </c>
      <c r="I62" s="264">
        <f t="shared" ca="1" si="4"/>
        <v>15.849999999999998</v>
      </c>
    </row>
    <row r="63" spans="1:9" x14ac:dyDescent="0.25">
      <c r="A63" s="168">
        <f t="shared" ca="1" si="0"/>
        <v>82</v>
      </c>
      <c r="B63" s="260">
        <f ca="1">IFERROR(MATCH(TRUE,OFFSET(CalculationsAndCharts!$AW$33,B62,0, $C$2-B62,1),0)+B62,"")</f>
        <v>1098</v>
      </c>
      <c r="C63" s="261">
        <f ca="1">IFERROR(OFFSET(CalculationsAndCharts!$B$32, B63,0,1,1),"")</f>
        <v>40421</v>
      </c>
      <c r="D63" s="262">
        <f ca="1">IFERROR(OFFSET(CalculationsAndCharts!$D$32, B63,0,1,1),"")</f>
        <v>14.6</v>
      </c>
      <c r="E63" s="263">
        <f ca="1">IF(B63="","",IFERROR((MATCH(TRUE,OFFSET(CalculationsAndCharts!$AY$33,E62,0, $C$2-E62,1),0)+E62),""))</f>
        <v>1089</v>
      </c>
      <c r="F63" s="261">
        <f ca="1">IFERROR(OFFSET(CalculationsAndCharts!$B$32, E63,0,1,1),"")</f>
        <v>40435</v>
      </c>
      <c r="G63" s="262">
        <f ca="1">IFERROR(OFFSET(CalculationsAndCharts!$D$32, E63,0,1,1),"")</f>
        <v>16.010000000000002</v>
      </c>
      <c r="H63" s="262">
        <f t="shared" ca="1" si="3"/>
        <v>1.4100000000000019</v>
      </c>
      <c r="I63" s="264">
        <f t="shared" ca="1" si="4"/>
        <v>15.559999999999999</v>
      </c>
    </row>
    <row r="64" spans="1:9" x14ac:dyDescent="0.25">
      <c r="A64" s="168">
        <f t="shared" ca="1" si="0"/>
        <v>81</v>
      </c>
      <c r="B64" s="260">
        <f ca="1">IFERROR(MATCH(TRUE,OFFSET(CalculationsAndCharts!$AW$33,B63,0, $C$2-B63,1),0)+B63,"")</f>
        <v>1111</v>
      </c>
      <c r="C64" s="261">
        <f ca="1">IFERROR(OFFSET(CalculationsAndCharts!$B$32, B64,0,1,1),"")</f>
        <v>40402</v>
      </c>
      <c r="D64" s="262">
        <f ca="1">IFERROR(OFFSET(CalculationsAndCharts!$D$32, B64,0,1,1),"")</f>
        <v>14.94</v>
      </c>
      <c r="E64" s="263">
        <f ca="1">IF(B64="","",IFERROR((MATCH(TRUE,OFFSET(CalculationsAndCharts!$AY$33,E63,0, $C$2-E63,1),0)+E63),""))</f>
        <v>1102</v>
      </c>
      <c r="F64" s="261">
        <f ca="1">IFERROR(OFFSET(CalculationsAndCharts!$B$32, E64,0,1,1),"")</f>
        <v>40415</v>
      </c>
      <c r="G64" s="262">
        <f ca="1">IFERROR(OFFSET(CalculationsAndCharts!$D$32, E64,0,1,1),"")</f>
        <v>14.43</v>
      </c>
      <c r="H64" s="262">
        <f t="shared" ca="1" si="3"/>
        <v>-0.50999999999999979</v>
      </c>
      <c r="I64" s="264">
        <f t="shared" ca="1" si="4"/>
        <v>14.149999999999997</v>
      </c>
    </row>
    <row r="65" spans="1:9" x14ac:dyDescent="0.25">
      <c r="A65" s="168">
        <f t="shared" ca="1" si="0"/>
        <v>80</v>
      </c>
      <c r="B65" s="260">
        <f ca="1">IFERROR(MATCH(TRUE,OFFSET(CalculationsAndCharts!$AW$33,B64,0, $C$2-B64,1),0)+B64,"")</f>
        <v>1141</v>
      </c>
      <c r="C65" s="261">
        <f ca="1">IFERROR(OFFSET(CalculationsAndCharts!$B$32, B65,0,1,1),"")</f>
        <v>40359</v>
      </c>
      <c r="D65" s="262">
        <f ca="1">IFERROR(OFFSET(CalculationsAndCharts!$D$32, B65,0,1,1),"")</f>
        <v>14.52</v>
      </c>
      <c r="E65" s="263">
        <f ca="1">IF(B65="","",IFERROR((MATCH(TRUE,OFFSET(CalculationsAndCharts!$AY$33,E64,0, $C$2-E64,1),0)+E64),""))</f>
        <v>1132</v>
      </c>
      <c r="F65" s="261">
        <f ca="1">IFERROR(OFFSET(CalculationsAndCharts!$B$32, E65,0,1,1),"")</f>
        <v>40373</v>
      </c>
      <c r="G65" s="262">
        <f ca="1">IFERROR(OFFSET(CalculationsAndCharts!$D$32, E65,0,1,1),"")</f>
        <v>15.32</v>
      </c>
      <c r="H65" s="262">
        <f t="shared" ca="1" si="3"/>
        <v>0.80000000000000071</v>
      </c>
      <c r="I65" s="264">
        <f t="shared" ca="1" si="4"/>
        <v>14.659999999999997</v>
      </c>
    </row>
    <row r="66" spans="1:9" x14ac:dyDescent="0.25">
      <c r="A66" s="168">
        <f t="shared" ca="1" si="0"/>
        <v>79</v>
      </c>
      <c r="B66" s="260">
        <f ca="1">IFERROR(MATCH(TRUE,OFFSET(CalculationsAndCharts!$AW$33,B65,0, $C$2-B65,1),0)+B65,"")</f>
        <v>1166</v>
      </c>
      <c r="C66" s="261">
        <f ca="1">IFERROR(OFFSET(CalculationsAndCharts!$B$32, B66,0,1,1),"")</f>
        <v>40323</v>
      </c>
      <c r="D66" s="262">
        <f ca="1">IFERROR(OFFSET(CalculationsAndCharts!$D$32, B66,0,1,1),"")</f>
        <v>15.34</v>
      </c>
      <c r="E66" s="263">
        <f ca="1">IF(B66="","",IFERROR((MATCH(TRUE,OFFSET(CalculationsAndCharts!$AY$33,E65,0, $C$2-E65,1),0)+E65),""))</f>
        <v>1158</v>
      </c>
      <c r="F66" s="261">
        <f ca="1">IFERROR(OFFSET(CalculationsAndCharts!$B$32, E66,0,1,1),"")</f>
        <v>40336</v>
      </c>
      <c r="G66" s="262">
        <f ca="1">IFERROR(OFFSET(CalculationsAndCharts!$D$32, E66,0,1,1),"")</f>
        <v>15.1</v>
      </c>
      <c r="H66" s="262">
        <f t="shared" ca="1" si="3"/>
        <v>-0.24000000000000021</v>
      </c>
      <c r="I66" s="264">
        <f t="shared" ca="1" si="4"/>
        <v>13.859999999999996</v>
      </c>
    </row>
    <row r="67" spans="1:9" x14ac:dyDescent="0.25">
      <c r="A67" s="168">
        <f t="shared" ca="1" si="0"/>
        <v>78</v>
      </c>
      <c r="B67" s="260">
        <f ca="1">IFERROR(MATCH(TRUE,OFFSET(CalculationsAndCharts!$AW$33,B66,0, $C$2-B66,1),0)+B66,"")</f>
        <v>1179</v>
      </c>
      <c r="C67" s="261">
        <f ca="1">IFERROR(OFFSET(CalculationsAndCharts!$B$32, B67,0,1,1),"")</f>
        <v>40304</v>
      </c>
      <c r="D67" s="262">
        <f ca="1">IFERROR(OFFSET(CalculationsAndCharts!$D$32, B67,0,1,1),"")</f>
        <v>16.010000000000002</v>
      </c>
      <c r="E67" s="263">
        <f ca="1">IF(B67="","",IFERROR((MATCH(TRUE,OFFSET(CalculationsAndCharts!$AY$33,E66,0, $C$2-E66,1),0)+E66),""))</f>
        <v>1178</v>
      </c>
      <c r="F67" s="261">
        <f ca="1">IFERROR(OFFSET(CalculationsAndCharts!$B$32, E67,0,1,1),"")</f>
        <v>40305</v>
      </c>
      <c r="G67" s="262">
        <f ca="1">IFERROR(OFFSET(CalculationsAndCharts!$D$32, E67,0,1,1),"")</f>
        <v>15.71</v>
      </c>
      <c r="H67" s="262">
        <f t="shared" ca="1" si="3"/>
        <v>-0.30000000000000071</v>
      </c>
      <c r="I67" s="264">
        <f t="shared" ca="1" si="4"/>
        <v>14.099999999999996</v>
      </c>
    </row>
    <row r="68" spans="1:9" x14ac:dyDescent="0.25">
      <c r="A68" s="168">
        <f t="shared" ca="1" si="0"/>
        <v>77</v>
      </c>
      <c r="B68" s="260">
        <f ca="1">IFERROR(MATCH(TRUE,OFFSET(CalculationsAndCharts!$AW$33,B67,0, $C$2-B67,1),0)+B67,"")</f>
        <v>1196</v>
      </c>
      <c r="C68" s="261">
        <f ca="1">IFERROR(OFFSET(CalculationsAndCharts!$B$32, B68,0,1,1),"")</f>
        <v>40281</v>
      </c>
      <c r="D68" s="262">
        <f ca="1">IFERROR(OFFSET(CalculationsAndCharts!$D$32, B68,0,1,1),"")</f>
        <v>15.9</v>
      </c>
      <c r="E68" s="263">
        <f ca="1">IF(B68="","",IFERROR((MATCH(TRUE,OFFSET(CalculationsAndCharts!$AY$33,E67,0, $C$2-E67,1),0)+E67),""))</f>
        <v>1187</v>
      </c>
      <c r="F68" s="261">
        <f ca="1">IFERROR(OFFSET(CalculationsAndCharts!$B$32, E68,0,1,1),"")</f>
        <v>40294</v>
      </c>
      <c r="G68" s="262">
        <f ca="1">IFERROR(OFFSET(CalculationsAndCharts!$D$32, E68,0,1,1),"")</f>
        <v>16.989999999999998</v>
      </c>
      <c r="H68" s="262">
        <f t="shared" ca="1" si="3"/>
        <v>1.0899999999999981</v>
      </c>
      <c r="I68" s="264">
        <f t="shared" ca="1" si="4"/>
        <v>14.399999999999997</v>
      </c>
    </row>
    <row r="69" spans="1:9" x14ac:dyDescent="0.25">
      <c r="A69" s="168">
        <f t="shared" ca="1" si="0"/>
        <v>76</v>
      </c>
      <c r="B69" s="260">
        <f ca="1">IFERROR(MATCH(TRUE,OFFSET(CalculationsAndCharts!$AW$33,B68,0, $C$2-B68,1),0)+B68,"")</f>
        <v>1241</v>
      </c>
      <c r="C69" s="261">
        <f ca="1">IFERROR(OFFSET(CalculationsAndCharts!$B$32, B69,0,1,1),"")</f>
        <v>40214</v>
      </c>
      <c r="D69" s="262">
        <f ca="1">IFERROR(OFFSET(CalculationsAndCharts!$D$32, B69,0,1,1),"")</f>
        <v>13.72</v>
      </c>
      <c r="E69" s="263">
        <f ca="1">IF(B69="","",IFERROR((MATCH(TRUE,OFFSET(CalculationsAndCharts!$AY$33,E68,0, $C$2-E68,1),0)+E68),""))</f>
        <v>1232</v>
      </c>
      <c r="F69" s="261">
        <f ca="1">IFERROR(OFFSET(CalculationsAndCharts!$B$32, E69,0,1,1),"")</f>
        <v>40228</v>
      </c>
      <c r="G69" s="262">
        <f ca="1">IFERROR(OFFSET(CalculationsAndCharts!$D$32, E69,0,1,1),"")</f>
        <v>14.47</v>
      </c>
      <c r="H69" s="262">
        <f t="shared" ca="1" si="3"/>
        <v>0.75</v>
      </c>
      <c r="I69" s="264">
        <f t="shared" ca="1" si="4"/>
        <v>13.309999999999999</v>
      </c>
    </row>
    <row r="70" spans="1:9" x14ac:dyDescent="0.25">
      <c r="A70" s="168">
        <f t="shared" ca="1" si="0"/>
        <v>75</v>
      </c>
      <c r="B70" s="260">
        <f ca="1">IFERROR(MATCH(TRUE,OFFSET(CalculationsAndCharts!$AW$33,B69,0, $C$2-B69,1),0)+B69,"")</f>
        <v>1250</v>
      </c>
      <c r="C70" s="261">
        <f ca="1">IFERROR(OFFSET(CalculationsAndCharts!$B$32, B70,0,1,1),"")</f>
        <v>40203</v>
      </c>
      <c r="D70" s="262">
        <f ca="1">IFERROR(OFFSET(CalculationsAndCharts!$D$32, B70,0,1,1),"")</f>
        <v>15.24</v>
      </c>
      <c r="E70" s="263">
        <f ca="1">IF(B70="","",IFERROR((MATCH(TRUE,OFFSET(CalculationsAndCharts!$AY$33,E69,0, $C$2-E69,1),0)+E69),""))</f>
        <v>1247</v>
      </c>
      <c r="F70" s="261">
        <f ca="1">IFERROR(OFFSET(CalculationsAndCharts!$B$32, E70,0,1,1),"")</f>
        <v>40206</v>
      </c>
      <c r="G70" s="262">
        <f ca="1">IFERROR(OFFSET(CalculationsAndCharts!$D$32, E70,0,1,1),"")</f>
        <v>14.72</v>
      </c>
      <c r="H70" s="262">
        <f t="shared" ca="1" si="3"/>
        <v>-0.51999999999999957</v>
      </c>
      <c r="I70" s="264">
        <f t="shared" ca="1" si="4"/>
        <v>12.559999999999999</v>
      </c>
    </row>
    <row r="71" spans="1:9" x14ac:dyDescent="0.25">
      <c r="A71" s="168">
        <f t="shared" ca="1" si="0"/>
        <v>74</v>
      </c>
      <c r="B71" s="260">
        <f ca="1">IFERROR(MATCH(TRUE,OFFSET(CalculationsAndCharts!$AW$33,B70,0, $C$2-B70,1),0)+B70,"")</f>
        <v>1303</v>
      </c>
      <c r="C71" s="261">
        <f ca="1">IFERROR(OFFSET(CalculationsAndCharts!$B$32, B71,0,1,1),"")</f>
        <v>40122</v>
      </c>
      <c r="D71" s="262">
        <f ca="1">IFERROR(OFFSET(CalculationsAndCharts!$D$32, B71,0,1,1),"")</f>
        <v>13.44</v>
      </c>
      <c r="E71" s="263">
        <f ca="1">IF(B71="","",IFERROR((MATCH(TRUE,OFFSET(CalculationsAndCharts!$AY$33,E70,0, $C$2-E70,1),0)+E70),""))</f>
        <v>1294</v>
      </c>
      <c r="F71" s="261">
        <f ca="1">IFERROR(OFFSET(CalculationsAndCharts!$B$32, E71,0,1,1),"")</f>
        <v>40135</v>
      </c>
      <c r="G71" s="262">
        <f ca="1">IFERROR(OFFSET(CalculationsAndCharts!$D$32, E71,0,1,1),"")</f>
        <v>14.77</v>
      </c>
      <c r="H71" s="262">
        <f t="shared" ca="1" si="3"/>
        <v>1.33</v>
      </c>
      <c r="I71" s="264">
        <f t="shared" ca="1" si="4"/>
        <v>13.079999999999998</v>
      </c>
    </row>
    <row r="72" spans="1:9" x14ac:dyDescent="0.25">
      <c r="A72" s="168">
        <f t="shared" ca="1" si="0"/>
        <v>73</v>
      </c>
      <c r="B72" s="260">
        <f ca="1">IFERROR(MATCH(TRUE,OFFSET(CalculationsAndCharts!$AW$33,B71,0, $C$2-B71,1),0)+B71,"")</f>
        <v>1311</v>
      </c>
      <c r="C72" s="261">
        <f ca="1">IFERROR(OFFSET(CalculationsAndCharts!$B$32, B72,0,1,1),"")</f>
        <v>40112</v>
      </c>
      <c r="D72" s="262">
        <f ca="1">IFERROR(OFFSET(CalculationsAndCharts!$D$32, B72,0,1,1),"")</f>
        <v>14.16</v>
      </c>
      <c r="E72" s="263">
        <f ca="1">IF(B72="","",IFERROR((MATCH(TRUE,OFFSET(CalculationsAndCharts!$AY$33,E71,0, $C$2-E71,1),0)+E71),""))</f>
        <v>1308</v>
      </c>
      <c r="F72" s="261">
        <f ca="1">IFERROR(OFFSET(CalculationsAndCharts!$B$32, E72,0,1,1),"")</f>
        <v>40115</v>
      </c>
      <c r="G72" s="262">
        <f ca="1">IFERROR(OFFSET(CalculationsAndCharts!$D$32, E72,0,1,1),"")</f>
        <v>13.86</v>
      </c>
      <c r="H72" s="262">
        <f t="shared" ca="1" si="3"/>
        <v>-0.30000000000000071</v>
      </c>
      <c r="I72" s="264">
        <f t="shared" ca="1" si="4"/>
        <v>11.749999999999998</v>
      </c>
    </row>
    <row r="73" spans="1:9" x14ac:dyDescent="0.25">
      <c r="A73" s="168">
        <f t="shared" ca="1" si="0"/>
        <v>72</v>
      </c>
      <c r="B73" s="260">
        <f ca="1">IFERROR(MATCH(TRUE,OFFSET(CalculationsAndCharts!$AW$33,B72,0, $C$2-B72,1),0)+B72,"")</f>
        <v>1343</v>
      </c>
      <c r="C73" s="261">
        <f ca="1">IFERROR(OFFSET(CalculationsAndCharts!$B$32, B73,0,1,1),"")</f>
        <v>40066</v>
      </c>
      <c r="D73" s="262">
        <f ca="1">IFERROR(OFFSET(CalculationsAndCharts!$D$32, B73,0,1,1),"")</f>
        <v>14.02</v>
      </c>
      <c r="E73" s="263">
        <f ca="1">IF(B73="","",IFERROR((MATCH(TRUE,OFFSET(CalculationsAndCharts!$AY$33,E72,0, $C$2-E72,1),0)+E72),""))</f>
        <v>1334</v>
      </c>
      <c r="F73" s="261">
        <f ca="1">IFERROR(OFFSET(CalculationsAndCharts!$B$32, E73,0,1,1),"")</f>
        <v>40079</v>
      </c>
      <c r="G73" s="262">
        <f ca="1">IFERROR(OFFSET(CalculationsAndCharts!$D$32, E73,0,1,1),"")</f>
        <v>14.87</v>
      </c>
      <c r="H73" s="262">
        <f t="shared" ca="1" si="3"/>
        <v>0.84999999999999964</v>
      </c>
      <c r="I73" s="264">
        <f t="shared" ca="1" si="4"/>
        <v>12.049999999999999</v>
      </c>
    </row>
    <row r="74" spans="1:9" x14ac:dyDescent="0.25">
      <c r="A74" s="168">
        <f t="shared" ca="1" si="0"/>
        <v>71</v>
      </c>
      <c r="B74" s="260">
        <f ca="1">IFERROR(MATCH(TRUE,OFFSET(CalculationsAndCharts!$AW$33,B73,0, $C$2-B73,1),0)+B73,"")</f>
        <v>1360</v>
      </c>
      <c r="C74" s="261">
        <f ca="1">IFERROR(OFFSET(CalculationsAndCharts!$B$32, B74,0,1,1),"")</f>
        <v>40042</v>
      </c>
      <c r="D74" s="262">
        <f ca="1">IFERROR(OFFSET(CalculationsAndCharts!$D$32, B74,0,1,1),"")</f>
        <v>14.76</v>
      </c>
      <c r="E74" s="263">
        <f ca="1">IF(B74="","",IFERROR((MATCH(TRUE,OFFSET(CalculationsAndCharts!$AY$33,E73,0, $C$2-E73,1),0)+E73),""))</f>
        <v>1351</v>
      </c>
      <c r="F74" s="261">
        <f ca="1">IFERROR(OFFSET(CalculationsAndCharts!$B$32, E74,0,1,1),"")</f>
        <v>40053</v>
      </c>
      <c r="G74" s="262">
        <f ca="1">IFERROR(OFFSET(CalculationsAndCharts!$D$32, E74,0,1,1),"")</f>
        <v>14.64</v>
      </c>
      <c r="H74" s="262">
        <f t="shared" ca="1" si="3"/>
        <v>-0.11999999999999922</v>
      </c>
      <c r="I74" s="264">
        <f t="shared" ca="1" si="4"/>
        <v>11.2</v>
      </c>
    </row>
    <row r="75" spans="1:9" x14ac:dyDescent="0.25">
      <c r="A75" s="168">
        <f t="shared" ca="1" si="0"/>
        <v>70</v>
      </c>
      <c r="B75" s="260">
        <f ca="1">IFERROR(MATCH(TRUE,OFFSET(CalculationsAndCharts!$AW$33,B74,0, $C$2-B74,1),0)+B74,"")</f>
        <v>1386</v>
      </c>
      <c r="C75" s="261">
        <f ca="1">IFERROR(OFFSET(CalculationsAndCharts!$B$32, B75,0,1,1),"")</f>
        <v>40004</v>
      </c>
      <c r="D75" s="262">
        <f ca="1">IFERROR(OFFSET(CalculationsAndCharts!$D$32, B75,0,1,1),"")</f>
        <v>14.28</v>
      </c>
      <c r="E75" s="263">
        <f ca="1">IF(B75="","",IFERROR((MATCH(TRUE,OFFSET(CalculationsAndCharts!$AY$33,E74,0, $C$2-E74,1),0)+E74),""))</f>
        <v>1377</v>
      </c>
      <c r="F75" s="261">
        <f ca="1">IFERROR(OFFSET(CalculationsAndCharts!$B$32, E75,0,1,1),"")</f>
        <v>40017</v>
      </c>
      <c r="G75" s="262">
        <f ca="1">IFERROR(OFFSET(CalculationsAndCharts!$D$32, E75,0,1,1),"")</f>
        <v>14.5</v>
      </c>
      <c r="H75" s="262">
        <f t="shared" ca="1" si="3"/>
        <v>0.22000000000000064</v>
      </c>
      <c r="I75" s="264">
        <f t="shared" ca="1" si="4"/>
        <v>11.319999999999999</v>
      </c>
    </row>
    <row r="76" spans="1:9" x14ac:dyDescent="0.25">
      <c r="A76" s="168">
        <f t="shared" ca="1" si="0"/>
        <v>69</v>
      </c>
      <c r="B76" s="260">
        <f ca="1">IFERROR(MATCH(TRUE,OFFSET(CalculationsAndCharts!$AW$33,B75,0, $C$2-B75,1),0)+B75,"")</f>
        <v>1402</v>
      </c>
      <c r="C76" s="261">
        <f ca="1">IFERROR(OFFSET(CalculationsAndCharts!$B$32, B76,0,1,1),"")</f>
        <v>39981</v>
      </c>
      <c r="D76" s="262">
        <f ca="1">IFERROR(OFFSET(CalculationsAndCharts!$D$32, B76,0,1,1),"")</f>
        <v>14.52</v>
      </c>
      <c r="E76" s="263">
        <f ca="1">IF(B76="","",IFERROR((MATCH(TRUE,OFFSET(CalculationsAndCharts!$AY$33,E75,0, $C$2-E75,1),0)+E75),""))</f>
        <v>1393</v>
      </c>
      <c r="F76" s="261">
        <f ca="1">IFERROR(OFFSET(CalculationsAndCharts!$B$32, E76,0,1,1),"")</f>
        <v>39994</v>
      </c>
      <c r="G76" s="262">
        <f ca="1">IFERROR(OFFSET(CalculationsAndCharts!$D$32, E76,0,1,1),"")</f>
        <v>14.83</v>
      </c>
      <c r="H76" s="262">
        <f t="shared" ca="1" si="3"/>
        <v>0.3100000000000005</v>
      </c>
      <c r="I76" s="264">
        <f t="shared" ca="1" si="4"/>
        <v>11.099999999999998</v>
      </c>
    </row>
    <row r="77" spans="1:9" x14ac:dyDescent="0.25">
      <c r="A77" s="168">
        <f t="shared" ca="1" si="0"/>
        <v>68</v>
      </c>
      <c r="B77" s="260">
        <f ca="1">IFERROR(MATCH(TRUE,OFFSET(CalculationsAndCharts!$AW$33,B76,0, $C$2-B76,1),0)+B76,"")</f>
        <v>1425</v>
      </c>
      <c r="C77" s="261">
        <f ca="1">IFERROR(OFFSET(CalculationsAndCharts!$B$32, B77,0,1,1),"")</f>
        <v>39947</v>
      </c>
      <c r="D77" s="262">
        <f ca="1">IFERROR(OFFSET(CalculationsAndCharts!$D$32, B77,0,1,1),"")</f>
        <v>14.23</v>
      </c>
      <c r="E77" s="263">
        <f ca="1">IF(B77="","",IFERROR((MATCH(TRUE,OFFSET(CalculationsAndCharts!$AY$33,E76,0, $C$2-E76,1),0)+E76),""))</f>
        <v>1416</v>
      </c>
      <c r="F77" s="261">
        <f ca="1">IFERROR(OFFSET(CalculationsAndCharts!$B$32, E77,0,1,1),"")</f>
        <v>39961</v>
      </c>
      <c r="G77" s="262">
        <f ca="1">IFERROR(OFFSET(CalculationsAndCharts!$D$32, E77,0,1,1),"")</f>
        <v>15.07</v>
      </c>
      <c r="H77" s="262">
        <f t="shared" ca="1" si="3"/>
        <v>0.83999999999999986</v>
      </c>
      <c r="I77" s="264">
        <f t="shared" ca="1" si="4"/>
        <v>10.789999999999997</v>
      </c>
    </row>
    <row r="78" spans="1:9" x14ac:dyDescent="0.25">
      <c r="A78" s="168">
        <f t="shared" ca="1" si="0"/>
        <v>67</v>
      </c>
      <c r="B78" s="260">
        <f ca="1">IFERROR(MATCH(TRUE,OFFSET(CalculationsAndCharts!$AW$33,B77,0, $C$2-B77,1),0)+B77,"")</f>
        <v>1437</v>
      </c>
      <c r="C78" s="261">
        <f ca="1">IFERROR(OFFSET(CalculationsAndCharts!$B$32, B78,0,1,1),"")</f>
        <v>39931</v>
      </c>
      <c r="D78" s="262">
        <f ca="1">IFERROR(OFFSET(CalculationsAndCharts!$D$32, B78,0,1,1),"")</f>
        <v>14.44</v>
      </c>
      <c r="E78" s="263">
        <f ca="1">IF(B78="","",IFERROR((MATCH(TRUE,OFFSET(CalculationsAndCharts!$AY$33,E77,0, $C$2-E77,1),0)+E77),""))</f>
        <v>1428</v>
      </c>
      <c r="F78" s="261">
        <f ca="1">IFERROR(OFFSET(CalculationsAndCharts!$B$32, E78,0,1,1),"")</f>
        <v>39944</v>
      </c>
      <c r="G78" s="262">
        <f ca="1">IFERROR(OFFSET(CalculationsAndCharts!$D$32, E78,0,1,1),"")</f>
        <v>15.47</v>
      </c>
      <c r="H78" s="262">
        <f t="shared" ca="1" si="3"/>
        <v>1.0300000000000011</v>
      </c>
      <c r="I78" s="264">
        <f t="shared" ca="1" si="4"/>
        <v>9.9499999999999975</v>
      </c>
    </row>
    <row r="79" spans="1:9" x14ac:dyDescent="0.25">
      <c r="A79" s="168">
        <f t="shared" ca="1" si="0"/>
        <v>66</v>
      </c>
      <c r="B79" s="260">
        <f ca="1">IFERROR(MATCH(TRUE,OFFSET(CalculationsAndCharts!$AW$33,B78,0, $C$2-B78,1),0)+B78,"")</f>
        <v>1472</v>
      </c>
      <c r="C79" s="261">
        <f ca="1">IFERROR(OFFSET(CalculationsAndCharts!$B$32, B79,0,1,1),"")</f>
        <v>39881</v>
      </c>
      <c r="D79" s="262">
        <f ca="1">IFERROR(OFFSET(CalculationsAndCharts!$D$32, B79,0,1,1),"")</f>
        <v>12.03</v>
      </c>
      <c r="E79" s="263">
        <f ca="1">IF(B79="","",IFERROR((MATCH(TRUE,OFFSET(CalculationsAndCharts!$AY$33,E78,0, $C$2-E78,1),0)+E78),""))</f>
        <v>1463</v>
      </c>
      <c r="F79" s="261">
        <f ca="1">IFERROR(OFFSET(CalculationsAndCharts!$B$32, E79,0,1,1),"")</f>
        <v>39892</v>
      </c>
      <c r="G79" s="262">
        <f ca="1">IFERROR(OFFSET(CalculationsAndCharts!$D$32, E79,0,1,1),"")</f>
        <v>14.38</v>
      </c>
      <c r="H79" s="262">
        <f t="shared" ca="1" si="3"/>
        <v>2.3500000000000014</v>
      </c>
      <c r="I79" s="264">
        <f t="shared" ca="1" si="4"/>
        <v>8.9199999999999964</v>
      </c>
    </row>
    <row r="80" spans="1:9" x14ac:dyDescent="0.25">
      <c r="A80" s="168">
        <f t="shared" ref="A80:A143" ca="1" si="5">IF(B80&lt;&gt;"",1+A81,0)</f>
        <v>65</v>
      </c>
      <c r="B80" s="260">
        <f ca="1">IFERROR(MATCH(TRUE,OFFSET(CalculationsAndCharts!$AW$33,B79,0, $C$2-B79,1),0)+B79,"")</f>
        <v>1486</v>
      </c>
      <c r="C80" s="261">
        <f ca="1">IFERROR(OFFSET(CalculationsAndCharts!$B$32, B80,0,1,1),"")</f>
        <v>39861</v>
      </c>
      <c r="D80" s="262">
        <f ca="1">IFERROR(OFFSET(CalculationsAndCharts!$D$32, B80,0,1,1),"")</f>
        <v>12.78</v>
      </c>
      <c r="E80" s="263">
        <f ca="1">IF(B80="","",IFERROR((MATCH(TRUE,OFFSET(CalculationsAndCharts!$AY$33,E79,0, $C$2-E79,1),0)+E79),""))</f>
        <v>1478</v>
      </c>
      <c r="F80" s="261">
        <f ca="1">IFERROR(OFFSET(CalculationsAndCharts!$B$32, E80,0,1,1),"")</f>
        <v>39871</v>
      </c>
      <c r="G80" s="262">
        <f ca="1">IFERROR(OFFSET(CalculationsAndCharts!$D$32, E80,0,1,1),"")</f>
        <v>12.2</v>
      </c>
      <c r="H80" s="262">
        <f t="shared" ca="1" si="3"/>
        <v>-0.58000000000000007</v>
      </c>
      <c r="I80" s="264">
        <f t="shared" ca="1" si="4"/>
        <v>6.569999999999995</v>
      </c>
    </row>
    <row r="81" spans="1:9" x14ac:dyDescent="0.25">
      <c r="A81" s="168">
        <f t="shared" ca="1" si="5"/>
        <v>64</v>
      </c>
      <c r="B81" s="260">
        <f ca="1">IFERROR(MATCH(TRUE,OFFSET(CalculationsAndCharts!$AW$33,B80,0, $C$2-B80,1),0)+B80,"")</f>
        <v>1505</v>
      </c>
      <c r="C81" s="261">
        <f ca="1">IFERROR(OFFSET(CalculationsAndCharts!$B$32, B81,0,1,1),"")</f>
        <v>39833</v>
      </c>
      <c r="D81" s="262">
        <f ca="1">IFERROR(OFFSET(CalculationsAndCharts!$D$32, B81,0,1,1),"")</f>
        <v>13.53</v>
      </c>
      <c r="E81" s="263">
        <f ca="1">IF(B81="","",IFERROR((MATCH(TRUE,OFFSET(CalculationsAndCharts!$AY$33,E80,0, $C$2-E80,1),0)+E80),""))</f>
        <v>1504</v>
      </c>
      <c r="F81" s="261">
        <f ca="1">IFERROR(OFFSET(CalculationsAndCharts!$B$32, E81,0,1,1),"")</f>
        <v>39834</v>
      </c>
      <c r="G81" s="262">
        <f ca="1">IFERROR(OFFSET(CalculationsAndCharts!$D$32, E81,0,1,1),"")</f>
        <v>13.16</v>
      </c>
      <c r="H81" s="262">
        <f t="shared" ca="1" si="3"/>
        <v>-0.36999999999999922</v>
      </c>
      <c r="I81" s="264">
        <f t="shared" ca="1" si="4"/>
        <v>7.149999999999995</v>
      </c>
    </row>
    <row r="82" spans="1:9" x14ac:dyDescent="0.25">
      <c r="A82" s="168">
        <f t="shared" ca="1" si="5"/>
        <v>63</v>
      </c>
      <c r="B82" s="260">
        <f ca="1">IFERROR(MATCH(TRUE,OFFSET(CalculationsAndCharts!$AW$33,B81,0, $C$2-B81,1),0)+B81,"")</f>
        <v>1510</v>
      </c>
      <c r="C82" s="261">
        <f ca="1">IFERROR(OFFSET(CalculationsAndCharts!$B$32, B82,0,1,1),"")</f>
        <v>39825</v>
      </c>
      <c r="D82" s="262">
        <f ca="1">IFERROR(OFFSET(CalculationsAndCharts!$D$32, B82,0,1,1),"")</f>
        <v>14.2</v>
      </c>
      <c r="E82" s="263">
        <f ca="1">IF(B82="","",IFERROR((MATCH(TRUE,OFFSET(CalculationsAndCharts!$AY$33,E81,0, $C$2-E81,1),0)+E81),""))</f>
        <v>1508</v>
      </c>
      <c r="F82" s="261">
        <f ca="1">IFERROR(OFFSET(CalculationsAndCharts!$B$32, E82,0,1,1),"")</f>
        <v>39827</v>
      </c>
      <c r="G82" s="262">
        <f ca="1">IFERROR(OFFSET(CalculationsAndCharts!$D$32, E82,0,1,1),"")</f>
        <v>13.63</v>
      </c>
      <c r="H82" s="262">
        <f t="shared" ref="H82:H145" ca="1" si="6">IFERROR(G82-D82,"")</f>
        <v>-0.56999999999999851</v>
      </c>
      <c r="I82" s="264">
        <f t="shared" ref="I82:I145" ca="1" si="7">IFERROR(H82+IF(""=I83,0,I83),"")</f>
        <v>7.5199999999999942</v>
      </c>
    </row>
    <row r="83" spans="1:9" x14ac:dyDescent="0.25">
      <c r="A83" s="168">
        <f t="shared" ca="1" si="5"/>
        <v>62</v>
      </c>
      <c r="B83" s="260">
        <f ca="1">IFERROR(MATCH(TRUE,OFFSET(CalculationsAndCharts!$AW$33,B82,0, $C$2-B82,1),0)+B82,"")</f>
        <v>1529</v>
      </c>
      <c r="C83" s="261">
        <f ca="1">IFERROR(OFFSET(CalculationsAndCharts!$B$32, B83,0,1,1),"")</f>
        <v>39794</v>
      </c>
      <c r="D83" s="262">
        <f ca="1">IFERROR(OFFSET(CalculationsAndCharts!$D$32, B83,0,1,1),"")</f>
        <v>12.94</v>
      </c>
      <c r="E83" s="263">
        <f ca="1">IF(B83="","",IFERROR((MATCH(TRUE,OFFSET(CalculationsAndCharts!$AY$33,E82,0, $C$2-E82,1),0)+E82),""))</f>
        <v>1520</v>
      </c>
      <c r="F83" s="261">
        <f ca="1">IFERROR(OFFSET(CalculationsAndCharts!$B$32, E83,0,1,1),"")</f>
        <v>39808</v>
      </c>
      <c r="G83" s="262">
        <f ca="1">IFERROR(OFFSET(CalculationsAndCharts!$D$32, E83,0,1,1),"")</f>
        <v>14.68</v>
      </c>
      <c r="H83" s="262">
        <f t="shared" ca="1" si="6"/>
        <v>1.7400000000000002</v>
      </c>
      <c r="I83" s="264">
        <f t="shared" ca="1" si="7"/>
        <v>8.0899999999999928</v>
      </c>
    </row>
    <row r="84" spans="1:9" x14ac:dyDescent="0.25">
      <c r="A84" s="168">
        <f t="shared" ca="1" si="5"/>
        <v>61</v>
      </c>
      <c r="B84" s="260">
        <f ca="1">IFERROR(MATCH(TRUE,OFFSET(CalculationsAndCharts!$AW$33,B83,0, $C$2-B83,1),0)+B83,"")</f>
        <v>1544</v>
      </c>
      <c r="C84" s="261">
        <f ca="1">IFERROR(OFFSET(CalculationsAndCharts!$B$32, B84,0,1,1),"")</f>
        <v>39772</v>
      </c>
      <c r="D84" s="262">
        <f ca="1">IFERROR(OFFSET(CalculationsAndCharts!$D$32, B84,0,1,1),"")</f>
        <v>13.09</v>
      </c>
      <c r="E84" s="263">
        <f ca="1">IF(B84="","",IFERROR((MATCH(TRUE,OFFSET(CalculationsAndCharts!$AY$33,E83,0, $C$2-E83,1),0)+E83),""))</f>
        <v>1535</v>
      </c>
      <c r="F84" s="261">
        <f ca="1">IFERROR(OFFSET(CalculationsAndCharts!$B$32, E84,0,1,1),"")</f>
        <v>39786</v>
      </c>
      <c r="G84" s="262">
        <f ca="1">IFERROR(OFFSET(CalculationsAndCharts!$D$32, E84,0,1,1),"")</f>
        <v>14.74</v>
      </c>
      <c r="H84" s="262">
        <f t="shared" ca="1" si="6"/>
        <v>1.6500000000000004</v>
      </c>
      <c r="I84" s="264">
        <f t="shared" ca="1" si="7"/>
        <v>6.3499999999999925</v>
      </c>
    </row>
    <row r="85" spans="1:9" x14ac:dyDescent="0.25">
      <c r="A85" s="168">
        <f t="shared" ca="1" si="5"/>
        <v>60</v>
      </c>
      <c r="B85" s="260">
        <f ca="1">IFERROR(MATCH(TRUE,OFFSET(CalculationsAndCharts!$AW$33,B84,0, $C$2-B84,1),0)+B84,"")</f>
        <v>1569</v>
      </c>
      <c r="C85" s="261">
        <f ca="1">IFERROR(OFFSET(CalculationsAndCharts!$B$32, B85,0,1,1),"")</f>
        <v>39737</v>
      </c>
      <c r="D85" s="262">
        <f ca="1">IFERROR(OFFSET(CalculationsAndCharts!$D$32, B85,0,1,1),"")</f>
        <v>13.9</v>
      </c>
      <c r="E85" s="263">
        <f ca="1">IF(B85="","",IFERROR((MATCH(TRUE,OFFSET(CalculationsAndCharts!$AY$33,E84,0, $C$2-E84,1),0)+E84),""))</f>
        <v>1564</v>
      </c>
      <c r="F85" s="261">
        <f ca="1">IFERROR(OFFSET(CalculationsAndCharts!$B$32, E85,0,1,1),"")</f>
        <v>39744</v>
      </c>
      <c r="G85" s="262">
        <f ca="1">IFERROR(OFFSET(CalculationsAndCharts!$D$32, E85,0,1,1),"")</f>
        <v>13.63</v>
      </c>
      <c r="H85" s="262">
        <f t="shared" ca="1" si="6"/>
        <v>-0.26999999999999957</v>
      </c>
      <c r="I85" s="264">
        <f t="shared" ca="1" si="7"/>
        <v>4.6999999999999922</v>
      </c>
    </row>
    <row r="86" spans="1:9" x14ac:dyDescent="0.25">
      <c r="A86" s="168">
        <f t="shared" ca="1" si="5"/>
        <v>59</v>
      </c>
      <c r="B86" s="260">
        <f ca="1">IFERROR(MATCH(TRUE,OFFSET(CalculationsAndCharts!$AW$33,B85,0, $C$2-B85,1),0)+B85,"")</f>
        <v>1573</v>
      </c>
      <c r="C86" s="261">
        <f ca="1">IFERROR(OFFSET(CalculationsAndCharts!$B$32, B86,0,1,1),"")</f>
        <v>39731</v>
      </c>
      <c r="D86" s="262">
        <f ca="1">IFERROR(OFFSET(CalculationsAndCharts!$D$32, B86,0,1,1),"")</f>
        <v>13.26</v>
      </c>
      <c r="E86" s="263">
        <f ca="1">IF(B86="","",IFERROR((MATCH(TRUE,OFFSET(CalculationsAndCharts!$AY$33,E85,0, $C$2-E85,1),0)+E85),""))</f>
        <v>1572</v>
      </c>
      <c r="F86" s="261">
        <f ca="1">IFERROR(OFFSET(CalculationsAndCharts!$B$32, E86,0,1,1),"")</f>
        <v>39734</v>
      </c>
      <c r="G86" s="262">
        <f ca="1">IFERROR(OFFSET(CalculationsAndCharts!$D$32, E86,0,1,1),"")</f>
        <v>14.87</v>
      </c>
      <c r="H86" s="262">
        <f t="shared" ca="1" si="6"/>
        <v>1.6099999999999994</v>
      </c>
      <c r="I86" s="264">
        <f t="shared" ca="1" si="7"/>
        <v>4.9699999999999918</v>
      </c>
    </row>
    <row r="87" spans="1:9" x14ac:dyDescent="0.25">
      <c r="A87" s="168">
        <f t="shared" ca="1" si="5"/>
        <v>58</v>
      </c>
      <c r="B87" s="260">
        <f ca="1">IFERROR(MATCH(TRUE,OFFSET(CalculationsAndCharts!$AW$33,B86,0, $C$2-B86,1),0)+B86,"")</f>
        <v>1578</v>
      </c>
      <c r="C87" s="261">
        <f ca="1">IFERROR(OFFSET(CalculationsAndCharts!$B$32, B87,0,1,1),"")</f>
        <v>39724</v>
      </c>
      <c r="D87" s="262">
        <f ca="1">IFERROR(OFFSET(CalculationsAndCharts!$D$32, B87,0,1,1),"")</f>
        <v>14.82</v>
      </c>
      <c r="E87" s="263">
        <f ca="1">IF(B87="","",IFERROR((MATCH(TRUE,OFFSET(CalculationsAndCharts!$AY$33,E86,0, $C$2-E86,1),0)+E86),""))</f>
        <v>1577</v>
      </c>
      <c r="F87" s="261">
        <f ca="1">IFERROR(OFFSET(CalculationsAndCharts!$B$32, E87,0,1,1),"")</f>
        <v>39727</v>
      </c>
      <c r="G87" s="262">
        <f ca="1">IFERROR(OFFSET(CalculationsAndCharts!$D$32, E87,0,1,1),"")</f>
        <v>14.01</v>
      </c>
      <c r="H87" s="262">
        <f t="shared" ca="1" si="6"/>
        <v>-0.8100000000000005</v>
      </c>
      <c r="I87" s="264">
        <f t="shared" ca="1" si="7"/>
        <v>3.3599999999999923</v>
      </c>
    </row>
    <row r="88" spans="1:9" x14ac:dyDescent="0.25">
      <c r="A88" s="168">
        <f t="shared" ca="1" si="5"/>
        <v>57</v>
      </c>
      <c r="B88" s="260">
        <f ca="1">IFERROR(MATCH(TRUE,OFFSET(CalculationsAndCharts!$AW$33,B87,0, $C$2-B87,1),0)+B87,"")</f>
        <v>1585</v>
      </c>
      <c r="C88" s="261">
        <f ca="1">IFERROR(OFFSET(CalculationsAndCharts!$B$32, B88,0,1,1),"")</f>
        <v>39715</v>
      </c>
      <c r="D88" s="262">
        <f ca="1">IFERROR(OFFSET(CalculationsAndCharts!$D$32, B88,0,1,1),"")</f>
        <v>16.41</v>
      </c>
      <c r="E88" s="263">
        <f ca="1">IF(B88="","",IFERROR((MATCH(TRUE,OFFSET(CalculationsAndCharts!$AY$33,E87,0, $C$2-E87,1),0)+E87),""))</f>
        <v>1584</v>
      </c>
      <c r="F88" s="261">
        <f ca="1">IFERROR(OFFSET(CalculationsAndCharts!$B$32, E88,0,1,1),"")</f>
        <v>39716</v>
      </c>
      <c r="G88" s="262">
        <f ca="1">IFERROR(OFFSET(CalculationsAndCharts!$D$32, E88,0,1,1),"")</f>
        <v>16.350000000000001</v>
      </c>
      <c r="H88" s="262">
        <f t="shared" ca="1" si="6"/>
        <v>-5.9999999999998721E-2</v>
      </c>
      <c r="I88" s="264">
        <f t="shared" ca="1" si="7"/>
        <v>4.1699999999999928</v>
      </c>
    </row>
    <row r="89" spans="1:9" x14ac:dyDescent="0.25">
      <c r="A89" s="168">
        <f t="shared" ca="1" si="5"/>
        <v>56</v>
      </c>
      <c r="B89" s="260">
        <f ca="1">IFERROR(MATCH(TRUE,OFFSET(CalculationsAndCharts!$AW$33,B88,0, $C$2-B88,1),0)+B88,"")</f>
        <v>1608</v>
      </c>
      <c r="C89" s="261">
        <f ca="1">IFERROR(OFFSET(CalculationsAndCharts!$B$32, B89,0,1,1),"")</f>
        <v>39681</v>
      </c>
      <c r="D89" s="262">
        <f ca="1">IFERROR(OFFSET(CalculationsAndCharts!$D$32, B89,0,1,1),"")</f>
        <v>16.399999999999999</v>
      </c>
      <c r="E89" s="263">
        <f ca="1">IF(B89="","",IFERROR((MATCH(TRUE,OFFSET(CalculationsAndCharts!$AY$33,E88,0, $C$2-E88,1),0)+E88),""))</f>
        <v>1599</v>
      </c>
      <c r="F89" s="261">
        <f ca="1">IFERROR(OFFSET(CalculationsAndCharts!$B$32, E89,0,1,1),"")</f>
        <v>39695</v>
      </c>
      <c r="G89" s="262">
        <f ca="1">IFERROR(OFFSET(CalculationsAndCharts!$D$32, E89,0,1,1),"")</f>
        <v>16.989999999999998</v>
      </c>
      <c r="H89" s="262">
        <f t="shared" ca="1" si="6"/>
        <v>0.58999999999999986</v>
      </c>
      <c r="I89" s="264">
        <f t="shared" ca="1" si="7"/>
        <v>4.2299999999999915</v>
      </c>
    </row>
    <row r="90" spans="1:9" x14ac:dyDescent="0.25">
      <c r="A90" s="168">
        <f t="shared" ca="1" si="5"/>
        <v>55</v>
      </c>
      <c r="B90" s="260">
        <f ca="1">IFERROR(MATCH(TRUE,OFFSET(CalculationsAndCharts!$AW$33,B89,0, $C$2-B89,1),0)+B89,"")</f>
        <v>1648</v>
      </c>
      <c r="C90" s="261">
        <f ca="1">IFERROR(OFFSET(CalculationsAndCharts!$B$32, B90,0,1,1),"")</f>
        <v>39624</v>
      </c>
      <c r="D90" s="262">
        <f ca="1">IFERROR(OFFSET(CalculationsAndCharts!$D$32, B90,0,1,1),"")</f>
        <v>14.54</v>
      </c>
      <c r="E90" s="263">
        <f ca="1">IF(B90="","",IFERROR((MATCH(TRUE,OFFSET(CalculationsAndCharts!$AY$33,E89,0, $C$2-E89,1),0)+E89),""))</f>
        <v>1639</v>
      </c>
      <c r="F90" s="261">
        <f ca="1">IFERROR(OFFSET(CalculationsAndCharts!$B$32, E90,0,1,1),"")</f>
        <v>39638</v>
      </c>
      <c r="G90" s="262">
        <f ca="1">IFERROR(OFFSET(CalculationsAndCharts!$D$32, E90,0,1,1),"")</f>
        <v>15.61</v>
      </c>
      <c r="H90" s="262">
        <f t="shared" ca="1" si="6"/>
        <v>1.0700000000000003</v>
      </c>
      <c r="I90" s="264">
        <f t="shared" ca="1" si="7"/>
        <v>3.6399999999999917</v>
      </c>
    </row>
    <row r="91" spans="1:9" x14ac:dyDescent="0.25">
      <c r="A91" s="168">
        <f t="shared" ca="1" si="5"/>
        <v>54</v>
      </c>
      <c r="B91" s="260">
        <f ca="1">IFERROR(MATCH(TRUE,OFFSET(CalculationsAndCharts!$AW$33,B90,0, $C$2-B90,1),0)+B90,"")</f>
        <v>1657</v>
      </c>
      <c r="C91" s="261">
        <f ca="1">IFERROR(OFFSET(CalculationsAndCharts!$B$32, B91,0,1,1),"")</f>
        <v>39611</v>
      </c>
      <c r="D91" s="262">
        <f ca="1">IFERROR(OFFSET(CalculationsAndCharts!$D$32, B91,0,1,1),"")</f>
        <v>14.91</v>
      </c>
      <c r="E91" s="263">
        <f ca="1">IF(B91="","",IFERROR((MATCH(TRUE,OFFSET(CalculationsAndCharts!$AY$33,E90,0, $C$2-E90,1),0)+E90),""))</f>
        <v>1651</v>
      </c>
      <c r="F91" s="261">
        <f ca="1">IFERROR(OFFSET(CalculationsAndCharts!$B$32, E91,0,1,1),"")</f>
        <v>39619</v>
      </c>
      <c r="G91" s="262">
        <f ca="1">IFERROR(OFFSET(CalculationsAndCharts!$D$32, E91,0,1,1),"")</f>
        <v>15.35</v>
      </c>
      <c r="H91" s="262">
        <f t="shared" ca="1" si="6"/>
        <v>0.4399999999999995</v>
      </c>
      <c r="I91" s="264">
        <f t="shared" ca="1" si="7"/>
        <v>2.5699999999999914</v>
      </c>
    </row>
    <row r="92" spans="1:9" x14ac:dyDescent="0.25">
      <c r="A92" s="168">
        <f t="shared" ca="1" si="5"/>
        <v>53</v>
      </c>
      <c r="B92" s="260">
        <f ca="1">IFERROR(MATCH(TRUE,OFFSET(CalculationsAndCharts!$AW$33,B91,0, $C$2-B91,1),0)+B91,"")</f>
        <v>1672</v>
      </c>
      <c r="C92" s="261">
        <f ca="1">IFERROR(OFFSET(CalculationsAndCharts!$B$32, B92,0,1,1),"")</f>
        <v>39589</v>
      </c>
      <c r="D92" s="262">
        <f ca="1">IFERROR(OFFSET(CalculationsAndCharts!$D$32, B92,0,1,1),"")</f>
        <v>15.56</v>
      </c>
      <c r="E92" s="263">
        <f ca="1">IF(B92="","",IFERROR((MATCH(TRUE,OFFSET(CalculationsAndCharts!$AY$33,E91,0, $C$2-E91,1),0)+E91),""))</f>
        <v>1671</v>
      </c>
      <c r="F92" s="261">
        <f ca="1">IFERROR(OFFSET(CalculationsAndCharts!$B$32, E92,0,1,1),"")</f>
        <v>39590</v>
      </c>
      <c r="G92" s="262">
        <f ca="1">IFERROR(OFFSET(CalculationsAndCharts!$D$32, E92,0,1,1),"")</f>
        <v>14.9</v>
      </c>
      <c r="H92" s="262">
        <f t="shared" ca="1" si="6"/>
        <v>-0.66000000000000014</v>
      </c>
      <c r="I92" s="264">
        <f t="shared" ca="1" si="7"/>
        <v>2.1299999999999919</v>
      </c>
    </row>
    <row r="93" spans="1:9" x14ac:dyDescent="0.25">
      <c r="A93" s="168">
        <f t="shared" ca="1" si="5"/>
        <v>52</v>
      </c>
      <c r="B93" s="260">
        <f ca="1">IFERROR(MATCH(TRUE,OFFSET(CalculationsAndCharts!$AW$33,B92,0, $C$2-B92,1),0)+B92,"")</f>
        <v>1699</v>
      </c>
      <c r="C93" s="261">
        <f ca="1">IFERROR(OFFSET(CalculationsAndCharts!$B$32, B93,0,1,1),"")</f>
        <v>39552</v>
      </c>
      <c r="D93" s="262">
        <f ca="1">IFERROR(OFFSET(CalculationsAndCharts!$D$32, B93,0,1,1),"")</f>
        <v>14.16</v>
      </c>
      <c r="E93" s="263">
        <f ca="1">IF(B93="","",IFERROR((MATCH(TRUE,OFFSET(CalculationsAndCharts!$AY$33,E92,0, $C$2-E92,1),0)+E92),""))</f>
        <v>1690</v>
      </c>
      <c r="F93" s="261">
        <f ca="1">IFERROR(OFFSET(CalculationsAndCharts!$B$32, E93,0,1,1),"")</f>
        <v>39563</v>
      </c>
      <c r="G93" s="262">
        <f ca="1">IFERROR(OFFSET(CalculationsAndCharts!$D$32, E93,0,1,1),"")</f>
        <v>15.04</v>
      </c>
      <c r="H93" s="262">
        <f t="shared" ca="1" si="6"/>
        <v>0.87999999999999901</v>
      </c>
      <c r="I93" s="264">
        <f t="shared" ca="1" si="7"/>
        <v>2.789999999999992</v>
      </c>
    </row>
    <row r="94" spans="1:9" x14ac:dyDescent="0.25">
      <c r="A94" s="168">
        <f t="shared" ca="1" si="5"/>
        <v>51</v>
      </c>
      <c r="B94" s="260">
        <f ca="1">IFERROR(MATCH(TRUE,OFFSET(CalculationsAndCharts!$AW$33,B93,0, $C$2-B93,1),0)+B93,"")</f>
        <v>1730</v>
      </c>
      <c r="C94" s="261">
        <f ca="1">IFERROR(OFFSET(CalculationsAndCharts!$B$32, B94,0,1,1),"")</f>
        <v>39506</v>
      </c>
      <c r="D94" s="262">
        <f ca="1">IFERROR(OFFSET(CalculationsAndCharts!$D$32, B94,0,1,1),"")</f>
        <v>14</v>
      </c>
      <c r="E94" s="263">
        <f ca="1">IF(B94="","",IFERROR((MATCH(TRUE,OFFSET(CalculationsAndCharts!$AY$33,E93,0, $C$2-E93,1),0)+E93),""))</f>
        <v>1722</v>
      </c>
      <c r="F94" s="261">
        <f ca="1">IFERROR(OFFSET(CalculationsAndCharts!$B$32, E94,0,1,1),"")</f>
        <v>39518</v>
      </c>
      <c r="G94" s="262">
        <f ca="1">IFERROR(OFFSET(CalculationsAndCharts!$D$32, E94,0,1,1),"")</f>
        <v>13.85</v>
      </c>
      <c r="H94" s="262">
        <f t="shared" ca="1" si="6"/>
        <v>-0.15000000000000036</v>
      </c>
      <c r="I94" s="264">
        <f t="shared" ca="1" si="7"/>
        <v>1.909999999999993</v>
      </c>
    </row>
    <row r="95" spans="1:9" x14ac:dyDescent="0.25">
      <c r="A95" s="168">
        <f t="shared" ca="1" si="5"/>
        <v>50</v>
      </c>
      <c r="B95" s="260">
        <f ca="1">IFERROR(MATCH(TRUE,OFFSET(CalculationsAndCharts!$AW$33,B94,0, $C$2-B94,1),0)+B94,"")</f>
        <v>1738</v>
      </c>
      <c r="C95" s="261">
        <f ca="1">IFERROR(OFFSET(CalculationsAndCharts!$B$32, B95,0,1,1),"")</f>
        <v>39493</v>
      </c>
      <c r="D95" s="262">
        <f ca="1">IFERROR(OFFSET(CalculationsAndCharts!$D$32, B95,0,1,1),"")</f>
        <v>14.68</v>
      </c>
      <c r="E95" s="263">
        <f ca="1">IF(B95="","",IFERROR((MATCH(TRUE,OFFSET(CalculationsAndCharts!$AY$33,E94,0, $C$2-E94,1),0)+E94),""))</f>
        <v>1734</v>
      </c>
      <c r="F95" s="261">
        <f ca="1">IFERROR(OFFSET(CalculationsAndCharts!$B$32, E95,0,1,1),"")</f>
        <v>39500</v>
      </c>
      <c r="G95" s="262">
        <f ca="1">IFERROR(OFFSET(CalculationsAndCharts!$D$32, E95,0,1,1),"")</f>
        <v>14.15</v>
      </c>
      <c r="H95" s="262">
        <f t="shared" ca="1" si="6"/>
        <v>-0.52999999999999936</v>
      </c>
      <c r="I95" s="264">
        <f t="shared" ca="1" si="7"/>
        <v>2.0599999999999934</v>
      </c>
    </row>
    <row r="96" spans="1:9" x14ac:dyDescent="0.25">
      <c r="A96" s="168">
        <f t="shared" ca="1" si="5"/>
        <v>49</v>
      </c>
      <c r="B96" s="260">
        <f ca="1">IFERROR(MATCH(TRUE,OFFSET(CalculationsAndCharts!$AW$33,B95,0, $C$2-B95,1),0)+B95,"")</f>
        <v>1776</v>
      </c>
      <c r="C96" s="261">
        <f ca="1">IFERROR(OFFSET(CalculationsAndCharts!$B$32, B96,0,1,1),"")</f>
        <v>39436</v>
      </c>
      <c r="D96" s="262">
        <f ca="1">IFERROR(OFFSET(CalculationsAndCharts!$D$32, B96,0,1,1),"")</f>
        <v>14.43</v>
      </c>
      <c r="E96" s="263">
        <f ca="1">IF(B96="","",IFERROR((MATCH(TRUE,OFFSET(CalculationsAndCharts!$AY$33,E95,0, $C$2-E95,1),0)+E95),""))</f>
        <v>1768</v>
      </c>
      <c r="F96" s="261">
        <f ca="1">IFERROR(OFFSET(CalculationsAndCharts!$B$32, E96,0,1,1),"")</f>
        <v>39450</v>
      </c>
      <c r="G96" s="262">
        <f ca="1">IFERROR(OFFSET(CalculationsAndCharts!$D$32, E96,0,1,1),"")</f>
        <v>13.68</v>
      </c>
      <c r="H96" s="262">
        <f t="shared" ca="1" si="6"/>
        <v>-0.75</v>
      </c>
      <c r="I96" s="264">
        <f t="shared" ca="1" si="7"/>
        <v>2.5899999999999928</v>
      </c>
    </row>
    <row r="97" spans="1:9" x14ac:dyDescent="0.25">
      <c r="A97" s="168">
        <f t="shared" ca="1" si="5"/>
        <v>48</v>
      </c>
      <c r="B97" s="260">
        <f ca="1">IFERROR(MATCH(TRUE,OFFSET(CalculationsAndCharts!$AW$33,B96,0, $C$2-B96,1),0)+B96,"")</f>
        <v>1805</v>
      </c>
      <c r="C97" s="261">
        <f ca="1">IFERROR(OFFSET(CalculationsAndCharts!$B$32, B97,0,1,1),"")</f>
        <v>39394</v>
      </c>
      <c r="D97" s="262">
        <f ca="1">IFERROR(OFFSET(CalculationsAndCharts!$D$32, B97,0,1,1),"")</f>
        <v>13.46</v>
      </c>
      <c r="E97" s="263">
        <f ca="1">IF(B97="","",IFERROR((MATCH(TRUE,OFFSET(CalculationsAndCharts!$AY$33,E96,0, $C$2-E96,1),0)+E96),""))</f>
        <v>1798</v>
      </c>
      <c r="F97" s="261">
        <f ca="1">IFERROR(OFFSET(CalculationsAndCharts!$B$32, E97,0,1,1),"")</f>
        <v>39405</v>
      </c>
      <c r="G97" s="262">
        <f ca="1">IFERROR(OFFSET(CalculationsAndCharts!$D$32, E97,0,1,1),"")</f>
        <v>13.12</v>
      </c>
      <c r="H97" s="262">
        <f t="shared" ca="1" si="6"/>
        <v>-0.34000000000000163</v>
      </c>
      <c r="I97" s="264">
        <f t="shared" ca="1" si="7"/>
        <v>3.3399999999999928</v>
      </c>
    </row>
    <row r="98" spans="1:9" x14ac:dyDescent="0.25">
      <c r="A98" s="168">
        <f t="shared" ca="1" si="5"/>
        <v>47</v>
      </c>
      <c r="B98" s="260">
        <f ca="1">IFERROR(MATCH(TRUE,OFFSET(CalculationsAndCharts!$AW$33,B97,0, $C$2-B97,1),0)+B97,"")</f>
        <v>1822</v>
      </c>
      <c r="C98" s="261">
        <f ca="1">IFERROR(OFFSET(CalculationsAndCharts!$B$32, B98,0,1,1),"")</f>
        <v>39371</v>
      </c>
      <c r="D98" s="262">
        <f ca="1">IFERROR(OFFSET(CalculationsAndCharts!$D$32, B98,0,1,1),"")</f>
        <v>14.27</v>
      </c>
      <c r="E98" s="263">
        <f ca="1">IF(B98="","",IFERROR((MATCH(TRUE,OFFSET(CalculationsAndCharts!$AY$33,E97,0, $C$2-E97,1),0)+E97),""))</f>
        <v>1819</v>
      </c>
      <c r="F98" s="261">
        <f ca="1">IFERROR(OFFSET(CalculationsAndCharts!$B$32, E98,0,1,1),"")</f>
        <v>39374</v>
      </c>
      <c r="G98" s="262">
        <f ca="1">IFERROR(OFFSET(CalculationsAndCharts!$D$32, E98,0,1,1),"")</f>
        <v>13.76</v>
      </c>
      <c r="H98" s="262">
        <f t="shared" ca="1" si="6"/>
        <v>-0.50999999999999979</v>
      </c>
      <c r="I98" s="264">
        <f t="shared" ca="1" si="7"/>
        <v>3.6799999999999944</v>
      </c>
    </row>
    <row r="99" spans="1:9" x14ac:dyDescent="0.25">
      <c r="A99" s="168">
        <f t="shared" ca="1" si="5"/>
        <v>46</v>
      </c>
      <c r="B99" s="260">
        <f ca="1">IFERROR(MATCH(TRUE,OFFSET(CalculationsAndCharts!$AW$33,B98,0, $C$2-B98,1),0)+B98,"")</f>
        <v>1834</v>
      </c>
      <c r="C99" s="261">
        <f ca="1">IFERROR(OFFSET(CalculationsAndCharts!$B$32, B99,0,1,1),"")</f>
        <v>39353</v>
      </c>
      <c r="D99" s="262">
        <f ca="1">IFERROR(OFFSET(CalculationsAndCharts!$D$32, B99,0,1,1),"")</f>
        <v>14.25</v>
      </c>
      <c r="E99" s="263">
        <f ca="1">IF(B99="","",IFERROR((MATCH(TRUE,OFFSET(CalculationsAndCharts!$AY$33,E98,0, $C$2-E98,1),0)+E98),""))</f>
        <v>1825</v>
      </c>
      <c r="F99" s="261">
        <f ca="1">IFERROR(OFFSET(CalculationsAndCharts!$B$32, E99,0,1,1),"")</f>
        <v>39366</v>
      </c>
      <c r="G99" s="262">
        <f ca="1">IFERROR(OFFSET(CalculationsAndCharts!$D$32, E99,0,1,1),"")</f>
        <v>14.94</v>
      </c>
      <c r="H99" s="262">
        <f t="shared" ca="1" si="6"/>
        <v>0.6899999999999995</v>
      </c>
      <c r="I99" s="264">
        <f t="shared" ca="1" si="7"/>
        <v>4.1899999999999942</v>
      </c>
    </row>
    <row r="100" spans="1:9" x14ac:dyDescent="0.25">
      <c r="A100" s="168">
        <f t="shared" ca="1" si="5"/>
        <v>45</v>
      </c>
      <c r="B100" s="260">
        <f ca="1">IFERROR(MATCH(TRUE,OFFSET(CalculationsAndCharts!$AW$33,B99,0, $C$2-B99,1),0)+B99,"")</f>
        <v>1845</v>
      </c>
      <c r="C100" s="261">
        <f ca="1">IFERROR(OFFSET(CalculationsAndCharts!$B$32, B100,0,1,1),"")</f>
        <v>39338</v>
      </c>
      <c r="D100" s="262">
        <f ca="1">IFERROR(OFFSET(CalculationsAndCharts!$D$32, B100,0,1,1),"")</f>
        <v>14.6</v>
      </c>
      <c r="E100" s="263">
        <f ca="1">IF(B100="","",IFERROR((MATCH(TRUE,OFFSET(CalculationsAndCharts!$AY$33,E99,0, $C$2-E99,1),0)+E99),""))</f>
        <v>1836</v>
      </c>
      <c r="F100" s="261">
        <f ca="1">IFERROR(OFFSET(CalculationsAndCharts!$B$32, E100,0,1,1),"")</f>
        <v>39351</v>
      </c>
      <c r="G100" s="262">
        <f ca="1">IFERROR(OFFSET(CalculationsAndCharts!$D$32, E100,0,1,1),"")</f>
        <v>14.4</v>
      </c>
      <c r="H100" s="262">
        <f t="shared" ca="1" si="6"/>
        <v>-0.19999999999999929</v>
      </c>
      <c r="I100" s="264">
        <f t="shared" ca="1" si="7"/>
        <v>3.4999999999999947</v>
      </c>
    </row>
    <row r="101" spans="1:9" x14ac:dyDescent="0.25">
      <c r="A101" s="168">
        <f t="shared" ca="1" si="5"/>
        <v>44</v>
      </c>
      <c r="B101" s="260">
        <f ca="1">IFERROR(MATCH(TRUE,OFFSET(CalculationsAndCharts!$AW$33,B100,0, $C$2-B100,1),0)+B100,"")</f>
        <v>1855</v>
      </c>
      <c r="C101" s="261">
        <f ca="1">IFERROR(OFFSET(CalculationsAndCharts!$B$32, B101,0,1,1),"")</f>
        <v>39323</v>
      </c>
      <c r="D101" s="262">
        <f ca="1">IFERROR(OFFSET(CalculationsAndCharts!$D$32, B101,0,1,1),"")</f>
        <v>14.87</v>
      </c>
      <c r="E101" s="263">
        <f ca="1">IF(B101="","",IFERROR((MATCH(TRUE,OFFSET(CalculationsAndCharts!$AY$33,E100,0, $C$2-E100,1),0)+E100),""))</f>
        <v>1846</v>
      </c>
      <c r="F101" s="261">
        <f ca="1">IFERROR(OFFSET(CalculationsAndCharts!$B$32, E101,0,1,1),"")</f>
        <v>39337</v>
      </c>
      <c r="G101" s="262">
        <f ca="1">IFERROR(OFFSET(CalculationsAndCharts!$D$32, E101,0,1,1),"")</f>
        <v>14.68</v>
      </c>
      <c r="H101" s="262">
        <f t="shared" ca="1" si="6"/>
        <v>-0.1899999999999995</v>
      </c>
      <c r="I101" s="264">
        <f t="shared" ca="1" si="7"/>
        <v>3.699999999999994</v>
      </c>
    </row>
    <row r="102" spans="1:9" x14ac:dyDescent="0.25">
      <c r="A102" s="168">
        <f t="shared" ca="1" si="5"/>
        <v>43</v>
      </c>
      <c r="B102" s="260">
        <f ca="1">IFERROR(MATCH(TRUE,OFFSET(CalculationsAndCharts!$AW$33,B101,0, $C$2-B101,1),0)+B101,"")</f>
        <v>1882</v>
      </c>
      <c r="C102" s="261">
        <f ca="1">IFERROR(OFFSET(CalculationsAndCharts!$B$32, B102,0,1,1),"")</f>
        <v>39286</v>
      </c>
      <c r="D102" s="262">
        <f ca="1">IFERROR(OFFSET(CalculationsAndCharts!$D$32, B102,0,1,1),"")</f>
        <v>15.95</v>
      </c>
      <c r="E102" s="263">
        <f ca="1">IF(B102="","",IFERROR((MATCH(TRUE,OFFSET(CalculationsAndCharts!$AY$33,E101,0, $C$2-E101,1),0)+E101),""))</f>
        <v>1881</v>
      </c>
      <c r="F102" s="261">
        <f ca="1">IFERROR(OFFSET(CalculationsAndCharts!$B$32, E102,0,1,1),"")</f>
        <v>39287</v>
      </c>
      <c r="G102" s="262">
        <f ca="1">IFERROR(OFFSET(CalculationsAndCharts!$D$32, E102,0,1,1),"")</f>
        <v>15.12</v>
      </c>
      <c r="H102" s="262">
        <f t="shared" ca="1" si="6"/>
        <v>-0.83000000000000007</v>
      </c>
      <c r="I102" s="264">
        <f t="shared" ca="1" si="7"/>
        <v>3.8899999999999935</v>
      </c>
    </row>
    <row r="103" spans="1:9" x14ac:dyDescent="0.25">
      <c r="A103" s="168">
        <f t="shared" ca="1" si="5"/>
        <v>42</v>
      </c>
      <c r="B103" s="260">
        <f ca="1">IFERROR(MATCH(TRUE,OFFSET(CalculationsAndCharts!$AW$33,B102,0, $C$2-B102,1),0)+B102,"")</f>
        <v>1914</v>
      </c>
      <c r="C103" s="261">
        <f ca="1">IFERROR(OFFSET(CalculationsAndCharts!$B$32, B103,0,1,1),"")</f>
        <v>39239</v>
      </c>
      <c r="D103" s="262">
        <f ca="1">IFERROR(OFFSET(CalculationsAndCharts!$D$32, B103,0,1,1),"")</f>
        <v>16.399999999999999</v>
      </c>
      <c r="E103" s="263">
        <f ca="1">IF(B103="","",IFERROR((MATCH(TRUE,OFFSET(CalculationsAndCharts!$AY$33,E102,0, $C$2-E102,1),0)+E102),""))</f>
        <v>1911</v>
      </c>
      <c r="F103" s="261">
        <f ca="1">IFERROR(OFFSET(CalculationsAndCharts!$B$32, E103,0,1,1),"")</f>
        <v>39244</v>
      </c>
      <c r="G103" s="262">
        <f ca="1">IFERROR(OFFSET(CalculationsAndCharts!$D$32, E103,0,1,1),"")</f>
        <v>16.03</v>
      </c>
      <c r="H103" s="262">
        <f t="shared" ca="1" si="6"/>
        <v>-0.36999999999999744</v>
      </c>
      <c r="I103" s="264">
        <f t="shared" ca="1" si="7"/>
        <v>4.7199999999999935</v>
      </c>
    </row>
    <row r="104" spans="1:9" x14ac:dyDescent="0.25">
      <c r="A104" s="168">
        <f t="shared" ca="1" si="5"/>
        <v>41</v>
      </c>
      <c r="B104" s="260">
        <f ca="1">IFERROR(MATCH(TRUE,OFFSET(CalculationsAndCharts!$AW$33,B103,0, $C$2-B103,1),0)+B103,"")</f>
        <v>1931</v>
      </c>
      <c r="C104" s="261">
        <f ca="1">IFERROR(OFFSET(CalculationsAndCharts!$B$32, B104,0,1,1),"")</f>
        <v>39213</v>
      </c>
      <c r="D104" s="262">
        <f ca="1">IFERROR(OFFSET(CalculationsAndCharts!$D$32, B104,0,1,1),"")</f>
        <v>17.11</v>
      </c>
      <c r="E104" s="263">
        <f ca="1">IF(B104="","",IFERROR((MATCH(TRUE,OFFSET(CalculationsAndCharts!$AY$33,E103,0, $C$2-E103,1),0)+E103),""))</f>
        <v>1923</v>
      </c>
      <c r="F104" s="261">
        <f ca="1">IFERROR(OFFSET(CalculationsAndCharts!$B$32, E104,0,1,1),"")</f>
        <v>39225</v>
      </c>
      <c r="G104" s="262">
        <f ca="1">IFERROR(OFFSET(CalculationsAndCharts!$D$32, E104,0,1,1),"")</f>
        <v>17.02</v>
      </c>
      <c r="H104" s="262">
        <f t="shared" ca="1" si="6"/>
        <v>-8.9999999999999858E-2</v>
      </c>
      <c r="I104" s="264">
        <f t="shared" ca="1" si="7"/>
        <v>5.089999999999991</v>
      </c>
    </row>
    <row r="105" spans="1:9" x14ac:dyDescent="0.25">
      <c r="A105" s="168">
        <f t="shared" ca="1" si="5"/>
        <v>40</v>
      </c>
      <c r="B105" s="260">
        <f ca="1">IFERROR(MATCH(TRUE,OFFSET(CalculationsAndCharts!$AW$33,B104,0, $C$2-B104,1),0)+B104,"")</f>
        <v>1960</v>
      </c>
      <c r="C105" s="261">
        <f ca="1">IFERROR(OFFSET(CalculationsAndCharts!$B$32, B105,0,1,1),"")</f>
        <v>39171</v>
      </c>
      <c r="D105" s="262">
        <f ca="1">IFERROR(OFFSET(CalculationsAndCharts!$D$32, B105,0,1,1),"")</f>
        <v>15.97</v>
      </c>
      <c r="E105" s="263">
        <f ca="1">IF(B105="","",IFERROR((MATCH(TRUE,OFFSET(CalculationsAndCharts!$AY$33,E104,0, $C$2-E104,1),0)+E104),""))</f>
        <v>1951</v>
      </c>
      <c r="F105" s="261">
        <f ca="1">IFERROR(OFFSET(CalculationsAndCharts!$B$32, E105,0,1,1),"")</f>
        <v>39185</v>
      </c>
      <c r="G105" s="262">
        <f ca="1">IFERROR(OFFSET(CalculationsAndCharts!$D$32, E105,0,1,1),"")</f>
        <v>16.399999999999999</v>
      </c>
      <c r="H105" s="262">
        <f t="shared" ca="1" si="6"/>
        <v>0.42999999999999794</v>
      </c>
      <c r="I105" s="264">
        <f t="shared" ca="1" si="7"/>
        <v>5.1799999999999908</v>
      </c>
    </row>
    <row r="106" spans="1:9" x14ac:dyDescent="0.25">
      <c r="A106" s="168">
        <f t="shared" ca="1" si="5"/>
        <v>39</v>
      </c>
      <c r="B106" s="260">
        <f ca="1">IFERROR(MATCH(TRUE,OFFSET(CalculationsAndCharts!$AW$33,B105,0, $C$2-B105,1),0)+B105,"")</f>
        <v>1982</v>
      </c>
      <c r="C106" s="261">
        <f ca="1">IFERROR(OFFSET(CalculationsAndCharts!$B$32, B106,0,1,1),"")</f>
        <v>39141</v>
      </c>
      <c r="D106" s="262">
        <f ca="1">IFERROR(OFFSET(CalculationsAndCharts!$D$32, B106,0,1,1),"")</f>
        <v>16.45</v>
      </c>
      <c r="E106" s="263">
        <f ca="1">IF(B106="","",IFERROR((MATCH(TRUE,OFFSET(CalculationsAndCharts!$AY$33,E105,0, $C$2-E105,1),0)+E105),""))</f>
        <v>1980</v>
      </c>
      <c r="F106" s="261">
        <f ca="1">IFERROR(OFFSET(CalculationsAndCharts!$B$32, E106,0,1,1),"")</f>
        <v>39143</v>
      </c>
      <c r="G106" s="262">
        <f ca="1">IFERROR(OFFSET(CalculationsAndCharts!$D$32, E106,0,1,1),"")</f>
        <v>15.95</v>
      </c>
      <c r="H106" s="262">
        <f t="shared" ca="1" si="6"/>
        <v>-0.5</v>
      </c>
      <c r="I106" s="264">
        <f t="shared" ca="1" si="7"/>
        <v>4.7499999999999929</v>
      </c>
    </row>
    <row r="107" spans="1:9" x14ac:dyDescent="0.25">
      <c r="A107" s="168">
        <f t="shared" ca="1" si="5"/>
        <v>38</v>
      </c>
      <c r="B107" s="260">
        <f ca="1">IFERROR(MATCH(TRUE,OFFSET(CalculationsAndCharts!$AW$33,B106,0, $C$2-B106,1),0)+B106,"")</f>
        <v>2020</v>
      </c>
      <c r="C107" s="261">
        <f ca="1">IFERROR(OFFSET(CalculationsAndCharts!$B$32, B107,0,1,1),"")</f>
        <v>39085</v>
      </c>
      <c r="D107" s="262">
        <f ca="1">IFERROR(OFFSET(CalculationsAndCharts!$D$32, B107,0,1,1),"")</f>
        <v>15.24</v>
      </c>
      <c r="E107" s="263">
        <f ca="1">IF(B107="","",IFERROR((MATCH(TRUE,OFFSET(CalculationsAndCharts!$AY$33,E106,0, $C$2-E106,1),0)+E106),""))</f>
        <v>2011</v>
      </c>
      <c r="F107" s="261">
        <f ca="1">IFERROR(OFFSET(CalculationsAndCharts!$B$32, E107,0,1,1),"")</f>
        <v>39099</v>
      </c>
      <c r="G107" s="262">
        <f ca="1">IFERROR(OFFSET(CalculationsAndCharts!$D$32, E107,0,1,1),"")</f>
        <v>16.25</v>
      </c>
      <c r="H107" s="262">
        <f t="shared" ca="1" si="6"/>
        <v>1.0099999999999998</v>
      </c>
      <c r="I107" s="264">
        <f t="shared" ca="1" si="7"/>
        <v>5.2499999999999929</v>
      </c>
    </row>
    <row r="108" spans="1:9" x14ac:dyDescent="0.25">
      <c r="A108" s="168">
        <f t="shared" ca="1" si="5"/>
        <v>37</v>
      </c>
      <c r="B108" s="260">
        <f ca="1">IFERROR(MATCH(TRUE,OFFSET(CalculationsAndCharts!$AW$33,B107,0, $C$2-B107,1),0)+B107,"")</f>
        <v>2031</v>
      </c>
      <c r="C108" s="261">
        <f ca="1">IFERROR(OFFSET(CalculationsAndCharts!$B$32, B108,0,1,1),"")</f>
        <v>39065</v>
      </c>
      <c r="D108" s="262">
        <f ca="1">IFERROR(OFFSET(CalculationsAndCharts!$D$32, B108,0,1,1),"")</f>
        <v>15.2</v>
      </c>
      <c r="E108" s="263">
        <f ca="1">IF(B108="","",IFERROR((MATCH(TRUE,OFFSET(CalculationsAndCharts!$AY$33,E107,0, $C$2-E107,1),0)+E107),""))</f>
        <v>2022</v>
      </c>
      <c r="F108" s="261">
        <f ca="1">IFERROR(OFFSET(CalculationsAndCharts!$B$32, E108,0,1,1),"")</f>
        <v>39079</v>
      </c>
      <c r="G108" s="262">
        <f ca="1">IFERROR(OFFSET(CalculationsAndCharts!$D$32, E108,0,1,1),"")</f>
        <v>15.35</v>
      </c>
      <c r="H108" s="262">
        <f t="shared" ca="1" si="6"/>
        <v>0.15000000000000036</v>
      </c>
      <c r="I108" s="264">
        <f t="shared" ca="1" si="7"/>
        <v>4.2399999999999931</v>
      </c>
    </row>
    <row r="109" spans="1:9" x14ac:dyDescent="0.25">
      <c r="A109" s="168">
        <f t="shared" ca="1" si="5"/>
        <v>36</v>
      </c>
      <c r="B109" s="260">
        <f ca="1">IFERROR(MATCH(TRUE,OFFSET(CalculationsAndCharts!$AW$33,B108,0, $C$2-B108,1),0)+B108,"")</f>
        <v>2041</v>
      </c>
      <c r="C109" s="261">
        <f ca="1">IFERROR(OFFSET(CalculationsAndCharts!$B$32, B109,0,1,1),"")</f>
        <v>39051</v>
      </c>
      <c r="D109" s="262">
        <f ca="1">IFERROR(OFFSET(CalculationsAndCharts!$D$32, B109,0,1,1),"")</f>
        <v>15.53</v>
      </c>
      <c r="E109" s="263">
        <f ca="1">IF(B109="","",IFERROR((MATCH(TRUE,OFFSET(CalculationsAndCharts!$AY$33,E108,0, $C$2-E108,1),0)+E108),""))</f>
        <v>2037</v>
      </c>
      <c r="F109" s="261">
        <f ca="1">IFERROR(OFFSET(CalculationsAndCharts!$B$32, E109,0,1,1),"")</f>
        <v>39057</v>
      </c>
      <c r="G109" s="262">
        <f ca="1">IFERROR(OFFSET(CalculationsAndCharts!$D$32, E109,0,1,1),"")</f>
        <v>15.11</v>
      </c>
      <c r="H109" s="262">
        <f t="shared" ca="1" si="6"/>
        <v>-0.41999999999999993</v>
      </c>
      <c r="I109" s="264">
        <f t="shared" ca="1" si="7"/>
        <v>4.0899999999999928</v>
      </c>
    </row>
    <row r="110" spans="1:9" x14ac:dyDescent="0.25">
      <c r="A110" s="168">
        <f t="shared" ca="1" si="5"/>
        <v>35</v>
      </c>
      <c r="B110" s="260">
        <f ca="1">IFERROR(MATCH(TRUE,OFFSET(CalculationsAndCharts!$AW$33,B109,0, $C$2-B109,1),0)+B109,"")</f>
        <v>2060</v>
      </c>
      <c r="C110" s="261">
        <f ca="1">IFERROR(OFFSET(CalculationsAndCharts!$B$32, B110,0,1,1),"")</f>
        <v>39023</v>
      </c>
      <c r="D110" s="262">
        <f ca="1">IFERROR(OFFSET(CalculationsAndCharts!$D$32, B110,0,1,1),"")</f>
        <v>15.9</v>
      </c>
      <c r="E110" s="263">
        <f ca="1">IF(B110="","",IFERROR((MATCH(TRUE,OFFSET(CalculationsAndCharts!$AY$33,E109,0, $C$2-E109,1),0)+E109),""))</f>
        <v>2051</v>
      </c>
      <c r="F110" s="261">
        <f ca="1">IFERROR(OFFSET(CalculationsAndCharts!$B$32, E110,0,1,1),"")</f>
        <v>39036</v>
      </c>
      <c r="G110" s="262">
        <f ca="1">IFERROR(OFFSET(CalculationsAndCharts!$D$32, E110,0,1,1),"")</f>
        <v>16.25</v>
      </c>
      <c r="H110" s="262">
        <f t="shared" ca="1" si="6"/>
        <v>0.34999999999999964</v>
      </c>
      <c r="I110" s="264">
        <f t="shared" ca="1" si="7"/>
        <v>4.5099999999999927</v>
      </c>
    </row>
    <row r="111" spans="1:9" x14ac:dyDescent="0.25">
      <c r="A111" s="168">
        <f t="shared" ca="1" si="5"/>
        <v>34</v>
      </c>
      <c r="B111" s="260">
        <f ca="1">IFERROR(MATCH(TRUE,OFFSET(CalculationsAndCharts!$AW$33,B110,0, $C$2-B110,1),0)+B110,"")</f>
        <v>2082</v>
      </c>
      <c r="C111" s="261">
        <f ca="1">IFERROR(OFFSET(CalculationsAndCharts!$B$32, B111,0,1,1),"")</f>
        <v>38993</v>
      </c>
      <c r="D111" s="262">
        <f ca="1">IFERROR(OFFSET(CalculationsAndCharts!$D$32, B111,0,1,1),"")</f>
        <v>15.27</v>
      </c>
      <c r="E111" s="263">
        <f ca="1">IF(B111="","",IFERROR((MATCH(TRUE,OFFSET(CalculationsAndCharts!$AY$33,E110,0, $C$2-E110,1),0)+E110),""))</f>
        <v>2073</v>
      </c>
      <c r="F111" s="261">
        <f ca="1">IFERROR(OFFSET(CalculationsAndCharts!$B$32, E111,0,1,1),"")</f>
        <v>39006</v>
      </c>
      <c r="G111" s="262">
        <f ca="1">IFERROR(OFFSET(CalculationsAndCharts!$D$32, E111,0,1,1),"")</f>
        <v>17.399999999999999</v>
      </c>
      <c r="H111" s="262">
        <f t="shared" ca="1" si="6"/>
        <v>2.129999999999999</v>
      </c>
      <c r="I111" s="264">
        <f t="shared" ca="1" si="7"/>
        <v>4.159999999999993</v>
      </c>
    </row>
    <row r="112" spans="1:9" x14ac:dyDescent="0.25">
      <c r="A112" s="168">
        <f t="shared" ca="1" si="5"/>
        <v>33</v>
      </c>
      <c r="B112" s="260">
        <f ca="1">IFERROR(MATCH(TRUE,OFFSET(CalculationsAndCharts!$AW$33,B111,0, $C$2-B111,1),0)+B111,"")</f>
        <v>2100</v>
      </c>
      <c r="C112" s="261">
        <f ca="1">IFERROR(OFFSET(CalculationsAndCharts!$B$32, B112,0,1,1),"")</f>
        <v>38967</v>
      </c>
      <c r="D112" s="262">
        <f ca="1">IFERROR(OFFSET(CalculationsAndCharts!$D$32, B112,0,1,1),"")</f>
        <v>15.18</v>
      </c>
      <c r="E112" s="263">
        <f ca="1">IF(B112="","",IFERROR((MATCH(TRUE,OFFSET(CalculationsAndCharts!$AY$33,E111,0, $C$2-E111,1),0)+E111),""))</f>
        <v>2091</v>
      </c>
      <c r="F112" s="261">
        <f ca="1">IFERROR(OFFSET(CalculationsAndCharts!$B$32, E112,0,1,1),"")</f>
        <v>38980</v>
      </c>
      <c r="G112" s="262">
        <f ca="1">IFERROR(OFFSET(CalculationsAndCharts!$D$32, E112,0,1,1),"")</f>
        <v>15.99</v>
      </c>
      <c r="H112" s="262">
        <f t="shared" ca="1" si="6"/>
        <v>0.8100000000000005</v>
      </c>
      <c r="I112" s="264">
        <f t="shared" ca="1" si="7"/>
        <v>2.029999999999994</v>
      </c>
    </row>
    <row r="113" spans="1:9" x14ac:dyDescent="0.25">
      <c r="A113" s="168">
        <f t="shared" ca="1" si="5"/>
        <v>32</v>
      </c>
      <c r="B113" s="260">
        <f ca="1">IFERROR(MATCH(TRUE,OFFSET(CalculationsAndCharts!$AW$33,B112,0, $C$2-B112,1),0)+B112,"")</f>
        <v>2121</v>
      </c>
      <c r="C113" s="261">
        <f ca="1">IFERROR(OFFSET(CalculationsAndCharts!$B$32, B113,0,1,1),"")</f>
        <v>38937</v>
      </c>
      <c r="D113" s="262">
        <f ca="1">IFERROR(OFFSET(CalculationsAndCharts!$D$32, B113,0,1,1),"")</f>
        <v>14.72</v>
      </c>
      <c r="E113" s="263">
        <f ca="1">IF(B113="","",IFERROR((MATCH(TRUE,OFFSET(CalculationsAndCharts!$AY$33,E112,0, $C$2-E112,1),0)+E112),""))</f>
        <v>2119</v>
      </c>
      <c r="F113" s="261">
        <f ca="1">IFERROR(OFFSET(CalculationsAndCharts!$B$32, E113,0,1,1),"")</f>
        <v>38939</v>
      </c>
      <c r="G113" s="262">
        <f ca="1">IFERROR(OFFSET(CalculationsAndCharts!$D$32, E113,0,1,1),"")</f>
        <v>14.2</v>
      </c>
      <c r="H113" s="262">
        <f t="shared" ca="1" si="6"/>
        <v>-0.52000000000000135</v>
      </c>
      <c r="I113" s="264">
        <f t="shared" ca="1" si="7"/>
        <v>1.2199999999999935</v>
      </c>
    </row>
    <row r="114" spans="1:9" x14ac:dyDescent="0.25">
      <c r="A114" s="168">
        <f t="shared" ca="1" si="5"/>
        <v>31</v>
      </c>
      <c r="B114" s="260">
        <f ca="1">IFERROR(MATCH(TRUE,OFFSET(CalculationsAndCharts!$AW$33,B113,0, $C$2-B113,1),0)+B113,"")</f>
        <v>2129</v>
      </c>
      <c r="C114" s="261">
        <f ca="1">IFERROR(OFFSET(CalculationsAndCharts!$B$32, B114,0,1,1),"")</f>
        <v>38925</v>
      </c>
      <c r="D114" s="262">
        <f ca="1">IFERROR(OFFSET(CalculationsAndCharts!$D$32, B114,0,1,1),"")</f>
        <v>15.2</v>
      </c>
      <c r="E114" s="263">
        <f ca="1">IF(B114="","",IFERROR((MATCH(TRUE,OFFSET(CalculationsAndCharts!$AY$33,E113,0, $C$2-E113,1),0)+E113),""))</f>
        <v>2125</v>
      </c>
      <c r="F114" s="261">
        <f ca="1">IFERROR(OFFSET(CalculationsAndCharts!$B$32, E114,0,1,1),"")</f>
        <v>38931</v>
      </c>
      <c r="G114" s="262">
        <f ca="1">IFERROR(OFFSET(CalculationsAndCharts!$D$32, E114,0,1,1),"")</f>
        <v>15.21</v>
      </c>
      <c r="H114" s="262">
        <f t="shared" ca="1" si="6"/>
        <v>1.0000000000001563E-2</v>
      </c>
      <c r="I114" s="264">
        <f t="shared" ca="1" si="7"/>
        <v>1.7399999999999949</v>
      </c>
    </row>
    <row r="115" spans="1:9" x14ac:dyDescent="0.25">
      <c r="A115" s="168">
        <f t="shared" ca="1" si="5"/>
        <v>30</v>
      </c>
      <c r="B115" s="260">
        <f ca="1">IFERROR(MATCH(TRUE,OFFSET(CalculationsAndCharts!$AW$33,B114,0, $C$2-B114,1),0)+B114,"")</f>
        <v>2138</v>
      </c>
      <c r="C115" s="261">
        <f ca="1">IFERROR(OFFSET(CalculationsAndCharts!$B$32, B115,0,1,1),"")</f>
        <v>38912</v>
      </c>
      <c r="D115" s="262">
        <f ca="1">IFERROR(OFFSET(CalculationsAndCharts!$D$32, B115,0,1,1),"")</f>
        <v>16.75</v>
      </c>
      <c r="E115" s="263">
        <f ca="1">IF(B115="","",IFERROR((MATCH(TRUE,OFFSET(CalculationsAndCharts!$AY$33,E114,0, $C$2-E114,1),0)+E114),""))</f>
        <v>2137</v>
      </c>
      <c r="F115" s="261">
        <f ca="1">IFERROR(OFFSET(CalculationsAndCharts!$B$32, E115,0,1,1),"")</f>
        <v>38915</v>
      </c>
      <c r="G115" s="262">
        <f ca="1">IFERROR(OFFSET(CalculationsAndCharts!$D$32, E115,0,1,1),"")</f>
        <v>16.5</v>
      </c>
      <c r="H115" s="262">
        <f t="shared" ca="1" si="6"/>
        <v>-0.25</v>
      </c>
      <c r="I115" s="264">
        <f t="shared" ca="1" si="7"/>
        <v>1.7299999999999933</v>
      </c>
    </row>
    <row r="116" spans="1:9" x14ac:dyDescent="0.25">
      <c r="A116" s="168">
        <f t="shared" ca="1" si="5"/>
        <v>29</v>
      </c>
      <c r="B116" s="260">
        <f ca="1">IFERROR(MATCH(TRUE,OFFSET(CalculationsAndCharts!$AW$33,B115,0, $C$2-B115,1),0)+B115,"")</f>
        <v>2159</v>
      </c>
      <c r="C116" s="261">
        <f ca="1">IFERROR(OFFSET(CalculationsAndCharts!$B$32, B116,0,1,1),"")</f>
        <v>38882</v>
      </c>
      <c r="D116" s="262">
        <f ca="1">IFERROR(OFFSET(CalculationsAndCharts!$D$32, B116,0,1,1),"")</f>
        <v>16.46</v>
      </c>
      <c r="E116" s="263">
        <f ca="1">IF(B116="","",IFERROR((MATCH(TRUE,OFFSET(CalculationsAndCharts!$AY$33,E115,0, $C$2-E115,1),0)+E115),""))</f>
        <v>2150</v>
      </c>
      <c r="F116" s="261">
        <f ca="1">IFERROR(OFFSET(CalculationsAndCharts!$B$32, E116,0,1,1),"")</f>
        <v>38895</v>
      </c>
      <c r="G116" s="262">
        <f ca="1">IFERROR(OFFSET(CalculationsAndCharts!$D$32, E116,0,1,1),"")</f>
        <v>17.45</v>
      </c>
      <c r="H116" s="262">
        <f t="shared" ca="1" si="6"/>
        <v>0.98999999999999844</v>
      </c>
      <c r="I116" s="264">
        <f t="shared" ca="1" si="7"/>
        <v>1.9799999999999933</v>
      </c>
    </row>
    <row r="117" spans="1:9" x14ac:dyDescent="0.25">
      <c r="A117" s="168">
        <f t="shared" ca="1" si="5"/>
        <v>28</v>
      </c>
      <c r="B117" s="260">
        <f ca="1">IFERROR(MATCH(TRUE,OFFSET(CalculationsAndCharts!$AW$33,B116,0, $C$2-B116,1),0)+B116,"")</f>
        <v>2165</v>
      </c>
      <c r="C117" s="261">
        <f ca="1">IFERROR(OFFSET(CalculationsAndCharts!$B$32, B117,0,1,1),"")</f>
        <v>38874</v>
      </c>
      <c r="D117" s="262">
        <f ca="1">IFERROR(OFFSET(CalculationsAndCharts!$D$32, B117,0,1,1),"")</f>
        <v>17.04</v>
      </c>
      <c r="E117" s="263">
        <f ca="1">IF(B117="","",IFERROR((MATCH(TRUE,OFFSET(CalculationsAndCharts!$AY$33,E116,0, $C$2-E116,1),0)+E116),""))</f>
        <v>2164</v>
      </c>
      <c r="F117" s="261">
        <f ca="1">IFERROR(OFFSET(CalculationsAndCharts!$B$32, E117,0,1,1),"")</f>
        <v>38875</v>
      </c>
      <c r="G117" s="262">
        <f ca="1">IFERROR(OFFSET(CalculationsAndCharts!$D$32, E117,0,1,1),"")</f>
        <v>17.2</v>
      </c>
      <c r="H117" s="262">
        <f t="shared" ca="1" si="6"/>
        <v>0.16000000000000014</v>
      </c>
      <c r="I117" s="264">
        <f t="shared" ca="1" si="7"/>
        <v>0.98999999999999488</v>
      </c>
    </row>
    <row r="118" spans="1:9" x14ac:dyDescent="0.25">
      <c r="A118" s="168">
        <f t="shared" ca="1" si="5"/>
        <v>27</v>
      </c>
      <c r="B118" s="260">
        <f ca="1">IFERROR(MATCH(TRUE,OFFSET(CalculationsAndCharts!$AW$33,B117,0, $C$2-B117,1),0)+B117,"")</f>
        <v>2180</v>
      </c>
      <c r="C118" s="261">
        <f ca="1">IFERROR(OFFSET(CalculationsAndCharts!$B$32, B118,0,1,1),"")</f>
        <v>38852</v>
      </c>
      <c r="D118" s="262">
        <f ca="1">IFERROR(OFFSET(CalculationsAndCharts!$D$32, B118,0,1,1),"")</f>
        <v>23.7</v>
      </c>
      <c r="E118" s="263">
        <f ca="1">IF(B118="","",IFERROR((MATCH(TRUE,OFFSET(CalculationsAndCharts!$AY$33,E117,0, $C$2-E117,1),0)+E117),""))</f>
        <v>2178</v>
      </c>
      <c r="F118" s="261">
        <f ca="1">IFERROR(OFFSET(CalculationsAndCharts!$B$32, E118,0,1,1),"")</f>
        <v>38854</v>
      </c>
      <c r="G118" s="262">
        <f ca="1">IFERROR(OFFSET(CalculationsAndCharts!$D$32, E118,0,1,1),"")</f>
        <v>17.18</v>
      </c>
      <c r="H118" s="262">
        <f t="shared" ca="1" si="6"/>
        <v>-6.52</v>
      </c>
      <c r="I118" s="264">
        <f t="shared" ca="1" si="7"/>
        <v>0.82999999999999474</v>
      </c>
    </row>
    <row r="119" spans="1:9" x14ac:dyDescent="0.25">
      <c r="A119" s="168">
        <f t="shared" ca="1" si="5"/>
        <v>26</v>
      </c>
      <c r="B119" s="260">
        <f ca="1">IFERROR(MATCH(TRUE,OFFSET(CalculationsAndCharts!$AW$33,B118,0, $C$2-B118,1),0)+B118,"")</f>
        <v>2202</v>
      </c>
      <c r="C119" s="261">
        <f ca="1">IFERROR(OFFSET(CalculationsAndCharts!$B$32, B119,0,1,1),"")</f>
        <v>38819</v>
      </c>
      <c r="D119" s="262">
        <f ca="1">IFERROR(OFFSET(CalculationsAndCharts!$D$32, B119,0,1,1),"")</f>
        <v>21.19</v>
      </c>
      <c r="E119" s="263">
        <f ca="1">IF(B119="","",IFERROR((MATCH(TRUE,OFFSET(CalculationsAndCharts!$AY$33,E118,0, $C$2-E118,1),0)+E118),""))</f>
        <v>2193</v>
      </c>
      <c r="F119" s="261">
        <f ca="1">IFERROR(OFFSET(CalculationsAndCharts!$B$32, E119,0,1,1),"")</f>
        <v>38833</v>
      </c>
      <c r="G119" s="262">
        <f ca="1">IFERROR(OFFSET(CalculationsAndCharts!$D$32, E119,0,1,1),"")</f>
        <v>24.69</v>
      </c>
      <c r="H119" s="262">
        <f t="shared" ca="1" si="6"/>
        <v>3.5</v>
      </c>
      <c r="I119" s="264">
        <f t="shared" ca="1" si="7"/>
        <v>7.3499999999999943</v>
      </c>
    </row>
    <row r="120" spans="1:9" x14ac:dyDescent="0.25">
      <c r="A120" s="168">
        <f t="shared" ca="1" si="5"/>
        <v>25</v>
      </c>
      <c r="B120" s="260">
        <f ca="1">IFERROR(MATCH(TRUE,OFFSET(CalculationsAndCharts!$AW$33,B119,0, $C$2-B119,1),0)+B119,"")</f>
        <v>2214</v>
      </c>
      <c r="C120" s="261">
        <f ca="1">IFERROR(OFFSET(CalculationsAndCharts!$B$32, B120,0,1,1),"")</f>
        <v>38803</v>
      </c>
      <c r="D120" s="262">
        <f ca="1">IFERROR(OFFSET(CalculationsAndCharts!$D$32, B120,0,1,1),"")</f>
        <v>21.9</v>
      </c>
      <c r="E120" s="263">
        <f ca="1">IF(B120="","",IFERROR((MATCH(TRUE,OFFSET(CalculationsAndCharts!$AY$33,E119,0, $C$2-E119,1),0)+E119),""))</f>
        <v>2213</v>
      </c>
      <c r="F120" s="261">
        <f ca="1">IFERROR(OFFSET(CalculationsAndCharts!$B$32, E120,0,1,1),"")</f>
        <v>38804</v>
      </c>
      <c r="G120" s="262">
        <f ca="1">IFERROR(OFFSET(CalculationsAndCharts!$D$32, E120,0,1,1),"")</f>
        <v>21.43</v>
      </c>
      <c r="H120" s="262">
        <f t="shared" ca="1" si="6"/>
        <v>-0.46999999999999886</v>
      </c>
      <c r="I120" s="264">
        <f t="shared" ca="1" si="7"/>
        <v>3.8499999999999943</v>
      </c>
    </row>
    <row r="121" spans="1:9" x14ac:dyDescent="0.25">
      <c r="A121" s="168">
        <f t="shared" ca="1" si="5"/>
        <v>24</v>
      </c>
      <c r="B121" s="260">
        <f ca="1">IFERROR(MATCH(TRUE,OFFSET(CalculationsAndCharts!$AW$33,B120,0, $C$2-B120,1),0)+B120,"")</f>
        <v>2232</v>
      </c>
      <c r="C121" s="261">
        <f ca="1">IFERROR(OFFSET(CalculationsAndCharts!$B$32, B121,0,1,1),"")</f>
        <v>38777</v>
      </c>
      <c r="D121" s="262">
        <f ca="1">IFERROR(OFFSET(CalculationsAndCharts!$D$32, B121,0,1,1),"")</f>
        <v>23.13</v>
      </c>
      <c r="E121" s="263">
        <f ca="1">IF(B121="","",IFERROR((MATCH(TRUE,OFFSET(CalculationsAndCharts!$AY$33,E120,0, $C$2-E120,1),0)+E120),""))</f>
        <v>2228</v>
      </c>
      <c r="F121" s="261">
        <f ca="1">IFERROR(OFFSET(CalculationsAndCharts!$B$32, E121,0,1,1),"")</f>
        <v>38783</v>
      </c>
      <c r="G121" s="262">
        <f ca="1">IFERROR(OFFSET(CalculationsAndCharts!$D$32, E121,0,1,1),"")</f>
        <v>22.85</v>
      </c>
      <c r="H121" s="262">
        <f t="shared" ca="1" si="6"/>
        <v>-0.27999999999999758</v>
      </c>
      <c r="I121" s="264">
        <f t="shared" ca="1" si="7"/>
        <v>4.3199999999999932</v>
      </c>
    </row>
    <row r="122" spans="1:9" x14ac:dyDescent="0.25">
      <c r="A122" s="168">
        <f t="shared" ca="1" si="5"/>
        <v>23</v>
      </c>
      <c r="B122" s="260">
        <f ca="1">IFERROR(MATCH(TRUE,OFFSET(CalculationsAndCharts!$AW$33,B121,0, $C$2-B121,1),0)+B121,"")</f>
        <v>2260</v>
      </c>
      <c r="C122" s="261">
        <f ca="1">IFERROR(OFFSET(CalculationsAndCharts!$B$32, B122,0,1,1),"")</f>
        <v>38736</v>
      </c>
      <c r="D122" s="262">
        <f ca="1">IFERROR(OFFSET(CalculationsAndCharts!$D$32, B122,0,1,1),"")</f>
        <v>20.55</v>
      </c>
      <c r="E122" s="263">
        <f ca="1">IF(B122="","",IFERROR((MATCH(TRUE,OFFSET(CalculationsAndCharts!$AY$33,E121,0, $C$2-E121,1),0)+E121),""))</f>
        <v>2251</v>
      </c>
      <c r="F122" s="261">
        <f ca="1">IFERROR(OFFSET(CalculationsAndCharts!$B$32, E122,0,1,1),"")</f>
        <v>38749</v>
      </c>
      <c r="G122" s="262">
        <f ca="1">IFERROR(OFFSET(CalculationsAndCharts!$D$32, E122,0,1,1),"")</f>
        <v>23.34</v>
      </c>
      <c r="H122" s="262">
        <f t="shared" ca="1" si="6"/>
        <v>2.7899999999999991</v>
      </c>
      <c r="I122" s="264">
        <f t="shared" ca="1" si="7"/>
        <v>4.5999999999999908</v>
      </c>
    </row>
    <row r="123" spans="1:9" x14ac:dyDescent="0.25">
      <c r="A123" s="168">
        <f t="shared" ca="1" si="5"/>
        <v>22</v>
      </c>
      <c r="B123" s="260">
        <f ca="1">IFERROR(MATCH(TRUE,OFFSET(CalculationsAndCharts!$AW$33,B122,0, $C$2-B122,1),0)+B122,"")</f>
        <v>2287</v>
      </c>
      <c r="C123" s="261">
        <f ca="1">IFERROR(OFFSET(CalculationsAndCharts!$B$32, B123,0,1,1),"")</f>
        <v>38694</v>
      </c>
      <c r="D123" s="262">
        <f ca="1">IFERROR(OFFSET(CalculationsAndCharts!$D$32, B123,0,1,1),"")</f>
        <v>20.63</v>
      </c>
      <c r="E123" s="263">
        <f ca="1">IF(B123="","",IFERROR((MATCH(TRUE,OFFSET(CalculationsAndCharts!$AY$33,E122,0, $C$2-E122,1),0)+E122),""))</f>
        <v>2283</v>
      </c>
      <c r="F123" s="261">
        <f ca="1">IFERROR(OFFSET(CalculationsAndCharts!$B$32, E123,0,1,1),"")</f>
        <v>38700</v>
      </c>
      <c r="G123" s="262">
        <f ca="1">IFERROR(OFFSET(CalculationsAndCharts!$D$32, E123,0,1,1),"")</f>
        <v>20.010000000000002</v>
      </c>
      <c r="H123" s="262">
        <f t="shared" ca="1" si="6"/>
        <v>-0.61999999999999744</v>
      </c>
      <c r="I123" s="264">
        <f t="shared" ca="1" si="7"/>
        <v>1.8099999999999916</v>
      </c>
    </row>
    <row r="124" spans="1:9" x14ac:dyDescent="0.25">
      <c r="A124" s="168">
        <f t="shared" ca="1" si="5"/>
        <v>21</v>
      </c>
      <c r="B124" s="260">
        <f ca="1">IFERROR(MATCH(TRUE,OFFSET(CalculationsAndCharts!$AW$33,B123,0, $C$2-B123,1),0)+B123,"")</f>
        <v>2322</v>
      </c>
      <c r="C124" s="261">
        <f ca="1">IFERROR(OFFSET(CalculationsAndCharts!$B$32, B124,0,1,1),"")</f>
        <v>38644</v>
      </c>
      <c r="D124" s="262">
        <f ca="1">IFERROR(OFFSET(CalculationsAndCharts!$D$32, B124,0,1,1),"")</f>
        <v>19.510000000000002</v>
      </c>
      <c r="E124" s="263">
        <f ca="1">IF(B124="","",IFERROR((MATCH(TRUE,OFFSET(CalculationsAndCharts!$AY$33,E123,0, $C$2-E123,1),0)+E123),""))</f>
        <v>2315</v>
      </c>
      <c r="F124" s="261">
        <f ca="1">IFERROR(OFFSET(CalculationsAndCharts!$B$32, E124,0,1,1),"")</f>
        <v>38653</v>
      </c>
      <c r="G124" s="262">
        <f ca="1">IFERROR(OFFSET(CalculationsAndCharts!$D$32, E124,0,1,1),"")</f>
        <v>18.95</v>
      </c>
      <c r="H124" s="262">
        <f t="shared" ca="1" si="6"/>
        <v>-0.56000000000000227</v>
      </c>
      <c r="I124" s="264">
        <f t="shared" ca="1" si="7"/>
        <v>2.4299999999999891</v>
      </c>
    </row>
    <row r="125" spans="1:9" x14ac:dyDescent="0.25">
      <c r="A125" s="168">
        <f t="shared" ca="1" si="5"/>
        <v>20</v>
      </c>
      <c r="B125" s="260">
        <f ca="1">IFERROR(MATCH(TRUE,OFFSET(CalculationsAndCharts!$AW$33,B124,0, $C$2-B124,1),0)+B124,"")</f>
        <v>2347</v>
      </c>
      <c r="C125" s="261">
        <f ca="1">IFERROR(OFFSET(CalculationsAndCharts!$B$32, B125,0,1,1),"")</f>
        <v>38609</v>
      </c>
      <c r="D125" s="262">
        <f ca="1">IFERROR(OFFSET(CalculationsAndCharts!$D$32, B125,0,1,1),"")</f>
        <v>19.29</v>
      </c>
      <c r="E125" s="263">
        <f ca="1">IF(B125="","",IFERROR((MATCH(TRUE,OFFSET(CalculationsAndCharts!$AY$33,E124,0, $C$2-E124,1),0)+E124),""))</f>
        <v>2338</v>
      </c>
      <c r="F125" s="261">
        <f ca="1">IFERROR(OFFSET(CalculationsAndCharts!$B$32, E125,0,1,1),"")</f>
        <v>38622</v>
      </c>
      <c r="G125" s="262">
        <f ca="1">IFERROR(OFFSET(CalculationsAndCharts!$D$32, E125,0,1,1),"")</f>
        <v>19.45</v>
      </c>
      <c r="H125" s="262">
        <f t="shared" ca="1" si="6"/>
        <v>0.16000000000000014</v>
      </c>
      <c r="I125" s="264">
        <f t="shared" ca="1" si="7"/>
        <v>2.9899999999999913</v>
      </c>
    </row>
    <row r="126" spans="1:9" x14ac:dyDescent="0.25">
      <c r="A126" s="168">
        <f t="shared" ca="1" si="5"/>
        <v>19</v>
      </c>
      <c r="B126" s="260">
        <f ca="1">IFERROR(MATCH(TRUE,OFFSET(CalculationsAndCharts!$AW$33,B125,0, $C$2-B125,1),0)+B125,"")</f>
        <v>2358</v>
      </c>
      <c r="C126" s="261">
        <f ca="1">IFERROR(OFFSET(CalculationsAndCharts!$B$32, B126,0,1,1),"")</f>
        <v>38593</v>
      </c>
      <c r="D126" s="262">
        <f ca="1">IFERROR(OFFSET(CalculationsAndCharts!$D$32, B126,0,1,1),"")</f>
        <v>19.28</v>
      </c>
      <c r="E126" s="263">
        <f ca="1">IF(B126="","",IFERROR((MATCH(TRUE,OFFSET(CalculationsAndCharts!$AY$33,E125,0, $C$2-E125,1),0)+E125),""))</f>
        <v>2349</v>
      </c>
      <c r="F126" s="261">
        <f ca="1">IFERROR(OFFSET(CalculationsAndCharts!$B$32, E126,0,1,1),"")</f>
        <v>38607</v>
      </c>
      <c r="G126" s="262">
        <f ca="1">IFERROR(OFFSET(CalculationsAndCharts!$D$32, E126,0,1,1),"")</f>
        <v>19.45</v>
      </c>
      <c r="H126" s="262">
        <f t="shared" ca="1" si="6"/>
        <v>0.16999999999999815</v>
      </c>
      <c r="I126" s="264">
        <f t="shared" ca="1" si="7"/>
        <v>2.8299999999999912</v>
      </c>
    </row>
    <row r="127" spans="1:9" x14ac:dyDescent="0.25">
      <c r="A127" s="168">
        <f t="shared" ca="1" si="5"/>
        <v>18</v>
      </c>
      <c r="B127" s="260">
        <f ca="1">IFERROR(MATCH(TRUE,OFFSET(CalculationsAndCharts!$AW$33,B126,0, $C$2-B126,1),0)+B126,"")</f>
        <v>2368</v>
      </c>
      <c r="C127" s="261">
        <f ca="1">IFERROR(OFFSET(CalculationsAndCharts!$B$32, B127,0,1,1),"")</f>
        <v>38579</v>
      </c>
      <c r="D127" s="262">
        <f ca="1">IFERROR(OFFSET(CalculationsAndCharts!$D$32, B127,0,1,1),"")</f>
        <v>19.72</v>
      </c>
      <c r="E127" s="263">
        <f ca="1">IF(B127="","",IFERROR((MATCH(TRUE,OFFSET(CalculationsAndCharts!$AY$33,E126,0, $C$2-E126,1),0)+E126),""))</f>
        <v>2359</v>
      </c>
      <c r="F127" s="261">
        <f ca="1">IFERROR(OFFSET(CalculationsAndCharts!$B$32, E127,0,1,1),"")</f>
        <v>38590</v>
      </c>
      <c r="G127" s="262">
        <f ca="1">IFERROR(OFFSET(CalculationsAndCharts!$D$32, E127,0,1,1),"")</f>
        <v>19.52</v>
      </c>
      <c r="H127" s="262">
        <f t="shared" ca="1" si="6"/>
        <v>-0.19999999999999929</v>
      </c>
      <c r="I127" s="264">
        <f t="shared" ca="1" si="7"/>
        <v>2.659999999999993</v>
      </c>
    </row>
    <row r="128" spans="1:9" x14ac:dyDescent="0.25">
      <c r="A128" s="168">
        <f t="shared" ca="1" si="5"/>
        <v>17</v>
      </c>
      <c r="B128" s="260">
        <f ca="1">IFERROR(MATCH(TRUE,OFFSET(CalculationsAndCharts!$AW$33,B127,0, $C$2-B127,1),0)+B127,"")</f>
        <v>2375</v>
      </c>
      <c r="C128" s="261">
        <f ca="1">IFERROR(OFFSET(CalculationsAndCharts!$B$32, B128,0,1,1),"")</f>
        <v>38568</v>
      </c>
      <c r="D128" s="262">
        <f ca="1">IFERROR(OFFSET(CalculationsAndCharts!$D$32, B128,0,1,1),"")</f>
        <v>20.53</v>
      </c>
      <c r="E128" s="263">
        <f ca="1">IF(B128="","",IFERROR((MATCH(TRUE,OFFSET(CalculationsAndCharts!$AY$33,E127,0, $C$2-E127,1),0)+E127),""))</f>
        <v>2373</v>
      </c>
      <c r="F128" s="261">
        <f ca="1">IFERROR(OFFSET(CalculationsAndCharts!$B$32, E128,0,1,1),"")</f>
        <v>38572</v>
      </c>
      <c r="G128" s="262">
        <f ca="1">IFERROR(OFFSET(CalculationsAndCharts!$D$32, E128,0,1,1),"")</f>
        <v>19.95</v>
      </c>
      <c r="H128" s="262">
        <f t="shared" ca="1" si="6"/>
        <v>-0.58000000000000185</v>
      </c>
      <c r="I128" s="264">
        <f t="shared" ca="1" si="7"/>
        <v>2.8599999999999923</v>
      </c>
    </row>
    <row r="129" spans="1:9" x14ac:dyDescent="0.25">
      <c r="A129" s="168">
        <f t="shared" ca="1" si="5"/>
        <v>16</v>
      </c>
      <c r="B129" s="260">
        <f ca="1">IFERROR(MATCH(TRUE,OFFSET(CalculationsAndCharts!$AW$33,B128,0, $C$2-B128,1),0)+B128,"")</f>
        <v>2415</v>
      </c>
      <c r="C129" s="261">
        <f ca="1">IFERROR(OFFSET(CalculationsAndCharts!$B$32, B129,0,1,1),"")</f>
        <v>38511</v>
      </c>
      <c r="D129" s="262">
        <f ca="1">IFERROR(OFFSET(CalculationsAndCharts!$D$32, B129,0,1,1),"")</f>
        <v>18.71</v>
      </c>
      <c r="E129" s="263">
        <f ca="1">IF(B129="","",IFERROR((MATCH(TRUE,OFFSET(CalculationsAndCharts!$AY$33,E128,0, $C$2-E128,1),0)+E128),""))</f>
        <v>2406</v>
      </c>
      <c r="F129" s="261">
        <f ca="1">IFERROR(OFFSET(CalculationsAndCharts!$B$32, E129,0,1,1),"")</f>
        <v>38524</v>
      </c>
      <c r="G129" s="262">
        <f ca="1">IFERROR(OFFSET(CalculationsAndCharts!$D$32, E129,0,1,1),"")</f>
        <v>19.079999999999998</v>
      </c>
      <c r="H129" s="262">
        <f t="shared" ca="1" si="6"/>
        <v>0.36999999999999744</v>
      </c>
      <c r="I129" s="264">
        <f t="shared" ca="1" si="7"/>
        <v>3.4399999999999942</v>
      </c>
    </row>
    <row r="130" spans="1:9" x14ac:dyDescent="0.25">
      <c r="A130" s="168">
        <f t="shared" ca="1" si="5"/>
        <v>15</v>
      </c>
      <c r="B130" s="260">
        <f ca="1">IFERROR(MATCH(TRUE,OFFSET(CalculationsAndCharts!$AW$33,B129,0, $C$2-B129,1),0)+B129,"")</f>
        <v>2453</v>
      </c>
      <c r="C130" s="261">
        <f ca="1">IFERROR(OFFSET(CalculationsAndCharts!$B$32, B130,0,1,1),"")</f>
        <v>38456</v>
      </c>
      <c r="D130" s="262">
        <f ca="1">IFERROR(OFFSET(CalculationsAndCharts!$D$32, B130,0,1,1),"")</f>
        <v>18.190000000000001</v>
      </c>
      <c r="E130" s="263">
        <f ca="1">IF(B130="","",IFERROR((MATCH(TRUE,OFFSET(CalculationsAndCharts!$AY$33,E129,0, $C$2-E129,1),0)+E129),""))</f>
        <v>2444</v>
      </c>
      <c r="F130" s="261">
        <f ca="1">IFERROR(OFFSET(CalculationsAndCharts!$B$32, E130,0,1,1),"")</f>
        <v>38469</v>
      </c>
      <c r="G130" s="262">
        <f ca="1">IFERROR(OFFSET(CalculationsAndCharts!$D$32, E130,0,1,1),"")</f>
        <v>18.2</v>
      </c>
      <c r="H130" s="262">
        <f t="shared" ca="1" si="6"/>
        <v>9.9999999999980105E-3</v>
      </c>
      <c r="I130" s="264">
        <f t="shared" ca="1" si="7"/>
        <v>3.0699999999999967</v>
      </c>
    </row>
    <row r="131" spans="1:9" x14ac:dyDescent="0.25">
      <c r="A131" s="168">
        <f t="shared" ca="1" si="5"/>
        <v>14</v>
      </c>
      <c r="B131" s="260">
        <f ca="1">IFERROR(MATCH(TRUE,OFFSET(CalculationsAndCharts!$AW$33,B130,0, $C$2-B130,1),0)+B130,"")</f>
        <v>2472</v>
      </c>
      <c r="C131" s="261">
        <f ca="1">IFERROR(OFFSET(CalculationsAndCharts!$B$32, B131,0,1,1),"")</f>
        <v>38428</v>
      </c>
      <c r="D131" s="262">
        <f ca="1">IFERROR(OFFSET(CalculationsAndCharts!$D$32, B131,0,1,1),"")</f>
        <v>19.93</v>
      </c>
      <c r="E131" s="263">
        <f ca="1">IF(B131="","",IFERROR((MATCH(TRUE,OFFSET(CalculationsAndCharts!$AY$33,E130,0, $C$2-E130,1),0)+E130),""))</f>
        <v>2464</v>
      </c>
      <c r="F131" s="261">
        <f ca="1">IFERROR(OFFSET(CalculationsAndCharts!$B$32, E131,0,1,1),"")</f>
        <v>38441</v>
      </c>
      <c r="G131" s="262">
        <f ca="1">IFERROR(OFFSET(CalculationsAndCharts!$D$32, E131,0,1,1),"")</f>
        <v>19.329999999999998</v>
      </c>
      <c r="H131" s="262">
        <f t="shared" ca="1" si="6"/>
        <v>-0.60000000000000142</v>
      </c>
      <c r="I131" s="264">
        <f t="shared" ca="1" si="7"/>
        <v>3.0599999999999987</v>
      </c>
    </row>
    <row r="132" spans="1:9" x14ac:dyDescent="0.25">
      <c r="A132" s="168">
        <f t="shared" ca="1" si="5"/>
        <v>13</v>
      </c>
      <c r="B132" s="260">
        <f ca="1">IFERROR(MATCH(TRUE,OFFSET(CalculationsAndCharts!$AW$33,B131,0, $C$2-B131,1),0)+B131,"")</f>
        <v>2496</v>
      </c>
      <c r="C132" s="261">
        <f ca="1">IFERROR(OFFSET(CalculationsAndCharts!$B$32, B132,0,1,1),"")</f>
        <v>38393</v>
      </c>
      <c r="D132" s="262">
        <f ca="1">IFERROR(OFFSET(CalculationsAndCharts!$D$32, B132,0,1,1),"")</f>
        <v>20.8</v>
      </c>
      <c r="E132" s="263">
        <f ca="1">IF(B132="","",IFERROR((MATCH(TRUE,OFFSET(CalculationsAndCharts!$AY$33,E131,0, $C$2-E131,1),0)+E131),""))</f>
        <v>2488</v>
      </c>
      <c r="F132" s="261">
        <f ca="1">IFERROR(OFFSET(CalculationsAndCharts!$B$32, E132,0,1,1),"")</f>
        <v>38406</v>
      </c>
      <c r="G132" s="262">
        <f ca="1">IFERROR(OFFSET(CalculationsAndCharts!$D$32, E132,0,1,1),"")</f>
        <v>20.21</v>
      </c>
      <c r="H132" s="262">
        <f t="shared" ca="1" si="6"/>
        <v>-0.58999999999999986</v>
      </c>
      <c r="I132" s="264">
        <f t="shared" ca="1" si="7"/>
        <v>3.66</v>
      </c>
    </row>
    <row r="133" spans="1:9" x14ac:dyDescent="0.25">
      <c r="A133" s="168">
        <f t="shared" ca="1" si="5"/>
        <v>12</v>
      </c>
      <c r="B133" s="260">
        <f ca="1">IFERROR(MATCH(TRUE,OFFSET(CalculationsAndCharts!$AW$33,B132,0, $C$2-B132,1),0)+B132,"")</f>
        <v>2520</v>
      </c>
      <c r="C133" s="261">
        <f ca="1">IFERROR(OFFSET(CalculationsAndCharts!$B$32, B133,0,1,1),"")</f>
        <v>38358</v>
      </c>
      <c r="D133" s="262">
        <f ca="1">IFERROR(OFFSET(CalculationsAndCharts!$D$32, B133,0,1,1),"")</f>
        <v>21.19</v>
      </c>
      <c r="E133" s="263">
        <f ca="1">IF(B133="","",IFERROR((MATCH(TRUE,OFFSET(CalculationsAndCharts!$AY$33,E132,0, $C$2-E132,1),0)+E132),""))</f>
        <v>2515</v>
      </c>
      <c r="F133" s="261">
        <f ca="1">IFERROR(OFFSET(CalculationsAndCharts!$B$32, E133,0,1,1),"")</f>
        <v>38365</v>
      </c>
      <c r="G133" s="262">
        <f ca="1">IFERROR(OFFSET(CalculationsAndCharts!$D$32, E133,0,1,1),"")</f>
        <v>20.350000000000001</v>
      </c>
      <c r="H133" s="262">
        <f t="shared" ca="1" si="6"/>
        <v>-0.83999999999999986</v>
      </c>
      <c r="I133" s="264">
        <f t="shared" ca="1" si="7"/>
        <v>4.25</v>
      </c>
    </row>
    <row r="134" spans="1:9" x14ac:dyDescent="0.25">
      <c r="A134" s="168">
        <f t="shared" ca="1" si="5"/>
        <v>11</v>
      </c>
      <c r="B134" s="260">
        <f ca="1">IFERROR(MATCH(TRUE,OFFSET(CalculationsAndCharts!$AW$33,B133,0, $C$2-B133,1),0)+B133,"")</f>
        <v>2540</v>
      </c>
      <c r="C134" s="261">
        <f ca="1">IFERROR(OFFSET(CalculationsAndCharts!$B$32, B134,0,1,1),"")</f>
        <v>38329</v>
      </c>
      <c r="D134" s="262">
        <f ca="1">IFERROR(OFFSET(CalculationsAndCharts!$D$32, B134,0,1,1),"")</f>
        <v>21.4</v>
      </c>
      <c r="E134" s="263">
        <f ca="1">IF(B134="","",IFERROR((MATCH(TRUE,OFFSET(CalculationsAndCharts!$AY$33,E133,0, $C$2-E133,1),0)+E133),""))</f>
        <v>2537</v>
      </c>
      <c r="F134" s="261">
        <f ca="1">IFERROR(OFFSET(CalculationsAndCharts!$B$32, E134,0,1,1),"")</f>
        <v>38334</v>
      </c>
      <c r="G134" s="262">
        <f ca="1">IFERROR(OFFSET(CalculationsAndCharts!$D$32, E134,0,1,1),"")</f>
        <v>20.5</v>
      </c>
      <c r="H134" s="262">
        <f t="shared" ca="1" si="6"/>
        <v>-0.89999999999999858</v>
      </c>
      <c r="I134" s="264">
        <f t="shared" ca="1" si="7"/>
        <v>5.09</v>
      </c>
    </row>
    <row r="135" spans="1:9" x14ac:dyDescent="0.25">
      <c r="A135" s="168">
        <f t="shared" ca="1" si="5"/>
        <v>10</v>
      </c>
      <c r="B135" s="260">
        <f ca="1">IFERROR(MATCH(TRUE,OFFSET(CalculationsAndCharts!$AW$33,B134,0, $C$2-B134,1),0)+B134,"")</f>
        <v>2581</v>
      </c>
      <c r="C135" s="261">
        <f ca="1">IFERROR(OFFSET(CalculationsAndCharts!$B$32, B135,0,1,1),"")</f>
        <v>38271</v>
      </c>
      <c r="D135" s="262">
        <f ca="1">IFERROR(OFFSET(CalculationsAndCharts!$D$32, B135,0,1,1),"")</f>
        <v>18.079999999999998</v>
      </c>
      <c r="E135" s="263">
        <f ca="1">IF(B135="","",IFERROR((MATCH(TRUE,OFFSET(CalculationsAndCharts!$AY$33,E134,0, $C$2-E134,1),0)+E134),""))</f>
        <v>2572</v>
      </c>
      <c r="F135" s="261">
        <f ca="1">IFERROR(OFFSET(CalculationsAndCharts!$B$32, E135,0,1,1),"")</f>
        <v>38282</v>
      </c>
      <c r="G135" s="262">
        <f ca="1">IFERROR(OFFSET(CalculationsAndCharts!$D$32, E135,0,1,1),"")</f>
        <v>20.69</v>
      </c>
      <c r="H135" s="262">
        <f t="shared" ca="1" si="6"/>
        <v>2.610000000000003</v>
      </c>
      <c r="I135" s="264">
        <f t="shared" ca="1" si="7"/>
        <v>5.9899999999999984</v>
      </c>
    </row>
    <row r="136" spans="1:9" x14ac:dyDescent="0.25">
      <c r="A136" s="168">
        <f t="shared" ca="1" si="5"/>
        <v>9</v>
      </c>
      <c r="B136" s="260">
        <f ca="1">IFERROR(MATCH(TRUE,OFFSET(CalculationsAndCharts!$AW$33,B135,0, $C$2-B135,1),0)+B135,"")</f>
        <v>2614</v>
      </c>
      <c r="C136" s="261">
        <f ca="1">IFERROR(OFFSET(CalculationsAndCharts!$B$32, B136,0,1,1),"")</f>
        <v>38223</v>
      </c>
      <c r="D136" s="262">
        <f ca="1">IFERROR(OFFSET(CalculationsAndCharts!$D$32, B136,0,1,1),"")</f>
        <v>17.88</v>
      </c>
      <c r="E136" s="263">
        <f ca="1">IF(B136="","",IFERROR((MATCH(TRUE,OFFSET(CalculationsAndCharts!$AY$33,E135,0, $C$2-E135,1),0)+E135),""))</f>
        <v>2613</v>
      </c>
      <c r="F136" s="261">
        <f ca="1">IFERROR(OFFSET(CalculationsAndCharts!$B$32, E136,0,1,1),"")</f>
        <v>38224</v>
      </c>
      <c r="G136" s="262">
        <f ca="1">IFERROR(OFFSET(CalculationsAndCharts!$D$32, E136,0,1,1),"")</f>
        <v>17.47</v>
      </c>
      <c r="H136" s="262">
        <f t="shared" ca="1" si="6"/>
        <v>-0.41000000000000014</v>
      </c>
      <c r="I136" s="264">
        <f t="shared" ca="1" si="7"/>
        <v>3.3799999999999955</v>
      </c>
    </row>
    <row r="137" spans="1:9" x14ac:dyDescent="0.25">
      <c r="A137" s="168">
        <f t="shared" ca="1" si="5"/>
        <v>8</v>
      </c>
      <c r="B137" s="260">
        <f ca="1">IFERROR(MATCH(TRUE,OFFSET(CalculationsAndCharts!$AW$33,B136,0, $C$2-B136,1),0)+B136,"")</f>
        <v>2625</v>
      </c>
      <c r="C137" s="261">
        <f ca="1">IFERROR(OFFSET(CalculationsAndCharts!$B$32, B137,0,1,1),"")</f>
        <v>38208</v>
      </c>
      <c r="D137" s="262">
        <f ca="1">IFERROR(OFFSET(CalculationsAndCharts!$D$32, B137,0,1,1),"")</f>
        <v>25.92</v>
      </c>
      <c r="E137" s="263">
        <f ca="1">IF(B137="","",IFERROR((MATCH(TRUE,OFFSET(CalculationsAndCharts!$AY$33,E136,0, $C$2-E136,1),0)+E136),""))</f>
        <v>2616</v>
      </c>
      <c r="F137" s="261">
        <f ca="1">IFERROR(OFFSET(CalculationsAndCharts!$B$32, E137,0,1,1),"")</f>
        <v>38219</v>
      </c>
      <c r="G137" s="262">
        <f ca="1">IFERROR(OFFSET(CalculationsAndCharts!$D$32, E137,0,1,1),"")</f>
        <v>26.61</v>
      </c>
      <c r="H137" s="262">
        <f t="shared" ca="1" si="6"/>
        <v>0.68999999999999773</v>
      </c>
      <c r="I137" s="264">
        <f t="shared" ca="1" si="7"/>
        <v>3.7899999999999956</v>
      </c>
    </row>
    <row r="138" spans="1:9" x14ac:dyDescent="0.25">
      <c r="A138" s="168">
        <f t="shared" ca="1" si="5"/>
        <v>7</v>
      </c>
      <c r="B138" s="260">
        <f ca="1">IFERROR(MATCH(TRUE,OFFSET(CalculationsAndCharts!$AW$33,B137,0, $C$2-B137,1),0)+B137,"")</f>
        <v>2635</v>
      </c>
      <c r="C138" s="261">
        <f ca="1">IFERROR(OFFSET(CalculationsAndCharts!$B$32, B138,0,1,1),"")</f>
        <v>38194</v>
      </c>
      <c r="D138" s="262">
        <f ca="1">IFERROR(OFFSET(CalculationsAndCharts!$D$32, B138,0,1,1),"")</f>
        <v>26.19</v>
      </c>
      <c r="E138" s="263">
        <f ca="1">IF(B138="","",IFERROR((MATCH(TRUE,OFFSET(CalculationsAndCharts!$AY$33,E137,0, $C$2-E137,1),0)+E137),""))</f>
        <v>2626</v>
      </c>
      <c r="F138" s="261">
        <f ca="1">IFERROR(OFFSET(CalculationsAndCharts!$B$32, E138,0,1,1),"")</f>
        <v>38205</v>
      </c>
      <c r="G138" s="262">
        <f ca="1">IFERROR(OFFSET(CalculationsAndCharts!$D$32, E138,0,1,1),"")</f>
        <v>26.65</v>
      </c>
      <c r="H138" s="262">
        <f t="shared" ca="1" si="6"/>
        <v>0.4599999999999973</v>
      </c>
      <c r="I138" s="264">
        <f t="shared" ca="1" si="7"/>
        <v>3.0999999999999979</v>
      </c>
    </row>
    <row r="139" spans="1:9" x14ac:dyDescent="0.25">
      <c r="A139" s="168">
        <f t="shared" ca="1" si="5"/>
        <v>6</v>
      </c>
      <c r="B139" s="260">
        <f ca="1">IFERROR(MATCH(TRUE,OFFSET(CalculationsAndCharts!$AW$33,B138,0, $C$2-B138,1),0)+B138,"")</f>
        <v>2640</v>
      </c>
      <c r="C139" s="261">
        <f ca="1">IFERROR(OFFSET(CalculationsAndCharts!$B$32, B139,0,1,1),"")</f>
        <v>38187</v>
      </c>
      <c r="D139" s="262">
        <f ca="1">IFERROR(OFFSET(CalculationsAndCharts!$D$32, B139,0,1,1),"")</f>
        <v>26.11</v>
      </c>
      <c r="E139" s="263">
        <f ca="1">IF(B139="","",IFERROR((MATCH(TRUE,OFFSET(CalculationsAndCharts!$AY$33,E138,0, $C$2-E138,1),0)+E138),""))</f>
        <v>2636</v>
      </c>
      <c r="F139" s="261">
        <f ca="1">IFERROR(OFFSET(CalculationsAndCharts!$B$32, E139,0,1,1),"")</f>
        <v>38191</v>
      </c>
      <c r="G139" s="262">
        <f ca="1">IFERROR(OFFSET(CalculationsAndCharts!$D$32, E139,0,1,1),"")</f>
        <v>26.62</v>
      </c>
      <c r="H139" s="262">
        <f t="shared" ca="1" si="6"/>
        <v>0.51000000000000156</v>
      </c>
      <c r="I139" s="264">
        <f t="shared" ca="1" si="7"/>
        <v>2.6400000000000006</v>
      </c>
    </row>
    <row r="140" spans="1:9" x14ac:dyDescent="0.25">
      <c r="A140" s="168">
        <f t="shared" ca="1" si="5"/>
        <v>5</v>
      </c>
      <c r="B140" s="260">
        <f ca="1">IFERROR(MATCH(TRUE,OFFSET(CalculationsAndCharts!$AW$33,B139,0, $C$2-B139,1),0)+B139,"")</f>
        <v>2681</v>
      </c>
      <c r="C140" s="261">
        <f ca="1">IFERROR(OFFSET(CalculationsAndCharts!$B$32, B140,0,1,1),"")</f>
        <v>38125</v>
      </c>
      <c r="D140" s="262">
        <f ca="1">IFERROR(OFFSET(CalculationsAndCharts!$D$32, B140,0,1,1),"")</f>
        <v>22.5</v>
      </c>
      <c r="E140" s="263">
        <f ca="1">IF(B140="","",IFERROR((MATCH(TRUE,OFFSET(CalculationsAndCharts!$AY$33,E139,0, $C$2-E139,1),0)+E139),""))</f>
        <v>2672</v>
      </c>
      <c r="F140" s="261">
        <f ca="1">IFERROR(OFFSET(CalculationsAndCharts!$B$32, E140,0,1,1),"")</f>
        <v>38139</v>
      </c>
      <c r="G140" s="262">
        <f ca="1">IFERROR(OFFSET(CalculationsAndCharts!$D$32, E140,0,1,1),"")</f>
        <v>24.27</v>
      </c>
      <c r="H140" s="262">
        <f t="shared" ca="1" si="6"/>
        <v>1.7699999999999996</v>
      </c>
      <c r="I140" s="264">
        <f t="shared" ca="1" si="7"/>
        <v>2.129999999999999</v>
      </c>
    </row>
    <row r="141" spans="1:9" x14ac:dyDescent="0.25">
      <c r="A141" s="168">
        <f t="shared" ca="1" si="5"/>
        <v>4</v>
      </c>
      <c r="B141" s="260">
        <f ca="1">IFERROR(MATCH(TRUE,OFFSET(CalculationsAndCharts!$AW$33,B140,0, $C$2-B140,1),0)+B140,"")</f>
        <v>2688</v>
      </c>
      <c r="C141" s="261">
        <f ca="1">IFERROR(OFFSET(CalculationsAndCharts!$B$32, B141,0,1,1),"")</f>
        <v>38114</v>
      </c>
      <c r="D141" s="262">
        <f ca="1">IFERROR(OFFSET(CalculationsAndCharts!$D$32, B141,0,1,1),"")</f>
        <v>24</v>
      </c>
      <c r="E141" s="263">
        <f ca="1">IF(B141="","",IFERROR((MATCH(TRUE,OFFSET(CalculationsAndCharts!$AY$33,E140,0, $C$2-E140,1),0)+E140),""))</f>
        <v>2686</v>
      </c>
      <c r="F141" s="261">
        <f ca="1">IFERROR(OFFSET(CalculationsAndCharts!$B$32, E141,0,1,1),"")</f>
        <v>38118</v>
      </c>
      <c r="G141" s="262">
        <f ca="1">IFERROR(OFFSET(CalculationsAndCharts!$D$32, E141,0,1,1),"")</f>
        <v>22.92</v>
      </c>
      <c r="H141" s="262">
        <f t="shared" ca="1" si="6"/>
        <v>-1.0799999999999983</v>
      </c>
      <c r="I141" s="264">
        <f t="shared" ca="1" si="7"/>
        <v>0.35999999999999943</v>
      </c>
    </row>
    <row r="142" spans="1:9" x14ac:dyDescent="0.25">
      <c r="A142" s="168">
        <f t="shared" ca="1" si="5"/>
        <v>3</v>
      </c>
      <c r="B142" s="260">
        <f ca="1">IFERROR(MATCH(TRUE,OFFSET(CalculationsAndCharts!$AW$33,B141,0, $C$2-B141,1),0)+B141,"")</f>
        <v>2724</v>
      </c>
      <c r="C142" s="261">
        <f ca="1">IFERROR(OFFSET(CalculationsAndCharts!$B$32, B142,0,1,1),"")</f>
        <v>38063</v>
      </c>
      <c r="D142" s="262">
        <f ca="1">IFERROR(OFFSET(CalculationsAndCharts!$D$32, B142,0,1,1),"")</f>
        <v>21.9</v>
      </c>
      <c r="E142" s="263">
        <f ca="1">IF(B142="","",IFERROR((MATCH(TRUE,OFFSET(CalculationsAndCharts!$AY$33,E141,0, $C$2-E141,1),0)+E141),""))</f>
        <v>2715</v>
      </c>
      <c r="F142" s="261">
        <f ca="1">IFERROR(OFFSET(CalculationsAndCharts!$B$32, E142,0,1,1),"")</f>
        <v>38076</v>
      </c>
      <c r="G142" s="262">
        <f ca="1">IFERROR(OFFSET(CalculationsAndCharts!$D$32, E142,0,1,1),"")</f>
        <v>23.24</v>
      </c>
      <c r="H142" s="262">
        <f t="shared" ca="1" si="6"/>
        <v>1.3399999999999999</v>
      </c>
      <c r="I142" s="264">
        <f t="shared" ca="1" si="7"/>
        <v>1.4399999999999977</v>
      </c>
    </row>
    <row r="143" spans="1:9" x14ac:dyDescent="0.25">
      <c r="A143" s="168">
        <f t="shared" ca="1" si="5"/>
        <v>2</v>
      </c>
      <c r="B143" s="260">
        <f ca="1">IFERROR(MATCH(TRUE,OFFSET(CalculationsAndCharts!$AW$33,B142,0, $C$2-B142,1),0)+B142,"")</f>
        <v>2764</v>
      </c>
      <c r="C143" s="261">
        <f ca="1">IFERROR(OFFSET(CalculationsAndCharts!$B$32, B143,0,1,1),"")</f>
        <v>38006</v>
      </c>
      <c r="D143" s="262">
        <f ca="1">IFERROR(OFFSET(CalculationsAndCharts!$D$32, B143,0,1,1),"")</f>
        <v>23.5</v>
      </c>
      <c r="E143" s="263">
        <f ca="1">IF(B143="","",IFERROR((MATCH(TRUE,OFFSET(CalculationsAndCharts!$AY$33,E142,0, $C$2-E142,1),0)+E142),""))</f>
        <v>2757</v>
      </c>
      <c r="F143" s="261">
        <f ca="1">IFERROR(OFFSET(CalculationsAndCharts!$B$32, E143,0,1,1),"")</f>
        <v>38015</v>
      </c>
      <c r="G143" s="262">
        <f ca="1">IFERROR(OFFSET(CalculationsAndCharts!$D$32, E143,0,1,1),"")</f>
        <v>23.15</v>
      </c>
      <c r="H143" s="262">
        <f t="shared" ca="1" si="6"/>
        <v>-0.35000000000000142</v>
      </c>
      <c r="I143" s="264">
        <f t="shared" ca="1" si="7"/>
        <v>9.9999999999997868E-2</v>
      </c>
    </row>
    <row r="144" spans="1:9" x14ac:dyDescent="0.25">
      <c r="A144" s="168">
        <f t="shared" ref="A144:A207" ca="1" si="8">IF(B144&lt;&gt;"",1+A145,0)</f>
        <v>1</v>
      </c>
      <c r="B144" s="260">
        <f ca="1">IFERROR(MATCH(TRUE,OFFSET(CalculationsAndCharts!$AW$33,B143,0, $C$2-B143,1),0)+B143,"")</f>
        <v>2775</v>
      </c>
      <c r="C144" s="261">
        <f ca="1">IFERROR(OFFSET(CalculationsAndCharts!$B$32, B144,0,1,1),"")</f>
        <v>37988</v>
      </c>
      <c r="D144" s="262">
        <f ca="1">IFERROR(OFFSET(CalculationsAndCharts!$D$32, B144,0,1,1),"")</f>
        <v>24.1</v>
      </c>
      <c r="E144" s="263">
        <f ca="1">IF(B144="","",IFERROR((MATCH(TRUE,OFFSET(CalculationsAndCharts!$AY$33,E143,0, $C$2-E143,1),0)+E143),""))</f>
        <v>2766</v>
      </c>
      <c r="F144" s="261">
        <f ca="1">IFERROR(OFFSET(CalculationsAndCharts!$B$32, E144,0,1,1),"")</f>
        <v>38001</v>
      </c>
      <c r="G144" s="262">
        <f ca="1">IFERROR(OFFSET(CalculationsAndCharts!$D$32, E144,0,1,1),"")</f>
        <v>24.55</v>
      </c>
      <c r="H144" s="262">
        <f t="shared" ca="1" si="6"/>
        <v>0.44999999999999929</v>
      </c>
      <c r="I144" s="264">
        <f t="shared" ca="1" si="7"/>
        <v>0.44999999999999929</v>
      </c>
    </row>
    <row r="145" spans="1:9" x14ac:dyDescent="0.25">
      <c r="A145" s="168">
        <f t="shared" ca="1" si="8"/>
        <v>0</v>
      </c>
      <c r="B145" s="260" t="str">
        <f ca="1">IFERROR(MATCH(TRUE,OFFSET(CalculationsAndCharts!$AW$33,B144,0, $C$2-B144,1),0)+B144,"")</f>
        <v/>
      </c>
      <c r="C145" s="261" t="str">
        <f ca="1">IFERROR(OFFSET(CalculationsAndCharts!$B$32, B145,0,1,1),"")</f>
        <v/>
      </c>
      <c r="D145" s="262" t="str">
        <f ca="1">IFERROR(OFFSET(CalculationsAndCharts!$D$32, B145,0,1,1),"")</f>
        <v/>
      </c>
      <c r="E145" s="263" t="str">
        <f ca="1">IF(B145="","",IFERROR((MATCH(TRUE,OFFSET(CalculationsAndCharts!$AY$33,E144,0, $C$2-E144,1),0)+E144),""))</f>
        <v/>
      </c>
      <c r="F145" s="261" t="str">
        <f ca="1">IFERROR(OFFSET(CalculationsAndCharts!$B$32, E145,0,1,1),"")</f>
        <v/>
      </c>
      <c r="G145" s="262" t="str">
        <f ca="1">IFERROR(OFFSET(CalculationsAndCharts!$D$32, E145,0,1,1),"")</f>
        <v/>
      </c>
      <c r="H145" s="262" t="str">
        <f t="shared" ca="1" si="6"/>
        <v/>
      </c>
      <c r="I145" s="264" t="str">
        <f t="shared" ca="1" si="7"/>
        <v/>
      </c>
    </row>
    <row r="146" spans="1:9" x14ac:dyDescent="0.25">
      <c r="A146" s="168">
        <f t="shared" ca="1" si="8"/>
        <v>0</v>
      </c>
      <c r="B146" s="260" t="str">
        <f ca="1">IFERROR(MATCH(TRUE,OFFSET(CalculationsAndCharts!$AW$33,B145,0, $C$2-B145,1),0)+B145,"")</f>
        <v/>
      </c>
      <c r="C146" s="261" t="str">
        <f ca="1">IFERROR(OFFSET(CalculationsAndCharts!$B$32, B146,0,1,1),"")</f>
        <v/>
      </c>
      <c r="D146" s="262" t="str">
        <f ca="1">IFERROR(OFFSET(CalculationsAndCharts!$D$32, B146,0,1,1),"")</f>
        <v/>
      </c>
      <c r="E146" s="263" t="str">
        <f ca="1">IF(B146="","",IFERROR((MATCH(TRUE,OFFSET(CalculationsAndCharts!$AY$33,E145,0, $C$2-E145,1),0)+E145),""))</f>
        <v/>
      </c>
      <c r="F146" s="261" t="str">
        <f ca="1">IFERROR(OFFSET(CalculationsAndCharts!$B$32, E146,0,1,1),"")</f>
        <v/>
      </c>
      <c r="G146" s="262" t="str">
        <f ca="1">IFERROR(OFFSET(CalculationsAndCharts!$D$32, E146,0,1,1),"")</f>
        <v/>
      </c>
      <c r="H146" s="262" t="str">
        <f t="shared" ref="H146:H209" ca="1" si="9">IFERROR(G146-D146,"")</f>
        <v/>
      </c>
      <c r="I146" s="264" t="str">
        <f t="shared" ref="I146:I209" ca="1" si="10">IFERROR(H146+IF(""=I147,0,I147),"")</f>
        <v/>
      </c>
    </row>
    <row r="147" spans="1:9" x14ac:dyDescent="0.25">
      <c r="A147" s="168">
        <f t="shared" ca="1" si="8"/>
        <v>0</v>
      </c>
      <c r="B147" s="260" t="str">
        <f ca="1">IFERROR(MATCH(TRUE,OFFSET(CalculationsAndCharts!$AW$33,B146,0, $C$2-B146,1),0)+B146,"")</f>
        <v/>
      </c>
      <c r="C147" s="261" t="str">
        <f ca="1">IFERROR(OFFSET(CalculationsAndCharts!$B$32, B147,0,1,1),"")</f>
        <v/>
      </c>
      <c r="D147" s="262" t="str">
        <f ca="1">IFERROR(OFFSET(CalculationsAndCharts!$D$32, B147,0,1,1),"")</f>
        <v/>
      </c>
      <c r="E147" s="263" t="str">
        <f ca="1">IF(B147="","",IFERROR((MATCH(TRUE,OFFSET(CalculationsAndCharts!$AY$33,E146,0, $C$2-E146,1),0)+E146),""))</f>
        <v/>
      </c>
      <c r="F147" s="261" t="str">
        <f ca="1">IFERROR(OFFSET(CalculationsAndCharts!$B$32, E147,0,1,1),"")</f>
        <v/>
      </c>
      <c r="G147" s="262" t="str">
        <f ca="1">IFERROR(OFFSET(CalculationsAndCharts!$D$32, E147,0,1,1),"")</f>
        <v/>
      </c>
      <c r="H147" s="262" t="str">
        <f t="shared" ca="1" si="9"/>
        <v/>
      </c>
      <c r="I147" s="264" t="str">
        <f t="shared" ca="1" si="10"/>
        <v/>
      </c>
    </row>
    <row r="148" spans="1:9" x14ac:dyDescent="0.25">
      <c r="A148" s="168">
        <f t="shared" ca="1" si="8"/>
        <v>0</v>
      </c>
      <c r="B148" s="260" t="str">
        <f ca="1">IFERROR(MATCH(TRUE,OFFSET(CalculationsAndCharts!$AW$33,B147,0, $C$2-B147,1),0)+B147,"")</f>
        <v/>
      </c>
      <c r="C148" s="261" t="str">
        <f ca="1">IFERROR(OFFSET(CalculationsAndCharts!$B$32, B148,0,1,1),"")</f>
        <v/>
      </c>
      <c r="D148" s="262" t="str">
        <f ca="1">IFERROR(OFFSET(CalculationsAndCharts!$D$32, B148,0,1,1),"")</f>
        <v/>
      </c>
      <c r="E148" s="263" t="str">
        <f ca="1">IF(B148="","",IFERROR((MATCH(TRUE,OFFSET(CalculationsAndCharts!$AY$33,E147,0, $C$2-E147,1),0)+E147),""))</f>
        <v/>
      </c>
      <c r="F148" s="261" t="str">
        <f ca="1">IFERROR(OFFSET(CalculationsAndCharts!$B$32, E148,0,1,1),"")</f>
        <v/>
      </c>
      <c r="G148" s="262" t="str">
        <f ca="1">IFERROR(OFFSET(CalculationsAndCharts!$D$32, E148,0,1,1),"")</f>
        <v/>
      </c>
      <c r="H148" s="262" t="str">
        <f t="shared" ca="1" si="9"/>
        <v/>
      </c>
      <c r="I148" s="264" t="str">
        <f t="shared" ca="1" si="10"/>
        <v/>
      </c>
    </row>
    <row r="149" spans="1:9" x14ac:dyDescent="0.25">
      <c r="A149" s="168">
        <f t="shared" ca="1" si="8"/>
        <v>0</v>
      </c>
      <c r="B149" s="260" t="str">
        <f ca="1">IFERROR(MATCH(TRUE,OFFSET(CalculationsAndCharts!$AW$33,B148,0, $C$2-B148,1),0)+B148,"")</f>
        <v/>
      </c>
      <c r="C149" s="261" t="str">
        <f ca="1">IFERROR(OFFSET(CalculationsAndCharts!$B$32, B149,0,1,1),"")</f>
        <v/>
      </c>
      <c r="D149" s="262" t="str">
        <f ca="1">IFERROR(OFFSET(CalculationsAndCharts!$D$32, B149,0,1,1),"")</f>
        <v/>
      </c>
      <c r="E149" s="263" t="str">
        <f ca="1">IF(B149="","",IFERROR((MATCH(TRUE,OFFSET(CalculationsAndCharts!$AY$33,E148,0, $C$2-E148,1),0)+E148),""))</f>
        <v/>
      </c>
      <c r="F149" s="261" t="str">
        <f ca="1">IFERROR(OFFSET(CalculationsAndCharts!$B$32, E149,0,1,1),"")</f>
        <v/>
      </c>
      <c r="G149" s="262" t="str">
        <f ca="1">IFERROR(OFFSET(CalculationsAndCharts!$D$32, E149,0,1,1),"")</f>
        <v/>
      </c>
      <c r="H149" s="262" t="str">
        <f t="shared" ca="1" si="9"/>
        <v/>
      </c>
      <c r="I149" s="264" t="str">
        <f t="shared" ca="1" si="10"/>
        <v/>
      </c>
    </row>
    <row r="150" spans="1:9" x14ac:dyDescent="0.25">
      <c r="A150" s="168">
        <f t="shared" ca="1" si="8"/>
        <v>0</v>
      </c>
      <c r="B150" s="260" t="str">
        <f ca="1">IFERROR(MATCH(TRUE,OFFSET(CalculationsAndCharts!$AW$33,B149,0, $C$2-B149,1),0)+B149,"")</f>
        <v/>
      </c>
      <c r="C150" s="261" t="str">
        <f ca="1">IFERROR(OFFSET(CalculationsAndCharts!$B$32, B150,0,1,1),"")</f>
        <v/>
      </c>
      <c r="D150" s="262" t="str">
        <f ca="1">IFERROR(OFFSET(CalculationsAndCharts!$D$32, B150,0,1,1),"")</f>
        <v/>
      </c>
      <c r="E150" s="263" t="str">
        <f ca="1">IF(B150="","",IFERROR((MATCH(TRUE,OFFSET(CalculationsAndCharts!$AY$33,E149,0, $C$2-E149,1),0)+E149),""))</f>
        <v/>
      </c>
      <c r="F150" s="261" t="str">
        <f ca="1">IFERROR(OFFSET(CalculationsAndCharts!$B$32, E150,0,1,1),"")</f>
        <v/>
      </c>
      <c r="G150" s="262" t="str">
        <f ca="1">IFERROR(OFFSET(CalculationsAndCharts!$D$32, E150,0,1,1),"")</f>
        <v/>
      </c>
      <c r="H150" s="262" t="str">
        <f t="shared" ca="1" si="9"/>
        <v/>
      </c>
      <c r="I150" s="264" t="str">
        <f t="shared" ca="1" si="10"/>
        <v/>
      </c>
    </row>
    <row r="151" spans="1:9" x14ac:dyDescent="0.25">
      <c r="A151" s="168">
        <f t="shared" ca="1" si="8"/>
        <v>0</v>
      </c>
      <c r="B151" s="260" t="str">
        <f ca="1">IFERROR(MATCH(TRUE,OFFSET(CalculationsAndCharts!$AW$33,B150,0, $C$2-B150,1),0)+B150,"")</f>
        <v/>
      </c>
      <c r="C151" s="261" t="str">
        <f ca="1">IFERROR(OFFSET(CalculationsAndCharts!$B$32, B151,0,1,1),"")</f>
        <v/>
      </c>
      <c r="D151" s="262" t="str">
        <f ca="1">IFERROR(OFFSET(CalculationsAndCharts!$D$32, B151,0,1,1),"")</f>
        <v/>
      </c>
      <c r="E151" s="263" t="str">
        <f ca="1">IF(B151="","",IFERROR((MATCH(TRUE,OFFSET(CalculationsAndCharts!$AY$33,E150,0, $C$2-E150,1),0)+E150),""))</f>
        <v/>
      </c>
      <c r="F151" s="261" t="str">
        <f ca="1">IFERROR(OFFSET(CalculationsAndCharts!$B$32, E151,0,1,1),"")</f>
        <v/>
      </c>
      <c r="G151" s="262" t="str">
        <f ca="1">IFERROR(OFFSET(CalculationsAndCharts!$D$32, E151,0,1,1),"")</f>
        <v/>
      </c>
      <c r="H151" s="262" t="str">
        <f t="shared" ca="1" si="9"/>
        <v/>
      </c>
      <c r="I151" s="264" t="str">
        <f t="shared" ca="1" si="10"/>
        <v/>
      </c>
    </row>
    <row r="152" spans="1:9" x14ac:dyDescent="0.25">
      <c r="A152" s="168">
        <f t="shared" ca="1" si="8"/>
        <v>0</v>
      </c>
      <c r="B152" s="260" t="str">
        <f ca="1">IFERROR(MATCH(TRUE,OFFSET(CalculationsAndCharts!$AW$33,B151,0, $C$2-B151,1),0)+B151,"")</f>
        <v/>
      </c>
      <c r="C152" s="261" t="str">
        <f ca="1">IFERROR(OFFSET(CalculationsAndCharts!$B$32, B152,0,1,1),"")</f>
        <v/>
      </c>
      <c r="D152" s="262" t="str">
        <f ca="1">IFERROR(OFFSET(CalculationsAndCharts!$D$32, B152,0,1,1),"")</f>
        <v/>
      </c>
      <c r="E152" s="263" t="str">
        <f ca="1">IF(B152="","",IFERROR((MATCH(TRUE,OFFSET(CalculationsAndCharts!$AY$33,E151,0, $C$2-E151,1),0)+E151),""))</f>
        <v/>
      </c>
      <c r="F152" s="261" t="str">
        <f ca="1">IFERROR(OFFSET(CalculationsAndCharts!$B$32, E152,0,1,1),"")</f>
        <v/>
      </c>
      <c r="G152" s="262" t="str">
        <f ca="1">IFERROR(OFFSET(CalculationsAndCharts!$D$32, E152,0,1,1),"")</f>
        <v/>
      </c>
      <c r="H152" s="262" t="str">
        <f t="shared" ca="1" si="9"/>
        <v/>
      </c>
      <c r="I152" s="264" t="str">
        <f t="shared" ca="1" si="10"/>
        <v/>
      </c>
    </row>
    <row r="153" spans="1:9" x14ac:dyDescent="0.25">
      <c r="A153" s="168">
        <f t="shared" ca="1" si="8"/>
        <v>0</v>
      </c>
      <c r="B153" s="260" t="str">
        <f ca="1">IFERROR(MATCH(TRUE,OFFSET(CalculationsAndCharts!$AW$33,B152,0, $C$2-B152,1),0)+B152,"")</f>
        <v/>
      </c>
      <c r="C153" s="261" t="str">
        <f ca="1">IFERROR(OFFSET(CalculationsAndCharts!$B$32, B153,0,1,1),"")</f>
        <v/>
      </c>
      <c r="D153" s="262" t="str">
        <f ca="1">IFERROR(OFFSET(CalculationsAndCharts!$D$32, B153,0,1,1),"")</f>
        <v/>
      </c>
      <c r="E153" s="263" t="str">
        <f ca="1">IF(B153="","",IFERROR((MATCH(TRUE,OFFSET(CalculationsAndCharts!$AY$33,E152,0, $C$2-E152,1),0)+E152),""))</f>
        <v/>
      </c>
      <c r="F153" s="261" t="str">
        <f ca="1">IFERROR(OFFSET(CalculationsAndCharts!$B$32, E153,0,1,1),"")</f>
        <v/>
      </c>
      <c r="G153" s="262" t="str">
        <f ca="1">IFERROR(OFFSET(CalculationsAndCharts!$D$32, E153,0,1,1),"")</f>
        <v/>
      </c>
      <c r="H153" s="262" t="str">
        <f t="shared" ca="1" si="9"/>
        <v/>
      </c>
      <c r="I153" s="264" t="str">
        <f t="shared" ca="1" si="10"/>
        <v/>
      </c>
    </row>
    <row r="154" spans="1:9" x14ac:dyDescent="0.25">
      <c r="A154" s="168">
        <f t="shared" ca="1" si="8"/>
        <v>0</v>
      </c>
      <c r="B154" s="260" t="str">
        <f ca="1">IFERROR(MATCH(TRUE,OFFSET(CalculationsAndCharts!$AW$33,B153,0, $C$2-B153,1),0)+B153,"")</f>
        <v/>
      </c>
      <c r="C154" s="261" t="str">
        <f ca="1">IFERROR(OFFSET(CalculationsAndCharts!$B$32, B154,0,1,1),"")</f>
        <v/>
      </c>
      <c r="D154" s="262" t="str">
        <f ca="1">IFERROR(OFFSET(CalculationsAndCharts!$D$32, B154,0,1,1),"")</f>
        <v/>
      </c>
      <c r="E154" s="263" t="str">
        <f ca="1">IF(B154="","",IFERROR((MATCH(TRUE,OFFSET(CalculationsAndCharts!$AY$33,E153,0, $C$2-E153,1),0)+E153),""))</f>
        <v/>
      </c>
      <c r="F154" s="261" t="str">
        <f ca="1">IFERROR(OFFSET(CalculationsAndCharts!$B$32, E154,0,1,1),"")</f>
        <v/>
      </c>
      <c r="G154" s="262" t="str">
        <f ca="1">IFERROR(OFFSET(CalculationsAndCharts!$D$32, E154,0,1,1),"")</f>
        <v/>
      </c>
      <c r="H154" s="262" t="str">
        <f t="shared" ca="1" si="9"/>
        <v/>
      </c>
      <c r="I154" s="264" t="str">
        <f t="shared" ca="1" si="10"/>
        <v/>
      </c>
    </row>
    <row r="155" spans="1:9" x14ac:dyDescent="0.25">
      <c r="A155" s="168">
        <f t="shared" ca="1" si="8"/>
        <v>0</v>
      </c>
      <c r="B155" s="260" t="str">
        <f ca="1">IFERROR(MATCH(TRUE,OFFSET(CalculationsAndCharts!$AW$33,B154,0, $C$2-B154,1),0)+B154,"")</f>
        <v/>
      </c>
      <c r="C155" s="261" t="str">
        <f ca="1">IFERROR(OFFSET(CalculationsAndCharts!$B$32, B155,0,1,1),"")</f>
        <v/>
      </c>
      <c r="D155" s="262" t="str">
        <f ca="1">IFERROR(OFFSET(CalculationsAndCharts!$D$32, B155,0,1,1),"")</f>
        <v/>
      </c>
      <c r="E155" s="263" t="str">
        <f ca="1">IF(B155="","",IFERROR((MATCH(TRUE,OFFSET(CalculationsAndCharts!$AY$33,E154,0, $C$2-E154,1),0)+E154),""))</f>
        <v/>
      </c>
      <c r="F155" s="261" t="str">
        <f ca="1">IFERROR(OFFSET(CalculationsAndCharts!$B$32, E155,0,1,1),"")</f>
        <v/>
      </c>
      <c r="G155" s="262" t="str">
        <f ca="1">IFERROR(OFFSET(CalculationsAndCharts!$D$32, E155,0,1,1),"")</f>
        <v/>
      </c>
      <c r="H155" s="262" t="str">
        <f t="shared" ca="1" si="9"/>
        <v/>
      </c>
      <c r="I155" s="264" t="str">
        <f t="shared" ca="1" si="10"/>
        <v/>
      </c>
    </row>
    <row r="156" spans="1:9" x14ac:dyDescent="0.25">
      <c r="A156" s="168">
        <f t="shared" ca="1" si="8"/>
        <v>0</v>
      </c>
      <c r="B156" s="260" t="str">
        <f ca="1">IFERROR(MATCH(TRUE,OFFSET(CalculationsAndCharts!$AW$33,B155,0, $C$2-B155,1),0)+B155,"")</f>
        <v/>
      </c>
      <c r="C156" s="261" t="str">
        <f ca="1">IFERROR(OFFSET(CalculationsAndCharts!$B$32, B156,0,1,1),"")</f>
        <v/>
      </c>
      <c r="D156" s="262" t="str">
        <f ca="1">IFERROR(OFFSET(CalculationsAndCharts!$D$32, B156,0,1,1),"")</f>
        <v/>
      </c>
      <c r="E156" s="263" t="str">
        <f ca="1">IF(B156="","",IFERROR((MATCH(TRUE,OFFSET(CalculationsAndCharts!$AY$33,E155,0, $C$2-E155,1),0)+E155),""))</f>
        <v/>
      </c>
      <c r="F156" s="261" t="str">
        <f ca="1">IFERROR(OFFSET(CalculationsAndCharts!$B$32, E156,0,1,1),"")</f>
        <v/>
      </c>
      <c r="G156" s="262" t="str">
        <f ca="1">IFERROR(OFFSET(CalculationsAndCharts!$D$32, E156,0,1,1),"")</f>
        <v/>
      </c>
      <c r="H156" s="262" t="str">
        <f t="shared" ca="1" si="9"/>
        <v/>
      </c>
      <c r="I156" s="264" t="str">
        <f t="shared" ca="1" si="10"/>
        <v/>
      </c>
    </row>
    <row r="157" spans="1:9" x14ac:dyDescent="0.25">
      <c r="A157" s="168">
        <f t="shared" ca="1" si="8"/>
        <v>0</v>
      </c>
      <c r="B157" s="260" t="str">
        <f ca="1">IFERROR(MATCH(TRUE,OFFSET(CalculationsAndCharts!$AW$33,B156,0, $C$2-B156,1),0)+B156,"")</f>
        <v/>
      </c>
      <c r="C157" s="261" t="str">
        <f ca="1">IFERROR(OFFSET(CalculationsAndCharts!$B$32, B157,0,1,1),"")</f>
        <v/>
      </c>
      <c r="D157" s="262" t="str">
        <f ca="1">IFERROR(OFFSET(CalculationsAndCharts!$D$32, B157,0,1,1),"")</f>
        <v/>
      </c>
      <c r="E157" s="263" t="str">
        <f ca="1">IF(B157="","",IFERROR((MATCH(TRUE,OFFSET(CalculationsAndCharts!$AY$33,E156,0, $C$2-E156,1),0)+E156),""))</f>
        <v/>
      </c>
      <c r="F157" s="261" t="str">
        <f ca="1">IFERROR(OFFSET(CalculationsAndCharts!$B$32, E157,0,1,1),"")</f>
        <v/>
      </c>
      <c r="G157" s="262" t="str">
        <f ca="1">IFERROR(OFFSET(CalculationsAndCharts!$D$32, E157,0,1,1),"")</f>
        <v/>
      </c>
      <c r="H157" s="262" t="str">
        <f t="shared" ca="1" si="9"/>
        <v/>
      </c>
      <c r="I157" s="264" t="str">
        <f t="shared" ca="1" si="10"/>
        <v/>
      </c>
    </row>
    <row r="158" spans="1:9" x14ac:dyDescent="0.25">
      <c r="A158" s="168">
        <f t="shared" ca="1" si="8"/>
        <v>0</v>
      </c>
      <c r="B158" s="260" t="str">
        <f ca="1">IFERROR(MATCH(TRUE,OFFSET(CalculationsAndCharts!$AW$33,B157,0, $C$2-B157,1),0)+B157,"")</f>
        <v/>
      </c>
      <c r="C158" s="261" t="str">
        <f ca="1">IFERROR(OFFSET(CalculationsAndCharts!$B$32, B158,0,1,1),"")</f>
        <v/>
      </c>
      <c r="D158" s="262" t="str">
        <f ca="1">IFERROR(OFFSET(CalculationsAndCharts!$D$32, B158,0,1,1),"")</f>
        <v/>
      </c>
      <c r="E158" s="263" t="str">
        <f ca="1">IF(B158="","",IFERROR((MATCH(TRUE,OFFSET(CalculationsAndCharts!$AY$33,E157,0, $C$2-E157,1),0)+E157),""))</f>
        <v/>
      </c>
      <c r="F158" s="261" t="str">
        <f ca="1">IFERROR(OFFSET(CalculationsAndCharts!$B$32, E158,0,1,1),"")</f>
        <v/>
      </c>
      <c r="G158" s="262" t="str">
        <f ca="1">IFERROR(OFFSET(CalculationsAndCharts!$D$32, E158,0,1,1),"")</f>
        <v/>
      </c>
      <c r="H158" s="262" t="str">
        <f t="shared" ca="1" si="9"/>
        <v/>
      </c>
      <c r="I158" s="264" t="str">
        <f t="shared" ca="1" si="10"/>
        <v/>
      </c>
    </row>
    <row r="159" spans="1:9" x14ac:dyDescent="0.25">
      <c r="A159" s="168">
        <f t="shared" ca="1" si="8"/>
        <v>0</v>
      </c>
      <c r="B159" s="260" t="str">
        <f ca="1">IFERROR(MATCH(TRUE,OFFSET(CalculationsAndCharts!$AW$33,B158,0, $C$2-B158,1),0)+B158,"")</f>
        <v/>
      </c>
      <c r="C159" s="261" t="str">
        <f ca="1">IFERROR(OFFSET(CalculationsAndCharts!$B$32, B159,0,1,1),"")</f>
        <v/>
      </c>
      <c r="D159" s="262" t="str">
        <f ca="1">IFERROR(OFFSET(CalculationsAndCharts!$D$32, B159,0,1,1),"")</f>
        <v/>
      </c>
      <c r="E159" s="263" t="str">
        <f ca="1">IF(B159="","",IFERROR((MATCH(TRUE,OFFSET(CalculationsAndCharts!$AY$33,E158,0, $C$2-E158,1),0)+E158),""))</f>
        <v/>
      </c>
      <c r="F159" s="261" t="str">
        <f ca="1">IFERROR(OFFSET(CalculationsAndCharts!$B$32, E159,0,1,1),"")</f>
        <v/>
      </c>
      <c r="G159" s="262" t="str">
        <f ca="1">IFERROR(OFFSET(CalculationsAndCharts!$D$32, E159,0,1,1),"")</f>
        <v/>
      </c>
      <c r="H159" s="262" t="str">
        <f t="shared" ca="1" si="9"/>
        <v/>
      </c>
      <c r="I159" s="264" t="str">
        <f t="shared" ca="1" si="10"/>
        <v/>
      </c>
    </row>
    <row r="160" spans="1:9" x14ac:dyDescent="0.25">
      <c r="A160" s="168">
        <f t="shared" ca="1" si="8"/>
        <v>0</v>
      </c>
      <c r="B160" s="260" t="str">
        <f ca="1">IFERROR(MATCH(TRUE,OFFSET(CalculationsAndCharts!$AW$33,B159,0, $C$2-B159,1),0)+B159,"")</f>
        <v/>
      </c>
      <c r="C160" s="261" t="str">
        <f ca="1">IFERROR(OFFSET(CalculationsAndCharts!$B$32, B160,0,1,1),"")</f>
        <v/>
      </c>
      <c r="D160" s="262" t="str">
        <f ca="1">IFERROR(OFFSET(CalculationsAndCharts!$D$32, B160,0,1,1),"")</f>
        <v/>
      </c>
      <c r="E160" s="263" t="str">
        <f ca="1">IF(B160="","",IFERROR((MATCH(TRUE,OFFSET(CalculationsAndCharts!$AY$33,E159,0, $C$2-E159,1),0)+E159),""))</f>
        <v/>
      </c>
      <c r="F160" s="261" t="str">
        <f ca="1">IFERROR(OFFSET(CalculationsAndCharts!$B$32, E160,0,1,1),"")</f>
        <v/>
      </c>
      <c r="G160" s="262" t="str">
        <f ca="1">IFERROR(OFFSET(CalculationsAndCharts!$D$32, E160,0,1,1),"")</f>
        <v/>
      </c>
      <c r="H160" s="262" t="str">
        <f t="shared" ca="1" si="9"/>
        <v/>
      </c>
      <c r="I160" s="264" t="str">
        <f t="shared" ca="1" si="10"/>
        <v/>
      </c>
    </row>
    <row r="161" spans="1:9" x14ac:dyDescent="0.25">
      <c r="A161" s="168">
        <f t="shared" ca="1" si="8"/>
        <v>0</v>
      </c>
      <c r="B161" s="260" t="str">
        <f ca="1">IFERROR(MATCH(TRUE,OFFSET(CalculationsAndCharts!$AW$33,B160,0, $C$2-B160,1),0)+B160,"")</f>
        <v/>
      </c>
      <c r="C161" s="261" t="str">
        <f ca="1">IFERROR(OFFSET(CalculationsAndCharts!$B$32, B161,0,1,1),"")</f>
        <v/>
      </c>
      <c r="D161" s="262" t="str">
        <f ca="1">IFERROR(OFFSET(CalculationsAndCharts!$D$32, B161,0,1,1),"")</f>
        <v/>
      </c>
      <c r="E161" s="263" t="str">
        <f ca="1">IF(B161="","",IFERROR((MATCH(TRUE,OFFSET(CalculationsAndCharts!$AY$33,E160,0, $C$2-E160,1),0)+E160),""))</f>
        <v/>
      </c>
      <c r="F161" s="261" t="str">
        <f ca="1">IFERROR(OFFSET(CalculationsAndCharts!$B$32, E161,0,1,1),"")</f>
        <v/>
      </c>
      <c r="G161" s="262" t="str">
        <f ca="1">IFERROR(OFFSET(CalculationsAndCharts!$D$32, E161,0,1,1),"")</f>
        <v/>
      </c>
      <c r="H161" s="262" t="str">
        <f t="shared" ca="1" si="9"/>
        <v/>
      </c>
      <c r="I161" s="264" t="str">
        <f t="shared" ca="1" si="10"/>
        <v/>
      </c>
    </row>
    <row r="162" spans="1:9" x14ac:dyDescent="0.25">
      <c r="A162" s="168">
        <f t="shared" ca="1" si="8"/>
        <v>0</v>
      </c>
      <c r="B162" s="260" t="str">
        <f ca="1">IFERROR(MATCH(TRUE,OFFSET(CalculationsAndCharts!$AW$33,B161,0, $C$2-B161,1),0)+B161,"")</f>
        <v/>
      </c>
      <c r="C162" s="261" t="str">
        <f ca="1">IFERROR(OFFSET(CalculationsAndCharts!$B$32, B162,0,1,1),"")</f>
        <v/>
      </c>
      <c r="D162" s="262" t="str">
        <f ca="1">IFERROR(OFFSET(CalculationsAndCharts!$D$32, B162,0,1,1),"")</f>
        <v/>
      </c>
      <c r="E162" s="263" t="str">
        <f ca="1">IF(B162="","",IFERROR((MATCH(TRUE,OFFSET(CalculationsAndCharts!$AY$33,E161,0, $C$2-E161,1),0)+E161),""))</f>
        <v/>
      </c>
      <c r="F162" s="261" t="str">
        <f ca="1">IFERROR(OFFSET(CalculationsAndCharts!$B$32, E162,0,1,1),"")</f>
        <v/>
      </c>
      <c r="G162" s="262" t="str">
        <f ca="1">IFERROR(OFFSET(CalculationsAndCharts!$D$32, E162,0,1,1),"")</f>
        <v/>
      </c>
      <c r="H162" s="262" t="str">
        <f t="shared" ca="1" si="9"/>
        <v/>
      </c>
      <c r="I162" s="264" t="str">
        <f t="shared" ca="1" si="10"/>
        <v/>
      </c>
    </row>
    <row r="163" spans="1:9" x14ac:dyDescent="0.25">
      <c r="A163" s="168">
        <f t="shared" ca="1" si="8"/>
        <v>0</v>
      </c>
      <c r="B163" s="260" t="str">
        <f ca="1">IFERROR(MATCH(TRUE,OFFSET(CalculationsAndCharts!$AW$33,B162,0, $C$2-B162,1),0)+B162,"")</f>
        <v/>
      </c>
      <c r="C163" s="261" t="str">
        <f ca="1">IFERROR(OFFSET(CalculationsAndCharts!$B$32, B163,0,1,1),"")</f>
        <v/>
      </c>
      <c r="D163" s="262" t="str">
        <f ca="1">IFERROR(OFFSET(CalculationsAndCharts!$D$32, B163,0,1,1),"")</f>
        <v/>
      </c>
      <c r="E163" s="263" t="str">
        <f ca="1">IF(B163="","",IFERROR((MATCH(TRUE,OFFSET(CalculationsAndCharts!$AY$33,E162,0, $C$2-E162,1),0)+E162),""))</f>
        <v/>
      </c>
      <c r="F163" s="261" t="str">
        <f ca="1">IFERROR(OFFSET(CalculationsAndCharts!$B$32, E163,0,1,1),"")</f>
        <v/>
      </c>
      <c r="G163" s="262" t="str">
        <f ca="1">IFERROR(OFFSET(CalculationsAndCharts!$D$32, E163,0,1,1),"")</f>
        <v/>
      </c>
      <c r="H163" s="262" t="str">
        <f t="shared" ca="1" si="9"/>
        <v/>
      </c>
      <c r="I163" s="264" t="str">
        <f t="shared" ca="1" si="10"/>
        <v/>
      </c>
    </row>
    <row r="164" spans="1:9" x14ac:dyDescent="0.25">
      <c r="A164" s="168">
        <f t="shared" ca="1" si="8"/>
        <v>0</v>
      </c>
      <c r="B164" s="260" t="str">
        <f ca="1">IFERROR(MATCH(TRUE,OFFSET(CalculationsAndCharts!$AW$33,B163,0, $C$2-B163,1),0)+B163,"")</f>
        <v/>
      </c>
      <c r="C164" s="261" t="str">
        <f ca="1">IFERROR(OFFSET(CalculationsAndCharts!$B$32, B164,0,1,1),"")</f>
        <v/>
      </c>
      <c r="D164" s="262" t="str">
        <f ca="1">IFERROR(OFFSET(CalculationsAndCharts!$D$32, B164,0,1,1),"")</f>
        <v/>
      </c>
      <c r="E164" s="263" t="str">
        <f ca="1">IF(B164="","",IFERROR((MATCH(TRUE,OFFSET(CalculationsAndCharts!$AY$33,E163,0, $C$2-E163,1),0)+E163),""))</f>
        <v/>
      </c>
      <c r="F164" s="261" t="str">
        <f ca="1">IFERROR(OFFSET(CalculationsAndCharts!$B$32, E164,0,1,1),"")</f>
        <v/>
      </c>
      <c r="G164" s="262" t="str">
        <f ca="1">IFERROR(OFFSET(CalculationsAndCharts!$D$32, E164,0,1,1),"")</f>
        <v/>
      </c>
      <c r="H164" s="262" t="str">
        <f t="shared" ca="1" si="9"/>
        <v/>
      </c>
      <c r="I164" s="264" t="str">
        <f t="shared" ca="1" si="10"/>
        <v/>
      </c>
    </row>
    <row r="165" spans="1:9" x14ac:dyDescent="0.25">
      <c r="A165" s="168">
        <f t="shared" ca="1" si="8"/>
        <v>0</v>
      </c>
      <c r="B165" s="260" t="str">
        <f ca="1">IFERROR(MATCH(TRUE,OFFSET(CalculationsAndCharts!$AW$33,B164,0, $C$2-B164,1),0)+B164,"")</f>
        <v/>
      </c>
      <c r="C165" s="261" t="str">
        <f ca="1">IFERROR(OFFSET(CalculationsAndCharts!$B$32, B165,0,1,1),"")</f>
        <v/>
      </c>
      <c r="D165" s="262" t="str">
        <f ca="1">IFERROR(OFFSET(CalculationsAndCharts!$D$32, B165,0,1,1),"")</f>
        <v/>
      </c>
      <c r="E165" s="263" t="str">
        <f ca="1">IF(B165="","",IFERROR((MATCH(TRUE,OFFSET(CalculationsAndCharts!$AY$33,E164,0, $C$2-E164,1),0)+E164),""))</f>
        <v/>
      </c>
      <c r="F165" s="261" t="str">
        <f ca="1">IFERROR(OFFSET(CalculationsAndCharts!$B$32, E165,0,1,1),"")</f>
        <v/>
      </c>
      <c r="G165" s="262" t="str">
        <f ca="1">IFERROR(OFFSET(CalculationsAndCharts!$D$32, E165,0,1,1),"")</f>
        <v/>
      </c>
      <c r="H165" s="262" t="str">
        <f t="shared" ca="1" si="9"/>
        <v/>
      </c>
      <c r="I165" s="264" t="str">
        <f t="shared" ca="1" si="10"/>
        <v/>
      </c>
    </row>
    <row r="166" spans="1:9" x14ac:dyDescent="0.25">
      <c r="A166" s="168">
        <f t="shared" ca="1" si="8"/>
        <v>0</v>
      </c>
      <c r="B166" s="260" t="str">
        <f ca="1">IFERROR(MATCH(TRUE,OFFSET(CalculationsAndCharts!$AW$33,B165,0, $C$2-B165,1),0)+B165,"")</f>
        <v/>
      </c>
      <c r="C166" s="261" t="str">
        <f ca="1">IFERROR(OFFSET(CalculationsAndCharts!$B$32, B166,0,1,1),"")</f>
        <v/>
      </c>
      <c r="D166" s="262" t="str">
        <f ca="1">IFERROR(OFFSET(CalculationsAndCharts!$D$32, B166,0,1,1),"")</f>
        <v/>
      </c>
      <c r="E166" s="263" t="str">
        <f ca="1">IF(B166="","",IFERROR((MATCH(TRUE,OFFSET(CalculationsAndCharts!$AY$33,E165,0, $C$2-E165,1),0)+E165),""))</f>
        <v/>
      </c>
      <c r="F166" s="261" t="str">
        <f ca="1">IFERROR(OFFSET(CalculationsAndCharts!$B$32, E166,0,1,1),"")</f>
        <v/>
      </c>
      <c r="G166" s="262" t="str">
        <f ca="1">IFERROR(OFFSET(CalculationsAndCharts!$D$32, E166,0,1,1),"")</f>
        <v/>
      </c>
      <c r="H166" s="262" t="str">
        <f t="shared" ca="1" si="9"/>
        <v/>
      </c>
      <c r="I166" s="264" t="str">
        <f t="shared" ca="1" si="10"/>
        <v/>
      </c>
    </row>
    <row r="167" spans="1:9" x14ac:dyDescent="0.25">
      <c r="A167" s="168">
        <f t="shared" ca="1" si="8"/>
        <v>0</v>
      </c>
      <c r="B167" s="260" t="str">
        <f ca="1">IFERROR(MATCH(TRUE,OFFSET(CalculationsAndCharts!$AW$33,B166,0, $C$2-B166,1),0)+B166,"")</f>
        <v/>
      </c>
      <c r="C167" s="261" t="str">
        <f ca="1">IFERROR(OFFSET(CalculationsAndCharts!$B$32, B167,0,1,1),"")</f>
        <v/>
      </c>
      <c r="D167" s="262" t="str">
        <f ca="1">IFERROR(OFFSET(CalculationsAndCharts!$D$32, B167,0,1,1),"")</f>
        <v/>
      </c>
      <c r="E167" s="263" t="str">
        <f ca="1">IF(B167="","",IFERROR((MATCH(TRUE,OFFSET(CalculationsAndCharts!$AY$33,E166,0, $C$2-E166,1),0)+E166),""))</f>
        <v/>
      </c>
      <c r="F167" s="261" t="str">
        <f ca="1">IFERROR(OFFSET(CalculationsAndCharts!$B$32, E167,0,1,1),"")</f>
        <v/>
      </c>
      <c r="G167" s="262" t="str">
        <f ca="1">IFERROR(OFFSET(CalculationsAndCharts!$D$32, E167,0,1,1),"")</f>
        <v/>
      </c>
      <c r="H167" s="262" t="str">
        <f t="shared" ca="1" si="9"/>
        <v/>
      </c>
      <c r="I167" s="264" t="str">
        <f t="shared" ca="1" si="10"/>
        <v/>
      </c>
    </row>
    <row r="168" spans="1:9" x14ac:dyDescent="0.25">
      <c r="A168" s="168">
        <f t="shared" ca="1" si="8"/>
        <v>0</v>
      </c>
      <c r="B168" s="260" t="str">
        <f ca="1">IFERROR(MATCH(TRUE,OFFSET(CalculationsAndCharts!$AW$33,B167,0, $C$2-B167,1),0)+B167,"")</f>
        <v/>
      </c>
      <c r="C168" s="261" t="str">
        <f ca="1">IFERROR(OFFSET(CalculationsAndCharts!$B$32, B168,0,1,1),"")</f>
        <v/>
      </c>
      <c r="D168" s="262" t="str">
        <f ca="1">IFERROR(OFFSET(CalculationsAndCharts!$D$32, B168,0,1,1),"")</f>
        <v/>
      </c>
      <c r="E168" s="263" t="str">
        <f ca="1">IF(B168="","",IFERROR((MATCH(TRUE,OFFSET(CalculationsAndCharts!$AY$33,E167,0, $C$2-E167,1),0)+E167),""))</f>
        <v/>
      </c>
      <c r="F168" s="261" t="str">
        <f ca="1">IFERROR(OFFSET(CalculationsAndCharts!$B$32, E168,0,1,1),"")</f>
        <v/>
      </c>
      <c r="G168" s="262" t="str">
        <f ca="1">IFERROR(OFFSET(CalculationsAndCharts!$D$32, E168,0,1,1),"")</f>
        <v/>
      </c>
      <c r="H168" s="262" t="str">
        <f t="shared" ca="1" si="9"/>
        <v/>
      </c>
      <c r="I168" s="264" t="str">
        <f t="shared" ca="1" si="10"/>
        <v/>
      </c>
    </row>
    <row r="169" spans="1:9" x14ac:dyDescent="0.25">
      <c r="A169" s="168">
        <f t="shared" ca="1" si="8"/>
        <v>0</v>
      </c>
      <c r="B169" s="260" t="str">
        <f ca="1">IFERROR(MATCH(TRUE,OFFSET(CalculationsAndCharts!$AW$33,B168,0, $C$2-B168,1),0)+B168,"")</f>
        <v/>
      </c>
      <c r="C169" s="261" t="str">
        <f ca="1">IFERROR(OFFSET(CalculationsAndCharts!$B$32, B169,0,1,1),"")</f>
        <v/>
      </c>
      <c r="D169" s="262" t="str">
        <f ca="1">IFERROR(OFFSET(CalculationsAndCharts!$D$32, B169,0,1,1),"")</f>
        <v/>
      </c>
      <c r="E169" s="263" t="str">
        <f ca="1">IF(B169="","",IFERROR((MATCH(TRUE,OFFSET(CalculationsAndCharts!$AY$33,E168,0, $C$2-E168,1),0)+E168),""))</f>
        <v/>
      </c>
      <c r="F169" s="261" t="str">
        <f ca="1">IFERROR(OFFSET(CalculationsAndCharts!$B$32, E169,0,1,1),"")</f>
        <v/>
      </c>
      <c r="G169" s="262" t="str">
        <f ca="1">IFERROR(OFFSET(CalculationsAndCharts!$D$32, E169,0,1,1),"")</f>
        <v/>
      </c>
      <c r="H169" s="262" t="str">
        <f t="shared" ca="1" si="9"/>
        <v/>
      </c>
      <c r="I169" s="264" t="str">
        <f t="shared" ca="1" si="10"/>
        <v/>
      </c>
    </row>
    <row r="170" spans="1:9" x14ac:dyDescent="0.25">
      <c r="A170" s="168">
        <f t="shared" ca="1" si="8"/>
        <v>0</v>
      </c>
      <c r="B170" s="260" t="str">
        <f ca="1">IFERROR(MATCH(TRUE,OFFSET(CalculationsAndCharts!$AW$33,B169,0, $C$2-B169,1),0)+B169,"")</f>
        <v/>
      </c>
      <c r="C170" s="261" t="str">
        <f ca="1">IFERROR(OFFSET(CalculationsAndCharts!$B$32, B170,0,1,1),"")</f>
        <v/>
      </c>
      <c r="D170" s="262" t="str">
        <f ca="1">IFERROR(OFFSET(CalculationsAndCharts!$D$32, B170,0,1,1),"")</f>
        <v/>
      </c>
      <c r="E170" s="263" t="str">
        <f ca="1">IF(B170="","",IFERROR((MATCH(TRUE,OFFSET(CalculationsAndCharts!$AY$33,E169,0, $C$2-E169,1),0)+E169),""))</f>
        <v/>
      </c>
      <c r="F170" s="261" t="str">
        <f ca="1">IFERROR(OFFSET(CalculationsAndCharts!$B$32, E170,0,1,1),"")</f>
        <v/>
      </c>
      <c r="G170" s="262" t="str">
        <f ca="1">IFERROR(OFFSET(CalculationsAndCharts!$D$32, E170,0,1,1),"")</f>
        <v/>
      </c>
      <c r="H170" s="262" t="str">
        <f t="shared" ca="1" si="9"/>
        <v/>
      </c>
      <c r="I170" s="264" t="str">
        <f t="shared" ca="1" si="10"/>
        <v/>
      </c>
    </row>
    <row r="171" spans="1:9" x14ac:dyDescent="0.25">
      <c r="A171" s="168">
        <f t="shared" ca="1" si="8"/>
        <v>0</v>
      </c>
      <c r="B171" s="260" t="str">
        <f ca="1">IFERROR(MATCH(TRUE,OFFSET(CalculationsAndCharts!$AW$33,B170,0, $C$2-B170,1),0)+B170,"")</f>
        <v/>
      </c>
      <c r="C171" s="261" t="str">
        <f ca="1">IFERROR(OFFSET(CalculationsAndCharts!$B$32, B171,0,1,1),"")</f>
        <v/>
      </c>
      <c r="D171" s="262" t="str">
        <f ca="1">IFERROR(OFFSET(CalculationsAndCharts!$D$32, B171,0,1,1),"")</f>
        <v/>
      </c>
      <c r="E171" s="263" t="str">
        <f ca="1">IF(B171="","",IFERROR((MATCH(TRUE,OFFSET(CalculationsAndCharts!$AY$33,E170,0, $C$2-E170,1),0)+E170),""))</f>
        <v/>
      </c>
      <c r="F171" s="261" t="str">
        <f ca="1">IFERROR(OFFSET(CalculationsAndCharts!$B$32, E171,0,1,1),"")</f>
        <v/>
      </c>
      <c r="G171" s="262" t="str">
        <f ca="1">IFERROR(OFFSET(CalculationsAndCharts!$D$32, E171,0,1,1),"")</f>
        <v/>
      </c>
      <c r="H171" s="262" t="str">
        <f t="shared" ca="1" si="9"/>
        <v/>
      </c>
      <c r="I171" s="264" t="str">
        <f t="shared" ca="1" si="10"/>
        <v/>
      </c>
    </row>
    <row r="172" spans="1:9" x14ac:dyDescent="0.25">
      <c r="A172" s="168">
        <f t="shared" ca="1" si="8"/>
        <v>0</v>
      </c>
      <c r="B172" s="260" t="str">
        <f ca="1">IFERROR(MATCH(TRUE,OFFSET(CalculationsAndCharts!$AW$33,B171,0, $C$2-B171,1),0)+B171,"")</f>
        <v/>
      </c>
      <c r="C172" s="261" t="str">
        <f ca="1">IFERROR(OFFSET(CalculationsAndCharts!$B$32, B172,0,1,1),"")</f>
        <v/>
      </c>
      <c r="D172" s="262" t="str">
        <f ca="1">IFERROR(OFFSET(CalculationsAndCharts!$D$32, B172,0,1,1),"")</f>
        <v/>
      </c>
      <c r="E172" s="263" t="str">
        <f ca="1">IF(B172="","",IFERROR((MATCH(TRUE,OFFSET(CalculationsAndCharts!$AY$33,E171,0, $C$2-E171,1),0)+E171),""))</f>
        <v/>
      </c>
      <c r="F172" s="261" t="str">
        <f ca="1">IFERROR(OFFSET(CalculationsAndCharts!$B$32, E172,0,1,1),"")</f>
        <v/>
      </c>
      <c r="G172" s="262" t="str">
        <f ca="1">IFERROR(OFFSET(CalculationsAndCharts!$D$32, E172,0,1,1),"")</f>
        <v/>
      </c>
      <c r="H172" s="262" t="str">
        <f t="shared" ca="1" si="9"/>
        <v/>
      </c>
      <c r="I172" s="264" t="str">
        <f t="shared" ca="1" si="10"/>
        <v/>
      </c>
    </row>
    <row r="173" spans="1:9" x14ac:dyDescent="0.25">
      <c r="A173" s="168">
        <f t="shared" ca="1" si="8"/>
        <v>0</v>
      </c>
      <c r="B173" s="260" t="str">
        <f ca="1">IFERROR(MATCH(TRUE,OFFSET(CalculationsAndCharts!$AW$33,B172,0, $C$2-B172,1),0)+B172,"")</f>
        <v/>
      </c>
      <c r="C173" s="261" t="str">
        <f ca="1">IFERROR(OFFSET(CalculationsAndCharts!$B$32, B173,0,1,1),"")</f>
        <v/>
      </c>
      <c r="D173" s="262" t="str">
        <f ca="1">IFERROR(OFFSET(CalculationsAndCharts!$D$32, B173,0,1,1),"")</f>
        <v/>
      </c>
      <c r="E173" s="263" t="str">
        <f ca="1">IF(B173="","",IFERROR((MATCH(TRUE,OFFSET(CalculationsAndCharts!$AY$33,E172,0, $C$2-E172,1),0)+E172),""))</f>
        <v/>
      </c>
      <c r="F173" s="261" t="str">
        <f ca="1">IFERROR(OFFSET(CalculationsAndCharts!$B$32, E173,0,1,1),"")</f>
        <v/>
      </c>
      <c r="G173" s="262" t="str">
        <f ca="1">IFERROR(OFFSET(CalculationsAndCharts!$D$32, E173,0,1,1),"")</f>
        <v/>
      </c>
      <c r="H173" s="262" t="str">
        <f t="shared" ca="1" si="9"/>
        <v/>
      </c>
      <c r="I173" s="264" t="str">
        <f t="shared" ca="1" si="10"/>
        <v/>
      </c>
    </row>
    <row r="174" spans="1:9" x14ac:dyDescent="0.25">
      <c r="A174" s="168">
        <f t="shared" ca="1" si="8"/>
        <v>0</v>
      </c>
      <c r="B174" s="260" t="str">
        <f ca="1">IFERROR(MATCH(TRUE,OFFSET(CalculationsAndCharts!$AW$33,B173,0, $C$2-B173,1),0)+B173,"")</f>
        <v/>
      </c>
      <c r="C174" s="261" t="str">
        <f ca="1">IFERROR(OFFSET(CalculationsAndCharts!$B$32, B174,0,1,1),"")</f>
        <v/>
      </c>
      <c r="D174" s="262" t="str">
        <f ca="1">IFERROR(OFFSET(CalculationsAndCharts!$D$32, B174,0,1,1),"")</f>
        <v/>
      </c>
      <c r="E174" s="263" t="str">
        <f ca="1">IF(B174="","",IFERROR((MATCH(TRUE,OFFSET(CalculationsAndCharts!$AY$33,E173,0, $C$2-E173,1),0)+E173),""))</f>
        <v/>
      </c>
      <c r="F174" s="261" t="str">
        <f ca="1">IFERROR(OFFSET(CalculationsAndCharts!$B$32, E174,0,1,1),"")</f>
        <v/>
      </c>
      <c r="G174" s="262" t="str">
        <f ca="1">IFERROR(OFFSET(CalculationsAndCharts!$D$32, E174,0,1,1),"")</f>
        <v/>
      </c>
      <c r="H174" s="262" t="str">
        <f t="shared" ca="1" si="9"/>
        <v/>
      </c>
      <c r="I174" s="264" t="str">
        <f t="shared" ca="1" si="10"/>
        <v/>
      </c>
    </row>
    <row r="175" spans="1:9" x14ac:dyDescent="0.25">
      <c r="A175" s="168">
        <f t="shared" ca="1" si="8"/>
        <v>0</v>
      </c>
      <c r="B175" s="260" t="str">
        <f ca="1">IFERROR(MATCH(TRUE,OFFSET(CalculationsAndCharts!$AW$33,B174,0, $C$2-B174,1),0)+B174,"")</f>
        <v/>
      </c>
      <c r="C175" s="261" t="str">
        <f ca="1">IFERROR(OFFSET(CalculationsAndCharts!$B$32, B175,0,1,1),"")</f>
        <v/>
      </c>
      <c r="D175" s="262" t="str">
        <f ca="1">IFERROR(OFFSET(CalculationsAndCharts!$D$32, B175,0,1,1),"")</f>
        <v/>
      </c>
      <c r="E175" s="263" t="str">
        <f ca="1">IF(B175="","",IFERROR((MATCH(TRUE,OFFSET(CalculationsAndCharts!$AY$33,E174,0, $C$2-E174,1),0)+E174),""))</f>
        <v/>
      </c>
      <c r="F175" s="261" t="str">
        <f ca="1">IFERROR(OFFSET(CalculationsAndCharts!$B$32, E175,0,1,1),"")</f>
        <v/>
      </c>
      <c r="G175" s="262" t="str">
        <f ca="1">IFERROR(OFFSET(CalculationsAndCharts!$D$32, E175,0,1,1),"")</f>
        <v/>
      </c>
      <c r="H175" s="262" t="str">
        <f t="shared" ca="1" si="9"/>
        <v/>
      </c>
      <c r="I175" s="264" t="str">
        <f t="shared" ca="1" si="10"/>
        <v/>
      </c>
    </row>
    <row r="176" spans="1:9" x14ac:dyDescent="0.25">
      <c r="A176" s="168">
        <f t="shared" ca="1" si="8"/>
        <v>0</v>
      </c>
      <c r="B176" s="260" t="str">
        <f ca="1">IFERROR(MATCH(TRUE,OFFSET(CalculationsAndCharts!$AW$33,B175,0, $C$2-B175,1),0)+B175,"")</f>
        <v/>
      </c>
      <c r="C176" s="261" t="str">
        <f ca="1">IFERROR(OFFSET(CalculationsAndCharts!$B$32, B176,0,1,1),"")</f>
        <v/>
      </c>
      <c r="D176" s="262" t="str">
        <f ca="1">IFERROR(OFFSET(CalculationsAndCharts!$D$32, B176,0,1,1),"")</f>
        <v/>
      </c>
      <c r="E176" s="263" t="str">
        <f ca="1">IF(B176="","",IFERROR((MATCH(TRUE,OFFSET(CalculationsAndCharts!$AY$33,E175,0, $C$2-E175,1),0)+E175),""))</f>
        <v/>
      </c>
      <c r="F176" s="261" t="str">
        <f ca="1">IFERROR(OFFSET(CalculationsAndCharts!$B$32, E176,0,1,1),"")</f>
        <v/>
      </c>
      <c r="G176" s="262" t="str">
        <f ca="1">IFERROR(OFFSET(CalculationsAndCharts!$D$32, E176,0,1,1),"")</f>
        <v/>
      </c>
      <c r="H176" s="262" t="str">
        <f t="shared" ca="1" si="9"/>
        <v/>
      </c>
      <c r="I176" s="264" t="str">
        <f t="shared" ca="1" si="10"/>
        <v/>
      </c>
    </row>
    <row r="177" spans="1:9" x14ac:dyDescent="0.25">
      <c r="A177" s="168">
        <f t="shared" ca="1" si="8"/>
        <v>0</v>
      </c>
      <c r="B177" s="260" t="str">
        <f ca="1">IFERROR(MATCH(TRUE,OFFSET(CalculationsAndCharts!$AW$33,B176,0, $C$2-B176,1),0)+B176,"")</f>
        <v/>
      </c>
      <c r="C177" s="261" t="str">
        <f ca="1">IFERROR(OFFSET(CalculationsAndCharts!$B$32, B177,0,1,1),"")</f>
        <v/>
      </c>
      <c r="D177" s="262" t="str">
        <f ca="1">IFERROR(OFFSET(CalculationsAndCharts!$D$32, B177,0,1,1),"")</f>
        <v/>
      </c>
      <c r="E177" s="263" t="str">
        <f ca="1">IF(B177="","",IFERROR((MATCH(TRUE,OFFSET(CalculationsAndCharts!$AY$33,E176,0, $C$2-E176,1),0)+E176),""))</f>
        <v/>
      </c>
      <c r="F177" s="261" t="str">
        <f ca="1">IFERROR(OFFSET(CalculationsAndCharts!$B$32, E177,0,1,1),"")</f>
        <v/>
      </c>
      <c r="G177" s="262" t="str">
        <f ca="1">IFERROR(OFFSET(CalculationsAndCharts!$D$32, E177,0,1,1),"")</f>
        <v/>
      </c>
      <c r="H177" s="262" t="str">
        <f t="shared" ca="1" si="9"/>
        <v/>
      </c>
      <c r="I177" s="264" t="str">
        <f t="shared" ca="1" si="10"/>
        <v/>
      </c>
    </row>
    <row r="178" spans="1:9" x14ac:dyDescent="0.25">
      <c r="A178" s="168">
        <f t="shared" ca="1" si="8"/>
        <v>0</v>
      </c>
      <c r="B178" s="260" t="str">
        <f ca="1">IFERROR(MATCH(TRUE,OFFSET(CalculationsAndCharts!$AW$33,B177,0, $C$2-B177,1),0)+B177,"")</f>
        <v/>
      </c>
      <c r="C178" s="261" t="str">
        <f ca="1">IFERROR(OFFSET(CalculationsAndCharts!$B$32, B178,0,1,1),"")</f>
        <v/>
      </c>
      <c r="D178" s="262" t="str">
        <f ca="1">IFERROR(OFFSET(CalculationsAndCharts!$D$32, B178,0,1,1),"")</f>
        <v/>
      </c>
      <c r="E178" s="263" t="str">
        <f ca="1">IF(B178="","",IFERROR((MATCH(TRUE,OFFSET(CalculationsAndCharts!$AY$33,E177,0, $C$2-E177,1),0)+E177),""))</f>
        <v/>
      </c>
      <c r="F178" s="261" t="str">
        <f ca="1">IFERROR(OFFSET(CalculationsAndCharts!$B$32, E178,0,1,1),"")</f>
        <v/>
      </c>
      <c r="G178" s="262" t="str">
        <f ca="1">IFERROR(OFFSET(CalculationsAndCharts!$D$32, E178,0,1,1),"")</f>
        <v/>
      </c>
      <c r="H178" s="262" t="str">
        <f t="shared" ca="1" si="9"/>
        <v/>
      </c>
      <c r="I178" s="264" t="str">
        <f t="shared" ca="1" si="10"/>
        <v/>
      </c>
    </row>
    <row r="179" spans="1:9" x14ac:dyDescent="0.25">
      <c r="A179" s="168">
        <f t="shared" ca="1" si="8"/>
        <v>0</v>
      </c>
      <c r="B179" s="260" t="str">
        <f ca="1">IFERROR(MATCH(TRUE,OFFSET(CalculationsAndCharts!$AW$33,B178,0, $C$2-B178,1),0)+B178,"")</f>
        <v/>
      </c>
      <c r="C179" s="261" t="str">
        <f ca="1">IFERROR(OFFSET(CalculationsAndCharts!$B$32, B179,0,1,1),"")</f>
        <v/>
      </c>
      <c r="D179" s="262" t="str">
        <f ca="1">IFERROR(OFFSET(CalculationsAndCharts!$D$32, B179,0,1,1),"")</f>
        <v/>
      </c>
      <c r="E179" s="263" t="str">
        <f ca="1">IF(B179="","",IFERROR((MATCH(TRUE,OFFSET(CalculationsAndCharts!$AY$33,E178,0, $C$2-E178,1),0)+E178),""))</f>
        <v/>
      </c>
      <c r="F179" s="261" t="str">
        <f ca="1">IFERROR(OFFSET(CalculationsAndCharts!$B$32, E179,0,1,1),"")</f>
        <v/>
      </c>
      <c r="G179" s="262" t="str">
        <f ca="1">IFERROR(OFFSET(CalculationsAndCharts!$D$32, E179,0,1,1),"")</f>
        <v/>
      </c>
      <c r="H179" s="262" t="str">
        <f t="shared" ca="1" si="9"/>
        <v/>
      </c>
      <c r="I179" s="264" t="str">
        <f t="shared" ca="1" si="10"/>
        <v/>
      </c>
    </row>
    <row r="180" spans="1:9" x14ac:dyDescent="0.25">
      <c r="A180" s="168">
        <f t="shared" ca="1" si="8"/>
        <v>0</v>
      </c>
      <c r="B180" s="260" t="str">
        <f ca="1">IFERROR(MATCH(TRUE,OFFSET(CalculationsAndCharts!$AW$33,B179,0, $C$2-B179,1),0)+B179,"")</f>
        <v/>
      </c>
      <c r="C180" s="261" t="str">
        <f ca="1">IFERROR(OFFSET(CalculationsAndCharts!$B$32, B180,0,1,1),"")</f>
        <v/>
      </c>
      <c r="D180" s="262" t="str">
        <f ca="1">IFERROR(OFFSET(CalculationsAndCharts!$D$32, B180,0,1,1),"")</f>
        <v/>
      </c>
      <c r="E180" s="263" t="str">
        <f ca="1">IF(B180="","",IFERROR((MATCH(TRUE,OFFSET(CalculationsAndCharts!$AY$33,E179,0, $C$2-E179,1),0)+E179),""))</f>
        <v/>
      </c>
      <c r="F180" s="261" t="str">
        <f ca="1">IFERROR(OFFSET(CalculationsAndCharts!$B$32, E180,0,1,1),"")</f>
        <v/>
      </c>
      <c r="G180" s="262" t="str">
        <f ca="1">IFERROR(OFFSET(CalculationsAndCharts!$D$32, E180,0,1,1),"")</f>
        <v/>
      </c>
      <c r="H180" s="262" t="str">
        <f t="shared" ca="1" si="9"/>
        <v/>
      </c>
      <c r="I180" s="264" t="str">
        <f t="shared" ca="1" si="10"/>
        <v/>
      </c>
    </row>
    <row r="181" spans="1:9" x14ac:dyDescent="0.25">
      <c r="A181" s="168">
        <f t="shared" ca="1" si="8"/>
        <v>0</v>
      </c>
      <c r="B181" s="260" t="str">
        <f ca="1">IFERROR(MATCH(TRUE,OFFSET(CalculationsAndCharts!$AW$33,B180,0, $C$2-B180,1),0)+B180,"")</f>
        <v/>
      </c>
      <c r="C181" s="261" t="str">
        <f ca="1">IFERROR(OFFSET(CalculationsAndCharts!$B$32, B181,0,1,1),"")</f>
        <v/>
      </c>
      <c r="D181" s="262" t="str">
        <f ca="1">IFERROR(OFFSET(CalculationsAndCharts!$D$32, B181,0,1,1),"")</f>
        <v/>
      </c>
      <c r="E181" s="263" t="str">
        <f ca="1">IF(B181="","",IFERROR((MATCH(TRUE,OFFSET(CalculationsAndCharts!$AY$33,E180,0, $C$2-E180,1),0)+E180),""))</f>
        <v/>
      </c>
      <c r="F181" s="261" t="str">
        <f ca="1">IFERROR(OFFSET(CalculationsAndCharts!$B$32, E181,0,1,1),"")</f>
        <v/>
      </c>
      <c r="G181" s="262" t="str">
        <f ca="1">IFERROR(OFFSET(CalculationsAndCharts!$D$32, E181,0,1,1),"")</f>
        <v/>
      </c>
      <c r="H181" s="262" t="str">
        <f t="shared" ca="1" si="9"/>
        <v/>
      </c>
      <c r="I181" s="264" t="str">
        <f t="shared" ca="1" si="10"/>
        <v/>
      </c>
    </row>
    <row r="182" spans="1:9" x14ac:dyDescent="0.25">
      <c r="A182" s="168">
        <f t="shared" ca="1" si="8"/>
        <v>0</v>
      </c>
      <c r="B182" s="260" t="str">
        <f ca="1">IFERROR(MATCH(TRUE,OFFSET(CalculationsAndCharts!$AW$33,B181,0, $C$2-B181,1),0)+B181,"")</f>
        <v/>
      </c>
      <c r="C182" s="261" t="str">
        <f ca="1">IFERROR(OFFSET(CalculationsAndCharts!$B$32, B182,0,1,1),"")</f>
        <v/>
      </c>
      <c r="D182" s="262" t="str">
        <f ca="1">IFERROR(OFFSET(CalculationsAndCharts!$D$32, B182,0,1,1),"")</f>
        <v/>
      </c>
      <c r="E182" s="263" t="str">
        <f ca="1">IF(B182="","",IFERROR((MATCH(TRUE,OFFSET(CalculationsAndCharts!$AY$33,E181,0, $C$2-E181,1),0)+E181),""))</f>
        <v/>
      </c>
      <c r="F182" s="261" t="str">
        <f ca="1">IFERROR(OFFSET(CalculationsAndCharts!$B$32, E182,0,1,1),"")</f>
        <v/>
      </c>
      <c r="G182" s="262" t="str">
        <f ca="1">IFERROR(OFFSET(CalculationsAndCharts!$D$32, E182,0,1,1),"")</f>
        <v/>
      </c>
      <c r="H182" s="262" t="str">
        <f t="shared" ca="1" si="9"/>
        <v/>
      </c>
      <c r="I182" s="264" t="str">
        <f t="shared" ca="1" si="10"/>
        <v/>
      </c>
    </row>
    <row r="183" spans="1:9" x14ac:dyDescent="0.25">
      <c r="A183" s="168">
        <f t="shared" ca="1" si="8"/>
        <v>0</v>
      </c>
      <c r="B183" s="260" t="str">
        <f ca="1">IFERROR(MATCH(TRUE,OFFSET(CalculationsAndCharts!$AW$33,B182,0, $C$2-B182,1),0)+B182,"")</f>
        <v/>
      </c>
      <c r="C183" s="261" t="str">
        <f ca="1">IFERROR(OFFSET(CalculationsAndCharts!$B$32, B183,0,1,1),"")</f>
        <v/>
      </c>
      <c r="D183" s="262" t="str">
        <f ca="1">IFERROR(OFFSET(CalculationsAndCharts!$D$32, B183,0,1,1),"")</f>
        <v/>
      </c>
      <c r="E183" s="263" t="str">
        <f ca="1">IF(B183="","",IFERROR((MATCH(TRUE,OFFSET(CalculationsAndCharts!$AY$33,E182,0, $C$2-E182,1),0)+E182),""))</f>
        <v/>
      </c>
      <c r="F183" s="261" t="str">
        <f ca="1">IFERROR(OFFSET(CalculationsAndCharts!$B$32, E183,0,1,1),"")</f>
        <v/>
      </c>
      <c r="G183" s="262" t="str">
        <f ca="1">IFERROR(OFFSET(CalculationsAndCharts!$D$32, E183,0,1,1),"")</f>
        <v/>
      </c>
      <c r="H183" s="262" t="str">
        <f t="shared" ca="1" si="9"/>
        <v/>
      </c>
      <c r="I183" s="264" t="str">
        <f t="shared" ca="1" si="10"/>
        <v/>
      </c>
    </row>
    <row r="184" spans="1:9" x14ac:dyDescent="0.25">
      <c r="A184" s="168">
        <f t="shared" ca="1" si="8"/>
        <v>0</v>
      </c>
      <c r="B184" s="260" t="str">
        <f ca="1">IFERROR(MATCH(TRUE,OFFSET(CalculationsAndCharts!$AW$33,B183,0, $C$2-B183,1),0)+B183,"")</f>
        <v/>
      </c>
      <c r="C184" s="261" t="str">
        <f ca="1">IFERROR(OFFSET(CalculationsAndCharts!$B$32, B184,0,1,1),"")</f>
        <v/>
      </c>
      <c r="D184" s="262" t="str">
        <f ca="1">IFERROR(OFFSET(CalculationsAndCharts!$D$32, B184,0,1,1),"")</f>
        <v/>
      </c>
      <c r="E184" s="263" t="str">
        <f ca="1">IF(B184="","",IFERROR((MATCH(TRUE,OFFSET(CalculationsAndCharts!$AY$33,E183,0, $C$2-E183,1),0)+E183),""))</f>
        <v/>
      </c>
      <c r="F184" s="261" t="str">
        <f ca="1">IFERROR(OFFSET(CalculationsAndCharts!$B$32, E184,0,1,1),"")</f>
        <v/>
      </c>
      <c r="G184" s="262" t="str">
        <f ca="1">IFERROR(OFFSET(CalculationsAndCharts!$D$32, E184,0,1,1),"")</f>
        <v/>
      </c>
      <c r="H184" s="262" t="str">
        <f t="shared" ca="1" si="9"/>
        <v/>
      </c>
      <c r="I184" s="264" t="str">
        <f t="shared" ca="1" si="10"/>
        <v/>
      </c>
    </row>
    <row r="185" spans="1:9" x14ac:dyDescent="0.25">
      <c r="A185" s="168">
        <f t="shared" ca="1" si="8"/>
        <v>0</v>
      </c>
      <c r="B185" s="260" t="str">
        <f ca="1">IFERROR(MATCH(TRUE,OFFSET(CalculationsAndCharts!$AW$33,B184,0, $C$2-B184,1),0)+B184,"")</f>
        <v/>
      </c>
      <c r="C185" s="261" t="str">
        <f ca="1">IFERROR(OFFSET(CalculationsAndCharts!$B$32, B185,0,1,1),"")</f>
        <v/>
      </c>
      <c r="D185" s="262" t="str">
        <f ca="1">IFERROR(OFFSET(CalculationsAndCharts!$D$32, B185,0,1,1),"")</f>
        <v/>
      </c>
      <c r="E185" s="263" t="str">
        <f ca="1">IF(B185="","",IFERROR((MATCH(TRUE,OFFSET(CalculationsAndCharts!$AY$33,E184,0, $C$2-E184,1),0)+E184),""))</f>
        <v/>
      </c>
      <c r="F185" s="261" t="str">
        <f ca="1">IFERROR(OFFSET(CalculationsAndCharts!$B$32, E185,0,1,1),"")</f>
        <v/>
      </c>
      <c r="G185" s="262" t="str">
        <f ca="1">IFERROR(OFFSET(CalculationsAndCharts!$D$32, E185,0,1,1),"")</f>
        <v/>
      </c>
      <c r="H185" s="262" t="str">
        <f t="shared" ca="1" si="9"/>
        <v/>
      </c>
      <c r="I185" s="264" t="str">
        <f t="shared" ca="1" si="10"/>
        <v/>
      </c>
    </row>
    <row r="186" spans="1:9" x14ac:dyDescent="0.25">
      <c r="A186" s="168">
        <f t="shared" ca="1" si="8"/>
        <v>0</v>
      </c>
      <c r="B186" s="260" t="str">
        <f ca="1">IFERROR(MATCH(TRUE,OFFSET(CalculationsAndCharts!$AW$33,B185,0, $C$2-B185,1),0)+B185,"")</f>
        <v/>
      </c>
      <c r="C186" s="261" t="str">
        <f ca="1">IFERROR(OFFSET(CalculationsAndCharts!$B$32, B186,0,1,1),"")</f>
        <v/>
      </c>
      <c r="D186" s="262" t="str">
        <f ca="1">IFERROR(OFFSET(CalculationsAndCharts!$D$32, B186,0,1,1),"")</f>
        <v/>
      </c>
      <c r="E186" s="263" t="str">
        <f ca="1">IF(B186="","",IFERROR((MATCH(TRUE,OFFSET(CalculationsAndCharts!$AY$33,E185,0, $C$2-E185,1),0)+E185),""))</f>
        <v/>
      </c>
      <c r="F186" s="261" t="str">
        <f ca="1">IFERROR(OFFSET(CalculationsAndCharts!$B$32, E186,0,1,1),"")</f>
        <v/>
      </c>
      <c r="G186" s="262" t="str">
        <f ca="1">IFERROR(OFFSET(CalculationsAndCharts!$D$32, E186,0,1,1),"")</f>
        <v/>
      </c>
      <c r="H186" s="262" t="str">
        <f t="shared" ca="1" si="9"/>
        <v/>
      </c>
      <c r="I186" s="264" t="str">
        <f t="shared" ca="1" si="10"/>
        <v/>
      </c>
    </row>
    <row r="187" spans="1:9" x14ac:dyDescent="0.25">
      <c r="A187" s="168">
        <f t="shared" ca="1" si="8"/>
        <v>0</v>
      </c>
      <c r="B187" s="260" t="str">
        <f ca="1">IFERROR(MATCH(TRUE,OFFSET(CalculationsAndCharts!$AW$33,B186,0, $C$2-B186,1),0)+B186,"")</f>
        <v/>
      </c>
      <c r="C187" s="261" t="str">
        <f ca="1">IFERROR(OFFSET(CalculationsAndCharts!$B$32, B187,0,1,1),"")</f>
        <v/>
      </c>
      <c r="D187" s="262" t="str">
        <f ca="1">IFERROR(OFFSET(CalculationsAndCharts!$D$32, B187,0,1,1),"")</f>
        <v/>
      </c>
      <c r="E187" s="263" t="str">
        <f ca="1">IF(B187="","",IFERROR((MATCH(TRUE,OFFSET(CalculationsAndCharts!$AY$33,E186,0, $C$2-E186,1),0)+E186),""))</f>
        <v/>
      </c>
      <c r="F187" s="261" t="str">
        <f ca="1">IFERROR(OFFSET(CalculationsAndCharts!$B$32, E187,0,1,1),"")</f>
        <v/>
      </c>
      <c r="G187" s="262" t="str">
        <f ca="1">IFERROR(OFFSET(CalculationsAndCharts!$D$32, E187,0,1,1),"")</f>
        <v/>
      </c>
      <c r="H187" s="262" t="str">
        <f t="shared" ca="1" si="9"/>
        <v/>
      </c>
      <c r="I187" s="264" t="str">
        <f t="shared" ca="1" si="10"/>
        <v/>
      </c>
    </row>
    <row r="188" spans="1:9" x14ac:dyDescent="0.25">
      <c r="A188" s="168">
        <f t="shared" ca="1" si="8"/>
        <v>0</v>
      </c>
      <c r="B188" s="260" t="str">
        <f ca="1">IFERROR(MATCH(TRUE,OFFSET(CalculationsAndCharts!$AW$33,B187,0, $C$2-B187,1),0)+B187,"")</f>
        <v/>
      </c>
      <c r="C188" s="261" t="str">
        <f ca="1">IFERROR(OFFSET(CalculationsAndCharts!$B$32, B188,0,1,1),"")</f>
        <v/>
      </c>
      <c r="D188" s="262" t="str">
        <f ca="1">IFERROR(OFFSET(CalculationsAndCharts!$D$32, B188,0,1,1),"")</f>
        <v/>
      </c>
      <c r="E188" s="263" t="str">
        <f ca="1">IF(B188="","",IFERROR((MATCH(TRUE,OFFSET(CalculationsAndCharts!$AY$33,E187,0, $C$2-E187,1),0)+E187),""))</f>
        <v/>
      </c>
      <c r="F188" s="261" t="str">
        <f ca="1">IFERROR(OFFSET(CalculationsAndCharts!$B$32, E188,0,1,1),"")</f>
        <v/>
      </c>
      <c r="G188" s="262" t="str">
        <f ca="1">IFERROR(OFFSET(CalculationsAndCharts!$D$32, E188,0,1,1),"")</f>
        <v/>
      </c>
      <c r="H188" s="262" t="str">
        <f t="shared" ca="1" si="9"/>
        <v/>
      </c>
      <c r="I188" s="264" t="str">
        <f t="shared" ca="1" si="10"/>
        <v/>
      </c>
    </row>
    <row r="189" spans="1:9" x14ac:dyDescent="0.25">
      <c r="A189" s="168">
        <f t="shared" ca="1" si="8"/>
        <v>0</v>
      </c>
      <c r="B189" s="260" t="str">
        <f ca="1">IFERROR(MATCH(TRUE,OFFSET(CalculationsAndCharts!$AW$33,B188,0, $C$2-B188,1),0)+B188,"")</f>
        <v/>
      </c>
      <c r="C189" s="261" t="str">
        <f ca="1">IFERROR(OFFSET(CalculationsAndCharts!$B$32, B189,0,1,1),"")</f>
        <v/>
      </c>
      <c r="D189" s="262" t="str">
        <f ca="1">IFERROR(OFFSET(CalculationsAndCharts!$D$32, B189,0,1,1),"")</f>
        <v/>
      </c>
      <c r="E189" s="263" t="str">
        <f ca="1">IF(B189="","",IFERROR((MATCH(TRUE,OFFSET(CalculationsAndCharts!$AY$33,E188,0, $C$2-E188,1),0)+E188),""))</f>
        <v/>
      </c>
      <c r="F189" s="261" t="str">
        <f ca="1">IFERROR(OFFSET(CalculationsAndCharts!$B$32, E189,0,1,1),"")</f>
        <v/>
      </c>
      <c r="G189" s="262" t="str">
        <f ca="1">IFERROR(OFFSET(CalculationsAndCharts!$D$32, E189,0,1,1),"")</f>
        <v/>
      </c>
      <c r="H189" s="262" t="str">
        <f t="shared" ca="1" si="9"/>
        <v/>
      </c>
      <c r="I189" s="264" t="str">
        <f t="shared" ca="1" si="10"/>
        <v/>
      </c>
    </row>
    <row r="190" spans="1:9" x14ac:dyDescent="0.25">
      <c r="A190" s="168">
        <f t="shared" ca="1" si="8"/>
        <v>0</v>
      </c>
      <c r="B190" s="260" t="str">
        <f ca="1">IFERROR(MATCH(TRUE,OFFSET(CalculationsAndCharts!$AW$33,B189,0, $C$2-B189,1),0)+B189,"")</f>
        <v/>
      </c>
      <c r="C190" s="261" t="str">
        <f ca="1">IFERROR(OFFSET(CalculationsAndCharts!$B$32, B190,0,1,1),"")</f>
        <v/>
      </c>
      <c r="D190" s="262" t="str">
        <f ca="1">IFERROR(OFFSET(CalculationsAndCharts!$D$32, B190,0,1,1),"")</f>
        <v/>
      </c>
      <c r="E190" s="263" t="str">
        <f ca="1">IF(B190="","",IFERROR((MATCH(TRUE,OFFSET(CalculationsAndCharts!$AY$33,E189,0, $C$2-E189,1),0)+E189),""))</f>
        <v/>
      </c>
      <c r="F190" s="261" t="str">
        <f ca="1">IFERROR(OFFSET(CalculationsAndCharts!$B$32, E190,0,1,1),"")</f>
        <v/>
      </c>
      <c r="G190" s="262" t="str">
        <f ca="1">IFERROR(OFFSET(CalculationsAndCharts!$D$32, E190,0,1,1),"")</f>
        <v/>
      </c>
      <c r="H190" s="262" t="str">
        <f t="shared" ca="1" si="9"/>
        <v/>
      </c>
      <c r="I190" s="264" t="str">
        <f t="shared" ca="1" si="10"/>
        <v/>
      </c>
    </row>
    <row r="191" spans="1:9" x14ac:dyDescent="0.25">
      <c r="A191" s="168">
        <f t="shared" ca="1" si="8"/>
        <v>0</v>
      </c>
      <c r="B191" s="260" t="str">
        <f ca="1">IFERROR(MATCH(TRUE,OFFSET(CalculationsAndCharts!$AW$33,B190,0, $C$2-B190,1),0)+B190,"")</f>
        <v/>
      </c>
      <c r="C191" s="261" t="str">
        <f ca="1">IFERROR(OFFSET(CalculationsAndCharts!$B$32, B191,0,1,1),"")</f>
        <v/>
      </c>
      <c r="D191" s="262" t="str">
        <f ca="1">IFERROR(OFFSET(CalculationsAndCharts!$D$32, B191,0,1,1),"")</f>
        <v/>
      </c>
      <c r="E191" s="263" t="str">
        <f ca="1">IF(B191="","",IFERROR((MATCH(TRUE,OFFSET(CalculationsAndCharts!$AY$33,E190,0, $C$2-E190,1),0)+E190),""))</f>
        <v/>
      </c>
      <c r="F191" s="261" t="str">
        <f ca="1">IFERROR(OFFSET(CalculationsAndCharts!$B$32, E191,0,1,1),"")</f>
        <v/>
      </c>
      <c r="G191" s="262" t="str">
        <f ca="1">IFERROR(OFFSET(CalculationsAndCharts!$D$32, E191,0,1,1),"")</f>
        <v/>
      </c>
      <c r="H191" s="262" t="str">
        <f t="shared" ca="1" si="9"/>
        <v/>
      </c>
      <c r="I191" s="264" t="str">
        <f t="shared" ca="1" si="10"/>
        <v/>
      </c>
    </row>
    <row r="192" spans="1:9" x14ac:dyDescent="0.25">
      <c r="A192" s="168">
        <f t="shared" ca="1" si="8"/>
        <v>0</v>
      </c>
      <c r="B192" s="260" t="str">
        <f ca="1">IFERROR(MATCH(TRUE,OFFSET(CalculationsAndCharts!$AW$33,B191,0, $C$2-B191,1),0)+B191,"")</f>
        <v/>
      </c>
      <c r="C192" s="261" t="str">
        <f ca="1">IFERROR(OFFSET(CalculationsAndCharts!$B$32, B192,0,1,1),"")</f>
        <v/>
      </c>
      <c r="D192" s="262" t="str">
        <f ca="1">IFERROR(OFFSET(CalculationsAndCharts!$D$32, B192,0,1,1),"")</f>
        <v/>
      </c>
      <c r="E192" s="263" t="str">
        <f ca="1">IF(B192="","",IFERROR((MATCH(TRUE,OFFSET(CalculationsAndCharts!$AY$33,E191,0, $C$2-E191,1),0)+E191),""))</f>
        <v/>
      </c>
      <c r="F192" s="261" t="str">
        <f ca="1">IFERROR(OFFSET(CalculationsAndCharts!$B$32, E192,0,1,1),"")</f>
        <v/>
      </c>
      <c r="G192" s="262" t="str">
        <f ca="1">IFERROR(OFFSET(CalculationsAndCharts!$D$32, E192,0,1,1),"")</f>
        <v/>
      </c>
      <c r="H192" s="262" t="str">
        <f t="shared" ca="1" si="9"/>
        <v/>
      </c>
      <c r="I192" s="264" t="str">
        <f t="shared" ca="1" si="10"/>
        <v/>
      </c>
    </row>
    <row r="193" spans="1:9" x14ac:dyDescent="0.25">
      <c r="A193" s="168">
        <f t="shared" ca="1" si="8"/>
        <v>0</v>
      </c>
      <c r="B193" s="260" t="str">
        <f ca="1">IFERROR(MATCH(TRUE,OFFSET(CalculationsAndCharts!$AW$33,B192,0, $C$2-B192,1),0)+B192,"")</f>
        <v/>
      </c>
      <c r="C193" s="261" t="str">
        <f ca="1">IFERROR(OFFSET(CalculationsAndCharts!$B$32, B193,0,1,1),"")</f>
        <v/>
      </c>
      <c r="D193" s="262" t="str">
        <f ca="1">IFERROR(OFFSET(CalculationsAndCharts!$D$32, B193,0,1,1),"")</f>
        <v/>
      </c>
      <c r="E193" s="263" t="str">
        <f ca="1">IF(B193="","",IFERROR((MATCH(TRUE,OFFSET(CalculationsAndCharts!$AY$33,E192,0, $C$2-E192,1),0)+E192),""))</f>
        <v/>
      </c>
      <c r="F193" s="261" t="str">
        <f ca="1">IFERROR(OFFSET(CalculationsAndCharts!$B$32, E193,0,1,1),"")</f>
        <v/>
      </c>
      <c r="G193" s="262" t="str">
        <f ca="1">IFERROR(OFFSET(CalculationsAndCharts!$D$32, E193,0,1,1),"")</f>
        <v/>
      </c>
      <c r="H193" s="262" t="str">
        <f t="shared" ca="1" si="9"/>
        <v/>
      </c>
      <c r="I193" s="264" t="str">
        <f t="shared" ca="1" si="10"/>
        <v/>
      </c>
    </row>
    <row r="194" spans="1:9" x14ac:dyDescent="0.25">
      <c r="A194" s="168">
        <f t="shared" ca="1" si="8"/>
        <v>0</v>
      </c>
      <c r="B194" s="260" t="str">
        <f ca="1">IFERROR(MATCH(TRUE,OFFSET(CalculationsAndCharts!$AW$33,B193,0, $C$2-B193,1),0)+B193,"")</f>
        <v/>
      </c>
      <c r="C194" s="261" t="str">
        <f ca="1">IFERROR(OFFSET(CalculationsAndCharts!$B$32, B194,0,1,1),"")</f>
        <v/>
      </c>
      <c r="D194" s="262" t="str">
        <f ca="1">IFERROR(OFFSET(CalculationsAndCharts!$D$32, B194,0,1,1),"")</f>
        <v/>
      </c>
      <c r="E194" s="263" t="str">
        <f ca="1">IF(B194="","",IFERROR((MATCH(TRUE,OFFSET(CalculationsAndCharts!$AY$33,E193,0, $C$2-E193,1),0)+E193),""))</f>
        <v/>
      </c>
      <c r="F194" s="261" t="str">
        <f ca="1">IFERROR(OFFSET(CalculationsAndCharts!$B$32, E194,0,1,1),"")</f>
        <v/>
      </c>
      <c r="G194" s="262" t="str">
        <f ca="1">IFERROR(OFFSET(CalculationsAndCharts!$D$32, E194,0,1,1),"")</f>
        <v/>
      </c>
      <c r="H194" s="262" t="str">
        <f t="shared" ca="1" si="9"/>
        <v/>
      </c>
      <c r="I194" s="264" t="str">
        <f t="shared" ca="1" si="10"/>
        <v/>
      </c>
    </row>
    <row r="195" spans="1:9" x14ac:dyDescent="0.25">
      <c r="A195" s="168">
        <f t="shared" ca="1" si="8"/>
        <v>0</v>
      </c>
      <c r="B195" s="260" t="str">
        <f ca="1">IFERROR(MATCH(TRUE,OFFSET(CalculationsAndCharts!$AW$33,B194,0, $C$2-B194,1),0)+B194,"")</f>
        <v/>
      </c>
      <c r="C195" s="261" t="str">
        <f ca="1">IFERROR(OFFSET(CalculationsAndCharts!$B$32, B195,0,1,1),"")</f>
        <v/>
      </c>
      <c r="D195" s="262" t="str">
        <f ca="1">IFERROR(OFFSET(CalculationsAndCharts!$D$32, B195,0,1,1),"")</f>
        <v/>
      </c>
      <c r="E195" s="263" t="str">
        <f ca="1">IF(B195="","",IFERROR((MATCH(TRUE,OFFSET(CalculationsAndCharts!$AY$33,E194,0, $C$2-E194,1),0)+E194),""))</f>
        <v/>
      </c>
      <c r="F195" s="261" t="str">
        <f ca="1">IFERROR(OFFSET(CalculationsAndCharts!$B$32, E195,0,1,1),"")</f>
        <v/>
      </c>
      <c r="G195" s="262" t="str">
        <f ca="1">IFERROR(OFFSET(CalculationsAndCharts!$D$32, E195,0,1,1),"")</f>
        <v/>
      </c>
      <c r="H195" s="262" t="str">
        <f t="shared" ca="1" si="9"/>
        <v/>
      </c>
      <c r="I195" s="264" t="str">
        <f t="shared" ca="1" si="10"/>
        <v/>
      </c>
    </row>
    <row r="196" spans="1:9" x14ac:dyDescent="0.25">
      <c r="A196" s="168">
        <f t="shared" ca="1" si="8"/>
        <v>0</v>
      </c>
      <c r="B196" s="260" t="str">
        <f ca="1">IFERROR(MATCH(TRUE,OFFSET(CalculationsAndCharts!$AW$33,B195,0, $C$2-B195,1),0)+B195,"")</f>
        <v/>
      </c>
      <c r="C196" s="261" t="str">
        <f ca="1">IFERROR(OFFSET(CalculationsAndCharts!$B$32, B196,0,1,1),"")</f>
        <v/>
      </c>
      <c r="D196" s="262" t="str">
        <f ca="1">IFERROR(OFFSET(CalculationsAndCharts!$D$32, B196,0,1,1),"")</f>
        <v/>
      </c>
      <c r="E196" s="263" t="str">
        <f ca="1">IF(B196="","",IFERROR((MATCH(TRUE,OFFSET(CalculationsAndCharts!$AY$33,E195,0, $C$2-E195,1),0)+E195),""))</f>
        <v/>
      </c>
      <c r="F196" s="261" t="str">
        <f ca="1">IFERROR(OFFSET(CalculationsAndCharts!$B$32, E196,0,1,1),"")</f>
        <v/>
      </c>
      <c r="G196" s="262" t="str">
        <f ca="1">IFERROR(OFFSET(CalculationsAndCharts!$D$32, E196,0,1,1),"")</f>
        <v/>
      </c>
      <c r="H196" s="262" t="str">
        <f t="shared" ca="1" si="9"/>
        <v/>
      </c>
      <c r="I196" s="264" t="str">
        <f t="shared" ca="1" si="10"/>
        <v/>
      </c>
    </row>
    <row r="197" spans="1:9" x14ac:dyDescent="0.25">
      <c r="A197" s="168">
        <f t="shared" ca="1" si="8"/>
        <v>0</v>
      </c>
      <c r="B197" s="260" t="str">
        <f ca="1">IFERROR(MATCH(TRUE,OFFSET(CalculationsAndCharts!$AW$33,B196,0, $C$2-B196,1),0)+B196,"")</f>
        <v/>
      </c>
      <c r="C197" s="261" t="str">
        <f ca="1">IFERROR(OFFSET(CalculationsAndCharts!$B$32, B197,0,1,1),"")</f>
        <v/>
      </c>
      <c r="D197" s="262" t="str">
        <f ca="1">IFERROR(OFFSET(CalculationsAndCharts!$D$32, B197,0,1,1),"")</f>
        <v/>
      </c>
      <c r="E197" s="263" t="str">
        <f ca="1">IF(B197="","",IFERROR((MATCH(TRUE,OFFSET(CalculationsAndCharts!$AY$33,E196,0, $C$2-E196,1),0)+E196),""))</f>
        <v/>
      </c>
      <c r="F197" s="261" t="str">
        <f ca="1">IFERROR(OFFSET(CalculationsAndCharts!$B$32, E197,0,1,1),"")</f>
        <v/>
      </c>
      <c r="G197" s="262" t="str">
        <f ca="1">IFERROR(OFFSET(CalculationsAndCharts!$D$32, E197,0,1,1),"")</f>
        <v/>
      </c>
      <c r="H197" s="262" t="str">
        <f t="shared" ca="1" si="9"/>
        <v/>
      </c>
      <c r="I197" s="264" t="str">
        <f t="shared" ca="1" si="10"/>
        <v/>
      </c>
    </row>
    <row r="198" spans="1:9" x14ac:dyDescent="0.25">
      <c r="A198" s="168">
        <f t="shared" ca="1" si="8"/>
        <v>0</v>
      </c>
      <c r="B198" s="260" t="str">
        <f ca="1">IFERROR(MATCH(TRUE,OFFSET(CalculationsAndCharts!$AW$33,B197,0, $C$2-B197,1),0)+B197,"")</f>
        <v/>
      </c>
      <c r="C198" s="261" t="str">
        <f ca="1">IFERROR(OFFSET(CalculationsAndCharts!$B$32, B198,0,1,1),"")</f>
        <v/>
      </c>
      <c r="D198" s="262" t="str">
        <f ca="1">IFERROR(OFFSET(CalculationsAndCharts!$D$32, B198,0,1,1),"")</f>
        <v/>
      </c>
      <c r="E198" s="263" t="str">
        <f ca="1">IF(B198="","",IFERROR((MATCH(TRUE,OFFSET(CalculationsAndCharts!$AY$33,E197,0, $C$2-E197,1),0)+E197),""))</f>
        <v/>
      </c>
      <c r="F198" s="261" t="str">
        <f ca="1">IFERROR(OFFSET(CalculationsAndCharts!$B$32, E198,0,1,1),"")</f>
        <v/>
      </c>
      <c r="G198" s="262" t="str">
        <f ca="1">IFERROR(OFFSET(CalculationsAndCharts!$D$32, E198,0,1,1),"")</f>
        <v/>
      </c>
      <c r="H198" s="262" t="str">
        <f t="shared" ca="1" si="9"/>
        <v/>
      </c>
      <c r="I198" s="264" t="str">
        <f t="shared" ca="1" si="10"/>
        <v/>
      </c>
    </row>
    <row r="199" spans="1:9" x14ac:dyDescent="0.25">
      <c r="A199" s="168">
        <f t="shared" ca="1" si="8"/>
        <v>0</v>
      </c>
      <c r="B199" s="260" t="str">
        <f ca="1">IFERROR(MATCH(TRUE,OFFSET(CalculationsAndCharts!$AW$33,B198,0, $C$2-B198,1),0)+B198,"")</f>
        <v/>
      </c>
      <c r="C199" s="261" t="str">
        <f ca="1">IFERROR(OFFSET(CalculationsAndCharts!$B$32, B199,0,1,1),"")</f>
        <v/>
      </c>
      <c r="D199" s="262" t="str">
        <f ca="1">IFERROR(OFFSET(CalculationsAndCharts!$D$32, B199,0,1,1),"")</f>
        <v/>
      </c>
      <c r="E199" s="263" t="str">
        <f ca="1">IF(B199="","",IFERROR((MATCH(TRUE,OFFSET(CalculationsAndCharts!$AY$33,E198,0, $C$2-E198,1),0)+E198),""))</f>
        <v/>
      </c>
      <c r="F199" s="261" t="str">
        <f ca="1">IFERROR(OFFSET(CalculationsAndCharts!$B$32, E199,0,1,1),"")</f>
        <v/>
      </c>
      <c r="G199" s="262" t="str">
        <f ca="1">IFERROR(OFFSET(CalculationsAndCharts!$D$32, E199,0,1,1),"")</f>
        <v/>
      </c>
      <c r="H199" s="262" t="str">
        <f t="shared" ca="1" si="9"/>
        <v/>
      </c>
      <c r="I199" s="264" t="str">
        <f t="shared" ca="1" si="10"/>
        <v/>
      </c>
    </row>
    <row r="200" spans="1:9" x14ac:dyDescent="0.25">
      <c r="A200" s="168">
        <f t="shared" ca="1" si="8"/>
        <v>0</v>
      </c>
      <c r="B200" s="260" t="str">
        <f ca="1">IFERROR(MATCH(TRUE,OFFSET(CalculationsAndCharts!$AW$33,B199,0, $C$2-B199,1),0)+B199,"")</f>
        <v/>
      </c>
      <c r="C200" s="261" t="str">
        <f ca="1">IFERROR(OFFSET(CalculationsAndCharts!$B$32, B200,0,1,1),"")</f>
        <v/>
      </c>
      <c r="D200" s="262" t="str">
        <f ca="1">IFERROR(OFFSET(CalculationsAndCharts!$D$32, B200,0,1,1),"")</f>
        <v/>
      </c>
      <c r="E200" s="263" t="str">
        <f ca="1">IF(B200="","",IFERROR((MATCH(TRUE,OFFSET(CalculationsAndCharts!$AY$33,E199,0, $C$2-E199,1),0)+E199),""))</f>
        <v/>
      </c>
      <c r="F200" s="261" t="str">
        <f ca="1">IFERROR(OFFSET(CalculationsAndCharts!$B$32, E200,0,1,1),"")</f>
        <v/>
      </c>
      <c r="G200" s="262" t="str">
        <f ca="1">IFERROR(OFFSET(CalculationsAndCharts!$D$32, E200,0,1,1),"")</f>
        <v/>
      </c>
      <c r="H200" s="262" t="str">
        <f t="shared" ca="1" si="9"/>
        <v/>
      </c>
      <c r="I200" s="264" t="str">
        <f t="shared" ca="1" si="10"/>
        <v/>
      </c>
    </row>
    <row r="201" spans="1:9" x14ac:dyDescent="0.25">
      <c r="A201" s="168">
        <f t="shared" ca="1" si="8"/>
        <v>0</v>
      </c>
      <c r="B201" s="260" t="str">
        <f ca="1">IFERROR(MATCH(TRUE,OFFSET(CalculationsAndCharts!$AW$33,B200,0, $C$2-B200,1),0)+B200,"")</f>
        <v/>
      </c>
      <c r="C201" s="261" t="str">
        <f ca="1">IFERROR(OFFSET(CalculationsAndCharts!$B$32, B201,0,1,1),"")</f>
        <v/>
      </c>
      <c r="D201" s="262" t="str">
        <f ca="1">IFERROR(OFFSET(CalculationsAndCharts!$D$32, B201,0,1,1),"")</f>
        <v/>
      </c>
      <c r="E201" s="263" t="str">
        <f ca="1">IF(B201="","",IFERROR((MATCH(TRUE,OFFSET(CalculationsAndCharts!$AY$33,E200,0, $C$2-E200,1),0)+E200),""))</f>
        <v/>
      </c>
      <c r="F201" s="261" t="str">
        <f ca="1">IFERROR(OFFSET(CalculationsAndCharts!$B$32, E201,0,1,1),"")</f>
        <v/>
      </c>
      <c r="G201" s="262" t="str">
        <f ca="1">IFERROR(OFFSET(CalculationsAndCharts!$D$32, E201,0,1,1),"")</f>
        <v/>
      </c>
      <c r="H201" s="262" t="str">
        <f t="shared" ca="1" si="9"/>
        <v/>
      </c>
      <c r="I201" s="264" t="str">
        <f t="shared" ca="1" si="10"/>
        <v/>
      </c>
    </row>
    <row r="202" spans="1:9" x14ac:dyDescent="0.25">
      <c r="A202" s="168">
        <f t="shared" ca="1" si="8"/>
        <v>0</v>
      </c>
      <c r="B202" s="260" t="str">
        <f ca="1">IFERROR(MATCH(TRUE,OFFSET(CalculationsAndCharts!$AW$33,B201,0, $C$2-B201,1),0)+B201,"")</f>
        <v/>
      </c>
      <c r="C202" s="261" t="str">
        <f ca="1">IFERROR(OFFSET(CalculationsAndCharts!$B$32, B202,0,1,1),"")</f>
        <v/>
      </c>
      <c r="D202" s="262" t="str">
        <f ca="1">IFERROR(OFFSET(CalculationsAndCharts!$D$32, B202,0,1,1),"")</f>
        <v/>
      </c>
      <c r="E202" s="263" t="str">
        <f ca="1">IF(B202="","",IFERROR((MATCH(TRUE,OFFSET(CalculationsAndCharts!$AY$33,E201,0, $C$2-E201,1),0)+E201),""))</f>
        <v/>
      </c>
      <c r="F202" s="261" t="str">
        <f ca="1">IFERROR(OFFSET(CalculationsAndCharts!$B$32, E202,0,1,1),"")</f>
        <v/>
      </c>
      <c r="G202" s="262" t="str">
        <f ca="1">IFERROR(OFFSET(CalculationsAndCharts!$D$32, E202,0,1,1),"")</f>
        <v/>
      </c>
      <c r="H202" s="262" t="str">
        <f t="shared" ca="1" si="9"/>
        <v/>
      </c>
      <c r="I202" s="264" t="str">
        <f t="shared" ca="1" si="10"/>
        <v/>
      </c>
    </row>
    <row r="203" spans="1:9" x14ac:dyDescent="0.25">
      <c r="A203" s="168">
        <f t="shared" ca="1" si="8"/>
        <v>0</v>
      </c>
      <c r="B203" s="260" t="str">
        <f ca="1">IFERROR(MATCH(TRUE,OFFSET(CalculationsAndCharts!$AW$33,B202,0, $C$2-B202,1),0)+B202,"")</f>
        <v/>
      </c>
      <c r="C203" s="261" t="str">
        <f ca="1">IFERROR(OFFSET(CalculationsAndCharts!$B$32, B203,0,1,1),"")</f>
        <v/>
      </c>
      <c r="D203" s="262" t="str">
        <f ca="1">IFERROR(OFFSET(CalculationsAndCharts!$D$32, B203,0,1,1),"")</f>
        <v/>
      </c>
      <c r="E203" s="263" t="str">
        <f ca="1">IF(B203="","",IFERROR((MATCH(TRUE,OFFSET(CalculationsAndCharts!$AY$33,E202,0, $C$2-E202,1),0)+E202),""))</f>
        <v/>
      </c>
      <c r="F203" s="261" t="str">
        <f ca="1">IFERROR(OFFSET(CalculationsAndCharts!$B$32, E203,0,1,1),"")</f>
        <v/>
      </c>
      <c r="G203" s="262" t="str">
        <f ca="1">IFERROR(OFFSET(CalculationsAndCharts!$D$32, E203,0,1,1),"")</f>
        <v/>
      </c>
      <c r="H203" s="262" t="str">
        <f t="shared" ca="1" si="9"/>
        <v/>
      </c>
      <c r="I203" s="264" t="str">
        <f t="shared" ca="1" si="10"/>
        <v/>
      </c>
    </row>
    <row r="204" spans="1:9" x14ac:dyDescent="0.25">
      <c r="A204" s="168">
        <f t="shared" ca="1" si="8"/>
        <v>0</v>
      </c>
      <c r="B204" s="260" t="str">
        <f ca="1">IFERROR(MATCH(TRUE,OFFSET(CalculationsAndCharts!$AW$33,B203,0, $C$2-B203,1),0)+B203,"")</f>
        <v/>
      </c>
      <c r="C204" s="261" t="str">
        <f ca="1">IFERROR(OFFSET(CalculationsAndCharts!$B$32, B204,0,1,1),"")</f>
        <v/>
      </c>
      <c r="D204" s="262" t="str">
        <f ca="1">IFERROR(OFFSET(CalculationsAndCharts!$D$32, B204,0,1,1),"")</f>
        <v/>
      </c>
      <c r="E204" s="263" t="str">
        <f ca="1">IF(B204="","",IFERROR((MATCH(TRUE,OFFSET(CalculationsAndCharts!$AY$33,E203,0, $C$2-E203,1),0)+E203),""))</f>
        <v/>
      </c>
      <c r="F204" s="261" t="str">
        <f ca="1">IFERROR(OFFSET(CalculationsAndCharts!$B$32, E204,0,1,1),"")</f>
        <v/>
      </c>
      <c r="G204" s="262" t="str">
        <f ca="1">IFERROR(OFFSET(CalculationsAndCharts!$D$32, E204,0,1,1),"")</f>
        <v/>
      </c>
      <c r="H204" s="262" t="str">
        <f t="shared" ca="1" si="9"/>
        <v/>
      </c>
      <c r="I204" s="264" t="str">
        <f t="shared" ca="1" si="10"/>
        <v/>
      </c>
    </row>
    <row r="205" spans="1:9" x14ac:dyDescent="0.25">
      <c r="A205" s="168">
        <f t="shared" ca="1" si="8"/>
        <v>0</v>
      </c>
      <c r="B205" s="260" t="str">
        <f ca="1">IFERROR(MATCH(TRUE,OFFSET(CalculationsAndCharts!$AW$33,B204,0, $C$2-B204,1),0)+B204,"")</f>
        <v/>
      </c>
      <c r="C205" s="261" t="str">
        <f ca="1">IFERROR(OFFSET(CalculationsAndCharts!$B$32, B205,0,1,1),"")</f>
        <v/>
      </c>
      <c r="D205" s="262" t="str">
        <f ca="1">IFERROR(OFFSET(CalculationsAndCharts!$D$32, B205,0,1,1),"")</f>
        <v/>
      </c>
      <c r="E205" s="263" t="str">
        <f ca="1">IF(B205="","",IFERROR((MATCH(TRUE,OFFSET(CalculationsAndCharts!$AY$33,E204,0, $C$2-E204,1),0)+E204),""))</f>
        <v/>
      </c>
      <c r="F205" s="261" t="str">
        <f ca="1">IFERROR(OFFSET(CalculationsAndCharts!$B$32, E205,0,1,1),"")</f>
        <v/>
      </c>
      <c r="G205" s="262" t="str">
        <f ca="1">IFERROR(OFFSET(CalculationsAndCharts!$D$32, E205,0,1,1),"")</f>
        <v/>
      </c>
      <c r="H205" s="262" t="str">
        <f t="shared" ca="1" si="9"/>
        <v/>
      </c>
      <c r="I205" s="264" t="str">
        <f t="shared" ca="1" si="10"/>
        <v/>
      </c>
    </row>
    <row r="206" spans="1:9" x14ac:dyDescent="0.25">
      <c r="A206" s="168">
        <f t="shared" ca="1" si="8"/>
        <v>0</v>
      </c>
      <c r="B206" s="260" t="str">
        <f ca="1">IFERROR(MATCH(TRUE,OFFSET(CalculationsAndCharts!$AW$33,B205,0, $C$2-B205,1),0)+B205,"")</f>
        <v/>
      </c>
      <c r="C206" s="261" t="str">
        <f ca="1">IFERROR(OFFSET(CalculationsAndCharts!$B$32, B206,0,1,1),"")</f>
        <v/>
      </c>
      <c r="D206" s="262" t="str">
        <f ca="1">IFERROR(OFFSET(CalculationsAndCharts!$D$32, B206,0,1,1),"")</f>
        <v/>
      </c>
      <c r="E206" s="263" t="str">
        <f ca="1">IF(B206="","",IFERROR((MATCH(TRUE,OFFSET(CalculationsAndCharts!$AY$33,E205,0, $C$2-E205,1),0)+E205),""))</f>
        <v/>
      </c>
      <c r="F206" s="261" t="str">
        <f ca="1">IFERROR(OFFSET(CalculationsAndCharts!$B$32, E206,0,1,1),"")</f>
        <v/>
      </c>
      <c r="G206" s="262" t="str">
        <f ca="1">IFERROR(OFFSET(CalculationsAndCharts!$D$32, E206,0,1,1),"")</f>
        <v/>
      </c>
      <c r="H206" s="262" t="str">
        <f t="shared" ca="1" si="9"/>
        <v/>
      </c>
      <c r="I206" s="264" t="str">
        <f t="shared" ca="1" si="10"/>
        <v/>
      </c>
    </row>
    <row r="207" spans="1:9" x14ac:dyDescent="0.25">
      <c r="A207" s="168">
        <f t="shared" ca="1" si="8"/>
        <v>0</v>
      </c>
      <c r="B207" s="260" t="str">
        <f ca="1">IFERROR(MATCH(TRUE,OFFSET(CalculationsAndCharts!$AW$33,B206,0, $C$2-B206,1),0)+B206,"")</f>
        <v/>
      </c>
      <c r="C207" s="261" t="str">
        <f ca="1">IFERROR(OFFSET(CalculationsAndCharts!$B$32, B207,0,1,1),"")</f>
        <v/>
      </c>
      <c r="D207" s="262" t="str">
        <f ca="1">IFERROR(OFFSET(CalculationsAndCharts!$D$32, B207,0,1,1),"")</f>
        <v/>
      </c>
      <c r="E207" s="263" t="str">
        <f ca="1">IF(B207="","",IFERROR((MATCH(TRUE,OFFSET(CalculationsAndCharts!$AY$33,E206,0, $C$2-E206,1),0)+E206),""))</f>
        <v/>
      </c>
      <c r="F207" s="261" t="str">
        <f ca="1">IFERROR(OFFSET(CalculationsAndCharts!$B$32, E207,0,1,1),"")</f>
        <v/>
      </c>
      <c r="G207" s="262" t="str">
        <f ca="1">IFERROR(OFFSET(CalculationsAndCharts!$D$32, E207,0,1,1),"")</f>
        <v/>
      </c>
      <c r="H207" s="262" t="str">
        <f t="shared" ca="1" si="9"/>
        <v/>
      </c>
      <c r="I207" s="264" t="str">
        <f t="shared" ca="1" si="10"/>
        <v/>
      </c>
    </row>
    <row r="208" spans="1:9" x14ac:dyDescent="0.25">
      <c r="A208" s="168">
        <f t="shared" ref="A208:A271" ca="1" si="11">IF(B208&lt;&gt;"",1+A209,0)</f>
        <v>0</v>
      </c>
      <c r="B208" s="260" t="str">
        <f ca="1">IFERROR(MATCH(TRUE,OFFSET(CalculationsAndCharts!$AW$33,B207,0, $C$2-B207,1),0)+B207,"")</f>
        <v/>
      </c>
      <c r="C208" s="261" t="str">
        <f ca="1">IFERROR(OFFSET(CalculationsAndCharts!$B$32, B208,0,1,1),"")</f>
        <v/>
      </c>
      <c r="D208" s="262" t="str">
        <f ca="1">IFERROR(OFFSET(CalculationsAndCharts!$D$32, B208,0,1,1),"")</f>
        <v/>
      </c>
      <c r="E208" s="263" t="str">
        <f ca="1">IF(B208="","",IFERROR((MATCH(TRUE,OFFSET(CalculationsAndCharts!$AY$33,E207,0, $C$2-E207,1),0)+E207),""))</f>
        <v/>
      </c>
      <c r="F208" s="261" t="str">
        <f ca="1">IFERROR(OFFSET(CalculationsAndCharts!$B$32, E208,0,1,1),"")</f>
        <v/>
      </c>
      <c r="G208" s="262" t="str">
        <f ca="1">IFERROR(OFFSET(CalculationsAndCharts!$D$32, E208,0,1,1),"")</f>
        <v/>
      </c>
      <c r="H208" s="262" t="str">
        <f t="shared" ca="1" si="9"/>
        <v/>
      </c>
      <c r="I208" s="264" t="str">
        <f t="shared" ca="1" si="10"/>
        <v/>
      </c>
    </row>
    <row r="209" spans="1:9" x14ac:dyDescent="0.25">
      <c r="A209" s="168">
        <f t="shared" ca="1" si="11"/>
        <v>0</v>
      </c>
      <c r="B209" s="260" t="str">
        <f ca="1">IFERROR(MATCH(TRUE,OFFSET(CalculationsAndCharts!$AW$33,B208,0, $C$2-B208,1),0)+B208,"")</f>
        <v/>
      </c>
      <c r="C209" s="261" t="str">
        <f ca="1">IFERROR(OFFSET(CalculationsAndCharts!$B$32, B209,0,1,1),"")</f>
        <v/>
      </c>
      <c r="D209" s="262" t="str">
        <f ca="1">IFERROR(OFFSET(CalculationsAndCharts!$D$32, B209,0,1,1),"")</f>
        <v/>
      </c>
      <c r="E209" s="263" t="str">
        <f ca="1">IF(B209="","",IFERROR((MATCH(TRUE,OFFSET(CalculationsAndCharts!$AY$33,E208,0, $C$2-E208,1),0)+E208),""))</f>
        <v/>
      </c>
      <c r="F209" s="261" t="str">
        <f ca="1">IFERROR(OFFSET(CalculationsAndCharts!$B$32, E209,0,1,1),"")</f>
        <v/>
      </c>
      <c r="G209" s="262" t="str">
        <f ca="1">IFERROR(OFFSET(CalculationsAndCharts!$D$32, E209,0,1,1),"")</f>
        <v/>
      </c>
      <c r="H209" s="262" t="str">
        <f t="shared" ca="1" si="9"/>
        <v/>
      </c>
      <c r="I209" s="264" t="str">
        <f t="shared" ca="1" si="10"/>
        <v/>
      </c>
    </row>
    <row r="210" spans="1:9" x14ac:dyDescent="0.25">
      <c r="A210" s="168">
        <f t="shared" ca="1" si="11"/>
        <v>0</v>
      </c>
      <c r="B210" s="260" t="str">
        <f ca="1">IFERROR(MATCH(TRUE,OFFSET(CalculationsAndCharts!$AW$33,B209,0, $C$2-B209,1),0)+B209,"")</f>
        <v/>
      </c>
      <c r="C210" s="261" t="str">
        <f ca="1">IFERROR(OFFSET(CalculationsAndCharts!$B$32, B210,0,1,1),"")</f>
        <v/>
      </c>
      <c r="D210" s="262" t="str">
        <f ca="1">IFERROR(OFFSET(CalculationsAndCharts!$D$32, B210,0,1,1),"")</f>
        <v/>
      </c>
      <c r="E210" s="263" t="str">
        <f ca="1">IF(B210="","",IFERROR((MATCH(TRUE,OFFSET(CalculationsAndCharts!$AY$33,E209,0, $C$2-E209,1),0)+E209),""))</f>
        <v/>
      </c>
      <c r="F210" s="261" t="str">
        <f ca="1">IFERROR(OFFSET(CalculationsAndCharts!$B$32, E210,0,1,1),"")</f>
        <v/>
      </c>
      <c r="G210" s="262" t="str">
        <f ca="1">IFERROR(OFFSET(CalculationsAndCharts!$D$32, E210,0,1,1),"")</f>
        <v/>
      </c>
      <c r="H210" s="262" t="str">
        <f t="shared" ref="H210:H273" ca="1" si="12">IFERROR(G210-D210,"")</f>
        <v/>
      </c>
      <c r="I210" s="264" t="str">
        <f t="shared" ref="I210:I273" ca="1" si="13">IFERROR(H210+IF(""=I211,0,I211),"")</f>
        <v/>
      </c>
    </row>
    <row r="211" spans="1:9" x14ac:dyDescent="0.25">
      <c r="A211" s="168">
        <f t="shared" ca="1" si="11"/>
        <v>0</v>
      </c>
      <c r="B211" s="260" t="str">
        <f ca="1">IFERROR(MATCH(TRUE,OFFSET(CalculationsAndCharts!$AW$33,B210,0, $C$2-B210,1),0)+B210,"")</f>
        <v/>
      </c>
      <c r="C211" s="261" t="str">
        <f ca="1">IFERROR(OFFSET(CalculationsAndCharts!$B$32, B211,0,1,1),"")</f>
        <v/>
      </c>
      <c r="D211" s="262" t="str">
        <f ca="1">IFERROR(OFFSET(CalculationsAndCharts!$D$32, B211,0,1,1),"")</f>
        <v/>
      </c>
      <c r="E211" s="263" t="str">
        <f ca="1">IF(B211="","",IFERROR((MATCH(TRUE,OFFSET(CalculationsAndCharts!$AY$33,E210,0, $C$2-E210,1),0)+E210),""))</f>
        <v/>
      </c>
      <c r="F211" s="261" t="str">
        <f ca="1">IFERROR(OFFSET(CalculationsAndCharts!$B$32, E211,0,1,1),"")</f>
        <v/>
      </c>
      <c r="G211" s="262" t="str">
        <f ca="1">IFERROR(OFFSET(CalculationsAndCharts!$D$32, E211,0,1,1),"")</f>
        <v/>
      </c>
      <c r="H211" s="262" t="str">
        <f t="shared" ca="1" si="12"/>
        <v/>
      </c>
      <c r="I211" s="264" t="str">
        <f t="shared" ca="1" si="13"/>
        <v/>
      </c>
    </row>
    <row r="212" spans="1:9" x14ac:dyDescent="0.25">
      <c r="A212" s="168">
        <f t="shared" ca="1" si="11"/>
        <v>0</v>
      </c>
      <c r="B212" s="260" t="str">
        <f ca="1">IFERROR(MATCH(TRUE,OFFSET(CalculationsAndCharts!$AW$33,B211,0, $C$2-B211,1),0)+B211,"")</f>
        <v/>
      </c>
      <c r="C212" s="261" t="str">
        <f ca="1">IFERROR(OFFSET(CalculationsAndCharts!$B$32, B212,0,1,1),"")</f>
        <v/>
      </c>
      <c r="D212" s="262" t="str">
        <f ca="1">IFERROR(OFFSET(CalculationsAndCharts!$D$32, B212,0,1,1),"")</f>
        <v/>
      </c>
      <c r="E212" s="263" t="str">
        <f ca="1">IF(B212="","",IFERROR((MATCH(TRUE,OFFSET(CalculationsAndCharts!$AY$33,E211,0, $C$2-E211,1),0)+E211),""))</f>
        <v/>
      </c>
      <c r="F212" s="261" t="str">
        <f ca="1">IFERROR(OFFSET(CalculationsAndCharts!$B$32, E212,0,1,1),"")</f>
        <v/>
      </c>
      <c r="G212" s="262" t="str">
        <f ca="1">IFERROR(OFFSET(CalculationsAndCharts!$D$32, E212,0,1,1),"")</f>
        <v/>
      </c>
      <c r="H212" s="262" t="str">
        <f t="shared" ca="1" si="12"/>
        <v/>
      </c>
      <c r="I212" s="264" t="str">
        <f t="shared" ca="1" si="13"/>
        <v/>
      </c>
    </row>
    <row r="213" spans="1:9" x14ac:dyDescent="0.25">
      <c r="A213" s="168">
        <f t="shared" ca="1" si="11"/>
        <v>0</v>
      </c>
      <c r="B213" s="260" t="str">
        <f ca="1">IFERROR(MATCH(TRUE,OFFSET(CalculationsAndCharts!$AW$33,B212,0, $C$2-B212,1),0)+B212,"")</f>
        <v/>
      </c>
      <c r="C213" s="261" t="str">
        <f ca="1">IFERROR(OFFSET(CalculationsAndCharts!$B$32, B213,0,1,1),"")</f>
        <v/>
      </c>
      <c r="D213" s="262" t="str">
        <f ca="1">IFERROR(OFFSET(CalculationsAndCharts!$D$32, B213,0,1,1),"")</f>
        <v/>
      </c>
      <c r="E213" s="263" t="str">
        <f ca="1">IF(B213="","",IFERROR((MATCH(TRUE,OFFSET(CalculationsAndCharts!$AY$33,E212,0, $C$2-E212,1),0)+E212),""))</f>
        <v/>
      </c>
      <c r="F213" s="261" t="str">
        <f ca="1">IFERROR(OFFSET(CalculationsAndCharts!$B$32, E213,0,1,1),"")</f>
        <v/>
      </c>
      <c r="G213" s="262" t="str">
        <f ca="1">IFERROR(OFFSET(CalculationsAndCharts!$D$32, E213,0,1,1),"")</f>
        <v/>
      </c>
      <c r="H213" s="262" t="str">
        <f t="shared" ca="1" si="12"/>
        <v/>
      </c>
      <c r="I213" s="264" t="str">
        <f t="shared" ca="1" si="13"/>
        <v/>
      </c>
    </row>
    <row r="214" spans="1:9" x14ac:dyDescent="0.25">
      <c r="A214" s="168">
        <f t="shared" ca="1" si="11"/>
        <v>0</v>
      </c>
      <c r="B214" s="260" t="str">
        <f ca="1">IFERROR(MATCH(TRUE,OFFSET(CalculationsAndCharts!$AW$33,B213,0, $C$2-B213,1),0)+B213,"")</f>
        <v/>
      </c>
      <c r="C214" s="261" t="str">
        <f ca="1">IFERROR(OFFSET(CalculationsAndCharts!$B$32, B214,0,1,1),"")</f>
        <v/>
      </c>
      <c r="D214" s="262" t="str">
        <f ca="1">IFERROR(OFFSET(CalculationsAndCharts!$D$32, B214,0,1,1),"")</f>
        <v/>
      </c>
      <c r="E214" s="263" t="str">
        <f ca="1">IF(B214="","",IFERROR((MATCH(TRUE,OFFSET(CalculationsAndCharts!$AY$33,E213,0, $C$2-E213,1),0)+E213),""))</f>
        <v/>
      </c>
      <c r="F214" s="261" t="str">
        <f ca="1">IFERROR(OFFSET(CalculationsAndCharts!$B$32, E214,0,1,1),"")</f>
        <v/>
      </c>
      <c r="G214" s="262" t="str">
        <f ca="1">IFERROR(OFFSET(CalculationsAndCharts!$D$32, E214,0,1,1),"")</f>
        <v/>
      </c>
      <c r="H214" s="262" t="str">
        <f t="shared" ca="1" si="12"/>
        <v/>
      </c>
      <c r="I214" s="264" t="str">
        <f t="shared" ca="1" si="13"/>
        <v/>
      </c>
    </row>
    <row r="215" spans="1:9" x14ac:dyDescent="0.25">
      <c r="A215" s="168">
        <f t="shared" ca="1" si="11"/>
        <v>0</v>
      </c>
      <c r="B215" s="260" t="str">
        <f ca="1">IFERROR(MATCH(TRUE,OFFSET(CalculationsAndCharts!$AW$33,B214,0, $C$2-B214,1),0)+B214,"")</f>
        <v/>
      </c>
      <c r="C215" s="261" t="str">
        <f ca="1">IFERROR(OFFSET(CalculationsAndCharts!$B$32, B215,0,1,1),"")</f>
        <v/>
      </c>
      <c r="D215" s="262" t="str">
        <f ca="1">IFERROR(OFFSET(CalculationsAndCharts!$D$32, B215,0,1,1),"")</f>
        <v/>
      </c>
      <c r="E215" s="263" t="str">
        <f ca="1">IF(B215="","",IFERROR((MATCH(TRUE,OFFSET(CalculationsAndCharts!$AY$33,E214,0, $C$2-E214,1),0)+E214),""))</f>
        <v/>
      </c>
      <c r="F215" s="261" t="str">
        <f ca="1">IFERROR(OFFSET(CalculationsAndCharts!$B$32, E215,0,1,1),"")</f>
        <v/>
      </c>
      <c r="G215" s="262" t="str">
        <f ca="1">IFERROR(OFFSET(CalculationsAndCharts!$D$32, E215,0,1,1),"")</f>
        <v/>
      </c>
      <c r="H215" s="262" t="str">
        <f t="shared" ca="1" si="12"/>
        <v/>
      </c>
      <c r="I215" s="264" t="str">
        <f t="shared" ca="1" si="13"/>
        <v/>
      </c>
    </row>
    <row r="216" spans="1:9" x14ac:dyDescent="0.25">
      <c r="A216" s="168">
        <f t="shared" ca="1" si="11"/>
        <v>0</v>
      </c>
      <c r="B216" s="260" t="str">
        <f ca="1">IFERROR(MATCH(TRUE,OFFSET(CalculationsAndCharts!$AW$33,B215,0, $C$2-B215,1),0)+B215,"")</f>
        <v/>
      </c>
      <c r="C216" s="261" t="str">
        <f ca="1">IFERROR(OFFSET(CalculationsAndCharts!$B$32, B216,0,1,1),"")</f>
        <v/>
      </c>
      <c r="D216" s="262" t="str">
        <f ca="1">IFERROR(OFFSET(CalculationsAndCharts!$D$32, B216,0,1,1),"")</f>
        <v/>
      </c>
      <c r="E216" s="263" t="str">
        <f ca="1">IF(B216="","",IFERROR((MATCH(TRUE,OFFSET(CalculationsAndCharts!$AY$33,E215,0, $C$2-E215,1),0)+E215),""))</f>
        <v/>
      </c>
      <c r="F216" s="261" t="str">
        <f ca="1">IFERROR(OFFSET(CalculationsAndCharts!$B$32, E216,0,1,1),"")</f>
        <v/>
      </c>
      <c r="G216" s="262" t="str">
        <f ca="1">IFERROR(OFFSET(CalculationsAndCharts!$D$32, E216,0,1,1),"")</f>
        <v/>
      </c>
      <c r="H216" s="262" t="str">
        <f t="shared" ca="1" si="12"/>
        <v/>
      </c>
      <c r="I216" s="264" t="str">
        <f t="shared" ca="1" si="13"/>
        <v/>
      </c>
    </row>
    <row r="217" spans="1:9" x14ac:dyDescent="0.25">
      <c r="A217" s="168">
        <f t="shared" ca="1" si="11"/>
        <v>0</v>
      </c>
      <c r="B217" s="260" t="str">
        <f ca="1">IFERROR(MATCH(TRUE,OFFSET(CalculationsAndCharts!$AW$33,B216,0, $C$2-B216,1),0)+B216,"")</f>
        <v/>
      </c>
      <c r="C217" s="261" t="str">
        <f ca="1">IFERROR(OFFSET(CalculationsAndCharts!$B$32, B217,0,1,1),"")</f>
        <v/>
      </c>
      <c r="D217" s="262" t="str">
        <f ca="1">IFERROR(OFFSET(CalculationsAndCharts!$D$32, B217,0,1,1),"")</f>
        <v/>
      </c>
      <c r="E217" s="263" t="str">
        <f ca="1">IF(B217="","",IFERROR((MATCH(TRUE,OFFSET(CalculationsAndCharts!$AY$33,E216,0, $C$2-E216,1),0)+E216),""))</f>
        <v/>
      </c>
      <c r="F217" s="261" t="str">
        <f ca="1">IFERROR(OFFSET(CalculationsAndCharts!$B$32, E217,0,1,1),"")</f>
        <v/>
      </c>
      <c r="G217" s="262" t="str">
        <f ca="1">IFERROR(OFFSET(CalculationsAndCharts!$D$32, E217,0,1,1),"")</f>
        <v/>
      </c>
      <c r="H217" s="262" t="str">
        <f t="shared" ca="1" si="12"/>
        <v/>
      </c>
      <c r="I217" s="264" t="str">
        <f t="shared" ca="1" si="13"/>
        <v/>
      </c>
    </row>
    <row r="218" spans="1:9" x14ac:dyDescent="0.25">
      <c r="A218" s="168">
        <f t="shared" ca="1" si="11"/>
        <v>0</v>
      </c>
      <c r="B218" s="260" t="str">
        <f ca="1">IFERROR(MATCH(TRUE,OFFSET(CalculationsAndCharts!$AW$33,B217,0, $C$2-B217,1),0)+B217,"")</f>
        <v/>
      </c>
      <c r="C218" s="261" t="str">
        <f ca="1">IFERROR(OFFSET(CalculationsAndCharts!$B$32, B218,0,1,1),"")</f>
        <v/>
      </c>
      <c r="D218" s="262" t="str">
        <f ca="1">IFERROR(OFFSET(CalculationsAndCharts!$D$32, B218,0,1,1),"")</f>
        <v/>
      </c>
      <c r="E218" s="263" t="str">
        <f ca="1">IF(B218="","",IFERROR((MATCH(TRUE,OFFSET(CalculationsAndCharts!$AY$33,E217,0, $C$2-E217,1),0)+E217),""))</f>
        <v/>
      </c>
      <c r="F218" s="261" t="str">
        <f ca="1">IFERROR(OFFSET(CalculationsAndCharts!$B$32, E218,0,1,1),"")</f>
        <v/>
      </c>
      <c r="G218" s="262" t="str">
        <f ca="1">IFERROR(OFFSET(CalculationsAndCharts!$D$32, E218,0,1,1),"")</f>
        <v/>
      </c>
      <c r="H218" s="262" t="str">
        <f t="shared" ca="1" si="12"/>
        <v/>
      </c>
      <c r="I218" s="264" t="str">
        <f t="shared" ca="1" si="13"/>
        <v/>
      </c>
    </row>
    <row r="219" spans="1:9" x14ac:dyDescent="0.25">
      <c r="A219" s="168">
        <f t="shared" ca="1" si="11"/>
        <v>0</v>
      </c>
      <c r="B219" s="260" t="str">
        <f ca="1">IFERROR(MATCH(TRUE,OFFSET(CalculationsAndCharts!$AW$33,B218,0, $C$2-B218,1),0)+B218,"")</f>
        <v/>
      </c>
      <c r="C219" s="261" t="str">
        <f ca="1">IFERROR(OFFSET(CalculationsAndCharts!$B$32, B219,0,1,1),"")</f>
        <v/>
      </c>
      <c r="D219" s="262" t="str">
        <f ca="1">IFERROR(OFFSET(CalculationsAndCharts!$D$32, B219,0,1,1),"")</f>
        <v/>
      </c>
      <c r="E219" s="263" t="str">
        <f ca="1">IF(B219="","",IFERROR((MATCH(TRUE,OFFSET(CalculationsAndCharts!$AY$33,E218,0, $C$2-E218,1),0)+E218),""))</f>
        <v/>
      </c>
      <c r="F219" s="261" t="str">
        <f ca="1">IFERROR(OFFSET(CalculationsAndCharts!$B$32, E219,0,1,1),"")</f>
        <v/>
      </c>
      <c r="G219" s="262" t="str">
        <f ca="1">IFERROR(OFFSET(CalculationsAndCharts!$D$32, E219,0,1,1),"")</f>
        <v/>
      </c>
      <c r="H219" s="262" t="str">
        <f t="shared" ca="1" si="12"/>
        <v/>
      </c>
      <c r="I219" s="264" t="str">
        <f t="shared" ca="1" si="13"/>
        <v/>
      </c>
    </row>
    <row r="220" spans="1:9" x14ac:dyDescent="0.25">
      <c r="A220" s="168">
        <f t="shared" ca="1" si="11"/>
        <v>0</v>
      </c>
      <c r="B220" s="260" t="str">
        <f ca="1">IFERROR(MATCH(TRUE,OFFSET(CalculationsAndCharts!$AW$33,B219,0, $C$2-B219,1),0)+B219,"")</f>
        <v/>
      </c>
      <c r="C220" s="261" t="str">
        <f ca="1">IFERROR(OFFSET(CalculationsAndCharts!$B$32, B220,0,1,1),"")</f>
        <v/>
      </c>
      <c r="D220" s="262" t="str">
        <f ca="1">IFERROR(OFFSET(CalculationsAndCharts!$D$32, B220,0,1,1),"")</f>
        <v/>
      </c>
      <c r="E220" s="263" t="str">
        <f ca="1">IF(B220="","",IFERROR((MATCH(TRUE,OFFSET(CalculationsAndCharts!$AY$33,E219,0, $C$2-E219,1),0)+E219),""))</f>
        <v/>
      </c>
      <c r="F220" s="261" t="str">
        <f ca="1">IFERROR(OFFSET(CalculationsAndCharts!$B$32, E220,0,1,1),"")</f>
        <v/>
      </c>
      <c r="G220" s="262" t="str">
        <f ca="1">IFERROR(OFFSET(CalculationsAndCharts!$D$32, E220,0,1,1),"")</f>
        <v/>
      </c>
      <c r="H220" s="262" t="str">
        <f t="shared" ca="1" si="12"/>
        <v/>
      </c>
      <c r="I220" s="264" t="str">
        <f t="shared" ca="1" si="13"/>
        <v/>
      </c>
    </row>
    <row r="221" spans="1:9" x14ac:dyDescent="0.25">
      <c r="A221" s="168">
        <f t="shared" ca="1" si="11"/>
        <v>0</v>
      </c>
      <c r="B221" s="260" t="str">
        <f ca="1">IFERROR(MATCH(TRUE,OFFSET(CalculationsAndCharts!$AW$33,B220,0, $C$2-B220,1),0)+B220,"")</f>
        <v/>
      </c>
      <c r="C221" s="261" t="str">
        <f ca="1">IFERROR(OFFSET(CalculationsAndCharts!$B$32, B221,0,1,1),"")</f>
        <v/>
      </c>
      <c r="D221" s="262" t="str">
        <f ca="1">IFERROR(OFFSET(CalculationsAndCharts!$D$32, B221,0,1,1),"")</f>
        <v/>
      </c>
      <c r="E221" s="263" t="str">
        <f ca="1">IF(B221="","",IFERROR((MATCH(TRUE,OFFSET(CalculationsAndCharts!$AY$33,E220,0, $C$2-E220,1),0)+E220),""))</f>
        <v/>
      </c>
      <c r="F221" s="261" t="str">
        <f ca="1">IFERROR(OFFSET(CalculationsAndCharts!$B$32, E221,0,1,1),"")</f>
        <v/>
      </c>
      <c r="G221" s="262" t="str">
        <f ca="1">IFERROR(OFFSET(CalculationsAndCharts!$D$32, E221,0,1,1),"")</f>
        <v/>
      </c>
      <c r="H221" s="262" t="str">
        <f t="shared" ca="1" si="12"/>
        <v/>
      </c>
      <c r="I221" s="264" t="str">
        <f t="shared" ca="1" si="13"/>
        <v/>
      </c>
    </row>
    <row r="222" spans="1:9" x14ac:dyDescent="0.25">
      <c r="A222" s="168">
        <f t="shared" ca="1" si="11"/>
        <v>0</v>
      </c>
      <c r="B222" s="260" t="str">
        <f ca="1">IFERROR(MATCH(TRUE,OFFSET(CalculationsAndCharts!$AW$33,B221,0, $C$2-B221,1),0)+B221,"")</f>
        <v/>
      </c>
      <c r="C222" s="261" t="str">
        <f ca="1">IFERROR(OFFSET(CalculationsAndCharts!$B$32, B222,0,1,1),"")</f>
        <v/>
      </c>
      <c r="D222" s="262" t="str">
        <f ca="1">IFERROR(OFFSET(CalculationsAndCharts!$D$32, B222,0,1,1),"")</f>
        <v/>
      </c>
      <c r="E222" s="263" t="str">
        <f ca="1">IF(B222="","",IFERROR((MATCH(TRUE,OFFSET(CalculationsAndCharts!$AY$33,E221,0, $C$2-E221,1),0)+E221),""))</f>
        <v/>
      </c>
      <c r="F222" s="261" t="str">
        <f ca="1">IFERROR(OFFSET(CalculationsAndCharts!$B$32, E222,0,1,1),"")</f>
        <v/>
      </c>
      <c r="G222" s="262" t="str">
        <f ca="1">IFERROR(OFFSET(CalculationsAndCharts!$D$32, E222,0,1,1),"")</f>
        <v/>
      </c>
      <c r="H222" s="262" t="str">
        <f t="shared" ca="1" si="12"/>
        <v/>
      </c>
      <c r="I222" s="264" t="str">
        <f t="shared" ca="1" si="13"/>
        <v/>
      </c>
    </row>
    <row r="223" spans="1:9" x14ac:dyDescent="0.25">
      <c r="A223" s="168">
        <f t="shared" ca="1" si="11"/>
        <v>0</v>
      </c>
      <c r="B223" s="260" t="str">
        <f ca="1">IFERROR(MATCH(TRUE,OFFSET(CalculationsAndCharts!$AW$33,B222,0, $C$2-B222,1),0)+B222,"")</f>
        <v/>
      </c>
      <c r="C223" s="261" t="str">
        <f ca="1">IFERROR(OFFSET(CalculationsAndCharts!$B$32, B223,0,1,1),"")</f>
        <v/>
      </c>
      <c r="D223" s="262" t="str">
        <f ca="1">IFERROR(OFFSET(CalculationsAndCharts!$D$32, B223,0,1,1),"")</f>
        <v/>
      </c>
      <c r="E223" s="263" t="str">
        <f ca="1">IF(B223="","",IFERROR((MATCH(TRUE,OFFSET(CalculationsAndCharts!$AY$33,E222,0, $C$2-E222,1),0)+E222),""))</f>
        <v/>
      </c>
      <c r="F223" s="261" t="str">
        <f ca="1">IFERROR(OFFSET(CalculationsAndCharts!$B$32, E223,0,1,1),"")</f>
        <v/>
      </c>
      <c r="G223" s="262" t="str">
        <f ca="1">IFERROR(OFFSET(CalculationsAndCharts!$D$32, E223,0,1,1),"")</f>
        <v/>
      </c>
      <c r="H223" s="262" t="str">
        <f t="shared" ca="1" si="12"/>
        <v/>
      </c>
      <c r="I223" s="264" t="str">
        <f t="shared" ca="1" si="13"/>
        <v/>
      </c>
    </row>
    <row r="224" spans="1:9" x14ac:dyDescent="0.25">
      <c r="A224" s="168">
        <f t="shared" ca="1" si="11"/>
        <v>0</v>
      </c>
      <c r="B224" s="260" t="str">
        <f ca="1">IFERROR(MATCH(TRUE,OFFSET(CalculationsAndCharts!$AW$33,B223,0, $C$2-B223,1),0)+B223,"")</f>
        <v/>
      </c>
      <c r="C224" s="261" t="str">
        <f ca="1">IFERROR(OFFSET(CalculationsAndCharts!$B$32, B224,0,1,1),"")</f>
        <v/>
      </c>
      <c r="D224" s="262" t="str">
        <f ca="1">IFERROR(OFFSET(CalculationsAndCharts!$D$32, B224,0,1,1),"")</f>
        <v/>
      </c>
      <c r="E224" s="263" t="str">
        <f ca="1">IF(B224="","",IFERROR((MATCH(TRUE,OFFSET(CalculationsAndCharts!$AY$33,E223,0, $C$2-E223,1),0)+E223),""))</f>
        <v/>
      </c>
      <c r="F224" s="261" t="str">
        <f ca="1">IFERROR(OFFSET(CalculationsAndCharts!$B$32, E224,0,1,1),"")</f>
        <v/>
      </c>
      <c r="G224" s="262" t="str">
        <f ca="1">IFERROR(OFFSET(CalculationsAndCharts!$D$32, E224,0,1,1),"")</f>
        <v/>
      </c>
      <c r="H224" s="262" t="str">
        <f t="shared" ca="1" si="12"/>
        <v/>
      </c>
      <c r="I224" s="264" t="str">
        <f t="shared" ca="1" si="13"/>
        <v/>
      </c>
    </row>
    <row r="225" spans="1:9" x14ac:dyDescent="0.25">
      <c r="A225" s="168">
        <f t="shared" ca="1" si="11"/>
        <v>0</v>
      </c>
      <c r="B225" s="260" t="str">
        <f ca="1">IFERROR(MATCH(TRUE,OFFSET(CalculationsAndCharts!$AW$33,B224,0, $C$2-B224,1),0)+B224,"")</f>
        <v/>
      </c>
      <c r="C225" s="261" t="str">
        <f ca="1">IFERROR(OFFSET(CalculationsAndCharts!$B$32, B225,0,1,1),"")</f>
        <v/>
      </c>
      <c r="D225" s="262" t="str">
        <f ca="1">IFERROR(OFFSET(CalculationsAndCharts!$D$32, B225,0,1,1),"")</f>
        <v/>
      </c>
      <c r="E225" s="263" t="str">
        <f ca="1">IF(B225="","",IFERROR((MATCH(TRUE,OFFSET(CalculationsAndCharts!$AY$33,E224,0, $C$2-E224,1),0)+E224),""))</f>
        <v/>
      </c>
      <c r="F225" s="261" t="str">
        <f ca="1">IFERROR(OFFSET(CalculationsAndCharts!$B$32, E225,0,1,1),"")</f>
        <v/>
      </c>
      <c r="G225" s="262" t="str">
        <f ca="1">IFERROR(OFFSET(CalculationsAndCharts!$D$32, E225,0,1,1),"")</f>
        <v/>
      </c>
      <c r="H225" s="262" t="str">
        <f t="shared" ca="1" si="12"/>
        <v/>
      </c>
      <c r="I225" s="264" t="str">
        <f t="shared" ca="1" si="13"/>
        <v/>
      </c>
    </row>
    <row r="226" spans="1:9" x14ac:dyDescent="0.25">
      <c r="A226" s="168">
        <f t="shared" ca="1" si="11"/>
        <v>0</v>
      </c>
      <c r="B226" s="260" t="str">
        <f ca="1">IFERROR(MATCH(TRUE,OFFSET(CalculationsAndCharts!$AW$33,B225,0, $C$2-B225,1),0)+B225,"")</f>
        <v/>
      </c>
      <c r="C226" s="261" t="str">
        <f ca="1">IFERROR(OFFSET(CalculationsAndCharts!$B$32, B226,0,1,1),"")</f>
        <v/>
      </c>
      <c r="D226" s="262" t="str">
        <f ca="1">IFERROR(OFFSET(CalculationsAndCharts!$D$32, B226,0,1,1),"")</f>
        <v/>
      </c>
      <c r="E226" s="263" t="str">
        <f ca="1">IF(B226="","",IFERROR((MATCH(TRUE,OFFSET(CalculationsAndCharts!$AY$33,E225,0, $C$2-E225,1),0)+E225),""))</f>
        <v/>
      </c>
      <c r="F226" s="261" t="str">
        <f ca="1">IFERROR(OFFSET(CalculationsAndCharts!$B$32, E226,0,1,1),"")</f>
        <v/>
      </c>
      <c r="G226" s="262" t="str">
        <f ca="1">IFERROR(OFFSET(CalculationsAndCharts!$D$32, E226,0,1,1),"")</f>
        <v/>
      </c>
      <c r="H226" s="262" t="str">
        <f t="shared" ca="1" si="12"/>
        <v/>
      </c>
      <c r="I226" s="264" t="str">
        <f t="shared" ca="1" si="13"/>
        <v/>
      </c>
    </row>
    <row r="227" spans="1:9" x14ac:dyDescent="0.25">
      <c r="A227" s="168">
        <f t="shared" ca="1" si="11"/>
        <v>0</v>
      </c>
      <c r="B227" s="260" t="str">
        <f ca="1">IFERROR(MATCH(TRUE,OFFSET(CalculationsAndCharts!$AW$33,B226,0, $C$2-B226,1),0)+B226,"")</f>
        <v/>
      </c>
      <c r="C227" s="261" t="str">
        <f ca="1">IFERROR(OFFSET(CalculationsAndCharts!$B$32, B227,0,1,1),"")</f>
        <v/>
      </c>
      <c r="D227" s="262" t="str">
        <f ca="1">IFERROR(OFFSET(CalculationsAndCharts!$D$32, B227,0,1,1),"")</f>
        <v/>
      </c>
      <c r="E227" s="263" t="str">
        <f ca="1">IF(B227="","",IFERROR((MATCH(TRUE,OFFSET(CalculationsAndCharts!$AY$33,E226,0, $C$2-E226,1),0)+E226),""))</f>
        <v/>
      </c>
      <c r="F227" s="261" t="str">
        <f ca="1">IFERROR(OFFSET(CalculationsAndCharts!$B$32, E227,0,1,1),"")</f>
        <v/>
      </c>
      <c r="G227" s="262" t="str">
        <f ca="1">IFERROR(OFFSET(CalculationsAndCharts!$D$32, E227,0,1,1),"")</f>
        <v/>
      </c>
      <c r="H227" s="262" t="str">
        <f t="shared" ca="1" si="12"/>
        <v/>
      </c>
      <c r="I227" s="264" t="str">
        <f t="shared" ca="1" si="13"/>
        <v/>
      </c>
    </row>
    <row r="228" spans="1:9" x14ac:dyDescent="0.25">
      <c r="A228" s="168">
        <f t="shared" ca="1" si="11"/>
        <v>0</v>
      </c>
      <c r="B228" s="260" t="str">
        <f ca="1">IFERROR(MATCH(TRUE,OFFSET(CalculationsAndCharts!$AW$33,B227,0, $C$2-B227,1),0)+B227,"")</f>
        <v/>
      </c>
      <c r="C228" s="261" t="str">
        <f ca="1">IFERROR(OFFSET(CalculationsAndCharts!$B$32, B228,0,1,1),"")</f>
        <v/>
      </c>
      <c r="D228" s="262" t="str">
        <f ca="1">IFERROR(OFFSET(CalculationsAndCharts!$D$32, B228,0,1,1),"")</f>
        <v/>
      </c>
      <c r="E228" s="263" t="str">
        <f ca="1">IF(B228="","",IFERROR((MATCH(TRUE,OFFSET(CalculationsAndCharts!$AY$33,E227,0, $C$2-E227,1),0)+E227),""))</f>
        <v/>
      </c>
      <c r="F228" s="261" t="str">
        <f ca="1">IFERROR(OFFSET(CalculationsAndCharts!$B$32, E228,0,1,1),"")</f>
        <v/>
      </c>
      <c r="G228" s="262" t="str">
        <f ca="1">IFERROR(OFFSET(CalculationsAndCharts!$D$32, E228,0,1,1),"")</f>
        <v/>
      </c>
      <c r="H228" s="262" t="str">
        <f t="shared" ca="1" si="12"/>
        <v/>
      </c>
      <c r="I228" s="264" t="str">
        <f t="shared" ca="1" si="13"/>
        <v/>
      </c>
    </row>
    <row r="229" spans="1:9" x14ac:dyDescent="0.25">
      <c r="A229" s="168">
        <f t="shared" ca="1" si="11"/>
        <v>0</v>
      </c>
      <c r="B229" s="260" t="str">
        <f ca="1">IFERROR(MATCH(TRUE,OFFSET(CalculationsAndCharts!$AW$33,B228,0, $C$2-B228,1),0)+B228,"")</f>
        <v/>
      </c>
      <c r="C229" s="261" t="str">
        <f ca="1">IFERROR(OFFSET(CalculationsAndCharts!$B$32, B229,0,1,1),"")</f>
        <v/>
      </c>
      <c r="D229" s="262" t="str">
        <f ca="1">IFERROR(OFFSET(CalculationsAndCharts!$D$32, B229,0,1,1),"")</f>
        <v/>
      </c>
      <c r="E229" s="263" t="str">
        <f ca="1">IF(B229="","",IFERROR((MATCH(TRUE,OFFSET(CalculationsAndCharts!$AY$33,E228,0, $C$2-E228,1),0)+E228),""))</f>
        <v/>
      </c>
      <c r="F229" s="261" t="str">
        <f ca="1">IFERROR(OFFSET(CalculationsAndCharts!$B$32, E229,0,1,1),"")</f>
        <v/>
      </c>
      <c r="G229" s="262" t="str">
        <f ca="1">IFERROR(OFFSET(CalculationsAndCharts!$D$32, E229,0,1,1),"")</f>
        <v/>
      </c>
      <c r="H229" s="262" t="str">
        <f t="shared" ca="1" si="12"/>
        <v/>
      </c>
      <c r="I229" s="264" t="str">
        <f t="shared" ca="1" si="13"/>
        <v/>
      </c>
    </row>
    <row r="230" spans="1:9" x14ac:dyDescent="0.25">
      <c r="A230" s="168">
        <f t="shared" ca="1" si="11"/>
        <v>0</v>
      </c>
      <c r="B230" s="260" t="str">
        <f ca="1">IFERROR(MATCH(TRUE,OFFSET(CalculationsAndCharts!$AW$33,B229,0, $C$2-B229,1),0)+B229,"")</f>
        <v/>
      </c>
      <c r="C230" s="261" t="str">
        <f ca="1">IFERROR(OFFSET(CalculationsAndCharts!$B$32, B230,0,1,1),"")</f>
        <v/>
      </c>
      <c r="D230" s="262" t="str">
        <f ca="1">IFERROR(OFFSET(CalculationsAndCharts!$D$32, B230,0,1,1),"")</f>
        <v/>
      </c>
      <c r="E230" s="263" t="str">
        <f ca="1">IF(B230="","",IFERROR((MATCH(TRUE,OFFSET(CalculationsAndCharts!$AY$33,E229,0, $C$2-E229,1),0)+E229),""))</f>
        <v/>
      </c>
      <c r="F230" s="261" t="str">
        <f ca="1">IFERROR(OFFSET(CalculationsAndCharts!$B$32, E230,0,1,1),"")</f>
        <v/>
      </c>
      <c r="G230" s="262" t="str">
        <f ca="1">IFERROR(OFFSET(CalculationsAndCharts!$D$32, E230,0,1,1),"")</f>
        <v/>
      </c>
      <c r="H230" s="262" t="str">
        <f t="shared" ca="1" si="12"/>
        <v/>
      </c>
      <c r="I230" s="264" t="str">
        <f t="shared" ca="1" si="13"/>
        <v/>
      </c>
    </row>
    <row r="231" spans="1:9" x14ac:dyDescent="0.25">
      <c r="A231" s="168">
        <f t="shared" ca="1" si="11"/>
        <v>0</v>
      </c>
      <c r="B231" s="260" t="str">
        <f ca="1">IFERROR(MATCH(TRUE,OFFSET(CalculationsAndCharts!$AW$33,B230,0, $C$2-B230,1),0)+B230,"")</f>
        <v/>
      </c>
      <c r="C231" s="261" t="str">
        <f ca="1">IFERROR(OFFSET(CalculationsAndCharts!$B$32, B231,0,1,1),"")</f>
        <v/>
      </c>
      <c r="D231" s="262" t="str">
        <f ca="1">IFERROR(OFFSET(CalculationsAndCharts!$D$32, B231,0,1,1),"")</f>
        <v/>
      </c>
      <c r="E231" s="263" t="str">
        <f ca="1">IF(B231="","",IFERROR((MATCH(TRUE,OFFSET(CalculationsAndCharts!$AY$33,E230,0, $C$2-E230,1),0)+E230),""))</f>
        <v/>
      </c>
      <c r="F231" s="261" t="str">
        <f ca="1">IFERROR(OFFSET(CalculationsAndCharts!$B$32, E231,0,1,1),"")</f>
        <v/>
      </c>
      <c r="G231" s="262" t="str">
        <f ca="1">IFERROR(OFFSET(CalculationsAndCharts!$D$32, E231,0,1,1),"")</f>
        <v/>
      </c>
      <c r="H231" s="262" t="str">
        <f t="shared" ca="1" si="12"/>
        <v/>
      </c>
      <c r="I231" s="264" t="str">
        <f t="shared" ca="1" si="13"/>
        <v/>
      </c>
    </row>
    <row r="232" spans="1:9" x14ac:dyDescent="0.25">
      <c r="A232" s="168">
        <f t="shared" ca="1" si="11"/>
        <v>0</v>
      </c>
      <c r="B232" s="260" t="str">
        <f ca="1">IFERROR(MATCH(TRUE,OFFSET(CalculationsAndCharts!$AW$33,B231,0, $C$2-B231,1),0)+B231,"")</f>
        <v/>
      </c>
      <c r="C232" s="261" t="str">
        <f ca="1">IFERROR(OFFSET(CalculationsAndCharts!$B$32, B232,0,1,1),"")</f>
        <v/>
      </c>
      <c r="D232" s="262" t="str">
        <f ca="1">IFERROR(OFFSET(CalculationsAndCharts!$D$32, B232,0,1,1),"")</f>
        <v/>
      </c>
      <c r="E232" s="263" t="str">
        <f ca="1">IF(B232="","",IFERROR((MATCH(TRUE,OFFSET(CalculationsAndCharts!$AY$33,E231,0, $C$2-E231,1),0)+E231),""))</f>
        <v/>
      </c>
      <c r="F232" s="261" t="str">
        <f ca="1">IFERROR(OFFSET(CalculationsAndCharts!$B$32, E232,0,1,1),"")</f>
        <v/>
      </c>
      <c r="G232" s="262" t="str">
        <f ca="1">IFERROR(OFFSET(CalculationsAndCharts!$D$32, E232,0,1,1),"")</f>
        <v/>
      </c>
      <c r="H232" s="262" t="str">
        <f t="shared" ca="1" si="12"/>
        <v/>
      </c>
      <c r="I232" s="264" t="str">
        <f t="shared" ca="1" si="13"/>
        <v/>
      </c>
    </row>
    <row r="233" spans="1:9" x14ac:dyDescent="0.25">
      <c r="A233" s="168">
        <f t="shared" ca="1" si="11"/>
        <v>0</v>
      </c>
      <c r="B233" s="260" t="str">
        <f ca="1">IFERROR(MATCH(TRUE,OFFSET(CalculationsAndCharts!$AW$33,B232,0, $C$2-B232,1),0)+B232,"")</f>
        <v/>
      </c>
      <c r="C233" s="261" t="str">
        <f ca="1">IFERROR(OFFSET(CalculationsAndCharts!$B$32, B233,0,1,1),"")</f>
        <v/>
      </c>
      <c r="D233" s="262" t="str">
        <f ca="1">IFERROR(OFFSET(CalculationsAndCharts!$D$32, B233,0,1,1),"")</f>
        <v/>
      </c>
      <c r="E233" s="263" t="str">
        <f ca="1">IF(B233="","",IFERROR((MATCH(TRUE,OFFSET(CalculationsAndCharts!$AY$33,E232,0, $C$2-E232,1),0)+E232),""))</f>
        <v/>
      </c>
      <c r="F233" s="261" t="str">
        <f ca="1">IFERROR(OFFSET(CalculationsAndCharts!$B$32, E233,0,1,1),"")</f>
        <v/>
      </c>
      <c r="G233" s="262" t="str">
        <f ca="1">IFERROR(OFFSET(CalculationsAndCharts!$D$32, E233,0,1,1),"")</f>
        <v/>
      </c>
      <c r="H233" s="262" t="str">
        <f t="shared" ca="1" si="12"/>
        <v/>
      </c>
      <c r="I233" s="264" t="str">
        <f t="shared" ca="1" si="13"/>
        <v/>
      </c>
    </row>
    <row r="234" spans="1:9" x14ac:dyDescent="0.25">
      <c r="A234" s="168">
        <f t="shared" ca="1" si="11"/>
        <v>0</v>
      </c>
      <c r="B234" s="260" t="str">
        <f ca="1">IFERROR(MATCH(TRUE,OFFSET(CalculationsAndCharts!$AW$33,B233,0, $C$2-B233,1),0)+B233,"")</f>
        <v/>
      </c>
      <c r="C234" s="261" t="str">
        <f ca="1">IFERROR(OFFSET(CalculationsAndCharts!$B$32, B234,0,1,1),"")</f>
        <v/>
      </c>
      <c r="D234" s="262" t="str">
        <f ca="1">IFERROR(OFFSET(CalculationsAndCharts!$D$32, B234,0,1,1),"")</f>
        <v/>
      </c>
      <c r="E234" s="263" t="str">
        <f ca="1">IF(B234="","",IFERROR((MATCH(TRUE,OFFSET(CalculationsAndCharts!$AY$33,E233,0, $C$2-E233,1),0)+E233),""))</f>
        <v/>
      </c>
      <c r="F234" s="261" t="str">
        <f ca="1">IFERROR(OFFSET(CalculationsAndCharts!$B$32, E234,0,1,1),"")</f>
        <v/>
      </c>
      <c r="G234" s="262" t="str">
        <f ca="1">IFERROR(OFFSET(CalculationsAndCharts!$D$32, E234,0,1,1),"")</f>
        <v/>
      </c>
      <c r="H234" s="262" t="str">
        <f t="shared" ca="1" si="12"/>
        <v/>
      </c>
      <c r="I234" s="264" t="str">
        <f t="shared" ca="1" si="13"/>
        <v/>
      </c>
    </row>
    <row r="235" spans="1:9" x14ac:dyDescent="0.25">
      <c r="A235" s="168">
        <f t="shared" ca="1" si="11"/>
        <v>0</v>
      </c>
      <c r="B235" s="260" t="str">
        <f ca="1">IFERROR(MATCH(TRUE,OFFSET(CalculationsAndCharts!$AW$33,B234,0, $C$2-B234,1),0)+B234,"")</f>
        <v/>
      </c>
      <c r="C235" s="261" t="str">
        <f ca="1">IFERROR(OFFSET(CalculationsAndCharts!$B$32, B235,0,1,1),"")</f>
        <v/>
      </c>
      <c r="D235" s="262" t="str">
        <f ca="1">IFERROR(OFFSET(CalculationsAndCharts!$D$32, B235,0,1,1),"")</f>
        <v/>
      </c>
      <c r="E235" s="263" t="str">
        <f ca="1">IF(B235="","",IFERROR((MATCH(TRUE,OFFSET(CalculationsAndCharts!$AY$33,E234,0, $C$2-E234,1),0)+E234),""))</f>
        <v/>
      </c>
      <c r="F235" s="261" t="str">
        <f ca="1">IFERROR(OFFSET(CalculationsAndCharts!$B$32, E235,0,1,1),"")</f>
        <v/>
      </c>
      <c r="G235" s="262" t="str">
        <f ca="1">IFERROR(OFFSET(CalculationsAndCharts!$D$32, E235,0,1,1),"")</f>
        <v/>
      </c>
      <c r="H235" s="262" t="str">
        <f t="shared" ca="1" si="12"/>
        <v/>
      </c>
      <c r="I235" s="264" t="str">
        <f t="shared" ca="1" si="13"/>
        <v/>
      </c>
    </row>
    <row r="236" spans="1:9" x14ac:dyDescent="0.25">
      <c r="A236" s="168">
        <f t="shared" ca="1" si="11"/>
        <v>0</v>
      </c>
      <c r="B236" s="260" t="str">
        <f ca="1">IFERROR(MATCH(TRUE,OFFSET(CalculationsAndCharts!$AW$33,B235,0, $C$2-B235,1),0)+B235,"")</f>
        <v/>
      </c>
      <c r="C236" s="261" t="str">
        <f ca="1">IFERROR(OFFSET(CalculationsAndCharts!$B$32, B236,0,1,1),"")</f>
        <v/>
      </c>
      <c r="D236" s="262" t="str">
        <f ca="1">IFERROR(OFFSET(CalculationsAndCharts!$D$32, B236,0,1,1),"")</f>
        <v/>
      </c>
      <c r="E236" s="263" t="str">
        <f ca="1">IF(B236="","",IFERROR((MATCH(TRUE,OFFSET(CalculationsAndCharts!$AY$33,E235,0, $C$2-E235,1),0)+E235),""))</f>
        <v/>
      </c>
      <c r="F236" s="261" t="str">
        <f ca="1">IFERROR(OFFSET(CalculationsAndCharts!$B$32, E236,0,1,1),"")</f>
        <v/>
      </c>
      <c r="G236" s="262" t="str">
        <f ca="1">IFERROR(OFFSET(CalculationsAndCharts!$D$32, E236,0,1,1),"")</f>
        <v/>
      </c>
      <c r="H236" s="262" t="str">
        <f t="shared" ca="1" si="12"/>
        <v/>
      </c>
      <c r="I236" s="264" t="str">
        <f t="shared" ca="1" si="13"/>
        <v/>
      </c>
    </row>
    <row r="237" spans="1:9" x14ac:dyDescent="0.25">
      <c r="A237" s="168">
        <f t="shared" ca="1" si="11"/>
        <v>0</v>
      </c>
      <c r="B237" s="260" t="str">
        <f ca="1">IFERROR(MATCH(TRUE,OFFSET(CalculationsAndCharts!$AW$33,B236,0, $C$2-B236,1),0)+B236,"")</f>
        <v/>
      </c>
      <c r="C237" s="261" t="str">
        <f ca="1">IFERROR(OFFSET(CalculationsAndCharts!$B$32, B237,0,1,1),"")</f>
        <v/>
      </c>
      <c r="D237" s="262" t="str">
        <f ca="1">IFERROR(OFFSET(CalculationsAndCharts!$D$32, B237,0,1,1),"")</f>
        <v/>
      </c>
      <c r="E237" s="263" t="str">
        <f ca="1">IF(B237="","",IFERROR((MATCH(TRUE,OFFSET(CalculationsAndCharts!$AY$33,E236,0, $C$2-E236,1),0)+E236),""))</f>
        <v/>
      </c>
      <c r="F237" s="261" t="str">
        <f ca="1">IFERROR(OFFSET(CalculationsAndCharts!$B$32, E237,0,1,1),"")</f>
        <v/>
      </c>
      <c r="G237" s="262" t="str">
        <f ca="1">IFERROR(OFFSET(CalculationsAndCharts!$D$32, E237,0,1,1),"")</f>
        <v/>
      </c>
      <c r="H237" s="262" t="str">
        <f t="shared" ca="1" si="12"/>
        <v/>
      </c>
      <c r="I237" s="264" t="str">
        <f t="shared" ca="1" si="13"/>
        <v/>
      </c>
    </row>
    <row r="238" spans="1:9" x14ac:dyDescent="0.25">
      <c r="A238" s="168">
        <f t="shared" ca="1" si="11"/>
        <v>0</v>
      </c>
      <c r="B238" s="260" t="str">
        <f ca="1">IFERROR(MATCH(TRUE,OFFSET(CalculationsAndCharts!$AW$33,B237,0, $C$2-B237,1),0)+B237,"")</f>
        <v/>
      </c>
      <c r="C238" s="261" t="str">
        <f ca="1">IFERROR(OFFSET(CalculationsAndCharts!$B$32, B238,0,1,1),"")</f>
        <v/>
      </c>
      <c r="D238" s="262" t="str">
        <f ca="1">IFERROR(OFFSET(CalculationsAndCharts!$D$32, B238,0,1,1),"")</f>
        <v/>
      </c>
      <c r="E238" s="263" t="str">
        <f ca="1">IF(B238="","",IFERROR((MATCH(TRUE,OFFSET(CalculationsAndCharts!$AY$33,E237,0, $C$2-E237,1),0)+E237),""))</f>
        <v/>
      </c>
      <c r="F238" s="261" t="str">
        <f ca="1">IFERROR(OFFSET(CalculationsAndCharts!$B$32, E238,0,1,1),"")</f>
        <v/>
      </c>
      <c r="G238" s="262" t="str">
        <f ca="1">IFERROR(OFFSET(CalculationsAndCharts!$D$32, E238,0,1,1),"")</f>
        <v/>
      </c>
      <c r="H238" s="262" t="str">
        <f t="shared" ca="1" si="12"/>
        <v/>
      </c>
      <c r="I238" s="264" t="str">
        <f t="shared" ca="1" si="13"/>
        <v/>
      </c>
    </row>
    <row r="239" spans="1:9" x14ac:dyDescent="0.25">
      <c r="A239" s="168">
        <f t="shared" ca="1" si="11"/>
        <v>0</v>
      </c>
      <c r="B239" s="260" t="str">
        <f ca="1">IFERROR(MATCH(TRUE,OFFSET(CalculationsAndCharts!$AW$33,B238,0, $C$2-B238,1),0)+B238,"")</f>
        <v/>
      </c>
      <c r="C239" s="261" t="str">
        <f ca="1">IFERROR(OFFSET(CalculationsAndCharts!$B$32, B239,0,1,1),"")</f>
        <v/>
      </c>
      <c r="D239" s="262" t="str">
        <f ca="1">IFERROR(OFFSET(CalculationsAndCharts!$D$32, B239,0,1,1),"")</f>
        <v/>
      </c>
      <c r="E239" s="263" t="str">
        <f ca="1">IF(B239="","",IFERROR((MATCH(TRUE,OFFSET(CalculationsAndCharts!$AY$33,E238,0, $C$2-E238,1),0)+E238),""))</f>
        <v/>
      </c>
      <c r="F239" s="261" t="str">
        <f ca="1">IFERROR(OFFSET(CalculationsAndCharts!$B$32, E239,0,1,1),"")</f>
        <v/>
      </c>
      <c r="G239" s="262" t="str">
        <f ca="1">IFERROR(OFFSET(CalculationsAndCharts!$D$32, E239,0,1,1),"")</f>
        <v/>
      </c>
      <c r="H239" s="262" t="str">
        <f t="shared" ca="1" si="12"/>
        <v/>
      </c>
      <c r="I239" s="264" t="str">
        <f t="shared" ca="1" si="13"/>
        <v/>
      </c>
    </row>
    <row r="240" spans="1:9" x14ac:dyDescent="0.25">
      <c r="A240" s="168">
        <f t="shared" ca="1" si="11"/>
        <v>0</v>
      </c>
      <c r="B240" s="260" t="str">
        <f ca="1">IFERROR(MATCH(TRUE,OFFSET(CalculationsAndCharts!$AW$33,B239,0, $C$2-B239,1),0)+B239,"")</f>
        <v/>
      </c>
      <c r="C240" s="261" t="str">
        <f ca="1">IFERROR(OFFSET(CalculationsAndCharts!$B$32, B240,0,1,1),"")</f>
        <v/>
      </c>
      <c r="D240" s="262" t="str">
        <f ca="1">IFERROR(OFFSET(CalculationsAndCharts!$D$32, B240,0,1,1),"")</f>
        <v/>
      </c>
      <c r="E240" s="263" t="str">
        <f ca="1">IF(B240="","",IFERROR((MATCH(TRUE,OFFSET(CalculationsAndCharts!$AY$33,E239,0, $C$2-E239,1),0)+E239),""))</f>
        <v/>
      </c>
      <c r="F240" s="261" t="str">
        <f ca="1">IFERROR(OFFSET(CalculationsAndCharts!$B$32, E240,0,1,1),"")</f>
        <v/>
      </c>
      <c r="G240" s="262" t="str">
        <f ca="1">IFERROR(OFFSET(CalculationsAndCharts!$D$32, E240,0,1,1),"")</f>
        <v/>
      </c>
      <c r="H240" s="262" t="str">
        <f t="shared" ca="1" si="12"/>
        <v/>
      </c>
      <c r="I240" s="264" t="str">
        <f t="shared" ca="1" si="13"/>
        <v/>
      </c>
    </row>
    <row r="241" spans="1:9" x14ac:dyDescent="0.25">
      <c r="A241" s="168">
        <f t="shared" ca="1" si="11"/>
        <v>0</v>
      </c>
      <c r="B241" s="260" t="str">
        <f ca="1">IFERROR(MATCH(TRUE,OFFSET(CalculationsAndCharts!$AW$33,B240,0, $C$2-B240,1),0)+B240,"")</f>
        <v/>
      </c>
      <c r="C241" s="261" t="str">
        <f ca="1">IFERROR(OFFSET(CalculationsAndCharts!$B$32, B241,0,1,1),"")</f>
        <v/>
      </c>
      <c r="D241" s="262" t="str">
        <f ca="1">IFERROR(OFFSET(CalculationsAndCharts!$D$32, B241,0,1,1),"")</f>
        <v/>
      </c>
      <c r="E241" s="263" t="str">
        <f ca="1">IF(B241="","",IFERROR((MATCH(TRUE,OFFSET(CalculationsAndCharts!$AY$33,E240,0, $C$2-E240,1),0)+E240),""))</f>
        <v/>
      </c>
      <c r="F241" s="261" t="str">
        <f ca="1">IFERROR(OFFSET(CalculationsAndCharts!$B$32, E241,0,1,1),"")</f>
        <v/>
      </c>
      <c r="G241" s="262" t="str">
        <f ca="1">IFERROR(OFFSET(CalculationsAndCharts!$D$32, E241,0,1,1),"")</f>
        <v/>
      </c>
      <c r="H241" s="262" t="str">
        <f t="shared" ca="1" si="12"/>
        <v/>
      </c>
      <c r="I241" s="264" t="str">
        <f t="shared" ca="1" si="13"/>
        <v/>
      </c>
    </row>
    <row r="242" spans="1:9" x14ac:dyDescent="0.25">
      <c r="A242" s="168">
        <f t="shared" ca="1" si="11"/>
        <v>0</v>
      </c>
      <c r="B242" s="260" t="str">
        <f ca="1">IFERROR(MATCH(TRUE,OFFSET(CalculationsAndCharts!$AW$33,B241,0, $C$2-B241,1),0)+B241,"")</f>
        <v/>
      </c>
      <c r="C242" s="261" t="str">
        <f ca="1">IFERROR(OFFSET(CalculationsAndCharts!$B$32, B242,0,1,1),"")</f>
        <v/>
      </c>
      <c r="D242" s="262" t="str">
        <f ca="1">IFERROR(OFFSET(CalculationsAndCharts!$D$32, B242,0,1,1),"")</f>
        <v/>
      </c>
      <c r="E242" s="263" t="str">
        <f ca="1">IF(B242="","",IFERROR((MATCH(TRUE,OFFSET(CalculationsAndCharts!$AY$33,E241,0, $C$2-E241,1),0)+E241),""))</f>
        <v/>
      </c>
      <c r="F242" s="261" t="str">
        <f ca="1">IFERROR(OFFSET(CalculationsAndCharts!$B$32, E242,0,1,1),"")</f>
        <v/>
      </c>
      <c r="G242" s="262" t="str">
        <f ca="1">IFERROR(OFFSET(CalculationsAndCharts!$D$32, E242,0,1,1),"")</f>
        <v/>
      </c>
      <c r="H242" s="262" t="str">
        <f t="shared" ca="1" si="12"/>
        <v/>
      </c>
      <c r="I242" s="264" t="str">
        <f t="shared" ca="1" si="13"/>
        <v/>
      </c>
    </row>
    <row r="243" spans="1:9" x14ac:dyDescent="0.25">
      <c r="A243" s="168">
        <f t="shared" ca="1" si="11"/>
        <v>0</v>
      </c>
      <c r="B243" s="260" t="str">
        <f ca="1">IFERROR(MATCH(TRUE,OFFSET(CalculationsAndCharts!$AW$33,B242,0, $C$2-B242,1),0)+B242,"")</f>
        <v/>
      </c>
      <c r="C243" s="261" t="str">
        <f ca="1">IFERROR(OFFSET(CalculationsAndCharts!$B$32, B243,0,1,1),"")</f>
        <v/>
      </c>
      <c r="D243" s="262" t="str">
        <f ca="1">IFERROR(OFFSET(CalculationsAndCharts!$D$32, B243,0,1,1),"")</f>
        <v/>
      </c>
      <c r="E243" s="263" t="str">
        <f ca="1">IF(B243="","",IFERROR((MATCH(TRUE,OFFSET(CalculationsAndCharts!$AY$33,E242,0, $C$2-E242,1),0)+E242),""))</f>
        <v/>
      </c>
      <c r="F243" s="261" t="str">
        <f ca="1">IFERROR(OFFSET(CalculationsAndCharts!$B$32, E243,0,1,1),"")</f>
        <v/>
      </c>
      <c r="G243" s="262" t="str">
        <f ca="1">IFERROR(OFFSET(CalculationsAndCharts!$D$32, E243,0,1,1),"")</f>
        <v/>
      </c>
      <c r="H243" s="262" t="str">
        <f t="shared" ca="1" si="12"/>
        <v/>
      </c>
      <c r="I243" s="264" t="str">
        <f t="shared" ca="1" si="13"/>
        <v/>
      </c>
    </row>
    <row r="244" spans="1:9" x14ac:dyDescent="0.25">
      <c r="A244" s="168">
        <f t="shared" ca="1" si="11"/>
        <v>0</v>
      </c>
      <c r="B244" s="260" t="str">
        <f ca="1">IFERROR(MATCH(TRUE,OFFSET(CalculationsAndCharts!$AW$33,B243,0, $C$2-B243,1),0)+B243,"")</f>
        <v/>
      </c>
      <c r="C244" s="261" t="str">
        <f ca="1">IFERROR(OFFSET(CalculationsAndCharts!$B$32, B244,0,1,1),"")</f>
        <v/>
      </c>
      <c r="D244" s="262" t="str">
        <f ca="1">IFERROR(OFFSET(CalculationsAndCharts!$D$32, B244,0,1,1),"")</f>
        <v/>
      </c>
      <c r="E244" s="263" t="str">
        <f ca="1">IF(B244="","",IFERROR((MATCH(TRUE,OFFSET(CalculationsAndCharts!$AY$33,E243,0, $C$2-E243,1),0)+E243),""))</f>
        <v/>
      </c>
      <c r="F244" s="261" t="str">
        <f ca="1">IFERROR(OFFSET(CalculationsAndCharts!$B$32, E244,0,1,1),"")</f>
        <v/>
      </c>
      <c r="G244" s="262" t="str">
        <f ca="1">IFERROR(OFFSET(CalculationsAndCharts!$D$32, E244,0,1,1),"")</f>
        <v/>
      </c>
      <c r="H244" s="262" t="str">
        <f t="shared" ca="1" si="12"/>
        <v/>
      </c>
      <c r="I244" s="264" t="str">
        <f t="shared" ca="1" si="13"/>
        <v/>
      </c>
    </row>
    <row r="245" spans="1:9" x14ac:dyDescent="0.25">
      <c r="A245" s="168">
        <f t="shared" ca="1" si="11"/>
        <v>0</v>
      </c>
      <c r="B245" s="260" t="str">
        <f ca="1">IFERROR(MATCH(TRUE,OFFSET(CalculationsAndCharts!$AW$33,B244,0, $C$2-B244,1),0)+B244,"")</f>
        <v/>
      </c>
      <c r="C245" s="261" t="str">
        <f ca="1">IFERROR(OFFSET(CalculationsAndCharts!$B$32, B245,0,1,1),"")</f>
        <v/>
      </c>
      <c r="D245" s="262" t="str">
        <f ca="1">IFERROR(OFFSET(CalculationsAndCharts!$D$32, B245,0,1,1),"")</f>
        <v/>
      </c>
      <c r="E245" s="263" t="str">
        <f ca="1">IF(B245="","",IFERROR((MATCH(TRUE,OFFSET(CalculationsAndCharts!$AY$33,E244,0, $C$2-E244,1),0)+E244),""))</f>
        <v/>
      </c>
      <c r="F245" s="261" t="str">
        <f ca="1">IFERROR(OFFSET(CalculationsAndCharts!$B$32, E245,0,1,1),"")</f>
        <v/>
      </c>
      <c r="G245" s="262" t="str">
        <f ca="1">IFERROR(OFFSET(CalculationsAndCharts!$D$32, E245,0,1,1),"")</f>
        <v/>
      </c>
      <c r="H245" s="262" t="str">
        <f t="shared" ca="1" si="12"/>
        <v/>
      </c>
      <c r="I245" s="264" t="str">
        <f t="shared" ca="1" si="13"/>
        <v/>
      </c>
    </row>
    <row r="246" spans="1:9" x14ac:dyDescent="0.25">
      <c r="A246" s="168">
        <f t="shared" ca="1" si="11"/>
        <v>0</v>
      </c>
      <c r="B246" s="260" t="str">
        <f ca="1">IFERROR(MATCH(TRUE,OFFSET(CalculationsAndCharts!$AW$33,B245,0, $C$2-B245,1),0)+B245,"")</f>
        <v/>
      </c>
      <c r="C246" s="261" t="str">
        <f ca="1">IFERROR(OFFSET(CalculationsAndCharts!$B$32, B246,0,1,1),"")</f>
        <v/>
      </c>
      <c r="D246" s="262" t="str">
        <f ca="1">IFERROR(OFFSET(CalculationsAndCharts!$D$32, B246,0,1,1),"")</f>
        <v/>
      </c>
      <c r="E246" s="263" t="str">
        <f ca="1">IF(B246="","",IFERROR((MATCH(TRUE,OFFSET(CalculationsAndCharts!$AY$33,E245,0, $C$2-E245,1),0)+E245),""))</f>
        <v/>
      </c>
      <c r="F246" s="261" t="str">
        <f ca="1">IFERROR(OFFSET(CalculationsAndCharts!$B$32, E246,0,1,1),"")</f>
        <v/>
      </c>
      <c r="G246" s="262" t="str">
        <f ca="1">IFERROR(OFFSET(CalculationsAndCharts!$D$32, E246,0,1,1),"")</f>
        <v/>
      </c>
      <c r="H246" s="262" t="str">
        <f t="shared" ca="1" si="12"/>
        <v/>
      </c>
      <c r="I246" s="264" t="str">
        <f t="shared" ca="1" si="13"/>
        <v/>
      </c>
    </row>
    <row r="247" spans="1:9" x14ac:dyDescent="0.25">
      <c r="A247" s="168">
        <f t="shared" ca="1" si="11"/>
        <v>0</v>
      </c>
      <c r="B247" s="260" t="str">
        <f ca="1">IFERROR(MATCH(TRUE,OFFSET(CalculationsAndCharts!$AW$33,B246,0, $C$2-B246,1),0)+B246,"")</f>
        <v/>
      </c>
      <c r="C247" s="261" t="str">
        <f ca="1">IFERROR(OFFSET(CalculationsAndCharts!$B$32, B247,0,1,1),"")</f>
        <v/>
      </c>
      <c r="D247" s="262" t="str">
        <f ca="1">IFERROR(OFFSET(CalculationsAndCharts!$D$32, B247,0,1,1),"")</f>
        <v/>
      </c>
      <c r="E247" s="263" t="str">
        <f ca="1">IF(B247="","",IFERROR((MATCH(TRUE,OFFSET(CalculationsAndCharts!$AY$33,E246,0, $C$2-E246,1),0)+E246),""))</f>
        <v/>
      </c>
      <c r="F247" s="261" t="str">
        <f ca="1">IFERROR(OFFSET(CalculationsAndCharts!$B$32, E247,0,1,1),"")</f>
        <v/>
      </c>
      <c r="G247" s="262" t="str">
        <f ca="1">IFERROR(OFFSET(CalculationsAndCharts!$D$32, E247,0,1,1),"")</f>
        <v/>
      </c>
      <c r="H247" s="262" t="str">
        <f t="shared" ca="1" si="12"/>
        <v/>
      </c>
      <c r="I247" s="264" t="str">
        <f t="shared" ca="1" si="13"/>
        <v/>
      </c>
    </row>
    <row r="248" spans="1:9" x14ac:dyDescent="0.25">
      <c r="A248" s="168">
        <f t="shared" ca="1" si="11"/>
        <v>0</v>
      </c>
      <c r="B248" s="260" t="str">
        <f ca="1">IFERROR(MATCH(TRUE,OFFSET(CalculationsAndCharts!$AW$33,B247,0, $C$2-B247,1),0)+B247,"")</f>
        <v/>
      </c>
      <c r="C248" s="261" t="str">
        <f ca="1">IFERROR(OFFSET(CalculationsAndCharts!$B$32, B248,0,1,1),"")</f>
        <v/>
      </c>
      <c r="D248" s="262" t="str">
        <f ca="1">IFERROR(OFFSET(CalculationsAndCharts!$D$32, B248,0,1,1),"")</f>
        <v/>
      </c>
      <c r="E248" s="263" t="str">
        <f ca="1">IF(B248="","",IFERROR((MATCH(TRUE,OFFSET(CalculationsAndCharts!$AY$33,E247,0, $C$2-E247,1),0)+E247),""))</f>
        <v/>
      </c>
      <c r="F248" s="261" t="str">
        <f ca="1">IFERROR(OFFSET(CalculationsAndCharts!$B$32, E248,0,1,1),"")</f>
        <v/>
      </c>
      <c r="G248" s="262" t="str">
        <f ca="1">IFERROR(OFFSET(CalculationsAndCharts!$D$32, E248,0,1,1),"")</f>
        <v/>
      </c>
      <c r="H248" s="262" t="str">
        <f t="shared" ca="1" si="12"/>
        <v/>
      </c>
      <c r="I248" s="264" t="str">
        <f t="shared" ca="1" si="13"/>
        <v/>
      </c>
    </row>
    <row r="249" spans="1:9" x14ac:dyDescent="0.25">
      <c r="A249" s="168">
        <f t="shared" ca="1" si="11"/>
        <v>0</v>
      </c>
      <c r="B249" s="260" t="str">
        <f ca="1">IFERROR(MATCH(TRUE,OFFSET(CalculationsAndCharts!$AW$33,B248,0, $C$2-B248,1),0)+B248,"")</f>
        <v/>
      </c>
      <c r="C249" s="261" t="str">
        <f ca="1">IFERROR(OFFSET(CalculationsAndCharts!$B$32, B249,0,1,1),"")</f>
        <v/>
      </c>
      <c r="D249" s="262" t="str">
        <f ca="1">IFERROR(OFFSET(CalculationsAndCharts!$D$32, B249,0,1,1),"")</f>
        <v/>
      </c>
      <c r="E249" s="263" t="str">
        <f ca="1">IF(B249="","",IFERROR((MATCH(TRUE,OFFSET(CalculationsAndCharts!$AY$33,E248,0, $C$2-E248,1),0)+E248),""))</f>
        <v/>
      </c>
      <c r="F249" s="261" t="str">
        <f ca="1">IFERROR(OFFSET(CalculationsAndCharts!$B$32, E249,0,1,1),"")</f>
        <v/>
      </c>
      <c r="G249" s="262" t="str">
        <f ca="1">IFERROR(OFFSET(CalculationsAndCharts!$D$32, E249,0,1,1),"")</f>
        <v/>
      </c>
      <c r="H249" s="262" t="str">
        <f t="shared" ca="1" si="12"/>
        <v/>
      </c>
      <c r="I249" s="264" t="str">
        <f t="shared" ca="1" si="13"/>
        <v/>
      </c>
    </row>
    <row r="250" spans="1:9" x14ac:dyDescent="0.25">
      <c r="A250" s="168">
        <f t="shared" ca="1" si="11"/>
        <v>0</v>
      </c>
      <c r="B250" s="260" t="str">
        <f ca="1">IFERROR(MATCH(TRUE,OFFSET(CalculationsAndCharts!$AW$33,B249,0, $C$2-B249,1),0)+B249,"")</f>
        <v/>
      </c>
      <c r="C250" s="261" t="str">
        <f ca="1">IFERROR(OFFSET(CalculationsAndCharts!$B$32, B250,0,1,1),"")</f>
        <v/>
      </c>
      <c r="D250" s="262" t="str">
        <f ca="1">IFERROR(OFFSET(CalculationsAndCharts!$D$32, B250,0,1,1),"")</f>
        <v/>
      </c>
      <c r="E250" s="263" t="str">
        <f ca="1">IF(B250="","",IFERROR((MATCH(TRUE,OFFSET(CalculationsAndCharts!$AY$33,E249,0, $C$2-E249,1),0)+E249),""))</f>
        <v/>
      </c>
      <c r="F250" s="261" t="str">
        <f ca="1">IFERROR(OFFSET(CalculationsAndCharts!$B$32, E250,0,1,1),"")</f>
        <v/>
      </c>
      <c r="G250" s="262" t="str">
        <f ca="1">IFERROR(OFFSET(CalculationsAndCharts!$D$32, E250,0,1,1),"")</f>
        <v/>
      </c>
      <c r="H250" s="262" t="str">
        <f t="shared" ca="1" si="12"/>
        <v/>
      </c>
      <c r="I250" s="264" t="str">
        <f t="shared" ca="1" si="13"/>
        <v/>
      </c>
    </row>
    <row r="251" spans="1:9" x14ac:dyDescent="0.25">
      <c r="A251" s="168">
        <f t="shared" ca="1" si="11"/>
        <v>0</v>
      </c>
      <c r="B251" s="260" t="str">
        <f ca="1">IFERROR(MATCH(TRUE,OFFSET(CalculationsAndCharts!$AW$33,B250,0, $C$2-B250,1),0)+B250,"")</f>
        <v/>
      </c>
      <c r="C251" s="261" t="str">
        <f ca="1">IFERROR(OFFSET(CalculationsAndCharts!$B$32, B251,0,1,1),"")</f>
        <v/>
      </c>
      <c r="D251" s="262" t="str">
        <f ca="1">IFERROR(OFFSET(CalculationsAndCharts!$D$32, B251,0,1,1),"")</f>
        <v/>
      </c>
      <c r="E251" s="263" t="str">
        <f ca="1">IF(B251="","",IFERROR((MATCH(TRUE,OFFSET(CalculationsAndCharts!$AY$33,E250,0, $C$2-E250,1),0)+E250),""))</f>
        <v/>
      </c>
      <c r="F251" s="261" t="str">
        <f ca="1">IFERROR(OFFSET(CalculationsAndCharts!$B$32, E251,0,1,1),"")</f>
        <v/>
      </c>
      <c r="G251" s="262" t="str">
        <f ca="1">IFERROR(OFFSET(CalculationsAndCharts!$D$32, E251,0,1,1),"")</f>
        <v/>
      </c>
      <c r="H251" s="262" t="str">
        <f t="shared" ca="1" si="12"/>
        <v/>
      </c>
      <c r="I251" s="264" t="str">
        <f t="shared" ca="1" si="13"/>
        <v/>
      </c>
    </row>
    <row r="252" spans="1:9" x14ac:dyDescent="0.25">
      <c r="A252" s="168">
        <f t="shared" ca="1" si="11"/>
        <v>0</v>
      </c>
      <c r="B252" s="260" t="str">
        <f ca="1">IFERROR(MATCH(TRUE,OFFSET(CalculationsAndCharts!$AW$33,B251,0, $C$2-B251,1),0)+B251,"")</f>
        <v/>
      </c>
      <c r="C252" s="261" t="str">
        <f ca="1">IFERROR(OFFSET(CalculationsAndCharts!$B$32, B252,0,1,1),"")</f>
        <v/>
      </c>
      <c r="D252" s="262" t="str">
        <f ca="1">IFERROR(OFFSET(CalculationsAndCharts!$D$32, B252,0,1,1),"")</f>
        <v/>
      </c>
      <c r="E252" s="263" t="str">
        <f ca="1">IF(B252="","",IFERROR((MATCH(TRUE,OFFSET(CalculationsAndCharts!$AY$33,E251,0, $C$2-E251,1),0)+E251),""))</f>
        <v/>
      </c>
      <c r="F252" s="261" t="str">
        <f ca="1">IFERROR(OFFSET(CalculationsAndCharts!$B$32, E252,0,1,1),"")</f>
        <v/>
      </c>
      <c r="G252" s="262" t="str">
        <f ca="1">IFERROR(OFFSET(CalculationsAndCharts!$D$32, E252,0,1,1),"")</f>
        <v/>
      </c>
      <c r="H252" s="262" t="str">
        <f t="shared" ca="1" si="12"/>
        <v/>
      </c>
      <c r="I252" s="264" t="str">
        <f t="shared" ca="1" si="13"/>
        <v/>
      </c>
    </row>
    <row r="253" spans="1:9" x14ac:dyDescent="0.25">
      <c r="A253" s="168">
        <f t="shared" ca="1" si="11"/>
        <v>0</v>
      </c>
      <c r="B253" s="260" t="str">
        <f ca="1">IFERROR(MATCH(TRUE,OFFSET(CalculationsAndCharts!$AW$33,B252,0, $C$2-B252,1),0)+B252,"")</f>
        <v/>
      </c>
      <c r="C253" s="261" t="str">
        <f ca="1">IFERROR(OFFSET(CalculationsAndCharts!$B$32, B253,0,1,1),"")</f>
        <v/>
      </c>
      <c r="D253" s="262" t="str">
        <f ca="1">IFERROR(OFFSET(CalculationsAndCharts!$D$32, B253,0,1,1),"")</f>
        <v/>
      </c>
      <c r="E253" s="263" t="str">
        <f ca="1">IF(B253="","",IFERROR((MATCH(TRUE,OFFSET(CalculationsAndCharts!$AY$33,E252,0, $C$2-E252,1),0)+E252),""))</f>
        <v/>
      </c>
      <c r="F253" s="261" t="str">
        <f ca="1">IFERROR(OFFSET(CalculationsAndCharts!$B$32, E253,0,1,1),"")</f>
        <v/>
      </c>
      <c r="G253" s="262" t="str">
        <f ca="1">IFERROR(OFFSET(CalculationsAndCharts!$D$32, E253,0,1,1),"")</f>
        <v/>
      </c>
      <c r="H253" s="262" t="str">
        <f t="shared" ca="1" si="12"/>
        <v/>
      </c>
      <c r="I253" s="264" t="str">
        <f t="shared" ca="1" si="13"/>
        <v/>
      </c>
    </row>
    <row r="254" spans="1:9" x14ac:dyDescent="0.25">
      <c r="A254" s="168">
        <f t="shared" ca="1" si="11"/>
        <v>0</v>
      </c>
      <c r="B254" s="260" t="str">
        <f ca="1">IFERROR(MATCH(TRUE,OFFSET(CalculationsAndCharts!$AW$33,B253,0, $C$2-B253,1),0)+B253,"")</f>
        <v/>
      </c>
      <c r="C254" s="261" t="str">
        <f ca="1">IFERROR(OFFSET(CalculationsAndCharts!$B$32, B254,0,1,1),"")</f>
        <v/>
      </c>
      <c r="D254" s="262" t="str">
        <f ca="1">IFERROR(OFFSET(CalculationsAndCharts!$D$32, B254,0,1,1),"")</f>
        <v/>
      </c>
      <c r="E254" s="263" t="str">
        <f ca="1">IF(B254="","",IFERROR((MATCH(TRUE,OFFSET(CalculationsAndCharts!$AY$33,E253,0, $C$2-E253,1),0)+E253),""))</f>
        <v/>
      </c>
      <c r="F254" s="261" t="str">
        <f ca="1">IFERROR(OFFSET(CalculationsAndCharts!$B$32, E254,0,1,1),"")</f>
        <v/>
      </c>
      <c r="G254" s="262" t="str">
        <f ca="1">IFERROR(OFFSET(CalculationsAndCharts!$D$32, E254,0,1,1),"")</f>
        <v/>
      </c>
      <c r="H254" s="262" t="str">
        <f t="shared" ca="1" si="12"/>
        <v/>
      </c>
      <c r="I254" s="264" t="str">
        <f t="shared" ca="1" si="13"/>
        <v/>
      </c>
    </row>
    <row r="255" spans="1:9" x14ac:dyDescent="0.25">
      <c r="A255" s="168">
        <f t="shared" ca="1" si="11"/>
        <v>0</v>
      </c>
      <c r="B255" s="260" t="str">
        <f ca="1">IFERROR(MATCH(TRUE,OFFSET(CalculationsAndCharts!$AW$33,B254,0, $C$2-B254,1),0)+B254,"")</f>
        <v/>
      </c>
      <c r="C255" s="261" t="str">
        <f ca="1">IFERROR(OFFSET(CalculationsAndCharts!$B$32, B255,0,1,1),"")</f>
        <v/>
      </c>
      <c r="D255" s="262" t="str">
        <f ca="1">IFERROR(OFFSET(CalculationsAndCharts!$D$32, B255,0,1,1),"")</f>
        <v/>
      </c>
      <c r="E255" s="263" t="str">
        <f ca="1">IF(B255="","",IFERROR((MATCH(TRUE,OFFSET(CalculationsAndCharts!$AY$33,E254,0, $C$2-E254,1),0)+E254),""))</f>
        <v/>
      </c>
      <c r="F255" s="261" t="str">
        <f ca="1">IFERROR(OFFSET(CalculationsAndCharts!$B$32, E255,0,1,1),"")</f>
        <v/>
      </c>
      <c r="G255" s="262" t="str">
        <f ca="1">IFERROR(OFFSET(CalculationsAndCharts!$D$32, E255,0,1,1),"")</f>
        <v/>
      </c>
      <c r="H255" s="262" t="str">
        <f t="shared" ca="1" si="12"/>
        <v/>
      </c>
      <c r="I255" s="264" t="str">
        <f t="shared" ca="1" si="13"/>
        <v/>
      </c>
    </row>
    <row r="256" spans="1:9" x14ac:dyDescent="0.25">
      <c r="A256" s="168">
        <f t="shared" ca="1" si="11"/>
        <v>0</v>
      </c>
      <c r="B256" s="260" t="str">
        <f ca="1">IFERROR(MATCH(TRUE,OFFSET(CalculationsAndCharts!$AW$33,B255,0, $C$2-B255,1),0)+B255,"")</f>
        <v/>
      </c>
      <c r="C256" s="261" t="str">
        <f ca="1">IFERROR(OFFSET(CalculationsAndCharts!$B$32, B256,0,1,1),"")</f>
        <v/>
      </c>
      <c r="D256" s="262" t="str">
        <f ca="1">IFERROR(OFFSET(CalculationsAndCharts!$D$32, B256,0,1,1),"")</f>
        <v/>
      </c>
      <c r="E256" s="263" t="str">
        <f ca="1">IF(B256="","",IFERROR((MATCH(TRUE,OFFSET(CalculationsAndCharts!$AY$33,E255,0, $C$2-E255,1),0)+E255),""))</f>
        <v/>
      </c>
      <c r="F256" s="261" t="str">
        <f ca="1">IFERROR(OFFSET(CalculationsAndCharts!$B$32, E256,0,1,1),"")</f>
        <v/>
      </c>
      <c r="G256" s="262" t="str">
        <f ca="1">IFERROR(OFFSET(CalculationsAndCharts!$D$32, E256,0,1,1),"")</f>
        <v/>
      </c>
      <c r="H256" s="262" t="str">
        <f t="shared" ca="1" si="12"/>
        <v/>
      </c>
      <c r="I256" s="264" t="str">
        <f t="shared" ca="1" si="13"/>
        <v/>
      </c>
    </row>
    <row r="257" spans="1:9" x14ac:dyDescent="0.25">
      <c r="A257" s="168">
        <f t="shared" ca="1" si="11"/>
        <v>0</v>
      </c>
      <c r="B257" s="260" t="str">
        <f ca="1">IFERROR(MATCH(TRUE,OFFSET(CalculationsAndCharts!$AW$33,B256,0, $C$2-B256,1),0)+B256,"")</f>
        <v/>
      </c>
      <c r="C257" s="261" t="str">
        <f ca="1">IFERROR(OFFSET(CalculationsAndCharts!$B$32, B257,0,1,1),"")</f>
        <v/>
      </c>
      <c r="D257" s="262" t="str">
        <f ca="1">IFERROR(OFFSET(CalculationsAndCharts!$D$32, B257,0,1,1),"")</f>
        <v/>
      </c>
      <c r="E257" s="263" t="str">
        <f ca="1">IF(B257="","",IFERROR((MATCH(TRUE,OFFSET(CalculationsAndCharts!$AY$33,E256,0, $C$2-E256,1),0)+E256),""))</f>
        <v/>
      </c>
      <c r="F257" s="261" t="str">
        <f ca="1">IFERROR(OFFSET(CalculationsAndCharts!$B$32, E257,0,1,1),"")</f>
        <v/>
      </c>
      <c r="G257" s="262" t="str">
        <f ca="1">IFERROR(OFFSET(CalculationsAndCharts!$D$32, E257,0,1,1),"")</f>
        <v/>
      </c>
      <c r="H257" s="262" t="str">
        <f t="shared" ca="1" si="12"/>
        <v/>
      </c>
      <c r="I257" s="264" t="str">
        <f t="shared" ca="1" si="13"/>
        <v/>
      </c>
    </row>
    <row r="258" spans="1:9" x14ac:dyDescent="0.25">
      <c r="A258" s="168">
        <f t="shared" ca="1" si="11"/>
        <v>0</v>
      </c>
      <c r="B258" s="260" t="str">
        <f ca="1">IFERROR(MATCH(TRUE,OFFSET(CalculationsAndCharts!$AW$33,B257,0, $C$2-B257,1),0)+B257,"")</f>
        <v/>
      </c>
      <c r="C258" s="261" t="str">
        <f ca="1">IFERROR(OFFSET(CalculationsAndCharts!$B$32, B258,0,1,1),"")</f>
        <v/>
      </c>
      <c r="D258" s="262" t="str">
        <f ca="1">IFERROR(OFFSET(CalculationsAndCharts!$D$32, B258,0,1,1),"")</f>
        <v/>
      </c>
      <c r="E258" s="263" t="str">
        <f ca="1">IF(B258="","",IFERROR((MATCH(TRUE,OFFSET(CalculationsAndCharts!$AY$33,E257,0, $C$2-E257,1),0)+E257),""))</f>
        <v/>
      </c>
      <c r="F258" s="261" t="str">
        <f ca="1">IFERROR(OFFSET(CalculationsAndCharts!$B$32, E258,0,1,1),"")</f>
        <v/>
      </c>
      <c r="G258" s="262" t="str">
        <f ca="1">IFERROR(OFFSET(CalculationsAndCharts!$D$32, E258,0,1,1),"")</f>
        <v/>
      </c>
      <c r="H258" s="262" t="str">
        <f t="shared" ca="1" si="12"/>
        <v/>
      </c>
      <c r="I258" s="264" t="str">
        <f t="shared" ca="1" si="13"/>
        <v/>
      </c>
    </row>
    <row r="259" spans="1:9" x14ac:dyDescent="0.25">
      <c r="A259" s="168">
        <f t="shared" ca="1" si="11"/>
        <v>0</v>
      </c>
      <c r="B259" s="260" t="str">
        <f ca="1">IFERROR(MATCH(TRUE,OFFSET(CalculationsAndCharts!$AW$33,B258,0, $C$2-B258,1),0)+B258,"")</f>
        <v/>
      </c>
      <c r="C259" s="261" t="str">
        <f ca="1">IFERROR(OFFSET(CalculationsAndCharts!$B$32, B259,0,1,1),"")</f>
        <v/>
      </c>
      <c r="D259" s="262" t="str">
        <f ca="1">IFERROR(OFFSET(CalculationsAndCharts!$D$32, B259,0,1,1),"")</f>
        <v/>
      </c>
      <c r="E259" s="263" t="str">
        <f ca="1">IF(B259="","",IFERROR((MATCH(TRUE,OFFSET(CalculationsAndCharts!$AY$33,E258,0, $C$2-E258,1),0)+E258),""))</f>
        <v/>
      </c>
      <c r="F259" s="261" t="str">
        <f ca="1">IFERROR(OFFSET(CalculationsAndCharts!$B$32, E259,0,1,1),"")</f>
        <v/>
      </c>
      <c r="G259" s="262" t="str">
        <f ca="1">IFERROR(OFFSET(CalculationsAndCharts!$D$32, E259,0,1,1),"")</f>
        <v/>
      </c>
      <c r="H259" s="262" t="str">
        <f t="shared" ca="1" si="12"/>
        <v/>
      </c>
      <c r="I259" s="264" t="str">
        <f t="shared" ca="1" si="13"/>
        <v/>
      </c>
    </row>
    <row r="260" spans="1:9" x14ac:dyDescent="0.25">
      <c r="A260" s="168">
        <f t="shared" ca="1" si="11"/>
        <v>0</v>
      </c>
      <c r="B260" s="260" t="str">
        <f ca="1">IFERROR(MATCH(TRUE,OFFSET(CalculationsAndCharts!$AW$33,B259,0, $C$2-B259,1),0)+B259,"")</f>
        <v/>
      </c>
      <c r="C260" s="261" t="str">
        <f ca="1">IFERROR(OFFSET(CalculationsAndCharts!$B$32, B260,0,1,1),"")</f>
        <v/>
      </c>
      <c r="D260" s="262" t="str">
        <f ca="1">IFERROR(OFFSET(CalculationsAndCharts!$D$32, B260,0,1,1),"")</f>
        <v/>
      </c>
      <c r="E260" s="263" t="str">
        <f ca="1">IF(B260="","",IFERROR((MATCH(TRUE,OFFSET(CalculationsAndCharts!$AY$33,E259,0, $C$2-E259,1),0)+E259),""))</f>
        <v/>
      </c>
      <c r="F260" s="261" t="str">
        <f ca="1">IFERROR(OFFSET(CalculationsAndCharts!$B$32, E260,0,1,1),"")</f>
        <v/>
      </c>
      <c r="G260" s="262" t="str">
        <f ca="1">IFERROR(OFFSET(CalculationsAndCharts!$D$32, E260,0,1,1),"")</f>
        <v/>
      </c>
      <c r="H260" s="262" t="str">
        <f t="shared" ca="1" si="12"/>
        <v/>
      </c>
      <c r="I260" s="264" t="str">
        <f t="shared" ca="1" si="13"/>
        <v/>
      </c>
    </row>
    <row r="261" spans="1:9" x14ac:dyDescent="0.25">
      <c r="A261" s="168">
        <f t="shared" ca="1" si="11"/>
        <v>0</v>
      </c>
      <c r="B261" s="260" t="str">
        <f ca="1">IFERROR(MATCH(TRUE,OFFSET(CalculationsAndCharts!$AW$33,B260,0, $C$2-B260,1),0)+B260,"")</f>
        <v/>
      </c>
      <c r="C261" s="261" t="str">
        <f ca="1">IFERROR(OFFSET(CalculationsAndCharts!$B$32, B261,0,1,1),"")</f>
        <v/>
      </c>
      <c r="D261" s="262" t="str">
        <f ca="1">IFERROR(OFFSET(CalculationsAndCharts!$D$32, B261,0,1,1),"")</f>
        <v/>
      </c>
      <c r="E261" s="263" t="str">
        <f ca="1">IF(B261="","",IFERROR((MATCH(TRUE,OFFSET(CalculationsAndCharts!$AY$33,E260,0, $C$2-E260,1),0)+E260),""))</f>
        <v/>
      </c>
      <c r="F261" s="261" t="str">
        <f ca="1">IFERROR(OFFSET(CalculationsAndCharts!$B$32, E261,0,1,1),"")</f>
        <v/>
      </c>
      <c r="G261" s="262" t="str">
        <f ca="1">IFERROR(OFFSET(CalculationsAndCharts!$D$32, E261,0,1,1),"")</f>
        <v/>
      </c>
      <c r="H261" s="262" t="str">
        <f t="shared" ca="1" si="12"/>
        <v/>
      </c>
      <c r="I261" s="264" t="str">
        <f t="shared" ca="1" si="13"/>
        <v/>
      </c>
    </row>
    <row r="262" spans="1:9" x14ac:dyDescent="0.25">
      <c r="A262" s="168">
        <f t="shared" ca="1" si="11"/>
        <v>0</v>
      </c>
      <c r="B262" s="260" t="str">
        <f ca="1">IFERROR(MATCH(TRUE,OFFSET(CalculationsAndCharts!$AW$33,B261,0, $C$2-B261,1),0)+B261,"")</f>
        <v/>
      </c>
      <c r="C262" s="261" t="str">
        <f ca="1">IFERROR(OFFSET(CalculationsAndCharts!$B$32, B262,0,1,1),"")</f>
        <v/>
      </c>
      <c r="D262" s="262" t="str">
        <f ca="1">IFERROR(OFFSET(CalculationsAndCharts!$D$32, B262,0,1,1),"")</f>
        <v/>
      </c>
      <c r="E262" s="263" t="str">
        <f ca="1">IF(B262="","",IFERROR((MATCH(TRUE,OFFSET(CalculationsAndCharts!$AY$33,E261,0, $C$2-E261,1),0)+E261),""))</f>
        <v/>
      </c>
      <c r="F262" s="261" t="str">
        <f ca="1">IFERROR(OFFSET(CalculationsAndCharts!$B$32, E262,0,1,1),"")</f>
        <v/>
      </c>
      <c r="G262" s="262" t="str">
        <f ca="1">IFERROR(OFFSET(CalculationsAndCharts!$D$32, E262,0,1,1),"")</f>
        <v/>
      </c>
      <c r="H262" s="262" t="str">
        <f t="shared" ca="1" si="12"/>
        <v/>
      </c>
      <c r="I262" s="264" t="str">
        <f t="shared" ca="1" si="13"/>
        <v/>
      </c>
    </row>
    <row r="263" spans="1:9" x14ac:dyDescent="0.25">
      <c r="A263" s="168">
        <f t="shared" ca="1" si="11"/>
        <v>0</v>
      </c>
      <c r="B263" s="260" t="str">
        <f ca="1">IFERROR(MATCH(TRUE,OFFSET(CalculationsAndCharts!$AW$33,B262,0, $C$2-B262,1),0)+B262,"")</f>
        <v/>
      </c>
      <c r="C263" s="261" t="str">
        <f ca="1">IFERROR(OFFSET(CalculationsAndCharts!$B$32, B263,0,1,1),"")</f>
        <v/>
      </c>
      <c r="D263" s="262" t="str">
        <f ca="1">IFERROR(OFFSET(CalculationsAndCharts!$D$32, B263,0,1,1),"")</f>
        <v/>
      </c>
      <c r="E263" s="263" t="str">
        <f ca="1">IF(B263="","",IFERROR((MATCH(TRUE,OFFSET(CalculationsAndCharts!$AY$33,E262,0, $C$2-E262,1),0)+E262),""))</f>
        <v/>
      </c>
      <c r="F263" s="261" t="str">
        <f ca="1">IFERROR(OFFSET(CalculationsAndCharts!$B$32, E263,0,1,1),"")</f>
        <v/>
      </c>
      <c r="G263" s="262" t="str">
        <f ca="1">IFERROR(OFFSET(CalculationsAndCharts!$D$32, E263,0,1,1),"")</f>
        <v/>
      </c>
      <c r="H263" s="262" t="str">
        <f t="shared" ca="1" si="12"/>
        <v/>
      </c>
      <c r="I263" s="264" t="str">
        <f t="shared" ca="1" si="13"/>
        <v/>
      </c>
    </row>
    <row r="264" spans="1:9" x14ac:dyDescent="0.25">
      <c r="A264" s="168">
        <f t="shared" ca="1" si="11"/>
        <v>0</v>
      </c>
      <c r="B264" s="260" t="str">
        <f ca="1">IFERROR(MATCH(TRUE,OFFSET(CalculationsAndCharts!$AW$33,B263,0, $C$2-B263,1),0)+B263,"")</f>
        <v/>
      </c>
      <c r="C264" s="261" t="str">
        <f ca="1">IFERROR(OFFSET(CalculationsAndCharts!$B$32, B264,0,1,1),"")</f>
        <v/>
      </c>
      <c r="D264" s="262" t="str">
        <f ca="1">IFERROR(OFFSET(CalculationsAndCharts!$D$32, B264,0,1,1),"")</f>
        <v/>
      </c>
      <c r="E264" s="263" t="str">
        <f ca="1">IF(B264="","",IFERROR((MATCH(TRUE,OFFSET(CalculationsAndCharts!$AY$33,E263,0, $C$2-E263,1),0)+E263),""))</f>
        <v/>
      </c>
      <c r="F264" s="261" t="str">
        <f ca="1">IFERROR(OFFSET(CalculationsAndCharts!$B$32, E264,0,1,1),"")</f>
        <v/>
      </c>
      <c r="G264" s="262" t="str">
        <f ca="1">IFERROR(OFFSET(CalculationsAndCharts!$D$32, E264,0,1,1),"")</f>
        <v/>
      </c>
      <c r="H264" s="262" t="str">
        <f t="shared" ca="1" si="12"/>
        <v/>
      </c>
      <c r="I264" s="264" t="str">
        <f t="shared" ca="1" si="13"/>
        <v/>
      </c>
    </row>
    <row r="265" spans="1:9" x14ac:dyDescent="0.25">
      <c r="A265" s="168">
        <f t="shared" ca="1" si="11"/>
        <v>0</v>
      </c>
      <c r="B265" s="260" t="str">
        <f ca="1">IFERROR(MATCH(TRUE,OFFSET(CalculationsAndCharts!$AW$33,B264,0, $C$2-B264,1),0)+B264,"")</f>
        <v/>
      </c>
      <c r="C265" s="261" t="str">
        <f ca="1">IFERROR(OFFSET(CalculationsAndCharts!$B$32, B265,0,1,1),"")</f>
        <v/>
      </c>
      <c r="D265" s="262" t="str">
        <f ca="1">IFERROR(OFFSET(CalculationsAndCharts!$D$32, B265,0,1,1),"")</f>
        <v/>
      </c>
      <c r="E265" s="263" t="str">
        <f ca="1">IF(B265="","",IFERROR((MATCH(TRUE,OFFSET(CalculationsAndCharts!$AY$33,E264,0, $C$2-E264,1),0)+E264),""))</f>
        <v/>
      </c>
      <c r="F265" s="261" t="str">
        <f ca="1">IFERROR(OFFSET(CalculationsAndCharts!$B$32, E265,0,1,1),"")</f>
        <v/>
      </c>
      <c r="G265" s="262" t="str">
        <f ca="1">IFERROR(OFFSET(CalculationsAndCharts!$D$32, E265,0,1,1),"")</f>
        <v/>
      </c>
      <c r="H265" s="262" t="str">
        <f t="shared" ca="1" si="12"/>
        <v/>
      </c>
      <c r="I265" s="264" t="str">
        <f t="shared" ca="1" si="13"/>
        <v/>
      </c>
    </row>
    <row r="266" spans="1:9" x14ac:dyDescent="0.25">
      <c r="A266" s="168">
        <f t="shared" ca="1" si="11"/>
        <v>0</v>
      </c>
      <c r="B266" s="260" t="str">
        <f ca="1">IFERROR(MATCH(TRUE,OFFSET(CalculationsAndCharts!$AW$33,B265,0, $C$2-B265,1),0)+B265,"")</f>
        <v/>
      </c>
      <c r="C266" s="261" t="str">
        <f ca="1">IFERROR(OFFSET(CalculationsAndCharts!$B$32, B266,0,1,1),"")</f>
        <v/>
      </c>
      <c r="D266" s="262" t="str">
        <f ca="1">IFERROR(OFFSET(CalculationsAndCharts!$D$32, B266,0,1,1),"")</f>
        <v/>
      </c>
      <c r="E266" s="263" t="str">
        <f ca="1">IF(B266="","",IFERROR((MATCH(TRUE,OFFSET(CalculationsAndCharts!$AY$33,E265,0, $C$2-E265,1),0)+E265),""))</f>
        <v/>
      </c>
      <c r="F266" s="261" t="str">
        <f ca="1">IFERROR(OFFSET(CalculationsAndCharts!$B$32, E266,0,1,1),"")</f>
        <v/>
      </c>
      <c r="G266" s="262" t="str">
        <f ca="1">IFERROR(OFFSET(CalculationsAndCharts!$D$32, E266,0,1,1),"")</f>
        <v/>
      </c>
      <c r="H266" s="262" t="str">
        <f t="shared" ca="1" si="12"/>
        <v/>
      </c>
      <c r="I266" s="264" t="str">
        <f t="shared" ca="1" si="13"/>
        <v/>
      </c>
    </row>
    <row r="267" spans="1:9" x14ac:dyDescent="0.25">
      <c r="A267" s="168">
        <f t="shared" ca="1" si="11"/>
        <v>0</v>
      </c>
      <c r="B267" s="260" t="str">
        <f ca="1">IFERROR(MATCH(TRUE,OFFSET(CalculationsAndCharts!$AW$33,B266,0, $C$2-B266,1),0)+B266,"")</f>
        <v/>
      </c>
      <c r="C267" s="261" t="str">
        <f ca="1">IFERROR(OFFSET(CalculationsAndCharts!$B$32, B267,0,1,1),"")</f>
        <v/>
      </c>
      <c r="D267" s="262" t="str">
        <f ca="1">IFERROR(OFFSET(CalculationsAndCharts!$D$32, B267,0,1,1),"")</f>
        <v/>
      </c>
      <c r="E267" s="263" t="str">
        <f ca="1">IF(B267="","",IFERROR((MATCH(TRUE,OFFSET(CalculationsAndCharts!$AY$33,E266,0, $C$2-E266,1),0)+E266),""))</f>
        <v/>
      </c>
      <c r="F267" s="261" t="str">
        <f ca="1">IFERROR(OFFSET(CalculationsAndCharts!$B$32, E267,0,1,1),"")</f>
        <v/>
      </c>
      <c r="G267" s="262" t="str">
        <f ca="1">IFERROR(OFFSET(CalculationsAndCharts!$D$32, E267,0,1,1),"")</f>
        <v/>
      </c>
      <c r="H267" s="262" t="str">
        <f t="shared" ca="1" si="12"/>
        <v/>
      </c>
      <c r="I267" s="264" t="str">
        <f t="shared" ca="1" si="13"/>
        <v/>
      </c>
    </row>
    <row r="268" spans="1:9" x14ac:dyDescent="0.25">
      <c r="A268" s="168">
        <f t="shared" ca="1" si="11"/>
        <v>0</v>
      </c>
      <c r="B268" s="260" t="str">
        <f ca="1">IFERROR(MATCH(TRUE,OFFSET(CalculationsAndCharts!$AW$33,B267,0, $C$2-B267,1),0)+B267,"")</f>
        <v/>
      </c>
      <c r="C268" s="261" t="str">
        <f ca="1">IFERROR(OFFSET(CalculationsAndCharts!$B$32, B268,0,1,1),"")</f>
        <v/>
      </c>
      <c r="D268" s="262" t="str">
        <f ca="1">IFERROR(OFFSET(CalculationsAndCharts!$D$32, B268,0,1,1),"")</f>
        <v/>
      </c>
      <c r="E268" s="263" t="str">
        <f ca="1">IF(B268="","",IFERROR((MATCH(TRUE,OFFSET(CalculationsAndCharts!$AY$33,E267,0, $C$2-E267,1),0)+E267),""))</f>
        <v/>
      </c>
      <c r="F268" s="261" t="str">
        <f ca="1">IFERROR(OFFSET(CalculationsAndCharts!$B$32, E268,0,1,1),"")</f>
        <v/>
      </c>
      <c r="G268" s="262" t="str">
        <f ca="1">IFERROR(OFFSET(CalculationsAndCharts!$D$32, E268,0,1,1),"")</f>
        <v/>
      </c>
      <c r="H268" s="262" t="str">
        <f t="shared" ca="1" si="12"/>
        <v/>
      </c>
      <c r="I268" s="264" t="str">
        <f t="shared" ca="1" si="13"/>
        <v/>
      </c>
    </row>
    <row r="269" spans="1:9" x14ac:dyDescent="0.25">
      <c r="A269" s="168">
        <f t="shared" ca="1" si="11"/>
        <v>0</v>
      </c>
      <c r="B269" s="260" t="str">
        <f ca="1">IFERROR(MATCH(TRUE,OFFSET(CalculationsAndCharts!$AW$33,B268,0, $C$2-B268,1),0)+B268,"")</f>
        <v/>
      </c>
      <c r="C269" s="261" t="str">
        <f ca="1">IFERROR(OFFSET(CalculationsAndCharts!$B$32, B269,0,1,1),"")</f>
        <v/>
      </c>
      <c r="D269" s="262" t="str">
        <f ca="1">IFERROR(OFFSET(CalculationsAndCharts!$D$32, B269,0,1,1),"")</f>
        <v/>
      </c>
      <c r="E269" s="263" t="str">
        <f ca="1">IF(B269="","",IFERROR((MATCH(TRUE,OFFSET(CalculationsAndCharts!$AY$33,E268,0, $C$2-E268,1),0)+E268),""))</f>
        <v/>
      </c>
      <c r="F269" s="261" t="str">
        <f ca="1">IFERROR(OFFSET(CalculationsAndCharts!$B$32, E269,0,1,1),"")</f>
        <v/>
      </c>
      <c r="G269" s="262" t="str">
        <f ca="1">IFERROR(OFFSET(CalculationsAndCharts!$D$32, E269,0,1,1),"")</f>
        <v/>
      </c>
      <c r="H269" s="262" t="str">
        <f t="shared" ca="1" si="12"/>
        <v/>
      </c>
      <c r="I269" s="264" t="str">
        <f t="shared" ca="1" si="13"/>
        <v/>
      </c>
    </row>
    <row r="270" spans="1:9" x14ac:dyDescent="0.25">
      <c r="A270" s="168">
        <f t="shared" ca="1" si="11"/>
        <v>0</v>
      </c>
      <c r="B270" s="260" t="str">
        <f ca="1">IFERROR(MATCH(TRUE,OFFSET(CalculationsAndCharts!$AW$33,B269,0, $C$2-B269,1),0)+B269,"")</f>
        <v/>
      </c>
      <c r="C270" s="261" t="str">
        <f ca="1">IFERROR(OFFSET(CalculationsAndCharts!$B$32, B270,0,1,1),"")</f>
        <v/>
      </c>
      <c r="D270" s="262" t="str">
        <f ca="1">IFERROR(OFFSET(CalculationsAndCharts!$D$32, B270,0,1,1),"")</f>
        <v/>
      </c>
      <c r="E270" s="263" t="str">
        <f ca="1">IF(B270="","",IFERROR((MATCH(TRUE,OFFSET(CalculationsAndCharts!$AY$33,E269,0, $C$2-E269,1),0)+E269),""))</f>
        <v/>
      </c>
      <c r="F270" s="261" t="str">
        <f ca="1">IFERROR(OFFSET(CalculationsAndCharts!$B$32, E270,0,1,1),"")</f>
        <v/>
      </c>
      <c r="G270" s="262" t="str">
        <f ca="1">IFERROR(OFFSET(CalculationsAndCharts!$D$32, E270,0,1,1),"")</f>
        <v/>
      </c>
      <c r="H270" s="262" t="str">
        <f t="shared" ca="1" si="12"/>
        <v/>
      </c>
      <c r="I270" s="264" t="str">
        <f t="shared" ca="1" si="13"/>
        <v/>
      </c>
    </row>
    <row r="271" spans="1:9" x14ac:dyDescent="0.25">
      <c r="A271" s="168">
        <f t="shared" ca="1" si="11"/>
        <v>0</v>
      </c>
      <c r="B271" s="260" t="str">
        <f ca="1">IFERROR(MATCH(TRUE,OFFSET(CalculationsAndCharts!$AW$33,B270,0, $C$2-B270,1),0)+B270,"")</f>
        <v/>
      </c>
      <c r="C271" s="261" t="str">
        <f ca="1">IFERROR(OFFSET(CalculationsAndCharts!$B$32, B271,0,1,1),"")</f>
        <v/>
      </c>
      <c r="D271" s="262" t="str">
        <f ca="1">IFERROR(OFFSET(CalculationsAndCharts!$D$32, B271,0,1,1),"")</f>
        <v/>
      </c>
      <c r="E271" s="263" t="str">
        <f ca="1">IF(B271="","",IFERROR((MATCH(TRUE,OFFSET(CalculationsAndCharts!$AY$33,E270,0, $C$2-E270,1),0)+E270),""))</f>
        <v/>
      </c>
      <c r="F271" s="261" t="str">
        <f ca="1">IFERROR(OFFSET(CalculationsAndCharts!$B$32, E271,0,1,1),"")</f>
        <v/>
      </c>
      <c r="G271" s="262" t="str">
        <f ca="1">IFERROR(OFFSET(CalculationsAndCharts!$D$32, E271,0,1,1),"")</f>
        <v/>
      </c>
      <c r="H271" s="262" t="str">
        <f t="shared" ca="1" si="12"/>
        <v/>
      </c>
      <c r="I271" s="264" t="str">
        <f t="shared" ca="1" si="13"/>
        <v/>
      </c>
    </row>
    <row r="272" spans="1:9" x14ac:dyDescent="0.25">
      <c r="A272" s="168">
        <f t="shared" ref="A272:A286" ca="1" si="14">IF(B272&lt;&gt;"",1+A273,0)</f>
        <v>0</v>
      </c>
      <c r="B272" s="260" t="str">
        <f ca="1">IFERROR(MATCH(TRUE,OFFSET(CalculationsAndCharts!$AW$33,B271,0, $C$2-B271,1),0)+B271,"")</f>
        <v/>
      </c>
      <c r="C272" s="261" t="str">
        <f ca="1">IFERROR(OFFSET(CalculationsAndCharts!$B$32, B272,0,1,1),"")</f>
        <v/>
      </c>
      <c r="D272" s="262" t="str">
        <f ca="1">IFERROR(OFFSET(CalculationsAndCharts!$D$32, B272,0,1,1),"")</f>
        <v/>
      </c>
      <c r="E272" s="263" t="str">
        <f ca="1">IF(B272="","",IFERROR((MATCH(TRUE,OFFSET(CalculationsAndCharts!$AY$33,E271,0, $C$2-E271,1),0)+E271),""))</f>
        <v/>
      </c>
      <c r="F272" s="261" t="str">
        <f ca="1">IFERROR(OFFSET(CalculationsAndCharts!$B$32, E272,0,1,1),"")</f>
        <v/>
      </c>
      <c r="G272" s="262" t="str">
        <f ca="1">IFERROR(OFFSET(CalculationsAndCharts!$D$32, E272,0,1,1),"")</f>
        <v/>
      </c>
      <c r="H272" s="262" t="str">
        <f t="shared" ca="1" si="12"/>
        <v/>
      </c>
      <c r="I272" s="264" t="str">
        <f t="shared" ca="1" si="13"/>
        <v/>
      </c>
    </row>
    <row r="273" spans="1:9" x14ac:dyDescent="0.25">
      <c r="A273" s="168">
        <f t="shared" ca="1" si="14"/>
        <v>0</v>
      </c>
      <c r="B273" s="260" t="str">
        <f ca="1">IFERROR(MATCH(TRUE,OFFSET(CalculationsAndCharts!$AW$33,B272,0, $C$2-B272,1),0)+B272,"")</f>
        <v/>
      </c>
      <c r="C273" s="261" t="str">
        <f ca="1">IFERROR(OFFSET(CalculationsAndCharts!$B$32, B273,0,1,1),"")</f>
        <v/>
      </c>
      <c r="D273" s="262" t="str">
        <f ca="1">IFERROR(OFFSET(CalculationsAndCharts!$D$32, B273,0,1,1),"")</f>
        <v/>
      </c>
      <c r="E273" s="263" t="str">
        <f ca="1">IF(B273="","",IFERROR((MATCH(TRUE,OFFSET(CalculationsAndCharts!$AY$33,E272,0, $C$2-E272,1),0)+E272),""))</f>
        <v/>
      </c>
      <c r="F273" s="261" t="str">
        <f ca="1">IFERROR(OFFSET(CalculationsAndCharts!$B$32, E273,0,1,1),"")</f>
        <v/>
      </c>
      <c r="G273" s="262" t="str">
        <f ca="1">IFERROR(OFFSET(CalculationsAndCharts!$D$32, E273,0,1,1),"")</f>
        <v/>
      </c>
      <c r="H273" s="262" t="str">
        <f t="shared" ca="1" si="12"/>
        <v/>
      </c>
      <c r="I273" s="264" t="str">
        <f t="shared" ca="1" si="13"/>
        <v/>
      </c>
    </row>
    <row r="274" spans="1:9" x14ac:dyDescent="0.25">
      <c r="A274" s="168">
        <f t="shared" ca="1" si="14"/>
        <v>0</v>
      </c>
      <c r="B274" s="260" t="str">
        <f ca="1">IFERROR(MATCH(TRUE,OFFSET(CalculationsAndCharts!$AW$33,B273,0, $C$2-B273,1),0)+B273,"")</f>
        <v/>
      </c>
      <c r="C274" s="261" t="str">
        <f ca="1">IFERROR(OFFSET(CalculationsAndCharts!$B$32, B274,0,1,1),"")</f>
        <v/>
      </c>
      <c r="D274" s="262" t="str">
        <f ca="1">IFERROR(OFFSET(CalculationsAndCharts!$D$32, B274,0,1,1),"")</f>
        <v/>
      </c>
      <c r="E274" s="263" t="str">
        <f ca="1">IF(B274="","",IFERROR((MATCH(TRUE,OFFSET(CalculationsAndCharts!$AY$33,E273,0, $C$2-E273,1),0)+E273),""))</f>
        <v/>
      </c>
      <c r="F274" s="261" t="str">
        <f ca="1">IFERROR(OFFSET(CalculationsAndCharts!$B$32, E274,0,1,1),"")</f>
        <v/>
      </c>
      <c r="G274" s="262" t="str">
        <f ca="1">IFERROR(OFFSET(CalculationsAndCharts!$D$32, E274,0,1,1),"")</f>
        <v/>
      </c>
      <c r="H274" s="262" t="str">
        <f t="shared" ref="H274:H286" ca="1" si="15">IFERROR(G274-D274,"")</f>
        <v/>
      </c>
      <c r="I274" s="264" t="str">
        <f t="shared" ref="I274:I286" ca="1" si="16">IFERROR(H274+IF(""=I275,0,I275),"")</f>
        <v/>
      </c>
    </row>
    <row r="275" spans="1:9" x14ac:dyDescent="0.25">
      <c r="A275" s="168">
        <f t="shared" ca="1" si="14"/>
        <v>0</v>
      </c>
      <c r="B275" s="260" t="str">
        <f ca="1">IFERROR(MATCH(TRUE,OFFSET(CalculationsAndCharts!$AW$33,B274,0, $C$2-B274,1),0)+B274,"")</f>
        <v/>
      </c>
      <c r="C275" s="261" t="str">
        <f ca="1">IFERROR(OFFSET(CalculationsAndCharts!$B$32, B275,0,1,1),"")</f>
        <v/>
      </c>
      <c r="D275" s="262" t="str">
        <f ca="1">IFERROR(OFFSET(CalculationsAndCharts!$D$32, B275,0,1,1),"")</f>
        <v/>
      </c>
      <c r="E275" s="263" t="str">
        <f ca="1">IF(B275="","",IFERROR((MATCH(TRUE,OFFSET(CalculationsAndCharts!$AY$33,E274,0, $C$2-E274,1),0)+E274),""))</f>
        <v/>
      </c>
      <c r="F275" s="261" t="str">
        <f ca="1">IFERROR(OFFSET(CalculationsAndCharts!$B$32, E275,0,1,1),"")</f>
        <v/>
      </c>
      <c r="G275" s="262" t="str">
        <f ca="1">IFERROR(OFFSET(CalculationsAndCharts!$D$32, E275,0,1,1),"")</f>
        <v/>
      </c>
      <c r="H275" s="262" t="str">
        <f t="shared" ca="1" si="15"/>
        <v/>
      </c>
      <c r="I275" s="264" t="str">
        <f t="shared" ca="1" si="16"/>
        <v/>
      </c>
    </row>
    <row r="276" spans="1:9" x14ac:dyDescent="0.25">
      <c r="A276" s="168">
        <f t="shared" ca="1" si="14"/>
        <v>0</v>
      </c>
      <c r="B276" s="260" t="str">
        <f ca="1">IFERROR(MATCH(TRUE,OFFSET(CalculationsAndCharts!$AW$33,B275,0, $C$2-B275,1),0)+B275,"")</f>
        <v/>
      </c>
      <c r="C276" s="261" t="str">
        <f ca="1">IFERROR(OFFSET(CalculationsAndCharts!$B$32, B276,0,1,1),"")</f>
        <v/>
      </c>
      <c r="D276" s="262" t="str">
        <f ca="1">IFERROR(OFFSET(CalculationsAndCharts!$D$32, B276,0,1,1),"")</f>
        <v/>
      </c>
      <c r="E276" s="263" t="str">
        <f ca="1">IF(B276="","",IFERROR((MATCH(TRUE,OFFSET(CalculationsAndCharts!$AY$33,E275,0, $C$2-E275,1),0)+E275),""))</f>
        <v/>
      </c>
      <c r="F276" s="261" t="str">
        <f ca="1">IFERROR(OFFSET(CalculationsAndCharts!$B$32, E276,0,1,1),"")</f>
        <v/>
      </c>
      <c r="G276" s="262" t="str">
        <f ca="1">IFERROR(OFFSET(CalculationsAndCharts!$D$32, E276,0,1,1),"")</f>
        <v/>
      </c>
      <c r="H276" s="262" t="str">
        <f t="shared" ca="1" si="15"/>
        <v/>
      </c>
      <c r="I276" s="264" t="str">
        <f t="shared" ca="1" si="16"/>
        <v/>
      </c>
    </row>
    <row r="277" spans="1:9" x14ac:dyDescent="0.25">
      <c r="A277" s="168">
        <f t="shared" ca="1" si="14"/>
        <v>0</v>
      </c>
      <c r="B277" s="260" t="str">
        <f ca="1">IFERROR(MATCH(TRUE,OFFSET(CalculationsAndCharts!$AW$33,B276,0, $C$2-B276,1),0)+B276,"")</f>
        <v/>
      </c>
      <c r="C277" s="261" t="str">
        <f ca="1">IFERROR(OFFSET(CalculationsAndCharts!$B$32, B277,0,1,1),"")</f>
        <v/>
      </c>
      <c r="D277" s="262" t="str">
        <f ca="1">IFERROR(OFFSET(CalculationsAndCharts!$D$32, B277,0,1,1),"")</f>
        <v/>
      </c>
      <c r="E277" s="263" t="str">
        <f ca="1">IF(B277="","",IFERROR((MATCH(TRUE,OFFSET(CalculationsAndCharts!$AY$33,E276,0, $C$2-E276,1),0)+E276),""))</f>
        <v/>
      </c>
      <c r="F277" s="261" t="str">
        <f ca="1">IFERROR(OFFSET(CalculationsAndCharts!$B$32, E277,0,1,1),"")</f>
        <v/>
      </c>
      <c r="G277" s="262" t="str">
        <f ca="1">IFERROR(OFFSET(CalculationsAndCharts!$D$32, E277,0,1,1),"")</f>
        <v/>
      </c>
      <c r="H277" s="262" t="str">
        <f t="shared" ca="1" si="15"/>
        <v/>
      </c>
      <c r="I277" s="264" t="str">
        <f t="shared" ca="1" si="16"/>
        <v/>
      </c>
    </row>
    <row r="278" spans="1:9" x14ac:dyDescent="0.25">
      <c r="A278" s="168">
        <f t="shared" ca="1" si="14"/>
        <v>0</v>
      </c>
      <c r="B278" s="260" t="str">
        <f ca="1">IFERROR(MATCH(TRUE,OFFSET(CalculationsAndCharts!$AW$33,B277,0, $C$2-B277,1),0)+B277,"")</f>
        <v/>
      </c>
      <c r="C278" s="261" t="str">
        <f ca="1">IFERROR(OFFSET(CalculationsAndCharts!$B$32, B278,0,1,1),"")</f>
        <v/>
      </c>
      <c r="D278" s="262" t="str">
        <f ca="1">IFERROR(OFFSET(CalculationsAndCharts!$D$32, B278,0,1,1),"")</f>
        <v/>
      </c>
      <c r="E278" s="263" t="str">
        <f ca="1">IF(B278="","",IFERROR((MATCH(TRUE,OFFSET(CalculationsAndCharts!$AY$33,E277,0, $C$2-E277,1),0)+E277),""))</f>
        <v/>
      </c>
      <c r="F278" s="261" t="str">
        <f ca="1">IFERROR(OFFSET(CalculationsAndCharts!$B$32, E278,0,1,1),"")</f>
        <v/>
      </c>
      <c r="G278" s="262" t="str">
        <f ca="1">IFERROR(OFFSET(CalculationsAndCharts!$D$32, E278,0,1,1),"")</f>
        <v/>
      </c>
      <c r="H278" s="262" t="str">
        <f t="shared" ca="1" si="15"/>
        <v/>
      </c>
      <c r="I278" s="264" t="str">
        <f t="shared" ca="1" si="16"/>
        <v/>
      </c>
    </row>
    <row r="279" spans="1:9" x14ac:dyDescent="0.25">
      <c r="A279" s="168">
        <f t="shared" ca="1" si="14"/>
        <v>0</v>
      </c>
      <c r="B279" s="260" t="str">
        <f ca="1">IFERROR(MATCH(TRUE,OFFSET(CalculationsAndCharts!$AW$33,B278,0, $C$2-B278,1),0)+B278,"")</f>
        <v/>
      </c>
      <c r="C279" s="261" t="str">
        <f ca="1">IFERROR(OFFSET(CalculationsAndCharts!$B$32, B279,0,1,1),"")</f>
        <v/>
      </c>
      <c r="D279" s="262" t="str">
        <f ca="1">IFERROR(OFFSET(CalculationsAndCharts!$D$32, B279,0,1,1),"")</f>
        <v/>
      </c>
      <c r="E279" s="263" t="str">
        <f ca="1">IF(B279="","",IFERROR((MATCH(TRUE,OFFSET(CalculationsAndCharts!$AY$33,E278,0, $C$2-E278,1),0)+E278),""))</f>
        <v/>
      </c>
      <c r="F279" s="261" t="str">
        <f ca="1">IFERROR(OFFSET(CalculationsAndCharts!$B$32, E279,0,1,1),"")</f>
        <v/>
      </c>
      <c r="G279" s="262" t="str">
        <f ca="1">IFERROR(OFFSET(CalculationsAndCharts!$D$32, E279,0,1,1),"")</f>
        <v/>
      </c>
      <c r="H279" s="262" t="str">
        <f t="shared" ca="1" si="15"/>
        <v/>
      </c>
      <c r="I279" s="264" t="str">
        <f t="shared" ca="1" si="16"/>
        <v/>
      </c>
    </row>
    <row r="280" spans="1:9" x14ac:dyDescent="0.25">
      <c r="A280" s="168">
        <f t="shared" ca="1" si="14"/>
        <v>0</v>
      </c>
      <c r="B280" s="260" t="str">
        <f ca="1">IFERROR(MATCH(TRUE,OFFSET(CalculationsAndCharts!$AW$33,B279,0, $C$2-B279,1),0)+B279,"")</f>
        <v/>
      </c>
      <c r="C280" s="261" t="str">
        <f ca="1">IFERROR(OFFSET(CalculationsAndCharts!$B$32, B280,0,1,1),"")</f>
        <v/>
      </c>
      <c r="D280" s="262" t="str">
        <f ca="1">IFERROR(OFFSET(CalculationsAndCharts!$D$32, B280,0,1,1),"")</f>
        <v/>
      </c>
      <c r="E280" s="263" t="str">
        <f ca="1">IF(B280="","",IFERROR((MATCH(TRUE,OFFSET(CalculationsAndCharts!$AY$33,E279,0, $C$2-E279,1),0)+E279),""))</f>
        <v/>
      </c>
      <c r="F280" s="261" t="str">
        <f ca="1">IFERROR(OFFSET(CalculationsAndCharts!$B$32, E280,0,1,1),"")</f>
        <v/>
      </c>
      <c r="G280" s="262" t="str">
        <f ca="1">IFERROR(OFFSET(CalculationsAndCharts!$D$32, E280,0,1,1),"")</f>
        <v/>
      </c>
      <c r="H280" s="262" t="str">
        <f t="shared" ca="1" si="15"/>
        <v/>
      </c>
      <c r="I280" s="264" t="str">
        <f t="shared" ca="1" si="16"/>
        <v/>
      </c>
    </row>
    <row r="281" spans="1:9" x14ac:dyDescent="0.25">
      <c r="A281" s="168">
        <f t="shared" ca="1" si="14"/>
        <v>0</v>
      </c>
      <c r="B281" s="260" t="str">
        <f ca="1">IFERROR(MATCH(TRUE,OFFSET(CalculationsAndCharts!$AW$33,B280,0, $C$2-B280,1),0)+B280,"")</f>
        <v/>
      </c>
      <c r="C281" s="261" t="str">
        <f ca="1">IFERROR(OFFSET(CalculationsAndCharts!$B$32, B281,0,1,1),"")</f>
        <v/>
      </c>
      <c r="D281" s="262" t="str">
        <f ca="1">IFERROR(OFFSET(CalculationsAndCharts!$D$32, B281,0,1,1),"")</f>
        <v/>
      </c>
      <c r="E281" s="263" t="str">
        <f ca="1">IF(B281="","",IFERROR((MATCH(TRUE,OFFSET(CalculationsAndCharts!$AY$33,E280,0, $C$2-E280,1),0)+E280),""))</f>
        <v/>
      </c>
      <c r="F281" s="261" t="str">
        <f ca="1">IFERROR(OFFSET(CalculationsAndCharts!$B$32, E281,0,1,1),"")</f>
        <v/>
      </c>
      <c r="G281" s="262" t="str">
        <f ca="1">IFERROR(OFFSET(CalculationsAndCharts!$D$32, E281,0,1,1),"")</f>
        <v/>
      </c>
      <c r="H281" s="262" t="str">
        <f t="shared" ca="1" si="15"/>
        <v/>
      </c>
      <c r="I281" s="264" t="str">
        <f t="shared" ca="1" si="16"/>
        <v/>
      </c>
    </row>
    <row r="282" spans="1:9" x14ac:dyDescent="0.25">
      <c r="A282" s="168">
        <f t="shared" ca="1" si="14"/>
        <v>0</v>
      </c>
      <c r="B282" s="260" t="str">
        <f ca="1">IFERROR(MATCH(TRUE,OFFSET(CalculationsAndCharts!$AW$33,B281,0, $C$2-B281,1),0)+B281,"")</f>
        <v/>
      </c>
      <c r="C282" s="261" t="str">
        <f ca="1">IFERROR(OFFSET(CalculationsAndCharts!$B$32, B282,0,1,1),"")</f>
        <v/>
      </c>
      <c r="D282" s="262" t="str">
        <f ca="1">IFERROR(OFFSET(CalculationsAndCharts!$D$32, B282,0,1,1),"")</f>
        <v/>
      </c>
      <c r="E282" s="263" t="str">
        <f ca="1">IF(B282="","",IFERROR((MATCH(TRUE,OFFSET(CalculationsAndCharts!$AY$33,E281,0, $C$2-E281,1),0)+E281),""))</f>
        <v/>
      </c>
      <c r="F282" s="261" t="str">
        <f ca="1">IFERROR(OFFSET(CalculationsAndCharts!$B$32, E282,0,1,1),"")</f>
        <v/>
      </c>
      <c r="G282" s="262" t="str">
        <f ca="1">IFERROR(OFFSET(CalculationsAndCharts!$D$32, E282,0,1,1),"")</f>
        <v/>
      </c>
      <c r="H282" s="262" t="str">
        <f t="shared" ca="1" si="15"/>
        <v/>
      </c>
      <c r="I282" s="264" t="str">
        <f t="shared" ca="1" si="16"/>
        <v/>
      </c>
    </row>
    <row r="283" spans="1:9" x14ac:dyDescent="0.25">
      <c r="A283" s="168">
        <f t="shared" ca="1" si="14"/>
        <v>0</v>
      </c>
      <c r="B283" s="260" t="str">
        <f ca="1">IFERROR(MATCH(TRUE,OFFSET(CalculationsAndCharts!$AW$33,B282,0, $C$2-B282,1),0)+B282,"")</f>
        <v/>
      </c>
      <c r="C283" s="261" t="str">
        <f ca="1">IFERROR(OFFSET(CalculationsAndCharts!$B$32, B283,0,1,1),"")</f>
        <v/>
      </c>
      <c r="D283" s="262" t="str">
        <f ca="1">IFERROR(OFFSET(CalculationsAndCharts!$D$32, B283,0,1,1),"")</f>
        <v/>
      </c>
      <c r="E283" s="263" t="str">
        <f ca="1">IF(B283="","",IFERROR((MATCH(TRUE,OFFSET(CalculationsAndCharts!$AY$33,E282,0, $C$2-E282,1),0)+E282),""))</f>
        <v/>
      </c>
      <c r="F283" s="261" t="str">
        <f ca="1">IFERROR(OFFSET(CalculationsAndCharts!$B$32, E283,0,1,1),"")</f>
        <v/>
      </c>
      <c r="G283" s="262" t="str">
        <f ca="1">IFERROR(OFFSET(CalculationsAndCharts!$D$32, E283,0,1,1),"")</f>
        <v/>
      </c>
      <c r="H283" s="262" t="str">
        <f t="shared" ca="1" si="15"/>
        <v/>
      </c>
      <c r="I283" s="264" t="str">
        <f t="shared" ca="1" si="16"/>
        <v/>
      </c>
    </row>
    <row r="284" spans="1:9" x14ac:dyDescent="0.25">
      <c r="A284" s="168">
        <f t="shared" ca="1" si="14"/>
        <v>0</v>
      </c>
      <c r="B284" s="260" t="str">
        <f ca="1">IFERROR(MATCH(TRUE,OFFSET(CalculationsAndCharts!$AW$33,B283,0, $C$2-B283,1),0)+B283,"")</f>
        <v/>
      </c>
      <c r="C284" s="261" t="str">
        <f ca="1">IFERROR(OFFSET(CalculationsAndCharts!$B$32, B284,0,1,1),"")</f>
        <v/>
      </c>
      <c r="D284" s="262" t="str">
        <f ca="1">IFERROR(OFFSET(CalculationsAndCharts!$D$32, B284,0,1,1),"")</f>
        <v/>
      </c>
      <c r="E284" s="263" t="str">
        <f ca="1">IF(B284="","",IFERROR((MATCH(TRUE,OFFSET(CalculationsAndCharts!$AY$33,E283,0, $C$2-E283,1),0)+E283),""))</f>
        <v/>
      </c>
      <c r="F284" s="261" t="str">
        <f ca="1">IFERROR(OFFSET(CalculationsAndCharts!$B$32, E284,0,1,1),"")</f>
        <v/>
      </c>
      <c r="G284" s="262" t="str">
        <f ca="1">IFERROR(OFFSET(CalculationsAndCharts!$D$32, E284,0,1,1),"")</f>
        <v/>
      </c>
      <c r="H284" s="262" t="str">
        <f t="shared" ca="1" si="15"/>
        <v/>
      </c>
      <c r="I284" s="264" t="str">
        <f t="shared" ca="1" si="16"/>
        <v/>
      </c>
    </row>
    <row r="285" spans="1:9" x14ac:dyDescent="0.25">
      <c r="A285" s="168">
        <f t="shared" ca="1" si="14"/>
        <v>0</v>
      </c>
      <c r="B285" s="260" t="str">
        <f ca="1">IFERROR(MATCH(TRUE,OFFSET(CalculationsAndCharts!$AW$33,B284,0, $C$2-B284,1),0)+B284,"")</f>
        <v/>
      </c>
      <c r="C285" s="261" t="str">
        <f ca="1">IFERROR(OFFSET(CalculationsAndCharts!$B$32, B285,0,1,1),"")</f>
        <v/>
      </c>
      <c r="D285" s="262" t="str">
        <f ca="1">IFERROR(OFFSET(CalculationsAndCharts!$D$32, B285,0,1,1),"")</f>
        <v/>
      </c>
      <c r="E285" s="263" t="str">
        <f ca="1">IF(B285="","",IFERROR((MATCH(TRUE,OFFSET(CalculationsAndCharts!$AY$33,E284,0, $C$2-E284,1),0)+E284),""))</f>
        <v/>
      </c>
      <c r="F285" s="261" t="str">
        <f ca="1">IFERROR(OFFSET(CalculationsAndCharts!$B$32, E285,0,1,1),"")</f>
        <v/>
      </c>
      <c r="G285" s="262" t="str">
        <f ca="1">IFERROR(OFFSET(CalculationsAndCharts!$D$32, E285,0,1,1),"")</f>
        <v/>
      </c>
      <c r="H285" s="262" t="str">
        <f t="shared" ca="1" si="15"/>
        <v/>
      </c>
      <c r="I285" s="264" t="str">
        <f t="shared" ca="1" si="16"/>
        <v/>
      </c>
    </row>
    <row r="286" spans="1:9" x14ac:dyDescent="0.25">
      <c r="A286" s="168">
        <f t="shared" ca="1" si="14"/>
        <v>0</v>
      </c>
      <c r="B286" s="260" t="str">
        <f ca="1">IFERROR(MATCH(TRUE,OFFSET(CalculationsAndCharts!$AW$33,B285,0, $C$2-B285,1),0)+B285,"")</f>
        <v/>
      </c>
      <c r="C286" s="261" t="str">
        <f ca="1">IFERROR(OFFSET(CalculationsAndCharts!$B$32, B286,0,1,1),"")</f>
        <v/>
      </c>
      <c r="D286" s="262" t="str">
        <f ca="1">IFERROR(OFFSET(CalculationsAndCharts!$D$32, B286,0,1,1),"")</f>
        <v/>
      </c>
      <c r="E286" s="263" t="str">
        <f ca="1">IF(B286="","",IFERROR((MATCH(TRUE,OFFSET(CalculationsAndCharts!$AY$33,E285,0, $C$2-E285,1),0)+E285),""))</f>
        <v/>
      </c>
      <c r="F286" s="261" t="str">
        <f ca="1">IFERROR(OFFSET(CalculationsAndCharts!$B$32, E286,0,1,1),"")</f>
        <v/>
      </c>
      <c r="G286" s="262" t="str">
        <f ca="1">IFERROR(OFFSET(CalculationsAndCharts!$D$32, E286,0,1,1),"")</f>
        <v/>
      </c>
      <c r="H286" s="262" t="str">
        <f t="shared" ca="1" si="15"/>
        <v/>
      </c>
      <c r="I286" s="264" t="str">
        <f t="shared" ca="1" si="16"/>
        <v/>
      </c>
    </row>
  </sheetData>
  <mergeCells count="2">
    <mergeCell ref="H13:H14"/>
    <mergeCell ref="I13:I14"/>
  </mergeCells>
  <conditionalFormatting sqref="E15">
    <cfRule type="cellIs" dxfId="0" priority="2" operator="equal">
      <formula>"OPEN"</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941"/>
  <sheetViews>
    <sheetView workbookViewId="0">
      <pane ySplit="17" topLeftCell="A18" activePane="bottomLeft" state="frozenSplit"/>
      <selection pane="bottomLeft" activeCell="U29" sqref="U29"/>
    </sheetView>
  </sheetViews>
  <sheetFormatPr defaultRowHeight="13.2" x14ac:dyDescent="0.25"/>
  <cols>
    <col min="1" max="1" width="10.88671875" customWidth="1"/>
    <col min="2" max="2" width="10.6640625" customWidth="1"/>
    <col min="3" max="3" width="10.21875" style="205" customWidth="1"/>
    <col min="6" max="6" width="8.88671875" style="315"/>
    <col min="11" max="11" width="9.5546875" bestFit="1" customWidth="1"/>
  </cols>
  <sheetData>
    <row r="1" spans="1:12" x14ac:dyDescent="0.25">
      <c r="A1" s="2" t="s">
        <v>247</v>
      </c>
      <c r="F1"/>
      <c r="G1" s="45" t="s">
        <v>60</v>
      </c>
    </row>
    <row r="2" spans="1:12" x14ac:dyDescent="0.25">
      <c r="A2" s="558" t="s">
        <v>252</v>
      </c>
      <c r="B2" s="559"/>
      <c r="C2" s="559"/>
      <c r="D2" s="560"/>
      <c r="E2" s="315"/>
      <c r="G2" s="442" t="s">
        <v>256</v>
      </c>
    </row>
    <row r="3" spans="1:12" x14ac:dyDescent="0.25">
      <c r="A3" s="423"/>
      <c r="B3" s="561" t="s">
        <v>242</v>
      </c>
      <c r="C3" s="474" t="s">
        <v>243</v>
      </c>
      <c r="D3" s="474" t="s">
        <v>244</v>
      </c>
      <c r="E3" s="315"/>
      <c r="G3" s="442" t="s">
        <v>265</v>
      </c>
    </row>
    <row r="4" spans="1:12" x14ac:dyDescent="0.25">
      <c r="A4" s="424"/>
      <c r="B4" s="562"/>
      <c r="C4" s="475"/>
      <c r="D4" s="475"/>
      <c r="E4" s="315"/>
      <c r="G4" s="443" t="s">
        <v>266</v>
      </c>
      <c r="L4" s="434"/>
    </row>
    <row r="5" spans="1:12" x14ac:dyDescent="0.25">
      <c r="A5" s="424"/>
      <c r="B5" s="563"/>
      <c r="C5" s="476"/>
      <c r="D5" s="476"/>
      <c r="E5" s="315"/>
      <c r="I5" s="45" t="s">
        <v>267</v>
      </c>
    </row>
    <row r="6" spans="1:12" x14ac:dyDescent="0.25">
      <c r="A6" s="425" t="s">
        <v>30</v>
      </c>
      <c r="B6" s="439">
        <v>8</v>
      </c>
      <c r="C6" s="421">
        <v>0.1</v>
      </c>
      <c r="D6" s="419">
        <v>5</v>
      </c>
      <c r="E6" s="315"/>
      <c r="I6" s="45" t="s">
        <v>268</v>
      </c>
      <c r="K6" s="205"/>
    </row>
    <row r="7" spans="1:12" x14ac:dyDescent="0.25">
      <c r="A7" s="426" t="s">
        <v>31</v>
      </c>
      <c r="B7" s="439">
        <v>18</v>
      </c>
      <c r="C7" s="421">
        <v>0.35</v>
      </c>
      <c r="D7" s="419">
        <v>18</v>
      </c>
      <c r="E7" s="315"/>
      <c r="K7" s="435"/>
    </row>
    <row r="8" spans="1:12" x14ac:dyDescent="0.25">
      <c r="A8" s="427" t="s">
        <v>245</v>
      </c>
      <c r="B8" s="440">
        <v>1</v>
      </c>
      <c r="C8" s="422">
        <v>0.05</v>
      </c>
      <c r="D8" s="420">
        <v>1</v>
      </c>
      <c r="E8" s="315"/>
    </row>
    <row r="9" spans="1:12" x14ac:dyDescent="0.25">
      <c r="A9" s="428"/>
      <c r="B9" s="437"/>
      <c r="C9" s="429"/>
      <c r="D9" s="430"/>
      <c r="E9" s="315"/>
    </row>
    <row r="10" spans="1:12" x14ac:dyDescent="0.25">
      <c r="A10" s="431" t="s">
        <v>250</v>
      </c>
      <c r="B10" s="432">
        <f>INT(IFERROR((B7-B6)/B8+1,0))</f>
        <v>11</v>
      </c>
      <c r="C10" s="432">
        <f>INT(IFERROR((C7-C6)/C8+1,0))</f>
        <v>6</v>
      </c>
      <c r="D10" s="433">
        <f>INT(IFERROR((D7-D6)/D8+1,0))</f>
        <v>14</v>
      </c>
      <c r="E10" s="438" t="str">
        <f>IF(COUNTIF(B10:D10,"&lt;=0")&gt;0,"&lt;== A Negative or Zero number of Steps indicates an inconsistency in the corresponding Control Specification.","")</f>
        <v/>
      </c>
      <c r="F10"/>
    </row>
    <row r="12" spans="1:12" x14ac:dyDescent="0.25">
      <c r="C12" s="71" t="s">
        <v>251</v>
      </c>
      <c r="D12" s="441">
        <f>B10*C10*D10</f>
        <v>924</v>
      </c>
      <c r="E12" s="45" t="s">
        <v>248</v>
      </c>
    </row>
    <row r="14" spans="1:12" x14ac:dyDescent="0.25">
      <c r="A14" s="45" t="s">
        <v>254</v>
      </c>
    </row>
    <row r="15" spans="1:12" x14ac:dyDescent="0.25">
      <c r="A15" s="557" t="s">
        <v>249</v>
      </c>
      <c r="B15" s="495" t="s">
        <v>242</v>
      </c>
      <c r="C15" s="564" t="s">
        <v>243</v>
      </c>
      <c r="D15" s="495" t="s">
        <v>244</v>
      </c>
      <c r="E15" s="557" t="s">
        <v>246</v>
      </c>
      <c r="F15" s="556" t="s">
        <v>255</v>
      </c>
    </row>
    <row r="16" spans="1:12" x14ac:dyDescent="0.25">
      <c r="A16" s="557"/>
      <c r="B16" s="495"/>
      <c r="C16" s="564"/>
      <c r="D16" s="495"/>
      <c r="E16" s="557"/>
      <c r="F16" s="556"/>
    </row>
    <row r="17" spans="1:6" x14ac:dyDescent="0.25">
      <c r="A17" s="557"/>
      <c r="B17" s="495"/>
      <c r="C17" s="564"/>
      <c r="D17" s="495"/>
      <c r="E17" s="557"/>
      <c r="F17" s="556"/>
    </row>
    <row r="18" spans="1:6" x14ac:dyDescent="0.25">
      <c r="A18">
        <v>854</v>
      </c>
      <c r="B18">
        <v>18</v>
      </c>
      <c r="C18" s="205">
        <v>0.1</v>
      </c>
      <c r="D18">
        <v>18</v>
      </c>
      <c r="E18">
        <v>183</v>
      </c>
      <c r="F18" s="315">
        <v>2.7300546448087433</v>
      </c>
    </row>
    <row r="19" spans="1:6" x14ac:dyDescent="0.25">
      <c r="A19">
        <v>770</v>
      </c>
      <c r="B19">
        <v>17</v>
      </c>
      <c r="C19" s="205">
        <v>0.1</v>
      </c>
      <c r="D19">
        <v>18</v>
      </c>
      <c r="E19">
        <v>191</v>
      </c>
      <c r="F19" s="315">
        <v>2.6952879581151836</v>
      </c>
    </row>
    <row r="20" spans="1:6" x14ac:dyDescent="0.25">
      <c r="A20">
        <v>784</v>
      </c>
      <c r="B20">
        <v>17</v>
      </c>
      <c r="C20" s="205">
        <v>0.15</v>
      </c>
      <c r="D20">
        <v>18</v>
      </c>
      <c r="E20">
        <v>203</v>
      </c>
      <c r="F20" s="315">
        <v>2.5980295566502467</v>
      </c>
    </row>
    <row r="21" spans="1:6" x14ac:dyDescent="0.25">
      <c r="A21">
        <v>769</v>
      </c>
      <c r="B21">
        <v>17</v>
      </c>
      <c r="C21" s="205">
        <v>0.1</v>
      </c>
      <c r="D21">
        <v>17</v>
      </c>
      <c r="E21">
        <v>191</v>
      </c>
      <c r="F21" s="315">
        <v>2.597905759162304</v>
      </c>
    </row>
    <row r="22" spans="1:6" x14ac:dyDescent="0.25">
      <c r="A22">
        <v>868</v>
      </c>
      <c r="B22">
        <v>18</v>
      </c>
      <c r="C22" s="205">
        <v>0.15</v>
      </c>
      <c r="D22">
        <v>18</v>
      </c>
      <c r="E22">
        <v>200</v>
      </c>
      <c r="F22" s="315">
        <v>2.508</v>
      </c>
    </row>
    <row r="23" spans="1:6" x14ac:dyDescent="0.25">
      <c r="A23">
        <v>685</v>
      </c>
      <c r="B23">
        <v>16</v>
      </c>
      <c r="C23" s="205">
        <v>0.1</v>
      </c>
      <c r="D23">
        <v>17</v>
      </c>
      <c r="E23">
        <v>197</v>
      </c>
      <c r="F23" s="315">
        <v>2.4223350253807108</v>
      </c>
    </row>
    <row r="24" spans="1:6" x14ac:dyDescent="0.25">
      <c r="A24">
        <v>783</v>
      </c>
      <c r="B24">
        <v>17</v>
      </c>
      <c r="C24" s="205">
        <v>0.15</v>
      </c>
      <c r="D24">
        <v>17</v>
      </c>
      <c r="E24">
        <v>203</v>
      </c>
      <c r="F24" s="315">
        <v>2.4147783251231529</v>
      </c>
    </row>
    <row r="25" spans="1:6" x14ac:dyDescent="0.25">
      <c r="A25">
        <v>599</v>
      </c>
      <c r="B25">
        <v>15</v>
      </c>
      <c r="C25" s="205">
        <v>0.1</v>
      </c>
      <c r="D25">
        <v>15</v>
      </c>
      <c r="E25">
        <v>200</v>
      </c>
      <c r="F25" s="315">
        <v>2.3150000000000004</v>
      </c>
    </row>
    <row r="26" spans="1:6" x14ac:dyDescent="0.25">
      <c r="A26">
        <v>613</v>
      </c>
      <c r="B26">
        <v>15</v>
      </c>
      <c r="C26" s="205">
        <v>0.15</v>
      </c>
      <c r="D26">
        <v>15</v>
      </c>
      <c r="E26">
        <v>209</v>
      </c>
      <c r="F26" s="315">
        <v>2.302392344497608</v>
      </c>
    </row>
    <row r="27" spans="1:6" x14ac:dyDescent="0.25">
      <c r="A27">
        <v>684</v>
      </c>
      <c r="B27">
        <v>16</v>
      </c>
      <c r="C27" s="205">
        <v>0.1</v>
      </c>
      <c r="D27">
        <v>16</v>
      </c>
      <c r="E27">
        <v>197</v>
      </c>
      <c r="F27" s="315">
        <v>2.2406091370558379</v>
      </c>
    </row>
    <row r="28" spans="1:6" x14ac:dyDescent="0.25">
      <c r="A28">
        <v>686</v>
      </c>
      <c r="B28">
        <v>16</v>
      </c>
      <c r="C28" s="205">
        <v>0.1</v>
      </c>
      <c r="D28">
        <v>18</v>
      </c>
      <c r="E28">
        <v>197</v>
      </c>
      <c r="F28" s="315">
        <v>2.1959390862944161</v>
      </c>
    </row>
    <row r="29" spans="1:6" x14ac:dyDescent="0.25">
      <c r="A29">
        <v>700</v>
      </c>
      <c r="B29">
        <v>16</v>
      </c>
      <c r="C29" s="205">
        <v>0.15</v>
      </c>
      <c r="D29">
        <v>18</v>
      </c>
      <c r="E29">
        <v>208</v>
      </c>
      <c r="F29" s="315">
        <v>2.1711538461538464</v>
      </c>
    </row>
    <row r="30" spans="1:6" x14ac:dyDescent="0.25">
      <c r="A30">
        <v>698</v>
      </c>
      <c r="B30">
        <v>16</v>
      </c>
      <c r="C30" s="205">
        <v>0.15</v>
      </c>
      <c r="D30">
        <v>16</v>
      </c>
      <c r="E30">
        <v>208</v>
      </c>
      <c r="F30" s="315">
        <v>2.1682692307692308</v>
      </c>
    </row>
    <row r="31" spans="1:6" x14ac:dyDescent="0.25">
      <c r="A31">
        <v>896</v>
      </c>
      <c r="B31">
        <v>18</v>
      </c>
      <c r="C31" s="205">
        <v>0.25</v>
      </c>
      <c r="D31">
        <v>18</v>
      </c>
      <c r="E31">
        <v>194</v>
      </c>
      <c r="F31" s="315">
        <v>2.1278350515463917</v>
      </c>
    </row>
    <row r="32" spans="1:6" x14ac:dyDescent="0.25">
      <c r="A32">
        <v>443</v>
      </c>
      <c r="B32">
        <v>13</v>
      </c>
      <c r="C32" s="205">
        <v>0.15</v>
      </c>
      <c r="D32">
        <v>13</v>
      </c>
      <c r="E32">
        <v>218</v>
      </c>
      <c r="F32" s="315">
        <v>2.1247706422018346</v>
      </c>
    </row>
    <row r="33" spans="1:6" x14ac:dyDescent="0.25">
      <c r="A33">
        <v>882</v>
      </c>
      <c r="B33">
        <v>18</v>
      </c>
      <c r="C33" s="205">
        <v>0.2</v>
      </c>
      <c r="D33">
        <v>18</v>
      </c>
      <c r="E33">
        <v>202</v>
      </c>
      <c r="F33" s="315">
        <v>2.1178217821782184</v>
      </c>
    </row>
    <row r="34" spans="1:6" x14ac:dyDescent="0.25">
      <c r="A34">
        <v>515</v>
      </c>
      <c r="B34">
        <v>14</v>
      </c>
      <c r="C34" s="205">
        <v>0.1</v>
      </c>
      <c r="D34">
        <v>15</v>
      </c>
      <c r="E34">
        <v>205</v>
      </c>
      <c r="F34" s="315">
        <v>2.0917073170731713</v>
      </c>
    </row>
    <row r="35" spans="1:6" x14ac:dyDescent="0.25">
      <c r="A35">
        <v>528</v>
      </c>
      <c r="B35">
        <v>14</v>
      </c>
      <c r="C35" s="205">
        <v>0.15</v>
      </c>
      <c r="D35">
        <v>14</v>
      </c>
      <c r="E35">
        <v>212</v>
      </c>
      <c r="F35" s="315">
        <v>2.0867924528301893</v>
      </c>
    </row>
    <row r="36" spans="1:6" x14ac:dyDescent="0.25">
      <c r="A36">
        <v>429</v>
      </c>
      <c r="B36">
        <v>13</v>
      </c>
      <c r="C36" s="205">
        <v>0.1</v>
      </c>
      <c r="D36">
        <v>13</v>
      </c>
      <c r="E36">
        <v>212</v>
      </c>
      <c r="F36" s="315">
        <v>2.078301886792453</v>
      </c>
    </row>
    <row r="37" spans="1:6" x14ac:dyDescent="0.25">
      <c r="A37">
        <v>798</v>
      </c>
      <c r="B37">
        <v>17</v>
      </c>
      <c r="C37" s="205">
        <v>0.2</v>
      </c>
      <c r="D37">
        <v>18</v>
      </c>
      <c r="E37">
        <v>208</v>
      </c>
      <c r="F37" s="315">
        <v>2.0701923076923077</v>
      </c>
    </row>
    <row r="38" spans="1:6" x14ac:dyDescent="0.25">
      <c r="A38">
        <v>699</v>
      </c>
      <c r="B38">
        <v>16</v>
      </c>
      <c r="C38" s="205">
        <v>0.15</v>
      </c>
      <c r="D38">
        <v>17</v>
      </c>
      <c r="E38">
        <v>208</v>
      </c>
      <c r="F38" s="315">
        <v>2.0509615384615389</v>
      </c>
    </row>
    <row r="39" spans="1:6" x14ac:dyDescent="0.25">
      <c r="A39">
        <v>825</v>
      </c>
      <c r="B39">
        <v>17</v>
      </c>
      <c r="C39" s="205">
        <v>0.3</v>
      </c>
      <c r="D39">
        <v>17</v>
      </c>
      <c r="E39">
        <v>202</v>
      </c>
      <c r="F39" s="315">
        <v>2.0386138613861391</v>
      </c>
    </row>
    <row r="40" spans="1:6" x14ac:dyDescent="0.25">
      <c r="A40">
        <v>529</v>
      </c>
      <c r="B40">
        <v>14</v>
      </c>
      <c r="C40" s="205">
        <v>0.15</v>
      </c>
      <c r="D40">
        <v>15</v>
      </c>
      <c r="E40">
        <v>212</v>
      </c>
      <c r="F40" s="315">
        <v>2.0264150943396229</v>
      </c>
    </row>
    <row r="41" spans="1:6" x14ac:dyDescent="0.25">
      <c r="A41">
        <v>627</v>
      </c>
      <c r="B41">
        <v>15</v>
      </c>
      <c r="C41" s="205">
        <v>0.2</v>
      </c>
      <c r="D41">
        <v>15</v>
      </c>
      <c r="E41">
        <v>215</v>
      </c>
      <c r="F41" s="315">
        <v>2.0074418604651161</v>
      </c>
    </row>
    <row r="42" spans="1:6" x14ac:dyDescent="0.25">
      <c r="A42">
        <v>614</v>
      </c>
      <c r="B42">
        <v>15</v>
      </c>
      <c r="C42" s="205">
        <v>0.15</v>
      </c>
      <c r="D42">
        <v>16</v>
      </c>
      <c r="E42">
        <v>209</v>
      </c>
      <c r="F42" s="315">
        <v>2</v>
      </c>
    </row>
    <row r="43" spans="1:6" x14ac:dyDescent="0.25">
      <c r="A43">
        <v>514</v>
      </c>
      <c r="B43">
        <v>14</v>
      </c>
      <c r="C43" s="205">
        <v>0.1</v>
      </c>
      <c r="D43">
        <v>14</v>
      </c>
      <c r="E43">
        <v>205</v>
      </c>
      <c r="F43" s="315">
        <v>1.99609756097561</v>
      </c>
    </row>
    <row r="44" spans="1:6" x14ac:dyDescent="0.25">
      <c r="A44">
        <v>600</v>
      </c>
      <c r="B44">
        <v>15</v>
      </c>
      <c r="C44" s="205">
        <v>0.1</v>
      </c>
      <c r="D44">
        <v>16</v>
      </c>
      <c r="E44">
        <v>200</v>
      </c>
      <c r="F44" s="315">
        <v>1.9850000000000001</v>
      </c>
    </row>
    <row r="45" spans="1:6" x14ac:dyDescent="0.25">
      <c r="A45">
        <v>431</v>
      </c>
      <c r="B45">
        <v>13</v>
      </c>
      <c r="C45" s="205">
        <v>0.1</v>
      </c>
      <c r="D45">
        <v>15</v>
      </c>
      <c r="E45">
        <v>212</v>
      </c>
      <c r="F45" s="315">
        <v>1.9764150943396221</v>
      </c>
    </row>
    <row r="46" spans="1:6" x14ac:dyDescent="0.25">
      <c r="A46">
        <v>615</v>
      </c>
      <c r="B46">
        <v>15</v>
      </c>
      <c r="C46" s="205">
        <v>0.15</v>
      </c>
      <c r="D46">
        <v>17</v>
      </c>
      <c r="E46">
        <v>209</v>
      </c>
      <c r="F46" s="315">
        <v>1.9751196172248806</v>
      </c>
    </row>
    <row r="47" spans="1:6" x14ac:dyDescent="0.25">
      <c r="A47">
        <v>601</v>
      </c>
      <c r="B47">
        <v>15</v>
      </c>
      <c r="C47" s="205">
        <v>0.1</v>
      </c>
      <c r="D47">
        <v>17</v>
      </c>
      <c r="E47">
        <v>200</v>
      </c>
      <c r="F47" s="315">
        <v>1.9730000000000001</v>
      </c>
    </row>
    <row r="48" spans="1:6" x14ac:dyDescent="0.25">
      <c r="A48">
        <v>602</v>
      </c>
      <c r="B48">
        <v>15</v>
      </c>
      <c r="C48" s="205">
        <v>0.1</v>
      </c>
      <c r="D48">
        <v>18</v>
      </c>
      <c r="E48">
        <v>200</v>
      </c>
      <c r="F48" s="315">
        <v>1.9710000000000003</v>
      </c>
    </row>
    <row r="49" spans="1:6" x14ac:dyDescent="0.25">
      <c r="A49">
        <v>517</v>
      </c>
      <c r="B49">
        <v>14</v>
      </c>
      <c r="C49" s="205">
        <v>0.1</v>
      </c>
      <c r="D49">
        <v>17</v>
      </c>
      <c r="E49">
        <v>205</v>
      </c>
      <c r="F49" s="315">
        <v>1.949268292682927</v>
      </c>
    </row>
    <row r="50" spans="1:6" x14ac:dyDescent="0.25">
      <c r="A50">
        <v>910</v>
      </c>
      <c r="B50">
        <v>18</v>
      </c>
      <c r="C50" s="205">
        <v>0.3</v>
      </c>
      <c r="D50">
        <v>18</v>
      </c>
      <c r="E50">
        <v>200</v>
      </c>
      <c r="F50" s="315">
        <v>1.9219999999999999</v>
      </c>
    </row>
    <row r="51" spans="1:6" x14ac:dyDescent="0.25">
      <c r="A51">
        <v>445</v>
      </c>
      <c r="B51">
        <v>13</v>
      </c>
      <c r="C51" s="205">
        <v>0.15</v>
      </c>
      <c r="D51">
        <v>15</v>
      </c>
      <c r="E51">
        <v>218</v>
      </c>
      <c r="F51" s="315">
        <v>1.8981651376146786</v>
      </c>
    </row>
    <row r="52" spans="1:6" x14ac:dyDescent="0.25">
      <c r="A52">
        <v>812</v>
      </c>
      <c r="B52">
        <v>17</v>
      </c>
      <c r="C52" s="205">
        <v>0.25</v>
      </c>
      <c r="D52">
        <v>18</v>
      </c>
      <c r="E52">
        <v>200</v>
      </c>
      <c r="F52" s="315">
        <v>1.8969999999999998</v>
      </c>
    </row>
    <row r="53" spans="1:6" x14ac:dyDescent="0.25">
      <c r="A53">
        <v>518</v>
      </c>
      <c r="B53">
        <v>14</v>
      </c>
      <c r="C53" s="205">
        <v>0.1</v>
      </c>
      <c r="D53">
        <v>18</v>
      </c>
      <c r="E53">
        <v>205</v>
      </c>
      <c r="F53" s="315">
        <v>1.8946341463414633</v>
      </c>
    </row>
    <row r="54" spans="1:6" x14ac:dyDescent="0.25">
      <c r="A54">
        <v>797</v>
      </c>
      <c r="B54">
        <v>17</v>
      </c>
      <c r="C54" s="205">
        <v>0.2</v>
      </c>
      <c r="D54">
        <v>17</v>
      </c>
      <c r="E54">
        <v>208</v>
      </c>
      <c r="F54" s="315">
        <v>1.8750000000000002</v>
      </c>
    </row>
    <row r="55" spans="1:6" x14ac:dyDescent="0.25">
      <c r="A55">
        <v>359</v>
      </c>
      <c r="B55">
        <v>12</v>
      </c>
      <c r="C55" s="205">
        <v>0.15</v>
      </c>
      <c r="D55">
        <v>13</v>
      </c>
      <c r="E55">
        <v>229</v>
      </c>
      <c r="F55" s="315">
        <v>1.8724890829694325</v>
      </c>
    </row>
    <row r="56" spans="1:6" x14ac:dyDescent="0.25">
      <c r="A56">
        <v>712</v>
      </c>
      <c r="B56">
        <v>16</v>
      </c>
      <c r="C56" s="205">
        <v>0.2</v>
      </c>
      <c r="D56">
        <v>16</v>
      </c>
      <c r="E56">
        <v>211</v>
      </c>
      <c r="F56" s="315">
        <v>1.8710900473933647</v>
      </c>
    </row>
    <row r="57" spans="1:6" x14ac:dyDescent="0.25">
      <c r="A57">
        <v>457</v>
      </c>
      <c r="B57">
        <v>13</v>
      </c>
      <c r="C57" s="205">
        <v>0.2</v>
      </c>
      <c r="D57">
        <v>13</v>
      </c>
      <c r="E57">
        <v>233</v>
      </c>
      <c r="F57" s="315">
        <v>1.8566523605150211</v>
      </c>
    </row>
    <row r="58" spans="1:6" x14ac:dyDescent="0.25">
      <c r="A58">
        <v>430</v>
      </c>
      <c r="B58">
        <v>13</v>
      </c>
      <c r="C58" s="205">
        <v>0.1</v>
      </c>
      <c r="D58">
        <v>14</v>
      </c>
      <c r="E58">
        <v>212</v>
      </c>
      <c r="F58" s="315">
        <v>1.8528301886792455</v>
      </c>
    </row>
    <row r="59" spans="1:6" x14ac:dyDescent="0.25">
      <c r="A59">
        <v>531</v>
      </c>
      <c r="B59">
        <v>14</v>
      </c>
      <c r="C59" s="205">
        <v>0.15</v>
      </c>
      <c r="D59">
        <v>17</v>
      </c>
      <c r="E59">
        <v>212</v>
      </c>
      <c r="F59" s="315">
        <v>1.8500000000000008</v>
      </c>
    </row>
    <row r="60" spans="1:6" x14ac:dyDescent="0.25">
      <c r="A60">
        <v>349</v>
      </c>
      <c r="B60">
        <v>12</v>
      </c>
      <c r="C60" s="205">
        <v>0.1</v>
      </c>
      <c r="D60">
        <v>17</v>
      </c>
      <c r="E60">
        <v>222</v>
      </c>
      <c r="F60" s="315">
        <v>1.8495495495495502</v>
      </c>
    </row>
    <row r="61" spans="1:6" x14ac:dyDescent="0.25">
      <c r="A61">
        <v>434</v>
      </c>
      <c r="B61">
        <v>13</v>
      </c>
      <c r="C61" s="205">
        <v>0.1</v>
      </c>
      <c r="D61">
        <v>18</v>
      </c>
      <c r="E61">
        <v>212</v>
      </c>
      <c r="F61" s="315">
        <v>1.8481132075471698</v>
      </c>
    </row>
    <row r="62" spans="1:6" x14ac:dyDescent="0.25">
      <c r="A62">
        <v>444</v>
      </c>
      <c r="B62">
        <v>13</v>
      </c>
      <c r="C62" s="205">
        <v>0.15</v>
      </c>
      <c r="D62">
        <v>14</v>
      </c>
      <c r="E62">
        <v>218</v>
      </c>
      <c r="F62" s="315">
        <v>1.8449541284403672</v>
      </c>
    </row>
    <row r="63" spans="1:6" x14ac:dyDescent="0.25">
      <c r="A63">
        <v>616</v>
      </c>
      <c r="B63">
        <v>15</v>
      </c>
      <c r="C63" s="205">
        <v>0.15</v>
      </c>
      <c r="D63">
        <v>18</v>
      </c>
      <c r="E63">
        <v>209</v>
      </c>
      <c r="F63" s="315">
        <v>1.843062200956938</v>
      </c>
    </row>
    <row r="64" spans="1:6" x14ac:dyDescent="0.25">
      <c r="A64">
        <v>924</v>
      </c>
      <c r="B64">
        <v>18</v>
      </c>
      <c r="C64" s="205">
        <v>0.35</v>
      </c>
      <c r="D64">
        <v>18</v>
      </c>
      <c r="E64">
        <v>200</v>
      </c>
      <c r="F64" s="315">
        <v>1.839</v>
      </c>
    </row>
    <row r="65" spans="1:6" x14ac:dyDescent="0.25">
      <c r="A65">
        <v>542</v>
      </c>
      <c r="B65">
        <v>14</v>
      </c>
      <c r="C65" s="205">
        <v>0.2</v>
      </c>
      <c r="D65">
        <v>14</v>
      </c>
      <c r="E65">
        <v>224</v>
      </c>
      <c r="F65" s="315">
        <v>1.8357142857142856</v>
      </c>
    </row>
    <row r="66" spans="1:6" x14ac:dyDescent="0.25">
      <c r="A66">
        <v>516</v>
      </c>
      <c r="B66">
        <v>14</v>
      </c>
      <c r="C66" s="205">
        <v>0.1</v>
      </c>
      <c r="D66">
        <v>16</v>
      </c>
      <c r="E66">
        <v>205</v>
      </c>
      <c r="F66" s="315">
        <v>1.8165853658536586</v>
      </c>
    </row>
    <row r="67" spans="1:6" x14ac:dyDescent="0.25">
      <c r="A67">
        <v>672</v>
      </c>
      <c r="B67">
        <v>15</v>
      </c>
      <c r="C67" s="205">
        <v>0.35</v>
      </c>
      <c r="D67">
        <v>18</v>
      </c>
      <c r="E67">
        <v>214</v>
      </c>
      <c r="F67" s="315">
        <v>1.8159624413145541</v>
      </c>
    </row>
    <row r="68" spans="1:6" x14ac:dyDescent="0.25">
      <c r="A68">
        <v>532</v>
      </c>
      <c r="B68">
        <v>14</v>
      </c>
      <c r="C68" s="205">
        <v>0.15</v>
      </c>
      <c r="D68">
        <v>18</v>
      </c>
      <c r="E68">
        <v>212</v>
      </c>
      <c r="F68" s="315">
        <v>1.7981132075471695</v>
      </c>
    </row>
    <row r="69" spans="1:6" x14ac:dyDescent="0.25">
      <c r="A69">
        <v>839</v>
      </c>
      <c r="B69">
        <v>17</v>
      </c>
      <c r="C69" s="205">
        <v>0.35</v>
      </c>
      <c r="D69">
        <v>17</v>
      </c>
      <c r="E69">
        <v>202</v>
      </c>
      <c r="F69" s="315">
        <v>1.7881188118811888</v>
      </c>
    </row>
    <row r="70" spans="1:6" x14ac:dyDescent="0.25">
      <c r="A70">
        <v>458</v>
      </c>
      <c r="B70">
        <v>13</v>
      </c>
      <c r="C70" s="205">
        <v>0.2</v>
      </c>
      <c r="D70">
        <v>14</v>
      </c>
      <c r="E70">
        <v>233</v>
      </c>
      <c r="F70" s="315">
        <v>1.7871244635193138</v>
      </c>
    </row>
    <row r="71" spans="1:6" x14ac:dyDescent="0.25">
      <c r="A71">
        <v>543</v>
      </c>
      <c r="B71">
        <v>14</v>
      </c>
      <c r="C71" s="205">
        <v>0.2</v>
      </c>
      <c r="D71">
        <v>15</v>
      </c>
      <c r="E71">
        <v>224</v>
      </c>
      <c r="F71" s="315">
        <v>1.7776785714285714</v>
      </c>
    </row>
    <row r="72" spans="1:6" x14ac:dyDescent="0.25">
      <c r="A72">
        <v>644</v>
      </c>
      <c r="B72">
        <v>15</v>
      </c>
      <c r="C72" s="205">
        <v>0.25</v>
      </c>
      <c r="D72">
        <v>18</v>
      </c>
      <c r="E72">
        <v>209</v>
      </c>
      <c r="F72" s="315">
        <v>1.7703349282296654</v>
      </c>
    </row>
    <row r="73" spans="1:6" x14ac:dyDescent="0.25">
      <c r="A73">
        <v>358</v>
      </c>
      <c r="B73">
        <v>12</v>
      </c>
      <c r="C73" s="205">
        <v>0.15</v>
      </c>
      <c r="D73">
        <v>12</v>
      </c>
      <c r="E73">
        <v>229</v>
      </c>
      <c r="F73" s="315">
        <v>1.7641921397379912</v>
      </c>
    </row>
    <row r="74" spans="1:6" x14ac:dyDescent="0.25">
      <c r="A74">
        <v>530</v>
      </c>
      <c r="B74">
        <v>14</v>
      </c>
      <c r="C74" s="205">
        <v>0.15</v>
      </c>
      <c r="D74">
        <v>16</v>
      </c>
      <c r="E74">
        <v>212</v>
      </c>
      <c r="F74" s="315">
        <v>1.7641509433962264</v>
      </c>
    </row>
    <row r="75" spans="1:6" x14ac:dyDescent="0.25">
      <c r="A75">
        <v>346</v>
      </c>
      <c r="B75">
        <v>12</v>
      </c>
      <c r="C75" s="205">
        <v>0.1</v>
      </c>
      <c r="D75">
        <v>14</v>
      </c>
      <c r="E75">
        <v>222</v>
      </c>
      <c r="F75" s="315">
        <v>1.7621621621621621</v>
      </c>
    </row>
    <row r="76" spans="1:6" x14ac:dyDescent="0.25">
      <c r="A76">
        <v>669</v>
      </c>
      <c r="B76">
        <v>15</v>
      </c>
      <c r="C76" s="205">
        <v>0.35</v>
      </c>
      <c r="D76">
        <v>15</v>
      </c>
      <c r="E76">
        <v>214</v>
      </c>
      <c r="F76" s="315">
        <v>1.7579439252336451</v>
      </c>
    </row>
    <row r="77" spans="1:6" x14ac:dyDescent="0.25">
      <c r="A77">
        <v>641</v>
      </c>
      <c r="B77">
        <v>15</v>
      </c>
      <c r="C77" s="205">
        <v>0.25</v>
      </c>
      <c r="D77">
        <v>15</v>
      </c>
      <c r="E77">
        <v>209</v>
      </c>
      <c r="F77" s="315">
        <v>1.7511961722488036</v>
      </c>
    </row>
    <row r="78" spans="1:6" x14ac:dyDescent="0.25">
      <c r="A78">
        <v>446</v>
      </c>
      <c r="B78">
        <v>13</v>
      </c>
      <c r="C78" s="205">
        <v>0.15</v>
      </c>
      <c r="D78">
        <v>16</v>
      </c>
      <c r="E78">
        <v>218</v>
      </c>
      <c r="F78" s="315">
        <v>1.7486238532110094</v>
      </c>
    </row>
    <row r="79" spans="1:6" x14ac:dyDescent="0.25">
      <c r="A79">
        <v>364</v>
      </c>
      <c r="B79">
        <v>12</v>
      </c>
      <c r="C79" s="205">
        <v>0.15</v>
      </c>
      <c r="D79">
        <v>18</v>
      </c>
      <c r="E79">
        <v>229</v>
      </c>
      <c r="F79" s="315">
        <v>1.7467248908296944</v>
      </c>
    </row>
    <row r="80" spans="1:6" x14ac:dyDescent="0.25">
      <c r="A80">
        <v>459</v>
      </c>
      <c r="B80">
        <v>13</v>
      </c>
      <c r="C80" s="205">
        <v>0.2</v>
      </c>
      <c r="D80">
        <v>15</v>
      </c>
      <c r="E80">
        <v>233</v>
      </c>
      <c r="F80" s="315">
        <v>1.7399141630901287</v>
      </c>
    </row>
    <row r="81" spans="1:6" x14ac:dyDescent="0.25">
      <c r="A81">
        <v>344</v>
      </c>
      <c r="B81">
        <v>12</v>
      </c>
      <c r="C81" s="205">
        <v>0.1</v>
      </c>
      <c r="D81">
        <v>12</v>
      </c>
      <c r="E81">
        <v>222</v>
      </c>
      <c r="F81" s="315">
        <v>1.7324324324324325</v>
      </c>
    </row>
    <row r="82" spans="1:6" x14ac:dyDescent="0.25">
      <c r="A82">
        <v>811</v>
      </c>
      <c r="B82">
        <v>17</v>
      </c>
      <c r="C82" s="205">
        <v>0.25</v>
      </c>
      <c r="D82">
        <v>17</v>
      </c>
      <c r="E82">
        <v>200</v>
      </c>
      <c r="F82" s="315">
        <v>1.7320000000000002</v>
      </c>
    </row>
    <row r="83" spans="1:6" x14ac:dyDescent="0.25">
      <c r="A83">
        <v>363</v>
      </c>
      <c r="B83">
        <v>12</v>
      </c>
      <c r="C83" s="205">
        <v>0.15</v>
      </c>
      <c r="D83">
        <v>17</v>
      </c>
      <c r="E83">
        <v>229</v>
      </c>
      <c r="F83" s="315">
        <v>1.7301310043668114</v>
      </c>
    </row>
    <row r="84" spans="1:6" x14ac:dyDescent="0.25">
      <c r="A84">
        <v>628</v>
      </c>
      <c r="B84">
        <v>15</v>
      </c>
      <c r="C84" s="205">
        <v>0.2</v>
      </c>
      <c r="D84">
        <v>16</v>
      </c>
      <c r="E84">
        <v>215</v>
      </c>
      <c r="F84" s="315">
        <v>1.71906976744186</v>
      </c>
    </row>
    <row r="85" spans="1:6" x14ac:dyDescent="0.25">
      <c r="A85">
        <v>345</v>
      </c>
      <c r="B85">
        <v>12</v>
      </c>
      <c r="C85" s="205">
        <v>0.1</v>
      </c>
      <c r="D85">
        <v>13</v>
      </c>
      <c r="E85">
        <v>222</v>
      </c>
      <c r="F85" s="315">
        <v>1.7162162162162162</v>
      </c>
    </row>
    <row r="86" spans="1:6" x14ac:dyDescent="0.25">
      <c r="A86">
        <v>655</v>
      </c>
      <c r="B86">
        <v>15</v>
      </c>
      <c r="C86" s="205">
        <v>0.3</v>
      </c>
      <c r="D86">
        <v>15</v>
      </c>
      <c r="E86">
        <v>218</v>
      </c>
      <c r="F86" s="315">
        <v>1.7100917431192655</v>
      </c>
    </row>
    <row r="87" spans="1:6" x14ac:dyDescent="0.25">
      <c r="A87">
        <v>432</v>
      </c>
      <c r="B87">
        <v>13</v>
      </c>
      <c r="C87" s="205">
        <v>0.1</v>
      </c>
      <c r="D87">
        <v>16</v>
      </c>
      <c r="E87">
        <v>212</v>
      </c>
      <c r="F87" s="315">
        <v>1.7</v>
      </c>
    </row>
    <row r="88" spans="1:6" x14ac:dyDescent="0.25">
      <c r="A88">
        <v>714</v>
      </c>
      <c r="B88">
        <v>16</v>
      </c>
      <c r="C88" s="205">
        <v>0.2</v>
      </c>
      <c r="D88">
        <v>18</v>
      </c>
      <c r="E88">
        <v>211</v>
      </c>
      <c r="F88" s="315">
        <v>1.6928909952606634</v>
      </c>
    </row>
    <row r="89" spans="1:6" x14ac:dyDescent="0.25">
      <c r="A89">
        <v>373</v>
      </c>
      <c r="B89">
        <v>12</v>
      </c>
      <c r="C89" s="205">
        <v>0.2</v>
      </c>
      <c r="D89">
        <v>13</v>
      </c>
      <c r="E89">
        <v>247</v>
      </c>
      <c r="F89" s="315">
        <v>1.691497975708502</v>
      </c>
    </row>
    <row r="90" spans="1:6" x14ac:dyDescent="0.25">
      <c r="A90">
        <v>570</v>
      </c>
      <c r="B90">
        <v>14</v>
      </c>
      <c r="C90" s="205">
        <v>0.3</v>
      </c>
      <c r="D90">
        <v>14</v>
      </c>
      <c r="E90">
        <v>217</v>
      </c>
      <c r="F90" s="315">
        <v>1.6912442396313361</v>
      </c>
    </row>
    <row r="91" spans="1:6" x14ac:dyDescent="0.25">
      <c r="A91">
        <v>630</v>
      </c>
      <c r="B91">
        <v>15</v>
      </c>
      <c r="C91" s="205">
        <v>0.2</v>
      </c>
      <c r="D91">
        <v>18</v>
      </c>
      <c r="E91">
        <v>215</v>
      </c>
      <c r="F91" s="315">
        <v>1.6874418604651162</v>
      </c>
    </row>
    <row r="92" spans="1:6" x14ac:dyDescent="0.25">
      <c r="A92">
        <v>726</v>
      </c>
      <c r="B92">
        <v>16</v>
      </c>
      <c r="C92" s="205">
        <v>0.25</v>
      </c>
      <c r="D92">
        <v>16</v>
      </c>
      <c r="E92">
        <v>204</v>
      </c>
      <c r="F92" s="315">
        <v>1.6872549019607839</v>
      </c>
    </row>
    <row r="93" spans="1:6" x14ac:dyDescent="0.25">
      <c r="A93">
        <v>460</v>
      </c>
      <c r="B93">
        <v>13</v>
      </c>
      <c r="C93" s="205">
        <v>0.2</v>
      </c>
      <c r="D93">
        <v>16</v>
      </c>
      <c r="E93">
        <v>233</v>
      </c>
      <c r="F93" s="315">
        <v>1.6832618025751076</v>
      </c>
    </row>
    <row r="94" spans="1:6" x14ac:dyDescent="0.25">
      <c r="A94">
        <v>826</v>
      </c>
      <c r="B94">
        <v>17</v>
      </c>
      <c r="C94" s="205">
        <v>0.3</v>
      </c>
      <c r="D94">
        <v>18</v>
      </c>
      <c r="E94">
        <v>202</v>
      </c>
      <c r="F94" s="315">
        <v>1.6821782178217823</v>
      </c>
    </row>
    <row r="95" spans="1:6" x14ac:dyDescent="0.25">
      <c r="A95">
        <v>350</v>
      </c>
      <c r="B95">
        <v>12</v>
      </c>
      <c r="C95" s="205">
        <v>0.1</v>
      </c>
      <c r="D95">
        <v>18</v>
      </c>
      <c r="E95">
        <v>222</v>
      </c>
      <c r="F95" s="315">
        <v>1.6810810810810808</v>
      </c>
    </row>
    <row r="96" spans="1:6" x14ac:dyDescent="0.25">
      <c r="A96">
        <v>544</v>
      </c>
      <c r="B96">
        <v>14</v>
      </c>
      <c r="C96" s="205">
        <v>0.2</v>
      </c>
      <c r="D96">
        <v>16</v>
      </c>
      <c r="E96">
        <v>224</v>
      </c>
      <c r="F96" s="315">
        <v>1.6794642857142859</v>
      </c>
    </row>
    <row r="97" spans="1:6" x14ac:dyDescent="0.25">
      <c r="A97">
        <v>471</v>
      </c>
      <c r="B97">
        <v>13</v>
      </c>
      <c r="C97" s="205">
        <v>0.25</v>
      </c>
      <c r="D97">
        <v>13</v>
      </c>
      <c r="E97">
        <v>220</v>
      </c>
      <c r="F97" s="315">
        <v>1.6754545454545455</v>
      </c>
    </row>
    <row r="98" spans="1:6" x14ac:dyDescent="0.25">
      <c r="A98">
        <v>840</v>
      </c>
      <c r="B98">
        <v>17</v>
      </c>
      <c r="C98" s="205">
        <v>0.35</v>
      </c>
      <c r="D98">
        <v>18</v>
      </c>
      <c r="E98">
        <v>202</v>
      </c>
      <c r="F98" s="315">
        <v>1.6633663366336633</v>
      </c>
    </row>
    <row r="99" spans="1:6" x14ac:dyDescent="0.25">
      <c r="A99">
        <v>360</v>
      </c>
      <c r="B99">
        <v>12</v>
      </c>
      <c r="C99" s="205">
        <v>0.15</v>
      </c>
      <c r="D99">
        <v>14</v>
      </c>
      <c r="E99">
        <v>229</v>
      </c>
      <c r="F99" s="315">
        <v>1.6576419213973801</v>
      </c>
    </row>
    <row r="100" spans="1:6" x14ac:dyDescent="0.25">
      <c r="A100">
        <v>740</v>
      </c>
      <c r="B100">
        <v>16</v>
      </c>
      <c r="C100" s="205">
        <v>0.3</v>
      </c>
      <c r="D100">
        <v>16</v>
      </c>
      <c r="E100">
        <v>211</v>
      </c>
      <c r="F100" s="315">
        <v>1.6473933649289105</v>
      </c>
    </row>
    <row r="101" spans="1:6" x14ac:dyDescent="0.25">
      <c r="A101">
        <v>741</v>
      </c>
      <c r="B101">
        <v>16</v>
      </c>
      <c r="C101" s="205">
        <v>0.3</v>
      </c>
      <c r="D101">
        <v>17</v>
      </c>
      <c r="E101">
        <v>211</v>
      </c>
      <c r="F101" s="315">
        <v>1.6454976303317532</v>
      </c>
    </row>
    <row r="102" spans="1:6" x14ac:dyDescent="0.25">
      <c r="A102">
        <v>485</v>
      </c>
      <c r="B102">
        <v>13</v>
      </c>
      <c r="C102" s="205">
        <v>0.3</v>
      </c>
      <c r="D102">
        <v>13</v>
      </c>
      <c r="E102">
        <v>228</v>
      </c>
      <c r="F102" s="315">
        <v>1.6403508771929827</v>
      </c>
    </row>
    <row r="103" spans="1:6" x14ac:dyDescent="0.25">
      <c r="A103">
        <v>447</v>
      </c>
      <c r="B103">
        <v>13</v>
      </c>
      <c r="C103" s="205">
        <v>0.15</v>
      </c>
      <c r="D103">
        <v>17</v>
      </c>
      <c r="E103">
        <v>218</v>
      </c>
      <c r="F103" s="315">
        <v>1.6385321100917434</v>
      </c>
    </row>
    <row r="104" spans="1:6" x14ac:dyDescent="0.25">
      <c r="A104">
        <v>545</v>
      </c>
      <c r="B104">
        <v>14</v>
      </c>
      <c r="C104" s="205">
        <v>0.2</v>
      </c>
      <c r="D104">
        <v>17</v>
      </c>
      <c r="E104">
        <v>224</v>
      </c>
      <c r="F104" s="315">
        <v>1.6321428571428567</v>
      </c>
    </row>
    <row r="105" spans="1:6" x14ac:dyDescent="0.25">
      <c r="A105">
        <v>571</v>
      </c>
      <c r="B105">
        <v>14</v>
      </c>
      <c r="C105" s="205">
        <v>0.3</v>
      </c>
      <c r="D105">
        <v>15</v>
      </c>
      <c r="E105">
        <v>217</v>
      </c>
      <c r="F105" s="315">
        <v>1.6276497695852534</v>
      </c>
    </row>
    <row r="106" spans="1:6" x14ac:dyDescent="0.25">
      <c r="A106">
        <v>265</v>
      </c>
      <c r="B106">
        <v>11</v>
      </c>
      <c r="C106" s="205">
        <v>0.1</v>
      </c>
      <c r="D106">
        <v>17</v>
      </c>
      <c r="E106">
        <v>231</v>
      </c>
      <c r="F106" s="315">
        <v>1.6233766233766234</v>
      </c>
    </row>
    <row r="107" spans="1:6" x14ac:dyDescent="0.25">
      <c r="A107">
        <v>361</v>
      </c>
      <c r="B107">
        <v>12</v>
      </c>
      <c r="C107" s="205">
        <v>0.15</v>
      </c>
      <c r="D107">
        <v>15</v>
      </c>
      <c r="E107">
        <v>229</v>
      </c>
      <c r="F107" s="315">
        <v>1.6209606986899563</v>
      </c>
    </row>
    <row r="108" spans="1:6" x14ac:dyDescent="0.25">
      <c r="A108">
        <v>375</v>
      </c>
      <c r="B108">
        <v>12</v>
      </c>
      <c r="C108" s="205">
        <v>0.2</v>
      </c>
      <c r="D108">
        <v>15</v>
      </c>
      <c r="E108">
        <v>247</v>
      </c>
      <c r="F108" s="315">
        <v>1.6153846153846159</v>
      </c>
    </row>
    <row r="109" spans="1:6" x14ac:dyDescent="0.25">
      <c r="A109">
        <v>448</v>
      </c>
      <c r="B109">
        <v>13</v>
      </c>
      <c r="C109" s="205">
        <v>0.15</v>
      </c>
      <c r="D109">
        <v>18</v>
      </c>
      <c r="E109">
        <v>218</v>
      </c>
      <c r="F109" s="315">
        <v>1.6082568807339448</v>
      </c>
    </row>
    <row r="110" spans="1:6" x14ac:dyDescent="0.25">
      <c r="A110">
        <v>273</v>
      </c>
      <c r="B110">
        <v>11</v>
      </c>
      <c r="C110" s="205">
        <v>0.15</v>
      </c>
      <c r="D110">
        <v>11</v>
      </c>
      <c r="E110">
        <v>239</v>
      </c>
      <c r="F110" s="315">
        <v>1.6075313807531388</v>
      </c>
    </row>
    <row r="111" spans="1:6" x14ac:dyDescent="0.25">
      <c r="A111">
        <v>461</v>
      </c>
      <c r="B111">
        <v>13</v>
      </c>
      <c r="C111" s="205">
        <v>0.2</v>
      </c>
      <c r="D111">
        <v>17</v>
      </c>
      <c r="E111">
        <v>233</v>
      </c>
      <c r="F111" s="315">
        <v>1.6034334763948495</v>
      </c>
    </row>
    <row r="112" spans="1:6" x14ac:dyDescent="0.25">
      <c r="A112">
        <v>658</v>
      </c>
      <c r="B112">
        <v>15</v>
      </c>
      <c r="C112" s="205">
        <v>0.3</v>
      </c>
      <c r="D112">
        <v>18</v>
      </c>
      <c r="E112">
        <v>218</v>
      </c>
      <c r="F112" s="315">
        <v>1.601834862385322</v>
      </c>
    </row>
    <row r="113" spans="1:6" x14ac:dyDescent="0.25">
      <c r="A113">
        <v>433</v>
      </c>
      <c r="B113">
        <v>13</v>
      </c>
      <c r="C113" s="205">
        <v>0.1</v>
      </c>
      <c r="D113">
        <v>17</v>
      </c>
      <c r="E113">
        <v>212</v>
      </c>
      <c r="F113" s="315">
        <v>1.600943396226415</v>
      </c>
    </row>
    <row r="114" spans="1:6" x14ac:dyDescent="0.25">
      <c r="A114">
        <v>264</v>
      </c>
      <c r="B114">
        <v>11</v>
      </c>
      <c r="C114" s="205">
        <v>0.1</v>
      </c>
      <c r="D114">
        <v>16</v>
      </c>
      <c r="E114">
        <v>231</v>
      </c>
      <c r="F114" s="315">
        <v>1.5991341991341996</v>
      </c>
    </row>
    <row r="115" spans="1:6" x14ac:dyDescent="0.25">
      <c r="A115">
        <v>348</v>
      </c>
      <c r="B115">
        <v>12</v>
      </c>
      <c r="C115" s="205">
        <v>0.1</v>
      </c>
      <c r="D115">
        <v>16</v>
      </c>
      <c r="E115">
        <v>222</v>
      </c>
      <c r="F115" s="315">
        <v>1.5900900900900896</v>
      </c>
    </row>
    <row r="116" spans="1:6" x14ac:dyDescent="0.25">
      <c r="A116">
        <v>278</v>
      </c>
      <c r="B116">
        <v>11</v>
      </c>
      <c r="C116" s="205">
        <v>0.15</v>
      </c>
      <c r="D116">
        <v>16</v>
      </c>
      <c r="E116">
        <v>239</v>
      </c>
      <c r="F116" s="315">
        <v>1.5857740585774054</v>
      </c>
    </row>
    <row r="117" spans="1:6" x14ac:dyDescent="0.25">
      <c r="A117">
        <v>754</v>
      </c>
      <c r="B117">
        <v>16</v>
      </c>
      <c r="C117" s="205">
        <v>0.35</v>
      </c>
      <c r="D117">
        <v>16</v>
      </c>
      <c r="E117">
        <v>201</v>
      </c>
      <c r="F117" s="315">
        <v>1.5850746268656717</v>
      </c>
    </row>
    <row r="118" spans="1:6" x14ac:dyDescent="0.25">
      <c r="A118">
        <v>713</v>
      </c>
      <c r="B118">
        <v>16</v>
      </c>
      <c r="C118" s="205">
        <v>0.2</v>
      </c>
      <c r="D118">
        <v>17</v>
      </c>
      <c r="E118">
        <v>211</v>
      </c>
      <c r="F118" s="315">
        <v>1.5848341232227494</v>
      </c>
    </row>
    <row r="119" spans="1:6" x14ac:dyDescent="0.25">
      <c r="A119">
        <v>728</v>
      </c>
      <c r="B119">
        <v>16</v>
      </c>
      <c r="C119" s="205">
        <v>0.25</v>
      </c>
      <c r="D119">
        <v>18</v>
      </c>
      <c r="E119">
        <v>204</v>
      </c>
      <c r="F119" s="315">
        <v>1.582352941176471</v>
      </c>
    </row>
    <row r="120" spans="1:6" x14ac:dyDescent="0.25">
      <c r="A120">
        <v>584</v>
      </c>
      <c r="B120">
        <v>14</v>
      </c>
      <c r="C120" s="205">
        <v>0.35</v>
      </c>
      <c r="D120">
        <v>14</v>
      </c>
      <c r="E120">
        <v>223</v>
      </c>
      <c r="F120" s="315">
        <v>1.5802690582959635</v>
      </c>
    </row>
    <row r="121" spans="1:6" x14ac:dyDescent="0.25">
      <c r="A121">
        <v>362</v>
      </c>
      <c r="B121">
        <v>12</v>
      </c>
      <c r="C121" s="205">
        <v>0.15</v>
      </c>
      <c r="D121">
        <v>16</v>
      </c>
      <c r="E121">
        <v>229</v>
      </c>
      <c r="F121" s="315">
        <v>1.5790393013100446</v>
      </c>
    </row>
    <row r="122" spans="1:6" x14ac:dyDescent="0.25">
      <c r="A122">
        <v>755</v>
      </c>
      <c r="B122">
        <v>16</v>
      </c>
      <c r="C122" s="205">
        <v>0.35</v>
      </c>
      <c r="D122">
        <v>17</v>
      </c>
      <c r="E122">
        <v>201</v>
      </c>
      <c r="F122" s="315">
        <v>1.5781094527363186</v>
      </c>
    </row>
    <row r="123" spans="1:6" x14ac:dyDescent="0.25">
      <c r="A123">
        <v>629</v>
      </c>
      <c r="B123">
        <v>15</v>
      </c>
      <c r="C123" s="205">
        <v>0.2</v>
      </c>
      <c r="D123">
        <v>17</v>
      </c>
      <c r="E123">
        <v>215</v>
      </c>
      <c r="F123" s="315">
        <v>1.5748837209302327</v>
      </c>
    </row>
    <row r="124" spans="1:6" x14ac:dyDescent="0.25">
      <c r="A124">
        <v>727</v>
      </c>
      <c r="B124">
        <v>16</v>
      </c>
      <c r="C124" s="205">
        <v>0.25</v>
      </c>
      <c r="D124">
        <v>17</v>
      </c>
      <c r="E124">
        <v>204</v>
      </c>
      <c r="F124" s="315">
        <v>1.5696078431372553</v>
      </c>
    </row>
    <row r="125" spans="1:6" x14ac:dyDescent="0.25">
      <c r="A125">
        <v>556</v>
      </c>
      <c r="B125">
        <v>14</v>
      </c>
      <c r="C125" s="205">
        <v>0.25</v>
      </c>
      <c r="D125">
        <v>14</v>
      </c>
      <c r="E125">
        <v>211</v>
      </c>
      <c r="F125" s="315">
        <v>1.5668246445497627</v>
      </c>
    </row>
    <row r="126" spans="1:6" x14ac:dyDescent="0.25">
      <c r="A126">
        <v>372</v>
      </c>
      <c r="B126">
        <v>12</v>
      </c>
      <c r="C126" s="205">
        <v>0.2</v>
      </c>
      <c r="D126">
        <v>12</v>
      </c>
      <c r="E126">
        <v>247</v>
      </c>
      <c r="F126" s="315">
        <v>1.5530364372469636</v>
      </c>
    </row>
    <row r="127" spans="1:6" x14ac:dyDescent="0.25">
      <c r="A127">
        <v>546</v>
      </c>
      <c r="B127">
        <v>14</v>
      </c>
      <c r="C127" s="205">
        <v>0.2</v>
      </c>
      <c r="D127">
        <v>18</v>
      </c>
      <c r="E127">
        <v>224</v>
      </c>
      <c r="F127" s="315">
        <v>1.5508928571428571</v>
      </c>
    </row>
    <row r="128" spans="1:6" x14ac:dyDescent="0.25">
      <c r="A128">
        <v>347</v>
      </c>
      <c r="B128">
        <v>12</v>
      </c>
      <c r="C128" s="205">
        <v>0.1</v>
      </c>
      <c r="D128">
        <v>15</v>
      </c>
      <c r="E128">
        <v>222</v>
      </c>
      <c r="F128" s="315">
        <v>1.5441441441441439</v>
      </c>
    </row>
    <row r="129" spans="1:6" x14ac:dyDescent="0.25">
      <c r="A129">
        <v>572</v>
      </c>
      <c r="B129">
        <v>14</v>
      </c>
      <c r="C129" s="205">
        <v>0.3</v>
      </c>
      <c r="D129">
        <v>16</v>
      </c>
      <c r="E129">
        <v>217</v>
      </c>
      <c r="F129" s="315">
        <v>1.5290322580645168</v>
      </c>
    </row>
    <row r="130" spans="1:6" x14ac:dyDescent="0.25">
      <c r="A130">
        <v>378</v>
      </c>
      <c r="B130">
        <v>12</v>
      </c>
      <c r="C130" s="205">
        <v>0.2</v>
      </c>
      <c r="D130">
        <v>18</v>
      </c>
      <c r="E130">
        <v>247</v>
      </c>
      <c r="F130" s="315">
        <v>1.5255060728744942</v>
      </c>
    </row>
    <row r="131" spans="1:6" x14ac:dyDescent="0.25">
      <c r="A131">
        <v>291</v>
      </c>
      <c r="B131">
        <v>11</v>
      </c>
      <c r="C131" s="205">
        <v>0.2</v>
      </c>
      <c r="D131">
        <v>15</v>
      </c>
      <c r="E131">
        <v>255</v>
      </c>
      <c r="F131" s="315">
        <v>1.5239215686274512</v>
      </c>
    </row>
    <row r="132" spans="1:6" x14ac:dyDescent="0.25">
      <c r="A132">
        <v>178</v>
      </c>
      <c r="B132">
        <v>10</v>
      </c>
      <c r="C132" s="205">
        <v>0.1</v>
      </c>
      <c r="D132">
        <v>14</v>
      </c>
      <c r="E132">
        <v>247</v>
      </c>
      <c r="F132" s="315">
        <v>1.5214574898785425</v>
      </c>
    </row>
    <row r="133" spans="1:6" x14ac:dyDescent="0.25">
      <c r="A133">
        <v>290</v>
      </c>
      <c r="B133">
        <v>11</v>
      </c>
      <c r="C133" s="205">
        <v>0.2</v>
      </c>
      <c r="D133">
        <v>14</v>
      </c>
      <c r="E133">
        <v>255</v>
      </c>
      <c r="F133" s="315">
        <v>1.5137254901960784</v>
      </c>
    </row>
    <row r="134" spans="1:6" x14ac:dyDescent="0.25">
      <c r="A134">
        <v>474</v>
      </c>
      <c r="B134">
        <v>13</v>
      </c>
      <c r="C134" s="205">
        <v>0.25</v>
      </c>
      <c r="D134">
        <v>16</v>
      </c>
      <c r="E134">
        <v>220</v>
      </c>
      <c r="F134" s="315">
        <v>1.5072727272727273</v>
      </c>
    </row>
    <row r="135" spans="1:6" x14ac:dyDescent="0.25">
      <c r="A135">
        <v>559</v>
      </c>
      <c r="B135">
        <v>14</v>
      </c>
      <c r="C135" s="205">
        <v>0.25</v>
      </c>
      <c r="D135">
        <v>17</v>
      </c>
      <c r="E135">
        <v>211</v>
      </c>
      <c r="F135" s="315">
        <v>1.5061611374407584</v>
      </c>
    </row>
    <row r="136" spans="1:6" x14ac:dyDescent="0.25">
      <c r="A136">
        <v>558</v>
      </c>
      <c r="B136">
        <v>14</v>
      </c>
      <c r="C136" s="205">
        <v>0.25</v>
      </c>
      <c r="D136">
        <v>16</v>
      </c>
      <c r="E136">
        <v>211</v>
      </c>
      <c r="F136" s="315">
        <v>1.5033175355450243</v>
      </c>
    </row>
    <row r="137" spans="1:6" x14ac:dyDescent="0.25">
      <c r="A137">
        <v>261</v>
      </c>
      <c r="B137">
        <v>11</v>
      </c>
      <c r="C137" s="205">
        <v>0.1</v>
      </c>
      <c r="D137">
        <v>13</v>
      </c>
      <c r="E137">
        <v>231</v>
      </c>
      <c r="F137" s="315">
        <v>1.4969696969696968</v>
      </c>
    </row>
    <row r="138" spans="1:6" x14ac:dyDescent="0.25">
      <c r="A138">
        <v>573</v>
      </c>
      <c r="B138">
        <v>14</v>
      </c>
      <c r="C138" s="205">
        <v>0.3</v>
      </c>
      <c r="D138">
        <v>17</v>
      </c>
      <c r="E138">
        <v>217</v>
      </c>
      <c r="F138" s="315">
        <v>1.4949308755760373</v>
      </c>
    </row>
    <row r="139" spans="1:6" x14ac:dyDescent="0.25">
      <c r="A139">
        <v>756</v>
      </c>
      <c r="B139">
        <v>16</v>
      </c>
      <c r="C139" s="205">
        <v>0.35</v>
      </c>
      <c r="D139">
        <v>18</v>
      </c>
      <c r="E139">
        <v>201</v>
      </c>
      <c r="F139" s="315">
        <v>1.4915422885572136</v>
      </c>
    </row>
    <row r="140" spans="1:6" x14ac:dyDescent="0.25">
      <c r="A140">
        <v>586</v>
      </c>
      <c r="B140">
        <v>14</v>
      </c>
      <c r="C140" s="205">
        <v>0.35</v>
      </c>
      <c r="D140">
        <v>16</v>
      </c>
      <c r="E140">
        <v>223</v>
      </c>
      <c r="F140" s="315">
        <v>1.4905829596412563</v>
      </c>
    </row>
    <row r="141" spans="1:6" x14ac:dyDescent="0.25">
      <c r="A141">
        <v>259</v>
      </c>
      <c r="B141">
        <v>11</v>
      </c>
      <c r="C141" s="205">
        <v>0.1</v>
      </c>
      <c r="D141">
        <v>11</v>
      </c>
      <c r="E141">
        <v>231</v>
      </c>
      <c r="F141" s="315">
        <v>1.4865800865800862</v>
      </c>
    </row>
    <row r="142" spans="1:6" x14ac:dyDescent="0.25">
      <c r="A142">
        <v>657</v>
      </c>
      <c r="B142">
        <v>15</v>
      </c>
      <c r="C142" s="205">
        <v>0.3</v>
      </c>
      <c r="D142">
        <v>17</v>
      </c>
      <c r="E142">
        <v>218</v>
      </c>
      <c r="F142" s="315">
        <v>1.4816513761467891</v>
      </c>
    </row>
    <row r="143" spans="1:6" x14ac:dyDescent="0.25">
      <c r="A143">
        <v>374</v>
      </c>
      <c r="B143">
        <v>12</v>
      </c>
      <c r="C143" s="205">
        <v>0.2</v>
      </c>
      <c r="D143">
        <v>14</v>
      </c>
      <c r="E143">
        <v>247</v>
      </c>
      <c r="F143" s="315">
        <v>1.4793522267206476</v>
      </c>
    </row>
    <row r="144" spans="1:6" x14ac:dyDescent="0.25">
      <c r="A144">
        <v>276</v>
      </c>
      <c r="B144">
        <v>11</v>
      </c>
      <c r="C144" s="205">
        <v>0.15</v>
      </c>
      <c r="D144">
        <v>14</v>
      </c>
      <c r="E144">
        <v>239</v>
      </c>
      <c r="F144" s="315">
        <v>1.4702928870292886</v>
      </c>
    </row>
    <row r="145" spans="1:6" x14ac:dyDescent="0.25">
      <c r="A145">
        <v>557</v>
      </c>
      <c r="B145">
        <v>14</v>
      </c>
      <c r="C145" s="205">
        <v>0.25</v>
      </c>
      <c r="D145">
        <v>15</v>
      </c>
      <c r="E145">
        <v>211</v>
      </c>
      <c r="F145" s="315">
        <v>1.4672985781990524</v>
      </c>
    </row>
    <row r="146" spans="1:6" x14ac:dyDescent="0.25">
      <c r="A146">
        <v>643</v>
      </c>
      <c r="B146">
        <v>15</v>
      </c>
      <c r="C146" s="205">
        <v>0.25</v>
      </c>
      <c r="D146">
        <v>17</v>
      </c>
      <c r="E146">
        <v>209</v>
      </c>
      <c r="F146" s="315">
        <v>1.4669856459330142</v>
      </c>
    </row>
    <row r="147" spans="1:6" x14ac:dyDescent="0.25">
      <c r="A147">
        <v>560</v>
      </c>
      <c r="B147">
        <v>14</v>
      </c>
      <c r="C147" s="205">
        <v>0.25</v>
      </c>
      <c r="D147">
        <v>18</v>
      </c>
      <c r="E147">
        <v>211</v>
      </c>
      <c r="F147" s="315">
        <v>1.4663507109004741</v>
      </c>
    </row>
    <row r="148" spans="1:6" x14ac:dyDescent="0.25">
      <c r="A148">
        <v>587</v>
      </c>
      <c r="B148">
        <v>14</v>
      </c>
      <c r="C148" s="205">
        <v>0.35</v>
      </c>
      <c r="D148">
        <v>17</v>
      </c>
      <c r="E148">
        <v>223</v>
      </c>
      <c r="F148" s="315">
        <v>1.4618834080717493</v>
      </c>
    </row>
    <row r="149" spans="1:6" x14ac:dyDescent="0.25">
      <c r="A149">
        <v>263</v>
      </c>
      <c r="B149">
        <v>11</v>
      </c>
      <c r="C149" s="205">
        <v>0.1</v>
      </c>
      <c r="D149">
        <v>15</v>
      </c>
      <c r="E149">
        <v>231</v>
      </c>
      <c r="F149" s="315">
        <v>1.4588744588744593</v>
      </c>
    </row>
    <row r="150" spans="1:6" x14ac:dyDescent="0.25">
      <c r="A150">
        <v>671</v>
      </c>
      <c r="B150">
        <v>15</v>
      </c>
      <c r="C150" s="205">
        <v>0.35</v>
      </c>
      <c r="D150">
        <v>17</v>
      </c>
      <c r="E150">
        <v>214</v>
      </c>
      <c r="F150" s="315">
        <v>1.4551401869158882</v>
      </c>
    </row>
    <row r="151" spans="1:6" x14ac:dyDescent="0.25">
      <c r="A151">
        <v>260</v>
      </c>
      <c r="B151">
        <v>11</v>
      </c>
      <c r="C151" s="205">
        <v>0.1</v>
      </c>
      <c r="D151">
        <v>12</v>
      </c>
      <c r="E151">
        <v>231</v>
      </c>
      <c r="F151" s="315">
        <v>1.453679653679653</v>
      </c>
    </row>
    <row r="152" spans="1:6" x14ac:dyDescent="0.25">
      <c r="A152">
        <v>292</v>
      </c>
      <c r="B152">
        <v>11</v>
      </c>
      <c r="C152" s="205">
        <v>0.2</v>
      </c>
      <c r="D152">
        <v>16</v>
      </c>
      <c r="E152">
        <v>255</v>
      </c>
      <c r="F152" s="315">
        <v>1.4533333333333331</v>
      </c>
    </row>
    <row r="153" spans="1:6" x14ac:dyDescent="0.25">
      <c r="A153">
        <v>400</v>
      </c>
      <c r="B153">
        <v>12</v>
      </c>
      <c r="C153" s="205">
        <v>0.3</v>
      </c>
      <c r="D153">
        <v>12</v>
      </c>
      <c r="E153">
        <v>234</v>
      </c>
      <c r="F153" s="315">
        <v>1.4529914529914529</v>
      </c>
    </row>
    <row r="154" spans="1:6" x14ac:dyDescent="0.25">
      <c r="A154">
        <v>262</v>
      </c>
      <c r="B154">
        <v>11</v>
      </c>
      <c r="C154" s="205">
        <v>0.1</v>
      </c>
      <c r="D154">
        <v>14</v>
      </c>
      <c r="E154">
        <v>231</v>
      </c>
      <c r="F154" s="315">
        <v>1.4519480519480519</v>
      </c>
    </row>
    <row r="155" spans="1:6" x14ac:dyDescent="0.25">
      <c r="A155">
        <v>315</v>
      </c>
      <c r="B155">
        <v>11</v>
      </c>
      <c r="C155" s="205">
        <v>0.3</v>
      </c>
      <c r="D155">
        <v>11</v>
      </c>
      <c r="E155">
        <v>245</v>
      </c>
      <c r="F155" s="315">
        <v>1.4514285714285717</v>
      </c>
    </row>
    <row r="156" spans="1:6" x14ac:dyDescent="0.25">
      <c r="A156">
        <v>266</v>
      </c>
      <c r="B156">
        <v>11</v>
      </c>
      <c r="C156" s="205">
        <v>0.1</v>
      </c>
      <c r="D156">
        <v>18</v>
      </c>
      <c r="E156">
        <v>231</v>
      </c>
      <c r="F156" s="315">
        <v>1.4467532467532465</v>
      </c>
    </row>
    <row r="157" spans="1:6" x14ac:dyDescent="0.25">
      <c r="A157">
        <v>472</v>
      </c>
      <c r="B157">
        <v>13</v>
      </c>
      <c r="C157" s="205">
        <v>0.25</v>
      </c>
      <c r="D157">
        <v>14</v>
      </c>
      <c r="E157">
        <v>220</v>
      </c>
      <c r="F157" s="315">
        <v>1.4463636363636363</v>
      </c>
    </row>
    <row r="158" spans="1:6" x14ac:dyDescent="0.25">
      <c r="A158">
        <v>389</v>
      </c>
      <c r="B158">
        <v>12</v>
      </c>
      <c r="C158" s="205">
        <v>0.25</v>
      </c>
      <c r="D158">
        <v>15</v>
      </c>
      <c r="E158">
        <v>228</v>
      </c>
      <c r="F158" s="315">
        <v>1.4456140350877194</v>
      </c>
    </row>
    <row r="159" spans="1:6" x14ac:dyDescent="0.25">
      <c r="A159">
        <v>401</v>
      </c>
      <c r="B159">
        <v>12</v>
      </c>
      <c r="C159" s="205">
        <v>0.3</v>
      </c>
      <c r="D159">
        <v>13</v>
      </c>
      <c r="E159">
        <v>234</v>
      </c>
      <c r="F159" s="315">
        <v>1.445299145299145</v>
      </c>
    </row>
    <row r="160" spans="1:6" x14ac:dyDescent="0.25">
      <c r="A160">
        <v>387</v>
      </c>
      <c r="B160">
        <v>12</v>
      </c>
      <c r="C160" s="205">
        <v>0.25</v>
      </c>
      <c r="D160">
        <v>13</v>
      </c>
      <c r="E160">
        <v>228</v>
      </c>
      <c r="F160" s="315">
        <v>1.442982456140351</v>
      </c>
    </row>
    <row r="161" spans="1:6" x14ac:dyDescent="0.25">
      <c r="A161">
        <v>194</v>
      </c>
      <c r="B161">
        <v>10</v>
      </c>
      <c r="C161" s="205">
        <v>0.15</v>
      </c>
      <c r="D161">
        <v>16</v>
      </c>
      <c r="E161">
        <v>252</v>
      </c>
      <c r="F161" s="315">
        <v>1.4388888888888887</v>
      </c>
    </row>
    <row r="162" spans="1:6" x14ac:dyDescent="0.25">
      <c r="A162">
        <v>486</v>
      </c>
      <c r="B162">
        <v>13</v>
      </c>
      <c r="C162" s="205">
        <v>0.3</v>
      </c>
      <c r="D162">
        <v>14</v>
      </c>
      <c r="E162">
        <v>228</v>
      </c>
      <c r="F162" s="315">
        <v>1.4359649122807021</v>
      </c>
    </row>
    <row r="163" spans="1:6" x14ac:dyDescent="0.25">
      <c r="A163">
        <v>642</v>
      </c>
      <c r="B163">
        <v>15</v>
      </c>
      <c r="C163" s="205">
        <v>0.25</v>
      </c>
      <c r="D163">
        <v>16</v>
      </c>
      <c r="E163">
        <v>209</v>
      </c>
      <c r="F163" s="315">
        <v>1.4315789473684213</v>
      </c>
    </row>
    <row r="164" spans="1:6" x14ac:dyDescent="0.25">
      <c r="A164">
        <v>305</v>
      </c>
      <c r="B164">
        <v>11</v>
      </c>
      <c r="C164" s="205">
        <v>0.25</v>
      </c>
      <c r="D164">
        <v>15</v>
      </c>
      <c r="E164">
        <v>241</v>
      </c>
      <c r="F164" s="315">
        <v>1.424066390041494</v>
      </c>
    </row>
    <row r="165" spans="1:6" x14ac:dyDescent="0.25">
      <c r="A165">
        <v>473</v>
      </c>
      <c r="B165">
        <v>13</v>
      </c>
      <c r="C165" s="205">
        <v>0.25</v>
      </c>
      <c r="D165">
        <v>15</v>
      </c>
      <c r="E165">
        <v>220</v>
      </c>
      <c r="F165" s="315">
        <v>1.4236363636363638</v>
      </c>
    </row>
    <row r="166" spans="1:6" x14ac:dyDescent="0.25">
      <c r="A166">
        <v>386</v>
      </c>
      <c r="B166">
        <v>12</v>
      </c>
      <c r="C166" s="205">
        <v>0.25</v>
      </c>
      <c r="D166">
        <v>12</v>
      </c>
      <c r="E166">
        <v>228</v>
      </c>
      <c r="F166" s="315">
        <v>1.4210526315789471</v>
      </c>
    </row>
    <row r="167" spans="1:6" x14ac:dyDescent="0.25">
      <c r="A167">
        <v>585</v>
      </c>
      <c r="B167">
        <v>14</v>
      </c>
      <c r="C167" s="205">
        <v>0.35</v>
      </c>
      <c r="D167">
        <v>15</v>
      </c>
      <c r="E167">
        <v>223</v>
      </c>
      <c r="F167" s="315">
        <v>1.4206278026905828</v>
      </c>
    </row>
    <row r="168" spans="1:6" x14ac:dyDescent="0.25">
      <c r="A168">
        <v>656</v>
      </c>
      <c r="B168">
        <v>15</v>
      </c>
      <c r="C168" s="205">
        <v>0.3</v>
      </c>
      <c r="D168">
        <v>16</v>
      </c>
      <c r="E168">
        <v>218</v>
      </c>
      <c r="F168" s="315">
        <v>1.4201834862385332</v>
      </c>
    </row>
    <row r="169" spans="1:6" x14ac:dyDescent="0.25">
      <c r="A169">
        <v>280</v>
      </c>
      <c r="B169">
        <v>11</v>
      </c>
      <c r="C169" s="205">
        <v>0.15</v>
      </c>
      <c r="D169">
        <v>18</v>
      </c>
      <c r="E169">
        <v>239</v>
      </c>
      <c r="F169" s="315">
        <v>1.4184100418410037</v>
      </c>
    </row>
    <row r="170" spans="1:6" x14ac:dyDescent="0.25">
      <c r="A170">
        <v>288</v>
      </c>
      <c r="B170">
        <v>11</v>
      </c>
      <c r="C170" s="205">
        <v>0.2</v>
      </c>
      <c r="D170">
        <v>12</v>
      </c>
      <c r="E170">
        <v>255</v>
      </c>
      <c r="F170" s="315">
        <v>1.4125490196078432</v>
      </c>
    </row>
    <row r="171" spans="1:6" x14ac:dyDescent="0.25">
      <c r="A171">
        <v>293</v>
      </c>
      <c r="B171">
        <v>11</v>
      </c>
      <c r="C171" s="205">
        <v>0.2</v>
      </c>
      <c r="D171">
        <v>17</v>
      </c>
      <c r="E171">
        <v>255</v>
      </c>
      <c r="F171" s="315">
        <v>1.4109803921568631</v>
      </c>
    </row>
    <row r="172" spans="1:6" x14ac:dyDescent="0.25">
      <c r="A172">
        <v>487</v>
      </c>
      <c r="B172">
        <v>13</v>
      </c>
      <c r="C172" s="205">
        <v>0.3</v>
      </c>
      <c r="D172">
        <v>15</v>
      </c>
      <c r="E172">
        <v>228</v>
      </c>
      <c r="F172" s="315">
        <v>1.4087719298245618</v>
      </c>
    </row>
    <row r="173" spans="1:6" x14ac:dyDescent="0.25">
      <c r="A173">
        <v>462</v>
      </c>
      <c r="B173">
        <v>13</v>
      </c>
      <c r="C173" s="205">
        <v>0.2</v>
      </c>
      <c r="D173">
        <v>18</v>
      </c>
      <c r="E173">
        <v>233</v>
      </c>
      <c r="F173" s="315">
        <v>1.4077253218884123</v>
      </c>
    </row>
    <row r="174" spans="1:6" x14ac:dyDescent="0.25">
      <c r="A174">
        <v>180</v>
      </c>
      <c r="B174">
        <v>10</v>
      </c>
      <c r="C174" s="205">
        <v>0.1</v>
      </c>
      <c r="D174">
        <v>16</v>
      </c>
      <c r="E174">
        <v>247</v>
      </c>
      <c r="F174" s="315">
        <v>1.4040485829959519</v>
      </c>
    </row>
    <row r="175" spans="1:6" x14ac:dyDescent="0.25">
      <c r="A175">
        <v>279</v>
      </c>
      <c r="B175">
        <v>11</v>
      </c>
      <c r="C175" s="205">
        <v>0.15</v>
      </c>
      <c r="D175">
        <v>17</v>
      </c>
      <c r="E175">
        <v>239</v>
      </c>
      <c r="F175" s="315">
        <v>1.4033472803347282</v>
      </c>
    </row>
    <row r="176" spans="1:6" x14ac:dyDescent="0.25">
      <c r="A176">
        <v>488</v>
      </c>
      <c r="B176">
        <v>13</v>
      </c>
      <c r="C176" s="205">
        <v>0.3</v>
      </c>
      <c r="D176">
        <v>16</v>
      </c>
      <c r="E176">
        <v>228</v>
      </c>
      <c r="F176" s="315">
        <v>1.4008771929824559</v>
      </c>
    </row>
    <row r="177" spans="1:6" x14ac:dyDescent="0.25">
      <c r="A177">
        <v>377</v>
      </c>
      <c r="B177">
        <v>12</v>
      </c>
      <c r="C177" s="205">
        <v>0.2</v>
      </c>
      <c r="D177">
        <v>17</v>
      </c>
      <c r="E177">
        <v>247</v>
      </c>
      <c r="F177" s="315">
        <v>1.4</v>
      </c>
    </row>
    <row r="178" spans="1:6" x14ac:dyDescent="0.25">
      <c r="A178">
        <v>207</v>
      </c>
      <c r="B178">
        <v>10</v>
      </c>
      <c r="C178" s="205">
        <v>0.2</v>
      </c>
      <c r="D178">
        <v>15</v>
      </c>
      <c r="E178">
        <v>264</v>
      </c>
      <c r="F178" s="315">
        <v>1.3969696969696968</v>
      </c>
    </row>
    <row r="179" spans="1:6" x14ac:dyDescent="0.25">
      <c r="A179">
        <v>376</v>
      </c>
      <c r="B179">
        <v>12</v>
      </c>
      <c r="C179" s="205">
        <v>0.2</v>
      </c>
      <c r="D179">
        <v>16</v>
      </c>
      <c r="E179">
        <v>247</v>
      </c>
      <c r="F179" s="315">
        <v>1.3870445344129561</v>
      </c>
    </row>
    <row r="180" spans="1:6" x14ac:dyDescent="0.25">
      <c r="A180">
        <v>588</v>
      </c>
      <c r="B180">
        <v>14</v>
      </c>
      <c r="C180" s="205">
        <v>0.35</v>
      </c>
      <c r="D180">
        <v>18</v>
      </c>
      <c r="E180">
        <v>223</v>
      </c>
      <c r="F180" s="315">
        <v>1.3802690582959645</v>
      </c>
    </row>
    <row r="181" spans="1:6" x14ac:dyDescent="0.25">
      <c r="A181">
        <v>188</v>
      </c>
      <c r="B181">
        <v>10</v>
      </c>
      <c r="C181" s="205">
        <v>0.15</v>
      </c>
      <c r="D181">
        <v>10</v>
      </c>
      <c r="E181">
        <v>252</v>
      </c>
      <c r="F181" s="315">
        <v>1.3785714285714288</v>
      </c>
    </row>
    <row r="182" spans="1:6" x14ac:dyDescent="0.25">
      <c r="A182">
        <v>192</v>
      </c>
      <c r="B182">
        <v>10</v>
      </c>
      <c r="C182" s="205">
        <v>0.15</v>
      </c>
      <c r="D182">
        <v>14</v>
      </c>
      <c r="E182">
        <v>252</v>
      </c>
      <c r="F182" s="315">
        <v>1.3785714285714286</v>
      </c>
    </row>
    <row r="183" spans="1:6" x14ac:dyDescent="0.25">
      <c r="A183">
        <v>193</v>
      </c>
      <c r="B183">
        <v>10</v>
      </c>
      <c r="C183" s="205">
        <v>0.15</v>
      </c>
      <c r="D183">
        <v>15</v>
      </c>
      <c r="E183">
        <v>252</v>
      </c>
      <c r="F183" s="315">
        <v>1.3730158730158721</v>
      </c>
    </row>
    <row r="184" spans="1:6" x14ac:dyDescent="0.25">
      <c r="A184">
        <v>191</v>
      </c>
      <c r="B184">
        <v>10</v>
      </c>
      <c r="C184" s="205">
        <v>0.15</v>
      </c>
      <c r="D184">
        <v>13</v>
      </c>
      <c r="E184">
        <v>252</v>
      </c>
      <c r="F184" s="315">
        <v>1.3642857142857143</v>
      </c>
    </row>
    <row r="185" spans="1:6" x14ac:dyDescent="0.25">
      <c r="A185">
        <v>274</v>
      </c>
      <c r="B185">
        <v>11</v>
      </c>
      <c r="C185" s="205">
        <v>0.15</v>
      </c>
      <c r="D185">
        <v>12</v>
      </c>
      <c r="E185">
        <v>239</v>
      </c>
      <c r="F185" s="315">
        <v>1.3615062761506276</v>
      </c>
    </row>
    <row r="186" spans="1:6" x14ac:dyDescent="0.25">
      <c r="A186">
        <v>174</v>
      </c>
      <c r="B186">
        <v>10</v>
      </c>
      <c r="C186" s="205">
        <v>0.1</v>
      </c>
      <c r="D186">
        <v>10</v>
      </c>
      <c r="E186">
        <v>247</v>
      </c>
      <c r="F186" s="315">
        <v>1.3522267206477727</v>
      </c>
    </row>
    <row r="187" spans="1:6" x14ac:dyDescent="0.25">
      <c r="A187">
        <v>208</v>
      </c>
      <c r="B187">
        <v>10</v>
      </c>
      <c r="C187" s="205">
        <v>0.2</v>
      </c>
      <c r="D187">
        <v>16</v>
      </c>
      <c r="E187">
        <v>264</v>
      </c>
      <c r="F187" s="315">
        <v>1.3492424242424241</v>
      </c>
    </row>
    <row r="188" spans="1:6" x14ac:dyDescent="0.25">
      <c r="A188">
        <v>322</v>
      </c>
      <c r="B188">
        <v>11</v>
      </c>
      <c r="C188" s="205">
        <v>0.3</v>
      </c>
      <c r="D188">
        <v>18</v>
      </c>
      <c r="E188">
        <v>245</v>
      </c>
      <c r="F188" s="315">
        <v>1.3469387755102045</v>
      </c>
    </row>
    <row r="189" spans="1:6" x14ac:dyDescent="0.25">
      <c r="A189">
        <v>277</v>
      </c>
      <c r="B189">
        <v>11</v>
      </c>
      <c r="C189" s="205">
        <v>0.15</v>
      </c>
      <c r="D189">
        <v>15</v>
      </c>
      <c r="E189">
        <v>239</v>
      </c>
      <c r="F189" s="315">
        <v>1.3464435146443519</v>
      </c>
    </row>
    <row r="190" spans="1:6" x14ac:dyDescent="0.25">
      <c r="A190">
        <v>403</v>
      </c>
      <c r="B190">
        <v>12</v>
      </c>
      <c r="C190" s="205">
        <v>0.3</v>
      </c>
      <c r="D190">
        <v>15</v>
      </c>
      <c r="E190">
        <v>234</v>
      </c>
      <c r="F190" s="315">
        <v>1.3461538461538463</v>
      </c>
    </row>
    <row r="191" spans="1:6" x14ac:dyDescent="0.25">
      <c r="A191">
        <v>306</v>
      </c>
      <c r="B191">
        <v>11</v>
      </c>
      <c r="C191" s="205">
        <v>0.25</v>
      </c>
      <c r="D191">
        <v>16</v>
      </c>
      <c r="E191">
        <v>241</v>
      </c>
      <c r="F191" s="315">
        <v>1.3402489626556016</v>
      </c>
    </row>
    <row r="192" spans="1:6" x14ac:dyDescent="0.25">
      <c r="A192">
        <v>670</v>
      </c>
      <c r="B192">
        <v>15</v>
      </c>
      <c r="C192" s="205">
        <v>0.35</v>
      </c>
      <c r="D192">
        <v>16</v>
      </c>
      <c r="E192">
        <v>214</v>
      </c>
      <c r="F192" s="315">
        <v>1.3401869158878497</v>
      </c>
    </row>
    <row r="193" spans="1:6" x14ac:dyDescent="0.25">
      <c r="A193">
        <v>287</v>
      </c>
      <c r="B193">
        <v>11</v>
      </c>
      <c r="C193" s="205">
        <v>0.2</v>
      </c>
      <c r="D193">
        <v>11</v>
      </c>
      <c r="E193">
        <v>255</v>
      </c>
      <c r="F193" s="315">
        <v>1.3396078431372551</v>
      </c>
    </row>
    <row r="194" spans="1:6" x14ac:dyDescent="0.25">
      <c r="A194">
        <v>275</v>
      </c>
      <c r="B194">
        <v>11</v>
      </c>
      <c r="C194" s="205">
        <v>0.15</v>
      </c>
      <c r="D194">
        <v>13</v>
      </c>
      <c r="E194">
        <v>239</v>
      </c>
      <c r="F194" s="315">
        <v>1.3355648535564855</v>
      </c>
    </row>
    <row r="195" spans="1:6" x14ac:dyDescent="0.25">
      <c r="A195">
        <v>302</v>
      </c>
      <c r="B195">
        <v>11</v>
      </c>
      <c r="C195" s="205">
        <v>0.25</v>
      </c>
      <c r="D195">
        <v>12</v>
      </c>
      <c r="E195">
        <v>241</v>
      </c>
      <c r="F195" s="315">
        <v>1.3352697095435688</v>
      </c>
    </row>
    <row r="196" spans="1:6" x14ac:dyDescent="0.25">
      <c r="A196">
        <v>392</v>
      </c>
      <c r="B196">
        <v>12</v>
      </c>
      <c r="C196" s="205">
        <v>0.25</v>
      </c>
      <c r="D196">
        <v>18</v>
      </c>
      <c r="E196">
        <v>228</v>
      </c>
      <c r="F196" s="315">
        <v>1.3289473684210527</v>
      </c>
    </row>
    <row r="197" spans="1:6" x14ac:dyDescent="0.25">
      <c r="A197">
        <v>742</v>
      </c>
      <c r="B197">
        <v>16</v>
      </c>
      <c r="C197" s="205">
        <v>0.3</v>
      </c>
      <c r="D197">
        <v>18</v>
      </c>
      <c r="E197">
        <v>211</v>
      </c>
      <c r="F197" s="315">
        <v>1.3270142180094793</v>
      </c>
    </row>
    <row r="198" spans="1:6" x14ac:dyDescent="0.25">
      <c r="A198">
        <v>182</v>
      </c>
      <c r="B198">
        <v>10</v>
      </c>
      <c r="C198" s="205">
        <v>0.1</v>
      </c>
      <c r="D198">
        <v>18</v>
      </c>
      <c r="E198">
        <v>247</v>
      </c>
      <c r="F198" s="315">
        <v>1.3263157894736834</v>
      </c>
    </row>
    <row r="199" spans="1:6" x14ac:dyDescent="0.25">
      <c r="A199">
        <v>502</v>
      </c>
      <c r="B199">
        <v>13</v>
      </c>
      <c r="C199" s="205">
        <v>0.35</v>
      </c>
      <c r="D199">
        <v>16</v>
      </c>
      <c r="E199">
        <v>230</v>
      </c>
      <c r="F199" s="315">
        <v>1.3226086956521741</v>
      </c>
    </row>
    <row r="200" spans="1:6" x14ac:dyDescent="0.25">
      <c r="A200">
        <v>404</v>
      </c>
      <c r="B200">
        <v>12</v>
      </c>
      <c r="C200" s="205">
        <v>0.3</v>
      </c>
      <c r="D200">
        <v>16</v>
      </c>
      <c r="E200">
        <v>234</v>
      </c>
      <c r="F200" s="315">
        <v>1.3188034188034183</v>
      </c>
    </row>
    <row r="201" spans="1:6" x14ac:dyDescent="0.25">
      <c r="A201">
        <v>390</v>
      </c>
      <c r="B201">
        <v>12</v>
      </c>
      <c r="C201" s="205">
        <v>0.25</v>
      </c>
      <c r="D201">
        <v>16</v>
      </c>
      <c r="E201">
        <v>228</v>
      </c>
      <c r="F201" s="315">
        <v>1.3175438596491229</v>
      </c>
    </row>
    <row r="202" spans="1:6" x14ac:dyDescent="0.25">
      <c r="A202">
        <v>499</v>
      </c>
      <c r="B202">
        <v>13</v>
      </c>
      <c r="C202" s="205">
        <v>0.35</v>
      </c>
      <c r="D202">
        <v>13</v>
      </c>
      <c r="E202">
        <v>230</v>
      </c>
      <c r="F202" s="315">
        <v>1.3113043478260871</v>
      </c>
    </row>
    <row r="203" spans="1:6" x14ac:dyDescent="0.25">
      <c r="A203">
        <v>179</v>
      </c>
      <c r="B203">
        <v>10</v>
      </c>
      <c r="C203" s="205">
        <v>0.1</v>
      </c>
      <c r="D203">
        <v>15</v>
      </c>
      <c r="E203">
        <v>247</v>
      </c>
      <c r="F203" s="315">
        <v>1.3109311740890686</v>
      </c>
    </row>
    <row r="204" spans="1:6" x14ac:dyDescent="0.25">
      <c r="A204">
        <v>475</v>
      </c>
      <c r="B204">
        <v>13</v>
      </c>
      <c r="C204" s="205">
        <v>0.25</v>
      </c>
      <c r="D204">
        <v>17</v>
      </c>
      <c r="E204">
        <v>220</v>
      </c>
      <c r="F204" s="315">
        <v>1.3054545454545452</v>
      </c>
    </row>
    <row r="205" spans="1:6" x14ac:dyDescent="0.25">
      <c r="A205">
        <v>206</v>
      </c>
      <c r="B205">
        <v>10</v>
      </c>
      <c r="C205" s="205">
        <v>0.2</v>
      </c>
      <c r="D205">
        <v>14</v>
      </c>
      <c r="E205">
        <v>264</v>
      </c>
      <c r="F205" s="315">
        <v>1.2977272727272722</v>
      </c>
    </row>
    <row r="206" spans="1:6" x14ac:dyDescent="0.25">
      <c r="A206">
        <v>95</v>
      </c>
      <c r="B206">
        <v>9</v>
      </c>
      <c r="C206" s="205">
        <v>0.1</v>
      </c>
      <c r="D206">
        <v>15</v>
      </c>
      <c r="E206">
        <v>261</v>
      </c>
      <c r="F206" s="315">
        <v>1.2973180076628357</v>
      </c>
    </row>
    <row r="207" spans="1:6" x14ac:dyDescent="0.25">
      <c r="A207">
        <v>307</v>
      </c>
      <c r="B207">
        <v>11</v>
      </c>
      <c r="C207" s="205">
        <v>0.25</v>
      </c>
      <c r="D207">
        <v>17</v>
      </c>
      <c r="E207">
        <v>241</v>
      </c>
      <c r="F207" s="315">
        <v>1.2854771784232373</v>
      </c>
    </row>
    <row r="208" spans="1:6" x14ac:dyDescent="0.25">
      <c r="A208">
        <v>175</v>
      </c>
      <c r="B208">
        <v>10</v>
      </c>
      <c r="C208" s="205">
        <v>0.1</v>
      </c>
      <c r="D208">
        <v>11</v>
      </c>
      <c r="E208">
        <v>247</v>
      </c>
      <c r="F208" s="315">
        <v>1.2753036437246963</v>
      </c>
    </row>
    <row r="209" spans="1:6" x14ac:dyDescent="0.25">
      <c r="A209">
        <v>406</v>
      </c>
      <c r="B209">
        <v>12</v>
      </c>
      <c r="C209" s="205">
        <v>0.3</v>
      </c>
      <c r="D209">
        <v>18</v>
      </c>
      <c r="E209">
        <v>234</v>
      </c>
      <c r="F209" s="315">
        <v>1.2717948717948717</v>
      </c>
    </row>
    <row r="210" spans="1:6" x14ac:dyDescent="0.25">
      <c r="A210">
        <v>301</v>
      </c>
      <c r="B210">
        <v>11</v>
      </c>
      <c r="C210" s="205">
        <v>0.25</v>
      </c>
      <c r="D210">
        <v>11</v>
      </c>
      <c r="E210">
        <v>241</v>
      </c>
      <c r="F210" s="315">
        <v>1.2663900414937757</v>
      </c>
    </row>
    <row r="211" spans="1:6" x14ac:dyDescent="0.25">
      <c r="A211">
        <v>221</v>
      </c>
      <c r="B211">
        <v>10</v>
      </c>
      <c r="C211" s="205">
        <v>0.25</v>
      </c>
      <c r="D211">
        <v>15</v>
      </c>
      <c r="E211">
        <v>259</v>
      </c>
      <c r="F211" s="315">
        <v>1.2656370656370655</v>
      </c>
    </row>
    <row r="212" spans="1:6" x14ac:dyDescent="0.25">
      <c r="A212">
        <v>177</v>
      </c>
      <c r="B212">
        <v>10</v>
      </c>
      <c r="C212" s="205">
        <v>0.1</v>
      </c>
      <c r="D212">
        <v>13</v>
      </c>
      <c r="E212">
        <v>247</v>
      </c>
      <c r="F212" s="315">
        <v>1.2566801619433197</v>
      </c>
    </row>
    <row r="213" spans="1:6" x14ac:dyDescent="0.25">
      <c r="A213">
        <v>489</v>
      </c>
      <c r="B213">
        <v>13</v>
      </c>
      <c r="C213" s="205">
        <v>0.3</v>
      </c>
      <c r="D213">
        <v>17</v>
      </c>
      <c r="E213">
        <v>228</v>
      </c>
      <c r="F213" s="315">
        <v>1.2526315789473688</v>
      </c>
    </row>
    <row r="214" spans="1:6" x14ac:dyDescent="0.25">
      <c r="A214">
        <v>222</v>
      </c>
      <c r="B214">
        <v>10</v>
      </c>
      <c r="C214" s="205">
        <v>0.25</v>
      </c>
      <c r="D214">
        <v>16</v>
      </c>
      <c r="E214">
        <v>259</v>
      </c>
      <c r="F214" s="315">
        <v>1.2471042471042473</v>
      </c>
    </row>
    <row r="215" spans="1:6" x14ac:dyDescent="0.25">
      <c r="A215">
        <v>414</v>
      </c>
      <c r="B215">
        <v>12</v>
      </c>
      <c r="C215" s="205">
        <v>0.35</v>
      </c>
      <c r="D215">
        <v>12</v>
      </c>
      <c r="E215">
        <v>238</v>
      </c>
      <c r="F215" s="315">
        <v>1.2453781512605038</v>
      </c>
    </row>
    <row r="216" spans="1:6" x14ac:dyDescent="0.25">
      <c r="A216">
        <v>176</v>
      </c>
      <c r="B216">
        <v>10</v>
      </c>
      <c r="C216" s="205">
        <v>0.1</v>
      </c>
      <c r="D216">
        <v>12</v>
      </c>
      <c r="E216">
        <v>247</v>
      </c>
      <c r="F216" s="315">
        <v>1.2445344129554654</v>
      </c>
    </row>
    <row r="217" spans="1:6" x14ac:dyDescent="0.25">
      <c r="A217">
        <v>320</v>
      </c>
      <c r="B217">
        <v>11</v>
      </c>
      <c r="C217" s="205">
        <v>0.3</v>
      </c>
      <c r="D217">
        <v>16</v>
      </c>
      <c r="E217">
        <v>245</v>
      </c>
      <c r="F217" s="315">
        <v>1.2432653061224495</v>
      </c>
    </row>
    <row r="218" spans="1:6" x14ac:dyDescent="0.25">
      <c r="A218">
        <v>388</v>
      </c>
      <c r="B218">
        <v>12</v>
      </c>
      <c r="C218" s="205">
        <v>0.25</v>
      </c>
      <c r="D218">
        <v>14</v>
      </c>
      <c r="E218">
        <v>228</v>
      </c>
      <c r="F218" s="315">
        <v>1.2429824561403509</v>
      </c>
    </row>
    <row r="219" spans="1:6" x14ac:dyDescent="0.25">
      <c r="A219">
        <v>189</v>
      </c>
      <c r="B219">
        <v>10</v>
      </c>
      <c r="C219" s="205">
        <v>0.15</v>
      </c>
      <c r="D219">
        <v>11</v>
      </c>
      <c r="E219">
        <v>252</v>
      </c>
      <c r="F219" s="315">
        <v>1.2388888888888889</v>
      </c>
    </row>
    <row r="220" spans="1:6" x14ac:dyDescent="0.25">
      <c r="A220">
        <v>205</v>
      </c>
      <c r="B220">
        <v>10</v>
      </c>
      <c r="C220" s="205">
        <v>0.2</v>
      </c>
      <c r="D220">
        <v>13</v>
      </c>
      <c r="E220">
        <v>264</v>
      </c>
      <c r="F220" s="315">
        <v>1.2340909090909093</v>
      </c>
    </row>
    <row r="221" spans="1:6" x14ac:dyDescent="0.25">
      <c r="A221">
        <v>418</v>
      </c>
      <c r="B221">
        <v>12</v>
      </c>
      <c r="C221" s="205">
        <v>0.35</v>
      </c>
      <c r="D221">
        <v>16</v>
      </c>
      <c r="E221">
        <v>238</v>
      </c>
      <c r="F221" s="315">
        <v>1.231932773109244</v>
      </c>
    </row>
    <row r="222" spans="1:6" x14ac:dyDescent="0.25">
      <c r="A222">
        <v>289</v>
      </c>
      <c r="B222">
        <v>11</v>
      </c>
      <c r="C222" s="205">
        <v>0.2</v>
      </c>
      <c r="D222">
        <v>13</v>
      </c>
      <c r="E222">
        <v>255</v>
      </c>
      <c r="F222" s="315">
        <v>1.2282352941176473</v>
      </c>
    </row>
    <row r="223" spans="1:6" x14ac:dyDescent="0.25">
      <c r="A223">
        <v>501</v>
      </c>
      <c r="B223">
        <v>13</v>
      </c>
      <c r="C223" s="205">
        <v>0.35</v>
      </c>
      <c r="D223">
        <v>15</v>
      </c>
      <c r="E223">
        <v>230</v>
      </c>
      <c r="F223" s="315">
        <v>1.2226086956521747</v>
      </c>
    </row>
    <row r="224" spans="1:6" x14ac:dyDescent="0.25">
      <c r="A224">
        <v>321</v>
      </c>
      <c r="B224">
        <v>11</v>
      </c>
      <c r="C224" s="205">
        <v>0.3</v>
      </c>
      <c r="D224">
        <v>17</v>
      </c>
      <c r="E224">
        <v>245</v>
      </c>
      <c r="F224" s="315">
        <v>1.2187755102040825</v>
      </c>
    </row>
    <row r="225" spans="1:6" x14ac:dyDescent="0.25">
      <c r="A225">
        <v>96</v>
      </c>
      <c r="B225">
        <v>9</v>
      </c>
      <c r="C225" s="205">
        <v>0.1</v>
      </c>
      <c r="D225">
        <v>16</v>
      </c>
      <c r="E225">
        <v>261</v>
      </c>
      <c r="F225" s="315">
        <v>1.2160919540229886</v>
      </c>
    </row>
    <row r="226" spans="1:6" x14ac:dyDescent="0.25">
      <c r="A226">
        <v>109</v>
      </c>
      <c r="B226">
        <v>9</v>
      </c>
      <c r="C226" s="205">
        <v>0.15</v>
      </c>
      <c r="D226">
        <v>15</v>
      </c>
      <c r="E226">
        <v>270</v>
      </c>
      <c r="F226" s="315">
        <v>1.2125925925925924</v>
      </c>
    </row>
    <row r="227" spans="1:6" x14ac:dyDescent="0.25">
      <c r="A227">
        <v>308</v>
      </c>
      <c r="B227">
        <v>11</v>
      </c>
      <c r="C227" s="205">
        <v>0.25</v>
      </c>
      <c r="D227">
        <v>18</v>
      </c>
      <c r="E227">
        <v>241</v>
      </c>
      <c r="F227" s="315">
        <v>1.2107883817427392</v>
      </c>
    </row>
    <row r="228" spans="1:6" x14ac:dyDescent="0.25">
      <c r="A228">
        <v>852</v>
      </c>
      <c r="B228">
        <v>18</v>
      </c>
      <c r="C228" s="205">
        <v>0.1</v>
      </c>
      <c r="D228">
        <v>16</v>
      </c>
      <c r="E228">
        <v>183</v>
      </c>
      <c r="F228" s="315">
        <v>1.2087431693989064</v>
      </c>
    </row>
    <row r="229" spans="1:6" x14ac:dyDescent="0.25">
      <c r="A229">
        <v>319</v>
      </c>
      <c r="B229">
        <v>11</v>
      </c>
      <c r="C229" s="205">
        <v>0.3</v>
      </c>
      <c r="D229">
        <v>15</v>
      </c>
      <c r="E229">
        <v>245</v>
      </c>
      <c r="F229" s="315">
        <v>1.206530612244898</v>
      </c>
    </row>
    <row r="230" spans="1:6" x14ac:dyDescent="0.25">
      <c r="A230">
        <v>574</v>
      </c>
      <c r="B230">
        <v>14</v>
      </c>
      <c r="C230" s="205">
        <v>0.3</v>
      </c>
      <c r="D230">
        <v>18</v>
      </c>
      <c r="E230">
        <v>217</v>
      </c>
      <c r="F230" s="315">
        <v>1.2064516129032261</v>
      </c>
    </row>
    <row r="231" spans="1:6" x14ac:dyDescent="0.25">
      <c r="A231">
        <v>476</v>
      </c>
      <c r="B231">
        <v>13</v>
      </c>
      <c r="C231" s="205">
        <v>0.25</v>
      </c>
      <c r="D231">
        <v>18</v>
      </c>
      <c r="E231">
        <v>220</v>
      </c>
      <c r="F231" s="315">
        <v>1.2018181818181817</v>
      </c>
    </row>
    <row r="232" spans="1:6" x14ac:dyDescent="0.25">
      <c r="A232">
        <v>391</v>
      </c>
      <c r="B232">
        <v>12</v>
      </c>
      <c r="C232" s="205">
        <v>0.25</v>
      </c>
      <c r="D232">
        <v>17</v>
      </c>
      <c r="E232">
        <v>228</v>
      </c>
      <c r="F232" s="315">
        <v>1.1973684210526314</v>
      </c>
    </row>
    <row r="233" spans="1:6" x14ac:dyDescent="0.25">
      <c r="A233">
        <v>417</v>
      </c>
      <c r="B233">
        <v>12</v>
      </c>
      <c r="C233" s="205">
        <v>0.35</v>
      </c>
      <c r="D233">
        <v>15</v>
      </c>
      <c r="E233">
        <v>238</v>
      </c>
      <c r="F233" s="315">
        <v>1.1966386554621851</v>
      </c>
    </row>
    <row r="234" spans="1:6" x14ac:dyDescent="0.25">
      <c r="A234">
        <v>202</v>
      </c>
      <c r="B234">
        <v>10</v>
      </c>
      <c r="C234" s="205">
        <v>0.2</v>
      </c>
      <c r="D234">
        <v>10</v>
      </c>
      <c r="E234">
        <v>264</v>
      </c>
      <c r="F234" s="315">
        <v>1.1962121212121208</v>
      </c>
    </row>
    <row r="235" spans="1:6" x14ac:dyDescent="0.25">
      <c r="A235">
        <v>196</v>
      </c>
      <c r="B235">
        <v>10</v>
      </c>
      <c r="C235" s="205">
        <v>0.15</v>
      </c>
      <c r="D235">
        <v>18</v>
      </c>
      <c r="E235">
        <v>252</v>
      </c>
      <c r="F235" s="315">
        <v>1.1904761904761905</v>
      </c>
    </row>
    <row r="236" spans="1:6" x14ac:dyDescent="0.25">
      <c r="A236">
        <v>304</v>
      </c>
      <c r="B236">
        <v>11</v>
      </c>
      <c r="C236" s="205">
        <v>0.25</v>
      </c>
      <c r="D236">
        <v>14</v>
      </c>
      <c r="E236">
        <v>241</v>
      </c>
      <c r="F236" s="315">
        <v>1.1875518672199168</v>
      </c>
    </row>
    <row r="237" spans="1:6" x14ac:dyDescent="0.25">
      <c r="A237">
        <v>294</v>
      </c>
      <c r="B237">
        <v>11</v>
      </c>
      <c r="C237" s="205">
        <v>0.2</v>
      </c>
      <c r="D237">
        <v>18</v>
      </c>
      <c r="E237">
        <v>255</v>
      </c>
      <c r="F237" s="315">
        <v>1.1858823529411762</v>
      </c>
    </row>
    <row r="238" spans="1:6" x14ac:dyDescent="0.25">
      <c r="A238">
        <v>420</v>
      </c>
      <c r="B238">
        <v>12</v>
      </c>
      <c r="C238" s="205">
        <v>0.35</v>
      </c>
      <c r="D238">
        <v>18</v>
      </c>
      <c r="E238">
        <v>238</v>
      </c>
      <c r="F238" s="315">
        <v>1.1848739495798324</v>
      </c>
    </row>
    <row r="239" spans="1:6" x14ac:dyDescent="0.25">
      <c r="A239">
        <v>503</v>
      </c>
      <c r="B239">
        <v>13</v>
      </c>
      <c r="C239" s="205">
        <v>0.35</v>
      </c>
      <c r="D239">
        <v>17</v>
      </c>
      <c r="E239">
        <v>230</v>
      </c>
      <c r="F239" s="315">
        <v>1.1817391304347822</v>
      </c>
    </row>
    <row r="240" spans="1:6" x14ac:dyDescent="0.25">
      <c r="A240">
        <v>415</v>
      </c>
      <c r="B240">
        <v>12</v>
      </c>
      <c r="C240" s="205">
        <v>0.35</v>
      </c>
      <c r="D240">
        <v>13</v>
      </c>
      <c r="E240">
        <v>238</v>
      </c>
      <c r="F240" s="315">
        <v>1.179831932773109</v>
      </c>
    </row>
    <row r="241" spans="1:6" x14ac:dyDescent="0.25">
      <c r="A241">
        <v>181</v>
      </c>
      <c r="B241">
        <v>10</v>
      </c>
      <c r="C241" s="205">
        <v>0.1</v>
      </c>
      <c r="D241">
        <v>17</v>
      </c>
      <c r="E241">
        <v>247</v>
      </c>
      <c r="F241" s="315">
        <v>1.1797570850202428</v>
      </c>
    </row>
    <row r="242" spans="1:6" x14ac:dyDescent="0.25">
      <c r="A242">
        <v>190</v>
      </c>
      <c r="B242">
        <v>10</v>
      </c>
      <c r="C242" s="205">
        <v>0.15</v>
      </c>
      <c r="D242">
        <v>12</v>
      </c>
      <c r="E242">
        <v>252</v>
      </c>
      <c r="F242" s="315">
        <v>1.1777777777777771</v>
      </c>
    </row>
    <row r="243" spans="1:6" x14ac:dyDescent="0.25">
      <c r="A243">
        <v>336</v>
      </c>
      <c r="B243">
        <v>11</v>
      </c>
      <c r="C243" s="205">
        <v>0.35</v>
      </c>
      <c r="D243">
        <v>18</v>
      </c>
      <c r="E243">
        <v>244</v>
      </c>
      <c r="F243" s="315">
        <v>1.1721311475409841</v>
      </c>
    </row>
    <row r="244" spans="1:6" x14ac:dyDescent="0.25">
      <c r="A244">
        <v>90</v>
      </c>
      <c r="B244">
        <v>9</v>
      </c>
      <c r="C244" s="205">
        <v>0.1</v>
      </c>
      <c r="D244">
        <v>10</v>
      </c>
      <c r="E244">
        <v>261</v>
      </c>
      <c r="F244" s="315">
        <v>1.1655172413793109</v>
      </c>
    </row>
    <row r="245" spans="1:6" x14ac:dyDescent="0.25">
      <c r="A245">
        <v>316</v>
      </c>
      <c r="B245">
        <v>11</v>
      </c>
      <c r="C245" s="205">
        <v>0.3</v>
      </c>
      <c r="D245">
        <v>12</v>
      </c>
      <c r="E245">
        <v>245</v>
      </c>
      <c r="F245" s="315">
        <v>1.1624489795918369</v>
      </c>
    </row>
    <row r="246" spans="1:6" x14ac:dyDescent="0.25">
      <c r="A246">
        <v>223</v>
      </c>
      <c r="B246">
        <v>10</v>
      </c>
      <c r="C246" s="205">
        <v>0.25</v>
      </c>
      <c r="D246">
        <v>17</v>
      </c>
      <c r="E246">
        <v>259</v>
      </c>
      <c r="F246" s="315">
        <v>1.1575289575289578</v>
      </c>
    </row>
    <row r="247" spans="1:6" x14ac:dyDescent="0.25">
      <c r="A247">
        <v>416</v>
      </c>
      <c r="B247">
        <v>12</v>
      </c>
      <c r="C247" s="205">
        <v>0.35</v>
      </c>
      <c r="D247">
        <v>14</v>
      </c>
      <c r="E247">
        <v>238</v>
      </c>
      <c r="F247" s="315">
        <v>1.1537815126050426</v>
      </c>
    </row>
    <row r="248" spans="1:6" x14ac:dyDescent="0.25">
      <c r="A248">
        <v>122</v>
      </c>
      <c r="B248">
        <v>9</v>
      </c>
      <c r="C248" s="205">
        <v>0.2</v>
      </c>
      <c r="D248">
        <v>14</v>
      </c>
      <c r="E248">
        <v>281</v>
      </c>
      <c r="F248" s="315">
        <v>1.1537366548042707</v>
      </c>
    </row>
    <row r="249" spans="1:6" x14ac:dyDescent="0.25">
      <c r="A249">
        <v>402</v>
      </c>
      <c r="B249">
        <v>12</v>
      </c>
      <c r="C249" s="205">
        <v>0.3</v>
      </c>
      <c r="D249">
        <v>14</v>
      </c>
      <c r="E249">
        <v>234</v>
      </c>
      <c r="F249" s="315">
        <v>1.1529914529914529</v>
      </c>
    </row>
    <row r="250" spans="1:6" x14ac:dyDescent="0.25">
      <c r="A250">
        <v>236</v>
      </c>
      <c r="B250">
        <v>10</v>
      </c>
      <c r="C250" s="205">
        <v>0.3</v>
      </c>
      <c r="D250">
        <v>16</v>
      </c>
      <c r="E250">
        <v>266</v>
      </c>
      <c r="F250" s="315">
        <v>1.1511278195488728</v>
      </c>
    </row>
    <row r="251" spans="1:6" x14ac:dyDescent="0.25">
      <c r="A251">
        <v>500</v>
      </c>
      <c r="B251">
        <v>13</v>
      </c>
      <c r="C251" s="205">
        <v>0.35</v>
      </c>
      <c r="D251">
        <v>14</v>
      </c>
      <c r="E251">
        <v>230</v>
      </c>
      <c r="F251" s="315">
        <v>1.1478260869565213</v>
      </c>
    </row>
    <row r="252" spans="1:6" x14ac:dyDescent="0.25">
      <c r="A252">
        <v>823</v>
      </c>
      <c r="B252">
        <v>17</v>
      </c>
      <c r="C252" s="205">
        <v>0.3</v>
      </c>
      <c r="D252">
        <v>15</v>
      </c>
      <c r="E252">
        <v>202</v>
      </c>
      <c r="F252" s="315">
        <v>1.1396039603960397</v>
      </c>
    </row>
    <row r="253" spans="1:6" x14ac:dyDescent="0.25">
      <c r="A253">
        <v>123</v>
      </c>
      <c r="B253">
        <v>9</v>
      </c>
      <c r="C253" s="205">
        <v>0.2</v>
      </c>
      <c r="D253">
        <v>15</v>
      </c>
      <c r="E253">
        <v>281</v>
      </c>
      <c r="F253" s="315">
        <v>1.1352313167259787</v>
      </c>
    </row>
    <row r="254" spans="1:6" x14ac:dyDescent="0.25">
      <c r="A254">
        <v>219</v>
      </c>
      <c r="B254">
        <v>10</v>
      </c>
      <c r="C254" s="205">
        <v>0.25</v>
      </c>
      <c r="D254">
        <v>13</v>
      </c>
      <c r="E254">
        <v>259</v>
      </c>
      <c r="F254" s="315">
        <v>1.1351351351351344</v>
      </c>
    </row>
    <row r="255" spans="1:6" x14ac:dyDescent="0.25">
      <c r="A255">
        <v>768</v>
      </c>
      <c r="B255">
        <v>17</v>
      </c>
      <c r="C255" s="205">
        <v>0.1</v>
      </c>
      <c r="D255">
        <v>16</v>
      </c>
      <c r="E255">
        <v>191</v>
      </c>
      <c r="F255" s="315">
        <v>1.1350785340314136</v>
      </c>
    </row>
    <row r="256" spans="1:6" x14ac:dyDescent="0.25">
      <c r="A256">
        <v>38</v>
      </c>
      <c r="B256">
        <v>8</v>
      </c>
      <c r="C256" s="205">
        <v>0.2</v>
      </c>
      <c r="D256">
        <v>14</v>
      </c>
      <c r="E256">
        <v>303</v>
      </c>
      <c r="F256" s="315">
        <v>1.1333333333333324</v>
      </c>
    </row>
    <row r="257" spans="1:6" x14ac:dyDescent="0.25">
      <c r="A257">
        <v>230</v>
      </c>
      <c r="B257">
        <v>10</v>
      </c>
      <c r="C257" s="205">
        <v>0.3</v>
      </c>
      <c r="D257">
        <v>10</v>
      </c>
      <c r="E257">
        <v>266</v>
      </c>
      <c r="F257" s="315">
        <v>1.1263157894736844</v>
      </c>
    </row>
    <row r="258" spans="1:6" x14ac:dyDescent="0.25">
      <c r="A258">
        <v>108</v>
      </c>
      <c r="B258">
        <v>9</v>
      </c>
      <c r="C258" s="205">
        <v>0.15</v>
      </c>
      <c r="D258">
        <v>14</v>
      </c>
      <c r="E258">
        <v>270</v>
      </c>
      <c r="F258" s="315">
        <v>1.1192592592592594</v>
      </c>
    </row>
    <row r="259" spans="1:6" x14ac:dyDescent="0.25">
      <c r="A259">
        <v>329</v>
      </c>
      <c r="B259">
        <v>11</v>
      </c>
      <c r="C259" s="205">
        <v>0.35</v>
      </c>
      <c r="D259">
        <v>11</v>
      </c>
      <c r="E259">
        <v>244</v>
      </c>
      <c r="F259" s="315">
        <v>1.115573770491803</v>
      </c>
    </row>
    <row r="260" spans="1:6" x14ac:dyDescent="0.25">
      <c r="A260">
        <v>94</v>
      </c>
      <c r="B260">
        <v>9</v>
      </c>
      <c r="C260" s="205">
        <v>0.1</v>
      </c>
      <c r="D260">
        <v>14</v>
      </c>
      <c r="E260">
        <v>261</v>
      </c>
      <c r="F260" s="315">
        <v>1.113409961685824</v>
      </c>
    </row>
    <row r="261" spans="1:6" x14ac:dyDescent="0.25">
      <c r="A261">
        <v>204</v>
      </c>
      <c r="B261">
        <v>10</v>
      </c>
      <c r="C261" s="205">
        <v>0.2</v>
      </c>
      <c r="D261">
        <v>12</v>
      </c>
      <c r="E261">
        <v>264</v>
      </c>
      <c r="F261" s="315">
        <v>1.1128787878787874</v>
      </c>
    </row>
    <row r="262" spans="1:6" x14ac:dyDescent="0.25">
      <c r="A262">
        <v>334</v>
      </c>
      <c r="B262">
        <v>11</v>
      </c>
      <c r="C262" s="205">
        <v>0.35</v>
      </c>
      <c r="D262">
        <v>16</v>
      </c>
      <c r="E262">
        <v>244</v>
      </c>
      <c r="F262" s="315">
        <v>1.1122950819672133</v>
      </c>
    </row>
    <row r="263" spans="1:6" x14ac:dyDescent="0.25">
      <c r="A263">
        <v>106</v>
      </c>
      <c r="B263">
        <v>9</v>
      </c>
      <c r="C263" s="205">
        <v>0.15</v>
      </c>
      <c r="D263">
        <v>12</v>
      </c>
      <c r="E263">
        <v>270</v>
      </c>
      <c r="F263" s="315">
        <v>1.106666666666666</v>
      </c>
    </row>
    <row r="264" spans="1:6" x14ac:dyDescent="0.25">
      <c r="A264">
        <v>10</v>
      </c>
      <c r="B264">
        <v>8</v>
      </c>
      <c r="C264" s="205">
        <v>0.1</v>
      </c>
      <c r="D264">
        <v>14</v>
      </c>
      <c r="E264">
        <v>290</v>
      </c>
      <c r="F264" s="315">
        <v>1.0965517241379314</v>
      </c>
    </row>
    <row r="265" spans="1:6" x14ac:dyDescent="0.25">
      <c r="A265">
        <v>110</v>
      </c>
      <c r="B265">
        <v>9</v>
      </c>
      <c r="C265" s="205">
        <v>0.15</v>
      </c>
      <c r="D265">
        <v>16</v>
      </c>
      <c r="E265">
        <v>270</v>
      </c>
      <c r="F265" s="315">
        <v>1.0955555555555558</v>
      </c>
    </row>
    <row r="266" spans="1:6" x14ac:dyDescent="0.25">
      <c r="A266">
        <v>405</v>
      </c>
      <c r="B266">
        <v>12</v>
      </c>
      <c r="C266" s="205">
        <v>0.3</v>
      </c>
      <c r="D266">
        <v>17</v>
      </c>
      <c r="E266">
        <v>234</v>
      </c>
      <c r="F266" s="315">
        <v>1.0905982905982898</v>
      </c>
    </row>
    <row r="267" spans="1:6" x14ac:dyDescent="0.25">
      <c r="A267">
        <v>137</v>
      </c>
      <c r="B267">
        <v>9</v>
      </c>
      <c r="C267" s="205">
        <v>0.25</v>
      </c>
      <c r="D267">
        <v>15</v>
      </c>
      <c r="E267">
        <v>279</v>
      </c>
      <c r="F267" s="315">
        <v>1.0896057347670256</v>
      </c>
    </row>
    <row r="268" spans="1:6" x14ac:dyDescent="0.25">
      <c r="A268">
        <v>216</v>
      </c>
      <c r="B268">
        <v>10</v>
      </c>
      <c r="C268" s="205">
        <v>0.25</v>
      </c>
      <c r="D268">
        <v>10</v>
      </c>
      <c r="E268">
        <v>259</v>
      </c>
      <c r="F268" s="315">
        <v>1.0888030888030888</v>
      </c>
    </row>
    <row r="269" spans="1:6" x14ac:dyDescent="0.25">
      <c r="A269">
        <v>244</v>
      </c>
      <c r="B269">
        <v>10</v>
      </c>
      <c r="C269" s="205">
        <v>0.35</v>
      </c>
      <c r="D269">
        <v>10</v>
      </c>
      <c r="E269">
        <v>261</v>
      </c>
      <c r="F269" s="315">
        <v>1.0865900383141767</v>
      </c>
    </row>
    <row r="270" spans="1:6" x14ac:dyDescent="0.25">
      <c r="A270">
        <v>237</v>
      </c>
      <c r="B270">
        <v>10</v>
      </c>
      <c r="C270" s="205">
        <v>0.3</v>
      </c>
      <c r="D270">
        <v>17</v>
      </c>
      <c r="E270">
        <v>266</v>
      </c>
      <c r="F270" s="315">
        <v>1.0864661654135341</v>
      </c>
    </row>
    <row r="271" spans="1:6" x14ac:dyDescent="0.25">
      <c r="A271">
        <v>250</v>
      </c>
      <c r="B271">
        <v>10</v>
      </c>
      <c r="C271" s="205">
        <v>0.35</v>
      </c>
      <c r="D271">
        <v>16</v>
      </c>
      <c r="E271">
        <v>261</v>
      </c>
      <c r="F271" s="315">
        <v>1.0850574712643675</v>
      </c>
    </row>
    <row r="272" spans="1:6" x14ac:dyDescent="0.25">
      <c r="A272">
        <v>203</v>
      </c>
      <c r="B272">
        <v>10</v>
      </c>
      <c r="C272" s="205">
        <v>0.2</v>
      </c>
      <c r="D272">
        <v>11</v>
      </c>
      <c r="E272">
        <v>264</v>
      </c>
      <c r="F272" s="315">
        <v>1.0848484848484845</v>
      </c>
    </row>
    <row r="273" spans="1:6" x14ac:dyDescent="0.25">
      <c r="A273">
        <v>333</v>
      </c>
      <c r="B273">
        <v>11</v>
      </c>
      <c r="C273" s="205">
        <v>0.35</v>
      </c>
      <c r="D273">
        <v>15</v>
      </c>
      <c r="E273">
        <v>244</v>
      </c>
      <c r="F273" s="315">
        <v>1.0827868852459013</v>
      </c>
    </row>
    <row r="274" spans="1:6" x14ac:dyDescent="0.25">
      <c r="A274">
        <v>120</v>
      </c>
      <c r="B274">
        <v>9</v>
      </c>
      <c r="C274" s="205">
        <v>0.2</v>
      </c>
      <c r="D274">
        <v>12</v>
      </c>
      <c r="E274">
        <v>281</v>
      </c>
      <c r="F274" s="315">
        <v>1.0669039145907473</v>
      </c>
    </row>
    <row r="275" spans="1:6" x14ac:dyDescent="0.25">
      <c r="A275">
        <v>124</v>
      </c>
      <c r="B275">
        <v>9</v>
      </c>
      <c r="C275" s="205">
        <v>0.2</v>
      </c>
      <c r="D275">
        <v>16</v>
      </c>
      <c r="E275">
        <v>281</v>
      </c>
      <c r="F275" s="315">
        <v>1.0647686832740215</v>
      </c>
    </row>
    <row r="276" spans="1:6" x14ac:dyDescent="0.25">
      <c r="A276">
        <v>139</v>
      </c>
      <c r="B276">
        <v>9</v>
      </c>
      <c r="C276" s="205">
        <v>0.25</v>
      </c>
      <c r="D276">
        <v>17</v>
      </c>
      <c r="E276">
        <v>279</v>
      </c>
      <c r="F276" s="315">
        <v>1.064516129032258</v>
      </c>
    </row>
    <row r="277" spans="1:6" x14ac:dyDescent="0.25">
      <c r="A277">
        <v>92</v>
      </c>
      <c r="B277">
        <v>9</v>
      </c>
      <c r="C277" s="205">
        <v>0.1</v>
      </c>
      <c r="D277">
        <v>12</v>
      </c>
      <c r="E277">
        <v>261</v>
      </c>
      <c r="F277" s="315">
        <v>1.0643678160919536</v>
      </c>
    </row>
    <row r="278" spans="1:6" x14ac:dyDescent="0.25">
      <c r="A278">
        <v>235</v>
      </c>
      <c r="B278">
        <v>10</v>
      </c>
      <c r="C278" s="205">
        <v>0.3</v>
      </c>
      <c r="D278">
        <v>15</v>
      </c>
      <c r="E278">
        <v>266</v>
      </c>
      <c r="F278" s="315">
        <v>1.0593984962406016</v>
      </c>
    </row>
    <row r="279" spans="1:6" x14ac:dyDescent="0.25">
      <c r="A279">
        <v>318</v>
      </c>
      <c r="B279">
        <v>11</v>
      </c>
      <c r="C279" s="205">
        <v>0.3</v>
      </c>
      <c r="D279">
        <v>14</v>
      </c>
      <c r="E279">
        <v>245</v>
      </c>
      <c r="F279" s="315">
        <v>1.0579591836734683</v>
      </c>
    </row>
    <row r="280" spans="1:6" x14ac:dyDescent="0.25">
      <c r="A280">
        <v>138</v>
      </c>
      <c r="B280">
        <v>9</v>
      </c>
      <c r="C280" s="205">
        <v>0.25</v>
      </c>
      <c r="D280">
        <v>16</v>
      </c>
      <c r="E280">
        <v>279</v>
      </c>
      <c r="F280" s="315">
        <v>1.05663082437276</v>
      </c>
    </row>
    <row r="281" spans="1:6" x14ac:dyDescent="0.25">
      <c r="A281">
        <v>303</v>
      </c>
      <c r="B281">
        <v>11</v>
      </c>
      <c r="C281" s="205">
        <v>0.25</v>
      </c>
      <c r="D281">
        <v>13</v>
      </c>
      <c r="E281">
        <v>241</v>
      </c>
      <c r="F281" s="315">
        <v>1.0564315352697091</v>
      </c>
    </row>
    <row r="282" spans="1:6" x14ac:dyDescent="0.25">
      <c r="A282">
        <v>97</v>
      </c>
      <c r="B282">
        <v>9</v>
      </c>
      <c r="C282" s="205">
        <v>0.1</v>
      </c>
      <c r="D282">
        <v>17</v>
      </c>
      <c r="E282">
        <v>261</v>
      </c>
      <c r="F282" s="315">
        <v>1.0536398467432948</v>
      </c>
    </row>
    <row r="283" spans="1:6" x14ac:dyDescent="0.25">
      <c r="A283">
        <v>89</v>
      </c>
      <c r="B283">
        <v>9</v>
      </c>
      <c r="C283" s="205">
        <v>0.1</v>
      </c>
      <c r="D283">
        <v>9</v>
      </c>
      <c r="E283">
        <v>261</v>
      </c>
      <c r="F283" s="315">
        <v>1.0490421455938701</v>
      </c>
    </row>
    <row r="284" spans="1:6" x14ac:dyDescent="0.25">
      <c r="A284">
        <v>238</v>
      </c>
      <c r="B284">
        <v>10</v>
      </c>
      <c r="C284" s="205">
        <v>0.3</v>
      </c>
      <c r="D284">
        <v>18</v>
      </c>
      <c r="E284">
        <v>266</v>
      </c>
      <c r="F284" s="315">
        <v>1.0473684210526317</v>
      </c>
    </row>
    <row r="285" spans="1:6" x14ac:dyDescent="0.25">
      <c r="A285">
        <v>24</v>
      </c>
      <c r="B285">
        <v>8</v>
      </c>
      <c r="C285" s="205">
        <v>0.15</v>
      </c>
      <c r="D285">
        <v>14</v>
      </c>
      <c r="E285">
        <v>298</v>
      </c>
      <c r="F285" s="315">
        <v>1.0463087248322147</v>
      </c>
    </row>
    <row r="286" spans="1:6" x14ac:dyDescent="0.25">
      <c r="A286">
        <v>220</v>
      </c>
      <c r="B286">
        <v>10</v>
      </c>
      <c r="C286" s="205">
        <v>0.25</v>
      </c>
      <c r="D286">
        <v>14</v>
      </c>
      <c r="E286">
        <v>259</v>
      </c>
      <c r="F286" s="315">
        <v>1.0440154440154437</v>
      </c>
    </row>
    <row r="287" spans="1:6" x14ac:dyDescent="0.25">
      <c r="A287">
        <v>504</v>
      </c>
      <c r="B287">
        <v>13</v>
      </c>
      <c r="C287" s="205">
        <v>0.35</v>
      </c>
      <c r="D287">
        <v>18</v>
      </c>
      <c r="E287">
        <v>230</v>
      </c>
      <c r="F287" s="315">
        <v>1.0408695652173905</v>
      </c>
    </row>
    <row r="288" spans="1:6" x14ac:dyDescent="0.25">
      <c r="A288">
        <v>11</v>
      </c>
      <c r="B288">
        <v>8</v>
      </c>
      <c r="C288" s="205">
        <v>0.1</v>
      </c>
      <c r="D288">
        <v>15</v>
      </c>
      <c r="E288">
        <v>290</v>
      </c>
      <c r="F288" s="315">
        <v>1.0379310344827586</v>
      </c>
    </row>
    <row r="289" spans="1:6" x14ac:dyDescent="0.25">
      <c r="A289">
        <v>490</v>
      </c>
      <c r="B289">
        <v>13</v>
      </c>
      <c r="C289" s="205">
        <v>0.3</v>
      </c>
      <c r="D289">
        <v>18</v>
      </c>
      <c r="E289">
        <v>228</v>
      </c>
      <c r="F289" s="315">
        <v>1.0359649122807013</v>
      </c>
    </row>
    <row r="290" spans="1:6" x14ac:dyDescent="0.25">
      <c r="A290">
        <v>767</v>
      </c>
      <c r="B290">
        <v>17</v>
      </c>
      <c r="C290" s="205">
        <v>0.1</v>
      </c>
      <c r="D290">
        <v>15</v>
      </c>
      <c r="E290">
        <v>191</v>
      </c>
      <c r="F290" s="315">
        <v>1.0345549738219897</v>
      </c>
    </row>
    <row r="291" spans="1:6" x14ac:dyDescent="0.25">
      <c r="A291">
        <v>105</v>
      </c>
      <c r="B291">
        <v>9</v>
      </c>
      <c r="C291" s="205">
        <v>0.15</v>
      </c>
      <c r="D291">
        <v>11</v>
      </c>
      <c r="E291">
        <v>270</v>
      </c>
      <c r="F291" s="315">
        <v>1.0340740740740741</v>
      </c>
    </row>
    <row r="292" spans="1:6" x14ac:dyDescent="0.25">
      <c r="A292">
        <v>866</v>
      </c>
      <c r="B292">
        <v>18</v>
      </c>
      <c r="C292" s="205">
        <v>0.15</v>
      </c>
      <c r="D292">
        <v>16</v>
      </c>
      <c r="E292">
        <v>200</v>
      </c>
      <c r="F292" s="315">
        <v>1.0329999999999986</v>
      </c>
    </row>
    <row r="293" spans="1:6" x14ac:dyDescent="0.25">
      <c r="A293">
        <v>853</v>
      </c>
      <c r="B293">
        <v>18</v>
      </c>
      <c r="C293" s="205">
        <v>0.1</v>
      </c>
      <c r="D293">
        <v>17</v>
      </c>
      <c r="E293">
        <v>183</v>
      </c>
      <c r="F293" s="315">
        <v>1.0327868852459019</v>
      </c>
    </row>
    <row r="294" spans="1:6" x14ac:dyDescent="0.25">
      <c r="A294">
        <v>91</v>
      </c>
      <c r="B294">
        <v>9</v>
      </c>
      <c r="C294" s="205">
        <v>0.1</v>
      </c>
      <c r="D294">
        <v>11</v>
      </c>
      <c r="E294">
        <v>261</v>
      </c>
      <c r="F294" s="315">
        <v>1.0321839080459769</v>
      </c>
    </row>
    <row r="295" spans="1:6" x14ac:dyDescent="0.25">
      <c r="A295">
        <v>218</v>
      </c>
      <c r="B295">
        <v>10</v>
      </c>
      <c r="C295" s="205">
        <v>0.25</v>
      </c>
      <c r="D295">
        <v>12</v>
      </c>
      <c r="E295">
        <v>259</v>
      </c>
      <c r="F295" s="315">
        <v>1.0301158301158302</v>
      </c>
    </row>
    <row r="296" spans="1:6" x14ac:dyDescent="0.25">
      <c r="A296">
        <v>837</v>
      </c>
      <c r="B296">
        <v>17</v>
      </c>
      <c r="C296" s="205">
        <v>0.35</v>
      </c>
      <c r="D296">
        <v>15</v>
      </c>
      <c r="E296">
        <v>202</v>
      </c>
      <c r="F296" s="315">
        <v>1.0297029702970311</v>
      </c>
    </row>
    <row r="297" spans="1:6" x14ac:dyDescent="0.25">
      <c r="A297">
        <v>195</v>
      </c>
      <c r="B297">
        <v>10</v>
      </c>
      <c r="C297" s="205">
        <v>0.15</v>
      </c>
      <c r="D297">
        <v>17</v>
      </c>
      <c r="E297">
        <v>252</v>
      </c>
      <c r="F297" s="315">
        <v>1.0285714285714287</v>
      </c>
    </row>
    <row r="298" spans="1:6" x14ac:dyDescent="0.25">
      <c r="A298">
        <v>921</v>
      </c>
      <c r="B298">
        <v>18</v>
      </c>
      <c r="C298" s="205">
        <v>0.35</v>
      </c>
      <c r="D298">
        <v>15</v>
      </c>
      <c r="E298">
        <v>200</v>
      </c>
      <c r="F298" s="315">
        <v>1.020999999999999</v>
      </c>
    </row>
    <row r="299" spans="1:6" x14ac:dyDescent="0.25">
      <c r="A299">
        <v>217</v>
      </c>
      <c r="B299">
        <v>10</v>
      </c>
      <c r="C299" s="205">
        <v>0.25</v>
      </c>
      <c r="D299">
        <v>11</v>
      </c>
      <c r="E299">
        <v>259</v>
      </c>
      <c r="F299" s="315">
        <v>1.0169884169884171</v>
      </c>
    </row>
    <row r="300" spans="1:6" x14ac:dyDescent="0.25">
      <c r="A300">
        <v>60</v>
      </c>
      <c r="B300">
        <v>8</v>
      </c>
      <c r="C300" s="205">
        <v>0.3</v>
      </c>
      <c r="D300">
        <v>8</v>
      </c>
      <c r="E300">
        <v>304</v>
      </c>
      <c r="F300" s="315">
        <v>1.0151315789473678</v>
      </c>
    </row>
    <row r="301" spans="1:6" x14ac:dyDescent="0.25">
      <c r="A301">
        <v>419</v>
      </c>
      <c r="B301">
        <v>12</v>
      </c>
      <c r="C301" s="205">
        <v>0.35</v>
      </c>
      <c r="D301">
        <v>17</v>
      </c>
      <c r="E301">
        <v>238</v>
      </c>
      <c r="F301" s="315">
        <v>1.0117647058823536</v>
      </c>
    </row>
    <row r="302" spans="1:6" x14ac:dyDescent="0.25">
      <c r="A302">
        <v>25</v>
      </c>
      <c r="B302">
        <v>8</v>
      </c>
      <c r="C302" s="205">
        <v>0.15</v>
      </c>
      <c r="D302">
        <v>15</v>
      </c>
      <c r="E302">
        <v>298</v>
      </c>
      <c r="F302" s="315">
        <v>1.0046979865771812</v>
      </c>
    </row>
    <row r="303" spans="1:6" x14ac:dyDescent="0.25">
      <c r="A303">
        <v>233</v>
      </c>
      <c r="B303">
        <v>10</v>
      </c>
      <c r="C303" s="205">
        <v>0.3</v>
      </c>
      <c r="D303">
        <v>13</v>
      </c>
      <c r="E303">
        <v>266</v>
      </c>
      <c r="F303" s="315">
        <v>1.002255639097744</v>
      </c>
    </row>
    <row r="304" spans="1:6" x14ac:dyDescent="0.25">
      <c r="A304">
        <v>104</v>
      </c>
      <c r="B304">
        <v>9</v>
      </c>
      <c r="C304" s="205">
        <v>0.15</v>
      </c>
      <c r="D304">
        <v>10</v>
      </c>
      <c r="E304">
        <v>270</v>
      </c>
      <c r="F304" s="315">
        <v>0.99555555555555542</v>
      </c>
    </row>
    <row r="305" spans="1:6" x14ac:dyDescent="0.25">
      <c r="A305">
        <v>4</v>
      </c>
      <c r="B305">
        <v>8</v>
      </c>
      <c r="C305" s="205">
        <v>0.1</v>
      </c>
      <c r="D305">
        <v>8</v>
      </c>
      <c r="E305">
        <v>290</v>
      </c>
      <c r="F305" s="315">
        <v>0.99172413793103453</v>
      </c>
    </row>
    <row r="306" spans="1:6" x14ac:dyDescent="0.25">
      <c r="A306">
        <v>210</v>
      </c>
      <c r="B306">
        <v>10</v>
      </c>
      <c r="C306" s="205">
        <v>0.2</v>
      </c>
      <c r="D306">
        <v>18</v>
      </c>
      <c r="E306">
        <v>264</v>
      </c>
      <c r="F306" s="315">
        <v>0.9909090909090903</v>
      </c>
    </row>
    <row r="307" spans="1:6" x14ac:dyDescent="0.25">
      <c r="A307">
        <v>152</v>
      </c>
      <c r="B307">
        <v>9</v>
      </c>
      <c r="C307" s="205">
        <v>0.3</v>
      </c>
      <c r="D307">
        <v>16</v>
      </c>
      <c r="E307">
        <v>284</v>
      </c>
      <c r="F307" s="315">
        <v>0.98873239436619742</v>
      </c>
    </row>
    <row r="308" spans="1:6" x14ac:dyDescent="0.25">
      <c r="A308">
        <v>151</v>
      </c>
      <c r="B308">
        <v>9</v>
      </c>
      <c r="C308" s="205">
        <v>0.3</v>
      </c>
      <c r="D308">
        <v>15</v>
      </c>
      <c r="E308">
        <v>284</v>
      </c>
      <c r="F308" s="315">
        <v>0.98028169014084543</v>
      </c>
    </row>
    <row r="309" spans="1:6" x14ac:dyDescent="0.25">
      <c r="A309">
        <v>39</v>
      </c>
      <c r="B309">
        <v>8</v>
      </c>
      <c r="C309" s="205">
        <v>0.2</v>
      </c>
      <c r="D309">
        <v>15</v>
      </c>
      <c r="E309">
        <v>303</v>
      </c>
      <c r="F309" s="315">
        <v>0.97425742574257479</v>
      </c>
    </row>
    <row r="310" spans="1:6" x14ac:dyDescent="0.25">
      <c r="A310">
        <v>54</v>
      </c>
      <c r="B310">
        <v>8</v>
      </c>
      <c r="C310" s="205">
        <v>0.25</v>
      </c>
      <c r="D310">
        <v>16</v>
      </c>
      <c r="E310">
        <v>299</v>
      </c>
      <c r="F310" s="315">
        <v>0.97257525083612029</v>
      </c>
    </row>
    <row r="311" spans="1:6" x14ac:dyDescent="0.25">
      <c r="A311">
        <v>132</v>
      </c>
      <c r="B311">
        <v>9</v>
      </c>
      <c r="C311" s="205">
        <v>0.25</v>
      </c>
      <c r="D311">
        <v>10</v>
      </c>
      <c r="E311">
        <v>279</v>
      </c>
      <c r="F311" s="315">
        <v>0.97132616487455181</v>
      </c>
    </row>
    <row r="312" spans="1:6" x14ac:dyDescent="0.25">
      <c r="A312">
        <v>18</v>
      </c>
      <c r="B312">
        <v>8</v>
      </c>
      <c r="C312" s="205">
        <v>0.15</v>
      </c>
      <c r="D312">
        <v>8</v>
      </c>
      <c r="E312">
        <v>298</v>
      </c>
      <c r="F312" s="315">
        <v>0.96912751677852405</v>
      </c>
    </row>
    <row r="313" spans="1:6" x14ac:dyDescent="0.25">
      <c r="A313">
        <v>6</v>
      </c>
      <c r="B313">
        <v>8</v>
      </c>
      <c r="C313" s="205">
        <v>0.1</v>
      </c>
      <c r="D313">
        <v>10</v>
      </c>
      <c r="E313">
        <v>290</v>
      </c>
      <c r="F313" s="315">
        <v>0.96068965517241345</v>
      </c>
    </row>
    <row r="314" spans="1:6" x14ac:dyDescent="0.25">
      <c r="A314">
        <v>67</v>
      </c>
      <c r="B314">
        <v>8</v>
      </c>
      <c r="C314" s="205">
        <v>0.3</v>
      </c>
      <c r="D314">
        <v>15</v>
      </c>
      <c r="E314">
        <v>304</v>
      </c>
      <c r="F314" s="315">
        <v>0.95855263157894743</v>
      </c>
    </row>
    <row r="315" spans="1:6" x14ac:dyDescent="0.25">
      <c r="A315">
        <v>249</v>
      </c>
      <c r="B315">
        <v>10</v>
      </c>
      <c r="C315" s="205">
        <v>0.35</v>
      </c>
      <c r="D315">
        <v>15</v>
      </c>
      <c r="E315">
        <v>261</v>
      </c>
      <c r="F315" s="315">
        <v>0.95478927203065134</v>
      </c>
    </row>
    <row r="316" spans="1:6" x14ac:dyDescent="0.25">
      <c r="A316">
        <v>53</v>
      </c>
      <c r="B316">
        <v>8</v>
      </c>
      <c r="C316" s="205">
        <v>0.25</v>
      </c>
      <c r="D316">
        <v>15</v>
      </c>
      <c r="E316">
        <v>299</v>
      </c>
      <c r="F316" s="315">
        <v>0.95050167224080306</v>
      </c>
    </row>
    <row r="317" spans="1:6" x14ac:dyDescent="0.25">
      <c r="A317">
        <v>782</v>
      </c>
      <c r="B317">
        <v>17</v>
      </c>
      <c r="C317" s="205">
        <v>0.15</v>
      </c>
      <c r="D317">
        <v>16</v>
      </c>
      <c r="E317">
        <v>203</v>
      </c>
      <c r="F317" s="315">
        <v>0.93596059113300467</v>
      </c>
    </row>
    <row r="318" spans="1:6" x14ac:dyDescent="0.25">
      <c r="A318">
        <v>134</v>
      </c>
      <c r="B318">
        <v>9</v>
      </c>
      <c r="C318" s="205">
        <v>0.25</v>
      </c>
      <c r="D318">
        <v>12</v>
      </c>
      <c r="E318">
        <v>279</v>
      </c>
      <c r="F318" s="315">
        <v>0.93333333333333324</v>
      </c>
    </row>
    <row r="319" spans="1:6" x14ac:dyDescent="0.25">
      <c r="A319">
        <v>209</v>
      </c>
      <c r="B319">
        <v>10</v>
      </c>
      <c r="C319" s="205">
        <v>0.2</v>
      </c>
      <c r="D319">
        <v>17</v>
      </c>
      <c r="E319">
        <v>264</v>
      </c>
      <c r="F319" s="315">
        <v>0.92954545454545445</v>
      </c>
    </row>
    <row r="320" spans="1:6" x14ac:dyDescent="0.25">
      <c r="A320">
        <v>780</v>
      </c>
      <c r="B320">
        <v>17</v>
      </c>
      <c r="C320" s="205">
        <v>0.15</v>
      </c>
      <c r="D320">
        <v>14</v>
      </c>
      <c r="E320">
        <v>203</v>
      </c>
      <c r="F320" s="315">
        <v>0.92906403940886684</v>
      </c>
    </row>
    <row r="321" spans="1:6" x14ac:dyDescent="0.25">
      <c r="A321">
        <v>93</v>
      </c>
      <c r="B321">
        <v>9</v>
      </c>
      <c r="C321" s="205">
        <v>0.1</v>
      </c>
      <c r="D321">
        <v>13</v>
      </c>
      <c r="E321">
        <v>261</v>
      </c>
      <c r="F321" s="315">
        <v>0.92873563218390798</v>
      </c>
    </row>
    <row r="322" spans="1:6" x14ac:dyDescent="0.25">
      <c r="A322">
        <v>111</v>
      </c>
      <c r="B322">
        <v>9</v>
      </c>
      <c r="C322" s="205">
        <v>0.15</v>
      </c>
      <c r="D322">
        <v>17</v>
      </c>
      <c r="E322">
        <v>270</v>
      </c>
      <c r="F322" s="315">
        <v>0.92666666666666619</v>
      </c>
    </row>
    <row r="323" spans="1:6" x14ac:dyDescent="0.25">
      <c r="A323">
        <v>781</v>
      </c>
      <c r="B323">
        <v>17</v>
      </c>
      <c r="C323" s="205">
        <v>0.15</v>
      </c>
      <c r="D323">
        <v>15</v>
      </c>
      <c r="E323">
        <v>203</v>
      </c>
      <c r="F323" s="315">
        <v>0.92610837438423688</v>
      </c>
    </row>
    <row r="324" spans="1:6" x14ac:dyDescent="0.25">
      <c r="A324">
        <v>330</v>
      </c>
      <c r="B324">
        <v>11</v>
      </c>
      <c r="C324" s="205">
        <v>0.35</v>
      </c>
      <c r="D324">
        <v>12</v>
      </c>
      <c r="E324">
        <v>244</v>
      </c>
      <c r="F324" s="315">
        <v>0.92459016393442695</v>
      </c>
    </row>
    <row r="325" spans="1:6" x14ac:dyDescent="0.25">
      <c r="A325">
        <v>922</v>
      </c>
      <c r="B325">
        <v>18</v>
      </c>
      <c r="C325" s="205">
        <v>0.35</v>
      </c>
      <c r="D325">
        <v>16</v>
      </c>
      <c r="E325">
        <v>200</v>
      </c>
      <c r="F325" s="315">
        <v>0.92200000000000071</v>
      </c>
    </row>
    <row r="326" spans="1:6" x14ac:dyDescent="0.25">
      <c r="A326">
        <v>119</v>
      </c>
      <c r="B326">
        <v>9</v>
      </c>
      <c r="C326" s="205">
        <v>0.2</v>
      </c>
      <c r="D326">
        <v>11</v>
      </c>
      <c r="E326">
        <v>281</v>
      </c>
      <c r="F326" s="315">
        <v>0.92028469750889652</v>
      </c>
    </row>
    <row r="327" spans="1:6" x14ac:dyDescent="0.25">
      <c r="A327">
        <v>153</v>
      </c>
      <c r="B327">
        <v>9</v>
      </c>
      <c r="C327" s="205">
        <v>0.3</v>
      </c>
      <c r="D327">
        <v>17</v>
      </c>
      <c r="E327">
        <v>284</v>
      </c>
      <c r="F327" s="315">
        <v>0.91760563380281657</v>
      </c>
    </row>
    <row r="328" spans="1:6" x14ac:dyDescent="0.25">
      <c r="A328">
        <v>40</v>
      </c>
      <c r="B328">
        <v>8</v>
      </c>
      <c r="C328" s="205">
        <v>0.2</v>
      </c>
      <c r="D328">
        <v>16</v>
      </c>
      <c r="E328">
        <v>303</v>
      </c>
      <c r="F328" s="315">
        <v>0.91485148514851478</v>
      </c>
    </row>
    <row r="329" spans="1:6" x14ac:dyDescent="0.25">
      <c r="A329">
        <v>107</v>
      </c>
      <c r="B329">
        <v>9</v>
      </c>
      <c r="C329" s="205">
        <v>0.15</v>
      </c>
      <c r="D329">
        <v>13</v>
      </c>
      <c r="E329">
        <v>270</v>
      </c>
      <c r="F329" s="315">
        <v>0.91481481481481486</v>
      </c>
    </row>
    <row r="330" spans="1:6" x14ac:dyDescent="0.25">
      <c r="A330">
        <v>234</v>
      </c>
      <c r="B330">
        <v>10</v>
      </c>
      <c r="C330" s="205">
        <v>0.3</v>
      </c>
      <c r="D330">
        <v>14</v>
      </c>
      <c r="E330">
        <v>266</v>
      </c>
      <c r="F330" s="315">
        <v>0.91353383458646664</v>
      </c>
    </row>
    <row r="331" spans="1:6" x14ac:dyDescent="0.25">
      <c r="A331">
        <v>317</v>
      </c>
      <c r="B331">
        <v>11</v>
      </c>
      <c r="C331" s="205">
        <v>0.3</v>
      </c>
      <c r="D331">
        <v>13</v>
      </c>
      <c r="E331">
        <v>245</v>
      </c>
      <c r="F331" s="315">
        <v>0.913469387755102</v>
      </c>
    </row>
    <row r="332" spans="1:6" x14ac:dyDescent="0.25">
      <c r="A332">
        <v>9</v>
      </c>
      <c r="B332">
        <v>8</v>
      </c>
      <c r="C332" s="205">
        <v>0.1</v>
      </c>
      <c r="D332">
        <v>13</v>
      </c>
      <c r="E332">
        <v>290</v>
      </c>
      <c r="F332" s="315">
        <v>0.91034482758620694</v>
      </c>
    </row>
    <row r="333" spans="1:6" x14ac:dyDescent="0.25">
      <c r="A333">
        <v>118</v>
      </c>
      <c r="B333">
        <v>9</v>
      </c>
      <c r="C333" s="205">
        <v>0.2</v>
      </c>
      <c r="D333">
        <v>10</v>
      </c>
      <c r="E333">
        <v>281</v>
      </c>
      <c r="F333" s="315">
        <v>0.90676156583629919</v>
      </c>
    </row>
    <row r="334" spans="1:6" x14ac:dyDescent="0.25">
      <c r="A334">
        <v>880</v>
      </c>
      <c r="B334">
        <v>18</v>
      </c>
      <c r="C334" s="205">
        <v>0.2</v>
      </c>
      <c r="D334">
        <v>16</v>
      </c>
      <c r="E334">
        <v>202</v>
      </c>
      <c r="F334" s="315">
        <v>0.90495049504950531</v>
      </c>
    </row>
    <row r="335" spans="1:6" x14ac:dyDescent="0.25">
      <c r="A335">
        <v>248</v>
      </c>
      <c r="B335">
        <v>10</v>
      </c>
      <c r="C335" s="205">
        <v>0.35</v>
      </c>
      <c r="D335">
        <v>14</v>
      </c>
      <c r="E335">
        <v>261</v>
      </c>
      <c r="F335" s="315">
        <v>0.90344827586206877</v>
      </c>
    </row>
    <row r="336" spans="1:6" x14ac:dyDescent="0.25">
      <c r="A336">
        <v>332</v>
      </c>
      <c r="B336">
        <v>11</v>
      </c>
      <c r="C336" s="205">
        <v>0.35</v>
      </c>
      <c r="D336">
        <v>14</v>
      </c>
      <c r="E336">
        <v>244</v>
      </c>
      <c r="F336" s="315">
        <v>0.90163934426229486</v>
      </c>
    </row>
    <row r="337" spans="1:6" x14ac:dyDescent="0.25">
      <c r="A337">
        <v>52</v>
      </c>
      <c r="B337">
        <v>8</v>
      </c>
      <c r="C337" s="205">
        <v>0.25</v>
      </c>
      <c r="D337">
        <v>14</v>
      </c>
      <c r="E337">
        <v>299</v>
      </c>
      <c r="F337" s="315">
        <v>0.90100334448160524</v>
      </c>
    </row>
    <row r="338" spans="1:6" x14ac:dyDescent="0.25">
      <c r="A338">
        <v>146</v>
      </c>
      <c r="B338">
        <v>9</v>
      </c>
      <c r="C338" s="205">
        <v>0.3</v>
      </c>
      <c r="D338">
        <v>10</v>
      </c>
      <c r="E338">
        <v>284</v>
      </c>
      <c r="F338" s="315">
        <v>0.89859154929577434</v>
      </c>
    </row>
    <row r="339" spans="1:6" x14ac:dyDescent="0.25">
      <c r="A339">
        <v>125</v>
      </c>
      <c r="B339">
        <v>9</v>
      </c>
      <c r="C339" s="205">
        <v>0.2</v>
      </c>
      <c r="D339">
        <v>17</v>
      </c>
      <c r="E339">
        <v>281</v>
      </c>
      <c r="F339" s="315">
        <v>0.89750889679715273</v>
      </c>
    </row>
    <row r="340" spans="1:6" x14ac:dyDescent="0.25">
      <c r="A340">
        <v>68</v>
      </c>
      <c r="B340">
        <v>8</v>
      </c>
      <c r="C340" s="205">
        <v>0.3</v>
      </c>
      <c r="D340">
        <v>16</v>
      </c>
      <c r="E340">
        <v>304</v>
      </c>
      <c r="F340" s="315">
        <v>0.89736842105263159</v>
      </c>
    </row>
    <row r="341" spans="1:6" x14ac:dyDescent="0.25">
      <c r="A341">
        <v>166</v>
      </c>
      <c r="B341">
        <v>9</v>
      </c>
      <c r="C341" s="205">
        <v>0.35</v>
      </c>
      <c r="D341">
        <v>16</v>
      </c>
      <c r="E341">
        <v>281</v>
      </c>
      <c r="F341" s="315">
        <v>0.89537366548042707</v>
      </c>
    </row>
    <row r="342" spans="1:6" x14ac:dyDescent="0.25">
      <c r="A342">
        <v>46</v>
      </c>
      <c r="B342">
        <v>8</v>
      </c>
      <c r="C342" s="205">
        <v>0.25</v>
      </c>
      <c r="D342">
        <v>8</v>
      </c>
      <c r="E342">
        <v>299</v>
      </c>
      <c r="F342" s="315">
        <v>0.89498327759197294</v>
      </c>
    </row>
    <row r="343" spans="1:6" x14ac:dyDescent="0.25">
      <c r="A343">
        <v>12</v>
      </c>
      <c r="B343">
        <v>8</v>
      </c>
      <c r="C343" s="205">
        <v>0.1</v>
      </c>
      <c r="D343">
        <v>16</v>
      </c>
      <c r="E343">
        <v>290</v>
      </c>
      <c r="F343" s="315">
        <v>0.89241379310344848</v>
      </c>
    </row>
    <row r="344" spans="1:6" x14ac:dyDescent="0.25">
      <c r="A344">
        <v>145</v>
      </c>
      <c r="B344">
        <v>9</v>
      </c>
      <c r="C344" s="205">
        <v>0.3</v>
      </c>
      <c r="D344">
        <v>9</v>
      </c>
      <c r="E344">
        <v>284</v>
      </c>
      <c r="F344" s="315">
        <v>0.89084507042253536</v>
      </c>
    </row>
    <row r="345" spans="1:6" x14ac:dyDescent="0.25">
      <c r="A345">
        <v>136</v>
      </c>
      <c r="B345">
        <v>9</v>
      </c>
      <c r="C345" s="205">
        <v>0.25</v>
      </c>
      <c r="D345">
        <v>14</v>
      </c>
      <c r="E345">
        <v>279</v>
      </c>
      <c r="F345" s="315">
        <v>0.89032258064516134</v>
      </c>
    </row>
    <row r="346" spans="1:6" x14ac:dyDescent="0.25">
      <c r="A346">
        <v>907</v>
      </c>
      <c r="B346">
        <v>18</v>
      </c>
      <c r="C346" s="205">
        <v>0.3</v>
      </c>
      <c r="D346">
        <v>15</v>
      </c>
      <c r="E346">
        <v>200</v>
      </c>
      <c r="F346" s="315">
        <v>0.88900000000000023</v>
      </c>
    </row>
    <row r="347" spans="1:6" x14ac:dyDescent="0.25">
      <c r="A347">
        <v>5</v>
      </c>
      <c r="B347">
        <v>8</v>
      </c>
      <c r="C347" s="205">
        <v>0.1</v>
      </c>
      <c r="D347">
        <v>9</v>
      </c>
      <c r="E347">
        <v>290</v>
      </c>
      <c r="F347" s="315">
        <v>0.88896551724137995</v>
      </c>
    </row>
    <row r="348" spans="1:6" x14ac:dyDescent="0.25">
      <c r="A348">
        <v>81</v>
      </c>
      <c r="B348">
        <v>8</v>
      </c>
      <c r="C348" s="205">
        <v>0.35</v>
      </c>
      <c r="D348">
        <v>15</v>
      </c>
      <c r="E348">
        <v>301</v>
      </c>
      <c r="F348" s="315">
        <v>0.88770764119601309</v>
      </c>
    </row>
    <row r="349" spans="1:6" x14ac:dyDescent="0.25">
      <c r="A349">
        <v>335</v>
      </c>
      <c r="B349">
        <v>11</v>
      </c>
      <c r="C349" s="205">
        <v>0.35</v>
      </c>
      <c r="D349">
        <v>17</v>
      </c>
      <c r="E349">
        <v>244</v>
      </c>
      <c r="F349" s="315">
        <v>0.88770491803278739</v>
      </c>
    </row>
    <row r="350" spans="1:6" x14ac:dyDescent="0.25">
      <c r="A350">
        <v>920</v>
      </c>
      <c r="B350">
        <v>18</v>
      </c>
      <c r="C350" s="205">
        <v>0.35</v>
      </c>
      <c r="D350">
        <v>14</v>
      </c>
      <c r="E350">
        <v>200</v>
      </c>
      <c r="F350" s="315">
        <v>0.88700000000000012</v>
      </c>
    </row>
    <row r="351" spans="1:6" x14ac:dyDescent="0.25">
      <c r="A351">
        <v>224</v>
      </c>
      <c r="B351">
        <v>10</v>
      </c>
      <c r="C351" s="205">
        <v>0.25</v>
      </c>
      <c r="D351">
        <v>18</v>
      </c>
      <c r="E351">
        <v>259</v>
      </c>
      <c r="F351" s="315">
        <v>0.88648648648648676</v>
      </c>
    </row>
    <row r="352" spans="1:6" x14ac:dyDescent="0.25">
      <c r="A352">
        <v>74</v>
      </c>
      <c r="B352">
        <v>8</v>
      </c>
      <c r="C352" s="205">
        <v>0.35</v>
      </c>
      <c r="D352">
        <v>8</v>
      </c>
      <c r="E352">
        <v>301</v>
      </c>
      <c r="F352" s="315">
        <v>0.88504983388704317</v>
      </c>
    </row>
    <row r="353" spans="1:6" x14ac:dyDescent="0.25">
      <c r="A353">
        <v>103</v>
      </c>
      <c r="B353">
        <v>9</v>
      </c>
      <c r="C353" s="205">
        <v>0.15</v>
      </c>
      <c r="D353">
        <v>9</v>
      </c>
      <c r="E353">
        <v>270</v>
      </c>
      <c r="F353" s="315">
        <v>0.88444444444444481</v>
      </c>
    </row>
    <row r="354" spans="1:6" x14ac:dyDescent="0.25">
      <c r="A354">
        <v>20</v>
      </c>
      <c r="B354">
        <v>8</v>
      </c>
      <c r="C354" s="205">
        <v>0.15</v>
      </c>
      <c r="D354">
        <v>10</v>
      </c>
      <c r="E354">
        <v>298</v>
      </c>
      <c r="F354" s="315">
        <v>0.87986577181208048</v>
      </c>
    </row>
    <row r="355" spans="1:6" x14ac:dyDescent="0.25">
      <c r="A355">
        <v>159</v>
      </c>
      <c r="B355">
        <v>9</v>
      </c>
      <c r="C355" s="205">
        <v>0.35</v>
      </c>
      <c r="D355">
        <v>9</v>
      </c>
      <c r="E355">
        <v>281</v>
      </c>
      <c r="F355" s="315">
        <v>0.87971530249110308</v>
      </c>
    </row>
    <row r="356" spans="1:6" x14ac:dyDescent="0.25">
      <c r="A356">
        <v>252</v>
      </c>
      <c r="B356">
        <v>10</v>
      </c>
      <c r="C356" s="205">
        <v>0.35</v>
      </c>
      <c r="D356">
        <v>18</v>
      </c>
      <c r="E356">
        <v>261</v>
      </c>
      <c r="F356" s="315">
        <v>0.8766283524904217</v>
      </c>
    </row>
    <row r="357" spans="1:6" x14ac:dyDescent="0.25">
      <c r="A357">
        <v>23</v>
      </c>
      <c r="B357">
        <v>8</v>
      </c>
      <c r="C357" s="205">
        <v>0.15</v>
      </c>
      <c r="D357">
        <v>13</v>
      </c>
      <c r="E357">
        <v>298</v>
      </c>
      <c r="F357" s="315">
        <v>0.8704697986577179</v>
      </c>
    </row>
    <row r="358" spans="1:6" x14ac:dyDescent="0.25">
      <c r="A358">
        <v>26</v>
      </c>
      <c r="B358">
        <v>8</v>
      </c>
      <c r="C358" s="205">
        <v>0.15</v>
      </c>
      <c r="D358">
        <v>16</v>
      </c>
      <c r="E358">
        <v>298</v>
      </c>
      <c r="F358" s="315">
        <v>0.86912751677852329</v>
      </c>
    </row>
    <row r="359" spans="1:6" x14ac:dyDescent="0.25">
      <c r="A359">
        <v>32</v>
      </c>
      <c r="B359">
        <v>8</v>
      </c>
      <c r="C359" s="205">
        <v>0.2</v>
      </c>
      <c r="D359">
        <v>8</v>
      </c>
      <c r="E359">
        <v>303</v>
      </c>
      <c r="F359" s="315">
        <v>0.86468646864686505</v>
      </c>
    </row>
    <row r="360" spans="1:6" x14ac:dyDescent="0.25">
      <c r="A360">
        <v>160</v>
      </c>
      <c r="B360">
        <v>9</v>
      </c>
      <c r="C360" s="205">
        <v>0.35</v>
      </c>
      <c r="D360">
        <v>10</v>
      </c>
      <c r="E360">
        <v>281</v>
      </c>
      <c r="F360" s="315">
        <v>0.85693950177935985</v>
      </c>
    </row>
    <row r="361" spans="1:6" x14ac:dyDescent="0.25">
      <c r="A361">
        <v>247</v>
      </c>
      <c r="B361">
        <v>10</v>
      </c>
      <c r="C361" s="205">
        <v>0.35</v>
      </c>
      <c r="D361">
        <v>13</v>
      </c>
      <c r="E361">
        <v>261</v>
      </c>
      <c r="F361" s="315">
        <v>0.85593869731800787</v>
      </c>
    </row>
    <row r="362" spans="1:6" x14ac:dyDescent="0.25">
      <c r="A362">
        <v>893</v>
      </c>
      <c r="B362">
        <v>18</v>
      </c>
      <c r="C362" s="205">
        <v>0.25</v>
      </c>
      <c r="D362">
        <v>15</v>
      </c>
      <c r="E362">
        <v>194</v>
      </c>
      <c r="F362" s="315">
        <v>0.84639175257732002</v>
      </c>
    </row>
    <row r="363" spans="1:6" x14ac:dyDescent="0.25">
      <c r="A363">
        <v>154</v>
      </c>
      <c r="B363">
        <v>9</v>
      </c>
      <c r="C363" s="205">
        <v>0.3</v>
      </c>
      <c r="D363">
        <v>18</v>
      </c>
      <c r="E363">
        <v>284</v>
      </c>
      <c r="F363" s="315">
        <v>0.84436619718309869</v>
      </c>
    </row>
    <row r="364" spans="1:6" x14ac:dyDescent="0.25">
      <c r="A364">
        <v>807</v>
      </c>
      <c r="B364">
        <v>17</v>
      </c>
      <c r="C364" s="205">
        <v>0.25</v>
      </c>
      <c r="D364">
        <v>13</v>
      </c>
      <c r="E364">
        <v>200</v>
      </c>
      <c r="F364" s="315">
        <v>0.84099999999999908</v>
      </c>
    </row>
    <row r="365" spans="1:6" x14ac:dyDescent="0.25">
      <c r="A365">
        <v>231</v>
      </c>
      <c r="B365">
        <v>10</v>
      </c>
      <c r="C365" s="205">
        <v>0.3</v>
      </c>
      <c r="D365">
        <v>11</v>
      </c>
      <c r="E365">
        <v>266</v>
      </c>
      <c r="F365" s="315">
        <v>0.83984962406014974</v>
      </c>
    </row>
    <row r="366" spans="1:6" x14ac:dyDescent="0.25">
      <c r="A366">
        <v>168</v>
      </c>
      <c r="B366">
        <v>9</v>
      </c>
      <c r="C366" s="205">
        <v>0.35</v>
      </c>
      <c r="D366">
        <v>18</v>
      </c>
      <c r="E366">
        <v>281</v>
      </c>
      <c r="F366" s="315">
        <v>0.83701067615658342</v>
      </c>
    </row>
    <row r="367" spans="1:6" x14ac:dyDescent="0.25">
      <c r="A367">
        <v>251</v>
      </c>
      <c r="B367">
        <v>10</v>
      </c>
      <c r="C367" s="205">
        <v>0.35</v>
      </c>
      <c r="D367">
        <v>17</v>
      </c>
      <c r="E367">
        <v>261</v>
      </c>
      <c r="F367" s="315">
        <v>0.82988505747126429</v>
      </c>
    </row>
    <row r="368" spans="1:6" x14ac:dyDescent="0.25">
      <c r="A368">
        <v>121</v>
      </c>
      <c r="B368">
        <v>9</v>
      </c>
      <c r="C368" s="205">
        <v>0.2</v>
      </c>
      <c r="D368">
        <v>13</v>
      </c>
      <c r="E368">
        <v>281</v>
      </c>
      <c r="F368" s="315">
        <v>0.82918149466192215</v>
      </c>
    </row>
    <row r="369" spans="1:6" x14ac:dyDescent="0.25">
      <c r="A369">
        <v>809</v>
      </c>
      <c r="B369">
        <v>17</v>
      </c>
      <c r="C369" s="205">
        <v>0.25</v>
      </c>
      <c r="D369">
        <v>15</v>
      </c>
      <c r="E369">
        <v>200</v>
      </c>
      <c r="F369" s="315">
        <v>0.82799999999999985</v>
      </c>
    </row>
    <row r="370" spans="1:6" x14ac:dyDescent="0.25">
      <c r="A370">
        <v>892</v>
      </c>
      <c r="B370">
        <v>18</v>
      </c>
      <c r="C370" s="205">
        <v>0.25</v>
      </c>
      <c r="D370">
        <v>14</v>
      </c>
      <c r="E370">
        <v>194</v>
      </c>
      <c r="F370" s="315">
        <v>0.82474226804123685</v>
      </c>
    </row>
    <row r="371" spans="1:6" x14ac:dyDescent="0.25">
      <c r="A371">
        <v>62</v>
      </c>
      <c r="B371">
        <v>8</v>
      </c>
      <c r="C371" s="205">
        <v>0.3</v>
      </c>
      <c r="D371">
        <v>10</v>
      </c>
      <c r="E371">
        <v>304</v>
      </c>
      <c r="F371" s="315">
        <v>0.82105263157894703</v>
      </c>
    </row>
    <row r="372" spans="1:6" x14ac:dyDescent="0.25">
      <c r="A372">
        <v>37</v>
      </c>
      <c r="B372">
        <v>8</v>
      </c>
      <c r="C372" s="205">
        <v>0.2</v>
      </c>
      <c r="D372">
        <v>13</v>
      </c>
      <c r="E372">
        <v>303</v>
      </c>
      <c r="F372" s="315">
        <v>0.81188118811881194</v>
      </c>
    </row>
    <row r="373" spans="1:6" x14ac:dyDescent="0.25">
      <c r="A373">
        <v>232</v>
      </c>
      <c r="B373">
        <v>10</v>
      </c>
      <c r="C373" s="205">
        <v>0.3</v>
      </c>
      <c r="D373">
        <v>12</v>
      </c>
      <c r="E373">
        <v>266</v>
      </c>
      <c r="F373" s="315">
        <v>0.80751879699248164</v>
      </c>
    </row>
    <row r="374" spans="1:6" x14ac:dyDescent="0.25">
      <c r="A374">
        <v>766</v>
      </c>
      <c r="B374">
        <v>17</v>
      </c>
      <c r="C374" s="205">
        <v>0.1</v>
      </c>
      <c r="D374">
        <v>14</v>
      </c>
      <c r="E374">
        <v>191</v>
      </c>
      <c r="F374" s="315">
        <v>0.80418848167539281</v>
      </c>
    </row>
    <row r="375" spans="1:6" x14ac:dyDescent="0.25">
      <c r="A375">
        <v>891</v>
      </c>
      <c r="B375">
        <v>18</v>
      </c>
      <c r="C375" s="205">
        <v>0.25</v>
      </c>
      <c r="D375">
        <v>13</v>
      </c>
      <c r="E375">
        <v>194</v>
      </c>
      <c r="F375" s="315">
        <v>0.80412371134020577</v>
      </c>
    </row>
    <row r="376" spans="1:6" x14ac:dyDescent="0.25">
      <c r="A376">
        <v>894</v>
      </c>
      <c r="B376">
        <v>18</v>
      </c>
      <c r="C376" s="205">
        <v>0.25</v>
      </c>
      <c r="D376">
        <v>16</v>
      </c>
      <c r="E376">
        <v>194</v>
      </c>
      <c r="F376" s="315">
        <v>0.79587628865979343</v>
      </c>
    </row>
    <row r="377" spans="1:6" x14ac:dyDescent="0.25">
      <c r="A377">
        <v>836</v>
      </c>
      <c r="B377">
        <v>17</v>
      </c>
      <c r="C377" s="205">
        <v>0.35</v>
      </c>
      <c r="D377">
        <v>14</v>
      </c>
      <c r="E377">
        <v>202</v>
      </c>
      <c r="F377" s="315">
        <v>0.79306930693069333</v>
      </c>
    </row>
    <row r="378" spans="1:6" x14ac:dyDescent="0.25">
      <c r="A378">
        <v>98</v>
      </c>
      <c r="B378">
        <v>9</v>
      </c>
      <c r="C378" s="205">
        <v>0.1</v>
      </c>
      <c r="D378">
        <v>18</v>
      </c>
      <c r="E378">
        <v>261</v>
      </c>
      <c r="F378" s="315">
        <v>0.79233716475095795</v>
      </c>
    </row>
    <row r="379" spans="1:6" x14ac:dyDescent="0.25">
      <c r="A379">
        <v>28</v>
      </c>
      <c r="B379">
        <v>8</v>
      </c>
      <c r="C379" s="205">
        <v>0.15</v>
      </c>
      <c r="D379">
        <v>18</v>
      </c>
      <c r="E379">
        <v>298</v>
      </c>
      <c r="F379" s="315">
        <v>0.78926174496644252</v>
      </c>
    </row>
    <row r="380" spans="1:6" x14ac:dyDescent="0.25">
      <c r="A380">
        <v>34</v>
      </c>
      <c r="B380">
        <v>8</v>
      </c>
      <c r="C380" s="205">
        <v>0.2</v>
      </c>
      <c r="D380">
        <v>10</v>
      </c>
      <c r="E380">
        <v>303</v>
      </c>
      <c r="F380" s="315">
        <v>0.77821782178217791</v>
      </c>
    </row>
    <row r="381" spans="1:6" x14ac:dyDescent="0.25">
      <c r="A381">
        <v>66</v>
      </c>
      <c r="B381">
        <v>8</v>
      </c>
      <c r="C381" s="205">
        <v>0.3</v>
      </c>
      <c r="D381">
        <v>14</v>
      </c>
      <c r="E381">
        <v>304</v>
      </c>
      <c r="F381" s="315">
        <v>0.77763157894736801</v>
      </c>
    </row>
    <row r="382" spans="1:6" x14ac:dyDescent="0.25">
      <c r="A382">
        <v>906</v>
      </c>
      <c r="B382">
        <v>18</v>
      </c>
      <c r="C382" s="205">
        <v>0.3</v>
      </c>
      <c r="D382">
        <v>14</v>
      </c>
      <c r="E382">
        <v>200</v>
      </c>
      <c r="F382" s="315">
        <v>0.77300000000000002</v>
      </c>
    </row>
    <row r="383" spans="1:6" x14ac:dyDescent="0.25">
      <c r="A383">
        <v>165</v>
      </c>
      <c r="B383">
        <v>9</v>
      </c>
      <c r="C383" s="205">
        <v>0.35</v>
      </c>
      <c r="D383">
        <v>15</v>
      </c>
      <c r="E383">
        <v>281</v>
      </c>
      <c r="F383" s="315">
        <v>0.77295373665480438</v>
      </c>
    </row>
    <row r="384" spans="1:6" x14ac:dyDescent="0.25">
      <c r="A384">
        <v>167</v>
      </c>
      <c r="B384">
        <v>9</v>
      </c>
      <c r="C384" s="205">
        <v>0.35</v>
      </c>
      <c r="D384">
        <v>17</v>
      </c>
      <c r="E384">
        <v>281</v>
      </c>
      <c r="F384" s="315">
        <v>0.76583629893238447</v>
      </c>
    </row>
    <row r="385" spans="1:6" x14ac:dyDescent="0.25">
      <c r="A385">
        <v>135</v>
      </c>
      <c r="B385">
        <v>9</v>
      </c>
      <c r="C385" s="205">
        <v>0.25</v>
      </c>
      <c r="D385">
        <v>13</v>
      </c>
      <c r="E385">
        <v>279</v>
      </c>
      <c r="F385" s="315">
        <v>0.76272401433691739</v>
      </c>
    </row>
    <row r="386" spans="1:6" x14ac:dyDescent="0.25">
      <c r="A386">
        <v>112</v>
      </c>
      <c r="B386">
        <v>9</v>
      </c>
      <c r="C386" s="205">
        <v>0.15</v>
      </c>
      <c r="D386">
        <v>18</v>
      </c>
      <c r="E386">
        <v>270</v>
      </c>
      <c r="F386" s="315">
        <v>0.76074074074074094</v>
      </c>
    </row>
    <row r="387" spans="1:6" x14ac:dyDescent="0.25">
      <c r="A387">
        <v>140</v>
      </c>
      <c r="B387">
        <v>9</v>
      </c>
      <c r="C387" s="205">
        <v>0.25</v>
      </c>
      <c r="D387">
        <v>18</v>
      </c>
      <c r="E387">
        <v>279</v>
      </c>
      <c r="F387" s="315">
        <v>0.76057347670250952</v>
      </c>
    </row>
    <row r="388" spans="1:6" x14ac:dyDescent="0.25">
      <c r="A388">
        <v>55</v>
      </c>
      <c r="B388">
        <v>8</v>
      </c>
      <c r="C388" s="205">
        <v>0.25</v>
      </c>
      <c r="D388">
        <v>17</v>
      </c>
      <c r="E388">
        <v>299</v>
      </c>
      <c r="F388" s="315">
        <v>0.76053511705685606</v>
      </c>
    </row>
    <row r="389" spans="1:6" x14ac:dyDescent="0.25">
      <c r="A389">
        <v>245</v>
      </c>
      <c r="B389">
        <v>10</v>
      </c>
      <c r="C389" s="205">
        <v>0.35</v>
      </c>
      <c r="D389">
        <v>11</v>
      </c>
      <c r="E389">
        <v>261</v>
      </c>
      <c r="F389" s="315">
        <v>0.75785440613026822</v>
      </c>
    </row>
    <row r="390" spans="1:6" x14ac:dyDescent="0.25">
      <c r="A390">
        <v>76</v>
      </c>
      <c r="B390">
        <v>8</v>
      </c>
      <c r="C390" s="205">
        <v>0.35</v>
      </c>
      <c r="D390">
        <v>10</v>
      </c>
      <c r="E390">
        <v>301</v>
      </c>
      <c r="F390" s="315">
        <v>0.75747508305647893</v>
      </c>
    </row>
    <row r="391" spans="1:6" x14ac:dyDescent="0.25">
      <c r="A391">
        <v>908</v>
      </c>
      <c r="B391">
        <v>18</v>
      </c>
      <c r="C391" s="205">
        <v>0.3</v>
      </c>
      <c r="D391">
        <v>16</v>
      </c>
      <c r="E391">
        <v>200</v>
      </c>
      <c r="F391" s="315">
        <v>0.75399999999999989</v>
      </c>
    </row>
    <row r="392" spans="1:6" x14ac:dyDescent="0.25">
      <c r="A392">
        <v>82</v>
      </c>
      <c r="B392">
        <v>8</v>
      </c>
      <c r="C392" s="205">
        <v>0.35</v>
      </c>
      <c r="D392">
        <v>16</v>
      </c>
      <c r="E392">
        <v>301</v>
      </c>
      <c r="F392" s="315">
        <v>0.75016611295681124</v>
      </c>
    </row>
    <row r="393" spans="1:6" x14ac:dyDescent="0.25">
      <c r="A393">
        <v>794</v>
      </c>
      <c r="B393">
        <v>17</v>
      </c>
      <c r="C393" s="205">
        <v>0.2</v>
      </c>
      <c r="D393">
        <v>14</v>
      </c>
      <c r="E393">
        <v>208</v>
      </c>
      <c r="F393" s="315">
        <v>0.74807692307692319</v>
      </c>
    </row>
    <row r="394" spans="1:6" x14ac:dyDescent="0.25">
      <c r="A394">
        <v>133</v>
      </c>
      <c r="B394">
        <v>9</v>
      </c>
      <c r="C394" s="205">
        <v>0.25</v>
      </c>
      <c r="D394">
        <v>11</v>
      </c>
      <c r="E394">
        <v>279</v>
      </c>
      <c r="F394" s="315">
        <v>0.7448028673835122</v>
      </c>
    </row>
    <row r="395" spans="1:6" x14ac:dyDescent="0.25">
      <c r="A395">
        <v>612</v>
      </c>
      <c r="B395">
        <v>15</v>
      </c>
      <c r="C395" s="205">
        <v>0.15</v>
      </c>
      <c r="D395">
        <v>14</v>
      </c>
      <c r="E395">
        <v>209</v>
      </c>
      <c r="F395" s="315">
        <v>0.74449760765550177</v>
      </c>
    </row>
    <row r="396" spans="1:6" x14ac:dyDescent="0.25">
      <c r="A396">
        <v>331</v>
      </c>
      <c r="B396">
        <v>11</v>
      </c>
      <c r="C396" s="205">
        <v>0.35</v>
      </c>
      <c r="D396">
        <v>13</v>
      </c>
      <c r="E396">
        <v>244</v>
      </c>
      <c r="F396" s="315">
        <v>0.74426229508196751</v>
      </c>
    </row>
    <row r="397" spans="1:6" x14ac:dyDescent="0.25">
      <c r="A397">
        <v>83</v>
      </c>
      <c r="B397">
        <v>8</v>
      </c>
      <c r="C397" s="205">
        <v>0.35</v>
      </c>
      <c r="D397">
        <v>17</v>
      </c>
      <c r="E397">
        <v>301</v>
      </c>
      <c r="F397" s="315">
        <v>0.74418604651162823</v>
      </c>
    </row>
    <row r="398" spans="1:6" x14ac:dyDescent="0.25">
      <c r="A398">
        <v>724</v>
      </c>
      <c r="B398">
        <v>16</v>
      </c>
      <c r="C398" s="205">
        <v>0.25</v>
      </c>
      <c r="D398">
        <v>14</v>
      </c>
      <c r="E398">
        <v>204</v>
      </c>
      <c r="F398" s="315">
        <v>0.74411764705882411</v>
      </c>
    </row>
    <row r="399" spans="1:6" x14ac:dyDescent="0.25">
      <c r="A399">
        <v>131</v>
      </c>
      <c r="B399">
        <v>9</v>
      </c>
      <c r="C399" s="205">
        <v>0.25</v>
      </c>
      <c r="D399">
        <v>9</v>
      </c>
      <c r="E399">
        <v>279</v>
      </c>
      <c r="F399" s="315">
        <v>0.74050179211469525</v>
      </c>
    </row>
    <row r="400" spans="1:6" x14ac:dyDescent="0.25">
      <c r="A400">
        <v>48</v>
      </c>
      <c r="B400">
        <v>8</v>
      </c>
      <c r="C400" s="205">
        <v>0.25</v>
      </c>
      <c r="D400">
        <v>10</v>
      </c>
      <c r="E400">
        <v>299</v>
      </c>
      <c r="F400" s="315">
        <v>0.73846153846153817</v>
      </c>
    </row>
    <row r="401" spans="1:6" x14ac:dyDescent="0.25">
      <c r="A401">
        <v>117</v>
      </c>
      <c r="B401">
        <v>9</v>
      </c>
      <c r="C401" s="205">
        <v>0.2</v>
      </c>
      <c r="D401">
        <v>9</v>
      </c>
      <c r="E401">
        <v>281</v>
      </c>
      <c r="F401" s="315">
        <v>0.73096085409252698</v>
      </c>
    </row>
    <row r="402" spans="1:6" x14ac:dyDescent="0.25">
      <c r="A402">
        <v>42</v>
      </c>
      <c r="B402">
        <v>8</v>
      </c>
      <c r="C402" s="205">
        <v>0.2</v>
      </c>
      <c r="D402">
        <v>18</v>
      </c>
      <c r="E402">
        <v>303</v>
      </c>
      <c r="F402" s="315">
        <v>0.73069306930693068</v>
      </c>
    </row>
    <row r="403" spans="1:6" x14ac:dyDescent="0.25">
      <c r="A403">
        <v>148</v>
      </c>
      <c r="B403">
        <v>9</v>
      </c>
      <c r="C403" s="205">
        <v>0.3</v>
      </c>
      <c r="D403">
        <v>12</v>
      </c>
      <c r="E403">
        <v>284</v>
      </c>
      <c r="F403" s="315">
        <v>0.73028169014084499</v>
      </c>
    </row>
    <row r="404" spans="1:6" x14ac:dyDescent="0.25">
      <c r="A404">
        <v>793</v>
      </c>
      <c r="B404">
        <v>17</v>
      </c>
      <c r="C404" s="205">
        <v>0.2</v>
      </c>
      <c r="D404">
        <v>13</v>
      </c>
      <c r="E404">
        <v>208</v>
      </c>
      <c r="F404" s="315">
        <v>0.72980769230769238</v>
      </c>
    </row>
    <row r="405" spans="1:6" x14ac:dyDescent="0.25">
      <c r="A405">
        <v>821</v>
      </c>
      <c r="B405">
        <v>17</v>
      </c>
      <c r="C405" s="205">
        <v>0.3</v>
      </c>
      <c r="D405">
        <v>13</v>
      </c>
      <c r="E405">
        <v>202</v>
      </c>
      <c r="F405" s="315">
        <v>0.72970297029702935</v>
      </c>
    </row>
    <row r="406" spans="1:6" x14ac:dyDescent="0.25">
      <c r="A406">
        <v>624</v>
      </c>
      <c r="B406">
        <v>15</v>
      </c>
      <c r="C406" s="205">
        <v>0.2</v>
      </c>
      <c r="D406">
        <v>12</v>
      </c>
      <c r="E406">
        <v>215</v>
      </c>
      <c r="F406" s="315">
        <v>0.72837209302325578</v>
      </c>
    </row>
    <row r="407" spans="1:6" x14ac:dyDescent="0.25">
      <c r="A407">
        <v>877</v>
      </c>
      <c r="B407">
        <v>18</v>
      </c>
      <c r="C407" s="205">
        <v>0.2</v>
      </c>
      <c r="D407">
        <v>13</v>
      </c>
      <c r="E407">
        <v>202</v>
      </c>
      <c r="F407" s="315">
        <v>0.72277227722772197</v>
      </c>
    </row>
    <row r="408" spans="1:6" x14ac:dyDescent="0.25">
      <c r="A408">
        <v>41</v>
      </c>
      <c r="B408">
        <v>8</v>
      </c>
      <c r="C408" s="205">
        <v>0.2</v>
      </c>
      <c r="D408">
        <v>17</v>
      </c>
      <c r="E408">
        <v>303</v>
      </c>
      <c r="F408" s="315">
        <v>0.72079207920792066</v>
      </c>
    </row>
    <row r="409" spans="1:6" x14ac:dyDescent="0.25">
      <c r="A409">
        <v>851</v>
      </c>
      <c r="B409">
        <v>18</v>
      </c>
      <c r="C409" s="205">
        <v>0.1</v>
      </c>
      <c r="D409">
        <v>15</v>
      </c>
      <c r="E409">
        <v>183</v>
      </c>
      <c r="F409" s="315">
        <v>0.71912568306011004</v>
      </c>
    </row>
    <row r="410" spans="1:6" x14ac:dyDescent="0.25">
      <c r="A410">
        <v>14</v>
      </c>
      <c r="B410">
        <v>8</v>
      </c>
      <c r="C410" s="205">
        <v>0.1</v>
      </c>
      <c r="D410">
        <v>18</v>
      </c>
      <c r="E410">
        <v>290</v>
      </c>
      <c r="F410" s="315">
        <v>0.71862068965517245</v>
      </c>
    </row>
    <row r="411" spans="1:6" x14ac:dyDescent="0.25">
      <c r="A411">
        <v>150</v>
      </c>
      <c r="B411">
        <v>9</v>
      </c>
      <c r="C411" s="205">
        <v>0.3</v>
      </c>
      <c r="D411">
        <v>14</v>
      </c>
      <c r="E411">
        <v>284</v>
      </c>
      <c r="F411" s="315">
        <v>0.71690140845070427</v>
      </c>
    </row>
    <row r="412" spans="1:6" x14ac:dyDescent="0.25">
      <c r="A412">
        <v>61</v>
      </c>
      <c r="B412">
        <v>8</v>
      </c>
      <c r="C412" s="205">
        <v>0.3</v>
      </c>
      <c r="D412">
        <v>9</v>
      </c>
      <c r="E412">
        <v>304</v>
      </c>
      <c r="F412" s="315">
        <v>0.71644736842105317</v>
      </c>
    </row>
    <row r="413" spans="1:6" x14ac:dyDescent="0.25">
      <c r="A413">
        <v>822</v>
      </c>
      <c r="B413">
        <v>17</v>
      </c>
      <c r="C413" s="205">
        <v>0.3</v>
      </c>
      <c r="D413">
        <v>14</v>
      </c>
      <c r="E413">
        <v>202</v>
      </c>
      <c r="F413" s="315">
        <v>0.71584158415841648</v>
      </c>
    </row>
    <row r="414" spans="1:6" x14ac:dyDescent="0.25">
      <c r="A414">
        <v>70</v>
      </c>
      <c r="B414">
        <v>8</v>
      </c>
      <c r="C414" s="205">
        <v>0.3</v>
      </c>
      <c r="D414">
        <v>18</v>
      </c>
      <c r="E414">
        <v>304</v>
      </c>
      <c r="F414" s="315">
        <v>0.71578947368421064</v>
      </c>
    </row>
    <row r="415" spans="1:6" x14ac:dyDescent="0.25">
      <c r="A415">
        <v>808</v>
      </c>
      <c r="B415">
        <v>17</v>
      </c>
      <c r="C415" s="205">
        <v>0.25</v>
      </c>
      <c r="D415">
        <v>14</v>
      </c>
      <c r="E415">
        <v>200</v>
      </c>
      <c r="F415" s="315">
        <v>0.71500000000000086</v>
      </c>
    </row>
    <row r="416" spans="1:6" x14ac:dyDescent="0.25">
      <c r="A416">
        <v>19</v>
      </c>
      <c r="B416">
        <v>8</v>
      </c>
      <c r="C416" s="205">
        <v>0.15</v>
      </c>
      <c r="D416">
        <v>9</v>
      </c>
      <c r="E416">
        <v>298</v>
      </c>
      <c r="F416" s="315">
        <v>0.71476510067114118</v>
      </c>
    </row>
    <row r="417" spans="1:6" x14ac:dyDescent="0.25">
      <c r="A417">
        <v>864</v>
      </c>
      <c r="B417">
        <v>18</v>
      </c>
      <c r="C417" s="205">
        <v>0.15</v>
      </c>
      <c r="D417">
        <v>14</v>
      </c>
      <c r="E417">
        <v>200</v>
      </c>
      <c r="F417" s="315">
        <v>0.70599999999999963</v>
      </c>
    </row>
    <row r="418" spans="1:6" x14ac:dyDescent="0.25">
      <c r="A418">
        <v>33</v>
      </c>
      <c r="B418">
        <v>8</v>
      </c>
      <c r="C418" s="205">
        <v>0.2</v>
      </c>
      <c r="D418">
        <v>9</v>
      </c>
      <c r="E418">
        <v>303</v>
      </c>
      <c r="F418" s="315">
        <v>0.70561056105610576</v>
      </c>
    </row>
    <row r="419" spans="1:6" x14ac:dyDescent="0.25">
      <c r="A419">
        <v>638</v>
      </c>
      <c r="B419">
        <v>15</v>
      </c>
      <c r="C419" s="205">
        <v>0.25</v>
      </c>
      <c r="D419">
        <v>12</v>
      </c>
      <c r="E419">
        <v>209</v>
      </c>
      <c r="F419" s="315">
        <v>0.7052631578947367</v>
      </c>
    </row>
    <row r="420" spans="1:6" x14ac:dyDescent="0.25">
      <c r="A420">
        <v>75</v>
      </c>
      <c r="B420">
        <v>8</v>
      </c>
      <c r="C420" s="205">
        <v>0.35</v>
      </c>
      <c r="D420">
        <v>9</v>
      </c>
      <c r="E420">
        <v>301</v>
      </c>
      <c r="F420" s="315">
        <v>0.70498338870431887</v>
      </c>
    </row>
    <row r="421" spans="1:6" x14ac:dyDescent="0.25">
      <c r="A421">
        <v>163</v>
      </c>
      <c r="B421">
        <v>9</v>
      </c>
      <c r="C421" s="205">
        <v>0.35</v>
      </c>
      <c r="D421">
        <v>13</v>
      </c>
      <c r="E421">
        <v>281</v>
      </c>
      <c r="F421" s="315">
        <v>0.70320284697508895</v>
      </c>
    </row>
    <row r="422" spans="1:6" x14ac:dyDescent="0.25">
      <c r="A422">
        <v>47</v>
      </c>
      <c r="B422">
        <v>8</v>
      </c>
      <c r="C422" s="205">
        <v>0.25</v>
      </c>
      <c r="D422">
        <v>9</v>
      </c>
      <c r="E422">
        <v>299</v>
      </c>
      <c r="F422" s="315">
        <v>0.69565217391304379</v>
      </c>
    </row>
    <row r="423" spans="1:6" x14ac:dyDescent="0.25">
      <c r="A423">
        <v>149</v>
      </c>
      <c r="B423">
        <v>9</v>
      </c>
      <c r="C423" s="205">
        <v>0.3</v>
      </c>
      <c r="D423">
        <v>13</v>
      </c>
      <c r="E423">
        <v>284</v>
      </c>
      <c r="F423" s="315">
        <v>0.69436619718309855</v>
      </c>
    </row>
    <row r="424" spans="1:6" x14ac:dyDescent="0.25">
      <c r="A424">
        <v>867</v>
      </c>
      <c r="B424">
        <v>18</v>
      </c>
      <c r="C424" s="205">
        <v>0.15</v>
      </c>
      <c r="D424">
        <v>17</v>
      </c>
      <c r="E424">
        <v>200</v>
      </c>
      <c r="F424" s="315">
        <v>0.68599999999999883</v>
      </c>
    </row>
    <row r="425" spans="1:6" x14ac:dyDescent="0.25">
      <c r="A425">
        <v>683</v>
      </c>
      <c r="B425">
        <v>16</v>
      </c>
      <c r="C425" s="205">
        <v>0.1</v>
      </c>
      <c r="D425">
        <v>15</v>
      </c>
      <c r="E425">
        <v>197</v>
      </c>
      <c r="F425" s="315">
        <v>0.68527918781725916</v>
      </c>
    </row>
    <row r="426" spans="1:6" x14ac:dyDescent="0.25">
      <c r="A426">
        <v>22</v>
      </c>
      <c r="B426">
        <v>8</v>
      </c>
      <c r="C426" s="205">
        <v>0.15</v>
      </c>
      <c r="D426">
        <v>12</v>
      </c>
      <c r="E426">
        <v>298</v>
      </c>
      <c r="F426" s="315">
        <v>0.6845637583892622</v>
      </c>
    </row>
    <row r="427" spans="1:6" x14ac:dyDescent="0.25">
      <c r="A427">
        <v>126</v>
      </c>
      <c r="B427">
        <v>9</v>
      </c>
      <c r="C427" s="205">
        <v>0.2</v>
      </c>
      <c r="D427">
        <v>18</v>
      </c>
      <c r="E427">
        <v>281</v>
      </c>
      <c r="F427" s="315">
        <v>0.68398576512455511</v>
      </c>
    </row>
    <row r="428" spans="1:6" x14ac:dyDescent="0.25">
      <c r="A428">
        <v>246</v>
      </c>
      <c r="B428">
        <v>10</v>
      </c>
      <c r="C428" s="205">
        <v>0.35</v>
      </c>
      <c r="D428">
        <v>12</v>
      </c>
      <c r="E428">
        <v>261</v>
      </c>
      <c r="F428" s="315">
        <v>0.68352490421455914</v>
      </c>
    </row>
    <row r="429" spans="1:6" x14ac:dyDescent="0.25">
      <c r="A429">
        <v>878</v>
      </c>
      <c r="B429">
        <v>18</v>
      </c>
      <c r="C429" s="205">
        <v>0.2</v>
      </c>
      <c r="D429">
        <v>14</v>
      </c>
      <c r="E429">
        <v>202</v>
      </c>
      <c r="F429" s="315">
        <v>0.67821782178217849</v>
      </c>
    </row>
    <row r="430" spans="1:6" x14ac:dyDescent="0.25">
      <c r="A430">
        <v>696</v>
      </c>
      <c r="B430">
        <v>16</v>
      </c>
      <c r="C430" s="205">
        <v>0.15</v>
      </c>
      <c r="D430">
        <v>14</v>
      </c>
      <c r="E430">
        <v>208</v>
      </c>
      <c r="F430" s="315">
        <v>0.67403846153846181</v>
      </c>
    </row>
    <row r="431" spans="1:6" x14ac:dyDescent="0.25">
      <c r="A431">
        <v>56</v>
      </c>
      <c r="B431">
        <v>8</v>
      </c>
      <c r="C431" s="205">
        <v>0.25</v>
      </c>
      <c r="D431">
        <v>18</v>
      </c>
      <c r="E431">
        <v>299</v>
      </c>
      <c r="F431" s="315">
        <v>0.67290969899665543</v>
      </c>
    </row>
    <row r="432" spans="1:6" x14ac:dyDescent="0.25">
      <c r="A432">
        <v>69</v>
      </c>
      <c r="B432">
        <v>8</v>
      </c>
      <c r="C432" s="205">
        <v>0.3</v>
      </c>
      <c r="D432">
        <v>17</v>
      </c>
      <c r="E432">
        <v>304</v>
      </c>
      <c r="F432" s="315">
        <v>0.67171052631578976</v>
      </c>
    </row>
    <row r="433" spans="1:6" x14ac:dyDescent="0.25">
      <c r="A433">
        <v>779</v>
      </c>
      <c r="B433">
        <v>17</v>
      </c>
      <c r="C433" s="205">
        <v>0.15</v>
      </c>
      <c r="D433">
        <v>13</v>
      </c>
      <c r="E433">
        <v>203</v>
      </c>
      <c r="F433" s="315">
        <v>0.66403940886699664</v>
      </c>
    </row>
    <row r="434" spans="1:6" x14ac:dyDescent="0.25">
      <c r="A434">
        <v>13</v>
      </c>
      <c r="B434">
        <v>8</v>
      </c>
      <c r="C434" s="205">
        <v>0.1</v>
      </c>
      <c r="D434">
        <v>17</v>
      </c>
      <c r="E434">
        <v>290</v>
      </c>
      <c r="F434" s="315">
        <v>0.66068965517241351</v>
      </c>
    </row>
    <row r="435" spans="1:6" x14ac:dyDescent="0.25">
      <c r="A435">
        <v>795</v>
      </c>
      <c r="B435">
        <v>17</v>
      </c>
      <c r="C435" s="205">
        <v>0.2</v>
      </c>
      <c r="D435">
        <v>15</v>
      </c>
      <c r="E435">
        <v>208</v>
      </c>
      <c r="F435" s="315">
        <v>0.66057692307692328</v>
      </c>
    </row>
    <row r="436" spans="1:6" x14ac:dyDescent="0.25">
      <c r="A436">
        <v>80</v>
      </c>
      <c r="B436">
        <v>8</v>
      </c>
      <c r="C436" s="205">
        <v>0.35</v>
      </c>
      <c r="D436">
        <v>14</v>
      </c>
      <c r="E436">
        <v>301</v>
      </c>
      <c r="F436" s="315">
        <v>0.65714285714285714</v>
      </c>
    </row>
    <row r="437" spans="1:6" x14ac:dyDescent="0.25">
      <c r="A437">
        <v>36</v>
      </c>
      <c r="B437">
        <v>8</v>
      </c>
      <c r="C437" s="205">
        <v>0.2</v>
      </c>
      <c r="D437">
        <v>12</v>
      </c>
      <c r="E437">
        <v>303</v>
      </c>
      <c r="F437" s="315">
        <v>0.65676567656765694</v>
      </c>
    </row>
    <row r="438" spans="1:6" x14ac:dyDescent="0.25">
      <c r="A438">
        <v>652</v>
      </c>
      <c r="B438">
        <v>15</v>
      </c>
      <c r="C438" s="205">
        <v>0.3</v>
      </c>
      <c r="D438">
        <v>12</v>
      </c>
      <c r="E438">
        <v>218</v>
      </c>
      <c r="F438" s="315">
        <v>0.65137614678899025</v>
      </c>
    </row>
    <row r="439" spans="1:6" x14ac:dyDescent="0.25">
      <c r="A439">
        <v>651</v>
      </c>
      <c r="B439">
        <v>15</v>
      </c>
      <c r="C439" s="205">
        <v>0.3</v>
      </c>
      <c r="D439">
        <v>11</v>
      </c>
      <c r="E439">
        <v>218</v>
      </c>
      <c r="F439" s="315">
        <v>0.64792626728110614</v>
      </c>
    </row>
    <row r="440" spans="1:6" x14ac:dyDescent="0.25">
      <c r="A440">
        <v>527</v>
      </c>
      <c r="B440">
        <v>14</v>
      </c>
      <c r="C440" s="205">
        <v>0.15</v>
      </c>
      <c r="D440">
        <v>13</v>
      </c>
      <c r="E440">
        <v>212</v>
      </c>
      <c r="F440" s="315">
        <v>0.64716981132075457</v>
      </c>
    </row>
    <row r="441" spans="1:6" x14ac:dyDescent="0.25">
      <c r="A441">
        <v>51</v>
      </c>
      <c r="B441">
        <v>8</v>
      </c>
      <c r="C441" s="205">
        <v>0.25</v>
      </c>
      <c r="D441">
        <v>13</v>
      </c>
      <c r="E441">
        <v>299</v>
      </c>
      <c r="F441" s="315">
        <v>0.64481605351170568</v>
      </c>
    </row>
    <row r="442" spans="1:6" x14ac:dyDescent="0.25">
      <c r="A442">
        <v>850</v>
      </c>
      <c r="B442">
        <v>18</v>
      </c>
      <c r="C442" s="205">
        <v>0.1</v>
      </c>
      <c r="D442">
        <v>14</v>
      </c>
      <c r="E442">
        <v>183</v>
      </c>
      <c r="F442" s="315">
        <v>0.64262295081967158</v>
      </c>
    </row>
    <row r="443" spans="1:6" x14ac:dyDescent="0.25">
      <c r="A443">
        <v>84</v>
      </c>
      <c r="B443">
        <v>8</v>
      </c>
      <c r="C443" s="205">
        <v>0.35</v>
      </c>
      <c r="D443">
        <v>18</v>
      </c>
      <c r="E443">
        <v>301</v>
      </c>
      <c r="F443" s="315">
        <v>0.64186046511627981</v>
      </c>
    </row>
    <row r="444" spans="1:6" x14ac:dyDescent="0.25">
      <c r="A444">
        <v>682</v>
      </c>
      <c r="B444">
        <v>16</v>
      </c>
      <c r="C444" s="205">
        <v>0.1</v>
      </c>
      <c r="D444">
        <v>14</v>
      </c>
      <c r="E444">
        <v>197</v>
      </c>
      <c r="F444" s="315">
        <v>0.640609137055838</v>
      </c>
    </row>
    <row r="445" spans="1:6" x14ac:dyDescent="0.25">
      <c r="A445">
        <v>8</v>
      </c>
      <c r="B445">
        <v>8</v>
      </c>
      <c r="C445" s="205">
        <v>0.1</v>
      </c>
      <c r="D445">
        <v>12</v>
      </c>
      <c r="E445">
        <v>290</v>
      </c>
      <c r="F445" s="315">
        <v>0.6372413793103453</v>
      </c>
    </row>
    <row r="446" spans="1:6" x14ac:dyDescent="0.25">
      <c r="A446">
        <v>752</v>
      </c>
      <c r="B446">
        <v>16</v>
      </c>
      <c r="C446" s="205">
        <v>0.35</v>
      </c>
      <c r="D446">
        <v>14</v>
      </c>
      <c r="E446">
        <v>201</v>
      </c>
      <c r="F446" s="315">
        <v>0.63383084577114401</v>
      </c>
    </row>
    <row r="447" spans="1:6" x14ac:dyDescent="0.25">
      <c r="A447">
        <v>738</v>
      </c>
      <c r="B447">
        <v>16</v>
      </c>
      <c r="C447" s="205">
        <v>0.3</v>
      </c>
      <c r="D447">
        <v>14</v>
      </c>
      <c r="E447">
        <v>211</v>
      </c>
      <c r="F447" s="315">
        <v>0.63317535545023595</v>
      </c>
    </row>
    <row r="448" spans="1:6" x14ac:dyDescent="0.25">
      <c r="A448">
        <v>879</v>
      </c>
      <c r="B448">
        <v>18</v>
      </c>
      <c r="C448" s="205">
        <v>0.2</v>
      </c>
      <c r="D448">
        <v>15</v>
      </c>
      <c r="E448">
        <v>202</v>
      </c>
      <c r="F448" s="315">
        <v>0.62673267326732729</v>
      </c>
    </row>
    <row r="449" spans="1:6" x14ac:dyDescent="0.25">
      <c r="A449">
        <v>27</v>
      </c>
      <c r="B449">
        <v>8</v>
      </c>
      <c r="C449" s="205">
        <v>0.15</v>
      </c>
      <c r="D449">
        <v>17</v>
      </c>
      <c r="E449">
        <v>298</v>
      </c>
      <c r="F449" s="315">
        <v>0.62550335570469762</v>
      </c>
    </row>
    <row r="450" spans="1:6" x14ac:dyDescent="0.25">
      <c r="A450">
        <v>598</v>
      </c>
      <c r="B450">
        <v>15</v>
      </c>
      <c r="C450" s="205">
        <v>0.1</v>
      </c>
      <c r="D450">
        <v>14</v>
      </c>
      <c r="E450">
        <v>200</v>
      </c>
      <c r="F450" s="315">
        <v>0.62300000000000022</v>
      </c>
    </row>
    <row r="451" spans="1:6" x14ac:dyDescent="0.25">
      <c r="A451">
        <v>35</v>
      </c>
      <c r="B451">
        <v>8</v>
      </c>
      <c r="C451" s="205">
        <v>0.2</v>
      </c>
      <c r="D451">
        <v>11</v>
      </c>
      <c r="E451">
        <v>303</v>
      </c>
      <c r="F451" s="315">
        <v>0.62046204620462087</v>
      </c>
    </row>
    <row r="452" spans="1:6" x14ac:dyDescent="0.25">
      <c r="A452">
        <v>697</v>
      </c>
      <c r="B452">
        <v>16</v>
      </c>
      <c r="C452" s="205">
        <v>0.15</v>
      </c>
      <c r="D452">
        <v>15</v>
      </c>
      <c r="E452">
        <v>208</v>
      </c>
      <c r="F452" s="315">
        <v>0.62019230769230738</v>
      </c>
    </row>
    <row r="453" spans="1:6" x14ac:dyDescent="0.25">
      <c r="A453">
        <v>164</v>
      </c>
      <c r="B453">
        <v>9</v>
      </c>
      <c r="C453" s="205">
        <v>0.35</v>
      </c>
      <c r="D453">
        <v>14</v>
      </c>
      <c r="E453">
        <v>281</v>
      </c>
      <c r="F453" s="315">
        <v>0.61992882562277518</v>
      </c>
    </row>
    <row r="454" spans="1:6" x14ac:dyDescent="0.25">
      <c r="A454">
        <v>919</v>
      </c>
      <c r="B454">
        <v>18</v>
      </c>
      <c r="C454" s="205">
        <v>0.35</v>
      </c>
      <c r="D454">
        <v>13</v>
      </c>
      <c r="E454">
        <v>200</v>
      </c>
      <c r="F454" s="315">
        <v>0.61900000000000011</v>
      </c>
    </row>
    <row r="455" spans="1:6" x14ac:dyDescent="0.25">
      <c r="A455">
        <v>865</v>
      </c>
      <c r="B455">
        <v>18</v>
      </c>
      <c r="C455" s="205">
        <v>0.15</v>
      </c>
      <c r="D455">
        <v>15</v>
      </c>
      <c r="E455">
        <v>200</v>
      </c>
      <c r="F455" s="315">
        <v>0.61300000000000099</v>
      </c>
    </row>
    <row r="456" spans="1:6" x14ac:dyDescent="0.25">
      <c r="A456">
        <v>722</v>
      </c>
      <c r="B456">
        <v>16</v>
      </c>
      <c r="C456" s="205">
        <v>0.25</v>
      </c>
      <c r="D456">
        <v>12</v>
      </c>
      <c r="E456">
        <v>204</v>
      </c>
      <c r="F456" s="315">
        <v>0.61078431372548991</v>
      </c>
    </row>
    <row r="457" spans="1:6" x14ac:dyDescent="0.25">
      <c r="A457">
        <v>21</v>
      </c>
      <c r="B457">
        <v>8</v>
      </c>
      <c r="C457" s="205">
        <v>0.15</v>
      </c>
      <c r="D457">
        <v>11</v>
      </c>
      <c r="E457">
        <v>298</v>
      </c>
      <c r="F457" s="315">
        <v>0.60402684563758435</v>
      </c>
    </row>
    <row r="458" spans="1:6" x14ac:dyDescent="0.25">
      <c r="A458">
        <v>626</v>
      </c>
      <c r="B458">
        <v>15</v>
      </c>
      <c r="C458" s="205">
        <v>0.2</v>
      </c>
      <c r="D458">
        <v>14</v>
      </c>
      <c r="E458">
        <v>215</v>
      </c>
      <c r="F458" s="315">
        <v>0.60093023255813893</v>
      </c>
    </row>
    <row r="459" spans="1:6" x14ac:dyDescent="0.25">
      <c r="A459">
        <v>710</v>
      </c>
      <c r="B459">
        <v>16</v>
      </c>
      <c r="C459" s="205">
        <v>0.2</v>
      </c>
      <c r="D459">
        <v>14</v>
      </c>
      <c r="E459">
        <v>211</v>
      </c>
      <c r="F459" s="315">
        <v>0.59810426540284289</v>
      </c>
    </row>
    <row r="460" spans="1:6" x14ac:dyDescent="0.25">
      <c r="A460">
        <v>7</v>
      </c>
      <c r="B460">
        <v>8</v>
      </c>
      <c r="C460" s="205">
        <v>0.1</v>
      </c>
      <c r="D460">
        <v>11</v>
      </c>
      <c r="E460">
        <v>290</v>
      </c>
      <c r="F460" s="315">
        <v>0.58965517241379328</v>
      </c>
    </row>
    <row r="461" spans="1:6" x14ac:dyDescent="0.25">
      <c r="A461">
        <v>147</v>
      </c>
      <c r="B461">
        <v>9</v>
      </c>
      <c r="C461" s="205">
        <v>0.3</v>
      </c>
      <c r="D461">
        <v>11</v>
      </c>
      <c r="E461">
        <v>284</v>
      </c>
      <c r="F461" s="315">
        <v>0.58661971830985915</v>
      </c>
    </row>
    <row r="462" spans="1:6" x14ac:dyDescent="0.25">
      <c r="A462">
        <v>905</v>
      </c>
      <c r="B462">
        <v>18</v>
      </c>
      <c r="C462" s="205">
        <v>0.3</v>
      </c>
      <c r="D462">
        <v>13</v>
      </c>
      <c r="E462">
        <v>200</v>
      </c>
      <c r="F462" s="315">
        <v>0.57700000000000029</v>
      </c>
    </row>
    <row r="463" spans="1:6" x14ac:dyDescent="0.25">
      <c r="A463">
        <v>609</v>
      </c>
      <c r="B463">
        <v>15</v>
      </c>
      <c r="C463" s="205">
        <v>0.15</v>
      </c>
      <c r="D463">
        <v>11</v>
      </c>
      <c r="E463">
        <v>209</v>
      </c>
      <c r="F463" s="315">
        <v>0.57033492822966514</v>
      </c>
    </row>
    <row r="464" spans="1:6" x14ac:dyDescent="0.25">
      <c r="A464">
        <v>79</v>
      </c>
      <c r="B464">
        <v>8</v>
      </c>
      <c r="C464" s="205">
        <v>0.35</v>
      </c>
      <c r="D464">
        <v>13</v>
      </c>
      <c r="E464">
        <v>301</v>
      </c>
      <c r="F464" s="315">
        <v>0.56677740863787385</v>
      </c>
    </row>
    <row r="465" spans="1:6" x14ac:dyDescent="0.25">
      <c r="A465">
        <v>736</v>
      </c>
      <c r="B465">
        <v>16</v>
      </c>
      <c r="C465" s="205">
        <v>0.3</v>
      </c>
      <c r="D465">
        <v>12</v>
      </c>
      <c r="E465">
        <v>211</v>
      </c>
      <c r="F465" s="315">
        <v>0.55924170616113755</v>
      </c>
    </row>
    <row r="466" spans="1:6" x14ac:dyDescent="0.25">
      <c r="A466">
        <v>162</v>
      </c>
      <c r="B466">
        <v>9</v>
      </c>
      <c r="C466" s="205">
        <v>0.35</v>
      </c>
      <c r="D466">
        <v>12</v>
      </c>
      <c r="E466">
        <v>281</v>
      </c>
      <c r="F466" s="315">
        <v>0.55800711743772158</v>
      </c>
    </row>
    <row r="467" spans="1:6" x14ac:dyDescent="0.25">
      <c r="A467">
        <v>917</v>
      </c>
      <c r="B467">
        <v>18</v>
      </c>
      <c r="C467" s="205">
        <v>0.35</v>
      </c>
      <c r="D467">
        <v>11</v>
      </c>
      <c r="E467">
        <v>200</v>
      </c>
      <c r="F467" s="315">
        <v>0.55799999999999983</v>
      </c>
    </row>
    <row r="468" spans="1:6" x14ac:dyDescent="0.25">
      <c r="A468">
        <v>694</v>
      </c>
      <c r="B468">
        <v>16</v>
      </c>
      <c r="C468" s="205">
        <v>0.15</v>
      </c>
      <c r="D468">
        <v>12</v>
      </c>
      <c r="E468">
        <v>208</v>
      </c>
      <c r="F468" s="315">
        <v>0.55384615384615365</v>
      </c>
    </row>
    <row r="469" spans="1:6" x14ac:dyDescent="0.25">
      <c r="A469">
        <v>863</v>
      </c>
      <c r="B469">
        <v>18</v>
      </c>
      <c r="C469" s="205">
        <v>0.15</v>
      </c>
      <c r="D469">
        <v>13</v>
      </c>
      <c r="E469">
        <v>200</v>
      </c>
      <c r="F469" s="315">
        <v>0.54200000000000115</v>
      </c>
    </row>
    <row r="470" spans="1:6" x14ac:dyDescent="0.25">
      <c r="A470">
        <v>665</v>
      </c>
      <c r="B470">
        <v>15</v>
      </c>
      <c r="C470" s="205">
        <v>0.35</v>
      </c>
      <c r="D470">
        <v>11</v>
      </c>
      <c r="E470">
        <v>214</v>
      </c>
      <c r="F470" s="315">
        <v>0.54084507042253516</v>
      </c>
    </row>
    <row r="471" spans="1:6" x14ac:dyDescent="0.25">
      <c r="A471">
        <v>653</v>
      </c>
      <c r="B471">
        <v>15</v>
      </c>
      <c r="C471" s="205">
        <v>0.3</v>
      </c>
      <c r="D471">
        <v>13</v>
      </c>
      <c r="E471">
        <v>218</v>
      </c>
      <c r="F471" s="315">
        <v>0.53761467889908254</v>
      </c>
    </row>
    <row r="472" spans="1:6" x14ac:dyDescent="0.25">
      <c r="A472">
        <v>65</v>
      </c>
      <c r="B472">
        <v>8</v>
      </c>
      <c r="C472" s="205">
        <v>0.3</v>
      </c>
      <c r="D472">
        <v>13</v>
      </c>
      <c r="E472">
        <v>304</v>
      </c>
      <c r="F472" s="315">
        <v>0.53552631578947396</v>
      </c>
    </row>
    <row r="473" spans="1:6" x14ac:dyDescent="0.25">
      <c r="A473">
        <v>540</v>
      </c>
      <c r="B473">
        <v>14</v>
      </c>
      <c r="C473" s="205">
        <v>0.2</v>
      </c>
      <c r="D473">
        <v>12</v>
      </c>
      <c r="E473">
        <v>224</v>
      </c>
      <c r="F473" s="315">
        <v>0.53392857142857186</v>
      </c>
    </row>
    <row r="474" spans="1:6" x14ac:dyDescent="0.25">
      <c r="A474">
        <v>637</v>
      </c>
      <c r="B474">
        <v>15</v>
      </c>
      <c r="C474" s="205">
        <v>0.25</v>
      </c>
      <c r="D474">
        <v>11</v>
      </c>
      <c r="E474">
        <v>209</v>
      </c>
      <c r="F474" s="315">
        <v>0.53173076923076956</v>
      </c>
    </row>
    <row r="475" spans="1:6" x14ac:dyDescent="0.25">
      <c r="A475">
        <v>610</v>
      </c>
      <c r="B475">
        <v>15</v>
      </c>
      <c r="C475" s="205">
        <v>0.15</v>
      </c>
      <c r="D475">
        <v>12</v>
      </c>
      <c r="E475">
        <v>209</v>
      </c>
      <c r="F475" s="315">
        <v>0.52822966507177094</v>
      </c>
    </row>
    <row r="476" spans="1:6" x14ac:dyDescent="0.25">
      <c r="A476">
        <v>161</v>
      </c>
      <c r="B476">
        <v>9</v>
      </c>
      <c r="C476" s="205">
        <v>0.35</v>
      </c>
      <c r="D476">
        <v>11</v>
      </c>
      <c r="E476">
        <v>281</v>
      </c>
      <c r="F476" s="315">
        <v>0.52669039145907437</v>
      </c>
    </row>
    <row r="477" spans="1:6" x14ac:dyDescent="0.25">
      <c r="A477">
        <v>442</v>
      </c>
      <c r="B477">
        <v>13</v>
      </c>
      <c r="C477" s="205">
        <v>0.15</v>
      </c>
      <c r="D477">
        <v>12</v>
      </c>
      <c r="E477">
        <v>218</v>
      </c>
      <c r="F477" s="315">
        <v>0.52477064220183456</v>
      </c>
    </row>
    <row r="478" spans="1:6" x14ac:dyDescent="0.25">
      <c r="A478">
        <v>918</v>
      </c>
      <c r="B478">
        <v>18</v>
      </c>
      <c r="C478" s="205">
        <v>0.35</v>
      </c>
      <c r="D478">
        <v>12</v>
      </c>
      <c r="E478">
        <v>200</v>
      </c>
      <c r="F478" s="315">
        <v>0.52299999999999958</v>
      </c>
    </row>
    <row r="479" spans="1:6" x14ac:dyDescent="0.25">
      <c r="A479">
        <v>667</v>
      </c>
      <c r="B479">
        <v>15</v>
      </c>
      <c r="C479" s="205">
        <v>0.35</v>
      </c>
      <c r="D479">
        <v>13</v>
      </c>
      <c r="E479">
        <v>214</v>
      </c>
      <c r="F479" s="315">
        <v>0.52149532710280389</v>
      </c>
    </row>
    <row r="480" spans="1:6" x14ac:dyDescent="0.25">
      <c r="A480">
        <v>513</v>
      </c>
      <c r="B480">
        <v>14</v>
      </c>
      <c r="C480" s="205">
        <v>0.1</v>
      </c>
      <c r="D480">
        <v>13</v>
      </c>
      <c r="E480">
        <v>205</v>
      </c>
      <c r="F480" s="315">
        <v>0.51804878048780512</v>
      </c>
    </row>
    <row r="481" spans="1:6" x14ac:dyDescent="0.25">
      <c r="A481">
        <v>625</v>
      </c>
      <c r="B481">
        <v>15</v>
      </c>
      <c r="C481" s="205">
        <v>0.2</v>
      </c>
      <c r="D481">
        <v>13</v>
      </c>
      <c r="E481">
        <v>215</v>
      </c>
      <c r="F481" s="315">
        <v>0.51534883720930247</v>
      </c>
    </row>
    <row r="482" spans="1:6" x14ac:dyDescent="0.25">
      <c r="A482">
        <v>666</v>
      </c>
      <c r="B482">
        <v>15</v>
      </c>
      <c r="C482" s="205">
        <v>0.35</v>
      </c>
      <c r="D482">
        <v>12</v>
      </c>
      <c r="E482">
        <v>214</v>
      </c>
      <c r="F482" s="315">
        <v>0.50747663551401878</v>
      </c>
    </row>
    <row r="483" spans="1:6" x14ac:dyDescent="0.25">
      <c r="A483">
        <v>541</v>
      </c>
      <c r="B483">
        <v>14</v>
      </c>
      <c r="C483" s="205">
        <v>0.2</v>
      </c>
      <c r="D483">
        <v>13</v>
      </c>
      <c r="E483">
        <v>224</v>
      </c>
      <c r="F483" s="315">
        <v>0.5026785714285712</v>
      </c>
    </row>
    <row r="484" spans="1:6" x14ac:dyDescent="0.25">
      <c r="A484">
        <v>568</v>
      </c>
      <c r="B484">
        <v>14</v>
      </c>
      <c r="C484" s="205">
        <v>0.3</v>
      </c>
      <c r="D484">
        <v>12</v>
      </c>
      <c r="E484">
        <v>217</v>
      </c>
      <c r="F484" s="315">
        <v>0.5023041474654395</v>
      </c>
    </row>
    <row r="485" spans="1:6" x14ac:dyDescent="0.25">
      <c r="A485">
        <v>796</v>
      </c>
      <c r="B485">
        <v>17</v>
      </c>
      <c r="C485" s="205">
        <v>0.2</v>
      </c>
      <c r="D485">
        <v>16</v>
      </c>
      <c r="E485">
        <v>208</v>
      </c>
      <c r="F485" s="315">
        <v>0.49903846153846132</v>
      </c>
    </row>
    <row r="486" spans="1:6" x14ac:dyDescent="0.25">
      <c r="A486">
        <v>569</v>
      </c>
      <c r="B486">
        <v>14</v>
      </c>
      <c r="C486" s="205">
        <v>0.3</v>
      </c>
      <c r="D486">
        <v>13</v>
      </c>
      <c r="E486">
        <v>217</v>
      </c>
      <c r="F486" s="315">
        <v>0.49861751152073741</v>
      </c>
    </row>
    <row r="487" spans="1:6" x14ac:dyDescent="0.25">
      <c r="A487">
        <v>723</v>
      </c>
      <c r="B487">
        <v>16</v>
      </c>
      <c r="C487" s="205">
        <v>0.25</v>
      </c>
      <c r="D487">
        <v>13</v>
      </c>
      <c r="E487">
        <v>204</v>
      </c>
      <c r="F487" s="315">
        <v>0.48039215686274483</v>
      </c>
    </row>
    <row r="488" spans="1:6" x14ac:dyDescent="0.25">
      <c r="A488">
        <v>50</v>
      </c>
      <c r="B488">
        <v>8</v>
      </c>
      <c r="C488" s="205">
        <v>0.25</v>
      </c>
      <c r="D488">
        <v>12</v>
      </c>
      <c r="E488">
        <v>299</v>
      </c>
      <c r="F488" s="315">
        <v>0.47959866220735781</v>
      </c>
    </row>
    <row r="489" spans="1:6" x14ac:dyDescent="0.25">
      <c r="A489">
        <v>750</v>
      </c>
      <c r="B489">
        <v>16</v>
      </c>
      <c r="C489" s="205">
        <v>0.35</v>
      </c>
      <c r="D489">
        <v>12</v>
      </c>
      <c r="E489">
        <v>201</v>
      </c>
      <c r="F489" s="315">
        <v>0.4696517412935331</v>
      </c>
    </row>
    <row r="490" spans="1:6" x14ac:dyDescent="0.25">
      <c r="A490">
        <v>78</v>
      </c>
      <c r="B490">
        <v>8</v>
      </c>
      <c r="C490" s="205">
        <v>0.35</v>
      </c>
      <c r="D490">
        <v>12</v>
      </c>
      <c r="E490">
        <v>301</v>
      </c>
      <c r="F490" s="315">
        <v>0.46578073089700955</v>
      </c>
    </row>
    <row r="491" spans="1:6" x14ac:dyDescent="0.25">
      <c r="A491">
        <v>835</v>
      </c>
      <c r="B491">
        <v>17</v>
      </c>
      <c r="C491" s="205">
        <v>0.35</v>
      </c>
      <c r="D491">
        <v>13</v>
      </c>
      <c r="E491">
        <v>202</v>
      </c>
      <c r="F491" s="315">
        <v>0.45940594059405959</v>
      </c>
    </row>
    <row r="492" spans="1:6" x14ac:dyDescent="0.25">
      <c r="A492">
        <v>49</v>
      </c>
      <c r="B492">
        <v>8</v>
      </c>
      <c r="C492" s="205">
        <v>0.25</v>
      </c>
      <c r="D492">
        <v>11</v>
      </c>
      <c r="E492">
        <v>299</v>
      </c>
      <c r="F492" s="315">
        <v>0.45618729096990035</v>
      </c>
    </row>
    <row r="493" spans="1:6" x14ac:dyDescent="0.25">
      <c r="A493">
        <v>582</v>
      </c>
      <c r="B493">
        <v>14</v>
      </c>
      <c r="C493" s="205">
        <v>0.35</v>
      </c>
      <c r="D493">
        <v>12</v>
      </c>
      <c r="E493">
        <v>223</v>
      </c>
      <c r="F493" s="315">
        <v>0.44932735426009052</v>
      </c>
    </row>
    <row r="494" spans="1:6" x14ac:dyDescent="0.25">
      <c r="A494">
        <v>623</v>
      </c>
      <c r="B494">
        <v>15</v>
      </c>
      <c r="C494" s="205">
        <v>0.2</v>
      </c>
      <c r="D494">
        <v>11</v>
      </c>
      <c r="E494">
        <v>215</v>
      </c>
      <c r="F494" s="315">
        <v>0.4474418604651168</v>
      </c>
    </row>
    <row r="495" spans="1:6" x14ac:dyDescent="0.25">
      <c r="A495">
        <v>77</v>
      </c>
      <c r="B495">
        <v>8</v>
      </c>
      <c r="C495" s="205">
        <v>0.35</v>
      </c>
      <c r="D495">
        <v>11</v>
      </c>
      <c r="E495">
        <v>301</v>
      </c>
      <c r="F495" s="315">
        <v>0.4451827242524915</v>
      </c>
    </row>
    <row r="496" spans="1:6" x14ac:dyDescent="0.25">
      <c r="A496">
        <v>709</v>
      </c>
      <c r="B496">
        <v>16</v>
      </c>
      <c r="C496" s="205">
        <v>0.2</v>
      </c>
      <c r="D496">
        <v>13</v>
      </c>
      <c r="E496">
        <v>211</v>
      </c>
      <c r="F496" s="315">
        <v>0.44170616113744005</v>
      </c>
    </row>
    <row r="497" spans="1:6" x14ac:dyDescent="0.25">
      <c r="A497">
        <v>824</v>
      </c>
      <c r="B497">
        <v>17</v>
      </c>
      <c r="C497" s="205">
        <v>0.3</v>
      </c>
      <c r="D497">
        <v>16</v>
      </c>
      <c r="E497">
        <v>202</v>
      </c>
      <c r="F497" s="315">
        <v>0.4405940594059396</v>
      </c>
    </row>
    <row r="498" spans="1:6" x14ac:dyDescent="0.25">
      <c r="A498">
        <v>916</v>
      </c>
      <c r="B498">
        <v>18</v>
      </c>
      <c r="C498" s="205">
        <v>0.35</v>
      </c>
      <c r="D498">
        <v>10</v>
      </c>
      <c r="E498">
        <v>200</v>
      </c>
      <c r="F498" s="315">
        <v>0.43800000000000039</v>
      </c>
    </row>
    <row r="499" spans="1:6" x14ac:dyDescent="0.25">
      <c r="A499">
        <v>63</v>
      </c>
      <c r="B499">
        <v>8</v>
      </c>
      <c r="C499" s="205">
        <v>0.3</v>
      </c>
      <c r="D499">
        <v>11</v>
      </c>
      <c r="E499">
        <v>304</v>
      </c>
      <c r="F499" s="315">
        <v>0.43684210526315803</v>
      </c>
    </row>
    <row r="500" spans="1:6" x14ac:dyDescent="0.25">
      <c r="A500">
        <v>611</v>
      </c>
      <c r="B500">
        <v>15</v>
      </c>
      <c r="C500" s="205">
        <v>0.15</v>
      </c>
      <c r="D500">
        <v>13</v>
      </c>
      <c r="E500">
        <v>209</v>
      </c>
      <c r="F500" s="315">
        <v>0.43540669856459369</v>
      </c>
    </row>
    <row r="501" spans="1:6" x14ac:dyDescent="0.25">
      <c r="A501">
        <v>820</v>
      </c>
      <c r="B501">
        <v>17</v>
      </c>
      <c r="C501" s="205">
        <v>0.3</v>
      </c>
      <c r="D501">
        <v>12</v>
      </c>
      <c r="E501">
        <v>202</v>
      </c>
      <c r="F501" s="315">
        <v>0.43267326732673284</v>
      </c>
    </row>
    <row r="502" spans="1:6" x14ac:dyDescent="0.25">
      <c r="A502">
        <v>428</v>
      </c>
      <c r="B502">
        <v>13</v>
      </c>
      <c r="C502" s="205">
        <v>0.1</v>
      </c>
      <c r="D502">
        <v>12</v>
      </c>
      <c r="E502">
        <v>212</v>
      </c>
      <c r="F502" s="315">
        <v>0.42641509433962332</v>
      </c>
    </row>
    <row r="503" spans="1:6" x14ac:dyDescent="0.25">
      <c r="A503">
        <v>777</v>
      </c>
      <c r="B503">
        <v>17</v>
      </c>
      <c r="C503" s="205">
        <v>0.15</v>
      </c>
      <c r="D503">
        <v>11</v>
      </c>
      <c r="E503">
        <v>203</v>
      </c>
      <c r="F503" s="315">
        <v>0.42364532019704515</v>
      </c>
    </row>
    <row r="504" spans="1:6" x14ac:dyDescent="0.25">
      <c r="A504">
        <v>708</v>
      </c>
      <c r="B504">
        <v>16</v>
      </c>
      <c r="C504" s="205">
        <v>0.2</v>
      </c>
      <c r="D504">
        <v>12</v>
      </c>
      <c r="E504">
        <v>211</v>
      </c>
      <c r="F504" s="315">
        <v>0.42274881516587753</v>
      </c>
    </row>
    <row r="505" spans="1:6" x14ac:dyDescent="0.25">
      <c r="A505">
        <v>526</v>
      </c>
      <c r="B505">
        <v>14</v>
      </c>
      <c r="C505" s="205">
        <v>0.15</v>
      </c>
      <c r="D505">
        <v>12</v>
      </c>
      <c r="E505">
        <v>212</v>
      </c>
      <c r="F505" s="315">
        <v>0.41698113207547199</v>
      </c>
    </row>
    <row r="506" spans="1:6" x14ac:dyDescent="0.25">
      <c r="A506">
        <v>693</v>
      </c>
      <c r="B506">
        <v>16</v>
      </c>
      <c r="C506" s="205">
        <v>0.15</v>
      </c>
      <c r="D506">
        <v>11</v>
      </c>
      <c r="E506">
        <v>208</v>
      </c>
      <c r="F506" s="315">
        <v>0.41346153846153899</v>
      </c>
    </row>
    <row r="507" spans="1:6" x14ac:dyDescent="0.25">
      <c r="A507">
        <v>64</v>
      </c>
      <c r="B507">
        <v>8</v>
      </c>
      <c r="C507" s="205">
        <v>0.3</v>
      </c>
      <c r="D507">
        <v>12</v>
      </c>
      <c r="E507">
        <v>304</v>
      </c>
      <c r="F507" s="315">
        <v>0.40986842105263194</v>
      </c>
    </row>
    <row r="508" spans="1:6" x14ac:dyDescent="0.25">
      <c r="A508">
        <v>849</v>
      </c>
      <c r="B508">
        <v>18</v>
      </c>
      <c r="C508" s="205">
        <v>0.1</v>
      </c>
      <c r="D508">
        <v>13</v>
      </c>
      <c r="E508">
        <v>183</v>
      </c>
      <c r="F508" s="315">
        <v>0.4010928961748636</v>
      </c>
    </row>
    <row r="509" spans="1:6" x14ac:dyDescent="0.25">
      <c r="A509">
        <v>923</v>
      </c>
      <c r="B509">
        <v>18</v>
      </c>
      <c r="C509" s="205">
        <v>0.35</v>
      </c>
      <c r="D509">
        <v>17</v>
      </c>
      <c r="E509">
        <v>200</v>
      </c>
      <c r="F509" s="315">
        <v>0.39900000000000019</v>
      </c>
    </row>
    <row r="510" spans="1:6" x14ac:dyDescent="0.25">
      <c r="A510">
        <v>838</v>
      </c>
      <c r="B510">
        <v>17</v>
      </c>
      <c r="C510" s="205">
        <v>0.35</v>
      </c>
      <c r="D510">
        <v>16</v>
      </c>
      <c r="E510">
        <v>202</v>
      </c>
      <c r="F510" s="315">
        <v>0.38613861386138504</v>
      </c>
    </row>
    <row r="511" spans="1:6" x14ac:dyDescent="0.25">
      <c r="A511">
        <v>909</v>
      </c>
      <c r="B511">
        <v>18</v>
      </c>
      <c r="C511" s="205">
        <v>0.3</v>
      </c>
      <c r="D511">
        <v>17</v>
      </c>
      <c r="E511">
        <v>200</v>
      </c>
      <c r="F511" s="315">
        <v>0.38200000000000017</v>
      </c>
    </row>
    <row r="512" spans="1:6" x14ac:dyDescent="0.25">
      <c r="A512">
        <v>639</v>
      </c>
      <c r="B512">
        <v>15</v>
      </c>
      <c r="C512" s="205">
        <v>0.25</v>
      </c>
      <c r="D512">
        <v>13</v>
      </c>
      <c r="E512">
        <v>209</v>
      </c>
      <c r="F512" s="315">
        <v>0.38086124401913807</v>
      </c>
    </row>
    <row r="513" spans="1:6" x14ac:dyDescent="0.25">
      <c r="A513">
        <v>791</v>
      </c>
      <c r="B513">
        <v>17</v>
      </c>
      <c r="C513" s="205">
        <v>0.2</v>
      </c>
      <c r="D513">
        <v>11</v>
      </c>
      <c r="E513">
        <v>208</v>
      </c>
      <c r="F513" s="315">
        <v>0.37211538461538507</v>
      </c>
    </row>
    <row r="514" spans="1:6" x14ac:dyDescent="0.25">
      <c r="A514">
        <v>707</v>
      </c>
      <c r="B514">
        <v>16</v>
      </c>
      <c r="C514" s="205">
        <v>0.2</v>
      </c>
      <c r="D514">
        <v>11</v>
      </c>
      <c r="E514">
        <v>211</v>
      </c>
      <c r="F514" s="315">
        <v>0.36777251184834159</v>
      </c>
    </row>
    <row r="515" spans="1:6" x14ac:dyDescent="0.25">
      <c r="A515">
        <v>695</v>
      </c>
      <c r="B515">
        <v>16</v>
      </c>
      <c r="C515" s="205">
        <v>0.15</v>
      </c>
      <c r="D515">
        <v>13</v>
      </c>
      <c r="E515">
        <v>208</v>
      </c>
      <c r="F515" s="315">
        <v>0.35673076923076902</v>
      </c>
    </row>
    <row r="516" spans="1:6" x14ac:dyDescent="0.25">
      <c r="A516">
        <v>806</v>
      </c>
      <c r="B516">
        <v>17</v>
      </c>
      <c r="C516" s="205">
        <v>0.25</v>
      </c>
      <c r="D516">
        <v>12</v>
      </c>
      <c r="E516">
        <v>200</v>
      </c>
      <c r="F516" s="315">
        <v>0.35300000000000042</v>
      </c>
    </row>
    <row r="517" spans="1:6" x14ac:dyDescent="0.25">
      <c r="A517">
        <v>810</v>
      </c>
      <c r="B517">
        <v>17</v>
      </c>
      <c r="C517" s="205">
        <v>0.25</v>
      </c>
      <c r="D517">
        <v>16</v>
      </c>
      <c r="E517">
        <v>200</v>
      </c>
      <c r="F517" s="315">
        <v>0.34099999999999936</v>
      </c>
    </row>
    <row r="518" spans="1:6" x14ac:dyDescent="0.25">
      <c r="A518">
        <v>555</v>
      </c>
      <c r="B518">
        <v>14</v>
      </c>
      <c r="C518" s="205">
        <v>0.25</v>
      </c>
      <c r="D518">
        <v>13</v>
      </c>
      <c r="E518">
        <v>211</v>
      </c>
      <c r="F518" s="315">
        <v>0.33554502369668254</v>
      </c>
    </row>
    <row r="519" spans="1:6" x14ac:dyDescent="0.25">
      <c r="A519">
        <v>904</v>
      </c>
      <c r="B519">
        <v>18</v>
      </c>
      <c r="C519" s="205">
        <v>0.3</v>
      </c>
      <c r="D519">
        <v>12</v>
      </c>
      <c r="E519">
        <v>200</v>
      </c>
      <c r="F519" s="315">
        <v>0.33499999999999941</v>
      </c>
    </row>
    <row r="520" spans="1:6" x14ac:dyDescent="0.25">
      <c r="A520">
        <v>441</v>
      </c>
      <c r="B520">
        <v>13</v>
      </c>
      <c r="C520" s="205">
        <v>0.15</v>
      </c>
      <c r="D520">
        <v>11</v>
      </c>
      <c r="E520">
        <v>218</v>
      </c>
      <c r="F520" s="315">
        <v>0.33211009174311995</v>
      </c>
    </row>
    <row r="521" spans="1:6" x14ac:dyDescent="0.25">
      <c r="A521">
        <v>890</v>
      </c>
      <c r="B521">
        <v>18</v>
      </c>
      <c r="C521" s="205">
        <v>0.25</v>
      </c>
      <c r="D521">
        <v>12</v>
      </c>
      <c r="E521">
        <v>194</v>
      </c>
      <c r="F521" s="315">
        <v>0.3247422680412374</v>
      </c>
    </row>
    <row r="522" spans="1:6" x14ac:dyDescent="0.25">
      <c r="A522">
        <v>737</v>
      </c>
      <c r="B522">
        <v>16</v>
      </c>
      <c r="C522" s="205">
        <v>0.3</v>
      </c>
      <c r="D522">
        <v>13</v>
      </c>
      <c r="E522">
        <v>211</v>
      </c>
      <c r="F522" s="315">
        <v>0.32227488151658834</v>
      </c>
    </row>
    <row r="523" spans="1:6" x14ac:dyDescent="0.25">
      <c r="A523">
        <v>357</v>
      </c>
      <c r="B523">
        <v>12</v>
      </c>
      <c r="C523" s="205">
        <v>0.15</v>
      </c>
      <c r="D523">
        <v>11</v>
      </c>
      <c r="E523">
        <v>229</v>
      </c>
      <c r="F523" s="315">
        <v>0.31266375545851466</v>
      </c>
    </row>
    <row r="524" spans="1:6" x14ac:dyDescent="0.25">
      <c r="A524">
        <v>343</v>
      </c>
      <c r="B524">
        <v>12</v>
      </c>
      <c r="C524" s="205">
        <v>0.1</v>
      </c>
      <c r="D524">
        <v>11</v>
      </c>
      <c r="E524">
        <v>222</v>
      </c>
      <c r="F524" s="315">
        <v>0.31261261261261186</v>
      </c>
    </row>
    <row r="525" spans="1:6" x14ac:dyDescent="0.25">
      <c r="A525">
        <v>834</v>
      </c>
      <c r="B525">
        <v>17</v>
      </c>
      <c r="C525" s="205">
        <v>0.35</v>
      </c>
      <c r="D525">
        <v>12</v>
      </c>
      <c r="E525">
        <v>202</v>
      </c>
      <c r="F525" s="315">
        <v>0.30792079207920814</v>
      </c>
    </row>
    <row r="526" spans="1:6" x14ac:dyDescent="0.25">
      <c r="A526">
        <v>875</v>
      </c>
      <c r="B526">
        <v>18</v>
      </c>
      <c r="C526" s="205">
        <v>0.2</v>
      </c>
      <c r="D526">
        <v>11</v>
      </c>
      <c r="E526">
        <v>202</v>
      </c>
      <c r="F526" s="315">
        <v>0.29702970297029729</v>
      </c>
    </row>
    <row r="527" spans="1:6" x14ac:dyDescent="0.25">
      <c r="A527">
        <v>903</v>
      </c>
      <c r="B527">
        <v>18</v>
      </c>
      <c r="C527" s="205">
        <v>0.3</v>
      </c>
      <c r="D527">
        <v>11</v>
      </c>
      <c r="E527">
        <v>200</v>
      </c>
      <c r="F527" s="315">
        <v>0.28700000000000014</v>
      </c>
    </row>
    <row r="528" spans="1:6" x14ac:dyDescent="0.25">
      <c r="A528">
        <v>554</v>
      </c>
      <c r="B528">
        <v>14</v>
      </c>
      <c r="C528" s="205">
        <v>0.25</v>
      </c>
      <c r="D528">
        <v>12</v>
      </c>
      <c r="E528">
        <v>211</v>
      </c>
      <c r="F528" s="315">
        <v>0.28341232227488183</v>
      </c>
    </row>
    <row r="529" spans="1:6" x14ac:dyDescent="0.25">
      <c r="A529">
        <v>735</v>
      </c>
      <c r="B529">
        <v>16</v>
      </c>
      <c r="C529" s="205">
        <v>0.3</v>
      </c>
      <c r="D529">
        <v>11</v>
      </c>
      <c r="E529">
        <v>211</v>
      </c>
      <c r="F529" s="315">
        <v>0.28246445497630329</v>
      </c>
    </row>
    <row r="530" spans="1:6" x14ac:dyDescent="0.25">
      <c r="A530">
        <v>640</v>
      </c>
      <c r="B530">
        <v>15</v>
      </c>
      <c r="C530" s="205">
        <v>0.25</v>
      </c>
      <c r="D530">
        <v>14</v>
      </c>
      <c r="E530">
        <v>209</v>
      </c>
      <c r="F530" s="315">
        <v>0.28038277511961746</v>
      </c>
    </row>
    <row r="531" spans="1:6" x14ac:dyDescent="0.25">
      <c r="A531">
        <v>398</v>
      </c>
      <c r="B531">
        <v>12</v>
      </c>
      <c r="C531" s="205">
        <v>0.3</v>
      </c>
      <c r="D531">
        <v>10</v>
      </c>
      <c r="E531">
        <v>234</v>
      </c>
      <c r="F531" s="315">
        <v>0.27863247863247859</v>
      </c>
    </row>
    <row r="532" spans="1:6" x14ac:dyDescent="0.25">
      <c r="A532">
        <v>711</v>
      </c>
      <c r="B532">
        <v>16</v>
      </c>
      <c r="C532" s="205">
        <v>0.2</v>
      </c>
      <c r="D532">
        <v>15</v>
      </c>
      <c r="E532">
        <v>211</v>
      </c>
      <c r="F532" s="315">
        <v>0.26635071090047335</v>
      </c>
    </row>
    <row r="533" spans="1:6" x14ac:dyDescent="0.25">
      <c r="A533">
        <v>566</v>
      </c>
      <c r="B533">
        <v>14</v>
      </c>
      <c r="C533" s="205">
        <v>0.3</v>
      </c>
      <c r="D533">
        <v>10</v>
      </c>
      <c r="E533">
        <v>217</v>
      </c>
      <c r="F533" s="315">
        <v>0.26451612903225757</v>
      </c>
    </row>
    <row r="534" spans="1:6" x14ac:dyDescent="0.25">
      <c r="A534">
        <v>654</v>
      </c>
      <c r="B534">
        <v>15</v>
      </c>
      <c r="C534" s="205">
        <v>0.3</v>
      </c>
      <c r="D534">
        <v>14</v>
      </c>
      <c r="E534">
        <v>218</v>
      </c>
      <c r="F534" s="315">
        <v>0.25596330275229418</v>
      </c>
    </row>
    <row r="535" spans="1:6" x14ac:dyDescent="0.25">
      <c r="A535">
        <v>580</v>
      </c>
      <c r="B535">
        <v>14</v>
      </c>
      <c r="C535" s="205">
        <v>0.35</v>
      </c>
      <c r="D535">
        <v>10</v>
      </c>
      <c r="E535">
        <v>223</v>
      </c>
      <c r="F535" s="315">
        <v>0.25470852017937301</v>
      </c>
    </row>
    <row r="536" spans="1:6" x14ac:dyDescent="0.25">
      <c r="A536">
        <v>456</v>
      </c>
      <c r="B536">
        <v>13</v>
      </c>
      <c r="C536" s="205">
        <v>0.2</v>
      </c>
      <c r="D536">
        <v>12</v>
      </c>
      <c r="E536">
        <v>233</v>
      </c>
      <c r="F536" s="315">
        <v>0.24892703862660992</v>
      </c>
    </row>
    <row r="537" spans="1:6" x14ac:dyDescent="0.25">
      <c r="A537">
        <v>765</v>
      </c>
      <c r="B537">
        <v>17</v>
      </c>
      <c r="C537" s="205">
        <v>0.1</v>
      </c>
      <c r="D537">
        <v>13</v>
      </c>
      <c r="E537">
        <v>191</v>
      </c>
      <c r="F537" s="315">
        <v>0.24607329842931983</v>
      </c>
    </row>
    <row r="538" spans="1:6" x14ac:dyDescent="0.25">
      <c r="A538">
        <v>861</v>
      </c>
      <c r="B538">
        <v>18</v>
      </c>
      <c r="C538" s="205">
        <v>0.15</v>
      </c>
      <c r="D538">
        <v>11</v>
      </c>
      <c r="E538">
        <v>200</v>
      </c>
      <c r="F538" s="315">
        <v>0.23400000000000049</v>
      </c>
    </row>
    <row r="539" spans="1:6" x14ac:dyDescent="0.25">
      <c r="A539">
        <v>832</v>
      </c>
      <c r="B539">
        <v>17</v>
      </c>
      <c r="C539" s="205">
        <v>0.35</v>
      </c>
      <c r="D539">
        <v>10</v>
      </c>
      <c r="E539">
        <v>202</v>
      </c>
      <c r="F539" s="315">
        <v>0.23168316831683131</v>
      </c>
    </row>
    <row r="540" spans="1:6" x14ac:dyDescent="0.25">
      <c r="A540">
        <v>721</v>
      </c>
      <c r="B540">
        <v>16</v>
      </c>
      <c r="C540" s="205">
        <v>0.25</v>
      </c>
      <c r="D540">
        <v>11</v>
      </c>
      <c r="E540">
        <v>204</v>
      </c>
      <c r="F540" s="315">
        <v>0.23137254901960752</v>
      </c>
    </row>
    <row r="541" spans="1:6" x14ac:dyDescent="0.25">
      <c r="A541">
        <v>525</v>
      </c>
      <c r="B541">
        <v>14</v>
      </c>
      <c r="C541" s="205">
        <v>0.15</v>
      </c>
      <c r="D541">
        <v>11</v>
      </c>
      <c r="E541">
        <v>212</v>
      </c>
      <c r="F541" s="315">
        <v>0.22452830188679257</v>
      </c>
    </row>
    <row r="542" spans="1:6" x14ac:dyDescent="0.25">
      <c r="A542">
        <v>597</v>
      </c>
      <c r="B542">
        <v>15</v>
      </c>
      <c r="C542" s="205">
        <v>0.1</v>
      </c>
      <c r="D542">
        <v>13</v>
      </c>
      <c r="E542">
        <v>200</v>
      </c>
      <c r="F542" s="315">
        <v>0.22200000000000075</v>
      </c>
    </row>
    <row r="543" spans="1:6" x14ac:dyDescent="0.25">
      <c r="A543">
        <v>749</v>
      </c>
      <c r="B543">
        <v>16</v>
      </c>
      <c r="C543" s="205">
        <v>0.35</v>
      </c>
      <c r="D543">
        <v>11</v>
      </c>
      <c r="E543">
        <v>201</v>
      </c>
      <c r="F543" s="315">
        <v>0.22189054726368226</v>
      </c>
    </row>
    <row r="544" spans="1:6" x14ac:dyDescent="0.25">
      <c r="A544">
        <v>583</v>
      </c>
      <c r="B544">
        <v>14</v>
      </c>
      <c r="C544" s="205">
        <v>0.35</v>
      </c>
      <c r="D544">
        <v>13</v>
      </c>
      <c r="E544">
        <v>223</v>
      </c>
      <c r="F544" s="315">
        <v>0.21704035874439478</v>
      </c>
    </row>
    <row r="545" spans="1:6" x14ac:dyDescent="0.25">
      <c r="A545">
        <v>455</v>
      </c>
      <c r="B545">
        <v>13</v>
      </c>
      <c r="C545" s="205">
        <v>0.2</v>
      </c>
      <c r="D545">
        <v>11</v>
      </c>
      <c r="E545">
        <v>233</v>
      </c>
      <c r="F545" s="315">
        <v>0.21373390557939981</v>
      </c>
    </row>
    <row r="546" spans="1:6" x14ac:dyDescent="0.25">
      <c r="A546">
        <v>792</v>
      </c>
      <c r="B546">
        <v>17</v>
      </c>
      <c r="C546" s="205">
        <v>0.2</v>
      </c>
      <c r="D546">
        <v>12</v>
      </c>
      <c r="E546">
        <v>208</v>
      </c>
      <c r="F546" s="315">
        <v>0.20865384615384522</v>
      </c>
    </row>
    <row r="547" spans="1:6" x14ac:dyDescent="0.25">
      <c r="A547">
        <v>833</v>
      </c>
      <c r="B547">
        <v>17</v>
      </c>
      <c r="C547" s="205">
        <v>0.35</v>
      </c>
      <c r="D547">
        <v>11</v>
      </c>
      <c r="E547">
        <v>202</v>
      </c>
      <c r="F547" s="315">
        <v>0.20000000000000073</v>
      </c>
    </row>
    <row r="548" spans="1:6" x14ac:dyDescent="0.25">
      <c r="A548">
        <v>805</v>
      </c>
      <c r="B548">
        <v>17</v>
      </c>
      <c r="C548" s="205">
        <v>0.25</v>
      </c>
      <c r="D548">
        <v>11</v>
      </c>
      <c r="E548">
        <v>200</v>
      </c>
      <c r="F548" s="315">
        <v>0.2000000000000007</v>
      </c>
    </row>
    <row r="549" spans="1:6" x14ac:dyDescent="0.25">
      <c r="A549">
        <v>427</v>
      </c>
      <c r="B549">
        <v>13</v>
      </c>
      <c r="C549" s="205">
        <v>0.1</v>
      </c>
      <c r="D549">
        <v>11</v>
      </c>
      <c r="E549">
        <v>212</v>
      </c>
      <c r="F549" s="315">
        <v>0.19339622641509474</v>
      </c>
    </row>
    <row r="550" spans="1:6" x14ac:dyDescent="0.25">
      <c r="A550">
        <v>889</v>
      </c>
      <c r="B550">
        <v>18</v>
      </c>
      <c r="C550" s="205">
        <v>0.25</v>
      </c>
      <c r="D550">
        <v>11</v>
      </c>
      <c r="E550">
        <v>194</v>
      </c>
      <c r="F550" s="315">
        <v>0.18762886597938133</v>
      </c>
    </row>
    <row r="551" spans="1:6" x14ac:dyDescent="0.25">
      <c r="A551">
        <v>902</v>
      </c>
      <c r="B551">
        <v>18</v>
      </c>
      <c r="C551" s="205">
        <v>0.3</v>
      </c>
      <c r="D551">
        <v>10</v>
      </c>
      <c r="E551">
        <v>200</v>
      </c>
      <c r="F551" s="315">
        <v>0.17400000000000021</v>
      </c>
    </row>
    <row r="552" spans="1:6" x14ac:dyDescent="0.25">
      <c r="A552">
        <v>751</v>
      </c>
      <c r="B552">
        <v>16</v>
      </c>
      <c r="C552" s="205">
        <v>0.35</v>
      </c>
      <c r="D552">
        <v>13</v>
      </c>
      <c r="E552">
        <v>201</v>
      </c>
      <c r="F552" s="315">
        <v>0.17213930348258605</v>
      </c>
    </row>
    <row r="553" spans="1:6" x14ac:dyDescent="0.25">
      <c r="A553">
        <v>881</v>
      </c>
      <c r="B553">
        <v>18</v>
      </c>
      <c r="C553" s="205">
        <v>0.2</v>
      </c>
      <c r="D553">
        <v>17</v>
      </c>
      <c r="E553">
        <v>202</v>
      </c>
      <c r="F553" s="315">
        <v>0.16435643564356417</v>
      </c>
    </row>
    <row r="554" spans="1:6" x14ac:dyDescent="0.25">
      <c r="A554">
        <v>895</v>
      </c>
      <c r="B554">
        <v>18</v>
      </c>
      <c r="C554" s="205">
        <v>0.25</v>
      </c>
      <c r="D554">
        <v>17</v>
      </c>
      <c r="E554">
        <v>194</v>
      </c>
      <c r="F554" s="315">
        <v>0.16185567010309265</v>
      </c>
    </row>
    <row r="555" spans="1:6" x14ac:dyDescent="0.25">
      <c r="A555">
        <v>567</v>
      </c>
      <c r="B555">
        <v>14</v>
      </c>
      <c r="C555" s="205">
        <v>0.3</v>
      </c>
      <c r="D555">
        <v>11</v>
      </c>
      <c r="E555">
        <v>217</v>
      </c>
      <c r="F555" s="315">
        <v>0.15944700460829556</v>
      </c>
    </row>
    <row r="556" spans="1:6" x14ac:dyDescent="0.25">
      <c r="A556">
        <v>524</v>
      </c>
      <c r="B556">
        <v>14</v>
      </c>
      <c r="C556" s="205">
        <v>0.15</v>
      </c>
      <c r="D556">
        <v>10</v>
      </c>
      <c r="E556">
        <v>212</v>
      </c>
      <c r="F556" s="315">
        <v>0.15754716981132039</v>
      </c>
    </row>
    <row r="557" spans="1:6" x14ac:dyDescent="0.25">
      <c r="A557">
        <v>668</v>
      </c>
      <c r="B557">
        <v>15</v>
      </c>
      <c r="C557" s="205">
        <v>0.35</v>
      </c>
      <c r="D557">
        <v>14</v>
      </c>
      <c r="E557">
        <v>214</v>
      </c>
      <c r="F557" s="315">
        <v>0.15700934579439302</v>
      </c>
    </row>
    <row r="558" spans="1:6" x14ac:dyDescent="0.25">
      <c r="A558">
        <v>371</v>
      </c>
      <c r="B558">
        <v>12</v>
      </c>
      <c r="C558" s="205">
        <v>0.2</v>
      </c>
      <c r="D558">
        <v>11</v>
      </c>
      <c r="E558">
        <v>247</v>
      </c>
      <c r="F558" s="315">
        <v>0.15384615384615419</v>
      </c>
    </row>
    <row r="559" spans="1:6" x14ac:dyDescent="0.25">
      <c r="A559">
        <v>778</v>
      </c>
      <c r="B559">
        <v>17</v>
      </c>
      <c r="C559" s="205">
        <v>0.15</v>
      </c>
      <c r="D559">
        <v>12</v>
      </c>
      <c r="E559">
        <v>203</v>
      </c>
      <c r="F559" s="315">
        <v>0.15172413793103481</v>
      </c>
    </row>
    <row r="560" spans="1:6" x14ac:dyDescent="0.25">
      <c r="A560">
        <v>356</v>
      </c>
      <c r="B560">
        <v>12</v>
      </c>
      <c r="C560" s="205">
        <v>0.15</v>
      </c>
      <c r="D560">
        <v>10</v>
      </c>
      <c r="E560">
        <v>229</v>
      </c>
      <c r="F560" s="315">
        <v>0.14672489082969528</v>
      </c>
    </row>
    <row r="561" spans="1:6" x14ac:dyDescent="0.25">
      <c r="A561">
        <v>512</v>
      </c>
      <c r="B561">
        <v>14</v>
      </c>
      <c r="C561" s="205">
        <v>0.1</v>
      </c>
      <c r="D561">
        <v>12</v>
      </c>
      <c r="E561">
        <v>205</v>
      </c>
      <c r="F561" s="315">
        <v>0.1463414634146333</v>
      </c>
    </row>
    <row r="562" spans="1:6" x14ac:dyDescent="0.25">
      <c r="A562">
        <v>538</v>
      </c>
      <c r="B562">
        <v>14</v>
      </c>
      <c r="C562" s="205">
        <v>0.2</v>
      </c>
      <c r="D562">
        <v>10</v>
      </c>
      <c r="E562">
        <v>224</v>
      </c>
      <c r="F562" s="315">
        <v>0.1446428571428568</v>
      </c>
    </row>
    <row r="563" spans="1:6" x14ac:dyDescent="0.25">
      <c r="A563">
        <v>370</v>
      </c>
      <c r="B563">
        <v>12</v>
      </c>
      <c r="C563" s="205">
        <v>0.2</v>
      </c>
      <c r="D563">
        <v>10</v>
      </c>
      <c r="E563">
        <v>247</v>
      </c>
      <c r="F563" s="315">
        <v>0.14170040485830004</v>
      </c>
    </row>
    <row r="564" spans="1:6" x14ac:dyDescent="0.25">
      <c r="A564">
        <v>818</v>
      </c>
      <c r="B564">
        <v>17</v>
      </c>
      <c r="C564" s="205">
        <v>0.3</v>
      </c>
      <c r="D564">
        <v>10</v>
      </c>
      <c r="E564">
        <v>202</v>
      </c>
      <c r="F564" s="315">
        <v>0.12772277227722806</v>
      </c>
    </row>
    <row r="565" spans="1:6" x14ac:dyDescent="0.25">
      <c r="A565">
        <v>483</v>
      </c>
      <c r="B565">
        <v>13</v>
      </c>
      <c r="C565" s="205">
        <v>0.3</v>
      </c>
      <c r="D565">
        <v>11</v>
      </c>
      <c r="E565">
        <v>228</v>
      </c>
      <c r="F565" s="315">
        <v>0.12017543859649163</v>
      </c>
    </row>
    <row r="566" spans="1:6" x14ac:dyDescent="0.25">
      <c r="A566">
        <v>830</v>
      </c>
      <c r="B566">
        <v>17</v>
      </c>
      <c r="C566" s="205">
        <v>0.35</v>
      </c>
      <c r="D566">
        <v>8</v>
      </c>
      <c r="E566">
        <v>202</v>
      </c>
      <c r="F566" s="315">
        <v>0.1168316831683168</v>
      </c>
    </row>
    <row r="567" spans="1:6" x14ac:dyDescent="0.25">
      <c r="A567">
        <v>753</v>
      </c>
      <c r="B567">
        <v>16</v>
      </c>
      <c r="C567" s="205">
        <v>0.35</v>
      </c>
      <c r="D567">
        <v>15</v>
      </c>
      <c r="E567">
        <v>201</v>
      </c>
      <c r="F567" s="315">
        <v>0.11144278606965177</v>
      </c>
    </row>
    <row r="568" spans="1:6" x14ac:dyDescent="0.25">
      <c r="A568">
        <v>888</v>
      </c>
      <c r="B568">
        <v>18</v>
      </c>
      <c r="C568" s="205">
        <v>0.25</v>
      </c>
      <c r="D568">
        <v>10</v>
      </c>
      <c r="E568">
        <v>194</v>
      </c>
      <c r="F568" s="315">
        <v>0.11030927835051549</v>
      </c>
    </row>
    <row r="569" spans="1:6" x14ac:dyDescent="0.25">
      <c r="A569">
        <v>681</v>
      </c>
      <c r="B569">
        <v>16</v>
      </c>
      <c r="C569" s="205">
        <v>0.1</v>
      </c>
      <c r="D569">
        <v>13</v>
      </c>
      <c r="E569">
        <v>197</v>
      </c>
      <c r="F569" s="315">
        <v>0.10862944162436436</v>
      </c>
    </row>
    <row r="570" spans="1:6" x14ac:dyDescent="0.25">
      <c r="A570">
        <v>553</v>
      </c>
      <c r="B570">
        <v>14</v>
      </c>
      <c r="C570" s="205">
        <v>0.25</v>
      </c>
      <c r="D570">
        <v>11</v>
      </c>
      <c r="E570">
        <v>211</v>
      </c>
      <c r="F570" s="315">
        <v>0.10805687203791556</v>
      </c>
    </row>
    <row r="571" spans="1:6" x14ac:dyDescent="0.25">
      <c r="A571">
        <v>739</v>
      </c>
      <c r="B571">
        <v>16</v>
      </c>
      <c r="C571" s="205">
        <v>0.3</v>
      </c>
      <c r="D571">
        <v>15</v>
      </c>
      <c r="E571">
        <v>211</v>
      </c>
      <c r="F571" s="315">
        <v>8.8151658767771812E-2</v>
      </c>
    </row>
    <row r="572" spans="1:6" x14ac:dyDescent="0.25">
      <c r="A572">
        <v>482</v>
      </c>
      <c r="B572">
        <v>13</v>
      </c>
      <c r="C572" s="205">
        <v>0.3</v>
      </c>
      <c r="D572">
        <v>10</v>
      </c>
      <c r="E572">
        <v>228</v>
      </c>
      <c r="F572" s="315">
        <v>8.596491228070223E-2</v>
      </c>
    </row>
    <row r="573" spans="1:6" x14ac:dyDescent="0.25">
      <c r="A573">
        <v>819</v>
      </c>
      <c r="B573">
        <v>17</v>
      </c>
      <c r="C573" s="205">
        <v>0.3</v>
      </c>
      <c r="D573">
        <v>11</v>
      </c>
      <c r="E573">
        <v>202</v>
      </c>
      <c r="F573" s="315">
        <v>7.722772277227706E-2</v>
      </c>
    </row>
    <row r="574" spans="1:6" x14ac:dyDescent="0.25">
      <c r="A574">
        <v>577</v>
      </c>
      <c r="B574">
        <v>14</v>
      </c>
      <c r="C574" s="205">
        <v>0.35</v>
      </c>
      <c r="D574">
        <v>7</v>
      </c>
      <c r="E574">
        <v>223</v>
      </c>
      <c r="F574" s="315">
        <v>6.4573991031390415E-2</v>
      </c>
    </row>
    <row r="575" spans="1:6" x14ac:dyDescent="0.25">
      <c r="A575">
        <v>776</v>
      </c>
      <c r="B575">
        <v>17</v>
      </c>
      <c r="C575" s="205">
        <v>0.15</v>
      </c>
      <c r="D575">
        <v>10</v>
      </c>
      <c r="E575">
        <v>203</v>
      </c>
      <c r="F575" s="315">
        <v>5.8128078817733908E-2</v>
      </c>
    </row>
    <row r="576" spans="1:6" x14ac:dyDescent="0.25">
      <c r="A576">
        <v>385</v>
      </c>
      <c r="B576">
        <v>12</v>
      </c>
      <c r="C576" s="205">
        <v>0.25</v>
      </c>
      <c r="D576">
        <v>11</v>
      </c>
      <c r="E576">
        <v>228</v>
      </c>
      <c r="F576" s="315">
        <v>4.9999999999999774E-2</v>
      </c>
    </row>
    <row r="577" spans="1:6" x14ac:dyDescent="0.25">
      <c r="A577">
        <v>608</v>
      </c>
      <c r="B577">
        <v>15</v>
      </c>
      <c r="C577" s="205">
        <v>0.15</v>
      </c>
      <c r="D577">
        <v>10</v>
      </c>
      <c r="E577">
        <v>209</v>
      </c>
      <c r="F577" s="315">
        <v>4.5192307692308406E-2</v>
      </c>
    </row>
    <row r="578" spans="1:6" x14ac:dyDescent="0.25">
      <c r="A578">
        <v>725</v>
      </c>
      <c r="B578">
        <v>16</v>
      </c>
      <c r="C578" s="205">
        <v>0.25</v>
      </c>
      <c r="D578">
        <v>15</v>
      </c>
      <c r="E578">
        <v>204</v>
      </c>
      <c r="F578" s="315">
        <v>4.4117647058823109E-2</v>
      </c>
    </row>
    <row r="579" spans="1:6" x14ac:dyDescent="0.25">
      <c r="A579">
        <v>876</v>
      </c>
      <c r="B579">
        <v>18</v>
      </c>
      <c r="C579" s="205">
        <v>0.2</v>
      </c>
      <c r="D579">
        <v>12</v>
      </c>
      <c r="E579">
        <v>202</v>
      </c>
      <c r="F579" s="315">
        <v>4.3564356435643055E-2</v>
      </c>
    </row>
    <row r="580" spans="1:6" x14ac:dyDescent="0.25">
      <c r="A580">
        <v>399</v>
      </c>
      <c r="B580">
        <v>12</v>
      </c>
      <c r="C580" s="205">
        <v>0.3</v>
      </c>
      <c r="D580">
        <v>11</v>
      </c>
      <c r="E580">
        <v>234</v>
      </c>
      <c r="F580" s="315">
        <v>3.8461538461538582E-2</v>
      </c>
    </row>
    <row r="581" spans="1:6" x14ac:dyDescent="0.25">
      <c r="A581">
        <v>495</v>
      </c>
      <c r="B581">
        <v>13</v>
      </c>
      <c r="C581" s="205">
        <v>0.35</v>
      </c>
      <c r="D581">
        <v>9</v>
      </c>
      <c r="E581">
        <v>230</v>
      </c>
      <c r="F581" s="315">
        <v>3.3913043478261413E-2</v>
      </c>
    </row>
    <row r="582" spans="1:6" x14ac:dyDescent="0.25">
      <c r="A582">
        <v>484</v>
      </c>
      <c r="B582">
        <v>13</v>
      </c>
      <c r="C582" s="205">
        <v>0.3</v>
      </c>
      <c r="D582">
        <v>12</v>
      </c>
      <c r="E582">
        <v>228</v>
      </c>
      <c r="F582" s="315">
        <v>2.7192982456139804E-2</v>
      </c>
    </row>
    <row r="583" spans="1:6" x14ac:dyDescent="0.25">
      <c r="A583">
        <v>595</v>
      </c>
      <c r="B583">
        <v>15</v>
      </c>
      <c r="C583" s="205">
        <v>0.1</v>
      </c>
      <c r="D583">
        <v>11</v>
      </c>
      <c r="E583">
        <v>200</v>
      </c>
      <c r="F583" s="315">
        <v>2.5000000000001278E-2</v>
      </c>
    </row>
    <row r="584" spans="1:6" x14ac:dyDescent="0.25">
      <c r="A584">
        <v>539</v>
      </c>
      <c r="B584">
        <v>14</v>
      </c>
      <c r="C584" s="205">
        <v>0.2</v>
      </c>
      <c r="D584">
        <v>11</v>
      </c>
      <c r="E584">
        <v>224</v>
      </c>
      <c r="F584" s="315">
        <v>2.5000000000000355E-2</v>
      </c>
    </row>
    <row r="585" spans="1:6" x14ac:dyDescent="0.25">
      <c r="A585">
        <v>470</v>
      </c>
      <c r="B585">
        <v>13</v>
      </c>
      <c r="C585" s="205">
        <v>0.25</v>
      </c>
      <c r="D585">
        <v>12</v>
      </c>
      <c r="E585">
        <v>220</v>
      </c>
      <c r="F585" s="315">
        <v>2.0909090909090756E-2</v>
      </c>
    </row>
    <row r="586" spans="1:6" x14ac:dyDescent="0.25">
      <c r="A586">
        <v>481</v>
      </c>
      <c r="B586">
        <v>13</v>
      </c>
      <c r="C586" s="205">
        <v>0.3</v>
      </c>
      <c r="D586">
        <v>9</v>
      </c>
      <c r="E586">
        <v>228</v>
      </c>
      <c r="F586" s="315">
        <v>2.0175438596491079E-2</v>
      </c>
    </row>
    <row r="587" spans="1:6" x14ac:dyDescent="0.25">
      <c r="A587">
        <v>468</v>
      </c>
      <c r="B587">
        <v>13</v>
      </c>
      <c r="C587" s="205">
        <v>0.25</v>
      </c>
      <c r="D587">
        <v>10</v>
      </c>
      <c r="E587">
        <v>220</v>
      </c>
      <c r="F587" s="315">
        <v>1.9090909090909425E-2</v>
      </c>
    </row>
    <row r="588" spans="1:6" x14ac:dyDescent="0.25">
      <c r="A588">
        <v>412</v>
      </c>
      <c r="B588">
        <v>12</v>
      </c>
      <c r="C588" s="205">
        <v>0.35</v>
      </c>
      <c r="D588">
        <v>10</v>
      </c>
      <c r="E588">
        <v>238</v>
      </c>
      <c r="F588" s="315">
        <v>1.6806722689075512E-2</v>
      </c>
    </row>
    <row r="589" spans="1:6" x14ac:dyDescent="0.25">
      <c r="A589">
        <v>552</v>
      </c>
      <c r="B589">
        <v>14</v>
      </c>
      <c r="C589" s="205">
        <v>0.25</v>
      </c>
      <c r="D589">
        <v>10</v>
      </c>
      <c r="E589">
        <v>211</v>
      </c>
      <c r="F589" s="315">
        <v>1.3270142180093899E-2</v>
      </c>
    </row>
    <row r="590" spans="1:6" x14ac:dyDescent="0.25">
      <c r="A590">
        <v>342</v>
      </c>
      <c r="B590">
        <v>12</v>
      </c>
      <c r="C590" s="205">
        <v>0.1</v>
      </c>
      <c r="D590">
        <v>10</v>
      </c>
      <c r="E590">
        <v>222</v>
      </c>
      <c r="F590" s="315">
        <v>8.1081081081081589E-3</v>
      </c>
    </row>
    <row r="591" spans="1:6" x14ac:dyDescent="0.25">
      <c r="A591">
        <v>915</v>
      </c>
      <c r="B591">
        <v>18</v>
      </c>
      <c r="C591" s="205">
        <v>0.35</v>
      </c>
      <c r="D591">
        <v>9</v>
      </c>
      <c r="E591">
        <v>200</v>
      </c>
      <c r="F591" s="315">
        <v>8.0000000000001129E-3</v>
      </c>
    </row>
    <row r="592" spans="1:6" x14ac:dyDescent="0.25">
      <c r="A592">
        <v>469</v>
      </c>
      <c r="B592">
        <v>13</v>
      </c>
      <c r="C592" s="205">
        <v>0.25</v>
      </c>
      <c r="D592">
        <v>11</v>
      </c>
      <c r="E592">
        <v>220</v>
      </c>
      <c r="F592" s="315">
        <v>6.3636363636358729E-3</v>
      </c>
    </row>
    <row r="593" spans="1:6" x14ac:dyDescent="0.25">
      <c r="A593">
        <v>581</v>
      </c>
      <c r="B593">
        <v>14</v>
      </c>
      <c r="C593" s="205">
        <v>0.35</v>
      </c>
      <c r="D593">
        <v>11</v>
      </c>
      <c r="E593">
        <v>223</v>
      </c>
      <c r="F593" s="315">
        <v>4.4843049327352984E-3</v>
      </c>
    </row>
    <row r="594" spans="1:6" x14ac:dyDescent="0.25">
      <c r="A594">
        <v>384</v>
      </c>
      <c r="B594">
        <v>12</v>
      </c>
      <c r="C594" s="205">
        <v>0.25</v>
      </c>
      <c r="D594">
        <v>10</v>
      </c>
      <c r="E594">
        <v>228</v>
      </c>
      <c r="F594" s="315">
        <v>4.3859649122809513E-3</v>
      </c>
    </row>
    <row r="595" spans="1:6" x14ac:dyDescent="0.25">
      <c r="A595">
        <v>734</v>
      </c>
      <c r="B595">
        <v>16</v>
      </c>
      <c r="C595" s="205">
        <v>0.3</v>
      </c>
      <c r="D595">
        <v>10</v>
      </c>
      <c r="E595">
        <v>211</v>
      </c>
      <c r="F595" s="315">
        <v>9.4786729857854928E-4</v>
      </c>
    </row>
    <row r="596" spans="1:6" x14ac:dyDescent="0.25">
      <c r="A596">
        <v>680</v>
      </c>
      <c r="B596">
        <v>16</v>
      </c>
      <c r="C596" s="205">
        <v>0.1</v>
      </c>
      <c r="D596">
        <v>12</v>
      </c>
      <c r="E596">
        <v>197</v>
      </c>
      <c r="F596" s="315">
        <v>-4.3281791010767526E-16</v>
      </c>
    </row>
    <row r="597" spans="1:6" x14ac:dyDescent="0.25">
      <c r="A597">
        <v>763</v>
      </c>
      <c r="B597">
        <v>17</v>
      </c>
      <c r="C597" s="205">
        <v>0.1</v>
      </c>
      <c r="D597">
        <v>11</v>
      </c>
      <c r="E597">
        <v>191</v>
      </c>
      <c r="F597" s="315">
        <v>-4.4641428424718334E-16</v>
      </c>
    </row>
    <row r="598" spans="1:6" x14ac:dyDescent="0.25">
      <c r="A598">
        <v>596</v>
      </c>
      <c r="B598">
        <v>15</v>
      </c>
      <c r="C598" s="205">
        <v>0.1</v>
      </c>
      <c r="D598">
        <v>12</v>
      </c>
      <c r="E598">
        <v>200</v>
      </c>
      <c r="F598" s="315">
        <v>-1.0000000000012221E-3</v>
      </c>
    </row>
    <row r="599" spans="1:6" x14ac:dyDescent="0.25">
      <c r="A599">
        <v>679</v>
      </c>
      <c r="B599">
        <v>16</v>
      </c>
      <c r="C599" s="205">
        <v>0.1</v>
      </c>
      <c r="D599">
        <v>11</v>
      </c>
      <c r="E599">
        <v>197</v>
      </c>
      <c r="F599" s="315">
        <v>-8.1218274111671956E-3</v>
      </c>
    </row>
    <row r="600" spans="1:6" x14ac:dyDescent="0.25">
      <c r="A600">
        <v>272</v>
      </c>
      <c r="B600">
        <v>11</v>
      </c>
      <c r="C600" s="205">
        <v>0.15</v>
      </c>
      <c r="D600">
        <v>10</v>
      </c>
      <c r="E600">
        <v>239</v>
      </c>
      <c r="F600" s="315">
        <v>-1.0878661087865848E-2</v>
      </c>
    </row>
    <row r="601" spans="1:6" x14ac:dyDescent="0.25">
      <c r="A601">
        <v>914</v>
      </c>
      <c r="B601">
        <v>18</v>
      </c>
      <c r="C601" s="205">
        <v>0.35</v>
      </c>
      <c r="D601">
        <v>8</v>
      </c>
      <c r="E601">
        <v>200</v>
      </c>
      <c r="F601" s="315">
        <v>-3.099999999999966E-2</v>
      </c>
    </row>
    <row r="602" spans="1:6" x14ac:dyDescent="0.25">
      <c r="A602">
        <v>258</v>
      </c>
      <c r="B602">
        <v>11</v>
      </c>
      <c r="C602" s="205">
        <v>0.1</v>
      </c>
      <c r="D602">
        <v>10</v>
      </c>
      <c r="E602">
        <v>231</v>
      </c>
      <c r="F602" s="315">
        <v>-3.7229437229436592E-2</v>
      </c>
    </row>
    <row r="603" spans="1:6" x14ac:dyDescent="0.25">
      <c r="A603">
        <v>663</v>
      </c>
      <c r="B603">
        <v>15</v>
      </c>
      <c r="C603" s="205">
        <v>0.35</v>
      </c>
      <c r="D603">
        <v>9</v>
      </c>
      <c r="E603">
        <v>214</v>
      </c>
      <c r="F603" s="315">
        <v>-3.9252336448597762E-2</v>
      </c>
    </row>
    <row r="604" spans="1:6" x14ac:dyDescent="0.25">
      <c r="A604">
        <v>862</v>
      </c>
      <c r="B604">
        <v>18</v>
      </c>
      <c r="C604" s="205">
        <v>0.15</v>
      </c>
      <c r="D604">
        <v>12</v>
      </c>
      <c r="E604">
        <v>200</v>
      </c>
      <c r="F604" s="315">
        <v>-5.1000000000001079E-2</v>
      </c>
    </row>
    <row r="605" spans="1:6" x14ac:dyDescent="0.25">
      <c r="A605">
        <v>440</v>
      </c>
      <c r="B605">
        <v>13</v>
      </c>
      <c r="C605" s="205">
        <v>0.15</v>
      </c>
      <c r="D605">
        <v>10</v>
      </c>
      <c r="E605">
        <v>218</v>
      </c>
      <c r="F605" s="315">
        <v>-5.68807339449535E-2</v>
      </c>
    </row>
    <row r="606" spans="1:6" x14ac:dyDescent="0.25">
      <c r="A606">
        <v>720</v>
      </c>
      <c r="B606">
        <v>16</v>
      </c>
      <c r="C606" s="205">
        <v>0.25</v>
      </c>
      <c r="D606">
        <v>10</v>
      </c>
      <c r="E606">
        <v>204</v>
      </c>
      <c r="F606" s="315">
        <v>-6.2745098039214908E-2</v>
      </c>
    </row>
    <row r="607" spans="1:6" x14ac:dyDescent="0.25">
      <c r="A607">
        <v>650</v>
      </c>
      <c r="B607">
        <v>15</v>
      </c>
      <c r="C607" s="205">
        <v>0.3</v>
      </c>
      <c r="D607">
        <v>10</v>
      </c>
      <c r="E607">
        <v>218</v>
      </c>
      <c r="F607" s="315">
        <v>-6.5137614678899808E-2</v>
      </c>
    </row>
    <row r="608" spans="1:6" x14ac:dyDescent="0.25">
      <c r="A608">
        <v>454</v>
      </c>
      <c r="B608">
        <v>13</v>
      </c>
      <c r="C608" s="205">
        <v>0.2</v>
      </c>
      <c r="D608">
        <v>10</v>
      </c>
      <c r="E608">
        <v>233</v>
      </c>
      <c r="F608" s="315">
        <v>-7.3819742489270215E-2</v>
      </c>
    </row>
    <row r="609" spans="1:6" x14ac:dyDescent="0.25">
      <c r="A609">
        <v>622</v>
      </c>
      <c r="B609">
        <v>15</v>
      </c>
      <c r="C609" s="205">
        <v>0.2</v>
      </c>
      <c r="D609">
        <v>10</v>
      </c>
      <c r="E609">
        <v>215</v>
      </c>
      <c r="F609" s="315">
        <v>-8.5981308411215512E-2</v>
      </c>
    </row>
    <row r="610" spans="1:6" x14ac:dyDescent="0.25">
      <c r="A610">
        <v>748</v>
      </c>
      <c r="B610">
        <v>16</v>
      </c>
      <c r="C610" s="205">
        <v>0.35</v>
      </c>
      <c r="D610">
        <v>10</v>
      </c>
      <c r="E610">
        <v>201</v>
      </c>
      <c r="F610" s="315">
        <v>-0.10547263681592048</v>
      </c>
    </row>
    <row r="611" spans="1:6" x14ac:dyDescent="0.25">
      <c r="A611">
        <v>511</v>
      </c>
      <c r="B611">
        <v>14</v>
      </c>
      <c r="C611" s="205">
        <v>0.1</v>
      </c>
      <c r="D611">
        <v>11</v>
      </c>
      <c r="E611">
        <v>205</v>
      </c>
      <c r="F611" s="315">
        <v>-0.10634146341463392</v>
      </c>
    </row>
    <row r="612" spans="1:6" x14ac:dyDescent="0.25">
      <c r="A612">
        <v>747</v>
      </c>
      <c r="B612">
        <v>16</v>
      </c>
      <c r="C612" s="205">
        <v>0.35</v>
      </c>
      <c r="D612">
        <v>9</v>
      </c>
      <c r="E612">
        <v>201</v>
      </c>
      <c r="F612" s="315">
        <v>-0.10945273631840881</v>
      </c>
    </row>
    <row r="613" spans="1:6" x14ac:dyDescent="0.25">
      <c r="A613">
        <v>355</v>
      </c>
      <c r="B613">
        <v>12</v>
      </c>
      <c r="C613" s="205">
        <v>0.15</v>
      </c>
      <c r="D613">
        <v>9</v>
      </c>
      <c r="E613">
        <v>229</v>
      </c>
      <c r="F613" s="315">
        <v>-0.11353711790393063</v>
      </c>
    </row>
    <row r="614" spans="1:6" x14ac:dyDescent="0.25">
      <c r="A614">
        <v>847</v>
      </c>
      <c r="B614">
        <v>18</v>
      </c>
      <c r="C614" s="205">
        <v>0.1</v>
      </c>
      <c r="D614">
        <v>11</v>
      </c>
      <c r="E614">
        <v>183</v>
      </c>
      <c r="F614" s="315">
        <v>-0.11584699453551907</v>
      </c>
    </row>
    <row r="615" spans="1:6" x14ac:dyDescent="0.25">
      <c r="A615">
        <v>804</v>
      </c>
      <c r="B615">
        <v>17</v>
      </c>
      <c r="C615" s="205">
        <v>0.25</v>
      </c>
      <c r="D615">
        <v>10</v>
      </c>
      <c r="E615">
        <v>200</v>
      </c>
      <c r="F615" s="315">
        <v>-0.12000000000000056</v>
      </c>
    </row>
    <row r="616" spans="1:6" x14ac:dyDescent="0.25">
      <c r="A616">
        <v>860</v>
      </c>
      <c r="B616">
        <v>18</v>
      </c>
      <c r="C616" s="205">
        <v>0.15</v>
      </c>
      <c r="D616">
        <v>10</v>
      </c>
      <c r="E616">
        <v>200</v>
      </c>
      <c r="F616" s="315">
        <v>-0.12099999999999994</v>
      </c>
    </row>
    <row r="617" spans="1:6" x14ac:dyDescent="0.25">
      <c r="A617">
        <v>286</v>
      </c>
      <c r="B617">
        <v>11</v>
      </c>
      <c r="C617" s="205">
        <v>0.2</v>
      </c>
      <c r="D617">
        <v>10</v>
      </c>
      <c r="E617">
        <v>255</v>
      </c>
      <c r="F617" s="315">
        <v>-0.12627450980392152</v>
      </c>
    </row>
    <row r="618" spans="1:6" x14ac:dyDescent="0.25">
      <c r="A618">
        <v>874</v>
      </c>
      <c r="B618">
        <v>18</v>
      </c>
      <c r="C618" s="205">
        <v>0.2</v>
      </c>
      <c r="D618">
        <v>10</v>
      </c>
      <c r="E618">
        <v>202</v>
      </c>
      <c r="F618" s="315">
        <v>-0.1277227722772282</v>
      </c>
    </row>
    <row r="619" spans="1:6" x14ac:dyDescent="0.25">
      <c r="A619">
        <v>692</v>
      </c>
      <c r="B619">
        <v>16</v>
      </c>
      <c r="C619" s="205">
        <v>0.15</v>
      </c>
      <c r="D619">
        <v>10</v>
      </c>
      <c r="E619">
        <v>208</v>
      </c>
      <c r="F619" s="315">
        <v>-0.1326923076923078</v>
      </c>
    </row>
    <row r="620" spans="1:6" x14ac:dyDescent="0.25">
      <c r="A620">
        <v>496</v>
      </c>
      <c r="B620">
        <v>13</v>
      </c>
      <c r="C620" s="205">
        <v>0.35</v>
      </c>
      <c r="D620">
        <v>10</v>
      </c>
      <c r="E620">
        <v>230</v>
      </c>
      <c r="F620" s="315">
        <v>-0.14086956521739083</v>
      </c>
    </row>
    <row r="621" spans="1:6" x14ac:dyDescent="0.25">
      <c r="A621">
        <v>397</v>
      </c>
      <c r="B621">
        <v>12</v>
      </c>
      <c r="C621" s="205">
        <v>0.3</v>
      </c>
      <c r="D621">
        <v>9</v>
      </c>
      <c r="E621">
        <v>234</v>
      </c>
      <c r="F621" s="315">
        <v>-0.1444444444444451</v>
      </c>
    </row>
    <row r="622" spans="1:6" x14ac:dyDescent="0.25">
      <c r="A622">
        <v>565</v>
      </c>
      <c r="B622">
        <v>14</v>
      </c>
      <c r="C622" s="205">
        <v>0.3</v>
      </c>
      <c r="D622">
        <v>9</v>
      </c>
      <c r="E622">
        <v>217</v>
      </c>
      <c r="F622" s="315">
        <v>-0.14746543778801857</v>
      </c>
    </row>
    <row r="623" spans="1:6" x14ac:dyDescent="0.25">
      <c r="A623">
        <v>745</v>
      </c>
      <c r="B623">
        <v>16</v>
      </c>
      <c r="C623" s="205">
        <v>0.35</v>
      </c>
      <c r="D623">
        <v>7</v>
      </c>
      <c r="E623">
        <v>201</v>
      </c>
      <c r="F623" s="315">
        <v>-0.14825870646766062</v>
      </c>
    </row>
    <row r="624" spans="1:6" x14ac:dyDescent="0.25">
      <c r="A624">
        <v>764</v>
      </c>
      <c r="B624">
        <v>17</v>
      </c>
      <c r="C624" s="205">
        <v>0.1</v>
      </c>
      <c r="D624">
        <v>12</v>
      </c>
      <c r="E624">
        <v>191</v>
      </c>
      <c r="F624" s="315">
        <v>-0.14973821989528763</v>
      </c>
    </row>
    <row r="625" spans="1:6" x14ac:dyDescent="0.25">
      <c r="A625">
        <v>816</v>
      </c>
      <c r="B625">
        <v>17</v>
      </c>
      <c r="C625" s="205">
        <v>0.3</v>
      </c>
      <c r="D625">
        <v>8</v>
      </c>
      <c r="E625">
        <v>202</v>
      </c>
      <c r="F625" s="315">
        <v>-0.15841584158415911</v>
      </c>
    </row>
    <row r="626" spans="1:6" x14ac:dyDescent="0.25">
      <c r="A626">
        <v>829</v>
      </c>
      <c r="B626">
        <v>17</v>
      </c>
      <c r="C626" s="205">
        <v>0.35</v>
      </c>
      <c r="D626">
        <v>7</v>
      </c>
      <c r="E626">
        <v>202</v>
      </c>
      <c r="F626" s="315">
        <v>-0.16915422885572154</v>
      </c>
    </row>
    <row r="627" spans="1:6" x14ac:dyDescent="0.25">
      <c r="A627">
        <v>762</v>
      </c>
      <c r="B627">
        <v>17</v>
      </c>
      <c r="C627" s="205">
        <v>0.1</v>
      </c>
      <c r="D627">
        <v>10</v>
      </c>
      <c r="E627">
        <v>191</v>
      </c>
      <c r="F627" s="315">
        <v>-0.17068062827225114</v>
      </c>
    </row>
    <row r="628" spans="1:6" x14ac:dyDescent="0.25">
      <c r="A628">
        <v>579</v>
      </c>
      <c r="B628">
        <v>14</v>
      </c>
      <c r="C628" s="205">
        <v>0.35</v>
      </c>
      <c r="D628">
        <v>9</v>
      </c>
      <c r="E628">
        <v>223</v>
      </c>
      <c r="F628" s="315">
        <v>-0.17219730941704103</v>
      </c>
    </row>
    <row r="629" spans="1:6" x14ac:dyDescent="0.25">
      <c r="A629">
        <v>846</v>
      </c>
      <c r="B629">
        <v>18</v>
      </c>
      <c r="C629" s="205">
        <v>0.1</v>
      </c>
      <c r="D629">
        <v>10</v>
      </c>
      <c r="E629">
        <v>183</v>
      </c>
      <c r="F629" s="315">
        <v>-0.17486338797814269</v>
      </c>
    </row>
    <row r="630" spans="1:6" x14ac:dyDescent="0.25">
      <c r="A630">
        <v>497</v>
      </c>
      <c r="B630">
        <v>13</v>
      </c>
      <c r="C630" s="205">
        <v>0.35</v>
      </c>
      <c r="D630">
        <v>11</v>
      </c>
      <c r="E630">
        <v>230</v>
      </c>
      <c r="F630" s="315">
        <v>-0.18434782608695593</v>
      </c>
    </row>
    <row r="631" spans="1:6" x14ac:dyDescent="0.25">
      <c r="A631">
        <v>313</v>
      </c>
      <c r="B631">
        <v>11</v>
      </c>
      <c r="C631" s="205">
        <v>0.3</v>
      </c>
      <c r="D631">
        <v>9</v>
      </c>
      <c r="E631">
        <v>245</v>
      </c>
      <c r="F631" s="315">
        <v>-0.19102040816326513</v>
      </c>
    </row>
    <row r="632" spans="1:6" x14ac:dyDescent="0.25">
      <c r="A632">
        <v>563</v>
      </c>
      <c r="B632">
        <v>14</v>
      </c>
      <c r="C632" s="205">
        <v>0.3</v>
      </c>
      <c r="D632">
        <v>7</v>
      </c>
      <c r="E632">
        <v>217</v>
      </c>
      <c r="F632" s="315">
        <v>-0.19170506912442367</v>
      </c>
    </row>
    <row r="633" spans="1:6" x14ac:dyDescent="0.25">
      <c r="A633">
        <v>664</v>
      </c>
      <c r="B633">
        <v>15</v>
      </c>
      <c r="C633" s="205">
        <v>0.35</v>
      </c>
      <c r="D633">
        <v>10</v>
      </c>
      <c r="E633">
        <v>214</v>
      </c>
      <c r="F633" s="315">
        <v>-0.19532710280373825</v>
      </c>
    </row>
    <row r="634" spans="1:6" x14ac:dyDescent="0.25">
      <c r="A634">
        <v>369</v>
      </c>
      <c r="B634">
        <v>12</v>
      </c>
      <c r="C634" s="205">
        <v>0.2</v>
      </c>
      <c r="D634">
        <v>9</v>
      </c>
      <c r="E634">
        <v>247</v>
      </c>
      <c r="F634" s="315">
        <v>-0.19919028340080852</v>
      </c>
    </row>
    <row r="635" spans="1:6" x14ac:dyDescent="0.25">
      <c r="A635">
        <v>746</v>
      </c>
      <c r="B635">
        <v>16</v>
      </c>
      <c r="C635" s="205">
        <v>0.35</v>
      </c>
      <c r="D635">
        <v>8</v>
      </c>
      <c r="E635">
        <v>201</v>
      </c>
      <c r="F635" s="315">
        <v>-0.20000000000000009</v>
      </c>
    </row>
    <row r="636" spans="1:6" x14ac:dyDescent="0.25">
      <c r="A636">
        <v>300</v>
      </c>
      <c r="B636">
        <v>11</v>
      </c>
      <c r="C636" s="205">
        <v>0.25</v>
      </c>
      <c r="D636">
        <v>10</v>
      </c>
      <c r="E636">
        <v>241</v>
      </c>
      <c r="F636" s="315">
        <v>-0.20248962655601641</v>
      </c>
    </row>
    <row r="637" spans="1:6" x14ac:dyDescent="0.25">
      <c r="A637">
        <v>662</v>
      </c>
      <c r="B637">
        <v>15</v>
      </c>
      <c r="C637" s="205">
        <v>0.35</v>
      </c>
      <c r="D637">
        <v>8</v>
      </c>
      <c r="E637">
        <v>214</v>
      </c>
      <c r="F637" s="315">
        <v>-0.20560747663551468</v>
      </c>
    </row>
    <row r="638" spans="1:6" x14ac:dyDescent="0.25">
      <c r="A638">
        <v>510</v>
      </c>
      <c r="B638">
        <v>14</v>
      </c>
      <c r="C638" s="205">
        <v>0.1</v>
      </c>
      <c r="D638">
        <v>10</v>
      </c>
      <c r="E638">
        <v>205</v>
      </c>
      <c r="F638" s="315">
        <v>-0.21658536585365884</v>
      </c>
    </row>
    <row r="639" spans="1:6" x14ac:dyDescent="0.25">
      <c r="A639">
        <v>733</v>
      </c>
      <c r="B639">
        <v>16</v>
      </c>
      <c r="C639" s="205">
        <v>0.3</v>
      </c>
      <c r="D639">
        <v>9</v>
      </c>
      <c r="E639">
        <v>211</v>
      </c>
      <c r="F639" s="315">
        <v>-0.23317535545023704</v>
      </c>
    </row>
    <row r="640" spans="1:6" x14ac:dyDescent="0.25">
      <c r="A640">
        <v>413</v>
      </c>
      <c r="B640">
        <v>12</v>
      </c>
      <c r="C640" s="205">
        <v>0.35</v>
      </c>
      <c r="D640">
        <v>11</v>
      </c>
      <c r="E640">
        <v>238</v>
      </c>
      <c r="F640" s="315">
        <v>-0.23613445378151304</v>
      </c>
    </row>
    <row r="641" spans="1:6" x14ac:dyDescent="0.25">
      <c r="A641">
        <v>383</v>
      </c>
      <c r="B641">
        <v>12</v>
      </c>
      <c r="C641" s="205">
        <v>0.25</v>
      </c>
      <c r="D641">
        <v>9</v>
      </c>
      <c r="E641">
        <v>228</v>
      </c>
      <c r="F641" s="315">
        <v>-0.23771929824561425</v>
      </c>
    </row>
    <row r="642" spans="1:6" x14ac:dyDescent="0.25">
      <c r="A642">
        <v>790</v>
      </c>
      <c r="B642">
        <v>17</v>
      </c>
      <c r="C642" s="205">
        <v>0.2</v>
      </c>
      <c r="D642">
        <v>10</v>
      </c>
      <c r="E642">
        <v>208</v>
      </c>
      <c r="F642" s="315">
        <v>-0.24615384615384528</v>
      </c>
    </row>
    <row r="643" spans="1:6" x14ac:dyDescent="0.25">
      <c r="A643">
        <v>848</v>
      </c>
      <c r="B643">
        <v>18</v>
      </c>
      <c r="C643" s="205">
        <v>0.1</v>
      </c>
      <c r="D643">
        <v>12</v>
      </c>
      <c r="E643">
        <v>183</v>
      </c>
      <c r="F643" s="315">
        <v>-0.25355191256830589</v>
      </c>
    </row>
    <row r="644" spans="1:6" x14ac:dyDescent="0.25">
      <c r="A644">
        <v>467</v>
      </c>
      <c r="B644">
        <v>13</v>
      </c>
      <c r="C644" s="205">
        <v>0.25</v>
      </c>
      <c r="D644">
        <v>9</v>
      </c>
      <c r="E644">
        <v>220</v>
      </c>
      <c r="F644" s="315">
        <v>-0.25454545454545452</v>
      </c>
    </row>
    <row r="645" spans="1:6" x14ac:dyDescent="0.25">
      <c r="A645">
        <v>636</v>
      </c>
      <c r="B645">
        <v>15</v>
      </c>
      <c r="C645" s="205">
        <v>0.25</v>
      </c>
      <c r="D645">
        <v>10</v>
      </c>
      <c r="E645">
        <v>209</v>
      </c>
      <c r="F645" s="315">
        <v>-0.25741626794258432</v>
      </c>
    </row>
    <row r="646" spans="1:6" x14ac:dyDescent="0.25">
      <c r="A646">
        <v>594</v>
      </c>
      <c r="B646">
        <v>15</v>
      </c>
      <c r="C646" s="205">
        <v>0.1</v>
      </c>
      <c r="D646">
        <v>10</v>
      </c>
      <c r="E646">
        <v>200</v>
      </c>
      <c r="F646" s="315">
        <v>-0.26799999999999985</v>
      </c>
    </row>
    <row r="647" spans="1:6" x14ac:dyDescent="0.25">
      <c r="A647">
        <v>426</v>
      </c>
      <c r="B647">
        <v>13</v>
      </c>
      <c r="C647" s="205">
        <v>0.1</v>
      </c>
      <c r="D647">
        <v>10</v>
      </c>
      <c r="E647">
        <v>212</v>
      </c>
      <c r="F647" s="315">
        <v>-0.27075471698113168</v>
      </c>
    </row>
    <row r="648" spans="1:6" x14ac:dyDescent="0.25">
      <c r="A648">
        <v>341</v>
      </c>
      <c r="B648">
        <v>12</v>
      </c>
      <c r="C648" s="205">
        <v>0.1</v>
      </c>
      <c r="D648">
        <v>9</v>
      </c>
      <c r="E648">
        <v>222</v>
      </c>
      <c r="F648" s="315">
        <v>-0.28288288288288344</v>
      </c>
    </row>
    <row r="649" spans="1:6" x14ac:dyDescent="0.25">
      <c r="A649">
        <v>396</v>
      </c>
      <c r="B649">
        <v>12</v>
      </c>
      <c r="C649" s="205">
        <v>0.3</v>
      </c>
      <c r="D649">
        <v>8</v>
      </c>
      <c r="E649">
        <v>234</v>
      </c>
      <c r="F649" s="315">
        <v>-0.28632478632478658</v>
      </c>
    </row>
    <row r="650" spans="1:6" x14ac:dyDescent="0.25">
      <c r="A650">
        <v>706</v>
      </c>
      <c r="B650">
        <v>16</v>
      </c>
      <c r="C650" s="205">
        <v>0.2</v>
      </c>
      <c r="D650">
        <v>10</v>
      </c>
      <c r="E650">
        <v>211</v>
      </c>
      <c r="F650" s="315">
        <v>-0.2890995260663507</v>
      </c>
    </row>
    <row r="651" spans="1:6" x14ac:dyDescent="0.25">
      <c r="A651">
        <v>314</v>
      </c>
      <c r="B651">
        <v>11</v>
      </c>
      <c r="C651" s="205">
        <v>0.3</v>
      </c>
      <c r="D651">
        <v>10</v>
      </c>
      <c r="E651">
        <v>245</v>
      </c>
      <c r="F651" s="315">
        <v>-0.29877551020408183</v>
      </c>
    </row>
    <row r="652" spans="1:6" x14ac:dyDescent="0.25">
      <c r="A652">
        <v>649</v>
      </c>
      <c r="B652">
        <v>15</v>
      </c>
      <c r="C652" s="205">
        <v>0.3</v>
      </c>
      <c r="D652">
        <v>9</v>
      </c>
      <c r="E652">
        <v>218</v>
      </c>
      <c r="F652" s="315">
        <v>-0.29908256880733941</v>
      </c>
    </row>
    <row r="653" spans="1:6" x14ac:dyDescent="0.25">
      <c r="A653">
        <v>173</v>
      </c>
      <c r="B653">
        <v>10</v>
      </c>
      <c r="C653" s="205">
        <v>0.1</v>
      </c>
      <c r="D653">
        <v>9</v>
      </c>
      <c r="E653">
        <v>247</v>
      </c>
      <c r="F653" s="315">
        <v>-0.30688259109311744</v>
      </c>
    </row>
    <row r="654" spans="1:6" x14ac:dyDescent="0.25">
      <c r="A654">
        <v>551</v>
      </c>
      <c r="B654">
        <v>14</v>
      </c>
      <c r="C654" s="205">
        <v>0.25</v>
      </c>
      <c r="D654">
        <v>9</v>
      </c>
      <c r="E654">
        <v>211</v>
      </c>
      <c r="F654" s="315">
        <v>-0.31563981042654027</v>
      </c>
    </row>
    <row r="655" spans="1:6" x14ac:dyDescent="0.25">
      <c r="A655">
        <v>229</v>
      </c>
      <c r="B655">
        <v>10</v>
      </c>
      <c r="C655" s="205">
        <v>0.3</v>
      </c>
      <c r="D655">
        <v>9</v>
      </c>
      <c r="E655">
        <v>266</v>
      </c>
      <c r="F655" s="315">
        <v>-0.31578947368420968</v>
      </c>
    </row>
    <row r="656" spans="1:6" x14ac:dyDescent="0.25">
      <c r="A656">
        <v>200</v>
      </c>
      <c r="B656">
        <v>10</v>
      </c>
      <c r="C656" s="205">
        <v>0.2</v>
      </c>
      <c r="D656">
        <v>8</v>
      </c>
      <c r="E656">
        <v>264</v>
      </c>
      <c r="F656" s="315">
        <v>-0.33181818181818018</v>
      </c>
    </row>
    <row r="657" spans="1:6" x14ac:dyDescent="0.25">
      <c r="A657">
        <v>498</v>
      </c>
      <c r="B657">
        <v>13</v>
      </c>
      <c r="C657" s="205">
        <v>0.35</v>
      </c>
      <c r="D657">
        <v>12</v>
      </c>
      <c r="E657">
        <v>230</v>
      </c>
      <c r="F657" s="315">
        <v>-0.346956521739131</v>
      </c>
    </row>
    <row r="658" spans="1:6" x14ac:dyDescent="0.25">
      <c r="A658">
        <v>901</v>
      </c>
      <c r="B658">
        <v>18</v>
      </c>
      <c r="C658" s="205">
        <v>0.3</v>
      </c>
      <c r="D658">
        <v>9</v>
      </c>
      <c r="E658">
        <v>200</v>
      </c>
      <c r="F658" s="315">
        <v>-0.34700000000000047</v>
      </c>
    </row>
    <row r="659" spans="1:6" x14ac:dyDescent="0.25">
      <c r="A659">
        <v>913</v>
      </c>
      <c r="B659">
        <v>18</v>
      </c>
      <c r="C659" s="205">
        <v>0.35</v>
      </c>
      <c r="D659">
        <v>7</v>
      </c>
      <c r="E659">
        <v>200</v>
      </c>
      <c r="F659" s="315">
        <v>-0.34800000000000081</v>
      </c>
    </row>
    <row r="660" spans="1:6" x14ac:dyDescent="0.25">
      <c r="A660">
        <v>285</v>
      </c>
      <c r="B660">
        <v>11</v>
      </c>
      <c r="C660" s="205">
        <v>0.2</v>
      </c>
      <c r="D660">
        <v>9</v>
      </c>
      <c r="E660">
        <v>255</v>
      </c>
      <c r="F660" s="315">
        <v>-0.35450980392156967</v>
      </c>
    </row>
    <row r="661" spans="1:6" x14ac:dyDescent="0.25">
      <c r="A661">
        <v>831</v>
      </c>
      <c r="B661">
        <v>17</v>
      </c>
      <c r="C661" s="205">
        <v>0.35</v>
      </c>
      <c r="D661">
        <v>9</v>
      </c>
      <c r="E661">
        <v>202</v>
      </c>
      <c r="F661" s="315">
        <v>-0.3564356435643567</v>
      </c>
    </row>
    <row r="662" spans="1:6" x14ac:dyDescent="0.25">
      <c r="A662">
        <v>187</v>
      </c>
      <c r="B662">
        <v>10</v>
      </c>
      <c r="C662" s="205">
        <v>0.15</v>
      </c>
      <c r="D662">
        <v>9</v>
      </c>
      <c r="E662">
        <v>252</v>
      </c>
      <c r="F662" s="315">
        <v>-0.36111111111111066</v>
      </c>
    </row>
    <row r="663" spans="1:6" x14ac:dyDescent="0.25">
      <c r="A663">
        <v>648</v>
      </c>
      <c r="B663">
        <v>15</v>
      </c>
      <c r="C663" s="205">
        <v>0.3</v>
      </c>
      <c r="D663">
        <v>8</v>
      </c>
      <c r="E663">
        <v>218</v>
      </c>
      <c r="F663" s="315">
        <v>-0.36422018348623908</v>
      </c>
    </row>
    <row r="664" spans="1:6" x14ac:dyDescent="0.25">
      <c r="A664">
        <v>732</v>
      </c>
      <c r="B664">
        <v>16</v>
      </c>
      <c r="C664" s="205">
        <v>0.3</v>
      </c>
      <c r="D664">
        <v>8</v>
      </c>
      <c r="E664">
        <v>211</v>
      </c>
      <c r="F664" s="315">
        <v>-0.37156398104265353</v>
      </c>
    </row>
    <row r="665" spans="1:6" x14ac:dyDescent="0.25">
      <c r="A665">
        <v>678</v>
      </c>
      <c r="B665">
        <v>16</v>
      </c>
      <c r="C665" s="205">
        <v>0.1</v>
      </c>
      <c r="D665">
        <v>10</v>
      </c>
      <c r="E665">
        <v>197</v>
      </c>
      <c r="F665" s="315">
        <v>-0.37664974619289332</v>
      </c>
    </row>
    <row r="666" spans="1:6" x14ac:dyDescent="0.25">
      <c r="A666">
        <v>549</v>
      </c>
      <c r="B666">
        <v>14</v>
      </c>
      <c r="C666" s="205">
        <v>0.25</v>
      </c>
      <c r="D666">
        <v>7</v>
      </c>
      <c r="E666">
        <v>211</v>
      </c>
      <c r="F666" s="315">
        <v>-0.37819905213270066</v>
      </c>
    </row>
    <row r="667" spans="1:6" x14ac:dyDescent="0.25">
      <c r="A667">
        <v>578</v>
      </c>
      <c r="B667">
        <v>14</v>
      </c>
      <c r="C667" s="205">
        <v>0.35</v>
      </c>
      <c r="D667">
        <v>8</v>
      </c>
      <c r="E667">
        <v>223</v>
      </c>
      <c r="F667" s="315">
        <v>-0.38295964125560567</v>
      </c>
    </row>
    <row r="668" spans="1:6" x14ac:dyDescent="0.25">
      <c r="A668">
        <v>172</v>
      </c>
      <c r="B668">
        <v>10</v>
      </c>
      <c r="C668" s="205">
        <v>0.1</v>
      </c>
      <c r="D668">
        <v>8</v>
      </c>
      <c r="E668">
        <v>247</v>
      </c>
      <c r="F668" s="315">
        <v>-0.38461538461538464</v>
      </c>
    </row>
    <row r="669" spans="1:6" x14ac:dyDescent="0.25">
      <c r="A669">
        <v>411</v>
      </c>
      <c r="B669">
        <v>12</v>
      </c>
      <c r="C669" s="205">
        <v>0.35</v>
      </c>
      <c r="D669">
        <v>9</v>
      </c>
      <c r="E669">
        <v>238</v>
      </c>
      <c r="F669" s="315">
        <v>-0.38991596638655446</v>
      </c>
    </row>
    <row r="670" spans="1:6" x14ac:dyDescent="0.25">
      <c r="A670">
        <v>900</v>
      </c>
      <c r="B670">
        <v>18</v>
      </c>
      <c r="C670" s="205">
        <v>0.3</v>
      </c>
      <c r="D670">
        <v>8</v>
      </c>
      <c r="E670">
        <v>200</v>
      </c>
      <c r="F670" s="315">
        <v>-0.39000000000000073</v>
      </c>
    </row>
    <row r="671" spans="1:6" x14ac:dyDescent="0.25">
      <c r="A671">
        <v>718</v>
      </c>
      <c r="B671">
        <v>16</v>
      </c>
      <c r="C671" s="205">
        <v>0.25</v>
      </c>
      <c r="D671">
        <v>8</v>
      </c>
      <c r="E671">
        <v>204</v>
      </c>
      <c r="F671" s="315">
        <v>-0.39607843137254961</v>
      </c>
    </row>
    <row r="672" spans="1:6" x14ac:dyDescent="0.25">
      <c r="A672">
        <v>480</v>
      </c>
      <c r="B672">
        <v>13</v>
      </c>
      <c r="C672" s="205">
        <v>0.3</v>
      </c>
      <c r="D672">
        <v>8</v>
      </c>
      <c r="E672">
        <v>228</v>
      </c>
      <c r="F672" s="315">
        <v>-0.39824561403508679</v>
      </c>
    </row>
    <row r="673" spans="1:6" x14ac:dyDescent="0.25">
      <c r="A673">
        <v>201</v>
      </c>
      <c r="B673">
        <v>10</v>
      </c>
      <c r="C673" s="205">
        <v>0.2</v>
      </c>
      <c r="D673">
        <v>9</v>
      </c>
      <c r="E673">
        <v>264</v>
      </c>
      <c r="F673" s="315">
        <v>-0.39924242424242307</v>
      </c>
    </row>
    <row r="674" spans="1:6" x14ac:dyDescent="0.25">
      <c r="A674">
        <v>438</v>
      </c>
      <c r="B674">
        <v>13</v>
      </c>
      <c r="C674" s="205">
        <v>0.15</v>
      </c>
      <c r="D674">
        <v>8</v>
      </c>
      <c r="E674">
        <v>218</v>
      </c>
      <c r="F674" s="315">
        <v>-0.39999999999999969</v>
      </c>
    </row>
    <row r="675" spans="1:6" x14ac:dyDescent="0.25">
      <c r="A675">
        <v>452</v>
      </c>
      <c r="B675">
        <v>13</v>
      </c>
      <c r="C675" s="205">
        <v>0.2</v>
      </c>
      <c r="D675">
        <v>8</v>
      </c>
      <c r="E675">
        <v>233</v>
      </c>
      <c r="F675" s="315">
        <v>-0.40257510729613738</v>
      </c>
    </row>
    <row r="676" spans="1:6" x14ac:dyDescent="0.25">
      <c r="A676">
        <v>719</v>
      </c>
      <c r="B676">
        <v>16</v>
      </c>
      <c r="C676" s="205">
        <v>0.25</v>
      </c>
      <c r="D676">
        <v>9</v>
      </c>
      <c r="E676">
        <v>204</v>
      </c>
      <c r="F676" s="315">
        <v>-0.41078431372548996</v>
      </c>
    </row>
    <row r="677" spans="1:6" x14ac:dyDescent="0.25">
      <c r="A677">
        <v>299</v>
      </c>
      <c r="B677">
        <v>11</v>
      </c>
      <c r="C677" s="205">
        <v>0.25</v>
      </c>
      <c r="D677">
        <v>9</v>
      </c>
      <c r="E677">
        <v>241</v>
      </c>
      <c r="F677" s="315">
        <v>-0.41244813278008241</v>
      </c>
    </row>
    <row r="678" spans="1:6" x14ac:dyDescent="0.25">
      <c r="A678">
        <v>634</v>
      </c>
      <c r="B678">
        <v>15</v>
      </c>
      <c r="C678" s="205">
        <v>0.25</v>
      </c>
      <c r="D678">
        <v>8</v>
      </c>
      <c r="E678">
        <v>209</v>
      </c>
      <c r="F678" s="315">
        <v>-0.41339712918660387</v>
      </c>
    </row>
    <row r="679" spans="1:6" x14ac:dyDescent="0.25">
      <c r="A679">
        <v>102</v>
      </c>
      <c r="B679">
        <v>9</v>
      </c>
      <c r="C679" s="205">
        <v>0.15</v>
      </c>
      <c r="D679">
        <v>8</v>
      </c>
      <c r="E679">
        <v>270</v>
      </c>
      <c r="F679" s="315">
        <v>-0.4177777777777778</v>
      </c>
    </row>
    <row r="680" spans="1:6" x14ac:dyDescent="0.25">
      <c r="A680">
        <v>327</v>
      </c>
      <c r="B680">
        <v>11</v>
      </c>
      <c r="C680" s="205">
        <v>0.35</v>
      </c>
      <c r="D680">
        <v>9</v>
      </c>
      <c r="E680">
        <v>244</v>
      </c>
      <c r="F680" s="315">
        <v>-0.42213114754098335</v>
      </c>
    </row>
    <row r="681" spans="1:6" x14ac:dyDescent="0.25">
      <c r="A681">
        <v>466</v>
      </c>
      <c r="B681">
        <v>13</v>
      </c>
      <c r="C681" s="205">
        <v>0.25</v>
      </c>
      <c r="D681">
        <v>8</v>
      </c>
      <c r="E681">
        <v>220</v>
      </c>
      <c r="F681" s="315">
        <v>-0.42454545454545317</v>
      </c>
    </row>
    <row r="682" spans="1:6" x14ac:dyDescent="0.25">
      <c r="A682">
        <v>215</v>
      </c>
      <c r="B682">
        <v>10</v>
      </c>
      <c r="C682" s="205">
        <v>0.25</v>
      </c>
      <c r="D682">
        <v>9</v>
      </c>
      <c r="E682">
        <v>259</v>
      </c>
      <c r="F682" s="315">
        <v>-0.42548262548262544</v>
      </c>
    </row>
    <row r="683" spans="1:6" x14ac:dyDescent="0.25">
      <c r="A683">
        <v>537</v>
      </c>
      <c r="B683">
        <v>14</v>
      </c>
      <c r="C683" s="205">
        <v>0.2</v>
      </c>
      <c r="D683">
        <v>9</v>
      </c>
      <c r="E683">
        <v>224</v>
      </c>
      <c r="F683" s="315">
        <v>-0.43839285714285758</v>
      </c>
    </row>
    <row r="684" spans="1:6" x14ac:dyDescent="0.25">
      <c r="A684">
        <v>88</v>
      </c>
      <c r="B684">
        <v>9</v>
      </c>
      <c r="C684" s="205">
        <v>0.1</v>
      </c>
      <c r="D684">
        <v>8</v>
      </c>
      <c r="E684">
        <v>261</v>
      </c>
      <c r="F684" s="315">
        <v>-0.43908045977011501</v>
      </c>
    </row>
    <row r="685" spans="1:6" x14ac:dyDescent="0.25">
      <c r="A685">
        <v>815</v>
      </c>
      <c r="B685">
        <v>17</v>
      </c>
      <c r="C685" s="205">
        <v>0.3</v>
      </c>
      <c r="D685">
        <v>7</v>
      </c>
      <c r="E685">
        <v>202</v>
      </c>
      <c r="F685" s="315">
        <v>-0.44477611940298467</v>
      </c>
    </row>
    <row r="686" spans="1:6" x14ac:dyDescent="0.25">
      <c r="A686">
        <v>439</v>
      </c>
      <c r="B686">
        <v>13</v>
      </c>
      <c r="C686" s="205">
        <v>0.15</v>
      </c>
      <c r="D686">
        <v>9</v>
      </c>
      <c r="E686">
        <v>218</v>
      </c>
      <c r="F686" s="315">
        <v>-0.45045871559633022</v>
      </c>
    </row>
    <row r="687" spans="1:6" x14ac:dyDescent="0.25">
      <c r="A687">
        <v>817</v>
      </c>
      <c r="B687">
        <v>17</v>
      </c>
      <c r="C687" s="205">
        <v>0.3</v>
      </c>
      <c r="D687">
        <v>9</v>
      </c>
      <c r="E687">
        <v>202</v>
      </c>
      <c r="F687" s="315">
        <v>-0.45148514851485244</v>
      </c>
    </row>
    <row r="688" spans="1:6" x14ac:dyDescent="0.25">
      <c r="A688">
        <v>635</v>
      </c>
      <c r="B688">
        <v>15</v>
      </c>
      <c r="C688" s="205">
        <v>0.25</v>
      </c>
      <c r="D688">
        <v>9</v>
      </c>
      <c r="E688">
        <v>209</v>
      </c>
      <c r="F688" s="315">
        <v>-0.45167464114832495</v>
      </c>
    </row>
    <row r="689" spans="1:6" x14ac:dyDescent="0.25">
      <c r="A689">
        <v>242</v>
      </c>
      <c r="B689">
        <v>10</v>
      </c>
      <c r="C689" s="205">
        <v>0.35</v>
      </c>
      <c r="D689">
        <v>8</v>
      </c>
      <c r="E689">
        <v>261</v>
      </c>
      <c r="F689" s="315">
        <v>-0.45440613026819976</v>
      </c>
    </row>
    <row r="690" spans="1:6" x14ac:dyDescent="0.25">
      <c r="A690">
        <v>410</v>
      </c>
      <c r="B690">
        <v>12</v>
      </c>
      <c r="C690" s="205">
        <v>0.35</v>
      </c>
      <c r="D690">
        <v>8</v>
      </c>
      <c r="E690">
        <v>238</v>
      </c>
      <c r="F690" s="315">
        <v>-0.45462184873949602</v>
      </c>
    </row>
    <row r="691" spans="1:6" x14ac:dyDescent="0.25">
      <c r="A691">
        <v>186</v>
      </c>
      <c r="B691">
        <v>10</v>
      </c>
      <c r="C691" s="205">
        <v>0.15</v>
      </c>
      <c r="D691">
        <v>8</v>
      </c>
      <c r="E691">
        <v>252</v>
      </c>
      <c r="F691" s="315">
        <v>-0.4587301587301586</v>
      </c>
    </row>
    <row r="692" spans="1:6" x14ac:dyDescent="0.25">
      <c r="A692">
        <v>453</v>
      </c>
      <c r="B692">
        <v>13</v>
      </c>
      <c r="C692" s="205">
        <v>0.2</v>
      </c>
      <c r="D692">
        <v>9</v>
      </c>
      <c r="E692">
        <v>233</v>
      </c>
      <c r="F692" s="315">
        <v>-0.4609442060085831</v>
      </c>
    </row>
    <row r="693" spans="1:6" x14ac:dyDescent="0.25">
      <c r="A693">
        <v>129</v>
      </c>
      <c r="B693">
        <v>9</v>
      </c>
      <c r="C693" s="205">
        <v>0.25</v>
      </c>
      <c r="D693">
        <v>7</v>
      </c>
      <c r="E693">
        <v>279</v>
      </c>
      <c r="F693" s="315">
        <v>-0.46236559139785066</v>
      </c>
    </row>
    <row r="694" spans="1:6" x14ac:dyDescent="0.25">
      <c r="A694">
        <v>354</v>
      </c>
      <c r="B694">
        <v>12</v>
      </c>
      <c r="C694" s="205">
        <v>0.15</v>
      </c>
      <c r="D694">
        <v>8</v>
      </c>
      <c r="E694">
        <v>229</v>
      </c>
      <c r="F694" s="315">
        <v>-0.46724890829694321</v>
      </c>
    </row>
    <row r="695" spans="1:6" x14ac:dyDescent="0.25">
      <c r="A695">
        <v>130</v>
      </c>
      <c r="B695">
        <v>9</v>
      </c>
      <c r="C695" s="205">
        <v>0.25</v>
      </c>
      <c r="D695">
        <v>8</v>
      </c>
      <c r="E695">
        <v>279</v>
      </c>
      <c r="F695" s="315">
        <v>-0.47168458781361955</v>
      </c>
    </row>
    <row r="696" spans="1:6" x14ac:dyDescent="0.25">
      <c r="A696">
        <v>298</v>
      </c>
      <c r="B696">
        <v>11</v>
      </c>
      <c r="C696" s="205">
        <v>0.25</v>
      </c>
      <c r="D696">
        <v>8</v>
      </c>
      <c r="E696">
        <v>241</v>
      </c>
      <c r="F696" s="315">
        <v>-0.48298755186721981</v>
      </c>
    </row>
    <row r="697" spans="1:6" x14ac:dyDescent="0.25">
      <c r="A697">
        <v>72</v>
      </c>
      <c r="B697">
        <v>8</v>
      </c>
      <c r="C697" s="205">
        <v>0.35</v>
      </c>
      <c r="D697">
        <v>6</v>
      </c>
      <c r="E697">
        <v>302</v>
      </c>
      <c r="F697" s="315">
        <v>-0.48940397350993342</v>
      </c>
    </row>
    <row r="698" spans="1:6" x14ac:dyDescent="0.25">
      <c r="A698">
        <v>116</v>
      </c>
      <c r="B698">
        <v>9</v>
      </c>
      <c r="C698" s="205">
        <v>0.2</v>
      </c>
      <c r="D698">
        <v>8</v>
      </c>
      <c r="E698">
        <v>281</v>
      </c>
      <c r="F698" s="315">
        <v>-0.49039145907473275</v>
      </c>
    </row>
    <row r="699" spans="1:6" x14ac:dyDescent="0.25">
      <c r="A699">
        <v>660</v>
      </c>
      <c r="B699">
        <v>15</v>
      </c>
      <c r="C699" s="205">
        <v>0.35</v>
      </c>
      <c r="D699">
        <v>6</v>
      </c>
      <c r="E699">
        <v>214</v>
      </c>
      <c r="F699" s="315">
        <v>-0.50186915887850414</v>
      </c>
    </row>
    <row r="700" spans="1:6" x14ac:dyDescent="0.25">
      <c r="A700">
        <v>899</v>
      </c>
      <c r="B700">
        <v>18</v>
      </c>
      <c r="C700" s="205">
        <v>0.3</v>
      </c>
      <c r="D700">
        <v>7</v>
      </c>
      <c r="E700">
        <v>200</v>
      </c>
      <c r="F700" s="315">
        <v>-0.504</v>
      </c>
    </row>
    <row r="701" spans="1:6" x14ac:dyDescent="0.25">
      <c r="A701">
        <v>143</v>
      </c>
      <c r="B701">
        <v>9</v>
      </c>
      <c r="C701" s="205">
        <v>0.3</v>
      </c>
      <c r="D701">
        <v>7</v>
      </c>
      <c r="E701">
        <v>284</v>
      </c>
      <c r="F701" s="315">
        <v>-0.50915492957746489</v>
      </c>
    </row>
    <row r="702" spans="1:6" x14ac:dyDescent="0.25">
      <c r="A702">
        <v>382</v>
      </c>
      <c r="B702">
        <v>12</v>
      </c>
      <c r="C702" s="205">
        <v>0.25</v>
      </c>
      <c r="D702">
        <v>8</v>
      </c>
      <c r="E702">
        <v>228</v>
      </c>
      <c r="F702" s="315">
        <v>-0.50964912280701824</v>
      </c>
    </row>
    <row r="703" spans="1:6" x14ac:dyDescent="0.25">
      <c r="A703">
        <v>284</v>
      </c>
      <c r="B703">
        <v>11</v>
      </c>
      <c r="C703" s="205">
        <v>0.2</v>
      </c>
      <c r="D703">
        <v>8</v>
      </c>
      <c r="E703">
        <v>255</v>
      </c>
      <c r="F703" s="315">
        <v>-0.51215686274509831</v>
      </c>
    </row>
    <row r="704" spans="1:6" x14ac:dyDescent="0.25">
      <c r="A704">
        <v>564</v>
      </c>
      <c r="B704">
        <v>14</v>
      </c>
      <c r="C704" s="205">
        <v>0.3</v>
      </c>
      <c r="D704">
        <v>8</v>
      </c>
      <c r="E704">
        <v>217</v>
      </c>
      <c r="F704" s="315">
        <v>-0.51797235023041521</v>
      </c>
    </row>
    <row r="705" spans="1:6" x14ac:dyDescent="0.25">
      <c r="A705">
        <v>312</v>
      </c>
      <c r="B705">
        <v>11</v>
      </c>
      <c r="C705" s="205">
        <v>0.3</v>
      </c>
      <c r="D705">
        <v>8</v>
      </c>
      <c r="E705">
        <v>245</v>
      </c>
      <c r="F705" s="315">
        <v>-0.51999999999999924</v>
      </c>
    </row>
    <row r="706" spans="1:6" x14ac:dyDescent="0.25">
      <c r="A706">
        <v>144</v>
      </c>
      <c r="B706">
        <v>9</v>
      </c>
      <c r="C706" s="205">
        <v>0.3</v>
      </c>
      <c r="D706">
        <v>8</v>
      </c>
      <c r="E706">
        <v>284</v>
      </c>
      <c r="F706" s="315">
        <v>-0.52323943661971695</v>
      </c>
    </row>
    <row r="707" spans="1:6" x14ac:dyDescent="0.25">
      <c r="A707">
        <v>157</v>
      </c>
      <c r="B707">
        <v>9</v>
      </c>
      <c r="C707" s="205">
        <v>0.35</v>
      </c>
      <c r="D707">
        <v>7</v>
      </c>
      <c r="E707">
        <v>281</v>
      </c>
      <c r="F707" s="315">
        <v>-0.52455516014234926</v>
      </c>
    </row>
    <row r="708" spans="1:6" x14ac:dyDescent="0.25">
      <c r="A708">
        <v>395</v>
      </c>
      <c r="B708">
        <v>12</v>
      </c>
      <c r="C708" s="205">
        <v>0.3</v>
      </c>
      <c r="D708">
        <v>7</v>
      </c>
      <c r="E708">
        <v>234</v>
      </c>
      <c r="F708" s="315">
        <v>-0.5282051282051281</v>
      </c>
    </row>
    <row r="709" spans="1:6" x14ac:dyDescent="0.25">
      <c r="A709">
        <v>228</v>
      </c>
      <c r="B709">
        <v>10</v>
      </c>
      <c r="C709" s="205">
        <v>0.3</v>
      </c>
      <c r="D709">
        <v>8</v>
      </c>
      <c r="E709">
        <v>266</v>
      </c>
      <c r="F709" s="315">
        <v>-0.53007518796992414</v>
      </c>
    </row>
    <row r="710" spans="1:6" x14ac:dyDescent="0.25">
      <c r="A710">
        <v>271</v>
      </c>
      <c r="B710">
        <v>11</v>
      </c>
      <c r="C710" s="205">
        <v>0.15</v>
      </c>
      <c r="D710">
        <v>9</v>
      </c>
      <c r="E710">
        <v>239</v>
      </c>
      <c r="F710" s="315">
        <v>-0.53054393305439307</v>
      </c>
    </row>
    <row r="711" spans="1:6" x14ac:dyDescent="0.25">
      <c r="A711">
        <v>214</v>
      </c>
      <c r="B711">
        <v>10</v>
      </c>
      <c r="C711" s="205">
        <v>0.25</v>
      </c>
      <c r="D711">
        <v>8</v>
      </c>
      <c r="E711">
        <v>259</v>
      </c>
      <c r="F711" s="315">
        <v>-0.54208494208494196</v>
      </c>
    </row>
    <row r="712" spans="1:6" x14ac:dyDescent="0.25">
      <c r="A712">
        <v>257</v>
      </c>
      <c r="B712">
        <v>11</v>
      </c>
      <c r="C712" s="205">
        <v>0.1</v>
      </c>
      <c r="D712">
        <v>9</v>
      </c>
      <c r="E712">
        <v>231</v>
      </c>
      <c r="F712" s="315">
        <v>-0.54458874458874518</v>
      </c>
    </row>
    <row r="713" spans="1:6" x14ac:dyDescent="0.25">
      <c r="A713">
        <v>270</v>
      </c>
      <c r="B713">
        <v>11</v>
      </c>
      <c r="C713" s="205">
        <v>0.15</v>
      </c>
      <c r="D713">
        <v>8</v>
      </c>
      <c r="E713">
        <v>239</v>
      </c>
      <c r="F713" s="315">
        <v>-0.54644351464435137</v>
      </c>
    </row>
    <row r="714" spans="1:6" x14ac:dyDescent="0.25">
      <c r="A714">
        <v>562</v>
      </c>
      <c r="B714">
        <v>14</v>
      </c>
      <c r="C714" s="205">
        <v>0.3</v>
      </c>
      <c r="D714">
        <v>6</v>
      </c>
      <c r="E714">
        <v>217</v>
      </c>
      <c r="F714" s="315">
        <v>-0.55207373271889415</v>
      </c>
    </row>
    <row r="715" spans="1:6" x14ac:dyDescent="0.25">
      <c r="A715">
        <v>243</v>
      </c>
      <c r="B715">
        <v>10</v>
      </c>
      <c r="C715" s="205">
        <v>0.35</v>
      </c>
      <c r="D715">
        <v>9</v>
      </c>
      <c r="E715">
        <v>261</v>
      </c>
      <c r="F715" s="315">
        <v>-0.55478927203065032</v>
      </c>
    </row>
    <row r="716" spans="1:6" x14ac:dyDescent="0.25">
      <c r="A716">
        <v>661</v>
      </c>
      <c r="B716">
        <v>15</v>
      </c>
      <c r="C716" s="205">
        <v>0.35</v>
      </c>
      <c r="D716">
        <v>7</v>
      </c>
      <c r="E716">
        <v>214</v>
      </c>
      <c r="F716" s="315">
        <v>-0.55887850467289646</v>
      </c>
    </row>
    <row r="717" spans="1:6" x14ac:dyDescent="0.25">
      <c r="A717">
        <v>801</v>
      </c>
      <c r="B717">
        <v>17</v>
      </c>
      <c r="C717" s="205">
        <v>0.25</v>
      </c>
      <c r="D717">
        <v>7</v>
      </c>
      <c r="E717">
        <v>200</v>
      </c>
      <c r="F717" s="315">
        <v>-0.56582914572864329</v>
      </c>
    </row>
    <row r="718" spans="1:6" x14ac:dyDescent="0.25">
      <c r="A718">
        <v>328</v>
      </c>
      <c r="B718">
        <v>11</v>
      </c>
      <c r="C718" s="205">
        <v>0.35</v>
      </c>
      <c r="D718">
        <v>10</v>
      </c>
      <c r="E718">
        <v>244</v>
      </c>
      <c r="F718" s="315">
        <v>-0.56885245901639347</v>
      </c>
    </row>
    <row r="719" spans="1:6" x14ac:dyDescent="0.25">
      <c r="A719">
        <v>311</v>
      </c>
      <c r="B719">
        <v>11</v>
      </c>
      <c r="C719" s="205">
        <v>0.3</v>
      </c>
      <c r="D719">
        <v>7</v>
      </c>
      <c r="E719">
        <v>245</v>
      </c>
      <c r="F719" s="315">
        <v>-0.57469387755101975</v>
      </c>
    </row>
    <row r="720" spans="1:6" x14ac:dyDescent="0.25">
      <c r="A720">
        <v>368</v>
      </c>
      <c r="B720">
        <v>12</v>
      </c>
      <c r="C720" s="205">
        <v>0.2</v>
      </c>
      <c r="D720">
        <v>8</v>
      </c>
      <c r="E720">
        <v>247</v>
      </c>
      <c r="F720" s="315">
        <v>-0.57894736842105265</v>
      </c>
    </row>
    <row r="721" spans="1:6" x14ac:dyDescent="0.25">
      <c r="A721">
        <v>885</v>
      </c>
      <c r="B721">
        <v>18</v>
      </c>
      <c r="C721" s="205">
        <v>0.25</v>
      </c>
      <c r="D721">
        <v>7</v>
      </c>
      <c r="E721">
        <v>194</v>
      </c>
      <c r="F721" s="315">
        <v>-0.58144329896907188</v>
      </c>
    </row>
    <row r="722" spans="1:6" x14ac:dyDescent="0.25">
      <c r="A722">
        <v>886</v>
      </c>
      <c r="B722">
        <v>18</v>
      </c>
      <c r="C722" s="205">
        <v>0.25</v>
      </c>
      <c r="D722">
        <v>8</v>
      </c>
      <c r="E722">
        <v>194</v>
      </c>
      <c r="F722" s="315">
        <v>-0.58350515463917518</v>
      </c>
    </row>
    <row r="723" spans="1:6" x14ac:dyDescent="0.25">
      <c r="A723">
        <v>158</v>
      </c>
      <c r="B723">
        <v>9</v>
      </c>
      <c r="C723" s="205">
        <v>0.35</v>
      </c>
      <c r="D723">
        <v>8</v>
      </c>
      <c r="E723">
        <v>281</v>
      </c>
      <c r="F723" s="315">
        <v>-0.58434163701067576</v>
      </c>
    </row>
    <row r="724" spans="1:6" x14ac:dyDescent="0.25">
      <c r="A724">
        <v>240</v>
      </c>
      <c r="B724">
        <v>10</v>
      </c>
      <c r="C724" s="205">
        <v>0.35</v>
      </c>
      <c r="D724">
        <v>6</v>
      </c>
      <c r="E724">
        <v>262</v>
      </c>
      <c r="F724" s="315">
        <v>-0.59312977099236697</v>
      </c>
    </row>
    <row r="725" spans="1:6" x14ac:dyDescent="0.25">
      <c r="A725">
        <v>241</v>
      </c>
      <c r="B725">
        <v>10</v>
      </c>
      <c r="C725" s="205">
        <v>0.35</v>
      </c>
      <c r="D725">
        <v>7</v>
      </c>
      <c r="E725">
        <v>261</v>
      </c>
      <c r="F725" s="315">
        <v>-0.59770114942528774</v>
      </c>
    </row>
    <row r="726" spans="1:6" x14ac:dyDescent="0.25">
      <c r="A726">
        <v>802</v>
      </c>
      <c r="B726">
        <v>17</v>
      </c>
      <c r="C726" s="205">
        <v>0.25</v>
      </c>
      <c r="D726">
        <v>8</v>
      </c>
      <c r="E726">
        <v>200</v>
      </c>
      <c r="F726" s="315">
        <v>-0.60000000000000031</v>
      </c>
    </row>
    <row r="727" spans="1:6" x14ac:dyDescent="0.25">
      <c r="A727">
        <v>494</v>
      </c>
      <c r="B727">
        <v>13</v>
      </c>
      <c r="C727" s="205">
        <v>0.35</v>
      </c>
      <c r="D727">
        <v>8</v>
      </c>
      <c r="E727">
        <v>230</v>
      </c>
      <c r="F727" s="315">
        <v>-0.6034782608695648</v>
      </c>
    </row>
    <row r="728" spans="1:6" x14ac:dyDescent="0.25">
      <c r="A728">
        <v>523</v>
      </c>
      <c r="B728">
        <v>14</v>
      </c>
      <c r="C728" s="205">
        <v>0.15</v>
      </c>
      <c r="D728">
        <v>9</v>
      </c>
      <c r="E728">
        <v>212</v>
      </c>
      <c r="F728" s="315">
        <v>-0.6037735849056598</v>
      </c>
    </row>
    <row r="729" spans="1:6" x14ac:dyDescent="0.25">
      <c r="A729">
        <v>787</v>
      </c>
      <c r="B729">
        <v>17</v>
      </c>
      <c r="C729" s="205">
        <v>0.2</v>
      </c>
      <c r="D729">
        <v>7</v>
      </c>
      <c r="E729">
        <v>208</v>
      </c>
      <c r="F729" s="315">
        <v>-0.60384615384615337</v>
      </c>
    </row>
    <row r="730" spans="1:6" x14ac:dyDescent="0.25">
      <c r="A730">
        <v>803</v>
      </c>
      <c r="B730">
        <v>17</v>
      </c>
      <c r="C730" s="205">
        <v>0.25</v>
      </c>
      <c r="D730">
        <v>9</v>
      </c>
      <c r="E730">
        <v>200</v>
      </c>
      <c r="F730" s="315">
        <v>-0.60599999999999998</v>
      </c>
    </row>
    <row r="731" spans="1:6" x14ac:dyDescent="0.25">
      <c r="A731">
        <v>493</v>
      </c>
      <c r="B731">
        <v>13</v>
      </c>
      <c r="C731" s="205">
        <v>0.35</v>
      </c>
      <c r="D731">
        <v>7</v>
      </c>
      <c r="E731">
        <v>230</v>
      </c>
      <c r="F731" s="315">
        <v>-0.61391304347826081</v>
      </c>
    </row>
    <row r="732" spans="1:6" x14ac:dyDescent="0.25">
      <c r="A732">
        <v>576</v>
      </c>
      <c r="B732">
        <v>14</v>
      </c>
      <c r="C732" s="205">
        <v>0.35</v>
      </c>
      <c r="D732">
        <v>6</v>
      </c>
      <c r="E732">
        <v>223</v>
      </c>
      <c r="F732" s="315">
        <v>-0.61434977578475392</v>
      </c>
    </row>
    <row r="733" spans="1:6" x14ac:dyDescent="0.25">
      <c r="A733">
        <v>705</v>
      </c>
      <c r="B733">
        <v>16</v>
      </c>
      <c r="C733" s="205">
        <v>0.2</v>
      </c>
      <c r="D733">
        <v>9</v>
      </c>
      <c r="E733">
        <v>211</v>
      </c>
      <c r="F733" s="315">
        <v>-0.61800947867298428</v>
      </c>
    </row>
    <row r="734" spans="1:6" x14ac:dyDescent="0.25">
      <c r="A734">
        <v>58</v>
      </c>
      <c r="B734">
        <v>8</v>
      </c>
      <c r="C734" s="205">
        <v>0.3</v>
      </c>
      <c r="D734">
        <v>6</v>
      </c>
      <c r="E734">
        <v>305</v>
      </c>
      <c r="F734" s="315">
        <v>-0.61901639344262283</v>
      </c>
    </row>
    <row r="735" spans="1:6" x14ac:dyDescent="0.25">
      <c r="A735">
        <v>775</v>
      </c>
      <c r="B735">
        <v>17</v>
      </c>
      <c r="C735" s="205">
        <v>0.15</v>
      </c>
      <c r="D735">
        <v>9</v>
      </c>
      <c r="E735">
        <v>203</v>
      </c>
      <c r="F735" s="315">
        <v>-0.62463054187192213</v>
      </c>
    </row>
    <row r="736" spans="1:6" x14ac:dyDescent="0.25">
      <c r="A736">
        <v>226</v>
      </c>
      <c r="B736">
        <v>10</v>
      </c>
      <c r="C736" s="205">
        <v>0.3</v>
      </c>
      <c r="D736">
        <v>6</v>
      </c>
      <c r="E736">
        <v>266</v>
      </c>
      <c r="F736" s="315">
        <v>-0.62631578947368494</v>
      </c>
    </row>
    <row r="737" spans="1:6" x14ac:dyDescent="0.25">
      <c r="A737">
        <v>115</v>
      </c>
      <c r="B737">
        <v>9</v>
      </c>
      <c r="C737" s="205">
        <v>0.2</v>
      </c>
      <c r="D737">
        <v>7</v>
      </c>
      <c r="E737">
        <v>281</v>
      </c>
      <c r="F737" s="315">
        <v>-0.6263345195729545</v>
      </c>
    </row>
    <row r="738" spans="1:6" x14ac:dyDescent="0.25">
      <c r="A738">
        <v>45</v>
      </c>
      <c r="B738">
        <v>8</v>
      </c>
      <c r="C738" s="205">
        <v>0.25</v>
      </c>
      <c r="D738">
        <v>7</v>
      </c>
      <c r="E738">
        <v>299</v>
      </c>
      <c r="F738" s="315">
        <v>-0.6361204013377928</v>
      </c>
    </row>
    <row r="739" spans="1:6" x14ac:dyDescent="0.25">
      <c r="A739">
        <v>492</v>
      </c>
      <c r="B739">
        <v>13</v>
      </c>
      <c r="C739" s="205">
        <v>0.35</v>
      </c>
      <c r="D739">
        <v>6</v>
      </c>
      <c r="E739">
        <v>230</v>
      </c>
      <c r="F739" s="315">
        <v>-0.6373913043478262</v>
      </c>
    </row>
    <row r="740" spans="1:6" x14ac:dyDescent="0.25">
      <c r="A740">
        <v>256</v>
      </c>
      <c r="B740">
        <v>11</v>
      </c>
      <c r="C740" s="205">
        <v>0.1</v>
      </c>
      <c r="D740">
        <v>8</v>
      </c>
      <c r="E740">
        <v>231</v>
      </c>
      <c r="F740" s="315">
        <v>-0.6406926406926402</v>
      </c>
    </row>
    <row r="741" spans="1:6" x14ac:dyDescent="0.25">
      <c r="A741">
        <v>607</v>
      </c>
      <c r="B741">
        <v>15</v>
      </c>
      <c r="C741" s="205">
        <v>0.15</v>
      </c>
      <c r="D741">
        <v>9</v>
      </c>
      <c r="E741">
        <v>209</v>
      </c>
      <c r="F741" s="315">
        <v>-0.64976076555024087</v>
      </c>
    </row>
    <row r="742" spans="1:6" x14ac:dyDescent="0.25">
      <c r="A742">
        <v>156</v>
      </c>
      <c r="B742">
        <v>9</v>
      </c>
      <c r="C742" s="205">
        <v>0.35</v>
      </c>
      <c r="D742">
        <v>6</v>
      </c>
      <c r="E742">
        <v>282</v>
      </c>
      <c r="F742" s="315">
        <v>-0.65460992907801341</v>
      </c>
    </row>
    <row r="743" spans="1:6" x14ac:dyDescent="0.25">
      <c r="A743">
        <v>171</v>
      </c>
      <c r="B743">
        <v>10</v>
      </c>
      <c r="C743" s="205">
        <v>0.1</v>
      </c>
      <c r="D743">
        <v>7</v>
      </c>
      <c r="E743">
        <v>247</v>
      </c>
      <c r="F743" s="315">
        <v>-0.65910931174089193</v>
      </c>
    </row>
    <row r="744" spans="1:6" x14ac:dyDescent="0.25">
      <c r="A744">
        <v>773</v>
      </c>
      <c r="B744">
        <v>17</v>
      </c>
      <c r="C744" s="205">
        <v>0.15</v>
      </c>
      <c r="D744">
        <v>7</v>
      </c>
      <c r="E744">
        <v>203</v>
      </c>
      <c r="F744" s="315">
        <v>-0.66009852216748743</v>
      </c>
    </row>
    <row r="745" spans="1:6" x14ac:dyDescent="0.25">
      <c r="A745">
        <v>87</v>
      </c>
      <c r="B745">
        <v>9</v>
      </c>
      <c r="C745" s="205">
        <v>0.1</v>
      </c>
      <c r="D745">
        <v>7</v>
      </c>
      <c r="E745">
        <v>261</v>
      </c>
      <c r="F745" s="315">
        <v>-0.66130268199233788</v>
      </c>
    </row>
    <row r="746" spans="1:6" x14ac:dyDescent="0.25">
      <c r="A746">
        <v>872</v>
      </c>
      <c r="B746">
        <v>18</v>
      </c>
      <c r="C746" s="205">
        <v>0.2</v>
      </c>
      <c r="D746">
        <v>8</v>
      </c>
      <c r="E746">
        <v>202</v>
      </c>
      <c r="F746" s="315">
        <v>-0.66534653465346549</v>
      </c>
    </row>
    <row r="747" spans="1:6" x14ac:dyDescent="0.25">
      <c r="A747">
        <v>325</v>
      </c>
      <c r="B747">
        <v>11</v>
      </c>
      <c r="C747" s="205">
        <v>0.35</v>
      </c>
      <c r="D747">
        <v>7</v>
      </c>
      <c r="E747">
        <v>244</v>
      </c>
      <c r="F747" s="315">
        <v>-0.66639344262295086</v>
      </c>
    </row>
    <row r="748" spans="1:6" x14ac:dyDescent="0.25">
      <c r="A748">
        <v>647</v>
      </c>
      <c r="B748">
        <v>15</v>
      </c>
      <c r="C748" s="205">
        <v>0.3</v>
      </c>
      <c r="D748">
        <v>7</v>
      </c>
      <c r="E748">
        <v>218</v>
      </c>
      <c r="F748" s="315">
        <v>-0.67247706422018383</v>
      </c>
    </row>
    <row r="749" spans="1:6" x14ac:dyDescent="0.25">
      <c r="A749">
        <v>227</v>
      </c>
      <c r="B749">
        <v>10</v>
      </c>
      <c r="C749" s="205">
        <v>0.3</v>
      </c>
      <c r="D749">
        <v>7</v>
      </c>
      <c r="E749">
        <v>266</v>
      </c>
      <c r="F749" s="315">
        <v>-0.68421052631578994</v>
      </c>
    </row>
    <row r="750" spans="1:6" x14ac:dyDescent="0.25">
      <c r="A750">
        <v>621</v>
      </c>
      <c r="B750">
        <v>15</v>
      </c>
      <c r="C750" s="205">
        <v>0.2</v>
      </c>
      <c r="D750">
        <v>9</v>
      </c>
      <c r="E750">
        <v>215</v>
      </c>
      <c r="F750" s="315">
        <v>-0.68744186046511557</v>
      </c>
    </row>
    <row r="751" spans="1:6" x14ac:dyDescent="0.25">
      <c r="A751">
        <v>185</v>
      </c>
      <c r="B751">
        <v>10</v>
      </c>
      <c r="C751" s="205">
        <v>0.15</v>
      </c>
      <c r="D751">
        <v>7</v>
      </c>
      <c r="E751">
        <v>252</v>
      </c>
      <c r="F751" s="315">
        <v>-0.68809523809523909</v>
      </c>
    </row>
    <row r="752" spans="1:6" x14ac:dyDescent="0.25">
      <c r="A752">
        <v>3</v>
      </c>
      <c r="B752">
        <v>8</v>
      </c>
      <c r="C752" s="205">
        <v>0.1</v>
      </c>
      <c r="D752">
        <v>7</v>
      </c>
      <c r="E752">
        <v>290</v>
      </c>
      <c r="F752" s="315">
        <v>-0.69034482758620641</v>
      </c>
    </row>
    <row r="753" spans="1:6" x14ac:dyDescent="0.25">
      <c r="A753">
        <v>691</v>
      </c>
      <c r="B753">
        <v>16</v>
      </c>
      <c r="C753" s="205">
        <v>0.15</v>
      </c>
      <c r="D753">
        <v>9</v>
      </c>
      <c r="E753">
        <v>208</v>
      </c>
      <c r="F753" s="315">
        <v>-0.69038461538461471</v>
      </c>
    </row>
    <row r="754" spans="1:6" x14ac:dyDescent="0.25">
      <c r="A754">
        <v>71</v>
      </c>
      <c r="B754">
        <v>8</v>
      </c>
      <c r="C754" s="205">
        <v>0.35</v>
      </c>
      <c r="D754">
        <v>5</v>
      </c>
      <c r="E754">
        <v>302</v>
      </c>
      <c r="F754" s="315">
        <v>-0.69072847682119254</v>
      </c>
    </row>
    <row r="755" spans="1:6" x14ac:dyDescent="0.25">
      <c r="A755">
        <v>59</v>
      </c>
      <c r="B755">
        <v>8</v>
      </c>
      <c r="C755" s="205">
        <v>0.3</v>
      </c>
      <c r="D755">
        <v>7</v>
      </c>
      <c r="E755">
        <v>304</v>
      </c>
      <c r="F755" s="315">
        <v>-0.69144736842105237</v>
      </c>
    </row>
    <row r="756" spans="1:6" x14ac:dyDescent="0.25">
      <c r="A756">
        <v>887</v>
      </c>
      <c r="B756">
        <v>18</v>
      </c>
      <c r="C756" s="205">
        <v>0.25</v>
      </c>
      <c r="D756">
        <v>9</v>
      </c>
      <c r="E756">
        <v>194</v>
      </c>
      <c r="F756" s="315">
        <v>-0.7010309278350515</v>
      </c>
    </row>
    <row r="757" spans="1:6" x14ac:dyDescent="0.25">
      <c r="A757">
        <v>620</v>
      </c>
      <c r="B757">
        <v>15</v>
      </c>
      <c r="C757" s="205">
        <v>0.2</v>
      </c>
      <c r="D757">
        <v>8</v>
      </c>
      <c r="E757">
        <v>215</v>
      </c>
      <c r="F757" s="315">
        <v>-0.71720930232558155</v>
      </c>
    </row>
    <row r="758" spans="1:6" x14ac:dyDescent="0.25">
      <c r="A758">
        <v>789</v>
      </c>
      <c r="B758">
        <v>17</v>
      </c>
      <c r="C758" s="205">
        <v>0.2</v>
      </c>
      <c r="D758">
        <v>9</v>
      </c>
      <c r="E758">
        <v>208</v>
      </c>
      <c r="F758" s="315">
        <v>-0.71730769230769276</v>
      </c>
    </row>
    <row r="759" spans="1:6" x14ac:dyDescent="0.25">
      <c r="A759">
        <v>73</v>
      </c>
      <c r="B759">
        <v>8</v>
      </c>
      <c r="C759" s="205">
        <v>0.35</v>
      </c>
      <c r="D759">
        <v>7</v>
      </c>
      <c r="E759">
        <v>301</v>
      </c>
      <c r="F759" s="315">
        <v>-0.71827242524917001</v>
      </c>
    </row>
    <row r="760" spans="1:6" x14ac:dyDescent="0.25">
      <c r="A760">
        <v>479</v>
      </c>
      <c r="B760">
        <v>13</v>
      </c>
      <c r="C760" s="205">
        <v>0.3</v>
      </c>
      <c r="D760">
        <v>7</v>
      </c>
      <c r="E760">
        <v>228</v>
      </c>
      <c r="F760" s="315">
        <v>-0.72456140350877085</v>
      </c>
    </row>
    <row r="761" spans="1:6" x14ac:dyDescent="0.25">
      <c r="A761">
        <v>409</v>
      </c>
      <c r="B761">
        <v>12</v>
      </c>
      <c r="C761" s="205">
        <v>0.35</v>
      </c>
      <c r="D761">
        <v>7</v>
      </c>
      <c r="E761">
        <v>238</v>
      </c>
      <c r="F761" s="315">
        <v>-0.72857142857142942</v>
      </c>
    </row>
    <row r="762" spans="1:6" x14ac:dyDescent="0.25">
      <c r="A762">
        <v>213</v>
      </c>
      <c r="B762">
        <v>10</v>
      </c>
      <c r="C762" s="205">
        <v>0.25</v>
      </c>
      <c r="D762">
        <v>7</v>
      </c>
      <c r="E762">
        <v>259</v>
      </c>
      <c r="F762" s="315">
        <v>-0.72895752895752919</v>
      </c>
    </row>
    <row r="763" spans="1:6" x14ac:dyDescent="0.25">
      <c r="A763">
        <v>199</v>
      </c>
      <c r="B763">
        <v>10</v>
      </c>
      <c r="C763" s="205">
        <v>0.2</v>
      </c>
      <c r="D763">
        <v>7</v>
      </c>
      <c r="E763">
        <v>264</v>
      </c>
      <c r="F763" s="315">
        <v>-0.7303030303030299</v>
      </c>
    </row>
    <row r="764" spans="1:6" x14ac:dyDescent="0.25">
      <c r="A764">
        <v>646</v>
      </c>
      <c r="B764">
        <v>15</v>
      </c>
      <c r="C764" s="205">
        <v>0.3</v>
      </c>
      <c r="D764">
        <v>6</v>
      </c>
      <c r="E764">
        <v>218</v>
      </c>
      <c r="F764" s="315">
        <v>-0.73577981651376134</v>
      </c>
    </row>
    <row r="765" spans="1:6" x14ac:dyDescent="0.25">
      <c r="A765">
        <v>44</v>
      </c>
      <c r="B765">
        <v>8</v>
      </c>
      <c r="C765" s="205">
        <v>0.25</v>
      </c>
      <c r="D765">
        <v>6</v>
      </c>
      <c r="E765">
        <v>300</v>
      </c>
      <c r="F765" s="315">
        <v>-0.74133333333333284</v>
      </c>
    </row>
    <row r="766" spans="1:6" x14ac:dyDescent="0.25">
      <c r="A766">
        <v>844</v>
      </c>
      <c r="B766">
        <v>18</v>
      </c>
      <c r="C766" s="205">
        <v>0.1</v>
      </c>
      <c r="D766">
        <v>8</v>
      </c>
      <c r="E766">
        <v>183</v>
      </c>
      <c r="F766" s="315">
        <v>-0.74207650273224179</v>
      </c>
    </row>
    <row r="767" spans="1:6" x14ac:dyDescent="0.25">
      <c r="A767">
        <v>31</v>
      </c>
      <c r="B767">
        <v>8</v>
      </c>
      <c r="C767" s="205">
        <v>0.2</v>
      </c>
      <c r="D767">
        <v>7</v>
      </c>
      <c r="E767">
        <v>303</v>
      </c>
      <c r="F767" s="315">
        <v>-0.74389438943894348</v>
      </c>
    </row>
    <row r="768" spans="1:6" x14ac:dyDescent="0.25">
      <c r="A768">
        <v>509</v>
      </c>
      <c r="B768">
        <v>14</v>
      </c>
      <c r="C768" s="205">
        <v>0.1</v>
      </c>
      <c r="D768">
        <v>9</v>
      </c>
      <c r="E768">
        <v>205</v>
      </c>
      <c r="F768" s="315">
        <v>-0.75317073170731774</v>
      </c>
    </row>
    <row r="769" spans="1:6" x14ac:dyDescent="0.25">
      <c r="A769">
        <v>704</v>
      </c>
      <c r="B769">
        <v>16</v>
      </c>
      <c r="C769" s="205">
        <v>0.2</v>
      </c>
      <c r="D769">
        <v>8</v>
      </c>
      <c r="E769">
        <v>211</v>
      </c>
      <c r="F769" s="315">
        <v>-0.75450236966824724</v>
      </c>
    </row>
    <row r="770" spans="1:6" x14ac:dyDescent="0.25">
      <c r="A770">
        <v>128</v>
      </c>
      <c r="B770">
        <v>9</v>
      </c>
      <c r="C770" s="205">
        <v>0.25</v>
      </c>
      <c r="D770">
        <v>6</v>
      </c>
      <c r="E770">
        <v>279</v>
      </c>
      <c r="F770" s="315">
        <v>-0.75627240143369134</v>
      </c>
    </row>
    <row r="771" spans="1:6" x14ac:dyDescent="0.25">
      <c r="A771">
        <v>408</v>
      </c>
      <c r="B771">
        <v>12</v>
      </c>
      <c r="C771" s="205">
        <v>0.35</v>
      </c>
      <c r="D771">
        <v>6</v>
      </c>
      <c r="E771">
        <v>238</v>
      </c>
      <c r="F771" s="315">
        <v>-0.76218487394957946</v>
      </c>
    </row>
    <row r="772" spans="1:6" x14ac:dyDescent="0.25">
      <c r="A772">
        <v>17</v>
      </c>
      <c r="B772">
        <v>8</v>
      </c>
      <c r="C772" s="205">
        <v>0.15</v>
      </c>
      <c r="D772">
        <v>7</v>
      </c>
      <c r="E772">
        <v>298</v>
      </c>
      <c r="F772" s="315">
        <v>-0.76778523489932893</v>
      </c>
    </row>
    <row r="773" spans="1:6" x14ac:dyDescent="0.25">
      <c r="A773">
        <v>2</v>
      </c>
      <c r="B773">
        <v>8</v>
      </c>
      <c r="C773" s="205">
        <v>0.1</v>
      </c>
      <c r="D773">
        <v>6</v>
      </c>
      <c r="E773">
        <v>290</v>
      </c>
      <c r="F773" s="315">
        <v>-0.77103448275862141</v>
      </c>
    </row>
    <row r="774" spans="1:6" x14ac:dyDescent="0.25">
      <c r="A774">
        <v>535</v>
      </c>
      <c r="B774">
        <v>14</v>
      </c>
      <c r="C774" s="205">
        <v>0.2</v>
      </c>
      <c r="D774">
        <v>7</v>
      </c>
      <c r="E774">
        <v>224</v>
      </c>
      <c r="F774" s="315">
        <v>-0.77321428571428641</v>
      </c>
    </row>
    <row r="775" spans="1:6" x14ac:dyDescent="0.25">
      <c r="A775">
        <v>550</v>
      </c>
      <c r="B775">
        <v>14</v>
      </c>
      <c r="C775" s="205">
        <v>0.25</v>
      </c>
      <c r="D775">
        <v>8</v>
      </c>
      <c r="E775">
        <v>211</v>
      </c>
      <c r="F775" s="315">
        <v>-0.77535545023696717</v>
      </c>
    </row>
    <row r="776" spans="1:6" x14ac:dyDescent="0.25">
      <c r="A776">
        <v>731</v>
      </c>
      <c r="B776">
        <v>16</v>
      </c>
      <c r="C776" s="205">
        <v>0.3</v>
      </c>
      <c r="D776">
        <v>7</v>
      </c>
      <c r="E776">
        <v>211</v>
      </c>
      <c r="F776" s="315">
        <v>-0.78293838862559184</v>
      </c>
    </row>
    <row r="777" spans="1:6" x14ac:dyDescent="0.25">
      <c r="A777">
        <v>326</v>
      </c>
      <c r="B777">
        <v>11</v>
      </c>
      <c r="C777" s="205">
        <v>0.35</v>
      </c>
      <c r="D777">
        <v>8</v>
      </c>
      <c r="E777">
        <v>244</v>
      </c>
      <c r="F777" s="315">
        <v>-0.78442622950819707</v>
      </c>
    </row>
    <row r="778" spans="1:6" x14ac:dyDescent="0.25">
      <c r="A778">
        <v>425</v>
      </c>
      <c r="B778">
        <v>13</v>
      </c>
      <c r="C778" s="205">
        <v>0.1</v>
      </c>
      <c r="D778">
        <v>9</v>
      </c>
      <c r="E778">
        <v>212</v>
      </c>
      <c r="F778" s="315">
        <v>-0.7858490566037718</v>
      </c>
    </row>
    <row r="779" spans="1:6" x14ac:dyDescent="0.25">
      <c r="A779">
        <v>858</v>
      </c>
      <c r="B779">
        <v>18</v>
      </c>
      <c r="C779" s="205">
        <v>0.15</v>
      </c>
      <c r="D779">
        <v>8</v>
      </c>
      <c r="E779">
        <v>200</v>
      </c>
      <c r="F779" s="315">
        <v>-0.80299999999999949</v>
      </c>
    </row>
    <row r="780" spans="1:6" x14ac:dyDescent="0.25">
      <c r="A780">
        <v>536</v>
      </c>
      <c r="B780">
        <v>14</v>
      </c>
      <c r="C780" s="205">
        <v>0.2</v>
      </c>
      <c r="D780">
        <v>8</v>
      </c>
      <c r="E780">
        <v>224</v>
      </c>
      <c r="F780" s="315">
        <v>-0.80714285714285638</v>
      </c>
    </row>
    <row r="781" spans="1:6" x14ac:dyDescent="0.25">
      <c r="A781">
        <v>340</v>
      </c>
      <c r="B781">
        <v>12</v>
      </c>
      <c r="C781" s="205">
        <v>0.1</v>
      </c>
      <c r="D781">
        <v>8</v>
      </c>
      <c r="E781">
        <v>222</v>
      </c>
      <c r="F781" s="315">
        <v>-0.81081081081081263</v>
      </c>
    </row>
    <row r="782" spans="1:6" x14ac:dyDescent="0.25">
      <c r="A782">
        <v>101</v>
      </c>
      <c r="B782">
        <v>9</v>
      </c>
      <c r="C782" s="205">
        <v>0.15</v>
      </c>
      <c r="D782">
        <v>7</v>
      </c>
      <c r="E782">
        <v>270</v>
      </c>
      <c r="F782" s="315">
        <v>-0.8148148148148161</v>
      </c>
    </row>
    <row r="783" spans="1:6" x14ac:dyDescent="0.25">
      <c r="A783">
        <v>30</v>
      </c>
      <c r="B783">
        <v>8</v>
      </c>
      <c r="C783" s="205">
        <v>0.2</v>
      </c>
      <c r="D783">
        <v>6</v>
      </c>
      <c r="E783">
        <v>303</v>
      </c>
      <c r="F783" s="315">
        <v>-0.81518151815181616</v>
      </c>
    </row>
    <row r="784" spans="1:6" x14ac:dyDescent="0.25">
      <c r="A784">
        <v>633</v>
      </c>
      <c r="B784">
        <v>15</v>
      </c>
      <c r="C784" s="205">
        <v>0.25</v>
      </c>
      <c r="D784">
        <v>7</v>
      </c>
      <c r="E784">
        <v>209</v>
      </c>
      <c r="F784" s="315">
        <v>-0.82009569377990477</v>
      </c>
    </row>
    <row r="785" spans="1:6" x14ac:dyDescent="0.25">
      <c r="A785">
        <v>57</v>
      </c>
      <c r="B785">
        <v>8</v>
      </c>
      <c r="C785" s="205">
        <v>0.3</v>
      </c>
      <c r="D785">
        <v>5</v>
      </c>
      <c r="E785">
        <v>305</v>
      </c>
      <c r="F785" s="315">
        <v>-0.82229508196721357</v>
      </c>
    </row>
    <row r="786" spans="1:6" x14ac:dyDescent="0.25">
      <c r="A786">
        <v>478</v>
      </c>
      <c r="B786">
        <v>13</v>
      </c>
      <c r="C786" s="205">
        <v>0.3</v>
      </c>
      <c r="D786">
        <v>6</v>
      </c>
      <c r="E786">
        <v>228</v>
      </c>
      <c r="F786" s="315">
        <v>-0.82280701754386021</v>
      </c>
    </row>
    <row r="787" spans="1:6" x14ac:dyDescent="0.25">
      <c r="A787">
        <v>912</v>
      </c>
      <c r="B787">
        <v>18</v>
      </c>
      <c r="C787" s="205">
        <v>0.35</v>
      </c>
      <c r="D787">
        <v>6</v>
      </c>
      <c r="E787">
        <v>200</v>
      </c>
      <c r="F787" s="315">
        <v>-0.83</v>
      </c>
    </row>
    <row r="788" spans="1:6" x14ac:dyDescent="0.25">
      <c r="A788">
        <v>381</v>
      </c>
      <c r="B788">
        <v>12</v>
      </c>
      <c r="C788" s="205">
        <v>0.25</v>
      </c>
      <c r="D788">
        <v>7</v>
      </c>
      <c r="E788">
        <v>228</v>
      </c>
      <c r="F788" s="315">
        <v>-0.83070175438596605</v>
      </c>
    </row>
    <row r="789" spans="1:6" x14ac:dyDescent="0.25">
      <c r="A789">
        <v>424</v>
      </c>
      <c r="B789">
        <v>13</v>
      </c>
      <c r="C789" s="205">
        <v>0.1</v>
      </c>
      <c r="D789">
        <v>8</v>
      </c>
      <c r="E789">
        <v>212</v>
      </c>
      <c r="F789" s="315">
        <v>-0.83490566037735958</v>
      </c>
    </row>
    <row r="790" spans="1:6" x14ac:dyDescent="0.25">
      <c r="A790">
        <v>394</v>
      </c>
      <c r="B790">
        <v>12</v>
      </c>
      <c r="C790" s="205">
        <v>0.3</v>
      </c>
      <c r="D790">
        <v>6</v>
      </c>
      <c r="E790">
        <v>234</v>
      </c>
      <c r="F790" s="315">
        <v>-0.83504273504273563</v>
      </c>
    </row>
    <row r="791" spans="1:6" x14ac:dyDescent="0.25">
      <c r="A791">
        <v>155</v>
      </c>
      <c r="B791">
        <v>9</v>
      </c>
      <c r="C791" s="205">
        <v>0.35</v>
      </c>
      <c r="D791">
        <v>5</v>
      </c>
      <c r="E791">
        <v>282</v>
      </c>
      <c r="F791" s="315">
        <v>-0.83546099290780207</v>
      </c>
    </row>
    <row r="792" spans="1:6" x14ac:dyDescent="0.25">
      <c r="A792">
        <v>212</v>
      </c>
      <c r="B792">
        <v>10</v>
      </c>
      <c r="C792" s="205">
        <v>0.25</v>
      </c>
      <c r="D792">
        <v>6</v>
      </c>
      <c r="E792">
        <v>259</v>
      </c>
      <c r="F792" s="315">
        <v>-0.84169884169884213</v>
      </c>
    </row>
    <row r="793" spans="1:6" x14ac:dyDescent="0.25">
      <c r="A793">
        <v>873</v>
      </c>
      <c r="B793">
        <v>18</v>
      </c>
      <c r="C793" s="205">
        <v>0.2</v>
      </c>
      <c r="D793">
        <v>9</v>
      </c>
      <c r="E793">
        <v>202</v>
      </c>
      <c r="F793" s="315">
        <v>-0.85148514851485146</v>
      </c>
    </row>
    <row r="794" spans="1:6" x14ac:dyDescent="0.25">
      <c r="A794">
        <v>788</v>
      </c>
      <c r="B794">
        <v>17</v>
      </c>
      <c r="C794" s="205">
        <v>0.2</v>
      </c>
      <c r="D794">
        <v>8</v>
      </c>
      <c r="E794">
        <v>208</v>
      </c>
      <c r="F794" s="315">
        <v>-0.86153846153846203</v>
      </c>
    </row>
    <row r="795" spans="1:6" x14ac:dyDescent="0.25">
      <c r="A795">
        <v>871</v>
      </c>
      <c r="B795">
        <v>18</v>
      </c>
      <c r="C795" s="205">
        <v>0.2</v>
      </c>
      <c r="D795">
        <v>7</v>
      </c>
      <c r="E795">
        <v>202</v>
      </c>
      <c r="F795" s="315">
        <v>-0.8633663366336638</v>
      </c>
    </row>
    <row r="796" spans="1:6" x14ac:dyDescent="0.25">
      <c r="A796">
        <v>774</v>
      </c>
      <c r="B796">
        <v>17</v>
      </c>
      <c r="C796" s="205">
        <v>0.15</v>
      </c>
      <c r="D796">
        <v>8</v>
      </c>
      <c r="E796">
        <v>203</v>
      </c>
      <c r="F796" s="315">
        <v>-0.86403940886699548</v>
      </c>
    </row>
    <row r="797" spans="1:6" x14ac:dyDescent="0.25">
      <c r="A797">
        <v>114</v>
      </c>
      <c r="B797">
        <v>9</v>
      </c>
      <c r="C797" s="205">
        <v>0.2</v>
      </c>
      <c r="D797">
        <v>6</v>
      </c>
      <c r="E797">
        <v>281</v>
      </c>
      <c r="F797" s="315">
        <v>-0.86975088967971581</v>
      </c>
    </row>
    <row r="798" spans="1:6" x14ac:dyDescent="0.25">
      <c r="A798">
        <v>16</v>
      </c>
      <c r="B798">
        <v>8</v>
      </c>
      <c r="C798" s="205">
        <v>0.15</v>
      </c>
      <c r="D798">
        <v>6</v>
      </c>
      <c r="E798">
        <v>298</v>
      </c>
      <c r="F798" s="315">
        <v>-0.87248322147651058</v>
      </c>
    </row>
    <row r="799" spans="1:6" x14ac:dyDescent="0.25">
      <c r="A799">
        <v>522</v>
      </c>
      <c r="B799">
        <v>14</v>
      </c>
      <c r="C799" s="205">
        <v>0.15</v>
      </c>
      <c r="D799">
        <v>8</v>
      </c>
      <c r="E799">
        <v>212</v>
      </c>
      <c r="F799" s="315">
        <v>-0.87452830188679342</v>
      </c>
    </row>
    <row r="800" spans="1:6" x14ac:dyDescent="0.25">
      <c r="A800">
        <v>845</v>
      </c>
      <c r="B800">
        <v>18</v>
      </c>
      <c r="C800" s="205">
        <v>0.1</v>
      </c>
      <c r="D800">
        <v>9</v>
      </c>
      <c r="E800">
        <v>183</v>
      </c>
      <c r="F800" s="315">
        <v>-0.87540983606557399</v>
      </c>
    </row>
    <row r="801" spans="1:6" x14ac:dyDescent="0.25">
      <c r="A801">
        <v>142</v>
      </c>
      <c r="B801">
        <v>9</v>
      </c>
      <c r="C801" s="205">
        <v>0.3</v>
      </c>
      <c r="D801">
        <v>6</v>
      </c>
      <c r="E801">
        <v>284</v>
      </c>
      <c r="F801" s="315">
        <v>-0.87676056338028108</v>
      </c>
    </row>
    <row r="802" spans="1:6" x14ac:dyDescent="0.25">
      <c r="A802">
        <v>744</v>
      </c>
      <c r="B802">
        <v>16</v>
      </c>
      <c r="C802" s="205">
        <v>0.35</v>
      </c>
      <c r="D802">
        <v>6</v>
      </c>
      <c r="E802">
        <v>201</v>
      </c>
      <c r="F802" s="315">
        <v>-0.8776119402985082</v>
      </c>
    </row>
    <row r="803" spans="1:6" x14ac:dyDescent="0.25">
      <c r="A803">
        <v>297</v>
      </c>
      <c r="B803">
        <v>11</v>
      </c>
      <c r="C803" s="205">
        <v>0.25</v>
      </c>
      <c r="D803">
        <v>7</v>
      </c>
      <c r="E803">
        <v>241</v>
      </c>
      <c r="F803" s="315">
        <v>-0.87883817427385846</v>
      </c>
    </row>
    <row r="804" spans="1:6" x14ac:dyDescent="0.25">
      <c r="A804">
        <v>43</v>
      </c>
      <c r="B804">
        <v>8</v>
      </c>
      <c r="C804" s="205">
        <v>0.25</v>
      </c>
      <c r="D804">
        <v>5</v>
      </c>
      <c r="E804">
        <v>300</v>
      </c>
      <c r="F804" s="315">
        <v>-0.88400000000000001</v>
      </c>
    </row>
    <row r="805" spans="1:6" x14ac:dyDescent="0.25">
      <c r="A805">
        <v>859</v>
      </c>
      <c r="B805">
        <v>18</v>
      </c>
      <c r="C805" s="205">
        <v>0.15</v>
      </c>
      <c r="D805">
        <v>9</v>
      </c>
      <c r="E805">
        <v>200</v>
      </c>
      <c r="F805" s="315">
        <v>-0.88700000000000156</v>
      </c>
    </row>
    <row r="806" spans="1:6" x14ac:dyDescent="0.25">
      <c r="A806">
        <v>717</v>
      </c>
      <c r="B806">
        <v>16</v>
      </c>
      <c r="C806" s="205">
        <v>0.25</v>
      </c>
      <c r="D806">
        <v>7</v>
      </c>
      <c r="E806">
        <v>204</v>
      </c>
      <c r="F806" s="315">
        <v>-0.90490196078431329</v>
      </c>
    </row>
    <row r="807" spans="1:6" x14ac:dyDescent="0.25">
      <c r="A807">
        <v>759</v>
      </c>
      <c r="B807">
        <v>17</v>
      </c>
      <c r="C807" s="205">
        <v>0.1</v>
      </c>
      <c r="D807">
        <v>7</v>
      </c>
      <c r="E807">
        <v>191</v>
      </c>
      <c r="F807" s="315">
        <v>-0.90680628272251307</v>
      </c>
    </row>
    <row r="808" spans="1:6" x14ac:dyDescent="0.25">
      <c r="A808">
        <v>465</v>
      </c>
      <c r="B808">
        <v>13</v>
      </c>
      <c r="C808" s="205">
        <v>0.25</v>
      </c>
      <c r="D808">
        <v>7</v>
      </c>
      <c r="E808">
        <v>220</v>
      </c>
      <c r="F808" s="315">
        <v>-0.91000000000000048</v>
      </c>
    </row>
    <row r="809" spans="1:6" x14ac:dyDescent="0.25">
      <c r="A809">
        <v>606</v>
      </c>
      <c r="B809">
        <v>15</v>
      </c>
      <c r="C809" s="205">
        <v>0.15</v>
      </c>
      <c r="D809">
        <v>8</v>
      </c>
      <c r="E809">
        <v>209</v>
      </c>
      <c r="F809" s="315">
        <v>-0.92822966507177085</v>
      </c>
    </row>
    <row r="810" spans="1:6" x14ac:dyDescent="0.25">
      <c r="A810">
        <v>857</v>
      </c>
      <c r="B810">
        <v>18</v>
      </c>
      <c r="C810" s="205">
        <v>0.15</v>
      </c>
      <c r="D810">
        <v>7</v>
      </c>
      <c r="E810">
        <v>200</v>
      </c>
      <c r="F810" s="315">
        <v>-0.93199999999999927</v>
      </c>
    </row>
    <row r="811" spans="1:6" x14ac:dyDescent="0.25">
      <c r="A811">
        <v>380</v>
      </c>
      <c r="B811">
        <v>12</v>
      </c>
      <c r="C811" s="205">
        <v>0.25</v>
      </c>
      <c r="D811">
        <v>6</v>
      </c>
      <c r="E811">
        <v>228</v>
      </c>
      <c r="F811" s="315">
        <v>-0.94649122807017594</v>
      </c>
    </row>
    <row r="812" spans="1:6" x14ac:dyDescent="0.25">
      <c r="A812">
        <v>520</v>
      </c>
      <c r="B812">
        <v>14</v>
      </c>
      <c r="C812" s="205">
        <v>0.15</v>
      </c>
      <c r="D812">
        <v>6</v>
      </c>
      <c r="E812">
        <v>212</v>
      </c>
      <c r="F812" s="315">
        <v>-0.94811320754716877</v>
      </c>
    </row>
    <row r="813" spans="1:6" x14ac:dyDescent="0.25">
      <c r="A813">
        <v>170</v>
      </c>
      <c r="B813">
        <v>10</v>
      </c>
      <c r="C813" s="205">
        <v>0.1</v>
      </c>
      <c r="D813">
        <v>6</v>
      </c>
      <c r="E813">
        <v>247</v>
      </c>
      <c r="F813" s="315">
        <v>-0.96113360323886698</v>
      </c>
    </row>
    <row r="814" spans="1:6" x14ac:dyDescent="0.25">
      <c r="A814">
        <v>827</v>
      </c>
      <c r="B814">
        <v>17</v>
      </c>
      <c r="C814" s="205">
        <v>0.35</v>
      </c>
      <c r="D814">
        <v>5</v>
      </c>
      <c r="E814">
        <v>203</v>
      </c>
      <c r="F814" s="315">
        <v>-0.96847290640394013</v>
      </c>
    </row>
    <row r="815" spans="1:6" x14ac:dyDescent="0.25">
      <c r="A815">
        <v>141</v>
      </c>
      <c r="B815">
        <v>9</v>
      </c>
      <c r="C815" s="205">
        <v>0.3</v>
      </c>
      <c r="D815">
        <v>5</v>
      </c>
      <c r="E815">
        <v>285</v>
      </c>
      <c r="F815" s="315">
        <v>-0.97052631578947435</v>
      </c>
    </row>
    <row r="816" spans="1:6" x14ac:dyDescent="0.25">
      <c r="A816">
        <v>548</v>
      </c>
      <c r="B816">
        <v>14</v>
      </c>
      <c r="C816" s="205">
        <v>0.25</v>
      </c>
      <c r="D816">
        <v>6</v>
      </c>
      <c r="E816">
        <v>211</v>
      </c>
      <c r="F816" s="315">
        <v>-0.97156398104265429</v>
      </c>
    </row>
    <row r="817" spans="1:6" x14ac:dyDescent="0.25">
      <c r="A817">
        <v>86</v>
      </c>
      <c r="B817">
        <v>9</v>
      </c>
      <c r="C817" s="205">
        <v>0.1</v>
      </c>
      <c r="D817">
        <v>6</v>
      </c>
      <c r="E817">
        <v>261</v>
      </c>
      <c r="F817" s="315">
        <v>-0.97777777777777797</v>
      </c>
    </row>
    <row r="818" spans="1:6" x14ac:dyDescent="0.25">
      <c r="A818">
        <v>690</v>
      </c>
      <c r="B818">
        <v>16</v>
      </c>
      <c r="C818" s="205">
        <v>0.15</v>
      </c>
      <c r="D818">
        <v>8</v>
      </c>
      <c r="E818">
        <v>208</v>
      </c>
      <c r="F818" s="315">
        <v>-0.98365384615384732</v>
      </c>
    </row>
    <row r="819" spans="1:6" x14ac:dyDescent="0.25">
      <c r="A819">
        <v>689</v>
      </c>
      <c r="B819">
        <v>16</v>
      </c>
      <c r="C819" s="205">
        <v>0.15</v>
      </c>
      <c r="D819">
        <v>7</v>
      </c>
      <c r="E819">
        <v>208</v>
      </c>
      <c r="F819" s="315">
        <v>-0.98942307692307729</v>
      </c>
    </row>
    <row r="820" spans="1:6" x14ac:dyDescent="0.25">
      <c r="A820">
        <v>184</v>
      </c>
      <c r="B820">
        <v>10</v>
      </c>
      <c r="C820" s="205">
        <v>0.15</v>
      </c>
      <c r="D820">
        <v>6</v>
      </c>
      <c r="E820">
        <v>252</v>
      </c>
      <c r="F820" s="315">
        <v>-0.99682539682539584</v>
      </c>
    </row>
    <row r="821" spans="1:6" x14ac:dyDescent="0.25">
      <c r="A821">
        <v>283</v>
      </c>
      <c r="B821">
        <v>11</v>
      </c>
      <c r="C821" s="205">
        <v>0.2</v>
      </c>
      <c r="D821">
        <v>7</v>
      </c>
      <c r="E821">
        <v>255</v>
      </c>
      <c r="F821" s="315">
        <v>-0.99843137254901904</v>
      </c>
    </row>
    <row r="822" spans="1:6" x14ac:dyDescent="0.25">
      <c r="A822">
        <v>521</v>
      </c>
      <c r="B822">
        <v>14</v>
      </c>
      <c r="C822" s="205">
        <v>0.15</v>
      </c>
      <c r="D822">
        <v>7</v>
      </c>
      <c r="E822">
        <v>212</v>
      </c>
      <c r="F822" s="315">
        <v>-1.0028301886792457</v>
      </c>
    </row>
    <row r="823" spans="1:6" x14ac:dyDescent="0.25">
      <c r="A823">
        <v>407</v>
      </c>
      <c r="B823">
        <v>12</v>
      </c>
      <c r="C823" s="205">
        <v>0.35</v>
      </c>
      <c r="D823">
        <v>5</v>
      </c>
      <c r="E823">
        <v>239</v>
      </c>
      <c r="F823" s="315">
        <v>-1.0075313807531374</v>
      </c>
    </row>
    <row r="824" spans="1:6" x14ac:dyDescent="0.25">
      <c r="A824">
        <v>856</v>
      </c>
      <c r="B824">
        <v>18</v>
      </c>
      <c r="C824" s="205">
        <v>0.15</v>
      </c>
      <c r="D824">
        <v>6</v>
      </c>
      <c r="E824">
        <v>200</v>
      </c>
      <c r="F824" s="315">
        <v>-1.0090000000000003</v>
      </c>
    </row>
    <row r="825" spans="1:6" x14ac:dyDescent="0.25">
      <c r="A825">
        <v>842</v>
      </c>
      <c r="B825">
        <v>18</v>
      </c>
      <c r="C825" s="205">
        <v>0.1</v>
      </c>
      <c r="D825">
        <v>6</v>
      </c>
      <c r="E825">
        <v>183</v>
      </c>
      <c r="F825" s="315">
        <v>-1.0109289617486337</v>
      </c>
    </row>
    <row r="826" spans="1:6" x14ac:dyDescent="0.25">
      <c r="A826">
        <v>1</v>
      </c>
      <c r="B826">
        <v>8</v>
      </c>
      <c r="C826" s="205">
        <v>0.1</v>
      </c>
      <c r="D826">
        <v>5</v>
      </c>
      <c r="E826">
        <v>291</v>
      </c>
      <c r="F826" s="315">
        <v>-1.0144329896907218</v>
      </c>
    </row>
    <row r="827" spans="1:6" x14ac:dyDescent="0.25">
      <c r="A827">
        <v>29</v>
      </c>
      <c r="B827">
        <v>8</v>
      </c>
      <c r="C827" s="205">
        <v>0.2</v>
      </c>
      <c r="D827">
        <v>5</v>
      </c>
      <c r="E827">
        <v>304</v>
      </c>
      <c r="F827" s="315">
        <v>-1.0230263157894732</v>
      </c>
    </row>
    <row r="828" spans="1:6" x14ac:dyDescent="0.25">
      <c r="A828">
        <v>828</v>
      </c>
      <c r="B828">
        <v>17</v>
      </c>
      <c r="C828" s="205">
        <v>0.35</v>
      </c>
      <c r="D828">
        <v>6</v>
      </c>
      <c r="E828">
        <v>202</v>
      </c>
      <c r="F828" s="315">
        <v>-1.0257425742574262</v>
      </c>
    </row>
    <row r="829" spans="1:6" x14ac:dyDescent="0.25">
      <c r="A829">
        <v>100</v>
      </c>
      <c r="B829">
        <v>9</v>
      </c>
      <c r="C829" s="205">
        <v>0.15</v>
      </c>
      <c r="D829">
        <v>6</v>
      </c>
      <c r="E829">
        <v>270</v>
      </c>
      <c r="F829" s="315">
        <v>-1.0259259259259259</v>
      </c>
    </row>
    <row r="830" spans="1:6" x14ac:dyDescent="0.25">
      <c r="A830">
        <v>310</v>
      </c>
      <c r="B830">
        <v>11</v>
      </c>
      <c r="C830" s="205">
        <v>0.3</v>
      </c>
      <c r="D830">
        <v>6</v>
      </c>
      <c r="E830">
        <v>245</v>
      </c>
      <c r="F830" s="315">
        <v>-1.0310204081632652</v>
      </c>
    </row>
    <row r="831" spans="1:6" x14ac:dyDescent="0.25">
      <c r="A831">
        <v>575</v>
      </c>
      <c r="B831">
        <v>14</v>
      </c>
      <c r="C831" s="205">
        <v>0.35</v>
      </c>
      <c r="D831">
        <v>5</v>
      </c>
      <c r="E831">
        <v>224</v>
      </c>
      <c r="F831" s="315">
        <v>-1.0348214285714283</v>
      </c>
    </row>
    <row r="832" spans="1:6" x14ac:dyDescent="0.25">
      <c r="A832">
        <v>761</v>
      </c>
      <c r="B832">
        <v>17</v>
      </c>
      <c r="C832" s="205">
        <v>0.1</v>
      </c>
      <c r="D832">
        <v>9</v>
      </c>
      <c r="E832">
        <v>191</v>
      </c>
      <c r="F832" s="315">
        <v>-1.0387434554973825</v>
      </c>
    </row>
    <row r="833" spans="1:6" x14ac:dyDescent="0.25">
      <c r="A833">
        <v>323</v>
      </c>
      <c r="B833">
        <v>11</v>
      </c>
      <c r="C833" s="205">
        <v>0.35</v>
      </c>
      <c r="D833">
        <v>5</v>
      </c>
      <c r="E833">
        <v>245</v>
      </c>
      <c r="F833" s="315">
        <v>-1.0391836734693864</v>
      </c>
    </row>
    <row r="834" spans="1:6" x14ac:dyDescent="0.25">
      <c r="A834">
        <v>464</v>
      </c>
      <c r="B834">
        <v>13</v>
      </c>
      <c r="C834" s="205">
        <v>0.25</v>
      </c>
      <c r="D834">
        <v>6</v>
      </c>
      <c r="E834">
        <v>220</v>
      </c>
      <c r="F834" s="315">
        <v>-1.0399999999999994</v>
      </c>
    </row>
    <row r="835" spans="1:6" x14ac:dyDescent="0.25">
      <c r="A835">
        <v>593</v>
      </c>
      <c r="B835">
        <v>15</v>
      </c>
      <c r="C835" s="205">
        <v>0.1</v>
      </c>
      <c r="D835">
        <v>9</v>
      </c>
      <c r="E835">
        <v>200</v>
      </c>
      <c r="F835" s="315">
        <v>-1.0613065326633162</v>
      </c>
    </row>
    <row r="836" spans="1:6" x14ac:dyDescent="0.25">
      <c r="A836">
        <v>632</v>
      </c>
      <c r="B836">
        <v>15</v>
      </c>
      <c r="C836" s="205">
        <v>0.25</v>
      </c>
      <c r="D836">
        <v>6</v>
      </c>
      <c r="E836">
        <v>209</v>
      </c>
      <c r="F836" s="315">
        <v>-1.0669856459330143</v>
      </c>
    </row>
    <row r="837" spans="1:6" x14ac:dyDescent="0.25">
      <c r="A837">
        <v>198</v>
      </c>
      <c r="B837">
        <v>10</v>
      </c>
      <c r="C837" s="205">
        <v>0.2</v>
      </c>
      <c r="D837">
        <v>6</v>
      </c>
      <c r="E837">
        <v>264</v>
      </c>
      <c r="F837" s="315">
        <v>-1.0689393939393943</v>
      </c>
    </row>
    <row r="838" spans="1:6" x14ac:dyDescent="0.25">
      <c r="A838">
        <v>324</v>
      </c>
      <c r="B838">
        <v>11</v>
      </c>
      <c r="C838" s="205">
        <v>0.35</v>
      </c>
      <c r="D838">
        <v>6</v>
      </c>
      <c r="E838">
        <v>244</v>
      </c>
      <c r="F838" s="315">
        <v>-1.0844262295081966</v>
      </c>
    </row>
    <row r="839" spans="1:6" x14ac:dyDescent="0.25">
      <c r="A839">
        <v>367</v>
      </c>
      <c r="B839">
        <v>12</v>
      </c>
      <c r="C839" s="205">
        <v>0.2</v>
      </c>
      <c r="D839">
        <v>7</v>
      </c>
      <c r="E839">
        <v>247</v>
      </c>
      <c r="F839" s="315">
        <v>-1.0987854251012155</v>
      </c>
    </row>
    <row r="840" spans="1:6" x14ac:dyDescent="0.25">
      <c r="A840">
        <v>898</v>
      </c>
      <c r="B840">
        <v>18</v>
      </c>
      <c r="C840" s="205">
        <v>0.3</v>
      </c>
      <c r="D840">
        <v>6</v>
      </c>
      <c r="E840">
        <v>200</v>
      </c>
      <c r="F840" s="315">
        <v>-1.1009999999999993</v>
      </c>
    </row>
    <row r="841" spans="1:6" x14ac:dyDescent="0.25">
      <c r="A841">
        <v>491</v>
      </c>
      <c r="B841">
        <v>13</v>
      </c>
      <c r="C841" s="205">
        <v>0.35</v>
      </c>
      <c r="D841">
        <v>5</v>
      </c>
      <c r="E841">
        <v>231</v>
      </c>
      <c r="F841" s="315">
        <v>-1.1030303030303032</v>
      </c>
    </row>
    <row r="842" spans="1:6" x14ac:dyDescent="0.25">
      <c r="A842">
        <v>127</v>
      </c>
      <c r="B842">
        <v>9</v>
      </c>
      <c r="C842" s="205">
        <v>0.25</v>
      </c>
      <c r="D842">
        <v>5</v>
      </c>
      <c r="E842">
        <v>280</v>
      </c>
      <c r="F842" s="315">
        <v>-1.1035714285714289</v>
      </c>
    </row>
    <row r="843" spans="1:6" x14ac:dyDescent="0.25">
      <c r="A843">
        <v>309</v>
      </c>
      <c r="B843">
        <v>11</v>
      </c>
      <c r="C843" s="205">
        <v>0.3</v>
      </c>
      <c r="D843">
        <v>5</v>
      </c>
      <c r="E843">
        <v>246</v>
      </c>
      <c r="F843" s="315">
        <v>-1.1056910569105693</v>
      </c>
    </row>
    <row r="844" spans="1:6" x14ac:dyDescent="0.25">
      <c r="A844">
        <v>269</v>
      </c>
      <c r="B844">
        <v>11</v>
      </c>
      <c r="C844" s="205">
        <v>0.15</v>
      </c>
      <c r="D844">
        <v>7</v>
      </c>
      <c r="E844">
        <v>239</v>
      </c>
      <c r="F844" s="315">
        <v>-1.1087866108786599</v>
      </c>
    </row>
    <row r="845" spans="1:6" x14ac:dyDescent="0.25">
      <c r="A845">
        <v>659</v>
      </c>
      <c r="B845">
        <v>15</v>
      </c>
      <c r="C845" s="205">
        <v>0.35</v>
      </c>
      <c r="D845">
        <v>5</v>
      </c>
      <c r="E845">
        <v>215</v>
      </c>
      <c r="F845" s="315">
        <v>-1.1088372093023255</v>
      </c>
    </row>
    <row r="846" spans="1:6" x14ac:dyDescent="0.25">
      <c r="A846">
        <v>451</v>
      </c>
      <c r="B846">
        <v>13</v>
      </c>
      <c r="C846" s="205">
        <v>0.2</v>
      </c>
      <c r="D846">
        <v>7</v>
      </c>
      <c r="E846">
        <v>233</v>
      </c>
      <c r="F846" s="315">
        <v>-1.1107296137339067</v>
      </c>
    </row>
    <row r="847" spans="1:6" x14ac:dyDescent="0.25">
      <c r="A847">
        <v>814</v>
      </c>
      <c r="B847">
        <v>17</v>
      </c>
      <c r="C847" s="205">
        <v>0.3</v>
      </c>
      <c r="D847">
        <v>6</v>
      </c>
      <c r="E847">
        <v>202</v>
      </c>
      <c r="F847" s="315">
        <v>-1.1108910891089117</v>
      </c>
    </row>
    <row r="848" spans="1:6" x14ac:dyDescent="0.25">
      <c r="A848">
        <v>870</v>
      </c>
      <c r="B848">
        <v>18</v>
      </c>
      <c r="C848" s="205">
        <v>0.2</v>
      </c>
      <c r="D848">
        <v>6</v>
      </c>
      <c r="E848">
        <v>202</v>
      </c>
      <c r="F848" s="315">
        <v>-1.1148514851485154</v>
      </c>
    </row>
    <row r="849" spans="1:6" x14ac:dyDescent="0.25">
      <c r="A849">
        <v>255</v>
      </c>
      <c r="B849">
        <v>11</v>
      </c>
      <c r="C849" s="205">
        <v>0.1</v>
      </c>
      <c r="D849">
        <v>7</v>
      </c>
      <c r="E849">
        <v>231</v>
      </c>
      <c r="F849" s="315">
        <v>-1.1272727272727274</v>
      </c>
    </row>
    <row r="850" spans="1:6" x14ac:dyDescent="0.25">
      <c r="A850">
        <v>366</v>
      </c>
      <c r="B850">
        <v>12</v>
      </c>
      <c r="C850" s="205">
        <v>0.2</v>
      </c>
      <c r="D850">
        <v>6</v>
      </c>
      <c r="E850">
        <v>247</v>
      </c>
      <c r="F850" s="315">
        <v>-1.1279352226720643</v>
      </c>
    </row>
    <row r="851" spans="1:6" x14ac:dyDescent="0.25">
      <c r="A851">
        <v>911</v>
      </c>
      <c r="B851">
        <v>18</v>
      </c>
      <c r="C851" s="205">
        <v>0.35</v>
      </c>
      <c r="D851">
        <v>5</v>
      </c>
      <c r="E851">
        <v>201</v>
      </c>
      <c r="F851" s="315">
        <v>-1.1303482587064682</v>
      </c>
    </row>
    <row r="852" spans="1:6" x14ac:dyDescent="0.25">
      <c r="A852">
        <v>843</v>
      </c>
      <c r="B852">
        <v>18</v>
      </c>
      <c r="C852" s="205">
        <v>0.1</v>
      </c>
      <c r="D852">
        <v>7</v>
      </c>
      <c r="E852">
        <v>183</v>
      </c>
      <c r="F852" s="315">
        <v>-1.1322404371584704</v>
      </c>
    </row>
    <row r="853" spans="1:6" x14ac:dyDescent="0.25">
      <c r="A853">
        <v>225</v>
      </c>
      <c r="B853">
        <v>10</v>
      </c>
      <c r="C853" s="205">
        <v>0.3</v>
      </c>
      <c r="D853">
        <v>5</v>
      </c>
      <c r="E853">
        <v>267</v>
      </c>
      <c r="F853" s="315">
        <v>-1.1363295880149815</v>
      </c>
    </row>
    <row r="854" spans="1:6" x14ac:dyDescent="0.25">
      <c r="A854">
        <v>393</v>
      </c>
      <c r="B854">
        <v>12</v>
      </c>
      <c r="C854" s="205">
        <v>0.3</v>
      </c>
      <c r="D854">
        <v>5</v>
      </c>
      <c r="E854">
        <v>235</v>
      </c>
      <c r="F854" s="315">
        <v>-1.1395744680851054</v>
      </c>
    </row>
    <row r="855" spans="1:6" x14ac:dyDescent="0.25">
      <c r="A855">
        <v>703</v>
      </c>
      <c r="B855">
        <v>16</v>
      </c>
      <c r="C855" s="205">
        <v>0.2</v>
      </c>
      <c r="D855">
        <v>7</v>
      </c>
      <c r="E855">
        <v>211</v>
      </c>
      <c r="F855" s="315">
        <v>-1.1573459715639816</v>
      </c>
    </row>
    <row r="856" spans="1:6" x14ac:dyDescent="0.25">
      <c r="A856">
        <v>239</v>
      </c>
      <c r="B856">
        <v>10</v>
      </c>
      <c r="C856" s="205">
        <v>0.35</v>
      </c>
      <c r="D856">
        <v>5</v>
      </c>
      <c r="E856">
        <v>262</v>
      </c>
      <c r="F856" s="315">
        <v>-1.1702290076335893</v>
      </c>
    </row>
    <row r="857" spans="1:6" x14ac:dyDescent="0.25">
      <c r="A857">
        <v>534</v>
      </c>
      <c r="B857">
        <v>14</v>
      </c>
      <c r="C857" s="205">
        <v>0.2</v>
      </c>
      <c r="D857">
        <v>6</v>
      </c>
      <c r="E857">
        <v>224</v>
      </c>
      <c r="F857" s="315">
        <v>-1.172321428571429</v>
      </c>
    </row>
    <row r="858" spans="1:6" x14ac:dyDescent="0.25">
      <c r="A858">
        <v>619</v>
      </c>
      <c r="B858">
        <v>15</v>
      </c>
      <c r="C858" s="205">
        <v>0.2</v>
      </c>
      <c r="D858">
        <v>7</v>
      </c>
      <c r="E858">
        <v>215</v>
      </c>
      <c r="F858" s="315">
        <v>-1.1730232558139526</v>
      </c>
    </row>
    <row r="859" spans="1:6" x14ac:dyDescent="0.25">
      <c r="A859">
        <v>771</v>
      </c>
      <c r="B859">
        <v>17</v>
      </c>
      <c r="C859" s="205">
        <v>0.15</v>
      </c>
      <c r="D859">
        <v>5</v>
      </c>
      <c r="E859">
        <v>203</v>
      </c>
      <c r="F859" s="315">
        <v>-1.1743842364532029</v>
      </c>
    </row>
    <row r="860" spans="1:6" x14ac:dyDescent="0.25">
      <c r="A860">
        <v>296</v>
      </c>
      <c r="B860">
        <v>11</v>
      </c>
      <c r="C860" s="205">
        <v>0.25</v>
      </c>
      <c r="D860">
        <v>6</v>
      </c>
      <c r="E860">
        <v>241</v>
      </c>
      <c r="F860" s="315">
        <v>-1.1759336099585054</v>
      </c>
    </row>
    <row r="861" spans="1:6" x14ac:dyDescent="0.25">
      <c r="A861">
        <v>15</v>
      </c>
      <c r="B861">
        <v>8</v>
      </c>
      <c r="C861" s="205">
        <v>0.15</v>
      </c>
      <c r="D861">
        <v>5</v>
      </c>
      <c r="E861">
        <v>299</v>
      </c>
      <c r="F861" s="315">
        <v>-1.1806020066889638</v>
      </c>
    </row>
    <row r="862" spans="1:6" x14ac:dyDescent="0.25">
      <c r="A862">
        <v>730</v>
      </c>
      <c r="B862">
        <v>16</v>
      </c>
      <c r="C862" s="205">
        <v>0.3</v>
      </c>
      <c r="D862">
        <v>6</v>
      </c>
      <c r="E862">
        <v>211</v>
      </c>
      <c r="F862" s="315">
        <v>-1.2056872037914685</v>
      </c>
    </row>
    <row r="863" spans="1:6" x14ac:dyDescent="0.25">
      <c r="A863">
        <v>743</v>
      </c>
      <c r="B863">
        <v>16</v>
      </c>
      <c r="C863" s="205">
        <v>0.35</v>
      </c>
      <c r="D863">
        <v>5</v>
      </c>
      <c r="E863">
        <v>202</v>
      </c>
      <c r="F863" s="315">
        <v>-1.2178217821782178</v>
      </c>
    </row>
    <row r="864" spans="1:6" x14ac:dyDescent="0.25">
      <c r="A864">
        <v>211</v>
      </c>
      <c r="B864">
        <v>10</v>
      </c>
      <c r="C864" s="205">
        <v>0.25</v>
      </c>
      <c r="D864">
        <v>5</v>
      </c>
      <c r="E864">
        <v>260</v>
      </c>
      <c r="F864" s="315">
        <v>-1.2184615384615385</v>
      </c>
    </row>
    <row r="865" spans="1:6" x14ac:dyDescent="0.25">
      <c r="A865">
        <v>604</v>
      </c>
      <c r="B865">
        <v>15</v>
      </c>
      <c r="C865" s="205">
        <v>0.15</v>
      </c>
      <c r="D865">
        <v>6</v>
      </c>
      <c r="E865">
        <v>209</v>
      </c>
      <c r="F865" s="315">
        <v>-1.2191387559808624</v>
      </c>
    </row>
    <row r="866" spans="1:6" x14ac:dyDescent="0.25">
      <c r="A866">
        <v>760</v>
      </c>
      <c r="B866">
        <v>17</v>
      </c>
      <c r="C866" s="205">
        <v>0.1</v>
      </c>
      <c r="D866">
        <v>8</v>
      </c>
      <c r="E866">
        <v>191</v>
      </c>
      <c r="F866" s="315">
        <v>-1.2303664921465978</v>
      </c>
    </row>
    <row r="867" spans="1:6" x14ac:dyDescent="0.25">
      <c r="A867">
        <v>677</v>
      </c>
      <c r="B867">
        <v>16</v>
      </c>
      <c r="C867" s="205">
        <v>0.1</v>
      </c>
      <c r="D867">
        <v>9</v>
      </c>
      <c r="E867">
        <v>197</v>
      </c>
      <c r="F867" s="315">
        <v>-1.2345177664974625</v>
      </c>
    </row>
    <row r="868" spans="1:6" x14ac:dyDescent="0.25">
      <c r="A868">
        <v>352</v>
      </c>
      <c r="B868">
        <v>12</v>
      </c>
      <c r="C868" s="205">
        <v>0.15</v>
      </c>
      <c r="D868">
        <v>6</v>
      </c>
      <c r="E868">
        <v>229</v>
      </c>
      <c r="F868" s="315">
        <v>-1.2462882096069861</v>
      </c>
    </row>
    <row r="869" spans="1:6" x14ac:dyDescent="0.25">
      <c r="A869">
        <v>437</v>
      </c>
      <c r="B869">
        <v>13</v>
      </c>
      <c r="C869" s="205">
        <v>0.15</v>
      </c>
      <c r="D869">
        <v>7</v>
      </c>
      <c r="E869">
        <v>218</v>
      </c>
      <c r="F869" s="315">
        <v>-1.2486238532110097</v>
      </c>
    </row>
    <row r="870" spans="1:6" x14ac:dyDescent="0.25">
      <c r="A870">
        <v>353</v>
      </c>
      <c r="B870">
        <v>12</v>
      </c>
      <c r="C870" s="205">
        <v>0.15</v>
      </c>
      <c r="D870">
        <v>7</v>
      </c>
      <c r="E870">
        <v>229</v>
      </c>
      <c r="F870" s="315">
        <v>-1.2515283842794755</v>
      </c>
    </row>
    <row r="871" spans="1:6" x14ac:dyDescent="0.25">
      <c r="A871">
        <v>605</v>
      </c>
      <c r="B871">
        <v>15</v>
      </c>
      <c r="C871" s="205">
        <v>0.15</v>
      </c>
      <c r="D871">
        <v>7</v>
      </c>
      <c r="E871">
        <v>209</v>
      </c>
      <c r="F871" s="315">
        <v>-1.2545454545454542</v>
      </c>
    </row>
    <row r="872" spans="1:6" x14ac:dyDescent="0.25">
      <c r="A872">
        <v>506</v>
      </c>
      <c r="B872">
        <v>14</v>
      </c>
      <c r="C872" s="205">
        <v>0.1</v>
      </c>
      <c r="D872">
        <v>6</v>
      </c>
      <c r="E872">
        <v>205</v>
      </c>
      <c r="F872" s="315">
        <v>-1.2673170731707297</v>
      </c>
    </row>
    <row r="873" spans="1:6" x14ac:dyDescent="0.25">
      <c r="A873">
        <v>436</v>
      </c>
      <c r="B873">
        <v>13</v>
      </c>
      <c r="C873" s="205">
        <v>0.15</v>
      </c>
      <c r="D873">
        <v>6</v>
      </c>
      <c r="E873">
        <v>218</v>
      </c>
      <c r="F873" s="315">
        <v>-1.2770642201834874</v>
      </c>
    </row>
    <row r="874" spans="1:6" x14ac:dyDescent="0.25">
      <c r="A874">
        <v>757</v>
      </c>
      <c r="B874">
        <v>17</v>
      </c>
      <c r="C874" s="205">
        <v>0.1</v>
      </c>
      <c r="D874">
        <v>5</v>
      </c>
      <c r="E874">
        <v>191</v>
      </c>
      <c r="F874" s="315">
        <v>-1.2785340314136142</v>
      </c>
    </row>
    <row r="875" spans="1:6" x14ac:dyDescent="0.25">
      <c r="A875">
        <v>113</v>
      </c>
      <c r="B875">
        <v>9</v>
      </c>
      <c r="C875" s="205">
        <v>0.2</v>
      </c>
      <c r="D875">
        <v>5</v>
      </c>
      <c r="E875">
        <v>282</v>
      </c>
      <c r="F875" s="315">
        <v>-1.2886524822695036</v>
      </c>
    </row>
    <row r="876" spans="1:6" x14ac:dyDescent="0.25">
      <c r="A876">
        <v>507</v>
      </c>
      <c r="B876">
        <v>14</v>
      </c>
      <c r="C876" s="205">
        <v>0.1</v>
      </c>
      <c r="D876">
        <v>7</v>
      </c>
      <c r="E876">
        <v>205</v>
      </c>
      <c r="F876" s="315">
        <v>-1.2887804878048803</v>
      </c>
    </row>
    <row r="877" spans="1:6" x14ac:dyDescent="0.25">
      <c r="A877">
        <v>813</v>
      </c>
      <c r="B877">
        <v>17</v>
      </c>
      <c r="C877" s="205">
        <v>0.3</v>
      </c>
      <c r="D877">
        <v>5</v>
      </c>
      <c r="E877">
        <v>203</v>
      </c>
      <c r="F877" s="315">
        <v>-1.2926108374384238</v>
      </c>
    </row>
    <row r="878" spans="1:6" x14ac:dyDescent="0.25">
      <c r="A878">
        <v>365</v>
      </c>
      <c r="B878">
        <v>12</v>
      </c>
      <c r="C878" s="205">
        <v>0.2</v>
      </c>
      <c r="D878">
        <v>5</v>
      </c>
      <c r="E878">
        <v>248</v>
      </c>
      <c r="F878" s="315">
        <v>-1.3008064516129028</v>
      </c>
    </row>
    <row r="879" spans="1:6" x14ac:dyDescent="0.25">
      <c r="A879">
        <v>379</v>
      </c>
      <c r="B879">
        <v>12</v>
      </c>
      <c r="C879" s="205">
        <v>0.25</v>
      </c>
      <c r="D879">
        <v>5</v>
      </c>
      <c r="E879">
        <v>229</v>
      </c>
      <c r="F879" s="315">
        <v>-1.3074235807860264</v>
      </c>
    </row>
    <row r="880" spans="1:6" x14ac:dyDescent="0.25">
      <c r="A880">
        <v>729</v>
      </c>
      <c r="B880">
        <v>16</v>
      </c>
      <c r="C880" s="205">
        <v>0.3</v>
      </c>
      <c r="D880">
        <v>5</v>
      </c>
      <c r="E880">
        <v>212</v>
      </c>
      <c r="F880" s="315">
        <v>-1.3103773584905667</v>
      </c>
    </row>
    <row r="881" spans="1:6" x14ac:dyDescent="0.25">
      <c r="A881">
        <v>592</v>
      </c>
      <c r="B881">
        <v>15</v>
      </c>
      <c r="C881" s="205">
        <v>0.1</v>
      </c>
      <c r="D881">
        <v>8</v>
      </c>
      <c r="E881">
        <v>200</v>
      </c>
      <c r="F881" s="315">
        <v>-1.3240000000000001</v>
      </c>
    </row>
    <row r="882" spans="1:6" x14ac:dyDescent="0.25">
      <c r="A882">
        <v>675</v>
      </c>
      <c r="B882">
        <v>16</v>
      </c>
      <c r="C882" s="205">
        <v>0.1</v>
      </c>
      <c r="D882">
        <v>7</v>
      </c>
      <c r="E882">
        <v>197</v>
      </c>
      <c r="F882" s="315">
        <v>-1.3269035532994917</v>
      </c>
    </row>
    <row r="883" spans="1:6" x14ac:dyDescent="0.25">
      <c r="A883">
        <v>676</v>
      </c>
      <c r="B883">
        <v>16</v>
      </c>
      <c r="C883" s="205">
        <v>0.1</v>
      </c>
      <c r="D883">
        <v>8</v>
      </c>
      <c r="E883">
        <v>197</v>
      </c>
      <c r="F883" s="315">
        <v>-1.3380710659898489</v>
      </c>
    </row>
    <row r="884" spans="1:6" x14ac:dyDescent="0.25">
      <c r="A884">
        <v>268</v>
      </c>
      <c r="B884">
        <v>11</v>
      </c>
      <c r="C884" s="205">
        <v>0.15</v>
      </c>
      <c r="D884">
        <v>6</v>
      </c>
      <c r="E884">
        <v>239</v>
      </c>
      <c r="F884" s="315">
        <v>-1.3456066945606695</v>
      </c>
    </row>
    <row r="885" spans="1:6" x14ac:dyDescent="0.25">
      <c r="A885">
        <v>85</v>
      </c>
      <c r="B885">
        <v>9</v>
      </c>
      <c r="C885" s="205">
        <v>0.1</v>
      </c>
      <c r="D885">
        <v>5</v>
      </c>
      <c r="E885">
        <v>262</v>
      </c>
      <c r="F885" s="315">
        <v>-1.3480916030534353</v>
      </c>
    </row>
    <row r="886" spans="1:6" x14ac:dyDescent="0.25">
      <c r="A886">
        <v>99</v>
      </c>
      <c r="B886">
        <v>9</v>
      </c>
      <c r="C886" s="205">
        <v>0.15</v>
      </c>
      <c r="D886">
        <v>5</v>
      </c>
      <c r="E886">
        <v>271</v>
      </c>
      <c r="F886" s="315">
        <v>-1.3483394833948343</v>
      </c>
    </row>
    <row r="887" spans="1:6" x14ac:dyDescent="0.25">
      <c r="A887">
        <v>295</v>
      </c>
      <c r="B887">
        <v>11</v>
      </c>
      <c r="C887" s="205">
        <v>0.25</v>
      </c>
      <c r="D887">
        <v>5</v>
      </c>
      <c r="E887">
        <v>242</v>
      </c>
      <c r="F887" s="315">
        <v>-1.349586776859504</v>
      </c>
    </row>
    <row r="888" spans="1:6" x14ac:dyDescent="0.25">
      <c r="A888">
        <v>645</v>
      </c>
      <c r="B888">
        <v>15</v>
      </c>
      <c r="C888" s="205">
        <v>0.3</v>
      </c>
      <c r="D888">
        <v>5</v>
      </c>
      <c r="E888">
        <v>219</v>
      </c>
      <c r="F888" s="315">
        <v>-1.3579908675799091</v>
      </c>
    </row>
    <row r="889" spans="1:6" x14ac:dyDescent="0.25">
      <c r="A889">
        <v>197</v>
      </c>
      <c r="B889">
        <v>10</v>
      </c>
      <c r="C889" s="205">
        <v>0.2</v>
      </c>
      <c r="D889">
        <v>5</v>
      </c>
      <c r="E889">
        <v>265</v>
      </c>
      <c r="F889" s="315">
        <v>-1.3645283018867913</v>
      </c>
    </row>
    <row r="890" spans="1:6" x14ac:dyDescent="0.25">
      <c r="A890">
        <v>618</v>
      </c>
      <c r="B890">
        <v>15</v>
      </c>
      <c r="C890" s="205">
        <v>0.2</v>
      </c>
      <c r="D890">
        <v>6</v>
      </c>
      <c r="E890">
        <v>215</v>
      </c>
      <c r="F890" s="315">
        <v>-1.3646511627906981</v>
      </c>
    </row>
    <row r="891" spans="1:6" x14ac:dyDescent="0.25">
      <c r="A891">
        <v>897</v>
      </c>
      <c r="B891">
        <v>18</v>
      </c>
      <c r="C891" s="205">
        <v>0.3</v>
      </c>
      <c r="D891">
        <v>5</v>
      </c>
      <c r="E891">
        <v>201</v>
      </c>
      <c r="F891" s="315">
        <v>-1.371144278606965</v>
      </c>
    </row>
    <row r="892" spans="1:6" x14ac:dyDescent="0.25">
      <c r="A892">
        <v>884</v>
      </c>
      <c r="B892">
        <v>18</v>
      </c>
      <c r="C892" s="205">
        <v>0.25</v>
      </c>
      <c r="D892">
        <v>6</v>
      </c>
      <c r="E892">
        <v>194</v>
      </c>
      <c r="F892" s="315">
        <v>-1.3793814432989688</v>
      </c>
    </row>
    <row r="893" spans="1:6" x14ac:dyDescent="0.25">
      <c r="A893">
        <v>450</v>
      </c>
      <c r="B893">
        <v>13</v>
      </c>
      <c r="C893" s="205">
        <v>0.2</v>
      </c>
      <c r="D893">
        <v>6</v>
      </c>
      <c r="E893">
        <v>233</v>
      </c>
      <c r="F893" s="315">
        <v>-1.3905579399141628</v>
      </c>
    </row>
    <row r="894" spans="1:6" x14ac:dyDescent="0.25">
      <c r="A894">
        <v>339</v>
      </c>
      <c r="B894">
        <v>12</v>
      </c>
      <c r="C894" s="205">
        <v>0.1</v>
      </c>
      <c r="D894">
        <v>7</v>
      </c>
      <c r="E894">
        <v>222</v>
      </c>
      <c r="F894" s="315">
        <v>-1.3918918918918923</v>
      </c>
    </row>
    <row r="895" spans="1:6" x14ac:dyDescent="0.25">
      <c r="A895">
        <v>282</v>
      </c>
      <c r="B895">
        <v>11</v>
      </c>
      <c r="C895" s="205">
        <v>0.2</v>
      </c>
      <c r="D895">
        <v>6</v>
      </c>
      <c r="E895">
        <v>255</v>
      </c>
      <c r="F895" s="315">
        <v>-1.3937254901960803</v>
      </c>
    </row>
    <row r="896" spans="1:6" x14ac:dyDescent="0.25">
      <c r="A896">
        <v>351</v>
      </c>
      <c r="B896">
        <v>12</v>
      </c>
      <c r="C896" s="205">
        <v>0.15</v>
      </c>
      <c r="D896">
        <v>5</v>
      </c>
      <c r="E896">
        <v>230</v>
      </c>
      <c r="F896" s="315">
        <v>-1.4199999999999993</v>
      </c>
    </row>
    <row r="897" spans="1:6" x14ac:dyDescent="0.25">
      <c r="A897">
        <v>477</v>
      </c>
      <c r="B897">
        <v>13</v>
      </c>
      <c r="C897" s="205">
        <v>0.3</v>
      </c>
      <c r="D897">
        <v>5</v>
      </c>
      <c r="E897">
        <v>229</v>
      </c>
      <c r="F897" s="315">
        <v>-1.4209606986899572</v>
      </c>
    </row>
    <row r="898" spans="1:6" x14ac:dyDescent="0.25">
      <c r="A898">
        <v>183</v>
      </c>
      <c r="B898">
        <v>10</v>
      </c>
      <c r="C898" s="205">
        <v>0.15</v>
      </c>
      <c r="D898">
        <v>5</v>
      </c>
      <c r="E898">
        <v>253</v>
      </c>
      <c r="F898" s="315">
        <v>-1.4505928853754932</v>
      </c>
    </row>
    <row r="899" spans="1:6" x14ac:dyDescent="0.25">
      <c r="A899">
        <v>449</v>
      </c>
      <c r="B899">
        <v>13</v>
      </c>
      <c r="C899" s="205">
        <v>0.2</v>
      </c>
      <c r="D899">
        <v>5</v>
      </c>
      <c r="E899">
        <v>234</v>
      </c>
      <c r="F899" s="315">
        <v>-1.4538461538461536</v>
      </c>
    </row>
    <row r="900" spans="1:6" x14ac:dyDescent="0.25">
      <c r="A900">
        <v>435</v>
      </c>
      <c r="B900">
        <v>13</v>
      </c>
      <c r="C900" s="205">
        <v>0.15</v>
      </c>
      <c r="D900">
        <v>5</v>
      </c>
      <c r="E900">
        <v>219</v>
      </c>
      <c r="F900" s="315">
        <v>-1.4648401826484032</v>
      </c>
    </row>
    <row r="901" spans="1:6" x14ac:dyDescent="0.25">
      <c r="A901">
        <v>281</v>
      </c>
      <c r="B901">
        <v>11</v>
      </c>
      <c r="C901" s="205">
        <v>0.2</v>
      </c>
      <c r="D901">
        <v>5</v>
      </c>
      <c r="E901">
        <v>256</v>
      </c>
      <c r="F901" s="315">
        <v>-1.4656250000000008</v>
      </c>
    </row>
    <row r="902" spans="1:6" x14ac:dyDescent="0.25">
      <c r="A902">
        <v>561</v>
      </c>
      <c r="B902">
        <v>14</v>
      </c>
      <c r="C902" s="205">
        <v>0.3</v>
      </c>
      <c r="D902">
        <v>5</v>
      </c>
      <c r="E902">
        <v>218</v>
      </c>
      <c r="F902" s="315">
        <v>-1.4669724770642207</v>
      </c>
    </row>
    <row r="903" spans="1:6" x14ac:dyDescent="0.25">
      <c r="A903">
        <v>772</v>
      </c>
      <c r="B903">
        <v>17</v>
      </c>
      <c r="C903" s="205">
        <v>0.15</v>
      </c>
      <c r="D903">
        <v>6</v>
      </c>
      <c r="E903">
        <v>203</v>
      </c>
      <c r="F903" s="315">
        <v>-1.471287128712871</v>
      </c>
    </row>
    <row r="904" spans="1:6" x14ac:dyDescent="0.25">
      <c r="A904">
        <v>508</v>
      </c>
      <c r="B904">
        <v>14</v>
      </c>
      <c r="C904" s="205">
        <v>0.1</v>
      </c>
      <c r="D904">
        <v>8</v>
      </c>
      <c r="E904">
        <v>205</v>
      </c>
      <c r="F904" s="315">
        <v>-1.4780487804878055</v>
      </c>
    </row>
    <row r="905" spans="1:6" x14ac:dyDescent="0.25">
      <c r="A905">
        <v>688</v>
      </c>
      <c r="B905">
        <v>16</v>
      </c>
      <c r="C905" s="205">
        <v>0.15</v>
      </c>
      <c r="D905">
        <v>6</v>
      </c>
      <c r="E905">
        <v>208</v>
      </c>
      <c r="F905" s="315">
        <v>-1.4836538461538469</v>
      </c>
    </row>
    <row r="906" spans="1:6" x14ac:dyDescent="0.25">
      <c r="A906">
        <v>254</v>
      </c>
      <c r="B906">
        <v>11</v>
      </c>
      <c r="C906" s="205">
        <v>0.1</v>
      </c>
      <c r="D906">
        <v>6</v>
      </c>
      <c r="E906">
        <v>231</v>
      </c>
      <c r="F906" s="315">
        <v>-1.4839826839826833</v>
      </c>
    </row>
    <row r="907" spans="1:6" x14ac:dyDescent="0.25">
      <c r="A907">
        <v>702</v>
      </c>
      <c r="B907">
        <v>16</v>
      </c>
      <c r="C907" s="205">
        <v>0.2</v>
      </c>
      <c r="D907">
        <v>6</v>
      </c>
      <c r="E907">
        <v>211</v>
      </c>
      <c r="F907" s="315">
        <v>-1.4909952606635066</v>
      </c>
    </row>
    <row r="908" spans="1:6" x14ac:dyDescent="0.25">
      <c r="A908">
        <v>463</v>
      </c>
      <c r="B908">
        <v>13</v>
      </c>
      <c r="C908" s="205">
        <v>0.25</v>
      </c>
      <c r="D908">
        <v>5</v>
      </c>
      <c r="E908">
        <v>221</v>
      </c>
      <c r="F908" s="315">
        <v>-1.4950226244343896</v>
      </c>
    </row>
    <row r="909" spans="1:6" x14ac:dyDescent="0.25">
      <c r="A909">
        <v>338</v>
      </c>
      <c r="B909">
        <v>12</v>
      </c>
      <c r="C909" s="205">
        <v>0.1</v>
      </c>
      <c r="D909">
        <v>6</v>
      </c>
      <c r="E909">
        <v>222</v>
      </c>
      <c r="F909" s="315">
        <v>-1.5027027027027029</v>
      </c>
    </row>
    <row r="910" spans="1:6" x14ac:dyDescent="0.25">
      <c r="A910">
        <v>674</v>
      </c>
      <c r="B910">
        <v>16</v>
      </c>
      <c r="C910" s="205">
        <v>0.1</v>
      </c>
      <c r="D910">
        <v>6</v>
      </c>
      <c r="E910">
        <v>197</v>
      </c>
      <c r="F910" s="315">
        <v>-1.5116751269035542</v>
      </c>
    </row>
    <row r="911" spans="1:6" x14ac:dyDescent="0.25">
      <c r="A911">
        <v>590</v>
      </c>
      <c r="B911">
        <v>15</v>
      </c>
      <c r="C911" s="205">
        <v>0.1</v>
      </c>
      <c r="D911">
        <v>6</v>
      </c>
      <c r="E911">
        <v>200</v>
      </c>
      <c r="F911" s="315">
        <v>-1.5149999999999983</v>
      </c>
    </row>
    <row r="912" spans="1:6" x14ac:dyDescent="0.25">
      <c r="A912">
        <v>423</v>
      </c>
      <c r="B912">
        <v>13</v>
      </c>
      <c r="C912" s="205">
        <v>0.1</v>
      </c>
      <c r="D912">
        <v>7</v>
      </c>
      <c r="E912">
        <v>212</v>
      </c>
      <c r="F912" s="315">
        <v>-1.5160377358490564</v>
      </c>
    </row>
    <row r="913" spans="1:6" x14ac:dyDescent="0.25">
      <c r="A913">
        <v>786</v>
      </c>
      <c r="B913">
        <v>17</v>
      </c>
      <c r="C913" s="205">
        <v>0.2</v>
      </c>
      <c r="D913">
        <v>6</v>
      </c>
      <c r="E913">
        <v>208</v>
      </c>
      <c r="F913" s="315">
        <v>-1.5487922705314019</v>
      </c>
    </row>
    <row r="914" spans="1:6" x14ac:dyDescent="0.25">
      <c r="A914">
        <v>591</v>
      </c>
      <c r="B914">
        <v>15</v>
      </c>
      <c r="C914" s="205">
        <v>0.1</v>
      </c>
      <c r="D914">
        <v>7</v>
      </c>
      <c r="E914">
        <v>200</v>
      </c>
      <c r="F914" s="315">
        <v>-1.5499999999999985</v>
      </c>
    </row>
    <row r="915" spans="1:6" x14ac:dyDescent="0.25">
      <c r="A915">
        <v>855</v>
      </c>
      <c r="B915">
        <v>18</v>
      </c>
      <c r="C915" s="205">
        <v>0.15</v>
      </c>
      <c r="D915">
        <v>5</v>
      </c>
      <c r="E915">
        <v>200</v>
      </c>
      <c r="F915" s="315">
        <v>-1.5530000000000002</v>
      </c>
    </row>
    <row r="916" spans="1:6" x14ac:dyDescent="0.25">
      <c r="A916">
        <v>758</v>
      </c>
      <c r="B916">
        <v>17</v>
      </c>
      <c r="C916" s="205">
        <v>0.1</v>
      </c>
      <c r="D916">
        <v>6</v>
      </c>
      <c r="E916">
        <v>191</v>
      </c>
      <c r="F916" s="315">
        <v>-1.5599999999999998</v>
      </c>
    </row>
    <row r="917" spans="1:6" x14ac:dyDescent="0.25">
      <c r="A917">
        <v>422</v>
      </c>
      <c r="B917">
        <v>13</v>
      </c>
      <c r="C917" s="205">
        <v>0.1</v>
      </c>
      <c r="D917">
        <v>6</v>
      </c>
      <c r="E917">
        <v>212</v>
      </c>
      <c r="F917" s="315">
        <v>-1.566037735849056</v>
      </c>
    </row>
    <row r="918" spans="1:6" x14ac:dyDescent="0.25">
      <c r="A918">
        <v>716</v>
      </c>
      <c r="B918">
        <v>16</v>
      </c>
      <c r="C918" s="205">
        <v>0.25</v>
      </c>
      <c r="D918">
        <v>6</v>
      </c>
      <c r="E918">
        <v>204</v>
      </c>
      <c r="F918" s="315">
        <v>-1.5696078431372547</v>
      </c>
    </row>
    <row r="919" spans="1:6" x14ac:dyDescent="0.25">
      <c r="A919">
        <v>673</v>
      </c>
      <c r="B919">
        <v>16</v>
      </c>
      <c r="C919" s="205">
        <v>0.1</v>
      </c>
      <c r="D919">
        <v>5</v>
      </c>
      <c r="E919">
        <v>197</v>
      </c>
      <c r="F919" s="315">
        <v>-1.6060913705583755</v>
      </c>
    </row>
    <row r="920" spans="1:6" x14ac:dyDescent="0.25">
      <c r="A920">
        <v>715</v>
      </c>
      <c r="B920">
        <v>16</v>
      </c>
      <c r="C920" s="205">
        <v>0.25</v>
      </c>
      <c r="D920">
        <v>5</v>
      </c>
      <c r="E920">
        <v>205</v>
      </c>
      <c r="F920" s="315">
        <v>-1.606829268292683</v>
      </c>
    </row>
    <row r="921" spans="1:6" x14ac:dyDescent="0.25">
      <c r="A921">
        <v>267</v>
      </c>
      <c r="B921">
        <v>11</v>
      </c>
      <c r="C921" s="205">
        <v>0.15</v>
      </c>
      <c r="D921">
        <v>5</v>
      </c>
      <c r="E921">
        <v>240</v>
      </c>
      <c r="F921" s="315">
        <v>-1.6108333333333344</v>
      </c>
    </row>
    <row r="922" spans="1:6" x14ac:dyDescent="0.25">
      <c r="A922">
        <v>547</v>
      </c>
      <c r="B922">
        <v>14</v>
      </c>
      <c r="C922" s="205">
        <v>0.25</v>
      </c>
      <c r="D922">
        <v>5</v>
      </c>
      <c r="E922">
        <v>212</v>
      </c>
      <c r="F922" s="315">
        <v>-1.6207547169811314</v>
      </c>
    </row>
    <row r="923" spans="1:6" x14ac:dyDescent="0.25">
      <c r="A923">
        <v>799</v>
      </c>
      <c r="B923">
        <v>17</v>
      </c>
      <c r="C923" s="205">
        <v>0.25</v>
      </c>
      <c r="D923">
        <v>5</v>
      </c>
      <c r="E923">
        <v>201</v>
      </c>
      <c r="F923" s="315">
        <v>-1.6228855721393041</v>
      </c>
    </row>
    <row r="924" spans="1:6" x14ac:dyDescent="0.25">
      <c r="A924">
        <v>687</v>
      </c>
      <c r="B924">
        <v>16</v>
      </c>
      <c r="C924" s="205">
        <v>0.15</v>
      </c>
      <c r="D924">
        <v>5</v>
      </c>
      <c r="E924">
        <v>208</v>
      </c>
      <c r="F924" s="315">
        <v>-1.6240384615384635</v>
      </c>
    </row>
    <row r="925" spans="1:6" x14ac:dyDescent="0.25">
      <c r="A925">
        <v>169</v>
      </c>
      <c r="B925">
        <v>10</v>
      </c>
      <c r="C925" s="205">
        <v>0.1</v>
      </c>
      <c r="D925">
        <v>5</v>
      </c>
      <c r="E925">
        <v>248</v>
      </c>
      <c r="F925" s="315">
        <v>-1.6322580645161306</v>
      </c>
    </row>
    <row r="926" spans="1:6" x14ac:dyDescent="0.25">
      <c r="A926">
        <v>800</v>
      </c>
      <c r="B926">
        <v>17</v>
      </c>
      <c r="C926" s="205">
        <v>0.25</v>
      </c>
      <c r="D926">
        <v>6</v>
      </c>
      <c r="E926">
        <v>200</v>
      </c>
      <c r="F926" s="315">
        <v>-1.6429999999999998</v>
      </c>
    </row>
    <row r="927" spans="1:6" x14ac:dyDescent="0.25">
      <c r="A927">
        <v>785</v>
      </c>
      <c r="B927">
        <v>17</v>
      </c>
      <c r="C927" s="205">
        <v>0.2</v>
      </c>
      <c r="D927">
        <v>5</v>
      </c>
      <c r="E927">
        <v>208</v>
      </c>
      <c r="F927" s="315">
        <v>-1.7298076923076926</v>
      </c>
    </row>
    <row r="928" spans="1:6" x14ac:dyDescent="0.25">
      <c r="A928">
        <v>883</v>
      </c>
      <c r="B928">
        <v>18</v>
      </c>
      <c r="C928" s="205">
        <v>0.25</v>
      </c>
      <c r="D928">
        <v>5</v>
      </c>
      <c r="E928">
        <v>195</v>
      </c>
      <c r="F928" s="315">
        <v>-1.7497435897435882</v>
      </c>
    </row>
    <row r="929" spans="1:6" x14ac:dyDescent="0.25">
      <c r="A929">
        <v>519</v>
      </c>
      <c r="B929">
        <v>14</v>
      </c>
      <c r="C929" s="205">
        <v>0.15</v>
      </c>
      <c r="D929">
        <v>5</v>
      </c>
      <c r="E929">
        <v>213</v>
      </c>
      <c r="F929" s="315">
        <v>-1.7755868544600937</v>
      </c>
    </row>
    <row r="930" spans="1:6" x14ac:dyDescent="0.25">
      <c r="A930">
        <v>337</v>
      </c>
      <c r="B930">
        <v>12</v>
      </c>
      <c r="C930" s="205">
        <v>0.1</v>
      </c>
      <c r="D930">
        <v>5</v>
      </c>
      <c r="E930">
        <v>223</v>
      </c>
      <c r="F930" s="315">
        <v>-1.7838565022421518</v>
      </c>
    </row>
    <row r="931" spans="1:6" x14ac:dyDescent="0.25">
      <c r="A931">
        <v>701</v>
      </c>
      <c r="B931">
        <v>16</v>
      </c>
      <c r="C931" s="205">
        <v>0.2</v>
      </c>
      <c r="D931">
        <v>5</v>
      </c>
      <c r="E931">
        <v>212</v>
      </c>
      <c r="F931" s="315">
        <v>-1.7962264150943406</v>
      </c>
    </row>
    <row r="932" spans="1:6" x14ac:dyDescent="0.25">
      <c r="A932">
        <v>617</v>
      </c>
      <c r="B932">
        <v>15</v>
      </c>
      <c r="C932" s="205">
        <v>0.2</v>
      </c>
      <c r="D932">
        <v>5</v>
      </c>
      <c r="E932">
        <v>216</v>
      </c>
      <c r="F932" s="315">
        <v>-1.8009259259259243</v>
      </c>
    </row>
    <row r="933" spans="1:6" x14ac:dyDescent="0.25">
      <c r="A933">
        <v>603</v>
      </c>
      <c r="B933">
        <v>15</v>
      </c>
      <c r="C933" s="205">
        <v>0.15</v>
      </c>
      <c r="D933">
        <v>5</v>
      </c>
      <c r="E933">
        <v>210</v>
      </c>
      <c r="F933" s="315">
        <v>-1.8019047619047626</v>
      </c>
    </row>
    <row r="934" spans="1:6" x14ac:dyDescent="0.25">
      <c r="A934">
        <v>631</v>
      </c>
      <c r="B934">
        <v>15</v>
      </c>
      <c r="C934" s="205">
        <v>0.25</v>
      </c>
      <c r="D934">
        <v>5</v>
      </c>
      <c r="E934">
        <v>210</v>
      </c>
      <c r="F934" s="315">
        <v>-1.8038095238095235</v>
      </c>
    </row>
    <row r="935" spans="1:6" x14ac:dyDescent="0.25">
      <c r="A935">
        <v>421</v>
      </c>
      <c r="B935">
        <v>13</v>
      </c>
      <c r="C935" s="205">
        <v>0.1</v>
      </c>
      <c r="D935">
        <v>5</v>
      </c>
      <c r="E935">
        <v>213</v>
      </c>
      <c r="F935" s="315">
        <v>-1.8112676056338015</v>
      </c>
    </row>
    <row r="936" spans="1:6" x14ac:dyDescent="0.25">
      <c r="A936">
        <v>841</v>
      </c>
      <c r="B936">
        <v>18</v>
      </c>
      <c r="C936" s="205">
        <v>0.1</v>
      </c>
      <c r="D936">
        <v>5</v>
      </c>
      <c r="E936">
        <v>183</v>
      </c>
      <c r="F936" s="315">
        <v>-1.8262295081967215</v>
      </c>
    </row>
    <row r="937" spans="1:6" x14ac:dyDescent="0.25">
      <c r="A937">
        <v>533</v>
      </c>
      <c r="B937">
        <v>14</v>
      </c>
      <c r="C937" s="205">
        <v>0.2</v>
      </c>
      <c r="D937">
        <v>5</v>
      </c>
      <c r="E937">
        <v>225</v>
      </c>
      <c r="F937" s="315">
        <v>-1.8364444444444445</v>
      </c>
    </row>
    <row r="938" spans="1:6" x14ac:dyDescent="0.25">
      <c r="A938">
        <v>253</v>
      </c>
      <c r="B938">
        <v>11</v>
      </c>
      <c r="C938" s="205">
        <v>0.1</v>
      </c>
      <c r="D938">
        <v>5</v>
      </c>
      <c r="E938">
        <v>232</v>
      </c>
      <c r="F938" s="315">
        <v>-1.8370689655172436</v>
      </c>
    </row>
    <row r="939" spans="1:6" x14ac:dyDescent="0.25">
      <c r="A939">
        <v>869</v>
      </c>
      <c r="B939">
        <v>18</v>
      </c>
      <c r="C939" s="205">
        <v>0.2</v>
      </c>
      <c r="D939">
        <v>5</v>
      </c>
      <c r="E939">
        <v>202</v>
      </c>
      <c r="F939" s="315">
        <v>-1.8752475247524749</v>
      </c>
    </row>
    <row r="940" spans="1:6" x14ac:dyDescent="0.25">
      <c r="A940">
        <v>589</v>
      </c>
      <c r="B940">
        <v>15</v>
      </c>
      <c r="C940" s="205">
        <v>0.1</v>
      </c>
      <c r="D940">
        <v>5</v>
      </c>
      <c r="E940">
        <v>201</v>
      </c>
      <c r="F940" s="315">
        <v>-2.08955223880597</v>
      </c>
    </row>
    <row r="941" spans="1:6" x14ac:dyDescent="0.25">
      <c r="A941">
        <v>505</v>
      </c>
      <c r="B941">
        <v>14</v>
      </c>
      <c r="C941" s="205">
        <v>0.1</v>
      </c>
      <c r="D941">
        <v>5</v>
      </c>
      <c r="E941">
        <v>206</v>
      </c>
      <c r="F941" s="315">
        <v>-2.1330097087378617</v>
      </c>
    </row>
  </sheetData>
  <sortState ref="A18:F941">
    <sortCondition descending="1" ref="F18:F941"/>
  </sortState>
  <mergeCells count="10">
    <mergeCell ref="F15:F17"/>
    <mergeCell ref="E15:E17"/>
    <mergeCell ref="A15:A17"/>
    <mergeCell ref="A2:D2"/>
    <mergeCell ref="B3:B5"/>
    <mergeCell ref="C3:C5"/>
    <mergeCell ref="D3:D5"/>
    <mergeCell ref="B15:B17"/>
    <mergeCell ref="C15:C17"/>
    <mergeCell ref="D15:D1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81" r:id="rId3" name="Button 1">
              <controlPr defaultSize="0" print="0" autoFill="0" autoPict="0" macro="[0]!RunPredictiveEventScenarios">
                <anchor moveWithCells="1" sizeWithCells="1">
                  <from>
                    <xdr:col>6</xdr:col>
                    <xdr:colOff>30480</xdr:colOff>
                    <xdr:row>4</xdr:row>
                    <xdr:rowOff>0</xdr:rowOff>
                  </from>
                  <to>
                    <xdr:col>7</xdr:col>
                    <xdr:colOff>556260</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L2789"/>
  <sheetViews>
    <sheetView workbookViewId="0">
      <pane ySplit="17" topLeftCell="A18" activePane="bottomLeft" state="frozenSplit"/>
      <selection activeCell="A2" sqref="A2"/>
      <selection pane="bottomLeft" activeCell="H18" sqref="H18"/>
    </sheetView>
  </sheetViews>
  <sheetFormatPr defaultRowHeight="13.2" x14ac:dyDescent="0.25"/>
  <cols>
    <col min="1" max="1" width="10.88671875" customWidth="1"/>
    <col min="2" max="2" width="10.6640625" customWidth="1"/>
    <col min="3" max="3" width="10.21875" style="205" customWidth="1"/>
    <col min="5" max="5" width="8.88671875" style="210"/>
    <col min="7" max="7" width="8.88671875" style="314"/>
    <col min="12" max="12" width="9.5546875" bestFit="1" customWidth="1"/>
  </cols>
  <sheetData>
    <row r="1" spans="1:12" x14ac:dyDescent="0.25">
      <c r="A1" s="2" t="s">
        <v>261</v>
      </c>
      <c r="G1" s="45" t="s">
        <v>60</v>
      </c>
    </row>
    <row r="2" spans="1:12" x14ac:dyDescent="0.25">
      <c r="A2" s="558" t="s">
        <v>252</v>
      </c>
      <c r="B2" s="559"/>
      <c r="C2" s="559"/>
      <c r="D2" s="559"/>
      <c r="E2" s="560"/>
      <c r="F2" s="315"/>
      <c r="G2" s="448" t="s">
        <v>269</v>
      </c>
    </row>
    <row r="3" spans="1:12" ht="13.2" customHeight="1" x14ac:dyDescent="0.25">
      <c r="A3" s="423"/>
      <c r="B3" s="561" t="s">
        <v>242</v>
      </c>
      <c r="C3" s="474" t="s">
        <v>243</v>
      </c>
      <c r="D3" s="474" t="s">
        <v>258</v>
      </c>
      <c r="E3" s="566" t="s">
        <v>259</v>
      </c>
      <c r="F3" s="315"/>
      <c r="G3" s="448" t="s">
        <v>253</v>
      </c>
    </row>
    <row r="4" spans="1:12" x14ac:dyDescent="0.25">
      <c r="A4" s="424"/>
      <c r="B4" s="562"/>
      <c r="C4" s="475"/>
      <c r="D4" s="475"/>
      <c r="E4" s="567"/>
      <c r="F4" s="315"/>
      <c r="G4" s="449" t="s">
        <v>257</v>
      </c>
      <c r="L4" s="434"/>
    </row>
    <row r="5" spans="1:12" x14ac:dyDescent="0.25">
      <c r="A5" s="424"/>
      <c r="B5" s="563"/>
      <c r="C5" s="476"/>
      <c r="D5" s="476"/>
      <c r="E5" s="568"/>
      <c r="F5" s="315"/>
    </row>
    <row r="6" spans="1:12" x14ac:dyDescent="0.25">
      <c r="A6" s="425" t="s">
        <v>30</v>
      </c>
      <c r="B6" s="439">
        <v>8</v>
      </c>
      <c r="C6" s="421">
        <v>0.1</v>
      </c>
      <c r="D6" s="419">
        <v>5</v>
      </c>
      <c r="E6" s="444">
        <v>0.02</v>
      </c>
      <c r="F6" s="315"/>
      <c r="K6" s="205"/>
    </row>
    <row r="7" spans="1:12" x14ac:dyDescent="0.25">
      <c r="A7" s="426" t="s">
        <v>31</v>
      </c>
      <c r="B7" s="439">
        <v>18</v>
      </c>
      <c r="C7" s="421">
        <v>0.35</v>
      </c>
      <c r="D7" s="419">
        <v>18</v>
      </c>
      <c r="E7" s="445">
        <v>0.03</v>
      </c>
      <c r="F7" s="315"/>
      <c r="K7" s="435"/>
    </row>
    <row r="8" spans="1:12" x14ac:dyDescent="0.25">
      <c r="A8" s="426" t="s">
        <v>245</v>
      </c>
      <c r="B8" s="439">
        <v>1</v>
      </c>
      <c r="C8" s="421">
        <v>0.05</v>
      </c>
      <c r="D8" s="419">
        <v>1</v>
      </c>
      <c r="E8" s="446">
        <v>5.0000000000000001E-3</v>
      </c>
      <c r="F8" s="315"/>
    </row>
    <row r="9" spans="1:12" x14ac:dyDescent="0.25">
      <c r="A9" s="428"/>
      <c r="B9" s="437"/>
      <c r="C9" s="429"/>
      <c r="D9" s="429"/>
      <c r="E9" s="447"/>
      <c r="F9" s="315"/>
    </row>
    <row r="10" spans="1:12" x14ac:dyDescent="0.25">
      <c r="A10" s="431" t="s">
        <v>250</v>
      </c>
      <c r="B10" s="432">
        <f>INT(IFERROR((B7-B6)/B8+1,0))</f>
        <v>11</v>
      </c>
      <c r="C10" s="432">
        <f>INT(IFERROR((C7-C6)/C8+1,0))</f>
        <v>6</v>
      </c>
      <c r="D10" s="432">
        <f>INT(IFERROR((D7-D6)/D8+1,0))</f>
        <v>14</v>
      </c>
      <c r="E10" s="433">
        <f>INT(IFERROR((E7-E6)/E8+1,0))</f>
        <v>3</v>
      </c>
      <c r="F10" s="315"/>
      <c r="G10" s="450" t="str">
        <f>IF(COUNTIF(B10:E10,"&lt;=0")&gt;0,"&lt;== A Negative or Zero number of Steps indicates an inconsistency in the corresponding Control Specification.","")</f>
        <v/>
      </c>
    </row>
    <row r="12" spans="1:12" x14ac:dyDescent="0.25">
      <c r="C12" s="71" t="s">
        <v>251</v>
      </c>
      <c r="D12" s="441">
        <f>B10*C10*D10*E10</f>
        <v>2772</v>
      </c>
      <c r="E12" s="45" t="s">
        <v>248</v>
      </c>
    </row>
    <row r="14" spans="1:12" x14ac:dyDescent="0.25">
      <c r="A14" s="45" t="s">
        <v>260</v>
      </c>
    </row>
    <row r="15" spans="1:12" ht="13.2" customHeight="1" x14ac:dyDescent="0.25">
      <c r="A15" s="557" t="s">
        <v>249</v>
      </c>
      <c r="B15" s="495" t="s">
        <v>242</v>
      </c>
      <c r="C15" s="564" t="s">
        <v>243</v>
      </c>
      <c r="D15" s="474" t="s">
        <v>258</v>
      </c>
      <c r="E15" s="569" t="s">
        <v>259</v>
      </c>
      <c r="F15" s="557" t="s">
        <v>262</v>
      </c>
      <c r="G15" s="565" t="s">
        <v>263</v>
      </c>
      <c r="H15" s="471" t="s">
        <v>264</v>
      </c>
    </row>
    <row r="16" spans="1:12" x14ac:dyDescent="0.25">
      <c r="A16" s="557"/>
      <c r="B16" s="495"/>
      <c r="C16" s="564"/>
      <c r="D16" s="475"/>
      <c r="E16" s="570"/>
      <c r="F16" s="557"/>
      <c r="G16" s="565"/>
      <c r="H16" s="472"/>
    </row>
    <row r="17" spans="1:8" x14ac:dyDescent="0.25">
      <c r="A17" s="557"/>
      <c r="B17" s="495"/>
      <c r="C17" s="564"/>
      <c r="D17" s="476"/>
      <c r="E17" s="571"/>
      <c r="F17" s="557"/>
      <c r="G17" s="565"/>
      <c r="H17" s="473"/>
    </row>
    <row r="18" spans="1:8" x14ac:dyDescent="0.25">
      <c r="A18">
        <v>2031</v>
      </c>
      <c r="B18">
        <v>16</v>
      </c>
      <c r="C18" s="205">
        <v>0.1</v>
      </c>
      <c r="D18">
        <v>9</v>
      </c>
      <c r="E18" s="210">
        <v>0.03</v>
      </c>
      <c r="F18">
        <v>198</v>
      </c>
      <c r="G18" s="314">
        <v>130</v>
      </c>
      <c r="H18" s="436">
        <v>32.869999999999997</v>
      </c>
    </row>
    <row r="19" spans="1:8" x14ac:dyDescent="0.25">
      <c r="A19">
        <v>2283</v>
      </c>
      <c r="B19">
        <v>17</v>
      </c>
      <c r="C19" s="205">
        <v>0.1</v>
      </c>
      <c r="D19">
        <v>9</v>
      </c>
      <c r="E19" s="210">
        <v>0.03</v>
      </c>
      <c r="F19">
        <v>192</v>
      </c>
      <c r="G19" s="314">
        <v>128</v>
      </c>
      <c r="H19" s="436">
        <v>32.74</v>
      </c>
    </row>
    <row r="20" spans="1:8" x14ac:dyDescent="0.25">
      <c r="A20">
        <v>18</v>
      </c>
      <c r="B20">
        <v>8</v>
      </c>
      <c r="C20" s="205">
        <v>0.1</v>
      </c>
      <c r="D20">
        <v>10</v>
      </c>
      <c r="E20" s="210">
        <v>0.03</v>
      </c>
      <c r="F20">
        <v>291</v>
      </c>
      <c r="G20" s="314">
        <v>177</v>
      </c>
      <c r="H20" s="436">
        <v>30.62</v>
      </c>
    </row>
    <row r="21" spans="1:8" x14ac:dyDescent="0.25">
      <c r="A21">
        <v>2046</v>
      </c>
      <c r="B21">
        <v>16</v>
      </c>
      <c r="C21" s="205">
        <v>0.1</v>
      </c>
      <c r="D21">
        <v>14</v>
      </c>
      <c r="E21" s="210">
        <v>0.03</v>
      </c>
      <c r="F21">
        <v>198</v>
      </c>
      <c r="G21" s="314">
        <v>119</v>
      </c>
      <c r="H21" s="436">
        <v>30.29</v>
      </c>
    </row>
    <row r="22" spans="1:8" x14ac:dyDescent="0.25">
      <c r="A22">
        <v>17</v>
      </c>
      <c r="B22">
        <v>8</v>
      </c>
      <c r="C22" s="205">
        <v>0.1</v>
      </c>
      <c r="D22">
        <v>10</v>
      </c>
      <c r="E22" s="210">
        <v>2.5000000000000001E-2</v>
      </c>
      <c r="F22">
        <v>291</v>
      </c>
      <c r="G22" s="314">
        <v>190</v>
      </c>
      <c r="H22" s="436">
        <v>30.12</v>
      </c>
    </row>
    <row r="23" spans="1:8" x14ac:dyDescent="0.25">
      <c r="A23">
        <v>2281</v>
      </c>
      <c r="B23">
        <v>17</v>
      </c>
      <c r="C23" s="205">
        <v>0.1</v>
      </c>
      <c r="D23">
        <v>9</v>
      </c>
      <c r="E23" s="210">
        <v>0.02</v>
      </c>
      <c r="F23">
        <v>192</v>
      </c>
      <c r="G23" s="314">
        <v>137</v>
      </c>
      <c r="H23" s="436">
        <v>29.62</v>
      </c>
    </row>
    <row r="24" spans="1:8" x14ac:dyDescent="0.25">
      <c r="A24">
        <v>23</v>
      </c>
      <c r="B24">
        <v>8</v>
      </c>
      <c r="C24" s="205">
        <v>0.1</v>
      </c>
      <c r="D24">
        <v>12</v>
      </c>
      <c r="E24" s="210">
        <v>2.5000000000000001E-2</v>
      </c>
      <c r="F24">
        <v>291</v>
      </c>
      <c r="G24" s="314">
        <v>180</v>
      </c>
      <c r="H24" s="436">
        <v>29.48</v>
      </c>
    </row>
    <row r="25" spans="1:8" x14ac:dyDescent="0.25">
      <c r="A25">
        <v>2286</v>
      </c>
      <c r="B25">
        <v>17</v>
      </c>
      <c r="C25" s="205">
        <v>0.1</v>
      </c>
      <c r="D25">
        <v>10</v>
      </c>
      <c r="E25" s="210">
        <v>0.03</v>
      </c>
      <c r="F25">
        <v>192</v>
      </c>
      <c r="G25" s="314">
        <v>126</v>
      </c>
      <c r="H25" s="436">
        <v>29.45</v>
      </c>
    </row>
    <row r="26" spans="1:8" x14ac:dyDescent="0.25">
      <c r="A26">
        <v>2030</v>
      </c>
      <c r="B26">
        <v>16</v>
      </c>
      <c r="C26" s="205">
        <v>0.1</v>
      </c>
      <c r="D26">
        <v>9</v>
      </c>
      <c r="E26" s="210">
        <v>2.5000000000000001E-2</v>
      </c>
      <c r="F26">
        <v>198</v>
      </c>
      <c r="G26" s="314">
        <v>133</v>
      </c>
      <c r="H26" s="436">
        <v>28.88</v>
      </c>
    </row>
    <row r="27" spans="1:8" x14ac:dyDescent="0.25">
      <c r="A27">
        <v>1779</v>
      </c>
      <c r="B27">
        <v>15</v>
      </c>
      <c r="C27" s="205">
        <v>0.1</v>
      </c>
      <c r="D27">
        <v>9</v>
      </c>
      <c r="E27" s="210">
        <v>0.03</v>
      </c>
      <c r="F27">
        <v>201</v>
      </c>
      <c r="G27" s="314">
        <v>133</v>
      </c>
      <c r="H27" s="436">
        <v>28.8</v>
      </c>
    </row>
    <row r="28" spans="1:8" x14ac:dyDescent="0.25">
      <c r="A28">
        <v>2043</v>
      </c>
      <c r="B28">
        <v>16</v>
      </c>
      <c r="C28" s="205">
        <v>0.1</v>
      </c>
      <c r="D28">
        <v>13</v>
      </c>
      <c r="E28" s="210">
        <v>0.03</v>
      </c>
      <c r="F28">
        <v>198</v>
      </c>
      <c r="G28" s="314">
        <v>120</v>
      </c>
      <c r="H28" s="436">
        <v>28.73</v>
      </c>
    </row>
    <row r="29" spans="1:8" x14ac:dyDescent="0.25">
      <c r="A29">
        <v>2282</v>
      </c>
      <c r="B29">
        <v>17</v>
      </c>
      <c r="C29" s="205">
        <v>0.1</v>
      </c>
      <c r="D29">
        <v>9</v>
      </c>
      <c r="E29" s="210">
        <v>2.5000000000000001E-2</v>
      </c>
      <c r="F29">
        <v>192</v>
      </c>
      <c r="G29" s="314">
        <v>129</v>
      </c>
      <c r="H29" s="436">
        <v>28.51</v>
      </c>
    </row>
    <row r="30" spans="1:8" x14ac:dyDescent="0.25">
      <c r="A30">
        <v>26</v>
      </c>
      <c r="B30">
        <v>8</v>
      </c>
      <c r="C30" s="205">
        <v>0.1</v>
      </c>
      <c r="D30">
        <v>13</v>
      </c>
      <c r="E30" s="210">
        <v>2.5000000000000001E-2</v>
      </c>
      <c r="F30">
        <v>291</v>
      </c>
      <c r="G30" s="314">
        <v>176</v>
      </c>
      <c r="H30" s="436">
        <v>28.48</v>
      </c>
    </row>
    <row r="31" spans="1:8" x14ac:dyDescent="0.25">
      <c r="A31">
        <v>2294</v>
      </c>
      <c r="B31">
        <v>17</v>
      </c>
      <c r="C31" s="205">
        <v>0.1</v>
      </c>
      <c r="D31">
        <v>13</v>
      </c>
      <c r="E31" s="210">
        <v>2.5000000000000001E-2</v>
      </c>
      <c r="F31">
        <v>192</v>
      </c>
      <c r="G31" s="314">
        <v>124</v>
      </c>
      <c r="H31" s="436">
        <v>28.33</v>
      </c>
    </row>
    <row r="32" spans="1:8" x14ac:dyDescent="0.25">
      <c r="A32">
        <v>519</v>
      </c>
      <c r="B32">
        <v>10</v>
      </c>
      <c r="C32" s="205">
        <v>0.1</v>
      </c>
      <c r="D32">
        <v>9</v>
      </c>
      <c r="E32" s="210">
        <v>0.03</v>
      </c>
      <c r="F32">
        <v>248</v>
      </c>
      <c r="G32" s="314">
        <v>165</v>
      </c>
      <c r="H32" s="436">
        <v>28.32</v>
      </c>
    </row>
    <row r="33" spans="1:8" x14ac:dyDescent="0.25">
      <c r="A33">
        <v>2042</v>
      </c>
      <c r="B33">
        <v>16</v>
      </c>
      <c r="C33" s="205">
        <v>0.1</v>
      </c>
      <c r="D33">
        <v>13</v>
      </c>
      <c r="E33" s="210">
        <v>2.5000000000000001E-2</v>
      </c>
      <c r="F33">
        <v>198</v>
      </c>
      <c r="G33" s="314">
        <v>128</v>
      </c>
      <c r="H33" s="436">
        <v>28.26</v>
      </c>
    </row>
    <row r="34" spans="1:8" x14ac:dyDescent="0.25">
      <c r="A34">
        <v>2535</v>
      </c>
      <c r="B34">
        <v>18</v>
      </c>
      <c r="C34" s="205">
        <v>0.1</v>
      </c>
      <c r="D34">
        <v>9</v>
      </c>
      <c r="E34" s="210">
        <v>0.03</v>
      </c>
      <c r="F34">
        <v>184</v>
      </c>
      <c r="G34" s="314">
        <v>122</v>
      </c>
      <c r="H34" s="436">
        <v>28.25</v>
      </c>
    </row>
    <row r="35" spans="1:8" x14ac:dyDescent="0.25">
      <c r="A35">
        <v>2029</v>
      </c>
      <c r="B35">
        <v>16</v>
      </c>
      <c r="C35" s="205">
        <v>0.1</v>
      </c>
      <c r="D35">
        <v>9</v>
      </c>
      <c r="E35" s="210">
        <v>0.02</v>
      </c>
      <c r="F35">
        <v>198</v>
      </c>
      <c r="G35" s="314">
        <v>142</v>
      </c>
      <c r="H35" s="436">
        <v>28.19</v>
      </c>
    </row>
    <row r="36" spans="1:8" x14ac:dyDescent="0.25">
      <c r="A36">
        <v>2297</v>
      </c>
      <c r="B36">
        <v>17</v>
      </c>
      <c r="C36" s="205">
        <v>0.1</v>
      </c>
      <c r="D36">
        <v>14</v>
      </c>
      <c r="E36" s="210">
        <v>2.5000000000000001E-2</v>
      </c>
      <c r="F36">
        <v>192</v>
      </c>
      <c r="G36" s="314">
        <v>123</v>
      </c>
      <c r="H36" s="436">
        <v>28.08</v>
      </c>
    </row>
    <row r="37" spans="1:8" x14ac:dyDescent="0.25">
      <c r="A37">
        <v>2034</v>
      </c>
      <c r="B37">
        <v>16</v>
      </c>
      <c r="C37" s="205">
        <v>0.1</v>
      </c>
      <c r="D37">
        <v>10</v>
      </c>
      <c r="E37" s="210">
        <v>0.03</v>
      </c>
      <c r="F37">
        <v>198</v>
      </c>
      <c r="G37" s="314">
        <v>126</v>
      </c>
      <c r="H37" s="436">
        <v>27.91</v>
      </c>
    </row>
    <row r="38" spans="1:8" x14ac:dyDescent="0.25">
      <c r="A38">
        <v>2298</v>
      </c>
      <c r="B38">
        <v>17</v>
      </c>
      <c r="C38" s="205">
        <v>0.1</v>
      </c>
      <c r="D38">
        <v>14</v>
      </c>
      <c r="E38" s="210">
        <v>0.03</v>
      </c>
      <c r="F38">
        <v>192</v>
      </c>
      <c r="G38" s="314">
        <v>117</v>
      </c>
      <c r="H38" s="436">
        <v>27.86</v>
      </c>
    </row>
    <row r="39" spans="1:8" x14ac:dyDescent="0.25">
      <c r="A39">
        <v>518</v>
      </c>
      <c r="B39">
        <v>10</v>
      </c>
      <c r="C39" s="205">
        <v>0.1</v>
      </c>
      <c r="D39">
        <v>9</v>
      </c>
      <c r="E39" s="210">
        <v>2.5000000000000001E-2</v>
      </c>
      <c r="F39">
        <v>248</v>
      </c>
      <c r="G39" s="314">
        <v>172</v>
      </c>
      <c r="H39" s="436">
        <v>27.85</v>
      </c>
    </row>
    <row r="40" spans="1:8" x14ac:dyDescent="0.25">
      <c r="A40">
        <v>2295</v>
      </c>
      <c r="B40">
        <v>17</v>
      </c>
      <c r="C40" s="205">
        <v>0.1</v>
      </c>
      <c r="D40">
        <v>13</v>
      </c>
      <c r="E40" s="210">
        <v>0.03</v>
      </c>
      <c r="F40">
        <v>192</v>
      </c>
      <c r="G40" s="314">
        <v>118</v>
      </c>
      <c r="H40" s="436">
        <v>27.7</v>
      </c>
    </row>
    <row r="41" spans="1:8" x14ac:dyDescent="0.25">
      <c r="A41">
        <v>2280</v>
      </c>
      <c r="B41">
        <v>17</v>
      </c>
      <c r="C41" s="205">
        <v>0.1</v>
      </c>
      <c r="D41">
        <v>8</v>
      </c>
      <c r="E41" s="210">
        <v>0.03</v>
      </c>
      <c r="F41">
        <v>192</v>
      </c>
      <c r="G41" s="314">
        <v>129</v>
      </c>
      <c r="H41" s="436">
        <v>27.68</v>
      </c>
    </row>
    <row r="42" spans="1:8" x14ac:dyDescent="0.25">
      <c r="A42">
        <v>2052</v>
      </c>
      <c r="B42">
        <v>16</v>
      </c>
      <c r="C42" s="205">
        <v>0.1</v>
      </c>
      <c r="D42">
        <v>16</v>
      </c>
      <c r="E42" s="210">
        <v>0.03</v>
      </c>
      <c r="F42">
        <v>198</v>
      </c>
      <c r="G42" s="314">
        <v>115</v>
      </c>
      <c r="H42" s="436">
        <v>27.57</v>
      </c>
    </row>
    <row r="43" spans="1:8" x14ac:dyDescent="0.25">
      <c r="A43">
        <v>68</v>
      </c>
      <c r="B43">
        <v>8</v>
      </c>
      <c r="C43" s="205">
        <v>0.15</v>
      </c>
      <c r="D43">
        <v>13</v>
      </c>
      <c r="E43" s="210">
        <v>2.5000000000000001E-2</v>
      </c>
      <c r="F43">
        <v>299</v>
      </c>
      <c r="G43" s="314">
        <v>176</v>
      </c>
      <c r="H43" s="436">
        <v>27.45</v>
      </c>
    </row>
    <row r="44" spans="1:8" x14ac:dyDescent="0.25">
      <c r="A44">
        <v>29</v>
      </c>
      <c r="B44">
        <v>8</v>
      </c>
      <c r="C44" s="205">
        <v>0.1</v>
      </c>
      <c r="D44">
        <v>14</v>
      </c>
      <c r="E44" s="210">
        <v>2.5000000000000001E-2</v>
      </c>
      <c r="F44">
        <v>291</v>
      </c>
      <c r="G44" s="314">
        <v>168</v>
      </c>
      <c r="H44" s="436">
        <v>27.39</v>
      </c>
    </row>
    <row r="45" spans="1:8" x14ac:dyDescent="0.25">
      <c r="A45">
        <v>2028</v>
      </c>
      <c r="B45">
        <v>16</v>
      </c>
      <c r="C45" s="205">
        <v>0.1</v>
      </c>
      <c r="D45">
        <v>8</v>
      </c>
      <c r="E45" s="210">
        <v>0.03</v>
      </c>
      <c r="F45">
        <v>198</v>
      </c>
      <c r="G45" s="314">
        <v>131</v>
      </c>
      <c r="H45" s="436">
        <v>27.19</v>
      </c>
    </row>
    <row r="46" spans="1:8" x14ac:dyDescent="0.25">
      <c r="A46">
        <v>771</v>
      </c>
      <c r="B46">
        <v>11</v>
      </c>
      <c r="C46" s="205">
        <v>0.1</v>
      </c>
      <c r="D46">
        <v>9</v>
      </c>
      <c r="E46" s="210">
        <v>0.03</v>
      </c>
      <c r="F46">
        <v>232</v>
      </c>
      <c r="G46" s="314">
        <v>157</v>
      </c>
      <c r="H46" s="436">
        <v>26.97</v>
      </c>
    </row>
    <row r="47" spans="1:8" x14ac:dyDescent="0.25">
      <c r="A47">
        <v>2278</v>
      </c>
      <c r="B47">
        <v>17</v>
      </c>
      <c r="C47" s="205">
        <v>0.1</v>
      </c>
      <c r="D47">
        <v>8</v>
      </c>
      <c r="E47" s="210">
        <v>0.02</v>
      </c>
      <c r="F47">
        <v>192</v>
      </c>
      <c r="G47" s="314">
        <v>137</v>
      </c>
      <c r="H47" s="436">
        <v>26.86</v>
      </c>
    </row>
    <row r="48" spans="1:8" x14ac:dyDescent="0.25">
      <c r="A48">
        <v>2284</v>
      </c>
      <c r="B48">
        <v>17</v>
      </c>
      <c r="C48" s="205">
        <v>0.1</v>
      </c>
      <c r="D48">
        <v>10</v>
      </c>
      <c r="E48" s="210">
        <v>0.02</v>
      </c>
      <c r="F48">
        <v>192</v>
      </c>
      <c r="G48" s="314">
        <v>136</v>
      </c>
      <c r="H48" s="436">
        <v>26.86</v>
      </c>
    </row>
    <row r="49" spans="1:8" x14ac:dyDescent="0.25">
      <c r="A49">
        <v>2045</v>
      </c>
      <c r="B49">
        <v>16</v>
      </c>
      <c r="C49" s="205">
        <v>0.1</v>
      </c>
      <c r="D49">
        <v>14</v>
      </c>
      <c r="E49" s="210">
        <v>2.5000000000000001E-2</v>
      </c>
      <c r="F49">
        <v>198</v>
      </c>
      <c r="G49" s="314">
        <v>127</v>
      </c>
      <c r="H49" s="436">
        <v>26.68</v>
      </c>
    </row>
    <row r="50" spans="1:8" x14ac:dyDescent="0.25">
      <c r="A50">
        <v>2039</v>
      </c>
      <c r="B50">
        <v>16</v>
      </c>
      <c r="C50" s="205">
        <v>0.1</v>
      </c>
      <c r="D50">
        <v>12</v>
      </c>
      <c r="E50" s="210">
        <v>2.5000000000000001E-2</v>
      </c>
      <c r="F50">
        <v>198</v>
      </c>
      <c r="G50" s="314">
        <v>129</v>
      </c>
      <c r="H50" s="436">
        <v>26.41</v>
      </c>
    </row>
    <row r="51" spans="1:8" x14ac:dyDescent="0.25">
      <c r="A51">
        <v>2303</v>
      </c>
      <c r="B51">
        <v>17</v>
      </c>
      <c r="C51" s="205">
        <v>0.1</v>
      </c>
      <c r="D51">
        <v>16</v>
      </c>
      <c r="E51" s="210">
        <v>2.5000000000000001E-2</v>
      </c>
      <c r="F51">
        <v>192</v>
      </c>
      <c r="G51" s="314">
        <v>119</v>
      </c>
      <c r="H51" s="436">
        <v>26.28</v>
      </c>
    </row>
    <row r="52" spans="1:8" x14ac:dyDescent="0.25">
      <c r="A52">
        <v>2291</v>
      </c>
      <c r="B52">
        <v>17</v>
      </c>
      <c r="C52" s="205">
        <v>0.1</v>
      </c>
      <c r="D52">
        <v>12</v>
      </c>
      <c r="E52" s="210">
        <v>2.5000000000000001E-2</v>
      </c>
      <c r="F52">
        <v>192</v>
      </c>
      <c r="G52" s="314">
        <v>125</v>
      </c>
      <c r="H52" s="436">
        <v>26.25</v>
      </c>
    </row>
    <row r="53" spans="1:8" x14ac:dyDescent="0.25">
      <c r="A53">
        <v>2285</v>
      </c>
      <c r="B53">
        <v>17</v>
      </c>
      <c r="C53" s="205">
        <v>0.1</v>
      </c>
      <c r="D53">
        <v>10</v>
      </c>
      <c r="E53" s="210">
        <v>2.5000000000000001E-2</v>
      </c>
      <c r="F53">
        <v>192</v>
      </c>
      <c r="G53" s="314">
        <v>128</v>
      </c>
      <c r="H53" s="436">
        <v>26.19</v>
      </c>
    </row>
    <row r="54" spans="1:8" x14ac:dyDescent="0.25">
      <c r="A54">
        <v>786</v>
      </c>
      <c r="B54">
        <v>11</v>
      </c>
      <c r="C54" s="205">
        <v>0.1</v>
      </c>
      <c r="D54">
        <v>14</v>
      </c>
      <c r="E54" s="210">
        <v>0.03</v>
      </c>
      <c r="F54">
        <v>232</v>
      </c>
      <c r="G54" s="314">
        <v>136</v>
      </c>
      <c r="H54" s="436">
        <v>26.08</v>
      </c>
    </row>
    <row r="55" spans="1:8" x14ac:dyDescent="0.25">
      <c r="A55">
        <v>1778</v>
      </c>
      <c r="B55">
        <v>15</v>
      </c>
      <c r="C55" s="205">
        <v>0.1</v>
      </c>
      <c r="D55">
        <v>9</v>
      </c>
      <c r="E55" s="210">
        <v>2.5000000000000001E-2</v>
      </c>
      <c r="F55">
        <v>201</v>
      </c>
      <c r="G55" s="314">
        <v>136</v>
      </c>
      <c r="H55" s="436">
        <v>26.07</v>
      </c>
    </row>
    <row r="56" spans="1:8" x14ac:dyDescent="0.25">
      <c r="A56">
        <v>2049</v>
      </c>
      <c r="B56">
        <v>16</v>
      </c>
      <c r="C56" s="205">
        <v>0.1</v>
      </c>
      <c r="D56">
        <v>15</v>
      </c>
      <c r="E56" s="210">
        <v>0.03</v>
      </c>
      <c r="F56">
        <v>198</v>
      </c>
      <c r="G56" s="314">
        <v>117</v>
      </c>
      <c r="H56" s="436">
        <v>25.99</v>
      </c>
    </row>
    <row r="57" spans="1:8" x14ac:dyDescent="0.25">
      <c r="A57">
        <v>2026</v>
      </c>
      <c r="B57">
        <v>16</v>
      </c>
      <c r="C57" s="205">
        <v>0.1</v>
      </c>
      <c r="D57">
        <v>8</v>
      </c>
      <c r="E57" s="210">
        <v>0.02</v>
      </c>
      <c r="F57">
        <v>198</v>
      </c>
      <c r="G57" s="314">
        <v>142</v>
      </c>
      <c r="H57" s="436">
        <v>25.88</v>
      </c>
    </row>
    <row r="58" spans="1:8" x14ac:dyDescent="0.25">
      <c r="A58">
        <v>2033</v>
      </c>
      <c r="B58">
        <v>16</v>
      </c>
      <c r="C58" s="205">
        <v>0.1</v>
      </c>
      <c r="D58">
        <v>10</v>
      </c>
      <c r="E58" s="210">
        <v>2.5000000000000001E-2</v>
      </c>
      <c r="F58">
        <v>198</v>
      </c>
      <c r="G58" s="314">
        <v>132</v>
      </c>
      <c r="H58" s="436">
        <v>25.58</v>
      </c>
    </row>
    <row r="59" spans="1:8" x14ac:dyDescent="0.25">
      <c r="A59">
        <v>1794</v>
      </c>
      <c r="B59">
        <v>15</v>
      </c>
      <c r="C59" s="205">
        <v>0.1</v>
      </c>
      <c r="D59">
        <v>14</v>
      </c>
      <c r="E59" s="210">
        <v>0.03</v>
      </c>
      <c r="F59">
        <v>201</v>
      </c>
      <c r="G59" s="314">
        <v>121</v>
      </c>
      <c r="H59" s="436">
        <v>25.5</v>
      </c>
    </row>
    <row r="60" spans="1:8" x14ac:dyDescent="0.25">
      <c r="A60">
        <v>65</v>
      </c>
      <c r="B60">
        <v>8</v>
      </c>
      <c r="C60" s="205">
        <v>0.15</v>
      </c>
      <c r="D60">
        <v>12</v>
      </c>
      <c r="E60" s="210">
        <v>2.5000000000000001E-2</v>
      </c>
      <c r="F60">
        <v>299</v>
      </c>
      <c r="G60" s="314">
        <v>178</v>
      </c>
      <c r="H60" s="436">
        <v>25.49</v>
      </c>
    </row>
    <row r="61" spans="1:8" x14ac:dyDescent="0.25">
      <c r="A61">
        <v>2032</v>
      </c>
      <c r="B61">
        <v>16</v>
      </c>
      <c r="C61" s="205">
        <v>0.1</v>
      </c>
      <c r="D61">
        <v>10</v>
      </c>
      <c r="E61" s="210">
        <v>0.02</v>
      </c>
      <c r="F61">
        <v>198</v>
      </c>
      <c r="G61" s="314">
        <v>141</v>
      </c>
      <c r="H61" s="436">
        <v>25.34</v>
      </c>
    </row>
    <row r="62" spans="1:8" x14ac:dyDescent="0.25">
      <c r="A62">
        <v>27</v>
      </c>
      <c r="B62">
        <v>8</v>
      </c>
      <c r="C62" s="205">
        <v>0.1</v>
      </c>
      <c r="D62">
        <v>13</v>
      </c>
      <c r="E62" s="210">
        <v>0.03</v>
      </c>
      <c r="F62">
        <v>291</v>
      </c>
      <c r="G62" s="314">
        <v>160</v>
      </c>
      <c r="H62" s="436">
        <v>25.32</v>
      </c>
    </row>
    <row r="63" spans="1:8" x14ac:dyDescent="0.25">
      <c r="A63">
        <v>2309</v>
      </c>
      <c r="B63">
        <v>17</v>
      </c>
      <c r="C63" s="205">
        <v>0.1</v>
      </c>
      <c r="D63">
        <v>18</v>
      </c>
      <c r="E63" s="210">
        <v>2.5000000000000001E-2</v>
      </c>
      <c r="F63">
        <v>192</v>
      </c>
      <c r="G63" s="314">
        <v>115</v>
      </c>
      <c r="H63" s="436">
        <v>25.2</v>
      </c>
    </row>
    <row r="64" spans="1:8" x14ac:dyDescent="0.25">
      <c r="A64">
        <v>2296</v>
      </c>
      <c r="B64">
        <v>17</v>
      </c>
      <c r="C64" s="205">
        <v>0.1</v>
      </c>
      <c r="D64">
        <v>14</v>
      </c>
      <c r="E64" s="210">
        <v>0.02</v>
      </c>
      <c r="F64">
        <v>192</v>
      </c>
      <c r="G64" s="314">
        <v>130</v>
      </c>
      <c r="H64" s="436">
        <v>25.13</v>
      </c>
    </row>
    <row r="65" spans="1:8" x14ac:dyDescent="0.25">
      <c r="A65">
        <v>2027</v>
      </c>
      <c r="B65">
        <v>16</v>
      </c>
      <c r="C65" s="205">
        <v>0.1</v>
      </c>
      <c r="D65">
        <v>8</v>
      </c>
      <c r="E65" s="210">
        <v>2.5000000000000001E-2</v>
      </c>
      <c r="F65">
        <v>198</v>
      </c>
      <c r="G65" s="314">
        <v>134</v>
      </c>
      <c r="H65" s="436">
        <v>24.98</v>
      </c>
    </row>
    <row r="66" spans="1:8" x14ac:dyDescent="0.25">
      <c r="A66">
        <v>1031</v>
      </c>
      <c r="B66">
        <v>12</v>
      </c>
      <c r="C66" s="205">
        <v>0.1</v>
      </c>
      <c r="D66">
        <v>12</v>
      </c>
      <c r="E66" s="210">
        <v>2.5000000000000001E-2</v>
      </c>
      <c r="F66">
        <v>223</v>
      </c>
      <c r="G66" s="314">
        <v>149</v>
      </c>
      <c r="H66" s="436">
        <v>24.96</v>
      </c>
    </row>
    <row r="67" spans="1:8" x14ac:dyDescent="0.25">
      <c r="A67">
        <v>785</v>
      </c>
      <c r="B67">
        <v>11</v>
      </c>
      <c r="C67" s="205">
        <v>0.1</v>
      </c>
      <c r="D67">
        <v>14</v>
      </c>
      <c r="E67" s="210">
        <v>2.5000000000000001E-2</v>
      </c>
      <c r="F67">
        <v>232</v>
      </c>
      <c r="G67" s="314">
        <v>147</v>
      </c>
      <c r="H67" s="436">
        <v>24.95</v>
      </c>
    </row>
    <row r="68" spans="1:8" x14ac:dyDescent="0.25">
      <c r="A68">
        <v>20</v>
      </c>
      <c r="B68">
        <v>8</v>
      </c>
      <c r="C68" s="205">
        <v>0.1</v>
      </c>
      <c r="D68">
        <v>11</v>
      </c>
      <c r="E68" s="210">
        <v>2.5000000000000001E-2</v>
      </c>
      <c r="F68">
        <v>291</v>
      </c>
      <c r="G68" s="314">
        <v>183</v>
      </c>
      <c r="H68" s="436">
        <v>24.86</v>
      </c>
    </row>
    <row r="69" spans="1:8" x14ac:dyDescent="0.25">
      <c r="A69">
        <v>41</v>
      </c>
      <c r="B69">
        <v>8</v>
      </c>
      <c r="C69" s="205">
        <v>0.1</v>
      </c>
      <c r="D69">
        <v>18</v>
      </c>
      <c r="E69" s="210">
        <v>2.5000000000000001E-2</v>
      </c>
      <c r="F69">
        <v>291</v>
      </c>
      <c r="G69" s="314">
        <v>154</v>
      </c>
      <c r="H69" s="436">
        <v>24.86</v>
      </c>
    </row>
    <row r="70" spans="1:8" x14ac:dyDescent="0.25">
      <c r="A70">
        <v>783</v>
      </c>
      <c r="B70">
        <v>11</v>
      </c>
      <c r="C70" s="205">
        <v>0.1</v>
      </c>
      <c r="D70">
        <v>13</v>
      </c>
      <c r="E70" s="210">
        <v>0.03</v>
      </c>
      <c r="F70">
        <v>232</v>
      </c>
      <c r="G70" s="314">
        <v>141</v>
      </c>
      <c r="H70" s="436">
        <v>24.76</v>
      </c>
    </row>
    <row r="71" spans="1:8" x14ac:dyDescent="0.25">
      <c r="A71">
        <v>2304</v>
      </c>
      <c r="B71">
        <v>17</v>
      </c>
      <c r="C71" s="205">
        <v>0.1</v>
      </c>
      <c r="D71">
        <v>16</v>
      </c>
      <c r="E71" s="210">
        <v>0.03</v>
      </c>
      <c r="F71">
        <v>192</v>
      </c>
      <c r="G71" s="314">
        <v>113</v>
      </c>
      <c r="H71" s="436">
        <v>24.76</v>
      </c>
    </row>
    <row r="72" spans="1:8" x14ac:dyDescent="0.25">
      <c r="A72">
        <v>2293</v>
      </c>
      <c r="B72">
        <v>17</v>
      </c>
      <c r="C72" s="205">
        <v>0.1</v>
      </c>
      <c r="D72">
        <v>13</v>
      </c>
      <c r="E72" s="210">
        <v>0.02</v>
      </c>
      <c r="F72">
        <v>192</v>
      </c>
      <c r="G72" s="314">
        <v>131</v>
      </c>
      <c r="H72" s="436">
        <v>24.74</v>
      </c>
    </row>
    <row r="73" spans="1:8" x14ac:dyDescent="0.25">
      <c r="A73">
        <v>1283</v>
      </c>
      <c r="B73">
        <v>13</v>
      </c>
      <c r="C73" s="205">
        <v>0.1</v>
      </c>
      <c r="D73">
        <v>12</v>
      </c>
      <c r="E73" s="210">
        <v>2.5000000000000001E-2</v>
      </c>
      <c r="F73">
        <v>213</v>
      </c>
      <c r="G73" s="314">
        <v>144</v>
      </c>
      <c r="H73" s="436">
        <v>24.73</v>
      </c>
    </row>
    <row r="74" spans="1:8" x14ac:dyDescent="0.25">
      <c r="A74">
        <v>2058</v>
      </c>
      <c r="B74">
        <v>16</v>
      </c>
      <c r="C74" s="205">
        <v>0.1</v>
      </c>
      <c r="D74">
        <v>18</v>
      </c>
      <c r="E74" s="210">
        <v>0.03</v>
      </c>
      <c r="F74">
        <v>198</v>
      </c>
      <c r="G74" s="314">
        <v>109</v>
      </c>
      <c r="H74" s="436">
        <v>24.73</v>
      </c>
    </row>
    <row r="75" spans="1:8" x14ac:dyDescent="0.25">
      <c r="A75">
        <v>782</v>
      </c>
      <c r="B75">
        <v>11</v>
      </c>
      <c r="C75" s="205">
        <v>0.1</v>
      </c>
      <c r="D75">
        <v>13</v>
      </c>
      <c r="E75" s="210">
        <v>2.5000000000000001E-2</v>
      </c>
      <c r="F75">
        <v>232</v>
      </c>
      <c r="G75" s="314">
        <v>152</v>
      </c>
      <c r="H75" s="436">
        <v>24.7</v>
      </c>
    </row>
    <row r="76" spans="1:8" x14ac:dyDescent="0.25">
      <c r="A76">
        <v>71</v>
      </c>
      <c r="B76">
        <v>8</v>
      </c>
      <c r="C76" s="205">
        <v>0.15</v>
      </c>
      <c r="D76">
        <v>14</v>
      </c>
      <c r="E76" s="210">
        <v>2.5000000000000001E-2</v>
      </c>
      <c r="F76">
        <v>299</v>
      </c>
      <c r="G76" s="314">
        <v>168</v>
      </c>
      <c r="H76" s="436">
        <v>24.66</v>
      </c>
    </row>
    <row r="77" spans="1:8" x14ac:dyDescent="0.25">
      <c r="A77">
        <v>1275</v>
      </c>
      <c r="B77">
        <v>13</v>
      </c>
      <c r="C77" s="205">
        <v>0.1</v>
      </c>
      <c r="D77">
        <v>9</v>
      </c>
      <c r="E77" s="210">
        <v>0.03</v>
      </c>
      <c r="F77">
        <v>213</v>
      </c>
      <c r="G77" s="314">
        <v>143</v>
      </c>
      <c r="H77" s="436">
        <v>24.64</v>
      </c>
    </row>
    <row r="78" spans="1:8" x14ac:dyDescent="0.25">
      <c r="A78">
        <v>2279</v>
      </c>
      <c r="B78">
        <v>17</v>
      </c>
      <c r="C78" s="205">
        <v>0.1</v>
      </c>
      <c r="D78">
        <v>8</v>
      </c>
      <c r="E78" s="210">
        <v>2.5000000000000001E-2</v>
      </c>
      <c r="F78">
        <v>192</v>
      </c>
      <c r="G78" s="314">
        <v>130</v>
      </c>
      <c r="H78" s="436">
        <v>24.62</v>
      </c>
    </row>
    <row r="79" spans="1:8" x14ac:dyDescent="0.25">
      <c r="A79">
        <v>2051</v>
      </c>
      <c r="B79">
        <v>16</v>
      </c>
      <c r="C79" s="205">
        <v>0.1</v>
      </c>
      <c r="D79">
        <v>16</v>
      </c>
      <c r="E79" s="210">
        <v>2.5000000000000001E-2</v>
      </c>
      <c r="F79">
        <v>198</v>
      </c>
      <c r="G79" s="314">
        <v>121</v>
      </c>
      <c r="H79" s="436">
        <v>24.58</v>
      </c>
    </row>
    <row r="80" spans="1:8" x14ac:dyDescent="0.25">
      <c r="A80">
        <v>2534</v>
      </c>
      <c r="B80">
        <v>18</v>
      </c>
      <c r="C80" s="205">
        <v>0.1</v>
      </c>
      <c r="D80">
        <v>9</v>
      </c>
      <c r="E80" s="210">
        <v>2.5000000000000001E-2</v>
      </c>
      <c r="F80">
        <v>184</v>
      </c>
      <c r="G80" s="314">
        <v>124</v>
      </c>
      <c r="H80" s="436">
        <v>24.54</v>
      </c>
    </row>
    <row r="81" spans="1:8" x14ac:dyDescent="0.25">
      <c r="A81">
        <v>24</v>
      </c>
      <c r="B81">
        <v>8</v>
      </c>
      <c r="C81" s="205">
        <v>0.1</v>
      </c>
      <c r="D81">
        <v>12</v>
      </c>
      <c r="E81" s="210">
        <v>0.03</v>
      </c>
      <c r="F81">
        <v>291</v>
      </c>
      <c r="G81" s="314">
        <v>162</v>
      </c>
      <c r="H81" s="436">
        <v>24.37</v>
      </c>
    </row>
    <row r="82" spans="1:8" x14ac:dyDescent="0.25">
      <c r="A82">
        <v>2055</v>
      </c>
      <c r="B82">
        <v>16</v>
      </c>
      <c r="C82" s="205">
        <v>0.1</v>
      </c>
      <c r="D82">
        <v>17</v>
      </c>
      <c r="E82" s="210">
        <v>0.03</v>
      </c>
      <c r="F82">
        <v>198</v>
      </c>
      <c r="G82" s="314">
        <v>112</v>
      </c>
      <c r="H82" s="436">
        <v>24.36</v>
      </c>
    </row>
    <row r="83" spans="1:8" x14ac:dyDescent="0.25">
      <c r="A83">
        <v>30</v>
      </c>
      <c r="B83">
        <v>8</v>
      </c>
      <c r="C83" s="205">
        <v>0.1</v>
      </c>
      <c r="D83">
        <v>14</v>
      </c>
      <c r="E83" s="210">
        <v>0.03</v>
      </c>
      <c r="F83">
        <v>291</v>
      </c>
      <c r="G83" s="314">
        <v>152</v>
      </c>
      <c r="H83" s="436">
        <v>24.32</v>
      </c>
    </row>
    <row r="84" spans="1:8" x14ac:dyDescent="0.25">
      <c r="A84">
        <v>267</v>
      </c>
      <c r="B84">
        <v>9</v>
      </c>
      <c r="C84" s="205">
        <v>0.1</v>
      </c>
      <c r="D84">
        <v>9</v>
      </c>
      <c r="E84" s="210">
        <v>0.03</v>
      </c>
      <c r="F84">
        <v>262</v>
      </c>
      <c r="G84" s="314">
        <v>173</v>
      </c>
      <c r="H84" s="436">
        <v>24.32</v>
      </c>
    </row>
    <row r="85" spans="1:8" x14ac:dyDescent="0.25">
      <c r="A85">
        <v>1782</v>
      </c>
      <c r="B85">
        <v>15</v>
      </c>
      <c r="C85" s="205">
        <v>0.1</v>
      </c>
      <c r="D85">
        <v>10</v>
      </c>
      <c r="E85" s="210">
        <v>0.03</v>
      </c>
      <c r="F85">
        <v>201</v>
      </c>
      <c r="G85" s="314">
        <v>129</v>
      </c>
      <c r="H85" s="436">
        <v>24.16</v>
      </c>
    </row>
    <row r="86" spans="1:8" x14ac:dyDescent="0.25">
      <c r="A86">
        <v>1800</v>
      </c>
      <c r="B86">
        <v>15</v>
      </c>
      <c r="C86" s="205">
        <v>0.1</v>
      </c>
      <c r="D86">
        <v>16</v>
      </c>
      <c r="E86" s="210">
        <v>0.03</v>
      </c>
      <c r="F86">
        <v>201</v>
      </c>
      <c r="G86" s="314">
        <v>116</v>
      </c>
      <c r="H86" s="436">
        <v>24.16</v>
      </c>
    </row>
    <row r="87" spans="1:8" x14ac:dyDescent="0.25">
      <c r="A87">
        <v>530</v>
      </c>
      <c r="B87">
        <v>10</v>
      </c>
      <c r="C87" s="205">
        <v>0.1</v>
      </c>
      <c r="D87">
        <v>13</v>
      </c>
      <c r="E87" s="210">
        <v>2.5000000000000001E-2</v>
      </c>
      <c r="F87">
        <v>248</v>
      </c>
      <c r="G87" s="314">
        <v>158</v>
      </c>
      <c r="H87" s="436">
        <v>24.15</v>
      </c>
    </row>
    <row r="88" spans="1:8" x14ac:dyDescent="0.25">
      <c r="A88">
        <v>533</v>
      </c>
      <c r="B88">
        <v>10</v>
      </c>
      <c r="C88" s="205">
        <v>0.1</v>
      </c>
      <c r="D88">
        <v>14</v>
      </c>
      <c r="E88" s="210">
        <v>2.5000000000000001E-2</v>
      </c>
      <c r="F88">
        <v>248</v>
      </c>
      <c r="G88" s="314">
        <v>153</v>
      </c>
      <c r="H88" s="436">
        <v>24.14</v>
      </c>
    </row>
    <row r="89" spans="1:8" x14ac:dyDescent="0.25">
      <c r="A89">
        <v>1023</v>
      </c>
      <c r="B89">
        <v>12</v>
      </c>
      <c r="C89" s="205">
        <v>0.1</v>
      </c>
      <c r="D89">
        <v>9</v>
      </c>
      <c r="E89" s="210">
        <v>0.03</v>
      </c>
      <c r="F89">
        <v>223</v>
      </c>
      <c r="G89" s="314">
        <v>148</v>
      </c>
      <c r="H89" s="436">
        <v>24.07</v>
      </c>
    </row>
    <row r="90" spans="1:8" x14ac:dyDescent="0.25">
      <c r="A90">
        <v>2041</v>
      </c>
      <c r="B90">
        <v>16</v>
      </c>
      <c r="C90" s="205">
        <v>0.1</v>
      </c>
      <c r="D90">
        <v>13</v>
      </c>
      <c r="E90" s="210">
        <v>0.02</v>
      </c>
      <c r="F90">
        <v>198</v>
      </c>
      <c r="G90" s="314">
        <v>136</v>
      </c>
      <c r="H90" s="436">
        <v>24.05</v>
      </c>
    </row>
    <row r="91" spans="1:8" x14ac:dyDescent="0.25">
      <c r="A91">
        <v>2292</v>
      </c>
      <c r="B91">
        <v>17</v>
      </c>
      <c r="C91" s="205">
        <v>0.1</v>
      </c>
      <c r="D91">
        <v>12</v>
      </c>
      <c r="E91" s="210">
        <v>0.03</v>
      </c>
      <c r="F91">
        <v>192</v>
      </c>
      <c r="G91" s="314">
        <v>121</v>
      </c>
      <c r="H91" s="436">
        <v>24.03</v>
      </c>
    </row>
    <row r="92" spans="1:8" x14ac:dyDescent="0.25">
      <c r="A92">
        <v>2302</v>
      </c>
      <c r="B92">
        <v>17</v>
      </c>
      <c r="C92" s="205">
        <v>0.1</v>
      </c>
      <c r="D92">
        <v>16</v>
      </c>
      <c r="E92" s="210">
        <v>0.02</v>
      </c>
      <c r="F92">
        <v>192</v>
      </c>
      <c r="G92" s="314">
        <v>125</v>
      </c>
      <c r="H92" s="436">
        <v>24.01</v>
      </c>
    </row>
    <row r="93" spans="1:8" x14ac:dyDescent="0.25">
      <c r="A93">
        <v>2538</v>
      </c>
      <c r="B93">
        <v>18</v>
      </c>
      <c r="C93" s="205">
        <v>0.1</v>
      </c>
      <c r="D93">
        <v>10</v>
      </c>
      <c r="E93" s="210">
        <v>0.03</v>
      </c>
      <c r="F93">
        <v>184</v>
      </c>
      <c r="G93" s="314">
        <v>119</v>
      </c>
      <c r="H93" s="436">
        <v>24.01</v>
      </c>
    </row>
    <row r="94" spans="1:8" x14ac:dyDescent="0.25">
      <c r="A94">
        <v>2040</v>
      </c>
      <c r="B94">
        <v>16</v>
      </c>
      <c r="C94" s="205">
        <v>0.1</v>
      </c>
      <c r="D94">
        <v>12</v>
      </c>
      <c r="E94" s="210">
        <v>0.03</v>
      </c>
      <c r="F94">
        <v>198</v>
      </c>
      <c r="G94" s="314">
        <v>122</v>
      </c>
      <c r="H94" s="436">
        <v>23.96</v>
      </c>
    </row>
    <row r="95" spans="1:8" x14ac:dyDescent="0.25">
      <c r="A95">
        <v>779</v>
      </c>
      <c r="B95">
        <v>11</v>
      </c>
      <c r="C95" s="205">
        <v>0.1</v>
      </c>
      <c r="D95">
        <v>12</v>
      </c>
      <c r="E95" s="210">
        <v>2.5000000000000001E-2</v>
      </c>
      <c r="F95">
        <v>232</v>
      </c>
      <c r="G95" s="314">
        <v>153</v>
      </c>
      <c r="H95" s="436">
        <v>23.89</v>
      </c>
    </row>
    <row r="96" spans="1:8" x14ac:dyDescent="0.25">
      <c r="A96">
        <v>2057</v>
      </c>
      <c r="B96">
        <v>16</v>
      </c>
      <c r="C96" s="205">
        <v>0.1</v>
      </c>
      <c r="D96">
        <v>18</v>
      </c>
      <c r="E96" s="210">
        <v>2.5000000000000001E-2</v>
      </c>
      <c r="F96">
        <v>198</v>
      </c>
      <c r="G96" s="314">
        <v>117</v>
      </c>
      <c r="H96" s="436">
        <v>23.86</v>
      </c>
    </row>
    <row r="97" spans="1:8" x14ac:dyDescent="0.25">
      <c r="A97">
        <v>1787</v>
      </c>
      <c r="B97">
        <v>15</v>
      </c>
      <c r="C97" s="205">
        <v>0.1</v>
      </c>
      <c r="D97">
        <v>12</v>
      </c>
      <c r="E97" s="210">
        <v>2.5000000000000001E-2</v>
      </c>
      <c r="F97">
        <v>201</v>
      </c>
      <c r="G97" s="314">
        <v>131</v>
      </c>
      <c r="H97" s="436">
        <v>23.75</v>
      </c>
    </row>
    <row r="98" spans="1:8" x14ac:dyDescent="0.25">
      <c r="A98">
        <v>2277</v>
      </c>
      <c r="B98">
        <v>17</v>
      </c>
      <c r="C98" s="205">
        <v>0.1</v>
      </c>
      <c r="D98">
        <v>7</v>
      </c>
      <c r="E98" s="210">
        <v>0.03</v>
      </c>
      <c r="F98">
        <v>192</v>
      </c>
      <c r="G98" s="314">
        <v>133</v>
      </c>
      <c r="H98" s="436">
        <v>23.66</v>
      </c>
    </row>
    <row r="99" spans="1:8" x14ac:dyDescent="0.25">
      <c r="A99">
        <v>2275</v>
      </c>
      <c r="B99">
        <v>17</v>
      </c>
      <c r="C99" s="205">
        <v>0.1</v>
      </c>
      <c r="D99">
        <v>7</v>
      </c>
      <c r="E99" s="210">
        <v>0.02</v>
      </c>
      <c r="F99">
        <v>192</v>
      </c>
      <c r="G99" s="314">
        <v>138</v>
      </c>
      <c r="H99" s="436">
        <v>23.64</v>
      </c>
    </row>
    <row r="100" spans="1:8" x14ac:dyDescent="0.25">
      <c r="A100">
        <v>25</v>
      </c>
      <c r="B100">
        <v>8</v>
      </c>
      <c r="C100" s="205">
        <v>0.1</v>
      </c>
      <c r="D100">
        <v>13</v>
      </c>
      <c r="E100" s="210">
        <v>0.02</v>
      </c>
      <c r="F100">
        <v>291</v>
      </c>
      <c r="G100" s="314">
        <v>184</v>
      </c>
      <c r="H100" s="436">
        <v>23.61</v>
      </c>
    </row>
    <row r="101" spans="1:8" x14ac:dyDescent="0.25">
      <c r="A101">
        <v>69</v>
      </c>
      <c r="B101">
        <v>8</v>
      </c>
      <c r="C101" s="205">
        <v>0.15</v>
      </c>
      <c r="D101">
        <v>13</v>
      </c>
      <c r="E101" s="210">
        <v>0.03</v>
      </c>
      <c r="F101">
        <v>299</v>
      </c>
      <c r="G101" s="314">
        <v>162</v>
      </c>
      <c r="H101" s="436">
        <v>23.61</v>
      </c>
    </row>
    <row r="102" spans="1:8" x14ac:dyDescent="0.25">
      <c r="A102">
        <v>1274</v>
      </c>
      <c r="B102">
        <v>13</v>
      </c>
      <c r="C102" s="205">
        <v>0.1</v>
      </c>
      <c r="D102">
        <v>9</v>
      </c>
      <c r="E102" s="210">
        <v>2.5000000000000001E-2</v>
      </c>
      <c r="F102">
        <v>213</v>
      </c>
      <c r="G102" s="314">
        <v>150</v>
      </c>
      <c r="H102" s="436">
        <v>23.59</v>
      </c>
    </row>
    <row r="103" spans="1:8" x14ac:dyDescent="0.25">
      <c r="A103">
        <v>59</v>
      </c>
      <c r="B103">
        <v>8</v>
      </c>
      <c r="C103" s="205">
        <v>0.15</v>
      </c>
      <c r="D103">
        <v>10</v>
      </c>
      <c r="E103" s="210">
        <v>2.5000000000000001E-2</v>
      </c>
      <c r="F103">
        <v>299</v>
      </c>
      <c r="G103" s="314">
        <v>191</v>
      </c>
      <c r="H103" s="436">
        <v>23.54</v>
      </c>
    </row>
    <row r="104" spans="1:8" x14ac:dyDescent="0.25">
      <c r="A104">
        <v>517</v>
      </c>
      <c r="B104">
        <v>10</v>
      </c>
      <c r="C104" s="205">
        <v>0.1</v>
      </c>
      <c r="D104">
        <v>9</v>
      </c>
      <c r="E104" s="210">
        <v>0.02</v>
      </c>
      <c r="F104">
        <v>248</v>
      </c>
      <c r="G104" s="314">
        <v>178</v>
      </c>
      <c r="H104" s="436">
        <v>23.45</v>
      </c>
    </row>
    <row r="105" spans="1:8" x14ac:dyDescent="0.25">
      <c r="A105">
        <v>1776</v>
      </c>
      <c r="B105">
        <v>15</v>
      </c>
      <c r="C105" s="205">
        <v>0.1</v>
      </c>
      <c r="D105">
        <v>8</v>
      </c>
      <c r="E105" s="210">
        <v>0.03</v>
      </c>
      <c r="F105">
        <v>201</v>
      </c>
      <c r="G105" s="314">
        <v>134</v>
      </c>
      <c r="H105" s="436">
        <v>23.45</v>
      </c>
    </row>
    <row r="106" spans="1:8" x14ac:dyDescent="0.25">
      <c r="A106">
        <v>2533</v>
      </c>
      <c r="B106">
        <v>18</v>
      </c>
      <c r="C106" s="205">
        <v>0.1</v>
      </c>
      <c r="D106">
        <v>9</v>
      </c>
      <c r="E106" s="210">
        <v>0.02</v>
      </c>
      <c r="F106">
        <v>184</v>
      </c>
      <c r="G106" s="314">
        <v>130</v>
      </c>
      <c r="H106" s="436">
        <v>23.41</v>
      </c>
    </row>
    <row r="107" spans="1:8" x14ac:dyDescent="0.25">
      <c r="A107">
        <v>2276</v>
      </c>
      <c r="B107">
        <v>17</v>
      </c>
      <c r="C107" s="205">
        <v>0.1</v>
      </c>
      <c r="D107">
        <v>7</v>
      </c>
      <c r="E107" s="210">
        <v>2.5000000000000001E-2</v>
      </c>
      <c r="F107">
        <v>192</v>
      </c>
      <c r="G107" s="314">
        <v>135</v>
      </c>
      <c r="H107" s="436">
        <v>23.4</v>
      </c>
    </row>
    <row r="108" spans="1:8" x14ac:dyDescent="0.25">
      <c r="A108">
        <v>1034</v>
      </c>
      <c r="B108">
        <v>12</v>
      </c>
      <c r="C108" s="205">
        <v>0.1</v>
      </c>
      <c r="D108">
        <v>13</v>
      </c>
      <c r="E108" s="210">
        <v>2.5000000000000001E-2</v>
      </c>
      <c r="F108">
        <v>223</v>
      </c>
      <c r="G108" s="314">
        <v>148</v>
      </c>
      <c r="H108" s="436">
        <v>23.37</v>
      </c>
    </row>
    <row r="109" spans="1:8" x14ac:dyDescent="0.25">
      <c r="A109">
        <v>2308</v>
      </c>
      <c r="B109">
        <v>17</v>
      </c>
      <c r="C109" s="205">
        <v>0.1</v>
      </c>
      <c r="D109">
        <v>18</v>
      </c>
      <c r="E109" s="210">
        <v>0.02</v>
      </c>
      <c r="F109">
        <v>192</v>
      </c>
      <c r="G109" s="314">
        <v>121</v>
      </c>
      <c r="H109" s="436">
        <v>23.35</v>
      </c>
    </row>
    <row r="110" spans="1:8" x14ac:dyDescent="0.25">
      <c r="A110">
        <v>534</v>
      </c>
      <c r="B110">
        <v>10</v>
      </c>
      <c r="C110" s="205">
        <v>0.1</v>
      </c>
      <c r="D110">
        <v>14</v>
      </c>
      <c r="E110" s="210">
        <v>0.03</v>
      </c>
      <c r="F110">
        <v>248</v>
      </c>
      <c r="G110" s="314">
        <v>141</v>
      </c>
      <c r="H110" s="436">
        <v>23.25</v>
      </c>
    </row>
    <row r="111" spans="1:8" x14ac:dyDescent="0.25">
      <c r="A111">
        <v>1302</v>
      </c>
      <c r="B111">
        <v>13</v>
      </c>
      <c r="C111" s="205">
        <v>0.1</v>
      </c>
      <c r="D111">
        <v>18</v>
      </c>
      <c r="E111" s="210">
        <v>0.03</v>
      </c>
      <c r="F111">
        <v>213</v>
      </c>
      <c r="G111" s="314">
        <v>121</v>
      </c>
      <c r="H111" s="436">
        <v>23.23</v>
      </c>
    </row>
    <row r="112" spans="1:8" x14ac:dyDescent="0.25">
      <c r="A112">
        <v>2044</v>
      </c>
      <c r="B112">
        <v>16</v>
      </c>
      <c r="C112" s="205">
        <v>0.1</v>
      </c>
      <c r="D112">
        <v>14</v>
      </c>
      <c r="E112" s="210">
        <v>0.02</v>
      </c>
      <c r="F112">
        <v>198</v>
      </c>
      <c r="G112" s="314">
        <v>135</v>
      </c>
      <c r="H112" s="436">
        <v>23.22</v>
      </c>
    </row>
    <row r="113" spans="1:8" x14ac:dyDescent="0.25">
      <c r="A113">
        <v>1286</v>
      </c>
      <c r="B113">
        <v>13</v>
      </c>
      <c r="C113" s="205">
        <v>0.1</v>
      </c>
      <c r="D113">
        <v>13</v>
      </c>
      <c r="E113" s="210">
        <v>2.5000000000000001E-2</v>
      </c>
      <c r="F113">
        <v>213</v>
      </c>
      <c r="G113" s="314">
        <v>143</v>
      </c>
      <c r="H113" s="436">
        <v>23.21</v>
      </c>
    </row>
    <row r="114" spans="1:8" x14ac:dyDescent="0.25">
      <c r="A114">
        <v>2036</v>
      </c>
      <c r="B114">
        <v>16</v>
      </c>
      <c r="C114" s="205">
        <v>0.1</v>
      </c>
      <c r="D114">
        <v>11</v>
      </c>
      <c r="E114" s="210">
        <v>2.5000000000000001E-2</v>
      </c>
      <c r="F114">
        <v>198</v>
      </c>
      <c r="G114" s="314">
        <v>130</v>
      </c>
      <c r="H114" s="436">
        <v>23.15</v>
      </c>
    </row>
    <row r="115" spans="1:8" x14ac:dyDescent="0.25">
      <c r="A115">
        <v>2022</v>
      </c>
      <c r="B115">
        <v>16</v>
      </c>
      <c r="C115" s="205">
        <v>0.1</v>
      </c>
      <c r="D115">
        <v>6</v>
      </c>
      <c r="E115" s="210">
        <v>0.03</v>
      </c>
      <c r="F115">
        <v>198</v>
      </c>
      <c r="G115" s="314">
        <v>141</v>
      </c>
      <c r="H115" s="436">
        <v>23.09</v>
      </c>
    </row>
    <row r="116" spans="1:8" x14ac:dyDescent="0.25">
      <c r="A116">
        <v>2299</v>
      </c>
      <c r="B116">
        <v>17</v>
      </c>
      <c r="C116" s="205">
        <v>0.1</v>
      </c>
      <c r="D116">
        <v>15</v>
      </c>
      <c r="E116" s="210">
        <v>0.02</v>
      </c>
      <c r="F116">
        <v>192</v>
      </c>
      <c r="G116" s="314">
        <v>126</v>
      </c>
      <c r="H116" s="436">
        <v>23.09</v>
      </c>
    </row>
    <row r="117" spans="1:8" x14ac:dyDescent="0.25">
      <c r="A117">
        <v>15</v>
      </c>
      <c r="B117">
        <v>8</v>
      </c>
      <c r="C117" s="205">
        <v>0.1</v>
      </c>
      <c r="D117">
        <v>9</v>
      </c>
      <c r="E117" s="210">
        <v>0.03</v>
      </c>
      <c r="F117">
        <v>291</v>
      </c>
      <c r="G117" s="314">
        <v>189</v>
      </c>
      <c r="H117" s="436">
        <v>23.07</v>
      </c>
    </row>
    <row r="118" spans="1:8" x14ac:dyDescent="0.25">
      <c r="A118">
        <v>2050</v>
      </c>
      <c r="B118">
        <v>16</v>
      </c>
      <c r="C118" s="205">
        <v>0.1</v>
      </c>
      <c r="D118">
        <v>16</v>
      </c>
      <c r="E118" s="210">
        <v>0.02</v>
      </c>
      <c r="F118">
        <v>198</v>
      </c>
      <c r="G118" s="314">
        <v>129</v>
      </c>
      <c r="H118" s="436">
        <v>23.05</v>
      </c>
    </row>
    <row r="119" spans="1:8" x14ac:dyDescent="0.25">
      <c r="A119">
        <v>60</v>
      </c>
      <c r="B119">
        <v>8</v>
      </c>
      <c r="C119" s="205">
        <v>0.15</v>
      </c>
      <c r="D119">
        <v>10</v>
      </c>
      <c r="E119" s="210">
        <v>0.03</v>
      </c>
      <c r="F119">
        <v>299</v>
      </c>
      <c r="G119" s="314">
        <v>181</v>
      </c>
      <c r="H119" s="436">
        <v>22.97</v>
      </c>
    </row>
    <row r="120" spans="1:8" x14ac:dyDescent="0.25">
      <c r="A120">
        <v>2300</v>
      </c>
      <c r="B120">
        <v>17</v>
      </c>
      <c r="C120" s="205">
        <v>0.1</v>
      </c>
      <c r="D120">
        <v>15</v>
      </c>
      <c r="E120" s="210">
        <v>2.5000000000000001E-2</v>
      </c>
      <c r="F120">
        <v>192</v>
      </c>
      <c r="G120" s="314">
        <v>120</v>
      </c>
      <c r="H120" s="436">
        <v>22.96</v>
      </c>
    </row>
    <row r="121" spans="1:8" x14ac:dyDescent="0.25">
      <c r="A121">
        <v>770</v>
      </c>
      <c r="B121">
        <v>11</v>
      </c>
      <c r="C121" s="205">
        <v>0.1</v>
      </c>
      <c r="D121">
        <v>9</v>
      </c>
      <c r="E121" s="210">
        <v>2.5000000000000001E-2</v>
      </c>
      <c r="F121">
        <v>232</v>
      </c>
      <c r="G121" s="314">
        <v>165</v>
      </c>
      <c r="H121" s="436">
        <v>22.93</v>
      </c>
    </row>
    <row r="122" spans="1:8" x14ac:dyDescent="0.25">
      <c r="A122">
        <v>1790</v>
      </c>
      <c r="B122">
        <v>15</v>
      </c>
      <c r="C122" s="205">
        <v>0.1</v>
      </c>
      <c r="D122">
        <v>13</v>
      </c>
      <c r="E122" s="210">
        <v>2.5000000000000001E-2</v>
      </c>
      <c r="F122">
        <v>201</v>
      </c>
      <c r="G122" s="314">
        <v>130</v>
      </c>
      <c r="H122" s="436">
        <v>22.86</v>
      </c>
    </row>
    <row r="123" spans="1:8" x14ac:dyDescent="0.25">
      <c r="A123">
        <v>22</v>
      </c>
      <c r="B123">
        <v>8</v>
      </c>
      <c r="C123" s="205">
        <v>0.1</v>
      </c>
      <c r="D123">
        <v>12</v>
      </c>
      <c r="E123" s="210">
        <v>0.02</v>
      </c>
      <c r="F123">
        <v>291</v>
      </c>
      <c r="G123" s="314">
        <v>188</v>
      </c>
      <c r="H123" s="436">
        <v>22.83</v>
      </c>
    </row>
    <row r="124" spans="1:8" x14ac:dyDescent="0.25">
      <c r="A124">
        <v>1287</v>
      </c>
      <c r="B124">
        <v>13</v>
      </c>
      <c r="C124" s="205">
        <v>0.1</v>
      </c>
      <c r="D124">
        <v>13</v>
      </c>
      <c r="E124" s="210">
        <v>0.03</v>
      </c>
      <c r="F124">
        <v>213</v>
      </c>
      <c r="G124" s="314">
        <v>133</v>
      </c>
      <c r="H124" s="436">
        <v>22.82</v>
      </c>
    </row>
    <row r="125" spans="1:8" x14ac:dyDescent="0.25">
      <c r="A125">
        <v>1775</v>
      </c>
      <c r="B125">
        <v>15</v>
      </c>
      <c r="C125" s="205">
        <v>0.1</v>
      </c>
      <c r="D125">
        <v>8</v>
      </c>
      <c r="E125" s="210">
        <v>2.5000000000000001E-2</v>
      </c>
      <c r="F125">
        <v>201</v>
      </c>
      <c r="G125" s="314">
        <v>137</v>
      </c>
      <c r="H125" s="436">
        <v>22.82</v>
      </c>
    </row>
    <row r="126" spans="1:8" x14ac:dyDescent="0.25">
      <c r="A126">
        <v>1022</v>
      </c>
      <c r="B126">
        <v>12</v>
      </c>
      <c r="C126" s="205">
        <v>0.1</v>
      </c>
      <c r="D126">
        <v>9</v>
      </c>
      <c r="E126" s="210">
        <v>2.5000000000000001E-2</v>
      </c>
      <c r="F126">
        <v>223</v>
      </c>
      <c r="G126" s="314">
        <v>155</v>
      </c>
      <c r="H126" s="436">
        <v>22.8</v>
      </c>
    </row>
    <row r="127" spans="1:8" x14ac:dyDescent="0.25">
      <c r="A127">
        <v>1791</v>
      </c>
      <c r="B127">
        <v>15</v>
      </c>
      <c r="C127" s="205">
        <v>0.1</v>
      </c>
      <c r="D127">
        <v>13</v>
      </c>
      <c r="E127" s="210">
        <v>0.03</v>
      </c>
      <c r="F127">
        <v>201</v>
      </c>
      <c r="G127" s="314">
        <v>122</v>
      </c>
      <c r="H127" s="436">
        <v>22.74</v>
      </c>
    </row>
    <row r="128" spans="1:8" x14ac:dyDescent="0.25">
      <c r="A128">
        <v>1793</v>
      </c>
      <c r="B128">
        <v>15</v>
      </c>
      <c r="C128" s="205">
        <v>0.1</v>
      </c>
      <c r="D128">
        <v>14</v>
      </c>
      <c r="E128" s="210">
        <v>2.5000000000000001E-2</v>
      </c>
      <c r="F128">
        <v>201</v>
      </c>
      <c r="G128" s="314">
        <v>129</v>
      </c>
      <c r="H128" s="436">
        <v>22.74</v>
      </c>
    </row>
    <row r="129" spans="1:8" x14ac:dyDescent="0.25">
      <c r="A129">
        <v>2288</v>
      </c>
      <c r="B129">
        <v>17</v>
      </c>
      <c r="C129" s="205">
        <v>0.1</v>
      </c>
      <c r="D129">
        <v>11</v>
      </c>
      <c r="E129" s="210">
        <v>2.5000000000000001E-2</v>
      </c>
      <c r="F129">
        <v>192</v>
      </c>
      <c r="G129" s="314">
        <v>125</v>
      </c>
      <c r="H129" s="436">
        <v>22.74</v>
      </c>
    </row>
    <row r="130" spans="1:8" x14ac:dyDescent="0.25">
      <c r="A130">
        <v>1806</v>
      </c>
      <c r="B130">
        <v>15</v>
      </c>
      <c r="C130" s="205">
        <v>0.1</v>
      </c>
      <c r="D130">
        <v>18</v>
      </c>
      <c r="E130" s="210">
        <v>0.03</v>
      </c>
      <c r="F130">
        <v>201</v>
      </c>
      <c r="G130" s="314">
        <v>111</v>
      </c>
      <c r="H130" s="436">
        <v>22.73</v>
      </c>
    </row>
    <row r="131" spans="1:8" x14ac:dyDescent="0.25">
      <c r="A131">
        <v>2037</v>
      </c>
      <c r="B131">
        <v>16</v>
      </c>
      <c r="C131" s="205">
        <v>0.1</v>
      </c>
      <c r="D131">
        <v>11</v>
      </c>
      <c r="E131" s="210">
        <v>0.03</v>
      </c>
      <c r="F131">
        <v>198</v>
      </c>
      <c r="G131" s="314">
        <v>122</v>
      </c>
      <c r="H131" s="436">
        <v>22.71</v>
      </c>
    </row>
    <row r="132" spans="1:8" x14ac:dyDescent="0.25">
      <c r="A132">
        <v>2021</v>
      </c>
      <c r="B132">
        <v>16</v>
      </c>
      <c r="C132" s="205">
        <v>0.1</v>
      </c>
      <c r="D132">
        <v>6</v>
      </c>
      <c r="E132" s="210">
        <v>2.5000000000000001E-2</v>
      </c>
      <c r="F132">
        <v>198</v>
      </c>
      <c r="G132" s="314">
        <v>144</v>
      </c>
      <c r="H132" s="436">
        <v>22.7</v>
      </c>
    </row>
    <row r="133" spans="1:8" x14ac:dyDescent="0.25">
      <c r="A133">
        <v>2301</v>
      </c>
      <c r="B133">
        <v>17</v>
      </c>
      <c r="C133" s="205">
        <v>0.1</v>
      </c>
      <c r="D133">
        <v>15</v>
      </c>
      <c r="E133" s="210">
        <v>0.03</v>
      </c>
      <c r="F133">
        <v>192</v>
      </c>
      <c r="G133" s="314">
        <v>114</v>
      </c>
      <c r="H133" s="436">
        <v>22.7</v>
      </c>
    </row>
    <row r="134" spans="1:8" x14ac:dyDescent="0.25">
      <c r="A134">
        <v>2532</v>
      </c>
      <c r="B134">
        <v>18</v>
      </c>
      <c r="C134" s="205">
        <v>0.1</v>
      </c>
      <c r="D134">
        <v>8</v>
      </c>
      <c r="E134" s="210">
        <v>0.03</v>
      </c>
      <c r="F134">
        <v>184</v>
      </c>
      <c r="G134" s="314">
        <v>123</v>
      </c>
      <c r="H134" s="436">
        <v>22.7</v>
      </c>
    </row>
    <row r="135" spans="1:8" x14ac:dyDescent="0.25">
      <c r="A135">
        <v>2056</v>
      </c>
      <c r="B135">
        <v>16</v>
      </c>
      <c r="C135" s="205">
        <v>0.1</v>
      </c>
      <c r="D135">
        <v>18</v>
      </c>
      <c r="E135" s="210">
        <v>0.02</v>
      </c>
      <c r="F135">
        <v>198</v>
      </c>
      <c r="G135" s="314">
        <v>125</v>
      </c>
      <c r="H135" s="436">
        <v>22.68</v>
      </c>
    </row>
    <row r="136" spans="1:8" x14ac:dyDescent="0.25">
      <c r="A136">
        <v>1535</v>
      </c>
      <c r="B136">
        <v>14</v>
      </c>
      <c r="C136" s="205">
        <v>0.1</v>
      </c>
      <c r="D136">
        <v>12</v>
      </c>
      <c r="E136" s="210">
        <v>2.5000000000000001E-2</v>
      </c>
      <c r="F136">
        <v>206</v>
      </c>
      <c r="G136" s="314">
        <v>136</v>
      </c>
      <c r="H136" s="436">
        <v>22.66</v>
      </c>
    </row>
    <row r="137" spans="1:8" x14ac:dyDescent="0.25">
      <c r="A137">
        <v>1035</v>
      </c>
      <c r="B137">
        <v>12</v>
      </c>
      <c r="C137" s="205">
        <v>0.1</v>
      </c>
      <c r="D137">
        <v>13</v>
      </c>
      <c r="E137" s="210">
        <v>0.03</v>
      </c>
      <c r="F137">
        <v>223</v>
      </c>
      <c r="G137" s="314">
        <v>137</v>
      </c>
      <c r="H137" s="436">
        <v>22.64</v>
      </c>
    </row>
    <row r="138" spans="1:8" x14ac:dyDescent="0.25">
      <c r="A138">
        <v>2287</v>
      </c>
      <c r="B138">
        <v>17</v>
      </c>
      <c r="C138" s="205">
        <v>0.1</v>
      </c>
      <c r="D138">
        <v>11</v>
      </c>
      <c r="E138" s="210">
        <v>0.02</v>
      </c>
      <c r="F138">
        <v>192</v>
      </c>
      <c r="G138" s="314">
        <v>133</v>
      </c>
      <c r="H138" s="436">
        <v>22.61</v>
      </c>
    </row>
    <row r="139" spans="1:8" x14ac:dyDescent="0.25">
      <c r="A139">
        <v>1781</v>
      </c>
      <c r="B139">
        <v>15</v>
      </c>
      <c r="C139" s="205">
        <v>0.1</v>
      </c>
      <c r="D139">
        <v>10</v>
      </c>
      <c r="E139" s="210">
        <v>2.5000000000000001E-2</v>
      </c>
      <c r="F139">
        <v>201</v>
      </c>
      <c r="G139" s="314">
        <v>135</v>
      </c>
      <c r="H139" s="436">
        <v>22.6</v>
      </c>
    </row>
    <row r="140" spans="1:8" x14ac:dyDescent="0.25">
      <c r="A140">
        <v>1038</v>
      </c>
      <c r="B140">
        <v>12</v>
      </c>
      <c r="C140" s="205">
        <v>0.1</v>
      </c>
      <c r="D140">
        <v>14</v>
      </c>
      <c r="E140" s="210">
        <v>0.03</v>
      </c>
      <c r="F140">
        <v>223</v>
      </c>
      <c r="G140" s="314">
        <v>133</v>
      </c>
      <c r="H140" s="436">
        <v>22.55</v>
      </c>
    </row>
    <row r="141" spans="1:8" x14ac:dyDescent="0.25">
      <c r="A141">
        <v>795</v>
      </c>
      <c r="B141">
        <v>11</v>
      </c>
      <c r="C141" s="205">
        <v>0.1</v>
      </c>
      <c r="D141">
        <v>17</v>
      </c>
      <c r="E141" s="210">
        <v>0.03</v>
      </c>
      <c r="F141">
        <v>232</v>
      </c>
      <c r="G141" s="314">
        <v>129</v>
      </c>
      <c r="H141" s="436">
        <v>22.51</v>
      </c>
    </row>
    <row r="142" spans="1:8" x14ac:dyDescent="0.25">
      <c r="A142">
        <v>2024</v>
      </c>
      <c r="B142">
        <v>16</v>
      </c>
      <c r="C142" s="205">
        <v>0.1</v>
      </c>
      <c r="D142">
        <v>7</v>
      </c>
      <c r="E142" s="210">
        <v>2.5000000000000001E-2</v>
      </c>
      <c r="F142">
        <v>198</v>
      </c>
      <c r="G142" s="314">
        <v>139</v>
      </c>
      <c r="H142" s="436">
        <v>22.51</v>
      </c>
    </row>
    <row r="143" spans="1:8" x14ac:dyDescent="0.25">
      <c r="A143">
        <v>2035</v>
      </c>
      <c r="B143">
        <v>16</v>
      </c>
      <c r="C143" s="205">
        <v>0.1</v>
      </c>
      <c r="D143">
        <v>11</v>
      </c>
      <c r="E143" s="210">
        <v>0.02</v>
      </c>
      <c r="F143">
        <v>198</v>
      </c>
      <c r="G143" s="314">
        <v>139</v>
      </c>
      <c r="H143" s="436">
        <v>22.49</v>
      </c>
    </row>
    <row r="144" spans="1:8" x14ac:dyDescent="0.25">
      <c r="A144">
        <v>794</v>
      </c>
      <c r="B144">
        <v>11</v>
      </c>
      <c r="C144" s="205">
        <v>0.1</v>
      </c>
      <c r="D144">
        <v>17</v>
      </c>
      <c r="E144" s="210">
        <v>2.5000000000000001E-2</v>
      </c>
      <c r="F144">
        <v>232</v>
      </c>
      <c r="G144" s="314">
        <v>140</v>
      </c>
      <c r="H144" s="436">
        <v>22.47</v>
      </c>
    </row>
    <row r="145" spans="1:8" x14ac:dyDescent="0.25">
      <c r="A145">
        <v>2274</v>
      </c>
      <c r="B145">
        <v>17</v>
      </c>
      <c r="C145" s="205">
        <v>0.1</v>
      </c>
      <c r="D145">
        <v>6</v>
      </c>
      <c r="E145" s="210">
        <v>0.03</v>
      </c>
      <c r="F145">
        <v>192</v>
      </c>
      <c r="G145" s="314">
        <v>137</v>
      </c>
      <c r="H145" s="436">
        <v>22.47</v>
      </c>
    </row>
    <row r="146" spans="1:8" x14ac:dyDescent="0.25">
      <c r="A146">
        <v>1777</v>
      </c>
      <c r="B146">
        <v>15</v>
      </c>
      <c r="C146" s="205">
        <v>0.1</v>
      </c>
      <c r="D146">
        <v>9</v>
      </c>
      <c r="E146" s="210">
        <v>0.02</v>
      </c>
      <c r="F146">
        <v>201</v>
      </c>
      <c r="G146" s="314">
        <v>144</v>
      </c>
      <c r="H146" s="436">
        <v>22.44</v>
      </c>
    </row>
    <row r="147" spans="1:8" x14ac:dyDescent="0.25">
      <c r="A147">
        <v>2023</v>
      </c>
      <c r="B147">
        <v>16</v>
      </c>
      <c r="C147" s="205">
        <v>0.1</v>
      </c>
      <c r="D147">
        <v>7</v>
      </c>
      <c r="E147" s="210">
        <v>0.02</v>
      </c>
      <c r="F147">
        <v>198</v>
      </c>
      <c r="G147" s="314">
        <v>143</v>
      </c>
      <c r="H147" s="436">
        <v>22.44</v>
      </c>
    </row>
    <row r="148" spans="1:8" x14ac:dyDescent="0.25">
      <c r="A148">
        <v>561</v>
      </c>
      <c r="B148">
        <v>10</v>
      </c>
      <c r="C148" s="205">
        <v>0.15</v>
      </c>
      <c r="D148">
        <v>9</v>
      </c>
      <c r="E148" s="210">
        <v>0.03</v>
      </c>
      <c r="F148">
        <v>253</v>
      </c>
      <c r="G148" s="314">
        <v>167</v>
      </c>
      <c r="H148" s="436">
        <v>22.42</v>
      </c>
    </row>
    <row r="149" spans="1:8" x14ac:dyDescent="0.25">
      <c r="A149">
        <v>774</v>
      </c>
      <c r="B149">
        <v>11</v>
      </c>
      <c r="C149" s="205">
        <v>0.1</v>
      </c>
      <c r="D149">
        <v>10</v>
      </c>
      <c r="E149" s="210">
        <v>0.03</v>
      </c>
      <c r="F149">
        <v>232</v>
      </c>
      <c r="G149" s="314">
        <v>153</v>
      </c>
      <c r="H149" s="436">
        <v>22.39</v>
      </c>
    </row>
    <row r="150" spans="1:8" x14ac:dyDescent="0.25">
      <c r="A150">
        <v>1526</v>
      </c>
      <c r="B150">
        <v>14</v>
      </c>
      <c r="C150" s="205">
        <v>0.1</v>
      </c>
      <c r="D150">
        <v>9</v>
      </c>
      <c r="E150" s="210">
        <v>2.5000000000000001E-2</v>
      </c>
      <c r="F150">
        <v>206</v>
      </c>
      <c r="G150" s="314">
        <v>142</v>
      </c>
      <c r="H150" s="436">
        <v>22.39</v>
      </c>
    </row>
    <row r="151" spans="1:8" x14ac:dyDescent="0.25">
      <c r="A151">
        <v>2289</v>
      </c>
      <c r="B151">
        <v>17</v>
      </c>
      <c r="C151" s="205">
        <v>0.1</v>
      </c>
      <c r="D151">
        <v>11</v>
      </c>
      <c r="E151" s="210">
        <v>0.03</v>
      </c>
      <c r="F151">
        <v>192</v>
      </c>
      <c r="G151" s="314">
        <v>121</v>
      </c>
      <c r="H151" s="436">
        <v>22.31</v>
      </c>
    </row>
    <row r="152" spans="1:8" x14ac:dyDescent="0.25">
      <c r="A152">
        <v>2273</v>
      </c>
      <c r="B152">
        <v>17</v>
      </c>
      <c r="C152" s="205">
        <v>0.1</v>
      </c>
      <c r="D152">
        <v>6</v>
      </c>
      <c r="E152" s="210">
        <v>2.5000000000000001E-2</v>
      </c>
      <c r="F152">
        <v>192</v>
      </c>
      <c r="G152" s="314">
        <v>139</v>
      </c>
      <c r="H152" s="436">
        <v>22.25</v>
      </c>
    </row>
    <row r="153" spans="1:8" x14ac:dyDescent="0.25">
      <c r="A153">
        <v>1037</v>
      </c>
      <c r="B153">
        <v>12</v>
      </c>
      <c r="C153" s="205">
        <v>0.1</v>
      </c>
      <c r="D153">
        <v>14</v>
      </c>
      <c r="E153" s="210">
        <v>2.5000000000000001E-2</v>
      </c>
      <c r="F153">
        <v>223</v>
      </c>
      <c r="G153" s="314">
        <v>144</v>
      </c>
      <c r="H153" s="436">
        <v>22.24</v>
      </c>
    </row>
    <row r="154" spans="1:8" x14ac:dyDescent="0.25">
      <c r="A154">
        <v>266</v>
      </c>
      <c r="B154">
        <v>9</v>
      </c>
      <c r="C154" s="205">
        <v>0.1</v>
      </c>
      <c r="D154">
        <v>9</v>
      </c>
      <c r="E154" s="210">
        <v>2.5000000000000001E-2</v>
      </c>
      <c r="F154">
        <v>262</v>
      </c>
      <c r="G154" s="314">
        <v>179</v>
      </c>
      <c r="H154" s="436">
        <v>22.19</v>
      </c>
    </row>
    <row r="155" spans="1:8" x14ac:dyDescent="0.25">
      <c r="A155">
        <v>1799</v>
      </c>
      <c r="B155">
        <v>15</v>
      </c>
      <c r="C155" s="205">
        <v>0.1</v>
      </c>
      <c r="D155">
        <v>16</v>
      </c>
      <c r="E155" s="210">
        <v>2.5000000000000001E-2</v>
      </c>
      <c r="F155">
        <v>201</v>
      </c>
      <c r="G155" s="314">
        <v>123</v>
      </c>
      <c r="H155" s="436">
        <v>22.19</v>
      </c>
    </row>
    <row r="156" spans="1:8" x14ac:dyDescent="0.25">
      <c r="A156">
        <v>1805</v>
      </c>
      <c r="B156">
        <v>15</v>
      </c>
      <c r="C156" s="205">
        <v>0.1</v>
      </c>
      <c r="D156">
        <v>18</v>
      </c>
      <c r="E156" s="210">
        <v>2.5000000000000001E-2</v>
      </c>
      <c r="F156">
        <v>201</v>
      </c>
      <c r="G156" s="314">
        <v>119</v>
      </c>
      <c r="H156" s="436">
        <v>22.19</v>
      </c>
    </row>
    <row r="157" spans="1:8" x14ac:dyDescent="0.25">
      <c r="A157">
        <v>1270</v>
      </c>
      <c r="B157">
        <v>13</v>
      </c>
      <c r="C157" s="205">
        <v>0.1</v>
      </c>
      <c r="D157">
        <v>8</v>
      </c>
      <c r="E157" s="210">
        <v>0.02</v>
      </c>
      <c r="F157">
        <v>213</v>
      </c>
      <c r="G157" s="314">
        <v>156</v>
      </c>
      <c r="H157" s="436">
        <v>22.17</v>
      </c>
    </row>
    <row r="158" spans="1:8" x14ac:dyDescent="0.25">
      <c r="A158">
        <v>28</v>
      </c>
      <c r="B158">
        <v>8</v>
      </c>
      <c r="C158" s="205">
        <v>0.1</v>
      </c>
      <c r="D158">
        <v>14</v>
      </c>
      <c r="E158" s="210">
        <v>0.02</v>
      </c>
      <c r="F158">
        <v>291</v>
      </c>
      <c r="G158" s="314">
        <v>179</v>
      </c>
      <c r="H158" s="436">
        <v>22.16</v>
      </c>
    </row>
    <row r="159" spans="1:8" x14ac:dyDescent="0.25">
      <c r="A159">
        <v>1271</v>
      </c>
      <c r="B159">
        <v>13</v>
      </c>
      <c r="C159" s="205">
        <v>0.1</v>
      </c>
      <c r="D159">
        <v>8</v>
      </c>
      <c r="E159" s="210">
        <v>2.5000000000000001E-2</v>
      </c>
      <c r="F159">
        <v>213</v>
      </c>
      <c r="G159" s="314">
        <v>151</v>
      </c>
      <c r="H159" s="436">
        <v>22.13</v>
      </c>
    </row>
    <row r="160" spans="1:8" x14ac:dyDescent="0.25">
      <c r="A160">
        <v>527</v>
      </c>
      <c r="B160">
        <v>10</v>
      </c>
      <c r="C160" s="205">
        <v>0.1</v>
      </c>
      <c r="D160">
        <v>12</v>
      </c>
      <c r="E160" s="210">
        <v>2.5000000000000001E-2</v>
      </c>
      <c r="F160">
        <v>248</v>
      </c>
      <c r="G160" s="314">
        <v>160</v>
      </c>
      <c r="H160" s="436">
        <v>22.11</v>
      </c>
    </row>
    <row r="161" spans="1:8" x14ac:dyDescent="0.25">
      <c r="A161">
        <v>2529</v>
      </c>
      <c r="B161">
        <v>18</v>
      </c>
      <c r="C161" s="205">
        <v>0.1</v>
      </c>
      <c r="D161">
        <v>7</v>
      </c>
      <c r="E161" s="210">
        <v>0.03</v>
      </c>
      <c r="F161">
        <v>184</v>
      </c>
      <c r="G161" s="314">
        <v>127</v>
      </c>
      <c r="H161" s="436">
        <v>21.99</v>
      </c>
    </row>
    <row r="162" spans="1:8" x14ac:dyDescent="0.25">
      <c r="A162">
        <v>797</v>
      </c>
      <c r="B162">
        <v>11</v>
      </c>
      <c r="C162" s="205">
        <v>0.1</v>
      </c>
      <c r="D162">
        <v>18</v>
      </c>
      <c r="E162" s="210">
        <v>2.5000000000000001E-2</v>
      </c>
      <c r="F162">
        <v>232</v>
      </c>
      <c r="G162" s="314">
        <v>138</v>
      </c>
      <c r="H162" s="436">
        <v>21.98</v>
      </c>
    </row>
    <row r="163" spans="1:8" x14ac:dyDescent="0.25">
      <c r="A163">
        <v>1301</v>
      </c>
      <c r="B163">
        <v>13</v>
      </c>
      <c r="C163" s="205">
        <v>0.1</v>
      </c>
      <c r="D163">
        <v>18</v>
      </c>
      <c r="E163" s="210">
        <v>2.5000000000000001E-2</v>
      </c>
      <c r="F163">
        <v>213</v>
      </c>
      <c r="G163" s="314">
        <v>131</v>
      </c>
      <c r="H163" s="436">
        <v>21.96</v>
      </c>
    </row>
    <row r="164" spans="1:8" x14ac:dyDescent="0.25">
      <c r="A164">
        <v>2290</v>
      </c>
      <c r="B164">
        <v>17</v>
      </c>
      <c r="C164" s="205">
        <v>0.1</v>
      </c>
      <c r="D164">
        <v>12</v>
      </c>
      <c r="E164" s="210">
        <v>0.02</v>
      </c>
      <c r="F164">
        <v>192</v>
      </c>
      <c r="G164" s="314">
        <v>132</v>
      </c>
      <c r="H164" s="436">
        <v>21.95</v>
      </c>
    </row>
    <row r="165" spans="1:8" x14ac:dyDescent="0.25">
      <c r="A165">
        <v>2310</v>
      </c>
      <c r="B165">
        <v>17</v>
      </c>
      <c r="C165" s="205">
        <v>0.1</v>
      </c>
      <c r="D165">
        <v>18</v>
      </c>
      <c r="E165" s="210">
        <v>0.03</v>
      </c>
      <c r="F165">
        <v>192</v>
      </c>
      <c r="G165" s="314">
        <v>108</v>
      </c>
      <c r="H165" s="436">
        <v>21.95</v>
      </c>
    </row>
    <row r="166" spans="1:8" x14ac:dyDescent="0.25">
      <c r="A166">
        <v>2272</v>
      </c>
      <c r="B166">
        <v>17</v>
      </c>
      <c r="C166" s="205">
        <v>0.1</v>
      </c>
      <c r="D166">
        <v>6</v>
      </c>
      <c r="E166" s="210">
        <v>0.02</v>
      </c>
      <c r="F166">
        <v>192</v>
      </c>
      <c r="G166" s="314">
        <v>141</v>
      </c>
      <c r="H166" s="436">
        <v>21.94</v>
      </c>
    </row>
    <row r="167" spans="1:8" x14ac:dyDescent="0.25">
      <c r="A167">
        <v>2047</v>
      </c>
      <c r="B167">
        <v>16</v>
      </c>
      <c r="C167" s="205">
        <v>0.1</v>
      </c>
      <c r="D167">
        <v>15</v>
      </c>
      <c r="E167" s="210">
        <v>0.02</v>
      </c>
      <c r="F167">
        <v>198</v>
      </c>
      <c r="G167" s="314">
        <v>132</v>
      </c>
      <c r="H167" s="436">
        <v>21.91</v>
      </c>
    </row>
    <row r="168" spans="1:8" x14ac:dyDescent="0.25">
      <c r="A168">
        <v>531</v>
      </c>
      <c r="B168">
        <v>10</v>
      </c>
      <c r="C168" s="205">
        <v>0.1</v>
      </c>
      <c r="D168">
        <v>13</v>
      </c>
      <c r="E168" s="210">
        <v>0.03</v>
      </c>
      <c r="F168">
        <v>248</v>
      </c>
      <c r="G168" s="314">
        <v>147</v>
      </c>
      <c r="H168" s="436">
        <v>21.88</v>
      </c>
    </row>
    <row r="169" spans="1:8" x14ac:dyDescent="0.25">
      <c r="A169">
        <v>16</v>
      </c>
      <c r="B169">
        <v>8</v>
      </c>
      <c r="C169" s="205">
        <v>0.1</v>
      </c>
      <c r="D169">
        <v>10</v>
      </c>
      <c r="E169" s="210">
        <v>0.02</v>
      </c>
      <c r="F169">
        <v>291</v>
      </c>
      <c r="G169" s="314">
        <v>200</v>
      </c>
      <c r="H169" s="436">
        <v>21.84</v>
      </c>
    </row>
    <row r="170" spans="1:8" x14ac:dyDescent="0.25">
      <c r="A170">
        <v>1797</v>
      </c>
      <c r="B170">
        <v>15</v>
      </c>
      <c r="C170" s="205">
        <v>0.1</v>
      </c>
      <c r="D170">
        <v>15</v>
      </c>
      <c r="E170" s="210">
        <v>0.03</v>
      </c>
      <c r="F170">
        <v>201</v>
      </c>
      <c r="G170" s="314">
        <v>118</v>
      </c>
      <c r="H170" s="436">
        <v>21.84</v>
      </c>
    </row>
    <row r="171" spans="1:8" x14ac:dyDescent="0.25">
      <c r="A171">
        <v>1273</v>
      </c>
      <c r="B171">
        <v>13</v>
      </c>
      <c r="C171" s="205">
        <v>0.1</v>
      </c>
      <c r="D171">
        <v>9</v>
      </c>
      <c r="E171" s="210">
        <v>0.02</v>
      </c>
      <c r="F171">
        <v>213</v>
      </c>
      <c r="G171" s="314">
        <v>156</v>
      </c>
      <c r="H171" s="436">
        <v>21.83</v>
      </c>
    </row>
    <row r="172" spans="1:8" x14ac:dyDescent="0.25">
      <c r="A172">
        <v>2537</v>
      </c>
      <c r="B172">
        <v>18</v>
      </c>
      <c r="C172" s="205">
        <v>0.1</v>
      </c>
      <c r="D172">
        <v>10</v>
      </c>
      <c r="E172" s="210">
        <v>2.5000000000000001E-2</v>
      </c>
      <c r="F172">
        <v>184</v>
      </c>
      <c r="G172" s="314">
        <v>123</v>
      </c>
      <c r="H172" s="436">
        <v>21.77</v>
      </c>
    </row>
    <row r="173" spans="1:8" x14ac:dyDescent="0.25">
      <c r="A173">
        <v>1050</v>
      </c>
      <c r="B173">
        <v>12</v>
      </c>
      <c r="C173" s="205">
        <v>0.1</v>
      </c>
      <c r="D173">
        <v>18</v>
      </c>
      <c r="E173" s="210">
        <v>0.03</v>
      </c>
      <c r="F173">
        <v>223</v>
      </c>
      <c r="G173" s="314">
        <v>123</v>
      </c>
      <c r="H173" s="436">
        <v>21.67</v>
      </c>
    </row>
    <row r="174" spans="1:8" x14ac:dyDescent="0.25">
      <c r="A174">
        <v>2054</v>
      </c>
      <c r="B174">
        <v>16</v>
      </c>
      <c r="C174" s="205">
        <v>0.1</v>
      </c>
      <c r="D174">
        <v>17</v>
      </c>
      <c r="E174" s="210">
        <v>2.5000000000000001E-2</v>
      </c>
      <c r="F174">
        <v>198</v>
      </c>
      <c r="G174" s="314">
        <v>120</v>
      </c>
      <c r="H174" s="436">
        <v>21.65</v>
      </c>
    </row>
    <row r="175" spans="1:8" x14ac:dyDescent="0.25">
      <c r="A175">
        <v>2020</v>
      </c>
      <c r="B175">
        <v>16</v>
      </c>
      <c r="C175" s="205">
        <v>0.1</v>
      </c>
      <c r="D175">
        <v>6</v>
      </c>
      <c r="E175" s="210">
        <v>0.02</v>
      </c>
      <c r="F175">
        <v>198</v>
      </c>
      <c r="G175" s="314">
        <v>147</v>
      </c>
      <c r="H175" s="436">
        <v>21.62</v>
      </c>
    </row>
    <row r="176" spans="1:8" x14ac:dyDescent="0.25">
      <c r="A176">
        <v>2038</v>
      </c>
      <c r="B176">
        <v>16</v>
      </c>
      <c r="C176" s="205">
        <v>0.1</v>
      </c>
      <c r="D176">
        <v>12</v>
      </c>
      <c r="E176" s="210">
        <v>0.02</v>
      </c>
      <c r="F176">
        <v>198</v>
      </c>
      <c r="G176" s="314">
        <v>138</v>
      </c>
      <c r="H176" s="436">
        <v>21.62</v>
      </c>
    </row>
    <row r="177" spans="1:8" x14ac:dyDescent="0.25">
      <c r="A177">
        <v>14</v>
      </c>
      <c r="B177">
        <v>8</v>
      </c>
      <c r="C177" s="205">
        <v>0.1</v>
      </c>
      <c r="D177">
        <v>9</v>
      </c>
      <c r="E177" s="210">
        <v>2.5000000000000001E-2</v>
      </c>
      <c r="F177">
        <v>291</v>
      </c>
      <c r="G177" s="314">
        <v>196</v>
      </c>
      <c r="H177" s="436">
        <v>21.6</v>
      </c>
    </row>
    <row r="178" spans="1:8" x14ac:dyDescent="0.25">
      <c r="A178">
        <v>275</v>
      </c>
      <c r="B178">
        <v>9</v>
      </c>
      <c r="C178" s="205">
        <v>0.1</v>
      </c>
      <c r="D178">
        <v>12</v>
      </c>
      <c r="E178" s="210">
        <v>2.5000000000000001E-2</v>
      </c>
      <c r="F178">
        <v>262</v>
      </c>
      <c r="G178" s="314">
        <v>166</v>
      </c>
      <c r="H178" s="436">
        <v>21.57</v>
      </c>
    </row>
    <row r="179" spans="1:8" x14ac:dyDescent="0.25">
      <c r="A179">
        <v>545</v>
      </c>
      <c r="B179">
        <v>10</v>
      </c>
      <c r="C179" s="205">
        <v>0.1</v>
      </c>
      <c r="D179">
        <v>18</v>
      </c>
      <c r="E179" s="210">
        <v>2.5000000000000001E-2</v>
      </c>
      <c r="F179">
        <v>248</v>
      </c>
      <c r="G179" s="314">
        <v>143</v>
      </c>
      <c r="H179" s="436">
        <v>21.55</v>
      </c>
    </row>
    <row r="180" spans="1:8" x14ac:dyDescent="0.25">
      <c r="A180">
        <v>1296</v>
      </c>
      <c r="B180">
        <v>13</v>
      </c>
      <c r="C180" s="205">
        <v>0.1</v>
      </c>
      <c r="D180">
        <v>16</v>
      </c>
      <c r="E180" s="210">
        <v>0.03</v>
      </c>
      <c r="F180">
        <v>213</v>
      </c>
      <c r="G180" s="314">
        <v>123</v>
      </c>
      <c r="H180" s="436">
        <v>21.53</v>
      </c>
    </row>
    <row r="181" spans="1:8" x14ac:dyDescent="0.25">
      <c r="A181">
        <v>1527</v>
      </c>
      <c r="B181">
        <v>14</v>
      </c>
      <c r="C181" s="205">
        <v>0.1</v>
      </c>
      <c r="D181">
        <v>9</v>
      </c>
      <c r="E181" s="210">
        <v>0.03</v>
      </c>
      <c r="F181">
        <v>206</v>
      </c>
      <c r="G181" s="314">
        <v>137</v>
      </c>
      <c r="H181" s="436">
        <v>21.48</v>
      </c>
    </row>
    <row r="182" spans="1:8" x14ac:dyDescent="0.25">
      <c r="A182">
        <v>72</v>
      </c>
      <c r="B182">
        <v>8</v>
      </c>
      <c r="C182" s="205">
        <v>0.15</v>
      </c>
      <c r="D182">
        <v>14</v>
      </c>
      <c r="E182" s="210">
        <v>0.03</v>
      </c>
      <c r="F182">
        <v>299</v>
      </c>
      <c r="G182" s="314">
        <v>155</v>
      </c>
      <c r="H182" s="436">
        <v>21.47</v>
      </c>
    </row>
    <row r="183" spans="1:8" x14ac:dyDescent="0.25">
      <c r="A183">
        <v>38</v>
      </c>
      <c r="B183">
        <v>8</v>
      </c>
      <c r="C183" s="205">
        <v>0.1</v>
      </c>
      <c r="D183">
        <v>17</v>
      </c>
      <c r="E183" s="210">
        <v>2.5000000000000001E-2</v>
      </c>
      <c r="F183">
        <v>291</v>
      </c>
      <c r="G183" s="314">
        <v>156</v>
      </c>
      <c r="H183" s="436">
        <v>21.36</v>
      </c>
    </row>
    <row r="184" spans="1:8" x14ac:dyDescent="0.25">
      <c r="A184">
        <v>1774</v>
      </c>
      <c r="B184">
        <v>15</v>
      </c>
      <c r="C184" s="205">
        <v>0.1</v>
      </c>
      <c r="D184">
        <v>8</v>
      </c>
      <c r="E184" s="210">
        <v>0.02</v>
      </c>
      <c r="F184">
        <v>201</v>
      </c>
      <c r="G184" s="314">
        <v>144</v>
      </c>
      <c r="H184" s="436">
        <v>21.36</v>
      </c>
    </row>
    <row r="185" spans="1:8" x14ac:dyDescent="0.25">
      <c r="A185">
        <v>1803</v>
      </c>
      <c r="B185">
        <v>15</v>
      </c>
      <c r="C185" s="205">
        <v>0.1</v>
      </c>
      <c r="D185">
        <v>17</v>
      </c>
      <c r="E185" s="210">
        <v>0.03</v>
      </c>
      <c r="F185">
        <v>201</v>
      </c>
      <c r="G185" s="314">
        <v>113</v>
      </c>
      <c r="H185" s="436">
        <v>21.36</v>
      </c>
    </row>
    <row r="186" spans="1:8" x14ac:dyDescent="0.25">
      <c r="A186">
        <v>798</v>
      </c>
      <c r="B186">
        <v>11</v>
      </c>
      <c r="C186" s="205">
        <v>0.1</v>
      </c>
      <c r="D186">
        <v>18</v>
      </c>
      <c r="E186" s="210">
        <v>0.03</v>
      </c>
      <c r="F186">
        <v>232</v>
      </c>
      <c r="G186" s="314">
        <v>127</v>
      </c>
      <c r="H186" s="436">
        <v>21.34</v>
      </c>
    </row>
    <row r="187" spans="1:8" x14ac:dyDescent="0.25">
      <c r="A187">
        <v>1299</v>
      </c>
      <c r="B187">
        <v>13</v>
      </c>
      <c r="C187" s="205">
        <v>0.1</v>
      </c>
      <c r="D187">
        <v>17</v>
      </c>
      <c r="E187" s="210">
        <v>0.03</v>
      </c>
      <c r="F187">
        <v>213</v>
      </c>
      <c r="G187" s="314">
        <v>122</v>
      </c>
      <c r="H187" s="436">
        <v>21.29</v>
      </c>
    </row>
    <row r="188" spans="1:8" x14ac:dyDescent="0.25">
      <c r="A188">
        <v>2048</v>
      </c>
      <c r="B188">
        <v>16</v>
      </c>
      <c r="C188" s="205">
        <v>0.1</v>
      </c>
      <c r="D188">
        <v>15</v>
      </c>
      <c r="E188" s="210">
        <v>2.5000000000000001E-2</v>
      </c>
      <c r="F188">
        <v>198</v>
      </c>
      <c r="G188" s="314">
        <v>124</v>
      </c>
      <c r="H188" s="436">
        <v>21.27</v>
      </c>
    </row>
    <row r="189" spans="1:8" x14ac:dyDescent="0.25">
      <c r="A189">
        <v>1784</v>
      </c>
      <c r="B189">
        <v>15</v>
      </c>
      <c r="C189" s="205">
        <v>0.1</v>
      </c>
      <c r="D189">
        <v>11</v>
      </c>
      <c r="E189" s="210">
        <v>2.5000000000000001E-2</v>
      </c>
      <c r="F189">
        <v>201</v>
      </c>
      <c r="G189" s="314">
        <v>133</v>
      </c>
      <c r="H189" s="436">
        <v>21.24</v>
      </c>
    </row>
    <row r="190" spans="1:8" x14ac:dyDescent="0.25">
      <c r="A190">
        <v>813</v>
      </c>
      <c r="B190">
        <v>11</v>
      </c>
      <c r="C190" s="205">
        <v>0.15</v>
      </c>
      <c r="D190">
        <v>9</v>
      </c>
      <c r="E190" s="210">
        <v>0.03</v>
      </c>
      <c r="F190">
        <v>240</v>
      </c>
      <c r="G190" s="314">
        <v>154</v>
      </c>
      <c r="H190" s="436">
        <v>21.16</v>
      </c>
    </row>
    <row r="191" spans="1:8" x14ac:dyDescent="0.25">
      <c r="A191">
        <v>11</v>
      </c>
      <c r="B191">
        <v>8</v>
      </c>
      <c r="C191" s="205">
        <v>0.1</v>
      </c>
      <c r="D191">
        <v>8</v>
      </c>
      <c r="E191" s="210">
        <v>2.5000000000000001E-2</v>
      </c>
      <c r="F191">
        <v>291</v>
      </c>
      <c r="G191" s="314">
        <v>200</v>
      </c>
      <c r="H191" s="436">
        <v>21.15</v>
      </c>
    </row>
    <row r="192" spans="1:8" x14ac:dyDescent="0.25">
      <c r="A192">
        <v>784</v>
      </c>
      <c r="B192">
        <v>11</v>
      </c>
      <c r="C192" s="205">
        <v>0.1</v>
      </c>
      <c r="D192">
        <v>14</v>
      </c>
      <c r="E192" s="210">
        <v>0.02</v>
      </c>
      <c r="F192">
        <v>232</v>
      </c>
      <c r="G192" s="314">
        <v>151</v>
      </c>
      <c r="H192" s="436">
        <v>21.13</v>
      </c>
    </row>
    <row r="193" spans="1:8" x14ac:dyDescent="0.25">
      <c r="A193">
        <v>560</v>
      </c>
      <c r="B193">
        <v>10</v>
      </c>
      <c r="C193" s="205">
        <v>0.15</v>
      </c>
      <c r="D193">
        <v>9</v>
      </c>
      <c r="E193" s="210">
        <v>2.5000000000000001E-2</v>
      </c>
      <c r="F193">
        <v>253</v>
      </c>
      <c r="G193" s="314">
        <v>172</v>
      </c>
      <c r="H193" s="436">
        <v>21.1</v>
      </c>
    </row>
    <row r="194" spans="1:8" x14ac:dyDescent="0.25">
      <c r="A194">
        <v>1021</v>
      </c>
      <c r="B194">
        <v>12</v>
      </c>
      <c r="C194" s="205">
        <v>0.1</v>
      </c>
      <c r="D194">
        <v>9</v>
      </c>
      <c r="E194" s="210">
        <v>0.02</v>
      </c>
      <c r="F194">
        <v>223</v>
      </c>
      <c r="G194" s="314">
        <v>161</v>
      </c>
      <c r="H194" s="436">
        <v>21.06</v>
      </c>
    </row>
    <row r="195" spans="1:8" x14ac:dyDescent="0.25">
      <c r="A195">
        <v>2025</v>
      </c>
      <c r="B195">
        <v>16</v>
      </c>
      <c r="C195" s="205">
        <v>0.1</v>
      </c>
      <c r="D195">
        <v>7</v>
      </c>
      <c r="E195" s="210">
        <v>0.03</v>
      </c>
      <c r="F195">
        <v>198</v>
      </c>
      <c r="G195" s="314">
        <v>136</v>
      </c>
      <c r="H195" s="436">
        <v>21.06</v>
      </c>
    </row>
    <row r="196" spans="1:8" x14ac:dyDescent="0.25">
      <c r="A196">
        <v>559</v>
      </c>
      <c r="B196">
        <v>10</v>
      </c>
      <c r="C196" s="205">
        <v>0.15</v>
      </c>
      <c r="D196">
        <v>9</v>
      </c>
      <c r="E196" s="210">
        <v>0.02</v>
      </c>
      <c r="F196">
        <v>253</v>
      </c>
      <c r="G196" s="314">
        <v>177</v>
      </c>
      <c r="H196" s="436">
        <v>21.04</v>
      </c>
    </row>
    <row r="197" spans="1:8" x14ac:dyDescent="0.25">
      <c r="A197">
        <v>21</v>
      </c>
      <c r="B197">
        <v>8</v>
      </c>
      <c r="C197" s="205">
        <v>0.1</v>
      </c>
      <c r="D197">
        <v>11</v>
      </c>
      <c r="E197" s="210">
        <v>0.03</v>
      </c>
      <c r="F197">
        <v>291</v>
      </c>
      <c r="G197" s="314">
        <v>169</v>
      </c>
      <c r="H197" s="436">
        <v>21</v>
      </c>
    </row>
    <row r="198" spans="1:8" x14ac:dyDescent="0.25">
      <c r="A198">
        <v>265</v>
      </c>
      <c r="B198">
        <v>9</v>
      </c>
      <c r="C198" s="205">
        <v>0.1</v>
      </c>
      <c r="D198">
        <v>9</v>
      </c>
      <c r="E198" s="210">
        <v>0.02</v>
      </c>
      <c r="F198">
        <v>262</v>
      </c>
      <c r="G198" s="314">
        <v>184</v>
      </c>
      <c r="H198" s="436">
        <v>21</v>
      </c>
    </row>
    <row r="199" spans="1:8" x14ac:dyDescent="0.25">
      <c r="A199">
        <v>32</v>
      </c>
      <c r="B199">
        <v>8</v>
      </c>
      <c r="C199" s="205">
        <v>0.1</v>
      </c>
      <c r="D199">
        <v>15</v>
      </c>
      <c r="E199" s="210">
        <v>2.5000000000000001E-2</v>
      </c>
      <c r="F199">
        <v>291</v>
      </c>
      <c r="G199" s="314">
        <v>165</v>
      </c>
      <c r="H199" s="436">
        <v>20.99</v>
      </c>
    </row>
    <row r="200" spans="1:8" x14ac:dyDescent="0.25">
      <c r="A200">
        <v>2530</v>
      </c>
      <c r="B200">
        <v>18</v>
      </c>
      <c r="C200" s="205">
        <v>0.1</v>
      </c>
      <c r="D200">
        <v>8</v>
      </c>
      <c r="E200" s="210">
        <v>0.02</v>
      </c>
      <c r="F200">
        <v>184</v>
      </c>
      <c r="G200" s="314">
        <v>130</v>
      </c>
      <c r="H200" s="436">
        <v>20.96</v>
      </c>
    </row>
    <row r="201" spans="1:8" x14ac:dyDescent="0.25">
      <c r="A201">
        <v>1548</v>
      </c>
      <c r="B201">
        <v>14</v>
      </c>
      <c r="C201" s="205">
        <v>0.1</v>
      </c>
      <c r="D201">
        <v>16</v>
      </c>
      <c r="E201" s="210">
        <v>0.03</v>
      </c>
      <c r="F201">
        <v>206</v>
      </c>
      <c r="G201" s="314">
        <v>120</v>
      </c>
      <c r="H201" s="436">
        <v>20.95</v>
      </c>
    </row>
    <row r="202" spans="1:8" x14ac:dyDescent="0.25">
      <c r="A202">
        <v>792</v>
      </c>
      <c r="B202">
        <v>11</v>
      </c>
      <c r="C202" s="205">
        <v>0.1</v>
      </c>
      <c r="D202">
        <v>16</v>
      </c>
      <c r="E202" s="210">
        <v>0.03</v>
      </c>
      <c r="F202">
        <v>232</v>
      </c>
      <c r="G202" s="314">
        <v>130</v>
      </c>
      <c r="H202" s="436">
        <v>20.94</v>
      </c>
    </row>
    <row r="203" spans="1:8" x14ac:dyDescent="0.25">
      <c r="A203">
        <v>2536</v>
      </c>
      <c r="B203">
        <v>18</v>
      </c>
      <c r="C203" s="205">
        <v>0.1</v>
      </c>
      <c r="D203">
        <v>10</v>
      </c>
      <c r="E203" s="210">
        <v>0.02</v>
      </c>
      <c r="F203">
        <v>184</v>
      </c>
      <c r="G203" s="314">
        <v>129</v>
      </c>
      <c r="H203" s="436">
        <v>20.94</v>
      </c>
    </row>
    <row r="204" spans="1:8" x14ac:dyDescent="0.25">
      <c r="A204">
        <v>2053</v>
      </c>
      <c r="B204">
        <v>16</v>
      </c>
      <c r="C204" s="205">
        <v>0.1</v>
      </c>
      <c r="D204">
        <v>17</v>
      </c>
      <c r="E204" s="210">
        <v>0.02</v>
      </c>
      <c r="F204">
        <v>198</v>
      </c>
      <c r="G204" s="314">
        <v>128</v>
      </c>
      <c r="H204" s="436">
        <v>20.91</v>
      </c>
    </row>
    <row r="205" spans="1:8" x14ac:dyDescent="0.25">
      <c r="A205">
        <v>1019</v>
      </c>
      <c r="B205">
        <v>12</v>
      </c>
      <c r="C205" s="205">
        <v>0.1</v>
      </c>
      <c r="D205">
        <v>8</v>
      </c>
      <c r="E205" s="210">
        <v>2.5000000000000001E-2</v>
      </c>
      <c r="F205">
        <v>223</v>
      </c>
      <c r="G205" s="314">
        <v>157</v>
      </c>
      <c r="H205" s="436">
        <v>20.89</v>
      </c>
    </row>
    <row r="206" spans="1:8" x14ac:dyDescent="0.25">
      <c r="A206">
        <v>2018</v>
      </c>
      <c r="B206">
        <v>16</v>
      </c>
      <c r="C206" s="205">
        <v>0.1</v>
      </c>
      <c r="D206">
        <v>5</v>
      </c>
      <c r="E206" s="210">
        <v>2.5000000000000001E-2</v>
      </c>
      <c r="F206">
        <v>198</v>
      </c>
      <c r="G206" s="314">
        <v>150</v>
      </c>
      <c r="H206" s="436">
        <v>20.86</v>
      </c>
    </row>
    <row r="207" spans="1:8" x14ac:dyDescent="0.25">
      <c r="A207">
        <v>767</v>
      </c>
      <c r="B207">
        <v>11</v>
      </c>
      <c r="C207" s="205">
        <v>0.1</v>
      </c>
      <c r="D207">
        <v>8</v>
      </c>
      <c r="E207" s="210">
        <v>2.5000000000000001E-2</v>
      </c>
      <c r="F207">
        <v>232</v>
      </c>
      <c r="G207" s="314">
        <v>165</v>
      </c>
      <c r="H207" s="436">
        <v>20.79</v>
      </c>
    </row>
    <row r="208" spans="1:8" x14ac:dyDescent="0.25">
      <c r="A208">
        <v>1554</v>
      </c>
      <c r="B208">
        <v>14</v>
      </c>
      <c r="C208" s="205">
        <v>0.1</v>
      </c>
      <c r="D208">
        <v>18</v>
      </c>
      <c r="E208" s="210">
        <v>0.03</v>
      </c>
      <c r="F208">
        <v>206</v>
      </c>
      <c r="G208" s="314">
        <v>116</v>
      </c>
      <c r="H208" s="436">
        <v>20.77</v>
      </c>
    </row>
    <row r="209" spans="1:8" x14ac:dyDescent="0.25">
      <c r="A209">
        <v>768</v>
      </c>
      <c r="B209">
        <v>11</v>
      </c>
      <c r="C209" s="205">
        <v>0.1</v>
      </c>
      <c r="D209">
        <v>8</v>
      </c>
      <c r="E209" s="210">
        <v>0.03</v>
      </c>
      <c r="F209">
        <v>232</v>
      </c>
      <c r="G209" s="314">
        <v>157</v>
      </c>
      <c r="H209" s="436">
        <v>20.75</v>
      </c>
    </row>
    <row r="210" spans="1:8" x14ac:dyDescent="0.25">
      <c r="A210">
        <v>1280</v>
      </c>
      <c r="B210">
        <v>13</v>
      </c>
      <c r="C210" s="205">
        <v>0.1</v>
      </c>
      <c r="D210">
        <v>11</v>
      </c>
      <c r="E210" s="210">
        <v>2.5000000000000001E-2</v>
      </c>
      <c r="F210">
        <v>213</v>
      </c>
      <c r="G210" s="314">
        <v>147</v>
      </c>
      <c r="H210" s="436">
        <v>20.74</v>
      </c>
    </row>
    <row r="211" spans="1:8" x14ac:dyDescent="0.25">
      <c r="A211">
        <v>1553</v>
      </c>
      <c r="B211">
        <v>14</v>
      </c>
      <c r="C211" s="205">
        <v>0.1</v>
      </c>
      <c r="D211">
        <v>18</v>
      </c>
      <c r="E211" s="210">
        <v>2.5000000000000001E-2</v>
      </c>
      <c r="F211">
        <v>206</v>
      </c>
      <c r="G211" s="314">
        <v>125</v>
      </c>
      <c r="H211" s="436">
        <v>20.69</v>
      </c>
    </row>
    <row r="212" spans="1:8" x14ac:dyDescent="0.25">
      <c r="A212">
        <v>1277</v>
      </c>
      <c r="B212">
        <v>13</v>
      </c>
      <c r="C212" s="205">
        <v>0.1</v>
      </c>
      <c r="D212">
        <v>10</v>
      </c>
      <c r="E212" s="210">
        <v>2.5000000000000001E-2</v>
      </c>
      <c r="F212">
        <v>213</v>
      </c>
      <c r="G212" s="314">
        <v>149</v>
      </c>
      <c r="H212" s="436">
        <v>20.65</v>
      </c>
    </row>
    <row r="213" spans="1:8" x14ac:dyDescent="0.25">
      <c r="A213">
        <v>278</v>
      </c>
      <c r="B213">
        <v>9</v>
      </c>
      <c r="C213" s="205">
        <v>0.1</v>
      </c>
      <c r="D213">
        <v>13</v>
      </c>
      <c r="E213" s="210">
        <v>2.5000000000000001E-2</v>
      </c>
      <c r="F213">
        <v>262</v>
      </c>
      <c r="G213" s="314">
        <v>164</v>
      </c>
      <c r="H213" s="436">
        <v>20.61</v>
      </c>
    </row>
    <row r="214" spans="1:8" x14ac:dyDescent="0.25">
      <c r="A214">
        <v>1293</v>
      </c>
      <c r="B214">
        <v>13</v>
      </c>
      <c r="C214" s="205">
        <v>0.1</v>
      </c>
      <c r="D214">
        <v>15</v>
      </c>
      <c r="E214" s="210">
        <v>0.03</v>
      </c>
      <c r="F214">
        <v>213</v>
      </c>
      <c r="G214" s="314">
        <v>126</v>
      </c>
      <c r="H214" s="436">
        <v>20.6</v>
      </c>
    </row>
    <row r="215" spans="1:8" x14ac:dyDescent="0.25">
      <c r="A215">
        <v>1049</v>
      </c>
      <c r="B215">
        <v>12</v>
      </c>
      <c r="C215" s="205">
        <v>0.1</v>
      </c>
      <c r="D215">
        <v>18</v>
      </c>
      <c r="E215" s="210">
        <v>2.5000000000000001E-2</v>
      </c>
      <c r="F215">
        <v>223</v>
      </c>
      <c r="G215" s="314">
        <v>132</v>
      </c>
      <c r="H215" s="436">
        <v>20.56</v>
      </c>
    </row>
    <row r="216" spans="1:8" x14ac:dyDescent="0.25">
      <c r="A216">
        <v>1538</v>
      </c>
      <c r="B216">
        <v>14</v>
      </c>
      <c r="C216" s="205">
        <v>0.1</v>
      </c>
      <c r="D216">
        <v>13</v>
      </c>
      <c r="E216" s="210">
        <v>2.5000000000000001E-2</v>
      </c>
      <c r="F216">
        <v>206</v>
      </c>
      <c r="G216" s="314">
        <v>135</v>
      </c>
      <c r="H216" s="436">
        <v>20.54</v>
      </c>
    </row>
    <row r="217" spans="1:8" x14ac:dyDescent="0.25">
      <c r="A217">
        <v>1545</v>
      </c>
      <c r="B217">
        <v>14</v>
      </c>
      <c r="C217" s="205">
        <v>0.1</v>
      </c>
      <c r="D217">
        <v>15</v>
      </c>
      <c r="E217" s="210">
        <v>0.03</v>
      </c>
      <c r="F217">
        <v>206</v>
      </c>
      <c r="G217" s="314">
        <v>123</v>
      </c>
      <c r="H217" s="436">
        <v>20.54</v>
      </c>
    </row>
    <row r="218" spans="1:8" x14ac:dyDescent="0.25">
      <c r="A218">
        <v>780</v>
      </c>
      <c r="B218">
        <v>11</v>
      </c>
      <c r="C218" s="205">
        <v>0.1</v>
      </c>
      <c r="D218">
        <v>12</v>
      </c>
      <c r="E218" s="210">
        <v>0.03</v>
      </c>
      <c r="F218">
        <v>232</v>
      </c>
      <c r="G218" s="314">
        <v>142</v>
      </c>
      <c r="H218" s="436">
        <v>20.53</v>
      </c>
    </row>
    <row r="219" spans="1:8" x14ac:dyDescent="0.25">
      <c r="A219">
        <v>781</v>
      </c>
      <c r="B219">
        <v>11</v>
      </c>
      <c r="C219" s="205">
        <v>0.1</v>
      </c>
      <c r="D219">
        <v>13</v>
      </c>
      <c r="E219" s="210">
        <v>0.02</v>
      </c>
      <c r="F219">
        <v>232</v>
      </c>
      <c r="G219" s="314">
        <v>156</v>
      </c>
      <c r="H219" s="436">
        <v>20.52</v>
      </c>
    </row>
    <row r="220" spans="1:8" x14ac:dyDescent="0.25">
      <c r="A220">
        <v>1028</v>
      </c>
      <c r="B220">
        <v>12</v>
      </c>
      <c r="C220" s="205">
        <v>0.1</v>
      </c>
      <c r="D220">
        <v>11</v>
      </c>
      <c r="E220" s="210">
        <v>2.5000000000000001E-2</v>
      </c>
      <c r="F220">
        <v>223</v>
      </c>
      <c r="G220" s="314">
        <v>152</v>
      </c>
      <c r="H220" s="436">
        <v>20.5</v>
      </c>
    </row>
    <row r="221" spans="1:8" x14ac:dyDescent="0.25">
      <c r="A221">
        <v>1525</v>
      </c>
      <c r="B221">
        <v>14</v>
      </c>
      <c r="C221" s="205">
        <v>0.1</v>
      </c>
      <c r="D221">
        <v>9</v>
      </c>
      <c r="E221" s="210">
        <v>0.02</v>
      </c>
      <c r="F221">
        <v>206</v>
      </c>
      <c r="G221" s="314">
        <v>149</v>
      </c>
      <c r="H221" s="436">
        <v>20.48</v>
      </c>
    </row>
    <row r="222" spans="1:8" x14ac:dyDescent="0.25">
      <c r="A222">
        <v>13</v>
      </c>
      <c r="B222">
        <v>8</v>
      </c>
      <c r="C222" s="205">
        <v>0.1</v>
      </c>
      <c r="D222">
        <v>9</v>
      </c>
      <c r="E222" s="210">
        <v>0.02</v>
      </c>
      <c r="F222">
        <v>291</v>
      </c>
      <c r="G222" s="314">
        <v>203</v>
      </c>
      <c r="H222" s="436">
        <v>20.47</v>
      </c>
    </row>
    <row r="223" spans="1:8" x14ac:dyDescent="0.25">
      <c r="A223">
        <v>1772</v>
      </c>
      <c r="B223">
        <v>15</v>
      </c>
      <c r="C223" s="205">
        <v>0.1</v>
      </c>
      <c r="D223">
        <v>7</v>
      </c>
      <c r="E223" s="210">
        <v>2.5000000000000001E-2</v>
      </c>
      <c r="F223">
        <v>201</v>
      </c>
      <c r="G223" s="314">
        <v>142</v>
      </c>
      <c r="H223" s="436">
        <v>20.46</v>
      </c>
    </row>
    <row r="224" spans="1:8" x14ac:dyDescent="0.25">
      <c r="A224">
        <v>1278</v>
      </c>
      <c r="B224">
        <v>13</v>
      </c>
      <c r="C224" s="205">
        <v>0.1</v>
      </c>
      <c r="D224">
        <v>10</v>
      </c>
      <c r="E224" s="210">
        <v>0.03</v>
      </c>
      <c r="F224">
        <v>213</v>
      </c>
      <c r="G224" s="314">
        <v>140</v>
      </c>
      <c r="H224" s="436">
        <v>20.43</v>
      </c>
    </row>
    <row r="225" spans="1:8" x14ac:dyDescent="0.25">
      <c r="A225">
        <v>1290</v>
      </c>
      <c r="B225">
        <v>13</v>
      </c>
      <c r="C225" s="205">
        <v>0.1</v>
      </c>
      <c r="D225">
        <v>14</v>
      </c>
      <c r="E225" s="210">
        <v>0.03</v>
      </c>
      <c r="F225">
        <v>213</v>
      </c>
      <c r="G225" s="314">
        <v>129</v>
      </c>
      <c r="H225" s="436">
        <v>20.43</v>
      </c>
    </row>
    <row r="226" spans="1:8" x14ac:dyDescent="0.25">
      <c r="A226">
        <v>1788</v>
      </c>
      <c r="B226">
        <v>15</v>
      </c>
      <c r="C226" s="205">
        <v>0.1</v>
      </c>
      <c r="D226">
        <v>12</v>
      </c>
      <c r="E226" s="210">
        <v>0.03</v>
      </c>
      <c r="F226">
        <v>201</v>
      </c>
      <c r="G226" s="314">
        <v>124</v>
      </c>
      <c r="H226" s="436">
        <v>20.43</v>
      </c>
    </row>
    <row r="227" spans="1:8" x14ac:dyDescent="0.25">
      <c r="A227">
        <v>1300</v>
      </c>
      <c r="B227">
        <v>13</v>
      </c>
      <c r="C227" s="205">
        <v>0.1</v>
      </c>
      <c r="D227">
        <v>18</v>
      </c>
      <c r="E227" s="210">
        <v>0.02</v>
      </c>
      <c r="F227">
        <v>213</v>
      </c>
      <c r="G227" s="314">
        <v>136</v>
      </c>
      <c r="H227" s="436">
        <v>20.399999999999999</v>
      </c>
    </row>
    <row r="228" spans="1:8" x14ac:dyDescent="0.25">
      <c r="A228">
        <v>776</v>
      </c>
      <c r="B228">
        <v>11</v>
      </c>
      <c r="C228" s="205">
        <v>0.1</v>
      </c>
      <c r="D228">
        <v>11</v>
      </c>
      <c r="E228" s="210">
        <v>2.5000000000000001E-2</v>
      </c>
      <c r="F228">
        <v>232</v>
      </c>
      <c r="G228" s="314">
        <v>159</v>
      </c>
      <c r="H228" s="436">
        <v>20.34</v>
      </c>
    </row>
    <row r="229" spans="1:8" x14ac:dyDescent="0.25">
      <c r="A229">
        <v>2306</v>
      </c>
      <c r="B229">
        <v>17</v>
      </c>
      <c r="C229" s="205">
        <v>0.1</v>
      </c>
      <c r="D229">
        <v>17</v>
      </c>
      <c r="E229" s="210">
        <v>2.5000000000000001E-2</v>
      </c>
      <c r="F229">
        <v>192</v>
      </c>
      <c r="G229" s="314">
        <v>116</v>
      </c>
      <c r="H229" s="436">
        <v>20.309999999999999</v>
      </c>
    </row>
    <row r="230" spans="1:8" x14ac:dyDescent="0.25">
      <c r="A230">
        <v>1769</v>
      </c>
      <c r="B230">
        <v>15</v>
      </c>
      <c r="C230" s="205">
        <v>0.1</v>
      </c>
      <c r="D230">
        <v>6</v>
      </c>
      <c r="E230" s="210">
        <v>2.5000000000000001E-2</v>
      </c>
      <c r="F230">
        <v>201</v>
      </c>
      <c r="G230" s="314">
        <v>147</v>
      </c>
      <c r="H230" s="436">
        <v>20.3</v>
      </c>
    </row>
    <row r="231" spans="1:8" x14ac:dyDescent="0.25">
      <c r="A231">
        <v>10</v>
      </c>
      <c r="B231">
        <v>8</v>
      </c>
      <c r="C231" s="205">
        <v>0.1</v>
      </c>
      <c r="D231">
        <v>8</v>
      </c>
      <c r="E231" s="210">
        <v>0.02</v>
      </c>
      <c r="F231">
        <v>291</v>
      </c>
      <c r="G231" s="314">
        <v>205</v>
      </c>
      <c r="H231" s="436">
        <v>20.260000000000002</v>
      </c>
    </row>
    <row r="232" spans="1:8" x14ac:dyDescent="0.25">
      <c r="A232">
        <v>1047</v>
      </c>
      <c r="B232">
        <v>12</v>
      </c>
      <c r="C232" s="205">
        <v>0.1</v>
      </c>
      <c r="D232">
        <v>17</v>
      </c>
      <c r="E232" s="210">
        <v>0.03</v>
      </c>
      <c r="F232">
        <v>223</v>
      </c>
      <c r="G232" s="314">
        <v>124</v>
      </c>
      <c r="H232" s="436">
        <v>20.260000000000002</v>
      </c>
    </row>
    <row r="233" spans="1:8" x14ac:dyDescent="0.25">
      <c r="A233">
        <v>1541</v>
      </c>
      <c r="B233">
        <v>14</v>
      </c>
      <c r="C233" s="205">
        <v>0.1</v>
      </c>
      <c r="D233">
        <v>14</v>
      </c>
      <c r="E233" s="210">
        <v>2.5000000000000001E-2</v>
      </c>
      <c r="F233">
        <v>206</v>
      </c>
      <c r="G233" s="314">
        <v>134</v>
      </c>
      <c r="H233" s="436">
        <v>20.260000000000002</v>
      </c>
    </row>
    <row r="234" spans="1:8" x14ac:dyDescent="0.25">
      <c r="A234">
        <v>2550</v>
      </c>
      <c r="B234">
        <v>18</v>
      </c>
      <c r="C234" s="205">
        <v>0.1</v>
      </c>
      <c r="D234">
        <v>14</v>
      </c>
      <c r="E234" s="210">
        <v>0.03</v>
      </c>
      <c r="F234">
        <v>184</v>
      </c>
      <c r="G234" s="314">
        <v>110</v>
      </c>
      <c r="H234" s="436">
        <v>20.239999999999998</v>
      </c>
    </row>
    <row r="235" spans="1:8" x14ac:dyDescent="0.25">
      <c r="A235">
        <v>529</v>
      </c>
      <c r="B235">
        <v>10</v>
      </c>
      <c r="C235" s="205">
        <v>0.1</v>
      </c>
      <c r="D235">
        <v>13</v>
      </c>
      <c r="E235" s="210">
        <v>0.02</v>
      </c>
      <c r="F235">
        <v>248</v>
      </c>
      <c r="G235" s="314">
        <v>166</v>
      </c>
      <c r="H235" s="436">
        <v>20.12</v>
      </c>
    </row>
    <row r="236" spans="1:8" x14ac:dyDescent="0.25">
      <c r="A236">
        <v>532</v>
      </c>
      <c r="B236">
        <v>10</v>
      </c>
      <c r="C236" s="205">
        <v>0.1</v>
      </c>
      <c r="D236">
        <v>14</v>
      </c>
      <c r="E236" s="210">
        <v>0.02</v>
      </c>
      <c r="F236">
        <v>248</v>
      </c>
      <c r="G236" s="314">
        <v>160</v>
      </c>
      <c r="H236" s="436">
        <v>20.079999999999998</v>
      </c>
    </row>
    <row r="237" spans="1:8" x14ac:dyDescent="0.25">
      <c r="A237">
        <v>1025</v>
      </c>
      <c r="B237">
        <v>12</v>
      </c>
      <c r="C237" s="205">
        <v>0.1</v>
      </c>
      <c r="D237">
        <v>10</v>
      </c>
      <c r="E237" s="210">
        <v>2.5000000000000001E-2</v>
      </c>
      <c r="F237">
        <v>223</v>
      </c>
      <c r="G237" s="314">
        <v>154</v>
      </c>
      <c r="H237" s="436">
        <v>20.059999999999999</v>
      </c>
    </row>
    <row r="238" spans="1:8" x14ac:dyDescent="0.25">
      <c r="A238">
        <v>773</v>
      </c>
      <c r="B238">
        <v>11</v>
      </c>
      <c r="C238" s="205">
        <v>0.1</v>
      </c>
      <c r="D238">
        <v>10</v>
      </c>
      <c r="E238" s="210">
        <v>2.5000000000000001E-2</v>
      </c>
      <c r="F238">
        <v>232</v>
      </c>
      <c r="G238" s="314">
        <v>163</v>
      </c>
      <c r="H238" s="436">
        <v>20.02</v>
      </c>
    </row>
    <row r="239" spans="1:8" x14ac:dyDescent="0.25">
      <c r="A239">
        <v>2549</v>
      </c>
      <c r="B239">
        <v>18</v>
      </c>
      <c r="C239" s="205">
        <v>0.1</v>
      </c>
      <c r="D239">
        <v>14</v>
      </c>
      <c r="E239" s="210">
        <v>2.5000000000000001E-2</v>
      </c>
      <c r="F239">
        <v>184</v>
      </c>
      <c r="G239" s="314">
        <v>117</v>
      </c>
      <c r="H239" s="436">
        <v>20.010000000000002</v>
      </c>
    </row>
    <row r="240" spans="1:8" x14ac:dyDescent="0.25">
      <c r="A240">
        <v>66</v>
      </c>
      <c r="B240">
        <v>8</v>
      </c>
      <c r="C240" s="205">
        <v>0.15</v>
      </c>
      <c r="D240">
        <v>12</v>
      </c>
      <c r="E240" s="210">
        <v>0.03</v>
      </c>
      <c r="F240">
        <v>299</v>
      </c>
      <c r="G240" s="314">
        <v>164</v>
      </c>
      <c r="H240" s="436">
        <v>19.97</v>
      </c>
    </row>
    <row r="241" spans="1:8" x14ac:dyDescent="0.25">
      <c r="A241">
        <v>1523</v>
      </c>
      <c r="B241">
        <v>14</v>
      </c>
      <c r="C241" s="205">
        <v>0.1</v>
      </c>
      <c r="D241">
        <v>8</v>
      </c>
      <c r="E241" s="210">
        <v>2.5000000000000001E-2</v>
      </c>
      <c r="F241">
        <v>206</v>
      </c>
      <c r="G241" s="314">
        <v>143</v>
      </c>
      <c r="H241" s="436">
        <v>19.97</v>
      </c>
    </row>
    <row r="242" spans="1:8" x14ac:dyDescent="0.25">
      <c r="A242">
        <v>2317</v>
      </c>
      <c r="B242">
        <v>17</v>
      </c>
      <c r="C242" s="205">
        <v>0.15</v>
      </c>
      <c r="D242">
        <v>7</v>
      </c>
      <c r="E242" s="210">
        <v>0.02</v>
      </c>
      <c r="F242">
        <v>204</v>
      </c>
      <c r="G242" s="314">
        <v>143</v>
      </c>
      <c r="H242" s="436">
        <v>19.920000000000002</v>
      </c>
    </row>
    <row r="243" spans="1:8" x14ac:dyDescent="0.25">
      <c r="A243">
        <v>2531</v>
      </c>
      <c r="B243">
        <v>18</v>
      </c>
      <c r="C243" s="205">
        <v>0.1</v>
      </c>
      <c r="D243">
        <v>8</v>
      </c>
      <c r="E243" s="210">
        <v>2.5000000000000001E-2</v>
      </c>
      <c r="F243">
        <v>184</v>
      </c>
      <c r="G243" s="314">
        <v>125</v>
      </c>
      <c r="H243" s="436">
        <v>19.89</v>
      </c>
    </row>
    <row r="244" spans="1:8" x14ac:dyDescent="0.25">
      <c r="A244">
        <v>2543</v>
      </c>
      <c r="B244">
        <v>18</v>
      </c>
      <c r="C244" s="205">
        <v>0.1</v>
      </c>
      <c r="D244">
        <v>12</v>
      </c>
      <c r="E244" s="210">
        <v>2.5000000000000001E-2</v>
      </c>
      <c r="F244">
        <v>184</v>
      </c>
      <c r="G244" s="314">
        <v>119</v>
      </c>
      <c r="H244" s="436">
        <v>19.88</v>
      </c>
    </row>
    <row r="245" spans="1:8" x14ac:dyDescent="0.25">
      <c r="A245">
        <v>42</v>
      </c>
      <c r="B245">
        <v>8</v>
      </c>
      <c r="C245" s="205">
        <v>0.1</v>
      </c>
      <c r="D245">
        <v>18</v>
      </c>
      <c r="E245" s="210">
        <v>0.03</v>
      </c>
      <c r="F245">
        <v>291</v>
      </c>
      <c r="G245" s="314">
        <v>140</v>
      </c>
      <c r="H245" s="436">
        <v>19.850000000000001</v>
      </c>
    </row>
    <row r="246" spans="1:8" x14ac:dyDescent="0.25">
      <c r="A246">
        <v>1289</v>
      </c>
      <c r="B246">
        <v>13</v>
      </c>
      <c r="C246" s="205">
        <v>0.1</v>
      </c>
      <c r="D246">
        <v>14</v>
      </c>
      <c r="E246" s="210">
        <v>2.5000000000000001E-2</v>
      </c>
      <c r="F246">
        <v>213</v>
      </c>
      <c r="G246" s="314">
        <v>138</v>
      </c>
      <c r="H246" s="436">
        <v>19.8</v>
      </c>
    </row>
    <row r="247" spans="1:8" x14ac:dyDescent="0.25">
      <c r="A247">
        <v>1285</v>
      </c>
      <c r="B247">
        <v>13</v>
      </c>
      <c r="C247" s="205">
        <v>0.1</v>
      </c>
      <c r="D247">
        <v>13</v>
      </c>
      <c r="E247" s="210">
        <v>0.02</v>
      </c>
      <c r="F247">
        <v>213</v>
      </c>
      <c r="G247" s="314">
        <v>148</v>
      </c>
      <c r="H247" s="436">
        <v>19.78</v>
      </c>
    </row>
    <row r="248" spans="1:8" x14ac:dyDescent="0.25">
      <c r="A248">
        <v>281</v>
      </c>
      <c r="B248">
        <v>9</v>
      </c>
      <c r="C248" s="205">
        <v>0.1</v>
      </c>
      <c r="D248">
        <v>14</v>
      </c>
      <c r="E248" s="210">
        <v>2.5000000000000001E-2</v>
      </c>
      <c r="F248">
        <v>262</v>
      </c>
      <c r="G248" s="314">
        <v>160</v>
      </c>
      <c r="H248" s="436">
        <v>19.77</v>
      </c>
    </row>
    <row r="249" spans="1:8" x14ac:dyDescent="0.25">
      <c r="A249">
        <v>769</v>
      </c>
      <c r="B249">
        <v>11</v>
      </c>
      <c r="C249" s="205">
        <v>0.1</v>
      </c>
      <c r="D249">
        <v>9</v>
      </c>
      <c r="E249" s="210">
        <v>0.02</v>
      </c>
      <c r="F249">
        <v>232</v>
      </c>
      <c r="G249" s="314">
        <v>169</v>
      </c>
      <c r="H249" s="436">
        <v>19.739999999999998</v>
      </c>
    </row>
    <row r="250" spans="1:8" x14ac:dyDescent="0.25">
      <c r="A250">
        <v>777</v>
      </c>
      <c r="B250">
        <v>11</v>
      </c>
      <c r="C250" s="205">
        <v>0.1</v>
      </c>
      <c r="D250">
        <v>11</v>
      </c>
      <c r="E250" s="210">
        <v>0.03</v>
      </c>
      <c r="F250">
        <v>232</v>
      </c>
      <c r="G250" s="314">
        <v>147</v>
      </c>
      <c r="H250" s="436">
        <v>19.73</v>
      </c>
    </row>
    <row r="251" spans="1:8" x14ac:dyDescent="0.25">
      <c r="A251">
        <v>19</v>
      </c>
      <c r="B251">
        <v>8</v>
      </c>
      <c r="C251" s="205">
        <v>0.1</v>
      </c>
      <c r="D251">
        <v>11</v>
      </c>
      <c r="E251" s="210">
        <v>0.02</v>
      </c>
      <c r="F251">
        <v>291</v>
      </c>
      <c r="G251" s="314">
        <v>194</v>
      </c>
      <c r="H251" s="436">
        <v>19.690000000000001</v>
      </c>
    </row>
    <row r="252" spans="1:8" x14ac:dyDescent="0.25">
      <c r="A252">
        <v>8</v>
      </c>
      <c r="B252">
        <v>8</v>
      </c>
      <c r="C252" s="205">
        <v>0.1</v>
      </c>
      <c r="D252">
        <v>7</v>
      </c>
      <c r="E252" s="210">
        <v>2.5000000000000001E-2</v>
      </c>
      <c r="F252">
        <v>291</v>
      </c>
      <c r="G252" s="314">
        <v>206</v>
      </c>
      <c r="H252" s="436">
        <v>19.670000000000002</v>
      </c>
    </row>
    <row r="253" spans="1:8" x14ac:dyDescent="0.25">
      <c r="A253">
        <v>542</v>
      </c>
      <c r="B253">
        <v>10</v>
      </c>
      <c r="C253" s="205">
        <v>0.1</v>
      </c>
      <c r="D253">
        <v>17</v>
      </c>
      <c r="E253" s="210">
        <v>2.5000000000000001E-2</v>
      </c>
      <c r="F253">
        <v>248</v>
      </c>
      <c r="G253" s="314">
        <v>145</v>
      </c>
      <c r="H253" s="436">
        <v>19.66</v>
      </c>
    </row>
    <row r="254" spans="1:8" x14ac:dyDescent="0.25">
      <c r="A254">
        <v>1780</v>
      </c>
      <c r="B254">
        <v>15</v>
      </c>
      <c r="C254" s="205">
        <v>0.1</v>
      </c>
      <c r="D254">
        <v>10</v>
      </c>
      <c r="E254" s="210">
        <v>0.02</v>
      </c>
      <c r="F254">
        <v>201</v>
      </c>
      <c r="G254" s="314">
        <v>143</v>
      </c>
      <c r="H254" s="436">
        <v>19.62</v>
      </c>
    </row>
    <row r="255" spans="1:8" x14ac:dyDescent="0.25">
      <c r="A255">
        <v>1785</v>
      </c>
      <c r="B255">
        <v>15</v>
      </c>
      <c r="C255" s="205">
        <v>0.1</v>
      </c>
      <c r="D255">
        <v>11</v>
      </c>
      <c r="E255" s="210">
        <v>0.03</v>
      </c>
      <c r="F255">
        <v>201</v>
      </c>
      <c r="G255" s="314">
        <v>125</v>
      </c>
      <c r="H255" s="436">
        <v>19.62</v>
      </c>
    </row>
    <row r="256" spans="1:8" x14ac:dyDescent="0.25">
      <c r="A256">
        <v>2561</v>
      </c>
      <c r="B256">
        <v>18</v>
      </c>
      <c r="C256" s="205">
        <v>0.1</v>
      </c>
      <c r="D256">
        <v>18</v>
      </c>
      <c r="E256" s="210">
        <v>2.5000000000000001E-2</v>
      </c>
      <c r="F256">
        <v>184</v>
      </c>
      <c r="G256" s="314">
        <v>110</v>
      </c>
      <c r="H256" s="436">
        <v>19.61</v>
      </c>
    </row>
    <row r="257" spans="1:8" x14ac:dyDescent="0.25">
      <c r="A257">
        <v>791</v>
      </c>
      <c r="B257">
        <v>11</v>
      </c>
      <c r="C257" s="205">
        <v>0.1</v>
      </c>
      <c r="D257">
        <v>16</v>
      </c>
      <c r="E257" s="210">
        <v>2.5000000000000001E-2</v>
      </c>
      <c r="F257">
        <v>232</v>
      </c>
      <c r="G257" s="314">
        <v>141</v>
      </c>
      <c r="H257" s="436">
        <v>19.559999999999999</v>
      </c>
    </row>
    <row r="258" spans="1:8" x14ac:dyDescent="0.25">
      <c r="A258">
        <v>2547</v>
      </c>
      <c r="B258">
        <v>18</v>
      </c>
      <c r="C258" s="205">
        <v>0.1</v>
      </c>
      <c r="D258">
        <v>13</v>
      </c>
      <c r="E258" s="210">
        <v>0.03</v>
      </c>
      <c r="F258">
        <v>184</v>
      </c>
      <c r="G258" s="314">
        <v>111</v>
      </c>
      <c r="H258" s="436">
        <v>19.55</v>
      </c>
    </row>
    <row r="259" spans="1:8" x14ac:dyDescent="0.25">
      <c r="A259">
        <v>1804</v>
      </c>
      <c r="B259">
        <v>15</v>
      </c>
      <c r="C259" s="205">
        <v>0.1</v>
      </c>
      <c r="D259">
        <v>18</v>
      </c>
      <c r="E259" s="210">
        <v>0.02</v>
      </c>
      <c r="F259">
        <v>201</v>
      </c>
      <c r="G259" s="314">
        <v>127</v>
      </c>
      <c r="H259" s="436">
        <v>19.510000000000002</v>
      </c>
    </row>
    <row r="260" spans="1:8" x14ac:dyDescent="0.25">
      <c r="A260">
        <v>2546</v>
      </c>
      <c r="B260">
        <v>18</v>
      </c>
      <c r="C260" s="205">
        <v>0.1</v>
      </c>
      <c r="D260">
        <v>13</v>
      </c>
      <c r="E260" s="210">
        <v>2.5000000000000001E-2</v>
      </c>
      <c r="F260">
        <v>184</v>
      </c>
      <c r="G260" s="314">
        <v>118</v>
      </c>
      <c r="H260" s="436">
        <v>19.510000000000002</v>
      </c>
    </row>
    <row r="261" spans="1:8" x14ac:dyDescent="0.25">
      <c r="A261">
        <v>1026</v>
      </c>
      <c r="B261">
        <v>12</v>
      </c>
      <c r="C261" s="205">
        <v>0.1</v>
      </c>
      <c r="D261">
        <v>10</v>
      </c>
      <c r="E261" s="210">
        <v>0.03</v>
      </c>
      <c r="F261">
        <v>223</v>
      </c>
      <c r="G261" s="314">
        <v>144</v>
      </c>
      <c r="H261" s="436">
        <v>19.5</v>
      </c>
    </row>
    <row r="262" spans="1:8" x14ac:dyDescent="0.25">
      <c r="A262">
        <v>1018</v>
      </c>
      <c r="B262">
        <v>12</v>
      </c>
      <c r="C262" s="205">
        <v>0.1</v>
      </c>
      <c r="D262">
        <v>8</v>
      </c>
      <c r="E262" s="210">
        <v>0.02</v>
      </c>
      <c r="F262">
        <v>223</v>
      </c>
      <c r="G262" s="314">
        <v>162</v>
      </c>
      <c r="H262" s="436">
        <v>19.420000000000002</v>
      </c>
    </row>
    <row r="263" spans="1:8" x14ac:dyDescent="0.25">
      <c r="A263">
        <v>1522</v>
      </c>
      <c r="B263">
        <v>14</v>
      </c>
      <c r="C263" s="205">
        <v>0.1</v>
      </c>
      <c r="D263">
        <v>8</v>
      </c>
      <c r="E263" s="210">
        <v>0.02</v>
      </c>
      <c r="F263">
        <v>206</v>
      </c>
      <c r="G263" s="314">
        <v>149</v>
      </c>
      <c r="H263" s="436">
        <v>19.399999999999999</v>
      </c>
    </row>
    <row r="264" spans="1:8" x14ac:dyDescent="0.25">
      <c r="A264">
        <v>1532</v>
      </c>
      <c r="B264">
        <v>14</v>
      </c>
      <c r="C264" s="205">
        <v>0.1</v>
      </c>
      <c r="D264">
        <v>11</v>
      </c>
      <c r="E264" s="210">
        <v>2.5000000000000001E-2</v>
      </c>
      <c r="F264">
        <v>206</v>
      </c>
      <c r="G264" s="314">
        <v>139</v>
      </c>
      <c r="H264" s="436">
        <v>19.39</v>
      </c>
    </row>
    <row r="265" spans="1:8" x14ac:dyDescent="0.25">
      <c r="A265">
        <v>515</v>
      </c>
      <c r="B265">
        <v>10</v>
      </c>
      <c r="C265" s="205">
        <v>0.1</v>
      </c>
      <c r="D265">
        <v>8</v>
      </c>
      <c r="E265" s="210">
        <v>2.5000000000000001E-2</v>
      </c>
      <c r="F265">
        <v>248</v>
      </c>
      <c r="G265" s="314">
        <v>174</v>
      </c>
      <c r="H265" s="436">
        <v>19.37</v>
      </c>
    </row>
    <row r="266" spans="1:8" x14ac:dyDescent="0.25">
      <c r="A266">
        <v>2307</v>
      </c>
      <c r="B266">
        <v>17</v>
      </c>
      <c r="C266" s="205">
        <v>0.1</v>
      </c>
      <c r="D266">
        <v>17</v>
      </c>
      <c r="E266" s="210">
        <v>0.03</v>
      </c>
      <c r="F266">
        <v>192</v>
      </c>
      <c r="G266" s="314">
        <v>109</v>
      </c>
      <c r="H266" s="436">
        <v>19.329999999999998</v>
      </c>
    </row>
    <row r="267" spans="1:8" x14ac:dyDescent="0.25">
      <c r="A267">
        <v>1265</v>
      </c>
      <c r="B267">
        <v>13</v>
      </c>
      <c r="C267" s="205">
        <v>0.1</v>
      </c>
      <c r="D267">
        <v>6</v>
      </c>
      <c r="E267" s="210">
        <v>2.5000000000000001E-2</v>
      </c>
      <c r="F267">
        <v>213</v>
      </c>
      <c r="G267" s="314">
        <v>158</v>
      </c>
      <c r="H267" s="436">
        <v>19.29</v>
      </c>
    </row>
    <row r="268" spans="1:8" x14ac:dyDescent="0.25">
      <c r="A268">
        <v>1529</v>
      </c>
      <c r="B268">
        <v>14</v>
      </c>
      <c r="C268" s="205">
        <v>0.1</v>
      </c>
      <c r="D268">
        <v>10</v>
      </c>
      <c r="E268" s="210">
        <v>2.5000000000000001E-2</v>
      </c>
      <c r="F268">
        <v>206</v>
      </c>
      <c r="G268" s="314">
        <v>141</v>
      </c>
      <c r="H268" s="436">
        <v>19.239999999999998</v>
      </c>
    </row>
    <row r="269" spans="1:8" x14ac:dyDescent="0.25">
      <c r="A269">
        <v>2305</v>
      </c>
      <c r="B269">
        <v>17</v>
      </c>
      <c r="C269" s="205">
        <v>0.1</v>
      </c>
      <c r="D269">
        <v>17</v>
      </c>
      <c r="E269" s="210">
        <v>0.02</v>
      </c>
      <c r="F269">
        <v>192</v>
      </c>
      <c r="G269" s="314">
        <v>122</v>
      </c>
      <c r="H269" s="436">
        <v>19.23</v>
      </c>
    </row>
    <row r="270" spans="1:8" x14ac:dyDescent="0.25">
      <c r="A270">
        <v>1298</v>
      </c>
      <c r="B270">
        <v>13</v>
      </c>
      <c r="C270" s="205">
        <v>0.1</v>
      </c>
      <c r="D270">
        <v>17</v>
      </c>
      <c r="E270" s="210">
        <v>2.5000000000000001E-2</v>
      </c>
      <c r="F270">
        <v>213</v>
      </c>
      <c r="G270" s="314">
        <v>132</v>
      </c>
      <c r="H270" s="436">
        <v>19.22</v>
      </c>
    </row>
    <row r="271" spans="1:8" x14ac:dyDescent="0.25">
      <c r="A271">
        <v>1041</v>
      </c>
      <c r="B271">
        <v>12</v>
      </c>
      <c r="C271" s="205">
        <v>0.1</v>
      </c>
      <c r="D271">
        <v>15</v>
      </c>
      <c r="E271" s="210">
        <v>0.03</v>
      </c>
      <c r="F271">
        <v>223</v>
      </c>
      <c r="G271" s="314">
        <v>128</v>
      </c>
      <c r="H271" s="436">
        <v>19.21</v>
      </c>
    </row>
    <row r="272" spans="1:8" x14ac:dyDescent="0.25">
      <c r="A272">
        <v>2325</v>
      </c>
      <c r="B272">
        <v>17</v>
      </c>
      <c r="C272" s="205">
        <v>0.15</v>
      </c>
      <c r="D272">
        <v>9</v>
      </c>
      <c r="E272" s="210">
        <v>0.03</v>
      </c>
      <c r="F272">
        <v>204</v>
      </c>
      <c r="G272" s="314">
        <v>131</v>
      </c>
      <c r="H272" s="436">
        <v>19.18</v>
      </c>
    </row>
    <row r="273" spans="1:8" x14ac:dyDescent="0.25">
      <c r="A273">
        <v>1276</v>
      </c>
      <c r="B273">
        <v>13</v>
      </c>
      <c r="C273" s="205">
        <v>0.1</v>
      </c>
      <c r="D273">
        <v>10</v>
      </c>
      <c r="E273" s="210">
        <v>0.02</v>
      </c>
      <c r="F273">
        <v>213</v>
      </c>
      <c r="G273" s="314">
        <v>154</v>
      </c>
      <c r="H273" s="436">
        <v>19.170000000000002</v>
      </c>
    </row>
    <row r="274" spans="1:8" x14ac:dyDescent="0.25">
      <c r="A274">
        <v>1032</v>
      </c>
      <c r="B274">
        <v>12</v>
      </c>
      <c r="C274" s="205">
        <v>0.1</v>
      </c>
      <c r="D274">
        <v>12</v>
      </c>
      <c r="E274" s="210">
        <v>0.03</v>
      </c>
      <c r="F274">
        <v>223</v>
      </c>
      <c r="G274" s="314">
        <v>138</v>
      </c>
      <c r="H274" s="436">
        <v>19.16</v>
      </c>
    </row>
    <row r="275" spans="1:8" x14ac:dyDescent="0.25">
      <c r="A275">
        <v>1547</v>
      </c>
      <c r="B275">
        <v>14</v>
      </c>
      <c r="C275" s="205">
        <v>0.1</v>
      </c>
      <c r="D275">
        <v>16</v>
      </c>
      <c r="E275" s="210">
        <v>2.5000000000000001E-2</v>
      </c>
      <c r="F275">
        <v>206</v>
      </c>
      <c r="G275" s="314">
        <v>129</v>
      </c>
      <c r="H275" s="436">
        <v>19.149999999999999</v>
      </c>
    </row>
    <row r="276" spans="1:8" x14ac:dyDescent="0.25">
      <c r="A276">
        <v>1046</v>
      </c>
      <c r="B276">
        <v>12</v>
      </c>
      <c r="C276" s="205">
        <v>0.1</v>
      </c>
      <c r="D276">
        <v>17</v>
      </c>
      <c r="E276" s="210">
        <v>2.5000000000000001E-2</v>
      </c>
      <c r="F276">
        <v>223</v>
      </c>
      <c r="G276" s="314">
        <v>134</v>
      </c>
      <c r="H276" s="436">
        <v>19.14</v>
      </c>
    </row>
    <row r="277" spans="1:8" x14ac:dyDescent="0.25">
      <c r="A277">
        <v>2017</v>
      </c>
      <c r="B277">
        <v>16</v>
      </c>
      <c r="C277" s="205">
        <v>0.1</v>
      </c>
      <c r="D277">
        <v>5</v>
      </c>
      <c r="E277" s="210">
        <v>0.02</v>
      </c>
      <c r="F277">
        <v>198</v>
      </c>
      <c r="G277" s="314">
        <v>152</v>
      </c>
      <c r="H277" s="436">
        <v>19.11</v>
      </c>
    </row>
    <row r="278" spans="1:8" x14ac:dyDescent="0.25">
      <c r="A278">
        <v>1770</v>
      </c>
      <c r="B278">
        <v>15</v>
      </c>
      <c r="C278" s="205">
        <v>0.1</v>
      </c>
      <c r="D278">
        <v>6</v>
      </c>
      <c r="E278" s="210">
        <v>0.03</v>
      </c>
      <c r="F278">
        <v>201</v>
      </c>
      <c r="G278" s="314">
        <v>144</v>
      </c>
      <c r="H278" s="436">
        <v>19.03</v>
      </c>
    </row>
    <row r="279" spans="1:8" x14ac:dyDescent="0.25">
      <c r="A279">
        <v>2528</v>
      </c>
      <c r="B279">
        <v>18</v>
      </c>
      <c r="C279" s="205">
        <v>0.1</v>
      </c>
      <c r="D279">
        <v>7</v>
      </c>
      <c r="E279" s="210">
        <v>2.5000000000000001E-2</v>
      </c>
      <c r="F279">
        <v>184</v>
      </c>
      <c r="G279" s="314">
        <v>129</v>
      </c>
      <c r="H279" s="436">
        <v>19</v>
      </c>
    </row>
    <row r="280" spans="1:8" x14ac:dyDescent="0.25">
      <c r="A280">
        <v>1044</v>
      </c>
      <c r="B280">
        <v>12</v>
      </c>
      <c r="C280" s="205">
        <v>0.1</v>
      </c>
      <c r="D280">
        <v>16</v>
      </c>
      <c r="E280" s="210">
        <v>0.03</v>
      </c>
      <c r="F280">
        <v>223</v>
      </c>
      <c r="G280" s="314">
        <v>126</v>
      </c>
      <c r="H280" s="436">
        <v>18.98</v>
      </c>
    </row>
    <row r="281" spans="1:8" x14ac:dyDescent="0.25">
      <c r="A281">
        <v>1766</v>
      </c>
      <c r="B281">
        <v>15</v>
      </c>
      <c r="C281" s="205">
        <v>0.1</v>
      </c>
      <c r="D281">
        <v>5</v>
      </c>
      <c r="E281" s="210">
        <v>2.5000000000000001E-2</v>
      </c>
      <c r="F281">
        <v>201</v>
      </c>
      <c r="G281" s="314">
        <v>153</v>
      </c>
      <c r="H281" s="436">
        <v>18.98</v>
      </c>
    </row>
    <row r="282" spans="1:8" x14ac:dyDescent="0.25">
      <c r="A282">
        <v>2314</v>
      </c>
      <c r="B282">
        <v>17</v>
      </c>
      <c r="C282" s="205">
        <v>0.15</v>
      </c>
      <c r="D282">
        <v>6</v>
      </c>
      <c r="E282" s="210">
        <v>0.02</v>
      </c>
      <c r="F282">
        <v>204</v>
      </c>
      <c r="G282" s="314">
        <v>147</v>
      </c>
      <c r="H282" s="436">
        <v>18.98</v>
      </c>
    </row>
    <row r="283" spans="1:8" x14ac:dyDescent="0.25">
      <c r="A283">
        <v>539</v>
      </c>
      <c r="B283">
        <v>10</v>
      </c>
      <c r="C283" s="205">
        <v>0.1</v>
      </c>
      <c r="D283">
        <v>16</v>
      </c>
      <c r="E283" s="210">
        <v>2.5000000000000001E-2</v>
      </c>
      <c r="F283">
        <v>248</v>
      </c>
      <c r="G283" s="314">
        <v>147</v>
      </c>
      <c r="H283" s="436">
        <v>18.96</v>
      </c>
    </row>
    <row r="284" spans="1:8" x14ac:dyDescent="0.25">
      <c r="A284">
        <v>1036</v>
      </c>
      <c r="B284">
        <v>12</v>
      </c>
      <c r="C284" s="205">
        <v>0.1</v>
      </c>
      <c r="D284">
        <v>14</v>
      </c>
      <c r="E284" s="210">
        <v>0.02</v>
      </c>
      <c r="F284">
        <v>223</v>
      </c>
      <c r="G284" s="314">
        <v>147</v>
      </c>
      <c r="H284" s="436">
        <v>18.96</v>
      </c>
    </row>
    <row r="285" spans="1:8" x14ac:dyDescent="0.25">
      <c r="A285">
        <v>1268</v>
      </c>
      <c r="B285">
        <v>13</v>
      </c>
      <c r="C285" s="205">
        <v>0.1</v>
      </c>
      <c r="D285">
        <v>7</v>
      </c>
      <c r="E285" s="210">
        <v>2.5000000000000001E-2</v>
      </c>
      <c r="F285">
        <v>213</v>
      </c>
      <c r="G285" s="314">
        <v>155</v>
      </c>
      <c r="H285" s="436">
        <v>18.93</v>
      </c>
    </row>
    <row r="286" spans="1:8" x14ac:dyDescent="0.25">
      <c r="A286">
        <v>1284</v>
      </c>
      <c r="B286">
        <v>13</v>
      </c>
      <c r="C286" s="205">
        <v>0.1</v>
      </c>
      <c r="D286">
        <v>12</v>
      </c>
      <c r="E286" s="210">
        <v>0.03</v>
      </c>
      <c r="F286">
        <v>213</v>
      </c>
      <c r="G286" s="314">
        <v>134</v>
      </c>
      <c r="H286" s="436">
        <v>18.93</v>
      </c>
    </row>
    <row r="287" spans="1:8" x14ac:dyDescent="0.25">
      <c r="A287">
        <v>1033</v>
      </c>
      <c r="B287">
        <v>12</v>
      </c>
      <c r="C287" s="205">
        <v>0.1</v>
      </c>
      <c r="D287">
        <v>13</v>
      </c>
      <c r="E287" s="210">
        <v>0.02</v>
      </c>
      <c r="F287">
        <v>223</v>
      </c>
      <c r="G287" s="314">
        <v>151</v>
      </c>
      <c r="H287" s="436">
        <v>18.88</v>
      </c>
    </row>
    <row r="288" spans="1:8" x14ac:dyDescent="0.25">
      <c r="A288">
        <v>512</v>
      </c>
      <c r="B288">
        <v>10</v>
      </c>
      <c r="C288" s="205">
        <v>0.1</v>
      </c>
      <c r="D288">
        <v>7</v>
      </c>
      <c r="E288" s="210">
        <v>2.5000000000000001E-2</v>
      </c>
      <c r="F288">
        <v>248</v>
      </c>
      <c r="G288" s="314">
        <v>177</v>
      </c>
      <c r="H288" s="436">
        <v>18.850000000000001</v>
      </c>
    </row>
    <row r="289" spans="1:8" x14ac:dyDescent="0.25">
      <c r="A289">
        <v>1802</v>
      </c>
      <c r="B289">
        <v>15</v>
      </c>
      <c r="C289" s="205">
        <v>0.1</v>
      </c>
      <c r="D289">
        <v>17</v>
      </c>
      <c r="E289" s="210">
        <v>2.5000000000000001E-2</v>
      </c>
      <c r="F289">
        <v>201</v>
      </c>
      <c r="G289" s="314">
        <v>121</v>
      </c>
      <c r="H289" s="436">
        <v>18.84</v>
      </c>
    </row>
    <row r="290" spans="1:8" x14ac:dyDescent="0.25">
      <c r="A290">
        <v>311</v>
      </c>
      <c r="B290">
        <v>9</v>
      </c>
      <c r="C290" s="205">
        <v>0.15</v>
      </c>
      <c r="D290">
        <v>10</v>
      </c>
      <c r="E290" s="210">
        <v>2.5000000000000001E-2</v>
      </c>
      <c r="F290">
        <v>271</v>
      </c>
      <c r="G290" s="314">
        <v>178</v>
      </c>
      <c r="H290" s="436">
        <v>18.82</v>
      </c>
    </row>
    <row r="291" spans="1:8" x14ac:dyDescent="0.25">
      <c r="A291">
        <v>764</v>
      </c>
      <c r="B291">
        <v>11</v>
      </c>
      <c r="C291" s="205">
        <v>0.1</v>
      </c>
      <c r="D291">
        <v>7</v>
      </c>
      <c r="E291" s="210">
        <v>2.5000000000000001E-2</v>
      </c>
      <c r="F291">
        <v>232</v>
      </c>
      <c r="G291" s="314">
        <v>169</v>
      </c>
      <c r="H291" s="436">
        <v>18.809999999999999</v>
      </c>
    </row>
    <row r="292" spans="1:8" x14ac:dyDescent="0.25">
      <c r="A292">
        <v>1542</v>
      </c>
      <c r="B292">
        <v>14</v>
      </c>
      <c r="C292" s="205">
        <v>0.1</v>
      </c>
      <c r="D292">
        <v>14</v>
      </c>
      <c r="E292" s="210">
        <v>0.03</v>
      </c>
      <c r="F292">
        <v>206</v>
      </c>
      <c r="G292" s="314">
        <v>125</v>
      </c>
      <c r="H292" s="436">
        <v>18.8</v>
      </c>
    </row>
    <row r="293" spans="1:8" x14ac:dyDescent="0.25">
      <c r="A293">
        <v>2019</v>
      </c>
      <c r="B293">
        <v>16</v>
      </c>
      <c r="C293" s="205">
        <v>0.1</v>
      </c>
      <c r="D293">
        <v>5</v>
      </c>
      <c r="E293" s="210">
        <v>0.03</v>
      </c>
      <c r="F293">
        <v>198</v>
      </c>
      <c r="G293" s="314">
        <v>148</v>
      </c>
      <c r="H293" s="436">
        <v>18.79</v>
      </c>
    </row>
    <row r="294" spans="1:8" x14ac:dyDescent="0.25">
      <c r="A294">
        <v>1282</v>
      </c>
      <c r="B294">
        <v>13</v>
      </c>
      <c r="C294" s="205">
        <v>0.1</v>
      </c>
      <c r="D294">
        <v>12</v>
      </c>
      <c r="E294" s="210">
        <v>0.02</v>
      </c>
      <c r="F294">
        <v>213</v>
      </c>
      <c r="G294" s="314">
        <v>150</v>
      </c>
      <c r="H294" s="436">
        <v>18.760000000000002</v>
      </c>
    </row>
    <row r="295" spans="1:8" x14ac:dyDescent="0.25">
      <c r="A295">
        <v>2562</v>
      </c>
      <c r="B295">
        <v>18</v>
      </c>
      <c r="C295" s="205">
        <v>0.1</v>
      </c>
      <c r="D295">
        <v>18</v>
      </c>
      <c r="E295" s="210">
        <v>0.03</v>
      </c>
      <c r="F295">
        <v>184</v>
      </c>
      <c r="G295" s="314">
        <v>103</v>
      </c>
      <c r="H295" s="436">
        <v>18.760000000000002</v>
      </c>
    </row>
    <row r="296" spans="1:8" x14ac:dyDescent="0.25">
      <c r="A296">
        <v>522</v>
      </c>
      <c r="B296">
        <v>10</v>
      </c>
      <c r="C296" s="205">
        <v>0.1</v>
      </c>
      <c r="D296">
        <v>10</v>
      </c>
      <c r="E296" s="210">
        <v>0.03</v>
      </c>
      <c r="F296">
        <v>248</v>
      </c>
      <c r="G296" s="314">
        <v>159</v>
      </c>
      <c r="H296" s="436">
        <v>18.670000000000002</v>
      </c>
    </row>
    <row r="297" spans="1:8" x14ac:dyDescent="0.25">
      <c r="A297">
        <v>796</v>
      </c>
      <c r="B297">
        <v>11</v>
      </c>
      <c r="C297" s="205">
        <v>0.1</v>
      </c>
      <c r="D297">
        <v>18</v>
      </c>
      <c r="E297" s="210">
        <v>0.02</v>
      </c>
      <c r="F297">
        <v>232</v>
      </c>
      <c r="G297" s="314">
        <v>143</v>
      </c>
      <c r="H297" s="436">
        <v>18.649999999999999</v>
      </c>
    </row>
    <row r="298" spans="1:8" x14ac:dyDescent="0.25">
      <c r="A298">
        <v>282</v>
      </c>
      <c r="B298">
        <v>9</v>
      </c>
      <c r="C298" s="205">
        <v>0.1</v>
      </c>
      <c r="D298">
        <v>14</v>
      </c>
      <c r="E298" s="210">
        <v>0.03</v>
      </c>
      <c r="F298">
        <v>262</v>
      </c>
      <c r="G298" s="314">
        <v>146</v>
      </c>
      <c r="H298" s="436">
        <v>18.559999999999999</v>
      </c>
    </row>
    <row r="299" spans="1:8" x14ac:dyDescent="0.25">
      <c r="A299">
        <v>521</v>
      </c>
      <c r="B299">
        <v>10</v>
      </c>
      <c r="C299" s="205">
        <v>0.1</v>
      </c>
      <c r="D299">
        <v>10</v>
      </c>
      <c r="E299" s="210">
        <v>2.5000000000000001E-2</v>
      </c>
      <c r="F299">
        <v>248</v>
      </c>
      <c r="G299" s="314">
        <v>169</v>
      </c>
      <c r="H299" s="436">
        <v>18.55</v>
      </c>
    </row>
    <row r="300" spans="1:8" x14ac:dyDescent="0.25">
      <c r="A300">
        <v>766</v>
      </c>
      <c r="B300">
        <v>11</v>
      </c>
      <c r="C300" s="205">
        <v>0.1</v>
      </c>
      <c r="D300">
        <v>8</v>
      </c>
      <c r="E300" s="210">
        <v>0.02</v>
      </c>
      <c r="F300">
        <v>232</v>
      </c>
      <c r="G300" s="314">
        <v>169</v>
      </c>
      <c r="H300" s="436">
        <v>18.53</v>
      </c>
    </row>
    <row r="301" spans="1:8" x14ac:dyDescent="0.25">
      <c r="A301">
        <v>1297</v>
      </c>
      <c r="B301">
        <v>13</v>
      </c>
      <c r="C301" s="205">
        <v>0.1</v>
      </c>
      <c r="D301">
        <v>17</v>
      </c>
      <c r="E301" s="210">
        <v>0.02</v>
      </c>
      <c r="F301">
        <v>213</v>
      </c>
      <c r="G301" s="314">
        <v>137</v>
      </c>
      <c r="H301" s="436">
        <v>18.489999999999998</v>
      </c>
    </row>
    <row r="302" spans="1:8" x14ac:dyDescent="0.25">
      <c r="A302">
        <v>1796</v>
      </c>
      <c r="B302">
        <v>15</v>
      </c>
      <c r="C302" s="205">
        <v>0.1</v>
      </c>
      <c r="D302">
        <v>15</v>
      </c>
      <c r="E302" s="210">
        <v>2.5000000000000001E-2</v>
      </c>
      <c r="F302">
        <v>201</v>
      </c>
      <c r="G302" s="314">
        <v>125</v>
      </c>
      <c r="H302" s="436">
        <v>18.48</v>
      </c>
    </row>
    <row r="303" spans="1:8" x14ac:dyDescent="0.25">
      <c r="A303">
        <v>1016</v>
      </c>
      <c r="B303">
        <v>12</v>
      </c>
      <c r="C303" s="205">
        <v>0.1</v>
      </c>
      <c r="D303">
        <v>7</v>
      </c>
      <c r="E303" s="210">
        <v>2.5000000000000001E-2</v>
      </c>
      <c r="F303">
        <v>223</v>
      </c>
      <c r="G303" s="314">
        <v>161</v>
      </c>
      <c r="H303" s="436">
        <v>18.440000000000001</v>
      </c>
    </row>
    <row r="304" spans="1:8" x14ac:dyDescent="0.25">
      <c r="A304">
        <v>1024</v>
      </c>
      <c r="B304">
        <v>12</v>
      </c>
      <c r="C304" s="205">
        <v>0.1</v>
      </c>
      <c r="D304">
        <v>10</v>
      </c>
      <c r="E304" s="210">
        <v>0.02</v>
      </c>
      <c r="F304">
        <v>223</v>
      </c>
      <c r="G304" s="314">
        <v>159</v>
      </c>
      <c r="H304" s="436">
        <v>18.34</v>
      </c>
    </row>
    <row r="305" spans="1:8" x14ac:dyDescent="0.25">
      <c r="A305">
        <v>2270</v>
      </c>
      <c r="B305">
        <v>17</v>
      </c>
      <c r="C305" s="205">
        <v>0.1</v>
      </c>
      <c r="D305">
        <v>5</v>
      </c>
      <c r="E305" s="210">
        <v>2.5000000000000001E-2</v>
      </c>
      <c r="F305">
        <v>192</v>
      </c>
      <c r="G305" s="314">
        <v>146</v>
      </c>
      <c r="H305" s="436">
        <v>18.329999999999998</v>
      </c>
    </row>
    <row r="306" spans="1:8" x14ac:dyDescent="0.25">
      <c r="A306">
        <v>788</v>
      </c>
      <c r="B306">
        <v>11</v>
      </c>
      <c r="C306" s="205">
        <v>0.1</v>
      </c>
      <c r="D306">
        <v>15</v>
      </c>
      <c r="E306" s="210">
        <v>2.5000000000000001E-2</v>
      </c>
      <c r="F306">
        <v>232</v>
      </c>
      <c r="G306" s="314">
        <v>143</v>
      </c>
      <c r="H306" s="436">
        <v>18.309999999999999</v>
      </c>
    </row>
    <row r="307" spans="1:8" x14ac:dyDescent="0.25">
      <c r="A307">
        <v>62</v>
      </c>
      <c r="B307">
        <v>8</v>
      </c>
      <c r="C307" s="205">
        <v>0.15</v>
      </c>
      <c r="D307">
        <v>11</v>
      </c>
      <c r="E307" s="210">
        <v>2.5000000000000001E-2</v>
      </c>
      <c r="F307">
        <v>299</v>
      </c>
      <c r="G307" s="314">
        <v>184</v>
      </c>
      <c r="H307" s="436">
        <v>18.3</v>
      </c>
    </row>
    <row r="308" spans="1:8" x14ac:dyDescent="0.25">
      <c r="A308">
        <v>35</v>
      </c>
      <c r="B308">
        <v>8</v>
      </c>
      <c r="C308" s="205">
        <v>0.1</v>
      </c>
      <c r="D308">
        <v>16</v>
      </c>
      <c r="E308" s="210">
        <v>2.5000000000000001E-2</v>
      </c>
      <c r="F308">
        <v>291</v>
      </c>
      <c r="G308" s="314">
        <v>161</v>
      </c>
      <c r="H308" s="436">
        <v>18.29</v>
      </c>
    </row>
    <row r="309" spans="1:8" x14ac:dyDescent="0.25">
      <c r="A309">
        <v>528</v>
      </c>
      <c r="B309">
        <v>10</v>
      </c>
      <c r="C309" s="205">
        <v>0.1</v>
      </c>
      <c r="D309">
        <v>12</v>
      </c>
      <c r="E309" s="210">
        <v>0.03</v>
      </c>
      <c r="F309">
        <v>248</v>
      </c>
      <c r="G309" s="314">
        <v>150</v>
      </c>
      <c r="H309" s="436">
        <v>18.260000000000002</v>
      </c>
    </row>
    <row r="310" spans="1:8" x14ac:dyDescent="0.25">
      <c r="A310">
        <v>789</v>
      </c>
      <c r="B310">
        <v>11</v>
      </c>
      <c r="C310" s="205">
        <v>0.1</v>
      </c>
      <c r="D310">
        <v>15</v>
      </c>
      <c r="E310" s="210">
        <v>0.03</v>
      </c>
      <c r="F310">
        <v>232</v>
      </c>
      <c r="G310" s="314">
        <v>132</v>
      </c>
      <c r="H310" s="436">
        <v>18.239999999999998</v>
      </c>
    </row>
    <row r="311" spans="1:8" x14ac:dyDescent="0.25">
      <c r="A311">
        <v>2544</v>
      </c>
      <c r="B311">
        <v>18</v>
      </c>
      <c r="C311" s="205">
        <v>0.1</v>
      </c>
      <c r="D311">
        <v>12</v>
      </c>
      <c r="E311" s="210">
        <v>0.03</v>
      </c>
      <c r="F311">
        <v>184</v>
      </c>
      <c r="G311" s="314">
        <v>113</v>
      </c>
      <c r="H311" s="436">
        <v>18.239999999999998</v>
      </c>
    </row>
    <row r="312" spans="1:8" x14ac:dyDescent="0.25">
      <c r="A312">
        <v>793</v>
      </c>
      <c r="B312">
        <v>11</v>
      </c>
      <c r="C312" s="205">
        <v>0.1</v>
      </c>
      <c r="D312">
        <v>17</v>
      </c>
      <c r="E312" s="210">
        <v>0.02</v>
      </c>
      <c r="F312">
        <v>232</v>
      </c>
      <c r="G312" s="314">
        <v>145</v>
      </c>
      <c r="H312" s="436">
        <v>18.22</v>
      </c>
    </row>
    <row r="313" spans="1:8" x14ac:dyDescent="0.25">
      <c r="A313">
        <v>67</v>
      </c>
      <c r="B313">
        <v>8</v>
      </c>
      <c r="C313" s="205">
        <v>0.15</v>
      </c>
      <c r="D313">
        <v>13</v>
      </c>
      <c r="E313" s="210">
        <v>0.02</v>
      </c>
      <c r="F313">
        <v>299</v>
      </c>
      <c r="G313" s="314">
        <v>183</v>
      </c>
      <c r="H313" s="436">
        <v>18.2</v>
      </c>
    </row>
    <row r="314" spans="1:8" x14ac:dyDescent="0.25">
      <c r="A314">
        <v>546</v>
      </c>
      <c r="B314">
        <v>10</v>
      </c>
      <c r="C314" s="205">
        <v>0.1</v>
      </c>
      <c r="D314">
        <v>18</v>
      </c>
      <c r="E314" s="210">
        <v>0.03</v>
      </c>
      <c r="F314">
        <v>248</v>
      </c>
      <c r="G314" s="314">
        <v>132</v>
      </c>
      <c r="H314" s="436">
        <v>18.190000000000001</v>
      </c>
    </row>
    <row r="315" spans="1:8" x14ac:dyDescent="0.25">
      <c r="A315">
        <v>2527</v>
      </c>
      <c r="B315">
        <v>18</v>
      </c>
      <c r="C315" s="205">
        <v>0.1</v>
      </c>
      <c r="D315">
        <v>7</v>
      </c>
      <c r="E315" s="210">
        <v>0.02</v>
      </c>
      <c r="F315">
        <v>184</v>
      </c>
      <c r="G315" s="314">
        <v>131</v>
      </c>
      <c r="H315" s="436">
        <v>18.18</v>
      </c>
    </row>
    <row r="316" spans="1:8" x14ac:dyDescent="0.25">
      <c r="A316">
        <v>2065</v>
      </c>
      <c r="B316">
        <v>16</v>
      </c>
      <c r="C316" s="205">
        <v>0.15</v>
      </c>
      <c r="D316">
        <v>7</v>
      </c>
      <c r="E316" s="210">
        <v>0.02</v>
      </c>
      <c r="F316">
        <v>209</v>
      </c>
      <c r="G316" s="314">
        <v>151</v>
      </c>
      <c r="H316" s="436">
        <v>18.170000000000002</v>
      </c>
    </row>
    <row r="317" spans="1:8" x14ac:dyDescent="0.25">
      <c r="A317">
        <v>279</v>
      </c>
      <c r="B317">
        <v>9</v>
      </c>
      <c r="C317" s="205">
        <v>0.1</v>
      </c>
      <c r="D317">
        <v>13</v>
      </c>
      <c r="E317" s="210">
        <v>0.03</v>
      </c>
      <c r="F317">
        <v>262</v>
      </c>
      <c r="G317" s="314">
        <v>153</v>
      </c>
      <c r="H317" s="436">
        <v>18.149999999999999</v>
      </c>
    </row>
    <row r="318" spans="1:8" x14ac:dyDescent="0.25">
      <c r="A318">
        <v>810</v>
      </c>
      <c r="B318">
        <v>11</v>
      </c>
      <c r="C318" s="205">
        <v>0.15</v>
      </c>
      <c r="D318">
        <v>8</v>
      </c>
      <c r="E318" s="210">
        <v>0.03</v>
      </c>
      <c r="F318">
        <v>240</v>
      </c>
      <c r="G318" s="314">
        <v>155</v>
      </c>
      <c r="H318" s="436">
        <v>18.149999999999999</v>
      </c>
    </row>
    <row r="319" spans="1:8" x14ac:dyDescent="0.25">
      <c r="A319">
        <v>1279</v>
      </c>
      <c r="B319">
        <v>13</v>
      </c>
      <c r="C319" s="205">
        <v>0.1</v>
      </c>
      <c r="D319">
        <v>11</v>
      </c>
      <c r="E319" s="210">
        <v>0.02</v>
      </c>
      <c r="F319">
        <v>213</v>
      </c>
      <c r="G319" s="314">
        <v>152</v>
      </c>
      <c r="H319" s="436">
        <v>18.149999999999999</v>
      </c>
    </row>
    <row r="320" spans="1:8" x14ac:dyDescent="0.25">
      <c r="A320">
        <v>2560</v>
      </c>
      <c r="B320">
        <v>18</v>
      </c>
      <c r="C320" s="205">
        <v>0.1</v>
      </c>
      <c r="D320">
        <v>18</v>
      </c>
      <c r="E320" s="210">
        <v>0.02</v>
      </c>
      <c r="F320">
        <v>184</v>
      </c>
      <c r="G320" s="314">
        <v>115</v>
      </c>
      <c r="H320" s="436">
        <v>18.11</v>
      </c>
    </row>
    <row r="321" spans="1:8" x14ac:dyDescent="0.25">
      <c r="A321">
        <v>1020</v>
      </c>
      <c r="B321">
        <v>12</v>
      </c>
      <c r="C321" s="205">
        <v>0.1</v>
      </c>
      <c r="D321">
        <v>8</v>
      </c>
      <c r="E321" s="210">
        <v>0.03</v>
      </c>
      <c r="F321">
        <v>223</v>
      </c>
      <c r="G321" s="314">
        <v>149</v>
      </c>
      <c r="H321" s="436">
        <v>18.059999999999999</v>
      </c>
    </row>
    <row r="322" spans="1:8" x14ac:dyDescent="0.25">
      <c r="A322">
        <v>1551</v>
      </c>
      <c r="B322">
        <v>14</v>
      </c>
      <c r="C322" s="205">
        <v>0.1</v>
      </c>
      <c r="D322">
        <v>17</v>
      </c>
      <c r="E322" s="210">
        <v>0.03</v>
      </c>
      <c r="F322">
        <v>206</v>
      </c>
      <c r="G322" s="314">
        <v>118</v>
      </c>
      <c r="H322" s="436">
        <v>18.05</v>
      </c>
    </row>
    <row r="323" spans="1:8" x14ac:dyDescent="0.25">
      <c r="A323">
        <v>2319</v>
      </c>
      <c r="B323">
        <v>17</v>
      </c>
      <c r="C323" s="205">
        <v>0.15</v>
      </c>
      <c r="D323">
        <v>7</v>
      </c>
      <c r="E323" s="210">
        <v>0.03</v>
      </c>
      <c r="F323">
        <v>204</v>
      </c>
      <c r="G323" s="314">
        <v>137</v>
      </c>
      <c r="H323" s="436">
        <v>18.05</v>
      </c>
    </row>
    <row r="324" spans="1:8" x14ac:dyDescent="0.25">
      <c r="A324">
        <v>12</v>
      </c>
      <c r="B324">
        <v>8</v>
      </c>
      <c r="C324" s="205">
        <v>0.1</v>
      </c>
      <c r="D324">
        <v>8</v>
      </c>
      <c r="E324" s="210">
        <v>0.03</v>
      </c>
      <c r="F324">
        <v>291</v>
      </c>
      <c r="G324" s="314">
        <v>193</v>
      </c>
      <c r="H324" s="436">
        <v>18.03</v>
      </c>
    </row>
    <row r="325" spans="1:8" x14ac:dyDescent="0.25">
      <c r="A325">
        <v>2067</v>
      </c>
      <c r="B325">
        <v>16</v>
      </c>
      <c r="C325" s="205">
        <v>0.15</v>
      </c>
      <c r="D325">
        <v>7</v>
      </c>
      <c r="E325" s="210">
        <v>0.03</v>
      </c>
      <c r="F325">
        <v>209</v>
      </c>
      <c r="G325" s="314">
        <v>144</v>
      </c>
      <c r="H325" s="436">
        <v>17.98</v>
      </c>
    </row>
    <row r="326" spans="1:8" x14ac:dyDescent="0.25">
      <c r="A326">
        <v>1528</v>
      </c>
      <c r="B326">
        <v>14</v>
      </c>
      <c r="C326" s="205">
        <v>0.1</v>
      </c>
      <c r="D326">
        <v>10</v>
      </c>
      <c r="E326" s="210">
        <v>0.02</v>
      </c>
      <c r="F326">
        <v>206</v>
      </c>
      <c r="G326" s="314">
        <v>148</v>
      </c>
      <c r="H326" s="436">
        <v>17.97</v>
      </c>
    </row>
    <row r="327" spans="1:8" x14ac:dyDescent="0.25">
      <c r="A327">
        <v>31</v>
      </c>
      <c r="B327">
        <v>8</v>
      </c>
      <c r="C327" s="205">
        <v>0.1</v>
      </c>
      <c r="D327">
        <v>15</v>
      </c>
      <c r="E327" s="210">
        <v>0.02</v>
      </c>
      <c r="F327">
        <v>291</v>
      </c>
      <c r="G327" s="314">
        <v>176</v>
      </c>
      <c r="H327" s="436">
        <v>17.95</v>
      </c>
    </row>
    <row r="328" spans="1:8" x14ac:dyDescent="0.25">
      <c r="A328">
        <v>1262</v>
      </c>
      <c r="B328">
        <v>13</v>
      </c>
      <c r="C328" s="205">
        <v>0.1</v>
      </c>
      <c r="D328">
        <v>5</v>
      </c>
      <c r="E328" s="210">
        <v>2.5000000000000001E-2</v>
      </c>
      <c r="F328">
        <v>213</v>
      </c>
      <c r="G328" s="314">
        <v>163</v>
      </c>
      <c r="H328" s="436">
        <v>17.940000000000001</v>
      </c>
    </row>
    <row r="329" spans="1:8" x14ac:dyDescent="0.25">
      <c r="A329">
        <v>7</v>
      </c>
      <c r="B329">
        <v>8</v>
      </c>
      <c r="C329" s="205">
        <v>0.1</v>
      </c>
      <c r="D329">
        <v>7</v>
      </c>
      <c r="E329" s="210">
        <v>0.02</v>
      </c>
      <c r="F329">
        <v>291</v>
      </c>
      <c r="G329" s="314">
        <v>211</v>
      </c>
      <c r="H329" s="436">
        <v>17.89</v>
      </c>
    </row>
    <row r="330" spans="1:8" x14ac:dyDescent="0.25">
      <c r="A330">
        <v>1030</v>
      </c>
      <c r="B330">
        <v>12</v>
      </c>
      <c r="C330" s="205">
        <v>0.1</v>
      </c>
      <c r="D330">
        <v>12</v>
      </c>
      <c r="E330" s="210">
        <v>0.02</v>
      </c>
      <c r="F330">
        <v>223</v>
      </c>
      <c r="G330" s="314">
        <v>152</v>
      </c>
      <c r="H330" s="436">
        <v>17.86</v>
      </c>
    </row>
    <row r="331" spans="1:8" x14ac:dyDescent="0.25">
      <c r="A331">
        <v>2318</v>
      </c>
      <c r="B331">
        <v>17</v>
      </c>
      <c r="C331" s="205">
        <v>0.15</v>
      </c>
      <c r="D331">
        <v>7</v>
      </c>
      <c r="E331" s="210">
        <v>2.5000000000000001E-2</v>
      </c>
      <c r="F331">
        <v>204</v>
      </c>
      <c r="G331" s="314">
        <v>140</v>
      </c>
      <c r="H331" s="436">
        <v>17.84</v>
      </c>
    </row>
    <row r="332" spans="1:8" x14ac:dyDescent="0.25">
      <c r="A332">
        <v>1048</v>
      </c>
      <c r="B332">
        <v>12</v>
      </c>
      <c r="C332" s="205">
        <v>0.1</v>
      </c>
      <c r="D332">
        <v>18</v>
      </c>
      <c r="E332" s="210">
        <v>0.02</v>
      </c>
      <c r="F332">
        <v>223</v>
      </c>
      <c r="G332" s="314">
        <v>137</v>
      </c>
      <c r="H332" s="436">
        <v>17.78</v>
      </c>
    </row>
    <row r="333" spans="1:8" x14ac:dyDescent="0.25">
      <c r="A333">
        <v>1798</v>
      </c>
      <c r="B333">
        <v>15</v>
      </c>
      <c r="C333" s="205">
        <v>0.1</v>
      </c>
      <c r="D333">
        <v>16</v>
      </c>
      <c r="E333" s="210">
        <v>0.02</v>
      </c>
      <c r="F333">
        <v>201</v>
      </c>
      <c r="G333" s="314">
        <v>131</v>
      </c>
      <c r="H333" s="436">
        <v>17.78</v>
      </c>
    </row>
    <row r="334" spans="1:8" x14ac:dyDescent="0.25">
      <c r="A334">
        <v>2062</v>
      </c>
      <c r="B334">
        <v>16</v>
      </c>
      <c r="C334" s="205">
        <v>0.15</v>
      </c>
      <c r="D334">
        <v>6</v>
      </c>
      <c r="E334" s="210">
        <v>0.02</v>
      </c>
      <c r="F334">
        <v>209</v>
      </c>
      <c r="G334" s="314">
        <v>153</v>
      </c>
      <c r="H334" s="436">
        <v>17.78</v>
      </c>
    </row>
    <row r="335" spans="1:8" x14ac:dyDescent="0.25">
      <c r="A335">
        <v>276</v>
      </c>
      <c r="B335">
        <v>9</v>
      </c>
      <c r="C335" s="205">
        <v>0.1</v>
      </c>
      <c r="D335">
        <v>12</v>
      </c>
      <c r="E335" s="210">
        <v>0.03</v>
      </c>
      <c r="F335">
        <v>262</v>
      </c>
      <c r="G335" s="314">
        <v>155</v>
      </c>
      <c r="H335" s="436">
        <v>17.739999999999998</v>
      </c>
    </row>
    <row r="336" spans="1:8" x14ac:dyDescent="0.25">
      <c r="A336">
        <v>1027</v>
      </c>
      <c r="B336">
        <v>12</v>
      </c>
      <c r="C336" s="205">
        <v>0.1</v>
      </c>
      <c r="D336">
        <v>11</v>
      </c>
      <c r="E336" s="210">
        <v>0.02</v>
      </c>
      <c r="F336">
        <v>223</v>
      </c>
      <c r="G336" s="314">
        <v>156</v>
      </c>
      <c r="H336" s="436">
        <v>17.73</v>
      </c>
    </row>
    <row r="337" spans="1:8" x14ac:dyDescent="0.25">
      <c r="A337">
        <v>775</v>
      </c>
      <c r="B337">
        <v>11</v>
      </c>
      <c r="C337" s="205">
        <v>0.1</v>
      </c>
      <c r="D337">
        <v>11</v>
      </c>
      <c r="E337" s="210">
        <v>0.02</v>
      </c>
      <c r="F337">
        <v>232</v>
      </c>
      <c r="G337" s="314">
        <v>162</v>
      </c>
      <c r="H337" s="436">
        <v>17.68</v>
      </c>
    </row>
    <row r="338" spans="1:8" x14ac:dyDescent="0.25">
      <c r="A338">
        <v>2269</v>
      </c>
      <c r="B338">
        <v>17</v>
      </c>
      <c r="C338" s="205">
        <v>0.1</v>
      </c>
      <c r="D338">
        <v>5</v>
      </c>
      <c r="E338" s="210">
        <v>0.02</v>
      </c>
      <c r="F338">
        <v>192</v>
      </c>
      <c r="G338" s="314">
        <v>147</v>
      </c>
      <c r="H338" s="436">
        <v>17.64</v>
      </c>
    </row>
    <row r="339" spans="1:8" x14ac:dyDescent="0.25">
      <c r="A339">
        <v>1550</v>
      </c>
      <c r="B339">
        <v>14</v>
      </c>
      <c r="C339" s="205">
        <v>0.1</v>
      </c>
      <c r="D339">
        <v>17</v>
      </c>
      <c r="E339" s="210">
        <v>2.5000000000000001E-2</v>
      </c>
      <c r="F339">
        <v>206</v>
      </c>
      <c r="G339" s="314">
        <v>127</v>
      </c>
      <c r="H339" s="436">
        <v>17.61</v>
      </c>
    </row>
    <row r="340" spans="1:8" x14ac:dyDescent="0.25">
      <c r="A340">
        <v>293</v>
      </c>
      <c r="B340">
        <v>9</v>
      </c>
      <c r="C340" s="205">
        <v>0.1</v>
      </c>
      <c r="D340">
        <v>18</v>
      </c>
      <c r="E340" s="210">
        <v>2.5000000000000001E-2</v>
      </c>
      <c r="F340">
        <v>262</v>
      </c>
      <c r="G340" s="314">
        <v>145</v>
      </c>
      <c r="H340" s="436">
        <v>17.600000000000001</v>
      </c>
    </row>
    <row r="341" spans="1:8" x14ac:dyDescent="0.25">
      <c r="A341">
        <v>765</v>
      </c>
      <c r="B341">
        <v>11</v>
      </c>
      <c r="C341" s="205">
        <v>0.1</v>
      </c>
      <c r="D341">
        <v>7</v>
      </c>
      <c r="E341" s="210">
        <v>0.03</v>
      </c>
      <c r="F341">
        <v>232</v>
      </c>
      <c r="G341" s="314">
        <v>162</v>
      </c>
      <c r="H341" s="436">
        <v>17.600000000000001</v>
      </c>
    </row>
    <row r="342" spans="1:8" x14ac:dyDescent="0.25">
      <c r="A342">
        <v>1065</v>
      </c>
      <c r="B342">
        <v>12</v>
      </c>
      <c r="C342" s="205">
        <v>0.15</v>
      </c>
      <c r="D342">
        <v>9</v>
      </c>
      <c r="E342" s="210">
        <v>0.03</v>
      </c>
      <c r="F342">
        <v>230</v>
      </c>
      <c r="G342" s="314">
        <v>144</v>
      </c>
      <c r="H342" s="436">
        <v>17.59</v>
      </c>
    </row>
    <row r="343" spans="1:8" x14ac:dyDescent="0.25">
      <c r="A343">
        <v>1544</v>
      </c>
      <c r="B343">
        <v>14</v>
      </c>
      <c r="C343" s="205">
        <v>0.1</v>
      </c>
      <c r="D343">
        <v>15</v>
      </c>
      <c r="E343" s="210">
        <v>2.5000000000000001E-2</v>
      </c>
      <c r="F343">
        <v>206</v>
      </c>
      <c r="G343" s="314">
        <v>131</v>
      </c>
      <c r="H343" s="436">
        <v>17.579999999999998</v>
      </c>
    </row>
    <row r="344" spans="1:8" x14ac:dyDescent="0.25">
      <c r="A344">
        <v>772</v>
      </c>
      <c r="B344">
        <v>11</v>
      </c>
      <c r="C344" s="205">
        <v>0.1</v>
      </c>
      <c r="D344">
        <v>10</v>
      </c>
      <c r="E344" s="210">
        <v>0.02</v>
      </c>
      <c r="F344">
        <v>232</v>
      </c>
      <c r="G344" s="314">
        <v>166</v>
      </c>
      <c r="H344" s="436">
        <v>17.57</v>
      </c>
    </row>
    <row r="345" spans="1:8" x14ac:dyDescent="0.25">
      <c r="A345">
        <v>1783</v>
      </c>
      <c r="B345">
        <v>15</v>
      </c>
      <c r="C345" s="205">
        <v>0.1</v>
      </c>
      <c r="D345">
        <v>11</v>
      </c>
      <c r="E345" s="210">
        <v>0.02</v>
      </c>
      <c r="F345">
        <v>201</v>
      </c>
      <c r="G345" s="314">
        <v>141</v>
      </c>
      <c r="H345" s="436">
        <v>17.53</v>
      </c>
    </row>
    <row r="346" spans="1:8" x14ac:dyDescent="0.25">
      <c r="A346">
        <v>1789</v>
      </c>
      <c r="B346">
        <v>15</v>
      </c>
      <c r="C346" s="205">
        <v>0.1</v>
      </c>
      <c r="D346">
        <v>13</v>
      </c>
      <c r="E346" s="210">
        <v>0.02</v>
      </c>
      <c r="F346">
        <v>201</v>
      </c>
      <c r="G346" s="314">
        <v>138</v>
      </c>
      <c r="H346" s="436">
        <v>17.53</v>
      </c>
    </row>
    <row r="347" spans="1:8" x14ac:dyDescent="0.25">
      <c r="A347">
        <v>1272</v>
      </c>
      <c r="B347">
        <v>13</v>
      </c>
      <c r="C347" s="205">
        <v>0.1</v>
      </c>
      <c r="D347">
        <v>8</v>
      </c>
      <c r="E347" s="210">
        <v>0.03</v>
      </c>
      <c r="F347">
        <v>213</v>
      </c>
      <c r="G347" s="314">
        <v>143</v>
      </c>
      <c r="H347" s="436">
        <v>17.52</v>
      </c>
    </row>
    <row r="348" spans="1:8" x14ac:dyDescent="0.25">
      <c r="A348">
        <v>787</v>
      </c>
      <c r="B348">
        <v>11</v>
      </c>
      <c r="C348" s="205">
        <v>0.1</v>
      </c>
      <c r="D348">
        <v>15</v>
      </c>
      <c r="E348" s="210">
        <v>0.02</v>
      </c>
      <c r="F348">
        <v>232</v>
      </c>
      <c r="G348" s="314">
        <v>147</v>
      </c>
      <c r="H348" s="436">
        <v>17.47</v>
      </c>
    </row>
    <row r="349" spans="1:8" x14ac:dyDescent="0.25">
      <c r="A349">
        <v>2315</v>
      </c>
      <c r="B349">
        <v>17</v>
      </c>
      <c r="C349" s="205">
        <v>0.15</v>
      </c>
      <c r="D349">
        <v>6</v>
      </c>
      <c r="E349" s="210">
        <v>2.5000000000000001E-2</v>
      </c>
      <c r="F349">
        <v>204</v>
      </c>
      <c r="G349" s="314">
        <v>144</v>
      </c>
      <c r="H349" s="436">
        <v>17.47</v>
      </c>
    </row>
    <row r="350" spans="1:8" x14ac:dyDescent="0.25">
      <c r="A350">
        <v>1281</v>
      </c>
      <c r="B350">
        <v>13</v>
      </c>
      <c r="C350" s="205">
        <v>0.1</v>
      </c>
      <c r="D350">
        <v>11</v>
      </c>
      <c r="E350" s="210">
        <v>0.03</v>
      </c>
      <c r="F350">
        <v>213</v>
      </c>
      <c r="G350" s="314">
        <v>136</v>
      </c>
      <c r="H350" s="436">
        <v>17.440000000000001</v>
      </c>
    </row>
    <row r="351" spans="1:8" x14ac:dyDescent="0.25">
      <c r="A351">
        <v>540</v>
      </c>
      <c r="B351">
        <v>10</v>
      </c>
      <c r="C351" s="205">
        <v>0.1</v>
      </c>
      <c r="D351">
        <v>16</v>
      </c>
      <c r="E351" s="210">
        <v>0.03</v>
      </c>
      <c r="F351">
        <v>248</v>
      </c>
      <c r="G351" s="314">
        <v>136</v>
      </c>
      <c r="H351" s="436">
        <v>17.43</v>
      </c>
    </row>
    <row r="352" spans="1:8" x14ac:dyDescent="0.25">
      <c r="A352">
        <v>269</v>
      </c>
      <c r="B352">
        <v>9</v>
      </c>
      <c r="C352" s="205">
        <v>0.1</v>
      </c>
      <c r="D352">
        <v>10</v>
      </c>
      <c r="E352" s="210">
        <v>2.5000000000000001E-2</v>
      </c>
      <c r="F352">
        <v>262</v>
      </c>
      <c r="G352" s="314">
        <v>173</v>
      </c>
      <c r="H352" s="436">
        <v>17.399999999999999</v>
      </c>
    </row>
    <row r="353" spans="1:8" x14ac:dyDescent="0.25">
      <c r="A353">
        <v>1295</v>
      </c>
      <c r="B353">
        <v>13</v>
      </c>
      <c r="C353" s="205">
        <v>0.1</v>
      </c>
      <c r="D353">
        <v>16</v>
      </c>
      <c r="E353" s="210">
        <v>2.5000000000000001E-2</v>
      </c>
      <c r="F353">
        <v>213</v>
      </c>
      <c r="G353" s="314">
        <v>133</v>
      </c>
      <c r="H353" s="436">
        <v>17.37</v>
      </c>
    </row>
    <row r="354" spans="1:8" x14ac:dyDescent="0.25">
      <c r="A354">
        <v>778</v>
      </c>
      <c r="B354">
        <v>11</v>
      </c>
      <c r="C354" s="205">
        <v>0.1</v>
      </c>
      <c r="D354">
        <v>12</v>
      </c>
      <c r="E354" s="210">
        <v>0.02</v>
      </c>
      <c r="F354">
        <v>232</v>
      </c>
      <c r="G354" s="314">
        <v>157</v>
      </c>
      <c r="H354" s="436">
        <v>17.350000000000001</v>
      </c>
    </row>
    <row r="355" spans="1:8" x14ac:dyDescent="0.25">
      <c r="A355">
        <v>1773</v>
      </c>
      <c r="B355">
        <v>15</v>
      </c>
      <c r="C355" s="205">
        <v>0.1</v>
      </c>
      <c r="D355">
        <v>7</v>
      </c>
      <c r="E355" s="210">
        <v>0.03</v>
      </c>
      <c r="F355">
        <v>201</v>
      </c>
      <c r="G355" s="314">
        <v>139</v>
      </c>
      <c r="H355" s="436">
        <v>17.350000000000001</v>
      </c>
    </row>
    <row r="356" spans="1:8" x14ac:dyDescent="0.25">
      <c r="A356">
        <v>2553</v>
      </c>
      <c r="B356">
        <v>18</v>
      </c>
      <c r="C356" s="205">
        <v>0.1</v>
      </c>
      <c r="D356">
        <v>15</v>
      </c>
      <c r="E356" s="210">
        <v>0.03</v>
      </c>
      <c r="F356">
        <v>184</v>
      </c>
      <c r="G356" s="314">
        <v>108</v>
      </c>
      <c r="H356" s="436">
        <v>17.32</v>
      </c>
    </row>
    <row r="357" spans="1:8" x14ac:dyDescent="0.25">
      <c r="A357">
        <v>39</v>
      </c>
      <c r="B357">
        <v>8</v>
      </c>
      <c r="C357" s="205">
        <v>0.1</v>
      </c>
      <c r="D357">
        <v>17</v>
      </c>
      <c r="E357" s="210">
        <v>0.03</v>
      </c>
      <c r="F357">
        <v>291</v>
      </c>
      <c r="G357" s="314">
        <v>141</v>
      </c>
      <c r="H357" s="436">
        <v>17.309999999999999</v>
      </c>
    </row>
    <row r="358" spans="1:8" x14ac:dyDescent="0.25">
      <c r="A358">
        <v>1045</v>
      </c>
      <c r="B358">
        <v>12</v>
      </c>
      <c r="C358" s="205">
        <v>0.1</v>
      </c>
      <c r="D358">
        <v>17</v>
      </c>
      <c r="E358" s="210">
        <v>0.02</v>
      </c>
      <c r="F358">
        <v>223</v>
      </c>
      <c r="G358" s="314">
        <v>139</v>
      </c>
      <c r="H358" s="436">
        <v>17.3</v>
      </c>
    </row>
    <row r="359" spans="1:8" x14ac:dyDescent="0.25">
      <c r="A359">
        <v>1267</v>
      </c>
      <c r="B359">
        <v>13</v>
      </c>
      <c r="C359" s="205">
        <v>0.1</v>
      </c>
      <c r="D359">
        <v>7</v>
      </c>
      <c r="E359" s="210">
        <v>0.02</v>
      </c>
      <c r="F359">
        <v>213</v>
      </c>
      <c r="G359" s="314">
        <v>157</v>
      </c>
      <c r="H359" s="436">
        <v>17.239999999999998</v>
      </c>
    </row>
    <row r="360" spans="1:8" x14ac:dyDescent="0.25">
      <c r="A360">
        <v>83</v>
      </c>
      <c r="B360">
        <v>8</v>
      </c>
      <c r="C360" s="205">
        <v>0.15</v>
      </c>
      <c r="D360">
        <v>18</v>
      </c>
      <c r="E360" s="210">
        <v>2.5000000000000001E-2</v>
      </c>
      <c r="F360">
        <v>299</v>
      </c>
      <c r="G360" s="314">
        <v>154</v>
      </c>
      <c r="H360" s="436">
        <v>17.23</v>
      </c>
    </row>
    <row r="361" spans="1:8" x14ac:dyDescent="0.25">
      <c r="A361">
        <v>1771</v>
      </c>
      <c r="B361">
        <v>15</v>
      </c>
      <c r="C361" s="205">
        <v>0.1</v>
      </c>
      <c r="D361">
        <v>7</v>
      </c>
      <c r="E361" s="210">
        <v>0.02</v>
      </c>
      <c r="F361">
        <v>201</v>
      </c>
      <c r="G361" s="314">
        <v>145</v>
      </c>
      <c r="H361" s="436">
        <v>17.22</v>
      </c>
    </row>
    <row r="362" spans="1:8" x14ac:dyDescent="0.25">
      <c r="A362">
        <v>1815</v>
      </c>
      <c r="B362">
        <v>15</v>
      </c>
      <c r="C362" s="205">
        <v>0.15</v>
      </c>
      <c r="D362">
        <v>7</v>
      </c>
      <c r="E362" s="210">
        <v>0.03</v>
      </c>
      <c r="F362">
        <v>210</v>
      </c>
      <c r="G362" s="314">
        <v>145</v>
      </c>
      <c r="H362" s="436">
        <v>17.22</v>
      </c>
    </row>
    <row r="363" spans="1:8" x14ac:dyDescent="0.25">
      <c r="A363">
        <v>2540</v>
      </c>
      <c r="B363">
        <v>18</v>
      </c>
      <c r="C363" s="205">
        <v>0.1</v>
      </c>
      <c r="D363">
        <v>11</v>
      </c>
      <c r="E363" s="210">
        <v>2.5000000000000001E-2</v>
      </c>
      <c r="F363">
        <v>184</v>
      </c>
      <c r="G363" s="314">
        <v>120</v>
      </c>
      <c r="H363" s="436">
        <v>17.18</v>
      </c>
    </row>
    <row r="364" spans="1:8" x14ac:dyDescent="0.25">
      <c r="A364">
        <v>1530</v>
      </c>
      <c r="B364">
        <v>14</v>
      </c>
      <c r="C364" s="205">
        <v>0.1</v>
      </c>
      <c r="D364">
        <v>10</v>
      </c>
      <c r="E364" s="210">
        <v>0.03</v>
      </c>
      <c r="F364">
        <v>206</v>
      </c>
      <c r="G364" s="314">
        <v>133</v>
      </c>
      <c r="H364" s="436">
        <v>17.170000000000002</v>
      </c>
    </row>
    <row r="365" spans="1:8" x14ac:dyDescent="0.25">
      <c r="A365">
        <v>1524</v>
      </c>
      <c r="B365">
        <v>14</v>
      </c>
      <c r="C365" s="205">
        <v>0.1</v>
      </c>
      <c r="D365">
        <v>8</v>
      </c>
      <c r="E365" s="210">
        <v>0.03</v>
      </c>
      <c r="F365">
        <v>206</v>
      </c>
      <c r="G365" s="314">
        <v>137</v>
      </c>
      <c r="H365" s="436">
        <v>17.14</v>
      </c>
    </row>
    <row r="366" spans="1:8" x14ac:dyDescent="0.25">
      <c r="A366">
        <v>1288</v>
      </c>
      <c r="B366">
        <v>13</v>
      </c>
      <c r="C366" s="205">
        <v>0.1</v>
      </c>
      <c r="D366">
        <v>14</v>
      </c>
      <c r="E366" s="210">
        <v>0.02</v>
      </c>
      <c r="F366">
        <v>213</v>
      </c>
      <c r="G366" s="314">
        <v>143</v>
      </c>
      <c r="H366" s="436">
        <v>17.07</v>
      </c>
    </row>
    <row r="367" spans="1:8" x14ac:dyDescent="0.25">
      <c r="A367">
        <v>1795</v>
      </c>
      <c r="B367">
        <v>15</v>
      </c>
      <c r="C367" s="205">
        <v>0.1</v>
      </c>
      <c r="D367">
        <v>15</v>
      </c>
      <c r="E367" s="210">
        <v>0.02</v>
      </c>
      <c r="F367">
        <v>201</v>
      </c>
      <c r="G367" s="314">
        <v>132</v>
      </c>
      <c r="H367" s="436">
        <v>17.07</v>
      </c>
    </row>
    <row r="368" spans="1:8" x14ac:dyDescent="0.25">
      <c r="A368">
        <v>2073</v>
      </c>
      <c r="B368">
        <v>16</v>
      </c>
      <c r="C368" s="205">
        <v>0.15</v>
      </c>
      <c r="D368">
        <v>9</v>
      </c>
      <c r="E368" s="210">
        <v>0.03</v>
      </c>
      <c r="F368">
        <v>209</v>
      </c>
      <c r="G368" s="314">
        <v>134</v>
      </c>
      <c r="H368" s="436">
        <v>17.07</v>
      </c>
    </row>
    <row r="369" spans="1:8" x14ac:dyDescent="0.25">
      <c r="A369">
        <v>1786</v>
      </c>
      <c r="B369">
        <v>15</v>
      </c>
      <c r="C369" s="205">
        <v>0.1</v>
      </c>
      <c r="D369">
        <v>12</v>
      </c>
      <c r="E369" s="210">
        <v>0.02</v>
      </c>
      <c r="F369">
        <v>201</v>
      </c>
      <c r="G369" s="314">
        <v>140</v>
      </c>
      <c r="H369" s="436">
        <v>17.059999999999999</v>
      </c>
    </row>
    <row r="370" spans="1:8" x14ac:dyDescent="0.25">
      <c r="A370">
        <v>790</v>
      </c>
      <c r="B370">
        <v>11</v>
      </c>
      <c r="C370" s="205">
        <v>0.1</v>
      </c>
      <c r="D370">
        <v>16</v>
      </c>
      <c r="E370" s="210">
        <v>0.02</v>
      </c>
      <c r="F370">
        <v>232</v>
      </c>
      <c r="G370" s="314">
        <v>146</v>
      </c>
      <c r="H370" s="436">
        <v>17.05</v>
      </c>
    </row>
    <row r="371" spans="1:8" x14ac:dyDescent="0.25">
      <c r="A371">
        <v>1294</v>
      </c>
      <c r="B371">
        <v>13</v>
      </c>
      <c r="C371" s="205">
        <v>0.1</v>
      </c>
      <c r="D371">
        <v>16</v>
      </c>
      <c r="E371" s="210">
        <v>0.02</v>
      </c>
      <c r="F371">
        <v>213</v>
      </c>
      <c r="G371" s="314">
        <v>138</v>
      </c>
      <c r="H371" s="436">
        <v>16.989999999999998</v>
      </c>
    </row>
    <row r="372" spans="1:8" x14ac:dyDescent="0.25">
      <c r="A372">
        <v>40</v>
      </c>
      <c r="B372">
        <v>8</v>
      </c>
      <c r="C372" s="205">
        <v>0.1</v>
      </c>
      <c r="D372">
        <v>18</v>
      </c>
      <c r="E372" s="210">
        <v>0.02</v>
      </c>
      <c r="F372">
        <v>291</v>
      </c>
      <c r="G372" s="314">
        <v>164</v>
      </c>
      <c r="H372" s="436">
        <v>16.96</v>
      </c>
    </row>
    <row r="373" spans="1:8" x14ac:dyDescent="0.25">
      <c r="A373">
        <v>2548</v>
      </c>
      <c r="B373">
        <v>18</v>
      </c>
      <c r="C373" s="205">
        <v>0.1</v>
      </c>
      <c r="D373">
        <v>14</v>
      </c>
      <c r="E373" s="210">
        <v>0.02</v>
      </c>
      <c r="F373">
        <v>184</v>
      </c>
      <c r="G373" s="314">
        <v>123</v>
      </c>
      <c r="H373" s="436">
        <v>16.920000000000002</v>
      </c>
    </row>
    <row r="374" spans="1:8" x14ac:dyDescent="0.25">
      <c r="A374">
        <v>1517</v>
      </c>
      <c r="B374">
        <v>14</v>
      </c>
      <c r="C374" s="205">
        <v>0.1</v>
      </c>
      <c r="D374">
        <v>6</v>
      </c>
      <c r="E374" s="210">
        <v>2.5000000000000001E-2</v>
      </c>
      <c r="F374">
        <v>206</v>
      </c>
      <c r="G374" s="314">
        <v>152</v>
      </c>
      <c r="H374" s="436">
        <v>16.91</v>
      </c>
    </row>
    <row r="375" spans="1:8" x14ac:dyDescent="0.25">
      <c r="A375">
        <v>2323</v>
      </c>
      <c r="B375">
        <v>17</v>
      </c>
      <c r="C375" s="205">
        <v>0.15</v>
      </c>
      <c r="D375">
        <v>9</v>
      </c>
      <c r="E375" s="210">
        <v>0.02</v>
      </c>
      <c r="F375">
        <v>204</v>
      </c>
      <c r="G375" s="314">
        <v>141</v>
      </c>
      <c r="H375" s="436">
        <v>16.899999999999999</v>
      </c>
    </row>
    <row r="376" spans="1:8" x14ac:dyDescent="0.25">
      <c r="A376">
        <v>57</v>
      </c>
      <c r="B376">
        <v>8</v>
      </c>
      <c r="C376" s="205">
        <v>0.15</v>
      </c>
      <c r="D376">
        <v>9</v>
      </c>
      <c r="E376" s="210">
        <v>0.03</v>
      </c>
      <c r="F376">
        <v>299</v>
      </c>
      <c r="G376" s="314">
        <v>192</v>
      </c>
      <c r="H376" s="436">
        <v>16.89</v>
      </c>
    </row>
    <row r="377" spans="1:8" x14ac:dyDescent="0.25">
      <c r="A377">
        <v>1539</v>
      </c>
      <c r="B377">
        <v>14</v>
      </c>
      <c r="C377" s="205">
        <v>0.1</v>
      </c>
      <c r="D377">
        <v>13</v>
      </c>
      <c r="E377" s="210">
        <v>0.03</v>
      </c>
      <c r="F377">
        <v>206</v>
      </c>
      <c r="G377" s="314">
        <v>126</v>
      </c>
      <c r="H377" s="436">
        <v>16.88</v>
      </c>
    </row>
    <row r="378" spans="1:8" x14ac:dyDescent="0.25">
      <c r="A378">
        <v>2</v>
      </c>
      <c r="B378">
        <v>8</v>
      </c>
      <c r="C378" s="205">
        <v>0.1</v>
      </c>
      <c r="D378">
        <v>5</v>
      </c>
      <c r="E378" s="210">
        <v>2.5000000000000001E-2</v>
      </c>
      <c r="F378">
        <v>291</v>
      </c>
      <c r="G378" s="314">
        <v>214</v>
      </c>
      <c r="H378" s="436">
        <v>16.87</v>
      </c>
    </row>
    <row r="379" spans="1:8" x14ac:dyDescent="0.25">
      <c r="A379">
        <v>1520</v>
      </c>
      <c r="B379">
        <v>14</v>
      </c>
      <c r="C379" s="205">
        <v>0.1</v>
      </c>
      <c r="D379">
        <v>7</v>
      </c>
      <c r="E379" s="210">
        <v>2.5000000000000001E-2</v>
      </c>
      <c r="F379">
        <v>206</v>
      </c>
      <c r="G379" s="314">
        <v>148</v>
      </c>
      <c r="H379" s="436">
        <v>16.84</v>
      </c>
    </row>
    <row r="380" spans="1:8" x14ac:dyDescent="0.25">
      <c r="A380">
        <v>1552</v>
      </c>
      <c r="B380">
        <v>14</v>
      </c>
      <c r="C380" s="205">
        <v>0.1</v>
      </c>
      <c r="D380">
        <v>18</v>
      </c>
      <c r="E380" s="210">
        <v>0.02</v>
      </c>
      <c r="F380">
        <v>206</v>
      </c>
      <c r="G380" s="314">
        <v>132</v>
      </c>
      <c r="H380" s="436">
        <v>16.829999999999998</v>
      </c>
    </row>
    <row r="381" spans="1:8" x14ac:dyDescent="0.25">
      <c r="A381">
        <v>1814</v>
      </c>
      <c r="B381">
        <v>15</v>
      </c>
      <c r="C381" s="205">
        <v>0.15</v>
      </c>
      <c r="D381">
        <v>7</v>
      </c>
      <c r="E381" s="210">
        <v>2.5000000000000001E-2</v>
      </c>
      <c r="F381">
        <v>210</v>
      </c>
      <c r="G381" s="314">
        <v>149</v>
      </c>
      <c r="H381" s="436">
        <v>16.8</v>
      </c>
    </row>
    <row r="382" spans="1:8" x14ac:dyDescent="0.25">
      <c r="A382">
        <v>1013</v>
      </c>
      <c r="B382">
        <v>12</v>
      </c>
      <c r="C382" s="205">
        <v>0.1</v>
      </c>
      <c r="D382">
        <v>6</v>
      </c>
      <c r="E382" s="210">
        <v>2.5000000000000001E-2</v>
      </c>
      <c r="F382">
        <v>223</v>
      </c>
      <c r="G382" s="314">
        <v>164</v>
      </c>
      <c r="H382" s="436">
        <v>16.760000000000002</v>
      </c>
    </row>
    <row r="383" spans="1:8" x14ac:dyDescent="0.25">
      <c r="A383">
        <v>536</v>
      </c>
      <c r="B383">
        <v>10</v>
      </c>
      <c r="C383" s="205">
        <v>0.1</v>
      </c>
      <c r="D383">
        <v>15</v>
      </c>
      <c r="E383" s="210">
        <v>2.5000000000000001E-2</v>
      </c>
      <c r="F383">
        <v>248</v>
      </c>
      <c r="G383" s="314">
        <v>150</v>
      </c>
      <c r="H383" s="436">
        <v>16.75</v>
      </c>
    </row>
    <row r="384" spans="1:8" x14ac:dyDescent="0.25">
      <c r="A384">
        <v>272</v>
      </c>
      <c r="B384">
        <v>9</v>
      </c>
      <c r="C384" s="205">
        <v>0.1</v>
      </c>
      <c r="D384">
        <v>11</v>
      </c>
      <c r="E384" s="210">
        <v>2.5000000000000001E-2</v>
      </c>
      <c r="F384">
        <v>262</v>
      </c>
      <c r="G384" s="314">
        <v>169</v>
      </c>
      <c r="H384" s="436">
        <v>16.73</v>
      </c>
    </row>
    <row r="385" spans="1:8" x14ac:dyDescent="0.25">
      <c r="A385">
        <v>1801</v>
      </c>
      <c r="B385">
        <v>15</v>
      </c>
      <c r="C385" s="205">
        <v>0.1</v>
      </c>
      <c r="D385">
        <v>17</v>
      </c>
      <c r="E385" s="210">
        <v>0.02</v>
      </c>
      <c r="F385">
        <v>201</v>
      </c>
      <c r="G385" s="314">
        <v>129</v>
      </c>
      <c r="H385" s="436">
        <v>16.72</v>
      </c>
    </row>
    <row r="386" spans="1:8" x14ac:dyDescent="0.25">
      <c r="A386">
        <v>2066</v>
      </c>
      <c r="B386">
        <v>16</v>
      </c>
      <c r="C386" s="205">
        <v>0.15</v>
      </c>
      <c r="D386">
        <v>7</v>
      </c>
      <c r="E386" s="210">
        <v>2.5000000000000001E-2</v>
      </c>
      <c r="F386">
        <v>209</v>
      </c>
      <c r="G386" s="314">
        <v>148</v>
      </c>
      <c r="H386" s="436">
        <v>16.68</v>
      </c>
    </row>
    <row r="387" spans="1:8" x14ac:dyDescent="0.25">
      <c r="A387">
        <v>5</v>
      </c>
      <c r="B387">
        <v>8</v>
      </c>
      <c r="C387" s="205">
        <v>0.1</v>
      </c>
      <c r="D387">
        <v>6</v>
      </c>
      <c r="E387" s="210">
        <v>2.5000000000000001E-2</v>
      </c>
      <c r="F387">
        <v>291</v>
      </c>
      <c r="G387" s="314">
        <v>207</v>
      </c>
      <c r="H387" s="436">
        <v>16.670000000000002</v>
      </c>
    </row>
    <row r="388" spans="1:8" x14ac:dyDescent="0.25">
      <c r="A388">
        <v>320</v>
      </c>
      <c r="B388">
        <v>9</v>
      </c>
      <c r="C388" s="205">
        <v>0.15</v>
      </c>
      <c r="D388">
        <v>13</v>
      </c>
      <c r="E388" s="210">
        <v>2.5000000000000001E-2</v>
      </c>
      <c r="F388">
        <v>271</v>
      </c>
      <c r="G388" s="314">
        <v>167</v>
      </c>
      <c r="H388" s="436">
        <v>16.62</v>
      </c>
    </row>
    <row r="389" spans="1:8" x14ac:dyDescent="0.25">
      <c r="A389">
        <v>2545</v>
      </c>
      <c r="B389">
        <v>18</v>
      </c>
      <c r="C389" s="205">
        <v>0.1</v>
      </c>
      <c r="D389">
        <v>13</v>
      </c>
      <c r="E389" s="210">
        <v>0.02</v>
      </c>
      <c r="F389">
        <v>184</v>
      </c>
      <c r="G389" s="314">
        <v>124</v>
      </c>
      <c r="H389" s="436">
        <v>16.59</v>
      </c>
    </row>
    <row r="390" spans="1:8" x14ac:dyDescent="0.25">
      <c r="A390">
        <v>2271</v>
      </c>
      <c r="B390">
        <v>17</v>
      </c>
      <c r="C390" s="205">
        <v>0.1</v>
      </c>
      <c r="D390">
        <v>5</v>
      </c>
      <c r="E390" s="210">
        <v>0.03</v>
      </c>
      <c r="F390">
        <v>192</v>
      </c>
      <c r="G390" s="314">
        <v>144</v>
      </c>
      <c r="H390" s="436">
        <v>16.57</v>
      </c>
    </row>
    <row r="391" spans="1:8" x14ac:dyDescent="0.25">
      <c r="A391">
        <v>1792</v>
      </c>
      <c r="B391">
        <v>15</v>
      </c>
      <c r="C391" s="205">
        <v>0.1</v>
      </c>
      <c r="D391">
        <v>14</v>
      </c>
      <c r="E391" s="210">
        <v>0.02</v>
      </c>
      <c r="F391">
        <v>201</v>
      </c>
      <c r="G391" s="314">
        <v>137</v>
      </c>
      <c r="H391" s="436">
        <v>16.53</v>
      </c>
    </row>
    <row r="392" spans="1:8" x14ac:dyDescent="0.25">
      <c r="A392">
        <v>603</v>
      </c>
      <c r="B392">
        <v>10</v>
      </c>
      <c r="C392" s="205">
        <v>0.2</v>
      </c>
      <c r="D392">
        <v>9</v>
      </c>
      <c r="E392" s="210">
        <v>0.03</v>
      </c>
      <c r="F392">
        <v>265</v>
      </c>
      <c r="G392" s="314">
        <v>169</v>
      </c>
      <c r="H392" s="436">
        <v>16.440000000000001</v>
      </c>
    </row>
    <row r="393" spans="1:8" x14ac:dyDescent="0.25">
      <c r="A393">
        <v>56</v>
      </c>
      <c r="B393">
        <v>8</v>
      </c>
      <c r="C393" s="205">
        <v>0.15</v>
      </c>
      <c r="D393">
        <v>9</v>
      </c>
      <c r="E393" s="210">
        <v>2.5000000000000001E-2</v>
      </c>
      <c r="F393">
        <v>299</v>
      </c>
      <c r="G393" s="314">
        <v>197</v>
      </c>
      <c r="H393" s="436">
        <v>16.420000000000002</v>
      </c>
    </row>
    <row r="394" spans="1:8" x14ac:dyDescent="0.25">
      <c r="A394">
        <v>2526</v>
      </c>
      <c r="B394">
        <v>18</v>
      </c>
      <c r="C394" s="205">
        <v>0.1</v>
      </c>
      <c r="D394">
        <v>6</v>
      </c>
      <c r="E394" s="210">
        <v>0.03</v>
      </c>
      <c r="F394">
        <v>184</v>
      </c>
      <c r="G394" s="314">
        <v>131</v>
      </c>
      <c r="H394" s="436">
        <v>16.41</v>
      </c>
    </row>
    <row r="395" spans="1:8" x14ac:dyDescent="0.25">
      <c r="A395">
        <v>514</v>
      </c>
      <c r="B395">
        <v>10</v>
      </c>
      <c r="C395" s="205">
        <v>0.1</v>
      </c>
      <c r="D395">
        <v>8</v>
      </c>
      <c r="E395" s="210">
        <v>0.02</v>
      </c>
      <c r="F395">
        <v>248</v>
      </c>
      <c r="G395" s="314">
        <v>180</v>
      </c>
      <c r="H395" s="436">
        <v>16.399999999999999</v>
      </c>
    </row>
    <row r="396" spans="1:8" x14ac:dyDescent="0.25">
      <c r="A396">
        <v>1768</v>
      </c>
      <c r="B396">
        <v>15</v>
      </c>
      <c r="C396" s="205">
        <v>0.1</v>
      </c>
      <c r="D396">
        <v>6</v>
      </c>
      <c r="E396" s="210">
        <v>0.02</v>
      </c>
      <c r="F396">
        <v>201</v>
      </c>
      <c r="G396" s="314">
        <v>149</v>
      </c>
      <c r="H396" s="436">
        <v>16.350000000000001</v>
      </c>
    </row>
    <row r="397" spans="1:8" x14ac:dyDescent="0.25">
      <c r="A397">
        <v>2556</v>
      </c>
      <c r="B397">
        <v>18</v>
      </c>
      <c r="C397" s="205">
        <v>0.1</v>
      </c>
      <c r="D397">
        <v>16</v>
      </c>
      <c r="E397" s="210">
        <v>0.03</v>
      </c>
      <c r="F397">
        <v>184</v>
      </c>
      <c r="G397" s="314">
        <v>106</v>
      </c>
      <c r="H397" s="436">
        <v>16.34</v>
      </c>
    </row>
    <row r="398" spans="1:8" x14ac:dyDescent="0.25">
      <c r="A398">
        <v>2555</v>
      </c>
      <c r="B398">
        <v>18</v>
      </c>
      <c r="C398" s="205">
        <v>0.1</v>
      </c>
      <c r="D398">
        <v>16</v>
      </c>
      <c r="E398" s="210">
        <v>2.5000000000000001E-2</v>
      </c>
      <c r="F398">
        <v>184</v>
      </c>
      <c r="G398" s="314">
        <v>112</v>
      </c>
      <c r="H398" s="436">
        <v>16.329999999999998</v>
      </c>
    </row>
    <row r="399" spans="1:8" x14ac:dyDescent="0.25">
      <c r="A399">
        <v>1029</v>
      </c>
      <c r="B399">
        <v>12</v>
      </c>
      <c r="C399" s="205">
        <v>0.1</v>
      </c>
      <c r="D399">
        <v>11</v>
      </c>
      <c r="E399" s="210">
        <v>0.03</v>
      </c>
      <c r="F399">
        <v>223</v>
      </c>
      <c r="G399" s="314">
        <v>140</v>
      </c>
      <c r="H399" s="436">
        <v>16.309999999999999</v>
      </c>
    </row>
    <row r="400" spans="1:8" x14ac:dyDescent="0.25">
      <c r="A400">
        <v>543</v>
      </c>
      <c r="B400">
        <v>10</v>
      </c>
      <c r="C400" s="205">
        <v>0.1</v>
      </c>
      <c r="D400">
        <v>17</v>
      </c>
      <c r="E400" s="210">
        <v>0.03</v>
      </c>
      <c r="F400">
        <v>248</v>
      </c>
      <c r="G400" s="314">
        <v>134</v>
      </c>
      <c r="H400" s="436">
        <v>16.3</v>
      </c>
    </row>
    <row r="401" spans="1:8" x14ac:dyDescent="0.25">
      <c r="A401">
        <v>1043</v>
      </c>
      <c r="B401">
        <v>12</v>
      </c>
      <c r="C401" s="205">
        <v>0.1</v>
      </c>
      <c r="D401">
        <v>16</v>
      </c>
      <c r="E401" s="210">
        <v>2.5000000000000001E-2</v>
      </c>
      <c r="F401">
        <v>223</v>
      </c>
      <c r="G401" s="314">
        <v>136</v>
      </c>
      <c r="H401" s="436">
        <v>16.28</v>
      </c>
    </row>
    <row r="402" spans="1:8" x14ac:dyDescent="0.25">
      <c r="A402">
        <v>1514</v>
      </c>
      <c r="B402">
        <v>14</v>
      </c>
      <c r="C402" s="205">
        <v>0.1</v>
      </c>
      <c r="D402">
        <v>5</v>
      </c>
      <c r="E402" s="210">
        <v>2.5000000000000001E-2</v>
      </c>
      <c r="F402">
        <v>206</v>
      </c>
      <c r="G402" s="314">
        <v>157</v>
      </c>
      <c r="H402" s="436">
        <v>16.239999999999998</v>
      </c>
    </row>
    <row r="403" spans="1:8" x14ac:dyDescent="0.25">
      <c r="A403">
        <v>2559</v>
      </c>
      <c r="B403">
        <v>18</v>
      </c>
      <c r="C403" s="205">
        <v>0.1</v>
      </c>
      <c r="D403">
        <v>17</v>
      </c>
      <c r="E403" s="210">
        <v>0.03</v>
      </c>
      <c r="F403">
        <v>184</v>
      </c>
      <c r="G403" s="314">
        <v>104</v>
      </c>
      <c r="H403" s="436">
        <v>16.239999999999998</v>
      </c>
    </row>
    <row r="404" spans="1:8" x14ac:dyDescent="0.25">
      <c r="A404">
        <v>1813</v>
      </c>
      <c r="B404">
        <v>15</v>
      </c>
      <c r="C404" s="205">
        <v>0.15</v>
      </c>
      <c r="D404">
        <v>7</v>
      </c>
      <c r="E404" s="210">
        <v>0.02</v>
      </c>
      <c r="F404">
        <v>210</v>
      </c>
      <c r="G404" s="314">
        <v>151</v>
      </c>
      <c r="H404" s="436">
        <v>16.23</v>
      </c>
    </row>
    <row r="405" spans="1:8" x14ac:dyDescent="0.25">
      <c r="A405">
        <v>2064</v>
      </c>
      <c r="B405">
        <v>16</v>
      </c>
      <c r="C405" s="205">
        <v>0.15</v>
      </c>
      <c r="D405">
        <v>6</v>
      </c>
      <c r="E405" s="210">
        <v>0.03</v>
      </c>
      <c r="F405">
        <v>209</v>
      </c>
      <c r="G405" s="314">
        <v>146</v>
      </c>
      <c r="H405" s="436">
        <v>16.23</v>
      </c>
    </row>
    <row r="406" spans="1:8" x14ac:dyDescent="0.25">
      <c r="A406">
        <v>271</v>
      </c>
      <c r="B406">
        <v>9</v>
      </c>
      <c r="C406" s="205">
        <v>0.1</v>
      </c>
      <c r="D406">
        <v>11</v>
      </c>
      <c r="E406" s="210">
        <v>0.02</v>
      </c>
      <c r="F406">
        <v>262</v>
      </c>
      <c r="G406" s="314">
        <v>177</v>
      </c>
      <c r="H406" s="436">
        <v>16.21</v>
      </c>
    </row>
    <row r="407" spans="1:8" x14ac:dyDescent="0.25">
      <c r="A407">
        <v>516</v>
      </c>
      <c r="B407">
        <v>10</v>
      </c>
      <c r="C407" s="205">
        <v>0.1</v>
      </c>
      <c r="D407">
        <v>8</v>
      </c>
      <c r="E407" s="210">
        <v>0.03</v>
      </c>
      <c r="F407">
        <v>248</v>
      </c>
      <c r="G407" s="314">
        <v>167</v>
      </c>
      <c r="H407" s="436">
        <v>16.190000000000001</v>
      </c>
    </row>
    <row r="408" spans="1:8" x14ac:dyDescent="0.25">
      <c r="A408">
        <v>524</v>
      </c>
      <c r="B408">
        <v>10</v>
      </c>
      <c r="C408" s="205">
        <v>0.1</v>
      </c>
      <c r="D408">
        <v>11</v>
      </c>
      <c r="E408" s="210">
        <v>2.5000000000000001E-2</v>
      </c>
      <c r="F408">
        <v>248</v>
      </c>
      <c r="G408" s="314">
        <v>163</v>
      </c>
      <c r="H408" s="436">
        <v>16.190000000000001</v>
      </c>
    </row>
    <row r="409" spans="1:8" x14ac:dyDescent="0.25">
      <c r="A409">
        <v>1291</v>
      </c>
      <c r="B409">
        <v>13</v>
      </c>
      <c r="C409" s="205">
        <v>0.1</v>
      </c>
      <c r="D409">
        <v>15</v>
      </c>
      <c r="E409" s="210">
        <v>0.02</v>
      </c>
      <c r="F409">
        <v>213</v>
      </c>
      <c r="G409" s="314">
        <v>139</v>
      </c>
      <c r="H409" s="436">
        <v>16.18</v>
      </c>
    </row>
    <row r="410" spans="1:8" x14ac:dyDescent="0.25">
      <c r="A410">
        <v>1040</v>
      </c>
      <c r="B410">
        <v>12</v>
      </c>
      <c r="C410" s="205">
        <v>0.1</v>
      </c>
      <c r="D410">
        <v>15</v>
      </c>
      <c r="E410" s="210">
        <v>2.5000000000000001E-2</v>
      </c>
      <c r="F410">
        <v>223</v>
      </c>
      <c r="G410" s="314">
        <v>138</v>
      </c>
      <c r="H410" s="436">
        <v>16.16</v>
      </c>
    </row>
    <row r="411" spans="1:8" x14ac:dyDescent="0.25">
      <c r="A411">
        <v>1531</v>
      </c>
      <c r="B411">
        <v>14</v>
      </c>
      <c r="C411" s="205">
        <v>0.1</v>
      </c>
      <c r="D411">
        <v>11</v>
      </c>
      <c r="E411" s="210">
        <v>0.02</v>
      </c>
      <c r="F411">
        <v>206</v>
      </c>
      <c r="G411" s="314">
        <v>146</v>
      </c>
      <c r="H411" s="436">
        <v>16.16</v>
      </c>
    </row>
    <row r="412" spans="1:8" x14ac:dyDescent="0.25">
      <c r="A412">
        <v>2324</v>
      </c>
      <c r="B412">
        <v>17</v>
      </c>
      <c r="C412" s="205">
        <v>0.15</v>
      </c>
      <c r="D412">
        <v>9</v>
      </c>
      <c r="E412" s="210">
        <v>2.5000000000000001E-2</v>
      </c>
      <c r="F412">
        <v>204</v>
      </c>
      <c r="G412" s="314">
        <v>134</v>
      </c>
      <c r="H412" s="436">
        <v>16.14</v>
      </c>
    </row>
    <row r="413" spans="1:8" x14ac:dyDescent="0.25">
      <c r="A413">
        <v>1546</v>
      </c>
      <c r="B413">
        <v>14</v>
      </c>
      <c r="C413" s="205">
        <v>0.1</v>
      </c>
      <c r="D413">
        <v>16</v>
      </c>
      <c r="E413" s="210">
        <v>0.02</v>
      </c>
      <c r="F413">
        <v>206</v>
      </c>
      <c r="G413" s="314">
        <v>136</v>
      </c>
      <c r="H413" s="436">
        <v>16.11</v>
      </c>
    </row>
    <row r="414" spans="1:8" x14ac:dyDescent="0.25">
      <c r="A414">
        <v>1821</v>
      </c>
      <c r="B414">
        <v>15</v>
      </c>
      <c r="C414" s="205">
        <v>0.15</v>
      </c>
      <c r="D414">
        <v>9</v>
      </c>
      <c r="E414" s="210">
        <v>0.03</v>
      </c>
      <c r="F414">
        <v>210</v>
      </c>
      <c r="G414" s="314">
        <v>135</v>
      </c>
      <c r="H414" s="436">
        <v>16.010000000000002</v>
      </c>
    </row>
    <row r="415" spans="1:8" x14ac:dyDescent="0.25">
      <c r="A415">
        <v>2320</v>
      </c>
      <c r="B415">
        <v>17</v>
      </c>
      <c r="C415" s="205">
        <v>0.15</v>
      </c>
      <c r="D415">
        <v>8</v>
      </c>
      <c r="E415" s="210">
        <v>0.02</v>
      </c>
      <c r="F415">
        <v>204</v>
      </c>
      <c r="G415" s="314">
        <v>142</v>
      </c>
      <c r="H415" s="436">
        <v>15.99</v>
      </c>
    </row>
    <row r="416" spans="1:8" x14ac:dyDescent="0.25">
      <c r="A416">
        <v>601</v>
      </c>
      <c r="B416">
        <v>10</v>
      </c>
      <c r="C416" s="205">
        <v>0.2</v>
      </c>
      <c r="D416">
        <v>9</v>
      </c>
      <c r="E416" s="210">
        <v>0.02</v>
      </c>
      <c r="F416">
        <v>265</v>
      </c>
      <c r="G416" s="314">
        <v>181</v>
      </c>
      <c r="H416" s="436">
        <v>15.96</v>
      </c>
    </row>
    <row r="417" spans="1:8" x14ac:dyDescent="0.25">
      <c r="A417">
        <v>1543</v>
      </c>
      <c r="B417">
        <v>14</v>
      </c>
      <c r="C417" s="205">
        <v>0.1</v>
      </c>
      <c r="D417">
        <v>15</v>
      </c>
      <c r="E417" s="210">
        <v>0.02</v>
      </c>
      <c r="F417">
        <v>206</v>
      </c>
      <c r="G417" s="314">
        <v>137</v>
      </c>
      <c r="H417" s="436">
        <v>15.94</v>
      </c>
    </row>
    <row r="418" spans="1:8" x14ac:dyDescent="0.25">
      <c r="A418">
        <v>277</v>
      </c>
      <c r="B418">
        <v>9</v>
      </c>
      <c r="C418" s="205">
        <v>0.1</v>
      </c>
      <c r="D418">
        <v>13</v>
      </c>
      <c r="E418" s="210">
        <v>0.02</v>
      </c>
      <c r="F418">
        <v>262</v>
      </c>
      <c r="G418" s="314">
        <v>171</v>
      </c>
      <c r="H418" s="436">
        <v>15.93</v>
      </c>
    </row>
    <row r="419" spans="1:8" x14ac:dyDescent="0.25">
      <c r="A419">
        <v>1039</v>
      </c>
      <c r="B419">
        <v>12</v>
      </c>
      <c r="C419" s="205">
        <v>0.1</v>
      </c>
      <c r="D419">
        <v>15</v>
      </c>
      <c r="E419" s="210">
        <v>0.02</v>
      </c>
      <c r="F419">
        <v>223</v>
      </c>
      <c r="G419" s="314">
        <v>141</v>
      </c>
      <c r="H419" s="436">
        <v>15.91</v>
      </c>
    </row>
    <row r="420" spans="1:8" x14ac:dyDescent="0.25">
      <c r="A420">
        <v>506</v>
      </c>
      <c r="B420">
        <v>10</v>
      </c>
      <c r="C420" s="205">
        <v>0.1</v>
      </c>
      <c r="D420">
        <v>5</v>
      </c>
      <c r="E420" s="210">
        <v>2.5000000000000001E-2</v>
      </c>
      <c r="F420">
        <v>248</v>
      </c>
      <c r="G420" s="314">
        <v>185</v>
      </c>
      <c r="H420" s="436">
        <v>15.9</v>
      </c>
    </row>
    <row r="421" spans="1:8" x14ac:dyDescent="0.25">
      <c r="A421">
        <v>1292</v>
      </c>
      <c r="B421">
        <v>13</v>
      </c>
      <c r="C421" s="205">
        <v>0.1</v>
      </c>
      <c r="D421">
        <v>15</v>
      </c>
      <c r="E421" s="210">
        <v>2.5000000000000001E-2</v>
      </c>
      <c r="F421">
        <v>213</v>
      </c>
      <c r="G421" s="314">
        <v>135</v>
      </c>
      <c r="H421" s="436">
        <v>15.89</v>
      </c>
    </row>
    <row r="422" spans="1:8" x14ac:dyDescent="0.25">
      <c r="A422">
        <v>2525</v>
      </c>
      <c r="B422">
        <v>18</v>
      </c>
      <c r="C422" s="205">
        <v>0.1</v>
      </c>
      <c r="D422">
        <v>6</v>
      </c>
      <c r="E422" s="210">
        <v>2.5000000000000001E-2</v>
      </c>
      <c r="F422">
        <v>184</v>
      </c>
      <c r="G422" s="314">
        <v>134</v>
      </c>
      <c r="H422" s="436">
        <v>15.88</v>
      </c>
    </row>
    <row r="423" spans="1:8" x14ac:dyDescent="0.25">
      <c r="A423">
        <v>53</v>
      </c>
      <c r="B423">
        <v>8</v>
      </c>
      <c r="C423" s="205">
        <v>0.15</v>
      </c>
      <c r="D423">
        <v>8</v>
      </c>
      <c r="E423" s="210">
        <v>2.5000000000000001E-2</v>
      </c>
      <c r="F423">
        <v>299</v>
      </c>
      <c r="G423" s="314">
        <v>201</v>
      </c>
      <c r="H423" s="436">
        <v>15.78</v>
      </c>
    </row>
    <row r="424" spans="1:8" x14ac:dyDescent="0.25">
      <c r="A424">
        <v>2061</v>
      </c>
      <c r="B424">
        <v>16</v>
      </c>
      <c r="C424" s="205">
        <v>0.15</v>
      </c>
      <c r="D424">
        <v>5</v>
      </c>
      <c r="E424" s="210">
        <v>0.03</v>
      </c>
      <c r="F424">
        <v>209</v>
      </c>
      <c r="G424" s="314">
        <v>155</v>
      </c>
      <c r="H424" s="436">
        <v>15.77</v>
      </c>
    </row>
    <row r="425" spans="1:8" x14ac:dyDescent="0.25">
      <c r="A425">
        <v>537</v>
      </c>
      <c r="B425">
        <v>10</v>
      </c>
      <c r="C425" s="205">
        <v>0.1</v>
      </c>
      <c r="D425">
        <v>15</v>
      </c>
      <c r="E425" s="210">
        <v>0.03</v>
      </c>
      <c r="F425">
        <v>248</v>
      </c>
      <c r="G425" s="314">
        <v>138</v>
      </c>
      <c r="H425" s="436">
        <v>15.74</v>
      </c>
    </row>
    <row r="426" spans="1:8" x14ac:dyDescent="0.25">
      <c r="A426">
        <v>70</v>
      </c>
      <c r="B426">
        <v>8</v>
      </c>
      <c r="C426" s="205">
        <v>0.15</v>
      </c>
      <c r="D426">
        <v>14</v>
      </c>
      <c r="E426" s="210">
        <v>0.02</v>
      </c>
      <c r="F426">
        <v>299</v>
      </c>
      <c r="G426" s="314">
        <v>177</v>
      </c>
      <c r="H426" s="436">
        <v>15.72</v>
      </c>
    </row>
    <row r="427" spans="1:8" x14ac:dyDescent="0.25">
      <c r="A427">
        <v>2059</v>
      </c>
      <c r="B427">
        <v>16</v>
      </c>
      <c r="C427" s="205">
        <v>0.15</v>
      </c>
      <c r="D427">
        <v>5</v>
      </c>
      <c r="E427" s="210">
        <v>0.02</v>
      </c>
      <c r="F427">
        <v>209</v>
      </c>
      <c r="G427" s="314">
        <v>160</v>
      </c>
      <c r="H427" s="436">
        <v>15.71</v>
      </c>
    </row>
    <row r="428" spans="1:8" x14ac:dyDescent="0.25">
      <c r="A428">
        <v>1266</v>
      </c>
      <c r="B428">
        <v>13</v>
      </c>
      <c r="C428" s="205">
        <v>0.1</v>
      </c>
      <c r="D428">
        <v>6</v>
      </c>
      <c r="E428" s="210">
        <v>0.03</v>
      </c>
      <c r="F428">
        <v>213</v>
      </c>
      <c r="G428" s="314">
        <v>152</v>
      </c>
      <c r="H428" s="436">
        <v>15.69</v>
      </c>
    </row>
    <row r="429" spans="1:8" x14ac:dyDescent="0.25">
      <c r="A429">
        <v>2554</v>
      </c>
      <c r="B429">
        <v>18</v>
      </c>
      <c r="C429" s="205">
        <v>0.1</v>
      </c>
      <c r="D429">
        <v>16</v>
      </c>
      <c r="E429" s="210">
        <v>0.02</v>
      </c>
      <c r="F429">
        <v>184</v>
      </c>
      <c r="G429" s="314">
        <v>117</v>
      </c>
      <c r="H429" s="436">
        <v>15.69</v>
      </c>
    </row>
    <row r="430" spans="1:8" x14ac:dyDescent="0.25">
      <c r="A430">
        <v>280</v>
      </c>
      <c r="B430">
        <v>9</v>
      </c>
      <c r="C430" s="205">
        <v>0.1</v>
      </c>
      <c r="D430">
        <v>14</v>
      </c>
      <c r="E430" s="210">
        <v>0.02</v>
      </c>
      <c r="F430">
        <v>262</v>
      </c>
      <c r="G430" s="314">
        <v>167</v>
      </c>
      <c r="H430" s="436">
        <v>15.67</v>
      </c>
    </row>
    <row r="431" spans="1:8" x14ac:dyDescent="0.25">
      <c r="A431">
        <v>1264</v>
      </c>
      <c r="B431">
        <v>13</v>
      </c>
      <c r="C431" s="205">
        <v>0.1</v>
      </c>
      <c r="D431">
        <v>6</v>
      </c>
      <c r="E431" s="210">
        <v>0.02</v>
      </c>
      <c r="F431">
        <v>213</v>
      </c>
      <c r="G431" s="314">
        <v>160</v>
      </c>
      <c r="H431" s="436">
        <v>15.67</v>
      </c>
    </row>
    <row r="432" spans="1:8" x14ac:dyDescent="0.25">
      <c r="A432">
        <v>2541</v>
      </c>
      <c r="B432">
        <v>18</v>
      </c>
      <c r="C432" s="205">
        <v>0.1</v>
      </c>
      <c r="D432">
        <v>11</v>
      </c>
      <c r="E432" s="210">
        <v>0.03</v>
      </c>
      <c r="F432">
        <v>184</v>
      </c>
      <c r="G432" s="314">
        <v>114</v>
      </c>
      <c r="H432" s="436">
        <v>15.67</v>
      </c>
    </row>
    <row r="433" spans="1:8" x14ac:dyDescent="0.25">
      <c r="A433">
        <v>602</v>
      </c>
      <c r="B433">
        <v>10</v>
      </c>
      <c r="C433" s="205">
        <v>0.2</v>
      </c>
      <c r="D433">
        <v>9</v>
      </c>
      <c r="E433" s="210">
        <v>2.5000000000000001E-2</v>
      </c>
      <c r="F433">
        <v>265</v>
      </c>
      <c r="G433" s="314">
        <v>174</v>
      </c>
      <c r="H433" s="436">
        <v>15.65</v>
      </c>
    </row>
    <row r="434" spans="1:8" x14ac:dyDescent="0.25">
      <c r="A434">
        <v>2539</v>
      </c>
      <c r="B434">
        <v>18</v>
      </c>
      <c r="C434" s="205">
        <v>0.1</v>
      </c>
      <c r="D434">
        <v>11</v>
      </c>
      <c r="E434" s="210">
        <v>0.02</v>
      </c>
      <c r="F434">
        <v>184</v>
      </c>
      <c r="G434" s="314">
        <v>126</v>
      </c>
      <c r="H434" s="436">
        <v>15.65</v>
      </c>
    </row>
    <row r="435" spans="1:8" x14ac:dyDescent="0.25">
      <c r="A435">
        <v>2542</v>
      </c>
      <c r="B435">
        <v>18</v>
      </c>
      <c r="C435" s="205">
        <v>0.1</v>
      </c>
      <c r="D435">
        <v>12</v>
      </c>
      <c r="E435" s="210">
        <v>0.02</v>
      </c>
      <c r="F435">
        <v>184</v>
      </c>
      <c r="G435" s="314">
        <v>125</v>
      </c>
      <c r="H435" s="436">
        <v>15.58</v>
      </c>
    </row>
    <row r="436" spans="1:8" x14ac:dyDescent="0.25">
      <c r="A436">
        <v>544</v>
      </c>
      <c r="B436">
        <v>10</v>
      </c>
      <c r="C436" s="205">
        <v>0.1</v>
      </c>
      <c r="D436">
        <v>18</v>
      </c>
      <c r="E436" s="210">
        <v>0.02</v>
      </c>
      <c r="F436">
        <v>248</v>
      </c>
      <c r="G436" s="314">
        <v>152</v>
      </c>
      <c r="H436" s="436">
        <v>15.55</v>
      </c>
    </row>
    <row r="437" spans="1:8" x14ac:dyDescent="0.25">
      <c r="A437">
        <v>274</v>
      </c>
      <c r="B437">
        <v>9</v>
      </c>
      <c r="C437" s="205">
        <v>0.1</v>
      </c>
      <c r="D437">
        <v>12</v>
      </c>
      <c r="E437" s="210">
        <v>0.02</v>
      </c>
      <c r="F437">
        <v>262</v>
      </c>
      <c r="G437" s="314">
        <v>173</v>
      </c>
      <c r="H437" s="436">
        <v>15.54</v>
      </c>
    </row>
    <row r="438" spans="1:8" x14ac:dyDescent="0.25">
      <c r="A438">
        <v>2063</v>
      </c>
      <c r="B438">
        <v>16</v>
      </c>
      <c r="C438" s="205">
        <v>0.15</v>
      </c>
      <c r="D438">
        <v>6</v>
      </c>
      <c r="E438" s="210">
        <v>2.5000000000000001E-2</v>
      </c>
      <c r="F438">
        <v>209</v>
      </c>
      <c r="G438" s="314">
        <v>150</v>
      </c>
      <c r="H438" s="436">
        <v>15.54</v>
      </c>
    </row>
    <row r="439" spans="1:8" x14ac:dyDescent="0.25">
      <c r="A439">
        <v>538</v>
      </c>
      <c r="B439">
        <v>10</v>
      </c>
      <c r="C439" s="205">
        <v>0.1</v>
      </c>
      <c r="D439">
        <v>16</v>
      </c>
      <c r="E439" s="210">
        <v>0.02</v>
      </c>
      <c r="F439">
        <v>248</v>
      </c>
      <c r="G439" s="314">
        <v>156</v>
      </c>
      <c r="H439" s="436">
        <v>15.53</v>
      </c>
    </row>
    <row r="440" spans="1:8" x14ac:dyDescent="0.25">
      <c r="A440">
        <v>9</v>
      </c>
      <c r="B440">
        <v>8</v>
      </c>
      <c r="C440" s="205">
        <v>0.1</v>
      </c>
      <c r="D440">
        <v>7</v>
      </c>
      <c r="E440" s="210">
        <v>0.03</v>
      </c>
      <c r="F440">
        <v>291</v>
      </c>
      <c r="G440" s="314">
        <v>198</v>
      </c>
      <c r="H440" s="436">
        <v>15.52</v>
      </c>
    </row>
    <row r="441" spans="1:8" x14ac:dyDescent="0.25">
      <c r="A441">
        <v>758</v>
      </c>
      <c r="B441">
        <v>11</v>
      </c>
      <c r="C441" s="205">
        <v>0.1</v>
      </c>
      <c r="D441">
        <v>5</v>
      </c>
      <c r="E441" s="210">
        <v>2.5000000000000001E-2</v>
      </c>
      <c r="F441">
        <v>232</v>
      </c>
      <c r="G441" s="314">
        <v>177</v>
      </c>
      <c r="H441" s="436">
        <v>15.48</v>
      </c>
    </row>
    <row r="442" spans="1:8" x14ac:dyDescent="0.25">
      <c r="A442">
        <v>535</v>
      </c>
      <c r="B442">
        <v>10</v>
      </c>
      <c r="C442" s="205">
        <v>0.1</v>
      </c>
      <c r="D442">
        <v>15</v>
      </c>
      <c r="E442" s="210">
        <v>0.02</v>
      </c>
      <c r="F442">
        <v>248</v>
      </c>
      <c r="G442" s="314">
        <v>158</v>
      </c>
      <c r="H442" s="436">
        <v>15.47</v>
      </c>
    </row>
    <row r="443" spans="1:8" x14ac:dyDescent="0.25">
      <c r="A443">
        <v>1534</v>
      </c>
      <c r="B443">
        <v>14</v>
      </c>
      <c r="C443" s="205">
        <v>0.1</v>
      </c>
      <c r="D443">
        <v>12</v>
      </c>
      <c r="E443" s="210">
        <v>0.02</v>
      </c>
      <c r="F443">
        <v>206</v>
      </c>
      <c r="G443" s="314">
        <v>144</v>
      </c>
      <c r="H443" s="436">
        <v>15.47</v>
      </c>
    </row>
    <row r="444" spans="1:8" x14ac:dyDescent="0.25">
      <c r="A444">
        <v>312</v>
      </c>
      <c r="B444">
        <v>9</v>
      </c>
      <c r="C444" s="205">
        <v>0.15</v>
      </c>
      <c r="D444">
        <v>10</v>
      </c>
      <c r="E444" s="210">
        <v>0.03</v>
      </c>
      <c r="F444">
        <v>271</v>
      </c>
      <c r="G444" s="314">
        <v>171</v>
      </c>
      <c r="H444" s="436">
        <v>15.45</v>
      </c>
    </row>
    <row r="445" spans="1:8" x14ac:dyDescent="0.25">
      <c r="A445">
        <v>74</v>
      </c>
      <c r="B445">
        <v>8</v>
      </c>
      <c r="C445" s="205">
        <v>0.15</v>
      </c>
      <c r="D445">
        <v>15</v>
      </c>
      <c r="E445" s="210">
        <v>2.5000000000000001E-2</v>
      </c>
      <c r="F445">
        <v>299</v>
      </c>
      <c r="G445" s="314">
        <v>164</v>
      </c>
      <c r="H445" s="436">
        <v>15.42</v>
      </c>
    </row>
    <row r="446" spans="1:8" x14ac:dyDescent="0.25">
      <c r="A446">
        <v>2316</v>
      </c>
      <c r="B446">
        <v>17</v>
      </c>
      <c r="C446" s="205">
        <v>0.15</v>
      </c>
      <c r="D446">
        <v>6</v>
      </c>
      <c r="E446" s="210">
        <v>0.03</v>
      </c>
      <c r="F446">
        <v>204</v>
      </c>
      <c r="G446" s="314">
        <v>141</v>
      </c>
      <c r="H446" s="436">
        <v>15.39</v>
      </c>
    </row>
    <row r="447" spans="1:8" x14ac:dyDescent="0.25">
      <c r="A447">
        <v>2552</v>
      </c>
      <c r="B447">
        <v>18</v>
      </c>
      <c r="C447" s="205">
        <v>0.1</v>
      </c>
      <c r="D447">
        <v>15</v>
      </c>
      <c r="E447" s="210">
        <v>2.5000000000000001E-2</v>
      </c>
      <c r="F447">
        <v>184</v>
      </c>
      <c r="G447" s="314">
        <v>114</v>
      </c>
      <c r="H447" s="436">
        <v>15.39</v>
      </c>
    </row>
    <row r="448" spans="1:8" x14ac:dyDescent="0.25">
      <c r="A448">
        <v>825</v>
      </c>
      <c r="B448">
        <v>11</v>
      </c>
      <c r="C448" s="205">
        <v>0.15</v>
      </c>
      <c r="D448">
        <v>13</v>
      </c>
      <c r="E448" s="210">
        <v>0.03</v>
      </c>
      <c r="F448">
        <v>240</v>
      </c>
      <c r="G448" s="314">
        <v>142</v>
      </c>
      <c r="H448" s="436">
        <v>15.37</v>
      </c>
    </row>
    <row r="449" spans="1:8" x14ac:dyDescent="0.25">
      <c r="A449">
        <v>1765</v>
      </c>
      <c r="B449">
        <v>15</v>
      </c>
      <c r="C449" s="205">
        <v>0.1</v>
      </c>
      <c r="D449">
        <v>5</v>
      </c>
      <c r="E449" s="210">
        <v>0.02</v>
      </c>
      <c r="F449">
        <v>201</v>
      </c>
      <c r="G449" s="314">
        <v>154</v>
      </c>
      <c r="H449" s="436">
        <v>15.36</v>
      </c>
    </row>
    <row r="450" spans="1:8" x14ac:dyDescent="0.25">
      <c r="A450">
        <v>526</v>
      </c>
      <c r="B450">
        <v>10</v>
      </c>
      <c r="C450" s="205">
        <v>0.1</v>
      </c>
      <c r="D450">
        <v>12</v>
      </c>
      <c r="E450" s="210">
        <v>0.02</v>
      </c>
      <c r="F450">
        <v>248</v>
      </c>
      <c r="G450" s="314">
        <v>168</v>
      </c>
      <c r="H450" s="436">
        <v>15.34</v>
      </c>
    </row>
    <row r="451" spans="1:8" x14ac:dyDescent="0.25">
      <c r="A451">
        <v>268</v>
      </c>
      <c r="B451">
        <v>9</v>
      </c>
      <c r="C451" s="205">
        <v>0.1</v>
      </c>
      <c r="D451">
        <v>10</v>
      </c>
      <c r="E451" s="210">
        <v>0.02</v>
      </c>
      <c r="F451">
        <v>262</v>
      </c>
      <c r="G451" s="314">
        <v>179</v>
      </c>
      <c r="H451" s="436">
        <v>15.31</v>
      </c>
    </row>
    <row r="452" spans="1:8" x14ac:dyDescent="0.25">
      <c r="A452">
        <v>2524</v>
      </c>
      <c r="B452">
        <v>18</v>
      </c>
      <c r="C452" s="205">
        <v>0.1</v>
      </c>
      <c r="D452">
        <v>6</v>
      </c>
      <c r="E452" s="210">
        <v>0.02</v>
      </c>
      <c r="F452">
        <v>184</v>
      </c>
      <c r="G452" s="314">
        <v>135</v>
      </c>
      <c r="H452" s="436">
        <v>15.29</v>
      </c>
    </row>
    <row r="453" spans="1:8" x14ac:dyDescent="0.25">
      <c r="A453">
        <v>3</v>
      </c>
      <c r="B453">
        <v>8</v>
      </c>
      <c r="C453" s="205">
        <v>0.1</v>
      </c>
      <c r="D453">
        <v>5</v>
      </c>
      <c r="E453" s="210">
        <v>0.03</v>
      </c>
      <c r="F453">
        <v>291</v>
      </c>
      <c r="G453" s="314">
        <v>208</v>
      </c>
      <c r="H453" s="436">
        <v>15.25</v>
      </c>
    </row>
    <row r="454" spans="1:8" x14ac:dyDescent="0.25">
      <c r="A454">
        <v>1767</v>
      </c>
      <c r="B454">
        <v>15</v>
      </c>
      <c r="C454" s="205">
        <v>0.1</v>
      </c>
      <c r="D454">
        <v>5</v>
      </c>
      <c r="E454" s="210">
        <v>0.03</v>
      </c>
      <c r="F454">
        <v>201</v>
      </c>
      <c r="G454" s="314">
        <v>151</v>
      </c>
      <c r="H454" s="436">
        <v>15.25</v>
      </c>
    </row>
    <row r="455" spans="1:8" x14ac:dyDescent="0.25">
      <c r="A455">
        <v>1015</v>
      </c>
      <c r="B455">
        <v>12</v>
      </c>
      <c r="C455" s="205">
        <v>0.1</v>
      </c>
      <c r="D455">
        <v>7</v>
      </c>
      <c r="E455" s="210">
        <v>0.02</v>
      </c>
      <c r="F455">
        <v>223</v>
      </c>
      <c r="G455" s="314">
        <v>163</v>
      </c>
      <c r="H455" s="436">
        <v>15.24</v>
      </c>
    </row>
    <row r="456" spans="1:8" x14ac:dyDescent="0.25">
      <c r="A456">
        <v>1540</v>
      </c>
      <c r="B456">
        <v>14</v>
      </c>
      <c r="C456" s="205">
        <v>0.1</v>
      </c>
      <c r="D456">
        <v>14</v>
      </c>
      <c r="E456" s="210">
        <v>0.02</v>
      </c>
      <c r="F456">
        <v>206</v>
      </c>
      <c r="G456" s="314">
        <v>141</v>
      </c>
      <c r="H456" s="436">
        <v>15.23</v>
      </c>
    </row>
    <row r="457" spans="1:8" x14ac:dyDescent="0.25">
      <c r="A457">
        <v>1042</v>
      </c>
      <c r="B457">
        <v>12</v>
      </c>
      <c r="C457" s="205">
        <v>0.1</v>
      </c>
      <c r="D457">
        <v>16</v>
      </c>
      <c r="E457" s="210">
        <v>0.02</v>
      </c>
      <c r="F457">
        <v>223</v>
      </c>
      <c r="G457" s="314">
        <v>140</v>
      </c>
      <c r="H457" s="436">
        <v>15.21</v>
      </c>
    </row>
    <row r="458" spans="1:8" x14ac:dyDescent="0.25">
      <c r="A458">
        <v>2551</v>
      </c>
      <c r="B458">
        <v>18</v>
      </c>
      <c r="C458" s="205">
        <v>0.1</v>
      </c>
      <c r="D458">
        <v>15</v>
      </c>
      <c r="E458" s="210">
        <v>0.02</v>
      </c>
      <c r="F458">
        <v>184</v>
      </c>
      <c r="G458" s="314">
        <v>119</v>
      </c>
      <c r="H458" s="436">
        <v>15.2</v>
      </c>
    </row>
    <row r="459" spans="1:8" x14ac:dyDescent="0.25">
      <c r="A459">
        <v>64</v>
      </c>
      <c r="B459">
        <v>8</v>
      </c>
      <c r="C459" s="205">
        <v>0.15</v>
      </c>
      <c r="D459">
        <v>12</v>
      </c>
      <c r="E459" s="210">
        <v>0.02</v>
      </c>
      <c r="F459">
        <v>299</v>
      </c>
      <c r="G459" s="314">
        <v>185</v>
      </c>
      <c r="H459" s="436">
        <v>15.15</v>
      </c>
    </row>
    <row r="460" spans="1:8" x14ac:dyDescent="0.25">
      <c r="A460">
        <v>520</v>
      </c>
      <c r="B460">
        <v>10</v>
      </c>
      <c r="C460" s="205">
        <v>0.1</v>
      </c>
      <c r="D460">
        <v>10</v>
      </c>
      <c r="E460" s="210">
        <v>0.02</v>
      </c>
      <c r="F460">
        <v>248</v>
      </c>
      <c r="G460" s="314">
        <v>174</v>
      </c>
      <c r="H460" s="436">
        <v>15.11</v>
      </c>
    </row>
    <row r="461" spans="1:8" x14ac:dyDescent="0.25">
      <c r="A461">
        <v>37</v>
      </c>
      <c r="B461">
        <v>8</v>
      </c>
      <c r="C461" s="205">
        <v>0.1</v>
      </c>
      <c r="D461">
        <v>17</v>
      </c>
      <c r="E461" s="210">
        <v>0.02</v>
      </c>
      <c r="F461">
        <v>291</v>
      </c>
      <c r="G461" s="314">
        <v>167</v>
      </c>
      <c r="H461" s="436">
        <v>15.09</v>
      </c>
    </row>
    <row r="462" spans="1:8" x14ac:dyDescent="0.25">
      <c r="A462">
        <v>2558</v>
      </c>
      <c r="B462">
        <v>18</v>
      </c>
      <c r="C462" s="205">
        <v>0.1</v>
      </c>
      <c r="D462">
        <v>17</v>
      </c>
      <c r="E462" s="210">
        <v>2.5000000000000001E-2</v>
      </c>
      <c r="F462">
        <v>184</v>
      </c>
      <c r="G462" s="314">
        <v>111</v>
      </c>
      <c r="H462" s="436">
        <v>15.05</v>
      </c>
    </row>
    <row r="463" spans="1:8" x14ac:dyDescent="0.25">
      <c r="A463">
        <v>541</v>
      </c>
      <c r="B463">
        <v>10</v>
      </c>
      <c r="C463" s="205">
        <v>0.1</v>
      </c>
      <c r="D463">
        <v>17</v>
      </c>
      <c r="E463" s="210">
        <v>0.02</v>
      </c>
      <c r="F463">
        <v>248</v>
      </c>
      <c r="G463" s="314">
        <v>154</v>
      </c>
      <c r="H463" s="436">
        <v>15.01</v>
      </c>
    </row>
    <row r="464" spans="1:8" x14ac:dyDescent="0.25">
      <c r="A464">
        <v>1353</v>
      </c>
      <c r="B464">
        <v>13</v>
      </c>
      <c r="C464" s="205">
        <v>0.2</v>
      </c>
      <c r="D464">
        <v>7</v>
      </c>
      <c r="E464" s="210">
        <v>0.03</v>
      </c>
      <c r="F464">
        <v>234</v>
      </c>
      <c r="G464" s="314">
        <v>157</v>
      </c>
      <c r="H464" s="436">
        <v>15.01</v>
      </c>
    </row>
    <row r="465" spans="1:8" x14ac:dyDescent="0.25">
      <c r="A465">
        <v>1810</v>
      </c>
      <c r="B465">
        <v>15</v>
      </c>
      <c r="C465" s="205">
        <v>0.15</v>
      </c>
      <c r="D465">
        <v>6</v>
      </c>
      <c r="E465" s="210">
        <v>0.02</v>
      </c>
      <c r="F465">
        <v>210</v>
      </c>
      <c r="G465" s="314">
        <v>153</v>
      </c>
      <c r="H465" s="436">
        <v>15</v>
      </c>
    </row>
    <row r="466" spans="1:8" x14ac:dyDescent="0.25">
      <c r="A466">
        <v>1519</v>
      </c>
      <c r="B466">
        <v>14</v>
      </c>
      <c r="C466" s="205">
        <v>0.1</v>
      </c>
      <c r="D466">
        <v>7</v>
      </c>
      <c r="E466" s="210">
        <v>0.02</v>
      </c>
      <c r="F466">
        <v>206</v>
      </c>
      <c r="G466" s="314">
        <v>150</v>
      </c>
      <c r="H466" s="436">
        <v>14.92</v>
      </c>
    </row>
    <row r="467" spans="1:8" x14ac:dyDescent="0.25">
      <c r="A467">
        <v>1010</v>
      </c>
      <c r="B467">
        <v>12</v>
      </c>
      <c r="C467" s="205">
        <v>0.1</v>
      </c>
      <c r="D467">
        <v>5</v>
      </c>
      <c r="E467" s="210">
        <v>2.5000000000000001E-2</v>
      </c>
      <c r="F467">
        <v>223</v>
      </c>
      <c r="G467" s="314">
        <v>169</v>
      </c>
      <c r="H467" s="436">
        <v>14.9</v>
      </c>
    </row>
    <row r="468" spans="1:8" x14ac:dyDescent="0.25">
      <c r="A468">
        <v>513</v>
      </c>
      <c r="B468">
        <v>10</v>
      </c>
      <c r="C468" s="205">
        <v>0.1</v>
      </c>
      <c r="D468">
        <v>7</v>
      </c>
      <c r="E468" s="210">
        <v>0.03</v>
      </c>
      <c r="F468">
        <v>248</v>
      </c>
      <c r="G468" s="314">
        <v>171</v>
      </c>
      <c r="H468" s="436">
        <v>14.88</v>
      </c>
    </row>
    <row r="469" spans="1:8" x14ac:dyDescent="0.25">
      <c r="A469">
        <v>763</v>
      </c>
      <c r="B469">
        <v>11</v>
      </c>
      <c r="C469" s="205">
        <v>0.1</v>
      </c>
      <c r="D469">
        <v>7</v>
      </c>
      <c r="E469" s="210">
        <v>0.02</v>
      </c>
      <c r="F469">
        <v>232</v>
      </c>
      <c r="G469" s="314">
        <v>171</v>
      </c>
      <c r="H469" s="436">
        <v>14.86</v>
      </c>
    </row>
    <row r="470" spans="1:8" x14ac:dyDescent="0.25">
      <c r="A470">
        <v>2311</v>
      </c>
      <c r="B470">
        <v>17</v>
      </c>
      <c r="C470" s="205">
        <v>0.15</v>
      </c>
      <c r="D470">
        <v>5</v>
      </c>
      <c r="E470" s="210">
        <v>0.02</v>
      </c>
      <c r="F470">
        <v>204</v>
      </c>
      <c r="G470" s="314">
        <v>155</v>
      </c>
      <c r="H470" s="436">
        <v>14.86</v>
      </c>
    </row>
    <row r="471" spans="1:8" x14ac:dyDescent="0.25">
      <c r="A471">
        <v>290</v>
      </c>
      <c r="B471">
        <v>9</v>
      </c>
      <c r="C471" s="205">
        <v>0.1</v>
      </c>
      <c r="D471">
        <v>17</v>
      </c>
      <c r="E471" s="210">
        <v>2.5000000000000001E-2</v>
      </c>
      <c r="F471">
        <v>262</v>
      </c>
      <c r="G471" s="314">
        <v>147</v>
      </c>
      <c r="H471" s="436">
        <v>14.84</v>
      </c>
    </row>
    <row r="472" spans="1:8" x14ac:dyDescent="0.25">
      <c r="A472">
        <v>525</v>
      </c>
      <c r="B472">
        <v>10</v>
      </c>
      <c r="C472" s="205">
        <v>0.1</v>
      </c>
      <c r="D472">
        <v>11</v>
      </c>
      <c r="E472" s="210">
        <v>0.03</v>
      </c>
      <c r="F472">
        <v>248</v>
      </c>
      <c r="G472" s="314">
        <v>153</v>
      </c>
      <c r="H472" s="436">
        <v>14.78</v>
      </c>
    </row>
    <row r="473" spans="1:8" x14ac:dyDescent="0.25">
      <c r="A473">
        <v>1549</v>
      </c>
      <c r="B473">
        <v>14</v>
      </c>
      <c r="C473" s="205">
        <v>0.1</v>
      </c>
      <c r="D473">
        <v>17</v>
      </c>
      <c r="E473" s="210">
        <v>0.02</v>
      </c>
      <c r="F473">
        <v>206</v>
      </c>
      <c r="G473" s="314">
        <v>134</v>
      </c>
      <c r="H473" s="436">
        <v>14.75</v>
      </c>
    </row>
    <row r="474" spans="1:8" x14ac:dyDescent="0.25">
      <c r="A474">
        <v>759</v>
      </c>
      <c r="B474">
        <v>11</v>
      </c>
      <c r="C474" s="205">
        <v>0.1</v>
      </c>
      <c r="D474">
        <v>5</v>
      </c>
      <c r="E474" s="210">
        <v>0.03</v>
      </c>
      <c r="F474">
        <v>232</v>
      </c>
      <c r="G474" s="314">
        <v>173</v>
      </c>
      <c r="H474" s="436">
        <v>14.68</v>
      </c>
    </row>
    <row r="475" spans="1:8" x14ac:dyDescent="0.25">
      <c r="A475">
        <v>317</v>
      </c>
      <c r="B475">
        <v>9</v>
      </c>
      <c r="C475" s="205">
        <v>0.15</v>
      </c>
      <c r="D475">
        <v>12</v>
      </c>
      <c r="E475" s="210">
        <v>2.5000000000000001E-2</v>
      </c>
      <c r="F475">
        <v>271</v>
      </c>
      <c r="G475" s="314">
        <v>171</v>
      </c>
      <c r="H475" s="436">
        <v>14.65</v>
      </c>
    </row>
    <row r="476" spans="1:8" x14ac:dyDescent="0.25">
      <c r="A476">
        <v>1537</v>
      </c>
      <c r="B476">
        <v>14</v>
      </c>
      <c r="C476" s="205">
        <v>0.1</v>
      </c>
      <c r="D476">
        <v>13</v>
      </c>
      <c r="E476" s="210">
        <v>0.02</v>
      </c>
      <c r="F476">
        <v>206</v>
      </c>
      <c r="G476" s="314">
        <v>142</v>
      </c>
      <c r="H476" s="436">
        <v>14.64</v>
      </c>
    </row>
    <row r="477" spans="1:8" x14ac:dyDescent="0.25">
      <c r="A477">
        <v>263</v>
      </c>
      <c r="B477">
        <v>9</v>
      </c>
      <c r="C477" s="205">
        <v>0.1</v>
      </c>
      <c r="D477">
        <v>8</v>
      </c>
      <c r="E477" s="210">
        <v>2.5000000000000001E-2</v>
      </c>
      <c r="F477">
        <v>262</v>
      </c>
      <c r="G477" s="314">
        <v>182</v>
      </c>
      <c r="H477" s="436">
        <v>14.63</v>
      </c>
    </row>
    <row r="478" spans="1:8" x14ac:dyDescent="0.25">
      <c r="A478">
        <v>323</v>
      </c>
      <c r="B478">
        <v>9</v>
      </c>
      <c r="C478" s="205">
        <v>0.15</v>
      </c>
      <c r="D478">
        <v>14</v>
      </c>
      <c r="E478" s="210">
        <v>2.5000000000000001E-2</v>
      </c>
      <c r="F478">
        <v>271</v>
      </c>
      <c r="G478" s="314">
        <v>162</v>
      </c>
      <c r="H478" s="436">
        <v>14.58</v>
      </c>
    </row>
    <row r="479" spans="1:8" x14ac:dyDescent="0.25">
      <c r="A479">
        <v>2060</v>
      </c>
      <c r="B479">
        <v>16</v>
      </c>
      <c r="C479" s="205">
        <v>0.15</v>
      </c>
      <c r="D479">
        <v>5</v>
      </c>
      <c r="E479" s="210">
        <v>2.5000000000000001E-2</v>
      </c>
      <c r="F479">
        <v>209</v>
      </c>
      <c r="G479" s="314">
        <v>158</v>
      </c>
      <c r="H479" s="436">
        <v>14.54</v>
      </c>
    </row>
    <row r="480" spans="1:8" x14ac:dyDescent="0.25">
      <c r="A480">
        <v>1099</v>
      </c>
      <c r="B480">
        <v>12</v>
      </c>
      <c r="C480" s="205">
        <v>0.2</v>
      </c>
      <c r="D480">
        <v>7</v>
      </c>
      <c r="E480" s="210">
        <v>0.02</v>
      </c>
      <c r="F480">
        <v>248</v>
      </c>
      <c r="G480" s="314">
        <v>175</v>
      </c>
      <c r="H480" s="436">
        <v>14.53</v>
      </c>
    </row>
    <row r="481" spans="1:8" x14ac:dyDescent="0.25">
      <c r="A481">
        <v>1101</v>
      </c>
      <c r="B481">
        <v>12</v>
      </c>
      <c r="C481" s="205">
        <v>0.2</v>
      </c>
      <c r="D481">
        <v>7</v>
      </c>
      <c r="E481" s="210">
        <v>0.03</v>
      </c>
      <c r="F481">
        <v>248</v>
      </c>
      <c r="G481" s="314">
        <v>164</v>
      </c>
      <c r="H481" s="436">
        <v>14.53</v>
      </c>
    </row>
    <row r="482" spans="1:8" x14ac:dyDescent="0.25">
      <c r="A482">
        <v>523</v>
      </c>
      <c r="B482">
        <v>10</v>
      </c>
      <c r="C482" s="205">
        <v>0.1</v>
      </c>
      <c r="D482">
        <v>11</v>
      </c>
      <c r="E482" s="210">
        <v>0.02</v>
      </c>
      <c r="F482">
        <v>248</v>
      </c>
      <c r="G482" s="314">
        <v>170</v>
      </c>
      <c r="H482" s="436">
        <v>14.51</v>
      </c>
    </row>
    <row r="483" spans="1:8" x14ac:dyDescent="0.25">
      <c r="A483">
        <v>2343</v>
      </c>
      <c r="B483">
        <v>17</v>
      </c>
      <c r="C483" s="205">
        <v>0.15</v>
      </c>
      <c r="D483">
        <v>15</v>
      </c>
      <c r="E483" s="210">
        <v>0.03</v>
      </c>
      <c r="F483">
        <v>204</v>
      </c>
      <c r="G483" s="314">
        <v>116</v>
      </c>
      <c r="H483" s="436">
        <v>14.51</v>
      </c>
    </row>
    <row r="484" spans="1:8" x14ac:dyDescent="0.25">
      <c r="A484">
        <v>2322</v>
      </c>
      <c r="B484">
        <v>17</v>
      </c>
      <c r="C484" s="205">
        <v>0.15</v>
      </c>
      <c r="D484">
        <v>8</v>
      </c>
      <c r="E484" s="210">
        <v>0.03</v>
      </c>
      <c r="F484">
        <v>204</v>
      </c>
      <c r="G484" s="314">
        <v>132</v>
      </c>
      <c r="H484" s="436">
        <v>14.48</v>
      </c>
    </row>
    <row r="485" spans="1:8" x14ac:dyDescent="0.25">
      <c r="A485">
        <v>1105</v>
      </c>
      <c r="B485">
        <v>12</v>
      </c>
      <c r="C485" s="205">
        <v>0.2</v>
      </c>
      <c r="D485">
        <v>9</v>
      </c>
      <c r="E485" s="210">
        <v>0.02</v>
      </c>
      <c r="F485">
        <v>248</v>
      </c>
      <c r="G485" s="314">
        <v>169</v>
      </c>
      <c r="H485" s="436">
        <v>14.44</v>
      </c>
    </row>
    <row r="486" spans="1:8" x14ac:dyDescent="0.25">
      <c r="A486">
        <v>33</v>
      </c>
      <c r="B486">
        <v>8</v>
      </c>
      <c r="C486" s="205">
        <v>0.1</v>
      </c>
      <c r="D486">
        <v>15</v>
      </c>
      <c r="E486" s="210">
        <v>0.03</v>
      </c>
      <c r="F486">
        <v>291</v>
      </c>
      <c r="G486" s="314">
        <v>148</v>
      </c>
      <c r="H486" s="436">
        <v>14.41</v>
      </c>
    </row>
    <row r="487" spans="1:8" x14ac:dyDescent="0.25">
      <c r="A487">
        <v>80</v>
      </c>
      <c r="B487">
        <v>8</v>
      </c>
      <c r="C487" s="205">
        <v>0.15</v>
      </c>
      <c r="D487">
        <v>17</v>
      </c>
      <c r="E487" s="210">
        <v>2.5000000000000001E-2</v>
      </c>
      <c r="F487">
        <v>299</v>
      </c>
      <c r="G487" s="314">
        <v>156</v>
      </c>
      <c r="H487" s="436">
        <v>14.4</v>
      </c>
    </row>
    <row r="488" spans="1:8" x14ac:dyDescent="0.25">
      <c r="A488">
        <v>1062</v>
      </c>
      <c r="B488">
        <v>12</v>
      </c>
      <c r="C488" s="205">
        <v>0.15</v>
      </c>
      <c r="D488">
        <v>8</v>
      </c>
      <c r="E488" s="210">
        <v>0.03</v>
      </c>
      <c r="F488">
        <v>230</v>
      </c>
      <c r="G488" s="314">
        <v>146</v>
      </c>
      <c r="H488" s="436">
        <v>14.39</v>
      </c>
    </row>
    <row r="489" spans="1:8" x14ac:dyDescent="0.25">
      <c r="A489">
        <v>1536</v>
      </c>
      <c r="B489">
        <v>14</v>
      </c>
      <c r="C489" s="205">
        <v>0.1</v>
      </c>
      <c r="D489">
        <v>12</v>
      </c>
      <c r="E489" s="210">
        <v>0.03</v>
      </c>
      <c r="F489">
        <v>206</v>
      </c>
      <c r="G489" s="314">
        <v>127</v>
      </c>
      <c r="H489" s="436">
        <v>14.34</v>
      </c>
    </row>
    <row r="490" spans="1:8" x14ac:dyDescent="0.25">
      <c r="A490">
        <v>1017</v>
      </c>
      <c r="B490">
        <v>12</v>
      </c>
      <c r="C490" s="205">
        <v>0.1</v>
      </c>
      <c r="D490">
        <v>7</v>
      </c>
      <c r="E490" s="210">
        <v>0.03</v>
      </c>
      <c r="F490">
        <v>223</v>
      </c>
      <c r="G490" s="314">
        <v>154</v>
      </c>
      <c r="H490" s="436">
        <v>14.21</v>
      </c>
    </row>
    <row r="491" spans="1:8" x14ac:dyDescent="0.25">
      <c r="A491">
        <v>761</v>
      </c>
      <c r="B491">
        <v>11</v>
      </c>
      <c r="C491" s="205">
        <v>0.1</v>
      </c>
      <c r="D491">
        <v>6</v>
      </c>
      <c r="E491" s="210">
        <v>2.5000000000000001E-2</v>
      </c>
      <c r="F491">
        <v>232</v>
      </c>
      <c r="G491" s="314">
        <v>172</v>
      </c>
      <c r="H491" s="436">
        <v>14.16</v>
      </c>
    </row>
    <row r="492" spans="1:8" x14ac:dyDescent="0.25">
      <c r="A492">
        <v>852</v>
      </c>
      <c r="B492">
        <v>11</v>
      </c>
      <c r="C492" s="205">
        <v>0.2</v>
      </c>
      <c r="D492">
        <v>8</v>
      </c>
      <c r="E492" s="210">
        <v>0.03</v>
      </c>
      <c r="F492">
        <v>256</v>
      </c>
      <c r="G492" s="314">
        <v>162</v>
      </c>
      <c r="H492" s="436">
        <v>14.16</v>
      </c>
    </row>
    <row r="493" spans="1:8" x14ac:dyDescent="0.25">
      <c r="A493">
        <v>1811</v>
      </c>
      <c r="B493">
        <v>15</v>
      </c>
      <c r="C493" s="205">
        <v>0.15</v>
      </c>
      <c r="D493">
        <v>6</v>
      </c>
      <c r="E493" s="210">
        <v>2.5000000000000001E-2</v>
      </c>
      <c r="F493">
        <v>210</v>
      </c>
      <c r="G493" s="314">
        <v>151</v>
      </c>
      <c r="H493" s="436">
        <v>14.16</v>
      </c>
    </row>
    <row r="494" spans="1:8" x14ac:dyDescent="0.25">
      <c r="A494">
        <v>1862</v>
      </c>
      <c r="B494">
        <v>15</v>
      </c>
      <c r="C494" s="205">
        <v>0.2</v>
      </c>
      <c r="D494">
        <v>9</v>
      </c>
      <c r="E494" s="210">
        <v>2.5000000000000001E-2</v>
      </c>
      <c r="F494">
        <v>216</v>
      </c>
      <c r="G494" s="314">
        <v>145</v>
      </c>
      <c r="H494" s="436">
        <v>14.16</v>
      </c>
    </row>
    <row r="495" spans="1:8" x14ac:dyDescent="0.25">
      <c r="A495">
        <v>1351</v>
      </c>
      <c r="B495">
        <v>13</v>
      </c>
      <c r="C495" s="205">
        <v>0.2</v>
      </c>
      <c r="D495">
        <v>7</v>
      </c>
      <c r="E495" s="210">
        <v>0.02</v>
      </c>
      <c r="F495">
        <v>234</v>
      </c>
      <c r="G495" s="314">
        <v>171</v>
      </c>
      <c r="H495" s="436">
        <v>14.14</v>
      </c>
    </row>
    <row r="496" spans="1:8" x14ac:dyDescent="0.25">
      <c r="A496">
        <v>2312</v>
      </c>
      <c r="B496">
        <v>17</v>
      </c>
      <c r="C496" s="205">
        <v>0.15</v>
      </c>
      <c r="D496">
        <v>5</v>
      </c>
      <c r="E496" s="210">
        <v>2.5000000000000001E-2</v>
      </c>
      <c r="F496">
        <v>204</v>
      </c>
      <c r="G496" s="314">
        <v>153</v>
      </c>
      <c r="H496" s="436">
        <v>14.13</v>
      </c>
    </row>
    <row r="497" spans="1:8" x14ac:dyDescent="0.25">
      <c r="A497">
        <v>511</v>
      </c>
      <c r="B497">
        <v>10</v>
      </c>
      <c r="C497" s="205">
        <v>0.1</v>
      </c>
      <c r="D497">
        <v>7</v>
      </c>
      <c r="E497" s="210">
        <v>0.02</v>
      </c>
      <c r="F497">
        <v>248</v>
      </c>
      <c r="G497" s="314">
        <v>182</v>
      </c>
      <c r="H497" s="436">
        <v>14.1</v>
      </c>
    </row>
    <row r="498" spans="1:8" x14ac:dyDescent="0.25">
      <c r="A498">
        <v>260</v>
      </c>
      <c r="B498">
        <v>9</v>
      </c>
      <c r="C498" s="205">
        <v>0.1</v>
      </c>
      <c r="D498">
        <v>7</v>
      </c>
      <c r="E498" s="210">
        <v>2.5000000000000001E-2</v>
      </c>
      <c r="F498">
        <v>262</v>
      </c>
      <c r="G498" s="314">
        <v>185</v>
      </c>
      <c r="H498" s="436">
        <v>14.06</v>
      </c>
    </row>
    <row r="499" spans="1:8" x14ac:dyDescent="0.25">
      <c r="A499">
        <v>556</v>
      </c>
      <c r="B499">
        <v>10</v>
      </c>
      <c r="C499" s="205">
        <v>0.15</v>
      </c>
      <c r="D499">
        <v>8</v>
      </c>
      <c r="E499" s="210">
        <v>0.02</v>
      </c>
      <c r="F499">
        <v>253</v>
      </c>
      <c r="G499" s="314">
        <v>179</v>
      </c>
      <c r="H499" s="436">
        <v>14.02</v>
      </c>
    </row>
    <row r="500" spans="1:8" x14ac:dyDescent="0.25">
      <c r="A500">
        <v>2619</v>
      </c>
      <c r="B500">
        <v>18</v>
      </c>
      <c r="C500" s="205">
        <v>0.2</v>
      </c>
      <c r="D500">
        <v>9</v>
      </c>
      <c r="E500" s="210">
        <v>0.03</v>
      </c>
      <c r="F500">
        <v>203</v>
      </c>
      <c r="G500" s="314">
        <v>129</v>
      </c>
      <c r="H500" s="436">
        <v>14.02</v>
      </c>
    </row>
    <row r="501" spans="1:8" x14ac:dyDescent="0.25">
      <c r="A501">
        <v>2571</v>
      </c>
      <c r="B501">
        <v>18</v>
      </c>
      <c r="C501" s="205">
        <v>0.15</v>
      </c>
      <c r="D501">
        <v>7</v>
      </c>
      <c r="E501" s="210">
        <v>0.03</v>
      </c>
      <c r="F501">
        <v>201</v>
      </c>
      <c r="G501" s="314">
        <v>131</v>
      </c>
      <c r="H501" s="436">
        <v>14</v>
      </c>
    </row>
    <row r="502" spans="1:8" x14ac:dyDescent="0.25">
      <c r="A502">
        <v>1812</v>
      </c>
      <c r="B502">
        <v>15</v>
      </c>
      <c r="C502" s="205">
        <v>0.15</v>
      </c>
      <c r="D502">
        <v>6</v>
      </c>
      <c r="E502" s="210">
        <v>0.03</v>
      </c>
      <c r="F502">
        <v>210</v>
      </c>
      <c r="G502" s="314">
        <v>147</v>
      </c>
      <c r="H502" s="436">
        <v>13.97</v>
      </c>
    </row>
    <row r="503" spans="1:8" x14ac:dyDescent="0.25">
      <c r="A503">
        <v>2071</v>
      </c>
      <c r="B503">
        <v>16</v>
      </c>
      <c r="C503" s="205">
        <v>0.15</v>
      </c>
      <c r="D503">
        <v>9</v>
      </c>
      <c r="E503" s="210">
        <v>0.02</v>
      </c>
      <c r="F503">
        <v>209</v>
      </c>
      <c r="G503" s="314">
        <v>149</v>
      </c>
      <c r="H503" s="436">
        <v>13.96</v>
      </c>
    </row>
    <row r="504" spans="1:8" x14ac:dyDescent="0.25">
      <c r="A504">
        <v>507</v>
      </c>
      <c r="B504">
        <v>10</v>
      </c>
      <c r="C504" s="205">
        <v>0.1</v>
      </c>
      <c r="D504">
        <v>5</v>
      </c>
      <c r="E504" s="210">
        <v>0.03</v>
      </c>
      <c r="F504">
        <v>248</v>
      </c>
      <c r="G504" s="314">
        <v>181</v>
      </c>
      <c r="H504" s="436">
        <v>13.95</v>
      </c>
    </row>
    <row r="505" spans="1:8" x14ac:dyDescent="0.25">
      <c r="A505">
        <v>2557</v>
      </c>
      <c r="B505">
        <v>18</v>
      </c>
      <c r="C505" s="205">
        <v>0.1</v>
      </c>
      <c r="D505">
        <v>17</v>
      </c>
      <c r="E505" s="210">
        <v>0.02</v>
      </c>
      <c r="F505">
        <v>184</v>
      </c>
      <c r="G505" s="314">
        <v>116</v>
      </c>
      <c r="H505" s="436">
        <v>13.91</v>
      </c>
    </row>
    <row r="506" spans="1:8" x14ac:dyDescent="0.25">
      <c r="A506">
        <v>294</v>
      </c>
      <c r="B506">
        <v>9</v>
      </c>
      <c r="C506" s="205">
        <v>0.1</v>
      </c>
      <c r="D506">
        <v>18</v>
      </c>
      <c r="E506" s="210">
        <v>0.03</v>
      </c>
      <c r="F506">
        <v>262</v>
      </c>
      <c r="G506" s="314">
        <v>134</v>
      </c>
      <c r="H506" s="436">
        <v>13.85</v>
      </c>
    </row>
    <row r="507" spans="1:8" x14ac:dyDescent="0.25">
      <c r="A507">
        <v>63</v>
      </c>
      <c r="B507">
        <v>8</v>
      </c>
      <c r="C507" s="205">
        <v>0.15</v>
      </c>
      <c r="D507">
        <v>11</v>
      </c>
      <c r="E507" s="210">
        <v>0.03</v>
      </c>
      <c r="F507">
        <v>299</v>
      </c>
      <c r="G507" s="314">
        <v>173</v>
      </c>
      <c r="H507" s="436">
        <v>13.84</v>
      </c>
    </row>
    <row r="508" spans="1:8" x14ac:dyDescent="0.25">
      <c r="A508">
        <v>2522</v>
      </c>
      <c r="B508">
        <v>18</v>
      </c>
      <c r="C508" s="205">
        <v>0.1</v>
      </c>
      <c r="D508">
        <v>5</v>
      </c>
      <c r="E508" s="210">
        <v>2.5000000000000001E-2</v>
      </c>
      <c r="F508">
        <v>184</v>
      </c>
      <c r="G508" s="314">
        <v>140</v>
      </c>
      <c r="H508" s="436">
        <v>13.8</v>
      </c>
    </row>
    <row r="509" spans="1:8" x14ac:dyDescent="0.25">
      <c r="A509">
        <v>287</v>
      </c>
      <c r="B509">
        <v>9</v>
      </c>
      <c r="C509" s="205">
        <v>0.1</v>
      </c>
      <c r="D509">
        <v>16</v>
      </c>
      <c r="E509" s="210">
        <v>2.5000000000000001E-2</v>
      </c>
      <c r="F509">
        <v>262</v>
      </c>
      <c r="G509" s="314">
        <v>153</v>
      </c>
      <c r="H509" s="436">
        <v>13.75</v>
      </c>
    </row>
    <row r="510" spans="1:8" x14ac:dyDescent="0.25">
      <c r="A510">
        <v>54</v>
      </c>
      <c r="B510">
        <v>8</v>
      </c>
      <c r="C510" s="205">
        <v>0.15</v>
      </c>
      <c r="D510">
        <v>8</v>
      </c>
      <c r="E510" s="210">
        <v>0.03</v>
      </c>
      <c r="F510">
        <v>299</v>
      </c>
      <c r="G510" s="314">
        <v>196</v>
      </c>
      <c r="H510" s="436">
        <v>13.73</v>
      </c>
    </row>
    <row r="511" spans="1:8" x14ac:dyDescent="0.25">
      <c r="A511">
        <v>305</v>
      </c>
      <c r="B511">
        <v>9</v>
      </c>
      <c r="C511" s="205">
        <v>0.15</v>
      </c>
      <c r="D511">
        <v>8</v>
      </c>
      <c r="E511" s="210">
        <v>2.5000000000000001E-2</v>
      </c>
      <c r="F511">
        <v>271</v>
      </c>
      <c r="G511" s="314">
        <v>186</v>
      </c>
      <c r="H511" s="436">
        <v>13.72</v>
      </c>
    </row>
    <row r="512" spans="1:8" x14ac:dyDescent="0.25">
      <c r="A512">
        <v>557</v>
      </c>
      <c r="B512">
        <v>10</v>
      </c>
      <c r="C512" s="205">
        <v>0.15</v>
      </c>
      <c r="D512">
        <v>8</v>
      </c>
      <c r="E512" s="210">
        <v>2.5000000000000001E-2</v>
      </c>
      <c r="F512">
        <v>253</v>
      </c>
      <c r="G512" s="314">
        <v>174</v>
      </c>
      <c r="H512" s="436">
        <v>13.71</v>
      </c>
    </row>
    <row r="513" spans="1:8" x14ac:dyDescent="0.25">
      <c r="A513">
        <v>1263</v>
      </c>
      <c r="B513">
        <v>13</v>
      </c>
      <c r="C513" s="205">
        <v>0.1</v>
      </c>
      <c r="D513">
        <v>5</v>
      </c>
      <c r="E513" s="210">
        <v>0.03</v>
      </c>
      <c r="F513">
        <v>213</v>
      </c>
      <c r="G513" s="314">
        <v>159</v>
      </c>
      <c r="H513" s="436">
        <v>13.69</v>
      </c>
    </row>
    <row r="514" spans="1:8" x14ac:dyDescent="0.25">
      <c r="A514">
        <v>125</v>
      </c>
      <c r="B514">
        <v>8</v>
      </c>
      <c r="C514" s="205">
        <v>0.2</v>
      </c>
      <c r="D514">
        <v>18</v>
      </c>
      <c r="E514" s="210">
        <v>2.5000000000000001E-2</v>
      </c>
      <c r="F514">
        <v>304</v>
      </c>
      <c r="G514" s="314">
        <v>154</v>
      </c>
      <c r="H514" s="436">
        <v>13.66</v>
      </c>
    </row>
    <row r="515" spans="1:8" x14ac:dyDescent="0.25">
      <c r="A515">
        <v>1857</v>
      </c>
      <c r="B515">
        <v>15</v>
      </c>
      <c r="C515" s="205">
        <v>0.2</v>
      </c>
      <c r="D515">
        <v>7</v>
      </c>
      <c r="E515" s="210">
        <v>0.03</v>
      </c>
      <c r="F515">
        <v>216</v>
      </c>
      <c r="G515" s="314">
        <v>143</v>
      </c>
      <c r="H515" s="436">
        <v>13.66</v>
      </c>
    </row>
    <row r="516" spans="1:8" x14ac:dyDescent="0.25">
      <c r="A516">
        <v>1014</v>
      </c>
      <c r="B516">
        <v>12</v>
      </c>
      <c r="C516" s="205">
        <v>0.1</v>
      </c>
      <c r="D516">
        <v>6</v>
      </c>
      <c r="E516" s="210">
        <v>0.03</v>
      </c>
      <c r="F516">
        <v>223</v>
      </c>
      <c r="G516" s="314">
        <v>158</v>
      </c>
      <c r="H516" s="436">
        <v>13.64</v>
      </c>
    </row>
    <row r="517" spans="1:8" x14ac:dyDescent="0.25">
      <c r="A517">
        <v>2091</v>
      </c>
      <c r="B517">
        <v>16</v>
      </c>
      <c r="C517" s="205">
        <v>0.15</v>
      </c>
      <c r="D517">
        <v>15</v>
      </c>
      <c r="E517" s="210">
        <v>0.03</v>
      </c>
      <c r="F517">
        <v>209</v>
      </c>
      <c r="G517" s="314">
        <v>119</v>
      </c>
      <c r="H517" s="436">
        <v>13.62</v>
      </c>
    </row>
    <row r="518" spans="1:8" x14ac:dyDescent="0.25">
      <c r="A518">
        <v>1269</v>
      </c>
      <c r="B518">
        <v>13</v>
      </c>
      <c r="C518" s="205">
        <v>0.1</v>
      </c>
      <c r="D518">
        <v>7</v>
      </c>
      <c r="E518" s="210">
        <v>0.03</v>
      </c>
      <c r="F518">
        <v>213</v>
      </c>
      <c r="G518" s="314">
        <v>148</v>
      </c>
      <c r="H518" s="436">
        <v>13.61</v>
      </c>
    </row>
    <row r="519" spans="1:8" x14ac:dyDescent="0.25">
      <c r="A519">
        <v>1863</v>
      </c>
      <c r="B519">
        <v>15</v>
      </c>
      <c r="C519" s="205">
        <v>0.2</v>
      </c>
      <c r="D519">
        <v>9</v>
      </c>
      <c r="E519" s="210">
        <v>0.03</v>
      </c>
      <c r="F519">
        <v>216</v>
      </c>
      <c r="G519" s="314">
        <v>137</v>
      </c>
      <c r="H519" s="436">
        <v>13.6</v>
      </c>
    </row>
    <row r="520" spans="1:8" x14ac:dyDescent="0.25">
      <c r="A520">
        <v>308</v>
      </c>
      <c r="B520">
        <v>9</v>
      </c>
      <c r="C520" s="205">
        <v>0.15</v>
      </c>
      <c r="D520">
        <v>9</v>
      </c>
      <c r="E520" s="210">
        <v>2.5000000000000001E-2</v>
      </c>
      <c r="F520">
        <v>271</v>
      </c>
      <c r="G520" s="314">
        <v>183</v>
      </c>
      <c r="H520" s="436">
        <v>13.58</v>
      </c>
    </row>
    <row r="521" spans="1:8" x14ac:dyDescent="0.25">
      <c r="A521">
        <v>1261</v>
      </c>
      <c r="B521">
        <v>13</v>
      </c>
      <c r="C521" s="205">
        <v>0.1</v>
      </c>
      <c r="D521">
        <v>5</v>
      </c>
      <c r="E521" s="210">
        <v>0.02</v>
      </c>
      <c r="F521">
        <v>213</v>
      </c>
      <c r="G521" s="314">
        <v>164</v>
      </c>
      <c r="H521" s="436">
        <v>13.43</v>
      </c>
    </row>
    <row r="522" spans="1:8" x14ac:dyDescent="0.25">
      <c r="A522">
        <v>1533</v>
      </c>
      <c r="B522">
        <v>14</v>
      </c>
      <c r="C522" s="205">
        <v>0.1</v>
      </c>
      <c r="D522">
        <v>11</v>
      </c>
      <c r="E522" s="210">
        <v>0.03</v>
      </c>
      <c r="F522">
        <v>206</v>
      </c>
      <c r="G522" s="314">
        <v>129</v>
      </c>
      <c r="H522" s="436">
        <v>13.42</v>
      </c>
    </row>
    <row r="523" spans="1:8" x14ac:dyDescent="0.25">
      <c r="A523">
        <v>762</v>
      </c>
      <c r="B523">
        <v>11</v>
      </c>
      <c r="C523" s="205">
        <v>0.1</v>
      </c>
      <c r="D523">
        <v>6</v>
      </c>
      <c r="E523" s="210">
        <v>0.03</v>
      </c>
      <c r="F523">
        <v>232</v>
      </c>
      <c r="G523" s="314">
        <v>165</v>
      </c>
      <c r="H523" s="436">
        <v>13.41</v>
      </c>
    </row>
    <row r="524" spans="1:8" x14ac:dyDescent="0.25">
      <c r="A524">
        <v>558</v>
      </c>
      <c r="B524">
        <v>10</v>
      </c>
      <c r="C524" s="205">
        <v>0.15</v>
      </c>
      <c r="D524">
        <v>8</v>
      </c>
      <c r="E524" s="210">
        <v>0.03</v>
      </c>
      <c r="F524">
        <v>253</v>
      </c>
      <c r="G524" s="314">
        <v>170</v>
      </c>
      <c r="H524" s="436">
        <v>13.39</v>
      </c>
    </row>
    <row r="525" spans="1:8" x14ac:dyDescent="0.25">
      <c r="A525">
        <v>2072</v>
      </c>
      <c r="B525">
        <v>16</v>
      </c>
      <c r="C525" s="205">
        <v>0.15</v>
      </c>
      <c r="D525">
        <v>9</v>
      </c>
      <c r="E525" s="210">
        <v>2.5000000000000001E-2</v>
      </c>
      <c r="F525">
        <v>209</v>
      </c>
      <c r="G525" s="314">
        <v>140</v>
      </c>
      <c r="H525" s="436">
        <v>13.37</v>
      </c>
    </row>
    <row r="526" spans="1:8" x14ac:dyDescent="0.25">
      <c r="A526">
        <v>1809</v>
      </c>
      <c r="B526">
        <v>15</v>
      </c>
      <c r="C526" s="205">
        <v>0.15</v>
      </c>
      <c r="D526">
        <v>5</v>
      </c>
      <c r="E526" s="210">
        <v>0.03</v>
      </c>
      <c r="F526">
        <v>210</v>
      </c>
      <c r="G526" s="314">
        <v>156</v>
      </c>
      <c r="H526" s="436">
        <v>13.31</v>
      </c>
    </row>
    <row r="527" spans="1:8" x14ac:dyDescent="0.25">
      <c r="A527">
        <v>1807</v>
      </c>
      <c r="B527">
        <v>15</v>
      </c>
      <c r="C527" s="205">
        <v>0.15</v>
      </c>
      <c r="D527">
        <v>5</v>
      </c>
      <c r="E527" s="210">
        <v>0.02</v>
      </c>
      <c r="F527">
        <v>210</v>
      </c>
      <c r="G527" s="314">
        <v>160</v>
      </c>
      <c r="H527" s="436">
        <v>13.3</v>
      </c>
    </row>
    <row r="528" spans="1:8" x14ac:dyDescent="0.25">
      <c r="A528">
        <v>262</v>
      </c>
      <c r="B528">
        <v>9</v>
      </c>
      <c r="C528" s="205">
        <v>0.1</v>
      </c>
      <c r="D528">
        <v>8</v>
      </c>
      <c r="E528" s="210">
        <v>0.02</v>
      </c>
      <c r="F528">
        <v>262</v>
      </c>
      <c r="G528" s="314">
        <v>187</v>
      </c>
      <c r="H528" s="436">
        <v>13.28</v>
      </c>
    </row>
    <row r="529" spans="1:8" x14ac:dyDescent="0.25">
      <c r="A529">
        <v>828</v>
      </c>
      <c r="B529">
        <v>11</v>
      </c>
      <c r="C529" s="205">
        <v>0.15</v>
      </c>
      <c r="D529">
        <v>14</v>
      </c>
      <c r="E529" s="210">
        <v>0.03</v>
      </c>
      <c r="F529">
        <v>240</v>
      </c>
      <c r="G529" s="314">
        <v>139</v>
      </c>
      <c r="H529" s="436">
        <v>13.24</v>
      </c>
    </row>
    <row r="530" spans="1:8" x14ac:dyDescent="0.25">
      <c r="A530">
        <v>850</v>
      </c>
      <c r="B530">
        <v>11</v>
      </c>
      <c r="C530" s="205">
        <v>0.2</v>
      </c>
      <c r="D530">
        <v>8</v>
      </c>
      <c r="E530" s="210">
        <v>0.02</v>
      </c>
      <c r="F530">
        <v>256</v>
      </c>
      <c r="G530" s="314">
        <v>175</v>
      </c>
      <c r="H530" s="436">
        <v>13.23</v>
      </c>
    </row>
    <row r="531" spans="1:8" x14ac:dyDescent="0.25">
      <c r="A531">
        <v>1820</v>
      </c>
      <c r="B531">
        <v>15</v>
      </c>
      <c r="C531" s="205">
        <v>0.15</v>
      </c>
      <c r="D531">
        <v>9</v>
      </c>
      <c r="E531" s="210">
        <v>2.5000000000000001E-2</v>
      </c>
      <c r="F531">
        <v>210</v>
      </c>
      <c r="G531" s="314">
        <v>141</v>
      </c>
      <c r="H531" s="436">
        <v>13.19</v>
      </c>
    </row>
    <row r="532" spans="1:8" x14ac:dyDescent="0.25">
      <c r="A532">
        <v>509</v>
      </c>
      <c r="B532">
        <v>10</v>
      </c>
      <c r="C532" s="205">
        <v>0.1</v>
      </c>
      <c r="D532">
        <v>6</v>
      </c>
      <c r="E532" s="210">
        <v>2.5000000000000001E-2</v>
      </c>
      <c r="F532">
        <v>248</v>
      </c>
      <c r="G532" s="314">
        <v>179</v>
      </c>
      <c r="H532" s="436">
        <v>13.11</v>
      </c>
    </row>
    <row r="533" spans="1:8" x14ac:dyDescent="0.25">
      <c r="A533">
        <v>34</v>
      </c>
      <c r="B533">
        <v>8</v>
      </c>
      <c r="C533" s="205">
        <v>0.1</v>
      </c>
      <c r="D533">
        <v>16</v>
      </c>
      <c r="E533" s="210">
        <v>0.02</v>
      </c>
      <c r="F533">
        <v>291</v>
      </c>
      <c r="G533" s="314">
        <v>173</v>
      </c>
      <c r="H533" s="436">
        <v>13.1</v>
      </c>
    </row>
    <row r="534" spans="1:8" x14ac:dyDescent="0.25">
      <c r="A534">
        <v>55</v>
      </c>
      <c r="B534">
        <v>8</v>
      </c>
      <c r="C534" s="205">
        <v>0.15</v>
      </c>
      <c r="D534">
        <v>9</v>
      </c>
      <c r="E534" s="210">
        <v>0.02</v>
      </c>
      <c r="F534">
        <v>299</v>
      </c>
      <c r="G534" s="314">
        <v>202</v>
      </c>
      <c r="H534" s="436">
        <v>13.03</v>
      </c>
    </row>
    <row r="535" spans="1:8" x14ac:dyDescent="0.25">
      <c r="A535">
        <v>1516</v>
      </c>
      <c r="B535">
        <v>14</v>
      </c>
      <c r="C535" s="205">
        <v>0.1</v>
      </c>
      <c r="D535">
        <v>6</v>
      </c>
      <c r="E535" s="210">
        <v>0.02</v>
      </c>
      <c r="F535">
        <v>206</v>
      </c>
      <c r="G535" s="314">
        <v>153</v>
      </c>
      <c r="H535" s="436">
        <v>13.02</v>
      </c>
    </row>
    <row r="536" spans="1:8" x14ac:dyDescent="0.25">
      <c r="A536">
        <v>892</v>
      </c>
      <c r="B536">
        <v>11</v>
      </c>
      <c r="C536" s="205">
        <v>0.25</v>
      </c>
      <c r="D536">
        <v>8</v>
      </c>
      <c r="E536" s="210">
        <v>0.02</v>
      </c>
      <c r="F536">
        <v>242</v>
      </c>
      <c r="G536" s="314">
        <v>170</v>
      </c>
      <c r="H536" s="436">
        <v>13.01</v>
      </c>
    </row>
    <row r="537" spans="1:8" x14ac:dyDescent="0.25">
      <c r="A537">
        <v>1808</v>
      </c>
      <c r="B537">
        <v>15</v>
      </c>
      <c r="C537" s="205">
        <v>0.15</v>
      </c>
      <c r="D537">
        <v>5</v>
      </c>
      <c r="E537" s="210">
        <v>2.5000000000000001E-2</v>
      </c>
      <c r="F537">
        <v>210</v>
      </c>
      <c r="G537" s="314">
        <v>159</v>
      </c>
      <c r="H537" s="436">
        <v>12.96</v>
      </c>
    </row>
    <row r="538" spans="1:8" x14ac:dyDescent="0.25">
      <c r="A538">
        <v>2321</v>
      </c>
      <c r="B538">
        <v>17</v>
      </c>
      <c r="C538" s="205">
        <v>0.15</v>
      </c>
      <c r="D538">
        <v>8</v>
      </c>
      <c r="E538" s="210">
        <v>2.5000000000000001E-2</v>
      </c>
      <c r="F538">
        <v>204</v>
      </c>
      <c r="G538" s="314">
        <v>136</v>
      </c>
      <c r="H538" s="436">
        <v>12.9</v>
      </c>
    </row>
    <row r="539" spans="1:8" x14ac:dyDescent="0.25">
      <c r="A539">
        <v>6</v>
      </c>
      <c r="B539">
        <v>8</v>
      </c>
      <c r="C539" s="205">
        <v>0.1</v>
      </c>
      <c r="D539">
        <v>6</v>
      </c>
      <c r="E539" s="210">
        <v>0.03</v>
      </c>
      <c r="F539">
        <v>291</v>
      </c>
      <c r="G539" s="314">
        <v>199</v>
      </c>
      <c r="H539" s="436">
        <v>12.87</v>
      </c>
    </row>
    <row r="540" spans="1:8" x14ac:dyDescent="0.25">
      <c r="A540">
        <v>4</v>
      </c>
      <c r="B540">
        <v>8</v>
      </c>
      <c r="C540" s="205">
        <v>0.1</v>
      </c>
      <c r="D540">
        <v>6</v>
      </c>
      <c r="E540" s="210">
        <v>0.02</v>
      </c>
      <c r="F540">
        <v>291</v>
      </c>
      <c r="G540" s="314">
        <v>212</v>
      </c>
      <c r="H540" s="436">
        <v>12.85</v>
      </c>
    </row>
    <row r="541" spans="1:8" x14ac:dyDescent="0.25">
      <c r="A541">
        <v>1352</v>
      </c>
      <c r="B541">
        <v>13</v>
      </c>
      <c r="C541" s="205">
        <v>0.2</v>
      </c>
      <c r="D541">
        <v>7</v>
      </c>
      <c r="E541" s="210">
        <v>2.5000000000000001E-2</v>
      </c>
      <c r="F541">
        <v>234</v>
      </c>
      <c r="G541" s="314">
        <v>165</v>
      </c>
      <c r="H541" s="436">
        <v>12.76</v>
      </c>
    </row>
    <row r="542" spans="1:8" x14ac:dyDescent="0.25">
      <c r="A542">
        <v>587</v>
      </c>
      <c r="B542">
        <v>10</v>
      </c>
      <c r="C542" s="205">
        <v>0.15</v>
      </c>
      <c r="D542">
        <v>18</v>
      </c>
      <c r="E542" s="210">
        <v>2.5000000000000001E-2</v>
      </c>
      <c r="F542">
        <v>253</v>
      </c>
      <c r="G542" s="314">
        <v>141</v>
      </c>
      <c r="H542" s="436">
        <v>12.75</v>
      </c>
    </row>
    <row r="543" spans="1:8" x14ac:dyDescent="0.25">
      <c r="A543">
        <v>52</v>
      </c>
      <c r="B543">
        <v>8</v>
      </c>
      <c r="C543" s="205">
        <v>0.15</v>
      </c>
      <c r="D543">
        <v>8</v>
      </c>
      <c r="E543" s="210">
        <v>0.02</v>
      </c>
      <c r="F543">
        <v>299</v>
      </c>
      <c r="G543" s="314">
        <v>204</v>
      </c>
      <c r="H543" s="436">
        <v>12.71</v>
      </c>
    </row>
    <row r="544" spans="1:8" x14ac:dyDescent="0.25">
      <c r="A544">
        <v>58</v>
      </c>
      <c r="B544">
        <v>8</v>
      </c>
      <c r="C544" s="205">
        <v>0.15</v>
      </c>
      <c r="D544">
        <v>10</v>
      </c>
      <c r="E544" s="210">
        <v>0.02</v>
      </c>
      <c r="F544">
        <v>299</v>
      </c>
      <c r="G544" s="314">
        <v>199</v>
      </c>
      <c r="H544" s="436">
        <v>12.71</v>
      </c>
    </row>
    <row r="545" spans="1:8" x14ac:dyDescent="0.25">
      <c r="A545">
        <v>2068</v>
      </c>
      <c r="B545">
        <v>16</v>
      </c>
      <c r="C545" s="205">
        <v>0.15</v>
      </c>
      <c r="D545">
        <v>8</v>
      </c>
      <c r="E545" s="210">
        <v>0.02</v>
      </c>
      <c r="F545">
        <v>209</v>
      </c>
      <c r="G545" s="314">
        <v>150</v>
      </c>
      <c r="H545" s="436">
        <v>12.69</v>
      </c>
    </row>
    <row r="546" spans="1:8" x14ac:dyDescent="0.25">
      <c r="A546">
        <v>2569</v>
      </c>
      <c r="B546">
        <v>18</v>
      </c>
      <c r="C546" s="205">
        <v>0.15</v>
      </c>
      <c r="D546">
        <v>7</v>
      </c>
      <c r="E546" s="210">
        <v>0.02</v>
      </c>
      <c r="F546">
        <v>201</v>
      </c>
      <c r="G546" s="314">
        <v>140</v>
      </c>
      <c r="H546" s="436">
        <v>12.69</v>
      </c>
    </row>
    <row r="547" spans="1:8" x14ac:dyDescent="0.25">
      <c r="A547">
        <v>2346</v>
      </c>
      <c r="B547">
        <v>17</v>
      </c>
      <c r="C547" s="205">
        <v>0.15</v>
      </c>
      <c r="D547">
        <v>16</v>
      </c>
      <c r="E547" s="210">
        <v>0.03</v>
      </c>
      <c r="F547">
        <v>204</v>
      </c>
      <c r="G547" s="314">
        <v>114</v>
      </c>
      <c r="H547" s="436">
        <v>12.68</v>
      </c>
    </row>
    <row r="548" spans="1:8" x14ac:dyDescent="0.25">
      <c r="A548">
        <v>36</v>
      </c>
      <c r="B548">
        <v>8</v>
      </c>
      <c r="C548" s="205">
        <v>0.1</v>
      </c>
      <c r="D548">
        <v>16</v>
      </c>
      <c r="E548" s="210">
        <v>0.03</v>
      </c>
      <c r="F548">
        <v>291</v>
      </c>
      <c r="G548" s="314">
        <v>144</v>
      </c>
      <c r="H548" s="436">
        <v>12.65</v>
      </c>
    </row>
    <row r="549" spans="1:8" x14ac:dyDescent="0.25">
      <c r="A549">
        <v>254</v>
      </c>
      <c r="B549">
        <v>9</v>
      </c>
      <c r="C549" s="205">
        <v>0.1</v>
      </c>
      <c r="D549">
        <v>5</v>
      </c>
      <c r="E549" s="210">
        <v>2.5000000000000001E-2</v>
      </c>
      <c r="F549">
        <v>262</v>
      </c>
      <c r="G549" s="314">
        <v>192</v>
      </c>
      <c r="H549" s="436">
        <v>12.65</v>
      </c>
    </row>
    <row r="550" spans="1:8" x14ac:dyDescent="0.25">
      <c r="A550">
        <v>2577</v>
      </c>
      <c r="B550">
        <v>18</v>
      </c>
      <c r="C550" s="205">
        <v>0.15</v>
      </c>
      <c r="D550">
        <v>9</v>
      </c>
      <c r="E550" s="210">
        <v>0.03</v>
      </c>
      <c r="F550">
        <v>201</v>
      </c>
      <c r="G550" s="314">
        <v>127</v>
      </c>
      <c r="H550" s="436">
        <v>12.64</v>
      </c>
    </row>
    <row r="551" spans="1:8" x14ac:dyDescent="0.25">
      <c r="A551">
        <v>335</v>
      </c>
      <c r="B551">
        <v>9</v>
      </c>
      <c r="C551" s="205">
        <v>0.15</v>
      </c>
      <c r="D551">
        <v>18</v>
      </c>
      <c r="E551" s="210">
        <v>2.5000000000000001E-2</v>
      </c>
      <c r="F551">
        <v>271</v>
      </c>
      <c r="G551" s="314">
        <v>149</v>
      </c>
      <c r="H551" s="436">
        <v>12.61</v>
      </c>
    </row>
    <row r="552" spans="1:8" x14ac:dyDescent="0.25">
      <c r="A552">
        <v>1143</v>
      </c>
      <c r="B552">
        <v>12</v>
      </c>
      <c r="C552" s="205">
        <v>0.25</v>
      </c>
      <c r="D552">
        <v>7</v>
      </c>
      <c r="E552" s="210">
        <v>0.03</v>
      </c>
      <c r="F552">
        <v>229</v>
      </c>
      <c r="G552" s="314">
        <v>158</v>
      </c>
      <c r="H552" s="436">
        <v>12.61</v>
      </c>
    </row>
    <row r="553" spans="1:8" x14ac:dyDescent="0.25">
      <c r="A553">
        <v>809</v>
      </c>
      <c r="B553">
        <v>11</v>
      </c>
      <c r="C553" s="205">
        <v>0.15</v>
      </c>
      <c r="D553">
        <v>8</v>
      </c>
      <c r="E553" s="210">
        <v>2.5000000000000001E-2</v>
      </c>
      <c r="F553">
        <v>240</v>
      </c>
      <c r="G553" s="314">
        <v>162</v>
      </c>
      <c r="H553" s="436">
        <v>12.55</v>
      </c>
    </row>
    <row r="554" spans="1:8" x14ac:dyDescent="0.25">
      <c r="A554">
        <v>1357</v>
      </c>
      <c r="B554">
        <v>13</v>
      </c>
      <c r="C554" s="205">
        <v>0.2</v>
      </c>
      <c r="D554">
        <v>9</v>
      </c>
      <c r="E554" s="210">
        <v>0.02</v>
      </c>
      <c r="F554">
        <v>234</v>
      </c>
      <c r="G554" s="314">
        <v>167</v>
      </c>
      <c r="H554" s="436">
        <v>12.54</v>
      </c>
    </row>
    <row r="555" spans="1:8" x14ac:dyDescent="0.25">
      <c r="A555">
        <v>1077</v>
      </c>
      <c r="B555">
        <v>12</v>
      </c>
      <c r="C555" s="205">
        <v>0.15</v>
      </c>
      <c r="D555">
        <v>13</v>
      </c>
      <c r="E555" s="210">
        <v>0.03</v>
      </c>
      <c r="F555">
        <v>230</v>
      </c>
      <c r="G555" s="314">
        <v>136</v>
      </c>
      <c r="H555" s="436">
        <v>12.53</v>
      </c>
    </row>
    <row r="556" spans="1:8" x14ac:dyDescent="0.25">
      <c r="A556">
        <v>849</v>
      </c>
      <c r="B556">
        <v>11</v>
      </c>
      <c r="C556" s="205">
        <v>0.2</v>
      </c>
      <c r="D556">
        <v>7</v>
      </c>
      <c r="E556" s="210">
        <v>0.03</v>
      </c>
      <c r="F556">
        <v>256</v>
      </c>
      <c r="G556" s="314">
        <v>171</v>
      </c>
      <c r="H556" s="436">
        <v>12.52</v>
      </c>
    </row>
    <row r="557" spans="1:8" x14ac:dyDescent="0.25">
      <c r="A557">
        <v>2523</v>
      </c>
      <c r="B557">
        <v>18</v>
      </c>
      <c r="C557" s="205">
        <v>0.1</v>
      </c>
      <c r="D557">
        <v>5</v>
      </c>
      <c r="E557" s="210">
        <v>0.03</v>
      </c>
      <c r="F557">
        <v>184</v>
      </c>
      <c r="G557" s="314">
        <v>137</v>
      </c>
      <c r="H557" s="436">
        <v>12.45</v>
      </c>
    </row>
    <row r="558" spans="1:8" x14ac:dyDescent="0.25">
      <c r="A558">
        <v>811</v>
      </c>
      <c r="B558">
        <v>11</v>
      </c>
      <c r="C558" s="205">
        <v>0.15</v>
      </c>
      <c r="D558">
        <v>9</v>
      </c>
      <c r="E558" s="210">
        <v>0.02</v>
      </c>
      <c r="F558">
        <v>240</v>
      </c>
      <c r="G558" s="314">
        <v>168</v>
      </c>
      <c r="H558" s="436">
        <v>12.38</v>
      </c>
    </row>
    <row r="559" spans="1:8" x14ac:dyDescent="0.25">
      <c r="A559">
        <v>84</v>
      </c>
      <c r="B559">
        <v>8</v>
      </c>
      <c r="C559" s="205">
        <v>0.15</v>
      </c>
      <c r="D559">
        <v>18</v>
      </c>
      <c r="E559" s="210">
        <v>0.03</v>
      </c>
      <c r="F559">
        <v>299</v>
      </c>
      <c r="G559" s="314">
        <v>142</v>
      </c>
      <c r="H559" s="436">
        <v>12.36</v>
      </c>
    </row>
    <row r="560" spans="1:8" x14ac:dyDescent="0.25">
      <c r="A560">
        <v>645</v>
      </c>
      <c r="B560">
        <v>10</v>
      </c>
      <c r="C560" s="205">
        <v>0.25</v>
      </c>
      <c r="D560">
        <v>9</v>
      </c>
      <c r="E560" s="210">
        <v>0.03</v>
      </c>
      <c r="F560">
        <v>260</v>
      </c>
      <c r="G560" s="314">
        <v>170</v>
      </c>
      <c r="H560" s="436">
        <v>12.33</v>
      </c>
    </row>
    <row r="561" spans="1:8" x14ac:dyDescent="0.25">
      <c r="A561">
        <v>284</v>
      </c>
      <c r="B561">
        <v>9</v>
      </c>
      <c r="C561" s="205">
        <v>0.1</v>
      </c>
      <c r="D561">
        <v>15</v>
      </c>
      <c r="E561" s="210">
        <v>2.5000000000000001E-2</v>
      </c>
      <c r="F561">
        <v>262</v>
      </c>
      <c r="G561" s="314">
        <v>156</v>
      </c>
      <c r="H561" s="436">
        <v>12.32</v>
      </c>
    </row>
    <row r="562" spans="1:8" x14ac:dyDescent="0.25">
      <c r="A562">
        <v>77</v>
      </c>
      <c r="B562">
        <v>8</v>
      </c>
      <c r="C562" s="205">
        <v>0.15</v>
      </c>
      <c r="D562">
        <v>16</v>
      </c>
      <c r="E562" s="210">
        <v>2.5000000000000001E-2</v>
      </c>
      <c r="F562">
        <v>299</v>
      </c>
      <c r="G562" s="314">
        <v>161</v>
      </c>
      <c r="H562" s="436">
        <v>12.31</v>
      </c>
    </row>
    <row r="563" spans="1:8" x14ac:dyDescent="0.25">
      <c r="A563">
        <v>851</v>
      </c>
      <c r="B563">
        <v>11</v>
      </c>
      <c r="C563" s="205">
        <v>0.2</v>
      </c>
      <c r="D563">
        <v>8</v>
      </c>
      <c r="E563" s="210">
        <v>2.5000000000000001E-2</v>
      </c>
      <c r="F563">
        <v>256</v>
      </c>
      <c r="G563" s="314">
        <v>167</v>
      </c>
      <c r="H563" s="436">
        <v>12.31</v>
      </c>
    </row>
    <row r="564" spans="1:8" x14ac:dyDescent="0.25">
      <c r="A564">
        <v>894</v>
      </c>
      <c r="B564">
        <v>11</v>
      </c>
      <c r="C564" s="205">
        <v>0.25</v>
      </c>
      <c r="D564">
        <v>8</v>
      </c>
      <c r="E564" s="210">
        <v>0.03</v>
      </c>
      <c r="F564">
        <v>242</v>
      </c>
      <c r="G564" s="314">
        <v>159</v>
      </c>
      <c r="H564" s="436">
        <v>12.28</v>
      </c>
    </row>
    <row r="565" spans="1:8" x14ac:dyDescent="0.25">
      <c r="A565">
        <v>2613</v>
      </c>
      <c r="B565">
        <v>18</v>
      </c>
      <c r="C565" s="205">
        <v>0.2</v>
      </c>
      <c r="D565">
        <v>7</v>
      </c>
      <c r="E565" s="210">
        <v>0.03</v>
      </c>
      <c r="F565">
        <v>203</v>
      </c>
      <c r="G565" s="314">
        <v>131</v>
      </c>
      <c r="H565" s="436">
        <v>12.28</v>
      </c>
    </row>
    <row r="566" spans="1:8" x14ac:dyDescent="0.25">
      <c r="A566">
        <v>812</v>
      </c>
      <c r="B566">
        <v>11</v>
      </c>
      <c r="C566" s="205">
        <v>0.15</v>
      </c>
      <c r="D566">
        <v>9</v>
      </c>
      <c r="E566" s="210">
        <v>2.5000000000000001E-2</v>
      </c>
      <c r="F566">
        <v>240</v>
      </c>
      <c r="G566" s="314">
        <v>161</v>
      </c>
      <c r="H566" s="436">
        <v>12.22</v>
      </c>
    </row>
    <row r="567" spans="1:8" x14ac:dyDescent="0.25">
      <c r="A567">
        <v>2367</v>
      </c>
      <c r="B567">
        <v>17</v>
      </c>
      <c r="C567" s="205">
        <v>0.2</v>
      </c>
      <c r="D567">
        <v>9</v>
      </c>
      <c r="E567" s="210">
        <v>0.03</v>
      </c>
      <c r="F567">
        <v>209</v>
      </c>
      <c r="G567" s="314">
        <v>133</v>
      </c>
      <c r="H567" s="436">
        <v>12.22</v>
      </c>
    </row>
    <row r="568" spans="1:8" x14ac:dyDescent="0.25">
      <c r="A568">
        <v>837</v>
      </c>
      <c r="B568">
        <v>11</v>
      </c>
      <c r="C568" s="205">
        <v>0.15</v>
      </c>
      <c r="D568">
        <v>17</v>
      </c>
      <c r="E568" s="210">
        <v>0.03</v>
      </c>
      <c r="F568">
        <v>240</v>
      </c>
      <c r="G568" s="314">
        <v>128</v>
      </c>
      <c r="H568" s="436">
        <v>12.2</v>
      </c>
    </row>
    <row r="569" spans="1:8" x14ac:dyDescent="0.25">
      <c r="A569">
        <v>2521</v>
      </c>
      <c r="B569">
        <v>18</v>
      </c>
      <c r="C569" s="205">
        <v>0.1</v>
      </c>
      <c r="D569">
        <v>5</v>
      </c>
      <c r="E569" s="210">
        <v>0.02</v>
      </c>
      <c r="F569">
        <v>184</v>
      </c>
      <c r="G569" s="314">
        <v>140</v>
      </c>
      <c r="H569" s="436">
        <v>12.19</v>
      </c>
    </row>
    <row r="570" spans="1:8" x14ac:dyDescent="0.25">
      <c r="A570">
        <v>808</v>
      </c>
      <c r="B570">
        <v>11</v>
      </c>
      <c r="C570" s="205">
        <v>0.15</v>
      </c>
      <c r="D570">
        <v>8</v>
      </c>
      <c r="E570" s="210">
        <v>0.02</v>
      </c>
      <c r="F570">
        <v>240</v>
      </c>
      <c r="G570" s="314">
        <v>169</v>
      </c>
      <c r="H570" s="436">
        <v>12.17</v>
      </c>
    </row>
    <row r="571" spans="1:8" x14ac:dyDescent="0.25">
      <c r="A571">
        <v>309</v>
      </c>
      <c r="B571">
        <v>9</v>
      </c>
      <c r="C571" s="205">
        <v>0.15</v>
      </c>
      <c r="D571">
        <v>9</v>
      </c>
      <c r="E571" s="210">
        <v>0.03</v>
      </c>
      <c r="F571">
        <v>271</v>
      </c>
      <c r="G571" s="314">
        <v>179</v>
      </c>
      <c r="H571" s="436">
        <v>12.16</v>
      </c>
    </row>
    <row r="572" spans="1:8" x14ac:dyDescent="0.25">
      <c r="A572">
        <v>1819</v>
      </c>
      <c r="B572">
        <v>15</v>
      </c>
      <c r="C572" s="205">
        <v>0.15</v>
      </c>
      <c r="D572">
        <v>9</v>
      </c>
      <c r="E572" s="210">
        <v>0.02</v>
      </c>
      <c r="F572">
        <v>210</v>
      </c>
      <c r="G572" s="314">
        <v>149</v>
      </c>
      <c r="H572" s="436">
        <v>12.1</v>
      </c>
    </row>
    <row r="573" spans="1:8" x14ac:dyDescent="0.25">
      <c r="A573">
        <v>840</v>
      </c>
      <c r="B573">
        <v>11</v>
      </c>
      <c r="C573" s="205">
        <v>0.15</v>
      </c>
      <c r="D573">
        <v>18</v>
      </c>
      <c r="E573" s="210">
        <v>0.03</v>
      </c>
      <c r="F573">
        <v>240</v>
      </c>
      <c r="G573" s="314">
        <v>126</v>
      </c>
      <c r="H573" s="436">
        <v>12.09</v>
      </c>
    </row>
    <row r="574" spans="1:8" x14ac:dyDescent="0.25">
      <c r="A574">
        <v>2094</v>
      </c>
      <c r="B574">
        <v>16</v>
      </c>
      <c r="C574" s="205">
        <v>0.15</v>
      </c>
      <c r="D574">
        <v>16</v>
      </c>
      <c r="E574" s="210">
        <v>0.03</v>
      </c>
      <c r="F574">
        <v>209</v>
      </c>
      <c r="G574" s="314">
        <v>118</v>
      </c>
      <c r="H574" s="436">
        <v>12.08</v>
      </c>
    </row>
    <row r="575" spans="1:8" x14ac:dyDescent="0.25">
      <c r="A575">
        <v>2313</v>
      </c>
      <c r="B575">
        <v>17</v>
      </c>
      <c r="C575" s="205">
        <v>0.15</v>
      </c>
      <c r="D575">
        <v>5</v>
      </c>
      <c r="E575" s="210">
        <v>0.03</v>
      </c>
      <c r="F575">
        <v>204</v>
      </c>
      <c r="G575" s="314">
        <v>150</v>
      </c>
      <c r="H575" s="436">
        <v>12.06</v>
      </c>
    </row>
    <row r="576" spans="1:8" x14ac:dyDescent="0.25">
      <c r="A576">
        <v>1513</v>
      </c>
      <c r="B576">
        <v>14</v>
      </c>
      <c r="C576" s="205">
        <v>0.1</v>
      </c>
      <c r="D576">
        <v>5</v>
      </c>
      <c r="E576" s="210">
        <v>0.02</v>
      </c>
      <c r="F576">
        <v>206</v>
      </c>
      <c r="G576" s="314">
        <v>157</v>
      </c>
      <c r="H576" s="436">
        <v>11.97</v>
      </c>
    </row>
    <row r="577" spans="1:8" x14ac:dyDescent="0.25">
      <c r="A577">
        <v>116</v>
      </c>
      <c r="B577">
        <v>8</v>
      </c>
      <c r="C577" s="205">
        <v>0.2</v>
      </c>
      <c r="D577">
        <v>15</v>
      </c>
      <c r="E577" s="210">
        <v>2.5000000000000001E-2</v>
      </c>
      <c r="F577">
        <v>304</v>
      </c>
      <c r="G577" s="314">
        <v>164</v>
      </c>
      <c r="H577" s="436">
        <v>11.96</v>
      </c>
    </row>
    <row r="578" spans="1:8" x14ac:dyDescent="0.25">
      <c r="A578">
        <v>2652</v>
      </c>
      <c r="B578">
        <v>18</v>
      </c>
      <c r="C578" s="205">
        <v>0.25</v>
      </c>
      <c r="D578">
        <v>6</v>
      </c>
      <c r="E578" s="210">
        <v>0.03</v>
      </c>
      <c r="F578">
        <v>195</v>
      </c>
      <c r="G578" s="314">
        <v>140</v>
      </c>
      <c r="H578" s="436">
        <v>11.94</v>
      </c>
    </row>
    <row r="579" spans="1:8" x14ac:dyDescent="0.25">
      <c r="A579">
        <v>1889</v>
      </c>
      <c r="B579">
        <v>15</v>
      </c>
      <c r="C579" s="205">
        <v>0.2</v>
      </c>
      <c r="D579">
        <v>18</v>
      </c>
      <c r="E579" s="210">
        <v>2.5000000000000001E-2</v>
      </c>
      <c r="F579">
        <v>216</v>
      </c>
      <c r="G579" s="314">
        <v>125</v>
      </c>
      <c r="H579" s="436">
        <v>11.92</v>
      </c>
    </row>
    <row r="580" spans="1:8" x14ac:dyDescent="0.25">
      <c r="A580">
        <v>1102</v>
      </c>
      <c r="B580">
        <v>12</v>
      </c>
      <c r="C580" s="205">
        <v>0.2</v>
      </c>
      <c r="D580">
        <v>8</v>
      </c>
      <c r="E580" s="210">
        <v>0.02</v>
      </c>
      <c r="F580">
        <v>248</v>
      </c>
      <c r="G580" s="314">
        <v>170</v>
      </c>
      <c r="H580" s="436">
        <v>11.88</v>
      </c>
    </row>
    <row r="581" spans="1:8" x14ac:dyDescent="0.25">
      <c r="A581">
        <v>2097</v>
      </c>
      <c r="B581">
        <v>16</v>
      </c>
      <c r="C581" s="205">
        <v>0.15</v>
      </c>
      <c r="D581">
        <v>17</v>
      </c>
      <c r="E581" s="210">
        <v>0.03</v>
      </c>
      <c r="F581">
        <v>209</v>
      </c>
      <c r="G581" s="314">
        <v>115</v>
      </c>
      <c r="H581" s="436">
        <v>11.88</v>
      </c>
    </row>
    <row r="582" spans="1:8" x14ac:dyDescent="0.25">
      <c r="A582">
        <v>2093</v>
      </c>
      <c r="B582">
        <v>16</v>
      </c>
      <c r="C582" s="205">
        <v>0.15</v>
      </c>
      <c r="D582">
        <v>16</v>
      </c>
      <c r="E582" s="210">
        <v>2.5000000000000001E-2</v>
      </c>
      <c r="F582">
        <v>209</v>
      </c>
      <c r="G582" s="314">
        <v>125</v>
      </c>
      <c r="H582" s="436">
        <v>11.85</v>
      </c>
    </row>
    <row r="583" spans="1:8" x14ac:dyDescent="0.25">
      <c r="A583">
        <v>1100</v>
      </c>
      <c r="B583">
        <v>12</v>
      </c>
      <c r="C583" s="205">
        <v>0.2</v>
      </c>
      <c r="D583">
        <v>7</v>
      </c>
      <c r="E583" s="210">
        <v>2.5000000000000001E-2</v>
      </c>
      <c r="F583">
        <v>248</v>
      </c>
      <c r="G583" s="314">
        <v>170</v>
      </c>
      <c r="H583" s="436">
        <v>11.82</v>
      </c>
    </row>
    <row r="584" spans="1:8" x14ac:dyDescent="0.25">
      <c r="A584">
        <v>255</v>
      </c>
      <c r="B584">
        <v>9</v>
      </c>
      <c r="C584" s="205">
        <v>0.1</v>
      </c>
      <c r="D584">
        <v>5</v>
      </c>
      <c r="E584" s="210">
        <v>0.03</v>
      </c>
      <c r="F584">
        <v>262</v>
      </c>
      <c r="G584" s="314">
        <v>187</v>
      </c>
      <c r="H584" s="436">
        <v>11.73</v>
      </c>
    </row>
    <row r="585" spans="1:8" x14ac:dyDescent="0.25">
      <c r="A585">
        <v>1092</v>
      </c>
      <c r="B585">
        <v>12</v>
      </c>
      <c r="C585" s="205">
        <v>0.15</v>
      </c>
      <c r="D585">
        <v>18</v>
      </c>
      <c r="E585" s="210">
        <v>0.03</v>
      </c>
      <c r="F585">
        <v>230</v>
      </c>
      <c r="G585" s="314">
        <v>122</v>
      </c>
      <c r="H585" s="436">
        <v>11.71</v>
      </c>
    </row>
    <row r="586" spans="1:8" x14ac:dyDescent="0.25">
      <c r="A586">
        <v>2099</v>
      </c>
      <c r="B586">
        <v>16</v>
      </c>
      <c r="C586" s="205">
        <v>0.15</v>
      </c>
      <c r="D586">
        <v>18</v>
      </c>
      <c r="E586" s="210">
        <v>2.5000000000000001E-2</v>
      </c>
      <c r="F586">
        <v>209</v>
      </c>
      <c r="G586" s="314">
        <v>120</v>
      </c>
      <c r="H586" s="436">
        <v>11.7</v>
      </c>
    </row>
    <row r="587" spans="1:8" x14ac:dyDescent="0.25">
      <c r="A587">
        <v>2352</v>
      </c>
      <c r="B587">
        <v>17</v>
      </c>
      <c r="C587" s="205">
        <v>0.15</v>
      </c>
      <c r="D587">
        <v>18</v>
      </c>
      <c r="E587" s="210">
        <v>0.03</v>
      </c>
      <c r="F587">
        <v>204</v>
      </c>
      <c r="G587" s="314">
        <v>107</v>
      </c>
      <c r="H587" s="436">
        <v>11.65</v>
      </c>
    </row>
    <row r="588" spans="1:8" x14ac:dyDescent="0.25">
      <c r="A588">
        <v>2655</v>
      </c>
      <c r="B588">
        <v>18</v>
      </c>
      <c r="C588" s="205">
        <v>0.25</v>
      </c>
      <c r="D588">
        <v>7</v>
      </c>
      <c r="E588" s="210">
        <v>0.03</v>
      </c>
      <c r="F588">
        <v>195</v>
      </c>
      <c r="G588" s="314">
        <v>135</v>
      </c>
      <c r="H588" s="436">
        <v>11.65</v>
      </c>
    </row>
    <row r="589" spans="1:8" x14ac:dyDescent="0.25">
      <c r="A589">
        <v>1012</v>
      </c>
      <c r="B589">
        <v>12</v>
      </c>
      <c r="C589" s="205">
        <v>0.1</v>
      </c>
      <c r="D589">
        <v>6</v>
      </c>
      <c r="E589" s="210">
        <v>0.02</v>
      </c>
      <c r="F589">
        <v>223</v>
      </c>
      <c r="G589" s="314">
        <v>166</v>
      </c>
      <c r="H589" s="436">
        <v>11.63</v>
      </c>
    </row>
    <row r="590" spans="1:8" x14ac:dyDescent="0.25">
      <c r="A590">
        <v>1311</v>
      </c>
      <c r="B590">
        <v>13</v>
      </c>
      <c r="C590" s="205">
        <v>0.15</v>
      </c>
      <c r="D590">
        <v>7</v>
      </c>
      <c r="E590" s="210">
        <v>0.03</v>
      </c>
      <c r="F590">
        <v>219</v>
      </c>
      <c r="G590" s="314">
        <v>154</v>
      </c>
      <c r="H590" s="436">
        <v>11.62</v>
      </c>
    </row>
    <row r="591" spans="1:8" x14ac:dyDescent="0.25">
      <c r="A591">
        <v>2070</v>
      </c>
      <c r="B591">
        <v>16</v>
      </c>
      <c r="C591" s="205">
        <v>0.15</v>
      </c>
      <c r="D591">
        <v>8</v>
      </c>
      <c r="E591" s="210">
        <v>0.03</v>
      </c>
      <c r="F591">
        <v>209</v>
      </c>
      <c r="G591" s="314">
        <v>136</v>
      </c>
      <c r="H591" s="436">
        <v>11.62</v>
      </c>
    </row>
    <row r="592" spans="1:8" x14ac:dyDescent="0.25">
      <c r="A592">
        <v>1141</v>
      </c>
      <c r="B592">
        <v>12</v>
      </c>
      <c r="C592" s="205">
        <v>0.25</v>
      </c>
      <c r="D592">
        <v>7</v>
      </c>
      <c r="E592" s="210">
        <v>0.02</v>
      </c>
      <c r="F592">
        <v>229</v>
      </c>
      <c r="G592" s="314">
        <v>169</v>
      </c>
      <c r="H592" s="436">
        <v>11.57</v>
      </c>
    </row>
    <row r="593" spans="1:8" x14ac:dyDescent="0.25">
      <c r="A593">
        <v>1518</v>
      </c>
      <c r="B593">
        <v>14</v>
      </c>
      <c r="C593" s="205">
        <v>0.1</v>
      </c>
      <c r="D593">
        <v>6</v>
      </c>
      <c r="E593" s="210">
        <v>0.03</v>
      </c>
      <c r="F593">
        <v>206</v>
      </c>
      <c r="G593" s="314">
        <v>147</v>
      </c>
      <c r="H593" s="436">
        <v>11.57</v>
      </c>
    </row>
    <row r="594" spans="1:8" x14ac:dyDescent="0.25">
      <c r="A594">
        <v>1083</v>
      </c>
      <c r="B594">
        <v>12</v>
      </c>
      <c r="C594" s="205">
        <v>0.15</v>
      </c>
      <c r="D594">
        <v>15</v>
      </c>
      <c r="E594" s="210">
        <v>0.03</v>
      </c>
      <c r="F594">
        <v>230</v>
      </c>
      <c r="G594" s="314">
        <v>129</v>
      </c>
      <c r="H594" s="436">
        <v>11.55</v>
      </c>
    </row>
    <row r="595" spans="1:8" x14ac:dyDescent="0.25">
      <c r="A595">
        <v>2090</v>
      </c>
      <c r="B595">
        <v>16</v>
      </c>
      <c r="C595" s="205">
        <v>0.15</v>
      </c>
      <c r="D595">
        <v>15</v>
      </c>
      <c r="E595" s="210">
        <v>2.5000000000000001E-2</v>
      </c>
      <c r="F595">
        <v>209</v>
      </c>
      <c r="G595" s="314">
        <v>127</v>
      </c>
      <c r="H595" s="436">
        <v>11.51</v>
      </c>
    </row>
    <row r="596" spans="1:8" x14ac:dyDescent="0.25">
      <c r="A596">
        <v>264</v>
      </c>
      <c r="B596">
        <v>9</v>
      </c>
      <c r="C596" s="205">
        <v>0.1</v>
      </c>
      <c r="D596">
        <v>8</v>
      </c>
      <c r="E596" s="210">
        <v>0.03</v>
      </c>
      <c r="F596">
        <v>262</v>
      </c>
      <c r="G596" s="314">
        <v>177</v>
      </c>
      <c r="H596" s="436">
        <v>11.48</v>
      </c>
    </row>
    <row r="597" spans="1:8" x14ac:dyDescent="0.25">
      <c r="A597">
        <v>831</v>
      </c>
      <c r="B597">
        <v>11</v>
      </c>
      <c r="C597" s="205">
        <v>0.15</v>
      </c>
      <c r="D597">
        <v>15</v>
      </c>
      <c r="E597" s="210">
        <v>0.03</v>
      </c>
      <c r="F597">
        <v>240</v>
      </c>
      <c r="G597" s="314">
        <v>134</v>
      </c>
      <c r="H597" s="436">
        <v>11.48</v>
      </c>
    </row>
    <row r="598" spans="1:8" x14ac:dyDescent="0.25">
      <c r="A598">
        <v>2570</v>
      </c>
      <c r="B598">
        <v>18</v>
      </c>
      <c r="C598" s="205">
        <v>0.15</v>
      </c>
      <c r="D598">
        <v>7</v>
      </c>
      <c r="E598" s="210">
        <v>2.5000000000000001E-2</v>
      </c>
      <c r="F598">
        <v>201</v>
      </c>
      <c r="G598" s="314">
        <v>135</v>
      </c>
      <c r="H598" s="436">
        <v>11.45</v>
      </c>
    </row>
    <row r="599" spans="1:8" x14ac:dyDescent="0.25">
      <c r="A599">
        <v>1651</v>
      </c>
      <c r="B599">
        <v>14</v>
      </c>
      <c r="C599" s="205">
        <v>0.25</v>
      </c>
      <c r="D599">
        <v>9</v>
      </c>
      <c r="E599" s="210">
        <v>0.02</v>
      </c>
      <c r="F599">
        <v>212</v>
      </c>
      <c r="G599" s="314">
        <v>155</v>
      </c>
      <c r="H599" s="436">
        <v>11.41</v>
      </c>
    </row>
    <row r="600" spans="1:8" x14ac:dyDescent="0.25">
      <c r="A600">
        <v>257</v>
      </c>
      <c r="B600">
        <v>9</v>
      </c>
      <c r="C600" s="205">
        <v>0.1</v>
      </c>
      <c r="D600">
        <v>6</v>
      </c>
      <c r="E600" s="210">
        <v>2.5000000000000001E-2</v>
      </c>
      <c r="F600">
        <v>262</v>
      </c>
      <c r="G600" s="314">
        <v>186</v>
      </c>
      <c r="H600" s="436">
        <v>11.39</v>
      </c>
    </row>
    <row r="601" spans="1:8" x14ac:dyDescent="0.25">
      <c r="A601">
        <v>588</v>
      </c>
      <c r="B601">
        <v>10</v>
      </c>
      <c r="C601" s="205">
        <v>0.15</v>
      </c>
      <c r="D601">
        <v>18</v>
      </c>
      <c r="E601" s="210">
        <v>0.03</v>
      </c>
      <c r="F601">
        <v>253</v>
      </c>
      <c r="G601" s="314">
        <v>131</v>
      </c>
      <c r="H601" s="436">
        <v>11.39</v>
      </c>
    </row>
    <row r="602" spans="1:8" x14ac:dyDescent="0.25">
      <c r="A602">
        <v>848</v>
      </c>
      <c r="B602">
        <v>11</v>
      </c>
      <c r="C602" s="205">
        <v>0.2</v>
      </c>
      <c r="D602">
        <v>7</v>
      </c>
      <c r="E602" s="210">
        <v>2.5000000000000001E-2</v>
      </c>
      <c r="F602">
        <v>256</v>
      </c>
      <c r="G602" s="314">
        <v>175</v>
      </c>
      <c r="H602" s="436">
        <v>11.39</v>
      </c>
    </row>
    <row r="603" spans="1:8" x14ac:dyDescent="0.25">
      <c r="A603">
        <v>1558</v>
      </c>
      <c r="B603">
        <v>14</v>
      </c>
      <c r="C603" s="205">
        <v>0.15</v>
      </c>
      <c r="D603">
        <v>6</v>
      </c>
      <c r="E603" s="210">
        <v>0.02</v>
      </c>
      <c r="F603">
        <v>213</v>
      </c>
      <c r="G603" s="314">
        <v>156</v>
      </c>
      <c r="H603" s="436">
        <v>11.36</v>
      </c>
    </row>
    <row r="604" spans="1:8" x14ac:dyDescent="0.25">
      <c r="A604">
        <v>1856</v>
      </c>
      <c r="B604">
        <v>15</v>
      </c>
      <c r="C604" s="205">
        <v>0.2</v>
      </c>
      <c r="D604">
        <v>7</v>
      </c>
      <c r="E604" s="210">
        <v>2.5000000000000001E-2</v>
      </c>
      <c r="F604">
        <v>216</v>
      </c>
      <c r="G604" s="314">
        <v>149</v>
      </c>
      <c r="H604" s="436">
        <v>11.34</v>
      </c>
    </row>
    <row r="605" spans="1:8" x14ac:dyDescent="0.25">
      <c r="A605">
        <v>259</v>
      </c>
      <c r="B605">
        <v>9</v>
      </c>
      <c r="C605" s="205">
        <v>0.1</v>
      </c>
      <c r="D605">
        <v>7</v>
      </c>
      <c r="E605" s="210">
        <v>0.02</v>
      </c>
      <c r="F605">
        <v>262</v>
      </c>
      <c r="G605" s="314">
        <v>188</v>
      </c>
      <c r="H605" s="436">
        <v>11.33</v>
      </c>
    </row>
    <row r="606" spans="1:8" x14ac:dyDescent="0.25">
      <c r="A606">
        <v>1348</v>
      </c>
      <c r="B606">
        <v>13</v>
      </c>
      <c r="C606" s="205">
        <v>0.2</v>
      </c>
      <c r="D606">
        <v>6</v>
      </c>
      <c r="E606" s="210">
        <v>0.02</v>
      </c>
      <c r="F606">
        <v>234</v>
      </c>
      <c r="G606" s="314">
        <v>173</v>
      </c>
      <c r="H606" s="436">
        <v>11.33</v>
      </c>
    </row>
    <row r="607" spans="1:8" x14ac:dyDescent="0.25">
      <c r="A607">
        <v>292</v>
      </c>
      <c r="B607">
        <v>9</v>
      </c>
      <c r="C607" s="205">
        <v>0.1</v>
      </c>
      <c r="D607">
        <v>18</v>
      </c>
      <c r="E607" s="210">
        <v>0.02</v>
      </c>
      <c r="F607">
        <v>262</v>
      </c>
      <c r="G607" s="314">
        <v>155</v>
      </c>
      <c r="H607" s="436">
        <v>11.28</v>
      </c>
    </row>
    <row r="608" spans="1:8" x14ac:dyDescent="0.25">
      <c r="A608">
        <v>1183</v>
      </c>
      <c r="B608">
        <v>12</v>
      </c>
      <c r="C608" s="205">
        <v>0.3</v>
      </c>
      <c r="D608">
        <v>7</v>
      </c>
      <c r="E608" s="210">
        <v>0.02</v>
      </c>
      <c r="F608">
        <v>235</v>
      </c>
      <c r="G608" s="314">
        <v>171</v>
      </c>
      <c r="H608" s="436">
        <v>11.28</v>
      </c>
    </row>
    <row r="609" spans="1:8" x14ac:dyDescent="0.25">
      <c r="A609">
        <v>307</v>
      </c>
      <c r="B609">
        <v>9</v>
      </c>
      <c r="C609" s="205">
        <v>0.15</v>
      </c>
      <c r="D609">
        <v>9</v>
      </c>
      <c r="E609" s="210">
        <v>0.02</v>
      </c>
      <c r="F609">
        <v>271</v>
      </c>
      <c r="G609" s="314">
        <v>184</v>
      </c>
      <c r="H609" s="436">
        <v>11.27</v>
      </c>
    </row>
    <row r="610" spans="1:8" x14ac:dyDescent="0.25">
      <c r="A610">
        <v>2566</v>
      </c>
      <c r="B610">
        <v>18</v>
      </c>
      <c r="C610" s="205">
        <v>0.15</v>
      </c>
      <c r="D610">
        <v>6</v>
      </c>
      <c r="E610" s="210">
        <v>0.02</v>
      </c>
      <c r="F610">
        <v>201</v>
      </c>
      <c r="G610" s="314">
        <v>145</v>
      </c>
      <c r="H610" s="436">
        <v>11.27</v>
      </c>
    </row>
    <row r="611" spans="1:8" x14ac:dyDescent="0.25">
      <c r="A611">
        <v>1060</v>
      </c>
      <c r="B611">
        <v>12</v>
      </c>
      <c r="C611" s="205">
        <v>0.15</v>
      </c>
      <c r="D611">
        <v>8</v>
      </c>
      <c r="E611" s="210">
        <v>0.02</v>
      </c>
      <c r="F611">
        <v>230</v>
      </c>
      <c r="G611" s="314">
        <v>161</v>
      </c>
      <c r="H611" s="436">
        <v>11.2</v>
      </c>
    </row>
    <row r="612" spans="1:8" x14ac:dyDescent="0.25">
      <c r="A612">
        <v>1693</v>
      </c>
      <c r="B612">
        <v>14</v>
      </c>
      <c r="C612" s="205">
        <v>0.3</v>
      </c>
      <c r="D612">
        <v>9</v>
      </c>
      <c r="E612" s="210">
        <v>0.02</v>
      </c>
      <c r="F612">
        <v>218</v>
      </c>
      <c r="G612" s="314">
        <v>156</v>
      </c>
      <c r="H612" s="436">
        <v>11.18</v>
      </c>
    </row>
    <row r="613" spans="1:8" x14ac:dyDescent="0.25">
      <c r="A613">
        <v>304</v>
      </c>
      <c r="B613">
        <v>9</v>
      </c>
      <c r="C613" s="205">
        <v>0.15</v>
      </c>
      <c r="D613">
        <v>8</v>
      </c>
      <c r="E613" s="210">
        <v>0.02</v>
      </c>
      <c r="F613">
        <v>271</v>
      </c>
      <c r="G613" s="314">
        <v>187</v>
      </c>
      <c r="H613" s="436">
        <v>11.16</v>
      </c>
    </row>
    <row r="614" spans="1:8" x14ac:dyDescent="0.25">
      <c r="A614">
        <v>2366</v>
      </c>
      <c r="B614">
        <v>17</v>
      </c>
      <c r="C614" s="205">
        <v>0.2</v>
      </c>
      <c r="D614">
        <v>9</v>
      </c>
      <c r="E614" s="210">
        <v>2.5000000000000001E-2</v>
      </c>
      <c r="F614">
        <v>209</v>
      </c>
      <c r="G614" s="314">
        <v>137</v>
      </c>
      <c r="H614" s="436">
        <v>11.14</v>
      </c>
    </row>
    <row r="615" spans="1:8" x14ac:dyDescent="0.25">
      <c r="A615">
        <v>1063</v>
      </c>
      <c r="B615">
        <v>12</v>
      </c>
      <c r="C615" s="205">
        <v>0.15</v>
      </c>
      <c r="D615">
        <v>9</v>
      </c>
      <c r="E615" s="210">
        <v>0.02</v>
      </c>
      <c r="F615">
        <v>230</v>
      </c>
      <c r="G615" s="314">
        <v>160</v>
      </c>
      <c r="H615" s="436">
        <v>11.05</v>
      </c>
    </row>
    <row r="616" spans="1:8" x14ac:dyDescent="0.25">
      <c r="A616">
        <v>288</v>
      </c>
      <c r="B616">
        <v>9</v>
      </c>
      <c r="C616" s="205">
        <v>0.1</v>
      </c>
      <c r="D616">
        <v>16</v>
      </c>
      <c r="E616" s="210">
        <v>0.03</v>
      </c>
      <c r="F616">
        <v>262</v>
      </c>
      <c r="G616" s="314">
        <v>139</v>
      </c>
      <c r="H616" s="436">
        <v>11.04</v>
      </c>
    </row>
    <row r="617" spans="1:8" x14ac:dyDescent="0.25">
      <c r="A617">
        <v>687</v>
      </c>
      <c r="B617">
        <v>10</v>
      </c>
      <c r="C617" s="205">
        <v>0.3</v>
      </c>
      <c r="D617">
        <v>9</v>
      </c>
      <c r="E617" s="210">
        <v>0.03</v>
      </c>
      <c r="F617">
        <v>267</v>
      </c>
      <c r="G617" s="314">
        <v>177</v>
      </c>
      <c r="H617" s="436">
        <v>11.03</v>
      </c>
    </row>
    <row r="618" spans="1:8" x14ac:dyDescent="0.25">
      <c r="A618">
        <v>1185</v>
      </c>
      <c r="B618">
        <v>12</v>
      </c>
      <c r="C618" s="205">
        <v>0.3</v>
      </c>
      <c r="D618">
        <v>7</v>
      </c>
      <c r="E618" s="210">
        <v>0.03</v>
      </c>
      <c r="F618">
        <v>235</v>
      </c>
      <c r="G618" s="314">
        <v>162</v>
      </c>
      <c r="H618" s="436">
        <v>10.96</v>
      </c>
    </row>
    <row r="619" spans="1:8" x14ac:dyDescent="0.25">
      <c r="A619">
        <v>2100</v>
      </c>
      <c r="B619">
        <v>16</v>
      </c>
      <c r="C619" s="205">
        <v>0.15</v>
      </c>
      <c r="D619">
        <v>18</v>
      </c>
      <c r="E619" s="210">
        <v>0.03</v>
      </c>
      <c r="F619">
        <v>209</v>
      </c>
      <c r="G619" s="314">
        <v>110</v>
      </c>
      <c r="H619" s="436">
        <v>10.96</v>
      </c>
    </row>
    <row r="620" spans="1:8" x14ac:dyDescent="0.25">
      <c r="A620">
        <v>104</v>
      </c>
      <c r="B620">
        <v>8</v>
      </c>
      <c r="C620" s="205">
        <v>0.2</v>
      </c>
      <c r="D620">
        <v>11</v>
      </c>
      <c r="E620" s="210">
        <v>2.5000000000000001E-2</v>
      </c>
      <c r="F620">
        <v>304</v>
      </c>
      <c r="G620" s="314">
        <v>181</v>
      </c>
      <c r="H620" s="436">
        <v>10.94</v>
      </c>
    </row>
    <row r="621" spans="1:8" x14ac:dyDescent="0.25">
      <c r="A621">
        <v>1317</v>
      </c>
      <c r="B621">
        <v>13</v>
      </c>
      <c r="C621" s="205">
        <v>0.15</v>
      </c>
      <c r="D621">
        <v>9</v>
      </c>
      <c r="E621" s="210">
        <v>0.03</v>
      </c>
      <c r="F621">
        <v>219</v>
      </c>
      <c r="G621" s="314">
        <v>141</v>
      </c>
      <c r="H621" s="436">
        <v>10.92</v>
      </c>
    </row>
    <row r="622" spans="1:8" x14ac:dyDescent="0.25">
      <c r="A622">
        <v>50</v>
      </c>
      <c r="B622">
        <v>8</v>
      </c>
      <c r="C622" s="205">
        <v>0.15</v>
      </c>
      <c r="D622">
        <v>7</v>
      </c>
      <c r="E622" s="210">
        <v>2.5000000000000001E-2</v>
      </c>
      <c r="F622">
        <v>299</v>
      </c>
      <c r="G622" s="314">
        <v>207</v>
      </c>
      <c r="H622" s="436">
        <v>10.91</v>
      </c>
    </row>
    <row r="623" spans="1:8" x14ac:dyDescent="0.25">
      <c r="A623">
        <v>291</v>
      </c>
      <c r="B623">
        <v>9</v>
      </c>
      <c r="C623" s="205">
        <v>0.1</v>
      </c>
      <c r="D623">
        <v>17</v>
      </c>
      <c r="E623" s="210">
        <v>0.03</v>
      </c>
      <c r="F623">
        <v>262</v>
      </c>
      <c r="G623" s="314">
        <v>136</v>
      </c>
      <c r="H623" s="436">
        <v>10.9</v>
      </c>
    </row>
    <row r="624" spans="1:8" x14ac:dyDescent="0.25">
      <c r="A624">
        <v>1899</v>
      </c>
      <c r="B624">
        <v>15</v>
      </c>
      <c r="C624" s="205">
        <v>0.25</v>
      </c>
      <c r="D624">
        <v>7</v>
      </c>
      <c r="E624" s="210">
        <v>0.03</v>
      </c>
      <c r="F624">
        <v>210</v>
      </c>
      <c r="G624" s="314">
        <v>145</v>
      </c>
      <c r="H624" s="436">
        <v>10.89</v>
      </c>
    </row>
    <row r="625" spans="1:8" x14ac:dyDescent="0.25">
      <c r="A625">
        <v>2351</v>
      </c>
      <c r="B625">
        <v>17</v>
      </c>
      <c r="C625" s="205">
        <v>0.15</v>
      </c>
      <c r="D625">
        <v>18</v>
      </c>
      <c r="E625" s="210">
        <v>2.5000000000000001E-2</v>
      </c>
      <c r="F625">
        <v>204</v>
      </c>
      <c r="G625" s="314">
        <v>114</v>
      </c>
      <c r="H625" s="436">
        <v>10.89</v>
      </c>
    </row>
    <row r="626" spans="1:8" x14ac:dyDescent="0.25">
      <c r="A626">
        <v>61</v>
      </c>
      <c r="B626">
        <v>8</v>
      </c>
      <c r="C626" s="205">
        <v>0.15</v>
      </c>
      <c r="D626">
        <v>11</v>
      </c>
      <c r="E626" s="210">
        <v>0.02</v>
      </c>
      <c r="F626">
        <v>299</v>
      </c>
      <c r="G626" s="314">
        <v>192</v>
      </c>
      <c r="H626" s="436">
        <v>10.83</v>
      </c>
    </row>
    <row r="627" spans="1:8" x14ac:dyDescent="0.25">
      <c r="A627">
        <v>1107</v>
      </c>
      <c r="B627">
        <v>12</v>
      </c>
      <c r="C627" s="205">
        <v>0.2</v>
      </c>
      <c r="D627">
        <v>9</v>
      </c>
      <c r="E627" s="210">
        <v>0.03</v>
      </c>
      <c r="F627">
        <v>248</v>
      </c>
      <c r="G627" s="314">
        <v>153</v>
      </c>
      <c r="H627" s="436">
        <v>10.83</v>
      </c>
    </row>
    <row r="628" spans="1:8" x14ac:dyDescent="0.25">
      <c r="A628">
        <v>1308</v>
      </c>
      <c r="B628">
        <v>13</v>
      </c>
      <c r="C628" s="205">
        <v>0.15</v>
      </c>
      <c r="D628">
        <v>6</v>
      </c>
      <c r="E628" s="210">
        <v>0.03</v>
      </c>
      <c r="F628">
        <v>219</v>
      </c>
      <c r="G628" s="314">
        <v>156</v>
      </c>
      <c r="H628" s="436">
        <v>10.83</v>
      </c>
    </row>
    <row r="629" spans="1:8" x14ac:dyDescent="0.25">
      <c r="A629">
        <v>553</v>
      </c>
      <c r="B629">
        <v>10</v>
      </c>
      <c r="C629" s="205">
        <v>0.15</v>
      </c>
      <c r="D629">
        <v>7</v>
      </c>
      <c r="E629" s="210">
        <v>0.02</v>
      </c>
      <c r="F629">
        <v>253</v>
      </c>
      <c r="G629" s="314">
        <v>180</v>
      </c>
      <c r="H629" s="436">
        <v>10.77</v>
      </c>
    </row>
    <row r="630" spans="1:8" x14ac:dyDescent="0.25">
      <c r="A630">
        <v>1011</v>
      </c>
      <c r="B630">
        <v>12</v>
      </c>
      <c r="C630" s="205">
        <v>0.1</v>
      </c>
      <c r="D630">
        <v>5</v>
      </c>
      <c r="E630" s="210">
        <v>0.03</v>
      </c>
      <c r="F630">
        <v>223</v>
      </c>
      <c r="G630" s="314">
        <v>164</v>
      </c>
      <c r="H630" s="436">
        <v>10.76</v>
      </c>
    </row>
    <row r="631" spans="1:8" x14ac:dyDescent="0.25">
      <c r="A631">
        <v>2361</v>
      </c>
      <c r="B631">
        <v>17</v>
      </c>
      <c r="C631" s="205">
        <v>0.2</v>
      </c>
      <c r="D631">
        <v>7</v>
      </c>
      <c r="E631" s="210">
        <v>0.03</v>
      </c>
      <c r="F631">
        <v>209</v>
      </c>
      <c r="G631" s="314">
        <v>138</v>
      </c>
      <c r="H631" s="436">
        <v>10.76</v>
      </c>
    </row>
    <row r="632" spans="1:8" x14ac:dyDescent="0.25">
      <c r="A632">
        <v>2345</v>
      </c>
      <c r="B632">
        <v>17</v>
      </c>
      <c r="C632" s="205">
        <v>0.15</v>
      </c>
      <c r="D632">
        <v>16</v>
      </c>
      <c r="E632" s="210">
        <v>2.5000000000000001E-2</v>
      </c>
      <c r="F632">
        <v>204</v>
      </c>
      <c r="G632" s="314">
        <v>118</v>
      </c>
      <c r="H632" s="436">
        <v>10.74</v>
      </c>
    </row>
    <row r="633" spans="1:8" x14ac:dyDescent="0.25">
      <c r="A633">
        <v>1705</v>
      </c>
      <c r="B633">
        <v>14</v>
      </c>
      <c r="C633" s="205">
        <v>0.3</v>
      </c>
      <c r="D633">
        <v>13</v>
      </c>
      <c r="E633" s="210">
        <v>0.02</v>
      </c>
      <c r="F633">
        <v>218</v>
      </c>
      <c r="G633" s="314">
        <v>151</v>
      </c>
      <c r="H633" s="436">
        <v>10.73</v>
      </c>
    </row>
    <row r="634" spans="1:8" x14ac:dyDescent="0.25">
      <c r="A634">
        <v>110</v>
      </c>
      <c r="B634">
        <v>8</v>
      </c>
      <c r="C634" s="205">
        <v>0.2</v>
      </c>
      <c r="D634">
        <v>13</v>
      </c>
      <c r="E634" s="210">
        <v>2.5000000000000001E-2</v>
      </c>
      <c r="F634">
        <v>304</v>
      </c>
      <c r="G634" s="314">
        <v>174</v>
      </c>
      <c r="H634" s="436">
        <v>10.72</v>
      </c>
    </row>
    <row r="635" spans="1:8" x14ac:dyDescent="0.25">
      <c r="A635">
        <v>643</v>
      </c>
      <c r="B635">
        <v>10</v>
      </c>
      <c r="C635" s="205">
        <v>0.25</v>
      </c>
      <c r="D635">
        <v>9</v>
      </c>
      <c r="E635" s="210">
        <v>0.02</v>
      </c>
      <c r="F635">
        <v>260</v>
      </c>
      <c r="G635" s="314">
        <v>181</v>
      </c>
      <c r="H635" s="436">
        <v>10.72</v>
      </c>
    </row>
    <row r="636" spans="1:8" x14ac:dyDescent="0.25">
      <c r="A636">
        <v>629</v>
      </c>
      <c r="B636">
        <v>10</v>
      </c>
      <c r="C636" s="205">
        <v>0.2</v>
      </c>
      <c r="D636">
        <v>18</v>
      </c>
      <c r="E636" s="210">
        <v>2.5000000000000001E-2</v>
      </c>
      <c r="F636">
        <v>265</v>
      </c>
      <c r="G636" s="314">
        <v>143</v>
      </c>
      <c r="H636" s="436">
        <v>10.71</v>
      </c>
    </row>
    <row r="637" spans="1:8" x14ac:dyDescent="0.25">
      <c r="A637">
        <v>321</v>
      </c>
      <c r="B637">
        <v>9</v>
      </c>
      <c r="C637" s="205">
        <v>0.15</v>
      </c>
      <c r="D637">
        <v>13</v>
      </c>
      <c r="E637" s="210">
        <v>0.03</v>
      </c>
      <c r="F637">
        <v>271</v>
      </c>
      <c r="G637" s="314">
        <v>158</v>
      </c>
      <c r="H637" s="436">
        <v>10.69</v>
      </c>
    </row>
    <row r="638" spans="1:8" x14ac:dyDescent="0.25">
      <c r="A638">
        <v>1225</v>
      </c>
      <c r="B638">
        <v>12</v>
      </c>
      <c r="C638" s="205">
        <v>0.35</v>
      </c>
      <c r="D638">
        <v>7</v>
      </c>
      <c r="E638" s="210">
        <v>0.02</v>
      </c>
      <c r="F638">
        <v>240</v>
      </c>
      <c r="G638" s="314">
        <v>176</v>
      </c>
      <c r="H638" s="436">
        <v>10.65</v>
      </c>
    </row>
    <row r="639" spans="1:8" x14ac:dyDescent="0.25">
      <c r="A639">
        <v>270</v>
      </c>
      <c r="B639">
        <v>9</v>
      </c>
      <c r="C639" s="205">
        <v>0.1</v>
      </c>
      <c r="D639">
        <v>10</v>
      </c>
      <c r="E639" s="210">
        <v>0.03</v>
      </c>
      <c r="F639">
        <v>262</v>
      </c>
      <c r="G639" s="314">
        <v>165</v>
      </c>
      <c r="H639" s="436">
        <v>10.64</v>
      </c>
    </row>
    <row r="640" spans="1:8" x14ac:dyDescent="0.25">
      <c r="A640">
        <v>122</v>
      </c>
      <c r="B640">
        <v>8</v>
      </c>
      <c r="C640" s="205">
        <v>0.2</v>
      </c>
      <c r="D640">
        <v>17</v>
      </c>
      <c r="E640" s="210">
        <v>2.5000000000000001E-2</v>
      </c>
      <c r="F640">
        <v>304</v>
      </c>
      <c r="G640" s="314">
        <v>157</v>
      </c>
      <c r="H640" s="436">
        <v>10.62</v>
      </c>
    </row>
    <row r="641" spans="1:8" x14ac:dyDescent="0.25">
      <c r="A641">
        <v>81</v>
      </c>
      <c r="B641">
        <v>8</v>
      </c>
      <c r="C641" s="205">
        <v>0.15</v>
      </c>
      <c r="D641">
        <v>17</v>
      </c>
      <c r="E641" s="210">
        <v>0.03</v>
      </c>
      <c r="F641">
        <v>299</v>
      </c>
      <c r="G641" s="314">
        <v>143</v>
      </c>
      <c r="H641" s="436">
        <v>10.54</v>
      </c>
    </row>
    <row r="642" spans="1:8" x14ac:dyDescent="0.25">
      <c r="A642">
        <v>1712</v>
      </c>
      <c r="B642">
        <v>14</v>
      </c>
      <c r="C642" s="205">
        <v>0.3</v>
      </c>
      <c r="D642">
        <v>15</v>
      </c>
      <c r="E642" s="210">
        <v>2.5000000000000001E-2</v>
      </c>
      <c r="F642">
        <v>218</v>
      </c>
      <c r="G642" s="314">
        <v>137</v>
      </c>
      <c r="H642" s="436">
        <v>10.53</v>
      </c>
    </row>
    <row r="643" spans="1:8" x14ac:dyDescent="0.25">
      <c r="A643">
        <v>853</v>
      </c>
      <c r="B643">
        <v>11</v>
      </c>
      <c r="C643" s="205">
        <v>0.2</v>
      </c>
      <c r="D643">
        <v>9</v>
      </c>
      <c r="E643" s="210">
        <v>0.02</v>
      </c>
      <c r="F643">
        <v>256</v>
      </c>
      <c r="G643" s="314">
        <v>174</v>
      </c>
      <c r="H643" s="436">
        <v>10.49</v>
      </c>
    </row>
    <row r="644" spans="1:8" x14ac:dyDescent="0.25">
      <c r="A644">
        <v>1880</v>
      </c>
      <c r="B644">
        <v>15</v>
      </c>
      <c r="C644" s="205">
        <v>0.2</v>
      </c>
      <c r="D644">
        <v>15</v>
      </c>
      <c r="E644" s="210">
        <v>2.5000000000000001E-2</v>
      </c>
      <c r="F644">
        <v>216</v>
      </c>
      <c r="G644" s="314">
        <v>130</v>
      </c>
      <c r="H644" s="436">
        <v>10.47</v>
      </c>
    </row>
    <row r="645" spans="1:8" x14ac:dyDescent="0.25">
      <c r="A645">
        <v>2096</v>
      </c>
      <c r="B645">
        <v>16</v>
      </c>
      <c r="C645" s="205">
        <v>0.15</v>
      </c>
      <c r="D645">
        <v>17</v>
      </c>
      <c r="E645" s="210">
        <v>2.5000000000000001E-2</v>
      </c>
      <c r="F645">
        <v>209</v>
      </c>
      <c r="G645" s="314">
        <v>124</v>
      </c>
      <c r="H645" s="436">
        <v>10.47</v>
      </c>
    </row>
    <row r="646" spans="1:8" x14ac:dyDescent="0.25">
      <c r="A646">
        <v>1359</v>
      </c>
      <c r="B646">
        <v>13</v>
      </c>
      <c r="C646" s="205">
        <v>0.2</v>
      </c>
      <c r="D646">
        <v>9</v>
      </c>
      <c r="E646" s="210">
        <v>0.03</v>
      </c>
      <c r="F646">
        <v>234</v>
      </c>
      <c r="G646" s="314">
        <v>150</v>
      </c>
      <c r="H646" s="436">
        <v>10.45</v>
      </c>
    </row>
    <row r="647" spans="1:8" x14ac:dyDescent="0.25">
      <c r="A647">
        <v>834</v>
      </c>
      <c r="B647">
        <v>11</v>
      </c>
      <c r="C647" s="205">
        <v>0.15</v>
      </c>
      <c r="D647">
        <v>16</v>
      </c>
      <c r="E647" s="210">
        <v>0.03</v>
      </c>
      <c r="F647">
        <v>240</v>
      </c>
      <c r="G647" s="314">
        <v>132</v>
      </c>
      <c r="H647" s="436">
        <v>10.44</v>
      </c>
    </row>
    <row r="648" spans="1:8" x14ac:dyDescent="0.25">
      <c r="A648">
        <v>554</v>
      </c>
      <c r="B648">
        <v>10</v>
      </c>
      <c r="C648" s="205">
        <v>0.15</v>
      </c>
      <c r="D648">
        <v>7</v>
      </c>
      <c r="E648" s="210">
        <v>2.5000000000000001E-2</v>
      </c>
      <c r="F648">
        <v>253</v>
      </c>
      <c r="G648" s="314">
        <v>176</v>
      </c>
      <c r="H648" s="436">
        <v>10.41</v>
      </c>
    </row>
    <row r="649" spans="1:8" x14ac:dyDescent="0.25">
      <c r="A649">
        <v>310</v>
      </c>
      <c r="B649">
        <v>9</v>
      </c>
      <c r="C649" s="205">
        <v>0.15</v>
      </c>
      <c r="D649">
        <v>10</v>
      </c>
      <c r="E649" s="210">
        <v>0.02</v>
      </c>
      <c r="F649">
        <v>271</v>
      </c>
      <c r="G649" s="314">
        <v>181</v>
      </c>
      <c r="H649" s="436">
        <v>10.4</v>
      </c>
    </row>
    <row r="650" spans="1:8" x14ac:dyDescent="0.25">
      <c r="A650">
        <v>816</v>
      </c>
      <c r="B650">
        <v>11</v>
      </c>
      <c r="C650" s="205">
        <v>0.15</v>
      </c>
      <c r="D650">
        <v>10</v>
      </c>
      <c r="E650" s="210">
        <v>0.03</v>
      </c>
      <c r="F650">
        <v>240</v>
      </c>
      <c r="G650" s="314">
        <v>152</v>
      </c>
      <c r="H650" s="436">
        <v>10.4</v>
      </c>
    </row>
    <row r="651" spans="1:8" x14ac:dyDescent="0.25">
      <c r="A651">
        <v>2567</v>
      </c>
      <c r="B651">
        <v>18</v>
      </c>
      <c r="C651" s="205">
        <v>0.15</v>
      </c>
      <c r="D651">
        <v>6</v>
      </c>
      <c r="E651" s="210">
        <v>2.5000000000000001E-2</v>
      </c>
      <c r="F651">
        <v>201</v>
      </c>
      <c r="G651" s="314">
        <v>141</v>
      </c>
      <c r="H651" s="436">
        <v>10.4</v>
      </c>
    </row>
    <row r="652" spans="1:8" x14ac:dyDescent="0.25">
      <c r="A652">
        <v>1561</v>
      </c>
      <c r="B652">
        <v>14</v>
      </c>
      <c r="C652" s="205">
        <v>0.15</v>
      </c>
      <c r="D652">
        <v>7</v>
      </c>
      <c r="E652" s="210">
        <v>0.02</v>
      </c>
      <c r="F652">
        <v>213</v>
      </c>
      <c r="G652" s="314">
        <v>156</v>
      </c>
      <c r="H652" s="436">
        <v>10.39</v>
      </c>
    </row>
    <row r="653" spans="1:8" x14ac:dyDescent="0.25">
      <c r="A653">
        <v>847</v>
      </c>
      <c r="B653">
        <v>11</v>
      </c>
      <c r="C653" s="205">
        <v>0.2</v>
      </c>
      <c r="D653">
        <v>7</v>
      </c>
      <c r="E653" s="210">
        <v>0.02</v>
      </c>
      <c r="F653">
        <v>256</v>
      </c>
      <c r="G653" s="314">
        <v>179</v>
      </c>
      <c r="H653" s="436">
        <v>10.36</v>
      </c>
    </row>
    <row r="654" spans="1:8" x14ac:dyDescent="0.25">
      <c r="A654">
        <v>2407</v>
      </c>
      <c r="B654">
        <v>17</v>
      </c>
      <c r="C654" s="205">
        <v>0.25</v>
      </c>
      <c r="D654">
        <v>9</v>
      </c>
      <c r="E654" s="210">
        <v>0.02</v>
      </c>
      <c r="F654">
        <v>201</v>
      </c>
      <c r="G654" s="314">
        <v>147</v>
      </c>
      <c r="H654" s="436">
        <v>10.35</v>
      </c>
    </row>
    <row r="655" spans="1:8" x14ac:dyDescent="0.25">
      <c r="A655">
        <v>620</v>
      </c>
      <c r="B655">
        <v>10</v>
      </c>
      <c r="C655" s="205">
        <v>0.2</v>
      </c>
      <c r="D655">
        <v>15</v>
      </c>
      <c r="E655" s="210">
        <v>2.5000000000000001E-2</v>
      </c>
      <c r="F655">
        <v>265</v>
      </c>
      <c r="G655" s="314">
        <v>152</v>
      </c>
      <c r="H655" s="436">
        <v>10.33</v>
      </c>
    </row>
    <row r="656" spans="1:8" x14ac:dyDescent="0.25">
      <c r="A656">
        <v>2568</v>
      </c>
      <c r="B656">
        <v>18</v>
      </c>
      <c r="C656" s="205">
        <v>0.15</v>
      </c>
      <c r="D656">
        <v>6</v>
      </c>
      <c r="E656" s="210">
        <v>0.03</v>
      </c>
      <c r="F656">
        <v>201</v>
      </c>
      <c r="G656" s="314">
        <v>137</v>
      </c>
      <c r="H656" s="436">
        <v>10.32</v>
      </c>
    </row>
    <row r="657" spans="1:8" x14ac:dyDescent="0.25">
      <c r="A657">
        <v>1559</v>
      </c>
      <c r="B657">
        <v>14</v>
      </c>
      <c r="C657" s="205">
        <v>0.15</v>
      </c>
      <c r="D657">
        <v>6</v>
      </c>
      <c r="E657" s="210">
        <v>2.5000000000000001E-2</v>
      </c>
      <c r="F657">
        <v>213</v>
      </c>
      <c r="G657" s="314">
        <v>154</v>
      </c>
      <c r="H657" s="436">
        <v>10.3</v>
      </c>
    </row>
    <row r="658" spans="1:8" x14ac:dyDescent="0.25">
      <c r="A658">
        <v>47</v>
      </c>
      <c r="B658">
        <v>8</v>
      </c>
      <c r="C658" s="205">
        <v>0.15</v>
      </c>
      <c r="D658">
        <v>6</v>
      </c>
      <c r="E658" s="210">
        <v>2.5000000000000001E-2</v>
      </c>
      <c r="F658">
        <v>299</v>
      </c>
      <c r="G658" s="314">
        <v>210</v>
      </c>
      <c r="H658" s="436">
        <v>10.28</v>
      </c>
    </row>
    <row r="659" spans="1:8" x14ac:dyDescent="0.25">
      <c r="A659">
        <v>1309</v>
      </c>
      <c r="B659">
        <v>13</v>
      </c>
      <c r="C659" s="205">
        <v>0.15</v>
      </c>
      <c r="D659">
        <v>7</v>
      </c>
      <c r="E659" s="210">
        <v>0.02</v>
      </c>
      <c r="F659">
        <v>219</v>
      </c>
      <c r="G659" s="314">
        <v>162</v>
      </c>
      <c r="H659" s="436">
        <v>10.28</v>
      </c>
    </row>
    <row r="660" spans="1:8" x14ac:dyDescent="0.25">
      <c r="A660">
        <v>600</v>
      </c>
      <c r="B660">
        <v>10</v>
      </c>
      <c r="C660" s="205">
        <v>0.2</v>
      </c>
      <c r="D660">
        <v>8</v>
      </c>
      <c r="E660" s="210">
        <v>0.03</v>
      </c>
      <c r="F660">
        <v>265</v>
      </c>
      <c r="G660" s="314">
        <v>172</v>
      </c>
      <c r="H660" s="436">
        <v>10.26</v>
      </c>
    </row>
    <row r="661" spans="1:8" x14ac:dyDescent="0.25">
      <c r="A661">
        <v>314</v>
      </c>
      <c r="B661">
        <v>9</v>
      </c>
      <c r="C661" s="205">
        <v>0.15</v>
      </c>
      <c r="D661">
        <v>11</v>
      </c>
      <c r="E661" s="210">
        <v>2.5000000000000001E-2</v>
      </c>
      <c r="F661">
        <v>271</v>
      </c>
      <c r="G661" s="314">
        <v>175</v>
      </c>
      <c r="H661" s="436">
        <v>10.23</v>
      </c>
    </row>
    <row r="662" spans="1:8" x14ac:dyDescent="0.25">
      <c r="A662">
        <v>1860</v>
      </c>
      <c r="B662">
        <v>15</v>
      </c>
      <c r="C662" s="205">
        <v>0.2</v>
      </c>
      <c r="D662">
        <v>8</v>
      </c>
      <c r="E662" s="210">
        <v>0.03</v>
      </c>
      <c r="F662">
        <v>216</v>
      </c>
      <c r="G662" s="314">
        <v>139</v>
      </c>
      <c r="H662" s="436">
        <v>10.19</v>
      </c>
    </row>
    <row r="663" spans="1:8" x14ac:dyDescent="0.25">
      <c r="A663">
        <v>283</v>
      </c>
      <c r="B663">
        <v>9</v>
      </c>
      <c r="C663" s="205">
        <v>0.1</v>
      </c>
      <c r="D663">
        <v>15</v>
      </c>
      <c r="E663" s="210">
        <v>0.02</v>
      </c>
      <c r="F663">
        <v>262</v>
      </c>
      <c r="G663" s="314">
        <v>164</v>
      </c>
      <c r="H663" s="436">
        <v>10.18</v>
      </c>
    </row>
    <row r="664" spans="1:8" x14ac:dyDescent="0.25">
      <c r="A664">
        <v>2740</v>
      </c>
      <c r="B664">
        <v>18</v>
      </c>
      <c r="C664" s="205">
        <v>0.35</v>
      </c>
      <c r="D664">
        <v>8</v>
      </c>
      <c r="E664" s="210">
        <v>0.02</v>
      </c>
      <c r="F664">
        <v>202</v>
      </c>
      <c r="G664" s="314">
        <v>152</v>
      </c>
      <c r="H664" s="436">
        <v>10.18</v>
      </c>
    </row>
    <row r="665" spans="1:8" x14ac:dyDescent="0.25">
      <c r="A665">
        <v>2342</v>
      </c>
      <c r="B665">
        <v>17</v>
      </c>
      <c r="C665" s="205">
        <v>0.15</v>
      </c>
      <c r="D665">
        <v>15</v>
      </c>
      <c r="E665" s="210">
        <v>2.5000000000000001E-2</v>
      </c>
      <c r="F665">
        <v>204</v>
      </c>
      <c r="G665" s="314">
        <v>121</v>
      </c>
      <c r="H665" s="436">
        <v>10.16</v>
      </c>
    </row>
    <row r="666" spans="1:8" x14ac:dyDescent="0.25">
      <c r="A666">
        <v>893</v>
      </c>
      <c r="B666">
        <v>11</v>
      </c>
      <c r="C666" s="205">
        <v>0.25</v>
      </c>
      <c r="D666">
        <v>8</v>
      </c>
      <c r="E666" s="210">
        <v>2.5000000000000001E-2</v>
      </c>
      <c r="F666">
        <v>242</v>
      </c>
      <c r="G666" s="314">
        <v>163</v>
      </c>
      <c r="H666" s="436">
        <v>10.11</v>
      </c>
    </row>
    <row r="667" spans="1:8" x14ac:dyDescent="0.25">
      <c r="A667">
        <v>2115</v>
      </c>
      <c r="B667">
        <v>16</v>
      </c>
      <c r="C667" s="205">
        <v>0.2</v>
      </c>
      <c r="D667">
        <v>9</v>
      </c>
      <c r="E667" s="210">
        <v>0.03</v>
      </c>
      <c r="F667">
        <v>212</v>
      </c>
      <c r="G667" s="314">
        <v>135</v>
      </c>
      <c r="H667" s="436">
        <v>10.08</v>
      </c>
    </row>
    <row r="668" spans="1:8" x14ac:dyDescent="0.25">
      <c r="A668">
        <v>855</v>
      </c>
      <c r="B668">
        <v>11</v>
      </c>
      <c r="C668" s="205">
        <v>0.2</v>
      </c>
      <c r="D668">
        <v>9</v>
      </c>
      <c r="E668" s="210">
        <v>0.03</v>
      </c>
      <c r="F668">
        <v>256</v>
      </c>
      <c r="G668" s="314">
        <v>160</v>
      </c>
      <c r="H668" s="436">
        <v>10.06</v>
      </c>
    </row>
    <row r="669" spans="1:8" x14ac:dyDescent="0.25">
      <c r="A669">
        <v>579</v>
      </c>
      <c r="B669">
        <v>10</v>
      </c>
      <c r="C669" s="205">
        <v>0.15</v>
      </c>
      <c r="D669">
        <v>15</v>
      </c>
      <c r="E669" s="210">
        <v>0.03</v>
      </c>
      <c r="F669">
        <v>253</v>
      </c>
      <c r="G669" s="314">
        <v>139</v>
      </c>
      <c r="H669" s="436">
        <v>10.039999999999999</v>
      </c>
    </row>
    <row r="670" spans="1:8" x14ac:dyDescent="0.25">
      <c r="A670">
        <v>1721</v>
      </c>
      <c r="B670">
        <v>14</v>
      </c>
      <c r="C670" s="205">
        <v>0.3</v>
      </c>
      <c r="D670">
        <v>18</v>
      </c>
      <c r="E670" s="210">
        <v>2.5000000000000001E-2</v>
      </c>
      <c r="F670">
        <v>218</v>
      </c>
      <c r="G670" s="314">
        <v>133</v>
      </c>
      <c r="H670" s="436">
        <v>10.039999999999999</v>
      </c>
    </row>
    <row r="671" spans="1:8" x14ac:dyDescent="0.25">
      <c r="A671">
        <v>1816</v>
      </c>
      <c r="B671">
        <v>15</v>
      </c>
      <c r="C671" s="205">
        <v>0.15</v>
      </c>
      <c r="D671">
        <v>8</v>
      </c>
      <c r="E671" s="210">
        <v>0.02</v>
      </c>
      <c r="F671">
        <v>210</v>
      </c>
      <c r="G671" s="314">
        <v>150</v>
      </c>
      <c r="H671" s="436">
        <v>10.01</v>
      </c>
    </row>
    <row r="672" spans="1:8" x14ac:dyDescent="0.25">
      <c r="A672">
        <v>2069</v>
      </c>
      <c r="B672">
        <v>16</v>
      </c>
      <c r="C672" s="205">
        <v>0.15</v>
      </c>
      <c r="D672">
        <v>8</v>
      </c>
      <c r="E672" s="210">
        <v>2.5000000000000001E-2</v>
      </c>
      <c r="F672">
        <v>209</v>
      </c>
      <c r="G672" s="314">
        <v>142</v>
      </c>
      <c r="H672" s="436">
        <v>9.9600000000000009</v>
      </c>
    </row>
    <row r="673" spans="1:8" x14ac:dyDescent="0.25">
      <c r="A673">
        <v>2349</v>
      </c>
      <c r="B673">
        <v>17</v>
      </c>
      <c r="C673" s="205">
        <v>0.15</v>
      </c>
      <c r="D673">
        <v>17</v>
      </c>
      <c r="E673" s="210">
        <v>0.03</v>
      </c>
      <c r="F673">
        <v>204</v>
      </c>
      <c r="G673" s="314">
        <v>110</v>
      </c>
      <c r="H673" s="436">
        <v>9.9600000000000009</v>
      </c>
    </row>
    <row r="674" spans="1:8" x14ac:dyDescent="0.25">
      <c r="A674">
        <v>1147</v>
      </c>
      <c r="B674">
        <v>12</v>
      </c>
      <c r="C674" s="205">
        <v>0.25</v>
      </c>
      <c r="D674">
        <v>9</v>
      </c>
      <c r="E674" s="210">
        <v>0.02</v>
      </c>
      <c r="F674">
        <v>229</v>
      </c>
      <c r="G674" s="314">
        <v>162</v>
      </c>
      <c r="H674" s="436">
        <v>9.9499999999999993</v>
      </c>
    </row>
    <row r="675" spans="1:8" x14ac:dyDescent="0.25">
      <c r="A675">
        <v>423</v>
      </c>
      <c r="B675">
        <v>9</v>
      </c>
      <c r="C675" s="205">
        <v>0.3</v>
      </c>
      <c r="D675">
        <v>5</v>
      </c>
      <c r="E675" s="210">
        <v>0.03</v>
      </c>
      <c r="F675">
        <v>285</v>
      </c>
      <c r="G675" s="314">
        <v>215</v>
      </c>
      <c r="H675" s="436">
        <v>9.94</v>
      </c>
    </row>
    <row r="676" spans="1:8" x14ac:dyDescent="0.25">
      <c r="A676">
        <v>1611</v>
      </c>
      <c r="B676">
        <v>14</v>
      </c>
      <c r="C676" s="205">
        <v>0.2</v>
      </c>
      <c r="D676">
        <v>9</v>
      </c>
      <c r="E676" s="210">
        <v>0.03</v>
      </c>
      <c r="F676">
        <v>225</v>
      </c>
      <c r="G676" s="314">
        <v>145</v>
      </c>
      <c r="H676" s="436">
        <v>9.94</v>
      </c>
    </row>
    <row r="677" spans="1:8" x14ac:dyDescent="0.25">
      <c r="A677">
        <v>1358</v>
      </c>
      <c r="B677">
        <v>13</v>
      </c>
      <c r="C677" s="205">
        <v>0.2</v>
      </c>
      <c r="D677">
        <v>9</v>
      </c>
      <c r="E677" s="210">
        <v>2.5000000000000001E-2</v>
      </c>
      <c r="F677">
        <v>234</v>
      </c>
      <c r="G677" s="314">
        <v>159</v>
      </c>
      <c r="H677" s="436">
        <v>9.91</v>
      </c>
    </row>
    <row r="678" spans="1:8" x14ac:dyDescent="0.25">
      <c r="A678">
        <v>319</v>
      </c>
      <c r="B678">
        <v>9</v>
      </c>
      <c r="C678" s="205">
        <v>0.15</v>
      </c>
      <c r="D678">
        <v>13</v>
      </c>
      <c r="E678" s="210">
        <v>0.02</v>
      </c>
      <c r="F678">
        <v>271</v>
      </c>
      <c r="G678" s="314">
        <v>170</v>
      </c>
      <c r="H678" s="436">
        <v>9.9</v>
      </c>
    </row>
    <row r="679" spans="1:8" x14ac:dyDescent="0.25">
      <c r="A679">
        <v>2743</v>
      </c>
      <c r="B679">
        <v>18</v>
      </c>
      <c r="C679" s="205">
        <v>0.35</v>
      </c>
      <c r="D679">
        <v>9</v>
      </c>
      <c r="E679" s="210">
        <v>0.02</v>
      </c>
      <c r="F679">
        <v>202</v>
      </c>
      <c r="G679" s="314">
        <v>149</v>
      </c>
      <c r="H679" s="436">
        <v>9.8800000000000008</v>
      </c>
    </row>
    <row r="680" spans="1:8" x14ac:dyDescent="0.25">
      <c r="A680">
        <v>936</v>
      </c>
      <c r="B680">
        <v>11</v>
      </c>
      <c r="C680" s="205">
        <v>0.3</v>
      </c>
      <c r="D680">
        <v>8</v>
      </c>
      <c r="E680" s="210">
        <v>0.03</v>
      </c>
      <c r="F680">
        <v>246</v>
      </c>
      <c r="G680" s="314">
        <v>164</v>
      </c>
      <c r="H680" s="436">
        <v>9.8699999999999992</v>
      </c>
    </row>
    <row r="681" spans="1:8" x14ac:dyDescent="0.25">
      <c r="A681">
        <v>1180</v>
      </c>
      <c r="B681">
        <v>12</v>
      </c>
      <c r="C681" s="205">
        <v>0.3</v>
      </c>
      <c r="D681">
        <v>6</v>
      </c>
      <c r="E681" s="210">
        <v>0.02</v>
      </c>
      <c r="F681">
        <v>235</v>
      </c>
      <c r="G681" s="314">
        <v>176</v>
      </c>
      <c r="H681" s="436">
        <v>9.8699999999999992</v>
      </c>
    </row>
    <row r="682" spans="1:8" x14ac:dyDescent="0.25">
      <c r="A682">
        <v>1349</v>
      </c>
      <c r="B682">
        <v>13</v>
      </c>
      <c r="C682" s="205">
        <v>0.2</v>
      </c>
      <c r="D682">
        <v>6</v>
      </c>
      <c r="E682" s="210">
        <v>2.5000000000000001E-2</v>
      </c>
      <c r="F682">
        <v>234</v>
      </c>
      <c r="G682" s="314">
        <v>168</v>
      </c>
      <c r="H682" s="436">
        <v>9.86</v>
      </c>
    </row>
    <row r="683" spans="1:8" x14ac:dyDescent="0.25">
      <c r="A683">
        <v>2114</v>
      </c>
      <c r="B683">
        <v>16</v>
      </c>
      <c r="C683" s="205">
        <v>0.2</v>
      </c>
      <c r="D683">
        <v>9</v>
      </c>
      <c r="E683" s="210">
        <v>2.5000000000000001E-2</v>
      </c>
      <c r="F683">
        <v>212</v>
      </c>
      <c r="G683" s="314">
        <v>142</v>
      </c>
      <c r="H683" s="436">
        <v>9.86</v>
      </c>
    </row>
    <row r="684" spans="1:8" x14ac:dyDescent="0.25">
      <c r="A684">
        <v>1347</v>
      </c>
      <c r="B684">
        <v>13</v>
      </c>
      <c r="C684" s="205">
        <v>0.2</v>
      </c>
      <c r="D684">
        <v>5</v>
      </c>
      <c r="E684" s="210">
        <v>0.03</v>
      </c>
      <c r="F684">
        <v>234</v>
      </c>
      <c r="G684" s="314">
        <v>171</v>
      </c>
      <c r="H684" s="436">
        <v>9.85</v>
      </c>
    </row>
    <row r="685" spans="1:8" x14ac:dyDescent="0.25">
      <c r="A685">
        <v>510</v>
      </c>
      <c r="B685">
        <v>10</v>
      </c>
      <c r="C685" s="205">
        <v>0.1</v>
      </c>
      <c r="D685">
        <v>6</v>
      </c>
      <c r="E685" s="210">
        <v>0.03</v>
      </c>
      <c r="F685">
        <v>248</v>
      </c>
      <c r="G685" s="314">
        <v>173</v>
      </c>
      <c r="H685" s="436">
        <v>9.84</v>
      </c>
    </row>
    <row r="686" spans="1:8" x14ac:dyDescent="0.25">
      <c r="A686">
        <v>1560</v>
      </c>
      <c r="B686">
        <v>14</v>
      </c>
      <c r="C686" s="205">
        <v>0.15</v>
      </c>
      <c r="D686">
        <v>6</v>
      </c>
      <c r="E686" s="210">
        <v>0.03</v>
      </c>
      <c r="F686">
        <v>213</v>
      </c>
      <c r="G686" s="314">
        <v>150</v>
      </c>
      <c r="H686" s="436">
        <v>9.84</v>
      </c>
    </row>
    <row r="687" spans="1:8" x14ac:dyDescent="0.25">
      <c r="A687">
        <v>332</v>
      </c>
      <c r="B687">
        <v>9</v>
      </c>
      <c r="C687" s="205">
        <v>0.15</v>
      </c>
      <c r="D687">
        <v>17</v>
      </c>
      <c r="E687" s="210">
        <v>2.5000000000000001E-2</v>
      </c>
      <c r="F687">
        <v>271</v>
      </c>
      <c r="G687" s="314">
        <v>150</v>
      </c>
      <c r="H687" s="436">
        <v>9.82</v>
      </c>
    </row>
    <row r="688" spans="1:8" x14ac:dyDescent="0.25">
      <c r="A688">
        <v>1</v>
      </c>
      <c r="B688">
        <v>8</v>
      </c>
      <c r="C688" s="205">
        <v>0.1</v>
      </c>
      <c r="D688">
        <v>5</v>
      </c>
      <c r="E688" s="210">
        <v>0.02</v>
      </c>
      <c r="F688">
        <v>291</v>
      </c>
      <c r="G688" s="314">
        <v>219</v>
      </c>
      <c r="H688" s="436">
        <v>9.7899999999999991</v>
      </c>
    </row>
    <row r="689" spans="1:8" x14ac:dyDescent="0.25">
      <c r="A689">
        <v>675</v>
      </c>
      <c r="B689">
        <v>10</v>
      </c>
      <c r="C689" s="205">
        <v>0.3</v>
      </c>
      <c r="D689">
        <v>5</v>
      </c>
      <c r="E689" s="210">
        <v>0.03</v>
      </c>
      <c r="F689">
        <v>267</v>
      </c>
      <c r="G689" s="314">
        <v>201</v>
      </c>
      <c r="H689" s="436">
        <v>9.7899999999999991</v>
      </c>
    </row>
    <row r="690" spans="1:8" x14ac:dyDescent="0.25">
      <c r="A690">
        <v>1061</v>
      </c>
      <c r="B690">
        <v>12</v>
      </c>
      <c r="C690" s="205">
        <v>0.15</v>
      </c>
      <c r="D690">
        <v>8</v>
      </c>
      <c r="E690" s="210">
        <v>2.5000000000000001E-2</v>
      </c>
      <c r="F690">
        <v>230</v>
      </c>
      <c r="G690" s="314">
        <v>155</v>
      </c>
      <c r="H690" s="436">
        <v>9.7799999999999994</v>
      </c>
    </row>
    <row r="691" spans="1:8" x14ac:dyDescent="0.25">
      <c r="A691">
        <v>1883</v>
      </c>
      <c r="B691">
        <v>15</v>
      </c>
      <c r="C691" s="205">
        <v>0.2</v>
      </c>
      <c r="D691">
        <v>16</v>
      </c>
      <c r="E691" s="210">
        <v>2.5000000000000001E-2</v>
      </c>
      <c r="F691">
        <v>216</v>
      </c>
      <c r="G691" s="314">
        <v>128</v>
      </c>
      <c r="H691" s="436">
        <v>9.77</v>
      </c>
    </row>
    <row r="692" spans="1:8" x14ac:dyDescent="0.25">
      <c r="A692">
        <v>1104</v>
      </c>
      <c r="B692">
        <v>12</v>
      </c>
      <c r="C692" s="205">
        <v>0.2</v>
      </c>
      <c r="D692">
        <v>8</v>
      </c>
      <c r="E692" s="210">
        <v>0.03</v>
      </c>
      <c r="F692">
        <v>248</v>
      </c>
      <c r="G692" s="314">
        <v>155</v>
      </c>
      <c r="H692" s="436">
        <v>9.75</v>
      </c>
    </row>
    <row r="693" spans="1:8" x14ac:dyDescent="0.25">
      <c r="A693">
        <v>1346</v>
      </c>
      <c r="B693">
        <v>13</v>
      </c>
      <c r="C693" s="205">
        <v>0.2</v>
      </c>
      <c r="D693">
        <v>5</v>
      </c>
      <c r="E693" s="210">
        <v>2.5000000000000001E-2</v>
      </c>
      <c r="F693">
        <v>234</v>
      </c>
      <c r="G693" s="314">
        <v>176</v>
      </c>
      <c r="H693" s="436">
        <v>9.73</v>
      </c>
    </row>
    <row r="694" spans="1:8" x14ac:dyDescent="0.25">
      <c r="A694">
        <v>1310</v>
      </c>
      <c r="B694">
        <v>13</v>
      </c>
      <c r="C694" s="205">
        <v>0.15</v>
      </c>
      <c r="D694">
        <v>7</v>
      </c>
      <c r="E694" s="210">
        <v>2.5000000000000001E-2</v>
      </c>
      <c r="F694">
        <v>219</v>
      </c>
      <c r="G694" s="314">
        <v>160</v>
      </c>
      <c r="H694" s="436">
        <v>9.69</v>
      </c>
    </row>
    <row r="695" spans="1:8" x14ac:dyDescent="0.25">
      <c r="A695">
        <v>1314</v>
      </c>
      <c r="B695">
        <v>13</v>
      </c>
      <c r="C695" s="205">
        <v>0.15</v>
      </c>
      <c r="D695">
        <v>8</v>
      </c>
      <c r="E695" s="210">
        <v>0.03</v>
      </c>
      <c r="F695">
        <v>219</v>
      </c>
      <c r="G695" s="314">
        <v>145</v>
      </c>
      <c r="H695" s="436">
        <v>9.67</v>
      </c>
    </row>
    <row r="696" spans="1:8" x14ac:dyDescent="0.25">
      <c r="A696">
        <v>1345</v>
      </c>
      <c r="B696">
        <v>13</v>
      </c>
      <c r="C696" s="205">
        <v>0.2</v>
      </c>
      <c r="D696">
        <v>5</v>
      </c>
      <c r="E696" s="210">
        <v>0.02</v>
      </c>
      <c r="F696">
        <v>234</v>
      </c>
      <c r="G696" s="314">
        <v>180</v>
      </c>
      <c r="H696" s="436">
        <v>9.66</v>
      </c>
    </row>
    <row r="697" spans="1:8" x14ac:dyDescent="0.25">
      <c r="A697">
        <v>1569</v>
      </c>
      <c r="B697">
        <v>14</v>
      </c>
      <c r="C697" s="205">
        <v>0.15</v>
      </c>
      <c r="D697">
        <v>9</v>
      </c>
      <c r="E697" s="210">
        <v>0.03</v>
      </c>
      <c r="F697">
        <v>213</v>
      </c>
      <c r="G697" s="314">
        <v>139</v>
      </c>
      <c r="H697" s="436">
        <v>9.66</v>
      </c>
    </row>
    <row r="698" spans="1:8" x14ac:dyDescent="0.25">
      <c r="A698">
        <v>1610</v>
      </c>
      <c r="B698">
        <v>14</v>
      </c>
      <c r="C698" s="205">
        <v>0.2</v>
      </c>
      <c r="D698">
        <v>9</v>
      </c>
      <c r="E698" s="210">
        <v>2.5000000000000001E-2</v>
      </c>
      <c r="F698">
        <v>225</v>
      </c>
      <c r="G698" s="314">
        <v>154</v>
      </c>
      <c r="H698" s="436">
        <v>9.66</v>
      </c>
    </row>
    <row r="699" spans="1:8" x14ac:dyDescent="0.25">
      <c r="A699">
        <v>2449</v>
      </c>
      <c r="B699">
        <v>17</v>
      </c>
      <c r="C699" s="205">
        <v>0.3</v>
      </c>
      <c r="D699">
        <v>9</v>
      </c>
      <c r="E699" s="210">
        <v>0.02</v>
      </c>
      <c r="F699">
        <v>203</v>
      </c>
      <c r="G699" s="314">
        <v>148</v>
      </c>
      <c r="H699" s="436">
        <v>9.65</v>
      </c>
    </row>
    <row r="700" spans="1:8" x14ac:dyDescent="0.25">
      <c r="A700">
        <v>582</v>
      </c>
      <c r="B700">
        <v>10</v>
      </c>
      <c r="C700" s="205">
        <v>0.15</v>
      </c>
      <c r="D700">
        <v>16</v>
      </c>
      <c r="E700" s="210">
        <v>0.03</v>
      </c>
      <c r="F700">
        <v>253</v>
      </c>
      <c r="G700" s="314">
        <v>137</v>
      </c>
      <c r="H700" s="436">
        <v>9.6300000000000008</v>
      </c>
    </row>
    <row r="701" spans="1:8" x14ac:dyDescent="0.25">
      <c r="A701">
        <v>2328</v>
      </c>
      <c r="B701">
        <v>17</v>
      </c>
      <c r="C701" s="205">
        <v>0.15</v>
      </c>
      <c r="D701">
        <v>10</v>
      </c>
      <c r="E701" s="210">
        <v>0.03</v>
      </c>
      <c r="F701">
        <v>204</v>
      </c>
      <c r="G701" s="314">
        <v>128</v>
      </c>
      <c r="H701" s="436">
        <v>9.6300000000000008</v>
      </c>
    </row>
    <row r="702" spans="1:8" x14ac:dyDescent="0.25">
      <c r="A702">
        <v>573</v>
      </c>
      <c r="B702">
        <v>10</v>
      </c>
      <c r="C702" s="205">
        <v>0.15</v>
      </c>
      <c r="D702">
        <v>13</v>
      </c>
      <c r="E702" s="210">
        <v>0.03</v>
      </c>
      <c r="F702">
        <v>253</v>
      </c>
      <c r="G702" s="314">
        <v>146</v>
      </c>
      <c r="H702" s="436">
        <v>9.61</v>
      </c>
    </row>
    <row r="703" spans="1:8" x14ac:dyDescent="0.25">
      <c r="A703">
        <v>1089</v>
      </c>
      <c r="B703">
        <v>12</v>
      </c>
      <c r="C703" s="205">
        <v>0.15</v>
      </c>
      <c r="D703">
        <v>17</v>
      </c>
      <c r="E703" s="210">
        <v>0.03</v>
      </c>
      <c r="F703">
        <v>230</v>
      </c>
      <c r="G703" s="314">
        <v>124</v>
      </c>
      <c r="H703" s="436">
        <v>9.58</v>
      </c>
    </row>
    <row r="704" spans="1:8" x14ac:dyDescent="0.25">
      <c r="A704">
        <v>1690</v>
      </c>
      <c r="B704">
        <v>14</v>
      </c>
      <c r="C704" s="205">
        <v>0.3</v>
      </c>
      <c r="D704">
        <v>8</v>
      </c>
      <c r="E704" s="210">
        <v>0.02</v>
      </c>
      <c r="F704">
        <v>218</v>
      </c>
      <c r="G704" s="314">
        <v>158</v>
      </c>
      <c r="H704" s="436">
        <v>9.58</v>
      </c>
    </row>
    <row r="705" spans="1:8" x14ac:dyDescent="0.25">
      <c r="A705">
        <v>2360</v>
      </c>
      <c r="B705">
        <v>17</v>
      </c>
      <c r="C705" s="205">
        <v>0.2</v>
      </c>
      <c r="D705">
        <v>7</v>
      </c>
      <c r="E705" s="210">
        <v>2.5000000000000001E-2</v>
      </c>
      <c r="F705">
        <v>209</v>
      </c>
      <c r="G705" s="314">
        <v>142</v>
      </c>
      <c r="H705" s="436">
        <v>9.5500000000000007</v>
      </c>
    </row>
    <row r="706" spans="1:8" x14ac:dyDescent="0.25">
      <c r="A706">
        <v>2661</v>
      </c>
      <c r="B706">
        <v>18</v>
      </c>
      <c r="C706" s="205">
        <v>0.25</v>
      </c>
      <c r="D706">
        <v>9</v>
      </c>
      <c r="E706" s="210">
        <v>0.03</v>
      </c>
      <c r="F706">
        <v>195</v>
      </c>
      <c r="G706" s="314">
        <v>133</v>
      </c>
      <c r="H706" s="436">
        <v>9.5500000000000007</v>
      </c>
    </row>
    <row r="707" spans="1:8" x14ac:dyDescent="0.25">
      <c r="A707">
        <v>2616</v>
      </c>
      <c r="B707">
        <v>18</v>
      </c>
      <c r="C707" s="205">
        <v>0.2</v>
      </c>
      <c r="D707">
        <v>8</v>
      </c>
      <c r="E707" s="210">
        <v>0.03</v>
      </c>
      <c r="F707">
        <v>203</v>
      </c>
      <c r="G707" s="314">
        <v>129</v>
      </c>
      <c r="H707" s="436">
        <v>9.5299999999999994</v>
      </c>
    </row>
    <row r="708" spans="1:8" x14ac:dyDescent="0.25">
      <c r="A708">
        <v>1637</v>
      </c>
      <c r="B708">
        <v>14</v>
      </c>
      <c r="C708" s="205">
        <v>0.2</v>
      </c>
      <c r="D708">
        <v>18</v>
      </c>
      <c r="E708" s="210">
        <v>2.5000000000000001E-2</v>
      </c>
      <c r="F708">
        <v>225</v>
      </c>
      <c r="G708" s="314">
        <v>133</v>
      </c>
      <c r="H708" s="436">
        <v>9.52</v>
      </c>
    </row>
    <row r="709" spans="1:8" x14ac:dyDescent="0.25">
      <c r="A709">
        <v>1708</v>
      </c>
      <c r="B709">
        <v>14</v>
      </c>
      <c r="C709" s="205">
        <v>0.3</v>
      </c>
      <c r="D709">
        <v>14</v>
      </c>
      <c r="E709" s="210">
        <v>0.02</v>
      </c>
      <c r="F709">
        <v>218</v>
      </c>
      <c r="G709" s="314">
        <v>149</v>
      </c>
      <c r="H709" s="436">
        <v>9.5</v>
      </c>
    </row>
    <row r="710" spans="1:8" x14ac:dyDescent="0.25">
      <c r="A710">
        <v>2109</v>
      </c>
      <c r="B710">
        <v>16</v>
      </c>
      <c r="C710" s="205">
        <v>0.2</v>
      </c>
      <c r="D710">
        <v>7</v>
      </c>
      <c r="E710" s="210">
        <v>0.03</v>
      </c>
      <c r="F710">
        <v>212</v>
      </c>
      <c r="G710" s="314">
        <v>141</v>
      </c>
      <c r="H710" s="436">
        <v>9.5</v>
      </c>
    </row>
    <row r="711" spans="1:8" x14ac:dyDescent="0.25">
      <c r="A711">
        <v>1609</v>
      </c>
      <c r="B711">
        <v>14</v>
      </c>
      <c r="C711" s="205">
        <v>0.2</v>
      </c>
      <c r="D711">
        <v>9</v>
      </c>
      <c r="E711" s="210">
        <v>0.02</v>
      </c>
      <c r="F711">
        <v>225</v>
      </c>
      <c r="G711" s="314">
        <v>162</v>
      </c>
      <c r="H711" s="436">
        <v>9.49</v>
      </c>
    </row>
    <row r="712" spans="1:8" x14ac:dyDescent="0.25">
      <c r="A712">
        <v>1694</v>
      </c>
      <c r="B712">
        <v>14</v>
      </c>
      <c r="C712" s="205">
        <v>0.3</v>
      </c>
      <c r="D712">
        <v>9</v>
      </c>
      <c r="E712" s="210">
        <v>2.5000000000000001E-2</v>
      </c>
      <c r="F712">
        <v>218</v>
      </c>
      <c r="G712" s="314">
        <v>149</v>
      </c>
      <c r="H712" s="436">
        <v>9.4700000000000006</v>
      </c>
    </row>
    <row r="713" spans="1:8" x14ac:dyDescent="0.25">
      <c r="A713">
        <v>1095</v>
      </c>
      <c r="B713">
        <v>12</v>
      </c>
      <c r="C713" s="205">
        <v>0.2</v>
      </c>
      <c r="D713">
        <v>5</v>
      </c>
      <c r="E713" s="210">
        <v>0.03</v>
      </c>
      <c r="F713">
        <v>248</v>
      </c>
      <c r="G713" s="314">
        <v>178</v>
      </c>
      <c r="H713" s="436">
        <v>9.4499999999999993</v>
      </c>
    </row>
    <row r="714" spans="1:8" x14ac:dyDescent="0.25">
      <c r="A714">
        <v>1386</v>
      </c>
      <c r="B714">
        <v>13</v>
      </c>
      <c r="C714" s="205">
        <v>0.2</v>
      </c>
      <c r="D714">
        <v>18</v>
      </c>
      <c r="E714" s="210">
        <v>0.03</v>
      </c>
      <c r="F714">
        <v>234</v>
      </c>
      <c r="G714" s="314">
        <v>124</v>
      </c>
      <c r="H714" s="436">
        <v>9.4499999999999993</v>
      </c>
    </row>
    <row r="715" spans="1:8" x14ac:dyDescent="0.25">
      <c r="A715">
        <v>1647</v>
      </c>
      <c r="B715">
        <v>14</v>
      </c>
      <c r="C715" s="205">
        <v>0.25</v>
      </c>
      <c r="D715">
        <v>7</v>
      </c>
      <c r="E715" s="210">
        <v>0.03</v>
      </c>
      <c r="F715">
        <v>212</v>
      </c>
      <c r="G715" s="314">
        <v>147</v>
      </c>
      <c r="H715" s="436">
        <v>9.4499999999999993</v>
      </c>
    </row>
    <row r="716" spans="1:8" x14ac:dyDescent="0.25">
      <c r="A716">
        <v>644</v>
      </c>
      <c r="B716">
        <v>10</v>
      </c>
      <c r="C716" s="205">
        <v>0.25</v>
      </c>
      <c r="D716">
        <v>9</v>
      </c>
      <c r="E716" s="210">
        <v>2.5000000000000001E-2</v>
      </c>
      <c r="F716">
        <v>260</v>
      </c>
      <c r="G716" s="314">
        <v>175</v>
      </c>
      <c r="H716" s="436">
        <v>9.44</v>
      </c>
    </row>
    <row r="717" spans="1:8" x14ac:dyDescent="0.25">
      <c r="A717">
        <v>1521</v>
      </c>
      <c r="B717">
        <v>14</v>
      </c>
      <c r="C717" s="205">
        <v>0.1</v>
      </c>
      <c r="D717">
        <v>7</v>
      </c>
      <c r="E717" s="210">
        <v>0.03</v>
      </c>
      <c r="F717">
        <v>206</v>
      </c>
      <c r="G717" s="314">
        <v>142</v>
      </c>
      <c r="H717" s="436">
        <v>9.44</v>
      </c>
    </row>
    <row r="718" spans="1:8" x14ac:dyDescent="0.25">
      <c r="A718">
        <v>2576</v>
      </c>
      <c r="B718">
        <v>18</v>
      </c>
      <c r="C718" s="205">
        <v>0.15</v>
      </c>
      <c r="D718">
        <v>9</v>
      </c>
      <c r="E718" s="210">
        <v>2.5000000000000001E-2</v>
      </c>
      <c r="F718">
        <v>201</v>
      </c>
      <c r="G718" s="314">
        <v>131</v>
      </c>
      <c r="H718" s="436">
        <v>9.44</v>
      </c>
    </row>
    <row r="719" spans="1:8" x14ac:dyDescent="0.25">
      <c r="A719">
        <v>585</v>
      </c>
      <c r="B719">
        <v>10</v>
      </c>
      <c r="C719" s="205">
        <v>0.15</v>
      </c>
      <c r="D719">
        <v>17</v>
      </c>
      <c r="E719" s="210">
        <v>0.03</v>
      </c>
      <c r="F719">
        <v>253</v>
      </c>
      <c r="G719" s="314">
        <v>133</v>
      </c>
      <c r="H719" s="436">
        <v>9.42</v>
      </c>
    </row>
    <row r="720" spans="1:8" x14ac:dyDescent="0.25">
      <c r="A720">
        <v>1354</v>
      </c>
      <c r="B720">
        <v>13</v>
      </c>
      <c r="C720" s="205">
        <v>0.2</v>
      </c>
      <c r="D720">
        <v>8</v>
      </c>
      <c r="E720" s="210">
        <v>0.02</v>
      </c>
      <c r="F720">
        <v>234</v>
      </c>
      <c r="G720" s="314">
        <v>168</v>
      </c>
      <c r="H720" s="436">
        <v>9.39</v>
      </c>
    </row>
    <row r="721" spans="1:8" x14ac:dyDescent="0.25">
      <c r="A721">
        <v>2337</v>
      </c>
      <c r="B721">
        <v>17</v>
      </c>
      <c r="C721" s="205">
        <v>0.15</v>
      </c>
      <c r="D721">
        <v>13</v>
      </c>
      <c r="E721" s="210">
        <v>0.03</v>
      </c>
      <c r="F721">
        <v>204</v>
      </c>
      <c r="G721" s="314">
        <v>120</v>
      </c>
      <c r="H721" s="436">
        <v>9.39</v>
      </c>
    </row>
    <row r="722" spans="1:8" x14ac:dyDescent="0.25">
      <c r="A722">
        <v>1106</v>
      </c>
      <c r="B722">
        <v>12</v>
      </c>
      <c r="C722" s="205">
        <v>0.2</v>
      </c>
      <c r="D722">
        <v>9</v>
      </c>
      <c r="E722" s="210">
        <v>2.5000000000000001E-2</v>
      </c>
      <c r="F722">
        <v>248</v>
      </c>
      <c r="G722" s="314">
        <v>162</v>
      </c>
      <c r="H722" s="436">
        <v>9.36</v>
      </c>
    </row>
    <row r="723" spans="1:8" x14ac:dyDescent="0.25">
      <c r="A723">
        <v>1818</v>
      </c>
      <c r="B723">
        <v>15</v>
      </c>
      <c r="C723" s="205">
        <v>0.15</v>
      </c>
      <c r="D723">
        <v>8</v>
      </c>
      <c r="E723" s="210">
        <v>0.03</v>
      </c>
      <c r="F723">
        <v>210</v>
      </c>
      <c r="G723" s="314">
        <v>137</v>
      </c>
      <c r="H723" s="436">
        <v>9.36</v>
      </c>
    </row>
    <row r="724" spans="1:8" x14ac:dyDescent="0.25">
      <c r="A724">
        <v>1228</v>
      </c>
      <c r="B724">
        <v>12</v>
      </c>
      <c r="C724" s="205">
        <v>0.35</v>
      </c>
      <c r="D724">
        <v>8</v>
      </c>
      <c r="E724" s="210">
        <v>0.02</v>
      </c>
      <c r="F724">
        <v>240</v>
      </c>
      <c r="G724" s="314">
        <v>173</v>
      </c>
      <c r="H724" s="436">
        <v>9.33</v>
      </c>
    </row>
    <row r="725" spans="1:8" x14ac:dyDescent="0.25">
      <c r="A725">
        <v>581</v>
      </c>
      <c r="B725">
        <v>10</v>
      </c>
      <c r="C725" s="205">
        <v>0.15</v>
      </c>
      <c r="D725">
        <v>16</v>
      </c>
      <c r="E725" s="210">
        <v>2.5000000000000001E-2</v>
      </c>
      <c r="F725">
        <v>253</v>
      </c>
      <c r="G725" s="314">
        <v>147</v>
      </c>
      <c r="H725" s="436">
        <v>9.31</v>
      </c>
    </row>
    <row r="726" spans="1:8" x14ac:dyDescent="0.25">
      <c r="A726">
        <v>1562</v>
      </c>
      <c r="B726">
        <v>14</v>
      </c>
      <c r="C726" s="205">
        <v>0.15</v>
      </c>
      <c r="D726">
        <v>7</v>
      </c>
      <c r="E726" s="210">
        <v>2.5000000000000001E-2</v>
      </c>
      <c r="F726">
        <v>213</v>
      </c>
      <c r="G726" s="314">
        <v>154</v>
      </c>
      <c r="H726" s="436">
        <v>9.3000000000000007</v>
      </c>
    </row>
    <row r="727" spans="1:8" x14ac:dyDescent="0.25">
      <c r="A727">
        <v>2658</v>
      </c>
      <c r="B727">
        <v>18</v>
      </c>
      <c r="C727" s="205">
        <v>0.25</v>
      </c>
      <c r="D727">
        <v>8</v>
      </c>
      <c r="E727" s="210">
        <v>0.03</v>
      </c>
      <c r="F727">
        <v>195</v>
      </c>
      <c r="G727" s="314">
        <v>133</v>
      </c>
      <c r="H727" s="436">
        <v>9.2899999999999991</v>
      </c>
    </row>
    <row r="728" spans="1:8" x14ac:dyDescent="0.25">
      <c r="A728">
        <v>584</v>
      </c>
      <c r="B728">
        <v>10</v>
      </c>
      <c r="C728" s="205">
        <v>0.15</v>
      </c>
      <c r="D728">
        <v>17</v>
      </c>
      <c r="E728" s="210">
        <v>2.5000000000000001E-2</v>
      </c>
      <c r="F728">
        <v>253</v>
      </c>
      <c r="G728" s="314">
        <v>143</v>
      </c>
      <c r="H728" s="436">
        <v>9.2799999999999994</v>
      </c>
    </row>
    <row r="729" spans="1:8" x14ac:dyDescent="0.25">
      <c r="A729">
        <v>1009</v>
      </c>
      <c r="B729">
        <v>12</v>
      </c>
      <c r="C729" s="205">
        <v>0.1</v>
      </c>
      <c r="D729">
        <v>5</v>
      </c>
      <c r="E729" s="210">
        <v>0.02</v>
      </c>
      <c r="F729">
        <v>223</v>
      </c>
      <c r="G729" s="314">
        <v>170</v>
      </c>
      <c r="H729" s="436">
        <v>9.24</v>
      </c>
    </row>
    <row r="730" spans="1:8" x14ac:dyDescent="0.25">
      <c r="A730">
        <v>642</v>
      </c>
      <c r="B730">
        <v>10</v>
      </c>
      <c r="C730" s="205">
        <v>0.25</v>
      </c>
      <c r="D730">
        <v>8</v>
      </c>
      <c r="E730" s="210">
        <v>0.03</v>
      </c>
      <c r="F730">
        <v>260</v>
      </c>
      <c r="G730" s="314">
        <v>174</v>
      </c>
      <c r="H730" s="436">
        <v>9.23</v>
      </c>
    </row>
    <row r="731" spans="1:8" x14ac:dyDescent="0.25">
      <c r="A731">
        <v>289</v>
      </c>
      <c r="B731">
        <v>9</v>
      </c>
      <c r="C731" s="205">
        <v>0.1</v>
      </c>
      <c r="D731">
        <v>17</v>
      </c>
      <c r="E731" s="210">
        <v>0.02</v>
      </c>
      <c r="F731">
        <v>262</v>
      </c>
      <c r="G731" s="314">
        <v>157</v>
      </c>
      <c r="H731" s="436">
        <v>9.2200000000000006</v>
      </c>
    </row>
    <row r="732" spans="1:8" x14ac:dyDescent="0.25">
      <c r="A732">
        <v>674</v>
      </c>
      <c r="B732">
        <v>10</v>
      </c>
      <c r="C732" s="205">
        <v>0.3</v>
      </c>
      <c r="D732">
        <v>5</v>
      </c>
      <c r="E732" s="210">
        <v>2.5000000000000001E-2</v>
      </c>
      <c r="F732">
        <v>267</v>
      </c>
      <c r="G732" s="314">
        <v>201</v>
      </c>
      <c r="H732" s="436">
        <v>9.2200000000000006</v>
      </c>
    </row>
    <row r="733" spans="1:8" x14ac:dyDescent="0.25">
      <c r="A733">
        <v>1096</v>
      </c>
      <c r="B733">
        <v>12</v>
      </c>
      <c r="C733" s="205">
        <v>0.2</v>
      </c>
      <c r="D733">
        <v>6</v>
      </c>
      <c r="E733" s="210">
        <v>0.02</v>
      </c>
      <c r="F733">
        <v>248</v>
      </c>
      <c r="G733" s="314">
        <v>177</v>
      </c>
      <c r="H733" s="436">
        <v>9.1999999999999993</v>
      </c>
    </row>
    <row r="734" spans="1:8" x14ac:dyDescent="0.25">
      <c r="A734">
        <v>1839</v>
      </c>
      <c r="B734">
        <v>15</v>
      </c>
      <c r="C734" s="205">
        <v>0.15</v>
      </c>
      <c r="D734">
        <v>15</v>
      </c>
      <c r="E734" s="210">
        <v>0.03</v>
      </c>
      <c r="F734">
        <v>210</v>
      </c>
      <c r="G734" s="314">
        <v>119</v>
      </c>
      <c r="H734" s="436">
        <v>9.18</v>
      </c>
    </row>
    <row r="735" spans="1:8" x14ac:dyDescent="0.25">
      <c r="A735">
        <v>285</v>
      </c>
      <c r="B735">
        <v>9</v>
      </c>
      <c r="C735" s="205">
        <v>0.1</v>
      </c>
      <c r="D735">
        <v>15</v>
      </c>
      <c r="E735" s="210">
        <v>0.03</v>
      </c>
      <c r="F735">
        <v>262</v>
      </c>
      <c r="G735" s="314">
        <v>141</v>
      </c>
      <c r="H735" s="436">
        <v>9.17</v>
      </c>
    </row>
    <row r="736" spans="1:8" x14ac:dyDescent="0.25">
      <c r="A736">
        <v>685</v>
      </c>
      <c r="B736">
        <v>10</v>
      </c>
      <c r="C736" s="205">
        <v>0.3</v>
      </c>
      <c r="D736">
        <v>9</v>
      </c>
      <c r="E736" s="210">
        <v>0.02</v>
      </c>
      <c r="F736">
        <v>267</v>
      </c>
      <c r="G736" s="314">
        <v>189</v>
      </c>
      <c r="H736" s="436">
        <v>9.17</v>
      </c>
    </row>
    <row r="737" spans="1:8" x14ac:dyDescent="0.25">
      <c r="A737">
        <v>1605</v>
      </c>
      <c r="B737">
        <v>14</v>
      </c>
      <c r="C737" s="205">
        <v>0.2</v>
      </c>
      <c r="D737">
        <v>7</v>
      </c>
      <c r="E737" s="210">
        <v>0.03</v>
      </c>
      <c r="F737">
        <v>225</v>
      </c>
      <c r="G737" s="314">
        <v>149</v>
      </c>
      <c r="H737" s="436">
        <v>9.17</v>
      </c>
    </row>
    <row r="738" spans="1:8" x14ac:dyDescent="0.25">
      <c r="A738">
        <v>1305</v>
      </c>
      <c r="B738">
        <v>13</v>
      </c>
      <c r="C738" s="205">
        <v>0.15</v>
      </c>
      <c r="D738">
        <v>5</v>
      </c>
      <c r="E738" s="210">
        <v>0.03</v>
      </c>
      <c r="F738">
        <v>219</v>
      </c>
      <c r="G738" s="314">
        <v>164</v>
      </c>
      <c r="H738" s="436">
        <v>9.16</v>
      </c>
    </row>
    <row r="739" spans="1:8" x14ac:dyDescent="0.25">
      <c r="A739">
        <v>2408</v>
      </c>
      <c r="B739">
        <v>17</v>
      </c>
      <c r="C739" s="205">
        <v>0.25</v>
      </c>
      <c r="D739">
        <v>9</v>
      </c>
      <c r="E739" s="210">
        <v>2.5000000000000001E-2</v>
      </c>
      <c r="F739">
        <v>201</v>
      </c>
      <c r="G739" s="314">
        <v>142</v>
      </c>
      <c r="H739" s="436">
        <v>9.16</v>
      </c>
    </row>
    <row r="740" spans="1:8" x14ac:dyDescent="0.25">
      <c r="A740">
        <v>1122</v>
      </c>
      <c r="B740">
        <v>12</v>
      </c>
      <c r="C740" s="205">
        <v>0.2</v>
      </c>
      <c r="D740">
        <v>14</v>
      </c>
      <c r="E740" s="210">
        <v>0.03</v>
      </c>
      <c r="F740">
        <v>248</v>
      </c>
      <c r="G740" s="314">
        <v>135</v>
      </c>
      <c r="H740" s="436">
        <v>9.15</v>
      </c>
    </row>
    <row r="741" spans="1:8" x14ac:dyDescent="0.25">
      <c r="A741">
        <v>2650</v>
      </c>
      <c r="B741">
        <v>18</v>
      </c>
      <c r="C741" s="205">
        <v>0.25</v>
      </c>
      <c r="D741">
        <v>6</v>
      </c>
      <c r="E741" s="210">
        <v>0.02</v>
      </c>
      <c r="F741">
        <v>195</v>
      </c>
      <c r="G741" s="314">
        <v>149</v>
      </c>
      <c r="H741" s="436">
        <v>9.14</v>
      </c>
    </row>
    <row r="742" spans="1:8" x14ac:dyDescent="0.25">
      <c r="A742">
        <v>1064</v>
      </c>
      <c r="B742">
        <v>12</v>
      </c>
      <c r="C742" s="205">
        <v>0.15</v>
      </c>
      <c r="D742">
        <v>9</v>
      </c>
      <c r="E742" s="210">
        <v>2.5000000000000001E-2</v>
      </c>
      <c r="F742">
        <v>230</v>
      </c>
      <c r="G742" s="314">
        <v>153</v>
      </c>
      <c r="H742" s="436">
        <v>9.07</v>
      </c>
    </row>
    <row r="743" spans="1:8" x14ac:dyDescent="0.25">
      <c r="A743">
        <v>1306</v>
      </c>
      <c r="B743">
        <v>13</v>
      </c>
      <c r="C743" s="205">
        <v>0.15</v>
      </c>
      <c r="D743">
        <v>6</v>
      </c>
      <c r="E743" s="210">
        <v>0.02</v>
      </c>
      <c r="F743">
        <v>219</v>
      </c>
      <c r="G743" s="314">
        <v>163</v>
      </c>
      <c r="H743" s="436">
        <v>9.07</v>
      </c>
    </row>
    <row r="744" spans="1:8" x14ac:dyDescent="0.25">
      <c r="A744">
        <v>1855</v>
      </c>
      <c r="B744">
        <v>15</v>
      </c>
      <c r="C744" s="205">
        <v>0.2</v>
      </c>
      <c r="D744">
        <v>7</v>
      </c>
      <c r="E744" s="210">
        <v>0.02</v>
      </c>
      <c r="F744">
        <v>216</v>
      </c>
      <c r="G744" s="314">
        <v>153</v>
      </c>
      <c r="H744" s="436">
        <v>9.0399999999999991</v>
      </c>
    </row>
    <row r="745" spans="1:8" x14ac:dyDescent="0.25">
      <c r="A745">
        <v>2340</v>
      </c>
      <c r="B745">
        <v>17</v>
      </c>
      <c r="C745" s="205">
        <v>0.15</v>
      </c>
      <c r="D745">
        <v>14</v>
      </c>
      <c r="E745" s="210">
        <v>0.03</v>
      </c>
      <c r="F745">
        <v>204</v>
      </c>
      <c r="G745" s="314">
        <v>117</v>
      </c>
      <c r="H745" s="436">
        <v>9.0299999999999994</v>
      </c>
    </row>
    <row r="746" spans="1:8" x14ac:dyDescent="0.25">
      <c r="A746">
        <v>1638</v>
      </c>
      <c r="B746">
        <v>14</v>
      </c>
      <c r="C746" s="205">
        <v>0.2</v>
      </c>
      <c r="D746">
        <v>18</v>
      </c>
      <c r="E746" s="210">
        <v>0.03</v>
      </c>
      <c r="F746">
        <v>225</v>
      </c>
      <c r="G746" s="314">
        <v>120</v>
      </c>
      <c r="H746" s="436">
        <v>9.01</v>
      </c>
    </row>
    <row r="747" spans="1:8" x14ac:dyDescent="0.25">
      <c r="A747">
        <v>1186</v>
      </c>
      <c r="B747">
        <v>12</v>
      </c>
      <c r="C747" s="205">
        <v>0.3</v>
      </c>
      <c r="D747">
        <v>8</v>
      </c>
      <c r="E747" s="210">
        <v>0.02</v>
      </c>
      <c r="F747">
        <v>235</v>
      </c>
      <c r="G747" s="314">
        <v>167</v>
      </c>
      <c r="H747" s="436">
        <v>8.99</v>
      </c>
    </row>
    <row r="748" spans="1:8" x14ac:dyDescent="0.25">
      <c r="A748">
        <v>2618</v>
      </c>
      <c r="B748">
        <v>18</v>
      </c>
      <c r="C748" s="205">
        <v>0.2</v>
      </c>
      <c r="D748">
        <v>9</v>
      </c>
      <c r="E748" s="210">
        <v>2.5000000000000001E-2</v>
      </c>
      <c r="F748">
        <v>203</v>
      </c>
      <c r="G748" s="314">
        <v>132</v>
      </c>
      <c r="H748" s="436">
        <v>8.99</v>
      </c>
    </row>
    <row r="749" spans="1:8" x14ac:dyDescent="0.25">
      <c r="A749">
        <v>1563</v>
      </c>
      <c r="B749">
        <v>14</v>
      </c>
      <c r="C749" s="205">
        <v>0.15</v>
      </c>
      <c r="D749">
        <v>7</v>
      </c>
      <c r="E749" s="210">
        <v>0.03</v>
      </c>
      <c r="F749">
        <v>213</v>
      </c>
      <c r="G749" s="314">
        <v>149</v>
      </c>
      <c r="H749" s="436">
        <v>8.9600000000000009</v>
      </c>
    </row>
    <row r="750" spans="1:8" x14ac:dyDescent="0.25">
      <c r="A750">
        <v>854</v>
      </c>
      <c r="B750">
        <v>11</v>
      </c>
      <c r="C750" s="205">
        <v>0.2</v>
      </c>
      <c r="D750">
        <v>9</v>
      </c>
      <c r="E750" s="210">
        <v>2.5000000000000001E-2</v>
      </c>
      <c r="F750">
        <v>256</v>
      </c>
      <c r="G750" s="314">
        <v>166</v>
      </c>
      <c r="H750" s="436">
        <v>8.9499999999999993</v>
      </c>
    </row>
    <row r="751" spans="1:8" x14ac:dyDescent="0.25">
      <c r="A751">
        <v>1845</v>
      </c>
      <c r="B751">
        <v>15</v>
      </c>
      <c r="C751" s="205">
        <v>0.15</v>
      </c>
      <c r="D751">
        <v>17</v>
      </c>
      <c r="E751" s="210">
        <v>0.03</v>
      </c>
      <c r="F751">
        <v>210</v>
      </c>
      <c r="G751" s="314">
        <v>113</v>
      </c>
      <c r="H751" s="436">
        <v>8.92</v>
      </c>
    </row>
    <row r="752" spans="1:8" x14ac:dyDescent="0.25">
      <c r="A752">
        <v>2365</v>
      </c>
      <c r="B752">
        <v>17</v>
      </c>
      <c r="C752" s="205">
        <v>0.2</v>
      </c>
      <c r="D752">
        <v>9</v>
      </c>
      <c r="E752" s="210">
        <v>0.02</v>
      </c>
      <c r="F752">
        <v>209</v>
      </c>
      <c r="G752" s="314">
        <v>145</v>
      </c>
      <c r="H752" s="436">
        <v>8.92</v>
      </c>
    </row>
    <row r="753" spans="1:8" x14ac:dyDescent="0.25">
      <c r="A753">
        <v>2339</v>
      </c>
      <c r="B753">
        <v>17</v>
      </c>
      <c r="C753" s="205">
        <v>0.15</v>
      </c>
      <c r="D753">
        <v>14</v>
      </c>
      <c r="E753" s="210">
        <v>2.5000000000000001E-2</v>
      </c>
      <c r="F753">
        <v>204</v>
      </c>
      <c r="G753" s="314">
        <v>124</v>
      </c>
      <c r="H753" s="436">
        <v>8.91</v>
      </c>
    </row>
    <row r="754" spans="1:8" x14ac:dyDescent="0.25">
      <c r="A754">
        <v>686</v>
      </c>
      <c r="B754">
        <v>10</v>
      </c>
      <c r="C754" s="205">
        <v>0.3</v>
      </c>
      <c r="D754">
        <v>9</v>
      </c>
      <c r="E754" s="210">
        <v>2.5000000000000001E-2</v>
      </c>
      <c r="F754">
        <v>267</v>
      </c>
      <c r="G754" s="314">
        <v>181</v>
      </c>
      <c r="H754" s="436">
        <v>8.9</v>
      </c>
    </row>
    <row r="755" spans="1:8" x14ac:dyDescent="0.25">
      <c r="A755">
        <v>1307</v>
      </c>
      <c r="B755">
        <v>13</v>
      </c>
      <c r="C755" s="205">
        <v>0.15</v>
      </c>
      <c r="D755">
        <v>6</v>
      </c>
      <c r="E755" s="210">
        <v>2.5000000000000001E-2</v>
      </c>
      <c r="F755">
        <v>219</v>
      </c>
      <c r="G755" s="314">
        <v>161</v>
      </c>
      <c r="H755" s="436">
        <v>8.9</v>
      </c>
    </row>
    <row r="756" spans="1:8" x14ac:dyDescent="0.25">
      <c r="A756">
        <v>596</v>
      </c>
      <c r="B756">
        <v>10</v>
      </c>
      <c r="C756" s="205">
        <v>0.2</v>
      </c>
      <c r="D756">
        <v>7</v>
      </c>
      <c r="E756" s="210">
        <v>2.5000000000000001E-2</v>
      </c>
      <c r="F756">
        <v>265</v>
      </c>
      <c r="G756" s="314">
        <v>182</v>
      </c>
      <c r="H756" s="436">
        <v>8.89</v>
      </c>
    </row>
    <row r="757" spans="1:8" x14ac:dyDescent="0.25">
      <c r="A757">
        <v>73</v>
      </c>
      <c r="B757">
        <v>8</v>
      </c>
      <c r="C757" s="205">
        <v>0.15</v>
      </c>
      <c r="D757">
        <v>15</v>
      </c>
      <c r="E757" s="210">
        <v>0.02</v>
      </c>
      <c r="F757">
        <v>299</v>
      </c>
      <c r="G757" s="314">
        <v>173</v>
      </c>
      <c r="H757" s="436">
        <v>8.86</v>
      </c>
    </row>
    <row r="758" spans="1:8" x14ac:dyDescent="0.25">
      <c r="A758">
        <v>598</v>
      </c>
      <c r="B758">
        <v>10</v>
      </c>
      <c r="C758" s="205">
        <v>0.2</v>
      </c>
      <c r="D758">
        <v>8</v>
      </c>
      <c r="E758" s="210">
        <v>0.02</v>
      </c>
      <c r="F758">
        <v>265</v>
      </c>
      <c r="G758" s="314">
        <v>183</v>
      </c>
      <c r="H758" s="436">
        <v>8.86</v>
      </c>
    </row>
    <row r="759" spans="1:8" x14ac:dyDescent="0.25">
      <c r="A759">
        <v>261</v>
      </c>
      <c r="B759">
        <v>9</v>
      </c>
      <c r="C759" s="205">
        <v>0.1</v>
      </c>
      <c r="D759">
        <v>7</v>
      </c>
      <c r="E759" s="210">
        <v>0.03</v>
      </c>
      <c r="F759">
        <v>262</v>
      </c>
      <c r="G759" s="314">
        <v>179</v>
      </c>
      <c r="H759" s="436">
        <v>8.82</v>
      </c>
    </row>
    <row r="760" spans="1:8" x14ac:dyDescent="0.25">
      <c r="A760">
        <v>599</v>
      </c>
      <c r="B760">
        <v>10</v>
      </c>
      <c r="C760" s="205">
        <v>0.2</v>
      </c>
      <c r="D760">
        <v>8</v>
      </c>
      <c r="E760" s="210">
        <v>2.5000000000000001E-2</v>
      </c>
      <c r="F760">
        <v>265</v>
      </c>
      <c r="G760" s="314">
        <v>176</v>
      </c>
      <c r="H760" s="436">
        <v>8.82</v>
      </c>
    </row>
    <row r="761" spans="1:8" x14ac:dyDescent="0.25">
      <c r="A761">
        <v>2701</v>
      </c>
      <c r="B761">
        <v>18</v>
      </c>
      <c r="C761" s="205">
        <v>0.3</v>
      </c>
      <c r="D761">
        <v>9</v>
      </c>
      <c r="E761" s="210">
        <v>0.02</v>
      </c>
      <c r="F761">
        <v>201</v>
      </c>
      <c r="G761" s="314">
        <v>146</v>
      </c>
      <c r="H761" s="436">
        <v>8.82</v>
      </c>
    </row>
    <row r="762" spans="1:8" x14ac:dyDescent="0.25">
      <c r="A762">
        <v>45</v>
      </c>
      <c r="B762">
        <v>8</v>
      </c>
      <c r="C762" s="205">
        <v>0.15</v>
      </c>
      <c r="D762">
        <v>5</v>
      </c>
      <c r="E762" s="210">
        <v>0.03</v>
      </c>
      <c r="F762">
        <v>299</v>
      </c>
      <c r="G762" s="314">
        <v>212</v>
      </c>
      <c r="H762" s="436">
        <v>8.81</v>
      </c>
    </row>
    <row r="763" spans="1:8" x14ac:dyDescent="0.25">
      <c r="A763">
        <v>597</v>
      </c>
      <c r="B763">
        <v>10</v>
      </c>
      <c r="C763" s="205">
        <v>0.2</v>
      </c>
      <c r="D763">
        <v>7</v>
      </c>
      <c r="E763" s="210">
        <v>0.03</v>
      </c>
      <c r="F763">
        <v>265</v>
      </c>
      <c r="G763" s="314">
        <v>178</v>
      </c>
      <c r="H763" s="436">
        <v>8.8000000000000007</v>
      </c>
    </row>
    <row r="764" spans="1:8" x14ac:dyDescent="0.25">
      <c r="A764">
        <v>75</v>
      </c>
      <c r="B764">
        <v>8</v>
      </c>
      <c r="C764" s="205">
        <v>0.15</v>
      </c>
      <c r="D764">
        <v>15</v>
      </c>
      <c r="E764" s="210">
        <v>0.03</v>
      </c>
      <c r="F764">
        <v>299</v>
      </c>
      <c r="G764" s="314">
        <v>150</v>
      </c>
      <c r="H764" s="436">
        <v>8.7899999999999991</v>
      </c>
    </row>
    <row r="765" spans="1:8" x14ac:dyDescent="0.25">
      <c r="A765">
        <v>2359</v>
      </c>
      <c r="B765">
        <v>17</v>
      </c>
      <c r="C765" s="205">
        <v>0.2</v>
      </c>
      <c r="D765">
        <v>7</v>
      </c>
      <c r="E765" s="210">
        <v>0.02</v>
      </c>
      <c r="F765">
        <v>209</v>
      </c>
      <c r="G765" s="314">
        <v>146</v>
      </c>
      <c r="H765" s="436">
        <v>8.7799999999999994</v>
      </c>
    </row>
    <row r="766" spans="1:8" x14ac:dyDescent="0.25">
      <c r="A766">
        <v>2403</v>
      </c>
      <c r="B766">
        <v>17</v>
      </c>
      <c r="C766" s="205">
        <v>0.25</v>
      </c>
      <c r="D766">
        <v>7</v>
      </c>
      <c r="E766" s="210">
        <v>0.03</v>
      </c>
      <c r="F766">
        <v>201</v>
      </c>
      <c r="G766" s="314">
        <v>139</v>
      </c>
      <c r="H766" s="436">
        <v>8.76</v>
      </c>
    </row>
    <row r="767" spans="1:8" x14ac:dyDescent="0.25">
      <c r="A767">
        <v>44</v>
      </c>
      <c r="B767">
        <v>8</v>
      </c>
      <c r="C767" s="205">
        <v>0.15</v>
      </c>
      <c r="D767">
        <v>5</v>
      </c>
      <c r="E767" s="210">
        <v>2.5000000000000001E-2</v>
      </c>
      <c r="F767">
        <v>299</v>
      </c>
      <c r="G767" s="314">
        <v>216</v>
      </c>
      <c r="H767" s="436">
        <v>8.74</v>
      </c>
    </row>
    <row r="768" spans="1:8" x14ac:dyDescent="0.25">
      <c r="A768">
        <v>2574</v>
      </c>
      <c r="B768">
        <v>18</v>
      </c>
      <c r="C768" s="205">
        <v>0.15</v>
      </c>
      <c r="D768">
        <v>8</v>
      </c>
      <c r="E768" s="210">
        <v>0.03</v>
      </c>
      <c r="F768">
        <v>201</v>
      </c>
      <c r="G768" s="314">
        <v>128</v>
      </c>
      <c r="H768" s="436">
        <v>8.74</v>
      </c>
    </row>
    <row r="769" spans="1:8" x14ac:dyDescent="0.25">
      <c r="A769">
        <v>2440</v>
      </c>
      <c r="B769">
        <v>17</v>
      </c>
      <c r="C769" s="205">
        <v>0.3</v>
      </c>
      <c r="D769">
        <v>6</v>
      </c>
      <c r="E769" s="210">
        <v>0.02</v>
      </c>
      <c r="F769">
        <v>203</v>
      </c>
      <c r="G769" s="314">
        <v>157</v>
      </c>
      <c r="H769" s="436">
        <v>8.7200000000000006</v>
      </c>
    </row>
    <row r="770" spans="1:8" x14ac:dyDescent="0.25">
      <c r="A770">
        <v>2698</v>
      </c>
      <c r="B770">
        <v>18</v>
      </c>
      <c r="C770" s="205">
        <v>0.3</v>
      </c>
      <c r="D770">
        <v>8</v>
      </c>
      <c r="E770" s="210">
        <v>0.02</v>
      </c>
      <c r="F770">
        <v>201</v>
      </c>
      <c r="G770" s="314">
        <v>149</v>
      </c>
      <c r="H770" s="436">
        <v>8.7200000000000006</v>
      </c>
    </row>
    <row r="771" spans="1:8" x14ac:dyDescent="0.25">
      <c r="A771">
        <v>1859</v>
      </c>
      <c r="B771">
        <v>15</v>
      </c>
      <c r="C771" s="205">
        <v>0.2</v>
      </c>
      <c r="D771">
        <v>8</v>
      </c>
      <c r="E771" s="210">
        <v>2.5000000000000001E-2</v>
      </c>
      <c r="F771">
        <v>216</v>
      </c>
      <c r="G771" s="314">
        <v>145</v>
      </c>
      <c r="H771" s="436">
        <v>8.7100000000000009</v>
      </c>
    </row>
    <row r="772" spans="1:8" x14ac:dyDescent="0.25">
      <c r="A772">
        <v>2219</v>
      </c>
      <c r="B772">
        <v>16</v>
      </c>
      <c r="C772" s="205">
        <v>0.3</v>
      </c>
      <c r="D772">
        <v>16</v>
      </c>
      <c r="E772" s="210">
        <v>2.5000000000000001E-2</v>
      </c>
      <c r="F772">
        <v>212</v>
      </c>
      <c r="G772" s="314">
        <v>124</v>
      </c>
      <c r="H772" s="436">
        <v>8.6999999999999993</v>
      </c>
    </row>
    <row r="773" spans="1:8" x14ac:dyDescent="0.25">
      <c r="A773">
        <v>807</v>
      </c>
      <c r="B773">
        <v>11</v>
      </c>
      <c r="C773" s="205">
        <v>0.15</v>
      </c>
      <c r="D773">
        <v>7</v>
      </c>
      <c r="E773" s="210">
        <v>0.03</v>
      </c>
      <c r="F773">
        <v>240</v>
      </c>
      <c r="G773" s="314">
        <v>163</v>
      </c>
      <c r="H773" s="436">
        <v>8.68</v>
      </c>
    </row>
    <row r="774" spans="1:8" x14ac:dyDescent="0.25">
      <c r="A774">
        <v>2651</v>
      </c>
      <c r="B774">
        <v>18</v>
      </c>
      <c r="C774" s="205">
        <v>0.25</v>
      </c>
      <c r="D774">
        <v>6</v>
      </c>
      <c r="E774" s="210">
        <v>2.5000000000000001E-2</v>
      </c>
      <c r="F774">
        <v>195</v>
      </c>
      <c r="G774" s="314">
        <v>145</v>
      </c>
      <c r="H774" s="436">
        <v>8.68</v>
      </c>
    </row>
    <row r="775" spans="1:8" x14ac:dyDescent="0.25">
      <c r="A775">
        <v>1120</v>
      </c>
      <c r="B775">
        <v>12</v>
      </c>
      <c r="C775" s="205">
        <v>0.2</v>
      </c>
      <c r="D775">
        <v>14</v>
      </c>
      <c r="E775" s="210">
        <v>0.02</v>
      </c>
      <c r="F775">
        <v>248</v>
      </c>
      <c r="G775" s="314">
        <v>160</v>
      </c>
      <c r="H775" s="436">
        <v>8.67</v>
      </c>
    </row>
    <row r="776" spans="1:8" x14ac:dyDescent="0.25">
      <c r="A776">
        <v>1144</v>
      </c>
      <c r="B776">
        <v>12</v>
      </c>
      <c r="C776" s="205">
        <v>0.25</v>
      </c>
      <c r="D776">
        <v>8</v>
      </c>
      <c r="E776" s="210">
        <v>0.02</v>
      </c>
      <c r="F776">
        <v>229</v>
      </c>
      <c r="G776" s="314">
        <v>166</v>
      </c>
      <c r="H776" s="436">
        <v>8.67</v>
      </c>
    </row>
    <row r="777" spans="1:8" x14ac:dyDescent="0.25">
      <c r="A777">
        <v>1861</v>
      </c>
      <c r="B777">
        <v>15</v>
      </c>
      <c r="C777" s="205">
        <v>0.2</v>
      </c>
      <c r="D777">
        <v>9</v>
      </c>
      <c r="E777" s="210">
        <v>0.02</v>
      </c>
      <c r="F777">
        <v>216</v>
      </c>
      <c r="G777" s="314">
        <v>152</v>
      </c>
      <c r="H777" s="436">
        <v>8.67</v>
      </c>
    </row>
    <row r="778" spans="1:8" x14ac:dyDescent="0.25">
      <c r="A778">
        <v>895</v>
      </c>
      <c r="B778">
        <v>11</v>
      </c>
      <c r="C778" s="205">
        <v>0.25</v>
      </c>
      <c r="D778">
        <v>9</v>
      </c>
      <c r="E778" s="210">
        <v>0.02</v>
      </c>
      <c r="F778">
        <v>242</v>
      </c>
      <c r="G778" s="314">
        <v>170</v>
      </c>
      <c r="H778" s="436">
        <v>8.64</v>
      </c>
    </row>
    <row r="779" spans="1:8" x14ac:dyDescent="0.25">
      <c r="A779">
        <v>2240</v>
      </c>
      <c r="B779">
        <v>16</v>
      </c>
      <c r="C779" s="205">
        <v>0.35</v>
      </c>
      <c r="D779">
        <v>9</v>
      </c>
      <c r="E779" s="210">
        <v>2.5000000000000001E-2</v>
      </c>
      <c r="F779">
        <v>203</v>
      </c>
      <c r="G779" s="314">
        <v>140</v>
      </c>
      <c r="H779" s="436">
        <v>8.6300000000000008</v>
      </c>
    </row>
    <row r="780" spans="1:8" x14ac:dyDescent="0.25">
      <c r="A780">
        <v>1385</v>
      </c>
      <c r="B780">
        <v>13</v>
      </c>
      <c r="C780" s="205">
        <v>0.2</v>
      </c>
      <c r="D780">
        <v>18</v>
      </c>
      <c r="E780" s="210">
        <v>2.5000000000000001E-2</v>
      </c>
      <c r="F780">
        <v>234</v>
      </c>
      <c r="G780" s="314">
        <v>137</v>
      </c>
      <c r="H780" s="436">
        <v>8.6199999999999992</v>
      </c>
    </row>
    <row r="781" spans="1:8" x14ac:dyDescent="0.25">
      <c r="A781">
        <v>2488</v>
      </c>
      <c r="B781">
        <v>17</v>
      </c>
      <c r="C781" s="205">
        <v>0.35</v>
      </c>
      <c r="D781">
        <v>8</v>
      </c>
      <c r="E781" s="210">
        <v>0.02</v>
      </c>
      <c r="F781">
        <v>204</v>
      </c>
      <c r="G781" s="314">
        <v>154</v>
      </c>
      <c r="H781" s="436">
        <v>8.6199999999999992</v>
      </c>
    </row>
    <row r="782" spans="1:8" x14ac:dyDescent="0.25">
      <c r="A782">
        <v>1890</v>
      </c>
      <c r="B782">
        <v>15</v>
      </c>
      <c r="C782" s="205">
        <v>0.2</v>
      </c>
      <c r="D782">
        <v>18</v>
      </c>
      <c r="E782" s="210">
        <v>0.03</v>
      </c>
      <c r="F782">
        <v>216</v>
      </c>
      <c r="G782" s="314">
        <v>113</v>
      </c>
      <c r="H782" s="436">
        <v>8.59</v>
      </c>
    </row>
    <row r="783" spans="1:8" x14ac:dyDescent="0.25">
      <c r="A783">
        <v>1817</v>
      </c>
      <c r="B783">
        <v>15</v>
      </c>
      <c r="C783" s="205">
        <v>0.15</v>
      </c>
      <c r="D783">
        <v>8</v>
      </c>
      <c r="E783" s="210">
        <v>2.5000000000000001E-2</v>
      </c>
      <c r="F783">
        <v>210</v>
      </c>
      <c r="G783" s="314">
        <v>143</v>
      </c>
      <c r="H783" s="436">
        <v>8.58</v>
      </c>
    </row>
    <row r="784" spans="1:8" x14ac:dyDescent="0.25">
      <c r="A784">
        <v>1080</v>
      </c>
      <c r="B784">
        <v>12</v>
      </c>
      <c r="C784" s="205">
        <v>0.15</v>
      </c>
      <c r="D784">
        <v>14</v>
      </c>
      <c r="E784" s="210">
        <v>0.03</v>
      </c>
      <c r="F784">
        <v>230</v>
      </c>
      <c r="G784" s="314">
        <v>133</v>
      </c>
      <c r="H784" s="436">
        <v>8.5500000000000007</v>
      </c>
    </row>
    <row r="785" spans="1:8" x14ac:dyDescent="0.25">
      <c r="A785">
        <v>1350</v>
      </c>
      <c r="B785">
        <v>13</v>
      </c>
      <c r="C785" s="205">
        <v>0.2</v>
      </c>
      <c r="D785">
        <v>6</v>
      </c>
      <c r="E785" s="210">
        <v>0.03</v>
      </c>
      <c r="F785">
        <v>234</v>
      </c>
      <c r="G785" s="314">
        <v>162</v>
      </c>
      <c r="H785" s="436">
        <v>8.5500000000000007</v>
      </c>
    </row>
    <row r="786" spans="1:8" x14ac:dyDescent="0.25">
      <c r="A786">
        <v>1645</v>
      </c>
      <c r="B786">
        <v>14</v>
      </c>
      <c r="C786" s="205">
        <v>0.25</v>
      </c>
      <c r="D786">
        <v>7</v>
      </c>
      <c r="E786" s="210">
        <v>0.02</v>
      </c>
      <c r="F786">
        <v>212</v>
      </c>
      <c r="G786" s="314">
        <v>157</v>
      </c>
      <c r="H786" s="436">
        <v>8.5500000000000007</v>
      </c>
    </row>
    <row r="787" spans="1:8" x14ac:dyDescent="0.25">
      <c r="A787">
        <v>324</v>
      </c>
      <c r="B787">
        <v>9</v>
      </c>
      <c r="C787" s="205">
        <v>0.15</v>
      </c>
      <c r="D787">
        <v>14</v>
      </c>
      <c r="E787" s="210">
        <v>0.03</v>
      </c>
      <c r="F787">
        <v>271</v>
      </c>
      <c r="G787" s="314">
        <v>153</v>
      </c>
      <c r="H787" s="436">
        <v>8.5399999999999991</v>
      </c>
    </row>
    <row r="788" spans="1:8" x14ac:dyDescent="0.25">
      <c r="A788">
        <v>2400</v>
      </c>
      <c r="B788">
        <v>17</v>
      </c>
      <c r="C788" s="205">
        <v>0.25</v>
      </c>
      <c r="D788">
        <v>6</v>
      </c>
      <c r="E788" s="210">
        <v>0.03</v>
      </c>
      <c r="F788">
        <v>201</v>
      </c>
      <c r="G788" s="314">
        <v>142</v>
      </c>
      <c r="H788" s="436">
        <v>8.52</v>
      </c>
    </row>
    <row r="789" spans="1:8" x14ac:dyDescent="0.25">
      <c r="A789">
        <v>1399</v>
      </c>
      <c r="B789">
        <v>13</v>
      </c>
      <c r="C789" s="205">
        <v>0.25</v>
      </c>
      <c r="D789">
        <v>9</v>
      </c>
      <c r="E789" s="210">
        <v>0.02</v>
      </c>
      <c r="F789">
        <v>221</v>
      </c>
      <c r="G789" s="314">
        <v>158</v>
      </c>
      <c r="H789" s="436">
        <v>8.49</v>
      </c>
    </row>
    <row r="790" spans="1:8" x14ac:dyDescent="0.25">
      <c r="A790">
        <v>1679</v>
      </c>
      <c r="B790">
        <v>14</v>
      </c>
      <c r="C790" s="205">
        <v>0.25</v>
      </c>
      <c r="D790">
        <v>18</v>
      </c>
      <c r="E790" s="210">
        <v>2.5000000000000001E-2</v>
      </c>
      <c r="F790">
        <v>212</v>
      </c>
      <c r="G790" s="314">
        <v>131</v>
      </c>
      <c r="H790" s="436">
        <v>8.49</v>
      </c>
    </row>
    <row r="791" spans="1:8" x14ac:dyDescent="0.25">
      <c r="A791">
        <v>626</v>
      </c>
      <c r="B791">
        <v>10</v>
      </c>
      <c r="C791" s="205">
        <v>0.2</v>
      </c>
      <c r="D791">
        <v>17</v>
      </c>
      <c r="E791" s="210">
        <v>2.5000000000000001E-2</v>
      </c>
      <c r="F791">
        <v>265</v>
      </c>
      <c r="G791" s="314">
        <v>145</v>
      </c>
      <c r="H791" s="436">
        <v>8.48</v>
      </c>
    </row>
    <row r="792" spans="1:8" x14ac:dyDescent="0.25">
      <c r="A792">
        <v>2336</v>
      </c>
      <c r="B792">
        <v>17</v>
      </c>
      <c r="C792" s="205">
        <v>0.15</v>
      </c>
      <c r="D792">
        <v>13</v>
      </c>
      <c r="E792" s="210">
        <v>2.5000000000000001E-2</v>
      </c>
      <c r="F792">
        <v>204</v>
      </c>
      <c r="G792" s="314">
        <v>126</v>
      </c>
      <c r="H792" s="436">
        <v>8.48</v>
      </c>
    </row>
    <row r="793" spans="1:8" x14ac:dyDescent="0.25">
      <c r="A793">
        <v>107</v>
      </c>
      <c r="B793">
        <v>8</v>
      </c>
      <c r="C793" s="205">
        <v>0.2</v>
      </c>
      <c r="D793">
        <v>12</v>
      </c>
      <c r="E793" s="210">
        <v>2.5000000000000001E-2</v>
      </c>
      <c r="F793">
        <v>304</v>
      </c>
      <c r="G793" s="314">
        <v>177</v>
      </c>
      <c r="H793" s="436">
        <v>8.4700000000000006</v>
      </c>
    </row>
    <row r="794" spans="1:8" x14ac:dyDescent="0.25">
      <c r="A794">
        <v>2398</v>
      </c>
      <c r="B794">
        <v>17</v>
      </c>
      <c r="C794" s="205">
        <v>0.25</v>
      </c>
      <c r="D794">
        <v>6</v>
      </c>
      <c r="E794" s="210">
        <v>0.02</v>
      </c>
      <c r="F794">
        <v>201</v>
      </c>
      <c r="G794" s="314">
        <v>152</v>
      </c>
      <c r="H794" s="436">
        <v>8.4600000000000009</v>
      </c>
    </row>
    <row r="795" spans="1:8" x14ac:dyDescent="0.25">
      <c r="A795">
        <v>2653</v>
      </c>
      <c r="B795">
        <v>18</v>
      </c>
      <c r="C795" s="205">
        <v>0.25</v>
      </c>
      <c r="D795">
        <v>7</v>
      </c>
      <c r="E795" s="210">
        <v>0.02</v>
      </c>
      <c r="F795">
        <v>195</v>
      </c>
      <c r="G795" s="314">
        <v>146</v>
      </c>
      <c r="H795" s="436">
        <v>8.4499999999999993</v>
      </c>
    </row>
    <row r="796" spans="1:8" x14ac:dyDescent="0.25">
      <c r="A796">
        <v>934</v>
      </c>
      <c r="B796">
        <v>11</v>
      </c>
      <c r="C796" s="205">
        <v>0.3</v>
      </c>
      <c r="D796">
        <v>8</v>
      </c>
      <c r="E796" s="210">
        <v>0.02</v>
      </c>
      <c r="F796">
        <v>246</v>
      </c>
      <c r="G796" s="314">
        <v>175</v>
      </c>
      <c r="H796" s="436">
        <v>8.44</v>
      </c>
    </row>
    <row r="797" spans="1:8" x14ac:dyDescent="0.25">
      <c r="A797">
        <v>684</v>
      </c>
      <c r="B797">
        <v>10</v>
      </c>
      <c r="C797" s="205">
        <v>0.3</v>
      </c>
      <c r="D797">
        <v>8</v>
      </c>
      <c r="E797" s="210">
        <v>0.03</v>
      </c>
      <c r="F797">
        <v>267</v>
      </c>
      <c r="G797" s="314">
        <v>181</v>
      </c>
      <c r="H797" s="436">
        <v>8.41</v>
      </c>
    </row>
    <row r="798" spans="1:8" x14ac:dyDescent="0.25">
      <c r="A798">
        <v>1189</v>
      </c>
      <c r="B798">
        <v>12</v>
      </c>
      <c r="C798" s="205">
        <v>0.3</v>
      </c>
      <c r="D798">
        <v>9</v>
      </c>
      <c r="E798" s="210">
        <v>0.02</v>
      </c>
      <c r="F798">
        <v>235</v>
      </c>
      <c r="G798" s="314">
        <v>164</v>
      </c>
      <c r="H798" s="436">
        <v>8.39</v>
      </c>
    </row>
    <row r="799" spans="1:8" x14ac:dyDescent="0.25">
      <c r="A799">
        <v>897</v>
      </c>
      <c r="B799">
        <v>11</v>
      </c>
      <c r="C799" s="205">
        <v>0.25</v>
      </c>
      <c r="D799">
        <v>9</v>
      </c>
      <c r="E799" s="210">
        <v>0.03</v>
      </c>
      <c r="F799">
        <v>242</v>
      </c>
      <c r="G799" s="314">
        <v>158</v>
      </c>
      <c r="H799" s="436">
        <v>8.3800000000000008</v>
      </c>
    </row>
    <row r="800" spans="1:8" x14ac:dyDescent="0.25">
      <c r="A800">
        <v>1086</v>
      </c>
      <c r="B800">
        <v>12</v>
      </c>
      <c r="C800" s="205">
        <v>0.15</v>
      </c>
      <c r="D800">
        <v>16</v>
      </c>
      <c r="E800" s="210">
        <v>0.03</v>
      </c>
      <c r="F800">
        <v>230</v>
      </c>
      <c r="G800" s="314">
        <v>127</v>
      </c>
      <c r="H800" s="436">
        <v>8.3800000000000008</v>
      </c>
    </row>
    <row r="801" spans="1:8" x14ac:dyDescent="0.25">
      <c r="A801">
        <v>1556</v>
      </c>
      <c r="B801">
        <v>14</v>
      </c>
      <c r="C801" s="205">
        <v>0.15</v>
      </c>
      <c r="D801">
        <v>5</v>
      </c>
      <c r="E801" s="210">
        <v>2.5000000000000001E-2</v>
      </c>
      <c r="F801">
        <v>213</v>
      </c>
      <c r="G801" s="314">
        <v>162</v>
      </c>
      <c r="H801" s="436">
        <v>8.3800000000000008</v>
      </c>
    </row>
    <row r="802" spans="1:8" x14ac:dyDescent="0.25">
      <c r="A802">
        <v>1098</v>
      </c>
      <c r="B802">
        <v>12</v>
      </c>
      <c r="C802" s="205">
        <v>0.2</v>
      </c>
      <c r="D802">
        <v>6</v>
      </c>
      <c r="E802" s="210">
        <v>0.03</v>
      </c>
      <c r="F802">
        <v>248</v>
      </c>
      <c r="G802" s="314">
        <v>168</v>
      </c>
      <c r="H802" s="436">
        <v>8.34</v>
      </c>
    </row>
    <row r="803" spans="1:8" x14ac:dyDescent="0.25">
      <c r="A803">
        <v>2151</v>
      </c>
      <c r="B803">
        <v>16</v>
      </c>
      <c r="C803" s="205">
        <v>0.25</v>
      </c>
      <c r="D803">
        <v>7</v>
      </c>
      <c r="E803" s="210">
        <v>0.03</v>
      </c>
      <c r="F803">
        <v>205</v>
      </c>
      <c r="G803" s="314">
        <v>143</v>
      </c>
      <c r="H803" s="436">
        <v>8.34</v>
      </c>
    </row>
    <row r="804" spans="1:8" x14ac:dyDescent="0.25">
      <c r="A804">
        <v>891</v>
      </c>
      <c r="B804">
        <v>11</v>
      </c>
      <c r="C804" s="205">
        <v>0.25</v>
      </c>
      <c r="D804">
        <v>7</v>
      </c>
      <c r="E804" s="210">
        <v>0.03</v>
      </c>
      <c r="F804">
        <v>242</v>
      </c>
      <c r="G804" s="314">
        <v>165</v>
      </c>
      <c r="H804" s="436">
        <v>8.32</v>
      </c>
    </row>
    <row r="805" spans="1:8" x14ac:dyDescent="0.25">
      <c r="A805">
        <v>2237</v>
      </c>
      <c r="B805">
        <v>16</v>
      </c>
      <c r="C805" s="205">
        <v>0.35</v>
      </c>
      <c r="D805">
        <v>8</v>
      </c>
      <c r="E805" s="210">
        <v>2.5000000000000001E-2</v>
      </c>
      <c r="F805">
        <v>203</v>
      </c>
      <c r="G805" s="314">
        <v>143</v>
      </c>
      <c r="H805" s="436">
        <v>8.32</v>
      </c>
    </row>
    <row r="806" spans="1:8" x14ac:dyDescent="0.25">
      <c r="A806">
        <v>1648</v>
      </c>
      <c r="B806">
        <v>14</v>
      </c>
      <c r="C806" s="205">
        <v>0.25</v>
      </c>
      <c r="D806">
        <v>8</v>
      </c>
      <c r="E806" s="210">
        <v>0.02</v>
      </c>
      <c r="F806">
        <v>212</v>
      </c>
      <c r="G806" s="314">
        <v>156</v>
      </c>
      <c r="H806" s="436">
        <v>8.31</v>
      </c>
    </row>
    <row r="807" spans="1:8" x14ac:dyDescent="0.25">
      <c r="A807">
        <v>1706</v>
      </c>
      <c r="B807">
        <v>14</v>
      </c>
      <c r="C807" s="205">
        <v>0.3</v>
      </c>
      <c r="D807">
        <v>13</v>
      </c>
      <c r="E807" s="210">
        <v>2.5000000000000001E-2</v>
      </c>
      <c r="F807">
        <v>218</v>
      </c>
      <c r="G807" s="314">
        <v>142</v>
      </c>
      <c r="H807" s="436">
        <v>8.31</v>
      </c>
    </row>
    <row r="808" spans="1:8" x14ac:dyDescent="0.25">
      <c r="A808">
        <v>126</v>
      </c>
      <c r="B808">
        <v>8</v>
      </c>
      <c r="C808" s="205">
        <v>0.2</v>
      </c>
      <c r="D808">
        <v>18</v>
      </c>
      <c r="E808" s="210">
        <v>0.03</v>
      </c>
      <c r="F808">
        <v>304</v>
      </c>
      <c r="G808" s="314">
        <v>143</v>
      </c>
      <c r="H808" s="436">
        <v>8.2899999999999991</v>
      </c>
    </row>
    <row r="809" spans="1:8" x14ac:dyDescent="0.25">
      <c r="A809">
        <v>889</v>
      </c>
      <c r="B809">
        <v>11</v>
      </c>
      <c r="C809" s="205">
        <v>0.25</v>
      </c>
      <c r="D809">
        <v>7</v>
      </c>
      <c r="E809" s="210">
        <v>0.02</v>
      </c>
      <c r="F809">
        <v>242</v>
      </c>
      <c r="G809" s="314">
        <v>173</v>
      </c>
      <c r="H809" s="436">
        <v>8.2899999999999991</v>
      </c>
    </row>
    <row r="810" spans="1:8" x14ac:dyDescent="0.25">
      <c r="A810">
        <v>1604</v>
      </c>
      <c r="B810">
        <v>14</v>
      </c>
      <c r="C810" s="205">
        <v>0.2</v>
      </c>
      <c r="D810">
        <v>7</v>
      </c>
      <c r="E810" s="210">
        <v>2.5000000000000001E-2</v>
      </c>
      <c r="F810">
        <v>225</v>
      </c>
      <c r="G810" s="314">
        <v>157</v>
      </c>
      <c r="H810" s="436">
        <v>8.26</v>
      </c>
    </row>
    <row r="811" spans="1:8" x14ac:dyDescent="0.25">
      <c r="A811">
        <v>1231</v>
      </c>
      <c r="B811">
        <v>12</v>
      </c>
      <c r="C811" s="205">
        <v>0.35</v>
      </c>
      <c r="D811">
        <v>9</v>
      </c>
      <c r="E811" s="210">
        <v>0.02</v>
      </c>
      <c r="F811">
        <v>240</v>
      </c>
      <c r="G811" s="314">
        <v>170</v>
      </c>
      <c r="H811" s="436">
        <v>8.25</v>
      </c>
    </row>
    <row r="812" spans="1:8" x14ac:dyDescent="0.25">
      <c r="A812">
        <v>2227</v>
      </c>
      <c r="B812">
        <v>16</v>
      </c>
      <c r="C812" s="205">
        <v>0.35</v>
      </c>
      <c r="D812">
        <v>5</v>
      </c>
      <c r="E812" s="210">
        <v>0.02</v>
      </c>
      <c r="F812">
        <v>203</v>
      </c>
      <c r="G812" s="314">
        <v>161</v>
      </c>
      <c r="H812" s="436">
        <v>8.25</v>
      </c>
    </row>
    <row r="813" spans="1:8" x14ac:dyDescent="0.25">
      <c r="A813">
        <v>1335</v>
      </c>
      <c r="B813">
        <v>13</v>
      </c>
      <c r="C813" s="205">
        <v>0.15</v>
      </c>
      <c r="D813">
        <v>15</v>
      </c>
      <c r="E813" s="210">
        <v>0.03</v>
      </c>
      <c r="F813">
        <v>219</v>
      </c>
      <c r="G813" s="314">
        <v>125</v>
      </c>
      <c r="H813" s="436">
        <v>8.23</v>
      </c>
    </row>
    <row r="814" spans="1:8" x14ac:dyDescent="0.25">
      <c r="A814">
        <v>1557</v>
      </c>
      <c r="B814">
        <v>14</v>
      </c>
      <c r="C814" s="205">
        <v>0.15</v>
      </c>
      <c r="D814">
        <v>5</v>
      </c>
      <c r="E814" s="210">
        <v>0.03</v>
      </c>
      <c r="F814">
        <v>213</v>
      </c>
      <c r="G814" s="314">
        <v>159</v>
      </c>
      <c r="H814" s="436">
        <v>8.23</v>
      </c>
    </row>
    <row r="815" spans="1:8" x14ac:dyDescent="0.25">
      <c r="A815">
        <v>2656</v>
      </c>
      <c r="B815">
        <v>18</v>
      </c>
      <c r="C815" s="205">
        <v>0.25</v>
      </c>
      <c r="D815">
        <v>8</v>
      </c>
      <c r="E815" s="210">
        <v>0.02</v>
      </c>
      <c r="F815">
        <v>195</v>
      </c>
      <c r="G815" s="314">
        <v>145</v>
      </c>
      <c r="H815" s="436">
        <v>8.23</v>
      </c>
    </row>
    <row r="816" spans="1:8" x14ac:dyDescent="0.25">
      <c r="A816">
        <v>578</v>
      </c>
      <c r="B816">
        <v>10</v>
      </c>
      <c r="C816" s="205">
        <v>0.15</v>
      </c>
      <c r="D816">
        <v>15</v>
      </c>
      <c r="E816" s="210">
        <v>2.5000000000000001E-2</v>
      </c>
      <c r="F816">
        <v>253</v>
      </c>
      <c r="G816" s="314">
        <v>149</v>
      </c>
      <c r="H816" s="436">
        <v>8.1999999999999993</v>
      </c>
    </row>
    <row r="817" spans="1:8" x14ac:dyDescent="0.25">
      <c r="A817">
        <v>1093</v>
      </c>
      <c r="B817">
        <v>12</v>
      </c>
      <c r="C817" s="205">
        <v>0.2</v>
      </c>
      <c r="D817">
        <v>5</v>
      </c>
      <c r="E817" s="210">
        <v>0.02</v>
      </c>
      <c r="F817">
        <v>248</v>
      </c>
      <c r="G817" s="314">
        <v>185</v>
      </c>
      <c r="H817" s="436">
        <v>8.1999999999999993</v>
      </c>
    </row>
    <row r="818" spans="1:8" x14ac:dyDescent="0.25">
      <c r="A818">
        <v>119</v>
      </c>
      <c r="B818">
        <v>8</v>
      </c>
      <c r="C818" s="205">
        <v>0.2</v>
      </c>
      <c r="D818">
        <v>16</v>
      </c>
      <c r="E818" s="210">
        <v>2.5000000000000001E-2</v>
      </c>
      <c r="F818">
        <v>304</v>
      </c>
      <c r="G818" s="314">
        <v>160</v>
      </c>
      <c r="H818" s="436">
        <v>8.19</v>
      </c>
    </row>
    <row r="819" spans="1:8" x14ac:dyDescent="0.25">
      <c r="A819">
        <v>595</v>
      </c>
      <c r="B819">
        <v>10</v>
      </c>
      <c r="C819" s="205">
        <v>0.2</v>
      </c>
      <c r="D819">
        <v>7</v>
      </c>
      <c r="E819" s="210">
        <v>0.02</v>
      </c>
      <c r="F819">
        <v>265</v>
      </c>
      <c r="G819" s="314">
        <v>185</v>
      </c>
      <c r="H819" s="436">
        <v>8.19</v>
      </c>
    </row>
    <row r="820" spans="1:8" x14ac:dyDescent="0.25">
      <c r="A820">
        <v>1652</v>
      </c>
      <c r="B820">
        <v>14</v>
      </c>
      <c r="C820" s="205">
        <v>0.25</v>
      </c>
      <c r="D820">
        <v>9</v>
      </c>
      <c r="E820" s="210">
        <v>2.5000000000000001E-2</v>
      </c>
      <c r="F820">
        <v>212</v>
      </c>
      <c r="G820" s="314">
        <v>150</v>
      </c>
      <c r="H820" s="436">
        <v>8.19</v>
      </c>
    </row>
    <row r="821" spans="1:8" x14ac:dyDescent="0.25">
      <c r="A821">
        <v>2228</v>
      </c>
      <c r="B821">
        <v>16</v>
      </c>
      <c r="C821" s="205">
        <v>0.35</v>
      </c>
      <c r="D821">
        <v>5</v>
      </c>
      <c r="E821" s="210">
        <v>2.5000000000000001E-2</v>
      </c>
      <c r="F821">
        <v>203</v>
      </c>
      <c r="G821" s="314">
        <v>156</v>
      </c>
      <c r="H821" s="436">
        <v>8.19</v>
      </c>
    </row>
    <row r="822" spans="1:8" x14ac:dyDescent="0.25">
      <c r="A822">
        <v>2692</v>
      </c>
      <c r="B822">
        <v>18</v>
      </c>
      <c r="C822" s="205">
        <v>0.3</v>
      </c>
      <c r="D822">
        <v>6</v>
      </c>
      <c r="E822" s="210">
        <v>0.02</v>
      </c>
      <c r="F822">
        <v>201</v>
      </c>
      <c r="G822" s="314">
        <v>156</v>
      </c>
      <c r="H822" s="436">
        <v>8.19</v>
      </c>
    </row>
    <row r="823" spans="1:8" x14ac:dyDescent="0.25">
      <c r="A823">
        <v>306</v>
      </c>
      <c r="B823">
        <v>9</v>
      </c>
      <c r="C823" s="205">
        <v>0.15</v>
      </c>
      <c r="D823">
        <v>8</v>
      </c>
      <c r="E823" s="210">
        <v>0.03</v>
      </c>
      <c r="F823">
        <v>271</v>
      </c>
      <c r="G823" s="314">
        <v>183</v>
      </c>
      <c r="H823" s="436">
        <v>8.16</v>
      </c>
    </row>
    <row r="824" spans="1:8" x14ac:dyDescent="0.25">
      <c r="A824">
        <v>822</v>
      </c>
      <c r="B824">
        <v>11</v>
      </c>
      <c r="C824" s="205">
        <v>0.15</v>
      </c>
      <c r="D824">
        <v>12</v>
      </c>
      <c r="E824" s="210">
        <v>0.03</v>
      </c>
      <c r="F824">
        <v>240</v>
      </c>
      <c r="G824" s="314">
        <v>144</v>
      </c>
      <c r="H824" s="436">
        <v>8.16</v>
      </c>
    </row>
    <row r="825" spans="1:8" x14ac:dyDescent="0.25">
      <c r="A825">
        <v>1555</v>
      </c>
      <c r="B825">
        <v>14</v>
      </c>
      <c r="C825" s="205">
        <v>0.15</v>
      </c>
      <c r="D825">
        <v>5</v>
      </c>
      <c r="E825" s="210">
        <v>0.02</v>
      </c>
      <c r="F825">
        <v>213</v>
      </c>
      <c r="G825" s="314">
        <v>163</v>
      </c>
      <c r="H825" s="436">
        <v>8.11</v>
      </c>
    </row>
    <row r="826" spans="1:8" x14ac:dyDescent="0.25">
      <c r="A826">
        <v>2564</v>
      </c>
      <c r="B826">
        <v>18</v>
      </c>
      <c r="C826" s="205">
        <v>0.15</v>
      </c>
      <c r="D826">
        <v>5</v>
      </c>
      <c r="E826" s="210">
        <v>2.5000000000000001E-2</v>
      </c>
      <c r="F826">
        <v>201</v>
      </c>
      <c r="G826" s="314">
        <v>150</v>
      </c>
      <c r="H826" s="436">
        <v>8.11</v>
      </c>
    </row>
    <row r="827" spans="1:8" x14ac:dyDescent="0.25">
      <c r="A827">
        <v>1059</v>
      </c>
      <c r="B827">
        <v>12</v>
      </c>
      <c r="C827" s="205">
        <v>0.15</v>
      </c>
      <c r="D827">
        <v>7</v>
      </c>
      <c r="E827" s="210">
        <v>0.03</v>
      </c>
      <c r="F827">
        <v>230</v>
      </c>
      <c r="G827" s="314">
        <v>155</v>
      </c>
      <c r="H827" s="436">
        <v>8.1</v>
      </c>
    </row>
    <row r="828" spans="1:8" x14ac:dyDescent="0.25">
      <c r="A828">
        <v>286</v>
      </c>
      <c r="B828">
        <v>9</v>
      </c>
      <c r="C828" s="205">
        <v>0.1</v>
      </c>
      <c r="D828">
        <v>16</v>
      </c>
      <c r="E828" s="210">
        <v>0.02</v>
      </c>
      <c r="F828">
        <v>262</v>
      </c>
      <c r="G828" s="314">
        <v>163</v>
      </c>
      <c r="H828" s="436">
        <v>8.07</v>
      </c>
    </row>
    <row r="829" spans="1:8" x14ac:dyDescent="0.25">
      <c r="A829">
        <v>313</v>
      </c>
      <c r="B829">
        <v>9</v>
      </c>
      <c r="C829" s="205">
        <v>0.15</v>
      </c>
      <c r="D829">
        <v>11</v>
      </c>
      <c r="E829" s="210">
        <v>0.02</v>
      </c>
      <c r="F829">
        <v>271</v>
      </c>
      <c r="G829" s="314">
        <v>179</v>
      </c>
      <c r="H829" s="436">
        <v>8.07</v>
      </c>
    </row>
    <row r="830" spans="1:8" x14ac:dyDescent="0.25">
      <c r="A830">
        <v>1068</v>
      </c>
      <c r="B830">
        <v>12</v>
      </c>
      <c r="C830" s="205">
        <v>0.15</v>
      </c>
      <c r="D830">
        <v>10</v>
      </c>
      <c r="E830" s="210">
        <v>0.03</v>
      </c>
      <c r="F830">
        <v>230</v>
      </c>
      <c r="G830" s="314">
        <v>142</v>
      </c>
      <c r="H830" s="436">
        <v>8.07</v>
      </c>
    </row>
    <row r="831" spans="1:8" x14ac:dyDescent="0.25">
      <c r="A831">
        <v>1356</v>
      </c>
      <c r="B831">
        <v>13</v>
      </c>
      <c r="C831" s="205">
        <v>0.2</v>
      </c>
      <c r="D831">
        <v>8</v>
      </c>
      <c r="E831" s="210">
        <v>0.03</v>
      </c>
      <c r="F831">
        <v>234</v>
      </c>
      <c r="G831" s="314">
        <v>152</v>
      </c>
      <c r="H831" s="436">
        <v>8.07</v>
      </c>
    </row>
    <row r="832" spans="1:8" x14ac:dyDescent="0.25">
      <c r="A832">
        <v>1515</v>
      </c>
      <c r="B832">
        <v>14</v>
      </c>
      <c r="C832" s="205">
        <v>0.1</v>
      </c>
      <c r="D832">
        <v>5</v>
      </c>
      <c r="E832" s="210">
        <v>0.03</v>
      </c>
      <c r="F832">
        <v>206</v>
      </c>
      <c r="G832" s="314">
        <v>153</v>
      </c>
      <c r="H832" s="436">
        <v>8.07</v>
      </c>
    </row>
    <row r="833" spans="1:8" x14ac:dyDescent="0.25">
      <c r="A833">
        <v>2443</v>
      </c>
      <c r="B833">
        <v>17</v>
      </c>
      <c r="C833" s="205">
        <v>0.3</v>
      </c>
      <c r="D833">
        <v>7</v>
      </c>
      <c r="E833" s="210">
        <v>0.02</v>
      </c>
      <c r="F833">
        <v>203</v>
      </c>
      <c r="G833" s="314">
        <v>153</v>
      </c>
      <c r="H833" s="436">
        <v>8.06</v>
      </c>
    </row>
    <row r="834" spans="1:8" x14ac:dyDescent="0.25">
      <c r="A834">
        <v>2489</v>
      </c>
      <c r="B834">
        <v>17</v>
      </c>
      <c r="C834" s="205">
        <v>0.35</v>
      </c>
      <c r="D834">
        <v>8</v>
      </c>
      <c r="E834" s="210">
        <v>2.5000000000000001E-2</v>
      </c>
      <c r="F834">
        <v>204</v>
      </c>
      <c r="G834" s="314">
        <v>145</v>
      </c>
      <c r="H834" s="436">
        <v>8.01</v>
      </c>
    </row>
    <row r="835" spans="1:8" x14ac:dyDescent="0.25">
      <c r="A835">
        <v>1650</v>
      </c>
      <c r="B835">
        <v>14</v>
      </c>
      <c r="C835" s="205">
        <v>0.25</v>
      </c>
      <c r="D835">
        <v>8</v>
      </c>
      <c r="E835" s="210">
        <v>0.03</v>
      </c>
      <c r="F835">
        <v>212</v>
      </c>
      <c r="G835" s="314">
        <v>144</v>
      </c>
      <c r="H835" s="436">
        <v>7.96</v>
      </c>
    </row>
    <row r="836" spans="1:8" x14ac:dyDescent="0.25">
      <c r="A836">
        <v>464</v>
      </c>
      <c r="B836">
        <v>9</v>
      </c>
      <c r="C836" s="205">
        <v>0.35</v>
      </c>
      <c r="D836">
        <v>5</v>
      </c>
      <c r="E836" s="210">
        <v>2.5000000000000001E-2</v>
      </c>
      <c r="F836">
        <v>282</v>
      </c>
      <c r="G836" s="314">
        <v>219</v>
      </c>
      <c r="H836" s="436">
        <v>7.95</v>
      </c>
    </row>
    <row r="837" spans="1:8" x14ac:dyDescent="0.25">
      <c r="A837">
        <v>1838</v>
      </c>
      <c r="B837">
        <v>15</v>
      </c>
      <c r="C837" s="205">
        <v>0.15</v>
      </c>
      <c r="D837">
        <v>15</v>
      </c>
      <c r="E837" s="210">
        <v>2.5000000000000001E-2</v>
      </c>
      <c r="F837">
        <v>210</v>
      </c>
      <c r="G837" s="314">
        <v>127</v>
      </c>
      <c r="H837" s="436">
        <v>7.95</v>
      </c>
    </row>
    <row r="838" spans="1:8" x14ac:dyDescent="0.25">
      <c r="A838">
        <v>1687</v>
      </c>
      <c r="B838">
        <v>14</v>
      </c>
      <c r="C838" s="205">
        <v>0.3</v>
      </c>
      <c r="D838">
        <v>7</v>
      </c>
      <c r="E838" s="210">
        <v>0.02</v>
      </c>
      <c r="F838">
        <v>218</v>
      </c>
      <c r="G838" s="314">
        <v>162</v>
      </c>
      <c r="H838" s="436">
        <v>7.92</v>
      </c>
    </row>
    <row r="839" spans="1:8" x14ac:dyDescent="0.25">
      <c r="A839">
        <v>1898</v>
      </c>
      <c r="B839">
        <v>15</v>
      </c>
      <c r="C839" s="205">
        <v>0.25</v>
      </c>
      <c r="D839">
        <v>7</v>
      </c>
      <c r="E839" s="210">
        <v>2.5000000000000001E-2</v>
      </c>
      <c r="F839">
        <v>210</v>
      </c>
      <c r="G839" s="314">
        <v>152</v>
      </c>
      <c r="H839" s="436">
        <v>7.92</v>
      </c>
    </row>
    <row r="840" spans="1:8" x14ac:dyDescent="0.25">
      <c r="A840">
        <v>757</v>
      </c>
      <c r="B840">
        <v>11</v>
      </c>
      <c r="C840" s="205">
        <v>0.1</v>
      </c>
      <c r="D840">
        <v>5</v>
      </c>
      <c r="E840" s="210">
        <v>0.02</v>
      </c>
      <c r="F840">
        <v>232</v>
      </c>
      <c r="G840" s="314">
        <v>178</v>
      </c>
      <c r="H840" s="436">
        <v>7.9</v>
      </c>
    </row>
    <row r="841" spans="1:8" x14ac:dyDescent="0.25">
      <c r="A841">
        <v>1842</v>
      </c>
      <c r="B841">
        <v>15</v>
      </c>
      <c r="C841" s="205">
        <v>0.15</v>
      </c>
      <c r="D841">
        <v>16</v>
      </c>
      <c r="E841" s="210">
        <v>0.03</v>
      </c>
      <c r="F841">
        <v>210</v>
      </c>
      <c r="G841" s="314">
        <v>117</v>
      </c>
      <c r="H841" s="436">
        <v>7.9</v>
      </c>
    </row>
    <row r="842" spans="1:8" x14ac:dyDescent="0.25">
      <c r="A842">
        <v>2331</v>
      </c>
      <c r="B842">
        <v>17</v>
      </c>
      <c r="C842" s="205">
        <v>0.15</v>
      </c>
      <c r="D842">
        <v>11</v>
      </c>
      <c r="E842" s="210">
        <v>0.03</v>
      </c>
      <c r="F842">
        <v>204</v>
      </c>
      <c r="G842" s="314">
        <v>126</v>
      </c>
      <c r="H842" s="436">
        <v>7.9</v>
      </c>
    </row>
    <row r="843" spans="1:8" x14ac:dyDescent="0.25">
      <c r="A843">
        <v>1074</v>
      </c>
      <c r="B843">
        <v>12</v>
      </c>
      <c r="C843" s="205">
        <v>0.15</v>
      </c>
      <c r="D843">
        <v>12</v>
      </c>
      <c r="E843" s="210">
        <v>0.03</v>
      </c>
      <c r="F843">
        <v>230</v>
      </c>
      <c r="G843" s="314">
        <v>137</v>
      </c>
      <c r="H843" s="436">
        <v>7.89</v>
      </c>
    </row>
    <row r="844" spans="1:8" x14ac:dyDescent="0.25">
      <c r="A844">
        <v>1603</v>
      </c>
      <c r="B844">
        <v>14</v>
      </c>
      <c r="C844" s="205">
        <v>0.2</v>
      </c>
      <c r="D844">
        <v>7</v>
      </c>
      <c r="E844" s="210">
        <v>0.02</v>
      </c>
      <c r="F844">
        <v>225</v>
      </c>
      <c r="G844" s="314">
        <v>163</v>
      </c>
      <c r="H844" s="436">
        <v>7.88</v>
      </c>
    </row>
    <row r="845" spans="1:8" x14ac:dyDescent="0.25">
      <c r="A845">
        <v>1691</v>
      </c>
      <c r="B845">
        <v>14</v>
      </c>
      <c r="C845" s="205">
        <v>0.3</v>
      </c>
      <c r="D845">
        <v>8</v>
      </c>
      <c r="E845" s="210">
        <v>2.5000000000000001E-2</v>
      </c>
      <c r="F845">
        <v>218</v>
      </c>
      <c r="G845" s="314">
        <v>152</v>
      </c>
      <c r="H845" s="436">
        <v>7.87</v>
      </c>
    </row>
    <row r="846" spans="1:8" x14ac:dyDescent="0.25">
      <c r="A846">
        <v>2572</v>
      </c>
      <c r="B846">
        <v>18</v>
      </c>
      <c r="C846" s="205">
        <v>0.15</v>
      </c>
      <c r="D846">
        <v>8</v>
      </c>
      <c r="E846" s="210">
        <v>0.02</v>
      </c>
      <c r="F846">
        <v>201</v>
      </c>
      <c r="G846" s="314">
        <v>139</v>
      </c>
      <c r="H846" s="436">
        <v>7.87</v>
      </c>
    </row>
    <row r="847" spans="1:8" x14ac:dyDescent="0.25">
      <c r="A847">
        <v>1094</v>
      </c>
      <c r="B847">
        <v>12</v>
      </c>
      <c r="C847" s="205">
        <v>0.2</v>
      </c>
      <c r="D847">
        <v>5</v>
      </c>
      <c r="E847" s="210">
        <v>2.5000000000000001E-2</v>
      </c>
      <c r="F847">
        <v>248</v>
      </c>
      <c r="G847" s="314">
        <v>181</v>
      </c>
      <c r="H847" s="436">
        <v>7.86</v>
      </c>
    </row>
    <row r="848" spans="1:8" x14ac:dyDescent="0.25">
      <c r="A848">
        <v>49</v>
      </c>
      <c r="B848">
        <v>8</v>
      </c>
      <c r="C848" s="205">
        <v>0.15</v>
      </c>
      <c r="D848">
        <v>7</v>
      </c>
      <c r="E848" s="210">
        <v>0.02</v>
      </c>
      <c r="F848">
        <v>299</v>
      </c>
      <c r="G848" s="314">
        <v>210</v>
      </c>
      <c r="H848" s="436">
        <v>7.85</v>
      </c>
    </row>
    <row r="849" spans="1:8" x14ac:dyDescent="0.25">
      <c r="A849">
        <v>1117</v>
      </c>
      <c r="B849">
        <v>12</v>
      </c>
      <c r="C849" s="205">
        <v>0.2</v>
      </c>
      <c r="D849">
        <v>13</v>
      </c>
      <c r="E849" s="210">
        <v>0.02</v>
      </c>
      <c r="F849">
        <v>248</v>
      </c>
      <c r="G849" s="314">
        <v>161</v>
      </c>
      <c r="H849" s="436">
        <v>7.83</v>
      </c>
    </row>
    <row r="850" spans="1:8" x14ac:dyDescent="0.25">
      <c r="A850">
        <v>1841</v>
      </c>
      <c r="B850">
        <v>15</v>
      </c>
      <c r="C850" s="205">
        <v>0.15</v>
      </c>
      <c r="D850">
        <v>16</v>
      </c>
      <c r="E850" s="210">
        <v>2.5000000000000001E-2</v>
      </c>
      <c r="F850">
        <v>210</v>
      </c>
      <c r="G850" s="314">
        <v>126</v>
      </c>
      <c r="H850" s="436">
        <v>7.82</v>
      </c>
    </row>
    <row r="851" spans="1:8" x14ac:dyDescent="0.25">
      <c r="A851">
        <v>2575</v>
      </c>
      <c r="B851">
        <v>18</v>
      </c>
      <c r="C851" s="205">
        <v>0.15</v>
      </c>
      <c r="D851">
        <v>9</v>
      </c>
      <c r="E851" s="210">
        <v>0.02</v>
      </c>
      <c r="F851">
        <v>201</v>
      </c>
      <c r="G851" s="314">
        <v>138</v>
      </c>
      <c r="H851" s="436">
        <v>7.82</v>
      </c>
    </row>
    <row r="852" spans="1:8" x14ac:dyDescent="0.25">
      <c r="A852">
        <v>878</v>
      </c>
      <c r="B852">
        <v>11</v>
      </c>
      <c r="C852" s="205">
        <v>0.2</v>
      </c>
      <c r="D852">
        <v>17</v>
      </c>
      <c r="E852" s="210">
        <v>2.5000000000000001E-2</v>
      </c>
      <c r="F852">
        <v>256</v>
      </c>
      <c r="G852" s="314">
        <v>141</v>
      </c>
      <c r="H852" s="436">
        <v>7.8</v>
      </c>
    </row>
    <row r="853" spans="1:8" x14ac:dyDescent="0.25">
      <c r="A853">
        <v>1177</v>
      </c>
      <c r="B853">
        <v>12</v>
      </c>
      <c r="C853" s="205">
        <v>0.3</v>
      </c>
      <c r="D853">
        <v>5</v>
      </c>
      <c r="E853" s="210">
        <v>0.02</v>
      </c>
      <c r="F853">
        <v>235</v>
      </c>
      <c r="G853" s="314">
        <v>182</v>
      </c>
      <c r="H853" s="436">
        <v>7.79</v>
      </c>
    </row>
    <row r="854" spans="1:8" x14ac:dyDescent="0.25">
      <c r="A854">
        <v>432</v>
      </c>
      <c r="B854">
        <v>9</v>
      </c>
      <c r="C854" s="205">
        <v>0.3</v>
      </c>
      <c r="D854">
        <v>8</v>
      </c>
      <c r="E854" s="210">
        <v>0.03</v>
      </c>
      <c r="F854">
        <v>285</v>
      </c>
      <c r="G854" s="314">
        <v>194</v>
      </c>
      <c r="H854" s="436">
        <v>7.78</v>
      </c>
    </row>
    <row r="855" spans="1:8" x14ac:dyDescent="0.25">
      <c r="A855">
        <v>2491</v>
      </c>
      <c r="B855">
        <v>17</v>
      </c>
      <c r="C855" s="205">
        <v>0.35</v>
      </c>
      <c r="D855">
        <v>9</v>
      </c>
      <c r="E855" s="210">
        <v>0.02</v>
      </c>
      <c r="F855">
        <v>204</v>
      </c>
      <c r="G855" s="314">
        <v>151</v>
      </c>
      <c r="H855" s="436">
        <v>7.77</v>
      </c>
    </row>
    <row r="856" spans="1:8" x14ac:dyDescent="0.25">
      <c r="A856">
        <v>51</v>
      </c>
      <c r="B856">
        <v>8</v>
      </c>
      <c r="C856" s="205">
        <v>0.15</v>
      </c>
      <c r="D856">
        <v>7</v>
      </c>
      <c r="E856" s="210">
        <v>0.03</v>
      </c>
      <c r="F856">
        <v>299</v>
      </c>
      <c r="G856" s="314">
        <v>201</v>
      </c>
      <c r="H856" s="436">
        <v>7.76</v>
      </c>
    </row>
    <row r="857" spans="1:8" x14ac:dyDescent="0.25">
      <c r="A857">
        <v>2399</v>
      </c>
      <c r="B857">
        <v>17</v>
      </c>
      <c r="C857" s="205">
        <v>0.25</v>
      </c>
      <c r="D857">
        <v>6</v>
      </c>
      <c r="E857" s="210">
        <v>2.5000000000000001E-2</v>
      </c>
      <c r="F857">
        <v>201</v>
      </c>
      <c r="G857" s="314">
        <v>148</v>
      </c>
      <c r="H857" s="436">
        <v>7.76</v>
      </c>
    </row>
    <row r="858" spans="1:8" x14ac:dyDescent="0.25">
      <c r="A858">
        <v>326</v>
      </c>
      <c r="B858">
        <v>9</v>
      </c>
      <c r="C858" s="205">
        <v>0.15</v>
      </c>
      <c r="D858">
        <v>15</v>
      </c>
      <c r="E858" s="210">
        <v>2.5000000000000001E-2</v>
      </c>
      <c r="F858">
        <v>271</v>
      </c>
      <c r="G858" s="314">
        <v>158</v>
      </c>
      <c r="H858" s="436">
        <v>7.75</v>
      </c>
    </row>
    <row r="859" spans="1:8" x14ac:dyDescent="0.25">
      <c r="A859">
        <v>760</v>
      </c>
      <c r="B859">
        <v>11</v>
      </c>
      <c r="C859" s="205">
        <v>0.1</v>
      </c>
      <c r="D859">
        <v>6</v>
      </c>
      <c r="E859" s="210">
        <v>0.02</v>
      </c>
      <c r="F859">
        <v>232</v>
      </c>
      <c r="G859" s="314">
        <v>174</v>
      </c>
      <c r="H859" s="436">
        <v>7.74</v>
      </c>
    </row>
    <row r="860" spans="1:8" x14ac:dyDescent="0.25">
      <c r="A860">
        <v>2444</v>
      </c>
      <c r="B860">
        <v>17</v>
      </c>
      <c r="C860" s="205">
        <v>0.3</v>
      </c>
      <c r="D860">
        <v>7</v>
      </c>
      <c r="E860" s="210">
        <v>2.5000000000000001E-2</v>
      </c>
      <c r="F860">
        <v>203</v>
      </c>
      <c r="G860" s="314">
        <v>147</v>
      </c>
      <c r="H860" s="436">
        <v>7.73</v>
      </c>
    </row>
    <row r="861" spans="1:8" x14ac:dyDescent="0.25">
      <c r="A861">
        <v>78</v>
      </c>
      <c r="B861">
        <v>8</v>
      </c>
      <c r="C861" s="205">
        <v>0.15</v>
      </c>
      <c r="D861">
        <v>16</v>
      </c>
      <c r="E861" s="210">
        <v>0.03</v>
      </c>
      <c r="F861">
        <v>299</v>
      </c>
      <c r="G861" s="314">
        <v>146</v>
      </c>
      <c r="H861" s="436">
        <v>7.72</v>
      </c>
    </row>
    <row r="862" spans="1:8" x14ac:dyDescent="0.25">
      <c r="A862">
        <v>322</v>
      </c>
      <c r="B862">
        <v>9</v>
      </c>
      <c r="C862" s="205">
        <v>0.15</v>
      </c>
      <c r="D862">
        <v>14</v>
      </c>
      <c r="E862" s="210">
        <v>0.02</v>
      </c>
      <c r="F862">
        <v>271</v>
      </c>
      <c r="G862" s="314">
        <v>166</v>
      </c>
      <c r="H862" s="436">
        <v>7.72</v>
      </c>
    </row>
    <row r="863" spans="1:8" x14ac:dyDescent="0.25">
      <c r="A863">
        <v>2659</v>
      </c>
      <c r="B863">
        <v>18</v>
      </c>
      <c r="C863" s="205">
        <v>0.25</v>
      </c>
      <c r="D863">
        <v>9</v>
      </c>
      <c r="E863" s="210">
        <v>0.02</v>
      </c>
      <c r="F863">
        <v>195</v>
      </c>
      <c r="G863" s="314">
        <v>144</v>
      </c>
      <c r="H863" s="436">
        <v>7.72</v>
      </c>
    </row>
    <row r="864" spans="1:8" x14ac:dyDescent="0.25">
      <c r="A864">
        <v>318</v>
      </c>
      <c r="B864">
        <v>9</v>
      </c>
      <c r="C864" s="205">
        <v>0.15</v>
      </c>
      <c r="D864">
        <v>12</v>
      </c>
      <c r="E864" s="210">
        <v>0.03</v>
      </c>
      <c r="F864">
        <v>271</v>
      </c>
      <c r="G864" s="314">
        <v>161</v>
      </c>
      <c r="H864" s="436">
        <v>7.7</v>
      </c>
    </row>
    <row r="865" spans="1:8" x14ac:dyDescent="0.25">
      <c r="A865">
        <v>2238</v>
      </c>
      <c r="B865">
        <v>16</v>
      </c>
      <c r="C865" s="205">
        <v>0.35</v>
      </c>
      <c r="D865">
        <v>8</v>
      </c>
      <c r="E865" s="210">
        <v>0.03</v>
      </c>
      <c r="F865">
        <v>203</v>
      </c>
      <c r="G865" s="314">
        <v>139</v>
      </c>
      <c r="H865" s="436">
        <v>7.69</v>
      </c>
    </row>
    <row r="866" spans="1:8" x14ac:dyDescent="0.25">
      <c r="A866">
        <v>1133</v>
      </c>
      <c r="B866">
        <v>12</v>
      </c>
      <c r="C866" s="205">
        <v>0.2</v>
      </c>
      <c r="D866">
        <v>18</v>
      </c>
      <c r="E866" s="210">
        <v>2.5000000000000001E-2</v>
      </c>
      <c r="F866">
        <v>248</v>
      </c>
      <c r="G866" s="314">
        <v>137</v>
      </c>
      <c r="H866" s="436">
        <v>7.67</v>
      </c>
    </row>
    <row r="867" spans="1:8" x14ac:dyDescent="0.25">
      <c r="A867">
        <v>1140</v>
      </c>
      <c r="B867">
        <v>12</v>
      </c>
      <c r="C867" s="205">
        <v>0.25</v>
      </c>
      <c r="D867">
        <v>6</v>
      </c>
      <c r="E867" s="210">
        <v>0.03</v>
      </c>
      <c r="F867">
        <v>229</v>
      </c>
      <c r="G867" s="314">
        <v>164</v>
      </c>
      <c r="H867" s="436">
        <v>7.67</v>
      </c>
    </row>
    <row r="868" spans="1:8" x14ac:dyDescent="0.25">
      <c r="A868">
        <v>299</v>
      </c>
      <c r="B868">
        <v>9</v>
      </c>
      <c r="C868" s="205">
        <v>0.15</v>
      </c>
      <c r="D868">
        <v>6</v>
      </c>
      <c r="E868" s="210">
        <v>2.5000000000000001E-2</v>
      </c>
      <c r="F868">
        <v>271</v>
      </c>
      <c r="G868" s="314">
        <v>192</v>
      </c>
      <c r="H868" s="436">
        <v>7.66</v>
      </c>
    </row>
    <row r="869" spans="1:8" x14ac:dyDescent="0.25">
      <c r="A869">
        <v>113</v>
      </c>
      <c r="B869">
        <v>8</v>
      </c>
      <c r="C869" s="205">
        <v>0.2</v>
      </c>
      <c r="D869">
        <v>14</v>
      </c>
      <c r="E869" s="210">
        <v>2.5000000000000001E-2</v>
      </c>
      <c r="F869">
        <v>304</v>
      </c>
      <c r="G869" s="314">
        <v>168</v>
      </c>
      <c r="H869" s="436">
        <v>7.65</v>
      </c>
    </row>
    <row r="870" spans="1:8" x14ac:dyDescent="0.25">
      <c r="A870">
        <v>1182</v>
      </c>
      <c r="B870">
        <v>12</v>
      </c>
      <c r="C870" s="205">
        <v>0.3</v>
      </c>
      <c r="D870">
        <v>6</v>
      </c>
      <c r="E870" s="210">
        <v>0.03</v>
      </c>
      <c r="F870">
        <v>235</v>
      </c>
      <c r="G870" s="314">
        <v>168</v>
      </c>
      <c r="H870" s="436">
        <v>7.65</v>
      </c>
    </row>
    <row r="871" spans="1:8" x14ac:dyDescent="0.25">
      <c r="A871">
        <v>1692</v>
      </c>
      <c r="B871">
        <v>14</v>
      </c>
      <c r="C871" s="205">
        <v>0.3</v>
      </c>
      <c r="D871">
        <v>8</v>
      </c>
      <c r="E871" s="210">
        <v>0.03</v>
      </c>
      <c r="F871">
        <v>218</v>
      </c>
      <c r="G871" s="314">
        <v>144</v>
      </c>
      <c r="H871" s="436">
        <v>7.65</v>
      </c>
    </row>
    <row r="872" spans="1:8" x14ac:dyDescent="0.25">
      <c r="A872">
        <v>2148</v>
      </c>
      <c r="B872">
        <v>16</v>
      </c>
      <c r="C872" s="205">
        <v>0.25</v>
      </c>
      <c r="D872">
        <v>6</v>
      </c>
      <c r="E872" s="210">
        <v>0.03</v>
      </c>
      <c r="F872">
        <v>205</v>
      </c>
      <c r="G872" s="314">
        <v>146</v>
      </c>
      <c r="H872" s="436">
        <v>7.65</v>
      </c>
    </row>
    <row r="873" spans="1:8" x14ac:dyDescent="0.25">
      <c r="A873">
        <v>2216</v>
      </c>
      <c r="B873">
        <v>16</v>
      </c>
      <c r="C873" s="205">
        <v>0.3</v>
      </c>
      <c r="D873">
        <v>15</v>
      </c>
      <c r="E873" s="210">
        <v>2.5000000000000001E-2</v>
      </c>
      <c r="F873">
        <v>212</v>
      </c>
      <c r="G873" s="314">
        <v>126</v>
      </c>
      <c r="H873" s="436">
        <v>7.65</v>
      </c>
    </row>
    <row r="874" spans="1:8" x14ac:dyDescent="0.25">
      <c r="A874">
        <v>2234</v>
      </c>
      <c r="B874">
        <v>16</v>
      </c>
      <c r="C874" s="205">
        <v>0.35</v>
      </c>
      <c r="D874">
        <v>7</v>
      </c>
      <c r="E874" s="210">
        <v>2.5000000000000001E-2</v>
      </c>
      <c r="F874">
        <v>203</v>
      </c>
      <c r="G874" s="314">
        <v>147</v>
      </c>
      <c r="H874" s="436">
        <v>7.65</v>
      </c>
    </row>
    <row r="875" spans="1:8" x14ac:dyDescent="0.25">
      <c r="A875">
        <v>2404</v>
      </c>
      <c r="B875">
        <v>17</v>
      </c>
      <c r="C875" s="205">
        <v>0.25</v>
      </c>
      <c r="D875">
        <v>8</v>
      </c>
      <c r="E875" s="210">
        <v>0.02</v>
      </c>
      <c r="F875">
        <v>201</v>
      </c>
      <c r="G875" s="314">
        <v>148</v>
      </c>
      <c r="H875" s="436">
        <v>7.65</v>
      </c>
    </row>
    <row r="876" spans="1:8" x14ac:dyDescent="0.25">
      <c r="A876">
        <v>576</v>
      </c>
      <c r="B876">
        <v>10</v>
      </c>
      <c r="C876" s="205">
        <v>0.15</v>
      </c>
      <c r="D876">
        <v>14</v>
      </c>
      <c r="E876" s="210">
        <v>0.03</v>
      </c>
      <c r="F876">
        <v>253</v>
      </c>
      <c r="G876" s="314">
        <v>143</v>
      </c>
      <c r="H876" s="436">
        <v>7.64</v>
      </c>
    </row>
    <row r="877" spans="1:8" x14ac:dyDescent="0.25">
      <c r="A877">
        <v>1847</v>
      </c>
      <c r="B877">
        <v>15</v>
      </c>
      <c r="C877" s="205">
        <v>0.15</v>
      </c>
      <c r="D877">
        <v>18</v>
      </c>
      <c r="E877" s="210">
        <v>2.5000000000000001E-2</v>
      </c>
      <c r="F877">
        <v>210</v>
      </c>
      <c r="G877" s="314">
        <v>121</v>
      </c>
      <c r="H877" s="436">
        <v>7.63</v>
      </c>
    </row>
    <row r="878" spans="1:8" x14ac:dyDescent="0.25">
      <c r="A878">
        <v>1663</v>
      </c>
      <c r="B878">
        <v>14</v>
      </c>
      <c r="C878" s="205">
        <v>0.25</v>
      </c>
      <c r="D878">
        <v>13</v>
      </c>
      <c r="E878" s="210">
        <v>0.02</v>
      </c>
      <c r="F878">
        <v>212</v>
      </c>
      <c r="G878" s="314">
        <v>148</v>
      </c>
      <c r="H878" s="436">
        <v>7.62</v>
      </c>
    </row>
    <row r="879" spans="1:8" x14ac:dyDescent="0.25">
      <c r="A879">
        <v>935</v>
      </c>
      <c r="B879">
        <v>11</v>
      </c>
      <c r="C879" s="205">
        <v>0.3</v>
      </c>
      <c r="D879">
        <v>8</v>
      </c>
      <c r="E879" s="210">
        <v>2.5000000000000001E-2</v>
      </c>
      <c r="F879">
        <v>246</v>
      </c>
      <c r="G879" s="314">
        <v>167</v>
      </c>
      <c r="H879" s="436">
        <v>7.59</v>
      </c>
    </row>
    <row r="880" spans="1:8" x14ac:dyDescent="0.25">
      <c r="A880">
        <v>555</v>
      </c>
      <c r="B880">
        <v>10</v>
      </c>
      <c r="C880" s="205">
        <v>0.15</v>
      </c>
      <c r="D880">
        <v>7</v>
      </c>
      <c r="E880" s="210">
        <v>0.03</v>
      </c>
      <c r="F880">
        <v>253</v>
      </c>
      <c r="G880" s="314">
        <v>173</v>
      </c>
      <c r="H880" s="436">
        <v>7.58</v>
      </c>
    </row>
    <row r="881" spans="1:8" x14ac:dyDescent="0.25">
      <c r="A881">
        <v>1057</v>
      </c>
      <c r="B881">
        <v>12</v>
      </c>
      <c r="C881" s="205">
        <v>0.15</v>
      </c>
      <c r="D881">
        <v>7</v>
      </c>
      <c r="E881" s="210">
        <v>0.02</v>
      </c>
      <c r="F881">
        <v>230</v>
      </c>
      <c r="G881" s="314">
        <v>164</v>
      </c>
      <c r="H881" s="436">
        <v>7.58</v>
      </c>
    </row>
    <row r="882" spans="1:8" x14ac:dyDescent="0.25">
      <c r="A882">
        <v>1567</v>
      </c>
      <c r="B882">
        <v>14</v>
      </c>
      <c r="C882" s="205">
        <v>0.15</v>
      </c>
      <c r="D882">
        <v>9</v>
      </c>
      <c r="E882" s="210">
        <v>0.02</v>
      </c>
      <c r="F882">
        <v>213</v>
      </c>
      <c r="G882" s="314">
        <v>154</v>
      </c>
      <c r="H882" s="436">
        <v>7.57</v>
      </c>
    </row>
    <row r="883" spans="1:8" x14ac:dyDescent="0.25">
      <c r="A883">
        <v>1702</v>
      </c>
      <c r="B883">
        <v>14</v>
      </c>
      <c r="C883" s="205">
        <v>0.3</v>
      </c>
      <c r="D883">
        <v>12</v>
      </c>
      <c r="E883" s="210">
        <v>0.02</v>
      </c>
      <c r="F883">
        <v>218</v>
      </c>
      <c r="G883" s="314">
        <v>152</v>
      </c>
      <c r="H883" s="436">
        <v>7.57</v>
      </c>
    </row>
    <row r="884" spans="1:8" x14ac:dyDescent="0.25">
      <c r="A884">
        <v>1904</v>
      </c>
      <c r="B884">
        <v>15</v>
      </c>
      <c r="C884" s="205">
        <v>0.25</v>
      </c>
      <c r="D884">
        <v>9</v>
      </c>
      <c r="E884" s="210">
        <v>2.5000000000000001E-2</v>
      </c>
      <c r="F884">
        <v>210</v>
      </c>
      <c r="G884" s="314">
        <v>148</v>
      </c>
      <c r="H884" s="436">
        <v>7.57</v>
      </c>
    </row>
    <row r="885" spans="1:8" x14ac:dyDescent="0.25">
      <c r="A885">
        <v>1886</v>
      </c>
      <c r="B885">
        <v>15</v>
      </c>
      <c r="C885" s="205">
        <v>0.2</v>
      </c>
      <c r="D885">
        <v>17</v>
      </c>
      <c r="E885" s="210">
        <v>2.5000000000000001E-2</v>
      </c>
      <c r="F885">
        <v>216</v>
      </c>
      <c r="G885" s="314">
        <v>126</v>
      </c>
      <c r="H885" s="436">
        <v>7.56</v>
      </c>
    </row>
    <row r="886" spans="1:8" x14ac:dyDescent="0.25">
      <c r="A886">
        <v>2107</v>
      </c>
      <c r="B886">
        <v>16</v>
      </c>
      <c r="C886" s="205">
        <v>0.2</v>
      </c>
      <c r="D886">
        <v>7</v>
      </c>
      <c r="E886" s="210">
        <v>0.02</v>
      </c>
      <c r="F886">
        <v>212</v>
      </c>
      <c r="G886" s="314">
        <v>151</v>
      </c>
      <c r="H886" s="436">
        <v>7.56</v>
      </c>
    </row>
    <row r="887" spans="1:8" x14ac:dyDescent="0.25">
      <c r="A887">
        <v>2190</v>
      </c>
      <c r="B887">
        <v>16</v>
      </c>
      <c r="C887" s="205">
        <v>0.3</v>
      </c>
      <c r="D887">
        <v>6</v>
      </c>
      <c r="E887" s="210">
        <v>0.03</v>
      </c>
      <c r="F887">
        <v>212</v>
      </c>
      <c r="G887" s="314">
        <v>150</v>
      </c>
      <c r="H887" s="436">
        <v>7.56</v>
      </c>
    </row>
    <row r="888" spans="1:8" x14ac:dyDescent="0.25">
      <c r="A888">
        <v>805</v>
      </c>
      <c r="B888">
        <v>11</v>
      </c>
      <c r="C888" s="205">
        <v>0.15</v>
      </c>
      <c r="D888">
        <v>7</v>
      </c>
      <c r="E888" s="210">
        <v>0.02</v>
      </c>
      <c r="F888">
        <v>240</v>
      </c>
      <c r="G888" s="314">
        <v>172</v>
      </c>
      <c r="H888" s="436">
        <v>7.53</v>
      </c>
    </row>
    <row r="889" spans="1:8" x14ac:dyDescent="0.25">
      <c r="A889">
        <v>1091</v>
      </c>
      <c r="B889">
        <v>12</v>
      </c>
      <c r="C889" s="205">
        <v>0.15</v>
      </c>
      <c r="D889">
        <v>18</v>
      </c>
      <c r="E889" s="210">
        <v>2.5000000000000001E-2</v>
      </c>
      <c r="F889">
        <v>230</v>
      </c>
      <c r="G889" s="314">
        <v>132</v>
      </c>
      <c r="H889" s="436">
        <v>7.51</v>
      </c>
    </row>
    <row r="890" spans="1:8" x14ac:dyDescent="0.25">
      <c r="A890">
        <v>1848</v>
      </c>
      <c r="B890">
        <v>15</v>
      </c>
      <c r="C890" s="205">
        <v>0.15</v>
      </c>
      <c r="D890">
        <v>18</v>
      </c>
      <c r="E890" s="210">
        <v>0.03</v>
      </c>
      <c r="F890">
        <v>210</v>
      </c>
      <c r="G890" s="314">
        <v>111</v>
      </c>
      <c r="H890" s="436">
        <v>7.48</v>
      </c>
    </row>
    <row r="891" spans="1:8" x14ac:dyDescent="0.25">
      <c r="A891">
        <v>1684</v>
      </c>
      <c r="B891">
        <v>14</v>
      </c>
      <c r="C891" s="205">
        <v>0.3</v>
      </c>
      <c r="D891">
        <v>6</v>
      </c>
      <c r="E891" s="210">
        <v>0.02</v>
      </c>
      <c r="F891">
        <v>218</v>
      </c>
      <c r="G891" s="314">
        <v>166</v>
      </c>
      <c r="H891" s="436">
        <v>7.47</v>
      </c>
    </row>
    <row r="892" spans="1:8" x14ac:dyDescent="0.25">
      <c r="A892">
        <v>2193</v>
      </c>
      <c r="B892">
        <v>16</v>
      </c>
      <c r="C892" s="205">
        <v>0.3</v>
      </c>
      <c r="D892">
        <v>7</v>
      </c>
      <c r="E892" s="210">
        <v>0.03</v>
      </c>
      <c r="F892">
        <v>212</v>
      </c>
      <c r="G892" s="314">
        <v>144</v>
      </c>
      <c r="H892" s="436">
        <v>7.44</v>
      </c>
    </row>
    <row r="893" spans="1:8" x14ac:dyDescent="0.25">
      <c r="A893">
        <v>2326</v>
      </c>
      <c r="B893">
        <v>17</v>
      </c>
      <c r="C893" s="205">
        <v>0.15</v>
      </c>
      <c r="D893">
        <v>10</v>
      </c>
      <c r="E893" s="210">
        <v>0.02</v>
      </c>
      <c r="F893">
        <v>204</v>
      </c>
      <c r="G893" s="314">
        <v>139</v>
      </c>
      <c r="H893" s="436">
        <v>7.44</v>
      </c>
    </row>
    <row r="894" spans="1:8" x14ac:dyDescent="0.25">
      <c r="A894">
        <v>48</v>
      </c>
      <c r="B894">
        <v>8</v>
      </c>
      <c r="C894" s="205">
        <v>0.15</v>
      </c>
      <c r="D894">
        <v>6</v>
      </c>
      <c r="E894" s="210">
        <v>0.03</v>
      </c>
      <c r="F894">
        <v>299</v>
      </c>
      <c r="G894" s="314">
        <v>204</v>
      </c>
      <c r="H894" s="436">
        <v>7.41</v>
      </c>
    </row>
    <row r="895" spans="1:8" x14ac:dyDescent="0.25">
      <c r="A895">
        <v>1097</v>
      </c>
      <c r="B895">
        <v>12</v>
      </c>
      <c r="C895" s="205">
        <v>0.2</v>
      </c>
      <c r="D895">
        <v>6</v>
      </c>
      <c r="E895" s="210">
        <v>2.5000000000000001E-2</v>
      </c>
      <c r="F895">
        <v>248</v>
      </c>
      <c r="G895" s="314">
        <v>172</v>
      </c>
      <c r="H895" s="436">
        <v>7.4</v>
      </c>
    </row>
    <row r="896" spans="1:8" x14ac:dyDescent="0.25">
      <c r="A896">
        <v>1395</v>
      </c>
      <c r="B896">
        <v>13</v>
      </c>
      <c r="C896" s="205">
        <v>0.25</v>
      </c>
      <c r="D896">
        <v>7</v>
      </c>
      <c r="E896" s="210">
        <v>0.03</v>
      </c>
      <c r="F896">
        <v>221</v>
      </c>
      <c r="G896" s="314">
        <v>151</v>
      </c>
      <c r="H896" s="436">
        <v>7.4</v>
      </c>
    </row>
    <row r="897" spans="1:8" x14ac:dyDescent="0.25">
      <c r="A897">
        <v>2695</v>
      </c>
      <c r="B897">
        <v>18</v>
      </c>
      <c r="C897" s="205">
        <v>0.3</v>
      </c>
      <c r="D897">
        <v>7</v>
      </c>
      <c r="E897" s="210">
        <v>0.02</v>
      </c>
      <c r="F897">
        <v>201</v>
      </c>
      <c r="G897" s="314">
        <v>150</v>
      </c>
      <c r="H897" s="436">
        <v>7.39</v>
      </c>
    </row>
    <row r="898" spans="1:8" x14ac:dyDescent="0.25">
      <c r="A898">
        <v>2694</v>
      </c>
      <c r="B898">
        <v>18</v>
      </c>
      <c r="C898" s="205">
        <v>0.3</v>
      </c>
      <c r="D898">
        <v>6</v>
      </c>
      <c r="E898" s="210">
        <v>0.03</v>
      </c>
      <c r="F898">
        <v>201</v>
      </c>
      <c r="G898" s="314">
        <v>147</v>
      </c>
      <c r="H898" s="436">
        <v>7.38</v>
      </c>
    </row>
    <row r="899" spans="1:8" x14ac:dyDescent="0.25">
      <c r="A899">
        <v>1130</v>
      </c>
      <c r="B899">
        <v>12</v>
      </c>
      <c r="C899" s="205">
        <v>0.2</v>
      </c>
      <c r="D899">
        <v>17</v>
      </c>
      <c r="E899" s="210">
        <v>2.5000000000000001E-2</v>
      </c>
      <c r="F899">
        <v>248</v>
      </c>
      <c r="G899" s="314">
        <v>139</v>
      </c>
      <c r="H899" s="436">
        <v>7.37</v>
      </c>
    </row>
    <row r="900" spans="1:8" x14ac:dyDescent="0.25">
      <c r="A900">
        <v>2108</v>
      </c>
      <c r="B900">
        <v>16</v>
      </c>
      <c r="C900" s="205">
        <v>0.2</v>
      </c>
      <c r="D900">
        <v>7</v>
      </c>
      <c r="E900" s="210">
        <v>2.5000000000000001E-2</v>
      </c>
      <c r="F900">
        <v>212</v>
      </c>
      <c r="G900" s="314">
        <v>147</v>
      </c>
      <c r="H900" s="436">
        <v>7.37</v>
      </c>
    </row>
    <row r="901" spans="1:8" x14ac:dyDescent="0.25">
      <c r="A901">
        <v>2446</v>
      </c>
      <c r="B901">
        <v>17</v>
      </c>
      <c r="C901" s="205">
        <v>0.3</v>
      </c>
      <c r="D901">
        <v>8</v>
      </c>
      <c r="E901" s="210">
        <v>0.02</v>
      </c>
      <c r="F901">
        <v>203</v>
      </c>
      <c r="G901" s="314">
        <v>151</v>
      </c>
      <c r="H901" s="436">
        <v>7.37</v>
      </c>
    </row>
    <row r="902" spans="1:8" x14ac:dyDescent="0.25">
      <c r="A902">
        <v>82</v>
      </c>
      <c r="B902">
        <v>8</v>
      </c>
      <c r="C902" s="205">
        <v>0.15</v>
      </c>
      <c r="D902">
        <v>18</v>
      </c>
      <c r="E902" s="210">
        <v>0.02</v>
      </c>
      <c r="F902">
        <v>299</v>
      </c>
      <c r="G902" s="314">
        <v>162</v>
      </c>
      <c r="H902" s="436">
        <v>7.36</v>
      </c>
    </row>
    <row r="903" spans="1:8" x14ac:dyDescent="0.25">
      <c r="A903">
        <v>1058</v>
      </c>
      <c r="B903">
        <v>12</v>
      </c>
      <c r="C903" s="205">
        <v>0.15</v>
      </c>
      <c r="D903">
        <v>7</v>
      </c>
      <c r="E903" s="210">
        <v>2.5000000000000001E-2</v>
      </c>
      <c r="F903">
        <v>230</v>
      </c>
      <c r="G903" s="314">
        <v>162</v>
      </c>
      <c r="H903" s="436">
        <v>7.34</v>
      </c>
    </row>
    <row r="904" spans="1:8" x14ac:dyDescent="0.25">
      <c r="A904">
        <v>2348</v>
      </c>
      <c r="B904">
        <v>17</v>
      </c>
      <c r="C904" s="205">
        <v>0.15</v>
      </c>
      <c r="D904">
        <v>17</v>
      </c>
      <c r="E904" s="210">
        <v>2.5000000000000001E-2</v>
      </c>
      <c r="F904">
        <v>204</v>
      </c>
      <c r="G904" s="314">
        <v>116</v>
      </c>
      <c r="H904" s="436">
        <v>7.34</v>
      </c>
    </row>
    <row r="905" spans="1:8" x14ac:dyDescent="0.25">
      <c r="A905">
        <v>2441</v>
      </c>
      <c r="B905">
        <v>17</v>
      </c>
      <c r="C905" s="205">
        <v>0.3</v>
      </c>
      <c r="D905">
        <v>6</v>
      </c>
      <c r="E905" s="210">
        <v>2.5000000000000001E-2</v>
      </c>
      <c r="F905">
        <v>203</v>
      </c>
      <c r="G905" s="314">
        <v>152</v>
      </c>
      <c r="H905" s="436">
        <v>7.34</v>
      </c>
    </row>
    <row r="906" spans="1:8" x14ac:dyDescent="0.25">
      <c r="A906">
        <v>2660</v>
      </c>
      <c r="B906">
        <v>18</v>
      </c>
      <c r="C906" s="205">
        <v>0.25</v>
      </c>
      <c r="D906">
        <v>9</v>
      </c>
      <c r="E906" s="210">
        <v>2.5000000000000001E-2</v>
      </c>
      <c r="F906">
        <v>195</v>
      </c>
      <c r="G906" s="314">
        <v>139</v>
      </c>
      <c r="H906" s="436">
        <v>7.34</v>
      </c>
    </row>
    <row r="907" spans="1:8" x14ac:dyDescent="0.25">
      <c r="A907">
        <v>2113</v>
      </c>
      <c r="B907">
        <v>16</v>
      </c>
      <c r="C907" s="205">
        <v>0.2</v>
      </c>
      <c r="D907">
        <v>9</v>
      </c>
      <c r="E907" s="210">
        <v>0.02</v>
      </c>
      <c r="F907">
        <v>212</v>
      </c>
      <c r="G907" s="314">
        <v>150</v>
      </c>
      <c r="H907" s="436">
        <v>7.32</v>
      </c>
    </row>
    <row r="908" spans="1:8" x14ac:dyDescent="0.25">
      <c r="A908">
        <v>316</v>
      </c>
      <c r="B908">
        <v>9</v>
      </c>
      <c r="C908" s="205">
        <v>0.15</v>
      </c>
      <c r="D908">
        <v>12</v>
      </c>
      <c r="E908" s="210">
        <v>0.02</v>
      </c>
      <c r="F908">
        <v>271</v>
      </c>
      <c r="G908" s="314">
        <v>175</v>
      </c>
      <c r="H908" s="436">
        <v>7.27</v>
      </c>
    </row>
    <row r="909" spans="1:8" x14ac:dyDescent="0.25">
      <c r="A909">
        <v>2186</v>
      </c>
      <c r="B909">
        <v>16</v>
      </c>
      <c r="C909" s="205">
        <v>0.3</v>
      </c>
      <c r="D909">
        <v>5</v>
      </c>
      <c r="E909" s="210">
        <v>2.5000000000000001E-2</v>
      </c>
      <c r="F909">
        <v>212</v>
      </c>
      <c r="G909" s="314">
        <v>157</v>
      </c>
      <c r="H909" s="436">
        <v>7.27</v>
      </c>
    </row>
    <row r="910" spans="1:8" x14ac:dyDescent="0.25">
      <c r="A910">
        <v>2654</v>
      </c>
      <c r="B910">
        <v>18</v>
      </c>
      <c r="C910" s="205">
        <v>0.25</v>
      </c>
      <c r="D910">
        <v>7</v>
      </c>
      <c r="E910" s="210">
        <v>2.5000000000000001E-2</v>
      </c>
      <c r="F910">
        <v>195</v>
      </c>
      <c r="G910" s="314">
        <v>141</v>
      </c>
      <c r="H910" s="436">
        <v>7.27</v>
      </c>
    </row>
    <row r="911" spans="1:8" x14ac:dyDescent="0.25">
      <c r="A911">
        <v>2225</v>
      </c>
      <c r="B911">
        <v>16</v>
      </c>
      <c r="C911" s="205">
        <v>0.3</v>
      </c>
      <c r="D911">
        <v>18</v>
      </c>
      <c r="E911" s="210">
        <v>2.5000000000000001E-2</v>
      </c>
      <c r="F911">
        <v>212</v>
      </c>
      <c r="G911" s="314">
        <v>120</v>
      </c>
      <c r="H911" s="436">
        <v>7.25</v>
      </c>
    </row>
    <row r="912" spans="1:8" x14ac:dyDescent="0.25">
      <c r="A912">
        <v>258</v>
      </c>
      <c r="B912">
        <v>9</v>
      </c>
      <c r="C912" s="205">
        <v>0.1</v>
      </c>
      <c r="D912">
        <v>6</v>
      </c>
      <c r="E912" s="210">
        <v>0.03</v>
      </c>
      <c r="F912">
        <v>262</v>
      </c>
      <c r="G912" s="314">
        <v>181</v>
      </c>
      <c r="H912" s="436">
        <v>7.21</v>
      </c>
    </row>
    <row r="913" spans="1:8" x14ac:dyDescent="0.25">
      <c r="A913">
        <v>572</v>
      </c>
      <c r="B913">
        <v>10</v>
      </c>
      <c r="C913" s="205">
        <v>0.15</v>
      </c>
      <c r="D913">
        <v>13</v>
      </c>
      <c r="E913" s="210">
        <v>2.5000000000000001E-2</v>
      </c>
      <c r="F913">
        <v>253</v>
      </c>
      <c r="G913" s="314">
        <v>157</v>
      </c>
      <c r="H913" s="436">
        <v>7.21</v>
      </c>
    </row>
    <row r="914" spans="1:8" x14ac:dyDescent="0.25">
      <c r="A914">
        <v>1344</v>
      </c>
      <c r="B914">
        <v>13</v>
      </c>
      <c r="C914" s="205">
        <v>0.15</v>
      </c>
      <c r="D914">
        <v>18</v>
      </c>
      <c r="E914" s="210">
        <v>0.03</v>
      </c>
      <c r="F914">
        <v>219</v>
      </c>
      <c r="G914" s="314">
        <v>117</v>
      </c>
      <c r="H914" s="436">
        <v>7.21</v>
      </c>
    </row>
    <row r="915" spans="1:8" x14ac:dyDescent="0.25">
      <c r="A915">
        <v>2189</v>
      </c>
      <c r="B915">
        <v>16</v>
      </c>
      <c r="C915" s="205">
        <v>0.3</v>
      </c>
      <c r="D915">
        <v>6</v>
      </c>
      <c r="E915" s="210">
        <v>2.5000000000000001E-2</v>
      </c>
      <c r="F915">
        <v>212</v>
      </c>
      <c r="G915" s="314">
        <v>155</v>
      </c>
      <c r="H915" s="436">
        <v>7.21</v>
      </c>
    </row>
    <row r="916" spans="1:8" x14ac:dyDescent="0.25">
      <c r="A916">
        <v>505</v>
      </c>
      <c r="B916">
        <v>10</v>
      </c>
      <c r="C916" s="205">
        <v>0.1</v>
      </c>
      <c r="D916">
        <v>5</v>
      </c>
      <c r="E916" s="210">
        <v>0.02</v>
      </c>
      <c r="F916">
        <v>248</v>
      </c>
      <c r="G916" s="314">
        <v>188</v>
      </c>
      <c r="H916" s="436">
        <v>7.19</v>
      </c>
    </row>
    <row r="917" spans="1:8" x14ac:dyDescent="0.25">
      <c r="A917">
        <v>2563</v>
      </c>
      <c r="B917">
        <v>18</v>
      </c>
      <c r="C917" s="205">
        <v>0.15</v>
      </c>
      <c r="D917">
        <v>5</v>
      </c>
      <c r="E917" s="210">
        <v>0.02</v>
      </c>
      <c r="F917">
        <v>201</v>
      </c>
      <c r="G917" s="314">
        <v>152</v>
      </c>
      <c r="H917" s="436">
        <v>7.19</v>
      </c>
    </row>
    <row r="918" spans="1:8" x14ac:dyDescent="0.25">
      <c r="A918">
        <v>2737</v>
      </c>
      <c r="B918">
        <v>18</v>
      </c>
      <c r="C918" s="205">
        <v>0.35</v>
      </c>
      <c r="D918">
        <v>7</v>
      </c>
      <c r="E918" s="210">
        <v>0.02</v>
      </c>
      <c r="F918">
        <v>202</v>
      </c>
      <c r="G918" s="314">
        <v>153</v>
      </c>
      <c r="H918" s="436">
        <v>7.18</v>
      </c>
    </row>
    <row r="919" spans="1:8" x14ac:dyDescent="0.25">
      <c r="A919">
        <v>801</v>
      </c>
      <c r="B919">
        <v>11</v>
      </c>
      <c r="C919" s="205">
        <v>0.15</v>
      </c>
      <c r="D919">
        <v>5</v>
      </c>
      <c r="E919" s="210">
        <v>0.03</v>
      </c>
      <c r="F919">
        <v>240</v>
      </c>
      <c r="G919" s="314">
        <v>173</v>
      </c>
      <c r="H919" s="436">
        <v>7.17</v>
      </c>
    </row>
    <row r="920" spans="1:8" x14ac:dyDescent="0.25">
      <c r="A920">
        <v>896</v>
      </c>
      <c r="B920">
        <v>11</v>
      </c>
      <c r="C920" s="205">
        <v>0.25</v>
      </c>
      <c r="D920">
        <v>9</v>
      </c>
      <c r="E920" s="210">
        <v>2.5000000000000001E-2</v>
      </c>
      <c r="F920">
        <v>242</v>
      </c>
      <c r="G920" s="314">
        <v>163</v>
      </c>
      <c r="H920" s="436">
        <v>7.15</v>
      </c>
    </row>
    <row r="921" spans="1:8" x14ac:dyDescent="0.25">
      <c r="A921">
        <v>2409</v>
      </c>
      <c r="B921">
        <v>17</v>
      </c>
      <c r="C921" s="205">
        <v>0.25</v>
      </c>
      <c r="D921">
        <v>9</v>
      </c>
      <c r="E921" s="210">
        <v>0.03</v>
      </c>
      <c r="F921">
        <v>201</v>
      </c>
      <c r="G921" s="314">
        <v>135</v>
      </c>
      <c r="H921" s="436">
        <v>7.15</v>
      </c>
    </row>
    <row r="922" spans="1:8" x14ac:dyDescent="0.25">
      <c r="A922">
        <v>1184</v>
      </c>
      <c r="B922">
        <v>12</v>
      </c>
      <c r="C922" s="205">
        <v>0.3</v>
      </c>
      <c r="D922">
        <v>7</v>
      </c>
      <c r="E922" s="210">
        <v>2.5000000000000001E-2</v>
      </c>
      <c r="F922">
        <v>235</v>
      </c>
      <c r="G922" s="314">
        <v>168</v>
      </c>
      <c r="H922" s="436">
        <v>7.14</v>
      </c>
    </row>
    <row r="923" spans="1:8" x14ac:dyDescent="0.25">
      <c r="A923">
        <v>1312</v>
      </c>
      <c r="B923">
        <v>13</v>
      </c>
      <c r="C923" s="205">
        <v>0.15</v>
      </c>
      <c r="D923">
        <v>8</v>
      </c>
      <c r="E923" s="210">
        <v>0.02</v>
      </c>
      <c r="F923">
        <v>219</v>
      </c>
      <c r="G923" s="314">
        <v>159</v>
      </c>
      <c r="H923" s="436">
        <v>7.14</v>
      </c>
    </row>
    <row r="924" spans="1:8" x14ac:dyDescent="0.25">
      <c r="A924">
        <v>571</v>
      </c>
      <c r="B924">
        <v>10</v>
      </c>
      <c r="C924" s="205">
        <v>0.15</v>
      </c>
      <c r="D924">
        <v>13</v>
      </c>
      <c r="E924" s="210">
        <v>0.02</v>
      </c>
      <c r="F924">
        <v>253</v>
      </c>
      <c r="G924" s="314">
        <v>163</v>
      </c>
      <c r="H924" s="436">
        <v>7.13</v>
      </c>
    </row>
    <row r="925" spans="1:8" x14ac:dyDescent="0.25">
      <c r="A925">
        <v>2450</v>
      </c>
      <c r="B925">
        <v>17</v>
      </c>
      <c r="C925" s="205">
        <v>0.3</v>
      </c>
      <c r="D925">
        <v>9</v>
      </c>
      <c r="E925" s="210">
        <v>2.5000000000000001E-2</v>
      </c>
      <c r="F925">
        <v>203</v>
      </c>
      <c r="G925" s="314">
        <v>142</v>
      </c>
      <c r="H925" s="436">
        <v>7.13</v>
      </c>
    </row>
    <row r="926" spans="1:8" x14ac:dyDescent="0.25">
      <c r="A926">
        <v>2132</v>
      </c>
      <c r="B926">
        <v>16</v>
      </c>
      <c r="C926" s="205">
        <v>0.2</v>
      </c>
      <c r="D926">
        <v>15</v>
      </c>
      <c r="E926" s="210">
        <v>2.5000000000000001E-2</v>
      </c>
      <c r="F926">
        <v>212</v>
      </c>
      <c r="G926" s="314">
        <v>127</v>
      </c>
      <c r="H926" s="436">
        <v>7.12</v>
      </c>
    </row>
    <row r="927" spans="1:8" x14ac:dyDescent="0.25">
      <c r="A927">
        <v>1715</v>
      </c>
      <c r="B927">
        <v>14</v>
      </c>
      <c r="C927" s="205">
        <v>0.3</v>
      </c>
      <c r="D927">
        <v>16</v>
      </c>
      <c r="E927" s="210">
        <v>2.5000000000000001E-2</v>
      </c>
      <c r="F927">
        <v>218</v>
      </c>
      <c r="G927" s="314">
        <v>135</v>
      </c>
      <c r="H927" s="436">
        <v>7.11</v>
      </c>
    </row>
    <row r="928" spans="1:8" x14ac:dyDescent="0.25">
      <c r="A928">
        <v>839</v>
      </c>
      <c r="B928">
        <v>11</v>
      </c>
      <c r="C928" s="205">
        <v>0.15</v>
      </c>
      <c r="D928">
        <v>18</v>
      </c>
      <c r="E928" s="210">
        <v>2.5000000000000001E-2</v>
      </c>
      <c r="F928">
        <v>240</v>
      </c>
      <c r="G928" s="314">
        <v>136</v>
      </c>
      <c r="H928" s="436">
        <v>7.1</v>
      </c>
    </row>
    <row r="929" spans="1:8" x14ac:dyDescent="0.25">
      <c r="A929">
        <v>1844</v>
      </c>
      <c r="B929">
        <v>15</v>
      </c>
      <c r="C929" s="205">
        <v>0.15</v>
      </c>
      <c r="D929">
        <v>17</v>
      </c>
      <c r="E929" s="210">
        <v>2.5000000000000001E-2</v>
      </c>
      <c r="F929">
        <v>210</v>
      </c>
      <c r="G929" s="314">
        <v>123</v>
      </c>
      <c r="H929" s="436">
        <v>7.1</v>
      </c>
    </row>
    <row r="930" spans="1:8" x14ac:dyDescent="0.25">
      <c r="A930">
        <v>623</v>
      </c>
      <c r="B930">
        <v>10</v>
      </c>
      <c r="C930" s="205">
        <v>0.2</v>
      </c>
      <c r="D930">
        <v>16</v>
      </c>
      <c r="E930" s="210">
        <v>2.5000000000000001E-2</v>
      </c>
      <c r="F930">
        <v>265</v>
      </c>
      <c r="G930" s="314">
        <v>148</v>
      </c>
      <c r="H930" s="436">
        <v>7.07</v>
      </c>
    </row>
    <row r="931" spans="1:8" x14ac:dyDescent="0.25">
      <c r="A931">
        <v>2364</v>
      </c>
      <c r="B931">
        <v>17</v>
      </c>
      <c r="C931" s="205">
        <v>0.2</v>
      </c>
      <c r="D931">
        <v>8</v>
      </c>
      <c r="E931" s="210">
        <v>0.03</v>
      </c>
      <c r="F931">
        <v>209</v>
      </c>
      <c r="G931" s="314">
        <v>133</v>
      </c>
      <c r="H931" s="436">
        <v>7.07</v>
      </c>
    </row>
    <row r="932" spans="1:8" x14ac:dyDescent="0.25">
      <c r="A932">
        <v>2401</v>
      </c>
      <c r="B932">
        <v>17</v>
      </c>
      <c r="C932" s="205">
        <v>0.25</v>
      </c>
      <c r="D932">
        <v>7</v>
      </c>
      <c r="E932" s="210">
        <v>0.02</v>
      </c>
      <c r="F932">
        <v>201</v>
      </c>
      <c r="G932" s="314">
        <v>150</v>
      </c>
      <c r="H932" s="436">
        <v>7.06</v>
      </c>
    </row>
    <row r="933" spans="1:8" x14ac:dyDescent="0.25">
      <c r="A933">
        <v>2611</v>
      </c>
      <c r="B933">
        <v>18</v>
      </c>
      <c r="C933" s="205">
        <v>0.2</v>
      </c>
      <c r="D933">
        <v>7</v>
      </c>
      <c r="E933" s="210">
        <v>0.02</v>
      </c>
      <c r="F933">
        <v>203</v>
      </c>
      <c r="G933" s="314">
        <v>140</v>
      </c>
      <c r="H933" s="436">
        <v>7.06</v>
      </c>
    </row>
    <row r="934" spans="1:8" x14ac:dyDescent="0.25">
      <c r="A934">
        <v>1181</v>
      </c>
      <c r="B934">
        <v>12</v>
      </c>
      <c r="C934" s="205">
        <v>0.3</v>
      </c>
      <c r="D934">
        <v>6</v>
      </c>
      <c r="E934" s="210">
        <v>2.5000000000000001E-2</v>
      </c>
      <c r="F934">
        <v>235</v>
      </c>
      <c r="G934" s="314">
        <v>173</v>
      </c>
      <c r="H934" s="436">
        <v>7.05</v>
      </c>
    </row>
    <row r="935" spans="1:8" x14ac:dyDescent="0.25">
      <c r="A935">
        <v>1138</v>
      </c>
      <c r="B935">
        <v>12</v>
      </c>
      <c r="C935" s="205">
        <v>0.25</v>
      </c>
      <c r="D935">
        <v>6</v>
      </c>
      <c r="E935" s="210">
        <v>0.02</v>
      </c>
      <c r="F935">
        <v>229</v>
      </c>
      <c r="G935" s="314">
        <v>172</v>
      </c>
      <c r="H935" s="436">
        <v>7.04</v>
      </c>
    </row>
    <row r="936" spans="1:8" x14ac:dyDescent="0.25">
      <c r="A936">
        <v>105</v>
      </c>
      <c r="B936">
        <v>8</v>
      </c>
      <c r="C936" s="205">
        <v>0.2</v>
      </c>
      <c r="D936">
        <v>11</v>
      </c>
      <c r="E936" s="210">
        <v>0.03</v>
      </c>
      <c r="F936">
        <v>304</v>
      </c>
      <c r="G936" s="314">
        <v>171</v>
      </c>
      <c r="H936" s="436">
        <v>7.02</v>
      </c>
    </row>
    <row r="937" spans="1:8" x14ac:dyDescent="0.25">
      <c r="A937">
        <v>881</v>
      </c>
      <c r="B937">
        <v>11</v>
      </c>
      <c r="C937" s="205">
        <v>0.2</v>
      </c>
      <c r="D937">
        <v>18</v>
      </c>
      <c r="E937" s="210">
        <v>2.5000000000000001E-2</v>
      </c>
      <c r="F937">
        <v>256</v>
      </c>
      <c r="G937" s="314">
        <v>139</v>
      </c>
      <c r="H937" s="436">
        <v>7.02</v>
      </c>
    </row>
    <row r="938" spans="1:8" x14ac:dyDescent="0.25">
      <c r="A938">
        <v>2468</v>
      </c>
      <c r="B938">
        <v>17</v>
      </c>
      <c r="C938" s="205">
        <v>0.3</v>
      </c>
      <c r="D938">
        <v>15</v>
      </c>
      <c r="E938" s="210">
        <v>2.5000000000000001E-2</v>
      </c>
      <c r="F938">
        <v>203</v>
      </c>
      <c r="G938" s="314">
        <v>123</v>
      </c>
      <c r="H938" s="436">
        <v>7.01</v>
      </c>
    </row>
    <row r="939" spans="1:8" x14ac:dyDescent="0.25">
      <c r="A939">
        <v>2471</v>
      </c>
      <c r="B939">
        <v>17</v>
      </c>
      <c r="C939" s="205">
        <v>0.3</v>
      </c>
      <c r="D939">
        <v>16</v>
      </c>
      <c r="E939" s="210">
        <v>2.5000000000000001E-2</v>
      </c>
      <c r="F939">
        <v>203</v>
      </c>
      <c r="G939" s="314">
        <v>122</v>
      </c>
      <c r="H939" s="436">
        <v>6.99</v>
      </c>
    </row>
    <row r="940" spans="1:8" x14ac:dyDescent="0.25">
      <c r="A940">
        <v>1851</v>
      </c>
      <c r="B940">
        <v>15</v>
      </c>
      <c r="C940" s="205">
        <v>0.2</v>
      </c>
      <c r="D940">
        <v>5</v>
      </c>
      <c r="E940" s="210">
        <v>0.03</v>
      </c>
      <c r="F940">
        <v>216</v>
      </c>
      <c r="G940" s="314">
        <v>162</v>
      </c>
      <c r="H940" s="436">
        <v>6.97</v>
      </c>
    </row>
    <row r="941" spans="1:8" x14ac:dyDescent="0.25">
      <c r="A941">
        <v>933</v>
      </c>
      <c r="B941">
        <v>11</v>
      </c>
      <c r="C941" s="205">
        <v>0.3</v>
      </c>
      <c r="D941">
        <v>7</v>
      </c>
      <c r="E941" s="210">
        <v>0.03</v>
      </c>
      <c r="F941">
        <v>246</v>
      </c>
      <c r="G941" s="314">
        <v>170</v>
      </c>
      <c r="H941" s="436">
        <v>6.96</v>
      </c>
    </row>
    <row r="942" spans="1:8" x14ac:dyDescent="0.25">
      <c r="A942">
        <v>1608</v>
      </c>
      <c r="B942">
        <v>14</v>
      </c>
      <c r="C942" s="205">
        <v>0.2</v>
      </c>
      <c r="D942">
        <v>8</v>
      </c>
      <c r="E942" s="210">
        <v>0.03</v>
      </c>
      <c r="F942">
        <v>225</v>
      </c>
      <c r="G942" s="314">
        <v>146</v>
      </c>
      <c r="H942" s="436">
        <v>6.96</v>
      </c>
    </row>
    <row r="943" spans="1:8" x14ac:dyDescent="0.25">
      <c r="A943">
        <v>1304</v>
      </c>
      <c r="B943">
        <v>13</v>
      </c>
      <c r="C943" s="205">
        <v>0.15</v>
      </c>
      <c r="D943">
        <v>5</v>
      </c>
      <c r="E943" s="210">
        <v>2.5000000000000001E-2</v>
      </c>
      <c r="F943">
        <v>219</v>
      </c>
      <c r="G943" s="314">
        <v>168</v>
      </c>
      <c r="H943" s="436">
        <v>6.95</v>
      </c>
    </row>
    <row r="944" spans="1:8" x14ac:dyDescent="0.25">
      <c r="A944">
        <v>348</v>
      </c>
      <c r="B944">
        <v>9</v>
      </c>
      <c r="C944" s="205">
        <v>0.2</v>
      </c>
      <c r="D944">
        <v>8</v>
      </c>
      <c r="E944" s="210">
        <v>0.03</v>
      </c>
      <c r="F944">
        <v>282</v>
      </c>
      <c r="G944" s="314">
        <v>188</v>
      </c>
      <c r="H944" s="436">
        <v>6.94</v>
      </c>
    </row>
    <row r="945" spans="1:8" x14ac:dyDescent="0.25">
      <c r="A945">
        <v>549</v>
      </c>
      <c r="B945">
        <v>10</v>
      </c>
      <c r="C945" s="205">
        <v>0.15</v>
      </c>
      <c r="D945">
        <v>5</v>
      </c>
      <c r="E945" s="210">
        <v>0.03</v>
      </c>
      <c r="F945">
        <v>253</v>
      </c>
      <c r="G945" s="314">
        <v>183</v>
      </c>
      <c r="H945" s="436">
        <v>6.92</v>
      </c>
    </row>
    <row r="946" spans="1:8" x14ac:dyDescent="0.25">
      <c r="A946">
        <v>1146</v>
      </c>
      <c r="B946">
        <v>12</v>
      </c>
      <c r="C946" s="205">
        <v>0.25</v>
      </c>
      <c r="D946">
        <v>8</v>
      </c>
      <c r="E946" s="210">
        <v>0.03</v>
      </c>
      <c r="F946">
        <v>229</v>
      </c>
      <c r="G946" s="314">
        <v>153</v>
      </c>
      <c r="H946" s="436">
        <v>6.92</v>
      </c>
    </row>
    <row r="947" spans="1:8" x14ac:dyDescent="0.25">
      <c r="A947">
        <v>2741</v>
      </c>
      <c r="B947">
        <v>18</v>
      </c>
      <c r="C947" s="205">
        <v>0.35</v>
      </c>
      <c r="D947">
        <v>8</v>
      </c>
      <c r="E947" s="210">
        <v>2.5000000000000001E-2</v>
      </c>
      <c r="F947">
        <v>202</v>
      </c>
      <c r="G947" s="314">
        <v>144</v>
      </c>
      <c r="H947" s="436">
        <v>6.92</v>
      </c>
    </row>
    <row r="948" spans="1:8" x14ac:dyDescent="0.25">
      <c r="A948">
        <v>2006</v>
      </c>
      <c r="B948">
        <v>15</v>
      </c>
      <c r="C948" s="205">
        <v>0.35</v>
      </c>
      <c r="D948">
        <v>15</v>
      </c>
      <c r="E948" s="210">
        <v>2.5000000000000001E-2</v>
      </c>
      <c r="F948">
        <v>216</v>
      </c>
      <c r="G948" s="314">
        <v>133</v>
      </c>
      <c r="H948" s="436">
        <v>6.91</v>
      </c>
    </row>
    <row r="949" spans="1:8" x14ac:dyDescent="0.25">
      <c r="A949">
        <v>297</v>
      </c>
      <c r="B949">
        <v>9</v>
      </c>
      <c r="C949" s="205">
        <v>0.15</v>
      </c>
      <c r="D949">
        <v>5</v>
      </c>
      <c r="E949" s="210">
        <v>0.03</v>
      </c>
      <c r="F949">
        <v>271</v>
      </c>
      <c r="G949" s="314">
        <v>197</v>
      </c>
      <c r="H949" s="436">
        <v>6.9</v>
      </c>
    </row>
    <row r="950" spans="1:8" x14ac:dyDescent="0.25">
      <c r="A950">
        <v>1315</v>
      </c>
      <c r="B950">
        <v>13</v>
      </c>
      <c r="C950" s="205">
        <v>0.15</v>
      </c>
      <c r="D950">
        <v>9</v>
      </c>
      <c r="E950" s="210">
        <v>0.02</v>
      </c>
      <c r="F950">
        <v>219</v>
      </c>
      <c r="G950" s="314">
        <v>157</v>
      </c>
      <c r="H950" s="436">
        <v>6.9</v>
      </c>
    </row>
    <row r="951" spans="1:8" x14ac:dyDescent="0.25">
      <c r="A951">
        <v>2612</v>
      </c>
      <c r="B951">
        <v>18</v>
      </c>
      <c r="C951" s="205">
        <v>0.2</v>
      </c>
      <c r="D951">
        <v>7</v>
      </c>
      <c r="E951" s="210">
        <v>2.5000000000000001E-2</v>
      </c>
      <c r="F951">
        <v>203</v>
      </c>
      <c r="G951" s="314">
        <v>134</v>
      </c>
      <c r="H951" s="436">
        <v>6.9</v>
      </c>
    </row>
    <row r="952" spans="1:8" x14ac:dyDescent="0.25">
      <c r="A952">
        <v>1606</v>
      </c>
      <c r="B952">
        <v>14</v>
      </c>
      <c r="C952" s="205">
        <v>0.2</v>
      </c>
      <c r="D952">
        <v>8</v>
      </c>
      <c r="E952" s="210">
        <v>0.02</v>
      </c>
      <c r="F952">
        <v>225</v>
      </c>
      <c r="G952" s="314">
        <v>162</v>
      </c>
      <c r="H952" s="436">
        <v>6.89</v>
      </c>
    </row>
    <row r="953" spans="1:8" x14ac:dyDescent="0.25">
      <c r="A953">
        <v>2076</v>
      </c>
      <c r="B953">
        <v>16</v>
      </c>
      <c r="C953" s="205">
        <v>0.15</v>
      </c>
      <c r="D953">
        <v>10</v>
      </c>
      <c r="E953" s="210">
        <v>0.03</v>
      </c>
      <c r="F953">
        <v>209</v>
      </c>
      <c r="G953" s="314">
        <v>130</v>
      </c>
      <c r="H953" s="436">
        <v>6.89</v>
      </c>
    </row>
    <row r="954" spans="1:8" x14ac:dyDescent="0.25">
      <c r="A954">
        <v>2229</v>
      </c>
      <c r="B954">
        <v>16</v>
      </c>
      <c r="C954" s="205">
        <v>0.35</v>
      </c>
      <c r="D954">
        <v>5</v>
      </c>
      <c r="E954" s="210">
        <v>0.03</v>
      </c>
      <c r="F954">
        <v>203</v>
      </c>
      <c r="G954" s="314">
        <v>154</v>
      </c>
      <c r="H954" s="436">
        <v>6.87</v>
      </c>
    </row>
    <row r="955" spans="1:8" x14ac:dyDescent="0.25">
      <c r="A955">
        <v>111</v>
      </c>
      <c r="B955">
        <v>8</v>
      </c>
      <c r="C955" s="205">
        <v>0.2</v>
      </c>
      <c r="D955">
        <v>13</v>
      </c>
      <c r="E955" s="210">
        <v>0.03</v>
      </c>
      <c r="F955">
        <v>304</v>
      </c>
      <c r="G955" s="314">
        <v>161</v>
      </c>
      <c r="H955" s="436">
        <v>6.86</v>
      </c>
    </row>
    <row r="956" spans="1:8" x14ac:dyDescent="0.25">
      <c r="A956">
        <v>296</v>
      </c>
      <c r="B956">
        <v>9</v>
      </c>
      <c r="C956" s="205">
        <v>0.15</v>
      </c>
      <c r="D956">
        <v>5</v>
      </c>
      <c r="E956" s="210">
        <v>2.5000000000000001E-2</v>
      </c>
      <c r="F956">
        <v>271</v>
      </c>
      <c r="G956" s="314">
        <v>198</v>
      </c>
      <c r="H956" s="436">
        <v>6.86</v>
      </c>
    </row>
    <row r="957" spans="1:8" x14ac:dyDescent="0.25">
      <c r="A957">
        <v>302</v>
      </c>
      <c r="B957">
        <v>9</v>
      </c>
      <c r="C957" s="205">
        <v>0.15</v>
      </c>
      <c r="D957">
        <v>7</v>
      </c>
      <c r="E957" s="210">
        <v>2.5000000000000001E-2</v>
      </c>
      <c r="F957">
        <v>271</v>
      </c>
      <c r="G957" s="314">
        <v>189</v>
      </c>
      <c r="H957" s="436">
        <v>6.85</v>
      </c>
    </row>
    <row r="958" spans="1:8" x14ac:dyDescent="0.25">
      <c r="A958">
        <v>329</v>
      </c>
      <c r="B958">
        <v>9</v>
      </c>
      <c r="C958" s="205">
        <v>0.15</v>
      </c>
      <c r="D958">
        <v>16</v>
      </c>
      <c r="E958" s="210">
        <v>2.5000000000000001E-2</v>
      </c>
      <c r="F958">
        <v>271</v>
      </c>
      <c r="G958" s="314">
        <v>156</v>
      </c>
      <c r="H958" s="436">
        <v>6.85</v>
      </c>
    </row>
    <row r="959" spans="1:8" x14ac:dyDescent="0.25">
      <c r="A959">
        <v>351</v>
      </c>
      <c r="B959">
        <v>9</v>
      </c>
      <c r="C959" s="205">
        <v>0.2</v>
      </c>
      <c r="D959">
        <v>9</v>
      </c>
      <c r="E959" s="210">
        <v>0.03</v>
      </c>
      <c r="F959">
        <v>282</v>
      </c>
      <c r="G959" s="314">
        <v>183</v>
      </c>
      <c r="H959" s="436">
        <v>6.84</v>
      </c>
    </row>
    <row r="960" spans="1:8" x14ac:dyDescent="0.25">
      <c r="A960">
        <v>1642</v>
      </c>
      <c r="B960">
        <v>14</v>
      </c>
      <c r="C960" s="205">
        <v>0.25</v>
      </c>
      <c r="D960">
        <v>6</v>
      </c>
      <c r="E960" s="210">
        <v>0.02</v>
      </c>
      <c r="F960">
        <v>212</v>
      </c>
      <c r="G960" s="314">
        <v>160</v>
      </c>
      <c r="H960" s="436">
        <v>6.84</v>
      </c>
    </row>
    <row r="961" spans="1:8" x14ac:dyDescent="0.25">
      <c r="A961">
        <v>2437</v>
      </c>
      <c r="B961">
        <v>17</v>
      </c>
      <c r="C961" s="205">
        <v>0.3</v>
      </c>
      <c r="D961">
        <v>5</v>
      </c>
      <c r="E961" s="210">
        <v>0.02</v>
      </c>
      <c r="F961">
        <v>203</v>
      </c>
      <c r="G961" s="314">
        <v>159</v>
      </c>
      <c r="H961" s="436">
        <v>6.84</v>
      </c>
    </row>
    <row r="962" spans="1:8" x14ac:dyDescent="0.25">
      <c r="A962">
        <v>2185</v>
      </c>
      <c r="B962">
        <v>16</v>
      </c>
      <c r="C962" s="205">
        <v>0.3</v>
      </c>
      <c r="D962">
        <v>5</v>
      </c>
      <c r="E962" s="210">
        <v>0.02</v>
      </c>
      <c r="F962">
        <v>212</v>
      </c>
      <c r="G962" s="314">
        <v>160</v>
      </c>
      <c r="H962" s="436">
        <v>6.83</v>
      </c>
    </row>
    <row r="963" spans="1:8" x14ac:dyDescent="0.25">
      <c r="A963">
        <v>2188</v>
      </c>
      <c r="B963">
        <v>16</v>
      </c>
      <c r="C963" s="205">
        <v>0.3</v>
      </c>
      <c r="D963">
        <v>6</v>
      </c>
      <c r="E963" s="210">
        <v>0.02</v>
      </c>
      <c r="F963">
        <v>212</v>
      </c>
      <c r="G963" s="314">
        <v>160</v>
      </c>
      <c r="H963" s="436">
        <v>6.82</v>
      </c>
    </row>
    <row r="964" spans="1:8" x14ac:dyDescent="0.25">
      <c r="A964">
        <v>836</v>
      </c>
      <c r="B964">
        <v>11</v>
      </c>
      <c r="C964" s="205">
        <v>0.15</v>
      </c>
      <c r="D964">
        <v>17</v>
      </c>
      <c r="E964" s="210">
        <v>2.5000000000000001E-2</v>
      </c>
      <c r="F964">
        <v>240</v>
      </c>
      <c r="G964" s="314">
        <v>138</v>
      </c>
      <c r="H964" s="436">
        <v>6.8</v>
      </c>
    </row>
    <row r="965" spans="1:8" x14ac:dyDescent="0.25">
      <c r="A965">
        <v>230</v>
      </c>
      <c r="B965">
        <v>8</v>
      </c>
      <c r="C965" s="205">
        <v>0.35</v>
      </c>
      <c r="D965">
        <v>11</v>
      </c>
      <c r="E965" s="210">
        <v>2.5000000000000001E-2</v>
      </c>
      <c r="F965">
        <v>302</v>
      </c>
      <c r="G965" s="314">
        <v>188</v>
      </c>
      <c r="H965" s="436">
        <v>6.79</v>
      </c>
    </row>
    <row r="966" spans="1:8" x14ac:dyDescent="0.25">
      <c r="A966">
        <v>1124</v>
      </c>
      <c r="B966">
        <v>12</v>
      </c>
      <c r="C966" s="205">
        <v>0.2</v>
      </c>
      <c r="D966">
        <v>15</v>
      </c>
      <c r="E966" s="210">
        <v>2.5000000000000001E-2</v>
      </c>
      <c r="F966">
        <v>248</v>
      </c>
      <c r="G966" s="314">
        <v>142</v>
      </c>
      <c r="H966" s="436">
        <v>6.78</v>
      </c>
    </row>
    <row r="967" spans="1:8" x14ac:dyDescent="0.25">
      <c r="A967">
        <v>890</v>
      </c>
      <c r="B967">
        <v>11</v>
      </c>
      <c r="C967" s="205">
        <v>0.25</v>
      </c>
      <c r="D967">
        <v>7</v>
      </c>
      <c r="E967" s="210">
        <v>2.5000000000000001E-2</v>
      </c>
      <c r="F967">
        <v>242</v>
      </c>
      <c r="G967" s="314">
        <v>169</v>
      </c>
      <c r="H967" s="436">
        <v>6.77</v>
      </c>
    </row>
    <row r="968" spans="1:8" x14ac:dyDescent="0.25">
      <c r="A968">
        <v>46</v>
      </c>
      <c r="B968">
        <v>8</v>
      </c>
      <c r="C968" s="205">
        <v>0.15</v>
      </c>
      <c r="D968">
        <v>6</v>
      </c>
      <c r="E968" s="210">
        <v>0.02</v>
      </c>
      <c r="F968">
        <v>299</v>
      </c>
      <c r="G968" s="314">
        <v>213</v>
      </c>
      <c r="H968" s="436">
        <v>6.74</v>
      </c>
    </row>
    <row r="969" spans="1:8" x14ac:dyDescent="0.25">
      <c r="A969">
        <v>1188</v>
      </c>
      <c r="B969">
        <v>12</v>
      </c>
      <c r="C969" s="205">
        <v>0.3</v>
      </c>
      <c r="D969">
        <v>8</v>
      </c>
      <c r="E969" s="210">
        <v>0.03</v>
      </c>
      <c r="F969">
        <v>235</v>
      </c>
      <c r="G969" s="314">
        <v>156</v>
      </c>
      <c r="H969" s="436">
        <v>6.73</v>
      </c>
    </row>
    <row r="970" spans="1:8" x14ac:dyDescent="0.25">
      <c r="A970">
        <v>1897</v>
      </c>
      <c r="B970">
        <v>15</v>
      </c>
      <c r="C970" s="205">
        <v>0.25</v>
      </c>
      <c r="D970">
        <v>7</v>
      </c>
      <c r="E970" s="210">
        <v>0.02</v>
      </c>
      <c r="F970">
        <v>210</v>
      </c>
      <c r="G970" s="314">
        <v>156</v>
      </c>
      <c r="H970" s="436">
        <v>6.73</v>
      </c>
    </row>
    <row r="971" spans="1:8" x14ac:dyDescent="0.25">
      <c r="A971">
        <v>630</v>
      </c>
      <c r="B971">
        <v>10</v>
      </c>
      <c r="C971" s="205">
        <v>0.2</v>
      </c>
      <c r="D971">
        <v>18</v>
      </c>
      <c r="E971" s="210">
        <v>0.03</v>
      </c>
      <c r="F971">
        <v>265</v>
      </c>
      <c r="G971" s="314">
        <v>132</v>
      </c>
      <c r="H971" s="436">
        <v>6.72</v>
      </c>
    </row>
    <row r="972" spans="1:8" x14ac:dyDescent="0.25">
      <c r="A972">
        <v>1681</v>
      </c>
      <c r="B972">
        <v>14</v>
      </c>
      <c r="C972" s="205">
        <v>0.3</v>
      </c>
      <c r="D972">
        <v>5</v>
      </c>
      <c r="E972" s="210">
        <v>0.02</v>
      </c>
      <c r="F972">
        <v>218</v>
      </c>
      <c r="G972" s="314">
        <v>169</v>
      </c>
      <c r="H972" s="436">
        <v>6.72</v>
      </c>
    </row>
    <row r="973" spans="1:8" x14ac:dyDescent="0.25">
      <c r="A973">
        <v>2174</v>
      </c>
      <c r="B973">
        <v>16</v>
      </c>
      <c r="C973" s="205">
        <v>0.25</v>
      </c>
      <c r="D973">
        <v>15</v>
      </c>
      <c r="E973" s="210">
        <v>2.5000000000000001E-2</v>
      </c>
      <c r="F973">
        <v>205</v>
      </c>
      <c r="G973" s="314">
        <v>132</v>
      </c>
      <c r="H973" s="436">
        <v>6.72</v>
      </c>
    </row>
    <row r="974" spans="1:8" x14ac:dyDescent="0.25">
      <c r="A974">
        <v>1644</v>
      </c>
      <c r="B974">
        <v>14</v>
      </c>
      <c r="C974" s="205">
        <v>0.25</v>
      </c>
      <c r="D974">
        <v>6</v>
      </c>
      <c r="E974" s="210">
        <v>0.03</v>
      </c>
      <c r="F974">
        <v>212</v>
      </c>
      <c r="G974" s="314">
        <v>151</v>
      </c>
      <c r="H974" s="436">
        <v>6.71</v>
      </c>
    </row>
    <row r="975" spans="1:8" x14ac:dyDescent="0.25">
      <c r="A975">
        <v>806</v>
      </c>
      <c r="B975">
        <v>11</v>
      </c>
      <c r="C975" s="205">
        <v>0.15</v>
      </c>
      <c r="D975">
        <v>7</v>
      </c>
      <c r="E975" s="210">
        <v>2.5000000000000001E-2</v>
      </c>
      <c r="F975">
        <v>240</v>
      </c>
      <c r="G975" s="314">
        <v>168</v>
      </c>
      <c r="H975" s="436">
        <v>6.7</v>
      </c>
    </row>
    <row r="976" spans="1:8" x14ac:dyDescent="0.25">
      <c r="A976">
        <v>923</v>
      </c>
      <c r="B976">
        <v>11</v>
      </c>
      <c r="C976" s="205">
        <v>0.25</v>
      </c>
      <c r="D976">
        <v>18</v>
      </c>
      <c r="E976" s="210">
        <v>2.5000000000000001E-2</v>
      </c>
      <c r="F976">
        <v>242</v>
      </c>
      <c r="G976" s="314">
        <v>134</v>
      </c>
      <c r="H976" s="436">
        <v>6.7</v>
      </c>
    </row>
    <row r="977" spans="1:8" x14ac:dyDescent="0.25">
      <c r="A977">
        <v>639</v>
      </c>
      <c r="B977">
        <v>10</v>
      </c>
      <c r="C977" s="205">
        <v>0.25</v>
      </c>
      <c r="D977">
        <v>7</v>
      </c>
      <c r="E977" s="210">
        <v>0.03</v>
      </c>
      <c r="F977">
        <v>260</v>
      </c>
      <c r="G977" s="314">
        <v>178</v>
      </c>
      <c r="H977" s="436">
        <v>6.68</v>
      </c>
    </row>
    <row r="978" spans="1:8" x14ac:dyDescent="0.25">
      <c r="A978">
        <v>872</v>
      </c>
      <c r="B978">
        <v>11</v>
      </c>
      <c r="C978" s="205">
        <v>0.2</v>
      </c>
      <c r="D978">
        <v>15</v>
      </c>
      <c r="E978" s="210">
        <v>2.5000000000000001E-2</v>
      </c>
      <c r="F978">
        <v>256</v>
      </c>
      <c r="G978" s="314">
        <v>145</v>
      </c>
      <c r="H978" s="436">
        <v>6.67</v>
      </c>
    </row>
    <row r="979" spans="1:8" x14ac:dyDescent="0.25">
      <c r="A979">
        <v>1682</v>
      </c>
      <c r="B979">
        <v>14</v>
      </c>
      <c r="C979" s="205">
        <v>0.3</v>
      </c>
      <c r="D979">
        <v>5</v>
      </c>
      <c r="E979" s="210">
        <v>2.5000000000000001E-2</v>
      </c>
      <c r="F979">
        <v>218</v>
      </c>
      <c r="G979" s="314">
        <v>167</v>
      </c>
      <c r="H979" s="436">
        <v>6.67</v>
      </c>
    </row>
    <row r="980" spans="1:8" x14ac:dyDescent="0.25">
      <c r="A980">
        <v>640</v>
      </c>
      <c r="B980">
        <v>10</v>
      </c>
      <c r="C980" s="205">
        <v>0.25</v>
      </c>
      <c r="D980">
        <v>8</v>
      </c>
      <c r="E980" s="210">
        <v>0.02</v>
      </c>
      <c r="F980">
        <v>260</v>
      </c>
      <c r="G980" s="314">
        <v>184</v>
      </c>
      <c r="H980" s="436">
        <v>6.66</v>
      </c>
    </row>
    <row r="981" spans="1:8" x14ac:dyDescent="0.25">
      <c r="A981">
        <v>1103</v>
      </c>
      <c r="B981">
        <v>12</v>
      </c>
      <c r="C981" s="205">
        <v>0.2</v>
      </c>
      <c r="D981">
        <v>8</v>
      </c>
      <c r="E981" s="210">
        <v>2.5000000000000001E-2</v>
      </c>
      <c r="F981">
        <v>248</v>
      </c>
      <c r="G981" s="314">
        <v>163</v>
      </c>
      <c r="H981" s="436">
        <v>6.66</v>
      </c>
    </row>
    <row r="982" spans="1:8" x14ac:dyDescent="0.25">
      <c r="A982">
        <v>1623</v>
      </c>
      <c r="B982">
        <v>14</v>
      </c>
      <c r="C982" s="205">
        <v>0.2</v>
      </c>
      <c r="D982">
        <v>13</v>
      </c>
      <c r="E982" s="210">
        <v>0.03</v>
      </c>
      <c r="F982">
        <v>225</v>
      </c>
      <c r="G982" s="314">
        <v>133</v>
      </c>
      <c r="H982" s="436">
        <v>6.66</v>
      </c>
    </row>
    <row r="983" spans="1:8" x14ac:dyDescent="0.25">
      <c r="A983">
        <v>2622</v>
      </c>
      <c r="B983">
        <v>18</v>
      </c>
      <c r="C983" s="205">
        <v>0.2</v>
      </c>
      <c r="D983">
        <v>10</v>
      </c>
      <c r="E983" s="210">
        <v>0.03</v>
      </c>
      <c r="F983">
        <v>203</v>
      </c>
      <c r="G983" s="314">
        <v>127</v>
      </c>
      <c r="H983" s="436">
        <v>6.66</v>
      </c>
    </row>
    <row r="984" spans="1:8" x14ac:dyDescent="0.25">
      <c r="A984">
        <v>2492</v>
      </c>
      <c r="B984">
        <v>17</v>
      </c>
      <c r="C984" s="205">
        <v>0.35</v>
      </c>
      <c r="D984">
        <v>9</v>
      </c>
      <c r="E984" s="210">
        <v>2.5000000000000001E-2</v>
      </c>
      <c r="F984">
        <v>204</v>
      </c>
      <c r="G984" s="314">
        <v>142</v>
      </c>
      <c r="H984" s="436">
        <v>6.65</v>
      </c>
    </row>
    <row r="985" spans="1:8" x14ac:dyDescent="0.25">
      <c r="A985">
        <v>1142</v>
      </c>
      <c r="B985">
        <v>12</v>
      </c>
      <c r="C985" s="205">
        <v>0.25</v>
      </c>
      <c r="D985">
        <v>7</v>
      </c>
      <c r="E985" s="210">
        <v>2.5000000000000001E-2</v>
      </c>
      <c r="F985">
        <v>229</v>
      </c>
      <c r="G985" s="314">
        <v>165</v>
      </c>
      <c r="H985" s="436">
        <v>6.64</v>
      </c>
    </row>
    <row r="986" spans="1:8" x14ac:dyDescent="0.25">
      <c r="A986">
        <v>1988</v>
      </c>
      <c r="B986">
        <v>15</v>
      </c>
      <c r="C986" s="205">
        <v>0.35</v>
      </c>
      <c r="D986">
        <v>9</v>
      </c>
      <c r="E986" s="210">
        <v>2.5000000000000001E-2</v>
      </c>
      <c r="F986">
        <v>216</v>
      </c>
      <c r="G986" s="314">
        <v>147</v>
      </c>
      <c r="H986" s="436">
        <v>6.64</v>
      </c>
    </row>
    <row r="987" spans="1:8" x14ac:dyDescent="0.25">
      <c r="A987">
        <v>2192</v>
      </c>
      <c r="B987">
        <v>16</v>
      </c>
      <c r="C987" s="205">
        <v>0.3</v>
      </c>
      <c r="D987">
        <v>7</v>
      </c>
      <c r="E987" s="210">
        <v>2.5000000000000001E-2</v>
      </c>
      <c r="F987">
        <v>212</v>
      </c>
      <c r="G987" s="314">
        <v>150</v>
      </c>
      <c r="H987" s="436">
        <v>6.64</v>
      </c>
    </row>
    <row r="988" spans="1:8" x14ac:dyDescent="0.25">
      <c r="A988">
        <v>1903</v>
      </c>
      <c r="B988">
        <v>15</v>
      </c>
      <c r="C988" s="205">
        <v>0.25</v>
      </c>
      <c r="D988">
        <v>9</v>
      </c>
      <c r="E988" s="210">
        <v>0.02</v>
      </c>
      <c r="F988">
        <v>210</v>
      </c>
      <c r="G988" s="314">
        <v>154</v>
      </c>
      <c r="H988" s="436">
        <v>6.63</v>
      </c>
    </row>
    <row r="989" spans="1:8" x14ac:dyDescent="0.25">
      <c r="A989">
        <v>2700</v>
      </c>
      <c r="B989">
        <v>18</v>
      </c>
      <c r="C989" s="205">
        <v>0.3</v>
      </c>
      <c r="D989">
        <v>8</v>
      </c>
      <c r="E989" s="210">
        <v>0.03</v>
      </c>
      <c r="F989">
        <v>201</v>
      </c>
      <c r="G989" s="314">
        <v>138</v>
      </c>
      <c r="H989" s="436">
        <v>6.63</v>
      </c>
    </row>
    <row r="990" spans="1:8" x14ac:dyDescent="0.25">
      <c r="A990">
        <v>273</v>
      </c>
      <c r="B990">
        <v>9</v>
      </c>
      <c r="C990" s="205">
        <v>0.1</v>
      </c>
      <c r="D990">
        <v>11</v>
      </c>
      <c r="E990" s="210">
        <v>0.03</v>
      </c>
      <c r="F990">
        <v>262</v>
      </c>
      <c r="G990" s="314">
        <v>158</v>
      </c>
      <c r="H990" s="436">
        <v>6.6</v>
      </c>
    </row>
    <row r="991" spans="1:8" x14ac:dyDescent="0.25">
      <c r="A991">
        <v>422</v>
      </c>
      <c r="B991">
        <v>9</v>
      </c>
      <c r="C991" s="205">
        <v>0.3</v>
      </c>
      <c r="D991">
        <v>5</v>
      </c>
      <c r="E991" s="210">
        <v>2.5000000000000001E-2</v>
      </c>
      <c r="F991">
        <v>285</v>
      </c>
      <c r="G991" s="314">
        <v>216</v>
      </c>
      <c r="H991" s="436">
        <v>6.6</v>
      </c>
    </row>
    <row r="992" spans="1:8" x14ac:dyDescent="0.25">
      <c r="A992">
        <v>824</v>
      </c>
      <c r="B992">
        <v>11</v>
      </c>
      <c r="C992" s="205">
        <v>0.15</v>
      </c>
      <c r="D992">
        <v>13</v>
      </c>
      <c r="E992" s="210">
        <v>2.5000000000000001E-2</v>
      </c>
      <c r="F992">
        <v>240</v>
      </c>
      <c r="G992" s="314">
        <v>149</v>
      </c>
      <c r="H992" s="436">
        <v>6.59</v>
      </c>
    </row>
    <row r="993" spans="1:8" x14ac:dyDescent="0.25">
      <c r="A993">
        <v>2327</v>
      </c>
      <c r="B993">
        <v>17</v>
      </c>
      <c r="C993" s="205">
        <v>0.15</v>
      </c>
      <c r="D993">
        <v>10</v>
      </c>
      <c r="E993" s="210">
        <v>2.5000000000000001E-2</v>
      </c>
      <c r="F993">
        <v>204</v>
      </c>
      <c r="G993" s="314">
        <v>132</v>
      </c>
      <c r="H993" s="436">
        <v>6.59</v>
      </c>
    </row>
    <row r="994" spans="1:8" x14ac:dyDescent="0.25">
      <c r="A994">
        <v>2362</v>
      </c>
      <c r="B994">
        <v>17</v>
      </c>
      <c r="C994" s="205">
        <v>0.2</v>
      </c>
      <c r="D994">
        <v>8</v>
      </c>
      <c r="E994" s="210">
        <v>0.02</v>
      </c>
      <c r="F994">
        <v>209</v>
      </c>
      <c r="G994" s="314">
        <v>145</v>
      </c>
      <c r="H994" s="436">
        <v>6.59</v>
      </c>
    </row>
    <row r="995" spans="1:8" x14ac:dyDescent="0.25">
      <c r="A995">
        <v>2101</v>
      </c>
      <c r="B995">
        <v>16</v>
      </c>
      <c r="C995" s="205">
        <v>0.2</v>
      </c>
      <c r="D995">
        <v>5</v>
      </c>
      <c r="E995" s="210">
        <v>0.02</v>
      </c>
      <c r="F995">
        <v>212</v>
      </c>
      <c r="G995" s="314">
        <v>164</v>
      </c>
      <c r="H995" s="436">
        <v>6.58</v>
      </c>
    </row>
    <row r="996" spans="1:8" x14ac:dyDescent="0.25">
      <c r="A996">
        <v>1646</v>
      </c>
      <c r="B996">
        <v>14</v>
      </c>
      <c r="C996" s="205">
        <v>0.25</v>
      </c>
      <c r="D996">
        <v>7</v>
      </c>
      <c r="E996" s="210">
        <v>2.5000000000000001E-2</v>
      </c>
      <c r="F996">
        <v>212</v>
      </c>
      <c r="G996" s="314">
        <v>154</v>
      </c>
      <c r="H996" s="436">
        <v>6.56</v>
      </c>
    </row>
    <row r="997" spans="1:8" x14ac:dyDescent="0.25">
      <c r="A997">
        <v>1884</v>
      </c>
      <c r="B997">
        <v>15</v>
      </c>
      <c r="C997" s="205">
        <v>0.2</v>
      </c>
      <c r="D997">
        <v>16</v>
      </c>
      <c r="E997" s="210">
        <v>0.03</v>
      </c>
      <c r="F997">
        <v>216</v>
      </c>
      <c r="G997" s="314">
        <v>117</v>
      </c>
      <c r="H997" s="436">
        <v>6.55</v>
      </c>
    </row>
    <row r="998" spans="1:8" x14ac:dyDescent="0.25">
      <c r="A998">
        <v>1393</v>
      </c>
      <c r="B998">
        <v>13</v>
      </c>
      <c r="C998" s="205">
        <v>0.25</v>
      </c>
      <c r="D998">
        <v>7</v>
      </c>
      <c r="E998" s="210">
        <v>0.02</v>
      </c>
      <c r="F998">
        <v>221</v>
      </c>
      <c r="G998" s="314">
        <v>161</v>
      </c>
      <c r="H998" s="436">
        <v>6.53</v>
      </c>
    </row>
    <row r="999" spans="1:8" x14ac:dyDescent="0.25">
      <c r="A999">
        <v>1850</v>
      </c>
      <c r="B999">
        <v>15</v>
      </c>
      <c r="C999" s="205">
        <v>0.2</v>
      </c>
      <c r="D999">
        <v>5</v>
      </c>
      <c r="E999" s="210">
        <v>2.5000000000000001E-2</v>
      </c>
      <c r="F999">
        <v>216</v>
      </c>
      <c r="G999" s="314">
        <v>166</v>
      </c>
      <c r="H999" s="436">
        <v>6.53</v>
      </c>
    </row>
    <row r="1000" spans="1:8" x14ac:dyDescent="0.25">
      <c r="A1000">
        <v>2088</v>
      </c>
      <c r="B1000">
        <v>16</v>
      </c>
      <c r="C1000" s="205">
        <v>0.15</v>
      </c>
      <c r="D1000">
        <v>14</v>
      </c>
      <c r="E1000" s="210">
        <v>0.03</v>
      </c>
      <c r="F1000">
        <v>209</v>
      </c>
      <c r="G1000" s="314">
        <v>121</v>
      </c>
      <c r="H1000" s="436">
        <v>6.52</v>
      </c>
    </row>
    <row r="1001" spans="1:8" x14ac:dyDescent="0.25">
      <c r="A1001">
        <v>2442</v>
      </c>
      <c r="B1001">
        <v>17</v>
      </c>
      <c r="C1001" s="205">
        <v>0.3</v>
      </c>
      <c r="D1001">
        <v>6</v>
      </c>
      <c r="E1001" s="210">
        <v>0.03</v>
      </c>
      <c r="F1001">
        <v>203</v>
      </c>
      <c r="G1001" s="314">
        <v>147</v>
      </c>
      <c r="H1001" s="436">
        <v>6.52</v>
      </c>
    </row>
    <row r="1002" spans="1:8" x14ac:dyDescent="0.25">
      <c r="A1002">
        <v>123</v>
      </c>
      <c r="B1002">
        <v>8</v>
      </c>
      <c r="C1002" s="205">
        <v>0.2</v>
      </c>
      <c r="D1002">
        <v>17</v>
      </c>
      <c r="E1002" s="210">
        <v>0.03</v>
      </c>
      <c r="F1002">
        <v>304</v>
      </c>
      <c r="G1002" s="314">
        <v>145</v>
      </c>
      <c r="H1002" s="436">
        <v>6.51</v>
      </c>
    </row>
    <row r="1003" spans="1:8" x14ac:dyDescent="0.25">
      <c r="A1003">
        <v>2565</v>
      </c>
      <c r="B1003">
        <v>18</v>
      </c>
      <c r="C1003" s="205">
        <v>0.15</v>
      </c>
      <c r="D1003">
        <v>5</v>
      </c>
      <c r="E1003" s="210">
        <v>0.03</v>
      </c>
      <c r="F1003">
        <v>201</v>
      </c>
      <c r="G1003" s="314">
        <v>146</v>
      </c>
      <c r="H1003" s="436">
        <v>6.5</v>
      </c>
    </row>
    <row r="1004" spans="1:8" x14ac:dyDescent="0.25">
      <c r="A1004">
        <v>716</v>
      </c>
      <c r="B1004">
        <v>10</v>
      </c>
      <c r="C1004" s="205">
        <v>0.35</v>
      </c>
      <c r="D1004">
        <v>5</v>
      </c>
      <c r="E1004" s="210">
        <v>2.5000000000000001E-2</v>
      </c>
      <c r="F1004">
        <v>263</v>
      </c>
      <c r="G1004" s="314">
        <v>204</v>
      </c>
      <c r="H1004" s="436">
        <v>6.49</v>
      </c>
    </row>
    <row r="1005" spans="1:8" x14ac:dyDescent="0.25">
      <c r="A1005">
        <v>2009</v>
      </c>
      <c r="B1005">
        <v>15</v>
      </c>
      <c r="C1005" s="205">
        <v>0.35</v>
      </c>
      <c r="D1005">
        <v>16</v>
      </c>
      <c r="E1005" s="210">
        <v>2.5000000000000001E-2</v>
      </c>
      <c r="F1005">
        <v>216</v>
      </c>
      <c r="G1005" s="314">
        <v>130</v>
      </c>
      <c r="H1005" s="436">
        <v>6.48</v>
      </c>
    </row>
    <row r="1006" spans="1:8" x14ac:dyDescent="0.25">
      <c r="A1006">
        <v>1607</v>
      </c>
      <c r="B1006">
        <v>14</v>
      </c>
      <c r="C1006" s="205">
        <v>0.2</v>
      </c>
      <c r="D1006">
        <v>8</v>
      </c>
      <c r="E1006" s="210">
        <v>2.5000000000000001E-2</v>
      </c>
      <c r="F1006">
        <v>225</v>
      </c>
      <c r="G1006" s="314">
        <v>154</v>
      </c>
      <c r="H1006" s="436">
        <v>6.45</v>
      </c>
    </row>
    <row r="1007" spans="1:8" x14ac:dyDescent="0.25">
      <c r="A1007">
        <v>1114</v>
      </c>
      <c r="B1007">
        <v>12</v>
      </c>
      <c r="C1007" s="205">
        <v>0.2</v>
      </c>
      <c r="D1007">
        <v>12</v>
      </c>
      <c r="E1007" s="210">
        <v>0.02</v>
      </c>
      <c r="F1007">
        <v>248</v>
      </c>
      <c r="G1007" s="314">
        <v>166</v>
      </c>
      <c r="H1007" s="436">
        <v>6.44</v>
      </c>
    </row>
    <row r="1008" spans="1:8" x14ac:dyDescent="0.25">
      <c r="A1008">
        <v>2402</v>
      </c>
      <c r="B1008">
        <v>17</v>
      </c>
      <c r="C1008" s="205">
        <v>0.25</v>
      </c>
      <c r="D1008">
        <v>7</v>
      </c>
      <c r="E1008" s="210">
        <v>2.5000000000000001E-2</v>
      </c>
      <c r="F1008">
        <v>201</v>
      </c>
      <c r="G1008" s="314">
        <v>145</v>
      </c>
      <c r="H1008" s="436">
        <v>6.44</v>
      </c>
    </row>
    <row r="1009" spans="1:8" x14ac:dyDescent="0.25">
      <c r="A1009">
        <v>2445</v>
      </c>
      <c r="B1009">
        <v>17</v>
      </c>
      <c r="C1009" s="205">
        <v>0.3</v>
      </c>
      <c r="D1009">
        <v>7</v>
      </c>
      <c r="E1009" s="210">
        <v>0.03</v>
      </c>
      <c r="F1009">
        <v>203</v>
      </c>
      <c r="G1009" s="314">
        <v>142</v>
      </c>
      <c r="H1009" s="436">
        <v>6.42</v>
      </c>
    </row>
    <row r="1010" spans="1:8" x14ac:dyDescent="0.25">
      <c r="A1010">
        <v>2595</v>
      </c>
      <c r="B1010">
        <v>18</v>
      </c>
      <c r="C1010" s="205">
        <v>0.15</v>
      </c>
      <c r="D1010">
        <v>15</v>
      </c>
      <c r="E1010" s="210">
        <v>0.03</v>
      </c>
      <c r="F1010">
        <v>201</v>
      </c>
      <c r="G1010" s="314">
        <v>111</v>
      </c>
      <c r="H1010" s="436">
        <v>6.42</v>
      </c>
    </row>
    <row r="1011" spans="1:8" x14ac:dyDescent="0.25">
      <c r="A1011">
        <v>1670</v>
      </c>
      <c r="B1011">
        <v>14</v>
      </c>
      <c r="C1011" s="205">
        <v>0.25</v>
      </c>
      <c r="D1011">
        <v>15</v>
      </c>
      <c r="E1011" s="210">
        <v>2.5000000000000001E-2</v>
      </c>
      <c r="F1011">
        <v>212</v>
      </c>
      <c r="G1011" s="314">
        <v>135</v>
      </c>
      <c r="H1011" s="436">
        <v>6.41</v>
      </c>
    </row>
    <row r="1012" spans="1:8" x14ac:dyDescent="0.25">
      <c r="A1012">
        <v>2477</v>
      </c>
      <c r="B1012">
        <v>17</v>
      </c>
      <c r="C1012" s="205">
        <v>0.3</v>
      </c>
      <c r="D1012">
        <v>18</v>
      </c>
      <c r="E1012" s="210">
        <v>2.5000000000000001E-2</v>
      </c>
      <c r="F1012">
        <v>203</v>
      </c>
      <c r="G1012" s="314">
        <v>117</v>
      </c>
      <c r="H1012" s="436">
        <v>6.41</v>
      </c>
    </row>
    <row r="1013" spans="1:8" x14ac:dyDescent="0.25">
      <c r="A1013">
        <v>2604</v>
      </c>
      <c r="B1013">
        <v>18</v>
      </c>
      <c r="C1013" s="205">
        <v>0.15</v>
      </c>
      <c r="D1013">
        <v>18</v>
      </c>
      <c r="E1013" s="210">
        <v>0.03</v>
      </c>
      <c r="F1013">
        <v>201</v>
      </c>
      <c r="G1013" s="314">
        <v>104</v>
      </c>
      <c r="H1013" s="436">
        <v>6.41</v>
      </c>
    </row>
    <row r="1014" spans="1:8" x14ac:dyDescent="0.25">
      <c r="A1014">
        <v>1946</v>
      </c>
      <c r="B1014">
        <v>15</v>
      </c>
      <c r="C1014" s="205">
        <v>0.3</v>
      </c>
      <c r="D1014">
        <v>9</v>
      </c>
      <c r="E1014" s="210">
        <v>2.5000000000000001E-2</v>
      </c>
      <c r="F1014">
        <v>219</v>
      </c>
      <c r="G1014" s="314">
        <v>148</v>
      </c>
      <c r="H1014" s="436">
        <v>6.4</v>
      </c>
    </row>
    <row r="1015" spans="1:8" x14ac:dyDescent="0.25">
      <c r="A1015">
        <v>1338</v>
      </c>
      <c r="B1015">
        <v>13</v>
      </c>
      <c r="C1015" s="205">
        <v>0.15</v>
      </c>
      <c r="D1015">
        <v>16</v>
      </c>
      <c r="E1015" s="210">
        <v>0.03</v>
      </c>
      <c r="F1015">
        <v>219</v>
      </c>
      <c r="G1015" s="314">
        <v>123</v>
      </c>
      <c r="H1015" s="436">
        <v>6.39</v>
      </c>
    </row>
    <row r="1016" spans="1:8" x14ac:dyDescent="0.25">
      <c r="A1016">
        <v>1564</v>
      </c>
      <c r="B1016">
        <v>14</v>
      </c>
      <c r="C1016" s="205">
        <v>0.15</v>
      </c>
      <c r="D1016">
        <v>8</v>
      </c>
      <c r="E1016" s="210">
        <v>0.02</v>
      </c>
      <c r="F1016">
        <v>213</v>
      </c>
      <c r="G1016" s="314">
        <v>155</v>
      </c>
      <c r="H1016" s="436">
        <v>6.39</v>
      </c>
    </row>
    <row r="1017" spans="1:8" x14ac:dyDescent="0.25">
      <c r="A1017">
        <v>1341</v>
      </c>
      <c r="B1017">
        <v>13</v>
      </c>
      <c r="C1017" s="205">
        <v>0.15</v>
      </c>
      <c r="D1017">
        <v>17</v>
      </c>
      <c r="E1017" s="210">
        <v>0.03</v>
      </c>
      <c r="F1017">
        <v>219</v>
      </c>
      <c r="G1017" s="314">
        <v>120</v>
      </c>
      <c r="H1017" s="436">
        <v>6.37</v>
      </c>
    </row>
    <row r="1018" spans="1:8" x14ac:dyDescent="0.25">
      <c r="A1018">
        <v>2573</v>
      </c>
      <c r="B1018">
        <v>18</v>
      </c>
      <c r="C1018" s="205">
        <v>0.15</v>
      </c>
      <c r="D1018">
        <v>8</v>
      </c>
      <c r="E1018" s="210">
        <v>2.5000000000000001E-2</v>
      </c>
      <c r="F1018">
        <v>201</v>
      </c>
      <c r="G1018" s="314">
        <v>133</v>
      </c>
      <c r="H1018" s="436">
        <v>6.37</v>
      </c>
    </row>
    <row r="1019" spans="1:8" x14ac:dyDescent="0.25">
      <c r="A1019">
        <v>681</v>
      </c>
      <c r="B1019">
        <v>10</v>
      </c>
      <c r="C1019" s="205">
        <v>0.3</v>
      </c>
      <c r="D1019">
        <v>7</v>
      </c>
      <c r="E1019" s="210">
        <v>0.03</v>
      </c>
      <c r="F1019">
        <v>267</v>
      </c>
      <c r="G1019" s="314">
        <v>187</v>
      </c>
      <c r="H1019" s="436">
        <v>6.36</v>
      </c>
    </row>
    <row r="1020" spans="1:8" x14ac:dyDescent="0.25">
      <c r="A1020">
        <v>1653</v>
      </c>
      <c r="B1020">
        <v>14</v>
      </c>
      <c r="C1020" s="205">
        <v>0.25</v>
      </c>
      <c r="D1020">
        <v>9</v>
      </c>
      <c r="E1020" s="210">
        <v>0.03</v>
      </c>
      <c r="F1020">
        <v>212</v>
      </c>
      <c r="G1020" s="314">
        <v>143</v>
      </c>
      <c r="H1020" s="436">
        <v>6.36</v>
      </c>
    </row>
    <row r="1021" spans="1:8" x14ac:dyDescent="0.25">
      <c r="A1021">
        <v>2102</v>
      </c>
      <c r="B1021">
        <v>16</v>
      </c>
      <c r="C1021" s="205">
        <v>0.2</v>
      </c>
      <c r="D1021">
        <v>5</v>
      </c>
      <c r="E1021" s="210">
        <v>2.5000000000000001E-2</v>
      </c>
      <c r="F1021">
        <v>212</v>
      </c>
      <c r="G1021" s="314">
        <v>162</v>
      </c>
      <c r="H1021" s="436">
        <v>6.36</v>
      </c>
    </row>
    <row r="1022" spans="1:8" x14ac:dyDescent="0.25">
      <c r="A1022">
        <v>2697</v>
      </c>
      <c r="B1022">
        <v>18</v>
      </c>
      <c r="C1022" s="205">
        <v>0.3</v>
      </c>
      <c r="D1022">
        <v>7</v>
      </c>
      <c r="E1022" s="210">
        <v>0.03</v>
      </c>
      <c r="F1022">
        <v>201</v>
      </c>
      <c r="G1022" s="314">
        <v>140</v>
      </c>
      <c r="H1022" s="436">
        <v>6.36</v>
      </c>
    </row>
    <row r="1023" spans="1:8" x14ac:dyDescent="0.25">
      <c r="A1023">
        <v>1303</v>
      </c>
      <c r="B1023">
        <v>13</v>
      </c>
      <c r="C1023" s="205">
        <v>0.15</v>
      </c>
      <c r="D1023">
        <v>5</v>
      </c>
      <c r="E1023" s="210">
        <v>0.02</v>
      </c>
      <c r="F1023">
        <v>219</v>
      </c>
      <c r="G1023" s="314">
        <v>169</v>
      </c>
      <c r="H1023" s="436">
        <v>6.35</v>
      </c>
    </row>
    <row r="1024" spans="1:8" x14ac:dyDescent="0.25">
      <c r="A1024">
        <v>1628</v>
      </c>
      <c r="B1024">
        <v>14</v>
      </c>
      <c r="C1024" s="205">
        <v>0.2</v>
      </c>
      <c r="D1024">
        <v>15</v>
      </c>
      <c r="E1024" s="210">
        <v>2.5000000000000001E-2</v>
      </c>
      <c r="F1024">
        <v>225</v>
      </c>
      <c r="G1024" s="314">
        <v>138</v>
      </c>
      <c r="H1024" s="436">
        <v>6.35</v>
      </c>
    </row>
    <row r="1025" spans="1:8" x14ac:dyDescent="0.25">
      <c r="A1025">
        <v>1666</v>
      </c>
      <c r="B1025">
        <v>14</v>
      </c>
      <c r="C1025" s="205">
        <v>0.25</v>
      </c>
      <c r="D1025">
        <v>14</v>
      </c>
      <c r="E1025" s="210">
        <v>0.02</v>
      </c>
      <c r="F1025">
        <v>212</v>
      </c>
      <c r="G1025" s="314">
        <v>145</v>
      </c>
      <c r="H1025" s="436">
        <v>6.35</v>
      </c>
    </row>
    <row r="1026" spans="1:8" x14ac:dyDescent="0.25">
      <c r="A1026">
        <v>2183</v>
      </c>
      <c r="B1026">
        <v>16</v>
      </c>
      <c r="C1026" s="205">
        <v>0.25</v>
      </c>
      <c r="D1026">
        <v>18</v>
      </c>
      <c r="E1026" s="210">
        <v>2.5000000000000001E-2</v>
      </c>
      <c r="F1026">
        <v>205</v>
      </c>
      <c r="G1026" s="314">
        <v>127</v>
      </c>
      <c r="H1026" s="436">
        <v>6.34</v>
      </c>
    </row>
    <row r="1027" spans="1:8" x14ac:dyDescent="0.25">
      <c r="A1027">
        <v>548</v>
      </c>
      <c r="B1027">
        <v>10</v>
      </c>
      <c r="C1027" s="205">
        <v>0.15</v>
      </c>
      <c r="D1027">
        <v>5</v>
      </c>
      <c r="E1027" s="210">
        <v>2.5000000000000001E-2</v>
      </c>
      <c r="F1027">
        <v>253</v>
      </c>
      <c r="G1027" s="314">
        <v>184</v>
      </c>
      <c r="H1027" s="436">
        <v>6.32</v>
      </c>
    </row>
    <row r="1028" spans="1:8" x14ac:dyDescent="0.25">
      <c r="A1028">
        <v>2177</v>
      </c>
      <c r="B1028">
        <v>16</v>
      </c>
      <c r="C1028" s="205">
        <v>0.25</v>
      </c>
      <c r="D1028">
        <v>16</v>
      </c>
      <c r="E1028" s="210">
        <v>2.5000000000000001E-2</v>
      </c>
      <c r="F1028">
        <v>205</v>
      </c>
      <c r="G1028" s="314">
        <v>129</v>
      </c>
      <c r="H1028" s="436">
        <v>6.32</v>
      </c>
    </row>
    <row r="1029" spans="1:8" x14ac:dyDescent="0.25">
      <c r="A1029">
        <v>2693</v>
      </c>
      <c r="B1029">
        <v>18</v>
      </c>
      <c r="C1029" s="205">
        <v>0.3</v>
      </c>
      <c r="D1029">
        <v>6</v>
      </c>
      <c r="E1029" s="210">
        <v>2.5000000000000001E-2</v>
      </c>
      <c r="F1029">
        <v>201</v>
      </c>
      <c r="G1029" s="314">
        <v>151</v>
      </c>
      <c r="H1029" s="436">
        <v>6.29</v>
      </c>
    </row>
    <row r="1030" spans="1:8" x14ac:dyDescent="0.25">
      <c r="A1030">
        <v>467</v>
      </c>
      <c r="B1030">
        <v>9</v>
      </c>
      <c r="C1030" s="205">
        <v>0.35</v>
      </c>
      <c r="D1030">
        <v>6</v>
      </c>
      <c r="E1030" s="210">
        <v>2.5000000000000001E-2</v>
      </c>
      <c r="F1030">
        <v>282</v>
      </c>
      <c r="G1030" s="314">
        <v>211</v>
      </c>
      <c r="H1030" s="436">
        <v>6.28</v>
      </c>
    </row>
    <row r="1031" spans="1:8" x14ac:dyDescent="0.25">
      <c r="A1031">
        <v>336</v>
      </c>
      <c r="B1031">
        <v>9</v>
      </c>
      <c r="C1031" s="205">
        <v>0.15</v>
      </c>
      <c r="D1031">
        <v>18</v>
      </c>
      <c r="E1031" s="210">
        <v>0.03</v>
      </c>
      <c r="F1031">
        <v>271</v>
      </c>
      <c r="G1031" s="314">
        <v>141</v>
      </c>
      <c r="H1031" s="436">
        <v>6.26</v>
      </c>
    </row>
    <row r="1032" spans="1:8" x14ac:dyDescent="0.25">
      <c r="A1032">
        <v>1858</v>
      </c>
      <c r="B1032">
        <v>15</v>
      </c>
      <c r="C1032" s="205">
        <v>0.2</v>
      </c>
      <c r="D1032">
        <v>8</v>
      </c>
      <c r="E1032" s="210">
        <v>0.02</v>
      </c>
      <c r="F1032">
        <v>216</v>
      </c>
      <c r="G1032" s="314">
        <v>152</v>
      </c>
      <c r="H1032" s="436">
        <v>6.26</v>
      </c>
    </row>
    <row r="1033" spans="1:8" x14ac:dyDescent="0.25">
      <c r="A1033">
        <v>1849</v>
      </c>
      <c r="B1033">
        <v>15</v>
      </c>
      <c r="C1033" s="205">
        <v>0.2</v>
      </c>
      <c r="D1033">
        <v>5</v>
      </c>
      <c r="E1033" s="210">
        <v>0.02</v>
      </c>
      <c r="F1033">
        <v>216</v>
      </c>
      <c r="G1033" s="314">
        <v>168</v>
      </c>
      <c r="H1033" s="436">
        <v>6.25</v>
      </c>
    </row>
    <row r="1034" spans="1:8" x14ac:dyDescent="0.25">
      <c r="A1034">
        <v>1355</v>
      </c>
      <c r="B1034">
        <v>13</v>
      </c>
      <c r="C1034" s="205">
        <v>0.2</v>
      </c>
      <c r="D1034">
        <v>8</v>
      </c>
      <c r="E1034" s="210">
        <v>2.5000000000000001E-2</v>
      </c>
      <c r="F1034">
        <v>234</v>
      </c>
      <c r="G1034" s="314">
        <v>160</v>
      </c>
      <c r="H1034" s="436">
        <v>6.22</v>
      </c>
    </row>
    <row r="1035" spans="1:8" x14ac:dyDescent="0.25">
      <c r="A1035">
        <v>2610</v>
      </c>
      <c r="B1035">
        <v>18</v>
      </c>
      <c r="C1035" s="205">
        <v>0.2</v>
      </c>
      <c r="D1035">
        <v>6</v>
      </c>
      <c r="E1035" s="210">
        <v>0.03</v>
      </c>
      <c r="F1035">
        <v>203</v>
      </c>
      <c r="G1035" s="314">
        <v>137</v>
      </c>
      <c r="H1035" s="436">
        <v>6.22</v>
      </c>
    </row>
    <row r="1036" spans="1:8" x14ac:dyDescent="0.25">
      <c r="A1036">
        <v>334</v>
      </c>
      <c r="B1036">
        <v>9</v>
      </c>
      <c r="C1036" s="205">
        <v>0.15</v>
      </c>
      <c r="D1036">
        <v>18</v>
      </c>
      <c r="E1036" s="210">
        <v>0.02</v>
      </c>
      <c r="F1036">
        <v>271</v>
      </c>
      <c r="G1036" s="314">
        <v>154</v>
      </c>
      <c r="H1036" s="436">
        <v>6.21</v>
      </c>
    </row>
    <row r="1037" spans="1:8" x14ac:dyDescent="0.25">
      <c r="A1037">
        <v>2103</v>
      </c>
      <c r="B1037">
        <v>16</v>
      </c>
      <c r="C1037" s="205">
        <v>0.2</v>
      </c>
      <c r="D1037">
        <v>5</v>
      </c>
      <c r="E1037" s="210">
        <v>0.03</v>
      </c>
      <c r="F1037">
        <v>212</v>
      </c>
      <c r="G1037" s="314">
        <v>158</v>
      </c>
      <c r="H1037" s="436">
        <v>6.21</v>
      </c>
    </row>
    <row r="1038" spans="1:8" x14ac:dyDescent="0.25">
      <c r="A1038">
        <v>2231</v>
      </c>
      <c r="B1038">
        <v>16</v>
      </c>
      <c r="C1038" s="205">
        <v>0.35</v>
      </c>
      <c r="D1038">
        <v>6</v>
      </c>
      <c r="E1038" s="210">
        <v>2.5000000000000001E-2</v>
      </c>
      <c r="F1038">
        <v>203</v>
      </c>
      <c r="G1038" s="314">
        <v>151</v>
      </c>
      <c r="H1038" s="436">
        <v>6.21</v>
      </c>
    </row>
    <row r="1039" spans="1:8" x14ac:dyDescent="0.25">
      <c r="A1039">
        <v>1111</v>
      </c>
      <c r="B1039">
        <v>12</v>
      </c>
      <c r="C1039" s="205">
        <v>0.2</v>
      </c>
      <c r="D1039">
        <v>11</v>
      </c>
      <c r="E1039" s="210">
        <v>0.02</v>
      </c>
      <c r="F1039">
        <v>248</v>
      </c>
      <c r="G1039" s="314">
        <v>169</v>
      </c>
      <c r="H1039" s="436">
        <v>6.19</v>
      </c>
    </row>
    <row r="1040" spans="1:8" x14ac:dyDescent="0.25">
      <c r="A1040">
        <v>1396</v>
      </c>
      <c r="B1040">
        <v>13</v>
      </c>
      <c r="C1040" s="205">
        <v>0.25</v>
      </c>
      <c r="D1040">
        <v>8</v>
      </c>
      <c r="E1040" s="210">
        <v>0.02</v>
      </c>
      <c r="F1040">
        <v>221</v>
      </c>
      <c r="G1040" s="314">
        <v>160</v>
      </c>
      <c r="H1040" s="436">
        <v>6.19</v>
      </c>
    </row>
    <row r="1041" spans="1:8" x14ac:dyDescent="0.25">
      <c r="A1041">
        <v>1643</v>
      </c>
      <c r="B1041">
        <v>14</v>
      </c>
      <c r="C1041" s="205">
        <v>0.25</v>
      </c>
      <c r="D1041">
        <v>6</v>
      </c>
      <c r="E1041" s="210">
        <v>2.5000000000000001E-2</v>
      </c>
      <c r="F1041">
        <v>212</v>
      </c>
      <c r="G1041" s="314">
        <v>158</v>
      </c>
      <c r="H1041" s="436">
        <v>6.18</v>
      </c>
    </row>
    <row r="1042" spans="1:8" x14ac:dyDescent="0.25">
      <c r="A1042">
        <v>2104</v>
      </c>
      <c r="B1042">
        <v>16</v>
      </c>
      <c r="C1042" s="205">
        <v>0.2</v>
      </c>
      <c r="D1042">
        <v>6</v>
      </c>
      <c r="E1042" s="210">
        <v>0.02</v>
      </c>
      <c r="F1042">
        <v>212</v>
      </c>
      <c r="G1042" s="314">
        <v>155</v>
      </c>
      <c r="H1042" s="436">
        <v>6.16</v>
      </c>
    </row>
    <row r="1043" spans="1:8" x14ac:dyDescent="0.25">
      <c r="A1043">
        <v>1685</v>
      </c>
      <c r="B1043">
        <v>14</v>
      </c>
      <c r="C1043" s="205">
        <v>0.3</v>
      </c>
      <c r="D1043">
        <v>6</v>
      </c>
      <c r="E1043" s="210">
        <v>2.5000000000000001E-2</v>
      </c>
      <c r="F1043">
        <v>218</v>
      </c>
      <c r="G1043" s="314">
        <v>163</v>
      </c>
      <c r="H1043" s="436">
        <v>6.15</v>
      </c>
    </row>
    <row r="1044" spans="1:8" x14ac:dyDescent="0.25">
      <c r="A1044">
        <v>1587</v>
      </c>
      <c r="B1044">
        <v>14</v>
      </c>
      <c r="C1044" s="205">
        <v>0.15</v>
      </c>
      <c r="D1044">
        <v>15</v>
      </c>
      <c r="E1044" s="210">
        <v>0.03</v>
      </c>
      <c r="F1044">
        <v>213</v>
      </c>
      <c r="G1044" s="314">
        <v>123</v>
      </c>
      <c r="H1044" s="436">
        <v>6.14</v>
      </c>
    </row>
    <row r="1045" spans="1:8" x14ac:dyDescent="0.25">
      <c r="A1045">
        <v>2435</v>
      </c>
      <c r="B1045">
        <v>17</v>
      </c>
      <c r="C1045" s="205">
        <v>0.25</v>
      </c>
      <c r="D1045">
        <v>18</v>
      </c>
      <c r="E1045" s="210">
        <v>2.5000000000000001E-2</v>
      </c>
      <c r="F1045">
        <v>201</v>
      </c>
      <c r="G1045" s="314">
        <v>122</v>
      </c>
      <c r="H1045" s="436">
        <v>6.14</v>
      </c>
    </row>
    <row r="1046" spans="1:8" x14ac:dyDescent="0.25">
      <c r="A1046">
        <v>2744</v>
      </c>
      <c r="B1046">
        <v>18</v>
      </c>
      <c r="C1046" s="205">
        <v>0.35</v>
      </c>
      <c r="D1046">
        <v>9</v>
      </c>
      <c r="E1046" s="210">
        <v>2.5000000000000001E-2</v>
      </c>
      <c r="F1046">
        <v>202</v>
      </c>
      <c r="G1046" s="314">
        <v>141</v>
      </c>
      <c r="H1046" s="436">
        <v>6.14</v>
      </c>
    </row>
    <row r="1047" spans="1:8" x14ac:dyDescent="0.25">
      <c r="A1047">
        <v>1149</v>
      </c>
      <c r="B1047">
        <v>12</v>
      </c>
      <c r="C1047" s="205">
        <v>0.25</v>
      </c>
      <c r="D1047">
        <v>9</v>
      </c>
      <c r="E1047" s="210">
        <v>0.03</v>
      </c>
      <c r="F1047">
        <v>229</v>
      </c>
      <c r="G1047" s="314">
        <v>149</v>
      </c>
      <c r="H1047" s="436">
        <v>6.13</v>
      </c>
    </row>
    <row r="1048" spans="1:8" x14ac:dyDescent="0.25">
      <c r="A1048">
        <v>1853</v>
      </c>
      <c r="B1048">
        <v>15</v>
      </c>
      <c r="C1048" s="205">
        <v>0.2</v>
      </c>
      <c r="D1048">
        <v>6</v>
      </c>
      <c r="E1048" s="210">
        <v>2.5000000000000001E-2</v>
      </c>
      <c r="F1048">
        <v>216</v>
      </c>
      <c r="G1048" s="314">
        <v>155</v>
      </c>
      <c r="H1048" s="436">
        <v>6.12</v>
      </c>
    </row>
    <row r="1049" spans="1:8" x14ac:dyDescent="0.25">
      <c r="A1049">
        <v>2426</v>
      </c>
      <c r="B1049">
        <v>17</v>
      </c>
      <c r="C1049" s="205">
        <v>0.25</v>
      </c>
      <c r="D1049">
        <v>15</v>
      </c>
      <c r="E1049" s="210">
        <v>2.5000000000000001E-2</v>
      </c>
      <c r="F1049">
        <v>201</v>
      </c>
      <c r="G1049" s="314">
        <v>126</v>
      </c>
      <c r="H1049" s="436">
        <v>6.12</v>
      </c>
    </row>
    <row r="1050" spans="1:8" x14ac:dyDescent="0.25">
      <c r="A1050">
        <v>819</v>
      </c>
      <c r="B1050">
        <v>11</v>
      </c>
      <c r="C1050" s="205">
        <v>0.15</v>
      </c>
      <c r="D1050">
        <v>11</v>
      </c>
      <c r="E1050" s="210">
        <v>0.03</v>
      </c>
      <c r="F1050">
        <v>240</v>
      </c>
      <c r="G1050" s="314">
        <v>147</v>
      </c>
      <c r="H1050" s="436">
        <v>6.09</v>
      </c>
    </row>
    <row r="1051" spans="1:8" x14ac:dyDescent="0.25">
      <c r="A1051">
        <v>1566</v>
      </c>
      <c r="B1051">
        <v>14</v>
      </c>
      <c r="C1051" s="205">
        <v>0.15</v>
      </c>
      <c r="D1051">
        <v>8</v>
      </c>
      <c r="E1051" s="210">
        <v>0.03</v>
      </c>
      <c r="F1051">
        <v>213</v>
      </c>
      <c r="G1051" s="314">
        <v>142</v>
      </c>
      <c r="H1051" s="436">
        <v>6.09</v>
      </c>
    </row>
    <row r="1052" spans="1:8" x14ac:dyDescent="0.25">
      <c r="A1052">
        <v>2241</v>
      </c>
      <c r="B1052">
        <v>16</v>
      </c>
      <c r="C1052" s="205">
        <v>0.35</v>
      </c>
      <c r="D1052">
        <v>9</v>
      </c>
      <c r="E1052" s="210">
        <v>0.03</v>
      </c>
      <c r="F1052">
        <v>203</v>
      </c>
      <c r="G1052" s="314">
        <v>135</v>
      </c>
      <c r="H1052" s="436">
        <v>6.09</v>
      </c>
    </row>
    <row r="1053" spans="1:8" x14ac:dyDescent="0.25">
      <c r="A1053">
        <v>2405</v>
      </c>
      <c r="B1053">
        <v>17</v>
      </c>
      <c r="C1053" s="205">
        <v>0.25</v>
      </c>
      <c r="D1053">
        <v>8</v>
      </c>
      <c r="E1053" s="210">
        <v>2.5000000000000001E-2</v>
      </c>
      <c r="F1053">
        <v>201</v>
      </c>
      <c r="G1053" s="314">
        <v>142</v>
      </c>
      <c r="H1053" s="436">
        <v>6.09</v>
      </c>
    </row>
    <row r="1054" spans="1:8" x14ac:dyDescent="0.25">
      <c r="A1054">
        <v>1135</v>
      </c>
      <c r="B1054">
        <v>12</v>
      </c>
      <c r="C1054" s="205">
        <v>0.25</v>
      </c>
      <c r="D1054">
        <v>5</v>
      </c>
      <c r="E1054" s="210">
        <v>0.02</v>
      </c>
      <c r="F1054">
        <v>229</v>
      </c>
      <c r="G1054" s="314">
        <v>178</v>
      </c>
      <c r="H1054" s="436">
        <v>6.06</v>
      </c>
    </row>
    <row r="1055" spans="1:8" x14ac:dyDescent="0.25">
      <c r="A1055">
        <v>682</v>
      </c>
      <c r="B1055">
        <v>10</v>
      </c>
      <c r="C1055" s="205">
        <v>0.3</v>
      </c>
      <c r="D1055">
        <v>8</v>
      </c>
      <c r="E1055" s="210">
        <v>0.02</v>
      </c>
      <c r="F1055">
        <v>267</v>
      </c>
      <c r="G1055" s="314">
        <v>189</v>
      </c>
      <c r="H1055" s="436">
        <v>6.02</v>
      </c>
    </row>
    <row r="1056" spans="1:8" x14ac:dyDescent="0.25">
      <c r="A1056">
        <v>2479</v>
      </c>
      <c r="B1056">
        <v>17</v>
      </c>
      <c r="C1056" s="205">
        <v>0.35</v>
      </c>
      <c r="D1056">
        <v>5</v>
      </c>
      <c r="E1056" s="210">
        <v>0.02</v>
      </c>
      <c r="F1056">
        <v>204</v>
      </c>
      <c r="G1056" s="314">
        <v>162</v>
      </c>
      <c r="H1056" s="436">
        <v>6.02</v>
      </c>
    </row>
    <row r="1057" spans="1:8" x14ac:dyDescent="0.25">
      <c r="A1057">
        <v>1933</v>
      </c>
      <c r="B1057">
        <v>15</v>
      </c>
      <c r="C1057" s="205">
        <v>0.3</v>
      </c>
      <c r="D1057">
        <v>5</v>
      </c>
      <c r="E1057" s="210">
        <v>0.02</v>
      </c>
      <c r="F1057">
        <v>219</v>
      </c>
      <c r="G1057" s="314">
        <v>168</v>
      </c>
      <c r="H1057" s="436">
        <v>6.01</v>
      </c>
    </row>
    <row r="1058" spans="1:8" x14ac:dyDescent="0.25">
      <c r="A1058">
        <v>2356</v>
      </c>
      <c r="B1058">
        <v>17</v>
      </c>
      <c r="C1058" s="205">
        <v>0.2</v>
      </c>
      <c r="D1058">
        <v>6</v>
      </c>
      <c r="E1058" s="210">
        <v>0.02</v>
      </c>
      <c r="F1058">
        <v>209</v>
      </c>
      <c r="G1058" s="314">
        <v>149</v>
      </c>
      <c r="H1058" s="436">
        <v>6.01</v>
      </c>
    </row>
    <row r="1059" spans="1:8" x14ac:dyDescent="0.25">
      <c r="A1059">
        <v>1852</v>
      </c>
      <c r="B1059">
        <v>15</v>
      </c>
      <c r="C1059" s="205">
        <v>0.2</v>
      </c>
      <c r="D1059">
        <v>6</v>
      </c>
      <c r="E1059" s="210">
        <v>0.02</v>
      </c>
      <c r="F1059">
        <v>216</v>
      </c>
      <c r="G1059" s="314">
        <v>158</v>
      </c>
      <c r="H1059" s="436">
        <v>5.97</v>
      </c>
    </row>
    <row r="1060" spans="1:8" x14ac:dyDescent="0.25">
      <c r="A1060">
        <v>1718</v>
      </c>
      <c r="B1060">
        <v>14</v>
      </c>
      <c r="C1060" s="205">
        <v>0.3</v>
      </c>
      <c r="D1060">
        <v>17</v>
      </c>
      <c r="E1060" s="210">
        <v>2.5000000000000001E-2</v>
      </c>
      <c r="F1060">
        <v>218</v>
      </c>
      <c r="G1060" s="314">
        <v>135</v>
      </c>
      <c r="H1060" s="436">
        <v>5.96</v>
      </c>
    </row>
    <row r="1061" spans="1:8" x14ac:dyDescent="0.25">
      <c r="A1061">
        <v>1985</v>
      </c>
      <c r="B1061">
        <v>15</v>
      </c>
      <c r="C1061" s="205">
        <v>0.35</v>
      </c>
      <c r="D1061">
        <v>8</v>
      </c>
      <c r="E1061" s="210">
        <v>2.5000000000000001E-2</v>
      </c>
      <c r="F1061">
        <v>216</v>
      </c>
      <c r="G1061" s="314">
        <v>150</v>
      </c>
      <c r="H1061" s="436">
        <v>5.93</v>
      </c>
    </row>
    <row r="1062" spans="1:8" x14ac:dyDescent="0.25">
      <c r="A1062">
        <v>2608</v>
      </c>
      <c r="B1062">
        <v>18</v>
      </c>
      <c r="C1062" s="205">
        <v>0.2</v>
      </c>
      <c r="D1062">
        <v>6</v>
      </c>
      <c r="E1062" s="210">
        <v>0.02</v>
      </c>
      <c r="F1062">
        <v>203</v>
      </c>
      <c r="G1062" s="314">
        <v>145</v>
      </c>
      <c r="H1062" s="436">
        <v>5.91</v>
      </c>
    </row>
    <row r="1063" spans="1:8" x14ac:dyDescent="0.25">
      <c r="A1063">
        <v>2135</v>
      </c>
      <c r="B1063">
        <v>16</v>
      </c>
      <c r="C1063" s="205">
        <v>0.2</v>
      </c>
      <c r="D1063">
        <v>16</v>
      </c>
      <c r="E1063" s="210">
        <v>2.5000000000000001E-2</v>
      </c>
      <c r="F1063">
        <v>212</v>
      </c>
      <c r="G1063" s="314">
        <v>125</v>
      </c>
      <c r="H1063" s="436">
        <v>5.9</v>
      </c>
    </row>
    <row r="1064" spans="1:8" x14ac:dyDescent="0.25">
      <c r="A1064">
        <v>2354</v>
      </c>
      <c r="B1064">
        <v>17</v>
      </c>
      <c r="C1064" s="205">
        <v>0.2</v>
      </c>
      <c r="D1064">
        <v>5</v>
      </c>
      <c r="E1064" s="210">
        <v>2.5000000000000001E-2</v>
      </c>
      <c r="F1064">
        <v>209</v>
      </c>
      <c r="G1064" s="314">
        <v>158</v>
      </c>
      <c r="H1064" s="436">
        <v>5.9</v>
      </c>
    </row>
    <row r="1065" spans="1:8" x14ac:dyDescent="0.25">
      <c r="A1065">
        <v>1598</v>
      </c>
      <c r="B1065">
        <v>14</v>
      </c>
      <c r="C1065" s="205">
        <v>0.2</v>
      </c>
      <c r="D1065">
        <v>5</v>
      </c>
      <c r="E1065" s="210">
        <v>2.5000000000000001E-2</v>
      </c>
      <c r="F1065">
        <v>225</v>
      </c>
      <c r="G1065" s="314">
        <v>171</v>
      </c>
      <c r="H1065" s="436">
        <v>5.89</v>
      </c>
    </row>
    <row r="1066" spans="1:8" x14ac:dyDescent="0.25">
      <c r="A1066">
        <v>2198</v>
      </c>
      <c r="B1066">
        <v>16</v>
      </c>
      <c r="C1066" s="205">
        <v>0.3</v>
      </c>
      <c r="D1066">
        <v>9</v>
      </c>
      <c r="E1066" s="210">
        <v>2.5000000000000001E-2</v>
      </c>
      <c r="F1066">
        <v>212</v>
      </c>
      <c r="G1066" s="314">
        <v>141</v>
      </c>
      <c r="H1066" s="436">
        <v>5.89</v>
      </c>
    </row>
    <row r="1067" spans="1:8" x14ac:dyDescent="0.25">
      <c r="A1067">
        <v>2485</v>
      </c>
      <c r="B1067">
        <v>17</v>
      </c>
      <c r="C1067" s="205">
        <v>0.35</v>
      </c>
      <c r="D1067">
        <v>7</v>
      </c>
      <c r="E1067" s="210">
        <v>0.02</v>
      </c>
      <c r="F1067">
        <v>204</v>
      </c>
      <c r="G1067" s="314">
        <v>155</v>
      </c>
      <c r="H1067" s="436">
        <v>5.89</v>
      </c>
    </row>
    <row r="1068" spans="1:8" x14ac:dyDescent="0.25">
      <c r="A1068">
        <v>2649</v>
      </c>
      <c r="B1068">
        <v>18</v>
      </c>
      <c r="C1068" s="205">
        <v>0.25</v>
      </c>
      <c r="D1068">
        <v>5</v>
      </c>
      <c r="E1068" s="210">
        <v>0.03</v>
      </c>
      <c r="F1068">
        <v>195</v>
      </c>
      <c r="G1068" s="314">
        <v>148</v>
      </c>
      <c r="H1068" s="436">
        <v>5.88</v>
      </c>
    </row>
    <row r="1069" spans="1:8" x14ac:dyDescent="0.25">
      <c r="A1069">
        <v>99</v>
      </c>
      <c r="B1069">
        <v>8</v>
      </c>
      <c r="C1069" s="205">
        <v>0.2</v>
      </c>
      <c r="D1069">
        <v>9</v>
      </c>
      <c r="E1069" s="210">
        <v>0.03</v>
      </c>
      <c r="F1069">
        <v>304</v>
      </c>
      <c r="G1069" s="314">
        <v>192</v>
      </c>
      <c r="H1069" s="436">
        <v>5.87</v>
      </c>
    </row>
    <row r="1070" spans="1:8" x14ac:dyDescent="0.25">
      <c r="A1070">
        <v>508</v>
      </c>
      <c r="B1070">
        <v>10</v>
      </c>
      <c r="C1070" s="205">
        <v>0.1</v>
      </c>
      <c r="D1070">
        <v>6</v>
      </c>
      <c r="E1070" s="210">
        <v>0.02</v>
      </c>
      <c r="F1070">
        <v>248</v>
      </c>
      <c r="G1070" s="314">
        <v>184</v>
      </c>
      <c r="H1070" s="436">
        <v>5.87</v>
      </c>
    </row>
    <row r="1071" spans="1:8" x14ac:dyDescent="0.25">
      <c r="A1071">
        <v>914</v>
      </c>
      <c r="B1071">
        <v>11</v>
      </c>
      <c r="C1071" s="205">
        <v>0.25</v>
      </c>
      <c r="D1071">
        <v>15</v>
      </c>
      <c r="E1071" s="210">
        <v>2.5000000000000001E-2</v>
      </c>
      <c r="F1071">
        <v>242</v>
      </c>
      <c r="G1071" s="314">
        <v>141</v>
      </c>
      <c r="H1071" s="436">
        <v>5.87</v>
      </c>
    </row>
    <row r="1072" spans="1:8" x14ac:dyDescent="0.25">
      <c r="A1072">
        <v>1934</v>
      </c>
      <c r="B1072">
        <v>15</v>
      </c>
      <c r="C1072" s="205">
        <v>0.3</v>
      </c>
      <c r="D1072">
        <v>5</v>
      </c>
      <c r="E1072" s="210">
        <v>2.5000000000000001E-2</v>
      </c>
      <c r="F1072">
        <v>219</v>
      </c>
      <c r="G1072" s="314">
        <v>166</v>
      </c>
      <c r="H1072" s="436">
        <v>5.87</v>
      </c>
    </row>
    <row r="1073" spans="1:8" x14ac:dyDescent="0.25">
      <c r="A1073">
        <v>2187</v>
      </c>
      <c r="B1073">
        <v>16</v>
      </c>
      <c r="C1073" s="205">
        <v>0.3</v>
      </c>
      <c r="D1073">
        <v>5</v>
      </c>
      <c r="E1073" s="210">
        <v>0.03</v>
      </c>
      <c r="F1073">
        <v>212</v>
      </c>
      <c r="G1073" s="314">
        <v>155</v>
      </c>
      <c r="H1073" s="436">
        <v>5.87</v>
      </c>
    </row>
    <row r="1074" spans="1:8" x14ac:dyDescent="0.25">
      <c r="A1074">
        <v>2222</v>
      </c>
      <c r="B1074">
        <v>16</v>
      </c>
      <c r="C1074" s="205">
        <v>0.3</v>
      </c>
      <c r="D1074">
        <v>17</v>
      </c>
      <c r="E1074" s="210">
        <v>2.5000000000000001E-2</v>
      </c>
      <c r="F1074">
        <v>212</v>
      </c>
      <c r="G1074" s="314">
        <v>122</v>
      </c>
      <c r="H1074" s="436">
        <v>5.87</v>
      </c>
    </row>
    <row r="1075" spans="1:8" x14ac:dyDescent="0.25">
      <c r="A1075">
        <v>2085</v>
      </c>
      <c r="B1075">
        <v>16</v>
      </c>
      <c r="C1075" s="205">
        <v>0.15</v>
      </c>
      <c r="D1075">
        <v>13</v>
      </c>
      <c r="E1075" s="210">
        <v>0.03</v>
      </c>
      <c r="F1075">
        <v>209</v>
      </c>
      <c r="G1075" s="314">
        <v>124</v>
      </c>
      <c r="H1075" s="436">
        <v>5.86</v>
      </c>
    </row>
    <row r="1076" spans="1:8" x14ac:dyDescent="0.25">
      <c r="A1076">
        <v>1383</v>
      </c>
      <c r="B1076">
        <v>13</v>
      </c>
      <c r="C1076" s="205">
        <v>0.2</v>
      </c>
      <c r="D1076">
        <v>17</v>
      </c>
      <c r="E1076" s="210">
        <v>0.03</v>
      </c>
      <c r="F1076">
        <v>234</v>
      </c>
      <c r="G1076" s="314">
        <v>125</v>
      </c>
      <c r="H1076" s="436">
        <v>5.85</v>
      </c>
    </row>
    <row r="1077" spans="1:8" x14ac:dyDescent="0.25">
      <c r="A1077">
        <v>641</v>
      </c>
      <c r="B1077">
        <v>10</v>
      </c>
      <c r="C1077" s="205">
        <v>0.25</v>
      </c>
      <c r="D1077">
        <v>8</v>
      </c>
      <c r="E1077" s="210">
        <v>2.5000000000000001E-2</v>
      </c>
      <c r="F1077">
        <v>260</v>
      </c>
      <c r="G1077" s="314">
        <v>178</v>
      </c>
      <c r="H1077" s="436">
        <v>5.83</v>
      </c>
    </row>
    <row r="1078" spans="1:8" x14ac:dyDescent="0.25">
      <c r="A1078">
        <v>1931</v>
      </c>
      <c r="B1078">
        <v>15</v>
      </c>
      <c r="C1078" s="205">
        <v>0.25</v>
      </c>
      <c r="D1078">
        <v>18</v>
      </c>
      <c r="E1078" s="210">
        <v>2.5000000000000001E-2</v>
      </c>
      <c r="F1078">
        <v>210</v>
      </c>
      <c r="G1078" s="314">
        <v>128</v>
      </c>
      <c r="H1078" s="436">
        <v>5.83</v>
      </c>
    </row>
    <row r="1079" spans="1:8" x14ac:dyDescent="0.25">
      <c r="A1079">
        <v>2157</v>
      </c>
      <c r="B1079">
        <v>16</v>
      </c>
      <c r="C1079" s="205">
        <v>0.25</v>
      </c>
      <c r="D1079">
        <v>9</v>
      </c>
      <c r="E1079" s="210">
        <v>0.03</v>
      </c>
      <c r="F1079">
        <v>205</v>
      </c>
      <c r="G1079" s="314">
        <v>138</v>
      </c>
      <c r="H1079" s="436">
        <v>5.83</v>
      </c>
    </row>
    <row r="1080" spans="1:8" x14ac:dyDescent="0.25">
      <c r="A1080">
        <v>1108</v>
      </c>
      <c r="B1080">
        <v>12</v>
      </c>
      <c r="C1080" s="205">
        <v>0.2</v>
      </c>
      <c r="D1080">
        <v>10</v>
      </c>
      <c r="E1080" s="210">
        <v>0.02</v>
      </c>
      <c r="F1080">
        <v>248</v>
      </c>
      <c r="G1080" s="314">
        <v>168</v>
      </c>
      <c r="H1080" s="436">
        <v>5.82</v>
      </c>
    </row>
    <row r="1081" spans="1:8" x14ac:dyDescent="0.25">
      <c r="A1081">
        <v>1649</v>
      </c>
      <c r="B1081">
        <v>14</v>
      </c>
      <c r="C1081" s="205">
        <v>0.25</v>
      </c>
      <c r="D1081">
        <v>8</v>
      </c>
      <c r="E1081" s="210">
        <v>2.5000000000000001E-2</v>
      </c>
      <c r="F1081">
        <v>212</v>
      </c>
      <c r="G1081" s="314">
        <v>151</v>
      </c>
      <c r="H1081" s="436">
        <v>5.82</v>
      </c>
    </row>
    <row r="1082" spans="1:8" x14ac:dyDescent="0.25">
      <c r="A1082">
        <v>717</v>
      </c>
      <c r="B1082">
        <v>10</v>
      </c>
      <c r="C1082" s="205">
        <v>0.35</v>
      </c>
      <c r="D1082">
        <v>5</v>
      </c>
      <c r="E1082" s="210">
        <v>0.03</v>
      </c>
      <c r="F1082">
        <v>263</v>
      </c>
      <c r="G1082" s="314">
        <v>202</v>
      </c>
      <c r="H1082" s="436">
        <v>5.81</v>
      </c>
    </row>
    <row r="1083" spans="1:8" x14ac:dyDescent="0.25">
      <c r="A1083">
        <v>2357</v>
      </c>
      <c r="B1083">
        <v>17</v>
      </c>
      <c r="C1083" s="205">
        <v>0.2</v>
      </c>
      <c r="D1083">
        <v>6</v>
      </c>
      <c r="E1083" s="210">
        <v>2.5000000000000001E-2</v>
      </c>
      <c r="F1083">
        <v>209</v>
      </c>
      <c r="G1083" s="314">
        <v>146</v>
      </c>
      <c r="H1083" s="436">
        <v>5.81</v>
      </c>
    </row>
    <row r="1084" spans="1:8" x14ac:dyDescent="0.25">
      <c r="A1084">
        <v>1695</v>
      </c>
      <c r="B1084">
        <v>14</v>
      </c>
      <c r="C1084" s="205">
        <v>0.3</v>
      </c>
      <c r="D1084">
        <v>9</v>
      </c>
      <c r="E1084" s="210">
        <v>0.03</v>
      </c>
      <c r="F1084">
        <v>218</v>
      </c>
      <c r="G1084" s="314">
        <v>140</v>
      </c>
      <c r="H1084" s="436">
        <v>5.77</v>
      </c>
    </row>
    <row r="1085" spans="1:8" x14ac:dyDescent="0.25">
      <c r="A1085">
        <v>1568</v>
      </c>
      <c r="B1085">
        <v>14</v>
      </c>
      <c r="C1085" s="205">
        <v>0.15</v>
      </c>
      <c r="D1085">
        <v>9</v>
      </c>
      <c r="E1085" s="210">
        <v>2.5000000000000001E-2</v>
      </c>
      <c r="F1085">
        <v>213</v>
      </c>
      <c r="G1085" s="314">
        <v>147</v>
      </c>
      <c r="H1085" s="436">
        <v>5.76</v>
      </c>
    </row>
    <row r="1086" spans="1:8" x14ac:dyDescent="0.25">
      <c r="A1086">
        <v>1896</v>
      </c>
      <c r="B1086">
        <v>15</v>
      </c>
      <c r="C1086" s="205">
        <v>0.25</v>
      </c>
      <c r="D1086">
        <v>6</v>
      </c>
      <c r="E1086" s="210">
        <v>0.03</v>
      </c>
      <c r="F1086">
        <v>210</v>
      </c>
      <c r="G1086" s="314">
        <v>149</v>
      </c>
      <c r="H1086" s="436">
        <v>5.75</v>
      </c>
    </row>
    <row r="1087" spans="1:8" x14ac:dyDescent="0.25">
      <c r="A1087">
        <v>1217</v>
      </c>
      <c r="B1087">
        <v>12</v>
      </c>
      <c r="C1087" s="205">
        <v>0.3</v>
      </c>
      <c r="D1087">
        <v>18</v>
      </c>
      <c r="E1087" s="210">
        <v>2.5000000000000001E-2</v>
      </c>
      <c r="F1087">
        <v>235</v>
      </c>
      <c r="G1087" s="314">
        <v>136</v>
      </c>
      <c r="H1087" s="436">
        <v>5.74</v>
      </c>
    </row>
    <row r="1088" spans="1:8" x14ac:dyDescent="0.25">
      <c r="A1088">
        <v>2246</v>
      </c>
      <c r="B1088">
        <v>16</v>
      </c>
      <c r="C1088" s="205">
        <v>0.35</v>
      </c>
      <c r="D1088">
        <v>11</v>
      </c>
      <c r="E1088" s="210">
        <v>2.5000000000000001E-2</v>
      </c>
      <c r="F1088">
        <v>203</v>
      </c>
      <c r="G1088" s="314">
        <v>131</v>
      </c>
      <c r="H1088" s="436">
        <v>5.72</v>
      </c>
    </row>
    <row r="1089" spans="1:8" x14ac:dyDescent="0.25">
      <c r="A1089">
        <v>683</v>
      </c>
      <c r="B1089">
        <v>10</v>
      </c>
      <c r="C1089" s="205">
        <v>0.3</v>
      </c>
      <c r="D1089">
        <v>8</v>
      </c>
      <c r="E1089" s="210">
        <v>2.5000000000000001E-2</v>
      </c>
      <c r="F1089">
        <v>267</v>
      </c>
      <c r="G1089" s="314">
        <v>183</v>
      </c>
      <c r="H1089" s="436">
        <v>5.71</v>
      </c>
    </row>
    <row r="1090" spans="1:8" x14ac:dyDescent="0.25">
      <c r="A1090">
        <v>1699</v>
      </c>
      <c r="B1090">
        <v>14</v>
      </c>
      <c r="C1090" s="205">
        <v>0.3</v>
      </c>
      <c r="D1090">
        <v>11</v>
      </c>
      <c r="E1090" s="210">
        <v>0.02</v>
      </c>
      <c r="F1090">
        <v>218</v>
      </c>
      <c r="G1090" s="314">
        <v>155</v>
      </c>
      <c r="H1090" s="436">
        <v>5.71</v>
      </c>
    </row>
    <row r="1091" spans="1:8" x14ac:dyDescent="0.25">
      <c r="A1091">
        <v>2112</v>
      </c>
      <c r="B1091">
        <v>16</v>
      </c>
      <c r="C1091" s="205">
        <v>0.2</v>
      </c>
      <c r="D1091">
        <v>8</v>
      </c>
      <c r="E1091" s="210">
        <v>0.03</v>
      </c>
      <c r="F1091">
        <v>212</v>
      </c>
      <c r="G1091" s="314">
        <v>136</v>
      </c>
      <c r="H1091" s="436">
        <v>5.71</v>
      </c>
    </row>
    <row r="1092" spans="1:8" x14ac:dyDescent="0.25">
      <c r="A1092">
        <v>2657</v>
      </c>
      <c r="B1092">
        <v>18</v>
      </c>
      <c r="C1092" s="205">
        <v>0.25</v>
      </c>
      <c r="D1092">
        <v>8</v>
      </c>
      <c r="E1092" s="210">
        <v>2.5000000000000001E-2</v>
      </c>
      <c r="F1092">
        <v>195</v>
      </c>
      <c r="G1092" s="314">
        <v>139</v>
      </c>
      <c r="H1092" s="436">
        <v>5.7</v>
      </c>
    </row>
    <row r="1093" spans="1:8" x14ac:dyDescent="0.25">
      <c r="A1093">
        <v>381</v>
      </c>
      <c r="B1093">
        <v>9</v>
      </c>
      <c r="C1093" s="205">
        <v>0.25</v>
      </c>
      <c r="D1093">
        <v>5</v>
      </c>
      <c r="E1093" s="210">
        <v>0.03</v>
      </c>
      <c r="F1093">
        <v>280</v>
      </c>
      <c r="G1093" s="314">
        <v>212</v>
      </c>
      <c r="H1093" s="436">
        <v>5.68</v>
      </c>
    </row>
    <row r="1094" spans="1:8" x14ac:dyDescent="0.25">
      <c r="A1094">
        <v>1688</v>
      </c>
      <c r="B1094">
        <v>14</v>
      </c>
      <c r="C1094" s="205">
        <v>0.3</v>
      </c>
      <c r="D1094">
        <v>7</v>
      </c>
      <c r="E1094" s="210">
        <v>2.5000000000000001E-2</v>
      </c>
      <c r="F1094">
        <v>218</v>
      </c>
      <c r="G1094" s="314">
        <v>159</v>
      </c>
      <c r="H1094" s="436">
        <v>5.68</v>
      </c>
    </row>
    <row r="1095" spans="1:8" x14ac:dyDescent="0.25">
      <c r="A1095">
        <v>673</v>
      </c>
      <c r="B1095">
        <v>10</v>
      </c>
      <c r="C1095" s="205">
        <v>0.3</v>
      </c>
      <c r="D1095">
        <v>5</v>
      </c>
      <c r="E1095" s="210">
        <v>0.02</v>
      </c>
      <c r="F1095">
        <v>267</v>
      </c>
      <c r="G1095" s="314">
        <v>203</v>
      </c>
      <c r="H1095" s="436">
        <v>5.67</v>
      </c>
    </row>
    <row r="1096" spans="1:8" x14ac:dyDescent="0.25">
      <c r="A1096">
        <v>1905</v>
      </c>
      <c r="B1096">
        <v>15</v>
      </c>
      <c r="C1096" s="205">
        <v>0.25</v>
      </c>
      <c r="D1096">
        <v>9</v>
      </c>
      <c r="E1096" s="210">
        <v>0.03</v>
      </c>
      <c r="F1096">
        <v>210</v>
      </c>
      <c r="G1096" s="314">
        <v>141</v>
      </c>
      <c r="H1096" s="436">
        <v>5.67</v>
      </c>
    </row>
    <row r="1097" spans="1:8" x14ac:dyDescent="0.25">
      <c r="A1097">
        <v>2406</v>
      </c>
      <c r="B1097">
        <v>17</v>
      </c>
      <c r="C1097" s="205">
        <v>0.25</v>
      </c>
      <c r="D1097">
        <v>8</v>
      </c>
      <c r="E1097" s="210">
        <v>0.03</v>
      </c>
      <c r="F1097">
        <v>201</v>
      </c>
      <c r="G1097" s="314">
        <v>135</v>
      </c>
      <c r="H1097" s="436">
        <v>5.67</v>
      </c>
    </row>
    <row r="1098" spans="1:8" x14ac:dyDescent="0.25">
      <c r="A1098">
        <v>2689</v>
      </c>
      <c r="B1098">
        <v>18</v>
      </c>
      <c r="C1098" s="205">
        <v>0.3</v>
      </c>
      <c r="D1098">
        <v>5</v>
      </c>
      <c r="E1098" s="210">
        <v>0.02</v>
      </c>
      <c r="F1098">
        <v>201</v>
      </c>
      <c r="G1098" s="314">
        <v>158</v>
      </c>
      <c r="H1098" s="436">
        <v>5.65</v>
      </c>
    </row>
    <row r="1099" spans="1:8" x14ac:dyDescent="0.25">
      <c r="A1099">
        <v>2141</v>
      </c>
      <c r="B1099">
        <v>16</v>
      </c>
      <c r="C1099" s="205">
        <v>0.2</v>
      </c>
      <c r="D1099">
        <v>18</v>
      </c>
      <c r="E1099" s="210">
        <v>2.5000000000000001E-2</v>
      </c>
      <c r="F1099">
        <v>212</v>
      </c>
      <c r="G1099" s="314">
        <v>121</v>
      </c>
      <c r="H1099" s="436">
        <v>5.64</v>
      </c>
    </row>
    <row r="1100" spans="1:8" x14ac:dyDescent="0.25">
      <c r="A1100">
        <v>1735</v>
      </c>
      <c r="B1100">
        <v>14</v>
      </c>
      <c r="C1100" s="205">
        <v>0.35</v>
      </c>
      <c r="D1100">
        <v>9</v>
      </c>
      <c r="E1100" s="210">
        <v>0.02</v>
      </c>
      <c r="F1100">
        <v>225</v>
      </c>
      <c r="G1100" s="314">
        <v>161</v>
      </c>
      <c r="H1100" s="436">
        <v>5.62</v>
      </c>
    </row>
    <row r="1101" spans="1:8" x14ac:dyDescent="0.25">
      <c r="A1101">
        <v>2699</v>
      </c>
      <c r="B1101">
        <v>18</v>
      </c>
      <c r="C1101" s="205">
        <v>0.3</v>
      </c>
      <c r="D1101">
        <v>8</v>
      </c>
      <c r="E1101" s="210">
        <v>2.5000000000000001E-2</v>
      </c>
      <c r="F1101">
        <v>201</v>
      </c>
      <c r="G1101" s="314">
        <v>143</v>
      </c>
      <c r="H1101" s="436">
        <v>5.62</v>
      </c>
    </row>
    <row r="1102" spans="1:8" x14ac:dyDescent="0.25">
      <c r="A1102">
        <v>2330</v>
      </c>
      <c r="B1102">
        <v>17</v>
      </c>
      <c r="C1102" s="205">
        <v>0.15</v>
      </c>
      <c r="D1102">
        <v>11</v>
      </c>
      <c r="E1102" s="210">
        <v>2.5000000000000001E-2</v>
      </c>
      <c r="F1102">
        <v>204</v>
      </c>
      <c r="G1102" s="314">
        <v>130</v>
      </c>
      <c r="H1102" s="436">
        <v>5.61</v>
      </c>
    </row>
    <row r="1103" spans="1:8" x14ac:dyDescent="0.25">
      <c r="A1103">
        <v>843</v>
      </c>
      <c r="B1103">
        <v>11</v>
      </c>
      <c r="C1103" s="205">
        <v>0.2</v>
      </c>
      <c r="D1103">
        <v>5</v>
      </c>
      <c r="E1103" s="210">
        <v>0.03</v>
      </c>
      <c r="F1103">
        <v>256</v>
      </c>
      <c r="G1103" s="314">
        <v>183</v>
      </c>
      <c r="H1103" s="436">
        <v>5.6</v>
      </c>
    </row>
    <row r="1104" spans="1:8" x14ac:dyDescent="0.25">
      <c r="A1104">
        <v>1382</v>
      </c>
      <c r="B1104">
        <v>13</v>
      </c>
      <c r="C1104" s="205">
        <v>0.2</v>
      </c>
      <c r="D1104">
        <v>17</v>
      </c>
      <c r="E1104" s="210">
        <v>2.5000000000000001E-2</v>
      </c>
      <c r="F1104">
        <v>234</v>
      </c>
      <c r="G1104" s="314">
        <v>137</v>
      </c>
      <c r="H1104" s="436">
        <v>5.59</v>
      </c>
    </row>
    <row r="1105" spans="1:8" x14ac:dyDescent="0.25">
      <c r="A1105">
        <v>1595</v>
      </c>
      <c r="B1105">
        <v>14</v>
      </c>
      <c r="C1105" s="205">
        <v>0.15</v>
      </c>
      <c r="D1105">
        <v>18</v>
      </c>
      <c r="E1105" s="210">
        <v>2.5000000000000001E-2</v>
      </c>
      <c r="F1105">
        <v>213</v>
      </c>
      <c r="G1105" s="314">
        <v>127</v>
      </c>
      <c r="H1105" s="436">
        <v>5.59</v>
      </c>
    </row>
    <row r="1106" spans="1:8" x14ac:dyDescent="0.25">
      <c r="A1106">
        <v>2333</v>
      </c>
      <c r="B1106">
        <v>17</v>
      </c>
      <c r="C1106" s="205">
        <v>0.15</v>
      </c>
      <c r="D1106">
        <v>12</v>
      </c>
      <c r="E1106" s="210">
        <v>2.5000000000000001E-2</v>
      </c>
      <c r="F1106">
        <v>204</v>
      </c>
      <c r="G1106" s="314">
        <v>129</v>
      </c>
      <c r="H1106" s="436">
        <v>5.58</v>
      </c>
    </row>
    <row r="1107" spans="1:8" x14ac:dyDescent="0.25">
      <c r="A1107">
        <v>2601</v>
      </c>
      <c r="B1107">
        <v>18</v>
      </c>
      <c r="C1107" s="205">
        <v>0.15</v>
      </c>
      <c r="D1107">
        <v>17</v>
      </c>
      <c r="E1107" s="210">
        <v>0.03</v>
      </c>
      <c r="F1107">
        <v>201</v>
      </c>
      <c r="G1107" s="314">
        <v>107</v>
      </c>
      <c r="H1107" s="436">
        <v>5.58</v>
      </c>
    </row>
    <row r="1108" spans="1:8" x14ac:dyDescent="0.25">
      <c r="A1108">
        <v>1119</v>
      </c>
      <c r="B1108">
        <v>12</v>
      </c>
      <c r="C1108" s="205">
        <v>0.2</v>
      </c>
      <c r="D1108">
        <v>13</v>
      </c>
      <c r="E1108" s="210">
        <v>0.03</v>
      </c>
      <c r="F1108">
        <v>248</v>
      </c>
      <c r="G1108" s="314">
        <v>138</v>
      </c>
      <c r="H1108" s="436">
        <v>5.57</v>
      </c>
    </row>
    <row r="1109" spans="1:8" x14ac:dyDescent="0.25">
      <c r="A1109">
        <v>256</v>
      </c>
      <c r="B1109">
        <v>9</v>
      </c>
      <c r="C1109" s="205">
        <v>0.1</v>
      </c>
      <c r="D1109">
        <v>6</v>
      </c>
      <c r="E1109" s="210">
        <v>0.02</v>
      </c>
      <c r="F1109">
        <v>262</v>
      </c>
      <c r="G1109" s="314">
        <v>189</v>
      </c>
      <c r="H1109" s="436">
        <v>5.56</v>
      </c>
    </row>
    <row r="1110" spans="1:8" x14ac:dyDescent="0.25">
      <c r="A1110">
        <v>575</v>
      </c>
      <c r="B1110">
        <v>10</v>
      </c>
      <c r="C1110" s="205">
        <v>0.15</v>
      </c>
      <c r="D1110">
        <v>14</v>
      </c>
      <c r="E1110" s="210">
        <v>2.5000000000000001E-2</v>
      </c>
      <c r="F1110">
        <v>253</v>
      </c>
      <c r="G1110" s="314">
        <v>153</v>
      </c>
      <c r="H1110" s="436">
        <v>5.56</v>
      </c>
    </row>
    <row r="1111" spans="1:8" x14ac:dyDescent="0.25">
      <c r="A1111">
        <v>1629</v>
      </c>
      <c r="B1111">
        <v>14</v>
      </c>
      <c r="C1111" s="205">
        <v>0.2</v>
      </c>
      <c r="D1111">
        <v>15</v>
      </c>
      <c r="E1111" s="210">
        <v>0.03</v>
      </c>
      <c r="F1111">
        <v>225</v>
      </c>
      <c r="G1111" s="314">
        <v>127</v>
      </c>
      <c r="H1111" s="436">
        <v>5.55</v>
      </c>
    </row>
    <row r="1112" spans="1:8" x14ac:dyDescent="0.25">
      <c r="A1112">
        <v>1732</v>
      </c>
      <c r="B1112">
        <v>14</v>
      </c>
      <c r="C1112" s="205">
        <v>0.35</v>
      </c>
      <c r="D1112">
        <v>8</v>
      </c>
      <c r="E1112" s="210">
        <v>0.02</v>
      </c>
      <c r="F1112">
        <v>225</v>
      </c>
      <c r="G1112" s="314">
        <v>164</v>
      </c>
      <c r="H1112" s="436">
        <v>5.55</v>
      </c>
    </row>
    <row r="1113" spans="1:8" x14ac:dyDescent="0.25">
      <c r="A1113">
        <v>2074</v>
      </c>
      <c r="B1113">
        <v>16</v>
      </c>
      <c r="C1113" s="205">
        <v>0.15</v>
      </c>
      <c r="D1113">
        <v>10</v>
      </c>
      <c r="E1113" s="210">
        <v>0.02</v>
      </c>
      <c r="F1113">
        <v>209</v>
      </c>
      <c r="G1113" s="314">
        <v>147</v>
      </c>
      <c r="H1113" s="436">
        <v>5.55</v>
      </c>
    </row>
    <row r="1114" spans="1:8" x14ac:dyDescent="0.25">
      <c r="A1114">
        <v>2338</v>
      </c>
      <c r="B1114">
        <v>17</v>
      </c>
      <c r="C1114" s="205">
        <v>0.15</v>
      </c>
      <c r="D1114">
        <v>14</v>
      </c>
      <c r="E1114" s="210">
        <v>0.02</v>
      </c>
      <c r="F1114">
        <v>204</v>
      </c>
      <c r="G1114" s="314">
        <v>131</v>
      </c>
      <c r="H1114" s="436">
        <v>5.54</v>
      </c>
    </row>
    <row r="1115" spans="1:8" x14ac:dyDescent="0.25">
      <c r="A1115">
        <v>1377</v>
      </c>
      <c r="B1115">
        <v>13</v>
      </c>
      <c r="C1115" s="205">
        <v>0.2</v>
      </c>
      <c r="D1115">
        <v>15</v>
      </c>
      <c r="E1115" s="210">
        <v>0.03</v>
      </c>
      <c r="F1115">
        <v>234</v>
      </c>
      <c r="G1115" s="314">
        <v>128</v>
      </c>
      <c r="H1115" s="436">
        <v>5.53</v>
      </c>
    </row>
    <row r="1116" spans="1:8" x14ac:dyDescent="0.25">
      <c r="A1116">
        <v>1915</v>
      </c>
      <c r="B1116">
        <v>15</v>
      </c>
      <c r="C1116" s="205">
        <v>0.25</v>
      </c>
      <c r="D1116">
        <v>13</v>
      </c>
      <c r="E1116" s="210">
        <v>0.02</v>
      </c>
      <c r="F1116">
        <v>210</v>
      </c>
      <c r="G1116" s="314">
        <v>146</v>
      </c>
      <c r="H1116" s="436">
        <v>5.53</v>
      </c>
    </row>
    <row r="1117" spans="1:8" x14ac:dyDescent="0.25">
      <c r="A1117">
        <v>1945</v>
      </c>
      <c r="B1117">
        <v>15</v>
      </c>
      <c r="C1117" s="205">
        <v>0.3</v>
      </c>
      <c r="D1117">
        <v>9</v>
      </c>
      <c r="E1117" s="210">
        <v>0.02</v>
      </c>
      <c r="F1117">
        <v>219</v>
      </c>
      <c r="G1117" s="314">
        <v>155</v>
      </c>
      <c r="H1117" s="436">
        <v>5.52</v>
      </c>
    </row>
    <row r="1118" spans="1:8" x14ac:dyDescent="0.25">
      <c r="A1118">
        <v>2609</v>
      </c>
      <c r="B1118">
        <v>18</v>
      </c>
      <c r="C1118" s="205">
        <v>0.2</v>
      </c>
      <c r="D1118">
        <v>6</v>
      </c>
      <c r="E1118" s="210">
        <v>2.5000000000000001E-2</v>
      </c>
      <c r="F1118">
        <v>203</v>
      </c>
      <c r="G1118" s="314">
        <v>141</v>
      </c>
      <c r="H1118" s="436">
        <v>5.52</v>
      </c>
    </row>
    <row r="1119" spans="1:8" x14ac:dyDescent="0.25">
      <c r="A1119">
        <v>1881</v>
      </c>
      <c r="B1119">
        <v>15</v>
      </c>
      <c r="C1119" s="205">
        <v>0.2</v>
      </c>
      <c r="D1119">
        <v>15</v>
      </c>
      <c r="E1119" s="210">
        <v>0.03</v>
      </c>
      <c r="F1119">
        <v>216</v>
      </c>
      <c r="G1119" s="314">
        <v>120</v>
      </c>
      <c r="H1119" s="436">
        <v>5.51</v>
      </c>
    </row>
    <row r="1120" spans="1:8" x14ac:dyDescent="0.25">
      <c r="A1120">
        <v>2702</v>
      </c>
      <c r="B1120">
        <v>18</v>
      </c>
      <c r="C1120" s="205">
        <v>0.3</v>
      </c>
      <c r="D1120">
        <v>9</v>
      </c>
      <c r="E1120" s="210">
        <v>2.5000000000000001E-2</v>
      </c>
      <c r="F1120">
        <v>201</v>
      </c>
      <c r="G1120" s="314">
        <v>141</v>
      </c>
      <c r="H1120" s="436">
        <v>5.49</v>
      </c>
    </row>
    <row r="1121" spans="1:8" x14ac:dyDescent="0.25">
      <c r="A1121">
        <v>1137</v>
      </c>
      <c r="B1121">
        <v>12</v>
      </c>
      <c r="C1121" s="205">
        <v>0.25</v>
      </c>
      <c r="D1121">
        <v>5</v>
      </c>
      <c r="E1121" s="210">
        <v>0.03</v>
      </c>
      <c r="F1121">
        <v>229</v>
      </c>
      <c r="G1121" s="314">
        <v>173</v>
      </c>
      <c r="H1121" s="436">
        <v>5.48</v>
      </c>
    </row>
    <row r="1122" spans="1:8" x14ac:dyDescent="0.25">
      <c r="A1122">
        <v>2438</v>
      </c>
      <c r="B1122">
        <v>17</v>
      </c>
      <c r="C1122" s="205">
        <v>0.3</v>
      </c>
      <c r="D1122">
        <v>5</v>
      </c>
      <c r="E1122" s="210">
        <v>2.5000000000000001E-2</v>
      </c>
      <c r="F1122">
        <v>203</v>
      </c>
      <c r="G1122" s="314">
        <v>156</v>
      </c>
      <c r="H1122" s="436">
        <v>5.47</v>
      </c>
    </row>
    <row r="1123" spans="1:8" x14ac:dyDescent="0.25">
      <c r="A1123">
        <v>1316</v>
      </c>
      <c r="B1123">
        <v>13</v>
      </c>
      <c r="C1123" s="205">
        <v>0.15</v>
      </c>
      <c r="D1123">
        <v>9</v>
      </c>
      <c r="E1123" s="210">
        <v>2.5000000000000001E-2</v>
      </c>
      <c r="F1123">
        <v>219</v>
      </c>
      <c r="G1123" s="314">
        <v>150</v>
      </c>
      <c r="H1123" s="436">
        <v>5.46</v>
      </c>
    </row>
    <row r="1124" spans="1:8" x14ac:dyDescent="0.25">
      <c r="A1124">
        <v>2731</v>
      </c>
      <c r="B1124">
        <v>18</v>
      </c>
      <c r="C1124" s="205">
        <v>0.35</v>
      </c>
      <c r="D1124">
        <v>5</v>
      </c>
      <c r="E1124" s="210">
        <v>0.02</v>
      </c>
      <c r="F1124">
        <v>202</v>
      </c>
      <c r="G1124" s="314">
        <v>158</v>
      </c>
      <c r="H1124" s="436">
        <v>5.46</v>
      </c>
    </row>
    <row r="1125" spans="1:8" x14ac:dyDescent="0.25">
      <c r="A1125">
        <v>2155</v>
      </c>
      <c r="B1125">
        <v>16</v>
      </c>
      <c r="C1125" s="205">
        <v>0.25</v>
      </c>
      <c r="D1125">
        <v>9</v>
      </c>
      <c r="E1125" s="210">
        <v>0.02</v>
      </c>
      <c r="F1125">
        <v>205</v>
      </c>
      <c r="G1125" s="314">
        <v>152</v>
      </c>
      <c r="H1125" s="436">
        <v>5.45</v>
      </c>
    </row>
    <row r="1126" spans="1:8" x14ac:dyDescent="0.25">
      <c r="A1126">
        <v>1866</v>
      </c>
      <c r="B1126">
        <v>15</v>
      </c>
      <c r="C1126" s="205">
        <v>0.2</v>
      </c>
      <c r="D1126">
        <v>10</v>
      </c>
      <c r="E1126" s="210">
        <v>0.03</v>
      </c>
      <c r="F1126">
        <v>216</v>
      </c>
      <c r="G1126" s="314">
        <v>133</v>
      </c>
      <c r="H1126" s="436">
        <v>5.43</v>
      </c>
    </row>
    <row r="1127" spans="1:8" x14ac:dyDescent="0.25">
      <c r="A1127">
        <v>1222</v>
      </c>
      <c r="B1127">
        <v>12</v>
      </c>
      <c r="C1127" s="205">
        <v>0.35</v>
      </c>
      <c r="D1127">
        <v>6</v>
      </c>
      <c r="E1127" s="210">
        <v>0.02</v>
      </c>
      <c r="F1127">
        <v>240</v>
      </c>
      <c r="G1127" s="314">
        <v>182</v>
      </c>
      <c r="H1127" s="436">
        <v>5.42</v>
      </c>
    </row>
    <row r="1128" spans="1:8" x14ac:dyDescent="0.25">
      <c r="A1128">
        <v>1734</v>
      </c>
      <c r="B1128">
        <v>14</v>
      </c>
      <c r="C1128" s="205">
        <v>0.35</v>
      </c>
      <c r="D1128">
        <v>8</v>
      </c>
      <c r="E1128" s="210">
        <v>0.03</v>
      </c>
      <c r="F1128">
        <v>225</v>
      </c>
      <c r="G1128" s="314">
        <v>151</v>
      </c>
      <c r="H1128" s="436">
        <v>5.42</v>
      </c>
    </row>
    <row r="1129" spans="1:8" x14ac:dyDescent="0.25">
      <c r="A1129">
        <v>1660</v>
      </c>
      <c r="B1129">
        <v>14</v>
      </c>
      <c r="C1129" s="205">
        <v>0.25</v>
      </c>
      <c r="D1129">
        <v>12</v>
      </c>
      <c r="E1129" s="210">
        <v>0.02</v>
      </c>
      <c r="F1129">
        <v>212</v>
      </c>
      <c r="G1129" s="314">
        <v>152</v>
      </c>
      <c r="H1129" s="436">
        <v>5.39</v>
      </c>
    </row>
    <row r="1130" spans="1:8" x14ac:dyDescent="0.25">
      <c r="A1130">
        <v>2110</v>
      </c>
      <c r="B1130">
        <v>16</v>
      </c>
      <c r="C1130" s="205">
        <v>0.2</v>
      </c>
      <c r="D1130">
        <v>8</v>
      </c>
      <c r="E1130" s="210">
        <v>0.02</v>
      </c>
      <c r="F1130">
        <v>212</v>
      </c>
      <c r="G1130" s="314">
        <v>150</v>
      </c>
      <c r="H1130" s="436">
        <v>5.36</v>
      </c>
    </row>
    <row r="1131" spans="1:8" x14ac:dyDescent="0.25">
      <c r="A1131">
        <v>920</v>
      </c>
      <c r="B1131">
        <v>11</v>
      </c>
      <c r="C1131" s="205">
        <v>0.25</v>
      </c>
      <c r="D1131">
        <v>17</v>
      </c>
      <c r="E1131" s="210">
        <v>2.5000000000000001E-2</v>
      </c>
      <c r="F1131">
        <v>242</v>
      </c>
      <c r="G1131" s="314">
        <v>137</v>
      </c>
      <c r="H1131" s="436">
        <v>5.35</v>
      </c>
    </row>
    <row r="1132" spans="1:8" x14ac:dyDescent="0.25">
      <c r="A1132">
        <v>1874</v>
      </c>
      <c r="B1132">
        <v>15</v>
      </c>
      <c r="C1132" s="205">
        <v>0.2</v>
      </c>
      <c r="D1132">
        <v>13</v>
      </c>
      <c r="E1132" s="210">
        <v>2.5000000000000001E-2</v>
      </c>
      <c r="F1132">
        <v>216</v>
      </c>
      <c r="G1132" s="314">
        <v>136</v>
      </c>
      <c r="H1132" s="436">
        <v>5.34</v>
      </c>
    </row>
    <row r="1133" spans="1:8" x14ac:dyDescent="0.25">
      <c r="A1133">
        <v>2235</v>
      </c>
      <c r="B1133">
        <v>16</v>
      </c>
      <c r="C1133" s="205">
        <v>0.35</v>
      </c>
      <c r="D1133">
        <v>7</v>
      </c>
      <c r="E1133" s="210">
        <v>0.03</v>
      </c>
      <c r="F1133">
        <v>203</v>
      </c>
      <c r="G1133" s="314">
        <v>143</v>
      </c>
      <c r="H1133" s="436">
        <v>5.32</v>
      </c>
    </row>
    <row r="1134" spans="1:8" x14ac:dyDescent="0.25">
      <c r="A1134">
        <v>2334</v>
      </c>
      <c r="B1134">
        <v>17</v>
      </c>
      <c r="C1134" s="205">
        <v>0.15</v>
      </c>
      <c r="D1134">
        <v>12</v>
      </c>
      <c r="E1134" s="210">
        <v>0.03</v>
      </c>
      <c r="F1134">
        <v>204</v>
      </c>
      <c r="G1134" s="314">
        <v>125</v>
      </c>
      <c r="H1134" s="436">
        <v>5.31</v>
      </c>
    </row>
    <row r="1135" spans="1:8" x14ac:dyDescent="0.25">
      <c r="A1135">
        <v>1676</v>
      </c>
      <c r="B1135">
        <v>14</v>
      </c>
      <c r="C1135" s="205">
        <v>0.25</v>
      </c>
      <c r="D1135">
        <v>17</v>
      </c>
      <c r="E1135" s="210">
        <v>2.5000000000000001E-2</v>
      </c>
      <c r="F1135">
        <v>212</v>
      </c>
      <c r="G1135" s="314">
        <v>132</v>
      </c>
      <c r="H1135" s="436">
        <v>5.3</v>
      </c>
    </row>
    <row r="1136" spans="1:8" x14ac:dyDescent="0.25">
      <c r="A1136">
        <v>435</v>
      </c>
      <c r="B1136">
        <v>9</v>
      </c>
      <c r="C1136" s="205">
        <v>0.3</v>
      </c>
      <c r="D1136">
        <v>9</v>
      </c>
      <c r="E1136" s="210">
        <v>0.03</v>
      </c>
      <c r="F1136">
        <v>285</v>
      </c>
      <c r="G1136" s="314">
        <v>185</v>
      </c>
      <c r="H1136" s="436">
        <v>5.29</v>
      </c>
    </row>
    <row r="1137" spans="1:8" x14ac:dyDescent="0.25">
      <c r="A1137">
        <v>1179</v>
      </c>
      <c r="B1137">
        <v>12</v>
      </c>
      <c r="C1137" s="205">
        <v>0.3</v>
      </c>
      <c r="D1137">
        <v>5</v>
      </c>
      <c r="E1137" s="210">
        <v>0.03</v>
      </c>
      <c r="F1137">
        <v>235</v>
      </c>
      <c r="G1137" s="314">
        <v>176</v>
      </c>
      <c r="H1137" s="436">
        <v>5.29</v>
      </c>
    </row>
    <row r="1138" spans="1:8" x14ac:dyDescent="0.25">
      <c r="A1138">
        <v>1226</v>
      </c>
      <c r="B1138">
        <v>12</v>
      </c>
      <c r="C1138" s="205">
        <v>0.35</v>
      </c>
      <c r="D1138">
        <v>7</v>
      </c>
      <c r="E1138" s="210">
        <v>2.5000000000000001E-2</v>
      </c>
      <c r="F1138">
        <v>240</v>
      </c>
      <c r="G1138" s="314">
        <v>171</v>
      </c>
      <c r="H1138" s="436">
        <v>5.26</v>
      </c>
    </row>
    <row r="1139" spans="1:8" x14ac:dyDescent="0.25">
      <c r="A1139">
        <v>2447</v>
      </c>
      <c r="B1139">
        <v>17</v>
      </c>
      <c r="C1139" s="205">
        <v>0.3</v>
      </c>
      <c r="D1139">
        <v>8</v>
      </c>
      <c r="E1139" s="210">
        <v>2.5000000000000001E-2</v>
      </c>
      <c r="F1139">
        <v>203</v>
      </c>
      <c r="G1139" s="314">
        <v>144</v>
      </c>
      <c r="H1139" s="436">
        <v>5.26</v>
      </c>
    </row>
    <row r="1140" spans="1:8" x14ac:dyDescent="0.25">
      <c r="A1140">
        <v>117</v>
      </c>
      <c r="B1140">
        <v>8</v>
      </c>
      <c r="C1140" s="205">
        <v>0.2</v>
      </c>
      <c r="D1140">
        <v>15</v>
      </c>
      <c r="E1140" s="210">
        <v>0.03</v>
      </c>
      <c r="F1140">
        <v>304</v>
      </c>
      <c r="G1140" s="314">
        <v>152</v>
      </c>
      <c r="H1140" s="436">
        <v>5.25</v>
      </c>
    </row>
    <row r="1141" spans="1:8" x14ac:dyDescent="0.25">
      <c r="A1141">
        <v>846</v>
      </c>
      <c r="B1141">
        <v>11</v>
      </c>
      <c r="C1141" s="205">
        <v>0.2</v>
      </c>
      <c r="D1141">
        <v>6</v>
      </c>
      <c r="E1141" s="210">
        <v>0.03</v>
      </c>
      <c r="F1141">
        <v>256</v>
      </c>
      <c r="G1141" s="314">
        <v>175</v>
      </c>
      <c r="H1141" s="436">
        <v>5.25</v>
      </c>
    </row>
    <row r="1142" spans="1:8" x14ac:dyDescent="0.25">
      <c r="A1142">
        <v>1683</v>
      </c>
      <c r="B1142">
        <v>14</v>
      </c>
      <c r="C1142" s="205">
        <v>0.3</v>
      </c>
      <c r="D1142">
        <v>5</v>
      </c>
      <c r="E1142" s="210">
        <v>0.03</v>
      </c>
      <c r="F1142">
        <v>218</v>
      </c>
      <c r="G1142" s="314">
        <v>163</v>
      </c>
      <c r="H1142" s="436">
        <v>5.25</v>
      </c>
    </row>
    <row r="1143" spans="1:8" x14ac:dyDescent="0.25">
      <c r="A1143">
        <v>2233</v>
      </c>
      <c r="B1143">
        <v>16</v>
      </c>
      <c r="C1143" s="205">
        <v>0.35</v>
      </c>
      <c r="D1143">
        <v>7</v>
      </c>
      <c r="E1143" s="210">
        <v>0.02</v>
      </c>
      <c r="F1143">
        <v>203</v>
      </c>
      <c r="G1143" s="314">
        <v>155</v>
      </c>
      <c r="H1143" s="436">
        <v>5.25</v>
      </c>
    </row>
    <row r="1144" spans="1:8" x14ac:dyDescent="0.25">
      <c r="A1144">
        <v>2156</v>
      </c>
      <c r="B1144">
        <v>16</v>
      </c>
      <c r="C1144" s="205">
        <v>0.25</v>
      </c>
      <c r="D1144">
        <v>9</v>
      </c>
      <c r="E1144" s="210">
        <v>2.5000000000000001E-2</v>
      </c>
      <c r="F1144">
        <v>205</v>
      </c>
      <c r="G1144" s="314">
        <v>145</v>
      </c>
      <c r="H1144" s="436">
        <v>5.22</v>
      </c>
    </row>
    <row r="1145" spans="1:8" x14ac:dyDescent="0.25">
      <c r="A1145">
        <v>253</v>
      </c>
      <c r="B1145">
        <v>9</v>
      </c>
      <c r="C1145" s="205">
        <v>0.1</v>
      </c>
      <c r="D1145">
        <v>5</v>
      </c>
      <c r="E1145" s="210">
        <v>0.02</v>
      </c>
      <c r="F1145">
        <v>262</v>
      </c>
      <c r="G1145" s="314">
        <v>195</v>
      </c>
      <c r="H1145" s="436">
        <v>5.21</v>
      </c>
    </row>
    <row r="1146" spans="1:8" x14ac:dyDescent="0.25">
      <c r="A1146">
        <v>390</v>
      </c>
      <c r="B1146">
        <v>9</v>
      </c>
      <c r="C1146" s="205">
        <v>0.25</v>
      </c>
      <c r="D1146">
        <v>8</v>
      </c>
      <c r="E1146" s="210">
        <v>0.03</v>
      </c>
      <c r="F1146">
        <v>280</v>
      </c>
      <c r="G1146" s="314">
        <v>190</v>
      </c>
      <c r="H1146" s="436">
        <v>5.2</v>
      </c>
    </row>
    <row r="1147" spans="1:8" x14ac:dyDescent="0.25">
      <c r="A1147">
        <v>1689</v>
      </c>
      <c r="B1147">
        <v>14</v>
      </c>
      <c r="C1147" s="205">
        <v>0.3</v>
      </c>
      <c r="D1147">
        <v>7</v>
      </c>
      <c r="E1147" s="210">
        <v>0.03</v>
      </c>
      <c r="F1147">
        <v>218</v>
      </c>
      <c r="G1147" s="314">
        <v>150</v>
      </c>
      <c r="H1147" s="436">
        <v>5.19</v>
      </c>
    </row>
    <row r="1148" spans="1:8" x14ac:dyDescent="0.25">
      <c r="A1148">
        <v>1380</v>
      </c>
      <c r="B1148">
        <v>13</v>
      </c>
      <c r="C1148" s="205">
        <v>0.2</v>
      </c>
      <c r="D1148">
        <v>16</v>
      </c>
      <c r="E1148" s="210">
        <v>0.03</v>
      </c>
      <c r="F1148">
        <v>234</v>
      </c>
      <c r="G1148" s="314">
        <v>127</v>
      </c>
      <c r="H1148" s="436">
        <v>5.18</v>
      </c>
    </row>
    <row r="1149" spans="1:8" x14ac:dyDescent="0.25">
      <c r="A1149">
        <v>2648</v>
      </c>
      <c r="B1149">
        <v>18</v>
      </c>
      <c r="C1149" s="205">
        <v>0.25</v>
      </c>
      <c r="D1149">
        <v>5</v>
      </c>
      <c r="E1149" s="210">
        <v>2.5000000000000001E-2</v>
      </c>
      <c r="F1149">
        <v>195</v>
      </c>
      <c r="G1149" s="314">
        <v>152</v>
      </c>
      <c r="H1149" s="436">
        <v>5.16</v>
      </c>
    </row>
    <row r="1150" spans="1:8" x14ac:dyDescent="0.25">
      <c r="A1150">
        <v>2363</v>
      </c>
      <c r="B1150">
        <v>17</v>
      </c>
      <c r="C1150" s="205">
        <v>0.2</v>
      </c>
      <c r="D1150">
        <v>8</v>
      </c>
      <c r="E1150" s="210">
        <v>2.5000000000000001E-2</v>
      </c>
      <c r="F1150">
        <v>209</v>
      </c>
      <c r="G1150" s="314">
        <v>137</v>
      </c>
      <c r="H1150" s="436">
        <v>5.13</v>
      </c>
    </row>
    <row r="1151" spans="1:8" x14ac:dyDescent="0.25">
      <c r="A1151">
        <v>2147</v>
      </c>
      <c r="B1151">
        <v>16</v>
      </c>
      <c r="C1151" s="205">
        <v>0.25</v>
      </c>
      <c r="D1151">
        <v>6</v>
      </c>
      <c r="E1151" s="210">
        <v>2.5000000000000001E-2</v>
      </c>
      <c r="F1151">
        <v>205</v>
      </c>
      <c r="G1151" s="314">
        <v>152</v>
      </c>
      <c r="H1151" s="436">
        <v>5.12</v>
      </c>
    </row>
    <row r="1152" spans="1:8" x14ac:dyDescent="0.25">
      <c r="A1152">
        <v>1664</v>
      </c>
      <c r="B1152">
        <v>14</v>
      </c>
      <c r="C1152" s="205">
        <v>0.25</v>
      </c>
      <c r="D1152">
        <v>13</v>
      </c>
      <c r="E1152" s="210">
        <v>2.5000000000000001E-2</v>
      </c>
      <c r="F1152">
        <v>212</v>
      </c>
      <c r="G1152" s="314">
        <v>141</v>
      </c>
      <c r="H1152" s="436">
        <v>5.0999999999999996</v>
      </c>
    </row>
    <row r="1153" spans="1:8" x14ac:dyDescent="0.25">
      <c r="A1153">
        <v>2606</v>
      </c>
      <c r="B1153">
        <v>18</v>
      </c>
      <c r="C1153" s="205">
        <v>0.2</v>
      </c>
      <c r="D1153">
        <v>5</v>
      </c>
      <c r="E1153" s="210">
        <v>2.5000000000000001E-2</v>
      </c>
      <c r="F1153">
        <v>203</v>
      </c>
      <c r="G1153" s="314">
        <v>153</v>
      </c>
      <c r="H1153" s="436">
        <v>5.0999999999999996</v>
      </c>
    </row>
    <row r="1154" spans="1:8" x14ac:dyDescent="0.25">
      <c r="A1154">
        <v>1722</v>
      </c>
      <c r="B1154">
        <v>14</v>
      </c>
      <c r="C1154" s="205">
        <v>0.3</v>
      </c>
      <c r="D1154">
        <v>18</v>
      </c>
      <c r="E1154" s="210">
        <v>0.03</v>
      </c>
      <c r="F1154">
        <v>218</v>
      </c>
      <c r="G1154" s="314">
        <v>119</v>
      </c>
      <c r="H1154" s="436">
        <v>5.09</v>
      </c>
    </row>
    <row r="1155" spans="1:8" x14ac:dyDescent="0.25">
      <c r="A1155">
        <v>2230</v>
      </c>
      <c r="B1155">
        <v>16</v>
      </c>
      <c r="C1155" s="205">
        <v>0.35</v>
      </c>
      <c r="D1155">
        <v>6</v>
      </c>
      <c r="E1155" s="210">
        <v>0.02</v>
      </c>
      <c r="F1155">
        <v>203</v>
      </c>
      <c r="G1155" s="314">
        <v>159</v>
      </c>
      <c r="H1155" s="436">
        <v>5.07</v>
      </c>
    </row>
    <row r="1156" spans="1:8" x14ac:dyDescent="0.25">
      <c r="A1156">
        <v>845</v>
      </c>
      <c r="B1156">
        <v>11</v>
      </c>
      <c r="C1156" s="205">
        <v>0.2</v>
      </c>
      <c r="D1156">
        <v>6</v>
      </c>
      <c r="E1156" s="210">
        <v>2.5000000000000001E-2</v>
      </c>
      <c r="F1156">
        <v>256</v>
      </c>
      <c r="G1156" s="314">
        <v>178</v>
      </c>
      <c r="H1156" s="436">
        <v>5.0599999999999996</v>
      </c>
    </row>
    <row r="1157" spans="1:8" x14ac:dyDescent="0.25">
      <c r="A1157">
        <v>1709</v>
      </c>
      <c r="B1157">
        <v>14</v>
      </c>
      <c r="C1157" s="205">
        <v>0.3</v>
      </c>
      <c r="D1157">
        <v>14</v>
      </c>
      <c r="E1157" s="210">
        <v>2.5000000000000001E-2</v>
      </c>
      <c r="F1157">
        <v>218</v>
      </c>
      <c r="G1157" s="314">
        <v>139</v>
      </c>
      <c r="H1157" s="436">
        <v>5.05</v>
      </c>
    </row>
    <row r="1158" spans="1:8" x14ac:dyDescent="0.25">
      <c r="A1158">
        <v>2084</v>
      </c>
      <c r="B1158">
        <v>16</v>
      </c>
      <c r="C1158" s="205">
        <v>0.15</v>
      </c>
      <c r="D1158">
        <v>13</v>
      </c>
      <c r="E1158" s="210">
        <v>2.5000000000000001E-2</v>
      </c>
      <c r="F1158">
        <v>209</v>
      </c>
      <c r="G1158" s="314">
        <v>132</v>
      </c>
      <c r="H1158" s="436">
        <v>5.05</v>
      </c>
    </row>
    <row r="1159" spans="1:8" x14ac:dyDescent="0.25">
      <c r="A1159">
        <v>1895</v>
      </c>
      <c r="B1159">
        <v>15</v>
      </c>
      <c r="C1159" s="205">
        <v>0.25</v>
      </c>
      <c r="D1159">
        <v>6</v>
      </c>
      <c r="E1159" s="210">
        <v>2.5000000000000001E-2</v>
      </c>
      <c r="F1159">
        <v>210</v>
      </c>
      <c r="G1159" s="314">
        <v>155</v>
      </c>
      <c r="H1159" s="436">
        <v>5.03</v>
      </c>
    </row>
    <row r="1160" spans="1:8" x14ac:dyDescent="0.25">
      <c r="A1160">
        <v>1894</v>
      </c>
      <c r="B1160">
        <v>15</v>
      </c>
      <c r="C1160" s="205">
        <v>0.25</v>
      </c>
      <c r="D1160">
        <v>6</v>
      </c>
      <c r="E1160" s="210">
        <v>0.02</v>
      </c>
      <c r="F1160">
        <v>210</v>
      </c>
      <c r="G1160" s="314">
        <v>159</v>
      </c>
      <c r="H1160" s="436">
        <v>5.0199999999999996</v>
      </c>
    </row>
    <row r="1161" spans="1:8" x14ac:dyDescent="0.25">
      <c r="A1161">
        <v>2396</v>
      </c>
      <c r="B1161">
        <v>17</v>
      </c>
      <c r="C1161" s="205">
        <v>0.25</v>
      </c>
      <c r="D1161">
        <v>5</v>
      </c>
      <c r="E1161" s="210">
        <v>2.5000000000000001E-2</v>
      </c>
      <c r="F1161">
        <v>201</v>
      </c>
      <c r="G1161" s="314">
        <v>156</v>
      </c>
      <c r="H1161" s="436">
        <v>5.01</v>
      </c>
    </row>
    <row r="1162" spans="1:8" x14ac:dyDescent="0.25">
      <c r="A1162">
        <v>2146</v>
      </c>
      <c r="B1162">
        <v>16</v>
      </c>
      <c r="C1162" s="205">
        <v>0.25</v>
      </c>
      <c r="D1162">
        <v>6</v>
      </c>
      <c r="E1162" s="210">
        <v>0.02</v>
      </c>
      <c r="F1162">
        <v>205</v>
      </c>
      <c r="G1162" s="314">
        <v>156</v>
      </c>
      <c r="H1162" s="436">
        <v>5</v>
      </c>
    </row>
    <row r="1163" spans="1:8" x14ac:dyDescent="0.25">
      <c r="A1163">
        <v>1376</v>
      </c>
      <c r="B1163">
        <v>13</v>
      </c>
      <c r="C1163" s="205">
        <v>0.2</v>
      </c>
      <c r="D1163">
        <v>15</v>
      </c>
      <c r="E1163" s="210">
        <v>2.5000000000000001E-2</v>
      </c>
      <c r="F1163">
        <v>234</v>
      </c>
      <c r="G1163" s="314">
        <v>139</v>
      </c>
      <c r="H1163" s="436">
        <v>4.99</v>
      </c>
    </row>
    <row r="1164" spans="1:8" x14ac:dyDescent="0.25">
      <c r="A1164">
        <v>1936</v>
      </c>
      <c r="B1164">
        <v>15</v>
      </c>
      <c r="C1164" s="205">
        <v>0.3</v>
      </c>
      <c r="D1164">
        <v>6</v>
      </c>
      <c r="E1164" s="210">
        <v>0.02</v>
      </c>
      <c r="F1164">
        <v>219</v>
      </c>
      <c r="G1164" s="314">
        <v>165</v>
      </c>
      <c r="H1164" s="436">
        <v>4.99</v>
      </c>
    </row>
    <row r="1165" spans="1:8" x14ac:dyDescent="0.25">
      <c r="A1165">
        <v>1733</v>
      </c>
      <c r="B1165">
        <v>14</v>
      </c>
      <c r="C1165" s="205">
        <v>0.35</v>
      </c>
      <c r="D1165">
        <v>8</v>
      </c>
      <c r="E1165" s="210">
        <v>2.5000000000000001E-2</v>
      </c>
      <c r="F1165">
        <v>225</v>
      </c>
      <c r="G1165" s="314">
        <v>158</v>
      </c>
      <c r="H1165" s="436">
        <v>4.97</v>
      </c>
    </row>
    <row r="1166" spans="1:8" x14ac:dyDescent="0.25">
      <c r="A1166">
        <v>1902</v>
      </c>
      <c r="B1166">
        <v>15</v>
      </c>
      <c r="C1166" s="205">
        <v>0.25</v>
      </c>
      <c r="D1166">
        <v>8</v>
      </c>
      <c r="E1166" s="210">
        <v>0.03</v>
      </c>
      <c r="F1166">
        <v>210</v>
      </c>
      <c r="G1166" s="314">
        <v>142</v>
      </c>
      <c r="H1166" s="436">
        <v>4.95</v>
      </c>
    </row>
    <row r="1167" spans="1:8" x14ac:dyDescent="0.25">
      <c r="A1167">
        <v>2236</v>
      </c>
      <c r="B1167">
        <v>16</v>
      </c>
      <c r="C1167" s="205">
        <v>0.35</v>
      </c>
      <c r="D1167">
        <v>8</v>
      </c>
      <c r="E1167" s="210">
        <v>0.02</v>
      </c>
      <c r="F1167">
        <v>203</v>
      </c>
      <c r="G1167" s="314">
        <v>153</v>
      </c>
      <c r="H1167" s="436">
        <v>4.95</v>
      </c>
    </row>
    <row r="1168" spans="1:8" x14ac:dyDescent="0.25">
      <c r="A1168">
        <v>672</v>
      </c>
      <c r="B1168">
        <v>10</v>
      </c>
      <c r="C1168" s="205">
        <v>0.25</v>
      </c>
      <c r="D1168">
        <v>18</v>
      </c>
      <c r="E1168" s="210">
        <v>0.03</v>
      </c>
      <c r="F1168">
        <v>260</v>
      </c>
      <c r="G1168" s="314">
        <v>132</v>
      </c>
      <c r="H1168" s="436">
        <v>4.9400000000000004</v>
      </c>
    </row>
    <row r="1169" spans="1:8" x14ac:dyDescent="0.25">
      <c r="A1169">
        <v>1887</v>
      </c>
      <c r="B1169">
        <v>15</v>
      </c>
      <c r="C1169" s="205">
        <v>0.2</v>
      </c>
      <c r="D1169">
        <v>17</v>
      </c>
      <c r="E1169" s="210">
        <v>0.03</v>
      </c>
      <c r="F1169">
        <v>216</v>
      </c>
      <c r="G1169" s="314">
        <v>115</v>
      </c>
      <c r="H1169" s="436">
        <v>4.9400000000000004</v>
      </c>
    </row>
    <row r="1170" spans="1:8" x14ac:dyDescent="0.25">
      <c r="A1170">
        <v>1088</v>
      </c>
      <c r="B1170">
        <v>12</v>
      </c>
      <c r="C1170" s="205">
        <v>0.15</v>
      </c>
      <c r="D1170">
        <v>17</v>
      </c>
      <c r="E1170" s="210">
        <v>2.5000000000000001E-2</v>
      </c>
      <c r="F1170">
        <v>230</v>
      </c>
      <c r="G1170" s="314">
        <v>134</v>
      </c>
      <c r="H1170" s="436">
        <v>4.93</v>
      </c>
    </row>
    <row r="1171" spans="1:8" x14ac:dyDescent="0.25">
      <c r="A1171">
        <v>926</v>
      </c>
      <c r="B1171">
        <v>11</v>
      </c>
      <c r="C1171" s="205">
        <v>0.3</v>
      </c>
      <c r="D1171">
        <v>5</v>
      </c>
      <c r="E1171" s="210">
        <v>2.5000000000000001E-2</v>
      </c>
      <c r="F1171">
        <v>246</v>
      </c>
      <c r="G1171" s="314">
        <v>187</v>
      </c>
      <c r="H1171" s="436">
        <v>4.92</v>
      </c>
    </row>
    <row r="1172" spans="1:8" x14ac:dyDescent="0.25">
      <c r="A1172">
        <v>2220</v>
      </c>
      <c r="B1172">
        <v>16</v>
      </c>
      <c r="C1172" s="205">
        <v>0.3</v>
      </c>
      <c r="D1172">
        <v>16</v>
      </c>
      <c r="E1172" s="210">
        <v>0.03</v>
      </c>
      <c r="F1172">
        <v>212</v>
      </c>
      <c r="G1172" s="314">
        <v>115</v>
      </c>
      <c r="H1172" s="436">
        <v>4.92</v>
      </c>
    </row>
    <row r="1173" spans="1:8" x14ac:dyDescent="0.25">
      <c r="A1173">
        <v>1139</v>
      </c>
      <c r="B1173">
        <v>12</v>
      </c>
      <c r="C1173" s="205">
        <v>0.25</v>
      </c>
      <c r="D1173">
        <v>6</v>
      </c>
      <c r="E1173" s="210">
        <v>2.5000000000000001E-2</v>
      </c>
      <c r="F1173">
        <v>229</v>
      </c>
      <c r="G1173" s="314">
        <v>170</v>
      </c>
      <c r="H1173" s="436">
        <v>4.9000000000000004</v>
      </c>
    </row>
    <row r="1174" spans="1:8" x14ac:dyDescent="0.25">
      <c r="A1174">
        <v>2637</v>
      </c>
      <c r="B1174">
        <v>18</v>
      </c>
      <c r="C1174" s="205">
        <v>0.2</v>
      </c>
      <c r="D1174">
        <v>15</v>
      </c>
      <c r="E1174" s="210">
        <v>0.03</v>
      </c>
      <c r="F1174">
        <v>203</v>
      </c>
      <c r="G1174" s="314">
        <v>113</v>
      </c>
      <c r="H1174" s="436">
        <v>4.9000000000000004</v>
      </c>
    </row>
    <row r="1175" spans="1:8" x14ac:dyDescent="0.25">
      <c r="A1175">
        <v>932</v>
      </c>
      <c r="B1175">
        <v>11</v>
      </c>
      <c r="C1175" s="205">
        <v>0.3</v>
      </c>
      <c r="D1175">
        <v>7</v>
      </c>
      <c r="E1175" s="210">
        <v>2.5000000000000001E-2</v>
      </c>
      <c r="F1175">
        <v>246</v>
      </c>
      <c r="G1175" s="314">
        <v>173</v>
      </c>
      <c r="H1175" s="436">
        <v>4.8899999999999997</v>
      </c>
    </row>
    <row r="1176" spans="1:8" x14ac:dyDescent="0.25">
      <c r="A1176">
        <v>1374</v>
      </c>
      <c r="B1176">
        <v>13</v>
      </c>
      <c r="C1176" s="205">
        <v>0.2</v>
      </c>
      <c r="D1176">
        <v>14</v>
      </c>
      <c r="E1176" s="210">
        <v>0.03</v>
      </c>
      <c r="F1176">
        <v>234</v>
      </c>
      <c r="G1176" s="314">
        <v>131</v>
      </c>
      <c r="H1176" s="436">
        <v>4.8899999999999997</v>
      </c>
    </row>
    <row r="1177" spans="1:8" x14ac:dyDescent="0.25">
      <c r="A1177">
        <v>2111</v>
      </c>
      <c r="B1177">
        <v>16</v>
      </c>
      <c r="C1177" s="205">
        <v>0.2</v>
      </c>
      <c r="D1177">
        <v>8</v>
      </c>
      <c r="E1177" s="210">
        <v>2.5000000000000001E-2</v>
      </c>
      <c r="F1177">
        <v>212</v>
      </c>
      <c r="G1177" s="314">
        <v>142</v>
      </c>
      <c r="H1177" s="436">
        <v>4.88</v>
      </c>
    </row>
    <row r="1178" spans="1:8" x14ac:dyDescent="0.25">
      <c r="A1178">
        <v>1680</v>
      </c>
      <c r="B1178">
        <v>14</v>
      </c>
      <c r="C1178" s="205">
        <v>0.25</v>
      </c>
      <c r="D1178">
        <v>18</v>
      </c>
      <c r="E1178" s="210">
        <v>0.03</v>
      </c>
      <c r="F1178">
        <v>212</v>
      </c>
      <c r="G1178" s="314">
        <v>120</v>
      </c>
      <c r="H1178" s="436">
        <v>4.87</v>
      </c>
    </row>
    <row r="1179" spans="1:8" x14ac:dyDescent="0.25">
      <c r="A1179">
        <v>2647</v>
      </c>
      <c r="B1179">
        <v>18</v>
      </c>
      <c r="C1179" s="205">
        <v>0.25</v>
      </c>
      <c r="D1179">
        <v>5</v>
      </c>
      <c r="E1179" s="210">
        <v>0.02</v>
      </c>
      <c r="F1179">
        <v>195</v>
      </c>
      <c r="G1179" s="314">
        <v>155</v>
      </c>
      <c r="H1179" s="436">
        <v>4.87</v>
      </c>
    </row>
    <row r="1180" spans="1:8" x14ac:dyDescent="0.25">
      <c r="A1180">
        <v>1082</v>
      </c>
      <c r="B1180">
        <v>12</v>
      </c>
      <c r="C1180" s="205">
        <v>0.15</v>
      </c>
      <c r="D1180">
        <v>15</v>
      </c>
      <c r="E1180" s="210">
        <v>2.5000000000000001E-2</v>
      </c>
      <c r="F1180">
        <v>230</v>
      </c>
      <c r="G1180" s="314">
        <v>138</v>
      </c>
      <c r="H1180" s="436">
        <v>4.8600000000000003</v>
      </c>
    </row>
    <row r="1181" spans="1:8" x14ac:dyDescent="0.25">
      <c r="A1181">
        <v>2696</v>
      </c>
      <c r="B1181">
        <v>18</v>
      </c>
      <c r="C1181" s="205">
        <v>0.3</v>
      </c>
      <c r="D1181">
        <v>7</v>
      </c>
      <c r="E1181" s="210">
        <v>2.5000000000000001E-2</v>
      </c>
      <c r="F1181">
        <v>201</v>
      </c>
      <c r="G1181" s="314">
        <v>144</v>
      </c>
      <c r="H1181" s="436">
        <v>4.83</v>
      </c>
    </row>
    <row r="1182" spans="1:8" x14ac:dyDescent="0.25">
      <c r="A1182">
        <v>1127</v>
      </c>
      <c r="B1182">
        <v>12</v>
      </c>
      <c r="C1182" s="205">
        <v>0.2</v>
      </c>
      <c r="D1182">
        <v>16</v>
      </c>
      <c r="E1182" s="210">
        <v>2.5000000000000001E-2</v>
      </c>
      <c r="F1182">
        <v>248</v>
      </c>
      <c r="G1182" s="314">
        <v>141</v>
      </c>
      <c r="H1182" s="436">
        <v>4.82</v>
      </c>
    </row>
    <row r="1183" spans="1:8" x14ac:dyDescent="0.25">
      <c r="A1183">
        <v>2087</v>
      </c>
      <c r="B1183">
        <v>16</v>
      </c>
      <c r="C1183" s="205">
        <v>0.15</v>
      </c>
      <c r="D1183">
        <v>14</v>
      </c>
      <c r="E1183" s="210">
        <v>2.5000000000000001E-2</v>
      </c>
      <c r="F1183">
        <v>209</v>
      </c>
      <c r="G1183" s="314">
        <v>130</v>
      </c>
      <c r="H1183" s="436">
        <v>4.82</v>
      </c>
    </row>
    <row r="1184" spans="1:8" x14ac:dyDescent="0.25">
      <c r="A1184">
        <v>842</v>
      </c>
      <c r="B1184">
        <v>11</v>
      </c>
      <c r="C1184" s="205">
        <v>0.2</v>
      </c>
      <c r="D1184">
        <v>5</v>
      </c>
      <c r="E1184" s="210">
        <v>2.5000000000000001E-2</v>
      </c>
      <c r="F1184">
        <v>256</v>
      </c>
      <c r="G1184" s="314">
        <v>185</v>
      </c>
      <c r="H1184" s="436">
        <v>4.8099999999999996</v>
      </c>
    </row>
    <row r="1185" spans="1:8" x14ac:dyDescent="0.25">
      <c r="A1185">
        <v>1214</v>
      </c>
      <c r="B1185">
        <v>12</v>
      </c>
      <c r="C1185" s="205">
        <v>0.3</v>
      </c>
      <c r="D1185">
        <v>17</v>
      </c>
      <c r="E1185" s="210">
        <v>2.5000000000000001E-2</v>
      </c>
      <c r="F1185">
        <v>235</v>
      </c>
      <c r="G1185" s="314">
        <v>139</v>
      </c>
      <c r="H1185" s="436">
        <v>4.8</v>
      </c>
    </row>
    <row r="1186" spans="1:8" x14ac:dyDescent="0.25">
      <c r="A1186">
        <v>1854</v>
      </c>
      <c r="B1186">
        <v>15</v>
      </c>
      <c r="C1186" s="205">
        <v>0.2</v>
      </c>
      <c r="D1186">
        <v>6</v>
      </c>
      <c r="E1186" s="210">
        <v>0.03</v>
      </c>
      <c r="F1186">
        <v>216</v>
      </c>
      <c r="G1186" s="314">
        <v>150</v>
      </c>
      <c r="H1186" s="436">
        <v>4.8</v>
      </c>
    </row>
    <row r="1187" spans="1:8" x14ac:dyDescent="0.25">
      <c r="A1187">
        <v>885</v>
      </c>
      <c r="B1187">
        <v>11</v>
      </c>
      <c r="C1187" s="205">
        <v>0.25</v>
      </c>
      <c r="D1187">
        <v>5</v>
      </c>
      <c r="E1187" s="210">
        <v>0.03</v>
      </c>
      <c r="F1187">
        <v>242</v>
      </c>
      <c r="G1187" s="314">
        <v>179</v>
      </c>
      <c r="H1187" s="436">
        <v>4.79</v>
      </c>
    </row>
    <row r="1188" spans="1:8" x14ac:dyDescent="0.25">
      <c r="A1188">
        <v>1438</v>
      </c>
      <c r="B1188">
        <v>13</v>
      </c>
      <c r="C1188" s="205">
        <v>0.3</v>
      </c>
      <c r="D1188">
        <v>8</v>
      </c>
      <c r="E1188" s="210">
        <v>0.02</v>
      </c>
      <c r="F1188">
        <v>229</v>
      </c>
      <c r="G1188" s="314">
        <v>162</v>
      </c>
      <c r="H1188" s="436">
        <v>4.79</v>
      </c>
    </row>
    <row r="1189" spans="1:8" x14ac:dyDescent="0.25">
      <c r="A1189">
        <v>1665</v>
      </c>
      <c r="B1189">
        <v>14</v>
      </c>
      <c r="C1189" s="205">
        <v>0.25</v>
      </c>
      <c r="D1189">
        <v>13</v>
      </c>
      <c r="E1189" s="210">
        <v>0.03</v>
      </c>
      <c r="F1189">
        <v>212</v>
      </c>
      <c r="G1189" s="314">
        <v>132</v>
      </c>
      <c r="H1189" s="436">
        <v>4.78</v>
      </c>
    </row>
    <row r="1190" spans="1:8" x14ac:dyDescent="0.25">
      <c r="A1190">
        <v>2353</v>
      </c>
      <c r="B1190">
        <v>17</v>
      </c>
      <c r="C1190" s="205">
        <v>0.2</v>
      </c>
      <c r="D1190">
        <v>5</v>
      </c>
      <c r="E1190" s="210">
        <v>0.02</v>
      </c>
      <c r="F1190">
        <v>209</v>
      </c>
      <c r="G1190" s="314">
        <v>160</v>
      </c>
      <c r="H1190" s="436">
        <v>4.78</v>
      </c>
    </row>
    <row r="1191" spans="1:8" x14ac:dyDescent="0.25">
      <c r="A1191">
        <v>470</v>
      </c>
      <c r="B1191">
        <v>9</v>
      </c>
      <c r="C1191" s="205">
        <v>0.35</v>
      </c>
      <c r="D1191">
        <v>7</v>
      </c>
      <c r="E1191" s="210">
        <v>2.5000000000000001E-2</v>
      </c>
      <c r="F1191">
        <v>282</v>
      </c>
      <c r="G1191" s="314">
        <v>204</v>
      </c>
      <c r="H1191" s="436">
        <v>4.7699999999999996</v>
      </c>
    </row>
    <row r="1192" spans="1:8" x14ac:dyDescent="0.25">
      <c r="A1192">
        <v>1441</v>
      </c>
      <c r="B1192">
        <v>13</v>
      </c>
      <c r="C1192" s="205">
        <v>0.3</v>
      </c>
      <c r="D1192">
        <v>9</v>
      </c>
      <c r="E1192" s="210">
        <v>0.02</v>
      </c>
      <c r="F1192">
        <v>229</v>
      </c>
      <c r="G1192" s="314">
        <v>159</v>
      </c>
      <c r="H1192" s="436">
        <v>4.7699999999999996</v>
      </c>
    </row>
    <row r="1193" spans="1:8" x14ac:dyDescent="0.25">
      <c r="A1193">
        <v>1427</v>
      </c>
      <c r="B1193">
        <v>13</v>
      </c>
      <c r="C1193" s="205">
        <v>0.25</v>
      </c>
      <c r="D1193">
        <v>18</v>
      </c>
      <c r="E1193" s="210">
        <v>2.5000000000000001E-2</v>
      </c>
      <c r="F1193">
        <v>221</v>
      </c>
      <c r="G1193" s="314">
        <v>134</v>
      </c>
      <c r="H1193" s="436">
        <v>4.76</v>
      </c>
    </row>
    <row r="1194" spans="1:8" x14ac:dyDescent="0.25">
      <c r="A1194">
        <v>1673</v>
      </c>
      <c r="B1194">
        <v>14</v>
      </c>
      <c r="C1194" s="205">
        <v>0.25</v>
      </c>
      <c r="D1194">
        <v>16</v>
      </c>
      <c r="E1194" s="210">
        <v>2.5000000000000001E-2</v>
      </c>
      <c r="F1194">
        <v>212</v>
      </c>
      <c r="G1194" s="314">
        <v>132</v>
      </c>
      <c r="H1194" s="436">
        <v>4.74</v>
      </c>
    </row>
    <row r="1195" spans="1:8" x14ac:dyDescent="0.25">
      <c r="A1195">
        <v>2370</v>
      </c>
      <c r="B1195">
        <v>17</v>
      </c>
      <c r="C1195" s="205">
        <v>0.2</v>
      </c>
      <c r="D1195">
        <v>10</v>
      </c>
      <c r="E1195" s="210">
        <v>0.03</v>
      </c>
      <c r="F1195">
        <v>209</v>
      </c>
      <c r="G1195" s="314">
        <v>130</v>
      </c>
      <c r="H1195" s="436">
        <v>4.74</v>
      </c>
    </row>
    <row r="1196" spans="1:8" x14ac:dyDescent="0.25">
      <c r="A1196">
        <v>1875</v>
      </c>
      <c r="B1196">
        <v>15</v>
      </c>
      <c r="C1196" s="205">
        <v>0.2</v>
      </c>
      <c r="D1196">
        <v>13</v>
      </c>
      <c r="E1196" s="210">
        <v>0.03</v>
      </c>
      <c r="F1196">
        <v>216</v>
      </c>
      <c r="G1196" s="314">
        <v>126</v>
      </c>
      <c r="H1196" s="436">
        <v>4.7300000000000004</v>
      </c>
    </row>
    <row r="1197" spans="1:8" x14ac:dyDescent="0.25">
      <c r="A1197">
        <v>2703</v>
      </c>
      <c r="B1197">
        <v>18</v>
      </c>
      <c r="C1197" s="205">
        <v>0.3</v>
      </c>
      <c r="D1197">
        <v>9</v>
      </c>
      <c r="E1197" s="210">
        <v>0.03</v>
      </c>
      <c r="F1197">
        <v>201</v>
      </c>
      <c r="G1197" s="314">
        <v>136</v>
      </c>
      <c r="H1197" s="436">
        <v>4.7300000000000004</v>
      </c>
    </row>
    <row r="1198" spans="1:8" x14ac:dyDescent="0.25">
      <c r="A1198">
        <v>1599</v>
      </c>
      <c r="B1198">
        <v>14</v>
      </c>
      <c r="C1198" s="205">
        <v>0.2</v>
      </c>
      <c r="D1198">
        <v>5</v>
      </c>
      <c r="E1198" s="210">
        <v>0.03</v>
      </c>
      <c r="F1198">
        <v>225</v>
      </c>
      <c r="G1198" s="314">
        <v>166</v>
      </c>
      <c r="H1198" s="436">
        <v>4.71</v>
      </c>
    </row>
    <row r="1199" spans="1:8" x14ac:dyDescent="0.25">
      <c r="A1199">
        <v>927</v>
      </c>
      <c r="B1199">
        <v>11</v>
      </c>
      <c r="C1199" s="205">
        <v>0.3</v>
      </c>
      <c r="D1199">
        <v>5</v>
      </c>
      <c r="E1199" s="210">
        <v>0.03</v>
      </c>
      <c r="F1199">
        <v>246</v>
      </c>
      <c r="G1199" s="314">
        <v>186</v>
      </c>
      <c r="H1199" s="436">
        <v>4.7</v>
      </c>
    </row>
    <row r="1200" spans="1:8" x14ac:dyDescent="0.25">
      <c r="A1200">
        <v>1632</v>
      </c>
      <c r="B1200">
        <v>14</v>
      </c>
      <c r="C1200" s="205">
        <v>0.2</v>
      </c>
      <c r="D1200">
        <v>16</v>
      </c>
      <c r="E1200" s="210">
        <v>0.03</v>
      </c>
      <c r="F1200">
        <v>225</v>
      </c>
      <c r="G1200" s="314">
        <v>124</v>
      </c>
      <c r="H1200" s="436">
        <v>4.7</v>
      </c>
    </row>
    <row r="1201" spans="1:8" x14ac:dyDescent="0.25">
      <c r="A1201">
        <v>2105</v>
      </c>
      <c r="B1201">
        <v>16</v>
      </c>
      <c r="C1201" s="205">
        <v>0.2</v>
      </c>
      <c r="D1201">
        <v>6</v>
      </c>
      <c r="E1201" s="210">
        <v>2.5000000000000001E-2</v>
      </c>
      <c r="F1201">
        <v>212</v>
      </c>
      <c r="G1201" s="314">
        <v>152</v>
      </c>
      <c r="H1201" s="436">
        <v>4.7</v>
      </c>
    </row>
    <row r="1202" spans="1:8" x14ac:dyDescent="0.25">
      <c r="A1202">
        <v>1071</v>
      </c>
      <c r="B1202">
        <v>12</v>
      </c>
      <c r="C1202" s="205">
        <v>0.15</v>
      </c>
      <c r="D1202">
        <v>11</v>
      </c>
      <c r="E1202" s="210">
        <v>0.03</v>
      </c>
      <c r="F1202">
        <v>230</v>
      </c>
      <c r="G1202" s="314">
        <v>139</v>
      </c>
      <c r="H1202" s="436">
        <v>4.6900000000000004</v>
      </c>
    </row>
    <row r="1203" spans="1:8" x14ac:dyDescent="0.25">
      <c r="A1203">
        <v>1639</v>
      </c>
      <c r="B1203">
        <v>14</v>
      </c>
      <c r="C1203" s="205">
        <v>0.25</v>
      </c>
      <c r="D1203">
        <v>5</v>
      </c>
      <c r="E1203" s="210">
        <v>0.02</v>
      </c>
      <c r="F1203">
        <v>212</v>
      </c>
      <c r="G1203" s="314">
        <v>166</v>
      </c>
      <c r="H1203" s="436">
        <v>4.6900000000000004</v>
      </c>
    </row>
    <row r="1204" spans="1:8" x14ac:dyDescent="0.25">
      <c r="A1204">
        <v>2395</v>
      </c>
      <c r="B1204">
        <v>17</v>
      </c>
      <c r="C1204" s="205">
        <v>0.25</v>
      </c>
      <c r="D1204">
        <v>5</v>
      </c>
      <c r="E1204" s="210">
        <v>0.02</v>
      </c>
      <c r="F1204">
        <v>201</v>
      </c>
      <c r="G1204" s="314">
        <v>159</v>
      </c>
      <c r="H1204" s="436">
        <v>4.6900000000000004</v>
      </c>
    </row>
    <row r="1205" spans="1:8" x14ac:dyDescent="0.25">
      <c r="A1205">
        <v>79</v>
      </c>
      <c r="B1205">
        <v>8</v>
      </c>
      <c r="C1205" s="205">
        <v>0.15</v>
      </c>
      <c r="D1205">
        <v>17</v>
      </c>
      <c r="E1205" s="210">
        <v>0.02</v>
      </c>
      <c r="F1205">
        <v>299</v>
      </c>
      <c r="G1205" s="314">
        <v>164</v>
      </c>
      <c r="H1205" s="436">
        <v>4.68</v>
      </c>
    </row>
    <row r="1206" spans="1:8" x14ac:dyDescent="0.25">
      <c r="A1206">
        <v>1178</v>
      </c>
      <c r="B1206">
        <v>12</v>
      </c>
      <c r="C1206" s="205">
        <v>0.3</v>
      </c>
      <c r="D1206">
        <v>5</v>
      </c>
      <c r="E1206" s="210">
        <v>2.5000000000000001E-2</v>
      </c>
      <c r="F1206">
        <v>235</v>
      </c>
      <c r="G1206" s="314">
        <v>179</v>
      </c>
      <c r="H1206" s="436">
        <v>4.68</v>
      </c>
    </row>
    <row r="1207" spans="1:8" x14ac:dyDescent="0.25">
      <c r="A1207">
        <v>1597</v>
      </c>
      <c r="B1207">
        <v>14</v>
      </c>
      <c r="C1207" s="205">
        <v>0.2</v>
      </c>
      <c r="D1207">
        <v>5</v>
      </c>
      <c r="E1207" s="210">
        <v>0.02</v>
      </c>
      <c r="F1207">
        <v>225</v>
      </c>
      <c r="G1207" s="314">
        <v>175</v>
      </c>
      <c r="H1207" s="436">
        <v>4.68</v>
      </c>
    </row>
    <row r="1208" spans="1:8" x14ac:dyDescent="0.25">
      <c r="A1208">
        <v>1865</v>
      </c>
      <c r="B1208">
        <v>15</v>
      </c>
      <c r="C1208" s="205">
        <v>0.2</v>
      </c>
      <c r="D1208">
        <v>10</v>
      </c>
      <c r="E1208" s="210">
        <v>2.5000000000000001E-2</v>
      </c>
      <c r="F1208">
        <v>216</v>
      </c>
      <c r="G1208" s="314">
        <v>142</v>
      </c>
      <c r="H1208" s="436">
        <v>4.68</v>
      </c>
    </row>
    <row r="1209" spans="1:8" x14ac:dyDescent="0.25">
      <c r="A1209">
        <v>1967</v>
      </c>
      <c r="B1209">
        <v>15</v>
      </c>
      <c r="C1209" s="205">
        <v>0.3</v>
      </c>
      <c r="D1209">
        <v>16</v>
      </c>
      <c r="E1209" s="210">
        <v>2.5000000000000001E-2</v>
      </c>
      <c r="F1209">
        <v>219</v>
      </c>
      <c r="G1209" s="314">
        <v>131</v>
      </c>
      <c r="H1209" s="436">
        <v>4.68</v>
      </c>
    </row>
    <row r="1210" spans="1:8" x14ac:dyDescent="0.25">
      <c r="A1210">
        <v>1736</v>
      </c>
      <c r="B1210">
        <v>14</v>
      </c>
      <c r="C1210" s="205">
        <v>0.35</v>
      </c>
      <c r="D1210">
        <v>9</v>
      </c>
      <c r="E1210" s="210">
        <v>2.5000000000000001E-2</v>
      </c>
      <c r="F1210">
        <v>225</v>
      </c>
      <c r="G1210" s="314">
        <v>155</v>
      </c>
      <c r="H1210" s="436">
        <v>4.66</v>
      </c>
    </row>
    <row r="1211" spans="1:8" x14ac:dyDescent="0.25">
      <c r="A1211">
        <v>1824</v>
      </c>
      <c r="B1211">
        <v>15</v>
      </c>
      <c r="C1211" s="205">
        <v>0.15</v>
      </c>
      <c r="D1211">
        <v>10</v>
      </c>
      <c r="E1211" s="210">
        <v>0.03</v>
      </c>
      <c r="F1211">
        <v>210</v>
      </c>
      <c r="G1211" s="314">
        <v>131</v>
      </c>
      <c r="H1211" s="436">
        <v>4.66</v>
      </c>
    </row>
    <row r="1212" spans="1:8" x14ac:dyDescent="0.25">
      <c r="A1212">
        <v>2191</v>
      </c>
      <c r="B1212">
        <v>16</v>
      </c>
      <c r="C1212" s="205">
        <v>0.3</v>
      </c>
      <c r="D1212">
        <v>7</v>
      </c>
      <c r="E1212" s="210">
        <v>0.02</v>
      </c>
      <c r="F1212">
        <v>212</v>
      </c>
      <c r="G1212" s="314">
        <v>156</v>
      </c>
      <c r="H1212" s="436">
        <v>4.66</v>
      </c>
    </row>
    <row r="1213" spans="1:8" x14ac:dyDescent="0.25">
      <c r="A1213">
        <v>551</v>
      </c>
      <c r="B1213">
        <v>10</v>
      </c>
      <c r="C1213" s="205">
        <v>0.15</v>
      </c>
      <c r="D1213">
        <v>6</v>
      </c>
      <c r="E1213" s="210">
        <v>2.5000000000000001E-2</v>
      </c>
      <c r="F1213">
        <v>253</v>
      </c>
      <c r="G1213" s="314">
        <v>178</v>
      </c>
      <c r="H1213" s="436">
        <v>4.6500000000000004</v>
      </c>
    </row>
    <row r="1214" spans="1:8" x14ac:dyDescent="0.25">
      <c r="A1214">
        <v>1329</v>
      </c>
      <c r="B1214">
        <v>13</v>
      </c>
      <c r="C1214" s="205">
        <v>0.15</v>
      </c>
      <c r="D1214">
        <v>13</v>
      </c>
      <c r="E1214" s="210">
        <v>0.03</v>
      </c>
      <c r="F1214">
        <v>219</v>
      </c>
      <c r="G1214" s="314">
        <v>131</v>
      </c>
      <c r="H1214" s="436">
        <v>4.6500000000000004</v>
      </c>
    </row>
    <row r="1215" spans="1:8" x14ac:dyDescent="0.25">
      <c r="A1215">
        <v>1634</v>
      </c>
      <c r="B1215">
        <v>14</v>
      </c>
      <c r="C1215" s="205">
        <v>0.2</v>
      </c>
      <c r="D1215">
        <v>17</v>
      </c>
      <c r="E1215" s="210">
        <v>2.5000000000000001E-2</v>
      </c>
      <c r="F1215">
        <v>225</v>
      </c>
      <c r="G1215" s="314">
        <v>134</v>
      </c>
      <c r="H1215" s="436">
        <v>4.6500000000000004</v>
      </c>
    </row>
    <row r="1216" spans="1:8" x14ac:dyDescent="0.25">
      <c r="A1216">
        <v>2239</v>
      </c>
      <c r="B1216">
        <v>16</v>
      </c>
      <c r="C1216" s="205">
        <v>0.35</v>
      </c>
      <c r="D1216">
        <v>9</v>
      </c>
      <c r="E1216" s="210">
        <v>0.02</v>
      </c>
      <c r="F1216">
        <v>203</v>
      </c>
      <c r="G1216" s="314">
        <v>149</v>
      </c>
      <c r="H1216" s="436">
        <v>4.6500000000000004</v>
      </c>
    </row>
    <row r="1217" spans="1:8" x14ac:dyDescent="0.25">
      <c r="A1217">
        <v>2617</v>
      </c>
      <c r="B1217">
        <v>18</v>
      </c>
      <c r="C1217" s="205">
        <v>0.2</v>
      </c>
      <c r="D1217">
        <v>9</v>
      </c>
      <c r="E1217" s="210">
        <v>0.02</v>
      </c>
      <c r="F1217">
        <v>203</v>
      </c>
      <c r="G1217" s="314">
        <v>139</v>
      </c>
      <c r="H1217" s="436">
        <v>4.6500000000000004</v>
      </c>
    </row>
    <row r="1218" spans="1:8" x14ac:dyDescent="0.25">
      <c r="A1218">
        <v>2079</v>
      </c>
      <c r="B1218">
        <v>16</v>
      </c>
      <c r="C1218" s="205">
        <v>0.15</v>
      </c>
      <c r="D1218">
        <v>11</v>
      </c>
      <c r="E1218" s="210">
        <v>0.03</v>
      </c>
      <c r="F1218">
        <v>209</v>
      </c>
      <c r="G1218" s="314">
        <v>128</v>
      </c>
      <c r="H1218" s="436">
        <v>4.63</v>
      </c>
    </row>
    <row r="1219" spans="1:8" x14ac:dyDescent="0.25">
      <c r="A1219">
        <v>108</v>
      </c>
      <c r="B1219">
        <v>8</v>
      </c>
      <c r="C1219" s="205">
        <v>0.2</v>
      </c>
      <c r="D1219">
        <v>12</v>
      </c>
      <c r="E1219" s="210">
        <v>0.03</v>
      </c>
      <c r="F1219">
        <v>304</v>
      </c>
      <c r="G1219" s="314">
        <v>165</v>
      </c>
      <c r="H1219" s="436">
        <v>4.62</v>
      </c>
    </row>
    <row r="1220" spans="1:8" x14ac:dyDescent="0.25">
      <c r="A1220">
        <v>2145</v>
      </c>
      <c r="B1220">
        <v>16</v>
      </c>
      <c r="C1220" s="205">
        <v>0.25</v>
      </c>
      <c r="D1220">
        <v>5</v>
      </c>
      <c r="E1220" s="210">
        <v>0.03</v>
      </c>
      <c r="F1220">
        <v>205</v>
      </c>
      <c r="G1220" s="314">
        <v>155</v>
      </c>
      <c r="H1220" s="436">
        <v>4.62</v>
      </c>
    </row>
    <row r="1221" spans="1:8" x14ac:dyDescent="0.25">
      <c r="A1221">
        <v>377</v>
      </c>
      <c r="B1221">
        <v>9</v>
      </c>
      <c r="C1221" s="205">
        <v>0.2</v>
      </c>
      <c r="D1221">
        <v>18</v>
      </c>
      <c r="E1221" s="210">
        <v>2.5000000000000001E-2</v>
      </c>
      <c r="F1221">
        <v>282</v>
      </c>
      <c r="G1221" s="314">
        <v>152</v>
      </c>
      <c r="H1221" s="436">
        <v>4.6100000000000003</v>
      </c>
    </row>
    <row r="1222" spans="1:8" x14ac:dyDescent="0.25">
      <c r="A1222">
        <v>1110</v>
      </c>
      <c r="B1222">
        <v>12</v>
      </c>
      <c r="C1222" s="205">
        <v>0.2</v>
      </c>
      <c r="D1222">
        <v>10</v>
      </c>
      <c r="E1222" s="210">
        <v>0.03</v>
      </c>
      <c r="F1222">
        <v>248</v>
      </c>
      <c r="G1222" s="314">
        <v>149</v>
      </c>
      <c r="H1222" s="436">
        <v>4.6100000000000003</v>
      </c>
    </row>
    <row r="1223" spans="1:8" x14ac:dyDescent="0.25">
      <c r="A1223">
        <v>804</v>
      </c>
      <c r="B1223">
        <v>11</v>
      </c>
      <c r="C1223" s="205">
        <v>0.15</v>
      </c>
      <c r="D1223">
        <v>6</v>
      </c>
      <c r="E1223" s="210">
        <v>0.03</v>
      </c>
      <c r="F1223">
        <v>240</v>
      </c>
      <c r="G1223" s="314">
        <v>166</v>
      </c>
      <c r="H1223" s="436">
        <v>4.5999999999999996</v>
      </c>
    </row>
    <row r="1224" spans="1:8" x14ac:dyDescent="0.25">
      <c r="A1224">
        <v>1313</v>
      </c>
      <c r="B1224">
        <v>13</v>
      </c>
      <c r="C1224" s="205">
        <v>0.15</v>
      </c>
      <c r="D1224">
        <v>8</v>
      </c>
      <c r="E1224" s="210">
        <v>2.5000000000000001E-2</v>
      </c>
      <c r="F1224">
        <v>219</v>
      </c>
      <c r="G1224" s="314">
        <v>153</v>
      </c>
      <c r="H1224" s="436">
        <v>4.5999999999999996</v>
      </c>
    </row>
    <row r="1225" spans="1:8" x14ac:dyDescent="0.25">
      <c r="A1225">
        <v>1208</v>
      </c>
      <c r="B1225">
        <v>12</v>
      </c>
      <c r="C1225" s="205">
        <v>0.3</v>
      </c>
      <c r="D1225">
        <v>15</v>
      </c>
      <c r="E1225" s="210">
        <v>2.5000000000000001E-2</v>
      </c>
      <c r="F1225">
        <v>235</v>
      </c>
      <c r="G1225" s="314">
        <v>142</v>
      </c>
      <c r="H1225" s="436">
        <v>4.59</v>
      </c>
    </row>
    <row r="1226" spans="1:8" x14ac:dyDescent="0.25">
      <c r="A1226">
        <v>2086</v>
      </c>
      <c r="B1226">
        <v>16</v>
      </c>
      <c r="C1226" s="205">
        <v>0.15</v>
      </c>
      <c r="D1226">
        <v>14</v>
      </c>
      <c r="E1226" s="210">
        <v>0.02</v>
      </c>
      <c r="F1226">
        <v>209</v>
      </c>
      <c r="G1226" s="314">
        <v>139</v>
      </c>
      <c r="H1226" s="436">
        <v>4.59</v>
      </c>
    </row>
    <row r="1227" spans="1:8" x14ac:dyDescent="0.25">
      <c r="A1227">
        <v>1640</v>
      </c>
      <c r="B1227">
        <v>14</v>
      </c>
      <c r="C1227" s="205">
        <v>0.25</v>
      </c>
      <c r="D1227">
        <v>5</v>
      </c>
      <c r="E1227" s="210">
        <v>2.5000000000000001E-2</v>
      </c>
      <c r="F1227">
        <v>212</v>
      </c>
      <c r="G1227" s="314">
        <v>164</v>
      </c>
      <c r="H1227" s="436">
        <v>4.57</v>
      </c>
    </row>
    <row r="1228" spans="1:8" x14ac:dyDescent="0.25">
      <c r="A1228">
        <v>965</v>
      </c>
      <c r="B1228">
        <v>11</v>
      </c>
      <c r="C1228" s="205">
        <v>0.3</v>
      </c>
      <c r="D1228">
        <v>18</v>
      </c>
      <c r="E1228" s="210">
        <v>2.5000000000000001E-2</v>
      </c>
      <c r="F1228">
        <v>246</v>
      </c>
      <c r="G1228" s="314">
        <v>137</v>
      </c>
      <c r="H1228" s="436">
        <v>4.5599999999999996</v>
      </c>
    </row>
    <row r="1229" spans="1:8" x14ac:dyDescent="0.25">
      <c r="A1229">
        <v>2420</v>
      </c>
      <c r="B1229">
        <v>17</v>
      </c>
      <c r="C1229" s="205">
        <v>0.25</v>
      </c>
      <c r="D1229">
        <v>13</v>
      </c>
      <c r="E1229" s="210">
        <v>2.5000000000000001E-2</v>
      </c>
      <c r="F1229">
        <v>201</v>
      </c>
      <c r="G1229" s="314">
        <v>131</v>
      </c>
      <c r="H1229" s="436">
        <v>4.55</v>
      </c>
    </row>
    <row r="1230" spans="1:8" x14ac:dyDescent="0.25">
      <c r="A1230">
        <v>2580</v>
      </c>
      <c r="B1230">
        <v>18</v>
      </c>
      <c r="C1230" s="205">
        <v>0.15</v>
      </c>
      <c r="D1230">
        <v>10</v>
      </c>
      <c r="E1230" s="210">
        <v>0.03</v>
      </c>
      <c r="F1230">
        <v>201</v>
      </c>
      <c r="G1230" s="314">
        <v>124</v>
      </c>
      <c r="H1230" s="436">
        <v>4.55</v>
      </c>
    </row>
    <row r="1231" spans="1:8" x14ac:dyDescent="0.25">
      <c r="A1231">
        <v>627</v>
      </c>
      <c r="B1231">
        <v>10</v>
      </c>
      <c r="C1231" s="205">
        <v>0.2</v>
      </c>
      <c r="D1231">
        <v>17</v>
      </c>
      <c r="E1231" s="210">
        <v>0.03</v>
      </c>
      <c r="F1231">
        <v>265</v>
      </c>
      <c r="G1231" s="314">
        <v>135</v>
      </c>
      <c r="H1231" s="436">
        <v>4.53</v>
      </c>
    </row>
    <row r="1232" spans="1:8" x14ac:dyDescent="0.25">
      <c r="A1232">
        <v>2482</v>
      </c>
      <c r="B1232">
        <v>17</v>
      </c>
      <c r="C1232" s="205">
        <v>0.35</v>
      </c>
      <c r="D1232">
        <v>6</v>
      </c>
      <c r="E1232" s="210">
        <v>0.02</v>
      </c>
      <c r="F1232">
        <v>204</v>
      </c>
      <c r="G1232" s="314">
        <v>159</v>
      </c>
      <c r="H1232" s="436">
        <v>4.53</v>
      </c>
    </row>
    <row r="1233" spans="1:8" x14ac:dyDescent="0.25">
      <c r="A1233">
        <v>1703</v>
      </c>
      <c r="B1233">
        <v>14</v>
      </c>
      <c r="C1233" s="205">
        <v>0.3</v>
      </c>
      <c r="D1233">
        <v>12</v>
      </c>
      <c r="E1233" s="210">
        <v>2.5000000000000001E-2</v>
      </c>
      <c r="F1233">
        <v>218</v>
      </c>
      <c r="G1233" s="314">
        <v>143</v>
      </c>
      <c r="H1233" s="436">
        <v>4.5199999999999996</v>
      </c>
    </row>
    <row r="1234" spans="1:8" x14ac:dyDescent="0.25">
      <c r="A1234">
        <v>1925</v>
      </c>
      <c r="B1234">
        <v>15</v>
      </c>
      <c r="C1234" s="205">
        <v>0.25</v>
      </c>
      <c r="D1234">
        <v>16</v>
      </c>
      <c r="E1234" s="210">
        <v>2.5000000000000001E-2</v>
      </c>
      <c r="F1234">
        <v>210</v>
      </c>
      <c r="G1234" s="314">
        <v>130</v>
      </c>
      <c r="H1234" s="436">
        <v>4.49</v>
      </c>
    </row>
    <row r="1235" spans="1:8" x14ac:dyDescent="0.25">
      <c r="A1235">
        <v>1986</v>
      </c>
      <c r="B1235">
        <v>15</v>
      </c>
      <c r="C1235" s="205">
        <v>0.35</v>
      </c>
      <c r="D1235">
        <v>8</v>
      </c>
      <c r="E1235" s="210">
        <v>0.03</v>
      </c>
      <c r="F1235">
        <v>216</v>
      </c>
      <c r="G1235" s="314">
        <v>144</v>
      </c>
      <c r="H1235" s="436">
        <v>4.4800000000000004</v>
      </c>
    </row>
    <row r="1236" spans="1:8" x14ac:dyDescent="0.25">
      <c r="A1236">
        <v>315</v>
      </c>
      <c r="B1236">
        <v>9</v>
      </c>
      <c r="C1236" s="205">
        <v>0.15</v>
      </c>
      <c r="D1236">
        <v>11</v>
      </c>
      <c r="E1236" s="210">
        <v>0.03</v>
      </c>
      <c r="F1236">
        <v>271</v>
      </c>
      <c r="G1236" s="314">
        <v>166</v>
      </c>
      <c r="H1236" s="436">
        <v>4.47</v>
      </c>
    </row>
    <row r="1237" spans="1:8" x14ac:dyDescent="0.25">
      <c r="A1237">
        <v>1939</v>
      </c>
      <c r="B1237">
        <v>15</v>
      </c>
      <c r="C1237" s="205">
        <v>0.3</v>
      </c>
      <c r="D1237">
        <v>7</v>
      </c>
      <c r="E1237" s="210">
        <v>0.02</v>
      </c>
      <c r="F1237">
        <v>219</v>
      </c>
      <c r="G1237" s="314">
        <v>162</v>
      </c>
      <c r="H1237" s="436">
        <v>4.47</v>
      </c>
    </row>
    <row r="1238" spans="1:8" x14ac:dyDescent="0.25">
      <c r="A1238">
        <v>931</v>
      </c>
      <c r="B1238">
        <v>11</v>
      </c>
      <c r="C1238" s="205">
        <v>0.3</v>
      </c>
      <c r="D1238">
        <v>7</v>
      </c>
      <c r="E1238" s="210">
        <v>0.02</v>
      </c>
      <c r="F1238">
        <v>246</v>
      </c>
      <c r="G1238" s="314">
        <v>178</v>
      </c>
      <c r="H1238" s="436">
        <v>4.46</v>
      </c>
    </row>
    <row r="1239" spans="1:8" x14ac:dyDescent="0.25">
      <c r="A1239">
        <v>1371</v>
      </c>
      <c r="B1239">
        <v>13</v>
      </c>
      <c r="C1239" s="205">
        <v>0.2</v>
      </c>
      <c r="D1239">
        <v>13</v>
      </c>
      <c r="E1239" s="210">
        <v>0.03</v>
      </c>
      <c r="F1239">
        <v>234</v>
      </c>
      <c r="G1239" s="314">
        <v>136</v>
      </c>
      <c r="H1239" s="436">
        <v>4.45</v>
      </c>
    </row>
    <row r="1240" spans="1:8" x14ac:dyDescent="0.25">
      <c r="A1240">
        <v>2150</v>
      </c>
      <c r="B1240">
        <v>16</v>
      </c>
      <c r="C1240" s="205">
        <v>0.25</v>
      </c>
      <c r="D1240">
        <v>7</v>
      </c>
      <c r="E1240" s="210">
        <v>2.5000000000000001E-2</v>
      </c>
      <c r="F1240">
        <v>205</v>
      </c>
      <c r="G1240" s="314">
        <v>150</v>
      </c>
      <c r="H1240" s="436">
        <v>4.45</v>
      </c>
    </row>
    <row r="1241" spans="1:8" x14ac:dyDescent="0.25">
      <c r="A1241">
        <v>679</v>
      </c>
      <c r="B1241">
        <v>10</v>
      </c>
      <c r="C1241" s="205">
        <v>0.3</v>
      </c>
      <c r="D1241">
        <v>7</v>
      </c>
      <c r="E1241" s="210">
        <v>0.02</v>
      </c>
      <c r="F1241">
        <v>267</v>
      </c>
      <c r="G1241" s="314">
        <v>193</v>
      </c>
      <c r="H1241" s="436">
        <v>4.4400000000000004</v>
      </c>
    </row>
    <row r="1242" spans="1:8" x14ac:dyDescent="0.25">
      <c r="A1242">
        <v>637</v>
      </c>
      <c r="B1242">
        <v>10</v>
      </c>
      <c r="C1242" s="205">
        <v>0.25</v>
      </c>
      <c r="D1242">
        <v>7</v>
      </c>
      <c r="E1242" s="210">
        <v>0.02</v>
      </c>
      <c r="F1242">
        <v>260</v>
      </c>
      <c r="G1242" s="314">
        <v>186</v>
      </c>
      <c r="H1242" s="436">
        <v>4.43</v>
      </c>
    </row>
    <row r="1243" spans="1:8" x14ac:dyDescent="0.25">
      <c r="A1243">
        <v>2486</v>
      </c>
      <c r="B1243">
        <v>17</v>
      </c>
      <c r="C1243" s="205">
        <v>0.35</v>
      </c>
      <c r="D1243">
        <v>7</v>
      </c>
      <c r="E1243" s="210">
        <v>2.5000000000000001E-2</v>
      </c>
      <c r="F1243">
        <v>204</v>
      </c>
      <c r="G1243" s="314">
        <v>148</v>
      </c>
      <c r="H1243" s="436">
        <v>4.43</v>
      </c>
    </row>
    <row r="1244" spans="1:8" x14ac:dyDescent="0.25">
      <c r="A1244">
        <v>1922</v>
      </c>
      <c r="B1244">
        <v>15</v>
      </c>
      <c r="C1244" s="205">
        <v>0.25</v>
      </c>
      <c r="D1244">
        <v>15</v>
      </c>
      <c r="E1244" s="210">
        <v>2.5000000000000001E-2</v>
      </c>
      <c r="F1244">
        <v>210</v>
      </c>
      <c r="G1244" s="314">
        <v>132</v>
      </c>
      <c r="H1244" s="436">
        <v>4.42</v>
      </c>
    </row>
    <row r="1245" spans="1:8" x14ac:dyDescent="0.25">
      <c r="A1245">
        <v>1982</v>
      </c>
      <c r="B1245">
        <v>15</v>
      </c>
      <c r="C1245" s="205">
        <v>0.35</v>
      </c>
      <c r="D1245">
        <v>7</v>
      </c>
      <c r="E1245" s="210">
        <v>2.5000000000000001E-2</v>
      </c>
      <c r="F1245">
        <v>216</v>
      </c>
      <c r="G1245" s="314">
        <v>152</v>
      </c>
      <c r="H1245" s="436">
        <v>4.42</v>
      </c>
    </row>
    <row r="1246" spans="1:8" x14ac:dyDescent="0.25">
      <c r="A1246">
        <v>1937</v>
      </c>
      <c r="B1246">
        <v>15</v>
      </c>
      <c r="C1246" s="205">
        <v>0.3</v>
      </c>
      <c r="D1246">
        <v>6</v>
      </c>
      <c r="E1246" s="210">
        <v>2.5000000000000001E-2</v>
      </c>
      <c r="F1246">
        <v>219</v>
      </c>
      <c r="G1246" s="314">
        <v>162</v>
      </c>
      <c r="H1246" s="436">
        <v>4.3899999999999997</v>
      </c>
    </row>
    <row r="1247" spans="1:8" x14ac:dyDescent="0.25">
      <c r="A1247">
        <v>2075</v>
      </c>
      <c r="B1247">
        <v>16</v>
      </c>
      <c r="C1247" s="205">
        <v>0.15</v>
      </c>
      <c r="D1247">
        <v>10</v>
      </c>
      <c r="E1247" s="210">
        <v>2.5000000000000001E-2</v>
      </c>
      <c r="F1247">
        <v>209</v>
      </c>
      <c r="G1247" s="314">
        <v>137</v>
      </c>
      <c r="H1247" s="436">
        <v>4.3899999999999997</v>
      </c>
    </row>
    <row r="1248" spans="1:8" x14ac:dyDescent="0.25">
      <c r="A1248">
        <v>2197</v>
      </c>
      <c r="B1248">
        <v>16</v>
      </c>
      <c r="C1248" s="205">
        <v>0.3</v>
      </c>
      <c r="D1248">
        <v>9</v>
      </c>
      <c r="E1248" s="210">
        <v>0.02</v>
      </c>
      <c r="F1248">
        <v>212</v>
      </c>
      <c r="G1248" s="314">
        <v>150</v>
      </c>
      <c r="H1248" s="436">
        <v>4.3899999999999997</v>
      </c>
    </row>
    <row r="1249" spans="1:8" x14ac:dyDescent="0.25">
      <c r="A1249">
        <v>93</v>
      </c>
      <c r="B1249">
        <v>8</v>
      </c>
      <c r="C1249" s="205">
        <v>0.2</v>
      </c>
      <c r="D1249">
        <v>7</v>
      </c>
      <c r="E1249" s="210">
        <v>0.03</v>
      </c>
      <c r="F1249">
        <v>304</v>
      </c>
      <c r="G1249" s="314">
        <v>205</v>
      </c>
      <c r="H1249" s="436">
        <v>4.38</v>
      </c>
    </row>
    <row r="1250" spans="1:8" x14ac:dyDescent="0.25">
      <c r="A1250">
        <v>875</v>
      </c>
      <c r="B1250">
        <v>11</v>
      </c>
      <c r="C1250" s="205">
        <v>0.2</v>
      </c>
      <c r="D1250">
        <v>16</v>
      </c>
      <c r="E1250" s="210">
        <v>2.5000000000000001E-2</v>
      </c>
      <c r="F1250">
        <v>256</v>
      </c>
      <c r="G1250" s="314">
        <v>143</v>
      </c>
      <c r="H1250" s="436">
        <v>4.38</v>
      </c>
    </row>
    <row r="1251" spans="1:8" x14ac:dyDescent="0.25">
      <c r="A1251">
        <v>1631</v>
      </c>
      <c r="B1251">
        <v>14</v>
      </c>
      <c r="C1251" s="205">
        <v>0.2</v>
      </c>
      <c r="D1251">
        <v>16</v>
      </c>
      <c r="E1251" s="210">
        <v>2.5000000000000001E-2</v>
      </c>
      <c r="F1251">
        <v>225</v>
      </c>
      <c r="G1251" s="314">
        <v>135</v>
      </c>
      <c r="H1251" s="436">
        <v>4.37</v>
      </c>
    </row>
    <row r="1252" spans="1:8" x14ac:dyDescent="0.25">
      <c r="A1252">
        <v>2634</v>
      </c>
      <c r="B1252">
        <v>18</v>
      </c>
      <c r="C1252" s="205">
        <v>0.2</v>
      </c>
      <c r="D1252">
        <v>14</v>
      </c>
      <c r="E1252" s="210">
        <v>0.03</v>
      </c>
      <c r="F1252">
        <v>203</v>
      </c>
      <c r="G1252" s="314">
        <v>114</v>
      </c>
      <c r="H1252" s="436">
        <v>4.37</v>
      </c>
    </row>
    <row r="1253" spans="1:8" x14ac:dyDescent="0.25">
      <c r="A1253">
        <v>2154</v>
      </c>
      <c r="B1253">
        <v>16</v>
      </c>
      <c r="C1253" s="205">
        <v>0.25</v>
      </c>
      <c r="D1253">
        <v>8</v>
      </c>
      <c r="E1253" s="210">
        <v>0.03</v>
      </c>
      <c r="F1253">
        <v>205</v>
      </c>
      <c r="G1253" s="314">
        <v>139</v>
      </c>
      <c r="H1253" s="436">
        <v>4.3600000000000003</v>
      </c>
    </row>
    <row r="1254" spans="1:8" x14ac:dyDescent="0.25">
      <c r="A1254">
        <v>2329</v>
      </c>
      <c r="B1254">
        <v>17</v>
      </c>
      <c r="C1254" s="205">
        <v>0.15</v>
      </c>
      <c r="D1254">
        <v>11</v>
      </c>
      <c r="E1254" s="210">
        <v>0.02</v>
      </c>
      <c r="F1254">
        <v>204</v>
      </c>
      <c r="G1254" s="314">
        <v>137</v>
      </c>
      <c r="H1254" s="436">
        <v>4.3499999999999996</v>
      </c>
    </row>
    <row r="1255" spans="1:8" x14ac:dyDescent="0.25">
      <c r="A1255">
        <v>2742</v>
      </c>
      <c r="B1255">
        <v>18</v>
      </c>
      <c r="C1255" s="205">
        <v>0.35</v>
      </c>
      <c r="D1255">
        <v>8</v>
      </c>
      <c r="E1255" s="210">
        <v>0.03</v>
      </c>
      <c r="F1255">
        <v>202</v>
      </c>
      <c r="G1255" s="314">
        <v>140</v>
      </c>
      <c r="H1255" s="436">
        <v>4.34</v>
      </c>
    </row>
    <row r="1256" spans="1:8" x14ac:dyDescent="0.25">
      <c r="A1256">
        <v>331</v>
      </c>
      <c r="B1256">
        <v>9</v>
      </c>
      <c r="C1256" s="205">
        <v>0.15</v>
      </c>
      <c r="D1256">
        <v>17</v>
      </c>
      <c r="E1256" s="210">
        <v>0.02</v>
      </c>
      <c r="F1256">
        <v>271</v>
      </c>
      <c r="G1256" s="314">
        <v>155</v>
      </c>
      <c r="H1256" s="436">
        <v>4.32</v>
      </c>
    </row>
    <row r="1257" spans="1:8" x14ac:dyDescent="0.25">
      <c r="A1257">
        <v>1600</v>
      </c>
      <c r="B1257">
        <v>14</v>
      </c>
      <c r="C1257" s="205">
        <v>0.2</v>
      </c>
      <c r="D1257">
        <v>6</v>
      </c>
      <c r="E1257" s="210">
        <v>0.02</v>
      </c>
      <c r="F1257">
        <v>225</v>
      </c>
      <c r="G1257" s="314">
        <v>166</v>
      </c>
      <c r="H1257" s="436">
        <v>4.3099999999999996</v>
      </c>
    </row>
    <row r="1258" spans="1:8" x14ac:dyDescent="0.25">
      <c r="A1258">
        <v>1343</v>
      </c>
      <c r="B1258">
        <v>13</v>
      </c>
      <c r="C1258" s="205">
        <v>0.15</v>
      </c>
      <c r="D1258">
        <v>18</v>
      </c>
      <c r="E1258" s="210">
        <v>2.5000000000000001E-2</v>
      </c>
      <c r="F1258">
        <v>219</v>
      </c>
      <c r="G1258" s="314">
        <v>129</v>
      </c>
      <c r="H1258" s="436">
        <v>4.3</v>
      </c>
    </row>
    <row r="1259" spans="1:8" x14ac:dyDescent="0.25">
      <c r="A1259">
        <v>465</v>
      </c>
      <c r="B1259">
        <v>9</v>
      </c>
      <c r="C1259" s="205">
        <v>0.35</v>
      </c>
      <c r="D1259">
        <v>5</v>
      </c>
      <c r="E1259" s="210">
        <v>0.03</v>
      </c>
      <c r="F1259">
        <v>282</v>
      </c>
      <c r="G1259" s="314">
        <v>215</v>
      </c>
      <c r="H1259" s="436">
        <v>4.29</v>
      </c>
    </row>
    <row r="1260" spans="1:8" x14ac:dyDescent="0.25">
      <c r="A1260">
        <v>96</v>
      </c>
      <c r="B1260">
        <v>8</v>
      </c>
      <c r="C1260" s="205">
        <v>0.2</v>
      </c>
      <c r="D1260">
        <v>8</v>
      </c>
      <c r="E1260" s="210">
        <v>0.03</v>
      </c>
      <c r="F1260">
        <v>304</v>
      </c>
      <c r="G1260" s="314">
        <v>200</v>
      </c>
      <c r="H1260" s="436">
        <v>4.28</v>
      </c>
    </row>
    <row r="1261" spans="1:8" x14ac:dyDescent="0.25">
      <c r="A1261">
        <v>2607</v>
      </c>
      <c r="B1261">
        <v>18</v>
      </c>
      <c r="C1261" s="205">
        <v>0.2</v>
      </c>
      <c r="D1261">
        <v>5</v>
      </c>
      <c r="E1261" s="210">
        <v>0.03</v>
      </c>
      <c r="F1261">
        <v>203</v>
      </c>
      <c r="G1261" s="314">
        <v>150</v>
      </c>
      <c r="H1261" s="436">
        <v>4.28</v>
      </c>
    </row>
    <row r="1262" spans="1:8" x14ac:dyDescent="0.25">
      <c r="A1262">
        <v>621</v>
      </c>
      <c r="B1262">
        <v>10</v>
      </c>
      <c r="C1262" s="205">
        <v>0.2</v>
      </c>
      <c r="D1262">
        <v>15</v>
      </c>
      <c r="E1262" s="210">
        <v>0.03</v>
      </c>
      <c r="F1262">
        <v>265</v>
      </c>
      <c r="G1262" s="314">
        <v>140</v>
      </c>
      <c r="H1262" s="436">
        <v>4.2699999999999996</v>
      </c>
    </row>
    <row r="1263" spans="1:8" x14ac:dyDescent="0.25">
      <c r="A1263">
        <v>1938</v>
      </c>
      <c r="B1263">
        <v>15</v>
      </c>
      <c r="C1263" s="205">
        <v>0.3</v>
      </c>
      <c r="D1263">
        <v>6</v>
      </c>
      <c r="E1263" s="210">
        <v>0.03</v>
      </c>
      <c r="F1263">
        <v>219</v>
      </c>
      <c r="G1263" s="314">
        <v>154</v>
      </c>
      <c r="H1263" s="436">
        <v>4.2699999999999996</v>
      </c>
    </row>
    <row r="1264" spans="1:8" x14ac:dyDescent="0.25">
      <c r="A1264">
        <v>2490</v>
      </c>
      <c r="B1264">
        <v>17</v>
      </c>
      <c r="C1264" s="205">
        <v>0.35</v>
      </c>
      <c r="D1264">
        <v>8</v>
      </c>
      <c r="E1264" s="210">
        <v>0.03</v>
      </c>
      <c r="F1264">
        <v>204</v>
      </c>
      <c r="G1264" s="314">
        <v>142</v>
      </c>
      <c r="H1264" s="436">
        <v>4.2699999999999996</v>
      </c>
    </row>
    <row r="1265" spans="1:8" x14ac:dyDescent="0.25">
      <c r="A1265">
        <v>2196</v>
      </c>
      <c r="B1265">
        <v>16</v>
      </c>
      <c r="C1265" s="205">
        <v>0.3</v>
      </c>
      <c r="D1265">
        <v>8</v>
      </c>
      <c r="E1265" s="210">
        <v>0.03</v>
      </c>
      <c r="F1265">
        <v>212</v>
      </c>
      <c r="G1265" s="314">
        <v>138</v>
      </c>
      <c r="H1265" s="436">
        <v>4.26</v>
      </c>
    </row>
    <row r="1266" spans="1:8" x14ac:dyDescent="0.25">
      <c r="A1266">
        <v>574</v>
      </c>
      <c r="B1266">
        <v>10</v>
      </c>
      <c r="C1266" s="205">
        <v>0.15</v>
      </c>
      <c r="D1266">
        <v>14</v>
      </c>
      <c r="E1266" s="210">
        <v>0.02</v>
      </c>
      <c r="F1266">
        <v>253</v>
      </c>
      <c r="G1266" s="314">
        <v>160</v>
      </c>
      <c r="H1266" s="436">
        <v>4.2300000000000004</v>
      </c>
    </row>
    <row r="1267" spans="1:8" x14ac:dyDescent="0.25">
      <c r="A1267">
        <v>1957</v>
      </c>
      <c r="B1267">
        <v>15</v>
      </c>
      <c r="C1267" s="205">
        <v>0.3</v>
      </c>
      <c r="D1267">
        <v>13</v>
      </c>
      <c r="E1267" s="210">
        <v>0.02</v>
      </c>
      <c r="F1267">
        <v>219</v>
      </c>
      <c r="G1267" s="314">
        <v>150</v>
      </c>
      <c r="H1267" s="436">
        <v>4.22</v>
      </c>
    </row>
    <row r="1268" spans="1:8" x14ac:dyDescent="0.25">
      <c r="A1268">
        <v>1596</v>
      </c>
      <c r="B1268">
        <v>14</v>
      </c>
      <c r="C1268" s="205">
        <v>0.15</v>
      </c>
      <c r="D1268">
        <v>18</v>
      </c>
      <c r="E1268" s="210">
        <v>0.03</v>
      </c>
      <c r="F1268">
        <v>213</v>
      </c>
      <c r="G1268" s="314">
        <v>115</v>
      </c>
      <c r="H1268" s="436">
        <v>4.2</v>
      </c>
    </row>
    <row r="1269" spans="1:8" x14ac:dyDescent="0.25">
      <c r="A1269">
        <v>2603</v>
      </c>
      <c r="B1269">
        <v>18</v>
      </c>
      <c r="C1269" s="205">
        <v>0.15</v>
      </c>
      <c r="D1269">
        <v>18</v>
      </c>
      <c r="E1269" s="210">
        <v>2.5000000000000001E-2</v>
      </c>
      <c r="F1269">
        <v>201</v>
      </c>
      <c r="G1269" s="314">
        <v>111</v>
      </c>
      <c r="H1269" s="436">
        <v>4.2</v>
      </c>
    </row>
    <row r="1270" spans="1:8" x14ac:dyDescent="0.25">
      <c r="A1270">
        <v>92</v>
      </c>
      <c r="B1270">
        <v>8</v>
      </c>
      <c r="C1270" s="205">
        <v>0.2</v>
      </c>
      <c r="D1270">
        <v>7</v>
      </c>
      <c r="E1270" s="210">
        <v>2.5000000000000001E-2</v>
      </c>
      <c r="F1270">
        <v>304</v>
      </c>
      <c r="G1270" s="314">
        <v>209</v>
      </c>
      <c r="H1270" s="436">
        <v>4.1500000000000004</v>
      </c>
    </row>
    <row r="1271" spans="1:8" x14ac:dyDescent="0.25">
      <c r="A1271">
        <v>2199</v>
      </c>
      <c r="B1271">
        <v>16</v>
      </c>
      <c r="C1271" s="205">
        <v>0.3</v>
      </c>
      <c r="D1271">
        <v>9</v>
      </c>
      <c r="E1271" s="210">
        <v>0.03</v>
      </c>
      <c r="F1271">
        <v>212</v>
      </c>
      <c r="G1271" s="314">
        <v>135</v>
      </c>
      <c r="H1271" s="436">
        <v>4.1500000000000004</v>
      </c>
    </row>
    <row r="1272" spans="1:8" x14ac:dyDescent="0.25">
      <c r="A1272">
        <v>350</v>
      </c>
      <c r="B1272">
        <v>9</v>
      </c>
      <c r="C1272" s="205">
        <v>0.2</v>
      </c>
      <c r="D1272">
        <v>9</v>
      </c>
      <c r="E1272" s="210">
        <v>2.5000000000000001E-2</v>
      </c>
      <c r="F1272">
        <v>282</v>
      </c>
      <c r="G1272" s="314">
        <v>187</v>
      </c>
      <c r="H1272" s="436">
        <v>4.1399999999999997</v>
      </c>
    </row>
    <row r="1273" spans="1:8" x14ac:dyDescent="0.25">
      <c r="A1273">
        <v>438</v>
      </c>
      <c r="B1273">
        <v>9</v>
      </c>
      <c r="C1273" s="205">
        <v>0.3</v>
      </c>
      <c r="D1273">
        <v>10</v>
      </c>
      <c r="E1273" s="210">
        <v>0.03</v>
      </c>
      <c r="F1273">
        <v>285</v>
      </c>
      <c r="G1273" s="314">
        <v>175</v>
      </c>
      <c r="H1273" s="436">
        <v>4.1100000000000003</v>
      </c>
    </row>
    <row r="1274" spans="1:8" x14ac:dyDescent="0.25">
      <c r="A1274">
        <v>1626</v>
      </c>
      <c r="B1274">
        <v>14</v>
      </c>
      <c r="C1274" s="205">
        <v>0.2</v>
      </c>
      <c r="D1274">
        <v>14</v>
      </c>
      <c r="E1274" s="210">
        <v>0.03</v>
      </c>
      <c r="F1274">
        <v>225</v>
      </c>
      <c r="G1274" s="314">
        <v>129</v>
      </c>
      <c r="H1274" s="436">
        <v>4.1100000000000003</v>
      </c>
    </row>
    <row r="1275" spans="1:8" x14ac:dyDescent="0.25">
      <c r="A1275">
        <v>1868</v>
      </c>
      <c r="B1275">
        <v>15</v>
      </c>
      <c r="C1275" s="205">
        <v>0.2</v>
      </c>
      <c r="D1275">
        <v>11</v>
      </c>
      <c r="E1275" s="210">
        <v>2.5000000000000001E-2</v>
      </c>
      <c r="F1275">
        <v>216</v>
      </c>
      <c r="G1275" s="314">
        <v>140</v>
      </c>
      <c r="H1275" s="436">
        <v>4.1100000000000003</v>
      </c>
    </row>
    <row r="1276" spans="1:8" x14ac:dyDescent="0.25">
      <c r="A1276">
        <v>2083</v>
      </c>
      <c r="B1276">
        <v>16</v>
      </c>
      <c r="C1276" s="205">
        <v>0.15</v>
      </c>
      <c r="D1276">
        <v>13</v>
      </c>
      <c r="E1276" s="210">
        <v>0.02</v>
      </c>
      <c r="F1276">
        <v>209</v>
      </c>
      <c r="G1276" s="314">
        <v>142</v>
      </c>
      <c r="H1276" s="436">
        <v>4.1100000000000003</v>
      </c>
    </row>
    <row r="1277" spans="1:8" x14ac:dyDescent="0.25">
      <c r="A1277">
        <v>1754</v>
      </c>
      <c r="B1277">
        <v>14</v>
      </c>
      <c r="C1277" s="205">
        <v>0.35</v>
      </c>
      <c r="D1277">
        <v>15</v>
      </c>
      <c r="E1277" s="210">
        <v>2.5000000000000001E-2</v>
      </c>
      <c r="F1277">
        <v>225</v>
      </c>
      <c r="G1277" s="314">
        <v>139</v>
      </c>
      <c r="H1277" s="436">
        <v>4.0999999999999996</v>
      </c>
    </row>
    <row r="1278" spans="1:8" x14ac:dyDescent="0.25">
      <c r="A1278">
        <v>333</v>
      </c>
      <c r="B1278">
        <v>9</v>
      </c>
      <c r="C1278" s="205">
        <v>0.15</v>
      </c>
      <c r="D1278">
        <v>17</v>
      </c>
      <c r="E1278" s="210">
        <v>0.03</v>
      </c>
      <c r="F1278">
        <v>271</v>
      </c>
      <c r="G1278" s="314">
        <v>143</v>
      </c>
      <c r="H1278" s="436">
        <v>4.09</v>
      </c>
    </row>
    <row r="1279" spans="1:8" x14ac:dyDescent="0.25">
      <c r="A1279">
        <v>473</v>
      </c>
      <c r="B1279">
        <v>9</v>
      </c>
      <c r="C1279" s="205">
        <v>0.35</v>
      </c>
      <c r="D1279">
        <v>8</v>
      </c>
      <c r="E1279" s="210">
        <v>2.5000000000000001E-2</v>
      </c>
      <c r="F1279">
        <v>282</v>
      </c>
      <c r="G1279" s="314">
        <v>196</v>
      </c>
      <c r="H1279" s="436">
        <v>4.09</v>
      </c>
    </row>
    <row r="1280" spans="1:8" x14ac:dyDescent="0.25">
      <c r="A1280">
        <v>633</v>
      </c>
      <c r="B1280">
        <v>10</v>
      </c>
      <c r="C1280" s="205">
        <v>0.25</v>
      </c>
      <c r="D1280">
        <v>5</v>
      </c>
      <c r="E1280" s="210">
        <v>0.03</v>
      </c>
      <c r="F1280">
        <v>260</v>
      </c>
      <c r="G1280" s="314">
        <v>189</v>
      </c>
      <c r="H1280" s="436">
        <v>4.09</v>
      </c>
    </row>
    <row r="1281" spans="1:8" x14ac:dyDescent="0.25">
      <c r="A1281">
        <v>1398</v>
      </c>
      <c r="B1281">
        <v>13</v>
      </c>
      <c r="C1281" s="205">
        <v>0.25</v>
      </c>
      <c r="D1281">
        <v>8</v>
      </c>
      <c r="E1281" s="210">
        <v>0.03</v>
      </c>
      <c r="F1281">
        <v>221</v>
      </c>
      <c r="G1281" s="314">
        <v>148</v>
      </c>
      <c r="H1281" s="436">
        <v>4.09</v>
      </c>
    </row>
    <row r="1282" spans="1:8" x14ac:dyDescent="0.25">
      <c r="A1282">
        <v>1964</v>
      </c>
      <c r="B1282">
        <v>15</v>
      </c>
      <c r="C1282" s="205">
        <v>0.3</v>
      </c>
      <c r="D1282">
        <v>15</v>
      </c>
      <c r="E1282" s="210">
        <v>2.5000000000000001E-2</v>
      </c>
      <c r="F1282">
        <v>219</v>
      </c>
      <c r="G1282" s="314">
        <v>134</v>
      </c>
      <c r="H1282" s="436">
        <v>4.09</v>
      </c>
    </row>
    <row r="1283" spans="1:8" x14ac:dyDescent="0.25">
      <c r="A1283">
        <v>2335</v>
      </c>
      <c r="B1283">
        <v>17</v>
      </c>
      <c r="C1283" s="205">
        <v>0.15</v>
      </c>
      <c r="D1283">
        <v>13</v>
      </c>
      <c r="E1283" s="210">
        <v>0.02</v>
      </c>
      <c r="F1283">
        <v>204</v>
      </c>
      <c r="G1283" s="314">
        <v>133</v>
      </c>
      <c r="H1283" s="436">
        <v>4.08</v>
      </c>
    </row>
    <row r="1284" spans="1:8" x14ac:dyDescent="0.25">
      <c r="A1284">
        <v>1657</v>
      </c>
      <c r="B1284">
        <v>14</v>
      </c>
      <c r="C1284" s="205">
        <v>0.25</v>
      </c>
      <c r="D1284">
        <v>11</v>
      </c>
      <c r="E1284" s="210">
        <v>0.02</v>
      </c>
      <c r="F1284">
        <v>212</v>
      </c>
      <c r="G1284" s="314">
        <v>153</v>
      </c>
      <c r="H1284" s="436">
        <v>4.07</v>
      </c>
    </row>
    <row r="1285" spans="1:8" x14ac:dyDescent="0.25">
      <c r="A1285">
        <v>1726</v>
      </c>
      <c r="B1285">
        <v>14</v>
      </c>
      <c r="C1285" s="205">
        <v>0.35</v>
      </c>
      <c r="D1285">
        <v>6</v>
      </c>
      <c r="E1285" s="210">
        <v>0.02</v>
      </c>
      <c r="F1285">
        <v>225</v>
      </c>
      <c r="G1285" s="314">
        <v>172</v>
      </c>
      <c r="H1285" s="436">
        <v>4.07</v>
      </c>
    </row>
    <row r="1286" spans="1:8" x14ac:dyDescent="0.25">
      <c r="A1286">
        <v>2232</v>
      </c>
      <c r="B1286">
        <v>16</v>
      </c>
      <c r="C1286" s="205">
        <v>0.35</v>
      </c>
      <c r="D1286">
        <v>6</v>
      </c>
      <c r="E1286" s="210">
        <v>0.03</v>
      </c>
      <c r="F1286">
        <v>203</v>
      </c>
      <c r="G1286" s="314">
        <v>147</v>
      </c>
      <c r="H1286" s="436">
        <v>4.07</v>
      </c>
    </row>
    <row r="1287" spans="1:8" x14ac:dyDescent="0.25">
      <c r="A1287">
        <v>186</v>
      </c>
      <c r="B1287">
        <v>8</v>
      </c>
      <c r="C1287" s="205">
        <v>0.3</v>
      </c>
      <c r="D1287">
        <v>10</v>
      </c>
      <c r="E1287" s="210">
        <v>0.03</v>
      </c>
      <c r="F1287">
        <v>305</v>
      </c>
      <c r="G1287" s="314">
        <v>180</v>
      </c>
      <c r="H1287" s="436">
        <v>4.0599999999999996</v>
      </c>
    </row>
    <row r="1288" spans="1:8" x14ac:dyDescent="0.25">
      <c r="A1288">
        <v>1148</v>
      </c>
      <c r="B1288">
        <v>12</v>
      </c>
      <c r="C1288" s="205">
        <v>0.25</v>
      </c>
      <c r="D1288">
        <v>9</v>
      </c>
      <c r="E1288" s="210">
        <v>2.5000000000000001E-2</v>
      </c>
      <c r="F1288">
        <v>229</v>
      </c>
      <c r="G1288" s="314">
        <v>156</v>
      </c>
      <c r="H1288" s="436">
        <v>4.04</v>
      </c>
    </row>
    <row r="1289" spans="1:8" x14ac:dyDescent="0.25">
      <c r="A1289">
        <v>1935</v>
      </c>
      <c r="B1289">
        <v>15</v>
      </c>
      <c r="C1289" s="205">
        <v>0.3</v>
      </c>
      <c r="D1289">
        <v>5</v>
      </c>
      <c r="E1289" s="210">
        <v>0.03</v>
      </c>
      <c r="F1289">
        <v>219</v>
      </c>
      <c r="G1289" s="314">
        <v>161</v>
      </c>
      <c r="H1289" s="436">
        <v>4.04</v>
      </c>
    </row>
    <row r="1290" spans="1:8" x14ac:dyDescent="0.25">
      <c r="A1290">
        <v>1729</v>
      </c>
      <c r="B1290">
        <v>14</v>
      </c>
      <c r="C1290" s="205">
        <v>0.35</v>
      </c>
      <c r="D1290">
        <v>7</v>
      </c>
      <c r="E1290" s="210">
        <v>0.02</v>
      </c>
      <c r="F1290">
        <v>225</v>
      </c>
      <c r="G1290" s="314">
        <v>165</v>
      </c>
      <c r="H1290" s="436">
        <v>4.03</v>
      </c>
    </row>
    <row r="1291" spans="1:8" x14ac:dyDescent="0.25">
      <c r="A1291">
        <v>114</v>
      </c>
      <c r="B1291">
        <v>8</v>
      </c>
      <c r="C1291" s="205">
        <v>0.2</v>
      </c>
      <c r="D1291">
        <v>14</v>
      </c>
      <c r="E1291" s="210">
        <v>0.03</v>
      </c>
      <c r="F1291">
        <v>304</v>
      </c>
      <c r="G1291" s="314">
        <v>156</v>
      </c>
      <c r="H1291" s="436">
        <v>4.0199999999999996</v>
      </c>
    </row>
    <row r="1292" spans="1:8" x14ac:dyDescent="0.25">
      <c r="A1292">
        <v>1686</v>
      </c>
      <c r="B1292">
        <v>14</v>
      </c>
      <c r="C1292" s="205">
        <v>0.3</v>
      </c>
      <c r="D1292">
        <v>6</v>
      </c>
      <c r="E1292" s="210">
        <v>0.03</v>
      </c>
      <c r="F1292">
        <v>218</v>
      </c>
      <c r="G1292" s="314">
        <v>156</v>
      </c>
      <c r="H1292" s="436">
        <v>4.0199999999999996</v>
      </c>
    </row>
    <row r="1293" spans="1:8" x14ac:dyDescent="0.25">
      <c r="A1293">
        <v>349</v>
      </c>
      <c r="B1293">
        <v>9</v>
      </c>
      <c r="C1293" s="205">
        <v>0.2</v>
      </c>
      <c r="D1293">
        <v>9</v>
      </c>
      <c r="E1293" s="210">
        <v>0.02</v>
      </c>
      <c r="F1293">
        <v>282</v>
      </c>
      <c r="G1293" s="314">
        <v>191</v>
      </c>
      <c r="H1293" s="436">
        <v>4</v>
      </c>
    </row>
    <row r="1294" spans="1:8" x14ac:dyDescent="0.25">
      <c r="A1294">
        <v>827</v>
      </c>
      <c r="B1294">
        <v>11</v>
      </c>
      <c r="C1294" s="205">
        <v>0.15</v>
      </c>
      <c r="D1294">
        <v>14</v>
      </c>
      <c r="E1294" s="210">
        <v>2.5000000000000001E-2</v>
      </c>
      <c r="F1294">
        <v>240</v>
      </c>
      <c r="G1294" s="314">
        <v>147</v>
      </c>
      <c r="H1294" s="436">
        <v>3.99</v>
      </c>
    </row>
    <row r="1295" spans="1:8" x14ac:dyDescent="0.25">
      <c r="A1295">
        <v>1654</v>
      </c>
      <c r="B1295">
        <v>14</v>
      </c>
      <c r="C1295" s="205">
        <v>0.25</v>
      </c>
      <c r="D1295">
        <v>10</v>
      </c>
      <c r="E1295" s="210">
        <v>0.02</v>
      </c>
      <c r="F1295">
        <v>212</v>
      </c>
      <c r="G1295" s="314">
        <v>153</v>
      </c>
      <c r="H1295" s="436">
        <v>3.99</v>
      </c>
    </row>
    <row r="1296" spans="1:8" x14ac:dyDescent="0.25">
      <c r="A1296">
        <v>2614</v>
      </c>
      <c r="B1296">
        <v>18</v>
      </c>
      <c r="C1296" s="205">
        <v>0.2</v>
      </c>
      <c r="D1296">
        <v>8</v>
      </c>
      <c r="E1296" s="210">
        <v>0.02</v>
      </c>
      <c r="F1296">
        <v>203</v>
      </c>
      <c r="G1296" s="314">
        <v>139</v>
      </c>
      <c r="H1296" s="436">
        <v>3.99</v>
      </c>
    </row>
    <row r="1297" spans="1:8" x14ac:dyDescent="0.25">
      <c r="A1297">
        <v>1394</v>
      </c>
      <c r="B1297">
        <v>13</v>
      </c>
      <c r="C1297" s="205">
        <v>0.25</v>
      </c>
      <c r="D1297">
        <v>7</v>
      </c>
      <c r="E1297" s="210">
        <v>2.5000000000000001E-2</v>
      </c>
      <c r="F1297">
        <v>221</v>
      </c>
      <c r="G1297" s="314">
        <v>158</v>
      </c>
      <c r="H1297" s="436">
        <v>3.98</v>
      </c>
    </row>
    <row r="1298" spans="1:8" x14ac:dyDescent="0.25">
      <c r="A1298">
        <v>1565</v>
      </c>
      <c r="B1298">
        <v>14</v>
      </c>
      <c r="C1298" s="205">
        <v>0.15</v>
      </c>
      <c r="D1298">
        <v>8</v>
      </c>
      <c r="E1298" s="210">
        <v>2.5000000000000001E-2</v>
      </c>
      <c r="F1298">
        <v>213</v>
      </c>
      <c r="G1298" s="314">
        <v>149</v>
      </c>
      <c r="H1298" s="436">
        <v>3.98</v>
      </c>
    </row>
    <row r="1299" spans="1:8" x14ac:dyDescent="0.25">
      <c r="A1299">
        <v>76</v>
      </c>
      <c r="B1299">
        <v>8</v>
      </c>
      <c r="C1299" s="205">
        <v>0.15</v>
      </c>
      <c r="D1299">
        <v>16</v>
      </c>
      <c r="E1299" s="210">
        <v>0.02</v>
      </c>
      <c r="F1299">
        <v>299</v>
      </c>
      <c r="G1299" s="314">
        <v>170</v>
      </c>
      <c r="H1299" s="436">
        <v>3.97</v>
      </c>
    </row>
    <row r="1300" spans="1:8" x14ac:dyDescent="0.25">
      <c r="A1300">
        <v>1586</v>
      </c>
      <c r="B1300">
        <v>14</v>
      </c>
      <c r="C1300" s="205">
        <v>0.15</v>
      </c>
      <c r="D1300">
        <v>15</v>
      </c>
      <c r="E1300" s="210">
        <v>2.5000000000000001E-2</v>
      </c>
      <c r="F1300">
        <v>213</v>
      </c>
      <c r="G1300" s="314">
        <v>133</v>
      </c>
      <c r="H1300" s="436">
        <v>3.97</v>
      </c>
    </row>
    <row r="1301" spans="1:8" x14ac:dyDescent="0.25">
      <c r="A1301">
        <v>1723</v>
      </c>
      <c r="B1301">
        <v>14</v>
      </c>
      <c r="C1301" s="205">
        <v>0.35</v>
      </c>
      <c r="D1301">
        <v>5</v>
      </c>
      <c r="E1301" s="210">
        <v>0.02</v>
      </c>
      <c r="F1301">
        <v>225</v>
      </c>
      <c r="G1301" s="314">
        <v>178</v>
      </c>
      <c r="H1301" s="436">
        <v>3.97</v>
      </c>
    </row>
    <row r="1302" spans="1:8" x14ac:dyDescent="0.25">
      <c r="A1302">
        <v>1195</v>
      </c>
      <c r="B1302">
        <v>12</v>
      </c>
      <c r="C1302" s="205">
        <v>0.3</v>
      </c>
      <c r="D1302">
        <v>11</v>
      </c>
      <c r="E1302" s="210">
        <v>0.02</v>
      </c>
      <c r="F1302">
        <v>235</v>
      </c>
      <c r="G1302" s="314">
        <v>162</v>
      </c>
      <c r="H1302" s="436">
        <v>3.94</v>
      </c>
    </row>
    <row r="1303" spans="1:8" x14ac:dyDescent="0.25">
      <c r="A1303">
        <v>1469</v>
      </c>
      <c r="B1303">
        <v>13</v>
      </c>
      <c r="C1303" s="205">
        <v>0.3</v>
      </c>
      <c r="D1303">
        <v>18</v>
      </c>
      <c r="E1303" s="210">
        <v>2.5000000000000001E-2</v>
      </c>
      <c r="F1303">
        <v>229</v>
      </c>
      <c r="G1303" s="314">
        <v>133</v>
      </c>
      <c r="H1303" s="436">
        <v>3.94</v>
      </c>
    </row>
    <row r="1304" spans="1:8" x14ac:dyDescent="0.25">
      <c r="A1304">
        <v>1400</v>
      </c>
      <c r="B1304">
        <v>13</v>
      </c>
      <c r="C1304" s="205">
        <v>0.25</v>
      </c>
      <c r="D1304">
        <v>9</v>
      </c>
      <c r="E1304" s="210">
        <v>2.5000000000000001E-2</v>
      </c>
      <c r="F1304">
        <v>221</v>
      </c>
      <c r="G1304" s="314">
        <v>153</v>
      </c>
      <c r="H1304" s="436">
        <v>3.92</v>
      </c>
    </row>
    <row r="1305" spans="1:8" x14ac:dyDescent="0.25">
      <c r="A1305">
        <v>1641</v>
      </c>
      <c r="B1305">
        <v>14</v>
      </c>
      <c r="C1305" s="205">
        <v>0.25</v>
      </c>
      <c r="D1305">
        <v>5</v>
      </c>
      <c r="E1305" s="210">
        <v>0.03</v>
      </c>
      <c r="F1305">
        <v>212</v>
      </c>
      <c r="G1305" s="314">
        <v>160</v>
      </c>
      <c r="H1305" s="436">
        <v>3.92</v>
      </c>
    </row>
    <row r="1306" spans="1:8" x14ac:dyDescent="0.25">
      <c r="A1306">
        <v>2615</v>
      </c>
      <c r="B1306">
        <v>18</v>
      </c>
      <c r="C1306" s="205">
        <v>0.2</v>
      </c>
      <c r="D1306">
        <v>8</v>
      </c>
      <c r="E1306" s="210">
        <v>2.5000000000000001E-2</v>
      </c>
      <c r="F1306">
        <v>203</v>
      </c>
      <c r="G1306" s="314">
        <v>132</v>
      </c>
      <c r="H1306" s="436">
        <v>3.91</v>
      </c>
    </row>
    <row r="1307" spans="1:8" x14ac:dyDescent="0.25">
      <c r="A1307">
        <v>879</v>
      </c>
      <c r="B1307">
        <v>11</v>
      </c>
      <c r="C1307" s="205">
        <v>0.2</v>
      </c>
      <c r="D1307">
        <v>17</v>
      </c>
      <c r="E1307" s="210">
        <v>0.03</v>
      </c>
      <c r="F1307">
        <v>256</v>
      </c>
      <c r="G1307" s="314">
        <v>130</v>
      </c>
      <c r="H1307" s="436">
        <v>3.9</v>
      </c>
    </row>
    <row r="1308" spans="1:8" x14ac:dyDescent="0.25">
      <c r="A1308">
        <v>1869</v>
      </c>
      <c r="B1308">
        <v>15</v>
      </c>
      <c r="C1308" s="205">
        <v>0.2</v>
      </c>
      <c r="D1308">
        <v>11</v>
      </c>
      <c r="E1308" s="210">
        <v>0.03</v>
      </c>
      <c r="F1308">
        <v>216</v>
      </c>
      <c r="G1308" s="314">
        <v>131</v>
      </c>
      <c r="H1308" s="436">
        <v>3.89</v>
      </c>
    </row>
    <row r="1309" spans="1:8" x14ac:dyDescent="0.25">
      <c r="A1309">
        <v>43</v>
      </c>
      <c r="B1309">
        <v>8</v>
      </c>
      <c r="C1309" s="205">
        <v>0.15</v>
      </c>
      <c r="D1309">
        <v>5</v>
      </c>
      <c r="E1309" s="210">
        <v>0.02</v>
      </c>
      <c r="F1309">
        <v>299</v>
      </c>
      <c r="G1309" s="314">
        <v>219</v>
      </c>
      <c r="H1309" s="436">
        <v>3.88</v>
      </c>
    </row>
    <row r="1310" spans="1:8" x14ac:dyDescent="0.25">
      <c r="A1310">
        <v>325</v>
      </c>
      <c r="B1310">
        <v>9</v>
      </c>
      <c r="C1310" s="205">
        <v>0.15</v>
      </c>
      <c r="D1310">
        <v>15</v>
      </c>
      <c r="E1310" s="210">
        <v>0.02</v>
      </c>
      <c r="F1310">
        <v>271</v>
      </c>
      <c r="G1310" s="314">
        <v>163</v>
      </c>
      <c r="H1310" s="436">
        <v>3.88</v>
      </c>
    </row>
    <row r="1311" spans="1:8" x14ac:dyDescent="0.25">
      <c r="A1311">
        <v>2144</v>
      </c>
      <c r="B1311">
        <v>16</v>
      </c>
      <c r="C1311" s="205">
        <v>0.25</v>
      </c>
      <c r="D1311">
        <v>5</v>
      </c>
      <c r="E1311" s="210">
        <v>2.5000000000000001E-2</v>
      </c>
      <c r="F1311">
        <v>205</v>
      </c>
      <c r="G1311" s="314">
        <v>158</v>
      </c>
      <c r="H1311" s="436">
        <v>3.88</v>
      </c>
    </row>
    <row r="1312" spans="1:8" x14ac:dyDescent="0.25">
      <c r="A1312">
        <v>1601</v>
      </c>
      <c r="B1312">
        <v>14</v>
      </c>
      <c r="C1312" s="205">
        <v>0.2</v>
      </c>
      <c r="D1312">
        <v>6</v>
      </c>
      <c r="E1312" s="210">
        <v>2.5000000000000001E-2</v>
      </c>
      <c r="F1312">
        <v>225</v>
      </c>
      <c r="G1312" s="314">
        <v>161</v>
      </c>
      <c r="H1312" s="436">
        <v>3.87</v>
      </c>
    </row>
    <row r="1313" spans="1:8" x14ac:dyDescent="0.25">
      <c r="A1313">
        <v>1707</v>
      </c>
      <c r="B1313">
        <v>14</v>
      </c>
      <c r="C1313" s="205">
        <v>0.3</v>
      </c>
      <c r="D1313">
        <v>13</v>
      </c>
      <c r="E1313" s="210">
        <v>0.03</v>
      </c>
      <c r="F1313">
        <v>218</v>
      </c>
      <c r="G1313" s="314">
        <v>131</v>
      </c>
      <c r="H1313" s="436">
        <v>3.87</v>
      </c>
    </row>
    <row r="1314" spans="1:8" x14ac:dyDescent="0.25">
      <c r="A1314">
        <v>1975</v>
      </c>
      <c r="B1314">
        <v>15</v>
      </c>
      <c r="C1314" s="205">
        <v>0.35</v>
      </c>
      <c r="D1314">
        <v>5</v>
      </c>
      <c r="E1314" s="210">
        <v>0.02</v>
      </c>
      <c r="F1314">
        <v>216</v>
      </c>
      <c r="G1314" s="314">
        <v>169</v>
      </c>
      <c r="H1314" s="436">
        <v>3.87</v>
      </c>
    </row>
    <row r="1315" spans="1:8" x14ac:dyDescent="0.25">
      <c r="A1315">
        <v>2012</v>
      </c>
      <c r="B1315">
        <v>15</v>
      </c>
      <c r="C1315" s="205">
        <v>0.35</v>
      </c>
      <c r="D1315">
        <v>17</v>
      </c>
      <c r="E1315" s="210">
        <v>2.5000000000000001E-2</v>
      </c>
      <c r="F1315">
        <v>216</v>
      </c>
      <c r="G1315" s="314">
        <v>128</v>
      </c>
      <c r="H1315" s="436">
        <v>3.87</v>
      </c>
    </row>
    <row r="1316" spans="1:8" x14ac:dyDescent="0.25">
      <c r="A1316">
        <v>393</v>
      </c>
      <c r="B1316">
        <v>9</v>
      </c>
      <c r="C1316" s="205">
        <v>0.25</v>
      </c>
      <c r="D1316">
        <v>9</v>
      </c>
      <c r="E1316" s="210">
        <v>0.03</v>
      </c>
      <c r="F1316">
        <v>280</v>
      </c>
      <c r="G1316" s="314">
        <v>185</v>
      </c>
      <c r="H1316" s="436">
        <v>3.86</v>
      </c>
    </row>
    <row r="1317" spans="1:8" x14ac:dyDescent="0.25">
      <c r="A1317">
        <v>2149</v>
      </c>
      <c r="B1317">
        <v>16</v>
      </c>
      <c r="C1317" s="205">
        <v>0.25</v>
      </c>
      <c r="D1317">
        <v>7</v>
      </c>
      <c r="E1317" s="210">
        <v>0.02</v>
      </c>
      <c r="F1317">
        <v>205</v>
      </c>
      <c r="G1317" s="314">
        <v>155</v>
      </c>
      <c r="H1317" s="436">
        <v>3.85</v>
      </c>
    </row>
    <row r="1318" spans="1:8" x14ac:dyDescent="0.25">
      <c r="A1318">
        <v>2483</v>
      </c>
      <c r="B1318">
        <v>17</v>
      </c>
      <c r="C1318" s="205">
        <v>0.35</v>
      </c>
      <c r="D1318">
        <v>6</v>
      </c>
      <c r="E1318" s="210">
        <v>2.5000000000000001E-2</v>
      </c>
      <c r="F1318">
        <v>204</v>
      </c>
      <c r="G1318" s="314">
        <v>152</v>
      </c>
      <c r="H1318" s="436">
        <v>3.85</v>
      </c>
    </row>
    <row r="1319" spans="1:8" x14ac:dyDescent="0.25">
      <c r="A1319">
        <v>844</v>
      </c>
      <c r="B1319">
        <v>11</v>
      </c>
      <c r="C1319" s="205">
        <v>0.2</v>
      </c>
      <c r="D1319">
        <v>6</v>
      </c>
      <c r="E1319" s="210">
        <v>0.02</v>
      </c>
      <c r="F1319">
        <v>256</v>
      </c>
      <c r="G1319" s="314">
        <v>182</v>
      </c>
      <c r="H1319" s="436">
        <v>3.84</v>
      </c>
    </row>
    <row r="1320" spans="1:8" x14ac:dyDescent="0.25">
      <c r="A1320">
        <v>917</v>
      </c>
      <c r="B1320">
        <v>11</v>
      </c>
      <c r="C1320" s="205">
        <v>0.25</v>
      </c>
      <c r="D1320">
        <v>16</v>
      </c>
      <c r="E1320" s="210">
        <v>2.5000000000000001E-2</v>
      </c>
      <c r="F1320">
        <v>242</v>
      </c>
      <c r="G1320" s="314">
        <v>138</v>
      </c>
      <c r="H1320" s="436">
        <v>3.81</v>
      </c>
    </row>
    <row r="1321" spans="1:8" x14ac:dyDescent="0.25">
      <c r="A1321">
        <v>1227</v>
      </c>
      <c r="B1321">
        <v>12</v>
      </c>
      <c r="C1321" s="205">
        <v>0.35</v>
      </c>
      <c r="D1321">
        <v>7</v>
      </c>
      <c r="E1321" s="210">
        <v>0.03</v>
      </c>
      <c r="F1321">
        <v>240</v>
      </c>
      <c r="G1321" s="314">
        <v>165</v>
      </c>
      <c r="H1321" s="436">
        <v>3.8</v>
      </c>
    </row>
    <row r="1322" spans="1:8" x14ac:dyDescent="0.25">
      <c r="A1322">
        <v>2480</v>
      </c>
      <c r="B1322">
        <v>17</v>
      </c>
      <c r="C1322" s="205">
        <v>0.35</v>
      </c>
      <c r="D1322">
        <v>5</v>
      </c>
      <c r="E1322" s="210">
        <v>2.5000000000000001E-2</v>
      </c>
      <c r="F1322">
        <v>204</v>
      </c>
      <c r="G1322" s="314">
        <v>157</v>
      </c>
      <c r="H1322" s="436">
        <v>3.8</v>
      </c>
    </row>
    <row r="1323" spans="1:8" x14ac:dyDescent="0.25">
      <c r="A1323">
        <v>2676</v>
      </c>
      <c r="B1323">
        <v>18</v>
      </c>
      <c r="C1323" s="205">
        <v>0.25</v>
      </c>
      <c r="D1323">
        <v>14</v>
      </c>
      <c r="E1323" s="210">
        <v>0.03</v>
      </c>
      <c r="F1323">
        <v>195</v>
      </c>
      <c r="G1323" s="314">
        <v>118</v>
      </c>
      <c r="H1323" s="436">
        <v>3.8</v>
      </c>
    </row>
    <row r="1324" spans="1:8" x14ac:dyDescent="0.25">
      <c r="A1324">
        <v>2745</v>
      </c>
      <c r="B1324">
        <v>18</v>
      </c>
      <c r="C1324" s="205">
        <v>0.35</v>
      </c>
      <c r="D1324">
        <v>9</v>
      </c>
      <c r="E1324" s="210">
        <v>0.03</v>
      </c>
      <c r="F1324">
        <v>202</v>
      </c>
      <c r="G1324" s="314">
        <v>136</v>
      </c>
      <c r="H1324" s="436">
        <v>3.8</v>
      </c>
    </row>
    <row r="1325" spans="1:8" x14ac:dyDescent="0.25">
      <c r="A1325">
        <v>300</v>
      </c>
      <c r="B1325">
        <v>9</v>
      </c>
      <c r="C1325" s="205">
        <v>0.15</v>
      </c>
      <c r="D1325">
        <v>6</v>
      </c>
      <c r="E1325" s="210">
        <v>0.03</v>
      </c>
      <c r="F1325">
        <v>271</v>
      </c>
      <c r="G1325" s="314">
        <v>188</v>
      </c>
      <c r="H1325" s="436">
        <v>3.79</v>
      </c>
    </row>
    <row r="1326" spans="1:8" x14ac:dyDescent="0.25">
      <c r="A1326">
        <v>2690</v>
      </c>
      <c r="B1326">
        <v>18</v>
      </c>
      <c r="C1326" s="205">
        <v>0.3</v>
      </c>
      <c r="D1326">
        <v>5</v>
      </c>
      <c r="E1326" s="210">
        <v>2.5000000000000001E-2</v>
      </c>
      <c r="F1326">
        <v>201</v>
      </c>
      <c r="G1326" s="314">
        <v>155</v>
      </c>
      <c r="H1326" s="436">
        <v>3.78</v>
      </c>
    </row>
    <row r="1327" spans="1:8" x14ac:dyDescent="0.25">
      <c r="A1327">
        <v>2077</v>
      </c>
      <c r="B1327">
        <v>16</v>
      </c>
      <c r="C1327" s="205">
        <v>0.15</v>
      </c>
      <c r="D1327">
        <v>11</v>
      </c>
      <c r="E1327" s="210">
        <v>0.02</v>
      </c>
      <c r="F1327">
        <v>209</v>
      </c>
      <c r="G1327" s="314">
        <v>144</v>
      </c>
      <c r="H1327" s="436">
        <v>3.75</v>
      </c>
    </row>
    <row r="1328" spans="1:8" x14ac:dyDescent="0.25">
      <c r="A1328">
        <v>463</v>
      </c>
      <c r="B1328">
        <v>9</v>
      </c>
      <c r="C1328" s="205">
        <v>0.35</v>
      </c>
      <c r="D1328">
        <v>5</v>
      </c>
      <c r="E1328" s="210">
        <v>0.02</v>
      </c>
      <c r="F1328">
        <v>282</v>
      </c>
      <c r="G1328" s="314">
        <v>221</v>
      </c>
      <c r="H1328" s="436">
        <v>3.72</v>
      </c>
    </row>
    <row r="1329" spans="1:8" x14ac:dyDescent="0.25">
      <c r="A1329">
        <v>1136</v>
      </c>
      <c r="B1329">
        <v>12</v>
      </c>
      <c r="C1329" s="205">
        <v>0.25</v>
      </c>
      <c r="D1329">
        <v>5</v>
      </c>
      <c r="E1329" s="210">
        <v>2.5000000000000001E-2</v>
      </c>
      <c r="F1329">
        <v>229</v>
      </c>
      <c r="G1329" s="314">
        <v>176</v>
      </c>
      <c r="H1329" s="436">
        <v>3.72</v>
      </c>
    </row>
    <row r="1330" spans="1:8" x14ac:dyDescent="0.25">
      <c r="A1330">
        <v>2598</v>
      </c>
      <c r="B1330">
        <v>18</v>
      </c>
      <c r="C1330" s="205">
        <v>0.15</v>
      </c>
      <c r="D1330">
        <v>16</v>
      </c>
      <c r="E1330" s="210">
        <v>0.03</v>
      </c>
      <c r="F1330">
        <v>201</v>
      </c>
      <c r="G1330" s="314">
        <v>108</v>
      </c>
      <c r="H1330" s="436">
        <v>3.72</v>
      </c>
    </row>
    <row r="1331" spans="1:8" x14ac:dyDescent="0.25">
      <c r="A1331">
        <v>1941</v>
      </c>
      <c r="B1331">
        <v>15</v>
      </c>
      <c r="C1331" s="205">
        <v>0.3</v>
      </c>
      <c r="D1331">
        <v>7</v>
      </c>
      <c r="E1331" s="210">
        <v>0.03</v>
      </c>
      <c r="F1331">
        <v>219</v>
      </c>
      <c r="G1331" s="314">
        <v>149</v>
      </c>
      <c r="H1331" s="436">
        <v>3.7</v>
      </c>
    </row>
    <row r="1332" spans="1:8" x14ac:dyDescent="0.25">
      <c r="A1332">
        <v>2429</v>
      </c>
      <c r="B1332">
        <v>17</v>
      </c>
      <c r="C1332" s="205">
        <v>0.25</v>
      </c>
      <c r="D1332">
        <v>16</v>
      </c>
      <c r="E1332" s="210">
        <v>2.5000000000000001E-2</v>
      </c>
      <c r="F1332">
        <v>201</v>
      </c>
      <c r="G1332" s="314">
        <v>125</v>
      </c>
      <c r="H1332" s="436">
        <v>3.7</v>
      </c>
    </row>
    <row r="1333" spans="1:8" x14ac:dyDescent="0.25">
      <c r="A1333">
        <v>2734</v>
      </c>
      <c r="B1333">
        <v>18</v>
      </c>
      <c r="C1333" s="205">
        <v>0.35</v>
      </c>
      <c r="D1333">
        <v>6</v>
      </c>
      <c r="E1333" s="210">
        <v>0.02</v>
      </c>
      <c r="F1333">
        <v>202</v>
      </c>
      <c r="G1333" s="314">
        <v>155</v>
      </c>
      <c r="H1333" s="436">
        <v>3.7</v>
      </c>
    </row>
    <row r="1334" spans="1:8" x14ac:dyDescent="0.25">
      <c r="A1334">
        <v>2631</v>
      </c>
      <c r="B1334">
        <v>18</v>
      </c>
      <c r="C1334" s="205">
        <v>0.2</v>
      </c>
      <c r="D1334">
        <v>13</v>
      </c>
      <c r="E1334" s="210">
        <v>0.03</v>
      </c>
      <c r="F1334">
        <v>203</v>
      </c>
      <c r="G1334" s="314">
        <v>118</v>
      </c>
      <c r="H1334" s="436">
        <v>3.69</v>
      </c>
    </row>
    <row r="1335" spans="1:8" x14ac:dyDescent="0.25">
      <c r="A1335">
        <v>2679</v>
      </c>
      <c r="B1335">
        <v>18</v>
      </c>
      <c r="C1335" s="205">
        <v>0.25</v>
      </c>
      <c r="D1335">
        <v>15</v>
      </c>
      <c r="E1335" s="210">
        <v>0.03</v>
      </c>
      <c r="F1335">
        <v>195</v>
      </c>
      <c r="G1335" s="314">
        <v>117</v>
      </c>
      <c r="H1335" s="436">
        <v>3.69</v>
      </c>
    </row>
    <row r="1336" spans="1:8" x14ac:dyDescent="0.25">
      <c r="A1336">
        <v>1727</v>
      </c>
      <c r="B1336">
        <v>14</v>
      </c>
      <c r="C1336" s="205">
        <v>0.35</v>
      </c>
      <c r="D1336">
        <v>6</v>
      </c>
      <c r="E1336" s="210">
        <v>2.5000000000000001E-2</v>
      </c>
      <c r="F1336">
        <v>225</v>
      </c>
      <c r="G1336" s="314">
        <v>166</v>
      </c>
      <c r="H1336" s="436">
        <v>3.68</v>
      </c>
    </row>
    <row r="1337" spans="1:8" x14ac:dyDescent="0.25">
      <c r="A1337">
        <v>98</v>
      </c>
      <c r="B1337">
        <v>8</v>
      </c>
      <c r="C1337" s="205">
        <v>0.2</v>
      </c>
      <c r="D1337">
        <v>9</v>
      </c>
      <c r="E1337" s="210">
        <v>2.5000000000000001E-2</v>
      </c>
      <c r="F1337">
        <v>304</v>
      </c>
      <c r="G1337" s="314">
        <v>197</v>
      </c>
      <c r="H1337" s="436">
        <v>3.67</v>
      </c>
    </row>
    <row r="1338" spans="1:8" x14ac:dyDescent="0.25">
      <c r="A1338">
        <v>1198</v>
      </c>
      <c r="B1338">
        <v>12</v>
      </c>
      <c r="C1338" s="205">
        <v>0.3</v>
      </c>
      <c r="D1338">
        <v>12</v>
      </c>
      <c r="E1338" s="210">
        <v>0.02</v>
      </c>
      <c r="F1338">
        <v>235</v>
      </c>
      <c r="G1338" s="314">
        <v>159</v>
      </c>
      <c r="H1338" s="436">
        <v>3.64</v>
      </c>
    </row>
    <row r="1339" spans="1:8" x14ac:dyDescent="0.25">
      <c r="A1339">
        <v>347</v>
      </c>
      <c r="B1339">
        <v>9</v>
      </c>
      <c r="C1339" s="205">
        <v>0.2</v>
      </c>
      <c r="D1339">
        <v>8</v>
      </c>
      <c r="E1339" s="210">
        <v>2.5000000000000001E-2</v>
      </c>
      <c r="F1339">
        <v>282</v>
      </c>
      <c r="G1339" s="314">
        <v>190</v>
      </c>
      <c r="H1339" s="436">
        <v>3.63</v>
      </c>
    </row>
    <row r="1340" spans="1:8" x14ac:dyDescent="0.25">
      <c r="A1340">
        <v>617</v>
      </c>
      <c r="B1340">
        <v>10</v>
      </c>
      <c r="C1340" s="205">
        <v>0.2</v>
      </c>
      <c r="D1340">
        <v>14</v>
      </c>
      <c r="E1340" s="210">
        <v>2.5000000000000001E-2</v>
      </c>
      <c r="F1340">
        <v>265</v>
      </c>
      <c r="G1340" s="314">
        <v>154</v>
      </c>
      <c r="H1340" s="436">
        <v>3.63</v>
      </c>
    </row>
    <row r="1341" spans="1:8" x14ac:dyDescent="0.25">
      <c r="A1341">
        <v>474</v>
      </c>
      <c r="B1341">
        <v>9</v>
      </c>
      <c r="C1341" s="205">
        <v>0.35</v>
      </c>
      <c r="D1341">
        <v>8</v>
      </c>
      <c r="E1341" s="210">
        <v>0.03</v>
      </c>
      <c r="F1341">
        <v>282</v>
      </c>
      <c r="G1341" s="314">
        <v>191</v>
      </c>
      <c r="H1341" s="436">
        <v>3.62</v>
      </c>
    </row>
    <row r="1342" spans="1:8" x14ac:dyDescent="0.25">
      <c r="A1342">
        <v>1940</v>
      </c>
      <c r="B1342">
        <v>15</v>
      </c>
      <c r="C1342" s="205">
        <v>0.3</v>
      </c>
      <c r="D1342">
        <v>7</v>
      </c>
      <c r="E1342" s="210">
        <v>2.5000000000000001E-2</v>
      </c>
      <c r="F1342">
        <v>219</v>
      </c>
      <c r="G1342" s="314">
        <v>158</v>
      </c>
      <c r="H1342" s="436">
        <v>3.62</v>
      </c>
    </row>
    <row r="1343" spans="1:8" x14ac:dyDescent="0.25">
      <c r="A1343">
        <v>2195</v>
      </c>
      <c r="B1343">
        <v>16</v>
      </c>
      <c r="C1343" s="205">
        <v>0.3</v>
      </c>
      <c r="D1343">
        <v>8</v>
      </c>
      <c r="E1343" s="210">
        <v>2.5000000000000001E-2</v>
      </c>
      <c r="F1343">
        <v>212</v>
      </c>
      <c r="G1343" s="314">
        <v>144</v>
      </c>
      <c r="H1343" s="436">
        <v>3.62</v>
      </c>
    </row>
    <row r="1344" spans="1:8" x14ac:dyDescent="0.25">
      <c r="A1344">
        <v>120</v>
      </c>
      <c r="B1344">
        <v>8</v>
      </c>
      <c r="C1344" s="205">
        <v>0.2</v>
      </c>
      <c r="D1344">
        <v>16</v>
      </c>
      <c r="E1344" s="210">
        <v>0.03</v>
      </c>
      <c r="F1344">
        <v>304</v>
      </c>
      <c r="G1344" s="314">
        <v>148</v>
      </c>
      <c r="H1344" s="436">
        <v>3.58</v>
      </c>
    </row>
    <row r="1345" spans="1:8" x14ac:dyDescent="0.25">
      <c r="A1345">
        <v>976</v>
      </c>
      <c r="B1345">
        <v>11</v>
      </c>
      <c r="C1345" s="205">
        <v>0.35</v>
      </c>
      <c r="D1345">
        <v>8</v>
      </c>
      <c r="E1345" s="210">
        <v>0.02</v>
      </c>
      <c r="F1345">
        <v>246</v>
      </c>
      <c r="G1345" s="314">
        <v>175</v>
      </c>
      <c r="H1345" s="436">
        <v>3.58</v>
      </c>
    </row>
    <row r="1346" spans="1:8" x14ac:dyDescent="0.25">
      <c r="A1346">
        <v>301</v>
      </c>
      <c r="B1346">
        <v>9</v>
      </c>
      <c r="C1346" s="205">
        <v>0.15</v>
      </c>
      <c r="D1346">
        <v>7</v>
      </c>
      <c r="E1346" s="210">
        <v>0.02</v>
      </c>
      <c r="F1346">
        <v>271</v>
      </c>
      <c r="G1346" s="314">
        <v>189</v>
      </c>
      <c r="H1346" s="436">
        <v>3.57</v>
      </c>
    </row>
    <row r="1347" spans="1:8" x14ac:dyDescent="0.25">
      <c r="A1347">
        <v>1635</v>
      </c>
      <c r="B1347">
        <v>14</v>
      </c>
      <c r="C1347" s="205">
        <v>0.2</v>
      </c>
      <c r="D1347">
        <v>17</v>
      </c>
      <c r="E1347" s="210">
        <v>0.03</v>
      </c>
      <c r="F1347">
        <v>225</v>
      </c>
      <c r="G1347" s="314">
        <v>122</v>
      </c>
      <c r="H1347" s="436">
        <v>3.57</v>
      </c>
    </row>
    <row r="1348" spans="1:8" x14ac:dyDescent="0.25">
      <c r="A1348">
        <v>1121</v>
      </c>
      <c r="B1348">
        <v>12</v>
      </c>
      <c r="C1348" s="205">
        <v>0.2</v>
      </c>
      <c r="D1348">
        <v>14</v>
      </c>
      <c r="E1348" s="210">
        <v>2.5000000000000001E-2</v>
      </c>
      <c r="F1348">
        <v>248</v>
      </c>
      <c r="G1348" s="314">
        <v>147</v>
      </c>
      <c r="H1348" s="436">
        <v>3.54</v>
      </c>
    </row>
    <row r="1349" spans="1:8" x14ac:dyDescent="0.25">
      <c r="A1349">
        <v>102</v>
      </c>
      <c r="B1349">
        <v>8</v>
      </c>
      <c r="C1349" s="205">
        <v>0.2</v>
      </c>
      <c r="D1349">
        <v>10</v>
      </c>
      <c r="E1349" s="210">
        <v>0.03</v>
      </c>
      <c r="F1349">
        <v>304</v>
      </c>
      <c r="G1349" s="314">
        <v>182</v>
      </c>
      <c r="H1349" s="436">
        <v>3.51</v>
      </c>
    </row>
    <row r="1350" spans="1:8" x14ac:dyDescent="0.25">
      <c r="A1350">
        <v>1379</v>
      </c>
      <c r="B1350">
        <v>13</v>
      </c>
      <c r="C1350" s="205">
        <v>0.2</v>
      </c>
      <c r="D1350">
        <v>16</v>
      </c>
      <c r="E1350" s="210">
        <v>2.5000000000000001E-2</v>
      </c>
      <c r="F1350">
        <v>234</v>
      </c>
      <c r="G1350" s="314">
        <v>138</v>
      </c>
      <c r="H1350" s="436">
        <v>3.51</v>
      </c>
    </row>
    <row r="1351" spans="1:8" x14ac:dyDescent="0.25">
      <c r="A1351">
        <v>2419</v>
      </c>
      <c r="B1351">
        <v>17</v>
      </c>
      <c r="C1351" s="205">
        <v>0.25</v>
      </c>
      <c r="D1351">
        <v>13</v>
      </c>
      <c r="E1351" s="210">
        <v>0.02</v>
      </c>
      <c r="F1351">
        <v>201</v>
      </c>
      <c r="G1351" s="314">
        <v>137</v>
      </c>
      <c r="H1351" s="436">
        <v>3.5</v>
      </c>
    </row>
    <row r="1352" spans="1:8" x14ac:dyDescent="0.25">
      <c r="A1352">
        <v>2397</v>
      </c>
      <c r="B1352">
        <v>17</v>
      </c>
      <c r="C1352" s="205">
        <v>0.25</v>
      </c>
      <c r="D1352">
        <v>5</v>
      </c>
      <c r="E1352" s="210">
        <v>0.03</v>
      </c>
      <c r="F1352">
        <v>201</v>
      </c>
      <c r="G1352" s="314">
        <v>152</v>
      </c>
      <c r="H1352" s="436">
        <v>3.49</v>
      </c>
    </row>
    <row r="1353" spans="1:8" x14ac:dyDescent="0.25">
      <c r="A1353">
        <v>1175</v>
      </c>
      <c r="B1353">
        <v>12</v>
      </c>
      <c r="C1353" s="205">
        <v>0.25</v>
      </c>
      <c r="D1353">
        <v>18</v>
      </c>
      <c r="E1353" s="210">
        <v>2.5000000000000001E-2</v>
      </c>
      <c r="F1353">
        <v>229</v>
      </c>
      <c r="G1353" s="314">
        <v>135</v>
      </c>
      <c r="H1353" s="436">
        <v>3.47</v>
      </c>
    </row>
    <row r="1354" spans="1:8" x14ac:dyDescent="0.25">
      <c r="A1354">
        <v>1622</v>
      </c>
      <c r="B1354">
        <v>14</v>
      </c>
      <c r="C1354" s="205">
        <v>0.2</v>
      </c>
      <c r="D1354">
        <v>13</v>
      </c>
      <c r="E1354" s="210">
        <v>2.5000000000000001E-2</v>
      </c>
      <c r="F1354">
        <v>225</v>
      </c>
      <c r="G1354" s="314">
        <v>144</v>
      </c>
      <c r="H1354" s="436">
        <v>3.47</v>
      </c>
    </row>
    <row r="1355" spans="1:8" x14ac:dyDescent="0.25">
      <c r="A1355">
        <v>2138</v>
      </c>
      <c r="B1355">
        <v>16</v>
      </c>
      <c r="C1355" s="205">
        <v>0.2</v>
      </c>
      <c r="D1355">
        <v>17</v>
      </c>
      <c r="E1355" s="210">
        <v>2.5000000000000001E-2</v>
      </c>
      <c r="F1355">
        <v>212</v>
      </c>
      <c r="G1355" s="314">
        <v>123</v>
      </c>
      <c r="H1355" s="436">
        <v>3.46</v>
      </c>
    </row>
    <row r="1356" spans="1:8" x14ac:dyDescent="0.25">
      <c r="A1356">
        <v>2673</v>
      </c>
      <c r="B1356">
        <v>18</v>
      </c>
      <c r="C1356" s="205">
        <v>0.25</v>
      </c>
      <c r="D1356">
        <v>13</v>
      </c>
      <c r="E1356" s="210">
        <v>0.03</v>
      </c>
      <c r="F1356">
        <v>195</v>
      </c>
      <c r="G1356" s="314">
        <v>120</v>
      </c>
      <c r="H1356" s="436">
        <v>3.46</v>
      </c>
    </row>
    <row r="1357" spans="1:8" x14ac:dyDescent="0.25">
      <c r="A1357">
        <v>1947</v>
      </c>
      <c r="B1357">
        <v>15</v>
      </c>
      <c r="C1357" s="205">
        <v>0.3</v>
      </c>
      <c r="D1357">
        <v>9</v>
      </c>
      <c r="E1357" s="210">
        <v>0.03</v>
      </c>
      <c r="F1357">
        <v>219</v>
      </c>
      <c r="G1357" s="314">
        <v>140</v>
      </c>
      <c r="H1357" s="436">
        <v>3.45</v>
      </c>
    </row>
    <row r="1358" spans="1:8" x14ac:dyDescent="0.25">
      <c r="A1358">
        <v>1667</v>
      </c>
      <c r="B1358">
        <v>14</v>
      </c>
      <c r="C1358" s="205">
        <v>0.25</v>
      </c>
      <c r="D1358">
        <v>14</v>
      </c>
      <c r="E1358" s="210">
        <v>2.5000000000000001E-2</v>
      </c>
      <c r="F1358">
        <v>212</v>
      </c>
      <c r="G1358" s="314">
        <v>138</v>
      </c>
      <c r="H1358" s="436">
        <v>3.44</v>
      </c>
    </row>
    <row r="1359" spans="1:8" x14ac:dyDescent="0.25">
      <c r="A1359">
        <v>2474</v>
      </c>
      <c r="B1359">
        <v>17</v>
      </c>
      <c r="C1359" s="205">
        <v>0.3</v>
      </c>
      <c r="D1359">
        <v>17</v>
      </c>
      <c r="E1359" s="210">
        <v>2.5000000000000001E-2</v>
      </c>
      <c r="F1359">
        <v>203</v>
      </c>
      <c r="G1359" s="314">
        <v>120</v>
      </c>
      <c r="H1359" s="436">
        <v>3.44</v>
      </c>
    </row>
    <row r="1360" spans="1:8" x14ac:dyDescent="0.25">
      <c r="A1360">
        <v>938</v>
      </c>
      <c r="B1360">
        <v>11</v>
      </c>
      <c r="C1360" s="205">
        <v>0.3</v>
      </c>
      <c r="D1360">
        <v>9</v>
      </c>
      <c r="E1360" s="210">
        <v>2.5000000000000001E-2</v>
      </c>
      <c r="F1360">
        <v>246</v>
      </c>
      <c r="G1360" s="314">
        <v>165</v>
      </c>
      <c r="H1360" s="436">
        <v>3.43</v>
      </c>
    </row>
    <row r="1361" spans="1:8" x14ac:dyDescent="0.25">
      <c r="A1361">
        <v>823</v>
      </c>
      <c r="B1361">
        <v>11</v>
      </c>
      <c r="C1361" s="205">
        <v>0.15</v>
      </c>
      <c r="D1361">
        <v>13</v>
      </c>
      <c r="E1361" s="210">
        <v>0.02</v>
      </c>
      <c r="F1361">
        <v>240</v>
      </c>
      <c r="G1361" s="314">
        <v>155</v>
      </c>
      <c r="H1361" s="436">
        <v>3.42</v>
      </c>
    </row>
    <row r="1362" spans="1:8" x14ac:dyDescent="0.25">
      <c r="A1362">
        <v>2720</v>
      </c>
      <c r="B1362">
        <v>18</v>
      </c>
      <c r="C1362" s="205">
        <v>0.3</v>
      </c>
      <c r="D1362">
        <v>15</v>
      </c>
      <c r="E1362" s="210">
        <v>2.5000000000000001E-2</v>
      </c>
      <c r="F1362">
        <v>201</v>
      </c>
      <c r="G1362" s="314">
        <v>120</v>
      </c>
      <c r="H1362" s="436">
        <v>3.41</v>
      </c>
    </row>
    <row r="1363" spans="1:8" x14ac:dyDescent="0.25">
      <c r="A1363">
        <v>2180</v>
      </c>
      <c r="B1363">
        <v>16</v>
      </c>
      <c r="C1363" s="205">
        <v>0.25</v>
      </c>
      <c r="D1363">
        <v>17</v>
      </c>
      <c r="E1363" s="210">
        <v>2.5000000000000001E-2</v>
      </c>
      <c r="F1363">
        <v>205</v>
      </c>
      <c r="G1363" s="314">
        <v>129</v>
      </c>
      <c r="H1363" s="436">
        <v>3.4</v>
      </c>
    </row>
    <row r="1364" spans="1:8" x14ac:dyDescent="0.25">
      <c r="A1364">
        <v>2355</v>
      </c>
      <c r="B1364">
        <v>17</v>
      </c>
      <c r="C1364" s="205">
        <v>0.2</v>
      </c>
      <c r="D1364">
        <v>5</v>
      </c>
      <c r="E1364" s="210">
        <v>0.03</v>
      </c>
      <c r="F1364">
        <v>209</v>
      </c>
      <c r="G1364" s="314">
        <v>155</v>
      </c>
      <c r="H1364" s="436">
        <v>3.39</v>
      </c>
    </row>
    <row r="1365" spans="1:8" x14ac:dyDescent="0.25">
      <c r="A1365">
        <v>2738</v>
      </c>
      <c r="B1365">
        <v>18</v>
      </c>
      <c r="C1365" s="205">
        <v>0.35</v>
      </c>
      <c r="D1365">
        <v>7</v>
      </c>
      <c r="E1365" s="210">
        <v>2.5000000000000001E-2</v>
      </c>
      <c r="F1365">
        <v>202</v>
      </c>
      <c r="G1365" s="314">
        <v>147</v>
      </c>
      <c r="H1365" s="436">
        <v>3.39</v>
      </c>
    </row>
    <row r="1366" spans="1:8" x14ac:dyDescent="0.25">
      <c r="A1366">
        <v>1987</v>
      </c>
      <c r="B1366">
        <v>15</v>
      </c>
      <c r="C1366" s="205">
        <v>0.35</v>
      </c>
      <c r="D1366">
        <v>9</v>
      </c>
      <c r="E1366" s="210">
        <v>0.02</v>
      </c>
      <c r="F1366">
        <v>216</v>
      </c>
      <c r="G1366" s="314">
        <v>153</v>
      </c>
      <c r="H1366" s="436">
        <v>3.37</v>
      </c>
    </row>
    <row r="1367" spans="1:8" x14ac:dyDescent="0.25">
      <c r="A1367">
        <v>1201</v>
      </c>
      <c r="B1367">
        <v>12</v>
      </c>
      <c r="C1367" s="205">
        <v>0.3</v>
      </c>
      <c r="D1367">
        <v>13</v>
      </c>
      <c r="E1367" s="210">
        <v>0.02</v>
      </c>
      <c r="F1367">
        <v>235</v>
      </c>
      <c r="G1367" s="314">
        <v>156</v>
      </c>
      <c r="H1367" s="436">
        <v>3.36</v>
      </c>
    </row>
    <row r="1368" spans="1:8" x14ac:dyDescent="0.25">
      <c r="A1368">
        <v>1589</v>
      </c>
      <c r="B1368">
        <v>14</v>
      </c>
      <c r="C1368" s="205">
        <v>0.15</v>
      </c>
      <c r="D1368">
        <v>16</v>
      </c>
      <c r="E1368" s="210">
        <v>2.5000000000000001E-2</v>
      </c>
      <c r="F1368">
        <v>213</v>
      </c>
      <c r="G1368" s="314">
        <v>131</v>
      </c>
      <c r="H1368" s="436">
        <v>3.35</v>
      </c>
    </row>
    <row r="1369" spans="1:8" x14ac:dyDescent="0.25">
      <c r="A1369">
        <v>1590</v>
      </c>
      <c r="B1369">
        <v>14</v>
      </c>
      <c r="C1369" s="205">
        <v>0.15</v>
      </c>
      <c r="D1369">
        <v>16</v>
      </c>
      <c r="E1369" s="210">
        <v>0.03</v>
      </c>
      <c r="F1369">
        <v>213</v>
      </c>
      <c r="G1369" s="314">
        <v>121</v>
      </c>
      <c r="H1369" s="436">
        <v>3.35</v>
      </c>
    </row>
    <row r="1370" spans="1:8" x14ac:dyDescent="0.25">
      <c r="A1370">
        <v>1713</v>
      </c>
      <c r="B1370">
        <v>14</v>
      </c>
      <c r="C1370" s="205">
        <v>0.3</v>
      </c>
      <c r="D1370">
        <v>15</v>
      </c>
      <c r="E1370" s="210">
        <v>0.03</v>
      </c>
      <c r="F1370">
        <v>218</v>
      </c>
      <c r="G1370" s="314">
        <v>125</v>
      </c>
      <c r="H1370" s="436">
        <v>3.33</v>
      </c>
    </row>
    <row r="1371" spans="1:8" x14ac:dyDescent="0.25">
      <c r="A1371">
        <v>1989</v>
      </c>
      <c r="B1371">
        <v>15</v>
      </c>
      <c r="C1371" s="205">
        <v>0.35</v>
      </c>
      <c r="D1371">
        <v>9</v>
      </c>
      <c r="E1371" s="210">
        <v>0.03</v>
      </c>
      <c r="F1371">
        <v>216</v>
      </c>
      <c r="G1371" s="314">
        <v>141</v>
      </c>
      <c r="H1371" s="436">
        <v>3.33</v>
      </c>
    </row>
    <row r="1372" spans="1:8" x14ac:dyDescent="0.25">
      <c r="A1372">
        <v>2255</v>
      </c>
      <c r="B1372">
        <v>16</v>
      </c>
      <c r="C1372" s="205">
        <v>0.35</v>
      </c>
      <c r="D1372">
        <v>14</v>
      </c>
      <c r="E1372" s="210">
        <v>2.5000000000000001E-2</v>
      </c>
      <c r="F1372">
        <v>203</v>
      </c>
      <c r="G1372" s="314">
        <v>127</v>
      </c>
      <c r="H1372" s="436">
        <v>3.33</v>
      </c>
    </row>
    <row r="1373" spans="1:8" x14ac:dyDescent="0.25">
      <c r="A1373">
        <v>1056</v>
      </c>
      <c r="B1373">
        <v>12</v>
      </c>
      <c r="C1373" s="205">
        <v>0.15</v>
      </c>
      <c r="D1373">
        <v>6</v>
      </c>
      <c r="E1373" s="210">
        <v>0.03</v>
      </c>
      <c r="F1373">
        <v>230</v>
      </c>
      <c r="G1373" s="314">
        <v>158</v>
      </c>
      <c r="H1373" s="436">
        <v>3.31</v>
      </c>
    </row>
    <row r="1374" spans="1:8" x14ac:dyDescent="0.25">
      <c r="A1374">
        <v>2646</v>
      </c>
      <c r="B1374">
        <v>18</v>
      </c>
      <c r="C1374" s="205">
        <v>0.2</v>
      </c>
      <c r="D1374">
        <v>18</v>
      </c>
      <c r="E1374" s="210">
        <v>0.03</v>
      </c>
      <c r="F1374">
        <v>203</v>
      </c>
      <c r="G1374" s="314">
        <v>106</v>
      </c>
      <c r="H1374" s="436">
        <v>3.31</v>
      </c>
    </row>
    <row r="1375" spans="1:8" x14ac:dyDescent="0.25">
      <c r="A1375">
        <v>884</v>
      </c>
      <c r="B1375">
        <v>11</v>
      </c>
      <c r="C1375" s="205">
        <v>0.25</v>
      </c>
      <c r="D1375">
        <v>5</v>
      </c>
      <c r="E1375" s="210">
        <v>2.5000000000000001E-2</v>
      </c>
      <c r="F1375">
        <v>242</v>
      </c>
      <c r="G1375" s="314">
        <v>180</v>
      </c>
      <c r="H1375" s="436">
        <v>3.3</v>
      </c>
    </row>
    <row r="1376" spans="1:8" x14ac:dyDescent="0.25">
      <c r="A1376">
        <v>101</v>
      </c>
      <c r="B1376">
        <v>8</v>
      </c>
      <c r="C1376" s="205">
        <v>0.2</v>
      </c>
      <c r="D1376">
        <v>10</v>
      </c>
      <c r="E1376" s="210">
        <v>2.5000000000000001E-2</v>
      </c>
      <c r="F1376">
        <v>304</v>
      </c>
      <c r="G1376" s="314">
        <v>191</v>
      </c>
      <c r="H1376" s="436">
        <v>3.29</v>
      </c>
    </row>
    <row r="1377" spans="1:8" x14ac:dyDescent="0.25">
      <c r="A1377">
        <v>183</v>
      </c>
      <c r="B1377">
        <v>8</v>
      </c>
      <c r="C1377" s="205">
        <v>0.3</v>
      </c>
      <c r="D1377">
        <v>9</v>
      </c>
      <c r="E1377" s="210">
        <v>0.03</v>
      </c>
      <c r="F1377">
        <v>305</v>
      </c>
      <c r="G1377" s="314">
        <v>189</v>
      </c>
      <c r="H1377" s="436">
        <v>3.29</v>
      </c>
    </row>
    <row r="1378" spans="1:8" x14ac:dyDescent="0.25">
      <c r="A1378">
        <v>421</v>
      </c>
      <c r="B1378">
        <v>9</v>
      </c>
      <c r="C1378" s="205">
        <v>0.3</v>
      </c>
      <c r="D1378">
        <v>5</v>
      </c>
      <c r="E1378" s="210">
        <v>0.02</v>
      </c>
      <c r="F1378">
        <v>285</v>
      </c>
      <c r="G1378" s="314">
        <v>219</v>
      </c>
      <c r="H1378" s="436">
        <v>3.29</v>
      </c>
    </row>
    <row r="1379" spans="1:8" x14ac:dyDescent="0.25">
      <c r="A1379">
        <v>1053</v>
      </c>
      <c r="B1379">
        <v>12</v>
      </c>
      <c r="C1379" s="205">
        <v>0.15</v>
      </c>
      <c r="D1379">
        <v>5</v>
      </c>
      <c r="E1379" s="210">
        <v>0.03</v>
      </c>
      <c r="F1379">
        <v>230</v>
      </c>
      <c r="G1379" s="314">
        <v>166</v>
      </c>
      <c r="H1379" s="436">
        <v>3.28</v>
      </c>
    </row>
    <row r="1380" spans="1:8" x14ac:dyDescent="0.25">
      <c r="A1380">
        <v>298</v>
      </c>
      <c r="B1380">
        <v>9</v>
      </c>
      <c r="C1380" s="205">
        <v>0.15</v>
      </c>
      <c r="D1380">
        <v>6</v>
      </c>
      <c r="E1380" s="210">
        <v>0.02</v>
      </c>
      <c r="F1380">
        <v>271</v>
      </c>
      <c r="G1380" s="314">
        <v>193</v>
      </c>
      <c r="H1380" s="436">
        <v>3.24</v>
      </c>
    </row>
    <row r="1381" spans="1:8" x14ac:dyDescent="0.25">
      <c r="A1381">
        <v>1620</v>
      </c>
      <c r="B1381">
        <v>14</v>
      </c>
      <c r="C1381" s="205">
        <v>0.2</v>
      </c>
      <c r="D1381">
        <v>12</v>
      </c>
      <c r="E1381" s="210">
        <v>0.03</v>
      </c>
      <c r="F1381">
        <v>225</v>
      </c>
      <c r="G1381" s="314">
        <v>136</v>
      </c>
      <c r="H1381" s="436">
        <v>3.24</v>
      </c>
    </row>
    <row r="1382" spans="1:8" x14ac:dyDescent="0.25">
      <c r="A1382">
        <v>830</v>
      </c>
      <c r="B1382">
        <v>11</v>
      </c>
      <c r="C1382" s="205">
        <v>0.15</v>
      </c>
      <c r="D1382">
        <v>15</v>
      </c>
      <c r="E1382" s="210">
        <v>2.5000000000000001E-2</v>
      </c>
      <c r="F1382">
        <v>240</v>
      </c>
      <c r="G1382" s="314">
        <v>141</v>
      </c>
      <c r="H1382" s="436">
        <v>3.23</v>
      </c>
    </row>
    <row r="1383" spans="1:8" x14ac:dyDescent="0.25">
      <c r="A1383">
        <v>2167</v>
      </c>
      <c r="B1383">
        <v>16</v>
      </c>
      <c r="C1383" s="205">
        <v>0.25</v>
      </c>
      <c r="D1383">
        <v>13</v>
      </c>
      <c r="E1383" s="210">
        <v>0.02</v>
      </c>
      <c r="F1383">
        <v>205</v>
      </c>
      <c r="G1383" s="314">
        <v>144</v>
      </c>
      <c r="H1383" s="436">
        <v>3.23</v>
      </c>
    </row>
    <row r="1384" spans="1:8" x14ac:dyDescent="0.25">
      <c r="A1384">
        <v>1166</v>
      </c>
      <c r="B1384">
        <v>12</v>
      </c>
      <c r="C1384" s="205">
        <v>0.25</v>
      </c>
      <c r="D1384">
        <v>15</v>
      </c>
      <c r="E1384" s="210">
        <v>2.5000000000000001E-2</v>
      </c>
      <c r="F1384">
        <v>229</v>
      </c>
      <c r="G1384" s="314">
        <v>140</v>
      </c>
      <c r="H1384" s="436">
        <v>3.21</v>
      </c>
    </row>
    <row r="1385" spans="1:8" x14ac:dyDescent="0.25">
      <c r="A1385">
        <v>1592</v>
      </c>
      <c r="B1385">
        <v>14</v>
      </c>
      <c r="C1385" s="205">
        <v>0.15</v>
      </c>
      <c r="D1385">
        <v>17</v>
      </c>
      <c r="E1385" s="210">
        <v>2.5000000000000001E-2</v>
      </c>
      <c r="F1385">
        <v>213</v>
      </c>
      <c r="G1385" s="314">
        <v>129</v>
      </c>
      <c r="H1385" s="436">
        <v>3.21</v>
      </c>
    </row>
    <row r="1386" spans="1:8" x14ac:dyDescent="0.25">
      <c r="A1386">
        <v>1243</v>
      </c>
      <c r="B1386">
        <v>12</v>
      </c>
      <c r="C1386" s="205">
        <v>0.35</v>
      </c>
      <c r="D1386">
        <v>13</v>
      </c>
      <c r="E1386" s="210">
        <v>0.02</v>
      </c>
      <c r="F1386">
        <v>240</v>
      </c>
      <c r="G1386" s="314">
        <v>160</v>
      </c>
      <c r="H1386" s="436">
        <v>3.19</v>
      </c>
    </row>
    <row r="1387" spans="1:8" x14ac:dyDescent="0.25">
      <c r="A1387">
        <v>2258</v>
      </c>
      <c r="B1387">
        <v>16</v>
      </c>
      <c r="C1387" s="205">
        <v>0.35</v>
      </c>
      <c r="D1387">
        <v>15</v>
      </c>
      <c r="E1387" s="210">
        <v>2.5000000000000001E-2</v>
      </c>
      <c r="F1387">
        <v>203</v>
      </c>
      <c r="G1387" s="314">
        <v>125</v>
      </c>
      <c r="H1387" s="436">
        <v>3.19</v>
      </c>
    </row>
    <row r="1388" spans="1:8" x14ac:dyDescent="0.25">
      <c r="A1388">
        <v>2423</v>
      </c>
      <c r="B1388">
        <v>17</v>
      </c>
      <c r="C1388" s="205">
        <v>0.25</v>
      </c>
      <c r="D1388">
        <v>14</v>
      </c>
      <c r="E1388" s="210">
        <v>2.5000000000000001E-2</v>
      </c>
      <c r="F1388">
        <v>201</v>
      </c>
      <c r="G1388" s="314">
        <v>130</v>
      </c>
      <c r="H1388" s="436">
        <v>3.19</v>
      </c>
    </row>
    <row r="1389" spans="1:8" x14ac:dyDescent="0.25">
      <c r="A1389">
        <v>888</v>
      </c>
      <c r="B1389">
        <v>11</v>
      </c>
      <c r="C1389" s="205">
        <v>0.25</v>
      </c>
      <c r="D1389">
        <v>6</v>
      </c>
      <c r="E1389" s="210">
        <v>0.03</v>
      </c>
      <c r="F1389">
        <v>242</v>
      </c>
      <c r="G1389" s="314">
        <v>174</v>
      </c>
      <c r="H1389" s="436">
        <v>3.17</v>
      </c>
    </row>
    <row r="1390" spans="1:8" x14ac:dyDescent="0.25">
      <c r="A1390">
        <v>1916</v>
      </c>
      <c r="B1390">
        <v>15</v>
      </c>
      <c r="C1390" s="205">
        <v>0.25</v>
      </c>
      <c r="D1390">
        <v>13</v>
      </c>
      <c r="E1390" s="210">
        <v>2.5000000000000001E-2</v>
      </c>
      <c r="F1390">
        <v>210</v>
      </c>
      <c r="G1390" s="314">
        <v>137</v>
      </c>
      <c r="H1390" s="436">
        <v>3.17</v>
      </c>
    </row>
    <row r="1391" spans="1:8" x14ac:dyDescent="0.25">
      <c r="A1391">
        <v>429</v>
      </c>
      <c r="B1391">
        <v>9</v>
      </c>
      <c r="C1391" s="205">
        <v>0.3</v>
      </c>
      <c r="D1391">
        <v>7</v>
      </c>
      <c r="E1391" s="210">
        <v>0.03</v>
      </c>
      <c r="F1391">
        <v>285</v>
      </c>
      <c r="G1391" s="314">
        <v>201</v>
      </c>
      <c r="H1391" s="436">
        <v>3.16</v>
      </c>
    </row>
    <row r="1392" spans="1:8" x14ac:dyDescent="0.25">
      <c r="A1392">
        <v>562</v>
      </c>
      <c r="B1392">
        <v>10</v>
      </c>
      <c r="C1392" s="205">
        <v>0.15</v>
      </c>
      <c r="D1392">
        <v>10</v>
      </c>
      <c r="E1392" s="210">
        <v>0.02</v>
      </c>
      <c r="F1392">
        <v>253</v>
      </c>
      <c r="G1392" s="314">
        <v>173</v>
      </c>
      <c r="H1392" s="436">
        <v>3.16</v>
      </c>
    </row>
    <row r="1393" spans="1:8" x14ac:dyDescent="0.25">
      <c r="A1393">
        <v>1085</v>
      </c>
      <c r="B1393">
        <v>12</v>
      </c>
      <c r="C1393" s="205">
        <v>0.15</v>
      </c>
      <c r="D1393">
        <v>16</v>
      </c>
      <c r="E1393" s="210">
        <v>2.5000000000000001E-2</v>
      </c>
      <c r="F1393">
        <v>230</v>
      </c>
      <c r="G1393" s="314">
        <v>135</v>
      </c>
      <c r="H1393" s="436">
        <v>3.16</v>
      </c>
    </row>
    <row r="1394" spans="1:8" x14ac:dyDescent="0.25">
      <c r="A1394">
        <v>109</v>
      </c>
      <c r="B1394">
        <v>8</v>
      </c>
      <c r="C1394" s="205">
        <v>0.2</v>
      </c>
      <c r="D1394">
        <v>13</v>
      </c>
      <c r="E1394" s="210">
        <v>0.02</v>
      </c>
      <c r="F1394">
        <v>304</v>
      </c>
      <c r="G1394" s="314">
        <v>184</v>
      </c>
      <c r="H1394" s="436">
        <v>3.15</v>
      </c>
    </row>
    <row r="1395" spans="1:8" x14ac:dyDescent="0.25">
      <c r="A1395">
        <v>1362</v>
      </c>
      <c r="B1395">
        <v>13</v>
      </c>
      <c r="C1395" s="205">
        <v>0.2</v>
      </c>
      <c r="D1395">
        <v>10</v>
      </c>
      <c r="E1395" s="210">
        <v>0.03</v>
      </c>
      <c r="F1395">
        <v>234</v>
      </c>
      <c r="G1395" s="314">
        <v>145</v>
      </c>
      <c r="H1395" s="436">
        <v>3.14</v>
      </c>
    </row>
    <row r="1396" spans="1:8" x14ac:dyDescent="0.25">
      <c r="A1396">
        <v>800</v>
      </c>
      <c r="B1396">
        <v>11</v>
      </c>
      <c r="C1396" s="205">
        <v>0.15</v>
      </c>
      <c r="D1396">
        <v>5</v>
      </c>
      <c r="E1396" s="210">
        <v>2.5000000000000001E-2</v>
      </c>
      <c r="F1396">
        <v>240</v>
      </c>
      <c r="G1396" s="314">
        <v>175</v>
      </c>
      <c r="H1396" s="436">
        <v>3.13</v>
      </c>
    </row>
    <row r="1397" spans="1:8" x14ac:dyDescent="0.25">
      <c r="A1397">
        <v>1360</v>
      </c>
      <c r="B1397">
        <v>13</v>
      </c>
      <c r="C1397" s="205">
        <v>0.2</v>
      </c>
      <c r="D1397">
        <v>10</v>
      </c>
      <c r="E1397" s="210">
        <v>0.02</v>
      </c>
      <c r="F1397">
        <v>234</v>
      </c>
      <c r="G1397" s="314">
        <v>164</v>
      </c>
      <c r="H1397" s="436">
        <v>3.13</v>
      </c>
    </row>
    <row r="1398" spans="1:8" x14ac:dyDescent="0.25">
      <c r="A1398">
        <v>1076</v>
      </c>
      <c r="B1398">
        <v>12</v>
      </c>
      <c r="C1398" s="205">
        <v>0.15</v>
      </c>
      <c r="D1398">
        <v>13</v>
      </c>
      <c r="E1398" s="210">
        <v>2.5000000000000001E-2</v>
      </c>
      <c r="F1398">
        <v>230</v>
      </c>
      <c r="G1398" s="314">
        <v>146</v>
      </c>
      <c r="H1398" s="436">
        <v>3.12</v>
      </c>
    </row>
    <row r="1399" spans="1:8" x14ac:dyDescent="0.25">
      <c r="A1399">
        <v>841</v>
      </c>
      <c r="B1399">
        <v>11</v>
      </c>
      <c r="C1399" s="205">
        <v>0.2</v>
      </c>
      <c r="D1399">
        <v>5</v>
      </c>
      <c r="E1399" s="210">
        <v>0.02</v>
      </c>
      <c r="F1399">
        <v>256</v>
      </c>
      <c r="G1399" s="314">
        <v>188</v>
      </c>
      <c r="H1399" s="436">
        <v>3.11</v>
      </c>
    </row>
    <row r="1400" spans="1:8" x14ac:dyDescent="0.25">
      <c r="A1400">
        <v>939</v>
      </c>
      <c r="B1400">
        <v>11</v>
      </c>
      <c r="C1400" s="205">
        <v>0.3</v>
      </c>
      <c r="D1400">
        <v>9</v>
      </c>
      <c r="E1400" s="210">
        <v>0.03</v>
      </c>
      <c r="F1400">
        <v>246</v>
      </c>
      <c r="G1400" s="314">
        <v>160</v>
      </c>
      <c r="H1400" s="436">
        <v>3.09</v>
      </c>
    </row>
    <row r="1401" spans="1:8" x14ac:dyDescent="0.25">
      <c r="A1401">
        <v>887</v>
      </c>
      <c r="B1401">
        <v>11</v>
      </c>
      <c r="C1401" s="205">
        <v>0.25</v>
      </c>
      <c r="D1401">
        <v>6</v>
      </c>
      <c r="E1401" s="210">
        <v>2.5000000000000001E-2</v>
      </c>
      <c r="F1401">
        <v>242</v>
      </c>
      <c r="G1401" s="314">
        <v>175</v>
      </c>
      <c r="H1401" s="436">
        <v>3.08</v>
      </c>
    </row>
    <row r="1402" spans="1:8" x14ac:dyDescent="0.25">
      <c r="A1402">
        <v>977</v>
      </c>
      <c r="B1402">
        <v>11</v>
      </c>
      <c r="C1402" s="205">
        <v>0.35</v>
      </c>
      <c r="D1402">
        <v>8</v>
      </c>
      <c r="E1402" s="210">
        <v>2.5000000000000001E-2</v>
      </c>
      <c r="F1402">
        <v>246</v>
      </c>
      <c r="G1402" s="314">
        <v>165</v>
      </c>
      <c r="H1402" s="436">
        <v>3.08</v>
      </c>
    </row>
    <row r="1403" spans="1:8" x14ac:dyDescent="0.25">
      <c r="A1403">
        <v>1973</v>
      </c>
      <c r="B1403">
        <v>15</v>
      </c>
      <c r="C1403" s="205">
        <v>0.3</v>
      </c>
      <c r="D1403">
        <v>18</v>
      </c>
      <c r="E1403" s="210">
        <v>2.5000000000000001E-2</v>
      </c>
      <c r="F1403">
        <v>219</v>
      </c>
      <c r="G1403" s="314">
        <v>129</v>
      </c>
      <c r="H1403" s="436">
        <v>3.07</v>
      </c>
    </row>
    <row r="1404" spans="1:8" x14ac:dyDescent="0.25">
      <c r="A1404">
        <v>1696</v>
      </c>
      <c r="B1404">
        <v>14</v>
      </c>
      <c r="C1404" s="205">
        <v>0.3</v>
      </c>
      <c r="D1404">
        <v>10</v>
      </c>
      <c r="E1404" s="210">
        <v>0.02</v>
      </c>
      <c r="F1404">
        <v>218</v>
      </c>
      <c r="G1404" s="314">
        <v>155</v>
      </c>
      <c r="H1404" s="436">
        <v>3.06</v>
      </c>
    </row>
    <row r="1405" spans="1:8" x14ac:dyDescent="0.25">
      <c r="A1405">
        <v>569</v>
      </c>
      <c r="B1405">
        <v>10</v>
      </c>
      <c r="C1405" s="205">
        <v>0.15</v>
      </c>
      <c r="D1405">
        <v>12</v>
      </c>
      <c r="E1405" s="210">
        <v>2.5000000000000001E-2</v>
      </c>
      <c r="F1405">
        <v>253</v>
      </c>
      <c r="G1405" s="314">
        <v>159</v>
      </c>
      <c r="H1405" s="436">
        <v>3.05</v>
      </c>
    </row>
    <row r="1406" spans="1:8" x14ac:dyDescent="0.25">
      <c r="A1406">
        <v>1720</v>
      </c>
      <c r="B1406">
        <v>14</v>
      </c>
      <c r="C1406" s="205">
        <v>0.3</v>
      </c>
      <c r="D1406">
        <v>18</v>
      </c>
      <c r="E1406" s="210">
        <v>0.02</v>
      </c>
      <c r="F1406">
        <v>218</v>
      </c>
      <c r="G1406" s="314">
        <v>140</v>
      </c>
      <c r="H1406" s="436">
        <v>3.05</v>
      </c>
    </row>
    <row r="1407" spans="1:8" x14ac:dyDescent="0.25">
      <c r="A1407">
        <v>2448</v>
      </c>
      <c r="B1407">
        <v>17</v>
      </c>
      <c r="C1407" s="205">
        <v>0.3</v>
      </c>
      <c r="D1407">
        <v>8</v>
      </c>
      <c r="E1407" s="210">
        <v>0.03</v>
      </c>
      <c r="F1407">
        <v>203</v>
      </c>
      <c r="G1407" s="314">
        <v>138</v>
      </c>
      <c r="H1407" s="436">
        <v>3.05</v>
      </c>
    </row>
    <row r="1408" spans="1:8" x14ac:dyDescent="0.25">
      <c r="A1408">
        <v>1823</v>
      </c>
      <c r="B1408">
        <v>15</v>
      </c>
      <c r="C1408" s="205">
        <v>0.15</v>
      </c>
      <c r="D1408">
        <v>10</v>
      </c>
      <c r="E1408" s="210">
        <v>2.5000000000000001E-2</v>
      </c>
      <c r="F1408">
        <v>210</v>
      </c>
      <c r="G1408" s="314">
        <v>138</v>
      </c>
      <c r="H1408" s="436">
        <v>3.04</v>
      </c>
    </row>
    <row r="1409" spans="1:8" x14ac:dyDescent="0.25">
      <c r="A1409">
        <v>671</v>
      </c>
      <c r="B1409">
        <v>10</v>
      </c>
      <c r="C1409" s="205">
        <v>0.25</v>
      </c>
      <c r="D1409">
        <v>18</v>
      </c>
      <c r="E1409" s="210">
        <v>2.5000000000000001E-2</v>
      </c>
      <c r="F1409">
        <v>260</v>
      </c>
      <c r="G1409" s="314">
        <v>144</v>
      </c>
      <c r="H1409" s="436">
        <v>3.03</v>
      </c>
    </row>
    <row r="1410" spans="1:8" x14ac:dyDescent="0.25">
      <c r="A1410">
        <v>833</v>
      </c>
      <c r="B1410">
        <v>11</v>
      </c>
      <c r="C1410" s="205">
        <v>0.15</v>
      </c>
      <c r="D1410">
        <v>16</v>
      </c>
      <c r="E1410" s="210">
        <v>2.5000000000000001E-2</v>
      </c>
      <c r="F1410">
        <v>240</v>
      </c>
      <c r="G1410" s="314">
        <v>140</v>
      </c>
      <c r="H1410" s="436">
        <v>3.02</v>
      </c>
    </row>
    <row r="1411" spans="1:8" x14ac:dyDescent="0.25">
      <c r="A1411">
        <v>564</v>
      </c>
      <c r="B1411">
        <v>10</v>
      </c>
      <c r="C1411" s="205">
        <v>0.15</v>
      </c>
      <c r="D1411">
        <v>10</v>
      </c>
      <c r="E1411" s="210">
        <v>0.03</v>
      </c>
      <c r="F1411">
        <v>253</v>
      </c>
      <c r="G1411" s="314">
        <v>159</v>
      </c>
      <c r="H1411" s="436">
        <v>3.01</v>
      </c>
    </row>
    <row r="1412" spans="1:8" x14ac:dyDescent="0.25">
      <c r="A1412">
        <v>1153</v>
      </c>
      <c r="B1412">
        <v>12</v>
      </c>
      <c r="C1412" s="205">
        <v>0.25</v>
      </c>
      <c r="D1412">
        <v>11</v>
      </c>
      <c r="E1412" s="210">
        <v>0.02</v>
      </c>
      <c r="F1412">
        <v>229</v>
      </c>
      <c r="G1412" s="314">
        <v>161</v>
      </c>
      <c r="H1412" s="436">
        <v>2.99</v>
      </c>
    </row>
    <row r="1413" spans="1:8" x14ac:dyDescent="0.25">
      <c r="A1413">
        <v>1979</v>
      </c>
      <c r="B1413">
        <v>15</v>
      </c>
      <c r="C1413" s="205">
        <v>0.35</v>
      </c>
      <c r="D1413">
        <v>6</v>
      </c>
      <c r="E1413" s="210">
        <v>2.5000000000000001E-2</v>
      </c>
      <c r="F1413">
        <v>216</v>
      </c>
      <c r="G1413" s="314">
        <v>157</v>
      </c>
      <c r="H1413" s="436">
        <v>2.99</v>
      </c>
    </row>
    <row r="1414" spans="1:8" x14ac:dyDescent="0.25">
      <c r="A1414">
        <v>2385</v>
      </c>
      <c r="B1414">
        <v>17</v>
      </c>
      <c r="C1414" s="205">
        <v>0.2</v>
      </c>
      <c r="D1414">
        <v>15</v>
      </c>
      <c r="E1414" s="210">
        <v>0.03</v>
      </c>
      <c r="F1414">
        <v>209</v>
      </c>
      <c r="G1414" s="314">
        <v>116</v>
      </c>
      <c r="H1414" s="436">
        <v>2.99</v>
      </c>
    </row>
    <row r="1415" spans="1:8" x14ac:dyDescent="0.25">
      <c r="A1415">
        <v>2605</v>
      </c>
      <c r="B1415">
        <v>18</v>
      </c>
      <c r="C1415" s="205">
        <v>0.2</v>
      </c>
      <c r="D1415">
        <v>5</v>
      </c>
      <c r="E1415" s="210">
        <v>0.02</v>
      </c>
      <c r="F1415">
        <v>203</v>
      </c>
      <c r="G1415" s="314">
        <v>155</v>
      </c>
      <c r="H1415" s="436">
        <v>2.99</v>
      </c>
    </row>
    <row r="1416" spans="1:8" x14ac:dyDescent="0.25">
      <c r="A1416">
        <v>2678</v>
      </c>
      <c r="B1416">
        <v>18</v>
      </c>
      <c r="C1416" s="205">
        <v>0.25</v>
      </c>
      <c r="D1416">
        <v>15</v>
      </c>
      <c r="E1416" s="210">
        <v>2.5000000000000001E-2</v>
      </c>
      <c r="F1416">
        <v>195</v>
      </c>
      <c r="G1416" s="314">
        <v>123</v>
      </c>
      <c r="H1416" s="436">
        <v>2.99</v>
      </c>
    </row>
    <row r="1417" spans="1:8" x14ac:dyDescent="0.25">
      <c r="A1417">
        <v>231</v>
      </c>
      <c r="B1417">
        <v>8</v>
      </c>
      <c r="C1417" s="205">
        <v>0.35</v>
      </c>
      <c r="D1417">
        <v>11</v>
      </c>
      <c r="E1417" s="210">
        <v>0.03</v>
      </c>
      <c r="F1417">
        <v>302</v>
      </c>
      <c r="G1417" s="314">
        <v>177</v>
      </c>
      <c r="H1417" s="436">
        <v>2.98</v>
      </c>
    </row>
    <row r="1418" spans="1:8" x14ac:dyDescent="0.25">
      <c r="A1418">
        <v>374</v>
      </c>
      <c r="B1418">
        <v>9</v>
      </c>
      <c r="C1418" s="205">
        <v>0.2</v>
      </c>
      <c r="D1418">
        <v>17</v>
      </c>
      <c r="E1418" s="210">
        <v>2.5000000000000001E-2</v>
      </c>
      <c r="F1418">
        <v>282</v>
      </c>
      <c r="G1418" s="314">
        <v>153</v>
      </c>
      <c r="H1418" s="436">
        <v>2.98</v>
      </c>
    </row>
    <row r="1419" spans="1:8" x14ac:dyDescent="0.25">
      <c r="A1419">
        <v>613</v>
      </c>
      <c r="B1419">
        <v>10</v>
      </c>
      <c r="C1419" s="205">
        <v>0.2</v>
      </c>
      <c r="D1419">
        <v>13</v>
      </c>
      <c r="E1419" s="210">
        <v>0.02</v>
      </c>
      <c r="F1419">
        <v>265</v>
      </c>
      <c r="G1419" s="314">
        <v>168</v>
      </c>
      <c r="H1419" s="436">
        <v>2.98</v>
      </c>
    </row>
    <row r="1420" spans="1:8" x14ac:dyDescent="0.25">
      <c r="A1420">
        <v>2015</v>
      </c>
      <c r="B1420">
        <v>15</v>
      </c>
      <c r="C1420" s="205">
        <v>0.35</v>
      </c>
      <c r="D1420">
        <v>18</v>
      </c>
      <c r="E1420" s="210">
        <v>2.5000000000000001E-2</v>
      </c>
      <c r="F1420">
        <v>216</v>
      </c>
      <c r="G1420" s="314">
        <v>124</v>
      </c>
      <c r="H1420" s="436">
        <v>2.98</v>
      </c>
    </row>
    <row r="1421" spans="1:8" x14ac:dyDescent="0.25">
      <c r="A1421">
        <v>206</v>
      </c>
      <c r="B1421">
        <v>8</v>
      </c>
      <c r="C1421" s="205">
        <v>0.3</v>
      </c>
      <c r="D1421">
        <v>17</v>
      </c>
      <c r="E1421" s="210">
        <v>2.5000000000000001E-2</v>
      </c>
      <c r="F1421">
        <v>305</v>
      </c>
      <c r="G1421" s="314">
        <v>159</v>
      </c>
      <c r="H1421" s="436">
        <v>2.96</v>
      </c>
    </row>
    <row r="1422" spans="1:8" x14ac:dyDescent="0.25">
      <c r="A1422">
        <v>1435</v>
      </c>
      <c r="B1422">
        <v>13</v>
      </c>
      <c r="C1422" s="205">
        <v>0.3</v>
      </c>
      <c r="D1422">
        <v>7</v>
      </c>
      <c r="E1422" s="210">
        <v>0.02</v>
      </c>
      <c r="F1422">
        <v>229</v>
      </c>
      <c r="G1422" s="314">
        <v>165</v>
      </c>
      <c r="H1422" s="436">
        <v>2.96</v>
      </c>
    </row>
    <row r="1423" spans="1:8" x14ac:dyDescent="0.25">
      <c r="A1423">
        <v>2136</v>
      </c>
      <c r="B1423">
        <v>16</v>
      </c>
      <c r="C1423" s="205">
        <v>0.2</v>
      </c>
      <c r="D1423">
        <v>16</v>
      </c>
      <c r="E1423" s="210">
        <v>0.03</v>
      </c>
      <c r="F1423">
        <v>212</v>
      </c>
      <c r="G1423" s="314">
        <v>116</v>
      </c>
      <c r="H1423" s="436">
        <v>2.95</v>
      </c>
    </row>
    <row r="1424" spans="1:8" x14ac:dyDescent="0.25">
      <c r="A1424">
        <v>466</v>
      </c>
      <c r="B1424">
        <v>9</v>
      </c>
      <c r="C1424" s="205">
        <v>0.35</v>
      </c>
      <c r="D1424">
        <v>6</v>
      </c>
      <c r="E1424" s="210">
        <v>0.02</v>
      </c>
      <c r="F1424">
        <v>282</v>
      </c>
      <c r="G1424" s="314">
        <v>216</v>
      </c>
      <c r="H1424" s="436">
        <v>2.94</v>
      </c>
    </row>
    <row r="1425" spans="1:8" x14ac:dyDescent="0.25">
      <c r="A1425">
        <v>669</v>
      </c>
      <c r="B1425">
        <v>10</v>
      </c>
      <c r="C1425" s="205">
        <v>0.25</v>
      </c>
      <c r="D1425">
        <v>17</v>
      </c>
      <c r="E1425" s="210">
        <v>0.03</v>
      </c>
      <c r="F1425">
        <v>260</v>
      </c>
      <c r="G1425" s="314">
        <v>135</v>
      </c>
      <c r="H1425" s="436">
        <v>2.93</v>
      </c>
    </row>
    <row r="1426" spans="1:8" x14ac:dyDescent="0.25">
      <c r="A1426">
        <v>726</v>
      </c>
      <c r="B1426">
        <v>10</v>
      </c>
      <c r="C1426" s="205">
        <v>0.35</v>
      </c>
      <c r="D1426">
        <v>8</v>
      </c>
      <c r="E1426" s="210">
        <v>0.03</v>
      </c>
      <c r="F1426">
        <v>263</v>
      </c>
      <c r="G1426" s="314">
        <v>175</v>
      </c>
      <c r="H1426" s="436">
        <v>2.92</v>
      </c>
    </row>
    <row r="1427" spans="1:8" x14ac:dyDescent="0.25">
      <c r="A1427">
        <v>1668</v>
      </c>
      <c r="B1427">
        <v>14</v>
      </c>
      <c r="C1427" s="205">
        <v>0.25</v>
      </c>
      <c r="D1427">
        <v>14</v>
      </c>
      <c r="E1427" s="210">
        <v>0.03</v>
      </c>
      <c r="F1427">
        <v>212</v>
      </c>
      <c r="G1427" s="314">
        <v>129</v>
      </c>
      <c r="H1427" s="436">
        <v>2.92</v>
      </c>
    </row>
    <row r="1428" spans="1:8" x14ac:dyDescent="0.25">
      <c r="A1428">
        <v>1928</v>
      </c>
      <c r="B1428">
        <v>15</v>
      </c>
      <c r="C1428" s="205">
        <v>0.25</v>
      </c>
      <c r="D1428">
        <v>17</v>
      </c>
      <c r="E1428" s="210">
        <v>2.5000000000000001E-2</v>
      </c>
      <c r="F1428">
        <v>210</v>
      </c>
      <c r="G1428" s="314">
        <v>129</v>
      </c>
      <c r="H1428" s="436">
        <v>2.92</v>
      </c>
    </row>
    <row r="1429" spans="1:8" x14ac:dyDescent="0.25">
      <c r="A1429">
        <v>1892</v>
      </c>
      <c r="B1429">
        <v>15</v>
      </c>
      <c r="C1429" s="205">
        <v>0.25</v>
      </c>
      <c r="D1429">
        <v>5</v>
      </c>
      <c r="E1429" s="210">
        <v>2.5000000000000001E-2</v>
      </c>
      <c r="F1429">
        <v>210</v>
      </c>
      <c r="G1429" s="314">
        <v>161</v>
      </c>
      <c r="H1429" s="436">
        <v>2.91</v>
      </c>
    </row>
    <row r="1430" spans="1:8" x14ac:dyDescent="0.25">
      <c r="A1430">
        <v>2261</v>
      </c>
      <c r="B1430">
        <v>16</v>
      </c>
      <c r="C1430" s="205">
        <v>0.35</v>
      </c>
      <c r="D1430">
        <v>16</v>
      </c>
      <c r="E1430" s="210">
        <v>2.5000000000000001E-2</v>
      </c>
      <c r="F1430">
        <v>203</v>
      </c>
      <c r="G1430" s="314">
        <v>123</v>
      </c>
      <c r="H1430" s="436">
        <v>2.91</v>
      </c>
    </row>
    <row r="1431" spans="1:8" x14ac:dyDescent="0.25">
      <c r="A1431">
        <v>2758</v>
      </c>
      <c r="B1431">
        <v>18</v>
      </c>
      <c r="C1431" s="205">
        <v>0.35</v>
      </c>
      <c r="D1431">
        <v>14</v>
      </c>
      <c r="E1431" s="210">
        <v>0.02</v>
      </c>
      <c r="F1431">
        <v>202</v>
      </c>
      <c r="G1431" s="314">
        <v>139</v>
      </c>
      <c r="H1431" s="436">
        <v>2.9</v>
      </c>
    </row>
    <row r="1432" spans="1:8" x14ac:dyDescent="0.25">
      <c r="A1432">
        <v>95</v>
      </c>
      <c r="B1432">
        <v>8</v>
      </c>
      <c r="C1432" s="205">
        <v>0.2</v>
      </c>
      <c r="D1432">
        <v>8</v>
      </c>
      <c r="E1432" s="210">
        <v>2.5000000000000001E-2</v>
      </c>
      <c r="F1432">
        <v>304</v>
      </c>
      <c r="G1432" s="314">
        <v>203</v>
      </c>
      <c r="H1432" s="436">
        <v>2.89</v>
      </c>
    </row>
    <row r="1433" spans="1:8" x14ac:dyDescent="0.25">
      <c r="A1433">
        <v>924</v>
      </c>
      <c r="B1433">
        <v>11</v>
      </c>
      <c r="C1433" s="205">
        <v>0.25</v>
      </c>
      <c r="D1433">
        <v>18</v>
      </c>
      <c r="E1433" s="210">
        <v>0.03</v>
      </c>
      <c r="F1433">
        <v>242</v>
      </c>
      <c r="G1433" s="314">
        <v>123</v>
      </c>
      <c r="H1433" s="436">
        <v>2.89</v>
      </c>
    </row>
    <row r="1434" spans="1:8" x14ac:dyDescent="0.25">
      <c r="A1434">
        <v>2384</v>
      </c>
      <c r="B1434">
        <v>17</v>
      </c>
      <c r="C1434" s="205">
        <v>0.2</v>
      </c>
      <c r="D1434">
        <v>15</v>
      </c>
      <c r="E1434" s="210">
        <v>2.5000000000000001E-2</v>
      </c>
      <c r="F1434">
        <v>209</v>
      </c>
      <c r="G1434" s="314">
        <v>121</v>
      </c>
      <c r="H1434" s="436">
        <v>2.88</v>
      </c>
    </row>
    <row r="1435" spans="1:8" x14ac:dyDescent="0.25">
      <c r="A1435">
        <v>925</v>
      </c>
      <c r="B1435">
        <v>11</v>
      </c>
      <c r="C1435" s="205">
        <v>0.3</v>
      </c>
      <c r="D1435">
        <v>5</v>
      </c>
      <c r="E1435" s="210">
        <v>0.02</v>
      </c>
      <c r="F1435">
        <v>246</v>
      </c>
      <c r="G1435" s="314">
        <v>190</v>
      </c>
      <c r="H1435" s="436">
        <v>2.87</v>
      </c>
    </row>
    <row r="1436" spans="1:8" x14ac:dyDescent="0.25">
      <c r="A1436">
        <v>2106</v>
      </c>
      <c r="B1436">
        <v>16</v>
      </c>
      <c r="C1436" s="205">
        <v>0.2</v>
      </c>
      <c r="D1436">
        <v>6</v>
      </c>
      <c r="E1436" s="210">
        <v>0.03</v>
      </c>
      <c r="F1436">
        <v>212</v>
      </c>
      <c r="G1436" s="314">
        <v>146</v>
      </c>
      <c r="H1436" s="436">
        <v>2.87</v>
      </c>
    </row>
    <row r="1437" spans="1:8" x14ac:dyDescent="0.25">
      <c r="A1437">
        <v>563</v>
      </c>
      <c r="B1437">
        <v>10</v>
      </c>
      <c r="C1437" s="205">
        <v>0.15</v>
      </c>
      <c r="D1437">
        <v>10</v>
      </c>
      <c r="E1437" s="210">
        <v>2.5000000000000001E-2</v>
      </c>
      <c r="F1437">
        <v>253</v>
      </c>
      <c r="G1437" s="314">
        <v>168</v>
      </c>
      <c r="H1437" s="436">
        <v>2.86</v>
      </c>
    </row>
    <row r="1438" spans="1:8" x14ac:dyDescent="0.25">
      <c r="A1438">
        <v>1901</v>
      </c>
      <c r="B1438">
        <v>15</v>
      </c>
      <c r="C1438" s="205">
        <v>0.25</v>
      </c>
      <c r="D1438">
        <v>8</v>
      </c>
      <c r="E1438" s="210">
        <v>2.5000000000000001E-2</v>
      </c>
      <c r="F1438">
        <v>210</v>
      </c>
      <c r="G1438" s="314">
        <v>149</v>
      </c>
      <c r="H1438" s="436">
        <v>2.84</v>
      </c>
    </row>
    <row r="1439" spans="1:8" x14ac:dyDescent="0.25">
      <c r="A1439">
        <v>2078</v>
      </c>
      <c r="B1439">
        <v>16</v>
      </c>
      <c r="C1439" s="205">
        <v>0.15</v>
      </c>
      <c r="D1439">
        <v>11</v>
      </c>
      <c r="E1439" s="210">
        <v>2.5000000000000001E-2</v>
      </c>
      <c r="F1439">
        <v>209</v>
      </c>
      <c r="G1439" s="314">
        <v>135</v>
      </c>
      <c r="H1439" s="436">
        <v>2.84</v>
      </c>
    </row>
    <row r="1440" spans="1:8" x14ac:dyDescent="0.25">
      <c r="A1440">
        <v>1827</v>
      </c>
      <c r="B1440">
        <v>15</v>
      </c>
      <c r="C1440" s="205">
        <v>0.15</v>
      </c>
      <c r="D1440">
        <v>11</v>
      </c>
      <c r="E1440" s="210">
        <v>0.03</v>
      </c>
      <c r="F1440">
        <v>210</v>
      </c>
      <c r="G1440" s="314">
        <v>129</v>
      </c>
      <c r="H1440" s="436">
        <v>2.83</v>
      </c>
    </row>
    <row r="1441" spans="1:8" x14ac:dyDescent="0.25">
      <c r="A1441">
        <v>1942</v>
      </c>
      <c r="B1441">
        <v>15</v>
      </c>
      <c r="C1441" s="205">
        <v>0.3</v>
      </c>
      <c r="D1441">
        <v>8</v>
      </c>
      <c r="E1441" s="210">
        <v>0.02</v>
      </c>
      <c r="F1441">
        <v>219</v>
      </c>
      <c r="G1441" s="314">
        <v>158</v>
      </c>
      <c r="H1441" s="436">
        <v>2.83</v>
      </c>
    </row>
    <row r="1442" spans="1:8" x14ac:dyDescent="0.25">
      <c r="A1442">
        <v>1156</v>
      </c>
      <c r="B1442">
        <v>12</v>
      </c>
      <c r="C1442" s="205">
        <v>0.25</v>
      </c>
      <c r="D1442">
        <v>12</v>
      </c>
      <c r="E1442" s="210">
        <v>0.02</v>
      </c>
      <c r="F1442">
        <v>229</v>
      </c>
      <c r="G1442" s="314">
        <v>158</v>
      </c>
      <c r="H1442" s="436">
        <v>2.82</v>
      </c>
    </row>
    <row r="1443" spans="1:8" x14ac:dyDescent="0.25">
      <c r="A1443">
        <v>1943</v>
      </c>
      <c r="B1443">
        <v>15</v>
      </c>
      <c r="C1443" s="205">
        <v>0.3</v>
      </c>
      <c r="D1443">
        <v>8</v>
      </c>
      <c r="E1443" s="210">
        <v>2.5000000000000001E-2</v>
      </c>
      <c r="F1443">
        <v>219</v>
      </c>
      <c r="G1443" s="314">
        <v>151</v>
      </c>
      <c r="H1443" s="436">
        <v>2.82</v>
      </c>
    </row>
    <row r="1444" spans="1:8" x14ac:dyDescent="0.25">
      <c r="A1444">
        <v>882</v>
      </c>
      <c r="B1444">
        <v>11</v>
      </c>
      <c r="C1444" s="205">
        <v>0.2</v>
      </c>
      <c r="D1444">
        <v>18</v>
      </c>
      <c r="E1444" s="210">
        <v>0.03</v>
      </c>
      <c r="F1444">
        <v>256</v>
      </c>
      <c r="G1444" s="314">
        <v>127</v>
      </c>
      <c r="H1444" s="436">
        <v>2.81</v>
      </c>
    </row>
    <row r="1445" spans="1:8" x14ac:dyDescent="0.25">
      <c r="A1445">
        <v>680</v>
      </c>
      <c r="B1445">
        <v>10</v>
      </c>
      <c r="C1445" s="205">
        <v>0.3</v>
      </c>
      <c r="D1445">
        <v>7</v>
      </c>
      <c r="E1445" s="210">
        <v>2.5000000000000001E-2</v>
      </c>
      <c r="F1445">
        <v>267</v>
      </c>
      <c r="G1445" s="314">
        <v>188</v>
      </c>
      <c r="H1445" s="436">
        <v>2.8</v>
      </c>
    </row>
    <row r="1446" spans="1:8" x14ac:dyDescent="0.25">
      <c r="A1446">
        <v>959</v>
      </c>
      <c r="B1446">
        <v>11</v>
      </c>
      <c r="C1446" s="205">
        <v>0.3</v>
      </c>
      <c r="D1446">
        <v>16</v>
      </c>
      <c r="E1446" s="210">
        <v>2.5000000000000001E-2</v>
      </c>
      <c r="F1446">
        <v>246</v>
      </c>
      <c r="G1446" s="314">
        <v>142</v>
      </c>
      <c r="H1446" s="436">
        <v>2.78</v>
      </c>
    </row>
    <row r="1447" spans="1:8" x14ac:dyDescent="0.25">
      <c r="A1447">
        <v>1877</v>
      </c>
      <c r="B1447">
        <v>15</v>
      </c>
      <c r="C1447" s="205">
        <v>0.2</v>
      </c>
      <c r="D1447">
        <v>14</v>
      </c>
      <c r="E1447" s="210">
        <v>2.5000000000000001E-2</v>
      </c>
      <c r="F1447">
        <v>216</v>
      </c>
      <c r="G1447" s="314">
        <v>132</v>
      </c>
      <c r="H1447" s="436">
        <v>2.78</v>
      </c>
    </row>
    <row r="1448" spans="1:8" x14ac:dyDescent="0.25">
      <c r="A1448">
        <v>729</v>
      </c>
      <c r="B1448">
        <v>10</v>
      </c>
      <c r="C1448" s="205">
        <v>0.35</v>
      </c>
      <c r="D1448">
        <v>9</v>
      </c>
      <c r="E1448" s="210">
        <v>0.03</v>
      </c>
      <c r="F1448">
        <v>263</v>
      </c>
      <c r="G1448" s="314">
        <v>172</v>
      </c>
      <c r="H1448" s="436">
        <v>2.76</v>
      </c>
    </row>
    <row r="1449" spans="1:8" x14ac:dyDescent="0.25">
      <c r="A1449">
        <v>1731</v>
      </c>
      <c r="B1449">
        <v>14</v>
      </c>
      <c r="C1449" s="205">
        <v>0.35</v>
      </c>
      <c r="D1449">
        <v>7</v>
      </c>
      <c r="E1449" s="210">
        <v>0.03</v>
      </c>
      <c r="F1449">
        <v>225</v>
      </c>
      <c r="G1449" s="314">
        <v>153</v>
      </c>
      <c r="H1449" s="436">
        <v>2.76</v>
      </c>
    </row>
    <row r="1450" spans="1:8" x14ac:dyDescent="0.25">
      <c r="A1450">
        <v>1891</v>
      </c>
      <c r="B1450">
        <v>15</v>
      </c>
      <c r="C1450" s="205">
        <v>0.25</v>
      </c>
      <c r="D1450">
        <v>5</v>
      </c>
      <c r="E1450" s="210">
        <v>0.02</v>
      </c>
      <c r="F1450">
        <v>210</v>
      </c>
      <c r="G1450" s="314">
        <v>164</v>
      </c>
      <c r="H1450" s="436">
        <v>2.74</v>
      </c>
    </row>
    <row r="1451" spans="1:8" x14ac:dyDescent="0.25">
      <c r="A1451">
        <v>2133</v>
      </c>
      <c r="B1451">
        <v>16</v>
      </c>
      <c r="C1451" s="205">
        <v>0.2</v>
      </c>
      <c r="D1451">
        <v>15</v>
      </c>
      <c r="E1451" s="210">
        <v>0.03</v>
      </c>
      <c r="F1451">
        <v>212</v>
      </c>
      <c r="G1451" s="314">
        <v>118</v>
      </c>
      <c r="H1451" s="436">
        <v>2.74</v>
      </c>
    </row>
    <row r="1452" spans="1:8" x14ac:dyDescent="0.25">
      <c r="A1452">
        <v>632</v>
      </c>
      <c r="B1452">
        <v>10</v>
      </c>
      <c r="C1452" s="205">
        <v>0.25</v>
      </c>
      <c r="D1452">
        <v>5</v>
      </c>
      <c r="E1452" s="210">
        <v>2.5000000000000001E-2</v>
      </c>
      <c r="F1452">
        <v>260</v>
      </c>
      <c r="G1452" s="314">
        <v>191</v>
      </c>
      <c r="H1452" s="436">
        <v>2.72</v>
      </c>
    </row>
    <row r="1453" spans="1:8" x14ac:dyDescent="0.25">
      <c r="A1453">
        <v>1593</v>
      </c>
      <c r="B1453">
        <v>14</v>
      </c>
      <c r="C1453" s="205">
        <v>0.15</v>
      </c>
      <c r="D1453">
        <v>17</v>
      </c>
      <c r="E1453" s="210">
        <v>0.03</v>
      </c>
      <c r="F1453">
        <v>213</v>
      </c>
      <c r="G1453" s="314">
        <v>117</v>
      </c>
      <c r="H1453" s="436">
        <v>2.72</v>
      </c>
    </row>
    <row r="1454" spans="1:8" x14ac:dyDescent="0.25">
      <c r="A1454">
        <v>2369</v>
      </c>
      <c r="B1454">
        <v>17</v>
      </c>
      <c r="C1454" s="205">
        <v>0.2</v>
      </c>
      <c r="D1454">
        <v>10</v>
      </c>
      <c r="E1454" s="210">
        <v>2.5000000000000001E-2</v>
      </c>
      <c r="F1454">
        <v>209</v>
      </c>
      <c r="G1454" s="314">
        <v>135</v>
      </c>
      <c r="H1454" s="436">
        <v>2.72</v>
      </c>
    </row>
    <row r="1455" spans="1:8" x14ac:dyDescent="0.25">
      <c r="A1455">
        <v>339</v>
      </c>
      <c r="B1455">
        <v>9</v>
      </c>
      <c r="C1455" s="205">
        <v>0.2</v>
      </c>
      <c r="D1455">
        <v>5</v>
      </c>
      <c r="E1455" s="210">
        <v>0.03</v>
      </c>
      <c r="F1455">
        <v>282</v>
      </c>
      <c r="G1455" s="314">
        <v>206</v>
      </c>
      <c r="H1455" s="436">
        <v>2.71</v>
      </c>
    </row>
    <row r="1456" spans="1:8" x14ac:dyDescent="0.25">
      <c r="A1456">
        <v>2212</v>
      </c>
      <c r="B1456">
        <v>16</v>
      </c>
      <c r="C1456" s="205">
        <v>0.3</v>
      </c>
      <c r="D1456">
        <v>14</v>
      </c>
      <c r="E1456" s="210">
        <v>0.02</v>
      </c>
      <c r="F1456">
        <v>212</v>
      </c>
      <c r="G1456" s="314">
        <v>141</v>
      </c>
      <c r="H1456" s="436">
        <v>2.69</v>
      </c>
    </row>
    <row r="1457" spans="1:8" x14ac:dyDescent="0.25">
      <c r="A1457">
        <v>1871</v>
      </c>
      <c r="B1457">
        <v>15</v>
      </c>
      <c r="C1457" s="205">
        <v>0.2</v>
      </c>
      <c r="D1457">
        <v>12</v>
      </c>
      <c r="E1457" s="210">
        <v>2.5000000000000001E-2</v>
      </c>
      <c r="F1457">
        <v>216</v>
      </c>
      <c r="G1457" s="314">
        <v>138</v>
      </c>
      <c r="H1457" s="436">
        <v>2.68</v>
      </c>
    </row>
    <row r="1458" spans="1:8" x14ac:dyDescent="0.25">
      <c r="A1458">
        <v>1912</v>
      </c>
      <c r="B1458">
        <v>15</v>
      </c>
      <c r="C1458" s="205">
        <v>0.25</v>
      </c>
      <c r="D1458">
        <v>12</v>
      </c>
      <c r="E1458" s="210">
        <v>0.02</v>
      </c>
      <c r="F1458">
        <v>210</v>
      </c>
      <c r="G1458" s="314">
        <v>149</v>
      </c>
      <c r="H1458" s="436">
        <v>2.68</v>
      </c>
    </row>
    <row r="1459" spans="1:8" x14ac:dyDescent="0.25">
      <c r="A1459">
        <v>937</v>
      </c>
      <c r="B1459">
        <v>11</v>
      </c>
      <c r="C1459" s="205">
        <v>0.3</v>
      </c>
      <c r="D1459">
        <v>9</v>
      </c>
      <c r="E1459" s="210">
        <v>0.02</v>
      </c>
      <c r="F1459">
        <v>246</v>
      </c>
      <c r="G1459" s="314">
        <v>174</v>
      </c>
      <c r="H1459" s="436">
        <v>2.67</v>
      </c>
    </row>
    <row r="1460" spans="1:8" x14ac:dyDescent="0.25">
      <c r="A1460">
        <v>2358</v>
      </c>
      <c r="B1460">
        <v>17</v>
      </c>
      <c r="C1460" s="205">
        <v>0.2</v>
      </c>
      <c r="D1460">
        <v>6</v>
      </c>
      <c r="E1460" s="210">
        <v>0.03</v>
      </c>
      <c r="F1460">
        <v>209</v>
      </c>
      <c r="G1460" s="314">
        <v>142</v>
      </c>
      <c r="H1460" s="436">
        <v>2.67</v>
      </c>
    </row>
    <row r="1461" spans="1:8" x14ac:dyDescent="0.25">
      <c r="A1461">
        <v>1917</v>
      </c>
      <c r="B1461">
        <v>15</v>
      </c>
      <c r="C1461" s="205">
        <v>0.25</v>
      </c>
      <c r="D1461">
        <v>13</v>
      </c>
      <c r="E1461" s="210">
        <v>0.03</v>
      </c>
      <c r="F1461">
        <v>210</v>
      </c>
      <c r="G1461" s="314">
        <v>128</v>
      </c>
      <c r="H1461" s="436">
        <v>2.66</v>
      </c>
    </row>
    <row r="1462" spans="1:8" x14ac:dyDescent="0.25">
      <c r="A1462">
        <v>2439</v>
      </c>
      <c r="B1462">
        <v>17</v>
      </c>
      <c r="C1462" s="205">
        <v>0.3</v>
      </c>
      <c r="D1462">
        <v>5</v>
      </c>
      <c r="E1462" s="210">
        <v>0.03</v>
      </c>
      <c r="F1462">
        <v>203</v>
      </c>
      <c r="G1462" s="314">
        <v>153</v>
      </c>
      <c r="H1462" s="436">
        <v>2.66</v>
      </c>
    </row>
    <row r="1463" spans="1:8" x14ac:dyDescent="0.25">
      <c r="A1463">
        <v>2142</v>
      </c>
      <c r="B1463">
        <v>16</v>
      </c>
      <c r="C1463" s="205">
        <v>0.2</v>
      </c>
      <c r="D1463">
        <v>18</v>
      </c>
      <c r="E1463" s="210">
        <v>0.03</v>
      </c>
      <c r="F1463">
        <v>212</v>
      </c>
      <c r="G1463" s="314">
        <v>110</v>
      </c>
      <c r="H1463" s="436">
        <v>2.65</v>
      </c>
    </row>
    <row r="1464" spans="1:8" x14ac:dyDescent="0.25">
      <c r="A1464">
        <v>2589</v>
      </c>
      <c r="B1464">
        <v>18</v>
      </c>
      <c r="C1464" s="205">
        <v>0.15</v>
      </c>
      <c r="D1464">
        <v>13</v>
      </c>
      <c r="E1464" s="210">
        <v>0.03</v>
      </c>
      <c r="F1464">
        <v>201</v>
      </c>
      <c r="G1464" s="314">
        <v>115</v>
      </c>
      <c r="H1464" s="436">
        <v>2.65</v>
      </c>
    </row>
    <row r="1465" spans="1:8" x14ac:dyDescent="0.25">
      <c r="A1465">
        <v>1878</v>
      </c>
      <c r="B1465">
        <v>15</v>
      </c>
      <c r="C1465" s="205">
        <v>0.2</v>
      </c>
      <c r="D1465">
        <v>14</v>
      </c>
      <c r="E1465" s="210">
        <v>0.03</v>
      </c>
      <c r="F1465">
        <v>216</v>
      </c>
      <c r="G1465" s="314">
        <v>121</v>
      </c>
      <c r="H1465" s="436">
        <v>2.64</v>
      </c>
    </row>
    <row r="1466" spans="1:8" x14ac:dyDescent="0.25">
      <c r="A1466">
        <v>1944</v>
      </c>
      <c r="B1466">
        <v>15</v>
      </c>
      <c r="C1466" s="205">
        <v>0.3</v>
      </c>
      <c r="D1466">
        <v>8</v>
      </c>
      <c r="E1466" s="210">
        <v>0.03</v>
      </c>
      <c r="F1466">
        <v>219</v>
      </c>
      <c r="G1466" s="314">
        <v>143</v>
      </c>
      <c r="H1466" s="436">
        <v>2.63</v>
      </c>
    </row>
    <row r="1467" spans="1:8" x14ac:dyDescent="0.25">
      <c r="A1467">
        <v>1832</v>
      </c>
      <c r="B1467">
        <v>15</v>
      </c>
      <c r="C1467" s="205">
        <v>0.15</v>
      </c>
      <c r="D1467">
        <v>13</v>
      </c>
      <c r="E1467" s="210">
        <v>2.5000000000000001E-2</v>
      </c>
      <c r="F1467">
        <v>210</v>
      </c>
      <c r="G1467" s="314">
        <v>133</v>
      </c>
      <c r="H1467" s="436">
        <v>2.62</v>
      </c>
    </row>
    <row r="1468" spans="1:8" x14ac:dyDescent="0.25">
      <c r="A1468">
        <v>2451</v>
      </c>
      <c r="B1468">
        <v>17</v>
      </c>
      <c r="C1468" s="205">
        <v>0.3</v>
      </c>
      <c r="D1468">
        <v>9</v>
      </c>
      <c r="E1468" s="210">
        <v>0.03</v>
      </c>
      <c r="F1468">
        <v>203</v>
      </c>
      <c r="G1468" s="314">
        <v>136</v>
      </c>
      <c r="H1468" s="436">
        <v>2.62</v>
      </c>
    </row>
    <row r="1469" spans="1:8" x14ac:dyDescent="0.25">
      <c r="A1469">
        <v>1191</v>
      </c>
      <c r="B1469">
        <v>12</v>
      </c>
      <c r="C1469" s="205">
        <v>0.3</v>
      </c>
      <c r="D1469">
        <v>9</v>
      </c>
      <c r="E1469" s="210">
        <v>0.03</v>
      </c>
      <c r="F1469">
        <v>235</v>
      </c>
      <c r="G1469" s="314">
        <v>150</v>
      </c>
      <c r="H1469" s="436">
        <v>2.61</v>
      </c>
    </row>
    <row r="1470" spans="1:8" x14ac:dyDescent="0.25">
      <c r="A1470">
        <v>1661</v>
      </c>
      <c r="B1470">
        <v>14</v>
      </c>
      <c r="C1470" s="205">
        <v>0.25</v>
      </c>
      <c r="D1470">
        <v>12</v>
      </c>
      <c r="E1470" s="210">
        <v>2.5000000000000001E-2</v>
      </c>
      <c r="F1470">
        <v>212</v>
      </c>
      <c r="G1470" s="314">
        <v>143</v>
      </c>
      <c r="H1470" s="436">
        <v>2.61</v>
      </c>
    </row>
    <row r="1471" spans="1:8" x14ac:dyDescent="0.25">
      <c r="A1471">
        <v>368</v>
      </c>
      <c r="B1471">
        <v>9</v>
      </c>
      <c r="C1471" s="205">
        <v>0.2</v>
      </c>
      <c r="D1471">
        <v>15</v>
      </c>
      <c r="E1471" s="210">
        <v>2.5000000000000001E-2</v>
      </c>
      <c r="F1471">
        <v>282</v>
      </c>
      <c r="G1471" s="314">
        <v>160</v>
      </c>
      <c r="H1471" s="436">
        <v>2.6</v>
      </c>
    </row>
    <row r="1472" spans="1:8" x14ac:dyDescent="0.25">
      <c r="A1472">
        <v>420</v>
      </c>
      <c r="B1472">
        <v>9</v>
      </c>
      <c r="C1472" s="205">
        <v>0.25</v>
      </c>
      <c r="D1472">
        <v>18</v>
      </c>
      <c r="E1472" s="210">
        <v>0.03</v>
      </c>
      <c r="F1472">
        <v>280</v>
      </c>
      <c r="G1472" s="314">
        <v>142</v>
      </c>
      <c r="H1472" s="436">
        <v>2.6</v>
      </c>
    </row>
    <row r="1473" spans="1:8" x14ac:dyDescent="0.25">
      <c r="A1473">
        <v>868</v>
      </c>
      <c r="B1473">
        <v>11</v>
      </c>
      <c r="C1473" s="205">
        <v>0.2</v>
      </c>
      <c r="D1473">
        <v>14</v>
      </c>
      <c r="E1473" s="210">
        <v>0.02</v>
      </c>
      <c r="F1473">
        <v>256</v>
      </c>
      <c r="G1473" s="314">
        <v>161</v>
      </c>
      <c r="H1473" s="436">
        <v>2.6</v>
      </c>
    </row>
    <row r="1474" spans="1:8" x14ac:dyDescent="0.25">
      <c r="A1474">
        <v>1392</v>
      </c>
      <c r="B1474">
        <v>13</v>
      </c>
      <c r="C1474" s="205">
        <v>0.25</v>
      </c>
      <c r="D1474">
        <v>6</v>
      </c>
      <c r="E1474" s="210">
        <v>0.03</v>
      </c>
      <c r="F1474">
        <v>221</v>
      </c>
      <c r="G1474" s="314">
        <v>157</v>
      </c>
      <c r="H1474" s="436">
        <v>2.6</v>
      </c>
    </row>
    <row r="1475" spans="1:8" x14ac:dyDescent="0.25">
      <c r="A1475">
        <v>2143</v>
      </c>
      <c r="B1475">
        <v>16</v>
      </c>
      <c r="C1475" s="205">
        <v>0.25</v>
      </c>
      <c r="D1475">
        <v>5</v>
      </c>
      <c r="E1475" s="210">
        <v>0.02</v>
      </c>
      <c r="F1475">
        <v>205</v>
      </c>
      <c r="G1475" s="314">
        <v>161</v>
      </c>
      <c r="H1475" s="436">
        <v>2.6</v>
      </c>
    </row>
    <row r="1476" spans="1:8" x14ac:dyDescent="0.25">
      <c r="A1476">
        <v>1981</v>
      </c>
      <c r="B1476">
        <v>15</v>
      </c>
      <c r="C1476" s="205">
        <v>0.35</v>
      </c>
      <c r="D1476">
        <v>7</v>
      </c>
      <c r="E1476" s="210">
        <v>0.02</v>
      </c>
      <c r="F1476">
        <v>216</v>
      </c>
      <c r="G1476" s="314">
        <v>158</v>
      </c>
      <c r="H1476" s="436">
        <v>2.59</v>
      </c>
    </row>
    <row r="1477" spans="1:8" x14ac:dyDescent="0.25">
      <c r="A1477">
        <v>380</v>
      </c>
      <c r="B1477">
        <v>9</v>
      </c>
      <c r="C1477" s="205">
        <v>0.25</v>
      </c>
      <c r="D1477">
        <v>5</v>
      </c>
      <c r="E1477" s="210">
        <v>2.5000000000000001E-2</v>
      </c>
      <c r="F1477">
        <v>280</v>
      </c>
      <c r="G1477" s="314">
        <v>215</v>
      </c>
      <c r="H1477" s="436">
        <v>2.58</v>
      </c>
    </row>
    <row r="1478" spans="1:8" x14ac:dyDescent="0.25">
      <c r="A1478">
        <v>2464</v>
      </c>
      <c r="B1478">
        <v>17</v>
      </c>
      <c r="C1478" s="205">
        <v>0.3</v>
      </c>
      <c r="D1478">
        <v>14</v>
      </c>
      <c r="E1478" s="210">
        <v>0.02</v>
      </c>
      <c r="F1478">
        <v>203</v>
      </c>
      <c r="G1478" s="314">
        <v>138</v>
      </c>
      <c r="H1478" s="436">
        <v>2.58</v>
      </c>
    </row>
    <row r="1479" spans="1:8" x14ac:dyDescent="0.25">
      <c r="A1479">
        <v>859</v>
      </c>
      <c r="B1479">
        <v>11</v>
      </c>
      <c r="C1479" s="205">
        <v>0.2</v>
      </c>
      <c r="D1479">
        <v>11</v>
      </c>
      <c r="E1479" s="210">
        <v>0.02</v>
      </c>
      <c r="F1479">
        <v>256</v>
      </c>
      <c r="G1479" s="314">
        <v>170</v>
      </c>
      <c r="H1479" s="436">
        <v>2.57</v>
      </c>
    </row>
    <row r="1480" spans="1:8" x14ac:dyDescent="0.25">
      <c r="A1480">
        <v>2209</v>
      </c>
      <c r="B1480">
        <v>16</v>
      </c>
      <c r="C1480" s="205">
        <v>0.3</v>
      </c>
      <c r="D1480">
        <v>13</v>
      </c>
      <c r="E1480" s="210">
        <v>0.02</v>
      </c>
      <c r="F1480">
        <v>212</v>
      </c>
      <c r="G1480" s="314">
        <v>142</v>
      </c>
      <c r="H1480" s="436">
        <v>2.57</v>
      </c>
    </row>
    <row r="1481" spans="1:8" x14ac:dyDescent="0.25">
      <c r="A1481">
        <v>1440</v>
      </c>
      <c r="B1481">
        <v>13</v>
      </c>
      <c r="C1481" s="205">
        <v>0.3</v>
      </c>
      <c r="D1481">
        <v>8</v>
      </c>
      <c r="E1481" s="210">
        <v>0.03</v>
      </c>
      <c r="F1481">
        <v>229</v>
      </c>
      <c r="G1481" s="314">
        <v>149</v>
      </c>
      <c r="H1481" s="436">
        <v>2.5499999999999998</v>
      </c>
    </row>
    <row r="1482" spans="1:8" x14ac:dyDescent="0.25">
      <c r="A1482">
        <v>1833</v>
      </c>
      <c r="B1482">
        <v>15</v>
      </c>
      <c r="C1482" s="205">
        <v>0.15</v>
      </c>
      <c r="D1482">
        <v>13</v>
      </c>
      <c r="E1482" s="210">
        <v>0.03</v>
      </c>
      <c r="F1482">
        <v>210</v>
      </c>
      <c r="G1482" s="314">
        <v>125</v>
      </c>
      <c r="H1482" s="436">
        <v>2.5499999999999998</v>
      </c>
    </row>
    <row r="1483" spans="1:8" x14ac:dyDescent="0.25">
      <c r="A1483">
        <v>1900</v>
      </c>
      <c r="B1483">
        <v>15</v>
      </c>
      <c r="C1483" s="205">
        <v>0.25</v>
      </c>
      <c r="D1483">
        <v>8</v>
      </c>
      <c r="E1483" s="210">
        <v>0.02</v>
      </c>
      <c r="F1483">
        <v>210</v>
      </c>
      <c r="G1483" s="314">
        <v>155</v>
      </c>
      <c r="H1483" s="436">
        <v>2.54</v>
      </c>
    </row>
    <row r="1484" spans="1:8" x14ac:dyDescent="0.25">
      <c r="A1484">
        <v>662</v>
      </c>
      <c r="B1484">
        <v>10</v>
      </c>
      <c r="C1484" s="205">
        <v>0.25</v>
      </c>
      <c r="D1484">
        <v>15</v>
      </c>
      <c r="E1484" s="210">
        <v>2.5000000000000001E-2</v>
      </c>
      <c r="F1484">
        <v>260</v>
      </c>
      <c r="G1484" s="314">
        <v>152</v>
      </c>
      <c r="H1484" s="436">
        <v>2.5299999999999998</v>
      </c>
    </row>
    <row r="1485" spans="1:8" x14ac:dyDescent="0.25">
      <c r="A1485">
        <v>715</v>
      </c>
      <c r="B1485">
        <v>10</v>
      </c>
      <c r="C1485" s="205">
        <v>0.35</v>
      </c>
      <c r="D1485">
        <v>5</v>
      </c>
      <c r="E1485" s="210">
        <v>0.02</v>
      </c>
      <c r="F1485">
        <v>263</v>
      </c>
      <c r="G1485" s="314">
        <v>205</v>
      </c>
      <c r="H1485" s="436">
        <v>2.5299999999999998</v>
      </c>
    </row>
    <row r="1486" spans="1:8" x14ac:dyDescent="0.25">
      <c r="A1486">
        <v>1724</v>
      </c>
      <c r="B1486">
        <v>14</v>
      </c>
      <c r="C1486" s="205">
        <v>0.35</v>
      </c>
      <c r="D1486">
        <v>5</v>
      </c>
      <c r="E1486" s="210">
        <v>2.5000000000000001E-2</v>
      </c>
      <c r="F1486">
        <v>225</v>
      </c>
      <c r="G1486" s="314">
        <v>173</v>
      </c>
      <c r="H1486" s="436">
        <v>2.5299999999999998</v>
      </c>
    </row>
    <row r="1487" spans="1:8" x14ac:dyDescent="0.25">
      <c r="A1487">
        <v>1893</v>
      </c>
      <c r="B1487">
        <v>15</v>
      </c>
      <c r="C1487" s="205">
        <v>0.25</v>
      </c>
      <c r="D1487">
        <v>5</v>
      </c>
      <c r="E1487" s="210">
        <v>0.03</v>
      </c>
      <c r="F1487">
        <v>210</v>
      </c>
      <c r="G1487" s="314">
        <v>158</v>
      </c>
      <c r="H1487" s="436">
        <v>2.52</v>
      </c>
    </row>
    <row r="1488" spans="1:8" x14ac:dyDescent="0.25">
      <c r="A1488">
        <v>2588</v>
      </c>
      <c r="B1488">
        <v>18</v>
      </c>
      <c r="C1488" s="205">
        <v>0.15</v>
      </c>
      <c r="D1488">
        <v>13</v>
      </c>
      <c r="E1488" s="210">
        <v>2.5000000000000001E-2</v>
      </c>
      <c r="F1488">
        <v>201</v>
      </c>
      <c r="G1488" s="314">
        <v>121</v>
      </c>
      <c r="H1488" s="436">
        <v>2.52</v>
      </c>
    </row>
    <row r="1489" spans="1:8" x14ac:dyDescent="0.25">
      <c r="A1489">
        <v>1437</v>
      </c>
      <c r="B1489">
        <v>13</v>
      </c>
      <c r="C1489" s="205">
        <v>0.3</v>
      </c>
      <c r="D1489">
        <v>7</v>
      </c>
      <c r="E1489" s="210">
        <v>0.03</v>
      </c>
      <c r="F1489">
        <v>229</v>
      </c>
      <c r="G1489" s="314">
        <v>154</v>
      </c>
      <c r="H1489" s="436">
        <v>2.5099999999999998</v>
      </c>
    </row>
    <row r="1490" spans="1:8" x14ac:dyDescent="0.25">
      <c r="A1490">
        <v>1976</v>
      </c>
      <c r="B1490">
        <v>15</v>
      </c>
      <c r="C1490" s="205">
        <v>0.35</v>
      </c>
      <c r="D1490">
        <v>5</v>
      </c>
      <c r="E1490" s="210">
        <v>2.5000000000000001E-2</v>
      </c>
      <c r="F1490">
        <v>216</v>
      </c>
      <c r="G1490" s="314">
        <v>164</v>
      </c>
      <c r="H1490" s="436">
        <v>2.5099999999999998</v>
      </c>
    </row>
    <row r="1491" spans="1:8" x14ac:dyDescent="0.25">
      <c r="A1491">
        <v>1123</v>
      </c>
      <c r="B1491">
        <v>12</v>
      </c>
      <c r="C1491" s="205">
        <v>0.2</v>
      </c>
      <c r="D1491">
        <v>15</v>
      </c>
      <c r="E1491" s="210">
        <v>0.02</v>
      </c>
      <c r="F1491">
        <v>248</v>
      </c>
      <c r="G1491" s="314">
        <v>155</v>
      </c>
      <c r="H1491" s="436">
        <v>2.5</v>
      </c>
    </row>
    <row r="1492" spans="1:8" x14ac:dyDescent="0.25">
      <c r="A1492">
        <v>1764</v>
      </c>
      <c r="B1492">
        <v>14</v>
      </c>
      <c r="C1492" s="205">
        <v>0.35</v>
      </c>
      <c r="D1492">
        <v>18</v>
      </c>
      <c r="E1492" s="210">
        <v>0.03</v>
      </c>
      <c r="F1492">
        <v>225</v>
      </c>
      <c r="G1492" s="314">
        <v>119</v>
      </c>
      <c r="H1492" s="436">
        <v>2.5</v>
      </c>
    </row>
    <row r="1493" spans="1:8" x14ac:dyDescent="0.25">
      <c r="A1493">
        <v>2422</v>
      </c>
      <c r="B1493">
        <v>17</v>
      </c>
      <c r="C1493" s="205">
        <v>0.25</v>
      </c>
      <c r="D1493">
        <v>14</v>
      </c>
      <c r="E1493" s="210">
        <v>0.02</v>
      </c>
      <c r="F1493">
        <v>201</v>
      </c>
      <c r="G1493" s="314">
        <v>136</v>
      </c>
      <c r="H1493" s="436">
        <v>2.5</v>
      </c>
    </row>
    <row r="1494" spans="1:8" x14ac:dyDescent="0.25">
      <c r="A1494">
        <v>1246</v>
      </c>
      <c r="B1494">
        <v>12</v>
      </c>
      <c r="C1494" s="205">
        <v>0.35</v>
      </c>
      <c r="D1494">
        <v>14</v>
      </c>
      <c r="E1494" s="210">
        <v>0.02</v>
      </c>
      <c r="F1494">
        <v>240</v>
      </c>
      <c r="G1494" s="314">
        <v>158</v>
      </c>
      <c r="H1494" s="436">
        <v>2.4900000000000002</v>
      </c>
    </row>
    <row r="1495" spans="1:8" x14ac:dyDescent="0.25">
      <c r="A1495">
        <v>2382</v>
      </c>
      <c r="B1495">
        <v>17</v>
      </c>
      <c r="C1495" s="205">
        <v>0.2</v>
      </c>
      <c r="D1495">
        <v>14</v>
      </c>
      <c r="E1495" s="210">
        <v>0.03</v>
      </c>
      <c r="F1495">
        <v>209</v>
      </c>
      <c r="G1495" s="314">
        <v>117</v>
      </c>
      <c r="H1495" s="436">
        <v>2.4900000000000002</v>
      </c>
    </row>
    <row r="1496" spans="1:8" x14ac:dyDescent="0.25">
      <c r="A1496">
        <v>218</v>
      </c>
      <c r="B1496">
        <v>8</v>
      </c>
      <c r="C1496" s="205">
        <v>0.35</v>
      </c>
      <c r="D1496">
        <v>7</v>
      </c>
      <c r="E1496" s="210">
        <v>2.5000000000000001E-2</v>
      </c>
      <c r="F1496">
        <v>302</v>
      </c>
      <c r="G1496" s="314">
        <v>217</v>
      </c>
      <c r="H1496" s="436">
        <v>2.48</v>
      </c>
    </row>
    <row r="1497" spans="1:8" x14ac:dyDescent="0.25">
      <c r="A1497">
        <v>2625</v>
      </c>
      <c r="B1497">
        <v>18</v>
      </c>
      <c r="C1497" s="205">
        <v>0.2</v>
      </c>
      <c r="D1497">
        <v>11</v>
      </c>
      <c r="E1497" s="210">
        <v>0.03</v>
      </c>
      <c r="F1497">
        <v>203</v>
      </c>
      <c r="G1497" s="314">
        <v>123</v>
      </c>
      <c r="H1497" s="436">
        <v>2.4700000000000002</v>
      </c>
    </row>
    <row r="1498" spans="1:8" x14ac:dyDescent="0.25">
      <c r="A1498">
        <v>638</v>
      </c>
      <c r="B1498">
        <v>10</v>
      </c>
      <c r="C1498" s="205">
        <v>0.25</v>
      </c>
      <c r="D1498">
        <v>7</v>
      </c>
      <c r="E1498" s="210">
        <v>2.5000000000000001E-2</v>
      </c>
      <c r="F1498">
        <v>260</v>
      </c>
      <c r="G1498" s="314">
        <v>181</v>
      </c>
      <c r="H1498" s="436">
        <v>2.46</v>
      </c>
    </row>
    <row r="1499" spans="1:8" x14ac:dyDescent="0.25">
      <c r="A1499">
        <v>387</v>
      </c>
      <c r="B1499">
        <v>9</v>
      </c>
      <c r="C1499" s="205">
        <v>0.25</v>
      </c>
      <c r="D1499">
        <v>7</v>
      </c>
      <c r="E1499" s="210">
        <v>0.03</v>
      </c>
      <c r="F1499">
        <v>280</v>
      </c>
      <c r="G1499" s="314">
        <v>196</v>
      </c>
      <c r="H1499" s="436">
        <v>2.44</v>
      </c>
    </row>
    <row r="1500" spans="1:8" x14ac:dyDescent="0.25">
      <c r="A1500">
        <v>1984</v>
      </c>
      <c r="B1500">
        <v>15</v>
      </c>
      <c r="C1500" s="205">
        <v>0.35</v>
      </c>
      <c r="D1500">
        <v>8</v>
      </c>
      <c r="E1500" s="210">
        <v>0.02</v>
      </c>
      <c r="F1500">
        <v>216</v>
      </c>
      <c r="G1500" s="314">
        <v>157</v>
      </c>
      <c r="H1500" s="436">
        <v>2.44</v>
      </c>
    </row>
    <row r="1501" spans="1:8" x14ac:dyDescent="0.25">
      <c r="A1501">
        <v>2691</v>
      </c>
      <c r="B1501">
        <v>18</v>
      </c>
      <c r="C1501" s="205">
        <v>0.3</v>
      </c>
      <c r="D1501">
        <v>5</v>
      </c>
      <c r="E1501" s="210">
        <v>0.03</v>
      </c>
      <c r="F1501">
        <v>201</v>
      </c>
      <c r="G1501" s="314">
        <v>152</v>
      </c>
      <c r="H1501" s="436">
        <v>2.44</v>
      </c>
    </row>
    <row r="1502" spans="1:8" x14ac:dyDescent="0.25">
      <c r="A1502">
        <v>1223</v>
      </c>
      <c r="B1502">
        <v>12</v>
      </c>
      <c r="C1502" s="205">
        <v>0.35</v>
      </c>
      <c r="D1502">
        <v>6</v>
      </c>
      <c r="E1502" s="210">
        <v>2.5000000000000001E-2</v>
      </c>
      <c r="F1502">
        <v>240</v>
      </c>
      <c r="G1502" s="314">
        <v>176</v>
      </c>
      <c r="H1502" s="436">
        <v>2.4300000000000002</v>
      </c>
    </row>
    <row r="1503" spans="1:8" x14ac:dyDescent="0.25">
      <c r="A1503">
        <v>552</v>
      </c>
      <c r="B1503">
        <v>10</v>
      </c>
      <c r="C1503" s="205">
        <v>0.15</v>
      </c>
      <c r="D1503">
        <v>6</v>
      </c>
      <c r="E1503" s="210">
        <v>0.03</v>
      </c>
      <c r="F1503">
        <v>253</v>
      </c>
      <c r="G1503" s="314">
        <v>175</v>
      </c>
      <c r="H1503" s="436">
        <v>2.42</v>
      </c>
    </row>
    <row r="1504" spans="1:8" x14ac:dyDescent="0.25">
      <c r="A1504">
        <v>1822</v>
      </c>
      <c r="B1504">
        <v>15</v>
      </c>
      <c r="C1504" s="205">
        <v>0.15</v>
      </c>
      <c r="D1504">
        <v>10</v>
      </c>
      <c r="E1504" s="210">
        <v>0.02</v>
      </c>
      <c r="F1504">
        <v>210</v>
      </c>
      <c r="G1504" s="314">
        <v>147</v>
      </c>
      <c r="H1504" s="436">
        <v>2.42</v>
      </c>
    </row>
    <row r="1505" spans="1:8" x14ac:dyDescent="0.25">
      <c r="A1505">
        <v>1372</v>
      </c>
      <c r="B1505">
        <v>13</v>
      </c>
      <c r="C1505" s="205">
        <v>0.2</v>
      </c>
      <c r="D1505">
        <v>14</v>
      </c>
      <c r="E1505" s="210">
        <v>0.02</v>
      </c>
      <c r="F1505">
        <v>234</v>
      </c>
      <c r="G1505" s="314">
        <v>154</v>
      </c>
      <c r="H1505" s="436">
        <v>2.4</v>
      </c>
    </row>
    <row r="1506" spans="1:8" x14ac:dyDescent="0.25">
      <c r="A1506">
        <v>2000</v>
      </c>
      <c r="B1506">
        <v>15</v>
      </c>
      <c r="C1506" s="205">
        <v>0.35</v>
      </c>
      <c r="D1506">
        <v>13</v>
      </c>
      <c r="E1506" s="210">
        <v>2.5000000000000001E-2</v>
      </c>
      <c r="F1506">
        <v>216</v>
      </c>
      <c r="G1506" s="314">
        <v>137</v>
      </c>
      <c r="H1506" s="436">
        <v>2.4</v>
      </c>
    </row>
    <row r="1507" spans="1:8" x14ac:dyDescent="0.25">
      <c r="A1507">
        <v>1831</v>
      </c>
      <c r="B1507">
        <v>15</v>
      </c>
      <c r="C1507" s="205">
        <v>0.15</v>
      </c>
      <c r="D1507">
        <v>13</v>
      </c>
      <c r="E1507" s="210">
        <v>0.02</v>
      </c>
      <c r="F1507">
        <v>210</v>
      </c>
      <c r="G1507" s="314">
        <v>141</v>
      </c>
      <c r="H1507" s="436">
        <v>2.39</v>
      </c>
    </row>
    <row r="1508" spans="1:8" x14ac:dyDescent="0.25">
      <c r="A1508">
        <v>188</v>
      </c>
      <c r="B1508">
        <v>8</v>
      </c>
      <c r="C1508" s="205">
        <v>0.3</v>
      </c>
      <c r="D1508">
        <v>11</v>
      </c>
      <c r="E1508" s="210">
        <v>2.5000000000000001E-2</v>
      </c>
      <c r="F1508">
        <v>305</v>
      </c>
      <c r="G1508" s="314">
        <v>184</v>
      </c>
      <c r="H1508" s="436">
        <v>2.38</v>
      </c>
    </row>
    <row r="1509" spans="1:8" x14ac:dyDescent="0.25">
      <c r="A1509">
        <v>245</v>
      </c>
      <c r="B1509">
        <v>8</v>
      </c>
      <c r="C1509" s="205">
        <v>0.35</v>
      </c>
      <c r="D1509">
        <v>16</v>
      </c>
      <c r="E1509" s="210">
        <v>2.5000000000000001E-2</v>
      </c>
      <c r="F1509">
        <v>302</v>
      </c>
      <c r="G1509" s="314">
        <v>160</v>
      </c>
      <c r="H1509" s="436">
        <v>2.38</v>
      </c>
    </row>
    <row r="1510" spans="1:8" x14ac:dyDescent="0.25">
      <c r="A1510">
        <v>345</v>
      </c>
      <c r="B1510">
        <v>9</v>
      </c>
      <c r="C1510" s="205">
        <v>0.2</v>
      </c>
      <c r="D1510">
        <v>7</v>
      </c>
      <c r="E1510" s="210">
        <v>0.03</v>
      </c>
      <c r="F1510">
        <v>282</v>
      </c>
      <c r="G1510" s="314">
        <v>191</v>
      </c>
      <c r="H1510" s="436">
        <v>2.38</v>
      </c>
    </row>
    <row r="1511" spans="1:8" x14ac:dyDescent="0.25">
      <c r="A1511">
        <v>354</v>
      </c>
      <c r="B1511">
        <v>9</v>
      </c>
      <c r="C1511" s="205">
        <v>0.2</v>
      </c>
      <c r="D1511">
        <v>10</v>
      </c>
      <c r="E1511" s="210">
        <v>0.03</v>
      </c>
      <c r="F1511">
        <v>282</v>
      </c>
      <c r="G1511" s="314">
        <v>174</v>
      </c>
      <c r="H1511" s="436">
        <v>2.38</v>
      </c>
    </row>
    <row r="1512" spans="1:8" x14ac:dyDescent="0.25">
      <c r="A1512">
        <v>2640</v>
      </c>
      <c r="B1512">
        <v>18</v>
      </c>
      <c r="C1512" s="205">
        <v>0.2</v>
      </c>
      <c r="D1512">
        <v>16</v>
      </c>
      <c r="E1512" s="210">
        <v>0.03</v>
      </c>
      <c r="F1512">
        <v>203</v>
      </c>
      <c r="G1512" s="314">
        <v>111</v>
      </c>
      <c r="H1512" s="436">
        <v>2.37</v>
      </c>
    </row>
    <row r="1513" spans="1:8" x14ac:dyDescent="0.25">
      <c r="A1513">
        <v>1483</v>
      </c>
      <c r="B1513">
        <v>13</v>
      </c>
      <c r="C1513" s="205">
        <v>0.35</v>
      </c>
      <c r="D1513">
        <v>9</v>
      </c>
      <c r="E1513" s="210">
        <v>0.02</v>
      </c>
      <c r="F1513">
        <v>232</v>
      </c>
      <c r="G1513" s="314">
        <v>165</v>
      </c>
      <c r="H1513" s="436">
        <v>2.36</v>
      </c>
    </row>
    <row r="1514" spans="1:8" x14ac:dyDescent="0.25">
      <c r="A1514">
        <v>956</v>
      </c>
      <c r="B1514">
        <v>11</v>
      </c>
      <c r="C1514" s="205">
        <v>0.3</v>
      </c>
      <c r="D1514">
        <v>15</v>
      </c>
      <c r="E1514" s="210">
        <v>2.5000000000000001E-2</v>
      </c>
      <c r="F1514">
        <v>246</v>
      </c>
      <c r="G1514" s="314">
        <v>146</v>
      </c>
      <c r="H1514" s="436">
        <v>2.35</v>
      </c>
    </row>
    <row r="1515" spans="1:8" x14ac:dyDescent="0.25">
      <c r="A1515">
        <v>1424</v>
      </c>
      <c r="B1515">
        <v>13</v>
      </c>
      <c r="C1515" s="205">
        <v>0.25</v>
      </c>
      <c r="D1515">
        <v>17</v>
      </c>
      <c r="E1515" s="210">
        <v>2.5000000000000001E-2</v>
      </c>
      <c r="F1515">
        <v>221</v>
      </c>
      <c r="G1515" s="314">
        <v>135</v>
      </c>
      <c r="H1515" s="436">
        <v>2.35</v>
      </c>
    </row>
    <row r="1516" spans="1:8" x14ac:dyDescent="0.25">
      <c r="A1516">
        <v>346</v>
      </c>
      <c r="B1516">
        <v>9</v>
      </c>
      <c r="C1516" s="205">
        <v>0.2</v>
      </c>
      <c r="D1516">
        <v>8</v>
      </c>
      <c r="E1516" s="210">
        <v>0.02</v>
      </c>
      <c r="F1516">
        <v>282</v>
      </c>
      <c r="G1516" s="314">
        <v>194</v>
      </c>
      <c r="H1516" s="436">
        <v>2.34</v>
      </c>
    </row>
    <row r="1517" spans="1:8" x14ac:dyDescent="0.25">
      <c r="A1517">
        <v>1621</v>
      </c>
      <c r="B1517">
        <v>14</v>
      </c>
      <c r="C1517" s="205">
        <v>0.2</v>
      </c>
      <c r="D1517">
        <v>13</v>
      </c>
      <c r="E1517" s="210">
        <v>0.02</v>
      </c>
      <c r="F1517">
        <v>225</v>
      </c>
      <c r="G1517" s="314">
        <v>154</v>
      </c>
      <c r="H1517" s="436">
        <v>2.34</v>
      </c>
    </row>
    <row r="1518" spans="1:8" x14ac:dyDescent="0.25">
      <c r="A1518">
        <v>550</v>
      </c>
      <c r="B1518">
        <v>10</v>
      </c>
      <c r="C1518" s="205">
        <v>0.15</v>
      </c>
      <c r="D1518">
        <v>6</v>
      </c>
      <c r="E1518" s="210">
        <v>0.02</v>
      </c>
      <c r="F1518">
        <v>253</v>
      </c>
      <c r="G1518" s="314">
        <v>181</v>
      </c>
      <c r="H1518" s="436">
        <v>2.33</v>
      </c>
    </row>
    <row r="1519" spans="1:8" x14ac:dyDescent="0.25">
      <c r="A1519">
        <v>570</v>
      </c>
      <c r="B1519">
        <v>10</v>
      </c>
      <c r="C1519" s="205">
        <v>0.15</v>
      </c>
      <c r="D1519">
        <v>12</v>
      </c>
      <c r="E1519" s="210">
        <v>0.03</v>
      </c>
      <c r="F1519">
        <v>253</v>
      </c>
      <c r="G1519" s="314">
        <v>148</v>
      </c>
      <c r="H1519" s="436">
        <v>2.33</v>
      </c>
    </row>
    <row r="1520" spans="1:8" x14ac:dyDescent="0.25">
      <c r="A1520">
        <v>1192</v>
      </c>
      <c r="B1520">
        <v>12</v>
      </c>
      <c r="C1520" s="205">
        <v>0.3</v>
      </c>
      <c r="D1520">
        <v>10</v>
      </c>
      <c r="E1520" s="210">
        <v>0.02</v>
      </c>
      <c r="F1520">
        <v>235</v>
      </c>
      <c r="G1520" s="314">
        <v>161</v>
      </c>
      <c r="H1520" s="436">
        <v>2.33</v>
      </c>
    </row>
    <row r="1521" spans="1:8" x14ac:dyDescent="0.25">
      <c r="A1521">
        <v>2118</v>
      </c>
      <c r="B1521">
        <v>16</v>
      </c>
      <c r="C1521" s="205">
        <v>0.2</v>
      </c>
      <c r="D1521">
        <v>10</v>
      </c>
      <c r="E1521" s="210">
        <v>0.03</v>
      </c>
      <c r="F1521">
        <v>212</v>
      </c>
      <c r="G1521" s="314">
        <v>131</v>
      </c>
      <c r="H1521" s="436">
        <v>2.33</v>
      </c>
    </row>
    <row r="1522" spans="1:8" x14ac:dyDescent="0.25">
      <c r="A1522">
        <v>2194</v>
      </c>
      <c r="B1522">
        <v>16</v>
      </c>
      <c r="C1522" s="205">
        <v>0.3</v>
      </c>
      <c r="D1522">
        <v>8</v>
      </c>
      <c r="E1522" s="210">
        <v>0.02</v>
      </c>
      <c r="F1522">
        <v>212</v>
      </c>
      <c r="G1522" s="314">
        <v>153</v>
      </c>
      <c r="H1522" s="436">
        <v>2.3199999999999998</v>
      </c>
    </row>
    <row r="1523" spans="1:8" x14ac:dyDescent="0.25">
      <c r="A1523">
        <v>2688</v>
      </c>
      <c r="B1523">
        <v>18</v>
      </c>
      <c r="C1523" s="205">
        <v>0.25</v>
      </c>
      <c r="D1523">
        <v>18</v>
      </c>
      <c r="E1523" s="210">
        <v>0.03</v>
      </c>
      <c r="F1523">
        <v>195</v>
      </c>
      <c r="G1523" s="314">
        <v>109</v>
      </c>
      <c r="H1523" s="436">
        <v>2.3199999999999998</v>
      </c>
    </row>
    <row r="1524" spans="1:8" x14ac:dyDescent="0.25">
      <c r="A1524">
        <v>865</v>
      </c>
      <c r="B1524">
        <v>11</v>
      </c>
      <c r="C1524" s="205">
        <v>0.2</v>
      </c>
      <c r="D1524">
        <v>13</v>
      </c>
      <c r="E1524" s="210">
        <v>0.02</v>
      </c>
      <c r="F1524">
        <v>256</v>
      </c>
      <c r="G1524" s="314">
        <v>162</v>
      </c>
      <c r="H1524" s="436">
        <v>2.31</v>
      </c>
    </row>
    <row r="1525" spans="1:8" x14ac:dyDescent="0.25">
      <c r="A1525">
        <v>1369</v>
      </c>
      <c r="B1525">
        <v>13</v>
      </c>
      <c r="C1525" s="205">
        <v>0.2</v>
      </c>
      <c r="D1525">
        <v>13</v>
      </c>
      <c r="E1525" s="210">
        <v>0.02</v>
      </c>
      <c r="F1525">
        <v>234</v>
      </c>
      <c r="G1525" s="314">
        <v>157</v>
      </c>
      <c r="H1525" s="436">
        <v>2.31</v>
      </c>
    </row>
    <row r="1526" spans="1:8" x14ac:dyDescent="0.25">
      <c r="A1526">
        <v>547</v>
      </c>
      <c r="B1526">
        <v>10</v>
      </c>
      <c r="C1526" s="205">
        <v>0.15</v>
      </c>
      <c r="D1526">
        <v>5</v>
      </c>
      <c r="E1526" s="210">
        <v>0.02</v>
      </c>
      <c r="F1526">
        <v>253</v>
      </c>
      <c r="G1526" s="314">
        <v>186</v>
      </c>
      <c r="H1526" s="436">
        <v>2.29</v>
      </c>
    </row>
    <row r="1527" spans="1:8" x14ac:dyDescent="0.25">
      <c r="A1527">
        <v>1387</v>
      </c>
      <c r="B1527">
        <v>13</v>
      </c>
      <c r="C1527" s="205">
        <v>0.25</v>
      </c>
      <c r="D1527">
        <v>5</v>
      </c>
      <c r="E1527" s="210">
        <v>0.02</v>
      </c>
      <c r="F1527">
        <v>221</v>
      </c>
      <c r="G1527" s="314">
        <v>172</v>
      </c>
      <c r="H1527" s="436">
        <v>2.29</v>
      </c>
    </row>
    <row r="1528" spans="1:8" x14ac:dyDescent="0.25">
      <c r="A1528">
        <v>1757</v>
      </c>
      <c r="B1528">
        <v>14</v>
      </c>
      <c r="C1528" s="205">
        <v>0.35</v>
      </c>
      <c r="D1528">
        <v>16</v>
      </c>
      <c r="E1528" s="210">
        <v>2.5000000000000001E-2</v>
      </c>
      <c r="F1528">
        <v>225</v>
      </c>
      <c r="G1528" s="314">
        <v>137</v>
      </c>
      <c r="H1528" s="436">
        <v>2.29</v>
      </c>
    </row>
    <row r="1529" spans="1:8" x14ac:dyDescent="0.25">
      <c r="A1529">
        <v>1187</v>
      </c>
      <c r="B1529">
        <v>12</v>
      </c>
      <c r="C1529" s="205">
        <v>0.3</v>
      </c>
      <c r="D1529">
        <v>8</v>
      </c>
      <c r="E1529" s="210">
        <v>2.5000000000000001E-2</v>
      </c>
      <c r="F1529">
        <v>235</v>
      </c>
      <c r="G1529" s="314">
        <v>162</v>
      </c>
      <c r="H1529" s="436">
        <v>2.2799999999999998</v>
      </c>
    </row>
    <row r="1530" spans="1:8" x14ac:dyDescent="0.25">
      <c r="A1530">
        <v>2152</v>
      </c>
      <c r="B1530">
        <v>16</v>
      </c>
      <c r="C1530" s="205">
        <v>0.25</v>
      </c>
      <c r="D1530">
        <v>8</v>
      </c>
      <c r="E1530" s="210">
        <v>0.02</v>
      </c>
      <c r="F1530">
        <v>205</v>
      </c>
      <c r="G1530" s="314">
        <v>154</v>
      </c>
      <c r="H1530" s="436">
        <v>2.27</v>
      </c>
    </row>
    <row r="1531" spans="1:8" x14ac:dyDescent="0.25">
      <c r="A1531">
        <v>614</v>
      </c>
      <c r="B1531">
        <v>10</v>
      </c>
      <c r="C1531" s="205">
        <v>0.2</v>
      </c>
      <c r="D1531">
        <v>13</v>
      </c>
      <c r="E1531" s="210">
        <v>2.5000000000000001E-2</v>
      </c>
      <c r="F1531">
        <v>265</v>
      </c>
      <c r="G1531" s="314">
        <v>158</v>
      </c>
      <c r="H1531" s="436">
        <v>2.2599999999999998</v>
      </c>
    </row>
    <row r="1532" spans="1:8" x14ac:dyDescent="0.25">
      <c r="A1532">
        <v>1219</v>
      </c>
      <c r="B1532">
        <v>12</v>
      </c>
      <c r="C1532" s="205">
        <v>0.35</v>
      </c>
      <c r="D1532">
        <v>5</v>
      </c>
      <c r="E1532" s="210">
        <v>0.02</v>
      </c>
      <c r="F1532">
        <v>240</v>
      </c>
      <c r="G1532" s="314">
        <v>189</v>
      </c>
      <c r="H1532" s="436">
        <v>2.2599999999999998</v>
      </c>
    </row>
    <row r="1533" spans="1:8" x14ac:dyDescent="0.25">
      <c r="A1533">
        <v>1700</v>
      </c>
      <c r="B1533">
        <v>14</v>
      </c>
      <c r="C1533" s="205">
        <v>0.3</v>
      </c>
      <c r="D1533">
        <v>11</v>
      </c>
      <c r="E1533" s="210">
        <v>2.5000000000000001E-2</v>
      </c>
      <c r="F1533">
        <v>218</v>
      </c>
      <c r="G1533" s="314">
        <v>145</v>
      </c>
      <c r="H1533" s="436">
        <v>2.2400000000000002</v>
      </c>
    </row>
    <row r="1534" spans="1:8" x14ac:dyDescent="0.25">
      <c r="A1534">
        <v>803</v>
      </c>
      <c r="B1534">
        <v>11</v>
      </c>
      <c r="C1534" s="205">
        <v>0.15</v>
      </c>
      <c r="D1534">
        <v>6</v>
      </c>
      <c r="E1534" s="210">
        <v>2.5000000000000001E-2</v>
      </c>
      <c r="F1534">
        <v>240</v>
      </c>
      <c r="G1534" s="314">
        <v>170</v>
      </c>
      <c r="H1534" s="436">
        <v>2.23</v>
      </c>
    </row>
    <row r="1535" spans="1:8" x14ac:dyDescent="0.25">
      <c r="A1535">
        <v>1678</v>
      </c>
      <c r="B1535">
        <v>14</v>
      </c>
      <c r="C1535" s="205">
        <v>0.25</v>
      </c>
      <c r="D1535">
        <v>18</v>
      </c>
      <c r="E1535" s="210">
        <v>0.02</v>
      </c>
      <c r="F1535">
        <v>212</v>
      </c>
      <c r="G1535" s="314">
        <v>137</v>
      </c>
      <c r="H1535" s="436">
        <v>2.23</v>
      </c>
    </row>
    <row r="1536" spans="1:8" x14ac:dyDescent="0.25">
      <c r="A1536">
        <v>2170</v>
      </c>
      <c r="B1536">
        <v>16</v>
      </c>
      <c r="C1536" s="205">
        <v>0.25</v>
      </c>
      <c r="D1536">
        <v>14</v>
      </c>
      <c r="E1536" s="210">
        <v>0.02</v>
      </c>
      <c r="F1536">
        <v>205</v>
      </c>
      <c r="G1536" s="314">
        <v>143</v>
      </c>
      <c r="H1536" s="436">
        <v>2.23</v>
      </c>
    </row>
    <row r="1537" spans="1:8" x14ac:dyDescent="0.25">
      <c r="A1537">
        <v>1390</v>
      </c>
      <c r="B1537">
        <v>13</v>
      </c>
      <c r="C1537" s="205">
        <v>0.25</v>
      </c>
      <c r="D1537">
        <v>6</v>
      </c>
      <c r="E1537" s="210">
        <v>0.02</v>
      </c>
      <c r="F1537">
        <v>221</v>
      </c>
      <c r="G1537" s="314">
        <v>166</v>
      </c>
      <c r="H1537" s="436">
        <v>2.2200000000000002</v>
      </c>
    </row>
    <row r="1538" spans="1:8" x14ac:dyDescent="0.25">
      <c r="A1538">
        <v>1730</v>
      </c>
      <c r="B1538">
        <v>14</v>
      </c>
      <c r="C1538" s="205">
        <v>0.35</v>
      </c>
      <c r="D1538">
        <v>7</v>
      </c>
      <c r="E1538" s="210">
        <v>2.5000000000000001E-2</v>
      </c>
      <c r="F1538">
        <v>225</v>
      </c>
      <c r="G1538" s="314">
        <v>160</v>
      </c>
      <c r="H1538" s="436">
        <v>2.2200000000000002</v>
      </c>
    </row>
    <row r="1539" spans="1:8" x14ac:dyDescent="0.25">
      <c r="A1539">
        <v>1983</v>
      </c>
      <c r="B1539">
        <v>15</v>
      </c>
      <c r="C1539" s="205">
        <v>0.35</v>
      </c>
      <c r="D1539">
        <v>7</v>
      </c>
      <c r="E1539" s="210">
        <v>0.03</v>
      </c>
      <c r="F1539">
        <v>216</v>
      </c>
      <c r="G1539" s="314">
        <v>146</v>
      </c>
      <c r="H1539" s="436">
        <v>2.2200000000000002</v>
      </c>
    </row>
    <row r="1540" spans="1:8" x14ac:dyDescent="0.25">
      <c r="A1540">
        <v>1453</v>
      </c>
      <c r="B1540">
        <v>13</v>
      </c>
      <c r="C1540" s="205">
        <v>0.3</v>
      </c>
      <c r="D1540">
        <v>13</v>
      </c>
      <c r="E1540" s="210">
        <v>0.02</v>
      </c>
      <c r="F1540">
        <v>229</v>
      </c>
      <c r="G1540" s="314">
        <v>153</v>
      </c>
      <c r="H1540" s="436">
        <v>2.21</v>
      </c>
    </row>
    <row r="1541" spans="1:8" x14ac:dyDescent="0.25">
      <c r="A1541">
        <v>2139</v>
      </c>
      <c r="B1541">
        <v>16</v>
      </c>
      <c r="C1541" s="205">
        <v>0.2</v>
      </c>
      <c r="D1541">
        <v>17</v>
      </c>
      <c r="E1541" s="210">
        <v>0.03</v>
      </c>
      <c r="F1541">
        <v>212</v>
      </c>
      <c r="G1541" s="314">
        <v>114</v>
      </c>
      <c r="H1541" s="436">
        <v>2.21</v>
      </c>
    </row>
    <row r="1542" spans="1:8" x14ac:dyDescent="0.25">
      <c r="A1542">
        <v>2461</v>
      </c>
      <c r="B1542">
        <v>17</v>
      </c>
      <c r="C1542" s="205">
        <v>0.3</v>
      </c>
      <c r="D1542">
        <v>13</v>
      </c>
      <c r="E1542" s="210">
        <v>0.02</v>
      </c>
      <c r="F1542">
        <v>203</v>
      </c>
      <c r="G1542" s="314">
        <v>139</v>
      </c>
      <c r="H1542" s="436">
        <v>2.21</v>
      </c>
    </row>
    <row r="1543" spans="1:8" x14ac:dyDescent="0.25">
      <c r="A1543">
        <v>1480</v>
      </c>
      <c r="B1543">
        <v>13</v>
      </c>
      <c r="C1543" s="205">
        <v>0.35</v>
      </c>
      <c r="D1543">
        <v>8</v>
      </c>
      <c r="E1543" s="210">
        <v>0.02</v>
      </c>
      <c r="F1543">
        <v>232</v>
      </c>
      <c r="G1543" s="314">
        <v>169</v>
      </c>
      <c r="H1543" s="436">
        <v>2.19</v>
      </c>
    </row>
    <row r="1544" spans="1:8" x14ac:dyDescent="0.25">
      <c r="A1544">
        <v>2344</v>
      </c>
      <c r="B1544">
        <v>17</v>
      </c>
      <c r="C1544" s="205">
        <v>0.15</v>
      </c>
      <c r="D1544">
        <v>16</v>
      </c>
      <c r="E1544" s="210">
        <v>0.02</v>
      </c>
      <c r="F1544">
        <v>204</v>
      </c>
      <c r="G1544" s="314">
        <v>125</v>
      </c>
      <c r="H1544" s="436">
        <v>2.1800000000000002</v>
      </c>
    </row>
    <row r="1545" spans="1:8" x14ac:dyDescent="0.25">
      <c r="A1545">
        <v>2687</v>
      </c>
      <c r="B1545">
        <v>18</v>
      </c>
      <c r="C1545" s="205">
        <v>0.25</v>
      </c>
      <c r="D1545">
        <v>18</v>
      </c>
      <c r="E1545" s="210">
        <v>2.5000000000000001E-2</v>
      </c>
      <c r="F1545">
        <v>195</v>
      </c>
      <c r="G1545" s="314">
        <v>118</v>
      </c>
      <c r="H1545" s="436">
        <v>2.1800000000000002</v>
      </c>
    </row>
    <row r="1546" spans="1:8" x14ac:dyDescent="0.25">
      <c r="A1546">
        <v>2594</v>
      </c>
      <c r="B1546">
        <v>18</v>
      </c>
      <c r="C1546" s="205">
        <v>0.15</v>
      </c>
      <c r="D1546">
        <v>15</v>
      </c>
      <c r="E1546" s="210">
        <v>2.5000000000000001E-2</v>
      </c>
      <c r="F1546">
        <v>201</v>
      </c>
      <c r="G1546" s="314">
        <v>116</v>
      </c>
      <c r="H1546" s="436">
        <v>2.16</v>
      </c>
    </row>
    <row r="1547" spans="1:8" x14ac:dyDescent="0.25">
      <c r="A1547">
        <v>1190</v>
      </c>
      <c r="B1547">
        <v>12</v>
      </c>
      <c r="C1547" s="205">
        <v>0.3</v>
      </c>
      <c r="D1547">
        <v>9</v>
      </c>
      <c r="E1547" s="210">
        <v>2.5000000000000001E-2</v>
      </c>
      <c r="F1547">
        <v>235</v>
      </c>
      <c r="G1547" s="314">
        <v>158</v>
      </c>
      <c r="H1547" s="436">
        <v>2.15</v>
      </c>
    </row>
    <row r="1548" spans="1:8" x14ac:dyDescent="0.25">
      <c r="A1548">
        <v>883</v>
      </c>
      <c r="B1548">
        <v>11</v>
      </c>
      <c r="C1548" s="205">
        <v>0.25</v>
      </c>
      <c r="D1548">
        <v>5</v>
      </c>
      <c r="E1548" s="210">
        <v>0.02</v>
      </c>
      <c r="F1548">
        <v>242</v>
      </c>
      <c r="G1548" s="314">
        <v>182</v>
      </c>
      <c r="H1548" s="436">
        <v>2.14</v>
      </c>
    </row>
    <row r="1549" spans="1:8" x14ac:dyDescent="0.25">
      <c r="A1549">
        <v>1211</v>
      </c>
      <c r="B1549">
        <v>12</v>
      </c>
      <c r="C1549" s="205">
        <v>0.3</v>
      </c>
      <c r="D1549">
        <v>16</v>
      </c>
      <c r="E1549" s="210">
        <v>2.5000000000000001E-2</v>
      </c>
      <c r="F1549">
        <v>235</v>
      </c>
      <c r="G1549" s="314">
        <v>140</v>
      </c>
      <c r="H1549" s="436">
        <v>2.14</v>
      </c>
    </row>
    <row r="1550" spans="1:8" x14ac:dyDescent="0.25">
      <c r="A1550">
        <v>929</v>
      </c>
      <c r="B1550">
        <v>11</v>
      </c>
      <c r="C1550" s="205">
        <v>0.3</v>
      </c>
      <c r="D1550">
        <v>6</v>
      </c>
      <c r="E1550" s="210">
        <v>2.5000000000000001E-2</v>
      </c>
      <c r="F1550">
        <v>246</v>
      </c>
      <c r="G1550" s="314">
        <v>179</v>
      </c>
      <c r="H1550" s="436">
        <v>2.11</v>
      </c>
    </row>
    <row r="1551" spans="1:8" x14ac:dyDescent="0.25">
      <c r="A1551">
        <v>2393</v>
      </c>
      <c r="B1551">
        <v>17</v>
      </c>
      <c r="C1551" s="205">
        <v>0.2</v>
      </c>
      <c r="D1551">
        <v>18</v>
      </c>
      <c r="E1551" s="210">
        <v>2.5000000000000001E-2</v>
      </c>
      <c r="F1551">
        <v>209</v>
      </c>
      <c r="G1551" s="314">
        <v>117</v>
      </c>
      <c r="H1551" s="436">
        <v>2.11</v>
      </c>
    </row>
    <row r="1552" spans="1:8" x14ac:dyDescent="0.25">
      <c r="A1552">
        <v>2350</v>
      </c>
      <c r="B1552">
        <v>17</v>
      </c>
      <c r="C1552" s="205">
        <v>0.15</v>
      </c>
      <c r="D1552">
        <v>18</v>
      </c>
      <c r="E1552" s="210">
        <v>0.02</v>
      </c>
      <c r="F1552">
        <v>204</v>
      </c>
      <c r="G1552" s="314">
        <v>120</v>
      </c>
      <c r="H1552" s="436">
        <v>2.1</v>
      </c>
    </row>
    <row r="1553" spans="1:8" x14ac:dyDescent="0.25">
      <c r="A1553">
        <v>2729</v>
      </c>
      <c r="B1553">
        <v>18</v>
      </c>
      <c r="C1553" s="205">
        <v>0.3</v>
      </c>
      <c r="D1553">
        <v>18</v>
      </c>
      <c r="E1553" s="210">
        <v>2.5000000000000001E-2</v>
      </c>
      <c r="F1553">
        <v>201</v>
      </c>
      <c r="G1553" s="314">
        <v>115</v>
      </c>
      <c r="H1553" s="436">
        <v>2.1</v>
      </c>
    </row>
    <row r="1554" spans="1:8" x14ac:dyDescent="0.25">
      <c r="A1554">
        <v>616</v>
      </c>
      <c r="B1554">
        <v>10</v>
      </c>
      <c r="C1554" s="205">
        <v>0.2</v>
      </c>
      <c r="D1554">
        <v>14</v>
      </c>
      <c r="E1554" s="210">
        <v>0.02</v>
      </c>
      <c r="F1554">
        <v>265</v>
      </c>
      <c r="G1554" s="314">
        <v>166</v>
      </c>
      <c r="H1554" s="436">
        <v>2.09</v>
      </c>
    </row>
    <row r="1555" spans="1:8" x14ac:dyDescent="0.25">
      <c r="A1555">
        <v>728</v>
      </c>
      <c r="B1555">
        <v>10</v>
      </c>
      <c r="C1555" s="205">
        <v>0.35</v>
      </c>
      <c r="D1555">
        <v>9</v>
      </c>
      <c r="E1555" s="210">
        <v>2.5000000000000001E-2</v>
      </c>
      <c r="F1555">
        <v>263</v>
      </c>
      <c r="G1555" s="314">
        <v>177</v>
      </c>
      <c r="H1555" s="436">
        <v>2.0699999999999998</v>
      </c>
    </row>
    <row r="1556" spans="1:8" x14ac:dyDescent="0.25">
      <c r="A1556">
        <v>1172</v>
      </c>
      <c r="B1556">
        <v>12</v>
      </c>
      <c r="C1556" s="205">
        <v>0.25</v>
      </c>
      <c r="D1556">
        <v>17</v>
      </c>
      <c r="E1556" s="210">
        <v>2.5000000000000001E-2</v>
      </c>
      <c r="F1556">
        <v>229</v>
      </c>
      <c r="G1556" s="314">
        <v>137</v>
      </c>
      <c r="H1556" s="436">
        <v>2.0499999999999998</v>
      </c>
    </row>
    <row r="1557" spans="1:8" x14ac:dyDescent="0.25">
      <c r="A1557">
        <v>676</v>
      </c>
      <c r="B1557">
        <v>10</v>
      </c>
      <c r="C1557" s="205">
        <v>0.3</v>
      </c>
      <c r="D1557">
        <v>6</v>
      </c>
      <c r="E1557" s="210">
        <v>0.02</v>
      </c>
      <c r="F1557">
        <v>267</v>
      </c>
      <c r="G1557" s="314">
        <v>198</v>
      </c>
      <c r="H1557" s="436">
        <v>2.04</v>
      </c>
    </row>
    <row r="1558" spans="1:8" x14ac:dyDescent="0.25">
      <c r="A1558">
        <v>921</v>
      </c>
      <c r="B1558">
        <v>11</v>
      </c>
      <c r="C1558" s="205">
        <v>0.25</v>
      </c>
      <c r="D1558">
        <v>17</v>
      </c>
      <c r="E1558" s="210">
        <v>0.03</v>
      </c>
      <c r="F1558">
        <v>242</v>
      </c>
      <c r="G1558" s="314">
        <v>126</v>
      </c>
      <c r="H1558" s="436">
        <v>2.04</v>
      </c>
    </row>
    <row r="1559" spans="1:8" x14ac:dyDescent="0.25">
      <c r="A1559">
        <v>2341</v>
      </c>
      <c r="B1559">
        <v>17</v>
      </c>
      <c r="C1559" s="205">
        <v>0.15</v>
      </c>
      <c r="D1559">
        <v>15</v>
      </c>
      <c r="E1559" s="210">
        <v>0.02</v>
      </c>
      <c r="F1559">
        <v>204</v>
      </c>
      <c r="G1559" s="314">
        <v>127</v>
      </c>
      <c r="H1559" s="436">
        <v>2.02</v>
      </c>
    </row>
    <row r="1560" spans="1:8" x14ac:dyDescent="0.25">
      <c r="A1560">
        <v>472</v>
      </c>
      <c r="B1560">
        <v>9</v>
      </c>
      <c r="C1560" s="205">
        <v>0.35</v>
      </c>
      <c r="D1560">
        <v>8</v>
      </c>
      <c r="E1560" s="210">
        <v>0.02</v>
      </c>
      <c r="F1560">
        <v>282</v>
      </c>
      <c r="G1560" s="314">
        <v>203</v>
      </c>
      <c r="H1560" s="436">
        <v>2.0099999999999998</v>
      </c>
    </row>
    <row r="1561" spans="1:8" x14ac:dyDescent="0.25">
      <c r="A1561">
        <v>1614</v>
      </c>
      <c r="B1561">
        <v>14</v>
      </c>
      <c r="C1561" s="205">
        <v>0.2</v>
      </c>
      <c r="D1561">
        <v>10</v>
      </c>
      <c r="E1561" s="210">
        <v>0.03</v>
      </c>
      <c r="F1561">
        <v>225</v>
      </c>
      <c r="G1561" s="314">
        <v>140</v>
      </c>
      <c r="H1561" s="436">
        <v>2.0099999999999998</v>
      </c>
    </row>
    <row r="1562" spans="1:8" x14ac:dyDescent="0.25">
      <c r="A1562">
        <v>2226</v>
      </c>
      <c r="B1562">
        <v>16</v>
      </c>
      <c r="C1562" s="205">
        <v>0.3</v>
      </c>
      <c r="D1562">
        <v>18</v>
      </c>
      <c r="E1562" s="210">
        <v>0.03</v>
      </c>
      <c r="F1562">
        <v>212</v>
      </c>
      <c r="G1562" s="314">
        <v>111</v>
      </c>
      <c r="H1562" s="436">
        <v>2.0099999999999998</v>
      </c>
    </row>
    <row r="1563" spans="1:8" x14ac:dyDescent="0.25">
      <c r="A1563">
        <v>704</v>
      </c>
      <c r="B1563">
        <v>10</v>
      </c>
      <c r="C1563" s="205">
        <v>0.3</v>
      </c>
      <c r="D1563">
        <v>15</v>
      </c>
      <c r="E1563" s="210">
        <v>2.5000000000000001E-2</v>
      </c>
      <c r="F1563">
        <v>267</v>
      </c>
      <c r="G1563" s="314">
        <v>155</v>
      </c>
      <c r="H1563" s="436">
        <v>2</v>
      </c>
    </row>
    <row r="1564" spans="1:8" x14ac:dyDescent="0.25">
      <c r="A1564">
        <v>2368</v>
      </c>
      <c r="B1564">
        <v>17</v>
      </c>
      <c r="C1564" s="205">
        <v>0.2</v>
      </c>
      <c r="D1564">
        <v>10</v>
      </c>
      <c r="E1564" s="210">
        <v>0.02</v>
      </c>
      <c r="F1564">
        <v>209</v>
      </c>
      <c r="G1564" s="314">
        <v>143</v>
      </c>
      <c r="H1564" s="436">
        <v>2</v>
      </c>
    </row>
    <row r="1565" spans="1:8" x14ac:dyDescent="0.25">
      <c r="A1565">
        <v>469</v>
      </c>
      <c r="B1565">
        <v>9</v>
      </c>
      <c r="C1565" s="205">
        <v>0.35</v>
      </c>
      <c r="D1565">
        <v>7</v>
      </c>
      <c r="E1565" s="210">
        <v>0.02</v>
      </c>
      <c r="F1565">
        <v>282</v>
      </c>
      <c r="G1565" s="314">
        <v>209</v>
      </c>
      <c r="H1565" s="436">
        <v>1.98</v>
      </c>
    </row>
    <row r="1566" spans="1:8" x14ac:dyDescent="0.25">
      <c r="A1566">
        <v>2388</v>
      </c>
      <c r="B1566">
        <v>17</v>
      </c>
      <c r="C1566" s="205">
        <v>0.2</v>
      </c>
      <c r="D1566">
        <v>16</v>
      </c>
      <c r="E1566" s="210">
        <v>0.03</v>
      </c>
      <c r="F1566">
        <v>209</v>
      </c>
      <c r="G1566" s="314">
        <v>115</v>
      </c>
      <c r="H1566" s="436">
        <v>1.97</v>
      </c>
    </row>
    <row r="1567" spans="1:8" x14ac:dyDescent="0.25">
      <c r="A1567">
        <v>2379</v>
      </c>
      <c r="B1567">
        <v>17</v>
      </c>
      <c r="C1567" s="205">
        <v>0.2</v>
      </c>
      <c r="D1567">
        <v>13</v>
      </c>
      <c r="E1567" s="210">
        <v>0.03</v>
      </c>
      <c r="F1567">
        <v>209</v>
      </c>
      <c r="G1567" s="314">
        <v>121</v>
      </c>
      <c r="H1567" s="436">
        <v>1.96</v>
      </c>
    </row>
    <row r="1568" spans="1:8" x14ac:dyDescent="0.25">
      <c r="A1568">
        <v>1363</v>
      </c>
      <c r="B1568">
        <v>13</v>
      </c>
      <c r="C1568" s="205">
        <v>0.2</v>
      </c>
      <c r="D1568">
        <v>11</v>
      </c>
      <c r="E1568" s="210">
        <v>0.02</v>
      </c>
      <c r="F1568">
        <v>234</v>
      </c>
      <c r="G1568" s="314">
        <v>164</v>
      </c>
      <c r="H1568" s="436">
        <v>1.95</v>
      </c>
    </row>
    <row r="1569" spans="1:8" x14ac:dyDescent="0.25">
      <c r="A1569">
        <v>1411</v>
      </c>
      <c r="B1569">
        <v>13</v>
      </c>
      <c r="C1569" s="205">
        <v>0.25</v>
      </c>
      <c r="D1569">
        <v>13</v>
      </c>
      <c r="E1569" s="210">
        <v>0.02</v>
      </c>
      <c r="F1569">
        <v>221</v>
      </c>
      <c r="G1569" s="314">
        <v>150</v>
      </c>
      <c r="H1569" s="436">
        <v>1.95</v>
      </c>
    </row>
    <row r="1570" spans="1:8" x14ac:dyDescent="0.25">
      <c r="A1570">
        <v>2493</v>
      </c>
      <c r="B1570">
        <v>17</v>
      </c>
      <c r="C1570" s="205">
        <v>0.35</v>
      </c>
      <c r="D1570">
        <v>9</v>
      </c>
      <c r="E1570" s="210">
        <v>0.03</v>
      </c>
      <c r="F1570">
        <v>204</v>
      </c>
      <c r="G1570" s="314">
        <v>138</v>
      </c>
      <c r="H1570" s="436">
        <v>1.95</v>
      </c>
    </row>
    <row r="1571" spans="1:8" x14ac:dyDescent="0.25">
      <c r="A1571">
        <v>2410</v>
      </c>
      <c r="B1571">
        <v>17</v>
      </c>
      <c r="C1571" s="205">
        <v>0.25</v>
      </c>
      <c r="D1571">
        <v>10</v>
      </c>
      <c r="E1571" s="210">
        <v>0.02</v>
      </c>
      <c r="F1571">
        <v>201</v>
      </c>
      <c r="G1571" s="314">
        <v>144</v>
      </c>
      <c r="H1571" s="436">
        <v>1.94</v>
      </c>
    </row>
    <row r="1572" spans="1:8" x14ac:dyDescent="0.25">
      <c r="A1572">
        <v>1366</v>
      </c>
      <c r="B1572">
        <v>13</v>
      </c>
      <c r="C1572" s="205">
        <v>0.2</v>
      </c>
      <c r="D1572">
        <v>12</v>
      </c>
      <c r="E1572" s="210">
        <v>0.02</v>
      </c>
      <c r="F1572">
        <v>234</v>
      </c>
      <c r="G1572" s="314">
        <v>160</v>
      </c>
      <c r="H1572" s="436">
        <v>1.92</v>
      </c>
    </row>
    <row r="1573" spans="1:8" x14ac:dyDescent="0.25">
      <c r="A1573">
        <v>1826</v>
      </c>
      <c r="B1573">
        <v>15</v>
      </c>
      <c r="C1573" s="205">
        <v>0.15</v>
      </c>
      <c r="D1573">
        <v>11</v>
      </c>
      <c r="E1573" s="210">
        <v>2.5000000000000001E-2</v>
      </c>
      <c r="F1573">
        <v>210</v>
      </c>
      <c r="G1573" s="314">
        <v>136</v>
      </c>
      <c r="H1573" s="436">
        <v>1.92</v>
      </c>
    </row>
    <row r="1574" spans="1:8" x14ac:dyDescent="0.25">
      <c r="A1574">
        <v>2732</v>
      </c>
      <c r="B1574">
        <v>18</v>
      </c>
      <c r="C1574" s="205">
        <v>0.35</v>
      </c>
      <c r="D1574">
        <v>5</v>
      </c>
      <c r="E1574" s="210">
        <v>2.5000000000000001E-2</v>
      </c>
      <c r="F1574">
        <v>202</v>
      </c>
      <c r="G1574" s="314">
        <v>153</v>
      </c>
      <c r="H1574" s="436">
        <v>1.91</v>
      </c>
    </row>
    <row r="1575" spans="1:8" x14ac:dyDescent="0.25">
      <c r="A1575">
        <v>1737</v>
      </c>
      <c r="B1575">
        <v>14</v>
      </c>
      <c r="C1575" s="205">
        <v>0.35</v>
      </c>
      <c r="D1575">
        <v>9</v>
      </c>
      <c r="E1575" s="210">
        <v>0.03</v>
      </c>
      <c r="F1575">
        <v>225</v>
      </c>
      <c r="G1575" s="314">
        <v>147</v>
      </c>
      <c r="H1575" s="436">
        <v>1.9</v>
      </c>
    </row>
    <row r="1576" spans="1:8" x14ac:dyDescent="0.25">
      <c r="A1576">
        <v>1747</v>
      </c>
      <c r="B1576">
        <v>14</v>
      </c>
      <c r="C1576" s="205">
        <v>0.35</v>
      </c>
      <c r="D1576">
        <v>13</v>
      </c>
      <c r="E1576" s="210">
        <v>0.02</v>
      </c>
      <c r="F1576">
        <v>225</v>
      </c>
      <c r="G1576" s="314">
        <v>153</v>
      </c>
      <c r="H1576" s="436">
        <v>1.9</v>
      </c>
    </row>
    <row r="1577" spans="1:8" x14ac:dyDescent="0.25">
      <c r="A1577">
        <v>1970</v>
      </c>
      <c r="B1577">
        <v>15</v>
      </c>
      <c r="C1577" s="205">
        <v>0.3</v>
      </c>
      <c r="D1577">
        <v>17</v>
      </c>
      <c r="E1577" s="210">
        <v>2.5000000000000001E-2</v>
      </c>
      <c r="F1577">
        <v>219</v>
      </c>
      <c r="G1577" s="314">
        <v>131</v>
      </c>
      <c r="H1577" s="436">
        <v>1.9</v>
      </c>
    </row>
    <row r="1578" spans="1:8" x14ac:dyDescent="0.25">
      <c r="A1578">
        <v>2378</v>
      </c>
      <c r="B1578">
        <v>17</v>
      </c>
      <c r="C1578" s="205">
        <v>0.2</v>
      </c>
      <c r="D1578">
        <v>13</v>
      </c>
      <c r="E1578" s="210">
        <v>2.5000000000000001E-2</v>
      </c>
      <c r="F1578">
        <v>209</v>
      </c>
      <c r="G1578" s="314">
        <v>127</v>
      </c>
      <c r="H1578" s="436">
        <v>1.89</v>
      </c>
    </row>
    <row r="1579" spans="1:8" x14ac:dyDescent="0.25">
      <c r="A1579">
        <v>251</v>
      </c>
      <c r="B1579">
        <v>8</v>
      </c>
      <c r="C1579" s="205">
        <v>0.35</v>
      </c>
      <c r="D1579">
        <v>18</v>
      </c>
      <c r="E1579" s="210">
        <v>2.5000000000000001E-2</v>
      </c>
      <c r="F1579">
        <v>302</v>
      </c>
      <c r="G1579" s="314">
        <v>152</v>
      </c>
      <c r="H1579" s="436">
        <v>1.88</v>
      </c>
    </row>
    <row r="1580" spans="1:8" x14ac:dyDescent="0.25">
      <c r="A1580">
        <v>2452</v>
      </c>
      <c r="B1580">
        <v>17</v>
      </c>
      <c r="C1580" s="205">
        <v>0.3</v>
      </c>
      <c r="D1580">
        <v>10</v>
      </c>
      <c r="E1580" s="210">
        <v>0.02</v>
      </c>
      <c r="F1580">
        <v>203</v>
      </c>
      <c r="G1580" s="314">
        <v>145</v>
      </c>
      <c r="H1580" s="436">
        <v>1.88</v>
      </c>
    </row>
    <row r="1581" spans="1:8" x14ac:dyDescent="0.25">
      <c r="A1581">
        <v>295</v>
      </c>
      <c r="B1581">
        <v>9</v>
      </c>
      <c r="C1581" s="205">
        <v>0.15</v>
      </c>
      <c r="D1581">
        <v>5</v>
      </c>
      <c r="E1581" s="210">
        <v>0.02</v>
      </c>
      <c r="F1581">
        <v>271</v>
      </c>
      <c r="G1581" s="314">
        <v>199</v>
      </c>
      <c r="H1581" s="436">
        <v>1.87</v>
      </c>
    </row>
    <row r="1582" spans="1:8" x14ac:dyDescent="0.25">
      <c r="A1582">
        <v>624</v>
      </c>
      <c r="B1582">
        <v>10</v>
      </c>
      <c r="C1582" s="205">
        <v>0.2</v>
      </c>
      <c r="D1582">
        <v>16</v>
      </c>
      <c r="E1582" s="210">
        <v>0.03</v>
      </c>
      <c r="F1582">
        <v>265</v>
      </c>
      <c r="G1582" s="314">
        <v>137</v>
      </c>
      <c r="H1582" s="436">
        <v>1.87</v>
      </c>
    </row>
    <row r="1583" spans="1:8" x14ac:dyDescent="0.25">
      <c r="A1583">
        <v>1237</v>
      </c>
      <c r="B1583">
        <v>12</v>
      </c>
      <c r="C1583" s="205">
        <v>0.35</v>
      </c>
      <c r="D1583">
        <v>11</v>
      </c>
      <c r="E1583" s="210">
        <v>0.02</v>
      </c>
      <c r="F1583">
        <v>240</v>
      </c>
      <c r="G1583" s="314">
        <v>165</v>
      </c>
      <c r="H1583" s="436">
        <v>1.86</v>
      </c>
    </row>
    <row r="1584" spans="1:8" x14ac:dyDescent="0.25">
      <c r="A1584">
        <v>1716</v>
      </c>
      <c r="B1584">
        <v>14</v>
      </c>
      <c r="C1584" s="205">
        <v>0.3</v>
      </c>
      <c r="D1584">
        <v>16</v>
      </c>
      <c r="E1584" s="210">
        <v>0.03</v>
      </c>
      <c r="F1584">
        <v>218</v>
      </c>
      <c r="G1584" s="314">
        <v>122</v>
      </c>
      <c r="H1584" s="436">
        <v>1.86</v>
      </c>
    </row>
    <row r="1585" spans="1:8" x14ac:dyDescent="0.25">
      <c r="A1585">
        <v>1978</v>
      </c>
      <c r="B1585">
        <v>15</v>
      </c>
      <c r="C1585" s="205">
        <v>0.35</v>
      </c>
      <c r="D1585">
        <v>6</v>
      </c>
      <c r="E1585" s="210">
        <v>0.02</v>
      </c>
      <c r="F1585">
        <v>216</v>
      </c>
      <c r="G1585" s="314">
        <v>163</v>
      </c>
      <c r="H1585" s="436">
        <v>1.86</v>
      </c>
    </row>
    <row r="1586" spans="1:8" x14ac:dyDescent="0.25">
      <c r="A1586">
        <v>727</v>
      </c>
      <c r="B1586">
        <v>10</v>
      </c>
      <c r="C1586" s="205">
        <v>0.35</v>
      </c>
      <c r="D1586">
        <v>9</v>
      </c>
      <c r="E1586" s="210">
        <v>0.02</v>
      </c>
      <c r="F1586">
        <v>263</v>
      </c>
      <c r="G1586" s="314">
        <v>186</v>
      </c>
      <c r="H1586" s="436">
        <v>1.84</v>
      </c>
    </row>
    <row r="1587" spans="1:8" x14ac:dyDescent="0.25">
      <c r="A1587">
        <v>1711</v>
      </c>
      <c r="B1587">
        <v>14</v>
      </c>
      <c r="C1587" s="205">
        <v>0.3</v>
      </c>
      <c r="D1587">
        <v>15</v>
      </c>
      <c r="E1587" s="210">
        <v>0.02</v>
      </c>
      <c r="F1587">
        <v>218</v>
      </c>
      <c r="G1587" s="314">
        <v>146</v>
      </c>
      <c r="H1587" s="436">
        <v>1.84</v>
      </c>
    </row>
    <row r="1588" spans="1:8" x14ac:dyDescent="0.25">
      <c r="A1588">
        <v>2082</v>
      </c>
      <c r="B1588">
        <v>16</v>
      </c>
      <c r="C1588" s="205">
        <v>0.15</v>
      </c>
      <c r="D1588">
        <v>12</v>
      </c>
      <c r="E1588" s="210">
        <v>0.03</v>
      </c>
      <c r="F1588">
        <v>209</v>
      </c>
      <c r="G1588" s="314">
        <v>127</v>
      </c>
      <c r="H1588" s="436">
        <v>1.84</v>
      </c>
    </row>
    <row r="1589" spans="1:8" x14ac:dyDescent="0.25">
      <c r="A1589">
        <v>2672</v>
      </c>
      <c r="B1589">
        <v>18</v>
      </c>
      <c r="C1589" s="205">
        <v>0.25</v>
      </c>
      <c r="D1589">
        <v>13</v>
      </c>
      <c r="E1589" s="210">
        <v>2.5000000000000001E-2</v>
      </c>
      <c r="F1589">
        <v>195</v>
      </c>
      <c r="G1589" s="314">
        <v>128</v>
      </c>
      <c r="H1589" s="436">
        <v>1.84</v>
      </c>
    </row>
    <row r="1590" spans="1:8" x14ac:dyDescent="0.25">
      <c r="A1590">
        <v>1428</v>
      </c>
      <c r="B1590">
        <v>13</v>
      </c>
      <c r="C1590" s="205">
        <v>0.25</v>
      </c>
      <c r="D1590">
        <v>18</v>
      </c>
      <c r="E1590" s="210">
        <v>0.03</v>
      </c>
      <c r="F1590">
        <v>221</v>
      </c>
      <c r="G1590" s="314">
        <v>123</v>
      </c>
      <c r="H1590" s="436">
        <v>1.83</v>
      </c>
    </row>
    <row r="1591" spans="1:8" x14ac:dyDescent="0.25">
      <c r="A1591">
        <v>2723</v>
      </c>
      <c r="B1591">
        <v>18</v>
      </c>
      <c r="C1591" s="205">
        <v>0.3</v>
      </c>
      <c r="D1591">
        <v>16</v>
      </c>
      <c r="E1591" s="210">
        <v>2.5000000000000001E-2</v>
      </c>
      <c r="F1591">
        <v>201</v>
      </c>
      <c r="G1591" s="314">
        <v>118</v>
      </c>
      <c r="H1591" s="436">
        <v>1.82</v>
      </c>
    </row>
    <row r="1592" spans="1:8" x14ac:dyDescent="0.25">
      <c r="A1592">
        <v>1617</v>
      </c>
      <c r="B1592">
        <v>14</v>
      </c>
      <c r="C1592" s="205">
        <v>0.2</v>
      </c>
      <c r="D1592">
        <v>11</v>
      </c>
      <c r="E1592" s="210">
        <v>0.03</v>
      </c>
      <c r="F1592">
        <v>225</v>
      </c>
      <c r="G1592" s="314">
        <v>138</v>
      </c>
      <c r="H1592" s="436">
        <v>1.81</v>
      </c>
    </row>
    <row r="1593" spans="1:8" x14ac:dyDescent="0.25">
      <c r="A1593">
        <v>207</v>
      </c>
      <c r="B1593">
        <v>8</v>
      </c>
      <c r="C1593" s="205">
        <v>0.3</v>
      </c>
      <c r="D1593">
        <v>17</v>
      </c>
      <c r="E1593" s="210">
        <v>0.03</v>
      </c>
      <c r="F1593">
        <v>305</v>
      </c>
      <c r="G1593" s="314">
        <v>146</v>
      </c>
      <c r="H1593" s="436">
        <v>1.78</v>
      </c>
    </row>
    <row r="1594" spans="1:8" x14ac:dyDescent="0.25">
      <c r="A1594">
        <v>873</v>
      </c>
      <c r="B1594">
        <v>11</v>
      </c>
      <c r="C1594" s="205">
        <v>0.2</v>
      </c>
      <c r="D1594">
        <v>15</v>
      </c>
      <c r="E1594" s="210">
        <v>0.03</v>
      </c>
      <c r="F1594">
        <v>256</v>
      </c>
      <c r="G1594" s="314">
        <v>135</v>
      </c>
      <c r="H1594" s="436">
        <v>1.78</v>
      </c>
    </row>
    <row r="1595" spans="1:8" x14ac:dyDescent="0.25">
      <c r="A1595">
        <v>978</v>
      </c>
      <c r="B1595">
        <v>11</v>
      </c>
      <c r="C1595" s="205">
        <v>0.35</v>
      </c>
      <c r="D1595">
        <v>8</v>
      </c>
      <c r="E1595" s="210">
        <v>0.03</v>
      </c>
      <c r="F1595">
        <v>246</v>
      </c>
      <c r="G1595" s="314">
        <v>161</v>
      </c>
      <c r="H1595" s="436">
        <v>1.78</v>
      </c>
    </row>
    <row r="1596" spans="1:8" x14ac:dyDescent="0.25">
      <c r="A1596">
        <v>1054</v>
      </c>
      <c r="B1596">
        <v>12</v>
      </c>
      <c r="C1596" s="205">
        <v>0.15</v>
      </c>
      <c r="D1596">
        <v>6</v>
      </c>
      <c r="E1596" s="210">
        <v>0.02</v>
      </c>
      <c r="F1596">
        <v>230</v>
      </c>
      <c r="G1596" s="314">
        <v>165</v>
      </c>
      <c r="H1596" s="436">
        <v>1.78</v>
      </c>
    </row>
    <row r="1597" spans="1:8" x14ac:dyDescent="0.25">
      <c r="A1597">
        <v>2481</v>
      </c>
      <c r="B1597">
        <v>17</v>
      </c>
      <c r="C1597" s="205">
        <v>0.35</v>
      </c>
      <c r="D1597">
        <v>5</v>
      </c>
      <c r="E1597" s="210">
        <v>0.03</v>
      </c>
      <c r="F1597">
        <v>204</v>
      </c>
      <c r="G1597" s="314">
        <v>155</v>
      </c>
      <c r="H1597" s="436">
        <v>1.78</v>
      </c>
    </row>
    <row r="1598" spans="1:8" x14ac:dyDescent="0.25">
      <c r="A1598">
        <v>167</v>
      </c>
      <c r="B1598">
        <v>8</v>
      </c>
      <c r="C1598" s="205">
        <v>0.25</v>
      </c>
      <c r="D1598">
        <v>18</v>
      </c>
      <c r="E1598" s="210">
        <v>2.5000000000000001E-2</v>
      </c>
      <c r="F1598">
        <v>300</v>
      </c>
      <c r="G1598" s="314">
        <v>156</v>
      </c>
      <c r="H1598" s="436">
        <v>1.77</v>
      </c>
    </row>
    <row r="1599" spans="1:8" x14ac:dyDescent="0.25">
      <c r="A1599">
        <v>2472</v>
      </c>
      <c r="B1599">
        <v>17</v>
      </c>
      <c r="C1599" s="205">
        <v>0.3</v>
      </c>
      <c r="D1599">
        <v>16</v>
      </c>
      <c r="E1599" s="210">
        <v>0.03</v>
      </c>
      <c r="F1599">
        <v>203</v>
      </c>
      <c r="G1599" s="314">
        <v>114</v>
      </c>
      <c r="H1599" s="436">
        <v>1.77</v>
      </c>
    </row>
    <row r="1600" spans="1:8" x14ac:dyDescent="0.25">
      <c r="A1600">
        <v>248</v>
      </c>
      <c r="B1600">
        <v>8</v>
      </c>
      <c r="C1600" s="205">
        <v>0.35</v>
      </c>
      <c r="D1600">
        <v>17</v>
      </c>
      <c r="E1600" s="210">
        <v>2.5000000000000001E-2</v>
      </c>
      <c r="F1600">
        <v>302</v>
      </c>
      <c r="G1600" s="314">
        <v>157</v>
      </c>
      <c r="H1600" s="436">
        <v>1.75</v>
      </c>
    </row>
    <row r="1601" spans="1:8" x14ac:dyDescent="0.25">
      <c r="A1601">
        <v>1134</v>
      </c>
      <c r="B1601">
        <v>12</v>
      </c>
      <c r="C1601" s="205">
        <v>0.2</v>
      </c>
      <c r="D1601">
        <v>18</v>
      </c>
      <c r="E1601" s="210">
        <v>0.03</v>
      </c>
      <c r="F1601">
        <v>248</v>
      </c>
      <c r="G1601" s="314">
        <v>125</v>
      </c>
      <c r="H1601" s="436">
        <v>1.73</v>
      </c>
    </row>
    <row r="1602" spans="1:8" x14ac:dyDescent="0.25">
      <c r="A1602">
        <v>2217</v>
      </c>
      <c r="B1602">
        <v>16</v>
      </c>
      <c r="C1602" s="205">
        <v>0.3</v>
      </c>
      <c r="D1602">
        <v>15</v>
      </c>
      <c r="E1602" s="210">
        <v>0.03</v>
      </c>
      <c r="F1602">
        <v>212</v>
      </c>
      <c r="G1602" s="314">
        <v>118</v>
      </c>
      <c r="H1602" s="436">
        <v>1.73</v>
      </c>
    </row>
    <row r="1603" spans="1:8" x14ac:dyDescent="0.25">
      <c r="A1603">
        <v>1432</v>
      </c>
      <c r="B1603">
        <v>13</v>
      </c>
      <c r="C1603" s="205">
        <v>0.3</v>
      </c>
      <c r="D1603">
        <v>6</v>
      </c>
      <c r="E1603" s="210">
        <v>0.02</v>
      </c>
      <c r="F1603">
        <v>229</v>
      </c>
      <c r="G1603" s="314">
        <v>170</v>
      </c>
      <c r="H1603" s="436">
        <v>1.72</v>
      </c>
    </row>
    <row r="1604" spans="1:8" x14ac:dyDescent="0.25">
      <c r="A1604">
        <v>1763</v>
      </c>
      <c r="B1604">
        <v>14</v>
      </c>
      <c r="C1604" s="205">
        <v>0.35</v>
      </c>
      <c r="D1604">
        <v>18</v>
      </c>
      <c r="E1604" s="210">
        <v>2.5000000000000001E-2</v>
      </c>
      <c r="F1604">
        <v>225</v>
      </c>
      <c r="G1604" s="314">
        <v>130</v>
      </c>
      <c r="H1604" s="436">
        <v>1.72</v>
      </c>
    </row>
    <row r="1605" spans="1:8" x14ac:dyDescent="0.25">
      <c r="A1605">
        <v>1932</v>
      </c>
      <c r="B1605">
        <v>15</v>
      </c>
      <c r="C1605" s="205">
        <v>0.25</v>
      </c>
      <c r="D1605">
        <v>18</v>
      </c>
      <c r="E1605" s="210">
        <v>0.03</v>
      </c>
      <c r="F1605">
        <v>210</v>
      </c>
      <c r="G1605" s="314">
        <v>117</v>
      </c>
      <c r="H1605" s="436">
        <v>1.72</v>
      </c>
    </row>
    <row r="1606" spans="1:8" x14ac:dyDescent="0.25">
      <c r="A1606">
        <v>2153</v>
      </c>
      <c r="B1606">
        <v>16</v>
      </c>
      <c r="C1606" s="205">
        <v>0.25</v>
      </c>
      <c r="D1606">
        <v>8</v>
      </c>
      <c r="E1606" s="210">
        <v>2.5000000000000001E-2</v>
      </c>
      <c r="F1606">
        <v>205</v>
      </c>
      <c r="G1606" s="314">
        <v>146</v>
      </c>
      <c r="H1606" s="436">
        <v>1.72</v>
      </c>
    </row>
    <row r="1607" spans="1:8" x14ac:dyDescent="0.25">
      <c r="A1607">
        <v>677</v>
      </c>
      <c r="B1607">
        <v>10</v>
      </c>
      <c r="C1607" s="205">
        <v>0.3</v>
      </c>
      <c r="D1607">
        <v>6</v>
      </c>
      <c r="E1607" s="210">
        <v>2.5000000000000001E-2</v>
      </c>
      <c r="F1607">
        <v>267</v>
      </c>
      <c r="G1607" s="314">
        <v>194</v>
      </c>
      <c r="H1607" s="436">
        <v>1.7</v>
      </c>
    </row>
    <row r="1608" spans="1:8" x14ac:dyDescent="0.25">
      <c r="A1608">
        <v>591</v>
      </c>
      <c r="B1608">
        <v>10</v>
      </c>
      <c r="C1608" s="205">
        <v>0.2</v>
      </c>
      <c r="D1608">
        <v>5</v>
      </c>
      <c r="E1608" s="210">
        <v>0.03</v>
      </c>
      <c r="F1608">
        <v>265</v>
      </c>
      <c r="G1608" s="314">
        <v>188</v>
      </c>
      <c r="H1608" s="436">
        <v>1.69</v>
      </c>
    </row>
    <row r="1609" spans="1:8" x14ac:dyDescent="0.25">
      <c r="A1609">
        <v>2130</v>
      </c>
      <c r="B1609">
        <v>16</v>
      </c>
      <c r="C1609" s="205">
        <v>0.2</v>
      </c>
      <c r="D1609">
        <v>14</v>
      </c>
      <c r="E1609" s="210">
        <v>0.03</v>
      </c>
      <c r="F1609">
        <v>212</v>
      </c>
      <c r="G1609" s="314">
        <v>119</v>
      </c>
      <c r="H1609" s="436">
        <v>1.69</v>
      </c>
    </row>
    <row r="1610" spans="1:8" x14ac:dyDescent="0.25">
      <c r="A1610">
        <v>2597</v>
      </c>
      <c r="B1610">
        <v>18</v>
      </c>
      <c r="C1610" s="205">
        <v>0.15</v>
      </c>
      <c r="D1610">
        <v>16</v>
      </c>
      <c r="E1610" s="210">
        <v>2.5000000000000001E-2</v>
      </c>
      <c r="F1610">
        <v>201</v>
      </c>
      <c r="G1610" s="314">
        <v>113</v>
      </c>
      <c r="H1610" s="436">
        <v>1.69</v>
      </c>
    </row>
    <row r="1611" spans="1:8" x14ac:dyDescent="0.25">
      <c r="A1611">
        <v>189</v>
      </c>
      <c r="B1611">
        <v>8</v>
      </c>
      <c r="C1611" s="205">
        <v>0.3</v>
      </c>
      <c r="D1611">
        <v>11</v>
      </c>
      <c r="E1611" s="210">
        <v>0.03</v>
      </c>
      <c r="F1611">
        <v>305</v>
      </c>
      <c r="G1611" s="314">
        <v>174</v>
      </c>
      <c r="H1611" s="436">
        <v>1.67</v>
      </c>
    </row>
    <row r="1612" spans="1:8" x14ac:dyDescent="0.25">
      <c r="A1612">
        <v>568</v>
      </c>
      <c r="B1612">
        <v>10</v>
      </c>
      <c r="C1612" s="205">
        <v>0.15</v>
      </c>
      <c r="D1612">
        <v>12</v>
      </c>
      <c r="E1612" s="210">
        <v>0.02</v>
      </c>
      <c r="F1612">
        <v>253</v>
      </c>
      <c r="G1612" s="314">
        <v>166</v>
      </c>
      <c r="H1612" s="436">
        <v>1.67</v>
      </c>
    </row>
    <row r="1613" spans="1:8" x14ac:dyDescent="0.25">
      <c r="A1613">
        <v>1055</v>
      </c>
      <c r="B1613">
        <v>12</v>
      </c>
      <c r="C1613" s="205">
        <v>0.15</v>
      </c>
      <c r="D1613">
        <v>6</v>
      </c>
      <c r="E1613" s="210">
        <v>2.5000000000000001E-2</v>
      </c>
      <c r="F1613">
        <v>230</v>
      </c>
      <c r="G1613" s="314">
        <v>163</v>
      </c>
      <c r="H1613" s="436">
        <v>1.67</v>
      </c>
    </row>
    <row r="1614" spans="1:8" x14ac:dyDescent="0.25">
      <c r="A1614">
        <v>1368</v>
      </c>
      <c r="B1614">
        <v>13</v>
      </c>
      <c r="C1614" s="205">
        <v>0.2</v>
      </c>
      <c r="D1614">
        <v>12</v>
      </c>
      <c r="E1614" s="210">
        <v>0.03</v>
      </c>
      <c r="F1614">
        <v>234</v>
      </c>
      <c r="G1614" s="314">
        <v>139</v>
      </c>
      <c r="H1614" s="436">
        <v>1.66</v>
      </c>
    </row>
    <row r="1615" spans="1:8" x14ac:dyDescent="0.25">
      <c r="A1615">
        <v>242</v>
      </c>
      <c r="B1615">
        <v>8</v>
      </c>
      <c r="C1615" s="205">
        <v>0.35</v>
      </c>
      <c r="D1615">
        <v>15</v>
      </c>
      <c r="E1615" s="210">
        <v>2.5000000000000001E-2</v>
      </c>
      <c r="F1615">
        <v>302</v>
      </c>
      <c r="G1615" s="314">
        <v>166</v>
      </c>
      <c r="H1615" s="436">
        <v>1.65</v>
      </c>
    </row>
    <row r="1616" spans="1:8" x14ac:dyDescent="0.25">
      <c r="A1616">
        <v>1340</v>
      </c>
      <c r="B1616">
        <v>13</v>
      </c>
      <c r="C1616" s="205">
        <v>0.15</v>
      </c>
      <c r="D1616">
        <v>17</v>
      </c>
      <c r="E1616" s="210">
        <v>2.5000000000000001E-2</v>
      </c>
      <c r="F1616">
        <v>219</v>
      </c>
      <c r="G1616" s="314">
        <v>131</v>
      </c>
      <c r="H1616" s="436">
        <v>1.65</v>
      </c>
    </row>
    <row r="1617" spans="1:8" x14ac:dyDescent="0.25">
      <c r="A1617">
        <v>886</v>
      </c>
      <c r="B1617">
        <v>11</v>
      </c>
      <c r="C1617" s="205">
        <v>0.25</v>
      </c>
      <c r="D1617">
        <v>6</v>
      </c>
      <c r="E1617" s="210">
        <v>0.02</v>
      </c>
      <c r="F1617">
        <v>242</v>
      </c>
      <c r="G1617" s="314">
        <v>177</v>
      </c>
      <c r="H1617" s="436">
        <v>1.63</v>
      </c>
    </row>
    <row r="1618" spans="1:8" x14ac:dyDescent="0.25">
      <c r="A1618">
        <v>2117</v>
      </c>
      <c r="B1618">
        <v>16</v>
      </c>
      <c r="C1618" s="205">
        <v>0.2</v>
      </c>
      <c r="D1618">
        <v>10</v>
      </c>
      <c r="E1618" s="210">
        <v>2.5000000000000001E-2</v>
      </c>
      <c r="F1618">
        <v>212</v>
      </c>
      <c r="G1618" s="314">
        <v>139</v>
      </c>
      <c r="H1618" s="436">
        <v>1.63</v>
      </c>
    </row>
    <row r="1619" spans="1:8" x14ac:dyDescent="0.25">
      <c r="A1619">
        <v>212</v>
      </c>
      <c r="B1619">
        <v>8</v>
      </c>
      <c r="C1619" s="205">
        <v>0.35</v>
      </c>
      <c r="D1619">
        <v>5</v>
      </c>
      <c r="E1619" s="210">
        <v>2.5000000000000001E-2</v>
      </c>
      <c r="F1619">
        <v>302</v>
      </c>
      <c r="G1619" s="314">
        <v>231</v>
      </c>
      <c r="H1619" s="436">
        <v>1.62</v>
      </c>
    </row>
    <row r="1620" spans="1:8" x14ac:dyDescent="0.25">
      <c r="A1620">
        <v>2224</v>
      </c>
      <c r="B1620">
        <v>16</v>
      </c>
      <c r="C1620" s="205">
        <v>0.3</v>
      </c>
      <c r="D1620">
        <v>18</v>
      </c>
      <c r="E1620" s="210">
        <v>0.02</v>
      </c>
      <c r="F1620">
        <v>212</v>
      </c>
      <c r="G1620" s="314">
        <v>135</v>
      </c>
      <c r="H1620" s="436">
        <v>1.61</v>
      </c>
    </row>
    <row r="1621" spans="1:8" x14ac:dyDescent="0.25">
      <c r="A1621">
        <v>2387</v>
      </c>
      <c r="B1621">
        <v>17</v>
      </c>
      <c r="C1621" s="205">
        <v>0.2</v>
      </c>
      <c r="D1621">
        <v>16</v>
      </c>
      <c r="E1621" s="210">
        <v>2.5000000000000001E-2</v>
      </c>
      <c r="F1621">
        <v>209</v>
      </c>
      <c r="G1621" s="314">
        <v>120</v>
      </c>
      <c r="H1621" s="436">
        <v>1.61</v>
      </c>
    </row>
    <row r="1622" spans="1:8" x14ac:dyDescent="0.25">
      <c r="A1622">
        <v>2436</v>
      </c>
      <c r="B1622">
        <v>17</v>
      </c>
      <c r="C1622" s="205">
        <v>0.25</v>
      </c>
      <c r="D1622">
        <v>18</v>
      </c>
      <c r="E1622" s="210">
        <v>0.03</v>
      </c>
      <c r="F1622">
        <v>201</v>
      </c>
      <c r="G1622" s="314">
        <v>111</v>
      </c>
      <c r="H1622" s="436">
        <v>1.61</v>
      </c>
    </row>
    <row r="1623" spans="1:8" x14ac:dyDescent="0.25">
      <c r="A1623">
        <v>1116</v>
      </c>
      <c r="B1623">
        <v>12</v>
      </c>
      <c r="C1623" s="205">
        <v>0.2</v>
      </c>
      <c r="D1623">
        <v>12</v>
      </c>
      <c r="E1623" s="210">
        <v>0.03</v>
      </c>
      <c r="F1623">
        <v>248</v>
      </c>
      <c r="G1623" s="314">
        <v>143</v>
      </c>
      <c r="H1623" s="436">
        <v>1.6</v>
      </c>
    </row>
    <row r="1624" spans="1:8" x14ac:dyDescent="0.25">
      <c r="A1624">
        <v>2591</v>
      </c>
      <c r="B1624">
        <v>18</v>
      </c>
      <c r="C1624" s="205">
        <v>0.15</v>
      </c>
      <c r="D1624">
        <v>14</v>
      </c>
      <c r="E1624" s="210">
        <v>2.5000000000000001E-2</v>
      </c>
      <c r="F1624">
        <v>201</v>
      </c>
      <c r="G1624" s="314">
        <v>119</v>
      </c>
      <c r="H1624" s="436">
        <v>1.6</v>
      </c>
    </row>
    <row r="1625" spans="1:8" x14ac:dyDescent="0.25">
      <c r="A1625">
        <v>856</v>
      </c>
      <c r="B1625">
        <v>11</v>
      </c>
      <c r="C1625" s="205">
        <v>0.2</v>
      </c>
      <c r="D1625">
        <v>10</v>
      </c>
      <c r="E1625" s="210">
        <v>0.02</v>
      </c>
      <c r="F1625">
        <v>256</v>
      </c>
      <c r="G1625" s="314">
        <v>172</v>
      </c>
      <c r="H1625" s="436">
        <v>1.58</v>
      </c>
    </row>
    <row r="1626" spans="1:8" x14ac:dyDescent="0.25">
      <c r="A1626">
        <v>1391</v>
      </c>
      <c r="B1626">
        <v>13</v>
      </c>
      <c r="C1626" s="205">
        <v>0.25</v>
      </c>
      <c r="D1626">
        <v>6</v>
      </c>
      <c r="E1626" s="210">
        <v>2.5000000000000001E-2</v>
      </c>
      <c r="F1626">
        <v>221</v>
      </c>
      <c r="G1626" s="314">
        <v>164</v>
      </c>
      <c r="H1626" s="436">
        <v>1.58</v>
      </c>
    </row>
    <row r="1627" spans="1:8" x14ac:dyDescent="0.25">
      <c r="A1627">
        <v>1203</v>
      </c>
      <c r="B1627">
        <v>12</v>
      </c>
      <c r="C1627" s="205">
        <v>0.3</v>
      </c>
      <c r="D1627">
        <v>13</v>
      </c>
      <c r="E1627" s="210">
        <v>0.03</v>
      </c>
      <c r="F1627">
        <v>235</v>
      </c>
      <c r="G1627" s="314">
        <v>137</v>
      </c>
      <c r="H1627" s="436">
        <v>1.56</v>
      </c>
    </row>
    <row r="1628" spans="1:8" x14ac:dyDescent="0.25">
      <c r="A1628">
        <v>1113</v>
      </c>
      <c r="B1628">
        <v>12</v>
      </c>
      <c r="C1628" s="205">
        <v>0.2</v>
      </c>
      <c r="D1628">
        <v>11</v>
      </c>
      <c r="E1628" s="210">
        <v>0.03</v>
      </c>
      <c r="F1628">
        <v>248</v>
      </c>
      <c r="G1628" s="314">
        <v>147</v>
      </c>
      <c r="H1628" s="436">
        <v>1.55</v>
      </c>
    </row>
    <row r="1629" spans="1:8" x14ac:dyDescent="0.25">
      <c r="A1629">
        <v>2735</v>
      </c>
      <c r="B1629">
        <v>18</v>
      </c>
      <c r="C1629" s="205">
        <v>0.35</v>
      </c>
      <c r="D1629">
        <v>6</v>
      </c>
      <c r="E1629" s="210">
        <v>2.5000000000000001E-2</v>
      </c>
      <c r="F1629">
        <v>202</v>
      </c>
      <c r="G1629" s="314">
        <v>149</v>
      </c>
      <c r="H1629" s="436">
        <v>1.55</v>
      </c>
    </row>
    <row r="1630" spans="1:8" x14ac:dyDescent="0.25">
      <c r="A1630">
        <v>1159</v>
      </c>
      <c r="B1630">
        <v>12</v>
      </c>
      <c r="C1630" s="205">
        <v>0.25</v>
      </c>
      <c r="D1630">
        <v>13</v>
      </c>
      <c r="E1630" s="210">
        <v>0.02</v>
      </c>
      <c r="F1630">
        <v>229</v>
      </c>
      <c r="G1630" s="314">
        <v>153</v>
      </c>
      <c r="H1630" s="436">
        <v>1.54</v>
      </c>
    </row>
    <row r="1631" spans="1:8" x14ac:dyDescent="0.25">
      <c r="A1631">
        <v>1401</v>
      </c>
      <c r="B1631">
        <v>13</v>
      </c>
      <c r="C1631" s="205">
        <v>0.25</v>
      </c>
      <c r="D1631">
        <v>9</v>
      </c>
      <c r="E1631" s="210">
        <v>0.03</v>
      </c>
      <c r="F1631">
        <v>221</v>
      </c>
      <c r="G1631" s="314">
        <v>146</v>
      </c>
      <c r="H1631" s="436">
        <v>1.54</v>
      </c>
    </row>
    <row r="1632" spans="1:8" x14ac:dyDescent="0.25">
      <c r="A1632">
        <v>1671</v>
      </c>
      <c r="B1632">
        <v>14</v>
      </c>
      <c r="C1632" s="205">
        <v>0.25</v>
      </c>
      <c r="D1632">
        <v>15</v>
      </c>
      <c r="E1632" s="210">
        <v>0.03</v>
      </c>
      <c r="F1632">
        <v>212</v>
      </c>
      <c r="G1632" s="314">
        <v>125</v>
      </c>
      <c r="H1632" s="436">
        <v>1.54</v>
      </c>
    </row>
    <row r="1633" spans="1:8" x14ac:dyDescent="0.25">
      <c r="A1633">
        <v>2168</v>
      </c>
      <c r="B1633">
        <v>16</v>
      </c>
      <c r="C1633" s="205">
        <v>0.25</v>
      </c>
      <c r="D1633">
        <v>13</v>
      </c>
      <c r="E1633" s="210">
        <v>2.5000000000000001E-2</v>
      </c>
      <c r="F1633">
        <v>205</v>
      </c>
      <c r="G1633" s="314">
        <v>135</v>
      </c>
      <c r="H1633" s="436">
        <v>1.54</v>
      </c>
    </row>
    <row r="1634" spans="1:8" x14ac:dyDescent="0.25">
      <c r="A1634">
        <v>821</v>
      </c>
      <c r="B1634">
        <v>11</v>
      </c>
      <c r="C1634" s="205">
        <v>0.15</v>
      </c>
      <c r="D1634">
        <v>12</v>
      </c>
      <c r="E1634" s="210">
        <v>2.5000000000000001E-2</v>
      </c>
      <c r="F1634">
        <v>240</v>
      </c>
      <c r="G1634" s="314">
        <v>152</v>
      </c>
      <c r="H1634" s="436">
        <v>1.52</v>
      </c>
    </row>
    <row r="1635" spans="1:8" x14ac:dyDescent="0.25">
      <c r="A1635">
        <v>1388</v>
      </c>
      <c r="B1635">
        <v>13</v>
      </c>
      <c r="C1635" s="205">
        <v>0.25</v>
      </c>
      <c r="D1635">
        <v>5</v>
      </c>
      <c r="E1635" s="210">
        <v>2.5000000000000001E-2</v>
      </c>
      <c r="F1635">
        <v>221</v>
      </c>
      <c r="G1635" s="314">
        <v>170</v>
      </c>
      <c r="H1635" s="436">
        <v>1.52</v>
      </c>
    </row>
    <row r="1636" spans="1:8" x14ac:dyDescent="0.25">
      <c r="A1636">
        <v>2465</v>
      </c>
      <c r="B1636">
        <v>17</v>
      </c>
      <c r="C1636" s="205">
        <v>0.3</v>
      </c>
      <c r="D1636">
        <v>14</v>
      </c>
      <c r="E1636" s="210">
        <v>2.5000000000000001E-2</v>
      </c>
      <c r="F1636">
        <v>203</v>
      </c>
      <c r="G1636" s="314">
        <v>126</v>
      </c>
      <c r="H1636" s="436">
        <v>1.52</v>
      </c>
    </row>
    <row r="1637" spans="1:8" x14ac:dyDescent="0.25">
      <c r="A1637">
        <v>2579</v>
      </c>
      <c r="B1637">
        <v>18</v>
      </c>
      <c r="C1637" s="205">
        <v>0.15</v>
      </c>
      <c r="D1637">
        <v>10</v>
      </c>
      <c r="E1637" s="210">
        <v>2.5000000000000001E-2</v>
      </c>
      <c r="F1637">
        <v>201</v>
      </c>
      <c r="G1637" s="314">
        <v>129</v>
      </c>
      <c r="H1637" s="436">
        <v>1.5</v>
      </c>
    </row>
    <row r="1638" spans="1:8" x14ac:dyDescent="0.25">
      <c r="A1638">
        <v>962</v>
      </c>
      <c r="B1638">
        <v>11</v>
      </c>
      <c r="C1638" s="205">
        <v>0.3</v>
      </c>
      <c r="D1638">
        <v>17</v>
      </c>
      <c r="E1638" s="210">
        <v>2.5000000000000001E-2</v>
      </c>
      <c r="F1638">
        <v>246</v>
      </c>
      <c r="G1638" s="314">
        <v>140</v>
      </c>
      <c r="H1638" s="436">
        <v>1.47</v>
      </c>
    </row>
    <row r="1639" spans="1:8" x14ac:dyDescent="0.25">
      <c r="A1639">
        <v>1145</v>
      </c>
      <c r="B1639">
        <v>12</v>
      </c>
      <c r="C1639" s="205">
        <v>0.25</v>
      </c>
      <c r="D1639">
        <v>8</v>
      </c>
      <c r="E1639" s="210">
        <v>2.5000000000000001E-2</v>
      </c>
      <c r="F1639">
        <v>229</v>
      </c>
      <c r="G1639" s="314">
        <v>160</v>
      </c>
      <c r="H1639" s="436">
        <v>1.47</v>
      </c>
    </row>
    <row r="1640" spans="1:8" x14ac:dyDescent="0.25">
      <c r="A1640">
        <v>378</v>
      </c>
      <c r="B1640">
        <v>9</v>
      </c>
      <c r="C1640" s="205">
        <v>0.2</v>
      </c>
      <c r="D1640">
        <v>18</v>
      </c>
      <c r="E1640" s="210">
        <v>0.03</v>
      </c>
      <c r="F1640">
        <v>282</v>
      </c>
      <c r="G1640" s="314">
        <v>142</v>
      </c>
      <c r="H1640" s="436">
        <v>1.45</v>
      </c>
    </row>
    <row r="1641" spans="1:8" x14ac:dyDescent="0.25">
      <c r="A1641">
        <v>723</v>
      </c>
      <c r="B1641">
        <v>10</v>
      </c>
      <c r="C1641" s="205">
        <v>0.35</v>
      </c>
      <c r="D1641">
        <v>7</v>
      </c>
      <c r="E1641" s="210">
        <v>0.03</v>
      </c>
      <c r="F1641">
        <v>263</v>
      </c>
      <c r="G1641" s="314">
        <v>184</v>
      </c>
      <c r="H1641" s="436">
        <v>1.45</v>
      </c>
    </row>
    <row r="1642" spans="1:8" x14ac:dyDescent="0.25">
      <c r="A1642">
        <v>901</v>
      </c>
      <c r="B1642">
        <v>11</v>
      </c>
      <c r="C1642" s="205">
        <v>0.25</v>
      </c>
      <c r="D1642">
        <v>11</v>
      </c>
      <c r="E1642" s="210">
        <v>0.02</v>
      </c>
      <c r="F1642">
        <v>242</v>
      </c>
      <c r="G1642" s="314">
        <v>163</v>
      </c>
      <c r="H1642" s="436">
        <v>1.42</v>
      </c>
    </row>
    <row r="1643" spans="1:8" x14ac:dyDescent="0.25">
      <c r="A1643">
        <v>1397</v>
      </c>
      <c r="B1643">
        <v>13</v>
      </c>
      <c r="C1643" s="205">
        <v>0.25</v>
      </c>
      <c r="D1643">
        <v>8</v>
      </c>
      <c r="E1643" s="210">
        <v>2.5000000000000001E-2</v>
      </c>
      <c r="F1643">
        <v>221</v>
      </c>
      <c r="G1643" s="314">
        <v>155</v>
      </c>
      <c r="H1643" s="436">
        <v>1.42</v>
      </c>
    </row>
    <row r="1644" spans="1:8" x14ac:dyDescent="0.25">
      <c r="A1644">
        <v>814</v>
      </c>
      <c r="B1644">
        <v>11</v>
      </c>
      <c r="C1644" s="205">
        <v>0.15</v>
      </c>
      <c r="D1644">
        <v>10</v>
      </c>
      <c r="E1644" s="210">
        <v>0.02</v>
      </c>
      <c r="F1644">
        <v>240</v>
      </c>
      <c r="G1644" s="314">
        <v>165</v>
      </c>
      <c r="H1644" s="436">
        <v>1.39</v>
      </c>
    </row>
    <row r="1645" spans="1:8" x14ac:dyDescent="0.25">
      <c r="A1645">
        <v>1618</v>
      </c>
      <c r="B1645">
        <v>14</v>
      </c>
      <c r="C1645" s="205">
        <v>0.2</v>
      </c>
      <c r="D1645">
        <v>12</v>
      </c>
      <c r="E1645" s="210">
        <v>0.02</v>
      </c>
      <c r="F1645">
        <v>225</v>
      </c>
      <c r="G1645" s="314">
        <v>157</v>
      </c>
      <c r="H1645" s="436">
        <v>1.39</v>
      </c>
    </row>
    <row r="1646" spans="1:8" x14ac:dyDescent="0.25">
      <c r="A1646">
        <v>209</v>
      </c>
      <c r="B1646">
        <v>8</v>
      </c>
      <c r="C1646" s="205">
        <v>0.3</v>
      </c>
      <c r="D1646">
        <v>18</v>
      </c>
      <c r="E1646" s="210">
        <v>2.5000000000000001E-2</v>
      </c>
      <c r="F1646">
        <v>305</v>
      </c>
      <c r="G1646" s="314">
        <v>155</v>
      </c>
      <c r="H1646" s="436">
        <v>1.37</v>
      </c>
    </row>
    <row r="1647" spans="1:8" x14ac:dyDescent="0.25">
      <c r="A1647">
        <v>815</v>
      </c>
      <c r="B1647">
        <v>11</v>
      </c>
      <c r="C1647" s="205">
        <v>0.15</v>
      </c>
      <c r="D1647">
        <v>10</v>
      </c>
      <c r="E1647" s="210">
        <v>2.5000000000000001E-2</v>
      </c>
      <c r="F1647">
        <v>240</v>
      </c>
      <c r="G1647" s="314">
        <v>159</v>
      </c>
      <c r="H1647" s="436">
        <v>1.36</v>
      </c>
    </row>
    <row r="1648" spans="1:8" x14ac:dyDescent="0.25">
      <c r="A1648">
        <v>2585</v>
      </c>
      <c r="B1648">
        <v>18</v>
      </c>
      <c r="C1648" s="205">
        <v>0.15</v>
      </c>
      <c r="D1648">
        <v>12</v>
      </c>
      <c r="E1648" s="210">
        <v>2.5000000000000001E-2</v>
      </c>
      <c r="F1648">
        <v>201</v>
      </c>
      <c r="G1648" s="314">
        <v>125</v>
      </c>
      <c r="H1648" s="436">
        <v>1.36</v>
      </c>
    </row>
    <row r="1649" spans="1:8" x14ac:dyDescent="0.25">
      <c r="A1649">
        <v>631</v>
      </c>
      <c r="B1649">
        <v>10</v>
      </c>
      <c r="C1649" s="205">
        <v>0.25</v>
      </c>
      <c r="D1649">
        <v>5</v>
      </c>
      <c r="E1649" s="210">
        <v>0.02</v>
      </c>
      <c r="F1649">
        <v>260</v>
      </c>
      <c r="G1649" s="314">
        <v>194</v>
      </c>
      <c r="H1649" s="436">
        <v>1.32</v>
      </c>
    </row>
    <row r="1650" spans="1:8" x14ac:dyDescent="0.25">
      <c r="A1650">
        <v>1677</v>
      </c>
      <c r="B1650">
        <v>14</v>
      </c>
      <c r="C1650" s="205">
        <v>0.25</v>
      </c>
      <c r="D1650">
        <v>17</v>
      </c>
      <c r="E1650" s="210">
        <v>0.03</v>
      </c>
      <c r="F1650">
        <v>212</v>
      </c>
      <c r="G1650" s="314">
        <v>121</v>
      </c>
      <c r="H1650" s="436">
        <v>1.32</v>
      </c>
    </row>
    <row r="1651" spans="1:8" x14ac:dyDescent="0.25">
      <c r="A1651">
        <v>1968</v>
      </c>
      <c r="B1651">
        <v>15</v>
      </c>
      <c r="C1651" s="205">
        <v>0.3</v>
      </c>
      <c r="D1651">
        <v>16</v>
      </c>
      <c r="E1651" s="210">
        <v>0.03</v>
      </c>
      <c r="F1651">
        <v>219</v>
      </c>
      <c r="G1651" s="314">
        <v>120</v>
      </c>
      <c r="H1651" s="436">
        <v>1.32</v>
      </c>
    </row>
    <row r="1652" spans="1:8" x14ac:dyDescent="0.25">
      <c r="A1652">
        <v>303</v>
      </c>
      <c r="B1652">
        <v>9</v>
      </c>
      <c r="C1652" s="205">
        <v>0.15</v>
      </c>
      <c r="D1652">
        <v>7</v>
      </c>
      <c r="E1652" s="210">
        <v>0.03</v>
      </c>
      <c r="F1652">
        <v>271</v>
      </c>
      <c r="G1652" s="314">
        <v>185</v>
      </c>
      <c r="H1652" s="436">
        <v>1.31</v>
      </c>
    </row>
    <row r="1653" spans="1:8" x14ac:dyDescent="0.25">
      <c r="A1653">
        <v>1389</v>
      </c>
      <c r="B1653">
        <v>13</v>
      </c>
      <c r="C1653" s="205">
        <v>0.25</v>
      </c>
      <c r="D1653">
        <v>5</v>
      </c>
      <c r="E1653" s="210">
        <v>0.03</v>
      </c>
      <c r="F1653">
        <v>221</v>
      </c>
      <c r="G1653" s="314">
        <v>166</v>
      </c>
      <c r="H1653" s="436">
        <v>1.31</v>
      </c>
    </row>
    <row r="1654" spans="1:8" x14ac:dyDescent="0.25">
      <c r="A1654">
        <v>2184</v>
      </c>
      <c r="B1654">
        <v>16</v>
      </c>
      <c r="C1654" s="205">
        <v>0.25</v>
      </c>
      <c r="D1654">
        <v>18</v>
      </c>
      <c r="E1654" s="210">
        <v>0.03</v>
      </c>
      <c r="F1654">
        <v>205</v>
      </c>
      <c r="G1654" s="314">
        <v>115</v>
      </c>
      <c r="H1654" s="436">
        <v>1.31</v>
      </c>
    </row>
    <row r="1655" spans="1:8" x14ac:dyDescent="0.25">
      <c r="A1655">
        <v>1662</v>
      </c>
      <c r="B1655">
        <v>14</v>
      </c>
      <c r="C1655" s="205">
        <v>0.25</v>
      </c>
      <c r="D1655">
        <v>12</v>
      </c>
      <c r="E1655" s="210">
        <v>0.03</v>
      </c>
      <c r="F1655">
        <v>212</v>
      </c>
      <c r="G1655" s="314">
        <v>135</v>
      </c>
      <c r="H1655" s="436">
        <v>1.29</v>
      </c>
    </row>
    <row r="1656" spans="1:8" x14ac:dyDescent="0.25">
      <c r="A1656">
        <v>426</v>
      </c>
      <c r="B1656">
        <v>9</v>
      </c>
      <c r="C1656" s="205">
        <v>0.3</v>
      </c>
      <c r="D1656">
        <v>6</v>
      </c>
      <c r="E1656" s="210">
        <v>0.03</v>
      </c>
      <c r="F1656">
        <v>285</v>
      </c>
      <c r="G1656" s="314">
        <v>208</v>
      </c>
      <c r="H1656" s="436">
        <v>1.28</v>
      </c>
    </row>
    <row r="1657" spans="1:8" x14ac:dyDescent="0.25">
      <c r="A1657">
        <v>1748</v>
      </c>
      <c r="B1657">
        <v>14</v>
      </c>
      <c r="C1657" s="205">
        <v>0.35</v>
      </c>
      <c r="D1657">
        <v>13</v>
      </c>
      <c r="E1657" s="210">
        <v>2.5000000000000001E-2</v>
      </c>
      <c r="F1657">
        <v>225</v>
      </c>
      <c r="G1657" s="314">
        <v>143</v>
      </c>
      <c r="H1657" s="436">
        <v>1.28</v>
      </c>
    </row>
    <row r="1658" spans="1:8" x14ac:dyDescent="0.25">
      <c r="A1658">
        <v>1750</v>
      </c>
      <c r="B1658">
        <v>14</v>
      </c>
      <c r="C1658" s="205">
        <v>0.35</v>
      </c>
      <c r="D1658">
        <v>14</v>
      </c>
      <c r="E1658" s="210">
        <v>0.02</v>
      </c>
      <c r="F1658">
        <v>225</v>
      </c>
      <c r="G1658" s="314">
        <v>152</v>
      </c>
      <c r="H1658" s="436">
        <v>1.28</v>
      </c>
    </row>
    <row r="1659" spans="1:8" x14ac:dyDescent="0.25">
      <c r="A1659">
        <v>1602</v>
      </c>
      <c r="B1659">
        <v>14</v>
      </c>
      <c r="C1659" s="205">
        <v>0.2</v>
      </c>
      <c r="D1659">
        <v>6</v>
      </c>
      <c r="E1659" s="210">
        <v>0.03</v>
      </c>
      <c r="F1659">
        <v>225</v>
      </c>
      <c r="G1659" s="314">
        <v>155</v>
      </c>
      <c r="H1659" s="436">
        <v>1.26</v>
      </c>
    </row>
    <row r="1660" spans="1:8" x14ac:dyDescent="0.25">
      <c r="A1660">
        <v>2254</v>
      </c>
      <c r="B1660">
        <v>16</v>
      </c>
      <c r="C1660" s="205">
        <v>0.35</v>
      </c>
      <c r="D1660">
        <v>14</v>
      </c>
      <c r="E1660" s="210">
        <v>0.02</v>
      </c>
      <c r="F1660">
        <v>203</v>
      </c>
      <c r="G1660" s="314">
        <v>140</v>
      </c>
      <c r="H1660" s="436">
        <v>1.26</v>
      </c>
    </row>
    <row r="1661" spans="1:8" x14ac:dyDescent="0.25">
      <c r="A1661">
        <v>968</v>
      </c>
      <c r="B1661">
        <v>11</v>
      </c>
      <c r="C1661" s="205">
        <v>0.35</v>
      </c>
      <c r="D1661">
        <v>5</v>
      </c>
      <c r="E1661" s="210">
        <v>2.5000000000000001E-2</v>
      </c>
      <c r="F1661">
        <v>246</v>
      </c>
      <c r="G1661" s="314">
        <v>187</v>
      </c>
      <c r="H1661" s="436">
        <v>1.25</v>
      </c>
    </row>
    <row r="1662" spans="1:8" x14ac:dyDescent="0.25">
      <c r="A1662">
        <v>1132</v>
      </c>
      <c r="B1662">
        <v>12</v>
      </c>
      <c r="C1662" s="205">
        <v>0.2</v>
      </c>
      <c r="D1662">
        <v>18</v>
      </c>
      <c r="E1662" s="210">
        <v>0.02</v>
      </c>
      <c r="F1662">
        <v>248</v>
      </c>
      <c r="G1662" s="314">
        <v>147</v>
      </c>
      <c r="H1662" s="436">
        <v>1.25</v>
      </c>
    </row>
    <row r="1663" spans="1:8" x14ac:dyDescent="0.25">
      <c r="A1663">
        <v>1872</v>
      </c>
      <c r="B1663">
        <v>15</v>
      </c>
      <c r="C1663" s="205">
        <v>0.2</v>
      </c>
      <c r="D1663">
        <v>12</v>
      </c>
      <c r="E1663" s="210">
        <v>0.03</v>
      </c>
      <c r="F1663">
        <v>216</v>
      </c>
      <c r="G1663" s="314">
        <v>129</v>
      </c>
      <c r="H1663" s="436">
        <v>1.25</v>
      </c>
    </row>
    <row r="1664" spans="1:8" x14ac:dyDescent="0.25">
      <c r="A1664">
        <v>1408</v>
      </c>
      <c r="B1664">
        <v>13</v>
      </c>
      <c r="C1664" s="205">
        <v>0.25</v>
      </c>
      <c r="D1664">
        <v>12</v>
      </c>
      <c r="E1664" s="210">
        <v>0.02</v>
      </c>
      <c r="F1664">
        <v>221</v>
      </c>
      <c r="G1664" s="314">
        <v>154</v>
      </c>
      <c r="H1664" s="436">
        <v>1.24</v>
      </c>
    </row>
    <row r="1665" spans="1:8" x14ac:dyDescent="0.25">
      <c r="A1665">
        <v>1714</v>
      </c>
      <c r="B1665">
        <v>14</v>
      </c>
      <c r="C1665" s="205">
        <v>0.3</v>
      </c>
      <c r="D1665">
        <v>16</v>
      </c>
      <c r="E1665" s="210">
        <v>0.02</v>
      </c>
      <c r="F1665">
        <v>218</v>
      </c>
      <c r="G1665" s="314">
        <v>144</v>
      </c>
      <c r="H1665" s="436">
        <v>1.24</v>
      </c>
    </row>
    <row r="1666" spans="1:8" x14ac:dyDescent="0.25">
      <c r="A1666">
        <v>2586</v>
      </c>
      <c r="B1666">
        <v>18</v>
      </c>
      <c r="C1666" s="205">
        <v>0.15</v>
      </c>
      <c r="D1666">
        <v>12</v>
      </c>
      <c r="E1666" s="210">
        <v>0.03</v>
      </c>
      <c r="F1666">
        <v>201</v>
      </c>
      <c r="G1666" s="314">
        <v>119</v>
      </c>
      <c r="H1666" s="436">
        <v>1.24</v>
      </c>
    </row>
    <row r="1667" spans="1:8" x14ac:dyDescent="0.25">
      <c r="A1667">
        <v>2704</v>
      </c>
      <c r="B1667">
        <v>18</v>
      </c>
      <c r="C1667" s="205">
        <v>0.3</v>
      </c>
      <c r="D1667">
        <v>10</v>
      </c>
      <c r="E1667" s="210">
        <v>0.02</v>
      </c>
      <c r="F1667">
        <v>201</v>
      </c>
      <c r="G1667" s="314">
        <v>143</v>
      </c>
      <c r="H1667" s="436">
        <v>1.24</v>
      </c>
    </row>
    <row r="1668" spans="1:8" x14ac:dyDescent="0.25">
      <c r="A1668">
        <v>2761</v>
      </c>
      <c r="B1668">
        <v>18</v>
      </c>
      <c r="C1668" s="205">
        <v>0.35</v>
      </c>
      <c r="D1668">
        <v>15</v>
      </c>
      <c r="E1668" s="210">
        <v>0.02</v>
      </c>
      <c r="F1668">
        <v>202</v>
      </c>
      <c r="G1668" s="314">
        <v>137</v>
      </c>
      <c r="H1668" s="436">
        <v>1.24</v>
      </c>
    </row>
    <row r="1669" spans="1:8" x14ac:dyDescent="0.25">
      <c r="A1669">
        <v>1619</v>
      </c>
      <c r="B1669">
        <v>14</v>
      </c>
      <c r="C1669" s="205">
        <v>0.2</v>
      </c>
      <c r="D1669">
        <v>12</v>
      </c>
      <c r="E1669" s="210">
        <v>2.5000000000000001E-2</v>
      </c>
      <c r="F1669">
        <v>225</v>
      </c>
      <c r="G1669" s="314">
        <v>146</v>
      </c>
      <c r="H1669" s="436">
        <v>1.21</v>
      </c>
    </row>
    <row r="1670" spans="1:8" x14ac:dyDescent="0.25">
      <c r="A1670">
        <v>1719</v>
      </c>
      <c r="B1670">
        <v>14</v>
      </c>
      <c r="C1670" s="205">
        <v>0.3</v>
      </c>
      <c r="D1670">
        <v>17</v>
      </c>
      <c r="E1670" s="210">
        <v>0.03</v>
      </c>
      <c r="F1670">
        <v>218</v>
      </c>
      <c r="G1670" s="314">
        <v>121</v>
      </c>
      <c r="H1670" s="436">
        <v>1.21</v>
      </c>
    </row>
    <row r="1671" spans="1:8" x14ac:dyDescent="0.25">
      <c r="A1671">
        <v>171</v>
      </c>
      <c r="B1671">
        <v>8</v>
      </c>
      <c r="C1671" s="205">
        <v>0.3</v>
      </c>
      <c r="D1671">
        <v>5</v>
      </c>
      <c r="E1671" s="210">
        <v>0.03</v>
      </c>
      <c r="F1671">
        <v>305</v>
      </c>
      <c r="G1671" s="314">
        <v>226</v>
      </c>
      <c r="H1671" s="436">
        <v>1.2</v>
      </c>
    </row>
    <row r="1672" spans="1:8" x14ac:dyDescent="0.25">
      <c r="A1672">
        <v>826</v>
      </c>
      <c r="B1672">
        <v>11</v>
      </c>
      <c r="C1672" s="205">
        <v>0.15</v>
      </c>
      <c r="D1672">
        <v>14</v>
      </c>
      <c r="E1672" s="210">
        <v>0.02</v>
      </c>
      <c r="F1672">
        <v>240</v>
      </c>
      <c r="G1672" s="314">
        <v>152</v>
      </c>
      <c r="H1672" s="436">
        <v>1.2</v>
      </c>
    </row>
    <row r="1673" spans="1:8" x14ac:dyDescent="0.25">
      <c r="A1673">
        <v>427</v>
      </c>
      <c r="B1673">
        <v>9</v>
      </c>
      <c r="C1673" s="205">
        <v>0.3</v>
      </c>
      <c r="D1673">
        <v>7</v>
      </c>
      <c r="E1673" s="210">
        <v>0.02</v>
      </c>
      <c r="F1673">
        <v>285</v>
      </c>
      <c r="G1673" s="314">
        <v>207</v>
      </c>
      <c r="H1673" s="436">
        <v>1.19</v>
      </c>
    </row>
    <row r="1674" spans="1:8" x14ac:dyDescent="0.25">
      <c r="A1674">
        <v>1125</v>
      </c>
      <c r="B1674">
        <v>12</v>
      </c>
      <c r="C1674" s="205">
        <v>0.2</v>
      </c>
      <c r="D1674">
        <v>15</v>
      </c>
      <c r="E1674" s="210">
        <v>0.03</v>
      </c>
      <c r="F1674">
        <v>248</v>
      </c>
      <c r="G1674" s="314">
        <v>131</v>
      </c>
      <c r="H1674" s="436">
        <v>1.19</v>
      </c>
    </row>
    <row r="1675" spans="1:8" x14ac:dyDescent="0.25">
      <c r="A1675">
        <v>2462</v>
      </c>
      <c r="B1675">
        <v>17</v>
      </c>
      <c r="C1675" s="205">
        <v>0.3</v>
      </c>
      <c r="D1675">
        <v>13</v>
      </c>
      <c r="E1675" s="210">
        <v>2.5000000000000001E-2</v>
      </c>
      <c r="F1675">
        <v>203</v>
      </c>
      <c r="G1675" s="314">
        <v>128</v>
      </c>
      <c r="H1675" s="436">
        <v>1.19</v>
      </c>
    </row>
    <row r="1676" spans="1:8" x14ac:dyDescent="0.25">
      <c r="A1676">
        <v>425</v>
      </c>
      <c r="B1676">
        <v>9</v>
      </c>
      <c r="C1676" s="205">
        <v>0.3</v>
      </c>
      <c r="D1676">
        <v>6</v>
      </c>
      <c r="E1676" s="210">
        <v>2.5000000000000001E-2</v>
      </c>
      <c r="F1676">
        <v>285</v>
      </c>
      <c r="G1676" s="314">
        <v>209</v>
      </c>
      <c r="H1676" s="436">
        <v>1.18</v>
      </c>
    </row>
    <row r="1677" spans="1:8" x14ac:dyDescent="0.25">
      <c r="A1677">
        <v>725</v>
      </c>
      <c r="B1677">
        <v>10</v>
      </c>
      <c r="C1677" s="205">
        <v>0.35</v>
      </c>
      <c r="D1677">
        <v>8</v>
      </c>
      <c r="E1677" s="210">
        <v>2.5000000000000001E-2</v>
      </c>
      <c r="F1677">
        <v>263</v>
      </c>
      <c r="G1677" s="314">
        <v>179</v>
      </c>
      <c r="H1677" s="436">
        <v>1.18</v>
      </c>
    </row>
    <row r="1678" spans="1:8" x14ac:dyDescent="0.25">
      <c r="A1678">
        <v>966</v>
      </c>
      <c r="B1678">
        <v>11</v>
      </c>
      <c r="C1678" s="205">
        <v>0.3</v>
      </c>
      <c r="D1678">
        <v>18</v>
      </c>
      <c r="E1678" s="210">
        <v>0.03</v>
      </c>
      <c r="F1678">
        <v>246</v>
      </c>
      <c r="G1678" s="314">
        <v>128</v>
      </c>
      <c r="H1678" s="436">
        <v>1.17</v>
      </c>
    </row>
    <row r="1679" spans="1:8" x14ac:dyDescent="0.25">
      <c r="A1679">
        <v>1384</v>
      </c>
      <c r="B1679">
        <v>13</v>
      </c>
      <c r="C1679" s="205">
        <v>0.2</v>
      </c>
      <c r="D1679">
        <v>18</v>
      </c>
      <c r="E1679" s="210">
        <v>0.02</v>
      </c>
      <c r="F1679">
        <v>234</v>
      </c>
      <c r="G1679" s="314">
        <v>147</v>
      </c>
      <c r="H1679" s="436">
        <v>1.17</v>
      </c>
    </row>
    <row r="1680" spans="1:8" x14ac:dyDescent="0.25">
      <c r="A1680">
        <v>1204</v>
      </c>
      <c r="B1680">
        <v>12</v>
      </c>
      <c r="C1680" s="205">
        <v>0.3</v>
      </c>
      <c r="D1680">
        <v>14</v>
      </c>
      <c r="E1680" s="210">
        <v>0.02</v>
      </c>
      <c r="F1680">
        <v>235</v>
      </c>
      <c r="G1680" s="314">
        <v>155</v>
      </c>
      <c r="H1680" s="436">
        <v>1.1599999999999999</v>
      </c>
    </row>
    <row r="1681" spans="1:8" x14ac:dyDescent="0.25">
      <c r="A1681">
        <v>428</v>
      </c>
      <c r="B1681">
        <v>9</v>
      </c>
      <c r="C1681" s="205">
        <v>0.3</v>
      </c>
      <c r="D1681">
        <v>7</v>
      </c>
      <c r="E1681" s="210">
        <v>2.5000000000000001E-2</v>
      </c>
      <c r="F1681">
        <v>285</v>
      </c>
      <c r="G1681" s="314">
        <v>203</v>
      </c>
      <c r="H1681" s="436">
        <v>1.1499999999999999</v>
      </c>
    </row>
    <row r="1682" spans="1:8" x14ac:dyDescent="0.25">
      <c r="A1682">
        <v>2600</v>
      </c>
      <c r="B1682">
        <v>18</v>
      </c>
      <c r="C1682" s="205">
        <v>0.15</v>
      </c>
      <c r="D1682">
        <v>17</v>
      </c>
      <c r="E1682" s="210">
        <v>2.5000000000000001E-2</v>
      </c>
      <c r="F1682">
        <v>201</v>
      </c>
      <c r="G1682" s="314">
        <v>112</v>
      </c>
      <c r="H1682" s="436">
        <v>1.1399999999999999</v>
      </c>
    </row>
    <row r="1683" spans="1:8" x14ac:dyDescent="0.25">
      <c r="A1683">
        <v>1079</v>
      </c>
      <c r="B1683">
        <v>12</v>
      </c>
      <c r="C1683" s="205">
        <v>0.15</v>
      </c>
      <c r="D1683">
        <v>14</v>
      </c>
      <c r="E1683" s="210">
        <v>2.5000000000000001E-2</v>
      </c>
      <c r="F1683">
        <v>230</v>
      </c>
      <c r="G1683" s="314">
        <v>144</v>
      </c>
      <c r="H1683" s="436">
        <v>1.1299999999999999</v>
      </c>
    </row>
    <row r="1684" spans="1:8" x14ac:dyDescent="0.25">
      <c r="A1684">
        <v>707</v>
      </c>
      <c r="B1684">
        <v>10</v>
      </c>
      <c r="C1684" s="205">
        <v>0.3</v>
      </c>
      <c r="D1684">
        <v>16</v>
      </c>
      <c r="E1684" s="210">
        <v>2.5000000000000001E-2</v>
      </c>
      <c r="F1684">
        <v>267</v>
      </c>
      <c r="G1684" s="314">
        <v>149</v>
      </c>
      <c r="H1684" s="436">
        <v>1.1200000000000001</v>
      </c>
    </row>
    <row r="1685" spans="1:8" x14ac:dyDescent="0.25">
      <c r="A1685">
        <v>1909</v>
      </c>
      <c r="B1685">
        <v>15</v>
      </c>
      <c r="C1685" s="205">
        <v>0.25</v>
      </c>
      <c r="D1685">
        <v>11</v>
      </c>
      <c r="E1685" s="210">
        <v>0.02</v>
      </c>
      <c r="F1685">
        <v>210</v>
      </c>
      <c r="G1685" s="314">
        <v>150</v>
      </c>
      <c r="H1685" s="436">
        <v>1.1200000000000001</v>
      </c>
    </row>
    <row r="1686" spans="1:8" x14ac:dyDescent="0.25">
      <c r="A1686">
        <v>714</v>
      </c>
      <c r="B1686">
        <v>10</v>
      </c>
      <c r="C1686" s="205">
        <v>0.3</v>
      </c>
      <c r="D1686">
        <v>18</v>
      </c>
      <c r="E1686" s="210">
        <v>0.03</v>
      </c>
      <c r="F1686">
        <v>267</v>
      </c>
      <c r="G1686" s="314">
        <v>134</v>
      </c>
      <c r="H1686" s="436">
        <v>1.1000000000000001</v>
      </c>
    </row>
    <row r="1687" spans="1:8" x14ac:dyDescent="0.25">
      <c r="A1687">
        <v>2175</v>
      </c>
      <c r="B1687">
        <v>16</v>
      </c>
      <c r="C1687" s="205">
        <v>0.25</v>
      </c>
      <c r="D1687">
        <v>15</v>
      </c>
      <c r="E1687" s="210">
        <v>0.03</v>
      </c>
      <c r="F1687">
        <v>205</v>
      </c>
      <c r="G1687" s="314">
        <v>122</v>
      </c>
      <c r="H1687" s="436">
        <v>1.1000000000000001</v>
      </c>
    </row>
    <row r="1688" spans="1:8" x14ac:dyDescent="0.25">
      <c r="A1688">
        <v>2332</v>
      </c>
      <c r="B1688">
        <v>17</v>
      </c>
      <c r="C1688" s="205">
        <v>0.15</v>
      </c>
      <c r="D1688">
        <v>12</v>
      </c>
      <c r="E1688" s="210">
        <v>0.02</v>
      </c>
      <c r="F1688">
        <v>204</v>
      </c>
      <c r="G1688" s="314">
        <v>135</v>
      </c>
      <c r="H1688" s="436">
        <v>1.1000000000000001</v>
      </c>
    </row>
    <row r="1689" spans="1:8" x14ac:dyDescent="0.25">
      <c r="A1689">
        <v>2381</v>
      </c>
      <c r="B1689">
        <v>17</v>
      </c>
      <c r="C1689" s="205">
        <v>0.2</v>
      </c>
      <c r="D1689">
        <v>14</v>
      </c>
      <c r="E1689" s="210">
        <v>2.5000000000000001E-2</v>
      </c>
      <c r="F1689">
        <v>209</v>
      </c>
      <c r="G1689" s="314">
        <v>124</v>
      </c>
      <c r="H1689" s="436">
        <v>1.0900000000000001</v>
      </c>
    </row>
    <row r="1690" spans="1:8" x14ac:dyDescent="0.25">
      <c r="A1690">
        <v>2245</v>
      </c>
      <c r="B1690">
        <v>16</v>
      </c>
      <c r="C1690" s="205">
        <v>0.35</v>
      </c>
      <c r="D1690">
        <v>11</v>
      </c>
      <c r="E1690" s="210">
        <v>0.02</v>
      </c>
      <c r="F1690">
        <v>203</v>
      </c>
      <c r="G1690" s="314">
        <v>141</v>
      </c>
      <c r="H1690" s="436">
        <v>1.08</v>
      </c>
    </row>
    <row r="1691" spans="1:8" x14ac:dyDescent="0.25">
      <c r="A1691">
        <v>203</v>
      </c>
      <c r="B1691">
        <v>8</v>
      </c>
      <c r="C1691" s="205">
        <v>0.3</v>
      </c>
      <c r="D1691">
        <v>16</v>
      </c>
      <c r="E1691" s="210">
        <v>2.5000000000000001E-2</v>
      </c>
      <c r="F1691">
        <v>305</v>
      </c>
      <c r="G1691" s="314">
        <v>161</v>
      </c>
      <c r="H1691" s="436">
        <v>1.07</v>
      </c>
    </row>
    <row r="1692" spans="1:8" x14ac:dyDescent="0.25">
      <c r="A1692">
        <v>2213</v>
      </c>
      <c r="B1692">
        <v>16</v>
      </c>
      <c r="C1692" s="205">
        <v>0.3</v>
      </c>
      <c r="D1692">
        <v>14</v>
      </c>
      <c r="E1692" s="210">
        <v>2.5000000000000001E-2</v>
      </c>
      <c r="F1692">
        <v>212</v>
      </c>
      <c r="G1692" s="314">
        <v>128</v>
      </c>
      <c r="H1692" s="436">
        <v>1.05</v>
      </c>
    </row>
    <row r="1693" spans="1:8" x14ac:dyDescent="0.25">
      <c r="A1693">
        <v>1161</v>
      </c>
      <c r="B1693">
        <v>12</v>
      </c>
      <c r="C1693" s="205">
        <v>0.25</v>
      </c>
      <c r="D1693">
        <v>13</v>
      </c>
      <c r="E1693" s="210">
        <v>0.03</v>
      </c>
      <c r="F1693">
        <v>229</v>
      </c>
      <c r="G1693" s="314">
        <v>134</v>
      </c>
      <c r="H1693" s="436">
        <v>1.04</v>
      </c>
    </row>
    <row r="1694" spans="1:8" x14ac:dyDescent="0.25">
      <c r="A1694">
        <v>2497</v>
      </c>
      <c r="B1694">
        <v>17</v>
      </c>
      <c r="C1694" s="205">
        <v>0.35</v>
      </c>
      <c r="D1694">
        <v>11</v>
      </c>
      <c r="E1694" s="210">
        <v>0.02</v>
      </c>
      <c r="F1694">
        <v>204</v>
      </c>
      <c r="G1694" s="314">
        <v>144</v>
      </c>
      <c r="H1694" s="436">
        <v>1.04</v>
      </c>
    </row>
    <row r="1695" spans="1:8" x14ac:dyDescent="0.25">
      <c r="A1695">
        <v>1365</v>
      </c>
      <c r="B1695">
        <v>13</v>
      </c>
      <c r="C1695" s="205">
        <v>0.2</v>
      </c>
      <c r="D1695">
        <v>11</v>
      </c>
      <c r="E1695" s="210">
        <v>0.03</v>
      </c>
      <c r="F1695">
        <v>234</v>
      </c>
      <c r="G1695" s="314">
        <v>142</v>
      </c>
      <c r="H1695" s="436">
        <v>1.03</v>
      </c>
    </row>
    <row r="1696" spans="1:8" x14ac:dyDescent="0.25">
      <c r="A1696">
        <v>663</v>
      </c>
      <c r="B1696">
        <v>10</v>
      </c>
      <c r="C1696" s="205">
        <v>0.25</v>
      </c>
      <c r="D1696">
        <v>15</v>
      </c>
      <c r="E1696" s="210">
        <v>0.03</v>
      </c>
      <c r="F1696">
        <v>260</v>
      </c>
      <c r="G1696" s="314">
        <v>141</v>
      </c>
      <c r="H1696" s="436">
        <v>1.02</v>
      </c>
    </row>
    <row r="1697" spans="1:8" x14ac:dyDescent="0.25">
      <c r="A1697">
        <v>2484</v>
      </c>
      <c r="B1697">
        <v>17</v>
      </c>
      <c r="C1697" s="205">
        <v>0.35</v>
      </c>
      <c r="D1697">
        <v>6</v>
      </c>
      <c r="E1697" s="210">
        <v>0.03</v>
      </c>
      <c r="F1697">
        <v>204</v>
      </c>
      <c r="G1697" s="314">
        <v>149</v>
      </c>
      <c r="H1697" s="436">
        <v>1.02</v>
      </c>
    </row>
    <row r="1698" spans="1:8" x14ac:dyDescent="0.25">
      <c r="A1698">
        <v>431</v>
      </c>
      <c r="B1698">
        <v>9</v>
      </c>
      <c r="C1698" s="205">
        <v>0.3</v>
      </c>
      <c r="D1698">
        <v>8</v>
      </c>
      <c r="E1698" s="210">
        <v>2.5000000000000001E-2</v>
      </c>
      <c r="F1698">
        <v>285</v>
      </c>
      <c r="G1698" s="314">
        <v>198</v>
      </c>
      <c r="H1698" s="436">
        <v>1.01</v>
      </c>
    </row>
    <row r="1699" spans="1:8" x14ac:dyDescent="0.25">
      <c r="A1699">
        <v>1414</v>
      </c>
      <c r="B1699">
        <v>13</v>
      </c>
      <c r="C1699" s="205">
        <v>0.25</v>
      </c>
      <c r="D1699">
        <v>14</v>
      </c>
      <c r="E1699" s="210">
        <v>0.02</v>
      </c>
      <c r="F1699">
        <v>221</v>
      </c>
      <c r="G1699" s="314">
        <v>147</v>
      </c>
      <c r="H1699" s="436">
        <v>1.01</v>
      </c>
    </row>
    <row r="1700" spans="1:8" x14ac:dyDescent="0.25">
      <c r="A1700">
        <v>1825</v>
      </c>
      <c r="B1700">
        <v>15</v>
      </c>
      <c r="C1700" s="205">
        <v>0.15</v>
      </c>
      <c r="D1700">
        <v>11</v>
      </c>
      <c r="E1700" s="210">
        <v>0.02</v>
      </c>
      <c r="F1700">
        <v>210</v>
      </c>
      <c r="G1700" s="314">
        <v>144</v>
      </c>
      <c r="H1700" s="436">
        <v>1.01</v>
      </c>
    </row>
    <row r="1701" spans="1:8" x14ac:dyDescent="0.25">
      <c r="A1701">
        <v>2643</v>
      </c>
      <c r="B1701">
        <v>18</v>
      </c>
      <c r="C1701" s="205">
        <v>0.2</v>
      </c>
      <c r="D1701">
        <v>17</v>
      </c>
      <c r="E1701" s="210">
        <v>0.03</v>
      </c>
      <c r="F1701">
        <v>203</v>
      </c>
      <c r="G1701" s="314">
        <v>109</v>
      </c>
      <c r="H1701" s="436">
        <v>1.01</v>
      </c>
    </row>
    <row r="1702" spans="1:8" x14ac:dyDescent="0.25">
      <c r="A1702">
        <v>577</v>
      </c>
      <c r="B1702">
        <v>10</v>
      </c>
      <c r="C1702" s="205">
        <v>0.15</v>
      </c>
      <c r="D1702">
        <v>15</v>
      </c>
      <c r="E1702" s="210">
        <v>0.02</v>
      </c>
      <c r="F1702">
        <v>253</v>
      </c>
      <c r="G1702" s="314">
        <v>157</v>
      </c>
      <c r="H1702" s="436">
        <v>0.99</v>
      </c>
    </row>
    <row r="1703" spans="1:8" x14ac:dyDescent="0.25">
      <c r="A1703">
        <v>1710</v>
      </c>
      <c r="B1703">
        <v>14</v>
      </c>
      <c r="C1703" s="205">
        <v>0.3</v>
      </c>
      <c r="D1703">
        <v>14</v>
      </c>
      <c r="E1703" s="210">
        <v>0.03</v>
      </c>
      <c r="F1703">
        <v>218</v>
      </c>
      <c r="G1703" s="314">
        <v>128</v>
      </c>
      <c r="H1703" s="436">
        <v>0.98</v>
      </c>
    </row>
    <row r="1704" spans="1:8" x14ac:dyDescent="0.25">
      <c r="A1704">
        <v>328</v>
      </c>
      <c r="B1704">
        <v>9</v>
      </c>
      <c r="C1704" s="205">
        <v>0.15</v>
      </c>
      <c r="D1704">
        <v>16</v>
      </c>
      <c r="E1704" s="210">
        <v>0.02</v>
      </c>
      <c r="F1704">
        <v>271</v>
      </c>
      <c r="G1704" s="314">
        <v>161</v>
      </c>
      <c r="H1704" s="436">
        <v>0.97</v>
      </c>
    </row>
    <row r="1705" spans="1:8" x14ac:dyDescent="0.25">
      <c r="A1705">
        <v>1131</v>
      </c>
      <c r="B1705">
        <v>12</v>
      </c>
      <c r="C1705" s="205">
        <v>0.2</v>
      </c>
      <c r="D1705">
        <v>17</v>
      </c>
      <c r="E1705" s="210">
        <v>0.03</v>
      </c>
      <c r="F1705">
        <v>248</v>
      </c>
      <c r="G1705" s="314">
        <v>128</v>
      </c>
      <c r="H1705" s="436">
        <v>0.95</v>
      </c>
    </row>
    <row r="1706" spans="1:8" x14ac:dyDescent="0.25">
      <c r="A1706">
        <v>1460</v>
      </c>
      <c r="B1706">
        <v>13</v>
      </c>
      <c r="C1706" s="205">
        <v>0.3</v>
      </c>
      <c r="D1706">
        <v>15</v>
      </c>
      <c r="E1706" s="210">
        <v>2.5000000000000001E-2</v>
      </c>
      <c r="F1706">
        <v>229</v>
      </c>
      <c r="G1706" s="314">
        <v>139</v>
      </c>
      <c r="H1706" s="436">
        <v>0.95</v>
      </c>
    </row>
    <row r="1707" spans="1:8" x14ac:dyDescent="0.25">
      <c r="A1707">
        <v>2126</v>
      </c>
      <c r="B1707">
        <v>16</v>
      </c>
      <c r="C1707" s="205">
        <v>0.2</v>
      </c>
      <c r="D1707">
        <v>13</v>
      </c>
      <c r="E1707" s="210">
        <v>2.5000000000000001E-2</v>
      </c>
      <c r="F1707">
        <v>212</v>
      </c>
      <c r="G1707" s="314">
        <v>132</v>
      </c>
      <c r="H1707" s="436">
        <v>0.94</v>
      </c>
    </row>
    <row r="1708" spans="1:8" x14ac:dyDescent="0.25">
      <c r="A1708">
        <v>2223</v>
      </c>
      <c r="B1708">
        <v>16</v>
      </c>
      <c r="C1708" s="205">
        <v>0.3</v>
      </c>
      <c r="D1708">
        <v>17</v>
      </c>
      <c r="E1708" s="210">
        <v>0.03</v>
      </c>
      <c r="F1708">
        <v>212</v>
      </c>
      <c r="G1708" s="314">
        <v>112</v>
      </c>
      <c r="H1708" s="436">
        <v>0.94</v>
      </c>
    </row>
    <row r="1709" spans="1:8" x14ac:dyDescent="0.25">
      <c r="A1709">
        <v>1744</v>
      </c>
      <c r="B1709">
        <v>14</v>
      </c>
      <c r="C1709" s="205">
        <v>0.35</v>
      </c>
      <c r="D1709">
        <v>12</v>
      </c>
      <c r="E1709" s="210">
        <v>0.02</v>
      </c>
      <c r="F1709">
        <v>225</v>
      </c>
      <c r="G1709" s="314">
        <v>154</v>
      </c>
      <c r="H1709" s="436">
        <v>0.9</v>
      </c>
    </row>
    <row r="1710" spans="1:8" x14ac:dyDescent="0.25">
      <c r="A1710">
        <v>1073</v>
      </c>
      <c r="B1710">
        <v>12</v>
      </c>
      <c r="C1710" s="205">
        <v>0.15</v>
      </c>
      <c r="D1710">
        <v>12</v>
      </c>
      <c r="E1710" s="210">
        <v>2.5000000000000001E-2</v>
      </c>
      <c r="F1710">
        <v>230</v>
      </c>
      <c r="G1710" s="314">
        <v>147</v>
      </c>
      <c r="H1710" s="436">
        <v>0.89</v>
      </c>
    </row>
    <row r="1711" spans="1:8" x14ac:dyDescent="0.25">
      <c r="A1711">
        <v>210</v>
      </c>
      <c r="B1711">
        <v>8</v>
      </c>
      <c r="C1711" s="205">
        <v>0.3</v>
      </c>
      <c r="D1711">
        <v>18</v>
      </c>
      <c r="E1711" s="210">
        <v>0.03</v>
      </c>
      <c r="F1711">
        <v>305</v>
      </c>
      <c r="G1711" s="314">
        <v>144</v>
      </c>
      <c r="H1711" s="436">
        <v>0.88</v>
      </c>
    </row>
    <row r="1712" spans="1:8" x14ac:dyDescent="0.25">
      <c r="A1712">
        <v>452</v>
      </c>
      <c r="B1712">
        <v>9</v>
      </c>
      <c r="C1712" s="205">
        <v>0.3</v>
      </c>
      <c r="D1712">
        <v>15</v>
      </c>
      <c r="E1712" s="210">
        <v>2.5000000000000001E-2</v>
      </c>
      <c r="F1712">
        <v>285</v>
      </c>
      <c r="G1712" s="314">
        <v>160</v>
      </c>
      <c r="H1712" s="436">
        <v>0.88</v>
      </c>
    </row>
    <row r="1713" spans="1:8" x14ac:dyDescent="0.25">
      <c r="A1713">
        <v>1836</v>
      </c>
      <c r="B1713">
        <v>15</v>
      </c>
      <c r="C1713" s="205">
        <v>0.15</v>
      </c>
      <c r="D1713">
        <v>14</v>
      </c>
      <c r="E1713" s="210">
        <v>0.03</v>
      </c>
      <c r="F1713">
        <v>210</v>
      </c>
      <c r="G1713" s="314">
        <v>121</v>
      </c>
      <c r="H1713" s="436">
        <v>0.88</v>
      </c>
    </row>
    <row r="1714" spans="1:8" x14ac:dyDescent="0.25">
      <c r="A1714">
        <v>1958</v>
      </c>
      <c r="B1714">
        <v>15</v>
      </c>
      <c r="C1714" s="205">
        <v>0.3</v>
      </c>
      <c r="D1714">
        <v>13</v>
      </c>
      <c r="E1714" s="210">
        <v>2.5000000000000001E-2</v>
      </c>
      <c r="F1714">
        <v>219</v>
      </c>
      <c r="G1714" s="314">
        <v>139</v>
      </c>
      <c r="H1714" s="436">
        <v>0.88</v>
      </c>
    </row>
    <row r="1715" spans="1:8" x14ac:dyDescent="0.25">
      <c r="A1715">
        <v>1697</v>
      </c>
      <c r="B1715">
        <v>14</v>
      </c>
      <c r="C1715" s="205">
        <v>0.3</v>
      </c>
      <c r="D1715">
        <v>10</v>
      </c>
      <c r="E1715" s="210">
        <v>2.5000000000000001E-2</v>
      </c>
      <c r="F1715">
        <v>218</v>
      </c>
      <c r="G1715" s="314">
        <v>146</v>
      </c>
      <c r="H1715" s="436">
        <v>0.87</v>
      </c>
    </row>
    <row r="1716" spans="1:8" x14ac:dyDescent="0.25">
      <c r="A1716">
        <v>2413</v>
      </c>
      <c r="B1716">
        <v>17</v>
      </c>
      <c r="C1716" s="205">
        <v>0.25</v>
      </c>
      <c r="D1716">
        <v>11</v>
      </c>
      <c r="E1716" s="210">
        <v>0.02</v>
      </c>
      <c r="F1716">
        <v>201</v>
      </c>
      <c r="G1716" s="314">
        <v>141</v>
      </c>
      <c r="H1716" s="436">
        <v>0.87</v>
      </c>
    </row>
    <row r="1717" spans="1:8" x14ac:dyDescent="0.25">
      <c r="A1717">
        <v>2592</v>
      </c>
      <c r="B1717">
        <v>18</v>
      </c>
      <c r="C1717" s="205">
        <v>0.15</v>
      </c>
      <c r="D1717">
        <v>14</v>
      </c>
      <c r="E1717" s="210">
        <v>0.03</v>
      </c>
      <c r="F1717">
        <v>201</v>
      </c>
      <c r="G1717" s="314">
        <v>112</v>
      </c>
      <c r="H1717" s="436">
        <v>0.87</v>
      </c>
    </row>
    <row r="1718" spans="1:8" x14ac:dyDescent="0.25">
      <c r="A1718">
        <v>2746</v>
      </c>
      <c r="B1718">
        <v>18</v>
      </c>
      <c r="C1718" s="205">
        <v>0.35</v>
      </c>
      <c r="D1718">
        <v>10</v>
      </c>
      <c r="E1718" s="210">
        <v>0.02</v>
      </c>
      <c r="F1718">
        <v>202</v>
      </c>
      <c r="G1718" s="314">
        <v>145</v>
      </c>
      <c r="H1718" s="436">
        <v>0.87</v>
      </c>
    </row>
    <row r="1719" spans="1:8" x14ac:dyDescent="0.25">
      <c r="A1719">
        <v>2092</v>
      </c>
      <c r="B1719">
        <v>16</v>
      </c>
      <c r="C1719" s="205">
        <v>0.15</v>
      </c>
      <c r="D1719">
        <v>16</v>
      </c>
      <c r="E1719" s="210">
        <v>0.02</v>
      </c>
      <c r="F1719">
        <v>209</v>
      </c>
      <c r="G1719" s="314">
        <v>133</v>
      </c>
      <c r="H1719" s="436">
        <v>0.86</v>
      </c>
    </row>
    <row r="1720" spans="1:8" x14ac:dyDescent="0.25">
      <c r="A1720">
        <v>2487</v>
      </c>
      <c r="B1720">
        <v>17</v>
      </c>
      <c r="C1720" s="205">
        <v>0.35</v>
      </c>
      <c r="D1720">
        <v>7</v>
      </c>
      <c r="E1720" s="210">
        <v>0.03</v>
      </c>
      <c r="F1720">
        <v>204</v>
      </c>
      <c r="G1720" s="314">
        <v>145</v>
      </c>
      <c r="H1720" s="436">
        <v>0.86</v>
      </c>
    </row>
    <row r="1721" spans="1:8" x14ac:dyDescent="0.25">
      <c r="A1721">
        <v>1234</v>
      </c>
      <c r="B1721">
        <v>12</v>
      </c>
      <c r="C1721" s="205">
        <v>0.35</v>
      </c>
      <c r="D1721">
        <v>10</v>
      </c>
      <c r="E1721" s="210">
        <v>0.02</v>
      </c>
      <c r="F1721">
        <v>240</v>
      </c>
      <c r="G1721" s="314">
        <v>165</v>
      </c>
      <c r="H1721" s="436">
        <v>0.85</v>
      </c>
    </row>
    <row r="1722" spans="1:8" x14ac:dyDescent="0.25">
      <c r="A1722">
        <v>1442</v>
      </c>
      <c r="B1722">
        <v>13</v>
      </c>
      <c r="C1722" s="205">
        <v>0.3</v>
      </c>
      <c r="D1722">
        <v>9</v>
      </c>
      <c r="E1722" s="210">
        <v>2.5000000000000001E-2</v>
      </c>
      <c r="F1722">
        <v>229</v>
      </c>
      <c r="G1722" s="314">
        <v>152</v>
      </c>
      <c r="H1722" s="436">
        <v>0.85</v>
      </c>
    </row>
    <row r="1723" spans="1:8" x14ac:dyDescent="0.25">
      <c r="A1723">
        <v>2664</v>
      </c>
      <c r="B1723">
        <v>18</v>
      </c>
      <c r="C1723" s="205">
        <v>0.25</v>
      </c>
      <c r="D1723">
        <v>10</v>
      </c>
      <c r="E1723" s="210">
        <v>0.03</v>
      </c>
      <c r="F1723">
        <v>195</v>
      </c>
      <c r="G1723" s="314">
        <v>129</v>
      </c>
      <c r="H1723" s="436">
        <v>0.85</v>
      </c>
    </row>
    <row r="1724" spans="1:8" x14ac:dyDescent="0.25">
      <c r="A1724">
        <v>1118</v>
      </c>
      <c r="B1724">
        <v>12</v>
      </c>
      <c r="C1724" s="205">
        <v>0.2</v>
      </c>
      <c r="D1724">
        <v>13</v>
      </c>
      <c r="E1724" s="210">
        <v>2.5000000000000001E-2</v>
      </c>
      <c r="F1724">
        <v>248</v>
      </c>
      <c r="G1724" s="314">
        <v>149</v>
      </c>
      <c r="H1724" s="436">
        <v>0.84</v>
      </c>
    </row>
    <row r="1725" spans="1:8" x14ac:dyDescent="0.25">
      <c r="A1725">
        <v>1320</v>
      </c>
      <c r="B1725">
        <v>13</v>
      </c>
      <c r="C1725" s="205">
        <v>0.15</v>
      </c>
      <c r="D1725">
        <v>10</v>
      </c>
      <c r="E1725" s="210">
        <v>0.03</v>
      </c>
      <c r="F1725">
        <v>219</v>
      </c>
      <c r="G1725" s="314">
        <v>138</v>
      </c>
      <c r="H1725" s="436">
        <v>0.84</v>
      </c>
    </row>
    <row r="1726" spans="1:8" x14ac:dyDescent="0.25">
      <c r="A1726">
        <v>1332</v>
      </c>
      <c r="B1726">
        <v>13</v>
      </c>
      <c r="C1726" s="205">
        <v>0.15</v>
      </c>
      <c r="D1726">
        <v>14</v>
      </c>
      <c r="E1726" s="210">
        <v>0.03</v>
      </c>
      <c r="F1726">
        <v>219</v>
      </c>
      <c r="G1726" s="314">
        <v>128</v>
      </c>
      <c r="H1726" s="436">
        <v>0.83</v>
      </c>
    </row>
    <row r="1727" spans="1:8" x14ac:dyDescent="0.25">
      <c r="A1727">
        <v>375</v>
      </c>
      <c r="B1727">
        <v>9</v>
      </c>
      <c r="C1727" s="205">
        <v>0.2</v>
      </c>
      <c r="D1727">
        <v>17</v>
      </c>
      <c r="E1727" s="210">
        <v>0.03</v>
      </c>
      <c r="F1727">
        <v>282</v>
      </c>
      <c r="G1727" s="314">
        <v>144</v>
      </c>
      <c r="H1727" s="436">
        <v>0.82</v>
      </c>
    </row>
    <row r="1728" spans="1:8" x14ac:dyDescent="0.25">
      <c r="A1728">
        <v>593</v>
      </c>
      <c r="B1728">
        <v>10</v>
      </c>
      <c r="C1728" s="205">
        <v>0.2</v>
      </c>
      <c r="D1728">
        <v>6</v>
      </c>
      <c r="E1728" s="210">
        <v>2.5000000000000001E-2</v>
      </c>
      <c r="F1728">
        <v>265</v>
      </c>
      <c r="G1728" s="314">
        <v>184</v>
      </c>
      <c r="H1728" s="436">
        <v>0.82</v>
      </c>
    </row>
    <row r="1729" spans="1:8" x14ac:dyDescent="0.25">
      <c r="A1729">
        <v>342</v>
      </c>
      <c r="B1729">
        <v>9</v>
      </c>
      <c r="C1729" s="205">
        <v>0.2</v>
      </c>
      <c r="D1729">
        <v>6</v>
      </c>
      <c r="E1729" s="210">
        <v>0.03</v>
      </c>
      <c r="F1729">
        <v>282</v>
      </c>
      <c r="G1729" s="314">
        <v>198</v>
      </c>
      <c r="H1729" s="436">
        <v>0.79</v>
      </c>
    </row>
    <row r="1730" spans="1:8" x14ac:dyDescent="0.25">
      <c r="A1730">
        <v>876</v>
      </c>
      <c r="B1730">
        <v>11</v>
      </c>
      <c r="C1730" s="205">
        <v>0.2</v>
      </c>
      <c r="D1730">
        <v>16</v>
      </c>
      <c r="E1730" s="210">
        <v>0.03</v>
      </c>
      <c r="F1730">
        <v>256</v>
      </c>
      <c r="G1730" s="314">
        <v>132</v>
      </c>
      <c r="H1730" s="436">
        <v>0.79</v>
      </c>
    </row>
    <row r="1731" spans="1:8" x14ac:dyDescent="0.25">
      <c r="A1731">
        <v>2081</v>
      </c>
      <c r="B1731">
        <v>16</v>
      </c>
      <c r="C1731" s="205">
        <v>0.15</v>
      </c>
      <c r="D1731">
        <v>12</v>
      </c>
      <c r="E1731" s="210">
        <v>2.5000000000000001E-2</v>
      </c>
      <c r="F1731">
        <v>209</v>
      </c>
      <c r="G1731" s="314">
        <v>134</v>
      </c>
      <c r="H1731" s="436">
        <v>0.79</v>
      </c>
    </row>
    <row r="1732" spans="1:8" x14ac:dyDescent="0.25">
      <c r="A1732">
        <v>2394</v>
      </c>
      <c r="B1732">
        <v>17</v>
      </c>
      <c r="C1732" s="205">
        <v>0.2</v>
      </c>
      <c r="D1732">
        <v>18</v>
      </c>
      <c r="E1732" s="210">
        <v>0.03</v>
      </c>
      <c r="F1732">
        <v>209</v>
      </c>
      <c r="G1732" s="314">
        <v>109</v>
      </c>
      <c r="H1732" s="436">
        <v>0.78</v>
      </c>
    </row>
    <row r="1733" spans="1:8" x14ac:dyDescent="0.25">
      <c r="A1733">
        <v>928</v>
      </c>
      <c r="B1733">
        <v>11</v>
      </c>
      <c r="C1733" s="205">
        <v>0.3</v>
      </c>
      <c r="D1733">
        <v>6</v>
      </c>
      <c r="E1733" s="210">
        <v>0.02</v>
      </c>
      <c r="F1733">
        <v>246</v>
      </c>
      <c r="G1733" s="314">
        <v>183</v>
      </c>
      <c r="H1733" s="436">
        <v>0.77</v>
      </c>
    </row>
    <row r="1734" spans="1:8" x14ac:dyDescent="0.25">
      <c r="A1734">
        <v>1334</v>
      </c>
      <c r="B1734">
        <v>13</v>
      </c>
      <c r="C1734" s="205">
        <v>0.15</v>
      </c>
      <c r="D1734">
        <v>15</v>
      </c>
      <c r="E1734" s="210">
        <v>2.5000000000000001E-2</v>
      </c>
      <c r="F1734">
        <v>219</v>
      </c>
      <c r="G1734" s="314">
        <v>134</v>
      </c>
      <c r="H1734" s="436">
        <v>0.76</v>
      </c>
    </row>
    <row r="1735" spans="1:8" x14ac:dyDescent="0.25">
      <c r="A1735">
        <v>1624</v>
      </c>
      <c r="B1735">
        <v>14</v>
      </c>
      <c r="C1735" s="205">
        <v>0.2</v>
      </c>
      <c r="D1735">
        <v>14</v>
      </c>
      <c r="E1735" s="210">
        <v>0.02</v>
      </c>
      <c r="F1735">
        <v>225</v>
      </c>
      <c r="G1735" s="314">
        <v>152</v>
      </c>
      <c r="H1735" s="436">
        <v>0.75</v>
      </c>
    </row>
    <row r="1736" spans="1:8" x14ac:dyDescent="0.25">
      <c r="A1736">
        <v>1674</v>
      </c>
      <c r="B1736">
        <v>14</v>
      </c>
      <c r="C1736" s="205">
        <v>0.25</v>
      </c>
      <c r="D1736">
        <v>16</v>
      </c>
      <c r="E1736" s="210">
        <v>0.03</v>
      </c>
      <c r="F1736">
        <v>212</v>
      </c>
      <c r="G1736" s="314">
        <v>122</v>
      </c>
      <c r="H1736" s="436">
        <v>0.75</v>
      </c>
    </row>
    <row r="1737" spans="1:8" x14ac:dyDescent="0.25">
      <c r="A1737">
        <v>2373</v>
      </c>
      <c r="B1737">
        <v>17</v>
      </c>
      <c r="C1737" s="205">
        <v>0.2</v>
      </c>
      <c r="D1737">
        <v>11</v>
      </c>
      <c r="E1737" s="210">
        <v>0.03</v>
      </c>
      <c r="F1737">
        <v>209</v>
      </c>
      <c r="G1737" s="314">
        <v>127</v>
      </c>
      <c r="H1737" s="436">
        <v>0.75</v>
      </c>
    </row>
    <row r="1738" spans="1:8" x14ac:dyDescent="0.25">
      <c r="A1738">
        <v>1612</v>
      </c>
      <c r="B1738">
        <v>14</v>
      </c>
      <c r="C1738" s="205">
        <v>0.2</v>
      </c>
      <c r="D1738">
        <v>10</v>
      </c>
      <c r="E1738" s="210">
        <v>0.02</v>
      </c>
      <c r="F1738">
        <v>225</v>
      </c>
      <c r="G1738" s="314">
        <v>159</v>
      </c>
      <c r="H1738" s="436">
        <v>0.74</v>
      </c>
    </row>
    <row r="1739" spans="1:8" x14ac:dyDescent="0.25">
      <c r="A1739">
        <v>1615</v>
      </c>
      <c r="B1739">
        <v>14</v>
      </c>
      <c r="C1739" s="205">
        <v>0.2</v>
      </c>
      <c r="D1739">
        <v>11</v>
      </c>
      <c r="E1739" s="210">
        <v>0.02</v>
      </c>
      <c r="F1739">
        <v>225</v>
      </c>
      <c r="G1739" s="314">
        <v>160</v>
      </c>
      <c r="H1739" s="436">
        <v>0.74</v>
      </c>
    </row>
    <row r="1740" spans="1:8" x14ac:dyDescent="0.25">
      <c r="A1740">
        <v>590</v>
      </c>
      <c r="B1740">
        <v>10</v>
      </c>
      <c r="C1740" s="205">
        <v>0.2</v>
      </c>
      <c r="D1740">
        <v>5</v>
      </c>
      <c r="E1740" s="210">
        <v>2.5000000000000001E-2</v>
      </c>
      <c r="F1740">
        <v>265</v>
      </c>
      <c r="G1740" s="314">
        <v>191</v>
      </c>
      <c r="H1740" s="436">
        <v>0.73</v>
      </c>
    </row>
    <row r="1741" spans="1:8" x14ac:dyDescent="0.25">
      <c r="A1741">
        <v>2583</v>
      </c>
      <c r="B1741">
        <v>18</v>
      </c>
      <c r="C1741" s="205">
        <v>0.15</v>
      </c>
      <c r="D1741">
        <v>11</v>
      </c>
      <c r="E1741" s="210">
        <v>0.03</v>
      </c>
      <c r="F1741">
        <v>201</v>
      </c>
      <c r="G1741" s="314">
        <v>121</v>
      </c>
      <c r="H1741" s="436">
        <v>0.73</v>
      </c>
    </row>
    <row r="1742" spans="1:8" x14ac:dyDescent="0.25">
      <c r="A1742">
        <v>1066</v>
      </c>
      <c r="B1742">
        <v>12</v>
      </c>
      <c r="C1742" s="205">
        <v>0.15</v>
      </c>
      <c r="D1742">
        <v>10</v>
      </c>
      <c r="E1742" s="210">
        <v>0.02</v>
      </c>
      <c r="F1742">
        <v>230</v>
      </c>
      <c r="G1742" s="314">
        <v>158</v>
      </c>
      <c r="H1742" s="436">
        <v>0.72</v>
      </c>
    </row>
    <row r="1743" spans="1:8" x14ac:dyDescent="0.25">
      <c r="A1743">
        <v>1436</v>
      </c>
      <c r="B1743">
        <v>13</v>
      </c>
      <c r="C1743" s="205">
        <v>0.3</v>
      </c>
      <c r="D1743">
        <v>7</v>
      </c>
      <c r="E1743" s="210">
        <v>2.5000000000000001E-2</v>
      </c>
      <c r="F1743">
        <v>229</v>
      </c>
      <c r="G1743" s="314">
        <v>161</v>
      </c>
      <c r="H1743" s="436">
        <v>0.71</v>
      </c>
    </row>
    <row r="1744" spans="1:8" x14ac:dyDescent="0.25">
      <c r="A1744">
        <v>2010</v>
      </c>
      <c r="B1744">
        <v>15</v>
      </c>
      <c r="C1744" s="205">
        <v>0.35</v>
      </c>
      <c r="D1744">
        <v>16</v>
      </c>
      <c r="E1744" s="210">
        <v>0.03</v>
      </c>
      <c r="F1744">
        <v>216</v>
      </c>
      <c r="G1744" s="314">
        <v>121</v>
      </c>
      <c r="H1744" s="436">
        <v>0.71</v>
      </c>
    </row>
    <row r="1745" spans="1:8" x14ac:dyDescent="0.25">
      <c r="A1745">
        <v>2662</v>
      </c>
      <c r="B1745">
        <v>18</v>
      </c>
      <c r="C1745" s="205">
        <v>0.25</v>
      </c>
      <c r="D1745">
        <v>10</v>
      </c>
      <c r="E1745" s="210">
        <v>0.02</v>
      </c>
      <c r="F1745">
        <v>195</v>
      </c>
      <c r="G1745" s="314">
        <v>141</v>
      </c>
      <c r="H1745" s="436">
        <v>0.71</v>
      </c>
    </row>
    <row r="1746" spans="1:8" x14ac:dyDescent="0.25">
      <c r="A1746">
        <v>1075</v>
      </c>
      <c r="B1746">
        <v>12</v>
      </c>
      <c r="C1746" s="205">
        <v>0.15</v>
      </c>
      <c r="D1746">
        <v>13</v>
      </c>
      <c r="E1746" s="210">
        <v>0.02</v>
      </c>
      <c r="F1746">
        <v>230</v>
      </c>
      <c r="G1746" s="314">
        <v>151</v>
      </c>
      <c r="H1746" s="436">
        <v>0.7</v>
      </c>
    </row>
    <row r="1747" spans="1:8" x14ac:dyDescent="0.25">
      <c r="A1747">
        <v>2469</v>
      </c>
      <c r="B1747">
        <v>17</v>
      </c>
      <c r="C1747" s="205">
        <v>0.3</v>
      </c>
      <c r="D1747">
        <v>15</v>
      </c>
      <c r="E1747" s="210">
        <v>0.03</v>
      </c>
      <c r="F1747">
        <v>203</v>
      </c>
      <c r="G1747" s="314">
        <v>117</v>
      </c>
      <c r="H1747" s="436">
        <v>0.68</v>
      </c>
    </row>
    <row r="1748" spans="1:8" x14ac:dyDescent="0.25">
      <c r="A1748">
        <v>668</v>
      </c>
      <c r="B1748">
        <v>10</v>
      </c>
      <c r="C1748" s="205">
        <v>0.25</v>
      </c>
      <c r="D1748">
        <v>17</v>
      </c>
      <c r="E1748" s="210">
        <v>2.5000000000000001E-2</v>
      </c>
      <c r="F1748">
        <v>260</v>
      </c>
      <c r="G1748" s="314">
        <v>146</v>
      </c>
      <c r="H1748" s="436">
        <v>0.65</v>
      </c>
    </row>
    <row r="1749" spans="1:8" x14ac:dyDescent="0.25">
      <c r="A1749">
        <v>1910</v>
      </c>
      <c r="B1749">
        <v>15</v>
      </c>
      <c r="C1749" s="205">
        <v>0.25</v>
      </c>
      <c r="D1749">
        <v>11</v>
      </c>
      <c r="E1749" s="210">
        <v>2.5000000000000001E-2</v>
      </c>
      <c r="F1749">
        <v>210</v>
      </c>
      <c r="G1749" s="314">
        <v>142</v>
      </c>
      <c r="H1749" s="436">
        <v>0.65</v>
      </c>
    </row>
    <row r="1750" spans="1:8" x14ac:dyDescent="0.25">
      <c r="A1750">
        <v>2129</v>
      </c>
      <c r="B1750">
        <v>16</v>
      </c>
      <c r="C1750" s="205">
        <v>0.2</v>
      </c>
      <c r="D1750">
        <v>14</v>
      </c>
      <c r="E1750" s="210">
        <v>2.5000000000000001E-2</v>
      </c>
      <c r="F1750">
        <v>212</v>
      </c>
      <c r="G1750" s="314">
        <v>129</v>
      </c>
      <c r="H1750" s="436">
        <v>0.65</v>
      </c>
    </row>
    <row r="1751" spans="1:8" x14ac:dyDescent="0.25">
      <c r="A1751">
        <v>2182</v>
      </c>
      <c r="B1751">
        <v>16</v>
      </c>
      <c r="C1751" s="205">
        <v>0.25</v>
      </c>
      <c r="D1751">
        <v>18</v>
      </c>
      <c r="E1751" s="210">
        <v>0.02</v>
      </c>
      <c r="F1751">
        <v>205</v>
      </c>
      <c r="G1751" s="314">
        <v>136</v>
      </c>
      <c r="H1751" s="436">
        <v>0.65</v>
      </c>
    </row>
    <row r="1752" spans="1:8" x14ac:dyDescent="0.25">
      <c r="A1752">
        <v>2494</v>
      </c>
      <c r="B1752">
        <v>17</v>
      </c>
      <c r="C1752" s="205">
        <v>0.35</v>
      </c>
      <c r="D1752">
        <v>10</v>
      </c>
      <c r="E1752" s="210">
        <v>0.02</v>
      </c>
      <c r="F1752">
        <v>204</v>
      </c>
      <c r="G1752" s="314">
        <v>148</v>
      </c>
      <c r="H1752" s="436">
        <v>0.65</v>
      </c>
    </row>
    <row r="1753" spans="1:8" x14ac:dyDescent="0.25">
      <c r="A1753">
        <v>1164</v>
      </c>
      <c r="B1753">
        <v>12</v>
      </c>
      <c r="C1753" s="205">
        <v>0.25</v>
      </c>
      <c r="D1753">
        <v>14</v>
      </c>
      <c r="E1753" s="210">
        <v>0.03</v>
      </c>
      <c r="F1753">
        <v>229</v>
      </c>
      <c r="G1753" s="314">
        <v>132</v>
      </c>
      <c r="H1753" s="436">
        <v>0.63</v>
      </c>
    </row>
    <row r="1754" spans="1:8" x14ac:dyDescent="0.25">
      <c r="A1754">
        <v>2127</v>
      </c>
      <c r="B1754">
        <v>16</v>
      </c>
      <c r="C1754" s="205">
        <v>0.2</v>
      </c>
      <c r="D1754">
        <v>13</v>
      </c>
      <c r="E1754" s="210">
        <v>0.03</v>
      </c>
      <c r="F1754">
        <v>212</v>
      </c>
      <c r="G1754" s="314">
        <v>123</v>
      </c>
      <c r="H1754" s="436">
        <v>0.63</v>
      </c>
    </row>
    <row r="1755" spans="1:8" x14ac:dyDescent="0.25">
      <c r="A1755">
        <v>1150</v>
      </c>
      <c r="B1755">
        <v>12</v>
      </c>
      <c r="C1755" s="205">
        <v>0.25</v>
      </c>
      <c r="D1755">
        <v>10</v>
      </c>
      <c r="E1755" s="210">
        <v>0.02</v>
      </c>
      <c r="F1755">
        <v>229</v>
      </c>
      <c r="G1755" s="314">
        <v>161</v>
      </c>
      <c r="H1755" s="436">
        <v>0.62</v>
      </c>
    </row>
    <row r="1756" spans="1:8" x14ac:dyDescent="0.25">
      <c r="A1756">
        <v>2427</v>
      </c>
      <c r="B1756">
        <v>17</v>
      </c>
      <c r="C1756" s="205">
        <v>0.25</v>
      </c>
      <c r="D1756">
        <v>15</v>
      </c>
      <c r="E1756" s="210">
        <v>0.03</v>
      </c>
      <c r="F1756">
        <v>201</v>
      </c>
      <c r="G1756" s="314">
        <v>118</v>
      </c>
      <c r="H1756" s="436">
        <v>0.62</v>
      </c>
    </row>
    <row r="1757" spans="1:8" x14ac:dyDescent="0.25">
      <c r="A1757">
        <v>1326</v>
      </c>
      <c r="B1757">
        <v>13</v>
      </c>
      <c r="C1757" s="205">
        <v>0.15</v>
      </c>
      <c r="D1757">
        <v>12</v>
      </c>
      <c r="E1757" s="210">
        <v>0.03</v>
      </c>
      <c r="F1757">
        <v>219</v>
      </c>
      <c r="G1757" s="314">
        <v>132</v>
      </c>
      <c r="H1757" s="436">
        <v>0.61</v>
      </c>
    </row>
    <row r="1758" spans="1:8" x14ac:dyDescent="0.25">
      <c r="A1758">
        <v>1581</v>
      </c>
      <c r="B1758">
        <v>14</v>
      </c>
      <c r="C1758" s="205">
        <v>0.15</v>
      </c>
      <c r="D1758">
        <v>13</v>
      </c>
      <c r="E1758" s="210">
        <v>0.03</v>
      </c>
      <c r="F1758">
        <v>213</v>
      </c>
      <c r="G1758" s="314">
        <v>128</v>
      </c>
      <c r="H1758" s="436">
        <v>0.61</v>
      </c>
    </row>
    <row r="1759" spans="1:8" x14ac:dyDescent="0.25">
      <c r="A1759">
        <v>1418</v>
      </c>
      <c r="B1759">
        <v>13</v>
      </c>
      <c r="C1759" s="205">
        <v>0.25</v>
      </c>
      <c r="D1759">
        <v>15</v>
      </c>
      <c r="E1759" s="210">
        <v>2.5000000000000001E-2</v>
      </c>
      <c r="F1759">
        <v>221</v>
      </c>
      <c r="G1759" s="314">
        <v>136</v>
      </c>
      <c r="H1759" s="436">
        <v>0.6</v>
      </c>
    </row>
    <row r="1760" spans="1:8" x14ac:dyDescent="0.25">
      <c r="A1760">
        <v>618</v>
      </c>
      <c r="B1760">
        <v>10</v>
      </c>
      <c r="C1760" s="205">
        <v>0.2</v>
      </c>
      <c r="D1760">
        <v>14</v>
      </c>
      <c r="E1760" s="210">
        <v>0.03</v>
      </c>
      <c r="F1760">
        <v>265</v>
      </c>
      <c r="G1760" s="314">
        <v>142</v>
      </c>
      <c r="H1760" s="436">
        <v>0.59</v>
      </c>
    </row>
    <row r="1761" spans="1:8" x14ac:dyDescent="0.25">
      <c r="A1761">
        <v>217</v>
      </c>
      <c r="B1761">
        <v>8</v>
      </c>
      <c r="C1761" s="205">
        <v>0.35</v>
      </c>
      <c r="D1761">
        <v>7</v>
      </c>
      <c r="E1761" s="210">
        <v>0.02</v>
      </c>
      <c r="F1761">
        <v>302</v>
      </c>
      <c r="G1761" s="314">
        <v>222</v>
      </c>
      <c r="H1761" s="436">
        <v>0.57999999999999996</v>
      </c>
    </row>
    <row r="1762" spans="1:8" x14ac:dyDescent="0.25">
      <c r="A1762">
        <v>724</v>
      </c>
      <c r="B1762">
        <v>10</v>
      </c>
      <c r="C1762" s="205">
        <v>0.35</v>
      </c>
      <c r="D1762">
        <v>8</v>
      </c>
      <c r="E1762" s="210">
        <v>0.02</v>
      </c>
      <c r="F1762">
        <v>263</v>
      </c>
      <c r="G1762" s="314">
        <v>187</v>
      </c>
      <c r="H1762" s="436">
        <v>0.57999999999999996</v>
      </c>
    </row>
    <row r="1763" spans="1:8" x14ac:dyDescent="0.25">
      <c r="A1763">
        <v>930</v>
      </c>
      <c r="B1763">
        <v>11</v>
      </c>
      <c r="C1763" s="205">
        <v>0.3</v>
      </c>
      <c r="D1763">
        <v>6</v>
      </c>
      <c r="E1763" s="210">
        <v>0.03</v>
      </c>
      <c r="F1763">
        <v>246</v>
      </c>
      <c r="G1763" s="314">
        <v>176</v>
      </c>
      <c r="H1763" s="436">
        <v>0.57999999999999996</v>
      </c>
    </row>
    <row r="1764" spans="1:8" x14ac:dyDescent="0.25">
      <c r="A1764">
        <v>1913</v>
      </c>
      <c r="B1764">
        <v>15</v>
      </c>
      <c r="C1764" s="205">
        <v>0.25</v>
      </c>
      <c r="D1764">
        <v>12</v>
      </c>
      <c r="E1764" s="210">
        <v>2.5000000000000001E-2</v>
      </c>
      <c r="F1764">
        <v>210</v>
      </c>
      <c r="G1764" s="314">
        <v>140</v>
      </c>
      <c r="H1764" s="436">
        <v>0.57999999999999996</v>
      </c>
    </row>
    <row r="1765" spans="1:8" x14ac:dyDescent="0.25">
      <c r="A1765">
        <v>907</v>
      </c>
      <c r="B1765">
        <v>11</v>
      </c>
      <c r="C1765" s="205">
        <v>0.25</v>
      </c>
      <c r="D1765">
        <v>13</v>
      </c>
      <c r="E1765" s="210">
        <v>0.02</v>
      </c>
      <c r="F1765">
        <v>242</v>
      </c>
      <c r="G1765" s="314">
        <v>155</v>
      </c>
      <c r="H1765" s="436">
        <v>0.56999999999999995</v>
      </c>
    </row>
    <row r="1766" spans="1:8" x14ac:dyDescent="0.25">
      <c r="A1766">
        <v>1421</v>
      </c>
      <c r="B1766">
        <v>13</v>
      </c>
      <c r="C1766" s="205">
        <v>0.25</v>
      </c>
      <c r="D1766">
        <v>16</v>
      </c>
      <c r="E1766" s="210">
        <v>2.5000000000000001E-2</v>
      </c>
      <c r="F1766">
        <v>221</v>
      </c>
      <c r="G1766" s="314">
        <v>135</v>
      </c>
      <c r="H1766" s="436">
        <v>0.56999999999999995</v>
      </c>
    </row>
    <row r="1767" spans="1:8" x14ac:dyDescent="0.25">
      <c r="A1767">
        <v>2210</v>
      </c>
      <c r="B1767">
        <v>16</v>
      </c>
      <c r="C1767" s="205">
        <v>0.3</v>
      </c>
      <c r="D1767">
        <v>13</v>
      </c>
      <c r="E1767" s="210">
        <v>2.5000000000000001E-2</v>
      </c>
      <c r="F1767">
        <v>212</v>
      </c>
      <c r="G1767" s="314">
        <v>130</v>
      </c>
      <c r="H1767" s="436">
        <v>0.56999999999999995</v>
      </c>
    </row>
    <row r="1768" spans="1:8" x14ac:dyDescent="0.25">
      <c r="A1768">
        <v>2621</v>
      </c>
      <c r="B1768">
        <v>18</v>
      </c>
      <c r="C1768" s="205">
        <v>0.2</v>
      </c>
      <c r="D1768">
        <v>10</v>
      </c>
      <c r="E1768" s="210">
        <v>2.5000000000000001E-2</v>
      </c>
      <c r="F1768">
        <v>203</v>
      </c>
      <c r="G1768" s="314">
        <v>131</v>
      </c>
      <c r="H1768" s="436">
        <v>0.56000000000000005</v>
      </c>
    </row>
    <row r="1769" spans="1:8" x14ac:dyDescent="0.25">
      <c r="A1769">
        <v>1625</v>
      </c>
      <c r="B1769">
        <v>14</v>
      </c>
      <c r="C1769" s="205">
        <v>0.2</v>
      </c>
      <c r="D1769">
        <v>14</v>
      </c>
      <c r="E1769" s="210">
        <v>2.5000000000000001E-2</v>
      </c>
      <c r="F1769">
        <v>225</v>
      </c>
      <c r="G1769" s="314">
        <v>141</v>
      </c>
      <c r="H1769" s="436">
        <v>0.55000000000000004</v>
      </c>
    </row>
    <row r="1770" spans="1:8" x14ac:dyDescent="0.25">
      <c r="A1770">
        <v>2089</v>
      </c>
      <c r="B1770">
        <v>16</v>
      </c>
      <c r="C1770" s="205">
        <v>0.15</v>
      </c>
      <c r="D1770">
        <v>15</v>
      </c>
      <c r="E1770" s="210">
        <v>0.02</v>
      </c>
      <c r="F1770">
        <v>209</v>
      </c>
      <c r="G1770" s="314">
        <v>135</v>
      </c>
      <c r="H1770" s="436">
        <v>0.55000000000000004</v>
      </c>
    </row>
    <row r="1771" spans="1:8" x14ac:dyDescent="0.25">
      <c r="A1771">
        <v>1918</v>
      </c>
      <c r="B1771">
        <v>15</v>
      </c>
      <c r="C1771" s="205">
        <v>0.25</v>
      </c>
      <c r="D1771">
        <v>14</v>
      </c>
      <c r="E1771" s="210">
        <v>0.02</v>
      </c>
      <c r="F1771">
        <v>210</v>
      </c>
      <c r="G1771" s="314">
        <v>143</v>
      </c>
      <c r="H1771" s="436">
        <v>0.54</v>
      </c>
    </row>
    <row r="1772" spans="1:8" x14ac:dyDescent="0.25">
      <c r="A1772">
        <v>2178</v>
      </c>
      <c r="B1772">
        <v>16</v>
      </c>
      <c r="C1772" s="205">
        <v>0.25</v>
      </c>
      <c r="D1772">
        <v>16</v>
      </c>
      <c r="E1772" s="210">
        <v>0.03</v>
      </c>
      <c r="F1772">
        <v>205</v>
      </c>
      <c r="G1772" s="314">
        <v>118</v>
      </c>
      <c r="H1772" s="436">
        <v>0.54</v>
      </c>
    </row>
    <row r="1773" spans="1:8" x14ac:dyDescent="0.25">
      <c r="A1773">
        <v>384</v>
      </c>
      <c r="B1773">
        <v>9</v>
      </c>
      <c r="C1773" s="205">
        <v>0.25</v>
      </c>
      <c r="D1773">
        <v>6</v>
      </c>
      <c r="E1773" s="210">
        <v>0.03</v>
      </c>
      <c r="F1773">
        <v>280</v>
      </c>
      <c r="G1773" s="314">
        <v>204</v>
      </c>
      <c r="H1773" s="436">
        <v>0.53</v>
      </c>
    </row>
    <row r="1774" spans="1:8" x14ac:dyDescent="0.25">
      <c r="A1774">
        <v>2215</v>
      </c>
      <c r="B1774">
        <v>16</v>
      </c>
      <c r="C1774" s="205">
        <v>0.3</v>
      </c>
      <c r="D1774">
        <v>15</v>
      </c>
      <c r="E1774" s="210">
        <v>0.02</v>
      </c>
      <c r="F1774">
        <v>212</v>
      </c>
      <c r="G1774" s="314">
        <v>140</v>
      </c>
      <c r="H1774" s="436">
        <v>0.53</v>
      </c>
    </row>
    <row r="1775" spans="1:8" x14ac:dyDescent="0.25">
      <c r="A1775">
        <v>353</v>
      </c>
      <c r="B1775">
        <v>9</v>
      </c>
      <c r="C1775" s="205">
        <v>0.2</v>
      </c>
      <c r="D1775">
        <v>10</v>
      </c>
      <c r="E1775" s="210">
        <v>2.5000000000000001E-2</v>
      </c>
      <c r="F1775">
        <v>282</v>
      </c>
      <c r="G1775" s="314">
        <v>181</v>
      </c>
      <c r="H1775" s="436">
        <v>0.5</v>
      </c>
    </row>
    <row r="1776" spans="1:8" x14ac:dyDescent="0.25">
      <c r="A1776">
        <v>802</v>
      </c>
      <c r="B1776">
        <v>11</v>
      </c>
      <c r="C1776" s="205">
        <v>0.15</v>
      </c>
      <c r="D1776">
        <v>6</v>
      </c>
      <c r="E1776" s="210">
        <v>0.02</v>
      </c>
      <c r="F1776">
        <v>240</v>
      </c>
      <c r="G1776" s="314">
        <v>173</v>
      </c>
      <c r="H1776" s="436">
        <v>0.5</v>
      </c>
    </row>
    <row r="1777" spans="1:8" x14ac:dyDescent="0.25">
      <c r="A1777">
        <v>1129</v>
      </c>
      <c r="B1777">
        <v>12</v>
      </c>
      <c r="C1777" s="205">
        <v>0.2</v>
      </c>
      <c r="D1777">
        <v>17</v>
      </c>
      <c r="E1777" s="210">
        <v>0.02</v>
      </c>
      <c r="F1777">
        <v>248</v>
      </c>
      <c r="G1777" s="314">
        <v>150</v>
      </c>
      <c r="H1777" s="436">
        <v>0.5</v>
      </c>
    </row>
    <row r="1778" spans="1:8" x14ac:dyDescent="0.25">
      <c r="A1778">
        <v>2264</v>
      </c>
      <c r="B1778">
        <v>16</v>
      </c>
      <c r="C1778" s="205">
        <v>0.35</v>
      </c>
      <c r="D1778">
        <v>17</v>
      </c>
      <c r="E1778" s="210">
        <v>2.5000000000000001E-2</v>
      </c>
      <c r="F1778">
        <v>203</v>
      </c>
      <c r="G1778" s="314">
        <v>119</v>
      </c>
      <c r="H1778" s="436">
        <v>0.5</v>
      </c>
    </row>
    <row r="1779" spans="1:8" x14ac:dyDescent="0.25">
      <c r="A1779">
        <v>2636</v>
      </c>
      <c r="B1779">
        <v>18</v>
      </c>
      <c r="C1779" s="205">
        <v>0.2</v>
      </c>
      <c r="D1779">
        <v>15</v>
      </c>
      <c r="E1779" s="210">
        <v>2.5000000000000001E-2</v>
      </c>
      <c r="F1779">
        <v>203</v>
      </c>
      <c r="G1779" s="314">
        <v>117</v>
      </c>
      <c r="H1779" s="436">
        <v>0.5</v>
      </c>
    </row>
    <row r="1780" spans="1:8" x14ac:dyDescent="0.25">
      <c r="A1780">
        <v>430</v>
      </c>
      <c r="B1780">
        <v>9</v>
      </c>
      <c r="C1780" s="205">
        <v>0.3</v>
      </c>
      <c r="D1780">
        <v>8</v>
      </c>
      <c r="E1780" s="210">
        <v>0.02</v>
      </c>
      <c r="F1780">
        <v>285</v>
      </c>
      <c r="G1780" s="314">
        <v>202</v>
      </c>
      <c r="H1780" s="436">
        <v>0.48</v>
      </c>
    </row>
    <row r="1781" spans="1:8" x14ac:dyDescent="0.25">
      <c r="A1781">
        <v>1240</v>
      </c>
      <c r="B1781">
        <v>12</v>
      </c>
      <c r="C1781" s="205">
        <v>0.35</v>
      </c>
      <c r="D1781">
        <v>12</v>
      </c>
      <c r="E1781" s="210">
        <v>0.02</v>
      </c>
      <c r="F1781">
        <v>240</v>
      </c>
      <c r="G1781" s="314">
        <v>162</v>
      </c>
      <c r="H1781" s="436">
        <v>0.48</v>
      </c>
    </row>
    <row r="1782" spans="1:8" x14ac:dyDescent="0.25">
      <c r="A1782">
        <v>1477</v>
      </c>
      <c r="B1782">
        <v>13</v>
      </c>
      <c r="C1782" s="205">
        <v>0.35</v>
      </c>
      <c r="D1782">
        <v>7</v>
      </c>
      <c r="E1782" s="210">
        <v>0.02</v>
      </c>
      <c r="F1782">
        <v>232</v>
      </c>
      <c r="G1782" s="314">
        <v>170</v>
      </c>
      <c r="H1782" s="436">
        <v>0.48</v>
      </c>
    </row>
    <row r="1783" spans="1:8" x14ac:dyDescent="0.25">
      <c r="A1783">
        <v>330</v>
      </c>
      <c r="B1783">
        <v>9</v>
      </c>
      <c r="C1783" s="205">
        <v>0.15</v>
      </c>
      <c r="D1783">
        <v>16</v>
      </c>
      <c r="E1783" s="210">
        <v>0.03</v>
      </c>
      <c r="F1783">
        <v>271</v>
      </c>
      <c r="G1783" s="314">
        <v>147</v>
      </c>
      <c r="H1783" s="436">
        <v>0.47</v>
      </c>
    </row>
    <row r="1784" spans="1:8" x14ac:dyDescent="0.25">
      <c r="A1784">
        <v>1439</v>
      </c>
      <c r="B1784">
        <v>13</v>
      </c>
      <c r="C1784" s="205">
        <v>0.3</v>
      </c>
      <c r="D1784">
        <v>8</v>
      </c>
      <c r="E1784" s="210">
        <v>2.5000000000000001E-2</v>
      </c>
      <c r="F1784">
        <v>229</v>
      </c>
      <c r="G1784" s="314">
        <v>156</v>
      </c>
      <c r="H1784" s="436">
        <v>0.47</v>
      </c>
    </row>
    <row r="1785" spans="1:8" x14ac:dyDescent="0.25">
      <c r="A1785">
        <v>1450</v>
      </c>
      <c r="B1785">
        <v>13</v>
      </c>
      <c r="C1785" s="205">
        <v>0.3</v>
      </c>
      <c r="D1785">
        <v>12</v>
      </c>
      <c r="E1785" s="210">
        <v>0.02</v>
      </c>
      <c r="F1785">
        <v>229</v>
      </c>
      <c r="G1785" s="314">
        <v>155</v>
      </c>
      <c r="H1785" s="436">
        <v>0.47</v>
      </c>
    </row>
    <row r="1786" spans="1:8" x14ac:dyDescent="0.25">
      <c r="A1786">
        <v>1980</v>
      </c>
      <c r="B1786">
        <v>15</v>
      </c>
      <c r="C1786" s="205">
        <v>0.35</v>
      </c>
      <c r="D1786">
        <v>6</v>
      </c>
      <c r="E1786" s="210">
        <v>0.03</v>
      </c>
      <c r="F1786">
        <v>216</v>
      </c>
      <c r="G1786" s="314">
        <v>151</v>
      </c>
      <c r="H1786" s="436">
        <v>0.47</v>
      </c>
    </row>
    <row r="1787" spans="1:8" x14ac:dyDescent="0.25">
      <c r="A1787">
        <v>2416</v>
      </c>
      <c r="B1787">
        <v>17</v>
      </c>
      <c r="C1787" s="205">
        <v>0.25</v>
      </c>
      <c r="D1787">
        <v>12</v>
      </c>
      <c r="E1787" s="210">
        <v>0.02</v>
      </c>
      <c r="F1787">
        <v>201</v>
      </c>
      <c r="G1787" s="314">
        <v>140</v>
      </c>
      <c r="H1787" s="436">
        <v>0.47</v>
      </c>
    </row>
    <row r="1788" spans="1:8" x14ac:dyDescent="0.25">
      <c r="A1788">
        <v>869</v>
      </c>
      <c r="B1788">
        <v>11</v>
      </c>
      <c r="C1788" s="205">
        <v>0.2</v>
      </c>
      <c r="D1788">
        <v>14</v>
      </c>
      <c r="E1788" s="210">
        <v>2.5000000000000001E-2</v>
      </c>
      <c r="F1788">
        <v>256</v>
      </c>
      <c r="G1788" s="314">
        <v>149</v>
      </c>
      <c r="H1788" s="436">
        <v>0.45</v>
      </c>
    </row>
    <row r="1789" spans="1:8" x14ac:dyDescent="0.25">
      <c r="A1789">
        <v>2171</v>
      </c>
      <c r="B1789">
        <v>16</v>
      </c>
      <c r="C1789" s="205">
        <v>0.25</v>
      </c>
      <c r="D1789">
        <v>14</v>
      </c>
      <c r="E1789" s="210">
        <v>2.5000000000000001E-2</v>
      </c>
      <c r="F1789">
        <v>205</v>
      </c>
      <c r="G1789" s="314">
        <v>134</v>
      </c>
      <c r="H1789" s="436">
        <v>0.42</v>
      </c>
    </row>
    <row r="1790" spans="1:8" x14ac:dyDescent="0.25">
      <c r="A1790">
        <v>106</v>
      </c>
      <c r="B1790">
        <v>8</v>
      </c>
      <c r="C1790" s="205">
        <v>0.2</v>
      </c>
      <c r="D1790">
        <v>12</v>
      </c>
      <c r="E1790" s="210">
        <v>0.02</v>
      </c>
      <c r="F1790">
        <v>304</v>
      </c>
      <c r="G1790" s="314">
        <v>187</v>
      </c>
      <c r="H1790" s="436">
        <v>0.41</v>
      </c>
    </row>
    <row r="1791" spans="1:8" x14ac:dyDescent="0.25">
      <c r="A1791">
        <v>915</v>
      </c>
      <c r="B1791">
        <v>11</v>
      </c>
      <c r="C1791" s="205">
        <v>0.25</v>
      </c>
      <c r="D1791">
        <v>15</v>
      </c>
      <c r="E1791" s="210">
        <v>0.03</v>
      </c>
      <c r="F1791">
        <v>242</v>
      </c>
      <c r="G1791" s="314">
        <v>131</v>
      </c>
      <c r="H1791" s="436">
        <v>0.41</v>
      </c>
    </row>
    <row r="1792" spans="1:8" x14ac:dyDescent="0.25">
      <c r="A1792">
        <v>1867</v>
      </c>
      <c r="B1792">
        <v>15</v>
      </c>
      <c r="C1792" s="205">
        <v>0.2</v>
      </c>
      <c r="D1792">
        <v>11</v>
      </c>
      <c r="E1792" s="210">
        <v>0.02</v>
      </c>
      <c r="F1792">
        <v>216</v>
      </c>
      <c r="G1792" s="314">
        <v>149</v>
      </c>
      <c r="H1792" s="436">
        <v>0.41</v>
      </c>
    </row>
    <row r="1793" spans="1:8" x14ac:dyDescent="0.25">
      <c r="A1793">
        <v>2421</v>
      </c>
      <c r="B1793">
        <v>17</v>
      </c>
      <c r="C1793" s="205">
        <v>0.25</v>
      </c>
      <c r="D1793">
        <v>13</v>
      </c>
      <c r="E1793" s="210">
        <v>0.03</v>
      </c>
      <c r="F1793">
        <v>201</v>
      </c>
      <c r="G1793" s="314">
        <v>121</v>
      </c>
      <c r="H1793" s="436">
        <v>0.38</v>
      </c>
    </row>
    <row r="1794" spans="1:8" x14ac:dyDescent="0.25">
      <c r="A1794">
        <v>2252</v>
      </c>
      <c r="B1794">
        <v>16</v>
      </c>
      <c r="C1794" s="205">
        <v>0.35</v>
      </c>
      <c r="D1794">
        <v>13</v>
      </c>
      <c r="E1794" s="210">
        <v>2.5000000000000001E-2</v>
      </c>
      <c r="F1794">
        <v>203</v>
      </c>
      <c r="G1794" s="314">
        <v>129</v>
      </c>
      <c r="H1794" s="436">
        <v>0.37</v>
      </c>
    </row>
    <row r="1795" spans="1:8" x14ac:dyDescent="0.25">
      <c r="A1795">
        <v>665</v>
      </c>
      <c r="B1795">
        <v>10</v>
      </c>
      <c r="C1795" s="205">
        <v>0.25</v>
      </c>
      <c r="D1795">
        <v>16</v>
      </c>
      <c r="E1795" s="210">
        <v>2.5000000000000001E-2</v>
      </c>
      <c r="F1795">
        <v>260</v>
      </c>
      <c r="G1795" s="314">
        <v>148</v>
      </c>
      <c r="H1795" s="436">
        <v>0.36</v>
      </c>
    </row>
    <row r="1796" spans="1:8" x14ac:dyDescent="0.25">
      <c r="A1796">
        <v>2218</v>
      </c>
      <c r="B1796">
        <v>16</v>
      </c>
      <c r="C1796" s="205">
        <v>0.3</v>
      </c>
      <c r="D1796">
        <v>16</v>
      </c>
      <c r="E1796" s="210">
        <v>0.02</v>
      </c>
      <c r="F1796">
        <v>212</v>
      </c>
      <c r="G1796" s="314">
        <v>138</v>
      </c>
      <c r="H1796" s="436">
        <v>0.36</v>
      </c>
    </row>
    <row r="1797" spans="1:8" x14ac:dyDescent="0.25">
      <c r="A1797">
        <v>476</v>
      </c>
      <c r="B1797">
        <v>9</v>
      </c>
      <c r="C1797" s="205">
        <v>0.35</v>
      </c>
      <c r="D1797">
        <v>9</v>
      </c>
      <c r="E1797" s="210">
        <v>2.5000000000000001E-2</v>
      </c>
      <c r="F1797">
        <v>282</v>
      </c>
      <c r="G1797" s="314">
        <v>189</v>
      </c>
      <c r="H1797" s="436">
        <v>0.34</v>
      </c>
    </row>
    <row r="1798" spans="1:8" x14ac:dyDescent="0.25">
      <c r="A1798">
        <v>1463</v>
      </c>
      <c r="B1798">
        <v>13</v>
      </c>
      <c r="C1798" s="205">
        <v>0.3</v>
      </c>
      <c r="D1798">
        <v>16</v>
      </c>
      <c r="E1798" s="210">
        <v>2.5000000000000001E-2</v>
      </c>
      <c r="F1798">
        <v>229</v>
      </c>
      <c r="G1798" s="314">
        <v>136</v>
      </c>
      <c r="H1798" s="436">
        <v>0.33</v>
      </c>
    </row>
    <row r="1799" spans="1:8" x14ac:dyDescent="0.25">
      <c r="A1799">
        <v>799</v>
      </c>
      <c r="B1799">
        <v>11</v>
      </c>
      <c r="C1799" s="205">
        <v>0.15</v>
      </c>
      <c r="D1799">
        <v>5</v>
      </c>
      <c r="E1799" s="210">
        <v>0.02</v>
      </c>
      <c r="F1799">
        <v>240</v>
      </c>
      <c r="G1799" s="314">
        <v>177</v>
      </c>
      <c r="H1799" s="436">
        <v>0.3</v>
      </c>
    </row>
    <row r="1800" spans="1:8" x14ac:dyDescent="0.25">
      <c r="A1800">
        <v>1405</v>
      </c>
      <c r="B1800">
        <v>13</v>
      </c>
      <c r="C1800" s="205">
        <v>0.25</v>
      </c>
      <c r="D1800">
        <v>11</v>
      </c>
      <c r="E1800" s="210">
        <v>0.02</v>
      </c>
      <c r="F1800">
        <v>221</v>
      </c>
      <c r="G1800" s="314">
        <v>155</v>
      </c>
      <c r="H1800" s="436">
        <v>0.3</v>
      </c>
    </row>
    <row r="1801" spans="1:8" x14ac:dyDescent="0.25">
      <c r="A1801">
        <v>862</v>
      </c>
      <c r="B1801">
        <v>11</v>
      </c>
      <c r="C1801" s="205">
        <v>0.2</v>
      </c>
      <c r="D1801">
        <v>12</v>
      </c>
      <c r="E1801" s="210">
        <v>0.02</v>
      </c>
      <c r="F1801">
        <v>256</v>
      </c>
      <c r="G1801" s="314">
        <v>167</v>
      </c>
      <c r="H1801" s="436">
        <v>0.28999999999999998</v>
      </c>
    </row>
    <row r="1802" spans="1:8" x14ac:dyDescent="0.25">
      <c r="A1802">
        <v>2164</v>
      </c>
      <c r="B1802">
        <v>16</v>
      </c>
      <c r="C1802" s="205">
        <v>0.25</v>
      </c>
      <c r="D1802">
        <v>12</v>
      </c>
      <c r="E1802" s="210">
        <v>0.02</v>
      </c>
      <c r="F1802">
        <v>205</v>
      </c>
      <c r="G1802" s="314">
        <v>146</v>
      </c>
      <c r="H1802" s="436">
        <v>0.28999999999999998</v>
      </c>
    </row>
    <row r="1803" spans="1:8" x14ac:dyDescent="0.25">
      <c r="A1803">
        <v>1830</v>
      </c>
      <c r="B1803">
        <v>15</v>
      </c>
      <c r="C1803" s="205">
        <v>0.15</v>
      </c>
      <c r="D1803">
        <v>12</v>
      </c>
      <c r="E1803" s="210">
        <v>0.03</v>
      </c>
      <c r="F1803">
        <v>210</v>
      </c>
      <c r="G1803" s="314">
        <v>127</v>
      </c>
      <c r="H1803" s="436">
        <v>0.28000000000000003</v>
      </c>
    </row>
    <row r="1804" spans="1:8" x14ac:dyDescent="0.25">
      <c r="A1804">
        <v>1864</v>
      </c>
      <c r="B1804">
        <v>15</v>
      </c>
      <c r="C1804" s="205">
        <v>0.2</v>
      </c>
      <c r="D1804">
        <v>10</v>
      </c>
      <c r="E1804" s="210">
        <v>0.02</v>
      </c>
      <c r="F1804">
        <v>216</v>
      </c>
      <c r="G1804" s="314">
        <v>150</v>
      </c>
      <c r="H1804" s="436">
        <v>0.28000000000000003</v>
      </c>
    </row>
    <row r="1805" spans="1:8" x14ac:dyDescent="0.25">
      <c r="A1805">
        <v>1337</v>
      </c>
      <c r="B1805">
        <v>13</v>
      </c>
      <c r="C1805" s="205">
        <v>0.15</v>
      </c>
      <c r="D1805">
        <v>16</v>
      </c>
      <c r="E1805" s="210">
        <v>2.5000000000000001E-2</v>
      </c>
      <c r="F1805">
        <v>219</v>
      </c>
      <c r="G1805" s="314">
        <v>132</v>
      </c>
      <c r="H1805" s="436">
        <v>0.27</v>
      </c>
    </row>
    <row r="1806" spans="1:8" x14ac:dyDescent="0.25">
      <c r="A1806">
        <v>2080</v>
      </c>
      <c r="B1806">
        <v>16</v>
      </c>
      <c r="C1806" s="205">
        <v>0.15</v>
      </c>
      <c r="D1806">
        <v>12</v>
      </c>
      <c r="E1806" s="210">
        <v>0.02</v>
      </c>
      <c r="F1806">
        <v>209</v>
      </c>
      <c r="G1806" s="314">
        <v>142</v>
      </c>
      <c r="H1806" s="436">
        <v>0.27</v>
      </c>
    </row>
    <row r="1807" spans="1:8" x14ac:dyDescent="0.25">
      <c r="A1807">
        <v>2739</v>
      </c>
      <c r="B1807">
        <v>18</v>
      </c>
      <c r="C1807" s="205">
        <v>0.35</v>
      </c>
      <c r="D1807">
        <v>7</v>
      </c>
      <c r="E1807" s="210">
        <v>0.03</v>
      </c>
      <c r="F1807">
        <v>202</v>
      </c>
      <c r="G1807" s="314">
        <v>143</v>
      </c>
      <c r="H1807" s="436">
        <v>0.27</v>
      </c>
    </row>
    <row r="1808" spans="1:8" x14ac:dyDescent="0.25">
      <c r="A1808">
        <v>1655</v>
      </c>
      <c r="B1808">
        <v>14</v>
      </c>
      <c r="C1808" s="205">
        <v>0.25</v>
      </c>
      <c r="D1808">
        <v>10</v>
      </c>
      <c r="E1808" s="210">
        <v>2.5000000000000001E-2</v>
      </c>
      <c r="F1808">
        <v>212</v>
      </c>
      <c r="G1808" s="314">
        <v>145</v>
      </c>
      <c r="H1808" s="436">
        <v>0.25</v>
      </c>
    </row>
    <row r="1809" spans="1:8" x14ac:dyDescent="0.25">
      <c r="A1809">
        <v>1162</v>
      </c>
      <c r="B1809">
        <v>12</v>
      </c>
      <c r="C1809" s="205">
        <v>0.25</v>
      </c>
      <c r="D1809">
        <v>14</v>
      </c>
      <c r="E1809" s="210">
        <v>0.02</v>
      </c>
      <c r="F1809">
        <v>229</v>
      </c>
      <c r="G1809" s="314">
        <v>151</v>
      </c>
      <c r="H1809" s="436">
        <v>0.22</v>
      </c>
    </row>
    <row r="1810" spans="1:8" x14ac:dyDescent="0.25">
      <c r="A1810">
        <v>424</v>
      </c>
      <c r="B1810">
        <v>9</v>
      </c>
      <c r="C1810" s="205">
        <v>0.3</v>
      </c>
      <c r="D1810">
        <v>6</v>
      </c>
      <c r="E1810" s="210">
        <v>0.02</v>
      </c>
      <c r="F1810">
        <v>285</v>
      </c>
      <c r="G1810" s="314">
        <v>213</v>
      </c>
      <c r="H1810" s="436">
        <v>0.21</v>
      </c>
    </row>
    <row r="1811" spans="1:8" x14ac:dyDescent="0.25">
      <c r="A1811">
        <v>2247</v>
      </c>
      <c r="B1811">
        <v>16</v>
      </c>
      <c r="C1811" s="205">
        <v>0.35</v>
      </c>
      <c r="D1811">
        <v>11</v>
      </c>
      <c r="E1811" s="210">
        <v>0.03</v>
      </c>
      <c r="F1811">
        <v>203</v>
      </c>
      <c r="G1811" s="314">
        <v>125</v>
      </c>
      <c r="H1811" s="436">
        <v>0.21</v>
      </c>
    </row>
    <row r="1812" spans="1:8" x14ac:dyDescent="0.25">
      <c r="A1812">
        <v>1466</v>
      </c>
      <c r="B1812">
        <v>13</v>
      </c>
      <c r="C1812" s="205">
        <v>0.3</v>
      </c>
      <c r="D1812">
        <v>17</v>
      </c>
      <c r="E1812" s="210">
        <v>2.5000000000000001E-2</v>
      </c>
      <c r="F1812">
        <v>229</v>
      </c>
      <c r="G1812" s="314">
        <v>135</v>
      </c>
      <c r="H1812" s="436">
        <v>0.2</v>
      </c>
    </row>
    <row r="1813" spans="1:8" x14ac:dyDescent="0.25">
      <c r="A1813">
        <v>1954</v>
      </c>
      <c r="B1813">
        <v>15</v>
      </c>
      <c r="C1813" s="205">
        <v>0.3</v>
      </c>
      <c r="D1813">
        <v>12</v>
      </c>
      <c r="E1813" s="210">
        <v>0.02</v>
      </c>
      <c r="F1813">
        <v>219</v>
      </c>
      <c r="G1813" s="314">
        <v>151</v>
      </c>
      <c r="H1813" s="436">
        <v>0.18</v>
      </c>
    </row>
    <row r="1814" spans="1:8" x14ac:dyDescent="0.25">
      <c r="A1814">
        <v>2098</v>
      </c>
      <c r="B1814">
        <v>16</v>
      </c>
      <c r="C1814" s="205">
        <v>0.15</v>
      </c>
      <c r="D1814">
        <v>18</v>
      </c>
      <c r="E1814" s="210">
        <v>0.02</v>
      </c>
      <c r="F1814">
        <v>209</v>
      </c>
      <c r="G1814" s="314">
        <v>128</v>
      </c>
      <c r="H1814" s="436">
        <v>0.18</v>
      </c>
    </row>
    <row r="1815" spans="1:8" x14ac:dyDescent="0.25">
      <c r="A1815">
        <v>2116</v>
      </c>
      <c r="B1815">
        <v>16</v>
      </c>
      <c r="C1815" s="205">
        <v>0.2</v>
      </c>
      <c r="D1815">
        <v>10</v>
      </c>
      <c r="E1815" s="210">
        <v>0.02</v>
      </c>
      <c r="F1815">
        <v>212</v>
      </c>
      <c r="G1815" s="314">
        <v>148</v>
      </c>
      <c r="H1815" s="436">
        <v>0.17</v>
      </c>
    </row>
    <row r="1816" spans="1:8" x14ac:dyDescent="0.25">
      <c r="A1816">
        <v>2243</v>
      </c>
      <c r="B1816">
        <v>16</v>
      </c>
      <c r="C1816" s="205">
        <v>0.35</v>
      </c>
      <c r="D1816">
        <v>10</v>
      </c>
      <c r="E1816" s="210">
        <v>2.5000000000000001E-2</v>
      </c>
      <c r="F1816">
        <v>203</v>
      </c>
      <c r="G1816" s="314">
        <v>134</v>
      </c>
      <c r="H1816" s="436">
        <v>0.17</v>
      </c>
    </row>
    <row r="1817" spans="1:8" x14ac:dyDescent="0.25">
      <c r="A1817">
        <v>2007</v>
      </c>
      <c r="B1817">
        <v>15</v>
      </c>
      <c r="C1817" s="205">
        <v>0.35</v>
      </c>
      <c r="D1817">
        <v>15</v>
      </c>
      <c r="E1817" s="210">
        <v>0.03</v>
      </c>
      <c r="F1817">
        <v>216</v>
      </c>
      <c r="G1817" s="314">
        <v>124</v>
      </c>
      <c r="H1817" s="436">
        <v>0.16</v>
      </c>
    </row>
    <row r="1818" spans="1:8" x14ac:dyDescent="0.25">
      <c r="A1818">
        <v>1728</v>
      </c>
      <c r="B1818">
        <v>14</v>
      </c>
      <c r="C1818" s="205">
        <v>0.35</v>
      </c>
      <c r="D1818">
        <v>6</v>
      </c>
      <c r="E1818" s="210">
        <v>0.03</v>
      </c>
      <c r="F1818">
        <v>225</v>
      </c>
      <c r="G1818" s="314">
        <v>160</v>
      </c>
      <c r="H1818" s="436">
        <v>0.15</v>
      </c>
    </row>
    <row r="1819" spans="1:8" x14ac:dyDescent="0.25">
      <c r="A1819">
        <v>2169</v>
      </c>
      <c r="B1819">
        <v>16</v>
      </c>
      <c r="C1819" s="205">
        <v>0.25</v>
      </c>
      <c r="D1819">
        <v>13</v>
      </c>
      <c r="E1819" s="210">
        <v>0.03</v>
      </c>
      <c r="F1819">
        <v>205</v>
      </c>
      <c r="G1819" s="314">
        <v>125</v>
      </c>
      <c r="H1819" s="436">
        <v>0.14000000000000001</v>
      </c>
    </row>
    <row r="1820" spans="1:8" x14ac:dyDescent="0.25">
      <c r="A1820">
        <v>419</v>
      </c>
      <c r="B1820">
        <v>9</v>
      </c>
      <c r="C1820" s="205">
        <v>0.25</v>
      </c>
      <c r="D1820">
        <v>18</v>
      </c>
      <c r="E1820" s="210">
        <v>2.5000000000000001E-2</v>
      </c>
      <c r="F1820">
        <v>280</v>
      </c>
      <c r="G1820" s="314">
        <v>154</v>
      </c>
      <c r="H1820" s="436">
        <v>0.13</v>
      </c>
    </row>
    <row r="1821" spans="1:8" x14ac:dyDescent="0.25">
      <c r="A1821">
        <v>1206</v>
      </c>
      <c r="B1821">
        <v>12</v>
      </c>
      <c r="C1821" s="205">
        <v>0.3</v>
      </c>
      <c r="D1821">
        <v>14</v>
      </c>
      <c r="E1821" s="210">
        <v>0.03</v>
      </c>
      <c r="F1821">
        <v>235</v>
      </c>
      <c r="G1821" s="314">
        <v>135</v>
      </c>
      <c r="H1821" s="436">
        <v>0.11</v>
      </c>
    </row>
    <row r="1822" spans="1:8" x14ac:dyDescent="0.25">
      <c r="A1822">
        <v>1829</v>
      </c>
      <c r="B1822">
        <v>15</v>
      </c>
      <c r="C1822" s="205">
        <v>0.15</v>
      </c>
      <c r="D1822">
        <v>12</v>
      </c>
      <c r="E1822" s="210">
        <v>2.5000000000000001E-2</v>
      </c>
      <c r="F1822">
        <v>210</v>
      </c>
      <c r="G1822" s="314">
        <v>134</v>
      </c>
      <c r="H1822" s="436">
        <v>0.11</v>
      </c>
    </row>
    <row r="1823" spans="1:8" x14ac:dyDescent="0.25">
      <c r="A1823">
        <v>2724</v>
      </c>
      <c r="B1823">
        <v>18</v>
      </c>
      <c r="C1823" s="205">
        <v>0.3</v>
      </c>
      <c r="D1823">
        <v>16</v>
      </c>
      <c r="E1823" s="210">
        <v>0.03</v>
      </c>
      <c r="F1823">
        <v>201</v>
      </c>
      <c r="G1823" s="314">
        <v>111</v>
      </c>
      <c r="H1823" s="436">
        <v>0.11</v>
      </c>
    </row>
    <row r="1824" spans="1:8" x14ac:dyDescent="0.25">
      <c r="A1824">
        <v>1433</v>
      </c>
      <c r="B1824">
        <v>13</v>
      </c>
      <c r="C1824" s="205">
        <v>0.3</v>
      </c>
      <c r="D1824">
        <v>6</v>
      </c>
      <c r="E1824" s="210">
        <v>2.5000000000000001E-2</v>
      </c>
      <c r="F1824">
        <v>229</v>
      </c>
      <c r="G1824" s="314">
        <v>167</v>
      </c>
      <c r="H1824" s="436">
        <v>0.09</v>
      </c>
    </row>
    <row r="1825" spans="1:8" x14ac:dyDescent="0.25">
      <c r="A1825">
        <v>344</v>
      </c>
      <c r="B1825">
        <v>9</v>
      </c>
      <c r="C1825" s="205">
        <v>0.2</v>
      </c>
      <c r="D1825">
        <v>7</v>
      </c>
      <c r="E1825" s="210">
        <v>2.5000000000000001E-2</v>
      </c>
      <c r="F1825">
        <v>282</v>
      </c>
      <c r="G1825" s="314">
        <v>194</v>
      </c>
      <c r="H1825" s="436">
        <v>0.08</v>
      </c>
    </row>
    <row r="1826" spans="1:8" x14ac:dyDescent="0.25">
      <c r="A1826">
        <v>871</v>
      </c>
      <c r="B1826">
        <v>11</v>
      </c>
      <c r="C1826" s="205">
        <v>0.2</v>
      </c>
      <c r="D1826">
        <v>15</v>
      </c>
      <c r="E1826" s="210">
        <v>0.02</v>
      </c>
      <c r="F1826">
        <v>256</v>
      </c>
      <c r="G1826" s="314">
        <v>158</v>
      </c>
      <c r="H1826" s="436">
        <v>0.08</v>
      </c>
    </row>
    <row r="1827" spans="1:8" x14ac:dyDescent="0.25">
      <c r="A1827">
        <v>1109</v>
      </c>
      <c r="B1827">
        <v>12</v>
      </c>
      <c r="C1827" s="205">
        <v>0.2</v>
      </c>
      <c r="D1827">
        <v>10</v>
      </c>
      <c r="E1827" s="210">
        <v>2.5000000000000001E-2</v>
      </c>
      <c r="F1827">
        <v>248</v>
      </c>
      <c r="G1827" s="314">
        <v>158</v>
      </c>
      <c r="H1827" s="436">
        <v>0.08</v>
      </c>
    </row>
    <row r="1828" spans="1:8" x14ac:dyDescent="0.25">
      <c r="A1828">
        <v>2119</v>
      </c>
      <c r="B1828">
        <v>16</v>
      </c>
      <c r="C1828" s="205">
        <v>0.2</v>
      </c>
      <c r="D1828">
        <v>11</v>
      </c>
      <c r="E1828" s="210">
        <v>0.02</v>
      </c>
      <c r="F1828">
        <v>212</v>
      </c>
      <c r="G1828" s="314">
        <v>146</v>
      </c>
      <c r="H1828" s="436">
        <v>0.08</v>
      </c>
    </row>
    <row r="1829" spans="1:8" x14ac:dyDescent="0.25">
      <c r="A1829">
        <v>2372</v>
      </c>
      <c r="B1829">
        <v>17</v>
      </c>
      <c r="C1829" s="205">
        <v>0.2</v>
      </c>
      <c r="D1829">
        <v>11</v>
      </c>
      <c r="E1829" s="210">
        <v>2.5000000000000001E-2</v>
      </c>
      <c r="F1829">
        <v>209</v>
      </c>
      <c r="G1829" s="314">
        <v>132</v>
      </c>
      <c r="H1829" s="436">
        <v>7.0000000000000007E-2</v>
      </c>
    </row>
    <row r="1830" spans="1:8" x14ac:dyDescent="0.25">
      <c r="A1830">
        <v>2682</v>
      </c>
      <c r="B1830">
        <v>18</v>
      </c>
      <c r="C1830" s="205">
        <v>0.25</v>
      </c>
      <c r="D1830">
        <v>16</v>
      </c>
      <c r="E1830" s="210">
        <v>0.03</v>
      </c>
      <c r="F1830">
        <v>195</v>
      </c>
      <c r="G1830" s="314">
        <v>114</v>
      </c>
      <c r="H1830" s="436">
        <v>7.0000000000000007E-2</v>
      </c>
    </row>
    <row r="1831" spans="1:8" x14ac:dyDescent="0.25">
      <c r="A1831">
        <v>1835</v>
      </c>
      <c r="B1831">
        <v>15</v>
      </c>
      <c r="C1831" s="205">
        <v>0.15</v>
      </c>
      <c r="D1831">
        <v>14</v>
      </c>
      <c r="E1831" s="210">
        <v>2.5000000000000001E-2</v>
      </c>
      <c r="F1831">
        <v>210</v>
      </c>
      <c r="G1831" s="314">
        <v>130</v>
      </c>
      <c r="H1831" s="436">
        <v>0.06</v>
      </c>
    </row>
    <row r="1832" spans="1:8" x14ac:dyDescent="0.25">
      <c r="A1832">
        <v>477</v>
      </c>
      <c r="B1832">
        <v>9</v>
      </c>
      <c r="C1832" s="205">
        <v>0.35</v>
      </c>
      <c r="D1832">
        <v>9</v>
      </c>
      <c r="E1832" s="210">
        <v>0.03</v>
      </c>
      <c r="F1832">
        <v>282</v>
      </c>
      <c r="G1832" s="314">
        <v>184</v>
      </c>
      <c r="H1832" s="436">
        <v>0.05</v>
      </c>
    </row>
    <row r="1833" spans="1:8" x14ac:dyDescent="0.25">
      <c r="A1833">
        <v>1128</v>
      </c>
      <c r="B1833">
        <v>12</v>
      </c>
      <c r="C1833" s="205">
        <v>0.2</v>
      </c>
      <c r="D1833">
        <v>16</v>
      </c>
      <c r="E1833" s="210">
        <v>0.03</v>
      </c>
      <c r="F1833">
        <v>248</v>
      </c>
      <c r="G1833" s="314">
        <v>131</v>
      </c>
      <c r="H1833" s="436">
        <v>0.05</v>
      </c>
    </row>
    <row r="1834" spans="1:8" x14ac:dyDescent="0.25">
      <c r="A1834">
        <v>2578</v>
      </c>
      <c r="B1834">
        <v>18</v>
      </c>
      <c r="C1834" s="205">
        <v>0.15</v>
      </c>
      <c r="D1834">
        <v>10</v>
      </c>
      <c r="E1834" s="210">
        <v>0.02</v>
      </c>
      <c r="F1834">
        <v>201</v>
      </c>
      <c r="G1834" s="314">
        <v>136</v>
      </c>
      <c r="H1834" s="436">
        <v>0.05</v>
      </c>
    </row>
    <row r="1835" spans="1:8" x14ac:dyDescent="0.25">
      <c r="A1835">
        <v>1434</v>
      </c>
      <c r="B1835">
        <v>13</v>
      </c>
      <c r="C1835" s="205">
        <v>0.3</v>
      </c>
      <c r="D1835">
        <v>6</v>
      </c>
      <c r="E1835" s="210">
        <v>0.03</v>
      </c>
      <c r="F1835">
        <v>229</v>
      </c>
      <c r="G1835" s="314">
        <v>161</v>
      </c>
      <c r="H1835" s="436">
        <v>0.04</v>
      </c>
    </row>
    <row r="1836" spans="1:8" x14ac:dyDescent="0.25">
      <c r="A1836">
        <v>2467</v>
      </c>
      <c r="B1836">
        <v>17</v>
      </c>
      <c r="C1836" s="205">
        <v>0.3</v>
      </c>
      <c r="D1836">
        <v>15</v>
      </c>
      <c r="E1836" s="210">
        <v>0.02</v>
      </c>
      <c r="F1836">
        <v>203</v>
      </c>
      <c r="G1836" s="314">
        <v>136</v>
      </c>
      <c r="H1836" s="436">
        <v>0.03</v>
      </c>
    </row>
    <row r="1837" spans="1:8" x14ac:dyDescent="0.25">
      <c r="A1837">
        <v>91</v>
      </c>
      <c r="B1837">
        <v>8</v>
      </c>
      <c r="C1837" s="205">
        <v>0.2</v>
      </c>
      <c r="D1837">
        <v>7</v>
      </c>
      <c r="E1837" s="210">
        <v>0.02</v>
      </c>
      <c r="F1837">
        <v>304</v>
      </c>
      <c r="G1837" s="314">
        <v>212</v>
      </c>
      <c r="H1837" s="436">
        <v>0.02</v>
      </c>
    </row>
    <row r="1838" spans="1:8" x14ac:dyDescent="0.25">
      <c r="A1838">
        <v>666</v>
      </c>
      <c r="B1838">
        <v>10</v>
      </c>
      <c r="C1838" s="205">
        <v>0.25</v>
      </c>
      <c r="D1838">
        <v>16</v>
      </c>
      <c r="E1838" s="210">
        <v>0.03</v>
      </c>
      <c r="F1838">
        <v>260</v>
      </c>
      <c r="G1838" s="314">
        <v>137</v>
      </c>
      <c r="H1838" s="436">
        <v>0.02</v>
      </c>
    </row>
    <row r="1839" spans="1:8" x14ac:dyDescent="0.25">
      <c r="A1839">
        <v>1658</v>
      </c>
      <c r="B1839">
        <v>14</v>
      </c>
      <c r="C1839" s="205">
        <v>0.25</v>
      </c>
      <c r="D1839">
        <v>11</v>
      </c>
      <c r="E1839" s="210">
        <v>2.5000000000000001E-2</v>
      </c>
      <c r="F1839">
        <v>212</v>
      </c>
      <c r="G1839" s="314">
        <v>144</v>
      </c>
      <c r="H1839" s="436">
        <v>0.01</v>
      </c>
    </row>
    <row r="1840" spans="1:8" x14ac:dyDescent="0.25">
      <c r="A1840">
        <v>1951</v>
      </c>
      <c r="B1840">
        <v>15</v>
      </c>
      <c r="C1840" s="205">
        <v>0.3</v>
      </c>
      <c r="D1840">
        <v>11</v>
      </c>
      <c r="E1840" s="210">
        <v>0.02</v>
      </c>
      <c r="F1840">
        <v>219</v>
      </c>
      <c r="G1840" s="314">
        <v>153</v>
      </c>
      <c r="H1840" s="436">
        <v>0.01</v>
      </c>
    </row>
    <row r="1841" spans="1:8" x14ac:dyDescent="0.25">
      <c r="A1841">
        <v>1760</v>
      </c>
      <c r="B1841">
        <v>14</v>
      </c>
      <c r="C1841" s="205">
        <v>0.35</v>
      </c>
      <c r="D1841">
        <v>17</v>
      </c>
      <c r="E1841" s="210">
        <v>2.5000000000000001E-2</v>
      </c>
      <c r="F1841">
        <v>225</v>
      </c>
      <c r="G1841" s="314">
        <v>135</v>
      </c>
      <c r="H1841" s="436">
        <v>0</v>
      </c>
    </row>
    <row r="1842" spans="1:8" x14ac:dyDescent="0.25">
      <c r="A1842">
        <v>1926</v>
      </c>
      <c r="B1842">
        <v>15</v>
      </c>
      <c r="C1842" s="205">
        <v>0.25</v>
      </c>
      <c r="D1842">
        <v>16</v>
      </c>
      <c r="E1842" s="210">
        <v>0.03</v>
      </c>
      <c r="F1842">
        <v>210</v>
      </c>
      <c r="G1842" s="314">
        <v>120</v>
      </c>
      <c r="H1842" s="436">
        <v>0</v>
      </c>
    </row>
    <row r="1843" spans="1:8" x14ac:dyDescent="0.25">
      <c r="A1843">
        <v>2759</v>
      </c>
      <c r="B1843">
        <v>18</v>
      </c>
      <c r="C1843" s="205">
        <v>0.35</v>
      </c>
      <c r="D1843">
        <v>14</v>
      </c>
      <c r="E1843" s="210">
        <v>2.5000000000000001E-2</v>
      </c>
      <c r="F1843">
        <v>202</v>
      </c>
      <c r="G1843" s="314">
        <v>127</v>
      </c>
      <c r="H1843" s="436">
        <v>0</v>
      </c>
    </row>
    <row r="1844" spans="1:8" x14ac:dyDescent="0.25">
      <c r="A1844">
        <v>103</v>
      </c>
      <c r="B1844">
        <v>8</v>
      </c>
      <c r="C1844" s="205">
        <v>0.2</v>
      </c>
      <c r="D1844">
        <v>11</v>
      </c>
      <c r="E1844" s="210">
        <v>0.02</v>
      </c>
      <c r="F1844">
        <v>304</v>
      </c>
      <c r="G1844" s="314">
        <v>193</v>
      </c>
      <c r="H1844" s="436">
        <v>-0.01</v>
      </c>
    </row>
    <row r="1845" spans="1:8" x14ac:dyDescent="0.25">
      <c r="A1845">
        <v>161</v>
      </c>
      <c r="B1845">
        <v>8</v>
      </c>
      <c r="C1845" s="205">
        <v>0.25</v>
      </c>
      <c r="D1845">
        <v>16</v>
      </c>
      <c r="E1845" s="210">
        <v>2.5000000000000001E-2</v>
      </c>
      <c r="F1845">
        <v>300</v>
      </c>
      <c r="G1845" s="314">
        <v>162</v>
      </c>
      <c r="H1845" s="436">
        <v>-0.01</v>
      </c>
    </row>
    <row r="1846" spans="1:8" x14ac:dyDescent="0.25">
      <c r="A1846">
        <v>1373</v>
      </c>
      <c r="B1846">
        <v>13</v>
      </c>
      <c r="C1846" s="205">
        <v>0.2</v>
      </c>
      <c r="D1846">
        <v>14</v>
      </c>
      <c r="E1846" s="210">
        <v>2.5000000000000001E-2</v>
      </c>
      <c r="F1846">
        <v>234</v>
      </c>
      <c r="G1846" s="314">
        <v>143</v>
      </c>
      <c r="H1846" s="436">
        <v>-0.01</v>
      </c>
    </row>
    <row r="1847" spans="1:8" x14ac:dyDescent="0.25">
      <c r="A1847">
        <v>1960</v>
      </c>
      <c r="B1847">
        <v>15</v>
      </c>
      <c r="C1847" s="205">
        <v>0.3</v>
      </c>
      <c r="D1847">
        <v>14</v>
      </c>
      <c r="E1847" s="210">
        <v>0.02</v>
      </c>
      <c r="F1847">
        <v>219</v>
      </c>
      <c r="G1847" s="314">
        <v>148</v>
      </c>
      <c r="H1847" s="436">
        <v>-0.01</v>
      </c>
    </row>
    <row r="1848" spans="1:8" x14ac:dyDescent="0.25">
      <c r="A1848">
        <v>1052</v>
      </c>
      <c r="B1848">
        <v>12</v>
      </c>
      <c r="C1848" s="205">
        <v>0.15</v>
      </c>
      <c r="D1848">
        <v>5</v>
      </c>
      <c r="E1848" s="210">
        <v>2.5000000000000001E-2</v>
      </c>
      <c r="F1848">
        <v>230</v>
      </c>
      <c r="G1848" s="314">
        <v>169</v>
      </c>
      <c r="H1848" s="436">
        <v>-0.03</v>
      </c>
    </row>
    <row r="1849" spans="1:8" x14ac:dyDescent="0.25">
      <c r="A1849">
        <v>2176</v>
      </c>
      <c r="B1849">
        <v>16</v>
      </c>
      <c r="C1849" s="205">
        <v>0.25</v>
      </c>
      <c r="D1849">
        <v>16</v>
      </c>
      <c r="E1849" s="210">
        <v>0.02</v>
      </c>
      <c r="F1849">
        <v>205</v>
      </c>
      <c r="G1849" s="314">
        <v>139</v>
      </c>
      <c r="H1849" s="436">
        <v>-0.06</v>
      </c>
    </row>
    <row r="1850" spans="1:8" x14ac:dyDescent="0.25">
      <c r="A1850">
        <v>228</v>
      </c>
      <c r="B1850">
        <v>8</v>
      </c>
      <c r="C1850" s="205">
        <v>0.35</v>
      </c>
      <c r="D1850">
        <v>10</v>
      </c>
      <c r="E1850" s="210">
        <v>0.03</v>
      </c>
      <c r="F1850">
        <v>302</v>
      </c>
      <c r="G1850" s="314">
        <v>185</v>
      </c>
      <c r="H1850" s="436">
        <v>-7.0000000000000007E-2</v>
      </c>
    </row>
    <row r="1851" spans="1:8" x14ac:dyDescent="0.25">
      <c r="A1851">
        <v>2434</v>
      </c>
      <c r="B1851">
        <v>17</v>
      </c>
      <c r="C1851" s="205">
        <v>0.25</v>
      </c>
      <c r="D1851">
        <v>18</v>
      </c>
      <c r="E1851" s="210">
        <v>0.02</v>
      </c>
      <c r="F1851">
        <v>201</v>
      </c>
      <c r="G1851" s="314">
        <v>128</v>
      </c>
      <c r="H1851" s="436">
        <v>-7.0000000000000007E-2</v>
      </c>
    </row>
    <row r="1852" spans="1:8" x14ac:dyDescent="0.25">
      <c r="A1852">
        <v>1370</v>
      </c>
      <c r="B1852">
        <v>13</v>
      </c>
      <c r="C1852" s="205">
        <v>0.2</v>
      </c>
      <c r="D1852">
        <v>13</v>
      </c>
      <c r="E1852" s="210">
        <v>2.5000000000000001E-2</v>
      </c>
      <c r="F1852">
        <v>234</v>
      </c>
      <c r="G1852" s="314">
        <v>147</v>
      </c>
      <c r="H1852" s="436">
        <v>-0.08</v>
      </c>
    </row>
    <row r="1853" spans="1:8" x14ac:dyDescent="0.25">
      <c r="A1853">
        <v>2663</v>
      </c>
      <c r="B1853">
        <v>18</v>
      </c>
      <c r="C1853" s="205">
        <v>0.25</v>
      </c>
      <c r="D1853">
        <v>10</v>
      </c>
      <c r="E1853" s="210">
        <v>2.5000000000000001E-2</v>
      </c>
      <c r="F1853">
        <v>195</v>
      </c>
      <c r="G1853" s="314">
        <v>136</v>
      </c>
      <c r="H1853" s="436">
        <v>-0.08</v>
      </c>
    </row>
    <row r="1854" spans="1:8" x14ac:dyDescent="0.25">
      <c r="A1854">
        <v>371</v>
      </c>
      <c r="B1854">
        <v>9</v>
      </c>
      <c r="C1854" s="205">
        <v>0.2</v>
      </c>
      <c r="D1854">
        <v>16</v>
      </c>
      <c r="E1854" s="210">
        <v>2.5000000000000001E-2</v>
      </c>
      <c r="F1854">
        <v>282</v>
      </c>
      <c r="G1854" s="314">
        <v>158</v>
      </c>
      <c r="H1854" s="436">
        <v>-0.09</v>
      </c>
    </row>
    <row r="1855" spans="1:8" x14ac:dyDescent="0.25">
      <c r="A1855">
        <v>2204</v>
      </c>
      <c r="B1855">
        <v>16</v>
      </c>
      <c r="C1855" s="205">
        <v>0.3</v>
      </c>
      <c r="D1855">
        <v>11</v>
      </c>
      <c r="E1855" s="210">
        <v>2.5000000000000001E-2</v>
      </c>
      <c r="F1855">
        <v>212</v>
      </c>
      <c r="G1855" s="314">
        <v>134</v>
      </c>
      <c r="H1855" s="436">
        <v>-0.09</v>
      </c>
    </row>
    <row r="1856" spans="1:8" x14ac:dyDescent="0.25">
      <c r="A1856">
        <v>2476</v>
      </c>
      <c r="B1856">
        <v>17</v>
      </c>
      <c r="C1856" s="205">
        <v>0.3</v>
      </c>
      <c r="D1856">
        <v>18</v>
      </c>
      <c r="E1856" s="210">
        <v>0.02</v>
      </c>
      <c r="F1856">
        <v>203</v>
      </c>
      <c r="G1856" s="314">
        <v>131</v>
      </c>
      <c r="H1856" s="436">
        <v>-0.09</v>
      </c>
    </row>
    <row r="1857" spans="1:8" x14ac:dyDescent="0.25">
      <c r="A1857">
        <v>565</v>
      </c>
      <c r="B1857">
        <v>10</v>
      </c>
      <c r="C1857" s="205">
        <v>0.15</v>
      </c>
      <c r="D1857">
        <v>11</v>
      </c>
      <c r="E1857" s="210">
        <v>0.02</v>
      </c>
      <c r="F1857">
        <v>253</v>
      </c>
      <c r="G1857" s="314">
        <v>168</v>
      </c>
      <c r="H1857" s="436">
        <v>-0.1</v>
      </c>
    </row>
    <row r="1858" spans="1:8" x14ac:dyDescent="0.25">
      <c r="A1858">
        <v>719</v>
      </c>
      <c r="B1858">
        <v>10</v>
      </c>
      <c r="C1858" s="205">
        <v>0.35</v>
      </c>
      <c r="D1858">
        <v>6</v>
      </c>
      <c r="E1858" s="210">
        <v>2.5000000000000001E-2</v>
      </c>
      <c r="F1858">
        <v>263</v>
      </c>
      <c r="G1858" s="314">
        <v>193</v>
      </c>
      <c r="H1858" s="436">
        <v>-0.12</v>
      </c>
    </row>
    <row r="1859" spans="1:8" x14ac:dyDescent="0.25">
      <c r="A1859">
        <v>338</v>
      </c>
      <c r="B1859">
        <v>9</v>
      </c>
      <c r="C1859" s="205">
        <v>0.2</v>
      </c>
      <c r="D1859">
        <v>5</v>
      </c>
      <c r="E1859" s="210">
        <v>2.5000000000000001E-2</v>
      </c>
      <c r="F1859">
        <v>282</v>
      </c>
      <c r="G1859" s="314">
        <v>208</v>
      </c>
      <c r="H1859" s="436">
        <v>-0.13</v>
      </c>
    </row>
    <row r="1860" spans="1:8" x14ac:dyDescent="0.25">
      <c r="A1860">
        <v>615</v>
      </c>
      <c r="B1860">
        <v>10</v>
      </c>
      <c r="C1860" s="205">
        <v>0.2</v>
      </c>
      <c r="D1860">
        <v>13</v>
      </c>
      <c r="E1860" s="210">
        <v>0.03</v>
      </c>
      <c r="F1860">
        <v>265</v>
      </c>
      <c r="G1860" s="314">
        <v>148</v>
      </c>
      <c r="H1860" s="436">
        <v>-0.13</v>
      </c>
    </row>
    <row r="1861" spans="1:8" x14ac:dyDescent="0.25">
      <c r="A1861">
        <v>2628</v>
      </c>
      <c r="B1861">
        <v>18</v>
      </c>
      <c r="C1861" s="205">
        <v>0.2</v>
      </c>
      <c r="D1861">
        <v>12</v>
      </c>
      <c r="E1861" s="210">
        <v>0.03</v>
      </c>
      <c r="F1861">
        <v>203</v>
      </c>
      <c r="G1861" s="314">
        <v>121</v>
      </c>
      <c r="H1861" s="436">
        <v>-0.13</v>
      </c>
    </row>
    <row r="1862" spans="1:8" x14ac:dyDescent="0.25">
      <c r="A1862">
        <v>2455</v>
      </c>
      <c r="B1862">
        <v>17</v>
      </c>
      <c r="C1862" s="205">
        <v>0.3</v>
      </c>
      <c r="D1862">
        <v>11</v>
      </c>
      <c r="E1862" s="210">
        <v>0.02</v>
      </c>
      <c r="F1862">
        <v>203</v>
      </c>
      <c r="G1862" s="314">
        <v>142</v>
      </c>
      <c r="H1862" s="436">
        <v>-0.14000000000000001</v>
      </c>
    </row>
    <row r="1863" spans="1:8" x14ac:dyDescent="0.25">
      <c r="A1863">
        <v>2749</v>
      </c>
      <c r="B1863">
        <v>18</v>
      </c>
      <c r="C1863" s="205">
        <v>0.35</v>
      </c>
      <c r="D1863">
        <v>11</v>
      </c>
      <c r="E1863" s="210">
        <v>0.02</v>
      </c>
      <c r="F1863">
        <v>202</v>
      </c>
      <c r="G1863" s="314">
        <v>142</v>
      </c>
      <c r="H1863" s="436">
        <v>-0.14000000000000001</v>
      </c>
    </row>
    <row r="1864" spans="1:8" x14ac:dyDescent="0.25">
      <c r="A1864">
        <v>2432</v>
      </c>
      <c r="B1864">
        <v>17</v>
      </c>
      <c r="C1864" s="205">
        <v>0.25</v>
      </c>
      <c r="D1864">
        <v>17</v>
      </c>
      <c r="E1864" s="210">
        <v>2.5000000000000001E-2</v>
      </c>
      <c r="F1864">
        <v>201</v>
      </c>
      <c r="G1864" s="314">
        <v>123</v>
      </c>
      <c r="H1864" s="436">
        <v>-0.15</v>
      </c>
    </row>
    <row r="1865" spans="1:8" x14ac:dyDescent="0.25">
      <c r="A1865">
        <v>2675</v>
      </c>
      <c r="B1865">
        <v>18</v>
      </c>
      <c r="C1865" s="205">
        <v>0.25</v>
      </c>
      <c r="D1865">
        <v>14</v>
      </c>
      <c r="E1865" s="210">
        <v>2.5000000000000001E-2</v>
      </c>
      <c r="F1865">
        <v>195</v>
      </c>
      <c r="G1865" s="314">
        <v>126</v>
      </c>
      <c r="H1865" s="436">
        <v>-0.15</v>
      </c>
    </row>
    <row r="1866" spans="1:8" x14ac:dyDescent="0.25">
      <c r="A1866">
        <v>718</v>
      </c>
      <c r="B1866">
        <v>10</v>
      </c>
      <c r="C1866" s="205">
        <v>0.35</v>
      </c>
      <c r="D1866">
        <v>6</v>
      </c>
      <c r="E1866" s="210">
        <v>0.02</v>
      </c>
      <c r="F1866">
        <v>263</v>
      </c>
      <c r="G1866" s="314">
        <v>199</v>
      </c>
      <c r="H1866" s="436">
        <v>-0.17</v>
      </c>
    </row>
    <row r="1867" spans="1:8" x14ac:dyDescent="0.25">
      <c r="A1867">
        <v>898</v>
      </c>
      <c r="B1867">
        <v>11</v>
      </c>
      <c r="C1867" s="205">
        <v>0.25</v>
      </c>
      <c r="D1867">
        <v>10</v>
      </c>
      <c r="E1867" s="210">
        <v>0.02</v>
      </c>
      <c r="F1867">
        <v>242</v>
      </c>
      <c r="G1867" s="314">
        <v>166</v>
      </c>
      <c r="H1867" s="436">
        <v>-0.17</v>
      </c>
    </row>
    <row r="1868" spans="1:8" x14ac:dyDescent="0.25">
      <c r="A1868">
        <v>2755</v>
      </c>
      <c r="B1868">
        <v>18</v>
      </c>
      <c r="C1868" s="205">
        <v>0.35</v>
      </c>
      <c r="D1868">
        <v>13</v>
      </c>
      <c r="E1868" s="210">
        <v>0.02</v>
      </c>
      <c r="F1868">
        <v>202</v>
      </c>
      <c r="G1868" s="314">
        <v>141</v>
      </c>
      <c r="H1868" s="436">
        <v>-0.18</v>
      </c>
    </row>
    <row r="1869" spans="1:8" x14ac:dyDescent="0.25">
      <c r="A1869">
        <v>1873</v>
      </c>
      <c r="B1869">
        <v>15</v>
      </c>
      <c r="C1869" s="205">
        <v>0.2</v>
      </c>
      <c r="D1869">
        <v>13</v>
      </c>
      <c r="E1869" s="210">
        <v>0.02</v>
      </c>
      <c r="F1869">
        <v>216</v>
      </c>
      <c r="G1869" s="314">
        <v>144</v>
      </c>
      <c r="H1869" s="436">
        <v>-0.2</v>
      </c>
    </row>
    <row r="1870" spans="1:8" x14ac:dyDescent="0.25">
      <c r="A1870">
        <v>2478</v>
      </c>
      <c r="B1870">
        <v>17</v>
      </c>
      <c r="C1870" s="205">
        <v>0.3</v>
      </c>
      <c r="D1870">
        <v>18</v>
      </c>
      <c r="E1870" s="210">
        <v>0.03</v>
      </c>
      <c r="F1870">
        <v>203</v>
      </c>
      <c r="G1870" s="314">
        <v>109</v>
      </c>
      <c r="H1870" s="436">
        <v>-0.2</v>
      </c>
    </row>
    <row r="1871" spans="1:8" x14ac:dyDescent="0.25">
      <c r="A1871">
        <v>1456</v>
      </c>
      <c r="B1871">
        <v>13</v>
      </c>
      <c r="C1871" s="205">
        <v>0.3</v>
      </c>
      <c r="D1871">
        <v>14</v>
      </c>
      <c r="E1871" s="210">
        <v>0.02</v>
      </c>
      <c r="F1871">
        <v>229</v>
      </c>
      <c r="G1871" s="314">
        <v>150</v>
      </c>
      <c r="H1871" s="436">
        <v>-0.23</v>
      </c>
    </row>
    <row r="1872" spans="1:8" x14ac:dyDescent="0.25">
      <c r="A1872">
        <v>2371</v>
      </c>
      <c r="B1872">
        <v>17</v>
      </c>
      <c r="C1872" s="205">
        <v>0.2</v>
      </c>
      <c r="D1872">
        <v>11</v>
      </c>
      <c r="E1872" s="210">
        <v>0.02</v>
      </c>
      <c r="F1872">
        <v>209</v>
      </c>
      <c r="G1872" s="314">
        <v>141</v>
      </c>
      <c r="H1872" s="436">
        <v>-0.23</v>
      </c>
    </row>
    <row r="1873" spans="1:8" x14ac:dyDescent="0.25">
      <c r="A1873">
        <v>713</v>
      </c>
      <c r="B1873">
        <v>10</v>
      </c>
      <c r="C1873" s="205">
        <v>0.3</v>
      </c>
      <c r="D1873">
        <v>18</v>
      </c>
      <c r="E1873" s="210">
        <v>2.5000000000000001E-2</v>
      </c>
      <c r="F1873">
        <v>267</v>
      </c>
      <c r="G1873" s="314">
        <v>142</v>
      </c>
      <c r="H1873" s="436">
        <v>-0.24</v>
      </c>
    </row>
    <row r="1874" spans="1:8" x14ac:dyDescent="0.25">
      <c r="A1874">
        <v>594</v>
      </c>
      <c r="B1874">
        <v>10</v>
      </c>
      <c r="C1874" s="205">
        <v>0.2</v>
      </c>
      <c r="D1874">
        <v>6</v>
      </c>
      <c r="E1874" s="210">
        <v>0.03</v>
      </c>
      <c r="F1874">
        <v>265</v>
      </c>
      <c r="G1874" s="314">
        <v>180</v>
      </c>
      <c r="H1874" s="436">
        <v>-0.27</v>
      </c>
    </row>
    <row r="1875" spans="1:8" x14ac:dyDescent="0.25">
      <c r="A1875">
        <v>2671</v>
      </c>
      <c r="B1875">
        <v>18</v>
      </c>
      <c r="C1875" s="205">
        <v>0.25</v>
      </c>
      <c r="D1875">
        <v>13</v>
      </c>
      <c r="E1875" s="210">
        <v>0.02</v>
      </c>
      <c r="F1875">
        <v>195</v>
      </c>
      <c r="G1875" s="314">
        <v>134</v>
      </c>
      <c r="H1875" s="436">
        <v>-0.27</v>
      </c>
    </row>
    <row r="1876" spans="1:8" x14ac:dyDescent="0.25">
      <c r="A1876">
        <v>327</v>
      </c>
      <c r="B1876">
        <v>9</v>
      </c>
      <c r="C1876" s="205">
        <v>0.15</v>
      </c>
      <c r="D1876">
        <v>15</v>
      </c>
      <c r="E1876" s="210">
        <v>0.03</v>
      </c>
      <c r="F1876">
        <v>271</v>
      </c>
      <c r="G1876" s="314">
        <v>149</v>
      </c>
      <c r="H1876" s="436">
        <v>-0.28000000000000003</v>
      </c>
    </row>
    <row r="1877" spans="1:8" x14ac:dyDescent="0.25">
      <c r="A1877">
        <v>2764</v>
      </c>
      <c r="B1877">
        <v>18</v>
      </c>
      <c r="C1877" s="205">
        <v>0.35</v>
      </c>
      <c r="D1877">
        <v>16</v>
      </c>
      <c r="E1877" s="210">
        <v>0.02</v>
      </c>
      <c r="F1877">
        <v>202</v>
      </c>
      <c r="G1877" s="314">
        <v>136</v>
      </c>
      <c r="H1877" s="436">
        <v>-0.28000000000000003</v>
      </c>
    </row>
    <row r="1878" spans="1:8" x14ac:dyDescent="0.25">
      <c r="A1878">
        <v>2120</v>
      </c>
      <c r="B1878">
        <v>16</v>
      </c>
      <c r="C1878" s="205">
        <v>0.2</v>
      </c>
      <c r="D1878">
        <v>11</v>
      </c>
      <c r="E1878" s="210">
        <v>2.5000000000000001E-2</v>
      </c>
      <c r="F1878">
        <v>212</v>
      </c>
      <c r="G1878" s="314">
        <v>137</v>
      </c>
      <c r="H1878" s="436">
        <v>-0.28999999999999998</v>
      </c>
    </row>
    <row r="1879" spans="1:8" x14ac:dyDescent="0.25">
      <c r="A1879">
        <v>2733</v>
      </c>
      <c r="B1879">
        <v>18</v>
      </c>
      <c r="C1879" s="205">
        <v>0.35</v>
      </c>
      <c r="D1879">
        <v>5</v>
      </c>
      <c r="E1879" s="210">
        <v>0.03</v>
      </c>
      <c r="F1879">
        <v>202</v>
      </c>
      <c r="G1879" s="314">
        <v>150</v>
      </c>
      <c r="H1879" s="436">
        <v>-0.28999999999999998</v>
      </c>
    </row>
    <row r="1880" spans="1:8" x14ac:dyDescent="0.25">
      <c r="A1880">
        <v>1447</v>
      </c>
      <c r="B1880">
        <v>13</v>
      </c>
      <c r="C1880" s="205">
        <v>0.3</v>
      </c>
      <c r="D1880">
        <v>11</v>
      </c>
      <c r="E1880" s="210">
        <v>0.02</v>
      </c>
      <c r="F1880">
        <v>229</v>
      </c>
      <c r="G1880" s="314">
        <v>157</v>
      </c>
      <c r="H1880" s="436">
        <v>-0.3</v>
      </c>
    </row>
    <row r="1881" spans="1:8" x14ac:dyDescent="0.25">
      <c r="A1881">
        <v>97</v>
      </c>
      <c r="B1881">
        <v>8</v>
      </c>
      <c r="C1881" s="205">
        <v>0.2</v>
      </c>
      <c r="D1881">
        <v>9</v>
      </c>
      <c r="E1881" s="210">
        <v>0.02</v>
      </c>
      <c r="F1881">
        <v>304</v>
      </c>
      <c r="G1881" s="314">
        <v>203</v>
      </c>
      <c r="H1881" s="436">
        <v>-0.32</v>
      </c>
    </row>
    <row r="1882" spans="1:8" x14ac:dyDescent="0.25">
      <c r="A1882">
        <v>471</v>
      </c>
      <c r="B1882">
        <v>9</v>
      </c>
      <c r="C1882" s="205">
        <v>0.35</v>
      </c>
      <c r="D1882">
        <v>7</v>
      </c>
      <c r="E1882" s="210">
        <v>0.03</v>
      </c>
      <c r="F1882">
        <v>282</v>
      </c>
      <c r="G1882" s="314">
        <v>200</v>
      </c>
      <c r="H1882" s="436">
        <v>-0.32</v>
      </c>
    </row>
    <row r="1883" spans="1:8" x14ac:dyDescent="0.25">
      <c r="A1883">
        <v>1169</v>
      </c>
      <c r="B1883">
        <v>12</v>
      </c>
      <c r="C1883" s="205">
        <v>0.25</v>
      </c>
      <c r="D1883">
        <v>16</v>
      </c>
      <c r="E1883" s="210">
        <v>2.5000000000000001E-2</v>
      </c>
      <c r="F1883">
        <v>229</v>
      </c>
      <c r="G1883" s="314">
        <v>138</v>
      </c>
      <c r="H1883" s="436">
        <v>-0.32</v>
      </c>
    </row>
    <row r="1884" spans="1:8" x14ac:dyDescent="0.25">
      <c r="A1884">
        <v>379</v>
      </c>
      <c r="B1884">
        <v>9</v>
      </c>
      <c r="C1884" s="205">
        <v>0.25</v>
      </c>
      <c r="D1884">
        <v>5</v>
      </c>
      <c r="E1884" s="210">
        <v>0.02</v>
      </c>
      <c r="F1884">
        <v>280</v>
      </c>
      <c r="G1884" s="314">
        <v>218</v>
      </c>
      <c r="H1884" s="436">
        <v>-0.33</v>
      </c>
    </row>
    <row r="1885" spans="1:8" x14ac:dyDescent="0.25">
      <c r="A1885">
        <v>2121</v>
      </c>
      <c r="B1885">
        <v>16</v>
      </c>
      <c r="C1885" s="205">
        <v>0.2</v>
      </c>
      <c r="D1885">
        <v>11</v>
      </c>
      <c r="E1885" s="210">
        <v>0.03</v>
      </c>
      <c r="F1885">
        <v>212</v>
      </c>
      <c r="G1885" s="314">
        <v>129</v>
      </c>
      <c r="H1885" s="436">
        <v>-0.33</v>
      </c>
    </row>
    <row r="1886" spans="1:8" x14ac:dyDescent="0.25">
      <c r="A1886">
        <v>475</v>
      </c>
      <c r="B1886">
        <v>9</v>
      </c>
      <c r="C1886" s="205">
        <v>0.35</v>
      </c>
      <c r="D1886">
        <v>9</v>
      </c>
      <c r="E1886" s="210">
        <v>0.02</v>
      </c>
      <c r="F1886">
        <v>282</v>
      </c>
      <c r="G1886" s="314">
        <v>198</v>
      </c>
      <c r="H1886" s="436">
        <v>-0.34</v>
      </c>
    </row>
    <row r="1887" spans="1:8" x14ac:dyDescent="0.25">
      <c r="A1887">
        <v>918</v>
      </c>
      <c r="B1887">
        <v>11</v>
      </c>
      <c r="C1887" s="205">
        <v>0.25</v>
      </c>
      <c r="D1887">
        <v>16</v>
      </c>
      <c r="E1887" s="210">
        <v>0.03</v>
      </c>
      <c r="F1887">
        <v>242</v>
      </c>
      <c r="G1887" s="314">
        <v>128</v>
      </c>
      <c r="H1887" s="436">
        <v>-0.34</v>
      </c>
    </row>
    <row r="1888" spans="1:8" x14ac:dyDescent="0.25">
      <c r="A1888">
        <v>2424</v>
      </c>
      <c r="B1888">
        <v>17</v>
      </c>
      <c r="C1888" s="205">
        <v>0.25</v>
      </c>
      <c r="D1888">
        <v>14</v>
      </c>
      <c r="E1888" s="210">
        <v>0.03</v>
      </c>
      <c r="F1888">
        <v>201</v>
      </c>
      <c r="G1888" s="314">
        <v>120</v>
      </c>
      <c r="H1888" s="436">
        <v>-0.34</v>
      </c>
    </row>
    <row r="1889" spans="1:8" x14ac:dyDescent="0.25">
      <c r="A1889">
        <v>904</v>
      </c>
      <c r="B1889">
        <v>11</v>
      </c>
      <c r="C1889" s="205">
        <v>0.25</v>
      </c>
      <c r="D1889">
        <v>12</v>
      </c>
      <c r="E1889" s="210">
        <v>0.02</v>
      </c>
      <c r="F1889">
        <v>242</v>
      </c>
      <c r="G1889" s="314">
        <v>161</v>
      </c>
      <c r="H1889" s="436">
        <v>-0.35</v>
      </c>
    </row>
    <row r="1890" spans="1:8" x14ac:dyDescent="0.25">
      <c r="A1890">
        <v>967</v>
      </c>
      <c r="B1890">
        <v>11</v>
      </c>
      <c r="C1890" s="205">
        <v>0.35</v>
      </c>
      <c r="D1890">
        <v>5</v>
      </c>
      <c r="E1890" s="210">
        <v>0.02</v>
      </c>
      <c r="F1890">
        <v>246</v>
      </c>
      <c r="G1890" s="314">
        <v>192</v>
      </c>
      <c r="H1890" s="436">
        <v>-0.36</v>
      </c>
    </row>
    <row r="1891" spans="1:8" x14ac:dyDescent="0.25">
      <c r="A1891">
        <v>1051</v>
      </c>
      <c r="B1891">
        <v>12</v>
      </c>
      <c r="C1891" s="205">
        <v>0.15</v>
      </c>
      <c r="D1891">
        <v>5</v>
      </c>
      <c r="E1891" s="210">
        <v>0.02</v>
      </c>
      <c r="F1891">
        <v>230</v>
      </c>
      <c r="G1891" s="314">
        <v>170</v>
      </c>
      <c r="H1891" s="436">
        <v>-0.38</v>
      </c>
    </row>
    <row r="1892" spans="1:8" x14ac:dyDescent="0.25">
      <c r="A1892">
        <v>1704</v>
      </c>
      <c r="B1892">
        <v>14</v>
      </c>
      <c r="C1892" s="205">
        <v>0.3</v>
      </c>
      <c r="D1892">
        <v>12</v>
      </c>
      <c r="E1892" s="210">
        <v>0.03</v>
      </c>
      <c r="F1892">
        <v>218</v>
      </c>
      <c r="G1892" s="314">
        <v>132</v>
      </c>
      <c r="H1892" s="436">
        <v>-0.38</v>
      </c>
    </row>
    <row r="1893" spans="1:8" x14ac:dyDescent="0.25">
      <c r="A1893">
        <v>2645</v>
      </c>
      <c r="B1893">
        <v>18</v>
      </c>
      <c r="C1893" s="205">
        <v>0.2</v>
      </c>
      <c r="D1893">
        <v>18</v>
      </c>
      <c r="E1893" s="210">
        <v>2.5000000000000001E-2</v>
      </c>
      <c r="F1893">
        <v>203</v>
      </c>
      <c r="G1893" s="314">
        <v>113</v>
      </c>
      <c r="H1893" s="436">
        <v>-0.38</v>
      </c>
    </row>
    <row r="1894" spans="1:8" x14ac:dyDescent="0.25">
      <c r="A1894">
        <v>580</v>
      </c>
      <c r="B1894">
        <v>10</v>
      </c>
      <c r="C1894" s="205">
        <v>0.15</v>
      </c>
      <c r="D1894">
        <v>16</v>
      </c>
      <c r="E1894" s="210">
        <v>0.02</v>
      </c>
      <c r="F1894">
        <v>253</v>
      </c>
      <c r="G1894" s="314">
        <v>154</v>
      </c>
      <c r="H1894" s="436">
        <v>-0.4</v>
      </c>
    </row>
    <row r="1895" spans="1:8" x14ac:dyDescent="0.25">
      <c r="A1895">
        <v>635</v>
      </c>
      <c r="B1895">
        <v>10</v>
      </c>
      <c r="C1895" s="205">
        <v>0.25</v>
      </c>
      <c r="D1895">
        <v>6</v>
      </c>
      <c r="E1895" s="210">
        <v>2.5000000000000001E-2</v>
      </c>
      <c r="F1895">
        <v>260</v>
      </c>
      <c r="G1895" s="314">
        <v>184</v>
      </c>
      <c r="H1895" s="436">
        <v>-0.4</v>
      </c>
    </row>
    <row r="1896" spans="1:8" x14ac:dyDescent="0.25">
      <c r="A1896">
        <v>455</v>
      </c>
      <c r="B1896">
        <v>9</v>
      </c>
      <c r="C1896" s="205">
        <v>0.3</v>
      </c>
      <c r="D1896">
        <v>16</v>
      </c>
      <c r="E1896" s="210">
        <v>2.5000000000000001E-2</v>
      </c>
      <c r="F1896">
        <v>285</v>
      </c>
      <c r="G1896" s="314">
        <v>158</v>
      </c>
      <c r="H1896" s="436">
        <v>-0.41</v>
      </c>
    </row>
    <row r="1897" spans="1:8" x14ac:dyDescent="0.25">
      <c r="A1897">
        <v>910</v>
      </c>
      <c r="B1897">
        <v>11</v>
      </c>
      <c r="C1897" s="205">
        <v>0.25</v>
      </c>
      <c r="D1897">
        <v>14</v>
      </c>
      <c r="E1897" s="210">
        <v>0.02</v>
      </c>
      <c r="F1897">
        <v>242</v>
      </c>
      <c r="G1897" s="314">
        <v>153</v>
      </c>
      <c r="H1897" s="436">
        <v>-0.41</v>
      </c>
    </row>
    <row r="1898" spans="1:8" x14ac:dyDescent="0.25">
      <c r="A1898">
        <v>1906</v>
      </c>
      <c r="B1898">
        <v>15</v>
      </c>
      <c r="C1898" s="205">
        <v>0.25</v>
      </c>
      <c r="D1898">
        <v>10</v>
      </c>
      <c r="E1898" s="210">
        <v>0.02</v>
      </c>
      <c r="F1898">
        <v>210</v>
      </c>
      <c r="G1898" s="314">
        <v>152</v>
      </c>
      <c r="H1898" s="436">
        <v>-0.41</v>
      </c>
    </row>
    <row r="1899" spans="1:8" x14ac:dyDescent="0.25">
      <c r="A1899">
        <v>1930</v>
      </c>
      <c r="B1899">
        <v>15</v>
      </c>
      <c r="C1899" s="205">
        <v>0.25</v>
      </c>
      <c r="D1899">
        <v>18</v>
      </c>
      <c r="E1899" s="210">
        <v>0.02</v>
      </c>
      <c r="F1899">
        <v>210</v>
      </c>
      <c r="G1899" s="314">
        <v>134</v>
      </c>
      <c r="H1899" s="436">
        <v>-0.41</v>
      </c>
    </row>
    <row r="1900" spans="1:8" x14ac:dyDescent="0.25">
      <c r="A1900">
        <v>2721</v>
      </c>
      <c r="B1900">
        <v>18</v>
      </c>
      <c r="C1900" s="205">
        <v>0.3</v>
      </c>
      <c r="D1900">
        <v>15</v>
      </c>
      <c r="E1900" s="210">
        <v>0.03</v>
      </c>
      <c r="F1900">
        <v>201</v>
      </c>
      <c r="G1900" s="314">
        <v>114</v>
      </c>
      <c r="H1900" s="436">
        <v>-0.41</v>
      </c>
    </row>
    <row r="1901" spans="1:8" x14ac:dyDescent="0.25">
      <c r="A1901">
        <v>2173</v>
      </c>
      <c r="B1901">
        <v>16</v>
      </c>
      <c r="C1901" s="205">
        <v>0.25</v>
      </c>
      <c r="D1901">
        <v>15</v>
      </c>
      <c r="E1901" s="210">
        <v>0.02</v>
      </c>
      <c r="F1901">
        <v>205</v>
      </c>
      <c r="G1901" s="314">
        <v>142</v>
      </c>
      <c r="H1901" s="436">
        <v>-0.42</v>
      </c>
    </row>
    <row r="1902" spans="1:8" x14ac:dyDescent="0.25">
      <c r="A1902">
        <v>1115</v>
      </c>
      <c r="B1902">
        <v>12</v>
      </c>
      <c r="C1902" s="205">
        <v>0.2</v>
      </c>
      <c r="D1902">
        <v>12</v>
      </c>
      <c r="E1902" s="210">
        <v>2.5000000000000001E-2</v>
      </c>
      <c r="F1902">
        <v>248</v>
      </c>
      <c r="G1902" s="314">
        <v>153</v>
      </c>
      <c r="H1902" s="436">
        <v>-0.43</v>
      </c>
    </row>
    <row r="1903" spans="1:8" x14ac:dyDescent="0.25">
      <c r="A1903">
        <v>1717</v>
      </c>
      <c r="B1903">
        <v>14</v>
      </c>
      <c r="C1903" s="205">
        <v>0.3</v>
      </c>
      <c r="D1903">
        <v>17</v>
      </c>
      <c r="E1903" s="210">
        <v>0.02</v>
      </c>
      <c r="F1903">
        <v>218</v>
      </c>
      <c r="G1903" s="314">
        <v>141</v>
      </c>
      <c r="H1903" s="436">
        <v>-0.43</v>
      </c>
    </row>
    <row r="1904" spans="1:8" x14ac:dyDescent="0.25">
      <c r="A1904">
        <v>2249</v>
      </c>
      <c r="B1904">
        <v>16</v>
      </c>
      <c r="C1904" s="205">
        <v>0.35</v>
      </c>
      <c r="D1904">
        <v>12</v>
      </c>
      <c r="E1904" s="210">
        <v>2.5000000000000001E-2</v>
      </c>
      <c r="F1904">
        <v>203</v>
      </c>
      <c r="G1904" s="314">
        <v>128</v>
      </c>
      <c r="H1904" s="436">
        <v>-0.43</v>
      </c>
    </row>
    <row r="1905" spans="1:8" x14ac:dyDescent="0.25">
      <c r="A1905">
        <v>1067</v>
      </c>
      <c r="B1905">
        <v>12</v>
      </c>
      <c r="C1905" s="205">
        <v>0.15</v>
      </c>
      <c r="D1905">
        <v>10</v>
      </c>
      <c r="E1905" s="210">
        <v>2.5000000000000001E-2</v>
      </c>
      <c r="F1905">
        <v>230</v>
      </c>
      <c r="G1905" s="314">
        <v>151</v>
      </c>
      <c r="H1905" s="436">
        <v>-0.44</v>
      </c>
    </row>
    <row r="1906" spans="1:8" x14ac:dyDescent="0.25">
      <c r="A1906">
        <v>1220</v>
      </c>
      <c r="B1906">
        <v>12</v>
      </c>
      <c r="C1906" s="205">
        <v>0.35</v>
      </c>
      <c r="D1906">
        <v>5</v>
      </c>
      <c r="E1906" s="210">
        <v>2.5000000000000001E-2</v>
      </c>
      <c r="F1906">
        <v>240</v>
      </c>
      <c r="G1906" s="314">
        <v>184</v>
      </c>
      <c r="H1906" s="436">
        <v>-0.44</v>
      </c>
    </row>
    <row r="1907" spans="1:8" x14ac:dyDescent="0.25">
      <c r="A1907">
        <v>1375</v>
      </c>
      <c r="B1907">
        <v>13</v>
      </c>
      <c r="C1907" s="205">
        <v>0.2</v>
      </c>
      <c r="D1907">
        <v>15</v>
      </c>
      <c r="E1907" s="210">
        <v>0.02</v>
      </c>
      <c r="F1907">
        <v>234</v>
      </c>
      <c r="G1907" s="314">
        <v>151</v>
      </c>
      <c r="H1907" s="436">
        <v>-0.44</v>
      </c>
    </row>
    <row r="1908" spans="1:8" x14ac:dyDescent="0.25">
      <c r="A1908">
        <v>1402</v>
      </c>
      <c r="B1908">
        <v>13</v>
      </c>
      <c r="C1908" s="205">
        <v>0.25</v>
      </c>
      <c r="D1908">
        <v>10</v>
      </c>
      <c r="E1908" s="210">
        <v>0.02</v>
      </c>
      <c r="F1908">
        <v>221</v>
      </c>
      <c r="G1908" s="314">
        <v>156</v>
      </c>
      <c r="H1908" s="436">
        <v>-0.44</v>
      </c>
    </row>
    <row r="1909" spans="1:8" x14ac:dyDescent="0.25">
      <c r="A1909">
        <v>1613</v>
      </c>
      <c r="B1909">
        <v>14</v>
      </c>
      <c r="C1909" s="205">
        <v>0.2</v>
      </c>
      <c r="D1909">
        <v>10</v>
      </c>
      <c r="E1909" s="210">
        <v>2.5000000000000001E-2</v>
      </c>
      <c r="F1909">
        <v>225</v>
      </c>
      <c r="G1909" s="314">
        <v>149</v>
      </c>
      <c r="H1909" s="436">
        <v>-0.45</v>
      </c>
    </row>
    <row r="1910" spans="1:8" x14ac:dyDescent="0.25">
      <c r="A1910">
        <v>973</v>
      </c>
      <c r="B1910">
        <v>11</v>
      </c>
      <c r="C1910" s="205">
        <v>0.35</v>
      </c>
      <c r="D1910">
        <v>7</v>
      </c>
      <c r="E1910" s="210">
        <v>0.02</v>
      </c>
      <c r="F1910">
        <v>246</v>
      </c>
      <c r="G1910" s="314">
        <v>179</v>
      </c>
      <c r="H1910" s="436">
        <v>-0.46</v>
      </c>
    </row>
    <row r="1911" spans="1:8" x14ac:dyDescent="0.25">
      <c r="A1911">
        <v>1751</v>
      </c>
      <c r="B1911">
        <v>14</v>
      </c>
      <c r="C1911" s="205">
        <v>0.35</v>
      </c>
      <c r="D1911">
        <v>14</v>
      </c>
      <c r="E1911" s="210">
        <v>2.5000000000000001E-2</v>
      </c>
      <c r="F1911">
        <v>225</v>
      </c>
      <c r="G1911" s="314">
        <v>141</v>
      </c>
      <c r="H1911" s="436">
        <v>-0.46</v>
      </c>
    </row>
    <row r="1912" spans="1:8" x14ac:dyDescent="0.25">
      <c r="A1912">
        <v>2251</v>
      </c>
      <c r="B1912">
        <v>16</v>
      </c>
      <c r="C1912" s="205">
        <v>0.35</v>
      </c>
      <c r="D1912">
        <v>13</v>
      </c>
      <c r="E1912" s="210">
        <v>0.02</v>
      </c>
      <c r="F1912">
        <v>203</v>
      </c>
      <c r="G1912" s="314">
        <v>140</v>
      </c>
      <c r="H1912" s="436">
        <v>-0.46</v>
      </c>
    </row>
    <row r="1913" spans="1:8" x14ac:dyDescent="0.25">
      <c r="A1913">
        <v>2417</v>
      </c>
      <c r="B1913">
        <v>17</v>
      </c>
      <c r="C1913" s="205">
        <v>0.25</v>
      </c>
      <c r="D1913">
        <v>12</v>
      </c>
      <c r="E1913" s="210">
        <v>2.5000000000000001E-2</v>
      </c>
      <c r="F1913">
        <v>201</v>
      </c>
      <c r="G1913" s="314">
        <v>133</v>
      </c>
      <c r="H1913" s="436">
        <v>-0.46</v>
      </c>
    </row>
    <row r="1914" spans="1:8" x14ac:dyDescent="0.25">
      <c r="A1914">
        <v>1578</v>
      </c>
      <c r="B1914">
        <v>14</v>
      </c>
      <c r="C1914" s="205">
        <v>0.15</v>
      </c>
      <c r="D1914">
        <v>12</v>
      </c>
      <c r="E1914" s="210">
        <v>0.03</v>
      </c>
      <c r="F1914">
        <v>213</v>
      </c>
      <c r="G1914" s="314">
        <v>130</v>
      </c>
      <c r="H1914" s="436">
        <v>-0.47</v>
      </c>
    </row>
    <row r="1915" spans="1:8" x14ac:dyDescent="0.25">
      <c r="A1915">
        <v>2507</v>
      </c>
      <c r="B1915">
        <v>17</v>
      </c>
      <c r="C1915" s="205">
        <v>0.35</v>
      </c>
      <c r="D1915">
        <v>14</v>
      </c>
      <c r="E1915" s="210">
        <v>2.5000000000000001E-2</v>
      </c>
      <c r="F1915">
        <v>204</v>
      </c>
      <c r="G1915" s="314">
        <v>127</v>
      </c>
      <c r="H1915" s="436">
        <v>-0.47</v>
      </c>
    </row>
    <row r="1916" spans="1:8" x14ac:dyDescent="0.25">
      <c r="A1916">
        <v>1725</v>
      </c>
      <c r="B1916">
        <v>14</v>
      </c>
      <c r="C1916" s="205">
        <v>0.35</v>
      </c>
      <c r="D1916">
        <v>5</v>
      </c>
      <c r="E1916" s="210">
        <v>0.03</v>
      </c>
      <c r="F1916">
        <v>225</v>
      </c>
      <c r="G1916" s="314">
        <v>169</v>
      </c>
      <c r="H1916" s="436">
        <v>-0.49</v>
      </c>
    </row>
    <row r="1917" spans="1:8" x14ac:dyDescent="0.25">
      <c r="A1917">
        <v>2095</v>
      </c>
      <c r="B1917">
        <v>16</v>
      </c>
      <c r="C1917" s="205">
        <v>0.15</v>
      </c>
      <c r="D1917">
        <v>17</v>
      </c>
      <c r="E1917" s="210">
        <v>0.02</v>
      </c>
      <c r="F1917">
        <v>209</v>
      </c>
      <c r="G1917" s="314">
        <v>132</v>
      </c>
      <c r="H1917" s="436">
        <v>-0.51</v>
      </c>
    </row>
    <row r="1918" spans="1:8" x14ac:dyDescent="0.25">
      <c r="A1918">
        <v>1999</v>
      </c>
      <c r="B1918">
        <v>15</v>
      </c>
      <c r="C1918" s="205">
        <v>0.35</v>
      </c>
      <c r="D1918">
        <v>13</v>
      </c>
      <c r="E1918" s="210">
        <v>0.02</v>
      </c>
      <c r="F1918">
        <v>216</v>
      </c>
      <c r="G1918" s="314">
        <v>146</v>
      </c>
      <c r="H1918" s="436">
        <v>-0.53</v>
      </c>
    </row>
    <row r="1919" spans="1:8" x14ac:dyDescent="0.25">
      <c r="A1919">
        <v>1977</v>
      </c>
      <c r="B1919">
        <v>15</v>
      </c>
      <c r="C1919" s="205">
        <v>0.35</v>
      </c>
      <c r="D1919">
        <v>5</v>
      </c>
      <c r="E1919" s="210">
        <v>0.03</v>
      </c>
      <c r="F1919">
        <v>216</v>
      </c>
      <c r="G1919" s="314">
        <v>160</v>
      </c>
      <c r="H1919" s="436">
        <v>-0.54</v>
      </c>
    </row>
    <row r="1920" spans="1:8" x14ac:dyDescent="0.25">
      <c r="A1920">
        <v>2411</v>
      </c>
      <c r="B1920">
        <v>17</v>
      </c>
      <c r="C1920" s="205">
        <v>0.25</v>
      </c>
      <c r="D1920">
        <v>10</v>
      </c>
      <c r="E1920" s="210">
        <v>2.5000000000000001E-2</v>
      </c>
      <c r="F1920">
        <v>201</v>
      </c>
      <c r="G1920" s="314">
        <v>138</v>
      </c>
      <c r="H1920" s="436">
        <v>-0.54</v>
      </c>
    </row>
    <row r="1921" spans="1:8" x14ac:dyDescent="0.25">
      <c r="A1921">
        <v>866</v>
      </c>
      <c r="B1921">
        <v>11</v>
      </c>
      <c r="C1921" s="205">
        <v>0.2</v>
      </c>
      <c r="D1921">
        <v>13</v>
      </c>
      <c r="E1921" s="210">
        <v>2.5000000000000001E-2</v>
      </c>
      <c r="F1921">
        <v>256</v>
      </c>
      <c r="G1921" s="314">
        <v>151</v>
      </c>
      <c r="H1921" s="436">
        <v>-0.55000000000000004</v>
      </c>
    </row>
    <row r="1922" spans="1:8" x14ac:dyDescent="0.25">
      <c r="A1922">
        <v>722</v>
      </c>
      <c r="B1922">
        <v>10</v>
      </c>
      <c r="C1922" s="205">
        <v>0.35</v>
      </c>
      <c r="D1922">
        <v>7</v>
      </c>
      <c r="E1922" s="210">
        <v>2.5000000000000001E-2</v>
      </c>
      <c r="F1922">
        <v>263</v>
      </c>
      <c r="G1922" s="314">
        <v>187</v>
      </c>
      <c r="H1922" s="436">
        <v>-0.56999999999999995</v>
      </c>
    </row>
    <row r="1923" spans="1:8" x14ac:dyDescent="0.25">
      <c r="A1923">
        <v>1152</v>
      </c>
      <c r="B1923">
        <v>12</v>
      </c>
      <c r="C1923" s="205">
        <v>0.25</v>
      </c>
      <c r="D1923">
        <v>10</v>
      </c>
      <c r="E1923" s="210">
        <v>0.03</v>
      </c>
      <c r="F1923">
        <v>229</v>
      </c>
      <c r="G1923" s="314">
        <v>145</v>
      </c>
      <c r="H1923" s="436">
        <v>-0.56999999999999995</v>
      </c>
    </row>
    <row r="1924" spans="1:8" x14ac:dyDescent="0.25">
      <c r="A1924">
        <v>2470</v>
      </c>
      <c r="B1924">
        <v>17</v>
      </c>
      <c r="C1924" s="205">
        <v>0.3</v>
      </c>
      <c r="D1924">
        <v>16</v>
      </c>
      <c r="E1924" s="210">
        <v>0.02</v>
      </c>
      <c r="F1924">
        <v>203</v>
      </c>
      <c r="G1924" s="314">
        <v>135</v>
      </c>
      <c r="H1924" s="436">
        <v>-0.59</v>
      </c>
    </row>
    <row r="1925" spans="1:8" x14ac:dyDescent="0.25">
      <c r="A1925">
        <v>1672</v>
      </c>
      <c r="B1925">
        <v>14</v>
      </c>
      <c r="C1925" s="205">
        <v>0.25</v>
      </c>
      <c r="D1925">
        <v>16</v>
      </c>
      <c r="E1925" s="210">
        <v>0.02</v>
      </c>
      <c r="F1925">
        <v>212</v>
      </c>
      <c r="G1925" s="314">
        <v>139</v>
      </c>
      <c r="H1925" s="436">
        <v>-0.6</v>
      </c>
    </row>
    <row r="1926" spans="1:8" x14ac:dyDescent="0.25">
      <c r="A1926">
        <v>711</v>
      </c>
      <c r="B1926">
        <v>10</v>
      </c>
      <c r="C1926" s="205">
        <v>0.3</v>
      </c>
      <c r="D1926">
        <v>17</v>
      </c>
      <c r="E1926" s="210">
        <v>0.03</v>
      </c>
      <c r="F1926">
        <v>267</v>
      </c>
      <c r="G1926" s="314">
        <v>138</v>
      </c>
      <c r="H1926" s="436">
        <v>-0.62</v>
      </c>
    </row>
    <row r="1927" spans="1:8" x14ac:dyDescent="0.25">
      <c r="A1927">
        <v>1669</v>
      </c>
      <c r="B1927">
        <v>14</v>
      </c>
      <c r="C1927" s="205">
        <v>0.25</v>
      </c>
      <c r="D1927">
        <v>15</v>
      </c>
      <c r="E1927" s="210">
        <v>0.02</v>
      </c>
      <c r="F1927">
        <v>212</v>
      </c>
      <c r="G1927" s="314">
        <v>143</v>
      </c>
      <c r="H1927" s="436">
        <v>-0.65</v>
      </c>
    </row>
    <row r="1928" spans="1:8" x14ac:dyDescent="0.25">
      <c r="A1928">
        <v>1249</v>
      </c>
      <c r="B1928">
        <v>12</v>
      </c>
      <c r="C1928" s="205">
        <v>0.35</v>
      </c>
      <c r="D1928">
        <v>15</v>
      </c>
      <c r="E1928" s="210">
        <v>0.02</v>
      </c>
      <c r="F1928">
        <v>240</v>
      </c>
      <c r="G1928" s="314">
        <v>155</v>
      </c>
      <c r="H1928" s="436">
        <v>-0.66</v>
      </c>
    </row>
    <row r="1929" spans="1:8" x14ac:dyDescent="0.25">
      <c r="A1929">
        <v>1361</v>
      </c>
      <c r="B1929">
        <v>13</v>
      </c>
      <c r="C1929" s="205">
        <v>0.2</v>
      </c>
      <c r="D1929">
        <v>10</v>
      </c>
      <c r="E1929" s="210">
        <v>2.5000000000000001E-2</v>
      </c>
      <c r="F1929">
        <v>234</v>
      </c>
      <c r="G1929" s="314">
        <v>154</v>
      </c>
      <c r="H1929" s="436">
        <v>-0.66</v>
      </c>
    </row>
    <row r="1930" spans="1:8" x14ac:dyDescent="0.25">
      <c r="A1930">
        <v>1972</v>
      </c>
      <c r="B1930">
        <v>15</v>
      </c>
      <c r="C1930" s="205">
        <v>0.3</v>
      </c>
      <c r="D1930">
        <v>18</v>
      </c>
      <c r="E1930" s="210">
        <v>0.02</v>
      </c>
      <c r="F1930">
        <v>219</v>
      </c>
      <c r="G1930" s="314">
        <v>140</v>
      </c>
      <c r="H1930" s="436">
        <v>-0.67</v>
      </c>
    </row>
    <row r="1931" spans="1:8" x14ac:dyDescent="0.25">
      <c r="A1931">
        <v>168</v>
      </c>
      <c r="B1931">
        <v>8</v>
      </c>
      <c r="C1931" s="205">
        <v>0.25</v>
      </c>
      <c r="D1931">
        <v>18</v>
      </c>
      <c r="E1931" s="210">
        <v>0.03</v>
      </c>
      <c r="F1931">
        <v>300</v>
      </c>
      <c r="G1931" s="314">
        <v>145</v>
      </c>
      <c r="H1931" s="436">
        <v>-0.68</v>
      </c>
    </row>
    <row r="1932" spans="1:8" x14ac:dyDescent="0.25">
      <c r="A1932">
        <v>2375</v>
      </c>
      <c r="B1932">
        <v>17</v>
      </c>
      <c r="C1932" s="205">
        <v>0.2</v>
      </c>
      <c r="D1932">
        <v>12</v>
      </c>
      <c r="E1932" s="210">
        <v>2.5000000000000001E-2</v>
      </c>
      <c r="F1932">
        <v>209</v>
      </c>
      <c r="G1932" s="314">
        <v>129</v>
      </c>
      <c r="H1932" s="436">
        <v>-0.68</v>
      </c>
    </row>
    <row r="1933" spans="1:8" x14ac:dyDescent="0.25">
      <c r="A1933">
        <v>2685</v>
      </c>
      <c r="B1933">
        <v>18</v>
      </c>
      <c r="C1933" s="205">
        <v>0.25</v>
      </c>
      <c r="D1933">
        <v>17</v>
      </c>
      <c r="E1933" s="210">
        <v>0.03</v>
      </c>
      <c r="F1933">
        <v>195</v>
      </c>
      <c r="G1933" s="314">
        <v>111</v>
      </c>
      <c r="H1933" s="436">
        <v>-0.68</v>
      </c>
    </row>
    <row r="1934" spans="1:8" x14ac:dyDescent="0.25">
      <c r="A1934">
        <v>2257</v>
      </c>
      <c r="B1934">
        <v>16</v>
      </c>
      <c r="C1934" s="205">
        <v>0.35</v>
      </c>
      <c r="D1934">
        <v>15</v>
      </c>
      <c r="E1934" s="210">
        <v>0.02</v>
      </c>
      <c r="F1934">
        <v>203</v>
      </c>
      <c r="G1934" s="314">
        <v>138</v>
      </c>
      <c r="H1934" s="436">
        <v>-0.7</v>
      </c>
    </row>
    <row r="1935" spans="1:8" x14ac:dyDescent="0.25">
      <c r="A1935">
        <v>227</v>
      </c>
      <c r="B1935">
        <v>8</v>
      </c>
      <c r="C1935" s="205">
        <v>0.35</v>
      </c>
      <c r="D1935">
        <v>10</v>
      </c>
      <c r="E1935" s="210">
        <v>2.5000000000000001E-2</v>
      </c>
      <c r="F1935">
        <v>302</v>
      </c>
      <c r="G1935" s="314">
        <v>197</v>
      </c>
      <c r="H1935" s="436">
        <v>-0.72</v>
      </c>
    </row>
    <row r="1936" spans="1:8" x14ac:dyDescent="0.25">
      <c r="A1936">
        <v>2726</v>
      </c>
      <c r="B1936">
        <v>18</v>
      </c>
      <c r="C1936" s="205">
        <v>0.3</v>
      </c>
      <c r="D1936">
        <v>17</v>
      </c>
      <c r="E1936" s="210">
        <v>2.5000000000000001E-2</v>
      </c>
      <c r="F1936">
        <v>201</v>
      </c>
      <c r="G1936" s="314">
        <v>117</v>
      </c>
      <c r="H1936" s="436">
        <v>-0.75</v>
      </c>
    </row>
    <row r="1937" spans="1:8" x14ac:dyDescent="0.25">
      <c r="A1937">
        <v>158</v>
      </c>
      <c r="B1937">
        <v>8</v>
      </c>
      <c r="C1937" s="205">
        <v>0.25</v>
      </c>
      <c r="D1937">
        <v>15</v>
      </c>
      <c r="E1937" s="210">
        <v>2.5000000000000001E-2</v>
      </c>
      <c r="F1937">
        <v>300</v>
      </c>
      <c r="G1937" s="314">
        <v>167</v>
      </c>
      <c r="H1937" s="436">
        <v>-0.76</v>
      </c>
    </row>
    <row r="1938" spans="1:8" x14ac:dyDescent="0.25">
      <c r="A1938">
        <v>341</v>
      </c>
      <c r="B1938">
        <v>9</v>
      </c>
      <c r="C1938" s="205">
        <v>0.2</v>
      </c>
      <c r="D1938">
        <v>6</v>
      </c>
      <c r="E1938" s="210">
        <v>2.5000000000000001E-2</v>
      </c>
      <c r="F1938">
        <v>282</v>
      </c>
      <c r="G1938" s="314">
        <v>201</v>
      </c>
      <c r="H1938" s="436">
        <v>-0.77</v>
      </c>
    </row>
    <row r="1939" spans="1:8" x14ac:dyDescent="0.25">
      <c r="A1939">
        <v>817</v>
      </c>
      <c r="B1939">
        <v>11</v>
      </c>
      <c r="C1939" s="205">
        <v>0.15</v>
      </c>
      <c r="D1939">
        <v>11</v>
      </c>
      <c r="E1939" s="210">
        <v>0.02</v>
      </c>
      <c r="F1939">
        <v>240</v>
      </c>
      <c r="G1939" s="314">
        <v>161</v>
      </c>
      <c r="H1939" s="436">
        <v>-0.78</v>
      </c>
    </row>
    <row r="1940" spans="1:8" x14ac:dyDescent="0.25">
      <c r="A1940">
        <v>1966</v>
      </c>
      <c r="B1940">
        <v>15</v>
      </c>
      <c r="C1940" s="205">
        <v>0.3</v>
      </c>
      <c r="D1940">
        <v>16</v>
      </c>
      <c r="E1940" s="210">
        <v>0.02</v>
      </c>
      <c r="F1940">
        <v>219</v>
      </c>
      <c r="G1940" s="314">
        <v>144</v>
      </c>
      <c r="H1940" s="436">
        <v>-0.8</v>
      </c>
    </row>
    <row r="1941" spans="1:8" x14ac:dyDescent="0.25">
      <c r="A1941">
        <v>2161</v>
      </c>
      <c r="B1941">
        <v>16</v>
      </c>
      <c r="C1941" s="205">
        <v>0.25</v>
      </c>
      <c r="D1941">
        <v>11</v>
      </c>
      <c r="E1941" s="210">
        <v>0.02</v>
      </c>
      <c r="F1941">
        <v>205</v>
      </c>
      <c r="G1941" s="314">
        <v>147</v>
      </c>
      <c r="H1941" s="436">
        <v>-0.8</v>
      </c>
    </row>
    <row r="1942" spans="1:8" x14ac:dyDescent="0.25">
      <c r="A1942">
        <v>2498</v>
      </c>
      <c r="B1942">
        <v>17</v>
      </c>
      <c r="C1942" s="205">
        <v>0.35</v>
      </c>
      <c r="D1942">
        <v>11</v>
      </c>
      <c r="E1942" s="210">
        <v>2.5000000000000001E-2</v>
      </c>
      <c r="F1942">
        <v>204</v>
      </c>
      <c r="G1942" s="314">
        <v>133</v>
      </c>
      <c r="H1942" s="436">
        <v>-0.8</v>
      </c>
    </row>
    <row r="1943" spans="1:8" x14ac:dyDescent="0.25">
      <c r="A1943">
        <v>1914</v>
      </c>
      <c r="B1943">
        <v>15</v>
      </c>
      <c r="C1943" s="205">
        <v>0.25</v>
      </c>
      <c r="D1943">
        <v>12</v>
      </c>
      <c r="E1943" s="210">
        <v>0.03</v>
      </c>
      <c r="F1943">
        <v>210</v>
      </c>
      <c r="G1943" s="314">
        <v>132</v>
      </c>
      <c r="H1943" s="436">
        <v>-0.81</v>
      </c>
    </row>
    <row r="1944" spans="1:8" x14ac:dyDescent="0.25">
      <c r="A1944">
        <v>604</v>
      </c>
      <c r="B1944">
        <v>10</v>
      </c>
      <c r="C1944" s="205">
        <v>0.2</v>
      </c>
      <c r="D1944">
        <v>10</v>
      </c>
      <c r="E1944" s="210">
        <v>0.02</v>
      </c>
      <c r="F1944">
        <v>265</v>
      </c>
      <c r="G1944" s="314">
        <v>177</v>
      </c>
      <c r="H1944" s="436">
        <v>-0.82</v>
      </c>
    </row>
    <row r="1945" spans="1:8" x14ac:dyDescent="0.25">
      <c r="A1945">
        <v>2128</v>
      </c>
      <c r="B1945">
        <v>16</v>
      </c>
      <c r="C1945" s="205">
        <v>0.2</v>
      </c>
      <c r="D1945">
        <v>14</v>
      </c>
      <c r="E1945" s="210">
        <v>0.02</v>
      </c>
      <c r="F1945">
        <v>212</v>
      </c>
      <c r="G1945" s="314">
        <v>138</v>
      </c>
      <c r="H1945" s="436">
        <v>-0.83</v>
      </c>
    </row>
    <row r="1946" spans="1:8" x14ac:dyDescent="0.25">
      <c r="A1946">
        <v>2267</v>
      </c>
      <c r="B1946">
        <v>16</v>
      </c>
      <c r="C1946" s="205">
        <v>0.35</v>
      </c>
      <c r="D1946">
        <v>18</v>
      </c>
      <c r="E1946" s="210">
        <v>2.5000000000000001E-2</v>
      </c>
      <c r="F1946">
        <v>203</v>
      </c>
      <c r="G1946" s="314">
        <v>117</v>
      </c>
      <c r="H1946" s="436">
        <v>-0.83</v>
      </c>
    </row>
    <row r="1947" spans="1:8" x14ac:dyDescent="0.25">
      <c r="A1947">
        <v>458</v>
      </c>
      <c r="B1947">
        <v>9</v>
      </c>
      <c r="C1947" s="205">
        <v>0.3</v>
      </c>
      <c r="D1947">
        <v>17</v>
      </c>
      <c r="E1947" s="210">
        <v>2.5000000000000001E-2</v>
      </c>
      <c r="F1947">
        <v>285</v>
      </c>
      <c r="G1947" s="314">
        <v>154</v>
      </c>
      <c r="H1947" s="436">
        <v>-0.84</v>
      </c>
    </row>
    <row r="1948" spans="1:8" x14ac:dyDescent="0.25">
      <c r="A1948">
        <v>1761</v>
      </c>
      <c r="B1948">
        <v>14</v>
      </c>
      <c r="C1948" s="205">
        <v>0.35</v>
      </c>
      <c r="D1948">
        <v>17</v>
      </c>
      <c r="E1948" s="210">
        <v>0.03</v>
      </c>
      <c r="F1948">
        <v>225</v>
      </c>
      <c r="G1948" s="314">
        <v>124</v>
      </c>
      <c r="H1948" s="436">
        <v>-0.84</v>
      </c>
    </row>
    <row r="1949" spans="1:8" x14ac:dyDescent="0.25">
      <c r="A1949">
        <v>388</v>
      </c>
      <c r="B1949">
        <v>9</v>
      </c>
      <c r="C1949" s="205">
        <v>0.25</v>
      </c>
      <c r="D1949">
        <v>8</v>
      </c>
      <c r="E1949" s="210">
        <v>0.02</v>
      </c>
      <c r="F1949">
        <v>280</v>
      </c>
      <c r="G1949" s="314">
        <v>202</v>
      </c>
      <c r="H1949" s="436">
        <v>-0.86</v>
      </c>
    </row>
    <row r="1950" spans="1:8" x14ac:dyDescent="0.25">
      <c r="A1950">
        <v>592</v>
      </c>
      <c r="B1950">
        <v>10</v>
      </c>
      <c r="C1950" s="205">
        <v>0.2</v>
      </c>
      <c r="D1950">
        <v>6</v>
      </c>
      <c r="E1950" s="210">
        <v>0.02</v>
      </c>
      <c r="F1950">
        <v>265</v>
      </c>
      <c r="G1950" s="314">
        <v>188</v>
      </c>
      <c r="H1950" s="436">
        <v>-0.87</v>
      </c>
    </row>
    <row r="1951" spans="1:8" x14ac:dyDescent="0.25">
      <c r="A1951">
        <v>1745</v>
      </c>
      <c r="B1951">
        <v>14</v>
      </c>
      <c r="C1951" s="205">
        <v>0.35</v>
      </c>
      <c r="D1951">
        <v>12</v>
      </c>
      <c r="E1951" s="210">
        <v>2.5000000000000001E-2</v>
      </c>
      <c r="F1951">
        <v>225</v>
      </c>
      <c r="G1951" s="314">
        <v>144</v>
      </c>
      <c r="H1951" s="436">
        <v>-0.87</v>
      </c>
    </row>
    <row r="1952" spans="1:8" x14ac:dyDescent="0.25">
      <c r="A1952">
        <v>2203</v>
      </c>
      <c r="B1952">
        <v>16</v>
      </c>
      <c r="C1952" s="205">
        <v>0.3</v>
      </c>
      <c r="D1952">
        <v>11</v>
      </c>
      <c r="E1952" s="210">
        <v>0.02</v>
      </c>
      <c r="F1952">
        <v>212</v>
      </c>
      <c r="G1952" s="314">
        <v>144</v>
      </c>
      <c r="H1952" s="436">
        <v>-0.88</v>
      </c>
    </row>
    <row r="1953" spans="1:8" x14ac:dyDescent="0.25">
      <c r="A1953">
        <v>2736</v>
      </c>
      <c r="B1953">
        <v>18</v>
      </c>
      <c r="C1953" s="205">
        <v>0.35</v>
      </c>
      <c r="D1953">
        <v>6</v>
      </c>
      <c r="E1953" s="210">
        <v>0.03</v>
      </c>
      <c r="F1953">
        <v>202</v>
      </c>
      <c r="G1953" s="314">
        <v>145</v>
      </c>
      <c r="H1953" s="436">
        <v>-0.88</v>
      </c>
    </row>
    <row r="1954" spans="1:8" x14ac:dyDescent="0.25">
      <c r="A1954">
        <v>586</v>
      </c>
      <c r="B1954">
        <v>10</v>
      </c>
      <c r="C1954" s="205">
        <v>0.15</v>
      </c>
      <c r="D1954">
        <v>18</v>
      </c>
      <c r="E1954" s="210">
        <v>0.02</v>
      </c>
      <c r="F1954">
        <v>253</v>
      </c>
      <c r="G1954" s="314">
        <v>147</v>
      </c>
      <c r="H1954" s="436">
        <v>-0.89</v>
      </c>
    </row>
    <row r="1955" spans="1:8" x14ac:dyDescent="0.25">
      <c r="A1955">
        <v>1828</v>
      </c>
      <c r="B1955">
        <v>15</v>
      </c>
      <c r="C1955" s="205">
        <v>0.15</v>
      </c>
      <c r="D1955">
        <v>12</v>
      </c>
      <c r="E1955" s="210">
        <v>0.02</v>
      </c>
      <c r="F1955">
        <v>210</v>
      </c>
      <c r="G1955" s="314">
        <v>142</v>
      </c>
      <c r="H1955" s="436">
        <v>-0.89</v>
      </c>
    </row>
    <row r="1956" spans="1:8" x14ac:dyDescent="0.25">
      <c r="A1956">
        <v>2347</v>
      </c>
      <c r="B1956">
        <v>17</v>
      </c>
      <c r="C1956" s="205">
        <v>0.15</v>
      </c>
      <c r="D1956">
        <v>17</v>
      </c>
      <c r="E1956" s="210">
        <v>0.02</v>
      </c>
      <c r="F1956">
        <v>204</v>
      </c>
      <c r="G1956" s="314">
        <v>123</v>
      </c>
      <c r="H1956" s="436">
        <v>-0.89</v>
      </c>
    </row>
    <row r="1957" spans="1:8" x14ac:dyDescent="0.25">
      <c r="A1957">
        <v>1907</v>
      </c>
      <c r="B1957">
        <v>15</v>
      </c>
      <c r="C1957" s="205">
        <v>0.25</v>
      </c>
      <c r="D1957">
        <v>10</v>
      </c>
      <c r="E1957" s="210">
        <v>2.5000000000000001E-2</v>
      </c>
      <c r="F1957">
        <v>210</v>
      </c>
      <c r="G1957" s="314">
        <v>144</v>
      </c>
      <c r="H1957" s="436">
        <v>-0.9</v>
      </c>
    </row>
    <row r="1958" spans="1:8" x14ac:dyDescent="0.25">
      <c r="A1958">
        <v>818</v>
      </c>
      <c r="B1958">
        <v>11</v>
      </c>
      <c r="C1958" s="205">
        <v>0.15</v>
      </c>
      <c r="D1958">
        <v>11</v>
      </c>
      <c r="E1958" s="210">
        <v>2.5000000000000001E-2</v>
      </c>
      <c r="F1958">
        <v>240</v>
      </c>
      <c r="G1958" s="314">
        <v>155</v>
      </c>
      <c r="H1958" s="436">
        <v>-0.91</v>
      </c>
    </row>
    <row r="1959" spans="1:8" x14ac:dyDescent="0.25">
      <c r="A1959">
        <v>1078</v>
      </c>
      <c r="B1959">
        <v>12</v>
      </c>
      <c r="C1959" s="205">
        <v>0.15</v>
      </c>
      <c r="D1959">
        <v>14</v>
      </c>
      <c r="E1959" s="210">
        <v>0.02</v>
      </c>
      <c r="F1959">
        <v>230</v>
      </c>
      <c r="G1959" s="314">
        <v>149</v>
      </c>
      <c r="H1959" s="436">
        <v>-0.91</v>
      </c>
    </row>
    <row r="1960" spans="1:8" x14ac:dyDescent="0.25">
      <c r="A1960">
        <v>391</v>
      </c>
      <c r="B1960">
        <v>9</v>
      </c>
      <c r="C1960" s="205">
        <v>0.25</v>
      </c>
      <c r="D1960">
        <v>9</v>
      </c>
      <c r="E1960" s="210">
        <v>0.02</v>
      </c>
      <c r="F1960">
        <v>280</v>
      </c>
      <c r="G1960" s="314">
        <v>196</v>
      </c>
      <c r="H1960" s="436">
        <v>-0.92</v>
      </c>
    </row>
    <row r="1961" spans="1:8" x14ac:dyDescent="0.25">
      <c r="A1961">
        <v>2430</v>
      </c>
      <c r="B1961">
        <v>17</v>
      </c>
      <c r="C1961" s="205">
        <v>0.25</v>
      </c>
      <c r="D1961">
        <v>16</v>
      </c>
      <c r="E1961" s="210">
        <v>0.03</v>
      </c>
      <c r="F1961">
        <v>201</v>
      </c>
      <c r="G1961" s="314">
        <v>115</v>
      </c>
      <c r="H1961" s="436">
        <v>-0.92</v>
      </c>
    </row>
    <row r="1962" spans="1:8" x14ac:dyDescent="0.25">
      <c r="A1962">
        <v>100</v>
      </c>
      <c r="B1962">
        <v>8</v>
      </c>
      <c r="C1962" s="205">
        <v>0.2</v>
      </c>
      <c r="D1962">
        <v>10</v>
      </c>
      <c r="E1962" s="210">
        <v>0.02</v>
      </c>
      <c r="F1962">
        <v>304</v>
      </c>
      <c r="G1962" s="314">
        <v>200</v>
      </c>
      <c r="H1962" s="436">
        <v>-0.94</v>
      </c>
    </row>
    <row r="1963" spans="1:8" x14ac:dyDescent="0.25">
      <c r="A1963">
        <v>215</v>
      </c>
      <c r="B1963">
        <v>8</v>
      </c>
      <c r="C1963" s="205">
        <v>0.35</v>
      </c>
      <c r="D1963">
        <v>6</v>
      </c>
      <c r="E1963" s="210">
        <v>2.5000000000000001E-2</v>
      </c>
      <c r="F1963">
        <v>302</v>
      </c>
      <c r="G1963" s="314">
        <v>221</v>
      </c>
      <c r="H1963" s="436">
        <v>-0.94</v>
      </c>
    </row>
    <row r="1964" spans="1:8" x14ac:dyDescent="0.25">
      <c r="A1964">
        <v>1425</v>
      </c>
      <c r="B1964">
        <v>13</v>
      </c>
      <c r="C1964" s="205">
        <v>0.25</v>
      </c>
      <c r="D1964">
        <v>17</v>
      </c>
      <c r="E1964" s="210">
        <v>0.03</v>
      </c>
      <c r="F1964">
        <v>221</v>
      </c>
      <c r="G1964" s="314">
        <v>124</v>
      </c>
      <c r="H1964" s="436">
        <v>-0.94</v>
      </c>
    </row>
    <row r="1965" spans="1:8" x14ac:dyDescent="0.25">
      <c r="A1965">
        <v>1575</v>
      </c>
      <c r="B1965">
        <v>14</v>
      </c>
      <c r="C1965" s="205">
        <v>0.15</v>
      </c>
      <c r="D1965">
        <v>11</v>
      </c>
      <c r="E1965" s="210">
        <v>0.03</v>
      </c>
      <c r="F1965">
        <v>213</v>
      </c>
      <c r="G1965" s="314">
        <v>132</v>
      </c>
      <c r="H1965" s="436">
        <v>-0.96</v>
      </c>
    </row>
    <row r="1966" spans="1:8" x14ac:dyDescent="0.25">
      <c r="A1966">
        <v>1911</v>
      </c>
      <c r="B1966">
        <v>15</v>
      </c>
      <c r="C1966" s="205">
        <v>0.25</v>
      </c>
      <c r="D1966">
        <v>11</v>
      </c>
      <c r="E1966" s="210">
        <v>0.03</v>
      </c>
      <c r="F1966">
        <v>210</v>
      </c>
      <c r="G1966" s="314">
        <v>134</v>
      </c>
      <c r="H1966" s="436">
        <v>-0.96</v>
      </c>
    </row>
    <row r="1967" spans="1:8" x14ac:dyDescent="0.25">
      <c r="A1967">
        <v>2630</v>
      </c>
      <c r="B1967">
        <v>18</v>
      </c>
      <c r="C1967" s="205">
        <v>0.2</v>
      </c>
      <c r="D1967">
        <v>13</v>
      </c>
      <c r="E1967" s="210">
        <v>2.5000000000000001E-2</v>
      </c>
      <c r="F1967">
        <v>203</v>
      </c>
      <c r="G1967" s="314">
        <v>123</v>
      </c>
      <c r="H1967" s="436">
        <v>-0.97</v>
      </c>
    </row>
    <row r="1968" spans="1:8" x14ac:dyDescent="0.25">
      <c r="A1968">
        <v>461</v>
      </c>
      <c r="B1968">
        <v>9</v>
      </c>
      <c r="C1968" s="205">
        <v>0.3</v>
      </c>
      <c r="D1968">
        <v>18</v>
      </c>
      <c r="E1968" s="210">
        <v>2.5000000000000001E-2</v>
      </c>
      <c r="F1968">
        <v>285</v>
      </c>
      <c r="G1968" s="314">
        <v>150</v>
      </c>
      <c r="H1968" s="436">
        <v>-0.98</v>
      </c>
    </row>
    <row r="1969" spans="1:8" x14ac:dyDescent="0.25">
      <c r="A1969">
        <v>678</v>
      </c>
      <c r="B1969">
        <v>10</v>
      </c>
      <c r="C1969" s="205">
        <v>0.3</v>
      </c>
      <c r="D1969">
        <v>6</v>
      </c>
      <c r="E1969" s="210">
        <v>0.03</v>
      </c>
      <c r="F1969">
        <v>267</v>
      </c>
      <c r="G1969" s="314">
        <v>194</v>
      </c>
      <c r="H1969" s="436">
        <v>-1</v>
      </c>
    </row>
    <row r="1970" spans="1:8" x14ac:dyDescent="0.25">
      <c r="A1970">
        <v>2172</v>
      </c>
      <c r="B1970">
        <v>16</v>
      </c>
      <c r="C1970" s="205">
        <v>0.25</v>
      </c>
      <c r="D1970">
        <v>14</v>
      </c>
      <c r="E1970" s="210">
        <v>0.03</v>
      </c>
      <c r="F1970">
        <v>205</v>
      </c>
      <c r="G1970" s="314">
        <v>124</v>
      </c>
      <c r="H1970" s="436">
        <v>-1</v>
      </c>
    </row>
    <row r="1971" spans="1:8" x14ac:dyDescent="0.25">
      <c r="A1971">
        <v>2730</v>
      </c>
      <c r="B1971">
        <v>18</v>
      </c>
      <c r="C1971" s="205">
        <v>0.3</v>
      </c>
      <c r="D1971">
        <v>18</v>
      </c>
      <c r="E1971" s="210">
        <v>0.03</v>
      </c>
      <c r="F1971">
        <v>201</v>
      </c>
      <c r="G1971" s="314">
        <v>106</v>
      </c>
      <c r="H1971" s="436">
        <v>-1</v>
      </c>
    </row>
    <row r="1972" spans="1:8" x14ac:dyDescent="0.25">
      <c r="A1972">
        <v>607</v>
      </c>
      <c r="B1972">
        <v>10</v>
      </c>
      <c r="C1972" s="205">
        <v>0.2</v>
      </c>
      <c r="D1972">
        <v>11</v>
      </c>
      <c r="E1972" s="210">
        <v>0.02</v>
      </c>
      <c r="F1972">
        <v>265</v>
      </c>
      <c r="G1972" s="314">
        <v>173</v>
      </c>
      <c r="H1972" s="436">
        <v>-1.01</v>
      </c>
    </row>
    <row r="1973" spans="1:8" x14ac:dyDescent="0.25">
      <c r="A1973">
        <v>820</v>
      </c>
      <c r="B1973">
        <v>11</v>
      </c>
      <c r="C1973" s="205">
        <v>0.15</v>
      </c>
      <c r="D1973">
        <v>12</v>
      </c>
      <c r="E1973" s="210">
        <v>0.02</v>
      </c>
      <c r="F1973">
        <v>240</v>
      </c>
      <c r="G1973" s="314">
        <v>158</v>
      </c>
      <c r="H1973" s="436">
        <v>-1.03</v>
      </c>
    </row>
    <row r="1974" spans="1:8" x14ac:dyDescent="0.25">
      <c r="A1974">
        <v>1126</v>
      </c>
      <c r="B1974">
        <v>12</v>
      </c>
      <c r="C1974" s="205">
        <v>0.2</v>
      </c>
      <c r="D1974">
        <v>16</v>
      </c>
      <c r="E1974" s="210">
        <v>0.02</v>
      </c>
      <c r="F1974">
        <v>248</v>
      </c>
      <c r="G1974" s="314">
        <v>152</v>
      </c>
      <c r="H1974" s="436">
        <v>-1.03</v>
      </c>
    </row>
    <row r="1975" spans="1:8" x14ac:dyDescent="0.25">
      <c r="A1975">
        <v>1834</v>
      </c>
      <c r="B1975">
        <v>15</v>
      </c>
      <c r="C1975" s="205">
        <v>0.15</v>
      </c>
      <c r="D1975">
        <v>14</v>
      </c>
      <c r="E1975" s="210">
        <v>0.02</v>
      </c>
      <c r="F1975">
        <v>210</v>
      </c>
      <c r="G1975" s="314">
        <v>138</v>
      </c>
      <c r="H1975" s="436">
        <v>-1.03</v>
      </c>
    </row>
    <row r="1976" spans="1:8" x14ac:dyDescent="0.25">
      <c r="A1976">
        <v>396</v>
      </c>
      <c r="B1976">
        <v>9</v>
      </c>
      <c r="C1976" s="205">
        <v>0.25</v>
      </c>
      <c r="D1976">
        <v>10</v>
      </c>
      <c r="E1976" s="210">
        <v>0.03</v>
      </c>
      <c r="F1976">
        <v>280</v>
      </c>
      <c r="G1976" s="314">
        <v>176</v>
      </c>
      <c r="H1976" s="436">
        <v>-1.04</v>
      </c>
    </row>
    <row r="1977" spans="1:8" x14ac:dyDescent="0.25">
      <c r="A1977">
        <v>1923</v>
      </c>
      <c r="B1977">
        <v>15</v>
      </c>
      <c r="C1977" s="205">
        <v>0.25</v>
      </c>
      <c r="D1977">
        <v>15</v>
      </c>
      <c r="E1977" s="210">
        <v>0.03</v>
      </c>
      <c r="F1977">
        <v>210</v>
      </c>
      <c r="G1977" s="314">
        <v>123</v>
      </c>
      <c r="H1977" s="436">
        <v>-1.04</v>
      </c>
    </row>
    <row r="1978" spans="1:8" x14ac:dyDescent="0.25">
      <c r="A1978">
        <v>2510</v>
      </c>
      <c r="B1978">
        <v>17</v>
      </c>
      <c r="C1978" s="205">
        <v>0.35</v>
      </c>
      <c r="D1978">
        <v>15</v>
      </c>
      <c r="E1978" s="210">
        <v>2.5000000000000001E-2</v>
      </c>
      <c r="F1978">
        <v>204</v>
      </c>
      <c r="G1978" s="314">
        <v>126</v>
      </c>
      <c r="H1978" s="436">
        <v>-1.07</v>
      </c>
    </row>
    <row r="1979" spans="1:8" x14ac:dyDescent="0.25">
      <c r="A1979">
        <v>1919</v>
      </c>
      <c r="B1979">
        <v>15</v>
      </c>
      <c r="C1979" s="205">
        <v>0.25</v>
      </c>
      <c r="D1979">
        <v>14</v>
      </c>
      <c r="E1979" s="210">
        <v>2.5000000000000001E-2</v>
      </c>
      <c r="F1979">
        <v>210</v>
      </c>
      <c r="G1979" s="314">
        <v>134</v>
      </c>
      <c r="H1979" s="436">
        <v>-1.08</v>
      </c>
    </row>
    <row r="1980" spans="1:8" x14ac:dyDescent="0.25">
      <c r="A1980">
        <v>2506</v>
      </c>
      <c r="B1980">
        <v>17</v>
      </c>
      <c r="C1980" s="205">
        <v>0.35</v>
      </c>
      <c r="D1980">
        <v>14</v>
      </c>
      <c r="E1980" s="210">
        <v>0.02</v>
      </c>
      <c r="F1980">
        <v>204</v>
      </c>
      <c r="G1980" s="314">
        <v>141</v>
      </c>
      <c r="H1980" s="436">
        <v>-1.08</v>
      </c>
    </row>
    <row r="1981" spans="1:8" x14ac:dyDescent="0.25">
      <c r="A1981">
        <v>619</v>
      </c>
      <c r="B1981">
        <v>10</v>
      </c>
      <c r="C1981" s="205">
        <v>0.2</v>
      </c>
      <c r="D1981">
        <v>15</v>
      </c>
      <c r="E1981" s="210">
        <v>0.02</v>
      </c>
      <c r="F1981">
        <v>265</v>
      </c>
      <c r="G1981" s="314">
        <v>164</v>
      </c>
      <c r="H1981" s="436">
        <v>-1.0900000000000001</v>
      </c>
    </row>
    <row r="1982" spans="1:8" x14ac:dyDescent="0.25">
      <c r="A1982">
        <v>1572</v>
      </c>
      <c r="B1982">
        <v>14</v>
      </c>
      <c r="C1982" s="205">
        <v>0.15</v>
      </c>
      <c r="D1982">
        <v>10</v>
      </c>
      <c r="E1982" s="210">
        <v>0.03</v>
      </c>
      <c r="F1982">
        <v>213</v>
      </c>
      <c r="G1982" s="314">
        <v>134</v>
      </c>
      <c r="H1982" s="436">
        <v>-1.0900000000000001</v>
      </c>
    </row>
    <row r="1983" spans="1:8" x14ac:dyDescent="0.25">
      <c r="A1983">
        <v>2633</v>
      </c>
      <c r="B1983">
        <v>18</v>
      </c>
      <c r="C1983" s="205">
        <v>0.2</v>
      </c>
      <c r="D1983">
        <v>14</v>
      </c>
      <c r="E1983" s="210">
        <v>2.5000000000000001E-2</v>
      </c>
      <c r="F1983">
        <v>203</v>
      </c>
      <c r="G1983" s="314">
        <v>120</v>
      </c>
      <c r="H1983" s="436">
        <v>-1.0900000000000001</v>
      </c>
    </row>
    <row r="1984" spans="1:8" x14ac:dyDescent="0.25">
      <c r="A1984">
        <v>2206</v>
      </c>
      <c r="B1984">
        <v>16</v>
      </c>
      <c r="C1984" s="205">
        <v>0.3</v>
      </c>
      <c r="D1984">
        <v>12</v>
      </c>
      <c r="E1984" s="210">
        <v>0.02</v>
      </c>
      <c r="F1984">
        <v>212</v>
      </c>
      <c r="G1984" s="314">
        <v>142</v>
      </c>
      <c r="H1984" s="436">
        <v>-1.1000000000000001</v>
      </c>
    </row>
    <row r="1985" spans="1:8" x14ac:dyDescent="0.25">
      <c r="A1985">
        <v>610</v>
      </c>
      <c r="B1985">
        <v>10</v>
      </c>
      <c r="C1985" s="205">
        <v>0.2</v>
      </c>
      <c r="D1985">
        <v>12</v>
      </c>
      <c r="E1985" s="210">
        <v>0.02</v>
      </c>
      <c r="F1985">
        <v>265</v>
      </c>
      <c r="G1985" s="314">
        <v>172</v>
      </c>
      <c r="H1985" s="436">
        <v>-1.1100000000000001</v>
      </c>
    </row>
    <row r="1986" spans="1:8" x14ac:dyDescent="0.25">
      <c r="A1986">
        <v>2380</v>
      </c>
      <c r="B1986">
        <v>17</v>
      </c>
      <c r="C1986" s="205">
        <v>0.2</v>
      </c>
      <c r="D1986">
        <v>14</v>
      </c>
      <c r="E1986" s="210">
        <v>0.02</v>
      </c>
      <c r="F1986">
        <v>209</v>
      </c>
      <c r="G1986" s="314">
        <v>133</v>
      </c>
      <c r="H1986" s="436">
        <v>-1.1200000000000001</v>
      </c>
    </row>
    <row r="1987" spans="1:8" x14ac:dyDescent="0.25">
      <c r="A1987">
        <v>2414</v>
      </c>
      <c r="B1987">
        <v>17</v>
      </c>
      <c r="C1987" s="205">
        <v>0.25</v>
      </c>
      <c r="D1987">
        <v>11</v>
      </c>
      <c r="E1987" s="210">
        <v>2.5000000000000001E-2</v>
      </c>
      <c r="F1987">
        <v>201</v>
      </c>
      <c r="G1987" s="314">
        <v>134</v>
      </c>
      <c r="H1987" s="436">
        <v>-1.1200000000000001</v>
      </c>
    </row>
    <row r="1988" spans="1:8" x14ac:dyDescent="0.25">
      <c r="A1988">
        <v>2681</v>
      </c>
      <c r="B1988">
        <v>18</v>
      </c>
      <c r="C1988" s="205">
        <v>0.25</v>
      </c>
      <c r="D1988">
        <v>16</v>
      </c>
      <c r="E1988" s="210">
        <v>2.5000000000000001E-2</v>
      </c>
      <c r="F1988">
        <v>195</v>
      </c>
      <c r="G1988" s="314">
        <v>121</v>
      </c>
      <c r="H1988" s="436">
        <v>-1.1200000000000001</v>
      </c>
    </row>
    <row r="1989" spans="1:8" x14ac:dyDescent="0.25">
      <c r="A1989">
        <v>433</v>
      </c>
      <c r="B1989">
        <v>9</v>
      </c>
      <c r="C1989" s="205">
        <v>0.3</v>
      </c>
      <c r="D1989">
        <v>9</v>
      </c>
      <c r="E1989" s="210">
        <v>0.02</v>
      </c>
      <c r="F1989">
        <v>285</v>
      </c>
      <c r="G1989" s="314">
        <v>197</v>
      </c>
      <c r="H1989" s="436">
        <v>-1.1399999999999999</v>
      </c>
    </row>
    <row r="1990" spans="1:8" x14ac:dyDescent="0.25">
      <c r="A1990">
        <v>1176</v>
      </c>
      <c r="B1990">
        <v>12</v>
      </c>
      <c r="C1990" s="205">
        <v>0.25</v>
      </c>
      <c r="D1990">
        <v>18</v>
      </c>
      <c r="E1990" s="210">
        <v>0.03</v>
      </c>
      <c r="F1990">
        <v>229</v>
      </c>
      <c r="G1990" s="314">
        <v>122</v>
      </c>
      <c r="H1990" s="436">
        <v>-1.1399999999999999</v>
      </c>
    </row>
    <row r="1991" spans="1:8" x14ac:dyDescent="0.25">
      <c r="A1991">
        <v>1470</v>
      </c>
      <c r="B1991">
        <v>13</v>
      </c>
      <c r="C1991" s="205">
        <v>0.3</v>
      </c>
      <c r="D1991">
        <v>18</v>
      </c>
      <c r="E1991" s="210">
        <v>0.03</v>
      </c>
      <c r="F1991">
        <v>229</v>
      </c>
      <c r="G1991" s="314">
        <v>123</v>
      </c>
      <c r="H1991" s="436">
        <v>-1.1399999999999999</v>
      </c>
    </row>
    <row r="1992" spans="1:8" x14ac:dyDescent="0.25">
      <c r="A1992">
        <v>634</v>
      </c>
      <c r="B1992">
        <v>10</v>
      </c>
      <c r="C1992" s="205">
        <v>0.25</v>
      </c>
      <c r="D1992">
        <v>6</v>
      </c>
      <c r="E1992" s="210">
        <v>0.02</v>
      </c>
      <c r="F1992">
        <v>260</v>
      </c>
      <c r="G1992" s="314">
        <v>188</v>
      </c>
      <c r="H1992" s="436">
        <v>-1.18</v>
      </c>
    </row>
    <row r="1993" spans="1:8" x14ac:dyDescent="0.25">
      <c r="A1993">
        <v>1323</v>
      </c>
      <c r="B1993">
        <v>13</v>
      </c>
      <c r="C1993" s="205">
        <v>0.15</v>
      </c>
      <c r="D1993">
        <v>11</v>
      </c>
      <c r="E1993" s="210">
        <v>0.03</v>
      </c>
      <c r="F1993">
        <v>219</v>
      </c>
      <c r="G1993" s="314">
        <v>134</v>
      </c>
      <c r="H1993" s="436">
        <v>-1.18</v>
      </c>
    </row>
    <row r="1994" spans="1:8" x14ac:dyDescent="0.25">
      <c r="A1994">
        <v>1997</v>
      </c>
      <c r="B1994">
        <v>15</v>
      </c>
      <c r="C1994" s="205">
        <v>0.35</v>
      </c>
      <c r="D1994">
        <v>12</v>
      </c>
      <c r="E1994" s="210">
        <v>2.5000000000000001E-2</v>
      </c>
      <c r="F1994">
        <v>216</v>
      </c>
      <c r="G1994" s="314">
        <v>138</v>
      </c>
      <c r="H1994" s="436">
        <v>-1.19</v>
      </c>
    </row>
    <row r="1995" spans="1:8" x14ac:dyDescent="0.25">
      <c r="A1995">
        <v>2714</v>
      </c>
      <c r="B1995">
        <v>18</v>
      </c>
      <c r="C1995" s="205">
        <v>0.3</v>
      </c>
      <c r="D1995">
        <v>13</v>
      </c>
      <c r="E1995" s="210">
        <v>2.5000000000000001E-2</v>
      </c>
      <c r="F1995">
        <v>201</v>
      </c>
      <c r="G1995" s="314">
        <v>128</v>
      </c>
      <c r="H1995" s="436">
        <v>-1.2</v>
      </c>
    </row>
    <row r="1996" spans="1:8" x14ac:dyDescent="0.25">
      <c r="A1996">
        <v>87</v>
      </c>
      <c r="B1996">
        <v>8</v>
      </c>
      <c r="C1996" s="205">
        <v>0.2</v>
      </c>
      <c r="D1996">
        <v>5</v>
      </c>
      <c r="E1996" s="210">
        <v>0.03</v>
      </c>
      <c r="F1996">
        <v>304</v>
      </c>
      <c r="G1996" s="314">
        <v>219</v>
      </c>
      <c r="H1996" s="436">
        <v>-1.21</v>
      </c>
    </row>
    <row r="1997" spans="1:8" x14ac:dyDescent="0.25">
      <c r="A1997">
        <v>462</v>
      </c>
      <c r="B1997">
        <v>9</v>
      </c>
      <c r="C1997" s="205">
        <v>0.3</v>
      </c>
      <c r="D1997">
        <v>18</v>
      </c>
      <c r="E1997" s="210">
        <v>0.03</v>
      </c>
      <c r="F1997">
        <v>285</v>
      </c>
      <c r="G1997" s="314">
        <v>141</v>
      </c>
      <c r="H1997" s="436">
        <v>-1.21</v>
      </c>
    </row>
    <row r="1998" spans="1:8" x14ac:dyDescent="0.25">
      <c r="A1998">
        <v>2453</v>
      </c>
      <c r="B1998">
        <v>17</v>
      </c>
      <c r="C1998" s="205">
        <v>0.3</v>
      </c>
      <c r="D1998">
        <v>10</v>
      </c>
      <c r="E1998" s="210">
        <v>2.5000000000000001E-2</v>
      </c>
      <c r="F1998">
        <v>203</v>
      </c>
      <c r="G1998" s="314">
        <v>138</v>
      </c>
      <c r="H1998" s="436">
        <v>-1.22</v>
      </c>
    </row>
    <row r="1999" spans="1:8" x14ac:dyDescent="0.25">
      <c r="A1999">
        <v>2256</v>
      </c>
      <c r="B1999">
        <v>16</v>
      </c>
      <c r="C1999" s="205">
        <v>0.35</v>
      </c>
      <c r="D1999">
        <v>14</v>
      </c>
      <c r="E1999" s="210">
        <v>0.03</v>
      </c>
      <c r="F1999">
        <v>203</v>
      </c>
      <c r="G1999" s="314">
        <v>120</v>
      </c>
      <c r="H1999" s="436">
        <v>-1.23</v>
      </c>
    </row>
    <row r="2000" spans="1:8" x14ac:dyDescent="0.25">
      <c r="A2000">
        <v>2762</v>
      </c>
      <c r="B2000">
        <v>18</v>
      </c>
      <c r="C2000" s="205">
        <v>0.35</v>
      </c>
      <c r="D2000">
        <v>15</v>
      </c>
      <c r="E2000" s="210">
        <v>2.5000000000000001E-2</v>
      </c>
      <c r="F2000">
        <v>202</v>
      </c>
      <c r="G2000" s="314">
        <v>126</v>
      </c>
      <c r="H2000" s="436">
        <v>-1.26</v>
      </c>
    </row>
    <row r="2001" spans="1:8" x14ac:dyDescent="0.25">
      <c r="A2001">
        <v>434</v>
      </c>
      <c r="B2001">
        <v>9</v>
      </c>
      <c r="C2001" s="205">
        <v>0.3</v>
      </c>
      <c r="D2001">
        <v>9</v>
      </c>
      <c r="E2001" s="210">
        <v>2.5000000000000001E-2</v>
      </c>
      <c r="F2001">
        <v>285</v>
      </c>
      <c r="G2001" s="314">
        <v>190</v>
      </c>
      <c r="H2001" s="436">
        <v>-1.27</v>
      </c>
    </row>
    <row r="2002" spans="1:8" x14ac:dyDescent="0.25">
      <c r="A2002">
        <v>2582</v>
      </c>
      <c r="B2002">
        <v>18</v>
      </c>
      <c r="C2002" s="205">
        <v>0.15</v>
      </c>
      <c r="D2002">
        <v>11</v>
      </c>
      <c r="E2002" s="210">
        <v>2.5000000000000001E-2</v>
      </c>
      <c r="F2002">
        <v>201</v>
      </c>
      <c r="G2002" s="314">
        <v>126</v>
      </c>
      <c r="H2002" s="436">
        <v>-1.27</v>
      </c>
    </row>
    <row r="2003" spans="1:8" x14ac:dyDescent="0.25">
      <c r="A2003">
        <v>362</v>
      </c>
      <c r="B2003">
        <v>9</v>
      </c>
      <c r="C2003" s="205">
        <v>0.2</v>
      </c>
      <c r="D2003">
        <v>13</v>
      </c>
      <c r="E2003" s="210">
        <v>2.5000000000000001E-2</v>
      </c>
      <c r="F2003">
        <v>282</v>
      </c>
      <c r="G2003" s="314">
        <v>168</v>
      </c>
      <c r="H2003" s="436">
        <v>-1.29</v>
      </c>
    </row>
    <row r="2004" spans="1:8" x14ac:dyDescent="0.25">
      <c r="A2004">
        <v>1741</v>
      </c>
      <c r="B2004">
        <v>14</v>
      </c>
      <c r="C2004" s="205">
        <v>0.35</v>
      </c>
      <c r="D2004">
        <v>11</v>
      </c>
      <c r="E2004" s="210">
        <v>0.02</v>
      </c>
      <c r="F2004">
        <v>225</v>
      </c>
      <c r="G2004" s="314">
        <v>156</v>
      </c>
      <c r="H2004" s="436">
        <v>-1.29</v>
      </c>
    </row>
    <row r="2005" spans="1:8" x14ac:dyDescent="0.25">
      <c r="A2005">
        <v>1616</v>
      </c>
      <c r="B2005">
        <v>14</v>
      </c>
      <c r="C2005" s="205">
        <v>0.2</v>
      </c>
      <c r="D2005">
        <v>11</v>
      </c>
      <c r="E2005" s="210">
        <v>2.5000000000000001E-2</v>
      </c>
      <c r="F2005">
        <v>225</v>
      </c>
      <c r="G2005" s="314">
        <v>148</v>
      </c>
      <c r="H2005" s="436">
        <v>-1.3</v>
      </c>
    </row>
    <row r="2006" spans="1:8" x14ac:dyDescent="0.25">
      <c r="A2006">
        <v>238</v>
      </c>
      <c r="B2006">
        <v>8</v>
      </c>
      <c r="C2006" s="205">
        <v>0.35</v>
      </c>
      <c r="D2006">
        <v>14</v>
      </c>
      <c r="E2006" s="210">
        <v>0.02</v>
      </c>
      <c r="F2006">
        <v>302</v>
      </c>
      <c r="G2006" s="314">
        <v>182</v>
      </c>
      <c r="H2006" s="436">
        <v>-1.33</v>
      </c>
    </row>
    <row r="2007" spans="1:8" x14ac:dyDescent="0.25">
      <c r="A2007">
        <v>1656</v>
      </c>
      <c r="B2007">
        <v>14</v>
      </c>
      <c r="C2007" s="205">
        <v>0.25</v>
      </c>
      <c r="D2007">
        <v>10</v>
      </c>
      <c r="E2007" s="210">
        <v>0.03</v>
      </c>
      <c r="F2007">
        <v>212</v>
      </c>
      <c r="G2007" s="314">
        <v>138</v>
      </c>
      <c r="H2007" s="436">
        <v>-1.34</v>
      </c>
    </row>
    <row r="2008" spans="1:8" x14ac:dyDescent="0.25">
      <c r="A2008">
        <v>2201</v>
      </c>
      <c r="B2008">
        <v>16</v>
      </c>
      <c r="C2008" s="205">
        <v>0.3</v>
      </c>
      <c r="D2008">
        <v>10</v>
      </c>
      <c r="E2008" s="210">
        <v>2.5000000000000001E-2</v>
      </c>
      <c r="F2008">
        <v>212</v>
      </c>
      <c r="G2008" s="314">
        <v>138</v>
      </c>
      <c r="H2008" s="436">
        <v>-1.34</v>
      </c>
    </row>
    <row r="2009" spans="1:8" x14ac:dyDescent="0.25">
      <c r="A2009">
        <v>1963</v>
      </c>
      <c r="B2009">
        <v>15</v>
      </c>
      <c r="C2009" s="205">
        <v>0.3</v>
      </c>
      <c r="D2009">
        <v>15</v>
      </c>
      <c r="E2009" s="210">
        <v>0.02</v>
      </c>
      <c r="F2009">
        <v>219</v>
      </c>
      <c r="G2009" s="314">
        <v>147</v>
      </c>
      <c r="H2009" s="436">
        <v>-1.35</v>
      </c>
    </row>
    <row r="2010" spans="1:8" x14ac:dyDescent="0.25">
      <c r="A2010">
        <v>2125</v>
      </c>
      <c r="B2010">
        <v>16</v>
      </c>
      <c r="C2010" s="205">
        <v>0.2</v>
      </c>
      <c r="D2010">
        <v>13</v>
      </c>
      <c r="E2010" s="210">
        <v>0.02</v>
      </c>
      <c r="F2010">
        <v>212</v>
      </c>
      <c r="G2010" s="314">
        <v>141</v>
      </c>
      <c r="H2010" s="436">
        <v>-1.35</v>
      </c>
    </row>
    <row r="2011" spans="1:8" x14ac:dyDescent="0.25">
      <c r="A2011">
        <v>2425</v>
      </c>
      <c r="B2011">
        <v>17</v>
      </c>
      <c r="C2011" s="205">
        <v>0.25</v>
      </c>
      <c r="D2011">
        <v>15</v>
      </c>
      <c r="E2011" s="210">
        <v>0.02</v>
      </c>
      <c r="F2011">
        <v>201</v>
      </c>
      <c r="G2011" s="314">
        <v>133</v>
      </c>
      <c r="H2011" s="436">
        <v>-1.36</v>
      </c>
    </row>
    <row r="2012" spans="1:8" x14ac:dyDescent="0.25">
      <c r="A2012">
        <v>900</v>
      </c>
      <c r="B2012">
        <v>11</v>
      </c>
      <c r="C2012" s="205">
        <v>0.25</v>
      </c>
      <c r="D2012">
        <v>10</v>
      </c>
      <c r="E2012" s="210">
        <v>0.03</v>
      </c>
      <c r="F2012">
        <v>242</v>
      </c>
      <c r="G2012" s="314">
        <v>151</v>
      </c>
      <c r="H2012" s="436">
        <v>-1.38</v>
      </c>
    </row>
    <row r="2013" spans="1:8" x14ac:dyDescent="0.25">
      <c r="A2013">
        <v>1580</v>
      </c>
      <c r="B2013">
        <v>14</v>
      </c>
      <c r="C2013" s="205">
        <v>0.15</v>
      </c>
      <c r="D2013">
        <v>13</v>
      </c>
      <c r="E2013" s="210">
        <v>2.5000000000000001E-2</v>
      </c>
      <c r="F2013">
        <v>213</v>
      </c>
      <c r="G2013" s="314">
        <v>138</v>
      </c>
      <c r="H2013" s="436">
        <v>-1.38</v>
      </c>
    </row>
    <row r="2014" spans="1:8" x14ac:dyDescent="0.25">
      <c r="A2014">
        <v>164</v>
      </c>
      <c r="B2014">
        <v>8</v>
      </c>
      <c r="C2014" s="205">
        <v>0.25</v>
      </c>
      <c r="D2014">
        <v>17</v>
      </c>
      <c r="E2014" s="210">
        <v>2.5000000000000001E-2</v>
      </c>
      <c r="F2014">
        <v>300</v>
      </c>
      <c r="G2014" s="314">
        <v>159</v>
      </c>
      <c r="H2014" s="436">
        <v>-1.42</v>
      </c>
    </row>
    <row r="2015" spans="1:8" x14ac:dyDescent="0.25">
      <c r="A2015">
        <v>611</v>
      </c>
      <c r="B2015">
        <v>10</v>
      </c>
      <c r="C2015" s="205">
        <v>0.2</v>
      </c>
      <c r="D2015">
        <v>12</v>
      </c>
      <c r="E2015" s="210">
        <v>2.5000000000000001E-2</v>
      </c>
      <c r="F2015">
        <v>265</v>
      </c>
      <c r="G2015" s="314">
        <v>161</v>
      </c>
      <c r="H2015" s="436">
        <v>-1.42</v>
      </c>
    </row>
    <row r="2016" spans="1:8" x14ac:dyDescent="0.25">
      <c r="A2016">
        <v>690</v>
      </c>
      <c r="B2016">
        <v>10</v>
      </c>
      <c r="C2016" s="205">
        <v>0.3</v>
      </c>
      <c r="D2016">
        <v>10</v>
      </c>
      <c r="E2016" s="210">
        <v>0.03</v>
      </c>
      <c r="F2016">
        <v>267</v>
      </c>
      <c r="G2016" s="314">
        <v>168</v>
      </c>
      <c r="H2016" s="436">
        <v>-1.42</v>
      </c>
    </row>
    <row r="2017" spans="1:8" x14ac:dyDescent="0.25">
      <c r="A2017">
        <v>2716</v>
      </c>
      <c r="B2017">
        <v>18</v>
      </c>
      <c r="C2017" s="205">
        <v>0.3</v>
      </c>
      <c r="D2017">
        <v>14</v>
      </c>
      <c r="E2017" s="210">
        <v>0.02</v>
      </c>
      <c r="F2017">
        <v>201</v>
      </c>
      <c r="G2017" s="314">
        <v>134</v>
      </c>
      <c r="H2017" s="436">
        <v>-1.42</v>
      </c>
    </row>
    <row r="2018" spans="1:8" x14ac:dyDescent="0.25">
      <c r="A2018">
        <v>636</v>
      </c>
      <c r="B2018">
        <v>10</v>
      </c>
      <c r="C2018" s="205">
        <v>0.25</v>
      </c>
      <c r="D2018">
        <v>6</v>
      </c>
      <c r="E2018" s="210">
        <v>0.03</v>
      </c>
      <c r="F2018">
        <v>260</v>
      </c>
      <c r="G2018" s="314">
        <v>182</v>
      </c>
      <c r="H2018" s="436">
        <v>-1.43</v>
      </c>
    </row>
    <row r="2019" spans="1:8" x14ac:dyDescent="0.25">
      <c r="A2019">
        <v>112</v>
      </c>
      <c r="B2019">
        <v>8</v>
      </c>
      <c r="C2019" s="205">
        <v>0.2</v>
      </c>
      <c r="D2019">
        <v>14</v>
      </c>
      <c r="E2019" s="210">
        <v>0.02</v>
      </c>
      <c r="F2019">
        <v>304</v>
      </c>
      <c r="G2019" s="314">
        <v>180</v>
      </c>
      <c r="H2019" s="436">
        <v>-1.44</v>
      </c>
    </row>
    <row r="2020" spans="1:8" x14ac:dyDescent="0.25">
      <c r="A2020">
        <v>1675</v>
      </c>
      <c r="B2020">
        <v>14</v>
      </c>
      <c r="C2020" s="205">
        <v>0.25</v>
      </c>
      <c r="D2020">
        <v>17</v>
      </c>
      <c r="E2020" s="210">
        <v>0.02</v>
      </c>
      <c r="F2020">
        <v>212</v>
      </c>
      <c r="G2020" s="314">
        <v>138</v>
      </c>
      <c r="H2020" s="436">
        <v>-1.44</v>
      </c>
    </row>
    <row r="2021" spans="1:8" x14ac:dyDescent="0.25">
      <c r="A2021">
        <v>2003</v>
      </c>
      <c r="B2021">
        <v>15</v>
      </c>
      <c r="C2021" s="205">
        <v>0.35</v>
      </c>
      <c r="D2021">
        <v>14</v>
      </c>
      <c r="E2021" s="210">
        <v>2.5000000000000001E-2</v>
      </c>
      <c r="F2021">
        <v>216</v>
      </c>
      <c r="G2021" s="314">
        <v>135</v>
      </c>
      <c r="H2021" s="436">
        <v>-1.45</v>
      </c>
    </row>
    <row r="2022" spans="1:8" x14ac:dyDescent="0.25">
      <c r="A2022">
        <v>969</v>
      </c>
      <c r="B2022">
        <v>11</v>
      </c>
      <c r="C2022" s="205">
        <v>0.35</v>
      </c>
      <c r="D2022">
        <v>5</v>
      </c>
      <c r="E2022" s="210">
        <v>0.03</v>
      </c>
      <c r="F2022">
        <v>246</v>
      </c>
      <c r="G2022" s="314">
        <v>184</v>
      </c>
      <c r="H2022" s="436">
        <v>-1.5</v>
      </c>
    </row>
    <row r="2023" spans="1:8" x14ac:dyDescent="0.25">
      <c r="A2023">
        <v>365</v>
      </c>
      <c r="B2023">
        <v>9</v>
      </c>
      <c r="C2023" s="205">
        <v>0.2</v>
      </c>
      <c r="D2023">
        <v>14</v>
      </c>
      <c r="E2023" s="210">
        <v>2.5000000000000001E-2</v>
      </c>
      <c r="F2023">
        <v>282</v>
      </c>
      <c r="G2023" s="314">
        <v>162</v>
      </c>
      <c r="H2023" s="436">
        <v>-1.51</v>
      </c>
    </row>
    <row r="2024" spans="1:8" x14ac:dyDescent="0.25">
      <c r="A2024">
        <v>1659</v>
      </c>
      <c r="B2024">
        <v>14</v>
      </c>
      <c r="C2024" s="205">
        <v>0.25</v>
      </c>
      <c r="D2024">
        <v>11</v>
      </c>
      <c r="E2024" s="210">
        <v>0.03</v>
      </c>
      <c r="F2024">
        <v>212</v>
      </c>
      <c r="G2024" s="314">
        <v>136</v>
      </c>
      <c r="H2024" s="436">
        <v>-1.51</v>
      </c>
    </row>
    <row r="2025" spans="1:8" x14ac:dyDescent="0.25">
      <c r="A2025">
        <v>660</v>
      </c>
      <c r="B2025">
        <v>10</v>
      </c>
      <c r="C2025" s="205">
        <v>0.25</v>
      </c>
      <c r="D2025">
        <v>14</v>
      </c>
      <c r="E2025" s="210">
        <v>0.03</v>
      </c>
      <c r="F2025">
        <v>260</v>
      </c>
      <c r="G2025" s="314">
        <v>142</v>
      </c>
      <c r="H2025" s="436">
        <v>-1.53</v>
      </c>
    </row>
    <row r="2026" spans="1:8" x14ac:dyDescent="0.25">
      <c r="A2026">
        <v>1474</v>
      </c>
      <c r="B2026">
        <v>13</v>
      </c>
      <c r="C2026" s="205">
        <v>0.35</v>
      </c>
      <c r="D2026">
        <v>6</v>
      </c>
      <c r="E2026" s="210">
        <v>0.02</v>
      </c>
      <c r="F2026">
        <v>232</v>
      </c>
      <c r="G2026" s="314">
        <v>176</v>
      </c>
      <c r="H2026" s="436">
        <v>-1.53</v>
      </c>
    </row>
    <row r="2027" spans="1:8" x14ac:dyDescent="0.25">
      <c r="A2027">
        <v>175</v>
      </c>
      <c r="B2027">
        <v>8</v>
      </c>
      <c r="C2027" s="205">
        <v>0.3</v>
      </c>
      <c r="D2027">
        <v>7</v>
      </c>
      <c r="E2027" s="210">
        <v>0.02</v>
      </c>
      <c r="F2027">
        <v>305</v>
      </c>
      <c r="G2027" s="314">
        <v>219</v>
      </c>
      <c r="H2027" s="436">
        <v>-1.54</v>
      </c>
    </row>
    <row r="2028" spans="1:8" x14ac:dyDescent="0.25">
      <c r="A2028">
        <v>1579</v>
      </c>
      <c r="B2028">
        <v>14</v>
      </c>
      <c r="C2028" s="205">
        <v>0.15</v>
      </c>
      <c r="D2028">
        <v>13</v>
      </c>
      <c r="E2028" s="210">
        <v>0.02</v>
      </c>
      <c r="F2028">
        <v>213</v>
      </c>
      <c r="G2028" s="314">
        <v>145</v>
      </c>
      <c r="H2028" s="436">
        <v>-1.54</v>
      </c>
    </row>
    <row r="2029" spans="1:8" x14ac:dyDescent="0.25">
      <c r="A2029">
        <v>2248</v>
      </c>
      <c r="B2029">
        <v>16</v>
      </c>
      <c r="C2029" s="205">
        <v>0.35</v>
      </c>
      <c r="D2029">
        <v>12</v>
      </c>
      <c r="E2029" s="210">
        <v>0.02</v>
      </c>
      <c r="F2029">
        <v>203</v>
      </c>
      <c r="G2029" s="314">
        <v>140</v>
      </c>
      <c r="H2029" s="436">
        <v>-1.54</v>
      </c>
    </row>
    <row r="2030" spans="1:8" x14ac:dyDescent="0.25">
      <c r="A2030">
        <v>468</v>
      </c>
      <c r="B2030">
        <v>9</v>
      </c>
      <c r="C2030" s="205">
        <v>0.35</v>
      </c>
      <c r="D2030">
        <v>6</v>
      </c>
      <c r="E2030" s="210">
        <v>0.03</v>
      </c>
      <c r="F2030">
        <v>282</v>
      </c>
      <c r="G2030" s="314">
        <v>208</v>
      </c>
      <c r="H2030" s="436">
        <v>-1.55</v>
      </c>
    </row>
    <row r="2031" spans="1:8" x14ac:dyDescent="0.25">
      <c r="A2031">
        <v>2466</v>
      </c>
      <c r="B2031">
        <v>17</v>
      </c>
      <c r="C2031" s="205">
        <v>0.3</v>
      </c>
      <c r="D2031">
        <v>14</v>
      </c>
      <c r="E2031" s="210">
        <v>0.03</v>
      </c>
      <c r="F2031">
        <v>203</v>
      </c>
      <c r="G2031" s="314">
        <v>119</v>
      </c>
      <c r="H2031" s="436">
        <v>-1.55</v>
      </c>
    </row>
    <row r="2032" spans="1:8" x14ac:dyDescent="0.25">
      <c r="A2032">
        <v>1202</v>
      </c>
      <c r="B2032">
        <v>12</v>
      </c>
      <c r="C2032" s="205">
        <v>0.3</v>
      </c>
      <c r="D2032">
        <v>13</v>
      </c>
      <c r="E2032" s="210">
        <v>2.5000000000000001E-2</v>
      </c>
      <c r="F2032">
        <v>235</v>
      </c>
      <c r="G2032" s="314">
        <v>148</v>
      </c>
      <c r="H2032" s="436">
        <v>-1.57</v>
      </c>
    </row>
    <row r="2033" spans="1:8" x14ac:dyDescent="0.25">
      <c r="A2033">
        <v>2377</v>
      </c>
      <c r="B2033">
        <v>17</v>
      </c>
      <c r="C2033" s="205">
        <v>0.2</v>
      </c>
      <c r="D2033">
        <v>13</v>
      </c>
      <c r="E2033" s="210">
        <v>0.02</v>
      </c>
      <c r="F2033">
        <v>209</v>
      </c>
      <c r="G2033" s="314">
        <v>136</v>
      </c>
      <c r="H2033" s="436">
        <v>-1.57</v>
      </c>
    </row>
    <row r="2034" spans="1:8" x14ac:dyDescent="0.25">
      <c r="A2034">
        <v>180</v>
      </c>
      <c r="B2034">
        <v>8</v>
      </c>
      <c r="C2034" s="205">
        <v>0.3</v>
      </c>
      <c r="D2034">
        <v>8</v>
      </c>
      <c r="E2034" s="210">
        <v>0.03</v>
      </c>
      <c r="F2034">
        <v>305</v>
      </c>
      <c r="G2034" s="314">
        <v>199</v>
      </c>
      <c r="H2034" s="436">
        <v>-1.58</v>
      </c>
    </row>
    <row r="2035" spans="1:8" x14ac:dyDescent="0.25">
      <c r="A2035">
        <v>1481</v>
      </c>
      <c r="B2035">
        <v>13</v>
      </c>
      <c r="C2035" s="205">
        <v>0.35</v>
      </c>
      <c r="D2035">
        <v>8</v>
      </c>
      <c r="E2035" s="210">
        <v>2.5000000000000001E-2</v>
      </c>
      <c r="F2035">
        <v>232</v>
      </c>
      <c r="G2035" s="314">
        <v>162</v>
      </c>
      <c r="H2035" s="436">
        <v>-1.58</v>
      </c>
    </row>
    <row r="2036" spans="1:8" x14ac:dyDescent="0.25">
      <c r="A2036">
        <v>1636</v>
      </c>
      <c r="B2036">
        <v>14</v>
      </c>
      <c r="C2036" s="205">
        <v>0.2</v>
      </c>
      <c r="D2036">
        <v>18</v>
      </c>
      <c r="E2036" s="210">
        <v>0.02</v>
      </c>
      <c r="F2036">
        <v>225</v>
      </c>
      <c r="G2036" s="314">
        <v>142</v>
      </c>
      <c r="H2036" s="436">
        <v>-1.58</v>
      </c>
    </row>
    <row r="2037" spans="1:8" x14ac:dyDescent="0.25">
      <c r="A2037">
        <v>1929</v>
      </c>
      <c r="B2037">
        <v>15</v>
      </c>
      <c r="C2037" s="205">
        <v>0.25</v>
      </c>
      <c r="D2037">
        <v>17</v>
      </c>
      <c r="E2037" s="210">
        <v>0.03</v>
      </c>
      <c r="F2037">
        <v>210</v>
      </c>
      <c r="G2037" s="314">
        <v>118</v>
      </c>
      <c r="H2037" s="436">
        <v>-1.58</v>
      </c>
    </row>
    <row r="2038" spans="1:8" x14ac:dyDescent="0.25">
      <c r="A2038">
        <v>2513</v>
      </c>
      <c r="B2038">
        <v>17</v>
      </c>
      <c r="C2038" s="205">
        <v>0.35</v>
      </c>
      <c r="D2038">
        <v>16</v>
      </c>
      <c r="E2038" s="210">
        <v>2.5000000000000001E-2</v>
      </c>
      <c r="F2038">
        <v>204</v>
      </c>
      <c r="G2038" s="314">
        <v>124</v>
      </c>
      <c r="H2038" s="436">
        <v>-1.58</v>
      </c>
    </row>
    <row r="2039" spans="1:8" x14ac:dyDescent="0.25">
      <c r="A2039">
        <v>2181</v>
      </c>
      <c r="B2039">
        <v>16</v>
      </c>
      <c r="C2039" s="205">
        <v>0.25</v>
      </c>
      <c r="D2039">
        <v>17</v>
      </c>
      <c r="E2039" s="210">
        <v>0.03</v>
      </c>
      <c r="F2039">
        <v>205</v>
      </c>
      <c r="G2039" s="314">
        <v>117</v>
      </c>
      <c r="H2039" s="436">
        <v>-1.6</v>
      </c>
    </row>
    <row r="2040" spans="1:8" x14ac:dyDescent="0.25">
      <c r="A2040">
        <v>213</v>
      </c>
      <c r="B2040">
        <v>8</v>
      </c>
      <c r="C2040" s="205">
        <v>0.35</v>
      </c>
      <c r="D2040">
        <v>5</v>
      </c>
      <c r="E2040" s="210">
        <v>0.03</v>
      </c>
      <c r="F2040">
        <v>302</v>
      </c>
      <c r="G2040" s="314">
        <v>226</v>
      </c>
      <c r="H2040" s="436">
        <v>-1.62</v>
      </c>
    </row>
    <row r="2041" spans="1:8" x14ac:dyDescent="0.25">
      <c r="A2041">
        <v>1218</v>
      </c>
      <c r="B2041">
        <v>12</v>
      </c>
      <c r="C2041" s="205">
        <v>0.3</v>
      </c>
      <c r="D2041">
        <v>18</v>
      </c>
      <c r="E2041" s="210">
        <v>0.03</v>
      </c>
      <c r="F2041">
        <v>235</v>
      </c>
      <c r="G2041" s="314">
        <v>125</v>
      </c>
      <c r="H2041" s="436">
        <v>-1.62</v>
      </c>
    </row>
    <row r="2042" spans="1:8" x14ac:dyDescent="0.25">
      <c r="A2042">
        <v>94</v>
      </c>
      <c r="B2042">
        <v>8</v>
      </c>
      <c r="C2042" s="205">
        <v>0.2</v>
      </c>
      <c r="D2042">
        <v>8</v>
      </c>
      <c r="E2042" s="210">
        <v>0.02</v>
      </c>
      <c r="F2042">
        <v>304</v>
      </c>
      <c r="G2042" s="314">
        <v>207</v>
      </c>
      <c r="H2042" s="436">
        <v>-1.65</v>
      </c>
    </row>
    <row r="2043" spans="1:8" x14ac:dyDescent="0.25">
      <c r="A2043">
        <v>211</v>
      </c>
      <c r="B2043">
        <v>8</v>
      </c>
      <c r="C2043" s="205">
        <v>0.35</v>
      </c>
      <c r="D2043">
        <v>5</v>
      </c>
      <c r="E2043" s="210">
        <v>0.02</v>
      </c>
      <c r="F2043">
        <v>302</v>
      </c>
      <c r="G2043" s="314">
        <v>235</v>
      </c>
      <c r="H2043" s="436">
        <v>-1.66</v>
      </c>
    </row>
    <row r="2044" spans="1:8" x14ac:dyDescent="0.25">
      <c r="A2044">
        <v>858</v>
      </c>
      <c r="B2044">
        <v>11</v>
      </c>
      <c r="C2044" s="205">
        <v>0.2</v>
      </c>
      <c r="D2044">
        <v>10</v>
      </c>
      <c r="E2044" s="210">
        <v>0.03</v>
      </c>
      <c r="F2044">
        <v>256</v>
      </c>
      <c r="G2044" s="314">
        <v>156</v>
      </c>
      <c r="H2044" s="436">
        <v>-1.67</v>
      </c>
    </row>
    <row r="2045" spans="1:8" x14ac:dyDescent="0.25">
      <c r="A2045">
        <v>701</v>
      </c>
      <c r="B2045">
        <v>10</v>
      </c>
      <c r="C2045" s="205">
        <v>0.3</v>
      </c>
      <c r="D2045">
        <v>14</v>
      </c>
      <c r="E2045" s="210">
        <v>2.5000000000000001E-2</v>
      </c>
      <c r="F2045">
        <v>267</v>
      </c>
      <c r="G2045" s="314">
        <v>156</v>
      </c>
      <c r="H2045" s="436">
        <v>-1.69</v>
      </c>
    </row>
    <row r="2046" spans="1:8" x14ac:dyDescent="0.25">
      <c r="A2046">
        <v>2391</v>
      </c>
      <c r="B2046">
        <v>17</v>
      </c>
      <c r="C2046" s="205">
        <v>0.2</v>
      </c>
      <c r="D2046">
        <v>17</v>
      </c>
      <c r="E2046" s="210">
        <v>0.03</v>
      </c>
      <c r="F2046">
        <v>209</v>
      </c>
      <c r="G2046" s="314">
        <v>112</v>
      </c>
      <c r="H2046" s="436">
        <v>-1.69</v>
      </c>
    </row>
    <row r="2047" spans="1:8" x14ac:dyDescent="0.25">
      <c r="A2047">
        <v>2242</v>
      </c>
      <c r="B2047">
        <v>16</v>
      </c>
      <c r="C2047" s="205">
        <v>0.35</v>
      </c>
      <c r="D2047">
        <v>10</v>
      </c>
      <c r="E2047" s="210">
        <v>0.02</v>
      </c>
      <c r="F2047">
        <v>203</v>
      </c>
      <c r="G2047" s="314">
        <v>145</v>
      </c>
      <c r="H2047" s="436">
        <v>-1.7</v>
      </c>
    </row>
    <row r="2048" spans="1:8" x14ac:dyDescent="0.25">
      <c r="A2048">
        <v>857</v>
      </c>
      <c r="B2048">
        <v>11</v>
      </c>
      <c r="C2048" s="205">
        <v>0.2</v>
      </c>
      <c r="D2048">
        <v>10</v>
      </c>
      <c r="E2048" s="210">
        <v>2.5000000000000001E-2</v>
      </c>
      <c r="F2048">
        <v>256</v>
      </c>
      <c r="G2048" s="314">
        <v>163</v>
      </c>
      <c r="H2048" s="436">
        <v>-1.71</v>
      </c>
    </row>
    <row r="2049" spans="1:8" x14ac:dyDescent="0.25">
      <c r="A2049">
        <v>1367</v>
      </c>
      <c r="B2049">
        <v>13</v>
      </c>
      <c r="C2049" s="205">
        <v>0.2</v>
      </c>
      <c r="D2049">
        <v>12</v>
      </c>
      <c r="E2049" s="210">
        <v>2.5000000000000001E-2</v>
      </c>
      <c r="F2049">
        <v>234</v>
      </c>
      <c r="G2049" s="314">
        <v>149</v>
      </c>
      <c r="H2049" s="436">
        <v>-1.71</v>
      </c>
    </row>
    <row r="2050" spans="1:8" x14ac:dyDescent="0.25">
      <c r="A2050">
        <v>459</v>
      </c>
      <c r="B2050">
        <v>9</v>
      </c>
      <c r="C2050" s="205">
        <v>0.3</v>
      </c>
      <c r="D2050">
        <v>17</v>
      </c>
      <c r="E2050" s="210">
        <v>0.03</v>
      </c>
      <c r="F2050">
        <v>285</v>
      </c>
      <c r="G2050" s="314">
        <v>144</v>
      </c>
      <c r="H2050" s="436">
        <v>-1.73</v>
      </c>
    </row>
    <row r="2051" spans="1:8" x14ac:dyDescent="0.25">
      <c r="A2051">
        <v>870</v>
      </c>
      <c r="B2051">
        <v>11</v>
      </c>
      <c r="C2051" s="205">
        <v>0.2</v>
      </c>
      <c r="D2051">
        <v>14</v>
      </c>
      <c r="E2051" s="210">
        <v>0.03</v>
      </c>
      <c r="F2051">
        <v>256</v>
      </c>
      <c r="G2051" s="314">
        <v>139</v>
      </c>
      <c r="H2051" s="436">
        <v>-1.73</v>
      </c>
    </row>
    <row r="2052" spans="1:8" x14ac:dyDescent="0.25">
      <c r="A2052">
        <v>204</v>
      </c>
      <c r="B2052">
        <v>8</v>
      </c>
      <c r="C2052" s="205">
        <v>0.3</v>
      </c>
      <c r="D2052">
        <v>16</v>
      </c>
      <c r="E2052" s="210">
        <v>0.03</v>
      </c>
      <c r="F2052">
        <v>305</v>
      </c>
      <c r="G2052" s="314">
        <v>149</v>
      </c>
      <c r="H2052" s="436">
        <v>-1.74</v>
      </c>
    </row>
    <row r="2053" spans="1:8" x14ac:dyDescent="0.25">
      <c r="A2053">
        <v>389</v>
      </c>
      <c r="B2053">
        <v>9</v>
      </c>
      <c r="C2053" s="205">
        <v>0.25</v>
      </c>
      <c r="D2053">
        <v>8</v>
      </c>
      <c r="E2053" s="210">
        <v>2.5000000000000001E-2</v>
      </c>
      <c r="F2053">
        <v>280</v>
      </c>
      <c r="G2053" s="314">
        <v>197</v>
      </c>
      <c r="H2053" s="436">
        <v>-1.75</v>
      </c>
    </row>
    <row r="2054" spans="1:8" x14ac:dyDescent="0.25">
      <c r="A2054">
        <v>899</v>
      </c>
      <c r="B2054">
        <v>11</v>
      </c>
      <c r="C2054" s="205">
        <v>0.25</v>
      </c>
      <c r="D2054">
        <v>10</v>
      </c>
      <c r="E2054" s="210">
        <v>2.5000000000000001E-2</v>
      </c>
      <c r="F2054">
        <v>242</v>
      </c>
      <c r="G2054" s="314">
        <v>157</v>
      </c>
      <c r="H2054" s="436">
        <v>-1.75</v>
      </c>
    </row>
    <row r="2055" spans="1:8" x14ac:dyDescent="0.25">
      <c r="A2055">
        <v>708</v>
      </c>
      <c r="B2055">
        <v>10</v>
      </c>
      <c r="C2055" s="205">
        <v>0.3</v>
      </c>
      <c r="D2055">
        <v>16</v>
      </c>
      <c r="E2055" s="210">
        <v>0.03</v>
      </c>
      <c r="F2055">
        <v>267</v>
      </c>
      <c r="G2055" s="314">
        <v>141</v>
      </c>
      <c r="H2055" s="436">
        <v>-1.76</v>
      </c>
    </row>
    <row r="2056" spans="1:8" x14ac:dyDescent="0.25">
      <c r="A2056">
        <v>1416</v>
      </c>
      <c r="B2056">
        <v>13</v>
      </c>
      <c r="C2056" s="205">
        <v>0.25</v>
      </c>
      <c r="D2056">
        <v>14</v>
      </c>
      <c r="E2056" s="210">
        <v>0.03</v>
      </c>
      <c r="F2056">
        <v>221</v>
      </c>
      <c r="G2056" s="314">
        <v>130</v>
      </c>
      <c r="H2056" s="436">
        <v>-1.76</v>
      </c>
    </row>
    <row r="2057" spans="1:8" x14ac:dyDescent="0.25">
      <c r="A2057">
        <v>2262</v>
      </c>
      <c r="B2057">
        <v>16</v>
      </c>
      <c r="C2057" s="205">
        <v>0.35</v>
      </c>
      <c r="D2057">
        <v>16</v>
      </c>
      <c r="E2057" s="210">
        <v>0.03</v>
      </c>
      <c r="F2057">
        <v>203</v>
      </c>
      <c r="G2057" s="314">
        <v>115</v>
      </c>
      <c r="H2057" s="436">
        <v>-1.79</v>
      </c>
    </row>
    <row r="2058" spans="1:8" x14ac:dyDescent="0.25">
      <c r="A2058">
        <v>383</v>
      </c>
      <c r="B2058">
        <v>9</v>
      </c>
      <c r="C2058" s="205">
        <v>0.25</v>
      </c>
      <c r="D2058">
        <v>6</v>
      </c>
      <c r="E2058" s="210">
        <v>2.5000000000000001E-2</v>
      </c>
      <c r="F2058">
        <v>280</v>
      </c>
      <c r="G2058" s="314">
        <v>207</v>
      </c>
      <c r="H2058" s="436">
        <v>-1.81</v>
      </c>
    </row>
    <row r="2059" spans="1:8" x14ac:dyDescent="0.25">
      <c r="A2059">
        <v>410</v>
      </c>
      <c r="B2059">
        <v>9</v>
      </c>
      <c r="C2059" s="205">
        <v>0.25</v>
      </c>
      <c r="D2059">
        <v>15</v>
      </c>
      <c r="E2059" s="210">
        <v>2.5000000000000001E-2</v>
      </c>
      <c r="F2059">
        <v>280</v>
      </c>
      <c r="G2059" s="314">
        <v>162</v>
      </c>
      <c r="H2059" s="436">
        <v>-1.82</v>
      </c>
    </row>
    <row r="2060" spans="1:8" x14ac:dyDescent="0.25">
      <c r="A2060">
        <v>2717</v>
      </c>
      <c r="B2060">
        <v>18</v>
      </c>
      <c r="C2060" s="205">
        <v>0.3</v>
      </c>
      <c r="D2060">
        <v>14</v>
      </c>
      <c r="E2060" s="210">
        <v>2.5000000000000001E-2</v>
      </c>
      <c r="F2060">
        <v>201</v>
      </c>
      <c r="G2060" s="314">
        <v>123</v>
      </c>
      <c r="H2060" s="436">
        <v>-1.82</v>
      </c>
    </row>
    <row r="2061" spans="1:8" x14ac:dyDescent="0.25">
      <c r="A2061">
        <v>2713</v>
      </c>
      <c r="B2061">
        <v>18</v>
      </c>
      <c r="C2061" s="205">
        <v>0.3</v>
      </c>
      <c r="D2061">
        <v>13</v>
      </c>
      <c r="E2061" s="210">
        <v>0.02</v>
      </c>
      <c r="F2061">
        <v>201</v>
      </c>
      <c r="G2061" s="314">
        <v>137</v>
      </c>
      <c r="H2061" s="436">
        <v>-1.83</v>
      </c>
    </row>
    <row r="2062" spans="1:8" x14ac:dyDescent="0.25">
      <c r="A2062">
        <v>589</v>
      </c>
      <c r="B2062">
        <v>10</v>
      </c>
      <c r="C2062" s="205">
        <v>0.2</v>
      </c>
      <c r="D2062">
        <v>5</v>
      </c>
      <c r="E2062" s="210">
        <v>0.02</v>
      </c>
      <c r="F2062">
        <v>265</v>
      </c>
      <c r="G2062" s="314">
        <v>195</v>
      </c>
      <c r="H2062" s="436">
        <v>-1.84</v>
      </c>
    </row>
    <row r="2063" spans="1:8" x14ac:dyDescent="0.25">
      <c r="A2063">
        <v>1413</v>
      </c>
      <c r="B2063">
        <v>13</v>
      </c>
      <c r="C2063" s="205">
        <v>0.25</v>
      </c>
      <c r="D2063">
        <v>13</v>
      </c>
      <c r="E2063" s="210">
        <v>0.03</v>
      </c>
      <c r="F2063">
        <v>221</v>
      </c>
      <c r="G2063" s="314">
        <v>133</v>
      </c>
      <c r="H2063" s="436">
        <v>-1.85</v>
      </c>
    </row>
    <row r="2064" spans="1:8" x14ac:dyDescent="0.25">
      <c r="A2064">
        <v>963</v>
      </c>
      <c r="B2064">
        <v>11</v>
      </c>
      <c r="C2064" s="205">
        <v>0.3</v>
      </c>
      <c r="D2064">
        <v>17</v>
      </c>
      <c r="E2064" s="210">
        <v>0.03</v>
      </c>
      <c r="F2064">
        <v>246</v>
      </c>
      <c r="G2064" s="314">
        <v>130</v>
      </c>
      <c r="H2064" s="436">
        <v>-1.86</v>
      </c>
    </row>
    <row r="2065" spans="1:8" x14ac:dyDescent="0.25">
      <c r="A2065">
        <v>185</v>
      </c>
      <c r="B2065">
        <v>8</v>
      </c>
      <c r="C2065" s="205">
        <v>0.3</v>
      </c>
      <c r="D2065">
        <v>10</v>
      </c>
      <c r="E2065" s="210">
        <v>2.5000000000000001E-2</v>
      </c>
      <c r="F2065">
        <v>305</v>
      </c>
      <c r="G2065" s="314">
        <v>190</v>
      </c>
      <c r="H2065" s="436">
        <v>-1.87</v>
      </c>
    </row>
    <row r="2066" spans="1:8" x14ac:dyDescent="0.25">
      <c r="A2066">
        <v>970</v>
      </c>
      <c r="B2066">
        <v>11</v>
      </c>
      <c r="C2066" s="205">
        <v>0.35</v>
      </c>
      <c r="D2066">
        <v>6</v>
      </c>
      <c r="E2066" s="210">
        <v>0.02</v>
      </c>
      <c r="F2066">
        <v>246</v>
      </c>
      <c r="G2066" s="314">
        <v>184</v>
      </c>
      <c r="H2066" s="436">
        <v>-1.87</v>
      </c>
    </row>
    <row r="2067" spans="1:8" x14ac:dyDescent="0.25">
      <c r="A2067">
        <v>2756</v>
      </c>
      <c r="B2067">
        <v>18</v>
      </c>
      <c r="C2067" s="205">
        <v>0.35</v>
      </c>
      <c r="D2067">
        <v>13</v>
      </c>
      <c r="E2067" s="210">
        <v>2.5000000000000001E-2</v>
      </c>
      <c r="F2067">
        <v>202</v>
      </c>
      <c r="G2067" s="314">
        <v>129</v>
      </c>
      <c r="H2067" s="436">
        <v>-1.87</v>
      </c>
    </row>
    <row r="2068" spans="1:8" x14ac:dyDescent="0.25">
      <c r="A2068">
        <v>170</v>
      </c>
      <c r="B2068">
        <v>8</v>
      </c>
      <c r="C2068" s="205">
        <v>0.3</v>
      </c>
      <c r="D2068">
        <v>5</v>
      </c>
      <c r="E2068" s="210">
        <v>2.5000000000000001E-2</v>
      </c>
      <c r="F2068">
        <v>305</v>
      </c>
      <c r="G2068" s="314">
        <v>228</v>
      </c>
      <c r="H2068" s="436">
        <v>-1.89</v>
      </c>
    </row>
    <row r="2069" spans="1:8" x14ac:dyDescent="0.25">
      <c r="A2069">
        <v>721</v>
      </c>
      <c r="B2069">
        <v>10</v>
      </c>
      <c r="C2069" s="205">
        <v>0.35</v>
      </c>
      <c r="D2069">
        <v>7</v>
      </c>
      <c r="E2069" s="210">
        <v>0.02</v>
      </c>
      <c r="F2069">
        <v>263</v>
      </c>
      <c r="G2069" s="314">
        <v>193</v>
      </c>
      <c r="H2069" s="436">
        <v>-1.9</v>
      </c>
    </row>
    <row r="2070" spans="1:8" x14ac:dyDescent="0.25">
      <c r="A2070">
        <v>1758</v>
      </c>
      <c r="B2070">
        <v>14</v>
      </c>
      <c r="C2070" s="205">
        <v>0.35</v>
      </c>
      <c r="D2070">
        <v>16</v>
      </c>
      <c r="E2070" s="210">
        <v>0.03</v>
      </c>
      <c r="F2070">
        <v>225</v>
      </c>
      <c r="G2070" s="314">
        <v>125</v>
      </c>
      <c r="H2070" s="436">
        <v>-1.9</v>
      </c>
    </row>
    <row r="2071" spans="1:8" x14ac:dyDescent="0.25">
      <c r="A2071">
        <v>1920</v>
      </c>
      <c r="B2071">
        <v>15</v>
      </c>
      <c r="C2071" s="205">
        <v>0.25</v>
      </c>
      <c r="D2071">
        <v>14</v>
      </c>
      <c r="E2071" s="210">
        <v>0.03</v>
      </c>
      <c r="F2071">
        <v>210</v>
      </c>
      <c r="G2071" s="314">
        <v>125</v>
      </c>
      <c r="H2071" s="436">
        <v>-1.91</v>
      </c>
    </row>
    <row r="2072" spans="1:8" x14ac:dyDescent="0.25">
      <c r="A2072">
        <v>1381</v>
      </c>
      <c r="B2072">
        <v>13</v>
      </c>
      <c r="C2072" s="205">
        <v>0.2</v>
      </c>
      <c r="D2072">
        <v>17</v>
      </c>
      <c r="E2072" s="210">
        <v>0.02</v>
      </c>
      <c r="F2072">
        <v>234</v>
      </c>
      <c r="G2072" s="314">
        <v>149</v>
      </c>
      <c r="H2072" s="436">
        <v>-1.92</v>
      </c>
    </row>
    <row r="2073" spans="1:8" x14ac:dyDescent="0.25">
      <c r="A2073">
        <v>860</v>
      </c>
      <c r="B2073">
        <v>11</v>
      </c>
      <c r="C2073" s="205">
        <v>0.2</v>
      </c>
      <c r="D2073">
        <v>11</v>
      </c>
      <c r="E2073" s="210">
        <v>2.5000000000000001E-2</v>
      </c>
      <c r="F2073">
        <v>256</v>
      </c>
      <c r="G2073" s="314">
        <v>159</v>
      </c>
      <c r="H2073" s="436">
        <v>-1.93</v>
      </c>
    </row>
    <row r="2074" spans="1:8" x14ac:dyDescent="0.25">
      <c r="A2074">
        <v>1429</v>
      </c>
      <c r="B2074">
        <v>13</v>
      </c>
      <c r="C2074" s="205">
        <v>0.3</v>
      </c>
      <c r="D2074">
        <v>5</v>
      </c>
      <c r="E2074" s="210">
        <v>0.02</v>
      </c>
      <c r="F2074">
        <v>229</v>
      </c>
      <c r="G2074" s="314">
        <v>175</v>
      </c>
      <c r="H2074" s="436">
        <v>-1.93</v>
      </c>
    </row>
    <row r="2075" spans="1:8" x14ac:dyDescent="0.25">
      <c r="A2075">
        <v>874</v>
      </c>
      <c r="B2075">
        <v>11</v>
      </c>
      <c r="C2075" s="205">
        <v>0.2</v>
      </c>
      <c r="D2075">
        <v>16</v>
      </c>
      <c r="E2075" s="210">
        <v>0.02</v>
      </c>
      <c r="F2075">
        <v>256</v>
      </c>
      <c r="G2075" s="314">
        <v>155</v>
      </c>
      <c r="H2075" s="436">
        <v>-1.94</v>
      </c>
    </row>
    <row r="2076" spans="1:8" x14ac:dyDescent="0.25">
      <c r="A2076">
        <v>880</v>
      </c>
      <c r="B2076">
        <v>11</v>
      </c>
      <c r="C2076" s="205">
        <v>0.2</v>
      </c>
      <c r="D2076">
        <v>18</v>
      </c>
      <c r="E2076" s="210">
        <v>0.02</v>
      </c>
      <c r="F2076">
        <v>256</v>
      </c>
      <c r="G2076" s="314">
        <v>149</v>
      </c>
      <c r="H2076" s="436">
        <v>-1.94</v>
      </c>
    </row>
    <row r="2077" spans="1:8" x14ac:dyDescent="0.25">
      <c r="A2077">
        <v>1069</v>
      </c>
      <c r="B2077">
        <v>12</v>
      </c>
      <c r="C2077" s="205">
        <v>0.15</v>
      </c>
      <c r="D2077">
        <v>11</v>
      </c>
      <c r="E2077" s="210">
        <v>0.02</v>
      </c>
      <c r="F2077">
        <v>230</v>
      </c>
      <c r="G2077" s="314">
        <v>156</v>
      </c>
      <c r="H2077" s="436">
        <v>-1.94</v>
      </c>
    </row>
    <row r="2078" spans="1:8" x14ac:dyDescent="0.25">
      <c r="A2078">
        <v>2665</v>
      </c>
      <c r="B2078">
        <v>18</v>
      </c>
      <c r="C2078" s="205">
        <v>0.25</v>
      </c>
      <c r="D2078">
        <v>11</v>
      </c>
      <c r="E2078" s="210">
        <v>0.02</v>
      </c>
      <c r="F2078">
        <v>195</v>
      </c>
      <c r="G2078" s="314">
        <v>138</v>
      </c>
      <c r="H2078" s="436">
        <v>-1.95</v>
      </c>
    </row>
    <row r="2079" spans="1:8" x14ac:dyDescent="0.25">
      <c r="A2079">
        <v>1112</v>
      </c>
      <c r="B2079">
        <v>12</v>
      </c>
      <c r="C2079" s="205">
        <v>0.2</v>
      </c>
      <c r="D2079">
        <v>11</v>
      </c>
      <c r="E2079" s="210">
        <v>2.5000000000000001E-2</v>
      </c>
      <c r="F2079">
        <v>248</v>
      </c>
      <c r="G2079" s="314">
        <v>157</v>
      </c>
      <c r="H2079" s="436">
        <v>-1.97</v>
      </c>
    </row>
    <row r="2080" spans="1:8" x14ac:dyDescent="0.25">
      <c r="A2080">
        <v>1415</v>
      </c>
      <c r="B2080">
        <v>13</v>
      </c>
      <c r="C2080" s="205">
        <v>0.25</v>
      </c>
      <c r="D2080">
        <v>14</v>
      </c>
      <c r="E2080" s="210">
        <v>2.5000000000000001E-2</v>
      </c>
      <c r="F2080">
        <v>221</v>
      </c>
      <c r="G2080" s="314">
        <v>139</v>
      </c>
      <c r="H2080" s="436">
        <v>-1.98</v>
      </c>
    </row>
    <row r="2081" spans="1:8" x14ac:dyDescent="0.25">
      <c r="A2081">
        <v>1870</v>
      </c>
      <c r="B2081">
        <v>15</v>
      </c>
      <c r="C2081" s="205">
        <v>0.2</v>
      </c>
      <c r="D2081">
        <v>12</v>
      </c>
      <c r="E2081" s="210">
        <v>0.02</v>
      </c>
      <c r="F2081">
        <v>216</v>
      </c>
      <c r="G2081" s="314">
        <v>146</v>
      </c>
      <c r="H2081" s="436">
        <v>-1.98</v>
      </c>
    </row>
    <row r="2082" spans="1:8" x14ac:dyDescent="0.25">
      <c r="A2082">
        <v>2221</v>
      </c>
      <c r="B2082">
        <v>16</v>
      </c>
      <c r="C2082" s="205">
        <v>0.3</v>
      </c>
      <c r="D2082">
        <v>17</v>
      </c>
      <c r="E2082" s="210">
        <v>0.02</v>
      </c>
      <c r="F2082">
        <v>212</v>
      </c>
      <c r="G2082" s="314">
        <v>135</v>
      </c>
      <c r="H2082" s="436">
        <v>-1.98</v>
      </c>
    </row>
    <row r="2083" spans="1:8" x14ac:dyDescent="0.25">
      <c r="A2083">
        <v>2428</v>
      </c>
      <c r="B2083">
        <v>17</v>
      </c>
      <c r="C2083" s="205">
        <v>0.25</v>
      </c>
      <c r="D2083">
        <v>16</v>
      </c>
      <c r="E2083" s="210">
        <v>0.02</v>
      </c>
      <c r="F2083">
        <v>201</v>
      </c>
      <c r="G2083" s="314">
        <v>132</v>
      </c>
      <c r="H2083" s="436">
        <v>-1.98</v>
      </c>
    </row>
    <row r="2084" spans="1:8" x14ac:dyDescent="0.25">
      <c r="A2084">
        <v>971</v>
      </c>
      <c r="B2084">
        <v>11</v>
      </c>
      <c r="C2084" s="205">
        <v>0.35</v>
      </c>
      <c r="D2084">
        <v>6</v>
      </c>
      <c r="E2084" s="210">
        <v>2.5000000000000001E-2</v>
      </c>
      <c r="F2084">
        <v>246</v>
      </c>
      <c r="G2084" s="314">
        <v>177</v>
      </c>
      <c r="H2084" s="436">
        <v>-2</v>
      </c>
    </row>
    <row r="2085" spans="1:8" x14ac:dyDescent="0.25">
      <c r="A2085">
        <v>177</v>
      </c>
      <c r="B2085">
        <v>8</v>
      </c>
      <c r="C2085" s="205">
        <v>0.3</v>
      </c>
      <c r="D2085">
        <v>7</v>
      </c>
      <c r="E2085" s="210">
        <v>0.03</v>
      </c>
      <c r="F2085">
        <v>305</v>
      </c>
      <c r="G2085" s="314">
        <v>213</v>
      </c>
      <c r="H2085" s="436">
        <v>-2.02</v>
      </c>
    </row>
    <row r="2086" spans="1:8" x14ac:dyDescent="0.25">
      <c r="A2086">
        <v>628</v>
      </c>
      <c r="B2086">
        <v>10</v>
      </c>
      <c r="C2086" s="205">
        <v>0.2</v>
      </c>
      <c r="D2086">
        <v>18</v>
      </c>
      <c r="E2086" s="210">
        <v>0.02</v>
      </c>
      <c r="F2086">
        <v>265</v>
      </c>
      <c r="G2086" s="314">
        <v>152</v>
      </c>
      <c r="H2086" s="436">
        <v>-2.0299999999999998</v>
      </c>
    </row>
    <row r="2087" spans="1:8" x14ac:dyDescent="0.25">
      <c r="A2087">
        <v>2158</v>
      </c>
      <c r="B2087">
        <v>16</v>
      </c>
      <c r="C2087" s="205">
        <v>0.25</v>
      </c>
      <c r="D2087">
        <v>10</v>
      </c>
      <c r="E2087" s="210">
        <v>0.02</v>
      </c>
      <c r="F2087">
        <v>205</v>
      </c>
      <c r="G2087" s="314">
        <v>150</v>
      </c>
      <c r="H2087" s="436">
        <v>-2.0299999999999998</v>
      </c>
    </row>
    <row r="2088" spans="1:8" x14ac:dyDescent="0.25">
      <c r="A2088">
        <v>2214</v>
      </c>
      <c r="B2088">
        <v>16</v>
      </c>
      <c r="C2088" s="205">
        <v>0.3</v>
      </c>
      <c r="D2088">
        <v>14</v>
      </c>
      <c r="E2088" s="210">
        <v>0.03</v>
      </c>
      <c r="F2088">
        <v>212</v>
      </c>
      <c r="G2088" s="314">
        <v>120</v>
      </c>
      <c r="H2088" s="436">
        <v>-2.0299999999999998</v>
      </c>
    </row>
    <row r="2089" spans="1:8" x14ac:dyDescent="0.25">
      <c r="A2089">
        <v>697</v>
      </c>
      <c r="B2089">
        <v>10</v>
      </c>
      <c r="C2089" s="205">
        <v>0.3</v>
      </c>
      <c r="D2089">
        <v>13</v>
      </c>
      <c r="E2089" s="210">
        <v>0.02</v>
      </c>
      <c r="F2089">
        <v>267</v>
      </c>
      <c r="G2089" s="314">
        <v>168</v>
      </c>
      <c r="H2089" s="436">
        <v>-2.04</v>
      </c>
    </row>
    <row r="2090" spans="1:8" x14ac:dyDescent="0.25">
      <c r="A2090">
        <v>710</v>
      </c>
      <c r="B2090">
        <v>10</v>
      </c>
      <c r="C2090" s="205">
        <v>0.3</v>
      </c>
      <c r="D2090">
        <v>17</v>
      </c>
      <c r="E2090" s="210">
        <v>2.5000000000000001E-2</v>
      </c>
      <c r="F2090">
        <v>267</v>
      </c>
      <c r="G2090" s="314">
        <v>146</v>
      </c>
      <c r="H2090" s="436">
        <v>-2.04</v>
      </c>
    </row>
    <row r="2091" spans="1:8" x14ac:dyDescent="0.25">
      <c r="A2091">
        <v>1072</v>
      </c>
      <c r="B2091">
        <v>12</v>
      </c>
      <c r="C2091" s="205">
        <v>0.15</v>
      </c>
      <c r="D2091">
        <v>12</v>
      </c>
      <c r="E2091" s="210">
        <v>0.02</v>
      </c>
      <c r="F2091">
        <v>230</v>
      </c>
      <c r="G2091" s="314">
        <v>153</v>
      </c>
      <c r="H2091" s="436">
        <v>-2.04</v>
      </c>
    </row>
    <row r="2092" spans="1:8" x14ac:dyDescent="0.25">
      <c r="A2092">
        <v>1224</v>
      </c>
      <c r="B2092">
        <v>12</v>
      </c>
      <c r="C2092" s="205">
        <v>0.35</v>
      </c>
      <c r="D2092">
        <v>6</v>
      </c>
      <c r="E2092" s="210">
        <v>0.03</v>
      </c>
      <c r="F2092">
        <v>240</v>
      </c>
      <c r="G2092" s="314">
        <v>171</v>
      </c>
      <c r="H2092" s="436">
        <v>-2.0499999999999998</v>
      </c>
    </row>
    <row r="2093" spans="1:8" x14ac:dyDescent="0.25">
      <c r="A2093">
        <v>252</v>
      </c>
      <c r="B2093">
        <v>8</v>
      </c>
      <c r="C2093" s="205">
        <v>0.35</v>
      </c>
      <c r="D2093">
        <v>18</v>
      </c>
      <c r="E2093" s="210">
        <v>0.03</v>
      </c>
      <c r="F2093">
        <v>302</v>
      </c>
      <c r="G2093" s="314">
        <v>141</v>
      </c>
      <c r="H2093" s="436">
        <v>-2.09</v>
      </c>
    </row>
    <row r="2094" spans="1:8" x14ac:dyDescent="0.25">
      <c r="A2094">
        <v>480</v>
      </c>
      <c r="B2094">
        <v>9</v>
      </c>
      <c r="C2094" s="205">
        <v>0.35</v>
      </c>
      <c r="D2094">
        <v>10</v>
      </c>
      <c r="E2094" s="210">
        <v>0.03</v>
      </c>
      <c r="F2094">
        <v>282</v>
      </c>
      <c r="G2094" s="314">
        <v>175</v>
      </c>
      <c r="H2094" s="436">
        <v>-2.09</v>
      </c>
    </row>
    <row r="2095" spans="1:8" x14ac:dyDescent="0.25">
      <c r="A2095">
        <v>2718</v>
      </c>
      <c r="B2095">
        <v>18</v>
      </c>
      <c r="C2095" s="205">
        <v>0.3</v>
      </c>
      <c r="D2095">
        <v>14</v>
      </c>
      <c r="E2095" s="210">
        <v>0.03</v>
      </c>
      <c r="F2095">
        <v>201</v>
      </c>
      <c r="G2095" s="314">
        <v>116</v>
      </c>
      <c r="H2095" s="436">
        <v>-2.09</v>
      </c>
    </row>
    <row r="2096" spans="1:8" x14ac:dyDescent="0.25">
      <c r="A2096">
        <v>911</v>
      </c>
      <c r="B2096">
        <v>11</v>
      </c>
      <c r="C2096" s="205">
        <v>0.25</v>
      </c>
      <c r="D2096">
        <v>14</v>
      </c>
      <c r="E2096" s="210">
        <v>2.5000000000000001E-2</v>
      </c>
      <c r="F2096">
        <v>242</v>
      </c>
      <c r="G2096" s="314">
        <v>144</v>
      </c>
      <c r="H2096" s="436">
        <v>-2.1</v>
      </c>
    </row>
    <row r="2097" spans="1:8" x14ac:dyDescent="0.25">
      <c r="A2097">
        <v>941</v>
      </c>
      <c r="B2097">
        <v>11</v>
      </c>
      <c r="C2097" s="205">
        <v>0.3</v>
      </c>
      <c r="D2097">
        <v>10</v>
      </c>
      <c r="E2097" s="210">
        <v>2.5000000000000001E-2</v>
      </c>
      <c r="F2097">
        <v>246</v>
      </c>
      <c r="G2097" s="314">
        <v>158</v>
      </c>
      <c r="H2097" s="436">
        <v>-2.1</v>
      </c>
    </row>
    <row r="2098" spans="1:8" x14ac:dyDescent="0.25">
      <c r="A2098">
        <v>2260</v>
      </c>
      <c r="B2098">
        <v>16</v>
      </c>
      <c r="C2098" s="205">
        <v>0.35</v>
      </c>
      <c r="D2098">
        <v>16</v>
      </c>
      <c r="E2098" s="210">
        <v>0.02</v>
      </c>
      <c r="F2098">
        <v>203</v>
      </c>
      <c r="G2098" s="314">
        <v>136</v>
      </c>
      <c r="H2098" s="436">
        <v>-2.1</v>
      </c>
    </row>
    <row r="2099" spans="1:8" x14ac:dyDescent="0.25">
      <c r="A2099">
        <v>2767</v>
      </c>
      <c r="B2099">
        <v>18</v>
      </c>
      <c r="C2099" s="205">
        <v>0.35</v>
      </c>
      <c r="D2099">
        <v>17</v>
      </c>
      <c r="E2099" s="210">
        <v>0.02</v>
      </c>
      <c r="F2099">
        <v>202</v>
      </c>
      <c r="G2099" s="314">
        <v>135</v>
      </c>
      <c r="H2099" s="436">
        <v>-2.1</v>
      </c>
    </row>
    <row r="2100" spans="1:8" x14ac:dyDescent="0.25">
      <c r="A2100">
        <v>566</v>
      </c>
      <c r="B2100">
        <v>10</v>
      </c>
      <c r="C2100" s="205">
        <v>0.15</v>
      </c>
      <c r="D2100">
        <v>11</v>
      </c>
      <c r="E2100" s="210">
        <v>2.5000000000000001E-2</v>
      </c>
      <c r="F2100">
        <v>253</v>
      </c>
      <c r="G2100" s="314">
        <v>163</v>
      </c>
      <c r="H2100" s="436">
        <v>-2.11</v>
      </c>
    </row>
    <row r="2101" spans="1:8" x14ac:dyDescent="0.25">
      <c r="A2101">
        <v>1426</v>
      </c>
      <c r="B2101">
        <v>13</v>
      </c>
      <c r="C2101" s="205">
        <v>0.25</v>
      </c>
      <c r="D2101">
        <v>18</v>
      </c>
      <c r="E2101" s="210">
        <v>0.02</v>
      </c>
      <c r="F2101">
        <v>221</v>
      </c>
      <c r="G2101" s="314">
        <v>140</v>
      </c>
      <c r="H2101" s="436">
        <v>-2.11</v>
      </c>
    </row>
    <row r="2102" spans="1:8" x14ac:dyDescent="0.25">
      <c r="A2102">
        <v>1974</v>
      </c>
      <c r="B2102">
        <v>15</v>
      </c>
      <c r="C2102" s="205">
        <v>0.3</v>
      </c>
      <c r="D2102">
        <v>18</v>
      </c>
      <c r="E2102" s="210">
        <v>0.03</v>
      </c>
      <c r="F2102">
        <v>219</v>
      </c>
      <c r="G2102" s="314">
        <v>117</v>
      </c>
      <c r="H2102" s="436">
        <v>-2.11</v>
      </c>
    </row>
    <row r="2103" spans="1:8" x14ac:dyDescent="0.25">
      <c r="A2103">
        <v>437</v>
      </c>
      <c r="B2103">
        <v>9</v>
      </c>
      <c r="C2103" s="205">
        <v>0.3</v>
      </c>
      <c r="D2103">
        <v>10</v>
      </c>
      <c r="E2103" s="210">
        <v>2.5000000000000001E-2</v>
      </c>
      <c r="F2103">
        <v>285</v>
      </c>
      <c r="G2103" s="314">
        <v>183</v>
      </c>
      <c r="H2103" s="436">
        <v>-2.12</v>
      </c>
    </row>
    <row r="2104" spans="1:8" x14ac:dyDescent="0.25">
      <c r="A2104">
        <v>1482</v>
      </c>
      <c r="B2104">
        <v>13</v>
      </c>
      <c r="C2104" s="205">
        <v>0.35</v>
      </c>
      <c r="D2104">
        <v>8</v>
      </c>
      <c r="E2104" s="210">
        <v>0.03</v>
      </c>
      <c r="F2104">
        <v>232</v>
      </c>
      <c r="G2104" s="314">
        <v>155</v>
      </c>
      <c r="H2104" s="436">
        <v>-2.12</v>
      </c>
    </row>
    <row r="2105" spans="1:8" x14ac:dyDescent="0.25">
      <c r="A2105">
        <v>141</v>
      </c>
      <c r="B2105">
        <v>8</v>
      </c>
      <c r="C2105" s="205">
        <v>0.25</v>
      </c>
      <c r="D2105">
        <v>9</v>
      </c>
      <c r="E2105" s="210">
        <v>0.03</v>
      </c>
      <c r="F2105">
        <v>300</v>
      </c>
      <c r="G2105" s="314">
        <v>191</v>
      </c>
      <c r="H2105" s="436">
        <v>-2.15</v>
      </c>
    </row>
    <row r="2106" spans="1:8" x14ac:dyDescent="0.25">
      <c r="A2106">
        <v>239</v>
      </c>
      <c r="B2106">
        <v>8</v>
      </c>
      <c r="C2106" s="205">
        <v>0.35</v>
      </c>
      <c r="D2106">
        <v>14</v>
      </c>
      <c r="E2106" s="210">
        <v>2.5000000000000001E-2</v>
      </c>
      <c r="F2106">
        <v>302</v>
      </c>
      <c r="G2106" s="314">
        <v>170</v>
      </c>
      <c r="H2106" s="436">
        <v>-2.15</v>
      </c>
    </row>
    <row r="2107" spans="1:8" x14ac:dyDescent="0.25">
      <c r="A2107">
        <v>1952</v>
      </c>
      <c r="B2107">
        <v>15</v>
      </c>
      <c r="C2107" s="205">
        <v>0.3</v>
      </c>
      <c r="D2107">
        <v>11</v>
      </c>
      <c r="E2107" s="210">
        <v>2.5000000000000001E-2</v>
      </c>
      <c r="F2107">
        <v>219</v>
      </c>
      <c r="G2107" s="314">
        <v>143</v>
      </c>
      <c r="H2107" s="436">
        <v>-2.15</v>
      </c>
    </row>
    <row r="2108" spans="1:8" x14ac:dyDescent="0.25">
      <c r="A2108">
        <v>2458</v>
      </c>
      <c r="B2108">
        <v>17</v>
      </c>
      <c r="C2108" s="205">
        <v>0.3</v>
      </c>
      <c r="D2108">
        <v>12</v>
      </c>
      <c r="E2108" s="210">
        <v>0.02</v>
      </c>
      <c r="F2108">
        <v>203</v>
      </c>
      <c r="G2108" s="314">
        <v>139</v>
      </c>
      <c r="H2108" s="436">
        <v>-2.15</v>
      </c>
    </row>
    <row r="2109" spans="1:8" x14ac:dyDescent="0.25">
      <c r="A2109">
        <v>146</v>
      </c>
      <c r="B2109">
        <v>8</v>
      </c>
      <c r="C2109" s="205">
        <v>0.25</v>
      </c>
      <c r="D2109">
        <v>11</v>
      </c>
      <c r="E2109" s="210">
        <v>2.5000000000000001E-2</v>
      </c>
      <c r="F2109">
        <v>300</v>
      </c>
      <c r="G2109" s="314">
        <v>184</v>
      </c>
      <c r="H2109" s="436">
        <v>-2.16</v>
      </c>
    </row>
    <row r="2110" spans="1:8" x14ac:dyDescent="0.25">
      <c r="A2110">
        <v>1216</v>
      </c>
      <c r="B2110">
        <v>12</v>
      </c>
      <c r="C2110" s="205">
        <v>0.3</v>
      </c>
      <c r="D2110">
        <v>18</v>
      </c>
      <c r="E2110" s="210">
        <v>0.02</v>
      </c>
      <c r="F2110">
        <v>235</v>
      </c>
      <c r="G2110" s="314">
        <v>142</v>
      </c>
      <c r="H2110" s="436">
        <v>-2.1800000000000002</v>
      </c>
    </row>
    <row r="2111" spans="1:8" x14ac:dyDescent="0.25">
      <c r="A2111">
        <v>1965</v>
      </c>
      <c r="B2111">
        <v>15</v>
      </c>
      <c r="C2111" s="205">
        <v>0.3</v>
      </c>
      <c r="D2111">
        <v>15</v>
      </c>
      <c r="E2111" s="210">
        <v>0.03</v>
      </c>
      <c r="F2111">
        <v>219</v>
      </c>
      <c r="G2111" s="314">
        <v>124</v>
      </c>
      <c r="H2111" s="436">
        <v>-2.19</v>
      </c>
    </row>
    <row r="2112" spans="1:8" x14ac:dyDescent="0.25">
      <c r="A2112">
        <v>224</v>
      </c>
      <c r="B2112">
        <v>8</v>
      </c>
      <c r="C2112" s="205">
        <v>0.35</v>
      </c>
      <c r="D2112">
        <v>9</v>
      </c>
      <c r="E2112" s="210">
        <v>2.5000000000000001E-2</v>
      </c>
      <c r="F2112">
        <v>302</v>
      </c>
      <c r="G2112" s="314">
        <v>199</v>
      </c>
      <c r="H2112" s="436">
        <v>-2.21</v>
      </c>
    </row>
    <row r="2113" spans="1:8" x14ac:dyDescent="0.25">
      <c r="A2113">
        <v>2390</v>
      </c>
      <c r="B2113">
        <v>17</v>
      </c>
      <c r="C2113" s="205">
        <v>0.2</v>
      </c>
      <c r="D2113">
        <v>17</v>
      </c>
      <c r="E2113" s="210">
        <v>2.5000000000000001E-2</v>
      </c>
      <c r="F2113">
        <v>209</v>
      </c>
      <c r="G2113" s="314">
        <v>118</v>
      </c>
      <c r="H2113" s="436">
        <v>-2.2200000000000002</v>
      </c>
    </row>
    <row r="2114" spans="1:8" x14ac:dyDescent="0.25">
      <c r="A2114">
        <v>1570</v>
      </c>
      <c r="B2114">
        <v>14</v>
      </c>
      <c r="C2114" s="205">
        <v>0.15</v>
      </c>
      <c r="D2114">
        <v>10</v>
      </c>
      <c r="E2114" s="210">
        <v>0.02</v>
      </c>
      <c r="F2114">
        <v>213</v>
      </c>
      <c r="G2114" s="314">
        <v>151</v>
      </c>
      <c r="H2114" s="436">
        <v>-2.2400000000000002</v>
      </c>
    </row>
    <row r="2115" spans="1:8" x14ac:dyDescent="0.25">
      <c r="A2115">
        <v>974</v>
      </c>
      <c r="B2115">
        <v>11</v>
      </c>
      <c r="C2115" s="205">
        <v>0.35</v>
      </c>
      <c r="D2115">
        <v>7</v>
      </c>
      <c r="E2115" s="210">
        <v>2.5000000000000001E-2</v>
      </c>
      <c r="F2115">
        <v>246</v>
      </c>
      <c r="G2115" s="314">
        <v>172</v>
      </c>
      <c r="H2115" s="436">
        <v>-2.2599999999999998</v>
      </c>
    </row>
    <row r="2116" spans="1:8" x14ac:dyDescent="0.25">
      <c r="A2116">
        <v>1996</v>
      </c>
      <c r="B2116">
        <v>15</v>
      </c>
      <c r="C2116" s="205">
        <v>0.35</v>
      </c>
      <c r="D2116">
        <v>12</v>
      </c>
      <c r="E2116" s="210">
        <v>0.02</v>
      </c>
      <c r="F2116">
        <v>216</v>
      </c>
      <c r="G2116" s="314">
        <v>147</v>
      </c>
      <c r="H2116" s="436">
        <v>-2.2599999999999998</v>
      </c>
    </row>
    <row r="2117" spans="1:8" x14ac:dyDescent="0.25">
      <c r="A2117">
        <v>949</v>
      </c>
      <c r="B2117">
        <v>11</v>
      </c>
      <c r="C2117" s="205">
        <v>0.3</v>
      </c>
      <c r="D2117">
        <v>13</v>
      </c>
      <c r="E2117" s="210">
        <v>0.02</v>
      </c>
      <c r="F2117">
        <v>246</v>
      </c>
      <c r="G2117" s="314">
        <v>161</v>
      </c>
      <c r="H2117" s="436">
        <v>-2.27</v>
      </c>
    </row>
    <row r="2118" spans="1:8" x14ac:dyDescent="0.25">
      <c r="A2118">
        <v>1412</v>
      </c>
      <c r="B2118">
        <v>13</v>
      </c>
      <c r="C2118" s="205">
        <v>0.25</v>
      </c>
      <c r="D2118">
        <v>13</v>
      </c>
      <c r="E2118" s="210">
        <v>2.5000000000000001E-2</v>
      </c>
      <c r="F2118">
        <v>221</v>
      </c>
      <c r="G2118" s="314">
        <v>142</v>
      </c>
      <c r="H2118" s="436">
        <v>-2.27</v>
      </c>
    </row>
    <row r="2119" spans="1:8" x14ac:dyDescent="0.25">
      <c r="A2119">
        <v>1443</v>
      </c>
      <c r="B2119">
        <v>13</v>
      </c>
      <c r="C2119" s="205">
        <v>0.3</v>
      </c>
      <c r="D2119">
        <v>9</v>
      </c>
      <c r="E2119" s="210">
        <v>0.03</v>
      </c>
      <c r="F2119">
        <v>229</v>
      </c>
      <c r="G2119" s="314">
        <v>144</v>
      </c>
      <c r="H2119" s="436">
        <v>-2.27</v>
      </c>
    </row>
    <row r="2120" spans="1:8" x14ac:dyDescent="0.25">
      <c r="A2120">
        <v>702</v>
      </c>
      <c r="B2120">
        <v>10</v>
      </c>
      <c r="C2120" s="205">
        <v>0.3</v>
      </c>
      <c r="D2120">
        <v>14</v>
      </c>
      <c r="E2120" s="210">
        <v>0.03</v>
      </c>
      <c r="F2120">
        <v>267</v>
      </c>
      <c r="G2120" s="314">
        <v>145</v>
      </c>
      <c r="H2120" s="436">
        <v>-2.29</v>
      </c>
    </row>
    <row r="2121" spans="1:8" x14ac:dyDescent="0.25">
      <c r="A2121">
        <v>1454</v>
      </c>
      <c r="B2121">
        <v>13</v>
      </c>
      <c r="C2121" s="205">
        <v>0.3</v>
      </c>
      <c r="D2121">
        <v>13</v>
      </c>
      <c r="E2121" s="210">
        <v>2.5000000000000001E-2</v>
      </c>
      <c r="F2121">
        <v>229</v>
      </c>
      <c r="G2121" s="314">
        <v>145</v>
      </c>
      <c r="H2121" s="436">
        <v>-2.29</v>
      </c>
    </row>
    <row r="2122" spans="1:8" x14ac:dyDescent="0.25">
      <c r="A2122">
        <v>2674</v>
      </c>
      <c r="B2122">
        <v>18</v>
      </c>
      <c r="C2122" s="205">
        <v>0.25</v>
      </c>
      <c r="D2122">
        <v>14</v>
      </c>
      <c r="E2122" s="210">
        <v>0.02</v>
      </c>
      <c r="F2122">
        <v>195</v>
      </c>
      <c r="G2122" s="314">
        <v>132</v>
      </c>
      <c r="H2122" s="436">
        <v>-2.29</v>
      </c>
    </row>
    <row r="2123" spans="1:8" x14ac:dyDescent="0.25">
      <c r="A2123">
        <v>877</v>
      </c>
      <c r="B2123">
        <v>11</v>
      </c>
      <c r="C2123" s="205">
        <v>0.2</v>
      </c>
      <c r="D2123">
        <v>17</v>
      </c>
      <c r="E2123" s="210">
        <v>0.02</v>
      </c>
      <c r="F2123">
        <v>256</v>
      </c>
      <c r="G2123" s="314">
        <v>152</v>
      </c>
      <c r="H2123" s="436">
        <v>-2.35</v>
      </c>
    </row>
    <row r="2124" spans="1:8" x14ac:dyDescent="0.25">
      <c r="A2124">
        <v>2503</v>
      </c>
      <c r="B2124">
        <v>17</v>
      </c>
      <c r="C2124" s="205">
        <v>0.35</v>
      </c>
      <c r="D2124">
        <v>13</v>
      </c>
      <c r="E2124" s="210">
        <v>0.02</v>
      </c>
      <c r="F2124">
        <v>204</v>
      </c>
      <c r="G2124" s="314">
        <v>142</v>
      </c>
      <c r="H2124" s="436">
        <v>-2.37</v>
      </c>
    </row>
    <row r="2125" spans="1:8" x14ac:dyDescent="0.25">
      <c r="A2125">
        <v>2504</v>
      </c>
      <c r="B2125">
        <v>17</v>
      </c>
      <c r="C2125" s="205">
        <v>0.35</v>
      </c>
      <c r="D2125">
        <v>13</v>
      </c>
      <c r="E2125" s="210">
        <v>2.5000000000000001E-2</v>
      </c>
      <c r="F2125">
        <v>204</v>
      </c>
      <c r="G2125" s="314">
        <v>130</v>
      </c>
      <c r="H2125" s="436">
        <v>-2.37</v>
      </c>
    </row>
    <row r="2126" spans="1:8" x14ac:dyDescent="0.25">
      <c r="A2126">
        <v>2624</v>
      </c>
      <c r="B2126">
        <v>18</v>
      </c>
      <c r="C2126" s="205">
        <v>0.2</v>
      </c>
      <c r="D2126">
        <v>11</v>
      </c>
      <c r="E2126" s="210">
        <v>2.5000000000000001E-2</v>
      </c>
      <c r="F2126">
        <v>203</v>
      </c>
      <c r="G2126" s="314">
        <v>127</v>
      </c>
      <c r="H2126" s="436">
        <v>-2.37</v>
      </c>
    </row>
    <row r="2127" spans="1:8" x14ac:dyDescent="0.25">
      <c r="A2127">
        <v>1221</v>
      </c>
      <c r="B2127">
        <v>12</v>
      </c>
      <c r="C2127" s="205">
        <v>0.35</v>
      </c>
      <c r="D2127">
        <v>5</v>
      </c>
      <c r="E2127" s="210">
        <v>0.03</v>
      </c>
      <c r="F2127">
        <v>240</v>
      </c>
      <c r="G2127" s="314">
        <v>180</v>
      </c>
      <c r="H2127" s="436">
        <v>-2.38</v>
      </c>
    </row>
    <row r="2128" spans="1:8" x14ac:dyDescent="0.25">
      <c r="A2128">
        <v>1070</v>
      </c>
      <c r="B2128">
        <v>12</v>
      </c>
      <c r="C2128" s="205">
        <v>0.15</v>
      </c>
      <c r="D2128">
        <v>11</v>
      </c>
      <c r="E2128" s="210">
        <v>2.5000000000000001E-2</v>
      </c>
      <c r="F2128">
        <v>230</v>
      </c>
      <c r="G2128" s="314">
        <v>149</v>
      </c>
      <c r="H2128" s="436">
        <v>-2.4</v>
      </c>
    </row>
    <row r="2129" spans="1:8" x14ac:dyDescent="0.25">
      <c r="A2129">
        <v>86</v>
      </c>
      <c r="B2129">
        <v>8</v>
      </c>
      <c r="C2129" s="205">
        <v>0.2</v>
      </c>
      <c r="D2129">
        <v>5</v>
      </c>
      <c r="E2129" s="210">
        <v>2.5000000000000001E-2</v>
      </c>
      <c r="F2129">
        <v>304</v>
      </c>
      <c r="G2129" s="314">
        <v>222</v>
      </c>
      <c r="H2129" s="436">
        <v>-2.41</v>
      </c>
    </row>
    <row r="2130" spans="1:8" x14ac:dyDescent="0.25">
      <c r="A2130">
        <v>863</v>
      </c>
      <c r="B2130">
        <v>11</v>
      </c>
      <c r="C2130" s="205">
        <v>0.2</v>
      </c>
      <c r="D2130">
        <v>12</v>
      </c>
      <c r="E2130" s="210">
        <v>2.5000000000000001E-2</v>
      </c>
      <c r="F2130">
        <v>256</v>
      </c>
      <c r="G2130" s="314">
        <v>156</v>
      </c>
      <c r="H2130" s="436">
        <v>-2.41</v>
      </c>
    </row>
    <row r="2131" spans="1:8" x14ac:dyDescent="0.25">
      <c r="A2131">
        <v>2627</v>
      </c>
      <c r="B2131">
        <v>18</v>
      </c>
      <c r="C2131" s="205">
        <v>0.2</v>
      </c>
      <c r="D2131">
        <v>12</v>
      </c>
      <c r="E2131" s="210">
        <v>2.5000000000000001E-2</v>
      </c>
      <c r="F2131">
        <v>203</v>
      </c>
      <c r="G2131" s="314">
        <v>125</v>
      </c>
      <c r="H2131" s="436">
        <v>-2.41</v>
      </c>
    </row>
    <row r="2132" spans="1:8" x14ac:dyDescent="0.25">
      <c r="A2132">
        <v>1378</v>
      </c>
      <c r="B2132">
        <v>13</v>
      </c>
      <c r="C2132" s="205">
        <v>0.2</v>
      </c>
      <c r="D2132">
        <v>16</v>
      </c>
      <c r="E2132" s="210">
        <v>0.02</v>
      </c>
      <c r="F2132">
        <v>234</v>
      </c>
      <c r="G2132" s="314">
        <v>149</v>
      </c>
      <c r="H2132" s="436">
        <v>-2.42</v>
      </c>
    </row>
    <row r="2133" spans="1:8" x14ac:dyDescent="0.25">
      <c r="A2133">
        <v>2013</v>
      </c>
      <c r="B2133">
        <v>15</v>
      </c>
      <c r="C2133" s="205">
        <v>0.35</v>
      </c>
      <c r="D2133">
        <v>17</v>
      </c>
      <c r="E2133" s="210">
        <v>0.03</v>
      </c>
      <c r="F2133">
        <v>216</v>
      </c>
      <c r="G2133" s="314">
        <v>118</v>
      </c>
      <c r="H2133" s="436">
        <v>-2.4500000000000002</v>
      </c>
    </row>
    <row r="2134" spans="1:8" x14ac:dyDescent="0.25">
      <c r="A2134">
        <v>233</v>
      </c>
      <c r="B2134">
        <v>8</v>
      </c>
      <c r="C2134" s="205">
        <v>0.35</v>
      </c>
      <c r="D2134">
        <v>12</v>
      </c>
      <c r="E2134" s="210">
        <v>2.5000000000000001E-2</v>
      </c>
      <c r="F2134">
        <v>302</v>
      </c>
      <c r="G2134" s="314">
        <v>178</v>
      </c>
      <c r="H2134" s="436">
        <v>-2.46</v>
      </c>
    </row>
    <row r="2135" spans="1:8" x14ac:dyDescent="0.25">
      <c r="A2135">
        <v>960</v>
      </c>
      <c r="B2135">
        <v>11</v>
      </c>
      <c r="C2135" s="205">
        <v>0.3</v>
      </c>
      <c r="D2135">
        <v>16</v>
      </c>
      <c r="E2135" s="210">
        <v>0.03</v>
      </c>
      <c r="F2135">
        <v>246</v>
      </c>
      <c r="G2135" s="314">
        <v>133</v>
      </c>
      <c r="H2135" s="436">
        <v>-2.46</v>
      </c>
    </row>
    <row r="2136" spans="1:8" x14ac:dyDescent="0.25">
      <c r="A2136">
        <v>200</v>
      </c>
      <c r="B2136">
        <v>8</v>
      </c>
      <c r="C2136" s="205">
        <v>0.3</v>
      </c>
      <c r="D2136">
        <v>15</v>
      </c>
      <c r="E2136" s="210">
        <v>2.5000000000000001E-2</v>
      </c>
      <c r="F2136">
        <v>305</v>
      </c>
      <c r="G2136" s="314">
        <v>165</v>
      </c>
      <c r="H2136" s="436">
        <v>-2.4900000000000002</v>
      </c>
    </row>
    <row r="2137" spans="1:8" x14ac:dyDescent="0.25">
      <c r="A2137">
        <v>2376</v>
      </c>
      <c r="B2137">
        <v>17</v>
      </c>
      <c r="C2137" s="205">
        <v>0.2</v>
      </c>
      <c r="D2137">
        <v>12</v>
      </c>
      <c r="E2137" s="210">
        <v>0.03</v>
      </c>
      <c r="F2137">
        <v>209</v>
      </c>
      <c r="G2137" s="314">
        <v>124</v>
      </c>
      <c r="H2137" s="436">
        <v>-2.5</v>
      </c>
    </row>
    <row r="2138" spans="1:8" x14ac:dyDescent="0.25">
      <c r="A2138">
        <v>221</v>
      </c>
      <c r="B2138">
        <v>8</v>
      </c>
      <c r="C2138" s="205">
        <v>0.35</v>
      </c>
      <c r="D2138">
        <v>8</v>
      </c>
      <c r="E2138" s="210">
        <v>2.5000000000000001E-2</v>
      </c>
      <c r="F2138">
        <v>302</v>
      </c>
      <c r="G2138" s="314">
        <v>206</v>
      </c>
      <c r="H2138" s="436">
        <v>-2.54</v>
      </c>
    </row>
    <row r="2139" spans="1:8" x14ac:dyDescent="0.25">
      <c r="A2139">
        <v>1197</v>
      </c>
      <c r="B2139">
        <v>12</v>
      </c>
      <c r="C2139" s="205">
        <v>0.3</v>
      </c>
      <c r="D2139">
        <v>11</v>
      </c>
      <c r="E2139" s="210">
        <v>0.03</v>
      </c>
      <c r="F2139">
        <v>235</v>
      </c>
      <c r="G2139" s="314">
        <v>145</v>
      </c>
      <c r="H2139" s="436">
        <v>-2.54</v>
      </c>
    </row>
    <row r="2140" spans="1:8" x14ac:dyDescent="0.25">
      <c r="A2140">
        <v>1213</v>
      </c>
      <c r="B2140">
        <v>12</v>
      </c>
      <c r="C2140" s="205">
        <v>0.3</v>
      </c>
      <c r="D2140">
        <v>17</v>
      </c>
      <c r="E2140" s="210">
        <v>0.02</v>
      </c>
      <c r="F2140">
        <v>235</v>
      </c>
      <c r="G2140" s="314">
        <v>145</v>
      </c>
      <c r="H2140" s="436">
        <v>-2.54</v>
      </c>
    </row>
    <row r="2141" spans="1:8" x14ac:dyDescent="0.25">
      <c r="A2141">
        <v>2715</v>
      </c>
      <c r="B2141">
        <v>18</v>
      </c>
      <c r="C2141" s="205">
        <v>0.3</v>
      </c>
      <c r="D2141">
        <v>13</v>
      </c>
      <c r="E2141" s="210">
        <v>0.03</v>
      </c>
      <c r="F2141">
        <v>201</v>
      </c>
      <c r="G2141" s="314">
        <v>121</v>
      </c>
      <c r="H2141" s="436">
        <v>-2.54</v>
      </c>
    </row>
    <row r="2142" spans="1:8" x14ac:dyDescent="0.25">
      <c r="A2142">
        <v>1908</v>
      </c>
      <c r="B2142">
        <v>15</v>
      </c>
      <c r="C2142" s="205">
        <v>0.25</v>
      </c>
      <c r="D2142">
        <v>10</v>
      </c>
      <c r="E2142" s="210">
        <v>0.03</v>
      </c>
      <c r="F2142">
        <v>210</v>
      </c>
      <c r="G2142" s="314">
        <v>137</v>
      </c>
      <c r="H2142" s="436">
        <v>-2.5499999999999998</v>
      </c>
    </row>
    <row r="2143" spans="1:8" x14ac:dyDescent="0.25">
      <c r="A2143">
        <v>1155</v>
      </c>
      <c r="B2143">
        <v>12</v>
      </c>
      <c r="C2143" s="205">
        <v>0.25</v>
      </c>
      <c r="D2143">
        <v>11</v>
      </c>
      <c r="E2143" s="210">
        <v>0.03</v>
      </c>
      <c r="F2143">
        <v>229</v>
      </c>
      <c r="G2143" s="314">
        <v>141</v>
      </c>
      <c r="H2143" s="436">
        <v>-2.57</v>
      </c>
    </row>
    <row r="2144" spans="1:8" x14ac:dyDescent="0.25">
      <c r="A2144">
        <v>1194</v>
      </c>
      <c r="B2144">
        <v>12</v>
      </c>
      <c r="C2144" s="205">
        <v>0.3</v>
      </c>
      <c r="D2144">
        <v>10</v>
      </c>
      <c r="E2144" s="210">
        <v>0.03</v>
      </c>
      <c r="F2144">
        <v>235</v>
      </c>
      <c r="G2144" s="314">
        <v>146</v>
      </c>
      <c r="H2144" s="436">
        <v>-2.57</v>
      </c>
    </row>
    <row r="2145" spans="1:8" x14ac:dyDescent="0.25">
      <c r="A2145">
        <v>2760</v>
      </c>
      <c r="B2145">
        <v>18</v>
      </c>
      <c r="C2145" s="205">
        <v>0.35</v>
      </c>
      <c r="D2145">
        <v>14</v>
      </c>
      <c r="E2145" s="210">
        <v>0.03</v>
      </c>
      <c r="F2145">
        <v>202</v>
      </c>
      <c r="G2145" s="314">
        <v>120</v>
      </c>
      <c r="H2145" s="436">
        <v>-2.57</v>
      </c>
    </row>
    <row r="2146" spans="1:8" x14ac:dyDescent="0.25">
      <c r="A2146">
        <v>176</v>
      </c>
      <c r="B2146">
        <v>8</v>
      </c>
      <c r="C2146" s="205">
        <v>0.3</v>
      </c>
      <c r="D2146">
        <v>7</v>
      </c>
      <c r="E2146" s="210">
        <v>2.5000000000000001E-2</v>
      </c>
      <c r="F2146">
        <v>305</v>
      </c>
      <c r="G2146" s="314">
        <v>215</v>
      </c>
      <c r="H2146" s="436">
        <v>-2.58</v>
      </c>
    </row>
    <row r="2147" spans="1:8" x14ac:dyDescent="0.25">
      <c r="A2147">
        <v>606</v>
      </c>
      <c r="B2147">
        <v>10</v>
      </c>
      <c r="C2147" s="205">
        <v>0.2</v>
      </c>
      <c r="D2147">
        <v>10</v>
      </c>
      <c r="E2147" s="210">
        <v>0.03</v>
      </c>
      <c r="F2147">
        <v>265</v>
      </c>
      <c r="G2147" s="314">
        <v>161</v>
      </c>
      <c r="H2147" s="436">
        <v>-2.58</v>
      </c>
    </row>
    <row r="2148" spans="1:8" x14ac:dyDescent="0.25">
      <c r="A2148">
        <v>1577</v>
      </c>
      <c r="B2148">
        <v>14</v>
      </c>
      <c r="C2148" s="205">
        <v>0.15</v>
      </c>
      <c r="D2148">
        <v>12</v>
      </c>
      <c r="E2148" s="210">
        <v>2.5000000000000001E-2</v>
      </c>
      <c r="F2148">
        <v>213</v>
      </c>
      <c r="G2148" s="314">
        <v>139</v>
      </c>
      <c r="H2148" s="436">
        <v>-2.58</v>
      </c>
    </row>
    <row r="2149" spans="1:8" x14ac:dyDescent="0.25">
      <c r="A2149">
        <v>698</v>
      </c>
      <c r="B2149">
        <v>10</v>
      </c>
      <c r="C2149" s="205">
        <v>0.3</v>
      </c>
      <c r="D2149">
        <v>13</v>
      </c>
      <c r="E2149" s="210">
        <v>2.5000000000000001E-2</v>
      </c>
      <c r="F2149">
        <v>267</v>
      </c>
      <c r="G2149" s="314">
        <v>157</v>
      </c>
      <c r="H2149" s="436">
        <v>-2.59</v>
      </c>
    </row>
    <row r="2150" spans="1:8" x14ac:dyDescent="0.25">
      <c r="A2150">
        <v>417</v>
      </c>
      <c r="B2150">
        <v>9</v>
      </c>
      <c r="C2150" s="205">
        <v>0.25</v>
      </c>
      <c r="D2150">
        <v>17</v>
      </c>
      <c r="E2150" s="210">
        <v>0.03</v>
      </c>
      <c r="F2150">
        <v>280</v>
      </c>
      <c r="G2150" s="314">
        <v>144</v>
      </c>
      <c r="H2150" s="436">
        <v>-2.6</v>
      </c>
    </row>
    <row r="2151" spans="1:8" x14ac:dyDescent="0.25">
      <c r="A2151">
        <v>2639</v>
      </c>
      <c r="B2151">
        <v>18</v>
      </c>
      <c r="C2151" s="205">
        <v>0.2</v>
      </c>
      <c r="D2151">
        <v>16</v>
      </c>
      <c r="E2151" s="210">
        <v>2.5000000000000001E-2</v>
      </c>
      <c r="F2151">
        <v>203</v>
      </c>
      <c r="G2151" s="314">
        <v>115</v>
      </c>
      <c r="H2151" s="436">
        <v>-2.61</v>
      </c>
    </row>
    <row r="2152" spans="1:8" x14ac:dyDescent="0.25">
      <c r="A2152">
        <v>922</v>
      </c>
      <c r="B2152">
        <v>11</v>
      </c>
      <c r="C2152" s="205">
        <v>0.25</v>
      </c>
      <c r="D2152">
        <v>18</v>
      </c>
      <c r="E2152" s="210">
        <v>0.02</v>
      </c>
      <c r="F2152">
        <v>242</v>
      </c>
      <c r="G2152" s="314">
        <v>143</v>
      </c>
      <c r="H2152" s="436">
        <v>-2.62</v>
      </c>
    </row>
    <row r="2153" spans="1:8" x14ac:dyDescent="0.25">
      <c r="A2153">
        <v>1959</v>
      </c>
      <c r="B2153">
        <v>15</v>
      </c>
      <c r="C2153" s="205">
        <v>0.3</v>
      </c>
      <c r="D2153">
        <v>13</v>
      </c>
      <c r="E2153" s="210">
        <v>0.03</v>
      </c>
      <c r="F2153">
        <v>219</v>
      </c>
      <c r="G2153" s="314">
        <v>129</v>
      </c>
      <c r="H2153" s="436">
        <v>-2.62</v>
      </c>
    </row>
    <row r="2154" spans="1:8" x14ac:dyDescent="0.25">
      <c r="A2154">
        <v>2016</v>
      </c>
      <c r="B2154">
        <v>15</v>
      </c>
      <c r="C2154" s="205">
        <v>0.35</v>
      </c>
      <c r="D2154">
        <v>18</v>
      </c>
      <c r="E2154" s="210">
        <v>0.03</v>
      </c>
      <c r="F2154">
        <v>216</v>
      </c>
      <c r="G2154" s="314">
        <v>114</v>
      </c>
      <c r="H2154" s="436">
        <v>-2.63</v>
      </c>
    </row>
    <row r="2155" spans="1:8" x14ac:dyDescent="0.25">
      <c r="A2155">
        <v>705</v>
      </c>
      <c r="B2155">
        <v>10</v>
      </c>
      <c r="C2155" s="205">
        <v>0.3</v>
      </c>
      <c r="D2155">
        <v>15</v>
      </c>
      <c r="E2155" s="210">
        <v>0.03</v>
      </c>
      <c r="F2155">
        <v>267</v>
      </c>
      <c r="G2155" s="314">
        <v>144</v>
      </c>
      <c r="H2155" s="436">
        <v>-2.64</v>
      </c>
    </row>
    <row r="2156" spans="1:8" x14ac:dyDescent="0.25">
      <c r="A2156">
        <v>225</v>
      </c>
      <c r="B2156">
        <v>8</v>
      </c>
      <c r="C2156" s="205">
        <v>0.35</v>
      </c>
      <c r="D2156">
        <v>9</v>
      </c>
      <c r="E2156" s="210">
        <v>0.03</v>
      </c>
      <c r="F2156">
        <v>302</v>
      </c>
      <c r="G2156" s="314">
        <v>191</v>
      </c>
      <c r="H2156" s="436">
        <v>-2.65</v>
      </c>
    </row>
    <row r="2157" spans="1:8" x14ac:dyDescent="0.25">
      <c r="A2157">
        <v>449</v>
      </c>
      <c r="B2157">
        <v>9</v>
      </c>
      <c r="C2157" s="205">
        <v>0.3</v>
      </c>
      <c r="D2157">
        <v>14</v>
      </c>
      <c r="E2157" s="210">
        <v>2.5000000000000001E-2</v>
      </c>
      <c r="F2157">
        <v>285</v>
      </c>
      <c r="G2157" s="314">
        <v>162</v>
      </c>
      <c r="H2157" s="436">
        <v>-2.65</v>
      </c>
    </row>
    <row r="2158" spans="1:8" x14ac:dyDescent="0.25">
      <c r="A2158">
        <v>2211</v>
      </c>
      <c r="B2158">
        <v>16</v>
      </c>
      <c r="C2158" s="205">
        <v>0.3</v>
      </c>
      <c r="D2158">
        <v>13</v>
      </c>
      <c r="E2158" s="210">
        <v>0.03</v>
      </c>
      <c r="F2158">
        <v>212</v>
      </c>
      <c r="G2158" s="314">
        <v>122</v>
      </c>
      <c r="H2158" s="436">
        <v>-2.65</v>
      </c>
    </row>
    <row r="2159" spans="1:8" x14ac:dyDescent="0.25">
      <c r="A2159">
        <v>249</v>
      </c>
      <c r="B2159">
        <v>8</v>
      </c>
      <c r="C2159" s="205">
        <v>0.35</v>
      </c>
      <c r="D2159">
        <v>17</v>
      </c>
      <c r="E2159" s="210">
        <v>0.03</v>
      </c>
      <c r="F2159">
        <v>302</v>
      </c>
      <c r="G2159" s="314">
        <v>145</v>
      </c>
      <c r="H2159" s="436">
        <v>-2.67</v>
      </c>
    </row>
    <row r="2160" spans="1:8" x14ac:dyDescent="0.25">
      <c r="A2160">
        <v>1200</v>
      </c>
      <c r="B2160">
        <v>12</v>
      </c>
      <c r="C2160" s="205">
        <v>0.3</v>
      </c>
      <c r="D2160">
        <v>12</v>
      </c>
      <c r="E2160" s="210">
        <v>0.03</v>
      </c>
      <c r="F2160">
        <v>235</v>
      </c>
      <c r="G2160" s="314">
        <v>140</v>
      </c>
      <c r="H2160" s="436">
        <v>-2.67</v>
      </c>
    </row>
    <row r="2161" spans="1:8" x14ac:dyDescent="0.25">
      <c r="A2161">
        <v>622</v>
      </c>
      <c r="B2161">
        <v>10</v>
      </c>
      <c r="C2161" s="205">
        <v>0.2</v>
      </c>
      <c r="D2161">
        <v>16</v>
      </c>
      <c r="E2161" s="210">
        <v>0.02</v>
      </c>
      <c r="F2161">
        <v>265</v>
      </c>
      <c r="G2161" s="314">
        <v>159</v>
      </c>
      <c r="H2161" s="436">
        <v>-2.69</v>
      </c>
    </row>
    <row r="2162" spans="1:8" x14ac:dyDescent="0.25">
      <c r="A2162">
        <v>648</v>
      </c>
      <c r="B2162">
        <v>10</v>
      </c>
      <c r="C2162" s="205">
        <v>0.25</v>
      </c>
      <c r="D2162">
        <v>10</v>
      </c>
      <c r="E2162" s="210">
        <v>0.03</v>
      </c>
      <c r="F2162">
        <v>260</v>
      </c>
      <c r="G2162" s="314">
        <v>162</v>
      </c>
      <c r="H2162" s="436">
        <v>-2.69</v>
      </c>
    </row>
    <row r="2163" spans="1:8" x14ac:dyDescent="0.25">
      <c r="A2163">
        <v>2719</v>
      </c>
      <c r="B2163">
        <v>18</v>
      </c>
      <c r="C2163" s="205">
        <v>0.3</v>
      </c>
      <c r="D2163">
        <v>15</v>
      </c>
      <c r="E2163" s="210">
        <v>0.02</v>
      </c>
      <c r="F2163">
        <v>201</v>
      </c>
      <c r="G2163" s="314">
        <v>132</v>
      </c>
      <c r="H2163" s="436">
        <v>-2.69</v>
      </c>
    </row>
    <row r="2164" spans="1:8" x14ac:dyDescent="0.25">
      <c r="A2164">
        <v>219</v>
      </c>
      <c r="B2164">
        <v>8</v>
      </c>
      <c r="C2164" s="205">
        <v>0.35</v>
      </c>
      <c r="D2164">
        <v>7</v>
      </c>
      <c r="E2164" s="210">
        <v>0.03</v>
      </c>
      <c r="F2164">
        <v>302</v>
      </c>
      <c r="G2164" s="314">
        <v>212</v>
      </c>
      <c r="H2164" s="436">
        <v>-2.7</v>
      </c>
    </row>
    <row r="2165" spans="1:8" x14ac:dyDescent="0.25">
      <c r="A2165">
        <v>235</v>
      </c>
      <c r="B2165">
        <v>8</v>
      </c>
      <c r="C2165" s="205">
        <v>0.35</v>
      </c>
      <c r="D2165">
        <v>13</v>
      </c>
      <c r="E2165" s="210">
        <v>0.02</v>
      </c>
      <c r="F2165">
        <v>302</v>
      </c>
      <c r="G2165" s="314">
        <v>185</v>
      </c>
      <c r="H2165" s="436">
        <v>-2.7</v>
      </c>
    </row>
    <row r="2166" spans="1:8" x14ac:dyDescent="0.25">
      <c r="A2166">
        <v>2162</v>
      </c>
      <c r="B2166">
        <v>16</v>
      </c>
      <c r="C2166" s="205">
        <v>0.25</v>
      </c>
      <c r="D2166">
        <v>11</v>
      </c>
      <c r="E2166" s="210">
        <v>2.5000000000000001E-2</v>
      </c>
      <c r="F2166">
        <v>205</v>
      </c>
      <c r="G2166" s="314">
        <v>138</v>
      </c>
      <c r="H2166" s="436">
        <v>-2.71</v>
      </c>
    </row>
    <row r="2167" spans="1:8" x14ac:dyDescent="0.25">
      <c r="A2167">
        <v>2200</v>
      </c>
      <c r="B2167">
        <v>16</v>
      </c>
      <c r="C2167" s="205">
        <v>0.3</v>
      </c>
      <c r="D2167">
        <v>10</v>
      </c>
      <c r="E2167" s="210">
        <v>0.02</v>
      </c>
      <c r="F2167">
        <v>212</v>
      </c>
      <c r="G2167" s="314">
        <v>148</v>
      </c>
      <c r="H2167" s="436">
        <v>-2.71</v>
      </c>
    </row>
    <row r="2168" spans="1:8" x14ac:dyDescent="0.25">
      <c r="A2168">
        <v>343</v>
      </c>
      <c r="B2168">
        <v>9</v>
      </c>
      <c r="C2168" s="205">
        <v>0.2</v>
      </c>
      <c r="D2168">
        <v>7</v>
      </c>
      <c r="E2168" s="210">
        <v>0.02</v>
      </c>
      <c r="F2168">
        <v>282</v>
      </c>
      <c r="G2168" s="314">
        <v>196</v>
      </c>
      <c r="H2168" s="436">
        <v>-2.72</v>
      </c>
    </row>
    <row r="2169" spans="1:8" x14ac:dyDescent="0.25">
      <c r="A2169">
        <v>867</v>
      </c>
      <c r="B2169">
        <v>11</v>
      </c>
      <c r="C2169" s="205">
        <v>0.2</v>
      </c>
      <c r="D2169">
        <v>13</v>
      </c>
      <c r="E2169" s="210">
        <v>0.03</v>
      </c>
      <c r="F2169">
        <v>256</v>
      </c>
      <c r="G2169" s="314">
        <v>143</v>
      </c>
      <c r="H2169" s="436">
        <v>-2.72</v>
      </c>
    </row>
    <row r="2170" spans="1:8" x14ac:dyDescent="0.25">
      <c r="A2170">
        <v>953</v>
      </c>
      <c r="B2170">
        <v>11</v>
      </c>
      <c r="C2170" s="205">
        <v>0.3</v>
      </c>
      <c r="D2170">
        <v>14</v>
      </c>
      <c r="E2170" s="210">
        <v>2.5000000000000001E-2</v>
      </c>
      <c r="F2170">
        <v>246</v>
      </c>
      <c r="G2170" s="314">
        <v>147</v>
      </c>
      <c r="H2170" s="436">
        <v>-2.72</v>
      </c>
    </row>
    <row r="2171" spans="1:8" x14ac:dyDescent="0.25">
      <c r="A2171">
        <v>229</v>
      </c>
      <c r="B2171">
        <v>8</v>
      </c>
      <c r="C2171" s="205">
        <v>0.35</v>
      </c>
      <c r="D2171">
        <v>11</v>
      </c>
      <c r="E2171" s="210">
        <v>0.02</v>
      </c>
      <c r="F2171">
        <v>302</v>
      </c>
      <c r="G2171" s="314">
        <v>197</v>
      </c>
      <c r="H2171" s="436">
        <v>-2.73</v>
      </c>
    </row>
    <row r="2172" spans="1:8" x14ac:dyDescent="0.25">
      <c r="A2172">
        <v>1422</v>
      </c>
      <c r="B2172">
        <v>13</v>
      </c>
      <c r="C2172" s="205">
        <v>0.25</v>
      </c>
      <c r="D2172">
        <v>16</v>
      </c>
      <c r="E2172" s="210">
        <v>0.03</v>
      </c>
      <c r="F2172">
        <v>221</v>
      </c>
      <c r="G2172" s="314">
        <v>125</v>
      </c>
      <c r="H2172" s="436">
        <v>-2.73</v>
      </c>
    </row>
    <row r="2173" spans="1:8" x14ac:dyDescent="0.25">
      <c r="A2173">
        <v>957</v>
      </c>
      <c r="B2173">
        <v>11</v>
      </c>
      <c r="C2173" s="205">
        <v>0.3</v>
      </c>
      <c r="D2173">
        <v>15</v>
      </c>
      <c r="E2173" s="210">
        <v>0.03</v>
      </c>
      <c r="F2173">
        <v>246</v>
      </c>
      <c r="G2173" s="314">
        <v>136</v>
      </c>
      <c r="H2173" s="436">
        <v>-2.75</v>
      </c>
    </row>
    <row r="2174" spans="1:8" x14ac:dyDescent="0.25">
      <c r="A2174">
        <v>195</v>
      </c>
      <c r="B2174">
        <v>8</v>
      </c>
      <c r="C2174" s="205">
        <v>0.3</v>
      </c>
      <c r="D2174">
        <v>13</v>
      </c>
      <c r="E2174" s="210">
        <v>0.03</v>
      </c>
      <c r="F2174">
        <v>305</v>
      </c>
      <c r="G2174" s="314">
        <v>160</v>
      </c>
      <c r="H2174" s="436">
        <v>-2.77</v>
      </c>
    </row>
    <row r="2175" spans="1:8" x14ac:dyDescent="0.25">
      <c r="A2175">
        <v>605</v>
      </c>
      <c r="B2175">
        <v>10</v>
      </c>
      <c r="C2175" s="205">
        <v>0.2</v>
      </c>
      <c r="D2175">
        <v>10</v>
      </c>
      <c r="E2175" s="210">
        <v>2.5000000000000001E-2</v>
      </c>
      <c r="F2175">
        <v>265</v>
      </c>
      <c r="G2175" s="314">
        <v>169</v>
      </c>
      <c r="H2175" s="436">
        <v>-2.77</v>
      </c>
    </row>
    <row r="2176" spans="1:8" x14ac:dyDescent="0.25">
      <c r="A2176">
        <v>1229</v>
      </c>
      <c r="B2176">
        <v>12</v>
      </c>
      <c r="C2176" s="205">
        <v>0.35</v>
      </c>
      <c r="D2176">
        <v>8</v>
      </c>
      <c r="E2176" s="210">
        <v>2.5000000000000001E-2</v>
      </c>
      <c r="F2176">
        <v>240</v>
      </c>
      <c r="G2176" s="314">
        <v>165</v>
      </c>
      <c r="H2176" s="436">
        <v>-2.77</v>
      </c>
    </row>
    <row r="2177" spans="1:8" x14ac:dyDescent="0.25">
      <c r="A2177">
        <v>1478</v>
      </c>
      <c r="B2177">
        <v>13</v>
      </c>
      <c r="C2177" s="205">
        <v>0.35</v>
      </c>
      <c r="D2177">
        <v>7</v>
      </c>
      <c r="E2177" s="210">
        <v>2.5000000000000001E-2</v>
      </c>
      <c r="F2177">
        <v>232</v>
      </c>
      <c r="G2177" s="314">
        <v>164</v>
      </c>
      <c r="H2177" s="436">
        <v>-2.77</v>
      </c>
    </row>
    <row r="2178" spans="1:8" x14ac:dyDescent="0.25">
      <c r="A2178">
        <v>2001</v>
      </c>
      <c r="B2178">
        <v>15</v>
      </c>
      <c r="C2178" s="205">
        <v>0.35</v>
      </c>
      <c r="D2178">
        <v>13</v>
      </c>
      <c r="E2178" s="210">
        <v>0.03</v>
      </c>
      <c r="F2178">
        <v>216</v>
      </c>
      <c r="G2178" s="314">
        <v>129</v>
      </c>
      <c r="H2178" s="436">
        <v>-2.77</v>
      </c>
    </row>
    <row r="2179" spans="1:8" x14ac:dyDescent="0.25">
      <c r="A2179">
        <v>1252</v>
      </c>
      <c r="B2179">
        <v>12</v>
      </c>
      <c r="C2179" s="205">
        <v>0.35</v>
      </c>
      <c r="D2179">
        <v>16</v>
      </c>
      <c r="E2179" s="210">
        <v>0.02</v>
      </c>
      <c r="F2179">
        <v>240</v>
      </c>
      <c r="G2179" s="314">
        <v>151</v>
      </c>
      <c r="H2179" s="436">
        <v>-2.78</v>
      </c>
    </row>
    <row r="2180" spans="1:8" x14ac:dyDescent="0.25">
      <c r="A2180">
        <v>1318</v>
      </c>
      <c r="B2180">
        <v>13</v>
      </c>
      <c r="C2180" s="205">
        <v>0.15</v>
      </c>
      <c r="D2180">
        <v>10</v>
      </c>
      <c r="E2180" s="210">
        <v>0.02</v>
      </c>
      <c r="F2180">
        <v>219</v>
      </c>
      <c r="G2180" s="314">
        <v>155</v>
      </c>
      <c r="H2180" s="436">
        <v>-2.8</v>
      </c>
    </row>
    <row r="2181" spans="1:8" x14ac:dyDescent="0.25">
      <c r="A2181">
        <v>1698</v>
      </c>
      <c r="B2181">
        <v>14</v>
      </c>
      <c r="C2181" s="205">
        <v>0.3</v>
      </c>
      <c r="D2181">
        <v>10</v>
      </c>
      <c r="E2181" s="210">
        <v>0.03</v>
      </c>
      <c r="F2181">
        <v>218</v>
      </c>
      <c r="G2181" s="314">
        <v>137</v>
      </c>
      <c r="H2181" s="436">
        <v>-2.82</v>
      </c>
    </row>
    <row r="2182" spans="1:8" x14ac:dyDescent="0.25">
      <c r="A2182">
        <v>236</v>
      </c>
      <c r="B2182">
        <v>8</v>
      </c>
      <c r="C2182" s="205">
        <v>0.35</v>
      </c>
      <c r="D2182">
        <v>13</v>
      </c>
      <c r="E2182" s="210">
        <v>2.5000000000000001E-2</v>
      </c>
      <c r="F2182">
        <v>302</v>
      </c>
      <c r="G2182" s="314">
        <v>176</v>
      </c>
      <c r="H2182" s="436">
        <v>-2.84</v>
      </c>
    </row>
    <row r="2183" spans="1:8" x14ac:dyDescent="0.25">
      <c r="A2183">
        <v>567</v>
      </c>
      <c r="B2183">
        <v>10</v>
      </c>
      <c r="C2183" s="205">
        <v>0.15</v>
      </c>
      <c r="D2183">
        <v>11</v>
      </c>
      <c r="E2183" s="210">
        <v>0.03</v>
      </c>
      <c r="F2183">
        <v>253</v>
      </c>
      <c r="G2183" s="314">
        <v>152</v>
      </c>
      <c r="H2183" s="436">
        <v>-2.87</v>
      </c>
    </row>
    <row r="2184" spans="1:8" x14ac:dyDescent="0.25">
      <c r="A2184">
        <v>1484</v>
      </c>
      <c r="B2184">
        <v>13</v>
      </c>
      <c r="C2184" s="205">
        <v>0.35</v>
      </c>
      <c r="D2184">
        <v>9</v>
      </c>
      <c r="E2184" s="210">
        <v>2.5000000000000001E-2</v>
      </c>
      <c r="F2184">
        <v>232</v>
      </c>
      <c r="G2184" s="314">
        <v>158</v>
      </c>
      <c r="H2184" s="436">
        <v>-2.89</v>
      </c>
    </row>
    <row r="2185" spans="1:8" x14ac:dyDescent="0.25">
      <c r="A2185">
        <v>2670</v>
      </c>
      <c r="B2185">
        <v>18</v>
      </c>
      <c r="C2185" s="205">
        <v>0.25</v>
      </c>
      <c r="D2185">
        <v>12</v>
      </c>
      <c r="E2185" s="210">
        <v>0.03</v>
      </c>
      <c r="F2185">
        <v>195</v>
      </c>
      <c r="G2185" s="314">
        <v>122</v>
      </c>
      <c r="H2185" s="436">
        <v>-2.89</v>
      </c>
    </row>
    <row r="2186" spans="1:8" x14ac:dyDescent="0.25">
      <c r="A2186">
        <v>942</v>
      </c>
      <c r="B2186">
        <v>11</v>
      </c>
      <c r="C2186" s="205">
        <v>0.3</v>
      </c>
      <c r="D2186">
        <v>10</v>
      </c>
      <c r="E2186" s="210">
        <v>0.03</v>
      </c>
      <c r="F2186">
        <v>246</v>
      </c>
      <c r="G2186" s="314">
        <v>152</v>
      </c>
      <c r="H2186" s="436">
        <v>-2.9</v>
      </c>
    </row>
    <row r="2187" spans="1:8" x14ac:dyDescent="0.25">
      <c r="A2187">
        <v>222</v>
      </c>
      <c r="B2187">
        <v>8</v>
      </c>
      <c r="C2187" s="205">
        <v>0.35</v>
      </c>
      <c r="D2187">
        <v>8</v>
      </c>
      <c r="E2187" s="210">
        <v>0.03</v>
      </c>
      <c r="F2187">
        <v>302</v>
      </c>
      <c r="G2187" s="314">
        <v>199</v>
      </c>
      <c r="H2187" s="436">
        <v>-2.91</v>
      </c>
    </row>
    <row r="2188" spans="1:8" x14ac:dyDescent="0.25">
      <c r="A2188">
        <v>1173</v>
      </c>
      <c r="B2188">
        <v>12</v>
      </c>
      <c r="C2188" s="205">
        <v>0.25</v>
      </c>
      <c r="D2188">
        <v>17</v>
      </c>
      <c r="E2188" s="210">
        <v>0.03</v>
      </c>
      <c r="F2188">
        <v>229</v>
      </c>
      <c r="G2188" s="314">
        <v>124</v>
      </c>
      <c r="H2188" s="436">
        <v>-2.91</v>
      </c>
    </row>
    <row r="2189" spans="1:8" x14ac:dyDescent="0.25">
      <c r="A2189">
        <v>2463</v>
      </c>
      <c r="B2189">
        <v>17</v>
      </c>
      <c r="C2189" s="205">
        <v>0.3</v>
      </c>
      <c r="D2189">
        <v>13</v>
      </c>
      <c r="E2189" s="210">
        <v>0.03</v>
      </c>
      <c r="F2189">
        <v>203</v>
      </c>
      <c r="G2189" s="314">
        <v>121</v>
      </c>
      <c r="H2189" s="436">
        <v>-2.91</v>
      </c>
    </row>
    <row r="2190" spans="1:8" x14ac:dyDescent="0.25">
      <c r="A2190">
        <v>2475</v>
      </c>
      <c r="B2190">
        <v>17</v>
      </c>
      <c r="C2190" s="205">
        <v>0.3</v>
      </c>
      <c r="D2190">
        <v>17</v>
      </c>
      <c r="E2190" s="210">
        <v>0.03</v>
      </c>
      <c r="F2190">
        <v>203</v>
      </c>
      <c r="G2190" s="314">
        <v>111</v>
      </c>
      <c r="H2190" s="436">
        <v>-2.91</v>
      </c>
    </row>
    <row r="2191" spans="1:8" x14ac:dyDescent="0.25">
      <c r="A2191">
        <v>89</v>
      </c>
      <c r="B2191">
        <v>8</v>
      </c>
      <c r="C2191" s="205">
        <v>0.2</v>
      </c>
      <c r="D2191">
        <v>6</v>
      </c>
      <c r="E2191" s="210">
        <v>2.5000000000000001E-2</v>
      </c>
      <c r="F2191">
        <v>304</v>
      </c>
      <c r="G2191" s="314">
        <v>214</v>
      </c>
      <c r="H2191" s="436">
        <v>-2.93</v>
      </c>
    </row>
    <row r="2192" spans="1:8" x14ac:dyDescent="0.25">
      <c r="A2192">
        <v>243</v>
      </c>
      <c r="B2192">
        <v>8</v>
      </c>
      <c r="C2192" s="205">
        <v>0.35</v>
      </c>
      <c r="D2192">
        <v>15</v>
      </c>
      <c r="E2192" s="210">
        <v>0.03</v>
      </c>
      <c r="F2192">
        <v>302</v>
      </c>
      <c r="G2192" s="314">
        <v>156</v>
      </c>
      <c r="H2192" s="436">
        <v>-2.93</v>
      </c>
    </row>
    <row r="2193" spans="1:8" x14ac:dyDescent="0.25">
      <c r="A2193">
        <v>1444</v>
      </c>
      <c r="B2193">
        <v>13</v>
      </c>
      <c r="C2193" s="205">
        <v>0.3</v>
      </c>
      <c r="D2193">
        <v>10</v>
      </c>
      <c r="E2193" s="210">
        <v>0.02</v>
      </c>
      <c r="F2193">
        <v>229</v>
      </c>
      <c r="G2193" s="314">
        <v>158</v>
      </c>
      <c r="H2193" s="436">
        <v>-2.93</v>
      </c>
    </row>
    <row r="2194" spans="1:8" x14ac:dyDescent="0.25">
      <c r="A2194">
        <v>2620</v>
      </c>
      <c r="B2194">
        <v>18</v>
      </c>
      <c r="C2194" s="205">
        <v>0.2</v>
      </c>
      <c r="D2194">
        <v>10</v>
      </c>
      <c r="E2194" s="210">
        <v>0.02</v>
      </c>
      <c r="F2194">
        <v>203</v>
      </c>
      <c r="G2194" s="314">
        <v>138</v>
      </c>
      <c r="H2194" s="436">
        <v>-2.95</v>
      </c>
    </row>
    <row r="2195" spans="1:8" x14ac:dyDescent="0.25">
      <c r="A2195">
        <v>129</v>
      </c>
      <c r="B2195">
        <v>8</v>
      </c>
      <c r="C2195" s="205">
        <v>0.25</v>
      </c>
      <c r="D2195">
        <v>5</v>
      </c>
      <c r="E2195" s="210">
        <v>0.03</v>
      </c>
      <c r="F2195">
        <v>300</v>
      </c>
      <c r="G2195" s="314">
        <v>224</v>
      </c>
      <c r="H2195" s="436">
        <v>-2.96</v>
      </c>
    </row>
    <row r="2196" spans="1:8" x14ac:dyDescent="0.25">
      <c r="A2196">
        <v>2002</v>
      </c>
      <c r="B2196">
        <v>15</v>
      </c>
      <c r="C2196" s="205">
        <v>0.35</v>
      </c>
      <c r="D2196">
        <v>14</v>
      </c>
      <c r="E2196" s="210">
        <v>0.02</v>
      </c>
      <c r="F2196">
        <v>216</v>
      </c>
      <c r="G2196" s="314">
        <v>145</v>
      </c>
      <c r="H2196" s="436">
        <v>-2.96</v>
      </c>
    </row>
    <row r="2197" spans="1:8" x14ac:dyDescent="0.25">
      <c r="A2197">
        <v>2495</v>
      </c>
      <c r="B2197">
        <v>17</v>
      </c>
      <c r="C2197" s="205">
        <v>0.35</v>
      </c>
      <c r="D2197">
        <v>10</v>
      </c>
      <c r="E2197" s="210">
        <v>2.5000000000000001E-2</v>
      </c>
      <c r="F2197">
        <v>204</v>
      </c>
      <c r="G2197" s="314">
        <v>137</v>
      </c>
      <c r="H2197" s="436">
        <v>-2.96</v>
      </c>
    </row>
    <row r="2198" spans="1:8" x14ac:dyDescent="0.25">
      <c r="A2198">
        <v>2727</v>
      </c>
      <c r="B2198">
        <v>18</v>
      </c>
      <c r="C2198" s="205">
        <v>0.3</v>
      </c>
      <c r="D2198">
        <v>17</v>
      </c>
      <c r="E2198" s="210">
        <v>0.03</v>
      </c>
      <c r="F2198">
        <v>201</v>
      </c>
      <c r="G2198" s="314">
        <v>110</v>
      </c>
      <c r="H2198" s="436">
        <v>-2.97</v>
      </c>
    </row>
    <row r="2199" spans="1:8" x14ac:dyDescent="0.25">
      <c r="A2199">
        <v>182</v>
      </c>
      <c r="B2199">
        <v>8</v>
      </c>
      <c r="C2199" s="205">
        <v>0.3</v>
      </c>
      <c r="D2199">
        <v>9</v>
      </c>
      <c r="E2199" s="210">
        <v>2.5000000000000001E-2</v>
      </c>
      <c r="F2199">
        <v>305</v>
      </c>
      <c r="G2199" s="314">
        <v>194</v>
      </c>
      <c r="H2199" s="436">
        <v>-2.98</v>
      </c>
    </row>
    <row r="2200" spans="1:8" x14ac:dyDescent="0.25">
      <c r="A2200">
        <v>2752</v>
      </c>
      <c r="B2200">
        <v>18</v>
      </c>
      <c r="C2200" s="205">
        <v>0.35</v>
      </c>
      <c r="D2200">
        <v>12</v>
      </c>
      <c r="E2200" s="210">
        <v>0.02</v>
      </c>
      <c r="F2200">
        <v>202</v>
      </c>
      <c r="G2200" s="314">
        <v>142</v>
      </c>
      <c r="H2200" s="436">
        <v>-2.99</v>
      </c>
    </row>
    <row r="2201" spans="1:8" x14ac:dyDescent="0.25">
      <c r="A2201">
        <v>2123</v>
      </c>
      <c r="B2201">
        <v>16</v>
      </c>
      <c r="C2201" s="205">
        <v>0.2</v>
      </c>
      <c r="D2201">
        <v>12</v>
      </c>
      <c r="E2201" s="210">
        <v>2.5000000000000001E-2</v>
      </c>
      <c r="F2201">
        <v>212</v>
      </c>
      <c r="G2201" s="314">
        <v>134</v>
      </c>
      <c r="H2201" s="436">
        <v>-3</v>
      </c>
    </row>
    <row r="2202" spans="1:8" x14ac:dyDescent="0.25">
      <c r="A2202">
        <v>192</v>
      </c>
      <c r="B2202">
        <v>8</v>
      </c>
      <c r="C2202" s="205">
        <v>0.3</v>
      </c>
      <c r="D2202">
        <v>12</v>
      </c>
      <c r="E2202" s="210">
        <v>0.03</v>
      </c>
      <c r="F2202">
        <v>305</v>
      </c>
      <c r="G2202" s="314">
        <v>163</v>
      </c>
      <c r="H2202" s="436">
        <v>-3.01</v>
      </c>
    </row>
    <row r="2203" spans="1:8" x14ac:dyDescent="0.25">
      <c r="A2203">
        <v>1327</v>
      </c>
      <c r="B2203">
        <v>13</v>
      </c>
      <c r="C2203" s="205">
        <v>0.15</v>
      </c>
      <c r="D2203">
        <v>13</v>
      </c>
      <c r="E2203" s="210">
        <v>0.02</v>
      </c>
      <c r="F2203">
        <v>219</v>
      </c>
      <c r="G2203" s="314">
        <v>148</v>
      </c>
      <c r="H2203" s="436">
        <v>-3.01</v>
      </c>
    </row>
    <row r="2204" spans="1:8" x14ac:dyDescent="0.25">
      <c r="A2204">
        <v>2207</v>
      </c>
      <c r="B2204">
        <v>16</v>
      </c>
      <c r="C2204" s="205">
        <v>0.3</v>
      </c>
      <c r="D2204">
        <v>12</v>
      </c>
      <c r="E2204" s="210">
        <v>2.5000000000000001E-2</v>
      </c>
      <c r="F2204">
        <v>212</v>
      </c>
      <c r="G2204" s="314">
        <v>130</v>
      </c>
      <c r="H2204" s="436">
        <v>-3.01</v>
      </c>
    </row>
    <row r="2205" spans="1:8" x14ac:dyDescent="0.25">
      <c r="A2205">
        <v>2165</v>
      </c>
      <c r="B2205">
        <v>16</v>
      </c>
      <c r="C2205" s="205">
        <v>0.25</v>
      </c>
      <c r="D2205">
        <v>12</v>
      </c>
      <c r="E2205" s="210">
        <v>2.5000000000000001E-2</v>
      </c>
      <c r="F2205">
        <v>205</v>
      </c>
      <c r="G2205" s="314">
        <v>136</v>
      </c>
      <c r="H2205" s="436">
        <v>-3.02</v>
      </c>
    </row>
    <row r="2206" spans="1:8" x14ac:dyDescent="0.25">
      <c r="A2206">
        <v>1207</v>
      </c>
      <c r="B2206">
        <v>12</v>
      </c>
      <c r="C2206" s="205">
        <v>0.3</v>
      </c>
      <c r="D2206">
        <v>15</v>
      </c>
      <c r="E2206" s="210">
        <v>0.02</v>
      </c>
      <c r="F2206">
        <v>235</v>
      </c>
      <c r="G2206" s="314">
        <v>150</v>
      </c>
      <c r="H2206" s="436">
        <v>-3.03</v>
      </c>
    </row>
    <row r="2207" spans="1:8" x14ac:dyDescent="0.25">
      <c r="A2207">
        <v>2705</v>
      </c>
      <c r="B2207">
        <v>18</v>
      </c>
      <c r="C2207" s="205">
        <v>0.3</v>
      </c>
      <c r="D2207">
        <v>10</v>
      </c>
      <c r="E2207" s="210">
        <v>2.5000000000000001E-2</v>
      </c>
      <c r="F2207">
        <v>201</v>
      </c>
      <c r="G2207" s="314">
        <v>136</v>
      </c>
      <c r="H2207" s="436">
        <v>-3.03</v>
      </c>
    </row>
    <row r="2208" spans="1:8" x14ac:dyDescent="0.25">
      <c r="A2208">
        <v>1969</v>
      </c>
      <c r="B2208">
        <v>15</v>
      </c>
      <c r="C2208" s="205">
        <v>0.3</v>
      </c>
      <c r="D2208">
        <v>17</v>
      </c>
      <c r="E2208" s="210">
        <v>0.02</v>
      </c>
      <c r="F2208">
        <v>219</v>
      </c>
      <c r="G2208" s="314">
        <v>141</v>
      </c>
      <c r="H2208" s="436">
        <v>-3.04</v>
      </c>
    </row>
    <row r="2209" spans="1:8" x14ac:dyDescent="0.25">
      <c r="A2209">
        <v>2122</v>
      </c>
      <c r="B2209">
        <v>16</v>
      </c>
      <c r="C2209" s="205">
        <v>0.2</v>
      </c>
      <c r="D2209">
        <v>12</v>
      </c>
      <c r="E2209" s="210">
        <v>0.02</v>
      </c>
      <c r="F2209">
        <v>212</v>
      </c>
      <c r="G2209" s="314">
        <v>143</v>
      </c>
      <c r="H2209" s="436">
        <v>-3.04</v>
      </c>
    </row>
    <row r="2210" spans="1:8" x14ac:dyDescent="0.25">
      <c r="A2210">
        <v>356</v>
      </c>
      <c r="B2210">
        <v>9</v>
      </c>
      <c r="C2210" s="205">
        <v>0.2</v>
      </c>
      <c r="D2210">
        <v>11</v>
      </c>
      <c r="E2210" s="210">
        <v>2.5000000000000001E-2</v>
      </c>
      <c r="F2210">
        <v>282</v>
      </c>
      <c r="G2210" s="314">
        <v>174</v>
      </c>
      <c r="H2210" s="436">
        <v>-3.05</v>
      </c>
    </row>
    <row r="2211" spans="1:8" x14ac:dyDescent="0.25">
      <c r="A2211">
        <v>746</v>
      </c>
      <c r="B2211">
        <v>10</v>
      </c>
      <c r="C2211" s="205">
        <v>0.35</v>
      </c>
      <c r="D2211">
        <v>15</v>
      </c>
      <c r="E2211" s="210">
        <v>2.5000000000000001E-2</v>
      </c>
      <c r="F2211">
        <v>263</v>
      </c>
      <c r="G2211" s="314">
        <v>155</v>
      </c>
      <c r="H2211" s="436">
        <v>-3.09</v>
      </c>
    </row>
    <row r="2212" spans="1:8" x14ac:dyDescent="0.25">
      <c r="A2212">
        <v>1576</v>
      </c>
      <c r="B2212">
        <v>14</v>
      </c>
      <c r="C2212" s="205">
        <v>0.15</v>
      </c>
      <c r="D2212">
        <v>12</v>
      </c>
      <c r="E2212" s="210">
        <v>0.02</v>
      </c>
      <c r="F2212">
        <v>213</v>
      </c>
      <c r="G2212" s="314">
        <v>147</v>
      </c>
      <c r="H2212" s="436">
        <v>-3.09</v>
      </c>
    </row>
    <row r="2213" spans="1:8" x14ac:dyDescent="0.25">
      <c r="A2213">
        <v>1738</v>
      </c>
      <c r="B2213">
        <v>14</v>
      </c>
      <c r="C2213" s="205">
        <v>0.35</v>
      </c>
      <c r="D2213">
        <v>10</v>
      </c>
      <c r="E2213" s="210">
        <v>0.02</v>
      </c>
      <c r="F2213">
        <v>225</v>
      </c>
      <c r="G2213" s="314">
        <v>158</v>
      </c>
      <c r="H2213" s="436">
        <v>-3.09</v>
      </c>
    </row>
    <row r="2214" spans="1:8" x14ac:dyDescent="0.25">
      <c r="A2214">
        <v>1755</v>
      </c>
      <c r="B2214">
        <v>14</v>
      </c>
      <c r="C2214" s="205">
        <v>0.35</v>
      </c>
      <c r="D2214">
        <v>15</v>
      </c>
      <c r="E2214" s="210">
        <v>0.03</v>
      </c>
      <c r="F2214">
        <v>225</v>
      </c>
      <c r="G2214" s="314">
        <v>129</v>
      </c>
      <c r="H2214" s="436">
        <v>-3.09</v>
      </c>
    </row>
    <row r="2215" spans="1:8" x14ac:dyDescent="0.25">
      <c r="A2215">
        <v>2244</v>
      </c>
      <c r="B2215">
        <v>16</v>
      </c>
      <c r="C2215" s="205">
        <v>0.35</v>
      </c>
      <c r="D2215">
        <v>10</v>
      </c>
      <c r="E2215" s="210">
        <v>0.03</v>
      </c>
      <c r="F2215">
        <v>203</v>
      </c>
      <c r="G2215" s="314">
        <v>129</v>
      </c>
      <c r="H2215" s="436">
        <v>-3.1</v>
      </c>
    </row>
    <row r="2216" spans="1:8" x14ac:dyDescent="0.25">
      <c r="A2216">
        <v>659</v>
      </c>
      <c r="B2216">
        <v>10</v>
      </c>
      <c r="C2216" s="205">
        <v>0.25</v>
      </c>
      <c r="D2216">
        <v>14</v>
      </c>
      <c r="E2216" s="210">
        <v>2.5000000000000001E-2</v>
      </c>
      <c r="F2216">
        <v>260</v>
      </c>
      <c r="G2216" s="314">
        <v>153</v>
      </c>
      <c r="H2216" s="436">
        <v>-3.11</v>
      </c>
    </row>
    <row r="2217" spans="1:8" x14ac:dyDescent="0.25">
      <c r="A2217">
        <v>1328</v>
      </c>
      <c r="B2217">
        <v>13</v>
      </c>
      <c r="C2217" s="205">
        <v>0.15</v>
      </c>
      <c r="D2217">
        <v>13</v>
      </c>
      <c r="E2217" s="210">
        <v>2.5000000000000001E-2</v>
      </c>
      <c r="F2217">
        <v>219</v>
      </c>
      <c r="G2217" s="314">
        <v>141</v>
      </c>
      <c r="H2217" s="436">
        <v>-3.12</v>
      </c>
    </row>
    <row r="2218" spans="1:8" x14ac:dyDescent="0.25">
      <c r="A2218">
        <v>359</v>
      </c>
      <c r="B2218">
        <v>9</v>
      </c>
      <c r="C2218" s="205">
        <v>0.2</v>
      </c>
      <c r="D2218">
        <v>12</v>
      </c>
      <c r="E2218" s="210">
        <v>2.5000000000000001E-2</v>
      </c>
      <c r="F2218">
        <v>282</v>
      </c>
      <c r="G2218" s="314">
        <v>172</v>
      </c>
      <c r="H2218" s="436">
        <v>-3.13</v>
      </c>
    </row>
    <row r="2219" spans="1:8" x14ac:dyDescent="0.25">
      <c r="A2219">
        <v>1971</v>
      </c>
      <c r="B2219">
        <v>15</v>
      </c>
      <c r="C2219" s="205">
        <v>0.3</v>
      </c>
      <c r="D2219">
        <v>17</v>
      </c>
      <c r="E2219" s="210">
        <v>0.03</v>
      </c>
      <c r="F2219">
        <v>219</v>
      </c>
      <c r="G2219" s="314">
        <v>119</v>
      </c>
      <c r="H2219" s="436">
        <v>-3.13</v>
      </c>
    </row>
    <row r="2220" spans="1:8" x14ac:dyDescent="0.25">
      <c r="A2220">
        <v>382</v>
      </c>
      <c r="B2220">
        <v>9</v>
      </c>
      <c r="C2220" s="205">
        <v>0.25</v>
      </c>
      <c r="D2220">
        <v>6</v>
      </c>
      <c r="E2220" s="210">
        <v>0.02</v>
      </c>
      <c r="F2220">
        <v>280</v>
      </c>
      <c r="G2220" s="314">
        <v>212</v>
      </c>
      <c r="H2220" s="436">
        <v>-3.14</v>
      </c>
    </row>
    <row r="2221" spans="1:8" x14ac:dyDescent="0.25">
      <c r="A2221">
        <v>1230</v>
      </c>
      <c r="B2221">
        <v>12</v>
      </c>
      <c r="C2221" s="205">
        <v>0.35</v>
      </c>
      <c r="D2221">
        <v>8</v>
      </c>
      <c r="E2221" s="210">
        <v>0.03</v>
      </c>
      <c r="F2221">
        <v>240</v>
      </c>
      <c r="G2221" s="314">
        <v>160</v>
      </c>
      <c r="H2221" s="436">
        <v>-3.15</v>
      </c>
    </row>
    <row r="2222" spans="1:8" x14ac:dyDescent="0.25">
      <c r="A2222">
        <v>2707</v>
      </c>
      <c r="B2222">
        <v>18</v>
      </c>
      <c r="C2222" s="205">
        <v>0.3</v>
      </c>
      <c r="D2222">
        <v>11</v>
      </c>
      <c r="E2222" s="210">
        <v>0.02</v>
      </c>
      <c r="F2222">
        <v>201</v>
      </c>
      <c r="G2222" s="314">
        <v>140</v>
      </c>
      <c r="H2222" s="436">
        <v>-3.16</v>
      </c>
    </row>
    <row r="2223" spans="1:8" x14ac:dyDescent="0.25">
      <c r="A2223">
        <v>1876</v>
      </c>
      <c r="B2223">
        <v>15</v>
      </c>
      <c r="C2223" s="205">
        <v>0.2</v>
      </c>
      <c r="D2223">
        <v>14</v>
      </c>
      <c r="E2223" s="210">
        <v>0.02</v>
      </c>
      <c r="F2223">
        <v>216</v>
      </c>
      <c r="G2223" s="314">
        <v>141</v>
      </c>
      <c r="H2223" s="436">
        <v>-3.17</v>
      </c>
    </row>
    <row r="2224" spans="1:8" x14ac:dyDescent="0.25">
      <c r="A2224">
        <v>2666</v>
      </c>
      <c r="B2224">
        <v>18</v>
      </c>
      <c r="C2224" s="205">
        <v>0.25</v>
      </c>
      <c r="D2224">
        <v>11</v>
      </c>
      <c r="E2224" s="210">
        <v>2.5000000000000001E-2</v>
      </c>
      <c r="F2224">
        <v>195</v>
      </c>
      <c r="G2224" s="314">
        <v>131</v>
      </c>
      <c r="H2224" s="436">
        <v>-3.18</v>
      </c>
    </row>
    <row r="2225" spans="1:8" x14ac:dyDescent="0.25">
      <c r="A2225">
        <v>902</v>
      </c>
      <c r="B2225">
        <v>11</v>
      </c>
      <c r="C2225" s="205">
        <v>0.25</v>
      </c>
      <c r="D2225">
        <v>11</v>
      </c>
      <c r="E2225" s="210">
        <v>2.5000000000000001E-2</v>
      </c>
      <c r="F2225">
        <v>242</v>
      </c>
      <c r="G2225" s="314">
        <v>152</v>
      </c>
      <c r="H2225" s="436">
        <v>-3.2</v>
      </c>
    </row>
    <row r="2226" spans="1:8" x14ac:dyDescent="0.25">
      <c r="A2226">
        <v>2456</v>
      </c>
      <c r="B2226">
        <v>17</v>
      </c>
      <c r="C2226" s="205">
        <v>0.3</v>
      </c>
      <c r="D2226">
        <v>11</v>
      </c>
      <c r="E2226" s="210">
        <v>2.5000000000000001E-2</v>
      </c>
      <c r="F2226">
        <v>203</v>
      </c>
      <c r="G2226" s="314">
        <v>132</v>
      </c>
      <c r="H2226" s="436">
        <v>-3.2</v>
      </c>
    </row>
    <row r="2227" spans="1:8" x14ac:dyDescent="0.25">
      <c r="A2227">
        <v>226</v>
      </c>
      <c r="B2227">
        <v>8</v>
      </c>
      <c r="C2227" s="205">
        <v>0.35</v>
      </c>
      <c r="D2227">
        <v>10</v>
      </c>
      <c r="E2227" s="210">
        <v>0.02</v>
      </c>
      <c r="F2227">
        <v>302</v>
      </c>
      <c r="G2227" s="314">
        <v>204</v>
      </c>
      <c r="H2227" s="436">
        <v>-3.21</v>
      </c>
    </row>
    <row r="2228" spans="1:8" x14ac:dyDescent="0.25">
      <c r="A2228">
        <v>1888</v>
      </c>
      <c r="B2228">
        <v>15</v>
      </c>
      <c r="C2228" s="205">
        <v>0.2</v>
      </c>
      <c r="D2228">
        <v>18</v>
      </c>
      <c r="E2228" s="210">
        <v>0.02</v>
      </c>
      <c r="F2228">
        <v>216</v>
      </c>
      <c r="G2228" s="314">
        <v>132</v>
      </c>
      <c r="H2228" s="436">
        <v>-3.21</v>
      </c>
    </row>
    <row r="2229" spans="1:8" x14ac:dyDescent="0.25">
      <c r="A2229">
        <v>940</v>
      </c>
      <c r="B2229">
        <v>11</v>
      </c>
      <c r="C2229" s="205">
        <v>0.3</v>
      </c>
      <c r="D2229">
        <v>10</v>
      </c>
      <c r="E2229" s="210">
        <v>0.02</v>
      </c>
      <c r="F2229">
        <v>246</v>
      </c>
      <c r="G2229" s="314">
        <v>167</v>
      </c>
      <c r="H2229" s="436">
        <v>-3.23</v>
      </c>
    </row>
    <row r="2230" spans="1:8" x14ac:dyDescent="0.25">
      <c r="A2230">
        <v>355</v>
      </c>
      <c r="B2230">
        <v>9</v>
      </c>
      <c r="C2230" s="205">
        <v>0.2</v>
      </c>
      <c r="D2230">
        <v>11</v>
      </c>
      <c r="E2230" s="210">
        <v>0.02</v>
      </c>
      <c r="F2230">
        <v>282</v>
      </c>
      <c r="G2230" s="314">
        <v>184</v>
      </c>
      <c r="H2230" s="436">
        <v>-3.24</v>
      </c>
    </row>
    <row r="2231" spans="1:8" x14ac:dyDescent="0.25">
      <c r="A2231">
        <v>1205</v>
      </c>
      <c r="B2231">
        <v>12</v>
      </c>
      <c r="C2231" s="205">
        <v>0.3</v>
      </c>
      <c r="D2231">
        <v>14</v>
      </c>
      <c r="E2231" s="210">
        <v>2.5000000000000001E-2</v>
      </c>
      <c r="F2231">
        <v>235</v>
      </c>
      <c r="G2231" s="314">
        <v>146</v>
      </c>
      <c r="H2231" s="436">
        <v>-3.24</v>
      </c>
    </row>
    <row r="2232" spans="1:8" x14ac:dyDescent="0.25">
      <c r="A2232">
        <v>2684</v>
      </c>
      <c r="B2232">
        <v>18</v>
      </c>
      <c r="C2232" s="205">
        <v>0.25</v>
      </c>
      <c r="D2232">
        <v>17</v>
      </c>
      <c r="E2232" s="210">
        <v>2.5000000000000001E-2</v>
      </c>
      <c r="F2232">
        <v>195</v>
      </c>
      <c r="G2232" s="314">
        <v>119</v>
      </c>
      <c r="H2232" s="436">
        <v>-3.24</v>
      </c>
    </row>
    <row r="2233" spans="1:8" x14ac:dyDescent="0.25">
      <c r="A2233">
        <v>1994</v>
      </c>
      <c r="B2233">
        <v>15</v>
      </c>
      <c r="C2233" s="205">
        <v>0.35</v>
      </c>
      <c r="D2233">
        <v>11</v>
      </c>
      <c r="E2233" s="210">
        <v>2.5000000000000001E-2</v>
      </c>
      <c r="F2233">
        <v>216</v>
      </c>
      <c r="G2233" s="314">
        <v>139</v>
      </c>
      <c r="H2233" s="436">
        <v>-3.25</v>
      </c>
    </row>
    <row r="2234" spans="1:8" x14ac:dyDescent="0.25">
      <c r="A2234">
        <v>147</v>
      </c>
      <c r="B2234">
        <v>8</v>
      </c>
      <c r="C2234" s="205">
        <v>0.25</v>
      </c>
      <c r="D2234">
        <v>11</v>
      </c>
      <c r="E2234" s="210">
        <v>0.03</v>
      </c>
      <c r="F2234">
        <v>300</v>
      </c>
      <c r="G2234" s="314">
        <v>173</v>
      </c>
      <c r="H2234" s="436">
        <v>-3.27</v>
      </c>
    </row>
    <row r="2235" spans="1:8" x14ac:dyDescent="0.25">
      <c r="A2235">
        <v>952</v>
      </c>
      <c r="B2235">
        <v>11</v>
      </c>
      <c r="C2235" s="205">
        <v>0.3</v>
      </c>
      <c r="D2235">
        <v>14</v>
      </c>
      <c r="E2235" s="210">
        <v>0.02</v>
      </c>
      <c r="F2235">
        <v>246</v>
      </c>
      <c r="G2235" s="314">
        <v>159</v>
      </c>
      <c r="H2235" s="436">
        <v>-3.27</v>
      </c>
    </row>
    <row r="2236" spans="1:8" x14ac:dyDescent="0.25">
      <c r="A2236">
        <v>1258</v>
      </c>
      <c r="B2236">
        <v>12</v>
      </c>
      <c r="C2236" s="205">
        <v>0.35</v>
      </c>
      <c r="D2236">
        <v>18</v>
      </c>
      <c r="E2236" s="210">
        <v>0.02</v>
      </c>
      <c r="F2236">
        <v>240</v>
      </c>
      <c r="G2236" s="314">
        <v>144</v>
      </c>
      <c r="H2236" s="436">
        <v>-3.27</v>
      </c>
    </row>
    <row r="2237" spans="1:8" x14ac:dyDescent="0.25">
      <c r="A2237">
        <v>1948</v>
      </c>
      <c r="B2237">
        <v>15</v>
      </c>
      <c r="C2237" s="205">
        <v>0.3</v>
      </c>
      <c r="D2237">
        <v>10</v>
      </c>
      <c r="E2237" s="210">
        <v>0.02</v>
      </c>
      <c r="F2237">
        <v>219</v>
      </c>
      <c r="G2237" s="314">
        <v>154</v>
      </c>
      <c r="H2237" s="436">
        <v>-3.27</v>
      </c>
    </row>
    <row r="2238" spans="1:8" x14ac:dyDescent="0.25">
      <c r="A2238">
        <v>689</v>
      </c>
      <c r="B2238">
        <v>10</v>
      </c>
      <c r="C2238" s="205">
        <v>0.3</v>
      </c>
      <c r="D2238">
        <v>10</v>
      </c>
      <c r="E2238" s="210">
        <v>2.5000000000000001E-2</v>
      </c>
      <c r="F2238">
        <v>267</v>
      </c>
      <c r="G2238" s="314">
        <v>174</v>
      </c>
      <c r="H2238" s="436">
        <v>-3.3</v>
      </c>
    </row>
    <row r="2239" spans="1:8" x14ac:dyDescent="0.25">
      <c r="A2239">
        <v>1627</v>
      </c>
      <c r="B2239">
        <v>14</v>
      </c>
      <c r="C2239" s="205">
        <v>0.2</v>
      </c>
      <c r="D2239">
        <v>15</v>
      </c>
      <c r="E2239" s="210">
        <v>0.02</v>
      </c>
      <c r="F2239">
        <v>225</v>
      </c>
      <c r="G2239" s="314">
        <v>149</v>
      </c>
      <c r="H2239" s="436">
        <v>-3.31</v>
      </c>
    </row>
    <row r="2240" spans="1:8" x14ac:dyDescent="0.25">
      <c r="A2240">
        <v>1701</v>
      </c>
      <c r="B2240">
        <v>14</v>
      </c>
      <c r="C2240" s="205">
        <v>0.3</v>
      </c>
      <c r="D2240">
        <v>11</v>
      </c>
      <c r="E2240" s="210">
        <v>0.03</v>
      </c>
      <c r="F2240">
        <v>218</v>
      </c>
      <c r="G2240" s="314">
        <v>135</v>
      </c>
      <c r="H2240" s="436">
        <v>-3.32</v>
      </c>
    </row>
    <row r="2241" spans="1:8" x14ac:dyDescent="0.25">
      <c r="A2241">
        <v>2500</v>
      </c>
      <c r="B2241">
        <v>17</v>
      </c>
      <c r="C2241" s="205">
        <v>0.35</v>
      </c>
      <c r="D2241">
        <v>12</v>
      </c>
      <c r="E2241" s="210">
        <v>0.02</v>
      </c>
      <c r="F2241">
        <v>204</v>
      </c>
      <c r="G2241" s="314">
        <v>143</v>
      </c>
      <c r="H2241" s="436">
        <v>-3.34</v>
      </c>
    </row>
    <row r="2242" spans="1:8" x14ac:dyDescent="0.25">
      <c r="A2242">
        <v>1742</v>
      </c>
      <c r="B2242">
        <v>14</v>
      </c>
      <c r="C2242" s="205">
        <v>0.35</v>
      </c>
      <c r="D2242">
        <v>11</v>
      </c>
      <c r="E2242" s="210">
        <v>2.5000000000000001E-2</v>
      </c>
      <c r="F2242">
        <v>225</v>
      </c>
      <c r="G2242" s="314">
        <v>146</v>
      </c>
      <c r="H2242" s="436">
        <v>-3.35</v>
      </c>
    </row>
    <row r="2243" spans="1:8" x14ac:dyDescent="0.25">
      <c r="A2243">
        <v>1949</v>
      </c>
      <c r="B2243">
        <v>15</v>
      </c>
      <c r="C2243" s="205">
        <v>0.3</v>
      </c>
      <c r="D2243">
        <v>10</v>
      </c>
      <c r="E2243" s="210">
        <v>2.5000000000000001E-2</v>
      </c>
      <c r="F2243">
        <v>219</v>
      </c>
      <c r="G2243" s="314">
        <v>145</v>
      </c>
      <c r="H2243" s="436">
        <v>-3.36</v>
      </c>
    </row>
    <row r="2244" spans="1:8" x14ac:dyDescent="0.25">
      <c r="A2244">
        <v>1924</v>
      </c>
      <c r="B2244">
        <v>15</v>
      </c>
      <c r="C2244" s="205">
        <v>0.25</v>
      </c>
      <c r="D2244">
        <v>16</v>
      </c>
      <c r="E2244" s="210">
        <v>0.02</v>
      </c>
      <c r="F2244">
        <v>210</v>
      </c>
      <c r="G2244" s="314">
        <v>138</v>
      </c>
      <c r="H2244" s="436">
        <v>-3.4</v>
      </c>
    </row>
    <row r="2245" spans="1:8" x14ac:dyDescent="0.25">
      <c r="A2245">
        <v>1364</v>
      </c>
      <c r="B2245">
        <v>13</v>
      </c>
      <c r="C2245" s="205">
        <v>0.2</v>
      </c>
      <c r="D2245">
        <v>11</v>
      </c>
      <c r="E2245" s="210">
        <v>2.5000000000000001E-2</v>
      </c>
      <c r="F2245">
        <v>234</v>
      </c>
      <c r="G2245" s="314">
        <v>152</v>
      </c>
      <c r="H2245" s="436">
        <v>-3.42</v>
      </c>
    </row>
    <row r="2246" spans="1:8" x14ac:dyDescent="0.25">
      <c r="A2246">
        <v>363</v>
      </c>
      <c r="B2246">
        <v>9</v>
      </c>
      <c r="C2246" s="205">
        <v>0.2</v>
      </c>
      <c r="D2246">
        <v>13</v>
      </c>
      <c r="E2246" s="210">
        <v>0.03</v>
      </c>
      <c r="F2246">
        <v>282</v>
      </c>
      <c r="G2246" s="314">
        <v>156</v>
      </c>
      <c r="H2246" s="436">
        <v>-3.44</v>
      </c>
    </row>
    <row r="2247" spans="1:8" x14ac:dyDescent="0.25">
      <c r="A2247">
        <v>1193</v>
      </c>
      <c r="B2247">
        <v>12</v>
      </c>
      <c r="C2247" s="205">
        <v>0.3</v>
      </c>
      <c r="D2247">
        <v>10</v>
      </c>
      <c r="E2247" s="210">
        <v>2.5000000000000001E-2</v>
      </c>
      <c r="F2247">
        <v>235</v>
      </c>
      <c r="G2247" s="314">
        <v>154</v>
      </c>
      <c r="H2247" s="436">
        <v>-3.44</v>
      </c>
    </row>
    <row r="2248" spans="1:8" x14ac:dyDescent="0.25">
      <c r="A2248">
        <v>1993</v>
      </c>
      <c r="B2248">
        <v>15</v>
      </c>
      <c r="C2248" s="205">
        <v>0.35</v>
      </c>
      <c r="D2248">
        <v>11</v>
      </c>
      <c r="E2248" s="210">
        <v>0.02</v>
      </c>
      <c r="F2248">
        <v>216</v>
      </c>
      <c r="G2248" s="314">
        <v>147</v>
      </c>
      <c r="H2248" s="436">
        <v>-3.46</v>
      </c>
    </row>
    <row r="2249" spans="1:8" x14ac:dyDescent="0.25">
      <c r="A2249">
        <v>1479</v>
      </c>
      <c r="B2249">
        <v>13</v>
      </c>
      <c r="C2249" s="205">
        <v>0.35</v>
      </c>
      <c r="D2249">
        <v>7</v>
      </c>
      <c r="E2249" s="210">
        <v>0.03</v>
      </c>
      <c r="F2249">
        <v>232</v>
      </c>
      <c r="G2249" s="314">
        <v>156</v>
      </c>
      <c r="H2249" s="436">
        <v>-3.49</v>
      </c>
    </row>
    <row r="2250" spans="1:8" x14ac:dyDescent="0.25">
      <c r="A2250">
        <v>392</v>
      </c>
      <c r="B2250">
        <v>9</v>
      </c>
      <c r="C2250" s="205">
        <v>0.25</v>
      </c>
      <c r="D2250">
        <v>9</v>
      </c>
      <c r="E2250" s="210">
        <v>2.5000000000000001E-2</v>
      </c>
      <c r="F2250">
        <v>280</v>
      </c>
      <c r="G2250" s="314">
        <v>191</v>
      </c>
      <c r="H2250" s="436">
        <v>-3.5</v>
      </c>
    </row>
    <row r="2251" spans="1:8" x14ac:dyDescent="0.25">
      <c r="A2251">
        <v>2587</v>
      </c>
      <c r="B2251">
        <v>18</v>
      </c>
      <c r="C2251" s="205">
        <v>0.15</v>
      </c>
      <c r="D2251">
        <v>13</v>
      </c>
      <c r="E2251" s="210">
        <v>0.02</v>
      </c>
      <c r="F2251">
        <v>201</v>
      </c>
      <c r="G2251" s="314">
        <v>129</v>
      </c>
      <c r="H2251" s="436">
        <v>-3.5</v>
      </c>
    </row>
    <row r="2252" spans="1:8" x14ac:dyDescent="0.25">
      <c r="A2252">
        <v>369</v>
      </c>
      <c r="B2252">
        <v>9</v>
      </c>
      <c r="C2252" s="205">
        <v>0.2</v>
      </c>
      <c r="D2252">
        <v>15</v>
      </c>
      <c r="E2252" s="210">
        <v>0.03</v>
      </c>
      <c r="F2252">
        <v>282</v>
      </c>
      <c r="G2252" s="314">
        <v>147</v>
      </c>
      <c r="H2252" s="436">
        <v>-3.51</v>
      </c>
    </row>
    <row r="2253" spans="1:8" x14ac:dyDescent="0.25">
      <c r="A2253">
        <v>90</v>
      </c>
      <c r="B2253">
        <v>8</v>
      </c>
      <c r="C2253" s="205">
        <v>0.2</v>
      </c>
      <c r="D2253">
        <v>6</v>
      </c>
      <c r="E2253" s="210">
        <v>0.03</v>
      </c>
      <c r="F2253">
        <v>304</v>
      </c>
      <c r="G2253" s="314">
        <v>210</v>
      </c>
      <c r="H2253" s="436">
        <v>-3.53</v>
      </c>
    </row>
    <row r="2254" spans="1:8" x14ac:dyDescent="0.25">
      <c r="A2254">
        <v>340</v>
      </c>
      <c r="B2254">
        <v>9</v>
      </c>
      <c r="C2254" s="205">
        <v>0.2</v>
      </c>
      <c r="D2254">
        <v>6</v>
      </c>
      <c r="E2254" s="210">
        <v>0.02</v>
      </c>
      <c r="F2254">
        <v>282</v>
      </c>
      <c r="G2254" s="314">
        <v>204</v>
      </c>
      <c r="H2254" s="436">
        <v>-3.53</v>
      </c>
    </row>
    <row r="2255" spans="1:8" x14ac:dyDescent="0.25">
      <c r="A2255">
        <v>1573</v>
      </c>
      <c r="B2255">
        <v>14</v>
      </c>
      <c r="C2255" s="205">
        <v>0.15</v>
      </c>
      <c r="D2255">
        <v>11</v>
      </c>
      <c r="E2255" s="210">
        <v>0.02</v>
      </c>
      <c r="F2255">
        <v>213</v>
      </c>
      <c r="G2255" s="314">
        <v>149</v>
      </c>
      <c r="H2255" s="436">
        <v>-3.53</v>
      </c>
    </row>
    <row r="2256" spans="1:8" x14ac:dyDescent="0.25">
      <c r="A2256">
        <v>2179</v>
      </c>
      <c r="B2256">
        <v>16</v>
      </c>
      <c r="C2256" s="205">
        <v>0.25</v>
      </c>
      <c r="D2256">
        <v>17</v>
      </c>
      <c r="E2256" s="210">
        <v>0.02</v>
      </c>
      <c r="F2256">
        <v>205</v>
      </c>
      <c r="G2256" s="314">
        <v>138</v>
      </c>
      <c r="H2256" s="436">
        <v>-3.54</v>
      </c>
    </row>
    <row r="2257" spans="1:8" x14ac:dyDescent="0.25">
      <c r="A2257">
        <v>1921</v>
      </c>
      <c r="B2257">
        <v>15</v>
      </c>
      <c r="C2257" s="205">
        <v>0.25</v>
      </c>
      <c r="D2257">
        <v>15</v>
      </c>
      <c r="E2257" s="210">
        <v>0.02</v>
      </c>
      <c r="F2257">
        <v>210</v>
      </c>
      <c r="G2257" s="314">
        <v>141</v>
      </c>
      <c r="H2257" s="436">
        <v>-3.55</v>
      </c>
    </row>
    <row r="2258" spans="1:8" x14ac:dyDescent="0.25">
      <c r="A2258">
        <v>2374</v>
      </c>
      <c r="B2258">
        <v>17</v>
      </c>
      <c r="C2258" s="205">
        <v>0.2</v>
      </c>
      <c r="D2258">
        <v>12</v>
      </c>
      <c r="E2258" s="210">
        <v>0.02</v>
      </c>
      <c r="F2258">
        <v>209</v>
      </c>
      <c r="G2258" s="314">
        <v>138</v>
      </c>
      <c r="H2258" s="436">
        <v>-3.55</v>
      </c>
    </row>
    <row r="2259" spans="1:8" x14ac:dyDescent="0.25">
      <c r="A2259">
        <v>214</v>
      </c>
      <c r="B2259">
        <v>8</v>
      </c>
      <c r="C2259" s="205">
        <v>0.35</v>
      </c>
      <c r="D2259">
        <v>6</v>
      </c>
      <c r="E2259" s="210">
        <v>0.02</v>
      </c>
      <c r="F2259">
        <v>302</v>
      </c>
      <c r="G2259" s="314">
        <v>227</v>
      </c>
      <c r="H2259" s="436">
        <v>-3.56</v>
      </c>
    </row>
    <row r="2260" spans="1:8" x14ac:dyDescent="0.25">
      <c r="A2260">
        <v>1430</v>
      </c>
      <c r="B2260">
        <v>13</v>
      </c>
      <c r="C2260" s="205">
        <v>0.3</v>
      </c>
      <c r="D2260">
        <v>5</v>
      </c>
      <c r="E2260" s="210">
        <v>2.5000000000000001E-2</v>
      </c>
      <c r="F2260">
        <v>229</v>
      </c>
      <c r="G2260" s="314">
        <v>172</v>
      </c>
      <c r="H2260" s="436">
        <v>-3.57</v>
      </c>
    </row>
    <row r="2261" spans="1:8" x14ac:dyDescent="0.25">
      <c r="A2261">
        <v>1419</v>
      </c>
      <c r="B2261">
        <v>13</v>
      </c>
      <c r="C2261" s="205">
        <v>0.25</v>
      </c>
      <c r="D2261">
        <v>15</v>
      </c>
      <c r="E2261" s="210">
        <v>0.03</v>
      </c>
      <c r="F2261">
        <v>221</v>
      </c>
      <c r="G2261" s="314">
        <v>126</v>
      </c>
      <c r="H2261" s="436">
        <v>-3.58</v>
      </c>
    </row>
    <row r="2262" spans="1:8" x14ac:dyDescent="0.25">
      <c r="A2262">
        <v>2259</v>
      </c>
      <c r="B2262">
        <v>16</v>
      </c>
      <c r="C2262" s="205">
        <v>0.35</v>
      </c>
      <c r="D2262">
        <v>15</v>
      </c>
      <c r="E2262" s="210">
        <v>0.03</v>
      </c>
      <c r="F2262">
        <v>203</v>
      </c>
      <c r="G2262" s="314">
        <v>118</v>
      </c>
      <c r="H2262" s="436">
        <v>-3.58</v>
      </c>
    </row>
    <row r="2263" spans="1:8" x14ac:dyDescent="0.25">
      <c r="A2263">
        <v>2706</v>
      </c>
      <c r="B2263">
        <v>18</v>
      </c>
      <c r="C2263" s="205">
        <v>0.3</v>
      </c>
      <c r="D2263">
        <v>10</v>
      </c>
      <c r="E2263" s="210">
        <v>0.03</v>
      </c>
      <c r="F2263">
        <v>201</v>
      </c>
      <c r="G2263" s="314">
        <v>130</v>
      </c>
      <c r="H2263" s="436">
        <v>-3.59</v>
      </c>
    </row>
    <row r="2264" spans="1:8" x14ac:dyDescent="0.25">
      <c r="A2264">
        <v>688</v>
      </c>
      <c r="B2264">
        <v>10</v>
      </c>
      <c r="C2264" s="205">
        <v>0.3</v>
      </c>
      <c r="D2264">
        <v>10</v>
      </c>
      <c r="E2264" s="210">
        <v>0.02</v>
      </c>
      <c r="F2264">
        <v>267</v>
      </c>
      <c r="G2264" s="314">
        <v>181</v>
      </c>
      <c r="H2264" s="436">
        <v>-3.61</v>
      </c>
    </row>
    <row r="2265" spans="1:8" x14ac:dyDescent="0.25">
      <c r="A2265">
        <v>912</v>
      </c>
      <c r="B2265">
        <v>11</v>
      </c>
      <c r="C2265" s="205">
        <v>0.25</v>
      </c>
      <c r="D2265">
        <v>14</v>
      </c>
      <c r="E2265" s="210">
        <v>0.03</v>
      </c>
      <c r="F2265">
        <v>242</v>
      </c>
      <c r="G2265" s="314">
        <v>133</v>
      </c>
      <c r="H2265" s="436">
        <v>-3.62</v>
      </c>
    </row>
    <row r="2266" spans="1:8" x14ac:dyDescent="0.25">
      <c r="A2266">
        <v>2131</v>
      </c>
      <c r="B2266">
        <v>16</v>
      </c>
      <c r="C2266" s="205">
        <v>0.2</v>
      </c>
      <c r="D2266">
        <v>15</v>
      </c>
      <c r="E2266" s="210">
        <v>0.02</v>
      </c>
      <c r="F2266">
        <v>212</v>
      </c>
      <c r="G2266" s="314">
        <v>136</v>
      </c>
      <c r="H2266" s="436">
        <v>-3.62</v>
      </c>
    </row>
    <row r="2267" spans="1:8" x14ac:dyDescent="0.25">
      <c r="A2267">
        <v>1955</v>
      </c>
      <c r="B2267">
        <v>15</v>
      </c>
      <c r="C2267" s="205">
        <v>0.3</v>
      </c>
      <c r="D2267">
        <v>12</v>
      </c>
      <c r="E2267" s="210">
        <v>2.5000000000000001E-2</v>
      </c>
      <c r="F2267">
        <v>219</v>
      </c>
      <c r="G2267" s="314">
        <v>140</v>
      </c>
      <c r="H2267" s="436">
        <v>-3.63</v>
      </c>
    </row>
    <row r="2268" spans="1:8" x14ac:dyDescent="0.25">
      <c r="A2268">
        <v>1158</v>
      </c>
      <c r="B2268">
        <v>12</v>
      </c>
      <c r="C2268" s="205">
        <v>0.25</v>
      </c>
      <c r="D2268">
        <v>12</v>
      </c>
      <c r="E2268" s="210">
        <v>0.03</v>
      </c>
      <c r="F2268">
        <v>229</v>
      </c>
      <c r="G2268" s="314">
        <v>138</v>
      </c>
      <c r="H2268" s="436">
        <v>-3.64</v>
      </c>
    </row>
    <row r="2269" spans="1:8" x14ac:dyDescent="0.25">
      <c r="A2269">
        <v>337</v>
      </c>
      <c r="B2269">
        <v>9</v>
      </c>
      <c r="C2269" s="205">
        <v>0.2</v>
      </c>
      <c r="D2269">
        <v>5</v>
      </c>
      <c r="E2269" s="210">
        <v>0.02</v>
      </c>
      <c r="F2269">
        <v>282</v>
      </c>
      <c r="G2269" s="314">
        <v>210</v>
      </c>
      <c r="H2269" s="436">
        <v>-3.65</v>
      </c>
    </row>
    <row r="2270" spans="1:8" x14ac:dyDescent="0.25">
      <c r="A2270">
        <v>1431</v>
      </c>
      <c r="B2270">
        <v>13</v>
      </c>
      <c r="C2270" s="205">
        <v>0.3</v>
      </c>
      <c r="D2270">
        <v>5</v>
      </c>
      <c r="E2270" s="210">
        <v>0.03</v>
      </c>
      <c r="F2270">
        <v>229</v>
      </c>
      <c r="G2270" s="314">
        <v>169</v>
      </c>
      <c r="H2270" s="436">
        <v>-3.65</v>
      </c>
    </row>
    <row r="2271" spans="1:8" x14ac:dyDescent="0.25">
      <c r="A2271">
        <v>1457</v>
      </c>
      <c r="B2271">
        <v>13</v>
      </c>
      <c r="C2271" s="205">
        <v>0.3</v>
      </c>
      <c r="D2271">
        <v>14</v>
      </c>
      <c r="E2271" s="210">
        <v>2.5000000000000001E-2</v>
      </c>
      <c r="F2271">
        <v>229</v>
      </c>
      <c r="G2271" s="314">
        <v>142</v>
      </c>
      <c r="H2271" s="436">
        <v>-3.65</v>
      </c>
    </row>
    <row r="2272" spans="1:8" x14ac:dyDescent="0.25">
      <c r="A2272">
        <v>361</v>
      </c>
      <c r="B2272">
        <v>9</v>
      </c>
      <c r="C2272" s="205">
        <v>0.2</v>
      </c>
      <c r="D2272">
        <v>13</v>
      </c>
      <c r="E2272" s="210">
        <v>0.02</v>
      </c>
      <c r="F2272">
        <v>282</v>
      </c>
      <c r="G2272" s="314">
        <v>177</v>
      </c>
      <c r="H2272" s="436">
        <v>-3.66</v>
      </c>
    </row>
    <row r="2273" spans="1:8" x14ac:dyDescent="0.25">
      <c r="A2273">
        <v>2590</v>
      </c>
      <c r="B2273">
        <v>18</v>
      </c>
      <c r="C2273" s="205">
        <v>0.15</v>
      </c>
      <c r="D2273">
        <v>14</v>
      </c>
      <c r="E2273" s="210">
        <v>0.02</v>
      </c>
      <c r="F2273">
        <v>201</v>
      </c>
      <c r="G2273" s="314">
        <v>127</v>
      </c>
      <c r="H2273" s="436">
        <v>-3.66</v>
      </c>
    </row>
    <row r="2274" spans="1:8" x14ac:dyDescent="0.25">
      <c r="A2274">
        <v>2770</v>
      </c>
      <c r="B2274">
        <v>18</v>
      </c>
      <c r="C2274" s="205">
        <v>0.35</v>
      </c>
      <c r="D2274">
        <v>18</v>
      </c>
      <c r="E2274" s="210">
        <v>0.02</v>
      </c>
      <c r="F2274">
        <v>202</v>
      </c>
      <c r="G2274" s="314">
        <v>131</v>
      </c>
      <c r="H2274" s="436">
        <v>-3.66</v>
      </c>
    </row>
    <row r="2275" spans="1:8" x14ac:dyDescent="0.25">
      <c r="A2275">
        <v>246</v>
      </c>
      <c r="B2275">
        <v>8</v>
      </c>
      <c r="C2275" s="205">
        <v>0.35</v>
      </c>
      <c r="D2275">
        <v>16</v>
      </c>
      <c r="E2275" s="210">
        <v>0.03</v>
      </c>
      <c r="F2275">
        <v>302</v>
      </c>
      <c r="G2275" s="314">
        <v>149</v>
      </c>
      <c r="H2275" s="436">
        <v>-3.67</v>
      </c>
    </row>
    <row r="2276" spans="1:8" x14ac:dyDescent="0.25">
      <c r="A2276">
        <v>1215</v>
      </c>
      <c r="B2276">
        <v>12</v>
      </c>
      <c r="C2276" s="205">
        <v>0.3</v>
      </c>
      <c r="D2276">
        <v>17</v>
      </c>
      <c r="E2276" s="210">
        <v>0.03</v>
      </c>
      <c r="F2276">
        <v>235</v>
      </c>
      <c r="G2276" s="314">
        <v>128</v>
      </c>
      <c r="H2276" s="436">
        <v>-3.67</v>
      </c>
    </row>
    <row r="2277" spans="1:8" x14ac:dyDescent="0.25">
      <c r="A2277">
        <v>2473</v>
      </c>
      <c r="B2277">
        <v>17</v>
      </c>
      <c r="C2277" s="205">
        <v>0.3</v>
      </c>
      <c r="D2277">
        <v>17</v>
      </c>
      <c r="E2277" s="210">
        <v>0.02</v>
      </c>
      <c r="F2277">
        <v>203</v>
      </c>
      <c r="G2277" s="314">
        <v>133</v>
      </c>
      <c r="H2277" s="436">
        <v>-3.7</v>
      </c>
    </row>
    <row r="2278" spans="1:8" x14ac:dyDescent="0.25">
      <c r="A2278">
        <v>1749</v>
      </c>
      <c r="B2278">
        <v>14</v>
      </c>
      <c r="C2278" s="205">
        <v>0.35</v>
      </c>
      <c r="D2278">
        <v>13</v>
      </c>
      <c r="E2278" s="210">
        <v>0.03</v>
      </c>
      <c r="F2278">
        <v>225</v>
      </c>
      <c r="G2278" s="314">
        <v>134</v>
      </c>
      <c r="H2278" s="436">
        <v>-3.71</v>
      </c>
    </row>
    <row r="2279" spans="1:8" x14ac:dyDescent="0.25">
      <c r="A2279">
        <v>2669</v>
      </c>
      <c r="B2279">
        <v>18</v>
      </c>
      <c r="C2279" s="205">
        <v>0.25</v>
      </c>
      <c r="D2279">
        <v>12</v>
      </c>
      <c r="E2279" s="210">
        <v>2.5000000000000001E-2</v>
      </c>
      <c r="F2279">
        <v>195</v>
      </c>
      <c r="G2279" s="314">
        <v>130</v>
      </c>
      <c r="H2279" s="436">
        <v>-3.73</v>
      </c>
    </row>
    <row r="2280" spans="1:8" x14ac:dyDescent="0.25">
      <c r="A2280">
        <v>979</v>
      </c>
      <c r="B2280">
        <v>11</v>
      </c>
      <c r="C2280" s="205">
        <v>0.35</v>
      </c>
      <c r="D2280">
        <v>9</v>
      </c>
      <c r="E2280" s="210">
        <v>0.02</v>
      </c>
      <c r="F2280">
        <v>246</v>
      </c>
      <c r="G2280" s="314">
        <v>175</v>
      </c>
      <c r="H2280" s="436">
        <v>-3.75</v>
      </c>
    </row>
    <row r="2281" spans="1:8" x14ac:dyDescent="0.25">
      <c r="A2281">
        <v>658</v>
      </c>
      <c r="B2281">
        <v>10</v>
      </c>
      <c r="C2281" s="205">
        <v>0.25</v>
      </c>
      <c r="D2281">
        <v>14</v>
      </c>
      <c r="E2281" s="210">
        <v>0.02</v>
      </c>
      <c r="F2281">
        <v>260</v>
      </c>
      <c r="G2281" s="314">
        <v>161</v>
      </c>
      <c r="H2281" s="436">
        <v>-3.76</v>
      </c>
    </row>
    <row r="2282" spans="1:8" x14ac:dyDescent="0.25">
      <c r="A2282">
        <v>1174</v>
      </c>
      <c r="B2282">
        <v>12</v>
      </c>
      <c r="C2282" s="205">
        <v>0.25</v>
      </c>
      <c r="D2282">
        <v>18</v>
      </c>
      <c r="E2282" s="210">
        <v>0.02</v>
      </c>
      <c r="F2282">
        <v>229</v>
      </c>
      <c r="G2282" s="314">
        <v>143</v>
      </c>
      <c r="H2282" s="436">
        <v>-3.77</v>
      </c>
    </row>
    <row r="2283" spans="1:8" x14ac:dyDescent="0.25">
      <c r="A2283">
        <v>1160</v>
      </c>
      <c r="B2283">
        <v>12</v>
      </c>
      <c r="C2283" s="205">
        <v>0.25</v>
      </c>
      <c r="D2283">
        <v>13</v>
      </c>
      <c r="E2283" s="210">
        <v>2.5000000000000001E-2</v>
      </c>
      <c r="F2283">
        <v>229</v>
      </c>
      <c r="G2283" s="314">
        <v>145</v>
      </c>
      <c r="H2283" s="436">
        <v>-3.78</v>
      </c>
    </row>
    <row r="2284" spans="1:8" x14ac:dyDescent="0.25">
      <c r="A2284">
        <v>1837</v>
      </c>
      <c r="B2284">
        <v>15</v>
      </c>
      <c r="C2284" s="205">
        <v>0.15</v>
      </c>
      <c r="D2284">
        <v>15</v>
      </c>
      <c r="E2284" s="210">
        <v>0.02</v>
      </c>
      <c r="F2284">
        <v>210</v>
      </c>
      <c r="G2284" s="314">
        <v>134</v>
      </c>
      <c r="H2284" s="436">
        <v>-3.78</v>
      </c>
    </row>
    <row r="2285" spans="1:8" x14ac:dyDescent="0.25">
      <c r="A2285">
        <v>2202</v>
      </c>
      <c r="B2285">
        <v>16</v>
      </c>
      <c r="C2285" s="205">
        <v>0.3</v>
      </c>
      <c r="D2285">
        <v>10</v>
      </c>
      <c r="E2285" s="210">
        <v>0.03</v>
      </c>
      <c r="F2285">
        <v>212</v>
      </c>
      <c r="G2285" s="314">
        <v>132</v>
      </c>
      <c r="H2285" s="436">
        <v>-3.78</v>
      </c>
    </row>
    <row r="2286" spans="1:8" x14ac:dyDescent="0.25">
      <c r="A2286">
        <v>2668</v>
      </c>
      <c r="B2286">
        <v>18</v>
      </c>
      <c r="C2286" s="205">
        <v>0.25</v>
      </c>
      <c r="D2286">
        <v>12</v>
      </c>
      <c r="E2286" s="210">
        <v>0.02</v>
      </c>
      <c r="F2286">
        <v>195</v>
      </c>
      <c r="G2286" s="314">
        <v>137</v>
      </c>
      <c r="H2286" s="436">
        <v>-3.78</v>
      </c>
    </row>
    <row r="2287" spans="1:8" x14ac:dyDescent="0.25">
      <c r="A2287">
        <v>232</v>
      </c>
      <c r="B2287">
        <v>8</v>
      </c>
      <c r="C2287" s="205">
        <v>0.35</v>
      </c>
      <c r="D2287">
        <v>12</v>
      </c>
      <c r="E2287" s="210">
        <v>0.02</v>
      </c>
      <c r="F2287">
        <v>302</v>
      </c>
      <c r="G2287" s="314">
        <v>187</v>
      </c>
      <c r="H2287" s="436">
        <v>-3.8</v>
      </c>
    </row>
    <row r="2288" spans="1:8" x14ac:dyDescent="0.25">
      <c r="A2288">
        <v>655</v>
      </c>
      <c r="B2288">
        <v>10</v>
      </c>
      <c r="C2288" s="205">
        <v>0.25</v>
      </c>
      <c r="D2288">
        <v>13</v>
      </c>
      <c r="E2288" s="210">
        <v>0.02</v>
      </c>
      <c r="F2288">
        <v>260</v>
      </c>
      <c r="G2288" s="314">
        <v>163</v>
      </c>
      <c r="H2288" s="436">
        <v>-3.82</v>
      </c>
    </row>
    <row r="2289" spans="1:8" x14ac:dyDescent="0.25">
      <c r="A2289">
        <v>2757</v>
      </c>
      <c r="B2289">
        <v>18</v>
      </c>
      <c r="C2289" s="205">
        <v>0.35</v>
      </c>
      <c r="D2289">
        <v>13</v>
      </c>
      <c r="E2289" s="210">
        <v>0.03</v>
      </c>
      <c r="F2289">
        <v>202</v>
      </c>
      <c r="G2289" s="314">
        <v>123</v>
      </c>
      <c r="H2289" s="436">
        <v>-3.82</v>
      </c>
    </row>
    <row r="2290" spans="1:8" x14ac:dyDescent="0.25">
      <c r="A2290">
        <v>583</v>
      </c>
      <c r="B2290">
        <v>10</v>
      </c>
      <c r="C2290" s="205">
        <v>0.15</v>
      </c>
      <c r="D2290">
        <v>17</v>
      </c>
      <c r="E2290" s="210">
        <v>0.02</v>
      </c>
      <c r="F2290">
        <v>253</v>
      </c>
      <c r="G2290" s="314">
        <v>149</v>
      </c>
      <c r="H2290" s="436">
        <v>-3.83</v>
      </c>
    </row>
    <row r="2291" spans="1:8" x14ac:dyDescent="0.25">
      <c r="A2291">
        <v>162</v>
      </c>
      <c r="B2291">
        <v>8</v>
      </c>
      <c r="C2291" s="205">
        <v>0.25</v>
      </c>
      <c r="D2291">
        <v>16</v>
      </c>
      <c r="E2291" s="210">
        <v>0.03</v>
      </c>
      <c r="F2291">
        <v>300</v>
      </c>
      <c r="G2291" s="314">
        <v>150</v>
      </c>
      <c r="H2291" s="436">
        <v>-3.84</v>
      </c>
    </row>
    <row r="2292" spans="1:8" x14ac:dyDescent="0.25">
      <c r="A2292">
        <v>913</v>
      </c>
      <c r="B2292">
        <v>11</v>
      </c>
      <c r="C2292" s="205">
        <v>0.25</v>
      </c>
      <c r="D2292">
        <v>15</v>
      </c>
      <c r="E2292" s="210">
        <v>0.02</v>
      </c>
      <c r="F2292">
        <v>242</v>
      </c>
      <c r="G2292" s="314">
        <v>150</v>
      </c>
      <c r="H2292" s="436">
        <v>-3.84</v>
      </c>
    </row>
    <row r="2293" spans="1:8" x14ac:dyDescent="0.25">
      <c r="A2293">
        <v>1325</v>
      </c>
      <c r="B2293">
        <v>13</v>
      </c>
      <c r="C2293" s="205">
        <v>0.15</v>
      </c>
      <c r="D2293">
        <v>12</v>
      </c>
      <c r="E2293" s="210">
        <v>2.5000000000000001E-2</v>
      </c>
      <c r="F2293">
        <v>219</v>
      </c>
      <c r="G2293" s="314">
        <v>142</v>
      </c>
      <c r="H2293" s="436">
        <v>-3.85</v>
      </c>
    </row>
    <row r="2294" spans="1:8" x14ac:dyDescent="0.25">
      <c r="A2294">
        <v>1255</v>
      </c>
      <c r="B2294">
        <v>12</v>
      </c>
      <c r="C2294" s="205">
        <v>0.35</v>
      </c>
      <c r="D2294">
        <v>17</v>
      </c>
      <c r="E2294" s="210">
        <v>0.02</v>
      </c>
      <c r="F2294">
        <v>240</v>
      </c>
      <c r="G2294" s="314">
        <v>148</v>
      </c>
      <c r="H2294" s="436">
        <v>-3.86</v>
      </c>
    </row>
    <row r="2295" spans="1:8" x14ac:dyDescent="0.25">
      <c r="A2295">
        <v>2159</v>
      </c>
      <c r="B2295">
        <v>16</v>
      </c>
      <c r="C2295" s="205">
        <v>0.25</v>
      </c>
      <c r="D2295">
        <v>10</v>
      </c>
      <c r="E2295" s="210">
        <v>2.5000000000000001E-2</v>
      </c>
      <c r="F2295">
        <v>205</v>
      </c>
      <c r="G2295" s="314">
        <v>141</v>
      </c>
      <c r="H2295" s="436">
        <v>-3.87</v>
      </c>
    </row>
    <row r="2296" spans="1:8" x14ac:dyDescent="0.25">
      <c r="A2296">
        <v>2134</v>
      </c>
      <c r="B2296">
        <v>16</v>
      </c>
      <c r="C2296" s="205">
        <v>0.2</v>
      </c>
      <c r="D2296">
        <v>16</v>
      </c>
      <c r="E2296" s="210">
        <v>0.02</v>
      </c>
      <c r="F2296">
        <v>212</v>
      </c>
      <c r="G2296" s="314">
        <v>134</v>
      </c>
      <c r="H2296" s="436">
        <v>-3.88</v>
      </c>
    </row>
    <row r="2297" spans="1:8" x14ac:dyDescent="0.25">
      <c r="A2297">
        <v>1846</v>
      </c>
      <c r="B2297">
        <v>15</v>
      </c>
      <c r="C2297" s="205">
        <v>0.15</v>
      </c>
      <c r="D2297">
        <v>18</v>
      </c>
      <c r="E2297" s="210">
        <v>0.02</v>
      </c>
      <c r="F2297">
        <v>210</v>
      </c>
      <c r="G2297" s="314">
        <v>127</v>
      </c>
      <c r="H2297" s="436">
        <v>-3.89</v>
      </c>
    </row>
    <row r="2298" spans="1:8" x14ac:dyDescent="0.25">
      <c r="A2298">
        <v>916</v>
      </c>
      <c r="B2298">
        <v>11</v>
      </c>
      <c r="C2298" s="205">
        <v>0.25</v>
      </c>
      <c r="D2298">
        <v>16</v>
      </c>
      <c r="E2298" s="210">
        <v>0.02</v>
      </c>
      <c r="F2298">
        <v>242</v>
      </c>
      <c r="G2298" s="314">
        <v>147</v>
      </c>
      <c r="H2298" s="436">
        <v>-3.9</v>
      </c>
    </row>
    <row r="2299" spans="1:8" x14ac:dyDescent="0.25">
      <c r="A2299">
        <v>1199</v>
      </c>
      <c r="B2299">
        <v>12</v>
      </c>
      <c r="C2299" s="205">
        <v>0.3</v>
      </c>
      <c r="D2299">
        <v>12</v>
      </c>
      <c r="E2299" s="210">
        <v>2.5000000000000001E-2</v>
      </c>
      <c r="F2299">
        <v>235</v>
      </c>
      <c r="G2299" s="314">
        <v>150</v>
      </c>
      <c r="H2299" s="436">
        <v>-3.9</v>
      </c>
    </row>
    <row r="2300" spans="1:8" x14ac:dyDescent="0.25">
      <c r="A2300">
        <v>1584</v>
      </c>
      <c r="B2300">
        <v>14</v>
      </c>
      <c r="C2300" s="205">
        <v>0.15</v>
      </c>
      <c r="D2300">
        <v>14</v>
      </c>
      <c r="E2300" s="210">
        <v>0.03</v>
      </c>
      <c r="F2300">
        <v>213</v>
      </c>
      <c r="G2300" s="314">
        <v>125</v>
      </c>
      <c r="H2300" s="436">
        <v>-3.9</v>
      </c>
    </row>
    <row r="2301" spans="1:8" x14ac:dyDescent="0.25">
      <c r="A2301">
        <v>411</v>
      </c>
      <c r="B2301">
        <v>9</v>
      </c>
      <c r="C2301" s="205">
        <v>0.25</v>
      </c>
      <c r="D2301">
        <v>15</v>
      </c>
      <c r="E2301" s="210">
        <v>0.03</v>
      </c>
      <c r="F2301">
        <v>280</v>
      </c>
      <c r="G2301" s="314">
        <v>148</v>
      </c>
      <c r="H2301" s="436">
        <v>-3.91</v>
      </c>
    </row>
    <row r="2302" spans="1:8" x14ac:dyDescent="0.25">
      <c r="A2302">
        <v>2750</v>
      </c>
      <c r="B2302">
        <v>18</v>
      </c>
      <c r="C2302" s="205">
        <v>0.35</v>
      </c>
      <c r="D2302">
        <v>11</v>
      </c>
      <c r="E2302" s="210">
        <v>2.5000000000000001E-2</v>
      </c>
      <c r="F2302">
        <v>202</v>
      </c>
      <c r="G2302" s="314">
        <v>131</v>
      </c>
      <c r="H2302" s="436">
        <v>-3.91</v>
      </c>
    </row>
    <row r="2303" spans="1:8" x14ac:dyDescent="0.25">
      <c r="A2303">
        <v>2765</v>
      </c>
      <c r="B2303">
        <v>18</v>
      </c>
      <c r="C2303" s="205">
        <v>0.35</v>
      </c>
      <c r="D2303">
        <v>16</v>
      </c>
      <c r="E2303" s="210">
        <v>2.5000000000000001E-2</v>
      </c>
      <c r="F2303">
        <v>202</v>
      </c>
      <c r="G2303" s="314">
        <v>125</v>
      </c>
      <c r="H2303" s="436">
        <v>-3.91</v>
      </c>
    </row>
    <row r="2304" spans="1:8" x14ac:dyDescent="0.25">
      <c r="A2304">
        <v>138</v>
      </c>
      <c r="B2304">
        <v>8</v>
      </c>
      <c r="C2304" s="205">
        <v>0.25</v>
      </c>
      <c r="D2304">
        <v>8</v>
      </c>
      <c r="E2304" s="210">
        <v>0.03</v>
      </c>
      <c r="F2304">
        <v>300</v>
      </c>
      <c r="G2304" s="314">
        <v>198</v>
      </c>
      <c r="H2304" s="436">
        <v>-3.92</v>
      </c>
    </row>
    <row r="2305" spans="1:8" x14ac:dyDescent="0.25">
      <c r="A2305">
        <v>649</v>
      </c>
      <c r="B2305">
        <v>10</v>
      </c>
      <c r="C2305" s="205">
        <v>0.25</v>
      </c>
      <c r="D2305">
        <v>11</v>
      </c>
      <c r="E2305" s="210">
        <v>0.02</v>
      </c>
      <c r="F2305">
        <v>260</v>
      </c>
      <c r="G2305" s="314">
        <v>171</v>
      </c>
      <c r="H2305" s="436">
        <v>-3.92</v>
      </c>
    </row>
    <row r="2306" spans="1:8" x14ac:dyDescent="0.25">
      <c r="A2306">
        <v>954</v>
      </c>
      <c r="B2306">
        <v>11</v>
      </c>
      <c r="C2306" s="205">
        <v>0.3</v>
      </c>
      <c r="D2306">
        <v>14</v>
      </c>
      <c r="E2306" s="210">
        <v>0.03</v>
      </c>
      <c r="F2306">
        <v>246</v>
      </c>
      <c r="G2306" s="314">
        <v>137</v>
      </c>
      <c r="H2306" s="436">
        <v>-3.95</v>
      </c>
    </row>
    <row r="2307" spans="1:8" x14ac:dyDescent="0.25">
      <c r="A2307">
        <v>946</v>
      </c>
      <c r="B2307">
        <v>11</v>
      </c>
      <c r="C2307" s="205">
        <v>0.3</v>
      </c>
      <c r="D2307">
        <v>12</v>
      </c>
      <c r="E2307" s="210">
        <v>0.02</v>
      </c>
      <c r="F2307">
        <v>246</v>
      </c>
      <c r="G2307" s="314">
        <v>165</v>
      </c>
      <c r="H2307" s="436">
        <v>-3.97</v>
      </c>
    </row>
    <row r="2308" spans="1:8" x14ac:dyDescent="0.25">
      <c r="A2308">
        <v>1468</v>
      </c>
      <c r="B2308">
        <v>13</v>
      </c>
      <c r="C2308" s="205">
        <v>0.3</v>
      </c>
      <c r="D2308">
        <v>18</v>
      </c>
      <c r="E2308" s="210">
        <v>0.02</v>
      </c>
      <c r="F2308">
        <v>229</v>
      </c>
      <c r="G2308" s="314">
        <v>139</v>
      </c>
      <c r="H2308" s="436">
        <v>-3.97</v>
      </c>
    </row>
    <row r="2309" spans="1:8" x14ac:dyDescent="0.25">
      <c r="A2309">
        <v>416</v>
      </c>
      <c r="B2309">
        <v>9</v>
      </c>
      <c r="C2309" s="205">
        <v>0.25</v>
      </c>
      <c r="D2309">
        <v>17</v>
      </c>
      <c r="E2309" s="210">
        <v>2.5000000000000001E-2</v>
      </c>
      <c r="F2309">
        <v>280</v>
      </c>
      <c r="G2309" s="314">
        <v>155</v>
      </c>
      <c r="H2309" s="436">
        <v>-3.99</v>
      </c>
    </row>
    <row r="2310" spans="1:8" x14ac:dyDescent="0.25">
      <c r="A2310">
        <v>2728</v>
      </c>
      <c r="B2310">
        <v>18</v>
      </c>
      <c r="C2310" s="205">
        <v>0.3</v>
      </c>
      <c r="D2310">
        <v>18</v>
      </c>
      <c r="E2310" s="210">
        <v>0.02</v>
      </c>
      <c r="F2310">
        <v>201</v>
      </c>
      <c r="G2310" s="314">
        <v>126</v>
      </c>
      <c r="H2310" s="436">
        <v>-3.99</v>
      </c>
    </row>
    <row r="2311" spans="1:8" x14ac:dyDescent="0.25">
      <c r="A2311">
        <v>1167</v>
      </c>
      <c r="B2311">
        <v>12</v>
      </c>
      <c r="C2311" s="205">
        <v>0.25</v>
      </c>
      <c r="D2311">
        <v>15</v>
      </c>
      <c r="E2311" s="210">
        <v>0.03</v>
      </c>
      <c r="F2311">
        <v>229</v>
      </c>
      <c r="G2311" s="314">
        <v>128</v>
      </c>
      <c r="H2311" s="436">
        <v>-4.01</v>
      </c>
    </row>
    <row r="2312" spans="1:8" x14ac:dyDescent="0.25">
      <c r="A2312">
        <v>1455</v>
      </c>
      <c r="B2312">
        <v>13</v>
      </c>
      <c r="C2312" s="205">
        <v>0.3</v>
      </c>
      <c r="D2312">
        <v>13</v>
      </c>
      <c r="E2312" s="210">
        <v>0.03</v>
      </c>
      <c r="F2312">
        <v>229</v>
      </c>
      <c r="G2312" s="314">
        <v>135</v>
      </c>
      <c r="H2312" s="436">
        <v>-4.01</v>
      </c>
    </row>
    <row r="2313" spans="1:8" x14ac:dyDescent="0.25">
      <c r="A2313">
        <v>2005</v>
      </c>
      <c r="B2313">
        <v>15</v>
      </c>
      <c r="C2313" s="205">
        <v>0.35</v>
      </c>
      <c r="D2313">
        <v>15</v>
      </c>
      <c r="E2313" s="210">
        <v>0.02</v>
      </c>
      <c r="F2313">
        <v>216</v>
      </c>
      <c r="G2313" s="314">
        <v>143</v>
      </c>
      <c r="H2313" s="436">
        <v>-4.03</v>
      </c>
    </row>
    <row r="2314" spans="1:8" x14ac:dyDescent="0.25">
      <c r="A2314">
        <v>1163</v>
      </c>
      <c r="B2314">
        <v>12</v>
      </c>
      <c r="C2314" s="205">
        <v>0.25</v>
      </c>
      <c r="D2314">
        <v>14</v>
      </c>
      <c r="E2314" s="210">
        <v>2.5000000000000001E-2</v>
      </c>
      <c r="F2314">
        <v>229</v>
      </c>
      <c r="G2314" s="314">
        <v>143</v>
      </c>
      <c r="H2314" s="436">
        <v>-4.04</v>
      </c>
    </row>
    <row r="2315" spans="1:8" x14ac:dyDescent="0.25">
      <c r="A2315">
        <v>2383</v>
      </c>
      <c r="B2315">
        <v>17</v>
      </c>
      <c r="C2315" s="205">
        <v>0.2</v>
      </c>
      <c r="D2315">
        <v>15</v>
      </c>
      <c r="E2315" s="210">
        <v>0.02</v>
      </c>
      <c r="F2315">
        <v>209</v>
      </c>
      <c r="G2315" s="314">
        <v>131</v>
      </c>
      <c r="H2315" s="436">
        <v>-4.04</v>
      </c>
    </row>
    <row r="2316" spans="1:8" x14ac:dyDescent="0.25">
      <c r="A2316">
        <v>699</v>
      </c>
      <c r="B2316">
        <v>10</v>
      </c>
      <c r="C2316" s="205">
        <v>0.3</v>
      </c>
      <c r="D2316">
        <v>13</v>
      </c>
      <c r="E2316" s="210">
        <v>0.03</v>
      </c>
      <c r="F2316">
        <v>267</v>
      </c>
      <c r="G2316" s="314">
        <v>149</v>
      </c>
      <c r="H2316" s="436">
        <v>-4.0599999999999996</v>
      </c>
    </row>
    <row r="2317" spans="1:8" x14ac:dyDescent="0.25">
      <c r="A2317">
        <v>943</v>
      </c>
      <c r="B2317">
        <v>11</v>
      </c>
      <c r="C2317" s="205">
        <v>0.3</v>
      </c>
      <c r="D2317">
        <v>11</v>
      </c>
      <c r="E2317" s="210">
        <v>0.02</v>
      </c>
      <c r="F2317">
        <v>246</v>
      </c>
      <c r="G2317" s="314">
        <v>167</v>
      </c>
      <c r="H2317" s="436">
        <v>-4.07</v>
      </c>
    </row>
    <row r="2318" spans="1:8" x14ac:dyDescent="0.25">
      <c r="A2318">
        <v>1574</v>
      </c>
      <c r="B2318">
        <v>14</v>
      </c>
      <c r="C2318" s="205">
        <v>0.15</v>
      </c>
      <c r="D2318">
        <v>11</v>
      </c>
      <c r="E2318" s="210">
        <v>2.5000000000000001E-2</v>
      </c>
      <c r="F2318">
        <v>213</v>
      </c>
      <c r="G2318" s="314">
        <v>141</v>
      </c>
      <c r="H2318" s="436">
        <v>-4.08</v>
      </c>
    </row>
    <row r="2319" spans="1:8" x14ac:dyDescent="0.25">
      <c r="A2319">
        <v>1630</v>
      </c>
      <c r="B2319">
        <v>14</v>
      </c>
      <c r="C2319" s="205">
        <v>0.2</v>
      </c>
      <c r="D2319">
        <v>16</v>
      </c>
      <c r="E2319" s="210">
        <v>0.02</v>
      </c>
      <c r="F2319">
        <v>225</v>
      </c>
      <c r="G2319" s="314">
        <v>145</v>
      </c>
      <c r="H2319" s="436">
        <v>-4.1100000000000003</v>
      </c>
    </row>
    <row r="2320" spans="1:8" x14ac:dyDescent="0.25">
      <c r="A2320">
        <v>1879</v>
      </c>
      <c r="B2320">
        <v>15</v>
      </c>
      <c r="C2320" s="205">
        <v>0.2</v>
      </c>
      <c r="D2320">
        <v>15</v>
      </c>
      <c r="E2320" s="210">
        <v>0.02</v>
      </c>
      <c r="F2320">
        <v>216</v>
      </c>
      <c r="G2320" s="314">
        <v>139</v>
      </c>
      <c r="H2320" s="436">
        <v>-4.1100000000000003</v>
      </c>
    </row>
    <row r="2321" spans="1:8" x14ac:dyDescent="0.25">
      <c r="A2321">
        <v>2124</v>
      </c>
      <c r="B2321">
        <v>16</v>
      </c>
      <c r="C2321" s="205">
        <v>0.2</v>
      </c>
      <c r="D2321">
        <v>12</v>
      </c>
      <c r="E2321" s="210">
        <v>0.03</v>
      </c>
      <c r="F2321">
        <v>212</v>
      </c>
      <c r="G2321" s="314">
        <v>126</v>
      </c>
      <c r="H2321" s="436">
        <v>-4.1100000000000003</v>
      </c>
    </row>
    <row r="2322" spans="1:8" x14ac:dyDescent="0.25">
      <c r="A2322">
        <v>1196</v>
      </c>
      <c r="B2322">
        <v>12</v>
      </c>
      <c r="C2322" s="205">
        <v>0.3</v>
      </c>
      <c r="D2322">
        <v>11</v>
      </c>
      <c r="E2322" s="210">
        <v>2.5000000000000001E-2</v>
      </c>
      <c r="F2322">
        <v>235</v>
      </c>
      <c r="G2322" s="314">
        <v>154</v>
      </c>
      <c r="H2322" s="436">
        <v>-4.13</v>
      </c>
    </row>
    <row r="2323" spans="1:8" x14ac:dyDescent="0.25">
      <c r="A2323">
        <v>1319</v>
      </c>
      <c r="B2323">
        <v>13</v>
      </c>
      <c r="C2323" s="205">
        <v>0.15</v>
      </c>
      <c r="D2323">
        <v>10</v>
      </c>
      <c r="E2323" s="210">
        <v>2.5000000000000001E-2</v>
      </c>
      <c r="F2323">
        <v>219</v>
      </c>
      <c r="G2323" s="314">
        <v>147</v>
      </c>
      <c r="H2323" s="436">
        <v>-4.13</v>
      </c>
    </row>
    <row r="2324" spans="1:8" x14ac:dyDescent="0.25">
      <c r="A2324">
        <v>386</v>
      </c>
      <c r="B2324">
        <v>9</v>
      </c>
      <c r="C2324" s="205">
        <v>0.25</v>
      </c>
      <c r="D2324">
        <v>7</v>
      </c>
      <c r="E2324" s="210">
        <v>2.5000000000000001E-2</v>
      </c>
      <c r="F2324">
        <v>280</v>
      </c>
      <c r="G2324" s="314">
        <v>200</v>
      </c>
      <c r="H2324" s="436">
        <v>-4.1399999999999997</v>
      </c>
    </row>
    <row r="2325" spans="1:8" x14ac:dyDescent="0.25">
      <c r="A2325">
        <v>2433</v>
      </c>
      <c r="B2325">
        <v>17</v>
      </c>
      <c r="C2325" s="205">
        <v>0.25</v>
      </c>
      <c r="D2325">
        <v>17</v>
      </c>
      <c r="E2325" s="210">
        <v>0.03</v>
      </c>
      <c r="F2325">
        <v>201</v>
      </c>
      <c r="G2325" s="314">
        <v>112</v>
      </c>
      <c r="H2325" s="436">
        <v>-4.1399999999999997</v>
      </c>
    </row>
    <row r="2326" spans="1:8" x14ac:dyDescent="0.25">
      <c r="A2326">
        <v>494</v>
      </c>
      <c r="B2326">
        <v>9</v>
      </c>
      <c r="C2326" s="205">
        <v>0.35</v>
      </c>
      <c r="D2326">
        <v>15</v>
      </c>
      <c r="E2326" s="210">
        <v>2.5000000000000001E-2</v>
      </c>
      <c r="F2326">
        <v>282</v>
      </c>
      <c r="G2326" s="314">
        <v>160</v>
      </c>
      <c r="H2326" s="436">
        <v>-4.16</v>
      </c>
    </row>
    <row r="2327" spans="1:8" x14ac:dyDescent="0.25">
      <c r="A2327">
        <v>1210</v>
      </c>
      <c r="B2327">
        <v>12</v>
      </c>
      <c r="C2327" s="205">
        <v>0.3</v>
      </c>
      <c r="D2327">
        <v>16</v>
      </c>
      <c r="E2327" s="210">
        <v>0.02</v>
      </c>
      <c r="F2327">
        <v>235</v>
      </c>
      <c r="G2327" s="314">
        <v>147</v>
      </c>
      <c r="H2327" s="436">
        <v>-4.16</v>
      </c>
    </row>
    <row r="2328" spans="1:8" x14ac:dyDescent="0.25">
      <c r="A2328">
        <v>691</v>
      </c>
      <c r="B2328">
        <v>10</v>
      </c>
      <c r="C2328" s="205">
        <v>0.3</v>
      </c>
      <c r="D2328">
        <v>11</v>
      </c>
      <c r="E2328" s="210">
        <v>0.02</v>
      </c>
      <c r="F2328">
        <v>267</v>
      </c>
      <c r="G2328" s="314">
        <v>177</v>
      </c>
      <c r="H2328" s="436">
        <v>-4.17</v>
      </c>
    </row>
    <row r="2329" spans="1:8" x14ac:dyDescent="0.25">
      <c r="A2329">
        <v>1409</v>
      </c>
      <c r="B2329">
        <v>13</v>
      </c>
      <c r="C2329" s="205">
        <v>0.25</v>
      </c>
      <c r="D2329">
        <v>12</v>
      </c>
      <c r="E2329" s="210">
        <v>2.5000000000000001E-2</v>
      </c>
      <c r="F2329">
        <v>221</v>
      </c>
      <c r="G2329" s="314">
        <v>145</v>
      </c>
      <c r="H2329" s="436">
        <v>-4.17</v>
      </c>
    </row>
    <row r="2330" spans="1:8" x14ac:dyDescent="0.25">
      <c r="A2330">
        <v>1840</v>
      </c>
      <c r="B2330">
        <v>15</v>
      </c>
      <c r="C2330" s="205">
        <v>0.15</v>
      </c>
      <c r="D2330">
        <v>16</v>
      </c>
      <c r="E2330" s="210">
        <v>0.02</v>
      </c>
      <c r="F2330">
        <v>210</v>
      </c>
      <c r="G2330" s="314">
        <v>132</v>
      </c>
      <c r="H2330" s="436">
        <v>-4.17</v>
      </c>
    </row>
    <row r="2331" spans="1:8" x14ac:dyDescent="0.25">
      <c r="A2331">
        <v>372</v>
      </c>
      <c r="B2331">
        <v>9</v>
      </c>
      <c r="C2331" s="205">
        <v>0.2</v>
      </c>
      <c r="D2331">
        <v>16</v>
      </c>
      <c r="E2331" s="210">
        <v>0.03</v>
      </c>
      <c r="F2331">
        <v>282</v>
      </c>
      <c r="G2331" s="314">
        <v>146</v>
      </c>
      <c r="H2331" s="436">
        <v>-4.18</v>
      </c>
    </row>
    <row r="2332" spans="1:8" x14ac:dyDescent="0.25">
      <c r="A2332">
        <v>720</v>
      </c>
      <c r="B2332">
        <v>10</v>
      </c>
      <c r="C2332" s="205">
        <v>0.35</v>
      </c>
      <c r="D2332">
        <v>6</v>
      </c>
      <c r="E2332" s="210">
        <v>0.03</v>
      </c>
      <c r="F2332">
        <v>263</v>
      </c>
      <c r="G2332" s="314">
        <v>191</v>
      </c>
      <c r="H2332" s="436">
        <v>-4.18</v>
      </c>
    </row>
    <row r="2333" spans="1:8" x14ac:dyDescent="0.25">
      <c r="A2333">
        <v>2266</v>
      </c>
      <c r="B2333">
        <v>16</v>
      </c>
      <c r="C2333" s="205">
        <v>0.35</v>
      </c>
      <c r="D2333">
        <v>18</v>
      </c>
      <c r="E2333" s="210">
        <v>0.02</v>
      </c>
      <c r="F2333">
        <v>203</v>
      </c>
      <c r="G2333" s="314">
        <v>130</v>
      </c>
      <c r="H2333" s="436">
        <v>-4.18</v>
      </c>
    </row>
    <row r="2334" spans="1:8" x14ac:dyDescent="0.25">
      <c r="A2334">
        <v>169</v>
      </c>
      <c r="B2334">
        <v>8</v>
      </c>
      <c r="C2334" s="205">
        <v>0.3</v>
      </c>
      <c r="D2334">
        <v>5</v>
      </c>
      <c r="E2334" s="210">
        <v>0.02</v>
      </c>
      <c r="F2334">
        <v>305</v>
      </c>
      <c r="G2334" s="314">
        <v>233</v>
      </c>
      <c r="H2334" s="436">
        <v>-4.1900000000000004</v>
      </c>
    </row>
    <row r="2335" spans="1:8" x14ac:dyDescent="0.25">
      <c r="A2335">
        <v>181</v>
      </c>
      <c r="B2335">
        <v>8</v>
      </c>
      <c r="C2335" s="205">
        <v>0.3</v>
      </c>
      <c r="D2335">
        <v>9</v>
      </c>
      <c r="E2335" s="210">
        <v>0.02</v>
      </c>
      <c r="F2335">
        <v>305</v>
      </c>
      <c r="G2335" s="314">
        <v>202</v>
      </c>
      <c r="H2335" s="436">
        <v>-4.2</v>
      </c>
    </row>
    <row r="2336" spans="1:8" x14ac:dyDescent="0.25">
      <c r="A2336">
        <v>152</v>
      </c>
      <c r="B2336">
        <v>8</v>
      </c>
      <c r="C2336" s="205">
        <v>0.25</v>
      </c>
      <c r="D2336">
        <v>13</v>
      </c>
      <c r="E2336" s="210">
        <v>2.5000000000000001E-2</v>
      </c>
      <c r="F2336">
        <v>300</v>
      </c>
      <c r="G2336" s="314">
        <v>174</v>
      </c>
      <c r="H2336" s="436">
        <v>-4.21</v>
      </c>
    </row>
    <row r="2337" spans="1:8" x14ac:dyDescent="0.25">
      <c r="A2337">
        <v>1324</v>
      </c>
      <c r="B2337">
        <v>13</v>
      </c>
      <c r="C2337" s="205">
        <v>0.15</v>
      </c>
      <c r="D2337">
        <v>12</v>
      </c>
      <c r="E2337" s="210">
        <v>0.02</v>
      </c>
      <c r="F2337">
        <v>219</v>
      </c>
      <c r="G2337" s="314">
        <v>150</v>
      </c>
      <c r="H2337" s="436">
        <v>-4.22</v>
      </c>
    </row>
    <row r="2338" spans="1:8" x14ac:dyDescent="0.25">
      <c r="A2338">
        <v>223</v>
      </c>
      <c r="B2338">
        <v>8</v>
      </c>
      <c r="C2338" s="205">
        <v>0.35</v>
      </c>
      <c r="D2338">
        <v>9</v>
      </c>
      <c r="E2338" s="210">
        <v>0.02</v>
      </c>
      <c r="F2338">
        <v>302</v>
      </c>
      <c r="G2338" s="314">
        <v>207</v>
      </c>
      <c r="H2338" s="436">
        <v>-4.2300000000000004</v>
      </c>
    </row>
    <row r="2339" spans="1:8" x14ac:dyDescent="0.25">
      <c r="A2339">
        <v>2509</v>
      </c>
      <c r="B2339">
        <v>17</v>
      </c>
      <c r="C2339" s="205">
        <v>0.35</v>
      </c>
      <c r="D2339">
        <v>15</v>
      </c>
      <c r="E2339" s="210">
        <v>0.02</v>
      </c>
      <c r="F2339">
        <v>204</v>
      </c>
      <c r="G2339" s="314">
        <v>139</v>
      </c>
      <c r="H2339" s="436">
        <v>-4.2300000000000004</v>
      </c>
    </row>
    <row r="2340" spans="1:8" x14ac:dyDescent="0.25">
      <c r="A2340">
        <v>829</v>
      </c>
      <c r="B2340">
        <v>11</v>
      </c>
      <c r="C2340" s="205">
        <v>0.15</v>
      </c>
      <c r="D2340">
        <v>15</v>
      </c>
      <c r="E2340" s="210">
        <v>0.02</v>
      </c>
      <c r="F2340">
        <v>240</v>
      </c>
      <c r="G2340" s="314">
        <v>147</v>
      </c>
      <c r="H2340" s="436">
        <v>-4.24</v>
      </c>
    </row>
    <row r="2341" spans="1:8" x14ac:dyDescent="0.25">
      <c r="A2341">
        <v>1571</v>
      </c>
      <c r="B2341">
        <v>14</v>
      </c>
      <c r="C2341" s="205">
        <v>0.15</v>
      </c>
      <c r="D2341">
        <v>10</v>
      </c>
      <c r="E2341" s="210">
        <v>2.5000000000000001E-2</v>
      </c>
      <c r="F2341">
        <v>213</v>
      </c>
      <c r="G2341" s="314">
        <v>143</v>
      </c>
      <c r="H2341" s="436">
        <v>-4.24</v>
      </c>
    </row>
    <row r="2342" spans="1:8" x14ac:dyDescent="0.25">
      <c r="A2342">
        <v>2584</v>
      </c>
      <c r="B2342">
        <v>18</v>
      </c>
      <c r="C2342" s="205">
        <v>0.15</v>
      </c>
      <c r="D2342">
        <v>12</v>
      </c>
      <c r="E2342" s="210">
        <v>0.02</v>
      </c>
      <c r="F2342">
        <v>201</v>
      </c>
      <c r="G2342" s="314">
        <v>132</v>
      </c>
      <c r="H2342" s="436">
        <v>-4.28</v>
      </c>
    </row>
    <row r="2343" spans="1:8" x14ac:dyDescent="0.25">
      <c r="A2343">
        <v>2412</v>
      </c>
      <c r="B2343">
        <v>17</v>
      </c>
      <c r="C2343" s="205">
        <v>0.25</v>
      </c>
      <c r="D2343">
        <v>10</v>
      </c>
      <c r="E2343" s="210">
        <v>0.03</v>
      </c>
      <c r="F2343">
        <v>201</v>
      </c>
      <c r="G2343" s="314">
        <v>130</v>
      </c>
      <c r="H2343" s="436">
        <v>-4.29</v>
      </c>
    </row>
    <row r="2344" spans="1:8" x14ac:dyDescent="0.25">
      <c r="A2344">
        <v>908</v>
      </c>
      <c r="B2344">
        <v>11</v>
      </c>
      <c r="C2344" s="205">
        <v>0.25</v>
      </c>
      <c r="D2344">
        <v>13</v>
      </c>
      <c r="E2344" s="210">
        <v>2.5000000000000001E-2</v>
      </c>
      <c r="F2344">
        <v>242</v>
      </c>
      <c r="G2344" s="314">
        <v>145</v>
      </c>
      <c r="H2344" s="436">
        <v>-4.3099999999999996</v>
      </c>
    </row>
    <row r="2345" spans="1:8" x14ac:dyDescent="0.25">
      <c r="A2345">
        <v>2205</v>
      </c>
      <c r="B2345">
        <v>16</v>
      </c>
      <c r="C2345" s="205">
        <v>0.3</v>
      </c>
      <c r="D2345">
        <v>11</v>
      </c>
      <c r="E2345" s="210">
        <v>0.03</v>
      </c>
      <c r="F2345">
        <v>212</v>
      </c>
      <c r="G2345" s="314">
        <v>127</v>
      </c>
      <c r="H2345" s="436">
        <v>-4.3099999999999996</v>
      </c>
    </row>
    <row r="2346" spans="1:8" x14ac:dyDescent="0.25">
      <c r="A2346">
        <v>165</v>
      </c>
      <c r="B2346">
        <v>8</v>
      </c>
      <c r="C2346" s="205">
        <v>0.25</v>
      </c>
      <c r="D2346">
        <v>17</v>
      </c>
      <c r="E2346" s="210">
        <v>0.03</v>
      </c>
      <c r="F2346">
        <v>300</v>
      </c>
      <c r="G2346" s="314">
        <v>146</v>
      </c>
      <c r="H2346" s="436">
        <v>-4.34</v>
      </c>
    </row>
    <row r="2347" spans="1:8" x14ac:dyDescent="0.25">
      <c r="A2347">
        <v>2163</v>
      </c>
      <c r="B2347">
        <v>16</v>
      </c>
      <c r="C2347" s="205">
        <v>0.25</v>
      </c>
      <c r="D2347">
        <v>11</v>
      </c>
      <c r="E2347" s="210">
        <v>0.03</v>
      </c>
      <c r="F2347">
        <v>205</v>
      </c>
      <c r="G2347" s="314">
        <v>129</v>
      </c>
      <c r="H2347" s="436">
        <v>-4.3600000000000003</v>
      </c>
    </row>
    <row r="2348" spans="1:8" x14ac:dyDescent="0.25">
      <c r="A2348">
        <v>184</v>
      </c>
      <c r="B2348">
        <v>8</v>
      </c>
      <c r="C2348" s="205">
        <v>0.3</v>
      </c>
      <c r="D2348">
        <v>10</v>
      </c>
      <c r="E2348" s="210">
        <v>0.02</v>
      </c>
      <c r="F2348">
        <v>305</v>
      </c>
      <c r="G2348" s="314">
        <v>198</v>
      </c>
      <c r="H2348" s="436">
        <v>-4.42</v>
      </c>
    </row>
    <row r="2349" spans="1:8" x14ac:dyDescent="0.25">
      <c r="A2349">
        <v>975</v>
      </c>
      <c r="B2349">
        <v>11</v>
      </c>
      <c r="C2349" s="205">
        <v>0.35</v>
      </c>
      <c r="D2349">
        <v>7</v>
      </c>
      <c r="E2349" s="210">
        <v>0.03</v>
      </c>
      <c r="F2349">
        <v>246</v>
      </c>
      <c r="G2349" s="314">
        <v>167</v>
      </c>
      <c r="H2349" s="436">
        <v>-4.4400000000000004</v>
      </c>
    </row>
    <row r="2350" spans="1:8" x14ac:dyDescent="0.25">
      <c r="A2350">
        <v>2263</v>
      </c>
      <c r="B2350">
        <v>16</v>
      </c>
      <c r="C2350" s="205">
        <v>0.35</v>
      </c>
      <c r="D2350">
        <v>17</v>
      </c>
      <c r="E2350" s="210">
        <v>0.02</v>
      </c>
      <c r="F2350">
        <v>203</v>
      </c>
      <c r="G2350" s="314">
        <v>132</v>
      </c>
      <c r="H2350" s="436">
        <v>-4.45</v>
      </c>
    </row>
    <row r="2351" spans="1:8" x14ac:dyDescent="0.25">
      <c r="A2351">
        <v>1475</v>
      </c>
      <c r="B2351">
        <v>13</v>
      </c>
      <c r="C2351" s="205">
        <v>0.35</v>
      </c>
      <c r="D2351">
        <v>6</v>
      </c>
      <c r="E2351" s="210">
        <v>2.5000000000000001E-2</v>
      </c>
      <c r="F2351">
        <v>232</v>
      </c>
      <c r="G2351" s="314">
        <v>170</v>
      </c>
      <c r="H2351" s="436">
        <v>-4.46</v>
      </c>
    </row>
    <row r="2352" spans="1:8" x14ac:dyDescent="0.25">
      <c r="A2352">
        <v>2722</v>
      </c>
      <c r="B2352">
        <v>18</v>
      </c>
      <c r="C2352" s="205">
        <v>0.3</v>
      </c>
      <c r="D2352">
        <v>16</v>
      </c>
      <c r="E2352" s="210">
        <v>0.02</v>
      </c>
      <c r="F2352">
        <v>201</v>
      </c>
      <c r="G2352" s="314">
        <v>130</v>
      </c>
      <c r="H2352" s="436">
        <v>-4.47</v>
      </c>
    </row>
    <row r="2353" spans="1:8" x14ac:dyDescent="0.25">
      <c r="A2353">
        <v>950</v>
      </c>
      <c r="B2353">
        <v>11</v>
      </c>
      <c r="C2353" s="205">
        <v>0.3</v>
      </c>
      <c r="D2353">
        <v>13</v>
      </c>
      <c r="E2353" s="210">
        <v>2.5000000000000001E-2</v>
      </c>
      <c r="F2353">
        <v>246</v>
      </c>
      <c r="G2353" s="314">
        <v>149</v>
      </c>
      <c r="H2353" s="436">
        <v>-4.4800000000000004</v>
      </c>
    </row>
    <row r="2354" spans="1:8" x14ac:dyDescent="0.25">
      <c r="A2354">
        <v>1582</v>
      </c>
      <c r="B2354">
        <v>14</v>
      </c>
      <c r="C2354" s="205">
        <v>0.15</v>
      </c>
      <c r="D2354">
        <v>14</v>
      </c>
      <c r="E2354" s="210">
        <v>0.02</v>
      </c>
      <c r="F2354">
        <v>213</v>
      </c>
      <c r="G2354" s="314">
        <v>142</v>
      </c>
      <c r="H2354" s="436">
        <v>-4.4800000000000004</v>
      </c>
    </row>
    <row r="2355" spans="1:8" x14ac:dyDescent="0.25">
      <c r="A2355">
        <v>2747</v>
      </c>
      <c r="B2355">
        <v>18</v>
      </c>
      <c r="C2355" s="205">
        <v>0.35</v>
      </c>
      <c r="D2355">
        <v>10</v>
      </c>
      <c r="E2355" s="210">
        <v>2.5000000000000001E-2</v>
      </c>
      <c r="F2355">
        <v>202</v>
      </c>
      <c r="G2355" s="314">
        <v>135</v>
      </c>
      <c r="H2355" s="436">
        <v>-4.49</v>
      </c>
    </row>
    <row r="2356" spans="1:8" x14ac:dyDescent="0.25">
      <c r="A2356">
        <v>1154</v>
      </c>
      <c r="B2356">
        <v>12</v>
      </c>
      <c r="C2356" s="205">
        <v>0.25</v>
      </c>
      <c r="D2356">
        <v>11</v>
      </c>
      <c r="E2356" s="210">
        <v>2.5000000000000001E-2</v>
      </c>
      <c r="F2356">
        <v>229</v>
      </c>
      <c r="G2356" s="314">
        <v>151</v>
      </c>
      <c r="H2356" s="436">
        <v>-4.5</v>
      </c>
    </row>
    <row r="2357" spans="1:8" x14ac:dyDescent="0.25">
      <c r="A2357">
        <v>1843</v>
      </c>
      <c r="B2357">
        <v>15</v>
      </c>
      <c r="C2357" s="205">
        <v>0.15</v>
      </c>
      <c r="D2357">
        <v>17</v>
      </c>
      <c r="E2357" s="210">
        <v>0.02</v>
      </c>
      <c r="F2357">
        <v>210</v>
      </c>
      <c r="G2357" s="314">
        <v>130</v>
      </c>
      <c r="H2357" s="436">
        <v>-4.51</v>
      </c>
    </row>
    <row r="2358" spans="1:8" x14ac:dyDescent="0.25">
      <c r="A2358">
        <v>385</v>
      </c>
      <c r="B2358">
        <v>9</v>
      </c>
      <c r="C2358" s="205">
        <v>0.25</v>
      </c>
      <c r="D2358">
        <v>7</v>
      </c>
      <c r="E2358" s="210">
        <v>0.02</v>
      </c>
      <c r="F2358">
        <v>280</v>
      </c>
      <c r="G2358" s="314">
        <v>205</v>
      </c>
      <c r="H2358" s="436">
        <v>-4.5199999999999996</v>
      </c>
    </row>
    <row r="2359" spans="1:8" x14ac:dyDescent="0.25">
      <c r="A2359">
        <v>1007</v>
      </c>
      <c r="B2359">
        <v>11</v>
      </c>
      <c r="C2359" s="205">
        <v>0.35</v>
      </c>
      <c r="D2359">
        <v>18</v>
      </c>
      <c r="E2359" s="210">
        <v>2.5000000000000001E-2</v>
      </c>
      <c r="F2359">
        <v>246</v>
      </c>
      <c r="G2359" s="314">
        <v>137</v>
      </c>
      <c r="H2359" s="436">
        <v>-4.5199999999999996</v>
      </c>
    </row>
    <row r="2360" spans="1:8" x14ac:dyDescent="0.25">
      <c r="A2360">
        <v>128</v>
      </c>
      <c r="B2360">
        <v>8</v>
      </c>
      <c r="C2360" s="205">
        <v>0.25</v>
      </c>
      <c r="D2360">
        <v>5</v>
      </c>
      <c r="E2360" s="210">
        <v>2.5000000000000001E-2</v>
      </c>
      <c r="F2360">
        <v>300</v>
      </c>
      <c r="G2360" s="314">
        <v>228</v>
      </c>
      <c r="H2360" s="436">
        <v>-4.58</v>
      </c>
    </row>
    <row r="2361" spans="1:8" x14ac:dyDescent="0.25">
      <c r="A2361">
        <v>2253</v>
      </c>
      <c r="B2361">
        <v>16</v>
      </c>
      <c r="C2361" s="205">
        <v>0.35</v>
      </c>
      <c r="D2361">
        <v>13</v>
      </c>
      <c r="E2361" s="210">
        <v>0.03</v>
      </c>
      <c r="F2361">
        <v>203</v>
      </c>
      <c r="G2361" s="314">
        <v>122</v>
      </c>
      <c r="H2361" s="436">
        <v>-4.5999999999999996</v>
      </c>
    </row>
    <row r="2362" spans="1:8" x14ac:dyDescent="0.25">
      <c r="A2362">
        <v>919</v>
      </c>
      <c r="B2362">
        <v>11</v>
      </c>
      <c r="C2362" s="205">
        <v>0.25</v>
      </c>
      <c r="D2362">
        <v>17</v>
      </c>
      <c r="E2362" s="210">
        <v>0.02</v>
      </c>
      <c r="F2362">
        <v>242</v>
      </c>
      <c r="G2362" s="314">
        <v>145</v>
      </c>
      <c r="H2362" s="436">
        <v>-4.6100000000000003</v>
      </c>
    </row>
    <row r="2363" spans="1:8" x14ac:dyDescent="0.25">
      <c r="A2363">
        <v>1485</v>
      </c>
      <c r="B2363">
        <v>13</v>
      </c>
      <c r="C2363" s="205">
        <v>0.35</v>
      </c>
      <c r="D2363">
        <v>9</v>
      </c>
      <c r="E2363" s="210">
        <v>0.03</v>
      </c>
      <c r="F2363">
        <v>232</v>
      </c>
      <c r="G2363" s="314">
        <v>150</v>
      </c>
      <c r="H2363" s="436">
        <v>-4.6100000000000003</v>
      </c>
    </row>
    <row r="2364" spans="1:8" x14ac:dyDescent="0.25">
      <c r="A2364">
        <v>2418</v>
      </c>
      <c r="B2364">
        <v>17</v>
      </c>
      <c r="C2364" s="205">
        <v>0.25</v>
      </c>
      <c r="D2364">
        <v>12</v>
      </c>
      <c r="E2364" s="210">
        <v>0.03</v>
      </c>
      <c r="F2364">
        <v>201</v>
      </c>
      <c r="G2364" s="314">
        <v>123</v>
      </c>
      <c r="H2364" s="436">
        <v>-4.6100000000000003</v>
      </c>
    </row>
    <row r="2365" spans="1:8" x14ac:dyDescent="0.25">
      <c r="A2365">
        <v>1157</v>
      </c>
      <c r="B2365">
        <v>12</v>
      </c>
      <c r="C2365" s="205">
        <v>0.25</v>
      </c>
      <c r="D2365">
        <v>12</v>
      </c>
      <c r="E2365" s="210">
        <v>2.5000000000000001E-2</v>
      </c>
      <c r="F2365">
        <v>229</v>
      </c>
      <c r="G2365" s="314">
        <v>148</v>
      </c>
      <c r="H2365" s="436">
        <v>-4.63</v>
      </c>
    </row>
    <row r="2366" spans="1:8" x14ac:dyDescent="0.25">
      <c r="A2366">
        <v>1882</v>
      </c>
      <c r="B2366">
        <v>15</v>
      </c>
      <c r="C2366" s="205">
        <v>0.2</v>
      </c>
      <c r="D2366">
        <v>16</v>
      </c>
      <c r="E2366" s="210">
        <v>0.02</v>
      </c>
      <c r="F2366">
        <v>216</v>
      </c>
      <c r="G2366" s="314">
        <v>136</v>
      </c>
      <c r="H2366" s="436">
        <v>-4.63</v>
      </c>
    </row>
    <row r="2367" spans="1:8" x14ac:dyDescent="0.25">
      <c r="A2367">
        <v>153</v>
      </c>
      <c r="B2367">
        <v>8</v>
      </c>
      <c r="C2367" s="205">
        <v>0.25</v>
      </c>
      <c r="D2367">
        <v>13</v>
      </c>
      <c r="E2367" s="210">
        <v>0.03</v>
      </c>
      <c r="F2367">
        <v>300</v>
      </c>
      <c r="G2367" s="314">
        <v>160</v>
      </c>
      <c r="H2367" s="436">
        <v>-4.6500000000000004</v>
      </c>
    </row>
    <row r="2368" spans="1:8" x14ac:dyDescent="0.25">
      <c r="A2368">
        <v>646</v>
      </c>
      <c r="B2368">
        <v>10</v>
      </c>
      <c r="C2368" s="205">
        <v>0.25</v>
      </c>
      <c r="D2368">
        <v>10</v>
      </c>
      <c r="E2368" s="210">
        <v>0.02</v>
      </c>
      <c r="F2368">
        <v>260</v>
      </c>
      <c r="G2368" s="314">
        <v>174</v>
      </c>
      <c r="H2368" s="436">
        <v>-4.6500000000000004</v>
      </c>
    </row>
    <row r="2369" spans="1:8" x14ac:dyDescent="0.25">
      <c r="A2369">
        <v>1471</v>
      </c>
      <c r="B2369">
        <v>13</v>
      </c>
      <c r="C2369" s="205">
        <v>0.35</v>
      </c>
      <c r="D2369">
        <v>5</v>
      </c>
      <c r="E2369" s="210">
        <v>0.02</v>
      </c>
      <c r="F2369">
        <v>232</v>
      </c>
      <c r="G2369" s="314">
        <v>184</v>
      </c>
      <c r="H2369" s="436">
        <v>-4.6500000000000004</v>
      </c>
    </row>
    <row r="2370" spans="1:8" x14ac:dyDescent="0.25">
      <c r="A2370">
        <v>2008</v>
      </c>
      <c r="B2370">
        <v>15</v>
      </c>
      <c r="C2370" s="205">
        <v>0.35</v>
      </c>
      <c r="D2370">
        <v>16</v>
      </c>
      <c r="E2370" s="210">
        <v>0.02</v>
      </c>
      <c r="F2370">
        <v>216</v>
      </c>
      <c r="G2370" s="314">
        <v>141</v>
      </c>
      <c r="H2370" s="436">
        <v>-4.6500000000000004</v>
      </c>
    </row>
    <row r="2371" spans="1:8" x14ac:dyDescent="0.25">
      <c r="A2371">
        <v>234</v>
      </c>
      <c r="B2371">
        <v>8</v>
      </c>
      <c r="C2371" s="205">
        <v>0.35</v>
      </c>
      <c r="D2371">
        <v>12</v>
      </c>
      <c r="E2371" s="210">
        <v>0.03</v>
      </c>
      <c r="F2371">
        <v>302</v>
      </c>
      <c r="G2371" s="314">
        <v>169</v>
      </c>
      <c r="H2371" s="436">
        <v>-4.67</v>
      </c>
    </row>
    <row r="2372" spans="1:8" x14ac:dyDescent="0.25">
      <c r="A2372">
        <v>2642</v>
      </c>
      <c r="B2372">
        <v>18</v>
      </c>
      <c r="C2372" s="205">
        <v>0.2</v>
      </c>
      <c r="D2372">
        <v>17</v>
      </c>
      <c r="E2372" s="210">
        <v>2.5000000000000001E-2</v>
      </c>
      <c r="F2372">
        <v>203</v>
      </c>
      <c r="G2372" s="314">
        <v>114</v>
      </c>
      <c r="H2372" s="436">
        <v>-4.6900000000000004</v>
      </c>
    </row>
    <row r="2373" spans="1:8" x14ac:dyDescent="0.25">
      <c r="A2373">
        <v>448</v>
      </c>
      <c r="B2373">
        <v>9</v>
      </c>
      <c r="C2373" s="205">
        <v>0.3</v>
      </c>
      <c r="D2373">
        <v>14</v>
      </c>
      <c r="E2373" s="210">
        <v>0.02</v>
      </c>
      <c r="F2373">
        <v>285</v>
      </c>
      <c r="G2373" s="314">
        <v>173</v>
      </c>
      <c r="H2373" s="436">
        <v>-4.7</v>
      </c>
    </row>
    <row r="2374" spans="1:8" x14ac:dyDescent="0.25">
      <c r="A2374">
        <v>2667</v>
      </c>
      <c r="B2374">
        <v>18</v>
      </c>
      <c r="C2374" s="205">
        <v>0.25</v>
      </c>
      <c r="D2374">
        <v>11</v>
      </c>
      <c r="E2374" s="210">
        <v>0.03</v>
      </c>
      <c r="F2374">
        <v>195</v>
      </c>
      <c r="G2374" s="314">
        <v>124</v>
      </c>
      <c r="H2374" s="436">
        <v>-4.7</v>
      </c>
    </row>
    <row r="2375" spans="1:8" x14ac:dyDescent="0.25">
      <c r="A2375">
        <v>414</v>
      </c>
      <c r="B2375">
        <v>9</v>
      </c>
      <c r="C2375" s="205">
        <v>0.25</v>
      </c>
      <c r="D2375">
        <v>16</v>
      </c>
      <c r="E2375" s="210">
        <v>0.03</v>
      </c>
      <c r="F2375">
        <v>280</v>
      </c>
      <c r="G2375" s="314">
        <v>146</v>
      </c>
      <c r="H2375" s="436">
        <v>-4.72</v>
      </c>
    </row>
    <row r="2376" spans="1:8" x14ac:dyDescent="0.25">
      <c r="A2376">
        <v>440</v>
      </c>
      <c r="B2376">
        <v>9</v>
      </c>
      <c r="C2376" s="205">
        <v>0.3</v>
      </c>
      <c r="D2376">
        <v>11</v>
      </c>
      <c r="E2376" s="210">
        <v>2.5000000000000001E-2</v>
      </c>
      <c r="F2376">
        <v>285</v>
      </c>
      <c r="G2376" s="314">
        <v>176</v>
      </c>
      <c r="H2376" s="436">
        <v>-4.74</v>
      </c>
    </row>
    <row r="2377" spans="1:8" x14ac:dyDescent="0.25">
      <c r="A2377">
        <v>2160</v>
      </c>
      <c r="B2377">
        <v>16</v>
      </c>
      <c r="C2377" s="205">
        <v>0.25</v>
      </c>
      <c r="D2377">
        <v>10</v>
      </c>
      <c r="E2377" s="210">
        <v>0.03</v>
      </c>
      <c r="F2377">
        <v>205</v>
      </c>
      <c r="G2377" s="314">
        <v>133</v>
      </c>
      <c r="H2377" s="436">
        <v>-4.78</v>
      </c>
    </row>
    <row r="2378" spans="1:8" x14ac:dyDescent="0.25">
      <c r="A2378">
        <v>2581</v>
      </c>
      <c r="B2378">
        <v>18</v>
      </c>
      <c r="C2378" s="205">
        <v>0.15</v>
      </c>
      <c r="D2378">
        <v>11</v>
      </c>
      <c r="E2378" s="210">
        <v>0.02</v>
      </c>
      <c r="F2378">
        <v>201</v>
      </c>
      <c r="G2378" s="314">
        <v>133</v>
      </c>
      <c r="H2378" s="436">
        <v>-4.8</v>
      </c>
    </row>
    <row r="2379" spans="1:8" x14ac:dyDescent="0.25">
      <c r="A2379">
        <v>198</v>
      </c>
      <c r="B2379">
        <v>8</v>
      </c>
      <c r="C2379" s="205">
        <v>0.3</v>
      </c>
      <c r="D2379">
        <v>14</v>
      </c>
      <c r="E2379" s="210">
        <v>0.03</v>
      </c>
      <c r="F2379">
        <v>305</v>
      </c>
      <c r="G2379" s="314">
        <v>156</v>
      </c>
      <c r="H2379" s="436">
        <v>-4.8099999999999996</v>
      </c>
    </row>
    <row r="2380" spans="1:8" x14ac:dyDescent="0.25">
      <c r="A2380">
        <v>1927</v>
      </c>
      <c r="B2380">
        <v>15</v>
      </c>
      <c r="C2380" s="205">
        <v>0.25</v>
      </c>
      <c r="D2380">
        <v>17</v>
      </c>
      <c r="E2380" s="210">
        <v>0.02</v>
      </c>
      <c r="F2380">
        <v>210</v>
      </c>
      <c r="G2380" s="314">
        <v>135</v>
      </c>
      <c r="H2380" s="436">
        <v>-4.8099999999999996</v>
      </c>
    </row>
    <row r="2381" spans="1:8" x14ac:dyDescent="0.25">
      <c r="A2381">
        <v>2386</v>
      </c>
      <c r="B2381">
        <v>17</v>
      </c>
      <c r="C2381" s="205">
        <v>0.2</v>
      </c>
      <c r="D2381">
        <v>16</v>
      </c>
      <c r="E2381" s="210">
        <v>0.02</v>
      </c>
      <c r="F2381">
        <v>209</v>
      </c>
      <c r="G2381" s="314">
        <v>130</v>
      </c>
      <c r="H2381" s="436">
        <v>-4.82</v>
      </c>
    </row>
    <row r="2382" spans="1:8" x14ac:dyDescent="0.25">
      <c r="A2382">
        <v>2459</v>
      </c>
      <c r="B2382">
        <v>17</v>
      </c>
      <c r="C2382" s="205">
        <v>0.3</v>
      </c>
      <c r="D2382">
        <v>12</v>
      </c>
      <c r="E2382" s="210">
        <v>2.5000000000000001E-2</v>
      </c>
      <c r="F2382">
        <v>203</v>
      </c>
      <c r="G2382" s="314">
        <v>128</v>
      </c>
      <c r="H2382" s="436">
        <v>-4.83</v>
      </c>
    </row>
    <row r="2383" spans="1:8" x14ac:dyDescent="0.25">
      <c r="A2383">
        <v>135</v>
      </c>
      <c r="B2383">
        <v>8</v>
      </c>
      <c r="C2383" s="205">
        <v>0.25</v>
      </c>
      <c r="D2383">
        <v>7</v>
      </c>
      <c r="E2383" s="210">
        <v>0.03</v>
      </c>
      <c r="F2383">
        <v>300</v>
      </c>
      <c r="G2383" s="314">
        <v>212</v>
      </c>
      <c r="H2383" s="436">
        <v>-4.84</v>
      </c>
    </row>
    <row r="2384" spans="1:8" x14ac:dyDescent="0.25">
      <c r="A2384">
        <v>1209</v>
      </c>
      <c r="B2384">
        <v>12</v>
      </c>
      <c r="C2384" s="205">
        <v>0.3</v>
      </c>
      <c r="D2384">
        <v>15</v>
      </c>
      <c r="E2384" s="210">
        <v>0.03</v>
      </c>
      <c r="F2384">
        <v>235</v>
      </c>
      <c r="G2384" s="314">
        <v>132</v>
      </c>
      <c r="H2384" s="436">
        <v>-4.8499999999999996</v>
      </c>
    </row>
    <row r="2385" spans="1:8" x14ac:dyDescent="0.25">
      <c r="A2385">
        <v>2140</v>
      </c>
      <c r="B2385">
        <v>16</v>
      </c>
      <c r="C2385" s="205">
        <v>0.2</v>
      </c>
      <c r="D2385">
        <v>18</v>
      </c>
      <c r="E2385" s="210">
        <v>0.02</v>
      </c>
      <c r="F2385">
        <v>212</v>
      </c>
      <c r="G2385" s="314">
        <v>130</v>
      </c>
      <c r="H2385" s="436">
        <v>-4.8600000000000003</v>
      </c>
    </row>
    <row r="2386" spans="1:8" x14ac:dyDescent="0.25">
      <c r="A2386">
        <v>1511</v>
      </c>
      <c r="B2386">
        <v>13</v>
      </c>
      <c r="C2386" s="205">
        <v>0.35</v>
      </c>
      <c r="D2386">
        <v>18</v>
      </c>
      <c r="E2386" s="210">
        <v>2.5000000000000001E-2</v>
      </c>
      <c r="F2386">
        <v>232</v>
      </c>
      <c r="G2386" s="314">
        <v>132</v>
      </c>
      <c r="H2386" s="436">
        <v>-4.87</v>
      </c>
    </row>
    <row r="2387" spans="1:8" x14ac:dyDescent="0.25">
      <c r="A2387">
        <v>1753</v>
      </c>
      <c r="B2387">
        <v>14</v>
      </c>
      <c r="C2387" s="205">
        <v>0.35</v>
      </c>
      <c r="D2387">
        <v>15</v>
      </c>
      <c r="E2387" s="210">
        <v>0.02</v>
      </c>
      <c r="F2387">
        <v>225</v>
      </c>
      <c r="G2387" s="314">
        <v>149</v>
      </c>
      <c r="H2387" s="436">
        <v>-4.88</v>
      </c>
    </row>
    <row r="2388" spans="1:8" x14ac:dyDescent="0.25">
      <c r="A2388">
        <v>479</v>
      </c>
      <c r="B2388">
        <v>9</v>
      </c>
      <c r="C2388" s="205">
        <v>0.35</v>
      </c>
      <c r="D2388">
        <v>10</v>
      </c>
      <c r="E2388" s="210">
        <v>2.5000000000000001E-2</v>
      </c>
      <c r="F2388">
        <v>282</v>
      </c>
      <c r="G2388" s="314">
        <v>183</v>
      </c>
      <c r="H2388" s="436">
        <v>-4.8899999999999997</v>
      </c>
    </row>
    <row r="2389" spans="1:8" x14ac:dyDescent="0.25">
      <c r="A2389">
        <v>625</v>
      </c>
      <c r="B2389">
        <v>10</v>
      </c>
      <c r="C2389" s="205">
        <v>0.2</v>
      </c>
      <c r="D2389">
        <v>17</v>
      </c>
      <c r="E2389" s="210">
        <v>0.02</v>
      </c>
      <c r="F2389">
        <v>265</v>
      </c>
      <c r="G2389" s="314">
        <v>155</v>
      </c>
      <c r="H2389" s="436">
        <v>-4.8899999999999997</v>
      </c>
    </row>
    <row r="2390" spans="1:8" x14ac:dyDescent="0.25">
      <c r="A2390">
        <v>352</v>
      </c>
      <c r="B2390">
        <v>9</v>
      </c>
      <c r="C2390" s="205">
        <v>0.2</v>
      </c>
      <c r="D2390">
        <v>10</v>
      </c>
      <c r="E2390" s="210">
        <v>0.02</v>
      </c>
      <c r="F2390">
        <v>282</v>
      </c>
      <c r="G2390" s="314">
        <v>188</v>
      </c>
      <c r="H2390" s="436">
        <v>-4.92</v>
      </c>
    </row>
    <row r="2391" spans="1:8" x14ac:dyDescent="0.25">
      <c r="A2391">
        <v>1752</v>
      </c>
      <c r="B2391">
        <v>14</v>
      </c>
      <c r="C2391" s="205">
        <v>0.35</v>
      </c>
      <c r="D2391">
        <v>14</v>
      </c>
      <c r="E2391" s="210">
        <v>0.03</v>
      </c>
      <c r="F2391">
        <v>225</v>
      </c>
      <c r="G2391" s="314">
        <v>131</v>
      </c>
      <c r="H2391" s="436">
        <v>-4.95</v>
      </c>
    </row>
    <row r="2392" spans="1:8" x14ac:dyDescent="0.25">
      <c r="A2392">
        <v>1410</v>
      </c>
      <c r="B2392">
        <v>13</v>
      </c>
      <c r="C2392" s="205">
        <v>0.25</v>
      </c>
      <c r="D2392">
        <v>12</v>
      </c>
      <c r="E2392" s="210">
        <v>0.03</v>
      </c>
      <c r="F2392">
        <v>221</v>
      </c>
      <c r="G2392" s="314">
        <v>137</v>
      </c>
      <c r="H2392" s="436">
        <v>-4.96</v>
      </c>
    </row>
    <row r="2393" spans="1:8" x14ac:dyDescent="0.25">
      <c r="A2393">
        <v>1583</v>
      </c>
      <c r="B2393">
        <v>14</v>
      </c>
      <c r="C2393" s="205">
        <v>0.15</v>
      </c>
      <c r="D2393">
        <v>14</v>
      </c>
      <c r="E2393" s="210">
        <v>2.5000000000000001E-2</v>
      </c>
      <c r="F2393">
        <v>213</v>
      </c>
      <c r="G2393" s="314">
        <v>135</v>
      </c>
      <c r="H2393" s="436">
        <v>-4.97</v>
      </c>
    </row>
    <row r="2394" spans="1:8" x14ac:dyDescent="0.25">
      <c r="A2394">
        <v>1423</v>
      </c>
      <c r="B2394">
        <v>13</v>
      </c>
      <c r="C2394" s="205">
        <v>0.25</v>
      </c>
      <c r="D2394">
        <v>17</v>
      </c>
      <c r="E2394" s="210">
        <v>0.02</v>
      </c>
      <c r="F2394">
        <v>221</v>
      </c>
      <c r="G2394" s="314">
        <v>141</v>
      </c>
      <c r="H2394" s="436">
        <v>-5</v>
      </c>
    </row>
    <row r="2395" spans="1:8" x14ac:dyDescent="0.25">
      <c r="A2395">
        <v>2501</v>
      </c>
      <c r="B2395">
        <v>17</v>
      </c>
      <c r="C2395" s="205">
        <v>0.35</v>
      </c>
      <c r="D2395">
        <v>12</v>
      </c>
      <c r="E2395" s="210">
        <v>2.5000000000000001E-2</v>
      </c>
      <c r="F2395">
        <v>204</v>
      </c>
      <c r="G2395" s="314">
        <v>131</v>
      </c>
      <c r="H2395" s="436">
        <v>-5</v>
      </c>
    </row>
    <row r="2396" spans="1:8" x14ac:dyDescent="0.25">
      <c r="A2396">
        <v>608</v>
      </c>
      <c r="B2396">
        <v>10</v>
      </c>
      <c r="C2396" s="205">
        <v>0.2</v>
      </c>
      <c r="D2396">
        <v>11</v>
      </c>
      <c r="E2396" s="210">
        <v>2.5000000000000001E-2</v>
      </c>
      <c r="F2396">
        <v>265</v>
      </c>
      <c r="G2396" s="314">
        <v>163</v>
      </c>
      <c r="H2396" s="436">
        <v>-5.01</v>
      </c>
    </row>
    <row r="2397" spans="1:8" x14ac:dyDescent="0.25">
      <c r="A2397">
        <v>2632</v>
      </c>
      <c r="B2397">
        <v>18</v>
      </c>
      <c r="C2397" s="205">
        <v>0.2</v>
      </c>
      <c r="D2397">
        <v>14</v>
      </c>
      <c r="E2397" s="210">
        <v>0.02</v>
      </c>
      <c r="F2397">
        <v>203</v>
      </c>
      <c r="G2397" s="314">
        <v>128</v>
      </c>
      <c r="H2397" s="436">
        <v>-5.01</v>
      </c>
    </row>
    <row r="2398" spans="1:8" x14ac:dyDescent="0.25">
      <c r="A2398">
        <v>700</v>
      </c>
      <c r="B2398">
        <v>10</v>
      </c>
      <c r="C2398" s="205">
        <v>0.3</v>
      </c>
      <c r="D2398">
        <v>14</v>
      </c>
      <c r="E2398" s="210">
        <v>0.02</v>
      </c>
      <c r="F2398">
        <v>267</v>
      </c>
      <c r="G2398" s="314">
        <v>167</v>
      </c>
      <c r="H2398" s="436">
        <v>-5.03</v>
      </c>
    </row>
    <row r="2399" spans="1:8" x14ac:dyDescent="0.25">
      <c r="A2399">
        <v>1420</v>
      </c>
      <c r="B2399">
        <v>13</v>
      </c>
      <c r="C2399" s="205">
        <v>0.25</v>
      </c>
      <c r="D2399">
        <v>16</v>
      </c>
      <c r="E2399" s="210">
        <v>0.02</v>
      </c>
      <c r="F2399">
        <v>221</v>
      </c>
      <c r="G2399" s="314">
        <v>142</v>
      </c>
      <c r="H2399" s="436">
        <v>-5.04</v>
      </c>
    </row>
    <row r="2400" spans="1:8" x14ac:dyDescent="0.25">
      <c r="A2400">
        <v>1165</v>
      </c>
      <c r="B2400">
        <v>12</v>
      </c>
      <c r="C2400" s="205">
        <v>0.25</v>
      </c>
      <c r="D2400">
        <v>15</v>
      </c>
      <c r="E2400" s="210">
        <v>0.02</v>
      </c>
      <c r="F2400">
        <v>229</v>
      </c>
      <c r="G2400" s="314">
        <v>148</v>
      </c>
      <c r="H2400" s="436">
        <v>-5.05</v>
      </c>
    </row>
    <row r="2401" spans="1:8" x14ac:dyDescent="0.25">
      <c r="A2401">
        <v>413</v>
      </c>
      <c r="B2401">
        <v>9</v>
      </c>
      <c r="C2401" s="205">
        <v>0.25</v>
      </c>
      <c r="D2401">
        <v>16</v>
      </c>
      <c r="E2401" s="210">
        <v>2.5000000000000001E-2</v>
      </c>
      <c r="F2401">
        <v>280</v>
      </c>
      <c r="G2401" s="314">
        <v>159</v>
      </c>
      <c r="H2401" s="436">
        <v>-5.07</v>
      </c>
    </row>
    <row r="2402" spans="1:8" x14ac:dyDescent="0.25">
      <c r="A2402">
        <v>191</v>
      </c>
      <c r="B2402">
        <v>8</v>
      </c>
      <c r="C2402" s="205">
        <v>0.3</v>
      </c>
      <c r="D2402">
        <v>12</v>
      </c>
      <c r="E2402" s="210">
        <v>2.5000000000000001E-2</v>
      </c>
      <c r="F2402">
        <v>305</v>
      </c>
      <c r="G2402" s="314">
        <v>174</v>
      </c>
      <c r="H2402" s="436">
        <v>-5.08</v>
      </c>
    </row>
    <row r="2403" spans="1:8" x14ac:dyDescent="0.25">
      <c r="A2403">
        <v>364</v>
      </c>
      <c r="B2403">
        <v>9</v>
      </c>
      <c r="C2403" s="205">
        <v>0.2</v>
      </c>
      <c r="D2403">
        <v>14</v>
      </c>
      <c r="E2403" s="210">
        <v>0.02</v>
      </c>
      <c r="F2403">
        <v>282</v>
      </c>
      <c r="G2403" s="314">
        <v>173</v>
      </c>
      <c r="H2403" s="436">
        <v>-5.08</v>
      </c>
    </row>
    <row r="2404" spans="1:8" x14ac:dyDescent="0.25">
      <c r="A2404">
        <v>2166</v>
      </c>
      <c r="B2404">
        <v>16</v>
      </c>
      <c r="C2404" s="205">
        <v>0.25</v>
      </c>
      <c r="D2404">
        <v>12</v>
      </c>
      <c r="E2404" s="210">
        <v>0.03</v>
      </c>
      <c r="F2404">
        <v>205</v>
      </c>
      <c r="G2404" s="314">
        <v>126</v>
      </c>
      <c r="H2404" s="436">
        <v>-5.09</v>
      </c>
    </row>
    <row r="2405" spans="1:8" x14ac:dyDescent="0.25">
      <c r="A2405">
        <v>1461</v>
      </c>
      <c r="B2405">
        <v>13</v>
      </c>
      <c r="C2405" s="205">
        <v>0.3</v>
      </c>
      <c r="D2405">
        <v>15</v>
      </c>
      <c r="E2405" s="210">
        <v>0.03</v>
      </c>
      <c r="F2405">
        <v>229</v>
      </c>
      <c r="G2405" s="314">
        <v>129</v>
      </c>
      <c r="H2405" s="436">
        <v>-5.0999999999999996</v>
      </c>
    </row>
    <row r="2406" spans="1:8" x14ac:dyDescent="0.25">
      <c r="A2406">
        <v>1462</v>
      </c>
      <c r="B2406">
        <v>13</v>
      </c>
      <c r="C2406" s="205">
        <v>0.3</v>
      </c>
      <c r="D2406">
        <v>16</v>
      </c>
      <c r="E2406" s="210">
        <v>0.02</v>
      </c>
      <c r="F2406">
        <v>229</v>
      </c>
      <c r="G2406" s="314">
        <v>144</v>
      </c>
      <c r="H2406" s="436">
        <v>-5.1100000000000003</v>
      </c>
    </row>
    <row r="2407" spans="1:8" x14ac:dyDescent="0.25">
      <c r="A2407">
        <v>2748</v>
      </c>
      <c r="B2407">
        <v>18</v>
      </c>
      <c r="C2407" s="205">
        <v>0.35</v>
      </c>
      <c r="D2407">
        <v>10</v>
      </c>
      <c r="E2407" s="210">
        <v>0.03</v>
      </c>
      <c r="F2407">
        <v>202</v>
      </c>
      <c r="G2407" s="314">
        <v>129</v>
      </c>
      <c r="H2407" s="436">
        <v>-5.1100000000000003</v>
      </c>
    </row>
    <row r="2408" spans="1:8" x14ac:dyDescent="0.25">
      <c r="A2408">
        <v>201</v>
      </c>
      <c r="B2408">
        <v>8</v>
      </c>
      <c r="C2408" s="205">
        <v>0.3</v>
      </c>
      <c r="D2408">
        <v>15</v>
      </c>
      <c r="E2408" s="210">
        <v>0.03</v>
      </c>
      <c r="F2408">
        <v>305</v>
      </c>
      <c r="G2408" s="314">
        <v>153</v>
      </c>
      <c r="H2408" s="436">
        <v>-5.16</v>
      </c>
    </row>
    <row r="2409" spans="1:8" x14ac:dyDescent="0.25">
      <c r="A2409">
        <v>500</v>
      </c>
      <c r="B2409">
        <v>9</v>
      </c>
      <c r="C2409" s="205">
        <v>0.35</v>
      </c>
      <c r="D2409">
        <v>17</v>
      </c>
      <c r="E2409" s="210">
        <v>2.5000000000000001E-2</v>
      </c>
      <c r="F2409">
        <v>282</v>
      </c>
      <c r="G2409" s="314">
        <v>152</v>
      </c>
      <c r="H2409" s="436">
        <v>-5.18</v>
      </c>
    </row>
    <row r="2410" spans="1:8" x14ac:dyDescent="0.25">
      <c r="A2410">
        <v>838</v>
      </c>
      <c r="B2410">
        <v>11</v>
      </c>
      <c r="C2410" s="205">
        <v>0.15</v>
      </c>
      <c r="D2410">
        <v>18</v>
      </c>
      <c r="E2410" s="210">
        <v>0.02</v>
      </c>
      <c r="F2410">
        <v>240</v>
      </c>
      <c r="G2410" s="314">
        <v>141</v>
      </c>
      <c r="H2410" s="436">
        <v>-5.18</v>
      </c>
    </row>
    <row r="2411" spans="1:8" x14ac:dyDescent="0.25">
      <c r="A2411">
        <v>980</v>
      </c>
      <c r="B2411">
        <v>11</v>
      </c>
      <c r="C2411" s="205">
        <v>0.35</v>
      </c>
      <c r="D2411">
        <v>9</v>
      </c>
      <c r="E2411" s="210">
        <v>2.5000000000000001E-2</v>
      </c>
      <c r="F2411">
        <v>246</v>
      </c>
      <c r="G2411" s="314">
        <v>165</v>
      </c>
      <c r="H2411" s="436">
        <v>-5.24</v>
      </c>
    </row>
    <row r="2412" spans="1:8" x14ac:dyDescent="0.25">
      <c r="A2412">
        <v>1090</v>
      </c>
      <c r="B2412">
        <v>12</v>
      </c>
      <c r="C2412" s="205">
        <v>0.15</v>
      </c>
      <c r="D2412">
        <v>18</v>
      </c>
      <c r="E2412" s="210">
        <v>0.02</v>
      </c>
      <c r="F2412">
        <v>230</v>
      </c>
      <c r="G2412" s="314">
        <v>137</v>
      </c>
      <c r="H2412" s="436">
        <v>-5.24</v>
      </c>
    </row>
    <row r="2413" spans="1:8" x14ac:dyDescent="0.25">
      <c r="A2413">
        <v>692</v>
      </c>
      <c r="B2413">
        <v>10</v>
      </c>
      <c r="C2413" s="205">
        <v>0.3</v>
      </c>
      <c r="D2413">
        <v>11</v>
      </c>
      <c r="E2413" s="210">
        <v>2.5000000000000001E-2</v>
      </c>
      <c r="F2413">
        <v>267</v>
      </c>
      <c r="G2413" s="314">
        <v>168</v>
      </c>
      <c r="H2413" s="436">
        <v>-5.28</v>
      </c>
    </row>
    <row r="2414" spans="1:8" x14ac:dyDescent="0.25">
      <c r="A2414">
        <v>1467</v>
      </c>
      <c r="B2414">
        <v>13</v>
      </c>
      <c r="C2414" s="205">
        <v>0.3</v>
      </c>
      <c r="D2414">
        <v>17</v>
      </c>
      <c r="E2414" s="210">
        <v>0.03</v>
      </c>
      <c r="F2414">
        <v>229</v>
      </c>
      <c r="G2414" s="314">
        <v>125</v>
      </c>
      <c r="H2414" s="436">
        <v>-5.29</v>
      </c>
    </row>
    <row r="2415" spans="1:8" x14ac:dyDescent="0.25">
      <c r="A2415">
        <v>2602</v>
      </c>
      <c r="B2415">
        <v>18</v>
      </c>
      <c r="C2415" s="205">
        <v>0.15</v>
      </c>
      <c r="D2415">
        <v>18</v>
      </c>
      <c r="E2415" s="210">
        <v>0.02</v>
      </c>
      <c r="F2415">
        <v>201</v>
      </c>
      <c r="G2415" s="314">
        <v>118</v>
      </c>
      <c r="H2415" s="436">
        <v>-5.29</v>
      </c>
    </row>
    <row r="2416" spans="1:8" x14ac:dyDescent="0.25">
      <c r="A2416">
        <v>240</v>
      </c>
      <c r="B2416">
        <v>8</v>
      </c>
      <c r="C2416" s="205">
        <v>0.35</v>
      </c>
      <c r="D2416">
        <v>14</v>
      </c>
      <c r="E2416" s="210">
        <v>0.03</v>
      </c>
      <c r="F2416">
        <v>302</v>
      </c>
      <c r="G2416" s="314">
        <v>158</v>
      </c>
      <c r="H2416" s="436">
        <v>-5.32</v>
      </c>
    </row>
    <row r="2417" spans="1:8" x14ac:dyDescent="0.25">
      <c r="A2417">
        <v>695</v>
      </c>
      <c r="B2417">
        <v>10</v>
      </c>
      <c r="C2417" s="205">
        <v>0.3</v>
      </c>
      <c r="D2417">
        <v>12</v>
      </c>
      <c r="E2417" s="210">
        <v>2.5000000000000001E-2</v>
      </c>
      <c r="F2417">
        <v>267</v>
      </c>
      <c r="G2417" s="314">
        <v>161</v>
      </c>
      <c r="H2417" s="436">
        <v>-5.36</v>
      </c>
    </row>
    <row r="2418" spans="1:8" x14ac:dyDescent="0.25">
      <c r="A2418">
        <v>1451</v>
      </c>
      <c r="B2418">
        <v>13</v>
      </c>
      <c r="C2418" s="205">
        <v>0.3</v>
      </c>
      <c r="D2418">
        <v>12</v>
      </c>
      <c r="E2418" s="210">
        <v>2.5000000000000001E-2</v>
      </c>
      <c r="F2418">
        <v>229</v>
      </c>
      <c r="G2418" s="314">
        <v>147</v>
      </c>
      <c r="H2418" s="436">
        <v>-5.43</v>
      </c>
    </row>
    <row r="2419" spans="1:8" x14ac:dyDescent="0.25">
      <c r="A2419">
        <v>1417</v>
      </c>
      <c r="B2419">
        <v>13</v>
      </c>
      <c r="C2419" s="205">
        <v>0.25</v>
      </c>
      <c r="D2419">
        <v>15</v>
      </c>
      <c r="E2419" s="210">
        <v>0.02</v>
      </c>
      <c r="F2419">
        <v>221</v>
      </c>
      <c r="G2419" s="314">
        <v>145</v>
      </c>
      <c r="H2419" s="436">
        <v>-5.45</v>
      </c>
    </row>
    <row r="2420" spans="1:8" x14ac:dyDescent="0.25">
      <c r="A2420">
        <v>1961</v>
      </c>
      <c r="B2420">
        <v>15</v>
      </c>
      <c r="C2420" s="205">
        <v>0.3</v>
      </c>
      <c r="D2420">
        <v>14</v>
      </c>
      <c r="E2420" s="210">
        <v>2.5000000000000001E-2</v>
      </c>
      <c r="F2420">
        <v>219</v>
      </c>
      <c r="G2420" s="314">
        <v>136</v>
      </c>
      <c r="H2420" s="436">
        <v>-5.45</v>
      </c>
    </row>
    <row r="2421" spans="1:8" x14ac:dyDescent="0.25">
      <c r="A2421">
        <v>2629</v>
      </c>
      <c r="B2421">
        <v>18</v>
      </c>
      <c r="C2421" s="205">
        <v>0.2</v>
      </c>
      <c r="D2421">
        <v>13</v>
      </c>
      <c r="E2421" s="210">
        <v>0.02</v>
      </c>
      <c r="F2421">
        <v>203</v>
      </c>
      <c r="G2421" s="314">
        <v>131</v>
      </c>
      <c r="H2421" s="436">
        <v>-5.45</v>
      </c>
    </row>
    <row r="2422" spans="1:8" x14ac:dyDescent="0.25">
      <c r="A2422">
        <v>1321</v>
      </c>
      <c r="B2422">
        <v>13</v>
      </c>
      <c r="C2422" s="205">
        <v>0.15</v>
      </c>
      <c r="D2422">
        <v>11</v>
      </c>
      <c r="E2422" s="210">
        <v>0.02</v>
      </c>
      <c r="F2422">
        <v>219</v>
      </c>
      <c r="G2422" s="314">
        <v>152</v>
      </c>
      <c r="H2422" s="436">
        <v>-5.46</v>
      </c>
    </row>
    <row r="2423" spans="1:8" x14ac:dyDescent="0.25">
      <c r="A2423">
        <v>2392</v>
      </c>
      <c r="B2423">
        <v>17</v>
      </c>
      <c r="C2423" s="205">
        <v>0.2</v>
      </c>
      <c r="D2423">
        <v>18</v>
      </c>
      <c r="E2423" s="210">
        <v>0.02</v>
      </c>
      <c r="F2423">
        <v>209</v>
      </c>
      <c r="G2423" s="314">
        <v>126</v>
      </c>
      <c r="H2423" s="436">
        <v>-5.47</v>
      </c>
    </row>
    <row r="2424" spans="1:8" x14ac:dyDescent="0.25">
      <c r="A2424">
        <v>1458</v>
      </c>
      <c r="B2424">
        <v>13</v>
      </c>
      <c r="C2424" s="205">
        <v>0.3</v>
      </c>
      <c r="D2424">
        <v>14</v>
      </c>
      <c r="E2424" s="210">
        <v>0.03</v>
      </c>
      <c r="F2424">
        <v>229</v>
      </c>
      <c r="G2424" s="314">
        <v>133</v>
      </c>
      <c r="H2424" s="436">
        <v>-5.48</v>
      </c>
    </row>
    <row r="2425" spans="1:8" x14ac:dyDescent="0.25">
      <c r="A2425">
        <v>2686</v>
      </c>
      <c r="B2425">
        <v>18</v>
      </c>
      <c r="C2425" s="205">
        <v>0.25</v>
      </c>
      <c r="D2425">
        <v>18</v>
      </c>
      <c r="E2425" s="210">
        <v>0.02</v>
      </c>
      <c r="F2425">
        <v>195</v>
      </c>
      <c r="G2425" s="314">
        <v>125</v>
      </c>
      <c r="H2425" s="436">
        <v>-5.49</v>
      </c>
    </row>
    <row r="2426" spans="1:8" x14ac:dyDescent="0.25">
      <c r="A2426">
        <v>647</v>
      </c>
      <c r="B2426">
        <v>10</v>
      </c>
      <c r="C2426" s="205">
        <v>0.25</v>
      </c>
      <c r="D2426">
        <v>10</v>
      </c>
      <c r="E2426" s="210">
        <v>2.5000000000000001E-2</v>
      </c>
      <c r="F2426">
        <v>260</v>
      </c>
      <c r="G2426" s="314">
        <v>169</v>
      </c>
      <c r="H2426" s="436">
        <v>-5.52</v>
      </c>
    </row>
    <row r="2427" spans="1:8" x14ac:dyDescent="0.25">
      <c r="A2427">
        <v>2516</v>
      </c>
      <c r="B2427">
        <v>17</v>
      </c>
      <c r="C2427" s="205">
        <v>0.35</v>
      </c>
      <c r="D2427">
        <v>17</v>
      </c>
      <c r="E2427" s="210">
        <v>2.5000000000000001E-2</v>
      </c>
      <c r="F2427">
        <v>204</v>
      </c>
      <c r="G2427" s="314">
        <v>121</v>
      </c>
      <c r="H2427" s="436">
        <v>-5.54</v>
      </c>
    </row>
    <row r="2428" spans="1:8" x14ac:dyDescent="0.25">
      <c r="A2428">
        <v>1330</v>
      </c>
      <c r="B2428">
        <v>13</v>
      </c>
      <c r="C2428" s="205">
        <v>0.15</v>
      </c>
      <c r="D2428">
        <v>14</v>
      </c>
      <c r="E2428" s="210">
        <v>0.02</v>
      </c>
      <c r="F2428">
        <v>219</v>
      </c>
      <c r="G2428" s="314">
        <v>144</v>
      </c>
      <c r="H2428" s="436">
        <v>-5.56</v>
      </c>
    </row>
    <row r="2429" spans="1:8" x14ac:dyDescent="0.25">
      <c r="A2429">
        <v>905</v>
      </c>
      <c r="B2429">
        <v>11</v>
      </c>
      <c r="C2429" s="205">
        <v>0.25</v>
      </c>
      <c r="D2429">
        <v>12</v>
      </c>
      <c r="E2429" s="210">
        <v>2.5000000000000001E-2</v>
      </c>
      <c r="F2429">
        <v>242</v>
      </c>
      <c r="G2429" s="314">
        <v>150</v>
      </c>
      <c r="H2429" s="436">
        <v>-5.58</v>
      </c>
    </row>
    <row r="2430" spans="1:8" x14ac:dyDescent="0.25">
      <c r="A2430">
        <v>2677</v>
      </c>
      <c r="B2430">
        <v>18</v>
      </c>
      <c r="C2430" s="205">
        <v>0.25</v>
      </c>
      <c r="D2430">
        <v>15</v>
      </c>
      <c r="E2430" s="210">
        <v>0.02</v>
      </c>
      <c r="F2430">
        <v>195</v>
      </c>
      <c r="G2430" s="314">
        <v>130</v>
      </c>
      <c r="H2430" s="436">
        <v>-5.58</v>
      </c>
    </row>
    <row r="2431" spans="1:8" x14ac:dyDescent="0.25">
      <c r="A2431">
        <v>2768</v>
      </c>
      <c r="B2431">
        <v>18</v>
      </c>
      <c r="C2431" s="205">
        <v>0.35</v>
      </c>
      <c r="D2431">
        <v>17</v>
      </c>
      <c r="E2431" s="210">
        <v>2.5000000000000001E-2</v>
      </c>
      <c r="F2431">
        <v>202</v>
      </c>
      <c r="G2431" s="314">
        <v>124</v>
      </c>
      <c r="H2431" s="436">
        <v>-5.58</v>
      </c>
    </row>
    <row r="2432" spans="1:8" x14ac:dyDescent="0.25">
      <c r="A2432">
        <v>1170</v>
      </c>
      <c r="B2432">
        <v>12</v>
      </c>
      <c r="C2432" s="205">
        <v>0.25</v>
      </c>
      <c r="D2432">
        <v>16</v>
      </c>
      <c r="E2432" s="210">
        <v>0.03</v>
      </c>
      <c r="F2432">
        <v>229</v>
      </c>
      <c r="G2432" s="314">
        <v>126</v>
      </c>
      <c r="H2432" s="436">
        <v>-5.59</v>
      </c>
    </row>
    <row r="2433" spans="1:8" x14ac:dyDescent="0.25">
      <c r="A2433">
        <v>747</v>
      </c>
      <c r="B2433">
        <v>10</v>
      </c>
      <c r="C2433" s="205">
        <v>0.35</v>
      </c>
      <c r="D2433">
        <v>15</v>
      </c>
      <c r="E2433" s="210">
        <v>0.03</v>
      </c>
      <c r="F2433">
        <v>263</v>
      </c>
      <c r="G2433" s="314">
        <v>146</v>
      </c>
      <c r="H2433" s="436">
        <v>-5.6</v>
      </c>
    </row>
    <row r="2434" spans="1:8" x14ac:dyDescent="0.25">
      <c r="A2434">
        <v>1151</v>
      </c>
      <c r="B2434">
        <v>12</v>
      </c>
      <c r="C2434" s="205">
        <v>0.25</v>
      </c>
      <c r="D2434">
        <v>10</v>
      </c>
      <c r="E2434" s="210">
        <v>2.5000000000000001E-2</v>
      </c>
      <c r="F2434">
        <v>229</v>
      </c>
      <c r="G2434" s="314">
        <v>152</v>
      </c>
      <c r="H2434" s="436">
        <v>-5.6</v>
      </c>
    </row>
    <row r="2435" spans="1:8" x14ac:dyDescent="0.25">
      <c r="A2435">
        <v>1585</v>
      </c>
      <c r="B2435">
        <v>14</v>
      </c>
      <c r="C2435" s="205">
        <v>0.15</v>
      </c>
      <c r="D2435">
        <v>15</v>
      </c>
      <c r="E2435" s="210">
        <v>0.02</v>
      </c>
      <c r="F2435">
        <v>213</v>
      </c>
      <c r="G2435" s="314">
        <v>139</v>
      </c>
      <c r="H2435" s="436">
        <v>-5.6</v>
      </c>
    </row>
    <row r="2436" spans="1:8" x14ac:dyDescent="0.25">
      <c r="A2436">
        <v>194</v>
      </c>
      <c r="B2436">
        <v>8</v>
      </c>
      <c r="C2436" s="205">
        <v>0.3</v>
      </c>
      <c r="D2436">
        <v>13</v>
      </c>
      <c r="E2436" s="210">
        <v>2.5000000000000001E-2</v>
      </c>
      <c r="F2436">
        <v>305</v>
      </c>
      <c r="G2436" s="314">
        <v>172</v>
      </c>
      <c r="H2436" s="436">
        <v>-5.61</v>
      </c>
    </row>
    <row r="2437" spans="1:8" x14ac:dyDescent="0.25">
      <c r="A2437">
        <v>366</v>
      </c>
      <c r="B2437">
        <v>9</v>
      </c>
      <c r="C2437" s="205">
        <v>0.2</v>
      </c>
      <c r="D2437">
        <v>14</v>
      </c>
      <c r="E2437" s="210">
        <v>0.03</v>
      </c>
      <c r="F2437">
        <v>282</v>
      </c>
      <c r="G2437" s="314">
        <v>149</v>
      </c>
      <c r="H2437" s="436">
        <v>-5.61</v>
      </c>
    </row>
    <row r="2438" spans="1:8" x14ac:dyDescent="0.25">
      <c r="A2438">
        <v>503</v>
      </c>
      <c r="B2438">
        <v>9</v>
      </c>
      <c r="C2438" s="205">
        <v>0.35</v>
      </c>
      <c r="D2438">
        <v>18</v>
      </c>
      <c r="E2438" s="210">
        <v>2.5000000000000001E-2</v>
      </c>
      <c r="F2438">
        <v>282</v>
      </c>
      <c r="G2438" s="314">
        <v>150</v>
      </c>
      <c r="H2438" s="436">
        <v>-5.62</v>
      </c>
    </row>
    <row r="2439" spans="1:8" x14ac:dyDescent="0.25">
      <c r="A2439">
        <v>1081</v>
      </c>
      <c r="B2439">
        <v>12</v>
      </c>
      <c r="C2439" s="205">
        <v>0.15</v>
      </c>
      <c r="D2439">
        <v>15</v>
      </c>
      <c r="E2439" s="210">
        <v>0.02</v>
      </c>
      <c r="F2439">
        <v>230</v>
      </c>
      <c r="G2439" s="314">
        <v>143</v>
      </c>
      <c r="H2439" s="436">
        <v>-5.62</v>
      </c>
    </row>
    <row r="2440" spans="1:8" x14ac:dyDescent="0.25">
      <c r="A2440">
        <v>2623</v>
      </c>
      <c r="B2440">
        <v>18</v>
      </c>
      <c r="C2440" s="205">
        <v>0.2</v>
      </c>
      <c r="D2440">
        <v>11</v>
      </c>
      <c r="E2440" s="210">
        <v>0.02</v>
      </c>
      <c r="F2440">
        <v>203</v>
      </c>
      <c r="G2440" s="314">
        <v>135</v>
      </c>
      <c r="H2440" s="436">
        <v>-5.62</v>
      </c>
    </row>
    <row r="2441" spans="1:8" x14ac:dyDescent="0.25">
      <c r="A2441">
        <v>2265</v>
      </c>
      <c r="B2441">
        <v>16</v>
      </c>
      <c r="C2441" s="205">
        <v>0.35</v>
      </c>
      <c r="D2441">
        <v>17</v>
      </c>
      <c r="E2441" s="210">
        <v>0.03</v>
      </c>
      <c r="F2441">
        <v>203</v>
      </c>
      <c r="G2441" s="314">
        <v>110</v>
      </c>
      <c r="H2441" s="436">
        <v>-5.64</v>
      </c>
    </row>
    <row r="2442" spans="1:8" x14ac:dyDescent="0.25">
      <c r="A2442">
        <v>909</v>
      </c>
      <c r="B2442">
        <v>11</v>
      </c>
      <c r="C2442" s="205">
        <v>0.25</v>
      </c>
      <c r="D2442">
        <v>13</v>
      </c>
      <c r="E2442" s="210">
        <v>0.03</v>
      </c>
      <c r="F2442">
        <v>242</v>
      </c>
      <c r="G2442" s="314">
        <v>136</v>
      </c>
      <c r="H2442" s="436">
        <v>-5.65</v>
      </c>
    </row>
    <row r="2443" spans="1:8" x14ac:dyDescent="0.25">
      <c r="A2443">
        <v>1633</v>
      </c>
      <c r="B2443">
        <v>14</v>
      </c>
      <c r="C2443" s="205">
        <v>0.2</v>
      </c>
      <c r="D2443">
        <v>17</v>
      </c>
      <c r="E2443" s="210">
        <v>0.02</v>
      </c>
      <c r="F2443">
        <v>225</v>
      </c>
      <c r="G2443" s="314">
        <v>145</v>
      </c>
      <c r="H2443" s="436">
        <v>-5.65</v>
      </c>
    </row>
    <row r="2444" spans="1:8" x14ac:dyDescent="0.25">
      <c r="A2444">
        <v>220</v>
      </c>
      <c r="B2444">
        <v>8</v>
      </c>
      <c r="C2444" s="205">
        <v>0.35</v>
      </c>
      <c r="D2444">
        <v>8</v>
      </c>
      <c r="E2444" s="210">
        <v>0.02</v>
      </c>
      <c r="F2444">
        <v>302</v>
      </c>
      <c r="G2444" s="314">
        <v>211</v>
      </c>
      <c r="H2444" s="436">
        <v>-5.66</v>
      </c>
    </row>
    <row r="2445" spans="1:8" x14ac:dyDescent="0.25">
      <c r="A2445">
        <v>2431</v>
      </c>
      <c r="B2445">
        <v>17</v>
      </c>
      <c r="C2445" s="205">
        <v>0.25</v>
      </c>
      <c r="D2445">
        <v>17</v>
      </c>
      <c r="E2445" s="210">
        <v>0.02</v>
      </c>
      <c r="F2445">
        <v>201</v>
      </c>
      <c r="G2445" s="314">
        <v>130</v>
      </c>
      <c r="H2445" s="436">
        <v>-5.66</v>
      </c>
    </row>
    <row r="2446" spans="1:8" x14ac:dyDescent="0.25">
      <c r="A2446">
        <v>159</v>
      </c>
      <c r="B2446">
        <v>8</v>
      </c>
      <c r="C2446" s="205">
        <v>0.25</v>
      </c>
      <c r="D2446">
        <v>15</v>
      </c>
      <c r="E2446" s="210">
        <v>0.03</v>
      </c>
      <c r="F2446">
        <v>300</v>
      </c>
      <c r="G2446" s="314">
        <v>153</v>
      </c>
      <c r="H2446" s="436">
        <v>-5.68</v>
      </c>
    </row>
    <row r="2447" spans="1:8" x14ac:dyDescent="0.25">
      <c r="A2447">
        <v>1512</v>
      </c>
      <c r="B2447">
        <v>13</v>
      </c>
      <c r="C2447" s="205">
        <v>0.35</v>
      </c>
      <c r="D2447">
        <v>18</v>
      </c>
      <c r="E2447" s="210">
        <v>0.03</v>
      </c>
      <c r="F2447">
        <v>232</v>
      </c>
      <c r="G2447" s="314">
        <v>124</v>
      </c>
      <c r="H2447" s="436">
        <v>-5.69</v>
      </c>
    </row>
    <row r="2448" spans="1:8" x14ac:dyDescent="0.25">
      <c r="A2448">
        <v>2512</v>
      </c>
      <c r="B2448">
        <v>17</v>
      </c>
      <c r="C2448" s="205">
        <v>0.35</v>
      </c>
      <c r="D2448">
        <v>16</v>
      </c>
      <c r="E2448" s="210">
        <v>0.02</v>
      </c>
      <c r="F2448">
        <v>204</v>
      </c>
      <c r="G2448" s="314">
        <v>137</v>
      </c>
      <c r="H2448" s="436">
        <v>-5.69</v>
      </c>
    </row>
    <row r="2449" spans="1:8" x14ac:dyDescent="0.25">
      <c r="A2449">
        <v>2014</v>
      </c>
      <c r="B2449">
        <v>15</v>
      </c>
      <c r="C2449" s="205">
        <v>0.35</v>
      </c>
      <c r="D2449">
        <v>18</v>
      </c>
      <c r="E2449" s="210">
        <v>0.02</v>
      </c>
      <c r="F2449">
        <v>216</v>
      </c>
      <c r="G2449" s="314">
        <v>134</v>
      </c>
      <c r="H2449" s="436">
        <v>-5.7</v>
      </c>
    </row>
    <row r="2450" spans="1:8" x14ac:dyDescent="0.25">
      <c r="A2450">
        <v>357</v>
      </c>
      <c r="B2450">
        <v>9</v>
      </c>
      <c r="C2450" s="205">
        <v>0.2</v>
      </c>
      <c r="D2450">
        <v>11</v>
      </c>
      <c r="E2450" s="210">
        <v>0.03</v>
      </c>
      <c r="F2450">
        <v>282</v>
      </c>
      <c r="G2450" s="314">
        <v>164</v>
      </c>
      <c r="H2450" s="436">
        <v>-5.71</v>
      </c>
    </row>
    <row r="2451" spans="1:8" x14ac:dyDescent="0.25">
      <c r="A2451">
        <v>155</v>
      </c>
      <c r="B2451">
        <v>8</v>
      </c>
      <c r="C2451" s="205">
        <v>0.25</v>
      </c>
      <c r="D2451">
        <v>14</v>
      </c>
      <c r="E2451" s="210">
        <v>2.5000000000000001E-2</v>
      </c>
      <c r="F2451">
        <v>300</v>
      </c>
      <c r="G2451" s="314">
        <v>170</v>
      </c>
      <c r="H2451" s="436">
        <v>-5.72</v>
      </c>
    </row>
    <row r="2452" spans="1:8" x14ac:dyDescent="0.25">
      <c r="A2452">
        <v>2508</v>
      </c>
      <c r="B2452">
        <v>17</v>
      </c>
      <c r="C2452" s="205">
        <v>0.35</v>
      </c>
      <c r="D2452">
        <v>14</v>
      </c>
      <c r="E2452" s="210">
        <v>0.03</v>
      </c>
      <c r="F2452">
        <v>204</v>
      </c>
      <c r="G2452" s="314">
        <v>121</v>
      </c>
      <c r="H2452" s="436">
        <v>-5.72</v>
      </c>
    </row>
    <row r="2453" spans="1:8" x14ac:dyDescent="0.25">
      <c r="A2453">
        <v>694</v>
      </c>
      <c r="B2453">
        <v>10</v>
      </c>
      <c r="C2453" s="205">
        <v>0.3</v>
      </c>
      <c r="D2453">
        <v>12</v>
      </c>
      <c r="E2453" s="210">
        <v>0.02</v>
      </c>
      <c r="F2453">
        <v>267</v>
      </c>
      <c r="G2453" s="314">
        <v>173</v>
      </c>
      <c r="H2453" s="436">
        <v>-5.73</v>
      </c>
    </row>
    <row r="2454" spans="1:8" x14ac:dyDescent="0.25">
      <c r="A2454">
        <v>497</v>
      </c>
      <c r="B2454">
        <v>9</v>
      </c>
      <c r="C2454" s="205">
        <v>0.35</v>
      </c>
      <c r="D2454">
        <v>16</v>
      </c>
      <c r="E2454" s="210">
        <v>2.5000000000000001E-2</v>
      </c>
      <c r="F2454">
        <v>282</v>
      </c>
      <c r="G2454" s="314">
        <v>157</v>
      </c>
      <c r="H2454" s="436">
        <v>-5.74</v>
      </c>
    </row>
    <row r="2455" spans="1:8" x14ac:dyDescent="0.25">
      <c r="A2455">
        <v>1740</v>
      </c>
      <c r="B2455">
        <v>14</v>
      </c>
      <c r="C2455" s="205">
        <v>0.35</v>
      </c>
      <c r="D2455">
        <v>10</v>
      </c>
      <c r="E2455" s="210">
        <v>0.03</v>
      </c>
      <c r="F2455">
        <v>225</v>
      </c>
      <c r="G2455" s="314">
        <v>141</v>
      </c>
      <c r="H2455" s="436">
        <v>-5.78</v>
      </c>
    </row>
    <row r="2456" spans="1:8" x14ac:dyDescent="0.25">
      <c r="A2456">
        <v>1594</v>
      </c>
      <c r="B2456">
        <v>14</v>
      </c>
      <c r="C2456" s="205">
        <v>0.15</v>
      </c>
      <c r="D2456">
        <v>18</v>
      </c>
      <c r="E2456" s="210">
        <v>0.02</v>
      </c>
      <c r="F2456">
        <v>213</v>
      </c>
      <c r="G2456" s="314">
        <v>133</v>
      </c>
      <c r="H2456" s="436">
        <v>-5.85</v>
      </c>
    </row>
    <row r="2457" spans="1:8" x14ac:dyDescent="0.25">
      <c r="A2457">
        <v>903</v>
      </c>
      <c r="B2457">
        <v>11</v>
      </c>
      <c r="C2457" s="205">
        <v>0.25</v>
      </c>
      <c r="D2457">
        <v>11</v>
      </c>
      <c r="E2457" s="210">
        <v>0.03</v>
      </c>
      <c r="F2457">
        <v>242</v>
      </c>
      <c r="G2457" s="314">
        <v>145</v>
      </c>
      <c r="H2457" s="436">
        <v>-5.87</v>
      </c>
    </row>
    <row r="2458" spans="1:8" x14ac:dyDescent="0.25">
      <c r="A2458">
        <v>1168</v>
      </c>
      <c r="B2458">
        <v>12</v>
      </c>
      <c r="C2458" s="205">
        <v>0.25</v>
      </c>
      <c r="D2458">
        <v>16</v>
      </c>
      <c r="E2458" s="210">
        <v>0.02</v>
      </c>
      <c r="F2458">
        <v>229</v>
      </c>
      <c r="G2458" s="314">
        <v>146</v>
      </c>
      <c r="H2458" s="436">
        <v>-5.88</v>
      </c>
    </row>
    <row r="2459" spans="1:8" x14ac:dyDescent="0.25">
      <c r="A2459">
        <v>197</v>
      </c>
      <c r="B2459">
        <v>8</v>
      </c>
      <c r="C2459" s="205">
        <v>0.3</v>
      </c>
      <c r="D2459">
        <v>14</v>
      </c>
      <c r="E2459" s="210">
        <v>2.5000000000000001E-2</v>
      </c>
      <c r="F2459">
        <v>305</v>
      </c>
      <c r="G2459" s="314">
        <v>169</v>
      </c>
      <c r="H2459" s="436">
        <v>-5.89</v>
      </c>
    </row>
    <row r="2460" spans="1:8" x14ac:dyDescent="0.25">
      <c r="A2460">
        <v>2454</v>
      </c>
      <c r="B2460">
        <v>17</v>
      </c>
      <c r="C2460" s="205">
        <v>0.3</v>
      </c>
      <c r="D2460">
        <v>10</v>
      </c>
      <c r="E2460" s="210">
        <v>0.03</v>
      </c>
      <c r="F2460">
        <v>203</v>
      </c>
      <c r="G2460" s="314">
        <v>132</v>
      </c>
      <c r="H2460" s="436">
        <v>-5.9</v>
      </c>
    </row>
    <row r="2461" spans="1:8" x14ac:dyDescent="0.25">
      <c r="A2461">
        <v>446</v>
      </c>
      <c r="B2461">
        <v>9</v>
      </c>
      <c r="C2461" s="205">
        <v>0.3</v>
      </c>
      <c r="D2461">
        <v>13</v>
      </c>
      <c r="E2461" s="210">
        <v>2.5000000000000001E-2</v>
      </c>
      <c r="F2461">
        <v>285</v>
      </c>
      <c r="G2461" s="314">
        <v>166</v>
      </c>
      <c r="H2461" s="436">
        <v>-5.93</v>
      </c>
    </row>
    <row r="2462" spans="1:8" x14ac:dyDescent="0.25">
      <c r="A2462">
        <v>405</v>
      </c>
      <c r="B2462">
        <v>9</v>
      </c>
      <c r="C2462" s="205">
        <v>0.25</v>
      </c>
      <c r="D2462">
        <v>13</v>
      </c>
      <c r="E2462" s="210">
        <v>0.03</v>
      </c>
      <c r="F2462">
        <v>280</v>
      </c>
      <c r="G2462" s="314">
        <v>153</v>
      </c>
      <c r="H2462" s="436">
        <v>-5.94</v>
      </c>
    </row>
    <row r="2463" spans="1:8" x14ac:dyDescent="0.25">
      <c r="A2463">
        <v>1171</v>
      </c>
      <c r="B2463">
        <v>12</v>
      </c>
      <c r="C2463" s="205">
        <v>0.25</v>
      </c>
      <c r="D2463">
        <v>17</v>
      </c>
      <c r="E2463" s="210">
        <v>0.02</v>
      </c>
      <c r="F2463">
        <v>229</v>
      </c>
      <c r="G2463" s="314">
        <v>144</v>
      </c>
      <c r="H2463" s="436">
        <v>-5.96</v>
      </c>
    </row>
    <row r="2464" spans="1:8" x14ac:dyDescent="0.25">
      <c r="A2464">
        <v>2519</v>
      </c>
      <c r="B2464">
        <v>17</v>
      </c>
      <c r="C2464" s="205">
        <v>0.35</v>
      </c>
      <c r="D2464">
        <v>18</v>
      </c>
      <c r="E2464" s="210">
        <v>2.5000000000000001E-2</v>
      </c>
      <c r="F2464">
        <v>204</v>
      </c>
      <c r="G2464" s="314">
        <v>119</v>
      </c>
      <c r="H2464" s="436">
        <v>-5.99</v>
      </c>
    </row>
    <row r="2465" spans="1:8" x14ac:dyDescent="0.25">
      <c r="A2465">
        <v>1001</v>
      </c>
      <c r="B2465">
        <v>11</v>
      </c>
      <c r="C2465" s="205">
        <v>0.35</v>
      </c>
      <c r="D2465">
        <v>16</v>
      </c>
      <c r="E2465" s="210">
        <v>2.5000000000000001E-2</v>
      </c>
      <c r="F2465">
        <v>246</v>
      </c>
      <c r="G2465" s="314">
        <v>142</v>
      </c>
      <c r="H2465" s="436">
        <v>-6</v>
      </c>
    </row>
    <row r="2466" spans="1:8" x14ac:dyDescent="0.25">
      <c r="A2466">
        <v>1756</v>
      </c>
      <c r="B2466">
        <v>14</v>
      </c>
      <c r="C2466" s="205">
        <v>0.35</v>
      </c>
      <c r="D2466">
        <v>16</v>
      </c>
      <c r="E2466" s="210">
        <v>0.02</v>
      </c>
      <c r="F2466">
        <v>225</v>
      </c>
      <c r="G2466" s="314">
        <v>147</v>
      </c>
      <c r="H2466" s="436">
        <v>-6.01</v>
      </c>
    </row>
    <row r="2467" spans="1:8" x14ac:dyDescent="0.25">
      <c r="A2467">
        <v>657</v>
      </c>
      <c r="B2467">
        <v>10</v>
      </c>
      <c r="C2467" s="205">
        <v>0.25</v>
      </c>
      <c r="D2467">
        <v>13</v>
      </c>
      <c r="E2467" s="210">
        <v>0.03</v>
      </c>
      <c r="F2467">
        <v>260</v>
      </c>
      <c r="G2467" s="314">
        <v>145</v>
      </c>
      <c r="H2467" s="436">
        <v>-6.02</v>
      </c>
    </row>
    <row r="2468" spans="1:8" x14ac:dyDescent="0.25">
      <c r="A2468">
        <v>1991</v>
      </c>
      <c r="B2468">
        <v>15</v>
      </c>
      <c r="C2468" s="205">
        <v>0.35</v>
      </c>
      <c r="D2468">
        <v>10</v>
      </c>
      <c r="E2468" s="210">
        <v>2.5000000000000001E-2</v>
      </c>
      <c r="F2468">
        <v>216</v>
      </c>
      <c r="G2468" s="314">
        <v>142</v>
      </c>
      <c r="H2468" s="436">
        <v>-6.03</v>
      </c>
    </row>
    <row r="2469" spans="1:8" x14ac:dyDescent="0.25">
      <c r="A2469">
        <v>1331</v>
      </c>
      <c r="B2469">
        <v>13</v>
      </c>
      <c r="C2469" s="205">
        <v>0.15</v>
      </c>
      <c r="D2469">
        <v>14</v>
      </c>
      <c r="E2469" s="210">
        <v>2.5000000000000001E-2</v>
      </c>
      <c r="F2469">
        <v>219</v>
      </c>
      <c r="G2469" s="314">
        <v>137</v>
      </c>
      <c r="H2469" s="436">
        <v>-6.04</v>
      </c>
    </row>
    <row r="2470" spans="1:8" x14ac:dyDescent="0.25">
      <c r="A2470">
        <v>1489</v>
      </c>
      <c r="B2470">
        <v>13</v>
      </c>
      <c r="C2470" s="205">
        <v>0.35</v>
      </c>
      <c r="D2470">
        <v>11</v>
      </c>
      <c r="E2470" s="210">
        <v>0.02</v>
      </c>
      <c r="F2470">
        <v>232</v>
      </c>
      <c r="G2470" s="314">
        <v>161</v>
      </c>
      <c r="H2470" s="436">
        <v>-6.06</v>
      </c>
    </row>
    <row r="2471" spans="1:8" x14ac:dyDescent="0.25">
      <c r="A2471">
        <v>441</v>
      </c>
      <c r="B2471">
        <v>9</v>
      </c>
      <c r="C2471" s="205">
        <v>0.3</v>
      </c>
      <c r="D2471">
        <v>11</v>
      </c>
      <c r="E2471" s="210">
        <v>0.03</v>
      </c>
      <c r="F2471">
        <v>285</v>
      </c>
      <c r="G2471" s="314">
        <v>168</v>
      </c>
      <c r="H2471" s="436">
        <v>-6.09</v>
      </c>
    </row>
    <row r="2472" spans="1:8" x14ac:dyDescent="0.25">
      <c r="A2472">
        <v>1464</v>
      </c>
      <c r="B2472">
        <v>13</v>
      </c>
      <c r="C2472" s="205">
        <v>0.3</v>
      </c>
      <c r="D2472">
        <v>16</v>
      </c>
      <c r="E2472" s="210">
        <v>0.03</v>
      </c>
      <c r="F2472">
        <v>229</v>
      </c>
      <c r="G2472" s="314">
        <v>127</v>
      </c>
      <c r="H2472" s="436">
        <v>-6.09</v>
      </c>
    </row>
    <row r="2473" spans="1:8" x14ac:dyDescent="0.25">
      <c r="A2473">
        <v>2708</v>
      </c>
      <c r="B2473">
        <v>18</v>
      </c>
      <c r="C2473" s="205">
        <v>0.3</v>
      </c>
      <c r="D2473">
        <v>11</v>
      </c>
      <c r="E2473" s="210">
        <v>2.5000000000000001E-2</v>
      </c>
      <c r="F2473">
        <v>201</v>
      </c>
      <c r="G2473" s="314">
        <v>131</v>
      </c>
      <c r="H2473" s="436">
        <v>-6.09</v>
      </c>
    </row>
    <row r="2474" spans="1:8" x14ac:dyDescent="0.25">
      <c r="A2474">
        <v>612</v>
      </c>
      <c r="B2474">
        <v>10</v>
      </c>
      <c r="C2474" s="205">
        <v>0.2</v>
      </c>
      <c r="D2474">
        <v>12</v>
      </c>
      <c r="E2474" s="210">
        <v>0.03</v>
      </c>
      <c r="F2474">
        <v>265</v>
      </c>
      <c r="G2474" s="314">
        <v>151</v>
      </c>
      <c r="H2474" s="436">
        <v>-6.1</v>
      </c>
    </row>
    <row r="2475" spans="1:8" x14ac:dyDescent="0.25">
      <c r="A2475">
        <v>832</v>
      </c>
      <c r="B2475">
        <v>11</v>
      </c>
      <c r="C2475" s="205">
        <v>0.15</v>
      </c>
      <c r="D2475">
        <v>16</v>
      </c>
      <c r="E2475" s="210">
        <v>0.02</v>
      </c>
      <c r="F2475">
        <v>240</v>
      </c>
      <c r="G2475" s="314">
        <v>146</v>
      </c>
      <c r="H2475" s="436">
        <v>-6.1</v>
      </c>
    </row>
    <row r="2476" spans="1:8" x14ac:dyDescent="0.25">
      <c r="A2476">
        <v>998</v>
      </c>
      <c r="B2476">
        <v>11</v>
      </c>
      <c r="C2476" s="205">
        <v>0.35</v>
      </c>
      <c r="D2476">
        <v>15</v>
      </c>
      <c r="E2476" s="210">
        <v>2.5000000000000001E-2</v>
      </c>
      <c r="F2476">
        <v>246</v>
      </c>
      <c r="G2476" s="314">
        <v>146</v>
      </c>
      <c r="H2476" s="436">
        <v>-6.15</v>
      </c>
    </row>
    <row r="2477" spans="1:8" x14ac:dyDescent="0.25">
      <c r="A2477">
        <v>1403</v>
      </c>
      <c r="B2477">
        <v>13</v>
      </c>
      <c r="C2477" s="205">
        <v>0.25</v>
      </c>
      <c r="D2477">
        <v>10</v>
      </c>
      <c r="E2477" s="210">
        <v>2.5000000000000001E-2</v>
      </c>
      <c r="F2477">
        <v>221</v>
      </c>
      <c r="G2477" s="314">
        <v>148</v>
      </c>
      <c r="H2477" s="436">
        <v>-6.15</v>
      </c>
    </row>
    <row r="2478" spans="1:8" x14ac:dyDescent="0.25">
      <c r="A2478">
        <v>456</v>
      </c>
      <c r="B2478">
        <v>9</v>
      </c>
      <c r="C2478" s="205">
        <v>0.3</v>
      </c>
      <c r="D2478">
        <v>16</v>
      </c>
      <c r="E2478" s="210">
        <v>0.03</v>
      </c>
      <c r="F2478">
        <v>285</v>
      </c>
      <c r="G2478" s="314">
        <v>147</v>
      </c>
      <c r="H2478" s="436">
        <v>-6.17</v>
      </c>
    </row>
    <row r="2479" spans="1:8" x14ac:dyDescent="0.25">
      <c r="A2479">
        <v>1746</v>
      </c>
      <c r="B2479">
        <v>14</v>
      </c>
      <c r="C2479" s="205">
        <v>0.35</v>
      </c>
      <c r="D2479">
        <v>12</v>
      </c>
      <c r="E2479" s="210">
        <v>0.03</v>
      </c>
      <c r="F2479">
        <v>225</v>
      </c>
      <c r="G2479" s="314">
        <v>135</v>
      </c>
      <c r="H2479" s="436">
        <v>-6.18</v>
      </c>
    </row>
    <row r="2480" spans="1:8" x14ac:dyDescent="0.25">
      <c r="A2480">
        <v>407</v>
      </c>
      <c r="B2480">
        <v>9</v>
      </c>
      <c r="C2480" s="205">
        <v>0.25</v>
      </c>
      <c r="D2480">
        <v>14</v>
      </c>
      <c r="E2480" s="210">
        <v>2.5000000000000001E-2</v>
      </c>
      <c r="F2480">
        <v>280</v>
      </c>
      <c r="G2480" s="314">
        <v>164</v>
      </c>
      <c r="H2480" s="436">
        <v>-6.19</v>
      </c>
    </row>
    <row r="2481" spans="1:8" x14ac:dyDescent="0.25">
      <c r="A2481">
        <v>1762</v>
      </c>
      <c r="B2481">
        <v>14</v>
      </c>
      <c r="C2481" s="205">
        <v>0.35</v>
      </c>
      <c r="D2481">
        <v>18</v>
      </c>
      <c r="E2481" s="210">
        <v>0.02</v>
      </c>
      <c r="F2481">
        <v>225</v>
      </c>
      <c r="G2481" s="314">
        <v>139</v>
      </c>
      <c r="H2481" s="436">
        <v>-6.19</v>
      </c>
    </row>
    <row r="2482" spans="1:8" x14ac:dyDescent="0.25">
      <c r="A2482">
        <v>2763</v>
      </c>
      <c r="B2482">
        <v>18</v>
      </c>
      <c r="C2482" s="205">
        <v>0.35</v>
      </c>
      <c r="D2482">
        <v>15</v>
      </c>
      <c r="E2482" s="210">
        <v>0.03</v>
      </c>
      <c r="F2482">
        <v>202</v>
      </c>
      <c r="G2482" s="314">
        <v>119</v>
      </c>
      <c r="H2482" s="436">
        <v>-6.19</v>
      </c>
    </row>
    <row r="2483" spans="1:8" x14ac:dyDescent="0.25">
      <c r="A2483">
        <v>1459</v>
      </c>
      <c r="B2483">
        <v>13</v>
      </c>
      <c r="C2483" s="205">
        <v>0.3</v>
      </c>
      <c r="D2483">
        <v>15</v>
      </c>
      <c r="E2483" s="210">
        <v>0.02</v>
      </c>
      <c r="F2483">
        <v>229</v>
      </c>
      <c r="G2483" s="314">
        <v>147</v>
      </c>
      <c r="H2483" s="436">
        <v>-6.2</v>
      </c>
    </row>
    <row r="2484" spans="1:8" x14ac:dyDescent="0.25">
      <c r="A2484">
        <v>1739</v>
      </c>
      <c r="B2484">
        <v>14</v>
      </c>
      <c r="C2484" s="205">
        <v>0.35</v>
      </c>
      <c r="D2484">
        <v>10</v>
      </c>
      <c r="E2484" s="210">
        <v>2.5000000000000001E-2</v>
      </c>
      <c r="F2484">
        <v>225</v>
      </c>
      <c r="G2484" s="314">
        <v>149</v>
      </c>
      <c r="H2484" s="436">
        <v>-6.2</v>
      </c>
    </row>
    <row r="2485" spans="1:8" x14ac:dyDescent="0.25">
      <c r="A2485">
        <v>2415</v>
      </c>
      <c r="B2485">
        <v>17</v>
      </c>
      <c r="C2485" s="205">
        <v>0.25</v>
      </c>
      <c r="D2485">
        <v>11</v>
      </c>
      <c r="E2485" s="210">
        <v>0.03</v>
      </c>
      <c r="F2485">
        <v>201</v>
      </c>
      <c r="G2485" s="314">
        <v>125</v>
      </c>
      <c r="H2485" s="436">
        <v>-6.2</v>
      </c>
    </row>
    <row r="2486" spans="1:8" x14ac:dyDescent="0.25">
      <c r="A2486">
        <v>139</v>
      </c>
      <c r="B2486">
        <v>8</v>
      </c>
      <c r="C2486" s="205">
        <v>0.25</v>
      </c>
      <c r="D2486">
        <v>9</v>
      </c>
      <c r="E2486" s="210">
        <v>0.02</v>
      </c>
      <c r="F2486">
        <v>300</v>
      </c>
      <c r="G2486" s="314">
        <v>202</v>
      </c>
      <c r="H2486" s="436">
        <v>-6.23</v>
      </c>
    </row>
    <row r="2487" spans="1:8" x14ac:dyDescent="0.25">
      <c r="A2487">
        <v>144</v>
      </c>
      <c r="B2487">
        <v>8</v>
      </c>
      <c r="C2487" s="205">
        <v>0.25</v>
      </c>
      <c r="D2487">
        <v>10</v>
      </c>
      <c r="E2487" s="210">
        <v>0.03</v>
      </c>
      <c r="F2487">
        <v>300</v>
      </c>
      <c r="G2487" s="314">
        <v>179</v>
      </c>
      <c r="H2487" s="436">
        <v>-6.23</v>
      </c>
    </row>
    <row r="2488" spans="1:8" x14ac:dyDescent="0.25">
      <c r="A2488">
        <v>2004</v>
      </c>
      <c r="B2488">
        <v>15</v>
      </c>
      <c r="C2488" s="205">
        <v>0.35</v>
      </c>
      <c r="D2488">
        <v>14</v>
      </c>
      <c r="E2488" s="210">
        <v>0.03</v>
      </c>
      <c r="F2488">
        <v>216</v>
      </c>
      <c r="G2488" s="314">
        <v>126</v>
      </c>
      <c r="H2488" s="436">
        <v>-6.23</v>
      </c>
    </row>
    <row r="2489" spans="1:8" x14ac:dyDescent="0.25">
      <c r="A2489">
        <v>951</v>
      </c>
      <c r="B2489">
        <v>11</v>
      </c>
      <c r="C2489" s="205">
        <v>0.3</v>
      </c>
      <c r="D2489">
        <v>13</v>
      </c>
      <c r="E2489" s="210">
        <v>0.03</v>
      </c>
      <c r="F2489">
        <v>246</v>
      </c>
      <c r="G2489" s="314">
        <v>141</v>
      </c>
      <c r="H2489" s="436">
        <v>-6.24</v>
      </c>
    </row>
    <row r="2490" spans="1:8" x14ac:dyDescent="0.25">
      <c r="A2490">
        <v>2766</v>
      </c>
      <c r="B2490">
        <v>18</v>
      </c>
      <c r="C2490" s="205">
        <v>0.35</v>
      </c>
      <c r="D2490">
        <v>16</v>
      </c>
      <c r="E2490" s="210">
        <v>0.03</v>
      </c>
      <c r="F2490">
        <v>202</v>
      </c>
      <c r="G2490" s="314">
        <v>117</v>
      </c>
      <c r="H2490" s="436">
        <v>-6.26</v>
      </c>
    </row>
    <row r="2491" spans="1:8" x14ac:dyDescent="0.25">
      <c r="A2491">
        <v>749</v>
      </c>
      <c r="B2491">
        <v>10</v>
      </c>
      <c r="C2491" s="205">
        <v>0.35</v>
      </c>
      <c r="D2491">
        <v>16</v>
      </c>
      <c r="E2491" s="210">
        <v>2.5000000000000001E-2</v>
      </c>
      <c r="F2491">
        <v>263</v>
      </c>
      <c r="G2491" s="314">
        <v>151</v>
      </c>
      <c r="H2491" s="436">
        <v>-6.28</v>
      </c>
    </row>
    <row r="2492" spans="1:8" x14ac:dyDescent="0.25">
      <c r="A2492">
        <v>1232</v>
      </c>
      <c r="B2492">
        <v>12</v>
      </c>
      <c r="C2492" s="205">
        <v>0.35</v>
      </c>
      <c r="D2492">
        <v>9</v>
      </c>
      <c r="E2492" s="210">
        <v>2.5000000000000001E-2</v>
      </c>
      <c r="F2492">
        <v>240</v>
      </c>
      <c r="G2492" s="314">
        <v>162</v>
      </c>
      <c r="H2492" s="436">
        <v>-6.28</v>
      </c>
    </row>
    <row r="2493" spans="1:8" x14ac:dyDescent="0.25">
      <c r="A2493">
        <v>179</v>
      </c>
      <c r="B2493">
        <v>8</v>
      </c>
      <c r="C2493" s="205">
        <v>0.3</v>
      </c>
      <c r="D2493">
        <v>8</v>
      </c>
      <c r="E2493" s="210">
        <v>2.5000000000000001E-2</v>
      </c>
      <c r="F2493">
        <v>305</v>
      </c>
      <c r="G2493" s="314">
        <v>202</v>
      </c>
      <c r="H2493" s="436">
        <v>-6.29</v>
      </c>
    </row>
    <row r="2494" spans="1:8" x14ac:dyDescent="0.25">
      <c r="A2494">
        <v>835</v>
      </c>
      <c r="B2494">
        <v>11</v>
      </c>
      <c r="C2494" s="205">
        <v>0.15</v>
      </c>
      <c r="D2494">
        <v>17</v>
      </c>
      <c r="E2494" s="210">
        <v>0.02</v>
      </c>
      <c r="F2494">
        <v>240</v>
      </c>
      <c r="G2494" s="314">
        <v>143</v>
      </c>
      <c r="H2494" s="436">
        <v>-6.3</v>
      </c>
    </row>
    <row r="2495" spans="1:8" x14ac:dyDescent="0.25">
      <c r="A2495">
        <v>861</v>
      </c>
      <c r="B2495">
        <v>11</v>
      </c>
      <c r="C2495" s="205">
        <v>0.2</v>
      </c>
      <c r="D2495">
        <v>11</v>
      </c>
      <c r="E2495" s="210">
        <v>0.03</v>
      </c>
      <c r="F2495">
        <v>256</v>
      </c>
      <c r="G2495" s="314">
        <v>150</v>
      </c>
      <c r="H2495" s="436">
        <v>-6.31</v>
      </c>
    </row>
    <row r="2496" spans="1:8" x14ac:dyDescent="0.25">
      <c r="A2496">
        <v>947</v>
      </c>
      <c r="B2496">
        <v>11</v>
      </c>
      <c r="C2496" s="205">
        <v>0.3</v>
      </c>
      <c r="D2496">
        <v>12</v>
      </c>
      <c r="E2496" s="210">
        <v>2.5000000000000001E-2</v>
      </c>
      <c r="F2496">
        <v>246</v>
      </c>
      <c r="G2496" s="314">
        <v>153</v>
      </c>
      <c r="H2496" s="436">
        <v>-6.32</v>
      </c>
    </row>
    <row r="2497" spans="1:8" x14ac:dyDescent="0.25">
      <c r="A2497">
        <v>150</v>
      </c>
      <c r="B2497">
        <v>8</v>
      </c>
      <c r="C2497" s="205">
        <v>0.25</v>
      </c>
      <c r="D2497">
        <v>12</v>
      </c>
      <c r="E2497" s="210">
        <v>0.03</v>
      </c>
      <c r="F2497">
        <v>300</v>
      </c>
      <c r="G2497" s="314">
        <v>165</v>
      </c>
      <c r="H2497" s="436">
        <v>-6.33</v>
      </c>
    </row>
    <row r="2498" spans="1:8" x14ac:dyDescent="0.25">
      <c r="A2498">
        <v>696</v>
      </c>
      <c r="B2498">
        <v>10</v>
      </c>
      <c r="C2498" s="205">
        <v>0.3</v>
      </c>
      <c r="D2498">
        <v>12</v>
      </c>
      <c r="E2498" s="210">
        <v>0.03</v>
      </c>
      <c r="F2498">
        <v>267</v>
      </c>
      <c r="G2498" s="314">
        <v>155</v>
      </c>
      <c r="H2498" s="436">
        <v>-6.33</v>
      </c>
    </row>
    <row r="2499" spans="1:8" x14ac:dyDescent="0.25">
      <c r="A2499">
        <v>1322</v>
      </c>
      <c r="B2499">
        <v>13</v>
      </c>
      <c r="C2499" s="205">
        <v>0.15</v>
      </c>
      <c r="D2499">
        <v>11</v>
      </c>
      <c r="E2499" s="210">
        <v>2.5000000000000001E-2</v>
      </c>
      <c r="F2499">
        <v>219</v>
      </c>
      <c r="G2499" s="314">
        <v>144</v>
      </c>
      <c r="H2499" s="436">
        <v>-6.33</v>
      </c>
    </row>
    <row r="2500" spans="1:8" x14ac:dyDescent="0.25">
      <c r="A2500">
        <v>1950</v>
      </c>
      <c r="B2500">
        <v>15</v>
      </c>
      <c r="C2500" s="205">
        <v>0.3</v>
      </c>
      <c r="D2500">
        <v>10</v>
      </c>
      <c r="E2500" s="210">
        <v>0.03</v>
      </c>
      <c r="F2500">
        <v>219</v>
      </c>
      <c r="G2500" s="314">
        <v>137</v>
      </c>
      <c r="H2500" s="436">
        <v>-6.34</v>
      </c>
    </row>
    <row r="2501" spans="1:8" x14ac:dyDescent="0.25">
      <c r="A2501">
        <v>403</v>
      </c>
      <c r="B2501">
        <v>9</v>
      </c>
      <c r="C2501" s="205">
        <v>0.25</v>
      </c>
      <c r="D2501">
        <v>13</v>
      </c>
      <c r="E2501" s="210">
        <v>0.02</v>
      </c>
      <c r="F2501">
        <v>280</v>
      </c>
      <c r="G2501" s="314">
        <v>176</v>
      </c>
      <c r="H2501" s="436">
        <v>-6.35</v>
      </c>
    </row>
    <row r="2502" spans="1:8" x14ac:dyDescent="0.25">
      <c r="A2502">
        <v>2137</v>
      </c>
      <c r="B2502">
        <v>16</v>
      </c>
      <c r="C2502" s="205">
        <v>0.2</v>
      </c>
      <c r="D2502">
        <v>17</v>
      </c>
      <c r="E2502" s="210">
        <v>0.02</v>
      </c>
      <c r="F2502">
        <v>212</v>
      </c>
      <c r="G2502" s="314">
        <v>133</v>
      </c>
      <c r="H2502" s="436">
        <v>-6.37</v>
      </c>
    </row>
    <row r="2503" spans="1:8" x14ac:dyDescent="0.25">
      <c r="A2503">
        <v>2710</v>
      </c>
      <c r="B2503">
        <v>18</v>
      </c>
      <c r="C2503" s="205">
        <v>0.3</v>
      </c>
      <c r="D2503">
        <v>12</v>
      </c>
      <c r="E2503" s="210">
        <v>0.02</v>
      </c>
      <c r="F2503">
        <v>201</v>
      </c>
      <c r="G2503" s="314">
        <v>137</v>
      </c>
      <c r="H2503" s="436">
        <v>-6.39</v>
      </c>
    </row>
    <row r="2504" spans="1:8" x14ac:dyDescent="0.25">
      <c r="A2504">
        <v>358</v>
      </c>
      <c r="B2504">
        <v>9</v>
      </c>
      <c r="C2504" s="205">
        <v>0.2</v>
      </c>
      <c r="D2504">
        <v>12</v>
      </c>
      <c r="E2504" s="210">
        <v>0.02</v>
      </c>
      <c r="F2504">
        <v>282</v>
      </c>
      <c r="G2504" s="314">
        <v>181</v>
      </c>
      <c r="H2504" s="436">
        <v>-6.4</v>
      </c>
    </row>
    <row r="2505" spans="1:8" x14ac:dyDescent="0.25">
      <c r="A2505">
        <v>944</v>
      </c>
      <c r="B2505">
        <v>11</v>
      </c>
      <c r="C2505" s="205">
        <v>0.3</v>
      </c>
      <c r="D2505">
        <v>11</v>
      </c>
      <c r="E2505" s="210">
        <v>2.5000000000000001E-2</v>
      </c>
      <c r="F2505">
        <v>246</v>
      </c>
      <c r="G2505" s="314">
        <v>156</v>
      </c>
      <c r="H2505" s="436">
        <v>-6.4</v>
      </c>
    </row>
    <row r="2506" spans="1:8" x14ac:dyDescent="0.25">
      <c r="A2506">
        <v>1250</v>
      </c>
      <c r="B2506">
        <v>12</v>
      </c>
      <c r="C2506" s="205">
        <v>0.35</v>
      </c>
      <c r="D2506">
        <v>15</v>
      </c>
      <c r="E2506" s="210">
        <v>2.5000000000000001E-2</v>
      </c>
      <c r="F2506">
        <v>240</v>
      </c>
      <c r="G2506" s="314">
        <v>142</v>
      </c>
      <c r="H2506" s="436">
        <v>-6.41</v>
      </c>
    </row>
    <row r="2507" spans="1:8" x14ac:dyDescent="0.25">
      <c r="A2507">
        <v>1260</v>
      </c>
      <c r="B2507">
        <v>12</v>
      </c>
      <c r="C2507" s="205">
        <v>0.35</v>
      </c>
      <c r="D2507">
        <v>18</v>
      </c>
      <c r="E2507" s="210">
        <v>0.03</v>
      </c>
      <c r="F2507">
        <v>240</v>
      </c>
      <c r="G2507" s="314">
        <v>127</v>
      </c>
      <c r="H2507" s="436">
        <v>-6.41</v>
      </c>
    </row>
    <row r="2508" spans="1:8" x14ac:dyDescent="0.25">
      <c r="A2508">
        <v>2753</v>
      </c>
      <c r="B2508">
        <v>18</v>
      </c>
      <c r="C2508" s="205">
        <v>0.35</v>
      </c>
      <c r="D2508">
        <v>12</v>
      </c>
      <c r="E2508" s="210">
        <v>2.5000000000000001E-2</v>
      </c>
      <c r="F2508">
        <v>202</v>
      </c>
      <c r="G2508" s="314">
        <v>130</v>
      </c>
      <c r="H2508" s="436">
        <v>-6.41</v>
      </c>
    </row>
    <row r="2509" spans="1:8" x14ac:dyDescent="0.25">
      <c r="A2509">
        <v>1885</v>
      </c>
      <c r="B2509">
        <v>15</v>
      </c>
      <c r="C2509" s="205">
        <v>0.2</v>
      </c>
      <c r="D2509">
        <v>17</v>
      </c>
      <c r="E2509" s="210">
        <v>0.02</v>
      </c>
      <c r="F2509">
        <v>216</v>
      </c>
      <c r="G2509" s="314">
        <v>135</v>
      </c>
      <c r="H2509" s="436">
        <v>-6.43</v>
      </c>
    </row>
    <row r="2510" spans="1:8" x14ac:dyDescent="0.25">
      <c r="A2510">
        <v>1406</v>
      </c>
      <c r="B2510">
        <v>13</v>
      </c>
      <c r="C2510" s="205">
        <v>0.25</v>
      </c>
      <c r="D2510">
        <v>11</v>
      </c>
      <c r="E2510" s="210">
        <v>2.5000000000000001E-2</v>
      </c>
      <c r="F2510">
        <v>221</v>
      </c>
      <c r="G2510" s="314">
        <v>146</v>
      </c>
      <c r="H2510" s="436">
        <v>-6.47</v>
      </c>
    </row>
    <row r="2511" spans="1:8" x14ac:dyDescent="0.25">
      <c r="A2511">
        <v>127</v>
      </c>
      <c r="B2511">
        <v>8</v>
      </c>
      <c r="C2511" s="205">
        <v>0.25</v>
      </c>
      <c r="D2511">
        <v>5</v>
      </c>
      <c r="E2511" s="210">
        <v>0.02</v>
      </c>
      <c r="F2511">
        <v>300</v>
      </c>
      <c r="G2511" s="314">
        <v>231</v>
      </c>
      <c r="H2511" s="436">
        <v>-6.48</v>
      </c>
    </row>
    <row r="2512" spans="1:8" x14ac:dyDescent="0.25">
      <c r="A2512">
        <v>1486</v>
      </c>
      <c r="B2512">
        <v>13</v>
      </c>
      <c r="C2512" s="205">
        <v>0.35</v>
      </c>
      <c r="D2512">
        <v>10</v>
      </c>
      <c r="E2512" s="210">
        <v>0.02</v>
      </c>
      <c r="F2512">
        <v>232</v>
      </c>
      <c r="G2512" s="314">
        <v>162</v>
      </c>
      <c r="H2512" s="436">
        <v>-6.49</v>
      </c>
    </row>
    <row r="2513" spans="1:8" x14ac:dyDescent="0.25">
      <c r="A2513">
        <v>1259</v>
      </c>
      <c r="B2513">
        <v>12</v>
      </c>
      <c r="C2513" s="205">
        <v>0.35</v>
      </c>
      <c r="D2513">
        <v>18</v>
      </c>
      <c r="E2513" s="210">
        <v>2.5000000000000001E-2</v>
      </c>
      <c r="F2513">
        <v>240</v>
      </c>
      <c r="G2513" s="314">
        <v>134</v>
      </c>
      <c r="H2513" s="436">
        <v>-6.52</v>
      </c>
    </row>
    <row r="2514" spans="1:8" x14ac:dyDescent="0.25">
      <c r="A2514">
        <v>1448</v>
      </c>
      <c r="B2514">
        <v>13</v>
      </c>
      <c r="C2514" s="205">
        <v>0.3</v>
      </c>
      <c r="D2514">
        <v>11</v>
      </c>
      <c r="E2514" s="210">
        <v>2.5000000000000001E-2</v>
      </c>
      <c r="F2514">
        <v>229</v>
      </c>
      <c r="G2514" s="314">
        <v>149</v>
      </c>
      <c r="H2514" s="436">
        <v>-6.59</v>
      </c>
    </row>
    <row r="2515" spans="1:8" x14ac:dyDescent="0.25">
      <c r="A2515">
        <v>1588</v>
      </c>
      <c r="B2515">
        <v>14</v>
      </c>
      <c r="C2515" s="205">
        <v>0.15</v>
      </c>
      <c r="D2515">
        <v>16</v>
      </c>
      <c r="E2515" s="210">
        <v>0.02</v>
      </c>
      <c r="F2515">
        <v>213</v>
      </c>
      <c r="G2515" s="314">
        <v>137</v>
      </c>
      <c r="H2515" s="436">
        <v>-6.61</v>
      </c>
    </row>
    <row r="2516" spans="1:8" x14ac:dyDescent="0.25">
      <c r="A2516">
        <v>2011</v>
      </c>
      <c r="B2516">
        <v>15</v>
      </c>
      <c r="C2516" s="205">
        <v>0.35</v>
      </c>
      <c r="D2516">
        <v>17</v>
      </c>
      <c r="E2516" s="210">
        <v>0.02</v>
      </c>
      <c r="F2516">
        <v>216</v>
      </c>
      <c r="G2516" s="314">
        <v>138</v>
      </c>
      <c r="H2516" s="436">
        <v>-6.62</v>
      </c>
    </row>
    <row r="2517" spans="1:8" x14ac:dyDescent="0.25">
      <c r="A2517">
        <v>2250</v>
      </c>
      <c r="B2517">
        <v>16</v>
      </c>
      <c r="C2517" s="205">
        <v>0.35</v>
      </c>
      <c r="D2517">
        <v>12</v>
      </c>
      <c r="E2517" s="210">
        <v>0.03</v>
      </c>
      <c r="F2517">
        <v>203</v>
      </c>
      <c r="G2517" s="314">
        <v>121</v>
      </c>
      <c r="H2517" s="436">
        <v>-6.62</v>
      </c>
    </row>
    <row r="2518" spans="1:8" x14ac:dyDescent="0.25">
      <c r="A2518">
        <v>445</v>
      </c>
      <c r="B2518">
        <v>9</v>
      </c>
      <c r="C2518" s="205">
        <v>0.3</v>
      </c>
      <c r="D2518">
        <v>13</v>
      </c>
      <c r="E2518" s="210">
        <v>0.02</v>
      </c>
      <c r="F2518">
        <v>285</v>
      </c>
      <c r="G2518" s="314">
        <v>177</v>
      </c>
      <c r="H2518" s="436">
        <v>-6.63</v>
      </c>
    </row>
    <row r="2519" spans="1:8" x14ac:dyDescent="0.25">
      <c r="A2519">
        <v>237</v>
      </c>
      <c r="B2519">
        <v>8</v>
      </c>
      <c r="C2519" s="205">
        <v>0.35</v>
      </c>
      <c r="D2519">
        <v>13</v>
      </c>
      <c r="E2519" s="210">
        <v>0.03</v>
      </c>
      <c r="F2519">
        <v>302</v>
      </c>
      <c r="G2519" s="314">
        <v>165</v>
      </c>
      <c r="H2519" s="436">
        <v>-6.66</v>
      </c>
    </row>
    <row r="2520" spans="1:8" x14ac:dyDescent="0.25">
      <c r="A2520">
        <v>756</v>
      </c>
      <c r="B2520">
        <v>10</v>
      </c>
      <c r="C2520" s="205">
        <v>0.35</v>
      </c>
      <c r="D2520">
        <v>18</v>
      </c>
      <c r="E2520" s="210">
        <v>0.03</v>
      </c>
      <c r="F2520">
        <v>263</v>
      </c>
      <c r="G2520" s="314">
        <v>136</v>
      </c>
      <c r="H2520" s="436">
        <v>-6.66</v>
      </c>
    </row>
    <row r="2521" spans="1:8" x14ac:dyDescent="0.25">
      <c r="A2521">
        <v>115</v>
      </c>
      <c r="B2521">
        <v>8</v>
      </c>
      <c r="C2521" s="205">
        <v>0.2</v>
      </c>
      <c r="D2521">
        <v>15</v>
      </c>
      <c r="E2521" s="210">
        <v>0.02</v>
      </c>
      <c r="F2521">
        <v>304</v>
      </c>
      <c r="G2521" s="314">
        <v>175</v>
      </c>
      <c r="H2521" s="436">
        <v>-6.67</v>
      </c>
    </row>
    <row r="2522" spans="1:8" x14ac:dyDescent="0.25">
      <c r="A2522">
        <v>439</v>
      </c>
      <c r="B2522">
        <v>9</v>
      </c>
      <c r="C2522" s="205">
        <v>0.3</v>
      </c>
      <c r="D2522">
        <v>11</v>
      </c>
      <c r="E2522" s="210">
        <v>0.02</v>
      </c>
      <c r="F2522">
        <v>285</v>
      </c>
      <c r="G2522" s="314">
        <v>186</v>
      </c>
      <c r="H2522" s="436">
        <v>-6.68</v>
      </c>
    </row>
    <row r="2523" spans="1:8" x14ac:dyDescent="0.25">
      <c r="A2523">
        <v>651</v>
      </c>
      <c r="B2523">
        <v>10</v>
      </c>
      <c r="C2523" s="205">
        <v>0.25</v>
      </c>
      <c r="D2523">
        <v>11</v>
      </c>
      <c r="E2523" s="210">
        <v>0.03</v>
      </c>
      <c r="F2523">
        <v>260</v>
      </c>
      <c r="G2523" s="314">
        <v>156</v>
      </c>
      <c r="H2523" s="436">
        <v>-6.71</v>
      </c>
    </row>
    <row r="2524" spans="1:8" x14ac:dyDescent="0.25">
      <c r="A2524">
        <v>443</v>
      </c>
      <c r="B2524">
        <v>9</v>
      </c>
      <c r="C2524" s="205">
        <v>0.3</v>
      </c>
      <c r="D2524">
        <v>12</v>
      </c>
      <c r="E2524" s="210">
        <v>2.5000000000000001E-2</v>
      </c>
      <c r="F2524">
        <v>285</v>
      </c>
      <c r="G2524" s="314">
        <v>171</v>
      </c>
      <c r="H2524" s="436">
        <v>-6.75</v>
      </c>
    </row>
    <row r="2525" spans="1:8" x14ac:dyDescent="0.25">
      <c r="A2525">
        <v>453</v>
      </c>
      <c r="B2525">
        <v>9</v>
      </c>
      <c r="C2525" s="205">
        <v>0.3</v>
      </c>
      <c r="D2525">
        <v>15</v>
      </c>
      <c r="E2525" s="210">
        <v>0.03</v>
      </c>
      <c r="F2525">
        <v>285</v>
      </c>
      <c r="G2525" s="314">
        <v>149</v>
      </c>
      <c r="H2525" s="436">
        <v>-6.78</v>
      </c>
    </row>
    <row r="2526" spans="1:8" x14ac:dyDescent="0.25">
      <c r="A2526">
        <v>1492</v>
      </c>
      <c r="B2526">
        <v>13</v>
      </c>
      <c r="C2526" s="205">
        <v>0.35</v>
      </c>
      <c r="D2526">
        <v>12</v>
      </c>
      <c r="E2526" s="210">
        <v>0.02</v>
      </c>
      <c r="F2526">
        <v>232</v>
      </c>
      <c r="G2526" s="314">
        <v>157</v>
      </c>
      <c r="H2526" s="436">
        <v>-6.8</v>
      </c>
    </row>
    <row r="2527" spans="1:8" x14ac:dyDescent="0.25">
      <c r="A2527">
        <v>2268</v>
      </c>
      <c r="B2527">
        <v>16</v>
      </c>
      <c r="C2527" s="205">
        <v>0.35</v>
      </c>
      <c r="D2527">
        <v>18</v>
      </c>
      <c r="E2527" s="210">
        <v>0.03</v>
      </c>
      <c r="F2527">
        <v>203</v>
      </c>
      <c r="G2527" s="314">
        <v>108</v>
      </c>
      <c r="H2527" s="436">
        <v>-6.83</v>
      </c>
    </row>
    <row r="2528" spans="1:8" x14ac:dyDescent="0.25">
      <c r="A2528">
        <v>2751</v>
      </c>
      <c r="B2528">
        <v>18</v>
      </c>
      <c r="C2528" s="205">
        <v>0.35</v>
      </c>
      <c r="D2528">
        <v>11</v>
      </c>
      <c r="E2528" s="210">
        <v>0.03</v>
      </c>
      <c r="F2528">
        <v>202</v>
      </c>
      <c r="G2528" s="314">
        <v>125</v>
      </c>
      <c r="H2528" s="436">
        <v>-6.83</v>
      </c>
    </row>
    <row r="2529" spans="1:8" x14ac:dyDescent="0.25">
      <c r="A2529">
        <v>1445</v>
      </c>
      <c r="B2529">
        <v>13</v>
      </c>
      <c r="C2529" s="205">
        <v>0.3</v>
      </c>
      <c r="D2529">
        <v>10</v>
      </c>
      <c r="E2529" s="210">
        <v>2.5000000000000001E-2</v>
      </c>
      <c r="F2529">
        <v>229</v>
      </c>
      <c r="G2529" s="314">
        <v>150</v>
      </c>
      <c r="H2529" s="436">
        <v>-6.85</v>
      </c>
    </row>
    <row r="2530" spans="1:8" x14ac:dyDescent="0.25">
      <c r="A2530">
        <v>187</v>
      </c>
      <c r="B2530">
        <v>8</v>
      </c>
      <c r="C2530" s="205">
        <v>0.3</v>
      </c>
      <c r="D2530">
        <v>11</v>
      </c>
      <c r="E2530" s="210">
        <v>0.02</v>
      </c>
      <c r="F2530">
        <v>305</v>
      </c>
      <c r="G2530" s="314">
        <v>194</v>
      </c>
      <c r="H2530" s="436">
        <v>-6.86</v>
      </c>
    </row>
    <row r="2531" spans="1:8" x14ac:dyDescent="0.25">
      <c r="A2531">
        <v>755</v>
      </c>
      <c r="B2531">
        <v>10</v>
      </c>
      <c r="C2531" s="205">
        <v>0.35</v>
      </c>
      <c r="D2531">
        <v>18</v>
      </c>
      <c r="E2531" s="210">
        <v>2.5000000000000001E-2</v>
      </c>
      <c r="F2531">
        <v>263</v>
      </c>
      <c r="G2531" s="314">
        <v>144</v>
      </c>
      <c r="H2531" s="436">
        <v>-6.88</v>
      </c>
    </row>
    <row r="2532" spans="1:8" x14ac:dyDescent="0.25">
      <c r="A2532">
        <v>149</v>
      </c>
      <c r="B2532">
        <v>8</v>
      </c>
      <c r="C2532" s="205">
        <v>0.25</v>
      </c>
      <c r="D2532">
        <v>12</v>
      </c>
      <c r="E2532" s="210">
        <v>2.5000000000000001E-2</v>
      </c>
      <c r="F2532">
        <v>300</v>
      </c>
      <c r="G2532" s="314">
        <v>177</v>
      </c>
      <c r="H2532" s="436">
        <v>-6.89</v>
      </c>
    </row>
    <row r="2533" spans="1:8" x14ac:dyDescent="0.25">
      <c r="A2533">
        <v>447</v>
      </c>
      <c r="B2533">
        <v>9</v>
      </c>
      <c r="C2533" s="205">
        <v>0.3</v>
      </c>
      <c r="D2533">
        <v>13</v>
      </c>
      <c r="E2533" s="210">
        <v>0.03</v>
      </c>
      <c r="F2533">
        <v>285</v>
      </c>
      <c r="G2533" s="314">
        <v>155</v>
      </c>
      <c r="H2533" s="436">
        <v>-6.89</v>
      </c>
    </row>
    <row r="2534" spans="1:8" x14ac:dyDescent="0.25">
      <c r="A2534">
        <v>1990</v>
      </c>
      <c r="B2534">
        <v>15</v>
      </c>
      <c r="C2534" s="205">
        <v>0.35</v>
      </c>
      <c r="D2534">
        <v>10</v>
      </c>
      <c r="E2534" s="210">
        <v>0.02</v>
      </c>
      <c r="F2534">
        <v>216</v>
      </c>
      <c r="G2534" s="314">
        <v>149</v>
      </c>
      <c r="H2534" s="436">
        <v>-6.89</v>
      </c>
    </row>
    <row r="2535" spans="1:8" x14ac:dyDescent="0.25">
      <c r="A2535">
        <v>216</v>
      </c>
      <c r="B2535">
        <v>8</v>
      </c>
      <c r="C2535" s="205">
        <v>0.35</v>
      </c>
      <c r="D2535">
        <v>6</v>
      </c>
      <c r="E2535" s="210">
        <v>0.03</v>
      </c>
      <c r="F2535">
        <v>302</v>
      </c>
      <c r="G2535" s="314">
        <v>217</v>
      </c>
      <c r="H2535" s="436">
        <v>-6.9</v>
      </c>
    </row>
    <row r="2536" spans="1:8" x14ac:dyDescent="0.25">
      <c r="A2536">
        <v>490</v>
      </c>
      <c r="B2536">
        <v>9</v>
      </c>
      <c r="C2536" s="205">
        <v>0.35</v>
      </c>
      <c r="D2536">
        <v>14</v>
      </c>
      <c r="E2536" s="210">
        <v>0.02</v>
      </c>
      <c r="F2536">
        <v>282</v>
      </c>
      <c r="G2536" s="314">
        <v>173</v>
      </c>
      <c r="H2536" s="436">
        <v>-6.9</v>
      </c>
    </row>
    <row r="2537" spans="1:8" x14ac:dyDescent="0.25">
      <c r="A2537">
        <v>408</v>
      </c>
      <c r="B2537">
        <v>9</v>
      </c>
      <c r="C2537" s="205">
        <v>0.25</v>
      </c>
      <c r="D2537">
        <v>14</v>
      </c>
      <c r="E2537" s="210">
        <v>0.03</v>
      </c>
      <c r="F2537">
        <v>280</v>
      </c>
      <c r="G2537" s="314">
        <v>149</v>
      </c>
      <c r="H2537" s="436">
        <v>-6.93</v>
      </c>
    </row>
    <row r="2538" spans="1:8" x14ac:dyDescent="0.25">
      <c r="A2538">
        <v>656</v>
      </c>
      <c r="B2538">
        <v>10</v>
      </c>
      <c r="C2538" s="205">
        <v>0.25</v>
      </c>
      <c r="D2538">
        <v>13</v>
      </c>
      <c r="E2538" s="210">
        <v>2.5000000000000001E-2</v>
      </c>
      <c r="F2538">
        <v>260</v>
      </c>
      <c r="G2538" s="314">
        <v>154</v>
      </c>
      <c r="H2538" s="436">
        <v>-6.93</v>
      </c>
    </row>
    <row r="2539" spans="1:8" x14ac:dyDescent="0.25">
      <c r="A2539">
        <v>1004</v>
      </c>
      <c r="B2539">
        <v>11</v>
      </c>
      <c r="C2539" s="205">
        <v>0.35</v>
      </c>
      <c r="D2539">
        <v>17</v>
      </c>
      <c r="E2539" s="210">
        <v>2.5000000000000001E-2</v>
      </c>
      <c r="F2539">
        <v>246</v>
      </c>
      <c r="G2539" s="314">
        <v>140</v>
      </c>
      <c r="H2539" s="436">
        <v>-6.93</v>
      </c>
    </row>
    <row r="2540" spans="1:8" x14ac:dyDescent="0.25">
      <c r="A2540">
        <v>2514</v>
      </c>
      <c r="B2540">
        <v>17</v>
      </c>
      <c r="C2540" s="205">
        <v>0.35</v>
      </c>
      <c r="D2540">
        <v>16</v>
      </c>
      <c r="E2540" s="210">
        <v>0.03</v>
      </c>
      <c r="F2540">
        <v>204</v>
      </c>
      <c r="G2540" s="314">
        <v>117</v>
      </c>
      <c r="H2540" s="436">
        <v>-6.93</v>
      </c>
    </row>
    <row r="2541" spans="1:8" x14ac:dyDescent="0.25">
      <c r="A2541">
        <v>744</v>
      </c>
      <c r="B2541">
        <v>10</v>
      </c>
      <c r="C2541" s="205">
        <v>0.35</v>
      </c>
      <c r="D2541">
        <v>14</v>
      </c>
      <c r="E2541" s="210">
        <v>0.03</v>
      </c>
      <c r="F2541">
        <v>263</v>
      </c>
      <c r="G2541" s="314">
        <v>147</v>
      </c>
      <c r="H2541" s="436">
        <v>-6.94</v>
      </c>
    </row>
    <row r="2542" spans="1:8" x14ac:dyDescent="0.25">
      <c r="A2542">
        <v>2635</v>
      </c>
      <c r="B2542">
        <v>18</v>
      </c>
      <c r="C2542" s="205">
        <v>0.2</v>
      </c>
      <c r="D2542">
        <v>15</v>
      </c>
      <c r="E2542" s="210">
        <v>0.02</v>
      </c>
      <c r="F2542">
        <v>203</v>
      </c>
      <c r="G2542" s="314">
        <v>126</v>
      </c>
      <c r="H2542" s="436">
        <v>-6.98</v>
      </c>
    </row>
    <row r="2543" spans="1:8" x14ac:dyDescent="0.25">
      <c r="A2543">
        <v>133</v>
      </c>
      <c r="B2543">
        <v>8</v>
      </c>
      <c r="C2543" s="205">
        <v>0.25</v>
      </c>
      <c r="D2543">
        <v>7</v>
      </c>
      <c r="E2543" s="210">
        <v>0.02</v>
      </c>
      <c r="F2543">
        <v>300</v>
      </c>
      <c r="G2543" s="314">
        <v>220</v>
      </c>
      <c r="H2543" s="436">
        <v>-7.02</v>
      </c>
    </row>
    <row r="2544" spans="1:8" x14ac:dyDescent="0.25">
      <c r="A2544">
        <v>654</v>
      </c>
      <c r="B2544">
        <v>10</v>
      </c>
      <c r="C2544" s="205">
        <v>0.25</v>
      </c>
      <c r="D2544">
        <v>12</v>
      </c>
      <c r="E2544" s="210">
        <v>0.03</v>
      </c>
      <c r="F2544">
        <v>260</v>
      </c>
      <c r="G2544" s="314">
        <v>150</v>
      </c>
      <c r="H2544" s="436">
        <v>-7.05</v>
      </c>
    </row>
    <row r="2545" spans="1:8" x14ac:dyDescent="0.25">
      <c r="A2545">
        <v>1465</v>
      </c>
      <c r="B2545">
        <v>13</v>
      </c>
      <c r="C2545" s="205">
        <v>0.3</v>
      </c>
      <c r="D2545">
        <v>17</v>
      </c>
      <c r="E2545" s="210">
        <v>0.02</v>
      </c>
      <c r="F2545">
        <v>229</v>
      </c>
      <c r="G2545" s="314">
        <v>141</v>
      </c>
      <c r="H2545" s="436">
        <v>-7.06</v>
      </c>
    </row>
    <row r="2546" spans="1:8" x14ac:dyDescent="0.25">
      <c r="A2546">
        <v>864</v>
      </c>
      <c r="B2546">
        <v>11</v>
      </c>
      <c r="C2546" s="205">
        <v>0.2</v>
      </c>
      <c r="D2546">
        <v>12</v>
      </c>
      <c r="E2546" s="210">
        <v>0.03</v>
      </c>
      <c r="F2546">
        <v>256</v>
      </c>
      <c r="G2546" s="314">
        <v>148</v>
      </c>
      <c r="H2546" s="436">
        <v>-7.07</v>
      </c>
    </row>
    <row r="2547" spans="1:8" x14ac:dyDescent="0.25">
      <c r="A2547">
        <v>2499</v>
      </c>
      <c r="B2547">
        <v>17</v>
      </c>
      <c r="C2547" s="205">
        <v>0.35</v>
      </c>
      <c r="D2547">
        <v>11</v>
      </c>
      <c r="E2547" s="210">
        <v>0.03</v>
      </c>
      <c r="F2547">
        <v>204</v>
      </c>
      <c r="G2547" s="314">
        <v>127</v>
      </c>
      <c r="H2547" s="436">
        <v>-7.09</v>
      </c>
    </row>
    <row r="2548" spans="1:8" x14ac:dyDescent="0.25">
      <c r="A2548">
        <v>88</v>
      </c>
      <c r="B2548">
        <v>8</v>
      </c>
      <c r="C2548" s="205">
        <v>0.2</v>
      </c>
      <c r="D2548">
        <v>6</v>
      </c>
      <c r="E2548" s="210">
        <v>0.02</v>
      </c>
      <c r="F2548">
        <v>304</v>
      </c>
      <c r="G2548" s="314">
        <v>218</v>
      </c>
      <c r="H2548" s="436">
        <v>-7.11</v>
      </c>
    </row>
    <row r="2549" spans="1:8" x14ac:dyDescent="0.25">
      <c r="A2549">
        <v>178</v>
      </c>
      <c r="B2549">
        <v>8</v>
      </c>
      <c r="C2549" s="205">
        <v>0.3</v>
      </c>
      <c r="D2549">
        <v>8</v>
      </c>
      <c r="E2549" s="210">
        <v>0.02</v>
      </c>
      <c r="F2549">
        <v>305</v>
      </c>
      <c r="G2549" s="314">
        <v>207</v>
      </c>
      <c r="H2549" s="436">
        <v>-7.11</v>
      </c>
    </row>
    <row r="2550" spans="1:8" x14ac:dyDescent="0.25">
      <c r="A2550">
        <v>652</v>
      </c>
      <c r="B2550">
        <v>10</v>
      </c>
      <c r="C2550" s="205">
        <v>0.25</v>
      </c>
      <c r="D2550">
        <v>12</v>
      </c>
      <c r="E2550" s="210">
        <v>0.02</v>
      </c>
      <c r="F2550">
        <v>260</v>
      </c>
      <c r="G2550" s="314">
        <v>168</v>
      </c>
      <c r="H2550" s="436">
        <v>-7.12</v>
      </c>
    </row>
    <row r="2551" spans="1:8" x14ac:dyDescent="0.25">
      <c r="A2551">
        <v>1084</v>
      </c>
      <c r="B2551">
        <v>12</v>
      </c>
      <c r="C2551" s="205">
        <v>0.15</v>
      </c>
      <c r="D2551">
        <v>16</v>
      </c>
      <c r="E2551" s="210">
        <v>0.02</v>
      </c>
      <c r="F2551">
        <v>230</v>
      </c>
      <c r="G2551" s="314">
        <v>140</v>
      </c>
      <c r="H2551" s="436">
        <v>-7.16</v>
      </c>
    </row>
    <row r="2552" spans="1:8" x14ac:dyDescent="0.25">
      <c r="A2552">
        <v>650</v>
      </c>
      <c r="B2552">
        <v>10</v>
      </c>
      <c r="C2552" s="205">
        <v>0.25</v>
      </c>
      <c r="D2552">
        <v>11</v>
      </c>
      <c r="E2552" s="210">
        <v>2.5000000000000001E-2</v>
      </c>
      <c r="F2552">
        <v>260</v>
      </c>
      <c r="G2552" s="314">
        <v>163</v>
      </c>
      <c r="H2552" s="436">
        <v>-7.18</v>
      </c>
    </row>
    <row r="2553" spans="1:8" x14ac:dyDescent="0.25">
      <c r="A2553">
        <v>1502</v>
      </c>
      <c r="B2553">
        <v>13</v>
      </c>
      <c r="C2553" s="205">
        <v>0.35</v>
      </c>
      <c r="D2553">
        <v>15</v>
      </c>
      <c r="E2553" s="210">
        <v>2.5000000000000001E-2</v>
      </c>
      <c r="F2553">
        <v>232</v>
      </c>
      <c r="G2553" s="314">
        <v>140</v>
      </c>
      <c r="H2553" s="436">
        <v>-7.2</v>
      </c>
    </row>
    <row r="2554" spans="1:8" x14ac:dyDescent="0.25">
      <c r="A2554">
        <v>1404</v>
      </c>
      <c r="B2554">
        <v>13</v>
      </c>
      <c r="C2554" s="205">
        <v>0.25</v>
      </c>
      <c r="D2554">
        <v>10</v>
      </c>
      <c r="E2554" s="210">
        <v>0.03</v>
      </c>
      <c r="F2554">
        <v>221</v>
      </c>
      <c r="G2554" s="314">
        <v>141</v>
      </c>
      <c r="H2554" s="436">
        <v>-7.21</v>
      </c>
    </row>
    <row r="2555" spans="1:8" x14ac:dyDescent="0.25">
      <c r="A2555">
        <v>482</v>
      </c>
      <c r="B2555">
        <v>9</v>
      </c>
      <c r="C2555" s="205">
        <v>0.35</v>
      </c>
      <c r="D2555">
        <v>11</v>
      </c>
      <c r="E2555" s="210">
        <v>2.5000000000000001E-2</v>
      </c>
      <c r="F2555">
        <v>282</v>
      </c>
      <c r="G2555" s="314">
        <v>176</v>
      </c>
      <c r="H2555" s="436">
        <v>-7.22</v>
      </c>
    </row>
    <row r="2556" spans="1:8" x14ac:dyDescent="0.25">
      <c r="A2556">
        <v>2496</v>
      </c>
      <c r="B2556">
        <v>17</v>
      </c>
      <c r="C2556" s="205">
        <v>0.35</v>
      </c>
      <c r="D2556">
        <v>10</v>
      </c>
      <c r="E2556" s="210">
        <v>0.03</v>
      </c>
      <c r="F2556">
        <v>204</v>
      </c>
      <c r="G2556" s="314">
        <v>133</v>
      </c>
      <c r="H2556" s="436">
        <v>-7.22</v>
      </c>
    </row>
    <row r="2557" spans="1:8" x14ac:dyDescent="0.25">
      <c r="A2557">
        <v>174</v>
      </c>
      <c r="B2557">
        <v>8</v>
      </c>
      <c r="C2557" s="205">
        <v>0.3</v>
      </c>
      <c r="D2557">
        <v>6</v>
      </c>
      <c r="E2557" s="210">
        <v>0.03</v>
      </c>
      <c r="F2557">
        <v>305</v>
      </c>
      <c r="G2557" s="314">
        <v>219</v>
      </c>
      <c r="H2557" s="436">
        <v>-7.23</v>
      </c>
    </row>
    <row r="2558" spans="1:8" x14ac:dyDescent="0.25">
      <c r="A2558">
        <v>693</v>
      </c>
      <c r="B2558">
        <v>10</v>
      </c>
      <c r="C2558" s="205">
        <v>0.3</v>
      </c>
      <c r="D2558">
        <v>11</v>
      </c>
      <c r="E2558" s="210">
        <v>0.03</v>
      </c>
      <c r="F2558">
        <v>267</v>
      </c>
      <c r="G2558" s="314">
        <v>163</v>
      </c>
      <c r="H2558" s="436">
        <v>-7.23</v>
      </c>
    </row>
    <row r="2559" spans="1:8" x14ac:dyDescent="0.25">
      <c r="A2559">
        <v>1495</v>
      </c>
      <c r="B2559">
        <v>13</v>
      </c>
      <c r="C2559" s="205">
        <v>0.35</v>
      </c>
      <c r="D2559">
        <v>13</v>
      </c>
      <c r="E2559" s="210">
        <v>0.02</v>
      </c>
      <c r="F2559">
        <v>232</v>
      </c>
      <c r="G2559" s="314">
        <v>155</v>
      </c>
      <c r="H2559" s="436">
        <v>-7.23</v>
      </c>
    </row>
    <row r="2560" spans="1:8" x14ac:dyDescent="0.25">
      <c r="A2560">
        <v>2208</v>
      </c>
      <c r="B2560">
        <v>16</v>
      </c>
      <c r="C2560" s="205">
        <v>0.3</v>
      </c>
      <c r="D2560">
        <v>12</v>
      </c>
      <c r="E2560" s="210">
        <v>0.03</v>
      </c>
      <c r="F2560">
        <v>212</v>
      </c>
      <c r="G2560" s="314">
        <v>122</v>
      </c>
      <c r="H2560" s="436">
        <v>-7.23</v>
      </c>
    </row>
    <row r="2561" spans="1:8" x14ac:dyDescent="0.25">
      <c r="A2561">
        <v>1342</v>
      </c>
      <c r="B2561">
        <v>13</v>
      </c>
      <c r="C2561" s="205">
        <v>0.15</v>
      </c>
      <c r="D2561">
        <v>18</v>
      </c>
      <c r="E2561" s="210">
        <v>0.02</v>
      </c>
      <c r="F2561">
        <v>219</v>
      </c>
      <c r="G2561" s="314">
        <v>135</v>
      </c>
      <c r="H2561" s="436">
        <v>-7.25</v>
      </c>
    </row>
    <row r="2562" spans="1:8" x14ac:dyDescent="0.25">
      <c r="A2562">
        <v>487</v>
      </c>
      <c r="B2562">
        <v>9</v>
      </c>
      <c r="C2562" s="205">
        <v>0.35</v>
      </c>
      <c r="D2562">
        <v>13</v>
      </c>
      <c r="E2562" s="210">
        <v>0.02</v>
      </c>
      <c r="F2562">
        <v>282</v>
      </c>
      <c r="G2562" s="314">
        <v>178</v>
      </c>
      <c r="H2562" s="436">
        <v>-7.27</v>
      </c>
    </row>
    <row r="2563" spans="1:8" x14ac:dyDescent="0.25">
      <c r="A2563">
        <v>395</v>
      </c>
      <c r="B2563">
        <v>9</v>
      </c>
      <c r="C2563" s="205">
        <v>0.25</v>
      </c>
      <c r="D2563">
        <v>10</v>
      </c>
      <c r="E2563" s="210">
        <v>2.5000000000000001E-2</v>
      </c>
      <c r="F2563">
        <v>280</v>
      </c>
      <c r="G2563" s="314">
        <v>184</v>
      </c>
      <c r="H2563" s="436">
        <v>-7.29</v>
      </c>
    </row>
    <row r="2564" spans="1:8" x14ac:dyDescent="0.25">
      <c r="A2564">
        <v>1998</v>
      </c>
      <c r="B2564">
        <v>15</v>
      </c>
      <c r="C2564" s="205">
        <v>0.35</v>
      </c>
      <c r="D2564">
        <v>12</v>
      </c>
      <c r="E2564" s="210">
        <v>0.03</v>
      </c>
      <c r="F2564">
        <v>216</v>
      </c>
      <c r="G2564" s="314">
        <v>130</v>
      </c>
      <c r="H2564" s="436">
        <v>-7.3</v>
      </c>
    </row>
    <row r="2565" spans="1:8" x14ac:dyDescent="0.25">
      <c r="A2565">
        <v>491</v>
      </c>
      <c r="B2565">
        <v>9</v>
      </c>
      <c r="C2565" s="205">
        <v>0.35</v>
      </c>
      <c r="D2565">
        <v>14</v>
      </c>
      <c r="E2565" s="210">
        <v>2.5000000000000001E-2</v>
      </c>
      <c r="F2565">
        <v>282</v>
      </c>
      <c r="G2565" s="314">
        <v>162</v>
      </c>
      <c r="H2565" s="436">
        <v>-7.31</v>
      </c>
    </row>
    <row r="2566" spans="1:8" x14ac:dyDescent="0.25">
      <c r="A2566">
        <v>972</v>
      </c>
      <c r="B2566">
        <v>11</v>
      </c>
      <c r="C2566" s="205">
        <v>0.35</v>
      </c>
      <c r="D2566">
        <v>6</v>
      </c>
      <c r="E2566" s="210">
        <v>0.03</v>
      </c>
      <c r="F2566">
        <v>246</v>
      </c>
      <c r="G2566" s="314">
        <v>173</v>
      </c>
      <c r="H2566" s="436">
        <v>-7.32</v>
      </c>
    </row>
    <row r="2567" spans="1:8" x14ac:dyDescent="0.25">
      <c r="A2567">
        <v>360</v>
      </c>
      <c r="B2567">
        <v>9</v>
      </c>
      <c r="C2567" s="205">
        <v>0.2</v>
      </c>
      <c r="D2567">
        <v>12</v>
      </c>
      <c r="E2567" s="210">
        <v>0.03</v>
      </c>
      <c r="F2567">
        <v>282</v>
      </c>
      <c r="G2567" s="314">
        <v>161</v>
      </c>
      <c r="H2567" s="436">
        <v>-7.34</v>
      </c>
    </row>
    <row r="2568" spans="1:8" x14ac:dyDescent="0.25">
      <c r="A2568">
        <v>190</v>
      </c>
      <c r="B2568">
        <v>8</v>
      </c>
      <c r="C2568" s="205">
        <v>0.3</v>
      </c>
      <c r="D2568">
        <v>12</v>
      </c>
      <c r="E2568" s="210">
        <v>0.02</v>
      </c>
      <c r="F2568">
        <v>305</v>
      </c>
      <c r="G2568" s="314">
        <v>185</v>
      </c>
      <c r="H2568" s="436">
        <v>-7.35</v>
      </c>
    </row>
    <row r="2569" spans="1:8" x14ac:dyDescent="0.25">
      <c r="A2569">
        <v>481</v>
      </c>
      <c r="B2569">
        <v>9</v>
      </c>
      <c r="C2569" s="205">
        <v>0.35</v>
      </c>
      <c r="D2569">
        <v>11</v>
      </c>
      <c r="E2569" s="210">
        <v>0.02</v>
      </c>
      <c r="F2569">
        <v>282</v>
      </c>
      <c r="G2569" s="314">
        <v>187</v>
      </c>
      <c r="H2569" s="436">
        <v>-7.36</v>
      </c>
    </row>
    <row r="2570" spans="1:8" x14ac:dyDescent="0.25">
      <c r="A2570">
        <v>2725</v>
      </c>
      <c r="B2570">
        <v>18</v>
      </c>
      <c r="C2570" s="205">
        <v>0.3</v>
      </c>
      <c r="D2570">
        <v>17</v>
      </c>
      <c r="E2570" s="210">
        <v>0.02</v>
      </c>
      <c r="F2570">
        <v>201</v>
      </c>
      <c r="G2570" s="314">
        <v>129</v>
      </c>
      <c r="H2570" s="436">
        <v>-7.36</v>
      </c>
    </row>
    <row r="2571" spans="1:8" x14ac:dyDescent="0.25">
      <c r="A2571">
        <v>743</v>
      </c>
      <c r="B2571">
        <v>10</v>
      </c>
      <c r="C2571" s="205">
        <v>0.35</v>
      </c>
      <c r="D2571">
        <v>14</v>
      </c>
      <c r="E2571" s="210">
        <v>2.5000000000000001E-2</v>
      </c>
      <c r="F2571">
        <v>263</v>
      </c>
      <c r="G2571" s="314">
        <v>156</v>
      </c>
      <c r="H2571" s="436">
        <v>-7.37</v>
      </c>
    </row>
    <row r="2572" spans="1:8" x14ac:dyDescent="0.25">
      <c r="A2572">
        <v>1505</v>
      </c>
      <c r="B2572">
        <v>13</v>
      </c>
      <c r="C2572" s="205">
        <v>0.35</v>
      </c>
      <c r="D2572">
        <v>16</v>
      </c>
      <c r="E2572" s="210">
        <v>2.5000000000000001E-2</v>
      </c>
      <c r="F2572">
        <v>232</v>
      </c>
      <c r="G2572" s="314">
        <v>138</v>
      </c>
      <c r="H2572" s="436">
        <v>-7.38</v>
      </c>
    </row>
    <row r="2573" spans="1:8" x14ac:dyDescent="0.25">
      <c r="A2573">
        <v>406</v>
      </c>
      <c r="B2573">
        <v>9</v>
      </c>
      <c r="C2573" s="205">
        <v>0.25</v>
      </c>
      <c r="D2573">
        <v>14</v>
      </c>
      <c r="E2573" s="210">
        <v>0.02</v>
      </c>
      <c r="F2573">
        <v>280</v>
      </c>
      <c r="G2573" s="314">
        <v>174</v>
      </c>
      <c r="H2573" s="436">
        <v>-7.39</v>
      </c>
    </row>
    <row r="2574" spans="1:8" x14ac:dyDescent="0.25">
      <c r="A2574">
        <v>1212</v>
      </c>
      <c r="B2574">
        <v>12</v>
      </c>
      <c r="C2574" s="205">
        <v>0.3</v>
      </c>
      <c r="D2574">
        <v>16</v>
      </c>
      <c r="E2574" s="210">
        <v>0.03</v>
      </c>
      <c r="F2574">
        <v>235</v>
      </c>
      <c r="G2574" s="314">
        <v>130</v>
      </c>
      <c r="H2574" s="436">
        <v>-7.41</v>
      </c>
    </row>
    <row r="2575" spans="1:8" x14ac:dyDescent="0.25">
      <c r="A2575">
        <v>1472</v>
      </c>
      <c r="B2575">
        <v>13</v>
      </c>
      <c r="C2575" s="205">
        <v>0.35</v>
      </c>
      <c r="D2575">
        <v>5</v>
      </c>
      <c r="E2575" s="210">
        <v>2.5000000000000001E-2</v>
      </c>
      <c r="F2575">
        <v>232</v>
      </c>
      <c r="G2575" s="314">
        <v>179</v>
      </c>
      <c r="H2575" s="436">
        <v>-7.44</v>
      </c>
    </row>
    <row r="2576" spans="1:8" x14ac:dyDescent="0.25">
      <c r="A2576">
        <v>1953</v>
      </c>
      <c r="B2576">
        <v>15</v>
      </c>
      <c r="C2576" s="205">
        <v>0.3</v>
      </c>
      <c r="D2576">
        <v>11</v>
      </c>
      <c r="E2576" s="210">
        <v>0.03</v>
      </c>
      <c r="F2576">
        <v>219</v>
      </c>
      <c r="G2576" s="314">
        <v>134</v>
      </c>
      <c r="H2576" s="436">
        <v>-7.44</v>
      </c>
    </row>
    <row r="2577" spans="1:8" x14ac:dyDescent="0.25">
      <c r="A2577">
        <v>1407</v>
      </c>
      <c r="B2577">
        <v>13</v>
      </c>
      <c r="C2577" s="205">
        <v>0.25</v>
      </c>
      <c r="D2577">
        <v>11</v>
      </c>
      <c r="E2577" s="210">
        <v>0.03</v>
      </c>
      <c r="F2577">
        <v>221</v>
      </c>
      <c r="G2577" s="314">
        <v>138</v>
      </c>
      <c r="H2577" s="436">
        <v>-7.46</v>
      </c>
    </row>
    <row r="2578" spans="1:8" x14ac:dyDescent="0.25">
      <c r="A2578">
        <v>2593</v>
      </c>
      <c r="B2578">
        <v>18</v>
      </c>
      <c r="C2578" s="205">
        <v>0.15</v>
      </c>
      <c r="D2578">
        <v>15</v>
      </c>
      <c r="E2578" s="210">
        <v>0.02</v>
      </c>
      <c r="F2578">
        <v>201</v>
      </c>
      <c r="G2578" s="314">
        <v>123</v>
      </c>
      <c r="H2578" s="436">
        <v>-7.46</v>
      </c>
    </row>
    <row r="2579" spans="1:8" x14ac:dyDescent="0.25">
      <c r="A2579">
        <v>2505</v>
      </c>
      <c r="B2579">
        <v>17</v>
      </c>
      <c r="C2579" s="205">
        <v>0.35</v>
      </c>
      <c r="D2579">
        <v>13</v>
      </c>
      <c r="E2579" s="210">
        <v>0.03</v>
      </c>
      <c r="F2579">
        <v>204</v>
      </c>
      <c r="G2579" s="314">
        <v>124</v>
      </c>
      <c r="H2579" s="436">
        <v>-7.47</v>
      </c>
    </row>
    <row r="2580" spans="1:8" x14ac:dyDescent="0.25">
      <c r="A2580">
        <v>244</v>
      </c>
      <c r="B2580">
        <v>8</v>
      </c>
      <c r="C2580" s="205">
        <v>0.35</v>
      </c>
      <c r="D2580">
        <v>16</v>
      </c>
      <c r="E2580" s="210">
        <v>0.02</v>
      </c>
      <c r="F2580">
        <v>302</v>
      </c>
      <c r="G2580" s="314">
        <v>171</v>
      </c>
      <c r="H2580" s="436">
        <v>-7.49</v>
      </c>
    </row>
    <row r="2581" spans="1:8" x14ac:dyDescent="0.25">
      <c r="A2581">
        <v>1452</v>
      </c>
      <c r="B2581">
        <v>13</v>
      </c>
      <c r="C2581" s="205">
        <v>0.3</v>
      </c>
      <c r="D2581">
        <v>12</v>
      </c>
      <c r="E2581" s="210">
        <v>0.03</v>
      </c>
      <c r="F2581">
        <v>229</v>
      </c>
      <c r="G2581" s="314">
        <v>137</v>
      </c>
      <c r="H2581" s="436">
        <v>-7.52</v>
      </c>
    </row>
    <row r="2582" spans="1:8" x14ac:dyDescent="0.25">
      <c r="A2582">
        <v>151</v>
      </c>
      <c r="B2582">
        <v>8</v>
      </c>
      <c r="C2582" s="205">
        <v>0.25</v>
      </c>
      <c r="D2582">
        <v>13</v>
      </c>
      <c r="E2582" s="210">
        <v>0.02</v>
      </c>
      <c r="F2582">
        <v>300</v>
      </c>
      <c r="G2582" s="314">
        <v>183</v>
      </c>
      <c r="H2582" s="436">
        <v>-7.56</v>
      </c>
    </row>
    <row r="2583" spans="1:8" x14ac:dyDescent="0.25">
      <c r="A2583">
        <v>148</v>
      </c>
      <c r="B2583">
        <v>8</v>
      </c>
      <c r="C2583" s="205">
        <v>0.25</v>
      </c>
      <c r="D2583">
        <v>12</v>
      </c>
      <c r="E2583" s="210">
        <v>0.02</v>
      </c>
      <c r="F2583">
        <v>300</v>
      </c>
      <c r="G2583" s="314">
        <v>185</v>
      </c>
      <c r="H2583" s="436">
        <v>-7.72</v>
      </c>
    </row>
    <row r="2584" spans="1:8" x14ac:dyDescent="0.25">
      <c r="A2584">
        <v>2771</v>
      </c>
      <c r="B2584">
        <v>18</v>
      </c>
      <c r="C2584" s="205">
        <v>0.35</v>
      </c>
      <c r="D2584">
        <v>18</v>
      </c>
      <c r="E2584" s="210">
        <v>2.5000000000000001E-2</v>
      </c>
      <c r="F2584">
        <v>202</v>
      </c>
      <c r="G2584" s="314">
        <v>121</v>
      </c>
      <c r="H2584" s="436">
        <v>-7.72</v>
      </c>
    </row>
    <row r="2585" spans="1:8" x14ac:dyDescent="0.25">
      <c r="A2585">
        <v>752</v>
      </c>
      <c r="B2585">
        <v>10</v>
      </c>
      <c r="C2585" s="205">
        <v>0.35</v>
      </c>
      <c r="D2585">
        <v>17</v>
      </c>
      <c r="E2585" s="210">
        <v>2.5000000000000001E-2</v>
      </c>
      <c r="F2585">
        <v>263</v>
      </c>
      <c r="G2585" s="314">
        <v>147</v>
      </c>
      <c r="H2585" s="436">
        <v>-7.73</v>
      </c>
    </row>
    <row r="2586" spans="1:8" x14ac:dyDescent="0.25">
      <c r="A2586">
        <v>132</v>
      </c>
      <c r="B2586">
        <v>8</v>
      </c>
      <c r="C2586" s="205">
        <v>0.25</v>
      </c>
      <c r="D2586">
        <v>6</v>
      </c>
      <c r="E2586" s="210">
        <v>0.03</v>
      </c>
      <c r="F2586">
        <v>300</v>
      </c>
      <c r="G2586" s="314">
        <v>216</v>
      </c>
      <c r="H2586" s="436">
        <v>-7.75</v>
      </c>
    </row>
    <row r="2587" spans="1:8" x14ac:dyDescent="0.25">
      <c r="A2587">
        <v>661</v>
      </c>
      <c r="B2587">
        <v>10</v>
      </c>
      <c r="C2587" s="205">
        <v>0.25</v>
      </c>
      <c r="D2587">
        <v>15</v>
      </c>
      <c r="E2587" s="210">
        <v>0.02</v>
      </c>
      <c r="F2587">
        <v>260</v>
      </c>
      <c r="G2587" s="314">
        <v>160</v>
      </c>
      <c r="H2587" s="436">
        <v>-7.78</v>
      </c>
    </row>
    <row r="2588" spans="1:8" x14ac:dyDescent="0.25">
      <c r="A2588">
        <v>2518</v>
      </c>
      <c r="B2588">
        <v>17</v>
      </c>
      <c r="C2588" s="205">
        <v>0.35</v>
      </c>
      <c r="D2588">
        <v>18</v>
      </c>
      <c r="E2588" s="210">
        <v>0.02</v>
      </c>
      <c r="F2588">
        <v>204</v>
      </c>
      <c r="G2588" s="314">
        <v>130</v>
      </c>
      <c r="H2588" s="436">
        <v>-7.79</v>
      </c>
    </row>
    <row r="2589" spans="1:8" x14ac:dyDescent="0.25">
      <c r="A2589">
        <v>85</v>
      </c>
      <c r="B2589">
        <v>8</v>
      </c>
      <c r="C2589" s="205">
        <v>0.2</v>
      </c>
      <c r="D2589">
        <v>5</v>
      </c>
      <c r="E2589" s="210">
        <v>0.02</v>
      </c>
      <c r="F2589">
        <v>304</v>
      </c>
      <c r="G2589" s="314">
        <v>225</v>
      </c>
      <c r="H2589" s="436">
        <v>-7.82</v>
      </c>
    </row>
    <row r="2590" spans="1:8" x14ac:dyDescent="0.25">
      <c r="A2590">
        <v>981</v>
      </c>
      <c r="B2590">
        <v>11</v>
      </c>
      <c r="C2590" s="205">
        <v>0.35</v>
      </c>
      <c r="D2590">
        <v>9</v>
      </c>
      <c r="E2590" s="210">
        <v>0.03</v>
      </c>
      <c r="F2590">
        <v>246</v>
      </c>
      <c r="G2590" s="314">
        <v>159</v>
      </c>
      <c r="H2590" s="436">
        <v>-7.83</v>
      </c>
    </row>
    <row r="2591" spans="1:8" x14ac:dyDescent="0.25">
      <c r="A2591">
        <v>2711</v>
      </c>
      <c r="B2591">
        <v>18</v>
      </c>
      <c r="C2591" s="205">
        <v>0.3</v>
      </c>
      <c r="D2591">
        <v>12</v>
      </c>
      <c r="E2591" s="210">
        <v>2.5000000000000001E-2</v>
      </c>
      <c r="F2591">
        <v>201</v>
      </c>
      <c r="G2591" s="314">
        <v>128</v>
      </c>
      <c r="H2591" s="436">
        <v>-7.87</v>
      </c>
    </row>
    <row r="2592" spans="1:8" x14ac:dyDescent="0.25">
      <c r="A2592">
        <v>450</v>
      </c>
      <c r="B2592">
        <v>9</v>
      </c>
      <c r="C2592" s="205">
        <v>0.3</v>
      </c>
      <c r="D2592">
        <v>14</v>
      </c>
      <c r="E2592" s="210">
        <v>0.03</v>
      </c>
      <c r="F2592">
        <v>285</v>
      </c>
      <c r="G2592" s="314">
        <v>151</v>
      </c>
      <c r="H2592" s="436">
        <v>-7.88</v>
      </c>
    </row>
    <row r="2593" spans="1:8" x14ac:dyDescent="0.25">
      <c r="A2593">
        <v>2596</v>
      </c>
      <c r="B2593">
        <v>18</v>
      </c>
      <c r="C2593" s="205">
        <v>0.15</v>
      </c>
      <c r="D2593">
        <v>16</v>
      </c>
      <c r="E2593" s="210">
        <v>0.02</v>
      </c>
      <c r="F2593">
        <v>201</v>
      </c>
      <c r="G2593" s="314">
        <v>121</v>
      </c>
      <c r="H2593" s="436">
        <v>-7.9</v>
      </c>
    </row>
    <row r="2594" spans="1:8" x14ac:dyDescent="0.25">
      <c r="A2594">
        <v>131</v>
      </c>
      <c r="B2594">
        <v>8</v>
      </c>
      <c r="C2594" s="205">
        <v>0.25</v>
      </c>
      <c r="D2594">
        <v>6</v>
      </c>
      <c r="E2594" s="210">
        <v>2.5000000000000001E-2</v>
      </c>
      <c r="F2594">
        <v>300</v>
      </c>
      <c r="G2594" s="314">
        <v>220</v>
      </c>
      <c r="H2594" s="436">
        <v>-7.92</v>
      </c>
    </row>
    <row r="2595" spans="1:8" x14ac:dyDescent="0.25">
      <c r="A2595">
        <v>436</v>
      </c>
      <c r="B2595">
        <v>9</v>
      </c>
      <c r="C2595" s="205">
        <v>0.3</v>
      </c>
      <c r="D2595">
        <v>10</v>
      </c>
      <c r="E2595" s="210">
        <v>0.02</v>
      </c>
      <c r="F2595">
        <v>285</v>
      </c>
      <c r="G2595" s="314">
        <v>191</v>
      </c>
      <c r="H2595" s="436">
        <v>-7.93</v>
      </c>
    </row>
    <row r="2596" spans="1:8" x14ac:dyDescent="0.25">
      <c r="A2596">
        <v>1498</v>
      </c>
      <c r="B2596">
        <v>13</v>
      </c>
      <c r="C2596" s="205">
        <v>0.35</v>
      </c>
      <c r="D2596">
        <v>14</v>
      </c>
      <c r="E2596" s="210">
        <v>0.02</v>
      </c>
      <c r="F2596">
        <v>232</v>
      </c>
      <c r="G2596" s="314">
        <v>153</v>
      </c>
      <c r="H2596" s="436">
        <v>-7.96</v>
      </c>
    </row>
    <row r="2597" spans="1:8" x14ac:dyDescent="0.25">
      <c r="A2597">
        <v>397</v>
      </c>
      <c r="B2597">
        <v>9</v>
      </c>
      <c r="C2597" s="205">
        <v>0.25</v>
      </c>
      <c r="D2597">
        <v>11</v>
      </c>
      <c r="E2597" s="210">
        <v>0.02</v>
      </c>
      <c r="F2597">
        <v>280</v>
      </c>
      <c r="G2597" s="314">
        <v>186</v>
      </c>
      <c r="H2597" s="436">
        <v>-7.97</v>
      </c>
    </row>
    <row r="2598" spans="1:8" x14ac:dyDescent="0.25">
      <c r="A2598">
        <v>1233</v>
      </c>
      <c r="B2598">
        <v>12</v>
      </c>
      <c r="C2598" s="205">
        <v>0.35</v>
      </c>
      <c r="D2598">
        <v>9</v>
      </c>
      <c r="E2598" s="210">
        <v>0.03</v>
      </c>
      <c r="F2598">
        <v>240</v>
      </c>
      <c r="G2598" s="314">
        <v>155</v>
      </c>
      <c r="H2598" s="436">
        <v>-7.97</v>
      </c>
    </row>
    <row r="2599" spans="1:8" x14ac:dyDescent="0.25">
      <c r="A2599">
        <v>2626</v>
      </c>
      <c r="B2599">
        <v>18</v>
      </c>
      <c r="C2599" s="205">
        <v>0.2</v>
      </c>
      <c r="D2599">
        <v>12</v>
      </c>
      <c r="E2599" s="210">
        <v>0.02</v>
      </c>
      <c r="F2599">
        <v>203</v>
      </c>
      <c r="G2599" s="314">
        <v>133</v>
      </c>
      <c r="H2599" s="436">
        <v>-7.98</v>
      </c>
    </row>
    <row r="2600" spans="1:8" x14ac:dyDescent="0.25">
      <c r="A2600">
        <v>241</v>
      </c>
      <c r="B2600">
        <v>8</v>
      </c>
      <c r="C2600" s="205">
        <v>0.35</v>
      </c>
      <c r="D2600">
        <v>15</v>
      </c>
      <c r="E2600" s="210">
        <v>0.02</v>
      </c>
      <c r="F2600">
        <v>302</v>
      </c>
      <c r="G2600" s="314">
        <v>178</v>
      </c>
      <c r="H2600" s="436">
        <v>-7.99</v>
      </c>
    </row>
    <row r="2601" spans="1:8" x14ac:dyDescent="0.25">
      <c r="A2601">
        <v>404</v>
      </c>
      <c r="B2601">
        <v>9</v>
      </c>
      <c r="C2601" s="205">
        <v>0.25</v>
      </c>
      <c r="D2601">
        <v>13</v>
      </c>
      <c r="E2601" s="210">
        <v>2.5000000000000001E-2</v>
      </c>
      <c r="F2601">
        <v>280</v>
      </c>
      <c r="G2601" s="314">
        <v>166</v>
      </c>
      <c r="H2601" s="436">
        <v>-8</v>
      </c>
    </row>
    <row r="2602" spans="1:8" x14ac:dyDescent="0.25">
      <c r="A2602">
        <v>442</v>
      </c>
      <c r="B2602">
        <v>9</v>
      </c>
      <c r="C2602" s="205">
        <v>0.3</v>
      </c>
      <c r="D2602">
        <v>12</v>
      </c>
      <c r="E2602" s="210">
        <v>0.02</v>
      </c>
      <c r="F2602">
        <v>285</v>
      </c>
      <c r="G2602" s="314">
        <v>181</v>
      </c>
      <c r="H2602" s="436">
        <v>-8</v>
      </c>
    </row>
    <row r="2603" spans="1:8" x14ac:dyDescent="0.25">
      <c r="A2603">
        <v>1956</v>
      </c>
      <c r="B2603">
        <v>15</v>
      </c>
      <c r="C2603" s="205">
        <v>0.3</v>
      </c>
      <c r="D2603">
        <v>12</v>
      </c>
      <c r="E2603" s="210">
        <v>0.03</v>
      </c>
      <c r="F2603">
        <v>219</v>
      </c>
      <c r="G2603" s="314">
        <v>130</v>
      </c>
      <c r="H2603" s="436">
        <v>-8</v>
      </c>
    </row>
    <row r="2604" spans="1:8" x14ac:dyDescent="0.25">
      <c r="A2604">
        <v>2599</v>
      </c>
      <c r="B2604">
        <v>18</v>
      </c>
      <c r="C2604" s="205">
        <v>0.15</v>
      </c>
      <c r="D2604">
        <v>17</v>
      </c>
      <c r="E2604" s="210">
        <v>0.02</v>
      </c>
      <c r="F2604">
        <v>201</v>
      </c>
      <c r="G2604" s="314">
        <v>120</v>
      </c>
      <c r="H2604" s="436">
        <v>-8</v>
      </c>
    </row>
    <row r="2605" spans="1:8" x14ac:dyDescent="0.25">
      <c r="A2605">
        <v>958</v>
      </c>
      <c r="B2605">
        <v>11</v>
      </c>
      <c r="C2605" s="205">
        <v>0.3</v>
      </c>
      <c r="D2605">
        <v>16</v>
      </c>
      <c r="E2605" s="210">
        <v>0.02</v>
      </c>
      <c r="F2605">
        <v>246</v>
      </c>
      <c r="G2605" s="314">
        <v>153</v>
      </c>
      <c r="H2605" s="436">
        <v>-8.01</v>
      </c>
    </row>
    <row r="2606" spans="1:8" x14ac:dyDescent="0.25">
      <c r="A2606">
        <v>753</v>
      </c>
      <c r="B2606">
        <v>10</v>
      </c>
      <c r="C2606" s="205">
        <v>0.35</v>
      </c>
      <c r="D2606">
        <v>17</v>
      </c>
      <c r="E2606" s="210">
        <v>0.03</v>
      </c>
      <c r="F2606">
        <v>263</v>
      </c>
      <c r="G2606" s="314">
        <v>139</v>
      </c>
      <c r="H2606" s="436">
        <v>-8.02</v>
      </c>
    </row>
    <row r="2607" spans="1:8" x14ac:dyDescent="0.25">
      <c r="A2607">
        <v>1591</v>
      </c>
      <c r="B2607">
        <v>14</v>
      </c>
      <c r="C2607" s="205">
        <v>0.15</v>
      </c>
      <c r="D2607">
        <v>17</v>
      </c>
      <c r="E2607" s="210">
        <v>0.02</v>
      </c>
      <c r="F2607">
        <v>213</v>
      </c>
      <c r="G2607" s="314">
        <v>136</v>
      </c>
      <c r="H2607" s="436">
        <v>-8.07</v>
      </c>
    </row>
    <row r="2608" spans="1:8" x14ac:dyDescent="0.25">
      <c r="A2608">
        <v>2680</v>
      </c>
      <c r="B2608">
        <v>18</v>
      </c>
      <c r="C2608" s="205">
        <v>0.25</v>
      </c>
      <c r="D2608">
        <v>16</v>
      </c>
      <c r="E2608" s="210">
        <v>0.02</v>
      </c>
      <c r="F2608">
        <v>195</v>
      </c>
      <c r="G2608" s="314">
        <v>128</v>
      </c>
      <c r="H2608" s="436">
        <v>-8.07</v>
      </c>
    </row>
    <row r="2609" spans="1:8" x14ac:dyDescent="0.25">
      <c r="A2609">
        <v>173</v>
      </c>
      <c r="B2609">
        <v>8</v>
      </c>
      <c r="C2609" s="205">
        <v>0.3</v>
      </c>
      <c r="D2609">
        <v>6</v>
      </c>
      <c r="E2609" s="210">
        <v>2.5000000000000001E-2</v>
      </c>
      <c r="F2609">
        <v>305</v>
      </c>
      <c r="G2609" s="314">
        <v>221</v>
      </c>
      <c r="H2609" s="436">
        <v>-8.1199999999999992</v>
      </c>
    </row>
    <row r="2610" spans="1:8" x14ac:dyDescent="0.25">
      <c r="A2610">
        <v>444</v>
      </c>
      <c r="B2610">
        <v>9</v>
      </c>
      <c r="C2610" s="205">
        <v>0.3</v>
      </c>
      <c r="D2610">
        <v>12</v>
      </c>
      <c r="E2610" s="210">
        <v>0.03</v>
      </c>
      <c r="F2610">
        <v>285</v>
      </c>
      <c r="G2610" s="314">
        <v>162</v>
      </c>
      <c r="H2610" s="436">
        <v>-8.1199999999999992</v>
      </c>
    </row>
    <row r="2611" spans="1:8" x14ac:dyDescent="0.25">
      <c r="A2611">
        <v>2644</v>
      </c>
      <c r="B2611">
        <v>18</v>
      </c>
      <c r="C2611" s="205">
        <v>0.2</v>
      </c>
      <c r="D2611">
        <v>18</v>
      </c>
      <c r="E2611" s="210">
        <v>0.02</v>
      </c>
      <c r="F2611">
        <v>203</v>
      </c>
      <c r="G2611" s="314">
        <v>121</v>
      </c>
      <c r="H2611" s="436">
        <v>-8.1199999999999992</v>
      </c>
    </row>
    <row r="2612" spans="1:8" x14ac:dyDescent="0.25">
      <c r="A2612">
        <v>1759</v>
      </c>
      <c r="B2612">
        <v>14</v>
      </c>
      <c r="C2612" s="205">
        <v>0.35</v>
      </c>
      <c r="D2612">
        <v>17</v>
      </c>
      <c r="E2612" s="210">
        <v>0.02</v>
      </c>
      <c r="F2612">
        <v>225</v>
      </c>
      <c r="G2612" s="314">
        <v>144</v>
      </c>
      <c r="H2612" s="436">
        <v>-8.15</v>
      </c>
    </row>
    <row r="2613" spans="1:8" x14ac:dyDescent="0.25">
      <c r="A2613">
        <v>124</v>
      </c>
      <c r="B2613">
        <v>8</v>
      </c>
      <c r="C2613" s="205">
        <v>0.2</v>
      </c>
      <c r="D2613">
        <v>18</v>
      </c>
      <c r="E2613" s="210">
        <v>0.02</v>
      </c>
      <c r="F2613">
        <v>304</v>
      </c>
      <c r="G2613" s="314">
        <v>163</v>
      </c>
      <c r="H2613" s="436">
        <v>-8.17</v>
      </c>
    </row>
    <row r="2614" spans="1:8" x14ac:dyDescent="0.25">
      <c r="A2614">
        <v>1087</v>
      </c>
      <c r="B2614">
        <v>12</v>
      </c>
      <c r="C2614" s="205">
        <v>0.15</v>
      </c>
      <c r="D2614">
        <v>17</v>
      </c>
      <c r="E2614" s="210">
        <v>0.02</v>
      </c>
      <c r="F2614">
        <v>230</v>
      </c>
      <c r="G2614" s="314">
        <v>139</v>
      </c>
      <c r="H2614" s="436">
        <v>-8.27</v>
      </c>
    </row>
    <row r="2615" spans="1:8" x14ac:dyDescent="0.25">
      <c r="A2615">
        <v>1008</v>
      </c>
      <c r="B2615">
        <v>11</v>
      </c>
      <c r="C2615" s="205">
        <v>0.35</v>
      </c>
      <c r="D2615">
        <v>18</v>
      </c>
      <c r="E2615" s="210">
        <v>0.03</v>
      </c>
      <c r="F2615">
        <v>246</v>
      </c>
      <c r="G2615" s="314">
        <v>129</v>
      </c>
      <c r="H2615" s="436">
        <v>-8.2899999999999991</v>
      </c>
    </row>
    <row r="2616" spans="1:8" x14ac:dyDescent="0.25">
      <c r="A2616">
        <v>1256</v>
      </c>
      <c r="B2616">
        <v>12</v>
      </c>
      <c r="C2616" s="205">
        <v>0.35</v>
      </c>
      <c r="D2616">
        <v>17</v>
      </c>
      <c r="E2616" s="210">
        <v>2.5000000000000001E-2</v>
      </c>
      <c r="F2616">
        <v>240</v>
      </c>
      <c r="G2616" s="314">
        <v>138</v>
      </c>
      <c r="H2616" s="436">
        <v>-8.34</v>
      </c>
    </row>
    <row r="2617" spans="1:8" x14ac:dyDescent="0.25">
      <c r="A2617">
        <v>906</v>
      </c>
      <c r="B2617">
        <v>11</v>
      </c>
      <c r="C2617" s="205">
        <v>0.25</v>
      </c>
      <c r="D2617">
        <v>12</v>
      </c>
      <c r="E2617" s="210">
        <v>0.03</v>
      </c>
      <c r="F2617">
        <v>242</v>
      </c>
      <c r="G2617" s="314">
        <v>143</v>
      </c>
      <c r="H2617" s="436">
        <v>-8.35</v>
      </c>
    </row>
    <row r="2618" spans="1:8" x14ac:dyDescent="0.25">
      <c r="A2618">
        <v>134</v>
      </c>
      <c r="B2618">
        <v>8</v>
      </c>
      <c r="C2618" s="205">
        <v>0.25</v>
      </c>
      <c r="D2618">
        <v>7</v>
      </c>
      <c r="E2618" s="210">
        <v>2.5000000000000001E-2</v>
      </c>
      <c r="F2618">
        <v>300</v>
      </c>
      <c r="G2618" s="314">
        <v>217</v>
      </c>
      <c r="H2618" s="436">
        <v>-8.36</v>
      </c>
    </row>
    <row r="2619" spans="1:8" x14ac:dyDescent="0.25">
      <c r="A2619">
        <v>504</v>
      </c>
      <c r="B2619">
        <v>9</v>
      </c>
      <c r="C2619" s="205">
        <v>0.35</v>
      </c>
      <c r="D2619">
        <v>18</v>
      </c>
      <c r="E2619" s="210">
        <v>0.03</v>
      </c>
      <c r="F2619">
        <v>282</v>
      </c>
      <c r="G2619" s="314">
        <v>141</v>
      </c>
      <c r="H2619" s="436">
        <v>-8.36</v>
      </c>
    </row>
    <row r="2620" spans="1:8" x14ac:dyDescent="0.25">
      <c r="A2620">
        <v>1253</v>
      </c>
      <c r="B2620">
        <v>12</v>
      </c>
      <c r="C2620" s="205">
        <v>0.35</v>
      </c>
      <c r="D2620">
        <v>16</v>
      </c>
      <c r="E2620" s="210">
        <v>2.5000000000000001E-2</v>
      </c>
      <c r="F2620">
        <v>240</v>
      </c>
      <c r="G2620" s="314">
        <v>141</v>
      </c>
      <c r="H2620" s="436">
        <v>-8.41</v>
      </c>
    </row>
    <row r="2621" spans="1:8" x14ac:dyDescent="0.25">
      <c r="A2621">
        <v>2511</v>
      </c>
      <c r="B2621">
        <v>17</v>
      </c>
      <c r="C2621" s="205">
        <v>0.35</v>
      </c>
      <c r="D2621">
        <v>15</v>
      </c>
      <c r="E2621" s="210">
        <v>0.03</v>
      </c>
      <c r="F2621">
        <v>204</v>
      </c>
      <c r="G2621" s="314">
        <v>120</v>
      </c>
      <c r="H2621" s="436">
        <v>-8.41</v>
      </c>
    </row>
    <row r="2622" spans="1:8" x14ac:dyDescent="0.25">
      <c r="A2622">
        <v>664</v>
      </c>
      <c r="B2622">
        <v>10</v>
      </c>
      <c r="C2622" s="205">
        <v>0.25</v>
      </c>
      <c r="D2622">
        <v>16</v>
      </c>
      <c r="E2622" s="210">
        <v>0.02</v>
      </c>
      <c r="F2622">
        <v>260</v>
      </c>
      <c r="G2622" s="314">
        <v>154</v>
      </c>
      <c r="H2622" s="436">
        <v>-8.42</v>
      </c>
    </row>
    <row r="2623" spans="1:8" x14ac:dyDescent="0.25">
      <c r="A2623">
        <v>136</v>
      </c>
      <c r="B2623">
        <v>8</v>
      </c>
      <c r="C2623" s="205">
        <v>0.25</v>
      </c>
      <c r="D2623">
        <v>8</v>
      </c>
      <c r="E2623" s="210">
        <v>0.02</v>
      </c>
      <c r="F2623">
        <v>300</v>
      </c>
      <c r="G2623" s="314">
        <v>207</v>
      </c>
      <c r="H2623" s="436">
        <v>-8.44</v>
      </c>
    </row>
    <row r="2624" spans="1:8" x14ac:dyDescent="0.25">
      <c r="A2624">
        <v>145</v>
      </c>
      <c r="B2624">
        <v>8</v>
      </c>
      <c r="C2624" s="205">
        <v>0.25</v>
      </c>
      <c r="D2624">
        <v>11</v>
      </c>
      <c r="E2624" s="210">
        <v>0.02</v>
      </c>
      <c r="F2624">
        <v>300</v>
      </c>
      <c r="G2624" s="314">
        <v>193</v>
      </c>
      <c r="H2624" s="436">
        <v>-8.4499999999999993</v>
      </c>
    </row>
    <row r="2625" spans="1:8" x14ac:dyDescent="0.25">
      <c r="A2625">
        <v>156</v>
      </c>
      <c r="B2625">
        <v>8</v>
      </c>
      <c r="C2625" s="205">
        <v>0.25</v>
      </c>
      <c r="D2625">
        <v>14</v>
      </c>
      <c r="E2625" s="210">
        <v>0.03</v>
      </c>
      <c r="F2625">
        <v>300</v>
      </c>
      <c r="G2625" s="314">
        <v>156</v>
      </c>
      <c r="H2625" s="436">
        <v>-8.51</v>
      </c>
    </row>
    <row r="2626" spans="1:8" x14ac:dyDescent="0.25">
      <c r="A2626">
        <v>398</v>
      </c>
      <c r="B2626">
        <v>9</v>
      </c>
      <c r="C2626" s="205">
        <v>0.25</v>
      </c>
      <c r="D2626">
        <v>11</v>
      </c>
      <c r="E2626" s="210">
        <v>2.5000000000000001E-2</v>
      </c>
      <c r="F2626">
        <v>280</v>
      </c>
      <c r="G2626" s="314">
        <v>177</v>
      </c>
      <c r="H2626" s="436">
        <v>-8.5399999999999991</v>
      </c>
    </row>
    <row r="2627" spans="1:8" x14ac:dyDescent="0.25">
      <c r="A2627">
        <v>1508</v>
      </c>
      <c r="B2627">
        <v>13</v>
      </c>
      <c r="C2627" s="205">
        <v>0.35</v>
      </c>
      <c r="D2627">
        <v>17</v>
      </c>
      <c r="E2627" s="210">
        <v>2.5000000000000001E-2</v>
      </c>
      <c r="F2627">
        <v>232</v>
      </c>
      <c r="G2627" s="314">
        <v>135</v>
      </c>
      <c r="H2627" s="436">
        <v>-8.64</v>
      </c>
    </row>
    <row r="2628" spans="1:8" x14ac:dyDescent="0.25">
      <c r="A2628">
        <v>742</v>
      </c>
      <c r="B2628">
        <v>10</v>
      </c>
      <c r="C2628" s="205">
        <v>0.35</v>
      </c>
      <c r="D2628">
        <v>14</v>
      </c>
      <c r="E2628" s="210">
        <v>0.02</v>
      </c>
      <c r="F2628">
        <v>263</v>
      </c>
      <c r="G2628" s="314">
        <v>168</v>
      </c>
      <c r="H2628" s="436">
        <v>-8.67</v>
      </c>
    </row>
    <row r="2629" spans="1:8" x14ac:dyDescent="0.25">
      <c r="A2629">
        <v>154</v>
      </c>
      <c r="B2629">
        <v>8</v>
      </c>
      <c r="C2629" s="205">
        <v>0.25</v>
      </c>
      <c r="D2629">
        <v>14</v>
      </c>
      <c r="E2629" s="210">
        <v>0.02</v>
      </c>
      <c r="F2629">
        <v>300</v>
      </c>
      <c r="G2629" s="314">
        <v>180</v>
      </c>
      <c r="H2629" s="436">
        <v>-8.69</v>
      </c>
    </row>
    <row r="2630" spans="1:8" x14ac:dyDescent="0.25">
      <c r="A2630">
        <v>955</v>
      </c>
      <c r="B2630">
        <v>11</v>
      </c>
      <c r="C2630" s="205">
        <v>0.3</v>
      </c>
      <c r="D2630">
        <v>15</v>
      </c>
      <c r="E2630" s="210">
        <v>0.02</v>
      </c>
      <c r="F2630">
        <v>246</v>
      </c>
      <c r="G2630" s="314">
        <v>157</v>
      </c>
      <c r="H2630" s="436">
        <v>-8.6999999999999993</v>
      </c>
    </row>
    <row r="2631" spans="1:8" x14ac:dyDescent="0.25">
      <c r="A2631">
        <v>1476</v>
      </c>
      <c r="B2631">
        <v>13</v>
      </c>
      <c r="C2631" s="205">
        <v>0.35</v>
      </c>
      <c r="D2631">
        <v>6</v>
      </c>
      <c r="E2631" s="210">
        <v>0.03</v>
      </c>
      <c r="F2631">
        <v>232</v>
      </c>
      <c r="G2631" s="314">
        <v>163</v>
      </c>
      <c r="H2631" s="436">
        <v>-8.77</v>
      </c>
    </row>
    <row r="2632" spans="1:8" x14ac:dyDescent="0.25">
      <c r="A2632">
        <v>142</v>
      </c>
      <c r="B2632">
        <v>8</v>
      </c>
      <c r="C2632" s="205">
        <v>0.25</v>
      </c>
      <c r="D2632">
        <v>10</v>
      </c>
      <c r="E2632" s="210">
        <v>0.02</v>
      </c>
      <c r="F2632">
        <v>300</v>
      </c>
      <c r="G2632" s="314">
        <v>196</v>
      </c>
      <c r="H2632" s="436">
        <v>-8.7799999999999994</v>
      </c>
    </row>
    <row r="2633" spans="1:8" x14ac:dyDescent="0.25">
      <c r="A2633">
        <v>172</v>
      </c>
      <c r="B2633">
        <v>8</v>
      </c>
      <c r="C2633" s="205">
        <v>0.3</v>
      </c>
      <c r="D2633">
        <v>6</v>
      </c>
      <c r="E2633" s="210">
        <v>0.02</v>
      </c>
      <c r="F2633">
        <v>305</v>
      </c>
      <c r="G2633" s="314">
        <v>226</v>
      </c>
      <c r="H2633" s="436">
        <v>-8.7799999999999994</v>
      </c>
    </row>
    <row r="2634" spans="1:8" x14ac:dyDescent="0.25">
      <c r="A2634">
        <v>399</v>
      </c>
      <c r="B2634">
        <v>9</v>
      </c>
      <c r="C2634" s="205">
        <v>0.25</v>
      </c>
      <c r="D2634">
        <v>11</v>
      </c>
      <c r="E2634" s="210">
        <v>0.03</v>
      </c>
      <c r="F2634">
        <v>280</v>
      </c>
      <c r="G2634" s="314">
        <v>166</v>
      </c>
      <c r="H2634" s="436">
        <v>-8.7899999999999991</v>
      </c>
    </row>
    <row r="2635" spans="1:8" x14ac:dyDescent="0.25">
      <c r="A2635">
        <v>193</v>
      </c>
      <c r="B2635">
        <v>8</v>
      </c>
      <c r="C2635" s="205">
        <v>0.3</v>
      </c>
      <c r="D2635">
        <v>13</v>
      </c>
      <c r="E2635" s="210">
        <v>0.02</v>
      </c>
      <c r="F2635">
        <v>305</v>
      </c>
      <c r="G2635" s="314">
        <v>183</v>
      </c>
      <c r="H2635" s="436">
        <v>-8.8000000000000007</v>
      </c>
    </row>
    <row r="2636" spans="1:8" x14ac:dyDescent="0.25">
      <c r="A2636">
        <v>994</v>
      </c>
      <c r="B2636">
        <v>11</v>
      </c>
      <c r="C2636" s="205">
        <v>0.35</v>
      </c>
      <c r="D2636">
        <v>14</v>
      </c>
      <c r="E2636" s="210">
        <v>0.02</v>
      </c>
      <c r="F2636">
        <v>246</v>
      </c>
      <c r="G2636" s="314">
        <v>160</v>
      </c>
      <c r="H2636" s="436">
        <v>-8.85</v>
      </c>
    </row>
    <row r="2637" spans="1:8" x14ac:dyDescent="0.25">
      <c r="A2637">
        <v>670</v>
      </c>
      <c r="B2637">
        <v>10</v>
      </c>
      <c r="C2637" s="205">
        <v>0.25</v>
      </c>
      <c r="D2637">
        <v>18</v>
      </c>
      <c r="E2637" s="210">
        <v>0.02</v>
      </c>
      <c r="F2637">
        <v>260</v>
      </c>
      <c r="G2637" s="314">
        <v>150</v>
      </c>
      <c r="H2637" s="436">
        <v>-8.86</v>
      </c>
    </row>
    <row r="2638" spans="1:8" x14ac:dyDescent="0.25">
      <c r="A2638">
        <v>1743</v>
      </c>
      <c r="B2638">
        <v>14</v>
      </c>
      <c r="C2638" s="205">
        <v>0.35</v>
      </c>
      <c r="D2638">
        <v>11</v>
      </c>
      <c r="E2638" s="210">
        <v>0.03</v>
      </c>
      <c r="F2638">
        <v>225</v>
      </c>
      <c r="G2638" s="314">
        <v>138</v>
      </c>
      <c r="H2638" s="436">
        <v>-8.8800000000000008</v>
      </c>
    </row>
    <row r="2639" spans="1:8" x14ac:dyDescent="0.25">
      <c r="A2639">
        <v>609</v>
      </c>
      <c r="B2639">
        <v>10</v>
      </c>
      <c r="C2639" s="205">
        <v>0.2</v>
      </c>
      <c r="D2639">
        <v>11</v>
      </c>
      <c r="E2639" s="210">
        <v>0.03</v>
      </c>
      <c r="F2639">
        <v>265</v>
      </c>
      <c r="G2639" s="314">
        <v>153</v>
      </c>
      <c r="H2639" s="436">
        <v>-8.89</v>
      </c>
    </row>
    <row r="2640" spans="1:8" x14ac:dyDescent="0.25">
      <c r="A2640">
        <v>741</v>
      </c>
      <c r="B2640">
        <v>10</v>
      </c>
      <c r="C2640" s="205">
        <v>0.35</v>
      </c>
      <c r="D2640">
        <v>13</v>
      </c>
      <c r="E2640" s="210">
        <v>0.03</v>
      </c>
      <c r="F2640">
        <v>263</v>
      </c>
      <c r="G2640" s="314">
        <v>149</v>
      </c>
      <c r="H2640" s="436">
        <v>-8.91</v>
      </c>
    </row>
    <row r="2641" spans="1:8" x14ac:dyDescent="0.25">
      <c r="A2641">
        <v>2709</v>
      </c>
      <c r="B2641">
        <v>18</v>
      </c>
      <c r="C2641" s="205">
        <v>0.3</v>
      </c>
      <c r="D2641">
        <v>11</v>
      </c>
      <c r="E2641" s="210">
        <v>0.03</v>
      </c>
      <c r="F2641">
        <v>201</v>
      </c>
      <c r="G2641" s="314">
        <v>125</v>
      </c>
      <c r="H2641" s="436">
        <v>-8.91</v>
      </c>
    </row>
    <row r="2642" spans="1:8" x14ac:dyDescent="0.25">
      <c r="A2642">
        <v>130</v>
      </c>
      <c r="B2642">
        <v>8</v>
      </c>
      <c r="C2642" s="205">
        <v>0.25</v>
      </c>
      <c r="D2642">
        <v>6</v>
      </c>
      <c r="E2642" s="210">
        <v>0.02</v>
      </c>
      <c r="F2642">
        <v>300</v>
      </c>
      <c r="G2642" s="314">
        <v>224</v>
      </c>
      <c r="H2642" s="436">
        <v>-8.9600000000000009</v>
      </c>
    </row>
    <row r="2643" spans="1:8" x14ac:dyDescent="0.25">
      <c r="A2643">
        <v>1446</v>
      </c>
      <c r="B2643">
        <v>13</v>
      </c>
      <c r="C2643" s="205">
        <v>0.3</v>
      </c>
      <c r="D2643">
        <v>10</v>
      </c>
      <c r="E2643" s="210">
        <v>0.03</v>
      </c>
      <c r="F2643">
        <v>229</v>
      </c>
      <c r="G2643" s="314">
        <v>142</v>
      </c>
      <c r="H2643" s="436">
        <v>-8.99</v>
      </c>
    </row>
    <row r="2644" spans="1:8" x14ac:dyDescent="0.25">
      <c r="A2644">
        <v>1962</v>
      </c>
      <c r="B2644">
        <v>15</v>
      </c>
      <c r="C2644" s="205">
        <v>0.3</v>
      </c>
      <c r="D2644">
        <v>14</v>
      </c>
      <c r="E2644" s="210">
        <v>0.03</v>
      </c>
      <c r="F2644">
        <v>219</v>
      </c>
      <c r="G2644" s="314">
        <v>126</v>
      </c>
      <c r="H2644" s="436">
        <v>-9</v>
      </c>
    </row>
    <row r="2645" spans="1:8" x14ac:dyDescent="0.25">
      <c r="A2645">
        <v>140</v>
      </c>
      <c r="B2645">
        <v>8</v>
      </c>
      <c r="C2645" s="205">
        <v>0.25</v>
      </c>
      <c r="D2645">
        <v>9</v>
      </c>
      <c r="E2645" s="210">
        <v>2.5000000000000001E-2</v>
      </c>
      <c r="F2645">
        <v>300</v>
      </c>
      <c r="G2645" s="314">
        <v>197</v>
      </c>
      <c r="H2645" s="436">
        <v>-9.0299999999999994</v>
      </c>
    </row>
    <row r="2646" spans="1:8" x14ac:dyDescent="0.25">
      <c r="A2646">
        <v>2769</v>
      </c>
      <c r="B2646">
        <v>18</v>
      </c>
      <c r="C2646" s="205">
        <v>0.35</v>
      </c>
      <c r="D2646">
        <v>17</v>
      </c>
      <c r="E2646" s="210">
        <v>0.03</v>
      </c>
      <c r="F2646">
        <v>202</v>
      </c>
      <c r="G2646" s="314">
        <v>115</v>
      </c>
      <c r="H2646" s="436">
        <v>-9.0299999999999994</v>
      </c>
    </row>
    <row r="2647" spans="1:8" x14ac:dyDescent="0.25">
      <c r="A2647">
        <v>1333</v>
      </c>
      <c r="B2647">
        <v>13</v>
      </c>
      <c r="C2647" s="205">
        <v>0.15</v>
      </c>
      <c r="D2647">
        <v>15</v>
      </c>
      <c r="E2647" s="210">
        <v>0.02</v>
      </c>
      <c r="F2647">
        <v>219</v>
      </c>
      <c r="G2647" s="314">
        <v>140</v>
      </c>
      <c r="H2647" s="436">
        <v>-9.0399999999999991</v>
      </c>
    </row>
    <row r="2648" spans="1:8" x14ac:dyDescent="0.25">
      <c r="A2648">
        <v>250</v>
      </c>
      <c r="B2648">
        <v>8</v>
      </c>
      <c r="C2648" s="205">
        <v>0.35</v>
      </c>
      <c r="D2648">
        <v>18</v>
      </c>
      <c r="E2648" s="210">
        <v>0.02</v>
      </c>
      <c r="F2648">
        <v>302</v>
      </c>
      <c r="G2648" s="314">
        <v>165</v>
      </c>
      <c r="H2648" s="436">
        <v>-9.06</v>
      </c>
    </row>
    <row r="2649" spans="1:8" x14ac:dyDescent="0.25">
      <c r="A2649">
        <v>1257</v>
      </c>
      <c r="B2649">
        <v>12</v>
      </c>
      <c r="C2649" s="205">
        <v>0.35</v>
      </c>
      <c r="D2649">
        <v>17</v>
      </c>
      <c r="E2649" s="210">
        <v>0.03</v>
      </c>
      <c r="F2649">
        <v>240</v>
      </c>
      <c r="G2649" s="314">
        <v>131</v>
      </c>
      <c r="H2649" s="436">
        <v>-9.07</v>
      </c>
    </row>
    <row r="2650" spans="1:8" x14ac:dyDescent="0.25">
      <c r="A2650">
        <v>2515</v>
      </c>
      <c r="B2650">
        <v>17</v>
      </c>
      <c r="C2650" s="205">
        <v>0.35</v>
      </c>
      <c r="D2650">
        <v>17</v>
      </c>
      <c r="E2650" s="210">
        <v>0.02</v>
      </c>
      <c r="F2650">
        <v>204</v>
      </c>
      <c r="G2650" s="314">
        <v>133</v>
      </c>
      <c r="H2650" s="436">
        <v>-9.08</v>
      </c>
    </row>
    <row r="2651" spans="1:8" x14ac:dyDescent="0.25">
      <c r="A2651">
        <v>2389</v>
      </c>
      <c r="B2651">
        <v>17</v>
      </c>
      <c r="C2651" s="205">
        <v>0.2</v>
      </c>
      <c r="D2651">
        <v>17</v>
      </c>
      <c r="E2651" s="210">
        <v>0.02</v>
      </c>
      <c r="F2651">
        <v>209</v>
      </c>
      <c r="G2651" s="314">
        <v>128</v>
      </c>
      <c r="H2651" s="436">
        <v>-9.1</v>
      </c>
    </row>
    <row r="2652" spans="1:8" x14ac:dyDescent="0.25">
      <c r="A2652">
        <v>1449</v>
      </c>
      <c r="B2652">
        <v>13</v>
      </c>
      <c r="C2652" s="205">
        <v>0.3</v>
      </c>
      <c r="D2652">
        <v>11</v>
      </c>
      <c r="E2652" s="210">
        <v>0.03</v>
      </c>
      <c r="F2652">
        <v>229</v>
      </c>
      <c r="G2652" s="314">
        <v>140</v>
      </c>
      <c r="H2652" s="436">
        <v>-9.11</v>
      </c>
    </row>
    <row r="2653" spans="1:8" x14ac:dyDescent="0.25">
      <c r="A2653">
        <v>739</v>
      </c>
      <c r="B2653">
        <v>10</v>
      </c>
      <c r="C2653" s="205">
        <v>0.35</v>
      </c>
      <c r="D2653">
        <v>13</v>
      </c>
      <c r="E2653" s="210">
        <v>0.02</v>
      </c>
      <c r="F2653">
        <v>263</v>
      </c>
      <c r="G2653" s="314">
        <v>170</v>
      </c>
      <c r="H2653" s="436">
        <v>-9.19</v>
      </c>
    </row>
    <row r="2654" spans="1:8" x14ac:dyDescent="0.25">
      <c r="A2654">
        <v>2638</v>
      </c>
      <c r="B2654">
        <v>18</v>
      </c>
      <c r="C2654" s="205">
        <v>0.2</v>
      </c>
      <c r="D2654">
        <v>16</v>
      </c>
      <c r="E2654" s="210">
        <v>0.02</v>
      </c>
      <c r="F2654">
        <v>203</v>
      </c>
      <c r="G2654" s="314">
        <v>124</v>
      </c>
      <c r="H2654" s="436">
        <v>-9.2200000000000006</v>
      </c>
    </row>
    <row r="2655" spans="1:8" x14ac:dyDescent="0.25">
      <c r="A2655">
        <v>948</v>
      </c>
      <c r="B2655">
        <v>11</v>
      </c>
      <c r="C2655" s="205">
        <v>0.3</v>
      </c>
      <c r="D2655">
        <v>12</v>
      </c>
      <c r="E2655" s="210">
        <v>0.03</v>
      </c>
      <c r="F2655">
        <v>246</v>
      </c>
      <c r="G2655" s="314">
        <v>146</v>
      </c>
      <c r="H2655" s="436">
        <v>-9.2799999999999994</v>
      </c>
    </row>
    <row r="2656" spans="1:8" x14ac:dyDescent="0.25">
      <c r="A2656">
        <v>991</v>
      </c>
      <c r="B2656">
        <v>11</v>
      </c>
      <c r="C2656" s="205">
        <v>0.35</v>
      </c>
      <c r="D2656">
        <v>13</v>
      </c>
      <c r="E2656" s="210">
        <v>0.02</v>
      </c>
      <c r="F2656">
        <v>246</v>
      </c>
      <c r="G2656" s="314">
        <v>162</v>
      </c>
      <c r="H2656" s="436">
        <v>-9.2899999999999991</v>
      </c>
    </row>
    <row r="2657" spans="1:8" x14ac:dyDescent="0.25">
      <c r="A2657">
        <v>247</v>
      </c>
      <c r="B2657">
        <v>8</v>
      </c>
      <c r="C2657" s="205">
        <v>0.35</v>
      </c>
      <c r="D2657">
        <v>17</v>
      </c>
      <c r="E2657" s="210">
        <v>0.02</v>
      </c>
      <c r="F2657">
        <v>302</v>
      </c>
      <c r="G2657" s="314">
        <v>169</v>
      </c>
      <c r="H2657" s="436">
        <v>-9.3000000000000007</v>
      </c>
    </row>
    <row r="2658" spans="1:8" x14ac:dyDescent="0.25">
      <c r="A2658">
        <v>653</v>
      </c>
      <c r="B2658">
        <v>10</v>
      </c>
      <c r="C2658" s="205">
        <v>0.25</v>
      </c>
      <c r="D2658">
        <v>12</v>
      </c>
      <c r="E2658" s="210">
        <v>2.5000000000000001E-2</v>
      </c>
      <c r="F2658">
        <v>260</v>
      </c>
      <c r="G2658" s="314">
        <v>157</v>
      </c>
      <c r="H2658" s="436">
        <v>-9.31</v>
      </c>
    </row>
    <row r="2659" spans="1:8" x14ac:dyDescent="0.25">
      <c r="A2659">
        <v>964</v>
      </c>
      <c r="B2659">
        <v>11</v>
      </c>
      <c r="C2659" s="205">
        <v>0.3</v>
      </c>
      <c r="D2659">
        <v>18</v>
      </c>
      <c r="E2659" s="210">
        <v>0.02</v>
      </c>
      <c r="F2659">
        <v>246</v>
      </c>
      <c r="G2659" s="314">
        <v>148</v>
      </c>
      <c r="H2659" s="436">
        <v>-9.42</v>
      </c>
    </row>
    <row r="2660" spans="1:8" x14ac:dyDescent="0.25">
      <c r="A2660">
        <v>1336</v>
      </c>
      <c r="B2660">
        <v>13</v>
      </c>
      <c r="C2660" s="205">
        <v>0.15</v>
      </c>
      <c r="D2660">
        <v>16</v>
      </c>
      <c r="E2660" s="210">
        <v>0.02</v>
      </c>
      <c r="F2660">
        <v>219</v>
      </c>
      <c r="G2660" s="314">
        <v>138</v>
      </c>
      <c r="H2660" s="436">
        <v>-9.44</v>
      </c>
    </row>
    <row r="2661" spans="1:8" x14ac:dyDescent="0.25">
      <c r="A2661">
        <v>196</v>
      </c>
      <c r="B2661">
        <v>8</v>
      </c>
      <c r="C2661" s="205">
        <v>0.3</v>
      </c>
      <c r="D2661">
        <v>14</v>
      </c>
      <c r="E2661" s="210">
        <v>0.02</v>
      </c>
      <c r="F2661">
        <v>305</v>
      </c>
      <c r="G2661" s="314">
        <v>180</v>
      </c>
      <c r="H2661" s="436">
        <v>-9.4499999999999993</v>
      </c>
    </row>
    <row r="2662" spans="1:8" x14ac:dyDescent="0.25">
      <c r="A2662">
        <v>945</v>
      </c>
      <c r="B2662">
        <v>11</v>
      </c>
      <c r="C2662" s="205">
        <v>0.3</v>
      </c>
      <c r="D2662">
        <v>11</v>
      </c>
      <c r="E2662" s="210">
        <v>0.03</v>
      </c>
      <c r="F2662">
        <v>246</v>
      </c>
      <c r="G2662" s="314">
        <v>150</v>
      </c>
      <c r="H2662" s="436">
        <v>-9.4499999999999993</v>
      </c>
    </row>
    <row r="2663" spans="1:8" x14ac:dyDescent="0.25">
      <c r="A2663">
        <v>1473</v>
      </c>
      <c r="B2663">
        <v>13</v>
      </c>
      <c r="C2663" s="205">
        <v>0.35</v>
      </c>
      <c r="D2663">
        <v>5</v>
      </c>
      <c r="E2663" s="210">
        <v>0.03</v>
      </c>
      <c r="F2663">
        <v>232</v>
      </c>
      <c r="G2663" s="314">
        <v>174</v>
      </c>
      <c r="H2663" s="436">
        <v>-9.4600000000000009</v>
      </c>
    </row>
    <row r="2664" spans="1:8" x14ac:dyDescent="0.25">
      <c r="A2664">
        <v>478</v>
      </c>
      <c r="B2664">
        <v>9</v>
      </c>
      <c r="C2664" s="205">
        <v>0.35</v>
      </c>
      <c r="D2664">
        <v>10</v>
      </c>
      <c r="E2664" s="210">
        <v>0.02</v>
      </c>
      <c r="F2664">
        <v>282</v>
      </c>
      <c r="G2664" s="314">
        <v>193</v>
      </c>
      <c r="H2664" s="436">
        <v>-9.4700000000000006</v>
      </c>
    </row>
    <row r="2665" spans="1:8" x14ac:dyDescent="0.25">
      <c r="A2665">
        <v>703</v>
      </c>
      <c r="B2665">
        <v>10</v>
      </c>
      <c r="C2665" s="205">
        <v>0.3</v>
      </c>
      <c r="D2665">
        <v>15</v>
      </c>
      <c r="E2665" s="210">
        <v>0.02</v>
      </c>
      <c r="F2665">
        <v>267</v>
      </c>
      <c r="G2665" s="314">
        <v>165</v>
      </c>
      <c r="H2665" s="436">
        <v>-9.48</v>
      </c>
    </row>
    <row r="2666" spans="1:8" x14ac:dyDescent="0.25">
      <c r="A2666">
        <v>1992</v>
      </c>
      <c r="B2666">
        <v>15</v>
      </c>
      <c r="C2666" s="205">
        <v>0.35</v>
      </c>
      <c r="D2666">
        <v>10</v>
      </c>
      <c r="E2666" s="210">
        <v>0.03</v>
      </c>
      <c r="F2666">
        <v>216</v>
      </c>
      <c r="G2666" s="314">
        <v>136</v>
      </c>
      <c r="H2666" s="436">
        <v>-9.56</v>
      </c>
    </row>
    <row r="2667" spans="1:8" x14ac:dyDescent="0.25">
      <c r="A2667">
        <v>1995</v>
      </c>
      <c r="B2667">
        <v>15</v>
      </c>
      <c r="C2667" s="205">
        <v>0.35</v>
      </c>
      <c r="D2667">
        <v>11</v>
      </c>
      <c r="E2667" s="210">
        <v>0.03</v>
      </c>
      <c r="F2667">
        <v>216</v>
      </c>
      <c r="G2667" s="314">
        <v>132</v>
      </c>
      <c r="H2667" s="436">
        <v>-9.58</v>
      </c>
    </row>
    <row r="2668" spans="1:8" x14ac:dyDescent="0.25">
      <c r="A2668">
        <v>2457</v>
      </c>
      <c r="B2668">
        <v>17</v>
      </c>
      <c r="C2668" s="205">
        <v>0.3</v>
      </c>
      <c r="D2668">
        <v>11</v>
      </c>
      <c r="E2668" s="210">
        <v>0.03</v>
      </c>
      <c r="F2668">
        <v>203</v>
      </c>
      <c r="G2668" s="314">
        <v>126</v>
      </c>
      <c r="H2668" s="436">
        <v>-9.61</v>
      </c>
    </row>
    <row r="2669" spans="1:8" x14ac:dyDescent="0.25">
      <c r="A2669">
        <v>137</v>
      </c>
      <c r="B2669">
        <v>8</v>
      </c>
      <c r="C2669" s="205">
        <v>0.25</v>
      </c>
      <c r="D2669">
        <v>8</v>
      </c>
      <c r="E2669" s="210">
        <v>2.5000000000000001E-2</v>
      </c>
      <c r="F2669">
        <v>300</v>
      </c>
      <c r="G2669" s="314">
        <v>203</v>
      </c>
      <c r="H2669" s="436">
        <v>-9.6199999999999992</v>
      </c>
    </row>
    <row r="2670" spans="1:8" x14ac:dyDescent="0.25">
      <c r="A2670">
        <v>740</v>
      </c>
      <c r="B2670">
        <v>10</v>
      </c>
      <c r="C2670" s="205">
        <v>0.35</v>
      </c>
      <c r="D2670">
        <v>13</v>
      </c>
      <c r="E2670" s="210">
        <v>2.5000000000000001E-2</v>
      </c>
      <c r="F2670">
        <v>263</v>
      </c>
      <c r="G2670" s="314">
        <v>159</v>
      </c>
      <c r="H2670" s="436">
        <v>-9.67</v>
      </c>
    </row>
    <row r="2671" spans="1:8" x14ac:dyDescent="0.25">
      <c r="A2671">
        <v>750</v>
      </c>
      <c r="B2671">
        <v>10</v>
      </c>
      <c r="C2671" s="205">
        <v>0.35</v>
      </c>
      <c r="D2671">
        <v>16</v>
      </c>
      <c r="E2671" s="210">
        <v>0.03</v>
      </c>
      <c r="F2671">
        <v>263</v>
      </c>
      <c r="G2671" s="314">
        <v>142</v>
      </c>
      <c r="H2671" s="436">
        <v>-9.73</v>
      </c>
    </row>
    <row r="2672" spans="1:8" x14ac:dyDescent="0.25">
      <c r="A2672">
        <v>1339</v>
      </c>
      <c r="B2672">
        <v>13</v>
      </c>
      <c r="C2672" s="205">
        <v>0.15</v>
      </c>
      <c r="D2672">
        <v>17</v>
      </c>
      <c r="E2672" s="210">
        <v>0.02</v>
      </c>
      <c r="F2672">
        <v>219</v>
      </c>
      <c r="G2672" s="314">
        <v>138</v>
      </c>
      <c r="H2672" s="436">
        <v>-9.7899999999999991</v>
      </c>
    </row>
    <row r="2673" spans="1:8" x14ac:dyDescent="0.25">
      <c r="A2673">
        <v>484</v>
      </c>
      <c r="B2673">
        <v>9</v>
      </c>
      <c r="C2673" s="205">
        <v>0.35</v>
      </c>
      <c r="D2673">
        <v>12</v>
      </c>
      <c r="E2673" s="210">
        <v>0.02</v>
      </c>
      <c r="F2673">
        <v>282</v>
      </c>
      <c r="G2673" s="314">
        <v>182</v>
      </c>
      <c r="H2673" s="436">
        <v>-9.8000000000000007</v>
      </c>
    </row>
    <row r="2674" spans="1:8" x14ac:dyDescent="0.25">
      <c r="A2674">
        <v>706</v>
      </c>
      <c r="B2674">
        <v>10</v>
      </c>
      <c r="C2674" s="205">
        <v>0.3</v>
      </c>
      <c r="D2674">
        <v>16</v>
      </c>
      <c r="E2674" s="210">
        <v>0.02</v>
      </c>
      <c r="F2674">
        <v>267</v>
      </c>
      <c r="G2674" s="314">
        <v>158</v>
      </c>
      <c r="H2674" s="436">
        <v>-9.84</v>
      </c>
    </row>
    <row r="2675" spans="1:8" x14ac:dyDescent="0.25">
      <c r="A2675">
        <v>732</v>
      </c>
      <c r="B2675">
        <v>10</v>
      </c>
      <c r="C2675" s="205">
        <v>0.35</v>
      </c>
      <c r="D2675">
        <v>10</v>
      </c>
      <c r="E2675" s="210">
        <v>0.03</v>
      </c>
      <c r="F2675">
        <v>263</v>
      </c>
      <c r="G2675" s="314">
        <v>166</v>
      </c>
      <c r="H2675" s="436">
        <v>-9.89</v>
      </c>
    </row>
    <row r="2676" spans="1:8" x14ac:dyDescent="0.25">
      <c r="A2676">
        <v>501</v>
      </c>
      <c r="B2676">
        <v>9</v>
      </c>
      <c r="C2676" s="205">
        <v>0.35</v>
      </c>
      <c r="D2676">
        <v>17</v>
      </c>
      <c r="E2676" s="210">
        <v>0.03</v>
      </c>
      <c r="F2676">
        <v>282</v>
      </c>
      <c r="G2676" s="314">
        <v>143</v>
      </c>
      <c r="H2676" s="436">
        <v>-9.94</v>
      </c>
    </row>
    <row r="2677" spans="1:8" x14ac:dyDescent="0.25">
      <c r="A2677">
        <v>1251</v>
      </c>
      <c r="B2677">
        <v>12</v>
      </c>
      <c r="C2677" s="205">
        <v>0.35</v>
      </c>
      <c r="D2677">
        <v>15</v>
      </c>
      <c r="E2677" s="210">
        <v>0.03</v>
      </c>
      <c r="F2677">
        <v>240</v>
      </c>
      <c r="G2677" s="314">
        <v>134</v>
      </c>
      <c r="H2677" s="436">
        <v>-9.9700000000000006</v>
      </c>
    </row>
    <row r="2678" spans="1:8" x14ac:dyDescent="0.25">
      <c r="A2678">
        <v>745</v>
      </c>
      <c r="B2678">
        <v>10</v>
      </c>
      <c r="C2678" s="205">
        <v>0.35</v>
      </c>
      <c r="D2678">
        <v>15</v>
      </c>
      <c r="E2678" s="210">
        <v>0.02</v>
      </c>
      <c r="F2678">
        <v>263</v>
      </c>
      <c r="G2678" s="314">
        <v>166</v>
      </c>
      <c r="H2678" s="436">
        <v>-10</v>
      </c>
    </row>
    <row r="2679" spans="1:8" x14ac:dyDescent="0.25">
      <c r="A2679">
        <v>2754</v>
      </c>
      <c r="B2679">
        <v>18</v>
      </c>
      <c r="C2679" s="205">
        <v>0.35</v>
      </c>
      <c r="D2679">
        <v>12</v>
      </c>
      <c r="E2679" s="210">
        <v>0.03</v>
      </c>
      <c r="F2679">
        <v>202</v>
      </c>
      <c r="G2679" s="314">
        <v>124</v>
      </c>
      <c r="H2679" s="436">
        <v>-10.01</v>
      </c>
    </row>
    <row r="2680" spans="1:8" x14ac:dyDescent="0.25">
      <c r="A2680">
        <v>401</v>
      </c>
      <c r="B2680">
        <v>9</v>
      </c>
      <c r="C2680" s="205">
        <v>0.25</v>
      </c>
      <c r="D2680">
        <v>12</v>
      </c>
      <c r="E2680" s="210">
        <v>2.5000000000000001E-2</v>
      </c>
      <c r="F2680">
        <v>280</v>
      </c>
      <c r="G2680" s="314">
        <v>173</v>
      </c>
      <c r="H2680" s="436">
        <v>-10.050000000000001</v>
      </c>
    </row>
    <row r="2681" spans="1:8" x14ac:dyDescent="0.25">
      <c r="A2681">
        <v>733</v>
      </c>
      <c r="B2681">
        <v>10</v>
      </c>
      <c r="C2681" s="205">
        <v>0.35</v>
      </c>
      <c r="D2681">
        <v>11</v>
      </c>
      <c r="E2681" s="210">
        <v>0.02</v>
      </c>
      <c r="F2681">
        <v>263</v>
      </c>
      <c r="G2681" s="314">
        <v>179</v>
      </c>
      <c r="H2681" s="436">
        <v>-10.1</v>
      </c>
    </row>
    <row r="2682" spans="1:8" x14ac:dyDescent="0.25">
      <c r="A2682">
        <v>483</v>
      </c>
      <c r="B2682">
        <v>9</v>
      </c>
      <c r="C2682" s="205">
        <v>0.35</v>
      </c>
      <c r="D2682">
        <v>11</v>
      </c>
      <c r="E2682" s="210">
        <v>0.03</v>
      </c>
      <c r="F2682">
        <v>282</v>
      </c>
      <c r="G2682" s="314">
        <v>168</v>
      </c>
      <c r="H2682" s="436">
        <v>-10.11</v>
      </c>
    </row>
    <row r="2683" spans="1:8" x14ac:dyDescent="0.25">
      <c r="A2683">
        <v>2683</v>
      </c>
      <c r="B2683">
        <v>18</v>
      </c>
      <c r="C2683" s="205">
        <v>0.25</v>
      </c>
      <c r="D2683">
        <v>17</v>
      </c>
      <c r="E2683" s="210">
        <v>0.02</v>
      </c>
      <c r="F2683">
        <v>195</v>
      </c>
      <c r="G2683" s="314">
        <v>127</v>
      </c>
      <c r="H2683" s="436">
        <v>-10.130000000000001</v>
      </c>
    </row>
    <row r="2684" spans="1:8" x14ac:dyDescent="0.25">
      <c r="A2684">
        <v>402</v>
      </c>
      <c r="B2684">
        <v>9</v>
      </c>
      <c r="C2684" s="205">
        <v>0.25</v>
      </c>
      <c r="D2684">
        <v>12</v>
      </c>
      <c r="E2684" s="210">
        <v>0.03</v>
      </c>
      <c r="F2684">
        <v>280</v>
      </c>
      <c r="G2684" s="314">
        <v>162</v>
      </c>
      <c r="H2684" s="436">
        <v>-10.26</v>
      </c>
    </row>
    <row r="2685" spans="1:8" x14ac:dyDescent="0.25">
      <c r="A2685">
        <v>488</v>
      </c>
      <c r="B2685">
        <v>9</v>
      </c>
      <c r="C2685" s="205">
        <v>0.35</v>
      </c>
      <c r="D2685">
        <v>13</v>
      </c>
      <c r="E2685" s="210">
        <v>2.5000000000000001E-2</v>
      </c>
      <c r="F2685">
        <v>282</v>
      </c>
      <c r="G2685" s="314">
        <v>166</v>
      </c>
      <c r="H2685" s="436">
        <v>-10.37</v>
      </c>
    </row>
    <row r="2686" spans="1:8" x14ac:dyDescent="0.25">
      <c r="A2686">
        <v>143</v>
      </c>
      <c r="B2686">
        <v>8</v>
      </c>
      <c r="C2686" s="205">
        <v>0.25</v>
      </c>
      <c r="D2686">
        <v>10</v>
      </c>
      <c r="E2686" s="210">
        <v>2.5000000000000001E-2</v>
      </c>
      <c r="F2686">
        <v>300</v>
      </c>
      <c r="G2686" s="314">
        <v>190</v>
      </c>
      <c r="H2686" s="436">
        <v>-10.38</v>
      </c>
    </row>
    <row r="2687" spans="1:8" x14ac:dyDescent="0.25">
      <c r="A2687">
        <v>2772</v>
      </c>
      <c r="B2687">
        <v>18</v>
      </c>
      <c r="C2687" s="205">
        <v>0.35</v>
      </c>
      <c r="D2687">
        <v>18</v>
      </c>
      <c r="E2687" s="210">
        <v>0.03</v>
      </c>
      <c r="F2687">
        <v>202</v>
      </c>
      <c r="G2687" s="314">
        <v>113</v>
      </c>
      <c r="H2687" s="436">
        <v>-10.55</v>
      </c>
    </row>
    <row r="2688" spans="1:8" x14ac:dyDescent="0.25">
      <c r="A2688">
        <v>367</v>
      </c>
      <c r="B2688">
        <v>9</v>
      </c>
      <c r="C2688" s="205">
        <v>0.2</v>
      </c>
      <c r="D2688">
        <v>15</v>
      </c>
      <c r="E2688" s="210">
        <v>0.02</v>
      </c>
      <c r="F2688">
        <v>282</v>
      </c>
      <c r="G2688" s="314">
        <v>170</v>
      </c>
      <c r="H2688" s="436">
        <v>-10.59</v>
      </c>
    </row>
    <row r="2689" spans="1:8" x14ac:dyDescent="0.25">
      <c r="A2689">
        <v>400</v>
      </c>
      <c r="B2689">
        <v>9</v>
      </c>
      <c r="C2689" s="205">
        <v>0.25</v>
      </c>
      <c r="D2689">
        <v>12</v>
      </c>
      <c r="E2689" s="210">
        <v>0.02</v>
      </c>
      <c r="F2689">
        <v>280</v>
      </c>
      <c r="G2689" s="314">
        <v>183</v>
      </c>
      <c r="H2689" s="436">
        <v>-10.59</v>
      </c>
    </row>
    <row r="2690" spans="1:8" x14ac:dyDescent="0.25">
      <c r="A2690">
        <v>1509</v>
      </c>
      <c r="B2690">
        <v>13</v>
      </c>
      <c r="C2690" s="205">
        <v>0.35</v>
      </c>
      <c r="D2690">
        <v>17</v>
      </c>
      <c r="E2690" s="210">
        <v>0.03</v>
      </c>
      <c r="F2690">
        <v>232</v>
      </c>
      <c r="G2690" s="314">
        <v>127</v>
      </c>
      <c r="H2690" s="436">
        <v>-10.6</v>
      </c>
    </row>
    <row r="2691" spans="1:8" x14ac:dyDescent="0.25">
      <c r="A2691">
        <v>2460</v>
      </c>
      <c r="B2691">
        <v>17</v>
      </c>
      <c r="C2691" s="205">
        <v>0.3</v>
      </c>
      <c r="D2691">
        <v>12</v>
      </c>
      <c r="E2691" s="210">
        <v>0.03</v>
      </c>
      <c r="F2691">
        <v>203</v>
      </c>
      <c r="G2691" s="314">
        <v>121</v>
      </c>
      <c r="H2691" s="436">
        <v>-10.6</v>
      </c>
    </row>
    <row r="2692" spans="1:8" x14ac:dyDescent="0.25">
      <c r="A2692">
        <v>376</v>
      </c>
      <c r="B2692">
        <v>9</v>
      </c>
      <c r="C2692" s="205">
        <v>0.2</v>
      </c>
      <c r="D2692">
        <v>18</v>
      </c>
      <c r="E2692" s="210">
        <v>0.02</v>
      </c>
      <c r="F2692">
        <v>282</v>
      </c>
      <c r="G2692" s="314">
        <v>159</v>
      </c>
      <c r="H2692" s="436">
        <v>-10.69</v>
      </c>
    </row>
    <row r="2693" spans="1:8" x14ac:dyDescent="0.25">
      <c r="A2693">
        <v>485</v>
      </c>
      <c r="B2693">
        <v>9</v>
      </c>
      <c r="C2693" s="205">
        <v>0.35</v>
      </c>
      <c r="D2693">
        <v>12</v>
      </c>
      <c r="E2693" s="210">
        <v>2.5000000000000001E-2</v>
      </c>
      <c r="F2693">
        <v>282</v>
      </c>
      <c r="G2693" s="314">
        <v>171</v>
      </c>
      <c r="H2693" s="436">
        <v>-10.72</v>
      </c>
    </row>
    <row r="2694" spans="1:8" x14ac:dyDescent="0.25">
      <c r="A2694">
        <v>2712</v>
      </c>
      <c r="B2694">
        <v>18</v>
      </c>
      <c r="C2694" s="205">
        <v>0.3</v>
      </c>
      <c r="D2694">
        <v>12</v>
      </c>
      <c r="E2694" s="210">
        <v>0.03</v>
      </c>
      <c r="F2694">
        <v>201</v>
      </c>
      <c r="G2694" s="314">
        <v>121</v>
      </c>
      <c r="H2694" s="436">
        <v>-10.73</v>
      </c>
    </row>
    <row r="2695" spans="1:8" x14ac:dyDescent="0.25">
      <c r="A2695">
        <v>961</v>
      </c>
      <c r="B2695">
        <v>11</v>
      </c>
      <c r="C2695" s="205">
        <v>0.3</v>
      </c>
      <c r="D2695">
        <v>17</v>
      </c>
      <c r="E2695" s="210">
        <v>0.02</v>
      </c>
      <c r="F2695">
        <v>246</v>
      </c>
      <c r="G2695" s="314">
        <v>151</v>
      </c>
      <c r="H2695" s="436">
        <v>-10.74</v>
      </c>
    </row>
    <row r="2696" spans="1:8" x14ac:dyDescent="0.25">
      <c r="A2696">
        <v>730</v>
      </c>
      <c r="B2696">
        <v>10</v>
      </c>
      <c r="C2696" s="205">
        <v>0.35</v>
      </c>
      <c r="D2696">
        <v>10</v>
      </c>
      <c r="E2696" s="210">
        <v>0.02</v>
      </c>
      <c r="F2696">
        <v>263</v>
      </c>
      <c r="G2696" s="314">
        <v>181</v>
      </c>
      <c r="H2696" s="436">
        <v>-10.81</v>
      </c>
    </row>
    <row r="2697" spans="1:8" x14ac:dyDescent="0.25">
      <c r="A2697">
        <v>982</v>
      </c>
      <c r="B2697">
        <v>11</v>
      </c>
      <c r="C2697" s="205">
        <v>0.35</v>
      </c>
      <c r="D2697">
        <v>10</v>
      </c>
      <c r="E2697" s="210">
        <v>0.02</v>
      </c>
      <c r="F2697">
        <v>246</v>
      </c>
      <c r="G2697" s="314">
        <v>168</v>
      </c>
      <c r="H2697" s="436">
        <v>-10.83</v>
      </c>
    </row>
    <row r="2698" spans="1:8" x14ac:dyDescent="0.25">
      <c r="A2698">
        <v>394</v>
      </c>
      <c r="B2698">
        <v>9</v>
      </c>
      <c r="C2698" s="205">
        <v>0.25</v>
      </c>
      <c r="D2698">
        <v>10</v>
      </c>
      <c r="E2698" s="210">
        <v>0.02</v>
      </c>
      <c r="F2698">
        <v>280</v>
      </c>
      <c r="G2698" s="314">
        <v>191</v>
      </c>
      <c r="H2698" s="436">
        <v>-10.85</v>
      </c>
    </row>
    <row r="2699" spans="1:8" x14ac:dyDescent="0.25">
      <c r="A2699">
        <v>667</v>
      </c>
      <c r="B2699">
        <v>10</v>
      </c>
      <c r="C2699" s="205">
        <v>0.25</v>
      </c>
      <c r="D2699">
        <v>17</v>
      </c>
      <c r="E2699" s="210">
        <v>0.02</v>
      </c>
      <c r="F2699">
        <v>260</v>
      </c>
      <c r="G2699" s="314">
        <v>151</v>
      </c>
      <c r="H2699" s="436">
        <v>-10.9</v>
      </c>
    </row>
    <row r="2700" spans="1:8" x14ac:dyDescent="0.25">
      <c r="A2700">
        <v>157</v>
      </c>
      <c r="B2700">
        <v>8</v>
      </c>
      <c r="C2700" s="205">
        <v>0.25</v>
      </c>
      <c r="D2700">
        <v>15</v>
      </c>
      <c r="E2700" s="210">
        <v>0.02</v>
      </c>
      <c r="F2700">
        <v>300</v>
      </c>
      <c r="G2700" s="314">
        <v>177</v>
      </c>
      <c r="H2700" s="436">
        <v>-11</v>
      </c>
    </row>
    <row r="2701" spans="1:8" x14ac:dyDescent="0.25">
      <c r="A2701">
        <v>1005</v>
      </c>
      <c r="B2701">
        <v>11</v>
      </c>
      <c r="C2701" s="205">
        <v>0.35</v>
      </c>
      <c r="D2701">
        <v>17</v>
      </c>
      <c r="E2701" s="210">
        <v>0.03</v>
      </c>
      <c r="F2701">
        <v>246</v>
      </c>
      <c r="G2701" s="314">
        <v>132</v>
      </c>
      <c r="H2701" s="436">
        <v>-11.2</v>
      </c>
    </row>
    <row r="2702" spans="1:8" x14ac:dyDescent="0.25">
      <c r="A2702">
        <v>451</v>
      </c>
      <c r="B2702">
        <v>9</v>
      </c>
      <c r="C2702" s="205">
        <v>0.3</v>
      </c>
      <c r="D2702">
        <v>15</v>
      </c>
      <c r="E2702" s="210">
        <v>0.02</v>
      </c>
      <c r="F2702">
        <v>285</v>
      </c>
      <c r="G2702" s="314">
        <v>170</v>
      </c>
      <c r="H2702" s="436">
        <v>-11.21</v>
      </c>
    </row>
    <row r="2703" spans="1:8" x14ac:dyDescent="0.25">
      <c r="A2703">
        <v>1503</v>
      </c>
      <c r="B2703">
        <v>13</v>
      </c>
      <c r="C2703" s="205">
        <v>0.35</v>
      </c>
      <c r="D2703">
        <v>15</v>
      </c>
      <c r="E2703" s="210">
        <v>0.03</v>
      </c>
      <c r="F2703">
        <v>232</v>
      </c>
      <c r="G2703" s="314">
        <v>131</v>
      </c>
      <c r="H2703" s="436">
        <v>-11.24</v>
      </c>
    </row>
    <row r="2704" spans="1:8" x14ac:dyDescent="0.25">
      <c r="A2704">
        <v>118</v>
      </c>
      <c r="B2704">
        <v>8</v>
      </c>
      <c r="C2704" s="205">
        <v>0.2</v>
      </c>
      <c r="D2704">
        <v>16</v>
      </c>
      <c r="E2704" s="210">
        <v>0.02</v>
      </c>
      <c r="F2704">
        <v>304</v>
      </c>
      <c r="G2704" s="314">
        <v>172</v>
      </c>
      <c r="H2704" s="436">
        <v>-11.3</v>
      </c>
    </row>
    <row r="2705" spans="1:8" x14ac:dyDescent="0.25">
      <c r="A2705">
        <v>1488</v>
      </c>
      <c r="B2705">
        <v>13</v>
      </c>
      <c r="C2705" s="205">
        <v>0.35</v>
      </c>
      <c r="D2705">
        <v>10</v>
      </c>
      <c r="E2705" s="210">
        <v>0.03</v>
      </c>
      <c r="F2705">
        <v>232</v>
      </c>
      <c r="G2705" s="314">
        <v>144</v>
      </c>
      <c r="H2705" s="436">
        <v>-11.38</v>
      </c>
    </row>
    <row r="2706" spans="1:8" x14ac:dyDescent="0.25">
      <c r="A2706">
        <v>1510</v>
      </c>
      <c r="B2706">
        <v>13</v>
      </c>
      <c r="C2706" s="205">
        <v>0.35</v>
      </c>
      <c r="D2706">
        <v>18</v>
      </c>
      <c r="E2706" s="210">
        <v>0.02</v>
      </c>
      <c r="F2706">
        <v>232</v>
      </c>
      <c r="G2706" s="314">
        <v>142</v>
      </c>
      <c r="H2706" s="436">
        <v>-11.48</v>
      </c>
    </row>
    <row r="2707" spans="1:8" x14ac:dyDescent="0.25">
      <c r="A2707">
        <v>121</v>
      </c>
      <c r="B2707">
        <v>8</v>
      </c>
      <c r="C2707" s="205">
        <v>0.2</v>
      </c>
      <c r="D2707">
        <v>17</v>
      </c>
      <c r="E2707" s="210">
        <v>0.02</v>
      </c>
      <c r="F2707">
        <v>304</v>
      </c>
      <c r="G2707" s="314">
        <v>168</v>
      </c>
      <c r="H2707" s="436">
        <v>-11.59</v>
      </c>
    </row>
    <row r="2708" spans="1:8" x14ac:dyDescent="0.25">
      <c r="A2708">
        <v>985</v>
      </c>
      <c r="B2708">
        <v>11</v>
      </c>
      <c r="C2708" s="205">
        <v>0.35</v>
      </c>
      <c r="D2708">
        <v>11</v>
      </c>
      <c r="E2708" s="210">
        <v>0.02</v>
      </c>
      <c r="F2708">
        <v>246</v>
      </c>
      <c r="G2708" s="314">
        <v>167</v>
      </c>
      <c r="H2708" s="436">
        <v>-11.63</v>
      </c>
    </row>
    <row r="2709" spans="1:8" x14ac:dyDescent="0.25">
      <c r="A2709">
        <v>1504</v>
      </c>
      <c r="B2709">
        <v>13</v>
      </c>
      <c r="C2709" s="205">
        <v>0.35</v>
      </c>
      <c r="D2709">
        <v>16</v>
      </c>
      <c r="E2709" s="210">
        <v>0.02</v>
      </c>
      <c r="F2709">
        <v>232</v>
      </c>
      <c r="G2709" s="314">
        <v>148</v>
      </c>
      <c r="H2709" s="436">
        <v>-11.71</v>
      </c>
    </row>
    <row r="2710" spans="1:8" x14ac:dyDescent="0.25">
      <c r="A2710">
        <v>2502</v>
      </c>
      <c r="B2710">
        <v>17</v>
      </c>
      <c r="C2710" s="205">
        <v>0.35</v>
      </c>
      <c r="D2710">
        <v>12</v>
      </c>
      <c r="E2710" s="210">
        <v>0.03</v>
      </c>
      <c r="F2710">
        <v>204</v>
      </c>
      <c r="G2710" s="314">
        <v>125</v>
      </c>
      <c r="H2710" s="436">
        <v>-11.75</v>
      </c>
    </row>
    <row r="2711" spans="1:8" x14ac:dyDescent="0.25">
      <c r="A2711">
        <v>2641</v>
      </c>
      <c r="B2711">
        <v>18</v>
      </c>
      <c r="C2711" s="205">
        <v>0.2</v>
      </c>
      <c r="D2711">
        <v>17</v>
      </c>
      <c r="E2711" s="210">
        <v>0.02</v>
      </c>
      <c r="F2711">
        <v>203</v>
      </c>
      <c r="G2711" s="314">
        <v>123</v>
      </c>
      <c r="H2711" s="436">
        <v>-11.82</v>
      </c>
    </row>
    <row r="2712" spans="1:8" x14ac:dyDescent="0.25">
      <c r="A2712">
        <v>454</v>
      </c>
      <c r="B2712">
        <v>9</v>
      </c>
      <c r="C2712" s="205">
        <v>0.3</v>
      </c>
      <c r="D2712">
        <v>16</v>
      </c>
      <c r="E2712" s="210">
        <v>0.02</v>
      </c>
      <c r="F2712">
        <v>285</v>
      </c>
      <c r="G2712" s="314">
        <v>167</v>
      </c>
      <c r="H2712" s="436">
        <v>-11.83</v>
      </c>
    </row>
    <row r="2713" spans="1:8" x14ac:dyDescent="0.25">
      <c r="A2713">
        <v>1501</v>
      </c>
      <c r="B2713">
        <v>13</v>
      </c>
      <c r="C2713" s="205">
        <v>0.35</v>
      </c>
      <c r="D2713">
        <v>15</v>
      </c>
      <c r="E2713" s="210">
        <v>0.02</v>
      </c>
      <c r="F2713">
        <v>232</v>
      </c>
      <c r="G2713" s="314">
        <v>151</v>
      </c>
      <c r="H2713" s="436">
        <v>-11.86</v>
      </c>
    </row>
    <row r="2714" spans="1:8" x14ac:dyDescent="0.25">
      <c r="A2714">
        <v>160</v>
      </c>
      <c r="B2714">
        <v>8</v>
      </c>
      <c r="C2714" s="205">
        <v>0.25</v>
      </c>
      <c r="D2714">
        <v>16</v>
      </c>
      <c r="E2714" s="210">
        <v>0.02</v>
      </c>
      <c r="F2714">
        <v>300</v>
      </c>
      <c r="G2714" s="314">
        <v>171</v>
      </c>
      <c r="H2714" s="436">
        <v>-11.87</v>
      </c>
    </row>
    <row r="2715" spans="1:8" x14ac:dyDescent="0.25">
      <c r="A2715">
        <v>493</v>
      </c>
      <c r="B2715">
        <v>9</v>
      </c>
      <c r="C2715" s="205">
        <v>0.35</v>
      </c>
      <c r="D2715">
        <v>15</v>
      </c>
      <c r="E2715" s="210">
        <v>0.02</v>
      </c>
      <c r="F2715">
        <v>282</v>
      </c>
      <c r="G2715" s="314">
        <v>171</v>
      </c>
      <c r="H2715" s="436">
        <v>-12.03</v>
      </c>
    </row>
    <row r="2716" spans="1:8" x14ac:dyDescent="0.25">
      <c r="A2716">
        <v>495</v>
      </c>
      <c r="B2716">
        <v>9</v>
      </c>
      <c r="C2716" s="205">
        <v>0.35</v>
      </c>
      <c r="D2716">
        <v>15</v>
      </c>
      <c r="E2716" s="210">
        <v>0.03</v>
      </c>
      <c r="F2716">
        <v>282</v>
      </c>
      <c r="G2716" s="314">
        <v>150</v>
      </c>
      <c r="H2716" s="436">
        <v>-12.07</v>
      </c>
    </row>
    <row r="2717" spans="1:8" x14ac:dyDescent="0.25">
      <c r="A2717">
        <v>1506</v>
      </c>
      <c r="B2717">
        <v>13</v>
      </c>
      <c r="C2717" s="205">
        <v>0.35</v>
      </c>
      <c r="D2717">
        <v>16</v>
      </c>
      <c r="E2717" s="210">
        <v>0.03</v>
      </c>
      <c r="F2717">
        <v>232</v>
      </c>
      <c r="G2717" s="314">
        <v>129</v>
      </c>
      <c r="H2717" s="436">
        <v>-12.13</v>
      </c>
    </row>
    <row r="2718" spans="1:8" x14ac:dyDescent="0.25">
      <c r="A2718">
        <v>995</v>
      </c>
      <c r="B2718">
        <v>11</v>
      </c>
      <c r="C2718" s="205">
        <v>0.35</v>
      </c>
      <c r="D2718">
        <v>14</v>
      </c>
      <c r="E2718" s="210">
        <v>2.5000000000000001E-2</v>
      </c>
      <c r="F2718">
        <v>246</v>
      </c>
      <c r="G2718" s="314">
        <v>146</v>
      </c>
      <c r="H2718" s="436">
        <v>-12.19</v>
      </c>
    </row>
    <row r="2719" spans="1:8" x14ac:dyDescent="0.25">
      <c r="A2719">
        <v>202</v>
      </c>
      <c r="B2719">
        <v>8</v>
      </c>
      <c r="C2719" s="205">
        <v>0.3</v>
      </c>
      <c r="D2719">
        <v>16</v>
      </c>
      <c r="E2719" s="210">
        <v>0.02</v>
      </c>
      <c r="F2719">
        <v>305</v>
      </c>
      <c r="G2719" s="314">
        <v>171</v>
      </c>
      <c r="H2719" s="436">
        <v>-12.32</v>
      </c>
    </row>
    <row r="2720" spans="1:8" x14ac:dyDescent="0.25">
      <c r="A2720">
        <v>997</v>
      </c>
      <c r="B2720">
        <v>11</v>
      </c>
      <c r="C2720" s="205">
        <v>0.35</v>
      </c>
      <c r="D2720">
        <v>15</v>
      </c>
      <c r="E2720" s="210">
        <v>0.02</v>
      </c>
      <c r="F2720">
        <v>246</v>
      </c>
      <c r="G2720" s="314">
        <v>159</v>
      </c>
      <c r="H2720" s="436">
        <v>-12.32</v>
      </c>
    </row>
    <row r="2721" spans="1:8" x14ac:dyDescent="0.25">
      <c r="A2721">
        <v>736</v>
      </c>
      <c r="B2721">
        <v>10</v>
      </c>
      <c r="C2721" s="205">
        <v>0.35</v>
      </c>
      <c r="D2721">
        <v>12</v>
      </c>
      <c r="E2721" s="210">
        <v>0.02</v>
      </c>
      <c r="F2721">
        <v>263</v>
      </c>
      <c r="G2721" s="314">
        <v>175</v>
      </c>
      <c r="H2721" s="436">
        <v>-12.33</v>
      </c>
    </row>
    <row r="2722" spans="1:8" x14ac:dyDescent="0.25">
      <c r="A2722">
        <v>1254</v>
      </c>
      <c r="B2722">
        <v>12</v>
      </c>
      <c r="C2722" s="205">
        <v>0.35</v>
      </c>
      <c r="D2722">
        <v>16</v>
      </c>
      <c r="E2722" s="210">
        <v>0.03</v>
      </c>
      <c r="F2722">
        <v>240</v>
      </c>
      <c r="G2722" s="314">
        <v>132</v>
      </c>
      <c r="H2722" s="436">
        <v>-12.41</v>
      </c>
    </row>
    <row r="2723" spans="1:8" x14ac:dyDescent="0.25">
      <c r="A2723">
        <v>738</v>
      </c>
      <c r="B2723">
        <v>10</v>
      </c>
      <c r="C2723" s="205">
        <v>0.35</v>
      </c>
      <c r="D2723">
        <v>12</v>
      </c>
      <c r="E2723" s="210">
        <v>0.03</v>
      </c>
      <c r="F2723">
        <v>263</v>
      </c>
      <c r="G2723" s="314">
        <v>154</v>
      </c>
      <c r="H2723" s="436">
        <v>-12.47</v>
      </c>
    </row>
    <row r="2724" spans="1:8" x14ac:dyDescent="0.25">
      <c r="A2724">
        <v>166</v>
      </c>
      <c r="B2724">
        <v>8</v>
      </c>
      <c r="C2724" s="205">
        <v>0.25</v>
      </c>
      <c r="D2724">
        <v>18</v>
      </c>
      <c r="E2724" s="210">
        <v>0.02</v>
      </c>
      <c r="F2724">
        <v>300</v>
      </c>
      <c r="G2724" s="314">
        <v>163</v>
      </c>
      <c r="H2724" s="436">
        <v>-12.53</v>
      </c>
    </row>
    <row r="2725" spans="1:8" x14ac:dyDescent="0.25">
      <c r="A2725">
        <v>734</v>
      </c>
      <c r="B2725">
        <v>10</v>
      </c>
      <c r="C2725" s="205">
        <v>0.35</v>
      </c>
      <c r="D2725">
        <v>11</v>
      </c>
      <c r="E2725" s="210">
        <v>2.5000000000000001E-2</v>
      </c>
      <c r="F2725">
        <v>263</v>
      </c>
      <c r="G2725" s="314">
        <v>169</v>
      </c>
      <c r="H2725" s="436">
        <v>-12.55</v>
      </c>
    </row>
    <row r="2726" spans="1:8" x14ac:dyDescent="0.25">
      <c r="A2726">
        <v>409</v>
      </c>
      <c r="B2726">
        <v>9</v>
      </c>
      <c r="C2726" s="205">
        <v>0.25</v>
      </c>
      <c r="D2726">
        <v>15</v>
      </c>
      <c r="E2726" s="210">
        <v>0.02</v>
      </c>
      <c r="F2726">
        <v>280</v>
      </c>
      <c r="G2726" s="314">
        <v>171</v>
      </c>
      <c r="H2726" s="436">
        <v>-12.56</v>
      </c>
    </row>
    <row r="2727" spans="1:8" x14ac:dyDescent="0.25">
      <c r="A2727">
        <v>418</v>
      </c>
      <c r="B2727">
        <v>9</v>
      </c>
      <c r="C2727" s="205">
        <v>0.25</v>
      </c>
      <c r="D2727">
        <v>18</v>
      </c>
      <c r="E2727" s="210">
        <v>0.02</v>
      </c>
      <c r="F2727">
        <v>280</v>
      </c>
      <c r="G2727" s="314">
        <v>160</v>
      </c>
      <c r="H2727" s="436">
        <v>-12.58</v>
      </c>
    </row>
    <row r="2728" spans="1:8" x14ac:dyDescent="0.25">
      <c r="A2728">
        <v>199</v>
      </c>
      <c r="B2728">
        <v>8</v>
      </c>
      <c r="C2728" s="205">
        <v>0.3</v>
      </c>
      <c r="D2728">
        <v>15</v>
      </c>
      <c r="E2728" s="210">
        <v>0.02</v>
      </c>
      <c r="F2728">
        <v>305</v>
      </c>
      <c r="G2728" s="314">
        <v>176</v>
      </c>
      <c r="H2728" s="436">
        <v>-12.62</v>
      </c>
    </row>
    <row r="2729" spans="1:8" x14ac:dyDescent="0.25">
      <c r="A2729">
        <v>731</v>
      </c>
      <c r="B2729">
        <v>10</v>
      </c>
      <c r="C2729" s="205">
        <v>0.35</v>
      </c>
      <c r="D2729">
        <v>10</v>
      </c>
      <c r="E2729" s="210">
        <v>2.5000000000000001E-2</v>
      </c>
      <c r="F2729">
        <v>263</v>
      </c>
      <c r="G2729" s="314">
        <v>173</v>
      </c>
      <c r="H2729" s="436">
        <v>-12.7</v>
      </c>
    </row>
    <row r="2730" spans="1:8" x14ac:dyDescent="0.25">
      <c r="A2730">
        <v>1000</v>
      </c>
      <c r="B2730">
        <v>11</v>
      </c>
      <c r="C2730" s="205">
        <v>0.35</v>
      </c>
      <c r="D2730">
        <v>16</v>
      </c>
      <c r="E2730" s="210">
        <v>0.02</v>
      </c>
      <c r="F2730">
        <v>246</v>
      </c>
      <c r="G2730" s="314">
        <v>155</v>
      </c>
      <c r="H2730" s="436">
        <v>-12.74</v>
      </c>
    </row>
    <row r="2731" spans="1:8" x14ac:dyDescent="0.25">
      <c r="A2731">
        <v>2517</v>
      </c>
      <c r="B2731">
        <v>17</v>
      </c>
      <c r="C2731" s="205">
        <v>0.35</v>
      </c>
      <c r="D2731">
        <v>17</v>
      </c>
      <c r="E2731" s="210">
        <v>0.03</v>
      </c>
      <c r="F2731">
        <v>204</v>
      </c>
      <c r="G2731" s="314">
        <v>113</v>
      </c>
      <c r="H2731" s="436">
        <v>-12.77</v>
      </c>
    </row>
    <row r="2732" spans="1:8" x14ac:dyDescent="0.25">
      <c r="A2732">
        <v>737</v>
      </c>
      <c r="B2732">
        <v>10</v>
      </c>
      <c r="C2732" s="205">
        <v>0.35</v>
      </c>
      <c r="D2732">
        <v>12</v>
      </c>
      <c r="E2732" s="210">
        <v>2.5000000000000001E-2</v>
      </c>
      <c r="F2732">
        <v>263</v>
      </c>
      <c r="G2732" s="314">
        <v>163</v>
      </c>
      <c r="H2732" s="436">
        <v>-12.81</v>
      </c>
    </row>
    <row r="2733" spans="1:8" x14ac:dyDescent="0.25">
      <c r="A2733">
        <v>373</v>
      </c>
      <c r="B2733">
        <v>9</v>
      </c>
      <c r="C2733" s="205">
        <v>0.2</v>
      </c>
      <c r="D2733">
        <v>17</v>
      </c>
      <c r="E2733" s="210">
        <v>0.02</v>
      </c>
      <c r="F2733">
        <v>282</v>
      </c>
      <c r="G2733" s="314">
        <v>162</v>
      </c>
      <c r="H2733" s="436">
        <v>-12.82</v>
      </c>
    </row>
    <row r="2734" spans="1:8" x14ac:dyDescent="0.25">
      <c r="A2734">
        <v>1496</v>
      </c>
      <c r="B2734">
        <v>13</v>
      </c>
      <c r="C2734" s="205">
        <v>0.35</v>
      </c>
      <c r="D2734">
        <v>13</v>
      </c>
      <c r="E2734" s="210">
        <v>2.5000000000000001E-2</v>
      </c>
      <c r="F2734">
        <v>232</v>
      </c>
      <c r="G2734" s="314">
        <v>145</v>
      </c>
      <c r="H2734" s="436">
        <v>-12.88</v>
      </c>
    </row>
    <row r="2735" spans="1:8" x14ac:dyDescent="0.25">
      <c r="A2735">
        <v>1490</v>
      </c>
      <c r="B2735">
        <v>13</v>
      </c>
      <c r="C2735" s="205">
        <v>0.35</v>
      </c>
      <c r="D2735">
        <v>11</v>
      </c>
      <c r="E2735" s="210">
        <v>2.5000000000000001E-2</v>
      </c>
      <c r="F2735">
        <v>232</v>
      </c>
      <c r="G2735" s="314">
        <v>151</v>
      </c>
      <c r="H2735" s="436">
        <v>-12.92</v>
      </c>
    </row>
    <row r="2736" spans="1:8" x14ac:dyDescent="0.25">
      <c r="A2736">
        <v>999</v>
      </c>
      <c r="B2736">
        <v>11</v>
      </c>
      <c r="C2736" s="205">
        <v>0.35</v>
      </c>
      <c r="D2736">
        <v>15</v>
      </c>
      <c r="E2736" s="210">
        <v>0.03</v>
      </c>
      <c r="F2736">
        <v>246</v>
      </c>
      <c r="G2736" s="314">
        <v>137</v>
      </c>
      <c r="H2736" s="436">
        <v>-12.93</v>
      </c>
    </row>
    <row r="2737" spans="1:8" x14ac:dyDescent="0.25">
      <c r="A2737">
        <v>370</v>
      </c>
      <c r="B2737">
        <v>9</v>
      </c>
      <c r="C2737" s="205">
        <v>0.2</v>
      </c>
      <c r="D2737">
        <v>16</v>
      </c>
      <c r="E2737" s="210">
        <v>0.02</v>
      </c>
      <c r="F2737">
        <v>282</v>
      </c>
      <c r="G2737" s="314">
        <v>168</v>
      </c>
      <c r="H2737" s="436">
        <v>-13.06</v>
      </c>
    </row>
    <row r="2738" spans="1:8" x14ac:dyDescent="0.25">
      <c r="A2738">
        <v>988</v>
      </c>
      <c r="B2738">
        <v>11</v>
      </c>
      <c r="C2738" s="205">
        <v>0.35</v>
      </c>
      <c r="D2738">
        <v>12</v>
      </c>
      <c r="E2738" s="210">
        <v>0.02</v>
      </c>
      <c r="F2738">
        <v>246</v>
      </c>
      <c r="G2738" s="314">
        <v>164</v>
      </c>
      <c r="H2738" s="436">
        <v>-13.15</v>
      </c>
    </row>
    <row r="2739" spans="1:8" x14ac:dyDescent="0.25">
      <c r="A2739">
        <v>2520</v>
      </c>
      <c r="B2739">
        <v>17</v>
      </c>
      <c r="C2739" s="205">
        <v>0.35</v>
      </c>
      <c r="D2739">
        <v>18</v>
      </c>
      <c r="E2739" s="210">
        <v>0.03</v>
      </c>
      <c r="F2739">
        <v>204</v>
      </c>
      <c r="G2739" s="314">
        <v>111</v>
      </c>
      <c r="H2739" s="436">
        <v>-13.15</v>
      </c>
    </row>
    <row r="2740" spans="1:8" x14ac:dyDescent="0.25">
      <c r="A2740">
        <v>1236</v>
      </c>
      <c r="B2740">
        <v>12</v>
      </c>
      <c r="C2740" s="205">
        <v>0.35</v>
      </c>
      <c r="D2740">
        <v>10</v>
      </c>
      <c r="E2740" s="210">
        <v>0.03</v>
      </c>
      <c r="F2740">
        <v>240</v>
      </c>
      <c r="G2740" s="314">
        <v>147</v>
      </c>
      <c r="H2740" s="436">
        <v>-13.17</v>
      </c>
    </row>
    <row r="2741" spans="1:8" x14ac:dyDescent="0.25">
      <c r="A2741">
        <v>498</v>
      </c>
      <c r="B2741">
        <v>9</v>
      </c>
      <c r="C2741" s="205">
        <v>0.35</v>
      </c>
      <c r="D2741">
        <v>16</v>
      </c>
      <c r="E2741" s="210">
        <v>0.03</v>
      </c>
      <c r="F2741">
        <v>282</v>
      </c>
      <c r="G2741" s="314">
        <v>147</v>
      </c>
      <c r="H2741" s="436">
        <v>-13.39</v>
      </c>
    </row>
    <row r="2742" spans="1:8" x14ac:dyDescent="0.25">
      <c r="A2742">
        <v>748</v>
      </c>
      <c r="B2742">
        <v>10</v>
      </c>
      <c r="C2742" s="205">
        <v>0.35</v>
      </c>
      <c r="D2742">
        <v>16</v>
      </c>
      <c r="E2742" s="210">
        <v>0.02</v>
      </c>
      <c r="F2742">
        <v>263</v>
      </c>
      <c r="G2742" s="314">
        <v>159</v>
      </c>
      <c r="H2742" s="436">
        <v>-13.45</v>
      </c>
    </row>
    <row r="2743" spans="1:8" x14ac:dyDescent="0.25">
      <c r="A2743">
        <v>496</v>
      </c>
      <c r="B2743">
        <v>9</v>
      </c>
      <c r="C2743" s="205">
        <v>0.35</v>
      </c>
      <c r="D2743">
        <v>16</v>
      </c>
      <c r="E2743" s="210">
        <v>0.02</v>
      </c>
      <c r="F2743">
        <v>282</v>
      </c>
      <c r="G2743" s="314">
        <v>166</v>
      </c>
      <c r="H2743" s="436">
        <v>-13.47</v>
      </c>
    </row>
    <row r="2744" spans="1:8" x14ac:dyDescent="0.25">
      <c r="A2744">
        <v>205</v>
      </c>
      <c r="B2744">
        <v>8</v>
      </c>
      <c r="C2744" s="205">
        <v>0.3</v>
      </c>
      <c r="D2744">
        <v>17</v>
      </c>
      <c r="E2744" s="210">
        <v>0.02</v>
      </c>
      <c r="F2744">
        <v>305</v>
      </c>
      <c r="G2744" s="314">
        <v>168</v>
      </c>
      <c r="H2744" s="436">
        <v>-13.49</v>
      </c>
    </row>
    <row r="2745" spans="1:8" x14ac:dyDescent="0.25">
      <c r="A2745">
        <v>1247</v>
      </c>
      <c r="B2745">
        <v>12</v>
      </c>
      <c r="C2745" s="205">
        <v>0.35</v>
      </c>
      <c r="D2745">
        <v>14</v>
      </c>
      <c r="E2745" s="210">
        <v>2.5000000000000001E-2</v>
      </c>
      <c r="F2745">
        <v>240</v>
      </c>
      <c r="G2745" s="314">
        <v>144</v>
      </c>
      <c r="H2745" s="436">
        <v>-13.51</v>
      </c>
    </row>
    <row r="2746" spans="1:8" x14ac:dyDescent="0.25">
      <c r="A2746">
        <v>1248</v>
      </c>
      <c r="B2746">
        <v>12</v>
      </c>
      <c r="C2746" s="205">
        <v>0.35</v>
      </c>
      <c r="D2746">
        <v>14</v>
      </c>
      <c r="E2746" s="210">
        <v>0.03</v>
      </c>
      <c r="F2746">
        <v>240</v>
      </c>
      <c r="G2746" s="314">
        <v>134</v>
      </c>
      <c r="H2746" s="436">
        <v>-13.53</v>
      </c>
    </row>
    <row r="2747" spans="1:8" x14ac:dyDescent="0.25">
      <c r="A2747">
        <v>489</v>
      </c>
      <c r="B2747">
        <v>9</v>
      </c>
      <c r="C2747" s="205">
        <v>0.35</v>
      </c>
      <c r="D2747">
        <v>13</v>
      </c>
      <c r="E2747" s="210">
        <v>0.03</v>
      </c>
      <c r="F2747">
        <v>282</v>
      </c>
      <c r="G2747" s="314">
        <v>156</v>
      </c>
      <c r="H2747" s="436">
        <v>-13.59</v>
      </c>
    </row>
    <row r="2748" spans="1:8" x14ac:dyDescent="0.25">
      <c r="A2748">
        <v>1002</v>
      </c>
      <c r="B2748">
        <v>11</v>
      </c>
      <c r="C2748" s="205">
        <v>0.35</v>
      </c>
      <c r="D2748">
        <v>16</v>
      </c>
      <c r="E2748" s="210">
        <v>0.03</v>
      </c>
      <c r="F2748">
        <v>246</v>
      </c>
      <c r="G2748" s="314">
        <v>134</v>
      </c>
      <c r="H2748" s="436">
        <v>-13.67</v>
      </c>
    </row>
    <row r="2749" spans="1:8" x14ac:dyDescent="0.25">
      <c r="A2749">
        <v>1499</v>
      </c>
      <c r="B2749">
        <v>13</v>
      </c>
      <c r="C2749" s="205">
        <v>0.35</v>
      </c>
      <c r="D2749">
        <v>14</v>
      </c>
      <c r="E2749" s="210">
        <v>2.5000000000000001E-2</v>
      </c>
      <c r="F2749">
        <v>232</v>
      </c>
      <c r="G2749" s="314">
        <v>142</v>
      </c>
      <c r="H2749" s="436">
        <v>-13.79</v>
      </c>
    </row>
    <row r="2750" spans="1:8" x14ac:dyDescent="0.25">
      <c r="A2750">
        <v>984</v>
      </c>
      <c r="B2750">
        <v>11</v>
      </c>
      <c r="C2750" s="205">
        <v>0.35</v>
      </c>
      <c r="D2750">
        <v>10</v>
      </c>
      <c r="E2750" s="210">
        <v>0.03</v>
      </c>
      <c r="F2750">
        <v>246</v>
      </c>
      <c r="G2750" s="314">
        <v>151</v>
      </c>
      <c r="H2750" s="436">
        <v>-13.86</v>
      </c>
    </row>
    <row r="2751" spans="1:8" x14ac:dyDescent="0.25">
      <c r="A2751">
        <v>983</v>
      </c>
      <c r="B2751">
        <v>11</v>
      </c>
      <c r="C2751" s="205">
        <v>0.35</v>
      </c>
      <c r="D2751">
        <v>10</v>
      </c>
      <c r="E2751" s="210">
        <v>2.5000000000000001E-2</v>
      </c>
      <c r="F2751">
        <v>246</v>
      </c>
      <c r="G2751" s="314">
        <v>159</v>
      </c>
      <c r="H2751" s="436">
        <v>-13.88</v>
      </c>
    </row>
    <row r="2752" spans="1:8" x14ac:dyDescent="0.25">
      <c r="A2752">
        <v>1493</v>
      </c>
      <c r="B2752">
        <v>13</v>
      </c>
      <c r="C2752" s="205">
        <v>0.35</v>
      </c>
      <c r="D2752">
        <v>12</v>
      </c>
      <c r="E2752" s="210">
        <v>2.5000000000000001E-2</v>
      </c>
      <c r="F2752">
        <v>232</v>
      </c>
      <c r="G2752" s="314">
        <v>147</v>
      </c>
      <c r="H2752" s="436">
        <v>-13.88</v>
      </c>
    </row>
    <row r="2753" spans="1:8" x14ac:dyDescent="0.25">
      <c r="A2753">
        <v>1238</v>
      </c>
      <c r="B2753">
        <v>12</v>
      </c>
      <c r="C2753" s="205">
        <v>0.35</v>
      </c>
      <c r="D2753">
        <v>11</v>
      </c>
      <c r="E2753" s="210">
        <v>2.5000000000000001E-2</v>
      </c>
      <c r="F2753">
        <v>240</v>
      </c>
      <c r="G2753" s="314">
        <v>153</v>
      </c>
      <c r="H2753" s="436">
        <v>-13.91</v>
      </c>
    </row>
    <row r="2754" spans="1:8" x14ac:dyDescent="0.25">
      <c r="A2754">
        <v>1487</v>
      </c>
      <c r="B2754">
        <v>13</v>
      </c>
      <c r="C2754" s="205">
        <v>0.35</v>
      </c>
      <c r="D2754">
        <v>10</v>
      </c>
      <c r="E2754" s="210">
        <v>2.5000000000000001E-2</v>
      </c>
      <c r="F2754">
        <v>232</v>
      </c>
      <c r="G2754" s="314">
        <v>153</v>
      </c>
      <c r="H2754" s="436">
        <v>-13.92</v>
      </c>
    </row>
    <row r="2755" spans="1:8" x14ac:dyDescent="0.25">
      <c r="A2755">
        <v>1244</v>
      </c>
      <c r="B2755">
        <v>12</v>
      </c>
      <c r="C2755" s="205">
        <v>0.35</v>
      </c>
      <c r="D2755">
        <v>13</v>
      </c>
      <c r="E2755" s="210">
        <v>2.5000000000000001E-2</v>
      </c>
      <c r="F2755">
        <v>240</v>
      </c>
      <c r="G2755" s="314">
        <v>147</v>
      </c>
      <c r="H2755" s="436">
        <v>-13.97</v>
      </c>
    </row>
    <row r="2756" spans="1:8" x14ac:dyDescent="0.25">
      <c r="A2756">
        <v>712</v>
      </c>
      <c r="B2756">
        <v>10</v>
      </c>
      <c r="C2756" s="205">
        <v>0.3</v>
      </c>
      <c r="D2756">
        <v>18</v>
      </c>
      <c r="E2756" s="210">
        <v>0.02</v>
      </c>
      <c r="F2756">
        <v>267</v>
      </c>
      <c r="G2756" s="314">
        <v>151</v>
      </c>
      <c r="H2756" s="436">
        <v>-14.03</v>
      </c>
    </row>
    <row r="2757" spans="1:8" x14ac:dyDescent="0.25">
      <c r="A2757">
        <v>492</v>
      </c>
      <c r="B2757">
        <v>9</v>
      </c>
      <c r="C2757" s="205">
        <v>0.35</v>
      </c>
      <c r="D2757">
        <v>14</v>
      </c>
      <c r="E2757" s="210">
        <v>0.03</v>
      </c>
      <c r="F2757">
        <v>282</v>
      </c>
      <c r="G2757" s="314">
        <v>152</v>
      </c>
      <c r="H2757" s="436">
        <v>-14.13</v>
      </c>
    </row>
    <row r="2758" spans="1:8" x14ac:dyDescent="0.25">
      <c r="A2758">
        <v>486</v>
      </c>
      <c r="B2758">
        <v>9</v>
      </c>
      <c r="C2758" s="205">
        <v>0.35</v>
      </c>
      <c r="D2758">
        <v>12</v>
      </c>
      <c r="E2758" s="210">
        <v>0.03</v>
      </c>
      <c r="F2758">
        <v>282</v>
      </c>
      <c r="G2758" s="314">
        <v>162</v>
      </c>
      <c r="H2758" s="436">
        <v>-14.18</v>
      </c>
    </row>
    <row r="2759" spans="1:8" x14ac:dyDescent="0.25">
      <c r="A2759">
        <v>992</v>
      </c>
      <c r="B2759">
        <v>11</v>
      </c>
      <c r="C2759" s="205">
        <v>0.35</v>
      </c>
      <c r="D2759">
        <v>13</v>
      </c>
      <c r="E2759" s="210">
        <v>2.5000000000000001E-2</v>
      </c>
      <c r="F2759">
        <v>246</v>
      </c>
      <c r="G2759" s="314">
        <v>149</v>
      </c>
      <c r="H2759" s="436">
        <v>-14.29</v>
      </c>
    </row>
    <row r="2760" spans="1:8" x14ac:dyDescent="0.25">
      <c r="A2760">
        <v>1507</v>
      </c>
      <c r="B2760">
        <v>13</v>
      </c>
      <c r="C2760" s="205">
        <v>0.35</v>
      </c>
      <c r="D2760">
        <v>17</v>
      </c>
      <c r="E2760" s="210">
        <v>0.02</v>
      </c>
      <c r="F2760">
        <v>232</v>
      </c>
      <c r="G2760" s="314">
        <v>145</v>
      </c>
      <c r="H2760" s="436">
        <v>-14.31</v>
      </c>
    </row>
    <row r="2761" spans="1:8" x14ac:dyDescent="0.25">
      <c r="A2761">
        <v>735</v>
      </c>
      <c r="B2761">
        <v>10</v>
      </c>
      <c r="C2761" s="205">
        <v>0.35</v>
      </c>
      <c r="D2761">
        <v>11</v>
      </c>
      <c r="E2761" s="210">
        <v>0.03</v>
      </c>
      <c r="F2761">
        <v>263</v>
      </c>
      <c r="G2761" s="314">
        <v>162</v>
      </c>
      <c r="H2761" s="436">
        <v>-14.4</v>
      </c>
    </row>
    <row r="2762" spans="1:8" x14ac:dyDescent="0.25">
      <c r="A2762">
        <v>1006</v>
      </c>
      <c r="B2762">
        <v>11</v>
      </c>
      <c r="C2762" s="205">
        <v>0.35</v>
      </c>
      <c r="D2762">
        <v>18</v>
      </c>
      <c r="E2762" s="210">
        <v>0.02</v>
      </c>
      <c r="F2762">
        <v>246</v>
      </c>
      <c r="G2762" s="314">
        <v>149</v>
      </c>
      <c r="H2762" s="436">
        <v>-14.52</v>
      </c>
    </row>
    <row r="2763" spans="1:8" x14ac:dyDescent="0.25">
      <c r="A2763">
        <v>1497</v>
      </c>
      <c r="B2763">
        <v>13</v>
      </c>
      <c r="C2763" s="205">
        <v>0.35</v>
      </c>
      <c r="D2763">
        <v>13</v>
      </c>
      <c r="E2763" s="210">
        <v>0.03</v>
      </c>
      <c r="F2763">
        <v>232</v>
      </c>
      <c r="G2763" s="314">
        <v>135</v>
      </c>
      <c r="H2763" s="436">
        <v>-14.58</v>
      </c>
    </row>
    <row r="2764" spans="1:8" x14ac:dyDescent="0.25">
      <c r="A2764">
        <v>457</v>
      </c>
      <c r="B2764">
        <v>9</v>
      </c>
      <c r="C2764" s="205">
        <v>0.3</v>
      </c>
      <c r="D2764">
        <v>17</v>
      </c>
      <c r="E2764" s="210">
        <v>0.02</v>
      </c>
      <c r="F2764">
        <v>285</v>
      </c>
      <c r="G2764" s="314">
        <v>162</v>
      </c>
      <c r="H2764" s="436">
        <v>-14.65</v>
      </c>
    </row>
    <row r="2765" spans="1:8" x14ac:dyDescent="0.25">
      <c r="A2765">
        <v>163</v>
      </c>
      <c r="B2765">
        <v>8</v>
      </c>
      <c r="C2765" s="205">
        <v>0.25</v>
      </c>
      <c r="D2765">
        <v>17</v>
      </c>
      <c r="E2765" s="210">
        <v>0.02</v>
      </c>
      <c r="F2765">
        <v>300</v>
      </c>
      <c r="G2765" s="314">
        <v>167</v>
      </c>
      <c r="H2765" s="436">
        <v>-14.66</v>
      </c>
    </row>
    <row r="2766" spans="1:8" x14ac:dyDescent="0.25">
      <c r="A2766">
        <v>208</v>
      </c>
      <c r="B2766">
        <v>8</v>
      </c>
      <c r="C2766" s="205">
        <v>0.3</v>
      </c>
      <c r="D2766">
        <v>18</v>
      </c>
      <c r="E2766" s="210">
        <v>0.02</v>
      </c>
      <c r="F2766">
        <v>305</v>
      </c>
      <c r="G2766" s="314">
        <v>165</v>
      </c>
      <c r="H2766" s="436">
        <v>-14.85</v>
      </c>
    </row>
    <row r="2767" spans="1:8" x14ac:dyDescent="0.25">
      <c r="A2767">
        <v>709</v>
      </c>
      <c r="B2767">
        <v>10</v>
      </c>
      <c r="C2767" s="205">
        <v>0.3</v>
      </c>
      <c r="D2767">
        <v>17</v>
      </c>
      <c r="E2767" s="210">
        <v>0.02</v>
      </c>
      <c r="F2767">
        <v>267</v>
      </c>
      <c r="G2767" s="314">
        <v>154</v>
      </c>
      <c r="H2767" s="436">
        <v>-14.86</v>
      </c>
    </row>
    <row r="2768" spans="1:8" x14ac:dyDescent="0.25">
      <c r="A2768">
        <v>412</v>
      </c>
      <c r="B2768">
        <v>9</v>
      </c>
      <c r="C2768" s="205">
        <v>0.25</v>
      </c>
      <c r="D2768">
        <v>16</v>
      </c>
      <c r="E2768" s="210">
        <v>0.02</v>
      </c>
      <c r="F2768">
        <v>280</v>
      </c>
      <c r="G2768" s="314">
        <v>167</v>
      </c>
      <c r="H2768" s="436">
        <v>-14.89</v>
      </c>
    </row>
    <row r="2769" spans="1:8" x14ac:dyDescent="0.25">
      <c r="A2769">
        <v>986</v>
      </c>
      <c r="B2769">
        <v>11</v>
      </c>
      <c r="C2769" s="205">
        <v>0.35</v>
      </c>
      <c r="D2769">
        <v>11</v>
      </c>
      <c r="E2769" s="210">
        <v>2.5000000000000001E-2</v>
      </c>
      <c r="F2769">
        <v>246</v>
      </c>
      <c r="G2769" s="314">
        <v>155</v>
      </c>
      <c r="H2769" s="436">
        <v>-14.89</v>
      </c>
    </row>
    <row r="2770" spans="1:8" x14ac:dyDescent="0.25">
      <c r="A2770">
        <v>1245</v>
      </c>
      <c r="B2770">
        <v>12</v>
      </c>
      <c r="C2770" s="205">
        <v>0.35</v>
      </c>
      <c r="D2770">
        <v>13</v>
      </c>
      <c r="E2770" s="210">
        <v>0.03</v>
      </c>
      <c r="F2770">
        <v>240</v>
      </c>
      <c r="G2770" s="314">
        <v>137</v>
      </c>
      <c r="H2770" s="436">
        <v>-14.99</v>
      </c>
    </row>
    <row r="2771" spans="1:8" x14ac:dyDescent="0.25">
      <c r="A2771">
        <v>1500</v>
      </c>
      <c r="B2771">
        <v>13</v>
      </c>
      <c r="C2771" s="205">
        <v>0.35</v>
      </c>
      <c r="D2771">
        <v>14</v>
      </c>
      <c r="E2771" s="210">
        <v>0.03</v>
      </c>
      <c r="F2771">
        <v>232</v>
      </c>
      <c r="G2771" s="314">
        <v>133</v>
      </c>
      <c r="H2771" s="436">
        <v>-15.22</v>
      </c>
    </row>
    <row r="2772" spans="1:8" x14ac:dyDescent="0.25">
      <c r="A2772">
        <v>1235</v>
      </c>
      <c r="B2772">
        <v>12</v>
      </c>
      <c r="C2772" s="205">
        <v>0.35</v>
      </c>
      <c r="D2772">
        <v>10</v>
      </c>
      <c r="E2772" s="210">
        <v>2.5000000000000001E-2</v>
      </c>
      <c r="F2772">
        <v>240</v>
      </c>
      <c r="G2772" s="314">
        <v>155</v>
      </c>
      <c r="H2772" s="436">
        <v>-15.4</v>
      </c>
    </row>
    <row r="2773" spans="1:8" x14ac:dyDescent="0.25">
      <c r="A2773">
        <v>415</v>
      </c>
      <c r="B2773">
        <v>9</v>
      </c>
      <c r="C2773" s="205">
        <v>0.25</v>
      </c>
      <c r="D2773">
        <v>17</v>
      </c>
      <c r="E2773" s="210">
        <v>0.02</v>
      </c>
      <c r="F2773">
        <v>280</v>
      </c>
      <c r="G2773" s="314">
        <v>163</v>
      </c>
      <c r="H2773" s="436">
        <v>-15.48</v>
      </c>
    </row>
    <row r="2774" spans="1:8" x14ac:dyDescent="0.25">
      <c r="A2774">
        <v>1491</v>
      </c>
      <c r="B2774">
        <v>13</v>
      </c>
      <c r="C2774" s="205">
        <v>0.35</v>
      </c>
      <c r="D2774">
        <v>11</v>
      </c>
      <c r="E2774" s="210">
        <v>0.03</v>
      </c>
      <c r="F2774">
        <v>232</v>
      </c>
      <c r="G2774" s="314">
        <v>143</v>
      </c>
      <c r="H2774" s="436">
        <v>-15.5</v>
      </c>
    </row>
    <row r="2775" spans="1:8" x14ac:dyDescent="0.25">
      <c r="A2775">
        <v>1241</v>
      </c>
      <c r="B2775">
        <v>12</v>
      </c>
      <c r="C2775" s="205">
        <v>0.35</v>
      </c>
      <c r="D2775">
        <v>12</v>
      </c>
      <c r="E2775" s="210">
        <v>2.5000000000000001E-2</v>
      </c>
      <c r="F2775">
        <v>240</v>
      </c>
      <c r="G2775" s="314">
        <v>149</v>
      </c>
      <c r="H2775" s="436">
        <v>-15.68</v>
      </c>
    </row>
    <row r="2776" spans="1:8" x14ac:dyDescent="0.25">
      <c r="A2776">
        <v>460</v>
      </c>
      <c r="B2776">
        <v>9</v>
      </c>
      <c r="C2776" s="205">
        <v>0.3</v>
      </c>
      <c r="D2776">
        <v>18</v>
      </c>
      <c r="E2776" s="210">
        <v>0.02</v>
      </c>
      <c r="F2776">
        <v>285</v>
      </c>
      <c r="G2776" s="314">
        <v>158</v>
      </c>
      <c r="H2776" s="436">
        <v>-15.81</v>
      </c>
    </row>
    <row r="2777" spans="1:8" x14ac:dyDescent="0.25">
      <c r="A2777">
        <v>1494</v>
      </c>
      <c r="B2777">
        <v>13</v>
      </c>
      <c r="C2777" s="205">
        <v>0.35</v>
      </c>
      <c r="D2777">
        <v>12</v>
      </c>
      <c r="E2777" s="210">
        <v>0.03</v>
      </c>
      <c r="F2777">
        <v>232</v>
      </c>
      <c r="G2777" s="314">
        <v>138</v>
      </c>
      <c r="H2777" s="436">
        <v>-15.99</v>
      </c>
    </row>
    <row r="2778" spans="1:8" x14ac:dyDescent="0.25">
      <c r="A2778">
        <v>1003</v>
      </c>
      <c r="B2778">
        <v>11</v>
      </c>
      <c r="C2778" s="205">
        <v>0.35</v>
      </c>
      <c r="D2778">
        <v>17</v>
      </c>
      <c r="E2778" s="210">
        <v>0.02</v>
      </c>
      <c r="F2778">
        <v>246</v>
      </c>
      <c r="G2778" s="314">
        <v>154</v>
      </c>
      <c r="H2778" s="436">
        <v>-16.079999999999998</v>
      </c>
    </row>
    <row r="2779" spans="1:8" x14ac:dyDescent="0.25">
      <c r="A2779">
        <v>499</v>
      </c>
      <c r="B2779">
        <v>9</v>
      </c>
      <c r="C2779" s="205">
        <v>0.35</v>
      </c>
      <c r="D2779">
        <v>17</v>
      </c>
      <c r="E2779" s="210">
        <v>0.02</v>
      </c>
      <c r="F2779">
        <v>282</v>
      </c>
      <c r="G2779" s="314">
        <v>163</v>
      </c>
      <c r="H2779" s="436">
        <v>-16.21</v>
      </c>
    </row>
    <row r="2780" spans="1:8" x14ac:dyDescent="0.25">
      <c r="A2780">
        <v>996</v>
      </c>
      <c r="B2780">
        <v>11</v>
      </c>
      <c r="C2780" s="205">
        <v>0.35</v>
      </c>
      <c r="D2780">
        <v>14</v>
      </c>
      <c r="E2780" s="210">
        <v>0.03</v>
      </c>
      <c r="F2780">
        <v>246</v>
      </c>
      <c r="G2780" s="314">
        <v>137</v>
      </c>
      <c r="H2780" s="436">
        <v>-16.27</v>
      </c>
    </row>
    <row r="2781" spans="1:8" x14ac:dyDescent="0.25">
      <c r="A2781">
        <v>989</v>
      </c>
      <c r="B2781">
        <v>11</v>
      </c>
      <c r="C2781" s="205">
        <v>0.35</v>
      </c>
      <c r="D2781">
        <v>12</v>
      </c>
      <c r="E2781" s="210">
        <v>2.5000000000000001E-2</v>
      </c>
      <c r="F2781">
        <v>246</v>
      </c>
      <c r="G2781" s="314">
        <v>151</v>
      </c>
      <c r="H2781" s="436">
        <v>-16.71</v>
      </c>
    </row>
    <row r="2782" spans="1:8" x14ac:dyDescent="0.25">
      <c r="A2782">
        <v>754</v>
      </c>
      <c r="B2782">
        <v>10</v>
      </c>
      <c r="C2782" s="205">
        <v>0.35</v>
      </c>
      <c r="D2782">
        <v>18</v>
      </c>
      <c r="E2782" s="210">
        <v>0.02</v>
      </c>
      <c r="F2782">
        <v>263</v>
      </c>
      <c r="G2782" s="314">
        <v>152</v>
      </c>
      <c r="H2782" s="436">
        <v>-16.75</v>
      </c>
    </row>
    <row r="2783" spans="1:8" x14ac:dyDescent="0.25">
      <c r="A2783">
        <v>1239</v>
      </c>
      <c r="B2783">
        <v>12</v>
      </c>
      <c r="C2783" s="205">
        <v>0.35</v>
      </c>
      <c r="D2783">
        <v>11</v>
      </c>
      <c r="E2783" s="210">
        <v>0.03</v>
      </c>
      <c r="F2783">
        <v>240</v>
      </c>
      <c r="G2783" s="314">
        <v>146</v>
      </c>
      <c r="H2783" s="436">
        <v>-16.87</v>
      </c>
    </row>
    <row r="2784" spans="1:8" x14ac:dyDescent="0.25">
      <c r="A2784">
        <v>751</v>
      </c>
      <c r="B2784">
        <v>10</v>
      </c>
      <c r="C2784" s="205">
        <v>0.35</v>
      </c>
      <c r="D2784">
        <v>17</v>
      </c>
      <c r="E2784" s="210">
        <v>0.02</v>
      </c>
      <c r="F2784">
        <v>263</v>
      </c>
      <c r="G2784" s="314">
        <v>156</v>
      </c>
      <c r="H2784" s="436">
        <v>-17.27</v>
      </c>
    </row>
    <row r="2785" spans="1:8" x14ac:dyDescent="0.25">
      <c r="A2785">
        <v>502</v>
      </c>
      <c r="B2785">
        <v>9</v>
      </c>
      <c r="C2785" s="205">
        <v>0.35</v>
      </c>
      <c r="D2785">
        <v>18</v>
      </c>
      <c r="E2785" s="210">
        <v>0.02</v>
      </c>
      <c r="F2785">
        <v>282</v>
      </c>
      <c r="G2785" s="314">
        <v>159</v>
      </c>
      <c r="H2785" s="436">
        <v>-17.28</v>
      </c>
    </row>
    <row r="2786" spans="1:8" x14ac:dyDescent="0.25">
      <c r="A2786">
        <v>1242</v>
      </c>
      <c r="B2786">
        <v>12</v>
      </c>
      <c r="C2786" s="205">
        <v>0.35</v>
      </c>
      <c r="D2786">
        <v>12</v>
      </c>
      <c r="E2786" s="210">
        <v>0.03</v>
      </c>
      <c r="F2786">
        <v>240</v>
      </c>
      <c r="G2786" s="314">
        <v>141</v>
      </c>
      <c r="H2786" s="436">
        <v>-17.97</v>
      </c>
    </row>
    <row r="2787" spans="1:8" x14ac:dyDescent="0.25">
      <c r="A2787">
        <v>993</v>
      </c>
      <c r="B2787">
        <v>11</v>
      </c>
      <c r="C2787" s="205">
        <v>0.35</v>
      </c>
      <c r="D2787">
        <v>13</v>
      </c>
      <c r="E2787" s="210">
        <v>0.03</v>
      </c>
      <c r="F2787">
        <v>246</v>
      </c>
      <c r="G2787" s="314">
        <v>140</v>
      </c>
      <c r="H2787" s="436">
        <v>-19.47</v>
      </c>
    </row>
    <row r="2788" spans="1:8" x14ac:dyDescent="0.25">
      <c r="A2788">
        <v>987</v>
      </c>
      <c r="B2788">
        <v>11</v>
      </c>
      <c r="C2788" s="205">
        <v>0.35</v>
      </c>
      <c r="D2788">
        <v>11</v>
      </c>
      <c r="E2788" s="210">
        <v>0.03</v>
      </c>
      <c r="F2788">
        <v>246</v>
      </c>
      <c r="G2788" s="314">
        <v>148</v>
      </c>
      <c r="H2788" s="436">
        <v>-20.29</v>
      </c>
    </row>
    <row r="2789" spans="1:8" x14ac:dyDescent="0.25">
      <c r="A2789">
        <v>990</v>
      </c>
      <c r="B2789">
        <v>11</v>
      </c>
      <c r="C2789" s="205">
        <v>0.35</v>
      </c>
      <c r="D2789">
        <v>12</v>
      </c>
      <c r="E2789" s="210">
        <v>0.03</v>
      </c>
      <c r="F2789">
        <v>246</v>
      </c>
      <c r="G2789" s="314">
        <v>143</v>
      </c>
      <c r="H2789" s="436">
        <v>-22.03</v>
      </c>
    </row>
  </sheetData>
  <sortState ref="A18:H2789">
    <sortCondition descending="1" ref="H18:H2789"/>
  </sortState>
  <mergeCells count="13">
    <mergeCell ref="G15:G17"/>
    <mergeCell ref="E3:E5"/>
    <mergeCell ref="E15:E17"/>
    <mergeCell ref="H15:H17"/>
    <mergeCell ref="A2:E2"/>
    <mergeCell ref="B3:B5"/>
    <mergeCell ref="C3:C5"/>
    <mergeCell ref="D3:D5"/>
    <mergeCell ref="A15:A17"/>
    <mergeCell ref="B15:B17"/>
    <mergeCell ref="C15:C17"/>
    <mergeCell ref="D15:D17"/>
    <mergeCell ref="F15:F1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3505" r:id="rId3" name="Button 1">
              <controlPr defaultSize="0" print="0" autoFill="0" autoPict="0" macro="[0]!RunTradingSystemScenarios">
                <anchor moveWithCells="1" sizeWithCells="1">
                  <from>
                    <xdr:col>6</xdr:col>
                    <xdr:colOff>30480</xdr:colOff>
                    <xdr:row>4</xdr:row>
                    <xdr:rowOff>0</xdr:rowOff>
                  </from>
                  <to>
                    <xdr:col>7</xdr:col>
                    <xdr:colOff>556260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Notes</vt:lpstr>
      <vt:lpstr>InputPriceData</vt:lpstr>
      <vt:lpstr>Follow</vt:lpstr>
      <vt:lpstr>CalculationsAndCharts</vt:lpstr>
      <vt:lpstr>Transaction Summary</vt:lpstr>
      <vt:lpstr>PredictiveEventScenarioTester</vt:lpstr>
      <vt:lpstr>TradingSystemEvaluator</vt:lpstr>
      <vt:lpstr>InputPriceData!GetStockHistoryData</vt:lpstr>
      <vt:lpstr>InputPriceData!GetStockIdData</vt:lpstr>
      <vt:lpstr>HeaderRowAnchor</vt:lpstr>
      <vt:lpstr>HistReqDataType</vt:lpstr>
      <vt:lpstr>HistReqEndDate</vt:lpstr>
      <vt:lpstr>HistReqStartDate</vt:lpstr>
      <vt:lpstr>HistReqSymbol</vt:lpstr>
      <vt:lpstr>RelRowHeaderAnchor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cp:lastPrinted>2014-05-09T19:50:30Z</cp:lastPrinted>
  <dcterms:created xsi:type="dcterms:W3CDTF">2011-02-09T14:35:11Z</dcterms:created>
  <dcterms:modified xsi:type="dcterms:W3CDTF">2015-01-12T08:50:17Z</dcterms:modified>
</cp:coreProperties>
</file>